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928"/>
  <workbookPr codeName="ThisWorkbook"/>
  <mc:AlternateContent xmlns:mc="http://schemas.openxmlformats.org/markup-compatibility/2006">
    <mc:Choice Requires="x15">
      <x15ac:absPath xmlns:x15ac="http://schemas.microsoft.com/office/spreadsheetml/2010/11/ac" url="C:\Users\ireter\Desktop\"/>
    </mc:Choice>
  </mc:AlternateContent>
  <xr:revisionPtr revIDLastSave="0" documentId="8_{782FB160-2CE9-4F19-A273-C50FA225279D}" xr6:coauthVersionLast="47" xr6:coauthVersionMax="47" xr10:uidLastSave="{00000000-0000-0000-0000-000000000000}"/>
  <workbookProtection workbookAlgorithmName="SHA-512" workbookHashValue="mFDcR3fYMTx92CtLoy7/QRgEEks1pyo/Q5O6H4MHbXfAh22IXPPCMgfYrM5H1fmU7oG2n2r/pjN/I23R6fj55A==" workbookSaltValue="rYQLKvgmqZiw9IIFVEELDA==" workbookSpinCount="100000" lockStructure="1"/>
  <bookViews>
    <workbookView xWindow="4065" yWindow="4065" windowWidth="21600" windowHeight="11385" tabRatio="638" xr2:uid="{69AC8AAF-2157-452D-A8AE-F813DA0653D2}"/>
  </bookViews>
  <sheets>
    <sheet name="LÄS MIG" sheetId="9" r:id="rId1"/>
    <sheet name="Avtal för korttidsarbete" sheetId="6" r:id="rId2"/>
    <sheet name="Anställda och korttidsarbete" sheetId="16" r:id="rId3"/>
    <sheet name="Uppsägningar" sheetId="15" r:id="rId4"/>
    <sheet name="Ersättning för kompetensinsats" sheetId="13" r:id="rId5"/>
    <sheet name="Admin" sheetId="3" state="hidden" r:id="rId6"/>
    <sheet name="Admin2" sheetId="17" state="hidden" r:id="rId7"/>
  </sheets>
  <externalReferences>
    <externalReference r:id="rId8"/>
  </externalReferences>
  <definedNames>
    <definedName name="_xlnm._FilterDatabase" localSheetId="4" hidden="1">'Ersättning för kompetensinsats'!$A$15:$AB$1015</definedName>
    <definedName name="_xlnm._FilterDatabase" localSheetId="3" hidden="1">Uppsägningar!$A$14:$V$1015</definedName>
    <definedName name="_GoBack" localSheetId="2">'Anställda och korttidsarbete'!$D$12</definedName>
    <definedName name="AnlAvLöneMinsk">Admin!$Z$6:$Z$10</definedName>
    <definedName name="AnsokDatum">#REF!</definedName>
    <definedName name="AntalListAntstKort">#REF!</definedName>
    <definedName name="AntalListAvtalsInfo">'Avtal för korttidsarbete'!$I$2</definedName>
    <definedName name="AntalListKomp">'Ersättning för kompetensinsats'!$T$5</definedName>
    <definedName name="AntalMonth">Admin!$K$2</definedName>
    <definedName name="AntalUppsagningar">Uppsägningar!$S$4</definedName>
    <definedName name="AntAnst">'Anställda och korttidsarbete'!$BG$10</definedName>
    <definedName name="AvstDatSlut" localSheetId="4">Admin!$E$17:$E$25</definedName>
    <definedName name="AvstDatSlut" localSheetId="3">Admin!$E$17:$E$25</definedName>
    <definedName name="AvstDatSlut">Admin!$E$17:$E$27</definedName>
    <definedName name="AvstDatStart">Admin!$D$17:$D$27</definedName>
    <definedName name="BrytDatumErs">'Avtal för korttidsarbete'!$I$8</definedName>
    <definedName name="CalcColumns" localSheetId="4">'Ersättning för kompetensinsats'!$J:$AB</definedName>
    <definedName name="CalcColumns" localSheetId="3">Uppsägningar!$I:$V</definedName>
    <definedName name="CalcColumns">'Anställda och korttidsarbete'!$BI:$FD</definedName>
    <definedName name="ColumnData">'Anställda och korttidsarbete'!$I$17:$BF$1016</definedName>
    <definedName name="FeI_InmData">Admin!$J$16</definedName>
    <definedName name="Felkod" localSheetId="4">'Ersättning för kompetensinsats'!#REF!</definedName>
    <definedName name="Felkod" localSheetId="3">Uppsägningar!#REF!</definedName>
    <definedName name="Felkod">'Anställda och korttidsarbete'!$BP$11</definedName>
    <definedName name="KompKostBokf">'Ersättning för kompetensinsats'!$H$12</definedName>
    <definedName name="KortTidPrc1">Admin!$B$6:$B$9</definedName>
    <definedName name="KortTidPrc2">Admin!$C$6:$C$10</definedName>
    <definedName name="KortTidsPrc" localSheetId="4">Admin!$M$6:$M$16</definedName>
    <definedName name="KortTidsPrc" localSheetId="3">Admin!$M$6:$M$16</definedName>
    <definedName name="KortTidsPrc">Admin!$B$16</definedName>
    <definedName name="KtaEndDate">'Anställda och korttidsarbete'!$D$13</definedName>
    <definedName name="KtaStartDate">'Anställda och korttidsarbete'!$D$12</definedName>
    <definedName name="ListEndMonthValid">Admin!$E$30:$E$38</definedName>
    <definedName name="MinStart" localSheetId="4">[1]Beräkningshjälp!$AE$11</definedName>
    <definedName name="MinStart" localSheetId="3">[1]Beräkningshjälp!$AE$11</definedName>
    <definedName name="MinStart">Admin!$D$17</definedName>
    <definedName name="MonthList" localSheetId="4">Admin!$H$6:$H$16</definedName>
    <definedName name="MonthList" localSheetId="3">Admin!$H$6:$H$16</definedName>
    <definedName name="MonthList">Admin!$H$6:$H$16</definedName>
    <definedName name="NivText80">Admin!$D$10</definedName>
    <definedName name="SelEndMonth" localSheetId="4">Admin!$H$3</definedName>
    <definedName name="SelEndMonth" localSheetId="3">Admin!$H$3</definedName>
    <definedName name="SelEndMonth">Admin!$H$3</definedName>
    <definedName name="SelEndMonthNo" localSheetId="4">Admin!$I$3</definedName>
    <definedName name="SelEndMonthNo" localSheetId="3">Admin!$I$3</definedName>
    <definedName name="SelEndMonthNo">Admin!$I$3</definedName>
    <definedName name="SelMonth" localSheetId="4">Admin!$H$2</definedName>
    <definedName name="SelMonth" localSheetId="3">Admin!$H$2</definedName>
    <definedName name="SelMonth">Admin!$H$2</definedName>
    <definedName name="SelMonthNo" localSheetId="4">Admin!$I$2</definedName>
    <definedName name="SelMonthNo" localSheetId="3">Admin!$I$2</definedName>
    <definedName name="SelMonthNo">Admin!$I$2</definedName>
    <definedName name="SlutDatum" localSheetId="4">'Ersättning för kompetensinsats'!#REF!</definedName>
    <definedName name="SlutDatum" localSheetId="3">Uppsägningar!#REF!</definedName>
    <definedName name="SlutDatum">'Anställda och korttidsarbete'!$BO$11</definedName>
    <definedName name="START" localSheetId="4">'Ersättning för kompetensinsats'!#REF!</definedName>
    <definedName name="START" localSheetId="3">Uppsägningar!#REF!</definedName>
    <definedName name="START">'Anställda och korttidsarbete'!$BP$9</definedName>
    <definedName name="SumKomErs">'Ersättning för kompetensinsats'!$H$10</definedName>
    <definedName name="TblAnstKortTid" localSheetId="3">Uppsägningar!$A$14:$H$1015</definedName>
    <definedName name="TblAnstKortTid">#REF!</definedName>
    <definedName name="TblAnsökanPerioTxt">Admin!$E$69:$H$74</definedName>
    <definedName name="TblArbMinskMaj_Jul">'Anställda och korttidsarbete'!$CQ$8:$CQ$12</definedName>
    <definedName name="TblArbMinskNormal">'Anställda och korttidsarbete'!$CO$8:$CO$11</definedName>
    <definedName name="TblAsokMonths">Admin!$G$78:$G$83</definedName>
    <definedName name="TblAvtalsRef">'Avtal för korttidsarbete'!$A$11:$H$1012</definedName>
    <definedName name="TblAvtalstyp">Admin!$H$41:$H$43</definedName>
    <definedName name="TblData">'Anställda och korttidsarbete'!$A$16:$BG$1016</definedName>
    <definedName name="TblGeomfKompetens">Admin!$M$48:$M$51</definedName>
    <definedName name="TblKompData">'Ersättning för kompetensinsats'!$A$15:$I$1015</definedName>
    <definedName name="TblKompetensinsatser">Admin!$H$48:$H$61</definedName>
    <definedName name="TblKtaData" localSheetId="3">Uppsägningar!$A$14:$H$1015</definedName>
    <definedName name="TblKtaData">#REF!</definedName>
    <definedName name="TblNivåValTExt">Admin!$D$7:$D$10</definedName>
    <definedName name="TblOrg" localSheetId="3">'Avtal för korttidsarbete'!$C$3:$G$7</definedName>
    <definedName name="TblOrg">'Anställda och korttidsarbete'!$C$5:$F$9</definedName>
    <definedName name="TblTypKompetens">Admin!$J$48:$J$52</definedName>
    <definedName name="TblUppsagningar">Uppsägningar!$A$14:$G$1015</definedName>
    <definedName name="TotBel">#REF!</definedName>
    <definedName name="_xlnm.Print_Area" localSheetId="2">'Anställda och korttidsarbete'!$A:$BH</definedName>
    <definedName name="_xlnm.Print_Area" localSheetId="1">'Avtal för korttidsarbete'!$A:$H</definedName>
    <definedName name="_xlnm.Print_Area" localSheetId="4">'Ersättning för kompetensinsats'!$A:$I</definedName>
    <definedName name="_xlnm.Print_Area" localSheetId="0">'LÄS MIG'!$B:$B</definedName>
    <definedName name="_xlnm.Print_Area" localSheetId="3">Uppsägningar!$A$1:$H$1015</definedName>
    <definedName name="_xlnm.Print_Titles" localSheetId="2">'Anställda och korttidsarbete'!$A:$G,'Anställda och korttidsarbete'!$15:$16</definedName>
    <definedName name="_xlnm.Print_Titles" localSheetId="1">'Avtal för korttidsarbete'!$10:$11</definedName>
    <definedName name="_xlnm.Print_Titles" localSheetId="4">'Ersättning för kompetensinsats'!$15:$15</definedName>
    <definedName name="_xlnm.Print_Titles" localSheetId="3">Uppsägningar!$A:$C,Uppsägningar!$14:$14</definedName>
    <definedName name="Version">Admin!$B$1</definedName>
    <definedName name="ViewMonthTxt">Admin!$I$6:$I$16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14" i="16" l="1"/>
  <c r="J17" i="13"/>
  <c r="J18" i="13"/>
  <c r="J19" i="13"/>
  <c r="J20" i="13"/>
  <c r="J21" i="13"/>
  <c r="J22" i="13"/>
  <c r="J23" i="13"/>
  <c r="J24" i="13"/>
  <c r="J25" i="13"/>
  <c r="J26" i="13"/>
  <c r="J27" i="13"/>
  <c r="J28" i="13"/>
  <c r="J29" i="13"/>
  <c r="J30" i="13"/>
  <c r="J31" i="13"/>
  <c r="J32" i="13"/>
  <c r="J33" i="13"/>
  <c r="J34" i="13"/>
  <c r="J35" i="13"/>
  <c r="J36" i="13"/>
  <c r="J37" i="13"/>
  <c r="J38" i="13"/>
  <c r="J39" i="13"/>
  <c r="J40" i="13"/>
  <c r="J41" i="13"/>
  <c r="J42" i="13"/>
  <c r="J43" i="13"/>
  <c r="J44" i="13"/>
  <c r="J45" i="13"/>
  <c r="J46" i="13"/>
  <c r="J47" i="13"/>
  <c r="J48" i="13"/>
  <c r="J49" i="13"/>
  <c r="J50" i="13"/>
  <c r="J51" i="13"/>
  <c r="J52" i="13"/>
  <c r="J53" i="13"/>
  <c r="J54" i="13"/>
  <c r="J55" i="13"/>
  <c r="J56" i="13"/>
  <c r="J57" i="13"/>
  <c r="J58" i="13"/>
  <c r="J59" i="13"/>
  <c r="J60" i="13"/>
  <c r="J61" i="13"/>
  <c r="J62" i="13"/>
  <c r="J63" i="13"/>
  <c r="J64" i="13"/>
  <c r="J65" i="13"/>
  <c r="J66" i="13"/>
  <c r="J67" i="13"/>
  <c r="J68" i="13"/>
  <c r="J69" i="13"/>
  <c r="J70" i="13"/>
  <c r="J71" i="13"/>
  <c r="J72" i="13"/>
  <c r="J73" i="13"/>
  <c r="J74" i="13"/>
  <c r="J75" i="13"/>
  <c r="J76" i="13"/>
  <c r="J77" i="13"/>
  <c r="J78" i="13"/>
  <c r="J79" i="13"/>
  <c r="J80" i="13"/>
  <c r="J81" i="13"/>
  <c r="J82" i="13"/>
  <c r="J83" i="13"/>
  <c r="J84" i="13"/>
  <c r="J85" i="13"/>
  <c r="J86" i="13"/>
  <c r="J87" i="13"/>
  <c r="J88" i="13"/>
  <c r="J89" i="13"/>
  <c r="J90" i="13"/>
  <c r="J91" i="13"/>
  <c r="J92" i="13"/>
  <c r="J93" i="13"/>
  <c r="J94" i="13"/>
  <c r="J95" i="13"/>
  <c r="J96" i="13"/>
  <c r="J97" i="13"/>
  <c r="J98" i="13"/>
  <c r="J99" i="13"/>
  <c r="J100" i="13"/>
  <c r="J101" i="13"/>
  <c r="J102" i="13"/>
  <c r="J103" i="13"/>
  <c r="J104" i="13"/>
  <c r="J105" i="13"/>
  <c r="J106" i="13"/>
  <c r="J107" i="13"/>
  <c r="J108" i="13"/>
  <c r="J109" i="13"/>
  <c r="J110" i="13"/>
  <c r="J111" i="13"/>
  <c r="J112" i="13"/>
  <c r="J113" i="13"/>
  <c r="J114" i="13"/>
  <c r="J115" i="13"/>
  <c r="J116" i="13"/>
  <c r="J117" i="13"/>
  <c r="J118" i="13"/>
  <c r="J119" i="13"/>
  <c r="J120" i="13"/>
  <c r="J121" i="13"/>
  <c r="J122" i="13"/>
  <c r="J123" i="13"/>
  <c r="J124" i="13"/>
  <c r="J125" i="13"/>
  <c r="J126" i="13"/>
  <c r="J127" i="13"/>
  <c r="J128" i="13"/>
  <c r="J129" i="13"/>
  <c r="J130" i="13"/>
  <c r="J131" i="13"/>
  <c r="J132" i="13"/>
  <c r="J133" i="13"/>
  <c r="J134" i="13"/>
  <c r="J135" i="13"/>
  <c r="J136" i="13"/>
  <c r="J137" i="13"/>
  <c r="J138" i="13"/>
  <c r="J139" i="13"/>
  <c r="J140" i="13"/>
  <c r="J141" i="13"/>
  <c r="J142" i="13"/>
  <c r="J143" i="13"/>
  <c r="J144" i="13"/>
  <c r="J145" i="13"/>
  <c r="J146" i="13"/>
  <c r="J147" i="13"/>
  <c r="J148" i="13"/>
  <c r="J149" i="13"/>
  <c r="J150" i="13"/>
  <c r="J151" i="13"/>
  <c r="J152" i="13"/>
  <c r="J153" i="13"/>
  <c r="J154" i="13"/>
  <c r="J155" i="13"/>
  <c r="J156" i="13"/>
  <c r="J157" i="13"/>
  <c r="J158" i="13"/>
  <c r="J159" i="13"/>
  <c r="J160" i="13"/>
  <c r="J161" i="13"/>
  <c r="J162" i="13"/>
  <c r="J163" i="13"/>
  <c r="J164" i="13"/>
  <c r="J165" i="13"/>
  <c r="J166" i="13"/>
  <c r="J167" i="13"/>
  <c r="J168" i="13"/>
  <c r="J169" i="13"/>
  <c r="J170" i="13"/>
  <c r="J171" i="13"/>
  <c r="J172" i="13"/>
  <c r="J173" i="13"/>
  <c r="J174" i="13"/>
  <c r="J175" i="13"/>
  <c r="J176" i="13"/>
  <c r="J177" i="13"/>
  <c r="J178" i="13"/>
  <c r="J179" i="13"/>
  <c r="J180" i="13"/>
  <c r="J181" i="13"/>
  <c r="J182" i="13"/>
  <c r="J183" i="13"/>
  <c r="J184" i="13"/>
  <c r="J185" i="13"/>
  <c r="J186" i="13"/>
  <c r="J187" i="13"/>
  <c r="J188" i="13"/>
  <c r="J189" i="13"/>
  <c r="J190" i="13"/>
  <c r="J191" i="13"/>
  <c r="J192" i="13"/>
  <c r="J193" i="13"/>
  <c r="J194" i="13"/>
  <c r="J195" i="13"/>
  <c r="J196" i="13"/>
  <c r="J197" i="13"/>
  <c r="J198" i="13"/>
  <c r="J199" i="13"/>
  <c r="J200" i="13"/>
  <c r="J201" i="13"/>
  <c r="J202" i="13"/>
  <c r="J203" i="13"/>
  <c r="J204" i="13"/>
  <c r="J205" i="13"/>
  <c r="J206" i="13"/>
  <c r="J207" i="13"/>
  <c r="J208" i="13"/>
  <c r="J209" i="13"/>
  <c r="J210" i="13"/>
  <c r="J211" i="13"/>
  <c r="J212" i="13"/>
  <c r="J213" i="13"/>
  <c r="J214" i="13"/>
  <c r="J215" i="13"/>
  <c r="J216" i="13"/>
  <c r="J217" i="13"/>
  <c r="J218" i="13"/>
  <c r="J219" i="13"/>
  <c r="J220" i="13"/>
  <c r="J221" i="13"/>
  <c r="J222" i="13"/>
  <c r="J223" i="13"/>
  <c r="J224" i="13"/>
  <c r="J225" i="13"/>
  <c r="J226" i="13"/>
  <c r="J227" i="13"/>
  <c r="J228" i="13"/>
  <c r="J229" i="13"/>
  <c r="J230" i="13"/>
  <c r="J231" i="13"/>
  <c r="J232" i="13"/>
  <c r="J233" i="13"/>
  <c r="J234" i="13"/>
  <c r="J235" i="13"/>
  <c r="J236" i="13"/>
  <c r="J237" i="13"/>
  <c r="J238" i="13"/>
  <c r="J239" i="13"/>
  <c r="J240" i="13"/>
  <c r="J241" i="13"/>
  <c r="J242" i="13"/>
  <c r="J243" i="13"/>
  <c r="J244" i="13"/>
  <c r="J245" i="13"/>
  <c r="J246" i="13"/>
  <c r="J247" i="13"/>
  <c r="J248" i="13"/>
  <c r="J249" i="13"/>
  <c r="J250" i="13"/>
  <c r="J251" i="13"/>
  <c r="J252" i="13"/>
  <c r="J253" i="13"/>
  <c r="J254" i="13"/>
  <c r="J255" i="13"/>
  <c r="J256" i="13"/>
  <c r="J257" i="13"/>
  <c r="J258" i="13"/>
  <c r="J259" i="13"/>
  <c r="J260" i="13"/>
  <c r="J261" i="13"/>
  <c r="J262" i="13"/>
  <c r="J263" i="13"/>
  <c r="J264" i="13"/>
  <c r="J265" i="13"/>
  <c r="J266" i="13"/>
  <c r="J267" i="13"/>
  <c r="J268" i="13"/>
  <c r="J269" i="13"/>
  <c r="J270" i="13"/>
  <c r="J271" i="13"/>
  <c r="J272" i="13"/>
  <c r="J273" i="13"/>
  <c r="J274" i="13"/>
  <c r="J275" i="13"/>
  <c r="J276" i="13"/>
  <c r="J277" i="13"/>
  <c r="J278" i="13"/>
  <c r="J279" i="13"/>
  <c r="J280" i="13"/>
  <c r="J281" i="13"/>
  <c r="J282" i="13"/>
  <c r="J283" i="13"/>
  <c r="J284" i="13"/>
  <c r="J285" i="13"/>
  <c r="J286" i="13"/>
  <c r="J287" i="13"/>
  <c r="J288" i="13"/>
  <c r="J289" i="13"/>
  <c r="J290" i="13"/>
  <c r="J291" i="13"/>
  <c r="J292" i="13"/>
  <c r="J293" i="13"/>
  <c r="J294" i="13"/>
  <c r="J295" i="13"/>
  <c r="J296" i="13"/>
  <c r="J297" i="13"/>
  <c r="J298" i="13"/>
  <c r="J299" i="13"/>
  <c r="J300" i="13"/>
  <c r="J301" i="13"/>
  <c r="J302" i="13"/>
  <c r="J303" i="13"/>
  <c r="J304" i="13"/>
  <c r="J305" i="13"/>
  <c r="J306" i="13"/>
  <c r="J307" i="13"/>
  <c r="J308" i="13"/>
  <c r="J309" i="13"/>
  <c r="J310" i="13"/>
  <c r="J311" i="13"/>
  <c r="J312" i="13"/>
  <c r="J313" i="13"/>
  <c r="J314" i="13"/>
  <c r="J315" i="13"/>
  <c r="J316" i="13"/>
  <c r="J317" i="13"/>
  <c r="J318" i="13"/>
  <c r="J319" i="13"/>
  <c r="J320" i="13"/>
  <c r="J321" i="13"/>
  <c r="J322" i="13"/>
  <c r="J323" i="13"/>
  <c r="J324" i="13"/>
  <c r="J325" i="13"/>
  <c r="J326" i="13"/>
  <c r="J327" i="13"/>
  <c r="J328" i="13"/>
  <c r="J329" i="13"/>
  <c r="J330" i="13"/>
  <c r="J331" i="13"/>
  <c r="J332" i="13"/>
  <c r="J333" i="13"/>
  <c r="J334" i="13"/>
  <c r="J335" i="13"/>
  <c r="J336" i="13"/>
  <c r="J337" i="13"/>
  <c r="J338" i="13"/>
  <c r="J339" i="13"/>
  <c r="J340" i="13"/>
  <c r="J341" i="13"/>
  <c r="J342" i="13"/>
  <c r="J343" i="13"/>
  <c r="J344" i="13"/>
  <c r="J345" i="13"/>
  <c r="J346" i="13"/>
  <c r="J347" i="13"/>
  <c r="J348" i="13"/>
  <c r="J349" i="13"/>
  <c r="J350" i="13"/>
  <c r="J351" i="13"/>
  <c r="J352" i="13"/>
  <c r="J353" i="13"/>
  <c r="J354" i="13"/>
  <c r="J355" i="13"/>
  <c r="J356" i="13"/>
  <c r="J357" i="13"/>
  <c r="J358" i="13"/>
  <c r="J359" i="13"/>
  <c r="J360" i="13"/>
  <c r="J361" i="13"/>
  <c r="J362" i="13"/>
  <c r="J363" i="13"/>
  <c r="J364" i="13"/>
  <c r="J365" i="13"/>
  <c r="J366" i="13"/>
  <c r="J367" i="13"/>
  <c r="J368" i="13"/>
  <c r="J369" i="13"/>
  <c r="J370" i="13"/>
  <c r="J371" i="13"/>
  <c r="J372" i="13"/>
  <c r="J373" i="13"/>
  <c r="J374" i="13"/>
  <c r="J375" i="13"/>
  <c r="J376" i="13"/>
  <c r="J377" i="13"/>
  <c r="J378" i="13"/>
  <c r="J379" i="13"/>
  <c r="J380" i="13"/>
  <c r="J381" i="13"/>
  <c r="J382" i="13"/>
  <c r="J383" i="13"/>
  <c r="J384" i="13"/>
  <c r="J385" i="13"/>
  <c r="J386" i="13"/>
  <c r="J387" i="13"/>
  <c r="J388" i="13"/>
  <c r="J389" i="13"/>
  <c r="J390" i="13"/>
  <c r="J391" i="13"/>
  <c r="J392" i="13"/>
  <c r="J393" i="13"/>
  <c r="J394" i="13"/>
  <c r="J395" i="13"/>
  <c r="J396" i="13"/>
  <c r="J397" i="13"/>
  <c r="J398" i="13"/>
  <c r="J399" i="13"/>
  <c r="J400" i="13"/>
  <c r="J401" i="13"/>
  <c r="J402" i="13"/>
  <c r="J403" i="13"/>
  <c r="J404" i="13"/>
  <c r="J405" i="13"/>
  <c r="J406" i="13"/>
  <c r="J407" i="13"/>
  <c r="J408" i="13"/>
  <c r="J409" i="13"/>
  <c r="J410" i="13"/>
  <c r="J411" i="13"/>
  <c r="J412" i="13"/>
  <c r="J413" i="13"/>
  <c r="J414" i="13"/>
  <c r="J415" i="13"/>
  <c r="J416" i="13"/>
  <c r="J417" i="13"/>
  <c r="J418" i="13"/>
  <c r="J419" i="13"/>
  <c r="J420" i="13"/>
  <c r="J421" i="13"/>
  <c r="J422" i="13"/>
  <c r="J423" i="13"/>
  <c r="J424" i="13"/>
  <c r="J425" i="13"/>
  <c r="J426" i="13"/>
  <c r="J427" i="13"/>
  <c r="J428" i="13"/>
  <c r="J429" i="13"/>
  <c r="J430" i="13"/>
  <c r="J431" i="13"/>
  <c r="J432" i="13"/>
  <c r="J433" i="13"/>
  <c r="J434" i="13"/>
  <c r="J435" i="13"/>
  <c r="J436" i="13"/>
  <c r="J437" i="13"/>
  <c r="J438" i="13"/>
  <c r="J439" i="13"/>
  <c r="J440" i="13"/>
  <c r="J441" i="13"/>
  <c r="J442" i="13"/>
  <c r="J443" i="13"/>
  <c r="J444" i="13"/>
  <c r="J445" i="13"/>
  <c r="J446" i="13"/>
  <c r="J447" i="13"/>
  <c r="J448" i="13"/>
  <c r="J449" i="13"/>
  <c r="J450" i="13"/>
  <c r="J451" i="13"/>
  <c r="J452" i="13"/>
  <c r="J453" i="13"/>
  <c r="J454" i="13"/>
  <c r="J455" i="13"/>
  <c r="J456" i="13"/>
  <c r="J457" i="13"/>
  <c r="J458" i="13"/>
  <c r="J459" i="13"/>
  <c r="J460" i="13"/>
  <c r="J461" i="13"/>
  <c r="J462" i="13"/>
  <c r="J463" i="13"/>
  <c r="J464" i="13"/>
  <c r="J465" i="13"/>
  <c r="J466" i="13"/>
  <c r="J467" i="13"/>
  <c r="J468" i="13"/>
  <c r="J469" i="13"/>
  <c r="J470" i="13"/>
  <c r="J471" i="13"/>
  <c r="J472" i="13"/>
  <c r="J473" i="13"/>
  <c r="J474" i="13"/>
  <c r="J475" i="13"/>
  <c r="J476" i="13"/>
  <c r="J477" i="13"/>
  <c r="J478" i="13"/>
  <c r="J479" i="13"/>
  <c r="J480" i="13"/>
  <c r="J481" i="13"/>
  <c r="J482" i="13"/>
  <c r="J483" i="13"/>
  <c r="J484" i="13"/>
  <c r="J485" i="13"/>
  <c r="J486" i="13"/>
  <c r="J487" i="13"/>
  <c r="J488" i="13"/>
  <c r="J489" i="13"/>
  <c r="J490" i="13"/>
  <c r="J491" i="13"/>
  <c r="J492" i="13"/>
  <c r="J493" i="13"/>
  <c r="J494" i="13"/>
  <c r="J495" i="13"/>
  <c r="J496" i="13"/>
  <c r="J497" i="13"/>
  <c r="J498" i="13"/>
  <c r="J499" i="13"/>
  <c r="J500" i="13"/>
  <c r="J501" i="13"/>
  <c r="J502" i="13"/>
  <c r="J503" i="13"/>
  <c r="J504" i="13"/>
  <c r="J505" i="13"/>
  <c r="J506" i="13"/>
  <c r="J507" i="13"/>
  <c r="J508" i="13"/>
  <c r="J509" i="13"/>
  <c r="J510" i="13"/>
  <c r="J511" i="13"/>
  <c r="J512" i="13"/>
  <c r="J513" i="13"/>
  <c r="J514" i="13"/>
  <c r="J515" i="13"/>
  <c r="J516" i="13"/>
  <c r="J517" i="13"/>
  <c r="J518" i="13"/>
  <c r="J519" i="13"/>
  <c r="J520" i="13"/>
  <c r="J521" i="13"/>
  <c r="J522" i="13"/>
  <c r="J523" i="13"/>
  <c r="J524" i="13"/>
  <c r="J525" i="13"/>
  <c r="J526" i="13"/>
  <c r="J527" i="13"/>
  <c r="J528" i="13"/>
  <c r="J529" i="13"/>
  <c r="J530" i="13"/>
  <c r="J531" i="13"/>
  <c r="J532" i="13"/>
  <c r="J533" i="13"/>
  <c r="J534" i="13"/>
  <c r="J535" i="13"/>
  <c r="J536" i="13"/>
  <c r="J537" i="13"/>
  <c r="J538" i="13"/>
  <c r="J539" i="13"/>
  <c r="J540" i="13"/>
  <c r="J541" i="13"/>
  <c r="J542" i="13"/>
  <c r="J543" i="13"/>
  <c r="J544" i="13"/>
  <c r="J545" i="13"/>
  <c r="J546" i="13"/>
  <c r="J547" i="13"/>
  <c r="J548" i="13"/>
  <c r="J549" i="13"/>
  <c r="J550" i="13"/>
  <c r="J551" i="13"/>
  <c r="J552" i="13"/>
  <c r="J553" i="13"/>
  <c r="J554" i="13"/>
  <c r="J555" i="13"/>
  <c r="J556" i="13"/>
  <c r="J557" i="13"/>
  <c r="J558" i="13"/>
  <c r="J559" i="13"/>
  <c r="J560" i="13"/>
  <c r="J561" i="13"/>
  <c r="J562" i="13"/>
  <c r="J563" i="13"/>
  <c r="J564" i="13"/>
  <c r="J565" i="13"/>
  <c r="J566" i="13"/>
  <c r="J567" i="13"/>
  <c r="J568" i="13"/>
  <c r="J569" i="13"/>
  <c r="J570" i="13"/>
  <c r="J571" i="13"/>
  <c r="J572" i="13"/>
  <c r="J573" i="13"/>
  <c r="J574" i="13"/>
  <c r="J575" i="13"/>
  <c r="J576" i="13"/>
  <c r="J577" i="13"/>
  <c r="J578" i="13"/>
  <c r="J579" i="13"/>
  <c r="J580" i="13"/>
  <c r="J581" i="13"/>
  <c r="J582" i="13"/>
  <c r="J583" i="13"/>
  <c r="J584" i="13"/>
  <c r="J585" i="13"/>
  <c r="J586" i="13"/>
  <c r="J587" i="13"/>
  <c r="J588" i="13"/>
  <c r="J589" i="13"/>
  <c r="J590" i="13"/>
  <c r="J591" i="13"/>
  <c r="J592" i="13"/>
  <c r="J593" i="13"/>
  <c r="J594" i="13"/>
  <c r="J595" i="13"/>
  <c r="J596" i="13"/>
  <c r="J597" i="13"/>
  <c r="J598" i="13"/>
  <c r="J599" i="13"/>
  <c r="J600" i="13"/>
  <c r="J601" i="13"/>
  <c r="J602" i="13"/>
  <c r="J603" i="13"/>
  <c r="J604" i="13"/>
  <c r="J605" i="13"/>
  <c r="J606" i="13"/>
  <c r="J607" i="13"/>
  <c r="J608" i="13"/>
  <c r="J609" i="13"/>
  <c r="J610" i="13"/>
  <c r="J611" i="13"/>
  <c r="J612" i="13"/>
  <c r="J613" i="13"/>
  <c r="J614" i="13"/>
  <c r="J615" i="13"/>
  <c r="J616" i="13"/>
  <c r="J617" i="13"/>
  <c r="J618" i="13"/>
  <c r="J619" i="13"/>
  <c r="J620" i="13"/>
  <c r="J621" i="13"/>
  <c r="J622" i="13"/>
  <c r="J623" i="13"/>
  <c r="J624" i="13"/>
  <c r="J625" i="13"/>
  <c r="J626" i="13"/>
  <c r="J627" i="13"/>
  <c r="J628" i="13"/>
  <c r="J629" i="13"/>
  <c r="J630" i="13"/>
  <c r="J631" i="13"/>
  <c r="J632" i="13"/>
  <c r="J633" i="13"/>
  <c r="J634" i="13"/>
  <c r="J635" i="13"/>
  <c r="J636" i="13"/>
  <c r="J637" i="13"/>
  <c r="J638" i="13"/>
  <c r="J639" i="13"/>
  <c r="J640" i="13"/>
  <c r="J641" i="13"/>
  <c r="J642" i="13"/>
  <c r="J643" i="13"/>
  <c r="J644" i="13"/>
  <c r="J645" i="13"/>
  <c r="J646" i="13"/>
  <c r="J647" i="13"/>
  <c r="J648" i="13"/>
  <c r="J649" i="13"/>
  <c r="J650" i="13"/>
  <c r="J651" i="13"/>
  <c r="J652" i="13"/>
  <c r="J653" i="13"/>
  <c r="J654" i="13"/>
  <c r="J655" i="13"/>
  <c r="J656" i="13"/>
  <c r="J657" i="13"/>
  <c r="J658" i="13"/>
  <c r="J659" i="13"/>
  <c r="J660" i="13"/>
  <c r="J661" i="13"/>
  <c r="J662" i="13"/>
  <c r="J663" i="13"/>
  <c r="J664" i="13"/>
  <c r="J665" i="13"/>
  <c r="J666" i="13"/>
  <c r="J667" i="13"/>
  <c r="J668" i="13"/>
  <c r="J669" i="13"/>
  <c r="J670" i="13"/>
  <c r="J671" i="13"/>
  <c r="J672" i="13"/>
  <c r="J673" i="13"/>
  <c r="J674" i="13"/>
  <c r="J675" i="13"/>
  <c r="J676" i="13"/>
  <c r="J677" i="13"/>
  <c r="J678" i="13"/>
  <c r="J679" i="13"/>
  <c r="J680" i="13"/>
  <c r="J681" i="13"/>
  <c r="J682" i="13"/>
  <c r="J683" i="13"/>
  <c r="J684" i="13"/>
  <c r="J685" i="13"/>
  <c r="J686" i="13"/>
  <c r="J687" i="13"/>
  <c r="J688" i="13"/>
  <c r="J689" i="13"/>
  <c r="J690" i="13"/>
  <c r="J691" i="13"/>
  <c r="J692" i="13"/>
  <c r="J693" i="13"/>
  <c r="J694" i="13"/>
  <c r="J695" i="13"/>
  <c r="J696" i="13"/>
  <c r="J697" i="13"/>
  <c r="J698" i="13"/>
  <c r="J699" i="13"/>
  <c r="J700" i="13"/>
  <c r="J701" i="13"/>
  <c r="J702" i="13"/>
  <c r="J703" i="13"/>
  <c r="J704" i="13"/>
  <c r="J705" i="13"/>
  <c r="J706" i="13"/>
  <c r="J707" i="13"/>
  <c r="J708" i="13"/>
  <c r="J709" i="13"/>
  <c r="J710" i="13"/>
  <c r="J711" i="13"/>
  <c r="J712" i="13"/>
  <c r="J713" i="13"/>
  <c r="J714" i="13"/>
  <c r="J715" i="13"/>
  <c r="J716" i="13"/>
  <c r="J717" i="13"/>
  <c r="J718" i="13"/>
  <c r="J719" i="13"/>
  <c r="J720" i="13"/>
  <c r="J721" i="13"/>
  <c r="J722" i="13"/>
  <c r="J723" i="13"/>
  <c r="J724" i="13"/>
  <c r="J725" i="13"/>
  <c r="J726" i="13"/>
  <c r="J727" i="13"/>
  <c r="J728" i="13"/>
  <c r="J729" i="13"/>
  <c r="J730" i="13"/>
  <c r="J731" i="13"/>
  <c r="J732" i="13"/>
  <c r="J733" i="13"/>
  <c r="J734" i="13"/>
  <c r="J735" i="13"/>
  <c r="J736" i="13"/>
  <c r="J737" i="13"/>
  <c r="J738" i="13"/>
  <c r="J739" i="13"/>
  <c r="J740" i="13"/>
  <c r="J741" i="13"/>
  <c r="J742" i="13"/>
  <c r="J743" i="13"/>
  <c r="J744" i="13"/>
  <c r="J745" i="13"/>
  <c r="J746" i="13"/>
  <c r="J747" i="13"/>
  <c r="J748" i="13"/>
  <c r="J749" i="13"/>
  <c r="J750" i="13"/>
  <c r="J751" i="13"/>
  <c r="J752" i="13"/>
  <c r="J753" i="13"/>
  <c r="J754" i="13"/>
  <c r="J755" i="13"/>
  <c r="J756" i="13"/>
  <c r="J757" i="13"/>
  <c r="J758" i="13"/>
  <c r="J759" i="13"/>
  <c r="J760" i="13"/>
  <c r="J761" i="13"/>
  <c r="J762" i="13"/>
  <c r="J763" i="13"/>
  <c r="J764" i="13"/>
  <c r="J765" i="13"/>
  <c r="J766" i="13"/>
  <c r="J767" i="13"/>
  <c r="J768" i="13"/>
  <c r="J769" i="13"/>
  <c r="J770" i="13"/>
  <c r="J771" i="13"/>
  <c r="J772" i="13"/>
  <c r="J773" i="13"/>
  <c r="J774" i="13"/>
  <c r="J775" i="13"/>
  <c r="J776" i="13"/>
  <c r="J777" i="13"/>
  <c r="J778" i="13"/>
  <c r="J779" i="13"/>
  <c r="J780" i="13"/>
  <c r="J781" i="13"/>
  <c r="J782" i="13"/>
  <c r="J783" i="13"/>
  <c r="J784" i="13"/>
  <c r="J785" i="13"/>
  <c r="J786" i="13"/>
  <c r="J787" i="13"/>
  <c r="J788" i="13"/>
  <c r="J789" i="13"/>
  <c r="J790" i="13"/>
  <c r="J791" i="13"/>
  <c r="J792" i="13"/>
  <c r="J793" i="13"/>
  <c r="J794" i="13"/>
  <c r="J795" i="13"/>
  <c r="J796" i="13"/>
  <c r="J797" i="13"/>
  <c r="J798" i="13"/>
  <c r="J799" i="13"/>
  <c r="J800" i="13"/>
  <c r="J801" i="13"/>
  <c r="J802" i="13"/>
  <c r="J803" i="13"/>
  <c r="J804" i="13"/>
  <c r="J805" i="13"/>
  <c r="J806" i="13"/>
  <c r="J807" i="13"/>
  <c r="J808" i="13"/>
  <c r="J809" i="13"/>
  <c r="J810" i="13"/>
  <c r="J811" i="13"/>
  <c r="J812" i="13"/>
  <c r="J813" i="13"/>
  <c r="J814" i="13"/>
  <c r="J815" i="13"/>
  <c r="J816" i="13"/>
  <c r="J817" i="13"/>
  <c r="J818" i="13"/>
  <c r="J819" i="13"/>
  <c r="J820" i="13"/>
  <c r="J821" i="13"/>
  <c r="J822" i="13"/>
  <c r="J823" i="13"/>
  <c r="J824" i="13"/>
  <c r="J825" i="13"/>
  <c r="J826" i="13"/>
  <c r="J827" i="13"/>
  <c r="J828" i="13"/>
  <c r="J829" i="13"/>
  <c r="J830" i="13"/>
  <c r="J831" i="13"/>
  <c r="J832" i="13"/>
  <c r="J833" i="13"/>
  <c r="J834" i="13"/>
  <c r="J835" i="13"/>
  <c r="J836" i="13"/>
  <c r="J837" i="13"/>
  <c r="J838" i="13"/>
  <c r="J839" i="13"/>
  <c r="J840" i="13"/>
  <c r="J841" i="13"/>
  <c r="J842" i="13"/>
  <c r="J843" i="13"/>
  <c r="J844" i="13"/>
  <c r="J845" i="13"/>
  <c r="J846" i="13"/>
  <c r="J847" i="13"/>
  <c r="J848" i="13"/>
  <c r="J849" i="13"/>
  <c r="J850" i="13"/>
  <c r="J851" i="13"/>
  <c r="J852" i="13"/>
  <c r="J853" i="13"/>
  <c r="J854" i="13"/>
  <c r="J855" i="13"/>
  <c r="J856" i="13"/>
  <c r="J857" i="13"/>
  <c r="J858" i="13"/>
  <c r="J859" i="13"/>
  <c r="J860" i="13"/>
  <c r="J861" i="13"/>
  <c r="J862" i="13"/>
  <c r="J863" i="13"/>
  <c r="J864" i="13"/>
  <c r="J865" i="13"/>
  <c r="J866" i="13"/>
  <c r="J867" i="13"/>
  <c r="J868" i="13"/>
  <c r="J869" i="13"/>
  <c r="J870" i="13"/>
  <c r="J871" i="13"/>
  <c r="J872" i="13"/>
  <c r="J873" i="13"/>
  <c r="J874" i="13"/>
  <c r="J875" i="13"/>
  <c r="J876" i="13"/>
  <c r="J877" i="13"/>
  <c r="J878" i="13"/>
  <c r="J879" i="13"/>
  <c r="J880" i="13"/>
  <c r="J881" i="13"/>
  <c r="J882" i="13"/>
  <c r="J883" i="13"/>
  <c r="J884" i="13"/>
  <c r="J885" i="13"/>
  <c r="J886" i="13"/>
  <c r="J887" i="13"/>
  <c r="J888" i="13"/>
  <c r="J889" i="13"/>
  <c r="J890" i="13"/>
  <c r="J891" i="13"/>
  <c r="J892" i="13"/>
  <c r="J893" i="13"/>
  <c r="J894" i="13"/>
  <c r="J895" i="13"/>
  <c r="J896" i="13"/>
  <c r="J897" i="13"/>
  <c r="J898" i="13"/>
  <c r="J899" i="13"/>
  <c r="J900" i="13"/>
  <c r="J901" i="13"/>
  <c r="J902" i="13"/>
  <c r="J903" i="13"/>
  <c r="J904" i="13"/>
  <c r="J905" i="13"/>
  <c r="J906" i="13"/>
  <c r="J907" i="13"/>
  <c r="J908" i="13"/>
  <c r="J909" i="13"/>
  <c r="J910" i="13"/>
  <c r="J911" i="13"/>
  <c r="J912" i="13"/>
  <c r="J913" i="13"/>
  <c r="J914" i="13"/>
  <c r="J915" i="13"/>
  <c r="J916" i="13"/>
  <c r="J917" i="13"/>
  <c r="J918" i="13"/>
  <c r="J919" i="13"/>
  <c r="J920" i="13"/>
  <c r="J921" i="13"/>
  <c r="J922" i="13"/>
  <c r="J923" i="13"/>
  <c r="J924" i="13"/>
  <c r="J925" i="13"/>
  <c r="J926" i="13"/>
  <c r="J927" i="13"/>
  <c r="J928" i="13"/>
  <c r="J929" i="13"/>
  <c r="J930" i="13"/>
  <c r="J931" i="13"/>
  <c r="J932" i="13"/>
  <c r="J933" i="13"/>
  <c r="J934" i="13"/>
  <c r="J935" i="13"/>
  <c r="J936" i="13"/>
  <c r="J937" i="13"/>
  <c r="J938" i="13"/>
  <c r="J939" i="13"/>
  <c r="J940" i="13"/>
  <c r="J941" i="13"/>
  <c r="J942" i="13"/>
  <c r="J943" i="13"/>
  <c r="J944" i="13"/>
  <c r="J945" i="13"/>
  <c r="J946" i="13"/>
  <c r="J947" i="13"/>
  <c r="J948" i="13"/>
  <c r="J949" i="13"/>
  <c r="J950" i="13"/>
  <c r="J951" i="13"/>
  <c r="J952" i="13"/>
  <c r="J953" i="13"/>
  <c r="J954" i="13"/>
  <c r="J955" i="13"/>
  <c r="J956" i="13"/>
  <c r="J957" i="13"/>
  <c r="J958" i="13"/>
  <c r="J959" i="13"/>
  <c r="J960" i="13"/>
  <c r="J961" i="13"/>
  <c r="J962" i="13"/>
  <c r="J963" i="13"/>
  <c r="J964" i="13"/>
  <c r="J965" i="13"/>
  <c r="J966" i="13"/>
  <c r="J967" i="13"/>
  <c r="J968" i="13"/>
  <c r="J969" i="13"/>
  <c r="J970" i="13"/>
  <c r="J971" i="13"/>
  <c r="J972" i="13"/>
  <c r="J973" i="13"/>
  <c r="J974" i="13"/>
  <c r="J975" i="13"/>
  <c r="J976" i="13"/>
  <c r="J977" i="13"/>
  <c r="J978" i="13"/>
  <c r="J979" i="13"/>
  <c r="J980" i="13"/>
  <c r="J981" i="13"/>
  <c r="J982" i="13"/>
  <c r="J983" i="13"/>
  <c r="J984" i="13"/>
  <c r="J985" i="13"/>
  <c r="J986" i="13"/>
  <c r="J987" i="13"/>
  <c r="J988" i="13"/>
  <c r="J989" i="13"/>
  <c r="J990" i="13"/>
  <c r="J991" i="13"/>
  <c r="J992" i="13"/>
  <c r="J993" i="13"/>
  <c r="J994" i="13"/>
  <c r="J995" i="13"/>
  <c r="J996" i="13"/>
  <c r="J997" i="13"/>
  <c r="J998" i="13"/>
  <c r="J999" i="13"/>
  <c r="J1000" i="13"/>
  <c r="J1001" i="13"/>
  <c r="J1002" i="13"/>
  <c r="J1003" i="13"/>
  <c r="J1004" i="13"/>
  <c r="J1005" i="13"/>
  <c r="J1006" i="13"/>
  <c r="J1007" i="13"/>
  <c r="J1008" i="13"/>
  <c r="J1009" i="13"/>
  <c r="J1010" i="13"/>
  <c r="J1011" i="13"/>
  <c r="J1012" i="13"/>
  <c r="J1013" i="13"/>
  <c r="J1014" i="13"/>
  <c r="J1015" i="13"/>
  <c r="K17" i="15"/>
  <c r="K18" i="15"/>
  <c r="K19" i="15"/>
  <c r="K20" i="15"/>
  <c r="K21" i="15"/>
  <c r="K22" i="15"/>
  <c r="K23" i="15"/>
  <c r="K24" i="15"/>
  <c r="K25" i="15"/>
  <c r="K26" i="15"/>
  <c r="K27" i="15"/>
  <c r="K28" i="15"/>
  <c r="K29" i="15"/>
  <c r="K30" i="15"/>
  <c r="K31" i="15"/>
  <c r="K32" i="15"/>
  <c r="K33" i="15"/>
  <c r="K34" i="15"/>
  <c r="K35" i="15"/>
  <c r="K36" i="15"/>
  <c r="K37" i="15"/>
  <c r="K38" i="15"/>
  <c r="K39" i="15"/>
  <c r="K40" i="15"/>
  <c r="K41" i="15"/>
  <c r="K42" i="15"/>
  <c r="K43" i="15"/>
  <c r="K44" i="15"/>
  <c r="K45" i="15"/>
  <c r="K46" i="15"/>
  <c r="K47" i="15"/>
  <c r="K48" i="15"/>
  <c r="K49" i="15"/>
  <c r="K50" i="15"/>
  <c r="K51" i="15"/>
  <c r="K52" i="15"/>
  <c r="K53" i="15"/>
  <c r="K54" i="15"/>
  <c r="K55" i="15"/>
  <c r="K56" i="15"/>
  <c r="K57" i="15"/>
  <c r="K58" i="15"/>
  <c r="K59" i="15"/>
  <c r="K60" i="15"/>
  <c r="K61" i="15"/>
  <c r="K62" i="15"/>
  <c r="K63" i="15"/>
  <c r="K64" i="15"/>
  <c r="K65" i="15"/>
  <c r="K66" i="15"/>
  <c r="K67" i="15"/>
  <c r="K68" i="15"/>
  <c r="K69" i="15"/>
  <c r="K70" i="15"/>
  <c r="K71" i="15"/>
  <c r="K72" i="15"/>
  <c r="K73" i="15"/>
  <c r="K74" i="15"/>
  <c r="K75" i="15"/>
  <c r="K76" i="15"/>
  <c r="K77" i="15"/>
  <c r="K78" i="15"/>
  <c r="K79" i="15"/>
  <c r="K80" i="15"/>
  <c r="K81" i="15"/>
  <c r="K82" i="15"/>
  <c r="K83" i="15"/>
  <c r="K84" i="15"/>
  <c r="K85" i="15"/>
  <c r="K86" i="15"/>
  <c r="K87" i="15"/>
  <c r="K88" i="15"/>
  <c r="K89" i="15"/>
  <c r="K90" i="15"/>
  <c r="K91" i="15"/>
  <c r="K92" i="15"/>
  <c r="K93" i="15"/>
  <c r="K94" i="15"/>
  <c r="K95" i="15"/>
  <c r="K96" i="15"/>
  <c r="K97" i="15"/>
  <c r="K98" i="15"/>
  <c r="K99" i="15"/>
  <c r="K100" i="15"/>
  <c r="K101" i="15"/>
  <c r="K102" i="15"/>
  <c r="K103" i="15"/>
  <c r="K104" i="15"/>
  <c r="K105" i="15"/>
  <c r="K106" i="15"/>
  <c r="K107" i="15"/>
  <c r="K108" i="15"/>
  <c r="K109" i="15"/>
  <c r="K110" i="15"/>
  <c r="K111" i="15"/>
  <c r="K112" i="15"/>
  <c r="K113" i="15"/>
  <c r="K114" i="15"/>
  <c r="K115" i="15"/>
  <c r="K116" i="15"/>
  <c r="K117" i="15"/>
  <c r="K118" i="15"/>
  <c r="K119" i="15"/>
  <c r="K120" i="15"/>
  <c r="K121" i="15"/>
  <c r="K122" i="15"/>
  <c r="K123" i="15"/>
  <c r="K124" i="15"/>
  <c r="K125" i="15"/>
  <c r="K126" i="15"/>
  <c r="K127" i="15"/>
  <c r="K128" i="15"/>
  <c r="K129" i="15"/>
  <c r="K130" i="15"/>
  <c r="K131" i="15"/>
  <c r="K132" i="15"/>
  <c r="K133" i="15"/>
  <c r="K134" i="15"/>
  <c r="K135" i="15"/>
  <c r="K136" i="15"/>
  <c r="K137" i="15"/>
  <c r="K138" i="15"/>
  <c r="K139" i="15"/>
  <c r="K140" i="15"/>
  <c r="K141" i="15"/>
  <c r="K142" i="15"/>
  <c r="K143" i="15"/>
  <c r="K144" i="15"/>
  <c r="K145" i="15"/>
  <c r="K146" i="15"/>
  <c r="K147" i="15"/>
  <c r="K148" i="15"/>
  <c r="K149" i="15"/>
  <c r="K150" i="15"/>
  <c r="K151" i="15"/>
  <c r="K152" i="15"/>
  <c r="K153" i="15"/>
  <c r="K154" i="15"/>
  <c r="K155" i="15"/>
  <c r="K156" i="15"/>
  <c r="K157" i="15"/>
  <c r="K158" i="15"/>
  <c r="K159" i="15"/>
  <c r="K160" i="15"/>
  <c r="K161" i="15"/>
  <c r="K162" i="15"/>
  <c r="K163" i="15"/>
  <c r="K164" i="15"/>
  <c r="K165" i="15"/>
  <c r="K166" i="15"/>
  <c r="K167" i="15"/>
  <c r="K168" i="15"/>
  <c r="K169" i="15"/>
  <c r="K170" i="15"/>
  <c r="K171" i="15"/>
  <c r="K172" i="15"/>
  <c r="K173" i="15"/>
  <c r="K174" i="15"/>
  <c r="K175" i="15"/>
  <c r="K176" i="15"/>
  <c r="K177" i="15"/>
  <c r="K178" i="15"/>
  <c r="K179" i="15"/>
  <c r="K180" i="15"/>
  <c r="K181" i="15"/>
  <c r="K182" i="15"/>
  <c r="K183" i="15"/>
  <c r="K184" i="15"/>
  <c r="K185" i="15"/>
  <c r="K186" i="15"/>
  <c r="K187" i="15"/>
  <c r="K188" i="15"/>
  <c r="K189" i="15"/>
  <c r="K190" i="15"/>
  <c r="K191" i="15"/>
  <c r="K192" i="15"/>
  <c r="K193" i="15"/>
  <c r="K194" i="15"/>
  <c r="K195" i="15"/>
  <c r="K196" i="15"/>
  <c r="K197" i="15"/>
  <c r="K198" i="15"/>
  <c r="K199" i="15"/>
  <c r="K200" i="15"/>
  <c r="K201" i="15"/>
  <c r="K202" i="15"/>
  <c r="K203" i="15"/>
  <c r="K204" i="15"/>
  <c r="K205" i="15"/>
  <c r="K206" i="15"/>
  <c r="K207" i="15"/>
  <c r="K208" i="15"/>
  <c r="K209" i="15"/>
  <c r="K210" i="15"/>
  <c r="K211" i="15"/>
  <c r="K212" i="15"/>
  <c r="K213" i="15"/>
  <c r="K214" i="15"/>
  <c r="K215" i="15"/>
  <c r="K216" i="15"/>
  <c r="K217" i="15"/>
  <c r="K218" i="15"/>
  <c r="K219" i="15"/>
  <c r="K220" i="15"/>
  <c r="K221" i="15"/>
  <c r="K222" i="15"/>
  <c r="K223" i="15"/>
  <c r="K224" i="15"/>
  <c r="K225" i="15"/>
  <c r="K226" i="15"/>
  <c r="K227" i="15"/>
  <c r="K228" i="15"/>
  <c r="K229" i="15"/>
  <c r="K230" i="15"/>
  <c r="K231" i="15"/>
  <c r="K232" i="15"/>
  <c r="K233" i="15"/>
  <c r="K234" i="15"/>
  <c r="K235" i="15"/>
  <c r="K236" i="15"/>
  <c r="K237" i="15"/>
  <c r="K238" i="15"/>
  <c r="K239" i="15"/>
  <c r="K240" i="15"/>
  <c r="K241" i="15"/>
  <c r="K242" i="15"/>
  <c r="K243" i="15"/>
  <c r="K244" i="15"/>
  <c r="K245" i="15"/>
  <c r="K246" i="15"/>
  <c r="K247" i="15"/>
  <c r="K248" i="15"/>
  <c r="K249" i="15"/>
  <c r="K250" i="15"/>
  <c r="K251" i="15"/>
  <c r="K252" i="15"/>
  <c r="K253" i="15"/>
  <c r="K254" i="15"/>
  <c r="K255" i="15"/>
  <c r="K256" i="15"/>
  <c r="K257" i="15"/>
  <c r="K258" i="15"/>
  <c r="K259" i="15"/>
  <c r="K260" i="15"/>
  <c r="K261" i="15"/>
  <c r="K262" i="15"/>
  <c r="K263" i="15"/>
  <c r="K264" i="15"/>
  <c r="K265" i="15"/>
  <c r="K266" i="15"/>
  <c r="K267" i="15"/>
  <c r="K268" i="15"/>
  <c r="K269" i="15"/>
  <c r="K270" i="15"/>
  <c r="K271" i="15"/>
  <c r="K272" i="15"/>
  <c r="K273" i="15"/>
  <c r="K274" i="15"/>
  <c r="K275" i="15"/>
  <c r="K276" i="15"/>
  <c r="K277" i="15"/>
  <c r="K278" i="15"/>
  <c r="K279" i="15"/>
  <c r="K280" i="15"/>
  <c r="K281" i="15"/>
  <c r="K282" i="15"/>
  <c r="K283" i="15"/>
  <c r="K284" i="15"/>
  <c r="K285" i="15"/>
  <c r="K286" i="15"/>
  <c r="K287" i="15"/>
  <c r="K288" i="15"/>
  <c r="K289" i="15"/>
  <c r="K290" i="15"/>
  <c r="K291" i="15"/>
  <c r="K292" i="15"/>
  <c r="K293" i="15"/>
  <c r="K294" i="15"/>
  <c r="K295" i="15"/>
  <c r="K296" i="15"/>
  <c r="K297" i="15"/>
  <c r="K298" i="15"/>
  <c r="K299" i="15"/>
  <c r="K300" i="15"/>
  <c r="K301" i="15"/>
  <c r="K302" i="15"/>
  <c r="K303" i="15"/>
  <c r="K304" i="15"/>
  <c r="K305" i="15"/>
  <c r="K306" i="15"/>
  <c r="K307" i="15"/>
  <c r="K308" i="15"/>
  <c r="K309" i="15"/>
  <c r="K310" i="15"/>
  <c r="K311" i="15"/>
  <c r="K312" i="15"/>
  <c r="K313" i="15"/>
  <c r="K314" i="15"/>
  <c r="K315" i="15"/>
  <c r="K316" i="15"/>
  <c r="K317" i="15"/>
  <c r="K318" i="15"/>
  <c r="K319" i="15"/>
  <c r="K320" i="15"/>
  <c r="K321" i="15"/>
  <c r="K322" i="15"/>
  <c r="K323" i="15"/>
  <c r="K324" i="15"/>
  <c r="K325" i="15"/>
  <c r="K326" i="15"/>
  <c r="K327" i="15"/>
  <c r="K328" i="15"/>
  <c r="K329" i="15"/>
  <c r="K330" i="15"/>
  <c r="K331" i="15"/>
  <c r="K332" i="15"/>
  <c r="K333" i="15"/>
  <c r="K334" i="15"/>
  <c r="K335" i="15"/>
  <c r="K336" i="15"/>
  <c r="K337" i="15"/>
  <c r="K338" i="15"/>
  <c r="K339" i="15"/>
  <c r="K340" i="15"/>
  <c r="K341" i="15"/>
  <c r="K342" i="15"/>
  <c r="K343" i="15"/>
  <c r="K344" i="15"/>
  <c r="K345" i="15"/>
  <c r="K346" i="15"/>
  <c r="K347" i="15"/>
  <c r="K348" i="15"/>
  <c r="K349" i="15"/>
  <c r="K350" i="15"/>
  <c r="K351" i="15"/>
  <c r="K352" i="15"/>
  <c r="K353" i="15"/>
  <c r="K354" i="15"/>
  <c r="K355" i="15"/>
  <c r="K356" i="15"/>
  <c r="K357" i="15"/>
  <c r="K358" i="15"/>
  <c r="K359" i="15"/>
  <c r="K360" i="15"/>
  <c r="K361" i="15"/>
  <c r="K362" i="15"/>
  <c r="K363" i="15"/>
  <c r="K364" i="15"/>
  <c r="K365" i="15"/>
  <c r="K366" i="15"/>
  <c r="K367" i="15"/>
  <c r="K368" i="15"/>
  <c r="K369" i="15"/>
  <c r="K370" i="15"/>
  <c r="K371" i="15"/>
  <c r="K372" i="15"/>
  <c r="K373" i="15"/>
  <c r="K374" i="15"/>
  <c r="K375" i="15"/>
  <c r="K376" i="15"/>
  <c r="K377" i="15"/>
  <c r="K378" i="15"/>
  <c r="K379" i="15"/>
  <c r="K380" i="15"/>
  <c r="K381" i="15"/>
  <c r="K382" i="15"/>
  <c r="K383" i="15"/>
  <c r="K384" i="15"/>
  <c r="K385" i="15"/>
  <c r="K386" i="15"/>
  <c r="K387" i="15"/>
  <c r="K388" i="15"/>
  <c r="K389" i="15"/>
  <c r="K390" i="15"/>
  <c r="K391" i="15"/>
  <c r="K392" i="15"/>
  <c r="K393" i="15"/>
  <c r="K394" i="15"/>
  <c r="K395" i="15"/>
  <c r="K396" i="15"/>
  <c r="K397" i="15"/>
  <c r="K398" i="15"/>
  <c r="K399" i="15"/>
  <c r="K400" i="15"/>
  <c r="K401" i="15"/>
  <c r="K402" i="15"/>
  <c r="K403" i="15"/>
  <c r="K404" i="15"/>
  <c r="K405" i="15"/>
  <c r="K406" i="15"/>
  <c r="K407" i="15"/>
  <c r="K408" i="15"/>
  <c r="K409" i="15"/>
  <c r="K410" i="15"/>
  <c r="K411" i="15"/>
  <c r="K412" i="15"/>
  <c r="K413" i="15"/>
  <c r="K414" i="15"/>
  <c r="K415" i="15"/>
  <c r="K416" i="15"/>
  <c r="K417" i="15"/>
  <c r="K418" i="15"/>
  <c r="K419" i="15"/>
  <c r="K420" i="15"/>
  <c r="K421" i="15"/>
  <c r="K422" i="15"/>
  <c r="K423" i="15"/>
  <c r="K424" i="15"/>
  <c r="K425" i="15"/>
  <c r="K426" i="15"/>
  <c r="K427" i="15"/>
  <c r="K428" i="15"/>
  <c r="K429" i="15"/>
  <c r="K430" i="15"/>
  <c r="K431" i="15"/>
  <c r="K432" i="15"/>
  <c r="K433" i="15"/>
  <c r="K434" i="15"/>
  <c r="K435" i="15"/>
  <c r="K436" i="15"/>
  <c r="K437" i="15"/>
  <c r="K438" i="15"/>
  <c r="K439" i="15"/>
  <c r="K440" i="15"/>
  <c r="K441" i="15"/>
  <c r="K442" i="15"/>
  <c r="K443" i="15"/>
  <c r="K444" i="15"/>
  <c r="K445" i="15"/>
  <c r="K446" i="15"/>
  <c r="K447" i="15"/>
  <c r="K448" i="15"/>
  <c r="K449" i="15"/>
  <c r="K450" i="15"/>
  <c r="K451" i="15"/>
  <c r="K452" i="15"/>
  <c r="K453" i="15"/>
  <c r="K454" i="15"/>
  <c r="K455" i="15"/>
  <c r="K456" i="15"/>
  <c r="K457" i="15"/>
  <c r="K458" i="15"/>
  <c r="K459" i="15"/>
  <c r="K460" i="15"/>
  <c r="K461" i="15"/>
  <c r="K462" i="15"/>
  <c r="K463" i="15"/>
  <c r="K464" i="15"/>
  <c r="K465" i="15"/>
  <c r="K466" i="15"/>
  <c r="K467" i="15"/>
  <c r="K468" i="15"/>
  <c r="K469" i="15"/>
  <c r="K470" i="15"/>
  <c r="K471" i="15"/>
  <c r="K472" i="15"/>
  <c r="K473" i="15"/>
  <c r="K474" i="15"/>
  <c r="K475" i="15"/>
  <c r="K476" i="15"/>
  <c r="K477" i="15"/>
  <c r="K478" i="15"/>
  <c r="K479" i="15"/>
  <c r="K480" i="15"/>
  <c r="K481" i="15"/>
  <c r="K482" i="15"/>
  <c r="K483" i="15"/>
  <c r="K484" i="15"/>
  <c r="K485" i="15"/>
  <c r="K486" i="15"/>
  <c r="K487" i="15"/>
  <c r="K488" i="15"/>
  <c r="K489" i="15"/>
  <c r="K490" i="15"/>
  <c r="K491" i="15"/>
  <c r="K492" i="15"/>
  <c r="K493" i="15"/>
  <c r="K494" i="15"/>
  <c r="K495" i="15"/>
  <c r="K496" i="15"/>
  <c r="K497" i="15"/>
  <c r="K498" i="15"/>
  <c r="K499" i="15"/>
  <c r="K500" i="15"/>
  <c r="K501" i="15"/>
  <c r="K502" i="15"/>
  <c r="K503" i="15"/>
  <c r="K504" i="15"/>
  <c r="K505" i="15"/>
  <c r="K506" i="15"/>
  <c r="K507" i="15"/>
  <c r="K508" i="15"/>
  <c r="K509" i="15"/>
  <c r="K510" i="15"/>
  <c r="K511" i="15"/>
  <c r="K512" i="15"/>
  <c r="K513" i="15"/>
  <c r="K514" i="15"/>
  <c r="K515" i="15"/>
  <c r="K516" i="15"/>
  <c r="K517" i="15"/>
  <c r="K518" i="15"/>
  <c r="K519" i="15"/>
  <c r="K520" i="15"/>
  <c r="K521" i="15"/>
  <c r="K522" i="15"/>
  <c r="K523" i="15"/>
  <c r="K524" i="15"/>
  <c r="K525" i="15"/>
  <c r="K526" i="15"/>
  <c r="K527" i="15"/>
  <c r="K528" i="15"/>
  <c r="K529" i="15"/>
  <c r="K530" i="15"/>
  <c r="K531" i="15"/>
  <c r="K532" i="15"/>
  <c r="K533" i="15"/>
  <c r="K534" i="15"/>
  <c r="K535" i="15"/>
  <c r="K536" i="15"/>
  <c r="K537" i="15"/>
  <c r="K538" i="15"/>
  <c r="K539" i="15"/>
  <c r="K540" i="15"/>
  <c r="K541" i="15"/>
  <c r="K542" i="15"/>
  <c r="K543" i="15"/>
  <c r="K544" i="15"/>
  <c r="K545" i="15"/>
  <c r="K546" i="15"/>
  <c r="K547" i="15"/>
  <c r="K548" i="15"/>
  <c r="K549" i="15"/>
  <c r="K550" i="15"/>
  <c r="K551" i="15"/>
  <c r="K552" i="15"/>
  <c r="K553" i="15"/>
  <c r="K554" i="15"/>
  <c r="K555" i="15"/>
  <c r="K556" i="15"/>
  <c r="K557" i="15"/>
  <c r="K558" i="15"/>
  <c r="K559" i="15"/>
  <c r="K560" i="15"/>
  <c r="K561" i="15"/>
  <c r="K562" i="15"/>
  <c r="K563" i="15"/>
  <c r="K564" i="15"/>
  <c r="K565" i="15"/>
  <c r="K566" i="15"/>
  <c r="K567" i="15"/>
  <c r="K568" i="15"/>
  <c r="K569" i="15"/>
  <c r="K570" i="15"/>
  <c r="K571" i="15"/>
  <c r="K572" i="15"/>
  <c r="K573" i="15"/>
  <c r="K574" i="15"/>
  <c r="K575" i="15"/>
  <c r="K576" i="15"/>
  <c r="K577" i="15"/>
  <c r="K578" i="15"/>
  <c r="K579" i="15"/>
  <c r="K580" i="15"/>
  <c r="K581" i="15"/>
  <c r="K582" i="15"/>
  <c r="K583" i="15"/>
  <c r="K584" i="15"/>
  <c r="K585" i="15"/>
  <c r="K586" i="15"/>
  <c r="K587" i="15"/>
  <c r="K588" i="15"/>
  <c r="K589" i="15"/>
  <c r="K590" i="15"/>
  <c r="K591" i="15"/>
  <c r="K592" i="15"/>
  <c r="K593" i="15"/>
  <c r="K594" i="15"/>
  <c r="K595" i="15"/>
  <c r="K596" i="15"/>
  <c r="K597" i="15"/>
  <c r="K598" i="15"/>
  <c r="K599" i="15"/>
  <c r="K600" i="15"/>
  <c r="K601" i="15"/>
  <c r="K602" i="15"/>
  <c r="K603" i="15"/>
  <c r="K604" i="15"/>
  <c r="K605" i="15"/>
  <c r="K606" i="15"/>
  <c r="K607" i="15"/>
  <c r="K608" i="15"/>
  <c r="K609" i="15"/>
  <c r="K610" i="15"/>
  <c r="K611" i="15"/>
  <c r="K612" i="15"/>
  <c r="K613" i="15"/>
  <c r="K614" i="15"/>
  <c r="K615" i="15"/>
  <c r="K616" i="15"/>
  <c r="K617" i="15"/>
  <c r="K618" i="15"/>
  <c r="K619" i="15"/>
  <c r="K620" i="15"/>
  <c r="K621" i="15"/>
  <c r="K622" i="15"/>
  <c r="K623" i="15"/>
  <c r="K624" i="15"/>
  <c r="K625" i="15"/>
  <c r="K626" i="15"/>
  <c r="K627" i="15"/>
  <c r="K628" i="15"/>
  <c r="K629" i="15"/>
  <c r="K630" i="15"/>
  <c r="K631" i="15"/>
  <c r="K632" i="15"/>
  <c r="K633" i="15"/>
  <c r="K634" i="15"/>
  <c r="K635" i="15"/>
  <c r="K636" i="15"/>
  <c r="K637" i="15"/>
  <c r="K638" i="15"/>
  <c r="K639" i="15"/>
  <c r="K640" i="15"/>
  <c r="K641" i="15"/>
  <c r="K642" i="15"/>
  <c r="K643" i="15"/>
  <c r="K644" i="15"/>
  <c r="K645" i="15"/>
  <c r="K646" i="15"/>
  <c r="K647" i="15"/>
  <c r="K648" i="15"/>
  <c r="K649" i="15"/>
  <c r="K650" i="15"/>
  <c r="K651" i="15"/>
  <c r="K652" i="15"/>
  <c r="K653" i="15"/>
  <c r="K654" i="15"/>
  <c r="K655" i="15"/>
  <c r="K656" i="15"/>
  <c r="K657" i="15"/>
  <c r="K658" i="15"/>
  <c r="K659" i="15"/>
  <c r="K660" i="15"/>
  <c r="K661" i="15"/>
  <c r="K662" i="15"/>
  <c r="K663" i="15"/>
  <c r="K664" i="15"/>
  <c r="K665" i="15"/>
  <c r="K666" i="15"/>
  <c r="K667" i="15"/>
  <c r="K668" i="15"/>
  <c r="K669" i="15"/>
  <c r="K670" i="15"/>
  <c r="K671" i="15"/>
  <c r="K672" i="15"/>
  <c r="K673" i="15"/>
  <c r="K674" i="15"/>
  <c r="K675" i="15"/>
  <c r="K676" i="15"/>
  <c r="K677" i="15"/>
  <c r="K678" i="15"/>
  <c r="K679" i="15"/>
  <c r="K680" i="15"/>
  <c r="K681" i="15"/>
  <c r="K682" i="15"/>
  <c r="K683" i="15"/>
  <c r="K684" i="15"/>
  <c r="K685" i="15"/>
  <c r="K686" i="15"/>
  <c r="K687" i="15"/>
  <c r="K688" i="15"/>
  <c r="K689" i="15"/>
  <c r="K690" i="15"/>
  <c r="K691" i="15"/>
  <c r="K692" i="15"/>
  <c r="K693" i="15"/>
  <c r="K694" i="15"/>
  <c r="K695" i="15"/>
  <c r="K696" i="15"/>
  <c r="K697" i="15"/>
  <c r="K698" i="15"/>
  <c r="K699" i="15"/>
  <c r="K700" i="15"/>
  <c r="K701" i="15"/>
  <c r="K702" i="15"/>
  <c r="K703" i="15"/>
  <c r="K704" i="15"/>
  <c r="K705" i="15"/>
  <c r="K706" i="15"/>
  <c r="K707" i="15"/>
  <c r="K708" i="15"/>
  <c r="K709" i="15"/>
  <c r="K710" i="15"/>
  <c r="K711" i="15"/>
  <c r="K712" i="15"/>
  <c r="K713" i="15"/>
  <c r="K714" i="15"/>
  <c r="K715" i="15"/>
  <c r="K716" i="15"/>
  <c r="K717" i="15"/>
  <c r="K718" i="15"/>
  <c r="K719" i="15"/>
  <c r="K720" i="15"/>
  <c r="K721" i="15"/>
  <c r="K722" i="15"/>
  <c r="K723" i="15"/>
  <c r="K724" i="15"/>
  <c r="K725" i="15"/>
  <c r="K726" i="15"/>
  <c r="K727" i="15"/>
  <c r="K728" i="15"/>
  <c r="K729" i="15"/>
  <c r="K730" i="15"/>
  <c r="K731" i="15"/>
  <c r="K732" i="15"/>
  <c r="K733" i="15"/>
  <c r="K734" i="15"/>
  <c r="K735" i="15"/>
  <c r="K736" i="15"/>
  <c r="K737" i="15"/>
  <c r="K738" i="15"/>
  <c r="K739" i="15"/>
  <c r="K740" i="15"/>
  <c r="K741" i="15"/>
  <c r="K742" i="15"/>
  <c r="K743" i="15"/>
  <c r="K744" i="15"/>
  <c r="K745" i="15"/>
  <c r="K746" i="15"/>
  <c r="K747" i="15"/>
  <c r="K748" i="15"/>
  <c r="K749" i="15"/>
  <c r="K750" i="15"/>
  <c r="K751" i="15"/>
  <c r="K752" i="15"/>
  <c r="K753" i="15"/>
  <c r="K754" i="15"/>
  <c r="K755" i="15"/>
  <c r="K756" i="15"/>
  <c r="K757" i="15"/>
  <c r="K758" i="15"/>
  <c r="K759" i="15"/>
  <c r="K760" i="15"/>
  <c r="K761" i="15"/>
  <c r="K762" i="15"/>
  <c r="K763" i="15"/>
  <c r="K764" i="15"/>
  <c r="K765" i="15"/>
  <c r="K766" i="15"/>
  <c r="K767" i="15"/>
  <c r="K768" i="15"/>
  <c r="K769" i="15"/>
  <c r="K770" i="15"/>
  <c r="K771" i="15"/>
  <c r="K772" i="15"/>
  <c r="K773" i="15"/>
  <c r="K774" i="15"/>
  <c r="K775" i="15"/>
  <c r="K776" i="15"/>
  <c r="K777" i="15"/>
  <c r="K778" i="15"/>
  <c r="K779" i="15"/>
  <c r="K780" i="15"/>
  <c r="K781" i="15"/>
  <c r="K782" i="15"/>
  <c r="K783" i="15"/>
  <c r="K784" i="15"/>
  <c r="K785" i="15"/>
  <c r="K786" i="15"/>
  <c r="K787" i="15"/>
  <c r="K788" i="15"/>
  <c r="K789" i="15"/>
  <c r="K790" i="15"/>
  <c r="K791" i="15"/>
  <c r="K792" i="15"/>
  <c r="K793" i="15"/>
  <c r="K794" i="15"/>
  <c r="K795" i="15"/>
  <c r="K796" i="15"/>
  <c r="K797" i="15"/>
  <c r="K798" i="15"/>
  <c r="K799" i="15"/>
  <c r="K800" i="15"/>
  <c r="K801" i="15"/>
  <c r="K802" i="15"/>
  <c r="K803" i="15"/>
  <c r="K804" i="15"/>
  <c r="K805" i="15"/>
  <c r="K806" i="15"/>
  <c r="K807" i="15"/>
  <c r="K808" i="15"/>
  <c r="K809" i="15"/>
  <c r="K810" i="15"/>
  <c r="K811" i="15"/>
  <c r="K812" i="15"/>
  <c r="K813" i="15"/>
  <c r="K814" i="15"/>
  <c r="K815" i="15"/>
  <c r="K816" i="15"/>
  <c r="K817" i="15"/>
  <c r="K818" i="15"/>
  <c r="K819" i="15"/>
  <c r="K820" i="15"/>
  <c r="K821" i="15"/>
  <c r="K822" i="15"/>
  <c r="K823" i="15"/>
  <c r="K824" i="15"/>
  <c r="K825" i="15"/>
  <c r="K826" i="15"/>
  <c r="K827" i="15"/>
  <c r="K828" i="15"/>
  <c r="K829" i="15"/>
  <c r="K830" i="15"/>
  <c r="K831" i="15"/>
  <c r="K832" i="15"/>
  <c r="K833" i="15"/>
  <c r="K834" i="15"/>
  <c r="K835" i="15"/>
  <c r="K836" i="15"/>
  <c r="K837" i="15"/>
  <c r="K838" i="15"/>
  <c r="K839" i="15"/>
  <c r="K840" i="15"/>
  <c r="K841" i="15"/>
  <c r="K842" i="15"/>
  <c r="K843" i="15"/>
  <c r="K844" i="15"/>
  <c r="K845" i="15"/>
  <c r="K846" i="15"/>
  <c r="K847" i="15"/>
  <c r="K848" i="15"/>
  <c r="K849" i="15"/>
  <c r="K850" i="15"/>
  <c r="K851" i="15"/>
  <c r="K852" i="15"/>
  <c r="K853" i="15"/>
  <c r="K854" i="15"/>
  <c r="K855" i="15"/>
  <c r="K856" i="15"/>
  <c r="K857" i="15"/>
  <c r="K858" i="15"/>
  <c r="K859" i="15"/>
  <c r="K860" i="15"/>
  <c r="K861" i="15"/>
  <c r="K862" i="15"/>
  <c r="K863" i="15"/>
  <c r="K864" i="15"/>
  <c r="K865" i="15"/>
  <c r="K866" i="15"/>
  <c r="K867" i="15"/>
  <c r="K868" i="15"/>
  <c r="K869" i="15"/>
  <c r="K870" i="15"/>
  <c r="K871" i="15"/>
  <c r="K872" i="15"/>
  <c r="K873" i="15"/>
  <c r="K874" i="15"/>
  <c r="K875" i="15"/>
  <c r="K876" i="15"/>
  <c r="K877" i="15"/>
  <c r="K878" i="15"/>
  <c r="K879" i="15"/>
  <c r="K880" i="15"/>
  <c r="K881" i="15"/>
  <c r="K882" i="15"/>
  <c r="K883" i="15"/>
  <c r="K884" i="15"/>
  <c r="K885" i="15"/>
  <c r="K886" i="15"/>
  <c r="K887" i="15"/>
  <c r="K888" i="15"/>
  <c r="K889" i="15"/>
  <c r="K890" i="15"/>
  <c r="K891" i="15"/>
  <c r="K892" i="15"/>
  <c r="K893" i="15"/>
  <c r="K894" i="15"/>
  <c r="K895" i="15"/>
  <c r="K896" i="15"/>
  <c r="K897" i="15"/>
  <c r="K898" i="15"/>
  <c r="K899" i="15"/>
  <c r="K900" i="15"/>
  <c r="K901" i="15"/>
  <c r="K902" i="15"/>
  <c r="K903" i="15"/>
  <c r="K904" i="15"/>
  <c r="K905" i="15"/>
  <c r="K906" i="15"/>
  <c r="K907" i="15"/>
  <c r="K908" i="15"/>
  <c r="K909" i="15"/>
  <c r="K910" i="15"/>
  <c r="K911" i="15"/>
  <c r="K912" i="15"/>
  <c r="K913" i="15"/>
  <c r="K914" i="15"/>
  <c r="K915" i="15"/>
  <c r="K916" i="15"/>
  <c r="K917" i="15"/>
  <c r="K918" i="15"/>
  <c r="K919" i="15"/>
  <c r="K920" i="15"/>
  <c r="K921" i="15"/>
  <c r="K922" i="15"/>
  <c r="K923" i="15"/>
  <c r="K924" i="15"/>
  <c r="K925" i="15"/>
  <c r="K926" i="15"/>
  <c r="K927" i="15"/>
  <c r="K928" i="15"/>
  <c r="K929" i="15"/>
  <c r="K930" i="15"/>
  <c r="K931" i="15"/>
  <c r="K932" i="15"/>
  <c r="K933" i="15"/>
  <c r="K934" i="15"/>
  <c r="K935" i="15"/>
  <c r="K936" i="15"/>
  <c r="K937" i="15"/>
  <c r="K938" i="15"/>
  <c r="K939" i="15"/>
  <c r="K940" i="15"/>
  <c r="K941" i="15"/>
  <c r="K942" i="15"/>
  <c r="K943" i="15"/>
  <c r="K944" i="15"/>
  <c r="K945" i="15"/>
  <c r="K946" i="15"/>
  <c r="K947" i="15"/>
  <c r="K948" i="15"/>
  <c r="K949" i="15"/>
  <c r="K950" i="15"/>
  <c r="K951" i="15"/>
  <c r="K952" i="15"/>
  <c r="K953" i="15"/>
  <c r="K954" i="15"/>
  <c r="K955" i="15"/>
  <c r="K956" i="15"/>
  <c r="K957" i="15"/>
  <c r="K958" i="15"/>
  <c r="K959" i="15"/>
  <c r="K960" i="15"/>
  <c r="K961" i="15"/>
  <c r="K962" i="15"/>
  <c r="K963" i="15"/>
  <c r="K964" i="15"/>
  <c r="K965" i="15"/>
  <c r="K966" i="15"/>
  <c r="K967" i="15"/>
  <c r="K968" i="15"/>
  <c r="K969" i="15"/>
  <c r="K970" i="15"/>
  <c r="K971" i="15"/>
  <c r="K972" i="15"/>
  <c r="K973" i="15"/>
  <c r="K974" i="15"/>
  <c r="K975" i="15"/>
  <c r="K976" i="15"/>
  <c r="K977" i="15"/>
  <c r="K978" i="15"/>
  <c r="K979" i="15"/>
  <c r="K980" i="15"/>
  <c r="K981" i="15"/>
  <c r="K982" i="15"/>
  <c r="K983" i="15"/>
  <c r="K984" i="15"/>
  <c r="K985" i="15"/>
  <c r="K986" i="15"/>
  <c r="K987" i="15"/>
  <c r="K988" i="15"/>
  <c r="K989" i="15"/>
  <c r="K990" i="15"/>
  <c r="K991" i="15"/>
  <c r="K992" i="15"/>
  <c r="K993" i="15"/>
  <c r="K994" i="15"/>
  <c r="K995" i="15"/>
  <c r="K996" i="15"/>
  <c r="K997" i="15"/>
  <c r="K998" i="15"/>
  <c r="K999" i="15"/>
  <c r="K1000" i="15"/>
  <c r="K1001" i="15"/>
  <c r="K1002" i="15"/>
  <c r="K1003" i="15"/>
  <c r="K1004" i="15"/>
  <c r="K1005" i="15"/>
  <c r="K1006" i="15"/>
  <c r="K1007" i="15"/>
  <c r="K1008" i="15"/>
  <c r="K1009" i="15"/>
  <c r="K1010" i="15"/>
  <c r="K1011" i="15"/>
  <c r="K1012" i="15"/>
  <c r="K1013" i="15"/>
  <c r="K1014" i="15"/>
  <c r="K1015" i="15"/>
  <c r="K16" i="15"/>
  <c r="K13" i="15" l="1"/>
  <c r="I14" i="6"/>
  <c r="I15" i="6"/>
  <c r="I16" i="6"/>
  <c r="I17" i="6"/>
  <c r="I18" i="6"/>
  <c r="I19" i="6"/>
  <c r="I20" i="6"/>
  <c r="I21" i="6"/>
  <c r="I22" i="6"/>
  <c r="I23" i="6"/>
  <c r="I24" i="6"/>
  <c r="I25" i="6"/>
  <c r="I26" i="6"/>
  <c r="I27" i="6"/>
  <c r="I28" i="6"/>
  <c r="I29" i="6"/>
  <c r="I30" i="6"/>
  <c r="I31" i="6"/>
  <c r="I32" i="6"/>
  <c r="I33" i="6"/>
  <c r="I34" i="6"/>
  <c r="I35" i="6"/>
  <c r="I36" i="6"/>
  <c r="I37" i="6"/>
  <c r="I38" i="6"/>
  <c r="I39" i="6"/>
  <c r="I40" i="6"/>
  <c r="I41" i="6"/>
  <c r="I42" i="6"/>
  <c r="I43" i="6"/>
  <c r="I44" i="6"/>
  <c r="I45" i="6"/>
  <c r="I46" i="6"/>
  <c r="I47" i="6"/>
  <c r="I48" i="6"/>
  <c r="I49" i="6"/>
  <c r="I50" i="6"/>
  <c r="I51" i="6"/>
  <c r="I52" i="6"/>
  <c r="I53" i="6"/>
  <c r="I54" i="6"/>
  <c r="I55" i="6"/>
  <c r="I56" i="6"/>
  <c r="I57" i="6"/>
  <c r="I58" i="6"/>
  <c r="I59" i="6"/>
  <c r="I60" i="6"/>
  <c r="I61" i="6"/>
  <c r="I62" i="6"/>
  <c r="I63" i="6"/>
  <c r="I64" i="6"/>
  <c r="I65" i="6"/>
  <c r="I66" i="6"/>
  <c r="I67" i="6"/>
  <c r="I68" i="6"/>
  <c r="I69" i="6"/>
  <c r="I70" i="6"/>
  <c r="I71" i="6"/>
  <c r="I72" i="6"/>
  <c r="I73" i="6"/>
  <c r="I74" i="6"/>
  <c r="I75" i="6"/>
  <c r="I76" i="6"/>
  <c r="I77" i="6"/>
  <c r="I78" i="6"/>
  <c r="I79" i="6"/>
  <c r="I80" i="6"/>
  <c r="I81" i="6"/>
  <c r="I82" i="6"/>
  <c r="I83" i="6"/>
  <c r="I84" i="6"/>
  <c r="I85" i="6"/>
  <c r="I86" i="6"/>
  <c r="I87" i="6"/>
  <c r="I88" i="6"/>
  <c r="I89" i="6"/>
  <c r="I90" i="6"/>
  <c r="I91" i="6"/>
  <c r="I92" i="6"/>
  <c r="I93" i="6"/>
  <c r="I94" i="6"/>
  <c r="I95" i="6"/>
  <c r="I96" i="6"/>
  <c r="I97" i="6"/>
  <c r="I98" i="6"/>
  <c r="I99" i="6"/>
  <c r="I100" i="6"/>
  <c r="I101" i="6"/>
  <c r="I102" i="6"/>
  <c r="I103" i="6"/>
  <c r="I104" i="6"/>
  <c r="I105" i="6"/>
  <c r="I106" i="6"/>
  <c r="I107" i="6"/>
  <c r="I108" i="6"/>
  <c r="I109" i="6"/>
  <c r="I110" i="6"/>
  <c r="I111" i="6"/>
  <c r="I112" i="6"/>
  <c r="I113" i="6"/>
  <c r="I114" i="6"/>
  <c r="I115" i="6"/>
  <c r="I116" i="6"/>
  <c r="I117" i="6"/>
  <c r="I118" i="6"/>
  <c r="I119" i="6"/>
  <c r="I120" i="6"/>
  <c r="I121" i="6"/>
  <c r="I122" i="6"/>
  <c r="I123" i="6"/>
  <c r="I124" i="6"/>
  <c r="I125" i="6"/>
  <c r="I126" i="6"/>
  <c r="I127" i="6"/>
  <c r="I128" i="6"/>
  <c r="I129" i="6"/>
  <c r="I130" i="6"/>
  <c r="I131" i="6"/>
  <c r="I132" i="6"/>
  <c r="I133" i="6"/>
  <c r="I134" i="6"/>
  <c r="I135" i="6"/>
  <c r="I136" i="6"/>
  <c r="I137" i="6"/>
  <c r="I138" i="6"/>
  <c r="I139" i="6"/>
  <c r="I140" i="6"/>
  <c r="I141" i="6"/>
  <c r="I142" i="6"/>
  <c r="I143" i="6"/>
  <c r="I144" i="6"/>
  <c r="I145" i="6"/>
  <c r="I146" i="6"/>
  <c r="I147" i="6"/>
  <c r="I148" i="6"/>
  <c r="I149" i="6"/>
  <c r="I150" i="6"/>
  <c r="I151" i="6"/>
  <c r="I152" i="6"/>
  <c r="I153" i="6"/>
  <c r="I154" i="6"/>
  <c r="I155" i="6"/>
  <c r="I156" i="6"/>
  <c r="I157" i="6"/>
  <c r="I158" i="6"/>
  <c r="I159" i="6"/>
  <c r="I160" i="6"/>
  <c r="I161" i="6"/>
  <c r="I162" i="6"/>
  <c r="I163" i="6"/>
  <c r="I164" i="6"/>
  <c r="I165" i="6"/>
  <c r="I166" i="6"/>
  <c r="I167" i="6"/>
  <c r="I168" i="6"/>
  <c r="I169" i="6"/>
  <c r="I170" i="6"/>
  <c r="I171" i="6"/>
  <c r="I172" i="6"/>
  <c r="I173" i="6"/>
  <c r="I174" i="6"/>
  <c r="I175" i="6"/>
  <c r="I176" i="6"/>
  <c r="I177" i="6"/>
  <c r="I178" i="6"/>
  <c r="I179" i="6"/>
  <c r="I180" i="6"/>
  <c r="I181" i="6"/>
  <c r="I182" i="6"/>
  <c r="I183" i="6"/>
  <c r="I184" i="6"/>
  <c r="I185" i="6"/>
  <c r="I186" i="6"/>
  <c r="I187" i="6"/>
  <c r="I188" i="6"/>
  <c r="I189" i="6"/>
  <c r="I190" i="6"/>
  <c r="I191" i="6"/>
  <c r="I192" i="6"/>
  <c r="I193" i="6"/>
  <c r="I194" i="6"/>
  <c r="I195" i="6"/>
  <c r="I196" i="6"/>
  <c r="I197" i="6"/>
  <c r="I198" i="6"/>
  <c r="I199" i="6"/>
  <c r="I200" i="6"/>
  <c r="I201" i="6"/>
  <c r="I202" i="6"/>
  <c r="I203" i="6"/>
  <c r="I204" i="6"/>
  <c r="I205" i="6"/>
  <c r="I206" i="6"/>
  <c r="I207" i="6"/>
  <c r="I208" i="6"/>
  <c r="I209" i="6"/>
  <c r="I210" i="6"/>
  <c r="I211" i="6"/>
  <c r="I212" i="6"/>
  <c r="I213" i="6"/>
  <c r="I214" i="6"/>
  <c r="I215" i="6"/>
  <c r="I216" i="6"/>
  <c r="I217" i="6"/>
  <c r="I218" i="6"/>
  <c r="I219" i="6"/>
  <c r="I220" i="6"/>
  <c r="I221" i="6"/>
  <c r="I222" i="6"/>
  <c r="I223" i="6"/>
  <c r="I224" i="6"/>
  <c r="I225" i="6"/>
  <c r="I226" i="6"/>
  <c r="I227" i="6"/>
  <c r="I228" i="6"/>
  <c r="I229" i="6"/>
  <c r="I230" i="6"/>
  <c r="I231" i="6"/>
  <c r="I232" i="6"/>
  <c r="I233" i="6"/>
  <c r="I234" i="6"/>
  <c r="I235" i="6"/>
  <c r="I236" i="6"/>
  <c r="I237" i="6"/>
  <c r="I238" i="6"/>
  <c r="I239" i="6"/>
  <c r="I240" i="6"/>
  <c r="I241" i="6"/>
  <c r="I242" i="6"/>
  <c r="I243" i="6"/>
  <c r="I244" i="6"/>
  <c r="I245" i="6"/>
  <c r="I246" i="6"/>
  <c r="I247" i="6"/>
  <c r="I248" i="6"/>
  <c r="I249" i="6"/>
  <c r="I250" i="6"/>
  <c r="I251" i="6"/>
  <c r="I252" i="6"/>
  <c r="I253" i="6"/>
  <c r="I254" i="6"/>
  <c r="I255" i="6"/>
  <c r="I256" i="6"/>
  <c r="I257" i="6"/>
  <c r="I258" i="6"/>
  <c r="I259" i="6"/>
  <c r="I260" i="6"/>
  <c r="I261" i="6"/>
  <c r="I262" i="6"/>
  <c r="I263" i="6"/>
  <c r="I264" i="6"/>
  <c r="I265" i="6"/>
  <c r="I266" i="6"/>
  <c r="I267" i="6"/>
  <c r="I268" i="6"/>
  <c r="I269" i="6"/>
  <c r="I270" i="6"/>
  <c r="I271" i="6"/>
  <c r="I272" i="6"/>
  <c r="I273" i="6"/>
  <c r="I274" i="6"/>
  <c r="I275" i="6"/>
  <c r="I276" i="6"/>
  <c r="I277" i="6"/>
  <c r="I278" i="6"/>
  <c r="I279" i="6"/>
  <c r="I280" i="6"/>
  <c r="I281" i="6"/>
  <c r="I282" i="6"/>
  <c r="I283" i="6"/>
  <c r="I284" i="6"/>
  <c r="I285" i="6"/>
  <c r="I286" i="6"/>
  <c r="I287" i="6"/>
  <c r="I288" i="6"/>
  <c r="I289" i="6"/>
  <c r="I290" i="6"/>
  <c r="I291" i="6"/>
  <c r="I292" i="6"/>
  <c r="I293" i="6"/>
  <c r="I294" i="6"/>
  <c r="I295" i="6"/>
  <c r="I296" i="6"/>
  <c r="I297" i="6"/>
  <c r="I298" i="6"/>
  <c r="I299" i="6"/>
  <c r="I300" i="6"/>
  <c r="I301" i="6"/>
  <c r="I302" i="6"/>
  <c r="I303" i="6"/>
  <c r="I304" i="6"/>
  <c r="I305" i="6"/>
  <c r="I306" i="6"/>
  <c r="I307" i="6"/>
  <c r="I308" i="6"/>
  <c r="I309" i="6"/>
  <c r="I310" i="6"/>
  <c r="I311" i="6"/>
  <c r="I312" i="6"/>
  <c r="I313" i="6"/>
  <c r="I314" i="6"/>
  <c r="I315" i="6"/>
  <c r="I316" i="6"/>
  <c r="I317" i="6"/>
  <c r="I318" i="6"/>
  <c r="I319" i="6"/>
  <c r="I320" i="6"/>
  <c r="I321" i="6"/>
  <c r="I322" i="6"/>
  <c r="I323" i="6"/>
  <c r="I324" i="6"/>
  <c r="I325" i="6"/>
  <c r="I326" i="6"/>
  <c r="I327" i="6"/>
  <c r="I328" i="6"/>
  <c r="I329" i="6"/>
  <c r="I330" i="6"/>
  <c r="I331" i="6"/>
  <c r="I332" i="6"/>
  <c r="I333" i="6"/>
  <c r="I334" i="6"/>
  <c r="I335" i="6"/>
  <c r="I336" i="6"/>
  <c r="I337" i="6"/>
  <c r="I338" i="6"/>
  <c r="I339" i="6"/>
  <c r="I340" i="6"/>
  <c r="I341" i="6"/>
  <c r="I342" i="6"/>
  <c r="I343" i="6"/>
  <c r="I344" i="6"/>
  <c r="I345" i="6"/>
  <c r="I346" i="6"/>
  <c r="I347" i="6"/>
  <c r="I348" i="6"/>
  <c r="I349" i="6"/>
  <c r="I350" i="6"/>
  <c r="I351" i="6"/>
  <c r="I352" i="6"/>
  <c r="I353" i="6"/>
  <c r="I354" i="6"/>
  <c r="I355" i="6"/>
  <c r="I356" i="6"/>
  <c r="I357" i="6"/>
  <c r="I358" i="6"/>
  <c r="I359" i="6"/>
  <c r="I360" i="6"/>
  <c r="I361" i="6"/>
  <c r="I362" i="6"/>
  <c r="I363" i="6"/>
  <c r="I364" i="6"/>
  <c r="I365" i="6"/>
  <c r="I366" i="6"/>
  <c r="I367" i="6"/>
  <c r="I368" i="6"/>
  <c r="I369" i="6"/>
  <c r="I370" i="6"/>
  <c r="I371" i="6"/>
  <c r="I372" i="6"/>
  <c r="I373" i="6"/>
  <c r="I374" i="6"/>
  <c r="I375" i="6"/>
  <c r="I376" i="6"/>
  <c r="I377" i="6"/>
  <c r="I378" i="6"/>
  <c r="I379" i="6"/>
  <c r="I380" i="6"/>
  <c r="I381" i="6"/>
  <c r="I382" i="6"/>
  <c r="I383" i="6"/>
  <c r="I384" i="6"/>
  <c r="I385" i="6"/>
  <c r="I386" i="6"/>
  <c r="I387" i="6"/>
  <c r="I388" i="6"/>
  <c r="I389" i="6"/>
  <c r="I390" i="6"/>
  <c r="I391" i="6"/>
  <c r="I392" i="6"/>
  <c r="I393" i="6"/>
  <c r="I394" i="6"/>
  <c r="I395" i="6"/>
  <c r="I396" i="6"/>
  <c r="I397" i="6"/>
  <c r="I398" i="6"/>
  <c r="I399" i="6"/>
  <c r="I400" i="6"/>
  <c r="I401" i="6"/>
  <c r="I402" i="6"/>
  <c r="I403" i="6"/>
  <c r="I404" i="6"/>
  <c r="I405" i="6"/>
  <c r="I406" i="6"/>
  <c r="I407" i="6"/>
  <c r="I408" i="6"/>
  <c r="I409" i="6"/>
  <c r="I410" i="6"/>
  <c r="I411" i="6"/>
  <c r="I412" i="6"/>
  <c r="I413" i="6"/>
  <c r="I414" i="6"/>
  <c r="I415" i="6"/>
  <c r="I416" i="6"/>
  <c r="I417" i="6"/>
  <c r="I418" i="6"/>
  <c r="I419" i="6"/>
  <c r="I420" i="6"/>
  <c r="I421" i="6"/>
  <c r="I422" i="6"/>
  <c r="I423" i="6"/>
  <c r="I424" i="6"/>
  <c r="I425" i="6"/>
  <c r="I426" i="6"/>
  <c r="I427" i="6"/>
  <c r="I428" i="6"/>
  <c r="I429" i="6"/>
  <c r="I430" i="6"/>
  <c r="I431" i="6"/>
  <c r="I432" i="6"/>
  <c r="I433" i="6"/>
  <c r="I434" i="6"/>
  <c r="I435" i="6"/>
  <c r="I436" i="6"/>
  <c r="I437" i="6"/>
  <c r="I438" i="6"/>
  <c r="I439" i="6"/>
  <c r="I440" i="6"/>
  <c r="I441" i="6"/>
  <c r="I442" i="6"/>
  <c r="I443" i="6"/>
  <c r="I444" i="6"/>
  <c r="I445" i="6"/>
  <c r="I446" i="6"/>
  <c r="I447" i="6"/>
  <c r="I448" i="6"/>
  <c r="I449" i="6"/>
  <c r="I450" i="6"/>
  <c r="I451" i="6"/>
  <c r="I452" i="6"/>
  <c r="I453" i="6"/>
  <c r="I454" i="6"/>
  <c r="I455" i="6"/>
  <c r="I456" i="6"/>
  <c r="I457" i="6"/>
  <c r="I458" i="6"/>
  <c r="I459" i="6"/>
  <c r="I460" i="6"/>
  <c r="I461" i="6"/>
  <c r="I462" i="6"/>
  <c r="I463" i="6"/>
  <c r="I464" i="6"/>
  <c r="I465" i="6"/>
  <c r="I466" i="6"/>
  <c r="I467" i="6"/>
  <c r="I468" i="6"/>
  <c r="I469" i="6"/>
  <c r="I470" i="6"/>
  <c r="I471" i="6"/>
  <c r="I472" i="6"/>
  <c r="I473" i="6"/>
  <c r="I474" i="6"/>
  <c r="I475" i="6"/>
  <c r="I476" i="6"/>
  <c r="I477" i="6"/>
  <c r="I478" i="6"/>
  <c r="I479" i="6"/>
  <c r="I480" i="6"/>
  <c r="I481" i="6"/>
  <c r="I482" i="6"/>
  <c r="I483" i="6"/>
  <c r="I484" i="6"/>
  <c r="I485" i="6"/>
  <c r="I486" i="6"/>
  <c r="I487" i="6"/>
  <c r="I488" i="6"/>
  <c r="I489" i="6"/>
  <c r="I490" i="6"/>
  <c r="I491" i="6"/>
  <c r="I492" i="6"/>
  <c r="I493" i="6"/>
  <c r="I494" i="6"/>
  <c r="I495" i="6"/>
  <c r="I496" i="6"/>
  <c r="I497" i="6"/>
  <c r="I498" i="6"/>
  <c r="I499" i="6"/>
  <c r="I500" i="6"/>
  <c r="I501" i="6"/>
  <c r="I502" i="6"/>
  <c r="I503" i="6"/>
  <c r="I504" i="6"/>
  <c r="I505" i="6"/>
  <c r="I506" i="6"/>
  <c r="I507" i="6"/>
  <c r="I508" i="6"/>
  <c r="I509" i="6"/>
  <c r="I510" i="6"/>
  <c r="I511" i="6"/>
  <c r="I512" i="6"/>
  <c r="I513" i="6"/>
  <c r="I514" i="6"/>
  <c r="I515" i="6"/>
  <c r="I516" i="6"/>
  <c r="I517" i="6"/>
  <c r="I518" i="6"/>
  <c r="I519" i="6"/>
  <c r="I520" i="6"/>
  <c r="I521" i="6"/>
  <c r="I522" i="6"/>
  <c r="I523" i="6"/>
  <c r="I524" i="6"/>
  <c r="I525" i="6"/>
  <c r="I526" i="6"/>
  <c r="I527" i="6"/>
  <c r="I528" i="6"/>
  <c r="I529" i="6"/>
  <c r="I530" i="6"/>
  <c r="I531" i="6"/>
  <c r="I532" i="6"/>
  <c r="I533" i="6"/>
  <c r="I534" i="6"/>
  <c r="I535" i="6"/>
  <c r="I536" i="6"/>
  <c r="I537" i="6"/>
  <c r="I538" i="6"/>
  <c r="I539" i="6"/>
  <c r="I540" i="6"/>
  <c r="I541" i="6"/>
  <c r="I542" i="6"/>
  <c r="I543" i="6"/>
  <c r="I544" i="6"/>
  <c r="I545" i="6"/>
  <c r="I546" i="6"/>
  <c r="I547" i="6"/>
  <c r="I548" i="6"/>
  <c r="I549" i="6"/>
  <c r="I550" i="6"/>
  <c r="I551" i="6"/>
  <c r="I552" i="6"/>
  <c r="I553" i="6"/>
  <c r="I554" i="6"/>
  <c r="I555" i="6"/>
  <c r="I556" i="6"/>
  <c r="I557" i="6"/>
  <c r="I558" i="6"/>
  <c r="I559" i="6"/>
  <c r="I560" i="6"/>
  <c r="I561" i="6"/>
  <c r="I562" i="6"/>
  <c r="I563" i="6"/>
  <c r="I564" i="6"/>
  <c r="I565" i="6"/>
  <c r="I566" i="6"/>
  <c r="I567" i="6"/>
  <c r="I568" i="6"/>
  <c r="I569" i="6"/>
  <c r="I570" i="6"/>
  <c r="I571" i="6"/>
  <c r="I572" i="6"/>
  <c r="I573" i="6"/>
  <c r="I574" i="6"/>
  <c r="I575" i="6"/>
  <c r="I576" i="6"/>
  <c r="I577" i="6"/>
  <c r="I578" i="6"/>
  <c r="I579" i="6"/>
  <c r="I580" i="6"/>
  <c r="I581" i="6"/>
  <c r="I582" i="6"/>
  <c r="I583" i="6"/>
  <c r="I584" i="6"/>
  <c r="I585" i="6"/>
  <c r="I586" i="6"/>
  <c r="I587" i="6"/>
  <c r="I588" i="6"/>
  <c r="I589" i="6"/>
  <c r="I590" i="6"/>
  <c r="I591" i="6"/>
  <c r="I592" i="6"/>
  <c r="I593" i="6"/>
  <c r="I594" i="6"/>
  <c r="I595" i="6"/>
  <c r="I596" i="6"/>
  <c r="I597" i="6"/>
  <c r="I598" i="6"/>
  <c r="I599" i="6"/>
  <c r="I600" i="6"/>
  <c r="I601" i="6"/>
  <c r="I602" i="6"/>
  <c r="I603" i="6"/>
  <c r="I604" i="6"/>
  <c r="I605" i="6"/>
  <c r="I606" i="6"/>
  <c r="I607" i="6"/>
  <c r="I608" i="6"/>
  <c r="I609" i="6"/>
  <c r="I610" i="6"/>
  <c r="I611" i="6"/>
  <c r="I612" i="6"/>
  <c r="I613" i="6"/>
  <c r="I614" i="6"/>
  <c r="I615" i="6"/>
  <c r="I616" i="6"/>
  <c r="I617" i="6"/>
  <c r="I618" i="6"/>
  <c r="I619" i="6"/>
  <c r="I620" i="6"/>
  <c r="I621" i="6"/>
  <c r="I622" i="6"/>
  <c r="I623" i="6"/>
  <c r="I624" i="6"/>
  <c r="I625" i="6"/>
  <c r="I626" i="6"/>
  <c r="I627" i="6"/>
  <c r="I628" i="6"/>
  <c r="I629" i="6"/>
  <c r="I630" i="6"/>
  <c r="I631" i="6"/>
  <c r="I632" i="6"/>
  <c r="I633" i="6"/>
  <c r="I634" i="6"/>
  <c r="I635" i="6"/>
  <c r="I636" i="6"/>
  <c r="I637" i="6"/>
  <c r="I638" i="6"/>
  <c r="I639" i="6"/>
  <c r="I640" i="6"/>
  <c r="I641" i="6"/>
  <c r="I642" i="6"/>
  <c r="I643" i="6"/>
  <c r="I644" i="6"/>
  <c r="I645" i="6"/>
  <c r="I646" i="6"/>
  <c r="I647" i="6"/>
  <c r="I648" i="6"/>
  <c r="I649" i="6"/>
  <c r="I650" i="6"/>
  <c r="I651" i="6"/>
  <c r="I652" i="6"/>
  <c r="I653" i="6"/>
  <c r="I654" i="6"/>
  <c r="I655" i="6"/>
  <c r="I656" i="6"/>
  <c r="I657" i="6"/>
  <c r="I658" i="6"/>
  <c r="I659" i="6"/>
  <c r="I660" i="6"/>
  <c r="I661" i="6"/>
  <c r="I662" i="6"/>
  <c r="I663" i="6"/>
  <c r="I664" i="6"/>
  <c r="I665" i="6"/>
  <c r="I666" i="6"/>
  <c r="I667" i="6"/>
  <c r="I668" i="6"/>
  <c r="I669" i="6"/>
  <c r="I670" i="6"/>
  <c r="I671" i="6"/>
  <c r="I672" i="6"/>
  <c r="I673" i="6"/>
  <c r="I674" i="6"/>
  <c r="I675" i="6"/>
  <c r="I676" i="6"/>
  <c r="I677" i="6"/>
  <c r="I678" i="6"/>
  <c r="I679" i="6"/>
  <c r="I680" i="6"/>
  <c r="I681" i="6"/>
  <c r="I682" i="6"/>
  <c r="I683" i="6"/>
  <c r="I684" i="6"/>
  <c r="I685" i="6"/>
  <c r="I686" i="6"/>
  <c r="I687" i="6"/>
  <c r="I688" i="6"/>
  <c r="I689" i="6"/>
  <c r="I690" i="6"/>
  <c r="I691" i="6"/>
  <c r="I692" i="6"/>
  <c r="I693" i="6"/>
  <c r="I694" i="6"/>
  <c r="I695" i="6"/>
  <c r="I696" i="6"/>
  <c r="I697" i="6"/>
  <c r="I698" i="6"/>
  <c r="I699" i="6"/>
  <c r="I700" i="6"/>
  <c r="I701" i="6"/>
  <c r="I702" i="6"/>
  <c r="I703" i="6"/>
  <c r="I704" i="6"/>
  <c r="I705" i="6"/>
  <c r="I706" i="6"/>
  <c r="I707" i="6"/>
  <c r="I708" i="6"/>
  <c r="I709" i="6"/>
  <c r="I710" i="6"/>
  <c r="I711" i="6"/>
  <c r="I712" i="6"/>
  <c r="I713" i="6"/>
  <c r="I714" i="6"/>
  <c r="I715" i="6"/>
  <c r="I716" i="6"/>
  <c r="I717" i="6"/>
  <c r="I718" i="6"/>
  <c r="I719" i="6"/>
  <c r="I720" i="6"/>
  <c r="I721" i="6"/>
  <c r="I722" i="6"/>
  <c r="I723" i="6"/>
  <c r="I724" i="6"/>
  <c r="I725" i="6"/>
  <c r="I726" i="6"/>
  <c r="I727" i="6"/>
  <c r="I728" i="6"/>
  <c r="I729" i="6"/>
  <c r="I730" i="6"/>
  <c r="I731" i="6"/>
  <c r="I732" i="6"/>
  <c r="I733" i="6"/>
  <c r="I734" i="6"/>
  <c r="I735" i="6"/>
  <c r="I736" i="6"/>
  <c r="I737" i="6"/>
  <c r="I738" i="6"/>
  <c r="I739" i="6"/>
  <c r="I740" i="6"/>
  <c r="I741" i="6"/>
  <c r="I742" i="6"/>
  <c r="I743" i="6"/>
  <c r="I744" i="6"/>
  <c r="I745" i="6"/>
  <c r="I746" i="6"/>
  <c r="I747" i="6"/>
  <c r="I748" i="6"/>
  <c r="I749" i="6"/>
  <c r="I750" i="6"/>
  <c r="I751" i="6"/>
  <c r="I752" i="6"/>
  <c r="I753" i="6"/>
  <c r="I754" i="6"/>
  <c r="I755" i="6"/>
  <c r="I756" i="6"/>
  <c r="I757" i="6"/>
  <c r="I758" i="6"/>
  <c r="I759" i="6"/>
  <c r="I760" i="6"/>
  <c r="I761" i="6"/>
  <c r="I762" i="6"/>
  <c r="I763" i="6"/>
  <c r="I764" i="6"/>
  <c r="I765" i="6"/>
  <c r="I766" i="6"/>
  <c r="I767" i="6"/>
  <c r="I768" i="6"/>
  <c r="I769" i="6"/>
  <c r="I770" i="6"/>
  <c r="I771" i="6"/>
  <c r="I772" i="6"/>
  <c r="I773" i="6"/>
  <c r="I774" i="6"/>
  <c r="I775" i="6"/>
  <c r="I776" i="6"/>
  <c r="I777" i="6"/>
  <c r="I778" i="6"/>
  <c r="I779" i="6"/>
  <c r="I780" i="6"/>
  <c r="I781" i="6"/>
  <c r="I782" i="6"/>
  <c r="I783" i="6"/>
  <c r="I784" i="6"/>
  <c r="I785" i="6"/>
  <c r="I786" i="6"/>
  <c r="I787" i="6"/>
  <c r="I788" i="6"/>
  <c r="I789" i="6"/>
  <c r="I790" i="6"/>
  <c r="I791" i="6"/>
  <c r="I792" i="6"/>
  <c r="I793" i="6"/>
  <c r="I794" i="6"/>
  <c r="I795" i="6"/>
  <c r="I796" i="6"/>
  <c r="I797" i="6"/>
  <c r="I798" i="6"/>
  <c r="I799" i="6"/>
  <c r="I800" i="6"/>
  <c r="I801" i="6"/>
  <c r="I802" i="6"/>
  <c r="I803" i="6"/>
  <c r="I804" i="6"/>
  <c r="I805" i="6"/>
  <c r="I806" i="6"/>
  <c r="I807" i="6"/>
  <c r="I808" i="6"/>
  <c r="I809" i="6"/>
  <c r="I810" i="6"/>
  <c r="I811" i="6"/>
  <c r="I812" i="6"/>
  <c r="I813" i="6"/>
  <c r="I814" i="6"/>
  <c r="I815" i="6"/>
  <c r="I816" i="6"/>
  <c r="I817" i="6"/>
  <c r="I818" i="6"/>
  <c r="I819" i="6"/>
  <c r="I820" i="6"/>
  <c r="I821" i="6"/>
  <c r="I822" i="6"/>
  <c r="I823" i="6"/>
  <c r="I824" i="6"/>
  <c r="I825" i="6"/>
  <c r="I826" i="6"/>
  <c r="I827" i="6"/>
  <c r="I828" i="6"/>
  <c r="I829" i="6"/>
  <c r="I830" i="6"/>
  <c r="I831" i="6"/>
  <c r="I832" i="6"/>
  <c r="I833" i="6"/>
  <c r="I834" i="6"/>
  <c r="I835" i="6"/>
  <c r="I836" i="6"/>
  <c r="I837" i="6"/>
  <c r="I838" i="6"/>
  <c r="I839" i="6"/>
  <c r="I840" i="6"/>
  <c r="I841" i="6"/>
  <c r="I842" i="6"/>
  <c r="I843" i="6"/>
  <c r="I844" i="6"/>
  <c r="I845" i="6"/>
  <c r="I846" i="6"/>
  <c r="I847" i="6"/>
  <c r="I848" i="6"/>
  <c r="I849" i="6"/>
  <c r="I850" i="6"/>
  <c r="I851" i="6"/>
  <c r="I852" i="6"/>
  <c r="I853" i="6"/>
  <c r="I854" i="6"/>
  <c r="I855" i="6"/>
  <c r="I856" i="6"/>
  <c r="I857" i="6"/>
  <c r="I858" i="6"/>
  <c r="I859" i="6"/>
  <c r="I860" i="6"/>
  <c r="I861" i="6"/>
  <c r="I862" i="6"/>
  <c r="I863" i="6"/>
  <c r="I864" i="6"/>
  <c r="I865" i="6"/>
  <c r="I866" i="6"/>
  <c r="I867" i="6"/>
  <c r="I868" i="6"/>
  <c r="I869" i="6"/>
  <c r="I870" i="6"/>
  <c r="I871" i="6"/>
  <c r="I872" i="6"/>
  <c r="I873" i="6"/>
  <c r="I874" i="6"/>
  <c r="I875" i="6"/>
  <c r="I876" i="6"/>
  <c r="I877" i="6"/>
  <c r="I878" i="6"/>
  <c r="I879" i="6"/>
  <c r="I880" i="6"/>
  <c r="I881" i="6"/>
  <c r="I882" i="6"/>
  <c r="I883" i="6"/>
  <c r="I884" i="6"/>
  <c r="I885" i="6"/>
  <c r="I886" i="6"/>
  <c r="I887" i="6"/>
  <c r="I888" i="6"/>
  <c r="I889" i="6"/>
  <c r="I890" i="6"/>
  <c r="I891" i="6"/>
  <c r="I892" i="6"/>
  <c r="I893" i="6"/>
  <c r="I894" i="6"/>
  <c r="I895" i="6"/>
  <c r="I896" i="6"/>
  <c r="I897" i="6"/>
  <c r="I898" i="6"/>
  <c r="I899" i="6"/>
  <c r="I900" i="6"/>
  <c r="I901" i="6"/>
  <c r="I902" i="6"/>
  <c r="I903" i="6"/>
  <c r="I904" i="6"/>
  <c r="I905" i="6"/>
  <c r="I906" i="6"/>
  <c r="I907" i="6"/>
  <c r="I908" i="6"/>
  <c r="I909" i="6"/>
  <c r="I910" i="6"/>
  <c r="I911" i="6"/>
  <c r="I912" i="6"/>
  <c r="I913" i="6"/>
  <c r="I914" i="6"/>
  <c r="I915" i="6"/>
  <c r="I916" i="6"/>
  <c r="I917" i="6"/>
  <c r="I918" i="6"/>
  <c r="I919" i="6"/>
  <c r="I920" i="6"/>
  <c r="I921" i="6"/>
  <c r="I922" i="6"/>
  <c r="I923" i="6"/>
  <c r="I924" i="6"/>
  <c r="I925" i="6"/>
  <c r="I926" i="6"/>
  <c r="I927" i="6"/>
  <c r="I928" i="6"/>
  <c r="I929" i="6"/>
  <c r="I930" i="6"/>
  <c r="I931" i="6"/>
  <c r="I932" i="6"/>
  <c r="I933" i="6"/>
  <c r="I934" i="6"/>
  <c r="I935" i="6"/>
  <c r="I936" i="6"/>
  <c r="I937" i="6"/>
  <c r="I938" i="6"/>
  <c r="I939" i="6"/>
  <c r="I940" i="6"/>
  <c r="I941" i="6"/>
  <c r="I942" i="6"/>
  <c r="I943" i="6"/>
  <c r="I944" i="6"/>
  <c r="I945" i="6"/>
  <c r="I946" i="6"/>
  <c r="I947" i="6"/>
  <c r="I948" i="6"/>
  <c r="I949" i="6"/>
  <c r="I950" i="6"/>
  <c r="I951" i="6"/>
  <c r="I952" i="6"/>
  <c r="I953" i="6"/>
  <c r="I954" i="6"/>
  <c r="I955" i="6"/>
  <c r="I956" i="6"/>
  <c r="I957" i="6"/>
  <c r="I958" i="6"/>
  <c r="I959" i="6"/>
  <c r="I960" i="6"/>
  <c r="I961" i="6"/>
  <c r="I962" i="6"/>
  <c r="I963" i="6"/>
  <c r="I964" i="6"/>
  <c r="I965" i="6"/>
  <c r="I966" i="6"/>
  <c r="I967" i="6"/>
  <c r="I968" i="6"/>
  <c r="I969" i="6"/>
  <c r="I970" i="6"/>
  <c r="I971" i="6"/>
  <c r="I972" i="6"/>
  <c r="I973" i="6"/>
  <c r="I974" i="6"/>
  <c r="I975" i="6"/>
  <c r="I976" i="6"/>
  <c r="I977" i="6"/>
  <c r="I978" i="6"/>
  <c r="I979" i="6"/>
  <c r="I980" i="6"/>
  <c r="I981" i="6"/>
  <c r="I982" i="6"/>
  <c r="I983" i="6"/>
  <c r="I984" i="6"/>
  <c r="I985" i="6"/>
  <c r="I986" i="6"/>
  <c r="I987" i="6"/>
  <c r="I988" i="6"/>
  <c r="I989" i="6"/>
  <c r="I990" i="6"/>
  <c r="I991" i="6"/>
  <c r="I992" i="6"/>
  <c r="I993" i="6"/>
  <c r="I994" i="6"/>
  <c r="I995" i="6"/>
  <c r="I996" i="6"/>
  <c r="I997" i="6"/>
  <c r="I998" i="6"/>
  <c r="I999" i="6"/>
  <c r="I1000" i="6"/>
  <c r="I1001" i="6"/>
  <c r="I1002" i="6"/>
  <c r="I1003" i="6"/>
  <c r="I1004" i="6"/>
  <c r="I1005" i="6"/>
  <c r="I1006" i="6"/>
  <c r="I1007" i="6"/>
  <c r="I1008" i="6"/>
  <c r="I1009" i="6"/>
  <c r="I1010" i="6"/>
  <c r="I1011" i="6"/>
  <c r="I1012" i="6"/>
  <c r="BI14" i="16" l="1"/>
  <c r="CC18" i="16"/>
  <c r="CC19" i="16"/>
  <c r="CC20" i="16"/>
  <c r="CC21" i="16"/>
  <c r="CC22" i="16"/>
  <c r="CC23" i="16"/>
  <c r="CC24" i="16"/>
  <c r="CC25" i="16"/>
  <c r="CC26" i="16"/>
  <c r="CC27" i="16"/>
  <c r="CC28" i="16"/>
  <c r="CC29" i="16"/>
  <c r="CC30" i="16"/>
  <c r="CC31" i="16"/>
  <c r="CC32" i="16"/>
  <c r="CC33" i="16"/>
  <c r="CC34" i="16"/>
  <c r="CC35" i="16"/>
  <c r="CC36" i="16"/>
  <c r="CC37" i="16"/>
  <c r="CC38" i="16"/>
  <c r="CC39" i="16"/>
  <c r="CC40" i="16"/>
  <c r="CC41" i="16"/>
  <c r="CC42" i="16"/>
  <c r="CC43" i="16"/>
  <c r="CC44" i="16"/>
  <c r="CC45" i="16"/>
  <c r="CC46" i="16"/>
  <c r="CC47" i="16"/>
  <c r="CC48" i="16"/>
  <c r="CC49" i="16"/>
  <c r="CC50" i="16"/>
  <c r="CC51" i="16"/>
  <c r="CC52" i="16"/>
  <c r="CC53" i="16"/>
  <c r="CC54" i="16"/>
  <c r="CC55" i="16"/>
  <c r="CC56" i="16"/>
  <c r="CC57" i="16"/>
  <c r="CC58" i="16"/>
  <c r="CC59" i="16"/>
  <c r="CC60" i="16"/>
  <c r="CC61" i="16"/>
  <c r="CC62" i="16"/>
  <c r="CC63" i="16"/>
  <c r="CC64" i="16"/>
  <c r="CC65" i="16"/>
  <c r="CC66" i="16"/>
  <c r="CC67" i="16"/>
  <c r="CC68" i="16"/>
  <c r="CC69" i="16"/>
  <c r="CC70" i="16"/>
  <c r="CC71" i="16"/>
  <c r="CC72" i="16"/>
  <c r="CC73" i="16"/>
  <c r="CC74" i="16"/>
  <c r="CC75" i="16"/>
  <c r="CC76" i="16"/>
  <c r="CC77" i="16"/>
  <c r="CC78" i="16"/>
  <c r="CC79" i="16"/>
  <c r="CC80" i="16"/>
  <c r="CC81" i="16"/>
  <c r="CC82" i="16"/>
  <c r="CC83" i="16"/>
  <c r="CC84" i="16"/>
  <c r="CC85" i="16"/>
  <c r="CC86" i="16"/>
  <c r="CC87" i="16"/>
  <c r="CC88" i="16"/>
  <c r="CC89" i="16"/>
  <c r="CC90" i="16"/>
  <c r="CC91" i="16"/>
  <c r="CC92" i="16"/>
  <c r="CC93" i="16"/>
  <c r="CC94" i="16"/>
  <c r="CC95" i="16"/>
  <c r="CC96" i="16"/>
  <c r="CC97" i="16"/>
  <c r="CC98" i="16"/>
  <c r="CC99" i="16"/>
  <c r="CC100" i="16"/>
  <c r="CC101" i="16"/>
  <c r="CC102" i="16"/>
  <c r="CC103" i="16"/>
  <c r="CC104" i="16"/>
  <c r="CC105" i="16"/>
  <c r="CC106" i="16"/>
  <c r="CC107" i="16"/>
  <c r="CC108" i="16"/>
  <c r="CC109" i="16"/>
  <c r="CC110" i="16"/>
  <c r="CC111" i="16"/>
  <c r="CC112" i="16"/>
  <c r="CC113" i="16"/>
  <c r="CC114" i="16"/>
  <c r="CC115" i="16"/>
  <c r="CC116" i="16"/>
  <c r="CC117" i="16"/>
  <c r="CC118" i="16"/>
  <c r="CC119" i="16"/>
  <c r="CC120" i="16"/>
  <c r="CC121" i="16"/>
  <c r="CC122" i="16"/>
  <c r="CC123" i="16"/>
  <c r="CC124" i="16"/>
  <c r="CC125" i="16"/>
  <c r="CC126" i="16"/>
  <c r="CC127" i="16"/>
  <c r="CC128" i="16"/>
  <c r="CC129" i="16"/>
  <c r="CC130" i="16"/>
  <c r="CC131" i="16"/>
  <c r="CC132" i="16"/>
  <c r="CC133" i="16"/>
  <c r="CC134" i="16"/>
  <c r="CC135" i="16"/>
  <c r="CC136" i="16"/>
  <c r="CC137" i="16"/>
  <c r="CC138" i="16"/>
  <c r="CC139" i="16"/>
  <c r="CC140" i="16"/>
  <c r="CC141" i="16"/>
  <c r="CC142" i="16"/>
  <c r="CC143" i="16"/>
  <c r="CC144" i="16"/>
  <c r="CC145" i="16"/>
  <c r="CC146" i="16"/>
  <c r="CC147" i="16"/>
  <c r="CC148" i="16"/>
  <c r="CC149" i="16"/>
  <c r="CC150" i="16"/>
  <c r="CC151" i="16"/>
  <c r="CC152" i="16"/>
  <c r="CC153" i="16"/>
  <c r="CC154" i="16"/>
  <c r="CC155" i="16"/>
  <c r="CC156" i="16"/>
  <c r="CC157" i="16"/>
  <c r="CC158" i="16"/>
  <c r="CC159" i="16"/>
  <c r="CC160" i="16"/>
  <c r="CC161" i="16"/>
  <c r="CC162" i="16"/>
  <c r="CC163" i="16"/>
  <c r="CC164" i="16"/>
  <c r="CC165" i="16"/>
  <c r="CC166" i="16"/>
  <c r="CC167" i="16"/>
  <c r="CC168" i="16"/>
  <c r="CC169" i="16"/>
  <c r="CC170" i="16"/>
  <c r="CC171" i="16"/>
  <c r="CC172" i="16"/>
  <c r="CC173" i="16"/>
  <c r="CC174" i="16"/>
  <c r="CC175" i="16"/>
  <c r="CC176" i="16"/>
  <c r="CC177" i="16"/>
  <c r="CC178" i="16"/>
  <c r="CC179" i="16"/>
  <c r="CC180" i="16"/>
  <c r="CC181" i="16"/>
  <c r="CC182" i="16"/>
  <c r="CC183" i="16"/>
  <c r="CC184" i="16"/>
  <c r="CC185" i="16"/>
  <c r="CC186" i="16"/>
  <c r="CC187" i="16"/>
  <c r="CC188" i="16"/>
  <c r="CC189" i="16"/>
  <c r="CC190" i="16"/>
  <c r="CC191" i="16"/>
  <c r="CC192" i="16"/>
  <c r="CC193" i="16"/>
  <c r="CC194" i="16"/>
  <c r="CC195" i="16"/>
  <c r="CC196" i="16"/>
  <c r="CC197" i="16"/>
  <c r="CC198" i="16"/>
  <c r="CC199" i="16"/>
  <c r="CC200" i="16"/>
  <c r="CC201" i="16"/>
  <c r="CC202" i="16"/>
  <c r="CC203" i="16"/>
  <c r="CC204" i="16"/>
  <c r="CC205" i="16"/>
  <c r="CC206" i="16"/>
  <c r="CC207" i="16"/>
  <c r="CC208" i="16"/>
  <c r="CC209" i="16"/>
  <c r="CC210" i="16"/>
  <c r="CC211" i="16"/>
  <c r="CC212" i="16"/>
  <c r="CC213" i="16"/>
  <c r="CC214" i="16"/>
  <c r="CC215" i="16"/>
  <c r="CC216" i="16"/>
  <c r="CC217" i="16"/>
  <c r="CC218" i="16"/>
  <c r="CC219" i="16"/>
  <c r="CC220" i="16"/>
  <c r="CC221" i="16"/>
  <c r="CC222" i="16"/>
  <c r="CC223" i="16"/>
  <c r="CC224" i="16"/>
  <c r="CC225" i="16"/>
  <c r="CC226" i="16"/>
  <c r="CC227" i="16"/>
  <c r="CC228" i="16"/>
  <c r="CC229" i="16"/>
  <c r="CC230" i="16"/>
  <c r="CC231" i="16"/>
  <c r="CC232" i="16"/>
  <c r="CC233" i="16"/>
  <c r="CC234" i="16"/>
  <c r="CC235" i="16"/>
  <c r="CC236" i="16"/>
  <c r="CC237" i="16"/>
  <c r="CC238" i="16"/>
  <c r="CC239" i="16"/>
  <c r="CC240" i="16"/>
  <c r="CC241" i="16"/>
  <c r="CC242" i="16"/>
  <c r="CC243" i="16"/>
  <c r="CC244" i="16"/>
  <c r="CC245" i="16"/>
  <c r="CC246" i="16"/>
  <c r="CC247" i="16"/>
  <c r="CC248" i="16"/>
  <c r="CC249" i="16"/>
  <c r="CC250" i="16"/>
  <c r="CC251" i="16"/>
  <c r="CC252" i="16"/>
  <c r="CC253" i="16"/>
  <c r="CC254" i="16"/>
  <c r="CC255" i="16"/>
  <c r="CC256" i="16"/>
  <c r="CC257" i="16"/>
  <c r="CC258" i="16"/>
  <c r="CC259" i="16"/>
  <c r="CC260" i="16"/>
  <c r="CC261" i="16"/>
  <c r="CC262" i="16"/>
  <c r="CC263" i="16"/>
  <c r="CC264" i="16"/>
  <c r="CC265" i="16"/>
  <c r="CC266" i="16"/>
  <c r="CC267" i="16"/>
  <c r="CC268" i="16"/>
  <c r="CC269" i="16"/>
  <c r="CC270" i="16"/>
  <c r="CC271" i="16"/>
  <c r="CC272" i="16"/>
  <c r="CC273" i="16"/>
  <c r="CC274" i="16"/>
  <c r="CC275" i="16"/>
  <c r="CC276" i="16"/>
  <c r="CC277" i="16"/>
  <c r="CC278" i="16"/>
  <c r="CC279" i="16"/>
  <c r="CC280" i="16"/>
  <c r="CC281" i="16"/>
  <c r="CC282" i="16"/>
  <c r="CC283" i="16"/>
  <c r="CC284" i="16"/>
  <c r="CC285" i="16"/>
  <c r="CC286" i="16"/>
  <c r="CC287" i="16"/>
  <c r="CC288" i="16"/>
  <c r="CC289" i="16"/>
  <c r="CC290" i="16"/>
  <c r="CC291" i="16"/>
  <c r="CC292" i="16"/>
  <c r="CC293" i="16"/>
  <c r="CC294" i="16"/>
  <c r="CC295" i="16"/>
  <c r="CC296" i="16"/>
  <c r="CC297" i="16"/>
  <c r="CC298" i="16"/>
  <c r="CC299" i="16"/>
  <c r="CC300" i="16"/>
  <c r="CC301" i="16"/>
  <c r="CC302" i="16"/>
  <c r="CC303" i="16"/>
  <c r="CC304" i="16"/>
  <c r="CC305" i="16"/>
  <c r="CC306" i="16"/>
  <c r="CC307" i="16"/>
  <c r="CC308" i="16"/>
  <c r="CC309" i="16"/>
  <c r="CC310" i="16"/>
  <c r="CC311" i="16"/>
  <c r="CC312" i="16"/>
  <c r="CC313" i="16"/>
  <c r="CC314" i="16"/>
  <c r="CC315" i="16"/>
  <c r="CC316" i="16"/>
  <c r="CC317" i="16"/>
  <c r="CC318" i="16"/>
  <c r="CC319" i="16"/>
  <c r="CC320" i="16"/>
  <c r="CC321" i="16"/>
  <c r="CC322" i="16"/>
  <c r="CC323" i="16"/>
  <c r="CC324" i="16"/>
  <c r="CC325" i="16"/>
  <c r="CC326" i="16"/>
  <c r="CC327" i="16"/>
  <c r="CC328" i="16"/>
  <c r="CC329" i="16"/>
  <c r="CC330" i="16"/>
  <c r="CC331" i="16"/>
  <c r="CC332" i="16"/>
  <c r="CC333" i="16"/>
  <c r="CC334" i="16"/>
  <c r="CC335" i="16"/>
  <c r="CC336" i="16"/>
  <c r="CC337" i="16"/>
  <c r="CC338" i="16"/>
  <c r="CC339" i="16"/>
  <c r="CC340" i="16"/>
  <c r="CC341" i="16"/>
  <c r="CC342" i="16"/>
  <c r="CC343" i="16"/>
  <c r="CC344" i="16"/>
  <c r="CC345" i="16"/>
  <c r="CC346" i="16"/>
  <c r="CC347" i="16"/>
  <c r="CC348" i="16"/>
  <c r="CC349" i="16"/>
  <c r="CC350" i="16"/>
  <c r="CC351" i="16"/>
  <c r="CC352" i="16"/>
  <c r="CC353" i="16"/>
  <c r="CC354" i="16"/>
  <c r="CC355" i="16"/>
  <c r="CC356" i="16"/>
  <c r="CC357" i="16"/>
  <c r="CC358" i="16"/>
  <c r="CC359" i="16"/>
  <c r="CC360" i="16"/>
  <c r="CC361" i="16"/>
  <c r="CC362" i="16"/>
  <c r="CC363" i="16"/>
  <c r="CC364" i="16"/>
  <c r="CC365" i="16"/>
  <c r="CC366" i="16"/>
  <c r="CC367" i="16"/>
  <c r="CC368" i="16"/>
  <c r="CC369" i="16"/>
  <c r="CC370" i="16"/>
  <c r="CC371" i="16"/>
  <c r="CC372" i="16"/>
  <c r="CC373" i="16"/>
  <c r="CC374" i="16"/>
  <c r="CC375" i="16"/>
  <c r="CC376" i="16"/>
  <c r="CC377" i="16"/>
  <c r="CC378" i="16"/>
  <c r="CC379" i="16"/>
  <c r="CC380" i="16"/>
  <c r="CC381" i="16"/>
  <c r="CC382" i="16"/>
  <c r="CC383" i="16"/>
  <c r="CC384" i="16"/>
  <c r="CC385" i="16"/>
  <c r="CC386" i="16"/>
  <c r="CC387" i="16"/>
  <c r="CC388" i="16"/>
  <c r="CC389" i="16"/>
  <c r="CC390" i="16"/>
  <c r="CC391" i="16"/>
  <c r="CC392" i="16"/>
  <c r="CC393" i="16"/>
  <c r="CC394" i="16"/>
  <c r="CC395" i="16"/>
  <c r="CC396" i="16"/>
  <c r="CC397" i="16"/>
  <c r="CC398" i="16"/>
  <c r="CC399" i="16"/>
  <c r="CC400" i="16"/>
  <c r="CC401" i="16"/>
  <c r="CC402" i="16"/>
  <c r="CC403" i="16"/>
  <c r="CC404" i="16"/>
  <c r="CC405" i="16"/>
  <c r="CC406" i="16"/>
  <c r="CC407" i="16"/>
  <c r="CC408" i="16"/>
  <c r="CC409" i="16"/>
  <c r="CC410" i="16"/>
  <c r="CC411" i="16"/>
  <c r="CC412" i="16"/>
  <c r="CC413" i="16"/>
  <c r="CC414" i="16"/>
  <c r="CC415" i="16"/>
  <c r="CC416" i="16"/>
  <c r="CC417" i="16"/>
  <c r="CC418" i="16"/>
  <c r="CC419" i="16"/>
  <c r="CC420" i="16"/>
  <c r="CC421" i="16"/>
  <c r="CC422" i="16"/>
  <c r="CC423" i="16"/>
  <c r="CC424" i="16"/>
  <c r="CC425" i="16"/>
  <c r="CC426" i="16"/>
  <c r="CC427" i="16"/>
  <c r="CC428" i="16"/>
  <c r="CC429" i="16"/>
  <c r="CC430" i="16"/>
  <c r="CC431" i="16"/>
  <c r="CC432" i="16"/>
  <c r="CC433" i="16"/>
  <c r="CC434" i="16"/>
  <c r="CC435" i="16"/>
  <c r="CC436" i="16"/>
  <c r="CC437" i="16"/>
  <c r="CC438" i="16"/>
  <c r="CC439" i="16"/>
  <c r="CC440" i="16"/>
  <c r="CC441" i="16"/>
  <c r="CC442" i="16"/>
  <c r="CC443" i="16"/>
  <c r="CC444" i="16"/>
  <c r="CC445" i="16"/>
  <c r="CC446" i="16"/>
  <c r="CC447" i="16"/>
  <c r="CC448" i="16"/>
  <c r="CC449" i="16"/>
  <c r="CC450" i="16"/>
  <c r="CC451" i="16"/>
  <c r="CC452" i="16"/>
  <c r="CC453" i="16"/>
  <c r="CC454" i="16"/>
  <c r="CC455" i="16"/>
  <c r="CC456" i="16"/>
  <c r="CC457" i="16"/>
  <c r="CC458" i="16"/>
  <c r="CC459" i="16"/>
  <c r="CC460" i="16"/>
  <c r="CC461" i="16"/>
  <c r="CC462" i="16"/>
  <c r="CC463" i="16"/>
  <c r="CC464" i="16"/>
  <c r="CC465" i="16"/>
  <c r="CC466" i="16"/>
  <c r="CC467" i="16"/>
  <c r="CC468" i="16"/>
  <c r="CC469" i="16"/>
  <c r="CC470" i="16"/>
  <c r="CC471" i="16"/>
  <c r="CC472" i="16"/>
  <c r="CC473" i="16"/>
  <c r="CC474" i="16"/>
  <c r="CC475" i="16"/>
  <c r="CC476" i="16"/>
  <c r="CC477" i="16"/>
  <c r="CC478" i="16"/>
  <c r="CC479" i="16"/>
  <c r="CC480" i="16"/>
  <c r="CC481" i="16"/>
  <c r="CC482" i="16"/>
  <c r="CC483" i="16"/>
  <c r="CC484" i="16"/>
  <c r="CC485" i="16"/>
  <c r="CC486" i="16"/>
  <c r="CC487" i="16"/>
  <c r="CC488" i="16"/>
  <c r="CC489" i="16"/>
  <c r="CC490" i="16"/>
  <c r="CC491" i="16"/>
  <c r="CC492" i="16"/>
  <c r="CC493" i="16"/>
  <c r="CC494" i="16"/>
  <c r="CC495" i="16"/>
  <c r="CC496" i="16"/>
  <c r="CC497" i="16"/>
  <c r="CC498" i="16"/>
  <c r="CC499" i="16"/>
  <c r="CC500" i="16"/>
  <c r="CC501" i="16"/>
  <c r="CC502" i="16"/>
  <c r="CC503" i="16"/>
  <c r="CC504" i="16"/>
  <c r="CC505" i="16"/>
  <c r="CC506" i="16"/>
  <c r="CC507" i="16"/>
  <c r="CC508" i="16"/>
  <c r="CC509" i="16"/>
  <c r="CC510" i="16"/>
  <c r="CC511" i="16"/>
  <c r="CC512" i="16"/>
  <c r="CC513" i="16"/>
  <c r="CC514" i="16"/>
  <c r="CC515" i="16"/>
  <c r="CC516" i="16"/>
  <c r="CC517" i="16"/>
  <c r="CC518" i="16"/>
  <c r="CC519" i="16"/>
  <c r="CC520" i="16"/>
  <c r="CC521" i="16"/>
  <c r="CC522" i="16"/>
  <c r="CC523" i="16"/>
  <c r="CC524" i="16"/>
  <c r="CC525" i="16"/>
  <c r="CC526" i="16"/>
  <c r="CC527" i="16"/>
  <c r="CC528" i="16"/>
  <c r="CC529" i="16"/>
  <c r="CC530" i="16"/>
  <c r="CC531" i="16"/>
  <c r="CC532" i="16"/>
  <c r="CC533" i="16"/>
  <c r="CC534" i="16"/>
  <c r="CC535" i="16"/>
  <c r="CC536" i="16"/>
  <c r="CC537" i="16"/>
  <c r="CC538" i="16"/>
  <c r="CC539" i="16"/>
  <c r="CC540" i="16"/>
  <c r="CC541" i="16"/>
  <c r="CC542" i="16"/>
  <c r="CC543" i="16"/>
  <c r="CC544" i="16"/>
  <c r="CC545" i="16"/>
  <c r="CC546" i="16"/>
  <c r="CC547" i="16"/>
  <c r="CC548" i="16"/>
  <c r="CC549" i="16"/>
  <c r="CC550" i="16"/>
  <c r="CC551" i="16"/>
  <c r="CC552" i="16"/>
  <c r="CC553" i="16"/>
  <c r="CC554" i="16"/>
  <c r="CC555" i="16"/>
  <c r="CC556" i="16"/>
  <c r="CC557" i="16"/>
  <c r="CC558" i="16"/>
  <c r="CC559" i="16"/>
  <c r="CC560" i="16"/>
  <c r="CC561" i="16"/>
  <c r="CC562" i="16"/>
  <c r="CC563" i="16"/>
  <c r="CC564" i="16"/>
  <c r="CC565" i="16"/>
  <c r="CC566" i="16"/>
  <c r="CC567" i="16"/>
  <c r="CC568" i="16"/>
  <c r="CC569" i="16"/>
  <c r="CC570" i="16"/>
  <c r="CC571" i="16"/>
  <c r="CC572" i="16"/>
  <c r="CC573" i="16"/>
  <c r="CC574" i="16"/>
  <c r="CC575" i="16"/>
  <c r="CC576" i="16"/>
  <c r="CC577" i="16"/>
  <c r="CC578" i="16"/>
  <c r="CC579" i="16"/>
  <c r="CC580" i="16"/>
  <c r="CC581" i="16"/>
  <c r="CC582" i="16"/>
  <c r="CC583" i="16"/>
  <c r="CC584" i="16"/>
  <c r="CC585" i="16"/>
  <c r="CC586" i="16"/>
  <c r="CC587" i="16"/>
  <c r="CC588" i="16"/>
  <c r="CC589" i="16"/>
  <c r="CC590" i="16"/>
  <c r="CC591" i="16"/>
  <c r="CC592" i="16"/>
  <c r="CC593" i="16"/>
  <c r="CC594" i="16"/>
  <c r="CC595" i="16"/>
  <c r="CC596" i="16"/>
  <c r="CC597" i="16"/>
  <c r="CC598" i="16"/>
  <c r="CC599" i="16"/>
  <c r="CC600" i="16"/>
  <c r="CC601" i="16"/>
  <c r="CC602" i="16"/>
  <c r="CC603" i="16"/>
  <c r="CC604" i="16"/>
  <c r="CC605" i="16"/>
  <c r="CC606" i="16"/>
  <c r="CC607" i="16"/>
  <c r="CC608" i="16"/>
  <c r="CC609" i="16"/>
  <c r="CC610" i="16"/>
  <c r="CC611" i="16"/>
  <c r="CC612" i="16"/>
  <c r="CC613" i="16"/>
  <c r="CC614" i="16"/>
  <c r="CC615" i="16"/>
  <c r="CC616" i="16"/>
  <c r="CC617" i="16"/>
  <c r="CC618" i="16"/>
  <c r="CC619" i="16"/>
  <c r="CC620" i="16"/>
  <c r="CC621" i="16"/>
  <c r="CC622" i="16"/>
  <c r="CC623" i="16"/>
  <c r="CC624" i="16"/>
  <c r="CC625" i="16"/>
  <c r="CC626" i="16"/>
  <c r="CC627" i="16"/>
  <c r="CC628" i="16"/>
  <c r="CC629" i="16"/>
  <c r="CC630" i="16"/>
  <c r="CC631" i="16"/>
  <c r="CC632" i="16"/>
  <c r="CC633" i="16"/>
  <c r="CC634" i="16"/>
  <c r="CC635" i="16"/>
  <c r="CC636" i="16"/>
  <c r="CC637" i="16"/>
  <c r="CC638" i="16"/>
  <c r="CC639" i="16"/>
  <c r="CC640" i="16"/>
  <c r="CC641" i="16"/>
  <c r="CC642" i="16"/>
  <c r="CC643" i="16"/>
  <c r="CC644" i="16"/>
  <c r="CC645" i="16"/>
  <c r="CC646" i="16"/>
  <c r="CC647" i="16"/>
  <c r="CC648" i="16"/>
  <c r="CC649" i="16"/>
  <c r="CC650" i="16"/>
  <c r="CC651" i="16"/>
  <c r="CC652" i="16"/>
  <c r="CC653" i="16"/>
  <c r="CC654" i="16"/>
  <c r="CC655" i="16"/>
  <c r="CC656" i="16"/>
  <c r="CC657" i="16"/>
  <c r="CC658" i="16"/>
  <c r="CC659" i="16"/>
  <c r="CC660" i="16"/>
  <c r="CC661" i="16"/>
  <c r="CC662" i="16"/>
  <c r="CC663" i="16"/>
  <c r="CC664" i="16"/>
  <c r="CC665" i="16"/>
  <c r="CC666" i="16"/>
  <c r="CC667" i="16"/>
  <c r="CC668" i="16"/>
  <c r="CC669" i="16"/>
  <c r="CC670" i="16"/>
  <c r="CC671" i="16"/>
  <c r="CC672" i="16"/>
  <c r="CC673" i="16"/>
  <c r="CC674" i="16"/>
  <c r="CC675" i="16"/>
  <c r="CC676" i="16"/>
  <c r="CC677" i="16"/>
  <c r="CC678" i="16"/>
  <c r="CC679" i="16"/>
  <c r="CC680" i="16"/>
  <c r="CC681" i="16"/>
  <c r="CC682" i="16"/>
  <c r="CC683" i="16"/>
  <c r="CC684" i="16"/>
  <c r="CC685" i="16"/>
  <c r="CC686" i="16"/>
  <c r="CC687" i="16"/>
  <c r="CC688" i="16"/>
  <c r="CC689" i="16"/>
  <c r="CC690" i="16"/>
  <c r="CC691" i="16"/>
  <c r="CC692" i="16"/>
  <c r="CC693" i="16"/>
  <c r="CC694" i="16"/>
  <c r="CC695" i="16"/>
  <c r="CC696" i="16"/>
  <c r="CC697" i="16"/>
  <c r="CC698" i="16"/>
  <c r="CC699" i="16"/>
  <c r="CC700" i="16"/>
  <c r="CC701" i="16"/>
  <c r="CC702" i="16"/>
  <c r="CC703" i="16"/>
  <c r="CC704" i="16"/>
  <c r="CC705" i="16"/>
  <c r="CC706" i="16"/>
  <c r="CC707" i="16"/>
  <c r="CC708" i="16"/>
  <c r="CC709" i="16"/>
  <c r="CC710" i="16"/>
  <c r="CC711" i="16"/>
  <c r="CC712" i="16"/>
  <c r="CC713" i="16"/>
  <c r="CC714" i="16"/>
  <c r="CC715" i="16"/>
  <c r="CC716" i="16"/>
  <c r="CC717" i="16"/>
  <c r="CC718" i="16"/>
  <c r="CC719" i="16"/>
  <c r="CC720" i="16"/>
  <c r="CC721" i="16"/>
  <c r="CC722" i="16"/>
  <c r="CC723" i="16"/>
  <c r="CC724" i="16"/>
  <c r="CC725" i="16"/>
  <c r="CC726" i="16"/>
  <c r="CC727" i="16"/>
  <c r="CC728" i="16"/>
  <c r="CC729" i="16"/>
  <c r="CC730" i="16"/>
  <c r="CC731" i="16"/>
  <c r="CC732" i="16"/>
  <c r="CC733" i="16"/>
  <c r="CC734" i="16"/>
  <c r="CC735" i="16"/>
  <c r="CC736" i="16"/>
  <c r="CC737" i="16"/>
  <c r="CC738" i="16"/>
  <c r="CC739" i="16"/>
  <c r="CC740" i="16"/>
  <c r="CC741" i="16"/>
  <c r="CC742" i="16"/>
  <c r="CC743" i="16"/>
  <c r="CC744" i="16"/>
  <c r="CC745" i="16"/>
  <c r="CC746" i="16"/>
  <c r="CC747" i="16"/>
  <c r="CC748" i="16"/>
  <c r="CC749" i="16"/>
  <c r="CC750" i="16"/>
  <c r="CC751" i="16"/>
  <c r="CC752" i="16"/>
  <c r="CC753" i="16"/>
  <c r="CC754" i="16"/>
  <c r="CC755" i="16"/>
  <c r="CC756" i="16"/>
  <c r="CC757" i="16"/>
  <c r="CC758" i="16"/>
  <c r="CC759" i="16"/>
  <c r="CC760" i="16"/>
  <c r="CC761" i="16"/>
  <c r="CC762" i="16"/>
  <c r="CC763" i="16"/>
  <c r="CC764" i="16"/>
  <c r="CC765" i="16"/>
  <c r="CC766" i="16"/>
  <c r="CC767" i="16"/>
  <c r="CC768" i="16"/>
  <c r="CC769" i="16"/>
  <c r="CC770" i="16"/>
  <c r="CC771" i="16"/>
  <c r="CC772" i="16"/>
  <c r="CC773" i="16"/>
  <c r="CC774" i="16"/>
  <c r="CC775" i="16"/>
  <c r="CC776" i="16"/>
  <c r="CC777" i="16"/>
  <c r="CC778" i="16"/>
  <c r="CC779" i="16"/>
  <c r="CC780" i="16"/>
  <c r="CC781" i="16"/>
  <c r="CC782" i="16"/>
  <c r="CC783" i="16"/>
  <c r="CC784" i="16"/>
  <c r="CC785" i="16"/>
  <c r="CC786" i="16"/>
  <c r="CC787" i="16"/>
  <c r="CC788" i="16"/>
  <c r="CC789" i="16"/>
  <c r="CC790" i="16"/>
  <c r="CC791" i="16"/>
  <c r="CC792" i="16"/>
  <c r="CC793" i="16"/>
  <c r="CC794" i="16"/>
  <c r="CC795" i="16"/>
  <c r="CC796" i="16"/>
  <c r="CC797" i="16"/>
  <c r="CC798" i="16"/>
  <c r="CC799" i="16"/>
  <c r="CC800" i="16"/>
  <c r="CC801" i="16"/>
  <c r="CC802" i="16"/>
  <c r="CC803" i="16"/>
  <c r="CC804" i="16"/>
  <c r="CC805" i="16"/>
  <c r="CC806" i="16"/>
  <c r="CC807" i="16"/>
  <c r="CC808" i="16"/>
  <c r="CC809" i="16"/>
  <c r="CC810" i="16"/>
  <c r="CC811" i="16"/>
  <c r="CC812" i="16"/>
  <c r="CC813" i="16"/>
  <c r="CC814" i="16"/>
  <c r="CC815" i="16"/>
  <c r="CC816" i="16"/>
  <c r="CC817" i="16"/>
  <c r="CC818" i="16"/>
  <c r="CC819" i="16"/>
  <c r="CC820" i="16"/>
  <c r="CC821" i="16"/>
  <c r="CC822" i="16"/>
  <c r="CC823" i="16"/>
  <c r="CC824" i="16"/>
  <c r="CC825" i="16"/>
  <c r="CC826" i="16"/>
  <c r="CC827" i="16"/>
  <c r="CC828" i="16"/>
  <c r="CC829" i="16"/>
  <c r="CC830" i="16"/>
  <c r="CC831" i="16"/>
  <c r="CC832" i="16"/>
  <c r="CC833" i="16"/>
  <c r="CC834" i="16"/>
  <c r="CC835" i="16"/>
  <c r="CC836" i="16"/>
  <c r="CC837" i="16"/>
  <c r="CC838" i="16"/>
  <c r="CC839" i="16"/>
  <c r="CC840" i="16"/>
  <c r="CC841" i="16"/>
  <c r="CC842" i="16"/>
  <c r="CC843" i="16"/>
  <c r="CC844" i="16"/>
  <c r="CC845" i="16"/>
  <c r="CC846" i="16"/>
  <c r="CC847" i="16"/>
  <c r="CC848" i="16"/>
  <c r="CC849" i="16"/>
  <c r="CC850" i="16"/>
  <c r="CC851" i="16"/>
  <c r="CC852" i="16"/>
  <c r="CC853" i="16"/>
  <c r="CC854" i="16"/>
  <c r="CC855" i="16"/>
  <c r="CC856" i="16"/>
  <c r="CC857" i="16"/>
  <c r="CC858" i="16"/>
  <c r="CC859" i="16"/>
  <c r="CC860" i="16"/>
  <c r="CC861" i="16"/>
  <c r="CC862" i="16"/>
  <c r="CC863" i="16"/>
  <c r="CC864" i="16"/>
  <c r="CC865" i="16"/>
  <c r="CC866" i="16"/>
  <c r="CC867" i="16"/>
  <c r="CC868" i="16"/>
  <c r="CC869" i="16"/>
  <c r="CC870" i="16"/>
  <c r="CC871" i="16"/>
  <c r="CC872" i="16"/>
  <c r="CC873" i="16"/>
  <c r="CC874" i="16"/>
  <c r="CC875" i="16"/>
  <c r="CC876" i="16"/>
  <c r="CC877" i="16"/>
  <c r="CC878" i="16"/>
  <c r="CC879" i="16"/>
  <c r="CC880" i="16"/>
  <c r="CC881" i="16"/>
  <c r="CC882" i="16"/>
  <c r="CC883" i="16"/>
  <c r="CC884" i="16"/>
  <c r="CC885" i="16"/>
  <c r="CC886" i="16"/>
  <c r="CC887" i="16"/>
  <c r="CC888" i="16"/>
  <c r="CC889" i="16"/>
  <c r="CC890" i="16"/>
  <c r="CC891" i="16"/>
  <c r="CC892" i="16"/>
  <c r="CC893" i="16"/>
  <c r="CC894" i="16"/>
  <c r="CC895" i="16"/>
  <c r="CC896" i="16"/>
  <c r="CC897" i="16"/>
  <c r="CC898" i="16"/>
  <c r="CC899" i="16"/>
  <c r="CC900" i="16"/>
  <c r="CC901" i="16"/>
  <c r="CC902" i="16"/>
  <c r="CC903" i="16"/>
  <c r="CC904" i="16"/>
  <c r="CC905" i="16"/>
  <c r="CC906" i="16"/>
  <c r="CC907" i="16"/>
  <c r="CC908" i="16"/>
  <c r="CC909" i="16"/>
  <c r="CC910" i="16"/>
  <c r="CC911" i="16"/>
  <c r="CC912" i="16"/>
  <c r="CC913" i="16"/>
  <c r="CC914" i="16"/>
  <c r="CC915" i="16"/>
  <c r="CC916" i="16"/>
  <c r="CC917" i="16"/>
  <c r="CC918" i="16"/>
  <c r="CC919" i="16"/>
  <c r="CC920" i="16"/>
  <c r="CC921" i="16"/>
  <c r="CC922" i="16"/>
  <c r="CC923" i="16"/>
  <c r="CC924" i="16"/>
  <c r="CC925" i="16"/>
  <c r="CC926" i="16"/>
  <c r="CC927" i="16"/>
  <c r="CC928" i="16"/>
  <c r="CC929" i="16"/>
  <c r="CC930" i="16"/>
  <c r="CC931" i="16"/>
  <c r="CC932" i="16"/>
  <c r="CC933" i="16"/>
  <c r="CC934" i="16"/>
  <c r="CC935" i="16"/>
  <c r="CC936" i="16"/>
  <c r="CC937" i="16"/>
  <c r="CC938" i="16"/>
  <c r="CC939" i="16"/>
  <c r="CC940" i="16"/>
  <c r="CC941" i="16"/>
  <c r="CC942" i="16"/>
  <c r="CC943" i="16"/>
  <c r="CC944" i="16"/>
  <c r="CC945" i="16"/>
  <c r="CC946" i="16"/>
  <c r="CC947" i="16"/>
  <c r="CC948" i="16"/>
  <c r="CC949" i="16"/>
  <c r="CC950" i="16"/>
  <c r="CC951" i="16"/>
  <c r="CC952" i="16"/>
  <c r="CC953" i="16"/>
  <c r="CC954" i="16"/>
  <c r="CC955" i="16"/>
  <c r="CC956" i="16"/>
  <c r="CC957" i="16"/>
  <c r="CC958" i="16"/>
  <c r="CC959" i="16"/>
  <c r="CC960" i="16"/>
  <c r="CC961" i="16"/>
  <c r="CC962" i="16"/>
  <c r="CC963" i="16"/>
  <c r="CC964" i="16"/>
  <c r="CC965" i="16"/>
  <c r="CC966" i="16"/>
  <c r="CC967" i="16"/>
  <c r="CC968" i="16"/>
  <c r="CC969" i="16"/>
  <c r="CC970" i="16"/>
  <c r="CC971" i="16"/>
  <c r="CC972" i="16"/>
  <c r="CC973" i="16"/>
  <c r="CC974" i="16"/>
  <c r="CC975" i="16"/>
  <c r="CC976" i="16"/>
  <c r="CC977" i="16"/>
  <c r="CC978" i="16"/>
  <c r="CC979" i="16"/>
  <c r="CC980" i="16"/>
  <c r="CC981" i="16"/>
  <c r="CC982" i="16"/>
  <c r="CC983" i="16"/>
  <c r="CC984" i="16"/>
  <c r="CC985" i="16"/>
  <c r="CC986" i="16"/>
  <c r="CC987" i="16"/>
  <c r="CC988" i="16"/>
  <c r="CC989" i="16"/>
  <c r="CC990" i="16"/>
  <c r="CC991" i="16"/>
  <c r="CC992" i="16"/>
  <c r="CC993" i="16"/>
  <c r="CC994" i="16"/>
  <c r="CC995" i="16"/>
  <c r="CC996" i="16"/>
  <c r="CC997" i="16"/>
  <c r="CC998" i="16"/>
  <c r="CC999" i="16"/>
  <c r="CC1000" i="16"/>
  <c r="CC1001" i="16"/>
  <c r="CC1002" i="16"/>
  <c r="CC1003" i="16"/>
  <c r="CC1004" i="16"/>
  <c r="CC1005" i="16"/>
  <c r="CC1006" i="16"/>
  <c r="CC1007" i="16"/>
  <c r="CC1008" i="16"/>
  <c r="CC1009" i="16"/>
  <c r="CC1010" i="16"/>
  <c r="CC1011" i="16"/>
  <c r="CC1012" i="16"/>
  <c r="CC1013" i="16"/>
  <c r="CC1014" i="16"/>
  <c r="CC1015" i="16"/>
  <c r="CC1016" i="16"/>
  <c r="K14" i="6"/>
  <c r="K15" i="6"/>
  <c r="K16" i="6"/>
  <c r="K17" i="6"/>
  <c r="K18" i="6"/>
  <c r="K19" i="6"/>
  <c r="K20" i="6"/>
  <c r="K21" i="6"/>
  <c r="K22" i="6"/>
  <c r="K23" i="6"/>
  <c r="K24" i="6"/>
  <c r="K25" i="6"/>
  <c r="K26" i="6"/>
  <c r="K27" i="6"/>
  <c r="K28" i="6"/>
  <c r="K29" i="6"/>
  <c r="K30" i="6"/>
  <c r="K31" i="6"/>
  <c r="K32" i="6"/>
  <c r="K33" i="6"/>
  <c r="K34" i="6"/>
  <c r="K35" i="6"/>
  <c r="K36" i="6"/>
  <c r="K37" i="6"/>
  <c r="K38" i="6"/>
  <c r="K39" i="6"/>
  <c r="K40" i="6"/>
  <c r="K41" i="6"/>
  <c r="K42" i="6"/>
  <c r="K43" i="6"/>
  <c r="K44" i="6"/>
  <c r="K45" i="6"/>
  <c r="K46" i="6"/>
  <c r="K47" i="6"/>
  <c r="K48" i="6"/>
  <c r="K49" i="6"/>
  <c r="K50" i="6"/>
  <c r="K51" i="6"/>
  <c r="K52" i="6"/>
  <c r="K53" i="6"/>
  <c r="K54" i="6"/>
  <c r="K55" i="6"/>
  <c r="K56" i="6"/>
  <c r="K57" i="6"/>
  <c r="K58" i="6"/>
  <c r="K59" i="6"/>
  <c r="K60" i="6"/>
  <c r="K61" i="6"/>
  <c r="K62" i="6"/>
  <c r="K63" i="6"/>
  <c r="K64" i="6"/>
  <c r="K65" i="6"/>
  <c r="K66" i="6"/>
  <c r="K67" i="6"/>
  <c r="K68" i="6"/>
  <c r="K69" i="6"/>
  <c r="K70" i="6"/>
  <c r="K71" i="6"/>
  <c r="K72" i="6"/>
  <c r="K73" i="6"/>
  <c r="K74" i="6"/>
  <c r="K75" i="6"/>
  <c r="K76" i="6"/>
  <c r="K77" i="6"/>
  <c r="K78" i="6"/>
  <c r="K79" i="6"/>
  <c r="K80" i="6"/>
  <c r="K81" i="6"/>
  <c r="K82" i="6"/>
  <c r="K83" i="6"/>
  <c r="K84" i="6"/>
  <c r="K85" i="6"/>
  <c r="K86" i="6"/>
  <c r="K87" i="6"/>
  <c r="K88" i="6"/>
  <c r="K89" i="6"/>
  <c r="K90" i="6"/>
  <c r="K91" i="6"/>
  <c r="K92" i="6"/>
  <c r="K93" i="6"/>
  <c r="K94" i="6"/>
  <c r="K95" i="6"/>
  <c r="K96" i="6"/>
  <c r="K97" i="6"/>
  <c r="K98" i="6"/>
  <c r="K99" i="6"/>
  <c r="K100" i="6"/>
  <c r="K101" i="6"/>
  <c r="K102" i="6"/>
  <c r="K103" i="6"/>
  <c r="K104" i="6"/>
  <c r="K105" i="6"/>
  <c r="K106" i="6"/>
  <c r="K107" i="6"/>
  <c r="K108" i="6"/>
  <c r="K109" i="6"/>
  <c r="K110" i="6"/>
  <c r="K111" i="6"/>
  <c r="K112" i="6"/>
  <c r="K113" i="6"/>
  <c r="K114" i="6"/>
  <c r="K115" i="6"/>
  <c r="K116" i="6"/>
  <c r="K117" i="6"/>
  <c r="K118" i="6"/>
  <c r="K119" i="6"/>
  <c r="K120" i="6"/>
  <c r="K121" i="6"/>
  <c r="K122" i="6"/>
  <c r="K123" i="6"/>
  <c r="K124" i="6"/>
  <c r="K125" i="6"/>
  <c r="K126" i="6"/>
  <c r="K127" i="6"/>
  <c r="K128" i="6"/>
  <c r="K129" i="6"/>
  <c r="K130" i="6"/>
  <c r="K131" i="6"/>
  <c r="K132" i="6"/>
  <c r="K133" i="6"/>
  <c r="K134" i="6"/>
  <c r="K135" i="6"/>
  <c r="K136" i="6"/>
  <c r="K137" i="6"/>
  <c r="K138" i="6"/>
  <c r="K139" i="6"/>
  <c r="K140" i="6"/>
  <c r="K141" i="6"/>
  <c r="K142" i="6"/>
  <c r="K143" i="6"/>
  <c r="K144" i="6"/>
  <c r="K145" i="6"/>
  <c r="K146" i="6"/>
  <c r="K147" i="6"/>
  <c r="K148" i="6"/>
  <c r="K149" i="6"/>
  <c r="K150" i="6"/>
  <c r="K151" i="6"/>
  <c r="K152" i="6"/>
  <c r="K153" i="6"/>
  <c r="K154" i="6"/>
  <c r="K155" i="6"/>
  <c r="K156" i="6"/>
  <c r="K157" i="6"/>
  <c r="K158" i="6"/>
  <c r="K159" i="6"/>
  <c r="K160" i="6"/>
  <c r="K161" i="6"/>
  <c r="K162" i="6"/>
  <c r="K163" i="6"/>
  <c r="K164" i="6"/>
  <c r="K165" i="6"/>
  <c r="K166" i="6"/>
  <c r="K167" i="6"/>
  <c r="K168" i="6"/>
  <c r="K169" i="6"/>
  <c r="K170" i="6"/>
  <c r="K171" i="6"/>
  <c r="K172" i="6"/>
  <c r="K173" i="6"/>
  <c r="K174" i="6"/>
  <c r="K175" i="6"/>
  <c r="K176" i="6"/>
  <c r="K177" i="6"/>
  <c r="K178" i="6"/>
  <c r="K179" i="6"/>
  <c r="K180" i="6"/>
  <c r="K181" i="6"/>
  <c r="K182" i="6"/>
  <c r="K183" i="6"/>
  <c r="K184" i="6"/>
  <c r="K185" i="6"/>
  <c r="K186" i="6"/>
  <c r="K187" i="6"/>
  <c r="K188" i="6"/>
  <c r="K189" i="6"/>
  <c r="K190" i="6"/>
  <c r="K191" i="6"/>
  <c r="K192" i="6"/>
  <c r="K193" i="6"/>
  <c r="K194" i="6"/>
  <c r="K195" i="6"/>
  <c r="K196" i="6"/>
  <c r="K197" i="6"/>
  <c r="K198" i="6"/>
  <c r="K199" i="6"/>
  <c r="K200" i="6"/>
  <c r="K201" i="6"/>
  <c r="K202" i="6"/>
  <c r="K203" i="6"/>
  <c r="K204" i="6"/>
  <c r="K205" i="6"/>
  <c r="K206" i="6"/>
  <c r="K207" i="6"/>
  <c r="K208" i="6"/>
  <c r="K209" i="6"/>
  <c r="K210" i="6"/>
  <c r="K211" i="6"/>
  <c r="K212" i="6"/>
  <c r="K213" i="6"/>
  <c r="K214" i="6"/>
  <c r="K215" i="6"/>
  <c r="K216" i="6"/>
  <c r="K217" i="6"/>
  <c r="K218" i="6"/>
  <c r="K219" i="6"/>
  <c r="K220" i="6"/>
  <c r="K221" i="6"/>
  <c r="K222" i="6"/>
  <c r="K223" i="6"/>
  <c r="K224" i="6"/>
  <c r="K225" i="6"/>
  <c r="K226" i="6"/>
  <c r="K227" i="6"/>
  <c r="K228" i="6"/>
  <c r="K229" i="6"/>
  <c r="K230" i="6"/>
  <c r="K231" i="6"/>
  <c r="K232" i="6"/>
  <c r="K233" i="6"/>
  <c r="K234" i="6"/>
  <c r="K235" i="6"/>
  <c r="K236" i="6"/>
  <c r="K237" i="6"/>
  <c r="K238" i="6"/>
  <c r="K239" i="6"/>
  <c r="K240" i="6"/>
  <c r="K241" i="6"/>
  <c r="K242" i="6"/>
  <c r="K243" i="6"/>
  <c r="K244" i="6"/>
  <c r="K245" i="6"/>
  <c r="K246" i="6"/>
  <c r="K247" i="6"/>
  <c r="K248" i="6"/>
  <c r="K249" i="6"/>
  <c r="K250" i="6"/>
  <c r="K251" i="6"/>
  <c r="K252" i="6"/>
  <c r="K253" i="6"/>
  <c r="K254" i="6"/>
  <c r="K255" i="6"/>
  <c r="K256" i="6"/>
  <c r="K257" i="6"/>
  <c r="K258" i="6"/>
  <c r="K259" i="6"/>
  <c r="K260" i="6"/>
  <c r="K261" i="6"/>
  <c r="K262" i="6"/>
  <c r="K263" i="6"/>
  <c r="K264" i="6"/>
  <c r="K265" i="6"/>
  <c r="K266" i="6"/>
  <c r="K267" i="6"/>
  <c r="K268" i="6"/>
  <c r="K269" i="6"/>
  <c r="K270" i="6"/>
  <c r="K271" i="6"/>
  <c r="K272" i="6"/>
  <c r="K273" i="6"/>
  <c r="K274" i="6"/>
  <c r="K275" i="6"/>
  <c r="K276" i="6"/>
  <c r="K277" i="6"/>
  <c r="K278" i="6"/>
  <c r="K279" i="6"/>
  <c r="K280" i="6"/>
  <c r="K281" i="6"/>
  <c r="K282" i="6"/>
  <c r="K283" i="6"/>
  <c r="K284" i="6"/>
  <c r="K285" i="6"/>
  <c r="K286" i="6"/>
  <c r="K287" i="6"/>
  <c r="K288" i="6"/>
  <c r="K289" i="6"/>
  <c r="K290" i="6"/>
  <c r="K291" i="6"/>
  <c r="K292" i="6"/>
  <c r="K293" i="6"/>
  <c r="K294" i="6"/>
  <c r="K295" i="6"/>
  <c r="K296" i="6"/>
  <c r="K297" i="6"/>
  <c r="K298" i="6"/>
  <c r="K299" i="6"/>
  <c r="K300" i="6"/>
  <c r="K301" i="6"/>
  <c r="K302" i="6"/>
  <c r="K303" i="6"/>
  <c r="K304" i="6"/>
  <c r="K305" i="6"/>
  <c r="K306" i="6"/>
  <c r="K307" i="6"/>
  <c r="K308" i="6"/>
  <c r="K309" i="6"/>
  <c r="K310" i="6"/>
  <c r="K311" i="6"/>
  <c r="K312" i="6"/>
  <c r="K313" i="6"/>
  <c r="K314" i="6"/>
  <c r="K315" i="6"/>
  <c r="K316" i="6"/>
  <c r="K317" i="6"/>
  <c r="K318" i="6"/>
  <c r="K319" i="6"/>
  <c r="K320" i="6"/>
  <c r="K321" i="6"/>
  <c r="K322" i="6"/>
  <c r="K323" i="6"/>
  <c r="K324" i="6"/>
  <c r="K325" i="6"/>
  <c r="K326" i="6"/>
  <c r="K327" i="6"/>
  <c r="K328" i="6"/>
  <c r="K329" i="6"/>
  <c r="K330" i="6"/>
  <c r="K331" i="6"/>
  <c r="K332" i="6"/>
  <c r="K333" i="6"/>
  <c r="K334" i="6"/>
  <c r="K335" i="6"/>
  <c r="K336" i="6"/>
  <c r="K337" i="6"/>
  <c r="K338" i="6"/>
  <c r="K339" i="6"/>
  <c r="K340" i="6"/>
  <c r="K341" i="6"/>
  <c r="K342" i="6"/>
  <c r="K343" i="6"/>
  <c r="K344" i="6"/>
  <c r="K345" i="6"/>
  <c r="K346" i="6"/>
  <c r="K347" i="6"/>
  <c r="K348" i="6"/>
  <c r="K349" i="6"/>
  <c r="K350" i="6"/>
  <c r="K351" i="6"/>
  <c r="K352" i="6"/>
  <c r="K353" i="6"/>
  <c r="K354" i="6"/>
  <c r="K355" i="6"/>
  <c r="K356" i="6"/>
  <c r="K357" i="6"/>
  <c r="K358" i="6"/>
  <c r="K359" i="6"/>
  <c r="K360" i="6"/>
  <c r="K361" i="6"/>
  <c r="K362" i="6"/>
  <c r="K363" i="6"/>
  <c r="K364" i="6"/>
  <c r="K365" i="6"/>
  <c r="K366" i="6"/>
  <c r="K367" i="6"/>
  <c r="K368" i="6"/>
  <c r="K369" i="6"/>
  <c r="K370" i="6"/>
  <c r="K371" i="6"/>
  <c r="K372" i="6"/>
  <c r="K373" i="6"/>
  <c r="K374" i="6"/>
  <c r="K375" i="6"/>
  <c r="K376" i="6"/>
  <c r="K377" i="6"/>
  <c r="K378" i="6"/>
  <c r="K379" i="6"/>
  <c r="K380" i="6"/>
  <c r="K381" i="6"/>
  <c r="K382" i="6"/>
  <c r="K383" i="6"/>
  <c r="K384" i="6"/>
  <c r="K385" i="6"/>
  <c r="K386" i="6"/>
  <c r="K387" i="6"/>
  <c r="K388" i="6"/>
  <c r="K389" i="6"/>
  <c r="K390" i="6"/>
  <c r="K391" i="6"/>
  <c r="K392" i="6"/>
  <c r="K393" i="6"/>
  <c r="K394" i="6"/>
  <c r="K395" i="6"/>
  <c r="K396" i="6"/>
  <c r="K397" i="6"/>
  <c r="K398" i="6"/>
  <c r="K399" i="6"/>
  <c r="K400" i="6"/>
  <c r="K401" i="6"/>
  <c r="K402" i="6"/>
  <c r="K403" i="6"/>
  <c r="K404" i="6"/>
  <c r="K405" i="6"/>
  <c r="K406" i="6"/>
  <c r="K407" i="6"/>
  <c r="K408" i="6"/>
  <c r="K409" i="6"/>
  <c r="K410" i="6"/>
  <c r="K411" i="6"/>
  <c r="K412" i="6"/>
  <c r="K413" i="6"/>
  <c r="K414" i="6"/>
  <c r="K415" i="6"/>
  <c r="K416" i="6"/>
  <c r="K417" i="6"/>
  <c r="K418" i="6"/>
  <c r="K419" i="6"/>
  <c r="K420" i="6"/>
  <c r="K421" i="6"/>
  <c r="K422" i="6"/>
  <c r="K423" i="6"/>
  <c r="K424" i="6"/>
  <c r="K425" i="6"/>
  <c r="K426" i="6"/>
  <c r="K427" i="6"/>
  <c r="K428" i="6"/>
  <c r="K429" i="6"/>
  <c r="K430" i="6"/>
  <c r="K431" i="6"/>
  <c r="K432" i="6"/>
  <c r="K433" i="6"/>
  <c r="K434" i="6"/>
  <c r="K435" i="6"/>
  <c r="K436" i="6"/>
  <c r="K437" i="6"/>
  <c r="K438" i="6"/>
  <c r="K439" i="6"/>
  <c r="K440" i="6"/>
  <c r="K441" i="6"/>
  <c r="K442" i="6"/>
  <c r="K443" i="6"/>
  <c r="K444" i="6"/>
  <c r="K445" i="6"/>
  <c r="K446" i="6"/>
  <c r="K447" i="6"/>
  <c r="K448" i="6"/>
  <c r="K449" i="6"/>
  <c r="K450" i="6"/>
  <c r="K451" i="6"/>
  <c r="K452" i="6"/>
  <c r="K453" i="6"/>
  <c r="K454" i="6"/>
  <c r="K455" i="6"/>
  <c r="K456" i="6"/>
  <c r="K457" i="6"/>
  <c r="K458" i="6"/>
  <c r="K459" i="6"/>
  <c r="K460" i="6"/>
  <c r="K461" i="6"/>
  <c r="K462" i="6"/>
  <c r="K463" i="6"/>
  <c r="K464" i="6"/>
  <c r="K465" i="6"/>
  <c r="K466" i="6"/>
  <c r="K467" i="6"/>
  <c r="K468" i="6"/>
  <c r="K469" i="6"/>
  <c r="K470" i="6"/>
  <c r="K471" i="6"/>
  <c r="K472" i="6"/>
  <c r="K473" i="6"/>
  <c r="K474" i="6"/>
  <c r="K475" i="6"/>
  <c r="K476" i="6"/>
  <c r="K477" i="6"/>
  <c r="K478" i="6"/>
  <c r="K479" i="6"/>
  <c r="K480" i="6"/>
  <c r="K481" i="6"/>
  <c r="K482" i="6"/>
  <c r="K483" i="6"/>
  <c r="K484" i="6"/>
  <c r="K485" i="6"/>
  <c r="K486" i="6"/>
  <c r="K487" i="6"/>
  <c r="K488" i="6"/>
  <c r="K489" i="6"/>
  <c r="K490" i="6"/>
  <c r="K491" i="6"/>
  <c r="K492" i="6"/>
  <c r="K493" i="6"/>
  <c r="K494" i="6"/>
  <c r="K495" i="6"/>
  <c r="K496" i="6"/>
  <c r="K497" i="6"/>
  <c r="K498" i="6"/>
  <c r="K499" i="6"/>
  <c r="K500" i="6"/>
  <c r="K501" i="6"/>
  <c r="K502" i="6"/>
  <c r="K503" i="6"/>
  <c r="K504" i="6"/>
  <c r="K505" i="6"/>
  <c r="K506" i="6"/>
  <c r="K507" i="6"/>
  <c r="K508" i="6"/>
  <c r="K509" i="6"/>
  <c r="K510" i="6"/>
  <c r="K511" i="6"/>
  <c r="K512" i="6"/>
  <c r="K513" i="6"/>
  <c r="K514" i="6"/>
  <c r="K515" i="6"/>
  <c r="K516" i="6"/>
  <c r="K517" i="6"/>
  <c r="K518" i="6"/>
  <c r="K519" i="6"/>
  <c r="K520" i="6"/>
  <c r="K521" i="6"/>
  <c r="K522" i="6"/>
  <c r="K523" i="6"/>
  <c r="K524" i="6"/>
  <c r="K525" i="6"/>
  <c r="K526" i="6"/>
  <c r="K527" i="6"/>
  <c r="K528" i="6"/>
  <c r="K529" i="6"/>
  <c r="K530" i="6"/>
  <c r="K531" i="6"/>
  <c r="K532" i="6"/>
  <c r="K533" i="6"/>
  <c r="K534" i="6"/>
  <c r="K535" i="6"/>
  <c r="K536" i="6"/>
  <c r="K537" i="6"/>
  <c r="K538" i="6"/>
  <c r="K539" i="6"/>
  <c r="K540" i="6"/>
  <c r="K541" i="6"/>
  <c r="K542" i="6"/>
  <c r="K543" i="6"/>
  <c r="K544" i="6"/>
  <c r="K545" i="6"/>
  <c r="K546" i="6"/>
  <c r="K547" i="6"/>
  <c r="K548" i="6"/>
  <c r="K549" i="6"/>
  <c r="K550" i="6"/>
  <c r="K551" i="6"/>
  <c r="K552" i="6"/>
  <c r="K553" i="6"/>
  <c r="K554" i="6"/>
  <c r="K555" i="6"/>
  <c r="K556" i="6"/>
  <c r="K557" i="6"/>
  <c r="K558" i="6"/>
  <c r="K559" i="6"/>
  <c r="K560" i="6"/>
  <c r="K561" i="6"/>
  <c r="K562" i="6"/>
  <c r="K563" i="6"/>
  <c r="K564" i="6"/>
  <c r="K565" i="6"/>
  <c r="K566" i="6"/>
  <c r="K567" i="6"/>
  <c r="K568" i="6"/>
  <c r="K569" i="6"/>
  <c r="K570" i="6"/>
  <c r="K571" i="6"/>
  <c r="K572" i="6"/>
  <c r="K573" i="6"/>
  <c r="K574" i="6"/>
  <c r="K575" i="6"/>
  <c r="K576" i="6"/>
  <c r="K577" i="6"/>
  <c r="K578" i="6"/>
  <c r="K579" i="6"/>
  <c r="K580" i="6"/>
  <c r="K581" i="6"/>
  <c r="K582" i="6"/>
  <c r="K583" i="6"/>
  <c r="K584" i="6"/>
  <c r="K585" i="6"/>
  <c r="K586" i="6"/>
  <c r="K587" i="6"/>
  <c r="K588" i="6"/>
  <c r="K589" i="6"/>
  <c r="K590" i="6"/>
  <c r="K591" i="6"/>
  <c r="K592" i="6"/>
  <c r="K593" i="6"/>
  <c r="K594" i="6"/>
  <c r="K595" i="6"/>
  <c r="K596" i="6"/>
  <c r="K597" i="6"/>
  <c r="K598" i="6"/>
  <c r="K599" i="6"/>
  <c r="K600" i="6"/>
  <c r="K601" i="6"/>
  <c r="K602" i="6"/>
  <c r="K603" i="6"/>
  <c r="K604" i="6"/>
  <c r="K605" i="6"/>
  <c r="K606" i="6"/>
  <c r="K607" i="6"/>
  <c r="K608" i="6"/>
  <c r="K609" i="6"/>
  <c r="K610" i="6"/>
  <c r="K611" i="6"/>
  <c r="K612" i="6"/>
  <c r="K613" i="6"/>
  <c r="K614" i="6"/>
  <c r="K615" i="6"/>
  <c r="K616" i="6"/>
  <c r="K617" i="6"/>
  <c r="K618" i="6"/>
  <c r="K619" i="6"/>
  <c r="K620" i="6"/>
  <c r="K621" i="6"/>
  <c r="K622" i="6"/>
  <c r="K623" i="6"/>
  <c r="K624" i="6"/>
  <c r="K625" i="6"/>
  <c r="K626" i="6"/>
  <c r="K627" i="6"/>
  <c r="K628" i="6"/>
  <c r="K629" i="6"/>
  <c r="K630" i="6"/>
  <c r="K631" i="6"/>
  <c r="K632" i="6"/>
  <c r="K633" i="6"/>
  <c r="K634" i="6"/>
  <c r="K635" i="6"/>
  <c r="K636" i="6"/>
  <c r="K637" i="6"/>
  <c r="K638" i="6"/>
  <c r="K639" i="6"/>
  <c r="K640" i="6"/>
  <c r="K641" i="6"/>
  <c r="K642" i="6"/>
  <c r="K643" i="6"/>
  <c r="K644" i="6"/>
  <c r="K645" i="6"/>
  <c r="K646" i="6"/>
  <c r="K647" i="6"/>
  <c r="K648" i="6"/>
  <c r="K649" i="6"/>
  <c r="K650" i="6"/>
  <c r="K651" i="6"/>
  <c r="K652" i="6"/>
  <c r="K653" i="6"/>
  <c r="K654" i="6"/>
  <c r="K655" i="6"/>
  <c r="K656" i="6"/>
  <c r="K657" i="6"/>
  <c r="K658" i="6"/>
  <c r="K659" i="6"/>
  <c r="K660" i="6"/>
  <c r="K661" i="6"/>
  <c r="K662" i="6"/>
  <c r="K663" i="6"/>
  <c r="K664" i="6"/>
  <c r="K665" i="6"/>
  <c r="K666" i="6"/>
  <c r="K667" i="6"/>
  <c r="K668" i="6"/>
  <c r="K669" i="6"/>
  <c r="K670" i="6"/>
  <c r="K671" i="6"/>
  <c r="K672" i="6"/>
  <c r="K673" i="6"/>
  <c r="K674" i="6"/>
  <c r="K675" i="6"/>
  <c r="K676" i="6"/>
  <c r="K677" i="6"/>
  <c r="K678" i="6"/>
  <c r="K679" i="6"/>
  <c r="K680" i="6"/>
  <c r="K681" i="6"/>
  <c r="K682" i="6"/>
  <c r="K683" i="6"/>
  <c r="K684" i="6"/>
  <c r="K685" i="6"/>
  <c r="K686" i="6"/>
  <c r="K687" i="6"/>
  <c r="K688" i="6"/>
  <c r="K689" i="6"/>
  <c r="K690" i="6"/>
  <c r="K691" i="6"/>
  <c r="K692" i="6"/>
  <c r="K693" i="6"/>
  <c r="K694" i="6"/>
  <c r="K695" i="6"/>
  <c r="K696" i="6"/>
  <c r="K697" i="6"/>
  <c r="K698" i="6"/>
  <c r="K699" i="6"/>
  <c r="K700" i="6"/>
  <c r="K701" i="6"/>
  <c r="K702" i="6"/>
  <c r="K703" i="6"/>
  <c r="K704" i="6"/>
  <c r="K705" i="6"/>
  <c r="K706" i="6"/>
  <c r="K707" i="6"/>
  <c r="K708" i="6"/>
  <c r="K709" i="6"/>
  <c r="K710" i="6"/>
  <c r="K711" i="6"/>
  <c r="K712" i="6"/>
  <c r="K713" i="6"/>
  <c r="K714" i="6"/>
  <c r="K715" i="6"/>
  <c r="K716" i="6"/>
  <c r="K717" i="6"/>
  <c r="K718" i="6"/>
  <c r="K719" i="6"/>
  <c r="K720" i="6"/>
  <c r="K721" i="6"/>
  <c r="K722" i="6"/>
  <c r="K723" i="6"/>
  <c r="K724" i="6"/>
  <c r="K725" i="6"/>
  <c r="K726" i="6"/>
  <c r="K727" i="6"/>
  <c r="K728" i="6"/>
  <c r="K729" i="6"/>
  <c r="K730" i="6"/>
  <c r="K731" i="6"/>
  <c r="K732" i="6"/>
  <c r="K733" i="6"/>
  <c r="K734" i="6"/>
  <c r="K735" i="6"/>
  <c r="K736" i="6"/>
  <c r="K737" i="6"/>
  <c r="K738" i="6"/>
  <c r="K739" i="6"/>
  <c r="K740" i="6"/>
  <c r="K741" i="6"/>
  <c r="K742" i="6"/>
  <c r="K743" i="6"/>
  <c r="K744" i="6"/>
  <c r="K745" i="6"/>
  <c r="K746" i="6"/>
  <c r="K747" i="6"/>
  <c r="K748" i="6"/>
  <c r="K749" i="6"/>
  <c r="K750" i="6"/>
  <c r="K751" i="6"/>
  <c r="K752" i="6"/>
  <c r="K753" i="6"/>
  <c r="K754" i="6"/>
  <c r="K755" i="6"/>
  <c r="K756" i="6"/>
  <c r="K757" i="6"/>
  <c r="K758" i="6"/>
  <c r="K759" i="6"/>
  <c r="K760" i="6"/>
  <c r="K761" i="6"/>
  <c r="K762" i="6"/>
  <c r="K763" i="6"/>
  <c r="K764" i="6"/>
  <c r="K765" i="6"/>
  <c r="K766" i="6"/>
  <c r="K767" i="6"/>
  <c r="K768" i="6"/>
  <c r="K769" i="6"/>
  <c r="K770" i="6"/>
  <c r="K771" i="6"/>
  <c r="K772" i="6"/>
  <c r="K773" i="6"/>
  <c r="K774" i="6"/>
  <c r="K775" i="6"/>
  <c r="K776" i="6"/>
  <c r="K777" i="6"/>
  <c r="K778" i="6"/>
  <c r="K779" i="6"/>
  <c r="K780" i="6"/>
  <c r="K781" i="6"/>
  <c r="K782" i="6"/>
  <c r="K783" i="6"/>
  <c r="K784" i="6"/>
  <c r="K785" i="6"/>
  <c r="K786" i="6"/>
  <c r="K787" i="6"/>
  <c r="K788" i="6"/>
  <c r="K789" i="6"/>
  <c r="K790" i="6"/>
  <c r="K791" i="6"/>
  <c r="K792" i="6"/>
  <c r="K793" i="6"/>
  <c r="K794" i="6"/>
  <c r="K795" i="6"/>
  <c r="K796" i="6"/>
  <c r="K797" i="6"/>
  <c r="K798" i="6"/>
  <c r="K799" i="6"/>
  <c r="K800" i="6"/>
  <c r="K801" i="6"/>
  <c r="K802" i="6"/>
  <c r="K803" i="6"/>
  <c r="K804" i="6"/>
  <c r="K805" i="6"/>
  <c r="K806" i="6"/>
  <c r="K807" i="6"/>
  <c r="K808" i="6"/>
  <c r="K809" i="6"/>
  <c r="K810" i="6"/>
  <c r="K811" i="6"/>
  <c r="K812" i="6"/>
  <c r="K813" i="6"/>
  <c r="K814" i="6"/>
  <c r="K815" i="6"/>
  <c r="K816" i="6"/>
  <c r="K817" i="6"/>
  <c r="K818" i="6"/>
  <c r="K819" i="6"/>
  <c r="K820" i="6"/>
  <c r="K821" i="6"/>
  <c r="K822" i="6"/>
  <c r="K823" i="6"/>
  <c r="K824" i="6"/>
  <c r="K825" i="6"/>
  <c r="K826" i="6"/>
  <c r="K827" i="6"/>
  <c r="K828" i="6"/>
  <c r="K829" i="6"/>
  <c r="K830" i="6"/>
  <c r="K831" i="6"/>
  <c r="K832" i="6"/>
  <c r="K833" i="6"/>
  <c r="K834" i="6"/>
  <c r="K835" i="6"/>
  <c r="K836" i="6"/>
  <c r="K837" i="6"/>
  <c r="K838" i="6"/>
  <c r="K839" i="6"/>
  <c r="K840" i="6"/>
  <c r="K841" i="6"/>
  <c r="K842" i="6"/>
  <c r="K843" i="6"/>
  <c r="K844" i="6"/>
  <c r="K845" i="6"/>
  <c r="K846" i="6"/>
  <c r="K847" i="6"/>
  <c r="K848" i="6"/>
  <c r="K849" i="6"/>
  <c r="K850" i="6"/>
  <c r="K851" i="6"/>
  <c r="K852" i="6"/>
  <c r="K853" i="6"/>
  <c r="K854" i="6"/>
  <c r="K855" i="6"/>
  <c r="K856" i="6"/>
  <c r="K857" i="6"/>
  <c r="K858" i="6"/>
  <c r="K859" i="6"/>
  <c r="K860" i="6"/>
  <c r="K861" i="6"/>
  <c r="K862" i="6"/>
  <c r="K863" i="6"/>
  <c r="K864" i="6"/>
  <c r="K865" i="6"/>
  <c r="K866" i="6"/>
  <c r="K867" i="6"/>
  <c r="K868" i="6"/>
  <c r="K869" i="6"/>
  <c r="K870" i="6"/>
  <c r="K871" i="6"/>
  <c r="K872" i="6"/>
  <c r="K873" i="6"/>
  <c r="K874" i="6"/>
  <c r="K875" i="6"/>
  <c r="K876" i="6"/>
  <c r="K877" i="6"/>
  <c r="K878" i="6"/>
  <c r="K879" i="6"/>
  <c r="K880" i="6"/>
  <c r="K881" i="6"/>
  <c r="K882" i="6"/>
  <c r="K883" i="6"/>
  <c r="K884" i="6"/>
  <c r="K885" i="6"/>
  <c r="K886" i="6"/>
  <c r="K887" i="6"/>
  <c r="K888" i="6"/>
  <c r="K889" i="6"/>
  <c r="K890" i="6"/>
  <c r="K891" i="6"/>
  <c r="K892" i="6"/>
  <c r="K893" i="6"/>
  <c r="K894" i="6"/>
  <c r="K895" i="6"/>
  <c r="K896" i="6"/>
  <c r="K897" i="6"/>
  <c r="K898" i="6"/>
  <c r="K899" i="6"/>
  <c r="K900" i="6"/>
  <c r="K901" i="6"/>
  <c r="K902" i="6"/>
  <c r="K903" i="6"/>
  <c r="K904" i="6"/>
  <c r="K905" i="6"/>
  <c r="K906" i="6"/>
  <c r="K907" i="6"/>
  <c r="K908" i="6"/>
  <c r="K909" i="6"/>
  <c r="K910" i="6"/>
  <c r="K911" i="6"/>
  <c r="K912" i="6"/>
  <c r="K913" i="6"/>
  <c r="K914" i="6"/>
  <c r="K915" i="6"/>
  <c r="K916" i="6"/>
  <c r="K917" i="6"/>
  <c r="K918" i="6"/>
  <c r="K919" i="6"/>
  <c r="K920" i="6"/>
  <c r="K921" i="6"/>
  <c r="K922" i="6"/>
  <c r="K923" i="6"/>
  <c r="K924" i="6"/>
  <c r="K925" i="6"/>
  <c r="K926" i="6"/>
  <c r="K927" i="6"/>
  <c r="K928" i="6"/>
  <c r="K929" i="6"/>
  <c r="K930" i="6"/>
  <c r="K931" i="6"/>
  <c r="K932" i="6"/>
  <c r="K933" i="6"/>
  <c r="K934" i="6"/>
  <c r="K935" i="6"/>
  <c r="K936" i="6"/>
  <c r="K937" i="6"/>
  <c r="K938" i="6"/>
  <c r="K939" i="6"/>
  <c r="K940" i="6"/>
  <c r="K941" i="6"/>
  <c r="K942" i="6"/>
  <c r="K943" i="6"/>
  <c r="K944" i="6"/>
  <c r="K945" i="6"/>
  <c r="K946" i="6"/>
  <c r="K947" i="6"/>
  <c r="K948" i="6"/>
  <c r="K949" i="6"/>
  <c r="K950" i="6"/>
  <c r="K951" i="6"/>
  <c r="K952" i="6"/>
  <c r="K953" i="6"/>
  <c r="K954" i="6"/>
  <c r="K955" i="6"/>
  <c r="K956" i="6"/>
  <c r="K957" i="6"/>
  <c r="K958" i="6"/>
  <c r="K959" i="6"/>
  <c r="K960" i="6"/>
  <c r="K961" i="6"/>
  <c r="K962" i="6"/>
  <c r="K963" i="6"/>
  <c r="K964" i="6"/>
  <c r="K965" i="6"/>
  <c r="K966" i="6"/>
  <c r="K967" i="6"/>
  <c r="K968" i="6"/>
  <c r="K969" i="6"/>
  <c r="K970" i="6"/>
  <c r="K971" i="6"/>
  <c r="K972" i="6"/>
  <c r="K973" i="6"/>
  <c r="K974" i="6"/>
  <c r="K975" i="6"/>
  <c r="K976" i="6"/>
  <c r="K977" i="6"/>
  <c r="K978" i="6"/>
  <c r="K979" i="6"/>
  <c r="K980" i="6"/>
  <c r="K981" i="6"/>
  <c r="K982" i="6"/>
  <c r="K983" i="6"/>
  <c r="K984" i="6"/>
  <c r="K985" i="6"/>
  <c r="K986" i="6"/>
  <c r="K987" i="6"/>
  <c r="K988" i="6"/>
  <c r="K989" i="6"/>
  <c r="K990" i="6"/>
  <c r="K991" i="6"/>
  <c r="K992" i="6"/>
  <c r="K993" i="6"/>
  <c r="K994" i="6"/>
  <c r="K995" i="6"/>
  <c r="K996" i="6"/>
  <c r="K997" i="6"/>
  <c r="K998" i="6"/>
  <c r="K999" i="6"/>
  <c r="K1000" i="6"/>
  <c r="K1001" i="6"/>
  <c r="K1002" i="6"/>
  <c r="K1003" i="6"/>
  <c r="K1004" i="6"/>
  <c r="K1005" i="6"/>
  <c r="K1006" i="6"/>
  <c r="K1007" i="6"/>
  <c r="K1008" i="6"/>
  <c r="K1009" i="6"/>
  <c r="K1010" i="6"/>
  <c r="K1011" i="6"/>
  <c r="K1012" i="6"/>
  <c r="K13" i="6"/>
  <c r="CI18" i="16"/>
  <c r="CJ18" i="16"/>
  <c r="CK18" i="16"/>
  <c r="CL18" i="16"/>
  <c r="CM18" i="16"/>
  <c r="CN18" i="16"/>
  <c r="CO18" i="16"/>
  <c r="CP18" i="16"/>
  <c r="CQ18" i="16"/>
  <c r="CR18" i="16"/>
  <c r="CI19" i="16"/>
  <c r="CJ19" i="16"/>
  <c r="CK19" i="16"/>
  <c r="CL19" i="16"/>
  <c r="CM19" i="16"/>
  <c r="CN19" i="16"/>
  <c r="CO19" i="16"/>
  <c r="CP19" i="16"/>
  <c r="CQ19" i="16"/>
  <c r="CR19" i="16"/>
  <c r="CI20" i="16"/>
  <c r="CJ20" i="16"/>
  <c r="CK20" i="16"/>
  <c r="CL20" i="16"/>
  <c r="CM20" i="16"/>
  <c r="CN20" i="16"/>
  <c r="CO20" i="16"/>
  <c r="CP20" i="16"/>
  <c r="CQ20" i="16"/>
  <c r="CR20" i="16"/>
  <c r="CI21" i="16"/>
  <c r="CJ21" i="16"/>
  <c r="CK21" i="16"/>
  <c r="CL21" i="16"/>
  <c r="CM21" i="16"/>
  <c r="CN21" i="16"/>
  <c r="CO21" i="16"/>
  <c r="CP21" i="16"/>
  <c r="CQ21" i="16"/>
  <c r="CR21" i="16"/>
  <c r="CI22" i="16"/>
  <c r="CJ22" i="16"/>
  <c r="CK22" i="16"/>
  <c r="CL22" i="16"/>
  <c r="CM22" i="16"/>
  <c r="CN22" i="16"/>
  <c r="CO22" i="16"/>
  <c r="CP22" i="16"/>
  <c r="CQ22" i="16"/>
  <c r="CR22" i="16"/>
  <c r="CI23" i="16"/>
  <c r="CJ23" i="16"/>
  <c r="CK23" i="16"/>
  <c r="CL23" i="16"/>
  <c r="CM23" i="16"/>
  <c r="CN23" i="16"/>
  <c r="CO23" i="16"/>
  <c r="CP23" i="16"/>
  <c r="CQ23" i="16"/>
  <c r="CR23" i="16"/>
  <c r="CI24" i="16"/>
  <c r="CJ24" i="16"/>
  <c r="CK24" i="16"/>
  <c r="CL24" i="16"/>
  <c r="CM24" i="16"/>
  <c r="CN24" i="16"/>
  <c r="CO24" i="16"/>
  <c r="CP24" i="16"/>
  <c r="CQ24" i="16"/>
  <c r="CR24" i="16"/>
  <c r="CI25" i="16"/>
  <c r="CJ25" i="16"/>
  <c r="CK25" i="16"/>
  <c r="CL25" i="16"/>
  <c r="CM25" i="16"/>
  <c r="CN25" i="16"/>
  <c r="CO25" i="16"/>
  <c r="CP25" i="16"/>
  <c r="CQ25" i="16"/>
  <c r="CR25" i="16"/>
  <c r="CI26" i="16"/>
  <c r="CJ26" i="16"/>
  <c r="CK26" i="16"/>
  <c r="CL26" i="16"/>
  <c r="CM26" i="16"/>
  <c r="CN26" i="16"/>
  <c r="CO26" i="16"/>
  <c r="CP26" i="16"/>
  <c r="CQ26" i="16"/>
  <c r="CR26" i="16"/>
  <c r="CI27" i="16"/>
  <c r="CJ27" i="16"/>
  <c r="CK27" i="16"/>
  <c r="CL27" i="16"/>
  <c r="CM27" i="16"/>
  <c r="CN27" i="16"/>
  <c r="CO27" i="16"/>
  <c r="CP27" i="16"/>
  <c r="CQ27" i="16"/>
  <c r="CR27" i="16"/>
  <c r="CI28" i="16"/>
  <c r="CJ28" i="16"/>
  <c r="CK28" i="16"/>
  <c r="CL28" i="16"/>
  <c r="CM28" i="16"/>
  <c r="CN28" i="16"/>
  <c r="CO28" i="16"/>
  <c r="CP28" i="16"/>
  <c r="CQ28" i="16"/>
  <c r="CR28" i="16"/>
  <c r="CI29" i="16"/>
  <c r="CJ29" i="16"/>
  <c r="CK29" i="16"/>
  <c r="CL29" i="16"/>
  <c r="CM29" i="16"/>
  <c r="CN29" i="16"/>
  <c r="CO29" i="16"/>
  <c r="CP29" i="16"/>
  <c r="CQ29" i="16"/>
  <c r="CR29" i="16"/>
  <c r="CI30" i="16"/>
  <c r="CJ30" i="16"/>
  <c r="CK30" i="16"/>
  <c r="CL30" i="16"/>
  <c r="CM30" i="16"/>
  <c r="CN30" i="16"/>
  <c r="CO30" i="16"/>
  <c r="CP30" i="16"/>
  <c r="CQ30" i="16"/>
  <c r="CR30" i="16"/>
  <c r="CI31" i="16"/>
  <c r="CJ31" i="16"/>
  <c r="CK31" i="16"/>
  <c r="CL31" i="16"/>
  <c r="CM31" i="16"/>
  <c r="CN31" i="16"/>
  <c r="CO31" i="16"/>
  <c r="CP31" i="16"/>
  <c r="CQ31" i="16"/>
  <c r="CR31" i="16"/>
  <c r="CI32" i="16"/>
  <c r="CJ32" i="16"/>
  <c r="CK32" i="16"/>
  <c r="CL32" i="16"/>
  <c r="CM32" i="16"/>
  <c r="CN32" i="16"/>
  <c r="CO32" i="16"/>
  <c r="CP32" i="16"/>
  <c r="CQ32" i="16"/>
  <c r="CR32" i="16"/>
  <c r="CI33" i="16"/>
  <c r="CJ33" i="16"/>
  <c r="CK33" i="16"/>
  <c r="CL33" i="16"/>
  <c r="CM33" i="16"/>
  <c r="CN33" i="16"/>
  <c r="CO33" i="16"/>
  <c r="CP33" i="16"/>
  <c r="CQ33" i="16"/>
  <c r="CR33" i="16"/>
  <c r="CI34" i="16"/>
  <c r="CJ34" i="16"/>
  <c r="CK34" i="16"/>
  <c r="CL34" i="16"/>
  <c r="CM34" i="16"/>
  <c r="CN34" i="16"/>
  <c r="CO34" i="16"/>
  <c r="CP34" i="16"/>
  <c r="CQ34" i="16"/>
  <c r="CR34" i="16"/>
  <c r="CI35" i="16"/>
  <c r="CJ35" i="16"/>
  <c r="CK35" i="16"/>
  <c r="CL35" i="16"/>
  <c r="CM35" i="16"/>
  <c r="CN35" i="16"/>
  <c r="CO35" i="16"/>
  <c r="CP35" i="16"/>
  <c r="CQ35" i="16"/>
  <c r="CR35" i="16"/>
  <c r="CI36" i="16"/>
  <c r="CJ36" i="16"/>
  <c r="CK36" i="16"/>
  <c r="CL36" i="16"/>
  <c r="CM36" i="16"/>
  <c r="CN36" i="16"/>
  <c r="CO36" i="16"/>
  <c r="CP36" i="16"/>
  <c r="CQ36" i="16"/>
  <c r="CR36" i="16"/>
  <c r="CI37" i="16"/>
  <c r="CJ37" i="16"/>
  <c r="CK37" i="16"/>
  <c r="CL37" i="16"/>
  <c r="CM37" i="16"/>
  <c r="CN37" i="16"/>
  <c r="CO37" i="16"/>
  <c r="CP37" i="16"/>
  <c r="CQ37" i="16"/>
  <c r="CR37" i="16"/>
  <c r="CI38" i="16"/>
  <c r="CJ38" i="16"/>
  <c r="CK38" i="16"/>
  <c r="CL38" i="16"/>
  <c r="CM38" i="16"/>
  <c r="CN38" i="16"/>
  <c r="CO38" i="16"/>
  <c r="CP38" i="16"/>
  <c r="CQ38" i="16"/>
  <c r="CR38" i="16"/>
  <c r="CI39" i="16"/>
  <c r="CJ39" i="16"/>
  <c r="CK39" i="16"/>
  <c r="CL39" i="16"/>
  <c r="CM39" i="16"/>
  <c r="CN39" i="16"/>
  <c r="CO39" i="16"/>
  <c r="CP39" i="16"/>
  <c r="CQ39" i="16"/>
  <c r="CR39" i="16"/>
  <c r="CI40" i="16"/>
  <c r="CJ40" i="16"/>
  <c r="CK40" i="16"/>
  <c r="CL40" i="16"/>
  <c r="CM40" i="16"/>
  <c r="CN40" i="16"/>
  <c r="CO40" i="16"/>
  <c r="CP40" i="16"/>
  <c r="CQ40" i="16"/>
  <c r="CR40" i="16"/>
  <c r="CI41" i="16"/>
  <c r="CJ41" i="16"/>
  <c r="CK41" i="16"/>
  <c r="CL41" i="16"/>
  <c r="CM41" i="16"/>
  <c r="CN41" i="16"/>
  <c r="CO41" i="16"/>
  <c r="CP41" i="16"/>
  <c r="CQ41" i="16"/>
  <c r="CR41" i="16"/>
  <c r="CI42" i="16"/>
  <c r="CJ42" i="16"/>
  <c r="CK42" i="16"/>
  <c r="CL42" i="16"/>
  <c r="CM42" i="16"/>
  <c r="CN42" i="16"/>
  <c r="CO42" i="16"/>
  <c r="CP42" i="16"/>
  <c r="CQ42" i="16"/>
  <c r="CR42" i="16"/>
  <c r="CI43" i="16"/>
  <c r="CJ43" i="16"/>
  <c r="CK43" i="16"/>
  <c r="CL43" i="16"/>
  <c r="CM43" i="16"/>
  <c r="CN43" i="16"/>
  <c r="CO43" i="16"/>
  <c r="CP43" i="16"/>
  <c r="CQ43" i="16"/>
  <c r="CR43" i="16"/>
  <c r="CI44" i="16"/>
  <c r="CJ44" i="16"/>
  <c r="CK44" i="16"/>
  <c r="CL44" i="16"/>
  <c r="CM44" i="16"/>
  <c r="CN44" i="16"/>
  <c r="CO44" i="16"/>
  <c r="CP44" i="16"/>
  <c r="CQ44" i="16"/>
  <c r="CR44" i="16"/>
  <c r="CI45" i="16"/>
  <c r="CJ45" i="16"/>
  <c r="CK45" i="16"/>
  <c r="CL45" i="16"/>
  <c r="CM45" i="16"/>
  <c r="CN45" i="16"/>
  <c r="CO45" i="16"/>
  <c r="CP45" i="16"/>
  <c r="CQ45" i="16"/>
  <c r="CR45" i="16"/>
  <c r="CI46" i="16"/>
  <c r="CJ46" i="16"/>
  <c r="CK46" i="16"/>
  <c r="CL46" i="16"/>
  <c r="CM46" i="16"/>
  <c r="CN46" i="16"/>
  <c r="CO46" i="16"/>
  <c r="CP46" i="16"/>
  <c r="CQ46" i="16"/>
  <c r="CR46" i="16"/>
  <c r="CI47" i="16"/>
  <c r="CJ47" i="16"/>
  <c r="CK47" i="16"/>
  <c r="CL47" i="16"/>
  <c r="CM47" i="16"/>
  <c r="CN47" i="16"/>
  <c r="CO47" i="16"/>
  <c r="CP47" i="16"/>
  <c r="CQ47" i="16"/>
  <c r="CR47" i="16"/>
  <c r="CI48" i="16"/>
  <c r="CJ48" i="16"/>
  <c r="CK48" i="16"/>
  <c r="CL48" i="16"/>
  <c r="CM48" i="16"/>
  <c r="CN48" i="16"/>
  <c r="CO48" i="16"/>
  <c r="CP48" i="16"/>
  <c r="CQ48" i="16"/>
  <c r="CR48" i="16"/>
  <c r="CI49" i="16"/>
  <c r="CJ49" i="16"/>
  <c r="CK49" i="16"/>
  <c r="CL49" i="16"/>
  <c r="CM49" i="16"/>
  <c r="CN49" i="16"/>
  <c r="CO49" i="16"/>
  <c r="CP49" i="16"/>
  <c r="CQ49" i="16"/>
  <c r="CR49" i="16"/>
  <c r="CI50" i="16"/>
  <c r="CJ50" i="16"/>
  <c r="CK50" i="16"/>
  <c r="CL50" i="16"/>
  <c r="CM50" i="16"/>
  <c r="CN50" i="16"/>
  <c r="CO50" i="16"/>
  <c r="CP50" i="16"/>
  <c r="CQ50" i="16"/>
  <c r="CR50" i="16"/>
  <c r="CI51" i="16"/>
  <c r="CJ51" i="16"/>
  <c r="CK51" i="16"/>
  <c r="CL51" i="16"/>
  <c r="CM51" i="16"/>
  <c r="CN51" i="16"/>
  <c r="CO51" i="16"/>
  <c r="CP51" i="16"/>
  <c r="CQ51" i="16"/>
  <c r="CR51" i="16"/>
  <c r="CI52" i="16"/>
  <c r="CJ52" i="16"/>
  <c r="CK52" i="16"/>
  <c r="CL52" i="16"/>
  <c r="CM52" i="16"/>
  <c r="CN52" i="16"/>
  <c r="CO52" i="16"/>
  <c r="CP52" i="16"/>
  <c r="CQ52" i="16"/>
  <c r="CR52" i="16"/>
  <c r="CI53" i="16"/>
  <c r="CJ53" i="16"/>
  <c r="CK53" i="16"/>
  <c r="CL53" i="16"/>
  <c r="CM53" i="16"/>
  <c r="CN53" i="16"/>
  <c r="CO53" i="16"/>
  <c r="CP53" i="16"/>
  <c r="CQ53" i="16"/>
  <c r="CR53" i="16"/>
  <c r="CI54" i="16"/>
  <c r="CJ54" i="16"/>
  <c r="CK54" i="16"/>
  <c r="CL54" i="16"/>
  <c r="CM54" i="16"/>
  <c r="CN54" i="16"/>
  <c r="CO54" i="16"/>
  <c r="CP54" i="16"/>
  <c r="CQ54" i="16"/>
  <c r="CR54" i="16"/>
  <c r="CI55" i="16"/>
  <c r="CJ55" i="16"/>
  <c r="CK55" i="16"/>
  <c r="CL55" i="16"/>
  <c r="CM55" i="16"/>
  <c r="CN55" i="16"/>
  <c r="CO55" i="16"/>
  <c r="CP55" i="16"/>
  <c r="CQ55" i="16"/>
  <c r="CR55" i="16"/>
  <c r="CI56" i="16"/>
  <c r="CJ56" i="16"/>
  <c r="CK56" i="16"/>
  <c r="CL56" i="16"/>
  <c r="CM56" i="16"/>
  <c r="CN56" i="16"/>
  <c r="CO56" i="16"/>
  <c r="CP56" i="16"/>
  <c r="CQ56" i="16"/>
  <c r="CR56" i="16"/>
  <c r="CI57" i="16"/>
  <c r="CJ57" i="16"/>
  <c r="CK57" i="16"/>
  <c r="CL57" i="16"/>
  <c r="CM57" i="16"/>
  <c r="CN57" i="16"/>
  <c r="CO57" i="16"/>
  <c r="CP57" i="16"/>
  <c r="CQ57" i="16"/>
  <c r="CR57" i="16"/>
  <c r="CI58" i="16"/>
  <c r="CJ58" i="16"/>
  <c r="CK58" i="16"/>
  <c r="CL58" i="16"/>
  <c r="CM58" i="16"/>
  <c r="CN58" i="16"/>
  <c r="CO58" i="16"/>
  <c r="CP58" i="16"/>
  <c r="CQ58" i="16"/>
  <c r="CR58" i="16"/>
  <c r="CI59" i="16"/>
  <c r="CJ59" i="16"/>
  <c r="CK59" i="16"/>
  <c r="CL59" i="16"/>
  <c r="CM59" i="16"/>
  <c r="CN59" i="16"/>
  <c r="CO59" i="16"/>
  <c r="CP59" i="16"/>
  <c r="CQ59" i="16"/>
  <c r="CR59" i="16"/>
  <c r="CI60" i="16"/>
  <c r="CJ60" i="16"/>
  <c r="CK60" i="16"/>
  <c r="CL60" i="16"/>
  <c r="CM60" i="16"/>
  <c r="CN60" i="16"/>
  <c r="CO60" i="16"/>
  <c r="CP60" i="16"/>
  <c r="CQ60" i="16"/>
  <c r="CR60" i="16"/>
  <c r="CI61" i="16"/>
  <c r="CJ61" i="16"/>
  <c r="CK61" i="16"/>
  <c r="CL61" i="16"/>
  <c r="CM61" i="16"/>
  <c r="CN61" i="16"/>
  <c r="CO61" i="16"/>
  <c r="CP61" i="16"/>
  <c r="CQ61" i="16"/>
  <c r="CR61" i="16"/>
  <c r="CI62" i="16"/>
  <c r="CJ62" i="16"/>
  <c r="CK62" i="16"/>
  <c r="CL62" i="16"/>
  <c r="CM62" i="16"/>
  <c r="CN62" i="16"/>
  <c r="CO62" i="16"/>
  <c r="CP62" i="16"/>
  <c r="CQ62" i="16"/>
  <c r="CR62" i="16"/>
  <c r="CI63" i="16"/>
  <c r="CJ63" i="16"/>
  <c r="CK63" i="16"/>
  <c r="CL63" i="16"/>
  <c r="CM63" i="16"/>
  <c r="CN63" i="16"/>
  <c r="CO63" i="16"/>
  <c r="CP63" i="16"/>
  <c r="CQ63" i="16"/>
  <c r="CR63" i="16"/>
  <c r="CI64" i="16"/>
  <c r="CJ64" i="16"/>
  <c r="CK64" i="16"/>
  <c r="CL64" i="16"/>
  <c r="CM64" i="16"/>
  <c r="CN64" i="16"/>
  <c r="CO64" i="16"/>
  <c r="CP64" i="16"/>
  <c r="CQ64" i="16"/>
  <c r="CR64" i="16"/>
  <c r="CI65" i="16"/>
  <c r="CJ65" i="16"/>
  <c r="CK65" i="16"/>
  <c r="CL65" i="16"/>
  <c r="CM65" i="16"/>
  <c r="CN65" i="16"/>
  <c r="CO65" i="16"/>
  <c r="CP65" i="16"/>
  <c r="CQ65" i="16"/>
  <c r="CR65" i="16"/>
  <c r="CI66" i="16"/>
  <c r="CJ66" i="16"/>
  <c r="CK66" i="16"/>
  <c r="CL66" i="16"/>
  <c r="CM66" i="16"/>
  <c r="CN66" i="16"/>
  <c r="CO66" i="16"/>
  <c r="CP66" i="16"/>
  <c r="CQ66" i="16"/>
  <c r="CR66" i="16"/>
  <c r="CI67" i="16"/>
  <c r="CJ67" i="16"/>
  <c r="CK67" i="16"/>
  <c r="CL67" i="16"/>
  <c r="CM67" i="16"/>
  <c r="CN67" i="16"/>
  <c r="CO67" i="16"/>
  <c r="CP67" i="16"/>
  <c r="CQ67" i="16"/>
  <c r="CR67" i="16"/>
  <c r="CI68" i="16"/>
  <c r="CJ68" i="16"/>
  <c r="CK68" i="16"/>
  <c r="CL68" i="16"/>
  <c r="CM68" i="16"/>
  <c r="CN68" i="16"/>
  <c r="CO68" i="16"/>
  <c r="CP68" i="16"/>
  <c r="CQ68" i="16"/>
  <c r="CR68" i="16"/>
  <c r="CI69" i="16"/>
  <c r="CJ69" i="16"/>
  <c r="CK69" i="16"/>
  <c r="CL69" i="16"/>
  <c r="CM69" i="16"/>
  <c r="CN69" i="16"/>
  <c r="CO69" i="16"/>
  <c r="CP69" i="16"/>
  <c r="CQ69" i="16"/>
  <c r="CR69" i="16"/>
  <c r="CI70" i="16"/>
  <c r="CJ70" i="16"/>
  <c r="CK70" i="16"/>
  <c r="CL70" i="16"/>
  <c r="CM70" i="16"/>
  <c r="CN70" i="16"/>
  <c r="CO70" i="16"/>
  <c r="CP70" i="16"/>
  <c r="CQ70" i="16"/>
  <c r="CR70" i="16"/>
  <c r="CI71" i="16"/>
  <c r="CJ71" i="16"/>
  <c r="CK71" i="16"/>
  <c r="CL71" i="16"/>
  <c r="CM71" i="16"/>
  <c r="CN71" i="16"/>
  <c r="CO71" i="16"/>
  <c r="CP71" i="16"/>
  <c r="CQ71" i="16"/>
  <c r="CR71" i="16"/>
  <c r="CI72" i="16"/>
  <c r="CJ72" i="16"/>
  <c r="CK72" i="16"/>
  <c r="CL72" i="16"/>
  <c r="CM72" i="16"/>
  <c r="CN72" i="16"/>
  <c r="CO72" i="16"/>
  <c r="CP72" i="16"/>
  <c r="CQ72" i="16"/>
  <c r="CR72" i="16"/>
  <c r="CI73" i="16"/>
  <c r="CJ73" i="16"/>
  <c r="CK73" i="16"/>
  <c r="CL73" i="16"/>
  <c r="CM73" i="16"/>
  <c r="CN73" i="16"/>
  <c r="CO73" i="16"/>
  <c r="CP73" i="16"/>
  <c r="CQ73" i="16"/>
  <c r="CR73" i="16"/>
  <c r="CI74" i="16"/>
  <c r="CJ74" i="16"/>
  <c r="CK74" i="16"/>
  <c r="CL74" i="16"/>
  <c r="CM74" i="16"/>
  <c r="CN74" i="16"/>
  <c r="CO74" i="16"/>
  <c r="CP74" i="16"/>
  <c r="CQ74" i="16"/>
  <c r="CR74" i="16"/>
  <c r="CI75" i="16"/>
  <c r="CJ75" i="16"/>
  <c r="CK75" i="16"/>
  <c r="CL75" i="16"/>
  <c r="CM75" i="16"/>
  <c r="CN75" i="16"/>
  <c r="CO75" i="16"/>
  <c r="CP75" i="16"/>
  <c r="CQ75" i="16"/>
  <c r="CR75" i="16"/>
  <c r="CI76" i="16"/>
  <c r="CJ76" i="16"/>
  <c r="CK76" i="16"/>
  <c r="CL76" i="16"/>
  <c r="CM76" i="16"/>
  <c r="CN76" i="16"/>
  <c r="CO76" i="16"/>
  <c r="CP76" i="16"/>
  <c r="CQ76" i="16"/>
  <c r="CR76" i="16"/>
  <c r="CI77" i="16"/>
  <c r="CJ77" i="16"/>
  <c r="CK77" i="16"/>
  <c r="CL77" i="16"/>
  <c r="CM77" i="16"/>
  <c r="CN77" i="16"/>
  <c r="CO77" i="16"/>
  <c r="CP77" i="16"/>
  <c r="CQ77" i="16"/>
  <c r="CR77" i="16"/>
  <c r="CI78" i="16"/>
  <c r="CJ78" i="16"/>
  <c r="CK78" i="16"/>
  <c r="CL78" i="16"/>
  <c r="CM78" i="16"/>
  <c r="CN78" i="16"/>
  <c r="CO78" i="16"/>
  <c r="CP78" i="16"/>
  <c r="CQ78" i="16"/>
  <c r="CR78" i="16"/>
  <c r="CI79" i="16"/>
  <c r="CJ79" i="16"/>
  <c r="CK79" i="16"/>
  <c r="CL79" i="16"/>
  <c r="CM79" i="16"/>
  <c r="CN79" i="16"/>
  <c r="CO79" i="16"/>
  <c r="CP79" i="16"/>
  <c r="CQ79" i="16"/>
  <c r="CR79" i="16"/>
  <c r="CI80" i="16"/>
  <c r="CJ80" i="16"/>
  <c r="CK80" i="16"/>
  <c r="CL80" i="16"/>
  <c r="CM80" i="16"/>
  <c r="CN80" i="16"/>
  <c r="CO80" i="16"/>
  <c r="CP80" i="16"/>
  <c r="CQ80" i="16"/>
  <c r="CR80" i="16"/>
  <c r="CI81" i="16"/>
  <c r="CJ81" i="16"/>
  <c r="CK81" i="16"/>
  <c r="CL81" i="16"/>
  <c r="CM81" i="16"/>
  <c r="CN81" i="16"/>
  <c r="CO81" i="16"/>
  <c r="CP81" i="16"/>
  <c r="CQ81" i="16"/>
  <c r="CR81" i="16"/>
  <c r="CI82" i="16"/>
  <c r="CJ82" i="16"/>
  <c r="CK82" i="16"/>
  <c r="CL82" i="16"/>
  <c r="CM82" i="16"/>
  <c r="CN82" i="16"/>
  <c r="CO82" i="16"/>
  <c r="CP82" i="16"/>
  <c r="CQ82" i="16"/>
  <c r="CR82" i="16"/>
  <c r="CI83" i="16"/>
  <c r="CJ83" i="16"/>
  <c r="CK83" i="16"/>
  <c r="CL83" i="16"/>
  <c r="CM83" i="16"/>
  <c r="CN83" i="16"/>
  <c r="CO83" i="16"/>
  <c r="CP83" i="16"/>
  <c r="CQ83" i="16"/>
  <c r="CR83" i="16"/>
  <c r="CI84" i="16"/>
  <c r="CJ84" i="16"/>
  <c r="CK84" i="16"/>
  <c r="CL84" i="16"/>
  <c r="CM84" i="16"/>
  <c r="CN84" i="16"/>
  <c r="CO84" i="16"/>
  <c r="CP84" i="16"/>
  <c r="CQ84" i="16"/>
  <c r="CR84" i="16"/>
  <c r="CI85" i="16"/>
  <c r="CJ85" i="16"/>
  <c r="CK85" i="16"/>
  <c r="CL85" i="16"/>
  <c r="CM85" i="16"/>
  <c r="CN85" i="16"/>
  <c r="CO85" i="16"/>
  <c r="CP85" i="16"/>
  <c r="CQ85" i="16"/>
  <c r="CR85" i="16"/>
  <c r="CI86" i="16"/>
  <c r="CJ86" i="16"/>
  <c r="CK86" i="16"/>
  <c r="CL86" i="16"/>
  <c r="CM86" i="16"/>
  <c r="CN86" i="16"/>
  <c r="CO86" i="16"/>
  <c r="CP86" i="16"/>
  <c r="CQ86" i="16"/>
  <c r="CR86" i="16"/>
  <c r="CI87" i="16"/>
  <c r="CJ87" i="16"/>
  <c r="CK87" i="16"/>
  <c r="CL87" i="16"/>
  <c r="CM87" i="16"/>
  <c r="CN87" i="16"/>
  <c r="CO87" i="16"/>
  <c r="CP87" i="16"/>
  <c r="CQ87" i="16"/>
  <c r="CR87" i="16"/>
  <c r="CI88" i="16"/>
  <c r="CJ88" i="16"/>
  <c r="CK88" i="16"/>
  <c r="CL88" i="16"/>
  <c r="CM88" i="16"/>
  <c r="CN88" i="16"/>
  <c r="CO88" i="16"/>
  <c r="CP88" i="16"/>
  <c r="CQ88" i="16"/>
  <c r="CR88" i="16"/>
  <c r="CI89" i="16"/>
  <c r="CJ89" i="16"/>
  <c r="CK89" i="16"/>
  <c r="CL89" i="16"/>
  <c r="CM89" i="16"/>
  <c r="CN89" i="16"/>
  <c r="CO89" i="16"/>
  <c r="CP89" i="16"/>
  <c r="CQ89" i="16"/>
  <c r="CR89" i="16"/>
  <c r="CI90" i="16"/>
  <c r="CJ90" i="16"/>
  <c r="CK90" i="16"/>
  <c r="CL90" i="16"/>
  <c r="CM90" i="16"/>
  <c r="CN90" i="16"/>
  <c r="CO90" i="16"/>
  <c r="CP90" i="16"/>
  <c r="CQ90" i="16"/>
  <c r="CR90" i="16"/>
  <c r="CI91" i="16"/>
  <c r="CJ91" i="16"/>
  <c r="CK91" i="16"/>
  <c r="CL91" i="16"/>
  <c r="CM91" i="16"/>
  <c r="CN91" i="16"/>
  <c r="CO91" i="16"/>
  <c r="CP91" i="16"/>
  <c r="CQ91" i="16"/>
  <c r="CR91" i="16"/>
  <c r="CI92" i="16"/>
  <c r="CJ92" i="16"/>
  <c r="CK92" i="16"/>
  <c r="CL92" i="16"/>
  <c r="CM92" i="16"/>
  <c r="CN92" i="16"/>
  <c r="CO92" i="16"/>
  <c r="CP92" i="16"/>
  <c r="CQ92" i="16"/>
  <c r="CR92" i="16"/>
  <c r="CI93" i="16"/>
  <c r="CJ93" i="16"/>
  <c r="CK93" i="16"/>
  <c r="CL93" i="16"/>
  <c r="CM93" i="16"/>
  <c r="CN93" i="16"/>
  <c r="CO93" i="16"/>
  <c r="CP93" i="16"/>
  <c r="CQ93" i="16"/>
  <c r="CR93" i="16"/>
  <c r="CI94" i="16"/>
  <c r="CJ94" i="16"/>
  <c r="CK94" i="16"/>
  <c r="CL94" i="16"/>
  <c r="CM94" i="16"/>
  <c r="CN94" i="16"/>
  <c r="CO94" i="16"/>
  <c r="CP94" i="16"/>
  <c r="CQ94" i="16"/>
  <c r="CR94" i="16"/>
  <c r="CI95" i="16"/>
  <c r="CJ95" i="16"/>
  <c r="CK95" i="16"/>
  <c r="CL95" i="16"/>
  <c r="CM95" i="16"/>
  <c r="CN95" i="16"/>
  <c r="CO95" i="16"/>
  <c r="CP95" i="16"/>
  <c r="CQ95" i="16"/>
  <c r="CR95" i="16"/>
  <c r="CI96" i="16"/>
  <c r="CJ96" i="16"/>
  <c r="CK96" i="16"/>
  <c r="CL96" i="16"/>
  <c r="CM96" i="16"/>
  <c r="CN96" i="16"/>
  <c r="CO96" i="16"/>
  <c r="CP96" i="16"/>
  <c r="CQ96" i="16"/>
  <c r="CR96" i="16"/>
  <c r="CI97" i="16"/>
  <c r="CJ97" i="16"/>
  <c r="CK97" i="16"/>
  <c r="CL97" i="16"/>
  <c r="CM97" i="16"/>
  <c r="CN97" i="16"/>
  <c r="CO97" i="16"/>
  <c r="CP97" i="16"/>
  <c r="CQ97" i="16"/>
  <c r="CR97" i="16"/>
  <c r="CI98" i="16"/>
  <c r="CJ98" i="16"/>
  <c r="CK98" i="16"/>
  <c r="CL98" i="16"/>
  <c r="CM98" i="16"/>
  <c r="CN98" i="16"/>
  <c r="CO98" i="16"/>
  <c r="CP98" i="16"/>
  <c r="CQ98" i="16"/>
  <c r="CR98" i="16"/>
  <c r="CI99" i="16"/>
  <c r="CJ99" i="16"/>
  <c r="CK99" i="16"/>
  <c r="CL99" i="16"/>
  <c r="CM99" i="16"/>
  <c r="CN99" i="16"/>
  <c r="CO99" i="16"/>
  <c r="CP99" i="16"/>
  <c r="CQ99" i="16"/>
  <c r="CR99" i="16"/>
  <c r="CI100" i="16"/>
  <c r="CJ100" i="16"/>
  <c r="CK100" i="16"/>
  <c r="CL100" i="16"/>
  <c r="CM100" i="16"/>
  <c r="CN100" i="16"/>
  <c r="CO100" i="16"/>
  <c r="CP100" i="16"/>
  <c r="CQ100" i="16"/>
  <c r="CR100" i="16"/>
  <c r="CI101" i="16"/>
  <c r="CJ101" i="16"/>
  <c r="CK101" i="16"/>
  <c r="CL101" i="16"/>
  <c r="CM101" i="16"/>
  <c r="CN101" i="16"/>
  <c r="CO101" i="16"/>
  <c r="CP101" i="16"/>
  <c r="CQ101" i="16"/>
  <c r="CR101" i="16"/>
  <c r="CI102" i="16"/>
  <c r="CJ102" i="16"/>
  <c r="CK102" i="16"/>
  <c r="CL102" i="16"/>
  <c r="CM102" i="16"/>
  <c r="CN102" i="16"/>
  <c r="CO102" i="16"/>
  <c r="CP102" i="16"/>
  <c r="CQ102" i="16"/>
  <c r="CR102" i="16"/>
  <c r="CI103" i="16"/>
  <c r="CJ103" i="16"/>
  <c r="CK103" i="16"/>
  <c r="CL103" i="16"/>
  <c r="CM103" i="16"/>
  <c r="CN103" i="16"/>
  <c r="CO103" i="16"/>
  <c r="CP103" i="16"/>
  <c r="CQ103" i="16"/>
  <c r="CR103" i="16"/>
  <c r="CI104" i="16"/>
  <c r="CJ104" i="16"/>
  <c r="CK104" i="16"/>
  <c r="CL104" i="16"/>
  <c r="CM104" i="16"/>
  <c r="CN104" i="16"/>
  <c r="CO104" i="16"/>
  <c r="CP104" i="16"/>
  <c r="CQ104" i="16"/>
  <c r="CR104" i="16"/>
  <c r="CI105" i="16"/>
  <c r="CJ105" i="16"/>
  <c r="CK105" i="16"/>
  <c r="CL105" i="16"/>
  <c r="CM105" i="16"/>
  <c r="CN105" i="16"/>
  <c r="CO105" i="16"/>
  <c r="CP105" i="16"/>
  <c r="CQ105" i="16"/>
  <c r="CR105" i="16"/>
  <c r="CI106" i="16"/>
  <c r="CJ106" i="16"/>
  <c r="CK106" i="16"/>
  <c r="CL106" i="16"/>
  <c r="CM106" i="16"/>
  <c r="CN106" i="16"/>
  <c r="CO106" i="16"/>
  <c r="CP106" i="16"/>
  <c r="CQ106" i="16"/>
  <c r="CR106" i="16"/>
  <c r="CI107" i="16"/>
  <c r="CJ107" i="16"/>
  <c r="CK107" i="16"/>
  <c r="CL107" i="16"/>
  <c r="CM107" i="16"/>
  <c r="CN107" i="16"/>
  <c r="CO107" i="16"/>
  <c r="CP107" i="16"/>
  <c r="CQ107" i="16"/>
  <c r="CR107" i="16"/>
  <c r="CI108" i="16"/>
  <c r="CJ108" i="16"/>
  <c r="CK108" i="16"/>
  <c r="CL108" i="16"/>
  <c r="CM108" i="16"/>
  <c r="CN108" i="16"/>
  <c r="CO108" i="16"/>
  <c r="CP108" i="16"/>
  <c r="CQ108" i="16"/>
  <c r="CR108" i="16"/>
  <c r="CI109" i="16"/>
  <c r="CJ109" i="16"/>
  <c r="CK109" i="16"/>
  <c r="CL109" i="16"/>
  <c r="CM109" i="16"/>
  <c r="CN109" i="16"/>
  <c r="CO109" i="16"/>
  <c r="CP109" i="16"/>
  <c r="CQ109" i="16"/>
  <c r="CR109" i="16"/>
  <c r="CI110" i="16"/>
  <c r="CJ110" i="16"/>
  <c r="CK110" i="16"/>
  <c r="CL110" i="16"/>
  <c r="CM110" i="16"/>
  <c r="CN110" i="16"/>
  <c r="CO110" i="16"/>
  <c r="CP110" i="16"/>
  <c r="CQ110" i="16"/>
  <c r="CR110" i="16"/>
  <c r="CI111" i="16"/>
  <c r="CJ111" i="16"/>
  <c r="CK111" i="16"/>
  <c r="CL111" i="16"/>
  <c r="CM111" i="16"/>
  <c r="CN111" i="16"/>
  <c r="CO111" i="16"/>
  <c r="CP111" i="16"/>
  <c r="CQ111" i="16"/>
  <c r="CR111" i="16"/>
  <c r="CI112" i="16"/>
  <c r="CJ112" i="16"/>
  <c r="CK112" i="16"/>
  <c r="CL112" i="16"/>
  <c r="CM112" i="16"/>
  <c r="CN112" i="16"/>
  <c r="CO112" i="16"/>
  <c r="CP112" i="16"/>
  <c r="CQ112" i="16"/>
  <c r="CR112" i="16"/>
  <c r="CI113" i="16"/>
  <c r="CJ113" i="16"/>
  <c r="CK113" i="16"/>
  <c r="CL113" i="16"/>
  <c r="CM113" i="16"/>
  <c r="CN113" i="16"/>
  <c r="CO113" i="16"/>
  <c r="CP113" i="16"/>
  <c r="CQ113" i="16"/>
  <c r="CR113" i="16"/>
  <c r="CI114" i="16"/>
  <c r="CJ114" i="16"/>
  <c r="CK114" i="16"/>
  <c r="CL114" i="16"/>
  <c r="CM114" i="16"/>
  <c r="CN114" i="16"/>
  <c r="CO114" i="16"/>
  <c r="CP114" i="16"/>
  <c r="CQ114" i="16"/>
  <c r="CR114" i="16"/>
  <c r="CI115" i="16"/>
  <c r="CJ115" i="16"/>
  <c r="CK115" i="16"/>
  <c r="CL115" i="16"/>
  <c r="CM115" i="16"/>
  <c r="CN115" i="16"/>
  <c r="CO115" i="16"/>
  <c r="CP115" i="16"/>
  <c r="CQ115" i="16"/>
  <c r="CR115" i="16"/>
  <c r="CI116" i="16"/>
  <c r="CJ116" i="16"/>
  <c r="CK116" i="16"/>
  <c r="CL116" i="16"/>
  <c r="CM116" i="16"/>
  <c r="CN116" i="16"/>
  <c r="CO116" i="16"/>
  <c r="CP116" i="16"/>
  <c r="CQ116" i="16"/>
  <c r="CR116" i="16"/>
  <c r="CI117" i="16"/>
  <c r="CJ117" i="16"/>
  <c r="CK117" i="16"/>
  <c r="CL117" i="16"/>
  <c r="CM117" i="16"/>
  <c r="CN117" i="16"/>
  <c r="CO117" i="16"/>
  <c r="CP117" i="16"/>
  <c r="CQ117" i="16"/>
  <c r="CR117" i="16"/>
  <c r="CI118" i="16"/>
  <c r="CJ118" i="16"/>
  <c r="CK118" i="16"/>
  <c r="CL118" i="16"/>
  <c r="CM118" i="16"/>
  <c r="CN118" i="16"/>
  <c r="CO118" i="16"/>
  <c r="CP118" i="16"/>
  <c r="CQ118" i="16"/>
  <c r="CR118" i="16"/>
  <c r="CI119" i="16"/>
  <c r="CJ119" i="16"/>
  <c r="CK119" i="16"/>
  <c r="CL119" i="16"/>
  <c r="CM119" i="16"/>
  <c r="CN119" i="16"/>
  <c r="CO119" i="16"/>
  <c r="CP119" i="16"/>
  <c r="CQ119" i="16"/>
  <c r="CR119" i="16"/>
  <c r="CI120" i="16"/>
  <c r="CJ120" i="16"/>
  <c r="CK120" i="16"/>
  <c r="CL120" i="16"/>
  <c r="CM120" i="16"/>
  <c r="CN120" i="16"/>
  <c r="CO120" i="16"/>
  <c r="CP120" i="16"/>
  <c r="CQ120" i="16"/>
  <c r="CR120" i="16"/>
  <c r="CI121" i="16"/>
  <c r="CJ121" i="16"/>
  <c r="CK121" i="16"/>
  <c r="CL121" i="16"/>
  <c r="CM121" i="16"/>
  <c r="CN121" i="16"/>
  <c r="CO121" i="16"/>
  <c r="CP121" i="16"/>
  <c r="CQ121" i="16"/>
  <c r="CR121" i="16"/>
  <c r="CI122" i="16"/>
  <c r="CJ122" i="16"/>
  <c r="CK122" i="16"/>
  <c r="CL122" i="16"/>
  <c r="CM122" i="16"/>
  <c r="CN122" i="16"/>
  <c r="CO122" i="16"/>
  <c r="CP122" i="16"/>
  <c r="CQ122" i="16"/>
  <c r="CR122" i="16"/>
  <c r="CI123" i="16"/>
  <c r="CJ123" i="16"/>
  <c r="CK123" i="16"/>
  <c r="CL123" i="16"/>
  <c r="CM123" i="16"/>
  <c r="CN123" i="16"/>
  <c r="CO123" i="16"/>
  <c r="CP123" i="16"/>
  <c r="CQ123" i="16"/>
  <c r="CR123" i="16"/>
  <c r="CI124" i="16"/>
  <c r="CJ124" i="16"/>
  <c r="CK124" i="16"/>
  <c r="CL124" i="16"/>
  <c r="CM124" i="16"/>
  <c r="CN124" i="16"/>
  <c r="CO124" i="16"/>
  <c r="CP124" i="16"/>
  <c r="CQ124" i="16"/>
  <c r="CR124" i="16"/>
  <c r="CI125" i="16"/>
  <c r="CJ125" i="16"/>
  <c r="CK125" i="16"/>
  <c r="CL125" i="16"/>
  <c r="CM125" i="16"/>
  <c r="CN125" i="16"/>
  <c r="CO125" i="16"/>
  <c r="CP125" i="16"/>
  <c r="CQ125" i="16"/>
  <c r="CR125" i="16"/>
  <c r="CI126" i="16"/>
  <c r="CJ126" i="16"/>
  <c r="CK126" i="16"/>
  <c r="CL126" i="16"/>
  <c r="CM126" i="16"/>
  <c r="CN126" i="16"/>
  <c r="CO126" i="16"/>
  <c r="CP126" i="16"/>
  <c r="CQ126" i="16"/>
  <c r="CR126" i="16"/>
  <c r="CI127" i="16"/>
  <c r="CJ127" i="16"/>
  <c r="CK127" i="16"/>
  <c r="CL127" i="16"/>
  <c r="CM127" i="16"/>
  <c r="CN127" i="16"/>
  <c r="CO127" i="16"/>
  <c r="CP127" i="16"/>
  <c r="CQ127" i="16"/>
  <c r="CR127" i="16"/>
  <c r="CI128" i="16"/>
  <c r="CJ128" i="16"/>
  <c r="CK128" i="16"/>
  <c r="CL128" i="16"/>
  <c r="CM128" i="16"/>
  <c r="CN128" i="16"/>
  <c r="CO128" i="16"/>
  <c r="CP128" i="16"/>
  <c r="CQ128" i="16"/>
  <c r="CR128" i="16"/>
  <c r="CI129" i="16"/>
  <c r="CJ129" i="16"/>
  <c r="CK129" i="16"/>
  <c r="CL129" i="16"/>
  <c r="CM129" i="16"/>
  <c r="CN129" i="16"/>
  <c r="CO129" i="16"/>
  <c r="CP129" i="16"/>
  <c r="CQ129" i="16"/>
  <c r="CR129" i="16"/>
  <c r="CI130" i="16"/>
  <c r="CJ130" i="16"/>
  <c r="CK130" i="16"/>
  <c r="CL130" i="16"/>
  <c r="CM130" i="16"/>
  <c r="CN130" i="16"/>
  <c r="CO130" i="16"/>
  <c r="CP130" i="16"/>
  <c r="CQ130" i="16"/>
  <c r="CR130" i="16"/>
  <c r="CI131" i="16"/>
  <c r="CJ131" i="16"/>
  <c r="CK131" i="16"/>
  <c r="CL131" i="16"/>
  <c r="CM131" i="16"/>
  <c r="CN131" i="16"/>
  <c r="CO131" i="16"/>
  <c r="CP131" i="16"/>
  <c r="CQ131" i="16"/>
  <c r="CR131" i="16"/>
  <c r="CI132" i="16"/>
  <c r="CJ132" i="16"/>
  <c r="CK132" i="16"/>
  <c r="CL132" i="16"/>
  <c r="CM132" i="16"/>
  <c r="CN132" i="16"/>
  <c r="CO132" i="16"/>
  <c r="CP132" i="16"/>
  <c r="CQ132" i="16"/>
  <c r="CR132" i="16"/>
  <c r="CI133" i="16"/>
  <c r="CJ133" i="16"/>
  <c r="CK133" i="16"/>
  <c r="CL133" i="16"/>
  <c r="CM133" i="16"/>
  <c r="CN133" i="16"/>
  <c r="CO133" i="16"/>
  <c r="CP133" i="16"/>
  <c r="CQ133" i="16"/>
  <c r="CR133" i="16"/>
  <c r="CI134" i="16"/>
  <c r="CJ134" i="16"/>
  <c r="CK134" i="16"/>
  <c r="CL134" i="16"/>
  <c r="CM134" i="16"/>
  <c r="CN134" i="16"/>
  <c r="CO134" i="16"/>
  <c r="CP134" i="16"/>
  <c r="CQ134" i="16"/>
  <c r="CR134" i="16"/>
  <c r="CI135" i="16"/>
  <c r="CJ135" i="16"/>
  <c r="CK135" i="16"/>
  <c r="CL135" i="16"/>
  <c r="CM135" i="16"/>
  <c r="CN135" i="16"/>
  <c r="CO135" i="16"/>
  <c r="CP135" i="16"/>
  <c r="CQ135" i="16"/>
  <c r="CR135" i="16"/>
  <c r="CI136" i="16"/>
  <c r="CJ136" i="16"/>
  <c r="CK136" i="16"/>
  <c r="CL136" i="16"/>
  <c r="CM136" i="16"/>
  <c r="CN136" i="16"/>
  <c r="CO136" i="16"/>
  <c r="CP136" i="16"/>
  <c r="CQ136" i="16"/>
  <c r="CR136" i="16"/>
  <c r="CI137" i="16"/>
  <c r="CJ137" i="16"/>
  <c r="CK137" i="16"/>
  <c r="CL137" i="16"/>
  <c r="CM137" i="16"/>
  <c r="CN137" i="16"/>
  <c r="CO137" i="16"/>
  <c r="CP137" i="16"/>
  <c r="CQ137" i="16"/>
  <c r="CR137" i="16"/>
  <c r="CI138" i="16"/>
  <c r="CJ138" i="16"/>
  <c r="CK138" i="16"/>
  <c r="CL138" i="16"/>
  <c r="CM138" i="16"/>
  <c r="CN138" i="16"/>
  <c r="CO138" i="16"/>
  <c r="CP138" i="16"/>
  <c r="CQ138" i="16"/>
  <c r="CR138" i="16"/>
  <c r="CI139" i="16"/>
  <c r="CJ139" i="16"/>
  <c r="CK139" i="16"/>
  <c r="CL139" i="16"/>
  <c r="CM139" i="16"/>
  <c r="CN139" i="16"/>
  <c r="CO139" i="16"/>
  <c r="CP139" i="16"/>
  <c r="CQ139" i="16"/>
  <c r="CR139" i="16"/>
  <c r="CI140" i="16"/>
  <c r="CJ140" i="16"/>
  <c r="CK140" i="16"/>
  <c r="CL140" i="16"/>
  <c r="CM140" i="16"/>
  <c r="CN140" i="16"/>
  <c r="CO140" i="16"/>
  <c r="CP140" i="16"/>
  <c r="CQ140" i="16"/>
  <c r="CR140" i="16"/>
  <c r="CI141" i="16"/>
  <c r="CJ141" i="16"/>
  <c r="CK141" i="16"/>
  <c r="CL141" i="16"/>
  <c r="CM141" i="16"/>
  <c r="CN141" i="16"/>
  <c r="CO141" i="16"/>
  <c r="CP141" i="16"/>
  <c r="CQ141" i="16"/>
  <c r="CR141" i="16"/>
  <c r="CI142" i="16"/>
  <c r="CJ142" i="16"/>
  <c r="CK142" i="16"/>
  <c r="CL142" i="16"/>
  <c r="CM142" i="16"/>
  <c r="CN142" i="16"/>
  <c r="CO142" i="16"/>
  <c r="CP142" i="16"/>
  <c r="CQ142" i="16"/>
  <c r="CR142" i="16"/>
  <c r="CI143" i="16"/>
  <c r="CJ143" i="16"/>
  <c r="CK143" i="16"/>
  <c r="CL143" i="16"/>
  <c r="CM143" i="16"/>
  <c r="CN143" i="16"/>
  <c r="CO143" i="16"/>
  <c r="CP143" i="16"/>
  <c r="CQ143" i="16"/>
  <c r="CR143" i="16"/>
  <c r="CI144" i="16"/>
  <c r="CJ144" i="16"/>
  <c r="CK144" i="16"/>
  <c r="CL144" i="16"/>
  <c r="CM144" i="16"/>
  <c r="CN144" i="16"/>
  <c r="CO144" i="16"/>
  <c r="CP144" i="16"/>
  <c r="CQ144" i="16"/>
  <c r="CR144" i="16"/>
  <c r="CI145" i="16"/>
  <c r="CJ145" i="16"/>
  <c r="CK145" i="16"/>
  <c r="CL145" i="16"/>
  <c r="CM145" i="16"/>
  <c r="CN145" i="16"/>
  <c r="CO145" i="16"/>
  <c r="CP145" i="16"/>
  <c r="CQ145" i="16"/>
  <c r="CR145" i="16"/>
  <c r="CI146" i="16"/>
  <c r="CJ146" i="16"/>
  <c r="CK146" i="16"/>
  <c r="CL146" i="16"/>
  <c r="CM146" i="16"/>
  <c r="CN146" i="16"/>
  <c r="CO146" i="16"/>
  <c r="CP146" i="16"/>
  <c r="CQ146" i="16"/>
  <c r="CR146" i="16"/>
  <c r="CI147" i="16"/>
  <c r="CJ147" i="16"/>
  <c r="CK147" i="16"/>
  <c r="CL147" i="16"/>
  <c r="CM147" i="16"/>
  <c r="CN147" i="16"/>
  <c r="CO147" i="16"/>
  <c r="CP147" i="16"/>
  <c r="CQ147" i="16"/>
  <c r="CR147" i="16"/>
  <c r="CI148" i="16"/>
  <c r="CJ148" i="16"/>
  <c r="CK148" i="16"/>
  <c r="CL148" i="16"/>
  <c r="CM148" i="16"/>
  <c r="CN148" i="16"/>
  <c r="CO148" i="16"/>
  <c r="CP148" i="16"/>
  <c r="CQ148" i="16"/>
  <c r="CR148" i="16"/>
  <c r="CI149" i="16"/>
  <c r="CJ149" i="16"/>
  <c r="CK149" i="16"/>
  <c r="CL149" i="16"/>
  <c r="CM149" i="16"/>
  <c r="CN149" i="16"/>
  <c r="CO149" i="16"/>
  <c r="CP149" i="16"/>
  <c r="CQ149" i="16"/>
  <c r="CR149" i="16"/>
  <c r="CI150" i="16"/>
  <c r="CJ150" i="16"/>
  <c r="CK150" i="16"/>
  <c r="CL150" i="16"/>
  <c r="CM150" i="16"/>
  <c r="CN150" i="16"/>
  <c r="CO150" i="16"/>
  <c r="CP150" i="16"/>
  <c r="CQ150" i="16"/>
  <c r="CR150" i="16"/>
  <c r="CI151" i="16"/>
  <c r="CJ151" i="16"/>
  <c r="CK151" i="16"/>
  <c r="CL151" i="16"/>
  <c r="CM151" i="16"/>
  <c r="CN151" i="16"/>
  <c r="CO151" i="16"/>
  <c r="CP151" i="16"/>
  <c r="CQ151" i="16"/>
  <c r="CR151" i="16"/>
  <c r="CI152" i="16"/>
  <c r="CJ152" i="16"/>
  <c r="CK152" i="16"/>
  <c r="CL152" i="16"/>
  <c r="CM152" i="16"/>
  <c r="CN152" i="16"/>
  <c r="CO152" i="16"/>
  <c r="CP152" i="16"/>
  <c r="CQ152" i="16"/>
  <c r="CR152" i="16"/>
  <c r="CI153" i="16"/>
  <c r="CJ153" i="16"/>
  <c r="CK153" i="16"/>
  <c r="CL153" i="16"/>
  <c r="CM153" i="16"/>
  <c r="CN153" i="16"/>
  <c r="CO153" i="16"/>
  <c r="CP153" i="16"/>
  <c r="CQ153" i="16"/>
  <c r="CR153" i="16"/>
  <c r="CI154" i="16"/>
  <c r="CJ154" i="16"/>
  <c r="CK154" i="16"/>
  <c r="CL154" i="16"/>
  <c r="CM154" i="16"/>
  <c r="CN154" i="16"/>
  <c r="CO154" i="16"/>
  <c r="CP154" i="16"/>
  <c r="CQ154" i="16"/>
  <c r="CR154" i="16"/>
  <c r="CI155" i="16"/>
  <c r="CJ155" i="16"/>
  <c r="CK155" i="16"/>
  <c r="CL155" i="16"/>
  <c r="CM155" i="16"/>
  <c r="CN155" i="16"/>
  <c r="CO155" i="16"/>
  <c r="CP155" i="16"/>
  <c r="CQ155" i="16"/>
  <c r="CR155" i="16"/>
  <c r="CI156" i="16"/>
  <c r="CJ156" i="16"/>
  <c r="CK156" i="16"/>
  <c r="CL156" i="16"/>
  <c r="CM156" i="16"/>
  <c r="CN156" i="16"/>
  <c r="CO156" i="16"/>
  <c r="CP156" i="16"/>
  <c r="CQ156" i="16"/>
  <c r="CR156" i="16"/>
  <c r="CI157" i="16"/>
  <c r="CJ157" i="16"/>
  <c r="CK157" i="16"/>
  <c r="CL157" i="16"/>
  <c r="CM157" i="16"/>
  <c r="CN157" i="16"/>
  <c r="CO157" i="16"/>
  <c r="CP157" i="16"/>
  <c r="CQ157" i="16"/>
  <c r="CR157" i="16"/>
  <c r="CI158" i="16"/>
  <c r="CJ158" i="16"/>
  <c r="CK158" i="16"/>
  <c r="CL158" i="16"/>
  <c r="CM158" i="16"/>
  <c r="CN158" i="16"/>
  <c r="CO158" i="16"/>
  <c r="CP158" i="16"/>
  <c r="CQ158" i="16"/>
  <c r="CR158" i="16"/>
  <c r="CI159" i="16"/>
  <c r="CJ159" i="16"/>
  <c r="CK159" i="16"/>
  <c r="CL159" i="16"/>
  <c r="CM159" i="16"/>
  <c r="CN159" i="16"/>
  <c r="CO159" i="16"/>
  <c r="CP159" i="16"/>
  <c r="CQ159" i="16"/>
  <c r="CR159" i="16"/>
  <c r="CI160" i="16"/>
  <c r="CJ160" i="16"/>
  <c r="CK160" i="16"/>
  <c r="CL160" i="16"/>
  <c r="CM160" i="16"/>
  <c r="CN160" i="16"/>
  <c r="CO160" i="16"/>
  <c r="CP160" i="16"/>
  <c r="CQ160" i="16"/>
  <c r="CR160" i="16"/>
  <c r="CI161" i="16"/>
  <c r="CJ161" i="16"/>
  <c r="CK161" i="16"/>
  <c r="CL161" i="16"/>
  <c r="CM161" i="16"/>
  <c r="CN161" i="16"/>
  <c r="CO161" i="16"/>
  <c r="CP161" i="16"/>
  <c r="CQ161" i="16"/>
  <c r="CR161" i="16"/>
  <c r="CI162" i="16"/>
  <c r="CJ162" i="16"/>
  <c r="CK162" i="16"/>
  <c r="CL162" i="16"/>
  <c r="CM162" i="16"/>
  <c r="CN162" i="16"/>
  <c r="CO162" i="16"/>
  <c r="CP162" i="16"/>
  <c r="CQ162" i="16"/>
  <c r="CR162" i="16"/>
  <c r="CI163" i="16"/>
  <c r="CJ163" i="16"/>
  <c r="CK163" i="16"/>
  <c r="CL163" i="16"/>
  <c r="CM163" i="16"/>
  <c r="CN163" i="16"/>
  <c r="CO163" i="16"/>
  <c r="CP163" i="16"/>
  <c r="CQ163" i="16"/>
  <c r="CR163" i="16"/>
  <c r="CI164" i="16"/>
  <c r="CJ164" i="16"/>
  <c r="CK164" i="16"/>
  <c r="CL164" i="16"/>
  <c r="CM164" i="16"/>
  <c r="CN164" i="16"/>
  <c r="CO164" i="16"/>
  <c r="CP164" i="16"/>
  <c r="CQ164" i="16"/>
  <c r="CR164" i="16"/>
  <c r="CI165" i="16"/>
  <c r="CJ165" i="16"/>
  <c r="CK165" i="16"/>
  <c r="CL165" i="16"/>
  <c r="CM165" i="16"/>
  <c r="CN165" i="16"/>
  <c r="CO165" i="16"/>
  <c r="CP165" i="16"/>
  <c r="CQ165" i="16"/>
  <c r="CR165" i="16"/>
  <c r="CI166" i="16"/>
  <c r="CJ166" i="16"/>
  <c r="CK166" i="16"/>
  <c r="CL166" i="16"/>
  <c r="CM166" i="16"/>
  <c r="CN166" i="16"/>
  <c r="CO166" i="16"/>
  <c r="CP166" i="16"/>
  <c r="CQ166" i="16"/>
  <c r="CR166" i="16"/>
  <c r="CI167" i="16"/>
  <c r="CJ167" i="16"/>
  <c r="CK167" i="16"/>
  <c r="CL167" i="16"/>
  <c r="CM167" i="16"/>
  <c r="CN167" i="16"/>
  <c r="CO167" i="16"/>
  <c r="CP167" i="16"/>
  <c r="CQ167" i="16"/>
  <c r="CR167" i="16"/>
  <c r="CI168" i="16"/>
  <c r="CJ168" i="16"/>
  <c r="CK168" i="16"/>
  <c r="CL168" i="16"/>
  <c r="CM168" i="16"/>
  <c r="CN168" i="16"/>
  <c r="CO168" i="16"/>
  <c r="CP168" i="16"/>
  <c r="CQ168" i="16"/>
  <c r="CR168" i="16"/>
  <c r="CI169" i="16"/>
  <c r="CJ169" i="16"/>
  <c r="CK169" i="16"/>
  <c r="CL169" i="16"/>
  <c r="CM169" i="16"/>
  <c r="CN169" i="16"/>
  <c r="CO169" i="16"/>
  <c r="CP169" i="16"/>
  <c r="CQ169" i="16"/>
  <c r="CR169" i="16"/>
  <c r="CI170" i="16"/>
  <c r="CJ170" i="16"/>
  <c r="CK170" i="16"/>
  <c r="CL170" i="16"/>
  <c r="CM170" i="16"/>
  <c r="CN170" i="16"/>
  <c r="CO170" i="16"/>
  <c r="CP170" i="16"/>
  <c r="CQ170" i="16"/>
  <c r="CR170" i="16"/>
  <c r="CI171" i="16"/>
  <c r="CJ171" i="16"/>
  <c r="CK171" i="16"/>
  <c r="CL171" i="16"/>
  <c r="CM171" i="16"/>
  <c r="CN171" i="16"/>
  <c r="CO171" i="16"/>
  <c r="CP171" i="16"/>
  <c r="CQ171" i="16"/>
  <c r="CR171" i="16"/>
  <c r="CI172" i="16"/>
  <c r="CJ172" i="16"/>
  <c r="CK172" i="16"/>
  <c r="CL172" i="16"/>
  <c r="CM172" i="16"/>
  <c r="CN172" i="16"/>
  <c r="CO172" i="16"/>
  <c r="CP172" i="16"/>
  <c r="CQ172" i="16"/>
  <c r="CR172" i="16"/>
  <c r="CI173" i="16"/>
  <c r="CJ173" i="16"/>
  <c r="CK173" i="16"/>
  <c r="CL173" i="16"/>
  <c r="CM173" i="16"/>
  <c r="CN173" i="16"/>
  <c r="CO173" i="16"/>
  <c r="CP173" i="16"/>
  <c r="CQ173" i="16"/>
  <c r="CR173" i="16"/>
  <c r="CI174" i="16"/>
  <c r="CJ174" i="16"/>
  <c r="CK174" i="16"/>
  <c r="CL174" i="16"/>
  <c r="CM174" i="16"/>
  <c r="CN174" i="16"/>
  <c r="CO174" i="16"/>
  <c r="CP174" i="16"/>
  <c r="CQ174" i="16"/>
  <c r="CR174" i="16"/>
  <c r="CI175" i="16"/>
  <c r="CJ175" i="16"/>
  <c r="CK175" i="16"/>
  <c r="CL175" i="16"/>
  <c r="CM175" i="16"/>
  <c r="CN175" i="16"/>
  <c r="CO175" i="16"/>
  <c r="CP175" i="16"/>
  <c r="CQ175" i="16"/>
  <c r="CR175" i="16"/>
  <c r="CI176" i="16"/>
  <c r="CJ176" i="16"/>
  <c r="CK176" i="16"/>
  <c r="CL176" i="16"/>
  <c r="CM176" i="16"/>
  <c r="CN176" i="16"/>
  <c r="CO176" i="16"/>
  <c r="CP176" i="16"/>
  <c r="CQ176" i="16"/>
  <c r="CR176" i="16"/>
  <c r="CI177" i="16"/>
  <c r="CJ177" i="16"/>
  <c r="CK177" i="16"/>
  <c r="CL177" i="16"/>
  <c r="CM177" i="16"/>
  <c r="CN177" i="16"/>
  <c r="CO177" i="16"/>
  <c r="CP177" i="16"/>
  <c r="CQ177" i="16"/>
  <c r="CR177" i="16"/>
  <c r="CI178" i="16"/>
  <c r="CJ178" i="16"/>
  <c r="CK178" i="16"/>
  <c r="CL178" i="16"/>
  <c r="CM178" i="16"/>
  <c r="CN178" i="16"/>
  <c r="CO178" i="16"/>
  <c r="CP178" i="16"/>
  <c r="CQ178" i="16"/>
  <c r="CR178" i="16"/>
  <c r="CI179" i="16"/>
  <c r="CJ179" i="16"/>
  <c r="CK179" i="16"/>
  <c r="CL179" i="16"/>
  <c r="CM179" i="16"/>
  <c r="CN179" i="16"/>
  <c r="CO179" i="16"/>
  <c r="CP179" i="16"/>
  <c r="CQ179" i="16"/>
  <c r="CR179" i="16"/>
  <c r="CI180" i="16"/>
  <c r="CJ180" i="16"/>
  <c r="CK180" i="16"/>
  <c r="CL180" i="16"/>
  <c r="CM180" i="16"/>
  <c r="CN180" i="16"/>
  <c r="CO180" i="16"/>
  <c r="CP180" i="16"/>
  <c r="CQ180" i="16"/>
  <c r="CR180" i="16"/>
  <c r="CI181" i="16"/>
  <c r="CJ181" i="16"/>
  <c r="CK181" i="16"/>
  <c r="CL181" i="16"/>
  <c r="CM181" i="16"/>
  <c r="CN181" i="16"/>
  <c r="CO181" i="16"/>
  <c r="CP181" i="16"/>
  <c r="CQ181" i="16"/>
  <c r="CR181" i="16"/>
  <c r="CI182" i="16"/>
  <c r="CJ182" i="16"/>
  <c r="CK182" i="16"/>
  <c r="CL182" i="16"/>
  <c r="CM182" i="16"/>
  <c r="CN182" i="16"/>
  <c r="CO182" i="16"/>
  <c r="CP182" i="16"/>
  <c r="CQ182" i="16"/>
  <c r="CR182" i="16"/>
  <c r="CI183" i="16"/>
  <c r="CJ183" i="16"/>
  <c r="CK183" i="16"/>
  <c r="CL183" i="16"/>
  <c r="CM183" i="16"/>
  <c r="CN183" i="16"/>
  <c r="CO183" i="16"/>
  <c r="CP183" i="16"/>
  <c r="CQ183" i="16"/>
  <c r="CR183" i="16"/>
  <c r="CI184" i="16"/>
  <c r="CJ184" i="16"/>
  <c r="CK184" i="16"/>
  <c r="CL184" i="16"/>
  <c r="CM184" i="16"/>
  <c r="CN184" i="16"/>
  <c r="CO184" i="16"/>
  <c r="CP184" i="16"/>
  <c r="CQ184" i="16"/>
  <c r="CR184" i="16"/>
  <c r="CI185" i="16"/>
  <c r="CJ185" i="16"/>
  <c r="CK185" i="16"/>
  <c r="CL185" i="16"/>
  <c r="CM185" i="16"/>
  <c r="CN185" i="16"/>
  <c r="CO185" i="16"/>
  <c r="CP185" i="16"/>
  <c r="CQ185" i="16"/>
  <c r="CR185" i="16"/>
  <c r="CI186" i="16"/>
  <c r="CJ186" i="16"/>
  <c r="CK186" i="16"/>
  <c r="CL186" i="16"/>
  <c r="CM186" i="16"/>
  <c r="CN186" i="16"/>
  <c r="CO186" i="16"/>
  <c r="CP186" i="16"/>
  <c r="CQ186" i="16"/>
  <c r="CR186" i="16"/>
  <c r="CI187" i="16"/>
  <c r="CJ187" i="16"/>
  <c r="CK187" i="16"/>
  <c r="CL187" i="16"/>
  <c r="CM187" i="16"/>
  <c r="CN187" i="16"/>
  <c r="CO187" i="16"/>
  <c r="CP187" i="16"/>
  <c r="CQ187" i="16"/>
  <c r="CR187" i="16"/>
  <c r="CI188" i="16"/>
  <c r="CJ188" i="16"/>
  <c r="CK188" i="16"/>
  <c r="CL188" i="16"/>
  <c r="CM188" i="16"/>
  <c r="CN188" i="16"/>
  <c r="CO188" i="16"/>
  <c r="CP188" i="16"/>
  <c r="CQ188" i="16"/>
  <c r="CR188" i="16"/>
  <c r="CI189" i="16"/>
  <c r="CJ189" i="16"/>
  <c r="CK189" i="16"/>
  <c r="CL189" i="16"/>
  <c r="CM189" i="16"/>
  <c r="CN189" i="16"/>
  <c r="CO189" i="16"/>
  <c r="CP189" i="16"/>
  <c r="CQ189" i="16"/>
  <c r="CR189" i="16"/>
  <c r="CI190" i="16"/>
  <c r="CJ190" i="16"/>
  <c r="CK190" i="16"/>
  <c r="CL190" i="16"/>
  <c r="CM190" i="16"/>
  <c r="CN190" i="16"/>
  <c r="CO190" i="16"/>
  <c r="CP190" i="16"/>
  <c r="CQ190" i="16"/>
  <c r="CR190" i="16"/>
  <c r="CI191" i="16"/>
  <c r="CJ191" i="16"/>
  <c r="CK191" i="16"/>
  <c r="CL191" i="16"/>
  <c r="CM191" i="16"/>
  <c r="CN191" i="16"/>
  <c r="CO191" i="16"/>
  <c r="CP191" i="16"/>
  <c r="CQ191" i="16"/>
  <c r="CR191" i="16"/>
  <c r="CI192" i="16"/>
  <c r="CJ192" i="16"/>
  <c r="CK192" i="16"/>
  <c r="CL192" i="16"/>
  <c r="CM192" i="16"/>
  <c r="CN192" i="16"/>
  <c r="CO192" i="16"/>
  <c r="CP192" i="16"/>
  <c r="CQ192" i="16"/>
  <c r="CR192" i="16"/>
  <c r="CI193" i="16"/>
  <c r="CJ193" i="16"/>
  <c r="CK193" i="16"/>
  <c r="CL193" i="16"/>
  <c r="CM193" i="16"/>
  <c r="CN193" i="16"/>
  <c r="CO193" i="16"/>
  <c r="CP193" i="16"/>
  <c r="CQ193" i="16"/>
  <c r="CR193" i="16"/>
  <c r="CI194" i="16"/>
  <c r="CJ194" i="16"/>
  <c r="CK194" i="16"/>
  <c r="CL194" i="16"/>
  <c r="CM194" i="16"/>
  <c r="CN194" i="16"/>
  <c r="CO194" i="16"/>
  <c r="CP194" i="16"/>
  <c r="CQ194" i="16"/>
  <c r="CR194" i="16"/>
  <c r="CI195" i="16"/>
  <c r="CJ195" i="16"/>
  <c r="CK195" i="16"/>
  <c r="CL195" i="16"/>
  <c r="CM195" i="16"/>
  <c r="CN195" i="16"/>
  <c r="CO195" i="16"/>
  <c r="CP195" i="16"/>
  <c r="CQ195" i="16"/>
  <c r="CR195" i="16"/>
  <c r="CI196" i="16"/>
  <c r="CJ196" i="16"/>
  <c r="CK196" i="16"/>
  <c r="CL196" i="16"/>
  <c r="CM196" i="16"/>
  <c r="CN196" i="16"/>
  <c r="CO196" i="16"/>
  <c r="CP196" i="16"/>
  <c r="CQ196" i="16"/>
  <c r="CR196" i="16"/>
  <c r="CI197" i="16"/>
  <c r="CJ197" i="16"/>
  <c r="CK197" i="16"/>
  <c r="CL197" i="16"/>
  <c r="CM197" i="16"/>
  <c r="CN197" i="16"/>
  <c r="CO197" i="16"/>
  <c r="CP197" i="16"/>
  <c r="CQ197" i="16"/>
  <c r="CR197" i="16"/>
  <c r="CI198" i="16"/>
  <c r="CJ198" i="16"/>
  <c r="CK198" i="16"/>
  <c r="CL198" i="16"/>
  <c r="CM198" i="16"/>
  <c r="CN198" i="16"/>
  <c r="CO198" i="16"/>
  <c r="CP198" i="16"/>
  <c r="CQ198" i="16"/>
  <c r="CR198" i="16"/>
  <c r="CI199" i="16"/>
  <c r="CJ199" i="16"/>
  <c r="CK199" i="16"/>
  <c r="CL199" i="16"/>
  <c r="CM199" i="16"/>
  <c r="CN199" i="16"/>
  <c r="CO199" i="16"/>
  <c r="CP199" i="16"/>
  <c r="CQ199" i="16"/>
  <c r="CR199" i="16"/>
  <c r="CI200" i="16"/>
  <c r="CJ200" i="16"/>
  <c r="CK200" i="16"/>
  <c r="CL200" i="16"/>
  <c r="CM200" i="16"/>
  <c r="CN200" i="16"/>
  <c r="CO200" i="16"/>
  <c r="CP200" i="16"/>
  <c r="CQ200" i="16"/>
  <c r="CR200" i="16"/>
  <c r="CI201" i="16"/>
  <c r="CJ201" i="16"/>
  <c r="CK201" i="16"/>
  <c r="CL201" i="16"/>
  <c r="CM201" i="16"/>
  <c r="CN201" i="16"/>
  <c r="CO201" i="16"/>
  <c r="CP201" i="16"/>
  <c r="CQ201" i="16"/>
  <c r="CR201" i="16"/>
  <c r="CI202" i="16"/>
  <c r="CJ202" i="16"/>
  <c r="CK202" i="16"/>
  <c r="CL202" i="16"/>
  <c r="CM202" i="16"/>
  <c r="CN202" i="16"/>
  <c r="CO202" i="16"/>
  <c r="CP202" i="16"/>
  <c r="CQ202" i="16"/>
  <c r="CR202" i="16"/>
  <c r="CI203" i="16"/>
  <c r="CJ203" i="16"/>
  <c r="CK203" i="16"/>
  <c r="CL203" i="16"/>
  <c r="CM203" i="16"/>
  <c r="CN203" i="16"/>
  <c r="CO203" i="16"/>
  <c r="CP203" i="16"/>
  <c r="CQ203" i="16"/>
  <c r="CR203" i="16"/>
  <c r="CI204" i="16"/>
  <c r="CJ204" i="16"/>
  <c r="CK204" i="16"/>
  <c r="CL204" i="16"/>
  <c r="CM204" i="16"/>
  <c r="CN204" i="16"/>
  <c r="CO204" i="16"/>
  <c r="CP204" i="16"/>
  <c r="CQ204" i="16"/>
  <c r="CR204" i="16"/>
  <c r="CI205" i="16"/>
  <c r="CJ205" i="16"/>
  <c r="CK205" i="16"/>
  <c r="CL205" i="16"/>
  <c r="CM205" i="16"/>
  <c r="CN205" i="16"/>
  <c r="CO205" i="16"/>
  <c r="CP205" i="16"/>
  <c r="CQ205" i="16"/>
  <c r="CR205" i="16"/>
  <c r="CI206" i="16"/>
  <c r="CJ206" i="16"/>
  <c r="CK206" i="16"/>
  <c r="CL206" i="16"/>
  <c r="CM206" i="16"/>
  <c r="CN206" i="16"/>
  <c r="CO206" i="16"/>
  <c r="CP206" i="16"/>
  <c r="CQ206" i="16"/>
  <c r="CR206" i="16"/>
  <c r="CI207" i="16"/>
  <c r="CJ207" i="16"/>
  <c r="CK207" i="16"/>
  <c r="CL207" i="16"/>
  <c r="CM207" i="16"/>
  <c r="CN207" i="16"/>
  <c r="CO207" i="16"/>
  <c r="CP207" i="16"/>
  <c r="CQ207" i="16"/>
  <c r="CR207" i="16"/>
  <c r="CI208" i="16"/>
  <c r="CJ208" i="16"/>
  <c r="CK208" i="16"/>
  <c r="CL208" i="16"/>
  <c r="CM208" i="16"/>
  <c r="CN208" i="16"/>
  <c r="CO208" i="16"/>
  <c r="CP208" i="16"/>
  <c r="CQ208" i="16"/>
  <c r="CR208" i="16"/>
  <c r="CI209" i="16"/>
  <c r="CJ209" i="16"/>
  <c r="CK209" i="16"/>
  <c r="CL209" i="16"/>
  <c r="CM209" i="16"/>
  <c r="CN209" i="16"/>
  <c r="CO209" i="16"/>
  <c r="CP209" i="16"/>
  <c r="CQ209" i="16"/>
  <c r="CR209" i="16"/>
  <c r="CI210" i="16"/>
  <c r="CJ210" i="16"/>
  <c r="CK210" i="16"/>
  <c r="CL210" i="16"/>
  <c r="CM210" i="16"/>
  <c r="CN210" i="16"/>
  <c r="CO210" i="16"/>
  <c r="CP210" i="16"/>
  <c r="CQ210" i="16"/>
  <c r="CR210" i="16"/>
  <c r="CI211" i="16"/>
  <c r="CJ211" i="16"/>
  <c r="CK211" i="16"/>
  <c r="CL211" i="16"/>
  <c r="CM211" i="16"/>
  <c r="CN211" i="16"/>
  <c r="CO211" i="16"/>
  <c r="CP211" i="16"/>
  <c r="CQ211" i="16"/>
  <c r="CR211" i="16"/>
  <c r="CI212" i="16"/>
  <c r="CJ212" i="16"/>
  <c r="CK212" i="16"/>
  <c r="CL212" i="16"/>
  <c r="CM212" i="16"/>
  <c r="CN212" i="16"/>
  <c r="CO212" i="16"/>
  <c r="CP212" i="16"/>
  <c r="CQ212" i="16"/>
  <c r="CR212" i="16"/>
  <c r="CI213" i="16"/>
  <c r="CJ213" i="16"/>
  <c r="CK213" i="16"/>
  <c r="CL213" i="16"/>
  <c r="CM213" i="16"/>
  <c r="CN213" i="16"/>
  <c r="CO213" i="16"/>
  <c r="CP213" i="16"/>
  <c r="CQ213" i="16"/>
  <c r="CR213" i="16"/>
  <c r="CI214" i="16"/>
  <c r="CJ214" i="16"/>
  <c r="CK214" i="16"/>
  <c r="CL214" i="16"/>
  <c r="CM214" i="16"/>
  <c r="CN214" i="16"/>
  <c r="CO214" i="16"/>
  <c r="CP214" i="16"/>
  <c r="CQ214" i="16"/>
  <c r="CR214" i="16"/>
  <c r="CI215" i="16"/>
  <c r="CJ215" i="16"/>
  <c r="CK215" i="16"/>
  <c r="CL215" i="16"/>
  <c r="CM215" i="16"/>
  <c r="CN215" i="16"/>
  <c r="CO215" i="16"/>
  <c r="CP215" i="16"/>
  <c r="CQ215" i="16"/>
  <c r="CR215" i="16"/>
  <c r="CI216" i="16"/>
  <c r="CJ216" i="16"/>
  <c r="CK216" i="16"/>
  <c r="CL216" i="16"/>
  <c r="CM216" i="16"/>
  <c r="CN216" i="16"/>
  <c r="CO216" i="16"/>
  <c r="CP216" i="16"/>
  <c r="CQ216" i="16"/>
  <c r="CR216" i="16"/>
  <c r="CI217" i="16"/>
  <c r="CJ217" i="16"/>
  <c r="CK217" i="16"/>
  <c r="CL217" i="16"/>
  <c r="CM217" i="16"/>
  <c r="CN217" i="16"/>
  <c r="CO217" i="16"/>
  <c r="CP217" i="16"/>
  <c r="CQ217" i="16"/>
  <c r="CR217" i="16"/>
  <c r="CI218" i="16"/>
  <c r="CJ218" i="16"/>
  <c r="CK218" i="16"/>
  <c r="CL218" i="16"/>
  <c r="CM218" i="16"/>
  <c r="CN218" i="16"/>
  <c r="CO218" i="16"/>
  <c r="CP218" i="16"/>
  <c r="CQ218" i="16"/>
  <c r="CR218" i="16"/>
  <c r="CI219" i="16"/>
  <c r="CJ219" i="16"/>
  <c r="CK219" i="16"/>
  <c r="CL219" i="16"/>
  <c r="CM219" i="16"/>
  <c r="CN219" i="16"/>
  <c r="CO219" i="16"/>
  <c r="CP219" i="16"/>
  <c r="CQ219" i="16"/>
  <c r="CR219" i="16"/>
  <c r="CI220" i="16"/>
  <c r="CJ220" i="16"/>
  <c r="CK220" i="16"/>
  <c r="CL220" i="16"/>
  <c r="CM220" i="16"/>
  <c r="CN220" i="16"/>
  <c r="CO220" i="16"/>
  <c r="CP220" i="16"/>
  <c r="CQ220" i="16"/>
  <c r="CR220" i="16"/>
  <c r="CI221" i="16"/>
  <c r="CJ221" i="16"/>
  <c r="CK221" i="16"/>
  <c r="CL221" i="16"/>
  <c r="CM221" i="16"/>
  <c r="CN221" i="16"/>
  <c r="CO221" i="16"/>
  <c r="CP221" i="16"/>
  <c r="CQ221" i="16"/>
  <c r="CR221" i="16"/>
  <c r="CI222" i="16"/>
  <c r="CJ222" i="16"/>
  <c r="CK222" i="16"/>
  <c r="CL222" i="16"/>
  <c r="CM222" i="16"/>
  <c r="CN222" i="16"/>
  <c r="CO222" i="16"/>
  <c r="CP222" i="16"/>
  <c r="CQ222" i="16"/>
  <c r="CR222" i="16"/>
  <c r="CI223" i="16"/>
  <c r="CJ223" i="16"/>
  <c r="CK223" i="16"/>
  <c r="CL223" i="16"/>
  <c r="CM223" i="16"/>
  <c r="CN223" i="16"/>
  <c r="CO223" i="16"/>
  <c r="CP223" i="16"/>
  <c r="CQ223" i="16"/>
  <c r="CR223" i="16"/>
  <c r="CI224" i="16"/>
  <c r="CJ224" i="16"/>
  <c r="CK224" i="16"/>
  <c r="CL224" i="16"/>
  <c r="CM224" i="16"/>
  <c r="CN224" i="16"/>
  <c r="CO224" i="16"/>
  <c r="CP224" i="16"/>
  <c r="CQ224" i="16"/>
  <c r="CR224" i="16"/>
  <c r="CI225" i="16"/>
  <c r="CJ225" i="16"/>
  <c r="CK225" i="16"/>
  <c r="CL225" i="16"/>
  <c r="CM225" i="16"/>
  <c r="CN225" i="16"/>
  <c r="CO225" i="16"/>
  <c r="CP225" i="16"/>
  <c r="CQ225" i="16"/>
  <c r="CR225" i="16"/>
  <c r="CI226" i="16"/>
  <c r="CJ226" i="16"/>
  <c r="CK226" i="16"/>
  <c r="CL226" i="16"/>
  <c r="CM226" i="16"/>
  <c r="CN226" i="16"/>
  <c r="CO226" i="16"/>
  <c r="CP226" i="16"/>
  <c r="CQ226" i="16"/>
  <c r="CR226" i="16"/>
  <c r="CI227" i="16"/>
  <c r="CJ227" i="16"/>
  <c r="CK227" i="16"/>
  <c r="CL227" i="16"/>
  <c r="CM227" i="16"/>
  <c r="CN227" i="16"/>
  <c r="CO227" i="16"/>
  <c r="CP227" i="16"/>
  <c r="CQ227" i="16"/>
  <c r="CR227" i="16"/>
  <c r="CI228" i="16"/>
  <c r="CJ228" i="16"/>
  <c r="CK228" i="16"/>
  <c r="CL228" i="16"/>
  <c r="CM228" i="16"/>
  <c r="CN228" i="16"/>
  <c r="CO228" i="16"/>
  <c r="CP228" i="16"/>
  <c r="CQ228" i="16"/>
  <c r="CR228" i="16"/>
  <c r="CI229" i="16"/>
  <c r="CJ229" i="16"/>
  <c r="CK229" i="16"/>
  <c r="CL229" i="16"/>
  <c r="CM229" i="16"/>
  <c r="CN229" i="16"/>
  <c r="CO229" i="16"/>
  <c r="CP229" i="16"/>
  <c r="CQ229" i="16"/>
  <c r="CR229" i="16"/>
  <c r="CI230" i="16"/>
  <c r="CJ230" i="16"/>
  <c r="CK230" i="16"/>
  <c r="CL230" i="16"/>
  <c r="CM230" i="16"/>
  <c r="CN230" i="16"/>
  <c r="CO230" i="16"/>
  <c r="CP230" i="16"/>
  <c r="CQ230" i="16"/>
  <c r="CR230" i="16"/>
  <c r="CI231" i="16"/>
  <c r="CJ231" i="16"/>
  <c r="CK231" i="16"/>
  <c r="CL231" i="16"/>
  <c r="CM231" i="16"/>
  <c r="CN231" i="16"/>
  <c r="CO231" i="16"/>
  <c r="CP231" i="16"/>
  <c r="CQ231" i="16"/>
  <c r="CR231" i="16"/>
  <c r="CI232" i="16"/>
  <c r="CJ232" i="16"/>
  <c r="CK232" i="16"/>
  <c r="CL232" i="16"/>
  <c r="CM232" i="16"/>
  <c r="CN232" i="16"/>
  <c r="CO232" i="16"/>
  <c r="CP232" i="16"/>
  <c r="CQ232" i="16"/>
  <c r="CR232" i="16"/>
  <c r="CI233" i="16"/>
  <c r="CJ233" i="16"/>
  <c r="CK233" i="16"/>
  <c r="CL233" i="16"/>
  <c r="CM233" i="16"/>
  <c r="CN233" i="16"/>
  <c r="CO233" i="16"/>
  <c r="CP233" i="16"/>
  <c r="CQ233" i="16"/>
  <c r="CR233" i="16"/>
  <c r="CI234" i="16"/>
  <c r="CJ234" i="16"/>
  <c r="CK234" i="16"/>
  <c r="CL234" i="16"/>
  <c r="CM234" i="16"/>
  <c r="CN234" i="16"/>
  <c r="CO234" i="16"/>
  <c r="CP234" i="16"/>
  <c r="CQ234" i="16"/>
  <c r="CR234" i="16"/>
  <c r="CI235" i="16"/>
  <c r="CJ235" i="16"/>
  <c r="CK235" i="16"/>
  <c r="CL235" i="16"/>
  <c r="CM235" i="16"/>
  <c r="CN235" i="16"/>
  <c r="CO235" i="16"/>
  <c r="CP235" i="16"/>
  <c r="CQ235" i="16"/>
  <c r="CR235" i="16"/>
  <c r="CI236" i="16"/>
  <c r="CJ236" i="16"/>
  <c r="CK236" i="16"/>
  <c r="CL236" i="16"/>
  <c r="CM236" i="16"/>
  <c r="CN236" i="16"/>
  <c r="CO236" i="16"/>
  <c r="CP236" i="16"/>
  <c r="CQ236" i="16"/>
  <c r="CR236" i="16"/>
  <c r="CI237" i="16"/>
  <c r="CJ237" i="16"/>
  <c r="CK237" i="16"/>
  <c r="CL237" i="16"/>
  <c r="CM237" i="16"/>
  <c r="CN237" i="16"/>
  <c r="CO237" i="16"/>
  <c r="CP237" i="16"/>
  <c r="CQ237" i="16"/>
  <c r="CR237" i="16"/>
  <c r="CI238" i="16"/>
  <c r="CJ238" i="16"/>
  <c r="CK238" i="16"/>
  <c r="CL238" i="16"/>
  <c r="CM238" i="16"/>
  <c r="CN238" i="16"/>
  <c r="CO238" i="16"/>
  <c r="CP238" i="16"/>
  <c r="CQ238" i="16"/>
  <c r="CR238" i="16"/>
  <c r="CI239" i="16"/>
  <c r="CJ239" i="16"/>
  <c r="CK239" i="16"/>
  <c r="CL239" i="16"/>
  <c r="CM239" i="16"/>
  <c r="CN239" i="16"/>
  <c r="CO239" i="16"/>
  <c r="CP239" i="16"/>
  <c r="CQ239" i="16"/>
  <c r="CR239" i="16"/>
  <c r="CI240" i="16"/>
  <c r="CJ240" i="16"/>
  <c r="CK240" i="16"/>
  <c r="CL240" i="16"/>
  <c r="CM240" i="16"/>
  <c r="CN240" i="16"/>
  <c r="CO240" i="16"/>
  <c r="CP240" i="16"/>
  <c r="CQ240" i="16"/>
  <c r="CR240" i="16"/>
  <c r="CI241" i="16"/>
  <c r="CJ241" i="16"/>
  <c r="CK241" i="16"/>
  <c r="CL241" i="16"/>
  <c r="CM241" i="16"/>
  <c r="CN241" i="16"/>
  <c r="CO241" i="16"/>
  <c r="CP241" i="16"/>
  <c r="CQ241" i="16"/>
  <c r="CR241" i="16"/>
  <c r="CI242" i="16"/>
  <c r="CJ242" i="16"/>
  <c r="CK242" i="16"/>
  <c r="CL242" i="16"/>
  <c r="CM242" i="16"/>
  <c r="CN242" i="16"/>
  <c r="CO242" i="16"/>
  <c r="CP242" i="16"/>
  <c r="CQ242" i="16"/>
  <c r="CR242" i="16"/>
  <c r="CI243" i="16"/>
  <c r="CJ243" i="16"/>
  <c r="CK243" i="16"/>
  <c r="CL243" i="16"/>
  <c r="CM243" i="16"/>
  <c r="CN243" i="16"/>
  <c r="CO243" i="16"/>
  <c r="CP243" i="16"/>
  <c r="CQ243" i="16"/>
  <c r="CR243" i="16"/>
  <c r="CI244" i="16"/>
  <c r="CJ244" i="16"/>
  <c r="CK244" i="16"/>
  <c r="CL244" i="16"/>
  <c r="CM244" i="16"/>
  <c r="CN244" i="16"/>
  <c r="CO244" i="16"/>
  <c r="CP244" i="16"/>
  <c r="CQ244" i="16"/>
  <c r="CR244" i="16"/>
  <c r="CI245" i="16"/>
  <c r="CJ245" i="16"/>
  <c r="CK245" i="16"/>
  <c r="CL245" i="16"/>
  <c r="CM245" i="16"/>
  <c r="CN245" i="16"/>
  <c r="CO245" i="16"/>
  <c r="CP245" i="16"/>
  <c r="CQ245" i="16"/>
  <c r="CR245" i="16"/>
  <c r="CI246" i="16"/>
  <c r="CJ246" i="16"/>
  <c r="CK246" i="16"/>
  <c r="CL246" i="16"/>
  <c r="CM246" i="16"/>
  <c r="CN246" i="16"/>
  <c r="CO246" i="16"/>
  <c r="CP246" i="16"/>
  <c r="CQ246" i="16"/>
  <c r="CR246" i="16"/>
  <c r="CI247" i="16"/>
  <c r="CJ247" i="16"/>
  <c r="CK247" i="16"/>
  <c r="CL247" i="16"/>
  <c r="CM247" i="16"/>
  <c r="CN247" i="16"/>
  <c r="CO247" i="16"/>
  <c r="CP247" i="16"/>
  <c r="CQ247" i="16"/>
  <c r="CR247" i="16"/>
  <c r="CI248" i="16"/>
  <c r="CJ248" i="16"/>
  <c r="CK248" i="16"/>
  <c r="CL248" i="16"/>
  <c r="CM248" i="16"/>
  <c r="CN248" i="16"/>
  <c r="CO248" i="16"/>
  <c r="CP248" i="16"/>
  <c r="CQ248" i="16"/>
  <c r="CR248" i="16"/>
  <c r="CI249" i="16"/>
  <c r="CJ249" i="16"/>
  <c r="CK249" i="16"/>
  <c r="CL249" i="16"/>
  <c r="CM249" i="16"/>
  <c r="CN249" i="16"/>
  <c r="CO249" i="16"/>
  <c r="CP249" i="16"/>
  <c r="CQ249" i="16"/>
  <c r="CR249" i="16"/>
  <c r="CI250" i="16"/>
  <c r="CJ250" i="16"/>
  <c r="CK250" i="16"/>
  <c r="CL250" i="16"/>
  <c r="CM250" i="16"/>
  <c r="CN250" i="16"/>
  <c r="CO250" i="16"/>
  <c r="CP250" i="16"/>
  <c r="CQ250" i="16"/>
  <c r="CR250" i="16"/>
  <c r="CI251" i="16"/>
  <c r="CJ251" i="16"/>
  <c r="CK251" i="16"/>
  <c r="CL251" i="16"/>
  <c r="CM251" i="16"/>
  <c r="CN251" i="16"/>
  <c r="CO251" i="16"/>
  <c r="CP251" i="16"/>
  <c r="CQ251" i="16"/>
  <c r="CR251" i="16"/>
  <c r="CI252" i="16"/>
  <c r="CJ252" i="16"/>
  <c r="CK252" i="16"/>
  <c r="CL252" i="16"/>
  <c r="CM252" i="16"/>
  <c r="CN252" i="16"/>
  <c r="CO252" i="16"/>
  <c r="CP252" i="16"/>
  <c r="CQ252" i="16"/>
  <c r="CR252" i="16"/>
  <c r="CI253" i="16"/>
  <c r="CJ253" i="16"/>
  <c r="CK253" i="16"/>
  <c r="CL253" i="16"/>
  <c r="CM253" i="16"/>
  <c r="CN253" i="16"/>
  <c r="CO253" i="16"/>
  <c r="CP253" i="16"/>
  <c r="CQ253" i="16"/>
  <c r="CR253" i="16"/>
  <c r="CI254" i="16"/>
  <c r="CJ254" i="16"/>
  <c r="CK254" i="16"/>
  <c r="CL254" i="16"/>
  <c r="CM254" i="16"/>
  <c r="CN254" i="16"/>
  <c r="CO254" i="16"/>
  <c r="CP254" i="16"/>
  <c r="CQ254" i="16"/>
  <c r="CR254" i="16"/>
  <c r="CI255" i="16"/>
  <c r="CJ255" i="16"/>
  <c r="CK255" i="16"/>
  <c r="CL255" i="16"/>
  <c r="CM255" i="16"/>
  <c r="CN255" i="16"/>
  <c r="CO255" i="16"/>
  <c r="CP255" i="16"/>
  <c r="CQ255" i="16"/>
  <c r="CR255" i="16"/>
  <c r="CI256" i="16"/>
  <c r="CJ256" i="16"/>
  <c r="CK256" i="16"/>
  <c r="CL256" i="16"/>
  <c r="CM256" i="16"/>
  <c r="CN256" i="16"/>
  <c r="CO256" i="16"/>
  <c r="CP256" i="16"/>
  <c r="CQ256" i="16"/>
  <c r="CR256" i="16"/>
  <c r="CI257" i="16"/>
  <c r="CJ257" i="16"/>
  <c r="CK257" i="16"/>
  <c r="CL257" i="16"/>
  <c r="CM257" i="16"/>
  <c r="CN257" i="16"/>
  <c r="CO257" i="16"/>
  <c r="CP257" i="16"/>
  <c r="CQ257" i="16"/>
  <c r="CR257" i="16"/>
  <c r="CI258" i="16"/>
  <c r="CJ258" i="16"/>
  <c r="CK258" i="16"/>
  <c r="CL258" i="16"/>
  <c r="CM258" i="16"/>
  <c r="CN258" i="16"/>
  <c r="CO258" i="16"/>
  <c r="CP258" i="16"/>
  <c r="CQ258" i="16"/>
  <c r="CR258" i="16"/>
  <c r="CI259" i="16"/>
  <c r="CJ259" i="16"/>
  <c r="CK259" i="16"/>
  <c r="CL259" i="16"/>
  <c r="CM259" i="16"/>
  <c r="CN259" i="16"/>
  <c r="CO259" i="16"/>
  <c r="CP259" i="16"/>
  <c r="CQ259" i="16"/>
  <c r="CR259" i="16"/>
  <c r="CI260" i="16"/>
  <c r="CJ260" i="16"/>
  <c r="CK260" i="16"/>
  <c r="CL260" i="16"/>
  <c r="CM260" i="16"/>
  <c r="CN260" i="16"/>
  <c r="CO260" i="16"/>
  <c r="CP260" i="16"/>
  <c r="CQ260" i="16"/>
  <c r="CR260" i="16"/>
  <c r="CI261" i="16"/>
  <c r="CJ261" i="16"/>
  <c r="CK261" i="16"/>
  <c r="CL261" i="16"/>
  <c r="CM261" i="16"/>
  <c r="CN261" i="16"/>
  <c r="CO261" i="16"/>
  <c r="CP261" i="16"/>
  <c r="CQ261" i="16"/>
  <c r="CR261" i="16"/>
  <c r="CI262" i="16"/>
  <c r="CJ262" i="16"/>
  <c r="CK262" i="16"/>
  <c r="CL262" i="16"/>
  <c r="CM262" i="16"/>
  <c r="CN262" i="16"/>
  <c r="CO262" i="16"/>
  <c r="CP262" i="16"/>
  <c r="CQ262" i="16"/>
  <c r="CR262" i="16"/>
  <c r="CI263" i="16"/>
  <c r="CJ263" i="16"/>
  <c r="CK263" i="16"/>
  <c r="CL263" i="16"/>
  <c r="CM263" i="16"/>
  <c r="CN263" i="16"/>
  <c r="CO263" i="16"/>
  <c r="CP263" i="16"/>
  <c r="CQ263" i="16"/>
  <c r="CR263" i="16"/>
  <c r="CI264" i="16"/>
  <c r="CJ264" i="16"/>
  <c r="CK264" i="16"/>
  <c r="CL264" i="16"/>
  <c r="CM264" i="16"/>
  <c r="CN264" i="16"/>
  <c r="CO264" i="16"/>
  <c r="CP264" i="16"/>
  <c r="CQ264" i="16"/>
  <c r="CR264" i="16"/>
  <c r="CI265" i="16"/>
  <c r="CJ265" i="16"/>
  <c r="CK265" i="16"/>
  <c r="CL265" i="16"/>
  <c r="CM265" i="16"/>
  <c r="CN265" i="16"/>
  <c r="CO265" i="16"/>
  <c r="CP265" i="16"/>
  <c r="CQ265" i="16"/>
  <c r="CR265" i="16"/>
  <c r="CI266" i="16"/>
  <c r="CJ266" i="16"/>
  <c r="CK266" i="16"/>
  <c r="CL266" i="16"/>
  <c r="CM266" i="16"/>
  <c r="CN266" i="16"/>
  <c r="CO266" i="16"/>
  <c r="CP266" i="16"/>
  <c r="CQ266" i="16"/>
  <c r="CR266" i="16"/>
  <c r="CI267" i="16"/>
  <c r="CJ267" i="16"/>
  <c r="CK267" i="16"/>
  <c r="CL267" i="16"/>
  <c r="CM267" i="16"/>
  <c r="CN267" i="16"/>
  <c r="CO267" i="16"/>
  <c r="CP267" i="16"/>
  <c r="CQ267" i="16"/>
  <c r="CR267" i="16"/>
  <c r="CI268" i="16"/>
  <c r="CJ268" i="16"/>
  <c r="CK268" i="16"/>
  <c r="CL268" i="16"/>
  <c r="CM268" i="16"/>
  <c r="CN268" i="16"/>
  <c r="CO268" i="16"/>
  <c r="CP268" i="16"/>
  <c r="CQ268" i="16"/>
  <c r="CR268" i="16"/>
  <c r="CI269" i="16"/>
  <c r="CJ269" i="16"/>
  <c r="CK269" i="16"/>
  <c r="CL269" i="16"/>
  <c r="CM269" i="16"/>
  <c r="CN269" i="16"/>
  <c r="CO269" i="16"/>
  <c r="CP269" i="16"/>
  <c r="CQ269" i="16"/>
  <c r="CR269" i="16"/>
  <c r="CI270" i="16"/>
  <c r="CJ270" i="16"/>
  <c r="CK270" i="16"/>
  <c r="CL270" i="16"/>
  <c r="CM270" i="16"/>
  <c r="CN270" i="16"/>
  <c r="CO270" i="16"/>
  <c r="CP270" i="16"/>
  <c r="CQ270" i="16"/>
  <c r="CR270" i="16"/>
  <c r="CI271" i="16"/>
  <c r="CJ271" i="16"/>
  <c r="CK271" i="16"/>
  <c r="CL271" i="16"/>
  <c r="CM271" i="16"/>
  <c r="CN271" i="16"/>
  <c r="CO271" i="16"/>
  <c r="CP271" i="16"/>
  <c r="CQ271" i="16"/>
  <c r="CR271" i="16"/>
  <c r="CI272" i="16"/>
  <c r="CJ272" i="16"/>
  <c r="CK272" i="16"/>
  <c r="CL272" i="16"/>
  <c r="CM272" i="16"/>
  <c r="CN272" i="16"/>
  <c r="CO272" i="16"/>
  <c r="CP272" i="16"/>
  <c r="CQ272" i="16"/>
  <c r="CR272" i="16"/>
  <c r="CI273" i="16"/>
  <c r="CJ273" i="16"/>
  <c r="CK273" i="16"/>
  <c r="CL273" i="16"/>
  <c r="CM273" i="16"/>
  <c r="CN273" i="16"/>
  <c r="CO273" i="16"/>
  <c r="CP273" i="16"/>
  <c r="CQ273" i="16"/>
  <c r="CR273" i="16"/>
  <c r="CI274" i="16"/>
  <c r="CJ274" i="16"/>
  <c r="CK274" i="16"/>
  <c r="CL274" i="16"/>
  <c r="CM274" i="16"/>
  <c r="CN274" i="16"/>
  <c r="CO274" i="16"/>
  <c r="CP274" i="16"/>
  <c r="CQ274" i="16"/>
  <c r="CR274" i="16"/>
  <c r="CI275" i="16"/>
  <c r="CJ275" i="16"/>
  <c r="CK275" i="16"/>
  <c r="CL275" i="16"/>
  <c r="CM275" i="16"/>
  <c r="CN275" i="16"/>
  <c r="CO275" i="16"/>
  <c r="CP275" i="16"/>
  <c r="CQ275" i="16"/>
  <c r="CR275" i="16"/>
  <c r="CI276" i="16"/>
  <c r="CJ276" i="16"/>
  <c r="CK276" i="16"/>
  <c r="CL276" i="16"/>
  <c r="CM276" i="16"/>
  <c r="CN276" i="16"/>
  <c r="CO276" i="16"/>
  <c r="CP276" i="16"/>
  <c r="CQ276" i="16"/>
  <c r="CR276" i="16"/>
  <c r="CI277" i="16"/>
  <c r="CJ277" i="16"/>
  <c r="CK277" i="16"/>
  <c r="CL277" i="16"/>
  <c r="CM277" i="16"/>
  <c r="CN277" i="16"/>
  <c r="CO277" i="16"/>
  <c r="CP277" i="16"/>
  <c r="CQ277" i="16"/>
  <c r="CR277" i="16"/>
  <c r="CI278" i="16"/>
  <c r="CJ278" i="16"/>
  <c r="CK278" i="16"/>
  <c r="CL278" i="16"/>
  <c r="CM278" i="16"/>
  <c r="CN278" i="16"/>
  <c r="CO278" i="16"/>
  <c r="CP278" i="16"/>
  <c r="CQ278" i="16"/>
  <c r="CR278" i="16"/>
  <c r="CI279" i="16"/>
  <c r="CJ279" i="16"/>
  <c r="CK279" i="16"/>
  <c r="CL279" i="16"/>
  <c r="CM279" i="16"/>
  <c r="CN279" i="16"/>
  <c r="CO279" i="16"/>
  <c r="CP279" i="16"/>
  <c r="CQ279" i="16"/>
  <c r="CR279" i="16"/>
  <c r="CI280" i="16"/>
  <c r="CJ280" i="16"/>
  <c r="CK280" i="16"/>
  <c r="CL280" i="16"/>
  <c r="CM280" i="16"/>
  <c r="CN280" i="16"/>
  <c r="CO280" i="16"/>
  <c r="CP280" i="16"/>
  <c r="CQ280" i="16"/>
  <c r="CR280" i="16"/>
  <c r="CI281" i="16"/>
  <c r="CJ281" i="16"/>
  <c r="CK281" i="16"/>
  <c r="CL281" i="16"/>
  <c r="CM281" i="16"/>
  <c r="CN281" i="16"/>
  <c r="CO281" i="16"/>
  <c r="CP281" i="16"/>
  <c r="CQ281" i="16"/>
  <c r="CR281" i="16"/>
  <c r="CI282" i="16"/>
  <c r="CJ282" i="16"/>
  <c r="CK282" i="16"/>
  <c r="CL282" i="16"/>
  <c r="CM282" i="16"/>
  <c r="CN282" i="16"/>
  <c r="CO282" i="16"/>
  <c r="CP282" i="16"/>
  <c r="CQ282" i="16"/>
  <c r="CR282" i="16"/>
  <c r="CI283" i="16"/>
  <c r="CJ283" i="16"/>
  <c r="CK283" i="16"/>
  <c r="CL283" i="16"/>
  <c r="CM283" i="16"/>
  <c r="CN283" i="16"/>
  <c r="CO283" i="16"/>
  <c r="CP283" i="16"/>
  <c r="CQ283" i="16"/>
  <c r="CR283" i="16"/>
  <c r="CI284" i="16"/>
  <c r="CJ284" i="16"/>
  <c r="CK284" i="16"/>
  <c r="CL284" i="16"/>
  <c r="CM284" i="16"/>
  <c r="CN284" i="16"/>
  <c r="CO284" i="16"/>
  <c r="CP284" i="16"/>
  <c r="CQ284" i="16"/>
  <c r="CR284" i="16"/>
  <c r="CI285" i="16"/>
  <c r="CJ285" i="16"/>
  <c r="CK285" i="16"/>
  <c r="CL285" i="16"/>
  <c r="CM285" i="16"/>
  <c r="CN285" i="16"/>
  <c r="CO285" i="16"/>
  <c r="CP285" i="16"/>
  <c r="CQ285" i="16"/>
  <c r="CR285" i="16"/>
  <c r="CI286" i="16"/>
  <c r="CJ286" i="16"/>
  <c r="CK286" i="16"/>
  <c r="CL286" i="16"/>
  <c r="CM286" i="16"/>
  <c r="CN286" i="16"/>
  <c r="CO286" i="16"/>
  <c r="CP286" i="16"/>
  <c r="CQ286" i="16"/>
  <c r="CR286" i="16"/>
  <c r="CI287" i="16"/>
  <c r="CJ287" i="16"/>
  <c r="CK287" i="16"/>
  <c r="CL287" i="16"/>
  <c r="CM287" i="16"/>
  <c r="CN287" i="16"/>
  <c r="CO287" i="16"/>
  <c r="CP287" i="16"/>
  <c r="CQ287" i="16"/>
  <c r="CR287" i="16"/>
  <c r="CI288" i="16"/>
  <c r="CJ288" i="16"/>
  <c r="CK288" i="16"/>
  <c r="CL288" i="16"/>
  <c r="CM288" i="16"/>
  <c r="CN288" i="16"/>
  <c r="CO288" i="16"/>
  <c r="CP288" i="16"/>
  <c r="CQ288" i="16"/>
  <c r="CR288" i="16"/>
  <c r="CI289" i="16"/>
  <c r="CJ289" i="16"/>
  <c r="CK289" i="16"/>
  <c r="CL289" i="16"/>
  <c r="CM289" i="16"/>
  <c r="CN289" i="16"/>
  <c r="CO289" i="16"/>
  <c r="CP289" i="16"/>
  <c r="CQ289" i="16"/>
  <c r="CR289" i="16"/>
  <c r="CI290" i="16"/>
  <c r="CJ290" i="16"/>
  <c r="CK290" i="16"/>
  <c r="CL290" i="16"/>
  <c r="CM290" i="16"/>
  <c r="CN290" i="16"/>
  <c r="CO290" i="16"/>
  <c r="CP290" i="16"/>
  <c r="CQ290" i="16"/>
  <c r="CR290" i="16"/>
  <c r="CI291" i="16"/>
  <c r="CJ291" i="16"/>
  <c r="CK291" i="16"/>
  <c r="CL291" i="16"/>
  <c r="CM291" i="16"/>
  <c r="CN291" i="16"/>
  <c r="CO291" i="16"/>
  <c r="CP291" i="16"/>
  <c r="CQ291" i="16"/>
  <c r="CR291" i="16"/>
  <c r="CI292" i="16"/>
  <c r="CJ292" i="16"/>
  <c r="CK292" i="16"/>
  <c r="CL292" i="16"/>
  <c r="CM292" i="16"/>
  <c r="CN292" i="16"/>
  <c r="CO292" i="16"/>
  <c r="CP292" i="16"/>
  <c r="CQ292" i="16"/>
  <c r="CR292" i="16"/>
  <c r="CI293" i="16"/>
  <c r="CJ293" i="16"/>
  <c r="CK293" i="16"/>
  <c r="CL293" i="16"/>
  <c r="CM293" i="16"/>
  <c r="CN293" i="16"/>
  <c r="CO293" i="16"/>
  <c r="CP293" i="16"/>
  <c r="CQ293" i="16"/>
  <c r="CR293" i="16"/>
  <c r="CI294" i="16"/>
  <c r="CJ294" i="16"/>
  <c r="CK294" i="16"/>
  <c r="CL294" i="16"/>
  <c r="CM294" i="16"/>
  <c r="CN294" i="16"/>
  <c r="CO294" i="16"/>
  <c r="CP294" i="16"/>
  <c r="CQ294" i="16"/>
  <c r="CR294" i="16"/>
  <c r="CI295" i="16"/>
  <c r="CJ295" i="16"/>
  <c r="CK295" i="16"/>
  <c r="CL295" i="16"/>
  <c r="CM295" i="16"/>
  <c r="CN295" i="16"/>
  <c r="CO295" i="16"/>
  <c r="CP295" i="16"/>
  <c r="CQ295" i="16"/>
  <c r="CR295" i="16"/>
  <c r="CI296" i="16"/>
  <c r="CJ296" i="16"/>
  <c r="CK296" i="16"/>
  <c r="CL296" i="16"/>
  <c r="CM296" i="16"/>
  <c r="CN296" i="16"/>
  <c r="CO296" i="16"/>
  <c r="CP296" i="16"/>
  <c r="CQ296" i="16"/>
  <c r="CR296" i="16"/>
  <c r="CI297" i="16"/>
  <c r="CJ297" i="16"/>
  <c r="CK297" i="16"/>
  <c r="CL297" i="16"/>
  <c r="CM297" i="16"/>
  <c r="CN297" i="16"/>
  <c r="CO297" i="16"/>
  <c r="CP297" i="16"/>
  <c r="CQ297" i="16"/>
  <c r="CR297" i="16"/>
  <c r="CI298" i="16"/>
  <c r="CJ298" i="16"/>
  <c r="CK298" i="16"/>
  <c r="CL298" i="16"/>
  <c r="CM298" i="16"/>
  <c r="CN298" i="16"/>
  <c r="CO298" i="16"/>
  <c r="CP298" i="16"/>
  <c r="CQ298" i="16"/>
  <c r="CR298" i="16"/>
  <c r="CI299" i="16"/>
  <c r="CJ299" i="16"/>
  <c r="CK299" i="16"/>
  <c r="CL299" i="16"/>
  <c r="CM299" i="16"/>
  <c r="CN299" i="16"/>
  <c r="CO299" i="16"/>
  <c r="CP299" i="16"/>
  <c r="CQ299" i="16"/>
  <c r="CR299" i="16"/>
  <c r="CI300" i="16"/>
  <c r="CJ300" i="16"/>
  <c r="CK300" i="16"/>
  <c r="CL300" i="16"/>
  <c r="CM300" i="16"/>
  <c r="CN300" i="16"/>
  <c r="CO300" i="16"/>
  <c r="CP300" i="16"/>
  <c r="CQ300" i="16"/>
  <c r="CR300" i="16"/>
  <c r="CI301" i="16"/>
  <c r="CJ301" i="16"/>
  <c r="CK301" i="16"/>
  <c r="CL301" i="16"/>
  <c r="CM301" i="16"/>
  <c r="CN301" i="16"/>
  <c r="CO301" i="16"/>
  <c r="CP301" i="16"/>
  <c r="CQ301" i="16"/>
  <c r="CR301" i="16"/>
  <c r="CI302" i="16"/>
  <c r="CJ302" i="16"/>
  <c r="CK302" i="16"/>
  <c r="CL302" i="16"/>
  <c r="CM302" i="16"/>
  <c r="CN302" i="16"/>
  <c r="CO302" i="16"/>
  <c r="CP302" i="16"/>
  <c r="CQ302" i="16"/>
  <c r="CR302" i="16"/>
  <c r="CI303" i="16"/>
  <c r="CJ303" i="16"/>
  <c r="CK303" i="16"/>
  <c r="CL303" i="16"/>
  <c r="CM303" i="16"/>
  <c r="CN303" i="16"/>
  <c r="CO303" i="16"/>
  <c r="CP303" i="16"/>
  <c r="CQ303" i="16"/>
  <c r="CR303" i="16"/>
  <c r="CI304" i="16"/>
  <c r="CJ304" i="16"/>
  <c r="CK304" i="16"/>
  <c r="CL304" i="16"/>
  <c r="CM304" i="16"/>
  <c r="CN304" i="16"/>
  <c r="CO304" i="16"/>
  <c r="CP304" i="16"/>
  <c r="CQ304" i="16"/>
  <c r="CR304" i="16"/>
  <c r="CI305" i="16"/>
  <c r="CJ305" i="16"/>
  <c r="CK305" i="16"/>
  <c r="CL305" i="16"/>
  <c r="CM305" i="16"/>
  <c r="CN305" i="16"/>
  <c r="CO305" i="16"/>
  <c r="CP305" i="16"/>
  <c r="CQ305" i="16"/>
  <c r="CR305" i="16"/>
  <c r="CI306" i="16"/>
  <c r="CJ306" i="16"/>
  <c r="CK306" i="16"/>
  <c r="CL306" i="16"/>
  <c r="CM306" i="16"/>
  <c r="CN306" i="16"/>
  <c r="CO306" i="16"/>
  <c r="CP306" i="16"/>
  <c r="CQ306" i="16"/>
  <c r="CR306" i="16"/>
  <c r="CI307" i="16"/>
  <c r="CJ307" i="16"/>
  <c r="CK307" i="16"/>
  <c r="CL307" i="16"/>
  <c r="CM307" i="16"/>
  <c r="CN307" i="16"/>
  <c r="CO307" i="16"/>
  <c r="CP307" i="16"/>
  <c r="CQ307" i="16"/>
  <c r="CR307" i="16"/>
  <c r="CI308" i="16"/>
  <c r="CJ308" i="16"/>
  <c r="CK308" i="16"/>
  <c r="CL308" i="16"/>
  <c r="CM308" i="16"/>
  <c r="CN308" i="16"/>
  <c r="CO308" i="16"/>
  <c r="CP308" i="16"/>
  <c r="CQ308" i="16"/>
  <c r="CR308" i="16"/>
  <c r="CI309" i="16"/>
  <c r="CJ309" i="16"/>
  <c r="CK309" i="16"/>
  <c r="CL309" i="16"/>
  <c r="CM309" i="16"/>
  <c r="CN309" i="16"/>
  <c r="CO309" i="16"/>
  <c r="CP309" i="16"/>
  <c r="CQ309" i="16"/>
  <c r="CR309" i="16"/>
  <c r="CI310" i="16"/>
  <c r="CJ310" i="16"/>
  <c r="CK310" i="16"/>
  <c r="CL310" i="16"/>
  <c r="CM310" i="16"/>
  <c r="CN310" i="16"/>
  <c r="CO310" i="16"/>
  <c r="CP310" i="16"/>
  <c r="CQ310" i="16"/>
  <c r="CR310" i="16"/>
  <c r="CI311" i="16"/>
  <c r="CJ311" i="16"/>
  <c r="CK311" i="16"/>
  <c r="CL311" i="16"/>
  <c r="CM311" i="16"/>
  <c r="CN311" i="16"/>
  <c r="CO311" i="16"/>
  <c r="CP311" i="16"/>
  <c r="CQ311" i="16"/>
  <c r="CR311" i="16"/>
  <c r="CI312" i="16"/>
  <c r="CJ312" i="16"/>
  <c r="CK312" i="16"/>
  <c r="CL312" i="16"/>
  <c r="CM312" i="16"/>
  <c r="CN312" i="16"/>
  <c r="CO312" i="16"/>
  <c r="CP312" i="16"/>
  <c r="CQ312" i="16"/>
  <c r="CR312" i="16"/>
  <c r="CI313" i="16"/>
  <c r="CJ313" i="16"/>
  <c r="CK313" i="16"/>
  <c r="CL313" i="16"/>
  <c r="CM313" i="16"/>
  <c r="CN313" i="16"/>
  <c r="CO313" i="16"/>
  <c r="CP313" i="16"/>
  <c r="CQ313" i="16"/>
  <c r="CR313" i="16"/>
  <c r="CI314" i="16"/>
  <c r="CJ314" i="16"/>
  <c r="CK314" i="16"/>
  <c r="CL314" i="16"/>
  <c r="CM314" i="16"/>
  <c r="CN314" i="16"/>
  <c r="CO314" i="16"/>
  <c r="CP314" i="16"/>
  <c r="CQ314" i="16"/>
  <c r="CR314" i="16"/>
  <c r="CI315" i="16"/>
  <c r="CJ315" i="16"/>
  <c r="CK315" i="16"/>
  <c r="CL315" i="16"/>
  <c r="CM315" i="16"/>
  <c r="CN315" i="16"/>
  <c r="CO315" i="16"/>
  <c r="CP315" i="16"/>
  <c r="CQ315" i="16"/>
  <c r="CR315" i="16"/>
  <c r="CI316" i="16"/>
  <c r="CJ316" i="16"/>
  <c r="CK316" i="16"/>
  <c r="CL316" i="16"/>
  <c r="CM316" i="16"/>
  <c r="CN316" i="16"/>
  <c r="CO316" i="16"/>
  <c r="CP316" i="16"/>
  <c r="CQ316" i="16"/>
  <c r="CR316" i="16"/>
  <c r="CI317" i="16"/>
  <c r="CJ317" i="16"/>
  <c r="CK317" i="16"/>
  <c r="CL317" i="16"/>
  <c r="CM317" i="16"/>
  <c r="CN317" i="16"/>
  <c r="CO317" i="16"/>
  <c r="CP317" i="16"/>
  <c r="CQ317" i="16"/>
  <c r="CR317" i="16"/>
  <c r="CI318" i="16"/>
  <c r="CJ318" i="16"/>
  <c r="CK318" i="16"/>
  <c r="CL318" i="16"/>
  <c r="CM318" i="16"/>
  <c r="CN318" i="16"/>
  <c r="CO318" i="16"/>
  <c r="CP318" i="16"/>
  <c r="CQ318" i="16"/>
  <c r="CR318" i="16"/>
  <c r="CI319" i="16"/>
  <c r="CJ319" i="16"/>
  <c r="CK319" i="16"/>
  <c r="CL319" i="16"/>
  <c r="CM319" i="16"/>
  <c r="CN319" i="16"/>
  <c r="CO319" i="16"/>
  <c r="CP319" i="16"/>
  <c r="CQ319" i="16"/>
  <c r="CR319" i="16"/>
  <c r="CI320" i="16"/>
  <c r="CJ320" i="16"/>
  <c r="CK320" i="16"/>
  <c r="CL320" i="16"/>
  <c r="CM320" i="16"/>
  <c r="CN320" i="16"/>
  <c r="CO320" i="16"/>
  <c r="CP320" i="16"/>
  <c r="CQ320" i="16"/>
  <c r="CR320" i="16"/>
  <c r="CI321" i="16"/>
  <c r="CJ321" i="16"/>
  <c r="CK321" i="16"/>
  <c r="CL321" i="16"/>
  <c r="CM321" i="16"/>
  <c r="CN321" i="16"/>
  <c r="CO321" i="16"/>
  <c r="CP321" i="16"/>
  <c r="CQ321" i="16"/>
  <c r="CR321" i="16"/>
  <c r="CI322" i="16"/>
  <c r="CJ322" i="16"/>
  <c r="CK322" i="16"/>
  <c r="CL322" i="16"/>
  <c r="CM322" i="16"/>
  <c r="CN322" i="16"/>
  <c r="CO322" i="16"/>
  <c r="CP322" i="16"/>
  <c r="CQ322" i="16"/>
  <c r="CR322" i="16"/>
  <c r="CI323" i="16"/>
  <c r="CJ323" i="16"/>
  <c r="CK323" i="16"/>
  <c r="CL323" i="16"/>
  <c r="CM323" i="16"/>
  <c r="CN323" i="16"/>
  <c r="CO323" i="16"/>
  <c r="CP323" i="16"/>
  <c r="CQ323" i="16"/>
  <c r="CR323" i="16"/>
  <c r="CI324" i="16"/>
  <c r="CJ324" i="16"/>
  <c r="CK324" i="16"/>
  <c r="CL324" i="16"/>
  <c r="CM324" i="16"/>
  <c r="CN324" i="16"/>
  <c r="CO324" i="16"/>
  <c r="CP324" i="16"/>
  <c r="CQ324" i="16"/>
  <c r="CR324" i="16"/>
  <c r="CI325" i="16"/>
  <c r="CJ325" i="16"/>
  <c r="CK325" i="16"/>
  <c r="CL325" i="16"/>
  <c r="CM325" i="16"/>
  <c r="CN325" i="16"/>
  <c r="CO325" i="16"/>
  <c r="CP325" i="16"/>
  <c r="CQ325" i="16"/>
  <c r="CR325" i="16"/>
  <c r="CI326" i="16"/>
  <c r="CJ326" i="16"/>
  <c r="CK326" i="16"/>
  <c r="CL326" i="16"/>
  <c r="CM326" i="16"/>
  <c r="CN326" i="16"/>
  <c r="CO326" i="16"/>
  <c r="CP326" i="16"/>
  <c r="CQ326" i="16"/>
  <c r="CR326" i="16"/>
  <c r="CI327" i="16"/>
  <c r="CJ327" i="16"/>
  <c r="CK327" i="16"/>
  <c r="CL327" i="16"/>
  <c r="CM327" i="16"/>
  <c r="CN327" i="16"/>
  <c r="CO327" i="16"/>
  <c r="CP327" i="16"/>
  <c r="CQ327" i="16"/>
  <c r="CR327" i="16"/>
  <c r="CI328" i="16"/>
  <c r="CJ328" i="16"/>
  <c r="CK328" i="16"/>
  <c r="CL328" i="16"/>
  <c r="CM328" i="16"/>
  <c r="CN328" i="16"/>
  <c r="CO328" i="16"/>
  <c r="CP328" i="16"/>
  <c r="CQ328" i="16"/>
  <c r="CR328" i="16"/>
  <c r="CI329" i="16"/>
  <c r="CJ329" i="16"/>
  <c r="CK329" i="16"/>
  <c r="CL329" i="16"/>
  <c r="CM329" i="16"/>
  <c r="CN329" i="16"/>
  <c r="CO329" i="16"/>
  <c r="CP329" i="16"/>
  <c r="CQ329" i="16"/>
  <c r="CR329" i="16"/>
  <c r="CI330" i="16"/>
  <c r="CJ330" i="16"/>
  <c r="CK330" i="16"/>
  <c r="CL330" i="16"/>
  <c r="CM330" i="16"/>
  <c r="CN330" i="16"/>
  <c r="CO330" i="16"/>
  <c r="CP330" i="16"/>
  <c r="CQ330" i="16"/>
  <c r="CR330" i="16"/>
  <c r="CI331" i="16"/>
  <c r="CJ331" i="16"/>
  <c r="CK331" i="16"/>
  <c r="CL331" i="16"/>
  <c r="CM331" i="16"/>
  <c r="CN331" i="16"/>
  <c r="CO331" i="16"/>
  <c r="CP331" i="16"/>
  <c r="CQ331" i="16"/>
  <c r="CR331" i="16"/>
  <c r="CI332" i="16"/>
  <c r="CJ332" i="16"/>
  <c r="CK332" i="16"/>
  <c r="CL332" i="16"/>
  <c r="CM332" i="16"/>
  <c r="CN332" i="16"/>
  <c r="CO332" i="16"/>
  <c r="CP332" i="16"/>
  <c r="CQ332" i="16"/>
  <c r="CR332" i="16"/>
  <c r="CI333" i="16"/>
  <c r="CJ333" i="16"/>
  <c r="CK333" i="16"/>
  <c r="CL333" i="16"/>
  <c r="CM333" i="16"/>
  <c r="CN333" i="16"/>
  <c r="CO333" i="16"/>
  <c r="CP333" i="16"/>
  <c r="CQ333" i="16"/>
  <c r="CR333" i="16"/>
  <c r="CI334" i="16"/>
  <c r="CJ334" i="16"/>
  <c r="CK334" i="16"/>
  <c r="CL334" i="16"/>
  <c r="CM334" i="16"/>
  <c r="CN334" i="16"/>
  <c r="CO334" i="16"/>
  <c r="CP334" i="16"/>
  <c r="CQ334" i="16"/>
  <c r="CR334" i="16"/>
  <c r="CI335" i="16"/>
  <c r="CJ335" i="16"/>
  <c r="CK335" i="16"/>
  <c r="CL335" i="16"/>
  <c r="CM335" i="16"/>
  <c r="CN335" i="16"/>
  <c r="CO335" i="16"/>
  <c r="CP335" i="16"/>
  <c r="CQ335" i="16"/>
  <c r="CR335" i="16"/>
  <c r="CI336" i="16"/>
  <c r="CJ336" i="16"/>
  <c r="CK336" i="16"/>
  <c r="CL336" i="16"/>
  <c r="CM336" i="16"/>
  <c r="CN336" i="16"/>
  <c r="CO336" i="16"/>
  <c r="CP336" i="16"/>
  <c r="CQ336" i="16"/>
  <c r="CR336" i="16"/>
  <c r="CI337" i="16"/>
  <c r="CJ337" i="16"/>
  <c r="CK337" i="16"/>
  <c r="CL337" i="16"/>
  <c r="CM337" i="16"/>
  <c r="CN337" i="16"/>
  <c r="CO337" i="16"/>
  <c r="CP337" i="16"/>
  <c r="CQ337" i="16"/>
  <c r="CR337" i="16"/>
  <c r="CI338" i="16"/>
  <c r="CJ338" i="16"/>
  <c r="CK338" i="16"/>
  <c r="CL338" i="16"/>
  <c r="CM338" i="16"/>
  <c r="CN338" i="16"/>
  <c r="CO338" i="16"/>
  <c r="CP338" i="16"/>
  <c r="CQ338" i="16"/>
  <c r="CR338" i="16"/>
  <c r="CI339" i="16"/>
  <c r="CJ339" i="16"/>
  <c r="CK339" i="16"/>
  <c r="CL339" i="16"/>
  <c r="CM339" i="16"/>
  <c r="CN339" i="16"/>
  <c r="CO339" i="16"/>
  <c r="CP339" i="16"/>
  <c r="CQ339" i="16"/>
  <c r="CR339" i="16"/>
  <c r="CI340" i="16"/>
  <c r="CJ340" i="16"/>
  <c r="CK340" i="16"/>
  <c r="CL340" i="16"/>
  <c r="CM340" i="16"/>
  <c r="CN340" i="16"/>
  <c r="CO340" i="16"/>
  <c r="CP340" i="16"/>
  <c r="CQ340" i="16"/>
  <c r="CR340" i="16"/>
  <c r="CI341" i="16"/>
  <c r="CJ341" i="16"/>
  <c r="CK341" i="16"/>
  <c r="CL341" i="16"/>
  <c r="CM341" i="16"/>
  <c r="CN341" i="16"/>
  <c r="CO341" i="16"/>
  <c r="CP341" i="16"/>
  <c r="CQ341" i="16"/>
  <c r="CR341" i="16"/>
  <c r="CI342" i="16"/>
  <c r="CJ342" i="16"/>
  <c r="CK342" i="16"/>
  <c r="CL342" i="16"/>
  <c r="CM342" i="16"/>
  <c r="CN342" i="16"/>
  <c r="CO342" i="16"/>
  <c r="CP342" i="16"/>
  <c r="CQ342" i="16"/>
  <c r="CR342" i="16"/>
  <c r="CI343" i="16"/>
  <c r="CJ343" i="16"/>
  <c r="CK343" i="16"/>
  <c r="CL343" i="16"/>
  <c r="CM343" i="16"/>
  <c r="CN343" i="16"/>
  <c r="CO343" i="16"/>
  <c r="CP343" i="16"/>
  <c r="CQ343" i="16"/>
  <c r="CR343" i="16"/>
  <c r="CI344" i="16"/>
  <c r="CJ344" i="16"/>
  <c r="CK344" i="16"/>
  <c r="CL344" i="16"/>
  <c r="CM344" i="16"/>
  <c r="CN344" i="16"/>
  <c r="CO344" i="16"/>
  <c r="CP344" i="16"/>
  <c r="CQ344" i="16"/>
  <c r="CR344" i="16"/>
  <c r="CI345" i="16"/>
  <c r="CJ345" i="16"/>
  <c r="CK345" i="16"/>
  <c r="CL345" i="16"/>
  <c r="CM345" i="16"/>
  <c r="CN345" i="16"/>
  <c r="CO345" i="16"/>
  <c r="CP345" i="16"/>
  <c r="CQ345" i="16"/>
  <c r="CR345" i="16"/>
  <c r="CI346" i="16"/>
  <c r="CJ346" i="16"/>
  <c r="CK346" i="16"/>
  <c r="CL346" i="16"/>
  <c r="CM346" i="16"/>
  <c r="CN346" i="16"/>
  <c r="CO346" i="16"/>
  <c r="CP346" i="16"/>
  <c r="CQ346" i="16"/>
  <c r="CR346" i="16"/>
  <c r="CI347" i="16"/>
  <c r="CJ347" i="16"/>
  <c r="CK347" i="16"/>
  <c r="CL347" i="16"/>
  <c r="CM347" i="16"/>
  <c r="CN347" i="16"/>
  <c r="CO347" i="16"/>
  <c r="CP347" i="16"/>
  <c r="CQ347" i="16"/>
  <c r="CR347" i="16"/>
  <c r="CI348" i="16"/>
  <c r="CJ348" i="16"/>
  <c r="CK348" i="16"/>
  <c r="CL348" i="16"/>
  <c r="CM348" i="16"/>
  <c r="CN348" i="16"/>
  <c r="CO348" i="16"/>
  <c r="CP348" i="16"/>
  <c r="CQ348" i="16"/>
  <c r="CR348" i="16"/>
  <c r="CI349" i="16"/>
  <c r="CJ349" i="16"/>
  <c r="CK349" i="16"/>
  <c r="CL349" i="16"/>
  <c r="CM349" i="16"/>
  <c r="CN349" i="16"/>
  <c r="CO349" i="16"/>
  <c r="CP349" i="16"/>
  <c r="CQ349" i="16"/>
  <c r="CR349" i="16"/>
  <c r="CI350" i="16"/>
  <c r="CJ350" i="16"/>
  <c r="CK350" i="16"/>
  <c r="CL350" i="16"/>
  <c r="CM350" i="16"/>
  <c r="CN350" i="16"/>
  <c r="CO350" i="16"/>
  <c r="CP350" i="16"/>
  <c r="CQ350" i="16"/>
  <c r="CR350" i="16"/>
  <c r="CI351" i="16"/>
  <c r="CJ351" i="16"/>
  <c r="CK351" i="16"/>
  <c r="CL351" i="16"/>
  <c r="CM351" i="16"/>
  <c r="CN351" i="16"/>
  <c r="CO351" i="16"/>
  <c r="CP351" i="16"/>
  <c r="CQ351" i="16"/>
  <c r="CR351" i="16"/>
  <c r="CI352" i="16"/>
  <c r="CJ352" i="16"/>
  <c r="CK352" i="16"/>
  <c r="CL352" i="16"/>
  <c r="CM352" i="16"/>
  <c r="CN352" i="16"/>
  <c r="CO352" i="16"/>
  <c r="CP352" i="16"/>
  <c r="CQ352" i="16"/>
  <c r="CR352" i="16"/>
  <c r="CI353" i="16"/>
  <c r="CJ353" i="16"/>
  <c r="CK353" i="16"/>
  <c r="CL353" i="16"/>
  <c r="CM353" i="16"/>
  <c r="CN353" i="16"/>
  <c r="CO353" i="16"/>
  <c r="CP353" i="16"/>
  <c r="CQ353" i="16"/>
  <c r="CR353" i="16"/>
  <c r="CI354" i="16"/>
  <c r="CJ354" i="16"/>
  <c r="CK354" i="16"/>
  <c r="CL354" i="16"/>
  <c r="CM354" i="16"/>
  <c r="CN354" i="16"/>
  <c r="CO354" i="16"/>
  <c r="CP354" i="16"/>
  <c r="CQ354" i="16"/>
  <c r="CR354" i="16"/>
  <c r="CI355" i="16"/>
  <c r="CJ355" i="16"/>
  <c r="CK355" i="16"/>
  <c r="CL355" i="16"/>
  <c r="CM355" i="16"/>
  <c r="CN355" i="16"/>
  <c r="CO355" i="16"/>
  <c r="CP355" i="16"/>
  <c r="CQ355" i="16"/>
  <c r="CR355" i="16"/>
  <c r="CI356" i="16"/>
  <c r="CJ356" i="16"/>
  <c r="CK356" i="16"/>
  <c r="CL356" i="16"/>
  <c r="CM356" i="16"/>
  <c r="CN356" i="16"/>
  <c r="CO356" i="16"/>
  <c r="CP356" i="16"/>
  <c r="CQ356" i="16"/>
  <c r="CR356" i="16"/>
  <c r="CI357" i="16"/>
  <c r="CJ357" i="16"/>
  <c r="CK357" i="16"/>
  <c r="CL357" i="16"/>
  <c r="CM357" i="16"/>
  <c r="CN357" i="16"/>
  <c r="CO357" i="16"/>
  <c r="CP357" i="16"/>
  <c r="CQ357" i="16"/>
  <c r="CR357" i="16"/>
  <c r="CI358" i="16"/>
  <c r="CJ358" i="16"/>
  <c r="CK358" i="16"/>
  <c r="CL358" i="16"/>
  <c r="CM358" i="16"/>
  <c r="CN358" i="16"/>
  <c r="CO358" i="16"/>
  <c r="CP358" i="16"/>
  <c r="CQ358" i="16"/>
  <c r="CR358" i="16"/>
  <c r="CI359" i="16"/>
  <c r="CJ359" i="16"/>
  <c r="CK359" i="16"/>
  <c r="CL359" i="16"/>
  <c r="CM359" i="16"/>
  <c r="CN359" i="16"/>
  <c r="CO359" i="16"/>
  <c r="CP359" i="16"/>
  <c r="CQ359" i="16"/>
  <c r="CR359" i="16"/>
  <c r="CI360" i="16"/>
  <c r="CJ360" i="16"/>
  <c r="CK360" i="16"/>
  <c r="CL360" i="16"/>
  <c r="CM360" i="16"/>
  <c r="CN360" i="16"/>
  <c r="CO360" i="16"/>
  <c r="CP360" i="16"/>
  <c r="CQ360" i="16"/>
  <c r="CR360" i="16"/>
  <c r="CI361" i="16"/>
  <c r="CJ361" i="16"/>
  <c r="CK361" i="16"/>
  <c r="CL361" i="16"/>
  <c r="CM361" i="16"/>
  <c r="CN361" i="16"/>
  <c r="CO361" i="16"/>
  <c r="CP361" i="16"/>
  <c r="CQ361" i="16"/>
  <c r="CR361" i="16"/>
  <c r="CI362" i="16"/>
  <c r="CJ362" i="16"/>
  <c r="CK362" i="16"/>
  <c r="CL362" i="16"/>
  <c r="CM362" i="16"/>
  <c r="CN362" i="16"/>
  <c r="CO362" i="16"/>
  <c r="CP362" i="16"/>
  <c r="CQ362" i="16"/>
  <c r="CR362" i="16"/>
  <c r="CI363" i="16"/>
  <c r="CJ363" i="16"/>
  <c r="CK363" i="16"/>
  <c r="CL363" i="16"/>
  <c r="CM363" i="16"/>
  <c r="CN363" i="16"/>
  <c r="CO363" i="16"/>
  <c r="CP363" i="16"/>
  <c r="CQ363" i="16"/>
  <c r="CR363" i="16"/>
  <c r="CI364" i="16"/>
  <c r="CJ364" i="16"/>
  <c r="CK364" i="16"/>
  <c r="CL364" i="16"/>
  <c r="CM364" i="16"/>
  <c r="CN364" i="16"/>
  <c r="CO364" i="16"/>
  <c r="CP364" i="16"/>
  <c r="CQ364" i="16"/>
  <c r="CR364" i="16"/>
  <c r="CI365" i="16"/>
  <c r="CJ365" i="16"/>
  <c r="CK365" i="16"/>
  <c r="CL365" i="16"/>
  <c r="CM365" i="16"/>
  <c r="CN365" i="16"/>
  <c r="CO365" i="16"/>
  <c r="CP365" i="16"/>
  <c r="CQ365" i="16"/>
  <c r="CR365" i="16"/>
  <c r="CI366" i="16"/>
  <c r="CJ366" i="16"/>
  <c r="CK366" i="16"/>
  <c r="CL366" i="16"/>
  <c r="CM366" i="16"/>
  <c r="CN366" i="16"/>
  <c r="CO366" i="16"/>
  <c r="CP366" i="16"/>
  <c r="CQ366" i="16"/>
  <c r="CR366" i="16"/>
  <c r="CI367" i="16"/>
  <c r="CJ367" i="16"/>
  <c r="CK367" i="16"/>
  <c r="CL367" i="16"/>
  <c r="CM367" i="16"/>
  <c r="CN367" i="16"/>
  <c r="CO367" i="16"/>
  <c r="CP367" i="16"/>
  <c r="CQ367" i="16"/>
  <c r="CR367" i="16"/>
  <c r="CI368" i="16"/>
  <c r="CJ368" i="16"/>
  <c r="CK368" i="16"/>
  <c r="CL368" i="16"/>
  <c r="CM368" i="16"/>
  <c r="CN368" i="16"/>
  <c r="CO368" i="16"/>
  <c r="CP368" i="16"/>
  <c r="CQ368" i="16"/>
  <c r="CR368" i="16"/>
  <c r="CI369" i="16"/>
  <c r="CJ369" i="16"/>
  <c r="CK369" i="16"/>
  <c r="CL369" i="16"/>
  <c r="CM369" i="16"/>
  <c r="CN369" i="16"/>
  <c r="CO369" i="16"/>
  <c r="CP369" i="16"/>
  <c r="CQ369" i="16"/>
  <c r="CR369" i="16"/>
  <c r="CI370" i="16"/>
  <c r="CJ370" i="16"/>
  <c r="CK370" i="16"/>
  <c r="CL370" i="16"/>
  <c r="CM370" i="16"/>
  <c r="CN370" i="16"/>
  <c r="CO370" i="16"/>
  <c r="CP370" i="16"/>
  <c r="CQ370" i="16"/>
  <c r="CR370" i="16"/>
  <c r="CI371" i="16"/>
  <c r="CJ371" i="16"/>
  <c r="CK371" i="16"/>
  <c r="CL371" i="16"/>
  <c r="CM371" i="16"/>
  <c r="CN371" i="16"/>
  <c r="CO371" i="16"/>
  <c r="CP371" i="16"/>
  <c r="CQ371" i="16"/>
  <c r="CR371" i="16"/>
  <c r="CI372" i="16"/>
  <c r="CJ372" i="16"/>
  <c r="CK372" i="16"/>
  <c r="CL372" i="16"/>
  <c r="CM372" i="16"/>
  <c r="CN372" i="16"/>
  <c r="CO372" i="16"/>
  <c r="CP372" i="16"/>
  <c r="CQ372" i="16"/>
  <c r="CR372" i="16"/>
  <c r="CI373" i="16"/>
  <c r="CJ373" i="16"/>
  <c r="CK373" i="16"/>
  <c r="CL373" i="16"/>
  <c r="CM373" i="16"/>
  <c r="CN373" i="16"/>
  <c r="CO373" i="16"/>
  <c r="CP373" i="16"/>
  <c r="CQ373" i="16"/>
  <c r="CR373" i="16"/>
  <c r="CI374" i="16"/>
  <c r="CJ374" i="16"/>
  <c r="CK374" i="16"/>
  <c r="CL374" i="16"/>
  <c r="CM374" i="16"/>
  <c r="CN374" i="16"/>
  <c r="CO374" i="16"/>
  <c r="CP374" i="16"/>
  <c r="CQ374" i="16"/>
  <c r="CR374" i="16"/>
  <c r="CI375" i="16"/>
  <c r="CJ375" i="16"/>
  <c r="CK375" i="16"/>
  <c r="CL375" i="16"/>
  <c r="CM375" i="16"/>
  <c r="CN375" i="16"/>
  <c r="CO375" i="16"/>
  <c r="CP375" i="16"/>
  <c r="CQ375" i="16"/>
  <c r="CR375" i="16"/>
  <c r="CI376" i="16"/>
  <c r="CJ376" i="16"/>
  <c r="CK376" i="16"/>
  <c r="CL376" i="16"/>
  <c r="CM376" i="16"/>
  <c r="CN376" i="16"/>
  <c r="CO376" i="16"/>
  <c r="CP376" i="16"/>
  <c r="CQ376" i="16"/>
  <c r="CR376" i="16"/>
  <c r="CI377" i="16"/>
  <c r="CJ377" i="16"/>
  <c r="CK377" i="16"/>
  <c r="CL377" i="16"/>
  <c r="CM377" i="16"/>
  <c r="CN377" i="16"/>
  <c r="CO377" i="16"/>
  <c r="CP377" i="16"/>
  <c r="CQ377" i="16"/>
  <c r="CR377" i="16"/>
  <c r="CI378" i="16"/>
  <c r="CJ378" i="16"/>
  <c r="CK378" i="16"/>
  <c r="CL378" i="16"/>
  <c r="CM378" i="16"/>
  <c r="CN378" i="16"/>
  <c r="CO378" i="16"/>
  <c r="CP378" i="16"/>
  <c r="CQ378" i="16"/>
  <c r="CR378" i="16"/>
  <c r="CI379" i="16"/>
  <c r="CJ379" i="16"/>
  <c r="CK379" i="16"/>
  <c r="CL379" i="16"/>
  <c r="CM379" i="16"/>
  <c r="CN379" i="16"/>
  <c r="CO379" i="16"/>
  <c r="CP379" i="16"/>
  <c r="CQ379" i="16"/>
  <c r="CR379" i="16"/>
  <c r="CI380" i="16"/>
  <c r="CJ380" i="16"/>
  <c r="CK380" i="16"/>
  <c r="CL380" i="16"/>
  <c r="CM380" i="16"/>
  <c r="CN380" i="16"/>
  <c r="CO380" i="16"/>
  <c r="CP380" i="16"/>
  <c r="CQ380" i="16"/>
  <c r="CR380" i="16"/>
  <c r="CI381" i="16"/>
  <c r="CJ381" i="16"/>
  <c r="CK381" i="16"/>
  <c r="CL381" i="16"/>
  <c r="CM381" i="16"/>
  <c r="CN381" i="16"/>
  <c r="CO381" i="16"/>
  <c r="CP381" i="16"/>
  <c r="CQ381" i="16"/>
  <c r="CR381" i="16"/>
  <c r="CI382" i="16"/>
  <c r="CJ382" i="16"/>
  <c r="CK382" i="16"/>
  <c r="CL382" i="16"/>
  <c r="CM382" i="16"/>
  <c r="CN382" i="16"/>
  <c r="CO382" i="16"/>
  <c r="CP382" i="16"/>
  <c r="CQ382" i="16"/>
  <c r="CR382" i="16"/>
  <c r="CI383" i="16"/>
  <c r="CJ383" i="16"/>
  <c r="CK383" i="16"/>
  <c r="CL383" i="16"/>
  <c r="CM383" i="16"/>
  <c r="CN383" i="16"/>
  <c r="CO383" i="16"/>
  <c r="CP383" i="16"/>
  <c r="CQ383" i="16"/>
  <c r="CR383" i="16"/>
  <c r="CI384" i="16"/>
  <c r="CJ384" i="16"/>
  <c r="CK384" i="16"/>
  <c r="CL384" i="16"/>
  <c r="CM384" i="16"/>
  <c r="CN384" i="16"/>
  <c r="CO384" i="16"/>
  <c r="CP384" i="16"/>
  <c r="CQ384" i="16"/>
  <c r="CR384" i="16"/>
  <c r="CI385" i="16"/>
  <c r="CJ385" i="16"/>
  <c r="CK385" i="16"/>
  <c r="CL385" i="16"/>
  <c r="CM385" i="16"/>
  <c r="CN385" i="16"/>
  <c r="CO385" i="16"/>
  <c r="CP385" i="16"/>
  <c r="CQ385" i="16"/>
  <c r="CR385" i="16"/>
  <c r="CI386" i="16"/>
  <c r="CJ386" i="16"/>
  <c r="CK386" i="16"/>
  <c r="CL386" i="16"/>
  <c r="CM386" i="16"/>
  <c r="CN386" i="16"/>
  <c r="CO386" i="16"/>
  <c r="CP386" i="16"/>
  <c r="CQ386" i="16"/>
  <c r="CR386" i="16"/>
  <c r="CI387" i="16"/>
  <c r="CJ387" i="16"/>
  <c r="CK387" i="16"/>
  <c r="CL387" i="16"/>
  <c r="CM387" i="16"/>
  <c r="CN387" i="16"/>
  <c r="CO387" i="16"/>
  <c r="CP387" i="16"/>
  <c r="CQ387" i="16"/>
  <c r="CR387" i="16"/>
  <c r="CI388" i="16"/>
  <c r="CJ388" i="16"/>
  <c r="CK388" i="16"/>
  <c r="CL388" i="16"/>
  <c r="CM388" i="16"/>
  <c r="CN388" i="16"/>
  <c r="CO388" i="16"/>
  <c r="CP388" i="16"/>
  <c r="CQ388" i="16"/>
  <c r="CR388" i="16"/>
  <c r="CI389" i="16"/>
  <c r="CJ389" i="16"/>
  <c r="CK389" i="16"/>
  <c r="CL389" i="16"/>
  <c r="CM389" i="16"/>
  <c r="CN389" i="16"/>
  <c r="CO389" i="16"/>
  <c r="CP389" i="16"/>
  <c r="CQ389" i="16"/>
  <c r="CR389" i="16"/>
  <c r="CI390" i="16"/>
  <c r="CJ390" i="16"/>
  <c r="CK390" i="16"/>
  <c r="CL390" i="16"/>
  <c r="CM390" i="16"/>
  <c r="CN390" i="16"/>
  <c r="CO390" i="16"/>
  <c r="CP390" i="16"/>
  <c r="CQ390" i="16"/>
  <c r="CR390" i="16"/>
  <c r="CI391" i="16"/>
  <c r="CJ391" i="16"/>
  <c r="CK391" i="16"/>
  <c r="CL391" i="16"/>
  <c r="CM391" i="16"/>
  <c r="CN391" i="16"/>
  <c r="CO391" i="16"/>
  <c r="CP391" i="16"/>
  <c r="CQ391" i="16"/>
  <c r="CR391" i="16"/>
  <c r="CI392" i="16"/>
  <c r="CJ392" i="16"/>
  <c r="CK392" i="16"/>
  <c r="CL392" i="16"/>
  <c r="CM392" i="16"/>
  <c r="CN392" i="16"/>
  <c r="CO392" i="16"/>
  <c r="CP392" i="16"/>
  <c r="CQ392" i="16"/>
  <c r="CR392" i="16"/>
  <c r="CI393" i="16"/>
  <c r="CJ393" i="16"/>
  <c r="CK393" i="16"/>
  <c r="CL393" i="16"/>
  <c r="CM393" i="16"/>
  <c r="CN393" i="16"/>
  <c r="CO393" i="16"/>
  <c r="CP393" i="16"/>
  <c r="CQ393" i="16"/>
  <c r="CR393" i="16"/>
  <c r="CI394" i="16"/>
  <c r="CJ394" i="16"/>
  <c r="CK394" i="16"/>
  <c r="CL394" i="16"/>
  <c r="CM394" i="16"/>
  <c r="CN394" i="16"/>
  <c r="CO394" i="16"/>
  <c r="CP394" i="16"/>
  <c r="CQ394" i="16"/>
  <c r="CR394" i="16"/>
  <c r="CI395" i="16"/>
  <c r="CJ395" i="16"/>
  <c r="CK395" i="16"/>
  <c r="CL395" i="16"/>
  <c r="CM395" i="16"/>
  <c r="CN395" i="16"/>
  <c r="CO395" i="16"/>
  <c r="CP395" i="16"/>
  <c r="CQ395" i="16"/>
  <c r="CR395" i="16"/>
  <c r="CI396" i="16"/>
  <c r="CJ396" i="16"/>
  <c r="CK396" i="16"/>
  <c r="CL396" i="16"/>
  <c r="CM396" i="16"/>
  <c r="CN396" i="16"/>
  <c r="CO396" i="16"/>
  <c r="CP396" i="16"/>
  <c r="CQ396" i="16"/>
  <c r="CR396" i="16"/>
  <c r="CI397" i="16"/>
  <c r="CJ397" i="16"/>
  <c r="CK397" i="16"/>
  <c r="CL397" i="16"/>
  <c r="CM397" i="16"/>
  <c r="CN397" i="16"/>
  <c r="CO397" i="16"/>
  <c r="CP397" i="16"/>
  <c r="CQ397" i="16"/>
  <c r="CR397" i="16"/>
  <c r="CI398" i="16"/>
  <c r="CJ398" i="16"/>
  <c r="CK398" i="16"/>
  <c r="CL398" i="16"/>
  <c r="CM398" i="16"/>
  <c r="CN398" i="16"/>
  <c r="CO398" i="16"/>
  <c r="CP398" i="16"/>
  <c r="CQ398" i="16"/>
  <c r="CR398" i="16"/>
  <c r="CI399" i="16"/>
  <c r="CJ399" i="16"/>
  <c r="CK399" i="16"/>
  <c r="CL399" i="16"/>
  <c r="CM399" i="16"/>
  <c r="CN399" i="16"/>
  <c r="CO399" i="16"/>
  <c r="CP399" i="16"/>
  <c r="CQ399" i="16"/>
  <c r="CR399" i="16"/>
  <c r="CI400" i="16"/>
  <c r="CJ400" i="16"/>
  <c r="CK400" i="16"/>
  <c r="CL400" i="16"/>
  <c r="CM400" i="16"/>
  <c r="CN400" i="16"/>
  <c r="CO400" i="16"/>
  <c r="CP400" i="16"/>
  <c r="CQ400" i="16"/>
  <c r="CR400" i="16"/>
  <c r="CI401" i="16"/>
  <c r="CJ401" i="16"/>
  <c r="CK401" i="16"/>
  <c r="CL401" i="16"/>
  <c r="CM401" i="16"/>
  <c r="CN401" i="16"/>
  <c r="CO401" i="16"/>
  <c r="CP401" i="16"/>
  <c r="CQ401" i="16"/>
  <c r="CR401" i="16"/>
  <c r="CI402" i="16"/>
  <c r="CJ402" i="16"/>
  <c r="CK402" i="16"/>
  <c r="CL402" i="16"/>
  <c r="CM402" i="16"/>
  <c r="CN402" i="16"/>
  <c r="CO402" i="16"/>
  <c r="CP402" i="16"/>
  <c r="CQ402" i="16"/>
  <c r="CR402" i="16"/>
  <c r="CI403" i="16"/>
  <c r="CJ403" i="16"/>
  <c r="CK403" i="16"/>
  <c r="CL403" i="16"/>
  <c r="CM403" i="16"/>
  <c r="CN403" i="16"/>
  <c r="CO403" i="16"/>
  <c r="CP403" i="16"/>
  <c r="CQ403" i="16"/>
  <c r="CR403" i="16"/>
  <c r="CI404" i="16"/>
  <c r="CJ404" i="16"/>
  <c r="CK404" i="16"/>
  <c r="CL404" i="16"/>
  <c r="CM404" i="16"/>
  <c r="CN404" i="16"/>
  <c r="CO404" i="16"/>
  <c r="CP404" i="16"/>
  <c r="CQ404" i="16"/>
  <c r="CR404" i="16"/>
  <c r="CI405" i="16"/>
  <c r="CJ405" i="16"/>
  <c r="CK405" i="16"/>
  <c r="CL405" i="16"/>
  <c r="CM405" i="16"/>
  <c r="CN405" i="16"/>
  <c r="CO405" i="16"/>
  <c r="CP405" i="16"/>
  <c r="CQ405" i="16"/>
  <c r="CR405" i="16"/>
  <c r="CI406" i="16"/>
  <c r="CJ406" i="16"/>
  <c r="CK406" i="16"/>
  <c r="CL406" i="16"/>
  <c r="CM406" i="16"/>
  <c r="CN406" i="16"/>
  <c r="CO406" i="16"/>
  <c r="CP406" i="16"/>
  <c r="CQ406" i="16"/>
  <c r="CR406" i="16"/>
  <c r="CI407" i="16"/>
  <c r="CJ407" i="16"/>
  <c r="CK407" i="16"/>
  <c r="CL407" i="16"/>
  <c r="CM407" i="16"/>
  <c r="CN407" i="16"/>
  <c r="CO407" i="16"/>
  <c r="CP407" i="16"/>
  <c r="CQ407" i="16"/>
  <c r="CR407" i="16"/>
  <c r="CI408" i="16"/>
  <c r="CJ408" i="16"/>
  <c r="CK408" i="16"/>
  <c r="CL408" i="16"/>
  <c r="CM408" i="16"/>
  <c r="CN408" i="16"/>
  <c r="CO408" i="16"/>
  <c r="CP408" i="16"/>
  <c r="CQ408" i="16"/>
  <c r="CR408" i="16"/>
  <c r="CI409" i="16"/>
  <c r="CJ409" i="16"/>
  <c r="CK409" i="16"/>
  <c r="CL409" i="16"/>
  <c r="CM409" i="16"/>
  <c r="CN409" i="16"/>
  <c r="CO409" i="16"/>
  <c r="CP409" i="16"/>
  <c r="CQ409" i="16"/>
  <c r="CR409" i="16"/>
  <c r="CI410" i="16"/>
  <c r="CJ410" i="16"/>
  <c r="CK410" i="16"/>
  <c r="CL410" i="16"/>
  <c r="CM410" i="16"/>
  <c r="CN410" i="16"/>
  <c r="CO410" i="16"/>
  <c r="CP410" i="16"/>
  <c r="CQ410" i="16"/>
  <c r="CR410" i="16"/>
  <c r="CI411" i="16"/>
  <c r="CJ411" i="16"/>
  <c r="CK411" i="16"/>
  <c r="CL411" i="16"/>
  <c r="CM411" i="16"/>
  <c r="CN411" i="16"/>
  <c r="CO411" i="16"/>
  <c r="CP411" i="16"/>
  <c r="CQ411" i="16"/>
  <c r="CR411" i="16"/>
  <c r="CI412" i="16"/>
  <c r="CJ412" i="16"/>
  <c r="CK412" i="16"/>
  <c r="CL412" i="16"/>
  <c r="CM412" i="16"/>
  <c r="CN412" i="16"/>
  <c r="CO412" i="16"/>
  <c r="CP412" i="16"/>
  <c r="CQ412" i="16"/>
  <c r="CR412" i="16"/>
  <c r="CI413" i="16"/>
  <c r="CJ413" i="16"/>
  <c r="CK413" i="16"/>
  <c r="CL413" i="16"/>
  <c r="CM413" i="16"/>
  <c r="CN413" i="16"/>
  <c r="CO413" i="16"/>
  <c r="CP413" i="16"/>
  <c r="CQ413" i="16"/>
  <c r="CR413" i="16"/>
  <c r="CI414" i="16"/>
  <c r="CJ414" i="16"/>
  <c r="CK414" i="16"/>
  <c r="CL414" i="16"/>
  <c r="CM414" i="16"/>
  <c r="CN414" i="16"/>
  <c r="CO414" i="16"/>
  <c r="CP414" i="16"/>
  <c r="CQ414" i="16"/>
  <c r="CR414" i="16"/>
  <c r="CI415" i="16"/>
  <c r="CJ415" i="16"/>
  <c r="CK415" i="16"/>
  <c r="CL415" i="16"/>
  <c r="CM415" i="16"/>
  <c r="CN415" i="16"/>
  <c r="CO415" i="16"/>
  <c r="CP415" i="16"/>
  <c r="CQ415" i="16"/>
  <c r="CR415" i="16"/>
  <c r="CI416" i="16"/>
  <c r="CJ416" i="16"/>
  <c r="CK416" i="16"/>
  <c r="CL416" i="16"/>
  <c r="CM416" i="16"/>
  <c r="CN416" i="16"/>
  <c r="CO416" i="16"/>
  <c r="CP416" i="16"/>
  <c r="CQ416" i="16"/>
  <c r="CR416" i="16"/>
  <c r="CI417" i="16"/>
  <c r="CJ417" i="16"/>
  <c r="CK417" i="16"/>
  <c r="CL417" i="16"/>
  <c r="CM417" i="16"/>
  <c r="CN417" i="16"/>
  <c r="CO417" i="16"/>
  <c r="CP417" i="16"/>
  <c r="CQ417" i="16"/>
  <c r="CR417" i="16"/>
  <c r="CI418" i="16"/>
  <c r="CJ418" i="16"/>
  <c r="CK418" i="16"/>
  <c r="CL418" i="16"/>
  <c r="CM418" i="16"/>
  <c r="CN418" i="16"/>
  <c r="CO418" i="16"/>
  <c r="CP418" i="16"/>
  <c r="CQ418" i="16"/>
  <c r="CR418" i="16"/>
  <c r="CI419" i="16"/>
  <c r="CJ419" i="16"/>
  <c r="CK419" i="16"/>
  <c r="CL419" i="16"/>
  <c r="CM419" i="16"/>
  <c r="CN419" i="16"/>
  <c r="CO419" i="16"/>
  <c r="CP419" i="16"/>
  <c r="CQ419" i="16"/>
  <c r="CR419" i="16"/>
  <c r="CI420" i="16"/>
  <c r="CJ420" i="16"/>
  <c r="CK420" i="16"/>
  <c r="CL420" i="16"/>
  <c r="CM420" i="16"/>
  <c r="CN420" i="16"/>
  <c r="CO420" i="16"/>
  <c r="CP420" i="16"/>
  <c r="CQ420" i="16"/>
  <c r="CR420" i="16"/>
  <c r="CI421" i="16"/>
  <c r="CJ421" i="16"/>
  <c r="CK421" i="16"/>
  <c r="CL421" i="16"/>
  <c r="CM421" i="16"/>
  <c r="CN421" i="16"/>
  <c r="CO421" i="16"/>
  <c r="CP421" i="16"/>
  <c r="CQ421" i="16"/>
  <c r="CR421" i="16"/>
  <c r="CI422" i="16"/>
  <c r="CJ422" i="16"/>
  <c r="CK422" i="16"/>
  <c r="CL422" i="16"/>
  <c r="CM422" i="16"/>
  <c r="CN422" i="16"/>
  <c r="CO422" i="16"/>
  <c r="CP422" i="16"/>
  <c r="CQ422" i="16"/>
  <c r="CR422" i="16"/>
  <c r="CI423" i="16"/>
  <c r="CJ423" i="16"/>
  <c r="CK423" i="16"/>
  <c r="CL423" i="16"/>
  <c r="CM423" i="16"/>
  <c r="CN423" i="16"/>
  <c r="CO423" i="16"/>
  <c r="CP423" i="16"/>
  <c r="CQ423" i="16"/>
  <c r="CR423" i="16"/>
  <c r="CI424" i="16"/>
  <c r="CJ424" i="16"/>
  <c r="CK424" i="16"/>
  <c r="CL424" i="16"/>
  <c r="CM424" i="16"/>
  <c r="CN424" i="16"/>
  <c r="CO424" i="16"/>
  <c r="CP424" i="16"/>
  <c r="CQ424" i="16"/>
  <c r="CR424" i="16"/>
  <c r="CI425" i="16"/>
  <c r="CJ425" i="16"/>
  <c r="CK425" i="16"/>
  <c r="CL425" i="16"/>
  <c r="CM425" i="16"/>
  <c r="CN425" i="16"/>
  <c r="CO425" i="16"/>
  <c r="CP425" i="16"/>
  <c r="CQ425" i="16"/>
  <c r="CR425" i="16"/>
  <c r="CI426" i="16"/>
  <c r="CJ426" i="16"/>
  <c r="CK426" i="16"/>
  <c r="CL426" i="16"/>
  <c r="CM426" i="16"/>
  <c r="CN426" i="16"/>
  <c r="CO426" i="16"/>
  <c r="CP426" i="16"/>
  <c r="CQ426" i="16"/>
  <c r="CR426" i="16"/>
  <c r="CI427" i="16"/>
  <c r="CJ427" i="16"/>
  <c r="CK427" i="16"/>
  <c r="CL427" i="16"/>
  <c r="CM427" i="16"/>
  <c r="CN427" i="16"/>
  <c r="CO427" i="16"/>
  <c r="CP427" i="16"/>
  <c r="CQ427" i="16"/>
  <c r="CR427" i="16"/>
  <c r="CI428" i="16"/>
  <c r="CJ428" i="16"/>
  <c r="CK428" i="16"/>
  <c r="CL428" i="16"/>
  <c r="CM428" i="16"/>
  <c r="CN428" i="16"/>
  <c r="CO428" i="16"/>
  <c r="CP428" i="16"/>
  <c r="CQ428" i="16"/>
  <c r="CR428" i="16"/>
  <c r="CI429" i="16"/>
  <c r="CJ429" i="16"/>
  <c r="CK429" i="16"/>
  <c r="CL429" i="16"/>
  <c r="CM429" i="16"/>
  <c r="CN429" i="16"/>
  <c r="CO429" i="16"/>
  <c r="CP429" i="16"/>
  <c r="CQ429" i="16"/>
  <c r="CR429" i="16"/>
  <c r="CI430" i="16"/>
  <c r="CJ430" i="16"/>
  <c r="CK430" i="16"/>
  <c r="CL430" i="16"/>
  <c r="CM430" i="16"/>
  <c r="CN430" i="16"/>
  <c r="CO430" i="16"/>
  <c r="CP430" i="16"/>
  <c r="CQ430" i="16"/>
  <c r="CR430" i="16"/>
  <c r="CI431" i="16"/>
  <c r="CJ431" i="16"/>
  <c r="CK431" i="16"/>
  <c r="CL431" i="16"/>
  <c r="CM431" i="16"/>
  <c r="CN431" i="16"/>
  <c r="CO431" i="16"/>
  <c r="CP431" i="16"/>
  <c r="CQ431" i="16"/>
  <c r="CR431" i="16"/>
  <c r="CI432" i="16"/>
  <c r="CJ432" i="16"/>
  <c r="CK432" i="16"/>
  <c r="CL432" i="16"/>
  <c r="CM432" i="16"/>
  <c r="CN432" i="16"/>
  <c r="CO432" i="16"/>
  <c r="CP432" i="16"/>
  <c r="CQ432" i="16"/>
  <c r="CR432" i="16"/>
  <c r="CI433" i="16"/>
  <c r="CJ433" i="16"/>
  <c r="CK433" i="16"/>
  <c r="CL433" i="16"/>
  <c r="CM433" i="16"/>
  <c r="CN433" i="16"/>
  <c r="CO433" i="16"/>
  <c r="CP433" i="16"/>
  <c r="CQ433" i="16"/>
  <c r="CR433" i="16"/>
  <c r="CI434" i="16"/>
  <c r="CJ434" i="16"/>
  <c r="CK434" i="16"/>
  <c r="CL434" i="16"/>
  <c r="CM434" i="16"/>
  <c r="CN434" i="16"/>
  <c r="CO434" i="16"/>
  <c r="CP434" i="16"/>
  <c r="CQ434" i="16"/>
  <c r="CR434" i="16"/>
  <c r="CI435" i="16"/>
  <c r="CJ435" i="16"/>
  <c r="CK435" i="16"/>
  <c r="CL435" i="16"/>
  <c r="CM435" i="16"/>
  <c r="CN435" i="16"/>
  <c r="CO435" i="16"/>
  <c r="CP435" i="16"/>
  <c r="CQ435" i="16"/>
  <c r="CR435" i="16"/>
  <c r="CI436" i="16"/>
  <c r="CJ436" i="16"/>
  <c r="CK436" i="16"/>
  <c r="CL436" i="16"/>
  <c r="CM436" i="16"/>
  <c r="CN436" i="16"/>
  <c r="CO436" i="16"/>
  <c r="CP436" i="16"/>
  <c r="CQ436" i="16"/>
  <c r="CR436" i="16"/>
  <c r="CI437" i="16"/>
  <c r="CJ437" i="16"/>
  <c r="CK437" i="16"/>
  <c r="CL437" i="16"/>
  <c r="CM437" i="16"/>
  <c r="CN437" i="16"/>
  <c r="CO437" i="16"/>
  <c r="CP437" i="16"/>
  <c r="CQ437" i="16"/>
  <c r="CR437" i="16"/>
  <c r="CI438" i="16"/>
  <c r="CJ438" i="16"/>
  <c r="CK438" i="16"/>
  <c r="CL438" i="16"/>
  <c r="CM438" i="16"/>
  <c r="CN438" i="16"/>
  <c r="CO438" i="16"/>
  <c r="CP438" i="16"/>
  <c r="CQ438" i="16"/>
  <c r="CR438" i="16"/>
  <c r="CI439" i="16"/>
  <c r="CJ439" i="16"/>
  <c r="CK439" i="16"/>
  <c r="CL439" i="16"/>
  <c r="CM439" i="16"/>
  <c r="CN439" i="16"/>
  <c r="CO439" i="16"/>
  <c r="CP439" i="16"/>
  <c r="CQ439" i="16"/>
  <c r="CR439" i="16"/>
  <c r="CI440" i="16"/>
  <c r="CJ440" i="16"/>
  <c r="CK440" i="16"/>
  <c r="CL440" i="16"/>
  <c r="CM440" i="16"/>
  <c r="CN440" i="16"/>
  <c r="CO440" i="16"/>
  <c r="CP440" i="16"/>
  <c r="CQ440" i="16"/>
  <c r="CR440" i="16"/>
  <c r="CI441" i="16"/>
  <c r="CJ441" i="16"/>
  <c r="CK441" i="16"/>
  <c r="CL441" i="16"/>
  <c r="CM441" i="16"/>
  <c r="CN441" i="16"/>
  <c r="CO441" i="16"/>
  <c r="CP441" i="16"/>
  <c r="CQ441" i="16"/>
  <c r="CR441" i="16"/>
  <c r="CI442" i="16"/>
  <c r="CJ442" i="16"/>
  <c r="CK442" i="16"/>
  <c r="CL442" i="16"/>
  <c r="CM442" i="16"/>
  <c r="CN442" i="16"/>
  <c r="CO442" i="16"/>
  <c r="CP442" i="16"/>
  <c r="CQ442" i="16"/>
  <c r="CR442" i="16"/>
  <c r="CI443" i="16"/>
  <c r="CJ443" i="16"/>
  <c r="CK443" i="16"/>
  <c r="CL443" i="16"/>
  <c r="CM443" i="16"/>
  <c r="CN443" i="16"/>
  <c r="CO443" i="16"/>
  <c r="CP443" i="16"/>
  <c r="CQ443" i="16"/>
  <c r="CR443" i="16"/>
  <c r="CI444" i="16"/>
  <c r="CJ444" i="16"/>
  <c r="CK444" i="16"/>
  <c r="CL444" i="16"/>
  <c r="CM444" i="16"/>
  <c r="CN444" i="16"/>
  <c r="CO444" i="16"/>
  <c r="CP444" i="16"/>
  <c r="CQ444" i="16"/>
  <c r="CR444" i="16"/>
  <c r="CI445" i="16"/>
  <c r="CJ445" i="16"/>
  <c r="CK445" i="16"/>
  <c r="CL445" i="16"/>
  <c r="CM445" i="16"/>
  <c r="CN445" i="16"/>
  <c r="CO445" i="16"/>
  <c r="CP445" i="16"/>
  <c r="CQ445" i="16"/>
  <c r="CR445" i="16"/>
  <c r="CI446" i="16"/>
  <c r="CJ446" i="16"/>
  <c r="CK446" i="16"/>
  <c r="CL446" i="16"/>
  <c r="CM446" i="16"/>
  <c r="CN446" i="16"/>
  <c r="CO446" i="16"/>
  <c r="CP446" i="16"/>
  <c r="CQ446" i="16"/>
  <c r="CR446" i="16"/>
  <c r="CI447" i="16"/>
  <c r="CJ447" i="16"/>
  <c r="CK447" i="16"/>
  <c r="CL447" i="16"/>
  <c r="CM447" i="16"/>
  <c r="CN447" i="16"/>
  <c r="CO447" i="16"/>
  <c r="CP447" i="16"/>
  <c r="CQ447" i="16"/>
  <c r="CR447" i="16"/>
  <c r="CI448" i="16"/>
  <c r="CJ448" i="16"/>
  <c r="CK448" i="16"/>
  <c r="CL448" i="16"/>
  <c r="CM448" i="16"/>
  <c r="CN448" i="16"/>
  <c r="CO448" i="16"/>
  <c r="CP448" i="16"/>
  <c r="CQ448" i="16"/>
  <c r="CR448" i="16"/>
  <c r="CI449" i="16"/>
  <c r="CJ449" i="16"/>
  <c r="CK449" i="16"/>
  <c r="CL449" i="16"/>
  <c r="CM449" i="16"/>
  <c r="CN449" i="16"/>
  <c r="CO449" i="16"/>
  <c r="CP449" i="16"/>
  <c r="CQ449" i="16"/>
  <c r="CR449" i="16"/>
  <c r="CI450" i="16"/>
  <c r="CJ450" i="16"/>
  <c r="CK450" i="16"/>
  <c r="CL450" i="16"/>
  <c r="CM450" i="16"/>
  <c r="CN450" i="16"/>
  <c r="CO450" i="16"/>
  <c r="CP450" i="16"/>
  <c r="CQ450" i="16"/>
  <c r="CR450" i="16"/>
  <c r="CI451" i="16"/>
  <c r="CJ451" i="16"/>
  <c r="CK451" i="16"/>
  <c r="CL451" i="16"/>
  <c r="CM451" i="16"/>
  <c r="CN451" i="16"/>
  <c r="CO451" i="16"/>
  <c r="CP451" i="16"/>
  <c r="CQ451" i="16"/>
  <c r="CR451" i="16"/>
  <c r="CI452" i="16"/>
  <c r="CJ452" i="16"/>
  <c r="CK452" i="16"/>
  <c r="CL452" i="16"/>
  <c r="CM452" i="16"/>
  <c r="CN452" i="16"/>
  <c r="CO452" i="16"/>
  <c r="CP452" i="16"/>
  <c r="CQ452" i="16"/>
  <c r="CR452" i="16"/>
  <c r="CI453" i="16"/>
  <c r="CJ453" i="16"/>
  <c r="CK453" i="16"/>
  <c r="CL453" i="16"/>
  <c r="CM453" i="16"/>
  <c r="CN453" i="16"/>
  <c r="CO453" i="16"/>
  <c r="CP453" i="16"/>
  <c r="CQ453" i="16"/>
  <c r="CR453" i="16"/>
  <c r="CI454" i="16"/>
  <c r="CJ454" i="16"/>
  <c r="CK454" i="16"/>
  <c r="CL454" i="16"/>
  <c r="CM454" i="16"/>
  <c r="CN454" i="16"/>
  <c r="CO454" i="16"/>
  <c r="CP454" i="16"/>
  <c r="CQ454" i="16"/>
  <c r="CR454" i="16"/>
  <c r="CI455" i="16"/>
  <c r="CJ455" i="16"/>
  <c r="CK455" i="16"/>
  <c r="CL455" i="16"/>
  <c r="CM455" i="16"/>
  <c r="CN455" i="16"/>
  <c r="CO455" i="16"/>
  <c r="CP455" i="16"/>
  <c r="CQ455" i="16"/>
  <c r="CR455" i="16"/>
  <c r="CI456" i="16"/>
  <c r="CJ456" i="16"/>
  <c r="CK456" i="16"/>
  <c r="CL456" i="16"/>
  <c r="CM456" i="16"/>
  <c r="CN456" i="16"/>
  <c r="CO456" i="16"/>
  <c r="CP456" i="16"/>
  <c r="CQ456" i="16"/>
  <c r="CR456" i="16"/>
  <c r="CI457" i="16"/>
  <c r="CJ457" i="16"/>
  <c r="CK457" i="16"/>
  <c r="CL457" i="16"/>
  <c r="CM457" i="16"/>
  <c r="CN457" i="16"/>
  <c r="CO457" i="16"/>
  <c r="CP457" i="16"/>
  <c r="CQ457" i="16"/>
  <c r="CR457" i="16"/>
  <c r="CI458" i="16"/>
  <c r="CJ458" i="16"/>
  <c r="CK458" i="16"/>
  <c r="CL458" i="16"/>
  <c r="CM458" i="16"/>
  <c r="CN458" i="16"/>
  <c r="CO458" i="16"/>
  <c r="CP458" i="16"/>
  <c r="CQ458" i="16"/>
  <c r="CR458" i="16"/>
  <c r="CI459" i="16"/>
  <c r="CJ459" i="16"/>
  <c r="CK459" i="16"/>
  <c r="CL459" i="16"/>
  <c r="CM459" i="16"/>
  <c r="CN459" i="16"/>
  <c r="CO459" i="16"/>
  <c r="CP459" i="16"/>
  <c r="CQ459" i="16"/>
  <c r="CR459" i="16"/>
  <c r="CI460" i="16"/>
  <c r="CJ460" i="16"/>
  <c r="CK460" i="16"/>
  <c r="CL460" i="16"/>
  <c r="CM460" i="16"/>
  <c r="CN460" i="16"/>
  <c r="CO460" i="16"/>
  <c r="CP460" i="16"/>
  <c r="CQ460" i="16"/>
  <c r="CR460" i="16"/>
  <c r="CI461" i="16"/>
  <c r="CJ461" i="16"/>
  <c r="CK461" i="16"/>
  <c r="CL461" i="16"/>
  <c r="CM461" i="16"/>
  <c r="CN461" i="16"/>
  <c r="CO461" i="16"/>
  <c r="CP461" i="16"/>
  <c r="CQ461" i="16"/>
  <c r="CR461" i="16"/>
  <c r="CI462" i="16"/>
  <c r="CJ462" i="16"/>
  <c r="CK462" i="16"/>
  <c r="CL462" i="16"/>
  <c r="CM462" i="16"/>
  <c r="CN462" i="16"/>
  <c r="CO462" i="16"/>
  <c r="CP462" i="16"/>
  <c r="CQ462" i="16"/>
  <c r="CR462" i="16"/>
  <c r="CI463" i="16"/>
  <c r="CJ463" i="16"/>
  <c r="CK463" i="16"/>
  <c r="CL463" i="16"/>
  <c r="CM463" i="16"/>
  <c r="CN463" i="16"/>
  <c r="CO463" i="16"/>
  <c r="CP463" i="16"/>
  <c r="CQ463" i="16"/>
  <c r="CR463" i="16"/>
  <c r="CI464" i="16"/>
  <c r="CJ464" i="16"/>
  <c r="CK464" i="16"/>
  <c r="CL464" i="16"/>
  <c r="CM464" i="16"/>
  <c r="CN464" i="16"/>
  <c r="CO464" i="16"/>
  <c r="CP464" i="16"/>
  <c r="CQ464" i="16"/>
  <c r="CR464" i="16"/>
  <c r="CI465" i="16"/>
  <c r="CJ465" i="16"/>
  <c r="CK465" i="16"/>
  <c r="CL465" i="16"/>
  <c r="CM465" i="16"/>
  <c r="CN465" i="16"/>
  <c r="CO465" i="16"/>
  <c r="CP465" i="16"/>
  <c r="CQ465" i="16"/>
  <c r="CR465" i="16"/>
  <c r="CI466" i="16"/>
  <c r="CJ466" i="16"/>
  <c r="CK466" i="16"/>
  <c r="CL466" i="16"/>
  <c r="CM466" i="16"/>
  <c r="CN466" i="16"/>
  <c r="CO466" i="16"/>
  <c r="CP466" i="16"/>
  <c r="CQ466" i="16"/>
  <c r="CR466" i="16"/>
  <c r="CI467" i="16"/>
  <c r="CJ467" i="16"/>
  <c r="CK467" i="16"/>
  <c r="CL467" i="16"/>
  <c r="CM467" i="16"/>
  <c r="CN467" i="16"/>
  <c r="CO467" i="16"/>
  <c r="CP467" i="16"/>
  <c r="CQ467" i="16"/>
  <c r="CR467" i="16"/>
  <c r="CI468" i="16"/>
  <c r="CJ468" i="16"/>
  <c r="CK468" i="16"/>
  <c r="CL468" i="16"/>
  <c r="CM468" i="16"/>
  <c r="CN468" i="16"/>
  <c r="CO468" i="16"/>
  <c r="CP468" i="16"/>
  <c r="CQ468" i="16"/>
  <c r="CR468" i="16"/>
  <c r="CI469" i="16"/>
  <c r="CJ469" i="16"/>
  <c r="CK469" i="16"/>
  <c r="CL469" i="16"/>
  <c r="CM469" i="16"/>
  <c r="CN469" i="16"/>
  <c r="CO469" i="16"/>
  <c r="CP469" i="16"/>
  <c r="CQ469" i="16"/>
  <c r="CR469" i="16"/>
  <c r="CI470" i="16"/>
  <c r="CJ470" i="16"/>
  <c r="CK470" i="16"/>
  <c r="CL470" i="16"/>
  <c r="CM470" i="16"/>
  <c r="CN470" i="16"/>
  <c r="CO470" i="16"/>
  <c r="CP470" i="16"/>
  <c r="CQ470" i="16"/>
  <c r="CR470" i="16"/>
  <c r="CI471" i="16"/>
  <c r="CJ471" i="16"/>
  <c r="CK471" i="16"/>
  <c r="CL471" i="16"/>
  <c r="CM471" i="16"/>
  <c r="CN471" i="16"/>
  <c r="CO471" i="16"/>
  <c r="CP471" i="16"/>
  <c r="CQ471" i="16"/>
  <c r="CR471" i="16"/>
  <c r="CI472" i="16"/>
  <c r="CJ472" i="16"/>
  <c r="CK472" i="16"/>
  <c r="CL472" i="16"/>
  <c r="CM472" i="16"/>
  <c r="CN472" i="16"/>
  <c r="CO472" i="16"/>
  <c r="CP472" i="16"/>
  <c r="CQ472" i="16"/>
  <c r="CR472" i="16"/>
  <c r="CI473" i="16"/>
  <c r="CJ473" i="16"/>
  <c r="CK473" i="16"/>
  <c r="CL473" i="16"/>
  <c r="CM473" i="16"/>
  <c r="CN473" i="16"/>
  <c r="CO473" i="16"/>
  <c r="CP473" i="16"/>
  <c r="CQ473" i="16"/>
  <c r="CR473" i="16"/>
  <c r="CI474" i="16"/>
  <c r="CJ474" i="16"/>
  <c r="CK474" i="16"/>
  <c r="CL474" i="16"/>
  <c r="CM474" i="16"/>
  <c r="CN474" i="16"/>
  <c r="CO474" i="16"/>
  <c r="CP474" i="16"/>
  <c r="CQ474" i="16"/>
  <c r="CR474" i="16"/>
  <c r="CI475" i="16"/>
  <c r="CJ475" i="16"/>
  <c r="CK475" i="16"/>
  <c r="CL475" i="16"/>
  <c r="CM475" i="16"/>
  <c r="CN475" i="16"/>
  <c r="CO475" i="16"/>
  <c r="CP475" i="16"/>
  <c r="CQ475" i="16"/>
  <c r="CR475" i="16"/>
  <c r="CI476" i="16"/>
  <c r="CJ476" i="16"/>
  <c r="CK476" i="16"/>
  <c r="CL476" i="16"/>
  <c r="CM476" i="16"/>
  <c r="CN476" i="16"/>
  <c r="CO476" i="16"/>
  <c r="CP476" i="16"/>
  <c r="CQ476" i="16"/>
  <c r="CR476" i="16"/>
  <c r="CI477" i="16"/>
  <c r="CJ477" i="16"/>
  <c r="CK477" i="16"/>
  <c r="CL477" i="16"/>
  <c r="CM477" i="16"/>
  <c r="CN477" i="16"/>
  <c r="CO477" i="16"/>
  <c r="CP477" i="16"/>
  <c r="CQ477" i="16"/>
  <c r="CR477" i="16"/>
  <c r="CI478" i="16"/>
  <c r="CJ478" i="16"/>
  <c r="CK478" i="16"/>
  <c r="CL478" i="16"/>
  <c r="CM478" i="16"/>
  <c r="CN478" i="16"/>
  <c r="CO478" i="16"/>
  <c r="CP478" i="16"/>
  <c r="CQ478" i="16"/>
  <c r="CR478" i="16"/>
  <c r="CI479" i="16"/>
  <c r="CJ479" i="16"/>
  <c r="CK479" i="16"/>
  <c r="CL479" i="16"/>
  <c r="CM479" i="16"/>
  <c r="CN479" i="16"/>
  <c r="CO479" i="16"/>
  <c r="CP479" i="16"/>
  <c r="CQ479" i="16"/>
  <c r="CR479" i="16"/>
  <c r="CI480" i="16"/>
  <c r="CJ480" i="16"/>
  <c r="CK480" i="16"/>
  <c r="CL480" i="16"/>
  <c r="CM480" i="16"/>
  <c r="CN480" i="16"/>
  <c r="CO480" i="16"/>
  <c r="CP480" i="16"/>
  <c r="CQ480" i="16"/>
  <c r="CR480" i="16"/>
  <c r="CI481" i="16"/>
  <c r="CJ481" i="16"/>
  <c r="CK481" i="16"/>
  <c r="CL481" i="16"/>
  <c r="CM481" i="16"/>
  <c r="CN481" i="16"/>
  <c r="CO481" i="16"/>
  <c r="CP481" i="16"/>
  <c r="CQ481" i="16"/>
  <c r="CR481" i="16"/>
  <c r="CI482" i="16"/>
  <c r="CJ482" i="16"/>
  <c r="CK482" i="16"/>
  <c r="CL482" i="16"/>
  <c r="CM482" i="16"/>
  <c r="CN482" i="16"/>
  <c r="CO482" i="16"/>
  <c r="CP482" i="16"/>
  <c r="CQ482" i="16"/>
  <c r="CR482" i="16"/>
  <c r="CI483" i="16"/>
  <c r="CJ483" i="16"/>
  <c r="CK483" i="16"/>
  <c r="CL483" i="16"/>
  <c r="CM483" i="16"/>
  <c r="CN483" i="16"/>
  <c r="CO483" i="16"/>
  <c r="CP483" i="16"/>
  <c r="CQ483" i="16"/>
  <c r="CR483" i="16"/>
  <c r="CI484" i="16"/>
  <c r="CJ484" i="16"/>
  <c r="CK484" i="16"/>
  <c r="CL484" i="16"/>
  <c r="CM484" i="16"/>
  <c r="CN484" i="16"/>
  <c r="CO484" i="16"/>
  <c r="CP484" i="16"/>
  <c r="CQ484" i="16"/>
  <c r="CR484" i="16"/>
  <c r="CI485" i="16"/>
  <c r="CJ485" i="16"/>
  <c r="CK485" i="16"/>
  <c r="CL485" i="16"/>
  <c r="CM485" i="16"/>
  <c r="CN485" i="16"/>
  <c r="CO485" i="16"/>
  <c r="CP485" i="16"/>
  <c r="CQ485" i="16"/>
  <c r="CR485" i="16"/>
  <c r="CI486" i="16"/>
  <c r="CJ486" i="16"/>
  <c r="CK486" i="16"/>
  <c r="CL486" i="16"/>
  <c r="CM486" i="16"/>
  <c r="CN486" i="16"/>
  <c r="CO486" i="16"/>
  <c r="CP486" i="16"/>
  <c r="CQ486" i="16"/>
  <c r="CR486" i="16"/>
  <c r="CI487" i="16"/>
  <c r="CJ487" i="16"/>
  <c r="CK487" i="16"/>
  <c r="CL487" i="16"/>
  <c r="CM487" i="16"/>
  <c r="CN487" i="16"/>
  <c r="CO487" i="16"/>
  <c r="CP487" i="16"/>
  <c r="CQ487" i="16"/>
  <c r="CR487" i="16"/>
  <c r="CI488" i="16"/>
  <c r="CJ488" i="16"/>
  <c r="CK488" i="16"/>
  <c r="CL488" i="16"/>
  <c r="CM488" i="16"/>
  <c r="CN488" i="16"/>
  <c r="CO488" i="16"/>
  <c r="CP488" i="16"/>
  <c r="CQ488" i="16"/>
  <c r="CR488" i="16"/>
  <c r="CI489" i="16"/>
  <c r="CJ489" i="16"/>
  <c r="CK489" i="16"/>
  <c r="CL489" i="16"/>
  <c r="CM489" i="16"/>
  <c r="CN489" i="16"/>
  <c r="CO489" i="16"/>
  <c r="CP489" i="16"/>
  <c r="CQ489" i="16"/>
  <c r="CR489" i="16"/>
  <c r="CI490" i="16"/>
  <c r="CJ490" i="16"/>
  <c r="CK490" i="16"/>
  <c r="CL490" i="16"/>
  <c r="CM490" i="16"/>
  <c r="CN490" i="16"/>
  <c r="CO490" i="16"/>
  <c r="CP490" i="16"/>
  <c r="CQ490" i="16"/>
  <c r="CR490" i="16"/>
  <c r="CI491" i="16"/>
  <c r="CJ491" i="16"/>
  <c r="CK491" i="16"/>
  <c r="CL491" i="16"/>
  <c r="CM491" i="16"/>
  <c r="CN491" i="16"/>
  <c r="CO491" i="16"/>
  <c r="CP491" i="16"/>
  <c r="CQ491" i="16"/>
  <c r="CR491" i="16"/>
  <c r="CI492" i="16"/>
  <c r="CJ492" i="16"/>
  <c r="CK492" i="16"/>
  <c r="CL492" i="16"/>
  <c r="CM492" i="16"/>
  <c r="CN492" i="16"/>
  <c r="CO492" i="16"/>
  <c r="CP492" i="16"/>
  <c r="CQ492" i="16"/>
  <c r="CR492" i="16"/>
  <c r="CI493" i="16"/>
  <c r="CJ493" i="16"/>
  <c r="CK493" i="16"/>
  <c r="CL493" i="16"/>
  <c r="CM493" i="16"/>
  <c r="CN493" i="16"/>
  <c r="CO493" i="16"/>
  <c r="CP493" i="16"/>
  <c r="CQ493" i="16"/>
  <c r="CR493" i="16"/>
  <c r="CI494" i="16"/>
  <c r="CJ494" i="16"/>
  <c r="CK494" i="16"/>
  <c r="CL494" i="16"/>
  <c r="CM494" i="16"/>
  <c r="CN494" i="16"/>
  <c r="CO494" i="16"/>
  <c r="CP494" i="16"/>
  <c r="CQ494" i="16"/>
  <c r="CR494" i="16"/>
  <c r="CI495" i="16"/>
  <c r="CJ495" i="16"/>
  <c r="CK495" i="16"/>
  <c r="CL495" i="16"/>
  <c r="CM495" i="16"/>
  <c r="CN495" i="16"/>
  <c r="CO495" i="16"/>
  <c r="CP495" i="16"/>
  <c r="CQ495" i="16"/>
  <c r="CR495" i="16"/>
  <c r="CI496" i="16"/>
  <c r="CJ496" i="16"/>
  <c r="CK496" i="16"/>
  <c r="CL496" i="16"/>
  <c r="CM496" i="16"/>
  <c r="CN496" i="16"/>
  <c r="CO496" i="16"/>
  <c r="CP496" i="16"/>
  <c r="CQ496" i="16"/>
  <c r="CR496" i="16"/>
  <c r="CI497" i="16"/>
  <c r="CJ497" i="16"/>
  <c r="CK497" i="16"/>
  <c r="CL497" i="16"/>
  <c r="CM497" i="16"/>
  <c r="CN497" i="16"/>
  <c r="CO497" i="16"/>
  <c r="CP497" i="16"/>
  <c r="CQ497" i="16"/>
  <c r="CR497" i="16"/>
  <c r="CI498" i="16"/>
  <c r="CJ498" i="16"/>
  <c r="CK498" i="16"/>
  <c r="CL498" i="16"/>
  <c r="CM498" i="16"/>
  <c r="CN498" i="16"/>
  <c r="CO498" i="16"/>
  <c r="CP498" i="16"/>
  <c r="CQ498" i="16"/>
  <c r="CR498" i="16"/>
  <c r="CI499" i="16"/>
  <c r="CJ499" i="16"/>
  <c r="CK499" i="16"/>
  <c r="CL499" i="16"/>
  <c r="CM499" i="16"/>
  <c r="CN499" i="16"/>
  <c r="CO499" i="16"/>
  <c r="CP499" i="16"/>
  <c r="CQ499" i="16"/>
  <c r="CR499" i="16"/>
  <c r="CI500" i="16"/>
  <c r="CJ500" i="16"/>
  <c r="CK500" i="16"/>
  <c r="CL500" i="16"/>
  <c r="CM500" i="16"/>
  <c r="CN500" i="16"/>
  <c r="CO500" i="16"/>
  <c r="CP500" i="16"/>
  <c r="CQ500" i="16"/>
  <c r="CR500" i="16"/>
  <c r="CI501" i="16"/>
  <c r="CJ501" i="16"/>
  <c r="CK501" i="16"/>
  <c r="CL501" i="16"/>
  <c r="CM501" i="16"/>
  <c r="CN501" i="16"/>
  <c r="CO501" i="16"/>
  <c r="CP501" i="16"/>
  <c r="CQ501" i="16"/>
  <c r="CR501" i="16"/>
  <c r="CI502" i="16"/>
  <c r="CJ502" i="16"/>
  <c r="CK502" i="16"/>
  <c r="CL502" i="16"/>
  <c r="CM502" i="16"/>
  <c r="CN502" i="16"/>
  <c r="CO502" i="16"/>
  <c r="CP502" i="16"/>
  <c r="CQ502" i="16"/>
  <c r="CR502" i="16"/>
  <c r="CI503" i="16"/>
  <c r="CJ503" i="16"/>
  <c r="CK503" i="16"/>
  <c r="CL503" i="16"/>
  <c r="CM503" i="16"/>
  <c r="CN503" i="16"/>
  <c r="CO503" i="16"/>
  <c r="CP503" i="16"/>
  <c r="CQ503" i="16"/>
  <c r="CR503" i="16"/>
  <c r="CI504" i="16"/>
  <c r="CJ504" i="16"/>
  <c r="CK504" i="16"/>
  <c r="CL504" i="16"/>
  <c r="CM504" i="16"/>
  <c r="CN504" i="16"/>
  <c r="CO504" i="16"/>
  <c r="CP504" i="16"/>
  <c r="CQ504" i="16"/>
  <c r="CR504" i="16"/>
  <c r="CI505" i="16"/>
  <c r="CJ505" i="16"/>
  <c r="CK505" i="16"/>
  <c r="CL505" i="16"/>
  <c r="CM505" i="16"/>
  <c r="CN505" i="16"/>
  <c r="CO505" i="16"/>
  <c r="CP505" i="16"/>
  <c r="CQ505" i="16"/>
  <c r="CR505" i="16"/>
  <c r="CI506" i="16"/>
  <c r="CJ506" i="16"/>
  <c r="CK506" i="16"/>
  <c r="CL506" i="16"/>
  <c r="CM506" i="16"/>
  <c r="CN506" i="16"/>
  <c r="CO506" i="16"/>
  <c r="CP506" i="16"/>
  <c r="CQ506" i="16"/>
  <c r="CR506" i="16"/>
  <c r="CI507" i="16"/>
  <c r="CJ507" i="16"/>
  <c r="CK507" i="16"/>
  <c r="CL507" i="16"/>
  <c r="CM507" i="16"/>
  <c r="CN507" i="16"/>
  <c r="CO507" i="16"/>
  <c r="CP507" i="16"/>
  <c r="CQ507" i="16"/>
  <c r="CR507" i="16"/>
  <c r="CI508" i="16"/>
  <c r="CJ508" i="16"/>
  <c r="CK508" i="16"/>
  <c r="CL508" i="16"/>
  <c r="CM508" i="16"/>
  <c r="CN508" i="16"/>
  <c r="CO508" i="16"/>
  <c r="CP508" i="16"/>
  <c r="CQ508" i="16"/>
  <c r="CR508" i="16"/>
  <c r="CI509" i="16"/>
  <c r="CJ509" i="16"/>
  <c r="CK509" i="16"/>
  <c r="CL509" i="16"/>
  <c r="CM509" i="16"/>
  <c r="CN509" i="16"/>
  <c r="CO509" i="16"/>
  <c r="CP509" i="16"/>
  <c r="CQ509" i="16"/>
  <c r="CR509" i="16"/>
  <c r="CI510" i="16"/>
  <c r="CJ510" i="16"/>
  <c r="CK510" i="16"/>
  <c r="CL510" i="16"/>
  <c r="CM510" i="16"/>
  <c r="CN510" i="16"/>
  <c r="CO510" i="16"/>
  <c r="CP510" i="16"/>
  <c r="CQ510" i="16"/>
  <c r="CR510" i="16"/>
  <c r="CI511" i="16"/>
  <c r="CJ511" i="16"/>
  <c r="CK511" i="16"/>
  <c r="CL511" i="16"/>
  <c r="CM511" i="16"/>
  <c r="CN511" i="16"/>
  <c r="CO511" i="16"/>
  <c r="CP511" i="16"/>
  <c r="CQ511" i="16"/>
  <c r="CR511" i="16"/>
  <c r="CI512" i="16"/>
  <c r="CJ512" i="16"/>
  <c r="CK512" i="16"/>
  <c r="CL512" i="16"/>
  <c r="CM512" i="16"/>
  <c r="CN512" i="16"/>
  <c r="CO512" i="16"/>
  <c r="CP512" i="16"/>
  <c r="CQ512" i="16"/>
  <c r="CR512" i="16"/>
  <c r="CI513" i="16"/>
  <c r="CJ513" i="16"/>
  <c r="CK513" i="16"/>
  <c r="CL513" i="16"/>
  <c r="CM513" i="16"/>
  <c r="CN513" i="16"/>
  <c r="CO513" i="16"/>
  <c r="CP513" i="16"/>
  <c r="CQ513" i="16"/>
  <c r="CR513" i="16"/>
  <c r="CI514" i="16"/>
  <c r="CJ514" i="16"/>
  <c r="CK514" i="16"/>
  <c r="CL514" i="16"/>
  <c r="CM514" i="16"/>
  <c r="CN514" i="16"/>
  <c r="CO514" i="16"/>
  <c r="CP514" i="16"/>
  <c r="CQ514" i="16"/>
  <c r="CR514" i="16"/>
  <c r="CI515" i="16"/>
  <c r="CJ515" i="16"/>
  <c r="CK515" i="16"/>
  <c r="CL515" i="16"/>
  <c r="CM515" i="16"/>
  <c r="CN515" i="16"/>
  <c r="CO515" i="16"/>
  <c r="CP515" i="16"/>
  <c r="CQ515" i="16"/>
  <c r="CR515" i="16"/>
  <c r="CI516" i="16"/>
  <c r="CJ516" i="16"/>
  <c r="CK516" i="16"/>
  <c r="CL516" i="16"/>
  <c r="CM516" i="16"/>
  <c r="CN516" i="16"/>
  <c r="CO516" i="16"/>
  <c r="CP516" i="16"/>
  <c r="CQ516" i="16"/>
  <c r="CR516" i="16"/>
  <c r="CI517" i="16"/>
  <c r="CJ517" i="16"/>
  <c r="CK517" i="16"/>
  <c r="CL517" i="16"/>
  <c r="CM517" i="16"/>
  <c r="CN517" i="16"/>
  <c r="CO517" i="16"/>
  <c r="CP517" i="16"/>
  <c r="CQ517" i="16"/>
  <c r="CR517" i="16"/>
  <c r="CI518" i="16"/>
  <c r="CJ518" i="16"/>
  <c r="CK518" i="16"/>
  <c r="CL518" i="16"/>
  <c r="CM518" i="16"/>
  <c r="CN518" i="16"/>
  <c r="CO518" i="16"/>
  <c r="CP518" i="16"/>
  <c r="CQ518" i="16"/>
  <c r="CR518" i="16"/>
  <c r="CI519" i="16"/>
  <c r="CJ519" i="16"/>
  <c r="CK519" i="16"/>
  <c r="CL519" i="16"/>
  <c r="CM519" i="16"/>
  <c r="CN519" i="16"/>
  <c r="CO519" i="16"/>
  <c r="CP519" i="16"/>
  <c r="CQ519" i="16"/>
  <c r="CR519" i="16"/>
  <c r="CI520" i="16"/>
  <c r="CJ520" i="16"/>
  <c r="CK520" i="16"/>
  <c r="CL520" i="16"/>
  <c r="CM520" i="16"/>
  <c r="CN520" i="16"/>
  <c r="CO520" i="16"/>
  <c r="CP520" i="16"/>
  <c r="CQ520" i="16"/>
  <c r="CR520" i="16"/>
  <c r="CI521" i="16"/>
  <c r="CJ521" i="16"/>
  <c r="CK521" i="16"/>
  <c r="CL521" i="16"/>
  <c r="CM521" i="16"/>
  <c r="CN521" i="16"/>
  <c r="CO521" i="16"/>
  <c r="CP521" i="16"/>
  <c r="CQ521" i="16"/>
  <c r="CR521" i="16"/>
  <c r="CI522" i="16"/>
  <c r="CJ522" i="16"/>
  <c r="CK522" i="16"/>
  <c r="CL522" i="16"/>
  <c r="CM522" i="16"/>
  <c r="CN522" i="16"/>
  <c r="CO522" i="16"/>
  <c r="CP522" i="16"/>
  <c r="CQ522" i="16"/>
  <c r="CR522" i="16"/>
  <c r="CI523" i="16"/>
  <c r="CJ523" i="16"/>
  <c r="CK523" i="16"/>
  <c r="CL523" i="16"/>
  <c r="CM523" i="16"/>
  <c r="CN523" i="16"/>
  <c r="CO523" i="16"/>
  <c r="CP523" i="16"/>
  <c r="CQ523" i="16"/>
  <c r="CR523" i="16"/>
  <c r="CI524" i="16"/>
  <c r="CJ524" i="16"/>
  <c r="CK524" i="16"/>
  <c r="CL524" i="16"/>
  <c r="CM524" i="16"/>
  <c r="CN524" i="16"/>
  <c r="CO524" i="16"/>
  <c r="CP524" i="16"/>
  <c r="CQ524" i="16"/>
  <c r="CR524" i="16"/>
  <c r="CI525" i="16"/>
  <c r="CJ525" i="16"/>
  <c r="CK525" i="16"/>
  <c r="CL525" i="16"/>
  <c r="CM525" i="16"/>
  <c r="CN525" i="16"/>
  <c r="CO525" i="16"/>
  <c r="CP525" i="16"/>
  <c r="CQ525" i="16"/>
  <c r="CR525" i="16"/>
  <c r="CI526" i="16"/>
  <c r="CJ526" i="16"/>
  <c r="CK526" i="16"/>
  <c r="CL526" i="16"/>
  <c r="CM526" i="16"/>
  <c r="CN526" i="16"/>
  <c r="CO526" i="16"/>
  <c r="CP526" i="16"/>
  <c r="CQ526" i="16"/>
  <c r="CR526" i="16"/>
  <c r="CI527" i="16"/>
  <c r="CJ527" i="16"/>
  <c r="CK527" i="16"/>
  <c r="CL527" i="16"/>
  <c r="CM527" i="16"/>
  <c r="CN527" i="16"/>
  <c r="CO527" i="16"/>
  <c r="CP527" i="16"/>
  <c r="CQ527" i="16"/>
  <c r="CR527" i="16"/>
  <c r="CI528" i="16"/>
  <c r="CJ528" i="16"/>
  <c r="CK528" i="16"/>
  <c r="CL528" i="16"/>
  <c r="CM528" i="16"/>
  <c r="CN528" i="16"/>
  <c r="CO528" i="16"/>
  <c r="CP528" i="16"/>
  <c r="CQ528" i="16"/>
  <c r="CR528" i="16"/>
  <c r="CI529" i="16"/>
  <c r="CJ529" i="16"/>
  <c r="CK529" i="16"/>
  <c r="CL529" i="16"/>
  <c r="CM529" i="16"/>
  <c r="CN529" i="16"/>
  <c r="CO529" i="16"/>
  <c r="CP529" i="16"/>
  <c r="CQ529" i="16"/>
  <c r="CR529" i="16"/>
  <c r="CI530" i="16"/>
  <c r="CJ530" i="16"/>
  <c r="CK530" i="16"/>
  <c r="CL530" i="16"/>
  <c r="CM530" i="16"/>
  <c r="CN530" i="16"/>
  <c r="CO530" i="16"/>
  <c r="CP530" i="16"/>
  <c r="CQ530" i="16"/>
  <c r="CR530" i="16"/>
  <c r="CI531" i="16"/>
  <c r="CJ531" i="16"/>
  <c r="CK531" i="16"/>
  <c r="CL531" i="16"/>
  <c r="CM531" i="16"/>
  <c r="CN531" i="16"/>
  <c r="CO531" i="16"/>
  <c r="CP531" i="16"/>
  <c r="CQ531" i="16"/>
  <c r="CR531" i="16"/>
  <c r="CI532" i="16"/>
  <c r="CJ532" i="16"/>
  <c r="CK532" i="16"/>
  <c r="CL532" i="16"/>
  <c r="CM532" i="16"/>
  <c r="CN532" i="16"/>
  <c r="CO532" i="16"/>
  <c r="CP532" i="16"/>
  <c r="CQ532" i="16"/>
  <c r="CR532" i="16"/>
  <c r="CI533" i="16"/>
  <c r="CJ533" i="16"/>
  <c r="CK533" i="16"/>
  <c r="CL533" i="16"/>
  <c r="CM533" i="16"/>
  <c r="CN533" i="16"/>
  <c r="CO533" i="16"/>
  <c r="CP533" i="16"/>
  <c r="CQ533" i="16"/>
  <c r="CR533" i="16"/>
  <c r="CI534" i="16"/>
  <c r="CJ534" i="16"/>
  <c r="CK534" i="16"/>
  <c r="CL534" i="16"/>
  <c r="CM534" i="16"/>
  <c r="CN534" i="16"/>
  <c r="CO534" i="16"/>
  <c r="CP534" i="16"/>
  <c r="CQ534" i="16"/>
  <c r="CR534" i="16"/>
  <c r="CI535" i="16"/>
  <c r="CJ535" i="16"/>
  <c r="CK535" i="16"/>
  <c r="CL535" i="16"/>
  <c r="CM535" i="16"/>
  <c r="CN535" i="16"/>
  <c r="CO535" i="16"/>
  <c r="CP535" i="16"/>
  <c r="CQ535" i="16"/>
  <c r="CR535" i="16"/>
  <c r="CI536" i="16"/>
  <c r="CJ536" i="16"/>
  <c r="CK536" i="16"/>
  <c r="CL536" i="16"/>
  <c r="CM536" i="16"/>
  <c r="CN536" i="16"/>
  <c r="CO536" i="16"/>
  <c r="CP536" i="16"/>
  <c r="CQ536" i="16"/>
  <c r="CR536" i="16"/>
  <c r="CI537" i="16"/>
  <c r="CJ537" i="16"/>
  <c r="CK537" i="16"/>
  <c r="CL537" i="16"/>
  <c r="CM537" i="16"/>
  <c r="CN537" i="16"/>
  <c r="CO537" i="16"/>
  <c r="CP537" i="16"/>
  <c r="CQ537" i="16"/>
  <c r="CR537" i="16"/>
  <c r="CI538" i="16"/>
  <c r="CJ538" i="16"/>
  <c r="CK538" i="16"/>
  <c r="CL538" i="16"/>
  <c r="CM538" i="16"/>
  <c r="CN538" i="16"/>
  <c r="CO538" i="16"/>
  <c r="CP538" i="16"/>
  <c r="CQ538" i="16"/>
  <c r="CR538" i="16"/>
  <c r="CI539" i="16"/>
  <c r="CJ539" i="16"/>
  <c r="CK539" i="16"/>
  <c r="CL539" i="16"/>
  <c r="CM539" i="16"/>
  <c r="CN539" i="16"/>
  <c r="CO539" i="16"/>
  <c r="CP539" i="16"/>
  <c r="CQ539" i="16"/>
  <c r="CR539" i="16"/>
  <c r="CI540" i="16"/>
  <c r="CJ540" i="16"/>
  <c r="CK540" i="16"/>
  <c r="CL540" i="16"/>
  <c r="CM540" i="16"/>
  <c r="CN540" i="16"/>
  <c r="CO540" i="16"/>
  <c r="CP540" i="16"/>
  <c r="CQ540" i="16"/>
  <c r="CR540" i="16"/>
  <c r="CI541" i="16"/>
  <c r="CJ541" i="16"/>
  <c r="CK541" i="16"/>
  <c r="CL541" i="16"/>
  <c r="CM541" i="16"/>
  <c r="CN541" i="16"/>
  <c r="CO541" i="16"/>
  <c r="CP541" i="16"/>
  <c r="CQ541" i="16"/>
  <c r="CR541" i="16"/>
  <c r="CI542" i="16"/>
  <c r="CJ542" i="16"/>
  <c r="CK542" i="16"/>
  <c r="CL542" i="16"/>
  <c r="CM542" i="16"/>
  <c r="CN542" i="16"/>
  <c r="CO542" i="16"/>
  <c r="CP542" i="16"/>
  <c r="CQ542" i="16"/>
  <c r="CR542" i="16"/>
  <c r="CI543" i="16"/>
  <c r="CJ543" i="16"/>
  <c r="CK543" i="16"/>
  <c r="CL543" i="16"/>
  <c r="CM543" i="16"/>
  <c r="CN543" i="16"/>
  <c r="CO543" i="16"/>
  <c r="CP543" i="16"/>
  <c r="CQ543" i="16"/>
  <c r="CR543" i="16"/>
  <c r="CI544" i="16"/>
  <c r="CJ544" i="16"/>
  <c r="CK544" i="16"/>
  <c r="CL544" i="16"/>
  <c r="CM544" i="16"/>
  <c r="CN544" i="16"/>
  <c r="CO544" i="16"/>
  <c r="CP544" i="16"/>
  <c r="CQ544" i="16"/>
  <c r="CR544" i="16"/>
  <c r="CI545" i="16"/>
  <c r="CJ545" i="16"/>
  <c r="CK545" i="16"/>
  <c r="CL545" i="16"/>
  <c r="CM545" i="16"/>
  <c r="CN545" i="16"/>
  <c r="CO545" i="16"/>
  <c r="CP545" i="16"/>
  <c r="CQ545" i="16"/>
  <c r="CR545" i="16"/>
  <c r="CI546" i="16"/>
  <c r="CJ546" i="16"/>
  <c r="CK546" i="16"/>
  <c r="CL546" i="16"/>
  <c r="CM546" i="16"/>
  <c r="CN546" i="16"/>
  <c r="CO546" i="16"/>
  <c r="CP546" i="16"/>
  <c r="CQ546" i="16"/>
  <c r="CR546" i="16"/>
  <c r="CI547" i="16"/>
  <c r="CJ547" i="16"/>
  <c r="CK547" i="16"/>
  <c r="CL547" i="16"/>
  <c r="CM547" i="16"/>
  <c r="CN547" i="16"/>
  <c r="CO547" i="16"/>
  <c r="CP547" i="16"/>
  <c r="CQ547" i="16"/>
  <c r="CR547" i="16"/>
  <c r="CI548" i="16"/>
  <c r="CJ548" i="16"/>
  <c r="CK548" i="16"/>
  <c r="CL548" i="16"/>
  <c r="CM548" i="16"/>
  <c r="CN548" i="16"/>
  <c r="CO548" i="16"/>
  <c r="CP548" i="16"/>
  <c r="CQ548" i="16"/>
  <c r="CR548" i="16"/>
  <c r="CI549" i="16"/>
  <c r="CJ549" i="16"/>
  <c r="CK549" i="16"/>
  <c r="CL549" i="16"/>
  <c r="CM549" i="16"/>
  <c r="CN549" i="16"/>
  <c r="CO549" i="16"/>
  <c r="CP549" i="16"/>
  <c r="CQ549" i="16"/>
  <c r="CR549" i="16"/>
  <c r="CI550" i="16"/>
  <c r="CJ550" i="16"/>
  <c r="CK550" i="16"/>
  <c r="CL550" i="16"/>
  <c r="CM550" i="16"/>
  <c r="CN550" i="16"/>
  <c r="CO550" i="16"/>
  <c r="CP550" i="16"/>
  <c r="CQ550" i="16"/>
  <c r="CR550" i="16"/>
  <c r="CI551" i="16"/>
  <c r="CJ551" i="16"/>
  <c r="CK551" i="16"/>
  <c r="CL551" i="16"/>
  <c r="CM551" i="16"/>
  <c r="CN551" i="16"/>
  <c r="CO551" i="16"/>
  <c r="CP551" i="16"/>
  <c r="CQ551" i="16"/>
  <c r="CR551" i="16"/>
  <c r="CI552" i="16"/>
  <c r="CJ552" i="16"/>
  <c r="CK552" i="16"/>
  <c r="CL552" i="16"/>
  <c r="CM552" i="16"/>
  <c r="CN552" i="16"/>
  <c r="CO552" i="16"/>
  <c r="CP552" i="16"/>
  <c r="CQ552" i="16"/>
  <c r="CR552" i="16"/>
  <c r="CI553" i="16"/>
  <c r="CJ553" i="16"/>
  <c r="CK553" i="16"/>
  <c r="CL553" i="16"/>
  <c r="CM553" i="16"/>
  <c r="CN553" i="16"/>
  <c r="CO553" i="16"/>
  <c r="CP553" i="16"/>
  <c r="CQ553" i="16"/>
  <c r="CR553" i="16"/>
  <c r="CI554" i="16"/>
  <c r="CJ554" i="16"/>
  <c r="CK554" i="16"/>
  <c r="CL554" i="16"/>
  <c r="CM554" i="16"/>
  <c r="CN554" i="16"/>
  <c r="CO554" i="16"/>
  <c r="CP554" i="16"/>
  <c r="CQ554" i="16"/>
  <c r="CR554" i="16"/>
  <c r="CI555" i="16"/>
  <c r="CJ555" i="16"/>
  <c r="CK555" i="16"/>
  <c r="CL555" i="16"/>
  <c r="CM555" i="16"/>
  <c r="CN555" i="16"/>
  <c r="CO555" i="16"/>
  <c r="CP555" i="16"/>
  <c r="CQ555" i="16"/>
  <c r="CR555" i="16"/>
  <c r="CI556" i="16"/>
  <c r="CJ556" i="16"/>
  <c r="CK556" i="16"/>
  <c r="CL556" i="16"/>
  <c r="CM556" i="16"/>
  <c r="CN556" i="16"/>
  <c r="CO556" i="16"/>
  <c r="CP556" i="16"/>
  <c r="CQ556" i="16"/>
  <c r="CR556" i="16"/>
  <c r="CI557" i="16"/>
  <c r="CJ557" i="16"/>
  <c r="CK557" i="16"/>
  <c r="CL557" i="16"/>
  <c r="CM557" i="16"/>
  <c r="CN557" i="16"/>
  <c r="CO557" i="16"/>
  <c r="CP557" i="16"/>
  <c r="CQ557" i="16"/>
  <c r="CR557" i="16"/>
  <c r="CI558" i="16"/>
  <c r="CJ558" i="16"/>
  <c r="CK558" i="16"/>
  <c r="CL558" i="16"/>
  <c r="CM558" i="16"/>
  <c r="CN558" i="16"/>
  <c r="CO558" i="16"/>
  <c r="CP558" i="16"/>
  <c r="CQ558" i="16"/>
  <c r="CR558" i="16"/>
  <c r="CI559" i="16"/>
  <c r="CJ559" i="16"/>
  <c r="CK559" i="16"/>
  <c r="CL559" i="16"/>
  <c r="CM559" i="16"/>
  <c r="CN559" i="16"/>
  <c r="CO559" i="16"/>
  <c r="CP559" i="16"/>
  <c r="CQ559" i="16"/>
  <c r="CR559" i="16"/>
  <c r="CI560" i="16"/>
  <c r="CJ560" i="16"/>
  <c r="CK560" i="16"/>
  <c r="CL560" i="16"/>
  <c r="CM560" i="16"/>
  <c r="CN560" i="16"/>
  <c r="CO560" i="16"/>
  <c r="CP560" i="16"/>
  <c r="CQ560" i="16"/>
  <c r="CR560" i="16"/>
  <c r="CI561" i="16"/>
  <c r="CJ561" i="16"/>
  <c r="CK561" i="16"/>
  <c r="CL561" i="16"/>
  <c r="CM561" i="16"/>
  <c r="CN561" i="16"/>
  <c r="CO561" i="16"/>
  <c r="CP561" i="16"/>
  <c r="CQ561" i="16"/>
  <c r="CR561" i="16"/>
  <c r="CI562" i="16"/>
  <c r="CJ562" i="16"/>
  <c r="CK562" i="16"/>
  <c r="CL562" i="16"/>
  <c r="CM562" i="16"/>
  <c r="CN562" i="16"/>
  <c r="CO562" i="16"/>
  <c r="CP562" i="16"/>
  <c r="CQ562" i="16"/>
  <c r="CR562" i="16"/>
  <c r="CI563" i="16"/>
  <c r="CJ563" i="16"/>
  <c r="CK563" i="16"/>
  <c r="CL563" i="16"/>
  <c r="CM563" i="16"/>
  <c r="CN563" i="16"/>
  <c r="CO563" i="16"/>
  <c r="CP563" i="16"/>
  <c r="CQ563" i="16"/>
  <c r="CR563" i="16"/>
  <c r="CI564" i="16"/>
  <c r="CJ564" i="16"/>
  <c r="CK564" i="16"/>
  <c r="CL564" i="16"/>
  <c r="CM564" i="16"/>
  <c r="CN564" i="16"/>
  <c r="CO564" i="16"/>
  <c r="CP564" i="16"/>
  <c r="CQ564" i="16"/>
  <c r="CR564" i="16"/>
  <c r="CI565" i="16"/>
  <c r="CJ565" i="16"/>
  <c r="CK565" i="16"/>
  <c r="CL565" i="16"/>
  <c r="CM565" i="16"/>
  <c r="CN565" i="16"/>
  <c r="CO565" i="16"/>
  <c r="CP565" i="16"/>
  <c r="CQ565" i="16"/>
  <c r="CR565" i="16"/>
  <c r="CI566" i="16"/>
  <c r="CJ566" i="16"/>
  <c r="CK566" i="16"/>
  <c r="CL566" i="16"/>
  <c r="CM566" i="16"/>
  <c r="CN566" i="16"/>
  <c r="CO566" i="16"/>
  <c r="CP566" i="16"/>
  <c r="CQ566" i="16"/>
  <c r="CR566" i="16"/>
  <c r="CI567" i="16"/>
  <c r="CJ567" i="16"/>
  <c r="CK567" i="16"/>
  <c r="CL567" i="16"/>
  <c r="CM567" i="16"/>
  <c r="CN567" i="16"/>
  <c r="CO567" i="16"/>
  <c r="CP567" i="16"/>
  <c r="CQ567" i="16"/>
  <c r="CR567" i="16"/>
  <c r="CI568" i="16"/>
  <c r="CJ568" i="16"/>
  <c r="CK568" i="16"/>
  <c r="CL568" i="16"/>
  <c r="CM568" i="16"/>
  <c r="CN568" i="16"/>
  <c r="CO568" i="16"/>
  <c r="CP568" i="16"/>
  <c r="CQ568" i="16"/>
  <c r="CR568" i="16"/>
  <c r="CI569" i="16"/>
  <c r="CJ569" i="16"/>
  <c r="CK569" i="16"/>
  <c r="CL569" i="16"/>
  <c r="CM569" i="16"/>
  <c r="CN569" i="16"/>
  <c r="CO569" i="16"/>
  <c r="CP569" i="16"/>
  <c r="CQ569" i="16"/>
  <c r="CR569" i="16"/>
  <c r="CI570" i="16"/>
  <c r="CJ570" i="16"/>
  <c r="CK570" i="16"/>
  <c r="CL570" i="16"/>
  <c r="CM570" i="16"/>
  <c r="CN570" i="16"/>
  <c r="CO570" i="16"/>
  <c r="CP570" i="16"/>
  <c r="CQ570" i="16"/>
  <c r="CR570" i="16"/>
  <c r="CI571" i="16"/>
  <c r="CJ571" i="16"/>
  <c r="CK571" i="16"/>
  <c r="CL571" i="16"/>
  <c r="CM571" i="16"/>
  <c r="CN571" i="16"/>
  <c r="CO571" i="16"/>
  <c r="CP571" i="16"/>
  <c r="CQ571" i="16"/>
  <c r="CR571" i="16"/>
  <c r="CI572" i="16"/>
  <c r="CJ572" i="16"/>
  <c r="CK572" i="16"/>
  <c r="CL572" i="16"/>
  <c r="CM572" i="16"/>
  <c r="CN572" i="16"/>
  <c r="CO572" i="16"/>
  <c r="CP572" i="16"/>
  <c r="CQ572" i="16"/>
  <c r="CR572" i="16"/>
  <c r="CI573" i="16"/>
  <c r="CJ573" i="16"/>
  <c r="CK573" i="16"/>
  <c r="CL573" i="16"/>
  <c r="CM573" i="16"/>
  <c r="CN573" i="16"/>
  <c r="CO573" i="16"/>
  <c r="CP573" i="16"/>
  <c r="CQ573" i="16"/>
  <c r="CR573" i="16"/>
  <c r="CI574" i="16"/>
  <c r="CJ574" i="16"/>
  <c r="CK574" i="16"/>
  <c r="CL574" i="16"/>
  <c r="CM574" i="16"/>
  <c r="CN574" i="16"/>
  <c r="CO574" i="16"/>
  <c r="CP574" i="16"/>
  <c r="CQ574" i="16"/>
  <c r="CR574" i="16"/>
  <c r="CI575" i="16"/>
  <c r="CJ575" i="16"/>
  <c r="CK575" i="16"/>
  <c r="CL575" i="16"/>
  <c r="CM575" i="16"/>
  <c r="CN575" i="16"/>
  <c r="CO575" i="16"/>
  <c r="CP575" i="16"/>
  <c r="CQ575" i="16"/>
  <c r="CR575" i="16"/>
  <c r="CI576" i="16"/>
  <c r="CJ576" i="16"/>
  <c r="CK576" i="16"/>
  <c r="CL576" i="16"/>
  <c r="CM576" i="16"/>
  <c r="CN576" i="16"/>
  <c r="CO576" i="16"/>
  <c r="CP576" i="16"/>
  <c r="CQ576" i="16"/>
  <c r="CR576" i="16"/>
  <c r="CI577" i="16"/>
  <c r="CJ577" i="16"/>
  <c r="CK577" i="16"/>
  <c r="CL577" i="16"/>
  <c r="CM577" i="16"/>
  <c r="CN577" i="16"/>
  <c r="CO577" i="16"/>
  <c r="CP577" i="16"/>
  <c r="CQ577" i="16"/>
  <c r="CR577" i="16"/>
  <c r="CI578" i="16"/>
  <c r="CJ578" i="16"/>
  <c r="CK578" i="16"/>
  <c r="CL578" i="16"/>
  <c r="CM578" i="16"/>
  <c r="CN578" i="16"/>
  <c r="CO578" i="16"/>
  <c r="CP578" i="16"/>
  <c r="CQ578" i="16"/>
  <c r="CR578" i="16"/>
  <c r="CI579" i="16"/>
  <c r="CJ579" i="16"/>
  <c r="CK579" i="16"/>
  <c r="CL579" i="16"/>
  <c r="CM579" i="16"/>
  <c r="CN579" i="16"/>
  <c r="CO579" i="16"/>
  <c r="CP579" i="16"/>
  <c r="CQ579" i="16"/>
  <c r="CR579" i="16"/>
  <c r="CI580" i="16"/>
  <c r="CJ580" i="16"/>
  <c r="CK580" i="16"/>
  <c r="CL580" i="16"/>
  <c r="CM580" i="16"/>
  <c r="CN580" i="16"/>
  <c r="CO580" i="16"/>
  <c r="CP580" i="16"/>
  <c r="CQ580" i="16"/>
  <c r="CR580" i="16"/>
  <c r="CI581" i="16"/>
  <c r="CJ581" i="16"/>
  <c r="CK581" i="16"/>
  <c r="CL581" i="16"/>
  <c r="CM581" i="16"/>
  <c r="CN581" i="16"/>
  <c r="CO581" i="16"/>
  <c r="CP581" i="16"/>
  <c r="CQ581" i="16"/>
  <c r="CR581" i="16"/>
  <c r="CI582" i="16"/>
  <c r="CJ582" i="16"/>
  <c r="CK582" i="16"/>
  <c r="CL582" i="16"/>
  <c r="CM582" i="16"/>
  <c r="CN582" i="16"/>
  <c r="CO582" i="16"/>
  <c r="CP582" i="16"/>
  <c r="CQ582" i="16"/>
  <c r="CR582" i="16"/>
  <c r="CI583" i="16"/>
  <c r="CJ583" i="16"/>
  <c r="CK583" i="16"/>
  <c r="CL583" i="16"/>
  <c r="CM583" i="16"/>
  <c r="CN583" i="16"/>
  <c r="CO583" i="16"/>
  <c r="CP583" i="16"/>
  <c r="CQ583" i="16"/>
  <c r="CR583" i="16"/>
  <c r="CI584" i="16"/>
  <c r="CJ584" i="16"/>
  <c r="CK584" i="16"/>
  <c r="CL584" i="16"/>
  <c r="CM584" i="16"/>
  <c r="CN584" i="16"/>
  <c r="CO584" i="16"/>
  <c r="CP584" i="16"/>
  <c r="CQ584" i="16"/>
  <c r="CR584" i="16"/>
  <c r="CI585" i="16"/>
  <c r="CJ585" i="16"/>
  <c r="CK585" i="16"/>
  <c r="CL585" i="16"/>
  <c r="CM585" i="16"/>
  <c r="CN585" i="16"/>
  <c r="CO585" i="16"/>
  <c r="CP585" i="16"/>
  <c r="CQ585" i="16"/>
  <c r="CR585" i="16"/>
  <c r="CI586" i="16"/>
  <c r="CJ586" i="16"/>
  <c r="CK586" i="16"/>
  <c r="CL586" i="16"/>
  <c r="CM586" i="16"/>
  <c r="CN586" i="16"/>
  <c r="CO586" i="16"/>
  <c r="CP586" i="16"/>
  <c r="CQ586" i="16"/>
  <c r="CR586" i="16"/>
  <c r="CI587" i="16"/>
  <c r="CJ587" i="16"/>
  <c r="CK587" i="16"/>
  <c r="CL587" i="16"/>
  <c r="CM587" i="16"/>
  <c r="CN587" i="16"/>
  <c r="CO587" i="16"/>
  <c r="CP587" i="16"/>
  <c r="CQ587" i="16"/>
  <c r="CR587" i="16"/>
  <c r="CI588" i="16"/>
  <c r="CJ588" i="16"/>
  <c r="CK588" i="16"/>
  <c r="CL588" i="16"/>
  <c r="CM588" i="16"/>
  <c r="CN588" i="16"/>
  <c r="CO588" i="16"/>
  <c r="CP588" i="16"/>
  <c r="CQ588" i="16"/>
  <c r="CR588" i="16"/>
  <c r="CI589" i="16"/>
  <c r="CJ589" i="16"/>
  <c r="CK589" i="16"/>
  <c r="CL589" i="16"/>
  <c r="CM589" i="16"/>
  <c r="CN589" i="16"/>
  <c r="CO589" i="16"/>
  <c r="CP589" i="16"/>
  <c r="CQ589" i="16"/>
  <c r="CR589" i="16"/>
  <c r="CI590" i="16"/>
  <c r="CJ590" i="16"/>
  <c r="CK590" i="16"/>
  <c r="CL590" i="16"/>
  <c r="CM590" i="16"/>
  <c r="CN590" i="16"/>
  <c r="CO590" i="16"/>
  <c r="CP590" i="16"/>
  <c r="CQ590" i="16"/>
  <c r="CR590" i="16"/>
  <c r="CI591" i="16"/>
  <c r="CJ591" i="16"/>
  <c r="CK591" i="16"/>
  <c r="CL591" i="16"/>
  <c r="CM591" i="16"/>
  <c r="CN591" i="16"/>
  <c r="CO591" i="16"/>
  <c r="CP591" i="16"/>
  <c r="CQ591" i="16"/>
  <c r="CR591" i="16"/>
  <c r="CI592" i="16"/>
  <c r="CJ592" i="16"/>
  <c r="CK592" i="16"/>
  <c r="CL592" i="16"/>
  <c r="CM592" i="16"/>
  <c r="CN592" i="16"/>
  <c r="CO592" i="16"/>
  <c r="CP592" i="16"/>
  <c r="CQ592" i="16"/>
  <c r="CR592" i="16"/>
  <c r="CI593" i="16"/>
  <c r="CJ593" i="16"/>
  <c r="CK593" i="16"/>
  <c r="CL593" i="16"/>
  <c r="CM593" i="16"/>
  <c r="CN593" i="16"/>
  <c r="CO593" i="16"/>
  <c r="CP593" i="16"/>
  <c r="CQ593" i="16"/>
  <c r="CR593" i="16"/>
  <c r="CI594" i="16"/>
  <c r="CJ594" i="16"/>
  <c r="CK594" i="16"/>
  <c r="CL594" i="16"/>
  <c r="CM594" i="16"/>
  <c r="CN594" i="16"/>
  <c r="CO594" i="16"/>
  <c r="CP594" i="16"/>
  <c r="CQ594" i="16"/>
  <c r="CR594" i="16"/>
  <c r="CI595" i="16"/>
  <c r="CJ595" i="16"/>
  <c r="CK595" i="16"/>
  <c r="CL595" i="16"/>
  <c r="CM595" i="16"/>
  <c r="CN595" i="16"/>
  <c r="CO595" i="16"/>
  <c r="CP595" i="16"/>
  <c r="CQ595" i="16"/>
  <c r="CR595" i="16"/>
  <c r="CI596" i="16"/>
  <c r="CJ596" i="16"/>
  <c r="CK596" i="16"/>
  <c r="CL596" i="16"/>
  <c r="CM596" i="16"/>
  <c r="CN596" i="16"/>
  <c r="CO596" i="16"/>
  <c r="CP596" i="16"/>
  <c r="CQ596" i="16"/>
  <c r="CR596" i="16"/>
  <c r="CI597" i="16"/>
  <c r="CJ597" i="16"/>
  <c r="CK597" i="16"/>
  <c r="CL597" i="16"/>
  <c r="CM597" i="16"/>
  <c r="CN597" i="16"/>
  <c r="CO597" i="16"/>
  <c r="CP597" i="16"/>
  <c r="CQ597" i="16"/>
  <c r="CR597" i="16"/>
  <c r="CI598" i="16"/>
  <c r="CJ598" i="16"/>
  <c r="CK598" i="16"/>
  <c r="CL598" i="16"/>
  <c r="CM598" i="16"/>
  <c r="CN598" i="16"/>
  <c r="CO598" i="16"/>
  <c r="CP598" i="16"/>
  <c r="CQ598" i="16"/>
  <c r="CR598" i="16"/>
  <c r="CI599" i="16"/>
  <c r="CJ599" i="16"/>
  <c r="CK599" i="16"/>
  <c r="CL599" i="16"/>
  <c r="CM599" i="16"/>
  <c r="CN599" i="16"/>
  <c r="CO599" i="16"/>
  <c r="CP599" i="16"/>
  <c r="CQ599" i="16"/>
  <c r="CR599" i="16"/>
  <c r="CI600" i="16"/>
  <c r="CJ600" i="16"/>
  <c r="CK600" i="16"/>
  <c r="CL600" i="16"/>
  <c r="CM600" i="16"/>
  <c r="CN600" i="16"/>
  <c r="CO600" i="16"/>
  <c r="CP600" i="16"/>
  <c r="CQ600" i="16"/>
  <c r="CR600" i="16"/>
  <c r="CI601" i="16"/>
  <c r="CJ601" i="16"/>
  <c r="CK601" i="16"/>
  <c r="CL601" i="16"/>
  <c r="CM601" i="16"/>
  <c r="CN601" i="16"/>
  <c r="CO601" i="16"/>
  <c r="CP601" i="16"/>
  <c r="CQ601" i="16"/>
  <c r="CR601" i="16"/>
  <c r="CI602" i="16"/>
  <c r="CJ602" i="16"/>
  <c r="CK602" i="16"/>
  <c r="CL602" i="16"/>
  <c r="CM602" i="16"/>
  <c r="CN602" i="16"/>
  <c r="CO602" i="16"/>
  <c r="CP602" i="16"/>
  <c r="CQ602" i="16"/>
  <c r="CR602" i="16"/>
  <c r="CI603" i="16"/>
  <c r="CJ603" i="16"/>
  <c r="CK603" i="16"/>
  <c r="CL603" i="16"/>
  <c r="CM603" i="16"/>
  <c r="CN603" i="16"/>
  <c r="CO603" i="16"/>
  <c r="CP603" i="16"/>
  <c r="CQ603" i="16"/>
  <c r="CR603" i="16"/>
  <c r="CI604" i="16"/>
  <c r="CJ604" i="16"/>
  <c r="CK604" i="16"/>
  <c r="CL604" i="16"/>
  <c r="CM604" i="16"/>
  <c r="CN604" i="16"/>
  <c r="CO604" i="16"/>
  <c r="CP604" i="16"/>
  <c r="CQ604" i="16"/>
  <c r="CR604" i="16"/>
  <c r="CI605" i="16"/>
  <c r="CJ605" i="16"/>
  <c r="CK605" i="16"/>
  <c r="CL605" i="16"/>
  <c r="CM605" i="16"/>
  <c r="CN605" i="16"/>
  <c r="CO605" i="16"/>
  <c r="CP605" i="16"/>
  <c r="CQ605" i="16"/>
  <c r="CR605" i="16"/>
  <c r="CI606" i="16"/>
  <c r="CJ606" i="16"/>
  <c r="CK606" i="16"/>
  <c r="CL606" i="16"/>
  <c r="CM606" i="16"/>
  <c r="CN606" i="16"/>
  <c r="CO606" i="16"/>
  <c r="CP606" i="16"/>
  <c r="CQ606" i="16"/>
  <c r="CR606" i="16"/>
  <c r="CI607" i="16"/>
  <c r="CJ607" i="16"/>
  <c r="CK607" i="16"/>
  <c r="CL607" i="16"/>
  <c r="CM607" i="16"/>
  <c r="CN607" i="16"/>
  <c r="CO607" i="16"/>
  <c r="CP607" i="16"/>
  <c r="CQ607" i="16"/>
  <c r="CR607" i="16"/>
  <c r="CI608" i="16"/>
  <c r="CJ608" i="16"/>
  <c r="CK608" i="16"/>
  <c r="CL608" i="16"/>
  <c r="CM608" i="16"/>
  <c r="CN608" i="16"/>
  <c r="CO608" i="16"/>
  <c r="CP608" i="16"/>
  <c r="CQ608" i="16"/>
  <c r="CR608" i="16"/>
  <c r="CI609" i="16"/>
  <c r="CJ609" i="16"/>
  <c r="CK609" i="16"/>
  <c r="CL609" i="16"/>
  <c r="CM609" i="16"/>
  <c r="CN609" i="16"/>
  <c r="CO609" i="16"/>
  <c r="CP609" i="16"/>
  <c r="CQ609" i="16"/>
  <c r="CR609" i="16"/>
  <c r="CI610" i="16"/>
  <c r="CJ610" i="16"/>
  <c r="CK610" i="16"/>
  <c r="CL610" i="16"/>
  <c r="CM610" i="16"/>
  <c r="CN610" i="16"/>
  <c r="CO610" i="16"/>
  <c r="CP610" i="16"/>
  <c r="CQ610" i="16"/>
  <c r="CR610" i="16"/>
  <c r="CI611" i="16"/>
  <c r="CJ611" i="16"/>
  <c r="CK611" i="16"/>
  <c r="CL611" i="16"/>
  <c r="CM611" i="16"/>
  <c r="CN611" i="16"/>
  <c r="CO611" i="16"/>
  <c r="CP611" i="16"/>
  <c r="CQ611" i="16"/>
  <c r="CR611" i="16"/>
  <c r="CI612" i="16"/>
  <c r="CJ612" i="16"/>
  <c r="CK612" i="16"/>
  <c r="CL612" i="16"/>
  <c r="CM612" i="16"/>
  <c r="CN612" i="16"/>
  <c r="CO612" i="16"/>
  <c r="CP612" i="16"/>
  <c r="CQ612" i="16"/>
  <c r="CR612" i="16"/>
  <c r="CI613" i="16"/>
  <c r="CJ613" i="16"/>
  <c r="CK613" i="16"/>
  <c r="CL613" i="16"/>
  <c r="CM613" i="16"/>
  <c r="CN613" i="16"/>
  <c r="CO613" i="16"/>
  <c r="CP613" i="16"/>
  <c r="CQ613" i="16"/>
  <c r="CR613" i="16"/>
  <c r="CI614" i="16"/>
  <c r="CJ614" i="16"/>
  <c r="CK614" i="16"/>
  <c r="CL614" i="16"/>
  <c r="CM614" i="16"/>
  <c r="CN614" i="16"/>
  <c r="CO614" i="16"/>
  <c r="CP614" i="16"/>
  <c r="CQ614" i="16"/>
  <c r="CR614" i="16"/>
  <c r="CI615" i="16"/>
  <c r="CJ615" i="16"/>
  <c r="CK615" i="16"/>
  <c r="CL615" i="16"/>
  <c r="CM615" i="16"/>
  <c r="CN615" i="16"/>
  <c r="CO615" i="16"/>
  <c r="CP615" i="16"/>
  <c r="CQ615" i="16"/>
  <c r="CR615" i="16"/>
  <c r="CI616" i="16"/>
  <c r="CJ616" i="16"/>
  <c r="CK616" i="16"/>
  <c r="CL616" i="16"/>
  <c r="CM616" i="16"/>
  <c r="CN616" i="16"/>
  <c r="CO616" i="16"/>
  <c r="CP616" i="16"/>
  <c r="CQ616" i="16"/>
  <c r="CR616" i="16"/>
  <c r="CI617" i="16"/>
  <c r="CJ617" i="16"/>
  <c r="CK617" i="16"/>
  <c r="CL617" i="16"/>
  <c r="CM617" i="16"/>
  <c r="CN617" i="16"/>
  <c r="CO617" i="16"/>
  <c r="CP617" i="16"/>
  <c r="CQ617" i="16"/>
  <c r="CR617" i="16"/>
  <c r="CI618" i="16"/>
  <c r="CJ618" i="16"/>
  <c r="CK618" i="16"/>
  <c r="CL618" i="16"/>
  <c r="CM618" i="16"/>
  <c r="CN618" i="16"/>
  <c r="CO618" i="16"/>
  <c r="CP618" i="16"/>
  <c r="CQ618" i="16"/>
  <c r="CR618" i="16"/>
  <c r="CI619" i="16"/>
  <c r="CJ619" i="16"/>
  <c r="CK619" i="16"/>
  <c r="CL619" i="16"/>
  <c r="CM619" i="16"/>
  <c r="CN619" i="16"/>
  <c r="CO619" i="16"/>
  <c r="CP619" i="16"/>
  <c r="CQ619" i="16"/>
  <c r="CR619" i="16"/>
  <c r="CI620" i="16"/>
  <c r="CJ620" i="16"/>
  <c r="CK620" i="16"/>
  <c r="CL620" i="16"/>
  <c r="CM620" i="16"/>
  <c r="CN620" i="16"/>
  <c r="CO620" i="16"/>
  <c r="CP620" i="16"/>
  <c r="CQ620" i="16"/>
  <c r="CR620" i="16"/>
  <c r="CI621" i="16"/>
  <c r="CJ621" i="16"/>
  <c r="CK621" i="16"/>
  <c r="CL621" i="16"/>
  <c r="CM621" i="16"/>
  <c r="CN621" i="16"/>
  <c r="CO621" i="16"/>
  <c r="CP621" i="16"/>
  <c r="CQ621" i="16"/>
  <c r="CR621" i="16"/>
  <c r="CI622" i="16"/>
  <c r="CJ622" i="16"/>
  <c r="CK622" i="16"/>
  <c r="CL622" i="16"/>
  <c r="CM622" i="16"/>
  <c r="CN622" i="16"/>
  <c r="CO622" i="16"/>
  <c r="CP622" i="16"/>
  <c r="CQ622" i="16"/>
  <c r="CR622" i="16"/>
  <c r="CI623" i="16"/>
  <c r="CJ623" i="16"/>
  <c r="CK623" i="16"/>
  <c r="CL623" i="16"/>
  <c r="CM623" i="16"/>
  <c r="CN623" i="16"/>
  <c r="CO623" i="16"/>
  <c r="CP623" i="16"/>
  <c r="CQ623" i="16"/>
  <c r="CR623" i="16"/>
  <c r="CI624" i="16"/>
  <c r="CJ624" i="16"/>
  <c r="CK624" i="16"/>
  <c r="CL624" i="16"/>
  <c r="CM624" i="16"/>
  <c r="CN624" i="16"/>
  <c r="CO624" i="16"/>
  <c r="CP624" i="16"/>
  <c r="CQ624" i="16"/>
  <c r="CR624" i="16"/>
  <c r="CI625" i="16"/>
  <c r="CJ625" i="16"/>
  <c r="CK625" i="16"/>
  <c r="CL625" i="16"/>
  <c r="CM625" i="16"/>
  <c r="CN625" i="16"/>
  <c r="CO625" i="16"/>
  <c r="CP625" i="16"/>
  <c r="CQ625" i="16"/>
  <c r="CR625" i="16"/>
  <c r="CI626" i="16"/>
  <c r="CJ626" i="16"/>
  <c r="CK626" i="16"/>
  <c r="CL626" i="16"/>
  <c r="CM626" i="16"/>
  <c r="CN626" i="16"/>
  <c r="CO626" i="16"/>
  <c r="CP626" i="16"/>
  <c r="CQ626" i="16"/>
  <c r="CR626" i="16"/>
  <c r="CI627" i="16"/>
  <c r="CJ627" i="16"/>
  <c r="CK627" i="16"/>
  <c r="CL627" i="16"/>
  <c r="CM627" i="16"/>
  <c r="CN627" i="16"/>
  <c r="CO627" i="16"/>
  <c r="CP627" i="16"/>
  <c r="CQ627" i="16"/>
  <c r="CR627" i="16"/>
  <c r="CI628" i="16"/>
  <c r="CJ628" i="16"/>
  <c r="CK628" i="16"/>
  <c r="CL628" i="16"/>
  <c r="CM628" i="16"/>
  <c r="CN628" i="16"/>
  <c r="CO628" i="16"/>
  <c r="CP628" i="16"/>
  <c r="CQ628" i="16"/>
  <c r="CR628" i="16"/>
  <c r="CI629" i="16"/>
  <c r="CJ629" i="16"/>
  <c r="CK629" i="16"/>
  <c r="CL629" i="16"/>
  <c r="CM629" i="16"/>
  <c r="CN629" i="16"/>
  <c r="CO629" i="16"/>
  <c r="CP629" i="16"/>
  <c r="CQ629" i="16"/>
  <c r="CR629" i="16"/>
  <c r="CI630" i="16"/>
  <c r="CJ630" i="16"/>
  <c r="CK630" i="16"/>
  <c r="CL630" i="16"/>
  <c r="CM630" i="16"/>
  <c r="CN630" i="16"/>
  <c r="CO630" i="16"/>
  <c r="CP630" i="16"/>
  <c r="CQ630" i="16"/>
  <c r="CR630" i="16"/>
  <c r="CI631" i="16"/>
  <c r="CJ631" i="16"/>
  <c r="CK631" i="16"/>
  <c r="CL631" i="16"/>
  <c r="CM631" i="16"/>
  <c r="CN631" i="16"/>
  <c r="CO631" i="16"/>
  <c r="CP631" i="16"/>
  <c r="CQ631" i="16"/>
  <c r="CR631" i="16"/>
  <c r="CI632" i="16"/>
  <c r="CJ632" i="16"/>
  <c r="CK632" i="16"/>
  <c r="CL632" i="16"/>
  <c r="CM632" i="16"/>
  <c r="CN632" i="16"/>
  <c r="CO632" i="16"/>
  <c r="CP632" i="16"/>
  <c r="CQ632" i="16"/>
  <c r="CR632" i="16"/>
  <c r="CI633" i="16"/>
  <c r="CJ633" i="16"/>
  <c r="CK633" i="16"/>
  <c r="CL633" i="16"/>
  <c r="CM633" i="16"/>
  <c r="CN633" i="16"/>
  <c r="CO633" i="16"/>
  <c r="CP633" i="16"/>
  <c r="CQ633" i="16"/>
  <c r="CR633" i="16"/>
  <c r="CI634" i="16"/>
  <c r="CJ634" i="16"/>
  <c r="CK634" i="16"/>
  <c r="CL634" i="16"/>
  <c r="CM634" i="16"/>
  <c r="CN634" i="16"/>
  <c r="CO634" i="16"/>
  <c r="CP634" i="16"/>
  <c r="CQ634" i="16"/>
  <c r="CR634" i="16"/>
  <c r="CI635" i="16"/>
  <c r="CJ635" i="16"/>
  <c r="CK635" i="16"/>
  <c r="CL635" i="16"/>
  <c r="CM635" i="16"/>
  <c r="CN635" i="16"/>
  <c r="CO635" i="16"/>
  <c r="CP635" i="16"/>
  <c r="CQ635" i="16"/>
  <c r="CR635" i="16"/>
  <c r="CI636" i="16"/>
  <c r="CJ636" i="16"/>
  <c r="CK636" i="16"/>
  <c r="CL636" i="16"/>
  <c r="CM636" i="16"/>
  <c r="CN636" i="16"/>
  <c r="CO636" i="16"/>
  <c r="CP636" i="16"/>
  <c r="CQ636" i="16"/>
  <c r="CR636" i="16"/>
  <c r="CI637" i="16"/>
  <c r="CJ637" i="16"/>
  <c r="CK637" i="16"/>
  <c r="CL637" i="16"/>
  <c r="CM637" i="16"/>
  <c r="CN637" i="16"/>
  <c r="CO637" i="16"/>
  <c r="CP637" i="16"/>
  <c r="CQ637" i="16"/>
  <c r="CR637" i="16"/>
  <c r="CI638" i="16"/>
  <c r="CJ638" i="16"/>
  <c r="CK638" i="16"/>
  <c r="CL638" i="16"/>
  <c r="CM638" i="16"/>
  <c r="CN638" i="16"/>
  <c r="CO638" i="16"/>
  <c r="CP638" i="16"/>
  <c r="CQ638" i="16"/>
  <c r="CR638" i="16"/>
  <c r="CI639" i="16"/>
  <c r="CJ639" i="16"/>
  <c r="CK639" i="16"/>
  <c r="CL639" i="16"/>
  <c r="CM639" i="16"/>
  <c r="CN639" i="16"/>
  <c r="CO639" i="16"/>
  <c r="CP639" i="16"/>
  <c r="CQ639" i="16"/>
  <c r="CR639" i="16"/>
  <c r="CI640" i="16"/>
  <c r="CJ640" i="16"/>
  <c r="CK640" i="16"/>
  <c r="CL640" i="16"/>
  <c r="CM640" i="16"/>
  <c r="CN640" i="16"/>
  <c r="CO640" i="16"/>
  <c r="CP640" i="16"/>
  <c r="CQ640" i="16"/>
  <c r="CR640" i="16"/>
  <c r="CI641" i="16"/>
  <c r="CJ641" i="16"/>
  <c r="CK641" i="16"/>
  <c r="CL641" i="16"/>
  <c r="CM641" i="16"/>
  <c r="CN641" i="16"/>
  <c r="CO641" i="16"/>
  <c r="CP641" i="16"/>
  <c r="CQ641" i="16"/>
  <c r="CR641" i="16"/>
  <c r="CI642" i="16"/>
  <c r="CJ642" i="16"/>
  <c r="CK642" i="16"/>
  <c r="CL642" i="16"/>
  <c r="CM642" i="16"/>
  <c r="CN642" i="16"/>
  <c r="CO642" i="16"/>
  <c r="CP642" i="16"/>
  <c r="CQ642" i="16"/>
  <c r="CR642" i="16"/>
  <c r="CI643" i="16"/>
  <c r="CJ643" i="16"/>
  <c r="CK643" i="16"/>
  <c r="CL643" i="16"/>
  <c r="CM643" i="16"/>
  <c r="CN643" i="16"/>
  <c r="CO643" i="16"/>
  <c r="CP643" i="16"/>
  <c r="CQ643" i="16"/>
  <c r="CR643" i="16"/>
  <c r="CI644" i="16"/>
  <c r="CJ644" i="16"/>
  <c r="CK644" i="16"/>
  <c r="CL644" i="16"/>
  <c r="CM644" i="16"/>
  <c r="CN644" i="16"/>
  <c r="CO644" i="16"/>
  <c r="CP644" i="16"/>
  <c r="CQ644" i="16"/>
  <c r="CR644" i="16"/>
  <c r="CI645" i="16"/>
  <c r="CJ645" i="16"/>
  <c r="CK645" i="16"/>
  <c r="CL645" i="16"/>
  <c r="CM645" i="16"/>
  <c r="CN645" i="16"/>
  <c r="CO645" i="16"/>
  <c r="CP645" i="16"/>
  <c r="CQ645" i="16"/>
  <c r="CR645" i="16"/>
  <c r="CI646" i="16"/>
  <c r="CJ646" i="16"/>
  <c r="CK646" i="16"/>
  <c r="CL646" i="16"/>
  <c r="CM646" i="16"/>
  <c r="CN646" i="16"/>
  <c r="CO646" i="16"/>
  <c r="CP646" i="16"/>
  <c r="CQ646" i="16"/>
  <c r="CR646" i="16"/>
  <c r="CI647" i="16"/>
  <c r="CJ647" i="16"/>
  <c r="CK647" i="16"/>
  <c r="CL647" i="16"/>
  <c r="CM647" i="16"/>
  <c r="CN647" i="16"/>
  <c r="CO647" i="16"/>
  <c r="CP647" i="16"/>
  <c r="CQ647" i="16"/>
  <c r="CR647" i="16"/>
  <c r="CI648" i="16"/>
  <c r="CJ648" i="16"/>
  <c r="CK648" i="16"/>
  <c r="CL648" i="16"/>
  <c r="CM648" i="16"/>
  <c r="CN648" i="16"/>
  <c r="CO648" i="16"/>
  <c r="CP648" i="16"/>
  <c r="CQ648" i="16"/>
  <c r="CR648" i="16"/>
  <c r="CI649" i="16"/>
  <c r="CJ649" i="16"/>
  <c r="CK649" i="16"/>
  <c r="CL649" i="16"/>
  <c r="CM649" i="16"/>
  <c r="CN649" i="16"/>
  <c r="CO649" i="16"/>
  <c r="CP649" i="16"/>
  <c r="CQ649" i="16"/>
  <c r="CR649" i="16"/>
  <c r="CI650" i="16"/>
  <c r="CJ650" i="16"/>
  <c r="CK650" i="16"/>
  <c r="CL650" i="16"/>
  <c r="CM650" i="16"/>
  <c r="CN650" i="16"/>
  <c r="CO650" i="16"/>
  <c r="CP650" i="16"/>
  <c r="CQ650" i="16"/>
  <c r="CR650" i="16"/>
  <c r="CI651" i="16"/>
  <c r="CJ651" i="16"/>
  <c r="CK651" i="16"/>
  <c r="CL651" i="16"/>
  <c r="CM651" i="16"/>
  <c r="CN651" i="16"/>
  <c r="CO651" i="16"/>
  <c r="CP651" i="16"/>
  <c r="CQ651" i="16"/>
  <c r="CR651" i="16"/>
  <c r="CI652" i="16"/>
  <c r="CJ652" i="16"/>
  <c r="CK652" i="16"/>
  <c r="CL652" i="16"/>
  <c r="CM652" i="16"/>
  <c r="CN652" i="16"/>
  <c r="CO652" i="16"/>
  <c r="CP652" i="16"/>
  <c r="CQ652" i="16"/>
  <c r="CR652" i="16"/>
  <c r="CI653" i="16"/>
  <c r="CJ653" i="16"/>
  <c r="CK653" i="16"/>
  <c r="CL653" i="16"/>
  <c r="CM653" i="16"/>
  <c r="CN653" i="16"/>
  <c r="CO653" i="16"/>
  <c r="CP653" i="16"/>
  <c r="CQ653" i="16"/>
  <c r="CR653" i="16"/>
  <c r="CI654" i="16"/>
  <c r="CJ654" i="16"/>
  <c r="CK654" i="16"/>
  <c r="CL654" i="16"/>
  <c r="CM654" i="16"/>
  <c r="CN654" i="16"/>
  <c r="CO654" i="16"/>
  <c r="CP654" i="16"/>
  <c r="CQ654" i="16"/>
  <c r="CR654" i="16"/>
  <c r="CI655" i="16"/>
  <c r="CJ655" i="16"/>
  <c r="CK655" i="16"/>
  <c r="CL655" i="16"/>
  <c r="CM655" i="16"/>
  <c r="CN655" i="16"/>
  <c r="CO655" i="16"/>
  <c r="CP655" i="16"/>
  <c r="CQ655" i="16"/>
  <c r="CR655" i="16"/>
  <c r="CI656" i="16"/>
  <c r="CJ656" i="16"/>
  <c r="CK656" i="16"/>
  <c r="CL656" i="16"/>
  <c r="CM656" i="16"/>
  <c r="CN656" i="16"/>
  <c r="CO656" i="16"/>
  <c r="CP656" i="16"/>
  <c r="CQ656" i="16"/>
  <c r="CR656" i="16"/>
  <c r="CI657" i="16"/>
  <c r="CJ657" i="16"/>
  <c r="CK657" i="16"/>
  <c r="CL657" i="16"/>
  <c r="CM657" i="16"/>
  <c r="CN657" i="16"/>
  <c r="CO657" i="16"/>
  <c r="CP657" i="16"/>
  <c r="CQ657" i="16"/>
  <c r="CR657" i="16"/>
  <c r="CI658" i="16"/>
  <c r="CJ658" i="16"/>
  <c r="CK658" i="16"/>
  <c r="CL658" i="16"/>
  <c r="CM658" i="16"/>
  <c r="CN658" i="16"/>
  <c r="CO658" i="16"/>
  <c r="CP658" i="16"/>
  <c r="CQ658" i="16"/>
  <c r="CR658" i="16"/>
  <c r="CI659" i="16"/>
  <c r="CJ659" i="16"/>
  <c r="CK659" i="16"/>
  <c r="CL659" i="16"/>
  <c r="CM659" i="16"/>
  <c r="CN659" i="16"/>
  <c r="CO659" i="16"/>
  <c r="CP659" i="16"/>
  <c r="CQ659" i="16"/>
  <c r="CR659" i="16"/>
  <c r="CI660" i="16"/>
  <c r="CJ660" i="16"/>
  <c r="CK660" i="16"/>
  <c r="CL660" i="16"/>
  <c r="CM660" i="16"/>
  <c r="CN660" i="16"/>
  <c r="CO660" i="16"/>
  <c r="CP660" i="16"/>
  <c r="CQ660" i="16"/>
  <c r="CR660" i="16"/>
  <c r="CI661" i="16"/>
  <c r="CJ661" i="16"/>
  <c r="CK661" i="16"/>
  <c r="CL661" i="16"/>
  <c r="CM661" i="16"/>
  <c r="CN661" i="16"/>
  <c r="CO661" i="16"/>
  <c r="CP661" i="16"/>
  <c r="CQ661" i="16"/>
  <c r="CR661" i="16"/>
  <c r="CI662" i="16"/>
  <c r="CJ662" i="16"/>
  <c r="CK662" i="16"/>
  <c r="CL662" i="16"/>
  <c r="CM662" i="16"/>
  <c r="CN662" i="16"/>
  <c r="CO662" i="16"/>
  <c r="CP662" i="16"/>
  <c r="CQ662" i="16"/>
  <c r="CR662" i="16"/>
  <c r="CI663" i="16"/>
  <c r="CJ663" i="16"/>
  <c r="CK663" i="16"/>
  <c r="CL663" i="16"/>
  <c r="CM663" i="16"/>
  <c r="CN663" i="16"/>
  <c r="CO663" i="16"/>
  <c r="CP663" i="16"/>
  <c r="CQ663" i="16"/>
  <c r="CR663" i="16"/>
  <c r="CI664" i="16"/>
  <c r="CJ664" i="16"/>
  <c r="CK664" i="16"/>
  <c r="CL664" i="16"/>
  <c r="CM664" i="16"/>
  <c r="CN664" i="16"/>
  <c r="CO664" i="16"/>
  <c r="CP664" i="16"/>
  <c r="CQ664" i="16"/>
  <c r="CR664" i="16"/>
  <c r="CI665" i="16"/>
  <c r="CJ665" i="16"/>
  <c r="CK665" i="16"/>
  <c r="CL665" i="16"/>
  <c r="CM665" i="16"/>
  <c r="CN665" i="16"/>
  <c r="CO665" i="16"/>
  <c r="CP665" i="16"/>
  <c r="CQ665" i="16"/>
  <c r="CR665" i="16"/>
  <c r="CI666" i="16"/>
  <c r="CJ666" i="16"/>
  <c r="CK666" i="16"/>
  <c r="CL666" i="16"/>
  <c r="CM666" i="16"/>
  <c r="CN666" i="16"/>
  <c r="CO666" i="16"/>
  <c r="CP666" i="16"/>
  <c r="CQ666" i="16"/>
  <c r="CR666" i="16"/>
  <c r="CI667" i="16"/>
  <c r="CJ667" i="16"/>
  <c r="CK667" i="16"/>
  <c r="CL667" i="16"/>
  <c r="CM667" i="16"/>
  <c r="CN667" i="16"/>
  <c r="CO667" i="16"/>
  <c r="CP667" i="16"/>
  <c r="CQ667" i="16"/>
  <c r="CR667" i="16"/>
  <c r="CI668" i="16"/>
  <c r="CJ668" i="16"/>
  <c r="CK668" i="16"/>
  <c r="CL668" i="16"/>
  <c r="CM668" i="16"/>
  <c r="CN668" i="16"/>
  <c r="CO668" i="16"/>
  <c r="CP668" i="16"/>
  <c r="CQ668" i="16"/>
  <c r="CR668" i="16"/>
  <c r="CI669" i="16"/>
  <c r="CJ669" i="16"/>
  <c r="CK669" i="16"/>
  <c r="CL669" i="16"/>
  <c r="CM669" i="16"/>
  <c r="CN669" i="16"/>
  <c r="CO669" i="16"/>
  <c r="CP669" i="16"/>
  <c r="CQ669" i="16"/>
  <c r="CR669" i="16"/>
  <c r="CI670" i="16"/>
  <c r="CJ670" i="16"/>
  <c r="CK670" i="16"/>
  <c r="CL670" i="16"/>
  <c r="CM670" i="16"/>
  <c r="CN670" i="16"/>
  <c r="CO670" i="16"/>
  <c r="CP670" i="16"/>
  <c r="CQ670" i="16"/>
  <c r="CR670" i="16"/>
  <c r="CI671" i="16"/>
  <c r="CJ671" i="16"/>
  <c r="CK671" i="16"/>
  <c r="CL671" i="16"/>
  <c r="CM671" i="16"/>
  <c r="CN671" i="16"/>
  <c r="CO671" i="16"/>
  <c r="CP671" i="16"/>
  <c r="CQ671" i="16"/>
  <c r="CR671" i="16"/>
  <c r="CI672" i="16"/>
  <c r="CJ672" i="16"/>
  <c r="CK672" i="16"/>
  <c r="CL672" i="16"/>
  <c r="CM672" i="16"/>
  <c r="CN672" i="16"/>
  <c r="CO672" i="16"/>
  <c r="CP672" i="16"/>
  <c r="CQ672" i="16"/>
  <c r="CR672" i="16"/>
  <c r="CI673" i="16"/>
  <c r="CJ673" i="16"/>
  <c r="CK673" i="16"/>
  <c r="CL673" i="16"/>
  <c r="CM673" i="16"/>
  <c r="CN673" i="16"/>
  <c r="CO673" i="16"/>
  <c r="CP673" i="16"/>
  <c r="CQ673" i="16"/>
  <c r="CR673" i="16"/>
  <c r="CI674" i="16"/>
  <c r="CJ674" i="16"/>
  <c r="CK674" i="16"/>
  <c r="CL674" i="16"/>
  <c r="CM674" i="16"/>
  <c r="CN674" i="16"/>
  <c r="CO674" i="16"/>
  <c r="CP674" i="16"/>
  <c r="CQ674" i="16"/>
  <c r="CR674" i="16"/>
  <c r="CI675" i="16"/>
  <c r="CJ675" i="16"/>
  <c r="CK675" i="16"/>
  <c r="CL675" i="16"/>
  <c r="CM675" i="16"/>
  <c r="CN675" i="16"/>
  <c r="CO675" i="16"/>
  <c r="CP675" i="16"/>
  <c r="CQ675" i="16"/>
  <c r="CR675" i="16"/>
  <c r="CI676" i="16"/>
  <c r="CJ676" i="16"/>
  <c r="CK676" i="16"/>
  <c r="CL676" i="16"/>
  <c r="CM676" i="16"/>
  <c r="CN676" i="16"/>
  <c r="CO676" i="16"/>
  <c r="CP676" i="16"/>
  <c r="CQ676" i="16"/>
  <c r="CR676" i="16"/>
  <c r="CI677" i="16"/>
  <c r="CJ677" i="16"/>
  <c r="CK677" i="16"/>
  <c r="CL677" i="16"/>
  <c r="CM677" i="16"/>
  <c r="CN677" i="16"/>
  <c r="CO677" i="16"/>
  <c r="CP677" i="16"/>
  <c r="CQ677" i="16"/>
  <c r="CR677" i="16"/>
  <c r="CI678" i="16"/>
  <c r="CJ678" i="16"/>
  <c r="CK678" i="16"/>
  <c r="CL678" i="16"/>
  <c r="CM678" i="16"/>
  <c r="CN678" i="16"/>
  <c r="CO678" i="16"/>
  <c r="CP678" i="16"/>
  <c r="CQ678" i="16"/>
  <c r="CR678" i="16"/>
  <c r="CI679" i="16"/>
  <c r="CJ679" i="16"/>
  <c r="CK679" i="16"/>
  <c r="CL679" i="16"/>
  <c r="CM679" i="16"/>
  <c r="CN679" i="16"/>
  <c r="CO679" i="16"/>
  <c r="CP679" i="16"/>
  <c r="CQ679" i="16"/>
  <c r="CR679" i="16"/>
  <c r="CI680" i="16"/>
  <c r="CJ680" i="16"/>
  <c r="CK680" i="16"/>
  <c r="CL680" i="16"/>
  <c r="CM680" i="16"/>
  <c r="CN680" i="16"/>
  <c r="CO680" i="16"/>
  <c r="CP680" i="16"/>
  <c r="CQ680" i="16"/>
  <c r="CR680" i="16"/>
  <c r="CI681" i="16"/>
  <c r="CJ681" i="16"/>
  <c r="CK681" i="16"/>
  <c r="CL681" i="16"/>
  <c r="CM681" i="16"/>
  <c r="CN681" i="16"/>
  <c r="CO681" i="16"/>
  <c r="CP681" i="16"/>
  <c r="CQ681" i="16"/>
  <c r="CR681" i="16"/>
  <c r="CI682" i="16"/>
  <c r="CJ682" i="16"/>
  <c r="CK682" i="16"/>
  <c r="CL682" i="16"/>
  <c r="CM682" i="16"/>
  <c r="CN682" i="16"/>
  <c r="CO682" i="16"/>
  <c r="CP682" i="16"/>
  <c r="CQ682" i="16"/>
  <c r="CR682" i="16"/>
  <c r="CI683" i="16"/>
  <c r="CJ683" i="16"/>
  <c r="CK683" i="16"/>
  <c r="CL683" i="16"/>
  <c r="CM683" i="16"/>
  <c r="CN683" i="16"/>
  <c r="CO683" i="16"/>
  <c r="CP683" i="16"/>
  <c r="CQ683" i="16"/>
  <c r="CR683" i="16"/>
  <c r="CI684" i="16"/>
  <c r="CJ684" i="16"/>
  <c r="CK684" i="16"/>
  <c r="CL684" i="16"/>
  <c r="CM684" i="16"/>
  <c r="CN684" i="16"/>
  <c r="CO684" i="16"/>
  <c r="CP684" i="16"/>
  <c r="CQ684" i="16"/>
  <c r="CR684" i="16"/>
  <c r="CI685" i="16"/>
  <c r="CJ685" i="16"/>
  <c r="CK685" i="16"/>
  <c r="CL685" i="16"/>
  <c r="CM685" i="16"/>
  <c r="CN685" i="16"/>
  <c r="CO685" i="16"/>
  <c r="CP685" i="16"/>
  <c r="CQ685" i="16"/>
  <c r="CR685" i="16"/>
  <c r="CI686" i="16"/>
  <c r="CJ686" i="16"/>
  <c r="CK686" i="16"/>
  <c r="CL686" i="16"/>
  <c r="CM686" i="16"/>
  <c r="CN686" i="16"/>
  <c r="CO686" i="16"/>
  <c r="CP686" i="16"/>
  <c r="CQ686" i="16"/>
  <c r="CR686" i="16"/>
  <c r="CI687" i="16"/>
  <c r="CJ687" i="16"/>
  <c r="CK687" i="16"/>
  <c r="CL687" i="16"/>
  <c r="CM687" i="16"/>
  <c r="CN687" i="16"/>
  <c r="CO687" i="16"/>
  <c r="CP687" i="16"/>
  <c r="CQ687" i="16"/>
  <c r="CR687" i="16"/>
  <c r="CI688" i="16"/>
  <c r="CJ688" i="16"/>
  <c r="CK688" i="16"/>
  <c r="CL688" i="16"/>
  <c r="CM688" i="16"/>
  <c r="CN688" i="16"/>
  <c r="CO688" i="16"/>
  <c r="CP688" i="16"/>
  <c r="CQ688" i="16"/>
  <c r="CR688" i="16"/>
  <c r="CI689" i="16"/>
  <c r="CJ689" i="16"/>
  <c r="CK689" i="16"/>
  <c r="CL689" i="16"/>
  <c r="CM689" i="16"/>
  <c r="CN689" i="16"/>
  <c r="CO689" i="16"/>
  <c r="CP689" i="16"/>
  <c r="CQ689" i="16"/>
  <c r="CR689" i="16"/>
  <c r="CI690" i="16"/>
  <c r="CJ690" i="16"/>
  <c r="CK690" i="16"/>
  <c r="CL690" i="16"/>
  <c r="CM690" i="16"/>
  <c r="CN690" i="16"/>
  <c r="CO690" i="16"/>
  <c r="CP690" i="16"/>
  <c r="CQ690" i="16"/>
  <c r="CR690" i="16"/>
  <c r="CI691" i="16"/>
  <c r="CJ691" i="16"/>
  <c r="CK691" i="16"/>
  <c r="CL691" i="16"/>
  <c r="CM691" i="16"/>
  <c r="CN691" i="16"/>
  <c r="CO691" i="16"/>
  <c r="CP691" i="16"/>
  <c r="CQ691" i="16"/>
  <c r="CR691" i="16"/>
  <c r="CI692" i="16"/>
  <c r="CJ692" i="16"/>
  <c r="CK692" i="16"/>
  <c r="CL692" i="16"/>
  <c r="CM692" i="16"/>
  <c r="CN692" i="16"/>
  <c r="CO692" i="16"/>
  <c r="CP692" i="16"/>
  <c r="CQ692" i="16"/>
  <c r="CR692" i="16"/>
  <c r="CI693" i="16"/>
  <c r="CJ693" i="16"/>
  <c r="CK693" i="16"/>
  <c r="CL693" i="16"/>
  <c r="CM693" i="16"/>
  <c r="CN693" i="16"/>
  <c r="CO693" i="16"/>
  <c r="CP693" i="16"/>
  <c r="CQ693" i="16"/>
  <c r="CR693" i="16"/>
  <c r="CI694" i="16"/>
  <c r="CJ694" i="16"/>
  <c r="CK694" i="16"/>
  <c r="CL694" i="16"/>
  <c r="CM694" i="16"/>
  <c r="CN694" i="16"/>
  <c r="CO694" i="16"/>
  <c r="CP694" i="16"/>
  <c r="CQ694" i="16"/>
  <c r="CR694" i="16"/>
  <c r="CI695" i="16"/>
  <c r="CJ695" i="16"/>
  <c r="CK695" i="16"/>
  <c r="CL695" i="16"/>
  <c r="CM695" i="16"/>
  <c r="CN695" i="16"/>
  <c r="CO695" i="16"/>
  <c r="CP695" i="16"/>
  <c r="CQ695" i="16"/>
  <c r="CR695" i="16"/>
  <c r="CI696" i="16"/>
  <c r="CJ696" i="16"/>
  <c r="CK696" i="16"/>
  <c r="CL696" i="16"/>
  <c r="CM696" i="16"/>
  <c r="CN696" i="16"/>
  <c r="CO696" i="16"/>
  <c r="CP696" i="16"/>
  <c r="CQ696" i="16"/>
  <c r="CR696" i="16"/>
  <c r="CI697" i="16"/>
  <c r="CJ697" i="16"/>
  <c r="CK697" i="16"/>
  <c r="CL697" i="16"/>
  <c r="CM697" i="16"/>
  <c r="CN697" i="16"/>
  <c r="CO697" i="16"/>
  <c r="CP697" i="16"/>
  <c r="CQ697" i="16"/>
  <c r="CR697" i="16"/>
  <c r="CI698" i="16"/>
  <c r="CJ698" i="16"/>
  <c r="CK698" i="16"/>
  <c r="CL698" i="16"/>
  <c r="CM698" i="16"/>
  <c r="CN698" i="16"/>
  <c r="CO698" i="16"/>
  <c r="CP698" i="16"/>
  <c r="CQ698" i="16"/>
  <c r="CR698" i="16"/>
  <c r="CI699" i="16"/>
  <c r="CJ699" i="16"/>
  <c r="CK699" i="16"/>
  <c r="CL699" i="16"/>
  <c r="CM699" i="16"/>
  <c r="CN699" i="16"/>
  <c r="CO699" i="16"/>
  <c r="CP699" i="16"/>
  <c r="CQ699" i="16"/>
  <c r="CR699" i="16"/>
  <c r="CI700" i="16"/>
  <c r="CJ700" i="16"/>
  <c r="CK700" i="16"/>
  <c r="CL700" i="16"/>
  <c r="CM700" i="16"/>
  <c r="CN700" i="16"/>
  <c r="CO700" i="16"/>
  <c r="CP700" i="16"/>
  <c r="CQ700" i="16"/>
  <c r="CR700" i="16"/>
  <c r="CI701" i="16"/>
  <c r="CJ701" i="16"/>
  <c r="CK701" i="16"/>
  <c r="CL701" i="16"/>
  <c r="CM701" i="16"/>
  <c r="CN701" i="16"/>
  <c r="CO701" i="16"/>
  <c r="CP701" i="16"/>
  <c r="CQ701" i="16"/>
  <c r="CR701" i="16"/>
  <c r="CI702" i="16"/>
  <c r="CJ702" i="16"/>
  <c r="CK702" i="16"/>
  <c r="CL702" i="16"/>
  <c r="CM702" i="16"/>
  <c r="CN702" i="16"/>
  <c r="CO702" i="16"/>
  <c r="CP702" i="16"/>
  <c r="CQ702" i="16"/>
  <c r="CR702" i="16"/>
  <c r="CI703" i="16"/>
  <c r="CJ703" i="16"/>
  <c r="CK703" i="16"/>
  <c r="CL703" i="16"/>
  <c r="CM703" i="16"/>
  <c r="CN703" i="16"/>
  <c r="CO703" i="16"/>
  <c r="CP703" i="16"/>
  <c r="CQ703" i="16"/>
  <c r="CR703" i="16"/>
  <c r="CI704" i="16"/>
  <c r="CJ704" i="16"/>
  <c r="CK704" i="16"/>
  <c r="CL704" i="16"/>
  <c r="CM704" i="16"/>
  <c r="CN704" i="16"/>
  <c r="CO704" i="16"/>
  <c r="CP704" i="16"/>
  <c r="CQ704" i="16"/>
  <c r="CR704" i="16"/>
  <c r="CI705" i="16"/>
  <c r="CJ705" i="16"/>
  <c r="CK705" i="16"/>
  <c r="CL705" i="16"/>
  <c r="CM705" i="16"/>
  <c r="CN705" i="16"/>
  <c r="CO705" i="16"/>
  <c r="CP705" i="16"/>
  <c r="CQ705" i="16"/>
  <c r="CR705" i="16"/>
  <c r="CI706" i="16"/>
  <c r="CJ706" i="16"/>
  <c r="CK706" i="16"/>
  <c r="CL706" i="16"/>
  <c r="CM706" i="16"/>
  <c r="CN706" i="16"/>
  <c r="CO706" i="16"/>
  <c r="CP706" i="16"/>
  <c r="CQ706" i="16"/>
  <c r="CR706" i="16"/>
  <c r="CI707" i="16"/>
  <c r="CJ707" i="16"/>
  <c r="CK707" i="16"/>
  <c r="CL707" i="16"/>
  <c r="CM707" i="16"/>
  <c r="CN707" i="16"/>
  <c r="CO707" i="16"/>
  <c r="CP707" i="16"/>
  <c r="CQ707" i="16"/>
  <c r="CR707" i="16"/>
  <c r="CI708" i="16"/>
  <c r="CJ708" i="16"/>
  <c r="CK708" i="16"/>
  <c r="CL708" i="16"/>
  <c r="CM708" i="16"/>
  <c r="CN708" i="16"/>
  <c r="CO708" i="16"/>
  <c r="CP708" i="16"/>
  <c r="CQ708" i="16"/>
  <c r="CR708" i="16"/>
  <c r="CI709" i="16"/>
  <c r="CJ709" i="16"/>
  <c r="CK709" i="16"/>
  <c r="CL709" i="16"/>
  <c r="CM709" i="16"/>
  <c r="CN709" i="16"/>
  <c r="CO709" i="16"/>
  <c r="CP709" i="16"/>
  <c r="CQ709" i="16"/>
  <c r="CR709" i="16"/>
  <c r="CI710" i="16"/>
  <c r="CJ710" i="16"/>
  <c r="CK710" i="16"/>
  <c r="CL710" i="16"/>
  <c r="CM710" i="16"/>
  <c r="CN710" i="16"/>
  <c r="CO710" i="16"/>
  <c r="CP710" i="16"/>
  <c r="CQ710" i="16"/>
  <c r="CR710" i="16"/>
  <c r="CI711" i="16"/>
  <c r="CJ711" i="16"/>
  <c r="CK711" i="16"/>
  <c r="CL711" i="16"/>
  <c r="CM711" i="16"/>
  <c r="CN711" i="16"/>
  <c r="CO711" i="16"/>
  <c r="CP711" i="16"/>
  <c r="CQ711" i="16"/>
  <c r="CR711" i="16"/>
  <c r="CI712" i="16"/>
  <c r="CJ712" i="16"/>
  <c r="CK712" i="16"/>
  <c r="CL712" i="16"/>
  <c r="CM712" i="16"/>
  <c r="CN712" i="16"/>
  <c r="CO712" i="16"/>
  <c r="CP712" i="16"/>
  <c r="CQ712" i="16"/>
  <c r="CR712" i="16"/>
  <c r="CI713" i="16"/>
  <c r="CJ713" i="16"/>
  <c r="CK713" i="16"/>
  <c r="CL713" i="16"/>
  <c r="CM713" i="16"/>
  <c r="CN713" i="16"/>
  <c r="CO713" i="16"/>
  <c r="CP713" i="16"/>
  <c r="CQ713" i="16"/>
  <c r="CR713" i="16"/>
  <c r="CI714" i="16"/>
  <c r="CJ714" i="16"/>
  <c r="CK714" i="16"/>
  <c r="CL714" i="16"/>
  <c r="CM714" i="16"/>
  <c r="CN714" i="16"/>
  <c r="CO714" i="16"/>
  <c r="CP714" i="16"/>
  <c r="CQ714" i="16"/>
  <c r="CR714" i="16"/>
  <c r="CI715" i="16"/>
  <c r="CJ715" i="16"/>
  <c r="CK715" i="16"/>
  <c r="CL715" i="16"/>
  <c r="CM715" i="16"/>
  <c r="CN715" i="16"/>
  <c r="CO715" i="16"/>
  <c r="CP715" i="16"/>
  <c r="CQ715" i="16"/>
  <c r="CR715" i="16"/>
  <c r="CI716" i="16"/>
  <c r="CJ716" i="16"/>
  <c r="CK716" i="16"/>
  <c r="CL716" i="16"/>
  <c r="CM716" i="16"/>
  <c r="CN716" i="16"/>
  <c r="CO716" i="16"/>
  <c r="CP716" i="16"/>
  <c r="CQ716" i="16"/>
  <c r="CR716" i="16"/>
  <c r="CI717" i="16"/>
  <c r="CJ717" i="16"/>
  <c r="CK717" i="16"/>
  <c r="CL717" i="16"/>
  <c r="CM717" i="16"/>
  <c r="CN717" i="16"/>
  <c r="CO717" i="16"/>
  <c r="CP717" i="16"/>
  <c r="CQ717" i="16"/>
  <c r="CR717" i="16"/>
  <c r="CI718" i="16"/>
  <c r="CJ718" i="16"/>
  <c r="CK718" i="16"/>
  <c r="CL718" i="16"/>
  <c r="CM718" i="16"/>
  <c r="CN718" i="16"/>
  <c r="CO718" i="16"/>
  <c r="CP718" i="16"/>
  <c r="CQ718" i="16"/>
  <c r="CR718" i="16"/>
  <c r="CI719" i="16"/>
  <c r="CJ719" i="16"/>
  <c r="CK719" i="16"/>
  <c r="CL719" i="16"/>
  <c r="CM719" i="16"/>
  <c r="CN719" i="16"/>
  <c r="CO719" i="16"/>
  <c r="CP719" i="16"/>
  <c r="CQ719" i="16"/>
  <c r="CR719" i="16"/>
  <c r="CI720" i="16"/>
  <c r="CJ720" i="16"/>
  <c r="CK720" i="16"/>
  <c r="CL720" i="16"/>
  <c r="CM720" i="16"/>
  <c r="CN720" i="16"/>
  <c r="CO720" i="16"/>
  <c r="CP720" i="16"/>
  <c r="CQ720" i="16"/>
  <c r="CR720" i="16"/>
  <c r="CI721" i="16"/>
  <c r="CJ721" i="16"/>
  <c r="CK721" i="16"/>
  <c r="CL721" i="16"/>
  <c r="CM721" i="16"/>
  <c r="CN721" i="16"/>
  <c r="CO721" i="16"/>
  <c r="CP721" i="16"/>
  <c r="CQ721" i="16"/>
  <c r="CR721" i="16"/>
  <c r="CI722" i="16"/>
  <c r="CJ722" i="16"/>
  <c r="CK722" i="16"/>
  <c r="CL722" i="16"/>
  <c r="CM722" i="16"/>
  <c r="CN722" i="16"/>
  <c r="CO722" i="16"/>
  <c r="CP722" i="16"/>
  <c r="CQ722" i="16"/>
  <c r="CR722" i="16"/>
  <c r="CI723" i="16"/>
  <c r="CJ723" i="16"/>
  <c r="CK723" i="16"/>
  <c r="CL723" i="16"/>
  <c r="CM723" i="16"/>
  <c r="CN723" i="16"/>
  <c r="CO723" i="16"/>
  <c r="CP723" i="16"/>
  <c r="CQ723" i="16"/>
  <c r="CR723" i="16"/>
  <c r="CI724" i="16"/>
  <c r="CJ724" i="16"/>
  <c r="CK724" i="16"/>
  <c r="CL724" i="16"/>
  <c r="CM724" i="16"/>
  <c r="CN724" i="16"/>
  <c r="CO724" i="16"/>
  <c r="CP724" i="16"/>
  <c r="CQ724" i="16"/>
  <c r="CR724" i="16"/>
  <c r="CI725" i="16"/>
  <c r="CJ725" i="16"/>
  <c r="CK725" i="16"/>
  <c r="CL725" i="16"/>
  <c r="CM725" i="16"/>
  <c r="CN725" i="16"/>
  <c r="CO725" i="16"/>
  <c r="CP725" i="16"/>
  <c r="CQ725" i="16"/>
  <c r="CR725" i="16"/>
  <c r="CI726" i="16"/>
  <c r="CJ726" i="16"/>
  <c r="CK726" i="16"/>
  <c r="CL726" i="16"/>
  <c r="CM726" i="16"/>
  <c r="CN726" i="16"/>
  <c r="CO726" i="16"/>
  <c r="CP726" i="16"/>
  <c r="CQ726" i="16"/>
  <c r="CR726" i="16"/>
  <c r="CI727" i="16"/>
  <c r="CJ727" i="16"/>
  <c r="CK727" i="16"/>
  <c r="CL727" i="16"/>
  <c r="CM727" i="16"/>
  <c r="CN727" i="16"/>
  <c r="CO727" i="16"/>
  <c r="CP727" i="16"/>
  <c r="CQ727" i="16"/>
  <c r="CR727" i="16"/>
  <c r="CI728" i="16"/>
  <c r="CJ728" i="16"/>
  <c r="CK728" i="16"/>
  <c r="CL728" i="16"/>
  <c r="CM728" i="16"/>
  <c r="CN728" i="16"/>
  <c r="CO728" i="16"/>
  <c r="CP728" i="16"/>
  <c r="CQ728" i="16"/>
  <c r="CR728" i="16"/>
  <c r="CI729" i="16"/>
  <c r="CJ729" i="16"/>
  <c r="CK729" i="16"/>
  <c r="CL729" i="16"/>
  <c r="CM729" i="16"/>
  <c r="CN729" i="16"/>
  <c r="CO729" i="16"/>
  <c r="CP729" i="16"/>
  <c r="CQ729" i="16"/>
  <c r="CR729" i="16"/>
  <c r="CI730" i="16"/>
  <c r="CJ730" i="16"/>
  <c r="CK730" i="16"/>
  <c r="CL730" i="16"/>
  <c r="CM730" i="16"/>
  <c r="CN730" i="16"/>
  <c r="CO730" i="16"/>
  <c r="CP730" i="16"/>
  <c r="CQ730" i="16"/>
  <c r="CR730" i="16"/>
  <c r="CI731" i="16"/>
  <c r="CJ731" i="16"/>
  <c r="CK731" i="16"/>
  <c r="CL731" i="16"/>
  <c r="CM731" i="16"/>
  <c r="CN731" i="16"/>
  <c r="CO731" i="16"/>
  <c r="CP731" i="16"/>
  <c r="CQ731" i="16"/>
  <c r="CR731" i="16"/>
  <c r="CI732" i="16"/>
  <c r="CJ732" i="16"/>
  <c r="CK732" i="16"/>
  <c r="CL732" i="16"/>
  <c r="CM732" i="16"/>
  <c r="CN732" i="16"/>
  <c r="CO732" i="16"/>
  <c r="CP732" i="16"/>
  <c r="CQ732" i="16"/>
  <c r="CR732" i="16"/>
  <c r="CI733" i="16"/>
  <c r="CJ733" i="16"/>
  <c r="CK733" i="16"/>
  <c r="CL733" i="16"/>
  <c r="CM733" i="16"/>
  <c r="CN733" i="16"/>
  <c r="CO733" i="16"/>
  <c r="CP733" i="16"/>
  <c r="CQ733" i="16"/>
  <c r="CR733" i="16"/>
  <c r="CI734" i="16"/>
  <c r="CJ734" i="16"/>
  <c r="CK734" i="16"/>
  <c r="CL734" i="16"/>
  <c r="CM734" i="16"/>
  <c r="CN734" i="16"/>
  <c r="CO734" i="16"/>
  <c r="CP734" i="16"/>
  <c r="CQ734" i="16"/>
  <c r="CR734" i="16"/>
  <c r="CI735" i="16"/>
  <c r="CJ735" i="16"/>
  <c r="CK735" i="16"/>
  <c r="CL735" i="16"/>
  <c r="CM735" i="16"/>
  <c r="CN735" i="16"/>
  <c r="CO735" i="16"/>
  <c r="CP735" i="16"/>
  <c r="CQ735" i="16"/>
  <c r="CR735" i="16"/>
  <c r="CI736" i="16"/>
  <c r="CJ736" i="16"/>
  <c r="CK736" i="16"/>
  <c r="CL736" i="16"/>
  <c r="CM736" i="16"/>
  <c r="CN736" i="16"/>
  <c r="CO736" i="16"/>
  <c r="CP736" i="16"/>
  <c r="CQ736" i="16"/>
  <c r="CR736" i="16"/>
  <c r="CI737" i="16"/>
  <c r="CJ737" i="16"/>
  <c r="CK737" i="16"/>
  <c r="CL737" i="16"/>
  <c r="CM737" i="16"/>
  <c r="CN737" i="16"/>
  <c r="CO737" i="16"/>
  <c r="CP737" i="16"/>
  <c r="CQ737" i="16"/>
  <c r="CR737" i="16"/>
  <c r="CI738" i="16"/>
  <c r="CJ738" i="16"/>
  <c r="CK738" i="16"/>
  <c r="CL738" i="16"/>
  <c r="CM738" i="16"/>
  <c r="CN738" i="16"/>
  <c r="CO738" i="16"/>
  <c r="CP738" i="16"/>
  <c r="CQ738" i="16"/>
  <c r="CR738" i="16"/>
  <c r="CI739" i="16"/>
  <c r="CJ739" i="16"/>
  <c r="CK739" i="16"/>
  <c r="CL739" i="16"/>
  <c r="CM739" i="16"/>
  <c r="CN739" i="16"/>
  <c r="CO739" i="16"/>
  <c r="CP739" i="16"/>
  <c r="CQ739" i="16"/>
  <c r="CR739" i="16"/>
  <c r="CI740" i="16"/>
  <c r="CJ740" i="16"/>
  <c r="CK740" i="16"/>
  <c r="CL740" i="16"/>
  <c r="CM740" i="16"/>
  <c r="CN740" i="16"/>
  <c r="CO740" i="16"/>
  <c r="CP740" i="16"/>
  <c r="CQ740" i="16"/>
  <c r="CR740" i="16"/>
  <c r="CI741" i="16"/>
  <c r="CJ741" i="16"/>
  <c r="CK741" i="16"/>
  <c r="CL741" i="16"/>
  <c r="CM741" i="16"/>
  <c r="CN741" i="16"/>
  <c r="CO741" i="16"/>
  <c r="CP741" i="16"/>
  <c r="CQ741" i="16"/>
  <c r="CR741" i="16"/>
  <c r="CI742" i="16"/>
  <c r="CJ742" i="16"/>
  <c r="CK742" i="16"/>
  <c r="CL742" i="16"/>
  <c r="CM742" i="16"/>
  <c r="CN742" i="16"/>
  <c r="CO742" i="16"/>
  <c r="CP742" i="16"/>
  <c r="CQ742" i="16"/>
  <c r="CR742" i="16"/>
  <c r="CI743" i="16"/>
  <c r="CJ743" i="16"/>
  <c r="CK743" i="16"/>
  <c r="CL743" i="16"/>
  <c r="CM743" i="16"/>
  <c r="CN743" i="16"/>
  <c r="CO743" i="16"/>
  <c r="CP743" i="16"/>
  <c r="CQ743" i="16"/>
  <c r="CR743" i="16"/>
  <c r="CI744" i="16"/>
  <c r="CJ744" i="16"/>
  <c r="CK744" i="16"/>
  <c r="CL744" i="16"/>
  <c r="CM744" i="16"/>
  <c r="CN744" i="16"/>
  <c r="CO744" i="16"/>
  <c r="CP744" i="16"/>
  <c r="CQ744" i="16"/>
  <c r="CR744" i="16"/>
  <c r="CI745" i="16"/>
  <c r="CJ745" i="16"/>
  <c r="CK745" i="16"/>
  <c r="CL745" i="16"/>
  <c r="CM745" i="16"/>
  <c r="CN745" i="16"/>
  <c r="CO745" i="16"/>
  <c r="CP745" i="16"/>
  <c r="CQ745" i="16"/>
  <c r="CR745" i="16"/>
  <c r="CI746" i="16"/>
  <c r="CJ746" i="16"/>
  <c r="CK746" i="16"/>
  <c r="CL746" i="16"/>
  <c r="CM746" i="16"/>
  <c r="CN746" i="16"/>
  <c r="CO746" i="16"/>
  <c r="CP746" i="16"/>
  <c r="CQ746" i="16"/>
  <c r="CR746" i="16"/>
  <c r="CI747" i="16"/>
  <c r="CJ747" i="16"/>
  <c r="CK747" i="16"/>
  <c r="CL747" i="16"/>
  <c r="CM747" i="16"/>
  <c r="CN747" i="16"/>
  <c r="CO747" i="16"/>
  <c r="CP747" i="16"/>
  <c r="CQ747" i="16"/>
  <c r="CR747" i="16"/>
  <c r="CI748" i="16"/>
  <c r="CJ748" i="16"/>
  <c r="CK748" i="16"/>
  <c r="CL748" i="16"/>
  <c r="CM748" i="16"/>
  <c r="CN748" i="16"/>
  <c r="CO748" i="16"/>
  <c r="CP748" i="16"/>
  <c r="CQ748" i="16"/>
  <c r="CR748" i="16"/>
  <c r="CI749" i="16"/>
  <c r="CJ749" i="16"/>
  <c r="CK749" i="16"/>
  <c r="CL749" i="16"/>
  <c r="CM749" i="16"/>
  <c r="CN749" i="16"/>
  <c r="CO749" i="16"/>
  <c r="CP749" i="16"/>
  <c r="CQ749" i="16"/>
  <c r="CR749" i="16"/>
  <c r="CI750" i="16"/>
  <c r="CJ750" i="16"/>
  <c r="CK750" i="16"/>
  <c r="CL750" i="16"/>
  <c r="CM750" i="16"/>
  <c r="CN750" i="16"/>
  <c r="CO750" i="16"/>
  <c r="CP750" i="16"/>
  <c r="CQ750" i="16"/>
  <c r="CR750" i="16"/>
  <c r="CI751" i="16"/>
  <c r="CJ751" i="16"/>
  <c r="CK751" i="16"/>
  <c r="CL751" i="16"/>
  <c r="CM751" i="16"/>
  <c r="CN751" i="16"/>
  <c r="CO751" i="16"/>
  <c r="CP751" i="16"/>
  <c r="CQ751" i="16"/>
  <c r="CR751" i="16"/>
  <c r="CI752" i="16"/>
  <c r="CJ752" i="16"/>
  <c r="CK752" i="16"/>
  <c r="CL752" i="16"/>
  <c r="CM752" i="16"/>
  <c r="CN752" i="16"/>
  <c r="CO752" i="16"/>
  <c r="CP752" i="16"/>
  <c r="CQ752" i="16"/>
  <c r="CR752" i="16"/>
  <c r="CI753" i="16"/>
  <c r="CJ753" i="16"/>
  <c r="CK753" i="16"/>
  <c r="CL753" i="16"/>
  <c r="CM753" i="16"/>
  <c r="CN753" i="16"/>
  <c r="CO753" i="16"/>
  <c r="CP753" i="16"/>
  <c r="CQ753" i="16"/>
  <c r="CR753" i="16"/>
  <c r="CI754" i="16"/>
  <c r="CJ754" i="16"/>
  <c r="CK754" i="16"/>
  <c r="CL754" i="16"/>
  <c r="CM754" i="16"/>
  <c r="CN754" i="16"/>
  <c r="CO754" i="16"/>
  <c r="CP754" i="16"/>
  <c r="CQ754" i="16"/>
  <c r="CR754" i="16"/>
  <c r="CI755" i="16"/>
  <c r="CJ755" i="16"/>
  <c r="CK755" i="16"/>
  <c r="CL755" i="16"/>
  <c r="CM755" i="16"/>
  <c r="CN755" i="16"/>
  <c r="CO755" i="16"/>
  <c r="CP755" i="16"/>
  <c r="CQ755" i="16"/>
  <c r="CR755" i="16"/>
  <c r="CI756" i="16"/>
  <c r="CJ756" i="16"/>
  <c r="CK756" i="16"/>
  <c r="CL756" i="16"/>
  <c r="CM756" i="16"/>
  <c r="CN756" i="16"/>
  <c r="CO756" i="16"/>
  <c r="CP756" i="16"/>
  <c r="CQ756" i="16"/>
  <c r="CR756" i="16"/>
  <c r="CI757" i="16"/>
  <c r="CJ757" i="16"/>
  <c r="CK757" i="16"/>
  <c r="CL757" i="16"/>
  <c r="CM757" i="16"/>
  <c r="CN757" i="16"/>
  <c r="CO757" i="16"/>
  <c r="CP757" i="16"/>
  <c r="CQ757" i="16"/>
  <c r="CR757" i="16"/>
  <c r="CI758" i="16"/>
  <c r="CJ758" i="16"/>
  <c r="CK758" i="16"/>
  <c r="CL758" i="16"/>
  <c r="CM758" i="16"/>
  <c r="CN758" i="16"/>
  <c r="CO758" i="16"/>
  <c r="CP758" i="16"/>
  <c r="CQ758" i="16"/>
  <c r="CR758" i="16"/>
  <c r="CI759" i="16"/>
  <c r="CJ759" i="16"/>
  <c r="CK759" i="16"/>
  <c r="CL759" i="16"/>
  <c r="CM759" i="16"/>
  <c r="CN759" i="16"/>
  <c r="CO759" i="16"/>
  <c r="CP759" i="16"/>
  <c r="CQ759" i="16"/>
  <c r="CR759" i="16"/>
  <c r="CI760" i="16"/>
  <c r="CJ760" i="16"/>
  <c r="CK760" i="16"/>
  <c r="CL760" i="16"/>
  <c r="CM760" i="16"/>
  <c r="CN760" i="16"/>
  <c r="CO760" i="16"/>
  <c r="CP760" i="16"/>
  <c r="CQ760" i="16"/>
  <c r="CR760" i="16"/>
  <c r="CI761" i="16"/>
  <c r="CJ761" i="16"/>
  <c r="CK761" i="16"/>
  <c r="CL761" i="16"/>
  <c r="CM761" i="16"/>
  <c r="CN761" i="16"/>
  <c r="CO761" i="16"/>
  <c r="CP761" i="16"/>
  <c r="CQ761" i="16"/>
  <c r="CR761" i="16"/>
  <c r="CI762" i="16"/>
  <c r="CJ762" i="16"/>
  <c r="CK762" i="16"/>
  <c r="CL762" i="16"/>
  <c r="CM762" i="16"/>
  <c r="CN762" i="16"/>
  <c r="CO762" i="16"/>
  <c r="CP762" i="16"/>
  <c r="CQ762" i="16"/>
  <c r="CR762" i="16"/>
  <c r="CI763" i="16"/>
  <c r="CJ763" i="16"/>
  <c r="CK763" i="16"/>
  <c r="CL763" i="16"/>
  <c r="CM763" i="16"/>
  <c r="CN763" i="16"/>
  <c r="CO763" i="16"/>
  <c r="CP763" i="16"/>
  <c r="CQ763" i="16"/>
  <c r="CR763" i="16"/>
  <c r="CI764" i="16"/>
  <c r="CJ764" i="16"/>
  <c r="CK764" i="16"/>
  <c r="CL764" i="16"/>
  <c r="CM764" i="16"/>
  <c r="CN764" i="16"/>
  <c r="CO764" i="16"/>
  <c r="CP764" i="16"/>
  <c r="CQ764" i="16"/>
  <c r="CR764" i="16"/>
  <c r="CI765" i="16"/>
  <c r="CJ765" i="16"/>
  <c r="CK765" i="16"/>
  <c r="CL765" i="16"/>
  <c r="CM765" i="16"/>
  <c r="CN765" i="16"/>
  <c r="CO765" i="16"/>
  <c r="CP765" i="16"/>
  <c r="CQ765" i="16"/>
  <c r="CR765" i="16"/>
  <c r="CI766" i="16"/>
  <c r="CJ766" i="16"/>
  <c r="CK766" i="16"/>
  <c r="CL766" i="16"/>
  <c r="CM766" i="16"/>
  <c r="CN766" i="16"/>
  <c r="CO766" i="16"/>
  <c r="CP766" i="16"/>
  <c r="CQ766" i="16"/>
  <c r="CR766" i="16"/>
  <c r="CI767" i="16"/>
  <c r="CJ767" i="16"/>
  <c r="CK767" i="16"/>
  <c r="CL767" i="16"/>
  <c r="CM767" i="16"/>
  <c r="CN767" i="16"/>
  <c r="CO767" i="16"/>
  <c r="CP767" i="16"/>
  <c r="CQ767" i="16"/>
  <c r="CR767" i="16"/>
  <c r="CI768" i="16"/>
  <c r="CJ768" i="16"/>
  <c r="CK768" i="16"/>
  <c r="CL768" i="16"/>
  <c r="CM768" i="16"/>
  <c r="CN768" i="16"/>
  <c r="CO768" i="16"/>
  <c r="CP768" i="16"/>
  <c r="CQ768" i="16"/>
  <c r="CR768" i="16"/>
  <c r="CI769" i="16"/>
  <c r="CJ769" i="16"/>
  <c r="CK769" i="16"/>
  <c r="CL769" i="16"/>
  <c r="CM769" i="16"/>
  <c r="CN769" i="16"/>
  <c r="CO769" i="16"/>
  <c r="CP769" i="16"/>
  <c r="CQ769" i="16"/>
  <c r="CR769" i="16"/>
  <c r="CI770" i="16"/>
  <c r="CJ770" i="16"/>
  <c r="CK770" i="16"/>
  <c r="CL770" i="16"/>
  <c r="CM770" i="16"/>
  <c r="CN770" i="16"/>
  <c r="CO770" i="16"/>
  <c r="CP770" i="16"/>
  <c r="CQ770" i="16"/>
  <c r="CR770" i="16"/>
  <c r="CI771" i="16"/>
  <c r="CJ771" i="16"/>
  <c r="CK771" i="16"/>
  <c r="CL771" i="16"/>
  <c r="CM771" i="16"/>
  <c r="CN771" i="16"/>
  <c r="CO771" i="16"/>
  <c r="CP771" i="16"/>
  <c r="CQ771" i="16"/>
  <c r="CR771" i="16"/>
  <c r="CI772" i="16"/>
  <c r="CJ772" i="16"/>
  <c r="CK772" i="16"/>
  <c r="CL772" i="16"/>
  <c r="CM772" i="16"/>
  <c r="CN772" i="16"/>
  <c r="CO772" i="16"/>
  <c r="CP772" i="16"/>
  <c r="CQ772" i="16"/>
  <c r="CR772" i="16"/>
  <c r="CI773" i="16"/>
  <c r="CJ773" i="16"/>
  <c r="CK773" i="16"/>
  <c r="CL773" i="16"/>
  <c r="CM773" i="16"/>
  <c r="CN773" i="16"/>
  <c r="CO773" i="16"/>
  <c r="CP773" i="16"/>
  <c r="CQ773" i="16"/>
  <c r="CR773" i="16"/>
  <c r="CI774" i="16"/>
  <c r="CJ774" i="16"/>
  <c r="CK774" i="16"/>
  <c r="CL774" i="16"/>
  <c r="CM774" i="16"/>
  <c r="CN774" i="16"/>
  <c r="CO774" i="16"/>
  <c r="CP774" i="16"/>
  <c r="CQ774" i="16"/>
  <c r="CR774" i="16"/>
  <c r="CI775" i="16"/>
  <c r="CJ775" i="16"/>
  <c r="CK775" i="16"/>
  <c r="CL775" i="16"/>
  <c r="CM775" i="16"/>
  <c r="CN775" i="16"/>
  <c r="CO775" i="16"/>
  <c r="CP775" i="16"/>
  <c r="CQ775" i="16"/>
  <c r="CR775" i="16"/>
  <c r="CI776" i="16"/>
  <c r="CJ776" i="16"/>
  <c r="CK776" i="16"/>
  <c r="CL776" i="16"/>
  <c r="CM776" i="16"/>
  <c r="CN776" i="16"/>
  <c r="CO776" i="16"/>
  <c r="CP776" i="16"/>
  <c r="CQ776" i="16"/>
  <c r="CR776" i="16"/>
  <c r="CI777" i="16"/>
  <c r="CJ777" i="16"/>
  <c r="CK777" i="16"/>
  <c r="CL777" i="16"/>
  <c r="CM777" i="16"/>
  <c r="CN777" i="16"/>
  <c r="CO777" i="16"/>
  <c r="CP777" i="16"/>
  <c r="CQ777" i="16"/>
  <c r="CR777" i="16"/>
  <c r="CI778" i="16"/>
  <c r="CJ778" i="16"/>
  <c r="CK778" i="16"/>
  <c r="CL778" i="16"/>
  <c r="CM778" i="16"/>
  <c r="CN778" i="16"/>
  <c r="CO778" i="16"/>
  <c r="CP778" i="16"/>
  <c r="CQ778" i="16"/>
  <c r="CR778" i="16"/>
  <c r="CI779" i="16"/>
  <c r="CJ779" i="16"/>
  <c r="CK779" i="16"/>
  <c r="CL779" i="16"/>
  <c r="CM779" i="16"/>
  <c r="CN779" i="16"/>
  <c r="CO779" i="16"/>
  <c r="CP779" i="16"/>
  <c r="CQ779" i="16"/>
  <c r="CR779" i="16"/>
  <c r="CI780" i="16"/>
  <c r="CJ780" i="16"/>
  <c r="CK780" i="16"/>
  <c r="CL780" i="16"/>
  <c r="CM780" i="16"/>
  <c r="CN780" i="16"/>
  <c r="CO780" i="16"/>
  <c r="CP780" i="16"/>
  <c r="CQ780" i="16"/>
  <c r="CR780" i="16"/>
  <c r="CI781" i="16"/>
  <c r="CJ781" i="16"/>
  <c r="CK781" i="16"/>
  <c r="CL781" i="16"/>
  <c r="CM781" i="16"/>
  <c r="CN781" i="16"/>
  <c r="CO781" i="16"/>
  <c r="CP781" i="16"/>
  <c r="CQ781" i="16"/>
  <c r="CR781" i="16"/>
  <c r="CI782" i="16"/>
  <c r="CJ782" i="16"/>
  <c r="CK782" i="16"/>
  <c r="CL782" i="16"/>
  <c r="CM782" i="16"/>
  <c r="CN782" i="16"/>
  <c r="CO782" i="16"/>
  <c r="CP782" i="16"/>
  <c r="CQ782" i="16"/>
  <c r="CR782" i="16"/>
  <c r="CI783" i="16"/>
  <c r="CJ783" i="16"/>
  <c r="CK783" i="16"/>
  <c r="CL783" i="16"/>
  <c r="CM783" i="16"/>
  <c r="CN783" i="16"/>
  <c r="CO783" i="16"/>
  <c r="CP783" i="16"/>
  <c r="CQ783" i="16"/>
  <c r="CR783" i="16"/>
  <c r="CI784" i="16"/>
  <c r="CJ784" i="16"/>
  <c r="CK784" i="16"/>
  <c r="CL784" i="16"/>
  <c r="CM784" i="16"/>
  <c r="CN784" i="16"/>
  <c r="CO784" i="16"/>
  <c r="CP784" i="16"/>
  <c r="CQ784" i="16"/>
  <c r="CR784" i="16"/>
  <c r="CI785" i="16"/>
  <c r="CJ785" i="16"/>
  <c r="CK785" i="16"/>
  <c r="CL785" i="16"/>
  <c r="CM785" i="16"/>
  <c r="CN785" i="16"/>
  <c r="CO785" i="16"/>
  <c r="CP785" i="16"/>
  <c r="CQ785" i="16"/>
  <c r="CR785" i="16"/>
  <c r="CI786" i="16"/>
  <c r="CJ786" i="16"/>
  <c r="CK786" i="16"/>
  <c r="CL786" i="16"/>
  <c r="CM786" i="16"/>
  <c r="CN786" i="16"/>
  <c r="CO786" i="16"/>
  <c r="CP786" i="16"/>
  <c r="CQ786" i="16"/>
  <c r="CR786" i="16"/>
  <c r="CI787" i="16"/>
  <c r="CJ787" i="16"/>
  <c r="CK787" i="16"/>
  <c r="CL787" i="16"/>
  <c r="CM787" i="16"/>
  <c r="CN787" i="16"/>
  <c r="CO787" i="16"/>
  <c r="CP787" i="16"/>
  <c r="CQ787" i="16"/>
  <c r="CR787" i="16"/>
  <c r="CI788" i="16"/>
  <c r="CJ788" i="16"/>
  <c r="CK788" i="16"/>
  <c r="CL788" i="16"/>
  <c r="CM788" i="16"/>
  <c r="CN788" i="16"/>
  <c r="CO788" i="16"/>
  <c r="CP788" i="16"/>
  <c r="CQ788" i="16"/>
  <c r="CR788" i="16"/>
  <c r="CI789" i="16"/>
  <c r="CJ789" i="16"/>
  <c r="CK789" i="16"/>
  <c r="CL789" i="16"/>
  <c r="CM789" i="16"/>
  <c r="CN789" i="16"/>
  <c r="CO789" i="16"/>
  <c r="CP789" i="16"/>
  <c r="CQ789" i="16"/>
  <c r="CR789" i="16"/>
  <c r="CI790" i="16"/>
  <c r="CJ790" i="16"/>
  <c r="CK790" i="16"/>
  <c r="CL790" i="16"/>
  <c r="CM790" i="16"/>
  <c r="CN790" i="16"/>
  <c r="CO790" i="16"/>
  <c r="CP790" i="16"/>
  <c r="CQ790" i="16"/>
  <c r="CR790" i="16"/>
  <c r="CI791" i="16"/>
  <c r="CJ791" i="16"/>
  <c r="CK791" i="16"/>
  <c r="CL791" i="16"/>
  <c r="CM791" i="16"/>
  <c r="CN791" i="16"/>
  <c r="CO791" i="16"/>
  <c r="CP791" i="16"/>
  <c r="CQ791" i="16"/>
  <c r="CR791" i="16"/>
  <c r="CI792" i="16"/>
  <c r="CJ792" i="16"/>
  <c r="CK792" i="16"/>
  <c r="CL792" i="16"/>
  <c r="CM792" i="16"/>
  <c r="CN792" i="16"/>
  <c r="CO792" i="16"/>
  <c r="CP792" i="16"/>
  <c r="CQ792" i="16"/>
  <c r="CR792" i="16"/>
  <c r="CI793" i="16"/>
  <c r="CJ793" i="16"/>
  <c r="CK793" i="16"/>
  <c r="CL793" i="16"/>
  <c r="CM793" i="16"/>
  <c r="CN793" i="16"/>
  <c r="CO793" i="16"/>
  <c r="CP793" i="16"/>
  <c r="CQ793" i="16"/>
  <c r="CR793" i="16"/>
  <c r="CI794" i="16"/>
  <c r="CJ794" i="16"/>
  <c r="CK794" i="16"/>
  <c r="CL794" i="16"/>
  <c r="CM794" i="16"/>
  <c r="CN794" i="16"/>
  <c r="CO794" i="16"/>
  <c r="CP794" i="16"/>
  <c r="CQ794" i="16"/>
  <c r="CR794" i="16"/>
  <c r="CI795" i="16"/>
  <c r="CJ795" i="16"/>
  <c r="CK795" i="16"/>
  <c r="CL795" i="16"/>
  <c r="CM795" i="16"/>
  <c r="CN795" i="16"/>
  <c r="CO795" i="16"/>
  <c r="CP795" i="16"/>
  <c r="CQ795" i="16"/>
  <c r="CR795" i="16"/>
  <c r="CI796" i="16"/>
  <c r="CJ796" i="16"/>
  <c r="CK796" i="16"/>
  <c r="CL796" i="16"/>
  <c r="CM796" i="16"/>
  <c r="CN796" i="16"/>
  <c r="CO796" i="16"/>
  <c r="CP796" i="16"/>
  <c r="CQ796" i="16"/>
  <c r="CR796" i="16"/>
  <c r="CI797" i="16"/>
  <c r="CJ797" i="16"/>
  <c r="CK797" i="16"/>
  <c r="CL797" i="16"/>
  <c r="CM797" i="16"/>
  <c r="CN797" i="16"/>
  <c r="CO797" i="16"/>
  <c r="CP797" i="16"/>
  <c r="CQ797" i="16"/>
  <c r="CR797" i="16"/>
  <c r="CI798" i="16"/>
  <c r="CJ798" i="16"/>
  <c r="CK798" i="16"/>
  <c r="CL798" i="16"/>
  <c r="CM798" i="16"/>
  <c r="CN798" i="16"/>
  <c r="CO798" i="16"/>
  <c r="CP798" i="16"/>
  <c r="CQ798" i="16"/>
  <c r="CR798" i="16"/>
  <c r="CI799" i="16"/>
  <c r="CJ799" i="16"/>
  <c r="CK799" i="16"/>
  <c r="CL799" i="16"/>
  <c r="CM799" i="16"/>
  <c r="CN799" i="16"/>
  <c r="CO799" i="16"/>
  <c r="CP799" i="16"/>
  <c r="CQ799" i="16"/>
  <c r="CR799" i="16"/>
  <c r="CI800" i="16"/>
  <c r="CJ800" i="16"/>
  <c r="CK800" i="16"/>
  <c r="CL800" i="16"/>
  <c r="CM800" i="16"/>
  <c r="CN800" i="16"/>
  <c r="CO800" i="16"/>
  <c r="CP800" i="16"/>
  <c r="CQ800" i="16"/>
  <c r="CR800" i="16"/>
  <c r="CI801" i="16"/>
  <c r="CJ801" i="16"/>
  <c r="CK801" i="16"/>
  <c r="CL801" i="16"/>
  <c r="CM801" i="16"/>
  <c r="CN801" i="16"/>
  <c r="CO801" i="16"/>
  <c r="CP801" i="16"/>
  <c r="CQ801" i="16"/>
  <c r="CR801" i="16"/>
  <c r="CI802" i="16"/>
  <c r="CJ802" i="16"/>
  <c r="CK802" i="16"/>
  <c r="CL802" i="16"/>
  <c r="CM802" i="16"/>
  <c r="CN802" i="16"/>
  <c r="CO802" i="16"/>
  <c r="CP802" i="16"/>
  <c r="CQ802" i="16"/>
  <c r="CR802" i="16"/>
  <c r="CI803" i="16"/>
  <c r="CJ803" i="16"/>
  <c r="CK803" i="16"/>
  <c r="CL803" i="16"/>
  <c r="CM803" i="16"/>
  <c r="CN803" i="16"/>
  <c r="CO803" i="16"/>
  <c r="CP803" i="16"/>
  <c r="CQ803" i="16"/>
  <c r="CR803" i="16"/>
  <c r="CI804" i="16"/>
  <c r="CJ804" i="16"/>
  <c r="CK804" i="16"/>
  <c r="CL804" i="16"/>
  <c r="CM804" i="16"/>
  <c r="CN804" i="16"/>
  <c r="CO804" i="16"/>
  <c r="CP804" i="16"/>
  <c r="CQ804" i="16"/>
  <c r="CR804" i="16"/>
  <c r="CI805" i="16"/>
  <c r="CJ805" i="16"/>
  <c r="CK805" i="16"/>
  <c r="CL805" i="16"/>
  <c r="CM805" i="16"/>
  <c r="CN805" i="16"/>
  <c r="CO805" i="16"/>
  <c r="CP805" i="16"/>
  <c r="CQ805" i="16"/>
  <c r="CR805" i="16"/>
  <c r="CI806" i="16"/>
  <c r="CJ806" i="16"/>
  <c r="CK806" i="16"/>
  <c r="CL806" i="16"/>
  <c r="CM806" i="16"/>
  <c r="CN806" i="16"/>
  <c r="CO806" i="16"/>
  <c r="CP806" i="16"/>
  <c r="CQ806" i="16"/>
  <c r="CR806" i="16"/>
  <c r="CI807" i="16"/>
  <c r="CJ807" i="16"/>
  <c r="CK807" i="16"/>
  <c r="CL807" i="16"/>
  <c r="CM807" i="16"/>
  <c r="CN807" i="16"/>
  <c r="CO807" i="16"/>
  <c r="CP807" i="16"/>
  <c r="CQ807" i="16"/>
  <c r="CR807" i="16"/>
  <c r="CI808" i="16"/>
  <c r="CJ808" i="16"/>
  <c r="CK808" i="16"/>
  <c r="CL808" i="16"/>
  <c r="CM808" i="16"/>
  <c r="CN808" i="16"/>
  <c r="CO808" i="16"/>
  <c r="CP808" i="16"/>
  <c r="CQ808" i="16"/>
  <c r="CR808" i="16"/>
  <c r="CI809" i="16"/>
  <c r="CJ809" i="16"/>
  <c r="CK809" i="16"/>
  <c r="CL809" i="16"/>
  <c r="CM809" i="16"/>
  <c r="CN809" i="16"/>
  <c r="CO809" i="16"/>
  <c r="CP809" i="16"/>
  <c r="CQ809" i="16"/>
  <c r="CR809" i="16"/>
  <c r="CI810" i="16"/>
  <c r="CJ810" i="16"/>
  <c r="CK810" i="16"/>
  <c r="CL810" i="16"/>
  <c r="CM810" i="16"/>
  <c r="CN810" i="16"/>
  <c r="CO810" i="16"/>
  <c r="CP810" i="16"/>
  <c r="CQ810" i="16"/>
  <c r="CR810" i="16"/>
  <c r="CI811" i="16"/>
  <c r="CJ811" i="16"/>
  <c r="CK811" i="16"/>
  <c r="CL811" i="16"/>
  <c r="CM811" i="16"/>
  <c r="CN811" i="16"/>
  <c r="CO811" i="16"/>
  <c r="CP811" i="16"/>
  <c r="CQ811" i="16"/>
  <c r="CR811" i="16"/>
  <c r="CI812" i="16"/>
  <c r="CJ812" i="16"/>
  <c r="CK812" i="16"/>
  <c r="CL812" i="16"/>
  <c r="CM812" i="16"/>
  <c r="CN812" i="16"/>
  <c r="CO812" i="16"/>
  <c r="CP812" i="16"/>
  <c r="CQ812" i="16"/>
  <c r="CR812" i="16"/>
  <c r="CI813" i="16"/>
  <c r="CJ813" i="16"/>
  <c r="CK813" i="16"/>
  <c r="CL813" i="16"/>
  <c r="CM813" i="16"/>
  <c r="CN813" i="16"/>
  <c r="CO813" i="16"/>
  <c r="CP813" i="16"/>
  <c r="CQ813" i="16"/>
  <c r="CR813" i="16"/>
  <c r="CI814" i="16"/>
  <c r="CJ814" i="16"/>
  <c r="CK814" i="16"/>
  <c r="CL814" i="16"/>
  <c r="CM814" i="16"/>
  <c r="CN814" i="16"/>
  <c r="CO814" i="16"/>
  <c r="CP814" i="16"/>
  <c r="CQ814" i="16"/>
  <c r="CR814" i="16"/>
  <c r="CI815" i="16"/>
  <c r="CJ815" i="16"/>
  <c r="CK815" i="16"/>
  <c r="CL815" i="16"/>
  <c r="CM815" i="16"/>
  <c r="CN815" i="16"/>
  <c r="CO815" i="16"/>
  <c r="CP815" i="16"/>
  <c r="CQ815" i="16"/>
  <c r="CR815" i="16"/>
  <c r="CI816" i="16"/>
  <c r="CJ816" i="16"/>
  <c r="CK816" i="16"/>
  <c r="CL816" i="16"/>
  <c r="CM816" i="16"/>
  <c r="CN816" i="16"/>
  <c r="CO816" i="16"/>
  <c r="CP816" i="16"/>
  <c r="CQ816" i="16"/>
  <c r="CR816" i="16"/>
  <c r="CI817" i="16"/>
  <c r="CJ817" i="16"/>
  <c r="CK817" i="16"/>
  <c r="CL817" i="16"/>
  <c r="CM817" i="16"/>
  <c r="CN817" i="16"/>
  <c r="CO817" i="16"/>
  <c r="CP817" i="16"/>
  <c r="CQ817" i="16"/>
  <c r="CR817" i="16"/>
  <c r="CI818" i="16"/>
  <c r="CJ818" i="16"/>
  <c r="CK818" i="16"/>
  <c r="CL818" i="16"/>
  <c r="CM818" i="16"/>
  <c r="CN818" i="16"/>
  <c r="CO818" i="16"/>
  <c r="CP818" i="16"/>
  <c r="CQ818" i="16"/>
  <c r="CR818" i="16"/>
  <c r="CI819" i="16"/>
  <c r="CJ819" i="16"/>
  <c r="CK819" i="16"/>
  <c r="CL819" i="16"/>
  <c r="CM819" i="16"/>
  <c r="CN819" i="16"/>
  <c r="CO819" i="16"/>
  <c r="CP819" i="16"/>
  <c r="CQ819" i="16"/>
  <c r="CR819" i="16"/>
  <c r="CI820" i="16"/>
  <c r="CJ820" i="16"/>
  <c r="CK820" i="16"/>
  <c r="CL820" i="16"/>
  <c r="CM820" i="16"/>
  <c r="CN820" i="16"/>
  <c r="CO820" i="16"/>
  <c r="CP820" i="16"/>
  <c r="CQ820" i="16"/>
  <c r="CR820" i="16"/>
  <c r="CI821" i="16"/>
  <c r="CJ821" i="16"/>
  <c r="CK821" i="16"/>
  <c r="CL821" i="16"/>
  <c r="CM821" i="16"/>
  <c r="CN821" i="16"/>
  <c r="CO821" i="16"/>
  <c r="CP821" i="16"/>
  <c r="CQ821" i="16"/>
  <c r="CR821" i="16"/>
  <c r="CI822" i="16"/>
  <c r="CJ822" i="16"/>
  <c r="CK822" i="16"/>
  <c r="CL822" i="16"/>
  <c r="CM822" i="16"/>
  <c r="CN822" i="16"/>
  <c r="CO822" i="16"/>
  <c r="CP822" i="16"/>
  <c r="CQ822" i="16"/>
  <c r="CR822" i="16"/>
  <c r="CI823" i="16"/>
  <c r="CJ823" i="16"/>
  <c r="CK823" i="16"/>
  <c r="CL823" i="16"/>
  <c r="CM823" i="16"/>
  <c r="CN823" i="16"/>
  <c r="CO823" i="16"/>
  <c r="CP823" i="16"/>
  <c r="CQ823" i="16"/>
  <c r="CR823" i="16"/>
  <c r="CI824" i="16"/>
  <c r="CJ824" i="16"/>
  <c r="CK824" i="16"/>
  <c r="CL824" i="16"/>
  <c r="CM824" i="16"/>
  <c r="CN824" i="16"/>
  <c r="CO824" i="16"/>
  <c r="CP824" i="16"/>
  <c r="CQ824" i="16"/>
  <c r="CR824" i="16"/>
  <c r="CI825" i="16"/>
  <c r="CJ825" i="16"/>
  <c r="CK825" i="16"/>
  <c r="CL825" i="16"/>
  <c r="CM825" i="16"/>
  <c r="CN825" i="16"/>
  <c r="CO825" i="16"/>
  <c r="CP825" i="16"/>
  <c r="CQ825" i="16"/>
  <c r="CR825" i="16"/>
  <c r="CI826" i="16"/>
  <c r="CJ826" i="16"/>
  <c r="CK826" i="16"/>
  <c r="CL826" i="16"/>
  <c r="CM826" i="16"/>
  <c r="CN826" i="16"/>
  <c r="CO826" i="16"/>
  <c r="CP826" i="16"/>
  <c r="CQ826" i="16"/>
  <c r="CR826" i="16"/>
  <c r="CI827" i="16"/>
  <c r="CJ827" i="16"/>
  <c r="CK827" i="16"/>
  <c r="CL827" i="16"/>
  <c r="CM827" i="16"/>
  <c r="CN827" i="16"/>
  <c r="CO827" i="16"/>
  <c r="CP827" i="16"/>
  <c r="CQ827" i="16"/>
  <c r="CR827" i="16"/>
  <c r="CI828" i="16"/>
  <c r="CJ828" i="16"/>
  <c r="CK828" i="16"/>
  <c r="CL828" i="16"/>
  <c r="CM828" i="16"/>
  <c r="CN828" i="16"/>
  <c r="CO828" i="16"/>
  <c r="CP828" i="16"/>
  <c r="CQ828" i="16"/>
  <c r="CR828" i="16"/>
  <c r="CI829" i="16"/>
  <c r="CJ829" i="16"/>
  <c r="CK829" i="16"/>
  <c r="CL829" i="16"/>
  <c r="CM829" i="16"/>
  <c r="CN829" i="16"/>
  <c r="CO829" i="16"/>
  <c r="CP829" i="16"/>
  <c r="CQ829" i="16"/>
  <c r="CR829" i="16"/>
  <c r="CI830" i="16"/>
  <c r="CJ830" i="16"/>
  <c r="CK830" i="16"/>
  <c r="CL830" i="16"/>
  <c r="CM830" i="16"/>
  <c r="CN830" i="16"/>
  <c r="CO830" i="16"/>
  <c r="CP830" i="16"/>
  <c r="CQ830" i="16"/>
  <c r="CR830" i="16"/>
  <c r="CI831" i="16"/>
  <c r="CJ831" i="16"/>
  <c r="CK831" i="16"/>
  <c r="CL831" i="16"/>
  <c r="CM831" i="16"/>
  <c r="CN831" i="16"/>
  <c r="CO831" i="16"/>
  <c r="CP831" i="16"/>
  <c r="CQ831" i="16"/>
  <c r="CR831" i="16"/>
  <c r="CI832" i="16"/>
  <c r="CJ832" i="16"/>
  <c r="CK832" i="16"/>
  <c r="CL832" i="16"/>
  <c r="CM832" i="16"/>
  <c r="CN832" i="16"/>
  <c r="CO832" i="16"/>
  <c r="CP832" i="16"/>
  <c r="CQ832" i="16"/>
  <c r="CR832" i="16"/>
  <c r="CI833" i="16"/>
  <c r="CJ833" i="16"/>
  <c r="CK833" i="16"/>
  <c r="CL833" i="16"/>
  <c r="CM833" i="16"/>
  <c r="CN833" i="16"/>
  <c r="CO833" i="16"/>
  <c r="CP833" i="16"/>
  <c r="CQ833" i="16"/>
  <c r="CR833" i="16"/>
  <c r="CI834" i="16"/>
  <c r="CJ834" i="16"/>
  <c r="CK834" i="16"/>
  <c r="CL834" i="16"/>
  <c r="CM834" i="16"/>
  <c r="CN834" i="16"/>
  <c r="CO834" i="16"/>
  <c r="CP834" i="16"/>
  <c r="CQ834" i="16"/>
  <c r="CR834" i="16"/>
  <c r="CI835" i="16"/>
  <c r="CJ835" i="16"/>
  <c r="CK835" i="16"/>
  <c r="CL835" i="16"/>
  <c r="CM835" i="16"/>
  <c r="CN835" i="16"/>
  <c r="CO835" i="16"/>
  <c r="CP835" i="16"/>
  <c r="CQ835" i="16"/>
  <c r="CR835" i="16"/>
  <c r="CI836" i="16"/>
  <c r="CJ836" i="16"/>
  <c r="CK836" i="16"/>
  <c r="CL836" i="16"/>
  <c r="CM836" i="16"/>
  <c r="CN836" i="16"/>
  <c r="CO836" i="16"/>
  <c r="CP836" i="16"/>
  <c r="CQ836" i="16"/>
  <c r="CR836" i="16"/>
  <c r="CI837" i="16"/>
  <c r="CJ837" i="16"/>
  <c r="CK837" i="16"/>
  <c r="CL837" i="16"/>
  <c r="CM837" i="16"/>
  <c r="CN837" i="16"/>
  <c r="CO837" i="16"/>
  <c r="CP837" i="16"/>
  <c r="CQ837" i="16"/>
  <c r="CR837" i="16"/>
  <c r="CI838" i="16"/>
  <c r="CJ838" i="16"/>
  <c r="CK838" i="16"/>
  <c r="CL838" i="16"/>
  <c r="CM838" i="16"/>
  <c r="CN838" i="16"/>
  <c r="CO838" i="16"/>
  <c r="CP838" i="16"/>
  <c r="CQ838" i="16"/>
  <c r="CR838" i="16"/>
  <c r="CI839" i="16"/>
  <c r="CJ839" i="16"/>
  <c r="CK839" i="16"/>
  <c r="CL839" i="16"/>
  <c r="CM839" i="16"/>
  <c r="CN839" i="16"/>
  <c r="CO839" i="16"/>
  <c r="CP839" i="16"/>
  <c r="CQ839" i="16"/>
  <c r="CR839" i="16"/>
  <c r="CI840" i="16"/>
  <c r="CJ840" i="16"/>
  <c r="CK840" i="16"/>
  <c r="CL840" i="16"/>
  <c r="CM840" i="16"/>
  <c r="CN840" i="16"/>
  <c r="CO840" i="16"/>
  <c r="CP840" i="16"/>
  <c r="CQ840" i="16"/>
  <c r="CR840" i="16"/>
  <c r="CI841" i="16"/>
  <c r="CJ841" i="16"/>
  <c r="CK841" i="16"/>
  <c r="CL841" i="16"/>
  <c r="CM841" i="16"/>
  <c r="CN841" i="16"/>
  <c r="CO841" i="16"/>
  <c r="CP841" i="16"/>
  <c r="CQ841" i="16"/>
  <c r="CR841" i="16"/>
  <c r="CI842" i="16"/>
  <c r="CJ842" i="16"/>
  <c r="CK842" i="16"/>
  <c r="CL842" i="16"/>
  <c r="CM842" i="16"/>
  <c r="CN842" i="16"/>
  <c r="CO842" i="16"/>
  <c r="CP842" i="16"/>
  <c r="CQ842" i="16"/>
  <c r="CR842" i="16"/>
  <c r="CI843" i="16"/>
  <c r="CJ843" i="16"/>
  <c r="CK843" i="16"/>
  <c r="CL843" i="16"/>
  <c r="CM843" i="16"/>
  <c r="CN843" i="16"/>
  <c r="CO843" i="16"/>
  <c r="CP843" i="16"/>
  <c r="CQ843" i="16"/>
  <c r="CR843" i="16"/>
  <c r="CI844" i="16"/>
  <c r="CJ844" i="16"/>
  <c r="CK844" i="16"/>
  <c r="CL844" i="16"/>
  <c r="CM844" i="16"/>
  <c r="CN844" i="16"/>
  <c r="CO844" i="16"/>
  <c r="CP844" i="16"/>
  <c r="CQ844" i="16"/>
  <c r="CR844" i="16"/>
  <c r="CI845" i="16"/>
  <c r="CJ845" i="16"/>
  <c r="CK845" i="16"/>
  <c r="CL845" i="16"/>
  <c r="CM845" i="16"/>
  <c r="CN845" i="16"/>
  <c r="CO845" i="16"/>
  <c r="CP845" i="16"/>
  <c r="CQ845" i="16"/>
  <c r="CR845" i="16"/>
  <c r="CI846" i="16"/>
  <c r="CJ846" i="16"/>
  <c r="CK846" i="16"/>
  <c r="CL846" i="16"/>
  <c r="CM846" i="16"/>
  <c r="CN846" i="16"/>
  <c r="CO846" i="16"/>
  <c r="CP846" i="16"/>
  <c r="CQ846" i="16"/>
  <c r="CR846" i="16"/>
  <c r="CI847" i="16"/>
  <c r="CJ847" i="16"/>
  <c r="CK847" i="16"/>
  <c r="CL847" i="16"/>
  <c r="CM847" i="16"/>
  <c r="CN847" i="16"/>
  <c r="CO847" i="16"/>
  <c r="CP847" i="16"/>
  <c r="CQ847" i="16"/>
  <c r="CR847" i="16"/>
  <c r="CI848" i="16"/>
  <c r="CJ848" i="16"/>
  <c r="CK848" i="16"/>
  <c r="CL848" i="16"/>
  <c r="CM848" i="16"/>
  <c r="CN848" i="16"/>
  <c r="CO848" i="16"/>
  <c r="CP848" i="16"/>
  <c r="CQ848" i="16"/>
  <c r="CR848" i="16"/>
  <c r="CI849" i="16"/>
  <c r="CJ849" i="16"/>
  <c r="CK849" i="16"/>
  <c r="CL849" i="16"/>
  <c r="CM849" i="16"/>
  <c r="CN849" i="16"/>
  <c r="CO849" i="16"/>
  <c r="CP849" i="16"/>
  <c r="CQ849" i="16"/>
  <c r="CR849" i="16"/>
  <c r="CI850" i="16"/>
  <c r="CJ850" i="16"/>
  <c r="CK850" i="16"/>
  <c r="CL850" i="16"/>
  <c r="CM850" i="16"/>
  <c r="CN850" i="16"/>
  <c r="CO850" i="16"/>
  <c r="CP850" i="16"/>
  <c r="CQ850" i="16"/>
  <c r="CR850" i="16"/>
  <c r="CI851" i="16"/>
  <c r="CJ851" i="16"/>
  <c r="CK851" i="16"/>
  <c r="CL851" i="16"/>
  <c r="CM851" i="16"/>
  <c r="CN851" i="16"/>
  <c r="CO851" i="16"/>
  <c r="CP851" i="16"/>
  <c r="CQ851" i="16"/>
  <c r="CR851" i="16"/>
  <c r="CI852" i="16"/>
  <c r="CJ852" i="16"/>
  <c r="CK852" i="16"/>
  <c r="CL852" i="16"/>
  <c r="CM852" i="16"/>
  <c r="CN852" i="16"/>
  <c r="CO852" i="16"/>
  <c r="CP852" i="16"/>
  <c r="CQ852" i="16"/>
  <c r="CR852" i="16"/>
  <c r="CI853" i="16"/>
  <c r="CJ853" i="16"/>
  <c r="CK853" i="16"/>
  <c r="CL853" i="16"/>
  <c r="CM853" i="16"/>
  <c r="CN853" i="16"/>
  <c r="CO853" i="16"/>
  <c r="CP853" i="16"/>
  <c r="CQ853" i="16"/>
  <c r="CR853" i="16"/>
  <c r="CI854" i="16"/>
  <c r="CJ854" i="16"/>
  <c r="CK854" i="16"/>
  <c r="CL854" i="16"/>
  <c r="CM854" i="16"/>
  <c r="CN854" i="16"/>
  <c r="CO854" i="16"/>
  <c r="CP854" i="16"/>
  <c r="CQ854" i="16"/>
  <c r="CR854" i="16"/>
  <c r="CI855" i="16"/>
  <c r="CJ855" i="16"/>
  <c r="CK855" i="16"/>
  <c r="CL855" i="16"/>
  <c r="CM855" i="16"/>
  <c r="CN855" i="16"/>
  <c r="CO855" i="16"/>
  <c r="CP855" i="16"/>
  <c r="CQ855" i="16"/>
  <c r="CR855" i="16"/>
  <c r="CI856" i="16"/>
  <c r="CJ856" i="16"/>
  <c r="CK856" i="16"/>
  <c r="CL856" i="16"/>
  <c r="CM856" i="16"/>
  <c r="CN856" i="16"/>
  <c r="CO856" i="16"/>
  <c r="CP856" i="16"/>
  <c r="CQ856" i="16"/>
  <c r="CR856" i="16"/>
  <c r="CI857" i="16"/>
  <c r="CJ857" i="16"/>
  <c r="CK857" i="16"/>
  <c r="CL857" i="16"/>
  <c r="CM857" i="16"/>
  <c r="CN857" i="16"/>
  <c r="CO857" i="16"/>
  <c r="CP857" i="16"/>
  <c r="CQ857" i="16"/>
  <c r="CR857" i="16"/>
  <c r="CI858" i="16"/>
  <c r="CJ858" i="16"/>
  <c r="CK858" i="16"/>
  <c r="CL858" i="16"/>
  <c r="CM858" i="16"/>
  <c r="CN858" i="16"/>
  <c r="CO858" i="16"/>
  <c r="CP858" i="16"/>
  <c r="CQ858" i="16"/>
  <c r="CR858" i="16"/>
  <c r="CI859" i="16"/>
  <c r="CJ859" i="16"/>
  <c r="CK859" i="16"/>
  <c r="CL859" i="16"/>
  <c r="CM859" i="16"/>
  <c r="CN859" i="16"/>
  <c r="CO859" i="16"/>
  <c r="CP859" i="16"/>
  <c r="CQ859" i="16"/>
  <c r="CR859" i="16"/>
  <c r="CI860" i="16"/>
  <c r="CJ860" i="16"/>
  <c r="CK860" i="16"/>
  <c r="CL860" i="16"/>
  <c r="CM860" i="16"/>
  <c r="CN860" i="16"/>
  <c r="CO860" i="16"/>
  <c r="CP860" i="16"/>
  <c r="CQ860" i="16"/>
  <c r="CR860" i="16"/>
  <c r="CI861" i="16"/>
  <c r="CJ861" i="16"/>
  <c r="CK861" i="16"/>
  <c r="CL861" i="16"/>
  <c r="CM861" i="16"/>
  <c r="CN861" i="16"/>
  <c r="CO861" i="16"/>
  <c r="CP861" i="16"/>
  <c r="CQ861" i="16"/>
  <c r="CR861" i="16"/>
  <c r="CI862" i="16"/>
  <c r="CJ862" i="16"/>
  <c r="CK862" i="16"/>
  <c r="CL862" i="16"/>
  <c r="CM862" i="16"/>
  <c r="CN862" i="16"/>
  <c r="CO862" i="16"/>
  <c r="CP862" i="16"/>
  <c r="CQ862" i="16"/>
  <c r="CR862" i="16"/>
  <c r="CI863" i="16"/>
  <c r="CJ863" i="16"/>
  <c r="CK863" i="16"/>
  <c r="CL863" i="16"/>
  <c r="CM863" i="16"/>
  <c r="CN863" i="16"/>
  <c r="CO863" i="16"/>
  <c r="CP863" i="16"/>
  <c r="CQ863" i="16"/>
  <c r="CR863" i="16"/>
  <c r="CI864" i="16"/>
  <c r="CJ864" i="16"/>
  <c r="CK864" i="16"/>
  <c r="CL864" i="16"/>
  <c r="CM864" i="16"/>
  <c r="CN864" i="16"/>
  <c r="CO864" i="16"/>
  <c r="CP864" i="16"/>
  <c r="CQ864" i="16"/>
  <c r="CR864" i="16"/>
  <c r="CI865" i="16"/>
  <c r="CJ865" i="16"/>
  <c r="CK865" i="16"/>
  <c r="CL865" i="16"/>
  <c r="CM865" i="16"/>
  <c r="CN865" i="16"/>
  <c r="CO865" i="16"/>
  <c r="CP865" i="16"/>
  <c r="CQ865" i="16"/>
  <c r="CR865" i="16"/>
  <c r="CI866" i="16"/>
  <c r="CJ866" i="16"/>
  <c r="CK866" i="16"/>
  <c r="CL866" i="16"/>
  <c r="CM866" i="16"/>
  <c r="CN866" i="16"/>
  <c r="CO866" i="16"/>
  <c r="CP866" i="16"/>
  <c r="CQ866" i="16"/>
  <c r="CR866" i="16"/>
  <c r="CI867" i="16"/>
  <c r="CJ867" i="16"/>
  <c r="CK867" i="16"/>
  <c r="CL867" i="16"/>
  <c r="CM867" i="16"/>
  <c r="CN867" i="16"/>
  <c r="CO867" i="16"/>
  <c r="CP867" i="16"/>
  <c r="CQ867" i="16"/>
  <c r="CR867" i="16"/>
  <c r="CI868" i="16"/>
  <c r="CJ868" i="16"/>
  <c r="CK868" i="16"/>
  <c r="CL868" i="16"/>
  <c r="CM868" i="16"/>
  <c r="CN868" i="16"/>
  <c r="CO868" i="16"/>
  <c r="CP868" i="16"/>
  <c r="CQ868" i="16"/>
  <c r="CR868" i="16"/>
  <c r="CI869" i="16"/>
  <c r="CJ869" i="16"/>
  <c r="CK869" i="16"/>
  <c r="CL869" i="16"/>
  <c r="CM869" i="16"/>
  <c r="CN869" i="16"/>
  <c r="CO869" i="16"/>
  <c r="CP869" i="16"/>
  <c r="CQ869" i="16"/>
  <c r="CR869" i="16"/>
  <c r="CI870" i="16"/>
  <c r="CJ870" i="16"/>
  <c r="CK870" i="16"/>
  <c r="CL870" i="16"/>
  <c r="CM870" i="16"/>
  <c r="CN870" i="16"/>
  <c r="CO870" i="16"/>
  <c r="CP870" i="16"/>
  <c r="CQ870" i="16"/>
  <c r="CR870" i="16"/>
  <c r="CI871" i="16"/>
  <c r="CJ871" i="16"/>
  <c r="CK871" i="16"/>
  <c r="CL871" i="16"/>
  <c r="CM871" i="16"/>
  <c r="CN871" i="16"/>
  <c r="CO871" i="16"/>
  <c r="CP871" i="16"/>
  <c r="CQ871" i="16"/>
  <c r="CR871" i="16"/>
  <c r="CI872" i="16"/>
  <c r="CJ872" i="16"/>
  <c r="CK872" i="16"/>
  <c r="CL872" i="16"/>
  <c r="CM872" i="16"/>
  <c r="CN872" i="16"/>
  <c r="CO872" i="16"/>
  <c r="CP872" i="16"/>
  <c r="CQ872" i="16"/>
  <c r="CR872" i="16"/>
  <c r="CI873" i="16"/>
  <c r="CJ873" i="16"/>
  <c r="CK873" i="16"/>
  <c r="CL873" i="16"/>
  <c r="CM873" i="16"/>
  <c r="CN873" i="16"/>
  <c r="CO873" i="16"/>
  <c r="CP873" i="16"/>
  <c r="CQ873" i="16"/>
  <c r="CR873" i="16"/>
  <c r="CI874" i="16"/>
  <c r="CJ874" i="16"/>
  <c r="CK874" i="16"/>
  <c r="CL874" i="16"/>
  <c r="CM874" i="16"/>
  <c r="CN874" i="16"/>
  <c r="CO874" i="16"/>
  <c r="CP874" i="16"/>
  <c r="CQ874" i="16"/>
  <c r="CR874" i="16"/>
  <c r="CI875" i="16"/>
  <c r="CJ875" i="16"/>
  <c r="CK875" i="16"/>
  <c r="CL875" i="16"/>
  <c r="CM875" i="16"/>
  <c r="CN875" i="16"/>
  <c r="CO875" i="16"/>
  <c r="CP875" i="16"/>
  <c r="CQ875" i="16"/>
  <c r="CR875" i="16"/>
  <c r="CI876" i="16"/>
  <c r="CJ876" i="16"/>
  <c r="CK876" i="16"/>
  <c r="CL876" i="16"/>
  <c r="CM876" i="16"/>
  <c r="CN876" i="16"/>
  <c r="CO876" i="16"/>
  <c r="CP876" i="16"/>
  <c r="CQ876" i="16"/>
  <c r="CR876" i="16"/>
  <c r="CI877" i="16"/>
  <c r="CJ877" i="16"/>
  <c r="CK877" i="16"/>
  <c r="CL877" i="16"/>
  <c r="CM877" i="16"/>
  <c r="CN877" i="16"/>
  <c r="CO877" i="16"/>
  <c r="CP877" i="16"/>
  <c r="CQ877" i="16"/>
  <c r="CR877" i="16"/>
  <c r="CI878" i="16"/>
  <c r="CJ878" i="16"/>
  <c r="CK878" i="16"/>
  <c r="CL878" i="16"/>
  <c r="CM878" i="16"/>
  <c r="CN878" i="16"/>
  <c r="CO878" i="16"/>
  <c r="CP878" i="16"/>
  <c r="CQ878" i="16"/>
  <c r="CR878" i="16"/>
  <c r="CI879" i="16"/>
  <c r="CJ879" i="16"/>
  <c r="CK879" i="16"/>
  <c r="CL879" i="16"/>
  <c r="CM879" i="16"/>
  <c r="CN879" i="16"/>
  <c r="CO879" i="16"/>
  <c r="CP879" i="16"/>
  <c r="CQ879" i="16"/>
  <c r="CR879" i="16"/>
  <c r="CI880" i="16"/>
  <c r="CJ880" i="16"/>
  <c r="CK880" i="16"/>
  <c r="CL880" i="16"/>
  <c r="CM880" i="16"/>
  <c r="CN880" i="16"/>
  <c r="CO880" i="16"/>
  <c r="CP880" i="16"/>
  <c r="CQ880" i="16"/>
  <c r="CR880" i="16"/>
  <c r="CI881" i="16"/>
  <c r="CJ881" i="16"/>
  <c r="CK881" i="16"/>
  <c r="CL881" i="16"/>
  <c r="CM881" i="16"/>
  <c r="CN881" i="16"/>
  <c r="CO881" i="16"/>
  <c r="CP881" i="16"/>
  <c r="CQ881" i="16"/>
  <c r="CR881" i="16"/>
  <c r="CI882" i="16"/>
  <c r="CJ882" i="16"/>
  <c r="CK882" i="16"/>
  <c r="CL882" i="16"/>
  <c r="CM882" i="16"/>
  <c r="CN882" i="16"/>
  <c r="CO882" i="16"/>
  <c r="CP882" i="16"/>
  <c r="CQ882" i="16"/>
  <c r="CR882" i="16"/>
  <c r="CI883" i="16"/>
  <c r="CJ883" i="16"/>
  <c r="CK883" i="16"/>
  <c r="CL883" i="16"/>
  <c r="CM883" i="16"/>
  <c r="CN883" i="16"/>
  <c r="CO883" i="16"/>
  <c r="CP883" i="16"/>
  <c r="CQ883" i="16"/>
  <c r="CR883" i="16"/>
  <c r="CI884" i="16"/>
  <c r="CJ884" i="16"/>
  <c r="CK884" i="16"/>
  <c r="CL884" i="16"/>
  <c r="CM884" i="16"/>
  <c r="CN884" i="16"/>
  <c r="CO884" i="16"/>
  <c r="CP884" i="16"/>
  <c r="CQ884" i="16"/>
  <c r="CR884" i="16"/>
  <c r="CI885" i="16"/>
  <c r="CJ885" i="16"/>
  <c r="CK885" i="16"/>
  <c r="CL885" i="16"/>
  <c r="CM885" i="16"/>
  <c r="CN885" i="16"/>
  <c r="CO885" i="16"/>
  <c r="CP885" i="16"/>
  <c r="CQ885" i="16"/>
  <c r="CR885" i="16"/>
  <c r="CI886" i="16"/>
  <c r="CJ886" i="16"/>
  <c r="CK886" i="16"/>
  <c r="CL886" i="16"/>
  <c r="CM886" i="16"/>
  <c r="CN886" i="16"/>
  <c r="CO886" i="16"/>
  <c r="CP886" i="16"/>
  <c r="CQ886" i="16"/>
  <c r="CR886" i="16"/>
  <c r="CI887" i="16"/>
  <c r="CJ887" i="16"/>
  <c r="CK887" i="16"/>
  <c r="CL887" i="16"/>
  <c r="CM887" i="16"/>
  <c r="CN887" i="16"/>
  <c r="CO887" i="16"/>
  <c r="CP887" i="16"/>
  <c r="CQ887" i="16"/>
  <c r="CR887" i="16"/>
  <c r="CI888" i="16"/>
  <c r="CJ888" i="16"/>
  <c r="CK888" i="16"/>
  <c r="CL888" i="16"/>
  <c r="CM888" i="16"/>
  <c r="CN888" i="16"/>
  <c r="CO888" i="16"/>
  <c r="CP888" i="16"/>
  <c r="CQ888" i="16"/>
  <c r="CR888" i="16"/>
  <c r="CI889" i="16"/>
  <c r="CJ889" i="16"/>
  <c r="CK889" i="16"/>
  <c r="CL889" i="16"/>
  <c r="CM889" i="16"/>
  <c r="CN889" i="16"/>
  <c r="CO889" i="16"/>
  <c r="CP889" i="16"/>
  <c r="CQ889" i="16"/>
  <c r="CR889" i="16"/>
  <c r="CI890" i="16"/>
  <c r="CJ890" i="16"/>
  <c r="CK890" i="16"/>
  <c r="CL890" i="16"/>
  <c r="CM890" i="16"/>
  <c r="CN890" i="16"/>
  <c r="CO890" i="16"/>
  <c r="CP890" i="16"/>
  <c r="CQ890" i="16"/>
  <c r="CR890" i="16"/>
  <c r="CI891" i="16"/>
  <c r="CJ891" i="16"/>
  <c r="CK891" i="16"/>
  <c r="CL891" i="16"/>
  <c r="CM891" i="16"/>
  <c r="CN891" i="16"/>
  <c r="CO891" i="16"/>
  <c r="CP891" i="16"/>
  <c r="CQ891" i="16"/>
  <c r="CR891" i="16"/>
  <c r="CI892" i="16"/>
  <c r="CJ892" i="16"/>
  <c r="CK892" i="16"/>
  <c r="CL892" i="16"/>
  <c r="CM892" i="16"/>
  <c r="CN892" i="16"/>
  <c r="CO892" i="16"/>
  <c r="CP892" i="16"/>
  <c r="CQ892" i="16"/>
  <c r="CR892" i="16"/>
  <c r="CI893" i="16"/>
  <c r="CJ893" i="16"/>
  <c r="CK893" i="16"/>
  <c r="CL893" i="16"/>
  <c r="CM893" i="16"/>
  <c r="CN893" i="16"/>
  <c r="CO893" i="16"/>
  <c r="CP893" i="16"/>
  <c r="CQ893" i="16"/>
  <c r="CR893" i="16"/>
  <c r="CI894" i="16"/>
  <c r="CJ894" i="16"/>
  <c r="CK894" i="16"/>
  <c r="CL894" i="16"/>
  <c r="CM894" i="16"/>
  <c r="CN894" i="16"/>
  <c r="CO894" i="16"/>
  <c r="CP894" i="16"/>
  <c r="CQ894" i="16"/>
  <c r="CR894" i="16"/>
  <c r="CI895" i="16"/>
  <c r="CJ895" i="16"/>
  <c r="CK895" i="16"/>
  <c r="CL895" i="16"/>
  <c r="CM895" i="16"/>
  <c r="CN895" i="16"/>
  <c r="CO895" i="16"/>
  <c r="CP895" i="16"/>
  <c r="CQ895" i="16"/>
  <c r="CR895" i="16"/>
  <c r="CI896" i="16"/>
  <c r="CJ896" i="16"/>
  <c r="CK896" i="16"/>
  <c r="CL896" i="16"/>
  <c r="CM896" i="16"/>
  <c r="CN896" i="16"/>
  <c r="CO896" i="16"/>
  <c r="CP896" i="16"/>
  <c r="CQ896" i="16"/>
  <c r="CR896" i="16"/>
  <c r="CI897" i="16"/>
  <c r="CJ897" i="16"/>
  <c r="CK897" i="16"/>
  <c r="CL897" i="16"/>
  <c r="CM897" i="16"/>
  <c r="CN897" i="16"/>
  <c r="CO897" i="16"/>
  <c r="CP897" i="16"/>
  <c r="CQ897" i="16"/>
  <c r="CR897" i="16"/>
  <c r="CI898" i="16"/>
  <c r="CJ898" i="16"/>
  <c r="CK898" i="16"/>
  <c r="CL898" i="16"/>
  <c r="CM898" i="16"/>
  <c r="CN898" i="16"/>
  <c r="CO898" i="16"/>
  <c r="CP898" i="16"/>
  <c r="CQ898" i="16"/>
  <c r="CR898" i="16"/>
  <c r="CI899" i="16"/>
  <c r="CJ899" i="16"/>
  <c r="CK899" i="16"/>
  <c r="CL899" i="16"/>
  <c r="CM899" i="16"/>
  <c r="CN899" i="16"/>
  <c r="CO899" i="16"/>
  <c r="CP899" i="16"/>
  <c r="CQ899" i="16"/>
  <c r="CR899" i="16"/>
  <c r="CI900" i="16"/>
  <c r="CJ900" i="16"/>
  <c r="CK900" i="16"/>
  <c r="CL900" i="16"/>
  <c r="CM900" i="16"/>
  <c r="CN900" i="16"/>
  <c r="CO900" i="16"/>
  <c r="CP900" i="16"/>
  <c r="CQ900" i="16"/>
  <c r="CR900" i="16"/>
  <c r="CI901" i="16"/>
  <c r="CJ901" i="16"/>
  <c r="CK901" i="16"/>
  <c r="CL901" i="16"/>
  <c r="CM901" i="16"/>
  <c r="CN901" i="16"/>
  <c r="CO901" i="16"/>
  <c r="CP901" i="16"/>
  <c r="CQ901" i="16"/>
  <c r="CR901" i="16"/>
  <c r="CI902" i="16"/>
  <c r="CJ902" i="16"/>
  <c r="CK902" i="16"/>
  <c r="CL902" i="16"/>
  <c r="CM902" i="16"/>
  <c r="CN902" i="16"/>
  <c r="CO902" i="16"/>
  <c r="CP902" i="16"/>
  <c r="CQ902" i="16"/>
  <c r="CR902" i="16"/>
  <c r="CI903" i="16"/>
  <c r="CJ903" i="16"/>
  <c r="CK903" i="16"/>
  <c r="CL903" i="16"/>
  <c r="CM903" i="16"/>
  <c r="CN903" i="16"/>
  <c r="CO903" i="16"/>
  <c r="CP903" i="16"/>
  <c r="CQ903" i="16"/>
  <c r="CR903" i="16"/>
  <c r="CI904" i="16"/>
  <c r="CJ904" i="16"/>
  <c r="CK904" i="16"/>
  <c r="CL904" i="16"/>
  <c r="CM904" i="16"/>
  <c r="CN904" i="16"/>
  <c r="CO904" i="16"/>
  <c r="CP904" i="16"/>
  <c r="CQ904" i="16"/>
  <c r="CR904" i="16"/>
  <c r="CI905" i="16"/>
  <c r="CJ905" i="16"/>
  <c r="CK905" i="16"/>
  <c r="CL905" i="16"/>
  <c r="CM905" i="16"/>
  <c r="CN905" i="16"/>
  <c r="CO905" i="16"/>
  <c r="CP905" i="16"/>
  <c r="CQ905" i="16"/>
  <c r="CR905" i="16"/>
  <c r="CI906" i="16"/>
  <c r="CJ906" i="16"/>
  <c r="CK906" i="16"/>
  <c r="CL906" i="16"/>
  <c r="CM906" i="16"/>
  <c r="CN906" i="16"/>
  <c r="CO906" i="16"/>
  <c r="CP906" i="16"/>
  <c r="CQ906" i="16"/>
  <c r="CR906" i="16"/>
  <c r="CI907" i="16"/>
  <c r="CJ907" i="16"/>
  <c r="CK907" i="16"/>
  <c r="CL907" i="16"/>
  <c r="CM907" i="16"/>
  <c r="CN907" i="16"/>
  <c r="CO907" i="16"/>
  <c r="CP907" i="16"/>
  <c r="CQ907" i="16"/>
  <c r="CR907" i="16"/>
  <c r="CI908" i="16"/>
  <c r="CJ908" i="16"/>
  <c r="CK908" i="16"/>
  <c r="CL908" i="16"/>
  <c r="CM908" i="16"/>
  <c r="CN908" i="16"/>
  <c r="CO908" i="16"/>
  <c r="CP908" i="16"/>
  <c r="CQ908" i="16"/>
  <c r="CR908" i="16"/>
  <c r="CI909" i="16"/>
  <c r="CJ909" i="16"/>
  <c r="CK909" i="16"/>
  <c r="CL909" i="16"/>
  <c r="CM909" i="16"/>
  <c r="CN909" i="16"/>
  <c r="CO909" i="16"/>
  <c r="CP909" i="16"/>
  <c r="CQ909" i="16"/>
  <c r="CR909" i="16"/>
  <c r="CI910" i="16"/>
  <c r="CJ910" i="16"/>
  <c r="CK910" i="16"/>
  <c r="CL910" i="16"/>
  <c r="CM910" i="16"/>
  <c r="CN910" i="16"/>
  <c r="CO910" i="16"/>
  <c r="CP910" i="16"/>
  <c r="CQ910" i="16"/>
  <c r="CR910" i="16"/>
  <c r="CI911" i="16"/>
  <c r="CJ911" i="16"/>
  <c r="CK911" i="16"/>
  <c r="CL911" i="16"/>
  <c r="CM911" i="16"/>
  <c r="CN911" i="16"/>
  <c r="CO911" i="16"/>
  <c r="CP911" i="16"/>
  <c r="CQ911" i="16"/>
  <c r="CR911" i="16"/>
  <c r="CI912" i="16"/>
  <c r="CJ912" i="16"/>
  <c r="CK912" i="16"/>
  <c r="CL912" i="16"/>
  <c r="CM912" i="16"/>
  <c r="CN912" i="16"/>
  <c r="CO912" i="16"/>
  <c r="CP912" i="16"/>
  <c r="CQ912" i="16"/>
  <c r="CR912" i="16"/>
  <c r="CI913" i="16"/>
  <c r="CJ913" i="16"/>
  <c r="CK913" i="16"/>
  <c r="CL913" i="16"/>
  <c r="CM913" i="16"/>
  <c r="CN913" i="16"/>
  <c r="CO913" i="16"/>
  <c r="CP913" i="16"/>
  <c r="CQ913" i="16"/>
  <c r="CR913" i="16"/>
  <c r="CI914" i="16"/>
  <c r="CJ914" i="16"/>
  <c r="CK914" i="16"/>
  <c r="CL914" i="16"/>
  <c r="CM914" i="16"/>
  <c r="CN914" i="16"/>
  <c r="CO914" i="16"/>
  <c r="CP914" i="16"/>
  <c r="CQ914" i="16"/>
  <c r="CR914" i="16"/>
  <c r="CI915" i="16"/>
  <c r="CJ915" i="16"/>
  <c r="CK915" i="16"/>
  <c r="CL915" i="16"/>
  <c r="CM915" i="16"/>
  <c r="CN915" i="16"/>
  <c r="CO915" i="16"/>
  <c r="CP915" i="16"/>
  <c r="CQ915" i="16"/>
  <c r="CR915" i="16"/>
  <c r="CI916" i="16"/>
  <c r="CJ916" i="16"/>
  <c r="CK916" i="16"/>
  <c r="CL916" i="16"/>
  <c r="CM916" i="16"/>
  <c r="CN916" i="16"/>
  <c r="CO916" i="16"/>
  <c r="CP916" i="16"/>
  <c r="CQ916" i="16"/>
  <c r="CR916" i="16"/>
  <c r="CI917" i="16"/>
  <c r="CJ917" i="16"/>
  <c r="CK917" i="16"/>
  <c r="CL917" i="16"/>
  <c r="CM917" i="16"/>
  <c r="CN917" i="16"/>
  <c r="CO917" i="16"/>
  <c r="CP917" i="16"/>
  <c r="CQ917" i="16"/>
  <c r="CR917" i="16"/>
  <c r="CI918" i="16"/>
  <c r="CJ918" i="16"/>
  <c r="CK918" i="16"/>
  <c r="CL918" i="16"/>
  <c r="CM918" i="16"/>
  <c r="CN918" i="16"/>
  <c r="CO918" i="16"/>
  <c r="CP918" i="16"/>
  <c r="CQ918" i="16"/>
  <c r="CR918" i="16"/>
  <c r="CI919" i="16"/>
  <c r="CJ919" i="16"/>
  <c r="CK919" i="16"/>
  <c r="CL919" i="16"/>
  <c r="CM919" i="16"/>
  <c r="CN919" i="16"/>
  <c r="CO919" i="16"/>
  <c r="CP919" i="16"/>
  <c r="CQ919" i="16"/>
  <c r="CR919" i="16"/>
  <c r="CI920" i="16"/>
  <c r="CJ920" i="16"/>
  <c r="CK920" i="16"/>
  <c r="CL920" i="16"/>
  <c r="CM920" i="16"/>
  <c r="CN920" i="16"/>
  <c r="CO920" i="16"/>
  <c r="CP920" i="16"/>
  <c r="CQ920" i="16"/>
  <c r="CR920" i="16"/>
  <c r="CI921" i="16"/>
  <c r="CJ921" i="16"/>
  <c r="CK921" i="16"/>
  <c r="CL921" i="16"/>
  <c r="CM921" i="16"/>
  <c r="CN921" i="16"/>
  <c r="CO921" i="16"/>
  <c r="CP921" i="16"/>
  <c r="CQ921" i="16"/>
  <c r="CR921" i="16"/>
  <c r="CI922" i="16"/>
  <c r="CJ922" i="16"/>
  <c r="CK922" i="16"/>
  <c r="CL922" i="16"/>
  <c r="CM922" i="16"/>
  <c r="CN922" i="16"/>
  <c r="CO922" i="16"/>
  <c r="CP922" i="16"/>
  <c r="CQ922" i="16"/>
  <c r="CR922" i="16"/>
  <c r="CI923" i="16"/>
  <c r="CJ923" i="16"/>
  <c r="CK923" i="16"/>
  <c r="CL923" i="16"/>
  <c r="CM923" i="16"/>
  <c r="CN923" i="16"/>
  <c r="CO923" i="16"/>
  <c r="CP923" i="16"/>
  <c r="CQ923" i="16"/>
  <c r="CR923" i="16"/>
  <c r="CI924" i="16"/>
  <c r="CJ924" i="16"/>
  <c r="CK924" i="16"/>
  <c r="CL924" i="16"/>
  <c r="CM924" i="16"/>
  <c r="CN924" i="16"/>
  <c r="CO924" i="16"/>
  <c r="CP924" i="16"/>
  <c r="CQ924" i="16"/>
  <c r="CR924" i="16"/>
  <c r="CI925" i="16"/>
  <c r="CJ925" i="16"/>
  <c r="CK925" i="16"/>
  <c r="CL925" i="16"/>
  <c r="CM925" i="16"/>
  <c r="CN925" i="16"/>
  <c r="CO925" i="16"/>
  <c r="CP925" i="16"/>
  <c r="CQ925" i="16"/>
  <c r="CR925" i="16"/>
  <c r="CI926" i="16"/>
  <c r="CJ926" i="16"/>
  <c r="CK926" i="16"/>
  <c r="CL926" i="16"/>
  <c r="CM926" i="16"/>
  <c r="CN926" i="16"/>
  <c r="CO926" i="16"/>
  <c r="CP926" i="16"/>
  <c r="CQ926" i="16"/>
  <c r="CR926" i="16"/>
  <c r="CI927" i="16"/>
  <c r="CJ927" i="16"/>
  <c r="CK927" i="16"/>
  <c r="CL927" i="16"/>
  <c r="CM927" i="16"/>
  <c r="CN927" i="16"/>
  <c r="CO927" i="16"/>
  <c r="CP927" i="16"/>
  <c r="CQ927" i="16"/>
  <c r="CR927" i="16"/>
  <c r="CI928" i="16"/>
  <c r="CJ928" i="16"/>
  <c r="CK928" i="16"/>
  <c r="CL928" i="16"/>
  <c r="CM928" i="16"/>
  <c r="CN928" i="16"/>
  <c r="CO928" i="16"/>
  <c r="CP928" i="16"/>
  <c r="CQ928" i="16"/>
  <c r="CR928" i="16"/>
  <c r="CI929" i="16"/>
  <c r="CJ929" i="16"/>
  <c r="CK929" i="16"/>
  <c r="CL929" i="16"/>
  <c r="CM929" i="16"/>
  <c r="CN929" i="16"/>
  <c r="CO929" i="16"/>
  <c r="CP929" i="16"/>
  <c r="CQ929" i="16"/>
  <c r="CR929" i="16"/>
  <c r="CI930" i="16"/>
  <c r="CJ930" i="16"/>
  <c r="CK930" i="16"/>
  <c r="CL930" i="16"/>
  <c r="CM930" i="16"/>
  <c r="CN930" i="16"/>
  <c r="CO930" i="16"/>
  <c r="CP930" i="16"/>
  <c r="CQ930" i="16"/>
  <c r="CR930" i="16"/>
  <c r="CI931" i="16"/>
  <c r="CJ931" i="16"/>
  <c r="CK931" i="16"/>
  <c r="CL931" i="16"/>
  <c r="CM931" i="16"/>
  <c r="CN931" i="16"/>
  <c r="CO931" i="16"/>
  <c r="CP931" i="16"/>
  <c r="CQ931" i="16"/>
  <c r="CR931" i="16"/>
  <c r="CI932" i="16"/>
  <c r="CJ932" i="16"/>
  <c r="CK932" i="16"/>
  <c r="CL932" i="16"/>
  <c r="CM932" i="16"/>
  <c r="CN932" i="16"/>
  <c r="CO932" i="16"/>
  <c r="CP932" i="16"/>
  <c r="CQ932" i="16"/>
  <c r="CR932" i="16"/>
  <c r="CI933" i="16"/>
  <c r="CJ933" i="16"/>
  <c r="CK933" i="16"/>
  <c r="CL933" i="16"/>
  <c r="CM933" i="16"/>
  <c r="CN933" i="16"/>
  <c r="CO933" i="16"/>
  <c r="CP933" i="16"/>
  <c r="CQ933" i="16"/>
  <c r="CR933" i="16"/>
  <c r="CI934" i="16"/>
  <c r="CJ934" i="16"/>
  <c r="CK934" i="16"/>
  <c r="CL934" i="16"/>
  <c r="CM934" i="16"/>
  <c r="CN934" i="16"/>
  <c r="CO934" i="16"/>
  <c r="CP934" i="16"/>
  <c r="CQ934" i="16"/>
  <c r="CR934" i="16"/>
  <c r="CI935" i="16"/>
  <c r="CJ935" i="16"/>
  <c r="CK935" i="16"/>
  <c r="CL935" i="16"/>
  <c r="CM935" i="16"/>
  <c r="CN935" i="16"/>
  <c r="CO935" i="16"/>
  <c r="CP935" i="16"/>
  <c r="CQ935" i="16"/>
  <c r="CR935" i="16"/>
  <c r="CI936" i="16"/>
  <c r="CJ936" i="16"/>
  <c r="CK936" i="16"/>
  <c r="CL936" i="16"/>
  <c r="CM936" i="16"/>
  <c r="CN936" i="16"/>
  <c r="CO936" i="16"/>
  <c r="CP936" i="16"/>
  <c r="CQ936" i="16"/>
  <c r="CR936" i="16"/>
  <c r="CI937" i="16"/>
  <c r="CJ937" i="16"/>
  <c r="CK937" i="16"/>
  <c r="CL937" i="16"/>
  <c r="CM937" i="16"/>
  <c r="CN937" i="16"/>
  <c r="CO937" i="16"/>
  <c r="CP937" i="16"/>
  <c r="CQ937" i="16"/>
  <c r="CR937" i="16"/>
  <c r="CI938" i="16"/>
  <c r="CJ938" i="16"/>
  <c r="CK938" i="16"/>
  <c r="CL938" i="16"/>
  <c r="CM938" i="16"/>
  <c r="CN938" i="16"/>
  <c r="CO938" i="16"/>
  <c r="CP938" i="16"/>
  <c r="CQ938" i="16"/>
  <c r="CR938" i="16"/>
  <c r="CI939" i="16"/>
  <c r="CJ939" i="16"/>
  <c r="CK939" i="16"/>
  <c r="CL939" i="16"/>
  <c r="CM939" i="16"/>
  <c r="CN939" i="16"/>
  <c r="CO939" i="16"/>
  <c r="CP939" i="16"/>
  <c r="CQ939" i="16"/>
  <c r="CR939" i="16"/>
  <c r="CI940" i="16"/>
  <c r="CJ940" i="16"/>
  <c r="CK940" i="16"/>
  <c r="CL940" i="16"/>
  <c r="CM940" i="16"/>
  <c r="CN940" i="16"/>
  <c r="CO940" i="16"/>
  <c r="CP940" i="16"/>
  <c r="CQ940" i="16"/>
  <c r="CR940" i="16"/>
  <c r="CI941" i="16"/>
  <c r="CJ941" i="16"/>
  <c r="CK941" i="16"/>
  <c r="CL941" i="16"/>
  <c r="CM941" i="16"/>
  <c r="CN941" i="16"/>
  <c r="CO941" i="16"/>
  <c r="CP941" i="16"/>
  <c r="CQ941" i="16"/>
  <c r="CR941" i="16"/>
  <c r="CI942" i="16"/>
  <c r="CJ942" i="16"/>
  <c r="CK942" i="16"/>
  <c r="CL942" i="16"/>
  <c r="CM942" i="16"/>
  <c r="CN942" i="16"/>
  <c r="CO942" i="16"/>
  <c r="CP942" i="16"/>
  <c r="CQ942" i="16"/>
  <c r="CR942" i="16"/>
  <c r="CI943" i="16"/>
  <c r="CJ943" i="16"/>
  <c r="CK943" i="16"/>
  <c r="CL943" i="16"/>
  <c r="CM943" i="16"/>
  <c r="CN943" i="16"/>
  <c r="CO943" i="16"/>
  <c r="CP943" i="16"/>
  <c r="CQ943" i="16"/>
  <c r="CR943" i="16"/>
  <c r="CI944" i="16"/>
  <c r="CJ944" i="16"/>
  <c r="CK944" i="16"/>
  <c r="CL944" i="16"/>
  <c r="CM944" i="16"/>
  <c r="CN944" i="16"/>
  <c r="CO944" i="16"/>
  <c r="CP944" i="16"/>
  <c r="CQ944" i="16"/>
  <c r="CR944" i="16"/>
  <c r="CI945" i="16"/>
  <c r="CJ945" i="16"/>
  <c r="CK945" i="16"/>
  <c r="CL945" i="16"/>
  <c r="CM945" i="16"/>
  <c r="CN945" i="16"/>
  <c r="CO945" i="16"/>
  <c r="CP945" i="16"/>
  <c r="CQ945" i="16"/>
  <c r="CR945" i="16"/>
  <c r="CI946" i="16"/>
  <c r="CJ946" i="16"/>
  <c r="CK946" i="16"/>
  <c r="CL946" i="16"/>
  <c r="CM946" i="16"/>
  <c r="CN946" i="16"/>
  <c r="CO946" i="16"/>
  <c r="CP946" i="16"/>
  <c r="CQ946" i="16"/>
  <c r="CR946" i="16"/>
  <c r="CI947" i="16"/>
  <c r="CJ947" i="16"/>
  <c r="CK947" i="16"/>
  <c r="CL947" i="16"/>
  <c r="CM947" i="16"/>
  <c r="CN947" i="16"/>
  <c r="CO947" i="16"/>
  <c r="CP947" i="16"/>
  <c r="CQ947" i="16"/>
  <c r="CR947" i="16"/>
  <c r="CI948" i="16"/>
  <c r="CJ948" i="16"/>
  <c r="CK948" i="16"/>
  <c r="CL948" i="16"/>
  <c r="CM948" i="16"/>
  <c r="CN948" i="16"/>
  <c r="CO948" i="16"/>
  <c r="CP948" i="16"/>
  <c r="CQ948" i="16"/>
  <c r="CR948" i="16"/>
  <c r="CI949" i="16"/>
  <c r="CJ949" i="16"/>
  <c r="CK949" i="16"/>
  <c r="CL949" i="16"/>
  <c r="CM949" i="16"/>
  <c r="CN949" i="16"/>
  <c r="CO949" i="16"/>
  <c r="CP949" i="16"/>
  <c r="CQ949" i="16"/>
  <c r="CR949" i="16"/>
  <c r="CI950" i="16"/>
  <c r="CJ950" i="16"/>
  <c r="CK950" i="16"/>
  <c r="CL950" i="16"/>
  <c r="CM950" i="16"/>
  <c r="CN950" i="16"/>
  <c r="CO950" i="16"/>
  <c r="CP950" i="16"/>
  <c r="CQ950" i="16"/>
  <c r="CR950" i="16"/>
  <c r="CI951" i="16"/>
  <c r="CJ951" i="16"/>
  <c r="CK951" i="16"/>
  <c r="CL951" i="16"/>
  <c r="CM951" i="16"/>
  <c r="CN951" i="16"/>
  <c r="CO951" i="16"/>
  <c r="CP951" i="16"/>
  <c r="CQ951" i="16"/>
  <c r="CR951" i="16"/>
  <c r="CI952" i="16"/>
  <c r="CJ952" i="16"/>
  <c r="CK952" i="16"/>
  <c r="CL952" i="16"/>
  <c r="CM952" i="16"/>
  <c r="CN952" i="16"/>
  <c r="CO952" i="16"/>
  <c r="CP952" i="16"/>
  <c r="CQ952" i="16"/>
  <c r="CR952" i="16"/>
  <c r="CI953" i="16"/>
  <c r="CJ953" i="16"/>
  <c r="CK953" i="16"/>
  <c r="CL953" i="16"/>
  <c r="CM953" i="16"/>
  <c r="CN953" i="16"/>
  <c r="CO953" i="16"/>
  <c r="CP953" i="16"/>
  <c r="CQ953" i="16"/>
  <c r="CR953" i="16"/>
  <c r="CI954" i="16"/>
  <c r="CJ954" i="16"/>
  <c r="CK954" i="16"/>
  <c r="CL954" i="16"/>
  <c r="CM954" i="16"/>
  <c r="CN954" i="16"/>
  <c r="CO954" i="16"/>
  <c r="CP954" i="16"/>
  <c r="CQ954" i="16"/>
  <c r="CR954" i="16"/>
  <c r="CI955" i="16"/>
  <c r="CJ955" i="16"/>
  <c r="CK955" i="16"/>
  <c r="CL955" i="16"/>
  <c r="CM955" i="16"/>
  <c r="CN955" i="16"/>
  <c r="CO955" i="16"/>
  <c r="CP955" i="16"/>
  <c r="CQ955" i="16"/>
  <c r="CR955" i="16"/>
  <c r="CI956" i="16"/>
  <c r="CJ956" i="16"/>
  <c r="CK956" i="16"/>
  <c r="CL956" i="16"/>
  <c r="CM956" i="16"/>
  <c r="CN956" i="16"/>
  <c r="CO956" i="16"/>
  <c r="CP956" i="16"/>
  <c r="CQ956" i="16"/>
  <c r="CR956" i="16"/>
  <c r="CI957" i="16"/>
  <c r="CJ957" i="16"/>
  <c r="CK957" i="16"/>
  <c r="CL957" i="16"/>
  <c r="CM957" i="16"/>
  <c r="CN957" i="16"/>
  <c r="CO957" i="16"/>
  <c r="CP957" i="16"/>
  <c r="CQ957" i="16"/>
  <c r="CR957" i="16"/>
  <c r="CI958" i="16"/>
  <c r="CJ958" i="16"/>
  <c r="CK958" i="16"/>
  <c r="CL958" i="16"/>
  <c r="CM958" i="16"/>
  <c r="CN958" i="16"/>
  <c r="CO958" i="16"/>
  <c r="CP958" i="16"/>
  <c r="CQ958" i="16"/>
  <c r="CR958" i="16"/>
  <c r="CI959" i="16"/>
  <c r="CJ959" i="16"/>
  <c r="CK959" i="16"/>
  <c r="CL959" i="16"/>
  <c r="CM959" i="16"/>
  <c r="CN959" i="16"/>
  <c r="CO959" i="16"/>
  <c r="CP959" i="16"/>
  <c r="CQ959" i="16"/>
  <c r="CR959" i="16"/>
  <c r="CI960" i="16"/>
  <c r="CJ960" i="16"/>
  <c r="CK960" i="16"/>
  <c r="CL960" i="16"/>
  <c r="CM960" i="16"/>
  <c r="CN960" i="16"/>
  <c r="CO960" i="16"/>
  <c r="CP960" i="16"/>
  <c r="CQ960" i="16"/>
  <c r="CR960" i="16"/>
  <c r="CI961" i="16"/>
  <c r="CJ961" i="16"/>
  <c r="CK961" i="16"/>
  <c r="CL961" i="16"/>
  <c r="CM961" i="16"/>
  <c r="CN961" i="16"/>
  <c r="CO961" i="16"/>
  <c r="CP961" i="16"/>
  <c r="CQ961" i="16"/>
  <c r="CR961" i="16"/>
  <c r="CI962" i="16"/>
  <c r="CJ962" i="16"/>
  <c r="CK962" i="16"/>
  <c r="CL962" i="16"/>
  <c r="CM962" i="16"/>
  <c r="CN962" i="16"/>
  <c r="CO962" i="16"/>
  <c r="CP962" i="16"/>
  <c r="CQ962" i="16"/>
  <c r="CR962" i="16"/>
  <c r="CI963" i="16"/>
  <c r="CJ963" i="16"/>
  <c r="CK963" i="16"/>
  <c r="CL963" i="16"/>
  <c r="CM963" i="16"/>
  <c r="CN963" i="16"/>
  <c r="CO963" i="16"/>
  <c r="CP963" i="16"/>
  <c r="CQ963" i="16"/>
  <c r="CR963" i="16"/>
  <c r="CI964" i="16"/>
  <c r="CJ964" i="16"/>
  <c r="CK964" i="16"/>
  <c r="CL964" i="16"/>
  <c r="CM964" i="16"/>
  <c r="CN964" i="16"/>
  <c r="CO964" i="16"/>
  <c r="CP964" i="16"/>
  <c r="CQ964" i="16"/>
  <c r="CR964" i="16"/>
  <c r="CI965" i="16"/>
  <c r="CJ965" i="16"/>
  <c r="CK965" i="16"/>
  <c r="CL965" i="16"/>
  <c r="CM965" i="16"/>
  <c r="CN965" i="16"/>
  <c r="CO965" i="16"/>
  <c r="CP965" i="16"/>
  <c r="CQ965" i="16"/>
  <c r="CR965" i="16"/>
  <c r="CI966" i="16"/>
  <c r="CJ966" i="16"/>
  <c r="CK966" i="16"/>
  <c r="CL966" i="16"/>
  <c r="CM966" i="16"/>
  <c r="CN966" i="16"/>
  <c r="CO966" i="16"/>
  <c r="CP966" i="16"/>
  <c r="CQ966" i="16"/>
  <c r="CR966" i="16"/>
  <c r="CI967" i="16"/>
  <c r="CJ967" i="16"/>
  <c r="CK967" i="16"/>
  <c r="CL967" i="16"/>
  <c r="CM967" i="16"/>
  <c r="CN967" i="16"/>
  <c r="CO967" i="16"/>
  <c r="CP967" i="16"/>
  <c r="CQ967" i="16"/>
  <c r="CR967" i="16"/>
  <c r="CI968" i="16"/>
  <c r="CJ968" i="16"/>
  <c r="CK968" i="16"/>
  <c r="CL968" i="16"/>
  <c r="CM968" i="16"/>
  <c r="CN968" i="16"/>
  <c r="CO968" i="16"/>
  <c r="CP968" i="16"/>
  <c r="CQ968" i="16"/>
  <c r="CR968" i="16"/>
  <c r="CI969" i="16"/>
  <c r="CJ969" i="16"/>
  <c r="CK969" i="16"/>
  <c r="CL969" i="16"/>
  <c r="CM969" i="16"/>
  <c r="CN969" i="16"/>
  <c r="CO969" i="16"/>
  <c r="CP969" i="16"/>
  <c r="CQ969" i="16"/>
  <c r="CR969" i="16"/>
  <c r="CI970" i="16"/>
  <c r="CJ970" i="16"/>
  <c r="CK970" i="16"/>
  <c r="CL970" i="16"/>
  <c r="CM970" i="16"/>
  <c r="CN970" i="16"/>
  <c r="CO970" i="16"/>
  <c r="CP970" i="16"/>
  <c r="CQ970" i="16"/>
  <c r="CR970" i="16"/>
  <c r="CI971" i="16"/>
  <c r="CJ971" i="16"/>
  <c r="CK971" i="16"/>
  <c r="CL971" i="16"/>
  <c r="CM971" i="16"/>
  <c r="CN971" i="16"/>
  <c r="CO971" i="16"/>
  <c r="CP971" i="16"/>
  <c r="CQ971" i="16"/>
  <c r="CR971" i="16"/>
  <c r="CI972" i="16"/>
  <c r="CJ972" i="16"/>
  <c r="CK972" i="16"/>
  <c r="CL972" i="16"/>
  <c r="CM972" i="16"/>
  <c r="CN972" i="16"/>
  <c r="CO972" i="16"/>
  <c r="CP972" i="16"/>
  <c r="CQ972" i="16"/>
  <c r="CR972" i="16"/>
  <c r="CI973" i="16"/>
  <c r="CJ973" i="16"/>
  <c r="CK973" i="16"/>
  <c r="CL973" i="16"/>
  <c r="CM973" i="16"/>
  <c r="CN973" i="16"/>
  <c r="CO973" i="16"/>
  <c r="CP973" i="16"/>
  <c r="CQ973" i="16"/>
  <c r="CR973" i="16"/>
  <c r="CI974" i="16"/>
  <c r="CJ974" i="16"/>
  <c r="CK974" i="16"/>
  <c r="CL974" i="16"/>
  <c r="CM974" i="16"/>
  <c r="CN974" i="16"/>
  <c r="CO974" i="16"/>
  <c r="CP974" i="16"/>
  <c r="CQ974" i="16"/>
  <c r="CR974" i="16"/>
  <c r="CI975" i="16"/>
  <c r="CJ975" i="16"/>
  <c r="CK975" i="16"/>
  <c r="CL975" i="16"/>
  <c r="CM975" i="16"/>
  <c r="CN975" i="16"/>
  <c r="CO975" i="16"/>
  <c r="CP975" i="16"/>
  <c r="CQ975" i="16"/>
  <c r="CR975" i="16"/>
  <c r="CI976" i="16"/>
  <c r="CJ976" i="16"/>
  <c r="CK976" i="16"/>
  <c r="CL976" i="16"/>
  <c r="CM976" i="16"/>
  <c r="CN976" i="16"/>
  <c r="CO976" i="16"/>
  <c r="CP976" i="16"/>
  <c r="CQ976" i="16"/>
  <c r="CR976" i="16"/>
  <c r="CI977" i="16"/>
  <c r="CJ977" i="16"/>
  <c r="CK977" i="16"/>
  <c r="CL977" i="16"/>
  <c r="CM977" i="16"/>
  <c r="CN977" i="16"/>
  <c r="CO977" i="16"/>
  <c r="CP977" i="16"/>
  <c r="CQ977" i="16"/>
  <c r="CR977" i="16"/>
  <c r="CI978" i="16"/>
  <c r="CJ978" i="16"/>
  <c r="CK978" i="16"/>
  <c r="CL978" i="16"/>
  <c r="CM978" i="16"/>
  <c r="CN978" i="16"/>
  <c r="CO978" i="16"/>
  <c r="CP978" i="16"/>
  <c r="CQ978" i="16"/>
  <c r="CR978" i="16"/>
  <c r="CI979" i="16"/>
  <c r="CJ979" i="16"/>
  <c r="CK979" i="16"/>
  <c r="CL979" i="16"/>
  <c r="CM979" i="16"/>
  <c r="CN979" i="16"/>
  <c r="CO979" i="16"/>
  <c r="CP979" i="16"/>
  <c r="CQ979" i="16"/>
  <c r="CR979" i="16"/>
  <c r="CI980" i="16"/>
  <c r="CJ980" i="16"/>
  <c r="CK980" i="16"/>
  <c r="CL980" i="16"/>
  <c r="CM980" i="16"/>
  <c r="CN980" i="16"/>
  <c r="CO980" i="16"/>
  <c r="CP980" i="16"/>
  <c r="CQ980" i="16"/>
  <c r="CR980" i="16"/>
  <c r="CI981" i="16"/>
  <c r="CJ981" i="16"/>
  <c r="CK981" i="16"/>
  <c r="CL981" i="16"/>
  <c r="CM981" i="16"/>
  <c r="CN981" i="16"/>
  <c r="CO981" i="16"/>
  <c r="CP981" i="16"/>
  <c r="CQ981" i="16"/>
  <c r="CR981" i="16"/>
  <c r="CI982" i="16"/>
  <c r="CJ982" i="16"/>
  <c r="CK982" i="16"/>
  <c r="CL982" i="16"/>
  <c r="CM982" i="16"/>
  <c r="CN982" i="16"/>
  <c r="CO982" i="16"/>
  <c r="CP982" i="16"/>
  <c r="CQ982" i="16"/>
  <c r="CR982" i="16"/>
  <c r="CI983" i="16"/>
  <c r="CJ983" i="16"/>
  <c r="CK983" i="16"/>
  <c r="CL983" i="16"/>
  <c r="CM983" i="16"/>
  <c r="CN983" i="16"/>
  <c r="CO983" i="16"/>
  <c r="CP983" i="16"/>
  <c r="CQ983" i="16"/>
  <c r="CR983" i="16"/>
  <c r="CI984" i="16"/>
  <c r="CJ984" i="16"/>
  <c r="CK984" i="16"/>
  <c r="CL984" i="16"/>
  <c r="CM984" i="16"/>
  <c r="CN984" i="16"/>
  <c r="CO984" i="16"/>
  <c r="CP984" i="16"/>
  <c r="CQ984" i="16"/>
  <c r="CR984" i="16"/>
  <c r="CI985" i="16"/>
  <c r="CJ985" i="16"/>
  <c r="CK985" i="16"/>
  <c r="CL985" i="16"/>
  <c r="CM985" i="16"/>
  <c r="CN985" i="16"/>
  <c r="CO985" i="16"/>
  <c r="CP985" i="16"/>
  <c r="CQ985" i="16"/>
  <c r="CR985" i="16"/>
  <c r="CI986" i="16"/>
  <c r="CJ986" i="16"/>
  <c r="CK986" i="16"/>
  <c r="CL986" i="16"/>
  <c r="CM986" i="16"/>
  <c r="CN986" i="16"/>
  <c r="CO986" i="16"/>
  <c r="CP986" i="16"/>
  <c r="CQ986" i="16"/>
  <c r="CR986" i="16"/>
  <c r="CI987" i="16"/>
  <c r="CJ987" i="16"/>
  <c r="CK987" i="16"/>
  <c r="CL987" i="16"/>
  <c r="CM987" i="16"/>
  <c r="CN987" i="16"/>
  <c r="CO987" i="16"/>
  <c r="CP987" i="16"/>
  <c r="CQ987" i="16"/>
  <c r="CR987" i="16"/>
  <c r="CI988" i="16"/>
  <c r="CJ988" i="16"/>
  <c r="CK988" i="16"/>
  <c r="CL988" i="16"/>
  <c r="CM988" i="16"/>
  <c r="CN988" i="16"/>
  <c r="CO988" i="16"/>
  <c r="CP988" i="16"/>
  <c r="CQ988" i="16"/>
  <c r="CR988" i="16"/>
  <c r="CI989" i="16"/>
  <c r="CJ989" i="16"/>
  <c r="CK989" i="16"/>
  <c r="CL989" i="16"/>
  <c r="CM989" i="16"/>
  <c r="CN989" i="16"/>
  <c r="CO989" i="16"/>
  <c r="CP989" i="16"/>
  <c r="CQ989" i="16"/>
  <c r="CR989" i="16"/>
  <c r="CI990" i="16"/>
  <c r="CJ990" i="16"/>
  <c r="CK990" i="16"/>
  <c r="CL990" i="16"/>
  <c r="CM990" i="16"/>
  <c r="CN990" i="16"/>
  <c r="CO990" i="16"/>
  <c r="CP990" i="16"/>
  <c r="CQ990" i="16"/>
  <c r="CR990" i="16"/>
  <c r="CI991" i="16"/>
  <c r="CJ991" i="16"/>
  <c r="CK991" i="16"/>
  <c r="CL991" i="16"/>
  <c r="CM991" i="16"/>
  <c r="CN991" i="16"/>
  <c r="CO991" i="16"/>
  <c r="CP991" i="16"/>
  <c r="CQ991" i="16"/>
  <c r="CR991" i="16"/>
  <c r="CI992" i="16"/>
  <c r="CJ992" i="16"/>
  <c r="CK992" i="16"/>
  <c r="CL992" i="16"/>
  <c r="CM992" i="16"/>
  <c r="CN992" i="16"/>
  <c r="CO992" i="16"/>
  <c r="CP992" i="16"/>
  <c r="CQ992" i="16"/>
  <c r="CR992" i="16"/>
  <c r="CI993" i="16"/>
  <c r="CJ993" i="16"/>
  <c r="CK993" i="16"/>
  <c r="CL993" i="16"/>
  <c r="CM993" i="16"/>
  <c r="CN993" i="16"/>
  <c r="CO993" i="16"/>
  <c r="CP993" i="16"/>
  <c r="CQ993" i="16"/>
  <c r="CR993" i="16"/>
  <c r="CI994" i="16"/>
  <c r="CJ994" i="16"/>
  <c r="CK994" i="16"/>
  <c r="CL994" i="16"/>
  <c r="CM994" i="16"/>
  <c r="CN994" i="16"/>
  <c r="CO994" i="16"/>
  <c r="CP994" i="16"/>
  <c r="CQ994" i="16"/>
  <c r="CR994" i="16"/>
  <c r="CI995" i="16"/>
  <c r="CJ995" i="16"/>
  <c r="CK995" i="16"/>
  <c r="CL995" i="16"/>
  <c r="CM995" i="16"/>
  <c r="CN995" i="16"/>
  <c r="CO995" i="16"/>
  <c r="CP995" i="16"/>
  <c r="CQ995" i="16"/>
  <c r="CR995" i="16"/>
  <c r="CI996" i="16"/>
  <c r="CJ996" i="16"/>
  <c r="CK996" i="16"/>
  <c r="CL996" i="16"/>
  <c r="CM996" i="16"/>
  <c r="CN996" i="16"/>
  <c r="CO996" i="16"/>
  <c r="CP996" i="16"/>
  <c r="CQ996" i="16"/>
  <c r="CR996" i="16"/>
  <c r="CI997" i="16"/>
  <c r="CJ997" i="16"/>
  <c r="CK997" i="16"/>
  <c r="CL997" i="16"/>
  <c r="CM997" i="16"/>
  <c r="CN997" i="16"/>
  <c r="CO997" i="16"/>
  <c r="CP997" i="16"/>
  <c r="CQ997" i="16"/>
  <c r="CR997" i="16"/>
  <c r="CI998" i="16"/>
  <c r="CJ998" i="16"/>
  <c r="CK998" i="16"/>
  <c r="CL998" i="16"/>
  <c r="CM998" i="16"/>
  <c r="CN998" i="16"/>
  <c r="CO998" i="16"/>
  <c r="CP998" i="16"/>
  <c r="CQ998" i="16"/>
  <c r="CR998" i="16"/>
  <c r="CI999" i="16"/>
  <c r="CJ999" i="16"/>
  <c r="CK999" i="16"/>
  <c r="CL999" i="16"/>
  <c r="CM999" i="16"/>
  <c r="CN999" i="16"/>
  <c r="CO999" i="16"/>
  <c r="CP999" i="16"/>
  <c r="CQ999" i="16"/>
  <c r="CR999" i="16"/>
  <c r="CI1000" i="16"/>
  <c r="CJ1000" i="16"/>
  <c r="CK1000" i="16"/>
  <c r="CL1000" i="16"/>
  <c r="CM1000" i="16"/>
  <c r="CN1000" i="16"/>
  <c r="CO1000" i="16"/>
  <c r="CP1000" i="16"/>
  <c r="CQ1000" i="16"/>
  <c r="CR1000" i="16"/>
  <c r="CI1001" i="16"/>
  <c r="CJ1001" i="16"/>
  <c r="CK1001" i="16"/>
  <c r="CL1001" i="16"/>
  <c r="CM1001" i="16"/>
  <c r="CN1001" i="16"/>
  <c r="CO1001" i="16"/>
  <c r="CP1001" i="16"/>
  <c r="CQ1001" i="16"/>
  <c r="CR1001" i="16"/>
  <c r="CI1002" i="16"/>
  <c r="CJ1002" i="16"/>
  <c r="CK1002" i="16"/>
  <c r="CL1002" i="16"/>
  <c r="CM1002" i="16"/>
  <c r="CN1002" i="16"/>
  <c r="CO1002" i="16"/>
  <c r="CP1002" i="16"/>
  <c r="CQ1002" i="16"/>
  <c r="CR1002" i="16"/>
  <c r="CI1003" i="16"/>
  <c r="CJ1003" i="16"/>
  <c r="CK1003" i="16"/>
  <c r="CL1003" i="16"/>
  <c r="CM1003" i="16"/>
  <c r="CN1003" i="16"/>
  <c r="CO1003" i="16"/>
  <c r="CP1003" i="16"/>
  <c r="CQ1003" i="16"/>
  <c r="CR1003" i="16"/>
  <c r="CI1004" i="16"/>
  <c r="CJ1004" i="16"/>
  <c r="CK1004" i="16"/>
  <c r="CL1004" i="16"/>
  <c r="CM1004" i="16"/>
  <c r="CN1004" i="16"/>
  <c r="CO1004" i="16"/>
  <c r="CP1004" i="16"/>
  <c r="CQ1004" i="16"/>
  <c r="CR1004" i="16"/>
  <c r="CI1005" i="16"/>
  <c r="CJ1005" i="16"/>
  <c r="CK1005" i="16"/>
  <c r="CL1005" i="16"/>
  <c r="CM1005" i="16"/>
  <c r="CN1005" i="16"/>
  <c r="CO1005" i="16"/>
  <c r="CP1005" i="16"/>
  <c r="CQ1005" i="16"/>
  <c r="CR1005" i="16"/>
  <c r="CI1006" i="16"/>
  <c r="CJ1006" i="16"/>
  <c r="CK1006" i="16"/>
  <c r="CL1006" i="16"/>
  <c r="CM1006" i="16"/>
  <c r="CN1006" i="16"/>
  <c r="CO1006" i="16"/>
  <c r="CP1006" i="16"/>
  <c r="CQ1006" i="16"/>
  <c r="CR1006" i="16"/>
  <c r="CI1007" i="16"/>
  <c r="CJ1007" i="16"/>
  <c r="CK1007" i="16"/>
  <c r="CL1007" i="16"/>
  <c r="CM1007" i="16"/>
  <c r="CN1007" i="16"/>
  <c r="CO1007" i="16"/>
  <c r="CP1007" i="16"/>
  <c r="CQ1007" i="16"/>
  <c r="CR1007" i="16"/>
  <c r="CI1008" i="16"/>
  <c r="CJ1008" i="16"/>
  <c r="CK1008" i="16"/>
  <c r="CL1008" i="16"/>
  <c r="CM1008" i="16"/>
  <c r="CN1008" i="16"/>
  <c r="CO1008" i="16"/>
  <c r="CP1008" i="16"/>
  <c r="CQ1008" i="16"/>
  <c r="CR1008" i="16"/>
  <c r="CI1009" i="16"/>
  <c r="CJ1009" i="16"/>
  <c r="CK1009" i="16"/>
  <c r="CL1009" i="16"/>
  <c r="CM1009" i="16"/>
  <c r="CN1009" i="16"/>
  <c r="CO1009" i="16"/>
  <c r="CP1009" i="16"/>
  <c r="CQ1009" i="16"/>
  <c r="CR1009" i="16"/>
  <c r="CI1010" i="16"/>
  <c r="CJ1010" i="16"/>
  <c r="CK1010" i="16"/>
  <c r="CL1010" i="16"/>
  <c r="CM1010" i="16"/>
  <c r="CN1010" i="16"/>
  <c r="CO1010" i="16"/>
  <c r="CP1010" i="16"/>
  <c r="CQ1010" i="16"/>
  <c r="CR1010" i="16"/>
  <c r="CI1011" i="16"/>
  <c r="CJ1011" i="16"/>
  <c r="CK1011" i="16"/>
  <c r="CL1011" i="16"/>
  <c r="CM1011" i="16"/>
  <c r="CN1011" i="16"/>
  <c r="CO1011" i="16"/>
  <c r="CP1011" i="16"/>
  <c r="CQ1011" i="16"/>
  <c r="CR1011" i="16"/>
  <c r="CI1012" i="16"/>
  <c r="CJ1012" i="16"/>
  <c r="CK1012" i="16"/>
  <c r="CL1012" i="16"/>
  <c r="CM1012" i="16"/>
  <c r="CN1012" i="16"/>
  <c r="CO1012" i="16"/>
  <c r="CP1012" i="16"/>
  <c r="CQ1012" i="16"/>
  <c r="CR1012" i="16"/>
  <c r="CI1013" i="16"/>
  <c r="CJ1013" i="16"/>
  <c r="CK1013" i="16"/>
  <c r="CL1013" i="16"/>
  <c r="CM1013" i="16"/>
  <c r="CN1013" i="16"/>
  <c r="CO1013" i="16"/>
  <c r="CP1013" i="16"/>
  <c r="CQ1013" i="16"/>
  <c r="CR1013" i="16"/>
  <c r="CI1014" i="16"/>
  <c r="CJ1014" i="16"/>
  <c r="CK1014" i="16"/>
  <c r="CL1014" i="16"/>
  <c r="CM1014" i="16"/>
  <c r="CN1014" i="16"/>
  <c r="CO1014" i="16"/>
  <c r="CP1014" i="16"/>
  <c r="CQ1014" i="16"/>
  <c r="CR1014" i="16"/>
  <c r="CI1015" i="16"/>
  <c r="CJ1015" i="16"/>
  <c r="CK1015" i="16"/>
  <c r="CL1015" i="16"/>
  <c r="CM1015" i="16"/>
  <c r="CN1015" i="16"/>
  <c r="CO1015" i="16"/>
  <c r="CP1015" i="16"/>
  <c r="CQ1015" i="16"/>
  <c r="CR1015" i="16"/>
  <c r="CI1016" i="16"/>
  <c r="CJ1016" i="16"/>
  <c r="CK1016" i="16"/>
  <c r="CL1016" i="16"/>
  <c r="CM1016" i="16"/>
  <c r="CN1016" i="16"/>
  <c r="CO1016" i="16"/>
  <c r="CP1016" i="16"/>
  <c r="CQ1016" i="16"/>
  <c r="CR1016" i="16"/>
  <c r="CR17" i="16"/>
  <c r="CQ17" i="16"/>
  <c r="CP17" i="16"/>
  <c r="CO17" i="16"/>
  <c r="CN17" i="16"/>
  <c r="CM17" i="16"/>
  <c r="CL17" i="16"/>
  <c r="CK17" i="16"/>
  <c r="CJ17" i="16"/>
  <c r="CI17" i="16"/>
  <c r="BI13" i="16"/>
  <c r="CA18" i="16"/>
  <c r="CA19" i="16"/>
  <c r="CA20" i="16"/>
  <c r="CA21" i="16"/>
  <c r="CA22" i="16"/>
  <c r="CA23" i="16"/>
  <c r="CA24" i="16"/>
  <c r="CB24" i="16" s="1"/>
  <c r="CA25" i="16"/>
  <c r="CA26" i="16"/>
  <c r="CA27" i="16"/>
  <c r="CA28" i="16"/>
  <c r="CA29" i="16"/>
  <c r="CA30" i="16"/>
  <c r="CA31" i="16"/>
  <c r="CA32" i="16"/>
  <c r="CA33" i="16"/>
  <c r="CB33" i="16" s="1"/>
  <c r="CA34" i="16"/>
  <c r="CA35" i="16"/>
  <c r="CA36" i="16"/>
  <c r="CA37" i="16"/>
  <c r="CA38" i="16"/>
  <c r="CA39" i="16"/>
  <c r="CA40" i="16"/>
  <c r="CB40" i="16" s="1"/>
  <c r="CA41" i="16"/>
  <c r="CA42" i="16"/>
  <c r="CA43" i="16"/>
  <c r="CA44" i="16"/>
  <c r="CA45" i="16"/>
  <c r="CA46" i="16"/>
  <c r="CA47" i="16"/>
  <c r="CA48" i="16"/>
  <c r="CA49" i="16"/>
  <c r="CB49" i="16" s="1"/>
  <c r="CA50" i="16"/>
  <c r="CA51" i="16"/>
  <c r="CA52" i="16"/>
  <c r="CA53" i="16"/>
  <c r="CA54" i="16"/>
  <c r="CA55" i="16"/>
  <c r="CA56" i="16"/>
  <c r="CB56" i="16" s="1"/>
  <c r="CA57" i="16"/>
  <c r="CA58" i="16"/>
  <c r="CA59" i="16"/>
  <c r="CA60" i="16"/>
  <c r="CA61" i="16"/>
  <c r="CA62" i="16"/>
  <c r="CA63" i="16"/>
  <c r="CA64" i="16"/>
  <c r="CA65" i="16"/>
  <c r="CB65" i="16" s="1"/>
  <c r="CA66" i="16"/>
  <c r="CA67" i="16"/>
  <c r="CA68" i="16"/>
  <c r="CA69" i="16"/>
  <c r="CA70" i="16"/>
  <c r="CA71" i="16"/>
  <c r="CA72" i="16"/>
  <c r="CB72" i="16" s="1"/>
  <c r="CA73" i="16"/>
  <c r="CA74" i="16"/>
  <c r="CA75" i="16"/>
  <c r="CA76" i="16"/>
  <c r="CA77" i="16"/>
  <c r="CA78" i="16"/>
  <c r="CA79" i="16"/>
  <c r="CA80" i="16"/>
  <c r="CA81" i="16"/>
  <c r="CB81" i="16" s="1"/>
  <c r="CA82" i="16"/>
  <c r="CA83" i="16"/>
  <c r="CA84" i="16"/>
  <c r="CA85" i="16"/>
  <c r="CA86" i="16"/>
  <c r="CA87" i="16"/>
  <c r="CA88" i="16"/>
  <c r="CB88" i="16" s="1"/>
  <c r="CA89" i="16"/>
  <c r="CA90" i="16"/>
  <c r="CA91" i="16"/>
  <c r="CA92" i="16"/>
  <c r="CA93" i="16"/>
  <c r="CA94" i="16"/>
  <c r="CA95" i="16"/>
  <c r="CA96" i="16"/>
  <c r="CA97" i="16"/>
  <c r="CB97" i="16" s="1"/>
  <c r="CA98" i="16"/>
  <c r="CA99" i="16"/>
  <c r="CA100" i="16"/>
  <c r="CA101" i="16"/>
  <c r="CA102" i="16"/>
  <c r="CA103" i="16"/>
  <c r="CA104" i="16"/>
  <c r="CB104" i="16" s="1"/>
  <c r="CA105" i="16"/>
  <c r="CA106" i="16"/>
  <c r="CA107" i="16"/>
  <c r="CA108" i="16"/>
  <c r="CA109" i="16"/>
  <c r="CA110" i="16"/>
  <c r="CA111" i="16"/>
  <c r="CA112" i="16"/>
  <c r="CA113" i="16"/>
  <c r="CB113" i="16" s="1"/>
  <c r="CA114" i="16"/>
  <c r="CA115" i="16"/>
  <c r="CA116" i="16"/>
  <c r="CA117" i="16"/>
  <c r="CA118" i="16"/>
  <c r="CA119" i="16"/>
  <c r="CA120" i="16"/>
  <c r="CB120" i="16" s="1"/>
  <c r="CA121" i="16"/>
  <c r="CA122" i="16"/>
  <c r="CA123" i="16"/>
  <c r="CA124" i="16"/>
  <c r="CA125" i="16"/>
  <c r="CA126" i="16"/>
  <c r="CA127" i="16"/>
  <c r="CA128" i="16"/>
  <c r="CA129" i="16"/>
  <c r="CB129" i="16" s="1"/>
  <c r="CA130" i="16"/>
  <c r="CA131" i="16"/>
  <c r="CA132" i="16"/>
  <c r="CA133" i="16"/>
  <c r="CA134" i="16"/>
  <c r="CA135" i="16"/>
  <c r="CA136" i="16"/>
  <c r="CB136" i="16" s="1"/>
  <c r="CA137" i="16"/>
  <c r="CA138" i="16"/>
  <c r="CA139" i="16"/>
  <c r="CA140" i="16"/>
  <c r="CA141" i="16"/>
  <c r="CA142" i="16"/>
  <c r="CA143" i="16"/>
  <c r="CA144" i="16"/>
  <c r="CA145" i="16"/>
  <c r="CB145" i="16" s="1"/>
  <c r="CA146" i="16"/>
  <c r="CA147" i="16"/>
  <c r="CA148" i="16"/>
  <c r="CA149" i="16"/>
  <c r="CA150" i="16"/>
  <c r="CA151" i="16"/>
  <c r="CA152" i="16"/>
  <c r="CB152" i="16" s="1"/>
  <c r="CA153" i="16"/>
  <c r="CA154" i="16"/>
  <c r="CA155" i="16"/>
  <c r="CA156" i="16"/>
  <c r="CA157" i="16"/>
  <c r="CA158" i="16"/>
  <c r="CA159" i="16"/>
  <c r="CA160" i="16"/>
  <c r="CA161" i="16"/>
  <c r="CB161" i="16" s="1"/>
  <c r="CA162" i="16"/>
  <c r="CA163" i="16"/>
  <c r="CA164" i="16"/>
  <c r="CA165" i="16"/>
  <c r="CA166" i="16"/>
  <c r="CA167" i="16"/>
  <c r="CA168" i="16"/>
  <c r="CB168" i="16" s="1"/>
  <c r="CA169" i="16"/>
  <c r="CA170" i="16"/>
  <c r="CA171" i="16"/>
  <c r="CA172" i="16"/>
  <c r="CA173" i="16"/>
  <c r="CA174" i="16"/>
  <c r="CA175" i="16"/>
  <c r="CA176" i="16"/>
  <c r="CA177" i="16"/>
  <c r="CB177" i="16" s="1"/>
  <c r="CA178" i="16"/>
  <c r="CA179" i="16"/>
  <c r="CA180" i="16"/>
  <c r="CA181" i="16"/>
  <c r="CA182" i="16"/>
  <c r="CA183" i="16"/>
  <c r="CA184" i="16"/>
  <c r="CB184" i="16" s="1"/>
  <c r="CA185" i="16"/>
  <c r="CA186" i="16"/>
  <c r="CA187" i="16"/>
  <c r="CA188" i="16"/>
  <c r="CA189" i="16"/>
  <c r="CA190" i="16"/>
  <c r="CA191" i="16"/>
  <c r="CA192" i="16"/>
  <c r="CA193" i="16"/>
  <c r="CB193" i="16" s="1"/>
  <c r="CA194" i="16"/>
  <c r="CA195" i="16"/>
  <c r="CA196" i="16"/>
  <c r="CA197" i="16"/>
  <c r="CA198" i="16"/>
  <c r="CA199" i="16"/>
  <c r="CA200" i="16"/>
  <c r="CB200" i="16" s="1"/>
  <c r="CA201" i="16"/>
  <c r="CA202" i="16"/>
  <c r="CA203" i="16"/>
  <c r="CA204" i="16"/>
  <c r="CA205" i="16"/>
  <c r="CA206" i="16"/>
  <c r="CA207" i="16"/>
  <c r="CA208" i="16"/>
  <c r="CA209" i="16"/>
  <c r="CB209" i="16" s="1"/>
  <c r="CA210" i="16"/>
  <c r="CA211" i="16"/>
  <c r="CA212" i="16"/>
  <c r="CA213" i="16"/>
  <c r="CA214" i="16"/>
  <c r="CA215" i="16"/>
  <c r="CA216" i="16"/>
  <c r="CB216" i="16" s="1"/>
  <c r="CA217" i="16"/>
  <c r="CA218" i="16"/>
  <c r="CA219" i="16"/>
  <c r="CA220" i="16"/>
  <c r="CA221" i="16"/>
  <c r="CA222" i="16"/>
  <c r="CA223" i="16"/>
  <c r="CA224" i="16"/>
  <c r="CA225" i="16"/>
  <c r="CB225" i="16" s="1"/>
  <c r="CA226" i="16"/>
  <c r="CA227" i="16"/>
  <c r="CA228" i="16"/>
  <c r="CA229" i="16"/>
  <c r="CA230" i="16"/>
  <c r="CA231" i="16"/>
  <c r="CA232" i="16"/>
  <c r="CB232" i="16" s="1"/>
  <c r="CA233" i="16"/>
  <c r="CA234" i="16"/>
  <c r="CA235" i="16"/>
  <c r="CA236" i="16"/>
  <c r="CA237" i="16"/>
  <c r="CA238" i="16"/>
  <c r="CA239" i="16"/>
  <c r="CA240" i="16"/>
  <c r="CA241" i="16"/>
  <c r="CB241" i="16" s="1"/>
  <c r="CA242" i="16"/>
  <c r="CA243" i="16"/>
  <c r="CA244" i="16"/>
  <c r="CA245" i="16"/>
  <c r="CA246" i="16"/>
  <c r="CA247" i="16"/>
  <c r="CA248" i="16"/>
  <c r="CB248" i="16" s="1"/>
  <c r="CA249" i="16"/>
  <c r="CA250" i="16"/>
  <c r="CA251" i="16"/>
  <c r="CA252" i="16"/>
  <c r="CA253" i="16"/>
  <c r="CA254" i="16"/>
  <c r="CA255" i="16"/>
  <c r="CA256" i="16"/>
  <c r="CA257" i="16"/>
  <c r="CB257" i="16" s="1"/>
  <c r="CA258" i="16"/>
  <c r="CA259" i="16"/>
  <c r="CA260" i="16"/>
  <c r="CA261" i="16"/>
  <c r="CA262" i="16"/>
  <c r="CA263" i="16"/>
  <c r="CA264" i="16"/>
  <c r="CB264" i="16" s="1"/>
  <c r="CA265" i="16"/>
  <c r="CA266" i="16"/>
  <c r="CA267" i="16"/>
  <c r="CA268" i="16"/>
  <c r="CA269" i="16"/>
  <c r="CA270" i="16"/>
  <c r="CA271" i="16"/>
  <c r="CA272" i="16"/>
  <c r="CA273" i="16"/>
  <c r="CB273" i="16" s="1"/>
  <c r="CA274" i="16"/>
  <c r="CA275" i="16"/>
  <c r="CA276" i="16"/>
  <c r="CA277" i="16"/>
  <c r="CA278" i="16"/>
  <c r="CA279" i="16"/>
  <c r="CA280" i="16"/>
  <c r="CB280" i="16" s="1"/>
  <c r="CA281" i="16"/>
  <c r="CA282" i="16"/>
  <c r="CA283" i="16"/>
  <c r="CA284" i="16"/>
  <c r="CA285" i="16"/>
  <c r="CA286" i="16"/>
  <c r="CA287" i="16"/>
  <c r="CA288" i="16"/>
  <c r="CA289" i="16"/>
  <c r="CB289" i="16" s="1"/>
  <c r="CA290" i="16"/>
  <c r="CA291" i="16"/>
  <c r="CA292" i="16"/>
  <c r="CA293" i="16"/>
  <c r="CA294" i="16"/>
  <c r="CA295" i="16"/>
  <c r="CA296" i="16"/>
  <c r="CB296" i="16" s="1"/>
  <c r="CA297" i="16"/>
  <c r="CA298" i="16"/>
  <c r="CA299" i="16"/>
  <c r="CA300" i="16"/>
  <c r="CA301" i="16"/>
  <c r="CA302" i="16"/>
  <c r="CA303" i="16"/>
  <c r="CA304" i="16"/>
  <c r="CA305" i="16"/>
  <c r="CB305" i="16" s="1"/>
  <c r="CA306" i="16"/>
  <c r="CA307" i="16"/>
  <c r="CA308" i="16"/>
  <c r="CA309" i="16"/>
  <c r="CA310" i="16"/>
  <c r="CA311" i="16"/>
  <c r="CA312" i="16"/>
  <c r="CB312" i="16" s="1"/>
  <c r="CA313" i="16"/>
  <c r="CA314" i="16"/>
  <c r="CA315" i="16"/>
  <c r="CA316" i="16"/>
  <c r="CA317" i="16"/>
  <c r="CA318" i="16"/>
  <c r="CA319" i="16"/>
  <c r="CA320" i="16"/>
  <c r="CA321" i="16"/>
  <c r="CB321" i="16" s="1"/>
  <c r="CA322" i="16"/>
  <c r="CA323" i="16"/>
  <c r="CA324" i="16"/>
  <c r="CA325" i="16"/>
  <c r="CA326" i="16"/>
  <c r="CA327" i="16"/>
  <c r="CA328" i="16"/>
  <c r="CB328" i="16" s="1"/>
  <c r="CA329" i="16"/>
  <c r="CA330" i="16"/>
  <c r="CA331" i="16"/>
  <c r="CA332" i="16"/>
  <c r="CA333" i="16"/>
  <c r="CA334" i="16"/>
  <c r="CA335" i="16"/>
  <c r="CA336" i="16"/>
  <c r="CA337" i="16"/>
  <c r="CB337" i="16" s="1"/>
  <c r="CA338" i="16"/>
  <c r="CA339" i="16"/>
  <c r="CA340" i="16"/>
  <c r="CA341" i="16"/>
  <c r="CA342" i="16"/>
  <c r="CA343" i="16"/>
  <c r="CA344" i="16"/>
  <c r="CB344" i="16" s="1"/>
  <c r="CA345" i="16"/>
  <c r="CA346" i="16"/>
  <c r="CA347" i="16"/>
  <c r="CA348" i="16"/>
  <c r="CA349" i="16"/>
  <c r="CA350" i="16"/>
  <c r="CA351" i="16"/>
  <c r="CA352" i="16"/>
  <c r="CA353" i="16"/>
  <c r="CB353" i="16" s="1"/>
  <c r="CA354" i="16"/>
  <c r="CA355" i="16"/>
  <c r="CA356" i="16"/>
  <c r="CA357" i="16"/>
  <c r="CA358" i="16"/>
  <c r="CA359" i="16"/>
  <c r="CA360" i="16"/>
  <c r="CB360" i="16" s="1"/>
  <c r="CA361" i="16"/>
  <c r="CA362" i="16"/>
  <c r="CA363" i="16"/>
  <c r="CA364" i="16"/>
  <c r="CA365" i="16"/>
  <c r="CA366" i="16"/>
  <c r="CA367" i="16"/>
  <c r="CA368" i="16"/>
  <c r="CA369" i="16"/>
  <c r="CB369" i="16" s="1"/>
  <c r="CA370" i="16"/>
  <c r="CA371" i="16"/>
  <c r="CA372" i="16"/>
  <c r="CA373" i="16"/>
  <c r="CA374" i="16"/>
  <c r="CA375" i="16"/>
  <c r="CA376" i="16"/>
  <c r="CB376" i="16" s="1"/>
  <c r="CA377" i="16"/>
  <c r="CA378" i="16"/>
  <c r="CA379" i="16"/>
  <c r="CA380" i="16"/>
  <c r="CA381" i="16"/>
  <c r="CA382" i="16"/>
  <c r="CA383" i="16"/>
  <c r="CA384" i="16"/>
  <c r="CA385" i="16"/>
  <c r="CB385" i="16" s="1"/>
  <c r="CA386" i="16"/>
  <c r="CA387" i="16"/>
  <c r="CA388" i="16"/>
  <c r="CA389" i="16"/>
  <c r="CA390" i="16"/>
  <c r="CA391" i="16"/>
  <c r="CA392" i="16"/>
  <c r="CB392" i="16" s="1"/>
  <c r="CA393" i="16"/>
  <c r="CA394" i="16"/>
  <c r="CA395" i="16"/>
  <c r="CA396" i="16"/>
  <c r="CA397" i="16"/>
  <c r="CA398" i="16"/>
  <c r="CA399" i="16"/>
  <c r="CA400" i="16"/>
  <c r="CA401" i="16"/>
  <c r="CB401" i="16" s="1"/>
  <c r="CA402" i="16"/>
  <c r="CA403" i="16"/>
  <c r="CA404" i="16"/>
  <c r="CA405" i="16"/>
  <c r="CA406" i="16"/>
  <c r="CA407" i="16"/>
  <c r="CA408" i="16"/>
  <c r="CB408" i="16" s="1"/>
  <c r="CA409" i="16"/>
  <c r="CA410" i="16"/>
  <c r="CA411" i="16"/>
  <c r="CA412" i="16"/>
  <c r="CA413" i="16"/>
  <c r="CA414" i="16"/>
  <c r="CA415" i="16"/>
  <c r="CA416" i="16"/>
  <c r="CA417" i="16"/>
  <c r="CB417" i="16" s="1"/>
  <c r="CA418" i="16"/>
  <c r="CA419" i="16"/>
  <c r="CA420" i="16"/>
  <c r="CA421" i="16"/>
  <c r="CA422" i="16"/>
  <c r="CA423" i="16"/>
  <c r="CA424" i="16"/>
  <c r="CB424" i="16" s="1"/>
  <c r="CA425" i="16"/>
  <c r="CA426" i="16"/>
  <c r="CA427" i="16"/>
  <c r="CA428" i="16"/>
  <c r="CA429" i="16"/>
  <c r="CA430" i="16"/>
  <c r="CA431" i="16"/>
  <c r="CA432" i="16"/>
  <c r="CA433" i="16"/>
  <c r="CB433" i="16" s="1"/>
  <c r="CA434" i="16"/>
  <c r="CA435" i="16"/>
  <c r="CA436" i="16"/>
  <c r="CA437" i="16"/>
  <c r="CA438" i="16"/>
  <c r="CA439" i="16"/>
  <c r="CA440" i="16"/>
  <c r="CB440" i="16" s="1"/>
  <c r="CA441" i="16"/>
  <c r="CA442" i="16"/>
  <c r="CA443" i="16"/>
  <c r="CA444" i="16"/>
  <c r="CA445" i="16"/>
  <c r="CA446" i="16"/>
  <c r="CA447" i="16"/>
  <c r="CA448" i="16"/>
  <c r="CA449" i="16"/>
  <c r="CB449" i="16" s="1"/>
  <c r="CA450" i="16"/>
  <c r="CA451" i="16"/>
  <c r="CA452" i="16"/>
  <c r="CA453" i="16"/>
  <c r="CA454" i="16"/>
  <c r="CA455" i="16"/>
  <c r="CA456" i="16"/>
  <c r="CB456" i="16" s="1"/>
  <c r="CA457" i="16"/>
  <c r="CA458" i="16"/>
  <c r="CA459" i="16"/>
  <c r="CA460" i="16"/>
  <c r="CA461" i="16"/>
  <c r="CA462" i="16"/>
  <c r="CA463" i="16"/>
  <c r="CA464" i="16"/>
  <c r="CA465" i="16"/>
  <c r="CB465" i="16" s="1"/>
  <c r="CA466" i="16"/>
  <c r="CA467" i="16"/>
  <c r="CA468" i="16"/>
  <c r="CA469" i="16"/>
  <c r="CA470" i="16"/>
  <c r="CA471" i="16"/>
  <c r="CA472" i="16"/>
  <c r="CB472" i="16" s="1"/>
  <c r="CA473" i="16"/>
  <c r="CA474" i="16"/>
  <c r="CA475" i="16"/>
  <c r="CA476" i="16"/>
  <c r="CA477" i="16"/>
  <c r="CA478" i="16"/>
  <c r="CA479" i="16"/>
  <c r="CA480" i="16"/>
  <c r="CA481" i="16"/>
  <c r="CB481" i="16" s="1"/>
  <c r="CA482" i="16"/>
  <c r="CA483" i="16"/>
  <c r="CA484" i="16"/>
  <c r="CA485" i="16"/>
  <c r="CA486" i="16"/>
  <c r="CA487" i="16"/>
  <c r="CA488" i="16"/>
  <c r="CB488" i="16" s="1"/>
  <c r="CA489" i="16"/>
  <c r="CA490" i="16"/>
  <c r="CA491" i="16"/>
  <c r="CA492" i="16"/>
  <c r="CA493" i="16"/>
  <c r="CA494" i="16"/>
  <c r="CA495" i="16"/>
  <c r="CA496" i="16"/>
  <c r="CA497" i="16"/>
  <c r="CB497" i="16" s="1"/>
  <c r="CA498" i="16"/>
  <c r="CA499" i="16"/>
  <c r="CA500" i="16"/>
  <c r="CA501" i="16"/>
  <c r="CA502" i="16"/>
  <c r="CA503" i="16"/>
  <c r="CA504" i="16"/>
  <c r="CB504" i="16" s="1"/>
  <c r="CA505" i="16"/>
  <c r="CA506" i="16"/>
  <c r="CA507" i="16"/>
  <c r="CA508" i="16"/>
  <c r="CA509" i="16"/>
  <c r="CA510" i="16"/>
  <c r="CA511" i="16"/>
  <c r="CA512" i="16"/>
  <c r="CA513" i="16"/>
  <c r="CB513" i="16" s="1"/>
  <c r="CA514" i="16"/>
  <c r="CA515" i="16"/>
  <c r="CA516" i="16"/>
  <c r="CA517" i="16"/>
  <c r="CA518" i="16"/>
  <c r="CA519" i="16"/>
  <c r="CA520" i="16"/>
  <c r="CB520" i="16" s="1"/>
  <c r="CA521" i="16"/>
  <c r="CA522" i="16"/>
  <c r="CA523" i="16"/>
  <c r="CA524" i="16"/>
  <c r="CA525" i="16"/>
  <c r="CA526" i="16"/>
  <c r="CA527" i="16"/>
  <c r="CA528" i="16"/>
  <c r="CA529" i="16"/>
  <c r="CB529" i="16" s="1"/>
  <c r="CA530" i="16"/>
  <c r="CA531" i="16"/>
  <c r="CA532" i="16"/>
  <c r="CA533" i="16"/>
  <c r="CA534" i="16"/>
  <c r="CA535" i="16"/>
  <c r="CA536" i="16"/>
  <c r="CB536" i="16" s="1"/>
  <c r="CA537" i="16"/>
  <c r="CA538" i="16"/>
  <c r="CA539" i="16"/>
  <c r="CA540" i="16"/>
  <c r="CA541" i="16"/>
  <c r="CA542" i="16"/>
  <c r="CA543" i="16"/>
  <c r="CA544" i="16"/>
  <c r="CA545" i="16"/>
  <c r="CB545" i="16" s="1"/>
  <c r="CA546" i="16"/>
  <c r="CA547" i="16"/>
  <c r="CA548" i="16"/>
  <c r="CA549" i="16"/>
  <c r="CA550" i="16"/>
  <c r="CA551" i="16"/>
  <c r="CA552" i="16"/>
  <c r="CB552" i="16" s="1"/>
  <c r="CA553" i="16"/>
  <c r="CA554" i="16"/>
  <c r="CA555" i="16"/>
  <c r="CA556" i="16"/>
  <c r="CA557" i="16"/>
  <c r="CA558" i="16"/>
  <c r="CA559" i="16"/>
  <c r="CA560" i="16"/>
  <c r="CA561" i="16"/>
  <c r="CB561" i="16" s="1"/>
  <c r="CA562" i="16"/>
  <c r="CA563" i="16"/>
  <c r="CA564" i="16"/>
  <c r="CA565" i="16"/>
  <c r="CA566" i="16"/>
  <c r="CA567" i="16"/>
  <c r="CA568" i="16"/>
  <c r="CB568" i="16" s="1"/>
  <c r="CA569" i="16"/>
  <c r="CA570" i="16"/>
  <c r="CA571" i="16"/>
  <c r="CA572" i="16"/>
  <c r="CA573" i="16"/>
  <c r="CA574" i="16"/>
  <c r="CA575" i="16"/>
  <c r="CA576" i="16"/>
  <c r="CA577" i="16"/>
  <c r="CB577" i="16" s="1"/>
  <c r="CA578" i="16"/>
  <c r="CA579" i="16"/>
  <c r="CA580" i="16"/>
  <c r="CA581" i="16"/>
  <c r="CA582" i="16"/>
  <c r="CA583" i="16"/>
  <c r="CA584" i="16"/>
  <c r="CB584" i="16" s="1"/>
  <c r="CA585" i="16"/>
  <c r="CA586" i="16"/>
  <c r="CA587" i="16"/>
  <c r="CA588" i="16"/>
  <c r="CA589" i="16"/>
  <c r="CA590" i="16"/>
  <c r="CA591" i="16"/>
  <c r="CA592" i="16"/>
  <c r="CA593" i="16"/>
  <c r="CB593" i="16" s="1"/>
  <c r="CA594" i="16"/>
  <c r="CA595" i="16"/>
  <c r="CA596" i="16"/>
  <c r="CA597" i="16"/>
  <c r="CA598" i="16"/>
  <c r="CA599" i="16"/>
  <c r="CA600" i="16"/>
  <c r="CB600" i="16" s="1"/>
  <c r="CA601" i="16"/>
  <c r="CA602" i="16"/>
  <c r="CA603" i="16"/>
  <c r="CA604" i="16"/>
  <c r="CA605" i="16"/>
  <c r="CA606" i="16"/>
  <c r="CA607" i="16"/>
  <c r="CA608" i="16"/>
  <c r="CA609" i="16"/>
  <c r="CB609" i="16" s="1"/>
  <c r="CA610" i="16"/>
  <c r="CA611" i="16"/>
  <c r="CA612" i="16"/>
  <c r="CA613" i="16"/>
  <c r="CA614" i="16"/>
  <c r="CA615" i="16"/>
  <c r="CA616" i="16"/>
  <c r="CB616" i="16" s="1"/>
  <c r="CA617" i="16"/>
  <c r="CA618" i="16"/>
  <c r="CA619" i="16"/>
  <c r="CA620" i="16"/>
  <c r="CA621" i="16"/>
  <c r="CA622" i="16"/>
  <c r="CA623" i="16"/>
  <c r="CA624" i="16"/>
  <c r="CA625" i="16"/>
  <c r="CB625" i="16" s="1"/>
  <c r="CA626" i="16"/>
  <c r="CA627" i="16"/>
  <c r="CA628" i="16"/>
  <c r="CA629" i="16"/>
  <c r="CA630" i="16"/>
  <c r="CA631" i="16"/>
  <c r="CA632" i="16"/>
  <c r="CB632" i="16" s="1"/>
  <c r="CA633" i="16"/>
  <c r="CA634" i="16"/>
  <c r="CA635" i="16"/>
  <c r="CA636" i="16"/>
  <c r="CA637" i="16"/>
  <c r="CA638" i="16"/>
  <c r="CA639" i="16"/>
  <c r="CA640" i="16"/>
  <c r="CA641" i="16"/>
  <c r="CB641" i="16" s="1"/>
  <c r="CA642" i="16"/>
  <c r="CA643" i="16"/>
  <c r="CA644" i="16"/>
  <c r="CA645" i="16"/>
  <c r="CA646" i="16"/>
  <c r="CA647" i="16"/>
  <c r="CA648" i="16"/>
  <c r="CB648" i="16" s="1"/>
  <c r="CA649" i="16"/>
  <c r="CA650" i="16"/>
  <c r="CA651" i="16"/>
  <c r="CA652" i="16"/>
  <c r="CA653" i="16"/>
  <c r="CA654" i="16"/>
  <c r="CA655" i="16"/>
  <c r="CA656" i="16"/>
  <c r="CA657" i="16"/>
  <c r="CB657" i="16" s="1"/>
  <c r="CA658" i="16"/>
  <c r="CA659" i="16"/>
  <c r="CA660" i="16"/>
  <c r="CA661" i="16"/>
  <c r="CA662" i="16"/>
  <c r="CA663" i="16"/>
  <c r="CA664" i="16"/>
  <c r="CB664" i="16" s="1"/>
  <c r="CA665" i="16"/>
  <c r="CA666" i="16"/>
  <c r="CA667" i="16"/>
  <c r="CA668" i="16"/>
  <c r="CA669" i="16"/>
  <c r="CA670" i="16"/>
  <c r="CA671" i="16"/>
  <c r="CA672" i="16"/>
  <c r="CA673" i="16"/>
  <c r="CB673" i="16" s="1"/>
  <c r="CA674" i="16"/>
  <c r="CA675" i="16"/>
  <c r="CA676" i="16"/>
  <c r="CA677" i="16"/>
  <c r="CA678" i="16"/>
  <c r="CA679" i="16"/>
  <c r="CA680" i="16"/>
  <c r="CB680" i="16" s="1"/>
  <c r="CA681" i="16"/>
  <c r="CA682" i="16"/>
  <c r="CA683" i="16"/>
  <c r="CA684" i="16"/>
  <c r="CA685" i="16"/>
  <c r="CA686" i="16"/>
  <c r="CA687" i="16"/>
  <c r="CA688" i="16"/>
  <c r="CA689" i="16"/>
  <c r="CB689" i="16" s="1"/>
  <c r="CA690" i="16"/>
  <c r="CA691" i="16"/>
  <c r="CA692" i="16"/>
  <c r="CA693" i="16"/>
  <c r="CA694" i="16"/>
  <c r="CA695" i="16"/>
  <c r="CA696" i="16"/>
  <c r="CB696" i="16" s="1"/>
  <c r="CA697" i="16"/>
  <c r="CA698" i="16"/>
  <c r="CA699" i="16"/>
  <c r="CA700" i="16"/>
  <c r="CA701" i="16"/>
  <c r="CA702" i="16"/>
  <c r="CA703" i="16"/>
  <c r="CA704" i="16"/>
  <c r="CA705" i="16"/>
  <c r="CB705" i="16" s="1"/>
  <c r="CA706" i="16"/>
  <c r="CA707" i="16"/>
  <c r="CA708" i="16"/>
  <c r="CA709" i="16"/>
  <c r="CA710" i="16"/>
  <c r="CA711" i="16"/>
  <c r="CA712" i="16"/>
  <c r="CB712" i="16" s="1"/>
  <c r="CA713" i="16"/>
  <c r="CA714" i="16"/>
  <c r="CA715" i="16"/>
  <c r="CA716" i="16"/>
  <c r="CA717" i="16"/>
  <c r="CA718" i="16"/>
  <c r="CA719" i="16"/>
  <c r="CA720" i="16"/>
  <c r="CA721" i="16"/>
  <c r="CB721" i="16" s="1"/>
  <c r="CA722" i="16"/>
  <c r="CA723" i="16"/>
  <c r="CA724" i="16"/>
  <c r="CA725" i="16"/>
  <c r="CA726" i="16"/>
  <c r="CA727" i="16"/>
  <c r="CA728" i="16"/>
  <c r="CB728" i="16" s="1"/>
  <c r="CA729" i="16"/>
  <c r="CA730" i="16"/>
  <c r="CA731" i="16"/>
  <c r="CA732" i="16"/>
  <c r="CA733" i="16"/>
  <c r="CA734" i="16"/>
  <c r="CA735" i="16"/>
  <c r="CA736" i="16"/>
  <c r="CA737" i="16"/>
  <c r="CB737" i="16" s="1"/>
  <c r="CA738" i="16"/>
  <c r="CA739" i="16"/>
  <c r="CA740" i="16"/>
  <c r="CA741" i="16"/>
  <c r="CA742" i="16"/>
  <c r="CA743" i="16"/>
  <c r="CA744" i="16"/>
  <c r="CB744" i="16" s="1"/>
  <c r="CA745" i="16"/>
  <c r="CA746" i="16"/>
  <c r="CA747" i="16"/>
  <c r="CA748" i="16"/>
  <c r="CA749" i="16"/>
  <c r="CA750" i="16"/>
  <c r="CA751" i="16"/>
  <c r="CA752" i="16"/>
  <c r="CA753" i="16"/>
  <c r="CB753" i="16" s="1"/>
  <c r="CA754" i="16"/>
  <c r="CA755" i="16"/>
  <c r="CA756" i="16"/>
  <c r="CA757" i="16"/>
  <c r="CA758" i="16"/>
  <c r="CA759" i="16"/>
  <c r="CA760" i="16"/>
  <c r="CB760" i="16" s="1"/>
  <c r="CA761" i="16"/>
  <c r="CA762" i="16"/>
  <c r="CA763" i="16"/>
  <c r="CA764" i="16"/>
  <c r="CA765" i="16"/>
  <c r="CA766" i="16"/>
  <c r="CA767" i="16"/>
  <c r="CA768" i="16"/>
  <c r="CA769" i="16"/>
  <c r="CB769" i="16" s="1"/>
  <c r="CA770" i="16"/>
  <c r="CA771" i="16"/>
  <c r="CA772" i="16"/>
  <c r="CA773" i="16"/>
  <c r="CA774" i="16"/>
  <c r="CA775" i="16"/>
  <c r="CA776" i="16"/>
  <c r="CB776" i="16" s="1"/>
  <c r="CA777" i="16"/>
  <c r="CA778" i="16"/>
  <c r="CA779" i="16"/>
  <c r="CA780" i="16"/>
  <c r="CA781" i="16"/>
  <c r="CA782" i="16"/>
  <c r="CA783" i="16"/>
  <c r="CA784" i="16"/>
  <c r="CA785" i="16"/>
  <c r="CB785" i="16" s="1"/>
  <c r="CA786" i="16"/>
  <c r="CA787" i="16"/>
  <c r="CA788" i="16"/>
  <c r="CA789" i="16"/>
  <c r="CA790" i="16"/>
  <c r="CA791" i="16"/>
  <c r="CA792" i="16"/>
  <c r="CB792" i="16" s="1"/>
  <c r="CA793" i="16"/>
  <c r="CA794" i="16"/>
  <c r="CA795" i="16"/>
  <c r="CA796" i="16"/>
  <c r="CA797" i="16"/>
  <c r="CA798" i="16"/>
  <c r="CA799" i="16"/>
  <c r="CA800" i="16"/>
  <c r="CA801" i="16"/>
  <c r="CB801" i="16" s="1"/>
  <c r="CA802" i="16"/>
  <c r="CA803" i="16"/>
  <c r="CA804" i="16"/>
  <c r="CA805" i="16"/>
  <c r="CA806" i="16"/>
  <c r="CA807" i="16"/>
  <c r="CA808" i="16"/>
  <c r="CB808" i="16" s="1"/>
  <c r="CA809" i="16"/>
  <c r="CA810" i="16"/>
  <c r="CA811" i="16"/>
  <c r="CA812" i="16"/>
  <c r="CA813" i="16"/>
  <c r="CA814" i="16"/>
  <c r="CA815" i="16"/>
  <c r="CA816" i="16"/>
  <c r="CA817" i="16"/>
  <c r="CB817" i="16" s="1"/>
  <c r="CA818" i="16"/>
  <c r="CA819" i="16"/>
  <c r="CA820" i="16"/>
  <c r="CA821" i="16"/>
  <c r="CA822" i="16"/>
  <c r="CA823" i="16"/>
  <c r="CA824" i="16"/>
  <c r="CB824" i="16" s="1"/>
  <c r="CA825" i="16"/>
  <c r="CA826" i="16"/>
  <c r="CA827" i="16"/>
  <c r="CA828" i="16"/>
  <c r="CA829" i="16"/>
  <c r="CA830" i="16"/>
  <c r="CA831" i="16"/>
  <c r="CA832" i="16"/>
  <c r="CA833" i="16"/>
  <c r="CB833" i="16" s="1"/>
  <c r="CA834" i="16"/>
  <c r="CA835" i="16"/>
  <c r="CA836" i="16"/>
  <c r="CA837" i="16"/>
  <c r="CA838" i="16"/>
  <c r="CA839" i="16"/>
  <c r="CA840" i="16"/>
  <c r="CB840" i="16" s="1"/>
  <c r="CA841" i="16"/>
  <c r="CA842" i="16"/>
  <c r="CA843" i="16"/>
  <c r="CA844" i="16"/>
  <c r="CA845" i="16"/>
  <c r="CA846" i="16"/>
  <c r="CA847" i="16"/>
  <c r="CA848" i="16"/>
  <c r="CA849" i="16"/>
  <c r="CB849" i="16" s="1"/>
  <c r="CA850" i="16"/>
  <c r="CA851" i="16"/>
  <c r="CA852" i="16"/>
  <c r="CA853" i="16"/>
  <c r="CA854" i="16"/>
  <c r="CA855" i="16"/>
  <c r="CA856" i="16"/>
  <c r="CB856" i="16" s="1"/>
  <c r="CA857" i="16"/>
  <c r="CA858" i="16"/>
  <c r="CA859" i="16"/>
  <c r="CA860" i="16"/>
  <c r="CA861" i="16"/>
  <c r="CA862" i="16"/>
  <c r="CA863" i="16"/>
  <c r="CA864" i="16"/>
  <c r="CA865" i="16"/>
  <c r="CB865" i="16" s="1"/>
  <c r="CA866" i="16"/>
  <c r="CA867" i="16"/>
  <c r="CA868" i="16"/>
  <c r="CA869" i="16"/>
  <c r="CA870" i="16"/>
  <c r="CA871" i="16"/>
  <c r="CB871" i="16" s="1"/>
  <c r="CA872" i="16"/>
  <c r="CB872" i="16" s="1"/>
  <c r="CA873" i="16"/>
  <c r="CA874" i="16"/>
  <c r="CA875" i="16"/>
  <c r="CA876" i="16"/>
  <c r="CA877" i="16"/>
  <c r="CA878" i="16"/>
  <c r="CA879" i="16"/>
  <c r="CA880" i="16"/>
  <c r="CA881" i="16"/>
  <c r="CB881" i="16" s="1"/>
  <c r="CA882" i="16"/>
  <c r="CA883" i="16"/>
  <c r="CA884" i="16"/>
  <c r="CA885" i="16"/>
  <c r="CA886" i="16"/>
  <c r="CA887" i="16"/>
  <c r="CB887" i="16" s="1"/>
  <c r="CA888" i="16"/>
  <c r="CB888" i="16" s="1"/>
  <c r="CA889" i="16"/>
  <c r="CA890" i="16"/>
  <c r="CA891" i="16"/>
  <c r="CA892" i="16"/>
  <c r="CA893" i="16"/>
  <c r="CA894" i="16"/>
  <c r="CA895" i="16"/>
  <c r="CA896" i="16"/>
  <c r="CA897" i="16"/>
  <c r="CB897" i="16" s="1"/>
  <c r="CA898" i="16"/>
  <c r="CA899" i="16"/>
  <c r="CB899" i="16" s="1"/>
  <c r="CA900" i="16"/>
  <c r="CA901" i="16"/>
  <c r="CA902" i="16"/>
  <c r="CA903" i="16"/>
  <c r="CB903" i="16" s="1"/>
  <c r="CA904" i="16"/>
  <c r="CB904" i="16" s="1"/>
  <c r="CA905" i="16"/>
  <c r="CA906" i="16"/>
  <c r="CA907" i="16"/>
  <c r="CA908" i="16"/>
  <c r="CA909" i="16"/>
  <c r="CA910" i="16"/>
  <c r="CB910" i="16" s="1"/>
  <c r="CA911" i="16"/>
  <c r="CA912" i="16"/>
  <c r="CA913" i="16"/>
  <c r="CB913" i="16" s="1"/>
  <c r="CA914" i="16"/>
  <c r="CA915" i="16"/>
  <c r="CB915" i="16" s="1"/>
  <c r="CA916" i="16"/>
  <c r="CA917" i="16"/>
  <c r="CA918" i="16"/>
  <c r="CA919" i="16"/>
  <c r="CB919" i="16" s="1"/>
  <c r="CA920" i="16"/>
  <c r="CB920" i="16" s="1"/>
  <c r="CA921" i="16"/>
  <c r="CA922" i="16"/>
  <c r="CA923" i="16"/>
  <c r="CA924" i="16"/>
  <c r="CA925" i="16"/>
  <c r="CA926" i="16"/>
  <c r="CA927" i="16"/>
  <c r="CB927" i="16" s="1"/>
  <c r="CA928" i="16"/>
  <c r="CA929" i="16"/>
  <c r="CB929" i="16" s="1"/>
  <c r="CA930" i="16"/>
  <c r="CA931" i="16"/>
  <c r="CB931" i="16" s="1"/>
  <c r="CA932" i="16"/>
  <c r="CA933" i="16"/>
  <c r="CA934" i="16"/>
  <c r="CA935" i="16"/>
  <c r="CB935" i="16" s="1"/>
  <c r="CA936" i="16"/>
  <c r="CB936" i="16" s="1"/>
  <c r="CA937" i="16"/>
  <c r="CA938" i="16"/>
  <c r="CB938" i="16" s="1"/>
  <c r="CA939" i="16"/>
  <c r="CA940" i="16"/>
  <c r="CA941" i="16"/>
  <c r="CB941" i="16" s="1"/>
  <c r="CA942" i="16"/>
  <c r="CB942" i="16" s="1"/>
  <c r="CA943" i="16"/>
  <c r="CA944" i="16"/>
  <c r="CA945" i="16"/>
  <c r="CB945" i="16" s="1"/>
  <c r="CA946" i="16"/>
  <c r="CA947" i="16"/>
  <c r="CB947" i="16" s="1"/>
  <c r="CA948" i="16"/>
  <c r="CA949" i="16"/>
  <c r="CA950" i="16"/>
  <c r="CA951" i="16"/>
  <c r="CB951" i="16" s="1"/>
  <c r="CA952" i="16"/>
  <c r="CB952" i="16" s="1"/>
  <c r="CA953" i="16"/>
  <c r="CA954" i="16"/>
  <c r="CB954" i="16" s="1"/>
  <c r="CA955" i="16"/>
  <c r="CA956" i="16"/>
  <c r="CB956" i="16" s="1"/>
  <c r="CA957" i="16"/>
  <c r="CA958" i="16"/>
  <c r="CA959" i="16"/>
  <c r="CA960" i="16"/>
  <c r="CA961" i="16"/>
  <c r="CB961" i="16" s="1"/>
  <c r="CA962" i="16"/>
  <c r="CA963" i="16"/>
  <c r="CB963" i="16" s="1"/>
  <c r="CA964" i="16"/>
  <c r="CB964" i="16" s="1"/>
  <c r="CA965" i="16"/>
  <c r="CA966" i="16"/>
  <c r="CA967" i="16"/>
  <c r="CB967" i="16" s="1"/>
  <c r="CA968" i="16"/>
  <c r="CB968" i="16" s="1"/>
  <c r="CA969" i="16"/>
  <c r="CA970" i="16"/>
  <c r="CB970" i="16" s="1"/>
  <c r="CA971" i="16"/>
  <c r="CA972" i="16"/>
  <c r="CA973" i="16"/>
  <c r="CB973" i="16" s="1"/>
  <c r="CA974" i="16"/>
  <c r="CB974" i="16" s="1"/>
  <c r="CA975" i="16"/>
  <c r="CA976" i="16"/>
  <c r="CA977" i="16"/>
  <c r="CB977" i="16" s="1"/>
  <c r="CA978" i="16"/>
  <c r="CA979" i="16"/>
  <c r="CB979" i="16" s="1"/>
  <c r="CA980" i="16"/>
  <c r="CA981" i="16"/>
  <c r="CA982" i="16"/>
  <c r="CA983" i="16"/>
  <c r="CB983" i="16" s="1"/>
  <c r="CA984" i="16"/>
  <c r="CB984" i="16" s="1"/>
  <c r="CA985" i="16"/>
  <c r="CB985" i="16" s="1"/>
  <c r="CA986" i="16"/>
  <c r="CB986" i="16" s="1"/>
  <c r="CA987" i="16"/>
  <c r="CA988" i="16"/>
  <c r="CA989" i="16"/>
  <c r="CA990" i="16"/>
  <c r="CB990" i="16" s="1"/>
  <c r="CA991" i="16"/>
  <c r="CB991" i="16" s="1"/>
  <c r="CA992" i="16"/>
  <c r="CA993" i="16"/>
  <c r="CB993" i="16" s="1"/>
  <c r="CA994" i="16"/>
  <c r="CA995" i="16"/>
  <c r="CB995" i="16" s="1"/>
  <c r="CA996" i="16"/>
  <c r="CB996" i="16" s="1"/>
  <c r="CA997" i="16"/>
  <c r="CA998" i="16"/>
  <c r="CB998" i="16" s="1"/>
  <c r="CA999" i="16"/>
  <c r="CB999" i="16" s="1"/>
  <c r="CA1000" i="16"/>
  <c r="CB1000" i="16" s="1"/>
  <c r="CA1001" i="16"/>
  <c r="CA1002" i="16"/>
  <c r="CB1002" i="16" s="1"/>
  <c r="CA1003" i="16"/>
  <c r="CA1004" i="16"/>
  <c r="CA1005" i="16"/>
  <c r="CA1006" i="16"/>
  <c r="CB1006" i="16" s="1"/>
  <c r="CA1007" i="16"/>
  <c r="CB1007" i="16" s="1"/>
  <c r="CA1008" i="16"/>
  <c r="CA1009" i="16"/>
  <c r="CB1009" i="16" s="1"/>
  <c r="CA1010" i="16"/>
  <c r="CB1010" i="16" s="1"/>
  <c r="CA1011" i="16"/>
  <c r="CB1011" i="16" s="1"/>
  <c r="CA1012" i="16"/>
  <c r="CB1012" i="16" s="1"/>
  <c r="CA1013" i="16"/>
  <c r="CA1014" i="16"/>
  <c r="CB1014" i="16" s="1"/>
  <c r="CA1015" i="16"/>
  <c r="CB1015" i="16" s="1"/>
  <c r="CA1016" i="16"/>
  <c r="CB1016" i="16" s="1"/>
  <c r="CA17" i="16"/>
  <c r="CB1013" i="16"/>
  <c r="CB1008" i="16"/>
  <c r="CB1005" i="16"/>
  <c r="CB1004" i="16"/>
  <c r="CB1003" i="16"/>
  <c r="CB1001" i="16"/>
  <c r="CB997" i="16"/>
  <c r="CB994" i="16"/>
  <c r="CB992" i="16"/>
  <c r="CB989" i="16"/>
  <c r="CB988" i="16"/>
  <c r="CB987" i="16"/>
  <c r="CB982" i="16"/>
  <c r="CB981" i="16"/>
  <c r="CB980" i="16"/>
  <c r="CB978" i="16"/>
  <c r="CB976" i="16"/>
  <c r="CB975" i="16"/>
  <c r="CB972" i="16"/>
  <c r="CB971" i="16"/>
  <c r="CB969" i="16"/>
  <c r="CB966" i="16"/>
  <c r="CB965" i="16"/>
  <c r="CB962" i="16"/>
  <c r="CB960" i="16"/>
  <c r="CB959" i="16"/>
  <c r="CB958" i="16"/>
  <c r="CB957" i="16"/>
  <c r="CB955" i="16"/>
  <c r="CB953" i="16"/>
  <c r="CB950" i="16"/>
  <c r="CB949" i="16"/>
  <c r="CB948" i="16"/>
  <c r="CB946" i="16"/>
  <c r="CB944" i="16"/>
  <c r="CB943" i="16"/>
  <c r="CB940" i="16"/>
  <c r="CB939" i="16"/>
  <c r="CB937" i="16"/>
  <c r="CB934" i="16"/>
  <c r="CB933" i="16"/>
  <c r="CB932" i="16"/>
  <c r="CB930" i="16"/>
  <c r="CB928" i="16"/>
  <c r="CB926" i="16"/>
  <c r="CB925" i="16"/>
  <c r="CB924" i="16"/>
  <c r="CB923" i="16"/>
  <c r="CB922" i="16"/>
  <c r="CB921" i="16"/>
  <c r="CB918" i="16"/>
  <c r="CB917" i="16"/>
  <c r="CB916" i="16"/>
  <c r="CB914" i="16"/>
  <c r="CB912" i="16"/>
  <c r="CB911" i="16"/>
  <c r="CB909" i="16"/>
  <c r="CB908" i="16"/>
  <c r="CB907" i="16"/>
  <c r="CB906" i="16"/>
  <c r="CB905" i="16"/>
  <c r="CB902" i="16"/>
  <c r="CB901" i="16"/>
  <c r="CB900" i="16"/>
  <c r="CB898" i="16"/>
  <c r="CB896" i="16"/>
  <c r="CB895" i="16"/>
  <c r="CB894" i="16"/>
  <c r="CB893" i="16"/>
  <c r="CB892" i="16"/>
  <c r="CB891" i="16"/>
  <c r="CB890" i="16"/>
  <c r="CB889" i="16"/>
  <c r="CB886" i="16"/>
  <c r="CB885" i="16"/>
  <c r="CB884" i="16"/>
  <c r="CB883" i="16"/>
  <c r="CB882" i="16"/>
  <c r="CB880" i="16"/>
  <c r="CB879" i="16"/>
  <c r="CB878" i="16"/>
  <c r="CB877" i="16"/>
  <c r="CB876" i="16"/>
  <c r="CB875" i="16"/>
  <c r="CB874" i="16"/>
  <c r="CB873" i="16"/>
  <c r="CB870" i="16"/>
  <c r="CB869" i="16"/>
  <c r="CB868" i="16"/>
  <c r="CB867" i="16"/>
  <c r="CB866" i="16"/>
  <c r="CB864" i="16"/>
  <c r="CB863" i="16"/>
  <c r="CB862" i="16"/>
  <c r="CB861" i="16"/>
  <c r="CB860" i="16"/>
  <c r="CB859" i="16"/>
  <c r="CB858" i="16"/>
  <c r="CB857" i="16"/>
  <c r="CB855" i="16"/>
  <c r="CB854" i="16"/>
  <c r="CB853" i="16"/>
  <c r="CB852" i="16"/>
  <c r="CB851" i="16"/>
  <c r="CB850" i="16"/>
  <c r="CB848" i="16"/>
  <c r="CB847" i="16"/>
  <c r="CB846" i="16"/>
  <c r="CB845" i="16"/>
  <c r="CB844" i="16"/>
  <c r="CB843" i="16"/>
  <c r="CB842" i="16"/>
  <c r="CB841" i="16"/>
  <c r="CB839" i="16"/>
  <c r="CB838" i="16"/>
  <c r="CB837" i="16"/>
  <c r="CB836" i="16"/>
  <c r="CB835" i="16"/>
  <c r="CB834" i="16"/>
  <c r="CB832" i="16"/>
  <c r="CB831" i="16"/>
  <c r="CB830" i="16"/>
  <c r="CB829" i="16"/>
  <c r="CB828" i="16"/>
  <c r="CB827" i="16"/>
  <c r="CB826" i="16"/>
  <c r="CB825" i="16"/>
  <c r="CB823" i="16"/>
  <c r="CB822" i="16"/>
  <c r="CB821" i="16"/>
  <c r="CB820" i="16"/>
  <c r="CB819" i="16"/>
  <c r="CB818" i="16"/>
  <c r="CB816" i="16"/>
  <c r="CB815" i="16"/>
  <c r="CB814" i="16"/>
  <c r="CB813" i="16"/>
  <c r="CB812" i="16"/>
  <c r="CB811" i="16"/>
  <c r="CB810" i="16"/>
  <c r="CB809" i="16"/>
  <c r="CB807" i="16"/>
  <c r="CB806" i="16"/>
  <c r="CB805" i="16"/>
  <c r="CB804" i="16"/>
  <c r="CB803" i="16"/>
  <c r="CB802" i="16"/>
  <c r="CB800" i="16"/>
  <c r="CB799" i="16"/>
  <c r="CB798" i="16"/>
  <c r="CB797" i="16"/>
  <c r="CB796" i="16"/>
  <c r="CB795" i="16"/>
  <c r="CB794" i="16"/>
  <c r="CB793" i="16"/>
  <c r="CB791" i="16"/>
  <c r="CB790" i="16"/>
  <c r="CB789" i="16"/>
  <c r="CB788" i="16"/>
  <c r="CB787" i="16"/>
  <c r="CB786" i="16"/>
  <c r="CB784" i="16"/>
  <c r="CB783" i="16"/>
  <c r="CB782" i="16"/>
  <c r="CB781" i="16"/>
  <c r="CB780" i="16"/>
  <c r="CB779" i="16"/>
  <c r="CB778" i="16"/>
  <c r="CB777" i="16"/>
  <c r="CB775" i="16"/>
  <c r="CB774" i="16"/>
  <c r="CB773" i="16"/>
  <c r="CB772" i="16"/>
  <c r="CB771" i="16"/>
  <c r="CB770" i="16"/>
  <c r="CB768" i="16"/>
  <c r="CB767" i="16"/>
  <c r="CB766" i="16"/>
  <c r="CB765" i="16"/>
  <c r="CB764" i="16"/>
  <c r="CB763" i="16"/>
  <c r="CB762" i="16"/>
  <c r="CB761" i="16"/>
  <c r="CB759" i="16"/>
  <c r="CB758" i="16"/>
  <c r="CB757" i="16"/>
  <c r="CB756" i="16"/>
  <c r="CB755" i="16"/>
  <c r="CB754" i="16"/>
  <c r="CB752" i="16"/>
  <c r="CB751" i="16"/>
  <c r="CB750" i="16"/>
  <c r="CB749" i="16"/>
  <c r="CB748" i="16"/>
  <c r="CB747" i="16"/>
  <c r="CB746" i="16"/>
  <c r="CB745" i="16"/>
  <c r="CB743" i="16"/>
  <c r="CB742" i="16"/>
  <c r="CB741" i="16"/>
  <c r="CB740" i="16"/>
  <c r="CB739" i="16"/>
  <c r="CB738" i="16"/>
  <c r="CB736" i="16"/>
  <c r="CB735" i="16"/>
  <c r="CB734" i="16"/>
  <c r="CB733" i="16"/>
  <c r="CB732" i="16"/>
  <c r="CB731" i="16"/>
  <c r="CB730" i="16"/>
  <c r="CB729" i="16"/>
  <c r="CB727" i="16"/>
  <c r="CB726" i="16"/>
  <c r="CB725" i="16"/>
  <c r="CB724" i="16"/>
  <c r="CB723" i="16"/>
  <c r="CB722" i="16"/>
  <c r="CB720" i="16"/>
  <c r="CB719" i="16"/>
  <c r="CB718" i="16"/>
  <c r="CB717" i="16"/>
  <c r="CB716" i="16"/>
  <c r="CB715" i="16"/>
  <c r="CB714" i="16"/>
  <c r="CB713" i="16"/>
  <c r="CB711" i="16"/>
  <c r="CB710" i="16"/>
  <c r="CB709" i="16"/>
  <c r="CB708" i="16"/>
  <c r="CB707" i="16"/>
  <c r="CB706" i="16"/>
  <c r="CB704" i="16"/>
  <c r="CB703" i="16"/>
  <c r="CB702" i="16"/>
  <c r="CB701" i="16"/>
  <c r="CB700" i="16"/>
  <c r="CB699" i="16"/>
  <c r="CB698" i="16"/>
  <c r="CB697" i="16"/>
  <c r="CB695" i="16"/>
  <c r="CB694" i="16"/>
  <c r="CB693" i="16"/>
  <c r="CB692" i="16"/>
  <c r="CB691" i="16"/>
  <c r="CB690" i="16"/>
  <c r="CB688" i="16"/>
  <c r="CB687" i="16"/>
  <c r="CB686" i="16"/>
  <c r="CB685" i="16"/>
  <c r="CB684" i="16"/>
  <c r="CB683" i="16"/>
  <c r="CB682" i="16"/>
  <c r="CB681" i="16"/>
  <c r="CB679" i="16"/>
  <c r="CB678" i="16"/>
  <c r="CB677" i="16"/>
  <c r="CB676" i="16"/>
  <c r="CB675" i="16"/>
  <c r="CB674" i="16"/>
  <c r="CB672" i="16"/>
  <c r="CB671" i="16"/>
  <c r="CB670" i="16"/>
  <c r="CB669" i="16"/>
  <c r="CB668" i="16"/>
  <c r="CB667" i="16"/>
  <c r="CB666" i="16"/>
  <c r="CB665" i="16"/>
  <c r="CB663" i="16"/>
  <c r="CB662" i="16"/>
  <c r="CB661" i="16"/>
  <c r="CB660" i="16"/>
  <c r="CB659" i="16"/>
  <c r="CB658" i="16"/>
  <c r="CB656" i="16"/>
  <c r="CB655" i="16"/>
  <c r="CB654" i="16"/>
  <c r="CB653" i="16"/>
  <c r="CB652" i="16"/>
  <c r="CB651" i="16"/>
  <c r="CB650" i="16"/>
  <c r="CB649" i="16"/>
  <c r="CB647" i="16"/>
  <c r="CB646" i="16"/>
  <c r="CB645" i="16"/>
  <c r="CB644" i="16"/>
  <c r="CB643" i="16"/>
  <c r="CB642" i="16"/>
  <c r="CB640" i="16"/>
  <c r="CB639" i="16"/>
  <c r="CB638" i="16"/>
  <c r="CB637" i="16"/>
  <c r="CB636" i="16"/>
  <c r="CB635" i="16"/>
  <c r="CB634" i="16"/>
  <c r="CB633" i="16"/>
  <c r="CB631" i="16"/>
  <c r="CB630" i="16"/>
  <c r="CB629" i="16"/>
  <c r="CB628" i="16"/>
  <c r="CB627" i="16"/>
  <c r="CB626" i="16"/>
  <c r="CB624" i="16"/>
  <c r="CB623" i="16"/>
  <c r="CB622" i="16"/>
  <c r="CB621" i="16"/>
  <c r="CB620" i="16"/>
  <c r="CB619" i="16"/>
  <c r="CB618" i="16"/>
  <c r="CB617" i="16"/>
  <c r="CB615" i="16"/>
  <c r="CB614" i="16"/>
  <c r="CB613" i="16"/>
  <c r="CB612" i="16"/>
  <c r="CB611" i="16"/>
  <c r="CB610" i="16"/>
  <c r="CB608" i="16"/>
  <c r="CB607" i="16"/>
  <c r="CB606" i="16"/>
  <c r="CB605" i="16"/>
  <c r="CB604" i="16"/>
  <c r="CB603" i="16"/>
  <c r="CB602" i="16"/>
  <c r="CB601" i="16"/>
  <c r="CB599" i="16"/>
  <c r="CB598" i="16"/>
  <c r="CB597" i="16"/>
  <c r="CB596" i="16"/>
  <c r="CB595" i="16"/>
  <c r="CB594" i="16"/>
  <c r="CB592" i="16"/>
  <c r="CB591" i="16"/>
  <c r="CB590" i="16"/>
  <c r="CB589" i="16"/>
  <c r="CB588" i="16"/>
  <c r="CB587" i="16"/>
  <c r="CB586" i="16"/>
  <c r="CB585" i="16"/>
  <c r="CB583" i="16"/>
  <c r="CB582" i="16"/>
  <c r="CB581" i="16"/>
  <c r="CB580" i="16"/>
  <c r="CB579" i="16"/>
  <c r="CB578" i="16"/>
  <c r="CB576" i="16"/>
  <c r="CB575" i="16"/>
  <c r="CB574" i="16"/>
  <c r="CB573" i="16"/>
  <c r="CB572" i="16"/>
  <c r="CB571" i="16"/>
  <c r="CB570" i="16"/>
  <c r="CB569" i="16"/>
  <c r="CB567" i="16"/>
  <c r="CB566" i="16"/>
  <c r="CB565" i="16"/>
  <c r="CB564" i="16"/>
  <c r="CB563" i="16"/>
  <c r="CB562" i="16"/>
  <c r="CB560" i="16"/>
  <c r="CB559" i="16"/>
  <c r="CB558" i="16"/>
  <c r="CB557" i="16"/>
  <c r="CB556" i="16"/>
  <c r="CB555" i="16"/>
  <c r="CB554" i="16"/>
  <c r="CB553" i="16"/>
  <c r="CB551" i="16"/>
  <c r="CB550" i="16"/>
  <c r="CB549" i="16"/>
  <c r="CB548" i="16"/>
  <c r="CB547" i="16"/>
  <c r="CB546" i="16"/>
  <c r="CB544" i="16"/>
  <c r="CB543" i="16"/>
  <c r="CB542" i="16"/>
  <c r="CB541" i="16"/>
  <c r="CB540" i="16"/>
  <c r="CB539" i="16"/>
  <c r="CB538" i="16"/>
  <c r="CB537" i="16"/>
  <c r="CB535" i="16"/>
  <c r="CB534" i="16"/>
  <c r="CB533" i="16"/>
  <c r="CB532" i="16"/>
  <c r="CB531" i="16"/>
  <c r="CB530" i="16"/>
  <c r="CB528" i="16"/>
  <c r="CB527" i="16"/>
  <c r="CB526" i="16"/>
  <c r="CB525" i="16"/>
  <c r="CB524" i="16"/>
  <c r="CB523" i="16"/>
  <c r="CB522" i="16"/>
  <c r="CB521" i="16"/>
  <c r="CB519" i="16"/>
  <c r="CB518" i="16"/>
  <c r="CB517" i="16"/>
  <c r="CB516" i="16"/>
  <c r="CB515" i="16"/>
  <c r="CB514" i="16"/>
  <c r="CB512" i="16"/>
  <c r="CB511" i="16"/>
  <c r="CB510" i="16"/>
  <c r="CB509" i="16"/>
  <c r="CB508" i="16"/>
  <c r="CB507" i="16"/>
  <c r="CB506" i="16"/>
  <c r="CB505" i="16"/>
  <c r="CB503" i="16"/>
  <c r="CB502" i="16"/>
  <c r="CB501" i="16"/>
  <c r="CB500" i="16"/>
  <c r="CB499" i="16"/>
  <c r="CB498" i="16"/>
  <c r="CB496" i="16"/>
  <c r="CB495" i="16"/>
  <c r="CB494" i="16"/>
  <c r="CB493" i="16"/>
  <c r="CB492" i="16"/>
  <c r="CB491" i="16"/>
  <c r="CB490" i="16"/>
  <c r="CB489" i="16"/>
  <c r="CB487" i="16"/>
  <c r="CB486" i="16"/>
  <c r="CB485" i="16"/>
  <c r="CB484" i="16"/>
  <c r="CB483" i="16"/>
  <c r="CB482" i="16"/>
  <c r="CB480" i="16"/>
  <c r="CB479" i="16"/>
  <c r="CB478" i="16"/>
  <c r="CB477" i="16"/>
  <c r="CB476" i="16"/>
  <c r="CB475" i="16"/>
  <c r="CB474" i="16"/>
  <c r="CB473" i="16"/>
  <c r="CB471" i="16"/>
  <c r="CB470" i="16"/>
  <c r="CB469" i="16"/>
  <c r="CB468" i="16"/>
  <c r="CB467" i="16"/>
  <c r="CB466" i="16"/>
  <c r="CB464" i="16"/>
  <c r="CB463" i="16"/>
  <c r="CB462" i="16"/>
  <c r="CB461" i="16"/>
  <c r="CB460" i="16"/>
  <c r="CB459" i="16"/>
  <c r="CB458" i="16"/>
  <c r="CB457" i="16"/>
  <c r="CB455" i="16"/>
  <c r="CB454" i="16"/>
  <c r="CB453" i="16"/>
  <c r="CB452" i="16"/>
  <c r="CB451" i="16"/>
  <c r="CB450" i="16"/>
  <c r="CB448" i="16"/>
  <c r="CB447" i="16"/>
  <c r="CB446" i="16"/>
  <c r="CB445" i="16"/>
  <c r="CB444" i="16"/>
  <c r="CB443" i="16"/>
  <c r="CB442" i="16"/>
  <c r="CB441" i="16"/>
  <c r="CB439" i="16"/>
  <c r="CB438" i="16"/>
  <c r="CB437" i="16"/>
  <c r="CB436" i="16"/>
  <c r="CB435" i="16"/>
  <c r="CB434" i="16"/>
  <c r="CB432" i="16"/>
  <c r="CB431" i="16"/>
  <c r="CB430" i="16"/>
  <c r="CB429" i="16"/>
  <c r="CB428" i="16"/>
  <c r="CB427" i="16"/>
  <c r="CB426" i="16"/>
  <c r="CB425" i="16"/>
  <c r="CB423" i="16"/>
  <c r="CB422" i="16"/>
  <c r="CB421" i="16"/>
  <c r="CB420" i="16"/>
  <c r="CB419" i="16"/>
  <c r="CB418" i="16"/>
  <c r="CB416" i="16"/>
  <c r="CB415" i="16"/>
  <c r="CB414" i="16"/>
  <c r="CB413" i="16"/>
  <c r="CB412" i="16"/>
  <c r="CB411" i="16"/>
  <c r="CB410" i="16"/>
  <c r="CB409" i="16"/>
  <c r="CB407" i="16"/>
  <c r="CB406" i="16"/>
  <c r="CB405" i="16"/>
  <c r="CB404" i="16"/>
  <c r="CB403" i="16"/>
  <c r="CB402" i="16"/>
  <c r="CB400" i="16"/>
  <c r="CB399" i="16"/>
  <c r="CB398" i="16"/>
  <c r="CB397" i="16"/>
  <c r="CB396" i="16"/>
  <c r="CB395" i="16"/>
  <c r="CB394" i="16"/>
  <c r="CB393" i="16"/>
  <c r="CB391" i="16"/>
  <c r="CB390" i="16"/>
  <c r="CB389" i="16"/>
  <c r="CB388" i="16"/>
  <c r="CB387" i="16"/>
  <c r="CB386" i="16"/>
  <c r="CB384" i="16"/>
  <c r="CB383" i="16"/>
  <c r="CB382" i="16"/>
  <c r="CB381" i="16"/>
  <c r="CB380" i="16"/>
  <c r="CB379" i="16"/>
  <c r="CB378" i="16"/>
  <c r="CB377" i="16"/>
  <c r="CB375" i="16"/>
  <c r="CB374" i="16"/>
  <c r="CB373" i="16"/>
  <c r="CB372" i="16"/>
  <c r="CB371" i="16"/>
  <c r="CB370" i="16"/>
  <c r="CB368" i="16"/>
  <c r="CB367" i="16"/>
  <c r="CB366" i="16"/>
  <c r="CB365" i="16"/>
  <c r="CB364" i="16"/>
  <c r="CB363" i="16"/>
  <c r="CB362" i="16"/>
  <c r="CB361" i="16"/>
  <c r="CB359" i="16"/>
  <c r="CB358" i="16"/>
  <c r="CB357" i="16"/>
  <c r="CB356" i="16"/>
  <c r="CB355" i="16"/>
  <c r="CB354" i="16"/>
  <c r="CB352" i="16"/>
  <c r="CB351" i="16"/>
  <c r="CB350" i="16"/>
  <c r="CB349" i="16"/>
  <c r="CB348" i="16"/>
  <c r="CB347" i="16"/>
  <c r="CB346" i="16"/>
  <c r="CB345" i="16"/>
  <c r="CB343" i="16"/>
  <c r="CB342" i="16"/>
  <c r="CB341" i="16"/>
  <c r="CB340" i="16"/>
  <c r="CB339" i="16"/>
  <c r="CB338" i="16"/>
  <c r="CB336" i="16"/>
  <c r="CB335" i="16"/>
  <c r="CB334" i="16"/>
  <c r="CB333" i="16"/>
  <c r="CB332" i="16"/>
  <c r="CB331" i="16"/>
  <c r="CB330" i="16"/>
  <c r="CB329" i="16"/>
  <c r="CB327" i="16"/>
  <c r="CB326" i="16"/>
  <c r="CB325" i="16"/>
  <c r="CB324" i="16"/>
  <c r="CB323" i="16"/>
  <c r="CB322" i="16"/>
  <c r="CB320" i="16"/>
  <c r="CB319" i="16"/>
  <c r="CB318" i="16"/>
  <c r="CB317" i="16"/>
  <c r="CB316" i="16"/>
  <c r="CB315" i="16"/>
  <c r="CB314" i="16"/>
  <c r="CB313" i="16"/>
  <c r="CB311" i="16"/>
  <c r="CB310" i="16"/>
  <c r="CB309" i="16"/>
  <c r="CB308" i="16"/>
  <c r="CB307" i="16"/>
  <c r="CB306" i="16"/>
  <c r="CB304" i="16"/>
  <c r="CB303" i="16"/>
  <c r="CB302" i="16"/>
  <c r="CB301" i="16"/>
  <c r="CB300" i="16"/>
  <c r="CB299" i="16"/>
  <c r="CB298" i="16"/>
  <c r="CB297" i="16"/>
  <c r="CB295" i="16"/>
  <c r="CB294" i="16"/>
  <c r="CB293" i="16"/>
  <c r="CB292" i="16"/>
  <c r="CB291" i="16"/>
  <c r="CB290" i="16"/>
  <c r="CB288" i="16"/>
  <c r="CB287" i="16"/>
  <c r="CB286" i="16"/>
  <c r="CB285" i="16"/>
  <c r="CB284" i="16"/>
  <c r="CB283" i="16"/>
  <c r="CB282" i="16"/>
  <c r="CB281" i="16"/>
  <c r="CB279" i="16"/>
  <c r="CB278" i="16"/>
  <c r="CB277" i="16"/>
  <c r="CB276" i="16"/>
  <c r="CB275" i="16"/>
  <c r="CB274" i="16"/>
  <c r="CB272" i="16"/>
  <c r="CB271" i="16"/>
  <c r="CB270" i="16"/>
  <c r="CB269" i="16"/>
  <c r="CB268" i="16"/>
  <c r="CB267" i="16"/>
  <c r="CB266" i="16"/>
  <c r="CB265" i="16"/>
  <c r="CB263" i="16"/>
  <c r="CB262" i="16"/>
  <c r="CB261" i="16"/>
  <c r="CB260" i="16"/>
  <c r="CB259" i="16"/>
  <c r="CB258" i="16"/>
  <c r="CB256" i="16"/>
  <c r="CB255" i="16"/>
  <c r="CB254" i="16"/>
  <c r="CB253" i="16"/>
  <c r="CB252" i="16"/>
  <c r="CB251" i="16"/>
  <c r="CB250" i="16"/>
  <c r="CB249" i="16"/>
  <c r="CB247" i="16"/>
  <c r="CB246" i="16"/>
  <c r="CB245" i="16"/>
  <c r="CB244" i="16"/>
  <c r="CB243" i="16"/>
  <c r="CB242" i="16"/>
  <c r="CB240" i="16"/>
  <c r="CB239" i="16"/>
  <c r="CB238" i="16"/>
  <c r="CB237" i="16"/>
  <c r="CB236" i="16"/>
  <c r="CB235" i="16"/>
  <c r="CB234" i="16"/>
  <c r="CB233" i="16"/>
  <c r="CB231" i="16"/>
  <c r="CB230" i="16"/>
  <c r="CB229" i="16"/>
  <c r="CB228" i="16"/>
  <c r="CB227" i="16"/>
  <c r="CB226" i="16"/>
  <c r="CB224" i="16"/>
  <c r="CB223" i="16"/>
  <c r="CB222" i="16"/>
  <c r="CB221" i="16"/>
  <c r="CB220" i="16"/>
  <c r="CB219" i="16"/>
  <c r="CB218" i="16"/>
  <c r="CB217" i="16"/>
  <c r="CB215" i="16"/>
  <c r="CB214" i="16"/>
  <c r="CB213" i="16"/>
  <c r="CB212" i="16"/>
  <c r="CB211" i="16"/>
  <c r="CB210" i="16"/>
  <c r="CB208" i="16"/>
  <c r="CB207" i="16"/>
  <c r="CB206" i="16"/>
  <c r="CB205" i="16"/>
  <c r="CB204" i="16"/>
  <c r="CB203" i="16"/>
  <c r="CB202" i="16"/>
  <c r="CB201" i="16"/>
  <c r="CB199" i="16"/>
  <c r="CB198" i="16"/>
  <c r="CB197" i="16"/>
  <c r="CB196" i="16"/>
  <c r="CB195" i="16"/>
  <c r="CB194" i="16"/>
  <c r="CB192" i="16"/>
  <c r="CB191" i="16"/>
  <c r="CB190" i="16"/>
  <c r="CB189" i="16"/>
  <c r="CB188" i="16"/>
  <c r="CB187" i="16"/>
  <c r="CB186" i="16"/>
  <c r="CB185" i="16"/>
  <c r="CB183" i="16"/>
  <c r="CB182" i="16"/>
  <c r="CB181" i="16"/>
  <c r="CB180" i="16"/>
  <c r="CB179" i="16"/>
  <c r="CB178" i="16"/>
  <c r="CB176" i="16"/>
  <c r="CB175" i="16"/>
  <c r="CB174" i="16"/>
  <c r="CB173" i="16"/>
  <c r="CB172" i="16"/>
  <c r="CB171" i="16"/>
  <c r="CB170" i="16"/>
  <c r="CB169" i="16"/>
  <c r="CB167" i="16"/>
  <c r="CB166" i="16"/>
  <c r="CB165" i="16"/>
  <c r="CB164" i="16"/>
  <c r="CB163" i="16"/>
  <c r="CB162" i="16"/>
  <c r="CB160" i="16"/>
  <c r="CB159" i="16"/>
  <c r="CB158" i="16"/>
  <c r="CB157" i="16"/>
  <c r="CB156" i="16"/>
  <c r="CB155" i="16"/>
  <c r="CB154" i="16"/>
  <c r="CB153" i="16"/>
  <c r="CB151" i="16"/>
  <c r="CB150" i="16"/>
  <c r="CB149" i="16"/>
  <c r="CB148" i="16"/>
  <c r="CB147" i="16"/>
  <c r="CB146" i="16"/>
  <c r="CB144" i="16"/>
  <c r="CB143" i="16"/>
  <c r="CB142" i="16"/>
  <c r="CB141" i="16"/>
  <c r="CB140" i="16"/>
  <c r="CB139" i="16"/>
  <c r="CB138" i="16"/>
  <c r="CB137" i="16"/>
  <c r="CB135" i="16"/>
  <c r="CB134" i="16"/>
  <c r="CB133" i="16"/>
  <c r="CB132" i="16"/>
  <c r="CB131" i="16"/>
  <c r="CB130" i="16"/>
  <c r="CB128" i="16"/>
  <c r="CB127" i="16"/>
  <c r="CB126" i="16"/>
  <c r="CB125" i="16"/>
  <c r="CB124" i="16"/>
  <c r="CB123" i="16"/>
  <c r="CB122" i="16"/>
  <c r="CB121" i="16"/>
  <c r="CB119" i="16"/>
  <c r="CB118" i="16"/>
  <c r="CB117" i="16"/>
  <c r="CB116" i="16"/>
  <c r="CB115" i="16"/>
  <c r="CB114" i="16"/>
  <c r="CB112" i="16"/>
  <c r="CB111" i="16"/>
  <c r="CB110" i="16"/>
  <c r="CB109" i="16"/>
  <c r="CB108" i="16"/>
  <c r="CB107" i="16"/>
  <c r="CB106" i="16"/>
  <c r="CB105" i="16"/>
  <c r="CB103" i="16"/>
  <c r="CB102" i="16"/>
  <c r="CB101" i="16"/>
  <c r="CB100" i="16"/>
  <c r="CB99" i="16"/>
  <c r="CB98" i="16"/>
  <c r="CB96" i="16"/>
  <c r="CB95" i="16"/>
  <c r="CB94" i="16"/>
  <c r="CB93" i="16"/>
  <c r="CB92" i="16"/>
  <c r="CB91" i="16"/>
  <c r="CB90" i="16"/>
  <c r="CB89" i="16"/>
  <c r="CB87" i="16"/>
  <c r="CB86" i="16"/>
  <c r="CB85" i="16"/>
  <c r="CB84" i="16"/>
  <c r="CB83" i="16"/>
  <c r="CB82" i="16"/>
  <c r="CB80" i="16"/>
  <c r="CB79" i="16"/>
  <c r="CB78" i="16"/>
  <c r="CB77" i="16"/>
  <c r="CB76" i="16"/>
  <c r="CB75" i="16"/>
  <c r="CB74" i="16"/>
  <c r="CB73" i="16"/>
  <c r="CB71" i="16"/>
  <c r="CB70" i="16"/>
  <c r="CB69" i="16"/>
  <c r="CB68" i="16"/>
  <c r="CB67" i="16"/>
  <c r="CB66" i="16"/>
  <c r="CB64" i="16"/>
  <c r="CB63" i="16"/>
  <c r="CB62" i="16"/>
  <c r="CB61" i="16"/>
  <c r="CB60" i="16"/>
  <c r="CB59" i="16"/>
  <c r="CB58" i="16"/>
  <c r="CB57" i="16"/>
  <c r="CB55" i="16"/>
  <c r="CB54" i="16"/>
  <c r="CB53" i="16"/>
  <c r="CB52" i="16"/>
  <c r="CB51" i="16"/>
  <c r="CB50" i="16"/>
  <c r="CB48" i="16"/>
  <c r="CB47" i="16"/>
  <c r="CB46" i="16"/>
  <c r="CB45" i="16"/>
  <c r="CB44" i="16"/>
  <c r="CB43" i="16"/>
  <c r="CB42" i="16"/>
  <c r="CB41" i="16"/>
  <c r="CB39" i="16"/>
  <c r="CB38" i="16"/>
  <c r="CB37" i="16"/>
  <c r="CB36" i="16"/>
  <c r="CB35" i="16"/>
  <c r="CB34" i="16"/>
  <c r="CB32" i="16"/>
  <c r="CB31" i="16"/>
  <c r="CB30" i="16"/>
  <c r="CB29" i="16"/>
  <c r="CB28" i="16"/>
  <c r="CB27" i="16"/>
  <c r="CB26" i="16"/>
  <c r="CB25" i="16"/>
  <c r="CB23" i="16"/>
  <c r="CB22" i="16"/>
  <c r="CB21" i="16"/>
  <c r="CB20" i="16"/>
  <c r="CB19" i="16"/>
  <c r="CB18" i="16"/>
  <c r="FQ17" i="16"/>
  <c r="BM17" i="16" s="1"/>
  <c r="BN17" i="16" s="1"/>
  <c r="FE17" i="16"/>
  <c r="FA17" i="16"/>
  <c r="EW17" i="16"/>
  <c r="EV17" i="16"/>
  <c r="EU17" i="16"/>
  <c r="DN17" i="16"/>
  <c r="DM17" i="16"/>
  <c r="DL17" i="16"/>
  <c r="DK17" i="16"/>
  <c r="DJ17" i="16"/>
  <c r="DI17" i="16"/>
  <c r="DH17" i="16"/>
  <c r="DG17" i="16"/>
  <c r="DF17" i="16"/>
  <c r="DE17" i="16"/>
  <c r="BY17" i="16"/>
  <c r="BZ17" i="16" s="1"/>
  <c r="BI17" i="16"/>
  <c r="BJ17" i="16" s="1"/>
  <c r="FB17" i="16" a="1"/>
  <c r="CD1006" i="16" l="1"/>
  <c r="CD990" i="16"/>
  <c r="CD974" i="16"/>
  <c r="CD958" i="16"/>
  <c r="CD942" i="16"/>
  <c r="CD926" i="16"/>
  <c r="CD910" i="16"/>
  <c r="CD894" i="16"/>
  <c r="CD878" i="16"/>
  <c r="CD862" i="16"/>
  <c r="CD846" i="16"/>
  <c r="CD830" i="16"/>
  <c r="CD814" i="16"/>
  <c r="CD798" i="16"/>
  <c r="CD782" i="16"/>
  <c r="CD766" i="16"/>
  <c r="CD750" i="16"/>
  <c r="CD734" i="16"/>
  <c r="CD718" i="16"/>
  <c r="CD702" i="16"/>
  <c r="CD686" i="16"/>
  <c r="CD670" i="16"/>
  <c r="CD654" i="16"/>
  <c r="CD638" i="16"/>
  <c r="CD622" i="16"/>
  <c r="CD606" i="16"/>
  <c r="CD590" i="16"/>
  <c r="CD574" i="16"/>
  <c r="CD558" i="16"/>
  <c r="CD542" i="16"/>
  <c r="CD526" i="16"/>
  <c r="CD510" i="16"/>
  <c r="CD494" i="16"/>
  <c r="CD478" i="16"/>
  <c r="CD462" i="16"/>
  <c r="CD446" i="16"/>
  <c r="CD430" i="16"/>
  <c r="CD414" i="16"/>
  <c r="CD398" i="16"/>
  <c r="CD382" i="16"/>
  <c r="CD366" i="16"/>
  <c r="CD350" i="16"/>
  <c r="CD334" i="16"/>
  <c r="CD318" i="16"/>
  <c r="CD302" i="16"/>
  <c r="CD286" i="16"/>
  <c r="CD270" i="16"/>
  <c r="CD254" i="16"/>
  <c r="CD238" i="16"/>
  <c r="CD222" i="16"/>
  <c r="CD206" i="16"/>
  <c r="CD190" i="16"/>
  <c r="CD174" i="16"/>
  <c r="CD158" i="16"/>
  <c r="CD142" i="16"/>
  <c r="CD126" i="16"/>
  <c r="CD110" i="16"/>
  <c r="CD94" i="16"/>
  <c r="CD78" i="16"/>
  <c r="CD62" i="16"/>
  <c r="CD46" i="16"/>
  <c r="CD30" i="16"/>
  <c r="CD1005" i="16"/>
  <c r="CD989" i="16"/>
  <c r="CD973" i="16"/>
  <c r="CD957" i="16"/>
  <c r="CD941" i="16"/>
  <c r="CD925" i="16"/>
  <c r="CD909" i="16"/>
  <c r="CD893" i="16"/>
  <c r="CD877" i="16"/>
  <c r="CD861" i="16"/>
  <c r="CD845" i="16"/>
  <c r="CD829" i="16"/>
  <c r="CD813" i="16"/>
  <c r="CD797" i="16"/>
  <c r="CD781" i="16"/>
  <c r="CD765" i="16"/>
  <c r="CD749" i="16"/>
  <c r="CD733" i="16"/>
  <c r="CD717" i="16"/>
  <c r="CD701" i="16"/>
  <c r="CD685" i="16"/>
  <c r="CD669" i="16"/>
  <c r="CD653" i="16"/>
  <c r="CD637" i="16"/>
  <c r="CD621" i="16"/>
  <c r="CD605" i="16"/>
  <c r="CD589" i="16"/>
  <c r="CD573" i="16"/>
  <c r="CD557" i="16"/>
  <c r="CD541" i="16"/>
  <c r="CD525" i="16"/>
  <c r="CD509" i="16"/>
  <c r="CD493" i="16"/>
  <c r="CD477" i="16"/>
  <c r="CD461" i="16"/>
  <c r="CD445" i="16"/>
  <c r="CD429" i="16"/>
  <c r="CD413" i="16"/>
  <c r="CD397" i="16"/>
  <c r="CD381" i="16"/>
  <c r="CD365" i="16"/>
  <c r="CD349" i="16"/>
  <c r="CD333" i="16"/>
  <c r="CD317" i="16"/>
  <c r="CD301" i="16"/>
  <c r="CD285" i="16"/>
  <c r="CD269" i="16"/>
  <c r="CD253" i="16"/>
  <c r="CD237" i="16"/>
  <c r="CD221" i="16"/>
  <c r="CD205" i="16"/>
  <c r="CD189" i="16"/>
  <c r="CD173" i="16"/>
  <c r="CD157" i="16"/>
  <c r="CD141" i="16"/>
  <c r="CD125" i="16"/>
  <c r="CD109" i="16"/>
  <c r="CD93" i="16"/>
  <c r="CD77" i="16"/>
  <c r="CD61" i="16"/>
  <c r="CD45" i="16"/>
  <c r="CD29" i="16"/>
  <c r="CD1004" i="16"/>
  <c r="CD988" i="16"/>
  <c r="CD972" i="16"/>
  <c r="CD956" i="16"/>
  <c r="CD940" i="16"/>
  <c r="CD924" i="16"/>
  <c r="CD908" i="16"/>
  <c r="CD892" i="16"/>
  <c r="CD876" i="16"/>
  <c r="CD860" i="16"/>
  <c r="CD844" i="16"/>
  <c r="CD828" i="16"/>
  <c r="CD812" i="16"/>
  <c r="CD796" i="16"/>
  <c r="CD780" i="16"/>
  <c r="CD764" i="16"/>
  <c r="CD748" i="16"/>
  <c r="CD732" i="16"/>
  <c r="CD716" i="16"/>
  <c r="CD700" i="16"/>
  <c r="CD684" i="16"/>
  <c r="CD668" i="16"/>
  <c r="CD652" i="16"/>
  <c r="CD636" i="16"/>
  <c r="CD620" i="16"/>
  <c r="CD604" i="16"/>
  <c r="CD588" i="16"/>
  <c r="CD572" i="16"/>
  <c r="CD556" i="16"/>
  <c r="CD540" i="16"/>
  <c r="CD524" i="16"/>
  <c r="CD508" i="16"/>
  <c r="CD492" i="16"/>
  <c r="CD476" i="16"/>
  <c r="CD460" i="16"/>
  <c r="CD444" i="16"/>
  <c r="CD428" i="16"/>
  <c r="CD412" i="16"/>
  <c r="CD396" i="16"/>
  <c r="CD380" i="16"/>
  <c r="CD364" i="16"/>
  <c r="CD348" i="16"/>
  <c r="CD332" i="16"/>
  <c r="CD316" i="16"/>
  <c r="CD300" i="16"/>
  <c r="CD284" i="16"/>
  <c r="CD268" i="16"/>
  <c r="CD252" i="16"/>
  <c r="CD236" i="16"/>
  <c r="CD220" i="16"/>
  <c r="CD204" i="16"/>
  <c r="CD188" i="16"/>
  <c r="CD172" i="16"/>
  <c r="CD156" i="16"/>
  <c r="CD140" i="16"/>
  <c r="CD124" i="16"/>
  <c r="CD108" i="16"/>
  <c r="CD92" i="16"/>
  <c r="CD76" i="16"/>
  <c r="CD60" i="16"/>
  <c r="CD44" i="16"/>
  <c r="CD28" i="16"/>
  <c r="CD1003" i="16"/>
  <c r="CD987" i="16"/>
  <c r="CD971" i="16"/>
  <c r="CD955" i="16"/>
  <c r="CD939" i="16"/>
  <c r="CD923" i="16"/>
  <c r="CD907" i="16"/>
  <c r="CD891" i="16"/>
  <c r="CD875" i="16"/>
  <c r="CD859" i="16"/>
  <c r="CD843" i="16"/>
  <c r="CD827" i="16"/>
  <c r="CD811" i="16"/>
  <c r="CD795" i="16"/>
  <c r="CD779" i="16"/>
  <c r="CD763" i="16"/>
  <c r="CD747" i="16"/>
  <c r="CD731" i="16"/>
  <c r="CD715" i="16"/>
  <c r="CD699" i="16"/>
  <c r="CD683" i="16"/>
  <c r="CD667" i="16"/>
  <c r="CD651" i="16"/>
  <c r="CD635" i="16"/>
  <c r="CD619" i="16"/>
  <c r="CD603" i="16"/>
  <c r="CD587" i="16"/>
  <c r="CD571" i="16"/>
  <c r="CD555" i="16"/>
  <c r="CD539" i="16"/>
  <c r="CD523" i="16"/>
  <c r="CD507" i="16"/>
  <c r="CD491" i="16"/>
  <c r="CD475" i="16"/>
  <c r="CD459" i="16"/>
  <c r="CD443" i="16"/>
  <c r="CD427" i="16"/>
  <c r="CD411" i="16"/>
  <c r="CD395" i="16"/>
  <c r="CD379" i="16"/>
  <c r="CD363" i="16"/>
  <c r="CD347" i="16"/>
  <c r="CD331" i="16"/>
  <c r="CD315" i="16"/>
  <c r="CD299" i="16"/>
  <c r="CD283" i="16"/>
  <c r="CD267" i="16"/>
  <c r="CD251" i="16"/>
  <c r="CD235" i="16"/>
  <c r="CD219" i="16"/>
  <c r="CD203" i="16"/>
  <c r="CD187" i="16"/>
  <c r="CD171" i="16"/>
  <c r="CD155" i="16"/>
  <c r="CD139" i="16"/>
  <c r="CD123" i="16"/>
  <c r="CD107" i="16"/>
  <c r="CD91" i="16"/>
  <c r="CD75" i="16"/>
  <c r="CD59" i="16"/>
  <c r="CD43" i="16"/>
  <c r="CD27" i="16"/>
  <c r="CD1002" i="16"/>
  <c r="CD986" i="16"/>
  <c r="CD970" i="16"/>
  <c r="CD954" i="16"/>
  <c r="CD938" i="16"/>
  <c r="CD922" i="16"/>
  <c r="CD906" i="16"/>
  <c r="CD890" i="16"/>
  <c r="CD874" i="16"/>
  <c r="CD858" i="16"/>
  <c r="CD842" i="16"/>
  <c r="CD826" i="16"/>
  <c r="CD810" i="16"/>
  <c r="CD794" i="16"/>
  <c r="CD778" i="16"/>
  <c r="CD762" i="16"/>
  <c r="CD746" i="16"/>
  <c r="CD730" i="16"/>
  <c r="CD714" i="16"/>
  <c r="CD698" i="16"/>
  <c r="CD682" i="16"/>
  <c r="CD666" i="16"/>
  <c r="CD650" i="16"/>
  <c r="CD634" i="16"/>
  <c r="CD618" i="16"/>
  <c r="CD602" i="16"/>
  <c r="CD586" i="16"/>
  <c r="CD570" i="16"/>
  <c r="CD554" i="16"/>
  <c r="CD538" i="16"/>
  <c r="CD522" i="16"/>
  <c r="CD506" i="16"/>
  <c r="CD490" i="16"/>
  <c r="CD474" i="16"/>
  <c r="CD458" i="16"/>
  <c r="CD442" i="16"/>
  <c r="CD426" i="16"/>
  <c r="CD410" i="16"/>
  <c r="CD394" i="16"/>
  <c r="CD378" i="16"/>
  <c r="CD362" i="16"/>
  <c r="CD346" i="16"/>
  <c r="CD330" i="16"/>
  <c r="CD314" i="16"/>
  <c r="CD298" i="16"/>
  <c r="CD282" i="16"/>
  <c r="CD266" i="16"/>
  <c r="CD250" i="16"/>
  <c r="CD234" i="16"/>
  <c r="CD218" i="16"/>
  <c r="CD202" i="16"/>
  <c r="CD186" i="16"/>
  <c r="CD170" i="16"/>
  <c r="CD154" i="16"/>
  <c r="CD138" i="16"/>
  <c r="CD122" i="16"/>
  <c r="CD106" i="16"/>
  <c r="CD90" i="16"/>
  <c r="CD74" i="16"/>
  <c r="CD58" i="16"/>
  <c r="CD42" i="16"/>
  <c r="CD26" i="16"/>
  <c r="CD1001" i="16"/>
  <c r="CD985" i="16"/>
  <c r="CD969" i="16"/>
  <c r="CD953" i="16"/>
  <c r="CD937" i="16"/>
  <c r="CD921" i="16"/>
  <c r="CD905" i="16"/>
  <c r="CD889" i="16"/>
  <c r="CD873" i="16"/>
  <c r="CD857" i="16"/>
  <c r="CD841" i="16"/>
  <c r="CD825" i="16"/>
  <c r="CD809" i="16"/>
  <c r="CD793" i="16"/>
  <c r="CD777" i="16"/>
  <c r="CD761" i="16"/>
  <c r="CD745" i="16"/>
  <c r="CD729" i="16"/>
  <c r="CD713" i="16"/>
  <c r="CD697" i="16"/>
  <c r="CD681" i="16"/>
  <c r="CD665" i="16"/>
  <c r="CD649" i="16"/>
  <c r="CD633" i="16"/>
  <c r="CD617" i="16"/>
  <c r="CD601" i="16"/>
  <c r="CD585" i="16"/>
  <c r="CD569" i="16"/>
  <c r="CD553" i="16"/>
  <c r="CD537" i="16"/>
  <c r="CD521" i="16"/>
  <c r="CD505" i="16"/>
  <c r="CD489" i="16"/>
  <c r="CD473" i="16"/>
  <c r="CD457" i="16"/>
  <c r="CD441" i="16"/>
  <c r="CD425" i="16"/>
  <c r="CD409" i="16"/>
  <c r="CD393" i="16"/>
  <c r="CD377" i="16"/>
  <c r="CD361" i="16"/>
  <c r="CD345" i="16"/>
  <c r="CD329" i="16"/>
  <c r="CD313" i="16"/>
  <c r="CD297" i="16"/>
  <c r="CD281" i="16"/>
  <c r="CD265" i="16"/>
  <c r="CD249" i="16"/>
  <c r="CD233" i="16"/>
  <c r="CD217" i="16"/>
  <c r="CD201" i="16"/>
  <c r="CD185" i="16"/>
  <c r="CD169" i="16"/>
  <c r="CD153" i="16"/>
  <c r="CD137" i="16"/>
  <c r="CD121" i="16"/>
  <c r="CD105" i="16"/>
  <c r="CD89" i="16"/>
  <c r="CD73" i="16"/>
  <c r="CD57" i="16"/>
  <c r="CD41" i="16"/>
  <c r="CD25" i="16"/>
  <c r="CD1016" i="16"/>
  <c r="CD1000" i="16"/>
  <c r="CD984" i="16"/>
  <c r="CD968" i="16"/>
  <c r="CD952" i="16"/>
  <c r="CD936" i="16"/>
  <c r="CD920" i="16"/>
  <c r="CD904" i="16"/>
  <c r="CD888" i="16"/>
  <c r="CD872" i="16"/>
  <c r="CD856" i="16"/>
  <c r="CD840" i="16"/>
  <c r="CD824" i="16"/>
  <c r="CD808" i="16"/>
  <c r="CD792" i="16"/>
  <c r="CD776" i="16"/>
  <c r="CD760" i="16"/>
  <c r="CD744" i="16"/>
  <c r="CD728" i="16"/>
  <c r="CD712" i="16"/>
  <c r="CD696" i="16"/>
  <c r="CD680" i="16"/>
  <c r="CD664" i="16"/>
  <c r="CD648" i="16"/>
  <c r="CD632" i="16"/>
  <c r="CD616" i="16"/>
  <c r="CD600" i="16"/>
  <c r="CD584" i="16"/>
  <c r="CD568" i="16"/>
  <c r="CD552" i="16"/>
  <c r="CD536" i="16"/>
  <c r="CD520" i="16"/>
  <c r="CD504" i="16"/>
  <c r="CD488" i="16"/>
  <c r="CD472" i="16"/>
  <c r="CD456" i="16"/>
  <c r="CD440" i="16"/>
  <c r="CD424" i="16"/>
  <c r="CD408" i="16"/>
  <c r="CD392" i="16"/>
  <c r="CD376" i="16"/>
  <c r="CD360" i="16"/>
  <c r="CD344" i="16"/>
  <c r="CD328" i="16"/>
  <c r="CD312" i="16"/>
  <c r="CD296" i="16"/>
  <c r="CD280" i="16"/>
  <c r="CD264" i="16"/>
  <c r="CD248" i="16"/>
  <c r="CD232" i="16"/>
  <c r="CD216" i="16"/>
  <c r="CD200" i="16"/>
  <c r="CD184" i="16"/>
  <c r="CD168" i="16"/>
  <c r="CD152" i="16"/>
  <c r="CD136" i="16"/>
  <c r="CD120" i="16"/>
  <c r="CD104" i="16"/>
  <c r="CD88" i="16"/>
  <c r="CD72" i="16"/>
  <c r="CD56" i="16"/>
  <c r="CD40" i="16"/>
  <c r="CD24" i="16"/>
  <c r="CD1015" i="16"/>
  <c r="CD999" i="16"/>
  <c r="CD983" i="16"/>
  <c r="CD967" i="16"/>
  <c r="CD951" i="16"/>
  <c r="CD935" i="16"/>
  <c r="CD919" i="16"/>
  <c r="CD903" i="16"/>
  <c r="CD887" i="16"/>
  <c r="CD871" i="16"/>
  <c r="CD855" i="16"/>
  <c r="CD839" i="16"/>
  <c r="CD823" i="16"/>
  <c r="CD807" i="16"/>
  <c r="CD791" i="16"/>
  <c r="CD775" i="16"/>
  <c r="CD759" i="16"/>
  <c r="CD743" i="16"/>
  <c r="CD727" i="16"/>
  <c r="CD711" i="16"/>
  <c r="CD695" i="16"/>
  <c r="CD679" i="16"/>
  <c r="CD663" i="16"/>
  <c r="CD647" i="16"/>
  <c r="CD631" i="16"/>
  <c r="CD615" i="16"/>
  <c r="CD599" i="16"/>
  <c r="CD583" i="16"/>
  <c r="CD567" i="16"/>
  <c r="CD551" i="16"/>
  <c r="CD535" i="16"/>
  <c r="CD519" i="16"/>
  <c r="CD503" i="16"/>
  <c r="CD487" i="16"/>
  <c r="CD471" i="16"/>
  <c r="CD455" i="16"/>
  <c r="CD439" i="16"/>
  <c r="CD423" i="16"/>
  <c r="CD407" i="16"/>
  <c r="CD391" i="16"/>
  <c r="CD375" i="16"/>
  <c r="CD359" i="16"/>
  <c r="CD343" i="16"/>
  <c r="CD327" i="16"/>
  <c r="CD311" i="16"/>
  <c r="CD295" i="16"/>
  <c r="CD279" i="16"/>
  <c r="CD263" i="16"/>
  <c r="CD247" i="16"/>
  <c r="CD231" i="16"/>
  <c r="CD215" i="16"/>
  <c r="CD199" i="16"/>
  <c r="CD183" i="16"/>
  <c r="CD167" i="16"/>
  <c r="CD151" i="16"/>
  <c r="CD135" i="16"/>
  <c r="CD119" i="16"/>
  <c r="CD103" i="16"/>
  <c r="CD87" i="16"/>
  <c r="CD71" i="16"/>
  <c r="CD55" i="16"/>
  <c r="CD39" i="16"/>
  <c r="CD23" i="16"/>
  <c r="CD1014" i="16"/>
  <c r="CD998" i="16"/>
  <c r="CD982" i="16"/>
  <c r="CD966" i="16"/>
  <c r="CD950" i="16"/>
  <c r="CD934" i="16"/>
  <c r="CD918" i="16"/>
  <c r="CD902" i="16"/>
  <c r="CD886" i="16"/>
  <c r="CD870" i="16"/>
  <c r="CD854" i="16"/>
  <c r="CD838" i="16"/>
  <c r="CD822" i="16"/>
  <c r="CD806" i="16"/>
  <c r="CD790" i="16"/>
  <c r="CD774" i="16"/>
  <c r="CD758" i="16"/>
  <c r="CD742" i="16"/>
  <c r="CD726" i="16"/>
  <c r="CD710" i="16"/>
  <c r="CD694" i="16"/>
  <c r="CD678" i="16"/>
  <c r="CD662" i="16"/>
  <c r="CD646" i="16"/>
  <c r="CD630" i="16"/>
  <c r="CD614" i="16"/>
  <c r="CD598" i="16"/>
  <c r="CD582" i="16"/>
  <c r="CD566" i="16"/>
  <c r="CD550" i="16"/>
  <c r="CD534" i="16"/>
  <c r="CD518" i="16"/>
  <c r="CD502" i="16"/>
  <c r="CD486" i="16"/>
  <c r="CD470" i="16"/>
  <c r="CD454" i="16"/>
  <c r="CD438" i="16"/>
  <c r="CD422" i="16"/>
  <c r="CD406" i="16"/>
  <c r="CD390" i="16"/>
  <c r="CD374" i="16"/>
  <c r="CD358" i="16"/>
  <c r="CD342" i="16"/>
  <c r="CD326" i="16"/>
  <c r="CD310" i="16"/>
  <c r="CD294" i="16"/>
  <c r="CD278" i="16"/>
  <c r="CD262" i="16"/>
  <c r="CD246" i="16"/>
  <c r="CD230" i="16"/>
  <c r="CD214" i="16"/>
  <c r="CD198" i="16"/>
  <c r="CD182" i="16"/>
  <c r="CD166" i="16"/>
  <c r="CD150" i="16"/>
  <c r="CD134" i="16"/>
  <c r="CD118" i="16"/>
  <c r="CD102" i="16"/>
  <c r="CD86" i="16"/>
  <c r="CD70" i="16"/>
  <c r="CD54" i="16"/>
  <c r="CD38" i="16"/>
  <c r="CD22" i="16"/>
  <c r="CD1013" i="16"/>
  <c r="CD997" i="16"/>
  <c r="CD981" i="16"/>
  <c r="CD965" i="16"/>
  <c r="CD949" i="16"/>
  <c r="CD933" i="16"/>
  <c r="CD917" i="16"/>
  <c r="CD901" i="16"/>
  <c r="CD885" i="16"/>
  <c r="CD869" i="16"/>
  <c r="CD853" i="16"/>
  <c r="CD837" i="16"/>
  <c r="CD821" i="16"/>
  <c r="CD805" i="16"/>
  <c r="CD789" i="16"/>
  <c r="CD773" i="16"/>
  <c r="CD757" i="16"/>
  <c r="CD741" i="16"/>
  <c r="CD725" i="16"/>
  <c r="CD709" i="16"/>
  <c r="CD693" i="16"/>
  <c r="CD677" i="16"/>
  <c r="CD661" i="16"/>
  <c r="CD645" i="16"/>
  <c r="CD629" i="16"/>
  <c r="CD613" i="16"/>
  <c r="CD597" i="16"/>
  <c r="CD581" i="16"/>
  <c r="CD565" i="16"/>
  <c r="CD549" i="16"/>
  <c r="CD533" i="16"/>
  <c r="CD517" i="16"/>
  <c r="CD501" i="16"/>
  <c r="CD485" i="16"/>
  <c r="CD469" i="16"/>
  <c r="CD453" i="16"/>
  <c r="CD437" i="16"/>
  <c r="CD421" i="16"/>
  <c r="CD405" i="16"/>
  <c r="CD389" i="16"/>
  <c r="CD373" i="16"/>
  <c r="CD357" i="16"/>
  <c r="CD341" i="16"/>
  <c r="CD325" i="16"/>
  <c r="CD309" i="16"/>
  <c r="CD293" i="16"/>
  <c r="CD277" i="16"/>
  <c r="CD261" i="16"/>
  <c r="CD245" i="16"/>
  <c r="CD229" i="16"/>
  <c r="CD213" i="16"/>
  <c r="CD197" i="16"/>
  <c r="CD181" i="16"/>
  <c r="CD165" i="16"/>
  <c r="CD149" i="16"/>
  <c r="CD133" i="16"/>
  <c r="CD117" i="16"/>
  <c r="CD101" i="16"/>
  <c r="CD85" i="16"/>
  <c r="CD69" i="16"/>
  <c r="CD53" i="16"/>
  <c r="CD37" i="16"/>
  <c r="CD21" i="16"/>
  <c r="CD1012" i="16"/>
  <c r="CD996" i="16"/>
  <c r="CD980" i="16"/>
  <c r="CD964" i="16"/>
  <c r="CD948" i="16"/>
  <c r="CD932" i="16"/>
  <c r="CD916" i="16"/>
  <c r="CD900" i="16"/>
  <c r="CD884" i="16"/>
  <c r="CD868" i="16"/>
  <c r="CD852" i="16"/>
  <c r="CD836" i="16"/>
  <c r="CD820" i="16"/>
  <c r="CD804" i="16"/>
  <c r="CD788" i="16"/>
  <c r="CD772" i="16"/>
  <c r="CD756" i="16"/>
  <c r="CD740" i="16"/>
  <c r="CD724" i="16"/>
  <c r="CD708" i="16"/>
  <c r="CD692" i="16"/>
  <c r="CD676" i="16"/>
  <c r="CD660" i="16"/>
  <c r="CD644" i="16"/>
  <c r="CD628" i="16"/>
  <c r="CD612" i="16"/>
  <c r="CD596" i="16"/>
  <c r="CD580" i="16"/>
  <c r="CD564" i="16"/>
  <c r="CD548" i="16"/>
  <c r="CD532" i="16"/>
  <c r="CD516" i="16"/>
  <c r="CD500" i="16"/>
  <c r="CD484" i="16"/>
  <c r="CD468" i="16"/>
  <c r="CD452" i="16"/>
  <c r="CD436" i="16"/>
  <c r="CD420" i="16"/>
  <c r="CD404" i="16"/>
  <c r="CD388" i="16"/>
  <c r="CD372" i="16"/>
  <c r="CD356" i="16"/>
  <c r="CD340" i="16"/>
  <c r="CD324" i="16"/>
  <c r="CD308" i="16"/>
  <c r="CD292" i="16"/>
  <c r="CD276" i="16"/>
  <c r="CD260" i="16"/>
  <c r="CD244" i="16"/>
  <c r="CD228" i="16"/>
  <c r="CD212" i="16"/>
  <c r="CD196" i="16"/>
  <c r="CD180" i="16"/>
  <c r="CD164" i="16"/>
  <c r="CD148" i="16"/>
  <c r="CD132" i="16"/>
  <c r="CD116" i="16"/>
  <c r="CD100" i="16"/>
  <c r="CD84" i="16"/>
  <c r="CD68" i="16"/>
  <c r="CD52" i="16"/>
  <c r="CD36" i="16"/>
  <c r="CD20" i="16"/>
  <c r="CD1011" i="16"/>
  <c r="CD995" i="16"/>
  <c r="CD979" i="16"/>
  <c r="CD963" i="16"/>
  <c r="CD947" i="16"/>
  <c r="CD931" i="16"/>
  <c r="CD915" i="16"/>
  <c r="CD899" i="16"/>
  <c r="CD883" i="16"/>
  <c r="CD867" i="16"/>
  <c r="CD851" i="16"/>
  <c r="CD835" i="16"/>
  <c r="CD819" i="16"/>
  <c r="CD803" i="16"/>
  <c r="CD787" i="16"/>
  <c r="CD771" i="16"/>
  <c r="CD755" i="16"/>
  <c r="CD739" i="16"/>
  <c r="CD723" i="16"/>
  <c r="CD707" i="16"/>
  <c r="CD691" i="16"/>
  <c r="CD675" i="16"/>
  <c r="CD659" i="16"/>
  <c r="CD643" i="16"/>
  <c r="CD627" i="16"/>
  <c r="CD611" i="16"/>
  <c r="CD595" i="16"/>
  <c r="CD579" i="16"/>
  <c r="CD563" i="16"/>
  <c r="CD547" i="16"/>
  <c r="CD531" i="16"/>
  <c r="CD515" i="16"/>
  <c r="CD499" i="16"/>
  <c r="CD483" i="16"/>
  <c r="CD467" i="16"/>
  <c r="CD451" i="16"/>
  <c r="CD435" i="16"/>
  <c r="CD419" i="16"/>
  <c r="CD403" i="16"/>
  <c r="CD387" i="16"/>
  <c r="CD371" i="16"/>
  <c r="CD355" i="16"/>
  <c r="CD339" i="16"/>
  <c r="CD323" i="16"/>
  <c r="CD307" i="16"/>
  <c r="CD291" i="16"/>
  <c r="CD275" i="16"/>
  <c r="CD259" i="16"/>
  <c r="CD243" i="16"/>
  <c r="CD227" i="16"/>
  <c r="CD211" i="16"/>
  <c r="CD195" i="16"/>
  <c r="CD179" i="16"/>
  <c r="CD163" i="16"/>
  <c r="CD147" i="16"/>
  <c r="CD131" i="16"/>
  <c r="CD115" i="16"/>
  <c r="CD99" i="16"/>
  <c r="CD83" i="16"/>
  <c r="CD67" i="16"/>
  <c r="CD51" i="16"/>
  <c r="CD35" i="16"/>
  <c r="CD19" i="16"/>
  <c r="CD1010" i="16"/>
  <c r="CD994" i="16"/>
  <c r="CD978" i="16"/>
  <c r="CD962" i="16"/>
  <c r="CD946" i="16"/>
  <c r="CD930" i="16"/>
  <c r="CD914" i="16"/>
  <c r="CD898" i="16"/>
  <c r="CD882" i="16"/>
  <c r="CD866" i="16"/>
  <c r="CD850" i="16"/>
  <c r="CD834" i="16"/>
  <c r="CD818" i="16"/>
  <c r="CD802" i="16"/>
  <c r="CD786" i="16"/>
  <c r="CD770" i="16"/>
  <c r="CD754" i="16"/>
  <c r="CD738" i="16"/>
  <c r="CD722" i="16"/>
  <c r="CD706" i="16"/>
  <c r="CD690" i="16"/>
  <c r="CD674" i="16"/>
  <c r="CD658" i="16"/>
  <c r="CD642" i="16"/>
  <c r="CD626" i="16"/>
  <c r="CD610" i="16"/>
  <c r="CD594" i="16"/>
  <c r="CD578" i="16"/>
  <c r="CD562" i="16"/>
  <c r="CD546" i="16"/>
  <c r="CD530" i="16"/>
  <c r="CD514" i="16"/>
  <c r="CD498" i="16"/>
  <c r="CD482" i="16"/>
  <c r="CD466" i="16"/>
  <c r="CD450" i="16"/>
  <c r="CD434" i="16"/>
  <c r="CD418" i="16"/>
  <c r="CD402" i="16"/>
  <c r="CD386" i="16"/>
  <c r="CD370" i="16"/>
  <c r="CD354" i="16"/>
  <c r="CD338" i="16"/>
  <c r="CD322" i="16"/>
  <c r="CD306" i="16"/>
  <c r="CD290" i="16"/>
  <c r="CD274" i="16"/>
  <c r="CD258" i="16"/>
  <c r="CD242" i="16"/>
  <c r="CD226" i="16"/>
  <c r="CD210" i="16"/>
  <c r="CD194" i="16"/>
  <c r="CD178" i="16"/>
  <c r="CD162" i="16"/>
  <c r="CD146" i="16"/>
  <c r="CD130" i="16"/>
  <c r="CD114" i="16"/>
  <c r="CD98" i="16"/>
  <c r="CD82" i="16"/>
  <c r="CD66" i="16"/>
  <c r="CD50" i="16"/>
  <c r="CD34" i="16"/>
  <c r="CD18" i="16"/>
  <c r="CD1009" i="16"/>
  <c r="CD993" i="16"/>
  <c r="CD977" i="16"/>
  <c r="CD961" i="16"/>
  <c r="CD945" i="16"/>
  <c r="CD929" i="16"/>
  <c r="CD913" i="16"/>
  <c r="CD897" i="16"/>
  <c r="CD881" i="16"/>
  <c r="CD865" i="16"/>
  <c r="CD849" i="16"/>
  <c r="CD833" i="16"/>
  <c r="CD817" i="16"/>
  <c r="CD801" i="16"/>
  <c r="CD785" i="16"/>
  <c r="CD769" i="16"/>
  <c r="CD753" i="16"/>
  <c r="CD737" i="16"/>
  <c r="CD721" i="16"/>
  <c r="CD705" i="16"/>
  <c r="CD689" i="16"/>
  <c r="CD673" i="16"/>
  <c r="CD657" i="16"/>
  <c r="CD641" i="16"/>
  <c r="CD625" i="16"/>
  <c r="CD609" i="16"/>
  <c r="CD593" i="16"/>
  <c r="CD577" i="16"/>
  <c r="CD561" i="16"/>
  <c r="CD545" i="16"/>
  <c r="CD529" i="16"/>
  <c r="CD513" i="16"/>
  <c r="CD497" i="16"/>
  <c r="CD481" i="16"/>
  <c r="CD465" i="16"/>
  <c r="CD449" i="16"/>
  <c r="CD433" i="16"/>
  <c r="CD417" i="16"/>
  <c r="CD401" i="16"/>
  <c r="CD385" i="16"/>
  <c r="CD369" i="16"/>
  <c r="CD353" i="16"/>
  <c r="CD337" i="16"/>
  <c r="CD321" i="16"/>
  <c r="CD305" i="16"/>
  <c r="CD289" i="16"/>
  <c r="CD273" i="16"/>
  <c r="CD257" i="16"/>
  <c r="CD241" i="16"/>
  <c r="CD225" i="16"/>
  <c r="CD209" i="16"/>
  <c r="CD193" i="16"/>
  <c r="CD177" i="16"/>
  <c r="CD161" i="16"/>
  <c r="CD145" i="16"/>
  <c r="CD129" i="16"/>
  <c r="CD113" i="16"/>
  <c r="CD97" i="16"/>
  <c r="CD81" i="16"/>
  <c r="CD65" i="16"/>
  <c r="CD49" i="16"/>
  <c r="CD33" i="16"/>
  <c r="CD1008" i="16"/>
  <c r="CD992" i="16"/>
  <c r="CD976" i="16"/>
  <c r="CD960" i="16"/>
  <c r="CD944" i="16"/>
  <c r="CD928" i="16"/>
  <c r="CD912" i="16"/>
  <c r="CD896" i="16"/>
  <c r="CD880" i="16"/>
  <c r="CD864" i="16"/>
  <c r="CD848" i="16"/>
  <c r="CD832" i="16"/>
  <c r="CD816" i="16"/>
  <c r="CD800" i="16"/>
  <c r="CD784" i="16"/>
  <c r="CD768" i="16"/>
  <c r="CD752" i="16"/>
  <c r="CD736" i="16"/>
  <c r="CD720" i="16"/>
  <c r="CD704" i="16"/>
  <c r="CD688" i="16"/>
  <c r="CD672" i="16"/>
  <c r="CD656" i="16"/>
  <c r="CD640" i="16"/>
  <c r="CD624" i="16"/>
  <c r="CD608" i="16"/>
  <c r="CD592" i="16"/>
  <c r="CD576" i="16"/>
  <c r="CD560" i="16"/>
  <c r="CD544" i="16"/>
  <c r="CD528" i="16"/>
  <c r="CD512" i="16"/>
  <c r="CD496" i="16"/>
  <c r="CD480" i="16"/>
  <c r="CD464" i="16"/>
  <c r="CD448" i="16"/>
  <c r="CD432" i="16"/>
  <c r="CD416" i="16"/>
  <c r="CD400" i="16"/>
  <c r="CD384" i="16"/>
  <c r="CD368" i="16"/>
  <c r="CD352" i="16"/>
  <c r="CD336" i="16"/>
  <c r="CD320" i="16"/>
  <c r="CD304" i="16"/>
  <c r="CD288" i="16"/>
  <c r="CD272" i="16"/>
  <c r="CD256" i="16"/>
  <c r="CD240" i="16"/>
  <c r="CD224" i="16"/>
  <c r="CD208" i="16"/>
  <c r="CD192" i="16"/>
  <c r="CD176" i="16"/>
  <c r="CD160" i="16"/>
  <c r="CD144" i="16"/>
  <c r="CD128" i="16"/>
  <c r="CD112" i="16"/>
  <c r="CD96" i="16"/>
  <c r="CD80" i="16"/>
  <c r="CD64" i="16"/>
  <c r="CD48" i="16"/>
  <c r="CD32" i="16"/>
  <c r="CD1007" i="16"/>
  <c r="CD991" i="16"/>
  <c r="CD975" i="16"/>
  <c r="CD959" i="16"/>
  <c r="CD943" i="16"/>
  <c r="CD927" i="16"/>
  <c r="CD911" i="16"/>
  <c r="CD895" i="16"/>
  <c r="CD879" i="16"/>
  <c r="CD863" i="16"/>
  <c r="CD847" i="16"/>
  <c r="CD831" i="16"/>
  <c r="CD815" i="16"/>
  <c r="CD799" i="16"/>
  <c r="CD783" i="16"/>
  <c r="CD767" i="16"/>
  <c r="CD751" i="16"/>
  <c r="CD735" i="16"/>
  <c r="CD719" i="16"/>
  <c r="CD703" i="16"/>
  <c r="CD687" i="16"/>
  <c r="CD671" i="16"/>
  <c r="CD655" i="16"/>
  <c r="CD639" i="16"/>
  <c r="CD623" i="16"/>
  <c r="CD607" i="16"/>
  <c r="CD591" i="16"/>
  <c r="CD575" i="16"/>
  <c r="CD559" i="16"/>
  <c r="CD543" i="16"/>
  <c r="CD527" i="16"/>
  <c r="CD511" i="16"/>
  <c r="CD495" i="16"/>
  <c r="CD479" i="16"/>
  <c r="CD463" i="16"/>
  <c r="CD447" i="16"/>
  <c r="CD431" i="16"/>
  <c r="CD415" i="16"/>
  <c r="CD399" i="16"/>
  <c r="CD383" i="16"/>
  <c r="CD367" i="16"/>
  <c r="CD351" i="16"/>
  <c r="CD335" i="16"/>
  <c r="CD319" i="16"/>
  <c r="CD303" i="16"/>
  <c r="CD287" i="16"/>
  <c r="CD271" i="16"/>
  <c r="CD255" i="16"/>
  <c r="CD239" i="16"/>
  <c r="CD223" i="16"/>
  <c r="CD207" i="16"/>
  <c r="CD191" i="16"/>
  <c r="CD175" i="16"/>
  <c r="CD159" i="16"/>
  <c r="CD143" i="16"/>
  <c r="CD127" i="16"/>
  <c r="CD111" i="16"/>
  <c r="CD95" i="16"/>
  <c r="CD79" i="16"/>
  <c r="CD63" i="16"/>
  <c r="CD47" i="16"/>
  <c r="CD31" i="16"/>
  <c r="CB17" i="16"/>
  <c r="CA15" i="16"/>
  <c r="EY17" i="16"/>
  <c r="FB17" i="16"/>
  <c r="FC17" i="16" s="1"/>
  <c r="FF17" i="16"/>
  <c r="BW17" i="16" s="1"/>
  <c r="FG17" i="16" a="1"/>
  <c r="FG17" i="16" s="1"/>
  <c r="FH17" i="16" a="1"/>
  <c r="FH17" i="16" s="1"/>
  <c r="EX17" i="16"/>
  <c r="EZ17" i="16" l="1"/>
  <c r="FD17" i="16" s="1"/>
  <c r="BS17" i="16" s="1"/>
  <c r="FI17" i="16"/>
  <c r="BO17" i="16" s="1"/>
  <c r="BP17" i="16" s="1"/>
  <c r="BX17" i="16"/>
  <c r="BT17" i="16" l="1"/>
  <c r="BI12" i="16" l="1"/>
  <c r="BY18" i="16"/>
  <c r="BY19" i="16"/>
  <c r="BY20" i="16"/>
  <c r="BY21" i="16"/>
  <c r="BY22" i="16"/>
  <c r="BY23" i="16"/>
  <c r="BY24" i="16"/>
  <c r="BY25" i="16"/>
  <c r="BY26" i="16"/>
  <c r="BY27" i="16"/>
  <c r="BY28" i="16"/>
  <c r="BY29" i="16"/>
  <c r="BY30" i="16"/>
  <c r="BY31" i="16"/>
  <c r="BY32" i="16"/>
  <c r="BY33" i="16"/>
  <c r="BY34" i="16"/>
  <c r="BY35" i="16"/>
  <c r="BY36" i="16"/>
  <c r="BY37" i="16"/>
  <c r="BY38" i="16"/>
  <c r="BY39" i="16"/>
  <c r="BY40" i="16"/>
  <c r="BY41" i="16"/>
  <c r="BY42" i="16"/>
  <c r="BY43" i="16"/>
  <c r="BY44" i="16"/>
  <c r="BY45" i="16"/>
  <c r="BY46" i="16"/>
  <c r="BY47" i="16"/>
  <c r="BY48" i="16"/>
  <c r="BY49" i="16"/>
  <c r="BY50" i="16"/>
  <c r="BY51" i="16"/>
  <c r="BY52" i="16"/>
  <c r="BY53" i="16"/>
  <c r="BY54" i="16"/>
  <c r="BY55" i="16"/>
  <c r="BY56" i="16"/>
  <c r="BY57" i="16"/>
  <c r="BY58" i="16"/>
  <c r="BY59" i="16"/>
  <c r="BY60" i="16"/>
  <c r="BY61" i="16"/>
  <c r="BY62" i="16"/>
  <c r="BY63" i="16"/>
  <c r="BY64" i="16"/>
  <c r="BY65" i="16"/>
  <c r="BY66" i="16"/>
  <c r="BY67" i="16"/>
  <c r="BY68" i="16"/>
  <c r="BY69" i="16"/>
  <c r="BY70" i="16"/>
  <c r="BY71" i="16"/>
  <c r="BY72" i="16"/>
  <c r="BY73" i="16"/>
  <c r="BY74" i="16"/>
  <c r="BY75" i="16"/>
  <c r="BY76" i="16"/>
  <c r="BY77" i="16"/>
  <c r="BY78" i="16"/>
  <c r="BY79" i="16"/>
  <c r="BY80" i="16"/>
  <c r="BY81" i="16"/>
  <c r="BY82" i="16"/>
  <c r="BY83" i="16"/>
  <c r="BY84" i="16"/>
  <c r="BY85" i="16"/>
  <c r="BY86" i="16"/>
  <c r="BY87" i="16"/>
  <c r="BY88" i="16"/>
  <c r="BY89" i="16"/>
  <c r="BY90" i="16"/>
  <c r="BY91" i="16"/>
  <c r="BY92" i="16"/>
  <c r="BY93" i="16"/>
  <c r="BY94" i="16"/>
  <c r="BY95" i="16"/>
  <c r="BY96" i="16"/>
  <c r="BY97" i="16"/>
  <c r="BY98" i="16"/>
  <c r="BY99" i="16"/>
  <c r="BY100" i="16"/>
  <c r="BY101" i="16"/>
  <c r="BY102" i="16"/>
  <c r="BY103" i="16"/>
  <c r="BY104" i="16"/>
  <c r="BY105" i="16"/>
  <c r="BY106" i="16"/>
  <c r="BY107" i="16"/>
  <c r="BY108" i="16"/>
  <c r="BY109" i="16"/>
  <c r="BY110" i="16"/>
  <c r="BY111" i="16"/>
  <c r="BY112" i="16"/>
  <c r="BY113" i="16"/>
  <c r="BY114" i="16"/>
  <c r="BY115" i="16"/>
  <c r="BY116" i="16"/>
  <c r="BY117" i="16"/>
  <c r="BY118" i="16"/>
  <c r="BY119" i="16"/>
  <c r="BY120" i="16"/>
  <c r="BY121" i="16"/>
  <c r="BY122" i="16"/>
  <c r="BY123" i="16"/>
  <c r="BY124" i="16"/>
  <c r="BY125" i="16"/>
  <c r="BY126" i="16"/>
  <c r="BY127" i="16"/>
  <c r="BY128" i="16"/>
  <c r="BY129" i="16"/>
  <c r="BY130" i="16"/>
  <c r="BY131" i="16"/>
  <c r="BY132" i="16"/>
  <c r="BY133" i="16"/>
  <c r="BY134" i="16"/>
  <c r="BY135" i="16"/>
  <c r="BY136" i="16"/>
  <c r="BY137" i="16"/>
  <c r="BY138" i="16"/>
  <c r="BY139" i="16"/>
  <c r="BY140" i="16"/>
  <c r="BY141" i="16"/>
  <c r="BY142" i="16"/>
  <c r="BY143" i="16"/>
  <c r="BY144" i="16"/>
  <c r="BY145" i="16"/>
  <c r="BY146" i="16"/>
  <c r="BY147" i="16"/>
  <c r="BY148" i="16"/>
  <c r="BY149" i="16"/>
  <c r="BY150" i="16"/>
  <c r="BY151" i="16"/>
  <c r="BY152" i="16"/>
  <c r="BY153" i="16"/>
  <c r="BY154" i="16"/>
  <c r="BY155" i="16"/>
  <c r="BY156" i="16"/>
  <c r="BY157" i="16"/>
  <c r="BY158" i="16"/>
  <c r="BY159" i="16"/>
  <c r="BY160" i="16"/>
  <c r="BY161" i="16"/>
  <c r="BY162" i="16"/>
  <c r="BY163" i="16"/>
  <c r="BY164" i="16"/>
  <c r="BY165" i="16"/>
  <c r="BY166" i="16"/>
  <c r="BY167" i="16"/>
  <c r="BY168" i="16"/>
  <c r="BY169" i="16"/>
  <c r="BY170" i="16"/>
  <c r="BY171" i="16"/>
  <c r="BY172" i="16"/>
  <c r="BY173" i="16"/>
  <c r="BY174" i="16"/>
  <c r="BY175" i="16"/>
  <c r="BY176" i="16"/>
  <c r="BY177" i="16"/>
  <c r="BY178" i="16"/>
  <c r="BY179" i="16"/>
  <c r="BY180" i="16"/>
  <c r="BY181" i="16"/>
  <c r="BY182" i="16"/>
  <c r="BY183" i="16"/>
  <c r="BY184" i="16"/>
  <c r="BY185" i="16"/>
  <c r="BY186" i="16"/>
  <c r="BY187" i="16"/>
  <c r="BY188" i="16"/>
  <c r="BY189" i="16"/>
  <c r="BY190" i="16"/>
  <c r="BY191" i="16"/>
  <c r="BY192" i="16"/>
  <c r="BY193" i="16"/>
  <c r="BY194" i="16"/>
  <c r="BY195" i="16"/>
  <c r="BY196" i="16"/>
  <c r="BY197" i="16"/>
  <c r="BY198" i="16"/>
  <c r="BY199" i="16"/>
  <c r="BY200" i="16"/>
  <c r="BY201" i="16"/>
  <c r="BY202" i="16"/>
  <c r="BY203" i="16"/>
  <c r="BY204" i="16"/>
  <c r="BY205" i="16"/>
  <c r="BY206" i="16"/>
  <c r="BY207" i="16"/>
  <c r="BY208" i="16"/>
  <c r="BY209" i="16"/>
  <c r="BY210" i="16"/>
  <c r="BY211" i="16"/>
  <c r="BY212" i="16"/>
  <c r="BY213" i="16"/>
  <c r="BY214" i="16"/>
  <c r="BY215" i="16"/>
  <c r="BY216" i="16"/>
  <c r="BY217" i="16"/>
  <c r="BY218" i="16"/>
  <c r="BY219" i="16"/>
  <c r="BY220" i="16"/>
  <c r="BY221" i="16"/>
  <c r="BY222" i="16"/>
  <c r="BY223" i="16"/>
  <c r="BY224" i="16"/>
  <c r="BY225" i="16"/>
  <c r="BY226" i="16"/>
  <c r="BY227" i="16"/>
  <c r="BY228" i="16"/>
  <c r="BY229" i="16"/>
  <c r="BY230" i="16"/>
  <c r="BY231" i="16"/>
  <c r="BY232" i="16"/>
  <c r="BY233" i="16"/>
  <c r="BY234" i="16"/>
  <c r="BY235" i="16"/>
  <c r="BY236" i="16"/>
  <c r="BY237" i="16"/>
  <c r="BY238" i="16"/>
  <c r="BY239" i="16"/>
  <c r="BY240" i="16"/>
  <c r="BY241" i="16"/>
  <c r="BY242" i="16"/>
  <c r="BY243" i="16"/>
  <c r="BY244" i="16"/>
  <c r="BY245" i="16"/>
  <c r="BY246" i="16"/>
  <c r="BY247" i="16"/>
  <c r="BY248" i="16"/>
  <c r="BY249" i="16"/>
  <c r="BY250" i="16"/>
  <c r="BY251" i="16"/>
  <c r="BY252" i="16"/>
  <c r="BY253" i="16"/>
  <c r="BY254" i="16"/>
  <c r="BY255" i="16"/>
  <c r="BY256" i="16"/>
  <c r="BY257" i="16"/>
  <c r="BY258" i="16"/>
  <c r="BY259" i="16"/>
  <c r="BY260" i="16"/>
  <c r="BY261" i="16"/>
  <c r="BY262" i="16"/>
  <c r="BY263" i="16"/>
  <c r="BY264" i="16"/>
  <c r="BY265" i="16"/>
  <c r="BY266" i="16"/>
  <c r="BY267" i="16"/>
  <c r="BY268" i="16"/>
  <c r="BY269" i="16"/>
  <c r="BY270" i="16"/>
  <c r="BY271" i="16"/>
  <c r="BY272" i="16"/>
  <c r="BY273" i="16"/>
  <c r="BY274" i="16"/>
  <c r="BY275" i="16"/>
  <c r="BY276" i="16"/>
  <c r="BY277" i="16"/>
  <c r="BY278" i="16"/>
  <c r="BY279" i="16"/>
  <c r="BY280" i="16"/>
  <c r="BY281" i="16"/>
  <c r="BY282" i="16"/>
  <c r="BY283" i="16"/>
  <c r="BY284" i="16"/>
  <c r="BY285" i="16"/>
  <c r="BY286" i="16"/>
  <c r="BY287" i="16"/>
  <c r="BY288" i="16"/>
  <c r="BY289" i="16"/>
  <c r="BY290" i="16"/>
  <c r="BY291" i="16"/>
  <c r="BY292" i="16"/>
  <c r="BY293" i="16"/>
  <c r="BY294" i="16"/>
  <c r="BY295" i="16"/>
  <c r="BY296" i="16"/>
  <c r="BY297" i="16"/>
  <c r="BY298" i="16"/>
  <c r="BY299" i="16"/>
  <c r="BY300" i="16"/>
  <c r="BY301" i="16"/>
  <c r="BY302" i="16"/>
  <c r="BY303" i="16"/>
  <c r="BY304" i="16"/>
  <c r="BY305" i="16"/>
  <c r="BY306" i="16"/>
  <c r="BY307" i="16"/>
  <c r="BY308" i="16"/>
  <c r="BY309" i="16"/>
  <c r="BY310" i="16"/>
  <c r="BY311" i="16"/>
  <c r="BY312" i="16"/>
  <c r="BY313" i="16"/>
  <c r="BY314" i="16"/>
  <c r="BY315" i="16"/>
  <c r="BY316" i="16"/>
  <c r="BY317" i="16"/>
  <c r="BY318" i="16"/>
  <c r="BY319" i="16"/>
  <c r="BY320" i="16"/>
  <c r="BY321" i="16"/>
  <c r="BY322" i="16"/>
  <c r="BY323" i="16"/>
  <c r="BY324" i="16"/>
  <c r="BY325" i="16"/>
  <c r="BY326" i="16"/>
  <c r="BY327" i="16"/>
  <c r="BY328" i="16"/>
  <c r="BY329" i="16"/>
  <c r="BY330" i="16"/>
  <c r="BY331" i="16"/>
  <c r="BY332" i="16"/>
  <c r="BY333" i="16"/>
  <c r="BY334" i="16"/>
  <c r="BY335" i="16"/>
  <c r="BY336" i="16"/>
  <c r="BY337" i="16"/>
  <c r="BY338" i="16"/>
  <c r="BY339" i="16"/>
  <c r="BY340" i="16"/>
  <c r="BY341" i="16"/>
  <c r="BY342" i="16"/>
  <c r="BY343" i="16"/>
  <c r="BY344" i="16"/>
  <c r="BY345" i="16"/>
  <c r="BY346" i="16"/>
  <c r="BY347" i="16"/>
  <c r="BY348" i="16"/>
  <c r="BY349" i="16"/>
  <c r="BY350" i="16"/>
  <c r="BY351" i="16"/>
  <c r="BY352" i="16"/>
  <c r="BY353" i="16"/>
  <c r="BY354" i="16"/>
  <c r="BY355" i="16"/>
  <c r="BY356" i="16"/>
  <c r="BY357" i="16"/>
  <c r="BY358" i="16"/>
  <c r="BY359" i="16"/>
  <c r="BY360" i="16"/>
  <c r="BY361" i="16"/>
  <c r="BY362" i="16"/>
  <c r="BY363" i="16"/>
  <c r="BY364" i="16"/>
  <c r="BY365" i="16"/>
  <c r="BY366" i="16"/>
  <c r="BY367" i="16"/>
  <c r="BY368" i="16"/>
  <c r="BY369" i="16"/>
  <c r="BY370" i="16"/>
  <c r="BY371" i="16"/>
  <c r="BY372" i="16"/>
  <c r="BY373" i="16"/>
  <c r="BY374" i="16"/>
  <c r="BY375" i="16"/>
  <c r="BY376" i="16"/>
  <c r="BY377" i="16"/>
  <c r="BY378" i="16"/>
  <c r="BY379" i="16"/>
  <c r="BY380" i="16"/>
  <c r="BY381" i="16"/>
  <c r="BY382" i="16"/>
  <c r="BY383" i="16"/>
  <c r="BY384" i="16"/>
  <c r="BY385" i="16"/>
  <c r="BY386" i="16"/>
  <c r="BY387" i="16"/>
  <c r="BY388" i="16"/>
  <c r="BY389" i="16"/>
  <c r="BY390" i="16"/>
  <c r="BY391" i="16"/>
  <c r="BY392" i="16"/>
  <c r="BY393" i="16"/>
  <c r="BY394" i="16"/>
  <c r="BY395" i="16"/>
  <c r="BY396" i="16"/>
  <c r="BY397" i="16"/>
  <c r="BY398" i="16"/>
  <c r="BY399" i="16"/>
  <c r="BY400" i="16"/>
  <c r="BY401" i="16"/>
  <c r="BY402" i="16"/>
  <c r="BY403" i="16"/>
  <c r="BY404" i="16"/>
  <c r="BY405" i="16"/>
  <c r="BY406" i="16"/>
  <c r="BY407" i="16"/>
  <c r="BY408" i="16"/>
  <c r="BY409" i="16"/>
  <c r="BY410" i="16"/>
  <c r="BY411" i="16"/>
  <c r="BY412" i="16"/>
  <c r="BY413" i="16"/>
  <c r="BY414" i="16"/>
  <c r="BY415" i="16"/>
  <c r="BY416" i="16"/>
  <c r="BY417" i="16"/>
  <c r="BY418" i="16"/>
  <c r="BY419" i="16"/>
  <c r="BY420" i="16"/>
  <c r="BY421" i="16"/>
  <c r="BY422" i="16"/>
  <c r="BY423" i="16"/>
  <c r="BY424" i="16"/>
  <c r="BY425" i="16"/>
  <c r="BY426" i="16"/>
  <c r="BY427" i="16"/>
  <c r="BY428" i="16"/>
  <c r="BY429" i="16"/>
  <c r="BY430" i="16"/>
  <c r="BY431" i="16"/>
  <c r="BY432" i="16"/>
  <c r="BY433" i="16"/>
  <c r="BY434" i="16"/>
  <c r="BY435" i="16"/>
  <c r="BY436" i="16"/>
  <c r="BY437" i="16"/>
  <c r="BY438" i="16"/>
  <c r="BY439" i="16"/>
  <c r="BY440" i="16"/>
  <c r="BY441" i="16"/>
  <c r="BY442" i="16"/>
  <c r="BY443" i="16"/>
  <c r="BY444" i="16"/>
  <c r="BY445" i="16"/>
  <c r="BY446" i="16"/>
  <c r="BY447" i="16"/>
  <c r="BY448" i="16"/>
  <c r="BY449" i="16"/>
  <c r="BY450" i="16"/>
  <c r="BY451" i="16"/>
  <c r="BY452" i="16"/>
  <c r="BY453" i="16"/>
  <c r="BY454" i="16"/>
  <c r="BY455" i="16"/>
  <c r="BY456" i="16"/>
  <c r="BY457" i="16"/>
  <c r="BY458" i="16"/>
  <c r="BY459" i="16"/>
  <c r="BY460" i="16"/>
  <c r="BY461" i="16"/>
  <c r="BY462" i="16"/>
  <c r="BY463" i="16"/>
  <c r="BY464" i="16"/>
  <c r="BY465" i="16"/>
  <c r="BY466" i="16"/>
  <c r="BY467" i="16"/>
  <c r="BY468" i="16"/>
  <c r="BY469" i="16"/>
  <c r="BY470" i="16"/>
  <c r="BY471" i="16"/>
  <c r="BY472" i="16"/>
  <c r="BY473" i="16"/>
  <c r="BY474" i="16"/>
  <c r="BY475" i="16"/>
  <c r="BY476" i="16"/>
  <c r="BY477" i="16"/>
  <c r="BY478" i="16"/>
  <c r="BY479" i="16"/>
  <c r="BY480" i="16"/>
  <c r="BY481" i="16"/>
  <c r="BY482" i="16"/>
  <c r="BY483" i="16"/>
  <c r="BY484" i="16"/>
  <c r="BY485" i="16"/>
  <c r="BY486" i="16"/>
  <c r="BY487" i="16"/>
  <c r="BY488" i="16"/>
  <c r="BY489" i="16"/>
  <c r="BY490" i="16"/>
  <c r="BY491" i="16"/>
  <c r="BY492" i="16"/>
  <c r="BY493" i="16"/>
  <c r="BY494" i="16"/>
  <c r="BY495" i="16"/>
  <c r="BY496" i="16"/>
  <c r="BY497" i="16"/>
  <c r="BY498" i="16"/>
  <c r="BY499" i="16"/>
  <c r="BY500" i="16"/>
  <c r="BY501" i="16"/>
  <c r="BY502" i="16"/>
  <c r="BY503" i="16"/>
  <c r="BY504" i="16"/>
  <c r="BY505" i="16"/>
  <c r="BY506" i="16"/>
  <c r="BY507" i="16"/>
  <c r="BY508" i="16"/>
  <c r="BY509" i="16"/>
  <c r="BY510" i="16"/>
  <c r="BY511" i="16"/>
  <c r="BY512" i="16"/>
  <c r="BY513" i="16"/>
  <c r="BY514" i="16"/>
  <c r="BY515" i="16"/>
  <c r="BY516" i="16"/>
  <c r="BY517" i="16"/>
  <c r="BY518" i="16"/>
  <c r="BY519" i="16"/>
  <c r="BY520" i="16"/>
  <c r="BY521" i="16"/>
  <c r="BY522" i="16"/>
  <c r="BY523" i="16"/>
  <c r="BY524" i="16"/>
  <c r="BY525" i="16"/>
  <c r="BY526" i="16"/>
  <c r="BY527" i="16"/>
  <c r="BY528" i="16"/>
  <c r="BY529" i="16"/>
  <c r="BY530" i="16"/>
  <c r="BY531" i="16"/>
  <c r="BY532" i="16"/>
  <c r="BY533" i="16"/>
  <c r="BY534" i="16"/>
  <c r="BY535" i="16"/>
  <c r="BY536" i="16"/>
  <c r="BY537" i="16"/>
  <c r="BY538" i="16"/>
  <c r="BY539" i="16"/>
  <c r="BY540" i="16"/>
  <c r="BY541" i="16"/>
  <c r="BY542" i="16"/>
  <c r="BY543" i="16"/>
  <c r="BY544" i="16"/>
  <c r="BY545" i="16"/>
  <c r="BY546" i="16"/>
  <c r="BY547" i="16"/>
  <c r="BY548" i="16"/>
  <c r="BY549" i="16"/>
  <c r="BY550" i="16"/>
  <c r="BY551" i="16"/>
  <c r="BY552" i="16"/>
  <c r="BY553" i="16"/>
  <c r="BY554" i="16"/>
  <c r="BY555" i="16"/>
  <c r="BY556" i="16"/>
  <c r="BY557" i="16"/>
  <c r="BY558" i="16"/>
  <c r="BY559" i="16"/>
  <c r="BY560" i="16"/>
  <c r="BY561" i="16"/>
  <c r="BY562" i="16"/>
  <c r="BY563" i="16"/>
  <c r="BY564" i="16"/>
  <c r="BY565" i="16"/>
  <c r="BY566" i="16"/>
  <c r="BY567" i="16"/>
  <c r="BY568" i="16"/>
  <c r="BY569" i="16"/>
  <c r="BY570" i="16"/>
  <c r="BY571" i="16"/>
  <c r="BY572" i="16"/>
  <c r="BY573" i="16"/>
  <c r="BY574" i="16"/>
  <c r="BY575" i="16"/>
  <c r="BY576" i="16"/>
  <c r="BY577" i="16"/>
  <c r="BY578" i="16"/>
  <c r="BY579" i="16"/>
  <c r="BY580" i="16"/>
  <c r="BY581" i="16"/>
  <c r="BY582" i="16"/>
  <c r="BY583" i="16"/>
  <c r="BY584" i="16"/>
  <c r="BY585" i="16"/>
  <c r="BY586" i="16"/>
  <c r="BY587" i="16"/>
  <c r="BY588" i="16"/>
  <c r="BY589" i="16"/>
  <c r="BY590" i="16"/>
  <c r="BY591" i="16"/>
  <c r="BY592" i="16"/>
  <c r="BY593" i="16"/>
  <c r="BY594" i="16"/>
  <c r="BY595" i="16"/>
  <c r="BY596" i="16"/>
  <c r="BY597" i="16"/>
  <c r="BY598" i="16"/>
  <c r="BY599" i="16"/>
  <c r="BY600" i="16"/>
  <c r="BY601" i="16"/>
  <c r="BY602" i="16"/>
  <c r="BY603" i="16"/>
  <c r="BY604" i="16"/>
  <c r="BY605" i="16"/>
  <c r="BY606" i="16"/>
  <c r="BY607" i="16"/>
  <c r="BY608" i="16"/>
  <c r="BY609" i="16"/>
  <c r="BY610" i="16"/>
  <c r="BY611" i="16"/>
  <c r="BY612" i="16"/>
  <c r="BY613" i="16"/>
  <c r="BY614" i="16"/>
  <c r="BY615" i="16"/>
  <c r="BY616" i="16"/>
  <c r="BY617" i="16"/>
  <c r="BY618" i="16"/>
  <c r="BY619" i="16"/>
  <c r="BY620" i="16"/>
  <c r="BY621" i="16"/>
  <c r="BY622" i="16"/>
  <c r="BY623" i="16"/>
  <c r="BY624" i="16"/>
  <c r="BY625" i="16"/>
  <c r="BY626" i="16"/>
  <c r="BY627" i="16"/>
  <c r="BY628" i="16"/>
  <c r="BY629" i="16"/>
  <c r="BY630" i="16"/>
  <c r="BY631" i="16"/>
  <c r="BY632" i="16"/>
  <c r="BY633" i="16"/>
  <c r="BY634" i="16"/>
  <c r="BY635" i="16"/>
  <c r="BY636" i="16"/>
  <c r="BY637" i="16"/>
  <c r="BY638" i="16"/>
  <c r="BY639" i="16"/>
  <c r="BY640" i="16"/>
  <c r="BY641" i="16"/>
  <c r="BY642" i="16"/>
  <c r="BY643" i="16"/>
  <c r="BY644" i="16"/>
  <c r="BY645" i="16"/>
  <c r="BY646" i="16"/>
  <c r="BY647" i="16"/>
  <c r="BY648" i="16"/>
  <c r="BY649" i="16"/>
  <c r="BY650" i="16"/>
  <c r="BY651" i="16"/>
  <c r="BY652" i="16"/>
  <c r="BY653" i="16"/>
  <c r="BY654" i="16"/>
  <c r="BY655" i="16"/>
  <c r="BY656" i="16"/>
  <c r="BY657" i="16"/>
  <c r="BY658" i="16"/>
  <c r="BY659" i="16"/>
  <c r="BY660" i="16"/>
  <c r="BY661" i="16"/>
  <c r="BY662" i="16"/>
  <c r="BY663" i="16"/>
  <c r="BY664" i="16"/>
  <c r="BY665" i="16"/>
  <c r="BY666" i="16"/>
  <c r="BY667" i="16"/>
  <c r="BY668" i="16"/>
  <c r="BY669" i="16"/>
  <c r="BY670" i="16"/>
  <c r="BY671" i="16"/>
  <c r="BY672" i="16"/>
  <c r="BY673" i="16"/>
  <c r="BY674" i="16"/>
  <c r="BY675" i="16"/>
  <c r="BY676" i="16"/>
  <c r="BY677" i="16"/>
  <c r="BY678" i="16"/>
  <c r="BY679" i="16"/>
  <c r="BY680" i="16"/>
  <c r="BY681" i="16"/>
  <c r="BY682" i="16"/>
  <c r="BY683" i="16"/>
  <c r="BY684" i="16"/>
  <c r="BY685" i="16"/>
  <c r="BY686" i="16"/>
  <c r="BY687" i="16"/>
  <c r="BY688" i="16"/>
  <c r="BY689" i="16"/>
  <c r="BY690" i="16"/>
  <c r="BY691" i="16"/>
  <c r="BY692" i="16"/>
  <c r="BY693" i="16"/>
  <c r="BY694" i="16"/>
  <c r="BY695" i="16"/>
  <c r="BY696" i="16"/>
  <c r="BY697" i="16"/>
  <c r="BY698" i="16"/>
  <c r="BY699" i="16"/>
  <c r="BY700" i="16"/>
  <c r="BY701" i="16"/>
  <c r="BY702" i="16"/>
  <c r="BY703" i="16"/>
  <c r="BY704" i="16"/>
  <c r="BY705" i="16"/>
  <c r="BY706" i="16"/>
  <c r="BY707" i="16"/>
  <c r="BY708" i="16"/>
  <c r="BY709" i="16"/>
  <c r="BY710" i="16"/>
  <c r="BY711" i="16"/>
  <c r="BY712" i="16"/>
  <c r="BY713" i="16"/>
  <c r="BY714" i="16"/>
  <c r="BY715" i="16"/>
  <c r="BY716" i="16"/>
  <c r="BY717" i="16"/>
  <c r="BY718" i="16"/>
  <c r="BY719" i="16"/>
  <c r="BY720" i="16"/>
  <c r="BY721" i="16"/>
  <c r="BY722" i="16"/>
  <c r="BY723" i="16"/>
  <c r="BY724" i="16"/>
  <c r="BY725" i="16"/>
  <c r="BY726" i="16"/>
  <c r="BY727" i="16"/>
  <c r="BY728" i="16"/>
  <c r="BY729" i="16"/>
  <c r="BY730" i="16"/>
  <c r="BY731" i="16"/>
  <c r="BY732" i="16"/>
  <c r="BY733" i="16"/>
  <c r="BY734" i="16"/>
  <c r="BY735" i="16"/>
  <c r="BY736" i="16"/>
  <c r="BY737" i="16"/>
  <c r="BY738" i="16"/>
  <c r="BY739" i="16"/>
  <c r="BY740" i="16"/>
  <c r="BY741" i="16"/>
  <c r="BY742" i="16"/>
  <c r="BY743" i="16"/>
  <c r="BY744" i="16"/>
  <c r="BY745" i="16"/>
  <c r="BY746" i="16"/>
  <c r="BY747" i="16"/>
  <c r="BY748" i="16"/>
  <c r="BY749" i="16"/>
  <c r="BY750" i="16"/>
  <c r="BY751" i="16"/>
  <c r="BY752" i="16"/>
  <c r="BY753" i="16"/>
  <c r="BY754" i="16"/>
  <c r="BY755" i="16"/>
  <c r="BY756" i="16"/>
  <c r="BY757" i="16"/>
  <c r="BY758" i="16"/>
  <c r="BY759" i="16"/>
  <c r="BY760" i="16"/>
  <c r="BY761" i="16"/>
  <c r="BY762" i="16"/>
  <c r="BY763" i="16"/>
  <c r="BY764" i="16"/>
  <c r="BY765" i="16"/>
  <c r="BY766" i="16"/>
  <c r="BY767" i="16"/>
  <c r="BY768" i="16"/>
  <c r="BY769" i="16"/>
  <c r="BY770" i="16"/>
  <c r="BY771" i="16"/>
  <c r="BY772" i="16"/>
  <c r="BY773" i="16"/>
  <c r="BY774" i="16"/>
  <c r="BY775" i="16"/>
  <c r="BY776" i="16"/>
  <c r="BY777" i="16"/>
  <c r="BY778" i="16"/>
  <c r="BY779" i="16"/>
  <c r="BY780" i="16"/>
  <c r="BY781" i="16"/>
  <c r="BY782" i="16"/>
  <c r="BY783" i="16"/>
  <c r="BY784" i="16"/>
  <c r="BY785" i="16"/>
  <c r="BY786" i="16"/>
  <c r="BY787" i="16"/>
  <c r="BY788" i="16"/>
  <c r="BY789" i="16"/>
  <c r="BY790" i="16"/>
  <c r="BY791" i="16"/>
  <c r="BY792" i="16"/>
  <c r="BY793" i="16"/>
  <c r="BY794" i="16"/>
  <c r="BY795" i="16"/>
  <c r="BY796" i="16"/>
  <c r="BY797" i="16"/>
  <c r="BY798" i="16"/>
  <c r="BY799" i="16"/>
  <c r="BY800" i="16"/>
  <c r="BY801" i="16"/>
  <c r="BY802" i="16"/>
  <c r="BY803" i="16"/>
  <c r="BY804" i="16"/>
  <c r="BY805" i="16"/>
  <c r="BY806" i="16"/>
  <c r="BY807" i="16"/>
  <c r="BY808" i="16"/>
  <c r="BY809" i="16"/>
  <c r="BY810" i="16"/>
  <c r="BY811" i="16"/>
  <c r="BY812" i="16"/>
  <c r="BY813" i="16"/>
  <c r="BY814" i="16"/>
  <c r="BY815" i="16"/>
  <c r="BY816" i="16"/>
  <c r="BY817" i="16"/>
  <c r="BY818" i="16"/>
  <c r="BY819" i="16"/>
  <c r="BY820" i="16"/>
  <c r="BY821" i="16"/>
  <c r="BY822" i="16"/>
  <c r="BY823" i="16"/>
  <c r="BY824" i="16"/>
  <c r="BY825" i="16"/>
  <c r="BY826" i="16"/>
  <c r="BY827" i="16"/>
  <c r="BY828" i="16"/>
  <c r="BY829" i="16"/>
  <c r="BY830" i="16"/>
  <c r="BY831" i="16"/>
  <c r="BY832" i="16"/>
  <c r="BY833" i="16"/>
  <c r="BY834" i="16"/>
  <c r="BY835" i="16"/>
  <c r="BY836" i="16"/>
  <c r="BY837" i="16"/>
  <c r="BY838" i="16"/>
  <c r="BY839" i="16"/>
  <c r="BY840" i="16"/>
  <c r="BY841" i="16"/>
  <c r="BY842" i="16"/>
  <c r="BY843" i="16"/>
  <c r="BY844" i="16"/>
  <c r="BY845" i="16"/>
  <c r="BY846" i="16"/>
  <c r="BY847" i="16"/>
  <c r="BY848" i="16"/>
  <c r="BY849" i="16"/>
  <c r="BY850" i="16"/>
  <c r="BY851" i="16"/>
  <c r="BY852" i="16"/>
  <c r="BY853" i="16"/>
  <c r="BY854" i="16"/>
  <c r="BY855" i="16"/>
  <c r="BY856" i="16"/>
  <c r="BY857" i="16"/>
  <c r="BY858" i="16"/>
  <c r="BY859" i="16"/>
  <c r="BY860" i="16"/>
  <c r="BY861" i="16"/>
  <c r="BY862" i="16"/>
  <c r="BY863" i="16"/>
  <c r="BY864" i="16"/>
  <c r="BY865" i="16"/>
  <c r="BY866" i="16"/>
  <c r="BY867" i="16"/>
  <c r="BY868" i="16"/>
  <c r="BY869" i="16"/>
  <c r="BY870" i="16"/>
  <c r="BY871" i="16"/>
  <c r="BY872" i="16"/>
  <c r="BY873" i="16"/>
  <c r="BY874" i="16"/>
  <c r="BY875" i="16"/>
  <c r="BY876" i="16"/>
  <c r="BY877" i="16"/>
  <c r="BY878" i="16"/>
  <c r="BY879" i="16"/>
  <c r="BY880" i="16"/>
  <c r="BY881" i="16"/>
  <c r="BY882" i="16"/>
  <c r="BY883" i="16"/>
  <c r="BY884" i="16"/>
  <c r="BY885" i="16"/>
  <c r="BY886" i="16"/>
  <c r="BY887" i="16"/>
  <c r="BY888" i="16"/>
  <c r="BY889" i="16"/>
  <c r="BY890" i="16"/>
  <c r="BY891" i="16"/>
  <c r="BY892" i="16"/>
  <c r="BY893" i="16"/>
  <c r="BY894" i="16"/>
  <c r="BY895" i="16"/>
  <c r="BY896" i="16"/>
  <c r="BY897" i="16"/>
  <c r="BY898" i="16"/>
  <c r="BY899" i="16"/>
  <c r="BY900" i="16"/>
  <c r="BY901" i="16"/>
  <c r="BY902" i="16"/>
  <c r="BY903" i="16"/>
  <c r="BY904" i="16"/>
  <c r="BY905" i="16"/>
  <c r="BY906" i="16"/>
  <c r="BY907" i="16"/>
  <c r="BY908" i="16"/>
  <c r="BY909" i="16"/>
  <c r="BY910" i="16"/>
  <c r="BY911" i="16"/>
  <c r="BY912" i="16"/>
  <c r="BY913" i="16"/>
  <c r="BY914" i="16"/>
  <c r="BY915" i="16"/>
  <c r="BY916" i="16"/>
  <c r="BY917" i="16"/>
  <c r="BY918" i="16"/>
  <c r="BY919" i="16"/>
  <c r="BY920" i="16"/>
  <c r="BY921" i="16"/>
  <c r="BY922" i="16"/>
  <c r="BY923" i="16"/>
  <c r="BY924" i="16"/>
  <c r="BY925" i="16"/>
  <c r="BY926" i="16"/>
  <c r="BY927" i="16"/>
  <c r="BY928" i="16"/>
  <c r="BY929" i="16"/>
  <c r="BY930" i="16"/>
  <c r="BY931" i="16"/>
  <c r="BY932" i="16"/>
  <c r="BY933" i="16"/>
  <c r="BY934" i="16"/>
  <c r="BY935" i="16"/>
  <c r="BY936" i="16"/>
  <c r="BY937" i="16"/>
  <c r="BY938" i="16"/>
  <c r="BY939" i="16"/>
  <c r="BY940" i="16"/>
  <c r="BY941" i="16"/>
  <c r="BY942" i="16"/>
  <c r="BY943" i="16"/>
  <c r="BY944" i="16"/>
  <c r="BY945" i="16"/>
  <c r="BY946" i="16"/>
  <c r="BY947" i="16"/>
  <c r="BY948" i="16"/>
  <c r="BY949" i="16"/>
  <c r="BY950" i="16"/>
  <c r="BY951" i="16"/>
  <c r="BY952" i="16"/>
  <c r="BY953" i="16"/>
  <c r="BY954" i="16"/>
  <c r="BY955" i="16"/>
  <c r="BY956" i="16"/>
  <c r="BY957" i="16"/>
  <c r="BY958" i="16"/>
  <c r="BY959" i="16"/>
  <c r="BY960" i="16"/>
  <c r="BY961" i="16"/>
  <c r="BY962" i="16"/>
  <c r="BY963" i="16"/>
  <c r="BY964" i="16"/>
  <c r="BY965" i="16"/>
  <c r="BY966" i="16"/>
  <c r="BY967" i="16"/>
  <c r="BY968" i="16"/>
  <c r="BY969" i="16"/>
  <c r="BY970" i="16"/>
  <c r="BY971" i="16"/>
  <c r="BY972" i="16"/>
  <c r="BY973" i="16"/>
  <c r="BY974" i="16"/>
  <c r="BY975" i="16"/>
  <c r="BY976" i="16"/>
  <c r="BY977" i="16"/>
  <c r="BY978" i="16"/>
  <c r="BY979" i="16"/>
  <c r="BY980" i="16"/>
  <c r="BY981" i="16"/>
  <c r="BY982" i="16"/>
  <c r="BY983" i="16"/>
  <c r="BY984" i="16"/>
  <c r="BY985" i="16"/>
  <c r="BY986" i="16"/>
  <c r="BY987" i="16"/>
  <c r="BY988" i="16"/>
  <c r="BY989" i="16"/>
  <c r="BY990" i="16"/>
  <c r="BY991" i="16"/>
  <c r="BY992" i="16"/>
  <c r="BY993" i="16"/>
  <c r="BY994" i="16"/>
  <c r="BY995" i="16"/>
  <c r="BY996" i="16"/>
  <c r="BY997" i="16"/>
  <c r="BY998" i="16"/>
  <c r="BY999" i="16"/>
  <c r="BY1000" i="16"/>
  <c r="BY1001" i="16"/>
  <c r="BY1002" i="16"/>
  <c r="BY1003" i="16"/>
  <c r="BY1004" i="16"/>
  <c r="BY1005" i="16"/>
  <c r="BY1006" i="16"/>
  <c r="BY1007" i="16"/>
  <c r="BY1008" i="16"/>
  <c r="BY1009" i="16"/>
  <c r="BY1010" i="16"/>
  <c r="BY1011" i="16"/>
  <c r="BY1012" i="16"/>
  <c r="BY1013" i="16"/>
  <c r="BY1014" i="16"/>
  <c r="BY1015" i="16"/>
  <c r="BY1016" i="16"/>
  <c r="H3" i="3" a="1"/>
  <c r="H3" i="3" s="1"/>
  <c r="H2" i="3" a="1"/>
  <c r="H2" i="3" s="1"/>
  <c r="AQ2" i="16"/>
  <c r="AP2" i="16"/>
  <c r="AO2" i="16"/>
  <c r="AN2" i="16"/>
  <c r="AM2" i="16"/>
  <c r="AL2" i="16"/>
  <c r="AK2" i="16"/>
  <c r="AJ2" i="16"/>
  <c r="AI2" i="16"/>
  <c r="AH2" i="16"/>
  <c r="AG2" i="16"/>
  <c r="AF2" i="16"/>
  <c r="AE2" i="16"/>
  <c r="AD2" i="16"/>
  <c r="AC2" i="16"/>
  <c r="AB2" i="16"/>
  <c r="AA2" i="16"/>
  <c r="Z2" i="16"/>
  <c r="Y2" i="16"/>
  <c r="X2" i="16"/>
  <c r="W2" i="16"/>
  <c r="V2" i="16"/>
  <c r="U2" i="16"/>
  <c r="T2" i="16"/>
  <c r="S2" i="16"/>
  <c r="R2" i="16"/>
  <c r="Q2" i="16"/>
  <c r="P2" i="16"/>
  <c r="O2" i="16"/>
  <c r="N2" i="16"/>
  <c r="M2" i="16"/>
  <c r="L2" i="16"/>
  <c r="K2" i="16"/>
  <c r="J2" i="16"/>
  <c r="I2" i="16"/>
  <c r="L17" i="13"/>
  <c r="L18" i="13"/>
  <c r="L19" i="13"/>
  <c r="L20" i="13"/>
  <c r="L21" i="13"/>
  <c r="L22" i="13"/>
  <c r="L23" i="13"/>
  <c r="L24" i="13"/>
  <c r="L25" i="13"/>
  <c r="L26" i="13"/>
  <c r="L27" i="13"/>
  <c r="L28" i="13"/>
  <c r="L29" i="13"/>
  <c r="L30" i="13"/>
  <c r="L31" i="13"/>
  <c r="L32" i="13"/>
  <c r="L33" i="13"/>
  <c r="L34" i="13"/>
  <c r="L35" i="13"/>
  <c r="L36" i="13"/>
  <c r="L37" i="13"/>
  <c r="L38" i="13"/>
  <c r="L39" i="13"/>
  <c r="L40" i="13"/>
  <c r="L41" i="13"/>
  <c r="L42" i="13"/>
  <c r="L43" i="13"/>
  <c r="L44" i="13"/>
  <c r="L45" i="13"/>
  <c r="L46" i="13"/>
  <c r="L47" i="13"/>
  <c r="L48" i="13"/>
  <c r="L49" i="13"/>
  <c r="L50" i="13"/>
  <c r="L51" i="13"/>
  <c r="L52" i="13"/>
  <c r="L53" i="13"/>
  <c r="L54" i="13"/>
  <c r="L55" i="13"/>
  <c r="L56" i="13"/>
  <c r="L57" i="13"/>
  <c r="L58" i="13"/>
  <c r="L59" i="13"/>
  <c r="L60" i="13"/>
  <c r="L61" i="13"/>
  <c r="L62" i="13"/>
  <c r="L63" i="13"/>
  <c r="L64" i="13"/>
  <c r="L65" i="13"/>
  <c r="L66" i="13"/>
  <c r="L67" i="13"/>
  <c r="L68" i="13"/>
  <c r="L69" i="13"/>
  <c r="L70" i="13"/>
  <c r="L71" i="13"/>
  <c r="L72" i="13"/>
  <c r="L73" i="13"/>
  <c r="L74" i="13"/>
  <c r="L75" i="13"/>
  <c r="L76" i="13"/>
  <c r="L77" i="13"/>
  <c r="L78" i="13"/>
  <c r="L79" i="13"/>
  <c r="L80" i="13"/>
  <c r="L81" i="13"/>
  <c r="L82" i="13"/>
  <c r="L83" i="13"/>
  <c r="L84" i="13"/>
  <c r="L85" i="13"/>
  <c r="L86" i="13"/>
  <c r="L87" i="13"/>
  <c r="L88" i="13"/>
  <c r="L89" i="13"/>
  <c r="L90" i="13"/>
  <c r="L91" i="13"/>
  <c r="L92" i="13"/>
  <c r="L93" i="13"/>
  <c r="L94" i="13"/>
  <c r="L95" i="13"/>
  <c r="L96" i="13"/>
  <c r="L97" i="13"/>
  <c r="L98" i="13"/>
  <c r="L99" i="13"/>
  <c r="L100" i="13"/>
  <c r="L101" i="13"/>
  <c r="L102" i="13"/>
  <c r="L103" i="13"/>
  <c r="L104" i="13"/>
  <c r="L105" i="13"/>
  <c r="L106" i="13"/>
  <c r="L107" i="13"/>
  <c r="L108" i="13"/>
  <c r="L109" i="13"/>
  <c r="L110" i="13"/>
  <c r="L111" i="13"/>
  <c r="L112" i="13"/>
  <c r="L113" i="13"/>
  <c r="L114" i="13"/>
  <c r="L115" i="13"/>
  <c r="L116" i="13"/>
  <c r="L117" i="13"/>
  <c r="L118" i="13"/>
  <c r="L119" i="13"/>
  <c r="L120" i="13"/>
  <c r="L121" i="13"/>
  <c r="L122" i="13"/>
  <c r="L123" i="13"/>
  <c r="L124" i="13"/>
  <c r="L125" i="13"/>
  <c r="L126" i="13"/>
  <c r="L127" i="13"/>
  <c r="L128" i="13"/>
  <c r="L129" i="13"/>
  <c r="L130" i="13"/>
  <c r="L131" i="13"/>
  <c r="L132" i="13"/>
  <c r="L133" i="13"/>
  <c r="L134" i="13"/>
  <c r="L135" i="13"/>
  <c r="L136" i="13"/>
  <c r="L137" i="13"/>
  <c r="L138" i="13"/>
  <c r="L139" i="13"/>
  <c r="L140" i="13"/>
  <c r="L141" i="13"/>
  <c r="L142" i="13"/>
  <c r="L143" i="13"/>
  <c r="L144" i="13"/>
  <c r="L145" i="13"/>
  <c r="L146" i="13"/>
  <c r="L147" i="13"/>
  <c r="L148" i="13"/>
  <c r="L149" i="13"/>
  <c r="L150" i="13"/>
  <c r="L151" i="13"/>
  <c r="L152" i="13"/>
  <c r="L153" i="13"/>
  <c r="L154" i="13"/>
  <c r="L155" i="13"/>
  <c r="L156" i="13"/>
  <c r="L157" i="13"/>
  <c r="L158" i="13"/>
  <c r="L159" i="13"/>
  <c r="L160" i="13"/>
  <c r="L161" i="13"/>
  <c r="L162" i="13"/>
  <c r="L163" i="13"/>
  <c r="L164" i="13"/>
  <c r="L165" i="13"/>
  <c r="L166" i="13"/>
  <c r="L167" i="13"/>
  <c r="L168" i="13"/>
  <c r="L169" i="13"/>
  <c r="L170" i="13"/>
  <c r="L171" i="13"/>
  <c r="L172" i="13"/>
  <c r="L173" i="13"/>
  <c r="L174" i="13"/>
  <c r="L175" i="13"/>
  <c r="L176" i="13"/>
  <c r="L177" i="13"/>
  <c r="L178" i="13"/>
  <c r="L179" i="13"/>
  <c r="L180" i="13"/>
  <c r="L181" i="13"/>
  <c r="L182" i="13"/>
  <c r="L183" i="13"/>
  <c r="L184" i="13"/>
  <c r="L185" i="13"/>
  <c r="L186" i="13"/>
  <c r="L187" i="13"/>
  <c r="L188" i="13"/>
  <c r="L189" i="13"/>
  <c r="L190" i="13"/>
  <c r="L191" i="13"/>
  <c r="L192" i="13"/>
  <c r="L193" i="13"/>
  <c r="L194" i="13"/>
  <c r="L195" i="13"/>
  <c r="L196" i="13"/>
  <c r="L197" i="13"/>
  <c r="L198" i="13"/>
  <c r="L199" i="13"/>
  <c r="L200" i="13"/>
  <c r="L201" i="13"/>
  <c r="L202" i="13"/>
  <c r="L203" i="13"/>
  <c r="L204" i="13"/>
  <c r="L205" i="13"/>
  <c r="L206" i="13"/>
  <c r="L207" i="13"/>
  <c r="L208" i="13"/>
  <c r="L209" i="13"/>
  <c r="L210" i="13"/>
  <c r="L211" i="13"/>
  <c r="L212" i="13"/>
  <c r="L213" i="13"/>
  <c r="L214" i="13"/>
  <c r="L215" i="13"/>
  <c r="L216" i="13"/>
  <c r="L217" i="13"/>
  <c r="L218" i="13"/>
  <c r="L219" i="13"/>
  <c r="L220" i="13"/>
  <c r="L221" i="13"/>
  <c r="L222" i="13"/>
  <c r="L223" i="13"/>
  <c r="L224" i="13"/>
  <c r="L225" i="13"/>
  <c r="L226" i="13"/>
  <c r="L227" i="13"/>
  <c r="L228" i="13"/>
  <c r="L229" i="13"/>
  <c r="L230" i="13"/>
  <c r="L231" i="13"/>
  <c r="L232" i="13"/>
  <c r="L233" i="13"/>
  <c r="L234" i="13"/>
  <c r="L235" i="13"/>
  <c r="L236" i="13"/>
  <c r="L237" i="13"/>
  <c r="L238" i="13"/>
  <c r="L239" i="13"/>
  <c r="L240" i="13"/>
  <c r="L241" i="13"/>
  <c r="L242" i="13"/>
  <c r="L243" i="13"/>
  <c r="L244" i="13"/>
  <c r="L245" i="13"/>
  <c r="L246" i="13"/>
  <c r="L247" i="13"/>
  <c r="L248" i="13"/>
  <c r="L249" i="13"/>
  <c r="L250" i="13"/>
  <c r="L251" i="13"/>
  <c r="L252" i="13"/>
  <c r="L253" i="13"/>
  <c r="L254" i="13"/>
  <c r="L255" i="13"/>
  <c r="L256" i="13"/>
  <c r="L257" i="13"/>
  <c r="L258" i="13"/>
  <c r="L259" i="13"/>
  <c r="L260" i="13"/>
  <c r="L261" i="13"/>
  <c r="L262" i="13"/>
  <c r="L263" i="13"/>
  <c r="L264" i="13"/>
  <c r="L265" i="13"/>
  <c r="L266" i="13"/>
  <c r="L267" i="13"/>
  <c r="L268" i="13"/>
  <c r="L269" i="13"/>
  <c r="L270" i="13"/>
  <c r="L271" i="13"/>
  <c r="L272" i="13"/>
  <c r="L273" i="13"/>
  <c r="L274" i="13"/>
  <c r="L275" i="13"/>
  <c r="L276" i="13"/>
  <c r="L277" i="13"/>
  <c r="L278" i="13"/>
  <c r="L279" i="13"/>
  <c r="L280" i="13"/>
  <c r="L281" i="13"/>
  <c r="L282" i="13"/>
  <c r="L283" i="13"/>
  <c r="L284" i="13"/>
  <c r="L285" i="13"/>
  <c r="L286" i="13"/>
  <c r="L287" i="13"/>
  <c r="L288" i="13"/>
  <c r="L289" i="13"/>
  <c r="L290" i="13"/>
  <c r="L291" i="13"/>
  <c r="L292" i="13"/>
  <c r="L293" i="13"/>
  <c r="L294" i="13"/>
  <c r="L295" i="13"/>
  <c r="L296" i="13"/>
  <c r="L297" i="13"/>
  <c r="L298" i="13"/>
  <c r="L299" i="13"/>
  <c r="L300" i="13"/>
  <c r="L301" i="13"/>
  <c r="L302" i="13"/>
  <c r="L303" i="13"/>
  <c r="L304" i="13"/>
  <c r="L305" i="13"/>
  <c r="L306" i="13"/>
  <c r="L307" i="13"/>
  <c r="L308" i="13"/>
  <c r="L309" i="13"/>
  <c r="L310" i="13"/>
  <c r="L311" i="13"/>
  <c r="L312" i="13"/>
  <c r="L313" i="13"/>
  <c r="L314" i="13"/>
  <c r="L315" i="13"/>
  <c r="L316" i="13"/>
  <c r="L317" i="13"/>
  <c r="L318" i="13"/>
  <c r="L319" i="13"/>
  <c r="L320" i="13"/>
  <c r="L321" i="13"/>
  <c r="L322" i="13"/>
  <c r="L323" i="13"/>
  <c r="L324" i="13"/>
  <c r="L325" i="13"/>
  <c r="L326" i="13"/>
  <c r="L327" i="13"/>
  <c r="L328" i="13"/>
  <c r="L329" i="13"/>
  <c r="L330" i="13"/>
  <c r="L331" i="13"/>
  <c r="L332" i="13"/>
  <c r="L333" i="13"/>
  <c r="L334" i="13"/>
  <c r="L335" i="13"/>
  <c r="L336" i="13"/>
  <c r="L337" i="13"/>
  <c r="L338" i="13"/>
  <c r="L339" i="13"/>
  <c r="L340" i="13"/>
  <c r="L341" i="13"/>
  <c r="L342" i="13"/>
  <c r="L343" i="13"/>
  <c r="L344" i="13"/>
  <c r="L345" i="13"/>
  <c r="L346" i="13"/>
  <c r="L347" i="13"/>
  <c r="L348" i="13"/>
  <c r="L349" i="13"/>
  <c r="L350" i="13"/>
  <c r="L351" i="13"/>
  <c r="L352" i="13"/>
  <c r="L353" i="13"/>
  <c r="L354" i="13"/>
  <c r="L355" i="13"/>
  <c r="L356" i="13"/>
  <c r="L357" i="13"/>
  <c r="L358" i="13"/>
  <c r="L359" i="13"/>
  <c r="L360" i="13"/>
  <c r="L361" i="13"/>
  <c r="L362" i="13"/>
  <c r="L363" i="13"/>
  <c r="L364" i="13"/>
  <c r="L365" i="13"/>
  <c r="L366" i="13"/>
  <c r="L367" i="13"/>
  <c r="L368" i="13"/>
  <c r="L369" i="13"/>
  <c r="L370" i="13"/>
  <c r="L371" i="13"/>
  <c r="L372" i="13"/>
  <c r="L373" i="13"/>
  <c r="L374" i="13"/>
  <c r="L375" i="13"/>
  <c r="L376" i="13"/>
  <c r="L377" i="13"/>
  <c r="L378" i="13"/>
  <c r="L379" i="13"/>
  <c r="L380" i="13"/>
  <c r="L381" i="13"/>
  <c r="L382" i="13"/>
  <c r="L383" i="13"/>
  <c r="L384" i="13"/>
  <c r="L385" i="13"/>
  <c r="L386" i="13"/>
  <c r="L387" i="13"/>
  <c r="L388" i="13"/>
  <c r="L389" i="13"/>
  <c r="L390" i="13"/>
  <c r="L391" i="13"/>
  <c r="L392" i="13"/>
  <c r="L393" i="13"/>
  <c r="L394" i="13"/>
  <c r="L395" i="13"/>
  <c r="L396" i="13"/>
  <c r="L397" i="13"/>
  <c r="L398" i="13"/>
  <c r="L399" i="13"/>
  <c r="L400" i="13"/>
  <c r="L401" i="13"/>
  <c r="L402" i="13"/>
  <c r="L403" i="13"/>
  <c r="L404" i="13"/>
  <c r="L405" i="13"/>
  <c r="L406" i="13"/>
  <c r="L407" i="13"/>
  <c r="L408" i="13"/>
  <c r="L409" i="13"/>
  <c r="L410" i="13"/>
  <c r="L411" i="13"/>
  <c r="L412" i="13"/>
  <c r="L413" i="13"/>
  <c r="L414" i="13"/>
  <c r="L415" i="13"/>
  <c r="L416" i="13"/>
  <c r="L417" i="13"/>
  <c r="L418" i="13"/>
  <c r="L419" i="13"/>
  <c r="L420" i="13"/>
  <c r="L421" i="13"/>
  <c r="L422" i="13"/>
  <c r="L423" i="13"/>
  <c r="L424" i="13"/>
  <c r="L425" i="13"/>
  <c r="L426" i="13"/>
  <c r="L427" i="13"/>
  <c r="L428" i="13"/>
  <c r="L429" i="13"/>
  <c r="L430" i="13"/>
  <c r="L431" i="13"/>
  <c r="L432" i="13"/>
  <c r="L433" i="13"/>
  <c r="L434" i="13"/>
  <c r="L435" i="13"/>
  <c r="L436" i="13"/>
  <c r="L437" i="13"/>
  <c r="L438" i="13"/>
  <c r="L439" i="13"/>
  <c r="L440" i="13"/>
  <c r="L441" i="13"/>
  <c r="L442" i="13"/>
  <c r="L443" i="13"/>
  <c r="L444" i="13"/>
  <c r="L445" i="13"/>
  <c r="L446" i="13"/>
  <c r="L447" i="13"/>
  <c r="L448" i="13"/>
  <c r="L449" i="13"/>
  <c r="L450" i="13"/>
  <c r="L451" i="13"/>
  <c r="L452" i="13"/>
  <c r="L453" i="13"/>
  <c r="L454" i="13"/>
  <c r="L455" i="13"/>
  <c r="L456" i="13"/>
  <c r="L457" i="13"/>
  <c r="L458" i="13"/>
  <c r="L459" i="13"/>
  <c r="L460" i="13"/>
  <c r="L461" i="13"/>
  <c r="L462" i="13"/>
  <c r="L463" i="13"/>
  <c r="L464" i="13"/>
  <c r="L465" i="13"/>
  <c r="L466" i="13"/>
  <c r="L467" i="13"/>
  <c r="L468" i="13"/>
  <c r="L469" i="13"/>
  <c r="L470" i="13"/>
  <c r="L471" i="13"/>
  <c r="L472" i="13"/>
  <c r="L473" i="13"/>
  <c r="L474" i="13"/>
  <c r="L475" i="13"/>
  <c r="L476" i="13"/>
  <c r="L477" i="13"/>
  <c r="L478" i="13"/>
  <c r="L479" i="13"/>
  <c r="L480" i="13"/>
  <c r="L481" i="13"/>
  <c r="L482" i="13"/>
  <c r="L483" i="13"/>
  <c r="L484" i="13"/>
  <c r="L485" i="13"/>
  <c r="L486" i="13"/>
  <c r="L487" i="13"/>
  <c r="L488" i="13"/>
  <c r="L489" i="13"/>
  <c r="L490" i="13"/>
  <c r="L491" i="13"/>
  <c r="L492" i="13"/>
  <c r="L493" i="13"/>
  <c r="L494" i="13"/>
  <c r="L495" i="13"/>
  <c r="L496" i="13"/>
  <c r="L497" i="13"/>
  <c r="L498" i="13"/>
  <c r="L499" i="13"/>
  <c r="L500" i="13"/>
  <c r="L501" i="13"/>
  <c r="L502" i="13"/>
  <c r="L503" i="13"/>
  <c r="L504" i="13"/>
  <c r="L505" i="13"/>
  <c r="L506" i="13"/>
  <c r="L507" i="13"/>
  <c r="L508" i="13"/>
  <c r="L509" i="13"/>
  <c r="L510" i="13"/>
  <c r="L511" i="13"/>
  <c r="L512" i="13"/>
  <c r="L513" i="13"/>
  <c r="L514" i="13"/>
  <c r="L515" i="13"/>
  <c r="L516" i="13"/>
  <c r="L517" i="13"/>
  <c r="L518" i="13"/>
  <c r="L519" i="13"/>
  <c r="L520" i="13"/>
  <c r="L521" i="13"/>
  <c r="L522" i="13"/>
  <c r="L523" i="13"/>
  <c r="L524" i="13"/>
  <c r="L525" i="13"/>
  <c r="L526" i="13"/>
  <c r="L527" i="13"/>
  <c r="L528" i="13"/>
  <c r="L529" i="13"/>
  <c r="L530" i="13"/>
  <c r="L531" i="13"/>
  <c r="L532" i="13"/>
  <c r="L533" i="13"/>
  <c r="L534" i="13"/>
  <c r="L535" i="13"/>
  <c r="L536" i="13"/>
  <c r="L537" i="13"/>
  <c r="L538" i="13"/>
  <c r="L539" i="13"/>
  <c r="L540" i="13"/>
  <c r="L541" i="13"/>
  <c r="L542" i="13"/>
  <c r="L543" i="13"/>
  <c r="L544" i="13"/>
  <c r="L545" i="13"/>
  <c r="L546" i="13"/>
  <c r="L547" i="13"/>
  <c r="L548" i="13"/>
  <c r="L549" i="13"/>
  <c r="L550" i="13"/>
  <c r="L551" i="13"/>
  <c r="L552" i="13"/>
  <c r="L553" i="13"/>
  <c r="L554" i="13"/>
  <c r="L555" i="13"/>
  <c r="L556" i="13"/>
  <c r="L557" i="13"/>
  <c r="L558" i="13"/>
  <c r="L559" i="13"/>
  <c r="L560" i="13"/>
  <c r="L561" i="13"/>
  <c r="L562" i="13"/>
  <c r="L563" i="13"/>
  <c r="L564" i="13"/>
  <c r="L565" i="13"/>
  <c r="L566" i="13"/>
  <c r="L567" i="13"/>
  <c r="L568" i="13"/>
  <c r="L569" i="13"/>
  <c r="L570" i="13"/>
  <c r="L571" i="13"/>
  <c r="L572" i="13"/>
  <c r="L573" i="13"/>
  <c r="L574" i="13"/>
  <c r="L575" i="13"/>
  <c r="L576" i="13"/>
  <c r="L577" i="13"/>
  <c r="L578" i="13"/>
  <c r="L579" i="13"/>
  <c r="L580" i="13"/>
  <c r="L581" i="13"/>
  <c r="L582" i="13"/>
  <c r="L583" i="13"/>
  <c r="L584" i="13"/>
  <c r="L585" i="13"/>
  <c r="L586" i="13"/>
  <c r="L587" i="13"/>
  <c r="L588" i="13"/>
  <c r="L589" i="13"/>
  <c r="L590" i="13"/>
  <c r="L591" i="13"/>
  <c r="L592" i="13"/>
  <c r="L593" i="13"/>
  <c r="L594" i="13"/>
  <c r="L595" i="13"/>
  <c r="L596" i="13"/>
  <c r="L597" i="13"/>
  <c r="L598" i="13"/>
  <c r="L599" i="13"/>
  <c r="L600" i="13"/>
  <c r="L601" i="13"/>
  <c r="L602" i="13"/>
  <c r="L603" i="13"/>
  <c r="L604" i="13"/>
  <c r="L605" i="13"/>
  <c r="L606" i="13"/>
  <c r="L607" i="13"/>
  <c r="L608" i="13"/>
  <c r="L609" i="13"/>
  <c r="L610" i="13"/>
  <c r="L611" i="13"/>
  <c r="L612" i="13"/>
  <c r="L613" i="13"/>
  <c r="L614" i="13"/>
  <c r="L615" i="13"/>
  <c r="L616" i="13"/>
  <c r="L617" i="13"/>
  <c r="L618" i="13"/>
  <c r="L619" i="13"/>
  <c r="L620" i="13"/>
  <c r="L621" i="13"/>
  <c r="L622" i="13"/>
  <c r="L623" i="13"/>
  <c r="L624" i="13"/>
  <c r="L625" i="13"/>
  <c r="L626" i="13"/>
  <c r="L627" i="13"/>
  <c r="L628" i="13"/>
  <c r="L629" i="13"/>
  <c r="L630" i="13"/>
  <c r="L631" i="13"/>
  <c r="L632" i="13"/>
  <c r="L633" i="13"/>
  <c r="L634" i="13"/>
  <c r="L635" i="13"/>
  <c r="L636" i="13"/>
  <c r="L637" i="13"/>
  <c r="L638" i="13"/>
  <c r="L639" i="13"/>
  <c r="L640" i="13"/>
  <c r="L641" i="13"/>
  <c r="L642" i="13"/>
  <c r="L643" i="13"/>
  <c r="L644" i="13"/>
  <c r="L645" i="13"/>
  <c r="L646" i="13"/>
  <c r="L647" i="13"/>
  <c r="L648" i="13"/>
  <c r="L649" i="13"/>
  <c r="L650" i="13"/>
  <c r="L651" i="13"/>
  <c r="L652" i="13"/>
  <c r="L653" i="13"/>
  <c r="L654" i="13"/>
  <c r="L655" i="13"/>
  <c r="L656" i="13"/>
  <c r="L657" i="13"/>
  <c r="L658" i="13"/>
  <c r="L659" i="13"/>
  <c r="L660" i="13"/>
  <c r="L661" i="13"/>
  <c r="L662" i="13"/>
  <c r="L663" i="13"/>
  <c r="L664" i="13"/>
  <c r="L665" i="13"/>
  <c r="L666" i="13"/>
  <c r="L667" i="13"/>
  <c r="L668" i="13"/>
  <c r="L669" i="13"/>
  <c r="L670" i="13"/>
  <c r="L671" i="13"/>
  <c r="L672" i="13"/>
  <c r="L673" i="13"/>
  <c r="L674" i="13"/>
  <c r="L675" i="13"/>
  <c r="L676" i="13"/>
  <c r="L677" i="13"/>
  <c r="L678" i="13"/>
  <c r="L679" i="13"/>
  <c r="L680" i="13"/>
  <c r="L681" i="13"/>
  <c r="L682" i="13"/>
  <c r="L683" i="13"/>
  <c r="L684" i="13"/>
  <c r="L685" i="13"/>
  <c r="L686" i="13"/>
  <c r="L687" i="13"/>
  <c r="L688" i="13"/>
  <c r="L689" i="13"/>
  <c r="L690" i="13"/>
  <c r="L691" i="13"/>
  <c r="L692" i="13"/>
  <c r="L693" i="13"/>
  <c r="L694" i="13"/>
  <c r="L695" i="13"/>
  <c r="L696" i="13"/>
  <c r="L697" i="13"/>
  <c r="L698" i="13"/>
  <c r="L699" i="13"/>
  <c r="L700" i="13"/>
  <c r="L701" i="13"/>
  <c r="L702" i="13"/>
  <c r="L703" i="13"/>
  <c r="L704" i="13"/>
  <c r="L705" i="13"/>
  <c r="L706" i="13"/>
  <c r="L707" i="13"/>
  <c r="L708" i="13"/>
  <c r="L709" i="13"/>
  <c r="L710" i="13"/>
  <c r="L711" i="13"/>
  <c r="L712" i="13"/>
  <c r="L713" i="13"/>
  <c r="L714" i="13"/>
  <c r="L715" i="13"/>
  <c r="L716" i="13"/>
  <c r="L717" i="13"/>
  <c r="L718" i="13"/>
  <c r="L719" i="13"/>
  <c r="L720" i="13"/>
  <c r="L721" i="13"/>
  <c r="L722" i="13"/>
  <c r="L723" i="13"/>
  <c r="L724" i="13"/>
  <c r="L725" i="13"/>
  <c r="L726" i="13"/>
  <c r="L727" i="13"/>
  <c r="L728" i="13"/>
  <c r="L729" i="13"/>
  <c r="L730" i="13"/>
  <c r="L731" i="13"/>
  <c r="L732" i="13"/>
  <c r="L733" i="13"/>
  <c r="L734" i="13"/>
  <c r="L735" i="13"/>
  <c r="L736" i="13"/>
  <c r="L737" i="13"/>
  <c r="L738" i="13"/>
  <c r="L739" i="13"/>
  <c r="L740" i="13"/>
  <c r="L741" i="13"/>
  <c r="L742" i="13"/>
  <c r="L743" i="13"/>
  <c r="L744" i="13"/>
  <c r="L745" i="13"/>
  <c r="L746" i="13"/>
  <c r="L747" i="13"/>
  <c r="L748" i="13"/>
  <c r="L749" i="13"/>
  <c r="L750" i="13"/>
  <c r="L751" i="13"/>
  <c r="L752" i="13"/>
  <c r="L753" i="13"/>
  <c r="L754" i="13"/>
  <c r="L755" i="13"/>
  <c r="L756" i="13"/>
  <c r="L757" i="13"/>
  <c r="L758" i="13"/>
  <c r="L759" i="13"/>
  <c r="L760" i="13"/>
  <c r="L761" i="13"/>
  <c r="L762" i="13"/>
  <c r="L763" i="13"/>
  <c r="L764" i="13"/>
  <c r="L765" i="13"/>
  <c r="L766" i="13"/>
  <c r="L767" i="13"/>
  <c r="L768" i="13"/>
  <c r="L769" i="13"/>
  <c r="L770" i="13"/>
  <c r="L771" i="13"/>
  <c r="L772" i="13"/>
  <c r="L773" i="13"/>
  <c r="L774" i="13"/>
  <c r="L775" i="13"/>
  <c r="L776" i="13"/>
  <c r="L777" i="13"/>
  <c r="L778" i="13"/>
  <c r="L779" i="13"/>
  <c r="L780" i="13"/>
  <c r="L781" i="13"/>
  <c r="L782" i="13"/>
  <c r="L783" i="13"/>
  <c r="L784" i="13"/>
  <c r="L785" i="13"/>
  <c r="L786" i="13"/>
  <c r="L787" i="13"/>
  <c r="L788" i="13"/>
  <c r="L789" i="13"/>
  <c r="L790" i="13"/>
  <c r="L791" i="13"/>
  <c r="L792" i="13"/>
  <c r="L793" i="13"/>
  <c r="L794" i="13"/>
  <c r="L795" i="13"/>
  <c r="L796" i="13"/>
  <c r="L797" i="13"/>
  <c r="L798" i="13"/>
  <c r="L799" i="13"/>
  <c r="L800" i="13"/>
  <c r="L801" i="13"/>
  <c r="L802" i="13"/>
  <c r="L803" i="13"/>
  <c r="L804" i="13"/>
  <c r="L805" i="13"/>
  <c r="L806" i="13"/>
  <c r="L807" i="13"/>
  <c r="L808" i="13"/>
  <c r="L809" i="13"/>
  <c r="L810" i="13"/>
  <c r="L811" i="13"/>
  <c r="L812" i="13"/>
  <c r="L813" i="13"/>
  <c r="L814" i="13"/>
  <c r="L815" i="13"/>
  <c r="L816" i="13"/>
  <c r="L817" i="13"/>
  <c r="L818" i="13"/>
  <c r="L819" i="13"/>
  <c r="L820" i="13"/>
  <c r="L821" i="13"/>
  <c r="L822" i="13"/>
  <c r="L823" i="13"/>
  <c r="L824" i="13"/>
  <c r="L825" i="13"/>
  <c r="L826" i="13"/>
  <c r="L827" i="13"/>
  <c r="L828" i="13"/>
  <c r="L829" i="13"/>
  <c r="L830" i="13"/>
  <c r="L831" i="13"/>
  <c r="L832" i="13"/>
  <c r="L833" i="13"/>
  <c r="L834" i="13"/>
  <c r="L835" i="13"/>
  <c r="L836" i="13"/>
  <c r="L837" i="13"/>
  <c r="L838" i="13"/>
  <c r="L839" i="13"/>
  <c r="L840" i="13"/>
  <c r="L841" i="13"/>
  <c r="L842" i="13"/>
  <c r="L843" i="13"/>
  <c r="L844" i="13"/>
  <c r="L845" i="13"/>
  <c r="L846" i="13"/>
  <c r="L847" i="13"/>
  <c r="L848" i="13"/>
  <c r="L849" i="13"/>
  <c r="L850" i="13"/>
  <c r="L851" i="13"/>
  <c r="L852" i="13"/>
  <c r="L853" i="13"/>
  <c r="L854" i="13"/>
  <c r="L855" i="13"/>
  <c r="L856" i="13"/>
  <c r="L857" i="13"/>
  <c r="L858" i="13"/>
  <c r="L859" i="13"/>
  <c r="L860" i="13"/>
  <c r="L861" i="13"/>
  <c r="L862" i="13"/>
  <c r="L863" i="13"/>
  <c r="L864" i="13"/>
  <c r="L865" i="13"/>
  <c r="L866" i="13"/>
  <c r="L867" i="13"/>
  <c r="L868" i="13"/>
  <c r="L869" i="13"/>
  <c r="L870" i="13"/>
  <c r="L871" i="13"/>
  <c r="L872" i="13"/>
  <c r="L873" i="13"/>
  <c r="L874" i="13"/>
  <c r="L875" i="13"/>
  <c r="L876" i="13"/>
  <c r="L877" i="13"/>
  <c r="L878" i="13"/>
  <c r="L879" i="13"/>
  <c r="L880" i="13"/>
  <c r="L881" i="13"/>
  <c r="L882" i="13"/>
  <c r="L883" i="13"/>
  <c r="L884" i="13"/>
  <c r="L885" i="13"/>
  <c r="L886" i="13"/>
  <c r="L887" i="13"/>
  <c r="L888" i="13"/>
  <c r="L889" i="13"/>
  <c r="L890" i="13"/>
  <c r="L891" i="13"/>
  <c r="L892" i="13"/>
  <c r="L893" i="13"/>
  <c r="L894" i="13"/>
  <c r="L895" i="13"/>
  <c r="L896" i="13"/>
  <c r="L897" i="13"/>
  <c r="L898" i="13"/>
  <c r="L899" i="13"/>
  <c r="L900" i="13"/>
  <c r="L901" i="13"/>
  <c r="L902" i="13"/>
  <c r="L903" i="13"/>
  <c r="L904" i="13"/>
  <c r="L905" i="13"/>
  <c r="L906" i="13"/>
  <c r="L907" i="13"/>
  <c r="L908" i="13"/>
  <c r="L909" i="13"/>
  <c r="L910" i="13"/>
  <c r="L911" i="13"/>
  <c r="L912" i="13"/>
  <c r="L913" i="13"/>
  <c r="L914" i="13"/>
  <c r="L915" i="13"/>
  <c r="L916" i="13"/>
  <c r="L917" i="13"/>
  <c r="L918" i="13"/>
  <c r="L919" i="13"/>
  <c r="L920" i="13"/>
  <c r="L921" i="13"/>
  <c r="L922" i="13"/>
  <c r="L923" i="13"/>
  <c r="L924" i="13"/>
  <c r="L925" i="13"/>
  <c r="L926" i="13"/>
  <c r="L927" i="13"/>
  <c r="L928" i="13"/>
  <c r="L929" i="13"/>
  <c r="L930" i="13"/>
  <c r="L931" i="13"/>
  <c r="L932" i="13"/>
  <c r="L933" i="13"/>
  <c r="L934" i="13"/>
  <c r="L935" i="13"/>
  <c r="L936" i="13"/>
  <c r="L937" i="13"/>
  <c r="L938" i="13"/>
  <c r="L939" i="13"/>
  <c r="L940" i="13"/>
  <c r="L941" i="13"/>
  <c r="L942" i="13"/>
  <c r="L943" i="13"/>
  <c r="L944" i="13"/>
  <c r="L945" i="13"/>
  <c r="L946" i="13"/>
  <c r="L947" i="13"/>
  <c r="L948" i="13"/>
  <c r="L949" i="13"/>
  <c r="L950" i="13"/>
  <c r="L951" i="13"/>
  <c r="L952" i="13"/>
  <c r="L953" i="13"/>
  <c r="L954" i="13"/>
  <c r="L955" i="13"/>
  <c r="L956" i="13"/>
  <c r="L957" i="13"/>
  <c r="L958" i="13"/>
  <c r="L959" i="13"/>
  <c r="L960" i="13"/>
  <c r="L961" i="13"/>
  <c r="L962" i="13"/>
  <c r="L963" i="13"/>
  <c r="L964" i="13"/>
  <c r="L965" i="13"/>
  <c r="L966" i="13"/>
  <c r="L967" i="13"/>
  <c r="L968" i="13"/>
  <c r="L969" i="13"/>
  <c r="L970" i="13"/>
  <c r="L971" i="13"/>
  <c r="L972" i="13"/>
  <c r="L973" i="13"/>
  <c r="L974" i="13"/>
  <c r="L975" i="13"/>
  <c r="L976" i="13"/>
  <c r="L977" i="13"/>
  <c r="L978" i="13"/>
  <c r="L979" i="13"/>
  <c r="L980" i="13"/>
  <c r="L981" i="13"/>
  <c r="L982" i="13"/>
  <c r="L983" i="13"/>
  <c r="L984" i="13"/>
  <c r="L985" i="13"/>
  <c r="L986" i="13"/>
  <c r="L987" i="13"/>
  <c r="L988" i="13"/>
  <c r="L989" i="13"/>
  <c r="L990" i="13"/>
  <c r="L991" i="13"/>
  <c r="L992" i="13"/>
  <c r="L993" i="13"/>
  <c r="L994" i="13"/>
  <c r="L995" i="13"/>
  <c r="L996" i="13"/>
  <c r="L997" i="13"/>
  <c r="L998" i="13"/>
  <c r="L999" i="13"/>
  <c r="L1000" i="13"/>
  <c r="L1001" i="13"/>
  <c r="L1002" i="13"/>
  <c r="L1003" i="13"/>
  <c r="L1004" i="13"/>
  <c r="L1005" i="13"/>
  <c r="L1006" i="13"/>
  <c r="L1007" i="13"/>
  <c r="L1008" i="13"/>
  <c r="L1009" i="13"/>
  <c r="L1010" i="13"/>
  <c r="L1011" i="13"/>
  <c r="L1012" i="13"/>
  <c r="L1013" i="13"/>
  <c r="L1014" i="13"/>
  <c r="L1015" i="13"/>
  <c r="L16" i="13"/>
  <c r="O1" i="16"/>
  <c r="P1" i="16"/>
  <c r="U1" i="16" s="1"/>
  <c r="Q1" i="16"/>
  <c r="R1" i="16"/>
  <c r="W1" i="16" s="1"/>
  <c r="N1" i="16"/>
  <c r="S1" i="16" s="1"/>
  <c r="X1" i="16" s="1"/>
  <c r="BY15" i="16" l="1"/>
  <c r="T1" i="16"/>
  <c r="Y1" i="16" s="1"/>
  <c r="AD1" i="16" s="1"/>
  <c r="AI1" i="16" s="1"/>
  <c r="AN1" i="16" s="1"/>
  <c r="AS1" i="16" s="1"/>
  <c r="AX1" i="16" s="1"/>
  <c r="BC1" i="16" s="1"/>
  <c r="BC2" i="16" s="1"/>
  <c r="AB1" i="16"/>
  <c r="AC1" i="16"/>
  <c r="Z1" i="16"/>
  <c r="V1" i="16"/>
  <c r="I17" i="15"/>
  <c r="I18" i="15"/>
  <c r="I19" i="15"/>
  <c r="I20" i="15"/>
  <c r="I21" i="15"/>
  <c r="I22" i="15"/>
  <c r="I23" i="15"/>
  <c r="I24" i="15"/>
  <c r="I25" i="15"/>
  <c r="I26" i="15"/>
  <c r="I27" i="15"/>
  <c r="I28" i="15"/>
  <c r="I29" i="15"/>
  <c r="I30" i="15"/>
  <c r="I31" i="15"/>
  <c r="I32" i="15"/>
  <c r="I33" i="15"/>
  <c r="I34" i="15"/>
  <c r="I35" i="15"/>
  <c r="I36" i="15"/>
  <c r="I37" i="15"/>
  <c r="I38" i="15"/>
  <c r="I39" i="15"/>
  <c r="I40" i="15"/>
  <c r="I41" i="15"/>
  <c r="I42" i="15"/>
  <c r="I43" i="15"/>
  <c r="I44" i="15"/>
  <c r="I45" i="15"/>
  <c r="I46" i="15"/>
  <c r="I47" i="15"/>
  <c r="I48" i="15"/>
  <c r="I49" i="15"/>
  <c r="I50" i="15"/>
  <c r="I51" i="15"/>
  <c r="I52" i="15"/>
  <c r="I53" i="15"/>
  <c r="I54" i="15"/>
  <c r="I55" i="15"/>
  <c r="I56" i="15"/>
  <c r="I57" i="15"/>
  <c r="I58" i="15"/>
  <c r="I59" i="15"/>
  <c r="I60" i="15"/>
  <c r="I61" i="15"/>
  <c r="I62" i="15"/>
  <c r="I63" i="15"/>
  <c r="I64" i="15"/>
  <c r="I65" i="15"/>
  <c r="I66" i="15"/>
  <c r="I67" i="15"/>
  <c r="I68" i="15"/>
  <c r="I69" i="15"/>
  <c r="I70" i="15"/>
  <c r="I71" i="15"/>
  <c r="I72" i="15"/>
  <c r="I73" i="15"/>
  <c r="I74" i="15"/>
  <c r="I75" i="15"/>
  <c r="I76" i="15"/>
  <c r="I77" i="15"/>
  <c r="I78" i="15"/>
  <c r="I79" i="15"/>
  <c r="I80" i="15"/>
  <c r="I81" i="15"/>
  <c r="I82" i="15"/>
  <c r="I83" i="15"/>
  <c r="I84" i="15"/>
  <c r="I85" i="15"/>
  <c r="I86" i="15"/>
  <c r="I87" i="15"/>
  <c r="I88" i="15"/>
  <c r="I89" i="15"/>
  <c r="I90" i="15"/>
  <c r="I91" i="15"/>
  <c r="I92" i="15"/>
  <c r="I93" i="15"/>
  <c r="I94" i="15"/>
  <c r="I95" i="15"/>
  <c r="I96" i="15"/>
  <c r="I97" i="15"/>
  <c r="I98" i="15"/>
  <c r="I99" i="15"/>
  <c r="I100" i="15"/>
  <c r="I101" i="15"/>
  <c r="I102" i="15"/>
  <c r="I103" i="15"/>
  <c r="I104" i="15"/>
  <c r="I105" i="15"/>
  <c r="I106" i="15"/>
  <c r="I107" i="15"/>
  <c r="I108" i="15"/>
  <c r="I109" i="15"/>
  <c r="I110" i="15"/>
  <c r="I111" i="15"/>
  <c r="I112" i="15"/>
  <c r="I113" i="15"/>
  <c r="I114" i="15"/>
  <c r="I115" i="15"/>
  <c r="I116" i="15"/>
  <c r="I117" i="15"/>
  <c r="I118" i="15"/>
  <c r="I119" i="15"/>
  <c r="I120" i="15"/>
  <c r="I121" i="15"/>
  <c r="I122" i="15"/>
  <c r="I123" i="15"/>
  <c r="I124" i="15"/>
  <c r="I125" i="15"/>
  <c r="I126" i="15"/>
  <c r="I127" i="15"/>
  <c r="I128" i="15"/>
  <c r="I129" i="15"/>
  <c r="I130" i="15"/>
  <c r="I131" i="15"/>
  <c r="I132" i="15"/>
  <c r="I133" i="15"/>
  <c r="I134" i="15"/>
  <c r="I135" i="15"/>
  <c r="I136" i="15"/>
  <c r="I137" i="15"/>
  <c r="I138" i="15"/>
  <c r="I139" i="15"/>
  <c r="I140" i="15"/>
  <c r="I141" i="15"/>
  <c r="I142" i="15"/>
  <c r="I143" i="15"/>
  <c r="I144" i="15"/>
  <c r="I145" i="15"/>
  <c r="I146" i="15"/>
  <c r="I147" i="15"/>
  <c r="I148" i="15"/>
  <c r="I149" i="15"/>
  <c r="I150" i="15"/>
  <c r="I151" i="15"/>
  <c r="I152" i="15"/>
  <c r="I153" i="15"/>
  <c r="I154" i="15"/>
  <c r="I155" i="15"/>
  <c r="I156" i="15"/>
  <c r="I157" i="15"/>
  <c r="I158" i="15"/>
  <c r="I159" i="15"/>
  <c r="I160" i="15"/>
  <c r="I161" i="15"/>
  <c r="I162" i="15"/>
  <c r="I163" i="15"/>
  <c r="I164" i="15"/>
  <c r="I165" i="15"/>
  <c r="I166" i="15"/>
  <c r="I167" i="15"/>
  <c r="I168" i="15"/>
  <c r="I169" i="15"/>
  <c r="I170" i="15"/>
  <c r="I171" i="15"/>
  <c r="I172" i="15"/>
  <c r="I173" i="15"/>
  <c r="I174" i="15"/>
  <c r="I175" i="15"/>
  <c r="I176" i="15"/>
  <c r="I177" i="15"/>
  <c r="I178" i="15"/>
  <c r="I179" i="15"/>
  <c r="I180" i="15"/>
  <c r="I181" i="15"/>
  <c r="I182" i="15"/>
  <c r="I183" i="15"/>
  <c r="I184" i="15"/>
  <c r="I185" i="15"/>
  <c r="I186" i="15"/>
  <c r="I187" i="15"/>
  <c r="I188" i="15"/>
  <c r="I189" i="15"/>
  <c r="I190" i="15"/>
  <c r="I191" i="15"/>
  <c r="I192" i="15"/>
  <c r="I193" i="15"/>
  <c r="I194" i="15"/>
  <c r="I195" i="15"/>
  <c r="I196" i="15"/>
  <c r="I197" i="15"/>
  <c r="I198" i="15"/>
  <c r="I199" i="15"/>
  <c r="I200" i="15"/>
  <c r="I201" i="15"/>
  <c r="I202" i="15"/>
  <c r="I203" i="15"/>
  <c r="I204" i="15"/>
  <c r="I205" i="15"/>
  <c r="I206" i="15"/>
  <c r="I207" i="15"/>
  <c r="I208" i="15"/>
  <c r="I209" i="15"/>
  <c r="I210" i="15"/>
  <c r="I211" i="15"/>
  <c r="I212" i="15"/>
  <c r="I213" i="15"/>
  <c r="I214" i="15"/>
  <c r="I215" i="15"/>
  <c r="I216" i="15"/>
  <c r="I217" i="15"/>
  <c r="I218" i="15"/>
  <c r="I219" i="15"/>
  <c r="I220" i="15"/>
  <c r="I221" i="15"/>
  <c r="I222" i="15"/>
  <c r="I223" i="15"/>
  <c r="I224" i="15"/>
  <c r="I225" i="15"/>
  <c r="I226" i="15"/>
  <c r="I227" i="15"/>
  <c r="I228" i="15"/>
  <c r="I229" i="15"/>
  <c r="I230" i="15"/>
  <c r="I231" i="15"/>
  <c r="I232" i="15"/>
  <c r="I233" i="15"/>
  <c r="I234" i="15"/>
  <c r="I235" i="15"/>
  <c r="I236" i="15"/>
  <c r="I237" i="15"/>
  <c r="I238" i="15"/>
  <c r="I239" i="15"/>
  <c r="I240" i="15"/>
  <c r="I241" i="15"/>
  <c r="I242" i="15"/>
  <c r="I243" i="15"/>
  <c r="I244" i="15"/>
  <c r="I245" i="15"/>
  <c r="I246" i="15"/>
  <c r="I247" i="15"/>
  <c r="I248" i="15"/>
  <c r="I249" i="15"/>
  <c r="I250" i="15"/>
  <c r="I251" i="15"/>
  <c r="I252" i="15"/>
  <c r="I253" i="15"/>
  <c r="I254" i="15"/>
  <c r="I255" i="15"/>
  <c r="I256" i="15"/>
  <c r="I257" i="15"/>
  <c r="I258" i="15"/>
  <c r="I259" i="15"/>
  <c r="I260" i="15"/>
  <c r="I261" i="15"/>
  <c r="I262" i="15"/>
  <c r="I263" i="15"/>
  <c r="I264" i="15"/>
  <c r="I265" i="15"/>
  <c r="I266" i="15"/>
  <c r="I267" i="15"/>
  <c r="I268" i="15"/>
  <c r="I269" i="15"/>
  <c r="I270" i="15"/>
  <c r="I271" i="15"/>
  <c r="I272" i="15"/>
  <c r="I273" i="15"/>
  <c r="I274" i="15"/>
  <c r="I275" i="15"/>
  <c r="I276" i="15"/>
  <c r="I277" i="15"/>
  <c r="I278" i="15"/>
  <c r="I279" i="15"/>
  <c r="I280" i="15"/>
  <c r="I281" i="15"/>
  <c r="I282" i="15"/>
  <c r="I283" i="15"/>
  <c r="I284" i="15"/>
  <c r="I285" i="15"/>
  <c r="I286" i="15"/>
  <c r="I287" i="15"/>
  <c r="I288" i="15"/>
  <c r="I289" i="15"/>
  <c r="I290" i="15"/>
  <c r="I291" i="15"/>
  <c r="I292" i="15"/>
  <c r="I293" i="15"/>
  <c r="I294" i="15"/>
  <c r="I295" i="15"/>
  <c r="I296" i="15"/>
  <c r="I297" i="15"/>
  <c r="I298" i="15"/>
  <c r="I299" i="15"/>
  <c r="I300" i="15"/>
  <c r="I301" i="15"/>
  <c r="I302" i="15"/>
  <c r="I303" i="15"/>
  <c r="I304" i="15"/>
  <c r="I305" i="15"/>
  <c r="I306" i="15"/>
  <c r="I307" i="15"/>
  <c r="I308" i="15"/>
  <c r="I309" i="15"/>
  <c r="I310" i="15"/>
  <c r="I311" i="15"/>
  <c r="I312" i="15"/>
  <c r="I313" i="15"/>
  <c r="I314" i="15"/>
  <c r="I315" i="15"/>
  <c r="I316" i="15"/>
  <c r="I317" i="15"/>
  <c r="I318" i="15"/>
  <c r="I319" i="15"/>
  <c r="I320" i="15"/>
  <c r="I321" i="15"/>
  <c r="I322" i="15"/>
  <c r="I323" i="15"/>
  <c r="I324" i="15"/>
  <c r="I325" i="15"/>
  <c r="I326" i="15"/>
  <c r="I327" i="15"/>
  <c r="I328" i="15"/>
  <c r="I329" i="15"/>
  <c r="I330" i="15"/>
  <c r="I331" i="15"/>
  <c r="I332" i="15"/>
  <c r="I333" i="15"/>
  <c r="I334" i="15"/>
  <c r="I335" i="15"/>
  <c r="I336" i="15"/>
  <c r="I337" i="15"/>
  <c r="I338" i="15"/>
  <c r="I339" i="15"/>
  <c r="I340" i="15"/>
  <c r="I341" i="15"/>
  <c r="I342" i="15"/>
  <c r="I343" i="15"/>
  <c r="I344" i="15"/>
  <c r="I345" i="15"/>
  <c r="I346" i="15"/>
  <c r="I347" i="15"/>
  <c r="I348" i="15"/>
  <c r="I349" i="15"/>
  <c r="I350" i="15"/>
  <c r="I351" i="15"/>
  <c r="I352" i="15"/>
  <c r="I353" i="15"/>
  <c r="I354" i="15"/>
  <c r="I355" i="15"/>
  <c r="I356" i="15"/>
  <c r="I357" i="15"/>
  <c r="I358" i="15"/>
  <c r="I359" i="15"/>
  <c r="I360" i="15"/>
  <c r="I361" i="15"/>
  <c r="I362" i="15"/>
  <c r="I363" i="15"/>
  <c r="I364" i="15"/>
  <c r="I365" i="15"/>
  <c r="I366" i="15"/>
  <c r="I367" i="15"/>
  <c r="I368" i="15"/>
  <c r="I369" i="15"/>
  <c r="I370" i="15"/>
  <c r="I371" i="15"/>
  <c r="I372" i="15"/>
  <c r="I373" i="15"/>
  <c r="I374" i="15"/>
  <c r="I375" i="15"/>
  <c r="I376" i="15"/>
  <c r="I377" i="15"/>
  <c r="I378" i="15"/>
  <c r="I379" i="15"/>
  <c r="I380" i="15"/>
  <c r="I381" i="15"/>
  <c r="I382" i="15"/>
  <c r="I383" i="15"/>
  <c r="I384" i="15"/>
  <c r="I385" i="15"/>
  <c r="I386" i="15"/>
  <c r="I387" i="15"/>
  <c r="I388" i="15"/>
  <c r="I389" i="15"/>
  <c r="I390" i="15"/>
  <c r="I391" i="15"/>
  <c r="I392" i="15"/>
  <c r="I393" i="15"/>
  <c r="I394" i="15"/>
  <c r="I395" i="15"/>
  <c r="I396" i="15"/>
  <c r="I397" i="15"/>
  <c r="I398" i="15"/>
  <c r="I399" i="15"/>
  <c r="I400" i="15"/>
  <c r="I401" i="15"/>
  <c r="I402" i="15"/>
  <c r="I403" i="15"/>
  <c r="I404" i="15"/>
  <c r="I405" i="15"/>
  <c r="I406" i="15"/>
  <c r="I407" i="15"/>
  <c r="I408" i="15"/>
  <c r="I409" i="15"/>
  <c r="I410" i="15"/>
  <c r="I411" i="15"/>
  <c r="I412" i="15"/>
  <c r="I413" i="15"/>
  <c r="I414" i="15"/>
  <c r="I415" i="15"/>
  <c r="I416" i="15"/>
  <c r="I417" i="15"/>
  <c r="I418" i="15"/>
  <c r="I419" i="15"/>
  <c r="I420" i="15"/>
  <c r="I421" i="15"/>
  <c r="I422" i="15"/>
  <c r="I423" i="15"/>
  <c r="I424" i="15"/>
  <c r="I425" i="15"/>
  <c r="I426" i="15"/>
  <c r="I427" i="15"/>
  <c r="I428" i="15"/>
  <c r="I429" i="15"/>
  <c r="I430" i="15"/>
  <c r="I431" i="15"/>
  <c r="I432" i="15"/>
  <c r="I433" i="15"/>
  <c r="I434" i="15"/>
  <c r="I435" i="15"/>
  <c r="I436" i="15"/>
  <c r="I437" i="15"/>
  <c r="I438" i="15"/>
  <c r="I439" i="15"/>
  <c r="I440" i="15"/>
  <c r="I441" i="15"/>
  <c r="I442" i="15"/>
  <c r="I443" i="15"/>
  <c r="I444" i="15"/>
  <c r="I445" i="15"/>
  <c r="I446" i="15"/>
  <c r="I447" i="15"/>
  <c r="I448" i="15"/>
  <c r="I449" i="15"/>
  <c r="I450" i="15"/>
  <c r="I451" i="15"/>
  <c r="I452" i="15"/>
  <c r="I453" i="15"/>
  <c r="I454" i="15"/>
  <c r="I455" i="15"/>
  <c r="I456" i="15"/>
  <c r="I457" i="15"/>
  <c r="I458" i="15"/>
  <c r="I459" i="15"/>
  <c r="I460" i="15"/>
  <c r="I461" i="15"/>
  <c r="I462" i="15"/>
  <c r="I463" i="15"/>
  <c r="I464" i="15"/>
  <c r="I465" i="15"/>
  <c r="I466" i="15"/>
  <c r="I467" i="15"/>
  <c r="I468" i="15"/>
  <c r="I469" i="15"/>
  <c r="I470" i="15"/>
  <c r="I471" i="15"/>
  <c r="I472" i="15"/>
  <c r="I473" i="15"/>
  <c r="I474" i="15"/>
  <c r="I475" i="15"/>
  <c r="I476" i="15"/>
  <c r="I477" i="15"/>
  <c r="I478" i="15"/>
  <c r="I479" i="15"/>
  <c r="I480" i="15"/>
  <c r="I481" i="15"/>
  <c r="I482" i="15"/>
  <c r="I483" i="15"/>
  <c r="I484" i="15"/>
  <c r="I485" i="15"/>
  <c r="I486" i="15"/>
  <c r="I487" i="15"/>
  <c r="I488" i="15"/>
  <c r="I489" i="15"/>
  <c r="I490" i="15"/>
  <c r="I491" i="15"/>
  <c r="I492" i="15"/>
  <c r="I493" i="15"/>
  <c r="I494" i="15"/>
  <c r="I495" i="15"/>
  <c r="I496" i="15"/>
  <c r="I497" i="15"/>
  <c r="I498" i="15"/>
  <c r="I499" i="15"/>
  <c r="I500" i="15"/>
  <c r="I501" i="15"/>
  <c r="I502" i="15"/>
  <c r="I503" i="15"/>
  <c r="I504" i="15"/>
  <c r="I505" i="15"/>
  <c r="I506" i="15"/>
  <c r="I507" i="15"/>
  <c r="I508" i="15"/>
  <c r="I509" i="15"/>
  <c r="I510" i="15"/>
  <c r="I511" i="15"/>
  <c r="I512" i="15"/>
  <c r="I513" i="15"/>
  <c r="I514" i="15"/>
  <c r="I515" i="15"/>
  <c r="I516" i="15"/>
  <c r="I517" i="15"/>
  <c r="I518" i="15"/>
  <c r="I519" i="15"/>
  <c r="I520" i="15"/>
  <c r="I521" i="15"/>
  <c r="I522" i="15"/>
  <c r="I523" i="15"/>
  <c r="I524" i="15"/>
  <c r="I525" i="15"/>
  <c r="I526" i="15"/>
  <c r="I527" i="15"/>
  <c r="I528" i="15"/>
  <c r="I529" i="15"/>
  <c r="I530" i="15"/>
  <c r="I531" i="15"/>
  <c r="I532" i="15"/>
  <c r="I533" i="15"/>
  <c r="I534" i="15"/>
  <c r="I535" i="15"/>
  <c r="I536" i="15"/>
  <c r="I537" i="15"/>
  <c r="I538" i="15"/>
  <c r="I539" i="15"/>
  <c r="I540" i="15"/>
  <c r="I541" i="15"/>
  <c r="I542" i="15"/>
  <c r="I543" i="15"/>
  <c r="I544" i="15"/>
  <c r="I545" i="15"/>
  <c r="I546" i="15"/>
  <c r="I547" i="15"/>
  <c r="I548" i="15"/>
  <c r="I549" i="15"/>
  <c r="I550" i="15"/>
  <c r="I551" i="15"/>
  <c r="I552" i="15"/>
  <c r="I553" i="15"/>
  <c r="I554" i="15"/>
  <c r="I555" i="15"/>
  <c r="I556" i="15"/>
  <c r="I557" i="15"/>
  <c r="I558" i="15"/>
  <c r="I559" i="15"/>
  <c r="I560" i="15"/>
  <c r="I561" i="15"/>
  <c r="I562" i="15"/>
  <c r="I563" i="15"/>
  <c r="I564" i="15"/>
  <c r="I565" i="15"/>
  <c r="I566" i="15"/>
  <c r="I567" i="15"/>
  <c r="I568" i="15"/>
  <c r="I569" i="15"/>
  <c r="I570" i="15"/>
  <c r="I571" i="15"/>
  <c r="I572" i="15"/>
  <c r="I573" i="15"/>
  <c r="I574" i="15"/>
  <c r="I575" i="15"/>
  <c r="I576" i="15"/>
  <c r="I577" i="15"/>
  <c r="I578" i="15"/>
  <c r="I579" i="15"/>
  <c r="I580" i="15"/>
  <c r="I581" i="15"/>
  <c r="I582" i="15"/>
  <c r="I583" i="15"/>
  <c r="I584" i="15"/>
  <c r="I585" i="15"/>
  <c r="I586" i="15"/>
  <c r="I587" i="15"/>
  <c r="I588" i="15"/>
  <c r="I589" i="15"/>
  <c r="I590" i="15"/>
  <c r="I591" i="15"/>
  <c r="I592" i="15"/>
  <c r="I593" i="15"/>
  <c r="I594" i="15"/>
  <c r="I595" i="15"/>
  <c r="I596" i="15"/>
  <c r="I597" i="15"/>
  <c r="I598" i="15"/>
  <c r="I599" i="15"/>
  <c r="I600" i="15"/>
  <c r="I601" i="15"/>
  <c r="I602" i="15"/>
  <c r="I603" i="15"/>
  <c r="I604" i="15"/>
  <c r="I605" i="15"/>
  <c r="I606" i="15"/>
  <c r="I607" i="15"/>
  <c r="I608" i="15"/>
  <c r="I609" i="15"/>
  <c r="I610" i="15"/>
  <c r="I611" i="15"/>
  <c r="I612" i="15"/>
  <c r="I613" i="15"/>
  <c r="I614" i="15"/>
  <c r="I615" i="15"/>
  <c r="I616" i="15"/>
  <c r="I617" i="15"/>
  <c r="I618" i="15"/>
  <c r="I619" i="15"/>
  <c r="I620" i="15"/>
  <c r="I621" i="15"/>
  <c r="I622" i="15"/>
  <c r="I623" i="15"/>
  <c r="I624" i="15"/>
  <c r="I625" i="15"/>
  <c r="I626" i="15"/>
  <c r="I627" i="15"/>
  <c r="I628" i="15"/>
  <c r="I629" i="15"/>
  <c r="I630" i="15"/>
  <c r="I631" i="15"/>
  <c r="I632" i="15"/>
  <c r="I633" i="15"/>
  <c r="I634" i="15"/>
  <c r="I635" i="15"/>
  <c r="I636" i="15"/>
  <c r="I637" i="15"/>
  <c r="I638" i="15"/>
  <c r="I639" i="15"/>
  <c r="I640" i="15"/>
  <c r="I641" i="15"/>
  <c r="I642" i="15"/>
  <c r="I643" i="15"/>
  <c r="I644" i="15"/>
  <c r="I645" i="15"/>
  <c r="I646" i="15"/>
  <c r="I647" i="15"/>
  <c r="I648" i="15"/>
  <c r="I649" i="15"/>
  <c r="I650" i="15"/>
  <c r="I651" i="15"/>
  <c r="I652" i="15"/>
  <c r="I653" i="15"/>
  <c r="I654" i="15"/>
  <c r="I655" i="15"/>
  <c r="I656" i="15"/>
  <c r="I657" i="15"/>
  <c r="I658" i="15"/>
  <c r="I659" i="15"/>
  <c r="I660" i="15"/>
  <c r="I661" i="15"/>
  <c r="I662" i="15"/>
  <c r="I663" i="15"/>
  <c r="I664" i="15"/>
  <c r="I665" i="15"/>
  <c r="I666" i="15"/>
  <c r="I667" i="15"/>
  <c r="I668" i="15"/>
  <c r="I669" i="15"/>
  <c r="I670" i="15"/>
  <c r="I671" i="15"/>
  <c r="I672" i="15"/>
  <c r="I673" i="15"/>
  <c r="I674" i="15"/>
  <c r="I675" i="15"/>
  <c r="I676" i="15"/>
  <c r="I677" i="15"/>
  <c r="I678" i="15"/>
  <c r="I679" i="15"/>
  <c r="I680" i="15"/>
  <c r="I681" i="15"/>
  <c r="I682" i="15"/>
  <c r="I683" i="15"/>
  <c r="I684" i="15"/>
  <c r="I685" i="15"/>
  <c r="I686" i="15"/>
  <c r="I687" i="15"/>
  <c r="I688" i="15"/>
  <c r="I689" i="15"/>
  <c r="I690" i="15"/>
  <c r="I691" i="15"/>
  <c r="I692" i="15"/>
  <c r="I693" i="15"/>
  <c r="I694" i="15"/>
  <c r="I695" i="15"/>
  <c r="I696" i="15"/>
  <c r="I697" i="15"/>
  <c r="I698" i="15"/>
  <c r="I699" i="15"/>
  <c r="I700" i="15"/>
  <c r="I701" i="15"/>
  <c r="I702" i="15"/>
  <c r="I703" i="15"/>
  <c r="I704" i="15"/>
  <c r="I705" i="15"/>
  <c r="I706" i="15"/>
  <c r="I707" i="15"/>
  <c r="I708" i="15"/>
  <c r="I709" i="15"/>
  <c r="I710" i="15"/>
  <c r="I711" i="15"/>
  <c r="I712" i="15"/>
  <c r="I713" i="15"/>
  <c r="I714" i="15"/>
  <c r="I715" i="15"/>
  <c r="I716" i="15"/>
  <c r="I717" i="15"/>
  <c r="I718" i="15"/>
  <c r="I719" i="15"/>
  <c r="I720" i="15"/>
  <c r="I721" i="15"/>
  <c r="I722" i="15"/>
  <c r="I723" i="15"/>
  <c r="I724" i="15"/>
  <c r="I725" i="15"/>
  <c r="I726" i="15"/>
  <c r="I727" i="15"/>
  <c r="I728" i="15"/>
  <c r="I729" i="15"/>
  <c r="I730" i="15"/>
  <c r="I731" i="15"/>
  <c r="I732" i="15"/>
  <c r="I733" i="15"/>
  <c r="I734" i="15"/>
  <c r="I735" i="15"/>
  <c r="I736" i="15"/>
  <c r="I737" i="15"/>
  <c r="I738" i="15"/>
  <c r="I739" i="15"/>
  <c r="I740" i="15"/>
  <c r="I741" i="15"/>
  <c r="I742" i="15"/>
  <c r="I743" i="15"/>
  <c r="I744" i="15"/>
  <c r="I745" i="15"/>
  <c r="I746" i="15"/>
  <c r="I747" i="15"/>
  <c r="I748" i="15"/>
  <c r="I749" i="15"/>
  <c r="I750" i="15"/>
  <c r="I751" i="15"/>
  <c r="I752" i="15"/>
  <c r="I753" i="15"/>
  <c r="I754" i="15"/>
  <c r="I755" i="15"/>
  <c r="I756" i="15"/>
  <c r="I757" i="15"/>
  <c r="I758" i="15"/>
  <c r="I759" i="15"/>
  <c r="I760" i="15"/>
  <c r="I761" i="15"/>
  <c r="I762" i="15"/>
  <c r="I763" i="15"/>
  <c r="I764" i="15"/>
  <c r="I765" i="15"/>
  <c r="I766" i="15"/>
  <c r="I767" i="15"/>
  <c r="I768" i="15"/>
  <c r="I769" i="15"/>
  <c r="I770" i="15"/>
  <c r="I771" i="15"/>
  <c r="I772" i="15"/>
  <c r="I773" i="15"/>
  <c r="I774" i="15"/>
  <c r="I775" i="15"/>
  <c r="I776" i="15"/>
  <c r="I777" i="15"/>
  <c r="I778" i="15"/>
  <c r="I779" i="15"/>
  <c r="I780" i="15"/>
  <c r="I781" i="15"/>
  <c r="I782" i="15"/>
  <c r="I783" i="15"/>
  <c r="I784" i="15"/>
  <c r="I785" i="15"/>
  <c r="I786" i="15"/>
  <c r="I787" i="15"/>
  <c r="I788" i="15"/>
  <c r="I789" i="15"/>
  <c r="I790" i="15"/>
  <c r="I791" i="15"/>
  <c r="I792" i="15"/>
  <c r="I793" i="15"/>
  <c r="I794" i="15"/>
  <c r="I795" i="15"/>
  <c r="I796" i="15"/>
  <c r="I797" i="15"/>
  <c r="I798" i="15"/>
  <c r="I799" i="15"/>
  <c r="I800" i="15"/>
  <c r="I801" i="15"/>
  <c r="I802" i="15"/>
  <c r="I803" i="15"/>
  <c r="I804" i="15"/>
  <c r="I805" i="15"/>
  <c r="I806" i="15"/>
  <c r="I807" i="15"/>
  <c r="I808" i="15"/>
  <c r="I809" i="15"/>
  <c r="I810" i="15"/>
  <c r="I811" i="15"/>
  <c r="I812" i="15"/>
  <c r="I813" i="15"/>
  <c r="I814" i="15"/>
  <c r="I815" i="15"/>
  <c r="I816" i="15"/>
  <c r="I817" i="15"/>
  <c r="I818" i="15"/>
  <c r="I819" i="15"/>
  <c r="I820" i="15"/>
  <c r="I821" i="15"/>
  <c r="I822" i="15"/>
  <c r="I823" i="15"/>
  <c r="I824" i="15"/>
  <c r="I825" i="15"/>
  <c r="I826" i="15"/>
  <c r="I827" i="15"/>
  <c r="I828" i="15"/>
  <c r="I829" i="15"/>
  <c r="I830" i="15"/>
  <c r="I831" i="15"/>
  <c r="I832" i="15"/>
  <c r="I833" i="15"/>
  <c r="I834" i="15"/>
  <c r="I835" i="15"/>
  <c r="I836" i="15"/>
  <c r="I837" i="15"/>
  <c r="I838" i="15"/>
  <c r="I839" i="15"/>
  <c r="I840" i="15"/>
  <c r="I841" i="15"/>
  <c r="I842" i="15"/>
  <c r="I843" i="15"/>
  <c r="I844" i="15"/>
  <c r="I845" i="15"/>
  <c r="I846" i="15"/>
  <c r="I847" i="15"/>
  <c r="I848" i="15"/>
  <c r="I849" i="15"/>
  <c r="I850" i="15"/>
  <c r="I851" i="15"/>
  <c r="I852" i="15"/>
  <c r="I853" i="15"/>
  <c r="I854" i="15"/>
  <c r="I855" i="15"/>
  <c r="I856" i="15"/>
  <c r="I857" i="15"/>
  <c r="I858" i="15"/>
  <c r="I859" i="15"/>
  <c r="I860" i="15"/>
  <c r="I861" i="15"/>
  <c r="I862" i="15"/>
  <c r="I863" i="15"/>
  <c r="I864" i="15"/>
  <c r="I865" i="15"/>
  <c r="I866" i="15"/>
  <c r="I867" i="15"/>
  <c r="I868" i="15"/>
  <c r="I869" i="15"/>
  <c r="I870" i="15"/>
  <c r="I871" i="15"/>
  <c r="I872" i="15"/>
  <c r="I873" i="15"/>
  <c r="I874" i="15"/>
  <c r="I875" i="15"/>
  <c r="I876" i="15"/>
  <c r="I877" i="15"/>
  <c r="I878" i="15"/>
  <c r="I879" i="15"/>
  <c r="I880" i="15"/>
  <c r="I881" i="15"/>
  <c r="I882" i="15"/>
  <c r="I883" i="15"/>
  <c r="I884" i="15"/>
  <c r="I885" i="15"/>
  <c r="I886" i="15"/>
  <c r="I887" i="15"/>
  <c r="I888" i="15"/>
  <c r="I889" i="15"/>
  <c r="I890" i="15"/>
  <c r="I891" i="15"/>
  <c r="I892" i="15"/>
  <c r="I893" i="15"/>
  <c r="I894" i="15"/>
  <c r="I895" i="15"/>
  <c r="I896" i="15"/>
  <c r="I897" i="15"/>
  <c r="I898" i="15"/>
  <c r="I899" i="15"/>
  <c r="I900" i="15"/>
  <c r="I901" i="15"/>
  <c r="I902" i="15"/>
  <c r="I903" i="15"/>
  <c r="I904" i="15"/>
  <c r="I905" i="15"/>
  <c r="I906" i="15"/>
  <c r="I907" i="15"/>
  <c r="I908" i="15"/>
  <c r="I909" i="15"/>
  <c r="I910" i="15"/>
  <c r="I911" i="15"/>
  <c r="I912" i="15"/>
  <c r="I913" i="15"/>
  <c r="I914" i="15"/>
  <c r="I915" i="15"/>
  <c r="I916" i="15"/>
  <c r="I917" i="15"/>
  <c r="I918" i="15"/>
  <c r="I919" i="15"/>
  <c r="I920" i="15"/>
  <c r="I921" i="15"/>
  <c r="I922" i="15"/>
  <c r="I923" i="15"/>
  <c r="I924" i="15"/>
  <c r="I925" i="15"/>
  <c r="I926" i="15"/>
  <c r="I927" i="15"/>
  <c r="I928" i="15"/>
  <c r="I929" i="15"/>
  <c r="I930" i="15"/>
  <c r="I931" i="15"/>
  <c r="I932" i="15"/>
  <c r="I933" i="15"/>
  <c r="I934" i="15"/>
  <c r="I935" i="15"/>
  <c r="I936" i="15"/>
  <c r="I937" i="15"/>
  <c r="I938" i="15"/>
  <c r="I939" i="15"/>
  <c r="I940" i="15"/>
  <c r="I941" i="15"/>
  <c r="I942" i="15"/>
  <c r="I943" i="15"/>
  <c r="I944" i="15"/>
  <c r="I945" i="15"/>
  <c r="I946" i="15"/>
  <c r="I947" i="15"/>
  <c r="I948" i="15"/>
  <c r="I949" i="15"/>
  <c r="I950" i="15"/>
  <c r="I951" i="15"/>
  <c r="I952" i="15"/>
  <c r="I953" i="15"/>
  <c r="I954" i="15"/>
  <c r="I955" i="15"/>
  <c r="I956" i="15"/>
  <c r="I957" i="15"/>
  <c r="I958" i="15"/>
  <c r="I959" i="15"/>
  <c r="I960" i="15"/>
  <c r="I961" i="15"/>
  <c r="I962" i="15"/>
  <c r="I963" i="15"/>
  <c r="I964" i="15"/>
  <c r="I965" i="15"/>
  <c r="I966" i="15"/>
  <c r="I967" i="15"/>
  <c r="I968" i="15"/>
  <c r="I969" i="15"/>
  <c r="I970" i="15"/>
  <c r="I971" i="15"/>
  <c r="I972" i="15"/>
  <c r="I973" i="15"/>
  <c r="I974" i="15"/>
  <c r="I975" i="15"/>
  <c r="I976" i="15"/>
  <c r="I977" i="15"/>
  <c r="I978" i="15"/>
  <c r="I979" i="15"/>
  <c r="I980" i="15"/>
  <c r="I981" i="15"/>
  <c r="I982" i="15"/>
  <c r="I983" i="15"/>
  <c r="I984" i="15"/>
  <c r="I985" i="15"/>
  <c r="I986" i="15"/>
  <c r="I987" i="15"/>
  <c r="I988" i="15"/>
  <c r="I989" i="15"/>
  <c r="I990" i="15"/>
  <c r="I991" i="15"/>
  <c r="I992" i="15"/>
  <c r="I993" i="15"/>
  <c r="I994" i="15"/>
  <c r="I995" i="15"/>
  <c r="I996" i="15"/>
  <c r="I997" i="15"/>
  <c r="I998" i="15"/>
  <c r="I999" i="15"/>
  <c r="I1000" i="15"/>
  <c r="I1001" i="15"/>
  <c r="I1002" i="15"/>
  <c r="I1003" i="15"/>
  <c r="I1004" i="15"/>
  <c r="I1005" i="15"/>
  <c r="I1006" i="15"/>
  <c r="I1007" i="15"/>
  <c r="I1008" i="15"/>
  <c r="I1009" i="15"/>
  <c r="I1010" i="15"/>
  <c r="I1011" i="15"/>
  <c r="I1012" i="15"/>
  <c r="I1013" i="15"/>
  <c r="I1014" i="15"/>
  <c r="I1015" i="15"/>
  <c r="BW21" i="16"/>
  <c r="BW22" i="16"/>
  <c r="BI18" i="16"/>
  <c r="BI19" i="16"/>
  <c r="BI20" i="16"/>
  <c r="BI21" i="16"/>
  <c r="BI22" i="16"/>
  <c r="BI23" i="16"/>
  <c r="BI24" i="16"/>
  <c r="BI11" i="16"/>
  <c r="BO34" i="16"/>
  <c r="BO35" i="16"/>
  <c r="BO36" i="16"/>
  <c r="BO37" i="16"/>
  <c r="BO38" i="16"/>
  <c r="BO39" i="16"/>
  <c r="BO40" i="16"/>
  <c r="BO41" i="16"/>
  <c r="BO42" i="16"/>
  <c r="BO43" i="16"/>
  <c r="BO44" i="16"/>
  <c r="BO45" i="16"/>
  <c r="BO46" i="16"/>
  <c r="BO47" i="16"/>
  <c r="BO48" i="16"/>
  <c r="BO49" i="16"/>
  <c r="BO50" i="16"/>
  <c r="BO51" i="16"/>
  <c r="BO52" i="16"/>
  <c r="BO53" i="16"/>
  <c r="BO54" i="16"/>
  <c r="BO55" i="16"/>
  <c r="BO56" i="16"/>
  <c r="BO57" i="16"/>
  <c r="BO58" i="16"/>
  <c r="BO59" i="16"/>
  <c r="BO60" i="16"/>
  <c r="BO61" i="16"/>
  <c r="BO62" i="16"/>
  <c r="BO63" i="16"/>
  <c r="BO64" i="16"/>
  <c r="BO65" i="16"/>
  <c r="BO66" i="16"/>
  <c r="BO67" i="16"/>
  <c r="BO68" i="16"/>
  <c r="BO69" i="16"/>
  <c r="BO70" i="16"/>
  <c r="BO71" i="16"/>
  <c r="BO72" i="16"/>
  <c r="BO73" i="16"/>
  <c r="BO74" i="16"/>
  <c r="BO75" i="16"/>
  <c r="BO76" i="16"/>
  <c r="BO77" i="16"/>
  <c r="BO78" i="16"/>
  <c r="BO79" i="16"/>
  <c r="BO80" i="16"/>
  <c r="BO81" i="16"/>
  <c r="BO82" i="16"/>
  <c r="BO83" i="16"/>
  <c r="BO84" i="16"/>
  <c r="BO85" i="16"/>
  <c r="BO86" i="16"/>
  <c r="BO87" i="16"/>
  <c r="BO88" i="16"/>
  <c r="BO89" i="16"/>
  <c r="BO90" i="16"/>
  <c r="BO91" i="16"/>
  <c r="BO92" i="16"/>
  <c r="BO93" i="16"/>
  <c r="BO94" i="16"/>
  <c r="BO95" i="16"/>
  <c r="BO96" i="16"/>
  <c r="BO97" i="16"/>
  <c r="BO98" i="16"/>
  <c r="BO99" i="16"/>
  <c r="BO100" i="16"/>
  <c r="BO101" i="16"/>
  <c r="BO102" i="16"/>
  <c r="BO103" i="16"/>
  <c r="BO104" i="16"/>
  <c r="BO105" i="16"/>
  <c r="BO106" i="16"/>
  <c r="BO107" i="16"/>
  <c r="BO108" i="16"/>
  <c r="BO109" i="16"/>
  <c r="BO110" i="16"/>
  <c r="BO111" i="16"/>
  <c r="BO112" i="16"/>
  <c r="BO113" i="16"/>
  <c r="BO114" i="16"/>
  <c r="BO115" i="16"/>
  <c r="BO116" i="16"/>
  <c r="BO117" i="16"/>
  <c r="BO118" i="16"/>
  <c r="BO119" i="16"/>
  <c r="BO120" i="16"/>
  <c r="BO121" i="16"/>
  <c r="BO122" i="16"/>
  <c r="BO123" i="16"/>
  <c r="BO124" i="16"/>
  <c r="BO125" i="16"/>
  <c r="BO126" i="16"/>
  <c r="BO127" i="16"/>
  <c r="BO128" i="16"/>
  <c r="BO129" i="16"/>
  <c r="BO130" i="16"/>
  <c r="BO131" i="16"/>
  <c r="BO132" i="16"/>
  <c r="BO133" i="16"/>
  <c r="BO134" i="16"/>
  <c r="BO135" i="16"/>
  <c r="BO136" i="16"/>
  <c r="BO137" i="16"/>
  <c r="BO138" i="16"/>
  <c r="BO139" i="16"/>
  <c r="BO140" i="16"/>
  <c r="BO141" i="16"/>
  <c r="BO142" i="16"/>
  <c r="BO143" i="16"/>
  <c r="BO144" i="16"/>
  <c r="BO145" i="16"/>
  <c r="BO146" i="16"/>
  <c r="BO147" i="16"/>
  <c r="BO148" i="16"/>
  <c r="BO149" i="16"/>
  <c r="BO150" i="16"/>
  <c r="BO151" i="16"/>
  <c r="BO152" i="16"/>
  <c r="BO153" i="16"/>
  <c r="BO154" i="16"/>
  <c r="BO155" i="16"/>
  <c r="BO156" i="16"/>
  <c r="BO157" i="16"/>
  <c r="BO158" i="16"/>
  <c r="BO159" i="16"/>
  <c r="BO160" i="16"/>
  <c r="BO161" i="16"/>
  <c r="BO162" i="16"/>
  <c r="BO163" i="16"/>
  <c r="BO164" i="16"/>
  <c r="BO165" i="16"/>
  <c r="BO166" i="16"/>
  <c r="BO167" i="16"/>
  <c r="BO168" i="16"/>
  <c r="BO169" i="16"/>
  <c r="BO170" i="16"/>
  <c r="BO171" i="16"/>
  <c r="BO172" i="16"/>
  <c r="BO173" i="16"/>
  <c r="BO174" i="16"/>
  <c r="BO175" i="16"/>
  <c r="BO176" i="16"/>
  <c r="BO177" i="16"/>
  <c r="BO178" i="16"/>
  <c r="BO179" i="16"/>
  <c r="BO180" i="16"/>
  <c r="BO181" i="16"/>
  <c r="BO182" i="16"/>
  <c r="BO183" i="16"/>
  <c r="BO184" i="16"/>
  <c r="BO185" i="16"/>
  <c r="BO186" i="16"/>
  <c r="BO187" i="16"/>
  <c r="BO188" i="16"/>
  <c r="BO189" i="16"/>
  <c r="BO190" i="16"/>
  <c r="BO191" i="16"/>
  <c r="BO192" i="16"/>
  <c r="BO193" i="16"/>
  <c r="BO194" i="16"/>
  <c r="BO195" i="16"/>
  <c r="BO196" i="16"/>
  <c r="BO197" i="16"/>
  <c r="BO198" i="16"/>
  <c r="BO199" i="16"/>
  <c r="BO200" i="16"/>
  <c r="BO201" i="16"/>
  <c r="BO202" i="16"/>
  <c r="BO203" i="16"/>
  <c r="BO204" i="16"/>
  <c r="BO205" i="16"/>
  <c r="BO206" i="16"/>
  <c r="BO207" i="16"/>
  <c r="BO208" i="16"/>
  <c r="BO209" i="16"/>
  <c r="BO210" i="16"/>
  <c r="BO211" i="16"/>
  <c r="BO212" i="16"/>
  <c r="BO213" i="16"/>
  <c r="BO214" i="16"/>
  <c r="BO215" i="16"/>
  <c r="BO216" i="16"/>
  <c r="BO217" i="16"/>
  <c r="BO218" i="16"/>
  <c r="BO219" i="16"/>
  <c r="BO220" i="16"/>
  <c r="BO221" i="16"/>
  <c r="BO222" i="16"/>
  <c r="BO223" i="16"/>
  <c r="BO224" i="16"/>
  <c r="BO225" i="16"/>
  <c r="BO226" i="16"/>
  <c r="BO227" i="16"/>
  <c r="BO228" i="16"/>
  <c r="BO229" i="16"/>
  <c r="BO230" i="16"/>
  <c r="BO231" i="16"/>
  <c r="BO232" i="16"/>
  <c r="BO233" i="16"/>
  <c r="BO234" i="16"/>
  <c r="BO235" i="16"/>
  <c r="BO236" i="16"/>
  <c r="BO237" i="16"/>
  <c r="BO238" i="16"/>
  <c r="BO239" i="16"/>
  <c r="BO240" i="16"/>
  <c r="BO241" i="16"/>
  <c r="BO242" i="16"/>
  <c r="BO243" i="16"/>
  <c r="BO244" i="16"/>
  <c r="BO245" i="16"/>
  <c r="BO246" i="16"/>
  <c r="BO247" i="16"/>
  <c r="BO248" i="16"/>
  <c r="BO249" i="16"/>
  <c r="BO250" i="16"/>
  <c r="BO251" i="16"/>
  <c r="BO252" i="16"/>
  <c r="BO253" i="16"/>
  <c r="BO254" i="16"/>
  <c r="BO255" i="16"/>
  <c r="BO256" i="16"/>
  <c r="BO257" i="16"/>
  <c r="BO258" i="16"/>
  <c r="BO259" i="16"/>
  <c r="BO260" i="16"/>
  <c r="BO261" i="16"/>
  <c r="BO262" i="16"/>
  <c r="BO263" i="16"/>
  <c r="BO264" i="16"/>
  <c r="BO265" i="16"/>
  <c r="BO266" i="16"/>
  <c r="BO267" i="16"/>
  <c r="BO268" i="16"/>
  <c r="BO269" i="16"/>
  <c r="BO270" i="16"/>
  <c r="BO271" i="16"/>
  <c r="BO272" i="16"/>
  <c r="BO273" i="16"/>
  <c r="BO274" i="16"/>
  <c r="BO275" i="16"/>
  <c r="BO276" i="16"/>
  <c r="BO277" i="16"/>
  <c r="BO278" i="16"/>
  <c r="BO279" i="16"/>
  <c r="BO280" i="16"/>
  <c r="BO281" i="16"/>
  <c r="BO282" i="16"/>
  <c r="BO283" i="16"/>
  <c r="BO284" i="16"/>
  <c r="BO285" i="16"/>
  <c r="BO286" i="16"/>
  <c r="BO287" i="16"/>
  <c r="BO288" i="16"/>
  <c r="BO289" i="16"/>
  <c r="BO290" i="16"/>
  <c r="BO291" i="16"/>
  <c r="BO292" i="16"/>
  <c r="BO293" i="16"/>
  <c r="BO294" i="16"/>
  <c r="BO295" i="16"/>
  <c r="BO296" i="16"/>
  <c r="BO297" i="16"/>
  <c r="BO298" i="16"/>
  <c r="BO299" i="16"/>
  <c r="BO300" i="16"/>
  <c r="BO301" i="16"/>
  <c r="BO302" i="16"/>
  <c r="BO303" i="16"/>
  <c r="BO304" i="16"/>
  <c r="BO305" i="16"/>
  <c r="BO306" i="16"/>
  <c r="BO307" i="16"/>
  <c r="BO308" i="16"/>
  <c r="BO309" i="16"/>
  <c r="BO310" i="16"/>
  <c r="BO311" i="16"/>
  <c r="BO312" i="16"/>
  <c r="BO313" i="16"/>
  <c r="BO314" i="16"/>
  <c r="BO315" i="16"/>
  <c r="BO316" i="16"/>
  <c r="BO317" i="16"/>
  <c r="BO318" i="16"/>
  <c r="BO319" i="16"/>
  <c r="BO320" i="16"/>
  <c r="BO321" i="16"/>
  <c r="BO322" i="16"/>
  <c r="BO323" i="16"/>
  <c r="BO324" i="16"/>
  <c r="BO325" i="16"/>
  <c r="BO326" i="16"/>
  <c r="BO327" i="16"/>
  <c r="BO328" i="16"/>
  <c r="BO329" i="16"/>
  <c r="BO330" i="16"/>
  <c r="BO331" i="16"/>
  <c r="BO332" i="16"/>
  <c r="BO333" i="16"/>
  <c r="BO334" i="16"/>
  <c r="BO335" i="16"/>
  <c r="BO336" i="16"/>
  <c r="BO337" i="16"/>
  <c r="BO338" i="16"/>
  <c r="BO339" i="16"/>
  <c r="BO340" i="16"/>
  <c r="BO341" i="16"/>
  <c r="BO342" i="16"/>
  <c r="BO343" i="16"/>
  <c r="BO344" i="16"/>
  <c r="BO345" i="16"/>
  <c r="BO346" i="16"/>
  <c r="BO347" i="16"/>
  <c r="BO348" i="16"/>
  <c r="BO349" i="16"/>
  <c r="BO350" i="16"/>
  <c r="BO351" i="16"/>
  <c r="BO352" i="16"/>
  <c r="BO353" i="16"/>
  <c r="BO354" i="16"/>
  <c r="BO355" i="16"/>
  <c r="BO356" i="16"/>
  <c r="BO357" i="16"/>
  <c r="BO358" i="16"/>
  <c r="BO359" i="16"/>
  <c r="BO360" i="16"/>
  <c r="BO361" i="16"/>
  <c r="BO362" i="16"/>
  <c r="BO363" i="16"/>
  <c r="BO364" i="16"/>
  <c r="BO365" i="16"/>
  <c r="BO366" i="16"/>
  <c r="BO367" i="16"/>
  <c r="BO368" i="16"/>
  <c r="BO369" i="16"/>
  <c r="BO370" i="16"/>
  <c r="BO371" i="16"/>
  <c r="BO372" i="16"/>
  <c r="BO373" i="16"/>
  <c r="BO374" i="16"/>
  <c r="BO375" i="16"/>
  <c r="BO376" i="16"/>
  <c r="BO377" i="16"/>
  <c r="BO378" i="16"/>
  <c r="BO379" i="16"/>
  <c r="BO380" i="16"/>
  <c r="BO381" i="16"/>
  <c r="BO382" i="16"/>
  <c r="BO383" i="16"/>
  <c r="BO384" i="16"/>
  <c r="BO385" i="16"/>
  <c r="BO386" i="16"/>
  <c r="BO387" i="16"/>
  <c r="BO388" i="16"/>
  <c r="BO389" i="16"/>
  <c r="BO390" i="16"/>
  <c r="BO391" i="16"/>
  <c r="BO392" i="16"/>
  <c r="BO393" i="16"/>
  <c r="BO394" i="16"/>
  <c r="BO395" i="16"/>
  <c r="BO396" i="16"/>
  <c r="BO397" i="16"/>
  <c r="BO398" i="16"/>
  <c r="BO399" i="16"/>
  <c r="BO400" i="16"/>
  <c r="BO401" i="16"/>
  <c r="BO402" i="16"/>
  <c r="BO403" i="16"/>
  <c r="BO404" i="16"/>
  <c r="BO405" i="16"/>
  <c r="BO406" i="16"/>
  <c r="BO407" i="16"/>
  <c r="BO408" i="16"/>
  <c r="BO409" i="16"/>
  <c r="BO410" i="16"/>
  <c r="BO411" i="16"/>
  <c r="BO412" i="16"/>
  <c r="BO413" i="16"/>
  <c r="BO414" i="16"/>
  <c r="BO415" i="16"/>
  <c r="BO416" i="16"/>
  <c r="BO417" i="16"/>
  <c r="BO418" i="16"/>
  <c r="BO419" i="16"/>
  <c r="BO420" i="16"/>
  <c r="BO421" i="16"/>
  <c r="BO422" i="16"/>
  <c r="BO423" i="16"/>
  <c r="BO424" i="16"/>
  <c r="BO425" i="16"/>
  <c r="BO426" i="16"/>
  <c r="BO427" i="16"/>
  <c r="BO428" i="16"/>
  <c r="BO429" i="16"/>
  <c r="BO430" i="16"/>
  <c r="BO431" i="16"/>
  <c r="BO432" i="16"/>
  <c r="BO433" i="16"/>
  <c r="BO434" i="16"/>
  <c r="BO435" i="16"/>
  <c r="BO436" i="16"/>
  <c r="BO437" i="16"/>
  <c r="BO438" i="16"/>
  <c r="BO439" i="16"/>
  <c r="BO440" i="16"/>
  <c r="BO441" i="16"/>
  <c r="BO442" i="16"/>
  <c r="BO443" i="16"/>
  <c r="BO444" i="16"/>
  <c r="BO445" i="16"/>
  <c r="BO446" i="16"/>
  <c r="BO447" i="16"/>
  <c r="BO448" i="16"/>
  <c r="BO449" i="16"/>
  <c r="BO450" i="16"/>
  <c r="BO451" i="16"/>
  <c r="BO452" i="16"/>
  <c r="BO453" i="16"/>
  <c r="BO454" i="16"/>
  <c r="BO455" i="16"/>
  <c r="BO456" i="16"/>
  <c r="BO457" i="16"/>
  <c r="BO458" i="16"/>
  <c r="BO459" i="16"/>
  <c r="BO460" i="16"/>
  <c r="BO461" i="16"/>
  <c r="BO462" i="16"/>
  <c r="BO463" i="16"/>
  <c r="BO464" i="16"/>
  <c r="BO465" i="16"/>
  <c r="BO466" i="16"/>
  <c r="BO467" i="16"/>
  <c r="BO468" i="16"/>
  <c r="BO469" i="16"/>
  <c r="BO470" i="16"/>
  <c r="BO471" i="16"/>
  <c r="BO472" i="16"/>
  <c r="BO473" i="16"/>
  <c r="BO474" i="16"/>
  <c r="BO475" i="16"/>
  <c r="BO476" i="16"/>
  <c r="BO477" i="16"/>
  <c r="BO478" i="16"/>
  <c r="BO479" i="16"/>
  <c r="BO480" i="16"/>
  <c r="BO481" i="16"/>
  <c r="BO482" i="16"/>
  <c r="BO483" i="16"/>
  <c r="BO484" i="16"/>
  <c r="BO485" i="16"/>
  <c r="BO486" i="16"/>
  <c r="BO487" i="16"/>
  <c r="BO488" i="16"/>
  <c r="BO489" i="16"/>
  <c r="BO490" i="16"/>
  <c r="BO491" i="16"/>
  <c r="BO492" i="16"/>
  <c r="BO493" i="16"/>
  <c r="BO494" i="16"/>
  <c r="BO495" i="16"/>
  <c r="BO496" i="16"/>
  <c r="BO497" i="16"/>
  <c r="BO498" i="16"/>
  <c r="BO499" i="16"/>
  <c r="BO500" i="16"/>
  <c r="BO501" i="16"/>
  <c r="BO502" i="16"/>
  <c r="BO503" i="16"/>
  <c r="BO504" i="16"/>
  <c r="BO505" i="16"/>
  <c r="BO506" i="16"/>
  <c r="BO507" i="16"/>
  <c r="BO508" i="16"/>
  <c r="BO509" i="16"/>
  <c r="BO510" i="16"/>
  <c r="BO511" i="16"/>
  <c r="BO512" i="16"/>
  <c r="BO513" i="16"/>
  <c r="BO514" i="16"/>
  <c r="BO515" i="16"/>
  <c r="BO516" i="16"/>
  <c r="BO517" i="16"/>
  <c r="BO518" i="16"/>
  <c r="BO519" i="16"/>
  <c r="BO520" i="16"/>
  <c r="BO521" i="16"/>
  <c r="BO522" i="16"/>
  <c r="BO523" i="16"/>
  <c r="BO524" i="16"/>
  <c r="BO525" i="16"/>
  <c r="BO526" i="16"/>
  <c r="BO527" i="16"/>
  <c r="BO528" i="16"/>
  <c r="BO529" i="16"/>
  <c r="BO530" i="16"/>
  <c r="BO531" i="16"/>
  <c r="BO532" i="16"/>
  <c r="BO533" i="16"/>
  <c r="BO534" i="16"/>
  <c r="BO535" i="16"/>
  <c r="BO536" i="16"/>
  <c r="BO537" i="16"/>
  <c r="BO538" i="16"/>
  <c r="BO539" i="16"/>
  <c r="BO540" i="16"/>
  <c r="BO541" i="16"/>
  <c r="BO542" i="16"/>
  <c r="BO543" i="16"/>
  <c r="BO544" i="16"/>
  <c r="BO545" i="16"/>
  <c r="BO546" i="16"/>
  <c r="BO547" i="16"/>
  <c r="BO548" i="16"/>
  <c r="BO549" i="16"/>
  <c r="BO550" i="16"/>
  <c r="BO551" i="16"/>
  <c r="BO552" i="16"/>
  <c r="BO553" i="16"/>
  <c r="BO554" i="16"/>
  <c r="BO555" i="16"/>
  <c r="BO556" i="16"/>
  <c r="BO557" i="16"/>
  <c r="BO558" i="16"/>
  <c r="BO559" i="16"/>
  <c r="BO560" i="16"/>
  <c r="BO561" i="16"/>
  <c r="BO562" i="16"/>
  <c r="BO563" i="16"/>
  <c r="BO564" i="16"/>
  <c r="BO565" i="16"/>
  <c r="BO566" i="16"/>
  <c r="BO567" i="16"/>
  <c r="BO568" i="16"/>
  <c r="BO569" i="16"/>
  <c r="BO570" i="16"/>
  <c r="BO571" i="16"/>
  <c r="BO572" i="16"/>
  <c r="BO573" i="16"/>
  <c r="BO574" i="16"/>
  <c r="BO575" i="16"/>
  <c r="BO576" i="16"/>
  <c r="BO577" i="16"/>
  <c r="BO578" i="16"/>
  <c r="BO579" i="16"/>
  <c r="BO580" i="16"/>
  <c r="BO581" i="16"/>
  <c r="BO582" i="16"/>
  <c r="BO583" i="16"/>
  <c r="BO584" i="16"/>
  <c r="BO585" i="16"/>
  <c r="BO586" i="16"/>
  <c r="BO587" i="16"/>
  <c r="BO588" i="16"/>
  <c r="BO589" i="16"/>
  <c r="BO590" i="16"/>
  <c r="BO591" i="16"/>
  <c r="BO592" i="16"/>
  <c r="BO593" i="16"/>
  <c r="BO594" i="16"/>
  <c r="BO595" i="16"/>
  <c r="BO596" i="16"/>
  <c r="BO597" i="16"/>
  <c r="BO598" i="16"/>
  <c r="BO599" i="16"/>
  <c r="BO600" i="16"/>
  <c r="BO601" i="16"/>
  <c r="BO602" i="16"/>
  <c r="BO603" i="16"/>
  <c r="BO604" i="16"/>
  <c r="BO605" i="16"/>
  <c r="BO606" i="16"/>
  <c r="BO607" i="16"/>
  <c r="BO608" i="16"/>
  <c r="BO609" i="16"/>
  <c r="BO610" i="16"/>
  <c r="BO611" i="16"/>
  <c r="BO612" i="16"/>
  <c r="BO613" i="16"/>
  <c r="BO614" i="16"/>
  <c r="BO615" i="16"/>
  <c r="BO616" i="16"/>
  <c r="BO617" i="16"/>
  <c r="BO618" i="16"/>
  <c r="BO619" i="16"/>
  <c r="BO620" i="16"/>
  <c r="BO621" i="16"/>
  <c r="BO622" i="16"/>
  <c r="BO623" i="16"/>
  <c r="BO624" i="16"/>
  <c r="BO625" i="16"/>
  <c r="BO626" i="16"/>
  <c r="BO627" i="16"/>
  <c r="BO628" i="16"/>
  <c r="BO629" i="16"/>
  <c r="BO630" i="16"/>
  <c r="BO631" i="16"/>
  <c r="BO632" i="16"/>
  <c r="BO633" i="16"/>
  <c r="BO634" i="16"/>
  <c r="BO635" i="16"/>
  <c r="BO636" i="16"/>
  <c r="BO637" i="16"/>
  <c r="BO638" i="16"/>
  <c r="BO639" i="16"/>
  <c r="BO640" i="16"/>
  <c r="BO641" i="16"/>
  <c r="BO642" i="16"/>
  <c r="BO643" i="16"/>
  <c r="BO644" i="16"/>
  <c r="BO645" i="16"/>
  <c r="BO646" i="16"/>
  <c r="BO647" i="16"/>
  <c r="BO648" i="16"/>
  <c r="BO649" i="16"/>
  <c r="BO650" i="16"/>
  <c r="BO651" i="16"/>
  <c r="BO652" i="16"/>
  <c r="BO653" i="16"/>
  <c r="BO654" i="16"/>
  <c r="BO655" i="16"/>
  <c r="BO656" i="16"/>
  <c r="BO657" i="16"/>
  <c r="BO658" i="16"/>
  <c r="BO659" i="16"/>
  <c r="BO660" i="16"/>
  <c r="BO661" i="16"/>
  <c r="BO662" i="16"/>
  <c r="BO663" i="16"/>
  <c r="BO664" i="16"/>
  <c r="BO665" i="16"/>
  <c r="BO666" i="16"/>
  <c r="BO667" i="16"/>
  <c r="BO668" i="16"/>
  <c r="BO669" i="16"/>
  <c r="BO670" i="16"/>
  <c r="BO671" i="16"/>
  <c r="BO672" i="16"/>
  <c r="BO673" i="16"/>
  <c r="BO674" i="16"/>
  <c r="BO675" i="16"/>
  <c r="BO676" i="16"/>
  <c r="BO677" i="16"/>
  <c r="BO678" i="16"/>
  <c r="BO679" i="16"/>
  <c r="BO680" i="16"/>
  <c r="BO681" i="16"/>
  <c r="BO682" i="16"/>
  <c r="BO683" i="16"/>
  <c r="BO684" i="16"/>
  <c r="BO685" i="16"/>
  <c r="BO686" i="16"/>
  <c r="BO687" i="16"/>
  <c r="BO688" i="16"/>
  <c r="BO689" i="16"/>
  <c r="BO690" i="16"/>
  <c r="BO691" i="16"/>
  <c r="BO692" i="16"/>
  <c r="BO693" i="16"/>
  <c r="BO694" i="16"/>
  <c r="BO695" i="16"/>
  <c r="BO696" i="16"/>
  <c r="BO697" i="16"/>
  <c r="BO698" i="16"/>
  <c r="BO699" i="16"/>
  <c r="BO700" i="16"/>
  <c r="BO701" i="16"/>
  <c r="BO702" i="16"/>
  <c r="BO703" i="16"/>
  <c r="BO704" i="16"/>
  <c r="BO705" i="16"/>
  <c r="BO706" i="16"/>
  <c r="BO707" i="16"/>
  <c r="BO708" i="16"/>
  <c r="BO709" i="16"/>
  <c r="BO710" i="16"/>
  <c r="BO711" i="16"/>
  <c r="BO712" i="16"/>
  <c r="BO713" i="16"/>
  <c r="BO714" i="16"/>
  <c r="BO715" i="16"/>
  <c r="BO716" i="16"/>
  <c r="BO717" i="16"/>
  <c r="BO718" i="16"/>
  <c r="BO719" i="16"/>
  <c r="BO720" i="16"/>
  <c r="BO721" i="16"/>
  <c r="BO722" i="16"/>
  <c r="BO723" i="16"/>
  <c r="BO724" i="16"/>
  <c r="BO725" i="16"/>
  <c r="BO726" i="16"/>
  <c r="BO727" i="16"/>
  <c r="BO728" i="16"/>
  <c r="BO729" i="16"/>
  <c r="BO730" i="16"/>
  <c r="BO731" i="16"/>
  <c r="BO732" i="16"/>
  <c r="BO733" i="16"/>
  <c r="BO734" i="16"/>
  <c r="BO735" i="16"/>
  <c r="BO736" i="16"/>
  <c r="BO737" i="16"/>
  <c r="BO738" i="16"/>
  <c r="BO739" i="16"/>
  <c r="BO740" i="16"/>
  <c r="BO741" i="16"/>
  <c r="BO742" i="16"/>
  <c r="BO743" i="16"/>
  <c r="BO744" i="16"/>
  <c r="BO745" i="16"/>
  <c r="BO746" i="16"/>
  <c r="BO747" i="16"/>
  <c r="BO748" i="16"/>
  <c r="BO749" i="16"/>
  <c r="BO750" i="16"/>
  <c r="BO751" i="16"/>
  <c r="BO752" i="16"/>
  <c r="BO753" i="16"/>
  <c r="BO754" i="16"/>
  <c r="BO755" i="16"/>
  <c r="BO756" i="16"/>
  <c r="BO757" i="16"/>
  <c r="BO758" i="16"/>
  <c r="BO759" i="16"/>
  <c r="BO760" i="16"/>
  <c r="BO761" i="16"/>
  <c r="BO762" i="16"/>
  <c r="BO763" i="16"/>
  <c r="BO764" i="16"/>
  <c r="BO765" i="16"/>
  <c r="BO766" i="16"/>
  <c r="BO767" i="16"/>
  <c r="BO768" i="16"/>
  <c r="BO769" i="16"/>
  <c r="BO770" i="16"/>
  <c r="BO771" i="16"/>
  <c r="BO772" i="16"/>
  <c r="BO773" i="16"/>
  <c r="BO774" i="16"/>
  <c r="BO775" i="16"/>
  <c r="BO776" i="16"/>
  <c r="BO777" i="16"/>
  <c r="BO778" i="16"/>
  <c r="BO779" i="16"/>
  <c r="BO780" i="16"/>
  <c r="BO781" i="16"/>
  <c r="BO782" i="16"/>
  <c r="BO783" i="16"/>
  <c r="BO784" i="16"/>
  <c r="BO785" i="16"/>
  <c r="BO786" i="16"/>
  <c r="BO787" i="16"/>
  <c r="BO788" i="16"/>
  <c r="BO789" i="16"/>
  <c r="BO790" i="16"/>
  <c r="BO791" i="16"/>
  <c r="BO792" i="16"/>
  <c r="BO793" i="16"/>
  <c r="BO794" i="16"/>
  <c r="BO795" i="16"/>
  <c r="BO796" i="16"/>
  <c r="BO797" i="16"/>
  <c r="BO798" i="16"/>
  <c r="BO799" i="16"/>
  <c r="BO800" i="16"/>
  <c r="BO801" i="16"/>
  <c r="BO802" i="16"/>
  <c r="BO803" i="16"/>
  <c r="BO804" i="16"/>
  <c r="BO805" i="16"/>
  <c r="BO806" i="16"/>
  <c r="BO807" i="16"/>
  <c r="BO808" i="16"/>
  <c r="BO809" i="16"/>
  <c r="BO810" i="16"/>
  <c r="BO811" i="16"/>
  <c r="BO812" i="16"/>
  <c r="BO813" i="16"/>
  <c r="BO814" i="16"/>
  <c r="BO815" i="16"/>
  <c r="BO816" i="16"/>
  <c r="BO817" i="16"/>
  <c r="BO818" i="16"/>
  <c r="BO819" i="16"/>
  <c r="BO820" i="16"/>
  <c r="BO821" i="16"/>
  <c r="BO822" i="16"/>
  <c r="BO823" i="16"/>
  <c r="BO824" i="16"/>
  <c r="BO825" i="16"/>
  <c r="BO826" i="16"/>
  <c r="BO827" i="16"/>
  <c r="BO828" i="16"/>
  <c r="BO829" i="16"/>
  <c r="BO830" i="16"/>
  <c r="BO831" i="16"/>
  <c r="BO832" i="16"/>
  <c r="BO833" i="16"/>
  <c r="BO834" i="16"/>
  <c r="BO835" i="16"/>
  <c r="BO836" i="16"/>
  <c r="BO837" i="16"/>
  <c r="BO838" i="16"/>
  <c r="BO839" i="16"/>
  <c r="BO840" i="16"/>
  <c r="BO841" i="16"/>
  <c r="BO842" i="16"/>
  <c r="BO843" i="16"/>
  <c r="BO844" i="16"/>
  <c r="BO845" i="16"/>
  <c r="BO846" i="16"/>
  <c r="BO847" i="16"/>
  <c r="BO848" i="16"/>
  <c r="BO849" i="16"/>
  <c r="BO850" i="16"/>
  <c r="BO851" i="16"/>
  <c r="BO852" i="16"/>
  <c r="BO853" i="16"/>
  <c r="BO854" i="16"/>
  <c r="BO855" i="16"/>
  <c r="BO856" i="16"/>
  <c r="BO857" i="16"/>
  <c r="BO858" i="16"/>
  <c r="BO859" i="16"/>
  <c r="BO860" i="16"/>
  <c r="BO861" i="16"/>
  <c r="BO862" i="16"/>
  <c r="BO863" i="16"/>
  <c r="BO864" i="16"/>
  <c r="BO865" i="16"/>
  <c r="BO866" i="16"/>
  <c r="BO867" i="16"/>
  <c r="BO868" i="16"/>
  <c r="BO869" i="16"/>
  <c r="BO870" i="16"/>
  <c r="BO871" i="16"/>
  <c r="BO872" i="16"/>
  <c r="BO873" i="16"/>
  <c r="BO874" i="16"/>
  <c r="BO875" i="16"/>
  <c r="BO876" i="16"/>
  <c r="BO877" i="16"/>
  <c r="BO878" i="16"/>
  <c r="BO879" i="16"/>
  <c r="BO880" i="16"/>
  <c r="BO881" i="16"/>
  <c r="BO882" i="16"/>
  <c r="BO883" i="16"/>
  <c r="BO884" i="16"/>
  <c r="BO885" i="16"/>
  <c r="BO886" i="16"/>
  <c r="BO887" i="16"/>
  <c r="BO888" i="16"/>
  <c r="BO889" i="16"/>
  <c r="BO890" i="16"/>
  <c r="BO891" i="16"/>
  <c r="BO892" i="16"/>
  <c r="BO893" i="16"/>
  <c r="BO894" i="16"/>
  <c r="BO895" i="16"/>
  <c r="BO896" i="16"/>
  <c r="BO897" i="16"/>
  <c r="BO898" i="16"/>
  <c r="BO899" i="16"/>
  <c r="BO900" i="16"/>
  <c r="BO901" i="16"/>
  <c r="BO902" i="16"/>
  <c r="BO903" i="16"/>
  <c r="BO904" i="16"/>
  <c r="BO905" i="16"/>
  <c r="BO906" i="16"/>
  <c r="BO907" i="16"/>
  <c r="BO908" i="16"/>
  <c r="BO909" i="16"/>
  <c r="BO910" i="16"/>
  <c r="BO911" i="16"/>
  <c r="BO912" i="16"/>
  <c r="BO913" i="16"/>
  <c r="BO914" i="16"/>
  <c r="BO915" i="16"/>
  <c r="BO916" i="16"/>
  <c r="BO917" i="16"/>
  <c r="BO918" i="16"/>
  <c r="BO919" i="16"/>
  <c r="BO920" i="16"/>
  <c r="BO921" i="16"/>
  <c r="BO922" i="16"/>
  <c r="BO923" i="16"/>
  <c r="BO924" i="16"/>
  <c r="BO925" i="16"/>
  <c r="BO926" i="16"/>
  <c r="BO927" i="16"/>
  <c r="BO928" i="16"/>
  <c r="BO929" i="16"/>
  <c r="BO930" i="16"/>
  <c r="BO931" i="16"/>
  <c r="BO932" i="16"/>
  <c r="BO933" i="16"/>
  <c r="BO934" i="16"/>
  <c r="BO935" i="16"/>
  <c r="BO936" i="16"/>
  <c r="BO937" i="16"/>
  <c r="BO938" i="16"/>
  <c r="BO939" i="16"/>
  <c r="BO940" i="16"/>
  <c r="BO941" i="16"/>
  <c r="BO942" i="16"/>
  <c r="BO943" i="16"/>
  <c r="BO944" i="16"/>
  <c r="BO945" i="16"/>
  <c r="BO946" i="16"/>
  <c r="BO947" i="16"/>
  <c r="BO948" i="16"/>
  <c r="BO949" i="16"/>
  <c r="BO950" i="16"/>
  <c r="BO951" i="16"/>
  <c r="BO952" i="16"/>
  <c r="BO953" i="16"/>
  <c r="BO954" i="16"/>
  <c r="BO955" i="16"/>
  <c r="BO956" i="16"/>
  <c r="BO957" i="16"/>
  <c r="BO958" i="16"/>
  <c r="BO959" i="16"/>
  <c r="BO960" i="16"/>
  <c r="BO961" i="16"/>
  <c r="BO962" i="16"/>
  <c r="BO963" i="16"/>
  <c r="BO964" i="16"/>
  <c r="BO965" i="16"/>
  <c r="BO966" i="16"/>
  <c r="BO967" i="16"/>
  <c r="BO968" i="16"/>
  <c r="BO969" i="16"/>
  <c r="BO970" i="16"/>
  <c r="BO971" i="16"/>
  <c r="BO972" i="16"/>
  <c r="BO973" i="16"/>
  <c r="BO974" i="16"/>
  <c r="BO975" i="16"/>
  <c r="BO976" i="16"/>
  <c r="BO977" i="16"/>
  <c r="BO978" i="16"/>
  <c r="BO979" i="16"/>
  <c r="BO980" i="16"/>
  <c r="BO981" i="16"/>
  <c r="BO982" i="16"/>
  <c r="BO983" i="16"/>
  <c r="BO984" i="16"/>
  <c r="BO985" i="16"/>
  <c r="BO986" i="16"/>
  <c r="BO987" i="16"/>
  <c r="BO988" i="16"/>
  <c r="BO989" i="16"/>
  <c r="BO990" i="16"/>
  <c r="BO991" i="16"/>
  <c r="BO992" i="16"/>
  <c r="BO993" i="16"/>
  <c r="BO994" i="16"/>
  <c r="BO995" i="16"/>
  <c r="BO996" i="16"/>
  <c r="BO997" i="16"/>
  <c r="BO998" i="16"/>
  <c r="BO999" i="16"/>
  <c r="BO1000" i="16"/>
  <c r="BO1001" i="16"/>
  <c r="BO1002" i="16"/>
  <c r="BO1003" i="16"/>
  <c r="BO1004" i="16"/>
  <c r="BO1005" i="16"/>
  <c r="BO1006" i="16"/>
  <c r="BO1007" i="16"/>
  <c r="BO1008" i="16"/>
  <c r="BO1009" i="16"/>
  <c r="BO1010" i="16"/>
  <c r="BO1011" i="16"/>
  <c r="BO1012" i="16"/>
  <c r="BO1013" i="16"/>
  <c r="BO1014" i="16"/>
  <c r="BO1015" i="16"/>
  <c r="BO1016" i="16"/>
  <c r="BW23" i="16"/>
  <c r="BW24" i="16"/>
  <c r="BW25" i="16"/>
  <c r="BW26" i="16"/>
  <c r="BW27" i="16"/>
  <c r="BW28" i="16"/>
  <c r="BW29" i="16"/>
  <c r="BW30" i="16"/>
  <c r="BW31" i="16"/>
  <c r="BW32" i="16"/>
  <c r="BW33" i="16"/>
  <c r="BW34" i="16"/>
  <c r="BW35" i="16"/>
  <c r="BW36" i="16"/>
  <c r="BW37" i="16"/>
  <c r="BW38" i="16"/>
  <c r="BW39" i="16"/>
  <c r="BW40" i="16"/>
  <c r="BW41" i="16"/>
  <c r="BW42" i="16"/>
  <c r="BW43" i="16"/>
  <c r="BW44" i="16"/>
  <c r="BW45" i="16"/>
  <c r="BW46" i="16"/>
  <c r="BW47" i="16"/>
  <c r="BW48" i="16"/>
  <c r="BW49" i="16"/>
  <c r="BW50" i="16"/>
  <c r="BW51" i="16"/>
  <c r="BW52" i="16"/>
  <c r="BW53" i="16"/>
  <c r="BW54" i="16"/>
  <c r="BW55" i="16"/>
  <c r="BW56" i="16"/>
  <c r="BW57" i="16"/>
  <c r="BW58" i="16"/>
  <c r="BW59" i="16"/>
  <c r="BW60" i="16"/>
  <c r="BW61" i="16"/>
  <c r="BW62" i="16"/>
  <c r="BW63" i="16"/>
  <c r="BW64" i="16"/>
  <c r="BW65" i="16"/>
  <c r="BW66" i="16"/>
  <c r="BW67" i="16"/>
  <c r="BW68" i="16"/>
  <c r="BW69" i="16"/>
  <c r="BW70" i="16"/>
  <c r="BW71" i="16"/>
  <c r="BW72" i="16"/>
  <c r="BW73" i="16"/>
  <c r="BW74" i="16"/>
  <c r="BW75" i="16"/>
  <c r="BW76" i="16"/>
  <c r="BW77" i="16"/>
  <c r="BW78" i="16"/>
  <c r="BW79" i="16"/>
  <c r="BW80" i="16"/>
  <c r="BW81" i="16"/>
  <c r="BW82" i="16"/>
  <c r="BW83" i="16"/>
  <c r="BW84" i="16"/>
  <c r="BW85" i="16"/>
  <c r="BW86" i="16"/>
  <c r="BW87" i="16"/>
  <c r="BW88" i="16"/>
  <c r="BW89" i="16"/>
  <c r="BW90" i="16"/>
  <c r="BW91" i="16"/>
  <c r="BW92" i="16"/>
  <c r="BW93" i="16"/>
  <c r="BW94" i="16"/>
  <c r="BW95" i="16"/>
  <c r="BW96" i="16"/>
  <c r="BW97" i="16"/>
  <c r="BW98" i="16"/>
  <c r="BW99" i="16"/>
  <c r="BW100" i="16"/>
  <c r="BW101" i="16"/>
  <c r="BW102" i="16"/>
  <c r="BW103" i="16"/>
  <c r="BW104" i="16"/>
  <c r="BW105" i="16"/>
  <c r="BW106" i="16"/>
  <c r="BW107" i="16"/>
  <c r="BW108" i="16"/>
  <c r="BW109" i="16"/>
  <c r="BW110" i="16"/>
  <c r="BW111" i="16"/>
  <c r="BW112" i="16"/>
  <c r="BW113" i="16"/>
  <c r="BW114" i="16"/>
  <c r="BW115" i="16"/>
  <c r="BW116" i="16"/>
  <c r="BW117" i="16"/>
  <c r="BW118" i="16"/>
  <c r="BW119" i="16"/>
  <c r="BW120" i="16"/>
  <c r="BW121" i="16"/>
  <c r="BW122" i="16"/>
  <c r="BW123" i="16"/>
  <c r="BW124" i="16"/>
  <c r="BW125" i="16"/>
  <c r="BW126" i="16"/>
  <c r="BW127" i="16"/>
  <c r="BW128" i="16"/>
  <c r="BW129" i="16"/>
  <c r="BW130" i="16"/>
  <c r="BW131" i="16"/>
  <c r="BW132" i="16"/>
  <c r="BW133" i="16"/>
  <c r="BW134" i="16"/>
  <c r="BW135" i="16"/>
  <c r="BW136" i="16"/>
  <c r="BW137" i="16"/>
  <c r="BW138" i="16"/>
  <c r="BW139" i="16"/>
  <c r="BW140" i="16"/>
  <c r="BW141" i="16"/>
  <c r="BW142" i="16"/>
  <c r="BW143" i="16"/>
  <c r="BW144" i="16"/>
  <c r="BW145" i="16"/>
  <c r="BW146" i="16"/>
  <c r="BW147" i="16"/>
  <c r="BW148" i="16"/>
  <c r="BW149" i="16"/>
  <c r="BW150" i="16"/>
  <c r="BW151" i="16"/>
  <c r="BW152" i="16"/>
  <c r="BW153" i="16"/>
  <c r="BW154" i="16"/>
  <c r="BW155" i="16"/>
  <c r="BW156" i="16"/>
  <c r="BW157" i="16"/>
  <c r="BW158" i="16"/>
  <c r="BW159" i="16"/>
  <c r="BW160" i="16"/>
  <c r="BW161" i="16"/>
  <c r="BW162" i="16"/>
  <c r="BW163" i="16"/>
  <c r="BW164" i="16"/>
  <c r="BW165" i="16"/>
  <c r="BW166" i="16"/>
  <c r="BW167" i="16"/>
  <c r="BW168" i="16"/>
  <c r="BW169" i="16"/>
  <c r="BW170" i="16"/>
  <c r="BW171" i="16"/>
  <c r="BW172" i="16"/>
  <c r="BW173" i="16"/>
  <c r="BW174" i="16"/>
  <c r="BW175" i="16"/>
  <c r="BW176" i="16"/>
  <c r="BW177" i="16"/>
  <c r="BW178" i="16"/>
  <c r="BW179" i="16"/>
  <c r="BW180" i="16"/>
  <c r="BW181" i="16"/>
  <c r="BW182" i="16"/>
  <c r="BW183" i="16"/>
  <c r="BW184" i="16"/>
  <c r="BW185" i="16"/>
  <c r="BW186" i="16"/>
  <c r="BW187" i="16"/>
  <c r="BW188" i="16"/>
  <c r="BW189" i="16"/>
  <c r="BW190" i="16"/>
  <c r="BW191" i="16"/>
  <c r="BW192" i="16"/>
  <c r="BW193" i="16"/>
  <c r="BW194" i="16"/>
  <c r="BW195" i="16"/>
  <c r="BW196" i="16"/>
  <c r="BW197" i="16"/>
  <c r="BW198" i="16"/>
  <c r="BW199" i="16"/>
  <c r="BW200" i="16"/>
  <c r="BW201" i="16"/>
  <c r="BW202" i="16"/>
  <c r="BW203" i="16"/>
  <c r="BW204" i="16"/>
  <c r="BW205" i="16"/>
  <c r="BW206" i="16"/>
  <c r="BW207" i="16"/>
  <c r="BW208" i="16"/>
  <c r="BW209" i="16"/>
  <c r="BW210" i="16"/>
  <c r="BW211" i="16"/>
  <c r="BW212" i="16"/>
  <c r="BW213" i="16"/>
  <c r="BW214" i="16"/>
  <c r="BW215" i="16"/>
  <c r="BW216" i="16"/>
  <c r="BW217" i="16"/>
  <c r="BW218" i="16"/>
  <c r="BW219" i="16"/>
  <c r="BW220" i="16"/>
  <c r="BW221" i="16"/>
  <c r="BW222" i="16"/>
  <c r="BW223" i="16"/>
  <c r="BW224" i="16"/>
  <c r="BW225" i="16"/>
  <c r="BW226" i="16"/>
  <c r="BW227" i="16"/>
  <c r="BW228" i="16"/>
  <c r="BW229" i="16"/>
  <c r="BW230" i="16"/>
  <c r="BW231" i="16"/>
  <c r="BW232" i="16"/>
  <c r="BW233" i="16"/>
  <c r="BW234" i="16"/>
  <c r="BW235" i="16"/>
  <c r="BW236" i="16"/>
  <c r="BW237" i="16"/>
  <c r="BW238" i="16"/>
  <c r="BW239" i="16"/>
  <c r="BW240" i="16"/>
  <c r="BW241" i="16"/>
  <c r="BW242" i="16"/>
  <c r="BW243" i="16"/>
  <c r="BW244" i="16"/>
  <c r="BW245" i="16"/>
  <c r="BW246" i="16"/>
  <c r="BW247" i="16"/>
  <c r="BW248" i="16"/>
  <c r="BW249" i="16"/>
  <c r="BW250" i="16"/>
  <c r="BW251" i="16"/>
  <c r="BW252" i="16"/>
  <c r="BW253" i="16"/>
  <c r="BW254" i="16"/>
  <c r="BW255" i="16"/>
  <c r="BW256" i="16"/>
  <c r="BW257" i="16"/>
  <c r="BW258" i="16"/>
  <c r="BW259" i="16"/>
  <c r="BW260" i="16"/>
  <c r="BW261" i="16"/>
  <c r="BW262" i="16"/>
  <c r="BW263" i="16"/>
  <c r="BW264" i="16"/>
  <c r="BW265" i="16"/>
  <c r="BW266" i="16"/>
  <c r="BW267" i="16"/>
  <c r="BW268" i="16"/>
  <c r="BW269" i="16"/>
  <c r="BW270" i="16"/>
  <c r="BW271" i="16"/>
  <c r="BW272" i="16"/>
  <c r="BW273" i="16"/>
  <c r="BW274" i="16"/>
  <c r="BW275" i="16"/>
  <c r="BW276" i="16"/>
  <c r="BW277" i="16"/>
  <c r="BW278" i="16"/>
  <c r="BW279" i="16"/>
  <c r="BW280" i="16"/>
  <c r="BW281" i="16"/>
  <c r="BW282" i="16"/>
  <c r="BW283" i="16"/>
  <c r="BW284" i="16"/>
  <c r="BW285" i="16"/>
  <c r="BW286" i="16"/>
  <c r="BW287" i="16"/>
  <c r="BW288" i="16"/>
  <c r="BW289" i="16"/>
  <c r="BW290" i="16"/>
  <c r="BW291" i="16"/>
  <c r="BW292" i="16"/>
  <c r="BW293" i="16"/>
  <c r="BW294" i="16"/>
  <c r="BW295" i="16"/>
  <c r="BW296" i="16"/>
  <c r="BW297" i="16"/>
  <c r="BW298" i="16"/>
  <c r="BW299" i="16"/>
  <c r="BW300" i="16"/>
  <c r="BW301" i="16"/>
  <c r="BW302" i="16"/>
  <c r="BW303" i="16"/>
  <c r="BW304" i="16"/>
  <c r="BW305" i="16"/>
  <c r="BW306" i="16"/>
  <c r="BW307" i="16"/>
  <c r="BW308" i="16"/>
  <c r="BW309" i="16"/>
  <c r="BW310" i="16"/>
  <c r="BW311" i="16"/>
  <c r="BW312" i="16"/>
  <c r="BW313" i="16"/>
  <c r="BW314" i="16"/>
  <c r="BW315" i="16"/>
  <c r="BW316" i="16"/>
  <c r="BW317" i="16"/>
  <c r="BW318" i="16"/>
  <c r="BW319" i="16"/>
  <c r="BW320" i="16"/>
  <c r="BW321" i="16"/>
  <c r="BW322" i="16"/>
  <c r="BW323" i="16"/>
  <c r="BW324" i="16"/>
  <c r="BW325" i="16"/>
  <c r="BW326" i="16"/>
  <c r="BW327" i="16"/>
  <c r="BW328" i="16"/>
  <c r="BW329" i="16"/>
  <c r="BW330" i="16"/>
  <c r="BW331" i="16"/>
  <c r="BW332" i="16"/>
  <c r="BW333" i="16"/>
  <c r="BW334" i="16"/>
  <c r="BW335" i="16"/>
  <c r="BW336" i="16"/>
  <c r="BW337" i="16"/>
  <c r="BW338" i="16"/>
  <c r="BW339" i="16"/>
  <c r="BW340" i="16"/>
  <c r="BW341" i="16"/>
  <c r="BW342" i="16"/>
  <c r="BW343" i="16"/>
  <c r="BW344" i="16"/>
  <c r="BW345" i="16"/>
  <c r="BW346" i="16"/>
  <c r="BW347" i="16"/>
  <c r="BW348" i="16"/>
  <c r="BW349" i="16"/>
  <c r="BW350" i="16"/>
  <c r="BW351" i="16"/>
  <c r="BW352" i="16"/>
  <c r="BW353" i="16"/>
  <c r="BW354" i="16"/>
  <c r="BW355" i="16"/>
  <c r="BW356" i="16"/>
  <c r="BW357" i="16"/>
  <c r="BW358" i="16"/>
  <c r="BW359" i="16"/>
  <c r="BW360" i="16"/>
  <c r="BW361" i="16"/>
  <c r="BW362" i="16"/>
  <c r="BW363" i="16"/>
  <c r="BW364" i="16"/>
  <c r="BW365" i="16"/>
  <c r="BW366" i="16"/>
  <c r="BW367" i="16"/>
  <c r="BW368" i="16"/>
  <c r="BW369" i="16"/>
  <c r="BW370" i="16"/>
  <c r="BW371" i="16"/>
  <c r="BW372" i="16"/>
  <c r="BW373" i="16"/>
  <c r="BW374" i="16"/>
  <c r="BW375" i="16"/>
  <c r="BW376" i="16"/>
  <c r="BW377" i="16"/>
  <c r="BW378" i="16"/>
  <c r="BW379" i="16"/>
  <c r="BW380" i="16"/>
  <c r="BW381" i="16"/>
  <c r="BW382" i="16"/>
  <c r="BW383" i="16"/>
  <c r="BW384" i="16"/>
  <c r="BW385" i="16"/>
  <c r="BW386" i="16"/>
  <c r="BW387" i="16"/>
  <c r="BW388" i="16"/>
  <c r="BW389" i="16"/>
  <c r="BW390" i="16"/>
  <c r="BW391" i="16"/>
  <c r="BW392" i="16"/>
  <c r="BW393" i="16"/>
  <c r="BW394" i="16"/>
  <c r="BW395" i="16"/>
  <c r="BW396" i="16"/>
  <c r="BW397" i="16"/>
  <c r="BW398" i="16"/>
  <c r="BW399" i="16"/>
  <c r="BW400" i="16"/>
  <c r="BW401" i="16"/>
  <c r="BW402" i="16"/>
  <c r="BW403" i="16"/>
  <c r="BW404" i="16"/>
  <c r="BW405" i="16"/>
  <c r="BW406" i="16"/>
  <c r="BW407" i="16"/>
  <c r="BW408" i="16"/>
  <c r="BW409" i="16"/>
  <c r="BW410" i="16"/>
  <c r="BW411" i="16"/>
  <c r="BW412" i="16"/>
  <c r="BW413" i="16"/>
  <c r="BW414" i="16"/>
  <c r="BW415" i="16"/>
  <c r="BW416" i="16"/>
  <c r="BW417" i="16"/>
  <c r="BW418" i="16"/>
  <c r="BW419" i="16"/>
  <c r="BW420" i="16"/>
  <c r="BW421" i="16"/>
  <c r="BW422" i="16"/>
  <c r="BW423" i="16"/>
  <c r="BW424" i="16"/>
  <c r="BW425" i="16"/>
  <c r="BW426" i="16"/>
  <c r="BW427" i="16"/>
  <c r="BW428" i="16"/>
  <c r="BW429" i="16"/>
  <c r="BW430" i="16"/>
  <c r="BW431" i="16"/>
  <c r="BW432" i="16"/>
  <c r="BW433" i="16"/>
  <c r="BW434" i="16"/>
  <c r="BW435" i="16"/>
  <c r="BW436" i="16"/>
  <c r="BW437" i="16"/>
  <c r="BW438" i="16"/>
  <c r="BW439" i="16"/>
  <c r="BW440" i="16"/>
  <c r="BW441" i="16"/>
  <c r="BW442" i="16"/>
  <c r="BW443" i="16"/>
  <c r="BW444" i="16"/>
  <c r="BW445" i="16"/>
  <c r="BW446" i="16"/>
  <c r="BW447" i="16"/>
  <c r="BW448" i="16"/>
  <c r="BW449" i="16"/>
  <c r="BW450" i="16"/>
  <c r="BW451" i="16"/>
  <c r="BW452" i="16"/>
  <c r="BW453" i="16"/>
  <c r="BW454" i="16"/>
  <c r="BW455" i="16"/>
  <c r="BW456" i="16"/>
  <c r="BW457" i="16"/>
  <c r="BW458" i="16"/>
  <c r="BW459" i="16"/>
  <c r="BW460" i="16"/>
  <c r="BW461" i="16"/>
  <c r="BW462" i="16"/>
  <c r="BW463" i="16"/>
  <c r="BW464" i="16"/>
  <c r="BW465" i="16"/>
  <c r="BW466" i="16"/>
  <c r="BW467" i="16"/>
  <c r="BW468" i="16"/>
  <c r="BW469" i="16"/>
  <c r="BW470" i="16"/>
  <c r="BW471" i="16"/>
  <c r="BW472" i="16"/>
  <c r="BW473" i="16"/>
  <c r="BW474" i="16"/>
  <c r="BW475" i="16"/>
  <c r="BW476" i="16"/>
  <c r="BW477" i="16"/>
  <c r="BW478" i="16"/>
  <c r="BW479" i="16"/>
  <c r="BW480" i="16"/>
  <c r="BW481" i="16"/>
  <c r="BW482" i="16"/>
  <c r="BW483" i="16"/>
  <c r="BW484" i="16"/>
  <c r="BW485" i="16"/>
  <c r="BW486" i="16"/>
  <c r="BW487" i="16"/>
  <c r="BW488" i="16"/>
  <c r="BW489" i="16"/>
  <c r="BW490" i="16"/>
  <c r="BW491" i="16"/>
  <c r="BW492" i="16"/>
  <c r="BW493" i="16"/>
  <c r="BW494" i="16"/>
  <c r="BW495" i="16"/>
  <c r="BW496" i="16"/>
  <c r="BW497" i="16"/>
  <c r="BW498" i="16"/>
  <c r="BW499" i="16"/>
  <c r="BW500" i="16"/>
  <c r="BW501" i="16"/>
  <c r="BW502" i="16"/>
  <c r="BW503" i="16"/>
  <c r="BW504" i="16"/>
  <c r="BW505" i="16"/>
  <c r="BW506" i="16"/>
  <c r="BW507" i="16"/>
  <c r="BW508" i="16"/>
  <c r="BW509" i="16"/>
  <c r="BW510" i="16"/>
  <c r="BW511" i="16"/>
  <c r="BW512" i="16"/>
  <c r="BW513" i="16"/>
  <c r="BW514" i="16"/>
  <c r="BW515" i="16"/>
  <c r="BW516" i="16"/>
  <c r="BW517" i="16"/>
  <c r="BW518" i="16"/>
  <c r="BW519" i="16"/>
  <c r="BW520" i="16"/>
  <c r="BW521" i="16"/>
  <c r="BW522" i="16"/>
  <c r="BW523" i="16"/>
  <c r="BW524" i="16"/>
  <c r="BW525" i="16"/>
  <c r="BW526" i="16"/>
  <c r="BW527" i="16"/>
  <c r="BW528" i="16"/>
  <c r="BW529" i="16"/>
  <c r="BW530" i="16"/>
  <c r="BW531" i="16"/>
  <c r="BW532" i="16"/>
  <c r="BW533" i="16"/>
  <c r="BW534" i="16"/>
  <c r="BW535" i="16"/>
  <c r="BW536" i="16"/>
  <c r="BW537" i="16"/>
  <c r="BW538" i="16"/>
  <c r="BW539" i="16"/>
  <c r="BW540" i="16"/>
  <c r="BW541" i="16"/>
  <c r="BW542" i="16"/>
  <c r="BW543" i="16"/>
  <c r="BW544" i="16"/>
  <c r="BW545" i="16"/>
  <c r="BW546" i="16"/>
  <c r="BW547" i="16"/>
  <c r="BW548" i="16"/>
  <c r="BW549" i="16"/>
  <c r="BW550" i="16"/>
  <c r="BW551" i="16"/>
  <c r="BW552" i="16"/>
  <c r="BW553" i="16"/>
  <c r="BW554" i="16"/>
  <c r="BW555" i="16"/>
  <c r="BW556" i="16"/>
  <c r="BW557" i="16"/>
  <c r="BW558" i="16"/>
  <c r="BW559" i="16"/>
  <c r="BW560" i="16"/>
  <c r="BW561" i="16"/>
  <c r="BW562" i="16"/>
  <c r="BW563" i="16"/>
  <c r="BW564" i="16"/>
  <c r="BW565" i="16"/>
  <c r="BW566" i="16"/>
  <c r="BW567" i="16"/>
  <c r="BW568" i="16"/>
  <c r="BW569" i="16"/>
  <c r="BW570" i="16"/>
  <c r="BW571" i="16"/>
  <c r="BW572" i="16"/>
  <c r="BW573" i="16"/>
  <c r="BW574" i="16"/>
  <c r="BW575" i="16"/>
  <c r="BW576" i="16"/>
  <c r="BW577" i="16"/>
  <c r="BW578" i="16"/>
  <c r="BW579" i="16"/>
  <c r="BW580" i="16"/>
  <c r="BW581" i="16"/>
  <c r="BW582" i="16"/>
  <c r="BW583" i="16"/>
  <c r="BW584" i="16"/>
  <c r="BW585" i="16"/>
  <c r="BW586" i="16"/>
  <c r="BW587" i="16"/>
  <c r="BW588" i="16"/>
  <c r="BW589" i="16"/>
  <c r="BW590" i="16"/>
  <c r="BW591" i="16"/>
  <c r="BW592" i="16"/>
  <c r="BW593" i="16"/>
  <c r="BW594" i="16"/>
  <c r="BW595" i="16"/>
  <c r="BW596" i="16"/>
  <c r="BW597" i="16"/>
  <c r="BW598" i="16"/>
  <c r="BW599" i="16"/>
  <c r="BW600" i="16"/>
  <c r="BW601" i="16"/>
  <c r="BW602" i="16"/>
  <c r="BW603" i="16"/>
  <c r="BW604" i="16"/>
  <c r="BW605" i="16"/>
  <c r="BW606" i="16"/>
  <c r="BW607" i="16"/>
  <c r="BW608" i="16"/>
  <c r="BW609" i="16"/>
  <c r="BW610" i="16"/>
  <c r="BW611" i="16"/>
  <c r="BW612" i="16"/>
  <c r="BW613" i="16"/>
  <c r="BW614" i="16"/>
  <c r="BW615" i="16"/>
  <c r="BW616" i="16"/>
  <c r="BW617" i="16"/>
  <c r="BW618" i="16"/>
  <c r="BW619" i="16"/>
  <c r="BW620" i="16"/>
  <c r="BW621" i="16"/>
  <c r="BW622" i="16"/>
  <c r="BW623" i="16"/>
  <c r="BW624" i="16"/>
  <c r="BW625" i="16"/>
  <c r="BW626" i="16"/>
  <c r="BW627" i="16"/>
  <c r="BW628" i="16"/>
  <c r="BW629" i="16"/>
  <c r="BW630" i="16"/>
  <c r="BW631" i="16"/>
  <c r="BW632" i="16"/>
  <c r="BW633" i="16"/>
  <c r="BW634" i="16"/>
  <c r="BW635" i="16"/>
  <c r="BW636" i="16"/>
  <c r="BW637" i="16"/>
  <c r="BW638" i="16"/>
  <c r="BW639" i="16"/>
  <c r="BW640" i="16"/>
  <c r="BW641" i="16"/>
  <c r="BW642" i="16"/>
  <c r="BW643" i="16"/>
  <c r="BW644" i="16"/>
  <c r="BW645" i="16"/>
  <c r="BW646" i="16"/>
  <c r="BW647" i="16"/>
  <c r="BW648" i="16"/>
  <c r="BW649" i="16"/>
  <c r="BW650" i="16"/>
  <c r="BW651" i="16"/>
  <c r="BW652" i="16"/>
  <c r="BW653" i="16"/>
  <c r="BW654" i="16"/>
  <c r="BW655" i="16"/>
  <c r="BW656" i="16"/>
  <c r="BW657" i="16"/>
  <c r="BW658" i="16"/>
  <c r="BW659" i="16"/>
  <c r="BW660" i="16"/>
  <c r="BW661" i="16"/>
  <c r="BW662" i="16"/>
  <c r="BW663" i="16"/>
  <c r="BW664" i="16"/>
  <c r="BW665" i="16"/>
  <c r="BW666" i="16"/>
  <c r="BW667" i="16"/>
  <c r="BW668" i="16"/>
  <c r="BW669" i="16"/>
  <c r="BW670" i="16"/>
  <c r="BW671" i="16"/>
  <c r="BW672" i="16"/>
  <c r="BW673" i="16"/>
  <c r="BW674" i="16"/>
  <c r="BW675" i="16"/>
  <c r="BW676" i="16"/>
  <c r="BW677" i="16"/>
  <c r="BW678" i="16"/>
  <c r="BW679" i="16"/>
  <c r="BW680" i="16"/>
  <c r="BW681" i="16"/>
  <c r="BW682" i="16"/>
  <c r="BW683" i="16"/>
  <c r="BW684" i="16"/>
  <c r="BW685" i="16"/>
  <c r="BW686" i="16"/>
  <c r="BW687" i="16"/>
  <c r="BW688" i="16"/>
  <c r="BW689" i="16"/>
  <c r="BW690" i="16"/>
  <c r="BW691" i="16"/>
  <c r="BW692" i="16"/>
  <c r="BW693" i="16"/>
  <c r="BW694" i="16"/>
  <c r="BW695" i="16"/>
  <c r="BW696" i="16"/>
  <c r="BW697" i="16"/>
  <c r="BW698" i="16"/>
  <c r="BW699" i="16"/>
  <c r="BW700" i="16"/>
  <c r="BW701" i="16"/>
  <c r="BW702" i="16"/>
  <c r="BW703" i="16"/>
  <c r="BW704" i="16"/>
  <c r="BW705" i="16"/>
  <c r="BW706" i="16"/>
  <c r="BW707" i="16"/>
  <c r="BW708" i="16"/>
  <c r="BW709" i="16"/>
  <c r="BW710" i="16"/>
  <c r="BW711" i="16"/>
  <c r="BW712" i="16"/>
  <c r="BW713" i="16"/>
  <c r="BW714" i="16"/>
  <c r="BW715" i="16"/>
  <c r="BW716" i="16"/>
  <c r="BW717" i="16"/>
  <c r="BW718" i="16"/>
  <c r="BW719" i="16"/>
  <c r="BW720" i="16"/>
  <c r="BW721" i="16"/>
  <c r="BW722" i="16"/>
  <c r="BW723" i="16"/>
  <c r="BW724" i="16"/>
  <c r="BW725" i="16"/>
  <c r="BW726" i="16"/>
  <c r="BW727" i="16"/>
  <c r="BW728" i="16"/>
  <c r="BW729" i="16"/>
  <c r="BW730" i="16"/>
  <c r="BW731" i="16"/>
  <c r="BW732" i="16"/>
  <c r="BW733" i="16"/>
  <c r="BW734" i="16"/>
  <c r="BW735" i="16"/>
  <c r="BW736" i="16"/>
  <c r="BW737" i="16"/>
  <c r="BW738" i="16"/>
  <c r="BW739" i="16"/>
  <c r="BW740" i="16"/>
  <c r="BW741" i="16"/>
  <c r="BW742" i="16"/>
  <c r="BW743" i="16"/>
  <c r="BW744" i="16"/>
  <c r="BW745" i="16"/>
  <c r="BW746" i="16"/>
  <c r="BW747" i="16"/>
  <c r="BW748" i="16"/>
  <c r="BW749" i="16"/>
  <c r="BW750" i="16"/>
  <c r="BW751" i="16"/>
  <c r="BW752" i="16"/>
  <c r="BW753" i="16"/>
  <c r="BW754" i="16"/>
  <c r="BW755" i="16"/>
  <c r="BW756" i="16"/>
  <c r="BW757" i="16"/>
  <c r="BW758" i="16"/>
  <c r="BW759" i="16"/>
  <c r="BW760" i="16"/>
  <c r="BW761" i="16"/>
  <c r="BW762" i="16"/>
  <c r="BW763" i="16"/>
  <c r="BW764" i="16"/>
  <c r="BW765" i="16"/>
  <c r="BW766" i="16"/>
  <c r="BW767" i="16"/>
  <c r="BW768" i="16"/>
  <c r="BW769" i="16"/>
  <c r="BW770" i="16"/>
  <c r="BW771" i="16"/>
  <c r="BW772" i="16"/>
  <c r="BW773" i="16"/>
  <c r="BW774" i="16"/>
  <c r="BW775" i="16"/>
  <c r="BW776" i="16"/>
  <c r="BW777" i="16"/>
  <c r="BW778" i="16"/>
  <c r="BW779" i="16"/>
  <c r="BW780" i="16"/>
  <c r="BW781" i="16"/>
  <c r="BW782" i="16"/>
  <c r="BW783" i="16"/>
  <c r="BW784" i="16"/>
  <c r="BW785" i="16"/>
  <c r="BW786" i="16"/>
  <c r="BW787" i="16"/>
  <c r="BW788" i="16"/>
  <c r="BW789" i="16"/>
  <c r="BW790" i="16"/>
  <c r="BW791" i="16"/>
  <c r="BW792" i="16"/>
  <c r="BW793" i="16"/>
  <c r="BW794" i="16"/>
  <c r="BW795" i="16"/>
  <c r="BW796" i="16"/>
  <c r="BW797" i="16"/>
  <c r="BW798" i="16"/>
  <c r="BW799" i="16"/>
  <c r="BW800" i="16"/>
  <c r="BW801" i="16"/>
  <c r="BW802" i="16"/>
  <c r="BW803" i="16"/>
  <c r="BW804" i="16"/>
  <c r="BW805" i="16"/>
  <c r="BW806" i="16"/>
  <c r="BW807" i="16"/>
  <c r="BW808" i="16"/>
  <c r="BW809" i="16"/>
  <c r="BW810" i="16"/>
  <c r="BW811" i="16"/>
  <c r="BW812" i="16"/>
  <c r="BW813" i="16"/>
  <c r="BW814" i="16"/>
  <c r="BW815" i="16"/>
  <c r="BW816" i="16"/>
  <c r="BW817" i="16"/>
  <c r="BW818" i="16"/>
  <c r="BW819" i="16"/>
  <c r="BW820" i="16"/>
  <c r="BW821" i="16"/>
  <c r="BW822" i="16"/>
  <c r="BW823" i="16"/>
  <c r="BW824" i="16"/>
  <c r="BW825" i="16"/>
  <c r="BW826" i="16"/>
  <c r="BW827" i="16"/>
  <c r="BW828" i="16"/>
  <c r="BW829" i="16"/>
  <c r="BW830" i="16"/>
  <c r="BW831" i="16"/>
  <c r="BW832" i="16"/>
  <c r="BW833" i="16"/>
  <c r="BW834" i="16"/>
  <c r="BW835" i="16"/>
  <c r="BW836" i="16"/>
  <c r="BW837" i="16"/>
  <c r="BW838" i="16"/>
  <c r="BW839" i="16"/>
  <c r="BW840" i="16"/>
  <c r="BW841" i="16"/>
  <c r="BW842" i="16"/>
  <c r="BW843" i="16"/>
  <c r="BW844" i="16"/>
  <c r="BW845" i="16"/>
  <c r="BW846" i="16"/>
  <c r="BW847" i="16"/>
  <c r="BW848" i="16"/>
  <c r="BW849" i="16"/>
  <c r="BW850" i="16"/>
  <c r="BW851" i="16"/>
  <c r="BW852" i="16"/>
  <c r="BW853" i="16"/>
  <c r="BW854" i="16"/>
  <c r="BW855" i="16"/>
  <c r="BW856" i="16"/>
  <c r="BW857" i="16"/>
  <c r="BW858" i="16"/>
  <c r="BW859" i="16"/>
  <c r="BW860" i="16"/>
  <c r="BW861" i="16"/>
  <c r="BW862" i="16"/>
  <c r="BW863" i="16"/>
  <c r="BW864" i="16"/>
  <c r="BW865" i="16"/>
  <c r="BW866" i="16"/>
  <c r="BW867" i="16"/>
  <c r="BW868" i="16"/>
  <c r="BW869" i="16"/>
  <c r="BW870" i="16"/>
  <c r="BW871" i="16"/>
  <c r="BW872" i="16"/>
  <c r="BW873" i="16"/>
  <c r="BW874" i="16"/>
  <c r="BW875" i="16"/>
  <c r="BW876" i="16"/>
  <c r="BW877" i="16"/>
  <c r="BW878" i="16"/>
  <c r="BW879" i="16"/>
  <c r="BW880" i="16"/>
  <c r="BW881" i="16"/>
  <c r="BW882" i="16"/>
  <c r="BW883" i="16"/>
  <c r="BW884" i="16"/>
  <c r="BW885" i="16"/>
  <c r="BW886" i="16"/>
  <c r="BW887" i="16"/>
  <c r="BW888" i="16"/>
  <c r="BW889" i="16"/>
  <c r="BW890" i="16"/>
  <c r="BW891" i="16"/>
  <c r="BW892" i="16"/>
  <c r="BW893" i="16"/>
  <c r="BW894" i="16"/>
  <c r="BW895" i="16"/>
  <c r="BW896" i="16"/>
  <c r="BW897" i="16"/>
  <c r="BW898" i="16"/>
  <c r="BW899" i="16"/>
  <c r="BW900" i="16"/>
  <c r="BW901" i="16"/>
  <c r="BW902" i="16"/>
  <c r="BW903" i="16"/>
  <c r="BW904" i="16"/>
  <c r="BW905" i="16"/>
  <c r="BW906" i="16"/>
  <c r="BW907" i="16"/>
  <c r="BW908" i="16"/>
  <c r="BW909" i="16"/>
  <c r="BW910" i="16"/>
  <c r="BW911" i="16"/>
  <c r="BW912" i="16"/>
  <c r="BW913" i="16"/>
  <c r="BW914" i="16"/>
  <c r="BW915" i="16"/>
  <c r="BW916" i="16"/>
  <c r="BW917" i="16"/>
  <c r="BW918" i="16"/>
  <c r="BW919" i="16"/>
  <c r="BW920" i="16"/>
  <c r="BW921" i="16"/>
  <c r="BW922" i="16"/>
  <c r="BW923" i="16"/>
  <c r="BW924" i="16"/>
  <c r="BW925" i="16"/>
  <c r="BW926" i="16"/>
  <c r="BW927" i="16"/>
  <c r="BW928" i="16"/>
  <c r="BW929" i="16"/>
  <c r="BW930" i="16"/>
  <c r="BW931" i="16"/>
  <c r="BW932" i="16"/>
  <c r="BW933" i="16"/>
  <c r="BW934" i="16"/>
  <c r="BW935" i="16"/>
  <c r="BW936" i="16"/>
  <c r="BW937" i="16"/>
  <c r="BW938" i="16"/>
  <c r="BW939" i="16"/>
  <c r="BW940" i="16"/>
  <c r="BW941" i="16"/>
  <c r="BW942" i="16"/>
  <c r="BW943" i="16"/>
  <c r="BW944" i="16"/>
  <c r="BW945" i="16"/>
  <c r="BW946" i="16"/>
  <c r="BW947" i="16"/>
  <c r="BW948" i="16"/>
  <c r="BW949" i="16"/>
  <c r="BW950" i="16"/>
  <c r="BW951" i="16"/>
  <c r="BW952" i="16"/>
  <c r="BW953" i="16"/>
  <c r="BW954" i="16"/>
  <c r="BW955" i="16"/>
  <c r="BW956" i="16"/>
  <c r="BW957" i="16"/>
  <c r="BW958" i="16"/>
  <c r="BW959" i="16"/>
  <c r="BW960" i="16"/>
  <c r="BW961" i="16"/>
  <c r="BW962" i="16"/>
  <c r="BW963" i="16"/>
  <c r="BW964" i="16"/>
  <c r="BW965" i="16"/>
  <c r="BW966" i="16"/>
  <c r="BW967" i="16"/>
  <c r="BW968" i="16"/>
  <c r="BW969" i="16"/>
  <c r="BW970" i="16"/>
  <c r="BW971" i="16"/>
  <c r="BW972" i="16"/>
  <c r="BW973" i="16"/>
  <c r="BW974" i="16"/>
  <c r="BW975" i="16"/>
  <c r="BW976" i="16"/>
  <c r="BW977" i="16"/>
  <c r="BW978" i="16"/>
  <c r="BW979" i="16"/>
  <c r="BW980" i="16"/>
  <c r="BW981" i="16"/>
  <c r="BW982" i="16"/>
  <c r="BW983" i="16"/>
  <c r="BW984" i="16"/>
  <c r="BW985" i="16"/>
  <c r="BW986" i="16"/>
  <c r="BW987" i="16"/>
  <c r="BW988" i="16"/>
  <c r="BW989" i="16"/>
  <c r="BW990" i="16"/>
  <c r="BW991" i="16"/>
  <c r="BW992" i="16"/>
  <c r="BW993" i="16"/>
  <c r="BW994" i="16"/>
  <c r="BW995" i="16"/>
  <c r="BW996" i="16"/>
  <c r="BW997" i="16"/>
  <c r="BW998" i="16"/>
  <c r="BW999" i="16"/>
  <c r="BW1000" i="16"/>
  <c r="BW1001" i="16"/>
  <c r="BW1002" i="16"/>
  <c r="BW1003" i="16"/>
  <c r="BW1004" i="16"/>
  <c r="BW1005" i="16"/>
  <c r="BW1006" i="16"/>
  <c r="BW1007" i="16"/>
  <c r="BW1008" i="16"/>
  <c r="BW1009" i="16"/>
  <c r="BW1010" i="16"/>
  <c r="BW1011" i="16"/>
  <c r="BW1012" i="16"/>
  <c r="BW1013" i="16"/>
  <c r="BW1014" i="16"/>
  <c r="BW1015" i="16"/>
  <c r="BW1016" i="16"/>
  <c r="BN4" i="16"/>
  <c r="BI10" i="16"/>
  <c r="BI9" i="16"/>
  <c r="BI8" i="16"/>
  <c r="BI4" i="16"/>
  <c r="BI6" i="16"/>
  <c r="BI7" i="16"/>
  <c r="FE21" i="16"/>
  <c r="FL21" i="16" s="1"/>
  <c r="BK21" i="16" s="1"/>
  <c r="FE1016" i="16"/>
  <c r="FE1015" i="16"/>
  <c r="FE1014" i="16"/>
  <c r="FL1014" i="16" s="1"/>
  <c r="BK1014" i="16" s="1"/>
  <c r="FE1013" i="16"/>
  <c r="FE1012" i="16"/>
  <c r="FE1011" i="16"/>
  <c r="FF1011" i="16" s="1"/>
  <c r="FE1010" i="16"/>
  <c r="FF1010" i="16" s="1"/>
  <c r="FE1009" i="16"/>
  <c r="FF1009" i="16" s="1"/>
  <c r="FE1008" i="16"/>
  <c r="FE1007" i="16"/>
  <c r="FE1006" i="16"/>
  <c r="FE1005" i="16"/>
  <c r="FL1005" i="16" s="1"/>
  <c r="BK1005" i="16" s="1"/>
  <c r="FE1004" i="16"/>
  <c r="FE1003" i="16"/>
  <c r="FE1002" i="16"/>
  <c r="FL1002" i="16" s="1"/>
  <c r="BK1002" i="16" s="1"/>
  <c r="FE1001" i="16"/>
  <c r="FF1001" i="16" s="1"/>
  <c r="FE1000" i="16"/>
  <c r="FF1000" i="16" s="1"/>
  <c r="FE999" i="16"/>
  <c r="FE998" i="16"/>
  <c r="FE997" i="16"/>
  <c r="FE996" i="16"/>
  <c r="FL996" i="16" s="1"/>
  <c r="BK996" i="16" s="1"/>
  <c r="FE995" i="16"/>
  <c r="FE994" i="16"/>
  <c r="FF994" i="16" s="1"/>
  <c r="FE993" i="16"/>
  <c r="FE992" i="16"/>
  <c r="FF992" i="16" s="1"/>
  <c r="FE991" i="16"/>
  <c r="FE990" i="16"/>
  <c r="FL990" i="16" s="1"/>
  <c r="BK990" i="16" s="1"/>
  <c r="FE989" i="16"/>
  <c r="FF989" i="16" s="1"/>
  <c r="FE988" i="16"/>
  <c r="FF988" i="16" s="1"/>
  <c r="FE987" i="16"/>
  <c r="FF987" i="16" s="1"/>
  <c r="FE986" i="16"/>
  <c r="FL986" i="16" s="1"/>
  <c r="BK986" i="16" s="1"/>
  <c r="FE985" i="16"/>
  <c r="FE984" i="16"/>
  <c r="FE983" i="16"/>
  <c r="FE982" i="16"/>
  <c r="FE981" i="16"/>
  <c r="FE980" i="16"/>
  <c r="FE979" i="16"/>
  <c r="FE978" i="16"/>
  <c r="FE977" i="16"/>
  <c r="FE976" i="16"/>
  <c r="FE975" i="16"/>
  <c r="FI975" i="16" s="1"/>
  <c r="FE974" i="16"/>
  <c r="FF974" i="16" s="1"/>
  <c r="FE973" i="16"/>
  <c r="FI973" i="16" s="1"/>
  <c r="FE972" i="16"/>
  <c r="FL972" i="16" s="1"/>
  <c r="BK972" i="16" s="1"/>
  <c r="FE971" i="16"/>
  <c r="FF971" i="16" s="1"/>
  <c r="FE970" i="16"/>
  <c r="FL970" i="16" s="1"/>
  <c r="BK970" i="16" s="1"/>
  <c r="FE969" i="16"/>
  <c r="FE968" i="16"/>
  <c r="FE967" i="16"/>
  <c r="FE966" i="16"/>
  <c r="FE965" i="16"/>
  <c r="FE964" i="16"/>
  <c r="FE963" i="16"/>
  <c r="FE962" i="16"/>
  <c r="FE961" i="16"/>
  <c r="FL961" i="16" s="1"/>
  <c r="BK961" i="16" s="1"/>
  <c r="FE960" i="16"/>
  <c r="FE959" i="16"/>
  <c r="FE958" i="16"/>
  <c r="FI958" i="16" s="1"/>
  <c r="FE957" i="16"/>
  <c r="FF957" i="16" s="1"/>
  <c r="FE956" i="16"/>
  <c r="FL956" i="16" s="1"/>
  <c r="BK956" i="16" s="1"/>
  <c r="FE955" i="16"/>
  <c r="FF955" i="16" s="1"/>
  <c r="FE954" i="16"/>
  <c r="FE953" i="16"/>
  <c r="FF953" i="16" s="1"/>
  <c r="FE952" i="16"/>
  <c r="FL952" i="16" s="1"/>
  <c r="BK952" i="16" s="1"/>
  <c r="FE951" i="16"/>
  <c r="FI951" i="16" s="1"/>
  <c r="FE950" i="16"/>
  <c r="FE949" i="16"/>
  <c r="FF949" i="16" s="1"/>
  <c r="FE948" i="16"/>
  <c r="FL948" i="16" s="1"/>
  <c r="BK948" i="16" s="1"/>
  <c r="FE947" i="16"/>
  <c r="FF947" i="16" s="1"/>
  <c r="FE946" i="16"/>
  <c r="FE945" i="16"/>
  <c r="FE944" i="16"/>
  <c r="FE943" i="16"/>
  <c r="FI943" i="16" s="1"/>
  <c r="FE942" i="16"/>
  <c r="FF942" i="16" s="1"/>
  <c r="FE941" i="16"/>
  <c r="FF941" i="16" s="1"/>
  <c r="FE940" i="16"/>
  <c r="FE939" i="16"/>
  <c r="FE938" i="16"/>
  <c r="FE937" i="16"/>
  <c r="FE936" i="16"/>
  <c r="FE935" i="16"/>
  <c r="FL935" i="16" s="1"/>
  <c r="BK935" i="16" s="1"/>
  <c r="FE934" i="16"/>
  <c r="FE933" i="16"/>
  <c r="FE932" i="16"/>
  <c r="FL932" i="16" s="1"/>
  <c r="BK932" i="16" s="1"/>
  <c r="FE931" i="16"/>
  <c r="FE930" i="16"/>
  <c r="FE929" i="16"/>
  <c r="FE928" i="16"/>
  <c r="FE927" i="16"/>
  <c r="FE926" i="16"/>
  <c r="FE925" i="16"/>
  <c r="FE924" i="16"/>
  <c r="FI924" i="16" s="1"/>
  <c r="FE923" i="16"/>
  <c r="FL923" i="16" s="1"/>
  <c r="BK923" i="16" s="1"/>
  <c r="FE922" i="16"/>
  <c r="FL922" i="16" s="1"/>
  <c r="BK922" i="16" s="1"/>
  <c r="FE921" i="16"/>
  <c r="FL921" i="16" s="1"/>
  <c r="BK921" i="16" s="1"/>
  <c r="FE920" i="16"/>
  <c r="FF920" i="16" s="1"/>
  <c r="FE919" i="16"/>
  <c r="FE918" i="16"/>
  <c r="FE917" i="16"/>
  <c r="FF917" i="16" s="1"/>
  <c r="FE916" i="16"/>
  <c r="FE915" i="16"/>
  <c r="FF915" i="16" s="1"/>
  <c r="FE914" i="16"/>
  <c r="FE913" i="16"/>
  <c r="FF913" i="16" s="1"/>
  <c r="FE912" i="16"/>
  <c r="FL912" i="16" s="1"/>
  <c r="BK912" i="16" s="1"/>
  <c r="FE911" i="16"/>
  <c r="FE910" i="16"/>
  <c r="FE909" i="16"/>
  <c r="FL909" i="16" s="1"/>
  <c r="BK909" i="16" s="1"/>
  <c r="FE908" i="16"/>
  <c r="FE907" i="16"/>
  <c r="FE906" i="16"/>
  <c r="FI906" i="16" s="1"/>
  <c r="FE905" i="16"/>
  <c r="FE904" i="16"/>
  <c r="FE903" i="16"/>
  <c r="FE902" i="16"/>
  <c r="FE901" i="16"/>
  <c r="FE900" i="16"/>
  <c r="FE899" i="16"/>
  <c r="FE898" i="16"/>
  <c r="FE897" i="16"/>
  <c r="FE896" i="16"/>
  <c r="FL896" i="16" s="1"/>
  <c r="BK896" i="16" s="1"/>
  <c r="FE895" i="16"/>
  <c r="FI895" i="16" s="1"/>
  <c r="FE894" i="16"/>
  <c r="FE893" i="16"/>
  <c r="FF893" i="16" s="1"/>
  <c r="FE892" i="16"/>
  <c r="FF892" i="16" s="1"/>
  <c r="FE891" i="16"/>
  <c r="FF891" i="16" s="1"/>
  <c r="FE890" i="16"/>
  <c r="FF890" i="16" s="1"/>
  <c r="FE889" i="16"/>
  <c r="FF889" i="16" s="1"/>
  <c r="FE888" i="16"/>
  <c r="FE887" i="16"/>
  <c r="FE886" i="16"/>
  <c r="FE885" i="16"/>
  <c r="FE884" i="16"/>
  <c r="FE883" i="16"/>
  <c r="FL883" i="16" s="1"/>
  <c r="BK883" i="16" s="1"/>
  <c r="FE882" i="16"/>
  <c r="FL882" i="16" s="1"/>
  <c r="BK882" i="16" s="1"/>
  <c r="FE881" i="16"/>
  <c r="FI881" i="16" s="1"/>
  <c r="FE880" i="16"/>
  <c r="FI880" i="16" s="1"/>
  <c r="FE879" i="16"/>
  <c r="FL879" i="16" s="1"/>
  <c r="BK879" i="16" s="1"/>
  <c r="FE878" i="16"/>
  <c r="FF878" i="16" s="1"/>
  <c r="FE877" i="16"/>
  <c r="FE876" i="16"/>
  <c r="FF876" i="16" s="1"/>
  <c r="FE875" i="16"/>
  <c r="FE874" i="16"/>
  <c r="FE873" i="16"/>
  <c r="FL873" i="16" s="1"/>
  <c r="BK873" i="16" s="1"/>
  <c r="FE872" i="16"/>
  <c r="FL872" i="16" s="1"/>
  <c r="BK872" i="16" s="1"/>
  <c r="FE871" i="16"/>
  <c r="FE870" i="16"/>
  <c r="FE869" i="16"/>
  <c r="FE868" i="16"/>
  <c r="FE867" i="16"/>
  <c r="FE866" i="16"/>
  <c r="FE865" i="16"/>
  <c r="FE864" i="16"/>
  <c r="FE863" i="16"/>
  <c r="FL863" i="16" s="1"/>
  <c r="BK863" i="16" s="1"/>
  <c r="FE862" i="16"/>
  <c r="FF862" i="16" s="1"/>
  <c r="FE861" i="16"/>
  <c r="FF861" i="16" s="1"/>
  <c r="FE860" i="16"/>
  <c r="FF860" i="16" s="1"/>
  <c r="FE859" i="16"/>
  <c r="FF859" i="16" s="1"/>
  <c r="FE858" i="16"/>
  <c r="FE857" i="16"/>
  <c r="FL857" i="16" s="1"/>
  <c r="BK857" i="16" s="1"/>
  <c r="FE856" i="16"/>
  <c r="FE855" i="16"/>
  <c r="FF855" i="16" s="1"/>
  <c r="FE854" i="16"/>
  <c r="FE853" i="16"/>
  <c r="FE852" i="16"/>
  <c r="FE851" i="16"/>
  <c r="FE850" i="16"/>
  <c r="FE849" i="16"/>
  <c r="FI849" i="16" s="1"/>
  <c r="FE848" i="16"/>
  <c r="FE847" i="16"/>
  <c r="FE846" i="16"/>
  <c r="FE845" i="16"/>
  <c r="FI845" i="16" s="1"/>
  <c r="FE844" i="16"/>
  <c r="FF844" i="16" s="1"/>
  <c r="FE843" i="16"/>
  <c r="FF843" i="16" s="1"/>
  <c r="FE842" i="16"/>
  <c r="FF842" i="16" s="1"/>
  <c r="FE841" i="16"/>
  <c r="FF841" i="16" s="1"/>
  <c r="FE840" i="16"/>
  <c r="FF840" i="16" s="1"/>
  <c r="FE839" i="16"/>
  <c r="FE838" i="16"/>
  <c r="FE837" i="16"/>
  <c r="FE836" i="16"/>
  <c r="FL836" i="16" s="1"/>
  <c r="BK836" i="16" s="1"/>
  <c r="FE835" i="16"/>
  <c r="FE834" i="16"/>
  <c r="FE833" i="16"/>
  <c r="FL833" i="16" s="1"/>
  <c r="BK833" i="16" s="1"/>
  <c r="FE832" i="16"/>
  <c r="FL832" i="16" s="1"/>
  <c r="BK832" i="16" s="1"/>
  <c r="FE831" i="16"/>
  <c r="FI831" i="16" s="1"/>
  <c r="FE830" i="16"/>
  <c r="FF830" i="16" s="1"/>
  <c r="FE829" i="16"/>
  <c r="FF829" i="16" s="1"/>
  <c r="FE828" i="16"/>
  <c r="FL828" i="16" s="1"/>
  <c r="BK828" i="16" s="1"/>
  <c r="FE827" i="16"/>
  <c r="FI827" i="16" s="1"/>
  <c r="FE826" i="16"/>
  <c r="FL826" i="16" s="1"/>
  <c r="BK826" i="16" s="1"/>
  <c r="FE825" i="16"/>
  <c r="FE824" i="16"/>
  <c r="FE823" i="16"/>
  <c r="FE822" i="16"/>
  <c r="FE821" i="16"/>
  <c r="FE820" i="16"/>
  <c r="FE819" i="16"/>
  <c r="FE818" i="16"/>
  <c r="FE817" i="16"/>
  <c r="FL817" i="16" s="1"/>
  <c r="BK817" i="16" s="1"/>
  <c r="FE816" i="16"/>
  <c r="FE815" i="16"/>
  <c r="FI815" i="16" s="1"/>
  <c r="FE814" i="16"/>
  <c r="FF814" i="16" s="1"/>
  <c r="FE813" i="16"/>
  <c r="FF813" i="16" s="1"/>
  <c r="FE812" i="16"/>
  <c r="FI812" i="16" s="1"/>
  <c r="FE811" i="16"/>
  <c r="FF811" i="16" s="1"/>
  <c r="FE810" i="16"/>
  <c r="FF810" i="16" s="1"/>
  <c r="FE809" i="16"/>
  <c r="FE808" i="16"/>
  <c r="FE807" i="16"/>
  <c r="FE806" i="16"/>
  <c r="FE805" i="16"/>
  <c r="FE804" i="16"/>
  <c r="FL804" i="16" s="1"/>
  <c r="BK804" i="16" s="1"/>
  <c r="FE803" i="16"/>
  <c r="FL803" i="16" s="1"/>
  <c r="BK803" i="16" s="1"/>
  <c r="FE802" i="16"/>
  <c r="FE801" i="16"/>
  <c r="FE800" i="16"/>
  <c r="FE799" i="16"/>
  <c r="FE798" i="16"/>
  <c r="FE797" i="16"/>
  <c r="FE796" i="16"/>
  <c r="FE795" i="16"/>
  <c r="FE794" i="16"/>
  <c r="FI794" i="16" s="1"/>
  <c r="FE793" i="16"/>
  <c r="FE792" i="16"/>
  <c r="FL792" i="16" s="1"/>
  <c r="BK792" i="16" s="1"/>
  <c r="FE791" i="16"/>
  <c r="FE790" i="16"/>
  <c r="FE789" i="16"/>
  <c r="FE788" i="16"/>
  <c r="FE787" i="16"/>
  <c r="FE786" i="16"/>
  <c r="FE785" i="16"/>
  <c r="FE784" i="16"/>
  <c r="FE783" i="16"/>
  <c r="FE782" i="16"/>
  <c r="FI782" i="16" s="1"/>
  <c r="FE781" i="16"/>
  <c r="FI781" i="16" s="1"/>
  <c r="FE780" i="16"/>
  <c r="FL780" i="16" s="1"/>
  <c r="BK780" i="16" s="1"/>
  <c r="FE779" i="16"/>
  <c r="FI779" i="16" s="1"/>
  <c r="FE778" i="16"/>
  <c r="FI778" i="16" s="1"/>
  <c r="FE777" i="16"/>
  <c r="FI777" i="16" s="1"/>
  <c r="FE776" i="16"/>
  <c r="FF776" i="16" s="1"/>
  <c r="FE775" i="16"/>
  <c r="FE774" i="16"/>
  <c r="FE773" i="16"/>
  <c r="FF773" i="16" s="1"/>
  <c r="FE772" i="16"/>
  <c r="FF772" i="16" s="1"/>
  <c r="FE771" i="16"/>
  <c r="FF771" i="16" s="1"/>
  <c r="FE770" i="16"/>
  <c r="FE769" i="16"/>
  <c r="FE768" i="16"/>
  <c r="FE767" i="16"/>
  <c r="FI767" i="16" s="1"/>
  <c r="FE766" i="16"/>
  <c r="FE765" i="16"/>
  <c r="FL765" i="16" s="1"/>
  <c r="BK765" i="16" s="1"/>
  <c r="FE764" i="16"/>
  <c r="FE763" i="16"/>
  <c r="FE762" i="16"/>
  <c r="FE761" i="16"/>
  <c r="FL761" i="16" s="1"/>
  <c r="BK761" i="16" s="1"/>
  <c r="FE760" i="16"/>
  <c r="FE759" i="16"/>
  <c r="FE758" i="16"/>
  <c r="FI758" i="16" s="1"/>
  <c r="FE757" i="16"/>
  <c r="FI757" i="16" s="1"/>
  <c r="FE756" i="16"/>
  <c r="FE755" i="16"/>
  <c r="FE754" i="16"/>
  <c r="FE753" i="16"/>
  <c r="FE752" i="16"/>
  <c r="FE751" i="16"/>
  <c r="FE750" i="16"/>
  <c r="FI750" i="16" s="1"/>
  <c r="FE749" i="16"/>
  <c r="FE748" i="16"/>
  <c r="FE747" i="16"/>
  <c r="FE746" i="16"/>
  <c r="FF746" i="16" s="1"/>
  <c r="FE745" i="16"/>
  <c r="FF745" i="16" s="1"/>
  <c r="FE744" i="16"/>
  <c r="FL744" i="16" s="1"/>
  <c r="BK744" i="16" s="1"/>
  <c r="FE743" i="16"/>
  <c r="FE742" i="16"/>
  <c r="FF742" i="16" s="1"/>
  <c r="FE741" i="16"/>
  <c r="FF741" i="16" s="1"/>
  <c r="FE740" i="16"/>
  <c r="FL740" i="16" s="1"/>
  <c r="BK740" i="16" s="1"/>
  <c r="FE739" i="16"/>
  <c r="FE738" i="16"/>
  <c r="FL738" i="16" s="1"/>
  <c r="BK738" i="16" s="1"/>
  <c r="FE737" i="16"/>
  <c r="FE736" i="16"/>
  <c r="FE735" i="16"/>
  <c r="FE734" i="16"/>
  <c r="FF734" i="16" s="1"/>
  <c r="FE733" i="16"/>
  <c r="FF733" i="16" s="1"/>
  <c r="FE732" i="16"/>
  <c r="FF732" i="16" s="1"/>
  <c r="FE731" i="16"/>
  <c r="FI731" i="16" s="1"/>
  <c r="FE730" i="16"/>
  <c r="FL730" i="16" s="1"/>
  <c r="BK730" i="16" s="1"/>
  <c r="FE729" i="16"/>
  <c r="FF729" i="16" s="1"/>
  <c r="FE728" i="16"/>
  <c r="FE727" i="16"/>
  <c r="FE726" i="16"/>
  <c r="FE725" i="16"/>
  <c r="FE724" i="16"/>
  <c r="FE723" i="16"/>
  <c r="FE722" i="16"/>
  <c r="FE721" i="16"/>
  <c r="FL721" i="16" s="1"/>
  <c r="BK721" i="16" s="1"/>
  <c r="FE720" i="16"/>
  <c r="FE719" i="16"/>
  <c r="FI719" i="16" s="1"/>
  <c r="FE718" i="16"/>
  <c r="FF718" i="16" s="1"/>
  <c r="FE717" i="16"/>
  <c r="FE716" i="16"/>
  <c r="FF716" i="16" s="1"/>
  <c r="FE715" i="16"/>
  <c r="FL715" i="16" s="1"/>
  <c r="BK715" i="16" s="1"/>
  <c r="FE714" i="16"/>
  <c r="FF714" i="16" s="1"/>
  <c r="FE713" i="16"/>
  <c r="FE712" i="16"/>
  <c r="FE711" i="16"/>
  <c r="FE710" i="16"/>
  <c r="FE709" i="16"/>
  <c r="FE708" i="16"/>
  <c r="FE707" i="16"/>
  <c r="FE706" i="16"/>
  <c r="FL706" i="16" s="1"/>
  <c r="BK706" i="16" s="1"/>
  <c r="FE705" i="16"/>
  <c r="FL705" i="16" s="1"/>
  <c r="BK705" i="16" s="1"/>
  <c r="FE704" i="16"/>
  <c r="FE703" i="16"/>
  <c r="FE702" i="16"/>
  <c r="FF702" i="16" s="1"/>
  <c r="FE701" i="16"/>
  <c r="FF701" i="16" s="1"/>
  <c r="FE700" i="16"/>
  <c r="FE699" i="16"/>
  <c r="FI699" i="16" s="1"/>
  <c r="FE698" i="16"/>
  <c r="FI698" i="16" s="1"/>
  <c r="FE697" i="16"/>
  <c r="FF697" i="16" s="1"/>
  <c r="FE696" i="16"/>
  <c r="FL696" i="16" s="1"/>
  <c r="BK696" i="16" s="1"/>
  <c r="FE695" i="16"/>
  <c r="FE694" i="16"/>
  <c r="FE693" i="16"/>
  <c r="FE692" i="16"/>
  <c r="FE691" i="16"/>
  <c r="FL691" i="16" s="1"/>
  <c r="BK691" i="16" s="1"/>
  <c r="FE690" i="16"/>
  <c r="FE689" i="16"/>
  <c r="FE688" i="16"/>
  <c r="FE687" i="16"/>
  <c r="FE686" i="16"/>
  <c r="FL686" i="16" s="1"/>
  <c r="BK686" i="16" s="1"/>
  <c r="FE685" i="16"/>
  <c r="FI685" i="16" s="1"/>
  <c r="FE684" i="16"/>
  <c r="FF684" i="16" s="1"/>
  <c r="FE683" i="16"/>
  <c r="FF683" i="16" s="1"/>
  <c r="FE682" i="16"/>
  <c r="FE681" i="16"/>
  <c r="FE680" i="16"/>
  <c r="FE679" i="16"/>
  <c r="FE678" i="16"/>
  <c r="FL678" i="16" s="1"/>
  <c r="BK678" i="16" s="1"/>
  <c r="FE677" i="16"/>
  <c r="FE676" i="16"/>
  <c r="FL676" i="16" s="1"/>
  <c r="BK676" i="16" s="1"/>
  <c r="FE675" i="16"/>
  <c r="FL675" i="16" s="1"/>
  <c r="BK675" i="16" s="1"/>
  <c r="FE674" i="16"/>
  <c r="FE673" i="16"/>
  <c r="FE672" i="16"/>
  <c r="FE671" i="16"/>
  <c r="FE670" i="16"/>
  <c r="FE669" i="16"/>
  <c r="FE668" i="16"/>
  <c r="FE667" i="16"/>
  <c r="FF667" i="16" s="1"/>
  <c r="FE666" i="16"/>
  <c r="FL666" i="16" s="1"/>
  <c r="BK666" i="16" s="1"/>
  <c r="FE665" i="16"/>
  <c r="FL665" i="16" s="1"/>
  <c r="BK665" i="16" s="1"/>
  <c r="FE664" i="16"/>
  <c r="FL664" i="16" s="1"/>
  <c r="BK664" i="16" s="1"/>
  <c r="FE663" i="16"/>
  <c r="FE662" i="16"/>
  <c r="FE661" i="16"/>
  <c r="FF661" i="16" s="1"/>
  <c r="FE660" i="16"/>
  <c r="FE659" i="16"/>
  <c r="FF659" i="16" s="1"/>
  <c r="FE658" i="16"/>
  <c r="FE657" i="16"/>
  <c r="FI657" i="16" s="1"/>
  <c r="FE656" i="16"/>
  <c r="FI656" i="16" s="1"/>
  <c r="FE655" i="16"/>
  <c r="FE654" i="16"/>
  <c r="FL654" i="16" s="1"/>
  <c r="BK654" i="16" s="1"/>
  <c r="FE653" i="16"/>
  <c r="FE652" i="16"/>
  <c r="FE651" i="16"/>
  <c r="FE650" i="16"/>
  <c r="FE649" i="16"/>
  <c r="FF649" i="16" s="1"/>
  <c r="FE648" i="16"/>
  <c r="FE647" i="16"/>
  <c r="FE646" i="16"/>
  <c r="FE645" i="16"/>
  <c r="FE644" i="16"/>
  <c r="FL644" i="16" s="1"/>
  <c r="BK644" i="16" s="1"/>
  <c r="FE643" i="16"/>
  <c r="FL643" i="16" s="1"/>
  <c r="BK643" i="16" s="1"/>
  <c r="FE642" i="16"/>
  <c r="FL642" i="16" s="1"/>
  <c r="BK642" i="16" s="1"/>
  <c r="FE641" i="16"/>
  <c r="FI641" i="16" s="1"/>
  <c r="FE640" i="16"/>
  <c r="FE639" i="16"/>
  <c r="FE638" i="16"/>
  <c r="FE637" i="16"/>
  <c r="FF637" i="16" s="1"/>
  <c r="FE636" i="16"/>
  <c r="FF636" i="16" s="1"/>
  <c r="FE635" i="16"/>
  <c r="FF635" i="16" s="1"/>
  <c r="FE634" i="16"/>
  <c r="FF634" i="16" s="1"/>
  <c r="FE633" i="16"/>
  <c r="FF633" i="16" s="1"/>
  <c r="FE632" i="16"/>
  <c r="FE631" i="16"/>
  <c r="FE630" i="16"/>
  <c r="FE629" i="16"/>
  <c r="FE628" i="16"/>
  <c r="FE627" i="16"/>
  <c r="FL627" i="16" s="1"/>
  <c r="BK627" i="16" s="1"/>
  <c r="FE626" i="16"/>
  <c r="FF626" i="16" s="1"/>
  <c r="FE625" i="16"/>
  <c r="FI625" i="16" s="1"/>
  <c r="FE624" i="16"/>
  <c r="FF624" i="16" s="1"/>
  <c r="FE623" i="16"/>
  <c r="FI623" i="16" s="1"/>
  <c r="FE622" i="16"/>
  <c r="FL622" i="16" s="1"/>
  <c r="BK622" i="16" s="1"/>
  <c r="FE621" i="16"/>
  <c r="FL621" i="16" s="1"/>
  <c r="BK621" i="16" s="1"/>
  <c r="FE620" i="16"/>
  <c r="FE619" i="16"/>
  <c r="FL619" i="16" s="1"/>
  <c r="BK619" i="16" s="1"/>
  <c r="FE618" i="16"/>
  <c r="FE617" i="16"/>
  <c r="FE616" i="16"/>
  <c r="FE615" i="16"/>
  <c r="FE614" i="16"/>
  <c r="FE613" i="16"/>
  <c r="FI613" i="16" s="1"/>
  <c r="FE612" i="16"/>
  <c r="FL612" i="16" s="1"/>
  <c r="BK612" i="16" s="1"/>
  <c r="FE611" i="16"/>
  <c r="FE610" i="16"/>
  <c r="FE609" i="16"/>
  <c r="FE608" i="16"/>
  <c r="FE607" i="16"/>
  <c r="FI607" i="16" s="1"/>
  <c r="FE606" i="16"/>
  <c r="FF606" i="16" s="1"/>
  <c r="FE605" i="16"/>
  <c r="FI605" i="16" s="1"/>
  <c r="FE604" i="16"/>
  <c r="FF604" i="16" s="1"/>
  <c r="FE603" i="16"/>
  <c r="FF603" i="16" s="1"/>
  <c r="FE602" i="16"/>
  <c r="FI602" i="16" s="1"/>
  <c r="FE601" i="16"/>
  <c r="FL601" i="16" s="1"/>
  <c r="BK601" i="16" s="1"/>
  <c r="FE600" i="16"/>
  <c r="FL600" i="16" s="1"/>
  <c r="BK600" i="16" s="1"/>
  <c r="FE599" i="16"/>
  <c r="FE598" i="16"/>
  <c r="FE597" i="16"/>
  <c r="FF597" i="16" s="1"/>
  <c r="FE596" i="16"/>
  <c r="FE595" i="16"/>
  <c r="FE594" i="16"/>
  <c r="FE593" i="16"/>
  <c r="FE592" i="16"/>
  <c r="FE591" i="16"/>
  <c r="FI591" i="16" s="1"/>
  <c r="FE590" i="16"/>
  <c r="FI590" i="16" s="1"/>
  <c r="FE589" i="16"/>
  <c r="FL589" i="16" s="1"/>
  <c r="BK589" i="16" s="1"/>
  <c r="FE588" i="16"/>
  <c r="FF588" i="16" s="1"/>
  <c r="FE587" i="16"/>
  <c r="FF587" i="16" s="1"/>
  <c r="FE586" i="16"/>
  <c r="FI586" i="16" s="1"/>
  <c r="FE585" i="16"/>
  <c r="FF585" i="16" s="1"/>
  <c r="FE584" i="16"/>
  <c r="FF584" i="16" s="1"/>
  <c r="FE583" i="16"/>
  <c r="FE582" i="16"/>
  <c r="FE581" i="16"/>
  <c r="FE580" i="16"/>
  <c r="FL580" i="16" s="1"/>
  <c r="BK580" i="16" s="1"/>
  <c r="FE579" i="16"/>
  <c r="FE578" i="16"/>
  <c r="FL578" i="16" s="1"/>
  <c r="BK578" i="16" s="1"/>
  <c r="FE577" i="16"/>
  <c r="FE576" i="16"/>
  <c r="FE575" i="16"/>
  <c r="FE574" i="16"/>
  <c r="FF574" i="16" s="1"/>
  <c r="FE573" i="16"/>
  <c r="FF573" i="16" s="1"/>
  <c r="FE572" i="16"/>
  <c r="FE571" i="16"/>
  <c r="FE570" i="16"/>
  <c r="FE569" i="16"/>
  <c r="FL569" i="16" s="1"/>
  <c r="BK569" i="16" s="1"/>
  <c r="FE568" i="16"/>
  <c r="FF568" i="16" s="1"/>
  <c r="FE567" i="16"/>
  <c r="FF567" i="16" s="1"/>
  <c r="FE566" i="16"/>
  <c r="FE565" i="16"/>
  <c r="FE564" i="16"/>
  <c r="FE563" i="16"/>
  <c r="FL563" i="16" s="1"/>
  <c r="BK563" i="16" s="1"/>
  <c r="FE562" i="16"/>
  <c r="FE561" i="16"/>
  <c r="FE560" i="16"/>
  <c r="FE559" i="16"/>
  <c r="FE558" i="16"/>
  <c r="FF558" i="16" s="1"/>
  <c r="FE557" i="16"/>
  <c r="FF557" i="16" s="1"/>
  <c r="FE556" i="16"/>
  <c r="FF556" i="16" s="1"/>
  <c r="FE555" i="16"/>
  <c r="FL555" i="16" s="1"/>
  <c r="BK555" i="16" s="1"/>
  <c r="FE554" i="16"/>
  <c r="FI554" i="16" s="1"/>
  <c r="FE553" i="16"/>
  <c r="FE552" i="16"/>
  <c r="FE551" i="16"/>
  <c r="FE550" i="16"/>
  <c r="FE549" i="16"/>
  <c r="FE548" i="16"/>
  <c r="FL548" i="16" s="1"/>
  <c r="BK548" i="16" s="1"/>
  <c r="FE547" i="16"/>
  <c r="FL547" i="16" s="1"/>
  <c r="BK547" i="16" s="1"/>
  <c r="FE546" i="16"/>
  <c r="FL546" i="16" s="1"/>
  <c r="BK546" i="16" s="1"/>
  <c r="FE545" i="16"/>
  <c r="FL545" i="16" s="1"/>
  <c r="BK545" i="16" s="1"/>
  <c r="FE544" i="16"/>
  <c r="FI544" i="16" s="1"/>
  <c r="FE543" i="16"/>
  <c r="FE542" i="16"/>
  <c r="FE541" i="16"/>
  <c r="FF541" i="16" s="1"/>
  <c r="FE540" i="16"/>
  <c r="FE539" i="16"/>
  <c r="FI539" i="16" s="1"/>
  <c r="FE538" i="16"/>
  <c r="FL538" i="16" s="1"/>
  <c r="BK538" i="16" s="1"/>
  <c r="FE537" i="16"/>
  <c r="FE536" i="16"/>
  <c r="FL536" i="16" s="1"/>
  <c r="BK536" i="16" s="1"/>
  <c r="FE535" i="16"/>
  <c r="FF535" i="16" s="1"/>
  <c r="FE534" i="16"/>
  <c r="FE533" i="16"/>
  <c r="FE532" i="16"/>
  <c r="FE531" i="16"/>
  <c r="FE530" i="16"/>
  <c r="FE529" i="16"/>
  <c r="FE528" i="16"/>
  <c r="FL528" i="16" s="1"/>
  <c r="BK528" i="16" s="1"/>
  <c r="FE527" i="16"/>
  <c r="FI527" i="16" s="1"/>
  <c r="FE526" i="16"/>
  <c r="FL526" i="16" s="1"/>
  <c r="BK526" i="16" s="1"/>
  <c r="FE525" i="16"/>
  <c r="FF525" i="16" s="1"/>
  <c r="FE524" i="16"/>
  <c r="FF524" i="16" s="1"/>
  <c r="FE523" i="16"/>
  <c r="FE522" i="16"/>
  <c r="FI522" i="16" s="1"/>
  <c r="FE521" i="16"/>
  <c r="FL521" i="16" s="1"/>
  <c r="BK521" i="16" s="1"/>
  <c r="FE520" i="16"/>
  <c r="FF520" i="16" s="1"/>
  <c r="FE519" i="16"/>
  <c r="FE518" i="16"/>
  <c r="FE517" i="16"/>
  <c r="FF517" i="16" s="1"/>
  <c r="FE516" i="16"/>
  <c r="FF516" i="16" s="1"/>
  <c r="FE515" i="16"/>
  <c r="FL515" i="16" s="1"/>
  <c r="BK515" i="16" s="1"/>
  <c r="FE514" i="16"/>
  <c r="FL514" i="16" s="1"/>
  <c r="BK514" i="16" s="1"/>
  <c r="FE513" i="16"/>
  <c r="FE512" i="16"/>
  <c r="FE511" i="16"/>
  <c r="FE510" i="16"/>
  <c r="FE509" i="16"/>
  <c r="FE508" i="16"/>
  <c r="FE507" i="16"/>
  <c r="FI507" i="16" s="1"/>
  <c r="FE506" i="16"/>
  <c r="FF506" i="16" s="1"/>
  <c r="FE505" i="16"/>
  <c r="FF505" i="16" s="1"/>
  <c r="FE504" i="16"/>
  <c r="FE503" i="16"/>
  <c r="FE502" i="16"/>
  <c r="FE501" i="16"/>
  <c r="FE500" i="16"/>
  <c r="FL500" i="16" s="1"/>
  <c r="BK500" i="16" s="1"/>
  <c r="FE499" i="16"/>
  <c r="FE498" i="16"/>
  <c r="FE497" i="16"/>
  <c r="FL497" i="16" s="1"/>
  <c r="BK497" i="16" s="1"/>
  <c r="FE496" i="16"/>
  <c r="FL496" i="16" s="1"/>
  <c r="BK496" i="16" s="1"/>
  <c r="FE495" i="16"/>
  <c r="FI495" i="16" s="1"/>
  <c r="FE494" i="16"/>
  <c r="FL494" i="16" s="1"/>
  <c r="BK494" i="16" s="1"/>
  <c r="FE493" i="16"/>
  <c r="FE492" i="16"/>
  <c r="FE491" i="16"/>
  <c r="FE490" i="16"/>
  <c r="FF490" i="16" s="1"/>
  <c r="FE489" i="16"/>
  <c r="FI489" i="16" s="1"/>
  <c r="FE488" i="16"/>
  <c r="FF488" i="16" s="1"/>
  <c r="FE487" i="16"/>
  <c r="FF487" i="16" s="1"/>
  <c r="FE486" i="16"/>
  <c r="FE485" i="16"/>
  <c r="FF485" i="16" s="1"/>
  <c r="FE484" i="16"/>
  <c r="FF484" i="16" s="1"/>
  <c r="FE483" i="16"/>
  <c r="FL483" i="16" s="1"/>
  <c r="BK483" i="16" s="1"/>
  <c r="FE482" i="16"/>
  <c r="FE481" i="16"/>
  <c r="FE480" i="16"/>
  <c r="FE479" i="16"/>
  <c r="FE478" i="16"/>
  <c r="FL478" i="16" s="1"/>
  <c r="BK478" i="16" s="1"/>
  <c r="FE477" i="16"/>
  <c r="FF477" i="16" s="1"/>
  <c r="FE476" i="16"/>
  <c r="FF476" i="16" s="1"/>
  <c r="FE475" i="16"/>
  <c r="FL475" i="16" s="1"/>
  <c r="BK475" i="16" s="1"/>
  <c r="FE474" i="16"/>
  <c r="FI474" i="16" s="1"/>
  <c r="FE473" i="16"/>
  <c r="FE472" i="16"/>
  <c r="FE471" i="16"/>
  <c r="FE470" i="16"/>
  <c r="FE469" i="16"/>
  <c r="FE468" i="16"/>
  <c r="FI468" i="16" s="1"/>
  <c r="FE467" i="16"/>
  <c r="FE466" i="16"/>
  <c r="FL466" i="16" s="1"/>
  <c r="BK466" i="16" s="1"/>
  <c r="FE465" i="16"/>
  <c r="FE464" i="16"/>
  <c r="FE463" i="16"/>
  <c r="FE462" i="16"/>
  <c r="FL462" i="16" s="1"/>
  <c r="BK462" i="16" s="1"/>
  <c r="FE461" i="16"/>
  <c r="FE460" i="16"/>
  <c r="FF460" i="16" s="1"/>
  <c r="FE459" i="16"/>
  <c r="FF459" i="16" s="1"/>
  <c r="FE458" i="16"/>
  <c r="FL458" i="16" s="1"/>
  <c r="BK458" i="16" s="1"/>
  <c r="FE457" i="16"/>
  <c r="FL457" i="16" s="1"/>
  <c r="BK457" i="16" s="1"/>
  <c r="FE456" i="16"/>
  <c r="FL456" i="16" s="1"/>
  <c r="BK456" i="16" s="1"/>
  <c r="FE455" i="16"/>
  <c r="FE454" i="16"/>
  <c r="FE453" i="16"/>
  <c r="FE452" i="16"/>
  <c r="FE451" i="16"/>
  <c r="FE450" i="16"/>
  <c r="FE449" i="16"/>
  <c r="FI449" i="16" s="1"/>
  <c r="FE448" i="16"/>
  <c r="FE447" i="16"/>
  <c r="FI447" i="16" s="1"/>
  <c r="FE446" i="16"/>
  <c r="FL446" i="16" s="1"/>
  <c r="BK446" i="16" s="1"/>
  <c r="FE445" i="16"/>
  <c r="FF445" i="16" s="1"/>
  <c r="FE444" i="16"/>
  <c r="FE443" i="16"/>
  <c r="FL443" i="16" s="1"/>
  <c r="BK443" i="16" s="1"/>
  <c r="FE442" i="16"/>
  <c r="FL442" i="16" s="1"/>
  <c r="BK442" i="16" s="1"/>
  <c r="FE441" i="16"/>
  <c r="FI441" i="16" s="1"/>
  <c r="FE440" i="16"/>
  <c r="FL440" i="16" s="1"/>
  <c r="BK440" i="16" s="1"/>
  <c r="FE439" i="16"/>
  <c r="FI439" i="16" s="1"/>
  <c r="FE438" i="16"/>
  <c r="FE437" i="16"/>
  <c r="FE436" i="16"/>
  <c r="FL436" i="16" s="1"/>
  <c r="BK436" i="16" s="1"/>
  <c r="FE435" i="16"/>
  <c r="FE434" i="16"/>
  <c r="FE433" i="16"/>
  <c r="FE432" i="16"/>
  <c r="FE431" i="16"/>
  <c r="FE430" i="16"/>
  <c r="FL430" i="16" s="1"/>
  <c r="BK430" i="16" s="1"/>
  <c r="FE429" i="16"/>
  <c r="FL429" i="16" s="1"/>
  <c r="BK429" i="16" s="1"/>
  <c r="FE428" i="16"/>
  <c r="FF428" i="16" s="1"/>
  <c r="FE427" i="16"/>
  <c r="FL427" i="16" s="1"/>
  <c r="BK427" i="16" s="1"/>
  <c r="FE426" i="16"/>
  <c r="FI426" i="16" s="1"/>
  <c r="FE425" i="16"/>
  <c r="FE424" i="16"/>
  <c r="FE423" i="16"/>
  <c r="FE422" i="16"/>
  <c r="FF422" i="16" s="1"/>
  <c r="FE421" i="16"/>
  <c r="FL421" i="16" s="1"/>
  <c r="BK421" i="16" s="1"/>
  <c r="FE420" i="16"/>
  <c r="FE419" i="16"/>
  <c r="FE418" i="16"/>
  <c r="FE417" i="16"/>
  <c r="FE416" i="16"/>
  <c r="FI416" i="16" s="1"/>
  <c r="FE415" i="16"/>
  <c r="FE414" i="16"/>
  <c r="FE413" i="16"/>
  <c r="FE412" i="16"/>
  <c r="FE411" i="16"/>
  <c r="FL411" i="16" s="1"/>
  <c r="BK411" i="16" s="1"/>
  <c r="FE410" i="16"/>
  <c r="FL410" i="16" s="1"/>
  <c r="BK410" i="16" s="1"/>
  <c r="FE409" i="16"/>
  <c r="FL409" i="16" s="1"/>
  <c r="BK409" i="16" s="1"/>
  <c r="FE408" i="16"/>
  <c r="FI408" i="16" s="1"/>
  <c r="FE407" i="16"/>
  <c r="FF407" i="16" s="1"/>
  <c r="FE406" i="16"/>
  <c r="FE405" i="16"/>
  <c r="FF405" i="16" s="1"/>
  <c r="FE404" i="16"/>
  <c r="FE403" i="16"/>
  <c r="FE402" i="16"/>
  <c r="FE401" i="16"/>
  <c r="FE400" i="16"/>
  <c r="FL400" i="16" s="1"/>
  <c r="BK400" i="16" s="1"/>
  <c r="FE399" i="16"/>
  <c r="FE398" i="16"/>
  <c r="FF398" i="16" s="1"/>
  <c r="FE397" i="16"/>
  <c r="FE396" i="16"/>
  <c r="FE395" i="16"/>
  <c r="FE394" i="16"/>
  <c r="FI394" i="16" s="1"/>
  <c r="FE393" i="16"/>
  <c r="FF393" i="16" s="1"/>
  <c r="FE392" i="16"/>
  <c r="FL392" i="16" s="1"/>
  <c r="BK392" i="16" s="1"/>
  <c r="FE391" i="16"/>
  <c r="FI391" i="16" s="1"/>
  <c r="FE390" i="16"/>
  <c r="FE389" i="16"/>
  <c r="FE388" i="16"/>
  <c r="FI388" i="16" s="1"/>
  <c r="FE387" i="16"/>
  <c r="FI387" i="16" s="1"/>
  <c r="FE386" i="16"/>
  <c r="FE385" i="16"/>
  <c r="FE384" i="16"/>
  <c r="FI384" i="16" s="1"/>
  <c r="FE383" i="16"/>
  <c r="FI383" i="16" s="1"/>
  <c r="FE382" i="16"/>
  <c r="FI382" i="16" s="1"/>
  <c r="FE381" i="16"/>
  <c r="FF381" i="16" s="1"/>
  <c r="FE380" i="16"/>
  <c r="FF380" i="16" s="1"/>
  <c r="FE379" i="16"/>
  <c r="FF379" i="16" s="1"/>
  <c r="FE378" i="16"/>
  <c r="FF378" i="16" s="1"/>
  <c r="FE377" i="16"/>
  <c r="FF377" i="16" s="1"/>
  <c r="FE376" i="16"/>
  <c r="FF376" i="16" s="1"/>
  <c r="FE375" i="16"/>
  <c r="FE374" i="16"/>
  <c r="FE373" i="16"/>
  <c r="FE372" i="16"/>
  <c r="FE371" i="16"/>
  <c r="FF371" i="16" s="1"/>
  <c r="FE370" i="16"/>
  <c r="FL370" i="16" s="1"/>
  <c r="BK370" i="16" s="1"/>
  <c r="FE369" i="16"/>
  <c r="FF369" i="16" s="1"/>
  <c r="FE368" i="16"/>
  <c r="FE367" i="16"/>
  <c r="FE366" i="16"/>
  <c r="FL366" i="16" s="1"/>
  <c r="BK366" i="16" s="1"/>
  <c r="FE365" i="16"/>
  <c r="FI365" i="16" s="1"/>
  <c r="FE364" i="16"/>
  <c r="FE363" i="16"/>
  <c r="FI363" i="16" s="1"/>
  <c r="FE362" i="16"/>
  <c r="FE361" i="16"/>
  <c r="FE360" i="16"/>
  <c r="FI360" i="16" s="1"/>
  <c r="FE359" i="16"/>
  <c r="FE358" i="16"/>
  <c r="FE357" i="16"/>
  <c r="FE356" i="16"/>
  <c r="FL356" i="16" s="1"/>
  <c r="BK356" i="16" s="1"/>
  <c r="FE355" i="16"/>
  <c r="FE354" i="16"/>
  <c r="FE353" i="16"/>
  <c r="FE352" i="16"/>
  <c r="FE351" i="16"/>
  <c r="FL351" i="16" s="1"/>
  <c r="BK351" i="16" s="1"/>
  <c r="FE350" i="16"/>
  <c r="FF350" i="16" s="1"/>
  <c r="FE349" i="16"/>
  <c r="FL349" i="16" s="1"/>
  <c r="BK349" i="16" s="1"/>
  <c r="FE348" i="16"/>
  <c r="FF348" i="16" s="1"/>
  <c r="FE347" i="16"/>
  <c r="FL347" i="16" s="1"/>
  <c r="BK347" i="16" s="1"/>
  <c r="FE346" i="16"/>
  <c r="FI346" i="16" s="1"/>
  <c r="FE345" i="16"/>
  <c r="FL345" i="16" s="1"/>
  <c r="BK345" i="16" s="1"/>
  <c r="FE344" i="16"/>
  <c r="FE343" i="16"/>
  <c r="FE342" i="16"/>
  <c r="FE341" i="16"/>
  <c r="FF341" i="16" s="1"/>
  <c r="FE340" i="16"/>
  <c r="FI340" i="16" s="1"/>
  <c r="FE339" i="16"/>
  <c r="FL339" i="16" s="1"/>
  <c r="BK339" i="16" s="1"/>
  <c r="FE338" i="16"/>
  <c r="FE337" i="16"/>
  <c r="FL337" i="16" s="1"/>
  <c r="BK337" i="16" s="1"/>
  <c r="FE336" i="16"/>
  <c r="FE335" i="16"/>
  <c r="FE334" i="16"/>
  <c r="FI334" i="16" s="1"/>
  <c r="FE333" i="16"/>
  <c r="FE332" i="16"/>
  <c r="FE331" i="16"/>
  <c r="FE330" i="16"/>
  <c r="FF330" i="16" s="1"/>
  <c r="FE329" i="16"/>
  <c r="FI329" i="16" s="1"/>
  <c r="FE328" i="16"/>
  <c r="FL328" i="16" s="1"/>
  <c r="BK328" i="16" s="1"/>
  <c r="FE327" i="16"/>
  <c r="FE326" i="16"/>
  <c r="FL326" i="16" s="1"/>
  <c r="BK326" i="16" s="1"/>
  <c r="FE325" i="16"/>
  <c r="FL325" i="16" s="1"/>
  <c r="BK325" i="16" s="1"/>
  <c r="FE324" i="16"/>
  <c r="FE323" i="16"/>
  <c r="FE322" i="16"/>
  <c r="FE321" i="16"/>
  <c r="FE320" i="16"/>
  <c r="FE319" i="16"/>
  <c r="FE318" i="16"/>
  <c r="FL318" i="16" s="1"/>
  <c r="BK318" i="16" s="1"/>
  <c r="FE317" i="16"/>
  <c r="FF317" i="16" s="1"/>
  <c r="FE316" i="16"/>
  <c r="FE315" i="16"/>
  <c r="FF315" i="16" s="1"/>
  <c r="FE314" i="16"/>
  <c r="FE313" i="16"/>
  <c r="FF313" i="16" s="1"/>
  <c r="FE312" i="16"/>
  <c r="FL312" i="16" s="1"/>
  <c r="BK312" i="16" s="1"/>
  <c r="FE311" i="16"/>
  <c r="FF311" i="16" s="1"/>
  <c r="FE310" i="16"/>
  <c r="FE309" i="16"/>
  <c r="FE308" i="16"/>
  <c r="FI308" i="16" s="1"/>
  <c r="FE307" i="16"/>
  <c r="FE306" i="16"/>
  <c r="FE305" i="16"/>
  <c r="FE304" i="16"/>
  <c r="FE303" i="16"/>
  <c r="FI303" i="16" s="1"/>
  <c r="FE302" i="16"/>
  <c r="FI302" i="16" s="1"/>
  <c r="FE301" i="16"/>
  <c r="FL301" i="16" s="1"/>
  <c r="BK301" i="16" s="1"/>
  <c r="FE300" i="16"/>
  <c r="FF300" i="16" s="1"/>
  <c r="FE299" i="16"/>
  <c r="FL299" i="16" s="1"/>
  <c r="BK299" i="16" s="1"/>
  <c r="FE298" i="16"/>
  <c r="FF298" i="16" s="1"/>
  <c r="FE297" i="16"/>
  <c r="FF297" i="16" s="1"/>
  <c r="FE296" i="16"/>
  <c r="FE295" i="16"/>
  <c r="FE294" i="16"/>
  <c r="FI294" i="16" s="1"/>
  <c r="FE293" i="16"/>
  <c r="FE292" i="16"/>
  <c r="FL292" i="16" s="1"/>
  <c r="BK292" i="16" s="1"/>
  <c r="FE291" i="16"/>
  <c r="FE290" i="16"/>
  <c r="FE289" i="16"/>
  <c r="FE288" i="16"/>
  <c r="FE287" i="16"/>
  <c r="FE286" i="16"/>
  <c r="FE285" i="16"/>
  <c r="FF285" i="16" s="1"/>
  <c r="FE284" i="16"/>
  <c r="FE283" i="16"/>
  <c r="FL283" i="16" s="1"/>
  <c r="BK283" i="16" s="1"/>
  <c r="FE282" i="16"/>
  <c r="FL282" i="16" s="1"/>
  <c r="BK282" i="16" s="1"/>
  <c r="FE281" i="16"/>
  <c r="FI281" i="16" s="1"/>
  <c r="FE280" i="16"/>
  <c r="FI280" i="16" s="1"/>
  <c r="FE279" i="16"/>
  <c r="FE278" i="16"/>
  <c r="FE277" i="16"/>
  <c r="FE276" i="16"/>
  <c r="FE275" i="16"/>
  <c r="FE274" i="16"/>
  <c r="FE273" i="16"/>
  <c r="FL273" i="16" s="1"/>
  <c r="BK273" i="16" s="1"/>
  <c r="FE272" i="16"/>
  <c r="FE271" i="16"/>
  <c r="FE270" i="16"/>
  <c r="FI270" i="16" s="1"/>
  <c r="FE269" i="16"/>
  <c r="FI269" i="16" s="1"/>
  <c r="FE268" i="16"/>
  <c r="FF268" i="16" s="1"/>
  <c r="FE267" i="16"/>
  <c r="FE266" i="16"/>
  <c r="FL266" i="16" s="1"/>
  <c r="BK266" i="16" s="1"/>
  <c r="FE265" i="16"/>
  <c r="FE264" i="16"/>
  <c r="FL264" i="16" s="1"/>
  <c r="BK264" i="16" s="1"/>
  <c r="FE263" i="16"/>
  <c r="FF263" i="16" s="1"/>
  <c r="FE262" i="16"/>
  <c r="FE261" i="16"/>
  <c r="FF261" i="16" s="1"/>
  <c r="FE260" i="16"/>
  <c r="FL260" i="16" s="1"/>
  <c r="BK260" i="16" s="1"/>
  <c r="FE259" i="16"/>
  <c r="FF259" i="16" s="1"/>
  <c r="FE258" i="16"/>
  <c r="FF258" i="16" s="1"/>
  <c r="FE257" i="16"/>
  <c r="FE256" i="16"/>
  <c r="FE255" i="16"/>
  <c r="FE254" i="16"/>
  <c r="FI254" i="16" s="1"/>
  <c r="FE253" i="16"/>
  <c r="FF253" i="16" s="1"/>
  <c r="FE252" i="16"/>
  <c r="FE251" i="16"/>
  <c r="FI251" i="16" s="1"/>
  <c r="FE250" i="16"/>
  <c r="FI250" i="16" s="1"/>
  <c r="FE249" i="16"/>
  <c r="FI249" i="16" s="1"/>
  <c r="FE248" i="16"/>
  <c r="FI248" i="16" s="1"/>
  <c r="FE247" i="16"/>
  <c r="FI247" i="16" s="1"/>
  <c r="FE246" i="16"/>
  <c r="FI246" i="16" s="1"/>
  <c r="FE245" i="16"/>
  <c r="FE244" i="16"/>
  <c r="FI244" i="16" s="1"/>
  <c r="FE243" i="16"/>
  <c r="FE242" i="16"/>
  <c r="FE241" i="16"/>
  <c r="FE240" i="16"/>
  <c r="FI240" i="16" s="1"/>
  <c r="FE239" i="16"/>
  <c r="FI239" i="16" s="1"/>
  <c r="FE238" i="16"/>
  <c r="FF238" i="16" s="1"/>
  <c r="FE237" i="16"/>
  <c r="FI237" i="16" s="1"/>
  <c r="FE236" i="16"/>
  <c r="FE235" i="16"/>
  <c r="FE234" i="16"/>
  <c r="FF234" i="16" s="1"/>
  <c r="FE233" i="16"/>
  <c r="FF233" i="16" s="1"/>
  <c r="FE232" i="16"/>
  <c r="FF232" i="16" s="1"/>
  <c r="FE231" i="16"/>
  <c r="FE230" i="16"/>
  <c r="FF230" i="16" s="1"/>
  <c r="FE229" i="16"/>
  <c r="FF229" i="16" s="1"/>
  <c r="FE228" i="16"/>
  <c r="FL228" i="16" s="1"/>
  <c r="BK228" i="16" s="1"/>
  <c r="FE227" i="16"/>
  <c r="FE226" i="16"/>
  <c r="FF226" i="16" s="1"/>
  <c r="FE225" i="16"/>
  <c r="FE224" i="16"/>
  <c r="FI224" i="16" s="1"/>
  <c r="FE223" i="16"/>
  <c r="FE222" i="16"/>
  <c r="FE221" i="16"/>
  <c r="FI221" i="16" s="1"/>
  <c r="FE220" i="16"/>
  <c r="FE219" i="16"/>
  <c r="FL219" i="16" s="1"/>
  <c r="BK219" i="16" s="1"/>
  <c r="FE218" i="16"/>
  <c r="FE217" i="16"/>
  <c r="FE216" i="16"/>
  <c r="FE215" i="16"/>
  <c r="FE214" i="16"/>
  <c r="FE213" i="16"/>
  <c r="FE212" i="16"/>
  <c r="FE211" i="16"/>
  <c r="FL211" i="16" s="1"/>
  <c r="BK211" i="16" s="1"/>
  <c r="FE210" i="16"/>
  <c r="FL210" i="16" s="1"/>
  <c r="BK210" i="16" s="1"/>
  <c r="FE209" i="16"/>
  <c r="FE208" i="16"/>
  <c r="FE207" i="16"/>
  <c r="FL207" i="16" s="1"/>
  <c r="BK207" i="16" s="1"/>
  <c r="FE206" i="16"/>
  <c r="FF206" i="16" s="1"/>
  <c r="FE205" i="16"/>
  <c r="FL205" i="16" s="1"/>
  <c r="BK205" i="16" s="1"/>
  <c r="FE204" i="16"/>
  <c r="FF204" i="16" s="1"/>
  <c r="FE203" i="16"/>
  <c r="FF203" i="16" s="1"/>
  <c r="FE202" i="16"/>
  <c r="FL202" i="16" s="1"/>
  <c r="BK202" i="16" s="1"/>
  <c r="FE201" i="16"/>
  <c r="FL201" i="16" s="1"/>
  <c r="BK201" i="16" s="1"/>
  <c r="FE200" i="16"/>
  <c r="FL200" i="16" s="1"/>
  <c r="BK200" i="16" s="1"/>
  <c r="FE199" i="16"/>
  <c r="FI199" i="16" s="1"/>
  <c r="FE198" i="16"/>
  <c r="FE197" i="16"/>
  <c r="FE196" i="16"/>
  <c r="FE195" i="16"/>
  <c r="FE194" i="16"/>
  <c r="FE193" i="16"/>
  <c r="FF193" i="16" s="1"/>
  <c r="FE192" i="16"/>
  <c r="FI192" i="16" s="1"/>
  <c r="FE191" i="16"/>
  <c r="FE190" i="16"/>
  <c r="FF190" i="16" s="1"/>
  <c r="FE189" i="16"/>
  <c r="FF189" i="16" s="1"/>
  <c r="FE188" i="16"/>
  <c r="FE187" i="16"/>
  <c r="FL187" i="16" s="1"/>
  <c r="BK187" i="16" s="1"/>
  <c r="FE186" i="16"/>
  <c r="FF186" i="16" s="1"/>
  <c r="FE185" i="16"/>
  <c r="FF185" i="16" s="1"/>
  <c r="FE184" i="16"/>
  <c r="FL184" i="16" s="1"/>
  <c r="BK184" i="16" s="1"/>
  <c r="FE183" i="16"/>
  <c r="FE182" i="16"/>
  <c r="FE181" i="16"/>
  <c r="FE180" i="16"/>
  <c r="FL180" i="16" s="1"/>
  <c r="BK180" i="16" s="1"/>
  <c r="FE179" i="16"/>
  <c r="FE178" i="16"/>
  <c r="FE177" i="16"/>
  <c r="FE176" i="16"/>
  <c r="FE175" i="16"/>
  <c r="FL175" i="16" s="1"/>
  <c r="BK175" i="16" s="1"/>
  <c r="FE174" i="16"/>
  <c r="FI174" i="16" s="1"/>
  <c r="FE173" i="16"/>
  <c r="FF173" i="16" s="1"/>
  <c r="FE172" i="16"/>
  <c r="FF172" i="16" s="1"/>
  <c r="FE171" i="16"/>
  <c r="FL171" i="16" s="1"/>
  <c r="BK171" i="16" s="1"/>
  <c r="FE170" i="16"/>
  <c r="FI170" i="16" s="1"/>
  <c r="FE169" i="16"/>
  <c r="FE168" i="16"/>
  <c r="FE167" i="16"/>
  <c r="FL167" i="16" s="1"/>
  <c r="BK167" i="16" s="1"/>
  <c r="FE166" i="16"/>
  <c r="FE165" i="16"/>
  <c r="FL165" i="16" s="1"/>
  <c r="BK165" i="16" s="1"/>
  <c r="FE164" i="16"/>
  <c r="FL164" i="16" s="1"/>
  <c r="BK164" i="16" s="1"/>
  <c r="FE163" i="16"/>
  <c r="FE162" i="16"/>
  <c r="FE161" i="16"/>
  <c r="FI161" i="16" s="1"/>
  <c r="FE160" i="16"/>
  <c r="FE159" i="16"/>
  <c r="FE158" i="16"/>
  <c r="FE157" i="16"/>
  <c r="FE156" i="16"/>
  <c r="FF156" i="16" s="1"/>
  <c r="FE155" i="16"/>
  <c r="FL155" i="16" s="1"/>
  <c r="BK155" i="16" s="1"/>
  <c r="FE154" i="16"/>
  <c r="FL154" i="16" s="1"/>
  <c r="BK154" i="16" s="1"/>
  <c r="FE153" i="16"/>
  <c r="FF153" i="16" s="1"/>
  <c r="FE152" i="16"/>
  <c r="FL152" i="16" s="1"/>
  <c r="BK152" i="16" s="1"/>
  <c r="FE151" i="16"/>
  <c r="FE150" i="16"/>
  <c r="FE149" i="16"/>
  <c r="FL149" i="16" s="1"/>
  <c r="BK149" i="16" s="1"/>
  <c r="FE148" i="16"/>
  <c r="FF148" i="16" s="1"/>
  <c r="FE147" i="16"/>
  <c r="FI147" i="16" s="1"/>
  <c r="FE146" i="16"/>
  <c r="FL146" i="16" s="1"/>
  <c r="BK146" i="16" s="1"/>
  <c r="FE145" i="16"/>
  <c r="FE144" i="16"/>
  <c r="FE143" i="16"/>
  <c r="FE142" i="16"/>
  <c r="FF142" i="16" s="1"/>
  <c r="FE141" i="16"/>
  <c r="FF141" i="16" s="1"/>
  <c r="FE140" i="16"/>
  <c r="FF140" i="16" s="1"/>
  <c r="FE139" i="16"/>
  <c r="FF139" i="16" s="1"/>
  <c r="FE138" i="16"/>
  <c r="FE137" i="16"/>
  <c r="FL137" i="16" s="1"/>
  <c r="BK137" i="16" s="1"/>
  <c r="FE136" i="16"/>
  <c r="FE135" i="16"/>
  <c r="FF135" i="16" s="1"/>
  <c r="FE134" i="16"/>
  <c r="FE133" i="16"/>
  <c r="FE132" i="16"/>
  <c r="FL132" i="16" s="1"/>
  <c r="BK132" i="16" s="1"/>
  <c r="FE131" i="16"/>
  <c r="FE130" i="16"/>
  <c r="FE129" i="16"/>
  <c r="FE128" i="16"/>
  <c r="FE127" i="16"/>
  <c r="FE126" i="16"/>
  <c r="FF126" i="16" s="1"/>
  <c r="FE125" i="16"/>
  <c r="FF125" i="16" s="1"/>
  <c r="FE124" i="16"/>
  <c r="FL124" i="16" s="1"/>
  <c r="BK124" i="16" s="1"/>
  <c r="FE123" i="16"/>
  <c r="FL123" i="16" s="1"/>
  <c r="BK123" i="16" s="1"/>
  <c r="FE122" i="16"/>
  <c r="FL122" i="16" s="1"/>
  <c r="BK122" i="16" s="1"/>
  <c r="FE121" i="16"/>
  <c r="FF121" i="16" s="1"/>
  <c r="FE120" i="16"/>
  <c r="FE119" i="16"/>
  <c r="FI119" i="16" s="1"/>
  <c r="FE118" i="16"/>
  <c r="FE117" i="16"/>
  <c r="FE116" i="16"/>
  <c r="FI116" i="16" s="1"/>
  <c r="FE115" i="16"/>
  <c r="FF115" i="16" s="1"/>
  <c r="FE114" i="16"/>
  <c r="FE113" i="16"/>
  <c r="FL113" i="16" s="1"/>
  <c r="BK113" i="16" s="1"/>
  <c r="FE112" i="16"/>
  <c r="FI112" i="16" s="1"/>
  <c r="FE111" i="16"/>
  <c r="FE110" i="16"/>
  <c r="FF110" i="16" s="1"/>
  <c r="FE109" i="16"/>
  <c r="FE108" i="16"/>
  <c r="FL108" i="16" s="1"/>
  <c r="BK108" i="16" s="1"/>
  <c r="FE107" i="16"/>
  <c r="FL107" i="16" s="1"/>
  <c r="BK107" i="16" s="1"/>
  <c r="FE106" i="16"/>
  <c r="FL106" i="16" s="1"/>
  <c r="BK106" i="16" s="1"/>
  <c r="FE105" i="16"/>
  <c r="FL105" i="16" s="1"/>
  <c r="BK105" i="16" s="1"/>
  <c r="FE104" i="16"/>
  <c r="FF104" i="16" s="1"/>
  <c r="FE103" i="16"/>
  <c r="FL103" i="16" s="1"/>
  <c r="BK103" i="16" s="1"/>
  <c r="FE102" i="16"/>
  <c r="FE101" i="16"/>
  <c r="FI101" i="16" s="1"/>
  <c r="FE100" i="16"/>
  <c r="FF100" i="16" s="1"/>
  <c r="FE99" i="16"/>
  <c r="FE98" i="16"/>
  <c r="FE97" i="16"/>
  <c r="FL97" i="16" s="1"/>
  <c r="BK97" i="16" s="1"/>
  <c r="FE96" i="16"/>
  <c r="FE95" i="16"/>
  <c r="FE94" i="16"/>
  <c r="FF94" i="16" s="1"/>
  <c r="FE93" i="16"/>
  <c r="FF93" i="16" s="1"/>
  <c r="FE92" i="16"/>
  <c r="FL92" i="16" s="1"/>
  <c r="BK92" i="16" s="1"/>
  <c r="FE91" i="16"/>
  <c r="FI91" i="16" s="1"/>
  <c r="FE90" i="16"/>
  <c r="FE89" i="16"/>
  <c r="FE88" i="16"/>
  <c r="FI88" i="16" s="1"/>
  <c r="FE87" i="16"/>
  <c r="FE86" i="16"/>
  <c r="FE85" i="16"/>
  <c r="FI85" i="16" s="1"/>
  <c r="FE84" i="16"/>
  <c r="FI84" i="16" s="1"/>
  <c r="FE83" i="16"/>
  <c r="FL83" i="16" s="1"/>
  <c r="BK83" i="16" s="1"/>
  <c r="FE82" i="16"/>
  <c r="FL82" i="16" s="1"/>
  <c r="BK82" i="16" s="1"/>
  <c r="FE81" i="16"/>
  <c r="FL81" i="16" s="1"/>
  <c r="BK81" i="16" s="1"/>
  <c r="FE80" i="16"/>
  <c r="FE79" i="16"/>
  <c r="FE78" i="16"/>
  <c r="FE77" i="16"/>
  <c r="FF77" i="16" s="1"/>
  <c r="FE76" i="16"/>
  <c r="FL76" i="16" s="1"/>
  <c r="BK76" i="16" s="1"/>
  <c r="FE75" i="16"/>
  <c r="FL75" i="16" s="1"/>
  <c r="BK75" i="16" s="1"/>
  <c r="FE74" i="16"/>
  <c r="FE73" i="16"/>
  <c r="FE72" i="16"/>
  <c r="FE71" i="16"/>
  <c r="FE70" i="16"/>
  <c r="FE69" i="16"/>
  <c r="FE68" i="16"/>
  <c r="FL68" i="16" s="1"/>
  <c r="BK68" i="16" s="1"/>
  <c r="FE67" i="16"/>
  <c r="FL67" i="16" s="1"/>
  <c r="BK67" i="16" s="1"/>
  <c r="FE66" i="16"/>
  <c r="FL66" i="16" s="1"/>
  <c r="BK66" i="16" s="1"/>
  <c r="FE65" i="16"/>
  <c r="FL65" i="16" s="1"/>
  <c r="BK65" i="16" s="1"/>
  <c r="FE64" i="16"/>
  <c r="FE63" i="16"/>
  <c r="FE62" i="16"/>
  <c r="FF62" i="16" s="1"/>
  <c r="FE61" i="16"/>
  <c r="FF61" i="16" s="1"/>
  <c r="FE60" i="16"/>
  <c r="FI60" i="16" s="1"/>
  <c r="FE59" i="16"/>
  <c r="FE58" i="16"/>
  <c r="FI58" i="16" s="1"/>
  <c r="FE57" i="16"/>
  <c r="FI57" i="16" s="1"/>
  <c r="FE56" i="16"/>
  <c r="FF56" i="16" s="1"/>
  <c r="FE55" i="16"/>
  <c r="FE54" i="16"/>
  <c r="FE53" i="16"/>
  <c r="FF53" i="16" s="1"/>
  <c r="FE52" i="16"/>
  <c r="FL52" i="16" s="1"/>
  <c r="BK52" i="16" s="1"/>
  <c r="FE51" i="16"/>
  <c r="FL51" i="16" s="1"/>
  <c r="BK51" i="16" s="1"/>
  <c r="FE50" i="16"/>
  <c r="FE49" i="16"/>
  <c r="FF49" i="16" s="1"/>
  <c r="FE48" i="16"/>
  <c r="FE47" i="16"/>
  <c r="FE46" i="16"/>
  <c r="FF46" i="16" s="1"/>
  <c r="FE45" i="16"/>
  <c r="FF45" i="16" s="1"/>
  <c r="FE44" i="16"/>
  <c r="FF44" i="16" s="1"/>
  <c r="FE43" i="16"/>
  <c r="FI43" i="16" s="1"/>
  <c r="FE42" i="16"/>
  <c r="FL42" i="16" s="1"/>
  <c r="BK42" i="16" s="1"/>
  <c r="FE41" i="16"/>
  <c r="FI41" i="16" s="1"/>
  <c r="FE40" i="16"/>
  <c r="FL40" i="16" s="1"/>
  <c r="BK40" i="16" s="1"/>
  <c r="FE39" i="16"/>
  <c r="FF39" i="16" s="1"/>
  <c r="FE38" i="16"/>
  <c r="FE37" i="16"/>
  <c r="FL37" i="16" s="1"/>
  <c r="BK37" i="16" s="1"/>
  <c r="FE36" i="16"/>
  <c r="FE35" i="16"/>
  <c r="FL35" i="16" s="1"/>
  <c r="BK35" i="16" s="1"/>
  <c r="FE34" i="16"/>
  <c r="FE33" i="16"/>
  <c r="FL33" i="16" s="1"/>
  <c r="BK33" i="16" s="1"/>
  <c r="FE32" i="16"/>
  <c r="FE31" i="16"/>
  <c r="FL31" i="16" s="1"/>
  <c r="BK31" i="16" s="1"/>
  <c r="FE30" i="16"/>
  <c r="FI30" i="16" s="1"/>
  <c r="BO30" i="16" s="1"/>
  <c r="FE29" i="16"/>
  <c r="FL29" i="16" s="1"/>
  <c r="BK29" i="16" s="1"/>
  <c r="FE28" i="16"/>
  <c r="FL28" i="16" s="1"/>
  <c r="BK28" i="16" s="1"/>
  <c r="FE27" i="16"/>
  <c r="FI27" i="16" s="1"/>
  <c r="BO27" i="16" s="1"/>
  <c r="FE26" i="16"/>
  <c r="FE25" i="16"/>
  <c r="FE24" i="16"/>
  <c r="FE23" i="16"/>
  <c r="FE22" i="16"/>
  <c r="FE20" i="16"/>
  <c r="FF20" i="16" s="1"/>
  <c r="BW20" i="16" s="1"/>
  <c r="FE19" i="16"/>
  <c r="FF19" i="16" s="1"/>
  <c r="BW19" i="16" s="1"/>
  <c r="FE18" i="16"/>
  <c r="FF18" i="16" s="1"/>
  <c r="BW18" i="16" s="1"/>
  <c r="FQ19" i="16"/>
  <c r="BM19" i="16" s="1"/>
  <c r="FQ20" i="16"/>
  <c r="BM20" i="16" s="1"/>
  <c r="FQ21" i="16"/>
  <c r="BM21" i="16" s="1"/>
  <c r="FQ22" i="16"/>
  <c r="BM22" i="16" s="1"/>
  <c r="FQ23" i="16"/>
  <c r="BM23" i="16" s="1"/>
  <c r="FQ24" i="16"/>
  <c r="BM24" i="16" s="1"/>
  <c r="FQ25" i="16"/>
  <c r="BM25" i="16" s="1"/>
  <c r="FQ26" i="16"/>
  <c r="BM26" i="16" s="1"/>
  <c r="FQ27" i="16"/>
  <c r="BM27" i="16" s="1"/>
  <c r="FQ28" i="16"/>
  <c r="BM28" i="16" s="1"/>
  <c r="FQ29" i="16"/>
  <c r="BM29" i="16" s="1"/>
  <c r="FQ30" i="16"/>
  <c r="BM30" i="16" s="1"/>
  <c r="FQ31" i="16"/>
  <c r="BM31" i="16" s="1"/>
  <c r="FQ32" i="16"/>
  <c r="BM32" i="16" s="1"/>
  <c r="FQ33" i="16"/>
  <c r="BM33" i="16" s="1"/>
  <c r="FQ34" i="16"/>
  <c r="BM34" i="16" s="1"/>
  <c r="FQ35" i="16"/>
  <c r="BM35" i="16" s="1"/>
  <c r="FQ36" i="16"/>
  <c r="BM36" i="16" s="1"/>
  <c r="FQ37" i="16"/>
  <c r="BM37" i="16" s="1"/>
  <c r="FQ38" i="16"/>
  <c r="BM38" i="16" s="1"/>
  <c r="FQ39" i="16"/>
  <c r="BM39" i="16" s="1"/>
  <c r="FQ40" i="16"/>
  <c r="BM40" i="16" s="1"/>
  <c r="FQ41" i="16"/>
  <c r="BM41" i="16" s="1"/>
  <c r="FQ42" i="16"/>
  <c r="BM42" i="16" s="1"/>
  <c r="FQ43" i="16"/>
  <c r="BM43" i="16" s="1"/>
  <c r="FQ44" i="16"/>
  <c r="BM44" i="16" s="1"/>
  <c r="FQ45" i="16"/>
  <c r="BM45" i="16" s="1"/>
  <c r="FQ46" i="16"/>
  <c r="BM46" i="16" s="1"/>
  <c r="FQ47" i="16"/>
  <c r="BM47" i="16" s="1"/>
  <c r="FQ48" i="16"/>
  <c r="BM48" i="16" s="1"/>
  <c r="FQ49" i="16"/>
  <c r="BM49" i="16" s="1"/>
  <c r="FQ50" i="16"/>
  <c r="BM50" i="16" s="1"/>
  <c r="FQ51" i="16"/>
  <c r="BM51" i="16" s="1"/>
  <c r="FQ52" i="16"/>
  <c r="BM52" i="16" s="1"/>
  <c r="FQ53" i="16"/>
  <c r="BM53" i="16" s="1"/>
  <c r="FQ54" i="16"/>
  <c r="BM54" i="16" s="1"/>
  <c r="FQ55" i="16"/>
  <c r="BM55" i="16" s="1"/>
  <c r="FQ56" i="16"/>
  <c r="BM56" i="16" s="1"/>
  <c r="FQ57" i="16"/>
  <c r="BM57" i="16" s="1"/>
  <c r="FQ58" i="16"/>
  <c r="BM58" i="16" s="1"/>
  <c r="FQ59" i="16"/>
  <c r="BM59" i="16" s="1"/>
  <c r="FQ60" i="16"/>
  <c r="BM60" i="16" s="1"/>
  <c r="FQ61" i="16"/>
  <c r="BM61" i="16" s="1"/>
  <c r="FQ62" i="16"/>
  <c r="BM62" i="16" s="1"/>
  <c r="FQ63" i="16"/>
  <c r="BM63" i="16" s="1"/>
  <c r="FQ64" i="16"/>
  <c r="BM64" i="16" s="1"/>
  <c r="FQ65" i="16"/>
  <c r="BM65" i="16" s="1"/>
  <c r="FQ66" i="16"/>
  <c r="BM66" i="16" s="1"/>
  <c r="FQ67" i="16"/>
  <c r="BM67" i="16" s="1"/>
  <c r="FQ68" i="16"/>
  <c r="BM68" i="16" s="1"/>
  <c r="FQ69" i="16"/>
  <c r="BM69" i="16" s="1"/>
  <c r="FQ70" i="16"/>
  <c r="BM70" i="16" s="1"/>
  <c r="FQ71" i="16"/>
  <c r="BM71" i="16" s="1"/>
  <c r="FQ72" i="16"/>
  <c r="BM72" i="16" s="1"/>
  <c r="FQ73" i="16"/>
  <c r="BM73" i="16" s="1"/>
  <c r="FQ74" i="16"/>
  <c r="BM74" i="16" s="1"/>
  <c r="FQ75" i="16"/>
  <c r="BM75" i="16" s="1"/>
  <c r="FQ76" i="16"/>
  <c r="BM76" i="16" s="1"/>
  <c r="FQ77" i="16"/>
  <c r="BM77" i="16" s="1"/>
  <c r="FQ78" i="16"/>
  <c r="BM78" i="16" s="1"/>
  <c r="FQ79" i="16"/>
  <c r="BM79" i="16" s="1"/>
  <c r="FQ80" i="16"/>
  <c r="BM80" i="16" s="1"/>
  <c r="FQ81" i="16"/>
  <c r="BM81" i="16" s="1"/>
  <c r="FQ82" i="16"/>
  <c r="BM82" i="16" s="1"/>
  <c r="FQ83" i="16"/>
  <c r="BM83" i="16" s="1"/>
  <c r="FQ84" i="16"/>
  <c r="BM84" i="16" s="1"/>
  <c r="FQ85" i="16"/>
  <c r="BM85" i="16" s="1"/>
  <c r="FQ86" i="16"/>
  <c r="BM86" i="16" s="1"/>
  <c r="FQ87" i="16"/>
  <c r="BM87" i="16" s="1"/>
  <c r="FQ88" i="16"/>
  <c r="BM88" i="16" s="1"/>
  <c r="FQ89" i="16"/>
  <c r="BM89" i="16" s="1"/>
  <c r="FQ90" i="16"/>
  <c r="BM90" i="16" s="1"/>
  <c r="FQ91" i="16"/>
  <c r="BM91" i="16" s="1"/>
  <c r="FQ92" i="16"/>
  <c r="BM92" i="16" s="1"/>
  <c r="FQ93" i="16"/>
  <c r="BM93" i="16" s="1"/>
  <c r="FQ94" i="16"/>
  <c r="BM94" i="16" s="1"/>
  <c r="FQ95" i="16"/>
  <c r="BM95" i="16" s="1"/>
  <c r="FQ96" i="16"/>
  <c r="BM96" i="16" s="1"/>
  <c r="FQ97" i="16"/>
  <c r="BM97" i="16" s="1"/>
  <c r="FQ98" i="16"/>
  <c r="BM98" i="16" s="1"/>
  <c r="FQ99" i="16"/>
  <c r="BM99" i="16" s="1"/>
  <c r="FQ100" i="16"/>
  <c r="BM100" i="16" s="1"/>
  <c r="FQ101" i="16"/>
  <c r="BM101" i="16" s="1"/>
  <c r="FQ102" i="16"/>
  <c r="BM102" i="16" s="1"/>
  <c r="FQ103" i="16"/>
  <c r="BM103" i="16" s="1"/>
  <c r="FQ104" i="16"/>
  <c r="BM104" i="16" s="1"/>
  <c r="FQ105" i="16"/>
  <c r="BM105" i="16" s="1"/>
  <c r="FQ106" i="16"/>
  <c r="BM106" i="16" s="1"/>
  <c r="FQ107" i="16"/>
  <c r="BM107" i="16" s="1"/>
  <c r="FQ108" i="16"/>
  <c r="BM108" i="16" s="1"/>
  <c r="FQ109" i="16"/>
  <c r="BM109" i="16" s="1"/>
  <c r="FQ110" i="16"/>
  <c r="BM110" i="16" s="1"/>
  <c r="FQ111" i="16"/>
  <c r="BM111" i="16" s="1"/>
  <c r="FQ112" i="16"/>
  <c r="BM112" i="16" s="1"/>
  <c r="FQ113" i="16"/>
  <c r="BM113" i="16" s="1"/>
  <c r="FQ114" i="16"/>
  <c r="BM114" i="16" s="1"/>
  <c r="FQ115" i="16"/>
  <c r="BM115" i="16" s="1"/>
  <c r="FQ116" i="16"/>
  <c r="BM116" i="16" s="1"/>
  <c r="FQ117" i="16"/>
  <c r="BM117" i="16" s="1"/>
  <c r="FQ118" i="16"/>
  <c r="BM118" i="16" s="1"/>
  <c r="FQ119" i="16"/>
  <c r="BM119" i="16" s="1"/>
  <c r="FQ120" i="16"/>
  <c r="BM120" i="16" s="1"/>
  <c r="FQ121" i="16"/>
  <c r="BM121" i="16" s="1"/>
  <c r="FQ122" i="16"/>
  <c r="BM122" i="16" s="1"/>
  <c r="FQ123" i="16"/>
  <c r="BM123" i="16" s="1"/>
  <c r="FQ124" i="16"/>
  <c r="BM124" i="16" s="1"/>
  <c r="FQ125" i="16"/>
  <c r="BM125" i="16" s="1"/>
  <c r="FQ126" i="16"/>
  <c r="BM126" i="16" s="1"/>
  <c r="FQ127" i="16"/>
  <c r="BM127" i="16" s="1"/>
  <c r="FQ128" i="16"/>
  <c r="BM128" i="16" s="1"/>
  <c r="FQ129" i="16"/>
  <c r="BM129" i="16" s="1"/>
  <c r="FQ130" i="16"/>
  <c r="BM130" i="16" s="1"/>
  <c r="FQ131" i="16"/>
  <c r="BM131" i="16" s="1"/>
  <c r="FQ132" i="16"/>
  <c r="BM132" i="16" s="1"/>
  <c r="FQ133" i="16"/>
  <c r="BM133" i="16" s="1"/>
  <c r="FQ134" i="16"/>
  <c r="BM134" i="16" s="1"/>
  <c r="FQ135" i="16"/>
  <c r="BM135" i="16" s="1"/>
  <c r="FQ136" i="16"/>
  <c r="BM136" i="16" s="1"/>
  <c r="FQ137" i="16"/>
  <c r="BM137" i="16" s="1"/>
  <c r="FQ138" i="16"/>
  <c r="BM138" i="16" s="1"/>
  <c r="FQ139" i="16"/>
  <c r="BM139" i="16" s="1"/>
  <c r="FQ140" i="16"/>
  <c r="BM140" i="16" s="1"/>
  <c r="FQ141" i="16"/>
  <c r="BM141" i="16" s="1"/>
  <c r="FQ142" i="16"/>
  <c r="BM142" i="16" s="1"/>
  <c r="FQ143" i="16"/>
  <c r="BM143" i="16" s="1"/>
  <c r="FQ144" i="16"/>
  <c r="BM144" i="16" s="1"/>
  <c r="FQ145" i="16"/>
  <c r="BM145" i="16" s="1"/>
  <c r="FQ146" i="16"/>
  <c r="BM146" i="16" s="1"/>
  <c r="FQ147" i="16"/>
  <c r="BM147" i="16" s="1"/>
  <c r="FQ148" i="16"/>
  <c r="BM148" i="16" s="1"/>
  <c r="FQ149" i="16"/>
  <c r="BM149" i="16" s="1"/>
  <c r="FQ150" i="16"/>
  <c r="BM150" i="16" s="1"/>
  <c r="FQ151" i="16"/>
  <c r="BM151" i="16" s="1"/>
  <c r="FQ152" i="16"/>
  <c r="BM152" i="16" s="1"/>
  <c r="FQ153" i="16"/>
  <c r="BM153" i="16" s="1"/>
  <c r="FQ154" i="16"/>
  <c r="BM154" i="16" s="1"/>
  <c r="FQ155" i="16"/>
  <c r="BM155" i="16" s="1"/>
  <c r="FQ156" i="16"/>
  <c r="BM156" i="16" s="1"/>
  <c r="FQ157" i="16"/>
  <c r="BM157" i="16" s="1"/>
  <c r="FQ158" i="16"/>
  <c r="BM158" i="16" s="1"/>
  <c r="FQ159" i="16"/>
  <c r="BM159" i="16" s="1"/>
  <c r="FQ160" i="16"/>
  <c r="BM160" i="16" s="1"/>
  <c r="FQ161" i="16"/>
  <c r="BM161" i="16" s="1"/>
  <c r="FQ162" i="16"/>
  <c r="BM162" i="16" s="1"/>
  <c r="FQ163" i="16"/>
  <c r="BM163" i="16" s="1"/>
  <c r="FQ164" i="16"/>
  <c r="BM164" i="16" s="1"/>
  <c r="FQ165" i="16"/>
  <c r="BM165" i="16" s="1"/>
  <c r="FQ166" i="16"/>
  <c r="BM166" i="16" s="1"/>
  <c r="FQ167" i="16"/>
  <c r="BM167" i="16" s="1"/>
  <c r="FQ168" i="16"/>
  <c r="BM168" i="16" s="1"/>
  <c r="FQ169" i="16"/>
  <c r="BM169" i="16" s="1"/>
  <c r="FQ170" i="16"/>
  <c r="BM170" i="16" s="1"/>
  <c r="FQ171" i="16"/>
  <c r="BM171" i="16" s="1"/>
  <c r="FQ172" i="16"/>
  <c r="BM172" i="16" s="1"/>
  <c r="FQ173" i="16"/>
  <c r="BM173" i="16" s="1"/>
  <c r="FQ174" i="16"/>
  <c r="BM174" i="16" s="1"/>
  <c r="FQ175" i="16"/>
  <c r="BM175" i="16" s="1"/>
  <c r="FQ176" i="16"/>
  <c r="BM176" i="16" s="1"/>
  <c r="FQ177" i="16"/>
  <c r="BM177" i="16" s="1"/>
  <c r="FQ178" i="16"/>
  <c r="BM178" i="16" s="1"/>
  <c r="FQ179" i="16"/>
  <c r="BM179" i="16" s="1"/>
  <c r="FQ180" i="16"/>
  <c r="BM180" i="16" s="1"/>
  <c r="FQ181" i="16"/>
  <c r="BM181" i="16" s="1"/>
  <c r="FQ182" i="16"/>
  <c r="BM182" i="16" s="1"/>
  <c r="FQ183" i="16"/>
  <c r="BM183" i="16" s="1"/>
  <c r="FQ184" i="16"/>
  <c r="BM184" i="16" s="1"/>
  <c r="FQ185" i="16"/>
  <c r="BM185" i="16" s="1"/>
  <c r="FQ186" i="16"/>
  <c r="BM186" i="16" s="1"/>
  <c r="FQ187" i="16"/>
  <c r="BM187" i="16" s="1"/>
  <c r="FQ188" i="16"/>
  <c r="BM188" i="16" s="1"/>
  <c r="FQ189" i="16"/>
  <c r="BM189" i="16" s="1"/>
  <c r="FQ190" i="16"/>
  <c r="BM190" i="16" s="1"/>
  <c r="FQ191" i="16"/>
  <c r="BM191" i="16" s="1"/>
  <c r="FQ192" i="16"/>
  <c r="BM192" i="16" s="1"/>
  <c r="FQ193" i="16"/>
  <c r="BM193" i="16" s="1"/>
  <c r="FQ194" i="16"/>
  <c r="BM194" i="16" s="1"/>
  <c r="FQ195" i="16"/>
  <c r="BM195" i="16" s="1"/>
  <c r="FQ196" i="16"/>
  <c r="BM196" i="16" s="1"/>
  <c r="FQ197" i="16"/>
  <c r="BM197" i="16" s="1"/>
  <c r="FQ198" i="16"/>
  <c r="BM198" i="16" s="1"/>
  <c r="FQ199" i="16"/>
  <c r="BM199" i="16" s="1"/>
  <c r="FQ200" i="16"/>
  <c r="BM200" i="16" s="1"/>
  <c r="FQ201" i="16"/>
  <c r="BM201" i="16" s="1"/>
  <c r="FQ202" i="16"/>
  <c r="BM202" i="16" s="1"/>
  <c r="FQ203" i="16"/>
  <c r="BM203" i="16" s="1"/>
  <c r="FQ204" i="16"/>
  <c r="BM204" i="16" s="1"/>
  <c r="FQ205" i="16"/>
  <c r="BM205" i="16" s="1"/>
  <c r="FQ206" i="16"/>
  <c r="BM206" i="16" s="1"/>
  <c r="FQ207" i="16"/>
  <c r="BM207" i="16" s="1"/>
  <c r="FQ208" i="16"/>
  <c r="BM208" i="16" s="1"/>
  <c r="FQ209" i="16"/>
  <c r="BM209" i="16" s="1"/>
  <c r="FQ210" i="16"/>
  <c r="BM210" i="16" s="1"/>
  <c r="FQ211" i="16"/>
  <c r="BM211" i="16" s="1"/>
  <c r="FQ212" i="16"/>
  <c r="BM212" i="16" s="1"/>
  <c r="FQ213" i="16"/>
  <c r="BM213" i="16" s="1"/>
  <c r="FQ214" i="16"/>
  <c r="BM214" i="16" s="1"/>
  <c r="FQ215" i="16"/>
  <c r="BM215" i="16" s="1"/>
  <c r="FQ216" i="16"/>
  <c r="BM216" i="16" s="1"/>
  <c r="FQ217" i="16"/>
  <c r="BM217" i="16" s="1"/>
  <c r="FQ218" i="16"/>
  <c r="BM218" i="16" s="1"/>
  <c r="FQ219" i="16"/>
  <c r="BM219" i="16" s="1"/>
  <c r="FQ220" i="16"/>
  <c r="BM220" i="16" s="1"/>
  <c r="FQ221" i="16"/>
  <c r="BM221" i="16" s="1"/>
  <c r="FQ222" i="16"/>
  <c r="BM222" i="16" s="1"/>
  <c r="FQ223" i="16"/>
  <c r="BM223" i="16" s="1"/>
  <c r="FQ224" i="16"/>
  <c r="BM224" i="16" s="1"/>
  <c r="FQ225" i="16"/>
  <c r="BM225" i="16" s="1"/>
  <c r="FQ226" i="16"/>
  <c r="BM226" i="16" s="1"/>
  <c r="FQ227" i="16"/>
  <c r="BM227" i="16" s="1"/>
  <c r="FQ228" i="16"/>
  <c r="BM228" i="16" s="1"/>
  <c r="FQ229" i="16"/>
  <c r="BM229" i="16" s="1"/>
  <c r="FQ230" i="16"/>
  <c r="BM230" i="16" s="1"/>
  <c r="FQ231" i="16"/>
  <c r="BM231" i="16" s="1"/>
  <c r="FQ232" i="16"/>
  <c r="BM232" i="16" s="1"/>
  <c r="FQ233" i="16"/>
  <c r="BM233" i="16" s="1"/>
  <c r="FQ234" i="16"/>
  <c r="BM234" i="16" s="1"/>
  <c r="FQ235" i="16"/>
  <c r="BM235" i="16" s="1"/>
  <c r="FQ236" i="16"/>
  <c r="BM236" i="16" s="1"/>
  <c r="FQ237" i="16"/>
  <c r="BM237" i="16" s="1"/>
  <c r="FQ238" i="16"/>
  <c r="BM238" i="16" s="1"/>
  <c r="FQ239" i="16"/>
  <c r="BM239" i="16" s="1"/>
  <c r="FQ240" i="16"/>
  <c r="BM240" i="16" s="1"/>
  <c r="FQ241" i="16"/>
  <c r="BM241" i="16" s="1"/>
  <c r="FQ242" i="16"/>
  <c r="BM242" i="16" s="1"/>
  <c r="FQ243" i="16"/>
  <c r="BM243" i="16" s="1"/>
  <c r="FQ244" i="16"/>
  <c r="BM244" i="16" s="1"/>
  <c r="FQ245" i="16"/>
  <c r="BM245" i="16" s="1"/>
  <c r="FQ246" i="16"/>
  <c r="BM246" i="16" s="1"/>
  <c r="FQ247" i="16"/>
  <c r="BM247" i="16" s="1"/>
  <c r="FQ248" i="16"/>
  <c r="BM248" i="16" s="1"/>
  <c r="FQ249" i="16"/>
  <c r="BM249" i="16" s="1"/>
  <c r="FQ250" i="16"/>
  <c r="BM250" i="16" s="1"/>
  <c r="FQ251" i="16"/>
  <c r="BM251" i="16" s="1"/>
  <c r="FQ252" i="16"/>
  <c r="BM252" i="16" s="1"/>
  <c r="FQ253" i="16"/>
  <c r="BM253" i="16" s="1"/>
  <c r="FQ254" i="16"/>
  <c r="BM254" i="16" s="1"/>
  <c r="FQ255" i="16"/>
  <c r="BM255" i="16" s="1"/>
  <c r="FQ256" i="16"/>
  <c r="BM256" i="16" s="1"/>
  <c r="FQ257" i="16"/>
  <c r="BM257" i="16" s="1"/>
  <c r="FQ258" i="16"/>
  <c r="BM258" i="16" s="1"/>
  <c r="FQ259" i="16"/>
  <c r="BM259" i="16" s="1"/>
  <c r="FQ260" i="16"/>
  <c r="BM260" i="16" s="1"/>
  <c r="FQ261" i="16"/>
  <c r="BM261" i="16" s="1"/>
  <c r="FQ262" i="16"/>
  <c r="BM262" i="16" s="1"/>
  <c r="FQ263" i="16"/>
  <c r="BM263" i="16" s="1"/>
  <c r="FQ264" i="16"/>
  <c r="BM264" i="16" s="1"/>
  <c r="FQ265" i="16"/>
  <c r="BM265" i="16" s="1"/>
  <c r="FQ266" i="16"/>
  <c r="BM266" i="16" s="1"/>
  <c r="FQ267" i="16"/>
  <c r="BM267" i="16" s="1"/>
  <c r="FQ268" i="16"/>
  <c r="BM268" i="16" s="1"/>
  <c r="FQ269" i="16"/>
  <c r="BM269" i="16" s="1"/>
  <c r="FQ270" i="16"/>
  <c r="BM270" i="16" s="1"/>
  <c r="FQ271" i="16"/>
  <c r="BM271" i="16" s="1"/>
  <c r="FQ272" i="16"/>
  <c r="BM272" i="16" s="1"/>
  <c r="FQ273" i="16"/>
  <c r="BM273" i="16" s="1"/>
  <c r="FQ274" i="16"/>
  <c r="BM274" i="16" s="1"/>
  <c r="FQ275" i="16"/>
  <c r="BM275" i="16" s="1"/>
  <c r="FQ276" i="16"/>
  <c r="BM276" i="16" s="1"/>
  <c r="FQ277" i="16"/>
  <c r="BM277" i="16" s="1"/>
  <c r="FQ278" i="16"/>
  <c r="BM278" i="16" s="1"/>
  <c r="FQ279" i="16"/>
  <c r="BM279" i="16" s="1"/>
  <c r="FQ280" i="16"/>
  <c r="BM280" i="16" s="1"/>
  <c r="FQ281" i="16"/>
  <c r="BM281" i="16" s="1"/>
  <c r="FQ282" i="16"/>
  <c r="BM282" i="16" s="1"/>
  <c r="FQ283" i="16"/>
  <c r="BM283" i="16" s="1"/>
  <c r="FQ284" i="16"/>
  <c r="BM284" i="16" s="1"/>
  <c r="FQ285" i="16"/>
  <c r="BM285" i="16" s="1"/>
  <c r="FQ286" i="16"/>
  <c r="BM286" i="16" s="1"/>
  <c r="FQ287" i="16"/>
  <c r="BM287" i="16" s="1"/>
  <c r="FQ288" i="16"/>
  <c r="BM288" i="16" s="1"/>
  <c r="FQ289" i="16"/>
  <c r="BM289" i="16" s="1"/>
  <c r="FQ290" i="16"/>
  <c r="BM290" i="16" s="1"/>
  <c r="FQ291" i="16"/>
  <c r="BM291" i="16" s="1"/>
  <c r="FQ292" i="16"/>
  <c r="BM292" i="16" s="1"/>
  <c r="FQ293" i="16"/>
  <c r="BM293" i="16" s="1"/>
  <c r="FQ294" i="16"/>
  <c r="BM294" i="16" s="1"/>
  <c r="FQ295" i="16"/>
  <c r="BM295" i="16" s="1"/>
  <c r="FQ296" i="16"/>
  <c r="BM296" i="16" s="1"/>
  <c r="FQ297" i="16"/>
  <c r="BM297" i="16" s="1"/>
  <c r="FQ298" i="16"/>
  <c r="BM298" i="16" s="1"/>
  <c r="FQ299" i="16"/>
  <c r="BM299" i="16" s="1"/>
  <c r="FQ300" i="16"/>
  <c r="BM300" i="16" s="1"/>
  <c r="FQ301" i="16"/>
  <c r="BM301" i="16" s="1"/>
  <c r="FQ302" i="16"/>
  <c r="BM302" i="16" s="1"/>
  <c r="FQ303" i="16"/>
  <c r="BM303" i="16" s="1"/>
  <c r="FQ304" i="16"/>
  <c r="BM304" i="16" s="1"/>
  <c r="FQ305" i="16"/>
  <c r="BM305" i="16" s="1"/>
  <c r="FQ306" i="16"/>
  <c r="BM306" i="16" s="1"/>
  <c r="FQ307" i="16"/>
  <c r="BM307" i="16" s="1"/>
  <c r="FQ308" i="16"/>
  <c r="BM308" i="16" s="1"/>
  <c r="FQ309" i="16"/>
  <c r="BM309" i="16" s="1"/>
  <c r="FQ310" i="16"/>
  <c r="BM310" i="16" s="1"/>
  <c r="FQ311" i="16"/>
  <c r="BM311" i="16" s="1"/>
  <c r="FQ312" i="16"/>
  <c r="BM312" i="16" s="1"/>
  <c r="FQ313" i="16"/>
  <c r="BM313" i="16" s="1"/>
  <c r="FQ314" i="16"/>
  <c r="BM314" i="16" s="1"/>
  <c r="FQ315" i="16"/>
  <c r="BM315" i="16" s="1"/>
  <c r="FQ316" i="16"/>
  <c r="BM316" i="16" s="1"/>
  <c r="FQ317" i="16"/>
  <c r="BM317" i="16" s="1"/>
  <c r="FQ318" i="16"/>
  <c r="BM318" i="16" s="1"/>
  <c r="FQ319" i="16"/>
  <c r="BM319" i="16" s="1"/>
  <c r="FQ320" i="16"/>
  <c r="BM320" i="16" s="1"/>
  <c r="FQ321" i="16"/>
  <c r="BM321" i="16" s="1"/>
  <c r="FQ322" i="16"/>
  <c r="BM322" i="16" s="1"/>
  <c r="FQ323" i="16"/>
  <c r="BM323" i="16" s="1"/>
  <c r="FQ324" i="16"/>
  <c r="BM324" i="16" s="1"/>
  <c r="FQ325" i="16"/>
  <c r="BM325" i="16" s="1"/>
  <c r="FQ326" i="16"/>
  <c r="BM326" i="16" s="1"/>
  <c r="FQ327" i="16"/>
  <c r="BM327" i="16" s="1"/>
  <c r="FQ328" i="16"/>
  <c r="BM328" i="16" s="1"/>
  <c r="FQ329" i="16"/>
  <c r="BM329" i="16" s="1"/>
  <c r="FQ330" i="16"/>
  <c r="BM330" i="16" s="1"/>
  <c r="FQ331" i="16"/>
  <c r="BM331" i="16" s="1"/>
  <c r="FQ332" i="16"/>
  <c r="BM332" i="16" s="1"/>
  <c r="FQ333" i="16"/>
  <c r="BM333" i="16" s="1"/>
  <c r="FQ334" i="16"/>
  <c r="BM334" i="16" s="1"/>
  <c r="FQ335" i="16"/>
  <c r="BM335" i="16" s="1"/>
  <c r="FQ336" i="16"/>
  <c r="BM336" i="16" s="1"/>
  <c r="FQ337" i="16"/>
  <c r="BM337" i="16" s="1"/>
  <c r="FQ338" i="16"/>
  <c r="BM338" i="16" s="1"/>
  <c r="FQ339" i="16"/>
  <c r="BM339" i="16" s="1"/>
  <c r="FQ340" i="16"/>
  <c r="BM340" i="16" s="1"/>
  <c r="FQ341" i="16"/>
  <c r="BM341" i="16" s="1"/>
  <c r="FQ342" i="16"/>
  <c r="BM342" i="16" s="1"/>
  <c r="FQ343" i="16"/>
  <c r="BM343" i="16" s="1"/>
  <c r="FQ344" i="16"/>
  <c r="BM344" i="16" s="1"/>
  <c r="FQ345" i="16"/>
  <c r="BM345" i="16" s="1"/>
  <c r="FQ346" i="16"/>
  <c r="BM346" i="16" s="1"/>
  <c r="FQ347" i="16"/>
  <c r="BM347" i="16" s="1"/>
  <c r="FQ348" i="16"/>
  <c r="BM348" i="16" s="1"/>
  <c r="FQ349" i="16"/>
  <c r="BM349" i="16" s="1"/>
  <c r="FQ350" i="16"/>
  <c r="BM350" i="16" s="1"/>
  <c r="FQ351" i="16"/>
  <c r="BM351" i="16" s="1"/>
  <c r="FQ352" i="16"/>
  <c r="BM352" i="16" s="1"/>
  <c r="FQ353" i="16"/>
  <c r="BM353" i="16" s="1"/>
  <c r="FQ354" i="16"/>
  <c r="BM354" i="16" s="1"/>
  <c r="FQ355" i="16"/>
  <c r="BM355" i="16" s="1"/>
  <c r="FQ356" i="16"/>
  <c r="BM356" i="16" s="1"/>
  <c r="FQ357" i="16"/>
  <c r="BM357" i="16" s="1"/>
  <c r="FQ358" i="16"/>
  <c r="BM358" i="16" s="1"/>
  <c r="FQ359" i="16"/>
  <c r="BM359" i="16" s="1"/>
  <c r="FQ360" i="16"/>
  <c r="BM360" i="16" s="1"/>
  <c r="FQ361" i="16"/>
  <c r="BM361" i="16" s="1"/>
  <c r="FQ362" i="16"/>
  <c r="BM362" i="16" s="1"/>
  <c r="FQ363" i="16"/>
  <c r="BM363" i="16" s="1"/>
  <c r="FQ364" i="16"/>
  <c r="BM364" i="16" s="1"/>
  <c r="FQ365" i="16"/>
  <c r="BM365" i="16" s="1"/>
  <c r="FQ366" i="16"/>
  <c r="BM366" i="16" s="1"/>
  <c r="FQ367" i="16"/>
  <c r="BM367" i="16" s="1"/>
  <c r="FQ368" i="16"/>
  <c r="BM368" i="16" s="1"/>
  <c r="FQ369" i="16"/>
  <c r="BM369" i="16" s="1"/>
  <c r="FQ370" i="16"/>
  <c r="BM370" i="16" s="1"/>
  <c r="FQ371" i="16"/>
  <c r="BM371" i="16" s="1"/>
  <c r="FQ372" i="16"/>
  <c r="BM372" i="16" s="1"/>
  <c r="FQ373" i="16"/>
  <c r="BM373" i="16" s="1"/>
  <c r="FQ374" i="16"/>
  <c r="BM374" i="16" s="1"/>
  <c r="FQ375" i="16"/>
  <c r="BM375" i="16" s="1"/>
  <c r="FQ376" i="16"/>
  <c r="BM376" i="16" s="1"/>
  <c r="FQ377" i="16"/>
  <c r="BM377" i="16" s="1"/>
  <c r="FQ378" i="16"/>
  <c r="BM378" i="16" s="1"/>
  <c r="FQ379" i="16"/>
  <c r="BM379" i="16" s="1"/>
  <c r="FQ380" i="16"/>
  <c r="BM380" i="16" s="1"/>
  <c r="FQ381" i="16"/>
  <c r="BM381" i="16" s="1"/>
  <c r="FQ382" i="16"/>
  <c r="BM382" i="16" s="1"/>
  <c r="FQ383" i="16"/>
  <c r="BM383" i="16" s="1"/>
  <c r="FQ384" i="16"/>
  <c r="BM384" i="16" s="1"/>
  <c r="FQ385" i="16"/>
  <c r="BM385" i="16" s="1"/>
  <c r="FQ386" i="16"/>
  <c r="BM386" i="16" s="1"/>
  <c r="FQ387" i="16"/>
  <c r="BM387" i="16" s="1"/>
  <c r="FQ388" i="16"/>
  <c r="BM388" i="16" s="1"/>
  <c r="FQ389" i="16"/>
  <c r="BM389" i="16" s="1"/>
  <c r="FQ390" i="16"/>
  <c r="BM390" i="16" s="1"/>
  <c r="FQ391" i="16"/>
  <c r="BM391" i="16" s="1"/>
  <c r="FQ392" i="16"/>
  <c r="BM392" i="16" s="1"/>
  <c r="FQ393" i="16"/>
  <c r="BM393" i="16" s="1"/>
  <c r="FQ394" i="16"/>
  <c r="BM394" i="16" s="1"/>
  <c r="FQ395" i="16"/>
  <c r="BM395" i="16" s="1"/>
  <c r="FQ396" i="16"/>
  <c r="BM396" i="16" s="1"/>
  <c r="FQ397" i="16"/>
  <c r="BM397" i="16" s="1"/>
  <c r="FQ398" i="16"/>
  <c r="BM398" i="16" s="1"/>
  <c r="FQ399" i="16"/>
  <c r="BM399" i="16" s="1"/>
  <c r="FQ400" i="16"/>
  <c r="BM400" i="16" s="1"/>
  <c r="FQ401" i="16"/>
  <c r="BM401" i="16" s="1"/>
  <c r="FQ402" i="16"/>
  <c r="BM402" i="16" s="1"/>
  <c r="FQ403" i="16"/>
  <c r="BM403" i="16" s="1"/>
  <c r="FQ404" i="16"/>
  <c r="BM404" i="16" s="1"/>
  <c r="FQ405" i="16"/>
  <c r="BM405" i="16" s="1"/>
  <c r="FQ406" i="16"/>
  <c r="BM406" i="16" s="1"/>
  <c r="FQ407" i="16"/>
  <c r="BM407" i="16" s="1"/>
  <c r="FQ408" i="16"/>
  <c r="BM408" i="16" s="1"/>
  <c r="FQ409" i="16"/>
  <c r="BM409" i="16" s="1"/>
  <c r="FQ410" i="16"/>
  <c r="BM410" i="16" s="1"/>
  <c r="FQ411" i="16"/>
  <c r="BM411" i="16" s="1"/>
  <c r="FQ412" i="16"/>
  <c r="BM412" i="16" s="1"/>
  <c r="FQ413" i="16"/>
  <c r="BM413" i="16" s="1"/>
  <c r="FQ414" i="16"/>
  <c r="BM414" i="16" s="1"/>
  <c r="FQ415" i="16"/>
  <c r="BM415" i="16" s="1"/>
  <c r="FQ416" i="16"/>
  <c r="BM416" i="16" s="1"/>
  <c r="FQ417" i="16"/>
  <c r="BM417" i="16" s="1"/>
  <c r="FQ418" i="16"/>
  <c r="BM418" i="16" s="1"/>
  <c r="FQ419" i="16"/>
  <c r="BM419" i="16" s="1"/>
  <c r="FQ420" i="16"/>
  <c r="BM420" i="16" s="1"/>
  <c r="FQ421" i="16"/>
  <c r="BM421" i="16" s="1"/>
  <c r="FQ422" i="16"/>
  <c r="BM422" i="16" s="1"/>
  <c r="FQ423" i="16"/>
  <c r="BM423" i="16" s="1"/>
  <c r="FQ424" i="16"/>
  <c r="BM424" i="16" s="1"/>
  <c r="FQ425" i="16"/>
  <c r="BM425" i="16" s="1"/>
  <c r="FQ426" i="16"/>
  <c r="BM426" i="16" s="1"/>
  <c r="FQ427" i="16"/>
  <c r="BM427" i="16" s="1"/>
  <c r="FQ428" i="16"/>
  <c r="BM428" i="16" s="1"/>
  <c r="FQ429" i="16"/>
  <c r="BM429" i="16" s="1"/>
  <c r="FQ430" i="16"/>
  <c r="BM430" i="16" s="1"/>
  <c r="FQ431" i="16"/>
  <c r="BM431" i="16" s="1"/>
  <c r="FQ432" i="16"/>
  <c r="BM432" i="16" s="1"/>
  <c r="FQ433" i="16"/>
  <c r="BM433" i="16" s="1"/>
  <c r="FQ434" i="16"/>
  <c r="BM434" i="16" s="1"/>
  <c r="FQ435" i="16"/>
  <c r="BM435" i="16" s="1"/>
  <c r="FQ436" i="16"/>
  <c r="BM436" i="16" s="1"/>
  <c r="FQ437" i="16"/>
  <c r="BM437" i="16" s="1"/>
  <c r="FQ438" i="16"/>
  <c r="BM438" i="16" s="1"/>
  <c r="FQ439" i="16"/>
  <c r="BM439" i="16" s="1"/>
  <c r="FQ440" i="16"/>
  <c r="BM440" i="16" s="1"/>
  <c r="FQ441" i="16"/>
  <c r="BM441" i="16" s="1"/>
  <c r="FQ442" i="16"/>
  <c r="BM442" i="16" s="1"/>
  <c r="FQ443" i="16"/>
  <c r="BM443" i="16" s="1"/>
  <c r="FQ444" i="16"/>
  <c r="BM444" i="16" s="1"/>
  <c r="FQ445" i="16"/>
  <c r="BM445" i="16" s="1"/>
  <c r="FQ446" i="16"/>
  <c r="BM446" i="16" s="1"/>
  <c r="FQ447" i="16"/>
  <c r="BM447" i="16" s="1"/>
  <c r="FQ448" i="16"/>
  <c r="BM448" i="16" s="1"/>
  <c r="FQ449" i="16"/>
  <c r="BM449" i="16" s="1"/>
  <c r="FQ450" i="16"/>
  <c r="BM450" i="16" s="1"/>
  <c r="FQ451" i="16"/>
  <c r="BM451" i="16" s="1"/>
  <c r="FQ452" i="16"/>
  <c r="BM452" i="16" s="1"/>
  <c r="FQ453" i="16"/>
  <c r="BM453" i="16" s="1"/>
  <c r="FQ454" i="16"/>
  <c r="BM454" i="16" s="1"/>
  <c r="FQ455" i="16"/>
  <c r="BM455" i="16" s="1"/>
  <c r="FQ456" i="16"/>
  <c r="BM456" i="16" s="1"/>
  <c r="FQ457" i="16"/>
  <c r="BM457" i="16" s="1"/>
  <c r="FQ458" i="16"/>
  <c r="BM458" i="16" s="1"/>
  <c r="FQ459" i="16"/>
  <c r="BM459" i="16" s="1"/>
  <c r="FQ460" i="16"/>
  <c r="BM460" i="16" s="1"/>
  <c r="FQ461" i="16"/>
  <c r="BM461" i="16" s="1"/>
  <c r="FQ462" i="16"/>
  <c r="BM462" i="16" s="1"/>
  <c r="FQ463" i="16"/>
  <c r="BM463" i="16" s="1"/>
  <c r="FQ464" i="16"/>
  <c r="BM464" i="16" s="1"/>
  <c r="FQ465" i="16"/>
  <c r="BM465" i="16" s="1"/>
  <c r="FQ466" i="16"/>
  <c r="BM466" i="16" s="1"/>
  <c r="FQ467" i="16"/>
  <c r="BM467" i="16" s="1"/>
  <c r="FQ468" i="16"/>
  <c r="BM468" i="16" s="1"/>
  <c r="FQ469" i="16"/>
  <c r="BM469" i="16" s="1"/>
  <c r="FQ470" i="16"/>
  <c r="BM470" i="16" s="1"/>
  <c r="FQ471" i="16"/>
  <c r="BM471" i="16" s="1"/>
  <c r="FQ472" i="16"/>
  <c r="BM472" i="16" s="1"/>
  <c r="FQ473" i="16"/>
  <c r="BM473" i="16" s="1"/>
  <c r="FQ474" i="16"/>
  <c r="BM474" i="16" s="1"/>
  <c r="FQ475" i="16"/>
  <c r="BM475" i="16" s="1"/>
  <c r="FQ476" i="16"/>
  <c r="BM476" i="16" s="1"/>
  <c r="FQ477" i="16"/>
  <c r="BM477" i="16" s="1"/>
  <c r="FQ478" i="16"/>
  <c r="BM478" i="16" s="1"/>
  <c r="FQ479" i="16"/>
  <c r="BM479" i="16" s="1"/>
  <c r="FQ480" i="16"/>
  <c r="BM480" i="16" s="1"/>
  <c r="FQ481" i="16"/>
  <c r="BM481" i="16" s="1"/>
  <c r="FQ482" i="16"/>
  <c r="BM482" i="16" s="1"/>
  <c r="FQ483" i="16"/>
  <c r="BM483" i="16" s="1"/>
  <c r="FQ484" i="16"/>
  <c r="BM484" i="16" s="1"/>
  <c r="FQ485" i="16"/>
  <c r="BM485" i="16" s="1"/>
  <c r="FQ486" i="16"/>
  <c r="BM486" i="16" s="1"/>
  <c r="FQ487" i="16"/>
  <c r="BM487" i="16" s="1"/>
  <c r="FQ488" i="16"/>
  <c r="BM488" i="16" s="1"/>
  <c r="FQ489" i="16"/>
  <c r="BM489" i="16" s="1"/>
  <c r="FQ490" i="16"/>
  <c r="BM490" i="16" s="1"/>
  <c r="FQ491" i="16"/>
  <c r="BM491" i="16" s="1"/>
  <c r="FQ492" i="16"/>
  <c r="BM492" i="16" s="1"/>
  <c r="FQ493" i="16"/>
  <c r="BM493" i="16" s="1"/>
  <c r="FQ494" i="16"/>
  <c r="BM494" i="16" s="1"/>
  <c r="FQ495" i="16"/>
  <c r="BM495" i="16" s="1"/>
  <c r="FQ496" i="16"/>
  <c r="BM496" i="16" s="1"/>
  <c r="FQ497" i="16"/>
  <c r="BM497" i="16" s="1"/>
  <c r="FQ498" i="16"/>
  <c r="BM498" i="16" s="1"/>
  <c r="FQ499" i="16"/>
  <c r="BM499" i="16" s="1"/>
  <c r="FQ500" i="16"/>
  <c r="BM500" i="16" s="1"/>
  <c r="FQ501" i="16"/>
  <c r="BM501" i="16" s="1"/>
  <c r="FQ502" i="16"/>
  <c r="BM502" i="16" s="1"/>
  <c r="FQ503" i="16"/>
  <c r="BM503" i="16" s="1"/>
  <c r="FQ504" i="16"/>
  <c r="BM504" i="16" s="1"/>
  <c r="FQ505" i="16"/>
  <c r="BM505" i="16" s="1"/>
  <c r="FQ506" i="16"/>
  <c r="BM506" i="16" s="1"/>
  <c r="FQ507" i="16"/>
  <c r="BM507" i="16" s="1"/>
  <c r="FQ508" i="16"/>
  <c r="BM508" i="16" s="1"/>
  <c r="FQ509" i="16"/>
  <c r="BM509" i="16" s="1"/>
  <c r="FQ510" i="16"/>
  <c r="BM510" i="16" s="1"/>
  <c r="FQ511" i="16"/>
  <c r="BM511" i="16" s="1"/>
  <c r="FQ512" i="16"/>
  <c r="BM512" i="16" s="1"/>
  <c r="FQ513" i="16"/>
  <c r="BM513" i="16" s="1"/>
  <c r="FQ514" i="16"/>
  <c r="BM514" i="16" s="1"/>
  <c r="FQ515" i="16"/>
  <c r="BM515" i="16" s="1"/>
  <c r="FQ516" i="16"/>
  <c r="BM516" i="16" s="1"/>
  <c r="FQ517" i="16"/>
  <c r="BM517" i="16" s="1"/>
  <c r="FQ518" i="16"/>
  <c r="BM518" i="16" s="1"/>
  <c r="FQ519" i="16"/>
  <c r="BM519" i="16" s="1"/>
  <c r="FQ520" i="16"/>
  <c r="BM520" i="16" s="1"/>
  <c r="FQ521" i="16"/>
  <c r="BM521" i="16" s="1"/>
  <c r="FQ522" i="16"/>
  <c r="BM522" i="16" s="1"/>
  <c r="FQ523" i="16"/>
  <c r="BM523" i="16" s="1"/>
  <c r="FQ524" i="16"/>
  <c r="BM524" i="16" s="1"/>
  <c r="FQ525" i="16"/>
  <c r="BM525" i="16" s="1"/>
  <c r="FQ526" i="16"/>
  <c r="BM526" i="16" s="1"/>
  <c r="FQ527" i="16"/>
  <c r="BM527" i="16" s="1"/>
  <c r="FQ528" i="16"/>
  <c r="BM528" i="16" s="1"/>
  <c r="FQ529" i="16"/>
  <c r="BM529" i="16" s="1"/>
  <c r="FQ530" i="16"/>
  <c r="BM530" i="16" s="1"/>
  <c r="FQ531" i="16"/>
  <c r="BM531" i="16" s="1"/>
  <c r="FQ532" i="16"/>
  <c r="BM532" i="16" s="1"/>
  <c r="FQ533" i="16"/>
  <c r="BM533" i="16" s="1"/>
  <c r="FQ534" i="16"/>
  <c r="BM534" i="16" s="1"/>
  <c r="FQ535" i="16"/>
  <c r="BM535" i="16" s="1"/>
  <c r="FQ536" i="16"/>
  <c r="BM536" i="16" s="1"/>
  <c r="FQ537" i="16"/>
  <c r="BM537" i="16" s="1"/>
  <c r="FQ538" i="16"/>
  <c r="BM538" i="16" s="1"/>
  <c r="FQ539" i="16"/>
  <c r="BM539" i="16" s="1"/>
  <c r="FQ540" i="16"/>
  <c r="BM540" i="16" s="1"/>
  <c r="FQ541" i="16"/>
  <c r="BM541" i="16" s="1"/>
  <c r="FQ542" i="16"/>
  <c r="BM542" i="16" s="1"/>
  <c r="FQ543" i="16"/>
  <c r="BM543" i="16" s="1"/>
  <c r="FQ544" i="16"/>
  <c r="BM544" i="16" s="1"/>
  <c r="FQ545" i="16"/>
  <c r="BM545" i="16" s="1"/>
  <c r="FQ546" i="16"/>
  <c r="BM546" i="16" s="1"/>
  <c r="FQ547" i="16"/>
  <c r="BM547" i="16" s="1"/>
  <c r="FQ548" i="16"/>
  <c r="BM548" i="16" s="1"/>
  <c r="FQ549" i="16"/>
  <c r="BM549" i="16" s="1"/>
  <c r="FQ550" i="16"/>
  <c r="BM550" i="16" s="1"/>
  <c r="FQ551" i="16"/>
  <c r="BM551" i="16" s="1"/>
  <c r="FQ552" i="16"/>
  <c r="BM552" i="16" s="1"/>
  <c r="FQ553" i="16"/>
  <c r="BM553" i="16" s="1"/>
  <c r="FQ554" i="16"/>
  <c r="BM554" i="16" s="1"/>
  <c r="FQ555" i="16"/>
  <c r="BM555" i="16" s="1"/>
  <c r="FQ556" i="16"/>
  <c r="BM556" i="16" s="1"/>
  <c r="FQ557" i="16"/>
  <c r="BM557" i="16" s="1"/>
  <c r="FQ558" i="16"/>
  <c r="BM558" i="16" s="1"/>
  <c r="FQ559" i="16"/>
  <c r="BM559" i="16" s="1"/>
  <c r="FQ560" i="16"/>
  <c r="BM560" i="16" s="1"/>
  <c r="FQ561" i="16"/>
  <c r="BM561" i="16" s="1"/>
  <c r="FQ562" i="16"/>
  <c r="BM562" i="16" s="1"/>
  <c r="FQ563" i="16"/>
  <c r="BM563" i="16" s="1"/>
  <c r="FQ564" i="16"/>
  <c r="BM564" i="16" s="1"/>
  <c r="FQ565" i="16"/>
  <c r="BM565" i="16" s="1"/>
  <c r="FQ566" i="16"/>
  <c r="BM566" i="16" s="1"/>
  <c r="FQ567" i="16"/>
  <c r="BM567" i="16" s="1"/>
  <c r="FQ568" i="16"/>
  <c r="BM568" i="16" s="1"/>
  <c r="FQ569" i="16"/>
  <c r="BM569" i="16" s="1"/>
  <c r="FQ570" i="16"/>
  <c r="BM570" i="16" s="1"/>
  <c r="FQ571" i="16"/>
  <c r="BM571" i="16" s="1"/>
  <c r="FQ572" i="16"/>
  <c r="BM572" i="16" s="1"/>
  <c r="FQ573" i="16"/>
  <c r="BM573" i="16" s="1"/>
  <c r="FQ574" i="16"/>
  <c r="BM574" i="16" s="1"/>
  <c r="FQ575" i="16"/>
  <c r="BM575" i="16" s="1"/>
  <c r="FQ576" i="16"/>
  <c r="BM576" i="16" s="1"/>
  <c r="FQ577" i="16"/>
  <c r="BM577" i="16" s="1"/>
  <c r="FQ578" i="16"/>
  <c r="BM578" i="16" s="1"/>
  <c r="FQ579" i="16"/>
  <c r="BM579" i="16" s="1"/>
  <c r="FQ580" i="16"/>
  <c r="BM580" i="16" s="1"/>
  <c r="FQ581" i="16"/>
  <c r="BM581" i="16" s="1"/>
  <c r="FQ582" i="16"/>
  <c r="BM582" i="16" s="1"/>
  <c r="FQ583" i="16"/>
  <c r="BM583" i="16" s="1"/>
  <c r="FQ584" i="16"/>
  <c r="BM584" i="16" s="1"/>
  <c r="FQ585" i="16"/>
  <c r="BM585" i="16" s="1"/>
  <c r="FQ586" i="16"/>
  <c r="BM586" i="16" s="1"/>
  <c r="FQ587" i="16"/>
  <c r="BM587" i="16" s="1"/>
  <c r="FQ588" i="16"/>
  <c r="BM588" i="16" s="1"/>
  <c r="FQ589" i="16"/>
  <c r="BM589" i="16" s="1"/>
  <c r="FQ590" i="16"/>
  <c r="BM590" i="16" s="1"/>
  <c r="FQ591" i="16"/>
  <c r="BM591" i="16" s="1"/>
  <c r="FQ592" i="16"/>
  <c r="BM592" i="16" s="1"/>
  <c r="FQ593" i="16"/>
  <c r="BM593" i="16" s="1"/>
  <c r="FQ594" i="16"/>
  <c r="BM594" i="16" s="1"/>
  <c r="FQ595" i="16"/>
  <c r="BM595" i="16" s="1"/>
  <c r="FQ596" i="16"/>
  <c r="BM596" i="16" s="1"/>
  <c r="FQ597" i="16"/>
  <c r="BM597" i="16" s="1"/>
  <c r="FQ598" i="16"/>
  <c r="BM598" i="16" s="1"/>
  <c r="FQ599" i="16"/>
  <c r="BM599" i="16" s="1"/>
  <c r="FQ600" i="16"/>
  <c r="BM600" i="16" s="1"/>
  <c r="FQ601" i="16"/>
  <c r="BM601" i="16" s="1"/>
  <c r="FQ602" i="16"/>
  <c r="BM602" i="16" s="1"/>
  <c r="FQ603" i="16"/>
  <c r="BM603" i="16" s="1"/>
  <c r="FQ604" i="16"/>
  <c r="BM604" i="16" s="1"/>
  <c r="FQ605" i="16"/>
  <c r="BM605" i="16" s="1"/>
  <c r="FQ606" i="16"/>
  <c r="BM606" i="16" s="1"/>
  <c r="FQ607" i="16"/>
  <c r="BM607" i="16" s="1"/>
  <c r="FQ608" i="16"/>
  <c r="BM608" i="16" s="1"/>
  <c r="FQ609" i="16"/>
  <c r="BM609" i="16" s="1"/>
  <c r="FQ610" i="16"/>
  <c r="BM610" i="16" s="1"/>
  <c r="FQ611" i="16"/>
  <c r="BM611" i="16" s="1"/>
  <c r="FQ612" i="16"/>
  <c r="BM612" i="16" s="1"/>
  <c r="FQ613" i="16"/>
  <c r="BM613" i="16" s="1"/>
  <c r="FQ614" i="16"/>
  <c r="BM614" i="16" s="1"/>
  <c r="FQ615" i="16"/>
  <c r="BM615" i="16" s="1"/>
  <c r="FQ616" i="16"/>
  <c r="BM616" i="16" s="1"/>
  <c r="FQ617" i="16"/>
  <c r="BM617" i="16" s="1"/>
  <c r="FQ618" i="16"/>
  <c r="BM618" i="16" s="1"/>
  <c r="FQ619" i="16"/>
  <c r="BM619" i="16" s="1"/>
  <c r="FQ620" i="16"/>
  <c r="BM620" i="16" s="1"/>
  <c r="FQ621" i="16"/>
  <c r="BM621" i="16" s="1"/>
  <c r="FQ622" i="16"/>
  <c r="BM622" i="16" s="1"/>
  <c r="FQ623" i="16"/>
  <c r="BM623" i="16" s="1"/>
  <c r="FQ624" i="16"/>
  <c r="BM624" i="16" s="1"/>
  <c r="FQ625" i="16"/>
  <c r="BM625" i="16" s="1"/>
  <c r="FQ626" i="16"/>
  <c r="BM626" i="16" s="1"/>
  <c r="FQ627" i="16"/>
  <c r="BM627" i="16" s="1"/>
  <c r="FQ628" i="16"/>
  <c r="BM628" i="16" s="1"/>
  <c r="FQ629" i="16"/>
  <c r="BM629" i="16" s="1"/>
  <c r="FQ630" i="16"/>
  <c r="BM630" i="16" s="1"/>
  <c r="FQ631" i="16"/>
  <c r="BM631" i="16" s="1"/>
  <c r="FQ632" i="16"/>
  <c r="BM632" i="16" s="1"/>
  <c r="FQ633" i="16"/>
  <c r="BM633" i="16" s="1"/>
  <c r="FQ634" i="16"/>
  <c r="BM634" i="16" s="1"/>
  <c r="FQ635" i="16"/>
  <c r="BM635" i="16" s="1"/>
  <c r="FQ636" i="16"/>
  <c r="BM636" i="16" s="1"/>
  <c r="FQ637" i="16"/>
  <c r="BM637" i="16" s="1"/>
  <c r="FQ638" i="16"/>
  <c r="BM638" i="16" s="1"/>
  <c r="FQ639" i="16"/>
  <c r="BM639" i="16" s="1"/>
  <c r="FQ640" i="16"/>
  <c r="BM640" i="16" s="1"/>
  <c r="FQ641" i="16"/>
  <c r="BM641" i="16" s="1"/>
  <c r="FQ642" i="16"/>
  <c r="BM642" i="16" s="1"/>
  <c r="FQ643" i="16"/>
  <c r="BM643" i="16" s="1"/>
  <c r="FQ644" i="16"/>
  <c r="BM644" i="16" s="1"/>
  <c r="FQ645" i="16"/>
  <c r="BM645" i="16" s="1"/>
  <c r="FQ646" i="16"/>
  <c r="BM646" i="16" s="1"/>
  <c r="FQ647" i="16"/>
  <c r="BM647" i="16" s="1"/>
  <c r="FQ648" i="16"/>
  <c r="BM648" i="16" s="1"/>
  <c r="FQ649" i="16"/>
  <c r="BM649" i="16" s="1"/>
  <c r="FQ650" i="16"/>
  <c r="BM650" i="16" s="1"/>
  <c r="FQ651" i="16"/>
  <c r="BM651" i="16" s="1"/>
  <c r="FQ652" i="16"/>
  <c r="BM652" i="16" s="1"/>
  <c r="FQ653" i="16"/>
  <c r="BM653" i="16" s="1"/>
  <c r="FQ654" i="16"/>
  <c r="BM654" i="16" s="1"/>
  <c r="FQ655" i="16"/>
  <c r="BM655" i="16" s="1"/>
  <c r="FQ656" i="16"/>
  <c r="BM656" i="16" s="1"/>
  <c r="FQ657" i="16"/>
  <c r="BM657" i="16" s="1"/>
  <c r="FQ658" i="16"/>
  <c r="BM658" i="16" s="1"/>
  <c r="FQ659" i="16"/>
  <c r="BM659" i="16" s="1"/>
  <c r="FQ660" i="16"/>
  <c r="BM660" i="16" s="1"/>
  <c r="FQ661" i="16"/>
  <c r="BM661" i="16" s="1"/>
  <c r="FQ662" i="16"/>
  <c r="BM662" i="16" s="1"/>
  <c r="FQ663" i="16"/>
  <c r="BM663" i="16" s="1"/>
  <c r="FQ664" i="16"/>
  <c r="BM664" i="16" s="1"/>
  <c r="FQ665" i="16"/>
  <c r="BM665" i="16" s="1"/>
  <c r="FQ666" i="16"/>
  <c r="BM666" i="16" s="1"/>
  <c r="FQ667" i="16"/>
  <c r="BM667" i="16" s="1"/>
  <c r="FQ668" i="16"/>
  <c r="BM668" i="16" s="1"/>
  <c r="FQ669" i="16"/>
  <c r="BM669" i="16" s="1"/>
  <c r="FQ670" i="16"/>
  <c r="BM670" i="16" s="1"/>
  <c r="FQ671" i="16"/>
  <c r="BM671" i="16" s="1"/>
  <c r="FQ672" i="16"/>
  <c r="BM672" i="16" s="1"/>
  <c r="FQ673" i="16"/>
  <c r="BM673" i="16" s="1"/>
  <c r="FQ674" i="16"/>
  <c r="BM674" i="16" s="1"/>
  <c r="FQ675" i="16"/>
  <c r="BM675" i="16" s="1"/>
  <c r="FQ676" i="16"/>
  <c r="BM676" i="16" s="1"/>
  <c r="FQ677" i="16"/>
  <c r="BM677" i="16" s="1"/>
  <c r="FQ678" i="16"/>
  <c r="BM678" i="16" s="1"/>
  <c r="FQ679" i="16"/>
  <c r="BM679" i="16" s="1"/>
  <c r="FQ680" i="16"/>
  <c r="BM680" i="16" s="1"/>
  <c r="FQ681" i="16"/>
  <c r="BM681" i="16" s="1"/>
  <c r="FQ682" i="16"/>
  <c r="BM682" i="16" s="1"/>
  <c r="FQ683" i="16"/>
  <c r="BM683" i="16" s="1"/>
  <c r="FQ684" i="16"/>
  <c r="BM684" i="16" s="1"/>
  <c r="FQ685" i="16"/>
  <c r="BM685" i="16" s="1"/>
  <c r="FQ686" i="16"/>
  <c r="BM686" i="16" s="1"/>
  <c r="FQ687" i="16"/>
  <c r="BM687" i="16" s="1"/>
  <c r="FQ688" i="16"/>
  <c r="BM688" i="16" s="1"/>
  <c r="FQ689" i="16"/>
  <c r="BM689" i="16" s="1"/>
  <c r="FQ690" i="16"/>
  <c r="BM690" i="16" s="1"/>
  <c r="FQ691" i="16"/>
  <c r="BM691" i="16" s="1"/>
  <c r="FQ692" i="16"/>
  <c r="BM692" i="16" s="1"/>
  <c r="FQ693" i="16"/>
  <c r="BM693" i="16" s="1"/>
  <c r="FQ694" i="16"/>
  <c r="BM694" i="16" s="1"/>
  <c r="FQ695" i="16"/>
  <c r="BM695" i="16" s="1"/>
  <c r="FQ696" i="16"/>
  <c r="BM696" i="16" s="1"/>
  <c r="FQ697" i="16"/>
  <c r="BM697" i="16" s="1"/>
  <c r="FQ698" i="16"/>
  <c r="BM698" i="16" s="1"/>
  <c r="FQ699" i="16"/>
  <c r="BM699" i="16" s="1"/>
  <c r="FQ700" i="16"/>
  <c r="BM700" i="16" s="1"/>
  <c r="FQ701" i="16"/>
  <c r="BM701" i="16" s="1"/>
  <c r="FQ702" i="16"/>
  <c r="BM702" i="16" s="1"/>
  <c r="FQ703" i="16"/>
  <c r="BM703" i="16" s="1"/>
  <c r="FQ704" i="16"/>
  <c r="BM704" i="16" s="1"/>
  <c r="FQ705" i="16"/>
  <c r="BM705" i="16" s="1"/>
  <c r="FQ706" i="16"/>
  <c r="BM706" i="16" s="1"/>
  <c r="FQ707" i="16"/>
  <c r="BM707" i="16" s="1"/>
  <c r="FQ708" i="16"/>
  <c r="BM708" i="16" s="1"/>
  <c r="FQ709" i="16"/>
  <c r="BM709" i="16" s="1"/>
  <c r="FQ710" i="16"/>
  <c r="BM710" i="16" s="1"/>
  <c r="FQ711" i="16"/>
  <c r="BM711" i="16" s="1"/>
  <c r="FQ712" i="16"/>
  <c r="BM712" i="16" s="1"/>
  <c r="FQ713" i="16"/>
  <c r="BM713" i="16" s="1"/>
  <c r="FQ714" i="16"/>
  <c r="BM714" i="16" s="1"/>
  <c r="FQ715" i="16"/>
  <c r="BM715" i="16" s="1"/>
  <c r="FQ716" i="16"/>
  <c r="BM716" i="16" s="1"/>
  <c r="FQ717" i="16"/>
  <c r="BM717" i="16" s="1"/>
  <c r="FQ718" i="16"/>
  <c r="BM718" i="16" s="1"/>
  <c r="FQ719" i="16"/>
  <c r="BM719" i="16" s="1"/>
  <c r="FQ720" i="16"/>
  <c r="BM720" i="16" s="1"/>
  <c r="FQ721" i="16"/>
  <c r="BM721" i="16" s="1"/>
  <c r="FQ722" i="16"/>
  <c r="BM722" i="16" s="1"/>
  <c r="FQ723" i="16"/>
  <c r="BM723" i="16" s="1"/>
  <c r="FQ724" i="16"/>
  <c r="BM724" i="16" s="1"/>
  <c r="FQ725" i="16"/>
  <c r="BM725" i="16" s="1"/>
  <c r="FQ726" i="16"/>
  <c r="BM726" i="16" s="1"/>
  <c r="FQ727" i="16"/>
  <c r="BM727" i="16" s="1"/>
  <c r="FQ728" i="16"/>
  <c r="BM728" i="16" s="1"/>
  <c r="FQ729" i="16"/>
  <c r="BM729" i="16" s="1"/>
  <c r="FQ730" i="16"/>
  <c r="BM730" i="16" s="1"/>
  <c r="FQ731" i="16"/>
  <c r="BM731" i="16" s="1"/>
  <c r="FQ732" i="16"/>
  <c r="BM732" i="16" s="1"/>
  <c r="FQ733" i="16"/>
  <c r="BM733" i="16" s="1"/>
  <c r="FQ734" i="16"/>
  <c r="BM734" i="16" s="1"/>
  <c r="FQ735" i="16"/>
  <c r="BM735" i="16" s="1"/>
  <c r="FQ736" i="16"/>
  <c r="BM736" i="16" s="1"/>
  <c r="FQ737" i="16"/>
  <c r="BM737" i="16" s="1"/>
  <c r="FQ738" i="16"/>
  <c r="BM738" i="16" s="1"/>
  <c r="FQ739" i="16"/>
  <c r="BM739" i="16" s="1"/>
  <c r="FQ740" i="16"/>
  <c r="BM740" i="16" s="1"/>
  <c r="FQ741" i="16"/>
  <c r="BM741" i="16" s="1"/>
  <c r="FQ742" i="16"/>
  <c r="BM742" i="16" s="1"/>
  <c r="FQ743" i="16"/>
  <c r="BM743" i="16" s="1"/>
  <c r="FQ744" i="16"/>
  <c r="BM744" i="16" s="1"/>
  <c r="FQ745" i="16"/>
  <c r="BM745" i="16" s="1"/>
  <c r="FQ746" i="16"/>
  <c r="BM746" i="16" s="1"/>
  <c r="FQ747" i="16"/>
  <c r="BM747" i="16" s="1"/>
  <c r="FQ748" i="16"/>
  <c r="BM748" i="16" s="1"/>
  <c r="FQ749" i="16"/>
  <c r="BM749" i="16" s="1"/>
  <c r="FQ750" i="16"/>
  <c r="BM750" i="16" s="1"/>
  <c r="FQ751" i="16"/>
  <c r="BM751" i="16" s="1"/>
  <c r="FQ752" i="16"/>
  <c r="BM752" i="16" s="1"/>
  <c r="FQ753" i="16"/>
  <c r="BM753" i="16" s="1"/>
  <c r="FQ754" i="16"/>
  <c r="BM754" i="16" s="1"/>
  <c r="FQ755" i="16"/>
  <c r="BM755" i="16" s="1"/>
  <c r="FQ756" i="16"/>
  <c r="BM756" i="16" s="1"/>
  <c r="FQ757" i="16"/>
  <c r="BM757" i="16" s="1"/>
  <c r="FQ758" i="16"/>
  <c r="BM758" i="16" s="1"/>
  <c r="FQ759" i="16"/>
  <c r="BM759" i="16" s="1"/>
  <c r="FQ760" i="16"/>
  <c r="BM760" i="16" s="1"/>
  <c r="FQ761" i="16"/>
  <c r="BM761" i="16" s="1"/>
  <c r="FQ762" i="16"/>
  <c r="BM762" i="16" s="1"/>
  <c r="FQ763" i="16"/>
  <c r="BM763" i="16" s="1"/>
  <c r="FQ764" i="16"/>
  <c r="BM764" i="16" s="1"/>
  <c r="FQ765" i="16"/>
  <c r="BM765" i="16" s="1"/>
  <c r="FQ766" i="16"/>
  <c r="BM766" i="16" s="1"/>
  <c r="FQ767" i="16"/>
  <c r="BM767" i="16" s="1"/>
  <c r="FQ768" i="16"/>
  <c r="BM768" i="16" s="1"/>
  <c r="FQ769" i="16"/>
  <c r="BM769" i="16" s="1"/>
  <c r="FQ770" i="16"/>
  <c r="BM770" i="16" s="1"/>
  <c r="FQ771" i="16"/>
  <c r="BM771" i="16" s="1"/>
  <c r="FQ772" i="16"/>
  <c r="BM772" i="16" s="1"/>
  <c r="FQ773" i="16"/>
  <c r="BM773" i="16" s="1"/>
  <c r="FQ774" i="16"/>
  <c r="BM774" i="16" s="1"/>
  <c r="FQ775" i="16"/>
  <c r="BM775" i="16" s="1"/>
  <c r="FQ776" i="16"/>
  <c r="BM776" i="16" s="1"/>
  <c r="FQ777" i="16"/>
  <c r="BM777" i="16" s="1"/>
  <c r="FQ778" i="16"/>
  <c r="BM778" i="16" s="1"/>
  <c r="FQ779" i="16"/>
  <c r="BM779" i="16" s="1"/>
  <c r="FQ780" i="16"/>
  <c r="BM780" i="16" s="1"/>
  <c r="FQ781" i="16"/>
  <c r="BM781" i="16" s="1"/>
  <c r="FQ782" i="16"/>
  <c r="BM782" i="16" s="1"/>
  <c r="FQ783" i="16"/>
  <c r="BM783" i="16" s="1"/>
  <c r="FQ784" i="16"/>
  <c r="BM784" i="16" s="1"/>
  <c r="FQ785" i="16"/>
  <c r="BM785" i="16" s="1"/>
  <c r="FQ786" i="16"/>
  <c r="BM786" i="16" s="1"/>
  <c r="FQ787" i="16"/>
  <c r="BM787" i="16" s="1"/>
  <c r="FQ788" i="16"/>
  <c r="BM788" i="16" s="1"/>
  <c r="FQ789" i="16"/>
  <c r="BM789" i="16" s="1"/>
  <c r="FQ790" i="16"/>
  <c r="BM790" i="16" s="1"/>
  <c r="FQ791" i="16"/>
  <c r="BM791" i="16" s="1"/>
  <c r="FQ792" i="16"/>
  <c r="BM792" i="16" s="1"/>
  <c r="FQ793" i="16"/>
  <c r="BM793" i="16" s="1"/>
  <c r="FQ794" i="16"/>
  <c r="BM794" i="16" s="1"/>
  <c r="FQ795" i="16"/>
  <c r="BM795" i="16" s="1"/>
  <c r="FQ796" i="16"/>
  <c r="BM796" i="16" s="1"/>
  <c r="FQ797" i="16"/>
  <c r="BM797" i="16" s="1"/>
  <c r="FQ798" i="16"/>
  <c r="BM798" i="16" s="1"/>
  <c r="FQ799" i="16"/>
  <c r="BM799" i="16" s="1"/>
  <c r="FQ800" i="16"/>
  <c r="BM800" i="16" s="1"/>
  <c r="FQ801" i="16"/>
  <c r="BM801" i="16" s="1"/>
  <c r="FQ802" i="16"/>
  <c r="BM802" i="16" s="1"/>
  <c r="FQ803" i="16"/>
  <c r="BM803" i="16" s="1"/>
  <c r="FQ804" i="16"/>
  <c r="BM804" i="16" s="1"/>
  <c r="FQ805" i="16"/>
  <c r="BM805" i="16" s="1"/>
  <c r="FQ806" i="16"/>
  <c r="BM806" i="16" s="1"/>
  <c r="FQ807" i="16"/>
  <c r="BM807" i="16" s="1"/>
  <c r="FQ808" i="16"/>
  <c r="BM808" i="16" s="1"/>
  <c r="FQ809" i="16"/>
  <c r="BM809" i="16" s="1"/>
  <c r="FQ810" i="16"/>
  <c r="BM810" i="16" s="1"/>
  <c r="FQ811" i="16"/>
  <c r="BM811" i="16" s="1"/>
  <c r="FQ812" i="16"/>
  <c r="BM812" i="16" s="1"/>
  <c r="FQ813" i="16"/>
  <c r="BM813" i="16" s="1"/>
  <c r="FQ814" i="16"/>
  <c r="BM814" i="16" s="1"/>
  <c r="FQ815" i="16"/>
  <c r="BM815" i="16" s="1"/>
  <c r="FQ816" i="16"/>
  <c r="BM816" i="16" s="1"/>
  <c r="FQ817" i="16"/>
  <c r="BM817" i="16" s="1"/>
  <c r="FQ818" i="16"/>
  <c r="BM818" i="16" s="1"/>
  <c r="FQ819" i="16"/>
  <c r="BM819" i="16" s="1"/>
  <c r="FQ820" i="16"/>
  <c r="BM820" i="16" s="1"/>
  <c r="FQ821" i="16"/>
  <c r="BM821" i="16" s="1"/>
  <c r="FQ822" i="16"/>
  <c r="BM822" i="16" s="1"/>
  <c r="FQ823" i="16"/>
  <c r="BM823" i="16" s="1"/>
  <c r="FQ824" i="16"/>
  <c r="BM824" i="16" s="1"/>
  <c r="FQ825" i="16"/>
  <c r="BM825" i="16" s="1"/>
  <c r="FQ826" i="16"/>
  <c r="BM826" i="16" s="1"/>
  <c r="FQ827" i="16"/>
  <c r="BM827" i="16" s="1"/>
  <c r="FQ828" i="16"/>
  <c r="BM828" i="16" s="1"/>
  <c r="FQ829" i="16"/>
  <c r="BM829" i="16" s="1"/>
  <c r="FQ830" i="16"/>
  <c r="BM830" i="16" s="1"/>
  <c r="FQ831" i="16"/>
  <c r="BM831" i="16" s="1"/>
  <c r="FQ832" i="16"/>
  <c r="BM832" i="16" s="1"/>
  <c r="FQ833" i="16"/>
  <c r="BM833" i="16" s="1"/>
  <c r="FQ834" i="16"/>
  <c r="BM834" i="16" s="1"/>
  <c r="FQ835" i="16"/>
  <c r="BM835" i="16" s="1"/>
  <c r="FQ836" i="16"/>
  <c r="BM836" i="16" s="1"/>
  <c r="FQ837" i="16"/>
  <c r="BM837" i="16" s="1"/>
  <c r="FQ838" i="16"/>
  <c r="BM838" i="16" s="1"/>
  <c r="FQ839" i="16"/>
  <c r="BM839" i="16" s="1"/>
  <c r="FQ840" i="16"/>
  <c r="BM840" i="16" s="1"/>
  <c r="FQ841" i="16"/>
  <c r="BM841" i="16" s="1"/>
  <c r="FQ842" i="16"/>
  <c r="BM842" i="16" s="1"/>
  <c r="FQ843" i="16"/>
  <c r="BM843" i="16" s="1"/>
  <c r="FQ844" i="16"/>
  <c r="BM844" i="16" s="1"/>
  <c r="FQ845" i="16"/>
  <c r="BM845" i="16" s="1"/>
  <c r="FQ846" i="16"/>
  <c r="BM846" i="16" s="1"/>
  <c r="FQ847" i="16"/>
  <c r="BM847" i="16" s="1"/>
  <c r="FQ848" i="16"/>
  <c r="BM848" i="16" s="1"/>
  <c r="FQ849" i="16"/>
  <c r="BM849" i="16" s="1"/>
  <c r="FQ850" i="16"/>
  <c r="BM850" i="16" s="1"/>
  <c r="FQ851" i="16"/>
  <c r="BM851" i="16" s="1"/>
  <c r="FQ852" i="16"/>
  <c r="BM852" i="16" s="1"/>
  <c r="FQ853" i="16"/>
  <c r="BM853" i="16" s="1"/>
  <c r="FQ854" i="16"/>
  <c r="BM854" i="16" s="1"/>
  <c r="FQ855" i="16"/>
  <c r="BM855" i="16" s="1"/>
  <c r="FQ856" i="16"/>
  <c r="BM856" i="16" s="1"/>
  <c r="FQ857" i="16"/>
  <c r="BM857" i="16" s="1"/>
  <c r="FQ858" i="16"/>
  <c r="BM858" i="16" s="1"/>
  <c r="FQ859" i="16"/>
  <c r="BM859" i="16" s="1"/>
  <c r="FQ860" i="16"/>
  <c r="BM860" i="16" s="1"/>
  <c r="FQ861" i="16"/>
  <c r="BM861" i="16" s="1"/>
  <c r="FQ862" i="16"/>
  <c r="BM862" i="16" s="1"/>
  <c r="FQ863" i="16"/>
  <c r="BM863" i="16" s="1"/>
  <c r="FQ864" i="16"/>
  <c r="BM864" i="16" s="1"/>
  <c r="FQ865" i="16"/>
  <c r="BM865" i="16" s="1"/>
  <c r="FQ866" i="16"/>
  <c r="BM866" i="16" s="1"/>
  <c r="FQ867" i="16"/>
  <c r="BM867" i="16" s="1"/>
  <c r="FQ868" i="16"/>
  <c r="BM868" i="16" s="1"/>
  <c r="FQ869" i="16"/>
  <c r="BM869" i="16" s="1"/>
  <c r="FQ870" i="16"/>
  <c r="BM870" i="16" s="1"/>
  <c r="FQ871" i="16"/>
  <c r="BM871" i="16" s="1"/>
  <c r="FQ872" i="16"/>
  <c r="BM872" i="16" s="1"/>
  <c r="FQ873" i="16"/>
  <c r="BM873" i="16" s="1"/>
  <c r="FQ874" i="16"/>
  <c r="BM874" i="16" s="1"/>
  <c r="FQ875" i="16"/>
  <c r="BM875" i="16" s="1"/>
  <c r="FQ876" i="16"/>
  <c r="BM876" i="16" s="1"/>
  <c r="FQ877" i="16"/>
  <c r="BM877" i="16" s="1"/>
  <c r="FQ878" i="16"/>
  <c r="BM878" i="16" s="1"/>
  <c r="FQ879" i="16"/>
  <c r="BM879" i="16" s="1"/>
  <c r="FQ880" i="16"/>
  <c r="BM880" i="16" s="1"/>
  <c r="FQ881" i="16"/>
  <c r="BM881" i="16" s="1"/>
  <c r="FQ882" i="16"/>
  <c r="BM882" i="16" s="1"/>
  <c r="FQ883" i="16"/>
  <c r="BM883" i="16" s="1"/>
  <c r="FQ884" i="16"/>
  <c r="BM884" i="16" s="1"/>
  <c r="FQ885" i="16"/>
  <c r="BM885" i="16" s="1"/>
  <c r="FQ886" i="16"/>
  <c r="BM886" i="16" s="1"/>
  <c r="FQ887" i="16"/>
  <c r="BM887" i="16" s="1"/>
  <c r="FQ888" i="16"/>
  <c r="BM888" i="16" s="1"/>
  <c r="FQ889" i="16"/>
  <c r="BM889" i="16" s="1"/>
  <c r="FQ890" i="16"/>
  <c r="BM890" i="16" s="1"/>
  <c r="FQ891" i="16"/>
  <c r="BM891" i="16" s="1"/>
  <c r="FQ892" i="16"/>
  <c r="BM892" i="16" s="1"/>
  <c r="FQ893" i="16"/>
  <c r="BM893" i="16" s="1"/>
  <c r="FQ894" i="16"/>
  <c r="BM894" i="16" s="1"/>
  <c r="FQ895" i="16"/>
  <c r="BM895" i="16" s="1"/>
  <c r="FQ896" i="16"/>
  <c r="BM896" i="16" s="1"/>
  <c r="FQ897" i="16"/>
  <c r="BM897" i="16" s="1"/>
  <c r="FQ898" i="16"/>
  <c r="BM898" i="16" s="1"/>
  <c r="FQ899" i="16"/>
  <c r="BM899" i="16" s="1"/>
  <c r="FQ900" i="16"/>
  <c r="BM900" i="16" s="1"/>
  <c r="FQ901" i="16"/>
  <c r="BM901" i="16" s="1"/>
  <c r="FQ902" i="16"/>
  <c r="BM902" i="16" s="1"/>
  <c r="FQ903" i="16"/>
  <c r="BM903" i="16" s="1"/>
  <c r="FQ904" i="16"/>
  <c r="BM904" i="16" s="1"/>
  <c r="FQ905" i="16"/>
  <c r="BM905" i="16" s="1"/>
  <c r="FQ906" i="16"/>
  <c r="BM906" i="16" s="1"/>
  <c r="FQ907" i="16"/>
  <c r="BM907" i="16" s="1"/>
  <c r="FQ908" i="16"/>
  <c r="BM908" i="16" s="1"/>
  <c r="FQ909" i="16"/>
  <c r="BM909" i="16" s="1"/>
  <c r="FQ910" i="16"/>
  <c r="BM910" i="16" s="1"/>
  <c r="FQ911" i="16"/>
  <c r="BM911" i="16" s="1"/>
  <c r="FQ912" i="16"/>
  <c r="BM912" i="16" s="1"/>
  <c r="FQ913" i="16"/>
  <c r="BM913" i="16" s="1"/>
  <c r="FQ914" i="16"/>
  <c r="BM914" i="16" s="1"/>
  <c r="FQ915" i="16"/>
  <c r="BM915" i="16" s="1"/>
  <c r="FQ916" i="16"/>
  <c r="BM916" i="16" s="1"/>
  <c r="FQ917" i="16"/>
  <c r="BM917" i="16" s="1"/>
  <c r="FQ918" i="16"/>
  <c r="BM918" i="16" s="1"/>
  <c r="FQ919" i="16"/>
  <c r="BM919" i="16" s="1"/>
  <c r="FQ920" i="16"/>
  <c r="BM920" i="16" s="1"/>
  <c r="FQ921" i="16"/>
  <c r="BM921" i="16" s="1"/>
  <c r="FQ922" i="16"/>
  <c r="BM922" i="16" s="1"/>
  <c r="FQ923" i="16"/>
  <c r="BM923" i="16" s="1"/>
  <c r="FQ924" i="16"/>
  <c r="BM924" i="16" s="1"/>
  <c r="FQ925" i="16"/>
  <c r="BM925" i="16" s="1"/>
  <c r="FQ926" i="16"/>
  <c r="BM926" i="16" s="1"/>
  <c r="FQ927" i="16"/>
  <c r="BM927" i="16" s="1"/>
  <c r="FQ928" i="16"/>
  <c r="BM928" i="16" s="1"/>
  <c r="FQ929" i="16"/>
  <c r="BM929" i="16" s="1"/>
  <c r="FQ930" i="16"/>
  <c r="BM930" i="16" s="1"/>
  <c r="FQ931" i="16"/>
  <c r="BM931" i="16" s="1"/>
  <c r="FQ932" i="16"/>
  <c r="BM932" i="16" s="1"/>
  <c r="FQ933" i="16"/>
  <c r="BM933" i="16" s="1"/>
  <c r="FQ934" i="16"/>
  <c r="BM934" i="16" s="1"/>
  <c r="FQ935" i="16"/>
  <c r="BM935" i="16" s="1"/>
  <c r="FQ936" i="16"/>
  <c r="BM936" i="16" s="1"/>
  <c r="FQ937" i="16"/>
  <c r="BM937" i="16" s="1"/>
  <c r="FQ938" i="16"/>
  <c r="BM938" i="16" s="1"/>
  <c r="FQ939" i="16"/>
  <c r="BM939" i="16" s="1"/>
  <c r="FQ940" i="16"/>
  <c r="BM940" i="16" s="1"/>
  <c r="FQ941" i="16"/>
  <c r="BM941" i="16" s="1"/>
  <c r="FQ942" i="16"/>
  <c r="BM942" i="16" s="1"/>
  <c r="FQ943" i="16"/>
  <c r="BM943" i="16" s="1"/>
  <c r="FQ944" i="16"/>
  <c r="BM944" i="16" s="1"/>
  <c r="FQ945" i="16"/>
  <c r="BM945" i="16" s="1"/>
  <c r="FQ946" i="16"/>
  <c r="BM946" i="16" s="1"/>
  <c r="FQ947" i="16"/>
  <c r="BM947" i="16" s="1"/>
  <c r="FQ948" i="16"/>
  <c r="BM948" i="16" s="1"/>
  <c r="FQ949" i="16"/>
  <c r="BM949" i="16" s="1"/>
  <c r="FQ950" i="16"/>
  <c r="BM950" i="16" s="1"/>
  <c r="FQ951" i="16"/>
  <c r="BM951" i="16" s="1"/>
  <c r="FQ952" i="16"/>
  <c r="BM952" i="16" s="1"/>
  <c r="FQ953" i="16"/>
  <c r="BM953" i="16" s="1"/>
  <c r="FQ954" i="16"/>
  <c r="BM954" i="16" s="1"/>
  <c r="FQ955" i="16"/>
  <c r="BM955" i="16" s="1"/>
  <c r="FQ956" i="16"/>
  <c r="BM956" i="16" s="1"/>
  <c r="FQ957" i="16"/>
  <c r="BM957" i="16" s="1"/>
  <c r="FQ958" i="16"/>
  <c r="BM958" i="16" s="1"/>
  <c r="FQ959" i="16"/>
  <c r="BM959" i="16" s="1"/>
  <c r="FQ960" i="16"/>
  <c r="BM960" i="16" s="1"/>
  <c r="FQ961" i="16"/>
  <c r="BM961" i="16" s="1"/>
  <c r="FQ962" i="16"/>
  <c r="BM962" i="16" s="1"/>
  <c r="FQ963" i="16"/>
  <c r="BM963" i="16" s="1"/>
  <c r="FQ964" i="16"/>
  <c r="BM964" i="16" s="1"/>
  <c r="FQ965" i="16"/>
  <c r="BM965" i="16" s="1"/>
  <c r="FQ966" i="16"/>
  <c r="BM966" i="16" s="1"/>
  <c r="FQ967" i="16"/>
  <c r="BM967" i="16" s="1"/>
  <c r="FQ968" i="16"/>
  <c r="BM968" i="16" s="1"/>
  <c r="FQ969" i="16"/>
  <c r="BM969" i="16" s="1"/>
  <c r="FQ970" i="16"/>
  <c r="BM970" i="16" s="1"/>
  <c r="FQ971" i="16"/>
  <c r="BM971" i="16" s="1"/>
  <c r="FQ972" i="16"/>
  <c r="BM972" i="16" s="1"/>
  <c r="FQ973" i="16"/>
  <c r="BM973" i="16" s="1"/>
  <c r="FQ974" i="16"/>
  <c r="BM974" i="16" s="1"/>
  <c r="FQ975" i="16"/>
  <c r="BM975" i="16" s="1"/>
  <c r="FQ976" i="16"/>
  <c r="BM976" i="16" s="1"/>
  <c r="FQ977" i="16"/>
  <c r="BM977" i="16" s="1"/>
  <c r="FQ978" i="16"/>
  <c r="BM978" i="16" s="1"/>
  <c r="FQ979" i="16"/>
  <c r="BM979" i="16" s="1"/>
  <c r="FQ980" i="16"/>
  <c r="BM980" i="16" s="1"/>
  <c r="FQ981" i="16"/>
  <c r="BM981" i="16" s="1"/>
  <c r="FQ982" i="16"/>
  <c r="BM982" i="16" s="1"/>
  <c r="FQ983" i="16"/>
  <c r="BM983" i="16" s="1"/>
  <c r="FQ984" i="16"/>
  <c r="BM984" i="16" s="1"/>
  <c r="FQ985" i="16"/>
  <c r="BM985" i="16" s="1"/>
  <c r="FQ986" i="16"/>
  <c r="BM986" i="16" s="1"/>
  <c r="FQ987" i="16"/>
  <c r="BM987" i="16" s="1"/>
  <c r="FQ988" i="16"/>
  <c r="BM988" i="16" s="1"/>
  <c r="FQ989" i="16"/>
  <c r="BM989" i="16" s="1"/>
  <c r="FQ990" i="16"/>
  <c r="BM990" i="16" s="1"/>
  <c r="FQ991" i="16"/>
  <c r="BM991" i="16" s="1"/>
  <c r="FQ992" i="16"/>
  <c r="BM992" i="16" s="1"/>
  <c r="FQ993" i="16"/>
  <c r="BM993" i="16" s="1"/>
  <c r="FQ994" i="16"/>
  <c r="BM994" i="16" s="1"/>
  <c r="FQ995" i="16"/>
  <c r="BM995" i="16" s="1"/>
  <c r="FQ996" i="16"/>
  <c r="BM996" i="16" s="1"/>
  <c r="FQ997" i="16"/>
  <c r="BM997" i="16" s="1"/>
  <c r="FQ998" i="16"/>
  <c r="BM998" i="16" s="1"/>
  <c r="FQ999" i="16"/>
  <c r="BM999" i="16" s="1"/>
  <c r="FQ1000" i="16"/>
  <c r="BM1000" i="16" s="1"/>
  <c r="FQ1001" i="16"/>
  <c r="BM1001" i="16" s="1"/>
  <c r="FQ1002" i="16"/>
  <c r="BM1002" i="16" s="1"/>
  <c r="FQ1003" i="16"/>
  <c r="BM1003" i="16" s="1"/>
  <c r="FQ1004" i="16"/>
  <c r="BM1004" i="16" s="1"/>
  <c r="FQ1005" i="16"/>
  <c r="BM1005" i="16" s="1"/>
  <c r="FQ1006" i="16"/>
  <c r="BM1006" i="16" s="1"/>
  <c r="FQ1007" i="16"/>
  <c r="BM1007" i="16" s="1"/>
  <c r="FQ1008" i="16"/>
  <c r="BM1008" i="16" s="1"/>
  <c r="FQ1009" i="16"/>
  <c r="BM1009" i="16" s="1"/>
  <c r="FQ1010" i="16"/>
  <c r="BM1010" i="16" s="1"/>
  <c r="FQ1011" i="16"/>
  <c r="BM1011" i="16" s="1"/>
  <c r="FQ1012" i="16"/>
  <c r="BM1012" i="16" s="1"/>
  <c r="FQ1013" i="16"/>
  <c r="BM1013" i="16" s="1"/>
  <c r="FQ1014" i="16"/>
  <c r="BM1014" i="16" s="1"/>
  <c r="FQ1015" i="16"/>
  <c r="BM1015" i="16" s="1"/>
  <c r="FQ1016" i="16"/>
  <c r="BM1016" i="16" s="1"/>
  <c r="FQ18" i="16"/>
  <c r="BM18" i="16" s="1"/>
  <c r="FO19" i="16"/>
  <c r="FP19" i="16" s="1"/>
  <c r="E19" i="16" s="1"/>
  <c r="CE19" i="16" s="1"/>
  <c r="FO20" i="16"/>
  <c r="FP20" i="16" s="1"/>
  <c r="E20" i="16" s="1"/>
  <c r="FO21" i="16"/>
  <c r="FP21" i="16" s="1"/>
  <c r="E21" i="16" s="1"/>
  <c r="FO22" i="16"/>
  <c r="FP22" i="16" s="1"/>
  <c r="E22" i="16" s="1"/>
  <c r="FO23" i="16"/>
  <c r="FP23" i="16" s="1"/>
  <c r="E23" i="16" s="1"/>
  <c r="FO24" i="16"/>
  <c r="FP24" i="16" s="1"/>
  <c r="E24" i="16" s="1"/>
  <c r="FO25" i="16"/>
  <c r="FP25" i="16" s="1"/>
  <c r="E25" i="16" s="1"/>
  <c r="FO26" i="16"/>
  <c r="FP26" i="16" s="1"/>
  <c r="E26" i="16" s="1"/>
  <c r="FO27" i="16"/>
  <c r="FP27" i="16" s="1"/>
  <c r="E27" i="16" s="1"/>
  <c r="FO28" i="16"/>
  <c r="FP28" i="16" s="1"/>
  <c r="E28" i="16" s="1"/>
  <c r="FO29" i="16"/>
  <c r="FP29" i="16" s="1"/>
  <c r="E29" i="16" s="1"/>
  <c r="FO30" i="16"/>
  <c r="FP30" i="16" s="1"/>
  <c r="E30" i="16" s="1"/>
  <c r="FO31" i="16"/>
  <c r="FP31" i="16" s="1"/>
  <c r="E31" i="16" s="1"/>
  <c r="FO32" i="16"/>
  <c r="FP32" i="16" s="1"/>
  <c r="E32" i="16" s="1"/>
  <c r="FO33" i="16"/>
  <c r="FP33" i="16" s="1"/>
  <c r="E33" i="16" s="1"/>
  <c r="FO34" i="16"/>
  <c r="FP34" i="16" s="1"/>
  <c r="E34" i="16" s="1"/>
  <c r="FO35" i="16"/>
  <c r="FP35" i="16" s="1"/>
  <c r="E35" i="16" s="1"/>
  <c r="FO36" i="16"/>
  <c r="FP36" i="16" s="1"/>
  <c r="E36" i="16" s="1"/>
  <c r="FO37" i="16"/>
  <c r="FP37" i="16" s="1"/>
  <c r="E37" i="16" s="1"/>
  <c r="FO38" i="16"/>
  <c r="FP38" i="16" s="1"/>
  <c r="E38" i="16" s="1"/>
  <c r="FO39" i="16"/>
  <c r="FP39" i="16" s="1"/>
  <c r="E39" i="16" s="1"/>
  <c r="FO40" i="16"/>
  <c r="FP40" i="16" s="1"/>
  <c r="E40" i="16" s="1"/>
  <c r="FO41" i="16"/>
  <c r="FP41" i="16" s="1"/>
  <c r="E41" i="16" s="1"/>
  <c r="FO42" i="16"/>
  <c r="FP42" i="16" s="1"/>
  <c r="E42" i="16" s="1"/>
  <c r="FO43" i="16"/>
  <c r="FP43" i="16" s="1"/>
  <c r="E43" i="16" s="1"/>
  <c r="FO44" i="16"/>
  <c r="FP44" i="16" s="1"/>
  <c r="E44" i="16" s="1"/>
  <c r="FO45" i="16"/>
  <c r="FP45" i="16" s="1"/>
  <c r="E45" i="16" s="1"/>
  <c r="FO46" i="16"/>
  <c r="FP46" i="16" s="1"/>
  <c r="E46" i="16" s="1"/>
  <c r="FO47" i="16"/>
  <c r="FP47" i="16" s="1"/>
  <c r="E47" i="16" s="1"/>
  <c r="FO48" i="16"/>
  <c r="FP48" i="16" s="1"/>
  <c r="E48" i="16" s="1"/>
  <c r="FO49" i="16"/>
  <c r="FP49" i="16" s="1"/>
  <c r="E49" i="16" s="1"/>
  <c r="FO50" i="16"/>
  <c r="FP50" i="16" s="1"/>
  <c r="E50" i="16" s="1"/>
  <c r="FO51" i="16"/>
  <c r="FP51" i="16" s="1"/>
  <c r="E51" i="16" s="1"/>
  <c r="FO52" i="16"/>
  <c r="FP52" i="16" s="1"/>
  <c r="E52" i="16" s="1"/>
  <c r="FO53" i="16"/>
  <c r="FP53" i="16" s="1"/>
  <c r="E53" i="16" s="1"/>
  <c r="FO54" i="16"/>
  <c r="FP54" i="16" s="1"/>
  <c r="E54" i="16" s="1"/>
  <c r="FO55" i="16"/>
  <c r="FP55" i="16" s="1"/>
  <c r="E55" i="16" s="1"/>
  <c r="FO56" i="16"/>
  <c r="FP56" i="16" s="1"/>
  <c r="E56" i="16" s="1"/>
  <c r="FO57" i="16"/>
  <c r="FP57" i="16" s="1"/>
  <c r="E57" i="16" s="1"/>
  <c r="FO58" i="16"/>
  <c r="FP58" i="16" s="1"/>
  <c r="E58" i="16" s="1"/>
  <c r="FO59" i="16"/>
  <c r="FP59" i="16" s="1"/>
  <c r="E59" i="16" s="1"/>
  <c r="FO60" i="16"/>
  <c r="FP60" i="16" s="1"/>
  <c r="E60" i="16" s="1"/>
  <c r="FO61" i="16"/>
  <c r="FP61" i="16" s="1"/>
  <c r="E61" i="16" s="1"/>
  <c r="FO62" i="16"/>
  <c r="FP62" i="16" s="1"/>
  <c r="E62" i="16" s="1"/>
  <c r="FO63" i="16"/>
  <c r="FP63" i="16" s="1"/>
  <c r="E63" i="16" s="1"/>
  <c r="FO64" i="16"/>
  <c r="FP64" i="16" s="1"/>
  <c r="E64" i="16" s="1"/>
  <c r="FO65" i="16"/>
  <c r="FP65" i="16" s="1"/>
  <c r="E65" i="16" s="1"/>
  <c r="FO66" i="16"/>
  <c r="FP66" i="16" s="1"/>
  <c r="E66" i="16" s="1"/>
  <c r="FO67" i="16"/>
  <c r="FP67" i="16" s="1"/>
  <c r="E67" i="16" s="1"/>
  <c r="FO68" i="16"/>
  <c r="FP68" i="16" s="1"/>
  <c r="E68" i="16" s="1"/>
  <c r="FO69" i="16"/>
  <c r="FP69" i="16" s="1"/>
  <c r="E69" i="16" s="1"/>
  <c r="FO70" i="16"/>
  <c r="FP70" i="16" s="1"/>
  <c r="E70" i="16" s="1"/>
  <c r="FO71" i="16"/>
  <c r="FP71" i="16" s="1"/>
  <c r="E71" i="16" s="1"/>
  <c r="FO72" i="16"/>
  <c r="FP72" i="16" s="1"/>
  <c r="E72" i="16" s="1"/>
  <c r="FO73" i="16"/>
  <c r="FP73" i="16" s="1"/>
  <c r="E73" i="16" s="1"/>
  <c r="FO74" i="16"/>
  <c r="FP74" i="16" s="1"/>
  <c r="E74" i="16" s="1"/>
  <c r="FO75" i="16"/>
  <c r="FP75" i="16" s="1"/>
  <c r="E75" i="16" s="1"/>
  <c r="FO76" i="16"/>
  <c r="FP76" i="16" s="1"/>
  <c r="E76" i="16" s="1"/>
  <c r="FO77" i="16"/>
  <c r="FP77" i="16" s="1"/>
  <c r="E77" i="16" s="1"/>
  <c r="FO78" i="16"/>
  <c r="FP78" i="16" s="1"/>
  <c r="E78" i="16" s="1"/>
  <c r="FO79" i="16"/>
  <c r="FP79" i="16" s="1"/>
  <c r="E79" i="16" s="1"/>
  <c r="FO80" i="16"/>
  <c r="FP80" i="16" s="1"/>
  <c r="E80" i="16" s="1"/>
  <c r="FO81" i="16"/>
  <c r="FP81" i="16" s="1"/>
  <c r="E81" i="16" s="1"/>
  <c r="FO82" i="16"/>
  <c r="FP82" i="16" s="1"/>
  <c r="E82" i="16" s="1"/>
  <c r="FO83" i="16"/>
  <c r="FP83" i="16" s="1"/>
  <c r="E83" i="16" s="1"/>
  <c r="FO84" i="16"/>
  <c r="FP84" i="16" s="1"/>
  <c r="E84" i="16" s="1"/>
  <c r="FO85" i="16"/>
  <c r="FP85" i="16" s="1"/>
  <c r="E85" i="16" s="1"/>
  <c r="FO86" i="16"/>
  <c r="FP86" i="16" s="1"/>
  <c r="E86" i="16" s="1"/>
  <c r="FO87" i="16"/>
  <c r="FP87" i="16" s="1"/>
  <c r="E87" i="16" s="1"/>
  <c r="FO88" i="16"/>
  <c r="FP88" i="16" s="1"/>
  <c r="E88" i="16" s="1"/>
  <c r="FO89" i="16"/>
  <c r="FP89" i="16" s="1"/>
  <c r="E89" i="16" s="1"/>
  <c r="FO90" i="16"/>
  <c r="FP90" i="16" s="1"/>
  <c r="E90" i="16" s="1"/>
  <c r="FO91" i="16"/>
  <c r="FP91" i="16" s="1"/>
  <c r="E91" i="16" s="1"/>
  <c r="FO92" i="16"/>
  <c r="FP92" i="16" s="1"/>
  <c r="E92" i="16" s="1"/>
  <c r="FO93" i="16"/>
  <c r="FP93" i="16" s="1"/>
  <c r="E93" i="16" s="1"/>
  <c r="FO94" i="16"/>
  <c r="FP94" i="16" s="1"/>
  <c r="E94" i="16" s="1"/>
  <c r="FO95" i="16"/>
  <c r="FP95" i="16" s="1"/>
  <c r="E95" i="16" s="1"/>
  <c r="FO96" i="16"/>
  <c r="FP96" i="16" s="1"/>
  <c r="E96" i="16" s="1"/>
  <c r="FO97" i="16"/>
  <c r="FP97" i="16" s="1"/>
  <c r="E97" i="16" s="1"/>
  <c r="FO98" i="16"/>
  <c r="FP98" i="16" s="1"/>
  <c r="E98" i="16" s="1"/>
  <c r="FO99" i="16"/>
  <c r="FP99" i="16" s="1"/>
  <c r="E99" i="16" s="1"/>
  <c r="FO100" i="16"/>
  <c r="FP100" i="16" s="1"/>
  <c r="E100" i="16" s="1"/>
  <c r="FO101" i="16"/>
  <c r="FP101" i="16" s="1"/>
  <c r="E101" i="16" s="1"/>
  <c r="FO102" i="16"/>
  <c r="FP102" i="16" s="1"/>
  <c r="E102" i="16" s="1"/>
  <c r="FO103" i="16"/>
  <c r="FP103" i="16" s="1"/>
  <c r="E103" i="16" s="1"/>
  <c r="FO104" i="16"/>
  <c r="FP104" i="16" s="1"/>
  <c r="E104" i="16" s="1"/>
  <c r="FO105" i="16"/>
  <c r="FP105" i="16" s="1"/>
  <c r="E105" i="16" s="1"/>
  <c r="FO106" i="16"/>
  <c r="FP106" i="16" s="1"/>
  <c r="E106" i="16" s="1"/>
  <c r="FO107" i="16"/>
  <c r="FP107" i="16" s="1"/>
  <c r="E107" i="16" s="1"/>
  <c r="FO108" i="16"/>
  <c r="FP108" i="16" s="1"/>
  <c r="E108" i="16" s="1"/>
  <c r="FO109" i="16"/>
  <c r="FP109" i="16" s="1"/>
  <c r="E109" i="16" s="1"/>
  <c r="FO110" i="16"/>
  <c r="FP110" i="16" s="1"/>
  <c r="E110" i="16" s="1"/>
  <c r="FO111" i="16"/>
  <c r="FP111" i="16" s="1"/>
  <c r="E111" i="16" s="1"/>
  <c r="FO112" i="16"/>
  <c r="FP112" i="16" s="1"/>
  <c r="E112" i="16" s="1"/>
  <c r="FO113" i="16"/>
  <c r="FP113" i="16" s="1"/>
  <c r="E113" i="16" s="1"/>
  <c r="FO114" i="16"/>
  <c r="FP114" i="16" s="1"/>
  <c r="E114" i="16" s="1"/>
  <c r="FO115" i="16"/>
  <c r="FP115" i="16" s="1"/>
  <c r="E115" i="16" s="1"/>
  <c r="FO116" i="16"/>
  <c r="FP116" i="16" s="1"/>
  <c r="E116" i="16" s="1"/>
  <c r="FO117" i="16"/>
  <c r="FP117" i="16" s="1"/>
  <c r="E117" i="16" s="1"/>
  <c r="FO118" i="16"/>
  <c r="FP118" i="16" s="1"/>
  <c r="E118" i="16" s="1"/>
  <c r="FO119" i="16"/>
  <c r="FP119" i="16" s="1"/>
  <c r="E119" i="16" s="1"/>
  <c r="FO120" i="16"/>
  <c r="FP120" i="16" s="1"/>
  <c r="E120" i="16" s="1"/>
  <c r="FO121" i="16"/>
  <c r="FP121" i="16" s="1"/>
  <c r="E121" i="16" s="1"/>
  <c r="FO122" i="16"/>
  <c r="FP122" i="16" s="1"/>
  <c r="E122" i="16" s="1"/>
  <c r="FO123" i="16"/>
  <c r="FP123" i="16" s="1"/>
  <c r="E123" i="16" s="1"/>
  <c r="FO124" i="16"/>
  <c r="FP124" i="16" s="1"/>
  <c r="E124" i="16" s="1"/>
  <c r="FO125" i="16"/>
  <c r="FP125" i="16" s="1"/>
  <c r="E125" i="16" s="1"/>
  <c r="FO126" i="16"/>
  <c r="FP126" i="16" s="1"/>
  <c r="E126" i="16" s="1"/>
  <c r="FO127" i="16"/>
  <c r="FP127" i="16" s="1"/>
  <c r="E127" i="16" s="1"/>
  <c r="FO128" i="16"/>
  <c r="FP128" i="16" s="1"/>
  <c r="E128" i="16" s="1"/>
  <c r="FO129" i="16"/>
  <c r="FP129" i="16" s="1"/>
  <c r="E129" i="16" s="1"/>
  <c r="FO130" i="16"/>
  <c r="FP130" i="16" s="1"/>
  <c r="E130" i="16" s="1"/>
  <c r="FO131" i="16"/>
  <c r="FP131" i="16" s="1"/>
  <c r="E131" i="16" s="1"/>
  <c r="FO132" i="16"/>
  <c r="FP132" i="16" s="1"/>
  <c r="E132" i="16" s="1"/>
  <c r="FO133" i="16"/>
  <c r="FP133" i="16" s="1"/>
  <c r="E133" i="16" s="1"/>
  <c r="FO134" i="16"/>
  <c r="FP134" i="16" s="1"/>
  <c r="E134" i="16" s="1"/>
  <c r="FO135" i="16"/>
  <c r="FP135" i="16" s="1"/>
  <c r="E135" i="16" s="1"/>
  <c r="FO136" i="16"/>
  <c r="FP136" i="16" s="1"/>
  <c r="E136" i="16" s="1"/>
  <c r="FO137" i="16"/>
  <c r="FP137" i="16" s="1"/>
  <c r="E137" i="16" s="1"/>
  <c r="FO138" i="16"/>
  <c r="FP138" i="16" s="1"/>
  <c r="E138" i="16" s="1"/>
  <c r="FO139" i="16"/>
  <c r="FP139" i="16" s="1"/>
  <c r="E139" i="16" s="1"/>
  <c r="FO140" i="16"/>
  <c r="FP140" i="16" s="1"/>
  <c r="E140" i="16" s="1"/>
  <c r="FO141" i="16"/>
  <c r="FP141" i="16" s="1"/>
  <c r="E141" i="16" s="1"/>
  <c r="FO142" i="16"/>
  <c r="FP142" i="16" s="1"/>
  <c r="E142" i="16" s="1"/>
  <c r="FO143" i="16"/>
  <c r="FP143" i="16" s="1"/>
  <c r="E143" i="16" s="1"/>
  <c r="FO144" i="16"/>
  <c r="FP144" i="16" s="1"/>
  <c r="E144" i="16" s="1"/>
  <c r="FO145" i="16"/>
  <c r="FP145" i="16" s="1"/>
  <c r="E145" i="16" s="1"/>
  <c r="FO146" i="16"/>
  <c r="FP146" i="16" s="1"/>
  <c r="E146" i="16" s="1"/>
  <c r="FO147" i="16"/>
  <c r="FP147" i="16" s="1"/>
  <c r="E147" i="16" s="1"/>
  <c r="FO148" i="16"/>
  <c r="FP148" i="16" s="1"/>
  <c r="E148" i="16" s="1"/>
  <c r="FO149" i="16"/>
  <c r="FP149" i="16" s="1"/>
  <c r="E149" i="16" s="1"/>
  <c r="FO150" i="16"/>
  <c r="FP150" i="16" s="1"/>
  <c r="E150" i="16" s="1"/>
  <c r="FO151" i="16"/>
  <c r="FP151" i="16" s="1"/>
  <c r="E151" i="16" s="1"/>
  <c r="FO152" i="16"/>
  <c r="FP152" i="16" s="1"/>
  <c r="E152" i="16" s="1"/>
  <c r="FO153" i="16"/>
  <c r="FP153" i="16" s="1"/>
  <c r="E153" i="16" s="1"/>
  <c r="FO154" i="16"/>
  <c r="FP154" i="16" s="1"/>
  <c r="E154" i="16" s="1"/>
  <c r="FO155" i="16"/>
  <c r="FP155" i="16" s="1"/>
  <c r="E155" i="16" s="1"/>
  <c r="FO156" i="16"/>
  <c r="FP156" i="16" s="1"/>
  <c r="E156" i="16" s="1"/>
  <c r="FO157" i="16"/>
  <c r="FP157" i="16" s="1"/>
  <c r="E157" i="16" s="1"/>
  <c r="FO158" i="16"/>
  <c r="FP158" i="16" s="1"/>
  <c r="E158" i="16" s="1"/>
  <c r="FO159" i="16"/>
  <c r="FP159" i="16" s="1"/>
  <c r="E159" i="16" s="1"/>
  <c r="FO160" i="16"/>
  <c r="FP160" i="16" s="1"/>
  <c r="E160" i="16" s="1"/>
  <c r="FO161" i="16"/>
  <c r="FP161" i="16" s="1"/>
  <c r="E161" i="16" s="1"/>
  <c r="FO162" i="16"/>
  <c r="FP162" i="16" s="1"/>
  <c r="E162" i="16" s="1"/>
  <c r="FO163" i="16"/>
  <c r="FP163" i="16" s="1"/>
  <c r="E163" i="16" s="1"/>
  <c r="FO164" i="16"/>
  <c r="FP164" i="16" s="1"/>
  <c r="E164" i="16" s="1"/>
  <c r="FO165" i="16"/>
  <c r="FP165" i="16" s="1"/>
  <c r="E165" i="16" s="1"/>
  <c r="FO166" i="16"/>
  <c r="FP166" i="16" s="1"/>
  <c r="E166" i="16" s="1"/>
  <c r="FO167" i="16"/>
  <c r="FP167" i="16" s="1"/>
  <c r="E167" i="16" s="1"/>
  <c r="FO168" i="16"/>
  <c r="FP168" i="16" s="1"/>
  <c r="E168" i="16" s="1"/>
  <c r="FO169" i="16"/>
  <c r="FP169" i="16" s="1"/>
  <c r="E169" i="16" s="1"/>
  <c r="FO170" i="16"/>
  <c r="FP170" i="16" s="1"/>
  <c r="E170" i="16" s="1"/>
  <c r="FO171" i="16"/>
  <c r="FP171" i="16" s="1"/>
  <c r="E171" i="16" s="1"/>
  <c r="FO172" i="16"/>
  <c r="FP172" i="16" s="1"/>
  <c r="E172" i="16" s="1"/>
  <c r="FO173" i="16"/>
  <c r="FP173" i="16" s="1"/>
  <c r="E173" i="16" s="1"/>
  <c r="FO174" i="16"/>
  <c r="FP174" i="16" s="1"/>
  <c r="E174" i="16" s="1"/>
  <c r="FO175" i="16"/>
  <c r="FP175" i="16" s="1"/>
  <c r="E175" i="16" s="1"/>
  <c r="FO176" i="16"/>
  <c r="FP176" i="16" s="1"/>
  <c r="E176" i="16" s="1"/>
  <c r="FO177" i="16"/>
  <c r="FP177" i="16" s="1"/>
  <c r="E177" i="16" s="1"/>
  <c r="FO178" i="16"/>
  <c r="FP178" i="16" s="1"/>
  <c r="E178" i="16" s="1"/>
  <c r="FO179" i="16"/>
  <c r="FP179" i="16" s="1"/>
  <c r="E179" i="16" s="1"/>
  <c r="FO180" i="16"/>
  <c r="FP180" i="16" s="1"/>
  <c r="E180" i="16" s="1"/>
  <c r="FO181" i="16"/>
  <c r="FP181" i="16" s="1"/>
  <c r="E181" i="16" s="1"/>
  <c r="FO182" i="16"/>
  <c r="FP182" i="16" s="1"/>
  <c r="E182" i="16" s="1"/>
  <c r="FO183" i="16"/>
  <c r="FP183" i="16" s="1"/>
  <c r="E183" i="16" s="1"/>
  <c r="FO184" i="16"/>
  <c r="FP184" i="16" s="1"/>
  <c r="E184" i="16" s="1"/>
  <c r="FO185" i="16"/>
  <c r="FP185" i="16" s="1"/>
  <c r="E185" i="16" s="1"/>
  <c r="FO186" i="16"/>
  <c r="FP186" i="16" s="1"/>
  <c r="E186" i="16" s="1"/>
  <c r="FO187" i="16"/>
  <c r="FP187" i="16" s="1"/>
  <c r="E187" i="16" s="1"/>
  <c r="FO188" i="16"/>
  <c r="FP188" i="16" s="1"/>
  <c r="E188" i="16" s="1"/>
  <c r="FO189" i="16"/>
  <c r="FP189" i="16" s="1"/>
  <c r="E189" i="16" s="1"/>
  <c r="FO190" i="16"/>
  <c r="FP190" i="16" s="1"/>
  <c r="E190" i="16" s="1"/>
  <c r="FO191" i="16"/>
  <c r="FP191" i="16" s="1"/>
  <c r="E191" i="16" s="1"/>
  <c r="FO192" i="16"/>
  <c r="FP192" i="16" s="1"/>
  <c r="E192" i="16" s="1"/>
  <c r="FO193" i="16"/>
  <c r="FP193" i="16" s="1"/>
  <c r="E193" i="16" s="1"/>
  <c r="FO194" i="16"/>
  <c r="FP194" i="16" s="1"/>
  <c r="E194" i="16" s="1"/>
  <c r="FO195" i="16"/>
  <c r="FP195" i="16" s="1"/>
  <c r="E195" i="16" s="1"/>
  <c r="FO196" i="16"/>
  <c r="FP196" i="16" s="1"/>
  <c r="E196" i="16" s="1"/>
  <c r="FO197" i="16"/>
  <c r="FP197" i="16" s="1"/>
  <c r="E197" i="16" s="1"/>
  <c r="FO198" i="16"/>
  <c r="FP198" i="16" s="1"/>
  <c r="E198" i="16" s="1"/>
  <c r="FO199" i="16"/>
  <c r="FP199" i="16" s="1"/>
  <c r="E199" i="16" s="1"/>
  <c r="FO200" i="16"/>
  <c r="FP200" i="16" s="1"/>
  <c r="E200" i="16" s="1"/>
  <c r="FO201" i="16"/>
  <c r="FP201" i="16" s="1"/>
  <c r="E201" i="16" s="1"/>
  <c r="FO202" i="16"/>
  <c r="FP202" i="16" s="1"/>
  <c r="E202" i="16" s="1"/>
  <c r="FO203" i="16"/>
  <c r="FP203" i="16" s="1"/>
  <c r="E203" i="16" s="1"/>
  <c r="FO204" i="16"/>
  <c r="FP204" i="16" s="1"/>
  <c r="E204" i="16" s="1"/>
  <c r="FO205" i="16"/>
  <c r="FP205" i="16" s="1"/>
  <c r="E205" i="16" s="1"/>
  <c r="FO206" i="16"/>
  <c r="FP206" i="16" s="1"/>
  <c r="E206" i="16" s="1"/>
  <c r="FO207" i="16"/>
  <c r="FP207" i="16" s="1"/>
  <c r="E207" i="16" s="1"/>
  <c r="FO208" i="16"/>
  <c r="FP208" i="16" s="1"/>
  <c r="E208" i="16" s="1"/>
  <c r="FO209" i="16"/>
  <c r="FP209" i="16" s="1"/>
  <c r="E209" i="16" s="1"/>
  <c r="FO210" i="16"/>
  <c r="FP210" i="16" s="1"/>
  <c r="E210" i="16" s="1"/>
  <c r="FO211" i="16"/>
  <c r="FP211" i="16" s="1"/>
  <c r="E211" i="16" s="1"/>
  <c r="FO212" i="16"/>
  <c r="FP212" i="16" s="1"/>
  <c r="E212" i="16" s="1"/>
  <c r="FO213" i="16"/>
  <c r="FP213" i="16" s="1"/>
  <c r="E213" i="16" s="1"/>
  <c r="FO214" i="16"/>
  <c r="FP214" i="16" s="1"/>
  <c r="E214" i="16" s="1"/>
  <c r="FO215" i="16"/>
  <c r="FP215" i="16" s="1"/>
  <c r="E215" i="16" s="1"/>
  <c r="FO216" i="16"/>
  <c r="FP216" i="16" s="1"/>
  <c r="E216" i="16" s="1"/>
  <c r="FO217" i="16"/>
  <c r="FP217" i="16" s="1"/>
  <c r="E217" i="16" s="1"/>
  <c r="FO218" i="16"/>
  <c r="FP218" i="16" s="1"/>
  <c r="E218" i="16" s="1"/>
  <c r="FO219" i="16"/>
  <c r="FP219" i="16" s="1"/>
  <c r="E219" i="16" s="1"/>
  <c r="FO220" i="16"/>
  <c r="FP220" i="16" s="1"/>
  <c r="E220" i="16" s="1"/>
  <c r="FO221" i="16"/>
  <c r="FP221" i="16" s="1"/>
  <c r="E221" i="16" s="1"/>
  <c r="FO222" i="16"/>
  <c r="FP222" i="16" s="1"/>
  <c r="E222" i="16" s="1"/>
  <c r="FO223" i="16"/>
  <c r="FP223" i="16" s="1"/>
  <c r="E223" i="16" s="1"/>
  <c r="FO224" i="16"/>
  <c r="FP224" i="16" s="1"/>
  <c r="E224" i="16" s="1"/>
  <c r="FO225" i="16"/>
  <c r="FP225" i="16" s="1"/>
  <c r="E225" i="16" s="1"/>
  <c r="FO226" i="16"/>
  <c r="FP226" i="16" s="1"/>
  <c r="E226" i="16" s="1"/>
  <c r="FO227" i="16"/>
  <c r="FP227" i="16" s="1"/>
  <c r="E227" i="16" s="1"/>
  <c r="FO228" i="16"/>
  <c r="FP228" i="16" s="1"/>
  <c r="E228" i="16" s="1"/>
  <c r="FO229" i="16"/>
  <c r="FP229" i="16" s="1"/>
  <c r="E229" i="16" s="1"/>
  <c r="FO230" i="16"/>
  <c r="FP230" i="16" s="1"/>
  <c r="E230" i="16" s="1"/>
  <c r="FO231" i="16"/>
  <c r="FP231" i="16" s="1"/>
  <c r="E231" i="16" s="1"/>
  <c r="FO232" i="16"/>
  <c r="FP232" i="16" s="1"/>
  <c r="E232" i="16" s="1"/>
  <c r="FO233" i="16"/>
  <c r="FP233" i="16" s="1"/>
  <c r="E233" i="16" s="1"/>
  <c r="FO234" i="16"/>
  <c r="FP234" i="16" s="1"/>
  <c r="E234" i="16" s="1"/>
  <c r="FO235" i="16"/>
  <c r="FP235" i="16" s="1"/>
  <c r="E235" i="16" s="1"/>
  <c r="FO236" i="16"/>
  <c r="FP236" i="16" s="1"/>
  <c r="E236" i="16" s="1"/>
  <c r="FO237" i="16"/>
  <c r="FP237" i="16" s="1"/>
  <c r="E237" i="16" s="1"/>
  <c r="FO238" i="16"/>
  <c r="FP238" i="16" s="1"/>
  <c r="E238" i="16" s="1"/>
  <c r="FO239" i="16"/>
  <c r="FP239" i="16" s="1"/>
  <c r="E239" i="16" s="1"/>
  <c r="FO240" i="16"/>
  <c r="FP240" i="16" s="1"/>
  <c r="E240" i="16" s="1"/>
  <c r="FO241" i="16"/>
  <c r="FP241" i="16" s="1"/>
  <c r="E241" i="16" s="1"/>
  <c r="FO242" i="16"/>
  <c r="FP242" i="16" s="1"/>
  <c r="E242" i="16" s="1"/>
  <c r="FO243" i="16"/>
  <c r="FP243" i="16" s="1"/>
  <c r="E243" i="16" s="1"/>
  <c r="FO244" i="16"/>
  <c r="FP244" i="16" s="1"/>
  <c r="E244" i="16" s="1"/>
  <c r="FO245" i="16"/>
  <c r="FP245" i="16" s="1"/>
  <c r="E245" i="16" s="1"/>
  <c r="FO246" i="16"/>
  <c r="FP246" i="16" s="1"/>
  <c r="E246" i="16" s="1"/>
  <c r="FO247" i="16"/>
  <c r="FP247" i="16" s="1"/>
  <c r="E247" i="16" s="1"/>
  <c r="FO248" i="16"/>
  <c r="FP248" i="16" s="1"/>
  <c r="E248" i="16" s="1"/>
  <c r="FO249" i="16"/>
  <c r="FP249" i="16" s="1"/>
  <c r="E249" i="16" s="1"/>
  <c r="FO250" i="16"/>
  <c r="FP250" i="16" s="1"/>
  <c r="E250" i="16" s="1"/>
  <c r="FO251" i="16"/>
  <c r="FP251" i="16" s="1"/>
  <c r="E251" i="16" s="1"/>
  <c r="FO252" i="16"/>
  <c r="FP252" i="16" s="1"/>
  <c r="E252" i="16" s="1"/>
  <c r="FO253" i="16"/>
  <c r="FP253" i="16" s="1"/>
  <c r="E253" i="16" s="1"/>
  <c r="FO254" i="16"/>
  <c r="FP254" i="16" s="1"/>
  <c r="E254" i="16" s="1"/>
  <c r="FO255" i="16"/>
  <c r="FP255" i="16" s="1"/>
  <c r="E255" i="16" s="1"/>
  <c r="FO256" i="16"/>
  <c r="FP256" i="16" s="1"/>
  <c r="E256" i="16" s="1"/>
  <c r="FO257" i="16"/>
  <c r="FP257" i="16" s="1"/>
  <c r="E257" i="16" s="1"/>
  <c r="FO258" i="16"/>
  <c r="FP258" i="16" s="1"/>
  <c r="E258" i="16" s="1"/>
  <c r="FO259" i="16"/>
  <c r="FP259" i="16" s="1"/>
  <c r="E259" i="16" s="1"/>
  <c r="FO260" i="16"/>
  <c r="FP260" i="16" s="1"/>
  <c r="E260" i="16" s="1"/>
  <c r="FO261" i="16"/>
  <c r="FP261" i="16" s="1"/>
  <c r="E261" i="16" s="1"/>
  <c r="FO262" i="16"/>
  <c r="FP262" i="16" s="1"/>
  <c r="E262" i="16" s="1"/>
  <c r="FO263" i="16"/>
  <c r="FP263" i="16" s="1"/>
  <c r="E263" i="16" s="1"/>
  <c r="FO264" i="16"/>
  <c r="FP264" i="16" s="1"/>
  <c r="E264" i="16" s="1"/>
  <c r="FO265" i="16"/>
  <c r="FP265" i="16" s="1"/>
  <c r="E265" i="16" s="1"/>
  <c r="FO266" i="16"/>
  <c r="FP266" i="16" s="1"/>
  <c r="E266" i="16" s="1"/>
  <c r="FO267" i="16"/>
  <c r="FP267" i="16" s="1"/>
  <c r="E267" i="16" s="1"/>
  <c r="FO268" i="16"/>
  <c r="FP268" i="16" s="1"/>
  <c r="E268" i="16" s="1"/>
  <c r="FO269" i="16"/>
  <c r="FP269" i="16" s="1"/>
  <c r="E269" i="16" s="1"/>
  <c r="FO270" i="16"/>
  <c r="FP270" i="16" s="1"/>
  <c r="E270" i="16" s="1"/>
  <c r="FO271" i="16"/>
  <c r="FP271" i="16" s="1"/>
  <c r="E271" i="16" s="1"/>
  <c r="FO272" i="16"/>
  <c r="FP272" i="16" s="1"/>
  <c r="E272" i="16" s="1"/>
  <c r="FO273" i="16"/>
  <c r="FP273" i="16" s="1"/>
  <c r="E273" i="16" s="1"/>
  <c r="FO274" i="16"/>
  <c r="FP274" i="16" s="1"/>
  <c r="E274" i="16" s="1"/>
  <c r="FO275" i="16"/>
  <c r="FP275" i="16" s="1"/>
  <c r="E275" i="16" s="1"/>
  <c r="FO276" i="16"/>
  <c r="FP276" i="16" s="1"/>
  <c r="E276" i="16" s="1"/>
  <c r="FO277" i="16"/>
  <c r="FP277" i="16" s="1"/>
  <c r="E277" i="16" s="1"/>
  <c r="FO278" i="16"/>
  <c r="FP278" i="16" s="1"/>
  <c r="E278" i="16" s="1"/>
  <c r="FO279" i="16"/>
  <c r="FP279" i="16" s="1"/>
  <c r="E279" i="16" s="1"/>
  <c r="FO280" i="16"/>
  <c r="FP280" i="16" s="1"/>
  <c r="E280" i="16" s="1"/>
  <c r="FO281" i="16"/>
  <c r="FP281" i="16" s="1"/>
  <c r="E281" i="16" s="1"/>
  <c r="FO282" i="16"/>
  <c r="FP282" i="16" s="1"/>
  <c r="E282" i="16" s="1"/>
  <c r="FO283" i="16"/>
  <c r="FP283" i="16" s="1"/>
  <c r="E283" i="16" s="1"/>
  <c r="FO284" i="16"/>
  <c r="FP284" i="16" s="1"/>
  <c r="E284" i="16" s="1"/>
  <c r="FO285" i="16"/>
  <c r="FP285" i="16" s="1"/>
  <c r="E285" i="16" s="1"/>
  <c r="FO286" i="16"/>
  <c r="FP286" i="16" s="1"/>
  <c r="E286" i="16" s="1"/>
  <c r="FO287" i="16"/>
  <c r="FP287" i="16" s="1"/>
  <c r="E287" i="16" s="1"/>
  <c r="FO288" i="16"/>
  <c r="FP288" i="16" s="1"/>
  <c r="E288" i="16" s="1"/>
  <c r="FO289" i="16"/>
  <c r="FP289" i="16" s="1"/>
  <c r="E289" i="16" s="1"/>
  <c r="FO290" i="16"/>
  <c r="FP290" i="16" s="1"/>
  <c r="E290" i="16" s="1"/>
  <c r="FO291" i="16"/>
  <c r="FP291" i="16" s="1"/>
  <c r="E291" i="16" s="1"/>
  <c r="FO292" i="16"/>
  <c r="FP292" i="16" s="1"/>
  <c r="E292" i="16" s="1"/>
  <c r="FO293" i="16"/>
  <c r="FP293" i="16" s="1"/>
  <c r="E293" i="16" s="1"/>
  <c r="FO294" i="16"/>
  <c r="FP294" i="16" s="1"/>
  <c r="E294" i="16" s="1"/>
  <c r="FO295" i="16"/>
  <c r="FP295" i="16" s="1"/>
  <c r="E295" i="16" s="1"/>
  <c r="FO296" i="16"/>
  <c r="FP296" i="16" s="1"/>
  <c r="E296" i="16" s="1"/>
  <c r="FO297" i="16"/>
  <c r="FP297" i="16" s="1"/>
  <c r="E297" i="16" s="1"/>
  <c r="FO298" i="16"/>
  <c r="FP298" i="16" s="1"/>
  <c r="E298" i="16" s="1"/>
  <c r="FO299" i="16"/>
  <c r="FP299" i="16" s="1"/>
  <c r="E299" i="16" s="1"/>
  <c r="FO300" i="16"/>
  <c r="FP300" i="16" s="1"/>
  <c r="E300" i="16" s="1"/>
  <c r="FO301" i="16"/>
  <c r="FP301" i="16" s="1"/>
  <c r="E301" i="16" s="1"/>
  <c r="FO302" i="16"/>
  <c r="FP302" i="16" s="1"/>
  <c r="E302" i="16" s="1"/>
  <c r="FO303" i="16"/>
  <c r="FP303" i="16" s="1"/>
  <c r="E303" i="16" s="1"/>
  <c r="FO304" i="16"/>
  <c r="FP304" i="16" s="1"/>
  <c r="E304" i="16" s="1"/>
  <c r="FO305" i="16"/>
  <c r="FP305" i="16" s="1"/>
  <c r="E305" i="16" s="1"/>
  <c r="FO306" i="16"/>
  <c r="FP306" i="16" s="1"/>
  <c r="E306" i="16" s="1"/>
  <c r="FO307" i="16"/>
  <c r="FP307" i="16" s="1"/>
  <c r="E307" i="16" s="1"/>
  <c r="FO308" i="16"/>
  <c r="FP308" i="16" s="1"/>
  <c r="E308" i="16" s="1"/>
  <c r="FO309" i="16"/>
  <c r="FP309" i="16" s="1"/>
  <c r="E309" i="16" s="1"/>
  <c r="FO310" i="16"/>
  <c r="FP310" i="16" s="1"/>
  <c r="E310" i="16" s="1"/>
  <c r="FO311" i="16"/>
  <c r="FP311" i="16" s="1"/>
  <c r="E311" i="16" s="1"/>
  <c r="FO312" i="16"/>
  <c r="FP312" i="16" s="1"/>
  <c r="E312" i="16" s="1"/>
  <c r="FO313" i="16"/>
  <c r="FP313" i="16" s="1"/>
  <c r="E313" i="16" s="1"/>
  <c r="FO314" i="16"/>
  <c r="FP314" i="16" s="1"/>
  <c r="E314" i="16" s="1"/>
  <c r="FO315" i="16"/>
  <c r="FP315" i="16" s="1"/>
  <c r="E315" i="16" s="1"/>
  <c r="FO316" i="16"/>
  <c r="FP316" i="16" s="1"/>
  <c r="E316" i="16" s="1"/>
  <c r="FO317" i="16"/>
  <c r="FP317" i="16" s="1"/>
  <c r="E317" i="16" s="1"/>
  <c r="FO318" i="16"/>
  <c r="FP318" i="16" s="1"/>
  <c r="E318" i="16" s="1"/>
  <c r="FO319" i="16"/>
  <c r="FP319" i="16" s="1"/>
  <c r="E319" i="16" s="1"/>
  <c r="FO320" i="16"/>
  <c r="FP320" i="16" s="1"/>
  <c r="E320" i="16" s="1"/>
  <c r="FO321" i="16"/>
  <c r="FP321" i="16" s="1"/>
  <c r="E321" i="16" s="1"/>
  <c r="FO322" i="16"/>
  <c r="FP322" i="16" s="1"/>
  <c r="E322" i="16" s="1"/>
  <c r="FO323" i="16"/>
  <c r="FP323" i="16" s="1"/>
  <c r="E323" i="16" s="1"/>
  <c r="FO324" i="16"/>
  <c r="FP324" i="16" s="1"/>
  <c r="E324" i="16" s="1"/>
  <c r="FO325" i="16"/>
  <c r="FP325" i="16" s="1"/>
  <c r="E325" i="16" s="1"/>
  <c r="FO326" i="16"/>
  <c r="FP326" i="16" s="1"/>
  <c r="E326" i="16" s="1"/>
  <c r="FO327" i="16"/>
  <c r="FP327" i="16" s="1"/>
  <c r="E327" i="16" s="1"/>
  <c r="FO328" i="16"/>
  <c r="FP328" i="16" s="1"/>
  <c r="E328" i="16" s="1"/>
  <c r="FO329" i="16"/>
  <c r="FP329" i="16" s="1"/>
  <c r="E329" i="16" s="1"/>
  <c r="FO330" i="16"/>
  <c r="FP330" i="16" s="1"/>
  <c r="E330" i="16" s="1"/>
  <c r="FO331" i="16"/>
  <c r="FP331" i="16" s="1"/>
  <c r="E331" i="16" s="1"/>
  <c r="FO332" i="16"/>
  <c r="FP332" i="16" s="1"/>
  <c r="E332" i="16" s="1"/>
  <c r="FO333" i="16"/>
  <c r="FP333" i="16" s="1"/>
  <c r="E333" i="16" s="1"/>
  <c r="FO334" i="16"/>
  <c r="FP334" i="16" s="1"/>
  <c r="E334" i="16" s="1"/>
  <c r="FO335" i="16"/>
  <c r="FP335" i="16" s="1"/>
  <c r="E335" i="16" s="1"/>
  <c r="FO336" i="16"/>
  <c r="FP336" i="16" s="1"/>
  <c r="E336" i="16" s="1"/>
  <c r="FO337" i="16"/>
  <c r="FP337" i="16" s="1"/>
  <c r="E337" i="16" s="1"/>
  <c r="FO338" i="16"/>
  <c r="FP338" i="16" s="1"/>
  <c r="E338" i="16" s="1"/>
  <c r="FO339" i="16"/>
  <c r="FP339" i="16" s="1"/>
  <c r="E339" i="16" s="1"/>
  <c r="FO340" i="16"/>
  <c r="FP340" i="16" s="1"/>
  <c r="E340" i="16" s="1"/>
  <c r="FO341" i="16"/>
  <c r="FP341" i="16" s="1"/>
  <c r="E341" i="16" s="1"/>
  <c r="FO342" i="16"/>
  <c r="FP342" i="16" s="1"/>
  <c r="E342" i="16" s="1"/>
  <c r="FO343" i="16"/>
  <c r="FP343" i="16" s="1"/>
  <c r="E343" i="16" s="1"/>
  <c r="FO344" i="16"/>
  <c r="FP344" i="16" s="1"/>
  <c r="E344" i="16" s="1"/>
  <c r="FO345" i="16"/>
  <c r="FP345" i="16" s="1"/>
  <c r="E345" i="16" s="1"/>
  <c r="FO346" i="16"/>
  <c r="FP346" i="16" s="1"/>
  <c r="E346" i="16" s="1"/>
  <c r="FO347" i="16"/>
  <c r="FP347" i="16" s="1"/>
  <c r="E347" i="16" s="1"/>
  <c r="FO348" i="16"/>
  <c r="FP348" i="16" s="1"/>
  <c r="E348" i="16" s="1"/>
  <c r="FO349" i="16"/>
  <c r="FP349" i="16" s="1"/>
  <c r="E349" i="16" s="1"/>
  <c r="FO350" i="16"/>
  <c r="FP350" i="16" s="1"/>
  <c r="E350" i="16" s="1"/>
  <c r="FO351" i="16"/>
  <c r="FP351" i="16" s="1"/>
  <c r="E351" i="16" s="1"/>
  <c r="FO352" i="16"/>
  <c r="FP352" i="16" s="1"/>
  <c r="E352" i="16" s="1"/>
  <c r="FO353" i="16"/>
  <c r="FP353" i="16" s="1"/>
  <c r="E353" i="16" s="1"/>
  <c r="FO354" i="16"/>
  <c r="FP354" i="16" s="1"/>
  <c r="E354" i="16" s="1"/>
  <c r="FO355" i="16"/>
  <c r="FP355" i="16" s="1"/>
  <c r="E355" i="16" s="1"/>
  <c r="FO356" i="16"/>
  <c r="FP356" i="16" s="1"/>
  <c r="E356" i="16" s="1"/>
  <c r="FO357" i="16"/>
  <c r="FP357" i="16" s="1"/>
  <c r="E357" i="16" s="1"/>
  <c r="FO358" i="16"/>
  <c r="FP358" i="16" s="1"/>
  <c r="E358" i="16" s="1"/>
  <c r="FO359" i="16"/>
  <c r="FP359" i="16" s="1"/>
  <c r="E359" i="16" s="1"/>
  <c r="FO360" i="16"/>
  <c r="FP360" i="16" s="1"/>
  <c r="E360" i="16" s="1"/>
  <c r="FO361" i="16"/>
  <c r="FP361" i="16" s="1"/>
  <c r="E361" i="16" s="1"/>
  <c r="FO362" i="16"/>
  <c r="FP362" i="16" s="1"/>
  <c r="E362" i="16" s="1"/>
  <c r="FO363" i="16"/>
  <c r="FP363" i="16" s="1"/>
  <c r="E363" i="16" s="1"/>
  <c r="FO364" i="16"/>
  <c r="FP364" i="16" s="1"/>
  <c r="E364" i="16" s="1"/>
  <c r="FO365" i="16"/>
  <c r="FP365" i="16" s="1"/>
  <c r="E365" i="16" s="1"/>
  <c r="FO366" i="16"/>
  <c r="FP366" i="16" s="1"/>
  <c r="E366" i="16" s="1"/>
  <c r="FO367" i="16"/>
  <c r="FP367" i="16" s="1"/>
  <c r="E367" i="16" s="1"/>
  <c r="FO368" i="16"/>
  <c r="FP368" i="16" s="1"/>
  <c r="E368" i="16" s="1"/>
  <c r="FO369" i="16"/>
  <c r="FP369" i="16" s="1"/>
  <c r="E369" i="16" s="1"/>
  <c r="FO370" i="16"/>
  <c r="FP370" i="16" s="1"/>
  <c r="E370" i="16" s="1"/>
  <c r="FO371" i="16"/>
  <c r="FP371" i="16" s="1"/>
  <c r="E371" i="16" s="1"/>
  <c r="FO372" i="16"/>
  <c r="FP372" i="16" s="1"/>
  <c r="E372" i="16" s="1"/>
  <c r="FO373" i="16"/>
  <c r="FP373" i="16" s="1"/>
  <c r="E373" i="16" s="1"/>
  <c r="FO374" i="16"/>
  <c r="FP374" i="16" s="1"/>
  <c r="E374" i="16" s="1"/>
  <c r="FO375" i="16"/>
  <c r="FP375" i="16" s="1"/>
  <c r="E375" i="16" s="1"/>
  <c r="FO376" i="16"/>
  <c r="FP376" i="16" s="1"/>
  <c r="E376" i="16" s="1"/>
  <c r="FO377" i="16"/>
  <c r="FP377" i="16" s="1"/>
  <c r="E377" i="16" s="1"/>
  <c r="FO378" i="16"/>
  <c r="FP378" i="16" s="1"/>
  <c r="E378" i="16" s="1"/>
  <c r="FO379" i="16"/>
  <c r="FP379" i="16" s="1"/>
  <c r="E379" i="16" s="1"/>
  <c r="FO380" i="16"/>
  <c r="FP380" i="16" s="1"/>
  <c r="E380" i="16" s="1"/>
  <c r="FO381" i="16"/>
  <c r="FP381" i="16" s="1"/>
  <c r="E381" i="16" s="1"/>
  <c r="FO382" i="16"/>
  <c r="FP382" i="16" s="1"/>
  <c r="E382" i="16" s="1"/>
  <c r="FO383" i="16"/>
  <c r="FP383" i="16" s="1"/>
  <c r="E383" i="16" s="1"/>
  <c r="FO384" i="16"/>
  <c r="FP384" i="16" s="1"/>
  <c r="E384" i="16" s="1"/>
  <c r="FO385" i="16"/>
  <c r="FP385" i="16" s="1"/>
  <c r="E385" i="16" s="1"/>
  <c r="FO386" i="16"/>
  <c r="FP386" i="16" s="1"/>
  <c r="E386" i="16" s="1"/>
  <c r="FO387" i="16"/>
  <c r="FP387" i="16" s="1"/>
  <c r="E387" i="16" s="1"/>
  <c r="FO388" i="16"/>
  <c r="FP388" i="16" s="1"/>
  <c r="E388" i="16" s="1"/>
  <c r="FO389" i="16"/>
  <c r="FP389" i="16" s="1"/>
  <c r="E389" i="16" s="1"/>
  <c r="FO390" i="16"/>
  <c r="FP390" i="16" s="1"/>
  <c r="E390" i="16" s="1"/>
  <c r="FO391" i="16"/>
  <c r="FP391" i="16" s="1"/>
  <c r="E391" i="16" s="1"/>
  <c r="FO392" i="16"/>
  <c r="FP392" i="16" s="1"/>
  <c r="E392" i="16" s="1"/>
  <c r="FO393" i="16"/>
  <c r="FP393" i="16" s="1"/>
  <c r="E393" i="16" s="1"/>
  <c r="FO394" i="16"/>
  <c r="FP394" i="16" s="1"/>
  <c r="E394" i="16" s="1"/>
  <c r="FO395" i="16"/>
  <c r="FP395" i="16" s="1"/>
  <c r="E395" i="16" s="1"/>
  <c r="FO396" i="16"/>
  <c r="FP396" i="16" s="1"/>
  <c r="E396" i="16" s="1"/>
  <c r="FO397" i="16"/>
  <c r="FP397" i="16" s="1"/>
  <c r="E397" i="16" s="1"/>
  <c r="FO398" i="16"/>
  <c r="FP398" i="16" s="1"/>
  <c r="E398" i="16" s="1"/>
  <c r="FO399" i="16"/>
  <c r="FP399" i="16" s="1"/>
  <c r="E399" i="16" s="1"/>
  <c r="FO400" i="16"/>
  <c r="FP400" i="16" s="1"/>
  <c r="E400" i="16" s="1"/>
  <c r="FO401" i="16"/>
  <c r="FP401" i="16" s="1"/>
  <c r="E401" i="16" s="1"/>
  <c r="FO402" i="16"/>
  <c r="FP402" i="16" s="1"/>
  <c r="E402" i="16" s="1"/>
  <c r="FO403" i="16"/>
  <c r="FP403" i="16" s="1"/>
  <c r="E403" i="16" s="1"/>
  <c r="FO404" i="16"/>
  <c r="FP404" i="16" s="1"/>
  <c r="E404" i="16" s="1"/>
  <c r="FO405" i="16"/>
  <c r="FP405" i="16" s="1"/>
  <c r="E405" i="16" s="1"/>
  <c r="FO406" i="16"/>
  <c r="FP406" i="16" s="1"/>
  <c r="E406" i="16" s="1"/>
  <c r="FO407" i="16"/>
  <c r="FP407" i="16" s="1"/>
  <c r="E407" i="16" s="1"/>
  <c r="FO408" i="16"/>
  <c r="FP408" i="16" s="1"/>
  <c r="E408" i="16" s="1"/>
  <c r="FO409" i="16"/>
  <c r="FP409" i="16" s="1"/>
  <c r="E409" i="16" s="1"/>
  <c r="FO410" i="16"/>
  <c r="FP410" i="16" s="1"/>
  <c r="E410" i="16" s="1"/>
  <c r="FO411" i="16"/>
  <c r="FP411" i="16" s="1"/>
  <c r="E411" i="16" s="1"/>
  <c r="FO412" i="16"/>
  <c r="FP412" i="16" s="1"/>
  <c r="E412" i="16" s="1"/>
  <c r="FO413" i="16"/>
  <c r="FP413" i="16" s="1"/>
  <c r="E413" i="16" s="1"/>
  <c r="FO414" i="16"/>
  <c r="FP414" i="16" s="1"/>
  <c r="E414" i="16" s="1"/>
  <c r="FO415" i="16"/>
  <c r="FP415" i="16" s="1"/>
  <c r="E415" i="16" s="1"/>
  <c r="FO416" i="16"/>
  <c r="FP416" i="16" s="1"/>
  <c r="E416" i="16" s="1"/>
  <c r="FO417" i="16"/>
  <c r="FP417" i="16" s="1"/>
  <c r="E417" i="16" s="1"/>
  <c r="FO418" i="16"/>
  <c r="FP418" i="16" s="1"/>
  <c r="E418" i="16" s="1"/>
  <c r="FO419" i="16"/>
  <c r="FP419" i="16" s="1"/>
  <c r="E419" i="16" s="1"/>
  <c r="FO420" i="16"/>
  <c r="FP420" i="16" s="1"/>
  <c r="E420" i="16" s="1"/>
  <c r="FO421" i="16"/>
  <c r="FP421" i="16" s="1"/>
  <c r="E421" i="16" s="1"/>
  <c r="FO422" i="16"/>
  <c r="FP422" i="16" s="1"/>
  <c r="E422" i="16" s="1"/>
  <c r="FO423" i="16"/>
  <c r="FP423" i="16" s="1"/>
  <c r="E423" i="16" s="1"/>
  <c r="FO424" i="16"/>
  <c r="FP424" i="16" s="1"/>
  <c r="E424" i="16" s="1"/>
  <c r="FO425" i="16"/>
  <c r="FP425" i="16" s="1"/>
  <c r="E425" i="16" s="1"/>
  <c r="FO426" i="16"/>
  <c r="FP426" i="16" s="1"/>
  <c r="E426" i="16" s="1"/>
  <c r="FO427" i="16"/>
  <c r="FP427" i="16" s="1"/>
  <c r="E427" i="16" s="1"/>
  <c r="FO428" i="16"/>
  <c r="FP428" i="16" s="1"/>
  <c r="E428" i="16" s="1"/>
  <c r="FO429" i="16"/>
  <c r="FP429" i="16" s="1"/>
  <c r="E429" i="16" s="1"/>
  <c r="FO430" i="16"/>
  <c r="FP430" i="16" s="1"/>
  <c r="E430" i="16" s="1"/>
  <c r="FO431" i="16"/>
  <c r="FP431" i="16" s="1"/>
  <c r="E431" i="16" s="1"/>
  <c r="FO432" i="16"/>
  <c r="FP432" i="16" s="1"/>
  <c r="E432" i="16" s="1"/>
  <c r="FO433" i="16"/>
  <c r="FP433" i="16" s="1"/>
  <c r="E433" i="16" s="1"/>
  <c r="FO434" i="16"/>
  <c r="FP434" i="16" s="1"/>
  <c r="E434" i="16" s="1"/>
  <c r="FO435" i="16"/>
  <c r="FP435" i="16" s="1"/>
  <c r="E435" i="16" s="1"/>
  <c r="FO436" i="16"/>
  <c r="FP436" i="16" s="1"/>
  <c r="E436" i="16" s="1"/>
  <c r="FO437" i="16"/>
  <c r="FP437" i="16" s="1"/>
  <c r="E437" i="16" s="1"/>
  <c r="FO438" i="16"/>
  <c r="FP438" i="16" s="1"/>
  <c r="E438" i="16" s="1"/>
  <c r="FO439" i="16"/>
  <c r="FP439" i="16" s="1"/>
  <c r="E439" i="16" s="1"/>
  <c r="FO440" i="16"/>
  <c r="FP440" i="16" s="1"/>
  <c r="E440" i="16" s="1"/>
  <c r="FO441" i="16"/>
  <c r="FP441" i="16" s="1"/>
  <c r="E441" i="16" s="1"/>
  <c r="FO442" i="16"/>
  <c r="FP442" i="16" s="1"/>
  <c r="E442" i="16" s="1"/>
  <c r="FO443" i="16"/>
  <c r="FP443" i="16" s="1"/>
  <c r="E443" i="16" s="1"/>
  <c r="FO444" i="16"/>
  <c r="FP444" i="16" s="1"/>
  <c r="E444" i="16" s="1"/>
  <c r="FO445" i="16"/>
  <c r="FP445" i="16" s="1"/>
  <c r="E445" i="16" s="1"/>
  <c r="FO446" i="16"/>
  <c r="FP446" i="16" s="1"/>
  <c r="E446" i="16" s="1"/>
  <c r="FO447" i="16"/>
  <c r="FP447" i="16" s="1"/>
  <c r="E447" i="16" s="1"/>
  <c r="FO448" i="16"/>
  <c r="FP448" i="16" s="1"/>
  <c r="E448" i="16" s="1"/>
  <c r="FO449" i="16"/>
  <c r="FP449" i="16" s="1"/>
  <c r="E449" i="16" s="1"/>
  <c r="FO450" i="16"/>
  <c r="FP450" i="16" s="1"/>
  <c r="E450" i="16" s="1"/>
  <c r="FO451" i="16"/>
  <c r="FP451" i="16" s="1"/>
  <c r="E451" i="16" s="1"/>
  <c r="FO452" i="16"/>
  <c r="FP452" i="16" s="1"/>
  <c r="E452" i="16" s="1"/>
  <c r="FO453" i="16"/>
  <c r="FP453" i="16" s="1"/>
  <c r="E453" i="16" s="1"/>
  <c r="FO454" i="16"/>
  <c r="FP454" i="16" s="1"/>
  <c r="E454" i="16" s="1"/>
  <c r="FO455" i="16"/>
  <c r="FP455" i="16" s="1"/>
  <c r="E455" i="16" s="1"/>
  <c r="FO456" i="16"/>
  <c r="FP456" i="16" s="1"/>
  <c r="E456" i="16" s="1"/>
  <c r="FO457" i="16"/>
  <c r="FP457" i="16" s="1"/>
  <c r="E457" i="16" s="1"/>
  <c r="FO458" i="16"/>
  <c r="FP458" i="16" s="1"/>
  <c r="E458" i="16" s="1"/>
  <c r="FO459" i="16"/>
  <c r="FP459" i="16" s="1"/>
  <c r="E459" i="16" s="1"/>
  <c r="FO460" i="16"/>
  <c r="FP460" i="16" s="1"/>
  <c r="E460" i="16" s="1"/>
  <c r="FO461" i="16"/>
  <c r="FP461" i="16" s="1"/>
  <c r="E461" i="16" s="1"/>
  <c r="FO462" i="16"/>
  <c r="FP462" i="16" s="1"/>
  <c r="E462" i="16" s="1"/>
  <c r="FO463" i="16"/>
  <c r="FP463" i="16" s="1"/>
  <c r="E463" i="16" s="1"/>
  <c r="FO464" i="16"/>
  <c r="FP464" i="16" s="1"/>
  <c r="E464" i="16" s="1"/>
  <c r="FO465" i="16"/>
  <c r="FP465" i="16" s="1"/>
  <c r="E465" i="16" s="1"/>
  <c r="FO466" i="16"/>
  <c r="FP466" i="16" s="1"/>
  <c r="E466" i="16" s="1"/>
  <c r="FO467" i="16"/>
  <c r="FP467" i="16" s="1"/>
  <c r="E467" i="16" s="1"/>
  <c r="FO468" i="16"/>
  <c r="FP468" i="16" s="1"/>
  <c r="E468" i="16" s="1"/>
  <c r="FO469" i="16"/>
  <c r="FP469" i="16" s="1"/>
  <c r="E469" i="16" s="1"/>
  <c r="FO470" i="16"/>
  <c r="FP470" i="16" s="1"/>
  <c r="E470" i="16" s="1"/>
  <c r="FO471" i="16"/>
  <c r="FP471" i="16" s="1"/>
  <c r="E471" i="16" s="1"/>
  <c r="FO472" i="16"/>
  <c r="FP472" i="16" s="1"/>
  <c r="E472" i="16" s="1"/>
  <c r="FO473" i="16"/>
  <c r="FP473" i="16" s="1"/>
  <c r="E473" i="16" s="1"/>
  <c r="FO474" i="16"/>
  <c r="FP474" i="16" s="1"/>
  <c r="E474" i="16" s="1"/>
  <c r="FO475" i="16"/>
  <c r="FP475" i="16" s="1"/>
  <c r="E475" i="16" s="1"/>
  <c r="FO476" i="16"/>
  <c r="FP476" i="16" s="1"/>
  <c r="E476" i="16" s="1"/>
  <c r="FO477" i="16"/>
  <c r="FP477" i="16" s="1"/>
  <c r="E477" i="16" s="1"/>
  <c r="FO478" i="16"/>
  <c r="FP478" i="16" s="1"/>
  <c r="E478" i="16" s="1"/>
  <c r="FO479" i="16"/>
  <c r="FP479" i="16" s="1"/>
  <c r="E479" i="16" s="1"/>
  <c r="FO480" i="16"/>
  <c r="FP480" i="16" s="1"/>
  <c r="E480" i="16" s="1"/>
  <c r="FO481" i="16"/>
  <c r="FP481" i="16" s="1"/>
  <c r="E481" i="16" s="1"/>
  <c r="FO482" i="16"/>
  <c r="FP482" i="16" s="1"/>
  <c r="E482" i="16" s="1"/>
  <c r="FO483" i="16"/>
  <c r="FP483" i="16" s="1"/>
  <c r="E483" i="16" s="1"/>
  <c r="FO484" i="16"/>
  <c r="FP484" i="16" s="1"/>
  <c r="E484" i="16" s="1"/>
  <c r="FO485" i="16"/>
  <c r="FP485" i="16" s="1"/>
  <c r="E485" i="16" s="1"/>
  <c r="FO486" i="16"/>
  <c r="FP486" i="16" s="1"/>
  <c r="E486" i="16" s="1"/>
  <c r="FO487" i="16"/>
  <c r="FP487" i="16" s="1"/>
  <c r="E487" i="16" s="1"/>
  <c r="FO488" i="16"/>
  <c r="FP488" i="16" s="1"/>
  <c r="E488" i="16" s="1"/>
  <c r="FO489" i="16"/>
  <c r="FP489" i="16" s="1"/>
  <c r="E489" i="16" s="1"/>
  <c r="FO490" i="16"/>
  <c r="FP490" i="16" s="1"/>
  <c r="E490" i="16" s="1"/>
  <c r="FO491" i="16"/>
  <c r="FP491" i="16" s="1"/>
  <c r="E491" i="16" s="1"/>
  <c r="FO492" i="16"/>
  <c r="FP492" i="16" s="1"/>
  <c r="E492" i="16" s="1"/>
  <c r="FO493" i="16"/>
  <c r="FP493" i="16" s="1"/>
  <c r="E493" i="16" s="1"/>
  <c r="FO494" i="16"/>
  <c r="FP494" i="16" s="1"/>
  <c r="E494" i="16" s="1"/>
  <c r="FO495" i="16"/>
  <c r="FP495" i="16" s="1"/>
  <c r="E495" i="16" s="1"/>
  <c r="FO496" i="16"/>
  <c r="FP496" i="16" s="1"/>
  <c r="E496" i="16" s="1"/>
  <c r="FO497" i="16"/>
  <c r="FP497" i="16" s="1"/>
  <c r="E497" i="16" s="1"/>
  <c r="FO498" i="16"/>
  <c r="FP498" i="16" s="1"/>
  <c r="E498" i="16" s="1"/>
  <c r="FO499" i="16"/>
  <c r="FP499" i="16" s="1"/>
  <c r="E499" i="16" s="1"/>
  <c r="FO500" i="16"/>
  <c r="FP500" i="16" s="1"/>
  <c r="E500" i="16" s="1"/>
  <c r="FO501" i="16"/>
  <c r="FP501" i="16" s="1"/>
  <c r="E501" i="16" s="1"/>
  <c r="FO502" i="16"/>
  <c r="FP502" i="16" s="1"/>
  <c r="E502" i="16" s="1"/>
  <c r="FO503" i="16"/>
  <c r="FP503" i="16" s="1"/>
  <c r="E503" i="16" s="1"/>
  <c r="FO504" i="16"/>
  <c r="FP504" i="16" s="1"/>
  <c r="E504" i="16" s="1"/>
  <c r="FO505" i="16"/>
  <c r="FP505" i="16" s="1"/>
  <c r="E505" i="16" s="1"/>
  <c r="FO506" i="16"/>
  <c r="FP506" i="16" s="1"/>
  <c r="E506" i="16" s="1"/>
  <c r="FO507" i="16"/>
  <c r="FP507" i="16" s="1"/>
  <c r="E507" i="16" s="1"/>
  <c r="FO508" i="16"/>
  <c r="FP508" i="16" s="1"/>
  <c r="E508" i="16" s="1"/>
  <c r="FO509" i="16"/>
  <c r="FP509" i="16" s="1"/>
  <c r="E509" i="16" s="1"/>
  <c r="FO510" i="16"/>
  <c r="FP510" i="16" s="1"/>
  <c r="E510" i="16" s="1"/>
  <c r="FO511" i="16"/>
  <c r="FP511" i="16" s="1"/>
  <c r="E511" i="16" s="1"/>
  <c r="FO512" i="16"/>
  <c r="FP512" i="16" s="1"/>
  <c r="E512" i="16" s="1"/>
  <c r="FO513" i="16"/>
  <c r="FP513" i="16" s="1"/>
  <c r="E513" i="16" s="1"/>
  <c r="FO514" i="16"/>
  <c r="FP514" i="16" s="1"/>
  <c r="E514" i="16" s="1"/>
  <c r="FO515" i="16"/>
  <c r="FP515" i="16" s="1"/>
  <c r="E515" i="16" s="1"/>
  <c r="FO516" i="16"/>
  <c r="FP516" i="16" s="1"/>
  <c r="E516" i="16" s="1"/>
  <c r="FO517" i="16"/>
  <c r="FP517" i="16" s="1"/>
  <c r="E517" i="16" s="1"/>
  <c r="FO518" i="16"/>
  <c r="FP518" i="16" s="1"/>
  <c r="E518" i="16" s="1"/>
  <c r="FO519" i="16"/>
  <c r="FP519" i="16" s="1"/>
  <c r="E519" i="16" s="1"/>
  <c r="FO520" i="16"/>
  <c r="FP520" i="16" s="1"/>
  <c r="E520" i="16" s="1"/>
  <c r="FO521" i="16"/>
  <c r="FP521" i="16" s="1"/>
  <c r="E521" i="16" s="1"/>
  <c r="FO522" i="16"/>
  <c r="FP522" i="16" s="1"/>
  <c r="E522" i="16" s="1"/>
  <c r="FO523" i="16"/>
  <c r="FP523" i="16" s="1"/>
  <c r="E523" i="16" s="1"/>
  <c r="FO524" i="16"/>
  <c r="FP524" i="16" s="1"/>
  <c r="E524" i="16" s="1"/>
  <c r="FO525" i="16"/>
  <c r="FP525" i="16" s="1"/>
  <c r="E525" i="16" s="1"/>
  <c r="FO526" i="16"/>
  <c r="FP526" i="16" s="1"/>
  <c r="E526" i="16" s="1"/>
  <c r="FO527" i="16"/>
  <c r="FP527" i="16" s="1"/>
  <c r="E527" i="16" s="1"/>
  <c r="FO528" i="16"/>
  <c r="FP528" i="16" s="1"/>
  <c r="E528" i="16" s="1"/>
  <c r="FO529" i="16"/>
  <c r="FP529" i="16" s="1"/>
  <c r="E529" i="16" s="1"/>
  <c r="FO530" i="16"/>
  <c r="FP530" i="16" s="1"/>
  <c r="E530" i="16" s="1"/>
  <c r="FO531" i="16"/>
  <c r="FP531" i="16" s="1"/>
  <c r="E531" i="16" s="1"/>
  <c r="FO532" i="16"/>
  <c r="FP532" i="16" s="1"/>
  <c r="E532" i="16" s="1"/>
  <c r="FO533" i="16"/>
  <c r="FP533" i="16" s="1"/>
  <c r="E533" i="16" s="1"/>
  <c r="FO534" i="16"/>
  <c r="FP534" i="16" s="1"/>
  <c r="E534" i="16" s="1"/>
  <c r="FO535" i="16"/>
  <c r="FP535" i="16" s="1"/>
  <c r="E535" i="16" s="1"/>
  <c r="FO536" i="16"/>
  <c r="FP536" i="16" s="1"/>
  <c r="E536" i="16" s="1"/>
  <c r="FO537" i="16"/>
  <c r="FP537" i="16" s="1"/>
  <c r="E537" i="16" s="1"/>
  <c r="FO538" i="16"/>
  <c r="FP538" i="16" s="1"/>
  <c r="E538" i="16" s="1"/>
  <c r="FO539" i="16"/>
  <c r="FP539" i="16" s="1"/>
  <c r="E539" i="16" s="1"/>
  <c r="FO540" i="16"/>
  <c r="FP540" i="16" s="1"/>
  <c r="E540" i="16" s="1"/>
  <c r="FO541" i="16"/>
  <c r="FP541" i="16" s="1"/>
  <c r="E541" i="16" s="1"/>
  <c r="FO542" i="16"/>
  <c r="FP542" i="16" s="1"/>
  <c r="E542" i="16" s="1"/>
  <c r="FO543" i="16"/>
  <c r="FP543" i="16" s="1"/>
  <c r="E543" i="16" s="1"/>
  <c r="FO544" i="16"/>
  <c r="FP544" i="16" s="1"/>
  <c r="E544" i="16" s="1"/>
  <c r="FO545" i="16"/>
  <c r="FP545" i="16" s="1"/>
  <c r="E545" i="16" s="1"/>
  <c r="FO546" i="16"/>
  <c r="FP546" i="16" s="1"/>
  <c r="E546" i="16" s="1"/>
  <c r="FO547" i="16"/>
  <c r="FP547" i="16" s="1"/>
  <c r="E547" i="16" s="1"/>
  <c r="FO548" i="16"/>
  <c r="FP548" i="16" s="1"/>
  <c r="E548" i="16" s="1"/>
  <c r="FO549" i="16"/>
  <c r="FP549" i="16" s="1"/>
  <c r="E549" i="16" s="1"/>
  <c r="FO550" i="16"/>
  <c r="FP550" i="16" s="1"/>
  <c r="E550" i="16" s="1"/>
  <c r="FO551" i="16"/>
  <c r="FP551" i="16" s="1"/>
  <c r="E551" i="16" s="1"/>
  <c r="FO552" i="16"/>
  <c r="FP552" i="16" s="1"/>
  <c r="E552" i="16" s="1"/>
  <c r="FO553" i="16"/>
  <c r="FP553" i="16" s="1"/>
  <c r="E553" i="16" s="1"/>
  <c r="FO554" i="16"/>
  <c r="FP554" i="16" s="1"/>
  <c r="E554" i="16" s="1"/>
  <c r="FO555" i="16"/>
  <c r="FP555" i="16" s="1"/>
  <c r="E555" i="16" s="1"/>
  <c r="FO556" i="16"/>
  <c r="FP556" i="16" s="1"/>
  <c r="E556" i="16" s="1"/>
  <c r="FO557" i="16"/>
  <c r="FP557" i="16" s="1"/>
  <c r="E557" i="16" s="1"/>
  <c r="FO558" i="16"/>
  <c r="FP558" i="16" s="1"/>
  <c r="E558" i="16" s="1"/>
  <c r="FO559" i="16"/>
  <c r="FP559" i="16" s="1"/>
  <c r="E559" i="16" s="1"/>
  <c r="FO560" i="16"/>
  <c r="FP560" i="16" s="1"/>
  <c r="E560" i="16" s="1"/>
  <c r="FO561" i="16"/>
  <c r="FP561" i="16" s="1"/>
  <c r="E561" i="16" s="1"/>
  <c r="FO562" i="16"/>
  <c r="FP562" i="16" s="1"/>
  <c r="E562" i="16" s="1"/>
  <c r="FO563" i="16"/>
  <c r="FP563" i="16" s="1"/>
  <c r="E563" i="16" s="1"/>
  <c r="FO564" i="16"/>
  <c r="FP564" i="16" s="1"/>
  <c r="E564" i="16" s="1"/>
  <c r="FO565" i="16"/>
  <c r="FP565" i="16" s="1"/>
  <c r="E565" i="16" s="1"/>
  <c r="FO566" i="16"/>
  <c r="FP566" i="16" s="1"/>
  <c r="E566" i="16" s="1"/>
  <c r="FO567" i="16"/>
  <c r="FP567" i="16" s="1"/>
  <c r="E567" i="16" s="1"/>
  <c r="FO568" i="16"/>
  <c r="FP568" i="16" s="1"/>
  <c r="E568" i="16" s="1"/>
  <c r="FO569" i="16"/>
  <c r="FP569" i="16" s="1"/>
  <c r="E569" i="16" s="1"/>
  <c r="FO570" i="16"/>
  <c r="FP570" i="16" s="1"/>
  <c r="E570" i="16" s="1"/>
  <c r="FO571" i="16"/>
  <c r="FP571" i="16" s="1"/>
  <c r="E571" i="16" s="1"/>
  <c r="FO572" i="16"/>
  <c r="FP572" i="16" s="1"/>
  <c r="E572" i="16" s="1"/>
  <c r="FO573" i="16"/>
  <c r="FP573" i="16" s="1"/>
  <c r="E573" i="16" s="1"/>
  <c r="FO574" i="16"/>
  <c r="FP574" i="16" s="1"/>
  <c r="E574" i="16" s="1"/>
  <c r="FO575" i="16"/>
  <c r="FP575" i="16" s="1"/>
  <c r="E575" i="16" s="1"/>
  <c r="FO576" i="16"/>
  <c r="FP576" i="16" s="1"/>
  <c r="E576" i="16" s="1"/>
  <c r="FO577" i="16"/>
  <c r="FP577" i="16" s="1"/>
  <c r="E577" i="16" s="1"/>
  <c r="FO578" i="16"/>
  <c r="FP578" i="16" s="1"/>
  <c r="E578" i="16" s="1"/>
  <c r="FO579" i="16"/>
  <c r="FP579" i="16" s="1"/>
  <c r="E579" i="16" s="1"/>
  <c r="FO580" i="16"/>
  <c r="FP580" i="16" s="1"/>
  <c r="E580" i="16" s="1"/>
  <c r="FO581" i="16"/>
  <c r="FP581" i="16" s="1"/>
  <c r="E581" i="16" s="1"/>
  <c r="FO582" i="16"/>
  <c r="FP582" i="16" s="1"/>
  <c r="E582" i="16" s="1"/>
  <c r="FO583" i="16"/>
  <c r="FP583" i="16" s="1"/>
  <c r="E583" i="16" s="1"/>
  <c r="FO584" i="16"/>
  <c r="FP584" i="16" s="1"/>
  <c r="E584" i="16" s="1"/>
  <c r="FO585" i="16"/>
  <c r="FP585" i="16" s="1"/>
  <c r="E585" i="16" s="1"/>
  <c r="FO586" i="16"/>
  <c r="FP586" i="16" s="1"/>
  <c r="E586" i="16" s="1"/>
  <c r="FO587" i="16"/>
  <c r="FP587" i="16" s="1"/>
  <c r="E587" i="16" s="1"/>
  <c r="FO588" i="16"/>
  <c r="FP588" i="16" s="1"/>
  <c r="E588" i="16" s="1"/>
  <c r="FO589" i="16"/>
  <c r="FP589" i="16" s="1"/>
  <c r="E589" i="16" s="1"/>
  <c r="FO590" i="16"/>
  <c r="FP590" i="16" s="1"/>
  <c r="E590" i="16" s="1"/>
  <c r="FO591" i="16"/>
  <c r="FP591" i="16" s="1"/>
  <c r="E591" i="16" s="1"/>
  <c r="FO592" i="16"/>
  <c r="FP592" i="16" s="1"/>
  <c r="E592" i="16" s="1"/>
  <c r="FO593" i="16"/>
  <c r="FP593" i="16" s="1"/>
  <c r="E593" i="16" s="1"/>
  <c r="FO594" i="16"/>
  <c r="FP594" i="16" s="1"/>
  <c r="E594" i="16" s="1"/>
  <c r="FO595" i="16"/>
  <c r="FP595" i="16" s="1"/>
  <c r="E595" i="16" s="1"/>
  <c r="FO596" i="16"/>
  <c r="FP596" i="16" s="1"/>
  <c r="E596" i="16" s="1"/>
  <c r="FO597" i="16"/>
  <c r="FP597" i="16" s="1"/>
  <c r="E597" i="16" s="1"/>
  <c r="FO598" i="16"/>
  <c r="FP598" i="16" s="1"/>
  <c r="E598" i="16" s="1"/>
  <c r="FO599" i="16"/>
  <c r="FP599" i="16" s="1"/>
  <c r="E599" i="16" s="1"/>
  <c r="FO600" i="16"/>
  <c r="FP600" i="16" s="1"/>
  <c r="E600" i="16" s="1"/>
  <c r="FO601" i="16"/>
  <c r="FP601" i="16" s="1"/>
  <c r="E601" i="16" s="1"/>
  <c r="FO602" i="16"/>
  <c r="FP602" i="16" s="1"/>
  <c r="E602" i="16" s="1"/>
  <c r="FO603" i="16"/>
  <c r="FP603" i="16" s="1"/>
  <c r="E603" i="16" s="1"/>
  <c r="FO604" i="16"/>
  <c r="FP604" i="16" s="1"/>
  <c r="E604" i="16" s="1"/>
  <c r="FO605" i="16"/>
  <c r="FP605" i="16" s="1"/>
  <c r="E605" i="16" s="1"/>
  <c r="FO606" i="16"/>
  <c r="FP606" i="16" s="1"/>
  <c r="E606" i="16" s="1"/>
  <c r="FO607" i="16"/>
  <c r="FP607" i="16" s="1"/>
  <c r="E607" i="16" s="1"/>
  <c r="FO608" i="16"/>
  <c r="FP608" i="16" s="1"/>
  <c r="E608" i="16" s="1"/>
  <c r="FO609" i="16"/>
  <c r="FP609" i="16" s="1"/>
  <c r="E609" i="16" s="1"/>
  <c r="FO610" i="16"/>
  <c r="FP610" i="16" s="1"/>
  <c r="E610" i="16" s="1"/>
  <c r="FO611" i="16"/>
  <c r="FP611" i="16" s="1"/>
  <c r="E611" i="16" s="1"/>
  <c r="FO612" i="16"/>
  <c r="FP612" i="16" s="1"/>
  <c r="E612" i="16" s="1"/>
  <c r="FO613" i="16"/>
  <c r="FP613" i="16" s="1"/>
  <c r="E613" i="16" s="1"/>
  <c r="FO614" i="16"/>
  <c r="FP614" i="16" s="1"/>
  <c r="E614" i="16" s="1"/>
  <c r="FO615" i="16"/>
  <c r="FP615" i="16" s="1"/>
  <c r="E615" i="16" s="1"/>
  <c r="FO616" i="16"/>
  <c r="FP616" i="16" s="1"/>
  <c r="E616" i="16" s="1"/>
  <c r="FO617" i="16"/>
  <c r="FP617" i="16" s="1"/>
  <c r="E617" i="16" s="1"/>
  <c r="FO618" i="16"/>
  <c r="FP618" i="16" s="1"/>
  <c r="E618" i="16" s="1"/>
  <c r="FO619" i="16"/>
  <c r="FP619" i="16" s="1"/>
  <c r="E619" i="16" s="1"/>
  <c r="FO620" i="16"/>
  <c r="FP620" i="16" s="1"/>
  <c r="E620" i="16" s="1"/>
  <c r="FO621" i="16"/>
  <c r="FP621" i="16" s="1"/>
  <c r="E621" i="16" s="1"/>
  <c r="FO622" i="16"/>
  <c r="FP622" i="16" s="1"/>
  <c r="E622" i="16" s="1"/>
  <c r="FO623" i="16"/>
  <c r="FP623" i="16" s="1"/>
  <c r="E623" i="16" s="1"/>
  <c r="FO624" i="16"/>
  <c r="FP624" i="16" s="1"/>
  <c r="E624" i="16" s="1"/>
  <c r="FO625" i="16"/>
  <c r="FP625" i="16" s="1"/>
  <c r="E625" i="16" s="1"/>
  <c r="FO626" i="16"/>
  <c r="FP626" i="16" s="1"/>
  <c r="E626" i="16" s="1"/>
  <c r="FO627" i="16"/>
  <c r="FP627" i="16" s="1"/>
  <c r="E627" i="16" s="1"/>
  <c r="FO628" i="16"/>
  <c r="FP628" i="16" s="1"/>
  <c r="E628" i="16" s="1"/>
  <c r="FO629" i="16"/>
  <c r="FP629" i="16" s="1"/>
  <c r="E629" i="16" s="1"/>
  <c r="FO630" i="16"/>
  <c r="FP630" i="16" s="1"/>
  <c r="E630" i="16" s="1"/>
  <c r="FO631" i="16"/>
  <c r="FP631" i="16" s="1"/>
  <c r="E631" i="16" s="1"/>
  <c r="FO632" i="16"/>
  <c r="FP632" i="16" s="1"/>
  <c r="E632" i="16" s="1"/>
  <c r="FO633" i="16"/>
  <c r="FP633" i="16" s="1"/>
  <c r="E633" i="16" s="1"/>
  <c r="FO634" i="16"/>
  <c r="FP634" i="16" s="1"/>
  <c r="E634" i="16" s="1"/>
  <c r="FO635" i="16"/>
  <c r="FP635" i="16" s="1"/>
  <c r="E635" i="16" s="1"/>
  <c r="FO636" i="16"/>
  <c r="FP636" i="16" s="1"/>
  <c r="E636" i="16" s="1"/>
  <c r="FO637" i="16"/>
  <c r="FP637" i="16" s="1"/>
  <c r="E637" i="16" s="1"/>
  <c r="FO638" i="16"/>
  <c r="FP638" i="16" s="1"/>
  <c r="E638" i="16" s="1"/>
  <c r="FO639" i="16"/>
  <c r="FP639" i="16" s="1"/>
  <c r="E639" i="16" s="1"/>
  <c r="FO640" i="16"/>
  <c r="FP640" i="16" s="1"/>
  <c r="E640" i="16" s="1"/>
  <c r="FO641" i="16"/>
  <c r="FP641" i="16" s="1"/>
  <c r="E641" i="16" s="1"/>
  <c r="FO642" i="16"/>
  <c r="FP642" i="16" s="1"/>
  <c r="E642" i="16" s="1"/>
  <c r="FO643" i="16"/>
  <c r="FP643" i="16" s="1"/>
  <c r="E643" i="16" s="1"/>
  <c r="FO644" i="16"/>
  <c r="FP644" i="16" s="1"/>
  <c r="E644" i="16" s="1"/>
  <c r="FO645" i="16"/>
  <c r="FP645" i="16" s="1"/>
  <c r="E645" i="16" s="1"/>
  <c r="FO646" i="16"/>
  <c r="FP646" i="16" s="1"/>
  <c r="E646" i="16" s="1"/>
  <c r="FO647" i="16"/>
  <c r="FP647" i="16" s="1"/>
  <c r="E647" i="16" s="1"/>
  <c r="FO648" i="16"/>
  <c r="FP648" i="16" s="1"/>
  <c r="E648" i="16" s="1"/>
  <c r="FO649" i="16"/>
  <c r="FP649" i="16" s="1"/>
  <c r="E649" i="16" s="1"/>
  <c r="FO650" i="16"/>
  <c r="FP650" i="16" s="1"/>
  <c r="E650" i="16" s="1"/>
  <c r="FO651" i="16"/>
  <c r="FP651" i="16" s="1"/>
  <c r="E651" i="16" s="1"/>
  <c r="FO652" i="16"/>
  <c r="FP652" i="16" s="1"/>
  <c r="E652" i="16" s="1"/>
  <c r="FO653" i="16"/>
  <c r="FP653" i="16" s="1"/>
  <c r="E653" i="16" s="1"/>
  <c r="FO654" i="16"/>
  <c r="FP654" i="16" s="1"/>
  <c r="E654" i="16" s="1"/>
  <c r="FO655" i="16"/>
  <c r="FP655" i="16" s="1"/>
  <c r="E655" i="16" s="1"/>
  <c r="FO656" i="16"/>
  <c r="FP656" i="16" s="1"/>
  <c r="E656" i="16" s="1"/>
  <c r="FO657" i="16"/>
  <c r="FP657" i="16" s="1"/>
  <c r="E657" i="16" s="1"/>
  <c r="FO658" i="16"/>
  <c r="FP658" i="16" s="1"/>
  <c r="E658" i="16" s="1"/>
  <c r="FO659" i="16"/>
  <c r="FP659" i="16" s="1"/>
  <c r="E659" i="16" s="1"/>
  <c r="FO660" i="16"/>
  <c r="FP660" i="16" s="1"/>
  <c r="E660" i="16" s="1"/>
  <c r="FO661" i="16"/>
  <c r="FP661" i="16" s="1"/>
  <c r="E661" i="16" s="1"/>
  <c r="FO662" i="16"/>
  <c r="FP662" i="16" s="1"/>
  <c r="E662" i="16" s="1"/>
  <c r="FO663" i="16"/>
  <c r="FP663" i="16" s="1"/>
  <c r="E663" i="16" s="1"/>
  <c r="FO664" i="16"/>
  <c r="FP664" i="16" s="1"/>
  <c r="E664" i="16" s="1"/>
  <c r="FO665" i="16"/>
  <c r="FP665" i="16" s="1"/>
  <c r="E665" i="16" s="1"/>
  <c r="FO666" i="16"/>
  <c r="FP666" i="16" s="1"/>
  <c r="E666" i="16" s="1"/>
  <c r="FO667" i="16"/>
  <c r="FP667" i="16" s="1"/>
  <c r="E667" i="16" s="1"/>
  <c r="FO668" i="16"/>
  <c r="FP668" i="16" s="1"/>
  <c r="E668" i="16" s="1"/>
  <c r="FO669" i="16"/>
  <c r="FP669" i="16" s="1"/>
  <c r="E669" i="16" s="1"/>
  <c r="FO670" i="16"/>
  <c r="FP670" i="16" s="1"/>
  <c r="E670" i="16" s="1"/>
  <c r="FO671" i="16"/>
  <c r="FP671" i="16" s="1"/>
  <c r="E671" i="16" s="1"/>
  <c r="FO672" i="16"/>
  <c r="FP672" i="16" s="1"/>
  <c r="E672" i="16" s="1"/>
  <c r="FO673" i="16"/>
  <c r="FP673" i="16" s="1"/>
  <c r="E673" i="16" s="1"/>
  <c r="FO674" i="16"/>
  <c r="FP674" i="16" s="1"/>
  <c r="E674" i="16" s="1"/>
  <c r="FO675" i="16"/>
  <c r="FP675" i="16" s="1"/>
  <c r="E675" i="16" s="1"/>
  <c r="FO676" i="16"/>
  <c r="FP676" i="16" s="1"/>
  <c r="E676" i="16" s="1"/>
  <c r="FO677" i="16"/>
  <c r="FP677" i="16" s="1"/>
  <c r="E677" i="16" s="1"/>
  <c r="FO678" i="16"/>
  <c r="FP678" i="16" s="1"/>
  <c r="E678" i="16" s="1"/>
  <c r="FO679" i="16"/>
  <c r="FP679" i="16" s="1"/>
  <c r="E679" i="16" s="1"/>
  <c r="FO680" i="16"/>
  <c r="FP680" i="16" s="1"/>
  <c r="E680" i="16" s="1"/>
  <c r="FO681" i="16"/>
  <c r="FP681" i="16" s="1"/>
  <c r="E681" i="16" s="1"/>
  <c r="FO682" i="16"/>
  <c r="FP682" i="16" s="1"/>
  <c r="E682" i="16" s="1"/>
  <c r="FO683" i="16"/>
  <c r="FP683" i="16" s="1"/>
  <c r="E683" i="16" s="1"/>
  <c r="FO684" i="16"/>
  <c r="FP684" i="16" s="1"/>
  <c r="E684" i="16" s="1"/>
  <c r="FO685" i="16"/>
  <c r="FP685" i="16" s="1"/>
  <c r="E685" i="16" s="1"/>
  <c r="FO686" i="16"/>
  <c r="FP686" i="16" s="1"/>
  <c r="E686" i="16" s="1"/>
  <c r="FO687" i="16"/>
  <c r="FP687" i="16" s="1"/>
  <c r="E687" i="16" s="1"/>
  <c r="FO688" i="16"/>
  <c r="FP688" i="16" s="1"/>
  <c r="E688" i="16" s="1"/>
  <c r="FO689" i="16"/>
  <c r="FP689" i="16" s="1"/>
  <c r="E689" i="16" s="1"/>
  <c r="FO690" i="16"/>
  <c r="FP690" i="16" s="1"/>
  <c r="E690" i="16" s="1"/>
  <c r="FO691" i="16"/>
  <c r="FP691" i="16" s="1"/>
  <c r="E691" i="16" s="1"/>
  <c r="FO692" i="16"/>
  <c r="FP692" i="16" s="1"/>
  <c r="E692" i="16" s="1"/>
  <c r="FO693" i="16"/>
  <c r="FP693" i="16" s="1"/>
  <c r="E693" i="16" s="1"/>
  <c r="FO694" i="16"/>
  <c r="FP694" i="16" s="1"/>
  <c r="E694" i="16" s="1"/>
  <c r="FO695" i="16"/>
  <c r="FP695" i="16" s="1"/>
  <c r="E695" i="16" s="1"/>
  <c r="FO696" i="16"/>
  <c r="FP696" i="16" s="1"/>
  <c r="E696" i="16" s="1"/>
  <c r="FO697" i="16"/>
  <c r="FP697" i="16" s="1"/>
  <c r="E697" i="16" s="1"/>
  <c r="FO698" i="16"/>
  <c r="FP698" i="16" s="1"/>
  <c r="E698" i="16" s="1"/>
  <c r="FO699" i="16"/>
  <c r="FP699" i="16" s="1"/>
  <c r="E699" i="16" s="1"/>
  <c r="FO700" i="16"/>
  <c r="FP700" i="16" s="1"/>
  <c r="E700" i="16" s="1"/>
  <c r="FO701" i="16"/>
  <c r="FP701" i="16" s="1"/>
  <c r="E701" i="16" s="1"/>
  <c r="FO702" i="16"/>
  <c r="FP702" i="16" s="1"/>
  <c r="E702" i="16" s="1"/>
  <c r="FO703" i="16"/>
  <c r="FP703" i="16" s="1"/>
  <c r="E703" i="16" s="1"/>
  <c r="FO704" i="16"/>
  <c r="FP704" i="16" s="1"/>
  <c r="E704" i="16" s="1"/>
  <c r="FO705" i="16"/>
  <c r="FP705" i="16" s="1"/>
  <c r="E705" i="16" s="1"/>
  <c r="FO706" i="16"/>
  <c r="FP706" i="16" s="1"/>
  <c r="E706" i="16" s="1"/>
  <c r="FO707" i="16"/>
  <c r="FP707" i="16" s="1"/>
  <c r="E707" i="16" s="1"/>
  <c r="FO708" i="16"/>
  <c r="FP708" i="16" s="1"/>
  <c r="E708" i="16" s="1"/>
  <c r="FO709" i="16"/>
  <c r="FP709" i="16" s="1"/>
  <c r="E709" i="16" s="1"/>
  <c r="FO710" i="16"/>
  <c r="FP710" i="16" s="1"/>
  <c r="E710" i="16" s="1"/>
  <c r="FO711" i="16"/>
  <c r="FP711" i="16" s="1"/>
  <c r="E711" i="16" s="1"/>
  <c r="FO712" i="16"/>
  <c r="FP712" i="16" s="1"/>
  <c r="E712" i="16" s="1"/>
  <c r="FO713" i="16"/>
  <c r="FP713" i="16" s="1"/>
  <c r="E713" i="16" s="1"/>
  <c r="FO714" i="16"/>
  <c r="FP714" i="16" s="1"/>
  <c r="E714" i="16" s="1"/>
  <c r="FO715" i="16"/>
  <c r="FP715" i="16" s="1"/>
  <c r="E715" i="16" s="1"/>
  <c r="FO716" i="16"/>
  <c r="FP716" i="16" s="1"/>
  <c r="E716" i="16" s="1"/>
  <c r="FO717" i="16"/>
  <c r="FP717" i="16" s="1"/>
  <c r="E717" i="16" s="1"/>
  <c r="FO718" i="16"/>
  <c r="FP718" i="16" s="1"/>
  <c r="E718" i="16" s="1"/>
  <c r="FO719" i="16"/>
  <c r="FP719" i="16" s="1"/>
  <c r="E719" i="16" s="1"/>
  <c r="FO720" i="16"/>
  <c r="FP720" i="16" s="1"/>
  <c r="E720" i="16" s="1"/>
  <c r="FO721" i="16"/>
  <c r="FP721" i="16" s="1"/>
  <c r="E721" i="16" s="1"/>
  <c r="FO722" i="16"/>
  <c r="FP722" i="16" s="1"/>
  <c r="E722" i="16" s="1"/>
  <c r="FO723" i="16"/>
  <c r="FP723" i="16" s="1"/>
  <c r="E723" i="16" s="1"/>
  <c r="FO724" i="16"/>
  <c r="FP724" i="16" s="1"/>
  <c r="E724" i="16" s="1"/>
  <c r="FO725" i="16"/>
  <c r="FP725" i="16" s="1"/>
  <c r="E725" i="16" s="1"/>
  <c r="FO726" i="16"/>
  <c r="FP726" i="16" s="1"/>
  <c r="E726" i="16" s="1"/>
  <c r="FO727" i="16"/>
  <c r="FP727" i="16" s="1"/>
  <c r="E727" i="16" s="1"/>
  <c r="FO728" i="16"/>
  <c r="FP728" i="16" s="1"/>
  <c r="E728" i="16" s="1"/>
  <c r="FO729" i="16"/>
  <c r="FP729" i="16" s="1"/>
  <c r="E729" i="16" s="1"/>
  <c r="FO730" i="16"/>
  <c r="FP730" i="16" s="1"/>
  <c r="E730" i="16" s="1"/>
  <c r="FO731" i="16"/>
  <c r="FP731" i="16" s="1"/>
  <c r="E731" i="16" s="1"/>
  <c r="FO732" i="16"/>
  <c r="FP732" i="16" s="1"/>
  <c r="E732" i="16" s="1"/>
  <c r="FO733" i="16"/>
  <c r="FP733" i="16" s="1"/>
  <c r="E733" i="16" s="1"/>
  <c r="FO734" i="16"/>
  <c r="FP734" i="16" s="1"/>
  <c r="E734" i="16" s="1"/>
  <c r="FO735" i="16"/>
  <c r="FP735" i="16" s="1"/>
  <c r="E735" i="16" s="1"/>
  <c r="FO736" i="16"/>
  <c r="FP736" i="16" s="1"/>
  <c r="E736" i="16" s="1"/>
  <c r="FO737" i="16"/>
  <c r="FP737" i="16" s="1"/>
  <c r="E737" i="16" s="1"/>
  <c r="FO738" i="16"/>
  <c r="FP738" i="16" s="1"/>
  <c r="E738" i="16" s="1"/>
  <c r="FO739" i="16"/>
  <c r="FP739" i="16" s="1"/>
  <c r="E739" i="16" s="1"/>
  <c r="FO740" i="16"/>
  <c r="FP740" i="16" s="1"/>
  <c r="E740" i="16" s="1"/>
  <c r="FO741" i="16"/>
  <c r="FP741" i="16" s="1"/>
  <c r="E741" i="16" s="1"/>
  <c r="FO742" i="16"/>
  <c r="FP742" i="16" s="1"/>
  <c r="E742" i="16" s="1"/>
  <c r="FO743" i="16"/>
  <c r="FP743" i="16" s="1"/>
  <c r="E743" i="16" s="1"/>
  <c r="FO744" i="16"/>
  <c r="FP744" i="16" s="1"/>
  <c r="E744" i="16" s="1"/>
  <c r="FO745" i="16"/>
  <c r="FP745" i="16" s="1"/>
  <c r="E745" i="16" s="1"/>
  <c r="FO746" i="16"/>
  <c r="FP746" i="16" s="1"/>
  <c r="E746" i="16" s="1"/>
  <c r="FO747" i="16"/>
  <c r="FP747" i="16" s="1"/>
  <c r="E747" i="16" s="1"/>
  <c r="FO748" i="16"/>
  <c r="FP748" i="16" s="1"/>
  <c r="E748" i="16" s="1"/>
  <c r="FO749" i="16"/>
  <c r="FP749" i="16" s="1"/>
  <c r="E749" i="16" s="1"/>
  <c r="FO750" i="16"/>
  <c r="FP750" i="16" s="1"/>
  <c r="E750" i="16" s="1"/>
  <c r="FO751" i="16"/>
  <c r="FP751" i="16" s="1"/>
  <c r="E751" i="16" s="1"/>
  <c r="FO752" i="16"/>
  <c r="FP752" i="16" s="1"/>
  <c r="E752" i="16" s="1"/>
  <c r="FO753" i="16"/>
  <c r="FP753" i="16" s="1"/>
  <c r="E753" i="16" s="1"/>
  <c r="FO754" i="16"/>
  <c r="FP754" i="16" s="1"/>
  <c r="E754" i="16" s="1"/>
  <c r="FO755" i="16"/>
  <c r="FP755" i="16" s="1"/>
  <c r="E755" i="16" s="1"/>
  <c r="FO756" i="16"/>
  <c r="FP756" i="16" s="1"/>
  <c r="E756" i="16" s="1"/>
  <c r="FO757" i="16"/>
  <c r="FP757" i="16" s="1"/>
  <c r="E757" i="16" s="1"/>
  <c r="FO758" i="16"/>
  <c r="FP758" i="16" s="1"/>
  <c r="E758" i="16" s="1"/>
  <c r="FO759" i="16"/>
  <c r="FP759" i="16" s="1"/>
  <c r="E759" i="16" s="1"/>
  <c r="FO760" i="16"/>
  <c r="FP760" i="16" s="1"/>
  <c r="E760" i="16" s="1"/>
  <c r="FO761" i="16"/>
  <c r="FP761" i="16" s="1"/>
  <c r="E761" i="16" s="1"/>
  <c r="FO762" i="16"/>
  <c r="FP762" i="16" s="1"/>
  <c r="E762" i="16" s="1"/>
  <c r="FO763" i="16"/>
  <c r="FP763" i="16" s="1"/>
  <c r="E763" i="16" s="1"/>
  <c r="FO764" i="16"/>
  <c r="FP764" i="16" s="1"/>
  <c r="E764" i="16" s="1"/>
  <c r="FO765" i="16"/>
  <c r="FP765" i="16" s="1"/>
  <c r="E765" i="16" s="1"/>
  <c r="FO766" i="16"/>
  <c r="FP766" i="16" s="1"/>
  <c r="E766" i="16" s="1"/>
  <c r="FO767" i="16"/>
  <c r="FP767" i="16" s="1"/>
  <c r="E767" i="16" s="1"/>
  <c r="FO768" i="16"/>
  <c r="FP768" i="16" s="1"/>
  <c r="E768" i="16" s="1"/>
  <c r="FO769" i="16"/>
  <c r="FP769" i="16" s="1"/>
  <c r="E769" i="16" s="1"/>
  <c r="FO770" i="16"/>
  <c r="FP770" i="16" s="1"/>
  <c r="E770" i="16" s="1"/>
  <c r="FO771" i="16"/>
  <c r="FP771" i="16" s="1"/>
  <c r="E771" i="16" s="1"/>
  <c r="FO772" i="16"/>
  <c r="FP772" i="16" s="1"/>
  <c r="E772" i="16" s="1"/>
  <c r="FO773" i="16"/>
  <c r="FP773" i="16" s="1"/>
  <c r="E773" i="16" s="1"/>
  <c r="FO774" i="16"/>
  <c r="FP774" i="16" s="1"/>
  <c r="E774" i="16" s="1"/>
  <c r="FO775" i="16"/>
  <c r="FP775" i="16" s="1"/>
  <c r="E775" i="16" s="1"/>
  <c r="FO776" i="16"/>
  <c r="FP776" i="16" s="1"/>
  <c r="E776" i="16" s="1"/>
  <c r="FO777" i="16"/>
  <c r="FP777" i="16" s="1"/>
  <c r="E777" i="16" s="1"/>
  <c r="FO778" i="16"/>
  <c r="FP778" i="16" s="1"/>
  <c r="E778" i="16" s="1"/>
  <c r="FO779" i="16"/>
  <c r="FP779" i="16" s="1"/>
  <c r="E779" i="16" s="1"/>
  <c r="FO780" i="16"/>
  <c r="FP780" i="16" s="1"/>
  <c r="E780" i="16" s="1"/>
  <c r="FO781" i="16"/>
  <c r="FP781" i="16" s="1"/>
  <c r="E781" i="16" s="1"/>
  <c r="FO782" i="16"/>
  <c r="FP782" i="16" s="1"/>
  <c r="E782" i="16" s="1"/>
  <c r="FO783" i="16"/>
  <c r="FP783" i="16" s="1"/>
  <c r="E783" i="16" s="1"/>
  <c r="FO784" i="16"/>
  <c r="FP784" i="16" s="1"/>
  <c r="E784" i="16" s="1"/>
  <c r="FO785" i="16"/>
  <c r="FP785" i="16" s="1"/>
  <c r="E785" i="16" s="1"/>
  <c r="FO786" i="16"/>
  <c r="FP786" i="16" s="1"/>
  <c r="E786" i="16" s="1"/>
  <c r="FO787" i="16"/>
  <c r="FP787" i="16" s="1"/>
  <c r="E787" i="16" s="1"/>
  <c r="FO788" i="16"/>
  <c r="FP788" i="16" s="1"/>
  <c r="E788" i="16" s="1"/>
  <c r="FO789" i="16"/>
  <c r="FP789" i="16" s="1"/>
  <c r="E789" i="16" s="1"/>
  <c r="FO790" i="16"/>
  <c r="FP790" i="16" s="1"/>
  <c r="E790" i="16" s="1"/>
  <c r="FO791" i="16"/>
  <c r="FP791" i="16" s="1"/>
  <c r="E791" i="16" s="1"/>
  <c r="FO792" i="16"/>
  <c r="FP792" i="16" s="1"/>
  <c r="E792" i="16" s="1"/>
  <c r="FO793" i="16"/>
  <c r="FP793" i="16" s="1"/>
  <c r="E793" i="16" s="1"/>
  <c r="FO794" i="16"/>
  <c r="FP794" i="16" s="1"/>
  <c r="E794" i="16" s="1"/>
  <c r="FO795" i="16"/>
  <c r="FP795" i="16" s="1"/>
  <c r="E795" i="16" s="1"/>
  <c r="FO796" i="16"/>
  <c r="FP796" i="16" s="1"/>
  <c r="E796" i="16" s="1"/>
  <c r="FO797" i="16"/>
  <c r="FP797" i="16" s="1"/>
  <c r="E797" i="16" s="1"/>
  <c r="FO798" i="16"/>
  <c r="FP798" i="16" s="1"/>
  <c r="E798" i="16" s="1"/>
  <c r="FO799" i="16"/>
  <c r="FP799" i="16" s="1"/>
  <c r="E799" i="16" s="1"/>
  <c r="FO800" i="16"/>
  <c r="FP800" i="16" s="1"/>
  <c r="E800" i="16" s="1"/>
  <c r="FO801" i="16"/>
  <c r="FP801" i="16" s="1"/>
  <c r="E801" i="16" s="1"/>
  <c r="FO802" i="16"/>
  <c r="FP802" i="16" s="1"/>
  <c r="E802" i="16" s="1"/>
  <c r="FO803" i="16"/>
  <c r="FP803" i="16" s="1"/>
  <c r="E803" i="16" s="1"/>
  <c r="FO804" i="16"/>
  <c r="FP804" i="16" s="1"/>
  <c r="E804" i="16" s="1"/>
  <c r="FO805" i="16"/>
  <c r="FP805" i="16" s="1"/>
  <c r="E805" i="16" s="1"/>
  <c r="FO806" i="16"/>
  <c r="FP806" i="16" s="1"/>
  <c r="E806" i="16" s="1"/>
  <c r="FO807" i="16"/>
  <c r="FP807" i="16" s="1"/>
  <c r="E807" i="16" s="1"/>
  <c r="FO808" i="16"/>
  <c r="FP808" i="16" s="1"/>
  <c r="E808" i="16" s="1"/>
  <c r="FO809" i="16"/>
  <c r="FP809" i="16" s="1"/>
  <c r="E809" i="16" s="1"/>
  <c r="FO810" i="16"/>
  <c r="FP810" i="16" s="1"/>
  <c r="E810" i="16" s="1"/>
  <c r="FO811" i="16"/>
  <c r="FP811" i="16" s="1"/>
  <c r="E811" i="16" s="1"/>
  <c r="FO812" i="16"/>
  <c r="FP812" i="16" s="1"/>
  <c r="E812" i="16" s="1"/>
  <c r="FO813" i="16"/>
  <c r="FP813" i="16" s="1"/>
  <c r="E813" i="16" s="1"/>
  <c r="FO814" i="16"/>
  <c r="FP814" i="16" s="1"/>
  <c r="E814" i="16" s="1"/>
  <c r="FO815" i="16"/>
  <c r="FP815" i="16" s="1"/>
  <c r="E815" i="16" s="1"/>
  <c r="FO816" i="16"/>
  <c r="FP816" i="16" s="1"/>
  <c r="E816" i="16" s="1"/>
  <c r="FO817" i="16"/>
  <c r="FP817" i="16" s="1"/>
  <c r="E817" i="16" s="1"/>
  <c r="FO818" i="16"/>
  <c r="FP818" i="16" s="1"/>
  <c r="E818" i="16" s="1"/>
  <c r="FO819" i="16"/>
  <c r="FP819" i="16" s="1"/>
  <c r="E819" i="16" s="1"/>
  <c r="FO820" i="16"/>
  <c r="FP820" i="16" s="1"/>
  <c r="E820" i="16" s="1"/>
  <c r="FO821" i="16"/>
  <c r="FP821" i="16" s="1"/>
  <c r="E821" i="16" s="1"/>
  <c r="FO822" i="16"/>
  <c r="FP822" i="16" s="1"/>
  <c r="E822" i="16" s="1"/>
  <c r="FO823" i="16"/>
  <c r="FP823" i="16" s="1"/>
  <c r="E823" i="16" s="1"/>
  <c r="FO824" i="16"/>
  <c r="FP824" i="16" s="1"/>
  <c r="E824" i="16" s="1"/>
  <c r="FO825" i="16"/>
  <c r="FP825" i="16" s="1"/>
  <c r="E825" i="16" s="1"/>
  <c r="FO826" i="16"/>
  <c r="FP826" i="16" s="1"/>
  <c r="E826" i="16" s="1"/>
  <c r="FO827" i="16"/>
  <c r="FP827" i="16" s="1"/>
  <c r="E827" i="16" s="1"/>
  <c r="FO828" i="16"/>
  <c r="FP828" i="16" s="1"/>
  <c r="E828" i="16" s="1"/>
  <c r="FO829" i="16"/>
  <c r="FP829" i="16" s="1"/>
  <c r="E829" i="16" s="1"/>
  <c r="FO830" i="16"/>
  <c r="FP830" i="16" s="1"/>
  <c r="E830" i="16" s="1"/>
  <c r="FO831" i="16"/>
  <c r="FP831" i="16" s="1"/>
  <c r="E831" i="16" s="1"/>
  <c r="FO832" i="16"/>
  <c r="FP832" i="16" s="1"/>
  <c r="E832" i="16" s="1"/>
  <c r="FO833" i="16"/>
  <c r="FP833" i="16" s="1"/>
  <c r="E833" i="16" s="1"/>
  <c r="FO834" i="16"/>
  <c r="FP834" i="16" s="1"/>
  <c r="E834" i="16" s="1"/>
  <c r="FO835" i="16"/>
  <c r="FP835" i="16" s="1"/>
  <c r="E835" i="16" s="1"/>
  <c r="FO836" i="16"/>
  <c r="FP836" i="16" s="1"/>
  <c r="E836" i="16" s="1"/>
  <c r="FO837" i="16"/>
  <c r="FP837" i="16" s="1"/>
  <c r="E837" i="16" s="1"/>
  <c r="FO838" i="16"/>
  <c r="FP838" i="16" s="1"/>
  <c r="E838" i="16" s="1"/>
  <c r="FO839" i="16"/>
  <c r="FP839" i="16" s="1"/>
  <c r="E839" i="16" s="1"/>
  <c r="FO840" i="16"/>
  <c r="FP840" i="16" s="1"/>
  <c r="E840" i="16" s="1"/>
  <c r="FO841" i="16"/>
  <c r="FP841" i="16" s="1"/>
  <c r="E841" i="16" s="1"/>
  <c r="FO842" i="16"/>
  <c r="FP842" i="16" s="1"/>
  <c r="E842" i="16" s="1"/>
  <c r="FO843" i="16"/>
  <c r="FP843" i="16" s="1"/>
  <c r="E843" i="16" s="1"/>
  <c r="FO844" i="16"/>
  <c r="FP844" i="16" s="1"/>
  <c r="E844" i="16" s="1"/>
  <c r="FO845" i="16"/>
  <c r="FP845" i="16" s="1"/>
  <c r="E845" i="16" s="1"/>
  <c r="FO846" i="16"/>
  <c r="FP846" i="16" s="1"/>
  <c r="E846" i="16" s="1"/>
  <c r="FO847" i="16"/>
  <c r="FP847" i="16" s="1"/>
  <c r="E847" i="16" s="1"/>
  <c r="FO848" i="16"/>
  <c r="FP848" i="16" s="1"/>
  <c r="E848" i="16" s="1"/>
  <c r="FO849" i="16"/>
  <c r="FP849" i="16" s="1"/>
  <c r="E849" i="16" s="1"/>
  <c r="FO850" i="16"/>
  <c r="FP850" i="16" s="1"/>
  <c r="E850" i="16" s="1"/>
  <c r="FO851" i="16"/>
  <c r="FP851" i="16" s="1"/>
  <c r="E851" i="16" s="1"/>
  <c r="FO852" i="16"/>
  <c r="FP852" i="16" s="1"/>
  <c r="E852" i="16" s="1"/>
  <c r="FO853" i="16"/>
  <c r="FP853" i="16" s="1"/>
  <c r="E853" i="16" s="1"/>
  <c r="FO854" i="16"/>
  <c r="FP854" i="16" s="1"/>
  <c r="E854" i="16" s="1"/>
  <c r="FO855" i="16"/>
  <c r="FP855" i="16" s="1"/>
  <c r="E855" i="16" s="1"/>
  <c r="FO856" i="16"/>
  <c r="FP856" i="16" s="1"/>
  <c r="E856" i="16" s="1"/>
  <c r="FO857" i="16"/>
  <c r="FP857" i="16" s="1"/>
  <c r="E857" i="16" s="1"/>
  <c r="FO858" i="16"/>
  <c r="FP858" i="16" s="1"/>
  <c r="E858" i="16" s="1"/>
  <c r="FO859" i="16"/>
  <c r="FP859" i="16" s="1"/>
  <c r="E859" i="16" s="1"/>
  <c r="FO860" i="16"/>
  <c r="FP860" i="16" s="1"/>
  <c r="E860" i="16" s="1"/>
  <c r="FO861" i="16"/>
  <c r="FP861" i="16" s="1"/>
  <c r="E861" i="16" s="1"/>
  <c r="FO862" i="16"/>
  <c r="FP862" i="16" s="1"/>
  <c r="E862" i="16" s="1"/>
  <c r="FO863" i="16"/>
  <c r="FP863" i="16" s="1"/>
  <c r="E863" i="16" s="1"/>
  <c r="FO864" i="16"/>
  <c r="FP864" i="16" s="1"/>
  <c r="E864" i="16" s="1"/>
  <c r="FO865" i="16"/>
  <c r="FP865" i="16" s="1"/>
  <c r="E865" i="16" s="1"/>
  <c r="FO866" i="16"/>
  <c r="FP866" i="16" s="1"/>
  <c r="E866" i="16" s="1"/>
  <c r="FO867" i="16"/>
  <c r="FP867" i="16" s="1"/>
  <c r="E867" i="16" s="1"/>
  <c r="FO868" i="16"/>
  <c r="FP868" i="16" s="1"/>
  <c r="E868" i="16" s="1"/>
  <c r="FO869" i="16"/>
  <c r="FP869" i="16" s="1"/>
  <c r="E869" i="16" s="1"/>
  <c r="FO870" i="16"/>
  <c r="FP870" i="16" s="1"/>
  <c r="E870" i="16" s="1"/>
  <c r="FO871" i="16"/>
  <c r="FP871" i="16" s="1"/>
  <c r="E871" i="16" s="1"/>
  <c r="FO872" i="16"/>
  <c r="FP872" i="16" s="1"/>
  <c r="E872" i="16" s="1"/>
  <c r="FO873" i="16"/>
  <c r="FP873" i="16" s="1"/>
  <c r="E873" i="16" s="1"/>
  <c r="FO874" i="16"/>
  <c r="FP874" i="16" s="1"/>
  <c r="E874" i="16" s="1"/>
  <c r="FO875" i="16"/>
  <c r="FP875" i="16" s="1"/>
  <c r="E875" i="16" s="1"/>
  <c r="FO876" i="16"/>
  <c r="FP876" i="16" s="1"/>
  <c r="E876" i="16" s="1"/>
  <c r="FO877" i="16"/>
  <c r="FP877" i="16" s="1"/>
  <c r="E877" i="16" s="1"/>
  <c r="FO878" i="16"/>
  <c r="FP878" i="16" s="1"/>
  <c r="E878" i="16" s="1"/>
  <c r="FO879" i="16"/>
  <c r="FP879" i="16" s="1"/>
  <c r="E879" i="16" s="1"/>
  <c r="FO880" i="16"/>
  <c r="FP880" i="16" s="1"/>
  <c r="E880" i="16" s="1"/>
  <c r="FO881" i="16"/>
  <c r="FP881" i="16" s="1"/>
  <c r="E881" i="16" s="1"/>
  <c r="FO882" i="16"/>
  <c r="FP882" i="16" s="1"/>
  <c r="E882" i="16" s="1"/>
  <c r="FO883" i="16"/>
  <c r="FP883" i="16" s="1"/>
  <c r="E883" i="16" s="1"/>
  <c r="FO884" i="16"/>
  <c r="FP884" i="16" s="1"/>
  <c r="E884" i="16" s="1"/>
  <c r="FO885" i="16"/>
  <c r="FP885" i="16" s="1"/>
  <c r="E885" i="16" s="1"/>
  <c r="FO886" i="16"/>
  <c r="FP886" i="16" s="1"/>
  <c r="E886" i="16" s="1"/>
  <c r="FO887" i="16"/>
  <c r="FP887" i="16" s="1"/>
  <c r="E887" i="16" s="1"/>
  <c r="FO888" i="16"/>
  <c r="FP888" i="16" s="1"/>
  <c r="E888" i="16" s="1"/>
  <c r="FO889" i="16"/>
  <c r="FP889" i="16" s="1"/>
  <c r="E889" i="16" s="1"/>
  <c r="FO890" i="16"/>
  <c r="FP890" i="16" s="1"/>
  <c r="E890" i="16" s="1"/>
  <c r="FO891" i="16"/>
  <c r="FP891" i="16" s="1"/>
  <c r="E891" i="16" s="1"/>
  <c r="FO892" i="16"/>
  <c r="FP892" i="16" s="1"/>
  <c r="E892" i="16" s="1"/>
  <c r="FO893" i="16"/>
  <c r="FP893" i="16" s="1"/>
  <c r="E893" i="16" s="1"/>
  <c r="FO894" i="16"/>
  <c r="FP894" i="16" s="1"/>
  <c r="E894" i="16" s="1"/>
  <c r="FO895" i="16"/>
  <c r="FP895" i="16" s="1"/>
  <c r="E895" i="16" s="1"/>
  <c r="FO896" i="16"/>
  <c r="FP896" i="16" s="1"/>
  <c r="E896" i="16" s="1"/>
  <c r="FO897" i="16"/>
  <c r="FP897" i="16" s="1"/>
  <c r="E897" i="16" s="1"/>
  <c r="FO898" i="16"/>
  <c r="FP898" i="16" s="1"/>
  <c r="E898" i="16" s="1"/>
  <c r="FO899" i="16"/>
  <c r="FP899" i="16" s="1"/>
  <c r="E899" i="16" s="1"/>
  <c r="FO900" i="16"/>
  <c r="FP900" i="16" s="1"/>
  <c r="E900" i="16" s="1"/>
  <c r="FO901" i="16"/>
  <c r="FP901" i="16" s="1"/>
  <c r="E901" i="16" s="1"/>
  <c r="FO902" i="16"/>
  <c r="FP902" i="16" s="1"/>
  <c r="E902" i="16" s="1"/>
  <c r="FO903" i="16"/>
  <c r="FP903" i="16" s="1"/>
  <c r="E903" i="16" s="1"/>
  <c r="FO904" i="16"/>
  <c r="FP904" i="16" s="1"/>
  <c r="E904" i="16" s="1"/>
  <c r="FO905" i="16"/>
  <c r="FP905" i="16" s="1"/>
  <c r="E905" i="16" s="1"/>
  <c r="FO906" i="16"/>
  <c r="FP906" i="16" s="1"/>
  <c r="E906" i="16" s="1"/>
  <c r="FO907" i="16"/>
  <c r="FP907" i="16" s="1"/>
  <c r="E907" i="16" s="1"/>
  <c r="FO908" i="16"/>
  <c r="FP908" i="16" s="1"/>
  <c r="E908" i="16" s="1"/>
  <c r="FO909" i="16"/>
  <c r="FP909" i="16" s="1"/>
  <c r="E909" i="16" s="1"/>
  <c r="FO910" i="16"/>
  <c r="FP910" i="16" s="1"/>
  <c r="E910" i="16" s="1"/>
  <c r="FO911" i="16"/>
  <c r="FP911" i="16" s="1"/>
  <c r="E911" i="16" s="1"/>
  <c r="FO912" i="16"/>
  <c r="FP912" i="16" s="1"/>
  <c r="E912" i="16" s="1"/>
  <c r="FO913" i="16"/>
  <c r="FP913" i="16" s="1"/>
  <c r="E913" i="16" s="1"/>
  <c r="FO914" i="16"/>
  <c r="FP914" i="16" s="1"/>
  <c r="E914" i="16" s="1"/>
  <c r="FO915" i="16"/>
  <c r="FP915" i="16" s="1"/>
  <c r="E915" i="16" s="1"/>
  <c r="FO916" i="16"/>
  <c r="FP916" i="16" s="1"/>
  <c r="E916" i="16" s="1"/>
  <c r="FO917" i="16"/>
  <c r="FP917" i="16" s="1"/>
  <c r="E917" i="16" s="1"/>
  <c r="FO918" i="16"/>
  <c r="FP918" i="16" s="1"/>
  <c r="E918" i="16" s="1"/>
  <c r="FO919" i="16"/>
  <c r="FP919" i="16" s="1"/>
  <c r="E919" i="16" s="1"/>
  <c r="FO920" i="16"/>
  <c r="FP920" i="16" s="1"/>
  <c r="E920" i="16" s="1"/>
  <c r="FO921" i="16"/>
  <c r="FP921" i="16" s="1"/>
  <c r="E921" i="16" s="1"/>
  <c r="FO922" i="16"/>
  <c r="FP922" i="16" s="1"/>
  <c r="E922" i="16" s="1"/>
  <c r="FO923" i="16"/>
  <c r="FP923" i="16" s="1"/>
  <c r="E923" i="16" s="1"/>
  <c r="FO924" i="16"/>
  <c r="FP924" i="16" s="1"/>
  <c r="E924" i="16" s="1"/>
  <c r="FO925" i="16"/>
  <c r="FP925" i="16" s="1"/>
  <c r="E925" i="16" s="1"/>
  <c r="FO926" i="16"/>
  <c r="FP926" i="16" s="1"/>
  <c r="E926" i="16" s="1"/>
  <c r="FO927" i="16"/>
  <c r="FP927" i="16" s="1"/>
  <c r="E927" i="16" s="1"/>
  <c r="FO928" i="16"/>
  <c r="FP928" i="16" s="1"/>
  <c r="E928" i="16" s="1"/>
  <c r="FO929" i="16"/>
  <c r="FP929" i="16" s="1"/>
  <c r="E929" i="16" s="1"/>
  <c r="FO930" i="16"/>
  <c r="FP930" i="16" s="1"/>
  <c r="E930" i="16" s="1"/>
  <c r="FO931" i="16"/>
  <c r="FP931" i="16" s="1"/>
  <c r="E931" i="16" s="1"/>
  <c r="FO932" i="16"/>
  <c r="FP932" i="16" s="1"/>
  <c r="E932" i="16" s="1"/>
  <c r="FO933" i="16"/>
  <c r="FP933" i="16" s="1"/>
  <c r="E933" i="16" s="1"/>
  <c r="FO934" i="16"/>
  <c r="FP934" i="16" s="1"/>
  <c r="E934" i="16" s="1"/>
  <c r="FO935" i="16"/>
  <c r="FP935" i="16" s="1"/>
  <c r="E935" i="16" s="1"/>
  <c r="FO936" i="16"/>
  <c r="FP936" i="16" s="1"/>
  <c r="E936" i="16" s="1"/>
  <c r="FO937" i="16"/>
  <c r="FP937" i="16" s="1"/>
  <c r="E937" i="16" s="1"/>
  <c r="FO938" i="16"/>
  <c r="FP938" i="16" s="1"/>
  <c r="E938" i="16" s="1"/>
  <c r="FO939" i="16"/>
  <c r="FP939" i="16" s="1"/>
  <c r="E939" i="16" s="1"/>
  <c r="FO940" i="16"/>
  <c r="FP940" i="16" s="1"/>
  <c r="E940" i="16" s="1"/>
  <c r="FO941" i="16"/>
  <c r="FP941" i="16" s="1"/>
  <c r="E941" i="16" s="1"/>
  <c r="FO942" i="16"/>
  <c r="FP942" i="16" s="1"/>
  <c r="E942" i="16" s="1"/>
  <c r="FO943" i="16"/>
  <c r="FP943" i="16" s="1"/>
  <c r="E943" i="16" s="1"/>
  <c r="FO944" i="16"/>
  <c r="FP944" i="16" s="1"/>
  <c r="E944" i="16" s="1"/>
  <c r="FO945" i="16"/>
  <c r="FP945" i="16" s="1"/>
  <c r="E945" i="16" s="1"/>
  <c r="FO946" i="16"/>
  <c r="FP946" i="16" s="1"/>
  <c r="E946" i="16" s="1"/>
  <c r="FO947" i="16"/>
  <c r="FP947" i="16" s="1"/>
  <c r="E947" i="16" s="1"/>
  <c r="FO948" i="16"/>
  <c r="FP948" i="16" s="1"/>
  <c r="E948" i="16" s="1"/>
  <c r="FO949" i="16"/>
  <c r="FP949" i="16" s="1"/>
  <c r="E949" i="16" s="1"/>
  <c r="FO950" i="16"/>
  <c r="FP950" i="16" s="1"/>
  <c r="E950" i="16" s="1"/>
  <c r="FO951" i="16"/>
  <c r="FP951" i="16" s="1"/>
  <c r="E951" i="16" s="1"/>
  <c r="FO952" i="16"/>
  <c r="FP952" i="16" s="1"/>
  <c r="E952" i="16" s="1"/>
  <c r="FO953" i="16"/>
  <c r="FP953" i="16" s="1"/>
  <c r="E953" i="16" s="1"/>
  <c r="FO954" i="16"/>
  <c r="FP954" i="16" s="1"/>
  <c r="E954" i="16" s="1"/>
  <c r="FO955" i="16"/>
  <c r="FP955" i="16" s="1"/>
  <c r="E955" i="16" s="1"/>
  <c r="FO956" i="16"/>
  <c r="FP956" i="16" s="1"/>
  <c r="E956" i="16" s="1"/>
  <c r="FO957" i="16"/>
  <c r="FP957" i="16" s="1"/>
  <c r="E957" i="16" s="1"/>
  <c r="FO958" i="16"/>
  <c r="FP958" i="16" s="1"/>
  <c r="E958" i="16" s="1"/>
  <c r="FO959" i="16"/>
  <c r="FP959" i="16" s="1"/>
  <c r="E959" i="16" s="1"/>
  <c r="FO960" i="16"/>
  <c r="FP960" i="16" s="1"/>
  <c r="E960" i="16" s="1"/>
  <c r="FO961" i="16"/>
  <c r="FP961" i="16" s="1"/>
  <c r="E961" i="16" s="1"/>
  <c r="FO962" i="16"/>
  <c r="FP962" i="16" s="1"/>
  <c r="E962" i="16" s="1"/>
  <c r="FO963" i="16"/>
  <c r="FP963" i="16" s="1"/>
  <c r="E963" i="16" s="1"/>
  <c r="FO964" i="16"/>
  <c r="FP964" i="16" s="1"/>
  <c r="E964" i="16" s="1"/>
  <c r="FO965" i="16"/>
  <c r="FP965" i="16" s="1"/>
  <c r="E965" i="16" s="1"/>
  <c r="FO966" i="16"/>
  <c r="FP966" i="16" s="1"/>
  <c r="E966" i="16" s="1"/>
  <c r="FO967" i="16"/>
  <c r="FP967" i="16" s="1"/>
  <c r="E967" i="16" s="1"/>
  <c r="FO968" i="16"/>
  <c r="FP968" i="16" s="1"/>
  <c r="E968" i="16" s="1"/>
  <c r="FO969" i="16"/>
  <c r="FP969" i="16" s="1"/>
  <c r="E969" i="16" s="1"/>
  <c r="FO970" i="16"/>
  <c r="FP970" i="16" s="1"/>
  <c r="E970" i="16" s="1"/>
  <c r="FO971" i="16"/>
  <c r="FP971" i="16" s="1"/>
  <c r="E971" i="16" s="1"/>
  <c r="FO972" i="16"/>
  <c r="FP972" i="16" s="1"/>
  <c r="E972" i="16" s="1"/>
  <c r="FO973" i="16"/>
  <c r="FP973" i="16" s="1"/>
  <c r="E973" i="16" s="1"/>
  <c r="FO974" i="16"/>
  <c r="FP974" i="16" s="1"/>
  <c r="E974" i="16" s="1"/>
  <c r="FO975" i="16"/>
  <c r="FP975" i="16" s="1"/>
  <c r="E975" i="16" s="1"/>
  <c r="FO976" i="16"/>
  <c r="FP976" i="16" s="1"/>
  <c r="E976" i="16" s="1"/>
  <c r="FO977" i="16"/>
  <c r="FP977" i="16" s="1"/>
  <c r="E977" i="16" s="1"/>
  <c r="FO978" i="16"/>
  <c r="FP978" i="16" s="1"/>
  <c r="E978" i="16" s="1"/>
  <c r="FO979" i="16"/>
  <c r="FP979" i="16" s="1"/>
  <c r="E979" i="16" s="1"/>
  <c r="FO980" i="16"/>
  <c r="FP980" i="16" s="1"/>
  <c r="E980" i="16" s="1"/>
  <c r="FO981" i="16"/>
  <c r="FP981" i="16" s="1"/>
  <c r="E981" i="16" s="1"/>
  <c r="FO982" i="16"/>
  <c r="FP982" i="16" s="1"/>
  <c r="E982" i="16" s="1"/>
  <c r="FO983" i="16"/>
  <c r="FP983" i="16" s="1"/>
  <c r="E983" i="16" s="1"/>
  <c r="FO984" i="16"/>
  <c r="FP984" i="16" s="1"/>
  <c r="E984" i="16" s="1"/>
  <c r="FO985" i="16"/>
  <c r="FP985" i="16" s="1"/>
  <c r="E985" i="16" s="1"/>
  <c r="FO986" i="16"/>
  <c r="FP986" i="16" s="1"/>
  <c r="E986" i="16" s="1"/>
  <c r="FO987" i="16"/>
  <c r="FP987" i="16" s="1"/>
  <c r="E987" i="16" s="1"/>
  <c r="FO988" i="16"/>
  <c r="FP988" i="16" s="1"/>
  <c r="E988" i="16" s="1"/>
  <c r="FO989" i="16"/>
  <c r="FP989" i="16" s="1"/>
  <c r="E989" i="16" s="1"/>
  <c r="FO990" i="16"/>
  <c r="FP990" i="16" s="1"/>
  <c r="E990" i="16" s="1"/>
  <c r="FO991" i="16"/>
  <c r="FP991" i="16" s="1"/>
  <c r="E991" i="16" s="1"/>
  <c r="FO992" i="16"/>
  <c r="FP992" i="16" s="1"/>
  <c r="E992" i="16" s="1"/>
  <c r="FO993" i="16"/>
  <c r="FP993" i="16" s="1"/>
  <c r="E993" i="16" s="1"/>
  <c r="FO994" i="16"/>
  <c r="FP994" i="16" s="1"/>
  <c r="E994" i="16" s="1"/>
  <c r="FO995" i="16"/>
  <c r="FP995" i="16" s="1"/>
  <c r="E995" i="16" s="1"/>
  <c r="FO996" i="16"/>
  <c r="FP996" i="16" s="1"/>
  <c r="E996" i="16" s="1"/>
  <c r="FO997" i="16"/>
  <c r="FP997" i="16" s="1"/>
  <c r="E997" i="16" s="1"/>
  <c r="FO998" i="16"/>
  <c r="FP998" i="16" s="1"/>
  <c r="E998" i="16" s="1"/>
  <c r="FO999" i="16"/>
  <c r="FP999" i="16" s="1"/>
  <c r="E999" i="16" s="1"/>
  <c r="FO1000" i="16"/>
  <c r="FP1000" i="16" s="1"/>
  <c r="E1000" i="16" s="1"/>
  <c r="FO1001" i="16"/>
  <c r="FP1001" i="16" s="1"/>
  <c r="E1001" i="16" s="1"/>
  <c r="FO1002" i="16"/>
  <c r="FP1002" i="16" s="1"/>
  <c r="E1002" i="16" s="1"/>
  <c r="FO1003" i="16"/>
  <c r="FP1003" i="16" s="1"/>
  <c r="E1003" i="16" s="1"/>
  <c r="FO1004" i="16"/>
  <c r="FP1004" i="16" s="1"/>
  <c r="E1004" i="16" s="1"/>
  <c r="FO1005" i="16"/>
  <c r="FP1005" i="16" s="1"/>
  <c r="E1005" i="16" s="1"/>
  <c r="FO1006" i="16"/>
  <c r="FP1006" i="16" s="1"/>
  <c r="E1006" i="16" s="1"/>
  <c r="FO1007" i="16"/>
  <c r="FP1007" i="16" s="1"/>
  <c r="E1007" i="16" s="1"/>
  <c r="FO1008" i="16"/>
  <c r="FP1008" i="16" s="1"/>
  <c r="E1008" i="16" s="1"/>
  <c r="FO1009" i="16"/>
  <c r="FP1009" i="16" s="1"/>
  <c r="E1009" i="16" s="1"/>
  <c r="FO1010" i="16"/>
  <c r="FP1010" i="16" s="1"/>
  <c r="E1010" i="16" s="1"/>
  <c r="FO1011" i="16"/>
  <c r="FP1011" i="16" s="1"/>
  <c r="E1011" i="16" s="1"/>
  <c r="FO1012" i="16"/>
  <c r="FP1012" i="16" s="1"/>
  <c r="E1012" i="16" s="1"/>
  <c r="FO1013" i="16"/>
  <c r="FP1013" i="16" s="1"/>
  <c r="E1013" i="16" s="1"/>
  <c r="FO1014" i="16"/>
  <c r="FP1014" i="16" s="1"/>
  <c r="E1014" i="16" s="1"/>
  <c r="FO1015" i="16"/>
  <c r="FP1015" i="16" s="1"/>
  <c r="E1015" i="16" s="1"/>
  <c r="FO1016" i="16"/>
  <c r="FP1016" i="16" s="1"/>
  <c r="E1016" i="16" s="1"/>
  <c r="I13" i="6"/>
  <c r="E13" i="16"/>
  <c r="BZ19" i="16" l="1"/>
  <c r="BX1016" i="16"/>
  <c r="BX1000" i="16"/>
  <c r="BX984" i="16"/>
  <c r="BX968" i="16"/>
  <c r="BX952" i="16"/>
  <c r="BX936" i="16"/>
  <c r="BX920" i="16"/>
  <c r="BX904" i="16"/>
  <c r="BX888" i="16"/>
  <c r="BX872" i="16"/>
  <c r="BX856" i="16"/>
  <c r="BX840" i="16"/>
  <c r="BX824" i="16"/>
  <c r="BX808" i="16"/>
  <c r="BX792" i="16"/>
  <c r="BX776" i="16"/>
  <c r="BX760" i="16"/>
  <c r="BX744" i="16"/>
  <c r="BX728" i="16"/>
  <c r="BX712" i="16"/>
  <c r="BX696" i="16"/>
  <c r="BX680" i="16"/>
  <c r="BX664" i="16"/>
  <c r="BX648" i="16"/>
  <c r="BX632" i="16"/>
  <c r="BX616" i="16"/>
  <c r="BX600" i="16"/>
  <c r="BX584" i="16"/>
  <c r="BX568" i="16"/>
  <c r="BX552" i="16"/>
  <c r="BX536" i="16"/>
  <c r="BX520" i="16"/>
  <c r="BX504" i="16"/>
  <c r="BX488" i="16"/>
  <c r="BX472" i="16"/>
  <c r="BX456" i="16"/>
  <c r="BX440" i="16"/>
  <c r="BX424" i="16"/>
  <c r="BX408" i="16"/>
  <c r="BX392" i="16"/>
  <c r="BX376" i="16"/>
  <c r="BX360" i="16"/>
  <c r="BX344" i="16"/>
  <c r="BX328" i="16"/>
  <c r="BX312" i="16"/>
  <c r="BX296" i="16"/>
  <c r="BX280" i="16"/>
  <c r="BX264" i="16"/>
  <c r="BX248" i="16"/>
  <c r="BX232" i="16"/>
  <c r="BX216" i="16"/>
  <c r="BX200" i="16"/>
  <c r="BX184" i="16"/>
  <c r="BX168" i="16"/>
  <c r="BX152" i="16"/>
  <c r="BX136" i="16"/>
  <c r="BX120" i="16"/>
  <c r="BX104" i="16"/>
  <c r="BX88" i="16"/>
  <c r="BX72" i="16"/>
  <c r="BX56" i="16"/>
  <c r="BX40" i="16"/>
  <c r="BX24" i="16"/>
  <c r="BX1015" i="16"/>
  <c r="BX999" i="16"/>
  <c r="BX983" i="16"/>
  <c r="BX967" i="16"/>
  <c r="BX951" i="16"/>
  <c r="BX935" i="16"/>
  <c r="BX919" i="16"/>
  <c r="BX903" i="16"/>
  <c r="BX887" i="16"/>
  <c r="BX871" i="16"/>
  <c r="BX855" i="16"/>
  <c r="BX839" i="16"/>
  <c r="BX823" i="16"/>
  <c r="BX807" i="16"/>
  <c r="BX791" i="16"/>
  <c r="BX775" i="16"/>
  <c r="BX759" i="16"/>
  <c r="BX743" i="16"/>
  <c r="BX727" i="16"/>
  <c r="BX711" i="16"/>
  <c r="BX695" i="16"/>
  <c r="BX679" i="16"/>
  <c r="BX663" i="16"/>
  <c r="BX647" i="16"/>
  <c r="BX631" i="16"/>
  <c r="BX615" i="16"/>
  <c r="BX599" i="16"/>
  <c r="BX583" i="16"/>
  <c r="BX567" i="16"/>
  <c r="BX551" i="16"/>
  <c r="BX535" i="16"/>
  <c r="BX519" i="16"/>
  <c r="BX503" i="16"/>
  <c r="BX487" i="16"/>
  <c r="BX471" i="16"/>
  <c r="BX455" i="16"/>
  <c r="BX439" i="16"/>
  <c r="BX423" i="16"/>
  <c r="BX407" i="16"/>
  <c r="BX391" i="16"/>
  <c r="BX375" i="16"/>
  <c r="BX359" i="16"/>
  <c r="BX343" i="16"/>
  <c r="BX327" i="16"/>
  <c r="BX311" i="16"/>
  <c r="BX295" i="16"/>
  <c r="BX279" i="16"/>
  <c r="BX263" i="16"/>
  <c r="BX247" i="16"/>
  <c r="BX231" i="16"/>
  <c r="BX215" i="16"/>
  <c r="BX199" i="16"/>
  <c r="BX183" i="16"/>
  <c r="BX167" i="16"/>
  <c r="BX151" i="16"/>
  <c r="BX135" i="16"/>
  <c r="BX119" i="16"/>
  <c r="BX103" i="16"/>
  <c r="BX87" i="16"/>
  <c r="BX71" i="16"/>
  <c r="BX55" i="16"/>
  <c r="BX39" i="16"/>
  <c r="BX23" i="16"/>
  <c r="BX22" i="16"/>
  <c r="BX18" i="16"/>
  <c r="BX1014" i="16"/>
  <c r="BX998" i="16"/>
  <c r="BX982" i="16"/>
  <c r="BX966" i="16"/>
  <c r="BX950" i="16"/>
  <c r="BX934" i="16"/>
  <c r="BX918" i="16"/>
  <c r="BX902" i="16"/>
  <c r="BX886" i="16"/>
  <c r="BX870" i="16"/>
  <c r="BX854" i="16"/>
  <c r="BX838" i="16"/>
  <c r="BX822" i="16"/>
  <c r="BX806" i="16"/>
  <c r="BX790" i="16"/>
  <c r="BX774" i="16"/>
  <c r="BX758" i="16"/>
  <c r="BX742" i="16"/>
  <c r="BX726" i="16"/>
  <c r="BX710" i="16"/>
  <c r="BX694" i="16"/>
  <c r="BX678" i="16"/>
  <c r="BX662" i="16"/>
  <c r="BX646" i="16"/>
  <c r="BX630" i="16"/>
  <c r="BX614" i="16"/>
  <c r="BX598" i="16"/>
  <c r="BX582" i="16"/>
  <c r="BX566" i="16"/>
  <c r="BX550" i="16"/>
  <c r="BX534" i="16"/>
  <c r="BX518" i="16"/>
  <c r="BX502" i="16"/>
  <c r="BX486" i="16"/>
  <c r="BX470" i="16"/>
  <c r="BX454" i="16"/>
  <c r="BX438" i="16"/>
  <c r="BX422" i="16"/>
  <c r="BX406" i="16"/>
  <c r="BX390" i="16"/>
  <c r="BX374" i="16"/>
  <c r="BX358" i="16"/>
  <c r="BX342" i="16"/>
  <c r="BX326" i="16"/>
  <c r="BX310" i="16"/>
  <c r="BX294" i="16"/>
  <c r="BX278" i="16"/>
  <c r="BX262" i="16"/>
  <c r="BX246" i="16"/>
  <c r="BX230" i="16"/>
  <c r="BX214" i="16"/>
  <c r="BX198" i="16"/>
  <c r="BX182" i="16"/>
  <c r="BX166" i="16"/>
  <c r="BX150" i="16"/>
  <c r="BX134" i="16"/>
  <c r="BX118" i="16"/>
  <c r="BX102" i="16"/>
  <c r="BX86" i="16"/>
  <c r="BX70" i="16"/>
  <c r="BX54" i="16"/>
  <c r="BX38" i="16"/>
  <c r="BX21" i="16"/>
  <c r="BX19" i="16"/>
  <c r="BX1013" i="16"/>
  <c r="BX997" i="16"/>
  <c r="BX981" i="16"/>
  <c r="BX965" i="16"/>
  <c r="BX949" i="16"/>
  <c r="BX933" i="16"/>
  <c r="BX917" i="16"/>
  <c r="BX901" i="16"/>
  <c r="BX885" i="16"/>
  <c r="BX869" i="16"/>
  <c r="BX853" i="16"/>
  <c r="BX837" i="16"/>
  <c r="BX821" i="16"/>
  <c r="BX805" i="16"/>
  <c r="BX789" i="16"/>
  <c r="BX773" i="16"/>
  <c r="BX757" i="16"/>
  <c r="BX741" i="16"/>
  <c r="BX725" i="16"/>
  <c r="BX709" i="16"/>
  <c r="BX693" i="16"/>
  <c r="BX677" i="16"/>
  <c r="BX661" i="16"/>
  <c r="BX645" i="16"/>
  <c r="BX629" i="16"/>
  <c r="BX613" i="16"/>
  <c r="BX597" i="16"/>
  <c r="BX581" i="16"/>
  <c r="BX565" i="16"/>
  <c r="BX549" i="16"/>
  <c r="BX533" i="16"/>
  <c r="BX517" i="16"/>
  <c r="BX501" i="16"/>
  <c r="BX485" i="16"/>
  <c r="BX469" i="16"/>
  <c r="BX453" i="16"/>
  <c r="BX437" i="16"/>
  <c r="BX421" i="16"/>
  <c r="BX405" i="16"/>
  <c r="BX389" i="16"/>
  <c r="BX373" i="16"/>
  <c r="BX357" i="16"/>
  <c r="BX341" i="16"/>
  <c r="BX325" i="16"/>
  <c r="BX309" i="16"/>
  <c r="BX293" i="16"/>
  <c r="BX277" i="16"/>
  <c r="BX261" i="16"/>
  <c r="BX245" i="16"/>
  <c r="BX229" i="16"/>
  <c r="BX213" i="16"/>
  <c r="BX197" i="16"/>
  <c r="BX181" i="16"/>
  <c r="BX165" i="16"/>
  <c r="BX149" i="16"/>
  <c r="BX133" i="16"/>
  <c r="BX117" i="16"/>
  <c r="BX101" i="16"/>
  <c r="BX85" i="16"/>
  <c r="BX69" i="16"/>
  <c r="BX53" i="16"/>
  <c r="BX37" i="16"/>
  <c r="BX20" i="16"/>
  <c r="BX1012" i="16"/>
  <c r="BX996" i="16"/>
  <c r="BX980" i="16"/>
  <c r="BX964" i="16"/>
  <c r="BX948" i="16"/>
  <c r="BX932" i="16"/>
  <c r="BX916" i="16"/>
  <c r="BX900" i="16"/>
  <c r="BX884" i="16"/>
  <c r="BX868" i="16"/>
  <c r="BX852" i="16"/>
  <c r="BX836" i="16"/>
  <c r="BX820" i="16"/>
  <c r="BX804" i="16"/>
  <c r="BX788" i="16"/>
  <c r="BX772" i="16"/>
  <c r="BX756" i="16"/>
  <c r="BX740" i="16"/>
  <c r="BX724" i="16"/>
  <c r="BX708" i="16"/>
  <c r="BX692" i="16"/>
  <c r="BX676" i="16"/>
  <c r="BX660" i="16"/>
  <c r="BX644" i="16"/>
  <c r="BX628" i="16"/>
  <c r="BX612" i="16"/>
  <c r="BX596" i="16"/>
  <c r="BX580" i="16"/>
  <c r="BX564" i="16"/>
  <c r="BX548" i="16"/>
  <c r="BX532" i="16"/>
  <c r="BX516" i="16"/>
  <c r="BX500" i="16"/>
  <c r="BX484" i="16"/>
  <c r="BX468" i="16"/>
  <c r="BX452" i="16"/>
  <c r="BX436" i="16"/>
  <c r="BX420" i="16"/>
  <c r="BX404" i="16"/>
  <c r="BX388" i="16"/>
  <c r="BX372" i="16"/>
  <c r="BX356" i="16"/>
  <c r="BX340" i="16"/>
  <c r="BX324" i="16"/>
  <c r="BX308" i="16"/>
  <c r="BX292" i="16"/>
  <c r="BX276" i="16"/>
  <c r="BX260" i="16"/>
  <c r="BX244" i="16"/>
  <c r="BX228" i="16"/>
  <c r="BX212" i="16"/>
  <c r="BX196" i="16"/>
  <c r="BX180" i="16"/>
  <c r="BX164" i="16"/>
  <c r="BX148" i="16"/>
  <c r="BX132" i="16"/>
  <c r="BX116" i="16"/>
  <c r="BX100" i="16"/>
  <c r="BX84" i="16"/>
  <c r="BX68" i="16"/>
  <c r="BX52" i="16"/>
  <c r="BX36" i="16"/>
  <c r="BX1011" i="16"/>
  <c r="BX995" i="16"/>
  <c r="BX979" i="16"/>
  <c r="BX963" i="16"/>
  <c r="BX947" i="16"/>
  <c r="BX931" i="16"/>
  <c r="BX915" i="16"/>
  <c r="BX899" i="16"/>
  <c r="BX883" i="16"/>
  <c r="BX867" i="16"/>
  <c r="BX851" i="16"/>
  <c r="BX835" i="16"/>
  <c r="BX819" i="16"/>
  <c r="BX803" i="16"/>
  <c r="BX787" i="16"/>
  <c r="BX771" i="16"/>
  <c r="BX755" i="16"/>
  <c r="BX739" i="16"/>
  <c r="BX723" i="16"/>
  <c r="BX707" i="16"/>
  <c r="BX691" i="16"/>
  <c r="BX675" i="16"/>
  <c r="BX659" i="16"/>
  <c r="BX643" i="16"/>
  <c r="BX627" i="16"/>
  <c r="BX611" i="16"/>
  <c r="BX595" i="16"/>
  <c r="BX579" i="16"/>
  <c r="BX563" i="16"/>
  <c r="BX547" i="16"/>
  <c r="BX531" i="16"/>
  <c r="BX515" i="16"/>
  <c r="BX499" i="16"/>
  <c r="BX483" i="16"/>
  <c r="BX467" i="16"/>
  <c r="BX451" i="16"/>
  <c r="BX435" i="16"/>
  <c r="BX419" i="16"/>
  <c r="BX403" i="16"/>
  <c r="BX387" i="16"/>
  <c r="BX371" i="16"/>
  <c r="BX355" i="16"/>
  <c r="BX339" i="16"/>
  <c r="BX323" i="16"/>
  <c r="BX307" i="16"/>
  <c r="BX291" i="16"/>
  <c r="BX275" i="16"/>
  <c r="BX259" i="16"/>
  <c r="BX243" i="16"/>
  <c r="BX227" i="16"/>
  <c r="BX211" i="16"/>
  <c r="BX195" i="16"/>
  <c r="BX179" i="16"/>
  <c r="BX163" i="16"/>
  <c r="BX147" i="16"/>
  <c r="BX131" i="16"/>
  <c r="BX115" i="16"/>
  <c r="BX99" i="16"/>
  <c r="BX83" i="16"/>
  <c r="BX67" i="16"/>
  <c r="BX51" i="16"/>
  <c r="BX35" i="16"/>
  <c r="BX1010" i="16"/>
  <c r="BX994" i="16"/>
  <c r="BX978" i="16"/>
  <c r="BX962" i="16"/>
  <c r="BX946" i="16"/>
  <c r="BX930" i="16"/>
  <c r="BX914" i="16"/>
  <c r="BX898" i="16"/>
  <c r="BX882" i="16"/>
  <c r="BX866" i="16"/>
  <c r="BX850" i="16"/>
  <c r="BX834" i="16"/>
  <c r="BX818" i="16"/>
  <c r="BX802" i="16"/>
  <c r="BX786" i="16"/>
  <c r="BX770" i="16"/>
  <c r="BX754" i="16"/>
  <c r="BX738" i="16"/>
  <c r="BX722" i="16"/>
  <c r="BX706" i="16"/>
  <c r="BX690" i="16"/>
  <c r="BX674" i="16"/>
  <c r="BX658" i="16"/>
  <c r="BX642" i="16"/>
  <c r="BX626" i="16"/>
  <c r="BX610" i="16"/>
  <c r="BX594" i="16"/>
  <c r="BX578" i="16"/>
  <c r="BX562" i="16"/>
  <c r="BX546" i="16"/>
  <c r="BX530" i="16"/>
  <c r="BX514" i="16"/>
  <c r="BX498" i="16"/>
  <c r="BX482" i="16"/>
  <c r="BX466" i="16"/>
  <c r="BX450" i="16"/>
  <c r="BX434" i="16"/>
  <c r="BX418" i="16"/>
  <c r="BX402" i="16"/>
  <c r="BX386" i="16"/>
  <c r="BX370" i="16"/>
  <c r="BX354" i="16"/>
  <c r="BX338" i="16"/>
  <c r="BX322" i="16"/>
  <c r="BX306" i="16"/>
  <c r="BX290" i="16"/>
  <c r="BX274" i="16"/>
  <c r="BX258" i="16"/>
  <c r="BX242" i="16"/>
  <c r="BX226" i="16"/>
  <c r="BX210" i="16"/>
  <c r="BX194" i="16"/>
  <c r="BX178" i="16"/>
  <c r="BX162" i="16"/>
  <c r="BX146" i="16"/>
  <c r="BX130" i="16"/>
  <c r="BX114" i="16"/>
  <c r="BX98" i="16"/>
  <c r="BX82" i="16"/>
  <c r="BX66" i="16"/>
  <c r="BX50" i="16"/>
  <c r="BX34" i="16"/>
  <c r="BX1009" i="16"/>
  <c r="BX993" i="16"/>
  <c r="BX977" i="16"/>
  <c r="BX961" i="16"/>
  <c r="BX945" i="16"/>
  <c r="BX929" i="16"/>
  <c r="BX913" i="16"/>
  <c r="BX897" i="16"/>
  <c r="BX881" i="16"/>
  <c r="BX865" i="16"/>
  <c r="BX849" i="16"/>
  <c r="BX833" i="16"/>
  <c r="BX817" i="16"/>
  <c r="BX801" i="16"/>
  <c r="BX785" i="16"/>
  <c r="BX769" i="16"/>
  <c r="BX753" i="16"/>
  <c r="BX737" i="16"/>
  <c r="BX721" i="16"/>
  <c r="BX705" i="16"/>
  <c r="BX689" i="16"/>
  <c r="BX673" i="16"/>
  <c r="BX657" i="16"/>
  <c r="BX641" i="16"/>
  <c r="BX625" i="16"/>
  <c r="BX609" i="16"/>
  <c r="BX593" i="16"/>
  <c r="BX577" i="16"/>
  <c r="BX561" i="16"/>
  <c r="BX545" i="16"/>
  <c r="BX529" i="16"/>
  <c r="BX513" i="16"/>
  <c r="BX497" i="16"/>
  <c r="BX481" i="16"/>
  <c r="BX465" i="16"/>
  <c r="BX449" i="16"/>
  <c r="BX433" i="16"/>
  <c r="BX417" i="16"/>
  <c r="BX401" i="16"/>
  <c r="BX385" i="16"/>
  <c r="BX369" i="16"/>
  <c r="BX353" i="16"/>
  <c r="BX337" i="16"/>
  <c r="BX321" i="16"/>
  <c r="BX305" i="16"/>
  <c r="BX289" i="16"/>
  <c r="BX273" i="16"/>
  <c r="BX257" i="16"/>
  <c r="BX241" i="16"/>
  <c r="BX225" i="16"/>
  <c r="BX209" i="16"/>
  <c r="BX193" i="16"/>
  <c r="BX177" i="16"/>
  <c r="BX161" i="16"/>
  <c r="BX145" i="16"/>
  <c r="BX129" i="16"/>
  <c r="BX113" i="16"/>
  <c r="BX97" i="16"/>
  <c r="BX81" i="16"/>
  <c r="BX65" i="16"/>
  <c r="BX49" i="16"/>
  <c r="BX33" i="16"/>
  <c r="BX1008" i="16"/>
  <c r="BX992" i="16"/>
  <c r="BX976" i="16"/>
  <c r="BX960" i="16"/>
  <c r="BX944" i="16"/>
  <c r="BX928" i="16"/>
  <c r="BX912" i="16"/>
  <c r="BX896" i="16"/>
  <c r="BX880" i="16"/>
  <c r="BX864" i="16"/>
  <c r="BX848" i="16"/>
  <c r="BX832" i="16"/>
  <c r="BX816" i="16"/>
  <c r="BX800" i="16"/>
  <c r="BX784" i="16"/>
  <c r="BX768" i="16"/>
  <c r="BX752" i="16"/>
  <c r="BX736" i="16"/>
  <c r="BX720" i="16"/>
  <c r="BX704" i="16"/>
  <c r="BX688" i="16"/>
  <c r="BX672" i="16"/>
  <c r="BX656" i="16"/>
  <c r="BX640" i="16"/>
  <c r="BX624" i="16"/>
  <c r="BX608" i="16"/>
  <c r="BX592" i="16"/>
  <c r="BX576" i="16"/>
  <c r="BX560" i="16"/>
  <c r="BX544" i="16"/>
  <c r="BX528" i="16"/>
  <c r="BX512" i="16"/>
  <c r="BX496" i="16"/>
  <c r="BX480" i="16"/>
  <c r="BX464" i="16"/>
  <c r="BX448" i="16"/>
  <c r="BX432" i="16"/>
  <c r="BX416" i="16"/>
  <c r="BX400" i="16"/>
  <c r="BX384" i="16"/>
  <c r="BX368" i="16"/>
  <c r="BX352" i="16"/>
  <c r="BX336" i="16"/>
  <c r="BX320" i="16"/>
  <c r="BX304" i="16"/>
  <c r="BX288" i="16"/>
  <c r="BX272" i="16"/>
  <c r="BX256" i="16"/>
  <c r="BX240" i="16"/>
  <c r="BX224" i="16"/>
  <c r="BX208" i="16"/>
  <c r="BX192" i="16"/>
  <c r="BX176" i="16"/>
  <c r="BX160" i="16"/>
  <c r="BX144" i="16"/>
  <c r="BX128" i="16"/>
  <c r="BX112" i="16"/>
  <c r="BX96" i="16"/>
  <c r="BX80" i="16"/>
  <c r="BX64" i="16"/>
  <c r="BX48" i="16"/>
  <c r="BX32" i="16"/>
  <c r="BX1007" i="16"/>
  <c r="BX991" i="16"/>
  <c r="BX975" i="16"/>
  <c r="BX959" i="16"/>
  <c r="BX943" i="16"/>
  <c r="BX927" i="16"/>
  <c r="BX911" i="16"/>
  <c r="BX895" i="16"/>
  <c r="BX879" i="16"/>
  <c r="BX863" i="16"/>
  <c r="BX847" i="16"/>
  <c r="BX831" i="16"/>
  <c r="BX815" i="16"/>
  <c r="BX799" i="16"/>
  <c r="BX783" i="16"/>
  <c r="BX767" i="16"/>
  <c r="BX751" i="16"/>
  <c r="BX735" i="16"/>
  <c r="BX719" i="16"/>
  <c r="BX703" i="16"/>
  <c r="BX687" i="16"/>
  <c r="BX671" i="16"/>
  <c r="BX655" i="16"/>
  <c r="BX639" i="16"/>
  <c r="BX623" i="16"/>
  <c r="BX607" i="16"/>
  <c r="BX591" i="16"/>
  <c r="BX575" i="16"/>
  <c r="BX559" i="16"/>
  <c r="BX543" i="16"/>
  <c r="BX527" i="16"/>
  <c r="BX511" i="16"/>
  <c r="BX495" i="16"/>
  <c r="BX479" i="16"/>
  <c r="BX463" i="16"/>
  <c r="BX447" i="16"/>
  <c r="BX431" i="16"/>
  <c r="BX415" i="16"/>
  <c r="BX399" i="16"/>
  <c r="BX383" i="16"/>
  <c r="BX367" i="16"/>
  <c r="BX351" i="16"/>
  <c r="BX335" i="16"/>
  <c r="BX319" i="16"/>
  <c r="BX303" i="16"/>
  <c r="BX287" i="16"/>
  <c r="BX271" i="16"/>
  <c r="BX255" i="16"/>
  <c r="BX239" i="16"/>
  <c r="BX223" i="16"/>
  <c r="BX207" i="16"/>
  <c r="BX191" i="16"/>
  <c r="BX175" i="16"/>
  <c r="BX159" i="16"/>
  <c r="BX143" i="16"/>
  <c r="BX127" i="16"/>
  <c r="BX111" i="16"/>
  <c r="BX95" i="16"/>
  <c r="BX79" i="16"/>
  <c r="BX63" i="16"/>
  <c r="BX47" i="16"/>
  <c r="BX31" i="16"/>
  <c r="BX1006" i="16"/>
  <c r="BX990" i="16"/>
  <c r="BX974" i="16"/>
  <c r="BX958" i="16"/>
  <c r="BX942" i="16"/>
  <c r="BX926" i="16"/>
  <c r="BX910" i="16"/>
  <c r="BX894" i="16"/>
  <c r="BX878" i="16"/>
  <c r="BX862" i="16"/>
  <c r="BX846" i="16"/>
  <c r="BX830" i="16"/>
  <c r="BX814" i="16"/>
  <c r="BX798" i="16"/>
  <c r="BX782" i="16"/>
  <c r="BX766" i="16"/>
  <c r="BX750" i="16"/>
  <c r="BX734" i="16"/>
  <c r="BX718" i="16"/>
  <c r="BX702" i="16"/>
  <c r="BX686" i="16"/>
  <c r="BX670" i="16"/>
  <c r="BX654" i="16"/>
  <c r="BX638" i="16"/>
  <c r="BX622" i="16"/>
  <c r="BX606" i="16"/>
  <c r="BX590" i="16"/>
  <c r="BX574" i="16"/>
  <c r="BX558" i="16"/>
  <c r="BX542" i="16"/>
  <c r="BX526" i="16"/>
  <c r="BX510" i="16"/>
  <c r="BX494" i="16"/>
  <c r="BX478" i="16"/>
  <c r="BX462" i="16"/>
  <c r="BX446" i="16"/>
  <c r="BX430" i="16"/>
  <c r="BX414" i="16"/>
  <c r="BX398" i="16"/>
  <c r="BX382" i="16"/>
  <c r="BX366" i="16"/>
  <c r="BX350" i="16"/>
  <c r="BX334" i="16"/>
  <c r="BX318" i="16"/>
  <c r="BX302" i="16"/>
  <c r="BX286" i="16"/>
  <c r="BX270" i="16"/>
  <c r="BX254" i="16"/>
  <c r="BX238" i="16"/>
  <c r="BX222" i="16"/>
  <c r="BX206" i="16"/>
  <c r="BX190" i="16"/>
  <c r="BX174" i="16"/>
  <c r="BX158" i="16"/>
  <c r="BX142" i="16"/>
  <c r="BX126" i="16"/>
  <c r="BX110" i="16"/>
  <c r="BX94" i="16"/>
  <c r="BX78" i="16"/>
  <c r="BX62" i="16"/>
  <c r="BX46" i="16"/>
  <c r="BX30" i="16"/>
  <c r="BX1005" i="16"/>
  <c r="BX989" i="16"/>
  <c r="BX973" i="16"/>
  <c r="BX957" i="16"/>
  <c r="BX941" i="16"/>
  <c r="BX925" i="16"/>
  <c r="BX909" i="16"/>
  <c r="BX893" i="16"/>
  <c r="BX877" i="16"/>
  <c r="BX861" i="16"/>
  <c r="BX845" i="16"/>
  <c r="BX829" i="16"/>
  <c r="BX813" i="16"/>
  <c r="BX797" i="16"/>
  <c r="BX781" i="16"/>
  <c r="BX765" i="16"/>
  <c r="BX749" i="16"/>
  <c r="BX733" i="16"/>
  <c r="BX717" i="16"/>
  <c r="BX701" i="16"/>
  <c r="BX685" i="16"/>
  <c r="BX669" i="16"/>
  <c r="BX653" i="16"/>
  <c r="BX637" i="16"/>
  <c r="BX621" i="16"/>
  <c r="BX605" i="16"/>
  <c r="BX589" i="16"/>
  <c r="BX573" i="16"/>
  <c r="BX557" i="16"/>
  <c r="BX541" i="16"/>
  <c r="BX525" i="16"/>
  <c r="BX509" i="16"/>
  <c r="BX493" i="16"/>
  <c r="BX477" i="16"/>
  <c r="BX461" i="16"/>
  <c r="BX445" i="16"/>
  <c r="BX429" i="16"/>
  <c r="BX413" i="16"/>
  <c r="BX397" i="16"/>
  <c r="BX381" i="16"/>
  <c r="BX365" i="16"/>
  <c r="BX349" i="16"/>
  <c r="BX333" i="16"/>
  <c r="BX317" i="16"/>
  <c r="BX301" i="16"/>
  <c r="BX285" i="16"/>
  <c r="BX269" i="16"/>
  <c r="BX253" i="16"/>
  <c r="BX237" i="16"/>
  <c r="BX221" i="16"/>
  <c r="BX205" i="16"/>
  <c r="BX189" i="16"/>
  <c r="BX173" i="16"/>
  <c r="BX157" i="16"/>
  <c r="BX141" i="16"/>
  <c r="BX125" i="16"/>
  <c r="BX109" i="16"/>
  <c r="BX93" i="16"/>
  <c r="BX77" i="16"/>
  <c r="BX61" i="16"/>
  <c r="BX45" i="16"/>
  <c r="BX29" i="16"/>
  <c r="BX1004" i="16"/>
  <c r="BX988" i="16"/>
  <c r="BX972" i="16"/>
  <c r="BX956" i="16"/>
  <c r="BX940" i="16"/>
  <c r="BX924" i="16"/>
  <c r="BX908" i="16"/>
  <c r="BX892" i="16"/>
  <c r="BX876" i="16"/>
  <c r="BX860" i="16"/>
  <c r="BX844" i="16"/>
  <c r="BX828" i="16"/>
  <c r="BX812" i="16"/>
  <c r="BX796" i="16"/>
  <c r="BX780" i="16"/>
  <c r="BX764" i="16"/>
  <c r="BX748" i="16"/>
  <c r="BX732" i="16"/>
  <c r="BX716" i="16"/>
  <c r="BX700" i="16"/>
  <c r="BX684" i="16"/>
  <c r="BX668" i="16"/>
  <c r="BX652" i="16"/>
  <c r="BX636" i="16"/>
  <c r="BX620" i="16"/>
  <c r="BX604" i="16"/>
  <c r="BX588" i="16"/>
  <c r="BX572" i="16"/>
  <c r="BX556" i="16"/>
  <c r="BX540" i="16"/>
  <c r="BX524" i="16"/>
  <c r="BX508" i="16"/>
  <c r="BX492" i="16"/>
  <c r="BX476" i="16"/>
  <c r="BX460" i="16"/>
  <c r="BX444" i="16"/>
  <c r="BX428" i="16"/>
  <c r="BX412" i="16"/>
  <c r="BX396" i="16"/>
  <c r="BX380" i="16"/>
  <c r="BX364" i="16"/>
  <c r="BX348" i="16"/>
  <c r="BX332" i="16"/>
  <c r="BX316" i="16"/>
  <c r="BX300" i="16"/>
  <c r="BX284" i="16"/>
  <c r="BX268" i="16"/>
  <c r="BX252" i="16"/>
  <c r="BX236" i="16"/>
  <c r="BX220" i="16"/>
  <c r="BX204" i="16"/>
  <c r="BX188" i="16"/>
  <c r="BX172" i="16"/>
  <c r="BX156" i="16"/>
  <c r="BX140" i="16"/>
  <c r="BX124" i="16"/>
  <c r="BX108" i="16"/>
  <c r="BX92" i="16"/>
  <c r="BX76" i="16"/>
  <c r="BX60" i="16"/>
  <c r="BX44" i="16"/>
  <c r="BX28" i="16"/>
  <c r="BX1003" i="16"/>
  <c r="BX987" i="16"/>
  <c r="BX971" i="16"/>
  <c r="BX955" i="16"/>
  <c r="BX939" i="16"/>
  <c r="BX923" i="16"/>
  <c r="BX907" i="16"/>
  <c r="BX891" i="16"/>
  <c r="BX875" i="16"/>
  <c r="BX859" i="16"/>
  <c r="BX843" i="16"/>
  <c r="BX827" i="16"/>
  <c r="BX811" i="16"/>
  <c r="BX795" i="16"/>
  <c r="BX779" i="16"/>
  <c r="BX763" i="16"/>
  <c r="BX747" i="16"/>
  <c r="BX731" i="16"/>
  <c r="BX715" i="16"/>
  <c r="BX699" i="16"/>
  <c r="BX683" i="16"/>
  <c r="BX667" i="16"/>
  <c r="BX651" i="16"/>
  <c r="BX635" i="16"/>
  <c r="BX619" i="16"/>
  <c r="BX603" i="16"/>
  <c r="BX587" i="16"/>
  <c r="BX571" i="16"/>
  <c r="BX555" i="16"/>
  <c r="BX539" i="16"/>
  <c r="BX523" i="16"/>
  <c r="BX507" i="16"/>
  <c r="BX491" i="16"/>
  <c r="BX475" i="16"/>
  <c r="BX459" i="16"/>
  <c r="BX443" i="16"/>
  <c r="BX427" i="16"/>
  <c r="BX411" i="16"/>
  <c r="BX395" i="16"/>
  <c r="BX379" i="16"/>
  <c r="BX363" i="16"/>
  <c r="BX347" i="16"/>
  <c r="BX331" i="16"/>
  <c r="BX315" i="16"/>
  <c r="BX299" i="16"/>
  <c r="BX283" i="16"/>
  <c r="BX267" i="16"/>
  <c r="BX251" i="16"/>
  <c r="BX235" i="16"/>
  <c r="BX219" i="16"/>
  <c r="BX203" i="16"/>
  <c r="BX187" i="16"/>
  <c r="BX171" i="16"/>
  <c r="BX155" i="16"/>
  <c r="BX139" i="16"/>
  <c r="BX123" i="16"/>
  <c r="BX107" i="16"/>
  <c r="BX91" i="16"/>
  <c r="BX75" i="16"/>
  <c r="BX59" i="16"/>
  <c r="BX43" i="16"/>
  <c r="BX27" i="16"/>
  <c r="BX1002" i="16"/>
  <c r="BX986" i="16"/>
  <c r="BX970" i="16"/>
  <c r="BX954" i="16"/>
  <c r="BX938" i="16"/>
  <c r="BX922" i="16"/>
  <c r="BX906" i="16"/>
  <c r="BX890" i="16"/>
  <c r="BX874" i="16"/>
  <c r="BX858" i="16"/>
  <c r="BX842" i="16"/>
  <c r="BX826" i="16"/>
  <c r="BX810" i="16"/>
  <c r="BX794" i="16"/>
  <c r="BX778" i="16"/>
  <c r="BX762" i="16"/>
  <c r="BX746" i="16"/>
  <c r="BX730" i="16"/>
  <c r="BX714" i="16"/>
  <c r="BX698" i="16"/>
  <c r="BX682" i="16"/>
  <c r="BX666" i="16"/>
  <c r="BX650" i="16"/>
  <c r="BX634" i="16"/>
  <c r="BX618" i="16"/>
  <c r="BX602" i="16"/>
  <c r="BX586" i="16"/>
  <c r="BX570" i="16"/>
  <c r="BX554" i="16"/>
  <c r="BX538" i="16"/>
  <c r="BX522" i="16"/>
  <c r="BX506" i="16"/>
  <c r="BX490" i="16"/>
  <c r="BX474" i="16"/>
  <c r="BX458" i="16"/>
  <c r="BX442" i="16"/>
  <c r="BX426" i="16"/>
  <c r="BX410" i="16"/>
  <c r="BX394" i="16"/>
  <c r="BX378" i="16"/>
  <c r="BX362" i="16"/>
  <c r="BX346" i="16"/>
  <c r="BX330" i="16"/>
  <c r="BX314" i="16"/>
  <c r="BX298" i="16"/>
  <c r="BX282" i="16"/>
  <c r="BX266" i="16"/>
  <c r="BX250" i="16"/>
  <c r="BX234" i="16"/>
  <c r="BX218" i="16"/>
  <c r="BX202" i="16"/>
  <c r="BX186" i="16"/>
  <c r="BX170" i="16"/>
  <c r="BX154" i="16"/>
  <c r="BX138" i="16"/>
  <c r="BX122" i="16"/>
  <c r="BX106" i="16"/>
  <c r="BX90" i="16"/>
  <c r="BX74" i="16"/>
  <c r="BX58" i="16"/>
  <c r="BX42" i="16"/>
  <c r="BX26" i="16"/>
  <c r="BX1001" i="16"/>
  <c r="BX985" i="16"/>
  <c r="BX969" i="16"/>
  <c r="BX953" i="16"/>
  <c r="BX937" i="16"/>
  <c r="BX921" i="16"/>
  <c r="BX905" i="16"/>
  <c r="BX889" i="16"/>
  <c r="BX873" i="16"/>
  <c r="BX857" i="16"/>
  <c r="BX841" i="16"/>
  <c r="BX825" i="16"/>
  <c r="BX809" i="16"/>
  <c r="BX793" i="16"/>
  <c r="BX777" i="16"/>
  <c r="BX761" i="16"/>
  <c r="BX745" i="16"/>
  <c r="BX729" i="16"/>
  <c r="BX713" i="16"/>
  <c r="BX697" i="16"/>
  <c r="BX681" i="16"/>
  <c r="BX665" i="16"/>
  <c r="BX649" i="16"/>
  <c r="BX633" i="16"/>
  <c r="BX617" i="16"/>
  <c r="BX601" i="16"/>
  <c r="BX585" i="16"/>
  <c r="BX569" i="16"/>
  <c r="BX553" i="16"/>
  <c r="BX537" i="16"/>
  <c r="BX521" i="16"/>
  <c r="BX505" i="16"/>
  <c r="BX489" i="16"/>
  <c r="BX473" i="16"/>
  <c r="BX457" i="16"/>
  <c r="BX441" i="16"/>
  <c r="BX425" i="16"/>
  <c r="BX409" i="16"/>
  <c r="BX393" i="16"/>
  <c r="BX377" i="16"/>
  <c r="BX361" i="16"/>
  <c r="BX345" i="16"/>
  <c r="BX329" i="16"/>
  <c r="BX313" i="16"/>
  <c r="BX297" i="16"/>
  <c r="BX281" i="16"/>
  <c r="BX265" i="16"/>
  <c r="BX249" i="16"/>
  <c r="BX233" i="16"/>
  <c r="BX217" i="16"/>
  <c r="BX201" i="16"/>
  <c r="BX185" i="16"/>
  <c r="BX169" i="16"/>
  <c r="BX153" i="16"/>
  <c r="BX137" i="16"/>
  <c r="BX121" i="16"/>
  <c r="BX105" i="16"/>
  <c r="BX89" i="16"/>
  <c r="BX73" i="16"/>
  <c r="BX57" i="16"/>
  <c r="BX41" i="16"/>
  <c r="BX25" i="16"/>
  <c r="CE264" i="16"/>
  <c r="BZ264" i="16"/>
  <c r="CE248" i="16"/>
  <c r="BZ248" i="16"/>
  <c r="CE232" i="16"/>
  <c r="BZ232" i="16"/>
  <c r="CE216" i="16"/>
  <c r="BZ216" i="16"/>
  <c r="CE200" i="16"/>
  <c r="BZ200" i="16"/>
  <c r="CE184" i="16"/>
  <c r="BZ184" i="16"/>
  <c r="CE168" i="16"/>
  <c r="BZ168" i="16"/>
  <c r="CE152" i="16"/>
  <c r="BZ152" i="16"/>
  <c r="CE136" i="16"/>
  <c r="BZ136" i="16"/>
  <c r="CE120" i="16"/>
  <c r="BZ120" i="16"/>
  <c r="CE104" i="16"/>
  <c r="BZ104" i="16"/>
  <c r="CE88" i="16"/>
  <c r="BZ88" i="16"/>
  <c r="CE72" i="16"/>
  <c r="BZ72" i="16"/>
  <c r="CE56" i="16"/>
  <c r="BZ56" i="16"/>
  <c r="CE40" i="16"/>
  <c r="BZ40" i="16"/>
  <c r="CE24" i="16"/>
  <c r="BZ24" i="16"/>
  <c r="CE952" i="16"/>
  <c r="BZ952" i="16"/>
  <c r="CE696" i="16"/>
  <c r="BZ696" i="16"/>
  <c r="CE280" i="16"/>
  <c r="BZ280" i="16"/>
  <c r="CE1015" i="16"/>
  <c r="BZ1015" i="16"/>
  <c r="CE999" i="16"/>
  <c r="BZ999" i="16"/>
  <c r="CE983" i="16"/>
  <c r="BZ983" i="16"/>
  <c r="CE967" i="16"/>
  <c r="BZ967" i="16"/>
  <c r="CE951" i="16"/>
  <c r="BZ951" i="16"/>
  <c r="CE935" i="16"/>
  <c r="BZ935" i="16"/>
  <c r="CE919" i="16"/>
  <c r="BZ919" i="16"/>
  <c r="CE903" i="16"/>
  <c r="BZ903" i="16"/>
  <c r="CE887" i="16"/>
  <c r="BZ887" i="16"/>
  <c r="CE871" i="16"/>
  <c r="BZ871" i="16"/>
  <c r="CE855" i="16"/>
  <c r="BZ855" i="16"/>
  <c r="CE839" i="16"/>
  <c r="BZ839" i="16"/>
  <c r="CE823" i="16"/>
  <c r="BZ823" i="16"/>
  <c r="CE807" i="16"/>
  <c r="BZ807" i="16"/>
  <c r="CE791" i="16"/>
  <c r="BZ791" i="16"/>
  <c r="CE775" i="16"/>
  <c r="BZ775" i="16"/>
  <c r="CE759" i="16"/>
  <c r="BZ759" i="16"/>
  <c r="CE743" i="16"/>
  <c r="BZ743" i="16"/>
  <c r="CE727" i="16"/>
  <c r="BZ727" i="16"/>
  <c r="CE711" i="16"/>
  <c r="BZ711" i="16"/>
  <c r="CE695" i="16"/>
  <c r="BZ695" i="16"/>
  <c r="CE679" i="16"/>
  <c r="BZ679" i="16"/>
  <c r="CE663" i="16"/>
  <c r="BZ663" i="16"/>
  <c r="CE647" i="16"/>
  <c r="BZ647" i="16"/>
  <c r="CE631" i="16"/>
  <c r="BZ631" i="16"/>
  <c r="CE615" i="16"/>
  <c r="BZ615" i="16"/>
  <c r="CE599" i="16"/>
  <c r="BZ599" i="16"/>
  <c r="CE583" i="16"/>
  <c r="BZ583" i="16"/>
  <c r="CE567" i="16"/>
  <c r="BZ567" i="16"/>
  <c r="CE551" i="16"/>
  <c r="BZ551" i="16"/>
  <c r="CE535" i="16"/>
  <c r="BZ535" i="16"/>
  <c r="CE519" i="16"/>
  <c r="BZ519" i="16"/>
  <c r="CE503" i="16"/>
  <c r="BZ503" i="16"/>
  <c r="CE487" i="16"/>
  <c r="BZ487" i="16"/>
  <c r="CE471" i="16"/>
  <c r="BZ471" i="16"/>
  <c r="CE455" i="16"/>
  <c r="BZ455" i="16"/>
  <c r="CE439" i="16"/>
  <c r="BZ439" i="16"/>
  <c r="CE423" i="16"/>
  <c r="BZ423" i="16"/>
  <c r="CE407" i="16"/>
  <c r="BZ407" i="16"/>
  <c r="CE391" i="16"/>
  <c r="BZ391" i="16"/>
  <c r="CE375" i="16"/>
  <c r="BZ375" i="16"/>
  <c r="CE359" i="16"/>
  <c r="BZ359" i="16"/>
  <c r="CE343" i="16"/>
  <c r="BZ343" i="16"/>
  <c r="CE327" i="16"/>
  <c r="BZ327" i="16"/>
  <c r="CE311" i="16"/>
  <c r="BZ311" i="16"/>
  <c r="CE295" i="16"/>
  <c r="BZ295" i="16"/>
  <c r="CE279" i="16"/>
  <c r="BZ279" i="16"/>
  <c r="CE263" i="16"/>
  <c r="BZ263" i="16"/>
  <c r="CE247" i="16"/>
  <c r="BZ247" i="16"/>
  <c r="CE231" i="16"/>
  <c r="BZ231" i="16"/>
  <c r="CE215" i="16"/>
  <c r="BZ215" i="16"/>
  <c r="CE199" i="16"/>
  <c r="BZ199" i="16"/>
  <c r="CE183" i="16"/>
  <c r="BZ183" i="16"/>
  <c r="CE167" i="16"/>
  <c r="BZ167" i="16"/>
  <c r="CE151" i="16"/>
  <c r="BZ151" i="16"/>
  <c r="CE135" i="16"/>
  <c r="BZ135" i="16"/>
  <c r="CE119" i="16"/>
  <c r="BZ119" i="16"/>
  <c r="CE103" i="16"/>
  <c r="BZ103" i="16"/>
  <c r="CE87" i="16"/>
  <c r="BZ87" i="16"/>
  <c r="CE71" i="16"/>
  <c r="BZ71" i="16"/>
  <c r="CE55" i="16"/>
  <c r="BZ55" i="16"/>
  <c r="CE39" i="16"/>
  <c r="BZ39" i="16"/>
  <c r="CE23" i="16"/>
  <c r="BZ23" i="16"/>
  <c r="CE872" i="16"/>
  <c r="BZ872" i="16"/>
  <c r="CE664" i="16"/>
  <c r="BZ664" i="16"/>
  <c r="CE296" i="16"/>
  <c r="BZ296" i="16"/>
  <c r="CE1014" i="16"/>
  <c r="BZ1014" i="16"/>
  <c r="CE998" i="16"/>
  <c r="BZ998" i="16"/>
  <c r="CE982" i="16"/>
  <c r="BZ982" i="16"/>
  <c r="CE966" i="16"/>
  <c r="BZ966" i="16"/>
  <c r="CE950" i="16"/>
  <c r="BZ950" i="16"/>
  <c r="CE934" i="16"/>
  <c r="BZ934" i="16"/>
  <c r="CE918" i="16"/>
  <c r="BZ918" i="16"/>
  <c r="CE902" i="16"/>
  <c r="BZ902" i="16"/>
  <c r="CE886" i="16"/>
  <c r="BZ886" i="16"/>
  <c r="CE870" i="16"/>
  <c r="BZ870" i="16"/>
  <c r="CE854" i="16"/>
  <c r="BZ854" i="16"/>
  <c r="CE838" i="16"/>
  <c r="BZ838" i="16"/>
  <c r="CE822" i="16"/>
  <c r="BZ822" i="16"/>
  <c r="CE806" i="16"/>
  <c r="BZ806" i="16"/>
  <c r="CE790" i="16"/>
  <c r="BZ790" i="16"/>
  <c r="CE774" i="16"/>
  <c r="BZ774" i="16"/>
  <c r="CE758" i="16"/>
  <c r="BZ758" i="16"/>
  <c r="CE742" i="16"/>
  <c r="BZ742" i="16"/>
  <c r="CE726" i="16"/>
  <c r="BZ726" i="16"/>
  <c r="CE710" i="16"/>
  <c r="BZ710" i="16"/>
  <c r="CE694" i="16"/>
  <c r="BZ694" i="16"/>
  <c r="CE678" i="16"/>
  <c r="BZ678" i="16"/>
  <c r="CE662" i="16"/>
  <c r="BZ662" i="16"/>
  <c r="CE646" i="16"/>
  <c r="BZ646" i="16"/>
  <c r="CE630" i="16"/>
  <c r="BZ630" i="16"/>
  <c r="CE614" i="16"/>
  <c r="BZ614" i="16"/>
  <c r="CE598" i="16"/>
  <c r="BZ598" i="16"/>
  <c r="CE582" i="16"/>
  <c r="BZ582" i="16"/>
  <c r="CE566" i="16"/>
  <c r="BZ566" i="16"/>
  <c r="CE550" i="16"/>
  <c r="BZ550" i="16"/>
  <c r="CE534" i="16"/>
  <c r="BZ534" i="16"/>
  <c r="CE518" i="16"/>
  <c r="BZ518" i="16"/>
  <c r="CE502" i="16"/>
  <c r="BZ502" i="16"/>
  <c r="CE486" i="16"/>
  <c r="BZ486" i="16"/>
  <c r="CE470" i="16"/>
  <c r="BZ470" i="16"/>
  <c r="CE454" i="16"/>
  <c r="BZ454" i="16"/>
  <c r="CE438" i="16"/>
  <c r="BZ438" i="16"/>
  <c r="CE422" i="16"/>
  <c r="BZ422" i="16"/>
  <c r="CE406" i="16"/>
  <c r="BZ406" i="16"/>
  <c r="CE390" i="16"/>
  <c r="BZ390" i="16"/>
  <c r="CE374" i="16"/>
  <c r="BZ374" i="16"/>
  <c r="CE358" i="16"/>
  <c r="BZ358" i="16"/>
  <c r="CE342" i="16"/>
  <c r="BZ342" i="16"/>
  <c r="CE326" i="16"/>
  <c r="BZ326" i="16"/>
  <c r="CE310" i="16"/>
  <c r="BZ310" i="16"/>
  <c r="CE294" i="16"/>
  <c r="BZ294" i="16"/>
  <c r="CE278" i="16"/>
  <c r="BZ278" i="16"/>
  <c r="CE262" i="16"/>
  <c r="BZ262" i="16"/>
  <c r="CE246" i="16"/>
  <c r="BZ246" i="16"/>
  <c r="CE230" i="16"/>
  <c r="BZ230" i="16"/>
  <c r="CE214" i="16"/>
  <c r="BZ214" i="16"/>
  <c r="CE198" i="16"/>
  <c r="BZ198" i="16"/>
  <c r="CE182" i="16"/>
  <c r="BZ182" i="16"/>
  <c r="CE166" i="16"/>
  <c r="BZ166" i="16"/>
  <c r="CE150" i="16"/>
  <c r="BZ150" i="16"/>
  <c r="CE134" i="16"/>
  <c r="BZ134" i="16"/>
  <c r="CE118" i="16"/>
  <c r="BZ118" i="16"/>
  <c r="CE102" i="16"/>
  <c r="BZ102" i="16"/>
  <c r="CE86" i="16"/>
  <c r="BZ86" i="16"/>
  <c r="CE70" i="16"/>
  <c r="BZ70" i="16"/>
  <c r="CE54" i="16"/>
  <c r="BZ54" i="16"/>
  <c r="CE38" i="16"/>
  <c r="BZ38" i="16"/>
  <c r="CE22" i="16"/>
  <c r="BZ22" i="16"/>
  <c r="CE840" i="16"/>
  <c r="BZ840" i="16"/>
  <c r="CE600" i="16"/>
  <c r="BZ600" i="16"/>
  <c r="CE328" i="16"/>
  <c r="BZ328" i="16"/>
  <c r="CE1013" i="16"/>
  <c r="BZ1013" i="16"/>
  <c r="CE997" i="16"/>
  <c r="BZ997" i="16"/>
  <c r="CE981" i="16"/>
  <c r="BZ981" i="16"/>
  <c r="CE965" i="16"/>
  <c r="BZ965" i="16"/>
  <c r="CE949" i="16"/>
  <c r="BZ949" i="16"/>
  <c r="CE933" i="16"/>
  <c r="BZ933" i="16"/>
  <c r="CE917" i="16"/>
  <c r="BZ917" i="16"/>
  <c r="CE901" i="16"/>
  <c r="BZ901" i="16"/>
  <c r="CE885" i="16"/>
  <c r="BZ885" i="16"/>
  <c r="CE869" i="16"/>
  <c r="BZ869" i="16"/>
  <c r="CE853" i="16"/>
  <c r="BZ853" i="16"/>
  <c r="CE837" i="16"/>
  <c r="BZ837" i="16"/>
  <c r="CE821" i="16"/>
  <c r="BZ821" i="16"/>
  <c r="CE805" i="16"/>
  <c r="BZ805" i="16"/>
  <c r="CE789" i="16"/>
  <c r="BZ789" i="16"/>
  <c r="CE773" i="16"/>
  <c r="BZ773" i="16"/>
  <c r="CE757" i="16"/>
  <c r="BZ757" i="16"/>
  <c r="CE741" i="16"/>
  <c r="BZ741" i="16"/>
  <c r="CE725" i="16"/>
  <c r="BZ725" i="16"/>
  <c r="CE709" i="16"/>
  <c r="BZ709" i="16"/>
  <c r="CE693" i="16"/>
  <c r="BZ693" i="16"/>
  <c r="CE677" i="16"/>
  <c r="BZ677" i="16"/>
  <c r="CE661" i="16"/>
  <c r="BZ661" i="16"/>
  <c r="CE645" i="16"/>
  <c r="BZ645" i="16"/>
  <c r="CE629" i="16"/>
  <c r="BZ629" i="16"/>
  <c r="CE613" i="16"/>
  <c r="BZ613" i="16"/>
  <c r="CE597" i="16"/>
  <c r="BZ597" i="16"/>
  <c r="CE581" i="16"/>
  <c r="BZ581" i="16"/>
  <c r="CE565" i="16"/>
  <c r="BZ565" i="16"/>
  <c r="CE549" i="16"/>
  <c r="BZ549" i="16"/>
  <c r="CE533" i="16"/>
  <c r="BZ533" i="16"/>
  <c r="CE517" i="16"/>
  <c r="BZ517" i="16"/>
  <c r="CE501" i="16"/>
  <c r="BZ501" i="16"/>
  <c r="CE485" i="16"/>
  <c r="BZ485" i="16"/>
  <c r="CE469" i="16"/>
  <c r="BZ469" i="16"/>
  <c r="CE453" i="16"/>
  <c r="BZ453" i="16"/>
  <c r="CE437" i="16"/>
  <c r="BZ437" i="16"/>
  <c r="CE421" i="16"/>
  <c r="BZ421" i="16"/>
  <c r="CE405" i="16"/>
  <c r="BZ405" i="16"/>
  <c r="CE389" i="16"/>
  <c r="BZ389" i="16"/>
  <c r="CE373" i="16"/>
  <c r="BZ373" i="16"/>
  <c r="CE357" i="16"/>
  <c r="BZ357" i="16"/>
  <c r="CE341" i="16"/>
  <c r="BZ341" i="16"/>
  <c r="CE325" i="16"/>
  <c r="BZ325" i="16"/>
  <c r="CE309" i="16"/>
  <c r="BZ309" i="16"/>
  <c r="CE293" i="16"/>
  <c r="BZ293" i="16"/>
  <c r="CE277" i="16"/>
  <c r="BZ277" i="16"/>
  <c r="CE261" i="16"/>
  <c r="BZ261" i="16"/>
  <c r="CE245" i="16"/>
  <c r="BZ245" i="16"/>
  <c r="CE229" i="16"/>
  <c r="BZ229" i="16"/>
  <c r="CE213" i="16"/>
  <c r="BZ213" i="16"/>
  <c r="CE197" i="16"/>
  <c r="BZ197" i="16"/>
  <c r="CE181" i="16"/>
  <c r="BZ181" i="16"/>
  <c r="CE165" i="16"/>
  <c r="BZ165" i="16"/>
  <c r="CE149" i="16"/>
  <c r="BZ149" i="16"/>
  <c r="CE133" i="16"/>
  <c r="BZ133" i="16"/>
  <c r="CE117" i="16"/>
  <c r="BZ117" i="16"/>
  <c r="CE101" i="16"/>
  <c r="BZ101" i="16"/>
  <c r="CE85" i="16"/>
  <c r="BZ85" i="16"/>
  <c r="CE69" i="16"/>
  <c r="BZ69" i="16"/>
  <c r="CE53" i="16"/>
  <c r="BZ53" i="16"/>
  <c r="CE37" i="16"/>
  <c r="BZ37" i="16"/>
  <c r="CE21" i="16"/>
  <c r="BZ21" i="16"/>
  <c r="CE1000" i="16"/>
  <c r="BZ1000" i="16"/>
  <c r="CE760" i="16"/>
  <c r="BZ760" i="16"/>
  <c r="CE552" i="16"/>
  <c r="BZ552" i="16"/>
  <c r="CE344" i="16"/>
  <c r="BZ344" i="16"/>
  <c r="CE1012" i="16"/>
  <c r="BZ1012" i="16"/>
  <c r="CE996" i="16"/>
  <c r="BZ996" i="16"/>
  <c r="CE980" i="16"/>
  <c r="BZ980" i="16"/>
  <c r="CE964" i="16"/>
  <c r="BZ964" i="16"/>
  <c r="CE948" i="16"/>
  <c r="BZ948" i="16"/>
  <c r="CE932" i="16"/>
  <c r="BZ932" i="16"/>
  <c r="CE916" i="16"/>
  <c r="BZ916" i="16"/>
  <c r="CE900" i="16"/>
  <c r="BZ900" i="16"/>
  <c r="CE884" i="16"/>
  <c r="BZ884" i="16"/>
  <c r="CE868" i="16"/>
  <c r="BZ868" i="16"/>
  <c r="CE852" i="16"/>
  <c r="BZ852" i="16"/>
  <c r="CE836" i="16"/>
  <c r="BZ836" i="16"/>
  <c r="CE820" i="16"/>
  <c r="BZ820" i="16"/>
  <c r="CE804" i="16"/>
  <c r="BZ804" i="16"/>
  <c r="CE788" i="16"/>
  <c r="BZ788" i="16"/>
  <c r="CE772" i="16"/>
  <c r="BZ772" i="16"/>
  <c r="CE756" i="16"/>
  <c r="BZ756" i="16"/>
  <c r="CE740" i="16"/>
  <c r="BZ740" i="16"/>
  <c r="CE724" i="16"/>
  <c r="BZ724" i="16"/>
  <c r="CE708" i="16"/>
  <c r="BZ708" i="16"/>
  <c r="CE692" i="16"/>
  <c r="BZ692" i="16"/>
  <c r="CE676" i="16"/>
  <c r="BZ676" i="16"/>
  <c r="CE660" i="16"/>
  <c r="BZ660" i="16"/>
  <c r="CE644" i="16"/>
  <c r="BZ644" i="16"/>
  <c r="CE628" i="16"/>
  <c r="BZ628" i="16"/>
  <c r="CE612" i="16"/>
  <c r="BZ612" i="16"/>
  <c r="CE596" i="16"/>
  <c r="BZ596" i="16"/>
  <c r="CE580" i="16"/>
  <c r="BZ580" i="16"/>
  <c r="CE564" i="16"/>
  <c r="BZ564" i="16"/>
  <c r="CE548" i="16"/>
  <c r="BZ548" i="16"/>
  <c r="CE532" i="16"/>
  <c r="BZ532" i="16"/>
  <c r="CE516" i="16"/>
  <c r="BZ516" i="16"/>
  <c r="CE500" i="16"/>
  <c r="BZ500" i="16"/>
  <c r="CE484" i="16"/>
  <c r="BZ484" i="16"/>
  <c r="CE468" i="16"/>
  <c r="BZ468" i="16"/>
  <c r="CE452" i="16"/>
  <c r="BZ452" i="16"/>
  <c r="CE436" i="16"/>
  <c r="BZ436" i="16"/>
  <c r="CE420" i="16"/>
  <c r="BZ420" i="16"/>
  <c r="CE404" i="16"/>
  <c r="BZ404" i="16"/>
  <c r="CE388" i="16"/>
  <c r="BZ388" i="16"/>
  <c r="CE372" i="16"/>
  <c r="BZ372" i="16"/>
  <c r="CE356" i="16"/>
  <c r="BZ356" i="16"/>
  <c r="CE340" i="16"/>
  <c r="BZ340" i="16"/>
  <c r="CE324" i="16"/>
  <c r="BZ324" i="16"/>
  <c r="CE308" i="16"/>
  <c r="BZ308" i="16"/>
  <c r="CE292" i="16"/>
  <c r="BZ292" i="16"/>
  <c r="CE276" i="16"/>
  <c r="BZ276" i="16"/>
  <c r="CE260" i="16"/>
  <c r="BZ260" i="16"/>
  <c r="CE244" i="16"/>
  <c r="BZ244" i="16"/>
  <c r="CE228" i="16"/>
  <c r="BZ228" i="16"/>
  <c r="CE212" i="16"/>
  <c r="BZ212" i="16"/>
  <c r="CE196" i="16"/>
  <c r="BZ196" i="16"/>
  <c r="CE180" i="16"/>
  <c r="BZ180" i="16"/>
  <c r="CE164" i="16"/>
  <c r="BZ164" i="16"/>
  <c r="CE148" i="16"/>
  <c r="BZ148" i="16"/>
  <c r="CE132" i="16"/>
  <c r="BZ132" i="16"/>
  <c r="CE116" i="16"/>
  <c r="BZ116" i="16"/>
  <c r="CE100" i="16"/>
  <c r="BZ100" i="16"/>
  <c r="CE84" i="16"/>
  <c r="BZ84" i="16"/>
  <c r="CE68" i="16"/>
  <c r="BZ68" i="16"/>
  <c r="CE52" i="16"/>
  <c r="BZ52" i="16"/>
  <c r="CE36" i="16"/>
  <c r="BZ36" i="16"/>
  <c r="CE20" i="16"/>
  <c r="BZ20" i="16"/>
  <c r="CE968" i="16"/>
  <c r="BZ968" i="16"/>
  <c r="CE712" i="16"/>
  <c r="BZ712" i="16"/>
  <c r="CE312" i="16"/>
  <c r="BZ312" i="16"/>
  <c r="CE1011" i="16"/>
  <c r="BZ1011" i="16"/>
  <c r="CE995" i="16"/>
  <c r="BZ995" i="16"/>
  <c r="CE979" i="16"/>
  <c r="BZ979" i="16"/>
  <c r="CE963" i="16"/>
  <c r="BZ963" i="16"/>
  <c r="CE947" i="16"/>
  <c r="BZ947" i="16"/>
  <c r="CE931" i="16"/>
  <c r="BZ931" i="16"/>
  <c r="CE915" i="16"/>
  <c r="BZ915" i="16"/>
  <c r="CE899" i="16"/>
  <c r="BZ899" i="16"/>
  <c r="CE883" i="16"/>
  <c r="BZ883" i="16"/>
  <c r="CE867" i="16"/>
  <c r="BZ867" i="16"/>
  <c r="CE851" i="16"/>
  <c r="BZ851" i="16"/>
  <c r="CE835" i="16"/>
  <c r="BZ835" i="16"/>
  <c r="CE819" i="16"/>
  <c r="BZ819" i="16"/>
  <c r="CE803" i="16"/>
  <c r="BZ803" i="16"/>
  <c r="CE787" i="16"/>
  <c r="BZ787" i="16"/>
  <c r="CE771" i="16"/>
  <c r="BZ771" i="16"/>
  <c r="CE755" i="16"/>
  <c r="BZ755" i="16"/>
  <c r="CE739" i="16"/>
  <c r="BZ739" i="16"/>
  <c r="CE723" i="16"/>
  <c r="BZ723" i="16"/>
  <c r="CE707" i="16"/>
  <c r="BZ707" i="16"/>
  <c r="CE691" i="16"/>
  <c r="BZ691" i="16"/>
  <c r="CE675" i="16"/>
  <c r="BZ675" i="16"/>
  <c r="CE659" i="16"/>
  <c r="BZ659" i="16"/>
  <c r="CE643" i="16"/>
  <c r="BZ643" i="16"/>
  <c r="CE627" i="16"/>
  <c r="BZ627" i="16"/>
  <c r="CE611" i="16"/>
  <c r="BZ611" i="16"/>
  <c r="CE595" i="16"/>
  <c r="BZ595" i="16"/>
  <c r="CE579" i="16"/>
  <c r="BZ579" i="16"/>
  <c r="CE563" i="16"/>
  <c r="BZ563" i="16"/>
  <c r="CE547" i="16"/>
  <c r="BZ547" i="16"/>
  <c r="CE531" i="16"/>
  <c r="BZ531" i="16"/>
  <c r="CE515" i="16"/>
  <c r="BZ515" i="16"/>
  <c r="CE499" i="16"/>
  <c r="BZ499" i="16"/>
  <c r="CE483" i="16"/>
  <c r="BZ483" i="16"/>
  <c r="CE467" i="16"/>
  <c r="BZ467" i="16"/>
  <c r="CE451" i="16"/>
  <c r="BZ451" i="16"/>
  <c r="CE435" i="16"/>
  <c r="BZ435" i="16"/>
  <c r="CE419" i="16"/>
  <c r="BZ419" i="16"/>
  <c r="CE403" i="16"/>
  <c r="BZ403" i="16"/>
  <c r="CE387" i="16"/>
  <c r="BZ387" i="16"/>
  <c r="CE371" i="16"/>
  <c r="BZ371" i="16"/>
  <c r="CE355" i="16"/>
  <c r="BZ355" i="16"/>
  <c r="CE339" i="16"/>
  <c r="BZ339" i="16"/>
  <c r="CE323" i="16"/>
  <c r="BZ323" i="16"/>
  <c r="CE307" i="16"/>
  <c r="BZ307" i="16"/>
  <c r="CE291" i="16"/>
  <c r="BZ291" i="16"/>
  <c r="CE275" i="16"/>
  <c r="BZ275" i="16"/>
  <c r="CE259" i="16"/>
  <c r="BZ259" i="16"/>
  <c r="CE243" i="16"/>
  <c r="BZ243" i="16"/>
  <c r="CE227" i="16"/>
  <c r="BZ227" i="16"/>
  <c r="CE211" i="16"/>
  <c r="BZ211" i="16"/>
  <c r="CE195" i="16"/>
  <c r="BZ195" i="16"/>
  <c r="CE179" i="16"/>
  <c r="BZ179" i="16"/>
  <c r="CE163" i="16"/>
  <c r="BZ163" i="16"/>
  <c r="CE147" i="16"/>
  <c r="BZ147" i="16"/>
  <c r="CE131" i="16"/>
  <c r="BZ131" i="16"/>
  <c r="CE115" i="16"/>
  <c r="BZ115" i="16"/>
  <c r="CE99" i="16"/>
  <c r="BZ99" i="16"/>
  <c r="CE83" i="16"/>
  <c r="BZ83" i="16"/>
  <c r="CE67" i="16"/>
  <c r="BZ67" i="16"/>
  <c r="CE51" i="16"/>
  <c r="BZ51" i="16"/>
  <c r="CE35" i="16"/>
  <c r="BZ35" i="16"/>
  <c r="CE808" i="16"/>
  <c r="BZ808" i="16"/>
  <c r="CE632" i="16"/>
  <c r="BZ632" i="16"/>
  <c r="CE360" i="16"/>
  <c r="BZ360" i="16"/>
  <c r="CE1010" i="16"/>
  <c r="BZ1010" i="16"/>
  <c r="CE994" i="16"/>
  <c r="BZ994" i="16"/>
  <c r="CE978" i="16"/>
  <c r="BZ978" i="16"/>
  <c r="CE962" i="16"/>
  <c r="BZ962" i="16"/>
  <c r="CE946" i="16"/>
  <c r="BZ946" i="16"/>
  <c r="CE930" i="16"/>
  <c r="BZ930" i="16"/>
  <c r="CE914" i="16"/>
  <c r="BZ914" i="16"/>
  <c r="CE898" i="16"/>
  <c r="BZ898" i="16"/>
  <c r="CE882" i="16"/>
  <c r="BZ882" i="16"/>
  <c r="CE866" i="16"/>
  <c r="BZ866" i="16"/>
  <c r="CE850" i="16"/>
  <c r="BZ850" i="16"/>
  <c r="CE834" i="16"/>
  <c r="BZ834" i="16"/>
  <c r="CE818" i="16"/>
  <c r="BZ818" i="16"/>
  <c r="CE802" i="16"/>
  <c r="BZ802" i="16"/>
  <c r="CE786" i="16"/>
  <c r="BZ786" i="16"/>
  <c r="CE770" i="16"/>
  <c r="BZ770" i="16"/>
  <c r="CE754" i="16"/>
  <c r="BZ754" i="16"/>
  <c r="CE738" i="16"/>
  <c r="BZ738" i="16"/>
  <c r="CE722" i="16"/>
  <c r="BZ722" i="16"/>
  <c r="CE706" i="16"/>
  <c r="BZ706" i="16"/>
  <c r="CE690" i="16"/>
  <c r="BZ690" i="16"/>
  <c r="CE674" i="16"/>
  <c r="BZ674" i="16"/>
  <c r="CE658" i="16"/>
  <c r="BZ658" i="16"/>
  <c r="CE642" i="16"/>
  <c r="BZ642" i="16"/>
  <c r="CE626" i="16"/>
  <c r="BZ626" i="16"/>
  <c r="CE610" i="16"/>
  <c r="BZ610" i="16"/>
  <c r="CE594" i="16"/>
  <c r="BZ594" i="16"/>
  <c r="CE578" i="16"/>
  <c r="BZ578" i="16"/>
  <c r="CE562" i="16"/>
  <c r="BZ562" i="16"/>
  <c r="CE546" i="16"/>
  <c r="BZ546" i="16"/>
  <c r="CE530" i="16"/>
  <c r="BZ530" i="16"/>
  <c r="CE514" i="16"/>
  <c r="BZ514" i="16"/>
  <c r="CE498" i="16"/>
  <c r="BZ498" i="16"/>
  <c r="CE482" i="16"/>
  <c r="BZ482" i="16"/>
  <c r="CE466" i="16"/>
  <c r="BZ466" i="16"/>
  <c r="CE450" i="16"/>
  <c r="BZ450" i="16"/>
  <c r="CE434" i="16"/>
  <c r="BZ434" i="16"/>
  <c r="CE418" i="16"/>
  <c r="BZ418" i="16"/>
  <c r="CE402" i="16"/>
  <c r="BZ402" i="16"/>
  <c r="CE386" i="16"/>
  <c r="BZ386" i="16"/>
  <c r="CE370" i="16"/>
  <c r="BZ370" i="16"/>
  <c r="CE354" i="16"/>
  <c r="BZ354" i="16"/>
  <c r="CE338" i="16"/>
  <c r="BZ338" i="16"/>
  <c r="CE322" i="16"/>
  <c r="BZ322" i="16"/>
  <c r="CE306" i="16"/>
  <c r="BZ306" i="16"/>
  <c r="CE290" i="16"/>
  <c r="BZ290" i="16"/>
  <c r="CE274" i="16"/>
  <c r="BZ274" i="16"/>
  <c r="CE258" i="16"/>
  <c r="BZ258" i="16"/>
  <c r="CE242" i="16"/>
  <c r="BZ242" i="16"/>
  <c r="CE226" i="16"/>
  <c r="BZ226" i="16"/>
  <c r="CE210" i="16"/>
  <c r="BZ210" i="16"/>
  <c r="CE194" i="16"/>
  <c r="BZ194" i="16"/>
  <c r="CE178" i="16"/>
  <c r="BZ178" i="16"/>
  <c r="CE162" i="16"/>
  <c r="BZ162" i="16"/>
  <c r="CE146" i="16"/>
  <c r="BZ146" i="16"/>
  <c r="CE130" i="16"/>
  <c r="BZ130" i="16"/>
  <c r="CE114" i="16"/>
  <c r="BZ114" i="16"/>
  <c r="CE98" i="16"/>
  <c r="BZ98" i="16"/>
  <c r="CE82" i="16"/>
  <c r="BZ82" i="16"/>
  <c r="CE66" i="16"/>
  <c r="BZ66" i="16"/>
  <c r="CE50" i="16"/>
  <c r="BZ50" i="16"/>
  <c r="CE34" i="16"/>
  <c r="BZ34" i="16"/>
  <c r="CE888" i="16"/>
  <c r="BZ888" i="16"/>
  <c r="CE504" i="16"/>
  <c r="BZ504" i="16"/>
  <c r="CE1009" i="16"/>
  <c r="BZ1009" i="16"/>
  <c r="CE993" i="16"/>
  <c r="BZ993" i="16"/>
  <c r="CE977" i="16"/>
  <c r="BZ977" i="16"/>
  <c r="CE961" i="16"/>
  <c r="BZ961" i="16"/>
  <c r="CE945" i="16"/>
  <c r="BZ945" i="16"/>
  <c r="CE929" i="16"/>
  <c r="BZ929" i="16"/>
  <c r="CE913" i="16"/>
  <c r="BZ913" i="16"/>
  <c r="CE897" i="16"/>
  <c r="BZ897" i="16"/>
  <c r="CE881" i="16"/>
  <c r="BZ881" i="16"/>
  <c r="CE865" i="16"/>
  <c r="BZ865" i="16"/>
  <c r="CE849" i="16"/>
  <c r="BZ849" i="16"/>
  <c r="CE833" i="16"/>
  <c r="BZ833" i="16"/>
  <c r="CE817" i="16"/>
  <c r="BZ817" i="16"/>
  <c r="CE801" i="16"/>
  <c r="BZ801" i="16"/>
  <c r="CE785" i="16"/>
  <c r="BZ785" i="16"/>
  <c r="CE769" i="16"/>
  <c r="BZ769" i="16"/>
  <c r="CE753" i="16"/>
  <c r="BZ753" i="16"/>
  <c r="CE737" i="16"/>
  <c r="BZ737" i="16"/>
  <c r="CE721" i="16"/>
  <c r="BZ721" i="16"/>
  <c r="CE705" i="16"/>
  <c r="BZ705" i="16"/>
  <c r="CE689" i="16"/>
  <c r="BZ689" i="16"/>
  <c r="CE673" i="16"/>
  <c r="BZ673" i="16"/>
  <c r="CE657" i="16"/>
  <c r="BZ657" i="16"/>
  <c r="CE641" i="16"/>
  <c r="BZ641" i="16"/>
  <c r="CE625" i="16"/>
  <c r="BZ625" i="16"/>
  <c r="CE609" i="16"/>
  <c r="BZ609" i="16"/>
  <c r="CE593" i="16"/>
  <c r="BZ593" i="16"/>
  <c r="CE577" i="16"/>
  <c r="BZ577" i="16"/>
  <c r="CE561" i="16"/>
  <c r="BZ561" i="16"/>
  <c r="CE545" i="16"/>
  <c r="BZ545" i="16"/>
  <c r="CE529" i="16"/>
  <c r="BZ529" i="16"/>
  <c r="CE513" i="16"/>
  <c r="BZ513" i="16"/>
  <c r="CE497" i="16"/>
  <c r="BZ497" i="16"/>
  <c r="CE481" i="16"/>
  <c r="BZ481" i="16"/>
  <c r="CE465" i="16"/>
  <c r="BZ465" i="16"/>
  <c r="CE449" i="16"/>
  <c r="BZ449" i="16"/>
  <c r="CE433" i="16"/>
  <c r="BZ433" i="16"/>
  <c r="CE417" i="16"/>
  <c r="BZ417" i="16"/>
  <c r="CE401" i="16"/>
  <c r="BZ401" i="16"/>
  <c r="CE385" i="16"/>
  <c r="BZ385" i="16"/>
  <c r="CE369" i="16"/>
  <c r="BZ369" i="16"/>
  <c r="CE353" i="16"/>
  <c r="BZ353" i="16"/>
  <c r="CE337" i="16"/>
  <c r="BZ337" i="16"/>
  <c r="CE321" i="16"/>
  <c r="BZ321" i="16"/>
  <c r="CE305" i="16"/>
  <c r="BZ305" i="16"/>
  <c r="CE289" i="16"/>
  <c r="BZ289" i="16"/>
  <c r="CE273" i="16"/>
  <c r="BZ273" i="16"/>
  <c r="CE257" i="16"/>
  <c r="BZ257" i="16"/>
  <c r="CE241" i="16"/>
  <c r="BZ241" i="16"/>
  <c r="CE225" i="16"/>
  <c r="BZ225" i="16"/>
  <c r="CE209" i="16"/>
  <c r="BZ209" i="16"/>
  <c r="CE193" i="16"/>
  <c r="BZ193" i="16"/>
  <c r="CE177" i="16"/>
  <c r="BZ177" i="16"/>
  <c r="CE161" i="16"/>
  <c r="BZ161" i="16"/>
  <c r="CE145" i="16"/>
  <c r="BZ145" i="16"/>
  <c r="CE129" i="16"/>
  <c r="BZ129" i="16"/>
  <c r="CE113" i="16"/>
  <c r="BZ113" i="16"/>
  <c r="CE97" i="16"/>
  <c r="BZ97" i="16"/>
  <c r="CE81" i="16"/>
  <c r="BZ81" i="16"/>
  <c r="CE65" i="16"/>
  <c r="BZ65" i="16"/>
  <c r="CE49" i="16"/>
  <c r="BZ49" i="16"/>
  <c r="CE33" i="16"/>
  <c r="BZ33" i="16"/>
  <c r="CE904" i="16"/>
  <c r="BZ904" i="16"/>
  <c r="CE680" i="16"/>
  <c r="BZ680" i="16"/>
  <c r="CE408" i="16"/>
  <c r="BZ408" i="16"/>
  <c r="CE1008" i="16"/>
  <c r="BZ1008" i="16"/>
  <c r="CE992" i="16"/>
  <c r="BZ992" i="16"/>
  <c r="CE976" i="16"/>
  <c r="BZ976" i="16"/>
  <c r="CE960" i="16"/>
  <c r="BZ960" i="16"/>
  <c r="CE944" i="16"/>
  <c r="BZ944" i="16"/>
  <c r="CE928" i="16"/>
  <c r="BZ928" i="16"/>
  <c r="CE912" i="16"/>
  <c r="BZ912" i="16"/>
  <c r="CE896" i="16"/>
  <c r="BZ896" i="16"/>
  <c r="CE880" i="16"/>
  <c r="BZ880" i="16"/>
  <c r="CE864" i="16"/>
  <c r="BZ864" i="16"/>
  <c r="CE848" i="16"/>
  <c r="BZ848" i="16"/>
  <c r="CE832" i="16"/>
  <c r="BZ832" i="16"/>
  <c r="CE816" i="16"/>
  <c r="BZ816" i="16"/>
  <c r="CE800" i="16"/>
  <c r="BZ800" i="16"/>
  <c r="CE784" i="16"/>
  <c r="BZ784" i="16"/>
  <c r="CE768" i="16"/>
  <c r="BZ768" i="16"/>
  <c r="CE752" i="16"/>
  <c r="BZ752" i="16"/>
  <c r="CE736" i="16"/>
  <c r="BZ736" i="16"/>
  <c r="CE720" i="16"/>
  <c r="BZ720" i="16"/>
  <c r="CE704" i="16"/>
  <c r="BZ704" i="16"/>
  <c r="CE688" i="16"/>
  <c r="BZ688" i="16"/>
  <c r="CE672" i="16"/>
  <c r="BZ672" i="16"/>
  <c r="CE656" i="16"/>
  <c r="BZ656" i="16"/>
  <c r="CE640" i="16"/>
  <c r="BZ640" i="16"/>
  <c r="CE624" i="16"/>
  <c r="BZ624" i="16"/>
  <c r="CE608" i="16"/>
  <c r="BZ608" i="16"/>
  <c r="CE592" i="16"/>
  <c r="BZ592" i="16"/>
  <c r="CE576" i="16"/>
  <c r="BZ576" i="16"/>
  <c r="CE560" i="16"/>
  <c r="BZ560" i="16"/>
  <c r="CE544" i="16"/>
  <c r="BZ544" i="16"/>
  <c r="CE528" i="16"/>
  <c r="BZ528" i="16"/>
  <c r="CE512" i="16"/>
  <c r="BZ512" i="16"/>
  <c r="CE496" i="16"/>
  <c r="BZ496" i="16"/>
  <c r="CE480" i="16"/>
  <c r="BZ480" i="16"/>
  <c r="CE464" i="16"/>
  <c r="BZ464" i="16"/>
  <c r="CE448" i="16"/>
  <c r="BZ448" i="16"/>
  <c r="CE432" i="16"/>
  <c r="BZ432" i="16"/>
  <c r="CE416" i="16"/>
  <c r="BZ416" i="16"/>
  <c r="CE400" i="16"/>
  <c r="BZ400" i="16"/>
  <c r="CE384" i="16"/>
  <c r="BZ384" i="16"/>
  <c r="CE368" i="16"/>
  <c r="BZ368" i="16"/>
  <c r="CE352" i="16"/>
  <c r="BZ352" i="16"/>
  <c r="CE336" i="16"/>
  <c r="BZ336" i="16"/>
  <c r="CE320" i="16"/>
  <c r="BZ320" i="16"/>
  <c r="CE304" i="16"/>
  <c r="BZ304" i="16"/>
  <c r="CE288" i="16"/>
  <c r="BZ288" i="16"/>
  <c r="CE272" i="16"/>
  <c r="BZ272" i="16"/>
  <c r="CE256" i="16"/>
  <c r="BZ256" i="16"/>
  <c r="CE240" i="16"/>
  <c r="BZ240" i="16"/>
  <c r="CE224" i="16"/>
  <c r="BZ224" i="16"/>
  <c r="CE208" i="16"/>
  <c r="BZ208" i="16"/>
  <c r="CE192" i="16"/>
  <c r="BZ192" i="16"/>
  <c r="CE176" i="16"/>
  <c r="BZ176" i="16"/>
  <c r="CE160" i="16"/>
  <c r="BZ160" i="16"/>
  <c r="CE144" i="16"/>
  <c r="BZ144" i="16"/>
  <c r="CE128" i="16"/>
  <c r="BZ128" i="16"/>
  <c r="CE112" i="16"/>
  <c r="BZ112" i="16"/>
  <c r="CE96" i="16"/>
  <c r="BZ96" i="16"/>
  <c r="CE80" i="16"/>
  <c r="BZ80" i="16"/>
  <c r="CE64" i="16"/>
  <c r="BZ64" i="16"/>
  <c r="CE48" i="16"/>
  <c r="BZ48" i="16"/>
  <c r="CE32" i="16"/>
  <c r="BZ32" i="16"/>
  <c r="CE920" i="16"/>
  <c r="BZ920" i="16"/>
  <c r="CE744" i="16"/>
  <c r="BZ744" i="16"/>
  <c r="CE520" i="16"/>
  <c r="BZ520" i="16"/>
  <c r="CE456" i="16"/>
  <c r="BZ456" i="16"/>
  <c r="CE1007" i="16"/>
  <c r="BZ1007" i="16"/>
  <c r="CE991" i="16"/>
  <c r="BZ991" i="16"/>
  <c r="CE975" i="16"/>
  <c r="BZ975" i="16"/>
  <c r="CE959" i="16"/>
  <c r="BZ959" i="16"/>
  <c r="CE943" i="16"/>
  <c r="BZ943" i="16"/>
  <c r="CE927" i="16"/>
  <c r="BZ927" i="16"/>
  <c r="CE911" i="16"/>
  <c r="BZ911" i="16"/>
  <c r="CE895" i="16"/>
  <c r="BZ895" i="16"/>
  <c r="CE879" i="16"/>
  <c r="BZ879" i="16"/>
  <c r="CE863" i="16"/>
  <c r="BZ863" i="16"/>
  <c r="CE847" i="16"/>
  <c r="BZ847" i="16"/>
  <c r="CE831" i="16"/>
  <c r="BZ831" i="16"/>
  <c r="CE815" i="16"/>
  <c r="BZ815" i="16"/>
  <c r="CE799" i="16"/>
  <c r="BZ799" i="16"/>
  <c r="CE783" i="16"/>
  <c r="BZ783" i="16"/>
  <c r="CE767" i="16"/>
  <c r="BZ767" i="16"/>
  <c r="CE751" i="16"/>
  <c r="BZ751" i="16"/>
  <c r="CE735" i="16"/>
  <c r="BZ735" i="16"/>
  <c r="CE719" i="16"/>
  <c r="BZ719" i="16"/>
  <c r="CE703" i="16"/>
  <c r="BZ703" i="16"/>
  <c r="CE687" i="16"/>
  <c r="BZ687" i="16"/>
  <c r="CE671" i="16"/>
  <c r="BZ671" i="16"/>
  <c r="CE655" i="16"/>
  <c r="BZ655" i="16"/>
  <c r="CE639" i="16"/>
  <c r="BZ639" i="16"/>
  <c r="CE623" i="16"/>
  <c r="BZ623" i="16"/>
  <c r="CE607" i="16"/>
  <c r="BZ607" i="16"/>
  <c r="CE591" i="16"/>
  <c r="BZ591" i="16"/>
  <c r="CE575" i="16"/>
  <c r="BZ575" i="16"/>
  <c r="CE559" i="16"/>
  <c r="BZ559" i="16"/>
  <c r="CE543" i="16"/>
  <c r="BZ543" i="16"/>
  <c r="CE527" i="16"/>
  <c r="BZ527" i="16"/>
  <c r="CE511" i="16"/>
  <c r="BZ511" i="16"/>
  <c r="CE495" i="16"/>
  <c r="BZ495" i="16"/>
  <c r="CE479" i="16"/>
  <c r="BZ479" i="16"/>
  <c r="CE463" i="16"/>
  <c r="BZ463" i="16"/>
  <c r="CE447" i="16"/>
  <c r="BZ447" i="16"/>
  <c r="CE431" i="16"/>
  <c r="BZ431" i="16"/>
  <c r="CE415" i="16"/>
  <c r="BZ415" i="16"/>
  <c r="CE399" i="16"/>
  <c r="BZ399" i="16"/>
  <c r="CE383" i="16"/>
  <c r="BZ383" i="16"/>
  <c r="CE367" i="16"/>
  <c r="BZ367" i="16"/>
  <c r="CE351" i="16"/>
  <c r="BZ351" i="16"/>
  <c r="CE335" i="16"/>
  <c r="BZ335" i="16"/>
  <c r="CE319" i="16"/>
  <c r="BZ319" i="16"/>
  <c r="CE303" i="16"/>
  <c r="BZ303" i="16"/>
  <c r="CE287" i="16"/>
  <c r="BZ287" i="16"/>
  <c r="CE271" i="16"/>
  <c r="BZ271" i="16"/>
  <c r="CE255" i="16"/>
  <c r="BZ255" i="16"/>
  <c r="CE239" i="16"/>
  <c r="BZ239" i="16"/>
  <c r="CE223" i="16"/>
  <c r="BZ223" i="16"/>
  <c r="CE207" i="16"/>
  <c r="BZ207" i="16"/>
  <c r="CE191" i="16"/>
  <c r="BZ191" i="16"/>
  <c r="CE175" i="16"/>
  <c r="BZ175" i="16"/>
  <c r="CE159" i="16"/>
  <c r="BZ159" i="16"/>
  <c r="CE143" i="16"/>
  <c r="BZ143" i="16"/>
  <c r="CE127" i="16"/>
  <c r="BZ127" i="16"/>
  <c r="CE111" i="16"/>
  <c r="BZ111" i="16"/>
  <c r="CE95" i="16"/>
  <c r="BZ95" i="16"/>
  <c r="CE79" i="16"/>
  <c r="BZ79" i="16"/>
  <c r="CE63" i="16"/>
  <c r="BZ63" i="16"/>
  <c r="CE47" i="16"/>
  <c r="BZ47" i="16"/>
  <c r="CE31" i="16"/>
  <c r="BZ31" i="16"/>
  <c r="CE440" i="16"/>
  <c r="BZ440" i="16"/>
  <c r="CE1006" i="16"/>
  <c r="BZ1006" i="16"/>
  <c r="CE990" i="16"/>
  <c r="BZ990" i="16"/>
  <c r="CE974" i="16"/>
  <c r="BZ974" i="16"/>
  <c r="CE958" i="16"/>
  <c r="BZ958" i="16"/>
  <c r="CE942" i="16"/>
  <c r="BZ942" i="16"/>
  <c r="CE926" i="16"/>
  <c r="BZ926" i="16"/>
  <c r="CE910" i="16"/>
  <c r="BZ910" i="16"/>
  <c r="CE894" i="16"/>
  <c r="BZ894" i="16"/>
  <c r="CE878" i="16"/>
  <c r="BZ878" i="16"/>
  <c r="CE862" i="16"/>
  <c r="BZ862" i="16"/>
  <c r="CE846" i="16"/>
  <c r="BZ846" i="16"/>
  <c r="CE830" i="16"/>
  <c r="BZ830" i="16"/>
  <c r="CE814" i="16"/>
  <c r="BZ814" i="16"/>
  <c r="CE798" i="16"/>
  <c r="BZ798" i="16"/>
  <c r="CE782" i="16"/>
  <c r="BZ782" i="16"/>
  <c r="CE766" i="16"/>
  <c r="BZ766" i="16"/>
  <c r="CE750" i="16"/>
  <c r="BZ750" i="16"/>
  <c r="CE734" i="16"/>
  <c r="BZ734" i="16"/>
  <c r="CE718" i="16"/>
  <c r="BZ718" i="16"/>
  <c r="CE702" i="16"/>
  <c r="BZ702" i="16"/>
  <c r="CE686" i="16"/>
  <c r="BZ686" i="16"/>
  <c r="CE670" i="16"/>
  <c r="BZ670" i="16"/>
  <c r="CE654" i="16"/>
  <c r="BZ654" i="16"/>
  <c r="CE638" i="16"/>
  <c r="BZ638" i="16"/>
  <c r="CE622" i="16"/>
  <c r="BZ622" i="16"/>
  <c r="CE606" i="16"/>
  <c r="BZ606" i="16"/>
  <c r="CE590" i="16"/>
  <c r="BZ590" i="16"/>
  <c r="CE574" i="16"/>
  <c r="BZ574" i="16"/>
  <c r="CE558" i="16"/>
  <c r="BZ558" i="16"/>
  <c r="CE542" i="16"/>
  <c r="BZ542" i="16"/>
  <c r="CE526" i="16"/>
  <c r="BZ526" i="16"/>
  <c r="CE510" i="16"/>
  <c r="BZ510" i="16"/>
  <c r="CE494" i="16"/>
  <c r="BZ494" i="16"/>
  <c r="CE478" i="16"/>
  <c r="BZ478" i="16"/>
  <c r="CE462" i="16"/>
  <c r="BZ462" i="16"/>
  <c r="CE446" i="16"/>
  <c r="BZ446" i="16"/>
  <c r="CE430" i="16"/>
  <c r="BZ430" i="16"/>
  <c r="CE414" i="16"/>
  <c r="BZ414" i="16"/>
  <c r="CE398" i="16"/>
  <c r="BZ398" i="16"/>
  <c r="CE382" i="16"/>
  <c r="BZ382" i="16"/>
  <c r="CE366" i="16"/>
  <c r="BZ366" i="16"/>
  <c r="CE350" i="16"/>
  <c r="BZ350" i="16"/>
  <c r="CE334" i="16"/>
  <c r="BZ334" i="16"/>
  <c r="CE318" i="16"/>
  <c r="BZ318" i="16"/>
  <c r="CE302" i="16"/>
  <c r="BZ302" i="16"/>
  <c r="CE286" i="16"/>
  <c r="BZ286" i="16"/>
  <c r="CE270" i="16"/>
  <c r="BZ270" i="16"/>
  <c r="CE254" i="16"/>
  <c r="BZ254" i="16"/>
  <c r="CE238" i="16"/>
  <c r="BZ238" i="16"/>
  <c r="CE222" i="16"/>
  <c r="BZ222" i="16"/>
  <c r="CE206" i="16"/>
  <c r="BZ206" i="16"/>
  <c r="CE190" i="16"/>
  <c r="BZ190" i="16"/>
  <c r="CE174" i="16"/>
  <c r="BZ174" i="16"/>
  <c r="CE158" i="16"/>
  <c r="BZ158" i="16"/>
  <c r="CE142" i="16"/>
  <c r="BZ142" i="16"/>
  <c r="CE126" i="16"/>
  <c r="BZ126" i="16"/>
  <c r="CE110" i="16"/>
  <c r="BZ110" i="16"/>
  <c r="CE94" i="16"/>
  <c r="BZ94" i="16"/>
  <c r="CE78" i="16"/>
  <c r="BZ78" i="16"/>
  <c r="CE62" i="16"/>
  <c r="BZ62" i="16"/>
  <c r="CE46" i="16"/>
  <c r="BZ46" i="16"/>
  <c r="CE30" i="16"/>
  <c r="BZ30" i="16"/>
  <c r="CE936" i="16"/>
  <c r="BZ936" i="16"/>
  <c r="CE728" i="16"/>
  <c r="BZ728" i="16"/>
  <c r="CE536" i="16"/>
  <c r="BZ536" i="16"/>
  <c r="CE488" i="16"/>
  <c r="BZ488" i="16"/>
  <c r="CE1005" i="16"/>
  <c r="BZ1005" i="16"/>
  <c r="CE989" i="16"/>
  <c r="BZ989" i="16"/>
  <c r="CE973" i="16"/>
  <c r="BZ973" i="16"/>
  <c r="CE957" i="16"/>
  <c r="BZ957" i="16"/>
  <c r="CE941" i="16"/>
  <c r="BZ941" i="16"/>
  <c r="CE925" i="16"/>
  <c r="BZ925" i="16"/>
  <c r="CE909" i="16"/>
  <c r="BZ909" i="16"/>
  <c r="CE893" i="16"/>
  <c r="BZ893" i="16"/>
  <c r="CE877" i="16"/>
  <c r="BZ877" i="16"/>
  <c r="CE861" i="16"/>
  <c r="BZ861" i="16"/>
  <c r="CE845" i="16"/>
  <c r="BZ845" i="16"/>
  <c r="CE829" i="16"/>
  <c r="BZ829" i="16"/>
  <c r="CE813" i="16"/>
  <c r="BZ813" i="16"/>
  <c r="CE797" i="16"/>
  <c r="BZ797" i="16"/>
  <c r="CE781" i="16"/>
  <c r="BZ781" i="16"/>
  <c r="CE765" i="16"/>
  <c r="BZ765" i="16"/>
  <c r="CE749" i="16"/>
  <c r="BZ749" i="16"/>
  <c r="CE733" i="16"/>
  <c r="BZ733" i="16"/>
  <c r="CE717" i="16"/>
  <c r="BZ717" i="16"/>
  <c r="CE701" i="16"/>
  <c r="BZ701" i="16"/>
  <c r="CE685" i="16"/>
  <c r="BZ685" i="16"/>
  <c r="CE669" i="16"/>
  <c r="BZ669" i="16"/>
  <c r="CE653" i="16"/>
  <c r="BZ653" i="16"/>
  <c r="CE637" i="16"/>
  <c r="BZ637" i="16"/>
  <c r="CE621" i="16"/>
  <c r="BZ621" i="16"/>
  <c r="CE605" i="16"/>
  <c r="BZ605" i="16"/>
  <c r="CE589" i="16"/>
  <c r="BZ589" i="16"/>
  <c r="CE573" i="16"/>
  <c r="BZ573" i="16"/>
  <c r="CE557" i="16"/>
  <c r="BZ557" i="16"/>
  <c r="CE541" i="16"/>
  <c r="BZ541" i="16"/>
  <c r="CE525" i="16"/>
  <c r="BZ525" i="16"/>
  <c r="CE509" i="16"/>
  <c r="BZ509" i="16"/>
  <c r="CE493" i="16"/>
  <c r="BZ493" i="16"/>
  <c r="CE477" i="16"/>
  <c r="BZ477" i="16"/>
  <c r="CE461" i="16"/>
  <c r="BZ461" i="16"/>
  <c r="CE445" i="16"/>
  <c r="BZ445" i="16"/>
  <c r="CE429" i="16"/>
  <c r="BZ429" i="16"/>
  <c r="CE413" i="16"/>
  <c r="BZ413" i="16"/>
  <c r="CE397" i="16"/>
  <c r="BZ397" i="16"/>
  <c r="CE381" i="16"/>
  <c r="BZ381" i="16"/>
  <c r="CE365" i="16"/>
  <c r="BZ365" i="16"/>
  <c r="CE349" i="16"/>
  <c r="BZ349" i="16"/>
  <c r="CE333" i="16"/>
  <c r="BZ333" i="16"/>
  <c r="CE317" i="16"/>
  <c r="BZ317" i="16"/>
  <c r="CE301" i="16"/>
  <c r="BZ301" i="16"/>
  <c r="CE285" i="16"/>
  <c r="BZ285" i="16"/>
  <c r="CE269" i="16"/>
  <c r="BZ269" i="16"/>
  <c r="CE253" i="16"/>
  <c r="BZ253" i="16"/>
  <c r="CE237" i="16"/>
  <c r="BZ237" i="16"/>
  <c r="CE221" i="16"/>
  <c r="BZ221" i="16"/>
  <c r="CE205" i="16"/>
  <c r="BZ205" i="16"/>
  <c r="CE189" i="16"/>
  <c r="BZ189" i="16"/>
  <c r="CE173" i="16"/>
  <c r="BZ173" i="16"/>
  <c r="CE157" i="16"/>
  <c r="BZ157" i="16"/>
  <c r="CE141" i="16"/>
  <c r="BZ141" i="16"/>
  <c r="CE125" i="16"/>
  <c r="BZ125" i="16"/>
  <c r="CE109" i="16"/>
  <c r="BZ109" i="16"/>
  <c r="CE93" i="16"/>
  <c r="BZ93" i="16"/>
  <c r="CE77" i="16"/>
  <c r="BZ77" i="16"/>
  <c r="CE61" i="16"/>
  <c r="BZ61" i="16"/>
  <c r="CE45" i="16"/>
  <c r="BZ45" i="16"/>
  <c r="CE29" i="16"/>
  <c r="BZ29" i="16"/>
  <c r="CE856" i="16"/>
  <c r="BZ856" i="16"/>
  <c r="CE648" i="16"/>
  <c r="BZ648" i="16"/>
  <c r="CE376" i="16"/>
  <c r="BZ376" i="16"/>
  <c r="CE1004" i="16"/>
  <c r="BZ1004" i="16"/>
  <c r="CE988" i="16"/>
  <c r="BZ988" i="16"/>
  <c r="CE972" i="16"/>
  <c r="BZ972" i="16"/>
  <c r="CE956" i="16"/>
  <c r="BZ956" i="16"/>
  <c r="CE940" i="16"/>
  <c r="BZ940" i="16"/>
  <c r="CE924" i="16"/>
  <c r="BZ924" i="16"/>
  <c r="CE908" i="16"/>
  <c r="BZ908" i="16"/>
  <c r="CE892" i="16"/>
  <c r="BZ892" i="16"/>
  <c r="CE876" i="16"/>
  <c r="BZ876" i="16"/>
  <c r="CE860" i="16"/>
  <c r="BZ860" i="16"/>
  <c r="CE844" i="16"/>
  <c r="BZ844" i="16"/>
  <c r="CE828" i="16"/>
  <c r="BZ828" i="16"/>
  <c r="CE812" i="16"/>
  <c r="BZ812" i="16"/>
  <c r="CE796" i="16"/>
  <c r="BZ796" i="16"/>
  <c r="CE780" i="16"/>
  <c r="BZ780" i="16"/>
  <c r="CE764" i="16"/>
  <c r="BZ764" i="16"/>
  <c r="CE748" i="16"/>
  <c r="BZ748" i="16"/>
  <c r="CE732" i="16"/>
  <c r="BZ732" i="16"/>
  <c r="CE716" i="16"/>
  <c r="BZ716" i="16"/>
  <c r="CE700" i="16"/>
  <c r="BZ700" i="16"/>
  <c r="CE684" i="16"/>
  <c r="BZ684" i="16"/>
  <c r="CE668" i="16"/>
  <c r="BZ668" i="16"/>
  <c r="CE652" i="16"/>
  <c r="BZ652" i="16"/>
  <c r="CE636" i="16"/>
  <c r="BZ636" i="16"/>
  <c r="CE620" i="16"/>
  <c r="BZ620" i="16"/>
  <c r="CE604" i="16"/>
  <c r="BZ604" i="16"/>
  <c r="CE588" i="16"/>
  <c r="BZ588" i="16"/>
  <c r="CE572" i="16"/>
  <c r="BZ572" i="16"/>
  <c r="CE556" i="16"/>
  <c r="BZ556" i="16"/>
  <c r="CE540" i="16"/>
  <c r="BZ540" i="16"/>
  <c r="CE524" i="16"/>
  <c r="BZ524" i="16"/>
  <c r="CE508" i="16"/>
  <c r="BZ508" i="16"/>
  <c r="CE492" i="16"/>
  <c r="BZ492" i="16"/>
  <c r="CE476" i="16"/>
  <c r="BZ476" i="16"/>
  <c r="CE460" i="16"/>
  <c r="BZ460" i="16"/>
  <c r="CE444" i="16"/>
  <c r="BZ444" i="16"/>
  <c r="CE428" i="16"/>
  <c r="BZ428" i="16"/>
  <c r="CE412" i="16"/>
  <c r="BZ412" i="16"/>
  <c r="CE396" i="16"/>
  <c r="BZ396" i="16"/>
  <c r="CE380" i="16"/>
  <c r="BZ380" i="16"/>
  <c r="CE364" i="16"/>
  <c r="BZ364" i="16"/>
  <c r="CE348" i="16"/>
  <c r="BZ348" i="16"/>
  <c r="CE332" i="16"/>
  <c r="BZ332" i="16"/>
  <c r="CE316" i="16"/>
  <c r="BZ316" i="16"/>
  <c r="CE300" i="16"/>
  <c r="BZ300" i="16"/>
  <c r="CE284" i="16"/>
  <c r="BZ284" i="16"/>
  <c r="CE268" i="16"/>
  <c r="BZ268" i="16"/>
  <c r="CE252" i="16"/>
  <c r="BZ252" i="16"/>
  <c r="CE236" i="16"/>
  <c r="BZ236" i="16"/>
  <c r="CE220" i="16"/>
  <c r="BZ220" i="16"/>
  <c r="CE204" i="16"/>
  <c r="BZ204" i="16"/>
  <c r="CE188" i="16"/>
  <c r="BZ188" i="16"/>
  <c r="CE172" i="16"/>
  <c r="BZ172" i="16"/>
  <c r="CE156" i="16"/>
  <c r="BZ156" i="16"/>
  <c r="CE140" i="16"/>
  <c r="BZ140" i="16"/>
  <c r="CE124" i="16"/>
  <c r="BZ124" i="16"/>
  <c r="CE108" i="16"/>
  <c r="BZ108" i="16"/>
  <c r="CE92" i="16"/>
  <c r="BZ92" i="16"/>
  <c r="CE76" i="16"/>
  <c r="BZ76" i="16"/>
  <c r="CE60" i="16"/>
  <c r="BZ60" i="16"/>
  <c r="CE44" i="16"/>
  <c r="BZ44" i="16"/>
  <c r="CE28" i="16"/>
  <c r="BZ28" i="16"/>
  <c r="CE824" i="16"/>
  <c r="BZ824" i="16"/>
  <c r="CE616" i="16"/>
  <c r="BZ616" i="16"/>
  <c r="CE392" i="16"/>
  <c r="BZ392" i="16"/>
  <c r="CE1003" i="16"/>
  <c r="BZ1003" i="16"/>
  <c r="CE987" i="16"/>
  <c r="BZ987" i="16"/>
  <c r="CE971" i="16"/>
  <c r="BZ971" i="16"/>
  <c r="CE955" i="16"/>
  <c r="BZ955" i="16"/>
  <c r="CE939" i="16"/>
  <c r="BZ939" i="16"/>
  <c r="CE923" i="16"/>
  <c r="BZ923" i="16"/>
  <c r="CE907" i="16"/>
  <c r="BZ907" i="16"/>
  <c r="CE891" i="16"/>
  <c r="BZ891" i="16"/>
  <c r="CE875" i="16"/>
  <c r="BZ875" i="16"/>
  <c r="CE859" i="16"/>
  <c r="BZ859" i="16"/>
  <c r="CE843" i="16"/>
  <c r="BZ843" i="16"/>
  <c r="CE827" i="16"/>
  <c r="BZ827" i="16"/>
  <c r="CE811" i="16"/>
  <c r="BZ811" i="16"/>
  <c r="CE795" i="16"/>
  <c r="BZ795" i="16"/>
  <c r="CE779" i="16"/>
  <c r="BZ779" i="16"/>
  <c r="CE763" i="16"/>
  <c r="BZ763" i="16"/>
  <c r="CE747" i="16"/>
  <c r="BZ747" i="16"/>
  <c r="CE731" i="16"/>
  <c r="BZ731" i="16"/>
  <c r="CE715" i="16"/>
  <c r="BZ715" i="16"/>
  <c r="CE699" i="16"/>
  <c r="BZ699" i="16"/>
  <c r="CE683" i="16"/>
  <c r="BZ683" i="16"/>
  <c r="CE667" i="16"/>
  <c r="BZ667" i="16"/>
  <c r="CE651" i="16"/>
  <c r="BZ651" i="16"/>
  <c r="CE635" i="16"/>
  <c r="BZ635" i="16"/>
  <c r="CE619" i="16"/>
  <c r="BZ619" i="16"/>
  <c r="CE603" i="16"/>
  <c r="BZ603" i="16"/>
  <c r="CE587" i="16"/>
  <c r="BZ587" i="16"/>
  <c r="CE571" i="16"/>
  <c r="BZ571" i="16"/>
  <c r="CE555" i="16"/>
  <c r="BZ555" i="16"/>
  <c r="CE539" i="16"/>
  <c r="BZ539" i="16"/>
  <c r="CE523" i="16"/>
  <c r="BZ523" i="16"/>
  <c r="CE507" i="16"/>
  <c r="BZ507" i="16"/>
  <c r="CE491" i="16"/>
  <c r="BZ491" i="16"/>
  <c r="CE475" i="16"/>
  <c r="BZ475" i="16"/>
  <c r="CE459" i="16"/>
  <c r="BZ459" i="16"/>
  <c r="CE443" i="16"/>
  <c r="BZ443" i="16"/>
  <c r="CE427" i="16"/>
  <c r="BZ427" i="16"/>
  <c r="CE411" i="16"/>
  <c r="BZ411" i="16"/>
  <c r="CE395" i="16"/>
  <c r="BZ395" i="16"/>
  <c r="CE379" i="16"/>
  <c r="BZ379" i="16"/>
  <c r="CE363" i="16"/>
  <c r="BZ363" i="16"/>
  <c r="CE347" i="16"/>
  <c r="BZ347" i="16"/>
  <c r="CE331" i="16"/>
  <c r="BZ331" i="16"/>
  <c r="CE315" i="16"/>
  <c r="BZ315" i="16"/>
  <c r="CE299" i="16"/>
  <c r="BZ299" i="16"/>
  <c r="CE283" i="16"/>
  <c r="BZ283" i="16"/>
  <c r="CE267" i="16"/>
  <c r="BZ267" i="16"/>
  <c r="CE251" i="16"/>
  <c r="BZ251" i="16"/>
  <c r="CE235" i="16"/>
  <c r="BZ235" i="16"/>
  <c r="CE219" i="16"/>
  <c r="BZ219" i="16"/>
  <c r="CE203" i="16"/>
  <c r="BZ203" i="16"/>
  <c r="CE187" i="16"/>
  <c r="BZ187" i="16"/>
  <c r="CE171" i="16"/>
  <c r="BZ171" i="16"/>
  <c r="CE155" i="16"/>
  <c r="BZ155" i="16"/>
  <c r="CE139" i="16"/>
  <c r="BZ139" i="16"/>
  <c r="CE123" i="16"/>
  <c r="BZ123" i="16"/>
  <c r="CE107" i="16"/>
  <c r="BZ107" i="16"/>
  <c r="CE91" i="16"/>
  <c r="BZ91" i="16"/>
  <c r="CE75" i="16"/>
  <c r="BZ75" i="16"/>
  <c r="CE59" i="16"/>
  <c r="BZ59" i="16"/>
  <c r="CE43" i="16"/>
  <c r="BZ43" i="16"/>
  <c r="CE27" i="16"/>
  <c r="BZ27" i="16"/>
  <c r="CE984" i="16"/>
  <c r="BZ984" i="16"/>
  <c r="CE776" i="16"/>
  <c r="BZ776" i="16"/>
  <c r="CE568" i="16"/>
  <c r="BZ568" i="16"/>
  <c r="CE424" i="16"/>
  <c r="BZ424" i="16"/>
  <c r="CE1002" i="16"/>
  <c r="BZ1002" i="16"/>
  <c r="CE986" i="16"/>
  <c r="BZ986" i="16"/>
  <c r="CE970" i="16"/>
  <c r="BZ970" i="16"/>
  <c r="CE954" i="16"/>
  <c r="BZ954" i="16"/>
  <c r="CE938" i="16"/>
  <c r="BZ938" i="16"/>
  <c r="CE922" i="16"/>
  <c r="BZ922" i="16"/>
  <c r="CE906" i="16"/>
  <c r="BZ906" i="16"/>
  <c r="CE890" i="16"/>
  <c r="BZ890" i="16"/>
  <c r="CE874" i="16"/>
  <c r="BZ874" i="16"/>
  <c r="CE858" i="16"/>
  <c r="BZ858" i="16"/>
  <c r="CE842" i="16"/>
  <c r="BZ842" i="16"/>
  <c r="CE826" i="16"/>
  <c r="BZ826" i="16"/>
  <c r="CE810" i="16"/>
  <c r="BZ810" i="16"/>
  <c r="CE794" i="16"/>
  <c r="BZ794" i="16"/>
  <c r="CE778" i="16"/>
  <c r="BZ778" i="16"/>
  <c r="CE762" i="16"/>
  <c r="BZ762" i="16"/>
  <c r="CE746" i="16"/>
  <c r="BZ746" i="16"/>
  <c r="CE730" i="16"/>
  <c r="BZ730" i="16"/>
  <c r="CE714" i="16"/>
  <c r="BZ714" i="16"/>
  <c r="CE698" i="16"/>
  <c r="BZ698" i="16"/>
  <c r="CE682" i="16"/>
  <c r="BZ682" i="16"/>
  <c r="CE666" i="16"/>
  <c r="BZ666" i="16"/>
  <c r="CE650" i="16"/>
  <c r="BZ650" i="16"/>
  <c r="CE634" i="16"/>
  <c r="BZ634" i="16"/>
  <c r="CE618" i="16"/>
  <c r="BZ618" i="16"/>
  <c r="CE602" i="16"/>
  <c r="BZ602" i="16"/>
  <c r="CE586" i="16"/>
  <c r="BZ586" i="16"/>
  <c r="CE570" i="16"/>
  <c r="BZ570" i="16"/>
  <c r="CE554" i="16"/>
  <c r="BZ554" i="16"/>
  <c r="CE538" i="16"/>
  <c r="BZ538" i="16"/>
  <c r="CE522" i="16"/>
  <c r="BZ522" i="16"/>
  <c r="CE506" i="16"/>
  <c r="BZ506" i="16"/>
  <c r="CE490" i="16"/>
  <c r="BZ490" i="16"/>
  <c r="CE474" i="16"/>
  <c r="BZ474" i="16"/>
  <c r="CE458" i="16"/>
  <c r="BZ458" i="16"/>
  <c r="CE442" i="16"/>
  <c r="BZ442" i="16"/>
  <c r="CE426" i="16"/>
  <c r="BZ426" i="16"/>
  <c r="CE410" i="16"/>
  <c r="BZ410" i="16"/>
  <c r="CE394" i="16"/>
  <c r="BZ394" i="16"/>
  <c r="CE378" i="16"/>
  <c r="BZ378" i="16"/>
  <c r="CE362" i="16"/>
  <c r="BZ362" i="16"/>
  <c r="CE346" i="16"/>
  <c r="BZ346" i="16"/>
  <c r="CE330" i="16"/>
  <c r="BZ330" i="16"/>
  <c r="CE314" i="16"/>
  <c r="BZ314" i="16"/>
  <c r="CE298" i="16"/>
  <c r="BZ298" i="16"/>
  <c r="CE282" i="16"/>
  <c r="BZ282" i="16"/>
  <c r="CE266" i="16"/>
  <c r="BZ266" i="16"/>
  <c r="CE250" i="16"/>
  <c r="BZ250" i="16"/>
  <c r="CE234" i="16"/>
  <c r="BZ234" i="16"/>
  <c r="CE218" i="16"/>
  <c r="BZ218" i="16"/>
  <c r="CE202" i="16"/>
  <c r="BZ202" i="16"/>
  <c r="CE186" i="16"/>
  <c r="BZ186" i="16"/>
  <c r="CE170" i="16"/>
  <c r="BZ170" i="16"/>
  <c r="CE154" i="16"/>
  <c r="BZ154" i="16"/>
  <c r="CE138" i="16"/>
  <c r="BZ138" i="16"/>
  <c r="CE122" i="16"/>
  <c r="BZ122" i="16"/>
  <c r="CE106" i="16"/>
  <c r="BZ106" i="16"/>
  <c r="CE90" i="16"/>
  <c r="BZ90" i="16"/>
  <c r="CE74" i="16"/>
  <c r="BZ74" i="16"/>
  <c r="CE58" i="16"/>
  <c r="BZ58" i="16"/>
  <c r="CE42" i="16"/>
  <c r="BZ42" i="16"/>
  <c r="CE26" i="16"/>
  <c r="BZ26" i="16"/>
  <c r="CE1016" i="16"/>
  <c r="BZ1016" i="16"/>
  <c r="CE792" i="16"/>
  <c r="BZ792" i="16"/>
  <c r="CE584" i="16"/>
  <c r="BZ584" i="16"/>
  <c r="CE472" i="16"/>
  <c r="BZ472" i="16"/>
  <c r="CE1001" i="16"/>
  <c r="BZ1001" i="16"/>
  <c r="CE985" i="16"/>
  <c r="BZ985" i="16"/>
  <c r="CE969" i="16"/>
  <c r="BZ969" i="16"/>
  <c r="CE953" i="16"/>
  <c r="BZ953" i="16"/>
  <c r="CE937" i="16"/>
  <c r="BZ937" i="16"/>
  <c r="CE921" i="16"/>
  <c r="BZ921" i="16"/>
  <c r="CE905" i="16"/>
  <c r="BZ905" i="16"/>
  <c r="CE889" i="16"/>
  <c r="BZ889" i="16"/>
  <c r="CE873" i="16"/>
  <c r="BZ873" i="16"/>
  <c r="CE857" i="16"/>
  <c r="BZ857" i="16"/>
  <c r="CE841" i="16"/>
  <c r="BZ841" i="16"/>
  <c r="CE825" i="16"/>
  <c r="BZ825" i="16"/>
  <c r="CE809" i="16"/>
  <c r="BZ809" i="16"/>
  <c r="CE793" i="16"/>
  <c r="BZ793" i="16"/>
  <c r="CE777" i="16"/>
  <c r="BZ777" i="16"/>
  <c r="CE761" i="16"/>
  <c r="BZ761" i="16"/>
  <c r="CE745" i="16"/>
  <c r="BZ745" i="16"/>
  <c r="CE729" i="16"/>
  <c r="BZ729" i="16"/>
  <c r="CE713" i="16"/>
  <c r="BZ713" i="16"/>
  <c r="CE697" i="16"/>
  <c r="BZ697" i="16"/>
  <c r="CE681" i="16"/>
  <c r="BZ681" i="16"/>
  <c r="CE665" i="16"/>
  <c r="BZ665" i="16"/>
  <c r="CE649" i="16"/>
  <c r="BZ649" i="16"/>
  <c r="CE633" i="16"/>
  <c r="BZ633" i="16"/>
  <c r="CE617" i="16"/>
  <c r="BZ617" i="16"/>
  <c r="CE601" i="16"/>
  <c r="BZ601" i="16"/>
  <c r="CE585" i="16"/>
  <c r="BZ585" i="16"/>
  <c r="CE569" i="16"/>
  <c r="BZ569" i="16"/>
  <c r="CE553" i="16"/>
  <c r="BZ553" i="16"/>
  <c r="CE537" i="16"/>
  <c r="BZ537" i="16"/>
  <c r="CE521" i="16"/>
  <c r="BZ521" i="16"/>
  <c r="CE505" i="16"/>
  <c r="BZ505" i="16"/>
  <c r="CE489" i="16"/>
  <c r="BZ489" i="16"/>
  <c r="CE473" i="16"/>
  <c r="BZ473" i="16"/>
  <c r="CE457" i="16"/>
  <c r="BZ457" i="16"/>
  <c r="CE441" i="16"/>
  <c r="BZ441" i="16"/>
  <c r="CE425" i="16"/>
  <c r="BZ425" i="16"/>
  <c r="CE409" i="16"/>
  <c r="BZ409" i="16"/>
  <c r="CE393" i="16"/>
  <c r="BZ393" i="16"/>
  <c r="CE377" i="16"/>
  <c r="BZ377" i="16"/>
  <c r="CE361" i="16"/>
  <c r="BZ361" i="16"/>
  <c r="CE345" i="16"/>
  <c r="BZ345" i="16"/>
  <c r="CE329" i="16"/>
  <c r="BZ329" i="16"/>
  <c r="CE313" i="16"/>
  <c r="BZ313" i="16"/>
  <c r="CE297" i="16"/>
  <c r="BZ297" i="16"/>
  <c r="CE281" i="16"/>
  <c r="BZ281" i="16"/>
  <c r="CE265" i="16"/>
  <c r="BZ265" i="16"/>
  <c r="CE249" i="16"/>
  <c r="BZ249" i="16"/>
  <c r="CE233" i="16"/>
  <c r="BZ233" i="16"/>
  <c r="CE217" i="16"/>
  <c r="BZ217" i="16"/>
  <c r="CE201" i="16"/>
  <c r="BZ201" i="16"/>
  <c r="CE185" i="16"/>
  <c r="BZ185" i="16"/>
  <c r="CE169" i="16"/>
  <c r="BZ169" i="16"/>
  <c r="CE153" i="16"/>
  <c r="BZ153" i="16"/>
  <c r="CE137" i="16"/>
  <c r="BZ137" i="16"/>
  <c r="CE121" i="16"/>
  <c r="BZ121" i="16"/>
  <c r="CE105" i="16"/>
  <c r="BZ105" i="16"/>
  <c r="CE89" i="16"/>
  <c r="BZ89" i="16"/>
  <c r="CE73" i="16"/>
  <c r="BZ73" i="16"/>
  <c r="CE57" i="16"/>
  <c r="BZ57" i="16"/>
  <c r="CE41" i="16"/>
  <c r="BZ41" i="16"/>
  <c r="CE25" i="16"/>
  <c r="BZ25" i="16"/>
  <c r="AX2" i="16"/>
  <c r="AS2" i="16"/>
  <c r="FF21" i="16"/>
  <c r="AE1" i="16"/>
  <c r="AH1" i="16"/>
  <c r="AG1" i="16"/>
  <c r="AA1" i="16"/>
  <c r="FI21" i="16"/>
  <c r="BO21" i="16" s="1"/>
  <c r="FI1002" i="16"/>
  <c r="FF970" i="16"/>
  <c r="FF1002" i="16"/>
  <c r="BW15" i="16"/>
  <c r="FL1003" i="16"/>
  <c r="BK1003" i="16" s="1"/>
  <c r="FI1003" i="16"/>
  <c r="FL1006" i="16"/>
  <c r="BK1006" i="16" s="1"/>
  <c r="FF1006" i="16"/>
  <c r="FF1005" i="16"/>
  <c r="FI1005" i="16"/>
  <c r="FI1014" i="16"/>
  <c r="FI32" i="16"/>
  <c r="BO32" i="16" s="1"/>
  <c r="FL32" i="16"/>
  <c r="BK32" i="16" s="1"/>
  <c r="FL48" i="16"/>
  <c r="BK48" i="16" s="1"/>
  <c r="FI48" i="16"/>
  <c r="FL64" i="16"/>
  <c r="BK64" i="16" s="1"/>
  <c r="FI64" i="16"/>
  <c r="FI80" i="16"/>
  <c r="FL80" i="16"/>
  <c r="BK80" i="16" s="1"/>
  <c r="FF80" i="16"/>
  <c r="FL96" i="16"/>
  <c r="BK96" i="16" s="1"/>
  <c r="FI96" i="16"/>
  <c r="FL128" i="16"/>
  <c r="BK128" i="16" s="1"/>
  <c r="FI128" i="16"/>
  <c r="FL144" i="16"/>
  <c r="BK144" i="16" s="1"/>
  <c r="FI144" i="16"/>
  <c r="FI160" i="16"/>
  <c r="FL160" i="16"/>
  <c r="BK160" i="16" s="1"/>
  <c r="FL176" i="16"/>
  <c r="BK176" i="16" s="1"/>
  <c r="FI176" i="16"/>
  <c r="FL208" i="16"/>
  <c r="BK208" i="16" s="1"/>
  <c r="FF208" i="16"/>
  <c r="FL256" i="16"/>
  <c r="BK256" i="16" s="1"/>
  <c r="FI256" i="16"/>
  <c r="FF256" i="16"/>
  <c r="FL272" i="16"/>
  <c r="BK272" i="16" s="1"/>
  <c r="FI272" i="16"/>
  <c r="FL288" i="16"/>
  <c r="BK288" i="16" s="1"/>
  <c r="FI288" i="16"/>
  <c r="FL304" i="16"/>
  <c r="BK304" i="16" s="1"/>
  <c r="FI304" i="16"/>
  <c r="FF304" i="16"/>
  <c r="FI320" i="16"/>
  <c r="FL320" i="16"/>
  <c r="BK320" i="16" s="1"/>
  <c r="FL336" i="16"/>
  <c r="BK336" i="16" s="1"/>
  <c r="FI336" i="16"/>
  <c r="FF336" i="16"/>
  <c r="FL352" i="16"/>
  <c r="BK352" i="16" s="1"/>
  <c r="FI352" i="16"/>
  <c r="FL368" i="16"/>
  <c r="BK368" i="16" s="1"/>
  <c r="FI368" i="16"/>
  <c r="FL432" i="16"/>
  <c r="BK432" i="16" s="1"/>
  <c r="FI432" i="16"/>
  <c r="FF432" i="16"/>
  <c r="FL448" i="16"/>
  <c r="BK448" i="16" s="1"/>
  <c r="FI448" i="16"/>
  <c r="FL464" i="16"/>
  <c r="BK464" i="16" s="1"/>
  <c r="FF464" i="16"/>
  <c r="FL480" i="16"/>
  <c r="BK480" i="16" s="1"/>
  <c r="FI480" i="16"/>
  <c r="FL512" i="16"/>
  <c r="BK512" i="16" s="1"/>
  <c r="FI512" i="16"/>
  <c r="FF512" i="16"/>
  <c r="FL560" i="16"/>
  <c r="BK560" i="16" s="1"/>
  <c r="FF560" i="16"/>
  <c r="FI560" i="16"/>
  <c r="FL576" i="16"/>
  <c r="BK576" i="16" s="1"/>
  <c r="FI576" i="16"/>
  <c r="FL592" i="16"/>
  <c r="BK592" i="16" s="1"/>
  <c r="FF592" i="16"/>
  <c r="FI592" i="16"/>
  <c r="FI608" i="16"/>
  <c r="FL608" i="16"/>
  <c r="BK608" i="16" s="1"/>
  <c r="FL640" i="16"/>
  <c r="BK640" i="16" s="1"/>
  <c r="FI640" i="16"/>
  <c r="FL672" i="16"/>
  <c r="BK672" i="16" s="1"/>
  <c r="FI672" i="16"/>
  <c r="FL688" i="16"/>
  <c r="BK688" i="16" s="1"/>
  <c r="FI688" i="16"/>
  <c r="FF688" i="16"/>
  <c r="FL704" i="16"/>
  <c r="BK704" i="16" s="1"/>
  <c r="FI704" i="16"/>
  <c r="FL720" i="16"/>
  <c r="BK720" i="16" s="1"/>
  <c r="FF720" i="16"/>
  <c r="FL736" i="16"/>
  <c r="BK736" i="16" s="1"/>
  <c r="FI736" i="16"/>
  <c r="FL752" i="16"/>
  <c r="BK752" i="16" s="1"/>
  <c r="FI752" i="16"/>
  <c r="FL768" i="16"/>
  <c r="BK768" i="16" s="1"/>
  <c r="FF768" i="16"/>
  <c r="FL784" i="16"/>
  <c r="BK784" i="16" s="1"/>
  <c r="FI784" i="16"/>
  <c r="FL800" i="16"/>
  <c r="BK800" i="16" s="1"/>
  <c r="FI800" i="16"/>
  <c r="FL816" i="16"/>
  <c r="BK816" i="16" s="1"/>
  <c r="FI816" i="16"/>
  <c r="FF816" i="16"/>
  <c r="FI848" i="16"/>
  <c r="FL848" i="16"/>
  <c r="BK848" i="16" s="1"/>
  <c r="FF848" i="16"/>
  <c r="FL864" i="16"/>
  <c r="BK864" i="16" s="1"/>
  <c r="FI864" i="16"/>
  <c r="FI928" i="16"/>
  <c r="FL928" i="16"/>
  <c r="BK928" i="16" s="1"/>
  <c r="FL944" i="16"/>
  <c r="BK944" i="16" s="1"/>
  <c r="FI944" i="16"/>
  <c r="FF944" i="16"/>
  <c r="FL960" i="16"/>
  <c r="BK960" i="16" s="1"/>
  <c r="FI960" i="16"/>
  <c r="FL976" i="16"/>
  <c r="BK976" i="16" s="1"/>
  <c r="FI976" i="16"/>
  <c r="FF976" i="16"/>
  <c r="FL1008" i="16"/>
  <c r="BK1008" i="16" s="1"/>
  <c r="FI1008" i="16"/>
  <c r="FF27" i="16"/>
  <c r="FF51" i="16"/>
  <c r="FF75" i="16"/>
  <c r="FF124" i="16"/>
  <c r="FF147" i="16"/>
  <c r="FF200" i="16"/>
  <c r="FF283" i="16"/>
  <c r="FF312" i="16"/>
  <c r="FF340" i="16"/>
  <c r="FF427" i="16"/>
  <c r="FF457" i="16"/>
  <c r="FF514" i="16"/>
  <c r="FF569" i="16"/>
  <c r="FF656" i="16"/>
  <c r="FF800" i="16"/>
  <c r="FF857" i="16"/>
  <c r="FF883" i="16"/>
  <c r="FI28" i="16"/>
  <c r="BO28" i="16" s="1"/>
  <c r="FI105" i="16"/>
  <c r="FI146" i="16"/>
  <c r="FI187" i="16"/>
  <c r="FI282" i="16"/>
  <c r="FI330" i="16"/>
  <c r="FI376" i="16"/>
  <c r="FI427" i="16"/>
  <c r="FI580" i="16"/>
  <c r="FI691" i="16"/>
  <c r="FI744" i="16"/>
  <c r="FI882" i="16"/>
  <c r="FL85" i="16"/>
  <c r="BK85" i="16" s="1"/>
  <c r="FL161" i="16"/>
  <c r="BK161" i="16" s="1"/>
  <c r="FL240" i="16"/>
  <c r="BK240" i="16" s="1"/>
  <c r="FL315" i="16"/>
  <c r="BK315" i="16" s="1"/>
  <c r="FL393" i="16"/>
  <c r="BK393" i="16" s="1"/>
  <c r="FL567" i="16"/>
  <c r="BK567" i="16" s="1"/>
  <c r="FL656" i="16"/>
  <c r="BK656" i="16" s="1"/>
  <c r="FL781" i="16"/>
  <c r="BK781" i="16" s="1"/>
  <c r="FL129" i="16"/>
  <c r="BK129" i="16" s="1"/>
  <c r="FI129" i="16"/>
  <c r="FF129" i="16"/>
  <c r="FL145" i="16"/>
  <c r="BK145" i="16" s="1"/>
  <c r="FI145" i="16"/>
  <c r="FL177" i="16"/>
  <c r="BK177" i="16" s="1"/>
  <c r="FI177" i="16"/>
  <c r="FF177" i="16"/>
  <c r="FL209" i="16"/>
  <c r="BK209" i="16" s="1"/>
  <c r="FI209" i="16"/>
  <c r="FI225" i="16"/>
  <c r="FF225" i="16"/>
  <c r="FI241" i="16"/>
  <c r="FL241" i="16"/>
  <c r="BK241" i="16" s="1"/>
  <c r="FI257" i="16"/>
  <c r="FF257" i="16"/>
  <c r="FL289" i="16"/>
  <c r="BK289" i="16" s="1"/>
  <c r="FI289" i="16"/>
  <c r="FL305" i="16"/>
  <c r="BK305" i="16" s="1"/>
  <c r="FI305" i="16"/>
  <c r="FL321" i="16"/>
  <c r="BK321" i="16" s="1"/>
  <c r="FI321" i="16"/>
  <c r="FI353" i="16"/>
  <c r="FF353" i="16"/>
  <c r="FL369" i="16"/>
  <c r="BK369" i="16" s="1"/>
  <c r="FI369" i="16"/>
  <c r="FL385" i="16"/>
  <c r="BK385" i="16" s="1"/>
  <c r="FI385" i="16"/>
  <c r="FF385" i="16"/>
  <c r="FL401" i="16"/>
  <c r="BK401" i="16" s="1"/>
  <c r="FI401" i="16"/>
  <c r="FI417" i="16"/>
  <c r="FL417" i="16"/>
  <c r="BK417" i="16" s="1"/>
  <c r="FL433" i="16"/>
  <c r="BK433" i="16" s="1"/>
  <c r="FI433" i="16"/>
  <c r="FF433" i="16"/>
  <c r="FL465" i="16"/>
  <c r="BK465" i="16" s="1"/>
  <c r="FI465" i="16"/>
  <c r="FL481" i="16"/>
  <c r="BK481" i="16" s="1"/>
  <c r="FF481" i="16"/>
  <c r="FF513" i="16"/>
  <c r="FL513" i="16"/>
  <c r="BK513" i="16" s="1"/>
  <c r="FL529" i="16"/>
  <c r="BK529" i="16" s="1"/>
  <c r="FI529" i="16"/>
  <c r="FI561" i="16"/>
  <c r="FL561" i="16"/>
  <c r="BK561" i="16" s="1"/>
  <c r="FL577" i="16"/>
  <c r="BK577" i="16" s="1"/>
  <c r="FI577" i="16"/>
  <c r="FL593" i="16"/>
  <c r="BK593" i="16" s="1"/>
  <c r="FI593" i="16"/>
  <c r="FL609" i="16"/>
  <c r="BK609" i="16" s="1"/>
  <c r="FF609" i="16"/>
  <c r="FL641" i="16"/>
  <c r="BK641" i="16" s="1"/>
  <c r="FF641" i="16"/>
  <c r="FL673" i="16"/>
  <c r="BK673" i="16" s="1"/>
  <c r="FI673" i="16"/>
  <c r="FL689" i="16"/>
  <c r="BK689" i="16" s="1"/>
  <c r="FI689" i="16"/>
  <c r="FF689" i="16"/>
  <c r="FI737" i="16"/>
  <c r="FL737" i="16"/>
  <c r="BK737" i="16" s="1"/>
  <c r="FF737" i="16"/>
  <c r="FI753" i="16"/>
  <c r="FL753" i="16"/>
  <c r="BK753" i="16" s="1"/>
  <c r="FL769" i="16"/>
  <c r="BK769" i="16" s="1"/>
  <c r="FI769" i="16"/>
  <c r="FF769" i="16"/>
  <c r="FL785" i="16"/>
  <c r="BK785" i="16" s="1"/>
  <c r="FI785" i="16"/>
  <c r="FL801" i="16"/>
  <c r="BK801" i="16" s="1"/>
  <c r="FI801" i="16"/>
  <c r="FL865" i="16"/>
  <c r="BK865" i="16" s="1"/>
  <c r="FI865" i="16"/>
  <c r="FF865" i="16"/>
  <c r="FL897" i="16"/>
  <c r="BK897" i="16" s="1"/>
  <c r="FF897" i="16"/>
  <c r="FI913" i="16"/>
  <c r="FL913" i="16"/>
  <c r="BK913" i="16" s="1"/>
  <c r="FL929" i="16"/>
  <c r="BK929" i="16" s="1"/>
  <c r="FI929" i="16"/>
  <c r="FL945" i="16"/>
  <c r="BK945" i="16" s="1"/>
  <c r="FF945" i="16"/>
  <c r="FL977" i="16"/>
  <c r="BK977" i="16" s="1"/>
  <c r="FI977" i="16"/>
  <c r="FI993" i="16"/>
  <c r="FL993" i="16"/>
  <c r="BK993" i="16" s="1"/>
  <c r="FF993" i="16"/>
  <c r="FL1009" i="16"/>
  <c r="BK1009" i="16" s="1"/>
  <c r="FI1009" i="16"/>
  <c r="FF28" i="16"/>
  <c r="FF52" i="16"/>
  <c r="FF76" i="16"/>
  <c r="FF101" i="16"/>
  <c r="FF149" i="16"/>
  <c r="FF201" i="16"/>
  <c r="FF228" i="16"/>
  <c r="FF370" i="16"/>
  <c r="FF400" i="16"/>
  <c r="FF458" i="16"/>
  <c r="FF515" i="16"/>
  <c r="FF544" i="16"/>
  <c r="FF601" i="16"/>
  <c r="FF627" i="16"/>
  <c r="FF657" i="16"/>
  <c r="FF685" i="16"/>
  <c r="FF715" i="16"/>
  <c r="FF744" i="16"/>
  <c r="FF801" i="16"/>
  <c r="FF972" i="16"/>
  <c r="FI29" i="16"/>
  <c r="BO29" i="16" s="1"/>
  <c r="FI65" i="16"/>
  <c r="FI106" i="16"/>
  <c r="FI148" i="16"/>
  <c r="FI193" i="16"/>
  <c r="FI283" i="16"/>
  <c r="FI429" i="16"/>
  <c r="FI475" i="16"/>
  <c r="FI528" i="16"/>
  <c r="FI585" i="16"/>
  <c r="FI642" i="16"/>
  <c r="FI696" i="16"/>
  <c r="FI817" i="16"/>
  <c r="FI883" i="16"/>
  <c r="FI952" i="16"/>
  <c r="FL88" i="16"/>
  <c r="BK88" i="16" s="1"/>
  <c r="FL249" i="16"/>
  <c r="BK249" i="16" s="1"/>
  <c r="FL407" i="16"/>
  <c r="BK407" i="16" s="1"/>
  <c r="FL487" i="16"/>
  <c r="BK487" i="16" s="1"/>
  <c r="FL568" i="16"/>
  <c r="BK568" i="16" s="1"/>
  <c r="FL657" i="16"/>
  <c r="BK657" i="16" s="1"/>
  <c r="FL782" i="16"/>
  <c r="BK782" i="16" s="1"/>
  <c r="FL34" i="16"/>
  <c r="BK34" i="16" s="1"/>
  <c r="FI34" i="16"/>
  <c r="FL50" i="16"/>
  <c r="BK50" i="16" s="1"/>
  <c r="FF50" i="16"/>
  <c r="FL98" i="16"/>
  <c r="BK98" i="16" s="1"/>
  <c r="FF98" i="16"/>
  <c r="FL114" i="16"/>
  <c r="BK114" i="16" s="1"/>
  <c r="FI114" i="16"/>
  <c r="FL130" i="16"/>
  <c r="BK130" i="16" s="1"/>
  <c r="FI130" i="16"/>
  <c r="FL162" i="16"/>
  <c r="BK162" i="16" s="1"/>
  <c r="FI162" i="16"/>
  <c r="FL178" i="16"/>
  <c r="BK178" i="16" s="1"/>
  <c r="FI178" i="16"/>
  <c r="FF178" i="16"/>
  <c r="FL194" i="16"/>
  <c r="BK194" i="16" s="1"/>
  <c r="FI194" i="16"/>
  <c r="FL226" i="16"/>
  <c r="BK226" i="16" s="1"/>
  <c r="FI226" i="16"/>
  <c r="FL242" i="16"/>
  <c r="BK242" i="16" s="1"/>
  <c r="FI242" i="16"/>
  <c r="FL258" i="16"/>
  <c r="BK258" i="16" s="1"/>
  <c r="FI258" i="16"/>
  <c r="FL274" i="16"/>
  <c r="BK274" i="16" s="1"/>
  <c r="FF274" i="16"/>
  <c r="FI274" i="16"/>
  <c r="FL290" i="16"/>
  <c r="BK290" i="16" s="1"/>
  <c r="FI290" i="16"/>
  <c r="FL306" i="16"/>
  <c r="BK306" i="16" s="1"/>
  <c r="FI306" i="16"/>
  <c r="FF306" i="16"/>
  <c r="FL322" i="16"/>
  <c r="BK322" i="16" s="1"/>
  <c r="FI322" i="16"/>
  <c r="FL338" i="16"/>
  <c r="BK338" i="16" s="1"/>
  <c r="FI338" i="16"/>
  <c r="FL354" i="16"/>
  <c r="BK354" i="16" s="1"/>
  <c r="FI354" i="16"/>
  <c r="FF354" i="16"/>
  <c r="FL386" i="16"/>
  <c r="BK386" i="16" s="1"/>
  <c r="FI386" i="16"/>
  <c r="FL402" i="16"/>
  <c r="BK402" i="16" s="1"/>
  <c r="FF402" i="16"/>
  <c r="FL418" i="16"/>
  <c r="BK418" i="16" s="1"/>
  <c r="FI418" i="16"/>
  <c r="FL434" i="16"/>
  <c r="BK434" i="16" s="1"/>
  <c r="FI434" i="16"/>
  <c r="FF434" i="16"/>
  <c r="FL450" i="16"/>
  <c r="BK450" i="16" s="1"/>
  <c r="FI450" i="16"/>
  <c r="FL482" i="16"/>
  <c r="BK482" i="16" s="1"/>
  <c r="FI482" i="16"/>
  <c r="FL498" i="16"/>
  <c r="BK498" i="16" s="1"/>
  <c r="FI498" i="16"/>
  <c r="FL530" i="16"/>
  <c r="BK530" i="16" s="1"/>
  <c r="FI530" i="16"/>
  <c r="FF530" i="16"/>
  <c r="FL562" i="16"/>
  <c r="BK562" i="16" s="1"/>
  <c r="FI562" i="16"/>
  <c r="FF562" i="16"/>
  <c r="FL594" i="16"/>
  <c r="BK594" i="16" s="1"/>
  <c r="FI594" i="16"/>
  <c r="FL610" i="16"/>
  <c r="BK610" i="16" s="1"/>
  <c r="FF610" i="16"/>
  <c r="FL626" i="16"/>
  <c r="BK626" i="16" s="1"/>
  <c r="FI626" i="16"/>
  <c r="FL658" i="16"/>
  <c r="BK658" i="16" s="1"/>
  <c r="FI658" i="16"/>
  <c r="FF658" i="16"/>
  <c r="FL674" i="16"/>
  <c r="BK674" i="16" s="1"/>
  <c r="FI674" i="16"/>
  <c r="FL690" i="16"/>
  <c r="BK690" i="16" s="1"/>
  <c r="FI690" i="16"/>
  <c r="FF690" i="16"/>
  <c r="FL722" i="16"/>
  <c r="BK722" i="16" s="1"/>
  <c r="FI722" i="16"/>
  <c r="FL754" i="16"/>
  <c r="BK754" i="16" s="1"/>
  <c r="FI754" i="16"/>
  <c r="FL770" i="16"/>
  <c r="BK770" i="16" s="1"/>
  <c r="FI770" i="16"/>
  <c r="FL786" i="16"/>
  <c r="BK786" i="16" s="1"/>
  <c r="FF786" i="16"/>
  <c r="FL802" i="16"/>
  <c r="BK802" i="16" s="1"/>
  <c r="FI802" i="16"/>
  <c r="FL818" i="16"/>
  <c r="BK818" i="16" s="1"/>
  <c r="FI818" i="16"/>
  <c r="FF818" i="16"/>
  <c r="FL834" i="16"/>
  <c r="BK834" i="16" s="1"/>
  <c r="FI834" i="16"/>
  <c r="FL850" i="16"/>
  <c r="BK850" i="16" s="1"/>
  <c r="FI850" i="16"/>
  <c r="FL866" i="16"/>
  <c r="BK866" i="16" s="1"/>
  <c r="FF866" i="16"/>
  <c r="FL898" i="16"/>
  <c r="BK898" i="16" s="1"/>
  <c r="FI898" i="16"/>
  <c r="FL914" i="16"/>
  <c r="BK914" i="16" s="1"/>
  <c r="FI914" i="16"/>
  <c r="FF914" i="16"/>
  <c r="FL930" i="16"/>
  <c r="BK930" i="16" s="1"/>
  <c r="FI930" i="16"/>
  <c r="FL946" i="16"/>
  <c r="BK946" i="16" s="1"/>
  <c r="FI946" i="16"/>
  <c r="FF946" i="16"/>
  <c r="FL962" i="16"/>
  <c r="BK962" i="16" s="1"/>
  <c r="FI962" i="16"/>
  <c r="FL978" i="16"/>
  <c r="BK978" i="16" s="1"/>
  <c r="FI978" i="16"/>
  <c r="FL994" i="16"/>
  <c r="BK994" i="16" s="1"/>
  <c r="FI994" i="16"/>
  <c r="FL1010" i="16"/>
  <c r="BK1010" i="16" s="1"/>
  <c r="FI1010" i="16"/>
  <c r="FF29" i="16"/>
  <c r="FF152" i="16"/>
  <c r="FF174" i="16"/>
  <c r="FF202" i="16"/>
  <c r="FF288" i="16"/>
  <c r="FF345" i="16"/>
  <c r="FF401" i="16"/>
  <c r="FF429" i="16"/>
  <c r="FF545" i="16"/>
  <c r="FF686" i="16"/>
  <c r="FF802" i="16"/>
  <c r="FF832" i="16"/>
  <c r="FI66" i="16"/>
  <c r="FI107" i="16"/>
  <c r="FI149" i="16"/>
  <c r="FI292" i="16"/>
  <c r="FI337" i="16"/>
  <c r="FI430" i="16"/>
  <c r="FI478" i="16"/>
  <c r="FI535" i="16"/>
  <c r="FI587" i="16"/>
  <c r="FI643" i="16"/>
  <c r="FI697" i="16"/>
  <c r="FI761" i="16"/>
  <c r="FI961" i="16"/>
  <c r="FL91" i="16"/>
  <c r="BK91" i="16" s="1"/>
  <c r="FL170" i="16"/>
  <c r="BK170" i="16" s="1"/>
  <c r="FL250" i="16"/>
  <c r="BK250" i="16" s="1"/>
  <c r="FL408" i="16"/>
  <c r="BK408" i="16" s="1"/>
  <c r="FL489" i="16"/>
  <c r="BK489" i="16" s="1"/>
  <c r="FL585" i="16"/>
  <c r="BK585" i="16" s="1"/>
  <c r="FL794" i="16"/>
  <c r="BK794" i="16" s="1"/>
  <c r="FL958" i="16"/>
  <c r="BK958" i="16" s="1"/>
  <c r="FL99" i="16"/>
  <c r="BK99" i="16" s="1"/>
  <c r="FF99" i="16"/>
  <c r="FI99" i="16"/>
  <c r="FI131" i="16"/>
  <c r="FL131" i="16"/>
  <c r="BK131" i="16" s="1"/>
  <c r="FL163" i="16"/>
  <c r="BK163" i="16" s="1"/>
  <c r="FI163" i="16"/>
  <c r="FI179" i="16"/>
  <c r="FL179" i="16"/>
  <c r="BK179" i="16" s="1"/>
  <c r="FI195" i="16"/>
  <c r="FF195" i="16"/>
  <c r="FL227" i="16"/>
  <c r="BK227" i="16" s="1"/>
  <c r="FF227" i="16"/>
  <c r="FL243" i="16"/>
  <c r="BK243" i="16" s="1"/>
  <c r="FI243" i="16"/>
  <c r="FI259" i="16"/>
  <c r="FL259" i="16"/>
  <c r="BK259" i="16" s="1"/>
  <c r="FL275" i="16"/>
  <c r="BK275" i="16" s="1"/>
  <c r="FF275" i="16"/>
  <c r="FL291" i="16"/>
  <c r="BK291" i="16" s="1"/>
  <c r="FI291" i="16"/>
  <c r="FL307" i="16"/>
  <c r="BK307" i="16" s="1"/>
  <c r="FI307" i="16"/>
  <c r="FL323" i="16"/>
  <c r="BK323" i="16" s="1"/>
  <c r="FI323" i="16"/>
  <c r="FF323" i="16"/>
  <c r="FI355" i="16"/>
  <c r="FF355" i="16"/>
  <c r="FL371" i="16"/>
  <c r="BK371" i="16" s="1"/>
  <c r="FI371" i="16"/>
  <c r="FL403" i="16"/>
  <c r="BK403" i="16" s="1"/>
  <c r="FI403" i="16"/>
  <c r="FL419" i="16"/>
  <c r="BK419" i="16" s="1"/>
  <c r="FI419" i="16"/>
  <c r="FL435" i="16"/>
  <c r="BK435" i="16" s="1"/>
  <c r="FI435" i="16"/>
  <c r="FI451" i="16"/>
  <c r="FL451" i="16"/>
  <c r="BK451" i="16" s="1"/>
  <c r="FF451" i="16"/>
  <c r="FL467" i="16"/>
  <c r="BK467" i="16" s="1"/>
  <c r="FI467" i="16"/>
  <c r="FI483" i="16"/>
  <c r="FF483" i="16"/>
  <c r="FI499" i="16"/>
  <c r="FL499" i="16"/>
  <c r="BK499" i="16" s="1"/>
  <c r="FI531" i="16"/>
  <c r="FL531" i="16"/>
  <c r="BK531" i="16" s="1"/>
  <c r="FF531" i="16"/>
  <c r="FF579" i="16"/>
  <c r="FL579" i="16"/>
  <c r="BK579" i="16" s="1"/>
  <c r="FI579" i="16"/>
  <c r="FL595" i="16"/>
  <c r="BK595" i="16" s="1"/>
  <c r="FI595" i="16"/>
  <c r="FL611" i="16"/>
  <c r="BK611" i="16" s="1"/>
  <c r="FI611" i="16"/>
  <c r="FF611" i="16"/>
  <c r="FL659" i="16"/>
  <c r="BK659" i="16" s="1"/>
  <c r="FI659" i="16"/>
  <c r="FL707" i="16"/>
  <c r="BK707" i="16" s="1"/>
  <c r="FI707" i="16"/>
  <c r="FF707" i="16"/>
  <c r="FL723" i="16"/>
  <c r="BK723" i="16" s="1"/>
  <c r="FI723" i="16"/>
  <c r="FL739" i="16"/>
  <c r="BK739" i="16" s="1"/>
  <c r="FI739" i="16"/>
  <c r="FF739" i="16"/>
  <c r="FL755" i="16"/>
  <c r="BK755" i="16" s="1"/>
  <c r="FI755" i="16"/>
  <c r="FL771" i="16"/>
  <c r="BK771" i="16" s="1"/>
  <c r="FI771" i="16"/>
  <c r="FL787" i="16"/>
  <c r="BK787" i="16" s="1"/>
  <c r="FI787" i="16"/>
  <c r="FF787" i="16"/>
  <c r="FL819" i="16"/>
  <c r="BK819" i="16" s="1"/>
  <c r="FI819" i="16"/>
  <c r="FL835" i="16"/>
  <c r="BK835" i="16" s="1"/>
  <c r="FI835" i="16"/>
  <c r="FF835" i="16"/>
  <c r="FL851" i="16"/>
  <c r="BK851" i="16" s="1"/>
  <c r="FI851" i="16"/>
  <c r="FL867" i="16"/>
  <c r="BK867" i="16" s="1"/>
  <c r="FI867" i="16"/>
  <c r="FF867" i="16"/>
  <c r="FL899" i="16"/>
  <c r="BK899" i="16" s="1"/>
  <c r="FI899" i="16"/>
  <c r="FL915" i="16"/>
  <c r="BK915" i="16" s="1"/>
  <c r="FI915" i="16"/>
  <c r="FL931" i="16"/>
  <c r="BK931" i="16" s="1"/>
  <c r="FI931" i="16"/>
  <c r="FL947" i="16"/>
  <c r="BK947" i="16" s="1"/>
  <c r="FI947" i="16"/>
  <c r="FL963" i="16"/>
  <c r="BK963" i="16" s="1"/>
  <c r="FF963" i="16"/>
  <c r="FL979" i="16"/>
  <c r="BK979" i="16" s="1"/>
  <c r="FI979" i="16"/>
  <c r="FF32" i="16"/>
  <c r="FF81" i="16"/>
  <c r="FF105" i="16"/>
  <c r="FF128" i="16"/>
  <c r="FF176" i="16"/>
  <c r="FF260" i="16"/>
  <c r="FF289" i="16"/>
  <c r="FF318" i="16"/>
  <c r="FF347" i="16"/>
  <c r="FF403" i="16"/>
  <c r="FF430" i="16"/>
  <c r="FF489" i="16"/>
  <c r="FF546" i="16"/>
  <c r="FF576" i="16"/>
  <c r="FF691" i="16"/>
  <c r="FF803" i="16"/>
  <c r="FF833" i="16"/>
  <c r="FF948" i="16"/>
  <c r="FF977" i="16"/>
  <c r="FI33" i="16"/>
  <c r="BO33" i="16" s="1"/>
  <c r="FI67" i="16"/>
  <c r="FI108" i="16"/>
  <c r="FI152" i="16"/>
  <c r="FI200" i="16"/>
  <c r="FI339" i="16"/>
  <c r="FI436" i="16"/>
  <c r="FI481" i="16"/>
  <c r="FI536" i="16"/>
  <c r="FI644" i="16"/>
  <c r="FI765" i="16"/>
  <c r="FI896" i="16"/>
  <c r="FI963" i="16"/>
  <c r="FL101" i="16"/>
  <c r="BK101" i="16" s="1"/>
  <c r="FL174" i="16"/>
  <c r="BK174" i="16" s="1"/>
  <c r="FL251" i="16"/>
  <c r="BK251" i="16" s="1"/>
  <c r="FL329" i="16"/>
  <c r="BK329" i="16" s="1"/>
  <c r="FL416" i="16"/>
  <c r="BK416" i="16" s="1"/>
  <c r="FL586" i="16"/>
  <c r="BK586" i="16" s="1"/>
  <c r="FL683" i="16"/>
  <c r="BK683" i="16" s="1"/>
  <c r="FL812" i="16"/>
  <c r="BK812" i="16" s="1"/>
  <c r="FL992" i="16"/>
  <c r="BK992" i="16" s="1"/>
  <c r="FL36" i="16"/>
  <c r="BK36" i="16" s="1"/>
  <c r="FI36" i="16"/>
  <c r="FL100" i="16"/>
  <c r="BK100" i="16" s="1"/>
  <c r="FI100" i="16"/>
  <c r="FL196" i="16"/>
  <c r="BK196" i="16" s="1"/>
  <c r="FI196" i="16"/>
  <c r="FF196" i="16"/>
  <c r="FI212" i="16"/>
  <c r="FL212" i="16"/>
  <c r="BK212" i="16" s="1"/>
  <c r="FL244" i="16"/>
  <c r="BK244" i="16" s="1"/>
  <c r="FF244" i="16"/>
  <c r="FI276" i="16"/>
  <c r="FL276" i="16"/>
  <c r="BK276" i="16" s="1"/>
  <c r="FF276" i="16"/>
  <c r="FI324" i="16"/>
  <c r="FL324" i="16"/>
  <c r="BK324" i="16" s="1"/>
  <c r="FL372" i="16"/>
  <c r="BK372" i="16" s="1"/>
  <c r="FF372" i="16"/>
  <c r="FI372" i="16"/>
  <c r="FL404" i="16"/>
  <c r="BK404" i="16" s="1"/>
  <c r="FI404" i="16"/>
  <c r="FF404" i="16"/>
  <c r="FL420" i="16"/>
  <c r="BK420" i="16" s="1"/>
  <c r="FI420" i="16"/>
  <c r="FI452" i="16"/>
  <c r="FF452" i="16"/>
  <c r="FL484" i="16"/>
  <c r="BK484" i="16" s="1"/>
  <c r="FI484" i="16"/>
  <c r="FI500" i="16"/>
  <c r="FF500" i="16"/>
  <c r="FL516" i="16"/>
  <c r="BK516" i="16" s="1"/>
  <c r="FI516" i="16"/>
  <c r="FI532" i="16"/>
  <c r="FL532" i="16"/>
  <c r="BK532" i="16" s="1"/>
  <c r="FF532" i="16"/>
  <c r="FL564" i="16"/>
  <c r="BK564" i="16" s="1"/>
  <c r="FI564" i="16"/>
  <c r="FL596" i="16"/>
  <c r="BK596" i="16" s="1"/>
  <c r="FI596" i="16"/>
  <c r="FL628" i="16"/>
  <c r="BK628" i="16" s="1"/>
  <c r="FI628" i="16"/>
  <c r="FF628" i="16"/>
  <c r="FL660" i="16"/>
  <c r="BK660" i="16" s="1"/>
  <c r="FI660" i="16"/>
  <c r="FF660" i="16"/>
  <c r="FL692" i="16"/>
  <c r="BK692" i="16" s="1"/>
  <c r="FI692" i="16"/>
  <c r="FL708" i="16"/>
  <c r="BK708" i="16" s="1"/>
  <c r="FI708" i="16"/>
  <c r="FF708" i="16"/>
  <c r="FL724" i="16"/>
  <c r="BK724" i="16" s="1"/>
  <c r="FI724" i="16"/>
  <c r="FL756" i="16"/>
  <c r="BK756" i="16" s="1"/>
  <c r="FF756" i="16"/>
  <c r="FI756" i="16"/>
  <c r="FL772" i="16"/>
  <c r="BK772" i="16" s="1"/>
  <c r="FI772" i="16"/>
  <c r="FL788" i="16"/>
  <c r="BK788" i="16" s="1"/>
  <c r="FF788" i="16"/>
  <c r="FL820" i="16"/>
  <c r="BK820" i="16" s="1"/>
  <c r="FI820" i="16"/>
  <c r="FL852" i="16"/>
  <c r="BK852" i="16" s="1"/>
  <c r="FI852" i="16"/>
  <c r="FL868" i="16"/>
  <c r="BK868" i="16" s="1"/>
  <c r="FI868" i="16"/>
  <c r="FL884" i="16"/>
  <c r="BK884" i="16" s="1"/>
  <c r="FI884" i="16"/>
  <c r="FF884" i="16"/>
  <c r="FL900" i="16"/>
  <c r="BK900" i="16" s="1"/>
  <c r="FI900" i="16"/>
  <c r="FL916" i="16"/>
  <c r="BK916" i="16" s="1"/>
  <c r="FI916" i="16"/>
  <c r="FF916" i="16"/>
  <c r="FL964" i="16"/>
  <c r="BK964" i="16" s="1"/>
  <c r="FI964" i="16"/>
  <c r="FF964" i="16"/>
  <c r="FL980" i="16"/>
  <c r="BK980" i="16" s="1"/>
  <c r="FI980" i="16"/>
  <c r="FL1012" i="16"/>
  <c r="BK1012" i="16" s="1"/>
  <c r="FI1012" i="16"/>
  <c r="FF1012" i="16"/>
  <c r="FF33" i="16"/>
  <c r="FF57" i="16"/>
  <c r="FF82" i="16"/>
  <c r="FF106" i="16"/>
  <c r="FF130" i="16"/>
  <c r="FF154" i="16"/>
  <c r="FF179" i="16"/>
  <c r="FF290" i="16"/>
  <c r="FF320" i="16"/>
  <c r="FF435" i="16"/>
  <c r="FF462" i="16"/>
  <c r="FF547" i="16"/>
  <c r="FF577" i="16"/>
  <c r="FF605" i="16"/>
  <c r="FF664" i="16"/>
  <c r="FF692" i="16"/>
  <c r="FF721" i="16"/>
  <c r="FF750" i="16"/>
  <c r="FF778" i="16"/>
  <c r="FF804" i="16"/>
  <c r="FF834" i="16"/>
  <c r="FF921" i="16"/>
  <c r="FF978" i="16"/>
  <c r="FI35" i="16"/>
  <c r="FI68" i="16"/>
  <c r="FI113" i="16"/>
  <c r="FI154" i="16"/>
  <c r="FI201" i="16"/>
  <c r="FI297" i="16"/>
  <c r="FI345" i="16"/>
  <c r="FI392" i="16"/>
  <c r="FI487" i="16"/>
  <c r="FI538" i="16"/>
  <c r="FI649" i="16"/>
  <c r="FI705" i="16"/>
  <c r="FI832" i="16"/>
  <c r="FI897" i="16"/>
  <c r="FI970" i="16"/>
  <c r="FL27" i="16"/>
  <c r="BK27" i="16" s="1"/>
  <c r="FL257" i="16"/>
  <c r="BK257" i="16" s="1"/>
  <c r="FL330" i="16"/>
  <c r="BK330" i="16" s="1"/>
  <c r="FL505" i="16"/>
  <c r="BK505" i="16" s="1"/>
  <c r="FL587" i="16"/>
  <c r="BK587" i="16" s="1"/>
  <c r="FL685" i="16"/>
  <c r="BK685" i="16" s="1"/>
  <c r="FL53" i="16"/>
  <c r="BK53" i="16" s="1"/>
  <c r="FI53" i="16"/>
  <c r="FI69" i="16"/>
  <c r="FF69" i="16"/>
  <c r="FI117" i="16"/>
  <c r="FF117" i="16"/>
  <c r="FL133" i="16"/>
  <c r="BK133" i="16" s="1"/>
  <c r="FI133" i="16"/>
  <c r="FL181" i="16"/>
  <c r="BK181" i="16" s="1"/>
  <c r="FI181" i="16"/>
  <c r="FI197" i="16"/>
  <c r="FL197" i="16"/>
  <c r="BK197" i="16" s="1"/>
  <c r="FF197" i="16"/>
  <c r="FI213" i="16"/>
  <c r="FL213" i="16"/>
  <c r="BK213" i="16" s="1"/>
  <c r="FI229" i="16"/>
  <c r="FL229" i="16"/>
  <c r="BK229" i="16" s="1"/>
  <c r="FL245" i="16"/>
  <c r="BK245" i="16" s="1"/>
  <c r="FI245" i="16"/>
  <c r="FI261" i="16"/>
  <c r="FL261" i="16"/>
  <c r="BK261" i="16" s="1"/>
  <c r="FL277" i="16"/>
  <c r="BK277" i="16" s="1"/>
  <c r="FI277" i="16"/>
  <c r="FI293" i="16"/>
  <c r="FL293" i="16"/>
  <c r="BK293" i="16" s="1"/>
  <c r="FF293" i="16"/>
  <c r="FL309" i="16"/>
  <c r="BK309" i="16" s="1"/>
  <c r="FI309" i="16"/>
  <c r="FI325" i="16"/>
  <c r="FF325" i="16"/>
  <c r="FI341" i="16"/>
  <c r="FL341" i="16"/>
  <c r="BK341" i="16" s="1"/>
  <c r="FL357" i="16"/>
  <c r="BK357" i="16" s="1"/>
  <c r="FI357" i="16"/>
  <c r="FI373" i="16"/>
  <c r="FF373" i="16"/>
  <c r="FL389" i="16"/>
  <c r="BK389" i="16" s="1"/>
  <c r="FI389" i="16"/>
  <c r="FI405" i="16"/>
  <c r="FL405" i="16"/>
  <c r="BK405" i="16" s="1"/>
  <c r="FI421" i="16"/>
  <c r="FF421" i="16"/>
  <c r="FL437" i="16"/>
  <c r="BK437" i="16" s="1"/>
  <c r="FI437" i="16"/>
  <c r="FI453" i="16"/>
  <c r="FF453" i="16"/>
  <c r="FL453" i="16"/>
  <c r="BK453" i="16" s="1"/>
  <c r="FL469" i="16"/>
  <c r="BK469" i="16" s="1"/>
  <c r="FI469" i="16"/>
  <c r="FI485" i="16"/>
  <c r="FL485" i="16"/>
  <c r="BK485" i="16" s="1"/>
  <c r="FL501" i="16"/>
  <c r="BK501" i="16" s="1"/>
  <c r="FI501" i="16"/>
  <c r="FI517" i="16"/>
  <c r="FL517" i="16"/>
  <c r="BK517" i="16" s="1"/>
  <c r="FI533" i="16"/>
  <c r="FL533" i="16"/>
  <c r="BK533" i="16" s="1"/>
  <c r="FL549" i="16"/>
  <c r="BK549" i="16" s="1"/>
  <c r="FI549" i="16"/>
  <c r="FF549" i="16"/>
  <c r="FL565" i="16"/>
  <c r="BK565" i="16" s="1"/>
  <c r="FI565" i="16"/>
  <c r="FL581" i="16"/>
  <c r="BK581" i="16" s="1"/>
  <c r="FI581" i="16"/>
  <c r="FF581" i="16"/>
  <c r="FI597" i="16"/>
  <c r="FL597" i="16"/>
  <c r="BK597" i="16" s="1"/>
  <c r="FI629" i="16"/>
  <c r="FL629" i="16"/>
  <c r="BK629" i="16" s="1"/>
  <c r="FF629" i="16"/>
  <c r="FL645" i="16"/>
  <c r="BK645" i="16" s="1"/>
  <c r="FI645" i="16"/>
  <c r="FL661" i="16"/>
  <c r="BK661" i="16" s="1"/>
  <c r="FI661" i="16"/>
  <c r="FI677" i="16"/>
  <c r="FL677" i="16"/>
  <c r="BK677" i="16" s="1"/>
  <c r="FF677" i="16"/>
  <c r="FL693" i="16"/>
  <c r="BK693" i="16" s="1"/>
  <c r="FI693" i="16"/>
  <c r="FI709" i="16"/>
  <c r="FF709" i="16"/>
  <c r="FL725" i="16"/>
  <c r="BK725" i="16" s="1"/>
  <c r="FI725" i="16"/>
  <c r="FI741" i="16"/>
  <c r="FL741" i="16"/>
  <c r="BK741" i="16" s="1"/>
  <c r="FL773" i="16"/>
  <c r="BK773" i="16" s="1"/>
  <c r="FI773" i="16"/>
  <c r="FI789" i="16"/>
  <c r="FL789" i="16"/>
  <c r="BK789" i="16" s="1"/>
  <c r="FI805" i="16"/>
  <c r="FL805" i="16"/>
  <c r="BK805" i="16" s="1"/>
  <c r="FF805" i="16"/>
  <c r="FI821" i="16"/>
  <c r="FL821" i="16"/>
  <c r="BK821" i="16" s="1"/>
  <c r="FI837" i="16"/>
  <c r="FL837" i="16"/>
  <c r="BK837" i="16" s="1"/>
  <c r="FF837" i="16"/>
  <c r="FI853" i="16"/>
  <c r="FL853" i="16"/>
  <c r="BK853" i="16" s="1"/>
  <c r="FI869" i="16"/>
  <c r="FL869" i="16"/>
  <c r="BK869" i="16" s="1"/>
  <c r="FI885" i="16"/>
  <c r="FF885" i="16"/>
  <c r="FL885" i="16"/>
  <c r="BK885" i="16" s="1"/>
  <c r="FL901" i="16"/>
  <c r="BK901" i="16" s="1"/>
  <c r="FI901" i="16"/>
  <c r="FL917" i="16"/>
  <c r="BK917" i="16" s="1"/>
  <c r="FI917" i="16"/>
  <c r="FI933" i="16"/>
  <c r="FL933" i="16"/>
  <c r="BK933" i="16" s="1"/>
  <c r="FF933" i="16"/>
  <c r="FL949" i="16"/>
  <c r="BK949" i="16" s="1"/>
  <c r="FI949" i="16"/>
  <c r="FI965" i="16"/>
  <c r="FL965" i="16"/>
  <c r="BK965" i="16" s="1"/>
  <c r="FF965" i="16"/>
  <c r="FL981" i="16"/>
  <c r="BK981" i="16" s="1"/>
  <c r="FI981" i="16"/>
  <c r="FL997" i="16"/>
  <c r="BK997" i="16" s="1"/>
  <c r="FI997" i="16"/>
  <c r="FL1013" i="16"/>
  <c r="BK1013" i="16" s="1"/>
  <c r="FI1013" i="16"/>
  <c r="FF34" i="16"/>
  <c r="FF58" i="16"/>
  <c r="FF83" i="16"/>
  <c r="FF107" i="16"/>
  <c r="FF131" i="16"/>
  <c r="FF155" i="16"/>
  <c r="FF180" i="16"/>
  <c r="FF264" i="16"/>
  <c r="FF291" i="16"/>
  <c r="FF321" i="16"/>
  <c r="FF349" i="16"/>
  <c r="FF408" i="16"/>
  <c r="FF436" i="16"/>
  <c r="FF465" i="16"/>
  <c r="FF494" i="16"/>
  <c r="FF522" i="16"/>
  <c r="FF548" i="16"/>
  <c r="FF578" i="16"/>
  <c r="FF665" i="16"/>
  <c r="FF693" i="16"/>
  <c r="FF722" i="16"/>
  <c r="FF752" i="16"/>
  <c r="FF780" i="16"/>
  <c r="FF836" i="16"/>
  <c r="FF864" i="16"/>
  <c r="FF922" i="16"/>
  <c r="FF952" i="16"/>
  <c r="FF979" i="16"/>
  <c r="FF1008" i="16"/>
  <c r="FI37" i="16"/>
  <c r="FI75" i="16"/>
  <c r="FI115" i="16"/>
  <c r="FI155" i="16"/>
  <c r="FI202" i="16"/>
  <c r="FI299" i="16"/>
  <c r="FI393" i="16"/>
  <c r="FI440" i="16"/>
  <c r="FI494" i="16"/>
  <c r="FI545" i="16"/>
  <c r="FI601" i="16"/>
  <c r="FI654" i="16"/>
  <c r="FI706" i="16"/>
  <c r="FI768" i="16"/>
  <c r="FI833" i="16"/>
  <c r="FI972" i="16"/>
  <c r="FL112" i="16"/>
  <c r="BK112" i="16" s="1"/>
  <c r="FL192" i="16"/>
  <c r="BK192" i="16" s="1"/>
  <c r="FL263" i="16"/>
  <c r="BK263" i="16" s="1"/>
  <c r="FL340" i="16"/>
  <c r="BK340" i="16" s="1"/>
  <c r="FL422" i="16"/>
  <c r="BK422" i="16" s="1"/>
  <c r="FL506" i="16"/>
  <c r="BK506" i="16" s="1"/>
  <c r="FL697" i="16"/>
  <c r="BK697" i="16" s="1"/>
  <c r="FF22" i="16"/>
  <c r="FL22" i="16"/>
  <c r="BK22" i="16" s="1"/>
  <c r="FL38" i="16"/>
  <c r="BK38" i="16" s="1"/>
  <c r="FF38" i="16"/>
  <c r="FL54" i="16"/>
  <c r="BK54" i="16" s="1"/>
  <c r="FI54" i="16"/>
  <c r="FF54" i="16"/>
  <c r="FI70" i="16"/>
  <c r="FF70" i="16"/>
  <c r="FL86" i="16"/>
  <c r="BK86" i="16" s="1"/>
  <c r="FI86" i="16"/>
  <c r="FF86" i="16"/>
  <c r="FI102" i="16"/>
  <c r="FF102" i="16"/>
  <c r="FL102" i="16"/>
  <c r="BK102" i="16" s="1"/>
  <c r="FL118" i="16"/>
  <c r="BK118" i="16" s="1"/>
  <c r="FI118" i="16"/>
  <c r="FF118" i="16"/>
  <c r="FI134" i="16"/>
  <c r="FF134" i="16"/>
  <c r="FL134" i="16"/>
  <c r="BK134" i="16" s="1"/>
  <c r="FI150" i="16"/>
  <c r="FF150" i="16"/>
  <c r="FL150" i="16"/>
  <c r="BK150" i="16" s="1"/>
  <c r="FL166" i="16"/>
  <c r="BK166" i="16" s="1"/>
  <c r="FF166" i="16"/>
  <c r="FL182" i="16"/>
  <c r="BK182" i="16" s="1"/>
  <c r="FF182" i="16"/>
  <c r="FL198" i="16"/>
  <c r="BK198" i="16" s="1"/>
  <c r="FI198" i="16"/>
  <c r="FF198" i="16"/>
  <c r="FF214" i="16"/>
  <c r="FL214" i="16"/>
  <c r="BK214" i="16" s="1"/>
  <c r="FI214" i="16"/>
  <c r="FL246" i="16"/>
  <c r="BK246" i="16" s="1"/>
  <c r="FF246" i="16"/>
  <c r="FF262" i="16"/>
  <c r="FL262" i="16"/>
  <c r="BK262" i="16" s="1"/>
  <c r="FI262" i="16"/>
  <c r="FL278" i="16"/>
  <c r="BK278" i="16" s="1"/>
  <c r="FI278" i="16"/>
  <c r="FF278" i="16"/>
  <c r="FF294" i="16"/>
  <c r="FL294" i="16"/>
  <c r="BK294" i="16" s="1"/>
  <c r="FL310" i="16"/>
  <c r="BK310" i="16" s="1"/>
  <c r="FF310" i="16"/>
  <c r="FI326" i="16"/>
  <c r="FF326" i="16"/>
  <c r="FF342" i="16"/>
  <c r="FI342" i="16"/>
  <c r="FL342" i="16"/>
  <c r="BK342" i="16" s="1"/>
  <c r="FL358" i="16"/>
  <c r="BK358" i="16" s="1"/>
  <c r="FF358" i="16"/>
  <c r="FL374" i="16"/>
  <c r="BK374" i="16" s="1"/>
  <c r="FF374" i="16"/>
  <c r="FL390" i="16"/>
  <c r="BK390" i="16" s="1"/>
  <c r="FF390" i="16"/>
  <c r="FI390" i="16"/>
  <c r="FI406" i="16"/>
  <c r="FF406" i="16"/>
  <c r="FL406" i="16"/>
  <c r="BK406" i="16" s="1"/>
  <c r="FL438" i="16"/>
  <c r="BK438" i="16" s="1"/>
  <c r="FF438" i="16"/>
  <c r="FI438" i="16"/>
  <c r="FI454" i="16"/>
  <c r="FF454" i="16"/>
  <c r="FL454" i="16"/>
  <c r="BK454" i="16" s="1"/>
  <c r="FL470" i="16"/>
  <c r="BK470" i="16" s="1"/>
  <c r="FF470" i="16"/>
  <c r="FI470" i="16"/>
  <c r="FF486" i="16"/>
  <c r="FL486" i="16"/>
  <c r="BK486" i="16" s="1"/>
  <c r="FI486" i="16"/>
  <c r="FL502" i="16"/>
  <c r="BK502" i="16" s="1"/>
  <c r="FF502" i="16"/>
  <c r="FI502" i="16"/>
  <c r="FI518" i="16"/>
  <c r="FF518" i="16"/>
  <c r="FL518" i="16"/>
  <c r="BK518" i="16" s="1"/>
  <c r="FI534" i="16"/>
  <c r="FF534" i="16"/>
  <c r="FL550" i="16"/>
  <c r="BK550" i="16" s="1"/>
  <c r="FI550" i="16"/>
  <c r="FF550" i="16"/>
  <c r="FL566" i="16"/>
  <c r="BK566" i="16" s="1"/>
  <c r="FI566" i="16"/>
  <c r="FF566" i="16"/>
  <c r="FL582" i="16"/>
  <c r="BK582" i="16" s="1"/>
  <c r="FI582" i="16"/>
  <c r="FF582" i="16"/>
  <c r="FI598" i="16"/>
  <c r="FL598" i="16"/>
  <c r="BK598" i="16" s="1"/>
  <c r="FF598" i="16"/>
  <c r="FL614" i="16"/>
  <c r="BK614" i="16" s="1"/>
  <c r="FI614" i="16"/>
  <c r="FF614" i="16"/>
  <c r="FI630" i="16"/>
  <c r="FL630" i="16"/>
  <c r="BK630" i="16" s="1"/>
  <c r="FF630" i="16"/>
  <c r="FI646" i="16"/>
  <c r="FF646" i="16"/>
  <c r="FI662" i="16"/>
  <c r="FF662" i="16"/>
  <c r="FL662" i="16"/>
  <c r="BK662" i="16" s="1"/>
  <c r="FI678" i="16"/>
  <c r="FF678" i="16"/>
  <c r="FI694" i="16"/>
  <c r="FL694" i="16"/>
  <c r="BK694" i="16" s="1"/>
  <c r="FF694" i="16"/>
  <c r="FI710" i="16"/>
  <c r="FF710" i="16"/>
  <c r="FL710" i="16"/>
  <c r="BK710" i="16" s="1"/>
  <c r="FI726" i="16"/>
  <c r="FF726" i="16"/>
  <c r="FL726" i="16"/>
  <c r="BK726" i="16" s="1"/>
  <c r="FF758" i="16"/>
  <c r="FL758" i="16"/>
  <c r="BK758" i="16" s="1"/>
  <c r="FL774" i="16"/>
  <c r="BK774" i="16" s="1"/>
  <c r="FF774" i="16"/>
  <c r="FI774" i="16"/>
  <c r="FI790" i="16"/>
  <c r="FL790" i="16"/>
  <c r="BK790" i="16" s="1"/>
  <c r="FF790" i="16"/>
  <c r="FI806" i="16"/>
  <c r="FL806" i="16"/>
  <c r="BK806" i="16" s="1"/>
  <c r="FF806" i="16"/>
  <c r="FI822" i="16"/>
  <c r="FL822" i="16"/>
  <c r="BK822" i="16" s="1"/>
  <c r="FF822" i="16"/>
  <c r="FI838" i="16"/>
  <c r="FL838" i="16"/>
  <c r="BK838" i="16" s="1"/>
  <c r="FF838" i="16"/>
  <c r="FL854" i="16"/>
  <c r="BK854" i="16" s="1"/>
  <c r="FI854" i="16"/>
  <c r="FF854" i="16"/>
  <c r="FI870" i="16"/>
  <c r="FL870" i="16"/>
  <c r="BK870" i="16" s="1"/>
  <c r="FF870" i="16"/>
  <c r="FL886" i="16"/>
  <c r="BK886" i="16" s="1"/>
  <c r="FI886" i="16"/>
  <c r="FF886" i="16"/>
  <c r="FI902" i="16"/>
  <c r="FF902" i="16"/>
  <c r="FL902" i="16"/>
  <c r="BK902" i="16" s="1"/>
  <c r="FL918" i="16"/>
  <c r="BK918" i="16" s="1"/>
  <c r="FI918" i="16"/>
  <c r="FF918" i="16"/>
  <c r="FL934" i="16"/>
  <c r="BK934" i="16" s="1"/>
  <c r="FI934" i="16"/>
  <c r="FF934" i="16"/>
  <c r="FL950" i="16"/>
  <c r="BK950" i="16" s="1"/>
  <c r="FI950" i="16"/>
  <c r="FF950" i="16"/>
  <c r="FI966" i="16"/>
  <c r="FL966" i="16"/>
  <c r="BK966" i="16" s="1"/>
  <c r="FF966" i="16"/>
  <c r="FI982" i="16"/>
  <c r="FL982" i="16"/>
  <c r="BK982" i="16" s="1"/>
  <c r="FF982" i="16"/>
  <c r="FI998" i="16"/>
  <c r="FL998" i="16"/>
  <c r="BK998" i="16" s="1"/>
  <c r="FF998" i="16"/>
  <c r="FF35" i="16"/>
  <c r="FF84" i="16"/>
  <c r="FF108" i="16"/>
  <c r="FF132" i="16"/>
  <c r="FF181" i="16"/>
  <c r="FF209" i="16"/>
  <c r="FF266" i="16"/>
  <c r="FF292" i="16"/>
  <c r="FF322" i="16"/>
  <c r="FF409" i="16"/>
  <c r="FF437" i="16"/>
  <c r="FF466" i="16"/>
  <c r="FF496" i="16"/>
  <c r="FF554" i="16"/>
  <c r="FF580" i="16"/>
  <c r="FF608" i="16"/>
  <c r="FF666" i="16"/>
  <c r="FF696" i="16"/>
  <c r="FF723" i="16"/>
  <c r="FF753" i="16"/>
  <c r="FF781" i="16"/>
  <c r="FF868" i="16"/>
  <c r="FF896" i="16"/>
  <c r="FF923" i="16"/>
  <c r="FF980" i="16"/>
  <c r="FI38" i="16"/>
  <c r="FI76" i="16"/>
  <c r="FI164" i="16"/>
  <c r="FI208" i="16"/>
  <c r="FI301" i="16"/>
  <c r="FI347" i="16"/>
  <c r="FI443" i="16"/>
  <c r="FI546" i="16"/>
  <c r="FI715" i="16"/>
  <c r="FI836" i="16"/>
  <c r="FI909" i="16"/>
  <c r="FL39" i="16"/>
  <c r="BK39" i="16" s="1"/>
  <c r="FL115" i="16"/>
  <c r="BK115" i="16" s="1"/>
  <c r="FL193" i="16"/>
  <c r="BK193" i="16" s="1"/>
  <c r="FL269" i="16"/>
  <c r="BK269" i="16" s="1"/>
  <c r="FL426" i="16"/>
  <c r="BK426" i="16" s="1"/>
  <c r="FL507" i="16"/>
  <c r="BK507" i="16" s="1"/>
  <c r="FL699" i="16"/>
  <c r="BK699" i="16" s="1"/>
  <c r="FF23" i="16"/>
  <c r="FL23" i="16"/>
  <c r="BK23" i="16" s="1"/>
  <c r="FI23" i="16"/>
  <c r="BO23" i="16" s="1"/>
  <c r="FF55" i="16"/>
  <c r="FL55" i="16"/>
  <c r="BK55" i="16" s="1"/>
  <c r="FL71" i="16"/>
  <c r="BK71" i="16" s="1"/>
  <c r="FF71" i="16"/>
  <c r="FI71" i="16"/>
  <c r="FL87" i="16"/>
  <c r="BK87" i="16" s="1"/>
  <c r="FF87" i="16"/>
  <c r="FF103" i="16"/>
  <c r="FI103" i="16"/>
  <c r="FL119" i="16"/>
  <c r="BK119" i="16" s="1"/>
  <c r="FF119" i="16"/>
  <c r="FI151" i="16"/>
  <c r="FF151" i="16"/>
  <c r="FL151" i="16"/>
  <c r="BK151" i="16" s="1"/>
  <c r="FI167" i="16"/>
  <c r="FF167" i="16"/>
  <c r="FF183" i="16"/>
  <c r="FL183" i="16"/>
  <c r="BK183" i="16" s="1"/>
  <c r="FL199" i="16"/>
  <c r="BK199" i="16" s="1"/>
  <c r="FF199" i="16"/>
  <c r="FF215" i="16"/>
  <c r="FL215" i="16"/>
  <c r="BK215" i="16" s="1"/>
  <c r="FI215" i="16"/>
  <c r="FL231" i="16"/>
  <c r="BK231" i="16" s="1"/>
  <c r="FF231" i="16"/>
  <c r="FI231" i="16"/>
  <c r="FF247" i="16"/>
  <c r="FL247" i="16"/>
  <c r="BK247" i="16" s="1"/>
  <c r="FL279" i="16"/>
  <c r="BK279" i="16" s="1"/>
  <c r="FF279" i="16"/>
  <c r="FI295" i="16"/>
  <c r="FF295" i="16"/>
  <c r="FL295" i="16"/>
  <c r="BK295" i="16" s="1"/>
  <c r="FL327" i="16"/>
  <c r="BK327" i="16" s="1"/>
  <c r="FF327" i="16"/>
  <c r="FL343" i="16"/>
  <c r="BK343" i="16" s="1"/>
  <c r="FF343" i="16"/>
  <c r="FI343" i="16"/>
  <c r="FF359" i="16"/>
  <c r="FI359" i="16"/>
  <c r="FF375" i="16"/>
  <c r="FL375" i="16"/>
  <c r="BK375" i="16" s="1"/>
  <c r="FL391" i="16"/>
  <c r="BK391" i="16" s="1"/>
  <c r="FF391" i="16"/>
  <c r="FI423" i="16"/>
  <c r="FF423" i="16"/>
  <c r="FL423" i="16"/>
  <c r="BK423" i="16" s="1"/>
  <c r="FF439" i="16"/>
  <c r="FL439" i="16"/>
  <c r="BK439" i="16" s="1"/>
  <c r="FL455" i="16"/>
  <c r="BK455" i="16" s="1"/>
  <c r="FF455" i="16"/>
  <c r="FI455" i="16"/>
  <c r="FF471" i="16"/>
  <c r="FI471" i="16"/>
  <c r="FL503" i="16"/>
  <c r="BK503" i="16" s="1"/>
  <c r="FF503" i="16"/>
  <c r="FI519" i="16"/>
  <c r="FF519" i="16"/>
  <c r="FL519" i="16"/>
  <c r="BK519" i="16" s="1"/>
  <c r="FF551" i="16"/>
  <c r="FI551" i="16"/>
  <c r="FL551" i="16"/>
  <c r="BK551" i="16" s="1"/>
  <c r="FL583" i="16"/>
  <c r="BK583" i="16" s="1"/>
  <c r="FI583" i="16"/>
  <c r="FF583" i="16"/>
  <c r="FL599" i="16"/>
  <c r="BK599" i="16" s="1"/>
  <c r="FF599" i="16"/>
  <c r="FI599" i="16"/>
  <c r="FF615" i="16"/>
  <c r="FI615" i="16"/>
  <c r="FL615" i="16"/>
  <c r="BK615" i="16" s="1"/>
  <c r="FL631" i="16"/>
  <c r="BK631" i="16" s="1"/>
  <c r="FF631" i="16"/>
  <c r="FL647" i="16"/>
  <c r="BK647" i="16" s="1"/>
  <c r="FI647" i="16"/>
  <c r="FF647" i="16"/>
  <c r="FL663" i="16"/>
  <c r="BK663" i="16" s="1"/>
  <c r="FF663" i="16"/>
  <c r="FL679" i="16"/>
  <c r="BK679" i="16" s="1"/>
  <c r="FF679" i="16"/>
  <c r="FI679" i="16"/>
  <c r="FL695" i="16"/>
  <c r="BK695" i="16" s="1"/>
  <c r="FF695" i="16"/>
  <c r="FI695" i="16"/>
  <c r="FI711" i="16"/>
  <c r="FF711" i="16"/>
  <c r="FL711" i="16"/>
  <c r="BK711" i="16" s="1"/>
  <c r="FL727" i="16"/>
  <c r="BK727" i="16" s="1"/>
  <c r="FI727" i="16"/>
  <c r="FF727" i="16"/>
  <c r="FL743" i="16"/>
  <c r="BK743" i="16" s="1"/>
  <c r="FF743" i="16"/>
  <c r="FL759" i="16"/>
  <c r="BK759" i="16" s="1"/>
  <c r="FI759" i="16"/>
  <c r="FF759" i="16"/>
  <c r="FL775" i="16"/>
  <c r="BK775" i="16" s="1"/>
  <c r="FF775" i="16"/>
  <c r="FI775" i="16"/>
  <c r="FI791" i="16"/>
  <c r="FL791" i="16"/>
  <c r="BK791" i="16" s="1"/>
  <c r="FF791" i="16"/>
  <c r="FL807" i="16"/>
  <c r="BK807" i="16" s="1"/>
  <c r="FF807" i="16"/>
  <c r="FL823" i="16"/>
  <c r="BK823" i="16" s="1"/>
  <c r="FF823" i="16"/>
  <c r="FI823" i="16"/>
  <c r="FL839" i="16"/>
  <c r="BK839" i="16" s="1"/>
  <c r="FF839" i="16"/>
  <c r="FI839" i="16"/>
  <c r="FL871" i="16"/>
  <c r="BK871" i="16" s="1"/>
  <c r="FF871" i="16"/>
  <c r="FI871" i="16"/>
  <c r="FL887" i="16"/>
  <c r="BK887" i="16" s="1"/>
  <c r="FI887" i="16"/>
  <c r="FF887" i="16"/>
  <c r="FL903" i="16"/>
  <c r="BK903" i="16" s="1"/>
  <c r="FF903" i="16"/>
  <c r="FI903" i="16"/>
  <c r="FI919" i="16"/>
  <c r="FF919" i="16"/>
  <c r="FL919" i="16"/>
  <c r="BK919" i="16" s="1"/>
  <c r="FF935" i="16"/>
  <c r="FI935" i="16"/>
  <c r="FL951" i="16"/>
  <c r="BK951" i="16" s="1"/>
  <c r="FF951" i="16"/>
  <c r="FI967" i="16"/>
  <c r="FF967" i="16"/>
  <c r="FL967" i="16"/>
  <c r="BK967" i="16" s="1"/>
  <c r="FI983" i="16"/>
  <c r="FF983" i="16"/>
  <c r="FL983" i="16"/>
  <c r="BK983" i="16" s="1"/>
  <c r="FI999" i="16"/>
  <c r="FL999" i="16"/>
  <c r="BK999" i="16" s="1"/>
  <c r="FF999" i="16"/>
  <c r="FF1015" i="16"/>
  <c r="FL1015" i="16"/>
  <c r="BK1015" i="16" s="1"/>
  <c r="FF36" i="16"/>
  <c r="FF85" i="16"/>
  <c r="FF133" i="16"/>
  <c r="FF160" i="16"/>
  <c r="FF184" i="16"/>
  <c r="FF210" i="16"/>
  <c r="FF240" i="16"/>
  <c r="FF324" i="16"/>
  <c r="FF352" i="16"/>
  <c r="FF410" i="16"/>
  <c r="FF440" i="16"/>
  <c r="FF467" i="16"/>
  <c r="FF497" i="16"/>
  <c r="FF555" i="16"/>
  <c r="FF612" i="16"/>
  <c r="FF640" i="16"/>
  <c r="FF724" i="16"/>
  <c r="FF754" i="16"/>
  <c r="FF782" i="16"/>
  <c r="FF812" i="16"/>
  <c r="FF869" i="16"/>
  <c r="FF898" i="16"/>
  <c r="FF928" i="16"/>
  <c r="FF981" i="16"/>
  <c r="FI39" i="16"/>
  <c r="FI81" i="16"/>
  <c r="FI121" i="16"/>
  <c r="FI165" i="16"/>
  <c r="FI210" i="16"/>
  <c r="FI260" i="16"/>
  <c r="FI349" i="16"/>
  <c r="FI400" i="16"/>
  <c r="FI446" i="16"/>
  <c r="FI496" i="16"/>
  <c r="FI547" i="16"/>
  <c r="FI663" i="16"/>
  <c r="FI912" i="16"/>
  <c r="FL116" i="16"/>
  <c r="BK116" i="16" s="1"/>
  <c r="FL195" i="16"/>
  <c r="BK195" i="16" s="1"/>
  <c r="FL270" i="16"/>
  <c r="BK270" i="16" s="1"/>
  <c r="FL353" i="16"/>
  <c r="BK353" i="16" s="1"/>
  <c r="FL605" i="16"/>
  <c r="BK605" i="16" s="1"/>
  <c r="FL709" i="16"/>
  <c r="BK709" i="16" s="1"/>
  <c r="FI24" i="16"/>
  <c r="BO24" i="16" s="1"/>
  <c r="FL24" i="16"/>
  <c r="BK24" i="16" s="1"/>
  <c r="FI40" i="16"/>
  <c r="FF40" i="16"/>
  <c r="FI56" i="16"/>
  <c r="FL56" i="16"/>
  <c r="BK56" i="16" s="1"/>
  <c r="FL72" i="16"/>
  <c r="BK72" i="16" s="1"/>
  <c r="FI72" i="16"/>
  <c r="FI104" i="16"/>
  <c r="FL104" i="16"/>
  <c r="BK104" i="16" s="1"/>
  <c r="FL120" i="16"/>
  <c r="BK120" i="16" s="1"/>
  <c r="FI120" i="16"/>
  <c r="FF120" i="16"/>
  <c r="FL136" i="16"/>
  <c r="BK136" i="16" s="1"/>
  <c r="FI136" i="16"/>
  <c r="FI168" i="16"/>
  <c r="FL168" i="16"/>
  <c r="BK168" i="16" s="1"/>
  <c r="FL216" i="16"/>
  <c r="BK216" i="16" s="1"/>
  <c r="FI216" i="16"/>
  <c r="FF216" i="16"/>
  <c r="FL232" i="16"/>
  <c r="BK232" i="16" s="1"/>
  <c r="FI232" i="16"/>
  <c r="FL248" i="16"/>
  <c r="BK248" i="16" s="1"/>
  <c r="FF248" i="16"/>
  <c r="FI296" i="16"/>
  <c r="FF296" i="16"/>
  <c r="FL344" i="16"/>
  <c r="BK344" i="16" s="1"/>
  <c r="FI344" i="16"/>
  <c r="FF344" i="16"/>
  <c r="FL424" i="16"/>
  <c r="BK424" i="16" s="1"/>
  <c r="FI424" i="16"/>
  <c r="FI472" i="16"/>
  <c r="FF472" i="16"/>
  <c r="FI488" i="16"/>
  <c r="FL488" i="16"/>
  <c r="BK488" i="16" s="1"/>
  <c r="FL504" i="16"/>
  <c r="BK504" i="16" s="1"/>
  <c r="FI504" i="16"/>
  <c r="FF504" i="16"/>
  <c r="FL520" i="16"/>
  <c r="BK520" i="16" s="1"/>
  <c r="FI520" i="16"/>
  <c r="FI552" i="16"/>
  <c r="FF552" i="16"/>
  <c r="FL552" i="16"/>
  <c r="BK552" i="16" s="1"/>
  <c r="FL584" i="16"/>
  <c r="BK584" i="16" s="1"/>
  <c r="FI584" i="16"/>
  <c r="FF600" i="16"/>
  <c r="FI600" i="16"/>
  <c r="FL616" i="16"/>
  <c r="BK616" i="16" s="1"/>
  <c r="FI616" i="16"/>
  <c r="FL632" i="16"/>
  <c r="BK632" i="16" s="1"/>
  <c r="FF632" i="16"/>
  <c r="FI632" i="16"/>
  <c r="FL648" i="16"/>
  <c r="BK648" i="16" s="1"/>
  <c r="FI648" i="16"/>
  <c r="FL680" i="16"/>
  <c r="BK680" i="16" s="1"/>
  <c r="FI680" i="16"/>
  <c r="FL712" i="16"/>
  <c r="BK712" i="16" s="1"/>
  <c r="FI712" i="16"/>
  <c r="FL728" i="16"/>
  <c r="BK728" i="16" s="1"/>
  <c r="FI728" i="16"/>
  <c r="FF728" i="16"/>
  <c r="FL760" i="16"/>
  <c r="BK760" i="16" s="1"/>
  <c r="FI760" i="16"/>
  <c r="FF760" i="16"/>
  <c r="FL776" i="16"/>
  <c r="BK776" i="16" s="1"/>
  <c r="FI776" i="16"/>
  <c r="FL808" i="16"/>
  <c r="BK808" i="16" s="1"/>
  <c r="FI808" i="16"/>
  <c r="FF808" i="16"/>
  <c r="FL824" i="16"/>
  <c r="BK824" i="16" s="1"/>
  <c r="FI824" i="16"/>
  <c r="FL840" i="16"/>
  <c r="BK840" i="16" s="1"/>
  <c r="FI840" i="16"/>
  <c r="FL856" i="16"/>
  <c r="BK856" i="16" s="1"/>
  <c r="FF856" i="16"/>
  <c r="FL888" i="16"/>
  <c r="BK888" i="16" s="1"/>
  <c r="FI888" i="16"/>
  <c r="FF888" i="16"/>
  <c r="FL904" i="16"/>
  <c r="BK904" i="16" s="1"/>
  <c r="FI904" i="16"/>
  <c r="FL920" i="16"/>
  <c r="BK920" i="16" s="1"/>
  <c r="FI920" i="16"/>
  <c r="FL936" i="16"/>
  <c r="BK936" i="16" s="1"/>
  <c r="FI936" i="16"/>
  <c r="FL968" i="16"/>
  <c r="BK968" i="16" s="1"/>
  <c r="FI968" i="16"/>
  <c r="FL984" i="16"/>
  <c r="BK984" i="16" s="1"/>
  <c r="FI984" i="16"/>
  <c r="FF984" i="16"/>
  <c r="FL1000" i="16"/>
  <c r="BK1000" i="16" s="1"/>
  <c r="FI1000" i="16"/>
  <c r="FL1016" i="16"/>
  <c r="BK1016" i="16" s="1"/>
  <c r="FI1016" i="16"/>
  <c r="FF1016" i="16"/>
  <c r="FF37" i="16"/>
  <c r="FF64" i="16"/>
  <c r="FF88" i="16"/>
  <c r="FF112" i="16"/>
  <c r="FF136" i="16"/>
  <c r="FF161" i="16"/>
  <c r="FF211" i="16"/>
  <c r="FF241" i="16"/>
  <c r="FF269" i="16"/>
  <c r="FF299" i="16"/>
  <c r="FF328" i="16"/>
  <c r="FF356" i="16"/>
  <c r="FF384" i="16"/>
  <c r="FF411" i="16"/>
  <c r="FF441" i="16"/>
  <c r="FF468" i="16"/>
  <c r="FF498" i="16"/>
  <c r="FF526" i="16"/>
  <c r="FF613" i="16"/>
  <c r="FF642" i="16"/>
  <c r="FF672" i="16"/>
  <c r="FF699" i="16"/>
  <c r="FF725" i="16"/>
  <c r="FF755" i="16"/>
  <c r="FF784" i="16"/>
  <c r="FF872" i="16"/>
  <c r="FF899" i="16"/>
  <c r="FF929" i="16"/>
  <c r="FI82" i="16"/>
  <c r="FI122" i="16"/>
  <c r="FI166" i="16"/>
  <c r="FI211" i="16"/>
  <c r="FI263" i="16"/>
  <c r="FI310" i="16"/>
  <c r="FI356" i="16"/>
  <c r="FI402" i="16"/>
  <c r="FI497" i="16"/>
  <c r="FI548" i="16"/>
  <c r="FI609" i="16"/>
  <c r="FI664" i="16"/>
  <c r="FI720" i="16"/>
  <c r="FI780" i="16"/>
  <c r="FI855" i="16"/>
  <c r="FI921" i="16"/>
  <c r="FI990" i="16"/>
  <c r="FL43" i="16"/>
  <c r="BK43" i="16" s="1"/>
  <c r="FL117" i="16"/>
  <c r="BK117" i="16" s="1"/>
  <c r="FL280" i="16"/>
  <c r="BK280" i="16" s="1"/>
  <c r="FL355" i="16"/>
  <c r="BK355" i="16" s="1"/>
  <c r="FL441" i="16"/>
  <c r="BK441" i="16" s="1"/>
  <c r="FL522" i="16"/>
  <c r="BK522" i="16" s="1"/>
  <c r="FL613" i="16"/>
  <c r="BK613" i="16" s="1"/>
  <c r="FL729" i="16"/>
  <c r="BK729" i="16" s="1"/>
  <c r="FL849" i="16"/>
  <c r="BK849" i="16" s="1"/>
  <c r="FL25" i="16"/>
  <c r="BK25" i="16" s="1"/>
  <c r="FI25" i="16"/>
  <c r="BO25" i="16" s="1"/>
  <c r="FL41" i="16"/>
  <c r="BK41" i="16" s="1"/>
  <c r="FF41" i="16"/>
  <c r="FI73" i="16"/>
  <c r="FL73" i="16"/>
  <c r="BK73" i="16" s="1"/>
  <c r="FL89" i="16"/>
  <c r="BK89" i="16" s="1"/>
  <c r="FI89" i="16"/>
  <c r="FL153" i="16"/>
  <c r="BK153" i="16" s="1"/>
  <c r="FI153" i="16"/>
  <c r="FL169" i="16"/>
  <c r="BK169" i="16" s="1"/>
  <c r="FF169" i="16"/>
  <c r="FI185" i="16"/>
  <c r="FL185" i="16"/>
  <c r="BK185" i="16" s="1"/>
  <c r="FL217" i="16"/>
  <c r="BK217" i="16" s="1"/>
  <c r="FF217" i="16"/>
  <c r="FI233" i="16"/>
  <c r="FL233" i="16"/>
  <c r="BK233" i="16" s="1"/>
  <c r="FF265" i="16"/>
  <c r="FL265" i="16"/>
  <c r="BK265" i="16" s="1"/>
  <c r="FL313" i="16"/>
  <c r="BK313" i="16" s="1"/>
  <c r="FI313" i="16"/>
  <c r="FI361" i="16"/>
  <c r="FL361" i="16"/>
  <c r="BK361" i="16" s="1"/>
  <c r="FL377" i="16"/>
  <c r="BK377" i="16" s="1"/>
  <c r="FI377" i="16"/>
  <c r="FL425" i="16"/>
  <c r="BK425" i="16" s="1"/>
  <c r="FF425" i="16"/>
  <c r="FL473" i="16"/>
  <c r="BK473" i="16" s="1"/>
  <c r="FF473" i="16"/>
  <c r="FF521" i="16"/>
  <c r="FI521" i="16"/>
  <c r="FL537" i="16"/>
  <c r="BK537" i="16" s="1"/>
  <c r="FI537" i="16"/>
  <c r="FI553" i="16"/>
  <c r="FF553" i="16"/>
  <c r="FL617" i="16"/>
  <c r="BK617" i="16" s="1"/>
  <c r="FI617" i="16"/>
  <c r="FL633" i="16"/>
  <c r="BK633" i="16" s="1"/>
  <c r="FI633" i="16"/>
  <c r="FI681" i="16"/>
  <c r="FL681" i="16"/>
  <c r="BK681" i="16" s="1"/>
  <c r="FF681" i="16"/>
  <c r="FL713" i="16"/>
  <c r="BK713" i="16" s="1"/>
  <c r="FI713" i="16"/>
  <c r="FL745" i="16"/>
  <c r="BK745" i="16" s="1"/>
  <c r="FI745" i="16"/>
  <c r="FL777" i="16"/>
  <c r="BK777" i="16" s="1"/>
  <c r="FF777" i="16"/>
  <c r="FL793" i="16"/>
  <c r="BK793" i="16" s="1"/>
  <c r="FI793" i="16"/>
  <c r="FL809" i="16"/>
  <c r="BK809" i="16" s="1"/>
  <c r="FI809" i="16"/>
  <c r="FF809" i="16"/>
  <c r="FL825" i="16"/>
  <c r="BK825" i="16" s="1"/>
  <c r="FI825" i="16"/>
  <c r="FL841" i="16"/>
  <c r="BK841" i="16" s="1"/>
  <c r="FI841" i="16"/>
  <c r="FL889" i="16"/>
  <c r="BK889" i="16" s="1"/>
  <c r="FI889" i="16"/>
  <c r="FI905" i="16"/>
  <c r="FF905" i="16"/>
  <c r="FL937" i="16"/>
  <c r="BK937" i="16" s="1"/>
  <c r="FI937" i="16"/>
  <c r="FF937" i="16"/>
  <c r="FL953" i="16"/>
  <c r="BK953" i="16" s="1"/>
  <c r="FI953" i="16"/>
  <c r="FL969" i="16"/>
  <c r="BK969" i="16" s="1"/>
  <c r="FI969" i="16"/>
  <c r="FL985" i="16"/>
  <c r="BK985" i="16" s="1"/>
  <c r="FI985" i="16"/>
  <c r="FF985" i="16"/>
  <c r="FL1001" i="16"/>
  <c r="BK1001" i="16" s="1"/>
  <c r="FI1001" i="16"/>
  <c r="FF42" i="16"/>
  <c r="FF65" i="16"/>
  <c r="FF89" i="16"/>
  <c r="FF113" i="16"/>
  <c r="FF137" i="16"/>
  <c r="FF162" i="16"/>
  <c r="FF212" i="16"/>
  <c r="FF242" i="16"/>
  <c r="FF270" i="16"/>
  <c r="FF329" i="16"/>
  <c r="FF357" i="16"/>
  <c r="FF386" i="16"/>
  <c r="FF416" i="16"/>
  <c r="FF443" i="16"/>
  <c r="FF469" i="16"/>
  <c r="FF499" i="16"/>
  <c r="FF528" i="16"/>
  <c r="FF586" i="16"/>
  <c r="FF616" i="16"/>
  <c r="FF643" i="16"/>
  <c r="FF673" i="16"/>
  <c r="FF731" i="16"/>
  <c r="FF757" i="16"/>
  <c r="FF785" i="16"/>
  <c r="FF873" i="16"/>
  <c r="FF900" i="16"/>
  <c r="FF930" i="16"/>
  <c r="FF958" i="16"/>
  <c r="FF1013" i="16"/>
  <c r="FI42" i="16"/>
  <c r="FI83" i="16"/>
  <c r="FI123" i="16"/>
  <c r="FI169" i="16"/>
  <c r="FI217" i="16"/>
  <c r="FI264" i="16"/>
  <c r="FI311" i="16"/>
  <c r="FI358" i="16"/>
  <c r="FI407" i="16"/>
  <c r="FI456" i="16"/>
  <c r="FI503" i="16"/>
  <c r="FI555" i="16"/>
  <c r="FI610" i="16"/>
  <c r="FI665" i="16"/>
  <c r="FI721" i="16"/>
  <c r="FI786" i="16"/>
  <c r="FI856" i="16"/>
  <c r="FI922" i="16"/>
  <c r="FI992" i="16"/>
  <c r="FL49" i="16"/>
  <c r="BK49" i="16" s="1"/>
  <c r="FL121" i="16"/>
  <c r="BK121" i="16" s="1"/>
  <c r="FL281" i="16"/>
  <c r="BK281" i="16" s="1"/>
  <c r="FL359" i="16"/>
  <c r="BK359" i="16" s="1"/>
  <c r="FL534" i="16"/>
  <c r="BK534" i="16" s="1"/>
  <c r="FL855" i="16"/>
  <c r="BK855" i="16" s="1"/>
  <c r="FL26" i="16"/>
  <c r="BK26" i="16" s="1"/>
  <c r="FI26" i="16"/>
  <c r="BO26" i="16" s="1"/>
  <c r="FL74" i="16"/>
  <c r="BK74" i="16" s="1"/>
  <c r="FI74" i="16"/>
  <c r="FL90" i="16"/>
  <c r="BK90" i="16" s="1"/>
  <c r="FF90" i="16"/>
  <c r="FL138" i="16"/>
  <c r="BK138" i="16" s="1"/>
  <c r="FF138" i="16"/>
  <c r="FL186" i="16"/>
  <c r="BK186" i="16" s="1"/>
  <c r="FI186" i="16"/>
  <c r="FL218" i="16"/>
  <c r="BK218" i="16" s="1"/>
  <c r="FF218" i="16"/>
  <c r="FI234" i="16"/>
  <c r="FL234" i="16"/>
  <c r="BK234" i="16" s="1"/>
  <c r="FL298" i="16"/>
  <c r="BK298" i="16" s="1"/>
  <c r="FI298" i="16"/>
  <c r="FI314" i="16"/>
  <c r="FL314" i="16"/>
  <c r="BK314" i="16" s="1"/>
  <c r="FF314" i="16"/>
  <c r="FL346" i="16"/>
  <c r="BK346" i="16" s="1"/>
  <c r="FF346" i="16"/>
  <c r="FI362" i="16"/>
  <c r="FL362" i="16"/>
  <c r="BK362" i="16" s="1"/>
  <c r="FL378" i="16"/>
  <c r="BK378" i="16" s="1"/>
  <c r="FI378" i="16"/>
  <c r="FF394" i="16"/>
  <c r="FL394" i="16"/>
  <c r="BK394" i="16" s="1"/>
  <c r="FI442" i="16"/>
  <c r="FF442" i="16"/>
  <c r="FL474" i="16"/>
  <c r="BK474" i="16" s="1"/>
  <c r="FF474" i="16"/>
  <c r="FL490" i="16"/>
  <c r="BK490" i="16" s="1"/>
  <c r="FI490" i="16"/>
  <c r="FL570" i="16"/>
  <c r="BK570" i="16" s="1"/>
  <c r="FF570" i="16"/>
  <c r="FL602" i="16"/>
  <c r="BK602" i="16" s="1"/>
  <c r="FF602" i="16"/>
  <c r="FL618" i="16"/>
  <c r="BK618" i="16" s="1"/>
  <c r="FI618" i="16"/>
  <c r="FL634" i="16"/>
  <c r="BK634" i="16" s="1"/>
  <c r="FI634" i="16"/>
  <c r="FL650" i="16"/>
  <c r="BK650" i="16" s="1"/>
  <c r="FI650" i="16"/>
  <c r="FF650" i="16"/>
  <c r="FL682" i="16"/>
  <c r="BK682" i="16" s="1"/>
  <c r="FI682" i="16"/>
  <c r="FL698" i="16"/>
  <c r="BK698" i="16" s="1"/>
  <c r="FF698" i="16"/>
  <c r="FL714" i="16"/>
  <c r="BK714" i="16" s="1"/>
  <c r="FI714" i="16"/>
  <c r="FI730" i="16"/>
  <c r="FF730" i="16"/>
  <c r="FL746" i="16"/>
  <c r="BK746" i="16" s="1"/>
  <c r="FI746" i="16"/>
  <c r="FL762" i="16"/>
  <c r="BK762" i="16" s="1"/>
  <c r="FI762" i="16"/>
  <c r="FI810" i="16"/>
  <c r="FL810" i="16"/>
  <c r="BK810" i="16" s="1"/>
  <c r="FI826" i="16"/>
  <c r="FF826" i="16"/>
  <c r="FL842" i="16"/>
  <c r="BK842" i="16" s="1"/>
  <c r="FI842" i="16"/>
  <c r="FL858" i="16"/>
  <c r="BK858" i="16" s="1"/>
  <c r="FF858" i="16"/>
  <c r="FL874" i="16"/>
  <c r="BK874" i="16" s="1"/>
  <c r="FI874" i="16"/>
  <c r="FL890" i="16"/>
  <c r="BK890" i="16" s="1"/>
  <c r="FI890" i="16"/>
  <c r="FL906" i="16"/>
  <c r="BK906" i="16" s="1"/>
  <c r="FF906" i="16"/>
  <c r="FL938" i="16"/>
  <c r="BK938" i="16" s="1"/>
  <c r="FI938" i="16"/>
  <c r="FL954" i="16"/>
  <c r="BK954" i="16" s="1"/>
  <c r="FI954" i="16"/>
  <c r="FF954" i="16"/>
  <c r="FF43" i="16"/>
  <c r="FF66" i="16"/>
  <c r="FF91" i="16"/>
  <c r="FF114" i="16"/>
  <c r="FF163" i="16"/>
  <c r="FF187" i="16"/>
  <c r="FF213" i="16"/>
  <c r="FF243" i="16"/>
  <c r="FF272" i="16"/>
  <c r="FF301" i="16"/>
  <c r="FF360" i="16"/>
  <c r="FF387" i="16"/>
  <c r="FF417" i="16"/>
  <c r="FF475" i="16"/>
  <c r="FF501" i="16"/>
  <c r="FF529" i="16"/>
  <c r="FF617" i="16"/>
  <c r="FF644" i="16"/>
  <c r="FF674" i="16"/>
  <c r="FF761" i="16"/>
  <c r="FF789" i="16"/>
  <c r="FF817" i="16"/>
  <c r="FF874" i="16"/>
  <c r="FF901" i="16"/>
  <c r="FF931" i="16"/>
  <c r="FF960" i="16"/>
  <c r="FI49" i="16"/>
  <c r="FI87" i="16"/>
  <c r="FI124" i="16"/>
  <c r="FI171" i="16"/>
  <c r="FI218" i="16"/>
  <c r="FI265" i="16"/>
  <c r="FI312" i="16"/>
  <c r="FI409" i="16"/>
  <c r="FI457" i="16"/>
  <c r="FI505" i="16"/>
  <c r="FI563" i="16"/>
  <c r="FI612" i="16"/>
  <c r="FI666" i="16"/>
  <c r="FI729" i="16"/>
  <c r="FI788" i="16"/>
  <c r="FI857" i="16"/>
  <c r="FI923" i="16"/>
  <c r="FI996" i="16"/>
  <c r="FL57" i="16"/>
  <c r="BK57" i="16" s="1"/>
  <c r="FL135" i="16"/>
  <c r="BK135" i="16" s="1"/>
  <c r="FL360" i="16"/>
  <c r="BK360" i="16" s="1"/>
  <c r="FL449" i="16"/>
  <c r="BK449" i="16" s="1"/>
  <c r="FL535" i="16"/>
  <c r="BK535" i="16" s="1"/>
  <c r="FL731" i="16"/>
  <c r="BK731" i="16" s="1"/>
  <c r="FF59" i="16"/>
  <c r="FI59" i="16"/>
  <c r="FI203" i="16"/>
  <c r="FL203" i="16"/>
  <c r="BK203" i="16" s="1"/>
  <c r="FL235" i="16"/>
  <c r="BK235" i="16" s="1"/>
  <c r="FF235" i="16"/>
  <c r="FL267" i="16"/>
  <c r="BK267" i="16" s="1"/>
  <c r="FI267" i="16"/>
  <c r="FF267" i="16"/>
  <c r="FI331" i="16"/>
  <c r="FL331" i="16"/>
  <c r="BK331" i="16" s="1"/>
  <c r="FL363" i="16"/>
  <c r="BK363" i="16" s="1"/>
  <c r="FF363" i="16"/>
  <c r="FL379" i="16"/>
  <c r="BK379" i="16" s="1"/>
  <c r="FI379" i="16"/>
  <c r="FL395" i="16"/>
  <c r="BK395" i="16" s="1"/>
  <c r="FI395" i="16"/>
  <c r="FF395" i="16"/>
  <c r="FL459" i="16"/>
  <c r="BK459" i="16" s="1"/>
  <c r="FI459" i="16"/>
  <c r="FL491" i="16"/>
  <c r="BK491" i="16" s="1"/>
  <c r="FI491" i="16"/>
  <c r="FF491" i="16"/>
  <c r="FL523" i="16"/>
  <c r="BK523" i="16" s="1"/>
  <c r="FI523" i="16"/>
  <c r="FF523" i="16"/>
  <c r="FL571" i="16"/>
  <c r="BK571" i="16" s="1"/>
  <c r="FI571" i="16"/>
  <c r="FF571" i="16"/>
  <c r="FL603" i="16"/>
  <c r="BK603" i="16" s="1"/>
  <c r="FI603" i="16"/>
  <c r="FF619" i="16"/>
  <c r="FI619" i="16"/>
  <c r="FI635" i="16"/>
  <c r="FL635" i="16"/>
  <c r="BK635" i="16" s="1"/>
  <c r="FI651" i="16"/>
  <c r="FF651" i="16"/>
  <c r="FL667" i="16"/>
  <c r="BK667" i="16" s="1"/>
  <c r="FI667" i="16"/>
  <c r="FL747" i="16"/>
  <c r="BK747" i="16" s="1"/>
  <c r="FI747" i="16"/>
  <c r="FF747" i="16"/>
  <c r="FL763" i="16"/>
  <c r="BK763" i="16" s="1"/>
  <c r="FI763" i="16"/>
  <c r="FL779" i="16"/>
  <c r="BK779" i="16" s="1"/>
  <c r="FF779" i="16"/>
  <c r="FL795" i="16"/>
  <c r="BK795" i="16" s="1"/>
  <c r="FI795" i="16"/>
  <c r="FL811" i="16"/>
  <c r="BK811" i="16" s="1"/>
  <c r="FI811" i="16"/>
  <c r="FL827" i="16"/>
  <c r="BK827" i="16" s="1"/>
  <c r="FF827" i="16"/>
  <c r="FL843" i="16"/>
  <c r="BK843" i="16" s="1"/>
  <c r="FI843" i="16"/>
  <c r="FL859" i="16"/>
  <c r="BK859" i="16" s="1"/>
  <c r="FI859" i="16"/>
  <c r="FL875" i="16"/>
  <c r="BK875" i="16" s="1"/>
  <c r="FI875" i="16"/>
  <c r="FF875" i="16"/>
  <c r="FL891" i="16"/>
  <c r="BK891" i="16" s="1"/>
  <c r="FI891" i="16"/>
  <c r="FL907" i="16"/>
  <c r="BK907" i="16" s="1"/>
  <c r="FI907" i="16"/>
  <c r="FF907" i="16"/>
  <c r="FL939" i="16"/>
  <c r="BK939" i="16" s="1"/>
  <c r="FI939" i="16"/>
  <c r="FL955" i="16"/>
  <c r="BK955" i="16" s="1"/>
  <c r="FI955" i="16"/>
  <c r="FL971" i="16"/>
  <c r="BK971" i="16" s="1"/>
  <c r="FI971" i="16"/>
  <c r="FL987" i="16"/>
  <c r="BK987" i="16" s="1"/>
  <c r="FI987" i="16"/>
  <c r="FF67" i="16"/>
  <c r="FF92" i="16"/>
  <c r="FF164" i="16"/>
  <c r="FF219" i="16"/>
  <c r="FF245" i="16"/>
  <c r="FF273" i="16"/>
  <c r="FF302" i="16"/>
  <c r="FF331" i="16"/>
  <c r="FF361" i="16"/>
  <c r="FF388" i="16"/>
  <c r="FF418" i="16"/>
  <c r="FF446" i="16"/>
  <c r="FF533" i="16"/>
  <c r="FF561" i="16"/>
  <c r="FF618" i="16"/>
  <c r="FF645" i="16"/>
  <c r="FF675" i="16"/>
  <c r="FF704" i="16"/>
  <c r="FF762" i="16"/>
  <c r="FF792" i="16"/>
  <c r="FF819" i="16"/>
  <c r="FF849" i="16"/>
  <c r="FF904" i="16"/>
  <c r="FF932" i="16"/>
  <c r="FF961" i="16"/>
  <c r="FF990" i="16"/>
  <c r="FI50" i="16"/>
  <c r="FI90" i="16"/>
  <c r="FI132" i="16"/>
  <c r="FI219" i="16"/>
  <c r="FI266" i="16"/>
  <c r="FI315" i="16"/>
  <c r="FI410" i="16"/>
  <c r="FI458" i="16"/>
  <c r="FI506" i="16"/>
  <c r="FI567" i="16"/>
  <c r="FI622" i="16"/>
  <c r="FI675" i="16"/>
  <c r="FI792" i="16"/>
  <c r="FI858" i="16"/>
  <c r="FL58" i="16"/>
  <c r="BK58" i="16" s="1"/>
  <c r="FL139" i="16"/>
  <c r="BK139" i="16" s="1"/>
  <c r="FL296" i="16"/>
  <c r="BK296" i="16" s="1"/>
  <c r="FL373" i="16"/>
  <c r="BK373" i="16" s="1"/>
  <c r="FL452" i="16"/>
  <c r="BK452" i="16" s="1"/>
  <c r="FL539" i="16"/>
  <c r="BK539" i="16" s="1"/>
  <c r="FL624" i="16"/>
  <c r="BK624" i="16" s="1"/>
  <c r="FL742" i="16"/>
  <c r="BK742" i="16" s="1"/>
  <c r="FL44" i="16"/>
  <c r="BK44" i="16" s="1"/>
  <c r="FI44" i="16"/>
  <c r="FL60" i="16"/>
  <c r="BK60" i="16" s="1"/>
  <c r="FF60" i="16"/>
  <c r="FL140" i="16"/>
  <c r="BK140" i="16" s="1"/>
  <c r="FI140" i="16"/>
  <c r="FL156" i="16"/>
  <c r="BK156" i="16" s="1"/>
  <c r="FI156" i="16"/>
  <c r="FL172" i="16"/>
  <c r="BK172" i="16" s="1"/>
  <c r="FI172" i="16"/>
  <c r="FL188" i="16"/>
  <c r="BK188" i="16" s="1"/>
  <c r="FI188" i="16"/>
  <c r="FF188" i="16"/>
  <c r="FL204" i="16"/>
  <c r="BK204" i="16" s="1"/>
  <c r="FI204" i="16"/>
  <c r="FL220" i="16"/>
  <c r="BK220" i="16" s="1"/>
  <c r="FI220" i="16"/>
  <c r="FL236" i="16"/>
  <c r="BK236" i="16" s="1"/>
  <c r="FI236" i="16"/>
  <c r="FF236" i="16"/>
  <c r="FL252" i="16"/>
  <c r="BK252" i="16" s="1"/>
  <c r="FI252" i="16"/>
  <c r="FL268" i="16"/>
  <c r="BK268" i="16" s="1"/>
  <c r="FI268" i="16"/>
  <c r="FL284" i="16"/>
  <c r="BK284" i="16" s="1"/>
  <c r="FI284" i="16"/>
  <c r="FF284" i="16"/>
  <c r="FL300" i="16"/>
  <c r="BK300" i="16" s="1"/>
  <c r="FI300" i="16"/>
  <c r="FL316" i="16"/>
  <c r="BK316" i="16" s="1"/>
  <c r="FI316" i="16"/>
  <c r="FF316" i="16"/>
  <c r="FL332" i="16"/>
  <c r="BK332" i="16" s="1"/>
  <c r="FI332" i="16"/>
  <c r="FL348" i="16"/>
  <c r="BK348" i="16" s="1"/>
  <c r="FI348" i="16"/>
  <c r="FL364" i="16"/>
  <c r="BK364" i="16" s="1"/>
  <c r="FI364" i="16"/>
  <c r="FL380" i="16"/>
  <c r="BK380" i="16" s="1"/>
  <c r="FI380" i="16"/>
  <c r="FL396" i="16"/>
  <c r="BK396" i="16" s="1"/>
  <c r="FI396" i="16"/>
  <c r="FL412" i="16"/>
  <c r="BK412" i="16" s="1"/>
  <c r="FI412" i="16"/>
  <c r="FF412" i="16"/>
  <c r="FL428" i="16"/>
  <c r="BK428" i="16" s="1"/>
  <c r="FI428" i="16"/>
  <c r="FL444" i="16"/>
  <c r="BK444" i="16" s="1"/>
  <c r="FI444" i="16"/>
  <c r="FF444" i="16"/>
  <c r="FL460" i="16"/>
  <c r="BK460" i="16" s="1"/>
  <c r="FI460" i="16"/>
  <c r="FL476" i="16"/>
  <c r="BK476" i="16" s="1"/>
  <c r="FI476" i="16"/>
  <c r="FL492" i="16"/>
  <c r="BK492" i="16" s="1"/>
  <c r="FI492" i="16"/>
  <c r="FF492" i="16"/>
  <c r="FL508" i="16"/>
  <c r="BK508" i="16" s="1"/>
  <c r="FI508" i="16"/>
  <c r="FL524" i="16"/>
  <c r="BK524" i="16" s="1"/>
  <c r="FI524" i="16"/>
  <c r="FL540" i="16"/>
  <c r="BK540" i="16" s="1"/>
  <c r="FI540" i="16"/>
  <c r="FF540" i="16"/>
  <c r="FL556" i="16"/>
  <c r="BK556" i="16" s="1"/>
  <c r="FI556" i="16"/>
  <c r="FL572" i="16"/>
  <c r="BK572" i="16" s="1"/>
  <c r="FI572" i="16"/>
  <c r="FF572" i="16"/>
  <c r="FL588" i="16"/>
  <c r="BK588" i="16" s="1"/>
  <c r="FI588" i="16"/>
  <c r="FL604" i="16"/>
  <c r="BK604" i="16" s="1"/>
  <c r="FI604" i="16"/>
  <c r="FL620" i="16"/>
  <c r="BK620" i="16" s="1"/>
  <c r="FI620" i="16"/>
  <c r="FL636" i="16"/>
  <c r="BK636" i="16" s="1"/>
  <c r="FI636" i="16"/>
  <c r="FL652" i="16"/>
  <c r="BK652" i="16" s="1"/>
  <c r="FI652" i="16"/>
  <c r="FI668" i="16"/>
  <c r="FL668" i="16"/>
  <c r="BK668" i="16" s="1"/>
  <c r="FF668" i="16"/>
  <c r="FL684" i="16"/>
  <c r="BK684" i="16" s="1"/>
  <c r="FI684" i="16"/>
  <c r="FL700" i="16"/>
  <c r="BK700" i="16" s="1"/>
  <c r="FI700" i="16"/>
  <c r="FF700" i="16"/>
  <c r="FL716" i="16"/>
  <c r="BK716" i="16" s="1"/>
  <c r="FI716" i="16"/>
  <c r="FL732" i="16"/>
  <c r="BK732" i="16" s="1"/>
  <c r="FI732" i="16"/>
  <c r="FI748" i="16"/>
  <c r="FL748" i="16"/>
  <c r="BK748" i="16" s="1"/>
  <c r="FF748" i="16"/>
  <c r="FI764" i="16"/>
  <c r="FL764" i="16"/>
  <c r="BK764" i="16" s="1"/>
  <c r="FL796" i="16"/>
  <c r="BK796" i="16" s="1"/>
  <c r="FI796" i="16"/>
  <c r="FF796" i="16"/>
  <c r="FI828" i="16"/>
  <c r="FF828" i="16"/>
  <c r="FL844" i="16"/>
  <c r="BK844" i="16" s="1"/>
  <c r="FI844" i="16"/>
  <c r="FL860" i="16"/>
  <c r="BK860" i="16" s="1"/>
  <c r="FI860" i="16"/>
  <c r="FL876" i="16"/>
  <c r="BK876" i="16" s="1"/>
  <c r="FI876" i="16"/>
  <c r="FL892" i="16"/>
  <c r="BK892" i="16" s="1"/>
  <c r="FI892" i="16"/>
  <c r="FI908" i="16"/>
  <c r="FL908" i="16"/>
  <c r="BK908" i="16" s="1"/>
  <c r="FL924" i="16"/>
  <c r="BK924" i="16" s="1"/>
  <c r="FF924" i="16"/>
  <c r="FI940" i="16"/>
  <c r="FL940" i="16"/>
  <c r="BK940" i="16" s="1"/>
  <c r="FI956" i="16"/>
  <c r="FF956" i="16"/>
  <c r="FI988" i="16"/>
  <c r="FL988" i="16"/>
  <c r="BK988" i="16" s="1"/>
  <c r="FL1004" i="16"/>
  <c r="BK1004" i="16" s="1"/>
  <c r="FI1004" i="16"/>
  <c r="FF1004" i="16"/>
  <c r="FF68" i="16"/>
  <c r="FF116" i="16"/>
  <c r="FF165" i="16"/>
  <c r="FF220" i="16"/>
  <c r="FF249" i="16"/>
  <c r="FF277" i="16"/>
  <c r="FF305" i="16"/>
  <c r="FF332" i="16"/>
  <c r="FF362" i="16"/>
  <c r="FF389" i="16"/>
  <c r="FF419" i="16"/>
  <c r="FF448" i="16"/>
  <c r="FF536" i="16"/>
  <c r="FF563" i="16"/>
  <c r="FF593" i="16"/>
  <c r="FF620" i="16"/>
  <c r="FF648" i="16"/>
  <c r="FF676" i="16"/>
  <c r="FF705" i="16"/>
  <c r="FF763" i="16"/>
  <c r="FF793" i="16"/>
  <c r="FF820" i="16"/>
  <c r="FF850" i="16"/>
  <c r="FF908" i="16"/>
  <c r="FF936" i="16"/>
  <c r="FF962" i="16"/>
  <c r="FI51" i="16"/>
  <c r="FI135" i="16"/>
  <c r="FI180" i="16"/>
  <c r="FI227" i="16"/>
  <c r="FI273" i="16"/>
  <c r="FI318" i="16"/>
  <c r="FI366" i="16"/>
  <c r="FI411" i="16"/>
  <c r="FI462" i="16"/>
  <c r="FI513" i="16"/>
  <c r="FI568" i="16"/>
  <c r="FI676" i="16"/>
  <c r="FI738" i="16"/>
  <c r="FI803" i="16"/>
  <c r="FI866" i="16"/>
  <c r="FI932" i="16"/>
  <c r="FL59" i="16"/>
  <c r="BK59" i="16" s="1"/>
  <c r="FL147" i="16"/>
  <c r="BK147" i="16" s="1"/>
  <c r="FL221" i="16"/>
  <c r="BK221" i="16" s="1"/>
  <c r="FL297" i="16"/>
  <c r="BK297" i="16" s="1"/>
  <c r="FL376" i="16"/>
  <c r="BK376" i="16" s="1"/>
  <c r="FL468" i="16"/>
  <c r="BK468" i="16" s="1"/>
  <c r="FL544" i="16"/>
  <c r="BK544" i="16" s="1"/>
  <c r="FL625" i="16"/>
  <c r="BK625" i="16" s="1"/>
  <c r="FL750" i="16"/>
  <c r="BK750" i="16" s="1"/>
  <c r="FL880" i="16"/>
  <c r="BK880" i="16" s="1"/>
  <c r="FL45" i="16"/>
  <c r="BK45" i="16" s="1"/>
  <c r="FI45" i="16"/>
  <c r="FL61" i="16"/>
  <c r="BK61" i="16" s="1"/>
  <c r="FI61" i="16"/>
  <c r="FI77" i="16"/>
  <c r="FL77" i="16"/>
  <c r="BK77" i="16" s="1"/>
  <c r="FL93" i="16"/>
  <c r="BK93" i="16" s="1"/>
  <c r="FI93" i="16"/>
  <c r="FL109" i="16"/>
  <c r="BK109" i="16" s="1"/>
  <c r="FI109" i="16"/>
  <c r="FF109" i="16"/>
  <c r="FL125" i="16"/>
  <c r="BK125" i="16" s="1"/>
  <c r="FI125" i="16"/>
  <c r="FL141" i="16"/>
  <c r="BK141" i="16" s="1"/>
  <c r="FI141" i="16"/>
  <c r="FL157" i="16"/>
  <c r="BK157" i="16" s="1"/>
  <c r="FF157" i="16"/>
  <c r="FI157" i="16"/>
  <c r="FL173" i="16"/>
  <c r="BK173" i="16" s="1"/>
  <c r="FI173" i="16"/>
  <c r="FL189" i="16"/>
  <c r="BK189" i="16" s="1"/>
  <c r="FI189" i="16"/>
  <c r="FI205" i="16"/>
  <c r="FF205" i="16"/>
  <c r="FL237" i="16"/>
  <c r="BK237" i="16" s="1"/>
  <c r="FF237" i="16"/>
  <c r="FL253" i="16"/>
  <c r="BK253" i="16" s="1"/>
  <c r="FI253" i="16"/>
  <c r="FL285" i="16"/>
  <c r="BK285" i="16" s="1"/>
  <c r="FI285" i="16"/>
  <c r="FL317" i="16"/>
  <c r="BK317" i="16" s="1"/>
  <c r="FI317" i="16"/>
  <c r="FI333" i="16"/>
  <c r="FL333" i="16"/>
  <c r="BK333" i="16" s="1"/>
  <c r="FF333" i="16"/>
  <c r="FL365" i="16"/>
  <c r="BK365" i="16" s="1"/>
  <c r="FF365" i="16"/>
  <c r="FL381" i="16"/>
  <c r="BK381" i="16" s="1"/>
  <c r="FI381" i="16"/>
  <c r="FL397" i="16"/>
  <c r="BK397" i="16" s="1"/>
  <c r="FI397" i="16"/>
  <c r="FL413" i="16"/>
  <c r="BK413" i="16" s="1"/>
  <c r="FF413" i="16"/>
  <c r="FL445" i="16"/>
  <c r="BK445" i="16" s="1"/>
  <c r="FI445" i="16"/>
  <c r="FI461" i="16"/>
  <c r="FF461" i="16"/>
  <c r="FL461" i="16"/>
  <c r="BK461" i="16" s="1"/>
  <c r="FI477" i="16"/>
  <c r="FL477" i="16"/>
  <c r="BK477" i="16" s="1"/>
  <c r="FL493" i="16"/>
  <c r="BK493" i="16" s="1"/>
  <c r="FI493" i="16"/>
  <c r="FF493" i="16"/>
  <c r="FI509" i="16"/>
  <c r="FL509" i="16"/>
  <c r="BK509" i="16" s="1"/>
  <c r="FL525" i="16"/>
  <c r="BK525" i="16" s="1"/>
  <c r="FI525" i="16"/>
  <c r="FI541" i="16"/>
  <c r="FL541" i="16"/>
  <c r="BK541" i="16" s="1"/>
  <c r="FL557" i="16"/>
  <c r="BK557" i="16" s="1"/>
  <c r="FI557" i="16"/>
  <c r="FI573" i="16"/>
  <c r="FL573" i="16"/>
  <c r="BK573" i="16" s="1"/>
  <c r="FI589" i="16"/>
  <c r="FF589" i="16"/>
  <c r="FI621" i="16"/>
  <c r="FF621" i="16"/>
  <c r="FI637" i="16"/>
  <c r="FL637" i="16"/>
  <c r="BK637" i="16" s="1"/>
  <c r="FL653" i="16"/>
  <c r="BK653" i="16" s="1"/>
  <c r="FI653" i="16"/>
  <c r="FI669" i="16"/>
  <c r="FL669" i="16"/>
  <c r="BK669" i="16" s="1"/>
  <c r="FF669" i="16"/>
  <c r="FL701" i="16"/>
  <c r="BK701" i="16" s="1"/>
  <c r="FI701" i="16"/>
  <c r="FL717" i="16"/>
  <c r="BK717" i="16" s="1"/>
  <c r="FI717" i="16"/>
  <c r="FF717" i="16"/>
  <c r="FL733" i="16"/>
  <c r="BK733" i="16" s="1"/>
  <c r="FI733" i="16"/>
  <c r="FL749" i="16"/>
  <c r="BK749" i="16" s="1"/>
  <c r="FI749" i="16"/>
  <c r="FF749" i="16"/>
  <c r="FI797" i="16"/>
  <c r="FL797" i="16"/>
  <c r="BK797" i="16" s="1"/>
  <c r="FL813" i="16"/>
  <c r="BK813" i="16" s="1"/>
  <c r="FI813" i="16"/>
  <c r="FL829" i="16"/>
  <c r="BK829" i="16" s="1"/>
  <c r="FI829" i="16"/>
  <c r="FL845" i="16"/>
  <c r="BK845" i="16" s="1"/>
  <c r="FF845" i="16"/>
  <c r="FL861" i="16"/>
  <c r="BK861" i="16" s="1"/>
  <c r="FI861" i="16"/>
  <c r="FL877" i="16"/>
  <c r="BK877" i="16" s="1"/>
  <c r="FI877" i="16"/>
  <c r="FF877" i="16"/>
  <c r="FL893" i="16"/>
  <c r="BK893" i="16" s="1"/>
  <c r="FI893" i="16"/>
  <c r="FL925" i="16"/>
  <c r="BK925" i="16" s="1"/>
  <c r="FI925" i="16"/>
  <c r="FF925" i="16"/>
  <c r="FI941" i="16"/>
  <c r="FL941" i="16"/>
  <c r="BK941" i="16" s="1"/>
  <c r="FI957" i="16"/>
  <c r="FL957" i="16"/>
  <c r="BK957" i="16" s="1"/>
  <c r="FL973" i="16"/>
  <c r="BK973" i="16" s="1"/>
  <c r="FF973" i="16"/>
  <c r="FL989" i="16"/>
  <c r="BK989" i="16" s="1"/>
  <c r="FI989" i="16"/>
  <c r="FF24" i="16"/>
  <c r="FF72" i="16"/>
  <c r="FF144" i="16"/>
  <c r="FF168" i="16"/>
  <c r="FF192" i="16"/>
  <c r="FF221" i="16"/>
  <c r="FF250" i="16"/>
  <c r="FF280" i="16"/>
  <c r="FF307" i="16"/>
  <c r="FF337" i="16"/>
  <c r="FF364" i="16"/>
  <c r="FF392" i="16"/>
  <c r="FF420" i="16"/>
  <c r="FF449" i="16"/>
  <c r="FF478" i="16"/>
  <c r="FF507" i="16"/>
  <c r="FF537" i="16"/>
  <c r="FF564" i="16"/>
  <c r="FF594" i="16"/>
  <c r="FF622" i="16"/>
  <c r="FF652" i="16"/>
  <c r="FF680" i="16"/>
  <c r="FF706" i="16"/>
  <c r="FF736" i="16"/>
  <c r="FF764" i="16"/>
  <c r="FF794" i="16"/>
  <c r="FF821" i="16"/>
  <c r="FF851" i="16"/>
  <c r="FF880" i="16"/>
  <c r="FF909" i="16"/>
  <c r="FF938" i="16"/>
  <c r="FF968" i="16"/>
  <c r="FI52" i="16"/>
  <c r="FI92" i="16"/>
  <c r="FI137" i="16"/>
  <c r="FI182" i="16"/>
  <c r="FI228" i="16"/>
  <c r="FI275" i="16"/>
  <c r="FI327" i="16"/>
  <c r="FI370" i="16"/>
  <c r="FI413" i="16"/>
  <c r="FI464" i="16"/>
  <c r="FI514" i="16"/>
  <c r="FI569" i="16"/>
  <c r="FI624" i="16"/>
  <c r="FI683" i="16"/>
  <c r="FI740" i="16"/>
  <c r="FI804" i="16"/>
  <c r="FI872" i="16"/>
  <c r="FL69" i="16"/>
  <c r="BK69" i="16" s="1"/>
  <c r="FL148" i="16"/>
  <c r="BK148" i="16" s="1"/>
  <c r="FL224" i="16"/>
  <c r="BK224" i="16" s="1"/>
  <c r="FL302" i="16"/>
  <c r="BK302" i="16" s="1"/>
  <c r="FL384" i="16"/>
  <c r="BK384" i="16" s="1"/>
  <c r="FL471" i="16"/>
  <c r="BK471" i="16" s="1"/>
  <c r="FL553" i="16"/>
  <c r="BK553" i="16" s="1"/>
  <c r="FL646" i="16"/>
  <c r="BK646" i="16" s="1"/>
  <c r="FL757" i="16"/>
  <c r="BK757" i="16" s="1"/>
  <c r="FL881" i="16"/>
  <c r="BK881" i="16" s="1"/>
  <c r="FL30" i="16"/>
  <c r="BK30" i="16" s="1"/>
  <c r="FF30" i="16"/>
  <c r="FI46" i="16"/>
  <c r="FL46" i="16"/>
  <c r="BK46" i="16" s="1"/>
  <c r="FL62" i="16"/>
  <c r="BK62" i="16" s="1"/>
  <c r="FI62" i="16"/>
  <c r="FL78" i="16"/>
  <c r="BK78" i="16" s="1"/>
  <c r="FI78" i="16"/>
  <c r="FF78" i="16"/>
  <c r="FL94" i="16"/>
  <c r="BK94" i="16" s="1"/>
  <c r="FI94" i="16"/>
  <c r="FL110" i="16"/>
  <c r="BK110" i="16" s="1"/>
  <c r="FI110" i="16"/>
  <c r="FL126" i="16"/>
  <c r="BK126" i="16" s="1"/>
  <c r="FI126" i="16"/>
  <c r="FL142" i="16"/>
  <c r="BK142" i="16" s="1"/>
  <c r="FI142" i="16"/>
  <c r="FL158" i="16"/>
  <c r="BK158" i="16" s="1"/>
  <c r="FF158" i="16"/>
  <c r="FI158" i="16"/>
  <c r="FL190" i="16"/>
  <c r="BK190" i="16" s="1"/>
  <c r="FI190" i="16"/>
  <c r="FL206" i="16"/>
  <c r="BK206" i="16" s="1"/>
  <c r="FI206" i="16"/>
  <c r="FL222" i="16"/>
  <c r="BK222" i="16" s="1"/>
  <c r="FI222" i="16"/>
  <c r="FI238" i="16"/>
  <c r="FL238" i="16"/>
  <c r="BK238" i="16" s="1"/>
  <c r="FL254" i="16"/>
  <c r="BK254" i="16" s="1"/>
  <c r="FF254" i="16"/>
  <c r="FL286" i="16"/>
  <c r="BK286" i="16" s="1"/>
  <c r="FI286" i="16"/>
  <c r="FF286" i="16"/>
  <c r="FL334" i="16"/>
  <c r="BK334" i="16" s="1"/>
  <c r="FF334" i="16"/>
  <c r="FL350" i="16"/>
  <c r="BK350" i="16" s="1"/>
  <c r="FI350" i="16"/>
  <c r="FL382" i="16"/>
  <c r="BK382" i="16" s="1"/>
  <c r="FF382" i="16"/>
  <c r="FL398" i="16"/>
  <c r="BK398" i="16" s="1"/>
  <c r="FI398" i="16"/>
  <c r="FL414" i="16"/>
  <c r="BK414" i="16" s="1"/>
  <c r="FI414" i="16"/>
  <c r="FF414" i="16"/>
  <c r="FL510" i="16"/>
  <c r="BK510" i="16" s="1"/>
  <c r="FI510" i="16"/>
  <c r="FF510" i="16"/>
  <c r="FI542" i="16"/>
  <c r="FL542" i="16"/>
  <c r="BK542" i="16" s="1"/>
  <c r="FF542" i="16"/>
  <c r="FL558" i="16"/>
  <c r="BK558" i="16" s="1"/>
  <c r="FI558" i="16"/>
  <c r="FI574" i="16"/>
  <c r="FL574" i="16"/>
  <c r="BK574" i="16" s="1"/>
  <c r="FL590" i="16"/>
  <c r="BK590" i="16" s="1"/>
  <c r="FF590" i="16"/>
  <c r="FL606" i="16"/>
  <c r="BK606" i="16" s="1"/>
  <c r="FI606" i="16"/>
  <c r="FI638" i="16"/>
  <c r="FF638" i="16"/>
  <c r="FL638" i="16"/>
  <c r="BK638" i="16" s="1"/>
  <c r="FL670" i="16"/>
  <c r="BK670" i="16" s="1"/>
  <c r="FI670" i="16"/>
  <c r="FF670" i="16"/>
  <c r="FL702" i="16"/>
  <c r="BK702" i="16" s="1"/>
  <c r="FI702" i="16"/>
  <c r="FL718" i="16"/>
  <c r="BK718" i="16" s="1"/>
  <c r="FI718" i="16"/>
  <c r="FI734" i="16"/>
  <c r="FL734" i="16"/>
  <c r="BK734" i="16" s="1"/>
  <c r="FI766" i="16"/>
  <c r="FL766" i="16"/>
  <c r="BK766" i="16" s="1"/>
  <c r="FF766" i="16"/>
  <c r="FI798" i="16"/>
  <c r="FL798" i="16"/>
  <c r="BK798" i="16" s="1"/>
  <c r="FF798" i="16"/>
  <c r="FI814" i="16"/>
  <c r="FL814" i="16"/>
  <c r="BK814" i="16" s="1"/>
  <c r="FL830" i="16"/>
  <c r="BK830" i="16" s="1"/>
  <c r="FI830" i="16"/>
  <c r="FL846" i="16"/>
  <c r="BK846" i="16" s="1"/>
  <c r="FI846" i="16"/>
  <c r="FF846" i="16"/>
  <c r="FL862" i="16"/>
  <c r="BK862" i="16" s="1"/>
  <c r="FI862" i="16"/>
  <c r="FI878" i="16"/>
  <c r="FL878" i="16"/>
  <c r="BK878" i="16" s="1"/>
  <c r="FI894" i="16"/>
  <c r="FL894" i="16"/>
  <c r="BK894" i="16" s="1"/>
  <c r="FF894" i="16"/>
  <c r="FI910" i="16"/>
  <c r="FL910" i="16"/>
  <c r="BK910" i="16" s="1"/>
  <c r="FI926" i="16"/>
  <c r="FL926" i="16"/>
  <c r="BK926" i="16" s="1"/>
  <c r="FF926" i="16"/>
  <c r="FI942" i="16"/>
  <c r="FL942" i="16"/>
  <c r="BK942" i="16" s="1"/>
  <c r="FI974" i="16"/>
  <c r="FL974" i="16"/>
  <c r="BK974" i="16" s="1"/>
  <c r="FF25" i="16"/>
  <c r="FF48" i="16"/>
  <c r="FF73" i="16"/>
  <c r="FF96" i="16"/>
  <c r="FF122" i="16"/>
  <c r="FF145" i="16"/>
  <c r="FF170" i="16"/>
  <c r="FF222" i="16"/>
  <c r="FF251" i="16"/>
  <c r="FF281" i="16"/>
  <c r="FF308" i="16"/>
  <c r="FF338" i="16"/>
  <c r="FF366" i="16"/>
  <c r="FF396" i="16"/>
  <c r="FF424" i="16"/>
  <c r="FF450" i="16"/>
  <c r="FF480" i="16"/>
  <c r="FF508" i="16"/>
  <c r="FF538" i="16"/>
  <c r="FF565" i="16"/>
  <c r="FF595" i="16"/>
  <c r="FF653" i="16"/>
  <c r="FF682" i="16"/>
  <c r="FF712" i="16"/>
  <c r="FF738" i="16"/>
  <c r="FF765" i="16"/>
  <c r="FF795" i="16"/>
  <c r="FF824" i="16"/>
  <c r="FF852" i="16"/>
  <c r="FF881" i="16"/>
  <c r="FF910" i="16"/>
  <c r="FF939" i="16"/>
  <c r="FF969" i="16"/>
  <c r="FF996" i="16"/>
  <c r="FI22" i="16"/>
  <c r="BO22" i="16" s="1"/>
  <c r="FI55" i="16"/>
  <c r="FI97" i="16"/>
  <c r="FI138" i="16"/>
  <c r="FI183" i="16"/>
  <c r="FI230" i="16"/>
  <c r="FI279" i="16"/>
  <c r="FI328" i="16"/>
  <c r="FI374" i="16"/>
  <c r="FI422" i="16"/>
  <c r="FI466" i="16"/>
  <c r="FI515" i="16"/>
  <c r="FI570" i="16"/>
  <c r="FI627" i="16"/>
  <c r="FI686" i="16"/>
  <c r="FI742" i="16"/>
  <c r="FI807" i="16"/>
  <c r="FI873" i="16"/>
  <c r="FI945" i="16"/>
  <c r="FL70" i="16"/>
  <c r="BK70" i="16" s="1"/>
  <c r="FL225" i="16"/>
  <c r="BK225" i="16" s="1"/>
  <c r="FL308" i="16"/>
  <c r="BK308" i="16" s="1"/>
  <c r="FL387" i="16"/>
  <c r="BK387" i="16" s="1"/>
  <c r="FL472" i="16"/>
  <c r="BK472" i="16" s="1"/>
  <c r="FL554" i="16"/>
  <c r="BK554" i="16" s="1"/>
  <c r="FL649" i="16"/>
  <c r="BK649" i="16" s="1"/>
  <c r="FL778" i="16"/>
  <c r="BK778" i="16" s="1"/>
  <c r="FL905" i="16"/>
  <c r="BK905" i="16" s="1"/>
  <c r="FI31" i="16"/>
  <c r="BO31" i="16" s="1"/>
  <c r="FF31" i="16"/>
  <c r="FL47" i="16"/>
  <c r="BK47" i="16" s="1"/>
  <c r="FI47" i="16"/>
  <c r="FF47" i="16"/>
  <c r="FL63" i="16"/>
  <c r="BK63" i="16" s="1"/>
  <c r="FI63" i="16"/>
  <c r="FF63" i="16"/>
  <c r="FL79" i="16"/>
  <c r="BK79" i="16" s="1"/>
  <c r="FI79" i="16"/>
  <c r="FF79" i="16"/>
  <c r="FL95" i="16"/>
  <c r="BK95" i="16" s="1"/>
  <c r="FI95" i="16"/>
  <c r="FF95" i="16"/>
  <c r="FL111" i="16"/>
  <c r="BK111" i="16" s="1"/>
  <c r="FI111" i="16"/>
  <c r="FF111" i="16"/>
  <c r="FL127" i="16"/>
  <c r="BK127" i="16" s="1"/>
  <c r="FI127" i="16"/>
  <c r="FF127" i="16"/>
  <c r="FI143" i="16"/>
  <c r="FL143" i="16"/>
  <c r="BK143" i="16" s="1"/>
  <c r="FF143" i="16"/>
  <c r="FI159" i="16"/>
  <c r="FF159" i="16"/>
  <c r="FF175" i="16"/>
  <c r="FI175" i="16"/>
  <c r="FL191" i="16"/>
  <c r="BK191" i="16" s="1"/>
  <c r="FF191" i="16"/>
  <c r="FI191" i="16"/>
  <c r="FI207" i="16"/>
  <c r="FF207" i="16"/>
  <c r="FL223" i="16"/>
  <c r="BK223" i="16" s="1"/>
  <c r="FI223" i="16"/>
  <c r="FF223" i="16"/>
  <c r="FF239" i="16"/>
  <c r="FL239" i="16"/>
  <c r="BK239" i="16" s="1"/>
  <c r="FL255" i="16"/>
  <c r="BK255" i="16" s="1"/>
  <c r="FF255" i="16"/>
  <c r="FI255" i="16"/>
  <c r="FI271" i="16"/>
  <c r="FL271" i="16"/>
  <c r="BK271" i="16" s="1"/>
  <c r="FF271" i="16"/>
  <c r="FL287" i="16"/>
  <c r="BK287" i="16" s="1"/>
  <c r="FI287" i="16"/>
  <c r="FF287" i="16"/>
  <c r="FL303" i="16"/>
  <c r="BK303" i="16" s="1"/>
  <c r="FF303" i="16"/>
  <c r="FL319" i="16"/>
  <c r="BK319" i="16" s="1"/>
  <c r="FF319" i="16"/>
  <c r="FI319" i="16"/>
  <c r="FL335" i="16"/>
  <c r="BK335" i="16" s="1"/>
  <c r="FI335" i="16"/>
  <c r="FF335" i="16"/>
  <c r="FI351" i="16"/>
  <c r="FF351" i="16"/>
  <c r="FL367" i="16"/>
  <c r="BK367" i="16" s="1"/>
  <c r="FF367" i="16"/>
  <c r="FI367" i="16"/>
  <c r="FL383" i="16"/>
  <c r="BK383" i="16" s="1"/>
  <c r="FF383" i="16"/>
  <c r="FL399" i="16"/>
  <c r="BK399" i="16" s="1"/>
  <c r="FI399" i="16"/>
  <c r="FF399" i="16"/>
  <c r="FL415" i="16"/>
  <c r="BK415" i="16" s="1"/>
  <c r="FI415" i="16"/>
  <c r="FF415" i="16"/>
  <c r="FL431" i="16"/>
  <c r="BK431" i="16" s="1"/>
  <c r="FF431" i="16"/>
  <c r="FI431" i="16"/>
  <c r="FL447" i="16"/>
  <c r="BK447" i="16" s="1"/>
  <c r="FF447" i="16"/>
  <c r="FL463" i="16"/>
  <c r="BK463" i="16" s="1"/>
  <c r="FI463" i="16"/>
  <c r="FF463" i="16"/>
  <c r="FL479" i="16"/>
  <c r="BK479" i="16" s="1"/>
  <c r="FI479" i="16"/>
  <c r="FF479" i="16"/>
  <c r="FL495" i="16"/>
  <c r="BK495" i="16" s="1"/>
  <c r="FF495" i="16"/>
  <c r="FL511" i="16"/>
  <c r="BK511" i="16" s="1"/>
  <c r="FI511" i="16"/>
  <c r="FF511" i="16"/>
  <c r="FL527" i="16"/>
  <c r="BK527" i="16" s="1"/>
  <c r="FF527" i="16"/>
  <c r="FL543" i="16"/>
  <c r="BK543" i="16" s="1"/>
  <c r="FF543" i="16"/>
  <c r="FI543" i="16"/>
  <c r="FL559" i="16"/>
  <c r="BK559" i="16" s="1"/>
  <c r="FF559" i="16"/>
  <c r="FI559" i="16"/>
  <c r="FL575" i="16"/>
  <c r="BK575" i="16" s="1"/>
  <c r="FI575" i="16"/>
  <c r="FF575" i="16"/>
  <c r="FL591" i="16"/>
  <c r="BK591" i="16" s="1"/>
  <c r="FF591" i="16"/>
  <c r="FL607" i="16"/>
  <c r="BK607" i="16" s="1"/>
  <c r="FF607" i="16"/>
  <c r="FL623" i="16"/>
  <c r="BK623" i="16" s="1"/>
  <c r="FF623" i="16"/>
  <c r="FL639" i="16"/>
  <c r="BK639" i="16" s="1"/>
  <c r="FI639" i="16"/>
  <c r="FF639" i="16"/>
  <c r="FL655" i="16"/>
  <c r="BK655" i="16" s="1"/>
  <c r="FF655" i="16"/>
  <c r="FI655" i="16"/>
  <c r="FL671" i="16"/>
  <c r="BK671" i="16" s="1"/>
  <c r="FF671" i="16"/>
  <c r="FI671" i="16"/>
  <c r="FL687" i="16"/>
  <c r="BK687" i="16" s="1"/>
  <c r="FF687" i="16"/>
  <c r="FL703" i="16"/>
  <c r="BK703" i="16" s="1"/>
  <c r="FI703" i="16"/>
  <c r="FF703" i="16"/>
  <c r="FL719" i="16"/>
  <c r="BK719" i="16" s="1"/>
  <c r="FF719" i="16"/>
  <c r="FL735" i="16"/>
  <c r="BK735" i="16" s="1"/>
  <c r="FI735" i="16"/>
  <c r="FF735" i="16"/>
  <c r="FI751" i="16"/>
  <c r="FF751" i="16"/>
  <c r="FL751" i="16"/>
  <c r="BK751" i="16" s="1"/>
  <c r="FL767" i="16"/>
  <c r="BK767" i="16" s="1"/>
  <c r="FF767" i="16"/>
  <c r="FL783" i="16"/>
  <c r="BK783" i="16" s="1"/>
  <c r="FI783" i="16"/>
  <c r="FF783" i="16"/>
  <c r="FI799" i="16"/>
  <c r="FF799" i="16"/>
  <c r="FL799" i="16"/>
  <c r="BK799" i="16" s="1"/>
  <c r="FL815" i="16"/>
  <c r="BK815" i="16" s="1"/>
  <c r="FF815" i="16"/>
  <c r="FL831" i="16"/>
  <c r="BK831" i="16" s="1"/>
  <c r="FF831" i="16"/>
  <c r="FI847" i="16"/>
  <c r="FF847" i="16"/>
  <c r="FL847" i="16"/>
  <c r="BK847" i="16" s="1"/>
  <c r="FI863" i="16"/>
  <c r="FF863" i="16"/>
  <c r="FI879" i="16"/>
  <c r="FF879" i="16"/>
  <c r="FL895" i="16"/>
  <c r="BK895" i="16" s="1"/>
  <c r="FF895" i="16"/>
  <c r="FL911" i="16"/>
  <c r="BK911" i="16" s="1"/>
  <c r="FF911" i="16"/>
  <c r="FI911" i="16"/>
  <c r="FI927" i="16"/>
  <c r="FF927" i="16"/>
  <c r="FL943" i="16"/>
  <c r="BK943" i="16" s="1"/>
  <c r="FF943" i="16"/>
  <c r="FL959" i="16"/>
  <c r="BK959" i="16" s="1"/>
  <c r="FI959" i="16"/>
  <c r="FF959" i="16"/>
  <c r="FL975" i="16"/>
  <c r="BK975" i="16" s="1"/>
  <c r="FF975" i="16"/>
  <c r="FI991" i="16"/>
  <c r="FL991" i="16"/>
  <c r="BK991" i="16" s="1"/>
  <c r="FF991" i="16"/>
  <c r="FI1007" i="16"/>
  <c r="FL1007" i="16"/>
  <c r="BK1007" i="16" s="1"/>
  <c r="FF1007" i="16"/>
  <c r="FF26" i="16"/>
  <c r="FF74" i="16"/>
  <c r="FF97" i="16"/>
  <c r="FF123" i="16"/>
  <c r="FF146" i="16"/>
  <c r="FF171" i="16"/>
  <c r="FF194" i="16"/>
  <c r="FF224" i="16"/>
  <c r="FF252" i="16"/>
  <c r="FF282" i="16"/>
  <c r="FF309" i="16"/>
  <c r="FF339" i="16"/>
  <c r="FF368" i="16"/>
  <c r="FF397" i="16"/>
  <c r="FF426" i="16"/>
  <c r="FF456" i="16"/>
  <c r="FF482" i="16"/>
  <c r="FF509" i="16"/>
  <c r="FF539" i="16"/>
  <c r="FF596" i="16"/>
  <c r="FF625" i="16"/>
  <c r="FF654" i="16"/>
  <c r="FF713" i="16"/>
  <c r="FF740" i="16"/>
  <c r="FF770" i="16"/>
  <c r="FF797" i="16"/>
  <c r="FF825" i="16"/>
  <c r="FF853" i="16"/>
  <c r="FF882" i="16"/>
  <c r="FF912" i="16"/>
  <c r="FF940" i="16"/>
  <c r="FF997" i="16"/>
  <c r="FI98" i="16"/>
  <c r="FI139" i="16"/>
  <c r="FI184" i="16"/>
  <c r="FI235" i="16"/>
  <c r="FI375" i="16"/>
  <c r="FI425" i="16"/>
  <c r="FI473" i="16"/>
  <c r="FI526" i="16"/>
  <c r="FI578" i="16"/>
  <c r="FI631" i="16"/>
  <c r="FI687" i="16"/>
  <c r="FI743" i="16"/>
  <c r="FI948" i="16"/>
  <c r="FI1015" i="16"/>
  <c r="FL84" i="16"/>
  <c r="BK84" i="16" s="1"/>
  <c r="FL159" i="16"/>
  <c r="BK159" i="16" s="1"/>
  <c r="FL230" i="16"/>
  <c r="BK230" i="16" s="1"/>
  <c r="FL311" i="16"/>
  <c r="BK311" i="16" s="1"/>
  <c r="FL388" i="16"/>
  <c r="BK388" i="16" s="1"/>
  <c r="FL651" i="16"/>
  <c r="BK651" i="16" s="1"/>
  <c r="FL927" i="16"/>
  <c r="BK927" i="16" s="1"/>
  <c r="FL995" i="16"/>
  <c r="BK995" i="16" s="1"/>
  <c r="FI995" i="16"/>
  <c r="FL1011" i="16"/>
  <c r="BK1011" i="16" s="1"/>
  <c r="FI1011" i="16"/>
  <c r="FF995" i="16"/>
  <c r="FF1003" i="16"/>
  <c r="FI986" i="16"/>
  <c r="FF986" i="16"/>
  <c r="FI1006" i="16"/>
  <c r="FF1014" i="16"/>
  <c r="CI16" i="16"/>
  <c r="CR16" i="16"/>
  <c r="CQ16" i="16"/>
  <c r="CP16" i="16"/>
  <c r="CO16" i="16"/>
  <c r="CN16" i="16"/>
  <c r="CM16" i="16"/>
  <c r="CL16" i="16"/>
  <c r="CK16" i="16"/>
  <c r="CJ16" i="16"/>
  <c r="AF1" i="16" l="1"/>
  <c r="AL1" i="16"/>
  <c r="AM1" i="16"/>
  <c r="AJ1" i="16"/>
  <c r="DN1016" i="16"/>
  <c r="DM1016" i="16"/>
  <c r="DL1016" i="16"/>
  <c r="DK1016" i="16"/>
  <c r="DJ1016" i="16"/>
  <c r="DI1016" i="16"/>
  <c r="DH1016" i="16"/>
  <c r="DG1016" i="16"/>
  <c r="DF1016" i="16"/>
  <c r="DE1016" i="16"/>
  <c r="DN1015" i="16"/>
  <c r="DM1015" i="16"/>
  <c r="DL1015" i="16"/>
  <c r="DK1015" i="16"/>
  <c r="DJ1015" i="16"/>
  <c r="DI1015" i="16"/>
  <c r="DH1015" i="16"/>
  <c r="DG1015" i="16"/>
  <c r="DF1015" i="16"/>
  <c r="DE1015" i="16"/>
  <c r="DN1014" i="16"/>
  <c r="DM1014" i="16"/>
  <c r="DL1014" i="16"/>
  <c r="DK1014" i="16"/>
  <c r="DJ1014" i="16"/>
  <c r="DI1014" i="16"/>
  <c r="DH1014" i="16"/>
  <c r="DG1014" i="16"/>
  <c r="DF1014" i="16"/>
  <c r="DE1014" i="16"/>
  <c r="DN1013" i="16"/>
  <c r="DM1013" i="16"/>
  <c r="DL1013" i="16"/>
  <c r="DK1013" i="16"/>
  <c r="DJ1013" i="16"/>
  <c r="DI1013" i="16"/>
  <c r="DH1013" i="16"/>
  <c r="DG1013" i="16"/>
  <c r="DF1013" i="16"/>
  <c r="DE1013" i="16"/>
  <c r="DN1012" i="16"/>
  <c r="DM1012" i="16"/>
  <c r="DL1012" i="16"/>
  <c r="DK1012" i="16"/>
  <c r="DJ1012" i="16"/>
  <c r="DI1012" i="16"/>
  <c r="DH1012" i="16"/>
  <c r="DG1012" i="16"/>
  <c r="DF1012" i="16"/>
  <c r="DE1012" i="16"/>
  <c r="DN1011" i="16"/>
  <c r="DM1011" i="16"/>
  <c r="DL1011" i="16"/>
  <c r="DK1011" i="16"/>
  <c r="DJ1011" i="16"/>
  <c r="DI1011" i="16"/>
  <c r="DH1011" i="16"/>
  <c r="DG1011" i="16"/>
  <c r="DF1011" i="16"/>
  <c r="DE1011" i="16"/>
  <c r="DN1010" i="16"/>
  <c r="DM1010" i="16"/>
  <c r="DL1010" i="16"/>
  <c r="DK1010" i="16"/>
  <c r="DJ1010" i="16"/>
  <c r="DI1010" i="16"/>
  <c r="DH1010" i="16"/>
  <c r="DG1010" i="16"/>
  <c r="DF1010" i="16"/>
  <c r="DE1010" i="16"/>
  <c r="DN1009" i="16"/>
  <c r="DM1009" i="16"/>
  <c r="DL1009" i="16"/>
  <c r="DK1009" i="16"/>
  <c r="DJ1009" i="16"/>
  <c r="DI1009" i="16"/>
  <c r="DH1009" i="16"/>
  <c r="DG1009" i="16"/>
  <c r="DF1009" i="16"/>
  <c r="DE1009" i="16"/>
  <c r="DN1008" i="16"/>
  <c r="DM1008" i="16"/>
  <c r="DL1008" i="16"/>
  <c r="DK1008" i="16"/>
  <c r="DJ1008" i="16"/>
  <c r="DI1008" i="16"/>
  <c r="DH1008" i="16"/>
  <c r="DG1008" i="16"/>
  <c r="DF1008" i="16"/>
  <c r="DE1008" i="16"/>
  <c r="DN1007" i="16"/>
  <c r="DM1007" i="16"/>
  <c r="DL1007" i="16"/>
  <c r="DK1007" i="16"/>
  <c r="DJ1007" i="16"/>
  <c r="DI1007" i="16"/>
  <c r="DH1007" i="16"/>
  <c r="DG1007" i="16"/>
  <c r="DF1007" i="16"/>
  <c r="DE1007" i="16"/>
  <c r="DN1006" i="16"/>
  <c r="DM1006" i="16"/>
  <c r="DL1006" i="16"/>
  <c r="DK1006" i="16"/>
  <c r="DJ1006" i="16"/>
  <c r="DI1006" i="16"/>
  <c r="DH1006" i="16"/>
  <c r="DG1006" i="16"/>
  <c r="DF1006" i="16"/>
  <c r="DE1006" i="16"/>
  <c r="DN1005" i="16"/>
  <c r="DM1005" i="16"/>
  <c r="DL1005" i="16"/>
  <c r="DK1005" i="16"/>
  <c r="DJ1005" i="16"/>
  <c r="DI1005" i="16"/>
  <c r="DH1005" i="16"/>
  <c r="DG1005" i="16"/>
  <c r="DF1005" i="16"/>
  <c r="DE1005" i="16"/>
  <c r="DN1004" i="16"/>
  <c r="DM1004" i="16"/>
  <c r="DL1004" i="16"/>
  <c r="DK1004" i="16"/>
  <c r="DJ1004" i="16"/>
  <c r="DI1004" i="16"/>
  <c r="DH1004" i="16"/>
  <c r="DG1004" i="16"/>
  <c r="DF1004" i="16"/>
  <c r="DE1004" i="16"/>
  <c r="DN1003" i="16"/>
  <c r="DM1003" i="16"/>
  <c r="DL1003" i="16"/>
  <c r="DK1003" i="16"/>
  <c r="DJ1003" i="16"/>
  <c r="DI1003" i="16"/>
  <c r="DH1003" i="16"/>
  <c r="DG1003" i="16"/>
  <c r="DF1003" i="16"/>
  <c r="DE1003" i="16"/>
  <c r="DN1002" i="16"/>
  <c r="DM1002" i="16"/>
  <c r="DL1002" i="16"/>
  <c r="DK1002" i="16"/>
  <c r="DJ1002" i="16"/>
  <c r="DI1002" i="16"/>
  <c r="DH1002" i="16"/>
  <c r="DG1002" i="16"/>
  <c r="DF1002" i="16"/>
  <c r="DE1002" i="16"/>
  <c r="DN1001" i="16"/>
  <c r="DM1001" i="16"/>
  <c r="DL1001" i="16"/>
  <c r="DK1001" i="16"/>
  <c r="DJ1001" i="16"/>
  <c r="DI1001" i="16"/>
  <c r="DH1001" i="16"/>
  <c r="DG1001" i="16"/>
  <c r="DF1001" i="16"/>
  <c r="DE1001" i="16"/>
  <c r="DN1000" i="16"/>
  <c r="DM1000" i="16"/>
  <c r="DL1000" i="16"/>
  <c r="DK1000" i="16"/>
  <c r="DJ1000" i="16"/>
  <c r="DI1000" i="16"/>
  <c r="DH1000" i="16"/>
  <c r="DG1000" i="16"/>
  <c r="DF1000" i="16"/>
  <c r="DE1000" i="16"/>
  <c r="DN999" i="16"/>
  <c r="DM999" i="16"/>
  <c r="DL999" i="16"/>
  <c r="DK999" i="16"/>
  <c r="DJ999" i="16"/>
  <c r="DI999" i="16"/>
  <c r="DH999" i="16"/>
  <c r="DG999" i="16"/>
  <c r="DF999" i="16"/>
  <c r="DE999" i="16"/>
  <c r="DN998" i="16"/>
  <c r="DM998" i="16"/>
  <c r="DL998" i="16"/>
  <c r="DK998" i="16"/>
  <c r="DJ998" i="16"/>
  <c r="DI998" i="16"/>
  <c r="DH998" i="16"/>
  <c r="DG998" i="16"/>
  <c r="DF998" i="16"/>
  <c r="DE998" i="16"/>
  <c r="DN997" i="16"/>
  <c r="DM997" i="16"/>
  <c r="DL997" i="16"/>
  <c r="DK997" i="16"/>
  <c r="DJ997" i="16"/>
  <c r="DI997" i="16"/>
  <c r="DH997" i="16"/>
  <c r="DG997" i="16"/>
  <c r="DF997" i="16"/>
  <c r="DE997" i="16"/>
  <c r="DN996" i="16"/>
  <c r="DM996" i="16"/>
  <c r="DL996" i="16"/>
  <c r="DK996" i="16"/>
  <c r="DJ996" i="16"/>
  <c r="DI996" i="16"/>
  <c r="DH996" i="16"/>
  <c r="DG996" i="16"/>
  <c r="DF996" i="16"/>
  <c r="DE996" i="16"/>
  <c r="DN995" i="16"/>
  <c r="DM995" i="16"/>
  <c r="DL995" i="16"/>
  <c r="DK995" i="16"/>
  <c r="DJ995" i="16"/>
  <c r="DI995" i="16"/>
  <c r="DH995" i="16"/>
  <c r="DG995" i="16"/>
  <c r="DF995" i="16"/>
  <c r="DE995" i="16"/>
  <c r="DN994" i="16"/>
  <c r="DM994" i="16"/>
  <c r="DL994" i="16"/>
  <c r="DK994" i="16"/>
  <c r="DJ994" i="16"/>
  <c r="DI994" i="16"/>
  <c r="DH994" i="16"/>
  <c r="DG994" i="16"/>
  <c r="DF994" i="16"/>
  <c r="DE994" i="16"/>
  <c r="DN993" i="16"/>
  <c r="DM993" i="16"/>
  <c r="DL993" i="16"/>
  <c r="DK993" i="16"/>
  <c r="DJ993" i="16"/>
  <c r="DI993" i="16"/>
  <c r="DH993" i="16"/>
  <c r="DG993" i="16"/>
  <c r="DF993" i="16"/>
  <c r="DE993" i="16"/>
  <c r="DN992" i="16"/>
  <c r="DM992" i="16"/>
  <c r="DL992" i="16"/>
  <c r="DK992" i="16"/>
  <c r="DJ992" i="16"/>
  <c r="DI992" i="16"/>
  <c r="DH992" i="16"/>
  <c r="DG992" i="16"/>
  <c r="DF992" i="16"/>
  <c r="DE992" i="16"/>
  <c r="DN991" i="16"/>
  <c r="DM991" i="16"/>
  <c r="DL991" i="16"/>
  <c r="DK991" i="16"/>
  <c r="DJ991" i="16"/>
  <c r="DI991" i="16"/>
  <c r="DH991" i="16"/>
  <c r="DG991" i="16"/>
  <c r="DF991" i="16"/>
  <c r="DE991" i="16"/>
  <c r="DN990" i="16"/>
  <c r="DM990" i="16"/>
  <c r="DL990" i="16"/>
  <c r="DK990" i="16"/>
  <c r="DJ990" i="16"/>
  <c r="DI990" i="16"/>
  <c r="DH990" i="16"/>
  <c r="DG990" i="16"/>
  <c r="DF990" i="16"/>
  <c r="DE990" i="16"/>
  <c r="DN989" i="16"/>
  <c r="DM989" i="16"/>
  <c r="DL989" i="16"/>
  <c r="DK989" i="16"/>
  <c r="DJ989" i="16"/>
  <c r="DI989" i="16"/>
  <c r="DH989" i="16"/>
  <c r="DG989" i="16"/>
  <c r="DF989" i="16"/>
  <c r="DE989" i="16"/>
  <c r="DN988" i="16"/>
  <c r="DM988" i="16"/>
  <c r="DL988" i="16"/>
  <c r="DK988" i="16"/>
  <c r="DJ988" i="16"/>
  <c r="DI988" i="16"/>
  <c r="DH988" i="16"/>
  <c r="DG988" i="16"/>
  <c r="DF988" i="16"/>
  <c r="DE988" i="16"/>
  <c r="DN987" i="16"/>
  <c r="DM987" i="16"/>
  <c r="DL987" i="16"/>
  <c r="DK987" i="16"/>
  <c r="DJ987" i="16"/>
  <c r="DI987" i="16"/>
  <c r="DH987" i="16"/>
  <c r="DG987" i="16"/>
  <c r="DF987" i="16"/>
  <c r="DE987" i="16"/>
  <c r="DN986" i="16"/>
  <c r="DM986" i="16"/>
  <c r="DL986" i="16"/>
  <c r="DK986" i="16"/>
  <c r="DJ986" i="16"/>
  <c r="DI986" i="16"/>
  <c r="DH986" i="16"/>
  <c r="DG986" i="16"/>
  <c r="DF986" i="16"/>
  <c r="DE986" i="16"/>
  <c r="DN985" i="16"/>
  <c r="DM985" i="16"/>
  <c r="DL985" i="16"/>
  <c r="DK985" i="16"/>
  <c r="DJ985" i="16"/>
  <c r="DI985" i="16"/>
  <c r="DH985" i="16"/>
  <c r="DG985" i="16"/>
  <c r="DF985" i="16"/>
  <c r="DE985" i="16"/>
  <c r="DN984" i="16"/>
  <c r="DM984" i="16"/>
  <c r="DL984" i="16"/>
  <c r="DK984" i="16"/>
  <c r="DJ984" i="16"/>
  <c r="DI984" i="16"/>
  <c r="DH984" i="16"/>
  <c r="DG984" i="16"/>
  <c r="DF984" i="16"/>
  <c r="DE984" i="16"/>
  <c r="DN983" i="16"/>
  <c r="DM983" i="16"/>
  <c r="DL983" i="16"/>
  <c r="DK983" i="16"/>
  <c r="DJ983" i="16"/>
  <c r="DI983" i="16"/>
  <c r="DH983" i="16"/>
  <c r="DG983" i="16"/>
  <c r="DF983" i="16"/>
  <c r="DE983" i="16"/>
  <c r="DN982" i="16"/>
  <c r="DM982" i="16"/>
  <c r="DL982" i="16"/>
  <c r="DK982" i="16"/>
  <c r="DJ982" i="16"/>
  <c r="DI982" i="16"/>
  <c r="DH982" i="16"/>
  <c r="DG982" i="16"/>
  <c r="DF982" i="16"/>
  <c r="DE982" i="16"/>
  <c r="DN981" i="16"/>
  <c r="DM981" i="16"/>
  <c r="DL981" i="16"/>
  <c r="DK981" i="16"/>
  <c r="DJ981" i="16"/>
  <c r="DI981" i="16"/>
  <c r="DH981" i="16"/>
  <c r="DG981" i="16"/>
  <c r="DF981" i="16"/>
  <c r="DE981" i="16"/>
  <c r="DN980" i="16"/>
  <c r="DM980" i="16"/>
  <c r="DL980" i="16"/>
  <c r="DK980" i="16"/>
  <c r="DJ980" i="16"/>
  <c r="DI980" i="16"/>
  <c r="DH980" i="16"/>
  <c r="DG980" i="16"/>
  <c r="DF980" i="16"/>
  <c r="DE980" i="16"/>
  <c r="DN979" i="16"/>
  <c r="DM979" i="16"/>
  <c r="DL979" i="16"/>
  <c r="DK979" i="16"/>
  <c r="DJ979" i="16"/>
  <c r="DI979" i="16"/>
  <c r="DH979" i="16"/>
  <c r="DG979" i="16"/>
  <c r="DF979" i="16"/>
  <c r="DE979" i="16"/>
  <c r="DN978" i="16"/>
  <c r="DM978" i="16"/>
  <c r="DL978" i="16"/>
  <c r="DK978" i="16"/>
  <c r="DJ978" i="16"/>
  <c r="DI978" i="16"/>
  <c r="DH978" i="16"/>
  <c r="DG978" i="16"/>
  <c r="DF978" i="16"/>
  <c r="DE978" i="16"/>
  <c r="DN977" i="16"/>
  <c r="DM977" i="16"/>
  <c r="DL977" i="16"/>
  <c r="DK977" i="16"/>
  <c r="DJ977" i="16"/>
  <c r="DI977" i="16"/>
  <c r="DH977" i="16"/>
  <c r="DG977" i="16"/>
  <c r="DF977" i="16"/>
  <c r="DE977" i="16"/>
  <c r="DN976" i="16"/>
  <c r="DM976" i="16"/>
  <c r="DL976" i="16"/>
  <c r="DK976" i="16"/>
  <c r="DJ976" i="16"/>
  <c r="DI976" i="16"/>
  <c r="DH976" i="16"/>
  <c r="DG976" i="16"/>
  <c r="DF976" i="16"/>
  <c r="DE976" i="16"/>
  <c r="DN975" i="16"/>
  <c r="DM975" i="16"/>
  <c r="DL975" i="16"/>
  <c r="DK975" i="16"/>
  <c r="DJ975" i="16"/>
  <c r="DI975" i="16"/>
  <c r="DH975" i="16"/>
  <c r="DG975" i="16"/>
  <c r="DF975" i="16"/>
  <c r="DE975" i="16"/>
  <c r="DN974" i="16"/>
  <c r="DM974" i="16"/>
  <c r="DL974" i="16"/>
  <c r="DK974" i="16"/>
  <c r="DJ974" i="16"/>
  <c r="DI974" i="16"/>
  <c r="DH974" i="16"/>
  <c r="DG974" i="16"/>
  <c r="DF974" i="16"/>
  <c r="DE974" i="16"/>
  <c r="DN973" i="16"/>
  <c r="DM973" i="16"/>
  <c r="DL973" i="16"/>
  <c r="DK973" i="16"/>
  <c r="DJ973" i="16"/>
  <c r="DI973" i="16"/>
  <c r="DH973" i="16"/>
  <c r="DG973" i="16"/>
  <c r="DF973" i="16"/>
  <c r="DE973" i="16"/>
  <c r="DN972" i="16"/>
  <c r="DM972" i="16"/>
  <c r="DL972" i="16"/>
  <c r="DK972" i="16"/>
  <c r="DJ972" i="16"/>
  <c r="DI972" i="16"/>
  <c r="DH972" i="16"/>
  <c r="DG972" i="16"/>
  <c r="DF972" i="16"/>
  <c r="DE972" i="16"/>
  <c r="DN971" i="16"/>
  <c r="DM971" i="16"/>
  <c r="DL971" i="16"/>
  <c r="DK971" i="16"/>
  <c r="DJ971" i="16"/>
  <c r="DI971" i="16"/>
  <c r="DH971" i="16"/>
  <c r="DG971" i="16"/>
  <c r="DF971" i="16"/>
  <c r="DE971" i="16"/>
  <c r="DN970" i="16"/>
  <c r="DM970" i="16"/>
  <c r="DL970" i="16"/>
  <c r="DK970" i="16"/>
  <c r="DJ970" i="16"/>
  <c r="DI970" i="16"/>
  <c r="DH970" i="16"/>
  <c r="DG970" i="16"/>
  <c r="DF970" i="16"/>
  <c r="DE970" i="16"/>
  <c r="DN969" i="16"/>
  <c r="DM969" i="16"/>
  <c r="DL969" i="16"/>
  <c r="DK969" i="16"/>
  <c r="DJ969" i="16"/>
  <c r="DI969" i="16"/>
  <c r="DH969" i="16"/>
  <c r="DG969" i="16"/>
  <c r="DF969" i="16"/>
  <c r="DE969" i="16"/>
  <c r="DN968" i="16"/>
  <c r="DM968" i="16"/>
  <c r="DL968" i="16"/>
  <c r="DK968" i="16"/>
  <c r="DJ968" i="16"/>
  <c r="DI968" i="16"/>
  <c r="DH968" i="16"/>
  <c r="DG968" i="16"/>
  <c r="DF968" i="16"/>
  <c r="DE968" i="16"/>
  <c r="DN967" i="16"/>
  <c r="DM967" i="16"/>
  <c r="DL967" i="16"/>
  <c r="DK967" i="16"/>
  <c r="DJ967" i="16"/>
  <c r="DI967" i="16"/>
  <c r="DH967" i="16"/>
  <c r="DG967" i="16"/>
  <c r="DF967" i="16"/>
  <c r="DE967" i="16"/>
  <c r="DN966" i="16"/>
  <c r="DM966" i="16"/>
  <c r="DL966" i="16"/>
  <c r="DK966" i="16"/>
  <c r="DJ966" i="16"/>
  <c r="DI966" i="16"/>
  <c r="DH966" i="16"/>
  <c r="DG966" i="16"/>
  <c r="DF966" i="16"/>
  <c r="DE966" i="16"/>
  <c r="DN965" i="16"/>
  <c r="DM965" i="16"/>
  <c r="DL965" i="16"/>
  <c r="DK965" i="16"/>
  <c r="DJ965" i="16"/>
  <c r="DI965" i="16"/>
  <c r="DH965" i="16"/>
  <c r="DG965" i="16"/>
  <c r="DF965" i="16"/>
  <c r="DE965" i="16"/>
  <c r="DN964" i="16"/>
  <c r="DM964" i="16"/>
  <c r="DL964" i="16"/>
  <c r="DK964" i="16"/>
  <c r="DJ964" i="16"/>
  <c r="DI964" i="16"/>
  <c r="DH964" i="16"/>
  <c r="DG964" i="16"/>
  <c r="DF964" i="16"/>
  <c r="DE964" i="16"/>
  <c r="DN963" i="16"/>
  <c r="DM963" i="16"/>
  <c r="DL963" i="16"/>
  <c r="DK963" i="16"/>
  <c r="DJ963" i="16"/>
  <c r="DI963" i="16"/>
  <c r="DH963" i="16"/>
  <c r="DG963" i="16"/>
  <c r="DF963" i="16"/>
  <c r="DE963" i="16"/>
  <c r="DN962" i="16"/>
  <c r="DM962" i="16"/>
  <c r="DL962" i="16"/>
  <c r="DK962" i="16"/>
  <c r="DJ962" i="16"/>
  <c r="DI962" i="16"/>
  <c r="DH962" i="16"/>
  <c r="DG962" i="16"/>
  <c r="DF962" i="16"/>
  <c r="DE962" i="16"/>
  <c r="DN961" i="16"/>
  <c r="DM961" i="16"/>
  <c r="DL961" i="16"/>
  <c r="DK961" i="16"/>
  <c r="DJ961" i="16"/>
  <c r="DI961" i="16"/>
  <c r="DH961" i="16"/>
  <c r="DG961" i="16"/>
  <c r="DF961" i="16"/>
  <c r="DE961" i="16"/>
  <c r="DN960" i="16"/>
  <c r="DM960" i="16"/>
  <c r="DL960" i="16"/>
  <c r="DK960" i="16"/>
  <c r="DJ960" i="16"/>
  <c r="DI960" i="16"/>
  <c r="DH960" i="16"/>
  <c r="DG960" i="16"/>
  <c r="DF960" i="16"/>
  <c r="DE960" i="16"/>
  <c r="DN959" i="16"/>
  <c r="DM959" i="16"/>
  <c r="DL959" i="16"/>
  <c r="DK959" i="16"/>
  <c r="DJ959" i="16"/>
  <c r="DI959" i="16"/>
  <c r="DH959" i="16"/>
  <c r="DG959" i="16"/>
  <c r="DF959" i="16"/>
  <c r="DE959" i="16"/>
  <c r="DN958" i="16"/>
  <c r="DM958" i="16"/>
  <c r="DL958" i="16"/>
  <c r="DK958" i="16"/>
  <c r="DJ958" i="16"/>
  <c r="DI958" i="16"/>
  <c r="DH958" i="16"/>
  <c r="DG958" i="16"/>
  <c r="DF958" i="16"/>
  <c r="DE958" i="16"/>
  <c r="DN957" i="16"/>
  <c r="DM957" i="16"/>
  <c r="DL957" i="16"/>
  <c r="DK957" i="16"/>
  <c r="DJ957" i="16"/>
  <c r="DI957" i="16"/>
  <c r="DH957" i="16"/>
  <c r="DG957" i="16"/>
  <c r="DF957" i="16"/>
  <c r="DE957" i="16"/>
  <c r="DN956" i="16"/>
  <c r="DM956" i="16"/>
  <c r="DL956" i="16"/>
  <c r="DK956" i="16"/>
  <c r="DJ956" i="16"/>
  <c r="DI956" i="16"/>
  <c r="DH956" i="16"/>
  <c r="DG956" i="16"/>
  <c r="DF956" i="16"/>
  <c r="DE956" i="16"/>
  <c r="DN955" i="16"/>
  <c r="DM955" i="16"/>
  <c r="DL955" i="16"/>
  <c r="DK955" i="16"/>
  <c r="DJ955" i="16"/>
  <c r="DI955" i="16"/>
  <c r="DH955" i="16"/>
  <c r="DG955" i="16"/>
  <c r="DF955" i="16"/>
  <c r="DE955" i="16"/>
  <c r="DN954" i="16"/>
  <c r="DM954" i="16"/>
  <c r="DL954" i="16"/>
  <c r="DK954" i="16"/>
  <c r="DJ954" i="16"/>
  <c r="DI954" i="16"/>
  <c r="DH954" i="16"/>
  <c r="DG954" i="16"/>
  <c r="DF954" i="16"/>
  <c r="DE954" i="16"/>
  <c r="DN953" i="16"/>
  <c r="DM953" i="16"/>
  <c r="DL953" i="16"/>
  <c r="DK953" i="16"/>
  <c r="DJ953" i="16"/>
  <c r="DI953" i="16"/>
  <c r="DH953" i="16"/>
  <c r="DG953" i="16"/>
  <c r="DF953" i="16"/>
  <c r="DE953" i="16"/>
  <c r="DN952" i="16"/>
  <c r="DM952" i="16"/>
  <c r="DL952" i="16"/>
  <c r="DK952" i="16"/>
  <c r="DJ952" i="16"/>
  <c r="DI952" i="16"/>
  <c r="DH952" i="16"/>
  <c r="DG952" i="16"/>
  <c r="DF952" i="16"/>
  <c r="DE952" i="16"/>
  <c r="DN951" i="16"/>
  <c r="DM951" i="16"/>
  <c r="DL951" i="16"/>
  <c r="DK951" i="16"/>
  <c r="DJ951" i="16"/>
  <c r="DI951" i="16"/>
  <c r="DH951" i="16"/>
  <c r="DG951" i="16"/>
  <c r="DF951" i="16"/>
  <c r="DE951" i="16"/>
  <c r="DN950" i="16"/>
  <c r="DM950" i="16"/>
  <c r="DL950" i="16"/>
  <c r="DK950" i="16"/>
  <c r="DJ950" i="16"/>
  <c r="DI950" i="16"/>
  <c r="DH950" i="16"/>
  <c r="DG950" i="16"/>
  <c r="DF950" i="16"/>
  <c r="DE950" i="16"/>
  <c r="DN949" i="16"/>
  <c r="DM949" i="16"/>
  <c r="DL949" i="16"/>
  <c r="DK949" i="16"/>
  <c r="DJ949" i="16"/>
  <c r="DI949" i="16"/>
  <c r="DH949" i="16"/>
  <c r="DG949" i="16"/>
  <c r="DF949" i="16"/>
  <c r="DE949" i="16"/>
  <c r="DN948" i="16"/>
  <c r="DM948" i="16"/>
  <c r="DL948" i="16"/>
  <c r="DK948" i="16"/>
  <c r="DJ948" i="16"/>
  <c r="DI948" i="16"/>
  <c r="DH948" i="16"/>
  <c r="DG948" i="16"/>
  <c r="DF948" i="16"/>
  <c r="DE948" i="16"/>
  <c r="DN947" i="16"/>
  <c r="DM947" i="16"/>
  <c r="DL947" i="16"/>
  <c r="DK947" i="16"/>
  <c r="DJ947" i="16"/>
  <c r="DI947" i="16"/>
  <c r="DH947" i="16"/>
  <c r="DG947" i="16"/>
  <c r="DF947" i="16"/>
  <c r="DE947" i="16"/>
  <c r="DN946" i="16"/>
  <c r="DM946" i="16"/>
  <c r="DL946" i="16"/>
  <c r="DK946" i="16"/>
  <c r="DJ946" i="16"/>
  <c r="DI946" i="16"/>
  <c r="DH946" i="16"/>
  <c r="DG946" i="16"/>
  <c r="DF946" i="16"/>
  <c r="DE946" i="16"/>
  <c r="DN945" i="16"/>
  <c r="DM945" i="16"/>
  <c r="DL945" i="16"/>
  <c r="DK945" i="16"/>
  <c r="DJ945" i="16"/>
  <c r="DI945" i="16"/>
  <c r="DH945" i="16"/>
  <c r="DG945" i="16"/>
  <c r="DF945" i="16"/>
  <c r="DE945" i="16"/>
  <c r="DN944" i="16"/>
  <c r="DM944" i="16"/>
  <c r="DL944" i="16"/>
  <c r="DK944" i="16"/>
  <c r="DJ944" i="16"/>
  <c r="DI944" i="16"/>
  <c r="DH944" i="16"/>
  <c r="DG944" i="16"/>
  <c r="DF944" i="16"/>
  <c r="DE944" i="16"/>
  <c r="DN943" i="16"/>
  <c r="DM943" i="16"/>
  <c r="DL943" i="16"/>
  <c r="DK943" i="16"/>
  <c r="DJ943" i="16"/>
  <c r="DI943" i="16"/>
  <c r="DH943" i="16"/>
  <c r="DG943" i="16"/>
  <c r="DF943" i="16"/>
  <c r="DE943" i="16"/>
  <c r="DN942" i="16"/>
  <c r="DM942" i="16"/>
  <c r="DL942" i="16"/>
  <c r="DK942" i="16"/>
  <c r="DJ942" i="16"/>
  <c r="DI942" i="16"/>
  <c r="DH942" i="16"/>
  <c r="DG942" i="16"/>
  <c r="DF942" i="16"/>
  <c r="DE942" i="16"/>
  <c r="DN941" i="16"/>
  <c r="DM941" i="16"/>
  <c r="DL941" i="16"/>
  <c r="DK941" i="16"/>
  <c r="DJ941" i="16"/>
  <c r="DI941" i="16"/>
  <c r="DH941" i="16"/>
  <c r="DG941" i="16"/>
  <c r="DF941" i="16"/>
  <c r="DE941" i="16"/>
  <c r="DN940" i="16"/>
  <c r="DM940" i="16"/>
  <c r="DL940" i="16"/>
  <c r="DK940" i="16"/>
  <c r="DJ940" i="16"/>
  <c r="DI940" i="16"/>
  <c r="DH940" i="16"/>
  <c r="DG940" i="16"/>
  <c r="DF940" i="16"/>
  <c r="DE940" i="16"/>
  <c r="DN939" i="16"/>
  <c r="DM939" i="16"/>
  <c r="DL939" i="16"/>
  <c r="DK939" i="16"/>
  <c r="DJ939" i="16"/>
  <c r="DI939" i="16"/>
  <c r="DH939" i="16"/>
  <c r="DG939" i="16"/>
  <c r="DF939" i="16"/>
  <c r="DE939" i="16"/>
  <c r="DN938" i="16"/>
  <c r="DM938" i="16"/>
  <c r="DL938" i="16"/>
  <c r="DK938" i="16"/>
  <c r="DJ938" i="16"/>
  <c r="DI938" i="16"/>
  <c r="DH938" i="16"/>
  <c r="DG938" i="16"/>
  <c r="DF938" i="16"/>
  <c r="DE938" i="16"/>
  <c r="DN937" i="16"/>
  <c r="DM937" i="16"/>
  <c r="DL937" i="16"/>
  <c r="DK937" i="16"/>
  <c r="DJ937" i="16"/>
  <c r="DI937" i="16"/>
  <c r="DH937" i="16"/>
  <c r="DG937" i="16"/>
  <c r="DF937" i="16"/>
  <c r="DE937" i="16"/>
  <c r="DN936" i="16"/>
  <c r="DM936" i="16"/>
  <c r="DL936" i="16"/>
  <c r="DK936" i="16"/>
  <c r="DJ936" i="16"/>
  <c r="DI936" i="16"/>
  <c r="DH936" i="16"/>
  <c r="DG936" i="16"/>
  <c r="DF936" i="16"/>
  <c r="DE936" i="16"/>
  <c r="DN935" i="16"/>
  <c r="DM935" i="16"/>
  <c r="DL935" i="16"/>
  <c r="DK935" i="16"/>
  <c r="DJ935" i="16"/>
  <c r="DI935" i="16"/>
  <c r="DH935" i="16"/>
  <c r="DG935" i="16"/>
  <c r="DF935" i="16"/>
  <c r="DE935" i="16"/>
  <c r="DN934" i="16"/>
  <c r="DM934" i="16"/>
  <c r="DL934" i="16"/>
  <c r="DK934" i="16"/>
  <c r="DJ934" i="16"/>
  <c r="DI934" i="16"/>
  <c r="DH934" i="16"/>
  <c r="DG934" i="16"/>
  <c r="DF934" i="16"/>
  <c r="DE934" i="16"/>
  <c r="DN933" i="16"/>
  <c r="DM933" i="16"/>
  <c r="DL933" i="16"/>
  <c r="DK933" i="16"/>
  <c r="DJ933" i="16"/>
  <c r="DI933" i="16"/>
  <c r="DH933" i="16"/>
  <c r="DG933" i="16"/>
  <c r="DF933" i="16"/>
  <c r="DE933" i="16"/>
  <c r="DN932" i="16"/>
  <c r="DM932" i="16"/>
  <c r="DL932" i="16"/>
  <c r="DK932" i="16"/>
  <c r="DJ932" i="16"/>
  <c r="DI932" i="16"/>
  <c r="DH932" i="16"/>
  <c r="DG932" i="16"/>
  <c r="DF932" i="16"/>
  <c r="DE932" i="16"/>
  <c r="DN931" i="16"/>
  <c r="DM931" i="16"/>
  <c r="DL931" i="16"/>
  <c r="DK931" i="16"/>
  <c r="DJ931" i="16"/>
  <c r="DI931" i="16"/>
  <c r="DH931" i="16"/>
  <c r="DG931" i="16"/>
  <c r="DF931" i="16"/>
  <c r="DE931" i="16"/>
  <c r="DN930" i="16"/>
  <c r="DM930" i="16"/>
  <c r="DL930" i="16"/>
  <c r="DK930" i="16"/>
  <c r="DJ930" i="16"/>
  <c r="DI930" i="16"/>
  <c r="DH930" i="16"/>
  <c r="DG930" i="16"/>
  <c r="DF930" i="16"/>
  <c r="DE930" i="16"/>
  <c r="DN929" i="16"/>
  <c r="DM929" i="16"/>
  <c r="DL929" i="16"/>
  <c r="DK929" i="16"/>
  <c r="DJ929" i="16"/>
  <c r="DI929" i="16"/>
  <c r="DH929" i="16"/>
  <c r="DG929" i="16"/>
  <c r="DF929" i="16"/>
  <c r="DE929" i="16"/>
  <c r="DN928" i="16"/>
  <c r="DM928" i="16"/>
  <c r="DL928" i="16"/>
  <c r="DK928" i="16"/>
  <c r="DJ928" i="16"/>
  <c r="DI928" i="16"/>
  <c r="DH928" i="16"/>
  <c r="DG928" i="16"/>
  <c r="DF928" i="16"/>
  <c r="DE928" i="16"/>
  <c r="DN927" i="16"/>
  <c r="DM927" i="16"/>
  <c r="DL927" i="16"/>
  <c r="DK927" i="16"/>
  <c r="DJ927" i="16"/>
  <c r="DI927" i="16"/>
  <c r="DH927" i="16"/>
  <c r="DG927" i="16"/>
  <c r="DF927" i="16"/>
  <c r="DE927" i="16"/>
  <c r="DN926" i="16"/>
  <c r="DM926" i="16"/>
  <c r="DL926" i="16"/>
  <c r="DK926" i="16"/>
  <c r="DJ926" i="16"/>
  <c r="DI926" i="16"/>
  <c r="DH926" i="16"/>
  <c r="DG926" i="16"/>
  <c r="DF926" i="16"/>
  <c r="DE926" i="16"/>
  <c r="DN925" i="16"/>
  <c r="DM925" i="16"/>
  <c r="DL925" i="16"/>
  <c r="DK925" i="16"/>
  <c r="DJ925" i="16"/>
  <c r="DI925" i="16"/>
  <c r="DH925" i="16"/>
  <c r="DG925" i="16"/>
  <c r="DF925" i="16"/>
  <c r="DE925" i="16"/>
  <c r="DN924" i="16"/>
  <c r="DM924" i="16"/>
  <c r="DL924" i="16"/>
  <c r="DK924" i="16"/>
  <c r="DJ924" i="16"/>
  <c r="DI924" i="16"/>
  <c r="DH924" i="16"/>
  <c r="DG924" i="16"/>
  <c r="DF924" i="16"/>
  <c r="DE924" i="16"/>
  <c r="DN923" i="16"/>
  <c r="DM923" i="16"/>
  <c r="DL923" i="16"/>
  <c r="DK923" i="16"/>
  <c r="DJ923" i="16"/>
  <c r="DI923" i="16"/>
  <c r="DH923" i="16"/>
  <c r="DG923" i="16"/>
  <c r="DF923" i="16"/>
  <c r="DE923" i="16"/>
  <c r="DN922" i="16"/>
  <c r="DM922" i="16"/>
  <c r="DL922" i="16"/>
  <c r="DK922" i="16"/>
  <c r="DJ922" i="16"/>
  <c r="DI922" i="16"/>
  <c r="DH922" i="16"/>
  <c r="DG922" i="16"/>
  <c r="DF922" i="16"/>
  <c r="DE922" i="16"/>
  <c r="DN921" i="16"/>
  <c r="DM921" i="16"/>
  <c r="DL921" i="16"/>
  <c r="DK921" i="16"/>
  <c r="DJ921" i="16"/>
  <c r="DI921" i="16"/>
  <c r="DH921" i="16"/>
  <c r="DG921" i="16"/>
  <c r="DF921" i="16"/>
  <c r="DE921" i="16"/>
  <c r="DN920" i="16"/>
  <c r="DM920" i="16"/>
  <c r="DL920" i="16"/>
  <c r="DK920" i="16"/>
  <c r="DJ920" i="16"/>
  <c r="DI920" i="16"/>
  <c r="DH920" i="16"/>
  <c r="DG920" i="16"/>
  <c r="DF920" i="16"/>
  <c r="DE920" i="16"/>
  <c r="DN919" i="16"/>
  <c r="DM919" i="16"/>
  <c r="DL919" i="16"/>
  <c r="DK919" i="16"/>
  <c r="DJ919" i="16"/>
  <c r="DI919" i="16"/>
  <c r="DH919" i="16"/>
  <c r="DG919" i="16"/>
  <c r="DF919" i="16"/>
  <c r="DE919" i="16"/>
  <c r="DN918" i="16"/>
  <c r="DM918" i="16"/>
  <c r="DL918" i="16"/>
  <c r="DK918" i="16"/>
  <c r="DJ918" i="16"/>
  <c r="DI918" i="16"/>
  <c r="DH918" i="16"/>
  <c r="DG918" i="16"/>
  <c r="DF918" i="16"/>
  <c r="DE918" i="16"/>
  <c r="DN917" i="16"/>
  <c r="DM917" i="16"/>
  <c r="DL917" i="16"/>
  <c r="DK917" i="16"/>
  <c r="DJ917" i="16"/>
  <c r="DI917" i="16"/>
  <c r="DH917" i="16"/>
  <c r="DG917" i="16"/>
  <c r="DF917" i="16"/>
  <c r="DE917" i="16"/>
  <c r="DN916" i="16"/>
  <c r="DM916" i="16"/>
  <c r="DL916" i="16"/>
  <c r="DK916" i="16"/>
  <c r="DJ916" i="16"/>
  <c r="DI916" i="16"/>
  <c r="DH916" i="16"/>
  <c r="DG916" i="16"/>
  <c r="DF916" i="16"/>
  <c r="DE916" i="16"/>
  <c r="DN915" i="16"/>
  <c r="DM915" i="16"/>
  <c r="DL915" i="16"/>
  <c r="DK915" i="16"/>
  <c r="DJ915" i="16"/>
  <c r="DI915" i="16"/>
  <c r="DH915" i="16"/>
  <c r="DG915" i="16"/>
  <c r="DF915" i="16"/>
  <c r="DE915" i="16"/>
  <c r="DN914" i="16"/>
  <c r="DM914" i="16"/>
  <c r="DL914" i="16"/>
  <c r="DK914" i="16"/>
  <c r="DJ914" i="16"/>
  <c r="DI914" i="16"/>
  <c r="DH914" i="16"/>
  <c r="DG914" i="16"/>
  <c r="DF914" i="16"/>
  <c r="DE914" i="16"/>
  <c r="DN913" i="16"/>
  <c r="DM913" i="16"/>
  <c r="DL913" i="16"/>
  <c r="DK913" i="16"/>
  <c r="DJ913" i="16"/>
  <c r="DI913" i="16"/>
  <c r="DH913" i="16"/>
  <c r="DG913" i="16"/>
  <c r="DF913" i="16"/>
  <c r="DE913" i="16"/>
  <c r="DN912" i="16"/>
  <c r="DM912" i="16"/>
  <c r="DL912" i="16"/>
  <c r="DK912" i="16"/>
  <c r="DJ912" i="16"/>
  <c r="DI912" i="16"/>
  <c r="DH912" i="16"/>
  <c r="DG912" i="16"/>
  <c r="DF912" i="16"/>
  <c r="DE912" i="16"/>
  <c r="DN911" i="16"/>
  <c r="DM911" i="16"/>
  <c r="DL911" i="16"/>
  <c r="DK911" i="16"/>
  <c r="DJ911" i="16"/>
  <c r="DI911" i="16"/>
  <c r="DH911" i="16"/>
  <c r="DG911" i="16"/>
  <c r="DF911" i="16"/>
  <c r="DE911" i="16"/>
  <c r="DN910" i="16"/>
  <c r="DM910" i="16"/>
  <c r="DL910" i="16"/>
  <c r="DK910" i="16"/>
  <c r="DJ910" i="16"/>
  <c r="DI910" i="16"/>
  <c r="DH910" i="16"/>
  <c r="DG910" i="16"/>
  <c r="DF910" i="16"/>
  <c r="DE910" i="16"/>
  <c r="DN909" i="16"/>
  <c r="DM909" i="16"/>
  <c r="DL909" i="16"/>
  <c r="DK909" i="16"/>
  <c r="DJ909" i="16"/>
  <c r="DI909" i="16"/>
  <c r="DH909" i="16"/>
  <c r="DG909" i="16"/>
  <c r="DF909" i="16"/>
  <c r="DE909" i="16"/>
  <c r="DN908" i="16"/>
  <c r="DM908" i="16"/>
  <c r="DL908" i="16"/>
  <c r="DK908" i="16"/>
  <c r="DJ908" i="16"/>
  <c r="DI908" i="16"/>
  <c r="DH908" i="16"/>
  <c r="DG908" i="16"/>
  <c r="DF908" i="16"/>
  <c r="DE908" i="16"/>
  <c r="DN907" i="16"/>
  <c r="DM907" i="16"/>
  <c r="DL907" i="16"/>
  <c r="DK907" i="16"/>
  <c r="DJ907" i="16"/>
  <c r="DI907" i="16"/>
  <c r="DH907" i="16"/>
  <c r="DG907" i="16"/>
  <c r="DF907" i="16"/>
  <c r="DE907" i="16"/>
  <c r="DN906" i="16"/>
  <c r="DM906" i="16"/>
  <c r="DL906" i="16"/>
  <c r="DK906" i="16"/>
  <c r="DJ906" i="16"/>
  <c r="DI906" i="16"/>
  <c r="DH906" i="16"/>
  <c r="DG906" i="16"/>
  <c r="DF906" i="16"/>
  <c r="DE906" i="16"/>
  <c r="DN905" i="16"/>
  <c r="DM905" i="16"/>
  <c r="DL905" i="16"/>
  <c r="DK905" i="16"/>
  <c r="DJ905" i="16"/>
  <c r="DI905" i="16"/>
  <c r="DH905" i="16"/>
  <c r="DG905" i="16"/>
  <c r="DF905" i="16"/>
  <c r="DE905" i="16"/>
  <c r="DN904" i="16"/>
  <c r="DM904" i="16"/>
  <c r="DL904" i="16"/>
  <c r="DK904" i="16"/>
  <c r="DJ904" i="16"/>
  <c r="DI904" i="16"/>
  <c r="DH904" i="16"/>
  <c r="DG904" i="16"/>
  <c r="DF904" i="16"/>
  <c r="DE904" i="16"/>
  <c r="DN903" i="16"/>
  <c r="DM903" i="16"/>
  <c r="DL903" i="16"/>
  <c r="DK903" i="16"/>
  <c r="DJ903" i="16"/>
  <c r="DI903" i="16"/>
  <c r="DH903" i="16"/>
  <c r="DG903" i="16"/>
  <c r="DF903" i="16"/>
  <c r="DE903" i="16"/>
  <c r="DN902" i="16"/>
  <c r="DM902" i="16"/>
  <c r="DL902" i="16"/>
  <c r="DK902" i="16"/>
  <c r="DJ902" i="16"/>
  <c r="DI902" i="16"/>
  <c r="DH902" i="16"/>
  <c r="DG902" i="16"/>
  <c r="DF902" i="16"/>
  <c r="DE902" i="16"/>
  <c r="DN901" i="16"/>
  <c r="DM901" i="16"/>
  <c r="DL901" i="16"/>
  <c r="DK901" i="16"/>
  <c r="DJ901" i="16"/>
  <c r="DI901" i="16"/>
  <c r="DH901" i="16"/>
  <c r="DG901" i="16"/>
  <c r="DF901" i="16"/>
  <c r="DE901" i="16"/>
  <c r="DN900" i="16"/>
  <c r="DM900" i="16"/>
  <c r="DL900" i="16"/>
  <c r="DK900" i="16"/>
  <c r="DJ900" i="16"/>
  <c r="DI900" i="16"/>
  <c r="DH900" i="16"/>
  <c r="DG900" i="16"/>
  <c r="DF900" i="16"/>
  <c r="DE900" i="16"/>
  <c r="DN899" i="16"/>
  <c r="DM899" i="16"/>
  <c r="DL899" i="16"/>
  <c r="DK899" i="16"/>
  <c r="DJ899" i="16"/>
  <c r="DI899" i="16"/>
  <c r="DH899" i="16"/>
  <c r="DG899" i="16"/>
  <c r="DF899" i="16"/>
  <c r="DE899" i="16"/>
  <c r="DN898" i="16"/>
  <c r="DM898" i="16"/>
  <c r="DL898" i="16"/>
  <c r="DK898" i="16"/>
  <c r="DJ898" i="16"/>
  <c r="DI898" i="16"/>
  <c r="DH898" i="16"/>
  <c r="DG898" i="16"/>
  <c r="DF898" i="16"/>
  <c r="DE898" i="16"/>
  <c r="DN897" i="16"/>
  <c r="DM897" i="16"/>
  <c r="DL897" i="16"/>
  <c r="DK897" i="16"/>
  <c r="DJ897" i="16"/>
  <c r="DI897" i="16"/>
  <c r="DH897" i="16"/>
  <c r="DG897" i="16"/>
  <c r="DF897" i="16"/>
  <c r="DE897" i="16"/>
  <c r="DN896" i="16"/>
  <c r="DM896" i="16"/>
  <c r="DL896" i="16"/>
  <c r="DK896" i="16"/>
  <c r="DJ896" i="16"/>
  <c r="DI896" i="16"/>
  <c r="DH896" i="16"/>
  <c r="DG896" i="16"/>
  <c r="DF896" i="16"/>
  <c r="DE896" i="16"/>
  <c r="DN895" i="16"/>
  <c r="DM895" i="16"/>
  <c r="DL895" i="16"/>
  <c r="DK895" i="16"/>
  <c r="DJ895" i="16"/>
  <c r="DI895" i="16"/>
  <c r="DH895" i="16"/>
  <c r="DG895" i="16"/>
  <c r="DF895" i="16"/>
  <c r="DE895" i="16"/>
  <c r="DN894" i="16"/>
  <c r="DM894" i="16"/>
  <c r="DL894" i="16"/>
  <c r="DK894" i="16"/>
  <c r="DJ894" i="16"/>
  <c r="DI894" i="16"/>
  <c r="DH894" i="16"/>
  <c r="DG894" i="16"/>
  <c r="DF894" i="16"/>
  <c r="DE894" i="16"/>
  <c r="DN893" i="16"/>
  <c r="DM893" i="16"/>
  <c r="DL893" i="16"/>
  <c r="DK893" i="16"/>
  <c r="DJ893" i="16"/>
  <c r="DI893" i="16"/>
  <c r="DH893" i="16"/>
  <c r="DG893" i="16"/>
  <c r="DF893" i="16"/>
  <c r="DE893" i="16"/>
  <c r="DN892" i="16"/>
  <c r="DM892" i="16"/>
  <c r="DL892" i="16"/>
  <c r="DK892" i="16"/>
  <c r="DJ892" i="16"/>
  <c r="DI892" i="16"/>
  <c r="DH892" i="16"/>
  <c r="DG892" i="16"/>
  <c r="DF892" i="16"/>
  <c r="DE892" i="16"/>
  <c r="DN891" i="16"/>
  <c r="DM891" i="16"/>
  <c r="DL891" i="16"/>
  <c r="DK891" i="16"/>
  <c r="DJ891" i="16"/>
  <c r="DI891" i="16"/>
  <c r="DH891" i="16"/>
  <c r="DG891" i="16"/>
  <c r="DF891" i="16"/>
  <c r="DE891" i="16"/>
  <c r="DN890" i="16"/>
  <c r="DM890" i="16"/>
  <c r="DL890" i="16"/>
  <c r="DK890" i="16"/>
  <c r="DJ890" i="16"/>
  <c r="DI890" i="16"/>
  <c r="DH890" i="16"/>
  <c r="DG890" i="16"/>
  <c r="DF890" i="16"/>
  <c r="DE890" i="16"/>
  <c r="DN889" i="16"/>
  <c r="DM889" i="16"/>
  <c r="DL889" i="16"/>
  <c r="DK889" i="16"/>
  <c r="DJ889" i="16"/>
  <c r="DI889" i="16"/>
  <c r="DH889" i="16"/>
  <c r="DG889" i="16"/>
  <c r="DF889" i="16"/>
  <c r="DE889" i="16"/>
  <c r="DN888" i="16"/>
  <c r="DM888" i="16"/>
  <c r="DL888" i="16"/>
  <c r="DK888" i="16"/>
  <c r="DJ888" i="16"/>
  <c r="DI888" i="16"/>
  <c r="DH888" i="16"/>
  <c r="DG888" i="16"/>
  <c r="DF888" i="16"/>
  <c r="DE888" i="16"/>
  <c r="DN887" i="16"/>
  <c r="DM887" i="16"/>
  <c r="DL887" i="16"/>
  <c r="DK887" i="16"/>
  <c r="DJ887" i="16"/>
  <c r="DI887" i="16"/>
  <c r="DH887" i="16"/>
  <c r="DG887" i="16"/>
  <c r="DF887" i="16"/>
  <c r="DE887" i="16"/>
  <c r="DN886" i="16"/>
  <c r="DM886" i="16"/>
  <c r="DL886" i="16"/>
  <c r="DK886" i="16"/>
  <c r="DJ886" i="16"/>
  <c r="DI886" i="16"/>
  <c r="DH886" i="16"/>
  <c r="DG886" i="16"/>
  <c r="DF886" i="16"/>
  <c r="DE886" i="16"/>
  <c r="DN885" i="16"/>
  <c r="DM885" i="16"/>
  <c r="DL885" i="16"/>
  <c r="DK885" i="16"/>
  <c r="DJ885" i="16"/>
  <c r="DI885" i="16"/>
  <c r="DH885" i="16"/>
  <c r="DG885" i="16"/>
  <c r="DF885" i="16"/>
  <c r="DE885" i="16"/>
  <c r="DN884" i="16"/>
  <c r="DM884" i="16"/>
  <c r="DL884" i="16"/>
  <c r="DK884" i="16"/>
  <c r="DJ884" i="16"/>
  <c r="DI884" i="16"/>
  <c r="DH884" i="16"/>
  <c r="DG884" i="16"/>
  <c r="DF884" i="16"/>
  <c r="DE884" i="16"/>
  <c r="DN883" i="16"/>
  <c r="DM883" i="16"/>
  <c r="DL883" i="16"/>
  <c r="DK883" i="16"/>
  <c r="DJ883" i="16"/>
  <c r="DI883" i="16"/>
  <c r="DH883" i="16"/>
  <c r="DG883" i="16"/>
  <c r="DF883" i="16"/>
  <c r="DE883" i="16"/>
  <c r="DN882" i="16"/>
  <c r="DM882" i="16"/>
  <c r="DL882" i="16"/>
  <c r="DK882" i="16"/>
  <c r="DJ882" i="16"/>
  <c r="DI882" i="16"/>
  <c r="DH882" i="16"/>
  <c r="DG882" i="16"/>
  <c r="DF882" i="16"/>
  <c r="DE882" i="16"/>
  <c r="DN881" i="16"/>
  <c r="DM881" i="16"/>
  <c r="DL881" i="16"/>
  <c r="DK881" i="16"/>
  <c r="DJ881" i="16"/>
  <c r="DI881" i="16"/>
  <c r="DH881" i="16"/>
  <c r="DG881" i="16"/>
  <c r="DF881" i="16"/>
  <c r="DE881" i="16"/>
  <c r="DN880" i="16"/>
  <c r="DM880" i="16"/>
  <c r="DL880" i="16"/>
  <c r="DK880" i="16"/>
  <c r="DJ880" i="16"/>
  <c r="DI880" i="16"/>
  <c r="DH880" i="16"/>
  <c r="DG880" i="16"/>
  <c r="DF880" i="16"/>
  <c r="DE880" i="16"/>
  <c r="DN879" i="16"/>
  <c r="DM879" i="16"/>
  <c r="DL879" i="16"/>
  <c r="DK879" i="16"/>
  <c r="DJ879" i="16"/>
  <c r="DI879" i="16"/>
  <c r="DH879" i="16"/>
  <c r="DG879" i="16"/>
  <c r="DF879" i="16"/>
  <c r="DE879" i="16"/>
  <c r="DN878" i="16"/>
  <c r="DM878" i="16"/>
  <c r="DL878" i="16"/>
  <c r="DK878" i="16"/>
  <c r="DJ878" i="16"/>
  <c r="DI878" i="16"/>
  <c r="DH878" i="16"/>
  <c r="DG878" i="16"/>
  <c r="DF878" i="16"/>
  <c r="DE878" i="16"/>
  <c r="DN877" i="16"/>
  <c r="DM877" i="16"/>
  <c r="DL877" i="16"/>
  <c r="DK877" i="16"/>
  <c r="DJ877" i="16"/>
  <c r="DI877" i="16"/>
  <c r="DH877" i="16"/>
  <c r="DG877" i="16"/>
  <c r="DF877" i="16"/>
  <c r="DE877" i="16"/>
  <c r="DN876" i="16"/>
  <c r="DM876" i="16"/>
  <c r="DL876" i="16"/>
  <c r="DK876" i="16"/>
  <c r="DJ876" i="16"/>
  <c r="DI876" i="16"/>
  <c r="DH876" i="16"/>
  <c r="DG876" i="16"/>
  <c r="DF876" i="16"/>
  <c r="DE876" i="16"/>
  <c r="DN875" i="16"/>
  <c r="DM875" i="16"/>
  <c r="DL875" i="16"/>
  <c r="DK875" i="16"/>
  <c r="DJ875" i="16"/>
  <c r="DI875" i="16"/>
  <c r="DH875" i="16"/>
  <c r="DG875" i="16"/>
  <c r="DF875" i="16"/>
  <c r="DE875" i="16"/>
  <c r="DN874" i="16"/>
  <c r="DM874" i="16"/>
  <c r="DL874" i="16"/>
  <c r="DK874" i="16"/>
  <c r="DJ874" i="16"/>
  <c r="DI874" i="16"/>
  <c r="DH874" i="16"/>
  <c r="DG874" i="16"/>
  <c r="DF874" i="16"/>
  <c r="DE874" i="16"/>
  <c r="DN873" i="16"/>
  <c r="DM873" i="16"/>
  <c r="DL873" i="16"/>
  <c r="DK873" i="16"/>
  <c r="DJ873" i="16"/>
  <c r="DI873" i="16"/>
  <c r="DH873" i="16"/>
  <c r="DG873" i="16"/>
  <c r="DF873" i="16"/>
  <c r="DE873" i="16"/>
  <c r="DN872" i="16"/>
  <c r="DM872" i="16"/>
  <c r="DL872" i="16"/>
  <c r="DK872" i="16"/>
  <c r="DJ872" i="16"/>
  <c r="DI872" i="16"/>
  <c r="DH872" i="16"/>
  <c r="DG872" i="16"/>
  <c r="DF872" i="16"/>
  <c r="DE872" i="16"/>
  <c r="DN871" i="16"/>
  <c r="DM871" i="16"/>
  <c r="DL871" i="16"/>
  <c r="DK871" i="16"/>
  <c r="DJ871" i="16"/>
  <c r="DI871" i="16"/>
  <c r="DH871" i="16"/>
  <c r="DG871" i="16"/>
  <c r="DF871" i="16"/>
  <c r="DE871" i="16"/>
  <c r="DN870" i="16"/>
  <c r="DM870" i="16"/>
  <c r="DL870" i="16"/>
  <c r="DK870" i="16"/>
  <c r="DJ870" i="16"/>
  <c r="DI870" i="16"/>
  <c r="DH870" i="16"/>
  <c r="DG870" i="16"/>
  <c r="DF870" i="16"/>
  <c r="DE870" i="16"/>
  <c r="DN869" i="16"/>
  <c r="DM869" i="16"/>
  <c r="DL869" i="16"/>
  <c r="DK869" i="16"/>
  <c r="DJ869" i="16"/>
  <c r="DI869" i="16"/>
  <c r="DH869" i="16"/>
  <c r="DG869" i="16"/>
  <c r="DF869" i="16"/>
  <c r="DE869" i="16"/>
  <c r="DN868" i="16"/>
  <c r="DM868" i="16"/>
  <c r="DL868" i="16"/>
  <c r="DK868" i="16"/>
  <c r="DJ868" i="16"/>
  <c r="DI868" i="16"/>
  <c r="DH868" i="16"/>
  <c r="DG868" i="16"/>
  <c r="DF868" i="16"/>
  <c r="DE868" i="16"/>
  <c r="DN867" i="16"/>
  <c r="DM867" i="16"/>
  <c r="DL867" i="16"/>
  <c r="DK867" i="16"/>
  <c r="DJ867" i="16"/>
  <c r="DI867" i="16"/>
  <c r="DH867" i="16"/>
  <c r="DG867" i="16"/>
  <c r="DF867" i="16"/>
  <c r="DE867" i="16"/>
  <c r="DN866" i="16"/>
  <c r="DM866" i="16"/>
  <c r="DL866" i="16"/>
  <c r="DK866" i="16"/>
  <c r="DJ866" i="16"/>
  <c r="DI866" i="16"/>
  <c r="DH866" i="16"/>
  <c r="DG866" i="16"/>
  <c r="DF866" i="16"/>
  <c r="DE866" i="16"/>
  <c r="DN865" i="16"/>
  <c r="DM865" i="16"/>
  <c r="DL865" i="16"/>
  <c r="DK865" i="16"/>
  <c r="DJ865" i="16"/>
  <c r="DI865" i="16"/>
  <c r="DH865" i="16"/>
  <c r="DG865" i="16"/>
  <c r="DF865" i="16"/>
  <c r="DE865" i="16"/>
  <c r="DN864" i="16"/>
  <c r="DM864" i="16"/>
  <c r="DL864" i="16"/>
  <c r="DK864" i="16"/>
  <c r="DJ864" i="16"/>
  <c r="DI864" i="16"/>
  <c r="DH864" i="16"/>
  <c r="DG864" i="16"/>
  <c r="DF864" i="16"/>
  <c r="DE864" i="16"/>
  <c r="DN863" i="16"/>
  <c r="DM863" i="16"/>
  <c r="DL863" i="16"/>
  <c r="DK863" i="16"/>
  <c r="DJ863" i="16"/>
  <c r="DI863" i="16"/>
  <c r="DH863" i="16"/>
  <c r="DG863" i="16"/>
  <c r="DF863" i="16"/>
  <c r="DE863" i="16"/>
  <c r="DN862" i="16"/>
  <c r="DM862" i="16"/>
  <c r="DL862" i="16"/>
  <c r="DK862" i="16"/>
  <c r="DJ862" i="16"/>
  <c r="DI862" i="16"/>
  <c r="DH862" i="16"/>
  <c r="DG862" i="16"/>
  <c r="DF862" i="16"/>
  <c r="DE862" i="16"/>
  <c r="DN861" i="16"/>
  <c r="DM861" i="16"/>
  <c r="DL861" i="16"/>
  <c r="DK861" i="16"/>
  <c r="DJ861" i="16"/>
  <c r="DI861" i="16"/>
  <c r="DH861" i="16"/>
  <c r="DG861" i="16"/>
  <c r="DF861" i="16"/>
  <c r="DE861" i="16"/>
  <c r="DN860" i="16"/>
  <c r="DM860" i="16"/>
  <c r="DL860" i="16"/>
  <c r="DK860" i="16"/>
  <c r="DJ860" i="16"/>
  <c r="DI860" i="16"/>
  <c r="DH860" i="16"/>
  <c r="DG860" i="16"/>
  <c r="DF860" i="16"/>
  <c r="DE860" i="16"/>
  <c r="DN859" i="16"/>
  <c r="DM859" i="16"/>
  <c r="DL859" i="16"/>
  <c r="DK859" i="16"/>
  <c r="DJ859" i="16"/>
  <c r="DI859" i="16"/>
  <c r="DH859" i="16"/>
  <c r="DG859" i="16"/>
  <c r="DF859" i="16"/>
  <c r="DE859" i="16"/>
  <c r="DN858" i="16"/>
  <c r="DM858" i="16"/>
  <c r="DL858" i="16"/>
  <c r="DK858" i="16"/>
  <c r="DJ858" i="16"/>
  <c r="DI858" i="16"/>
  <c r="DH858" i="16"/>
  <c r="DG858" i="16"/>
  <c r="DF858" i="16"/>
  <c r="DE858" i="16"/>
  <c r="DN857" i="16"/>
  <c r="DM857" i="16"/>
  <c r="DL857" i="16"/>
  <c r="DK857" i="16"/>
  <c r="DJ857" i="16"/>
  <c r="DI857" i="16"/>
  <c r="DH857" i="16"/>
  <c r="DG857" i="16"/>
  <c r="DF857" i="16"/>
  <c r="DE857" i="16"/>
  <c r="DN856" i="16"/>
  <c r="DM856" i="16"/>
  <c r="DL856" i="16"/>
  <c r="DK856" i="16"/>
  <c r="DJ856" i="16"/>
  <c r="DI856" i="16"/>
  <c r="DH856" i="16"/>
  <c r="DG856" i="16"/>
  <c r="DF856" i="16"/>
  <c r="DE856" i="16"/>
  <c r="DN855" i="16"/>
  <c r="DM855" i="16"/>
  <c r="DL855" i="16"/>
  <c r="DK855" i="16"/>
  <c r="DJ855" i="16"/>
  <c r="DI855" i="16"/>
  <c r="DH855" i="16"/>
  <c r="DG855" i="16"/>
  <c r="DF855" i="16"/>
  <c r="DE855" i="16"/>
  <c r="DN854" i="16"/>
  <c r="DM854" i="16"/>
  <c r="DL854" i="16"/>
  <c r="DK854" i="16"/>
  <c r="DJ854" i="16"/>
  <c r="DI854" i="16"/>
  <c r="DH854" i="16"/>
  <c r="DG854" i="16"/>
  <c r="DF854" i="16"/>
  <c r="DE854" i="16"/>
  <c r="DN853" i="16"/>
  <c r="DM853" i="16"/>
  <c r="DL853" i="16"/>
  <c r="DK853" i="16"/>
  <c r="DJ853" i="16"/>
  <c r="DI853" i="16"/>
  <c r="DH853" i="16"/>
  <c r="DG853" i="16"/>
  <c r="DF853" i="16"/>
  <c r="DE853" i="16"/>
  <c r="DN852" i="16"/>
  <c r="DM852" i="16"/>
  <c r="DL852" i="16"/>
  <c r="DK852" i="16"/>
  <c r="DJ852" i="16"/>
  <c r="DI852" i="16"/>
  <c r="DH852" i="16"/>
  <c r="DG852" i="16"/>
  <c r="DF852" i="16"/>
  <c r="DE852" i="16"/>
  <c r="DN851" i="16"/>
  <c r="DM851" i="16"/>
  <c r="DL851" i="16"/>
  <c r="DK851" i="16"/>
  <c r="DJ851" i="16"/>
  <c r="DI851" i="16"/>
  <c r="DH851" i="16"/>
  <c r="DG851" i="16"/>
  <c r="DF851" i="16"/>
  <c r="DE851" i="16"/>
  <c r="DN850" i="16"/>
  <c r="DM850" i="16"/>
  <c r="DL850" i="16"/>
  <c r="DK850" i="16"/>
  <c r="DJ850" i="16"/>
  <c r="DI850" i="16"/>
  <c r="DH850" i="16"/>
  <c r="DG850" i="16"/>
  <c r="DF850" i="16"/>
  <c r="DE850" i="16"/>
  <c r="DN849" i="16"/>
  <c r="DM849" i="16"/>
  <c r="DL849" i="16"/>
  <c r="DK849" i="16"/>
  <c r="DJ849" i="16"/>
  <c r="DI849" i="16"/>
  <c r="DH849" i="16"/>
  <c r="DG849" i="16"/>
  <c r="DF849" i="16"/>
  <c r="DE849" i="16"/>
  <c r="DN848" i="16"/>
  <c r="DM848" i="16"/>
  <c r="DL848" i="16"/>
  <c r="DK848" i="16"/>
  <c r="DJ848" i="16"/>
  <c r="DI848" i="16"/>
  <c r="DH848" i="16"/>
  <c r="DG848" i="16"/>
  <c r="DF848" i="16"/>
  <c r="DE848" i="16"/>
  <c r="DN847" i="16"/>
  <c r="DM847" i="16"/>
  <c r="DL847" i="16"/>
  <c r="DK847" i="16"/>
  <c r="DJ847" i="16"/>
  <c r="DI847" i="16"/>
  <c r="DH847" i="16"/>
  <c r="DG847" i="16"/>
  <c r="DF847" i="16"/>
  <c r="DE847" i="16"/>
  <c r="DN846" i="16"/>
  <c r="DM846" i="16"/>
  <c r="DL846" i="16"/>
  <c r="DK846" i="16"/>
  <c r="DJ846" i="16"/>
  <c r="DI846" i="16"/>
  <c r="DH846" i="16"/>
  <c r="DG846" i="16"/>
  <c r="DF846" i="16"/>
  <c r="DE846" i="16"/>
  <c r="DN845" i="16"/>
  <c r="DM845" i="16"/>
  <c r="DL845" i="16"/>
  <c r="DK845" i="16"/>
  <c r="DJ845" i="16"/>
  <c r="DI845" i="16"/>
  <c r="DH845" i="16"/>
  <c r="DG845" i="16"/>
  <c r="DF845" i="16"/>
  <c r="DE845" i="16"/>
  <c r="DN844" i="16"/>
  <c r="DM844" i="16"/>
  <c r="DL844" i="16"/>
  <c r="DK844" i="16"/>
  <c r="DJ844" i="16"/>
  <c r="DI844" i="16"/>
  <c r="DH844" i="16"/>
  <c r="DG844" i="16"/>
  <c r="DF844" i="16"/>
  <c r="DE844" i="16"/>
  <c r="DN843" i="16"/>
  <c r="DM843" i="16"/>
  <c r="DL843" i="16"/>
  <c r="DK843" i="16"/>
  <c r="DJ843" i="16"/>
  <c r="DI843" i="16"/>
  <c r="DH843" i="16"/>
  <c r="DG843" i="16"/>
  <c r="DF843" i="16"/>
  <c r="DE843" i="16"/>
  <c r="DN842" i="16"/>
  <c r="DM842" i="16"/>
  <c r="DL842" i="16"/>
  <c r="DK842" i="16"/>
  <c r="DJ842" i="16"/>
  <c r="DI842" i="16"/>
  <c r="DH842" i="16"/>
  <c r="DG842" i="16"/>
  <c r="DF842" i="16"/>
  <c r="DE842" i="16"/>
  <c r="DN841" i="16"/>
  <c r="DM841" i="16"/>
  <c r="DL841" i="16"/>
  <c r="DK841" i="16"/>
  <c r="DJ841" i="16"/>
  <c r="DI841" i="16"/>
  <c r="DH841" i="16"/>
  <c r="DG841" i="16"/>
  <c r="DF841" i="16"/>
  <c r="DE841" i="16"/>
  <c r="DN840" i="16"/>
  <c r="DM840" i="16"/>
  <c r="DL840" i="16"/>
  <c r="DK840" i="16"/>
  <c r="DJ840" i="16"/>
  <c r="DI840" i="16"/>
  <c r="DH840" i="16"/>
  <c r="DG840" i="16"/>
  <c r="DF840" i="16"/>
  <c r="DE840" i="16"/>
  <c r="DN839" i="16"/>
  <c r="DM839" i="16"/>
  <c r="DL839" i="16"/>
  <c r="DK839" i="16"/>
  <c r="DJ839" i="16"/>
  <c r="DI839" i="16"/>
  <c r="DH839" i="16"/>
  <c r="DG839" i="16"/>
  <c r="DF839" i="16"/>
  <c r="DE839" i="16"/>
  <c r="DN838" i="16"/>
  <c r="DM838" i="16"/>
  <c r="DL838" i="16"/>
  <c r="DK838" i="16"/>
  <c r="DJ838" i="16"/>
  <c r="DI838" i="16"/>
  <c r="DH838" i="16"/>
  <c r="DG838" i="16"/>
  <c r="DF838" i="16"/>
  <c r="DE838" i="16"/>
  <c r="DN837" i="16"/>
  <c r="DM837" i="16"/>
  <c r="DL837" i="16"/>
  <c r="DK837" i="16"/>
  <c r="DJ837" i="16"/>
  <c r="DI837" i="16"/>
  <c r="DH837" i="16"/>
  <c r="DG837" i="16"/>
  <c r="DF837" i="16"/>
  <c r="DE837" i="16"/>
  <c r="DN836" i="16"/>
  <c r="DM836" i="16"/>
  <c r="DL836" i="16"/>
  <c r="DK836" i="16"/>
  <c r="DJ836" i="16"/>
  <c r="DI836" i="16"/>
  <c r="DH836" i="16"/>
  <c r="DG836" i="16"/>
  <c r="DF836" i="16"/>
  <c r="DE836" i="16"/>
  <c r="DN835" i="16"/>
  <c r="DM835" i="16"/>
  <c r="DL835" i="16"/>
  <c r="DK835" i="16"/>
  <c r="DJ835" i="16"/>
  <c r="DI835" i="16"/>
  <c r="DH835" i="16"/>
  <c r="DG835" i="16"/>
  <c r="DF835" i="16"/>
  <c r="DE835" i="16"/>
  <c r="DN834" i="16"/>
  <c r="DM834" i="16"/>
  <c r="DL834" i="16"/>
  <c r="DK834" i="16"/>
  <c r="DJ834" i="16"/>
  <c r="DI834" i="16"/>
  <c r="DH834" i="16"/>
  <c r="DG834" i="16"/>
  <c r="DF834" i="16"/>
  <c r="DE834" i="16"/>
  <c r="DN833" i="16"/>
  <c r="DM833" i="16"/>
  <c r="DL833" i="16"/>
  <c r="DK833" i="16"/>
  <c r="DJ833" i="16"/>
  <c r="DI833" i="16"/>
  <c r="DH833" i="16"/>
  <c r="DG833" i="16"/>
  <c r="DF833" i="16"/>
  <c r="DE833" i="16"/>
  <c r="DN832" i="16"/>
  <c r="DM832" i="16"/>
  <c r="DL832" i="16"/>
  <c r="DK832" i="16"/>
  <c r="DJ832" i="16"/>
  <c r="DI832" i="16"/>
  <c r="DH832" i="16"/>
  <c r="DG832" i="16"/>
  <c r="DF832" i="16"/>
  <c r="DE832" i="16"/>
  <c r="DN831" i="16"/>
  <c r="DM831" i="16"/>
  <c r="DL831" i="16"/>
  <c r="DK831" i="16"/>
  <c r="DJ831" i="16"/>
  <c r="DI831" i="16"/>
  <c r="DH831" i="16"/>
  <c r="DG831" i="16"/>
  <c r="DF831" i="16"/>
  <c r="DE831" i="16"/>
  <c r="DN830" i="16"/>
  <c r="DM830" i="16"/>
  <c r="DL830" i="16"/>
  <c r="DK830" i="16"/>
  <c r="DJ830" i="16"/>
  <c r="DI830" i="16"/>
  <c r="DH830" i="16"/>
  <c r="DG830" i="16"/>
  <c r="DF830" i="16"/>
  <c r="DE830" i="16"/>
  <c r="DN829" i="16"/>
  <c r="DM829" i="16"/>
  <c r="DL829" i="16"/>
  <c r="DK829" i="16"/>
  <c r="DJ829" i="16"/>
  <c r="DI829" i="16"/>
  <c r="DH829" i="16"/>
  <c r="DG829" i="16"/>
  <c r="DF829" i="16"/>
  <c r="DE829" i="16"/>
  <c r="DN828" i="16"/>
  <c r="DM828" i="16"/>
  <c r="DL828" i="16"/>
  <c r="DK828" i="16"/>
  <c r="DJ828" i="16"/>
  <c r="DI828" i="16"/>
  <c r="DH828" i="16"/>
  <c r="DG828" i="16"/>
  <c r="DF828" i="16"/>
  <c r="DE828" i="16"/>
  <c r="DN827" i="16"/>
  <c r="DM827" i="16"/>
  <c r="DL827" i="16"/>
  <c r="DK827" i="16"/>
  <c r="DJ827" i="16"/>
  <c r="DI827" i="16"/>
  <c r="DH827" i="16"/>
  <c r="DG827" i="16"/>
  <c r="DF827" i="16"/>
  <c r="DE827" i="16"/>
  <c r="DN826" i="16"/>
  <c r="DM826" i="16"/>
  <c r="DL826" i="16"/>
  <c r="DK826" i="16"/>
  <c r="DJ826" i="16"/>
  <c r="DI826" i="16"/>
  <c r="DH826" i="16"/>
  <c r="DG826" i="16"/>
  <c r="DF826" i="16"/>
  <c r="DE826" i="16"/>
  <c r="DN825" i="16"/>
  <c r="DM825" i="16"/>
  <c r="DL825" i="16"/>
  <c r="DK825" i="16"/>
  <c r="DJ825" i="16"/>
  <c r="DI825" i="16"/>
  <c r="DH825" i="16"/>
  <c r="DG825" i="16"/>
  <c r="DF825" i="16"/>
  <c r="DE825" i="16"/>
  <c r="DN824" i="16"/>
  <c r="DM824" i="16"/>
  <c r="DL824" i="16"/>
  <c r="DK824" i="16"/>
  <c r="DJ824" i="16"/>
  <c r="DI824" i="16"/>
  <c r="DH824" i="16"/>
  <c r="DG824" i="16"/>
  <c r="DF824" i="16"/>
  <c r="DE824" i="16"/>
  <c r="DN823" i="16"/>
  <c r="DM823" i="16"/>
  <c r="DL823" i="16"/>
  <c r="DK823" i="16"/>
  <c r="DJ823" i="16"/>
  <c r="DI823" i="16"/>
  <c r="DH823" i="16"/>
  <c r="DG823" i="16"/>
  <c r="DF823" i="16"/>
  <c r="DE823" i="16"/>
  <c r="DN822" i="16"/>
  <c r="DM822" i="16"/>
  <c r="DL822" i="16"/>
  <c r="DK822" i="16"/>
  <c r="DJ822" i="16"/>
  <c r="DI822" i="16"/>
  <c r="DH822" i="16"/>
  <c r="DG822" i="16"/>
  <c r="DF822" i="16"/>
  <c r="DE822" i="16"/>
  <c r="DN821" i="16"/>
  <c r="DM821" i="16"/>
  <c r="DL821" i="16"/>
  <c r="DK821" i="16"/>
  <c r="DJ821" i="16"/>
  <c r="DI821" i="16"/>
  <c r="DH821" i="16"/>
  <c r="DG821" i="16"/>
  <c r="DF821" i="16"/>
  <c r="DE821" i="16"/>
  <c r="DN820" i="16"/>
  <c r="DM820" i="16"/>
  <c r="DL820" i="16"/>
  <c r="DK820" i="16"/>
  <c r="DJ820" i="16"/>
  <c r="DI820" i="16"/>
  <c r="DH820" i="16"/>
  <c r="DG820" i="16"/>
  <c r="DF820" i="16"/>
  <c r="DE820" i="16"/>
  <c r="DN819" i="16"/>
  <c r="DM819" i="16"/>
  <c r="DL819" i="16"/>
  <c r="DK819" i="16"/>
  <c r="DJ819" i="16"/>
  <c r="DI819" i="16"/>
  <c r="DH819" i="16"/>
  <c r="DG819" i="16"/>
  <c r="DF819" i="16"/>
  <c r="DE819" i="16"/>
  <c r="DN818" i="16"/>
  <c r="DM818" i="16"/>
  <c r="DL818" i="16"/>
  <c r="DK818" i="16"/>
  <c r="DJ818" i="16"/>
  <c r="DI818" i="16"/>
  <c r="DH818" i="16"/>
  <c r="DG818" i="16"/>
  <c r="DF818" i="16"/>
  <c r="DE818" i="16"/>
  <c r="DN817" i="16"/>
  <c r="DM817" i="16"/>
  <c r="DL817" i="16"/>
  <c r="DK817" i="16"/>
  <c r="DJ817" i="16"/>
  <c r="DI817" i="16"/>
  <c r="DH817" i="16"/>
  <c r="DG817" i="16"/>
  <c r="DF817" i="16"/>
  <c r="DE817" i="16"/>
  <c r="DN816" i="16"/>
  <c r="DM816" i="16"/>
  <c r="DL816" i="16"/>
  <c r="DK816" i="16"/>
  <c r="DJ816" i="16"/>
  <c r="DI816" i="16"/>
  <c r="DH816" i="16"/>
  <c r="DG816" i="16"/>
  <c r="DF816" i="16"/>
  <c r="DE816" i="16"/>
  <c r="DN815" i="16"/>
  <c r="DM815" i="16"/>
  <c r="DL815" i="16"/>
  <c r="DK815" i="16"/>
  <c r="DJ815" i="16"/>
  <c r="DI815" i="16"/>
  <c r="DH815" i="16"/>
  <c r="DG815" i="16"/>
  <c r="DF815" i="16"/>
  <c r="DE815" i="16"/>
  <c r="DN814" i="16"/>
  <c r="DM814" i="16"/>
  <c r="DL814" i="16"/>
  <c r="DK814" i="16"/>
  <c r="DJ814" i="16"/>
  <c r="DI814" i="16"/>
  <c r="DH814" i="16"/>
  <c r="DG814" i="16"/>
  <c r="DF814" i="16"/>
  <c r="DE814" i="16"/>
  <c r="DN813" i="16"/>
  <c r="DM813" i="16"/>
  <c r="DL813" i="16"/>
  <c r="DK813" i="16"/>
  <c r="DJ813" i="16"/>
  <c r="DI813" i="16"/>
  <c r="DH813" i="16"/>
  <c r="DG813" i="16"/>
  <c r="DF813" i="16"/>
  <c r="DE813" i="16"/>
  <c r="DN812" i="16"/>
  <c r="DM812" i="16"/>
  <c r="DL812" i="16"/>
  <c r="DK812" i="16"/>
  <c r="DJ812" i="16"/>
  <c r="DI812" i="16"/>
  <c r="DH812" i="16"/>
  <c r="DG812" i="16"/>
  <c r="DF812" i="16"/>
  <c r="DE812" i="16"/>
  <c r="DN811" i="16"/>
  <c r="DM811" i="16"/>
  <c r="DL811" i="16"/>
  <c r="DK811" i="16"/>
  <c r="DJ811" i="16"/>
  <c r="DI811" i="16"/>
  <c r="DH811" i="16"/>
  <c r="DG811" i="16"/>
  <c r="DF811" i="16"/>
  <c r="DE811" i="16"/>
  <c r="DN810" i="16"/>
  <c r="DM810" i="16"/>
  <c r="DL810" i="16"/>
  <c r="DK810" i="16"/>
  <c r="DJ810" i="16"/>
  <c r="DI810" i="16"/>
  <c r="DH810" i="16"/>
  <c r="DG810" i="16"/>
  <c r="DF810" i="16"/>
  <c r="DE810" i="16"/>
  <c r="DN809" i="16"/>
  <c r="DM809" i="16"/>
  <c r="DL809" i="16"/>
  <c r="DK809" i="16"/>
  <c r="DJ809" i="16"/>
  <c r="DI809" i="16"/>
  <c r="DH809" i="16"/>
  <c r="DG809" i="16"/>
  <c r="DF809" i="16"/>
  <c r="DE809" i="16"/>
  <c r="DN808" i="16"/>
  <c r="DM808" i="16"/>
  <c r="DL808" i="16"/>
  <c r="DK808" i="16"/>
  <c r="DJ808" i="16"/>
  <c r="DI808" i="16"/>
  <c r="DH808" i="16"/>
  <c r="DG808" i="16"/>
  <c r="DF808" i="16"/>
  <c r="DE808" i="16"/>
  <c r="DN807" i="16"/>
  <c r="DM807" i="16"/>
  <c r="DL807" i="16"/>
  <c r="DK807" i="16"/>
  <c r="DJ807" i="16"/>
  <c r="DI807" i="16"/>
  <c r="DH807" i="16"/>
  <c r="DG807" i="16"/>
  <c r="DF807" i="16"/>
  <c r="DE807" i="16"/>
  <c r="DN806" i="16"/>
  <c r="DM806" i="16"/>
  <c r="DL806" i="16"/>
  <c r="DK806" i="16"/>
  <c r="DJ806" i="16"/>
  <c r="DI806" i="16"/>
  <c r="DH806" i="16"/>
  <c r="DG806" i="16"/>
  <c r="DF806" i="16"/>
  <c r="DE806" i="16"/>
  <c r="DN805" i="16"/>
  <c r="DM805" i="16"/>
  <c r="DL805" i="16"/>
  <c r="DK805" i="16"/>
  <c r="DJ805" i="16"/>
  <c r="DI805" i="16"/>
  <c r="DH805" i="16"/>
  <c r="DG805" i="16"/>
  <c r="DF805" i="16"/>
  <c r="DE805" i="16"/>
  <c r="DN804" i="16"/>
  <c r="DM804" i="16"/>
  <c r="DL804" i="16"/>
  <c r="DK804" i="16"/>
  <c r="DJ804" i="16"/>
  <c r="DI804" i="16"/>
  <c r="DH804" i="16"/>
  <c r="DG804" i="16"/>
  <c r="DF804" i="16"/>
  <c r="DE804" i="16"/>
  <c r="DN803" i="16"/>
  <c r="DM803" i="16"/>
  <c r="DL803" i="16"/>
  <c r="DK803" i="16"/>
  <c r="DJ803" i="16"/>
  <c r="DI803" i="16"/>
  <c r="DH803" i="16"/>
  <c r="DG803" i="16"/>
  <c r="DF803" i="16"/>
  <c r="DE803" i="16"/>
  <c r="DN802" i="16"/>
  <c r="DM802" i="16"/>
  <c r="DL802" i="16"/>
  <c r="DK802" i="16"/>
  <c r="DJ802" i="16"/>
  <c r="DI802" i="16"/>
  <c r="DH802" i="16"/>
  <c r="DG802" i="16"/>
  <c r="DF802" i="16"/>
  <c r="DE802" i="16"/>
  <c r="DN801" i="16"/>
  <c r="DM801" i="16"/>
  <c r="DL801" i="16"/>
  <c r="DK801" i="16"/>
  <c r="DJ801" i="16"/>
  <c r="DI801" i="16"/>
  <c r="DH801" i="16"/>
  <c r="DG801" i="16"/>
  <c r="DF801" i="16"/>
  <c r="DE801" i="16"/>
  <c r="DN800" i="16"/>
  <c r="DM800" i="16"/>
  <c r="DL800" i="16"/>
  <c r="DK800" i="16"/>
  <c r="DJ800" i="16"/>
  <c r="DI800" i="16"/>
  <c r="DH800" i="16"/>
  <c r="DG800" i="16"/>
  <c r="DF800" i="16"/>
  <c r="DE800" i="16"/>
  <c r="DN799" i="16"/>
  <c r="DM799" i="16"/>
  <c r="DL799" i="16"/>
  <c r="DK799" i="16"/>
  <c r="DJ799" i="16"/>
  <c r="DI799" i="16"/>
  <c r="DH799" i="16"/>
  <c r="DG799" i="16"/>
  <c r="DF799" i="16"/>
  <c r="DE799" i="16"/>
  <c r="DN798" i="16"/>
  <c r="DM798" i="16"/>
  <c r="DL798" i="16"/>
  <c r="DK798" i="16"/>
  <c r="DJ798" i="16"/>
  <c r="DI798" i="16"/>
  <c r="DH798" i="16"/>
  <c r="DG798" i="16"/>
  <c r="DF798" i="16"/>
  <c r="DE798" i="16"/>
  <c r="DN797" i="16"/>
  <c r="DM797" i="16"/>
  <c r="DL797" i="16"/>
  <c r="DK797" i="16"/>
  <c r="DJ797" i="16"/>
  <c r="DI797" i="16"/>
  <c r="DH797" i="16"/>
  <c r="DG797" i="16"/>
  <c r="DF797" i="16"/>
  <c r="DE797" i="16"/>
  <c r="DN796" i="16"/>
  <c r="DM796" i="16"/>
  <c r="DL796" i="16"/>
  <c r="DK796" i="16"/>
  <c r="DJ796" i="16"/>
  <c r="DI796" i="16"/>
  <c r="DH796" i="16"/>
  <c r="DG796" i="16"/>
  <c r="DF796" i="16"/>
  <c r="DE796" i="16"/>
  <c r="DN795" i="16"/>
  <c r="DM795" i="16"/>
  <c r="DL795" i="16"/>
  <c r="DK795" i="16"/>
  <c r="DJ795" i="16"/>
  <c r="DI795" i="16"/>
  <c r="DH795" i="16"/>
  <c r="DG795" i="16"/>
  <c r="DF795" i="16"/>
  <c r="DE795" i="16"/>
  <c r="DN794" i="16"/>
  <c r="DM794" i="16"/>
  <c r="DL794" i="16"/>
  <c r="DK794" i="16"/>
  <c r="DJ794" i="16"/>
  <c r="DI794" i="16"/>
  <c r="DH794" i="16"/>
  <c r="DG794" i="16"/>
  <c r="DF794" i="16"/>
  <c r="DE794" i="16"/>
  <c r="DN793" i="16"/>
  <c r="DM793" i="16"/>
  <c r="DL793" i="16"/>
  <c r="DK793" i="16"/>
  <c r="DJ793" i="16"/>
  <c r="DI793" i="16"/>
  <c r="DH793" i="16"/>
  <c r="DG793" i="16"/>
  <c r="DF793" i="16"/>
  <c r="DE793" i="16"/>
  <c r="DN792" i="16"/>
  <c r="DM792" i="16"/>
  <c r="DL792" i="16"/>
  <c r="DK792" i="16"/>
  <c r="DJ792" i="16"/>
  <c r="DI792" i="16"/>
  <c r="DH792" i="16"/>
  <c r="DG792" i="16"/>
  <c r="DF792" i="16"/>
  <c r="DE792" i="16"/>
  <c r="DN791" i="16"/>
  <c r="DM791" i="16"/>
  <c r="DL791" i="16"/>
  <c r="DK791" i="16"/>
  <c r="DJ791" i="16"/>
  <c r="DI791" i="16"/>
  <c r="DH791" i="16"/>
  <c r="DG791" i="16"/>
  <c r="DF791" i="16"/>
  <c r="DE791" i="16"/>
  <c r="DN790" i="16"/>
  <c r="DM790" i="16"/>
  <c r="DL790" i="16"/>
  <c r="DK790" i="16"/>
  <c r="DJ790" i="16"/>
  <c r="DI790" i="16"/>
  <c r="DH790" i="16"/>
  <c r="DG790" i="16"/>
  <c r="DF790" i="16"/>
  <c r="DE790" i="16"/>
  <c r="DN789" i="16"/>
  <c r="DM789" i="16"/>
  <c r="DL789" i="16"/>
  <c r="DK789" i="16"/>
  <c r="DJ789" i="16"/>
  <c r="DI789" i="16"/>
  <c r="DH789" i="16"/>
  <c r="DG789" i="16"/>
  <c r="DF789" i="16"/>
  <c r="DE789" i="16"/>
  <c r="DN788" i="16"/>
  <c r="DM788" i="16"/>
  <c r="DL788" i="16"/>
  <c r="DK788" i="16"/>
  <c r="DJ788" i="16"/>
  <c r="DI788" i="16"/>
  <c r="DH788" i="16"/>
  <c r="DG788" i="16"/>
  <c r="DF788" i="16"/>
  <c r="DE788" i="16"/>
  <c r="DN787" i="16"/>
  <c r="DM787" i="16"/>
  <c r="DL787" i="16"/>
  <c r="DK787" i="16"/>
  <c r="DJ787" i="16"/>
  <c r="DI787" i="16"/>
  <c r="DH787" i="16"/>
  <c r="DG787" i="16"/>
  <c r="DF787" i="16"/>
  <c r="DE787" i="16"/>
  <c r="DN786" i="16"/>
  <c r="DM786" i="16"/>
  <c r="DL786" i="16"/>
  <c r="DK786" i="16"/>
  <c r="DJ786" i="16"/>
  <c r="DI786" i="16"/>
  <c r="DH786" i="16"/>
  <c r="DG786" i="16"/>
  <c r="DF786" i="16"/>
  <c r="DE786" i="16"/>
  <c r="DN785" i="16"/>
  <c r="DM785" i="16"/>
  <c r="DL785" i="16"/>
  <c r="DK785" i="16"/>
  <c r="DJ785" i="16"/>
  <c r="DI785" i="16"/>
  <c r="DH785" i="16"/>
  <c r="DG785" i="16"/>
  <c r="DF785" i="16"/>
  <c r="DE785" i="16"/>
  <c r="DN784" i="16"/>
  <c r="DM784" i="16"/>
  <c r="DL784" i="16"/>
  <c r="DK784" i="16"/>
  <c r="DJ784" i="16"/>
  <c r="DI784" i="16"/>
  <c r="DH784" i="16"/>
  <c r="DG784" i="16"/>
  <c r="DF784" i="16"/>
  <c r="DE784" i="16"/>
  <c r="DN783" i="16"/>
  <c r="DM783" i="16"/>
  <c r="DL783" i="16"/>
  <c r="DK783" i="16"/>
  <c r="DJ783" i="16"/>
  <c r="DI783" i="16"/>
  <c r="DH783" i="16"/>
  <c r="DG783" i="16"/>
  <c r="DF783" i="16"/>
  <c r="DE783" i="16"/>
  <c r="DN782" i="16"/>
  <c r="DM782" i="16"/>
  <c r="DL782" i="16"/>
  <c r="DK782" i="16"/>
  <c r="DJ782" i="16"/>
  <c r="DI782" i="16"/>
  <c r="DH782" i="16"/>
  <c r="DG782" i="16"/>
  <c r="DF782" i="16"/>
  <c r="DE782" i="16"/>
  <c r="DN781" i="16"/>
  <c r="DM781" i="16"/>
  <c r="DL781" i="16"/>
  <c r="DK781" i="16"/>
  <c r="DJ781" i="16"/>
  <c r="DI781" i="16"/>
  <c r="DH781" i="16"/>
  <c r="DG781" i="16"/>
  <c r="DF781" i="16"/>
  <c r="DE781" i="16"/>
  <c r="DN780" i="16"/>
  <c r="DM780" i="16"/>
  <c r="DL780" i="16"/>
  <c r="DK780" i="16"/>
  <c r="DJ780" i="16"/>
  <c r="DI780" i="16"/>
  <c r="DH780" i="16"/>
  <c r="DG780" i="16"/>
  <c r="DF780" i="16"/>
  <c r="DE780" i="16"/>
  <c r="DN779" i="16"/>
  <c r="DM779" i="16"/>
  <c r="DL779" i="16"/>
  <c r="DK779" i="16"/>
  <c r="DJ779" i="16"/>
  <c r="DI779" i="16"/>
  <c r="DH779" i="16"/>
  <c r="DG779" i="16"/>
  <c r="DF779" i="16"/>
  <c r="DE779" i="16"/>
  <c r="DN778" i="16"/>
  <c r="DM778" i="16"/>
  <c r="DL778" i="16"/>
  <c r="DK778" i="16"/>
  <c r="DJ778" i="16"/>
  <c r="DI778" i="16"/>
  <c r="DH778" i="16"/>
  <c r="DG778" i="16"/>
  <c r="DF778" i="16"/>
  <c r="DE778" i="16"/>
  <c r="DN777" i="16"/>
  <c r="DM777" i="16"/>
  <c r="DL777" i="16"/>
  <c r="DK777" i="16"/>
  <c r="DJ777" i="16"/>
  <c r="DI777" i="16"/>
  <c r="DH777" i="16"/>
  <c r="DG777" i="16"/>
  <c r="DF777" i="16"/>
  <c r="DE777" i="16"/>
  <c r="DN776" i="16"/>
  <c r="DM776" i="16"/>
  <c r="DL776" i="16"/>
  <c r="DK776" i="16"/>
  <c r="DJ776" i="16"/>
  <c r="DI776" i="16"/>
  <c r="DH776" i="16"/>
  <c r="DG776" i="16"/>
  <c r="DF776" i="16"/>
  <c r="DE776" i="16"/>
  <c r="DN775" i="16"/>
  <c r="DM775" i="16"/>
  <c r="DL775" i="16"/>
  <c r="DK775" i="16"/>
  <c r="DJ775" i="16"/>
  <c r="DI775" i="16"/>
  <c r="DH775" i="16"/>
  <c r="DG775" i="16"/>
  <c r="DF775" i="16"/>
  <c r="DE775" i="16"/>
  <c r="DN774" i="16"/>
  <c r="DM774" i="16"/>
  <c r="DL774" i="16"/>
  <c r="DK774" i="16"/>
  <c r="DJ774" i="16"/>
  <c r="DI774" i="16"/>
  <c r="DH774" i="16"/>
  <c r="DG774" i="16"/>
  <c r="DF774" i="16"/>
  <c r="DE774" i="16"/>
  <c r="DN773" i="16"/>
  <c r="DM773" i="16"/>
  <c r="DL773" i="16"/>
  <c r="DK773" i="16"/>
  <c r="DJ773" i="16"/>
  <c r="DI773" i="16"/>
  <c r="DH773" i="16"/>
  <c r="DG773" i="16"/>
  <c r="DF773" i="16"/>
  <c r="DE773" i="16"/>
  <c r="DN772" i="16"/>
  <c r="DM772" i="16"/>
  <c r="DL772" i="16"/>
  <c r="DK772" i="16"/>
  <c r="DJ772" i="16"/>
  <c r="DI772" i="16"/>
  <c r="DH772" i="16"/>
  <c r="DG772" i="16"/>
  <c r="DF772" i="16"/>
  <c r="DE772" i="16"/>
  <c r="DN771" i="16"/>
  <c r="DM771" i="16"/>
  <c r="DL771" i="16"/>
  <c r="DK771" i="16"/>
  <c r="DJ771" i="16"/>
  <c r="DI771" i="16"/>
  <c r="DH771" i="16"/>
  <c r="DG771" i="16"/>
  <c r="DF771" i="16"/>
  <c r="DE771" i="16"/>
  <c r="DN770" i="16"/>
  <c r="DM770" i="16"/>
  <c r="DL770" i="16"/>
  <c r="DK770" i="16"/>
  <c r="DJ770" i="16"/>
  <c r="DI770" i="16"/>
  <c r="DH770" i="16"/>
  <c r="DG770" i="16"/>
  <c r="DF770" i="16"/>
  <c r="DE770" i="16"/>
  <c r="DN769" i="16"/>
  <c r="DM769" i="16"/>
  <c r="DL769" i="16"/>
  <c r="DK769" i="16"/>
  <c r="DJ769" i="16"/>
  <c r="DI769" i="16"/>
  <c r="DH769" i="16"/>
  <c r="DG769" i="16"/>
  <c r="DF769" i="16"/>
  <c r="DE769" i="16"/>
  <c r="DN768" i="16"/>
  <c r="DM768" i="16"/>
  <c r="DL768" i="16"/>
  <c r="DK768" i="16"/>
  <c r="DJ768" i="16"/>
  <c r="DI768" i="16"/>
  <c r="DH768" i="16"/>
  <c r="DG768" i="16"/>
  <c r="DF768" i="16"/>
  <c r="DE768" i="16"/>
  <c r="DN767" i="16"/>
  <c r="DM767" i="16"/>
  <c r="DL767" i="16"/>
  <c r="DK767" i="16"/>
  <c r="DJ767" i="16"/>
  <c r="DI767" i="16"/>
  <c r="DH767" i="16"/>
  <c r="DG767" i="16"/>
  <c r="DF767" i="16"/>
  <c r="DE767" i="16"/>
  <c r="DN766" i="16"/>
  <c r="DM766" i="16"/>
  <c r="DL766" i="16"/>
  <c r="DK766" i="16"/>
  <c r="DJ766" i="16"/>
  <c r="DI766" i="16"/>
  <c r="DH766" i="16"/>
  <c r="DG766" i="16"/>
  <c r="DF766" i="16"/>
  <c r="DE766" i="16"/>
  <c r="DN765" i="16"/>
  <c r="DM765" i="16"/>
  <c r="DL765" i="16"/>
  <c r="DK765" i="16"/>
  <c r="DJ765" i="16"/>
  <c r="DI765" i="16"/>
  <c r="DH765" i="16"/>
  <c r="DG765" i="16"/>
  <c r="DF765" i="16"/>
  <c r="DE765" i="16"/>
  <c r="DN764" i="16"/>
  <c r="DM764" i="16"/>
  <c r="DL764" i="16"/>
  <c r="DK764" i="16"/>
  <c r="DJ764" i="16"/>
  <c r="DI764" i="16"/>
  <c r="DH764" i="16"/>
  <c r="DG764" i="16"/>
  <c r="DF764" i="16"/>
  <c r="DE764" i="16"/>
  <c r="DN763" i="16"/>
  <c r="DM763" i="16"/>
  <c r="DL763" i="16"/>
  <c r="DK763" i="16"/>
  <c r="DJ763" i="16"/>
  <c r="DI763" i="16"/>
  <c r="DH763" i="16"/>
  <c r="DG763" i="16"/>
  <c r="DF763" i="16"/>
  <c r="DE763" i="16"/>
  <c r="DN762" i="16"/>
  <c r="DM762" i="16"/>
  <c r="DL762" i="16"/>
  <c r="DK762" i="16"/>
  <c r="DJ762" i="16"/>
  <c r="DI762" i="16"/>
  <c r="DH762" i="16"/>
  <c r="DG762" i="16"/>
  <c r="DF762" i="16"/>
  <c r="DE762" i="16"/>
  <c r="DN761" i="16"/>
  <c r="DM761" i="16"/>
  <c r="DL761" i="16"/>
  <c r="DK761" i="16"/>
  <c r="DJ761" i="16"/>
  <c r="DI761" i="16"/>
  <c r="DH761" i="16"/>
  <c r="DG761" i="16"/>
  <c r="DF761" i="16"/>
  <c r="DE761" i="16"/>
  <c r="DN760" i="16"/>
  <c r="DM760" i="16"/>
  <c r="DL760" i="16"/>
  <c r="DK760" i="16"/>
  <c r="DJ760" i="16"/>
  <c r="DI760" i="16"/>
  <c r="DH760" i="16"/>
  <c r="DG760" i="16"/>
  <c r="DF760" i="16"/>
  <c r="DE760" i="16"/>
  <c r="DN759" i="16"/>
  <c r="DM759" i="16"/>
  <c r="DL759" i="16"/>
  <c r="DK759" i="16"/>
  <c r="DJ759" i="16"/>
  <c r="DI759" i="16"/>
  <c r="DH759" i="16"/>
  <c r="DG759" i="16"/>
  <c r="DF759" i="16"/>
  <c r="DE759" i="16"/>
  <c r="DN758" i="16"/>
  <c r="DM758" i="16"/>
  <c r="DL758" i="16"/>
  <c r="DK758" i="16"/>
  <c r="DJ758" i="16"/>
  <c r="DI758" i="16"/>
  <c r="DH758" i="16"/>
  <c r="DG758" i="16"/>
  <c r="DF758" i="16"/>
  <c r="DE758" i="16"/>
  <c r="DN757" i="16"/>
  <c r="DM757" i="16"/>
  <c r="DL757" i="16"/>
  <c r="DK757" i="16"/>
  <c r="DJ757" i="16"/>
  <c r="DI757" i="16"/>
  <c r="DH757" i="16"/>
  <c r="DG757" i="16"/>
  <c r="DF757" i="16"/>
  <c r="DE757" i="16"/>
  <c r="DN756" i="16"/>
  <c r="DM756" i="16"/>
  <c r="DL756" i="16"/>
  <c r="DK756" i="16"/>
  <c r="DJ756" i="16"/>
  <c r="DI756" i="16"/>
  <c r="DH756" i="16"/>
  <c r="DG756" i="16"/>
  <c r="DF756" i="16"/>
  <c r="DE756" i="16"/>
  <c r="DN755" i="16"/>
  <c r="DM755" i="16"/>
  <c r="DL755" i="16"/>
  <c r="DK755" i="16"/>
  <c r="DJ755" i="16"/>
  <c r="DI755" i="16"/>
  <c r="DH755" i="16"/>
  <c r="DG755" i="16"/>
  <c r="DF755" i="16"/>
  <c r="DE755" i="16"/>
  <c r="DN754" i="16"/>
  <c r="DM754" i="16"/>
  <c r="DL754" i="16"/>
  <c r="DK754" i="16"/>
  <c r="DJ754" i="16"/>
  <c r="DI754" i="16"/>
  <c r="DH754" i="16"/>
  <c r="DG754" i="16"/>
  <c r="DF754" i="16"/>
  <c r="DE754" i="16"/>
  <c r="DN753" i="16"/>
  <c r="DM753" i="16"/>
  <c r="DL753" i="16"/>
  <c r="DK753" i="16"/>
  <c r="DJ753" i="16"/>
  <c r="DI753" i="16"/>
  <c r="DH753" i="16"/>
  <c r="DG753" i="16"/>
  <c r="DF753" i="16"/>
  <c r="DE753" i="16"/>
  <c r="DN752" i="16"/>
  <c r="DM752" i="16"/>
  <c r="DL752" i="16"/>
  <c r="DK752" i="16"/>
  <c r="DJ752" i="16"/>
  <c r="DI752" i="16"/>
  <c r="DH752" i="16"/>
  <c r="DG752" i="16"/>
  <c r="DF752" i="16"/>
  <c r="DE752" i="16"/>
  <c r="DN751" i="16"/>
  <c r="DM751" i="16"/>
  <c r="DL751" i="16"/>
  <c r="DK751" i="16"/>
  <c r="DJ751" i="16"/>
  <c r="DI751" i="16"/>
  <c r="DH751" i="16"/>
  <c r="DG751" i="16"/>
  <c r="DF751" i="16"/>
  <c r="DE751" i="16"/>
  <c r="DN750" i="16"/>
  <c r="DM750" i="16"/>
  <c r="DL750" i="16"/>
  <c r="DK750" i="16"/>
  <c r="DJ750" i="16"/>
  <c r="DI750" i="16"/>
  <c r="DH750" i="16"/>
  <c r="DG750" i="16"/>
  <c r="DF750" i="16"/>
  <c r="DE750" i="16"/>
  <c r="DN749" i="16"/>
  <c r="DM749" i="16"/>
  <c r="DL749" i="16"/>
  <c r="DK749" i="16"/>
  <c r="DJ749" i="16"/>
  <c r="DI749" i="16"/>
  <c r="DH749" i="16"/>
  <c r="DG749" i="16"/>
  <c r="DF749" i="16"/>
  <c r="DE749" i="16"/>
  <c r="DN748" i="16"/>
  <c r="DM748" i="16"/>
  <c r="DL748" i="16"/>
  <c r="DK748" i="16"/>
  <c r="DJ748" i="16"/>
  <c r="DI748" i="16"/>
  <c r="DH748" i="16"/>
  <c r="DG748" i="16"/>
  <c r="DF748" i="16"/>
  <c r="DE748" i="16"/>
  <c r="DN747" i="16"/>
  <c r="DM747" i="16"/>
  <c r="DL747" i="16"/>
  <c r="DK747" i="16"/>
  <c r="DJ747" i="16"/>
  <c r="DI747" i="16"/>
  <c r="DH747" i="16"/>
  <c r="DG747" i="16"/>
  <c r="DF747" i="16"/>
  <c r="DE747" i="16"/>
  <c r="DN746" i="16"/>
  <c r="DM746" i="16"/>
  <c r="DL746" i="16"/>
  <c r="DK746" i="16"/>
  <c r="DJ746" i="16"/>
  <c r="DI746" i="16"/>
  <c r="DH746" i="16"/>
  <c r="DG746" i="16"/>
  <c r="DF746" i="16"/>
  <c r="DE746" i="16"/>
  <c r="DN745" i="16"/>
  <c r="DM745" i="16"/>
  <c r="DL745" i="16"/>
  <c r="DK745" i="16"/>
  <c r="DJ745" i="16"/>
  <c r="DI745" i="16"/>
  <c r="DH745" i="16"/>
  <c r="DG745" i="16"/>
  <c r="DF745" i="16"/>
  <c r="DE745" i="16"/>
  <c r="DN744" i="16"/>
  <c r="DM744" i="16"/>
  <c r="DL744" i="16"/>
  <c r="DK744" i="16"/>
  <c r="DJ744" i="16"/>
  <c r="DI744" i="16"/>
  <c r="DH744" i="16"/>
  <c r="DG744" i="16"/>
  <c r="DF744" i="16"/>
  <c r="DE744" i="16"/>
  <c r="DN743" i="16"/>
  <c r="DM743" i="16"/>
  <c r="DL743" i="16"/>
  <c r="DK743" i="16"/>
  <c r="DJ743" i="16"/>
  <c r="DI743" i="16"/>
  <c r="DH743" i="16"/>
  <c r="DG743" i="16"/>
  <c r="DF743" i="16"/>
  <c r="DE743" i="16"/>
  <c r="DN742" i="16"/>
  <c r="DM742" i="16"/>
  <c r="DL742" i="16"/>
  <c r="DK742" i="16"/>
  <c r="DJ742" i="16"/>
  <c r="DI742" i="16"/>
  <c r="DH742" i="16"/>
  <c r="DG742" i="16"/>
  <c r="DF742" i="16"/>
  <c r="DE742" i="16"/>
  <c r="DN741" i="16"/>
  <c r="DM741" i="16"/>
  <c r="DL741" i="16"/>
  <c r="DK741" i="16"/>
  <c r="DJ741" i="16"/>
  <c r="DI741" i="16"/>
  <c r="DH741" i="16"/>
  <c r="DG741" i="16"/>
  <c r="DF741" i="16"/>
  <c r="DE741" i="16"/>
  <c r="DN740" i="16"/>
  <c r="DM740" i="16"/>
  <c r="DL740" i="16"/>
  <c r="DK740" i="16"/>
  <c r="DJ740" i="16"/>
  <c r="DI740" i="16"/>
  <c r="DH740" i="16"/>
  <c r="DG740" i="16"/>
  <c r="DF740" i="16"/>
  <c r="DE740" i="16"/>
  <c r="DN739" i="16"/>
  <c r="DM739" i="16"/>
  <c r="DL739" i="16"/>
  <c r="DK739" i="16"/>
  <c r="DJ739" i="16"/>
  <c r="DI739" i="16"/>
  <c r="DH739" i="16"/>
  <c r="DG739" i="16"/>
  <c r="DF739" i="16"/>
  <c r="DE739" i="16"/>
  <c r="DN738" i="16"/>
  <c r="DM738" i="16"/>
  <c r="DL738" i="16"/>
  <c r="DK738" i="16"/>
  <c r="DJ738" i="16"/>
  <c r="DI738" i="16"/>
  <c r="DH738" i="16"/>
  <c r="DG738" i="16"/>
  <c r="DF738" i="16"/>
  <c r="DE738" i="16"/>
  <c r="DN737" i="16"/>
  <c r="DM737" i="16"/>
  <c r="DL737" i="16"/>
  <c r="DK737" i="16"/>
  <c r="DJ737" i="16"/>
  <c r="DI737" i="16"/>
  <c r="DH737" i="16"/>
  <c r="DG737" i="16"/>
  <c r="DF737" i="16"/>
  <c r="DE737" i="16"/>
  <c r="DN736" i="16"/>
  <c r="DM736" i="16"/>
  <c r="DL736" i="16"/>
  <c r="DK736" i="16"/>
  <c r="DJ736" i="16"/>
  <c r="DI736" i="16"/>
  <c r="DH736" i="16"/>
  <c r="DG736" i="16"/>
  <c r="DF736" i="16"/>
  <c r="DE736" i="16"/>
  <c r="DN735" i="16"/>
  <c r="DM735" i="16"/>
  <c r="DL735" i="16"/>
  <c r="DK735" i="16"/>
  <c r="DJ735" i="16"/>
  <c r="DI735" i="16"/>
  <c r="DH735" i="16"/>
  <c r="DG735" i="16"/>
  <c r="DF735" i="16"/>
  <c r="DE735" i="16"/>
  <c r="DN734" i="16"/>
  <c r="DM734" i="16"/>
  <c r="DL734" i="16"/>
  <c r="DK734" i="16"/>
  <c r="DJ734" i="16"/>
  <c r="DI734" i="16"/>
  <c r="DH734" i="16"/>
  <c r="DG734" i="16"/>
  <c r="DF734" i="16"/>
  <c r="DE734" i="16"/>
  <c r="DN733" i="16"/>
  <c r="DM733" i="16"/>
  <c r="DL733" i="16"/>
  <c r="DK733" i="16"/>
  <c r="DJ733" i="16"/>
  <c r="DI733" i="16"/>
  <c r="DH733" i="16"/>
  <c r="DG733" i="16"/>
  <c r="DF733" i="16"/>
  <c r="DE733" i="16"/>
  <c r="DN732" i="16"/>
  <c r="DM732" i="16"/>
  <c r="DL732" i="16"/>
  <c r="DK732" i="16"/>
  <c r="DJ732" i="16"/>
  <c r="DI732" i="16"/>
  <c r="DH732" i="16"/>
  <c r="DG732" i="16"/>
  <c r="DF732" i="16"/>
  <c r="DE732" i="16"/>
  <c r="DN731" i="16"/>
  <c r="DM731" i="16"/>
  <c r="DL731" i="16"/>
  <c r="DK731" i="16"/>
  <c r="DJ731" i="16"/>
  <c r="DI731" i="16"/>
  <c r="DH731" i="16"/>
  <c r="DG731" i="16"/>
  <c r="DF731" i="16"/>
  <c r="DE731" i="16"/>
  <c r="DN730" i="16"/>
  <c r="DM730" i="16"/>
  <c r="DL730" i="16"/>
  <c r="DK730" i="16"/>
  <c r="DJ730" i="16"/>
  <c r="DI730" i="16"/>
  <c r="DH730" i="16"/>
  <c r="DG730" i="16"/>
  <c r="DF730" i="16"/>
  <c r="DE730" i="16"/>
  <c r="DN729" i="16"/>
  <c r="DM729" i="16"/>
  <c r="DL729" i="16"/>
  <c r="DK729" i="16"/>
  <c r="DJ729" i="16"/>
  <c r="DI729" i="16"/>
  <c r="DH729" i="16"/>
  <c r="DG729" i="16"/>
  <c r="DF729" i="16"/>
  <c r="DE729" i="16"/>
  <c r="DN728" i="16"/>
  <c r="DM728" i="16"/>
  <c r="DL728" i="16"/>
  <c r="DK728" i="16"/>
  <c r="DJ728" i="16"/>
  <c r="DI728" i="16"/>
  <c r="DH728" i="16"/>
  <c r="DG728" i="16"/>
  <c r="DF728" i="16"/>
  <c r="DE728" i="16"/>
  <c r="DN727" i="16"/>
  <c r="DM727" i="16"/>
  <c r="DL727" i="16"/>
  <c r="DK727" i="16"/>
  <c r="DJ727" i="16"/>
  <c r="DI727" i="16"/>
  <c r="DH727" i="16"/>
  <c r="DG727" i="16"/>
  <c r="DF727" i="16"/>
  <c r="DE727" i="16"/>
  <c r="DN726" i="16"/>
  <c r="DM726" i="16"/>
  <c r="DL726" i="16"/>
  <c r="DK726" i="16"/>
  <c r="DJ726" i="16"/>
  <c r="DI726" i="16"/>
  <c r="DH726" i="16"/>
  <c r="DG726" i="16"/>
  <c r="DF726" i="16"/>
  <c r="DE726" i="16"/>
  <c r="DN725" i="16"/>
  <c r="DM725" i="16"/>
  <c r="DL725" i="16"/>
  <c r="DK725" i="16"/>
  <c r="DJ725" i="16"/>
  <c r="DI725" i="16"/>
  <c r="DH725" i="16"/>
  <c r="DG725" i="16"/>
  <c r="DF725" i="16"/>
  <c r="DE725" i="16"/>
  <c r="DN724" i="16"/>
  <c r="DM724" i="16"/>
  <c r="DL724" i="16"/>
  <c r="DK724" i="16"/>
  <c r="DJ724" i="16"/>
  <c r="DI724" i="16"/>
  <c r="DH724" i="16"/>
  <c r="DG724" i="16"/>
  <c r="DF724" i="16"/>
  <c r="DE724" i="16"/>
  <c r="DN723" i="16"/>
  <c r="DM723" i="16"/>
  <c r="DL723" i="16"/>
  <c r="DK723" i="16"/>
  <c r="DJ723" i="16"/>
  <c r="DI723" i="16"/>
  <c r="DH723" i="16"/>
  <c r="DG723" i="16"/>
  <c r="DF723" i="16"/>
  <c r="DE723" i="16"/>
  <c r="DN722" i="16"/>
  <c r="DM722" i="16"/>
  <c r="DL722" i="16"/>
  <c r="DK722" i="16"/>
  <c r="DJ722" i="16"/>
  <c r="DI722" i="16"/>
  <c r="DH722" i="16"/>
  <c r="DG722" i="16"/>
  <c r="DF722" i="16"/>
  <c r="DE722" i="16"/>
  <c r="DN721" i="16"/>
  <c r="DM721" i="16"/>
  <c r="DL721" i="16"/>
  <c r="DK721" i="16"/>
  <c r="DJ721" i="16"/>
  <c r="DI721" i="16"/>
  <c r="DH721" i="16"/>
  <c r="DG721" i="16"/>
  <c r="DF721" i="16"/>
  <c r="DE721" i="16"/>
  <c r="DN720" i="16"/>
  <c r="DM720" i="16"/>
  <c r="DL720" i="16"/>
  <c r="DK720" i="16"/>
  <c r="DJ720" i="16"/>
  <c r="DI720" i="16"/>
  <c r="DH720" i="16"/>
  <c r="DG720" i="16"/>
  <c r="DF720" i="16"/>
  <c r="DE720" i="16"/>
  <c r="DN719" i="16"/>
  <c r="DM719" i="16"/>
  <c r="DL719" i="16"/>
  <c r="DK719" i="16"/>
  <c r="DJ719" i="16"/>
  <c r="DI719" i="16"/>
  <c r="DH719" i="16"/>
  <c r="DG719" i="16"/>
  <c r="DF719" i="16"/>
  <c r="DE719" i="16"/>
  <c r="DN718" i="16"/>
  <c r="DM718" i="16"/>
  <c r="DL718" i="16"/>
  <c r="DK718" i="16"/>
  <c r="DJ718" i="16"/>
  <c r="DI718" i="16"/>
  <c r="DH718" i="16"/>
  <c r="DG718" i="16"/>
  <c r="DF718" i="16"/>
  <c r="DE718" i="16"/>
  <c r="DN717" i="16"/>
  <c r="DM717" i="16"/>
  <c r="DL717" i="16"/>
  <c r="DK717" i="16"/>
  <c r="DJ717" i="16"/>
  <c r="DI717" i="16"/>
  <c r="DH717" i="16"/>
  <c r="DG717" i="16"/>
  <c r="DF717" i="16"/>
  <c r="DE717" i="16"/>
  <c r="DN716" i="16"/>
  <c r="DM716" i="16"/>
  <c r="DL716" i="16"/>
  <c r="DK716" i="16"/>
  <c r="DJ716" i="16"/>
  <c r="DI716" i="16"/>
  <c r="DH716" i="16"/>
  <c r="DG716" i="16"/>
  <c r="DF716" i="16"/>
  <c r="DE716" i="16"/>
  <c r="DN715" i="16"/>
  <c r="DM715" i="16"/>
  <c r="DL715" i="16"/>
  <c r="DK715" i="16"/>
  <c r="DJ715" i="16"/>
  <c r="DI715" i="16"/>
  <c r="DH715" i="16"/>
  <c r="DG715" i="16"/>
  <c r="DF715" i="16"/>
  <c r="DE715" i="16"/>
  <c r="DN714" i="16"/>
  <c r="DM714" i="16"/>
  <c r="DL714" i="16"/>
  <c r="DK714" i="16"/>
  <c r="DJ714" i="16"/>
  <c r="DI714" i="16"/>
  <c r="DH714" i="16"/>
  <c r="DG714" i="16"/>
  <c r="DF714" i="16"/>
  <c r="DE714" i="16"/>
  <c r="DN713" i="16"/>
  <c r="DM713" i="16"/>
  <c r="DL713" i="16"/>
  <c r="DK713" i="16"/>
  <c r="DJ713" i="16"/>
  <c r="DI713" i="16"/>
  <c r="DH713" i="16"/>
  <c r="DG713" i="16"/>
  <c r="DF713" i="16"/>
  <c r="DE713" i="16"/>
  <c r="DN712" i="16"/>
  <c r="DM712" i="16"/>
  <c r="DL712" i="16"/>
  <c r="DK712" i="16"/>
  <c r="DJ712" i="16"/>
  <c r="DI712" i="16"/>
  <c r="DH712" i="16"/>
  <c r="DG712" i="16"/>
  <c r="DF712" i="16"/>
  <c r="DE712" i="16"/>
  <c r="DN711" i="16"/>
  <c r="DM711" i="16"/>
  <c r="DL711" i="16"/>
  <c r="DK711" i="16"/>
  <c r="DJ711" i="16"/>
  <c r="DI711" i="16"/>
  <c r="DH711" i="16"/>
  <c r="DG711" i="16"/>
  <c r="DF711" i="16"/>
  <c r="DE711" i="16"/>
  <c r="DN710" i="16"/>
  <c r="DM710" i="16"/>
  <c r="DL710" i="16"/>
  <c r="DK710" i="16"/>
  <c r="DJ710" i="16"/>
  <c r="DI710" i="16"/>
  <c r="DH710" i="16"/>
  <c r="DG710" i="16"/>
  <c r="DF710" i="16"/>
  <c r="DE710" i="16"/>
  <c r="DN709" i="16"/>
  <c r="DM709" i="16"/>
  <c r="DL709" i="16"/>
  <c r="DK709" i="16"/>
  <c r="DJ709" i="16"/>
  <c r="DI709" i="16"/>
  <c r="DH709" i="16"/>
  <c r="DG709" i="16"/>
  <c r="DF709" i="16"/>
  <c r="DE709" i="16"/>
  <c r="DN708" i="16"/>
  <c r="DM708" i="16"/>
  <c r="DL708" i="16"/>
  <c r="DK708" i="16"/>
  <c r="DJ708" i="16"/>
  <c r="DI708" i="16"/>
  <c r="DH708" i="16"/>
  <c r="DG708" i="16"/>
  <c r="DF708" i="16"/>
  <c r="DE708" i="16"/>
  <c r="DN707" i="16"/>
  <c r="DM707" i="16"/>
  <c r="DL707" i="16"/>
  <c r="DK707" i="16"/>
  <c r="DJ707" i="16"/>
  <c r="DI707" i="16"/>
  <c r="DH707" i="16"/>
  <c r="DG707" i="16"/>
  <c r="DF707" i="16"/>
  <c r="DE707" i="16"/>
  <c r="DN706" i="16"/>
  <c r="DM706" i="16"/>
  <c r="DL706" i="16"/>
  <c r="DK706" i="16"/>
  <c r="DJ706" i="16"/>
  <c r="DI706" i="16"/>
  <c r="DH706" i="16"/>
  <c r="DG706" i="16"/>
  <c r="DF706" i="16"/>
  <c r="DE706" i="16"/>
  <c r="DN705" i="16"/>
  <c r="DM705" i="16"/>
  <c r="DL705" i="16"/>
  <c r="DK705" i="16"/>
  <c r="DJ705" i="16"/>
  <c r="DI705" i="16"/>
  <c r="DH705" i="16"/>
  <c r="DG705" i="16"/>
  <c r="DF705" i="16"/>
  <c r="DE705" i="16"/>
  <c r="DN704" i="16"/>
  <c r="DM704" i="16"/>
  <c r="DL704" i="16"/>
  <c r="DK704" i="16"/>
  <c r="DJ704" i="16"/>
  <c r="DI704" i="16"/>
  <c r="DH704" i="16"/>
  <c r="DG704" i="16"/>
  <c r="DF704" i="16"/>
  <c r="DE704" i="16"/>
  <c r="DN703" i="16"/>
  <c r="DM703" i="16"/>
  <c r="DL703" i="16"/>
  <c r="DK703" i="16"/>
  <c r="DJ703" i="16"/>
  <c r="DI703" i="16"/>
  <c r="DH703" i="16"/>
  <c r="DG703" i="16"/>
  <c r="DF703" i="16"/>
  <c r="DE703" i="16"/>
  <c r="DN702" i="16"/>
  <c r="DM702" i="16"/>
  <c r="DL702" i="16"/>
  <c r="DK702" i="16"/>
  <c r="DJ702" i="16"/>
  <c r="DI702" i="16"/>
  <c r="DH702" i="16"/>
  <c r="DG702" i="16"/>
  <c r="DF702" i="16"/>
  <c r="DE702" i="16"/>
  <c r="DN701" i="16"/>
  <c r="DM701" i="16"/>
  <c r="DL701" i="16"/>
  <c r="DK701" i="16"/>
  <c r="DJ701" i="16"/>
  <c r="DI701" i="16"/>
  <c r="DH701" i="16"/>
  <c r="DG701" i="16"/>
  <c r="DF701" i="16"/>
  <c r="DE701" i="16"/>
  <c r="DN700" i="16"/>
  <c r="DM700" i="16"/>
  <c r="DL700" i="16"/>
  <c r="DK700" i="16"/>
  <c r="DJ700" i="16"/>
  <c r="DI700" i="16"/>
  <c r="DH700" i="16"/>
  <c r="DG700" i="16"/>
  <c r="DF700" i="16"/>
  <c r="DE700" i="16"/>
  <c r="DN699" i="16"/>
  <c r="DM699" i="16"/>
  <c r="DL699" i="16"/>
  <c r="DK699" i="16"/>
  <c r="DJ699" i="16"/>
  <c r="DI699" i="16"/>
  <c r="DH699" i="16"/>
  <c r="DG699" i="16"/>
  <c r="DF699" i="16"/>
  <c r="DE699" i="16"/>
  <c r="DN698" i="16"/>
  <c r="DM698" i="16"/>
  <c r="DL698" i="16"/>
  <c r="DK698" i="16"/>
  <c r="DJ698" i="16"/>
  <c r="DI698" i="16"/>
  <c r="DH698" i="16"/>
  <c r="DG698" i="16"/>
  <c r="DF698" i="16"/>
  <c r="DE698" i="16"/>
  <c r="DN697" i="16"/>
  <c r="DM697" i="16"/>
  <c r="DL697" i="16"/>
  <c r="DK697" i="16"/>
  <c r="DJ697" i="16"/>
  <c r="DI697" i="16"/>
  <c r="DH697" i="16"/>
  <c r="DG697" i="16"/>
  <c r="DF697" i="16"/>
  <c r="DE697" i="16"/>
  <c r="DN696" i="16"/>
  <c r="DM696" i="16"/>
  <c r="DL696" i="16"/>
  <c r="DK696" i="16"/>
  <c r="DJ696" i="16"/>
  <c r="DI696" i="16"/>
  <c r="DH696" i="16"/>
  <c r="DG696" i="16"/>
  <c r="DF696" i="16"/>
  <c r="DE696" i="16"/>
  <c r="DN695" i="16"/>
  <c r="DM695" i="16"/>
  <c r="DL695" i="16"/>
  <c r="DK695" i="16"/>
  <c r="DJ695" i="16"/>
  <c r="DI695" i="16"/>
  <c r="DH695" i="16"/>
  <c r="DG695" i="16"/>
  <c r="DF695" i="16"/>
  <c r="DE695" i="16"/>
  <c r="DN694" i="16"/>
  <c r="DM694" i="16"/>
  <c r="DL694" i="16"/>
  <c r="DK694" i="16"/>
  <c r="DJ694" i="16"/>
  <c r="DI694" i="16"/>
  <c r="DH694" i="16"/>
  <c r="DG694" i="16"/>
  <c r="DF694" i="16"/>
  <c r="DE694" i="16"/>
  <c r="DN693" i="16"/>
  <c r="DM693" i="16"/>
  <c r="DL693" i="16"/>
  <c r="DK693" i="16"/>
  <c r="DJ693" i="16"/>
  <c r="DI693" i="16"/>
  <c r="DH693" i="16"/>
  <c r="DG693" i="16"/>
  <c r="DF693" i="16"/>
  <c r="DE693" i="16"/>
  <c r="DN692" i="16"/>
  <c r="DM692" i="16"/>
  <c r="DL692" i="16"/>
  <c r="DK692" i="16"/>
  <c r="DJ692" i="16"/>
  <c r="DI692" i="16"/>
  <c r="DH692" i="16"/>
  <c r="DG692" i="16"/>
  <c r="DF692" i="16"/>
  <c r="DE692" i="16"/>
  <c r="DN691" i="16"/>
  <c r="DM691" i="16"/>
  <c r="DL691" i="16"/>
  <c r="DK691" i="16"/>
  <c r="DJ691" i="16"/>
  <c r="DI691" i="16"/>
  <c r="DH691" i="16"/>
  <c r="DG691" i="16"/>
  <c r="DF691" i="16"/>
  <c r="DE691" i="16"/>
  <c r="DN690" i="16"/>
  <c r="DM690" i="16"/>
  <c r="DL690" i="16"/>
  <c r="DK690" i="16"/>
  <c r="DJ690" i="16"/>
  <c r="DI690" i="16"/>
  <c r="DH690" i="16"/>
  <c r="DG690" i="16"/>
  <c r="DF690" i="16"/>
  <c r="DE690" i="16"/>
  <c r="DN689" i="16"/>
  <c r="DM689" i="16"/>
  <c r="DL689" i="16"/>
  <c r="DK689" i="16"/>
  <c r="DJ689" i="16"/>
  <c r="DI689" i="16"/>
  <c r="DH689" i="16"/>
  <c r="DG689" i="16"/>
  <c r="DF689" i="16"/>
  <c r="DE689" i="16"/>
  <c r="DN688" i="16"/>
  <c r="DM688" i="16"/>
  <c r="DL688" i="16"/>
  <c r="DK688" i="16"/>
  <c r="DJ688" i="16"/>
  <c r="DI688" i="16"/>
  <c r="DH688" i="16"/>
  <c r="DG688" i="16"/>
  <c r="DF688" i="16"/>
  <c r="DE688" i="16"/>
  <c r="DN687" i="16"/>
  <c r="DM687" i="16"/>
  <c r="DL687" i="16"/>
  <c r="DK687" i="16"/>
  <c r="DJ687" i="16"/>
  <c r="DI687" i="16"/>
  <c r="DH687" i="16"/>
  <c r="DG687" i="16"/>
  <c r="DF687" i="16"/>
  <c r="DE687" i="16"/>
  <c r="DN686" i="16"/>
  <c r="DM686" i="16"/>
  <c r="DL686" i="16"/>
  <c r="DK686" i="16"/>
  <c r="DJ686" i="16"/>
  <c r="DI686" i="16"/>
  <c r="DH686" i="16"/>
  <c r="DG686" i="16"/>
  <c r="DF686" i="16"/>
  <c r="DE686" i="16"/>
  <c r="DN685" i="16"/>
  <c r="DM685" i="16"/>
  <c r="DL685" i="16"/>
  <c r="DK685" i="16"/>
  <c r="DJ685" i="16"/>
  <c r="DI685" i="16"/>
  <c r="DH685" i="16"/>
  <c r="DG685" i="16"/>
  <c r="DF685" i="16"/>
  <c r="DE685" i="16"/>
  <c r="DN684" i="16"/>
  <c r="DM684" i="16"/>
  <c r="DL684" i="16"/>
  <c r="DK684" i="16"/>
  <c r="DJ684" i="16"/>
  <c r="DI684" i="16"/>
  <c r="DH684" i="16"/>
  <c r="DG684" i="16"/>
  <c r="DF684" i="16"/>
  <c r="DE684" i="16"/>
  <c r="DN683" i="16"/>
  <c r="DM683" i="16"/>
  <c r="DL683" i="16"/>
  <c r="DK683" i="16"/>
  <c r="DJ683" i="16"/>
  <c r="DI683" i="16"/>
  <c r="DH683" i="16"/>
  <c r="DG683" i="16"/>
  <c r="DF683" i="16"/>
  <c r="DE683" i="16"/>
  <c r="DN682" i="16"/>
  <c r="DM682" i="16"/>
  <c r="DL682" i="16"/>
  <c r="DK682" i="16"/>
  <c r="DJ682" i="16"/>
  <c r="DI682" i="16"/>
  <c r="DH682" i="16"/>
  <c r="DG682" i="16"/>
  <c r="DF682" i="16"/>
  <c r="DE682" i="16"/>
  <c r="DN681" i="16"/>
  <c r="DM681" i="16"/>
  <c r="DL681" i="16"/>
  <c r="DK681" i="16"/>
  <c r="DJ681" i="16"/>
  <c r="DI681" i="16"/>
  <c r="DH681" i="16"/>
  <c r="DG681" i="16"/>
  <c r="DF681" i="16"/>
  <c r="DE681" i="16"/>
  <c r="DN680" i="16"/>
  <c r="DM680" i="16"/>
  <c r="DL680" i="16"/>
  <c r="DK680" i="16"/>
  <c r="DJ680" i="16"/>
  <c r="DI680" i="16"/>
  <c r="DH680" i="16"/>
  <c r="DG680" i="16"/>
  <c r="DF680" i="16"/>
  <c r="DE680" i="16"/>
  <c r="DN679" i="16"/>
  <c r="DM679" i="16"/>
  <c r="DL679" i="16"/>
  <c r="DK679" i="16"/>
  <c r="DJ679" i="16"/>
  <c r="DI679" i="16"/>
  <c r="DH679" i="16"/>
  <c r="DG679" i="16"/>
  <c r="DF679" i="16"/>
  <c r="DE679" i="16"/>
  <c r="DN678" i="16"/>
  <c r="DM678" i="16"/>
  <c r="DL678" i="16"/>
  <c r="DK678" i="16"/>
  <c r="DJ678" i="16"/>
  <c r="DI678" i="16"/>
  <c r="DH678" i="16"/>
  <c r="DG678" i="16"/>
  <c r="DF678" i="16"/>
  <c r="DE678" i="16"/>
  <c r="DN677" i="16"/>
  <c r="DM677" i="16"/>
  <c r="DL677" i="16"/>
  <c r="DK677" i="16"/>
  <c r="DJ677" i="16"/>
  <c r="DI677" i="16"/>
  <c r="DH677" i="16"/>
  <c r="DG677" i="16"/>
  <c r="DF677" i="16"/>
  <c r="DE677" i="16"/>
  <c r="DN676" i="16"/>
  <c r="DM676" i="16"/>
  <c r="DL676" i="16"/>
  <c r="DK676" i="16"/>
  <c r="DJ676" i="16"/>
  <c r="DI676" i="16"/>
  <c r="DH676" i="16"/>
  <c r="DG676" i="16"/>
  <c r="DF676" i="16"/>
  <c r="DE676" i="16"/>
  <c r="DN675" i="16"/>
  <c r="DM675" i="16"/>
  <c r="DL675" i="16"/>
  <c r="DK675" i="16"/>
  <c r="DJ675" i="16"/>
  <c r="DI675" i="16"/>
  <c r="DH675" i="16"/>
  <c r="DG675" i="16"/>
  <c r="DF675" i="16"/>
  <c r="DE675" i="16"/>
  <c r="DN674" i="16"/>
  <c r="DM674" i="16"/>
  <c r="DL674" i="16"/>
  <c r="DK674" i="16"/>
  <c r="DJ674" i="16"/>
  <c r="DI674" i="16"/>
  <c r="DH674" i="16"/>
  <c r="DG674" i="16"/>
  <c r="DF674" i="16"/>
  <c r="DE674" i="16"/>
  <c r="DN673" i="16"/>
  <c r="DM673" i="16"/>
  <c r="DL673" i="16"/>
  <c r="DK673" i="16"/>
  <c r="DJ673" i="16"/>
  <c r="DI673" i="16"/>
  <c r="DH673" i="16"/>
  <c r="DG673" i="16"/>
  <c r="DF673" i="16"/>
  <c r="DE673" i="16"/>
  <c r="DN672" i="16"/>
  <c r="DM672" i="16"/>
  <c r="DL672" i="16"/>
  <c r="DK672" i="16"/>
  <c r="DJ672" i="16"/>
  <c r="DI672" i="16"/>
  <c r="DH672" i="16"/>
  <c r="DG672" i="16"/>
  <c r="DF672" i="16"/>
  <c r="DE672" i="16"/>
  <c r="DN671" i="16"/>
  <c r="DM671" i="16"/>
  <c r="DL671" i="16"/>
  <c r="DK671" i="16"/>
  <c r="DJ671" i="16"/>
  <c r="DI671" i="16"/>
  <c r="DH671" i="16"/>
  <c r="DG671" i="16"/>
  <c r="DF671" i="16"/>
  <c r="DE671" i="16"/>
  <c r="DN670" i="16"/>
  <c r="DM670" i="16"/>
  <c r="DL670" i="16"/>
  <c r="DK670" i="16"/>
  <c r="DJ670" i="16"/>
  <c r="DI670" i="16"/>
  <c r="DH670" i="16"/>
  <c r="DG670" i="16"/>
  <c r="DF670" i="16"/>
  <c r="DE670" i="16"/>
  <c r="DN669" i="16"/>
  <c r="DM669" i="16"/>
  <c r="DL669" i="16"/>
  <c r="DK669" i="16"/>
  <c r="DJ669" i="16"/>
  <c r="DI669" i="16"/>
  <c r="DH669" i="16"/>
  <c r="DG669" i="16"/>
  <c r="DF669" i="16"/>
  <c r="DE669" i="16"/>
  <c r="DN668" i="16"/>
  <c r="DM668" i="16"/>
  <c r="DL668" i="16"/>
  <c r="DK668" i="16"/>
  <c r="DJ668" i="16"/>
  <c r="DI668" i="16"/>
  <c r="DH668" i="16"/>
  <c r="DG668" i="16"/>
  <c r="DF668" i="16"/>
  <c r="DE668" i="16"/>
  <c r="DN667" i="16"/>
  <c r="DM667" i="16"/>
  <c r="DL667" i="16"/>
  <c r="DK667" i="16"/>
  <c r="DJ667" i="16"/>
  <c r="DI667" i="16"/>
  <c r="DH667" i="16"/>
  <c r="DG667" i="16"/>
  <c r="DF667" i="16"/>
  <c r="DE667" i="16"/>
  <c r="DN666" i="16"/>
  <c r="DM666" i="16"/>
  <c r="DL666" i="16"/>
  <c r="DK666" i="16"/>
  <c r="DJ666" i="16"/>
  <c r="DI666" i="16"/>
  <c r="DH666" i="16"/>
  <c r="DG666" i="16"/>
  <c r="DF666" i="16"/>
  <c r="DE666" i="16"/>
  <c r="DN665" i="16"/>
  <c r="DM665" i="16"/>
  <c r="DL665" i="16"/>
  <c r="DK665" i="16"/>
  <c r="DJ665" i="16"/>
  <c r="DI665" i="16"/>
  <c r="DH665" i="16"/>
  <c r="DG665" i="16"/>
  <c r="DF665" i="16"/>
  <c r="DE665" i="16"/>
  <c r="DN664" i="16"/>
  <c r="DM664" i="16"/>
  <c r="DL664" i="16"/>
  <c r="DK664" i="16"/>
  <c r="DJ664" i="16"/>
  <c r="DI664" i="16"/>
  <c r="DH664" i="16"/>
  <c r="DG664" i="16"/>
  <c r="DF664" i="16"/>
  <c r="DE664" i="16"/>
  <c r="DN663" i="16"/>
  <c r="DM663" i="16"/>
  <c r="DL663" i="16"/>
  <c r="DK663" i="16"/>
  <c r="DJ663" i="16"/>
  <c r="DI663" i="16"/>
  <c r="DH663" i="16"/>
  <c r="DG663" i="16"/>
  <c r="DF663" i="16"/>
  <c r="DE663" i="16"/>
  <c r="DN662" i="16"/>
  <c r="DM662" i="16"/>
  <c r="DL662" i="16"/>
  <c r="DK662" i="16"/>
  <c r="DJ662" i="16"/>
  <c r="DI662" i="16"/>
  <c r="DH662" i="16"/>
  <c r="DG662" i="16"/>
  <c r="DF662" i="16"/>
  <c r="DE662" i="16"/>
  <c r="DN661" i="16"/>
  <c r="DM661" i="16"/>
  <c r="DL661" i="16"/>
  <c r="DK661" i="16"/>
  <c r="DJ661" i="16"/>
  <c r="DI661" i="16"/>
  <c r="DH661" i="16"/>
  <c r="DG661" i="16"/>
  <c r="DF661" i="16"/>
  <c r="DE661" i="16"/>
  <c r="DN660" i="16"/>
  <c r="DM660" i="16"/>
  <c r="DL660" i="16"/>
  <c r="DK660" i="16"/>
  <c r="DJ660" i="16"/>
  <c r="DI660" i="16"/>
  <c r="DH660" i="16"/>
  <c r="DG660" i="16"/>
  <c r="DF660" i="16"/>
  <c r="DE660" i="16"/>
  <c r="DN659" i="16"/>
  <c r="DM659" i="16"/>
  <c r="DL659" i="16"/>
  <c r="DK659" i="16"/>
  <c r="DJ659" i="16"/>
  <c r="DI659" i="16"/>
  <c r="DH659" i="16"/>
  <c r="DG659" i="16"/>
  <c r="DF659" i="16"/>
  <c r="DE659" i="16"/>
  <c r="DN658" i="16"/>
  <c r="DM658" i="16"/>
  <c r="DL658" i="16"/>
  <c r="DK658" i="16"/>
  <c r="DJ658" i="16"/>
  <c r="DI658" i="16"/>
  <c r="DH658" i="16"/>
  <c r="DG658" i="16"/>
  <c r="DF658" i="16"/>
  <c r="DE658" i="16"/>
  <c r="DN657" i="16"/>
  <c r="DM657" i="16"/>
  <c r="DL657" i="16"/>
  <c r="DK657" i="16"/>
  <c r="DJ657" i="16"/>
  <c r="DI657" i="16"/>
  <c r="DH657" i="16"/>
  <c r="DG657" i="16"/>
  <c r="DF657" i="16"/>
  <c r="DE657" i="16"/>
  <c r="DN656" i="16"/>
  <c r="DM656" i="16"/>
  <c r="DL656" i="16"/>
  <c r="DK656" i="16"/>
  <c r="DJ656" i="16"/>
  <c r="DI656" i="16"/>
  <c r="DH656" i="16"/>
  <c r="DG656" i="16"/>
  <c r="DF656" i="16"/>
  <c r="DE656" i="16"/>
  <c r="DN655" i="16"/>
  <c r="DM655" i="16"/>
  <c r="DL655" i="16"/>
  <c r="DK655" i="16"/>
  <c r="DJ655" i="16"/>
  <c r="DI655" i="16"/>
  <c r="DH655" i="16"/>
  <c r="DG655" i="16"/>
  <c r="DF655" i="16"/>
  <c r="DE655" i="16"/>
  <c r="DN654" i="16"/>
  <c r="DM654" i="16"/>
  <c r="DL654" i="16"/>
  <c r="DK654" i="16"/>
  <c r="DJ654" i="16"/>
  <c r="DI654" i="16"/>
  <c r="DH654" i="16"/>
  <c r="DG654" i="16"/>
  <c r="DF654" i="16"/>
  <c r="DE654" i="16"/>
  <c r="DN653" i="16"/>
  <c r="DM653" i="16"/>
  <c r="DL653" i="16"/>
  <c r="DK653" i="16"/>
  <c r="DJ653" i="16"/>
  <c r="DI653" i="16"/>
  <c r="DH653" i="16"/>
  <c r="DG653" i="16"/>
  <c r="DF653" i="16"/>
  <c r="DE653" i="16"/>
  <c r="DN652" i="16"/>
  <c r="DM652" i="16"/>
  <c r="DL652" i="16"/>
  <c r="DK652" i="16"/>
  <c r="DJ652" i="16"/>
  <c r="DI652" i="16"/>
  <c r="DH652" i="16"/>
  <c r="DG652" i="16"/>
  <c r="DF652" i="16"/>
  <c r="DE652" i="16"/>
  <c r="DN651" i="16"/>
  <c r="DM651" i="16"/>
  <c r="DL651" i="16"/>
  <c r="DK651" i="16"/>
  <c r="DJ651" i="16"/>
  <c r="DI651" i="16"/>
  <c r="DH651" i="16"/>
  <c r="DG651" i="16"/>
  <c r="DF651" i="16"/>
  <c r="DE651" i="16"/>
  <c r="DN650" i="16"/>
  <c r="DM650" i="16"/>
  <c r="DL650" i="16"/>
  <c r="DK650" i="16"/>
  <c r="DJ650" i="16"/>
  <c r="DI650" i="16"/>
  <c r="DH650" i="16"/>
  <c r="DG650" i="16"/>
  <c r="DF650" i="16"/>
  <c r="DE650" i="16"/>
  <c r="DN649" i="16"/>
  <c r="DM649" i="16"/>
  <c r="DL649" i="16"/>
  <c r="DK649" i="16"/>
  <c r="DJ649" i="16"/>
  <c r="DI649" i="16"/>
  <c r="DH649" i="16"/>
  <c r="DG649" i="16"/>
  <c r="DF649" i="16"/>
  <c r="DE649" i="16"/>
  <c r="DN648" i="16"/>
  <c r="DM648" i="16"/>
  <c r="DL648" i="16"/>
  <c r="DK648" i="16"/>
  <c r="DJ648" i="16"/>
  <c r="DI648" i="16"/>
  <c r="DH648" i="16"/>
  <c r="DG648" i="16"/>
  <c r="DF648" i="16"/>
  <c r="DE648" i="16"/>
  <c r="DN647" i="16"/>
  <c r="DM647" i="16"/>
  <c r="DL647" i="16"/>
  <c r="DK647" i="16"/>
  <c r="DJ647" i="16"/>
  <c r="DI647" i="16"/>
  <c r="DH647" i="16"/>
  <c r="DG647" i="16"/>
  <c r="DF647" i="16"/>
  <c r="DE647" i="16"/>
  <c r="DN646" i="16"/>
  <c r="DM646" i="16"/>
  <c r="DL646" i="16"/>
  <c r="DK646" i="16"/>
  <c r="DJ646" i="16"/>
  <c r="DI646" i="16"/>
  <c r="DH646" i="16"/>
  <c r="DG646" i="16"/>
  <c r="DF646" i="16"/>
  <c r="DE646" i="16"/>
  <c r="DN645" i="16"/>
  <c r="DM645" i="16"/>
  <c r="DL645" i="16"/>
  <c r="DK645" i="16"/>
  <c r="DJ645" i="16"/>
  <c r="DI645" i="16"/>
  <c r="DH645" i="16"/>
  <c r="DG645" i="16"/>
  <c r="DF645" i="16"/>
  <c r="DE645" i="16"/>
  <c r="DN644" i="16"/>
  <c r="DM644" i="16"/>
  <c r="DL644" i="16"/>
  <c r="DK644" i="16"/>
  <c r="DJ644" i="16"/>
  <c r="DI644" i="16"/>
  <c r="DH644" i="16"/>
  <c r="DG644" i="16"/>
  <c r="DF644" i="16"/>
  <c r="DE644" i="16"/>
  <c r="DN643" i="16"/>
  <c r="DM643" i="16"/>
  <c r="DL643" i="16"/>
  <c r="DK643" i="16"/>
  <c r="DJ643" i="16"/>
  <c r="DI643" i="16"/>
  <c r="DH643" i="16"/>
  <c r="DG643" i="16"/>
  <c r="DF643" i="16"/>
  <c r="DE643" i="16"/>
  <c r="DN642" i="16"/>
  <c r="DM642" i="16"/>
  <c r="DL642" i="16"/>
  <c r="DK642" i="16"/>
  <c r="DJ642" i="16"/>
  <c r="DI642" i="16"/>
  <c r="DH642" i="16"/>
  <c r="DG642" i="16"/>
  <c r="DF642" i="16"/>
  <c r="DE642" i="16"/>
  <c r="DN641" i="16"/>
  <c r="DM641" i="16"/>
  <c r="DL641" i="16"/>
  <c r="DK641" i="16"/>
  <c r="DJ641" i="16"/>
  <c r="DI641" i="16"/>
  <c r="DH641" i="16"/>
  <c r="DG641" i="16"/>
  <c r="DF641" i="16"/>
  <c r="DE641" i="16"/>
  <c r="DN640" i="16"/>
  <c r="DM640" i="16"/>
  <c r="DL640" i="16"/>
  <c r="DK640" i="16"/>
  <c r="DJ640" i="16"/>
  <c r="DI640" i="16"/>
  <c r="DH640" i="16"/>
  <c r="DG640" i="16"/>
  <c r="DF640" i="16"/>
  <c r="DE640" i="16"/>
  <c r="DN639" i="16"/>
  <c r="DM639" i="16"/>
  <c r="DL639" i="16"/>
  <c r="DK639" i="16"/>
  <c r="DJ639" i="16"/>
  <c r="DI639" i="16"/>
  <c r="DH639" i="16"/>
  <c r="DG639" i="16"/>
  <c r="DF639" i="16"/>
  <c r="DE639" i="16"/>
  <c r="DN638" i="16"/>
  <c r="DM638" i="16"/>
  <c r="DL638" i="16"/>
  <c r="DK638" i="16"/>
  <c r="DJ638" i="16"/>
  <c r="DI638" i="16"/>
  <c r="DH638" i="16"/>
  <c r="DG638" i="16"/>
  <c r="DF638" i="16"/>
  <c r="DE638" i="16"/>
  <c r="DN637" i="16"/>
  <c r="DM637" i="16"/>
  <c r="DL637" i="16"/>
  <c r="DK637" i="16"/>
  <c r="DJ637" i="16"/>
  <c r="DI637" i="16"/>
  <c r="DH637" i="16"/>
  <c r="DG637" i="16"/>
  <c r="DF637" i="16"/>
  <c r="DE637" i="16"/>
  <c r="DN636" i="16"/>
  <c r="DM636" i="16"/>
  <c r="DL636" i="16"/>
  <c r="DK636" i="16"/>
  <c r="DJ636" i="16"/>
  <c r="DI636" i="16"/>
  <c r="DH636" i="16"/>
  <c r="DG636" i="16"/>
  <c r="DF636" i="16"/>
  <c r="DE636" i="16"/>
  <c r="DN635" i="16"/>
  <c r="DM635" i="16"/>
  <c r="DL635" i="16"/>
  <c r="DK635" i="16"/>
  <c r="DJ635" i="16"/>
  <c r="DI635" i="16"/>
  <c r="DH635" i="16"/>
  <c r="DG635" i="16"/>
  <c r="DF635" i="16"/>
  <c r="DE635" i="16"/>
  <c r="DN634" i="16"/>
  <c r="DM634" i="16"/>
  <c r="DL634" i="16"/>
  <c r="DK634" i="16"/>
  <c r="DJ634" i="16"/>
  <c r="DI634" i="16"/>
  <c r="DH634" i="16"/>
  <c r="DG634" i="16"/>
  <c r="DF634" i="16"/>
  <c r="DE634" i="16"/>
  <c r="DN633" i="16"/>
  <c r="DM633" i="16"/>
  <c r="DL633" i="16"/>
  <c r="DK633" i="16"/>
  <c r="DJ633" i="16"/>
  <c r="DI633" i="16"/>
  <c r="DH633" i="16"/>
  <c r="DG633" i="16"/>
  <c r="DF633" i="16"/>
  <c r="DE633" i="16"/>
  <c r="DN632" i="16"/>
  <c r="DM632" i="16"/>
  <c r="DL632" i="16"/>
  <c r="DK632" i="16"/>
  <c r="DJ632" i="16"/>
  <c r="DI632" i="16"/>
  <c r="DH632" i="16"/>
  <c r="DG632" i="16"/>
  <c r="DF632" i="16"/>
  <c r="DE632" i="16"/>
  <c r="DN631" i="16"/>
  <c r="DM631" i="16"/>
  <c r="DL631" i="16"/>
  <c r="DK631" i="16"/>
  <c r="DJ631" i="16"/>
  <c r="DI631" i="16"/>
  <c r="DH631" i="16"/>
  <c r="DG631" i="16"/>
  <c r="DF631" i="16"/>
  <c r="DE631" i="16"/>
  <c r="DN630" i="16"/>
  <c r="DM630" i="16"/>
  <c r="DL630" i="16"/>
  <c r="DK630" i="16"/>
  <c r="DJ630" i="16"/>
  <c r="DI630" i="16"/>
  <c r="DH630" i="16"/>
  <c r="DG630" i="16"/>
  <c r="DF630" i="16"/>
  <c r="DE630" i="16"/>
  <c r="DN629" i="16"/>
  <c r="DM629" i="16"/>
  <c r="DL629" i="16"/>
  <c r="DK629" i="16"/>
  <c r="DJ629" i="16"/>
  <c r="DI629" i="16"/>
  <c r="DH629" i="16"/>
  <c r="DG629" i="16"/>
  <c r="DF629" i="16"/>
  <c r="DE629" i="16"/>
  <c r="DN628" i="16"/>
  <c r="DM628" i="16"/>
  <c r="DL628" i="16"/>
  <c r="DK628" i="16"/>
  <c r="DJ628" i="16"/>
  <c r="DI628" i="16"/>
  <c r="DH628" i="16"/>
  <c r="DG628" i="16"/>
  <c r="DF628" i="16"/>
  <c r="DE628" i="16"/>
  <c r="DN627" i="16"/>
  <c r="DM627" i="16"/>
  <c r="DL627" i="16"/>
  <c r="DK627" i="16"/>
  <c r="DJ627" i="16"/>
  <c r="DI627" i="16"/>
  <c r="DH627" i="16"/>
  <c r="DG627" i="16"/>
  <c r="DF627" i="16"/>
  <c r="DE627" i="16"/>
  <c r="DN626" i="16"/>
  <c r="DM626" i="16"/>
  <c r="DL626" i="16"/>
  <c r="DK626" i="16"/>
  <c r="DJ626" i="16"/>
  <c r="DI626" i="16"/>
  <c r="DH626" i="16"/>
  <c r="DG626" i="16"/>
  <c r="DF626" i="16"/>
  <c r="DE626" i="16"/>
  <c r="DN625" i="16"/>
  <c r="DM625" i="16"/>
  <c r="DL625" i="16"/>
  <c r="DK625" i="16"/>
  <c r="DJ625" i="16"/>
  <c r="DI625" i="16"/>
  <c r="DH625" i="16"/>
  <c r="DG625" i="16"/>
  <c r="DF625" i="16"/>
  <c r="DE625" i="16"/>
  <c r="DN624" i="16"/>
  <c r="DM624" i="16"/>
  <c r="DL624" i="16"/>
  <c r="DK624" i="16"/>
  <c r="DJ624" i="16"/>
  <c r="DI624" i="16"/>
  <c r="DH624" i="16"/>
  <c r="DG624" i="16"/>
  <c r="DF624" i="16"/>
  <c r="DE624" i="16"/>
  <c r="DN623" i="16"/>
  <c r="DM623" i="16"/>
  <c r="DL623" i="16"/>
  <c r="DK623" i="16"/>
  <c r="DJ623" i="16"/>
  <c r="DI623" i="16"/>
  <c r="DH623" i="16"/>
  <c r="DG623" i="16"/>
  <c r="DF623" i="16"/>
  <c r="DE623" i="16"/>
  <c r="DN622" i="16"/>
  <c r="DM622" i="16"/>
  <c r="DL622" i="16"/>
  <c r="DK622" i="16"/>
  <c r="DJ622" i="16"/>
  <c r="DI622" i="16"/>
  <c r="DH622" i="16"/>
  <c r="DG622" i="16"/>
  <c r="DF622" i="16"/>
  <c r="DE622" i="16"/>
  <c r="DN621" i="16"/>
  <c r="DM621" i="16"/>
  <c r="DL621" i="16"/>
  <c r="DK621" i="16"/>
  <c r="DJ621" i="16"/>
  <c r="DI621" i="16"/>
  <c r="DH621" i="16"/>
  <c r="DG621" i="16"/>
  <c r="DF621" i="16"/>
  <c r="DE621" i="16"/>
  <c r="DN620" i="16"/>
  <c r="DM620" i="16"/>
  <c r="DL620" i="16"/>
  <c r="DK620" i="16"/>
  <c r="DJ620" i="16"/>
  <c r="DI620" i="16"/>
  <c r="DH620" i="16"/>
  <c r="DG620" i="16"/>
  <c r="DF620" i="16"/>
  <c r="DE620" i="16"/>
  <c r="DN619" i="16"/>
  <c r="DM619" i="16"/>
  <c r="DL619" i="16"/>
  <c r="DK619" i="16"/>
  <c r="DJ619" i="16"/>
  <c r="DI619" i="16"/>
  <c r="DH619" i="16"/>
  <c r="DG619" i="16"/>
  <c r="DF619" i="16"/>
  <c r="DE619" i="16"/>
  <c r="DN618" i="16"/>
  <c r="DM618" i="16"/>
  <c r="DL618" i="16"/>
  <c r="DK618" i="16"/>
  <c r="DJ618" i="16"/>
  <c r="DI618" i="16"/>
  <c r="DH618" i="16"/>
  <c r="DG618" i="16"/>
  <c r="DF618" i="16"/>
  <c r="DE618" i="16"/>
  <c r="DN617" i="16"/>
  <c r="DM617" i="16"/>
  <c r="DL617" i="16"/>
  <c r="DK617" i="16"/>
  <c r="DJ617" i="16"/>
  <c r="DI617" i="16"/>
  <c r="DH617" i="16"/>
  <c r="DG617" i="16"/>
  <c r="DF617" i="16"/>
  <c r="DE617" i="16"/>
  <c r="DN616" i="16"/>
  <c r="DM616" i="16"/>
  <c r="DL616" i="16"/>
  <c r="DK616" i="16"/>
  <c r="DJ616" i="16"/>
  <c r="DI616" i="16"/>
  <c r="DH616" i="16"/>
  <c r="DG616" i="16"/>
  <c r="DF616" i="16"/>
  <c r="DE616" i="16"/>
  <c r="DN615" i="16"/>
  <c r="DM615" i="16"/>
  <c r="DL615" i="16"/>
  <c r="DK615" i="16"/>
  <c r="DJ615" i="16"/>
  <c r="DI615" i="16"/>
  <c r="DH615" i="16"/>
  <c r="DG615" i="16"/>
  <c r="DF615" i="16"/>
  <c r="DE615" i="16"/>
  <c r="DN614" i="16"/>
  <c r="DM614" i="16"/>
  <c r="DL614" i="16"/>
  <c r="DK614" i="16"/>
  <c r="DJ614" i="16"/>
  <c r="DI614" i="16"/>
  <c r="DH614" i="16"/>
  <c r="DG614" i="16"/>
  <c r="DF614" i="16"/>
  <c r="DE614" i="16"/>
  <c r="DN613" i="16"/>
  <c r="DM613" i="16"/>
  <c r="DL613" i="16"/>
  <c r="DK613" i="16"/>
  <c r="DJ613" i="16"/>
  <c r="DI613" i="16"/>
  <c r="DH613" i="16"/>
  <c r="DG613" i="16"/>
  <c r="DF613" i="16"/>
  <c r="DE613" i="16"/>
  <c r="DN612" i="16"/>
  <c r="DM612" i="16"/>
  <c r="DL612" i="16"/>
  <c r="DK612" i="16"/>
  <c r="DJ612" i="16"/>
  <c r="DI612" i="16"/>
  <c r="DH612" i="16"/>
  <c r="DG612" i="16"/>
  <c r="DF612" i="16"/>
  <c r="DE612" i="16"/>
  <c r="DN611" i="16"/>
  <c r="DM611" i="16"/>
  <c r="DL611" i="16"/>
  <c r="DK611" i="16"/>
  <c r="DJ611" i="16"/>
  <c r="DI611" i="16"/>
  <c r="DH611" i="16"/>
  <c r="DG611" i="16"/>
  <c r="DF611" i="16"/>
  <c r="DE611" i="16"/>
  <c r="DN610" i="16"/>
  <c r="DM610" i="16"/>
  <c r="DL610" i="16"/>
  <c r="DK610" i="16"/>
  <c r="DJ610" i="16"/>
  <c r="DI610" i="16"/>
  <c r="DH610" i="16"/>
  <c r="DG610" i="16"/>
  <c r="DF610" i="16"/>
  <c r="DE610" i="16"/>
  <c r="DN609" i="16"/>
  <c r="DM609" i="16"/>
  <c r="DL609" i="16"/>
  <c r="DK609" i="16"/>
  <c r="DJ609" i="16"/>
  <c r="DI609" i="16"/>
  <c r="DH609" i="16"/>
  <c r="DG609" i="16"/>
  <c r="DF609" i="16"/>
  <c r="DE609" i="16"/>
  <c r="DN608" i="16"/>
  <c r="DM608" i="16"/>
  <c r="DL608" i="16"/>
  <c r="DK608" i="16"/>
  <c r="DJ608" i="16"/>
  <c r="DI608" i="16"/>
  <c r="DH608" i="16"/>
  <c r="DG608" i="16"/>
  <c r="DF608" i="16"/>
  <c r="DE608" i="16"/>
  <c r="DN607" i="16"/>
  <c r="DM607" i="16"/>
  <c r="DL607" i="16"/>
  <c r="DK607" i="16"/>
  <c r="DJ607" i="16"/>
  <c r="DI607" i="16"/>
  <c r="DH607" i="16"/>
  <c r="DG607" i="16"/>
  <c r="DF607" i="16"/>
  <c r="DE607" i="16"/>
  <c r="DN606" i="16"/>
  <c r="DM606" i="16"/>
  <c r="DL606" i="16"/>
  <c r="DK606" i="16"/>
  <c r="DJ606" i="16"/>
  <c r="DI606" i="16"/>
  <c r="DH606" i="16"/>
  <c r="DG606" i="16"/>
  <c r="DF606" i="16"/>
  <c r="DE606" i="16"/>
  <c r="DN605" i="16"/>
  <c r="DM605" i="16"/>
  <c r="DL605" i="16"/>
  <c r="DK605" i="16"/>
  <c r="DJ605" i="16"/>
  <c r="DI605" i="16"/>
  <c r="DH605" i="16"/>
  <c r="DG605" i="16"/>
  <c r="DF605" i="16"/>
  <c r="DE605" i="16"/>
  <c r="DN604" i="16"/>
  <c r="DM604" i="16"/>
  <c r="DL604" i="16"/>
  <c r="DK604" i="16"/>
  <c r="DJ604" i="16"/>
  <c r="DI604" i="16"/>
  <c r="DH604" i="16"/>
  <c r="DG604" i="16"/>
  <c r="DF604" i="16"/>
  <c r="DE604" i="16"/>
  <c r="DN603" i="16"/>
  <c r="DM603" i="16"/>
  <c r="DL603" i="16"/>
  <c r="DK603" i="16"/>
  <c r="DJ603" i="16"/>
  <c r="DI603" i="16"/>
  <c r="DH603" i="16"/>
  <c r="DG603" i="16"/>
  <c r="DF603" i="16"/>
  <c r="DE603" i="16"/>
  <c r="DN602" i="16"/>
  <c r="DM602" i="16"/>
  <c r="DL602" i="16"/>
  <c r="DK602" i="16"/>
  <c r="DJ602" i="16"/>
  <c r="DI602" i="16"/>
  <c r="DH602" i="16"/>
  <c r="DG602" i="16"/>
  <c r="DF602" i="16"/>
  <c r="DE602" i="16"/>
  <c r="DN601" i="16"/>
  <c r="DM601" i="16"/>
  <c r="DL601" i="16"/>
  <c r="DK601" i="16"/>
  <c r="DJ601" i="16"/>
  <c r="DI601" i="16"/>
  <c r="DH601" i="16"/>
  <c r="DG601" i="16"/>
  <c r="DF601" i="16"/>
  <c r="DE601" i="16"/>
  <c r="DN600" i="16"/>
  <c r="DM600" i="16"/>
  <c r="DL600" i="16"/>
  <c r="DK600" i="16"/>
  <c r="DJ600" i="16"/>
  <c r="DI600" i="16"/>
  <c r="DH600" i="16"/>
  <c r="DG600" i="16"/>
  <c r="DF600" i="16"/>
  <c r="DE600" i="16"/>
  <c r="DN599" i="16"/>
  <c r="DM599" i="16"/>
  <c r="DL599" i="16"/>
  <c r="DK599" i="16"/>
  <c r="DJ599" i="16"/>
  <c r="DI599" i="16"/>
  <c r="DH599" i="16"/>
  <c r="DG599" i="16"/>
  <c r="DF599" i="16"/>
  <c r="DE599" i="16"/>
  <c r="DN598" i="16"/>
  <c r="DM598" i="16"/>
  <c r="DL598" i="16"/>
  <c r="DK598" i="16"/>
  <c r="DJ598" i="16"/>
  <c r="DI598" i="16"/>
  <c r="DH598" i="16"/>
  <c r="DG598" i="16"/>
  <c r="DF598" i="16"/>
  <c r="DE598" i="16"/>
  <c r="DN597" i="16"/>
  <c r="DM597" i="16"/>
  <c r="DL597" i="16"/>
  <c r="DK597" i="16"/>
  <c r="DJ597" i="16"/>
  <c r="DI597" i="16"/>
  <c r="DH597" i="16"/>
  <c r="DG597" i="16"/>
  <c r="DF597" i="16"/>
  <c r="DE597" i="16"/>
  <c r="DN596" i="16"/>
  <c r="DM596" i="16"/>
  <c r="DL596" i="16"/>
  <c r="DK596" i="16"/>
  <c r="DJ596" i="16"/>
  <c r="DI596" i="16"/>
  <c r="DH596" i="16"/>
  <c r="DG596" i="16"/>
  <c r="DF596" i="16"/>
  <c r="DE596" i="16"/>
  <c r="DN595" i="16"/>
  <c r="DM595" i="16"/>
  <c r="DL595" i="16"/>
  <c r="DK595" i="16"/>
  <c r="DJ595" i="16"/>
  <c r="DI595" i="16"/>
  <c r="DH595" i="16"/>
  <c r="DG595" i="16"/>
  <c r="DF595" i="16"/>
  <c r="DE595" i="16"/>
  <c r="DN594" i="16"/>
  <c r="DM594" i="16"/>
  <c r="DL594" i="16"/>
  <c r="DK594" i="16"/>
  <c r="DJ594" i="16"/>
  <c r="DI594" i="16"/>
  <c r="DH594" i="16"/>
  <c r="DG594" i="16"/>
  <c r="DF594" i="16"/>
  <c r="DE594" i="16"/>
  <c r="DN593" i="16"/>
  <c r="DM593" i="16"/>
  <c r="DL593" i="16"/>
  <c r="DK593" i="16"/>
  <c r="DJ593" i="16"/>
  <c r="DI593" i="16"/>
  <c r="DH593" i="16"/>
  <c r="DG593" i="16"/>
  <c r="DF593" i="16"/>
  <c r="DE593" i="16"/>
  <c r="DN592" i="16"/>
  <c r="DM592" i="16"/>
  <c r="DL592" i="16"/>
  <c r="DK592" i="16"/>
  <c r="DJ592" i="16"/>
  <c r="DI592" i="16"/>
  <c r="DH592" i="16"/>
  <c r="DG592" i="16"/>
  <c r="DF592" i="16"/>
  <c r="DE592" i="16"/>
  <c r="DN591" i="16"/>
  <c r="DM591" i="16"/>
  <c r="DL591" i="16"/>
  <c r="DK591" i="16"/>
  <c r="DJ591" i="16"/>
  <c r="DI591" i="16"/>
  <c r="DH591" i="16"/>
  <c r="DG591" i="16"/>
  <c r="DF591" i="16"/>
  <c r="DE591" i="16"/>
  <c r="DN590" i="16"/>
  <c r="DM590" i="16"/>
  <c r="DL590" i="16"/>
  <c r="DK590" i="16"/>
  <c r="DJ590" i="16"/>
  <c r="DI590" i="16"/>
  <c r="DH590" i="16"/>
  <c r="DG590" i="16"/>
  <c r="DF590" i="16"/>
  <c r="DE590" i="16"/>
  <c r="DN589" i="16"/>
  <c r="DM589" i="16"/>
  <c r="DL589" i="16"/>
  <c r="DK589" i="16"/>
  <c r="DJ589" i="16"/>
  <c r="DI589" i="16"/>
  <c r="DH589" i="16"/>
  <c r="DG589" i="16"/>
  <c r="DF589" i="16"/>
  <c r="DE589" i="16"/>
  <c r="DN588" i="16"/>
  <c r="DM588" i="16"/>
  <c r="DL588" i="16"/>
  <c r="DK588" i="16"/>
  <c r="DJ588" i="16"/>
  <c r="DI588" i="16"/>
  <c r="DH588" i="16"/>
  <c r="DG588" i="16"/>
  <c r="DF588" i="16"/>
  <c r="DE588" i="16"/>
  <c r="DN587" i="16"/>
  <c r="DM587" i="16"/>
  <c r="DL587" i="16"/>
  <c r="DK587" i="16"/>
  <c r="DJ587" i="16"/>
  <c r="DI587" i="16"/>
  <c r="DH587" i="16"/>
  <c r="DG587" i="16"/>
  <c r="DF587" i="16"/>
  <c r="DE587" i="16"/>
  <c r="DN586" i="16"/>
  <c r="DM586" i="16"/>
  <c r="DL586" i="16"/>
  <c r="DK586" i="16"/>
  <c r="DJ586" i="16"/>
  <c r="DI586" i="16"/>
  <c r="DH586" i="16"/>
  <c r="DG586" i="16"/>
  <c r="DF586" i="16"/>
  <c r="DE586" i="16"/>
  <c r="DN585" i="16"/>
  <c r="DM585" i="16"/>
  <c r="DL585" i="16"/>
  <c r="DK585" i="16"/>
  <c r="DJ585" i="16"/>
  <c r="DI585" i="16"/>
  <c r="DH585" i="16"/>
  <c r="DG585" i="16"/>
  <c r="DF585" i="16"/>
  <c r="DE585" i="16"/>
  <c r="DN584" i="16"/>
  <c r="DM584" i="16"/>
  <c r="DL584" i="16"/>
  <c r="DK584" i="16"/>
  <c r="DJ584" i="16"/>
  <c r="DI584" i="16"/>
  <c r="DH584" i="16"/>
  <c r="DG584" i="16"/>
  <c r="DF584" i="16"/>
  <c r="DE584" i="16"/>
  <c r="DN583" i="16"/>
  <c r="DM583" i="16"/>
  <c r="DL583" i="16"/>
  <c r="DK583" i="16"/>
  <c r="DJ583" i="16"/>
  <c r="DI583" i="16"/>
  <c r="DH583" i="16"/>
  <c r="DG583" i="16"/>
  <c r="DF583" i="16"/>
  <c r="DE583" i="16"/>
  <c r="DN582" i="16"/>
  <c r="DM582" i="16"/>
  <c r="DL582" i="16"/>
  <c r="DK582" i="16"/>
  <c r="DJ582" i="16"/>
  <c r="DI582" i="16"/>
  <c r="DH582" i="16"/>
  <c r="DG582" i="16"/>
  <c r="DF582" i="16"/>
  <c r="DE582" i="16"/>
  <c r="DN581" i="16"/>
  <c r="DM581" i="16"/>
  <c r="DL581" i="16"/>
  <c r="DK581" i="16"/>
  <c r="DJ581" i="16"/>
  <c r="DI581" i="16"/>
  <c r="DH581" i="16"/>
  <c r="DG581" i="16"/>
  <c r="DF581" i="16"/>
  <c r="DE581" i="16"/>
  <c r="DN580" i="16"/>
  <c r="DM580" i="16"/>
  <c r="DL580" i="16"/>
  <c r="DK580" i="16"/>
  <c r="DJ580" i="16"/>
  <c r="DI580" i="16"/>
  <c r="DH580" i="16"/>
  <c r="DG580" i="16"/>
  <c r="DF580" i="16"/>
  <c r="DE580" i="16"/>
  <c r="DN579" i="16"/>
  <c r="DM579" i="16"/>
  <c r="DL579" i="16"/>
  <c r="DK579" i="16"/>
  <c r="DJ579" i="16"/>
  <c r="DI579" i="16"/>
  <c r="DH579" i="16"/>
  <c r="DG579" i="16"/>
  <c r="DF579" i="16"/>
  <c r="DE579" i="16"/>
  <c r="DN578" i="16"/>
  <c r="DM578" i="16"/>
  <c r="DL578" i="16"/>
  <c r="DK578" i="16"/>
  <c r="DJ578" i="16"/>
  <c r="DI578" i="16"/>
  <c r="DH578" i="16"/>
  <c r="DG578" i="16"/>
  <c r="DF578" i="16"/>
  <c r="DE578" i="16"/>
  <c r="DN577" i="16"/>
  <c r="DM577" i="16"/>
  <c r="DL577" i="16"/>
  <c r="DK577" i="16"/>
  <c r="DJ577" i="16"/>
  <c r="DI577" i="16"/>
  <c r="DH577" i="16"/>
  <c r="DG577" i="16"/>
  <c r="DF577" i="16"/>
  <c r="DE577" i="16"/>
  <c r="DN576" i="16"/>
  <c r="DM576" i="16"/>
  <c r="DL576" i="16"/>
  <c r="DK576" i="16"/>
  <c r="DJ576" i="16"/>
  <c r="DI576" i="16"/>
  <c r="DH576" i="16"/>
  <c r="DG576" i="16"/>
  <c r="DF576" i="16"/>
  <c r="DE576" i="16"/>
  <c r="DN575" i="16"/>
  <c r="DM575" i="16"/>
  <c r="DL575" i="16"/>
  <c r="DK575" i="16"/>
  <c r="DJ575" i="16"/>
  <c r="DI575" i="16"/>
  <c r="DH575" i="16"/>
  <c r="DG575" i="16"/>
  <c r="DF575" i="16"/>
  <c r="DE575" i="16"/>
  <c r="DN574" i="16"/>
  <c r="DM574" i="16"/>
  <c r="DL574" i="16"/>
  <c r="DK574" i="16"/>
  <c r="DJ574" i="16"/>
  <c r="DI574" i="16"/>
  <c r="DH574" i="16"/>
  <c r="DG574" i="16"/>
  <c r="DF574" i="16"/>
  <c r="DE574" i="16"/>
  <c r="DN573" i="16"/>
  <c r="DM573" i="16"/>
  <c r="DL573" i="16"/>
  <c r="DK573" i="16"/>
  <c r="DJ573" i="16"/>
  <c r="DI573" i="16"/>
  <c r="DH573" i="16"/>
  <c r="DG573" i="16"/>
  <c r="DF573" i="16"/>
  <c r="DE573" i="16"/>
  <c r="DN572" i="16"/>
  <c r="DM572" i="16"/>
  <c r="DL572" i="16"/>
  <c r="DK572" i="16"/>
  <c r="DJ572" i="16"/>
  <c r="DI572" i="16"/>
  <c r="DH572" i="16"/>
  <c r="DG572" i="16"/>
  <c r="DF572" i="16"/>
  <c r="DE572" i="16"/>
  <c r="DN571" i="16"/>
  <c r="DM571" i="16"/>
  <c r="DL571" i="16"/>
  <c r="DK571" i="16"/>
  <c r="DJ571" i="16"/>
  <c r="DI571" i="16"/>
  <c r="DH571" i="16"/>
  <c r="DG571" i="16"/>
  <c r="DF571" i="16"/>
  <c r="DE571" i="16"/>
  <c r="DN570" i="16"/>
  <c r="DM570" i="16"/>
  <c r="DL570" i="16"/>
  <c r="DK570" i="16"/>
  <c r="DJ570" i="16"/>
  <c r="DI570" i="16"/>
  <c r="DH570" i="16"/>
  <c r="DG570" i="16"/>
  <c r="DF570" i="16"/>
  <c r="DE570" i="16"/>
  <c r="DN569" i="16"/>
  <c r="DM569" i="16"/>
  <c r="DL569" i="16"/>
  <c r="DK569" i="16"/>
  <c r="DJ569" i="16"/>
  <c r="DI569" i="16"/>
  <c r="DH569" i="16"/>
  <c r="DG569" i="16"/>
  <c r="DF569" i="16"/>
  <c r="DE569" i="16"/>
  <c r="DN568" i="16"/>
  <c r="DM568" i="16"/>
  <c r="DL568" i="16"/>
  <c r="DK568" i="16"/>
  <c r="DJ568" i="16"/>
  <c r="DI568" i="16"/>
  <c r="DH568" i="16"/>
  <c r="DG568" i="16"/>
  <c r="DF568" i="16"/>
  <c r="DE568" i="16"/>
  <c r="DN567" i="16"/>
  <c r="DM567" i="16"/>
  <c r="DL567" i="16"/>
  <c r="DK567" i="16"/>
  <c r="DJ567" i="16"/>
  <c r="DI567" i="16"/>
  <c r="DH567" i="16"/>
  <c r="DG567" i="16"/>
  <c r="DF567" i="16"/>
  <c r="DE567" i="16"/>
  <c r="DN566" i="16"/>
  <c r="DM566" i="16"/>
  <c r="DL566" i="16"/>
  <c r="DK566" i="16"/>
  <c r="DJ566" i="16"/>
  <c r="DI566" i="16"/>
  <c r="DH566" i="16"/>
  <c r="DG566" i="16"/>
  <c r="DF566" i="16"/>
  <c r="DE566" i="16"/>
  <c r="DN565" i="16"/>
  <c r="DM565" i="16"/>
  <c r="DL565" i="16"/>
  <c r="DK565" i="16"/>
  <c r="DJ565" i="16"/>
  <c r="DI565" i="16"/>
  <c r="DH565" i="16"/>
  <c r="DG565" i="16"/>
  <c r="DF565" i="16"/>
  <c r="DE565" i="16"/>
  <c r="DN564" i="16"/>
  <c r="DM564" i="16"/>
  <c r="DL564" i="16"/>
  <c r="DK564" i="16"/>
  <c r="DJ564" i="16"/>
  <c r="DI564" i="16"/>
  <c r="DH564" i="16"/>
  <c r="DG564" i="16"/>
  <c r="DF564" i="16"/>
  <c r="DE564" i="16"/>
  <c r="DN563" i="16"/>
  <c r="DM563" i="16"/>
  <c r="DL563" i="16"/>
  <c r="DK563" i="16"/>
  <c r="DJ563" i="16"/>
  <c r="DI563" i="16"/>
  <c r="DH563" i="16"/>
  <c r="DG563" i="16"/>
  <c r="DF563" i="16"/>
  <c r="DE563" i="16"/>
  <c r="DN562" i="16"/>
  <c r="DM562" i="16"/>
  <c r="DL562" i="16"/>
  <c r="DK562" i="16"/>
  <c r="DJ562" i="16"/>
  <c r="DI562" i="16"/>
  <c r="DH562" i="16"/>
  <c r="DG562" i="16"/>
  <c r="DF562" i="16"/>
  <c r="DE562" i="16"/>
  <c r="DN561" i="16"/>
  <c r="DM561" i="16"/>
  <c r="DL561" i="16"/>
  <c r="DK561" i="16"/>
  <c r="DJ561" i="16"/>
  <c r="DI561" i="16"/>
  <c r="DH561" i="16"/>
  <c r="DG561" i="16"/>
  <c r="DF561" i="16"/>
  <c r="DE561" i="16"/>
  <c r="DN560" i="16"/>
  <c r="DM560" i="16"/>
  <c r="DL560" i="16"/>
  <c r="DK560" i="16"/>
  <c r="DJ560" i="16"/>
  <c r="DI560" i="16"/>
  <c r="DH560" i="16"/>
  <c r="DG560" i="16"/>
  <c r="DF560" i="16"/>
  <c r="DE560" i="16"/>
  <c r="DN559" i="16"/>
  <c r="DM559" i="16"/>
  <c r="DL559" i="16"/>
  <c r="DK559" i="16"/>
  <c r="DJ559" i="16"/>
  <c r="DI559" i="16"/>
  <c r="DH559" i="16"/>
  <c r="DG559" i="16"/>
  <c r="DF559" i="16"/>
  <c r="DE559" i="16"/>
  <c r="DN558" i="16"/>
  <c r="DM558" i="16"/>
  <c r="DL558" i="16"/>
  <c r="DK558" i="16"/>
  <c r="DJ558" i="16"/>
  <c r="DI558" i="16"/>
  <c r="DH558" i="16"/>
  <c r="DG558" i="16"/>
  <c r="DF558" i="16"/>
  <c r="DE558" i="16"/>
  <c r="DN557" i="16"/>
  <c r="DM557" i="16"/>
  <c r="DL557" i="16"/>
  <c r="DK557" i="16"/>
  <c r="DJ557" i="16"/>
  <c r="DI557" i="16"/>
  <c r="DH557" i="16"/>
  <c r="DG557" i="16"/>
  <c r="DF557" i="16"/>
  <c r="DE557" i="16"/>
  <c r="DN556" i="16"/>
  <c r="DM556" i="16"/>
  <c r="DL556" i="16"/>
  <c r="DK556" i="16"/>
  <c r="DJ556" i="16"/>
  <c r="DI556" i="16"/>
  <c r="DH556" i="16"/>
  <c r="DG556" i="16"/>
  <c r="DF556" i="16"/>
  <c r="DE556" i="16"/>
  <c r="DN555" i="16"/>
  <c r="DM555" i="16"/>
  <c r="DL555" i="16"/>
  <c r="DK555" i="16"/>
  <c r="DJ555" i="16"/>
  <c r="DI555" i="16"/>
  <c r="DH555" i="16"/>
  <c r="DG555" i="16"/>
  <c r="DF555" i="16"/>
  <c r="DE555" i="16"/>
  <c r="DN554" i="16"/>
  <c r="DM554" i="16"/>
  <c r="DL554" i="16"/>
  <c r="DK554" i="16"/>
  <c r="DJ554" i="16"/>
  <c r="DI554" i="16"/>
  <c r="DH554" i="16"/>
  <c r="DG554" i="16"/>
  <c r="DF554" i="16"/>
  <c r="DE554" i="16"/>
  <c r="DN553" i="16"/>
  <c r="DM553" i="16"/>
  <c r="DL553" i="16"/>
  <c r="DK553" i="16"/>
  <c r="DJ553" i="16"/>
  <c r="DI553" i="16"/>
  <c r="DH553" i="16"/>
  <c r="DG553" i="16"/>
  <c r="DF553" i="16"/>
  <c r="DE553" i="16"/>
  <c r="DN552" i="16"/>
  <c r="DM552" i="16"/>
  <c r="DL552" i="16"/>
  <c r="DK552" i="16"/>
  <c r="DJ552" i="16"/>
  <c r="DI552" i="16"/>
  <c r="DH552" i="16"/>
  <c r="DG552" i="16"/>
  <c r="DF552" i="16"/>
  <c r="DE552" i="16"/>
  <c r="DN551" i="16"/>
  <c r="DM551" i="16"/>
  <c r="DL551" i="16"/>
  <c r="DK551" i="16"/>
  <c r="DJ551" i="16"/>
  <c r="DI551" i="16"/>
  <c r="DH551" i="16"/>
  <c r="DG551" i="16"/>
  <c r="DF551" i="16"/>
  <c r="DE551" i="16"/>
  <c r="DN550" i="16"/>
  <c r="DM550" i="16"/>
  <c r="DL550" i="16"/>
  <c r="DK550" i="16"/>
  <c r="DJ550" i="16"/>
  <c r="DI550" i="16"/>
  <c r="DH550" i="16"/>
  <c r="DG550" i="16"/>
  <c r="DF550" i="16"/>
  <c r="DE550" i="16"/>
  <c r="DN549" i="16"/>
  <c r="DM549" i="16"/>
  <c r="DL549" i="16"/>
  <c r="DK549" i="16"/>
  <c r="DJ549" i="16"/>
  <c r="DI549" i="16"/>
  <c r="DH549" i="16"/>
  <c r="DG549" i="16"/>
  <c r="DF549" i="16"/>
  <c r="DE549" i="16"/>
  <c r="DN548" i="16"/>
  <c r="DM548" i="16"/>
  <c r="DL548" i="16"/>
  <c r="DK548" i="16"/>
  <c r="DJ548" i="16"/>
  <c r="DI548" i="16"/>
  <c r="DH548" i="16"/>
  <c r="DG548" i="16"/>
  <c r="DF548" i="16"/>
  <c r="DE548" i="16"/>
  <c r="DN547" i="16"/>
  <c r="DM547" i="16"/>
  <c r="DL547" i="16"/>
  <c r="DK547" i="16"/>
  <c r="DJ547" i="16"/>
  <c r="DI547" i="16"/>
  <c r="DH547" i="16"/>
  <c r="DG547" i="16"/>
  <c r="DF547" i="16"/>
  <c r="DE547" i="16"/>
  <c r="DN546" i="16"/>
  <c r="DM546" i="16"/>
  <c r="DL546" i="16"/>
  <c r="DK546" i="16"/>
  <c r="DJ546" i="16"/>
  <c r="DI546" i="16"/>
  <c r="DH546" i="16"/>
  <c r="DG546" i="16"/>
  <c r="DF546" i="16"/>
  <c r="DE546" i="16"/>
  <c r="DN545" i="16"/>
  <c r="DM545" i="16"/>
  <c r="DL545" i="16"/>
  <c r="DK545" i="16"/>
  <c r="DJ545" i="16"/>
  <c r="DI545" i="16"/>
  <c r="DH545" i="16"/>
  <c r="DG545" i="16"/>
  <c r="DF545" i="16"/>
  <c r="DE545" i="16"/>
  <c r="DN544" i="16"/>
  <c r="DM544" i="16"/>
  <c r="DL544" i="16"/>
  <c r="DK544" i="16"/>
  <c r="DJ544" i="16"/>
  <c r="DI544" i="16"/>
  <c r="DH544" i="16"/>
  <c r="DG544" i="16"/>
  <c r="DF544" i="16"/>
  <c r="DE544" i="16"/>
  <c r="DN543" i="16"/>
  <c r="DM543" i="16"/>
  <c r="DL543" i="16"/>
  <c r="DK543" i="16"/>
  <c r="DJ543" i="16"/>
  <c r="DI543" i="16"/>
  <c r="DH543" i="16"/>
  <c r="DG543" i="16"/>
  <c r="DF543" i="16"/>
  <c r="DE543" i="16"/>
  <c r="DN542" i="16"/>
  <c r="DM542" i="16"/>
  <c r="DL542" i="16"/>
  <c r="DK542" i="16"/>
  <c r="DJ542" i="16"/>
  <c r="DI542" i="16"/>
  <c r="DH542" i="16"/>
  <c r="DG542" i="16"/>
  <c r="DF542" i="16"/>
  <c r="DE542" i="16"/>
  <c r="DN541" i="16"/>
  <c r="DM541" i="16"/>
  <c r="DL541" i="16"/>
  <c r="DK541" i="16"/>
  <c r="DJ541" i="16"/>
  <c r="DI541" i="16"/>
  <c r="DH541" i="16"/>
  <c r="DG541" i="16"/>
  <c r="DF541" i="16"/>
  <c r="DE541" i="16"/>
  <c r="DN540" i="16"/>
  <c r="DM540" i="16"/>
  <c r="DL540" i="16"/>
  <c r="DK540" i="16"/>
  <c r="DJ540" i="16"/>
  <c r="DI540" i="16"/>
  <c r="DH540" i="16"/>
  <c r="DG540" i="16"/>
  <c r="DF540" i="16"/>
  <c r="DE540" i="16"/>
  <c r="DN539" i="16"/>
  <c r="DM539" i="16"/>
  <c r="DL539" i="16"/>
  <c r="DK539" i="16"/>
  <c r="DJ539" i="16"/>
  <c r="DI539" i="16"/>
  <c r="DH539" i="16"/>
  <c r="DG539" i="16"/>
  <c r="DF539" i="16"/>
  <c r="DE539" i="16"/>
  <c r="DN538" i="16"/>
  <c r="DM538" i="16"/>
  <c r="DL538" i="16"/>
  <c r="DK538" i="16"/>
  <c r="DJ538" i="16"/>
  <c r="DI538" i="16"/>
  <c r="DH538" i="16"/>
  <c r="DG538" i="16"/>
  <c r="DF538" i="16"/>
  <c r="DE538" i="16"/>
  <c r="DN537" i="16"/>
  <c r="DM537" i="16"/>
  <c r="DL537" i="16"/>
  <c r="DK537" i="16"/>
  <c r="DJ537" i="16"/>
  <c r="DI537" i="16"/>
  <c r="DH537" i="16"/>
  <c r="DG537" i="16"/>
  <c r="DF537" i="16"/>
  <c r="DE537" i="16"/>
  <c r="DN536" i="16"/>
  <c r="DM536" i="16"/>
  <c r="DL536" i="16"/>
  <c r="DK536" i="16"/>
  <c r="DJ536" i="16"/>
  <c r="DI536" i="16"/>
  <c r="DH536" i="16"/>
  <c r="DG536" i="16"/>
  <c r="DF536" i="16"/>
  <c r="DE536" i="16"/>
  <c r="DN535" i="16"/>
  <c r="DM535" i="16"/>
  <c r="DL535" i="16"/>
  <c r="DK535" i="16"/>
  <c r="DJ535" i="16"/>
  <c r="DI535" i="16"/>
  <c r="DH535" i="16"/>
  <c r="DG535" i="16"/>
  <c r="DF535" i="16"/>
  <c r="DE535" i="16"/>
  <c r="DN534" i="16"/>
  <c r="DM534" i="16"/>
  <c r="DL534" i="16"/>
  <c r="DK534" i="16"/>
  <c r="DJ534" i="16"/>
  <c r="DI534" i="16"/>
  <c r="DH534" i="16"/>
  <c r="DG534" i="16"/>
  <c r="DF534" i="16"/>
  <c r="DE534" i="16"/>
  <c r="DN533" i="16"/>
  <c r="DM533" i="16"/>
  <c r="DL533" i="16"/>
  <c r="DK533" i="16"/>
  <c r="DJ533" i="16"/>
  <c r="DI533" i="16"/>
  <c r="DH533" i="16"/>
  <c r="DG533" i="16"/>
  <c r="DF533" i="16"/>
  <c r="DE533" i="16"/>
  <c r="DN532" i="16"/>
  <c r="DM532" i="16"/>
  <c r="DL532" i="16"/>
  <c r="DK532" i="16"/>
  <c r="DJ532" i="16"/>
  <c r="DI532" i="16"/>
  <c r="DH532" i="16"/>
  <c r="DG532" i="16"/>
  <c r="DF532" i="16"/>
  <c r="DE532" i="16"/>
  <c r="DN531" i="16"/>
  <c r="DM531" i="16"/>
  <c r="DL531" i="16"/>
  <c r="DK531" i="16"/>
  <c r="DJ531" i="16"/>
  <c r="DI531" i="16"/>
  <c r="DH531" i="16"/>
  <c r="DG531" i="16"/>
  <c r="DF531" i="16"/>
  <c r="DE531" i="16"/>
  <c r="DN530" i="16"/>
  <c r="DM530" i="16"/>
  <c r="DL530" i="16"/>
  <c r="DK530" i="16"/>
  <c r="DJ530" i="16"/>
  <c r="DI530" i="16"/>
  <c r="DH530" i="16"/>
  <c r="DG530" i="16"/>
  <c r="DF530" i="16"/>
  <c r="DE530" i="16"/>
  <c r="DN529" i="16"/>
  <c r="DM529" i="16"/>
  <c r="DL529" i="16"/>
  <c r="DK529" i="16"/>
  <c r="DJ529" i="16"/>
  <c r="DI529" i="16"/>
  <c r="DH529" i="16"/>
  <c r="DG529" i="16"/>
  <c r="DF529" i="16"/>
  <c r="DE529" i="16"/>
  <c r="DN528" i="16"/>
  <c r="DM528" i="16"/>
  <c r="DL528" i="16"/>
  <c r="DK528" i="16"/>
  <c r="DJ528" i="16"/>
  <c r="DI528" i="16"/>
  <c r="DH528" i="16"/>
  <c r="DG528" i="16"/>
  <c r="DF528" i="16"/>
  <c r="DE528" i="16"/>
  <c r="DN527" i="16"/>
  <c r="DM527" i="16"/>
  <c r="DL527" i="16"/>
  <c r="DK527" i="16"/>
  <c r="DJ527" i="16"/>
  <c r="DI527" i="16"/>
  <c r="DH527" i="16"/>
  <c r="DG527" i="16"/>
  <c r="DF527" i="16"/>
  <c r="DE527" i="16"/>
  <c r="DN526" i="16"/>
  <c r="DM526" i="16"/>
  <c r="DL526" i="16"/>
  <c r="DK526" i="16"/>
  <c r="DJ526" i="16"/>
  <c r="DI526" i="16"/>
  <c r="DH526" i="16"/>
  <c r="DG526" i="16"/>
  <c r="DF526" i="16"/>
  <c r="DE526" i="16"/>
  <c r="DN525" i="16"/>
  <c r="DM525" i="16"/>
  <c r="DL525" i="16"/>
  <c r="DK525" i="16"/>
  <c r="DJ525" i="16"/>
  <c r="DI525" i="16"/>
  <c r="DH525" i="16"/>
  <c r="DG525" i="16"/>
  <c r="DF525" i="16"/>
  <c r="DE525" i="16"/>
  <c r="DN524" i="16"/>
  <c r="DM524" i="16"/>
  <c r="DL524" i="16"/>
  <c r="DK524" i="16"/>
  <c r="DJ524" i="16"/>
  <c r="DI524" i="16"/>
  <c r="DH524" i="16"/>
  <c r="DG524" i="16"/>
  <c r="DF524" i="16"/>
  <c r="DE524" i="16"/>
  <c r="DN523" i="16"/>
  <c r="DM523" i="16"/>
  <c r="DL523" i="16"/>
  <c r="DK523" i="16"/>
  <c r="DJ523" i="16"/>
  <c r="DI523" i="16"/>
  <c r="DH523" i="16"/>
  <c r="DG523" i="16"/>
  <c r="DF523" i="16"/>
  <c r="DE523" i="16"/>
  <c r="DN522" i="16"/>
  <c r="DM522" i="16"/>
  <c r="DL522" i="16"/>
  <c r="DK522" i="16"/>
  <c r="DJ522" i="16"/>
  <c r="DI522" i="16"/>
  <c r="DH522" i="16"/>
  <c r="DG522" i="16"/>
  <c r="DF522" i="16"/>
  <c r="DE522" i="16"/>
  <c r="DN521" i="16"/>
  <c r="DM521" i="16"/>
  <c r="DL521" i="16"/>
  <c r="DK521" i="16"/>
  <c r="DJ521" i="16"/>
  <c r="DI521" i="16"/>
  <c r="DH521" i="16"/>
  <c r="DG521" i="16"/>
  <c r="DF521" i="16"/>
  <c r="DE521" i="16"/>
  <c r="DN520" i="16"/>
  <c r="DM520" i="16"/>
  <c r="DL520" i="16"/>
  <c r="DK520" i="16"/>
  <c r="DJ520" i="16"/>
  <c r="DI520" i="16"/>
  <c r="DH520" i="16"/>
  <c r="DG520" i="16"/>
  <c r="DF520" i="16"/>
  <c r="DE520" i="16"/>
  <c r="DN519" i="16"/>
  <c r="DM519" i="16"/>
  <c r="DL519" i="16"/>
  <c r="DK519" i="16"/>
  <c r="DJ519" i="16"/>
  <c r="DI519" i="16"/>
  <c r="DH519" i="16"/>
  <c r="DG519" i="16"/>
  <c r="DF519" i="16"/>
  <c r="DE519" i="16"/>
  <c r="DN518" i="16"/>
  <c r="DM518" i="16"/>
  <c r="DL518" i="16"/>
  <c r="DK518" i="16"/>
  <c r="DJ518" i="16"/>
  <c r="DI518" i="16"/>
  <c r="DH518" i="16"/>
  <c r="DG518" i="16"/>
  <c r="DF518" i="16"/>
  <c r="DE518" i="16"/>
  <c r="DN517" i="16"/>
  <c r="DM517" i="16"/>
  <c r="DL517" i="16"/>
  <c r="DK517" i="16"/>
  <c r="DJ517" i="16"/>
  <c r="DI517" i="16"/>
  <c r="DH517" i="16"/>
  <c r="DG517" i="16"/>
  <c r="DF517" i="16"/>
  <c r="DE517" i="16"/>
  <c r="DN516" i="16"/>
  <c r="DM516" i="16"/>
  <c r="DL516" i="16"/>
  <c r="DK516" i="16"/>
  <c r="DJ516" i="16"/>
  <c r="DI516" i="16"/>
  <c r="DH516" i="16"/>
  <c r="DG516" i="16"/>
  <c r="DF516" i="16"/>
  <c r="DE516" i="16"/>
  <c r="DN515" i="16"/>
  <c r="DM515" i="16"/>
  <c r="DL515" i="16"/>
  <c r="DK515" i="16"/>
  <c r="DJ515" i="16"/>
  <c r="DI515" i="16"/>
  <c r="DH515" i="16"/>
  <c r="DG515" i="16"/>
  <c r="DF515" i="16"/>
  <c r="DE515" i="16"/>
  <c r="DN514" i="16"/>
  <c r="DM514" i="16"/>
  <c r="DL514" i="16"/>
  <c r="DK514" i="16"/>
  <c r="DJ514" i="16"/>
  <c r="DI514" i="16"/>
  <c r="DH514" i="16"/>
  <c r="DG514" i="16"/>
  <c r="DF514" i="16"/>
  <c r="DE514" i="16"/>
  <c r="DN513" i="16"/>
  <c r="DM513" i="16"/>
  <c r="DL513" i="16"/>
  <c r="DK513" i="16"/>
  <c r="DJ513" i="16"/>
  <c r="DI513" i="16"/>
  <c r="DH513" i="16"/>
  <c r="DG513" i="16"/>
  <c r="DF513" i="16"/>
  <c r="DE513" i="16"/>
  <c r="DN512" i="16"/>
  <c r="DM512" i="16"/>
  <c r="DL512" i="16"/>
  <c r="DK512" i="16"/>
  <c r="DJ512" i="16"/>
  <c r="DI512" i="16"/>
  <c r="DH512" i="16"/>
  <c r="DG512" i="16"/>
  <c r="DF512" i="16"/>
  <c r="DE512" i="16"/>
  <c r="DN511" i="16"/>
  <c r="DM511" i="16"/>
  <c r="DL511" i="16"/>
  <c r="DK511" i="16"/>
  <c r="DJ511" i="16"/>
  <c r="DI511" i="16"/>
  <c r="DH511" i="16"/>
  <c r="DG511" i="16"/>
  <c r="DF511" i="16"/>
  <c r="DE511" i="16"/>
  <c r="DN510" i="16"/>
  <c r="DM510" i="16"/>
  <c r="DL510" i="16"/>
  <c r="DK510" i="16"/>
  <c r="DJ510" i="16"/>
  <c r="DI510" i="16"/>
  <c r="DH510" i="16"/>
  <c r="DG510" i="16"/>
  <c r="DF510" i="16"/>
  <c r="DE510" i="16"/>
  <c r="DN509" i="16"/>
  <c r="DM509" i="16"/>
  <c r="DL509" i="16"/>
  <c r="DK509" i="16"/>
  <c r="DJ509" i="16"/>
  <c r="DI509" i="16"/>
  <c r="DH509" i="16"/>
  <c r="DG509" i="16"/>
  <c r="DF509" i="16"/>
  <c r="DE509" i="16"/>
  <c r="DN508" i="16"/>
  <c r="DM508" i="16"/>
  <c r="DL508" i="16"/>
  <c r="DK508" i="16"/>
  <c r="DJ508" i="16"/>
  <c r="DI508" i="16"/>
  <c r="DH508" i="16"/>
  <c r="DG508" i="16"/>
  <c r="DF508" i="16"/>
  <c r="DE508" i="16"/>
  <c r="DN507" i="16"/>
  <c r="DM507" i="16"/>
  <c r="DL507" i="16"/>
  <c r="DK507" i="16"/>
  <c r="DJ507" i="16"/>
  <c r="DI507" i="16"/>
  <c r="DH507" i="16"/>
  <c r="DG507" i="16"/>
  <c r="DF507" i="16"/>
  <c r="DE507" i="16"/>
  <c r="DN506" i="16"/>
  <c r="DM506" i="16"/>
  <c r="DL506" i="16"/>
  <c r="DK506" i="16"/>
  <c r="DJ506" i="16"/>
  <c r="DI506" i="16"/>
  <c r="DH506" i="16"/>
  <c r="DG506" i="16"/>
  <c r="DF506" i="16"/>
  <c r="DE506" i="16"/>
  <c r="DN505" i="16"/>
  <c r="DM505" i="16"/>
  <c r="DL505" i="16"/>
  <c r="DK505" i="16"/>
  <c r="DJ505" i="16"/>
  <c r="DI505" i="16"/>
  <c r="DH505" i="16"/>
  <c r="DG505" i="16"/>
  <c r="DF505" i="16"/>
  <c r="DE505" i="16"/>
  <c r="DN504" i="16"/>
  <c r="DM504" i="16"/>
  <c r="DL504" i="16"/>
  <c r="DK504" i="16"/>
  <c r="DJ504" i="16"/>
  <c r="DI504" i="16"/>
  <c r="DH504" i="16"/>
  <c r="DG504" i="16"/>
  <c r="DF504" i="16"/>
  <c r="DE504" i="16"/>
  <c r="DN503" i="16"/>
  <c r="DM503" i="16"/>
  <c r="DL503" i="16"/>
  <c r="DK503" i="16"/>
  <c r="DJ503" i="16"/>
  <c r="DI503" i="16"/>
  <c r="DH503" i="16"/>
  <c r="DG503" i="16"/>
  <c r="DF503" i="16"/>
  <c r="DE503" i="16"/>
  <c r="DN502" i="16"/>
  <c r="DM502" i="16"/>
  <c r="DL502" i="16"/>
  <c r="DK502" i="16"/>
  <c r="DJ502" i="16"/>
  <c r="DI502" i="16"/>
  <c r="DH502" i="16"/>
  <c r="DG502" i="16"/>
  <c r="DF502" i="16"/>
  <c r="DE502" i="16"/>
  <c r="DN501" i="16"/>
  <c r="DM501" i="16"/>
  <c r="DL501" i="16"/>
  <c r="DK501" i="16"/>
  <c r="DJ501" i="16"/>
  <c r="DI501" i="16"/>
  <c r="DH501" i="16"/>
  <c r="DG501" i="16"/>
  <c r="DF501" i="16"/>
  <c r="DE501" i="16"/>
  <c r="DN500" i="16"/>
  <c r="DM500" i="16"/>
  <c r="DL500" i="16"/>
  <c r="DK500" i="16"/>
  <c r="DJ500" i="16"/>
  <c r="DI500" i="16"/>
  <c r="DH500" i="16"/>
  <c r="DG500" i="16"/>
  <c r="DF500" i="16"/>
  <c r="DE500" i="16"/>
  <c r="DN499" i="16"/>
  <c r="DM499" i="16"/>
  <c r="DL499" i="16"/>
  <c r="DK499" i="16"/>
  <c r="DJ499" i="16"/>
  <c r="DI499" i="16"/>
  <c r="DH499" i="16"/>
  <c r="DG499" i="16"/>
  <c r="DF499" i="16"/>
  <c r="DE499" i="16"/>
  <c r="DN498" i="16"/>
  <c r="DM498" i="16"/>
  <c r="DL498" i="16"/>
  <c r="DK498" i="16"/>
  <c r="DJ498" i="16"/>
  <c r="DI498" i="16"/>
  <c r="DH498" i="16"/>
  <c r="DG498" i="16"/>
  <c r="DF498" i="16"/>
  <c r="DE498" i="16"/>
  <c r="DN497" i="16"/>
  <c r="DM497" i="16"/>
  <c r="DL497" i="16"/>
  <c r="DK497" i="16"/>
  <c r="DJ497" i="16"/>
  <c r="DI497" i="16"/>
  <c r="DH497" i="16"/>
  <c r="DG497" i="16"/>
  <c r="DF497" i="16"/>
  <c r="DE497" i="16"/>
  <c r="DN496" i="16"/>
  <c r="DM496" i="16"/>
  <c r="DL496" i="16"/>
  <c r="DK496" i="16"/>
  <c r="DJ496" i="16"/>
  <c r="DI496" i="16"/>
  <c r="DH496" i="16"/>
  <c r="DG496" i="16"/>
  <c r="DF496" i="16"/>
  <c r="DE496" i="16"/>
  <c r="DN495" i="16"/>
  <c r="DM495" i="16"/>
  <c r="DL495" i="16"/>
  <c r="DK495" i="16"/>
  <c r="DJ495" i="16"/>
  <c r="DI495" i="16"/>
  <c r="DH495" i="16"/>
  <c r="DG495" i="16"/>
  <c r="DF495" i="16"/>
  <c r="DE495" i="16"/>
  <c r="DN494" i="16"/>
  <c r="DM494" i="16"/>
  <c r="DL494" i="16"/>
  <c r="DK494" i="16"/>
  <c r="DJ494" i="16"/>
  <c r="DI494" i="16"/>
  <c r="DH494" i="16"/>
  <c r="DG494" i="16"/>
  <c r="DF494" i="16"/>
  <c r="DE494" i="16"/>
  <c r="DN493" i="16"/>
  <c r="DM493" i="16"/>
  <c r="DL493" i="16"/>
  <c r="DK493" i="16"/>
  <c r="DJ493" i="16"/>
  <c r="DI493" i="16"/>
  <c r="DH493" i="16"/>
  <c r="DG493" i="16"/>
  <c r="DF493" i="16"/>
  <c r="DE493" i="16"/>
  <c r="DN492" i="16"/>
  <c r="DM492" i="16"/>
  <c r="DL492" i="16"/>
  <c r="DK492" i="16"/>
  <c r="DJ492" i="16"/>
  <c r="DI492" i="16"/>
  <c r="DH492" i="16"/>
  <c r="DG492" i="16"/>
  <c r="DF492" i="16"/>
  <c r="DE492" i="16"/>
  <c r="DN491" i="16"/>
  <c r="DM491" i="16"/>
  <c r="DL491" i="16"/>
  <c r="DK491" i="16"/>
  <c r="DJ491" i="16"/>
  <c r="DI491" i="16"/>
  <c r="DH491" i="16"/>
  <c r="DG491" i="16"/>
  <c r="DF491" i="16"/>
  <c r="DE491" i="16"/>
  <c r="DN490" i="16"/>
  <c r="DM490" i="16"/>
  <c r="DL490" i="16"/>
  <c r="DK490" i="16"/>
  <c r="DJ490" i="16"/>
  <c r="DI490" i="16"/>
  <c r="DH490" i="16"/>
  <c r="DG490" i="16"/>
  <c r="DF490" i="16"/>
  <c r="DE490" i="16"/>
  <c r="DN489" i="16"/>
  <c r="DM489" i="16"/>
  <c r="DL489" i="16"/>
  <c r="DK489" i="16"/>
  <c r="DJ489" i="16"/>
  <c r="DI489" i="16"/>
  <c r="DH489" i="16"/>
  <c r="DG489" i="16"/>
  <c r="DF489" i="16"/>
  <c r="DE489" i="16"/>
  <c r="DN488" i="16"/>
  <c r="DM488" i="16"/>
  <c r="DL488" i="16"/>
  <c r="DK488" i="16"/>
  <c r="DJ488" i="16"/>
  <c r="DI488" i="16"/>
  <c r="DH488" i="16"/>
  <c r="DG488" i="16"/>
  <c r="DF488" i="16"/>
  <c r="DE488" i="16"/>
  <c r="DN487" i="16"/>
  <c r="DM487" i="16"/>
  <c r="DL487" i="16"/>
  <c r="DK487" i="16"/>
  <c r="DJ487" i="16"/>
  <c r="DI487" i="16"/>
  <c r="DH487" i="16"/>
  <c r="DG487" i="16"/>
  <c r="DF487" i="16"/>
  <c r="DE487" i="16"/>
  <c r="DN486" i="16"/>
  <c r="DM486" i="16"/>
  <c r="DL486" i="16"/>
  <c r="DK486" i="16"/>
  <c r="DJ486" i="16"/>
  <c r="DI486" i="16"/>
  <c r="DH486" i="16"/>
  <c r="DG486" i="16"/>
  <c r="DF486" i="16"/>
  <c r="DE486" i="16"/>
  <c r="DN485" i="16"/>
  <c r="DM485" i="16"/>
  <c r="DL485" i="16"/>
  <c r="DK485" i="16"/>
  <c r="DJ485" i="16"/>
  <c r="DI485" i="16"/>
  <c r="DH485" i="16"/>
  <c r="DG485" i="16"/>
  <c r="DF485" i="16"/>
  <c r="DE485" i="16"/>
  <c r="DN484" i="16"/>
  <c r="DM484" i="16"/>
  <c r="DL484" i="16"/>
  <c r="DK484" i="16"/>
  <c r="DJ484" i="16"/>
  <c r="DI484" i="16"/>
  <c r="DH484" i="16"/>
  <c r="DG484" i="16"/>
  <c r="DF484" i="16"/>
  <c r="DE484" i="16"/>
  <c r="DN483" i="16"/>
  <c r="DM483" i="16"/>
  <c r="DL483" i="16"/>
  <c r="DK483" i="16"/>
  <c r="DJ483" i="16"/>
  <c r="DI483" i="16"/>
  <c r="DH483" i="16"/>
  <c r="DG483" i="16"/>
  <c r="DF483" i="16"/>
  <c r="DE483" i="16"/>
  <c r="DN482" i="16"/>
  <c r="DM482" i="16"/>
  <c r="DL482" i="16"/>
  <c r="DK482" i="16"/>
  <c r="DJ482" i="16"/>
  <c r="DI482" i="16"/>
  <c r="DH482" i="16"/>
  <c r="DG482" i="16"/>
  <c r="DF482" i="16"/>
  <c r="DE482" i="16"/>
  <c r="DN481" i="16"/>
  <c r="DM481" i="16"/>
  <c r="DL481" i="16"/>
  <c r="DK481" i="16"/>
  <c r="DJ481" i="16"/>
  <c r="DI481" i="16"/>
  <c r="DH481" i="16"/>
  <c r="DG481" i="16"/>
  <c r="DF481" i="16"/>
  <c r="DE481" i="16"/>
  <c r="DN480" i="16"/>
  <c r="DM480" i="16"/>
  <c r="DL480" i="16"/>
  <c r="DK480" i="16"/>
  <c r="DJ480" i="16"/>
  <c r="DI480" i="16"/>
  <c r="DH480" i="16"/>
  <c r="DG480" i="16"/>
  <c r="DF480" i="16"/>
  <c r="DE480" i="16"/>
  <c r="DN479" i="16"/>
  <c r="DM479" i="16"/>
  <c r="DL479" i="16"/>
  <c r="DK479" i="16"/>
  <c r="DJ479" i="16"/>
  <c r="DI479" i="16"/>
  <c r="DH479" i="16"/>
  <c r="DG479" i="16"/>
  <c r="DF479" i="16"/>
  <c r="DE479" i="16"/>
  <c r="DN478" i="16"/>
  <c r="DM478" i="16"/>
  <c r="DL478" i="16"/>
  <c r="DK478" i="16"/>
  <c r="DJ478" i="16"/>
  <c r="DI478" i="16"/>
  <c r="DH478" i="16"/>
  <c r="DG478" i="16"/>
  <c r="DF478" i="16"/>
  <c r="DE478" i="16"/>
  <c r="DN477" i="16"/>
  <c r="DM477" i="16"/>
  <c r="DL477" i="16"/>
  <c r="DK477" i="16"/>
  <c r="DJ477" i="16"/>
  <c r="DI477" i="16"/>
  <c r="DH477" i="16"/>
  <c r="DG477" i="16"/>
  <c r="DF477" i="16"/>
  <c r="DE477" i="16"/>
  <c r="DN476" i="16"/>
  <c r="DM476" i="16"/>
  <c r="DL476" i="16"/>
  <c r="DK476" i="16"/>
  <c r="DJ476" i="16"/>
  <c r="DI476" i="16"/>
  <c r="DH476" i="16"/>
  <c r="DG476" i="16"/>
  <c r="DF476" i="16"/>
  <c r="DE476" i="16"/>
  <c r="DN475" i="16"/>
  <c r="DM475" i="16"/>
  <c r="DL475" i="16"/>
  <c r="DK475" i="16"/>
  <c r="DJ475" i="16"/>
  <c r="DI475" i="16"/>
  <c r="DH475" i="16"/>
  <c r="DG475" i="16"/>
  <c r="DF475" i="16"/>
  <c r="DE475" i="16"/>
  <c r="DN474" i="16"/>
  <c r="DM474" i="16"/>
  <c r="DL474" i="16"/>
  <c r="DK474" i="16"/>
  <c r="DJ474" i="16"/>
  <c r="DI474" i="16"/>
  <c r="DH474" i="16"/>
  <c r="DG474" i="16"/>
  <c r="DF474" i="16"/>
  <c r="DE474" i="16"/>
  <c r="DN473" i="16"/>
  <c r="DM473" i="16"/>
  <c r="DL473" i="16"/>
  <c r="DK473" i="16"/>
  <c r="DJ473" i="16"/>
  <c r="DI473" i="16"/>
  <c r="DH473" i="16"/>
  <c r="DG473" i="16"/>
  <c r="DF473" i="16"/>
  <c r="DE473" i="16"/>
  <c r="DN472" i="16"/>
  <c r="DM472" i="16"/>
  <c r="DL472" i="16"/>
  <c r="DK472" i="16"/>
  <c r="DJ472" i="16"/>
  <c r="DI472" i="16"/>
  <c r="DH472" i="16"/>
  <c r="DG472" i="16"/>
  <c r="DF472" i="16"/>
  <c r="DE472" i="16"/>
  <c r="DN471" i="16"/>
  <c r="DM471" i="16"/>
  <c r="DL471" i="16"/>
  <c r="DK471" i="16"/>
  <c r="DJ471" i="16"/>
  <c r="DI471" i="16"/>
  <c r="DH471" i="16"/>
  <c r="DG471" i="16"/>
  <c r="DF471" i="16"/>
  <c r="DE471" i="16"/>
  <c r="DN470" i="16"/>
  <c r="DM470" i="16"/>
  <c r="DL470" i="16"/>
  <c r="DK470" i="16"/>
  <c r="DJ470" i="16"/>
  <c r="DI470" i="16"/>
  <c r="DH470" i="16"/>
  <c r="DG470" i="16"/>
  <c r="DF470" i="16"/>
  <c r="DE470" i="16"/>
  <c r="DN469" i="16"/>
  <c r="DM469" i="16"/>
  <c r="DL469" i="16"/>
  <c r="DK469" i="16"/>
  <c r="DJ469" i="16"/>
  <c r="DI469" i="16"/>
  <c r="DH469" i="16"/>
  <c r="DG469" i="16"/>
  <c r="DF469" i="16"/>
  <c r="DE469" i="16"/>
  <c r="DN468" i="16"/>
  <c r="DM468" i="16"/>
  <c r="DL468" i="16"/>
  <c r="DK468" i="16"/>
  <c r="DJ468" i="16"/>
  <c r="DI468" i="16"/>
  <c r="DH468" i="16"/>
  <c r="DG468" i="16"/>
  <c r="DF468" i="16"/>
  <c r="DE468" i="16"/>
  <c r="DN467" i="16"/>
  <c r="DM467" i="16"/>
  <c r="DL467" i="16"/>
  <c r="DK467" i="16"/>
  <c r="DJ467" i="16"/>
  <c r="DI467" i="16"/>
  <c r="DH467" i="16"/>
  <c r="DG467" i="16"/>
  <c r="DF467" i="16"/>
  <c r="DE467" i="16"/>
  <c r="DN466" i="16"/>
  <c r="DM466" i="16"/>
  <c r="DL466" i="16"/>
  <c r="DK466" i="16"/>
  <c r="DJ466" i="16"/>
  <c r="DI466" i="16"/>
  <c r="DH466" i="16"/>
  <c r="DG466" i="16"/>
  <c r="DF466" i="16"/>
  <c r="DE466" i="16"/>
  <c r="DN465" i="16"/>
  <c r="DM465" i="16"/>
  <c r="DL465" i="16"/>
  <c r="DK465" i="16"/>
  <c r="DJ465" i="16"/>
  <c r="DI465" i="16"/>
  <c r="DH465" i="16"/>
  <c r="DG465" i="16"/>
  <c r="DF465" i="16"/>
  <c r="DE465" i="16"/>
  <c r="DN464" i="16"/>
  <c r="DM464" i="16"/>
  <c r="DL464" i="16"/>
  <c r="DK464" i="16"/>
  <c r="DJ464" i="16"/>
  <c r="DI464" i="16"/>
  <c r="DH464" i="16"/>
  <c r="DG464" i="16"/>
  <c r="DF464" i="16"/>
  <c r="DE464" i="16"/>
  <c r="DN463" i="16"/>
  <c r="DM463" i="16"/>
  <c r="DL463" i="16"/>
  <c r="DK463" i="16"/>
  <c r="DJ463" i="16"/>
  <c r="DI463" i="16"/>
  <c r="DH463" i="16"/>
  <c r="DG463" i="16"/>
  <c r="DF463" i="16"/>
  <c r="DE463" i="16"/>
  <c r="DN462" i="16"/>
  <c r="DM462" i="16"/>
  <c r="DL462" i="16"/>
  <c r="DK462" i="16"/>
  <c r="DJ462" i="16"/>
  <c r="DI462" i="16"/>
  <c r="DH462" i="16"/>
  <c r="DG462" i="16"/>
  <c r="DF462" i="16"/>
  <c r="DE462" i="16"/>
  <c r="DN461" i="16"/>
  <c r="DM461" i="16"/>
  <c r="DL461" i="16"/>
  <c r="DK461" i="16"/>
  <c r="DJ461" i="16"/>
  <c r="DI461" i="16"/>
  <c r="DH461" i="16"/>
  <c r="DG461" i="16"/>
  <c r="DF461" i="16"/>
  <c r="DE461" i="16"/>
  <c r="DN460" i="16"/>
  <c r="DM460" i="16"/>
  <c r="DL460" i="16"/>
  <c r="DK460" i="16"/>
  <c r="DJ460" i="16"/>
  <c r="DI460" i="16"/>
  <c r="DH460" i="16"/>
  <c r="DG460" i="16"/>
  <c r="DF460" i="16"/>
  <c r="DE460" i="16"/>
  <c r="DN459" i="16"/>
  <c r="DM459" i="16"/>
  <c r="DL459" i="16"/>
  <c r="DK459" i="16"/>
  <c r="DJ459" i="16"/>
  <c r="DI459" i="16"/>
  <c r="DH459" i="16"/>
  <c r="DG459" i="16"/>
  <c r="DF459" i="16"/>
  <c r="DE459" i="16"/>
  <c r="DN458" i="16"/>
  <c r="DM458" i="16"/>
  <c r="DL458" i="16"/>
  <c r="DK458" i="16"/>
  <c r="DJ458" i="16"/>
  <c r="DI458" i="16"/>
  <c r="DH458" i="16"/>
  <c r="DG458" i="16"/>
  <c r="DF458" i="16"/>
  <c r="DE458" i="16"/>
  <c r="DN457" i="16"/>
  <c r="DM457" i="16"/>
  <c r="DL457" i="16"/>
  <c r="DK457" i="16"/>
  <c r="DJ457" i="16"/>
  <c r="DI457" i="16"/>
  <c r="DH457" i="16"/>
  <c r="DG457" i="16"/>
  <c r="DF457" i="16"/>
  <c r="DE457" i="16"/>
  <c r="DN456" i="16"/>
  <c r="DM456" i="16"/>
  <c r="DL456" i="16"/>
  <c r="DK456" i="16"/>
  <c r="DJ456" i="16"/>
  <c r="DI456" i="16"/>
  <c r="DH456" i="16"/>
  <c r="DG456" i="16"/>
  <c r="DF456" i="16"/>
  <c r="DE456" i="16"/>
  <c r="DN455" i="16"/>
  <c r="DM455" i="16"/>
  <c r="DL455" i="16"/>
  <c r="DK455" i="16"/>
  <c r="DJ455" i="16"/>
  <c r="DI455" i="16"/>
  <c r="DH455" i="16"/>
  <c r="DG455" i="16"/>
  <c r="DF455" i="16"/>
  <c r="DE455" i="16"/>
  <c r="DN454" i="16"/>
  <c r="DM454" i="16"/>
  <c r="DL454" i="16"/>
  <c r="DK454" i="16"/>
  <c r="DJ454" i="16"/>
  <c r="DI454" i="16"/>
  <c r="DH454" i="16"/>
  <c r="DG454" i="16"/>
  <c r="DF454" i="16"/>
  <c r="DE454" i="16"/>
  <c r="DN453" i="16"/>
  <c r="DM453" i="16"/>
  <c r="DL453" i="16"/>
  <c r="DK453" i="16"/>
  <c r="DJ453" i="16"/>
  <c r="DI453" i="16"/>
  <c r="DH453" i="16"/>
  <c r="DG453" i="16"/>
  <c r="DF453" i="16"/>
  <c r="DE453" i="16"/>
  <c r="DN452" i="16"/>
  <c r="DM452" i="16"/>
  <c r="DL452" i="16"/>
  <c r="DK452" i="16"/>
  <c r="DJ452" i="16"/>
  <c r="DI452" i="16"/>
  <c r="DH452" i="16"/>
  <c r="DG452" i="16"/>
  <c r="DF452" i="16"/>
  <c r="DE452" i="16"/>
  <c r="DN451" i="16"/>
  <c r="DM451" i="16"/>
  <c r="DL451" i="16"/>
  <c r="DK451" i="16"/>
  <c r="DJ451" i="16"/>
  <c r="DI451" i="16"/>
  <c r="DH451" i="16"/>
  <c r="DG451" i="16"/>
  <c r="DF451" i="16"/>
  <c r="DE451" i="16"/>
  <c r="DN450" i="16"/>
  <c r="DM450" i="16"/>
  <c r="DL450" i="16"/>
  <c r="DK450" i="16"/>
  <c r="DJ450" i="16"/>
  <c r="DI450" i="16"/>
  <c r="DH450" i="16"/>
  <c r="DG450" i="16"/>
  <c r="DF450" i="16"/>
  <c r="DE450" i="16"/>
  <c r="DN449" i="16"/>
  <c r="DM449" i="16"/>
  <c r="DL449" i="16"/>
  <c r="DK449" i="16"/>
  <c r="DJ449" i="16"/>
  <c r="DI449" i="16"/>
  <c r="DH449" i="16"/>
  <c r="DG449" i="16"/>
  <c r="DF449" i="16"/>
  <c r="DE449" i="16"/>
  <c r="DN448" i="16"/>
  <c r="DM448" i="16"/>
  <c r="DL448" i="16"/>
  <c r="DK448" i="16"/>
  <c r="DJ448" i="16"/>
  <c r="DI448" i="16"/>
  <c r="DH448" i="16"/>
  <c r="DG448" i="16"/>
  <c r="DF448" i="16"/>
  <c r="DE448" i="16"/>
  <c r="DN447" i="16"/>
  <c r="DM447" i="16"/>
  <c r="DL447" i="16"/>
  <c r="DK447" i="16"/>
  <c r="DJ447" i="16"/>
  <c r="DI447" i="16"/>
  <c r="DH447" i="16"/>
  <c r="DG447" i="16"/>
  <c r="DF447" i="16"/>
  <c r="DE447" i="16"/>
  <c r="DN446" i="16"/>
  <c r="DM446" i="16"/>
  <c r="DL446" i="16"/>
  <c r="DK446" i="16"/>
  <c r="DJ446" i="16"/>
  <c r="DI446" i="16"/>
  <c r="DH446" i="16"/>
  <c r="DG446" i="16"/>
  <c r="DF446" i="16"/>
  <c r="DE446" i="16"/>
  <c r="DN445" i="16"/>
  <c r="DM445" i="16"/>
  <c r="DL445" i="16"/>
  <c r="DK445" i="16"/>
  <c r="DJ445" i="16"/>
  <c r="DI445" i="16"/>
  <c r="DH445" i="16"/>
  <c r="DG445" i="16"/>
  <c r="DF445" i="16"/>
  <c r="DE445" i="16"/>
  <c r="DN444" i="16"/>
  <c r="DM444" i="16"/>
  <c r="DL444" i="16"/>
  <c r="DK444" i="16"/>
  <c r="DJ444" i="16"/>
  <c r="DI444" i="16"/>
  <c r="DH444" i="16"/>
  <c r="DG444" i="16"/>
  <c r="DF444" i="16"/>
  <c r="DE444" i="16"/>
  <c r="DN443" i="16"/>
  <c r="DM443" i="16"/>
  <c r="DL443" i="16"/>
  <c r="DK443" i="16"/>
  <c r="DJ443" i="16"/>
  <c r="DI443" i="16"/>
  <c r="DH443" i="16"/>
  <c r="DG443" i="16"/>
  <c r="DF443" i="16"/>
  <c r="DE443" i="16"/>
  <c r="DN442" i="16"/>
  <c r="DM442" i="16"/>
  <c r="DL442" i="16"/>
  <c r="DK442" i="16"/>
  <c r="DJ442" i="16"/>
  <c r="DI442" i="16"/>
  <c r="DH442" i="16"/>
  <c r="DG442" i="16"/>
  <c r="DF442" i="16"/>
  <c r="DE442" i="16"/>
  <c r="DN441" i="16"/>
  <c r="DM441" i="16"/>
  <c r="DL441" i="16"/>
  <c r="DK441" i="16"/>
  <c r="DJ441" i="16"/>
  <c r="DI441" i="16"/>
  <c r="DH441" i="16"/>
  <c r="DG441" i="16"/>
  <c r="DF441" i="16"/>
  <c r="DE441" i="16"/>
  <c r="DN440" i="16"/>
  <c r="DM440" i="16"/>
  <c r="DL440" i="16"/>
  <c r="DK440" i="16"/>
  <c r="DJ440" i="16"/>
  <c r="DI440" i="16"/>
  <c r="DH440" i="16"/>
  <c r="DG440" i="16"/>
  <c r="DF440" i="16"/>
  <c r="DE440" i="16"/>
  <c r="DN439" i="16"/>
  <c r="DM439" i="16"/>
  <c r="DL439" i="16"/>
  <c r="DK439" i="16"/>
  <c r="DJ439" i="16"/>
  <c r="DI439" i="16"/>
  <c r="DH439" i="16"/>
  <c r="DG439" i="16"/>
  <c r="DF439" i="16"/>
  <c r="DE439" i="16"/>
  <c r="DN438" i="16"/>
  <c r="DM438" i="16"/>
  <c r="DL438" i="16"/>
  <c r="DK438" i="16"/>
  <c r="DJ438" i="16"/>
  <c r="DI438" i="16"/>
  <c r="DH438" i="16"/>
  <c r="DG438" i="16"/>
  <c r="DF438" i="16"/>
  <c r="DE438" i="16"/>
  <c r="DN437" i="16"/>
  <c r="DM437" i="16"/>
  <c r="DL437" i="16"/>
  <c r="DK437" i="16"/>
  <c r="DJ437" i="16"/>
  <c r="DI437" i="16"/>
  <c r="DH437" i="16"/>
  <c r="DG437" i="16"/>
  <c r="DF437" i="16"/>
  <c r="DE437" i="16"/>
  <c r="DN436" i="16"/>
  <c r="DM436" i="16"/>
  <c r="DL436" i="16"/>
  <c r="DK436" i="16"/>
  <c r="DJ436" i="16"/>
  <c r="DI436" i="16"/>
  <c r="DH436" i="16"/>
  <c r="DG436" i="16"/>
  <c r="DF436" i="16"/>
  <c r="DE436" i="16"/>
  <c r="DN435" i="16"/>
  <c r="DM435" i="16"/>
  <c r="DL435" i="16"/>
  <c r="DK435" i="16"/>
  <c r="DJ435" i="16"/>
  <c r="DI435" i="16"/>
  <c r="DH435" i="16"/>
  <c r="DG435" i="16"/>
  <c r="DF435" i="16"/>
  <c r="DE435" i="16"/>
  <c r="DN434" i="16"/>
  <c r="DM434" i="16"/>
  <c r="DL434" i="16"/>
  <c r="DK434" i="16"/>
  <c r="DJ434" i="16"/>
  <c r="DI434" i="16"/>
  <c r="DH434" i="16"/>
  <c r="DG434" i="16"/>
  <c r="DF434" i="16"/>
  <c r="DE434" i="16"/>
  <c r="DN433" i="16"/>
  <c r="DM433" i="16"/>
  <c r="DL433" i="16"/>
  <c r="DK433" i="16"/>
  <c r="DJ433" i="16"/>
  <c r="DI433" i="16"/>
  <c r="DH433" i="16"/>
  <c r="DG433" i="16"/>
  <c r="DF433" i="16"/>
  <c r="DE433" i="16"/>
  <c r="DN432" i="16"/>
  <c r="DM432" i="16"/>
  <c r="DL432" i="16"/>
  <c r="DK432" i="16"/>
  <c r="DJ432" i="16"/>
  <c r="DI432" i="16"/>
  <c r="DH432" i="16"/>
  <c r="DG432" i="16"/>
  <c r="DF432" i="16"/>
  <c r="DE432" i="16"/>
  <c r="DN431" i="16"/>
  <c r="DM431" i="16"/>
  <c r="DL431" i="16"/>
  <c r="DK431" i="16"/>
  <c r="DJ431" i="16"/>
  <c r="DI431" i="16"/>
  <c r="DH431" i="16"/>
  <c r="DG431" i="16"/>
  <c r="DF431" i="16"/>
  <c r="DE431" i="16"/>
  <c r="DN430" i="16"/>
  <c r="DM430" i="16"/>
  <c r="DL430" i="16"/>
  <c r="DK430" i="16"/>
  <c r="DJ430" i="16"/>
  <c r="DI430" i="16"/>
  <c r="DH430" i="16"/>
  <c r="DG430" i="16"/>
  <c r="DF430" i="16"/>
  <c r="DE430" i="16"/>
  <c r="DN429" i="16"/>
  <c r="DM429" i="16"/>
  <c r="DL429" i="16"/>
  <c r="DK429" i="16"/>
  <c r="DJ429" i="16"/>
  <c r="DI429" i="16"/>
  <c r="DH429" i="16"/>
  <c r="DG429" i="16"/>
  <c r="DF429" i="16"/>
  <c r="DE429" i="16"/>
  <c r="DN428" i="16"/>
  <c r="DM428" i="16"/>
  <c r="DL428" i="16"/>
  <c r="DK428" i="16"/>
  <c r="DJ428" i="16"/>
  <c r="DI428" i="16"/>
  <c r="DH428" i="16"/>
  <c r="DG428" i="16"/>
  <c r="DF428" i="16"/>
  <c r="DE428" i="16"/>
  <c r="DN427" i="16"/>
  <c r="DM427" i="16"/>
  <c r="DL427" i="16"/>
  <c r="DK427" i="16"/>
  <c r="DJ427" i="16"/>
  <c r="DI427" i="16"/>
  <c r="DH427" i="16"/>
  <c r="DG427" i="16"/>
  <c r="DF427" i="16"/>
  <c r="DE427" i="16"/>
  <c r="DN426" i="16"/>
  <c r="DM426" i="16"/>
  <c r="DL426" i="16"/>
  <c r="DK426" i="16"/>
  <c r="DJ426" i="16"/>
  <c r="DI426" i="16"/>
  <c r="DH426" i="16"/>
  <c r="DG426" i="16"/>
  <c r="DF426" i="16"/>
  <c r="DE426" i="16"/>
  <c r="DN425" i="16"/>
  <c r="DM425" i="16"/>
  <c r="DL425" i="16"/>
  <c r="DK425" i="16"/>
  <c r="DJ425" i="16"/>
  <c r="DI425" i="16"/>
  <c r="DH425" i="16"/>
  <c r="DG425" i="16"/>
  <c r="DF425" i="16"/>
  <c r="DE425" i="16"/>
  <c r="DN424" i="16"/>
  <c r="DM424" i="16"/>
  <c r="DL424" i="16"/>
  <c r="DK424" i="16"/>
  <c r="DJ424" i="16"/>
  <c r="DI424" i="16"/>
  <c r="DH424" i="16"/>
  <c r="DG424" i="16"/>
  <c r="DF424" i="16"/>
  <c r="DE424" i="16"/>
  <c r="DN423" i="16"/>
  <c r="DM423" i="16"/>
  <c r="DL423" i="16"/>
  <c r="DK423" i="16"/>
  <c r="DJ423" i="16"/>
  <c r="DI423" i="16"/>
  <c r="DH423" i="16"/>
  <c r="DG423" i="16"/>
  <c r="DF423" i="16"/>
  <c r="DE423" i="16"/>
  <c r="DN422" i="16"/>
  <c r="DM422" i="16"/>
  <c r="DL422" i="16"/>
  <c r="DK422" i="16"/>
  <c r="DJ422" i="16"/>
  <c r="DI422" i="16"/>
  <c r="DH422" i="16"/>
  <c r="DG422" i="16"/>
  <c r="DF422" i="16"/>
  <c r="DE422" i="16"/>
  <c r="DN421" i="16"/>
  <c r="DM421" i="16"/>
  <c r="DL421" i="16"/>
  <c r="DK421" i="16"/>
  <c r="DJ421" i="16"/>
  <c r="DI421" i="16"/>
  <c r="DH421" i="16"/>
  <c r="DG421" i="16"/>
  <c r="DF421" i="16"/>
  <c r="DE421" i="16"/>
  <c r="DN420" i="16"/>
  <c r="DM420" i="16"/>
  <c r="DL420" i="16"/>
  <c r="DK420" i="16"/>
  <c r="DJ420" i="16"/>
  <c r="DI420" i="16"/>
  <c r="DH420" i="16"/>
  <c r="DG420" i="16"/>
  <c r="DF420" i="16"/>
  <c r="DE420" i="16"/>
  <c r="DN419" i="16"/>
  <c r="DM419" i="16"/>
  <c r="DL419" i="16"/>
  <c r="DK419" i="16"/>
  <c r="DJ419" i="16"/>
  <c r="DI419" i="16"/>
  <c r="DH419" i="16"/>
  <c r="DG419" i="16"/>
  <c r="DF419" i="16"/>
  <c r="DE419" i="16"/>
  <c r="DN418" i="16"/>
  <c r="DM418" i="16"/>
  <c r="DL418" i="16"/>
  <c r="DK418" i="16"/>
  <c r="DJ418" i="16"/>
  <c r="DI418" i="16"/>
  <c r="DH418" i="16"/>
  <c r="DG418" i="16"/>
  <c r="DF418" i="16"/>
  <c r="DE418" i="16"/>
  <c r="DN417" i="16"/>
  <c r="DM417" i="16"/>
  <c r="DL417" i="16"/>
  <c r="DK417" i="16"/>
  <c r="DJ417" i="16"/>
  <c r="DI417" i="16"/>
  <c r="DH417" i="16"/>
  <c r="DG417" i="16"/>
  <c r="DF417" i="16"/>
  <c r="DE417" i="16"/>
  <c r="DN416" i="16"/>
  <c r="DM416" i="16"/>
  <c r="DL416" i="16"/>
  <c r="DK416" i="16"/>
  <c r="DJ416" i="16"/>
  <c r="DI416" i="16"/>
  <c r="DH416" i="16"/>
  <c r="DG416" i="16"/>
  <c r="DF416" i="16"/>
  <c r="DE416" i="16"/>
  <c r="DN415" i="16"/>
  <c r="DM415" i="16"/>
  <c r="DL415" i="16"/>
  <c r="DK415" i="16"/>
  <c r="DJ415" i="16"/>
  <c r="DI415" i="16"/>
  <c r="DH415" i="16"/>
  <c r="DG415" i="16"/>
  <c r="DF415" i="16"/>
  <c r="DE415" i="16"/>
  <c r="DN414" i="16"/>
  <c r="DM414" i="16"/>
  <c r="DL414" i="16"/>
  <c r="DK414" i="16"/>
  <c r="DJ414" i="16"/>
  <c r="DI414" i="16"/>
  <c r="DH414" i="16"/>
  <c r="DG414" i="16"/>
  <c r="DF414" i="16"/>
  <c r="DE414" i="16"/>
  <c r="DN413" i="16"/>
  <c r="DM413" i="16"/>
  <c r="DL413" i="16"/>
  <c r="DK413" i="16"/>
  <c r="DJ413" i="16"/>
  <c r="DI413" i="16"/>
  <c r="DH413" i="16"/>
  <c r="DG413" i="16"/>
  <c r="DF413" i="16"/>
  <c r="DE413" i="16"/>
  <c r="DN412" i="16"/>
  <c r="DM412" i="16"/>
  <c r="DL412" i="16"/>
  <c r="DK412" i="16"/>
  <c r="DJ412" i="16"/>
  <c r="DI412" i="16"/>
  <c r="DH412" i="16"/>
  <c r="DG412" i="16"/>
  <c r="DF412" i="16"/>
  <c r="DE412" i="16"/>
  <c r="DN411" i="16"/>
  <c r="DM411" i="16"/>
  <c r="DL411" i="16"/>
  <c r="DK411" i="16"/>
  <c r="DJ411" i="16"/>
  <c r="DI411" i="16"/>
  <c r="DH411" i="16"/>
  <c r="DG411" i="16"/>
  <c r="DF411" i="16"/>
  <c r="DE411" i="16"/>
  <c r="DN410" i="16"/>
  <c r="DM410" i="16"/>
  <c r="DL410" i="16"/>
  <c r="DK410" i="16"/>
  <c r="DJ410" i="16"/>
  <c r="DI410" i="16"/>
  <c r="DH410" i="16"/>
  <c r="DG410" i="16"/>
  <c r="DF410" i="16"/>
  <c r="DE410" i="16"/>
  <c r="DN409" i="16"/>
  <c r="DM409" i="16"/>
  <c r="DL409" i="16"/>
  <c r="DK409" i="16"/>
  <c r="DJ409" i="16"/>
  <c r="DI409" i="16"/>
  <c r="DH409" i="16"/>
  <c r="DG409" i="16"/>
  <c r="DF409" i="16"/>
  <c r="DE409" i="16"/>
  <c r="DN408" i="16"/>
  <c r="DM408" i="16"/>
  <c r="DL408" i="16"/>
  <c r="DK408" i="16"/>
  <c r="DJ408" i="16"/>
  <c r="DI408" i="16"/>
  <c r="DH408" i="16"/>
  <c r="DG408" i="16"/>
  <c r="DF408" i="16"/>
  <c r="DE408" i="16"/>
  <c r="DN407" i="16"/>
  <c r="DM407" i="16"/>
  <c r="DL407" i="16"/>
  <c r="DK407" i="16"/>
  <c r="DJ407" i="16"/>
  <c r="DI407" i="16"/>
  <c r="DH407" i="16"/>
  <c r="DG407" i="16"/>
  <c r="DF407" i="16"/>
  <c r="DE407" i="16"/>
  <c r="DN406" i="16"/>
  <c r="DM406" i="16"/>
  <c r="DL406" i="16"/>
  <c r="DK406" i="16"/>
  <c r="DJ406" i="16"/>
  <c r="DI406" i="16"/>
  <c r="DH406" i="16"/>
  <c r="DG406" i="16"/>
  <c r="DF406" i="16"/>
  <c r="DE406" i="16"/>
  <c r="DN405" i="16"/>
  <c r="DM405" i="16"/>
  <c r="DL405" i="16"/>
  <c r="DK405" i="16"/>
  <c r="DJ405" i="16"/>
  <c r="DI405" i="16"/>
  <c r="DH405" i="16"/>
  <c r="DG405" i="16"/>
  <c r="DF405" i="16"/>
  <c r="DE405" i="16"/>
  <c r="DN404" i="16"/>
  <c r="DM404" i="16"/>
  <c r="DL404" i="16"/>
  <c r="DK404" i="16"/>
  <c r="DJ404" i="16"/>
  <c r="DI404" i="16"/>
  <c r="DH404" i="16"/>
  <c r="DG404" i="16"/>
  <c r="DF404" i="16"/>
  <c r="DE404" i="16"/>
  <c r="DN403" i="16"/>
  <c r="DM403" i="16"/>
  <c r="DL403" i="16"/>
  <c r="DK403" i="16"/>
  <c r="DJ403" i="16"/>
  <c r="DI403" i="16"/>
  <c r="DH403" i="16"/>
  <c r="DG403" i="16"/>
  <c r="DF403" i="16"/>
  <c r="DE403" i="16"/>
  <c r="DN402" i="16"/>
  <c r="DM402" i="16"/>
  <c r="DL402" i="16"/>
  <c r="DK402" i="16"/>
  <c r="DJ402" i="16"/>
  <c r="DI402" i="16"/>
  <c r="DH402" i="16"/>
  <c r="DG402" i="16"/>
  <c r="DF402" i="16"/>
  <c r="DE402" i="16"/>
  <c r="DN401" i="16"/>
  <c r="DM401" i="16"/>
  <c r="DL401" i="16"/>
  <c r="DK401" i="16"/>
  <c r="DJ401" i="16"/>
  <c r="DI401" i="16"/>
  <c r="DH401" i="16"/>
  <c r="DG401" i="16"/>
  <c r="DF401" i="16"/>
  <c r="DE401" i="16"/>
  <c r="DN400" i="16"/>
  <c r="DM400" i="16"/>
  <c r="DL400" i="16"/>
  <c r="DK400" i="16"/>
  <c r="DJ400" i="16"/>
  <c r="DI400" i="16"/>
  <c r="DH400" i="16"/>
  <c r="DG400" i="16"/>
  <c r="DF400" i="16"/>
  <c r="DE400" i="16"/>
  <c r="DN399" i="16"/>
  <c r="DM399" i="16"/>
  <c r="DL399" i="16"/>
  <c r="DK399" i="16"/>
  <c r="DJ399" i="16"/>
  <c r="DI399" i="16"/>
  <c r="DH399" i="16"/>
  <c r="DG399" i="16"/>
  <c r="DF399" i="16"/>
  <c r="DE399" i="16"/>
  <c r="DN398" i="16"/>
  <c r="DM398" i="16"/>
  <c r="DL398" i="16"/>
  <c r="DK398" i="16"/>
  <c r="DJ398" i="16"/>
  <c r="DI398" i="16"/>
  <c r="DH398" i="16"/>
  <c r="DG398" i="16"/>
  <c r="DF398" i="16"/>
  <c r="DE398" i="16"/>
  <c r="DN397" i="16"/>
  <c r="DM397" i="16"/>
  <c r="DL397" i="16"/>
  <c r="DK397" i="16"/>
  <c r="DJ397" i="16"/>
  <c r="DI397" i="16"/>
  <c r="DH397" i="16"/>
  <c r="DG397" i="16"/>
  <c r="DF397" i="16"/>
  <c r="DE397" i="16"/>
  <c r="DN396" i="16"/>
  <c r="DM396" i="16"/>
  <c r="DL396" i="16"/>
  <c r="DK396" i="16"/>
  <c r="DJ396" i="16"/>
  <c r="DI396" i="16"/>
  <c r="DH396" i="16"/>
  <c r="DG396" i="16"/>
  <c r="DF396" i="16"/>
  <c r="DE396" i="16"/>
  <c r="DN395" i="16"/>
  <c r="DM395" i="16"/>
  <c r="DL395" i="16"/>
  <c r="DK395" i="16"/>
  <c r="DJ395" i="16"/>
  <c r="DI395" i="16"/>
  <c r="DH395" i="16"/>
  <c r="DG395" i="16"/>
  <c r="DF395" i="16"/>
  <c r="DE395" i="16"/>
  <c r="DN394" i="16"/>
  <c r="DM394" i="16"/>
  <c r="DL394" i="16"/>
  <c r="DK394" i="16"/>
  <c r="DJ394" i="16"/>
  <c r="DI394" i="16"/>
  <c r="DH394" i="16"/>
  <c r="DG394" i="16"/>
  <c r="DF394" i="16"/>
  <c r="DE394" i="16"/>
  <c r="DN393" i="16"/>
  <c r="DM393" i="16"/>
  <c r="DL393" i="16"/>
  <c r="DK393" i="16"/>
  <c r="DJ393" i="16"/>
  <c r="DI393" i="16"/>
  <c r="DH393" i="16"/>
  <c r="DG393" i="16"/>
  <c r="DF393" i="16"/>
  <c r="DE393" i="16"/>
  <c r="DN392" i="16"/>
  <c r="DM392" i="16"/>
  <c r="DL392" i="16"/>
  <c r="DK392" i="16"/>
  <c r="DJ392" i="16"/>
  <c r="DI392" i="16"/>
  <c r="DH392" i="16"/>
  <c r="DG392" i="16"/>
  <c r="DF392" i="16"/>
  <c r="DE392" i="16"/>
  <c r="DN391" i="16"/>
  <c r="DM391" i="16"/>
  <c r="DL391" i="16"/>
  <c r="DK391" i="16"/>
  <c r="DJ391" i="16"/>
  <c r="DI391" i="16"/>
  <c r="DH391" i="16"/>
  <c r="DG391" i="16"/>
  <c r="DF391" i="16"/>
  <c r="DE391" i="16"/>
  <c r="DN390" i="16"/>
  <c r="DM390" i="16"/>
  <c r="DL390" i="16"/>
  <c r="DK390" i="16"/>
  <c r="DJ390" i="16"/>
  <c r="DI390" i="16"/>
  <c r="DH390" i="16"/>
  <c r="DG390" i="16"/>
  <c r="DF390" i="16"/>
  <c r="DE390" i="16"/>
  <c r="DN389" i="16"/>
  <c r="DM389" i="16"/>
  <c r="DL389" i="16"/>
  <c r="DK389" i="16"/>
  <c r="DJ389" i="16"/>
  <c r="DI389" i="16"/>
  <c r="DH389" i="16"/>
  <c r="DG389" i="16"/>
  <c r="DF389" i="16"/>
  <c r="DE389" i="16"/>
  <c r="DN388" i="16"/>
  <c r="DM388" i="16"/>
  <c r="DL388" i="16"/>
  <c r="DK388" i="16"/>
  <c r="DJ388" i="16"/>
  <c r="DI388" i="16"/>
  <c r="DH388" i="16"/>
  <c r="DG388" i="16"/>
  <c r="DF388" i="16"/>
  <c r="DE388" i="16"/>
  <c r="DN387" i="16"/>
  <c r="DM387" i="16"/>
  <c r="DL387" i="16"/>
  <c r="DK387" i="16"/>
  <c r="DJ387" i="16"/>
  <c r="DI387" i="16"/>
  <c r="DH387" i="16"/>
  <c r="DG387" i="16"/>
  <c r="DF387" i="16"/>
  <c r="DE387" i="16"/>
  <c r="DN386" i="16"/>
  <c r="DM386" i="16"/>
  <c r="DL386" i="16"/>
  <c r="DK386" i="16"/>
  <c r="DJ386" i="16"/>
  <c r="DI386" i="16"/>
  <c r="DH386" i="16"/>
  <c r="DG386" i="16"/>
  <c r="DF386" i="16"/>
  <c r="DE386" i="16"/>
  <c r="DN385" i="16"/>
  <c r="DM385" i="16"/>
  <c r="DL385" i="16"/>
  <c r="DK385" i="16"/>
  <c r="DJ385" i="16"/>
  <c r="DI385" i="16"/>
  <c r="DH385" i="16"/>
  <c r="DG385" i="16"/>
  <c r="DF385" i="16"/>
  <c r="DE385" i="16"/>
  <c r="DN384" i="16"/>
  <c r="DM384" i="16"/>
  <c r="DL384" i="16"/>
  <c r="DK384" i="16"/>
  <c r="DJ384" i="16"/>
  <c r="DI384" i="16"/>
  <c r="DH384" i="16"/>
  <c r="DG384" i="16"/>
  <c r="DF384" i="16"/>
  <c r="DE384" i="16"/>
  <c r="DN383" i="16"/>
  <c r="DM383" i="16"/>
  <c r="DL383" i="16"/>
  <c r="DK383" i="16"/>
  <c r="DJ383" i="16"/>
  <c r="DI383" i="16"/>
  <c r="DH383" i="16"/>
  <c r="DG383" i="16"/>
  <c r="DF383" i="16"/>
  <c r="DE383" i="16"/>
  <c r="DN382" i="16"/>
  <c r="DM382" i="16"/>
  <c r="DL382" i="16"/>
  <c r="DK382" i="16"/>
  <c r="DJ382" i="16"/>
  <c r="DI382" i="16"/>
  <c r="DH382" i="16"/>
  <c r="DG382" i="16"/>
  <c r="DF382" i="16"/>
  <c r="DE382" i="16"/>
  <c r="DN381" i="16"/>
  <c r="DM381" i="16"/>
  <c r="DL381" i="16"/>
  <c r="DK381" i="16"/>
  <c r="DJ381" i="16"/>
  <c r="DI381" i="16"/>
  <c r="DH381" i="16"/>
  <c r="DG381" i="16"/>
  <c r="DF381" i="16"/>
  <c r="DE381" i="16"/>
  <c r="DN380" i="16"/>
  <c r="DM380" i="16"/>
  <c r="DL380" i="16"/>
  <c r="DK380" i="16"/>
  <c r="DJ380" i="16"/>
  <c r="DI380" i="16"/>
  <c r="DH380" i="16"/>
  <c r="DG380" i="16"/>
  <c r="DF380" i="16"/>
  <c r="DE380" i="16"/>
  <c r="DN379" i="16"/>
  <c r="DM379" i="16"/>
  <c r="DL379" i="16"/>
  <c r="DK379" i="16"/>
  <c r="DJ379" i="16"/>
  <c r="DI379" i="16"/>
  <c r="DH379" i="16"/>
  <c r="DG379" i="16"/>
  <c r="DF379" i="16"/>
  <c r="DE379" i="16"/>
  <c r="DN378" i="16"/>
  <c r="DM378" i="16"/>
  <c r="DL378" i="16"/>
  <c r="DK378" i="16"/>
  <c r="DJ378" i="16"/>
  <c r="DI378" i="16"/>
  <c r="DH378" i="16"/>
  <c r="DG378" i="16"/>
  <c r="DF378" i="16"/>
  <c r="DE378" i="16"/>
  <c r="DN377" i="16"/>
  <c r="DM377" i="16"/>
  <c r="DL377" i="16"/>
  <c r="DK377" i="16"/>
  <c r="DJ377" i="16"/>
  <c r="DI377" i="16"/>
  <c r="DH377" i="16"/>
  <c r="DG377" i="16"/>
  <c r="DF377" i="16"/>
  <c r="DE377" i="16"/>
  <c r="DN376" i="16"/>
  <c r="DM376" i="16"/>
  <c r="DL376" i="16"/>
  <c r="DK376" i="16"/>
  <c r="DJ376" i="16"/>
  <c r="DI376" i="16"/>
  <c r="DH376" i="16"/>
  <c r="DG376" i="16"/>
  <c r="DF376" i="16"/>
  <c r="DE376" i="16"/>
  <c r="DN375" i="16"/>
  <c r="DM375" i="16"/>
  <c r="DL375" i="16"/>
  <c r="DK375" i="16"/>
  <c r="DJ375" i="16"/>
  <c r="DI375" i="16"/>
  <c r="DH375" i="16"/>
  <c r="DG375" i="16"/>
  <c r="DF375" i="16"/>
  <c r="DE375" i="16"/>
  <c r="DN374" i="16"/>
  <c r="DM374" i="16"/>
  <c r="DL374" i="16"/>
  <c r="DK374" i="16"/>
  <c r="DJ374" i="16"/>
  <c r="DI374" i="16"/>
  <c r="DH374" i="16"/>
  <c r="DG374" i="16"/>
  <c r="DF374" i="16"/>
  <c r="DE374" i="16"/>
  <c r="DN373" i="16"/>
  <c r="DM373" i="16"/>
  <c r="DL373" i="16"/>
  <c r="DK373" i="16"/>
  <c r="DJ373" i="16"/>
  <c r="DI373" i="16"/>
  <c r="DH373" i="16"/>
  <c r="DG373" i="16"/>
  <c r="DF373" i="16"/>
  <c r="DE373" i="16"/>
  <c r="DN372" i="16"/>
  <c r="DM372" i="16"/>
  <c r="DL372" i="16"/>
  <c r="DK372" i="16"/>
  <c r="DJ372" i="16"/>
  <c r="DI372" i="16"/>
  <c r="DH372" i="16"/>
  <c r="DG372" i="16"/>
  <c r="DF372" i="16"/>
  <c r="DE372" i="16"/>
  <c r="DN371" i="16"/>
  <c r="DM371" i="16"/>
  <c r="DL371" i="16"/>
  <c r="DK371" i="16"/>
  <c r="DJ371" i="16"/>
  <c r="DI371" i="16"/>
  <c r="DH371" i="16"/>
  <c r="DG371" i="16"/>
  <c r="DF371" i="16"/>
  <c r="DE371" i="16"/>
  <c r="DN370" i="16"/>
  <c r="DM370" i="16"/>
  <c r="DL370" i="16"/>
  <c r="DK370" i="16"/>
  <c r="DJ370" i="16"/>
  <c r="DI370" i="16"/>
  <c r="DH370" i="16"/>
  <c r="DG370" i="16"/>
  <c r="DF370" i="16"/>
  <c r="DE370" i="16"/>
  <c r="DN369" i="16"/>
  <c r="DM369" i="16"/>
  <c r="DL369" i="16"/>
  <c r="DK369" i="16"/>
  <c r="DJ369" i="16"/>
  <c r="DI369" i="16"/>
  <c r="DH369" i="16"/>
  <c r="DG369" i="16"/>
  <c r="DF369" i="16"/>
  <c r="DE369" i="16"/>
  <c r="DN368" i="16"/>
  <c r="DM368" i="16"/>
  <c r="DL368" i="16"/>
  <c r="DK368" i="16"/>
  <c r="DJ368" i="16"/>
  <c r="DI368" i="16"/>
  <c r="DH368" i="16"/>
  <c r="DG368" i="16"/>
  <c r="DF368" i="16"/>
  <c r="DE368" i="16"/>
  <c r="DN367" i="16"/>
  <c r="DM367" i="16"/>
  <c r="DL367" i="16"/>
  <c r="DK367" i="16"/>
  <c r="DJ367" i="16"/>
  <c r="DI367" i="16"/>
  <c r="DH367" i="16"/>
  <c r="DG367" i="16"/>
  <c r="DF367" i="16"/>
  <c r="DE367" i="16"/>
  <c r="DN366" i="16"/>
  <c r="DM366" i="16"/>
  <c r="DL366" i="16"/>
  <c r="DK366" i="16"/>
  <c r="DJ366" i="16"/>
  <c r="DI366" i="16"/>
  <c r="DH366" i="16"/>
  <c r="DG366" i="16"/>
  <c r="DF366" i="16"/>
  <c r="DE366" i="16"/>
  <c r="DN365" i="16"/>
  <c r="DM365" i="16"/>
  <c r="DL365" i="16"/>
  <c r="DK365" i="16"/>
  <c r="DJ365" i="16"/>
  <c r="DI365" i="16"/>
  <c r="DH365" i="16"/>
  <c r="DG365" i="16"/>
  <c r="DF365" i="16"/>
  <c r="DE365" i="16"/>
  <c r="DN364" i="16"/>
  <c r="DM364" i="16"/>
  <c r="DL364" i="16"/>
  <c r="DK364" i="16"/>
  <c r="DJ364" i="16"/>
  <c r="DI364" i="16"/>
  <c r="DH364" i="16"/>
  <c r="DG364" i="16"/>
  <c r="DF364" i="16"/>
  <c r="DE364" i="16"/>
  <c r="DN363" i="16"/>
  <c r="DM363" i="16"/>
  <c r="DL363" i="16"/>
  <c r="DK363" i="16"/>
  <c r="DJ363" i="16"/>
  <c r="DI363" i="16"/>
  <c r="DH363" i="16"/>
  <c r="DG363" i="16"/>
  <c r="DF363" i="16"/>
  <c r="DE363" i="16"/>
  <c r="DN362" i="16"/>
  <c r="DM362" i="16"/>
  <c r="DL362" i="16"/>
  <c r="DK362" i="16"/>
  <c r="DJ362" i="16"/>
  <c r="DI362" i="16"/>
  <c r="DH362" i="16"/>
  <c r="DG362" i="16"/>
  <c r="DF362" i="16"/>
  <c r="DE362" i="16"/>
  <c r="DN361" i="16"/>
  <c r="DM361" i="16"/>
  <c r="DL361" i="16"/>
  <c r="DK361" i="16"/>
  <c r="DJ361" i="16"/>
  <c r="DI361" i="16"/>
  <c r="DH361" i="16"/>
  <c r="DG361" i="16"/>
  <c r="DF361" i="16"/>
  <c r="DE361" i="16"/>
  <c r="DN360" i="16"/>
  <c r="DM360" i="16"/>
  <c r="DL360" i="16"/>
  <c r="DK360" i="16"/>
  <c r="DJ360" i="16"/>
  <c r="DI360" i="16"/>
  <c r="DH360" i="16"/>
  <c r="DG360" i="16"/>
  <c r="DF360" i="16"/>
  <c r="DE360" i="16"/>
  <c r="DN359" i="16"/>
  <c r="DM359" i="16"/>
  <c r="DL359" i="16"/>
  <c r="DK359" i="16"/>
  <c r="DJ359" i="16"/>
  <c r="DI359" i="16"/>
  <c r="DH359" i="16"/>
  <c r="DG359" i="16"/>
  <c r="DF359" i="16"/>
  <c r="DE359" i="16"/>
  <c r="DN358" i="16"/>
  <c r="DM358" i="16"/>
  <c r="DL358" i="16"/>
  <c r="DK358" i="16"/>
  <c r="DJ358" i="16"/>
  <c r="DI358" i="16"/>
  <c r="DH358" i="16"/>
  <c r="DG358" i="16"/>
  <c r="DF358" i="16"/>
  <c r="DE358" i="16"/>
  <c r="DN357" i="16"/>
  <c r="DM357" i="16"/>
  <c r="DL357" i="16"/>
  <c r="DK357" i="16"/>
  <c r="DJ357" i="16"/>
  <c r="DI357" i="16"/>
  <c r="DH357" i="16"/>
  <c r="DG357" i="16"/>
  <c r="DF357" i="16"/>
  <c r="DE357" i="16"/>
  <c r="DN356" i="16"/>
  <c r="DM356" i="16"/>
  <c r="DL356" i="16"/>
  <c r="DK356" i="16"/>
  <c r="DJ356" i="16"/>
  <c r="DI356" i="16"/>
  <c r="DH356" i="16"/>
  <c r="DG356" i="16"/>
  <c r="DF356" i="16"/>
  <c r="DE356" i="16"/>
  <c r="DN355" i="16"/>
  <c r="DM355" i="16"/>
  <c r="DL355" i="16"/>
  <c r="DK355" i="16"/>
  <c r="DJ355" i="16"/>
  <c r="DI355" i="16"/>
  <c r="DH355" i="16"/>
  <c r="DG355" i="16"/>
  <c r="DF355" i="16"/>
  <c r="DE355" i="16"/>
  <c r="DN354" i="16"/>
  <c r="DM354" i="16"/>
  <c r="DL354" i="16"/>
  <c r="DK354" i="16"/>
  <c r="DJ354" i="16"/>
  <c r="DI354" i="16"/>
  <c r="DH354" i="16"/>
  <c r="DG354" i="16"/>
  <c r="DF354" i="16"/>
  <c r="DE354" i="16"/>
  <c r="DN353" i="16"/>
  <c r="DM353" i="16"/>
  <c r="DL353" i="16"/>
  <c r="DK353" i="16"/>
  <c r="DJ353" i="16"/>
  <c r="DI353" i="16"/>
  <c r="DH353" i="16"/>
  <c r="DG353" i="16"/>
  <c r="DF353" i="16"/>
  <c r="DE353" i="16"/>
  <c r="DN352" i="16"/>
  <c r="DM352" i="16"/>
  <c r="DL352" i="16"/>
  <c r="DK352" i="16"/>
  <c r="DJ352" i="16"/>
  <c r="DI352" i="16"/>
  <c r="DH352" i="16"/>
  <c r="DG352" i="16"/>
  <c r="DF352" i="16"/>
  <c r="DE352" i="16"/>
  <c r="DN351" i="16"/>
  <c r="DM351" i="16"/>
  <c r="DL351" i="16"/>
  <c r="DK351" i="16"/>
  <c r="DJ351" i="16"/>
  <c r="DI351" i="16"/>
  <c r="DH351" i="16"/>
  <c r="DG351" i="16"/>
  <c r="DF351" i="16"/>
  <c r="DE351" i="16"/>
  <c r="DN350" i="16"/>
  <c r="DM350" i="16"/>
  <c r="DL350" i="16"/>
  <c r="DK350" i="16"/>
  <c r="DJ350" i="16"/>
  <c r="DI350" i="16"/>
  <c r="DH350" i="16"/>
  <c r="DG350" i="16"/>
  <c r="DF350" i="16"/>
  <c r="DE350" i="16"/>
  <c r="DN349" i="16"/>
  <c r="DM349" i="16"/>
  <c r="DL349" i="16"/>
  <c r="DK349" i="16"/>
  <c r="DJ349" i="16"/>
  <c r="DI349" i="16"/>
  <c r="DH349" i="16"/>
  <c r="DG349" i="16"/>
  <c r="DF349" i="16"/>
  <c r="DE349" i="16"/>
  <c r="DN348" i="16"/>
  <c r="DM348" i="16"/>
  <c r="DL348" i="16"/>
  <c r="DK348" i="16"/>
  <c r="DJ348" i="16"/>
  <c r="DI348" i="16"/>
  <c r="DH348" i="16"/>
  <c r="DG348" i="16"/>
  <c r="DF348" i="16"/>
  <c r="DE348" i="16"/>
  <c r="DN347" i="16"/>
  <c r="DM347" i="16"/>
  <c r="DL347" i="16"/>
  <c r="DK347" i="16"/>
  <c r="DJ347" i="16"/>
  <c r="DI347" i="16"/>
  <c r="DH347" i="16"/>
  <c r="DG347" i="16"/>
  <c r="DF347" i="16"/>
  <c r="DE347" i="16"/>
  <c r="DN346" i="16"/>
  <c r="DM346" i="16"/>
  <c r="DL346" i="16"/>
  <c r="DK346" i="16"/>
  <c r="DJ346" i="16"/>
  <c r="DI346" i="16"/>
  <c r="DH346" i="16"/>
  <c r="DG346" i="16"/>
  <c r="DF346" i="16"/>
  <c r="DE346" i="16"/>
  <c r="DN345" i="16"/>
  <c r="DM345" i="16"/>
  <c r="DL345" i="16"/>
  <c r="DK345" i="16"/>
  <c r="DJ345" i="16"/>
  <c r="DI345" i="16"/>
  <c r="DH345" i="16"/>
  <c r="DG345" i="16"/>
  <c r="DF345" i="16"/>
  <c r="DE345" i="16"/>
  <c r="DN344" i="16"/>
  <c r="DM344" i="16"/>
  <c r="DL344" i="16"/>
  <c r="DK344" i="16"/>
  <c r="DJ344" i="16"/>
  <c r="DI344" i="16"/>
  <c r="DH344" i="16"/>
  <c r="DG344" i="16"/>
  <c r="DF344" i="16"/>
  <c r="DE344" i="16"/>
  <c r="DN343" i="16"/>
  <c r="DM343" i="16"/>
  <c r="DL343" i="16"/>
  <c r="DK343" i="16"/>
  <c r="DJ343" i="16"/>
  <c r="DI343" i="16"/>
  <c r="DH343" i="16"/>
  <c r="DG343" i="16"/>
  <c r="DF343" i="16"/>
  <c r="DE343" i="16"/>
  <c r="DN342" i="16"/>
  <c r="DM342" i="16"/>
  <c r="DL342" i="16"/>
  <c r="DK342" i="16"/>
  <c r="DJ342" i="16"/>
  <c r="DI342" i="16"/>
  <c r="DH342" i="16"/>
  <c r="DG342" i="16"/>
  <c r="DF342" i="16"/>
  <c r="DE342" i="16"/>
  <c r="DN341" i="16"/>
  <c r="DM341" i="16"/>
  <c r="DL341" i="16"/>
  <c r="DK341" i="16"/>
  <c r="DJ341" i="16"/>
  <c r="DI341" i="16"/>
  <c r="DH341" i="16"/>
  <c r="DG341" i="16"/>
  <c r="DF341" i="16"/>
  <c r="DE341" i="16"/>
  <c r="DN340" i="16"/>
  <c r="DM340" i="16"/>
  <c r="DL340" i="16"/>
  <c r="DK340" i="16"/>
  <c r="DJ340" i="16"/>
  <c r="DI340" i="16"/>
  <c r="DH340" i="16"/>
  <c r="DG340" i="16"/>
  <c r="DF340" i="16"/>
  <c r="DE340" i="16"/>
  <c r="DN339" i="16"/>
  <c r="DM339" i="16"/>
  <c r="DL339" i="16"/>
  <c r="DK339" i="16"/>
  <c r="DJ339" i="16"/>
  <c r="DI339" i="16"/>
  <c r="DH339" i="16"/>
  <c r="DG339" i="16"/>
  <c r="DF339" i="16"/>
  <c r="DE339" i="16"/>
  <c r="DN338" i="16"/>
  <c r="DM338" i="16"/>
  <c r="DL338" i="16"/>
  <c r="DK338" i="16"/>
  <c r="DJ338" i="16"/>
  <c r="DI338" i="16"/>
  <c r="DH338" i="16"/>
  <c r="DG338" i="16"/>
  <c r="DF338" i="16"/>
  <c r="DE338" i="16"/>
  <c r="DN337" i="16"/>
  <c r="DM337" i="16"/>
  <c r="DL337" i="16"/>
  <c r="DK337" i="16"/>
  <c r="DJ337" i="16"/>
  <c r="DI337" i="16"/>
  <c r="DH337" i="16"/>
  <c r="DG337" i="16"/>
  <c r="DF337" i="16"/>
  <c r="DE337" i="16"/>
  <c r="DN336" i="16"/>
  <c r="DM336" i="16"/>
  <c r="DL336" i="16"/>
  <c r="DK336" i="16"/>
  <c r="DJ336" i="16"/>
  <c r="DI336" i="16"/>
  <c r="DH336" i="16"/>
  <c r="DG336" i="16"/>
  <c r="DF336" i="16"/>
  <c r="DE336" i="16"/>
  <c r="DN335" i="16"/>
  <c r="DM335" i="16"/>
  <c r="DL335" i="16"/>
  <c r="DK335" i="16"/>
  <c r="DJ335" i="16"/>
  <c r="DI335" i="16"/>
  <c r="DH335" i="16"/>
  <c r="DG335" i="16"/>
  <c r="DF335" i="16"/>
  <c r="DE335" i="16"/>
  <c r="DN334" i="16"/>
  <c r="DM334" i="16"/>
  <c r="DL334" i="16"/>
  <c r="DK334" i="16"/>
  <c r="DJ334" i="16"/>
  <c r="DI334" i="16"/>
  <c r="DH334" i="16"/>
  <c r="DG334" i="16"/>
  <c r="DF334" i="16"/>
  <c r="DE334" i="16"/>
  <c r="DN333" i="16"/>
  <c r="DM333" i="16"/>
  <c r="DL333" i="16"/>
  <c r="DK333" i="16"/>
  <c r="DJ333" i="16"/>
  <c r="DI333" i="16"/>
  <c r="DH333" i="16"/>
  <c r="DG333" i="16"/>
  <c r="DF333" i="16"/>
  <c r="DE333" i="16"/>
  <c r="DN332" i="16"/>
  <c r="DM332" i="16"/>
  <c r="DL332" i="16"/>
  <c r="DK332" i="16"/>
  <c r="DJ332" i="16"/>
  <c r="DI332" i="16"/>
  <c r="DH332" i="16"/>
  <c r="DG332" i="16"/>
  <c r="DF332" i="16"/>
  <c r="DE332" i="16"/>
  <c r="DN331" i="16"/>
  <c r="DM331" i="16"/>
  <c r="DL331" i="16"/>
  <c r="DK331" i="16"/>
  <c r="DJ331" i="16"/>
  <c r="DI331" i="16"/>
  <c r="DH331" i="16"/>
  <c r="DG331" i="16"/>
  <c r="DF331" i="16"/>
  <c r="DE331" i="16"/>
  <c r="DN330" i="16"/>
  <c r="DM330" i="16"/>
  <c r="DL330" i="16"/>
  <c r="DK330" i="16"/>
  <c r="DJ330" i="16"/>
  <c r="DI330" i="16"/>
  <c r="DH330" i="16"/>
  <c r="DG330" i="16"/>
  <c r="DF330" i="16"/>
  <c r="DE330" i="16"/>
  <c r="DN329" i="16"/>
  <c r="DM329" i="16"/>
  <c r="DL329" i="16"/>
  <c r="DK329" i="16"/>
  <c r="DJ329" i="16"/>
  <c r="DI329" i="16"/>
  <c r="DH329" i="16"/>
  <c r="DG329" i="16"/>
  <c r="DF329" i="16"/>
  <c r="DE329" i="16"/>
  <c r="DN328" i="16"/>
  <c r="DM328" i="16"/>
  <c r="DL328" i="16"/>
  <c r="DK328" i="16"/>
  <c r="DJ328" i="16"/>
  <c r="DI328" i="16"/>
  <c r="DH328" i="16"/>
  <c r="DG328" i="16"/>
  <c r="DF328" i="16"/>
  <c r="DE328" i="16"/>
  <c r="DN327" i="16"/>
  <c r="DM327" i="16"/>
  <c r="DL327" i="16"/>
  <c r="DK327" i="16"/>
  <c r="DJ327" i="16"/>
  <c r="DI327" i="16"/>
  <c r="DH327" i="16"/>
  <c r="DG327" i="16"/>
  <c r="DF327" i="16"/>
  <c r="DE327" i="16"/>
  <c r="DN326" i="16"/>
  <c r="DM326" i="16"/>
  <c r="DL326" i="16"/>
  <c r="DK326" i="16"/>
  <c r="DJ326" i="16"/>
  <c r="DI326" i="16"/>
  <c r="DH326" i="16"/>
  <c r="DG326" i="16"/>
  <c r="DF326" i="16"/>
  <c r="DE326" i="16"/>
  <c r="DN325" i="16"/>
  <c r="DM325" i="16"/>
  <c r="DL325" i="16"/>
  <c r="DK325" i="16"/>
  <c r="DJ325" i="16"/>
  <c r="DI325" i="16"/>
  <c r="DH325" i="16"/>
  <c r="DG325" i="16"/>
  <c r="DF325" i="16"/>
  <c r="DE325" i="16"/>
  <c r="DN324" i="16"/>
  <c r="DM324" i="16"/>
  <c r="DL324" i="16"/>
  <c r="DK324" i="16"/>
  <c r="DJ324" i="16"/>
  <c r="DI324" i="16"/>
  <c r="DH324" i="16"/>
  <c r="DG324" i="16"/>
  <c r="DF324" i="16"/>
  <c r="DE324" i="16"/>
  <c r="DN323" i="16"/>
  <c r="DM323" i="16"/>
  <c r="DL323" i="16"/>
  <c r="DK323" i="16"/>
  <c r="DJ323" i="16"/>
  <c r="DI323" i="16"/>
  <c r="DH323" i="16"/>
  <c r="DG323" i="16"/>
  <c r="DF323" i="16"/>
  <c r="DE323" i="16"/>
  <c r="DN322" i="16"/>
  <c r="DM322" i="16"/>
  <c r="DL322" i="16"/>
  <c r="DK322" i="16"/>
  <c r="DJ322" i="16"/>
  <c r="DI322" i="16"/>
  <c r="DH322" i="16"/>
  <c r="DG322" i="16"/>
  <c r="DF322" i="16"/>
  <c r="DE322" i="16"/>
  <c r="DN321" i="16"/>
  <c r="DM321" i="16"/>
  <c r="DL321" i="16"/>
  <c r="DK321" i="16"/>
  <c r="DJ321" i="16"/>
  <c r="DI321" i="16"/>
  <c r="DH321" i="16"/>
  <c r="DG321" i="16"/>
  <c r="DF321" i="16"/>
  <c r="DE321" i="16"/>
  <c r="DN320" i="16"/>
  <c r="DM320" i="16"/>
  <c r="DL320" i="16"/>
  <c r="DK320" i="16"/>
  <c r="DJ320" i="16"/>
  <c r="DI320" i="16"/>
  <c r="DH320" i="16"/>
  <c r="DG320" i="16"/>
  <c r="DF320" i="16"/>
  <c r="DE320" i="16"/>
  <c r="DN319" i="16"/>
  <c r="DM319" i="16"/>
  <c r="DL319" i="16"/>
  <c r="DK319" i="16"/>
  <c r="DJ319" i="16"/>
  <c r="DI319" i="16"/>
  <c r="DH319" i="16"/>
  <c r="DG319" i="16"/>
  <c r="DF319" i="16"/>
  <c r="DE319" i="16"/>
  <c r="DN318" i="16"/>
  <c r="DM318" i="16"/>
  <c r="DL318" i="16"/>
  <c r="DK318" i="16"/>
  <c r="DJ318" i="16"/>
  <c r="DI318" i="16"/>
  <c r="DH318" i="16"/>
  <c r="DG318" i="16"/>
  <c r="DF318" i="16"/>
  <c r="DE318" i="16"/>
  <c r="DN317" i="16"/>
  <c r="DM317" i="16"/>
  <c r="DL317" i="16"/>
  <c r="DK317" i="16"/>
  <c r="DJ317" i="16"/>
  <c r="DI317" i="16"/>
  <c r="DH317" i="16"/>
  <c r="DG317" i="16"/>
  <c r="DF317" i="16"/>
  <c r="DE317" i="16"/>
  <c r="DN316" i="16"/>
  <c r="DM316" i="16"/>
  <c r="DL316" i="16"/>
  <c r="DK316" i="16"/>
  <c r="DJ316" i="16"/>
  <c r="DI316" i="16"/>
  <c r="DH316" i="16"/>
  <c r="DG316" i="16"/>
  <c r="DF316" i="16"/>
  <c r="DE316" i="16"/>
  <c r="DN315" i="16"/>
  <c r="DM315" i="16"/>
  <c r="DL315" i="16"/>
  <c r="DK315" i="16"/>
  <c r="DJ315" i="16"/>
  <c r="DI315" i="16"/>
  <c r="DH315" i="16"/>
  <c r="DG315" i="16"/>
  <c r="DF315" i="16"/>
  <c r="DE315" i="16"/>
  <c r="DN314" i="16"/>
  <c r="DM314" i="16"/>
  <c r="DL314" i="16"/>
  <c r="DK314" i="16"/>
  <c r="DJ314" i="16"/>
  <c r="DI314" i="16"/>
  <c r="DH314" i="16"/>
  <c r="DG314" i="16"/>
  <c r="DF314" i="16"/>
  <c r="DE314" i="16"/>
  <c r="DN313" i="16"/>
  <c r="DM313" i="16"/>
  <c r="DL313" i="16"/>
  <c r="DK313" i="16"/>
  <c r="DJ313" i="16"/>
  <c r="DI313" i="16"/>
  <c r="DH313" i="16"/>
  <c r="DG313" i="16"/>
  <c r="DF313" i="16"/>
  <c r="DE313" i="16"/>
  <c r="DN312" i="16"/>
  <c r="DM312" i="16"/>
  <c r="DL312" i="16"/>
  <c r="DK312" i="16"/>
  <c r="DJ312" i="16"/>
  <c r="DI312" i="16"/>
  <c r="DH312" i="16"/>
  <c r="DG312" i="16"/>
  <c r="DF312" i="16"/>
  <c r="DE312" i="16"/>
  <c r="DN311" i="16"/>
  <c r="DM311" i="16"/>
  <c r="DL311" i="16"/>
  <c r="DK311" i="16"/>
  <c r="DJ311" i="16"/>
  <c r="DI311" i="16"/>
  <c r="DH311" i="16"/>
  <c r="DG311" i="16"/>
  <c r="DF311" i="16"/>
  <c r="DE311" i="16"/>
  <c r="DN310" i="16"/>
  <c r="DM310" i="16"/>
  <c r="DL310" i="16"/>
  <c r="DK310" i="16"/>
  <c r="DJ310" i="16"/>
  <c r="DI310" i="16"/>
  <c r="DH310" i="16"/>
  <c r="DG310" i="16"/>
  <c r="DF310" i="16"/>
  <c r="DE310" i="16"/>
  <c r="DN309" i="16"/>
  <c r="DM309" i="16"/>
  <c r="DL309" i="16"/>
  <c r="DK309" i="16"/>
  <c r="DJ309" i="16"/>
  <c r="DI309" i="16"/>
  <c r="DH309" i="16"/>
  <c r="DG309" i="16"/>
  <c r="DF309" i="16"/>
  <c r="DE309" i="16"/>
  <c r="DN308" i="16"/>
  <c r="DM308" i="16"/>
  <c r="DL308" i="16"/>
  <c r="DK308" i="16"/>
  <c r="DJ308" i="16"/>
  <c r="DI308" i="16"/>
  <c r="DH308" i="16"/>
  <c r="DG308" i="16"/>
  <c r="DF308" i="16"/>
  <c r="DE308" i="16"/>
  <c r="DN307" i="16"/>
  <c r="DM307" i="16"/>
  <c r="DL307" i="16"/>
  <c r="DK307" i="16"/>
  <c r="DJ307" i="16"/>
  <c r="DI307" i="16"/>
  <c r="DH307" i="16"/>
  <c r="DG307" i="16"/>
  <c r="DF307" i="16"/>
  <c r="DE307" i="16"/>
  <c r="DN306" i="16"/>
  <c r="DM306" i="16"/>
  <c r="DL306" i="16"/>
  <c r="DK306" i="16"/>
  <c r="DJ306" i="16"/>
  <c r="DI306" i="16"/>
  <c r="DH306" i="16"/>
  <c r="DG306" i="16"/>
  <c r="DF306" i="16"/>
  <c r="DE306" i="16"/>
  <c r="DN305" i="16"/>
  <c r="DM305" i="16"/>
  <c r="DL305" i="16"/>
  <c r="DK305" i="16"/>
  <c r="DJ305" i="16"/>
  <c r="DI305" i="16"/>
  <c r="DH305" i="16"/>
  <c r="DG305" i="16"/>
  <c r="DF305" i="16"/>
  <c r="DE305" i="16"/>
  <c r="DN304" i="16"/>
  <c r="DM304" i="16"/>
  <c r="DL304" i="16"/>
  <c r="DK304" i="16"/>
  <c r="DJ304" i="16"/>
  <c r="DI304" i="16"/>
  <c r="DH304" i="16"/>
  <c r="DG304" i="16"/>
  <c r="DF304" i="16"/>
  <c r="DE304" i="16"/>
  <c r="DN303" i="16"/>
  <c r="DM303" i="16"/>
  <c r="DL303" i="16"/>
  <c r="DK303" i="16"/>
  <c r="DJ303" i="16"/>
  <c r="DI303" i="16"/>
  <c r="DH303" i="16"/>
  <c r="DG303" i="16"/>
  <c r="DF303" i="16"/>
  <c r="DE303" i="16"/>
  <c r="DN302" i="16"/>
  <c r="DM302" i="16"/>
  <c r="DL302" i="16"/>
  <c r="DK302" i="16"/>
  <c r="DJ302" i="16"/>
  <c r="DI302" i="16"/>
  <c r="DH302" i="16"/>
  <c r="DG302" i="16"/>
  <c r="DF302" i="16"/>
  <c r="DE302" i="16"/>
  <c r="DN301" i="16"/>
  <c r="DM301" i="16"/>
  <c r="DL301" i="16"/>
  <c r="DK301" i="16"/>
  <c r="DJ301" i="16"/>
  <c r="DI301" i="16"/>
  <c r="DH301" i="16"/>
  <c r="DG301" i="16"/>
  <c r="DF301" i="16"/>
  <c r="DE301" i="16"/>
  <c r="DN300" i="16"/>
  <c r="DM300" i="16"/>
  <c r="DL300" i="16"/>
  <c r="DK300" i="16"/>
  <c r="DJ300" i="16"/>
  <c r="DI300" i="16"/>
  <c r="DH300" i="16"/>
  <c r="DG300" i="16"/>
  <c r="DF300" i="16"/>
  <c r="DE300" i="16"/>
  <c r="DN299" i="16"/>
  <c r="DM299" i="16"/>
  <c r="DL299" i="16"/>
  <c r="DK299" i="16"/>
  <c r="DJ299" i="16"/>
  <c r="DI299" i="16"/>
  <c r="DH299" i="16"/>
  <c r="DG299" i="16"/>
  <c r="DF299" i="16"/>
  <c r="DE299" i="16"/>
  <c r="DN298" i="16"/>
  <c r="DM298" i="16"/>
  <c r="DL298" i="16"/>
  <c r="DK298" i="16"/>
  <c r="DJ298" i="16"/>
  <c r="DI298" i="16"/>
  <c r="DH298" i="16"/>
  <c r="DG298" i="16"/>
  <c r="DF298" i="16"/>
  <c r="DE298" i="16"/>
  <c r="DN297" i="16"/>
  <c r="DM297" i="16"/>
  <c r="DL297" i="16"/>
  <c r="DK297" i="16"/>
  <c r="DJ297" i="16"/>
  <c r="DI297" i="16"/>
  <c r="DH297" i="16"/>
  <c r="DG297" i="16"/>
  <c r="DF297" i="16"/>
  <c r="DE297" i="16"/>
  <c r="DN296" i="16"/>
  <c r="DM296" i="16"/>
  <c r="DL296" i="16"/>
  <c r="DK296" i="16"/>
  <c r="DJ296" i="16"/>
  <c r="DI296" i="16"/>
  <c r="DH296" i="16"/>
  <c r="DG296" i="16"/>
  <c r="DF296" i="16"/>
  <c r="DE296" i="16"/>
  <c r="DN295" i="16"/>
  <c r="DM295" i="16"/>
  <c r="DL295" i="16"/>
  <c r="DK295" i="16"/>
  <c r="DJ295" i="16"/>
  <c r="DI295" i="16"/>
  <c r="DH295" i="16"/>
  <c r="DG295" i="16"/>
  <c r="DF295" i="16"/>
  <c r="DE295" i="16"/>
  <c r="DN294" i="16"/>
  <c r="DM294" i="16"/>
  <c r="DL294" i="16"/>
  <c r="DK294" i="16"/>
  <c r="DJ294" i="16"/>
  <c r="DI294" i="16"/>
  <c r="DH294" i="16"/>
  <c r="DG294" i="16"/>
  <c r="DF294" i="16"/>
  <c r="DE294" i="16"/>
  <c r="DN293" i="16"/>
  <c r="DM293" i="16"/>
  <c r="DL293" i="16"/>
  <c r="DK293" i="16"/>
  <c r="DJ293" i="16"/>
  <c r="DI293" i="16"/>
  <c r="DH293" i="16"/>
  <c r="DG293" i="16"/>
  <c r="DF293" i="16"/>
  <c r="DE293" i="16"/>
  <c r="DN292" i="16"/>
  <c r="DM292" i="16"/>
  <c r="DL292" i="16"/>
  <c r="DK292" i="16"/>
  <c r="DJ292" i="16"/>
  <c r="DI292" i="16"/>
  <c r="DH292" i="16"/>
  <c r="DG292" i="16"/>
  <c r="DF292" i="16"/>
  <c r="DE292" i="16"/>
  <c r="DN291" i="16"/>
  <c r="DM291" i="16"/>
  <c r="DL291" i="16"/>
  <c r="DK291" i="16"/>
  <c r="DJ291" i="16"/>
  <c r="DI291" i="16"/>
  <c r="DH291" i="16"/>
  <c r="DG291" i="16"/>
  <c r="DF291" i="16"/>
  <c r="DE291" i="16"/>
  <c r="DN290" i="16"/>
  <c r="DM290" i="16"/>
  <c r="DL290" i="16"/>
  <c r="DK290" i="16"/>
  <c r="DJ290" i="16"/>
  <c r="DI290" i="16"/>
  <c r="DH290" i="16"/>
  <c r="DG290" i="16"/>
  <c r="DF290" i="16"/>
  <c r="DE290" i="16"/>
  <c r="DN289" i="16"/>
  <c r="DM289" i="16"/>
  <c r="DL289" i="16"/>
  <c r="DK289" i="16"/>
  <c r="DJ289" i="16"/>
  <c r="DI289" i="16"/>
  <c r="DH289" i="16"/>
  <c r="DG289" i="16"/>
  <c r="DF289" i="16"/>
  <c r="DE289" i="16"/>
  <c r="DN288" i="16"/>
  <c r="DM288" i="16"/>
  <c r="DL288" i="16"/>
  <c r="DK288" i="16"/>
  <c r="DJ288" i="16"/>
  <c r="DI288" i="16"/>
  <c r="DH288" i="16"/>
  <c r="DG288" i="16"/>
  <c r="DF288" i="16"/>
  <c r="DE288" i="16"/>
  <c r="DN287" i="16"/>
  <c r="DM287" i="16"/>
  <c r="DL287" i="16"/>
  <c r="DK287" i="16"/>
  <c r="DJ287" i="16"/>
  <c r="DI287" i="16"/>
  <c r="DH287" i="16"/>
  <c r="DG287" i="16"/>
  <c r="DF287" i="16"/>
  <c r="DE287" i="16"/>
  <c r="DN286" i="16"/>
  <c r="DM286" i="16"/>
  <c r="DL286" i="16"/>
  <c r="DK286" i="16"/>
  <c r="DJ286" i="16"/>
  <c r="DI286" i="16"/>
  <c r="DH286" i="16"/>
  <c r="DG286" i="16"/>
  <c r="DF286" i="16"/>
  <c r="DE286" i="16"/>
  <c r="DN285" i="16"/>
  <c r="DM285" i="16"/>
  <c r="DL285" i="16"/>
  <c r="DK285" i="16"/>
  <c r="DJ285" i="16"/>
  <c r="DI285" i="16"/>
  <c r="DH285" i="16"/>
  <c r="DG285" i="16"/>
  <c r="DF285" i="16"/>
  <c r="DE285" i="16"/>
  <c r="DN284" i="16"/>
  <c r="DM284" i="16"/>
  <c r="DL284" i="16"/>
  <c r="DK284" i="16"/>
  <c r="DJ284" i="16"/>
  <c r="DI284" i="16"/>
  <c r="DH284" i="16"/>
  <c r="DG284" i="16"/>
  <c r="DF284" i="16"/>
  <c r="DE284" i="16"/>
  <c r="DN283" i="16"/>
  <c r="DM283" i="16"/>
  <c r="DL283" i="16"/>
  <c r="DK283" i="16"/>
  <c r="DJ283" i="16"/>
  <c r="DI283" i="16"/>
  <c r="DH283" i="16"/>
  <c r="DG283" i="16"/>
  <c r="DF283" i="16"/>
  <c r="DE283" i="16"/>
  <c r="DN282" i="16"/>
  <c r="DM282" i="16"/>
  <c r="DL282" i="16"/>
  <c r="DK282" i="16"/>
  <c r="DJ282" i="16"/>
  <c r="DI282" i="16"/>
  <c r="DH282" i="16"/>
  <c r="DG282" i="16"/>
  <c r="DF282" i="16"/>
  <c r="DE282" i="16"/>
  <c r="DN281" i="16"/>
  <c r="DM281" i="16"/>
  <c r="DL281" i="16"/>
  <c r="DK281" i="16"/>
  <c r="DJ281" i="16"/>
  <c r="DI281" i="16"/>
  <c r="DH281" i="16"/>
  <c r="DG281" i="16"/>
  <c r="DF281" i="16"/>
  <c r="DE281" i="16"/>
  <c r="DN280" i="16"/>
  <c r="DM280" i="16"/>
  <c r="DL280" i="16"/>
  <c r="DK280" i="16"/>
  <c r="DJ280" i="16"/>
  <c r="DI280" i="16"/>
  <c r="DH280" i="16"/>
  <c r="DG280" i="16"/>
  <c r="DF280" i="16"/>
  <c r="DE280" i="16"/>
  <c r="DN279" i="16"/>
  <c r="DM279" i="16"/>
  <c r="DL279" i="16"/>
  <c r="DK279" i="16"/>
  <c r="DJ279" i="16"/>
  <c r="DI279" i="16"/>
  <c r="DH279" i="16"/>
  <c r="DG279" i="16"/>
  <c r="DF279" i="16"/>
  <c r="DE279" i="16"/>
  <c r="DN278" i="16"/>
  <c r="DM278" i="16"/>
  <c r="DL278" i="16"/>
  <c r="DK278" i="16"/>
  <c r="DJ278" i="16"/>
  <c r="DI278" i="16"/>
  <c r="DH278" i="16"/>
  <c r="DG278" i="16"/>
  <c r="DF278" i="16"/>
  <c r="DE278" i="16"/>
  <c r="DN277" i="16"/>
  <c r="DM277" i="16"/>
  <c r="DL277" i="16"/>
  <c r="DK277" i="16"/>
  <c r="DJ277" i="16"/>
  <c r="DI277" i="16"/>
  <c r="DH277" i="16"/>
  <c r="DG277" i="16"/>
  <c r="DF277" i="16"/>
  <c r="DE277" i="16"/>
  <c r="DN276" i="16"/>
  <c r="DM276" i="16"/>
  <c r="DL276" i="16"/>
  <c r="DK276" i="16"/>
  <c r="DJ276" i="16"/>
  <c r="DI276" i="16"/>
  <c r="DH276" i="16"/>
  <c r="DG276" i="16"/>
  <c r="DF276" i="16"/>
  <c r="DE276" i="16"/>
  <c r="DN275" i="16"/>
  <c r="DM275" i="16"/>
  <c r="DL275" i="16"/>
  <c r="DK275" i="16"/>
  <c r="DJ275" i="16"/>
  <c r="DI275" i="16"/>
  <c r="DH275" i="16"/>
  <c r="DG275" i="16"/>
  <c r="DF275" i="16"/>
  <c r="DE275" i="16"/>
  <c r="DN274" i="16"/>
  <c r="DM274" i="16"/>
  <c r="DL274" i="16"/>
  <c r="DK274" i="16"/>
  <c r="DJ274" i="16"/>
  <c r="DI274" i="16"/>
  <c r="DH274" i="16"/>
  <c r="DG274" i="16"/>
  <c r="DF274" i="16"/>
  <c r="DE274" i="16"/>
  <c r="DN273" i="16"/>
  <c r="DM273" i="16"/>
  <c r="DL273" i="16"/>
  <c r="DK273" i="16"/>
  <c r="DJ273" i="16"/>
  <c r="DI273" i="16"/>
  <c r="DH273" i="16"/>
  <c r="DG273" i="16"/>
  <c r="DF273" i="16"/>
  <c r="DE273" i="16"/>
  <c r="DN272" i="16"/>
  <c r="DM272" i="16"/>
  <c r="DL272" i="16"/>
  <c r="DK272" i="16"/>
  <c r="DJ272" i="16"/>
  <c r="DI272" i="16"/>
  <c r="DH272" i="16"/>
  <c r="DG272" i="16"/>
  <c r="DF272" i="16"/>
  <c r="DE272" i="16"/>
  <c r="DN271" i="16"/>
  <c r="DM271" i="16"/>
  <c r="DL271" i="16"/>
  <c r="DK271" i="16"/>
  <c r="DJ271" i="16"/>
  <c r="DI271" i="16"/>
  <c r="DH271" i="16"/>
  <c r="DG271" i="16"/>
  <c r="DF271" i="16"/>
  <c r="DE271" i="16"/>
  <c r="DN270" i="16"/>
  <c r="DM270" i="16"/>
  <c r="DL270" i="16"/>
  <c r="DK270" i="16"/>
  <c r="DJ270" i="16"/>
  <c r="DI270" i="16"/>
  <c r="DH270" i="16"/>
  <c r="DG270" i="16"/>
  <c r="DF270" i="16"/>
  <c r="DE270" i="16"/>
  <c r="DN269" i="16"/>
  <c r="DM269" i="16"/>
  <c r="DL269" i="16"/>
  <c r="DK269" i="16"/>
  <c r="DJ269" i="16"/>
  <c r="DI269" i="16"/>
  <c r="DH269" i="16"/>
  <c r="DG269" i="16"/>
  <c r="DF269" i="16"/>
  <c r="DE269" i="16"/>
  <c r="DN268" i="16"/>
  <c r="DM268" i="16"/>
  <c r="DL268" i="16"/>
  <c r="DK268" i="16"/>
  <c r="DJ268" i="16"/>
  <c r="DI268" i="16"/>
  <c r="DH268" i="16"/>
  <c r="DG268" i="16"/>
  <c r="DF268" i="16"/>
  <c r="DE268" i="16"/>
  <c r="DN267" i="16"/>
  <c r="DM267" i="16"/>
  <c r="DL267" i="16"/>
  <c r="DK267" i="16"/>
  <c r="DJ267" i="16"/>
  <c r="DI267" i="16"/>
  <c r="DH267" i="16"/>
  <c r="DG267" i="16"/>
  <c r="DF267" i="16"/>
  <c r="DE267" i="16"/>
  <c r="DN266" i="16"/>
  <c r="DM266" i="16"/>
  <c r="DL266" i="16"/>
  <c r="DK266" i="16"/>
  <c r="DJ266" i="16"/>
  <c r="DI266" i="16"/>
  <c r="DH266" i="16"/>
  <c r="DG266" i="16"/>
  <c r="DF266" i="16"/>
  <c r="DE266" i="16"/>
  <c r="DN265" i="16"/>
  <c r="DM265" i="16"/>
  <c r="DL265" i="16"/>
  <c r="DK265" i="16"/>
  <c r="DJ265" i="16"/>
  <c r="DI265" i="16"/>
  <c r="DH265" i="16"/>
  <c r="DG265" i="16"/>
  <c r="DF265" i="16"/>
  <c r="DE265" i="16"/>
  <c r="DN264" i="16"/>
  <c r="DM264" i="16"/>
  <c r="DL264" i="16"/>
  <c r="DK264" i="16"/>
  <c r="DJ264" i="16"/>
  <c r="DI264" i="16"/>
  <c r="DH264" i="16"/>
  <c r="DG264" i="16"/>
  <c r="DF264" i="16"/>
  <c r="DE264" i="16"/>
  <c r="DN263" i="16"/>
  <c r="DM263" i="16"/>
  <c r="DL263" i="16"/>
  <c r="DK263" i="16"/>
  <c r="DJ263" i="16"/>
  <c r="DI263" i="16"/>
  <c r="DH263" i="16"/>
  <c r="DG263" i="16"/>
  <c r="DF263" i="16"/>
  <c r="DE263" i="16"/>
  <c r="DN262" i="16"/>
  <c r="DM262" i="16"/>
  <c r="DL262" i="16"/>
  <c r="DK262" i="16"/>
  <c r="DJ262" i="16"/>
  <c r="DI262" i="16"/>
  <c r="DH262" i="16"/>
  <c r="DG262" i="16"/>
  <c r="DF262" i="16"/>
  <c r="DE262" i="16"/>
  <c r="DN261" i="16"/>
  <c r="DM261" i="16"/>
  <c r="DL261" i="16"/>
  <c r="DK261" i="16"/>
  <c r="DJ261" i="16"/>
  <c r="DI261" i="16"/>
  <c r="DH261" i="16"/>
  <c r="DG261" i="16"/>
  <c r="DF261" i="16"/>
  <c r="DE261" i="16"/>
  <c r="DN260" i="16"/>
  <c r="DM260" i="16"/>
  <c r="DL260" i="16"/>
  <c r="DK260" i="16"/>
  <c r="DJ260" i="16"/>
  <c r="DI260" i="16"/>
  <c r="DH260" i="16"/>
  <c r="DG260" i="16"/>
  <c r="DF260" i="16"/>
  <c r="DE260" i="16"/>
  <c r="DN259" i="16"/>
  <c r="DM259" i="16"/>
  <c r="DL259" i="16"/>
  <c r="DK259" i="16"/>
  <c r="DJ259" i="16"/>
  <c r="DI259" i="16"/>
  <c r="DH259" i="16"/>
  <c r="DG259" i="16"/>
  <c r="DF259" i="16"/>
  <c r="DE259" i="16"/>
  <c r="DN258" i="16"/>
  <c r="DM258" i="16"/>
  <c r="DL258" i="16"/>
  <c r="DK258" i="16"/>
  <c r="DJ258" i="16"/>
  <c r="DI258" i="16"/>
  <c r="DH258" i="16"/>
  <c r="DG258" i="16"/>
  <c r="DF258" i="16"/>
  <c r="DE258" i="16"/>
  <c r="DN257" i="16"/>
  <c r="DM257" i="16"/>
  <c r="DL257" i="16"/>
  <c r="DK257" i="16"/>
  <c r="DJ257" i="16"/>
  <c r="DI257" i="16"/>
  <c r="DH257" i="16"/>
  <c r="DG257" i="16"/>
  <c r="DF257" i="16"/>
  <c r="DE257" i="16"/>
  <c r="DN256" i="16"/>
  <c r="DM256" i="16"/>
  <c r="DL256" i="16"/>
  <c r="DK256" i="16"/>
  <c r="DJ256" i="16"/>
  <c r="DI256" i="16"/>
  <c r="DH256" i="16"/>
  <c r="DG256" i="16"/>
  <c r="DF256" i="16"/>
  <c r="DE256" i="16"/>
  <c r="DN255" i="16"/>
  <c r="DM255" i="16"/>
  <c r="DL255" i="16"/>
  <c r="DK255" i="16"/>
  <c r="DJ255" i="16"/>
  <c r="DI255" i="16"/>
  <c r="DH255" i="16"/>
  <c r="DG255" i="16"/>
  <c r="DF255" i="16"/>
  <c r="DE255" i="16"/>
  <c r="DN254" i="16"/>
  <c r="DM254" i="16"/>
  <c r="DL254" i="16"/>
  <c r="DK254" i="16"/>
  <c r="DJ254" i="16"/>
  <c r="DI254" i="16"/>
  <c r="DH254" i="16"/>
  <c r="DG254" i="16"/>
  <c r="DF254" i="16"/>
  <c r="DE254" i="16"/>
  <c r="DN253" i="16"/>
  <c r="DM253" i="16"/>
  <c r="DL253" i="16"/>
  <c r="DK253" i="16"/>
  <c r="DJ253" i="16"/>
  <c r="DI253" i="16"/>
  <c r="DH253" i="16"/>
  <c r="DG253" i="16"/>
  <c r="DF253" i="16"/>
  <c r="DE253" i="16"/>
  <c r="DN252" i="16"/>
  <c r="DM252" i="16"/>
  <c r="DL252" i="16"/>
  <c r="DK252" i="16"/>
  <c r="DJ252" i="16"/>
  <c r="DI252" i="16"/>
  <c r="DH252" i="16"/>
  <c r="DG252" i="16"/>
  <c r="DF252" i="16"/>
  <c r="DE252" i="16"/>
  <c r="DN251" i="16"/>
  <c r="DM251" i="16"/>
  <c r="DL251" i="16"/>
  <c r="DK251" i="16"/>
  <c r="DJ251" i="16"/>
  <c r="DI251" i="16"/>
  <c r="DH251" i="16"/>
  <c r="DG251" i="16"/>
  <c r="DF251" i="16"/>
  <c r="DE251" i="16"/>
  <c r="DN250" i="16"/>
  <c r="DM250" i="16"/>
  <c r="DL250" i="16"/>
  <c r="DK250" i="16"/>
  <c r="DJ250" i="16"/>
  <c r="DI250" i="16"/>
  <c r="DH250" i="16"/>
  <c r="DG250" i="16"/>
  <c r="DF250" i="16"/>
  <c r="DE250" i="16"/>
  <c r="DN249" i="16"/>
  <c r="DM249" i="16"/>
  <c r="DL249" i="16"/>
  <c r="DK249" i="16"/>
  <c r="DJ249" i="16"/>
  <c r="DI249" i="16"/>
  <c r="DH249" i="16"/>
  <c r="DG249" i="16"/>
  <c r="DF249" i="16"/>
  <c r="DE249" i="16"/>
  <c r="DN248" i="16"/>
  <c r="DM248" i="16"/>
  <c r="DL248" i="16"/>
  <c r="DK248" i="16"/>
  <c r="DJ248" i="16"/>
  <c r="DI248" i="16"/>
  <c r="DH248" i="16"/>
  <c r="DG248" i="16"/>
  <c r="DF248" i="16"/>
  <c r="DE248" i="16"/>
  <c r="DN247" i="16"/>
  <c r="DM247" i="16"/>
  <c r="DL247" i="16"/>
  <c r="DK247" i="16"/>
  <c r="DJ247" i="16"/>
  <c r="DI247" i="16"/>
  <c r="DH247" i="16"/>
  <c r="DG247" i="16"/>
  <c r="DF247" i="16"/>
  <c r="DE247" i="16"/>
  <c r="DN246" i="16"/>
  <c r="DM246" i="16"/>
  <c r="DL246" i="16"/>
  <c r="DK246" i="16"/>
  <c r="DJ246" i="16"/>
  <c r="DI246" i="16"/>
  <c r="DH246" i="16"/>
  <c r="DG246" i="16"/>
  <c r="DF246" i="16"/>
  <c r="DE246" i="16"/>
  <c r="DN245" i="16"/>
  <c r="DM245" i="16"/>
  <c r="DL245" i="16"/>
  <c r="DK245" i="16"/>
  <c r="DJ245" i="16"/>
  <c r="DI245" i="16"/>
  <c r="DH245" i="16"/>
  <c r="DG245" i="16"/>
  <c r="DF245" i="16"/>
  <c r="DE245" i="16"/>
  <c r="DN244" i="16"/>
  <c r="DM244" i="16"/>
  <c r="DL244" i="16"/>
  <c r="DK244" i="16"/>
  <c r="DJ244" i="16"/>
  <c r="DI244" i="16"/>
  <c r="DH244" i="16"/>
  <c r="DG244" i="16"/>
  <c r="DF244" i="16"/>
  <c r="DE244" i="16"/>
  <c r="DN243" i="16"/>
  <c r="DM243" i="16"/>
  <c r="DL243" i="16"/>
  <c r="DK243" i="16"/>
  <c r="DJ243" i="16"/>
  <c r="DI243" i="16"/>
  <c r="DH243" i="16"/>
  <c r="DG243" i="16"/>
  <c r="DF243" i="16"/>
  <c r="DE243" i="16"/>
  <c r="DN242" i="16"/>
  <c r="DM242" i="16"/>
  <c r="DL242" i="16"/>
  <c r="DK242" i="16"/>
  <c r="DJ242" i="16"/>
  <c r="DI242" i="16"/>
  <c r="DH242" i="16"/>
  <c r="DG242" i="16"/>
  <c r="DF242" i="16"/>
  <c r="DE242" i="16"/>
  <c r="DN241" i="16"/>
  <c r="DM241" i="16"/>
  <c r="DL241" i="16"/>
  <c r="DK241" i="16"/>
  <c r="DJ241" i="16"/>
  <c r="DI241" i="16"/>
  <c r="DH241" i="16"/>
  <c r="DG241" i="16"/>
  <c r="DF241" i="16"/>
  <c r="DE241" i="16"/>
  <c r="DN240" i="16"/>
  <c r="DM240" i="16"/>
  <c r="DL240" i="16"/>
  <c r="DK240" i="16"/>
  <c r="DJ240" i="16"/>
  <c r="DI240" i="16"/>
  <c r="DH240" i="16"/>
  <c r="DG240" i="16"/>
  <c r="DF240" i="16"/>
  <c r="DE240" i="16"/>
  <c r="DN239" i="16"/>
  <c r="DM239" i="16"/>
  <c r="DL239" i="16"/>
  <c r="DK239" i="16"/>
  <c r="DJ239" i="16"/>
  <c r="DI239" i="16"/>
  <c r="DH239" i="16"/>
  <c r="DG239" i="16"/>
  <c r="DF239" i="16"/>
  <c r="DE239" i="16"/>
  <c r="DN238" i="16"/>
  <c r="DM238" i="16"/>
  <c r="DL238" i="16"/>
  <c r="DK238" i="16"/>
  <c r="DJ238" i="16"/>
  <c r="DI238" i="16"/>
  <c r="DH238" i="16"/>
  <c r="DG238" i="16"/>
  <c r="DF238" i="16"/>
  <c r="DE238" i="16"/>
  <c r="DN237" i="16"/>
  <c r="DM237" i="16"/>
  <c r="DL237" i="16"/>
  <c r="DK237" i="16"/>
  <c r="DJ237" i="16"/>
  <c r="DI237" i="16"/>
  <c r="DH237" i="16"/>
  <c r="DG237" i="16"/>
  <c r="DF237" i="16"/>
  <c r="DE237" i="16"/>
  <c r="DN236" i="16"/>
  <c r="DM236" i="16"/>
  <c r="DL236" i="16"/>
  <c r="DK236" i="16"/>
  <c r="DJ236" i="16"/>
  <c r="DI236" i="16"/>
  <c r="DH236" i="16"/>
  <c r="DG236" i="16"/>
  <c r="DF236" i="16"/>
  <c r="DE236" i="16"/>
  <c r="DN235" i="16"/>
  <c r="DM235" i="16"/>
  <c r="DL235" i="16"/>
  <c r="DK235" i="16"/>
  <c r="DJ235" i="16"/>
  <c r="DI235" i="16"/>
  <c r="DH235" i="16"/>
  <c r="DG235" i="16"/>
  <c r="DF235" i="16"/>
  <c r="DE235" i="16"/>
  <c r="DN234" i="16"/>
  <c r="DM234" i="16"/>
  <c r="DL234" i="16"/>
  <c r="DK234" i="16"/>
  <c r="DJ234" i="16"/>
  <c r="DI234" i="16"/>
  <c r="DH234" i="16"/>
  <c r="DG234" i="16"/>
  <c r="DF234" i="16"/>
  <c r="DE234" i="16"/>
  <c r="DN233" i="16"/>
  <c r="DM233" i="16"/>
  <c r="DL233" i="16"/>
  <c r="DK233" i="16"/>
  <c r="DJ233" i="16"/>
  <c r="DI233" i="16"/>
  <c r="DH233" i="16"/>
  <c r="DG233" i="16"/>
  <c r="DF233" i="16"/>
  <c r="DE233" i="16"/>
  <c r="DN232" i="16"/>
  <c r="DM232" i="16"/>
  <c r="DL232" i="16"/>
  <c r="DK232" i="16"/>
  <c r="DJ232" i="16"/>
  <c r="DI232" i="16"/>
  <c r="DH232" i="16"/>
  <c r="DG232" i="16"/>
  <c r="DF232" i="16"/>
  <c r="DE232" i="16"/>
  <c r="DN231" i="16"/>
  <c r="DM231" i="16"/>
  <c r="DL231" i="16"/>
  <c r="DK231" i="16"/>
  <c r="DJ231" i="16"/>
  <c r="DI231" i="16"/>
  <c r="DH231" i="16"/>
  <c r="DG231" i="16"/>
  <c r="DF231" i="16"/>
  <c r="DE231" i="16"/>
  <c r="DN230" i="16"/>
  <c r="DM230" i="16"/>
  <c r="DL230" i="16"/>
  <c r="DK230" i="16"/>
  <c r="DJ230" i="16"/>
  <c r="DI230" i="16"/>
  <c r="DH230" i="16"/>
  <c r="DG230" i="16"/>
  <c r="DF230" i="16"/>
  <c r="DE230" i="16"/>
  <c r="DN229" i="16"/>
  <c r="DM229" i="16"/>
  <c r="DL229" i="16"/>
  <c r="DK229" i="16"/>
  <c r="DJ229" i="16"/>
  <c r="DI229" i="16"/>
  <c r="DH229" i="16"/>
  <c r="DG229" i="16"/>
  <c r="DF229" i="16"/>
  <c r="DE229" i="16"/>
  <c r="DN228" i="16"/>
  <c r="DM228" i="16"/>
  <c r="DL228" i="16"/>
  <c r="DK228" i="16"/>
  <c r="DJ228" i="16"/>
  <c r="DI228" i="16"/>
  <c r="DH228" i="16"/>
  <c r="DG228" i="16"/>
  <c r="DF228" i="16"/>
  <c r="DE228" i="16"/>
  <c r="DN227" i="16"/>
  <c r="DM227" i="16"/>
  <c r="DL227" i="16"/>
  <c r="DK227" i="16"/>
  <c r="DJ227" i="16"/>
  <c r="DI227" i="16"/>
  <c r="DH227" i="16"/>
  <c r="DG227" i="16"/>
  <c r="DF227" i="16"/>
  <c r="DE227" i="16"/>
  <c r="DN226" i="16"/>
  <c r="DM226" i="16"/>
  <c r="DL226" i="16"/>
  <c r="DK226" i="16"/>
  <c r="DJ226" i="16"/>
  <c r="DI226" i="16"/>
  <c r="DH226" i="16"/>
  <c r="DG226" i="16"/>
  <c r="DF226" i="16"/>
  <c r="DE226" i="16"/>
  <c r="DN225" i="16"/>
  <c r="DM225" i="16"/>
  <c r="DL225" i="16"/>
  <c r="DK225" i="16"/>
  <c r="DJ225" i="16"/>
  <c r="DI225" i="16"/>
  <c r="DH225" i="16"/>
  <c r="DG225" i="16"/>
  <c r="DF225" i="16"/>
  <c r="DE225" i="16"/>
  <c r="DN224" i="16"/>
  <c r="DM224" i="16"/>
  <c r="DL224" i="16"/>
  <c r="DK224" i="16"/>
  <c r="DJ224" i="16"/>
  <c r="DI224" i="16"/>
  <c r="DH224" i="16"/>
  <c r="DG224" i="16"/>
  <c r="DF224" i="16"/>
  <c r="DE224" i="16"/>
  <c r="DN223" i="16"/>
  <c r="DM223" i="16"/>
  <c r="DL223" i="16"/>
  <c r="DK223" i="16"/>
  <c r="DJ223" i="16"/>
  <c r="DI223" i="16"/>
  <c r="DH223" i="16"/>
  <c r="DG223" i="16"/>
  <c r="DF223" i="16"/>
  <c r="DE223" i="16"/>
  <c r="DN222" i="16"/>
  <c r="DM222" i="16"/>
  <c r="DL222" i="16"/>
  <c r="DK222" i="16"/>
  <c r="DJ222" i="16"/>
  <c r="DI222" i="16"/>
  <c r="DH222" i="16"/>
  <c r="DG222" i="16"/>
  <c r="DF222" i="16"/>
  <c r="DE222" i="16"/>
  <c r="DN221" i="16"/>
  <c r="DM221" i="16"/>
  <c r="DL221" i="16"/>
  <c r="DK221" i="16"/>
  <c r="DJ221" i="16"/>
  <c r="DI221" i="16"/>
  <c r="DH221" i="16"/>
  <c r="DG221" i="16"/>
  <c r="DF221" i="16"/>
  <c r="DE221" i="16"/>
  <c r="DN220" i="16"/>
  <c r="DM220" i="16"/>
  <c r="DL220" i="16"/>
  <c r="DK220" i="16"/>
  <c r="DJ220" i="16"/>
  <c r="DI220" i="16"/>
  <c r="DH220" i="16"/>
  <c r="DG220" i="16"/>
  <c r="DF220" i="16"/>
  <c r="DE220" i="16"/>
  <c r="DN219" i="16"/>
  <c r="DM219" i="16"/>
  <c r="DL219" i="16"/>
  <c r="DK219" i="16"/>
  <c r="DJ219" i="16"/>
  <c r="DI219" i="16"/>
  <c r="DH219" i="16"/>
  <c r="DG219" i="16"/>
  <c r="DF219" i="16"/>
  <c r="DE219" i="16"/>
  <c r="DN218" i="16"/>
  <c r="DM218" i="16"/>
  <c r="DL218" i="16"/>
  <c r="DK218" i="16"/>
  <c r="DJ218" i="16"/>
  <c r="DI218" i="16"/>
  <c r="DH218" i="16"/>
  <c r="DG218" i="16"/>
  <c r="DF218" i="16"/>
  <c r="DE218" i="16"/>
  <c r="DN217" i="16"/>
  <c r="DM217" i="16"/>
  <c r="DL217" i="16"/>
  <c r="DK217" i="16"/>
  <c r="DJ217" i="16"/>
  <c r="DI217" i="16"/>
  <c r="DH217" i="16"/>
  <c r="DG217" i="16"/>
  <c r="DF217" i="16"/>
  <c r="DE217" i="16"/>
  <c r="DN216" i="16"/>
  <c r="DM216" i="16"/>
  <c r="DL216" i="16"/>
  <c r="DK216" i="16"/>
  <c r="DJ216" i="16"/>
  <c r="DI216" i="16"/>
  <c r="DH216" i="16"/>
  <c r="DG216" i="16"/>
  <c r="DF216" i="16"/>
  <c r="DE216" i="16"/>
  <c r="DN215" i="16"/>
  <c r="DM215" i="16"/>
  <c r="DL215" i="16"/>
  <c r="DK215" i="16"/>
  <c r="DJ215" i="16"/>
  <c r="DI215" i="16"/>
  <c r="DH215" i="16"/>
  <c r="DG215" i="16"/>
  <c r="DF215" i="16"/>
  <c r="DE215" i="16"/>
  <c r="DN214" i="16"/>
  <c r="DM214" i="16"/>
  <c r="DL214" i="16"/>
  <c r="DK214" i="16"/>
  <c r="DJ214" i="16"/>
  <c r="DI214" i="16"/>
  <c r="DH214" i="16"/>
  <c r="DG214" i="16"/>
  <c r="DF214" i="16"/>
  <c r="DE214" i="16"/>
  <c r="DN213" i="16"/>
  <c r="DM213" i="16"/>
  <c r="DL213" i="16"/>
  <c r="DK213" i="16"/>
  <c r="DJ213" i="16"/>
  <c r="DI213" i="16"/>
  <c r="DH213" i="16"/>
  <c r="DG213" i="16"/>
  <c r="DF213" i="16"/>
  <c r="DE213" i="16"/>
  <c r="DN212" i="16"/>
  <c r="DM212" i="16"/>
  <c r="DL212" i="16"/>
  <c r="DK212" i="16"/>
  <c r="DJ212" i="16"/>
  <c r="DI212" i="16"/>
  <c r="DH212" i="16"/>
  <c r="DG212" i="16"/>
  <c r="DF212" i="16"/>
  <c r="DE212" i="16"/>
  <c r="DN211" i="16"/>
  <c r="DM211" i="16"/>
  <c r="DL211" i="16"/>
  <c r="DK211" i="16"/>
  <c r="DJ211" i="16"/>
  <c r="DI211" i="16"/>
  <c r="DH211" i="16"/>
  <c r="DG211" i="16"/>
  <c r="DF211" i="16"/>
  <c r="DE211" i="16"/>
  <c r="DN210" i="16"/>
  <c r="DM210" i="16"/>
  <c r="DL210" i="16"/>
  <c r="DK210" i="16"/>
  <c r="DJ210" i="16"/>
  <c r="DI210" i="16"/>
  <c r="DH210" i="16"/>
  <c r="DG210" i="16"/>
  <c r="DF210" i="16"/>
  <c r="DE210" i="16"/>
  <c r="DN209" i="16"/>
  <c r="DM209" i="16"/>
  <c r="DL209" i="16"/>
  <c r="DK209" i="16"/>
  <c r="DJ209" i="16"/>
  <c r="DI209" i="16"/>
  <c r="DH209" i="16"/>
  <c r="DG209" i="16"/>
  <c r="DF209" i="16"/>
  <c r="DE209" i="16"/>
  <c r="DN208" i="16"/>
  <c r="DM208" i="16"/>
  <c r="DL208" i="16"/>
  <c r="DK208" i="16"/>
  <c r="DJ208" i="16"/>
  <c r="DI208" i="16"/>
  <c r="DH208" i="16"/>
  <c r="DG208" i="16"/>
  <c r="DF208" i="16"/>
  <c r="DE208" i="16"/>
  <c r="DN207" i="16"/>
  <c r="DM207" i="16"/>
  <c r="DL207" i="16"/>
  <c r="DK207" i="16"/>
  <c r="DJ207" i="16"/>
  <c r="DI207" i="16"/>
  <c r="DH207" i="16"/>
  <c r="DG207" i="16"/>
  <c r="DF207" i="16"/>
  <c r="DE207" i="16"/>
  <c r="DN206" i="16"/>
  <c r="DM206" i="16"/>
  <c r="DL206" i="16"/>
  <c r="DK206" i="16"/>
  <c r="DJ206" i="16"/>
  <c r="DI206" i="16"/>
  <c r="DH206" i="16"/>
  <c r="DG206" i="16"/>
  <c r="DF206" i="16"/>
  <c r="DE206" i="16"/>
  <c r="DN205" i="16"/>
  <c r="DM205" i="16"/>
  <c r="DL205" i="16"/>
  <c r="DK205" i="16"/>
  <c r="DJ205" i="16"/>
  <c r="DI205" i="16"/>
  <c r="DH205" i="16"/>
  <c r="DG205" i="16"/>
  <c r="DF205" i="16"/>
  <c r="DE205" i="16"/>
  <c r="DN204" i="16"/>
  <c r="DM204" i="16"/>
  <c r="DL204" i="16"/>
  <c r="DK204" i="16"/>
  <c r="DJ204" i="16"/>
  <c r="DI204" i="16"/>
  <c r="DH204" i="16"/>
  <c r="DG204" i="16"/>
  <c r="DF204" i="16"/>
  <c r="DE204" i="16"/>
  <c r="DN203" i="16"/>
  <c r="DM203" i="16"/>
  <c r="DL203" i="16"/>
  <c r="DK203" i="16"/>
  <c r="DJ203" i="16"/>
  <c r="DI203" i="16"/>
  <c r="DH203" i="16"/>
  <c r="DG203" i="16"/>
  <c r="DF203" i="16"/>
  <c r="DE203" i="16"/>
  <c r="DN202" i="16"/>
  <c r="DM202" i="16"/>
  <c r="DL202" i="16"/>
  <c r="DK202" i="16"/>
  <c r="DJ202" i="16"/>
  <c r="DI202" i="16"/>
  <c r="DH202" i="16"/>
  <c r="DG202" i="16"/>
  <c r="DF202" i="16"/>
  <c r="DE202" i="16"/>
  <c r="DN201" i="16"/>
  <c r="DM201" i="16"/>
  <c r="DL201" i="16"/>
  <c r="DK201" i="16"/>
  <c r="DJ201" i="16"/>
  <c r="DI201" i="16"/>
  <c r="DH201" i="16"/>
  <c r="DG201" i="16"/>
  <c r="DF201" i="16"/>
  <c r="DE201" i="16"/>
  <c r="DN200" i="16"/>
  <c r="DM200" i="16"/>
  <c r="DL200" i="16"/>
  <c r="DK200" i="16"/>
  <c r="DJ200" i="16"/>
  <c r="DI200" i="16"/>
  <c r="DH200" i="16"/>
  <c r="DG200" i="16"/>
  <c r="DF200" i="16"/>
  <c r="DE200" i="16"/>
  <c r="DN199" i="16"/>
  <c r="DM199" i="16"/>
  <c r="DL199" i="16"/>
  <c r="DK199" i="16"/>
  <c r="DJ199" i="16"/>
  <c r="DI199" i="16"/>
  <c r="DH199" i="16"/>
  <c r="DG199" i="16"/>
  <c r="DF199" i="16"/>
  <c r="DE199" i="16"/>
  <c r="DN198" i="16"/>
  <c r="DM198" i="16"/>
  <c r="DL198" i="16"/>
  <c r="DK198" i="16"/>
  <c r="DJ198" i="16"/>
  <c r="DI198" i="16"/>
  <c r="DH198" i="16"/>
  <c r="DG198" i="16"/>
  <c r="DF198" i="16"/>
  <c r="DE198" i="16"/>
  <c r="DN197" i="16"/>
  <c r="DM197" i="16"/>
  <c r="DL197" i="16"/>
  <c r="DK197" i="16"/>
  <c r="DJ197" i="16"/>
  <c r="DI197" i="16"/>
  <c r="DH197" i="16"/>
  <c r="DG197" i="16"/>
  <c r="DF197" i="16"/>
  <c r="DE197" i="16"/>
  <c r="DN196" i="16"/>
  <c r="DM196" i="16"/>
  <c r="DL196" i="16"/>
  <c r="DK196" i="16"/>
  <c r="DJ196" i="16"/>
  <c r="DI196" i="16"/>
  <c r="DH196" i="16"/>
  <c r="DG196" i="16"/>
  <c r="DF196" i="16"/>
  <c r="DE196" i="16"/>
  <c r="DN195" i="16"/>
  <c r="DM195" i="16"/>
  <c r="DL195" i="16"/>
  <c r="DK195" i="16"/>
  <c r="DJ195" i="16"/>
  <c r="DI195" i="16"/>
  <c r="DH195" i="16"/>
  <c r="DG195" i="16"/>
  <c r="DF195" i="16"/>
  <c r="DE195" i="16"/>
  <c r="DN194" i="16"/>
  <c r="DM194" i="16"/>
  <c r="DL194" i="16"/>
  <c r="DK194" i="16"/>
  <c r="DJ194" i="16"/>
  <c r="DI194" i="16"/>
  <c r="DH194" i="16"/>
  <c r="DG194" i="16"/>
  <c r="DF194" i="16"/>
  <c r="DE194" i="16"/>
  <c r="DN193" i="16"/>
  <c r="DM193" i="16"/>
  <c r="DL193" i="16"/>
  <c r="DK193" i="16"/>
  <c r="DJ193" i="16"/>
  <c r="DI193" i="16"/>
  <c r="DH193" i="16"/>
  <c r="DG193" i="16"/>
  <c r="DF193" i="16"/>
  <c r="DE193" i="16"/>
  <c r="DN192" i="16"/>
  <c r="DM192" i="16"/>
  <c r="DL192" i="16"/>
  <c r="DK192" i="16"/>
  <c r="DJ192" i="16"/>
  <c r="DI192" i="16"/>
  <c r="DH192" i="16"/>
  <c r="DG192" i="16"/>
  <c r="DF192" i="16"/>
  <c r="DE192" i="16"/>
  <c r="DN191" i="16"/>
  <c r="DM191" i="16"/>
  <c r="DL191" i="16"/>
  <c r="DK191" i="16"/>
  <c r="DJ191" i="16"/>
  <c r="DI191" i="16"/>
  <c r="DH191" i="16"/>
  <c r="DG191" i="16"/>
  <c r="DF191" i="16"/>
  <c r="DE191" i="16"/>
  <c r="DN190" i="16"/>
  <c r="DM190" i="16"/>
  <c r="DL190" i="16"/>
  <c r="DK190" i="16"/>
  <c r="DJ190" i="16"/>
  <c r="DI190" i="16"/>
  <c r="DH190" i="16"/>
  <c r="DG190" i="16"/>
  <c r="DF190" i="16"/>
  <c r="DE190" i="16"/>
  <c r="DN189" i="16"/>
  <c r="DM189" i="16"/>
  <c r="DL189" i="16"/>
  <c r="DK189" i="16"/>
  <c r="DJ189" i="16"/>
  <c r="DI189" i="16"/>
  <c r="DH189" i="16"/>
  <c r="DG189" i="16"/>
  <c r="DF189" i="16"/>
  <c r="DE189" i="16"/>
  <c r="DN188" i="16"/>
  <c r="DM188" i="16"/>
  <c r="DL188" i="16"/>
  <c r="DK188" i="16"/>
  <c r="DJ188" i="16"/>
  <c r="DI188" i="16"/>
  <c r="DH188" i="16"/>
  <c r="DG188" i="16"/>
  <c r="DF188" i="16"/>
  <c r="DE188" i="16"/>
  <c r="DN187" i="16"/>
  <c r="DM187" i="16"/>
  <c r="DL187" i="16"/>
  <c r="DK187" i="16"/>
  <c r="DJ187" i="16"/>
  <c r="DI187" i="16"/>
  <c r="DH187" i="16"/>
  <c r="DG187" i="16"/>
  <c r="DF187" i="16"/>
  <c r="DE187" i="16"/>
  <c r="DN186" i="16"/>
  <c r="DM186" i="16"/>
  <c r="DL186" i="16"/>
  <c r="DK186" i="16"/>
  <c r="DJ186" i="16"/>
  <c r="DI186" i="16"/>
  <c r="DH186" i="16"/>
  <c r="DG186" i="16"/>
  <c r="DF186" i="16"/>
  <c r="DE186" i="16"/>
  <c r="DN185" i="16"/>
  <c r="DM185" i="16"/>
  <c r="DL185" i="16"/>
  <c r="DK185" i="16"/>
  <c r="DJ185" i="16"/>
  <c r="DI185" i="16"/>
  <c r="DH185" i="16"/>
  <c r="DG185" i="16"/>
  <c r="DF185" i="16"/>
  <c r="DE185" i="16"/>
  <c r="DN184" i="16"/>
  <c r="DM184" i="16"/>
  <c r="DL184" i="16"/>
  <c r="DK184" i="16"/>
  <c r="DJ184" i="16"/>
  <c r="DI184" i="16"/>
  <c r="DH184" i="16"/>
  <c r="DG184" i="16"/>
  <c r="DF184" i="16"/>
  <c r="DE184" i="16"/>
  <c r="DN183" i="16"/>
  <c r="DM183" i="16"/>
  <c r="DL183" i="16"/>
  <c r="DK183" i="16"/>
  <c r="DJ183" i="16"/>
  <c r="DI183" i="16"/>
  <c r="DH183" i="16"/>
  <c r="DG183" i="16"/>
  <c r="DF183" i="16"/>
  <c r="DE183" i="16"/>
  <c r="DN182" i="16"/>
  <c r="DM182" i="16"/>
  <c r="DL182" i="16"/>
  <c r="DK182" i="16"/>
  <c r="DJ182" i="16"/>
  <c r="DI182" i="16"/>
  <c r="DH182" i="16"/>
  <c r="DG182" i="16"/>
  <c r="DF182" i="16"/>
  <c r="DE182" i="16"/>
  <c r="DN181" i="16"/>
  <c r="DM181" i="16"/>
  <c r="DL181" i="16"/>
  <c r="DK181" i="16"/>
  <c r="DJ181" i="16"/>
  <c r="DI181" i="16"/>
  <c r="DH181" i="16"/>
  <c r="DG181" i="16"/>
  <c r="DF181" i="16"/>
  <c r="DE181" i="16"/>
  <c r="DN180" i="16"/>
  <c r="DM180" i="16"/>
  <c r="DL180" i="16"/>
  <c r="DK180" i="16"/>
  <c r="DJ180" i="16"/>
  <c r="DI180" i="16"/>
  <c r="DH180" i="16"/>
  <c r="DG180" i="16"/>
  <c r="DF180" i="16"/>
  <c r="DE180" i="16"/>
  <c r="DN179" i="16"/>
  <c r="DM179" i="16"/>
  <c r="DL179" i="16"/>
  <c r="DK179" i="16"/>
  <c r="DJ179" i="16"/>
  <c r="DI179" i="16"/>
  <c r="DH179" i="16"/>
  <c r="DG179" i="16"/>
  <c r="DF179" i="16"/>
  <c r="DE179" i="16"/>
  <c r="DN178" i="16"/>
  <c r="DM178" i="16"/>
  <c r="DL178" i="16"/>
  <c r="DK178" i="16"/>
  <c r="DJ178" i="16"/>
  <c r="DI178" i="16"/>
  <c r="DH178" i="16"/>
  <c r="DG178" i="16"/>
  <c r="DF178" i="16"/>
  <c r="DE178" i="16"/>
  <c r="DN177" i="16"/>
  <c r="DM177" i="16"/>
  <c r="DL177" i="16"/>
  <c r="DK177" i="16"/>
  <c r="DJ177" i="16"/>
  <c r="DI177" i="16"/>
  <c r="DH177" i="16"/>
  <c r="DG177" i="16"/>
  <c r="DF177" i="16"/>
  <c r="DE177" i="16"/>
  <c r="DN176" i="16"/>
  <c r="DM176" i="16"/>
  <c r="DL176" i="16"/>
  <c r="DK176" i="16"/>
  <c r="DJ176" i="16"/>
  <c r="DI176" i="16"/>
  <c r="DH176" i="16"/>
  <c r="DG176" i="16"/>
  <c r="DF176" i="16"/>
  <c r="DE176" i="16"/>
  <c r="DN175" i="16"/>
  <c r="DM175" i="16"/>
  <c r="DL175" i="16"/>
  <c r="DK175" i="16"/>
  <c r="DJ175" i="16"/>
  <c r="DI175" i="16"/>
  <c r="DH175" i="16"/>
  <c r="DG175" i="16"/>
  <c r="DF175" i="16"/>
  <c r="DE175" i="16"/>
  <c r="DN174" i="16"/>
  <c r="DM174" i="16"/>
  <c r="DL174" i="16"/>
  <c r="DK174" i="16"/>
  <c r="DJ174" i="16"/>
  <c r="DI174" i="16"/>
  <c r="DH174" i="16"/>
  <c r="DG174" i="16"/>
  <c r="DF174" i="16"/>
  <c r="DE174" i="16"/>
  <c r="DN173" i="16"/>
  <c r="DM173" i="16"/>
  <c r="DL173" i="16"/>
  <c r="DK173" i="16"/>
  <c r="DJ173" i="16"/>
  <c r="DI173" i="16"/>
  <c r="DH173" i="16"/>
  <c r="DG173" i="16"/>
  <c r="DF173" i="16"/>
  <c r="DE173" i="16"/>
  <c r="DN172" i="16"/>
  <c r="DM172" i="16"/>
  <c r="DL172" i="16"/>
  <c r="DK172" i="16"/>
  <c r="DJ172" i="16"/>
  <c r="DI172" i="16"/>
  <c r="DH172" i="16"/>
  <c r="DG172" i="16"/>
  <c r="DF172" i="16"/>
  <c r="DE172" i="16"/>
  <c r="DN171" i="16"/>
  <c r="DM171" i="16"/>
  <c r="DL171" i="16"/>
  <c r="DK171" i="16"/>
  <c r="DJ171" i="16"/>
  <c r="DI171" i="16"/>
  <c r="DH171" i="16"/>
  <c r="DG171" i="16"/>
  <c r="DF171" i="16"/>
  <c r="DE171" i="16"/>
  <c r="DN170" i="16"/>
  <c r="DM170" i="16"/>
  <c r="DL170" i="16"/>
  <c r="DK170" i="16"/>
  <c r="DJ170" i="16"/>
  <c r="DI170" i="16"/>
  <c r="DH170" i="16"/>
  <c r="DG170" i="16"/>
  <c r="DF170" i="16"/>
  <c r="DE170" i="16"/>
  <c r="DN169" i="16"/>
  <c r="DM169" i="16"/>
  <c r="DL169" i="16"/>
  <c r="DK169" i="16"/>
  <c r="DJ169" i="16"/>
  <c r="DI169" i="16"/>
  <c r="DH169" i="16"/>
  <c r="DG169" i="16"/>
  <c r="DF169" i="16"/>
  <c r="DE169" i="16"/>
  <c r="DN168" i="16"/>
  <c r="DM168" i="16"/>
  <c r="DL168" i="16"/>
  <c r="DK168" i="16"/>
  <c r="DJ168" i="16"/>
  <c r="DI168" i="16"/>
  <c r="DH168" i="16"/>
  <c r="DG168" i="16"/>
  <c r="DF168" i="16"/>
  <c r="DE168" i="16"/>
  <c r="DN167" i="16"/>
  <c r="DM167" i="16"/>
  <c r="DL167" i="16"/>
  <c r="DK167" i="16"/>
  <c r="DJ167" i="16"/>
  <c r="DI167" i="16"/>
  <c r="DH167" i="16"/>
  <c r="DG167" i="16"/>
  <c r="DF167" i="16"/>
  <c r="DE167" i="16"/>
  <c r="DN166" i="16"/>
  <c r="DM166" i="16"/>
  <c r="DL166" i="16"/>
  <c r="DK166" i="16"/>
  <c r="DJ166" i="16"/>
  <c r="DI166" i="16"/>
  <c r="DH166" i="16"/>
  <c r="DG166" i="16"/>
  <c r="DF166" i="16"/>
  <c r="DE166" i="16"/>
  <c r="DN165" i="16"/>
  <c r="DM165" i="16"/>
  <c r="DL165" i="16"/>
  <c r="DK165" i="16"/>
  <c r="DJ165" i="16"/>
  <c r="DI165" i="16"/>
  <c r="DH165" i="16"/>
  <c r="DG165" i="16"/>
  <c r="DF165" i="16"/>
  <c r="DE165" i="16"/>
  <c r="DN164" i="16"/>
  <c r="DM164" i="16"/>
  <c r="DL164" i="16"/>
  <c r="DK164" i="16"/>
  <c r="DJ164" i="16"/>
  <c r="DI164" i="16"/>
  <c r="DH164" i="16"/>
  <c r="DG164" i="16"/>
  <c r="DF164" i="16"/>
  <c r="DE164" i="16"/>
  <c r="DN163" i="16"/>
  <c r="DM163" i="16"/>
  <c r="DL163" i="16"/>
  <c r="DK163" i="16"/>
  <c r="DJ163" i="16"/>
  <c r="DI163" i="16"/>
  <c r="DH163" i="16"/>
  <c r="DG163" i="16"/>
  <c r="DF163" i="16"/>
  <c r="DE163" i="16"/>
  <c r="DN162" i="16"/>
  <c r="DM162" i="16"/>
  <c r="DL162" i="16"/>
  <c r="DK162" i="16"/>
  <c r="DJ162" i="16"/>
  <c r="DI162" i="16"/>
  <c r="DH162" i="16"/>
  <c r="DG162" i="16"/>
  <c r="DF162" i="16"/>
  <c r="DE162" i="16"/>
  <c r="DN161" i="16"/>
  <c r="DM161" i="16"/>
  <c r="DL161" i="16"/>
  <c r="DK161" i="16"/>
  <c r="DJ161" i="16"/>
  <c r="DI161" i="16"/>
  <c r="DH161" i="16"/>
  <c r="DG161" i="16"/>
  <c r="DF161" i="16"/>
  <c r="DE161" i="16"/>
  <c r="DN160" i="16"/>
  <c r="DM160" i="16"/>
  <c r="DL160" i="16"/>
  <c r="DK160" i="16"/>
  <c r="DJ160" i="16"/>
  <c r="DI160" i="16"/>
  <c r="DH160" i="16"/>
  <c r="DG160" i="16"/>
  <c r="DF160" i="16"/>
  <c r="DE160" i="16"/>
  <c r="DN159" i="16"/>
  <c r="DM159" i="16"/>
  <c r="DL159" i="16"/>
  <c r="DK159" i="16"/>
  <c r="DJ159" i="16"/>
  <c r="DI159" i="16"/>
  <c r="DH159" i="16"/>
  <c r="DG159" i="16"/>
  <c r="DF159" i="16"/>
  <c r="DE159" i="16"/>
  <c r="DN158" i="16"/>
  <c r="DM158" i="16"/>
  <c r="DL158" i="16"/>
  <c r="DK158" i="16"/>
  <c r="DJ158" i="16"/>
  <c r="DI158" i="16"/>
  <c r="DH158" i="16"/>
  <c r="DG158" i="16"/>
  <c r="DF158" i="16"/>
  <c r="DE158" i="16"/>
  <c r="DN157" i="16"/>
  <c r="DM157" i="16"/>
  <c r="DL157" i="16"/>
  <c r="DK157" i="16"/>
  <c r="DJ157" i="16"/>
  <c r="DI157" i="16"/>
  <c r="DH157" i="16"/>
  <c r="DG157" i="16"/>
  <c r="DF157" i="16"/>
  <c r="DE157" i="16"/>
  <c r="DN156" i="16"/>
  <c r="DM156" i="16"/>
  <c r="DL156" i="16"/>
  <c r="DK156" i="16"/>
  <c r="DJ156" i="16"/>
  <c r="DI156" i="16"/>
  <c r="DH156" i="16"/>
  <c r="DG156" i="16"/>
  <c r="DF156" i="16"/>
  <c r="DE156" i="16"/>
  <c r="DN155" i="16"/>
  <c r="DM155" i="16"/>
  <c r="DL155" i="16"/>
  <c r="DK155" i="16"/>
  <c r="DJ155" i="16"/>
  <c r="DI155" i="16"/>
  <c r="DH155" i="16"/>
  <c r="DG155" i="16"/>
  <c r="DF155" i="16"/>
  <c r="DE155" i="16"/>
  <c r="DN154" i="16"/>
  <c r="DM154" i="16"/>
  <c r="DL154" i="16"/>
  <c r="DK154" i="16"/>
  <c r="DJ154" i="16"/>
  <c r="DI154" i="16"/>
  <c r="DH154" i="16"/>
  <c r="DG154" i="16"/>
  <c r="DF154" i="16"/>
  <c r="DE154" i="16"/>
  <c r="DN153" i="16"/>
  <c r="DM153" i="16"/>
  <c r="DL153" i="16"/>
  <c r="DK153" i="16"/>
  <c r="DJ153" i="16"/>
  <c r="DI153" i="16"/>
  <c r="DH153" i="16"/>
  <c r="DG153" i="16"/>
  <c r="DF153" i="16"/>
  <c r="DE153" i="16"/>
  <c r="DN152" i="16"/>
  <c r="DM152" i="16"/>
  <c r="DL152" i="16"/>
  <c r="DK152" i="16"/>
  <c r="DJ152" i="16"/>
  <c r="DI152" i="16"/>
  <c r="DH152" i="16"/>
  <c r="DG152" i="16"/>
  <c r="DF152" i="16"/>
  <c r="DE152" i="16"/>
  <c r="DN151" i="16"/>
  <c r="DM151" i="16"/>
  <c r="DL151" i="16"/>
  <c r="DK151" i="16"/>
  <c r="DJ151" i="16"/>
  <c r="DI151" i="16"/>
  <c r="DH151" i="16"/>
  <c r="DG151" i="16"/>
  <c r="DF151" i="16"/>
  <c r="DE151" i="16"/>
  <c r="DN150" i="16"/>
  <c r="DM150" i="16"/>
  <c r="DL150" i="16"/>
  <c r="DK150" i="16"/>
  <c r="DJ150" i="16"/>
  <c r="DI150" i="16"/>
  <c r="DH150" i="16"/>
  <c r="DG150" i="16"/>
  <c r="DF150" i="16"/>
  <c r="DE150" i="16"/>
  <c r="DN149" i="16"/>
  <c r="DM149" i="16"/>
  <c r="DL149" i="16"/>
  <c r="DK149" i="16"/>
  <c r="DJ149" i="16"/>
  <c r="DI149" i="16"/>
  <c r="DH149" i="16"/>
  <c r="DG149" i="16"/>
  <c r="DF149" i="16"/>
  <c r="DE149" i="16"/>
  <c r="DN148" i="16"/>
  <c r="DM148" i="16"/>
  <c r="DL148" i="16"/>
  <c r="DK148" i="16"/>
  <c r="DJ148" i="16"/>
  <c r="DI148" i="16"/>
  <c r="DH148" i="16"/>
  <c r="DG148" i="16"/>
  <c r="DF148" i="16"/>
  <c r="DE148" i="16"/>
  <c r="DN147" i="16"/>
  <c r="DM147" i="16"/>
  <c r="DL147" i="16"/>
  <c r="DK147" i="16"/>
  <c r="DJ147" i="16"/>
  <c r="DI147" i="16"/>
  <c r="DH147" i="16"/>
  <c r="DG147" i="16"/>
  <c r="DF147" i="16"/>
  <c r="DE147" i="16"/>
  <c r="DN146" i="16"/>
  <c r="DM146" i="16"/>
  <c r="DL146" i="16"/>
  <c r="DK146" i="16"/>
  <c r="DJ146" i="16"/>
  <c r="DI146" i="16"/>
  <c r="DH146" i="16"/>
  <c r="DG146" i="16"/>
  <c r="DF146" i="16"/>
  <c r="DE146" i="16"/>
  <c r="DN145" i="16"/>
  <c r="DM145" i="16"/>
  <c r="DL145" i="16"/>
  <c r="DK145" i="16"/>
  <c r="DJ145" i="16"/>
  <c r="DI145" i="16"/>
  <c r="DH145" i="16"/>
  <c r="DG145" i="16"/>
  <c r="DF145" i="16"/>
  <c r="DE145" i="16"/>
  <c r="DN144" i="16"/>
  <c r="DM144" i="16"/>
  <c r="DL144" i="16"/>
  <c r="DK144" i="16"/>
  <c r="DJ144" i="16"/>
  <c r="DI144" i="16"/>
  <c r="DH144" i="16"/>
  <c r="DG144" i="16"/>
  <c r="DF144" i="16"/>
  <c r="DE144" i="16"/>
  <c r="DN143" i="16"/>
  <c r="DM143" i="16"/>
  <c r="DL143" i="16"/>
  <c r="DK143" i="16"/>
  <c r="DJ143" i="16"/>
  <c r="DI143" i="16"/>
  <c r="DH143" i="16"/>
  <c r="DG143" i="16"/>
  <c r="DF143" i="16"/>
  <c r="DE143" i="16"/>
  <c r="DN142" i="16"/>
  <c r="DM142" i="16"/>
  <c r="DL142" i="16"/>
  <c r="DK142" i="16"/>
  <c r="DJ142" i="16"/>
  <c r="DI142" i="16"/>
  <c r="DH142" i="16"/>
  <c r="DG142" i="16"/>
  <c r="DF142" i="16"/>
  <c r="DE142" i="16"/>
  <c r="DN141" i="16"/>
  <c r="DM141" i="16"/>
  <c r="DL141" i="16"/>
  <c r="DK141" i="16"/>
  <c r="DJ141" i="16"/>
  <c r="DI141" i="16"/>
  <c r="DH141" i="16"/>
  <c r="DG141" i="16"/>
  <c r="DF141" i="16"/>
  <c r="DE141" i="16"/>
  <c r="DN140" i="16"/>
  <c r="DM140" i="16"/>
  <c r="DL140" i="16"/>
  <c r="DK140" i="16"/>
  <c r="DJ140" i="16"/>
  <c r="DI140" i="16"/>
  <c r="DH140" i="16"/>
  <c r="DG140" i="16"/>
  <c r="DF140" i="16"/>
  <c r="DE140" i="16"/>
  <c r="DN139" i="16"/>
  <c r="DM139" i="16"/>
  <c r="DL139" i="16"/>
  <c r="DK139" i="16"/>
  <c r="DJ139" i="16"/>
  <c r="DI139" i="16"/>
  <c r="DH139" i="16"/>
  <c r="DG139" i="16"/>
  <c r="DF139" i="16"/>
  <c r="DE139" i="16"/>
  <c r="DN138" i="16"/>
  <c r="DM138" i="16"/>
  <c r="DL138" i="16"/>
  <c r="DK138" i="16"/>
  <c r="DJ138" i="16"/>
  <c r="DI138" i="16"/>
  <c r="DH138" i="16"/>
  <c r="DG138" i="16"/>
  <c r="DF138" i="16"/>
  <c r="DE138" i="16"/>
  <c r="DN137" i="16"/>
  <c r="DM137" i="16"/>
  <c r="DL137" i="16"/>
  <c r="DK137" i="16"/>
  <c r="DJ137" i="16"/>
  <c r="DI137" i="16"/>
  <c r="DH137" i="16"/>
  <c r="DG137" i="16"/>
  <c r="DF137" i="16"/>
  <c r="DE137" i="16"/>
  <c r="DN136" i="16"/>
  <c r="DM136" i="16"/>
  <c r="DL136" i="16"/>
  <c r="DK136" i="16"/>
  <c r="DJ136" i="16"/>
  <c r="DI136" i="16"/>
  <c r="DH136" i="16"/>
  <c r="DG136" i="16"/>
  <c r="DF136" i="16"/>
  <c r="DE136" i="16"/>
  <c r="DN135" i="16"/>
  <c r="DM135" i="16"/>
  <c r="DL135" i="16"/>
  <c r="DK135" i="16"/>
  <c r="DJ135" i="16"/>
  <c r="DI135" i="16"/>
  <c r="DH135" i="16"/>
  <c r="DG135" i="16"/>
  <c r="DF135" i="16"/>
  <c r="DE135" i="16"/>
  <c r="DN134" i="16"/>
  <c r="DM134" i="16"/>
  <c r="DL134" i="16"/>
  <c r="DK134" i="16"/>
  <c r="DJ134" i="16"/>
  <c r="DI134" i="16"/>
  <c r="DH134" i="16"/>
  <c r="DG134" i="16"/>
  <c r="DF134" i="16"/>
  <c r="DE134" i="16"/>
  <c r="DN133" i="16"/>
  <c r="DM133" i="16"/>
  <c r="DL133" i="16"/>
  <c r="DK133" i="16"/>
  <c r="DJ133" i="16"/>
  <c r="DI133" i="16"/>
  <c r="DH133" i="16"/>
  <c r="DG133" i="16"/>
  <c r="DF133" i="16"/>
  <c r="DE133" i="16"/>
  <c r="DN132" i="16"/>
  <c r="DM132" i="16"/>
  <c r="DL132" i="16"/>
  <c r="DK132" i="16"/>
  <c r="DJ132" i="16"/>
  <c r="DI132" i="16"/>
  <c r="DH132" i="16"/>
  <c r="DG132" i="16"/>
  <c r="DF132" i="16"/>
  <c r="DE132" i="16"/>
  <c r="DN131" i="16"/>
  <c r="DM131" i="16"/>
  <c r="DL131" i="16"/>
  <c r="DK131" i="16"/>
  <c r="DJ131" i="16"/>
  <c r="DI131" i="16"/>
  <c r="DH131" i="16"/>
  <c r="DG131" i="16"/>
  <c r="DF131" i="16"/>
  <c r="DE131" i="16"/>
  <c r="DN130" i="16"/>
  <c r="DM130" i="16"/>
  <c r="DL130" i="16"/>
  <c r="DK130" i="16"/>
  <c r="DJ130" i="16"/>
  <c r="DI130" i="16"/>
  <c r="DH130" i="16"/>
  <c r="DG130" i="16"/>
  <c r="DF130" i="16"/>
  <c r="DE130" i="16"/>
  <c r="DN129" i="16"/>
  <c r="DM129" i="16"/>
  <c r="DL129" i="16"/>
  <c r="DK129" i="16"/>
  <c r="DJ129" i="16"/>
  <c r="DI129" i="16"/>
  <c r="DH129" i="16"/>
  <c r="DG129" i="16"/>
  <c r="DF129" i="16"/>
  <c r="DE129" i="16"/>
  <c r="DN128" i="16"/>
  <c r="DM128" i="16"/>
  <c r="DL128" i="16"/>
  <c r="DK128" i="16"/>
  <c r="DJ128" i="16"/>
  <c r="DI128" i="16"/>
  <c r="DH128" i="16"/>
  <c r="DG128" i="16"/>
  <c r="DF128" i="16"/>
  <c r="DE128" i="16"/>
  <c r="DN127" i="16"/>
  <c r="DM127" i="16"/>
  <c r="DL127" i="16"/>
  <c r="DK127" i="16"/>
  <c r="DJ127" i="16"/>
  <c r="DI127" i="16"/>
  <c r="DH127" i="16"/>
  <c r="DG127" i="16"/>
  <c r="DF127" i="16"/>
  <c r="DE127" i="16"/>
  <c r="DN126" i="16"/>
  <c r="DM126" i="16"/>
  <c r="DL126" i="16"/>
  <c r="DK126" i="16"/>
  <c r="DJ126" i="16"/>
  <c r="DI126" i="16"/>
  <c r="DH126" i="16"/>
  <c r="DG126" i="16"/>
  <c r="DF126" i="16"/>
  <c r="DE126" i="16"/>
  <c r="DN125" i="16"/>
  <c r="DM125" i="16"/>
  <c r="DL125" i="16"/>
  <c r="DK125" i="16"/>
  <c r="DJ125" i="16"/>
  <c r="DI125" i="16"/>
  <c r="DH125" i="16"/>
  <c r="DG125" i="16"/>
  <c r="DF125" i="16"/>
  <c r="DE125" i="16"/>
  <c r="DN124" i="16"/>
  <c r="DM124" i="16"/>
  <c r="DL124" i="16"/>
  <c r="DK124" i="16"/>
  <c r="DJ124" i="16"/>
  <c r="DI124" i="16"/>
  <c r="DH124" i="16"/>
  <c r="DG124" i="16"/>
  <c r="DF124" i="16"/>
  <c r="DE124" i="16"/>
  <c r="DN123" i="16"/>
  <c r="DM123" i="16"/>
  <c r="DL123" i="16"/>
  <c r="DK123" i="16"/>
  <c r="DJ123" i="16"/>
  <c r="DI123" i="16"/>
  <c r="DH123" i="16"/>
  <c r="DG123" i="16"/>
  <c r="DF123" i="16"/>
  <c r="DE123" i="16"/>
  <c r="DN122" i="16"/>
  <c r="DM122" i="16"/>
  <c r="DL122" i="16"/>
  <c r="DK122" i="16"/>
  <c r="DJ122" i="16"/>
  <c r="DI122" i="16"/>
  <c r="DH122" i="16"/>
  <c r="DG122" i="16"/>
  <c r="DF122" i="16"/>
  <c r="DE122" i="16"/>
  <c r="DN121" i="16"/>
  <c r="DM121" i="16"/>
  <c r="DL121" i="16"/>
  <c r="DK121" i="16"/>
  <c r="DJ121" i="16"/>
  <c r="DI121" i="16"/>
  <c r="DH121" i="16"/>
  <c r="DG121" i="16"/>
  <c r="DF121" i="16"/>
  <c r="DE121" i="16"/>
  <c r="DN120" i="16"/>
  <c r="DM120" i="16"/>
  <c r="DL120" i="16"/>
  <c r="DK120" i="16"/>
  <c r="DJ120" i="16"/>
  <c r="DI120" i="16"/>
  <c r="DH120" i="16"/>
  <c r="DG120" i="16"/>
  <c r="DF120" i="16"/>
  <c r="DE120" i="16"/>
  <c r="DN119" i="16"/>
  <c r="DM119" i="16"/>
  <c r="DL119" i="16"/>
  <c r="DK119" i="16"/>
  <c r="DJ119" i="16"/>
  <c r="DI119" i="16"/>
  <c r="DH119" i="16"/>
  <c r="DG119" i="16"/>
  <c r="DF119" i="16"/>
  <c r="DE119" i="16"/>
  <c r="DN118" i="16"/>
  <c r="DM118" i="16"/>
  <c r="DL118" i="16"/>
  <c r="DK118" i="16"/>
  <c r="DJ118" i="16"/>
  <c r="DI118" i="16"/>
  <c r="DH118" i="16"/>
  <c r="DG118" i="16"/>
  <c r="DF118" i="16"/>
  <c r="DE118" i="16"/>
  <c r="DN117" i="16"/>
  <c r="DM117" i="16"/>
  <c r="DL117" i="16"/>
  <c r="DK117" i="16"/>
  <c r="DJ117" i="16"/>
  <c r="DI117" i="16"/>
  <c r="DH117" i="16"/>
  <c r="DG117" i="16"/>
  <c r="DF117" i="16"/>
  <c r="DE117" i="16"/>
  <c r="DN116" i="16"/>
  <c r="DM116" i="16"/>
  <c r="DL116" i="16"/>
  <c r="DK116" i="16"/>
  <c r="DJ116" i="16"/>
  <c r="DI116" i="16"/>
  <c r="DH116" i="16"/>
  <c r="DG116" i="16"/>
  <c r="DF116" i="16"/>
  <c r="DE116" i="16"/>
  <c r="DN115" i="16"/>
  <c r="DM115" i="16"/>
  <c r="DL115" i="16"/>
  <c r="DK115" i="16"/>
  <c r="DJ115" i="16"/>
  <c r="DI115" i="16"/>
  <c r="DH115" i="16"/>
  <c r="DG115" i="16"/>
  <c r="DF115" i="16"/>
  <c r="DE115" i="16"/>
  <c r="DN114" i="16"/>
  <c r="DM114" i="16"/>
  <c r="DL114" i="16"/>
  <c r="DK114" i="16"/>
  <c r="DJ114" i="16"/>
  <c r="DI114" i="16"/>
  <c r="DH114" i="16"/>
  <c r="DG114" i="16"/>
  <c r="DF114" i="16"/>
  <c r="DE114" i="16"/>
  <c r="DN113" i="16"/>
  <c r="DM113" i="16"/>
  <c r="DL113" i="16"/>
  <c r="DK113" i="16"/>
  <c r="DJ113" i="16"/>
  <c r="DI113" i="16"/>
  <c r="DH113" i="16"/>
  <c r="DG113" i="16"/>
  <c r="DF113" i="16"/>
  <c r="DE113" i="16"/>
  <c r="DN112" i="16"/>
  <c r="DM112" i="16"/>
  <c r="DL112" i="16"/>
  <c r="DK112" i="16"/>
  <c r="DJ112" i="16"/>
  <c r="DI112" i="16"/>
  <c r="DH112" i="16"/>
  <c r="DG112" i="16"/>
  <c r="DF112" i="16"/>
  <c r="DE112" i="16"/>
  <c r="DN111" i="16"/>
  <c r="DM111" i="16"/>
  <c r="DL111" i="16"/>
  <c r="DK111" i="16"/>
  <c r="DJ111" i="16"/>
  <c r="DI111" i="16"/>
  <c r="DH111" i="16"/>
  <c r="DG111" i="16"/>
  <c r="DF111" i="16"/>
  <c r="DE111" i="16"/>
  <c r="DN110" i="16"/>
  <c r="DM110" i="16"/>
  <c r="DL110" i="16"/>
  <c r="DK110" i="16"/>
  <c r="DJ110" i="16"/>
  <c r="DI110" i="16"/>
  <c r="DH110" i="16"/>
  <c r="DG110" i="16"/>
  <c r="DF110" i="16"/>
  <c r="DE110" i="16"/>
  <c r="DN109" i="16"/>
  <c r="DM109" i="16"/>
  <c r="DL109" i="16"/>
  <c r="DK109" i="16"/>
  <c r="DJ109" i="16"/>
  <c r="DI109" i="16"/>
  <c r="DH109" i="16"/>
  <c r="DG109" i="16"/>
  <c r="DF109" i="16"/>
  <c r="DE109" i="16"/>
  <c r="DN108" i="16"/>
  <c r="DM108" i="16"/>
  <c r="DL108" i="16"/>
  <c r="DK108" i="16"/>
  <c r="DJ108" i="16"/>
  <c r="DI108" i="16"/>
  <c r="DH108" i="16"/>
  <c r="DG108" i="16"/>
  <c r="DF108" i="16"/>
  <c r="DE108" i="16"/>
  <c r="DN107" i="16"/>
  <c r="DM107" i="16"/>
  <c r="DL107" i="16"/>
  <c r="DK107" i="16"/>
  <c r="DJ107" i="16"/>
  <c r="DI107" i="16"/>
  <c r="DH107" i="16"/>
  <c r="DG107" i="16"/>
  <c r="DF107" i="16"/>
  <c r="DE107" i="16"/>
  <c r="DN106" i="16"/>
  <c r="DM106" i="16"/>
  <c r="DL106" i="16"/>
  <c r="DK106" i="16"/>
  <c r="DJ106" i="16"/>
  <c r="DI106" i="16"/>
  <c r="DH106" i="16"/>
  <c r="DG106" i="16"/>
  <c r="DF106" i="16"/>
  <c r="DE106" i="16"/>
  <c r="DN105" i="16"/>
  <c r="DM105" i="16"/>
  <c r="DL105" i="16"/>
  <c r="DK105" i="16"/>
  <c r="DJ105" i="16"/>
  <c r="DI105" i="16"/>
  <c r="DH105" i="16"/>
  <c r="DG105" i="16"/>
  <c r="DF105" i="16"/>
  <c r="DE105" i="16"/>
  <c r="DN104" i="16"/>
  <c r="DM104" i="16"/>
  <c r="DL104" i="16"/>
  <c r="DK104" i="16"/>
  <c r="DJ104" i="16"/>
  <c r="DI104" i="16"/>
  <c r="DH104" i="16"/>
  <c r="DG104" i="16"/>
  <c r="DF104" i="16"/>
  <c r="DE104" i="16"/>
  <c r="DN103" i="16"/>
  <c r="DM103" i="16"/>
  <c r="DL103" i="16"/>
  <c r="DK103" i="16"/>
  <c r="DJ103" i="16"/>
  <c r="DI103" i="16"/>
  <c r="DH103" i="16"/>
  <c r="DG103" i="16"/>
  <c r="DF103" i="16"/>
  <c r="DE103" i="16"/>
  <c r="DN102" i="16"/>
  <c r="DM102" i="16"/>
  <c r="DL102" i="16"/>
  <c r="DK102" i="16"/>
  <c r="DJ102" i="16"/>
  <c r="DI102" i="16"/>
  <c r="DH102" i="16"/>
  <c r="DG102" i="16"/>
  <c r="DF102" i="16"/>
  <c r="DE102" i="16"/>
  <c r="DN101" i="16"/>
  <c r="DM101" i="16"/>
  <c r="DL101" i="16"/>
  <c r="DK101" i="16"/>
  <c r="DJ101" i="16"/>
  <c r="DI101" i="16"/>
  <c r="DH101" i="16"/>
  <c r="DG101" i="16"/>
  <c r="DF101" i="16"/>
  <c r="DE101" i="16"/>
  <c r="DN100" i="16"/>
  <c r="DM100" i="16"/>
  <c r="DL100" i="16"/>
  <c r="DK100" i="16"/>
  <c r="DJ100" i="16"/>
  <c r="DI100" i="16"/>
  <c r="DH100" i="16"/>
  <c r="DG100" i="16"/>
  <c r="DF100" i="16"/>
  <c r="DE100" i="16"/>
  <c r="DN99" i="16"/>
  <c r="DM99" i="16"/>
  <c r="DL99" i="16"/>
  <c r="DK99" i="16"/>
  <c r="DJ99" i="16"/>
  <c r="DI99" i="16"/>
  <c r="DH99" i="16"/>
  <c r="DG99" i="16"/>
  <c r="DF99" i="16"/>
  <c r="DE99" i="16"/>
  <c r="DN98" i="16"/>
  <c r="DM98" i="16"/>
  <c r="DL98" i="16"/>
  <c r="DK98" i="16"/>
  <c r="DJ98" i="16"/>
  <c r="DI98" i="16"/>
  <c r="DH98" i="16"/>
  <c r="DG98" i="16"/>
  <c r="DF98" i="16"/>
  <c r="DE98" i="16"/>
  <c r="DN97" i="16"/>
  <c r="DM97" i="16"/>
  <c r="DL97" i="16"/>
  <c r="DK97" i="16"/>
  <c r="DJ97" i="16"/>
  <c r="DI97" i="16"/>
  <c r="DH97" i="16"/>
  <c r="DG97" i="16"/>
  <c r="DF97" i="16"/>
  <c r="DE97" i="16"/>
  <c r="DN96" i="16"/>
  <c r="DM96" i="16"/>
  <c r="DL96" i="16"/>
  <c r="DK96" i="16"/>
  <c r="DJ96" i="16"/>
  <c r="DI96" i="16"/>
  <c r="DH96" i="16"/>
  <c r="DG96" i="16"/>
  <c r="DF96" i="16"/>
  <c r="DE96" i="16"/>
  <c r="DN95" i="16"/>
  <c r="DM95" i="16"/>
  <c r="DL95" i="16"/>
  <c r="DK95" i="16"/>
  <c r="DJ95" i="16"/>
  <c r="DI95" i="16"/>
  <c r="DH95" i="16"/>
  <c r="DG95" i="16"/>
  <c r="DF95" i="16"/>
  <c r="DE95" i="16"/>
  <c r="DN94" i="16"/>
  <c r="DM94" i="16"/>
  <c r="DL94" i="16"/>
  <c r="DK94" i="16"/>
  <c r="DJ94" i="16"/>
  <c r="DI94" i="16"/>
  <c r="DH94" i="16"/>
  <c r="DG94" i="16"/>
  <c r="DF94" i="16"/>
  <c r="DE94" i="16"/>
  <c r="DN93" i="16"/>
  <c r="DM93" i="16"/>
  <c r="DL93" i="16"/>
  <c r="DK93" i="16"/>
  <c r="DJ93" i="16"/>
  <c r="DI93" i="16"/>
  <c r="DH93" i="16"/>
  <c r="DG93" i="16"/>
  <c r="DF93" i="16"/>
  <c r="DE93" i="16"/>
  <c r="DN92" i="16"/>
  <c r="DM92" i="16"/>
  <c r="DL92" i="16"/>
  <c r="DK92" i="16"/>
  <c r="DJ92" i="16"/>
  <c r="DI92" i="16"/>
  <c r="DH92" i="16"/>
  <c r="DG92" i="16"/>
  <c r="DF92" i="16"/>
  <c r="DE92" i="16"/>
  <c r="DN91" i="16"/>
  <c r="DM91" i="16"/>
  <c r="DL91" i="16"/>
  <c r="DK91" i="16"/>
  <c r="DJ91" i="16"/>
  <c r="DI91" i="16"/>
  <c r="DH91" i="16"/>
  <c r="DG91" i="16"/>
  <c r="DF91" i="16"/>
  <c r="DE91" i="16"/>
  <c r="DN90" i="16"/>
  <c r="DM90" i="16"/>
  <c r="DL90" i="16"/>
  <c r="DK90" i="16"/>
  <c r="DJ90" i="16"/>
  <c r="DI90" i="16"/>
  <c r="DH90" i="16"/>
  <c r="DG90" i="16"/>
  <c r="DF90" i="16"/>
  <c r="DE90" i="16"/>
  <c r="DN89" i="16"/>
  <c r="DM89" i="16"/>
  <c r="DL89" i="16"/>
  <c r="DK89" i="16"/>
  <c r="DJ89" i="16"/>
  <c r="DI89" i="16"/>
  <c r="DH89" i="16"/>
  <c r="DG89" i="16"/>
  <c r="DF89" i="16"/>
  <c r="DE89" i="16"/>
  <c r="DN88" i="16"/>
  <c r="DM88" i="16"/>
  <c r="DL88" i="16"/>
  <c r="DK88" i="16"/>
  <c r="DJ88" i="16"/>
  <c r="DI88" i="16"/>
  <c r="DH88" i="16"/>
  <c r="DG88" i="16"/>
  <c r="DF88" i="16"/>
  <c r="DE88" i="16"/>
  <c r="DN87" i="16"/>
  <c r="DM87" i="16"/>
  <c r="DL87" i="16"/>
  <c r="DK87" i="16"/>
  <c r="DJ87" i="16"/>
  <c r="DI87" i="16"/>
  <c r="DH87" i="16"/>
  <c r="DG87" i="16"/>
  <c r="DF87" i="16"/>
  <c r="DE87" i="16"/>
  <c r="DN86" i="16"/>
  <c r="DM86" i="16"/>
  <c r="DL86" i="16"/>
  <c r="DK86" i="16"/>
  <c r="DJ86" i="16"/>
  <c r="DI86" i="16"/>
  <c r="DH86" i="16"/>
  <c r="DG86" i="16"/>
  <c r="DF86" i="16"/>
  <c r="DE86" i="16"/>
  <c r="DN85" i="16"/>
  <c r="DM85" i="16"/>
  <c r="DL85" i="16"/>
  <c r="DK85" i="16"/>
  <c r="DJ85" i="16"/>
  <c r="DI85" i="16"/>
  <c r="DH85" i="16"/>
  <c r="DG85" i="16"/>
  <c r="DF85" i="16"/>
  <c r="DE85" i="16"/>
  <c r="DN84" i="16"/>
  <c r="DM84" i="16"/>
  <c r="DL84" i="16"/>
  <c r="DK84" i="16"/>
  <c r="DJ84" i="16"/>
  <c r="DI84" i="16"/>
  <c r="DH84" i="16"/>
  <c r="DG84" i="16"/>
  <c r="DF84" i="16"/>
  <c r="DE84" i="16"/>
  <c r="DN83" i="16"/>
  <c r="DM83" i="16"/>
  <c r="DL83" i="16"/>
  <c r="DK83" i="16"/>
  <c r="DJ83" i="16"/>
  <c r="DI83" i="16"/>
  <c r="DH83" i="16"/>
  <c r="DG83" i="16"/>
  <c r="DF83" i="16"/>
  <c r="DE83" i="16"/>
  <c r="DN82" i="16"/>
  <c r="DM82" i="16"/>
  <c r="DL82" i="16"/>
  <c r="DK82" i="16"/>
  <c r="DJ82" i="16"/>
  <c r="DI82" i="16"/>
  <c r="DH82" i="16"/>
  <c r="DG82" i="16"/>
  <c r="DF82" i="16"/>
  <c r="DE82" i="16"/>
  <c r="DN81" i="16"/>
  <c r="DM81" i="16"/>
  <c r="DL81" i="16"/>
  <c r="DK81" i="16"/>
  <c r="DJ81" i="16"/>
  <c r="DI81" i="16"/>
  <c r="DH81" i="16"/>
  <c r="DG81" i="16"/>
  <c r="DF81" i="16"/>
  <c r="DE81" i="16"/>
  <c r="DN80" i="16"/>
  <c r="DM80" i="16"/>
  <c r="DL80" i="16"/>
  <c r="DK80" i="16"/>
  <c r="DJ80" i="16"/>
  <c r="DI80" i="16"/>
  <c r="DH80" i="16"/>
  <c r="DG80" i="16"/>
  <c r="DF80" i="16"/>
  <c r="DE80" i="16"/>
  <c r="DN79" i="16"/>
  <c r="DM79" i="16"/>
  <c r="DL79" i="16"/>
  <c r="DK79" i="16"/>
  <c r="DJ79" i="16"/>
  <c r="DI79" i="16"/>
  <c r="DH79" i="16"/>
  <c r="DG79" i="16"/>
  <c r="DF79" i="16"/>
  <c r="DE79" i="16"/>
  <c r="DN78" i="16"/>
  <c r="DM78" i="16"/>
  <c r="DL78" i="16"/>
  <c r="DK78" i="16"/>
  <c r="DJ78" i="16"/>
  <c r="DI78" i="16"/>
  <c r="DH78" i="16"/>
  <c r="DG78" i="16"/>
  <c r="DF78" i="16"/>
  <c r="DE78" i="16"/>
  <c r="DN77" i="16"/>
  <c r="DM77" i="16"/>
  <c r="DL77" i="16"/>
  <c r="DK77" i="16"/>
  <c r="DJ77" i="16"/>
  <c r="DI77" i="16"/>
  <c r="DH77" i="16"/>
  <c r="DG77" i="16"/>
  <c r="DF77" i="16"/>
  <c r="DE77" i="16"/>
  <c r="DN76" i="16"/>
  <c r="DM76" i="16"/>
  <c r="DL76" i="16"/>
  <c r="DK76" i="16"/>
  <c r="DJ76" i="16"/>
  <c r="DI76" i="16"/>
  <c r="DH76" i="16"/>
  <c r="DG76" i="16"/>
  <c r="DF76" i="16"/>
  <c r="DE76" i="16"/>
  <c r="DN75" i="16"/>
  <c r="DM75" i="16"/>
  <c r="DL75" i="16"/>
  <c r="DK75" i="16"/>
  <c r="DJ75" i="16"/>
  <c r="DI75" i="16"/>
  <c r="DH75" i="16"/>
  <c r="DG75" i="16"/>
  <c r="DF75" i="16"/>
  <c r="DE75" i="16"/>
  <c r="DN74" i="16"/>
  <c r="DM74" i="16"/>
  <c r="DL74" i="16"/>
  <c r="DK74" i="16"/>
  <c r="DJ74" i="16"/>
  <c r="DI74" i="16"/>
  <c r="DH74" i="16"/>
  <c r="DG74" i="16"/>
  <c r="DF74" i="16"/>
  <c r="DE74" i="16"/>
  <c r="DN73" i="16"/>
  <c r="DM73" i="16"/>
  <c r="DL73" i="16"/>
  <c r="DK73" i="16"/>
  <c r="DJ73" i="16"/>
  <c r="DI73" i="16"/>
  <c r="DH73" i="16"/>
  <c r="DG73" i="16"/>
  <c r="DF73" i="16"/>
  <c r="DE73" i="16"/>
  <c r="DN72" i="16"/>
  <c r="DM72" i="16"/>
  <c r="DL72" i="16"/>
  <c r="DK72" i="16"/>
  <c r="DJ72" i="16"/>
  <c r="DI72" i="16"/>
  <c r="DH72" i="16"/>
  <c r="DG72" i="16"/>
  <c r="DF72" i="16"/>
  <c r="DE72" i="16"/>
  <c r="DN71" i="16"/>
  <c r="DM71" i="16"/>
  <c r="DL71" i="16"/>
  <c r="DK71" i="16"/>
  <c r="DJ71" i="16"/>
  <c r="DI71" i="16"/>
  <c r="DH71" i="16"/>
  <c r="DG71" i="16"/>
  <c r="DF71" i="16"/>
  <c r="DE71" i="16"/>
  <c r="DN70" i="16"/>
  <c r="DM70" i="16"/>
  <c r="DL70" i="16"/>
  <c r="DK70" i="16"/>
  <c r="DJ70" i="16"/>
  <c r="DI70" i="16"/>
  <c r="DH70" i="16"/>
  <c r="DG70" i="16"/>
  <c r="DF70" i="16"/>
  <c r="DE70" i="16"/>
  <c r="DN69" i="16"/>
  <c r="DM69" i="16"/>
  <c r="DL69" i="16"/>
  <c r="DK69" i="16"/>
  <c r="DJ69" i="16"/>
  <c r="DI69" i="16"/>
  <c r="DH69" i="16"/>
  <c r="DG69" i="16"/>
  <c r="DF69" i="16"/>
  <c r="DE69" i="16"/>
  <c r="DN68" i="16"/>
  <c r="DM68" i="16"/>
  <c r="DL68" i="16"/>
  <c r="DK68" i="16"/>
  <c r="DJ68" i="16"/>
  <c r="DI68" i="16"/>
  <c r="DH68" i="16"/>
  <c r="DG68" i="16"/>
  <c r="DF68" i="16"/>
  <c r="DE68" i="16"/>
  <c r="DN67" i="16"/>
  <c r="DM67" i="16"/>
  <c r="DL67" i="16"/>
  <c r="DK67" i="16"/>
  <c r="DJ67" i="16"/>
  <c r="DI67" i="16"/>
  <c r="DH67" i="16"/>
  <c r="DG67" i="16"/>
  <c r="DF67" i="16"/>
  <c r="DE67" i="16"/>
  <c r="DN66" i="16"/>
  <c r="DM66" i="16"/>
  <c r="DL66" i="16"/>
  <c r="DK66" i="16"/>
  <c r="DJ66" i="16"/>
  <c r="DI66" i="16"/>
  <c r="DH66" i="16"/>
  <c r="DG66" i="16"/>
  <c r="DF66" i="16"/>
  <c r="DE66" i="16"/>
  <c r="DN65" i="16"/>
  <c r="DM65" i="16"/>
  <c r="DL65" i="16"/>
  <c r="DK65" i="16"/>
  <c r="DJ65" i="16"/>
  <c r="DI65" i="16"/>
  <c r="DH65" i="16"/>
  <c r="DG65" i="16"/>
  <c r="DF65" i="16"/>
  <c r="DE65" i="16"/>
  <c r="DN64" i="16"/>
  <c r="DM64" i="16"/>
  <c r="DL64" i="16"/>
  <c r="DK64" i="16"/>
  <c r="DJ64" i="16"/>
  <c r="DI64" i="16"/>
  <c r="DH64" i="16"/>
  <c r="DG64" i="16"/>
  <c r="DF64" i="16"/>
  <c r="DE64" i="16"/>
  <c r="DN63" i="16"/>
  <c r="DM63" i="16"/>
  <c r="DL63" i="16"/>
  <c r="DK63" i="16"/>
  <c r="DJ63" i="16"/>
  <c r="DI63" i="16"/>
  <c r="DH63" i="16"/>
  <c r="DG63" i="16"/>
  <c r="DF63" i="16"/>
  <c r="DE63" i="16"/>
  <c r="DN62" i="16"/>
  <c r="DM62" i="16"/>
  <c r="DL62" i="16"/>
  <c r="DK62" i="16"/>
  <c r="DJ62" i="16"/>
  <c r="DI62" i="16"/>
  <c r="DH62" i="16"/>
  <c r="DG62" i="16"/>
  <c r="DF62" i="16"/>
  <c r="DE62" i="16"/>
  <c r="DN61" i="16"/>
  <c r="DM61" i="16"/>
  <c r="DL61" i="16"/>
  <c r="DK61" i="16"/>
  <c r="DJ61" i="16"/>
  <c r="DI61" i="16"/>
  <c r="DH61" i="16"/>
  <c r="DG61" i="16"/>
  <c r="DF61" i="16"/>
  <c r="DE61" i="16"/>
  <c r="DN60" i="16"/>
  <c r="DM60" i="16"/>
  <c r="DL60" i="16"/>
  <c r="DK60" i="16"/>
  <c r="DJ60" i="16"/>
  <c r="DI60" i="16"/>
  <c r="DH60" i="16"/>
  <c r="DG60" i="16"/>
  <c r="DF60" i="16"/>
  <c r="DE60" i="16"/>
  <c r="DN59" i="16"/>
  <c r="DM59" i="16"/>
  <c r="DL59" i="16"/>
  <c r="DK59" i="16"/>
  <c r="DJ59" i="16"/>
  <c r="DI59" i="16"/>
  <c r="DH59" i="16"/>
  <c r="DG59" i="16"/>
  <c r="DF59" i="16"/>
  <c r="DE59" i="16"/>
  <c r="DN58" i="16"/>
  <c r="DM58" i="16"/>
  <c r="DL58" i="16"/>
  <c r="DK58" i="16"/>
  <c r="DJ58" i="16"/>
  <c r="DI58" i="16"/>
  <c r="DH58" i="16"/>
  <c r="DG58" i="16"/>
  <c r="DF58" i="16"/>
  <c r="DE58" i="16"/>
  <c r="DN57" i="16"/>
  <c r="DM57" i="16"/>
  <c r="DL57" i="16"/>
  <c r="DK57" i="16"/>
  <c r="DJ57" i="16"/>
  <c r="DI57" i="16"/>
  <c r="DH57" i="16"/>
  <c r="DG57" i="16"/>
  <c r="DF57" i="16"/>
  <c r="DE57" i="16"/>
  <c r="DN56" i="16"/>
  <c r="DM56" i="16"/>
  <c r="DL56" i="16"/>
  <c r="DK56" i="16"/>
  <c r="DJ56" i="16"/>
  <c r="DI56" i="16"/>
  <c r="DH56" i="16"/>
  <c r="DG56" i="16"/>
  <c r="DF56" i="16"/>
  <c r="DE56" i="16"/>
  <c r="DN55" i="16"/>
  <c r="DM55" i="16"/>
  <c r="DL55" i="16"/>
  <c r="DK55" i="16"/>
  <c r="DJ55" i="16"/>
  <c r="DI55" i="16"/>
  <c r="DH55" i="16"/>
  <c r="DG55" i="16"/>
  <c r="DF55" i="16"/>
  <c r="DE55" i="16"/>
  <c r="DN54" i="16"/>
  <c r="DM54" i="16"/>
  <c r="DL54" i="16"/>
  <c r="DK54" i="16"/>
  <c r="DJ54" i="16"/>
  <c r="DI54" i="16"/>
  <c r="DH54" i="16"/>
  <c r="DG54" i="16"/>
  <c r="DF54" i="16"/>
  <c r="DE54" i="16"/>
  <c r="DN53" i="16"/>
  <c r="DM53" i="16"/>
  <c r="DL53" i="16"/>
  <c r="DK53" i="16"/>
  <c r="DJ53" i="16"/>
  <c r="DI53" i="16"/>
  <c r="DH53" i="16"/>
  <c r="DG53" i="16"/>
  <c r="DF53" i="16"/>
  <c r="DE53" i="16"/>
  <c r="DN52" i="16"/>
  <c r="DM52" i="16"/>
  <c r="DL52" i="16"/>
  <c r="DK52" i="16"/>
  <c r="DJ52" i="16"/>
  <c r="DI52" i="16"/>
  <c r="DH52" i="16"/>
  <c r="DG52" i="16"/>
  <c r="DF52" i="16"/>
  <c r="DE52" i="16"/>
  <c r="DN51" i="16"/>
  <c r="DM51" i="16"/>
  <c r="DL51" i="16"/>
  <c r="DK51" i="16"/>
  <c r="DJ51" i="16"/>
  <c r="DI51" i="16"/>
  <c r="DH51" i="16"/>
  <c r="DG51" i="16"/>
  <c r="DF51" i="16"/>
  <c r="DE51" i="16"/>
  <c r="DN50" i="16"/>
  <c r="DM50" i="16"/>
  <c r="DL50" i="16"/>
  <c r="DK50" i="16"/>
  <c r="DJ50" i="16"/>
  <c r="DI50" i="16"/>
  <c r="DH50" i="16"/>
  <c r="DG50" i="16"/>
  <c r="DF50" i="16"/>
  <c r="DE50" i="16"/>
  <c r="DN49" i="16"/>
  <c r="DM49" i="16"/>
  <c r="DL49" i="16"/>
  <c r="DK49" i="16"/>
  <c r="DJ49" i="16"/>
  <c r="DI49" i="16"/>
  <c r="DH49" i="16"/>
  <c r="DG49" i="16"/>
  <c r="DF49" i="16"/>
  <c r="DE49" i="16"/>
  <c r="DN48" i="16"/>
  <c r="DM48" i="16"/>
  <c r="DL48" i="16"/>
  <c r="DK48" i="16"/>
  <c r="DJ48" i="16"/>
  <c r="DI48" i="16"/>
  <c r="DH48" i="16"/>
  <c r="DG48" i="16"/>
  <c r="DF48" i="16"/>
  <c r="DE48" i="16"/>
  <c r="DN47" i="16"/>
  <c r="DM47" i="16"/>
  <c r="DL47" i="16"/>
  <c r="DK47" i="16"/>
  <c r="DJ47" i="16"/>
  <c r="DI47" i="16"/>
  <c r="DH47" i="16"/>
  <c r="DG47" i="16"/>
  <c r="DF47" i="16"/>
  <c r="DE47" i="16"/>
  <c r="DN46" i="16"/>
  <c r="DM46" i="16"/>
  <c r="DL46" i="16"/>
  <c r="DK46" i="16"/>
  <c r="DJ46" i="16"/>
  <c r="DI46" i="16"/>
  <c r="DH46" i="16"/>
  <c r="DG46" i="16"/>
  <c r="DF46" i="16"/>
  <c r="DE46" i="16"/>
  <c r="DN45" i="16"/>
  <c r="DM45" i="16"/>
  <c r="DL45" i="16"/>
  <c r="DK45" i="16"/>
  <c r="DJ45" i="16"/>
  <c r="DI45" i="16"/>
  <c r="DH45" i="16"/>
  <c r="DG45" i="16"/>
  <c r="DF45" i="16"/>
  <c r="DE45" i="16"/>
  <c r="DN44" i="16"/>
  <c r="DM44" i="16"/>
  <c r="DL44" i="16"/>
  <c r="DK44" i="16"/>
  <c r="DJ44" i="16"/>
  <c r="DI44" i="16"/>
  <c r="DH44" i="16"/>
  <c r="DG44" i="16"/>
  <c r="DF44" i="16"/>
  <c r="DE44" i="16"/>
  <c r="DN43" i="16"/>
  <c r="DM43" i="16"/>
  <c r="DL43" i="16"/>
  <c r="DK43" i="16"/>
  <c r="DJ43" i="16"/>
  <c r="DI43" i="16"/>
  <c r="DH43" i="16"/>
  <c r="DG43" i="16"/>
  <c r="DF43" i="16"/>
  <c r="DE43" i="16"/>
  <c r="DN42" i="16"/>
  <c r="DM42" i="16"/>
  <c r="DL42" i="16"/>
  <c r="DK42" i="16"/>
  <c r="DJ42" i="16"/>
  <c r="DI42" i="16"/>
  <c r="DH42" i="16"/>
  <c r="DG42" i="16"/>
  <c r="DF42" i="16"/>
  <c r="DE42" i="16"/>
  <c r="DN41" i="16"/>
  <c r="DM41" i="16"/>
  <c r="DL41" i="16"/>
  <c r="DK41" i="16"/>
  <c r="DJ41" i="16"/>
  <c r="DI41" i="16"/>
  <c r="DH41" i="16"/>
  <c r="DG41" i="16"/>
  <c r="DF41" i="16"/>
  <c r="DE41" i="16"/>
  <c r="DN40" i="16"/>
  <c r="DM40" i="16"/>
  <c r="DL40" i="16"/>
  <c r="DK40" i="16"/>
  <c r="DJ40" i="16"/>
  <c r="DI40" i="16"/>
  <c r="DH40" i="16"/>
  <c r="DG40" i="16"/>
  <c r="DF40" i="16"/>
  <c r="DE40" i="16"/>
  <c r="DN39" i="16"/>
  <c r="DM39" i="16"/>
  <c r="DL39" i="16"/>
  <c r="DK39" i="16"/>
  <c r="DJ39" i="16"/>
  <c r="DI39" i="16"/>
  <c r="DH39" i="16"/>
  <c r="DG39" i="16"/>
  <c r="DF39" i="16"/>
  <c r="DE39" i="16"/>
  <c r="DN38" i="16"/>
  <c r="DM38" i="16"/>
  <c r="DL38" i="16"/>
  <c r="DK38" i="16"/>
  <c r="DJ38" i="16"/>
  <c r="DI38" i="16"/>
  <c r="DH38" i="16"/>
  <c r="DG38" i="16"/>
  <c r="DF38" i="16"/>
  <c r="DE38" i="16"/>
  <c r="DN37" i="16"/>
  <c r="DM37" i="16"/>
  <c r="DL37" i="16"/>
  <c r="DK37" i="16"/>
  <c r="DJ37" i="16"/>
  <c r="DI37" i="16"/>
  <c r="DH37" i="16"/>
  <c r="DG37" i="16"/>
  <c r="DF37" i="16"/>
  <c r="DE37" i="16"/>
  <c r="DN36" i="16"/>
  <c r="DM36" i="16"/>
  <c r="DL36" i="16"/>
  <c r="DK36" i="16"/>
  <c r="DJ36" i="16"/>
  <c r="DI36" i="16"/>
  <c r="DH36" i="16"/>
  <c r="DG36" i="16"/>
  <c r="DF36" i="16"/>
  <c r="DE36" i="16"/>
  <c r="DN35" i="16"/>
  <c r="DM35" i="16"/>
  <c r="DL35" i="16"/>
  <c r="DK35" i="16"/>
  <c r="DJ35" i="16"/>
  <c r="DI35" i="16"/>
  <c r="DH35" i="16"/>
  <c r="DG35" i="16"/>
  <c r="DF35" i="16"/>
  <c r="DE35" i="16"/>
  <c r="DN34" i="16"/>
  <c r="DM34" i="16"/>
  <c r="DL34" i="16"/>
  <c r="DK34" i="16"/>
  <c r="DJ34" i="16"/>
  <c r="DI34" i="16"/>
  <c r="DH34" i="16"/>
  <c r="DG34" i="16"/>
  <c r="DF34" i="16"/>
  <c r="DE34" i="16"/>
  <c r="DN33" i="16"/>
  <c r="DM33" i="16"/>
  <c r="DL33" i="16"/>
  <c r="DK33" i="16"/>
  <c r="DJ33" i="16"/>
  <c r="DI33" i="16"/>
  <c r="DH33" i="16"/>
  <c r="DG33" i="16"/>
  <c r="DF33" i="16"/>
  <c r="DE33" i="16"/>
  <c r="DN32" i="16"/>
  <c r="DM32" i="16"/>
  <c r="DL32" i="16"/>
  <c r="DK32" i="16"/>
  <c r="DJ32" i="16"/>
  <c r="DI32" i="16"/>
  <c r="DH32" i="16"/>
  <c r="DG32" i="16"/>
  <c r="DF32" i="16"/>
  <c r="DE32" i="16"/>
  <c r="DN31" i="16"/>
  <c r="DM31" i="16"/>
  <c r="DL31" i="16"/>
  <c r="DK31" i="16"/>
  <c r="DJ31" i="16"/>
  <c r="DI31" i="16"/>
  <c r="DH31" i="16"/>
  <c r="DG31" i="16"/>
  <c r="DF31" i="16"/>
  <c r="DE31" i="16"/>
  <c r="DN30" i="16"/>
  <c r="DM30" i="16"/>
  <c r="DL30" i="16"/>
  <c r="DK30" i="16"/>
  <c r="DJ30" i="16"/>
  <c r="DI30" i="16"/>
  <c r="DH30" i="16"/>
  <c r="DG30" i="16"/>
  <c r="DF30" i="16"/>
  <c r="DE30" i="16"/>
  <c r="DN29" i="16"/>
  <c r="DM29" i="16"/>
  <c r="DL29" i="16"/>
  <c r="DK29" i="16"/>
  <c r="DJ29" i="16"/>
  <c r="DI29" i="16"/>
  <c r="DH29" i="16"/>
  <c r="DG29" i="16"/>
  <c r="DF29" i="16"/>
  <c r="DE29" i="16"/>
  <c r="DN28" i="16"/>
  <c r="DM28" i="16"/>
  <c r="DL28" i="16"/>
  <c r="DK28" i="16"/>
  <c r="DJ28" i="16"/>
  <c r="DI28" i="16"/>
  <c r="DH28" i="16"/>
  <c r="DG28" i="16"/>
  <c r="DF28" i="16"/>
  <c r="DE28" i="16"/>
  <c r="DN27" i="16"/>
  <c r="DM27" i="16"/>
  <c r="DL27" i="16"/>
  <c r="DK27" i="16"/>
  <c r="DJ27" i="16"/>
  <c r="DI27" i="16"/>
  <c r="DH27" i="16"/>
  <c r="DG27" i="16"/>
  <c r="DF27" i="16"/>
  <c r="DE27" i="16"/>
  <c r="DN26" i="16"/>
  <c r="DM26" i="16"/>
  <c r="DL26" i="16"/>
  <c r="DK26" i="16"/>
  <c r="DJ26" i="16"/>
  <c r="DI26" i="16"/>
  <c r="DH26" i="16"/>
  <c r="DG26" i="16"/>
  <c r="DF26" i="16"/>
  <c r="DE26" i="16"/>
  <c r="DN25" i="16"/>
  <c r="DM25" i="16"/>
  <c r="DL25" i="16"/>
  <c r="DK25" i="16"/>
  <c r="DJ25" i="16"/>
  <c r="DI25" i="16"/>
  <c r="DH25" i="16"/>
  <c r="DG25" i="16"/>
  <c r="DF25" i="16"/>
  <c r="DE25" i="16"/>
  <c r="DN24" i="16"/>
  <c r="DM24" i="16"/>
  <c r="DL24" i="16"/>
  <c r="DK24" i="16"/>
  <c r="DJ24" i="16"/>
  <c r="DI24" i="16"/>
  <c r="DH24" i="16"/>
  <c r="DG24" i="16"/>
  <c r="DF24" i="16"/>
  <c r="DE24" i="16"/>
  <c r="DN23" i="16"/>
  <c r="DM23" i="16"/>
  <c r="DL23" i="16"/>
  <c r="DK23" i="16"/>
  <c r="DJ23" i="16"/>
  <c r="DI23" i="16"/>
  <c r="DH23" i="16"/>
  <c r="DG23" i="16"/>
  <c r="DF23" i="16"/>
  <c r="DE23" i="16"/>
  <c r="DN22" i="16"/>
  <c r="DM22" i="16"/>
  <c r="DL22" i="16"/>
  <c r="DK22" i="16"/>
  <c r="DJ22" i="16"/>
  <c r="DI22" i="16"/>
  <c r="DH22" i="16"/>
  <c r="DG22" i="16"/>
  <c r="DF22" i="16"/>
  <c r="DE22" i="16"/>
  <c r="DN21" i="16"/>
  <c r="DM21" i="16"/>
  <c r="DL21" i="16"/>
  <c r="DK21" i="16"/>
  <c r="DJ21" i="16"/>
  <c r="DI21" i="16"/>
  <c r="DH21" i="16"/>
  <c r="DG21" i="16"/>
  <c r="DF21" i="16"/>
  <c r="DE21" i="16"/>
  <c r="DN20" i="16"/>
  <c r="DM20" i="16"/>
  <c r="DL20" i="16"/>
  <c r="DK20" i="16"/>
  <c r="DJ20" i="16"/>
  <c r="DI20" i="16"/>
  <c r="DH20" i="16"/>
  <c r="DG20" i="16"/>
  <c r="DF20" i="16"/>
  <c r="DE20" i="16"/>
  <c r="DN19" i="16"/>
  <c r="DM19" i="16"/>
  <c r="DL19" i="16"/>
  <c r="DK19" i="16"/>
  <c r="DJ19" i="16"/>
  <c r="DI19" i="16"/>
  <c r="DH19" i="16"/>
  <c r="DG19" i="16"/>
  <c r="DF19" i="16"/>
  <c r="DE19" i="16"/>
  <c r="DN18" i="16"/>
  <c r="DM18" i="16"/>
  <c r="DL18" i="16"/>
  <c r="DK18" i="16"/>
  <c r="DJ18" i="16"/>
  <c r="DI18" i="16"/>
  <c r="DH18" i="16"/>
  <c r="DG18" i="16"/>
  <c r="DF18" i="16"/>
  <c r="DE18" i="16"/>
  <c r="AO1" i="16" l="1"/>
  <c r="AR1" i="16"/>
  <c r="AQ1" i="16"/>
  <c r="AK1" i="16"/>
  <c r="CS21" i="16"/>
  <c r="CT21" i="16"/>
  <c r="CS22" i="16"/>
  <c r="CT22" i="16"/>
  <c r="CS23" i="16"/>
  <c r="CT23" i="16"/>
  <c r="CS24" i="16"/>
  <c r="CT24" i="16"/>
  <c r="CS25" i="16"/>
  <c r="CT25" i="16"/>
  <c r="CS26" i="16"/>
  <c r="CT26" i="16"/>
  <c r="CS27" i="16"/>
  <c r="CT27" i="16"/>
  <c r="CS28" i="16"/>
  <c r="CT28" i="16"/>
  <c r="CS29" i="16"/>
  <c r="CT29" i="16"/>
  <c r="CS30" i="16"/>
  <c r="CT30" i="16"/>
  <c r="CS31" i="16"/>
  <c r="CT31" i="16"/>
  <c r="CS32" i="16"/>
  <c r="CT32" i="16"/>
  <c r="CS33" i="16"/>
  <c r="CT33" i="16"/>
  <c r="CS34" i="16"/>
  <c r="CT34" i="16"/>
  <c r="CS35" i="16"/>
  <c r="CT35" i="16"/>
  <c r="CS36" i="16"/>
  <c r="CT36" i="16"/>
  <c r="CS37" i="16"/>
  <c r="CT37" i="16"/>
  <c r="CS38" i="16"/>
  <c r="CT38" i="16"/>
  <c r="CS39" i="16"/>
  <c r="CT39" i="16"/>
  <c r="CS40" i="16"/>
  <c r="CT40" i="16"/>
  <c r="CS41" i="16"/>
  <c r="CT41" i="16"/>
  <c r="CS42" i="16"/>
  <c r="CT42" i="16"/>
  <c r="CS43" i="16"/>
  <c r="CT43" i="16"/>
  <c r="CS44" i="16"/>
  <c r="CT44" i="16"/>
  <c r="CS45" i="16"/>
  <c r="CT45" i="16"/>
  <c r="CS46" i="16"/>
  <c r="CT46" i="16"/>
  <c r="CS47" i="16"/>
  <c r="CT47" i="16"/>
  <c r="CS48" i="16"/>
  <c r="CT48" i="16"/>
  <c r="CS49" i="16"/>
  <c r="CT49" i="16"/>
  <c r="CS50" i="16"/>
  <c r="CT50" i="16"/>
  <c r="CS51" i="16"/>
  <c r="CT51" i="16"/>
  <c r="CS52" i="16"/>
  <c r="CT52" i="16"/>
  <c r="CS53" i="16"/>
  <c r="CT53" i="16"/>
  <c r="CS54" i="16"/>
  <c r="CT54" i="16"/>
  <c r="CS55" i="16"/>
  <c r="CT55" i="16"/>
  <c r="CS56" i="16"/>
  <c r="CT56" i="16"/>
  <c r="CS57" i="16"/>
  <c r="CT57" i="16"/>
  <c r="CS58" i="16"/>
  <c r="CT58" i="16"/>
  <c r="CS59" i="16"/>
  <c r="CT59" i="16"/>
  <c r="CS60" i="16"/>
  <c r="CT60" i="16"/>
  <c r="CS61" i="16"/>
  <c r="CT61" i="16"/>
  <c r="CS62" i="16"/>
  <c r="CT62" i="16"/>
  <c r="CS63" i="16"/>
  <c r="CT63" i="16"/>
  <c r="CS64" i="16"/>
  <c r="CT64" i="16"/>
  <c r="CS65" i="16"/>
  <c r="CT65" i="16"/>
  <c r="CS66" i="16"/>
  <c r="CT66" i="16"/>
  <c r="CS67" i="16"/>
  <c r="CT67" i="16"/>
  <c r="CS68" i="16"/>
  <c r="CT68" i="16"/>
  <c r="CS69" i="16"/>
  <c r="CT69" i="16"/>
  <c r="CS70" i="16"/>
  <c r="CT70" i="16"/>
  <c r="CS71" i="16"/>
  <c r="CT71" i="16"/>
  <c r="CS72" i="16"/>
  <c r="CT72" i="16"/>
  <c r="CS73" i="16"/>
  <c r="CT73" i="16"/>
  <c r="CS74" i="16"/>
  <c r="CT74" i="16"/>
  <c r="CS75" i="16"/>
  <c r="CT75" i="16"/>
  <c r="CS76" i="16"/>
  <c r="CT76" i="16"/>
  <c r="CS77" i="16"/>
  <c r="CT77" i="16"/>
  <c r="CS78" i="16"/>
  <c r="CT78" i="16"/>
  <c r="CS79" i="16"/>
  <c r="CT79" i="16"/>
  <c r="CS80" i="16"/>
  <c r="CT80" i="16"/>
  <c r="CS81" i="16"/>
  <c r="CT81" i="16"/>
  <c r="CS82" i="16"/>
  <c r="CT82" i="16"/>
  <c r="CS83" i="16"/>
  <c r="CT83" i="16"/>
  <c r="CS84" i="16"/>
  <c r="CT84" i="16"/>
  <c r="CS85" i="16"/>
  <c r="CT85" i="16"/>
  <c r="CS86" i="16"/>
  <c r="CT86" i="16"/>
  <c r="CS87" i="16"/>
  <c r="CT87" i="16"/>
  <c r="CS88" i="16"/>
  <c r="CT88" i="16"/>
  <c r="CS89" i="16"/>
  <c r="CT89" i="16"/>
  <c r="CS90" i="16"/>
  <c r="CT90" i="16"/>
  <c r="CS91" i="16"/>
  <c r="CT91" i="16"/>
  <c r="CS92" i="16"/>
  <c r="CT92" i="16"/>
  <c r="CS93" i="16"/>
  <c r="CT93" i="16"/>
  <c r="CS94" i="16"/>
  <c r="CT94" i="16"/>
  <c r="CS95" i="16"/>
  <c r="CT95" i="16"/>
  <c r="CS96" i="16"/>
  <c r="CT96" i="16"/>
  <c r="CS97" i="16"/>
  <c r="CT97" i="16"/>
  <c r="CS98" i="16"/>
  <c r="CT98" i="16"/>
  <c r="CS99" i="16"/>
  <c r="CT99" i="16"/>
  <c r="CS100" i="16"/>
  <c r="CT100" i="16"/>
  <c r="CS101" i="16"/>
  <c r="CT101" i="16"/>
  <c r="CS102" i="16"/>
  <c r="CT102" i="16"/>
  <c r="CS103" i="16"/>
  <c r="CT103" i="16"/>
  <c r="CS104" i="16"/>
  <c r="CT104" i="16"/>
  <c r="CS105" i="16"/>
  <c r="CT105" i="16"/>
  <c r="CS106" i="16"/>
  <c r="CT106" i="16"/>
  <c r="CS107" i="16"/>
  <c r="CT107" i="16"/>
  <c r="CS108" i="16"/>
  <c r="CT108" i="16"/>
  <c r="CS109" i="16"/>
  <c r="CT109" i="16"/>
  <c r="CS110" i="16"/>
  <c r="CT110" i="16"/>
  <c r="CS111" i="16"/>
  <c r="CT111" i="16"/>
  <c r="CS112" i="16"/>
  <c r="CT112" i="16"/>
  <c r="CS113" i="16"/>
  <c r="CT113" i="16"/>
  <c r="CS114" i="16"/>
  <c r="CT114" i="16"/>
  <c r="CS115" i="16"/>
  <c r="CT115" i="16"/>
  <c r="CS116" i="16"/>
  <c r="CT116" i="16"/>
  <c r="CS117" i="16"/>
  <c r="CT117" i="16"/>
  <c r="CS118" i="16"/>
  <c r="CT118" i="16"/>
  <c r="CS119" i="16"/>
  <c r="CT119" i="16"/>
  <c r="CS120" i="16"/>
  <c r="CT120" i="16"/>
  <c r="CS121" i="16"/>
  <c r="CT121" i="16"/>
  <c r="CS122" i="16"/>
  <c r="CT122" i="16"/>
  <c r="CS123" i="16"/>
  <c r="CT123" i="16"/>
  <c r="CS124" i="16"/>
  <c r="CT124" i="16"/>
  <c r="CS125" i="16"/>
  <c r="CT125" i="16"/>
  <c r="CS126" i="16"/>
  <c r="CT126" i="16"/>
  <c r="CS127" i="16"/>
  <c r="CT127" i="16"/>
  <c r="CS128" i="16"/>
  <c r="CT128" i="16"/>
  <c r="CS129" i="16"/>
  <c r="CT129" i="16"/>
  <c r="CS130" i="16"/>
  <c r="CT130" i="16"/>
  <c r="CS131" i="16"/>
  <c r="CT131" i="16"/>
  <c r="CS132" i="16"/>
  <c r="CT132" i="16"/>
  <c r="CS133" i="16"/>
  <c r="CT133" i="16"/>
  <c r="CS134" i="16"/>
  <c r="CT134" i="16"/>
  <c r="CS135" i="16"/>
  <c r="CT135" i="16"/>
  <c r="CS136" i="16"/>
  <c r="CT136" i="16"/>
  <c r="CS137" i="16"/>
  <c r="CT137" i="16"/>
  <c r="CS138" i="16"/>
  <c r="CT138" i="16"/>
  <c r="CS139" i="16"/>
  <c r="CT139" i="16"/>
  <c r="CS140" i="16"/>
  <c r="CT140" i="16"/>
  <c r="CS141" i="16"/>
  <c r="CT141" i="16"/>
  <c r="CS142" i="16"/>
  <c r="CT142" i="16"/>
  <c r="CS143" i="16"/>
  <c r="CT143" i="16"/>
  <c r="CS144" i="16"/>
  <c r="CT144" i="16"/>
  <c r="CS145" i="16"/>
  <c r="CT145" i="16"/>
  <c r="CS146" i="16"/>
  <c r="CT146" i="16"/>
  <c r="CS147" i="16"/>
  <c r="CT147" i="16"/>
  <c r="CS148" i="16"/>
  <c r="CT148" i="16"/>
  <c r="CS149" i="16"/>
  <c r="CT149" i="16"/>
  <c r="CS150" i="16"/>
  <c r="CT150" i="16"/>
  <c r="CS151" i="16"/>
  <c r="CT151" i="16"/>
  <c r="CS152" i="16"/>
  <c r="CT152" i="16"/>
  <c r="CS153" i="16"/>
  <c r="CT153" i="16"/>
  <c r="CS154" i="16"/>
  <c r="CT154" i="16"/>
  <c r="CS155" i="16"/>
  <c r="CT155" i="16"/>
  <c r="CS156" i="16"/>
  <c r="CT156" i="16"/>
  <c r="CS157" i="16"/>
  <c r="CT157" i="16"/>
  <c r="CS158" i="16"/>
  <c r="CT158" i="16"/>
  <c r="CS159" i="16"/>
  <c r="CT159" i="16"/>
  <c r="CS160" i="16"/>
  <c r="CT160" i="16"/>
  <c r="CS161" i="16"/>
  <c r="CT161" i="16"/>
  <c r="CS162" i="16"/>
  <c r="CT162" i="16"/>
  <c r="CS163" i="16"/>
  <c r="CT163" i="16"/>
  <c r="CS164" i="16"/>
  <c r="CT164" i="16"/>
  <c r="CS165" i="16"/>
  <c r="CT165" i="16"/>
  <c r="CS166" i="16"/>
  <c r="CT166" i="16"/>
  <c r="CS167" i="16"/>
  <c r="CT167" i="16"/>
  <c r="CS168" i="16"/>
  <c r="CT168" i="16"/>
  <c r="CS169" i="16"/>
  <c r="CT169" i="16"/>
  <c r="CS170" i="16"/>
  <c r="CT170" i="16"/>
  <c r="CS171" i="16"/>
  <c r="CT171" i="16"/>
  <c r="CS172" i="16"/>
  <c r="CT172" i="16"/>
  <c r="CS173" i="16"/>
  <c r="CT173" i="16"/>
  <c r="CS174" i="16"/>
  <c r="CT174" i="16"/>
  <c r="CS175" i="16"/>
  <c r="CT175" i="16"/>
  <c r="CS176" i="16"/>
  <c r="CT176" i="16"/>
  <c r="CS177" i="16"/>
  <c r="CT177" i="16"/>
  <c r="CS178" i="16"/>
  <c r="CT178" i="16"/>
  <c r="CS179" i="16"/>
  <c r="CT179" i="16"/>
  <c r="CS180" i="16"/>
  <c r="CT180" i="16"/>
  <c r="CS181" i="16"/>
  <c r="CT181" i="16"/>
  <c r="CS182" i="16"/>
  <c r="CT182" i="16"/>
  <c r="CS183" i="16"/>
  <c r="CT183" i="16"/>
  <c r="CS184" i="16"/>
  <c r="CT184" i="16"/>
  <c r="CS185" i="16"/>
  <c r="CT185" i="16"/>
  <c r="CS186" i="16"/>
  <c r="CT186" i="16"/>
  <c r="CS187" i="16"/>
  <c r="CT187" i="16"/>
  <c r="CS188" i="16"/>
  <c r="CT188" i="16"/>
  <c r="CS189" i="16"/>
  <c r="CT189" i="16"/>
  <c r="CS190" i="16"/>
  <c r="CT190" i="16"/>
  <c r="CS191" i="16"/>
  <c r="CT191" i="16"/>
  <c r="CS192" i="16"/>
  <c r="CT192" i="16"/>
  <c r="CS193" i="16"/>
  <c r="CT193" i="16"/>
  <c r="CS194" i="16"/>
  <c r="CT194" i="16"/>
  <c r="CS195" i="16"/>
  <c r="CT195" i="16"/>
  <c r="CS196" i="16"/>
  <c r="CT196" i="16"/>
  <c r="CS197" i="16"/>
  <c r="CT197" i="16"/>
  <c r="CS198" i="16"/>
  <c r="CT198" i="16"/>
  <c r="CS199" i="16"/>
  <c r="CT199" i="16"/>
  <c r="CS200" i="16"/>
  <c r="CT200" i="16"/>
  <c r="CS201" i="16"/>
  <c r="CT201" i="16"/>
  <c r="CS202" i="16"/>
  <c r="CT202" i="16"/>
  <c r="CS203" i="16"/>
  <c r="CT203" i="16"/>
  <c r="CS204" i="16"/>
  <c r="CT204" i="16"/>
  <c r="CS205" i="16"/>
  <c r="CT205" i="16"/>
  <c r="CS206" i="16"/>
  <c r="CT206" i="16"/>
  <c r="CS207" i="16"/>
  <c r="CT207" i="16"/>
  <c r="CS208" i="16"/>
  <c r="CT208" i="16"/>
  <c r="CS209" i="16"/>
  <c r="CT209" i="16"/>
  <c r="CS210" i="16"/>
  <c r="CT210" i="16"/>
  <c r="CS211" i="16"/>
  <c r="CT211" i="16"/>
  <c r="CS212" i="16"/>
  <c r="CT212" i="16"/>
  <c r="CS213" i="16"/>
  <c r="CT213" i="16"/>
  <c r="CS214" i="16"/>
  <c r="CT214" i="16"/>
  <c r="CS215" i="16"/>
  <c r="CT215" i="16"/>
  <c r="CS216" i="16"/>
  <c r="CT216" i="16"/>
  <c r="CS217" i="16"/>
  <c r="CT217" i="16"/>
  <c r="CS218" i="16"/>
  <c r="CT218" i="16"/>
  <c r="CS219" i="16"/>
  <c r="CT219" i="16"/>
  <c r="CS220" i="16"/>
  <c r="CT220" i="16"/>
  <c r="CS221" i="16"/>
  <c r="CT221" i="16"/>
  <c r="CS222" i="16"/>
  <c r="CT222" i="16"/>
  <c r="CS223" i="16"/>
  <c r="CT223" i="16"/>
  <c r="CS224" i="16"/>
  <c r="CT224" i="16"/>
  <c r="CS225" i="16"/>
  <c r="CT225" i="16"/>
  <c r="CS226" i="16"/>
  <c r="CT226" i="16"/>
  <c r="CS227" i="16"/>
  <c r="CT227" i="16"/>
  <c r="CS228" i="16"/>
  <c r="CT228" i="16"/>
  <c r="CS229" i="16"/>
  <c r="CT229" i="16"/>
  <c r="CS230" i="16"/>
  <c r="CT230" i="16"/>
  <c r="CS231" i="16"/>
  <c r="CT231" i="16"/>
  <c r="CS232" i="16"/>
  <c r="CT232" i="16"/>
  <c r="CS233" i="16"/>
  <c r="CT233" i="16"/>
  <c r="CS234" i="16"/>
  <c r="CT234" i="16"/>
  <c r="CS235" i="16"/>
  <c r="CT235" i="16"/>
  <c r="CS236" i="16"/>
  <c r="CT236" i="16"/>
  <c r="CS237" i="16"/>
  <c r="CT237" i="16"/>
  <c r="CS238" i="16"/>
  <c r="CT238" i="16"/>
  <c r="CS239" i="16"/>
  <c r="CT239" i="16"/>
  <c r="CS240" i="16"/>
  <c r="CT240" i="16"/>
  <c r="CS241" i="16"/>
  <c r="CT241" i="16"/>
  <c r="CS242" i="16"/>
  <c r="CT242" i="16"/>
  <c r="CS243" i="16"/>
  <c r="CT243" i="16"/>
  <c r="CS244" i="16"/>
  <c r="CT244" i="16"/>
  <c r="CS245" i="16"/>
  <c r="CT245" i="16"/>
  <c r="CS246" i="16"/>
  <c r="CT246" i="16"/>
  <c r="CS247" i="16"/>
  <c r="CT247" i="16"/>
  <c r="CS248" i="16"/>
  <c r="CT248" i="16"/>
  <c r="CS249" i="16"/>
  <c r="CT249" i="16"/>
  <c r="CS250" i="16"/>
  <c r="CT250" i="16"/>
  <c r="CS251" i="16"/>
  <c r="CT251" i="16"/>
  <c r="CS252" i="16"/>
  <c r="CT252" i="16"/>
  <c r="CS253" i="16"/>
  <c r="CT253" i="16"/>
  <c r="CS254" i="16"/>
  <c r="CT254" i="16"/>
  <c r="CS255" i="16"/>
  <c r="CT255" i="16"/>
  <c r="CS256" i="16"/>
  <c r="CT256" i="16"/>
  <c r="CS257" i="16"/>
  <c r="CT257" i="16"/>
  <c r="CS258" i="16"/>
  <c r="CT258" i="16"/>
  <c r="CS259" i="16"/>
  <c r="CT259" i="16"/>
  <c r="CS260" i="16"/>
  <c r="CT260" i="16"/>
  <c r="CS261" i="16"/>
  <c r="CT261" i="16"/>
  <c r="CS262" i="16"/>
  <c r="CT262" i="16"/>
  <c r="CS263" i="16"/>
  <c r="CT263" i="16"/>
  <c r="CS264" i="16"/>
  <c r="CT264" i="16"/>
  <c r="CS265" i="16"/>
  <c r="CT265" i="16"/>
  <c r="CS266" i="16"/>
  <c r="CT266" i="16"/>
  <c r="CS267" i="16"/>
  <c r="CT267" i="16"/>
  <c r="CS268" i="16"/>
  <c r="CT268" i="16"/>
  <c r="CS269" i="16"/>
  <c r="CT269" i="16"/>
  <c r="CS270" i="16"/>
  <c r="CT270" i="16"/>
  <c r="CS271" i="16"/>
  <c r="CT271" i="16"/>
  <c r="CS272" i="16"/>
  <c r="CT272" i="16"/>
  <c r="CS273" i="16"/>
  <c r="CT273" i="16"/>
  <c r="CS274" i="16"/>
  <c r="CT274" i="16"/>
  <c r="CS275" i="16"/>
  <c r="CT275" i="16"/>
  <c r="CS276" i="16"/>
  <c r="CT276" i="16"/>
  <c r="CS277" i="16"/>
  <c r="CT277" i="16"/>
  <c r="CS278" i="16"/>
  <c r="CT278" i="16"/>
  <c r="CS279" i="16"/>
  <c r="CT279" i="16"/>
  <c r="CS280" i="16"/>
  <c r="CT280" i="16"/>
  <c r="CS281" i="16"/>
  <c r="CT281" i="16"/>
  <c r="CS282" i="16"/>
  <c r="CT282" i="16"/>
  <c r="CS283" i="16"/>
  <c r="CT283" i="16"/>
  <c r="CS284" i="16"/>
  <c r="CT284" i="16"/>
  <c r="CS285" i="16"/>
  <c r="CT285" i="16"/>
  <c r="CS286" i="16"/>
  <c r="CT286" i="16"/>
  <c r="CS287" i="16"/>
  <c r="CT287" i="16"/>
  <c r="CS288" i="16"/>
  <c r="CT288" i="16"/>
  <c r="CS289" i="16"/>
  <c r="CT289" i="16"/>
  <c r="CS290" i="16"/>
  <c r="CT290" i="16"/>
  <c r="CS291" i="16"/>
  <c r="CT291" i="16"/>
  <c r="CS292" i="16"/>
  <c r="CT292" i="16"/>
  <c r="CS293" i="16"/>
  <c r="CT293" i="16"/>
  <c r="CS294" i="16"/>
  <c r="CT294" i="16"/>
  <c r="CS295" i="16"/>
  <c r="CT295" i="16"/>
  <c r="CS296" i="16"/>
  <c r="CT296" i="16"/>
  <c r="CS297" i="16"/>
  <c r="CT297" i="16"/>
  <c r="CS298" i="16"/>
  <c r="CT298" i="16"/>
  <c r="CS299" i="16"/>
  <c r="CT299" i="16"/>
  <c r="CS300" i="16"/>
  <c r="CT300" i="16"/>
  <c r="CS301" i="16"/>
  <c r="CT301" i="16"/>
  <c r="CS302" i="16"/>
  <c r="CT302" i="16"/>
  <c r="CS303" i="16"/>
  <c r="CT303" i="16"/>
  <c r="CS304" i="16"/>
  <c r="CT304" i="16"/>
  <c r="CS305" i="16"/>
  <c r="CT305" i="16"/>
  <c r="CS306" i="16"/>
  <c r="CT306" i="16"/>
  <c r="CS307" i="16"/>
  <c r="CT307" i="16"/>
  <c r="CS308" i="16"/>
  <c r="CT308" i="16"/>
  <c r="CS309" i="16"/>
  <c r="CT309" i="16"/>
  <c r="CS310" i="16"/>
  <c r="CT310" i="16"/>
  <c r="CS311" i="16"/>
  <c r="CT311" i="16"/>
  <c r="CS312" i="16"/>
  <c r="CT312" i="16"/>
  <c r="CS313" i="16"/>
  <c r="CT313" i="16"/>
  <c r="CS314" i="16"/>
  <c r="CT314" i="16"/>
  <c r="CS315" i="16"/>
  <c r="CT315" i="16"/>
  <c r="CS316" i="16"/>
  <c r="CT316" i="16"/>
  <c r="CS317" i="16"/>
  <c r="CT317" i="16"/>
  <c r="CS318" i="16"/>
  <c r="CT318" i="16"/>
  <c r="CS319" i="16"/>
  <c r="CT319" i="16"/>
  <c r="CS320" i="16"/>
  <c r="CT320" i="16"/>
  <c r="CS321" i="16"/>
  <c r="CT321" i="16"/>
  <c r="CS322" i="16"/>
  <c r="CT322" i="16"/>
  <c r="CS323" i="16"/>
  <c r="CT323" i="16"/>
  <c r="CS324" i="16"/>
  <c r="CT324" i="16"/>
  <c r="CS325" i="16"/>
  <c r="CT325" i="16"/>
  <c r="CS326" i="16"/>
  <c r="CT326" i="16"/>
  <c r="CS327" i="16"/>
  <c r="CT327" i="16"/>
  <c r="CS328" i="16"/>
  <c r="CT328" i="16"/>
  <c r="CS329" i="16"/>
  <c r="CT329" i="16"/>
  <c r="CS330" i="16"/>
  <c r="CT330" i="16"/>
  <c r="CS331" i="16"/>
  <c r="CT331" i="16"/>
  <c r="CS332" i="16"/>
  <c r="CT332" i="16"/>
  <c r="CS333" i="16"/>
  <c r="CT333" i="16"/>
  <c r="CS334" i="16"/>
  <c r="CT334" i="16"/>
  <c r="CS335" i="16"/>
  <c r="CT335" i="16"/>
  <c r="CS336" i="16"/>
  <c r="CT336" i="16"/>
  <c r="CS337" i="16"/>
  <c r="CT337" i="16"/>
  <c r="CS338" i="16"/>
  <c r="CT338" i="16"/>
  <c r="CS339" i="16"/>
  <c r="CT339" i="16"/>
  <c r="CS340" i="16"/>
  <c r="CT340" i="16"/>
  <c r="CS341" i="16"/>
  <c r="CT341" i="16"/>
  <c r="CS342" i="16"/>
  <c r="CT342" i="16"/>
  <c r="CS343" i="16"/>
  <c r="CT343" i="16"/>
  <c r="CS344" i="16"/>
  <c r="CT344" i="16"/>
  <c r="CS345" i="16"/>
  <c r="CT345" i="16"/>
  <c r="CS346" i="16"/>
  <c r="CT346" i="16"/>
  <c r="CS347" i="16"/>
  <c r="CT347" i="16"/>
  <c r="CS348" i="16"/>
  <c r="CT348" i="16"/>
  <c r="CS349" i="16"/>
  <c r="CT349" i="16"/>
  <c r="CS350" i="16"/>
  <c r="CT350" i="16"/>
  <c r="CS351" i="16"/>
  <c r="CT351" i="16"/>
  <c r="CS352" i="16"/>
  <c r="CT352" i="16"/>
  <c r="CS353" i="16"/>
  <c r="CT353" i="16"/>
  <c r="CS354" i="16"/>
  <c r="CT354" i="16"/>
  <c r="CS355" i="16"/>
  <c r="CT355" i="16"/>
  <c r="CS356" i="16"/>
  <c r="CT356" i="16"/>
  <c r="CS357" i="16"/>
  <c r="CT357" i="16"/>
  <c r="CS358" i="16"/>
  <c r="CT358" i="16"/>
  <c r="CS359" i="16"/>
  <c r="CT359" i="16"/>
  <c r="CS360" i="16"/>
  <c r="CT360" i="16"/>
  <c r="CS361" i="16"/>
  <c r="CT361" i="16"/>
  <c r="CS362" i="16"/>
  <c r="CT362" i="16"/>
  <c r="CS363" i="16"/>
  <c r="CT363" i="16"/>
  <c r="CS364" i="16"/>
  <c r="CT364" i="16"/>
  <c r="CS365" i="16"/>
  <c r="CT365" i="16"/>
  <c r="CS366" i="16"/>
  <c r="CT366" i="16"/>
  <c r="CS367" i="16"/>
  <c r="CT367" i="16"/>
  <c r="CS368" i="16"/>
  <c r="CT368" i="16"/>
  <c r="CS369" i="16"/>
  <c r="CT369" i="16"/>
  <c r="CS370" i="16"/>
  <c r="CT370" i="16"/>
  <c r="CS371" i="16"/>
  <c r="CT371" i="16"/>
  <c r="CS372" i="16"/>
  <c r="CT372" i="16"/>
  <c r="CS373" i="16"/>
  <c r="CT373" i="16"/>
  <c r="CS374" i="16"/>
  <c r="CT374" i="16"/>
  <c r="CS375" i="16"/>
  <c r="CT375" i="16"/>
  <c r="CS376" i="16"/>
  <c r="CT376" i="16"/>
  <c r="CS377" i="16"/>
  <c r="CT377" i="16"/>
  <c r="CS378" i="16"/>
  <c r="CT378" i="16"/>
  <c r="CS379" i="16"/>
  <c r="CT379" i="16"/>
  <c r="CS380" i="16"/>
  <c r="CT380" i="16"/>
  <c r="CS381" i="16"/>
  <c r="CT381" i="16"/>
  <c r="CS382" i="16"/>
  <c r="CT382" i="16"/>
  <c r="CS383" i="16"/>
  <c r="CT383" i="16"/>
  <c r="CS384" i="16"/>
  <c r="CT384" i="16"/>
  <c r="CS385" i="16"/>
  <c r="CT385" i="16"/>
  <c r="CS386" i="16"/>
  <c r="CT386" i="16"/>
  <c r="CS387" i="16"/>
  <c r="CT387" i="16"/>
  <c r="CS388" i="16"/>
  <c r="CT388" i="16"/>
  <c r="CS389" i="16"/>
  <c r="CT389" i="16"/>
  <c r="CS390" i="16"/>
  <c r="CT390" i="16"/>
  <c r="CS391" i="16"/>
  <c r="CT391" i="16"/>
  <c r="CS392" i="16"/>
  <c r="CT392" i="16"/>
  <c r="CS393" i="16"/>
  <c r="CT393" i="16"/>
  <c r="CS394" i="16"/>
  <c r="CT394" i="16"/>
  <c r="CS395" i="16"/>
  <c r="CT395" i="16"/>
  <c r="CS396" i="16"/>
  <c r="CT396" i="16"/>
  <c r="CS397" i="16"/>
  <c r="CT397" i="16"/>
  <c r="CS398" i="16"/>
  <c r="CT398" i="16"/>
  <c r="CS399" i="16"/>
  <c r="CT399" i="16"/>
  <c r="CS400" i="16"/>
  <c r="CT400" i="16"/>
  <c r="CS401" i="16"/>
  <c r="CT401" i="16"/>
  <c r="CS402" i="16"/>
  <c r="CT402" i="16"/>
  <c r="CS403" i="16"/>
  <c r="CT403" i="16"/>
  <c r="CS404" i="16"/>
  <c r="CT404" i="16"/>
  <c r="CS405" i="16"/>
  <c r="CT405" i="16"/>
  <c r="CS406" i="16"/>
  <c r="CT406" i="16"/>
  <c r="CS407" i="16"/>
  <c r="CT407" i="16"/>
  <c r="CS408" i="16"/>
  <c r="CT408" i="16"/>
  <c r="CS409" i="16"/>
  <c r="CT409" i="16"/>
  <c r="CS410" i="16"/>
  <c r="CT410" i="16"/>
  <c r="CS411" i="16"/>
  <c r="CT411" i="16"/>
  <c r="CS412" i="16"/>
  <c r="CT412" i="16"/>
  <c r="CS413" i="16"/>
  <c r="CT413" i="16"/>
  <c r="CS414" i="16"/>
  <c r="CT414" i="16"/>
  <c r="CS415" i="16"/>
  <c r="CT415" i="16"/>
  <c r="CS416" i="16"/>
  <c r="CT416" i="16"/>
  <c r="CS417" i="16"/>
  <c r="CT417" i="16"/>
  <c r="CS418" i="16"/>
  <c r="CT418" i="16"/>
  <c r="CS419" i="16"/>
  <c r="CT419" i="16"/>
  <c r="CS420" i="16"/>
  <c r="CT420" i="16"/>
  <c r="CS421" i="16"/>
  <c r="CT421" i="16"/>
  <c r="CS422" i="16"/>
  <c r="CT422" i="16"/>
  <c r="CS423" i="16"/>
  <c r="CT423" i="16"/>
  <c r="CS424" i="16"/>
  <c r="CT424" i="16"/>
  <c r="CS425" i="16"/>
  <c r="CT425" i="16"/>
  <c r="CS426" i="16"/>
  <c r="CT426" i="16"/>
  <c r="CS427" i="16"/>
  <c r="CT427" i="16"/>
  <c r="CS428" i="16"/>
  <c r="CT428" i="16"/>
  <c r="CS429" i="16"/>
  <c r="CT429" i="16"/>
  <c r="CS430" i="16"/>
  <c r="CT430" i="16"/>
  <c r="CS431" i="16"/>
  <c r="CT431" i="16"/>
  <c r="CS432" i="16"/>
  <c r="CT432" i="16"/>
  <c r="CS433" i="16"/>
  <c r="CT433" i="16"/>
  <c r="CS434" i="16"/>
  <c r="CT434" i="16"/>
  <c r="CS435" i="16"/>
  <c r="CT435" i="16"/>
  <c r="CS436" i="16"/>
  <c r="CT436" i="16"/>
  <c r="CS437" i="16"/>
  <c r="CT437" i="16"/>
  <c r="CS438" i="16"/>
  <c r="CT438" i="16"/>
  <c r="CS439" i="16"/>
  <c r="CT439" i="16"/>
  <c r="CS440" i="16"/>
  <c r="CT440" i="16"/>
  <c r="CS441" i="16"/>
  <c r="CT441" i="16"/>
  <c r="CS442" i="16"/>
  <c r="CT442" i="16"/>
  <c r="CS443" i="16"/>
  <c r="CT443" i="16"/>
  <c r="CS444" i="16"/>
  <c r="CT444" i="16"/>
  <c r="CS445" i="16"/>
  <c r="CT445" i="16"/>
  <c r="CS446" i="16"/>
  <c r="CT446" i="16"/>
  <c r="CS447" i="16"/>
  <c r="CT447" i="16"/>
  <c r="CS448" i="16"/>
  <c r="CT448" i="16"/>
  <c r="CS449" i="16"/>
  <c r="CT449" i="16"/>
  <c r="CS450" i="16"/>
  <c r="CT450" i="16"/>
  <c r="CS451" i="16"/>
  <c r="CT451" i="16"/>
  <c r="CS452" i="16"/>
  <c r="CT452" i="16"/>
  <c r="CS453" i="16"/>
  <c r="CT453" i="16"/>
  <c r="CS454" i="16"/>
  <c r="CT454" i="16"/>
  <c r="CS455" i="16"/>
  <c r="CT455" i="16"/>
  <c r="CS456" i="16"/>
  <c r="CT456" i="16"/>
  <c r="CS457" i="16"/>
  <c r="CT457" i="16"/>
  <c r="CS458" i="16"/>
  <c r="CT458" i="16"/>
  <c r="CS459" i="16"/>
  <c r="CT459" i="16"/>
  <c r="CS460" i="16"/>
  <c r="CT460" i="16"/>
  <c r="CS461" i="16"/>
  <c r="CT461" i="16"/>
  <c r="CS462" i="16"/>
  <c r="CT462" i="16"/>
  <c r="CS463" i="16"/>
  <c r="CT463" i="16"/>
  <c r="CS464" i="16"/>
  <c r="CT464" i="16"/>
  <c r="CS465" i="16"/>
  <c r="CT465" i="16"/>
  <c r="CS466" i="16"/>
  <c r="CT466" i="16"/>
  <c r="CS467" i="16"/>
  <c r="CT467" i="16"/>
  <c r="CS468" i="16"/>
  <c r="CT468" i="16"/>
  <c r="CS469" i="16"/>
  <c r="CT469" i="16"/>
  <c r="CS470" i="16"/>
  <c r="CT470" i="16"/>
  <c r="CS471" i="16"/>
  <c r="CT471" i="16"/>
  <c r="CS472" i="16"/>
  <c r="CT472" i="16"/>
  <c r="CS473" i="16"/>
  <c r="CT473" i="16"/>
  <c r="CS474" i="16"/>
  <c r="CT474" i="16"/>
  <c r="CS475" i="16"/>
  <c r="CT475" i="16"/>
  <c r="CS476" i="16"/>
  <c r="CT476" i="16"/>
  <c r="CS477" i="16"/>
  <c r="CT477" i="16"/>
  <c r="CS478" i="16"/>
  <c r="CT478" i="16"/>
  <c r="CS479" i="16"/>
  <c r="CT479" i="16"/>
  <c r="CS480" i="16"/>
  <c r="CT480" i="16"/>
  <c r="CS481" i="16"/>
  <c r="CT481" i="16"/>
  <c r="CS482" i="16"/>
  <c r="CT482" i="16"/>
  <c r="CS483" i="16"/>
  <c r="CT483" i="16"/>
  <c r="CS484" i="16"/>
  <c r="CT484" i="16"/>
  <c r="CS485" i="16"/>
  <c r="CT485" i="16"/>
  <c r="CS486" i="16"/>
  <c r="CT486" i="16"/>
  <c r="CS487" i="16"/>
  <c r="CT487" i="16"/>
  <c r="CS488" i="16"/>
  <c r="CT488" i="16"/>
  <c r="CS489" i="16"/>
  <c r="CT489" i="16"/>
  <c r="CS490" i="16"/>
  <c r="CT490" i="16"/>
  <c r="CS491" i="16"/>
  <c r="CT491" i="16"/>
  <c r="CS492" i="16"/>
  <c r="CT492" i="16"/>
  <c r="CS493" i="16"/>
  <c r="CT493" i="16"/>
  <c r="CS494" i="16"/>
  <c r="CT494" i="16"/>
  <c r="CS495" i="16"/>
  <c r="CT495" i="16"/>
  <c r="CS496" i="16"/>
  <c r="CT496" i="16"/>
  <c r="CS497" i="16"/>
  <c r="CT497" i="16"/>
  <c r="CS498" i="16"/>
  <c r="CT498" i="16"/>
  <c r="CS499" i="16"/>
  <c r="CT499" i="16"/>
  <c r="CS500" i="16"/>
  <c r="CT500" i="16"/>
  <c r="CS501" i="16"/>
  <c r="CT501" i="16"/>
  <c r="CS502" i="16"/>
  <c r="CT502" i="16"/>
  <c r="CS503" i="16"/>
  <c r="CT503" i="16"/>
  <c r="CS504" i="16"/>
  <c r="CT504" i="16"/>
  <c r="CS505" i="16"/>
  <c r="CT505" i="16"/>
  <c r="CS506" i="16"/>
  <c r="CT506" i="16"/>
  <c r="CS507" i="16"/>
  <c r="CT507" i="16"/>
  <c r="CS508" i="16"/>
  <c r="CT508" i="16"/>
  <c r="CS509" i="16"/>
  <c r="CT509" i="16"/>
  <c r="CS510" i="16"/>
  <c r="CT510" i="16"/>
  <c r="CS511" i="16"/>
  <c r="CT511" i="16"/>
  <c r="CS512" i="16"/>
  <c r="CT512" i="16"/>
  <c r="CS513" i="16"/>
  <c r="CT513" i="16"/>
  <c r="CS514" i="16"/>
  <c r="CT514" i="16"/>
  <c r="CS515" i="16"/>
  <c r="CT515" i="16"/>
  <c r="CS516" i="16"/>
  <c r="CT516" i="16"/>
  <c r="CS517" i="16"/>
  <c r="CT517" i="16"/>
  <c r="CS518" i="16"/>
  <c r="CT518" i="16"/>
  <c r="CS519" i="16"/>
  <c r="CT519" i="16"/>
  <c r="CS520" i="16"/>
  <c r="CT520" i="16"/>
  <c r="CS521" i="16"/>
  <c r="CT521" i="16"/>
  <c r="CS522" i="16"/>
  <c r="CT522" i="16"/>
  <c r="CS523" i="16"/>
  <c r="CT523" i="16"/>
  <c r="CS524" i="16"/>
  <c r="CT524" i="16"/>
  <c r="CS525" i="16"/>
  <c r="CT525" i="16"/>
  <c r="CS526" i="16"/>
  <c r="CT526" i="16"/>
  <c r="CS527" i="16"/>
  <c r="CT527" i="16"/>
  <c r="CS528" i="16"/>
  <c r="CT528" i="16"/>
  <c r="CS529" i="16"/>
  <c r="CT529" i="16"/>
  <c r="CS530" i="16"/>
  <c r="CT530" i="16"/>
  <c r="CS531" i="16"/>
  <c r="CT531" i="16"/>
  <c r="CS532" i="16"/>
  <c r="CT532" i="16"/>
  <c r="CS533" i="16"/>
  <c r="CT533" i="16"/>
  <c r="CS534" i="16"/>
  <c r="CT534" i="16"/>
  <c r="CS535" i="16"/>
  <c r="CT535" i="16"/>
  <c r="CS536" i="16"/>
  <c r="CT536" i="16"/>
  <c r="CS537" i="16"/>
  <c r="CT537" i="16"/>
  <c r="CS538" i="16"/>
  <c r="CT538" i="16"/>
  <c r="CS539" i="16"/>
  <c r="CT539" i="16"/>
  <c r="CS540" i="16"/>
  <c r="CT540" i="16"/>
  <c r="CS541" i="16"/>
  <c r="CT541" i="16"/>
  <c r="CS542" i="16"/>
  <c r="CT542" i="16"/>
  <c r="CS543" i="16"/>
  <c r="CT543" i="16"/>
  <c r="CS544" i="16"/>
  <c r="CT544" i="16"/>
  <c r="CS545" i="16"/>
  <c r="CT545" i="16"/>
  <c r="CS546" i="16"/>
  <c r="CT546" i="16"/>
  <c r="CS547" i="16"/>
  <c r="CT547" i="16"/>
  <c r="CS548" i="16"/>
  <c r="CT548" i="16"/>
  <c r="CS549" i="16"/>
  <c r="CT549" i="16"/>
  <c r="CS550" i="16"/>
  <c r="CT550" i="16"/>
  <c r="CS551" i="16"/>
  <c r="CT551" i="16"/>
  <c r="CS552" i="16"/>
  <c r="CT552" i="16"/>
  <c r="CS553" i="16"/>
  <c r="CT553" i="16"/>
  <c r="CS554" i="16"/>
  <c r="CT554" i="16"/>
  <c r="CS555" i="16"/>
  <c r="CT555" i="16"/>
  <c r="CS556" i="16"/>
  <c r="CT556" i="16"/>
  <c r="CS557" i="16"/>
  <c r="CT557" i="16"/>
  <c r="CS558" i="16"/>
  <c r="CT558" i="16"/>
  <c r="CS559" i="16"/>
  <c r="CT559" i="16"/>
  <c r="CS560" i="16"/>
  <c r="CT560" i="16"/>
  <c r="CS561" i="16"/>
  <c r="CT561" i="16"/>
  <c r="CS562" i="16"/>
  <c r="CT562" i="16"/>
  <c r="CS563" i="16"/>
  <c r="CT563" i="16"/>
  <c r="CS564" i="16"/>
  <c r="CT564" i="16"/>
  <c r="CS565" i="16"/>
  <c r="CT565" i="16"/>
  <c r="CS566" i="16"/>
  <c r="CT566" i="16"/>
  <c r="CS567" i="16"/>
  <c r="CT567" i="16"/>
  <c r="CS568" i="16"/>
  <c r="CT568" i="16"/>
  <c r="CS569" i="16"/>
  <c r="CT569" i="16"/>
  <c r="CS570" i="16"/>
  <c r="CT570" i="16"/>
  <c r="CS571" i="16"/>
  <c r="CT571" i="16"/>
  <c r="CS572" i="16"/>
  <c r="CT572" i="16"/>
  <c r="CS573" i="16"/>
  <c r="CT573" i="16"/>
  <c r="CS574" i="16"/>
  <c r="CT574" i="16"/>
  <c r="CS575" i="16"/>
  <c r="CT575" i="16"/>
  <c r="CS576" i="16"/>
  <c r="CT576" i="16"/>
  <c r="CS577" i="16"/>
  <c r="CT577" i="16"/>
  <c r="CS578" i="16"/>
  <c r="CT578" i="16"/>
  <c r="CS579" i="16"/>
  <c r="CT579" i="16"/>
  <c r="CS580" i="16"/>
  <c r="CT580" i="16"/>
  <c r="CS581" i="16"/>
  <c r="CT581" i="16"/>
  <c r="CS582" i="16"/>
  <c r="CT582" i="16"/>
  <c r="CS583" i="16"/>
  <c r="CT583" i="16"/>
  <c r="CS584" i="16"/>
  <c r="CT584" i="16"/>
  <c r="CS585" i="16"/>
  <c r="CT585" i="16"/>
  <c r="CS586" i="16"/>
  <c r="CT586" i="16"/>
  <c r="CS587" i="16"/>
  <c r="CT587" i="16"/>
  <c r="CS588" i="16"/>
  <c r="CT588" i="16"/>
  <c r="CS589" i="16"/>
  <c r="CT589" i="16"/>
  <c r="CS590" i="16"/>
  <c r="CT590" i="16"/>
  <c r="CS591" i="16"/>
  <c r="CT591" i="16"/>
  <c r="CS592" i="16"/>
  <c r="CT592" i="16"/>
  <c r="CS593" i="16"/>
  <c r="CT593" i="16"/>
  <c r="CS594" i="16"/>
  <c r="CT594" i="16"/>
  <c r="CS595" i="16"/>
  <c r="CT595" i="16"/>
  <c r="CS596" i="16"/>
  <c r="CT596" i="16"/>
  <c r="CS597" i="16"/>
  <c r="CT597" i="16"/>
  <c r="CS598" i="16"/>
  <c r="CT598" i="16"/>
  <c r="CS599" i="16"/>
  <c r="CT599" i="16"/>
  <c r="CS600" i="16"/>
  <c r="CT600" i="16"/>
  <c r="CS601" i="16"/>
  <c r="CT601" i="16"/>
  <c r="CS602" i="16"/>
  <c r="CT602" i="16"/>
  <c r="CS603" i="16"/>
  <c r="CT603" i="16"/>
  <c r="CS604" i="16"/>
  <c r="CT604" i="16"/>
  <c r="CS605" i="16"/>
  <c r="CT605" i="16"/>
  <c r="CS606" i="16"/>
  <c r="CT606" i="16"/>
  <c r="CS607" i="16"/>
  <c r="CT607" i="16"/>
  <c r="CS608" i="16"/>
  <c r="CT608" i="16"/>
  <c r="CS609" i="16"/>
  <c r="CT609" i="16"/>
  <c r="CS610" i="16"/>
  <c r="CT610" i="16"/>
  <c r="CS611" i="16"/>
  <c r="CT611" i="16"/>
  <c r="CS612" i="16"/>
  <c r="CT612" i="16"/>
  <c r="CS613" i="16"/>
  <c r="CT613" i="16"/>
  <c r="CS614" i="16"/>
  <c r="CT614" i="16"/>
  <c r="CS615" i="16"/>
  <c r="CT615" i="16"/>
  <c r="CS616" i="16"/>
  <c r="CT616" i="16"/>
  <c r="CS617" i="16"/>
  <c r="CT617" i="16"/>
  <c r="CS618" i="16"/>
  <c r="CT618" i="16"/>
  <c r="CS619" i="16"/>
  <c r="CT619" i="16"/>
  <c r="CS620" i="16"/>
  <c r="CT620" i="16"/>
  <c r="CS621" i="16"/>
  <c r="CT621" i="16"/>
  <c r="CS622" i="16"/>
  <c r="CT622" i="16"/>
  <c r="CS623" i="16"/>
  <c r="CT623" i="16"/>
  <c r="CS624" i="16"/>
  <c r="CT624" i="16"/>
  <c r="CS625" i="16"/>
  <c r="CT625" i="16"/>
  <c r="CS626" i="16"/>
  <c r="CT626" i="16"/>
  <c r="CS627" i="16"/>
  <c r="CT627" i="16"/>
  <c r="CS628" i="16"/>
  <c r="CT628" i="16"/>
  <c r="CS629" i="16"/>
  <c r="CT629" i="16"/>
  <c r="CS630" i="16"/>
  <c r="CT630" i="16"/>
  <c r="CS631" i="16"/>
  <c r="CT631" i="16"/>
  <c r="CS632" i="16"/>
  <c r="CT632" i="16"/>
  <c r="CS633" i="16"/>
  <c r="CT633" i="16"/>
  <c r="CS634" i="16"/>
  <c r="CT634" i="16"/>
  <c r="CS635" i="16"/>
  <c r="CT635" i="16"/>
  <c r="CS636" i="16"/>
  <c r="CT636" i="16"/>
  <c r="CS637" i="16"/>
  <c r="CT637" i="16"/>
  <c r="CS638" i="16"/>
  <c r="CT638" i="16"/>
  <c r="CS639" i="16"/>
  <c r="CT639" i="16"/>
  <c r="CS640" i="16"/>
  <c r="CT640" i="16"/>
  <c r="CS641" i="16"/>
  <c r="CT641" i="16"/>
  <c r="CS642" i="16"/>
  <c r="CT642" i="16"/>
  <c r="CS643" i="16"/>
  <c r="CT643" i="16"/>
  <c r="CS644" i="16"/>
  <c r="CT644" i="16"/>
  <c r="CS645" i="16"/>
  <c r="CT645" i="16"/>
  <c r="CS646" i="16"/>
  <c r="CT646" i="16"/>
  <c r="CS647" i="16"/>
  <c r="CT647" i="16"/>
  <c r="CS648" i="16"/>
  <c r="CT648" i="16"/>
  <c r="CS649" i="16"/>
  <c r="CT649" i="16"/>
  <c r="CS650" i="16"/>
  <c r="CT650" i="16"/>
  <c r="CS651" i="16"/>
  <c r="CT651" i="16"/>
  <c r="CS652" i="16"/>
  <c r="CT652" i="16"/>
  <c r="CS653" i="16"/>
  <c r="CT653" i="16"/>
  <c r="CS654" i="16"/>
  <c r="CT654" i="16"/>
  <c r="CS655" i="16"/>
  <c r="CT655" i="16"/>
  <c r="CS656" i="16"/>
  <c r="CT656" i="16"/>
  <c r="CS657" i="16"/>
  <c r="CT657" i="16"/>
  <c r="CS658" i="16"/>
  <c r="CT658" i="16"/>
  <c r="CS659" i="16"/>
  <c r="CT659" i="16"/>
  <c r="CS660" i="16"/>
  <c r="CT660" i="16"/>
  <c r="CS661" i="16"/>
  <c r="CT661" i="16"/>
  <c r="CS662" i="16"/>
  <c r="CT662" i="16"/>
  <c r="CS663" i="16"/>
  <c r="CT663" i="16"/>
  <c r="CS664" i="16"/>
  <c r="CT664" i="16"/>
  <c r="CS665" i="16"/>
  <c r="CT665" i="16"/>
  <c r="CS666" i="16"/>
  <c r="CT666" i="16"/>
  <c r="CS667" i="16"/>
  <c r="CT667" i="16"/>
  <c r="CS668" i="16"/>
  <c r="CT668" i="16"/>
  <c r="CS669" i="16"/>
  <c r="CT669" i="16"/>
  <c r="CS670" i="16"/>
  <c r="CT670" i="16"/>
  <c r="CS671" i="16"/>
  <c r="CT671" i="16"/>
  <c r="CS672" i="16"/>
  <c r="CT672" i="16"/>
  <c r="CS673" i="16"/>
  <c r="CT673" i="16"/>
  <c r="CS674" i="16"/>
  <c r="CT674" i="16"/>
  <c r="CS675" i="16"/>
  <c r="CT675" i="16"/>
  <c r="CS676" i="16"/>
  <c r="CT676" i="16"/>
  <c r="CS677" i="16"/>
  <c r="CT677" i="16"/>
  <c r="CS678" i="16"/>
  <c r="CT678" i="16"/>
  <c r="CS679" i="16"/>
  <c r="CT679" i="16"/>
  <c r="CS680" i="16"/>
  <c r="CT680" i="16"/>
  <c r="CS681" i="16"/>
  <c r="CT681" i="16"/>
  <c r="CS682" i="16"/>
  <c r="CT682" i="16"/>
  <c r="CS683" i="16"/>
  <c r="CT683" i="16"/>
  <c r="CS684" i="16"/>
  <c r="CT684" i="16"/>
  <c r="CS685" i="16"/>
  <c r="CT685" i="16"/>
  <c r="CS686" i="16"/>
  <c r="CT686" i="16"/>
  <c r="CS687" i="16"/>
  <c r="CT687" i="16"/>
  <c r="CS688" i="16"/>
  <c r="CT688" i="16"/>
  <c r="CS689" i="16"/>
  <c r="CT689" i="16"/>
  <c r="CS690" i="16"/>
  <c r="CT690" i="16"/>
  <c r="CS691" i="16"/>
  <c r="CT691" i="16"/>
  <c r="CS692" i="16"/>
  <c r="CT692" i="16"/>
  <c r="CS693" i="16"/>
  <c r="CT693" i="16"/>
  <c r="CS694" i="16"/>
  <c r="CT694" i="16"/>
  <c r="CS695" i="16"/>
  <c r="CT695" i="16"/>
  <c r="CS696" i="16"/>
  <c r="CT696" i="16"/>
  <c r="CS697" i="16"/>
  <c r="CT697" i="16"/>
  <c r="CS698" i="16"/>
  <c r="CT698" i="16"/>
  <c r="CS699" i="16"/>
  <c r="CT699" i="16"/>
  <c r="CS700" i="16"/>
  <c r="CT700" i="16"/>
  <c r="CS701" i="16"/>
  <c r="CT701" i="16"/>
  <c r="CS702" i="16"/>
  <c r="CT702" i="16"/>
  <c r="CS703" i="16"/>
  <c r="CT703" i="16"/>
  <c r="CS704" i="16"/>
  <c r="CT704" i="16"/>
  <c r="CS705" i="16"/>
  <c r="CT705" i="16"/>
  <c r="CS706" i="16"/>
  <c r="CT706" i="16"/>
  <c r="CS707" i="16"/>
  <c r="CT707" i="16"/>
  <c r="CS708" i="16"/>
  <c r="CT708" i="16"/>
  <c r="CS709" i="16"/>
  <c r="CT709" i="16"/>
  <c r="CS710" i="16"/>
  <c r="CT710" i="16"/>
  <c r="CS711" i="16"/>
  <c r="CT711" i="16"/>
  <c r="CS712" i="16"/>
  <c r="CT712" i="16"/>
  <c r="CS713" i="16"/>
  <c r="CT713" i="16"/>
  <c r="CS714" i="16"/>
  <c r="CT714" i="16"/>
  <c r="CS715" i="16"/>
  <c r="CT715" i="16"/>
  <c r="CS716" i="16"/>
  <c r="CT716" i="16"/>
  <c r="CS717" i="16"/>
  <c r="CT717" i="16"/>
  <c r="CS718" i="16"/>
  <c r="CT718" i="16"/>
  <c r="CS719" i="16"/>
  <c r="CT719" i="16"/>
  <c r="CS720" i="16"/>
  <c r="CT720" i="16"/>
  <c r="CS721" i="16"/>
  <c r="CT721" i="16"/>
  <c r="CS722" i="16"/>
  <c r="CT722" i="16"/>
  <c r="CS723" i="16"/>
  <c r="CT723" i="16"/>
  <c r="CS724" i="16"/>
  <c r="CT724" i="16"/>
  <c r="CS725" i="16"/>
  <c r="CT725" i="16"/>
  <c r="CS726" i="16"/>
  <c r="CT726" i="16"/>
  <c r="CS727" i="16"/>
  <c r="CT727" i="16"/>
  <c r="CS728" i="16"/>
  <c r="CT728" i="16"/>
  <c r="CS729" i="16"/>
  <c r="CT729" i="16"/>
  <c r="CS730" i="16"/>
  <c r="CT730" i="16"/>
  <c r="CS731" i="16"/>
  <c r="CT731" i="16"/>
  <c r="CS732" i="16"/>
  <c r="CT732" i="16"/>
  <c r="CS733" i="16"/>
  <c r="CT733" i="16"/>
  <c r="CS734" i="16"/>
  <c r="CT734" i="16"/>
  <c r="CS735" i="16"/>
  <c r="CT735" i="16"/>
  <c r="CS736" i="16"/>
  <c r="CT736" i="16"/>
  <c r="CS737" i="16"/>
  <c r="CT737" i="16"/>
  <c r="CS738" i="16"/>
  <c r="CT738" i="16"/>
  <c r="CS739" i="16"/>
  <c r="CT739" i="16"/>
  <c r="CS740" i="16"/>
  <c r="CT740" i="16"/>
  <c r="CS741" i="16"/>
  <c r="CT741" i="16"/>
  <c r="CS742" i="16"/>
  <c r="CT742" i="16"/>
  <c r="CS743" i="16"/>
  <c r="CT743" i="16"/>
  <c r="CS744" i="16"/>
  <c r="CT744" i="16"/>
  <c r="CS745" i="16"/>
  <c r="CT745" i="16"/>
  <c r="CS746" i="16"/>
  <c r="CT746" i="16"/>
  <c r="CS747" i="16"/>
  <c r="CT747" i="16"/>
  <c r="CS748" i="16"/>
  <c r="CT748" i="16"/>
  <c r="CS749" i="16"/>
  <c r="CT749" i="16"/>
  <c r="CS750" i="16"/>
  <c r="CT750" i="16"/>
  <c r="CS751" i="16"/>
  <c r="CT751" i="16"/>
  <c r="CS752" i="16"/>
  <c r="CT752" i="16"/>
  <c r="CS753" i="16"/>
  <c r="CT753" i="16"/>
  <c r="CS754" i="16"/>
  <c r="CT754" i="16"/>
  <c r="CS755" i="16"/>
  <c r="CT755" i="16"/>
  <c r="CS756" i="16"/>
  <c r="CT756" i="16"/>
  <c r="CS757" i="16"/>
  <c r="CT757" i="16"/>
  <c r="CS758" i="16"/>
  <c r="CT758" i="16"/>
  <c r="CS759" i="16"/>
  <c r="CT759" i="16"/>
  <c r="CS760" i="16"/>
  <c r="CT760" i="16"/>
  <c r="CS761" i="16"/>
  <c r="CT761" i="16"/>
  <c r="CS762" i="16"/>
  <c r="CT762" i="16"/>
  <c r="CS763" i="16"/>
  <c r="CT763" i="16"/>
  <c r="CS764" i="16"/>
  <c r="CT764" i="16"/>
  <c r="CS765" i="16"/>
  <c r="CT765" i="16"/>
  <c r="CS766" i="16"/>
  <c r="CT766" i="16"/>
  <c r="CS767" i="16"/>
  <c r="CT767" i="16"/>
  <c r="CS768" i="16"/>
  <c r="CT768" i="16"/>
  <c r="CS769" i="16"/>
  <c r="CT769" i="16"/>
  <c r="CS770" i="16"/>
  <c r="CT770" i="16"/>
  <c r="CS771" i="16"/>
  <c r="CT771" i="16"/>
  <c r="CS772" i="16"/>
  <c r="CT772" i="16"/>
  <c r="CS773" i="16"/>
  <c r="CT773" i="16"/>
  <c r="CS774" i="16"/>
  <c r="CT774" i="16"/>
  <c r="CS775" i="16"/>
  <c r="CT775" i="16"/>
  <c r="CS776" i="16"/>
  <c r="CT776" i="16"/>
  <c r="CS777" i="16"/>
  <c r="CT777" i="16"/>
  <c r="CS778" i="16"/>
  <c r="CT778" i="16"/>
  <c r="CS779" i="16"/>
  <c r="CT779" i="16"/>
  <c r="CS780" i="16"/>
  <c r="CT780" i="16"/>
  <c r="CS781" i="16"/>
  <c r="CT781" i="16"/>
  <c r="CS782" i="16"/>
  <c r="CT782" i="16"/>
  <c r="CS783" i="16"/>
  <c r="CT783" i="16"/>
  <c r="CS784" i="16"/>
  <c r="CT784" i="16"/>
  <c r="CS785" i="16"/>
  <c r="CT785" i="16"/>
  <c r="CS786" i="16"/>
  <c r="CT786" i="16"/>
  <c r="CS787" i="16"/>
  <c r="CT787" i="16"/>
  <c r="CS788" i="16"/>
  <c r="CT788" i="16"/>
  <c r="CS789" i="16"/>
  <c r="CT789" i="16"/>
  <c r="CS790" i="16"/>
  <c r="CT790" i="16"/>
  <c r="CS791" i="16"/>
  <c r="CT791" i="16"/>
  <c r="CS792" i="16"/>
  <c r="CT792" i="16"/>
  <c r="CS793" i="16"/>
  <c r="CT793" i="16"/>
  <c r="CS794" i="16"/>
  <c r="CT794" i="16"/>
  <c r="CS795" i="16"/>
  <c r="CT795" i="16"/>
  <c r="CS796" i="16"/>
  <c r="CT796" i="16"/>
  <c r="CS797" i="16"/>
  <c r="CT797" i="16"/>
  <c r="CS798" i="16"/>
  <c r="CT798" i="16"/>
  <c r="CS799" i="16"/>
  <c r="CT799" i="16"/>
  <c r="CS800" i="16"/>
  <c r="CT800" i="16"/>
  <c r="CS801" i="16"/>
  <c r="CT801" i="16"/>
  <c r="CS802" i="16"/>
  <c r="CT802" i="16"/>
  <c r="CS803" i="16"/>
  <c r="CT803" i="16"/>
  <c r="CS804" i="16"/>
  <c r="CT804" i="16"/>
  <c r="CS805" i="16"/>
  <c r="CT805" i="16"/>
  <c r="CS806" i="16"/>
  <c r="CT806" i="16"/>
  <c r="CS807" i="16"/>
  <c r="CT807" i="16"/>
  <c r="CS808" i="16"/>
  <c r="CT808" i="16"/>
  <c r="CS809" i="16"/>
  <c r="CT809" i="16"/>
  <c r="CS810" i="16"/>
  <c r="CT810" i="16"/>
  <c r="CS811" i="16"/>
  <c r="CT811" i="16"/>
  <c r="CS812" i="16"/>
  <c r="CT812" i="16"/>
  <c r="CS813" i="16"/>
  <c r="CT813" i="16"/>
  <c r="CS814" i="16"/>
  <c r="CT814" i="16"/>
  <c r="CS815" i="16"/>
  <c r="CT815" i="16"/>
  <c r="CS816" i="16"/>
  <c r="CT816" i="16"/>
  <c r="CS817" i="16"/>
  <c r="CT817" i="16"/>
  <c r="CS818" i="16"/>
  <c r="CT818" i="16"/>
  <c r="CS819" i="16"/>
  <c r="CT819" i="16"/>
  <c r="CS820" i="16"/>
  <c r="CT820" i="16"/>
  <c r="CS821" i="16"/>
  <c r="CT821" i="16"/>
  <c r="CS822" i="16"/>
  <c r="CT822" i="16"/>
  <c r="CS823" i="16"/>
  <c r="CT823" i="16"/>
  <c r="CS824" i="16"/>
  <c r="CT824" i="16"/>
  <c r="CS825" i="16"/>
  <c r="CT825" i="16"/>
  <c r="CS826" i="16"/>
  <c r="CT826" i="16"/>
  <c r="CS827" i="16"/>
  <c r="CT827" i="16"/>
  <c r="CS828" i="16"/>
  <c r="CT828" i="16"/>
  <c r="CS829" i="16"/>
  <c r="CT829" i="16"/>
  <c r="CS830" i="16"/>
  <c r="CT830" i="16"/>
  <c r="CS831" i="16"/>
  <c r="CT831" i="16"/>
  <c r="CS832" i="16"/>
  <c r="CT832" i="16"/>
  <c r="CS833" i="16"/>
  <c r="CT833" i="16"/>
  <c r="CS834" i="16"/>
  <c r="CT834" i="16"/>
  <c r="CS835" i="16"/>
  <c r="CT835" i="16"/>
  <c r="CS836" i="16"/>
  <c r="CT836" i="16"/>
  <c r="CS837" i="16"/>
  <c r="CT837" i="16"/>
  <c r="CS838" i="16"/>
  <c r="CT838" i="16"/>
  <c r="CS839" i="16"/>
  <c r="CT839" i="16"/>
  <c r="CS840" i="16"/>
  <c r="CT840" i="16"/>
  <c r="CS841" i="16"/>
  <c r="CT841" i="16"/>
  <c r="CS842" i="16"/>
  <c r="CT842" i="16"/>
  <c r="CS843" i="16"/>
  <c r="CT843" i="16"/>
  <c r="CS844" i="16"/>
  <c r="CT844" i="16"/>
  <c r="CS845" i="16"/>
  <c r="CT845" i="16"/>
  <c r="CS846" i="16"/>
  <c r="CT846" i="16"/>
  <c r="CS847" i="16"/>
  <c r="CT847" i="16"/>
  <c r="CS848" i="16"/>
  <c r="CT848" i="16"/>
  <c r="CS849" i="16"/>
  <c r="CT849" i="16"/>
  <c r="CS850" i="16"/>
  <c r="CT850" i="16"/>
  <c r="CS851" i="16"/>
  <c r="CT851" i="16"/>
  <c r="CS852" i="16"/>
  <c r="CT852" i="16"/>
  <c r="CS853" i="16"/>
  <c r="CT853" i="16"/>
  <c r="CS854" i="16"/>
  <c r="CT854" i="16"/>
  <c r="CS855" i="16"/>
  <c r="CT855" i="16"/>
  <c r="CS856" i="16"/>
  <c r="CT856" i="16"/>
  <c r="CS857" i="16"/>
  <c r="CT857" i="16"/>
  <c r="CS858" i="16"/>
  <c r="CT858" i="16"/>
  <c r="CS859" i="16"/>
  <c r="CT859" i="16"/>
  <c r="CS860" i="16"/>
  <c r="CT860" i="16"/>
  <c r="CS861" i="16"/>
  <c r="CT861" i="16"/>
  <c r="CS862" i="16"/>
  <c r="CT862" i="16"/>
  <c r="CS863" i="16"/>
  <c r="CT863" i="16"/>
  <c r="CS864" i="16"/>
  <c r="CT864" i="16"/>
  <c r="CS865" i="16"/>
  <c r="CT865" i="16"/>
  <c r="CS866" i="16"/>
  <c r="CT866" i="16"/>
  <c r="CS867" i="16"/>
  <c r="CT867" i="16"/>
  <c r="CS868" i="16"/>
  <c r="CT868" i="16"/>
  <c r="CS869" i="16"/>
  <c r="CT869" i="16"/>
  <c r="CS870" i="16"/>
  <c r="CT870" i="16"/>
  <c r="CS871" i="16"/>
  <c r="CT871" i="16"/>
  <c r="CS872" i="16"/>
  <c r="CT872" i="16"/>
  <c r="CS873" i="16"/>
  <c r="CT873" i="16"/>
  <c r="CS874" i="16"/>
  <c r="CT874" i="16"/>
  <c r="CS875" i="16"/>
  <c r="CT875" i="16"/>
  <c r="CS876" i="16"/>
  <c r="CT876" i="16"/>
  <c r="CS877" i="16"/>
  <c r="CT877" i="16"/>
  <c r="CS878" i="16"/>
  <c r="CT878" i="16"/>
  <c r="CS879" i="16"/>
  <c r="CT879" i="16"/>
  <c r="CS880" i="16"/>
  <c r="CT880" i="16"/>
  <c r="CS881" i="16"/>
  <c r="CT881" i="16"/>
  <c r="CS882" i="16"/>
  <c r="CT882" i="16"/>
  <c r="CS883" i="16"/>
  <c r="CT883" i="16"/>
  <c r="CS884" i="16"/>
  <c r="CT884" i="16"/>
  <c r="CS885" i="16"/>
  <c r="CT885" i="16"/>
  <c r="CS886" i="16"/>
  <c r="CT886" i="16"/>
  <c r="CS887" i="16"/>
  <c r="CT887" i="16"/>
  <c r="CS888" i="16"/>
  <c r="CT888" i="16"/>
  <c r="CS889" i="16"/>
  <c r="CT889" i="16"/>
  <c r="CS890" i="16"/>
  <c r="CT890" i="16"/>
  <c r="CS891" i="16"/>
  <c r="CT891" i="16"/>
  <c r="CS892" i="16"/>
  <c r="CT892" i="16"/>
  <c r="CS893" i="16"/>
  <c r="CT893" i="16"/>
  <c r="CS894" i="16"/>
  <c r="CT894" i="16"/>
  <c r="CS895" i="16"/>
  <c r="CT895" i="16"/>
  <c r="CS896" i="16"/>
  <c r="CT896" i="16"/>
  <c r="CS897" i="16"/>
  <c r="CT897" i="16"/>
  <c r="CS898" i="16"/>
  <c r="CT898" i="16"/>
  <c r="CS899" i="16"/>
  <c r="CT899" i="16"/>
  <c r="CS900" i="16"/>
  <c r="CT900" i="16"/>
  <c r="CS901" i="16"/>
  <c r="CT901" i="16"/>
  <c r="CS902" i="16"/>
  <c r="CT902" i="16"/>
  <c r="CS903" i="16"/>
  <c r="CT903" i="16"/>
  <c r="CS904" i="16"/>
  <c r="CT904" i="16"/>
  <c r="CS905" i="16"/>
  <c r="CT905" i="16"/>
  <c r="CS906" i="16"/>
  <c r="CT906" i="16"/>
  <c r="CS907" i="16"/>
  <c r="CT907" i="16"/>
  <c r="CS908" i="16"/>
  <c r="CT908" i="16"/>
  <c r="CS909" i="16"/>
  <c r="CT909" i="16"/>
  <c r="CS910" i="16"/>
  <c r="CT910" i="16"/>
  <c r="CS911" i="16"/>
  <c r="CT911" i="16"/>
  <c r="CS912" i="16"/>
  <c r="CT912" i="16"/>
  <c r="CS913" i="16"/>
  <c r="CT913" i="16"/>
  <c r="CS914" i="16"/>
  <c r="CT914" i="16"/>
  <c r="CS915" i="16"/>
  <c r="CT915" i="16"/>
  <c r="CS916" i="16"/>
  <c r="CT916" i="16"/>
  <c r="CS917" i="16"/>
  <c r="CT917" i="16"/>
  <c r="CS918" i="16"/>
  <c r="CT918" i="16"/>
  <c r="CS919" i="16"/>
  <c r="CT919" i="16"/>
  <c r="CS920" i="16"/>
  <c r="CT920" i="16"/>
  <c r="CS921" i="16"/>
  <c r="CT921" i="16"/>
  <c r="CS922" i="16"/>
  <c r="CT922" i="16"/>
  <c r="CS923" i="16"/>
  <c r="CT923" i="16"/>
  <c r="CS924" i="16"/>
  <c r="CT924" i="16"/>
  <c r="CS925" i="16"/>
  <c r="CT925" i="16"/>
  <c r="CS926" i="16"/>
  <c r="CT926" i="16"/>
  <c r="CS927" i="16"/>
  <c r="CT927" i="16"/>
  <c r="CS928" i="16"/>
  <c r="CT928" i="16"/>
  <c r="CS929" i="16"/>
  <c r="CT929" i="16"/>
  <c r="CS930" i="16"/>
  <c r="CT930" i="16"/>
  <c r="CS931" i="16"/>
  <c r="CT931" i="16"/>
  <c r="CS932" i="16"/>
  <c r="CT932" i="16"/>
  <c r="CS933" i="16"/>
  <c r="CT933" i="16"/>
  <c r="CS934" i="16"/>
  <c r="CT934" i="16"/>
  <c r="CS935" i="16"/>
  <c r="CT935" i="16"/>
  <c r="CS936" i="16"/>
  <c r="CT936" i="16"/>
  <c r="CS937" i="16"/>
  <c r="CT937" i="16"/>
  <c r="CS938" i="16"/>
  <c r="CT938" i="16"/>
  <c r="CS939" i="16"/>
  <c r="CT939" i="16"/>
  <c r="CS940" i="16"/>
  <c r="CT940" i="16"/>
  <c r="CS941" i="16"/>
  <c r="CT941" i="16"/>
  <c r="CS942" i="16"/>
  <c r="CT942" i="16"/>
  <c r="CS943" i="16"/>
  <c r="CT943" i="16"/>
  <c r="CS944" i="16"/>
  <c r="CT944" i="16"/>
  <c r="CS945" i="16"/>
  <c r="CT945" i="16"/>
  <c r="CS946" i="16"/>
  <c r="CT946" i="16"/>
  <c r="CS947" i="16"/>
  <c r="CT947" i="16"/>
  <c r="CS948" i="16"/>
  <c r="CT948" i="16"/>
  <c r="CS949" i="16"/>
  <c r="CT949" i="16"/>
  <c r="CS950" i="16"/>
  <c r="CT950" i="16"/>
  <c r="CS951" i="16"/>
  <c r="CT951" i="16"/>
  <c r="CS952" i="16"/>
  <c r="CT952" i="16"/>
  <c r="CS953" i="16"/>
  <c r="CT953" i="16"/>
  <c r="CS954" i="16"/>
  <c r="CT954" i="16"/>
  <c r="CS955" i="16"/>
  <c r="CT955" i="16"/>
  <c r="CS956" i="16"/>
  <c r="CT956" i="16"/>
  <c r="CS957" i="16"/>
  <c r="CT957" i="16"/>
  <c r="CS958" i="16"/>
  <c r="CT958" i="16"/>
  <c r="CS959" i="16"/>
  <c r="CT959" i="16"/>
  <c r="CS960" i="16"/>
  <c r="CT960" i="16"/>
  <c r="CS961" i="16"/>
  <c r="CT961" i="16"/>
  <c r="CS962" i="16"/>
  <c r="CT962" i="16"/>
  <c r="CS963" i="16"/>
  <c r="CT963" i="16"/>
  <c r="CS964" i="16"/>
  <c r="CT964" i="16"/>
  <c r="CS965" i="16"/>
  <c r="CT965" i="16"/>
  <c r="CS966" i="16"/>
  <c r="CT966" i="16"/>
  <c r="CS967" i="16"/>
  <c r="CT967" i="16"/>
  <c r="CS968" i="16"/>
  <c r="CT968" i="16"/>
  <c r="CS969" i="16"/>
  <c r="CT969" i="16"/>
  <c r="CS970" i="16"/>
  <c r="CT970" i="16"/>
  <c r="CS971" i="16"/>
  <c r="CT971" i="16"/>
  <c r="CS972" i="16"/>
  <c r="CT972" i="16"/>
  <c r="CS973" i="16"/>
  <c r="CT973" i="16"/>
  <c r="CS974" i="16"/>
  <c r="CT974" i="16"/>
  <c r="CS975" i="16"/>
  <c r="CT975" i="16"/>
  <c r="CS976" i="16"/>
  <c r="CT976" i="16"/>
  <c r="CS977" i="16"/>
  <c r="CT977" i="16"/>
  <c r="CS978" i="16"/>
  <c r="CT978" i="16"/>
  <c r="CS979" i="16"/>
  <c r="CT979" i="16"/>
  <c r="CS980" i="16"/>
  <c r="CT980" i="16"/>
  <c r="CS981" i="16"/>
  <c r="CT981" i="16"/>
  <c r="CS982" i="16"/>
  <c r="CT982" i="16"/>
  <c r="CS983" i="16"/>
  <c r="CT983" i="16"/>
  <c r="CS984" i="16"/>
  <c r="CT984" i="16"/>
  <c r="CS985" i="16"/>
  <c r="CT985" i="16"/>
  <c r="CS986" i="16"/>
  <c r="CT986" i="16"/>
  <c r="CS987" i="16"/>
  <c r="CT987" i="16"/>
  <c r="CS988" i="16"/>
  <c r="CT988" i="16"/>
  <c r="CS989" i="16"/>
  <c r="CT989" i="16"/>
  <c r="CS990" i="16"/>
  <c r="CT990" i="16"/>
  <c r="CS991" i="16"/>
  <c r="CT991" i="16"/>
  <c r="CS992" i="16"/>
  <c r="CT992" i="16"/>
  <c r="CS993" i="16"/>
  <c r="CT993" i="16"/>
  <c r="CS994" i="16"/>
  <c r="CT994" i="16"/>
  <c r="CS995" i="16"/>
  <c r="CT995" i="16"/>
  <c r="CS996" i="16"/>
  <c r="CT996" i="16"/>
  <c r="CS997" i="16"/>
  <c r="CT997" i="16"/>
  <c r="CS998" i="16"/>
  <c r="CT998" i="16"/>
  <c r="CS999" i="16"/>
  <c r="CT999" i="16"/>
  <c r="CS1000" i="16"/>
  <c r="CT1000" i="16"/>
  <c r="CS1001" i="16"/>
  <c r="CT1001" i="16"/>
  <c r="CS1002" i="16"/>
  <c r="CT1002" i="16"/>
  <c r="CS1003" i="16"/>
  <c r="CT1003" i="16"/>
  <c r="CS1004" i="16"/>
  <c r="CT1004" i="16"/>
  <c r="CS1005" i="16"/>
  <c r="CT1005" i="16"/>
  <c r="CS1006" i="16"/>
  <c r="CT1006" i="16"/>
  <c r="CS1007" i="16"/>
  <c r="CT1007" i="16"/>
  <c r="CS1008" i="16"/>
  <c r="CT1008" i="16"/>
  <c r="CS1009" i="16"/>
  <c r="CT1009" i="16"/>
  <c r="CS1010" i="16"/>
  <c r="CT1010" i="16"/>
  <c r="CS1011" i="16"/>
  <c r="CT1011" i="16"/>
  <c r="CS1012" i="16"/>
  <c r="CT1012" i="16"/>
  <c r="CS1013" i="16"/>
  <c r="CT1013" i="16"/>
  <c r="CS1014" i="16"/>
  <c r="CT1014" i="16"/>
  <c r="CS1015" i="16"/>
  <c r="CT1015" i="16"/>
  <c r="CS1016" i="16"/>
  <c r="CT1016" i="16"/>
  <c r="BO12" i="16"/>
  <c r="CT17" i="16" s="1"/>
  <c r="AP1" i="16" l="1"/>
  <c r="AV1" i="16"/>
  <c r="AW1" i="16"/>
  <c r="AR2" i="16"/>
  <c r="AT1" i="16"/>
  <c r="FK14" i="16"/>
  <c r="CT20" i="16"/>
  <c r="CT19" i="16"/>
  <c r="CT18" i="16"/>
  <c r="FN17" i="16" l="1"/>
  <c r="FK17" i="16"/>
  <c r="AY1" i="16"/>
  <c r="AT2" i="16"/>
  <c r="BB1" i="16"/>
  <c r="BB2" i="16" s="1"/>
  <c r="AW2" i="16"/>
  <c r="BA1" i="16"/>
  <c r="AV2" i="16"/>
  <c r="AU1" i="16"/>
  <c r="FG24" i="16" a="1"/>
  <c r="FG24" i="16" s="1"/>
  <c r="FG25" i="16" a="1"/>
  <c r="FG25" i="16" s="1"/>
  <c r="FG26" i="16" a="1"/>
  <c r="FG26" i="16" s="1"/>
  <c r="FG27" i="16" a="1"/>
  <c r="FG27" i="16" s="1"/>
  <c r="FG33" i="16" a="1"/>
  <c r="FG33" i="16" s="1"/>
  <c r="FG34" i="16" a="1"/>
  <c r="FG34" i="16" s="1"/>
  <c r="FG40" i="16" a="1"/>
  <c r="FG40" i="16" s="1"/>
  <c r="FG41" i="16" a="1"/>
  <c r="FG41" i="16" s="1"/>
  <c r="FG43" i="16" a="1"/>
  <c r="FG43" i="16" s="1"/>
  <c r="FG44" i="16" a="1"/>
  <c r="FG44" i="16" s="1"/>
  <c r="FG49" i="16" a="1"/>
  <c r="FG49" i="16" s="1"/>
  <c r="FG56" i="16" a="1"/>
  <c r="FG56" i="16" s="1"/>
  <c r="FG57" i="16" a="1"/>
  <c r="FG57" i="16" s="1"/>
  <c r="FH60" i="16" a="1"/>
  <c r="FH60" i="16" s="1"/>
  <c r="FH63" i="16" a="1"/>
  <c r="FH63" i="16" s="1"/>
  <c r="FG72" i="16" a="1"/>
  <c r="FG72" i="16" s="1"/>
  <c r="FG75" i="16" a="1"/>
  <c r="FG75" i="16" s="1"/>
  <c r="FG79" i="16" a="1"/>
  <c r="FG79" i="16" s="1"/>
  <c r="FG80" i="16" a="1"/>
  <c r="FG80" i="16" s="1"/>
  <c r="FG88" i="16" a="1"/>
  <c r="FG88" i="16" s="1"/>
  <c r="FG89" i="16" a="1"/>
  <c r="FG89" i="16" s="1"/>
  <c r="FG90" i="16" a="1"/>
  <c r="FG90" i="16" s="1"/>
  <c r="FG91" i="16" a="1"/>
  <c r="FG91" i="16" s="1"/>
  <c r="FH98" i="16" a="1"/>
  <c r="FH98" i="16" s="1"/>
  <c r="FG99" i="16" a="1"/>
  <c r="FG99" i="16" s="1"/>
  <c r="FG104" i="16" a="1"/>
  <c r="FG104" i="16" s="1"/>
  <c r="FH107" i="16" a="1"/>
  <c r="FH107" i="16" s="1"/>
  <c r="FH108" i="16" a="1"/>
  <c r="FH108" i="16" s="1"/>
  <c r="FK108" i="16" s="1"/>
  <c r="FH111" i="16" a="1"/>
  <c r="FH111" i="16" s="1"/>
  <c r="FH112" i="16" a="1"/>
  <c r="FH112" i="16" s="1"/>
  <c r="FH114" i="16" a="1"/>
  <c r="FH114" i="16" s="1"/>
  <c r="FH117" i="16" a="1"/>
  <c r="FH117" i="16" s="1"/>
  <c r="FG120" i="16" a="1"/>
  <c r="FG120" i="16" s="1"/>
  <c r="FG123" i="16" a="1"/>
  <c r="FG123" i="16" s="1"/>
  <c r="FH127" i="16" a="1"/>
  <c r="FH127" i="16" s="1"/>
  <c r="FG128" i="16" a="1"/>
  <c r="FG128" i="16" s="1"/>
  <c r="FG130" i="16" a="1"/>
  <c r="FG130" i="16" s="1"/>
  <c r="FG131" i="16" a="1"/>
  <c r="FG131" i="16" s="1"/>
  <c r="FH134" i="16" a="1"/>
  <c r="FH134" i="16" s="1"/>
  <c r="FG136" i="16" a="1"/>
  <c r="FG136" i="16" s="1"/>
  <c r="FG141" i="16" a="1"/>
  <c r="FG141" i="16" s="1"/>
  <c r="FH145" i="16" a="1"/>
  <c r="FH145" i="16" s="1"/>
  <c r="FG149" i="16" a="1"/>
  <c r="FG149" i="16" s="1"/>
  <c r="FH150" i="16" a="1"/>
  <c r="FH150" i="16" s="1"/>
  <c r="FG152" i="16" a="1"/>
  <c r="FG152" i="16" s="1"/>
  <c r="FG153" i="16" a="1"/>
  <c r="FG153" i="16" s="1"/>
  <c r="FH157" i="16" a="1"/>
  <c r="FH157" i="16" s="1"/>
  <c r="FG159" i="16" a="1"/>
  <c r="FG159" i="16" s="1"/>
  <c r="FG160" i="16" a="1"/>
  <c r="FG160" i="16" s="1"/>
  <c r="FH161" i="16" a="1"/>
  <c r="FH161" i="16" s="1"/>
  <c r="FH166" i="16" a="1"/>
  <c r="FH166" i="16" s="1"/>
  <c r="FG168" i="16" a="1"/>
  <c r="FG168" i="16" s="1"/>
  <c r="FG169" i="16" a="1"/>
  <c r="FG169" i="16" s="1"/>
  <c r="FG173" i="16" a="1"/>
  <c r="FG173" i="16" s="1"/>
  <c r="FH174" i="16" a="1"/>
  <c r="FH174" i="16" s="1"/>
  <c r="FG175" i="16" a="1"/>
  <c r="FG175" i="16" s="1"/>
  <c r="FH182" i="16" a="1"/>
  <c r="FH182" i="16" s="1"/>
  <c r="FG189" i="16" a="1"/>
  <c r="FG189" i="16" s="1"/>
  <c r="FG191" i="16" a="1"/>
  <c r="FG191" i="16" s="1"/>
  <c r="FG192" i="16" a="1"/>
  <c r="FG192" i="16" s="1"/>
  <c r="FG196" i="16" a="1"/>
  <c r="FG196" i="16" s="1"/>
  <c r="FH198" i="16" a="1"/>
  <c r="FH198" i="16" s="1"/>
  <c r="FK198" i="16" s="1"/>
  <c r="FG206" i="16" a="1"/>
  <c r="FG206" i="16" s="1"/>
  <c r="FG207" i="16" a="1"/>
  <c r="FG207" i="16" s="1"/>
  <c r="FG212" i="16" a="1"/>
  <c r="FG212" i="16" s="1"/>
  <c r="FG213" i="16" a="1"/>
  <c r="FG213" i="16" s="1"/>
  <c r="FH214" i="16" a="1"/>
  <c r="FH214" i="16" s="1"/>
  <c r="FK214" i="16" s="1"/>
  <c r="FG219" i="16" a="1"/>
  <c r="FG219" i="16" s="1"/>
  <c r="FG221" i="16" a="1"/>
  <c r="FG221" i="16" s="1"/>
  <c r="FH221" i="16" a="1"/>
  <c r="FH221" i="16" s="1"/>
  <c r="FK221" i="16" s="1"/>
  <c r="FG224" i="16" a="1"/>
  <c r="FG224" i="16" s="1"/>
  <c r="FH230" i="16" a="1"/>
  <c r="FH230" i="16" s="1"/>
  <c r="FG233" i="16" a="1"/>
  <c r="FG233" i="16" s="1"/>
  <c r="FG236" i="16" a="1"/>
  <c r="FG236" i="16" s="1"/>
  <c r="FH238" i="16" a="1"/>
  <c r="FH238" i="16" s="1"/>
  <c r="FK238" i="16" s="1"/>
  <c r="FG241" i="16" a="1"/>
  <c r="FG241" i="16" s="1"/>
  <c r="FG246" i="16" a="1"/>
  <c r="FG246" i="16" s="1"/>
  <c r="FH247" i="16" a="1"/>
  <c r="FH247" i="16" s="1"/>
  <c r="FH251" i="16" a="1"/>
  <c r="FH251" i="16" s="1"/>
  <c r="FG252" i="16" a="1"/>
  <c r="FG252" i="16" s="1"/>
  <c r="FH258" i="16" a="1"/>
  <c r="FH258" i="16" s="1"/>
  <c r="FG261" i="16" a="1"/>
  <c r="FG261" i="16" s="1"/>
  <c r="FG263" i="16" a="1"/>
  <c r="FG263" i="16" s="1"/>
  <c r="FG266" i="16" a="1"/>
  <c r="FG266" i="16" s="1"/>
  <c r="FH267" i="16" a="1"/>
  <c r="FH267" i="16" s="1"/>
  <c r="FG268" i="16" a="1"/>
  <c r="FG268" i="16" s="1"/>
  <c r="FH270" i="16" a="1"/>
  <c r="FH270" i="16" s="1"/>
  <c r="FK270" i="16" s="1"/>
  <c r="FG273" i="16" a="1"/>
  <c r="FG273" i="16" s="1"/>
  <c r="FG275" i="16" a="1"/>
  <c r="FG275" i="16" s="1"/>
  <c r="FG279" i="16" a="1"/>
  <c r="FG279" i="16" s="1"/>
  <c r="FG283" i="16" a="1"/>
  <c r="FG283" i="16" s="1"/>
  <c r="FG284" i="16" a="1"/>
  <c r="FG284" i="16" s="1"/>
  <c r="FG287" i="16" a="1"/>
  <c r="FG287" i="16" s="1"/>
  <c r="FG289" i="16" a="1"/>
  <c r="FG289" i="16" s="1"/>
  <c r="FG291" i="16" a="1"/>
  <c r="FG291" i="16" s="1"/>
  <c r="FG294" i="16" a="1"/>
  <c r="FG294" i="16" s="1"/>
  <c r="FG295" i="16" a="1"/>
  <c r="FG295" i="16" s="1"/>
  <c r="FG296" i="16" a="1"/>
  <c r="FG296" i="16" s="1"/>
  <c r="FG298" i="16" a="1"/>
  <c r="FG298" i="16" s="1"/>
  <c r="FG300" i="16" a="1"/>
  <c r="FG300" i="16" s="1"/>
  <c r="FG303" i="16" a="1"/>
  <c r="FG303" i="16" s="1"/>
  <c r="FH311" i="16" a="1"/>
  <c r="FH311" i="16" s="1"/>
  <c r="FG313" i="16" a="1"/>
  <c r="FG313" i="16" s="1"/>
  <c r="FG315" i="16" a="1"/>
  <c r="FG315" i="16" s="1"/>
  <c r="FG317" i="16" a="1"/>
  <c r="FG317" i="16" s="1"/>
  <c r="FG320" i="16" a="1"/>
  <c r="FG320" i="16" s="1"/>
  <c r="FG323" i="16" a="1"/>
  <c r="FG323" i="16" s="1"/>
  <c r="FG324" i="16" a="1"/>
  <c r="FG324" i="16" s="1"/>
  <c r="FH325" i="16" a="1"/>
  <c r="FH325" i="16" s="1"/>
  <c r="FK325" i="16" s="1"/>
  <c r="FG327" i="16" a="1"/>
  <c r="FG327" i="16" s="1"/>
  <c r="FG330" i="16" a="1"/>
  <c r="FG330" i="16" s="1"/>
  <c r="FG332" i="16" a="1"/>
  <c r="FG332" i="16" s="1"/>
  <c r="FH334" i="16" a="1"/>
  <c r="FH334" i="16" s="1"/>
  <c r="FH339" i="16" a="1"/>
  <c r="FH339" i="16" s="1"/>
  <c r="FG340" i="16" a="1"/>
  <c r="FG340" i="16" s="1"/>
  <c r="FH341" i="16" a="1"/>
  <c r="FH341" i="16" s="1"/>
  <c r="FG346" i="16" a="1"/>
  <c r="FG346" i="16" s="1"/>
  <c r="FG348" i="16" a="1"/>
  <c r="FG348" i="16" s="1"/>
  <c r="FG352" i="16" a="1"/>
  <c r="FG352" i="16" s="1"/>
  <c r="FG353" i="16" a="1"/>
  <c r="FG353" i="16" s="1"/>
  <c r="FH354" i="16" a="1"/>
  <c r="FH354" i="16" s="1"/>
  <c r="FK354" i="16" s="1"/>
  <c r="FG356" i="16" a="1"/>
  <c r="FG356" i="16" s="1"/>
  <c r="FG357" i="16" a="1"/>
  <c r="FG357" i="16" s="1"/>
  <c r="FG358" i="16" a="1"/>
  <c r="FG358" i="16" s="1"/>
  <c r="FG359" i="16" a="1"/>
  <c r="FG359" i="16" s="1"/>
  <c r="FH361" i="16" a="1"/>
  <c r="FH361" i="16" s="1"/>
  <c r="FK361" i="16" s="1"/>
  <c r="FH363" i="16" a="1"/>
  <c r="FH363" i="16" s="1"/>
  <c r="FG364" i="16" a="1"/>
  <c r="FG364" i="16" s="1"/>
  <c r="FG366" i="16" a="1"/>
  <c r="FG366" i="16" s="1"/>
  <c r="FG367" i="16" a="1"/>
  <c r="FG367" i="16" s="1"/>
  <c r="FH368" i="16" a="1"/>
  <c r="FH368" i="16" s="1"/>
  <c r="FK368" i="16" s="1"/>
  <c r="FG369" i="16" a="1"/>
  <c r="FG369" i="16" s="1"/>
  <c r="FG370" i="16" a="1"/>
  <c r="FG370" i="16" s="1"/>
  <c r="FH371" i="16" a="1"/>
  <c r="FH371" i="16" s="1"/>
  <c r="FH372" i="16" a="1"/>
  <c r="FH372" i="16" s="1"/>
  <c r="FN372" i="16" s="1"/>
  <c r="FG375" i="16" a="1"/>
  <c r="FG375" i="16" s="1"/>
  <c r="FG377" i="16" a="1"/>
  <c r="FG377" i="16" s="1"/>
  <c r="FG379" i="16" a="1"/>
  <c r="FG379" i="16" s="1"/>
  <c r="FG380" i="16" a="1"/>
  <c r="FG380" i="16" s="1"/>
  <c r="FG382" i="16" a="1"/>
  <c r="FG382" i="16" s="1"/>
  <c r="FG383" i="16" a="1"/>
  <c r="FG383" i="16" s="1"/>
  <c r="FG384" i="16" a="1"/>
  <c r="FG384" i="16" s="1"/>
  <c r="FG385" i="16" a="1"/>
  <c r="FG385" i="16" s="1"/>
  <c r="FG386" i="16" a="1"/>
  <c r="FG386" i="16" s="1"/>
  <c r="FH387" i="16" a="1"/>
  <c r="FH387" i="16" s="1"/>
  <c r="FH388" i="16" a="1"/>
  <c r="FH388" i="16" s="1"/>
  <c r="FG391" i="16" a="1"/>
  <c r="FG391" i="16" s="1"/>
  <c r="FH395" i="16" a="1"/>
  <c r="FH395" i="16" s="1"/>
  <c r="FG399" i="16" a="1"/>
  <c r="FG399" i="16" s="1"/>
  <c r="FG400" i="16" a="1"/>
  <c r="FG400" i="16" s="1"/>
  <c r="FG401" i="16" a="1"/>
  <c r="FG401" i="16" s="1"/>
  <c r="FH402" i="16" a="1"/>
  <c r="FH402" i="16" s="1"/>
  <c r="FH403" i="16" a="1"/>
  <c r="FH403" i="16" s="1"/>
  <c r="FH404" i="16" a="1"/>
  <c r="FH404" i="16" s="1"/>
  <c r="FN404" i="16" s="1"/>
  <c r="FG409" i="16" a="1"/>
  <c r="FG409" i="16" s="1"/>
  <c r="FG410" i="16" a="1"/>
  <c r="FG410" i="16" s="1"/>
  <c r="FG411" i="16" a="1"/>
  <c r="FG411" i="16" s="1"/>
  <c r="FG412" i="16" a="1"/>
  <c r="FG412" i="16" s="1"/>
  <c r="FG414" i="16" a="1"/>
  <c r="FG414" i="16" s="1"/>
  <c r="FG415" i="16" a="1"/>
  <c r="FG415" i="16" s="1"/>
  <c r="FG417" i="16" a="1"/>
  <c r="FG417" i="16" s="1"/>
  <c r="FG418" i="16" a="1"/>
  <c r="FG418" i="16" s="1"/>
  <c r="FH419" i="16" a="1"/>
  <c r="FH419" i="16" s="1"/>
  <c r="FH420" i="16" a="1"/>
  <c r="FH420" i="16" s="1"/>
  <c r="FG421" i="16" a="1"/>
  <c r="FG421" i="16" s="1"/>
  <c r="FG428" i="16" a="1"/>
  <c r="FG428" i="16" s="1"/>
  <c r="FG431" i="16" a="1"/>
  <c r="FG431" i="16" s="1"/>
  <c r="FG432" i="16" a="1"/>
  <c r="FG432" i="16" s="1"/>
  <c r="FG433" i="16" a="1"/>
  <c r="FG433" i="16" s="1"/>
  <c r="FG434" i="16" a="1"/>
  <c r="FG434" i="16" s="1"/>
  <c r="FH436" i="16" a="1"/>
  <c r="FH436" i="16" s="1"/>
  <c r="FK436" i="16" s="1"/>
  <c r="FG439" i="16" a="1"/>
  <c r="FG439" i="16" s="1"/>
  <c r="FG440" i="16" a="1"/>
  <c r="FG440" i="16" s="1"/>
  <c r="FG441" i="16" a="1"/>
  <c r="FG441" i="16" s="1"/>
  <c r="FH442" i="16" a="1"/>
  <c r="FH442" i="16" s="1"/>
  <c r="FG443" i="16" a="1"/>
  <c r="FG443" i="16" s="1"/>
  <c r="FG444" i="16" a="1"/>
  <c r="FG444" i="16" s="1"/>
  <c r="FG447" i="16" a="1"/>
  <c r="FG447" i="16" s="1"/>
  <c r="FH449" i="16" a="1"/>
  <c r="FH449" i="16" s="1"/>
  <c r="FH450" i="16" a="1"/>
  <c r="FH450" i="16" s="1"/>
  <c r="FH451" i="16" a="1"/>
  <c r="FH451" i="16" s="1"/>
  <c r="FG452" i="16" a="1"/>
  <c r="FG452" i="16" s="1"/>
  <c r="FG455" i="16" a="1"/>
  <c r="FG455" i="16" s="1"/>
  <c r="FG456" i="16" a="1"/>
  <c r="FG456" i="16" s="1"/>
  <c r="FH457" i="16" a="1"/>
  <c r="FH457" i="16" s="1"/>
  <c r="FH458" i="16" a="1"/>
  <c r="FH458" i="16" s="1"/>
  <c r="FG460" i="16" a="1"/>
  <c r="FG460" i="16" s="1"/>
  <c r="FG464" i="16" a="1"/>
  <c r="FG464" i="16" s="1"/>
  <c r="FG465" i="16" a="1"/>
  <c r="FG465" i="16" s="1"/>
  <c r="FH467" i="16" a="1"/>
  <c r="FH467" i="16" s="1"/>
  <c r="FG468" i="16" a="1"/>
  <c r="FG468" i="16" s="1"/>
  <c r="FG472" i="16" a="1"/>
  <c r="FG472" i="16" s="1"/>
  <c r="FH474" i="16" a="1"/>
  <c r="FH474" i="16" s="1"/>
  <c r="FG475" i="16" a="1"/>
  <c r="FG475" i="16" s="1"/>
  <c r="FG480" i="16" a="1"/>
  <c r="FG480" i="16" s="1"/>
  <c r="FG481" i="16" a="1"/>
  <c r="FG481" i="16" s="1"/>
  <c r="FG482" i="16" a="1"/>
  <c r="FG482" i="16" s="1"/>
  <c r="FH483" i="16" a="1"/>
  <c r="FH483" i="16" s="1"/>
  <c r="FH484" i="16" a="1"/>
  <c r="FH484" i="16" s="1"/>
  <c r="FG487" i="16" a="1"/>
  <c r="FG487" i="16" s="1"/>
  <c r="FG489" i="16" a="1"/>
  <c r="FG489" i="16" s="1"/>
  <c r="FG490" i="16" a="1"/>
  <c r="FG490" i="16" s="1"/>
  <c r="FG491" i="16" a="1"/>
  <c r="FG491" i="16" s="1"/>
  <c r="FH492" i="16" a="1"/>
  <c r="FH492" i="16" s="1"/>
  <c r="FG495" i="16" a="1"/>
  <c r="FG495" i="16" s="1"/>
  <c r="FG496" i="16" a="1"/>
  <c r="FG496" i="16" s="1"/>
  <c r="FG497" i="16" a="1"/>
  <c r="FG497" i="16" s="1"/>
  <c r="FH498" i="16" a="1"/>
  <c r="FH498" i="16" s="1"/>
  <c r="FH499" i="16" a="1"/>
  <c r="FH499" i="16" s="1"/>
  <c r="FG500" i="16" a="1"/>
  <c r="FG500" i="16" s="1"/>
  <c r="FG504" i="16" a="1"/>
  <c r="FG504" i="16" s="1"/>
  <c r="FG506" i="16" a="1"/>
  <c r="FG506" i="16" s="1"/>
  <c r="FH507" i="16" a="1"/>
  <c r="FH507" i="16" s="1"/>
  <c r="FK507" i="16" s="1"/>
  <c r="FG511" i="16" a="1"/>
  <c r="FG511" i="16" s="1"/>
  <c r="FG513" i="16" a="1"/>
  <c r="FG513" i="16" s="1"/>
  <c r="FH514" i="16" a="1"/>
  <c r="FH514" i="16" s="1"/>
  <c r="FG518" i="16" a="1"/>
  <c r="FG518" i="16" s="1"/>
  <c r="FG519" i="16" a="1"/>
  <c r="FG519" i="16" s="1"/>
  <c r="FG523" i="16" a="1"/>
  <c r="FG523" i="16" s="1"/>
  <c r="FH525" i="16" a="1"/>
  <c r="FH525" i="16" s="1"/>
  <c r="FH526" i="16" a="1"/>
  <c r="FH526" i="16" s="1"/>
  <c r="FK526" i="16" s="1"/>
  <c r="FH527" i="16" a="1"/>
  <c r="FH527" i="16" s="1"/>
  <c r="FK527" i="16" s="1"/>
  <c r="FG528" i="16" a="1"/>
  <c r="FG528" i="16" s="1"/>
  <c r="FH529" i="16" a="1"/>
  <c r="FH529" i="16" s="1"/>
  <c r="FG530" i="16" a="1"/>
  <c r="FG530" i="16" s="1"/>
  <c r="FH533" i="16" a="1"/>
  <c r="FH533" i="16" s="1"/>
  <c r="FG535" i="16" a="1"/>
  <c r="FG535" i="16" s="1"/>
  <c r="FG538" i="16" a="1"/>
  <c r="FG538" i="16" s="1"/>
  <c r="FG539" i="16" a="1"/>
  <c r="FG539" i="16" s="1"/>
  <c r="FG540" i="16" a="1"/>
  <c r="FG540" i="16" s="1"/>
  <c r="FH541" i="16" a="1"/>
  <c r="FH541" i="16" s="1"/>
  <c r="FK541" i="16" s="1"/>
  <c r="FG543" i="16" a="1"/>
  <c r="FG543" i="16" s="1"/>
  <c r="FG544" i="16" a="1"/>
  <c r="FG544" i="16" s="1"/>
  <c r="FH545" i="16" a="1"/>
  <c r="FH545" i="16" s="1"/>
  <c r="FG546" i="16" a="1"/>
  <c r="FG546" i="16" s="1"/>
  <c r="FG549" i="16" a="1"/>
  <c r="FG549" i="16" s="1"/>
  <c r="FG551" i="16" a="1"/>
  <c r="FG551" i="16" s="1"/>
  <c r="FG554" i="16" a="1"/>
  <c r="FG554" i="16" s="1"/>
  <c r="FG555" i="16" a="1"/>
  <c r="FG555" i="16" s="1"/>
  <c r="FG556" i="16" a="1"/>
  <c r="FG556" i="16" s="1"/>
  <c r="FH558" i="16" a="1"/>
  <c r="FH558" i="16" s="1"/>
  <c r="FG559" i="16" a="1"/>
  <c r="FG559" i="16" s="1"/>
  <c r="FG560" i="16" a="1"/>
  <c r="FG560" i="16" s="1"/>
  <c r="FH561" i="16" a="1"/>
  <c r="FH561" i="16" s="1"/>
  <c r="FG567" i="16" a="1"/>
  <c r="FG567" i="16" s="1"/>
  <c r="FG570" i="16" a="1"/>
  <c r="FG570" i="16" s="1"/>
  <c r="FG572" i="16" a="1"/>
  <c r="FG572" i="16" s="1"/>
  <c r="FG573" i="16" a="1"/>
  <c r="FG573" i="16" s="1"/>
  <c r="FH574" i="16" a="1"/>
  <c r="FH574" i="16" s="1"/>
  <c r="FG575" i="16" a="1"/>
  <c r="FG575" i="16" s="1"/>
  <c r="FH577" i="16" a="1"/>
  <c r="FH577" i="16" s="1"/>
  <c r="FG578" i="16" a="1"/>
  <c r="FG578" i="16" s="1"/>
  <c r="FG581" i="16" a="1"/>
  <c r="FG581" i="16" s="1"/>
  <c r="FG582" i="16" a="1"/>
  <c r="FG582" i="16" s="1"/>
  <c r="FG586" i="16" a="1"/>
  <c r="FG586" i="16" s="1"/>
  <c r="FG587" i="16" a="1"/>
  <c r="FG587" i="16" s="1"/>
  <c r="FG588" i="16" a="1"/>
  <c r="FG588" i="16" s="1"/>
  <c r="FG589" i="16" a="1"/>
  <c r="FG589" i="16" s="1"/>
  <c r="FH591" i="16" a="1"/>
  <c r="FH591" i="16" s="1"/>
  <c r="FG592" i="16" a="1"/>
  <c r="FG592" i="16" s="1"/>
  <c r="FH593" i="16" a="1"/>
  <c r="FH593" i="16" s="1"/>
  <c r="FG594" i="16" a="1"/>
  <c r="FG594" i="16" s="1"/>
  <c r="FG595" i="16" a="1"/>
  <c r="FG595" i="16" s="1"/>
  <c r="FH597" i="16" a="1"/>
  <c r="FH597" i="16" s="1"/>
  <c r="FG599" i="16" a="1"/>
  <c r="FG599" i="16" s="1"/>
  <c r="FG603" i="16" a="1"/>
  <c r="FG603" i="16" s="1"/>
  <c r="FH604" i="16" a="1"/>
  <c r="FH604" i="16" s="1"/>
  <c r="FK604" i="16" s="1"/>
  <c r="FG605" i="16" a="1"/>
  <c r="FG605" i="16" s="1"/>
  <c r="FG606" i="16" a="1"/>
  <c r="FG606" i="16" s="1"/>
  <c r="FG608" i="16" a="1"/>
  <c r="FG608" i="16" s="1"/>
  <c r="FG609" i="16" a="1"/>
  <c r="FG609" i="16" s="1"/>
  <c r="FG610" i="16" a="1"/>
  <c r="FG610" i="16" s="1"/>
  <c r="FH611" i="16" a="1"/>
  <c r="FH611" i="16" s="1"/>
  <c r="FH613" i="16" a="1"/>
  <c r="FH613" i="16" s="1"/>
  <c r="FG614" i="16" a="1"/>
  <c r="FG614" i="16" s="1"/>
  <c r="FG616" i="16" a="1"/>
  <c r="FG616" i="16" s="1"/>
  <c r="FG617" i="16" a="1"/>
  <c r="FG617" i="16" s="1"/>
  <c r="FG618" i="16" a="1"/>
  <c r="FG618" i="16" s="1"/>
  <c r="FG621" i="16" a="1"/>
  <c r="FG621" i="16" s="1"/>
  <c r="FG622" i="16" a="1"/>
  <c r="FG622" i="16" s="1"/>
  <c r="FH623" i="16" a="1"/>
  <c r="FH623" i="16" s="1"/>
  <c r="FK623" i="16" s="1"/>
  <c r="FH624" i="16" a="1"/>
  <c r="FH624" i="16" s="1"/>
  <c r="FK624" i="16" s="1"/>
  <c r="FG625" i="16" a="1"/>
  <c r="FG625" i="16" s="1"/>
  <c r="FG626" i="16" a="1"/>
  <c r="FG626" i="16" s="1"/>
  <c r="FG629" i="16" a="1"/>
  <c r="FG629" i="16" s="1"/>
  <c r="FG630" i="16" a="1"/>
  <c r="FG630" i="16" s="1"/>
  <c r="FH631" i="16" a="1"/>
  <c r="FH631" i="16" s="1"/>
  <c r="FG632" i="16" a="1"/>
  <c r="FG632" i="16" s="1"/>
  <c r="FG633" i="16" a="1"/>
  <c r="FG633" i="16" s="1"/>
  <c r="FH634" i="16" a="1"/>
  <c r="FH634" i="16" s="1"/>
  <c r="FG637" i="16" a="1"/>
  <c r="FG637" i="16" s="1"/>
  <c r="FG638" i="16" a="1"/>
  <c r="FG638" i="16" s="1"/>
  <c r="FH639" i="16" a="1"/>
  <c r="FH639" i="16" s="1"/>
  <c r="FK639" i="16" s="1"/>
  <c r="FG640" i="16" a="1"/>
  <c r="FG640" i="16" s="1"/>
  <c r="FH641" i="16" a="1"/>
  <c r="FH641" i="16" s="1"/>
  <c r="FG642" i="16" a="1"/>
  <c r="FG642" i="16" s="1"/>
  <c r="FG645" i="16" a="1"/>
  <c r="FG645" i="16" s="1"/>
  <c r="FG646" i="16" a="1"/>
  <c r="FG646" i="16" s="1"/>
  <c r="FH647" i="16" a="1"/>
  <c r="FH647" i="16" s="1"/>
  <c r="FH648" i="16" a="1"/>
  <c r="FH648" i="16" s="1"/>
  <c r="FG649" i="16" a="1"/>
  <c r="FG649" i="16" s="1"/>
  <c r="FG653" i="16" a="1"/>
  <c r="FG653" i="16" s="1"/>
  <c r="FG654" i="16" a="1"/>
  <c r="FG654" i="16" s="1"/>
  <c r="FH655" i="16" a="1"/>
  <c r="FH655" i="16" s="1"/>
  <c r="FH656" i="16" a="1"/>
  <c r="FH656" i="16" s="1"/>
  <c r="FK656" i="16" s="1"/>
  <c r="FG657" i="16" a="1"/>
  <c r="FG657" i="16" s="1"/>
  <c r="FH658" i="16" a="1"/>
  <c r="FH658" i="16" s="1"/>
  <c r="FG661" i="16" a="1"/>
  <c r="FG661" i="16" s="1"/>
  <c r="FG662" i="16" a="1"/>
  <c r="FG662" i="16" s="1"/>
  <c r="FH663" i="16" a="1"/>
  <c r="FH663" i="16" s="1"/>
  <c r="FH664" i="16" a="1"/>
  <c r="FH664" i="16" s="1"/>
  <c r="FG665" i="16" a="1"/>
  <c r="FG665" i="16" s="1"/>
  <c r="FG666" i="16" a="1"/>
  <c r="FG666" i="16" s="1"/>
  <c r="FG670" i="16" a="1"/>
  <c r="FG670" i="16" s="1"/>
  <c r="FH671" i="16" a="1"/>
  <c r="FH671" i="16" s="1"/>
  <c r="FK671" i="16" s="1"/>
  <c r="FH672" i="16" a="1"/>
  <c r="FH672" i="16" s="1"/>
  <c r="FG673" i="16" a="1"/>
  <c r="FG673" i="16" s="1"/>
  <c r="FH674" i="16" a="1"/>
  <c r="FH674" i="16" s="1"/>
  <c r="FG678" i="16" a="1"/>
  <c r="FG678" i="16" s="1"/>
  <c r="FH679" i="16" a="1"/>
  <c r="FH679" i="16" s="1"/>
  <c r="FH680" i="16" a="1"/>
  <c r="FH680" i="16" s="1"/>
  <c r="FG682" i="16" a="1"/>
  <c r="FG682" i="16" s="1"/>
  <c r="FG685" i="16" a="1"/>
  <c r="FG685" i="16" s="1"/>
  <c r="FG686" i="16" a="1"/>
  <c r="FG686" i="16" s="1"/>
  <c r="FH687" i="16" a="1"/>
  <c r="FH687" i="16" s="1"/>
  <c r="FH688" i="16" a="1"/>
  <c r="FH688" i="16" s="1"/>
  <c r="FH691" i="16" a="1"/>
  <c r="FH691" i="16" s="1"/>
  <c r="FN691" i="16" s="1"/>
  <c r="FG693" i="16" a="1"/>
  <c r="FG693" i="16" s="1"/>
  <c r="FG694" i="16" a="1"/>
  <c r="FG694" i="16" s="1"/>
  <c r="FG696" i="16" a="1"/>
  <c r="FG696" i="16" s="1"/>
  <c r="FG697" i="16" a="1"/>
  <c r="FG697" i="16" s="1"/>
  <c r="FH699" i="16" a="1"/>
  <c r="FH699" i="16" s="1"/>
  <c r="FH701" i="16" a="1"/>
  <c r="FH701" i="16" s="1"/>
  <c r="FG705" i="16" a="1"/>
  <c r="FG705" i="16" s="1"/>
  <c r="FG706" i="16" a="1"/>
  <c r="FG706" i="16" s="1"/>
  <c r="FG707" i="16" a="1"/>
  <c r="FG707" i="16" s="1"/>
  <c r="FH708" i="16" a="1"/>
  <c r="FH708" i="16" s="1"/>
  <c r="FK708" i="16" s="1"/>
  <c r="FG709" i="16" a="1"/>
  <c r="FG709" i="16" s="1"/>
  <c r="FG710" i="16" a="1"/>
  <c r="FG710" i="16" s="1"/>
  <c r="FH712" i="16" a="1"/>
  <c r="FH712" i="16" s="1"/>
  <c r="FH715" i="16" a="1"/>
  <c r="FH715" i="16" s="1"/>
  <c r="FH717" i="16" a="1"/>
  <c r="FH717" i="16" s="1"/>
  <c r="FG723" i="16" a="1"/>
  <c r="FG723" i="16" s="1"/>
  <c r="FG724" i="16" a="1"/>
  <c r="FG724" i="16" s="1"/>
  <c r="FG725" i="16" a="1"/>
  <c r="FG725" i="16" s="1"/>
  <c r="FH726" i="16" a="1"/>
  <c r="FH726" i="16" s="1"/>
  <c r="FK726" i="16" s="1"/>
  <c r="FG728" i="16" a="1"/>
  <c r="FG728" i="16" s="1"/>
  <c r="FG729" i="16" a="1"/>
  <c r="FG729" i="16" s="1"/>
  <c r="FH731" i="16" a="1"/>
  <c r="FH731" i="16" s="1"/>
  <c r="FG733" i="16" a="1"/>
  <c r="FG733" i="16" s="1"/>
  <c r="FG737" i="16" a="1"/>
  <c r="FG737" i="16" s="1"/>
  <c r="FG739" i="16" a="1"/>
  <c r="FG739" i="16" s="1"/>
  <c r="FH740" i="16" a="1"/>
  <c r="FH740" i="16" s="1"/>
  <c r="FK740" i="16" s="1"/>
  <c r="FG741" i="16" a="1"/>
  <c r="FG741" i="16" s="1"/>
  <c r="FG742" i="16" a="1"/>
  <c r="FG742" i="16" s="1"/>
  <c r="FG744" i="16" a="1"/>
  <c r="FG744" i="16" s="1"/>
  <c r="FG745" i="16" a="1"/>
  <c r="FG745" i="16" s="1"/>
  <c r="FH747" i="16" a="1"/>
  <c r="FH747" i="16" s="1"/>
  <c r="FG749" i="16" a="1"/>
  <c r="FG749" i="16" s="1"/>
  <c r="FG753" i="16" a="1"/>
  <c r="FG753" i="16" s="1"/>
  <c r="FG754" i="16" a="1"/>
  <c r="FG754" i="16" s="1"/>
  <c r="FG755" i="16" a="1"/>
  <c r="FG755" i="16" s="1"/>
  <c r="FG757" i="16" a="1"/>
  <c r="FG757" i="16" s="1"/>
  <c r="FG760" i="16" a="1"/>
  <c r="FG760" i="16" s="1"/>
  <c r="FG761" i="16" a="1"/>
  <c r="FG761" i="16" s="1"/>
  <c r="FH763" i="16" a="1"/>
  <c r="FH763" i="16" s="1"/>
  <c r="FG765" i="16" a="1"/>
  <c r="FG765" i="16" s="1"/>
  <c r="FG769" i="16" a="1"/>
  <c r="FG769" i="16" s="1"/>
  <c r="FG770" i="16" a="1"/>
  <c r="FG770" i="16" s="1"/>
  <c r="FH771" i="16" a="1"/>
  <c r="FH771" i="16" s="1"/>
  <c r="FH772" i="16" a="1"/>
  <c r="FH772" i="16" s="1"/>
  <c r="FK772" i="16" s="1"/>
  <c r="FG773" i="16" a="1"/>
  <c r="FG773" i="16" s="1"/>
  <c r="FG774" i="16" a="1"/>
  <c r="FG774" i="16" s="1"/>
  <c r="FG776" i="16" a="1"/>
  <c r="FG776" i="16" s="1"/>
  <c r="FG777" i="16" a="1"/>
  <c r="FG777" i="16" s="1"/>
  <c r="FH779" i="16" a="1"/>
  <c r="FH779" i="16" s="1"/>
  <c r="FK779" i="16" s="1"/>
  <c r="FH781" i="16" a="1"/>
  <c r="FH781" i="16" s="1"/>
  <c r="FG786" i="16" a="1"/>
  <c r="FG786" i="16" s="1"/>
  <c r="FG787" i="16" a="1"/>
  <c r="FG787" i="16" s="1"/>
  <c r="FG789" i="16" a="1"/>
  <c r="FG789" i="16" s="1"/>
  <c r="FH790" i="16" a="1"/>
  <c r="FH790" i="16" s="1"/>
  <c r="FG797" i="16" a="1"/>
  <c r="FG797" i="16" s="1"/>
  <c r="FH802" i="16" a="1"/>
  <c r="FH802" i="16" s="1"/>
  <c r="FG803" i="16" a="1"/>
  <c r="FG803" i="16" s="1"/>
  <c r="FG806" i="16" a="1"/>
  <c r="FG806" i="16" s="1"/>
  <c r="FH807" i="16" a="1"/>
  <c r="FH807" i="16" s="1"/>
  <c r="FG808" i="16" a="1"/>
  <c r="FG808" i="16" s="1"/>
  <c r="FH809" i="16" a="1"/>
  <c r="FH809" i="16" s="1"/>
  <c r="FG811" i="16" a="1"/>
  <c r="FG811" i="16" s="1"/>
  <c r="FG813" i="16" a="1"/>
  <c r="FG813" i="16" s="1"/>
  <c r="FG814" i="16" a="1"/>
  <c r="FG814" i="16" s="1"/>
  <c r="FH816" i="16" a="1"/>
  <c r="FH816" i="16" s="1"/>
  <c r="FG817" i="16" a="1"/>
  <c r="FG817" i="16" s="1"/>
  <c r="FG818" i="16" a="1"/>
  <c r="FG818" i="16" s="1"/>
  <c r="FH819" i="16" a="1"/>
  <c r="FH819" i="16" s="1"/>
  <c r="FH821" i="16" a="1"/>
  <c r="FH821" i="16" s="1"/>
  <c r="FK821" i="16" s="1"/>
  <c r="FG824" i="16" a="1"/>
  <c r="FG824" i="16" s="1"/>
  <c r="FG825" i="16" a="1"/>
  <c r="FG825" i="16" s="1"/>
  <c r="FH827" i="16" a="1"/>
  <c r="FH827" i="16" s="1"/>
  <c r="FH829" i="16" a="1"/>
  <c r="FH829" i="16" s="1"/>
  <c r="FH830" i="16" a="1"/>
  <c r="FH830" i="16" s="1"/>
  <c r="FH832" i="16" a="1"/>
  <c r="FH832" i="16" s="1"/>
  <c r="FG833" i="16" a="1"/>
  <c r="FG833" i="16" s="1"/>
  <c r="FG834" i="16" a="1"/>
  <c r="FG834" i="16" s="1"/>
  <c r="FH835" i="16" a="1"/>
  <c r="FH835" i="16" s="1"/>
  <c r="FH837" i="16" a="1"/>
  <c r="FH837" i="16" s="1"/>
  <c r="FK837" i="16" s="1"/>
  <c r="FH838" i="16" a="1"/>
  <c r="FH838" i="16" s="1"/>
  <c r="FK838" i="16" s="1"/>
  <c r="FH840" i="16" a="1"/>
  <c r="FH840" i="16" s="1"/>
  <c r="FG843" i="16" a="1"/>
  <c r="FG843" i="16" s="1"/>
  <c r="FG845" i="16" a="1"/>
  <c r="FG845" i="16" s="1"/>
  <c r="FH848" i="16" a="1"/>
  <c r="FH848" i="16" s="1"/>
  <c r="FG849" i="16" a="1"/>
  <c r="FG849" i="16" s="1"/>
  <c r="FG850" i="16" a="1"/>
  <c r="FG850" i="16" s="1"/>
  <c r="FH851" i="16" a="1"/>
  <c r="FH851" i="16" s="1"/>
  <c r="FH853" i="16" a="1"/>
  <c r="FH853" i="16" s="1"/>
  <c r="FG854" i="16" a="1"/>
  <c r="FG854" i="16" s="1"/>
  <c r="FG856" i="16" a="1"/>
  <c r="FG856" i="16" s="1"/>
  <c r="FG857" i="16" a="1"/>
  <c r="FG857" i="16" s="1"/>
  <c r="FH859" i="16" a="1"/>
  <c r="FH859" i="16" s="1"/>
  <c r="FG861" i="16" a="1"/>
  <c r="FG861" i="16" s="1"/>
  <c r="FH862" i="16" a="1"/>
  <c r="FH862" i="16" s="1"/>
  <c r="FH864" i="16" a="1"/>
  <c r="FH864" i="16" s="1"/>
  <c r="FG865" i="16" a="1"/>
  <c r="FG865" i="16" s="1"/>
  <c r="FG866" i="16" a="1"/>
  <c r="FG866" i="16" s="1"/>
  <c r="FG867" i="16" a="1"/>
  <c r="FG867" i="16" s="1"/>
  <c r="FH869" i="16" a="1"/>
  <c r="FH869" i="16" s="1"/>
  <c r="FH870" i="16" a="1"/>
  <c r="FH870" i="16" s="1"/>
  <c r="FK870" i="16" s="1"/>
  <c r="FH872" i="16" a="1"/>
  <c r="FH872" i="16" s="1"/>
  <c r="FG873" i="16" a="1"/>
  <c r="FG873" i="16" s="1"/>
  <c r="FG875" i="16" a="1"/>
  <c r="FG875" i="16" s="1"/>
  <c r="FH877" i="16" a="1"/>
  <c r="FH877" i="16" s="1"/>
  <c r="FH878" i="16" a="1"/>
  <c r="FH878" i="16" s="1"/>
  <c r="FG881" i="16" a="1"/>
  <c r="FG881" i="16" s="1"/>
  <c r="FG882" i="16" a="1"/>
  <c r="FG882" i="16" s="1"/>
  <c r="FG883" i="16" a="1"/>
  <c r="FG883" i="16" s="1"/>
  <c r="FH886" i="16" a="1"/>
  <c r="FH886" i="16" s="1"/>
  <c r="FH888" i="16" a="1"/>
  <c r="FH888" i="16" s="1"/>
  <c r="FN888" i="16" s="1"/>
  <c r="FG892" i="16" a="1"/>
  <c r="FG892" i="16" s="1"/>
  <c r="FG893" i="16" a="1"/>
  <c r="FG893" i="16" s="1"/>
  <c r="FG894" i="16" a="1"/>
  <c r="FG894" i="16" s="1"/>
  <c r="FH895" i="16" a="1"/>
  <c r="FH895" i="16" s="1"/>
  <c r="FH896" i="16" a="1"/>
  <c r="FH896" i="16" s="1"/>
  <c r="FH899" i="16" a="1"/>
  <c r="FH899" i="16" s="1"/>
  <c r="FN899" i="16" s="1"/>
  <c r="FG901" i="16" a="1"/>
  <c r="FG901" i="16" s="1"/>
  <c r="FG903" i="16" a="1"/>
  <c r="FG903" i="16" s="1"/>
  <c r="FH904" i="16" a="1"/>
  <c r="FH904" i="16" s="1"/>
  <c r="FN904" i="16" s="1"/>
  <c r="FG908" i="16" a="1"/>
  <c r="FG908" i="16" s="1"/>
  <c r="FG909" i="16" a="1"/>
  <c r="FG909" i="16" s="1"/>
  <c r="FH911" i="16" a="1"/>
  <c r="FH911" i="16" s="1"/>
  <c r="FK911" i="16" s="1"/>
  <c r="FG912" i="16" a="1"/>
  <c r="FG912" i="16" s="1"/>
  <c r="FG913" i="16" a="1"/>
  <c r="FG913" i="16" s="1"/>
  <c r="FG914" i="16" a="1"/>
  <c r="FG914" i="16" s="1"/>
  <c r="FG916" i="16" a="1"/>
  <c r="FG916" i="16" s="1"/>
  <c r="FH917" i="16" a="1"/>
  <c r="FH917" i="16" s="1"/>
  <c r="FK917" i="16" s="1"/>
  <c r="FG918" i="16" a="1"/>
  <c r="FG918" i="16" s="1"/>
  <c r="FH919" i="16" a="1"/>
  <c r="FH919" i="16" s="1"/>
  <c r="FG921" i="16" a="1"/>
  <c r="FG921" i="16" s="1"/>
  <c r="FG922" i="16" a="1"/>
  <c r="FG922" i="16" s="1"/>
  <c r="FG926" i="16" a="1"/>
  <c r="FG926" i="16" s="1"/>
  <c r="FH927" i="16" a="1"/>
  <c r="FH927" i="16" s="1"/>
  <c r="FH928" i="16" a="1"/>
  <c r="FH928" i="16" s="1"/>
  <c r="FH929" i="16" a="1"/>
  <c r="FH929" i="16" s="1"/>
  <c r="FH930" i="16" a="1"/>
  <c r="FH930" i="16" s="1"/>
  <c r="FK930" i="16" s="1"/>
  <c r="FG932" i="16" a="1"/>
  <c r="FG932" i="16" s="1"/>
  <c r="FG933" i="16" a="1"/>
  <c r="FG933" i="16" s="1"/>
  <c r="FH937" i="16" a="1"/>
  <c r="FH937" i="16" s="1"/>
  <c r="FG938" i="16" a="1"/>
  <c r="FG938" i="16" s="1"/>
  <c r="FG942" i="16" a="1"/>
  <c r="FG942" i="16" s="1"/>
  <c r="FG943" i="16" a="1"/>
  <c r="FG943" i="16" s="1"/>
  <c r="FG944" i="16" a="1"/>
  <c r="FG944" i="16" s="1"/>
  <c r="FH945" i="16" a="1"/>
  <c r="FH945" i="16" s="1"/>
  <c r="FH946" i="16" a="1"/>
  <c r="FH946" i="16" s="1"/>
  <c r="FK946" i="16" s="1"/>
  <c r="FH948" i="16" a="1"/>
  <c r="FH948" i="16" s="1"/>
  <c r="FG949" i="16" a="1"/>
  <c r="FG949" i="16" s="1"/>
  <c r="FG951" i="16" a="1"/>
  <c r="FG951" i="16" s="1"/>
  <c r="FG953" i="16" a="1"/>
  <c r="FG953" i="16" s="1"/>
  <c r="FG954" i="16" a="1"/>
  <c r="FG954" i="16" s="1"/>
  <c r="FG958" i="16" a="1"/>
  <c r="FG958" i="16" s="1"/>
  <c r="FG959" i="16" a="1"/>
  <c r="FG959" i="16" s="1"/>
  <c r="FG960" i="16" a="1"/>
  <c r="FG960" i="16" s="1"/>
  <c r="FH961" i="16" a="1"/>
  <c r="FH961" i="16" s="1"/>
  <c r="FH964" i="16" a="1"/>
  <c r="FH964" i="16" s="1"/>
  <c r="FG965" i="16" a="1"/>
  <c r="FG965" i="16" s="1"/>
  <c r="FH967" i="16" a="1"/>
  <c r="FH967" i="16" s="1"/>
  <c r="FG969" i="16" a="1"/>
  <c r="FG969" i="16" s="1"/>
  <c r="FG970" i="16" a="1"/>
  <c r="FG970" i="16" s="1"/>
  <c r="FG974" i="16" a="1"/>
  <c r="FG974" i="16" s="1"/>
  <c r="FH975" i="16" a="1"/>
  <c r="FH975" i="16" s="1"/>
  <c r="FH976" i="16" a="1"/>
  <c r="FH976" i="16" s="1"/>
  <c r="FH977" i="16" a="1"/>
  <c r="FH977" i="16" s="1"/>
  <c r="FG978" i="16" a="1"/>
  <c r="FG978" i="16" s="1"/>
  <c r="FH980" i="16" a="1"/>
  <c r="FH980" i="16" s="1"/>
  <c r="FG981" i="16" a="1"/>
  <c r="FG981" i="16" s="1"/>
  <c r="FH983" i="16" a="1"/>
  <c r="FH983" i="16" s="1"/>
  <c r="FK983" i="16" s="1"/>
  <c r="FG985" i="16" a="1"/>
  <c r="FG985" i="16" s="1"/>
  <c r="FG986" i="16" a="1"/>
  <c r="FG986" i="16" s="1"/>
  <c r="FG991" i="16" a="1"/>
  <c r="FG991" i="16" s="1"/>
  <c r="FG992" i="16" a="1"/>
  <c r="FG992" i="16" s="1"/>
  <c r="FH993" i="16" a="1"/>
  <c r="FH993" i="16" s="1"/>
  <c r="FG995" i="16" a="1"/>
  <c r="FG995" i="16" s="1"/>
  <c r="FG997" i="16" a="1"/>
  <c r="FG997" i="16" s="1"/>
  <c r="FG999" i="16" a="1"/>
  <c r="FG999" i="16" s="1"/>
  <c r="FG1001" i="16" a="1"/>
  <c r="FG1001" i="16" s="1"/>
  <c r="FG1002" i="16" a="1"/>
  <c r="FG1002" i="16" s="1"/>
  <c r="FG1007" i="16" a="1"/>
  <c r="FG1007" i="16" s="1"/>
  <c r="FG1012" i="16" a="1"/>
  <c r="FG1012" i="16" s="1"/>
  <c r="FH1014" i="16" a="1"/>
  <c r="FH1014" i="16" s="1"/>
  <c r="AZ1" i="16" l="1"/>
  <c r="AU2" i="16"/>
  <c r="BF1" i="16"/>
  <c r="BF2" i="16" s="1"/>
  <c r="BA2" i="16"/>
  <c r="BD1" i="16"/>
  <c r="BD2" i="16" s="1"/>
  <c r="AY2" i="16"/>
  <c r="FG967" i="16" a="1"/>
  <c r="FG967" i="16" s="1"/>
  <c r="FG712" i="16" a="1"/>
  <c r="FG712" i="16" s="1"/>
  <c r="FH384" i="16" a="1"/>
  <c r="FH384" i="16" s="1"/>
  <c r="FK384" i="16" s="1"/>
  <c r="FG449" i="16" a="1"/>
  <c r="FG449" i="16" s="1"/>
  <c r="FG853" i="16" a="1"/>
  <c r="FG853" i="16" s="1"/>
  <c r="FG311" i="16" a="1"/>
  <c r="FG311" i="16" s="1"/>
  <c r="FH90" i="16" a="1"/>
  <c r="FH90" i="16" s="1"/>
  <c r="FN90" i="16" s="1"/>
  <c r="FH160" i="16" a="1"/>
  <c r="FH160" i="16" s="1"/>
  <c r="FK160" i="16" s="1"/>
  <c r="FH921" i="16" a="1"/>
  <c r="FH921" i="16" s="1"/>
  <c r="FK921" i="16" s="1"/>
  <c r="FH588" i="16" a="1"/>
  <c r="FH588" i="16" s="1"/>
  <c r="FK588" i="16" s="1"/>
  <c r="FH618" i="16" a="1"/>
  <c r="FH618" i="16" s="1"/>
  <c r="FG919" i="16" a="1"/>
  <c r="FG919" i="16" s="1"/>
  <c r="FH943" i="16" a="1"/>
  <c r="FH943" i="16" s="1"/>
  <c r="FK943" i="16" s="1"/>
  <c r="FH813" i="16" a="1"/>
  <c r="FH813" i="16" s="1"/>
  <c r="FH497" i="16" a="1"/>
  <c r="FH497" i="16" s="1"/>
  <c r="FK497" i="16" s="1"/>
  <c r="FG827" i="16" a="1"/>
  <c r="FG827" i="16" s="1"/>
  <c r="FH409" i="16" a="1"/>
  <c r="FH409" i="16" s="1"/>
  <c r="FK409" i="16" s="1"/>
  <c r="FH808" i="16" a="1"/>
  <c r="FH808" i="16" s="1"/>
  <c r="FH475" i="16" a="1"/>
  <c r="FH475" i="16" s="1"/>
  <c r="FG837" i="16" a="1"/>
  <c r="FG837" i="16" s="1"/>
  <c r="FG121" i="16" a="1"/>
  <c r="FG121" i="16" s="1"/>
  <c r="FG790" i="16" a="1"/>
  <c r="FG790" i="16" s="1"/>
  <c r="FG674" i="16" a="1"/>
  <c r="FG674" i="16" s="1"/>
  <c r="FG597" i="16" a="1"/>
  <c r="FG597" i="16" s="1"/>
  <c r="FH912" i="16" a="1"/>
  <c r="FH912" i="16" s="1"/>
  <c r="FK912" i="16" s="1"/>
  <c r="FG127" i="16" a="1"/>
  <c r="FG127" i="16" s="1"/>
  <c r="FG964" i="16" a="1"/>
  <c r="FG964" i="16" s="1"/>
  <c r="FG726" i="16" a="1"/>
  <c r="FG726" i="16" s="1"/>
  <c r="FH610" i="16" a="1"/>
  <c r="FH610" i="16" s="1"/>
  <c r="FN610" i="16" s="1"/>
  <c r="FH549" i="16" a="1"/>
  <c r="FH549" i="16" s="1"/>
  <c r="FG878" i="16" a="1"/>
  <c r="FG878" i="16" s="1"/>
  <c r="FG802" i="16" a="1"/>
  <c r="FG802" i="16" s="1"/>
  <c r="FH313" i="16" a="1"/>
  <c r="FH313" i="16" s="1"/>
  <c r="FN313" i="16" s="1"/>
  <c r="FH128" i="16" a="1"/>
  <c r="FH128" i="16" s="1"/>
  <c r="FG930" i="16" a="1"/>
  <c r="FG930" i="16" s="1"/>
  <c r="FG656" i="16" a="1"/>
  <c r="FG656" i="16" s="1"/>
  <c r="FG442" i="16" a="1"/>
  <c r="FG442" i="16" s="1"/>
  <c r="FH944" i="16" a="1"/>
  <c r="FH944" i="16" s="1"/>
  <c r="FH774" i="16" a="1"/>
  <c r="FH774" i="16" s="1"/>
  <c r="FK774" i="16" s="1"/>
  <c r="FH744" i="16" a="1"/>
  <c r="FH744" i="16" s="1"/>
  <c r="FK744" i="16" s="1"/>
  <c r="FH969" i="16" a="1"/>
  <c r="FH969" i="16" s="1"/>
  <c r="FH441" i="16" a="1"/>
  <c r="FH441" i="16" s="1"/>
  <c r="FK441" i="16" s="1"/>
  <c r="FH233" i="16" a="1"/>
  <c r="FH233" i="16" s="1"/>
  <c r="FK233" i="16" s="1"/>
  <c r="FG975" i="16" a="1"/>
  <c r="FG975" i="16" s="1"/>
  <c r="FH773" i="16" a="1"/>
  <c r="FH773" i="16" s="1"/>
  <c r="FK773" i="16" s="1"/>
  <c r="FH875" i="16" a="1"/>
  <c r="FH875" i="16" s="1"/>
  <c r="FK875" i="16" s="1"/>
  <c r="FG838" i="16" a="1"/>
  <c r="FG838" i="16" s="1"/>
  <c r="FH452" i="16" a="1"/>
  <c r="FH452" i="16" s="1"/>
  <c r="FK452" i="16" s="1"/>
  <c r="FH348" i="16" a="1"/>
  <c r="FH348" i="16" s="1"/>
  <c r="FK348" i="16" s="1"/>
  <c r="FG859" i="16" a="1"/>
  <c r="FG859" i="16" s="1"/>
  <c r="FH176" i="16" a="1"/>
  <c r="FH176" i="16" s="1"/>
  <c r="FH953" i="16" a="1"/>
  <c r="FH953" i="16" s="1"/>
  <c r="FH932" i="16" a="1"/>
  <c r="FH932" i="16" s="1"/>
  <c r="FG888" i="16" a="1"/>
  <c r="FG888" i="16" s="1"/>
  <c r="FG658" i="16" a="1"/>
  <c r="FG658" i="16" s="1"/>
  <c r="FH578" i="16" a="1"/>
  <c r="FH578" i="16" s="1"/>
  <c r="FH91" i="16" a="1"/>
  <c r="FH91" i="16" s="1"/>
  <c r="FK91" i="16" s="1"/>
  <c r="FH959" i="16" a="1"/>
  <c r="FH959" i="16" s="1"/>
  <c r="FK959" i="16" s="1"/>
  <c r="FH843" i="16" a="1"/>
  <c r="FH843" i="16" s="1"/>
  <c r="FN843" i="16" s="1"/>
  <c r="FG450" i="16" a="1"/>
  <c r="FG450" i="16" s="1"/>
  <c r="FH985" i="16" a="1"/>
  <c r="FH985" i="16" s="1"/>
  <c r="FK985" i="16" s="1"/>
  <c r="FH978" i="16" a="1"/>
  <c r="FH978" i="16" s="1"/>
  <c r="FK978" i="16" s="1"/>
  <c r="FG917" i="16" a="1"/>
  <c r="FG917" i="16" s="1"/>
  <c r="FG821" i="16" a="1"/>
  <c r="FG821" i="16" s="1"/>
  <c r="FG613" i="16" a="1"/>
  <c r="FG613" i="16" s="1"/>
  <c r="FG533" i="16" a="1"/>
  <c r="FG533" i="16" s="1"/>
  <c r="FH443" i="16" a="1"/>
  <c r="FH443" i="16" s="1"/>
  <c r="FH1007" i="16" a="1"/>
  <c r="FH1007" i="16" s="1"/>
  <c r="FH741" i="16" a="1"/>
  <c r="FH741" i="16" s="1"/>
  <c r="FH551" i="16" a="1"/>
  <c r="FH551" i="16" s="1"/>
  <c r="FH481" i="16" a="1"/>
  <c r="FH481" i="16" s="1"/>
  <c r="FK481" i="16" s="1"/>
  <c r="FH385" i="16" a="1"/>
  <c r="FH385" i="16" s="1"/>
  <c r="FH263" i="16" a="1"/>
  <c r="FH263" i="16" s="1"/>
  <c r="FN263" i="16" s="1"/>
  <c r="FG164" i="16" a="1"/>
  <c r="FG164" i="16" s="1"/>
  <c r="FG157" i="16" a="1"/>
  <c r="FG157" i="16" s="1"/>
  <c r="FG63" i="16" a="1"/>
  <c r="FG63" i="16" s="1"/>
  <c r="FH992" i="16" a="1"/>
  <c r="FH992" i="16" s="1"/>
  <c r="FK992" i="16" s="1"/>
  <c r="FH960" i="16" a="1"/>
  <c r="FH960" i="16" s="1"/>
  <c r="FK960" i="16" s="1"/>
  <c r="FH918" i="16" a="1"/>
  <c r="FH918" i="16" s="1"/>
  <c r="FN918" i="16" s="1"/>
  <c r="FG830" i="16" a="1"/>
  <c r="FG830" i="16" s="1"/>
  <c r="FH645" i="16" a="1"/>
  <c r="FH645" i="16" s="1"/>
  <c r="FN645" i="16" s="1"/>
  <c r="FH572" i="16" a="1"/>
  <c r="FH572" i="16" s="1"/>
  <c r="FH400" i="16" a="1"/>
  <c r="FH400" i="16" s="1"/>
  <c r="FK400" i="16" s="1"/>
  <c r="FH364" i="16" a="1"/>
  <c r="FH364" i="16" s="1"/>
  <c r="FH76" i="16" a="1"/>
  <c r="FH76" i="16" s="1"/>
  <c r="FK76" i="16" s="1"/>
  <c r="FH954" i="16" a="1"/>
  <c r="FH954" i="16" s="1"/>
  <c r="FK954" i="16" s="1"/>
  <c r="FG877" i="16" a="1"/>
  <c r="FG877" i="16" s="1"/>
  <c r="FG781" i="16" a="1"/>
  <c r="FG781" i="16" s="1"/>
  <c r="FH530" i="16" a="1"/>
  <c r="FH530" i="16" s="1"/>
  <c r="FN530" i="16" s="1"/>
  <c r="FG474" i="16" a="1"/>
  <c r="FG474" i="16" s="1"/>
  <c r="FG341" i="16" a="1"/>
  <c r="FG341" i="16" s="1"/>
  <c r="FG82" i="16" a="1"/>
  <c r="FG82" i="16" s="1"/>
  <c r="FG870" i="16" a="1"/>
  <c r="FG870" i="16" s="1"/>
  <c r="FH657" i="16" a="1"/>
  <c r="FH657" i="16" s="1"/>
  <c r="FG507" i="16" a="1"/>
  <c r="FG507" i="16" s="1"/>
  <c r="FG458" i="16" a="1"/>
  <c r="FG458" i="16" s="1"/>
  <c r="FH369" i="16" a="1"/>
  <c r="FH369" i="16" s="1"/>
  <c r="FH283" i="16" a="1"/>
  <c r="FH283" i="16" s="1"/>
  <c r="FH148" i="16" a="1"/>
  <c r="FH148" i="16" s="1"/>
  <c r="FN148" i="16" s="1"/>
  <c r="FG111" i="16" a="1"/>
  <c r="FG111" i="16" s="1"/>
  <c r="FG46" i="16" a="1"/>
  <c r="FG46" i="16" s="1"/>
  <c r="FG717" i="16" a="1"/>
  <c r="FG717" i="16" s="1"/>
  <c r="FH66" i="16" a="1"/>
  <c r="FH66" i="16" s="1"/>
  <c r="FK66" i="16" s="1"/>
  <c r="FG983" i="16" a="1"/>
  <c r="FG983" i="16" s="1"/>
  <c r="FG928" i="16" a="1"/>
  <c r="FG928" i="16" s="1"/>
  <c r="FH909" i="16" a="1"/>
  <c r="FH909" i="16" s="1"/>
  <c r="FN909" i="16" s="1"/>
  <c r="FG457" i="16" a="1"/>
  <c r="FG457" i="16" s="1"/>
  <c r="FG325" i="16" a="1"/>
  <c r="FG325" i="16" s="1"/>
  <c r="FH252" i="16" a="1"/>
  <c r="FH252" i="16" s="1"/>
  <c r="FH131" i="16" a="1"/>
  <c r="FH131" i="16" s="1"/>
  <c r="FG73" i="16" a="1"/>
  <c r="FG73" i="16" s="1"/>
  <c r="FG66" i="16" a="1"/>
  <c r="FG66" i="16" s="1"/>
  <c r="FH29" i="16" a="1"/>
  <c r="FH29" i="16" s="1"/>
  <c r="FG946" i="16" a="1"/>
  <c r="FG946" i="16" s="1"/>
  <c r="FH682" i="16" a="1"/>
  <c r="FH682" i="16" s="1"/>
  <c r="FG498" i="16" a="1"/>
  <c r="FG498" i="16" s="1"/>
  <c r="FH317" i="16" a="1"/>
  <c r="FH317" i="16" s="1"/>
  <c r="FN317" i="16" s="1"/>
  <c r="FH59" i="16" a="1"/>
  <c r="FH59" i="16" s="1"/>
  <c r="FH661" i="16" a="1"/>
  <c r="FH661" i="16" s="1"/>
  <c r="FN661" i="16" s="1"/>
  <c r="FG641" i="16" a="1"/>
  <c r="FG641" i="16" s="1"/>
  <c r="FH519" i="16" a="1"/>
  <c r="FH519" i="16" s="1"/>
  <c r="FN519" i="16" s="1"/>
  <c r="FG402" i="16" a="1"/>
  <c r="FG402" i="16" s="1"/>
  <c r="FG181" i="16" a="1"/>
  <c r="FG181" i="16" s="1"/>
  <c r="FH65" i="16" a="1"/>
  <c r="FH65" i="16" s="1"/>
  <c r="FK65" i="16" s="1"/>
  <c r="FH894" i="16" a="1"/>
  <c r="FH894" i="16" s="1"/>
  <c r="FK894" i="16" s="1"/>
  <c r="FH444" i="16" a="1"/>
  <c r="FH444" i="16" s="1"/>
  <c r="FK444" i="16" s="1"/>
  <c r="FH951" i="16" a="1"/>
  <c r="FH951" i="16" s="1"/>
  <c r="FG771" i="16" a="1"/>
  <c r="FG771" i="16" s="1"/>
  <c r="FH742" i="16" a="1"/>
  <c r="FH742" i="16" s="1"/>
  <c r="FK742" i="16" s="1"/>
  <c r="FG701" i="16" a="1"/>
  <c r="FG701" i="16" s="1"/>
  <c r="FH626" i="16" a="1"/>
  <c r="FH626" i="16" s="1"/>
  <c r="FK626" i="16" s="1"/>
  <c r="FH490" i="16" a="1"/>
  <c r="FH490" i="16" s="1"/>
  <c r="FG122" i="16" a="1"/>
  <c r="FG122" i="16" s="1"/>
  <c r="FK790" i="16"/>
  <c r="FN790" i="16"/>
  <c r="FN388" i="16"/>
  <c r="FK388" i="16"/>
  <c r="FH757" i="16" a="1"/>
  <c r="FH757" i="16" s="1"/>
  <c r="FK757" i="16" s="1"/>
  <c r="FK150" i="16"/>
  <c r="FH75" i="16" a="1"/>
  <c r="FH75" i="16" s="1"/>
  <c r="FK75" i="16" s="1"/>
  <c r="FG927" i="16" a="1"/>
  <c r="FG927" i="16" s="1"/>
  <c r="FH893" i="16" a="1"/>
  <c r="FH893" i="16" s="1"/>
  <c r="FG869" i="16" a="1"/>
  <c r="FG869" i="16" s="1"/>
  <c r="FH728" i="16" a="1"/>
  <c r="FH728" i="16" s="1"/>
  <c r="FK728" i="16" s="1"/>
  <c r="FH594" i="16" a="1"/>
  <c r="FH594" i="16" s="1"/>
  <c r="FH546" i="16" a="1"/>
  <c r="FH546" i="16" s="1"/>
  <c r="FG368" i="16" a="1"/>
  <c r="FG368" i="16" s="1"/>
  <c r="FG363" i="16" a="1"/>
  <c r="FG363" i="16" s="1"/>
  <c r="FG201" i="16" a="1"/>
  <c r="FG201" i="16" s="1"/>
  <c r="FG174" i="16" a="1"/>
  <c r="FG174" i="16" s="1"/>
  <c r="FG126" i="16" a="1"/>
  <c r="FG126" i="16" s="1"/>
  <c r="FG112" i="16" a="1"/>
  <c r="FG112" i="16" s="1"/>
  <c r="FH48" i="16" a="1"/>
  <c r="FH48" i="16" s="1"/>
  <c r="FN48" i="16" s="1"/>
  <c r="FH1001" i="16" a="1"/>
  <c r="FH1001" i="16" s="1"/>
  <c r="FN1001" i="16" s="1"/>
  <c r="FH723" i="16" a="1"/>
  <c r="FH723" i="16" s="1"/>
  <c r="FK723" i="16" s="1"/>
  <c r="FH632" i="16" a="1"/>
  <c r="FH632" i="16" s="1"/>
  <c r="FH599" i="16" a="1"/>
  <c r="FH599" i="16" s="1"/>
  <c r="FK599" i="16" s="1"/>
  <c r="FH506" i="16" a="1"/>
  <c r="FH506" i="16" s="1"/>
  <c r="FH500" i="16" a="1"/>
  <c r="FH500" i="16" s="1"/>
  <c r="FH386" i="16" a="1"/>
  <c r="FH386" i="16" s="1"/>
  <c r="FK386" i="16" s="1"/>
  <c r="FH300" i="16" a="1"/>
  <c r="FH300" i="16" s="1"/>
  <c r="FH295" i="16" a="1"/>
  <c r="FH295" i="16" s="1"/>
  <c r="FN295" i="16" s="1"/>
  <c r="FH249" i="16" a="1"/>
  <c r="FH249" i="16" s="1"/>
  <c r="FH143" i="16" a="1"/>
  <c r="FH143" i="16" s="1"/>
  <c r="FG937" i="16" a="1"/>
  <c r="FG937" i="16" s="1"/>
  <c r="FG886" i="16" a="1"/>
  <c r="FG886" i="16" s="1"/>
  <c r="FG862" i="16" a="1"/>
  <c r="FG862" i="16" s="1"/>
  <c r="FH845" i="16" a="1"/>
  <c r="FH845" i="16" s="1"/>
  <c r="FK845" i="16" s="1"/>
  <c r="FH811" i="16" a="1"/>
  <c r="FH811" i="16" s="1"/>
  <c r="FK811" i="16" s="1"/>
  <c r="FG249" i="16" a="1"/>
  <c r="FG249" i="16" s="1"/>
  <c r="FH207" i="16" a="1"/>
  <c r="FH207" i="16" s="1"/>
  <c r="FG143" i="16" a="1"/>
  <c r="FG143" i="16" s="1"/>
  <c r="FK98" i="16"/>
  <c r="FG74" i="16" a="1"/>
  <c r="FG74" i="16" s="1"/>
  <c r="FG48" i="16" a="1"/>
  <c r="FG48" i="16" s="1"/>
  <c r="FH34" i="16" a="1"/>
  <c r="FH34" i="16" s="1"/>
  <c r="FK34" i="16" s="1"/>
  <c r="FH733" i="16" a="1"/>
  <c r="FH733" i="16" s="1"/>
  <c r="FH693" i="16" a="1"/>
  <c r="FH693" i="16" s="1"/>
  <c r="FN693" i="16" s="1"/>
  <c r="FH609" i="16" a="1"/>
  <c r="FH609" i="16" s="1"/>
  <c r="FK609" i="16" s="1"/>
  <c r="FH556" i="16" a="1"/>
  <c r="FH556" i="16" s="1"/>
  <c r="FH489" i="16" a="1"/>
  <c r="FH489" i="16" s="1"/>
  <c r="FH356" i="16" a="1"/>
  <c r="FH356" i="16" s="1"/>
  <c r="FG267" i="16" a="1"/>
  <c r="FG267" i="16" s="1"/>
  <c r="FG185" i="16" a="1"/>
  <c r="FG185" i="16" s="1"/>
  <c r="FG165" i="16" a="1"/>
  <c r="FG165" i="16" s="1"/>
  <c r="FH85" i="16" a="1"/>
  <c r="FH85" i="16" s="1"/>
  <c r="FK85" i="16" s="1"/>
  <c r="FH861" i="16" a="1"/>
  <c r="FH861" i="16" s="1"/>
  <c r="FK861" i="16" s="1"/>
  <c r="FH709" i="16" a="1"/>
  <c r="FH709" i="16" s="1"/>
  <c r="FH434" i="16" a="1"/>
  <c r="FH434" i="16" s="1"/>
  <c r="FH142" i="16" a="1"/>
  <c r="FH142" i="16" s="1"/>
  <c r="FH755" i="16" a="1"/>
  <c r="FH755" i="16" s="1"/>
  <c r="FK755" i="16" s="1"/>
  <c r="FH749" i="16" a="1"/>
  <c r="FH749" i="16" s="1"/>
  <c r="FK749" i="16" s="1"/>
  <c r="FK60" i="16"/>
  <c r="FH1012" i="16" a="1"/>
  <c r="FH1012" i="16" s="1"/>
  <c r="FK1012" i="16" s="1"/>
  <c r="FH999" i="16" a="1"/>
  <c r="FH999" i="16" s="1"/>
  <c r="FK999" i="16" s="1"/>
  <c r="FH298" i="16" a="1"/>
  <c r="FH298" i="16" s="1"/>
  <c r="FK298" i="16" s="1"/>
  <c r="FH266" i="16" a="1"/>
  <c r="FH266" i="16" s="1"/>
  <c r="FK266" i="16" s="1"/>
  <c r="FG205" i="16" a="1"/>
  <c r="FG205" i="16" s="1"/>
  <c r="FH164" i="16" a="1"/>
  <c r="FH164" i="16" s="1"/>
  <c r="FN164" i="16" s="1"/>
  <c r="FH159" i="16" a="1"/>
  <c r="FH159" i="16" s="1"/>
  <c r="FK159" i="16" s="1"/>
  <c r="FG142" i="16" a="1"/>
  <c r="FG142" i="16" s="1"/>
  <c r="FH123" i="16" a="1"/>
  <c r="FH123" i="16" s="1"/>
  <c r="FK123" i="16" s="1"/>
  <c r="FG96" i="16" a="1"/>
  <c r="FG96" i="16" s="1"/>
  <c r="FH46" i="16" a="1"/>
  <c r="FH46" i="16" s="1"/>
  <c r="FN46" i="16" s="1"/>
  <c r="FG32" i="16" a="1"/>
  <c r="FG32" i="16" s="1"/>
  <c r="FH219" i="16" a="1"/>
  <c r="FH219" i="16" s="1"/>
  <c r="FG899" i="16" a="1"/>
  <c r="FG899" i="16" s="1"/>
  <c r="FH776" i="16" a="1"/>
  <c r="FH776" i="16" s="1"/>
  <c r="FN776" i="16" s="1"/>
  <c r="FG708" i="16" a="1"/>
  <c r="FG708" i="16" s="1"/>
  <c r="FG591" i="16" a="1"/>
  <c r="FG591" i="16" s="1"/>
  <c r="FG527" i="16" a="1"/>
  <c r="FG527" i="16" s="1"/>
  <c r="FH359" i="16" a="1"/>
  <c r="FH359" i="16" s="1"/>
  <c r="FG197" i="16" a="1"/>
  <c r="FG197" i="16" s="1"/>
  <c r="FG176" i="16" a="1"/>
  <c r="FG176" i="16" s="1"/>
  <c r="FH158" i="16" a="1"/>
  <c r="FH158" i="16" s="1"/>
  <c r="FK158" i="16" s="1"/>
  <c r="FH141" i="16" a="1"/>
  <c r="FH141" i="16" s="1"/>
  <c r="FK141" i="16" s="1"/>
  <c r="FH95" i="16" a="1"/>
  <c r="FH95" i="16" s="1"/>
  <c r="FN95" i="16" s="1"/>
  <c r="FG158" i="16" a="1"/>
  <c r="FG158" i="16" s="1"/>
  <c r="FH133" i="16" a="1"/>
  <c r="FH133" i="16" s="1"/>
  <c r="FN133" i="16" s="1"/>
  <c r="FH101" i="16" a="1"/>
  <c r="FH101" i="16" s="1"/>
  <c r="FG95" i="16" a="1"/>
  <c r="FG95" i="16" s="1"/>
  <c r="FH31" i="16" a="1"/>
  <c r="FH31" i="16" s="1"/>
  <c r="FN31" i="16" s="1"/>
  <c r="FH543" i="16" a="1"/>
  <c r="FH543" i="16" s="1"/>
  <c r="FK543" i="16" s="1"/>
  <c r="FH340" i="16" a="1"/>
  <c r="FH340" i="16" s="1"/>
  <c r="FK340" i="16" s="1"/>
  <c r="FH224" i="16" a="1"/>
  <c r="FH224" i="16" s="1"/>
  <c r="FG133" i="16" a="1"/>
  <c r="FG133" i="16" s="1"/>
  <c r="FK114" i="16"/>
  <c r="FG64" i="16" a="1"/>
  <c r="FG64" i="16" s="1"/>
  <c r="FG31" i="16" a="1"/>
  <c r="FG31" i="16" s="1"/>
  <c r="FH358" i="16" a="1"/>
  <c r="FH358" i="16" s="1"/>
  <c r="FK358" i="16" s="1"/>
  <c r="FH296" i="16" a="1"/>
  <c r="FH296" i="16" s="1"/>
  <c r="FN296" i="16" s="1"/>
  <c r="FH291" i="16" a="1"/>
  <c r="FH291" i="16" s="1"/>
  <c r="FK291" i="16" s="1"/>
  <c r="FH284" i="16" a="1"/>
  <c r="FH284" i="16" s="1"/>
  <c r="FK284" i="16" s="1"/>
  <c r="FN150" i="16"/>
  <c r="FG107" i="16" a="1"/>
  <c r="FG107" i="16" s="1"/>
  <c r="FN712" i="16"/>
  <c r="FK712" i="16"/>
  <c r="FN339" i="16"/>
  <c r="FK339" i="16"/>
  <c r="FK574" i="16"/>
  <c r="FN574" i="16"/>
  <c r="FK895" i="16"/>
  <c r="FN895" i="16"/>
  <c r="FK402" i="16"/>
  <c r="FN402" i="16"/>
  <c r="FK558" i="16"/>
  <c r="FN558" i="16"/>
  <c r="FK457" i="16"/>
  <c r="FN457" i="16"/>
  <c r="FK687" i="16"/>
  <c r="FN687" i="16"/>
  <c r="FN613" i="16"/>
  <c r="FK613" i="16"/>
  <c r="FN802" i="16"/>
  <c r="FK802" i="16"/>
  <c r="FK674" i="16"/>
  <c r="FN674" i="16"/>
  <c r="FK658" i="16"/>
  <c r="FN658" i="16"/>
  <c r="FG994" i="16" a="1"/>
  <c r="FG994" i="16" s="1"/>
  <c r="FH994" i="16" a="1"/>
  <c r="FH994" i="16" s="1"/>
  <c r="FK994" i="16" s="1"/>
  <c r="FH907" i="16" a="1"/>
  <c r="FH907" i="16" s="1"/>
  <c r="FK907" i="16" s="1"/>
  <c r="FG902" i="16" a="1"/>
  <c r="FG902" i="16" s="1"/>
  <c r="FH902" i="16" a="1"/>
  <c r="FH902" i="16" s="1"/>
  <c r="FK902" i="16" s="1"/>
  <c r="FG885" i="16" a="1"/>
  <c r="FG885" i="16" s="1"/>
  <c r="FH885" i="16" a="1"/>
  <c r="FH885" i="16" s="1"/>
  <c r="FK885" i="16" s="1"/>
  <c r="FH846" i="16" a="1"/>
  <c r="FH846" i="16" s="1"/>
  <c r="FN846" i="16" s="1"/>
  <c r="FH841" i="16" a="1"/>
  <c r="FH841" i="16" s="1"/>
  <c r="FH721" i="16" a="1"/>
  <c r="FH721" i="16" s="1"/>
  <c r="FG668" i="16" a="1"/>
  <c r="FG668" i="16" s="1"/>
  <c r="FK655" i="16"/>
  <c r="FN655" i="16"/>
  <c r="FH650" i="16" a="1"/>
  <c r="FH650" i="16" s="1"/>
  <c r="FK650" i="16" s="1"/>
  <c r="FG524" i="16" a="1"/>
  <c r="FG524" i="16" s="1"/>
  <c r="FH524" i="16" a="1"/>
  <c r="FH524" i="16" s="1"/>
  <c r="FH448" i="16" a="1"/>
  <c r="FH448" i="16" s="1"/>
  <c r="FK448" i="16" s="1"/>
  <c r="FG448" i="16" a="1"/>
  <c r="FG448" i="16" s="1"/>
  <c r="FG396" i="16" a="1"/>
  <c r="FG396" i="16" s="1"/>
  <c r="FG362" i="16" a="1"/>
  <c r="FG362" i="16" s="1"/>
  <c r="FH949" i="16" a="1"/>
  <c r="FH949" i="16" s="1"/>
  <c r="FK949" i="16" s="1"/>
  <c r="FH866" i="16" a="1"/>
  <c r="FH866" i="16" s="1"/>
  <c r="FN866" i="16" s="1"/>
  <c r="FG832" i="16" a="1"/>
  <c r="FG832" i="16" s="1"/>
  <c r="FH760" i="16" a="1"/>
  <c r="FH760" i="16" s="1"/>
  <c r="FK760" i="16" s="1"/>
  <c r="FH714" i="16" a="1"/>
  <c r="FH714" i="16" s="1"/>
  <c r="FN714" i="16" s="1"/>
  <c r="FH707" i="16" a="1"/>
  <c r="FH707" i="16" s="1"/>
  <c r="FN707" i="16" s="1"/>
  <c r="FH681" i="16" a="1"/>
  <c r="FH681" i="16" s="1"/>
  <c r="FG681" i="16" a="1"/>
  <c r="FG681" i="16" s="1"/>
  <c r="FH582" i="16" a="1"/>
  <c r="FH582" i="16" s="1"/>
  <c r="FG550" i="16" a="1"/>
  <c r="FG550" i="16" s="1"/>
  <c r="FG404" i="16" a="1"/>
  <c r="FG404" i="16" s="1"/>
  <c r="FH353" i="16" a="1"/>
  <c r="FH353" i="16" s="1"/>
  <c r="FG316" i="16" a="1"/>
  <c r="FG316" i="16" s="1"/>
  <c r="FH316" i="16" a="1"/>
  <c r="FH316" i="16" s="1"/>
  <c r="FH916" i="16" a="1"/>
  <c r="FH916" i="16" s="1"/>
  <c r="FK916" i="16" s="1"/>
  <c r="FH884" i="16" a="1"/>
  <c r="FH884" i="16" s="1"/>
  <c r="FN884" i="16" s="1"/>
  <c r="FG816" i="16" a="1"/>
  <c r="FG816" i="16" s="1"/>
  <c r="FG793" i="16" a="1"/>
  <c r="FG793" i="16" s="1"/>
  <c r="FH778" i="16" a="1"/>
  <c r="FH778" i="16" s="1"/>
  <c r="FH710" i="16" a="1"/>
  <c r="FH710" i="16" s="1"/>
  <c r="FH511" i="16" a="1"/>
  <c r="FH511" i="16" s="1"/>
  <c r="FN511" i="16" s="1"/>
  <c r="FH479" i="16" a="1"/>
  <c r="FH479" i="16" s="1"/>
  <c r="FG479" i="16" a="1"/>
  <c r="FG479" i="16" s="1"/>
  <c r="FH440" i="16" a="1"/>
  <c r="FH440" i="16" s="1"/>
  <c r="FK440" i="16" s="1"/>
  <c r="FG425" i="16" a="1"/>
  <c r="FG425" i="16" s="1"/>
  <c r="FN361" i="16"/>
  <c r="FG321" i="16" a="1"/>
  <c r="FG321" i="16" s="1"/>
  <c r="FG282" i="16" a="1"/>
  <c r="FG282" i="16" s="1"/>
  <c r="FH282" i="16" a="1"/>
  <c r="FH282" i="16" s="1"/>
  <c r="FH1015" i="16" a="1"/>
  <c r="FH1015" i="16" s="1"/>
  <c r="FH1003" i="16" a="1"/>
  <c r="FH1003" i="16" s="1"/>
  <c r="FN1003" i="16" s="1"/>
  <c r="FG911" i="16" a="1"/>
  <c r="FG911" i="16" s="1"/>
  <c r="FG896" i="16" a="1"/>
  <c r="FG896" i="16" s="1"/>
  <c r="FH856" i="16" a="1"/>
  <c r="FH856" i="16" s="1"/>
  <c r="FK856" i="16" s="1"/>
  <c r="FH826" i="16" a="1"/>
  <c r="FH826" i="16" s="1"/>
  <c r="FN826" i="16" s="1"/>
  <c r="FG805" i="16" a="1"/>
  <c r="FG805" i="16" s="1"/>
  <c r="FH805" i="16" a="1"/>
  <c r="FH805" i="16" s="1"/>
  <c r="FN805" i="16" s="1"/>
  <c r="FH765" i="16" a="1"/>
  <c r="FH765" i="16" s="1"/>
  <c r="FK765" i="16" s="1"/>
  <c r="FH725" i="16" a="1"/>
  <c r="FH725" i="16" s="1"/>
  <c r="FK725" i="16" s="1"/>
  <c r="FH713" i="16" a="1"/>
  <c r="FH713" i="16" s="1"/>
  <c r="FN713" i="16" s="1"/>
  <c r="FG713" i="16" a="1"/>
  <c r="FG713" i="16" s="1"/>
  <c r="FH706" i="16" a="1"/>
  <c r="FH706" i="16" s="1"/>
  <c r="FN706" i="16" s="1"/>
  <c r="FG689" i="16" a="1"/>
  <c r="FG689" i="16" s="1"/>
  <c r="FH689" i="16" a="1"/>
  <c r="FH689" i="16" s="1"/>
  <c r="FH649" i="16" a="1"/>
  <c r="FH649" i="16" s="1"/>
  <c r="FN649" i="16" s="1"/>
  <c r="FN577" i="16"/>
  <c r="FK577" i="16"/>
  <c r="FG574" i="16" a="1"/>
  <c r="FG574" i="16" s="1"/>
  <c r="FH523" i="16" a="1"/>
  <c r="FH523" i="16" s="1"/>
  <c r="FN523" i="16" s="1"/>
  <c r="FH517" i="16" a="1"/>
  <c r="FH517" i="16" s="1"/>
  <c r="FK517" i="16" s="1"/>
  <c r="FH488" i="16" a="1"/>
  <c r="FH488" i="16" s="1"/>
  <c r="FK488" i="16" s="1"/>
  <c r="FG488" i="16" a="1"/>
  <c r="FG488" i="16" s="1"/>
  <c r="FH465" i="16" a="1"/>
  <c r="FH465" i="16" s="1"/>
  <c r="FK465" i="16" s="1"/>
  <c r="FH447" i="16" a="1"/>
  <c r="FH447" i="16" s="1"/>
  <c r="FK447" i="16" s="1"/>
  <c r="FH414" i="16" a="1"/>
  <c r="FH414" i="16" s="1"/>
  <c r="FG395" i="16" a="1"/>
  <c r="FG395" i="16" s="1"/>
  <c r="FG374" i="16" a="1"/>
  <c r="FG374" i="16" s="1"/>
  <c r="FG342" i="16" a="1"/>
  <c r="FG342" i="16" s="1"/>
  <c r="FH342" i="16" a="1"/>
  <c r="FH342" i="16" s="1"/>
  <c r="FK342" i="16" s="1"/>
  <c r="FH288" i="16" a="1"/>
  <c r="FH288" i="16" s="1"/>
  <c r="FK288" i="16" s="1"/>
  <c r="FH938" i="16" a="1"/>
  <c r="FH938" i="16" s="1"/>
  <c r="FK938" i="16" s="1"/>
  <c r="FG905" i="16" a="1"/>
  <c r="FG905" i="16" s="1"/>
  <c r="FH901" i="16" a="1"/>
  <c r="FH901" i="16" s="1"/>
  <c r="FN901" i="16" s="1"/>
  <c r="FH883" i="16" a="1"/>
  <c r="FH883" i="16" s="1"/>
  <c r="FK883" i="16" s="1"/>
  <c r="FH874" i="16" a="1"/>
  <c r="FH874" i="16" s="1"/>
  <c r="FK874" i="16" s="1"/>
  <c r="FG840" i="16" a="1"/>
  <c r="FG840" i="16" s="1"/>
  <c r="FH697" i="16" a="1"/>
  <c r="FH697" i="16" s="1"/>
  <c r="FH662" i="16" a="1"/>
  <c r="FH662" i="16" s="1"/>
  <c r="FK662" i="16" s="1"/>
  <c r="FH630" i="16" a="1"/>
  <c r="FH630" i="16" s="1"/>
  <c r="FH622" i="16" a="1"/>
  <c r="FH622" i="16" s="1"/>
  <c r="FN622" i="16" s="1"/>
  <c r="FH617" i="16" a="1"/>
  <c r="FH617" i="16" s="1"/>
  <c r="FN617" i="16" s="1"/>
  <c r="FH559" i="16" a="1"/>
  <c r="FH559" i="16" s="1"/>
  <c r="FH555" i="16" a="1"/>
  <c r="FH555" i="16" s="1"/>
  <c r="FH482" i="16" a="1"/>
  <c r="FH482" i="16" s="1"/>
  <c r="FG459" i="16" a="1"/>
  <c r="FG459" i="16" s="1"/>
  <c r="FH459" i="16" a="1"/>
  <c r="FH459" i="16" s="1"/>
  <c r="FG424" i="16" a="1"/>
  <c r="FG424" i="16" s="1"/>
  <c r="FG361" i="16" a="1"/>
  <c r="FG361" i="16" s="1"/>
  <c r="FH357" i="16" a="1"/>
  <c r="FH357" i="16" s="1"/>
  <c r="FK357" i="16" s="1"/>
  <c r="FH332" i="16" a="1"/>
  <c r="FH332" i="16" s="1"/>
  <c r="FN332" i="16" s="1"/>
  <c r="FG326" i="16" a="1"/>
  <c r="FG326" i="16" s="1"/>
  <c r="FG281" i="16" a="1"/>
  <c r="FG281" i="16" s="1"/>
  <c r="FH998" i="16" a="1"/>
  <c r="FH998" i="16" s="1"/>
  <c r="FG948" i="16" a="1"/>
  <c r="FG948" i="16" s="1"/>
  <c r="FH933" i="16" a="1"/>
  <c r="FH933" i="16" s="1"/>
  <c r="FK933" i="16" s="1"/>
  <c r="FH910" i="16" a="1"/>
  <c r="FH910" i="16" s="1"/>
  <c r="FK910" i="16" s="1"/>
  <c r="FG910" i="16" a="1"/>
  <c r="FG910" i="16" s="1"/>
  <c r="FH865" i="16" a="1"/>
  <c r="FH865" i="16" s="1"/>
  <c r="FK865" i="16" s="1"/>
  <c r="FG792" i="16" a="1"/>
  <c r="FG792" i="16" s="1"/>
  <c r="FH792" i="16" a="1"/>
  <c r="FH792" i="16" s="1"/>
  <c r="FK792" i="16" s="1"/>
  <c r="FH777" i="16" a="1"/>
  <c r="FH777" i="16" s="1"/>
  <c r="FH666" i="16" a="1"/>
  <c r="FH666" i="16" s="1"/>
  <c r="FH654" i="16" a="1"/>
  <c r="FH654" i="16" s="1"/>
  <c r="FK654" i="16" s="1"/>
  <c r="FH640" i="16" a="1"/>
  <c r="FH640" i="16" s="1"/>
  <c r="FK640" i="16" s="1"/>
  <c r="FH581" i="16" a="1"/>
  <c r="FH581" i="16" s="1"/>
  <c r="FK581" i="16" s="1"/>
  <c r="FH516" i="16" a="1"/>
  <c r="FH516" i="16" s="1"/>
  <c r="FK516" i="16" s="1"/>
  <c r="FH428" i="16" a="1"/>
  <c r="FH428" i="16" s="1"/>
  <c r="FK428" i="16" s="1"/>
  <c r="FH418" i="16" a="1"/>
  <c r="FH418" i="16" s="1"/>
  <c r="FK418" i="16" s="1"/>
  <c r="FH413" i="16" a="1"/>
  <c r="FH413" i="16" s="1"/>
  <c r="FN413" i="16" s="1"/>
  <c r="FH379" i="16" a="1"/>
  <c r="FH379" i="16" s="1"/>
  <c r="FG338" i="16" a="1"/>
  <c r="FG338" i="16" s="1"/>
  <c r="FH338" i="16" a="1"/>
  <c r="FH338" i="16" s="1"/>
  <c r="FG798" i="16" a="1"/>
  <c r="FG798" i="16" s="1"/>
  <c r="FH770" i="16" a="1"/>
  <c r="FH770" i="16" s="1"/>
  <c r="FN770" i="16" s="1"/>
  <c r="FH573" i="16" a="1"/>
  <c r="FH573" i="16" s="1"/>
  <c r="FK573" i="16" s="1"/>
  <c r="FG505" i="16" a="1"/>
  <c r="FG505" i="16" s="1"/>
  <c r="FH505" i="16" a="1"/>
  <c r="FH505" i="16" s="1"/>
  <c r="FK505" i="16" s="1"/>
  <c r="FH491" i="16" a="1"/>
  <c r="FH491" i="16" s="1"/>
  <c r="FK491" i="16" s="1"/>
  <c r="FH468" i="16" a="1"/>
  <c r="FH468" i="16" s="1"/>
  <c r="FN468" i="16" s="1"/>
  <c r="FG309" i="16" a="1"/>
  <c r="FG309" i="16" s="1"/>
  <c r="FG293" i="16" a="1"/>
  <c r="FG293" i="16" s="1"/>
  <c r="FG1008" i="16" a="1"/>
  <c r="FG1008" i="16" s="1"/>
  <c r="FH1008" i="16" a="1"/>
  <c r="FH1008" i="16" s="1"/>
  <c r="FK1008" i="16" s="1"/>
  <c r="FH825" i="16" a="1"/>
  <c r="FH825" i="16" s="1"/>
  <c r="FK825" i="16" s="1"/>
  <c r="FH997" i="16" a="1"/>
  <c r="FH997" i="16" s="1"/>
  <c r="FN997" i="16" s="1"/>
  <c r="FH986" i="16" a="1"/>
  <c r="FH986" i="16" s="1"/>
  <c r="FK986" i="16" s="1"/>
  <c r="FH873" i="16" a="1"/>
  <c r="FH873" i="16" s="1"/>
  <c r="FK873" i="16" s="1"/>
  <c r="FH814" i="16" a="1"/>
  <c r="FH814" i="16" s="1"/>
  <c r="FK814" i="16" s="1"/>
  <c r="FH787" i="16" a="1"/>
  <c r="FH787" i="16" s="1"/>
  <c r="FG758" i="16" a="1"/>
  <c r="FG758" i="16" s="1"/>
  <c r="FH758" i="16" a="1"/>
  <c r="FH758" i="16" s="1"/>
  <c r="FK758" i="16" s="1"/>
  <c r="FH754" i="16" a="1"/>
  <c r="FH754" i="16" s="1"/>
  <c r="FN754" i="16" s="1"/>
  <c r="FH739" i="16" a="1"/>
  <c r="FH739" i="16" s="1"/>
  <c r="FK739" i="16" s="1"/>
  <c r="FH724" i="16" a="1"/>
  <c r="FH724" i="16" s="1"/>
  <c r="FH696" i="16" a="1"/>
  <c r="FH696" i="16" s="1"/>
  <c r="FG684" i="16" a="1"/>
  <c r="FG684" i="16" s="1"/>
  <c r="FG634" i="16" a="1"/>
  <c r="FG634" i="16" s="1"/>
  <c r="FH629" i="16" a="1"/>
  <c r="FH629" i="16" s="1"/>
  <c r="FH625" i="16" a="1"/>
  <c r="FH625" i="16" s="1"/>
  <c r="FK625" i="16" s="1"/>
  <c r="FH616" i="16" a="1"/>
  <c r="FH616" i="16" s="1"/>
  <c r="FK616" i="16" s="1"/>
  <c r="FH598" i="16" a="1"/>
  <c r="FH598" i="16" s="1"/>
  <c r="FK598" i="16" s="1"/>
  <c r="FG598" i="16" a="1"/>
  <c r="FG598" i="16" s="1"/>
  <c r="FH567" i="16" a="1"/>
  <c r="FH567" i="16" s="1"/>
  <c r="FK567" i="16" s="1"/>
  <c r="FH540" i="16" a="1"/>
  <c r="FH540" i="16" s="1"/>
  <c r="FH535" i="16" a="1"/>
  <c r="FH535" i="16" s="1"/>
  <c r="FK535" i="16" s="1"/>
  <c r="FH515" i="16" a="1"/>
  <c r="FH515" i="16" s="1"/>
  <c r="FK515" i="16" s="1"/>
  <c r="FG515" i="16" a="1"/>
  <c r="FG515" i="16" s="1"/>
  <c r="FH509" i="16" a="1"/>
  <c r="FH509" i="16" s="1"/>
  <c r="FK509" i="16" s="1"/>
  <c r="FH496" i="16" a="1"/>
  <c r="FH496" i="16" s="1"/>
  <c r="FK496" i="16" s="1"/>
  <c r="FG473" i="16" a="1"/>
  <c r="FG473" i="16" s="1"/>
  <c r="FH473" i="16" a="1"/>
  <c r="FH473" i="16" s="1"/>
  <c r="FG454" i="16" a="1"/>
  <c r="FG454" i="16" s="1"/>
  <c r="FG423" i="16" a="1"/>
  <c r="FG423" i="16" s="1"/>
  <c r="FH423" i="16" a="1"/>
  <c r="FH423" i="16" s="1"/>
  <c r="FK423" i="16" s="1"/>
  <c r="FH417" i="16" a="1"/>
  <c r="FH417" i="16" s="1"/>
  <c r="FN417" i="16" s="1"/>
  <c r="FG393" i="16" a="1"/>
  <c r="FG393" i="16" s="1"/>
  <c r="FH393" i="16" a="1"/>
  <c r="FH393" i="16" s="1"/>
  <c r="FG360" i="16" a="1"/>
  <c r="FG360" i="16" s="1"/>
  <c r="FH360" i="16" a="1"/>
  <c r="FH360" i="16" s="1"/>
  <c r="FG1013" i="16" a="1"/>
  <c r="FG1013" i="16" s="1"/>
  <c r="FH981" i="16" a="1"/>
  <c r="FH981" i="16" s="1"/>
  <c r="FN981" i="16" s="1"/>
  <c r="FG962" i="16" a="1"/>
  <c r="FG962" i="16" s="1"/>
  <c r="FH962" i="16" a="1"/>
  <c r="FH962" i="16" s="1"/>
  <c r="FK962" i="16" s="1"/>
  <c r="FH914" i="16" a="1"/>
  <c r="FH914" i="16" s="1"/>
  <c r="FG864" i="16" a="1"/>
  <c r="FG864" i="16" s="1"/>
  <c r="FH854" i="16" a="1"/>
  <c r="FH854" i="16" s="1"/>
  <c r="FK854" i="16" s="1"/>
  <c r="FH849" i="16" a="1"/>
  <c r="FH849" i="16" s="1"/>
  <c r="FN849" i="16" s="1"/>
  <c r="FK691" i="16"/>
  <c r="FH589" i="16" a="1"/>
  <c r="FH589" i="16" s="1"/>
  <c r="FH580" i="16" a="1"/>
  <c r="FH580" i="16" s="1"/>
  <c r="FG576" i="16" a="1"/>
  <c r="FG576" i="16" s="1"/>
  <c r="FG486" i="16" a="1"/>
  <c r="FG486" i="16" s="1"/>
  <c r="FH463" i="16" a="1"/>
  <c r="FH463" i="16" s="1"/>
  <c r="FK463" i="16" s="1"/>
  <c r="FG463" i="16" a="1"/>
  <c r="FG463" i="16" s="1"/>
  <c r="FG372" i="16" a="1"/>
  <c r="FG372" i="16" s="1"/>
  <c r="FH308" i="16" a="1"/>
  <c r="FH308" i="16" s="1"/>
  <c r="FK308" i="16" s="1"/>
  <c r="FH253" i="16" a="1"/>
  <c r="FH253" i="16" s="1"/>
  <c r="FK253" i="16" s="1"/>
  <c r="FG904" i="16" a="1"/>
  <c r="FG904" i="16" s="1"/>
  <c r="FH882" i="16" a="1"/>
  <c r="FH882" i="16" s="1"/>
  <c r="FK882" i="16" s="1"/>
  <c r="FH797" i="16" a="1"/>
  <c r="FH797" i="16" s="1"/>
  <c r="FG593" i="16" a="1"/>
  <c r="FG593" i="16" s="1"/>
  <c r="FG476" i="16" a="1"/>
  <c r="FG476" i="16" s="1"/>
  <c r="FH476" i="16" a="1"/>
  <c r="FH476" i="16" s="1"/>
  <c r="FK476" i="16" s="1"/>
  <c r="FH433" i="16" a="1"/>
  <c r="FH433" i="16" s="1"/>
  <c r="FG407" i="16" a="1"/>
  <c r="FG407" i="16" s="1"/>
  <c r="FG350" i="16" a="1"/>
  <c r="FG350" i="16" s="1"/>
  <c r="FH336" i="16" a="1"/>
  <c r="FH336" i="16" s="1"/>
  <c r="FK336" i="16" s="1"/>
  <c r="FG318" i="16" a="1"/>
  <c r="FG318" i="16" s="1"/>
  <c r="FH285" i="16" a="1"/>
  <c r="FH285" i="16" s="1"/>
  <c r="FN285" i="16" s="1"/>
  <c r="FH279" i="16" a="1"/>
  <c r="FH279" i="16" s="1"/>
  <c r="FH991" i="16" a="1"/>
  <c r="FH991" i="16" s="1"/>
  <c r="FN991" i="16" s="1"/>
  <c r="FG976" i="16" a="1"/>
  <c r="FG976" i="16" s="1"/>
  <c r="FH824" i="16" a="1"/>
  <c r="FH824" i="16" s="1"/>
  <c r="FK824" i="16" s="1"/>
  <c r="FG652" i="16" a="1"/>
  <c r="FG652" i="16" s="1"/>
  <c r="FH633" i="16" a="1"/>
  <c r="FH633" i="16" s="1"/>
  <c r="FN633" i="16" s="1"/>
  <c r="FG562" i="16" a="1"/>
  <c r="FG562" i="16" s="1"/>
  <c r="FH562" i="16" a="1"/>
  <c r="FH562" i="16" s="1"/>
  <c r="FG558" i="16" a="1"/>
  <c r="FG558" i="16" s="1"/>
  <c r="FG508" i="16" a="1"/>
  <c r="FG508" i="16" s="1"/>
  <c r="FH508" i="16" a="1"/>
  <c r="FH508" i="16" s="1"/>
  <c r="FH504" i="16" a="1"/>
  <c r="FH504" i="16" s="1"/>
  <c r="FG427" i="16" a="1"/>
  <c r="FG427" i="16" s="1"/>
  <c r="FH427" i="16" a="1"/>
  <c r="FH427" i="16" s="1"/>
  <c r="FK427" i="16" s="1"/>
  <c r="FG392" i="16" a="1"/>
  <c r="FG392" i="16" s="1"/>
  <c r="FG307" i="16" a="1"/>
  <c r="FG307" i="16" s="1"/>
  <c r="FH307" i="16" a="1"/>
  <c r="FH307" i="16" s="1"/>
  <c r="FH271" i="16" a="1"/>
  <c r="FH271" i="16" s="1"/>
  <c r="FG271" i="16" a="1"/>
  <c r="FG271" i="16" s="1"/>
  <c r="FH259" i="16" a="1"/>
  <c r="FH259" i="16" s="1"/>
  <c r="FK259" i="16" s="1"/>
  <c r="FG259" i="16" a="1"/>
  <c r="FG259" i="16" s="1"/>
  <c r="FG996" i="16" a="1"/>
  <c r="FG996" i="16" s="1"/>
  <c r="FH996" i="16" a="1"/>
  <c r="FH996" i="16" s="1"/>
  <c r="FH970" i="16" a="1"/>
  <c r="FH970" i="16" s="1"/>
  <c r="FK970" i="16" s="1"/>
  <c r="FH942" i="16" a="1"/>
  <c r="FH942" i="16" s="1"/>
  <c r="FN942" i="16" s="1"/>
  <c r="FH922" i="16" a="1"/>
  <c r="FH922" i="16" s="1"/>
  <c r="FK922" i="16" s="1"/>
  <c r="FH903" i="16" a="1"/>
  <c r="FH903" i="16" s="1"/>
  <c r="FN903" i="16" s="1"/>
  <c r="FG872" i="16" a="1"/>
  <c r="FG872" i="16" s="1"/>
  <c r="FH867" i="16" a="1"/>
  <c r="FH867" i="16" s="1"/>
  <c r="FK867" i="16" s="1"/>
  <c r="FH858" i="16" a="1"/>
  <c r="FH858" i="16" s="1"/>
  <c r="FK858" i="16" s="1"/>
  <c r="FG848" i="16" a="1"/>
  <c r="FG848" i="16" s="1"/>
  <c r="FG829" i="16" a="1"/>
  <c r="FG829" i="16" s="1"/>
  <c r="FH738" i="16" a="1"/>
  <c r="FH738" i="16" s="1"/>
  <c r="FK738" i="16" s="1"/>
  <c r="FG738" i="16" a="1"/>
  <c r="FG738" i="16" s="1"/>
  <c r="FH670" i="16" a="1"/>
  <c r="FH670" i="16" s="1"/>
  <c r="FH575" i="16" a="1"/>
  <c r="FH575" i="16" s="1"/>
  <c r="FK575" i="16" s="1"/>
  <c r="FH495" i="16" a="1"/>
  <c r="FH495" i="16" s="1"/>
  <c r="FH411" i="16" a="1"/>
  <c r="FH411" i="16" s="1"/>
  <c r="FK411" i="16" s="1"/>
  <c r="FG406" i="16" a="1"/>
  <c r="FG406" i="16" s="1"/>
  <c r="FG980" i="16" a="1"/>
  <c r="FG980" i="16" s="1"/>
  <c r="FH965" i="16" a="1"/>
  <c r="FH965" i="16" s="1"/>
  <c r="FN965" i="16" s="1"/>
  <c r="FH898" i="16" a="1"/>
  <c r="FH898" i="16" s="1"/>
  <c r="FK898" i="16" s="1"/>
  <c r="FG891" i="16" a="1"/>
  <c r="FG891" i="16" s="1"/>
  <c r="FH891" i="16" a="1"/>
  <c r="FH891" i="16" s="1"/>
  <c r="FH698" i="16" a="1"/>
  <c r="FH698" i="16" s="1"/>
  <c r="FK698" i="16" s="1"/>
  <c r="FH638" i="16" a="1"/>
  <c r="FH638" i="16" s="1"/>
  <c r="FN638" i="16" s="1"/>
  <c r="FG583" i="16" a="1"/>
  <c r="FG583" i="16" s="1"/>
  <c r="FH583" i="16" a="1"/>
  <c r="FH583" i="16" s="1"/>
  <c r="FK583" i="16" s="1"/>
  <c r="FH566" i="16" a="1"/>
  <c r="FH566" i="16" s="1"/>
  <c r="FG566" i="16" a="1"/>
  <c r="FG566" i="16" s="1"/>
  <c r="FG557" i="16" a="1"/>
  <c r="FG557" i="16" s="1"/>
  <c r="FH557" i="16" a="1"/>
  <c r="FH557" i="16" s="1"/>
  <c r="FK557" i="16" s="1"/>
  <c r="FG534" i="16" a="1"/>
  <c r="FG534" i="16" s="1"/>
  <c r="FG503" i="16" a="1"/>
  <c r="FG503" i="16" s="1"/>
  <c r="FH383" i="16" a="1"/>
  <c r="FH383" i="16" s="1"/>
  <c r="FN354" i="16"/>
  <c r="FG795" i="16" a="1"/>
  <c r="FG795" i="16" s="1"/>
  <c r="FH761" i="16" a="1"/>
  <c r="FH761" i="16" s="1"/>
  <c r="FK761" i="16" s="1"/>
  <c r="FH722" i="16" a="1"/>
  <c r="FH722" i="16" s="1"/>
  <c r="FN722" i="16" s="1"/>
  <c r="FG722" i="16" a="1"/>
  <c r="FG722" i="16" s="1"/>
  <c r="FH690" i="16" a="1"/>
  <c r="FH690" i="16" s="1"/>
  <c r="FH678" i="16" a="1"/>
  <c r="FH678" i="16" s="1"/>
  <c r="FK678" i="16" s="1"/>
  <c r="FG669" i="16" a="1"/>
  <c r="FG669" i="16" s="1"/>
  <c r="FH642" i="16" a="1"/>
  <c r="FH642" i="16" s="1"/>
  <c r="FG624" i="16" a="1"/>
  <c r="FG624" i="16" s="1"/>
  <c r="FG602" i="16" a="1"/>
  <c r="FG602" i="16" s="1"/>
  <c r="FH513" i="16" a="1"/>
  <c r="FH513" i="16" s="1"/>
  <c r="FK513" i="16" s="1"/>
  <c r="FG471" i="16" a="1"/>
  <c r="FG471" i="16" s="1"/>
  <c r="FH426" i="16" a="1"/>
  <c r="FH426" i="16" s="1"/>
  <c r="FK426" i="16" s="1"/>
  <c r="FH377" i="16" a="1"/>
  <c r="FH377" i="16" s="1"/>
  <c r="FK377" i="16" s="1"/>
  <c r="FG349" i="16" a="1"/>
  <c r="FG349" i="16" s="1"/>
  <c r="FH349" i="16" a="1"/>
  <c r="FH349" i="16" s="1"/>
  <c r="FG312" i="16" a="1"/>
  <c r="FG312" i="16" s="1"/>
  <c r="FH312" i="16" a="1"/>
  <c r="FH312" i="16" s="1"/>
  <c r="FK312" i="16" s="1"/>
  <c r="FG277" i="16" a="1"/>
  <c r="FG277" i="16" s="1"/>
  <c r="FH277" i="16" a="1"/>
  <c r="FH277" i="16" s="1"/>
  <c r="FN277" i="16" s="1"/>
  <c r="FG1011" i="16" a="1"/>
  <c r="FG1011" i="16" s="1"/>
  <c r="FH935" i="16" a="1"/>
  <c r="FH935" i="16" s="1"/>
  <c r="FK935" i="16" s="1"/>
  <c r="FG880" i="16" a="1"/>
  <c r="FG880" i="16" s="1"/>
  <c r="FH880" i="16" a="1"/>
  <c r="FH880" i="16" s="1"/>
  <c r="FN880" i="16" s="1"/>
  <c r="FH833" i="16" a="1"/>
  <c r="FH833" i="16" s="1"/>
  <c r="FK833" i="16" s="1"/>
  <c r="FG822" i="16" a="1"/>
  <c r="FG822" i="16" s="1"/>
  <c r="FH822" i="16" a="1"/>
  <c r="FH822" i="16" s="1"/>
  <c r="FN822" i="16" s="1"/>
  <c r="FH745" i="16" a="1"/>
  <c r="FH745" i="16" s="1"/>
  <c r="FK745" i="16" s="1"/>
  <c r="FH614" i="16" a="1"/>
  <c r="FH614" i="16" s="1"/>
  <c r="FN614" i="16" s="1"/>
  <c r="FH565" i="16" a="1"/>
  <c r="FH565" i="16" s="1"/>
  <c r="FG484" i="16" a="1"/>
  <c r="FG484" i="16" s="1"/>
  <c r="FH466" i="16" a="1"/>
  <c r="FH466" i="16" s="1"/>
  <c r="FK466" i="16" s="1"/>
  <c r="FN420" i="16"/>
  <c r="FK420" i="16"/>
  <c r="FH401" i="16" a="1"/>
  <c r="FH401" i="16" s="1"/>
  <c r="FN401" i="16" s="1"/>
  <c r="FH367" i="16" a="1"/>
  <c r="FH367" i="16" s="1"/>
  <c r="FH343" i="16" a="1"/>
  <c r="FH343" i="16" s="1"/>
  <c r="FN343" i="16" s="1"/>
  <c r="FN251" i="16"/>
  <c r="FK251" i="16"/>
  <c r="FG935" i="16" a="1"/>
  <c r="FG935" i="16" s="1"/>
  <c r="FG907" i="16" a="1"/>
  <c r="FG907" i="16" s="1"/>
  <c r="FG897" i="16" a="1"/>
  <c r="FG897" i="16" s="1"/>
  <c r="FH857" i="16" a="1"/>
  <c r="FH857" i="16" s="1"/>
  <c r="FG846" i="16" a="1"/>
  <c r="FG846" i="16" s="1"/>
  <c r="FG841" i="16" a="1"/>
  <c r="FG841" i="16" s="1"/>
  <c r="FH817" i="16" a="1"/>
  <c r="FH817" i="16" s="1"/>
  <c r="FN817" i="16" s="1"/>
  <c r="FH789" i="16" a="1"/>
  <c r="FH789" i="16" s="1"/>
  <c r="FK789" i="16" s="1"/>
  <c r="FG785" i="16" a="1"/>
  <c r="FG785" i="16" s="1"/>
  <c r="FH756" i="16" a="1"/>
  <c r="FH756" i="16" s="1"/>
  <c r="FH730" i="16" a="1"/>
  <c r="FH730" i="16" s="1"/>
  <c r="FK730" i="16" s="1"/>
  <c r="FG721" i="16" a="1"/>
  <c r="FG721" i="16" s="1"/>
  <c r="FH694" i="16" a="1"/>
  <c r="FH694" i="16" s="1"/>
  <c r="FK694" i="16" s="1"/>
  <c r="FG690" i="16" a="1"/>
  <c r="FG690" i="16" s="1"/>
  <c r="FG677" i="16" a="1"/>
  <c r="FG677" i="16" s="1"/>
  <c r="FH677" i="16" a="1"/>
  <c r="FH677" i="16" s="1"/>
  <c r="FK677" i="16" s="1"/>
  <c r="FH673" i="16" a="1"/>
  <c r="FH673" i="16" s="1"/>
  <c r="FN673" i="16" s="1"/>
  <c r="FG650" i="16" a="1"/>
  <c r="FG650" i="16" s="1"/>
  <c r="FN623" i="16"/>
  <c r="FG601" i="16" a="1"/>
  <c r="FG601" i="16" s="1"/>
  <c r="FG565" i="16" a="1"/>
  <c r="FG565" i="16" s="1"/>
  <c r="FG542" i="16" a="1"/>
  <c r="FG542" i="16" s="1"/>
  <c r="FH542" i="16" a="1"/>
  <c r="FH542" i="16" s="1"/>
  <c r="FG470" i="16" a="1"/>
  <c r="FG470" i="16" s="1"/>
  <c r="FG466" i="16" a="1"/>
  <c r="FG466" i="16" s="1"/>
  <c r="FH460" i="16" a="1"/>
  <c r="FH460" i="16" s="1"/>
  <c r="FK460" i="16" s="1"/>
  <c r="FH435" i="16" a="1"/>
  <c r="FH435" i="16" s="1"/>
  <c r="FK435" i="16" s="1"/>
  <c r="FH431" i="16" a="1"/>
  <c r="FH431" i="16" s="1"/>
  <c r="FK431" i="16" s="1"/>
  <c r="FG426" i="16" a="1"/>
  <c r="FG426" i="16" s="1"/>
  <c r="FH382" i="16" a="1"/>
  <c r="FH382" i="16" s="1"/>
  <c r="FN382" i="16" s="1"/>
  <c r="FG376" i="16" a="1"/>
  <c r="FG376" i="16" s="1"/>
  <c r="FH370" i="16" a="1"/>
  <c r="FH370" i="16" s="1"/>
  <c r="FG343" i="16" a="1"/>
  <c r="FG343" i="16" s="1"/>
  <c r="FG334" i="16" a="1"/>
  <c r="FG334" i="16" s="1"/>
  <c r="FG328" i="16" a="1"/>
  <c r="FG328" i="16" s="1"/>
  <c r="FH228" i="16" a="1"/>
  <c r="FH228" i="16" s="1"/>
  <c r="FG228" i="16" a="1"/>
  <c r="FG228" i="16" s="1"/>
  <c r="FG208" i="16" a="1"/>
  <c r="FG208" i="16" s="1"/>
  <c r="FH208" i="16" a="1"/>
  <c r="FH208" i="16" s="1"/>
  <c r="FK208" i="16" s="1"/>
  <c r="FN127" i="16"/>
  <c r="FK127" i="16"/>
  <c r="FG255" i="16" a="1"/>
  <c r="FG255" i="16" s="1"/>
  <c r="FN238" i="16"/>
  <c r="FH180" i="16" a="1"/>
  <c r="FH180" i="16" s="1"/>
  <c r="FG180" i="16" a="1"/>
  <c r="FG180" i="16" s="1"/>
  <c r="FG238" i="16" a="1"/>
  <c r="FG238" i="16" s="1"/>
  <c r="FN112" i="16"/>
  <c r="FK112" i="16"/>
  <c r="FG270" i="16" a="1"/>
  <c r="FG270" i="16" s="1"/>
  <c r="FG245" i="16" a="1"/>
  <c r="FG245" i="16" s="1"/>
  <c r="FH1006" i="16" a="1"/>
  <c r="FH1006" i="16" s="1"/>
  <c r="FK1006" i="16" s="1"/>
  <c r="FH982" i="16" a="1"/>
  <c r="FH982" i="16" s="1"/>
  <c r="FK982" i="16" s="1"/>
  <c r="FH950" i="16" a="1"/>
  <c r="FH950" i="16" s="1"/>
  <c r="FK950" i="16" s="1"/>
  <c r="FH842" i="16" a="1"/>
  <c r="FH842" i="16" s="1"/>
  <c r="FK842" i="16" s="1"/>
  <c r="FH769" i="16" a="1"/>
  <c r="FH769" i="16" s="1"/>
  <c r="FK769" i="16" s="1"/>
  <c r="FH729" i="16" a="1"/>
  <c r="FH729" i="16" s="1"/>
  <c r="FN729" i="16" s="1"/>
  <c r="FH665" i="16" a="1"/>
  <c r="FH665" i="16" s="1"/>
  <c r="FK665" i="16" s="1"/>
  <c r="FH539" i="16" a="1"/>
  <c r="FH539" i="16" s="1"/>
  <c r="FG438" i="16" a="1"/>
  <c r="FG438" i="16" s="1"/>
  <c r="FG416" i="16" a="1"/>
  <c r="FG416" i="16" s="1"/>
  <c r="FG355" i="16" a="1"/>
  <c r="FG355" i="16" s="1"/>
  <c r="FH974" i="16" a="1"/>
  <c r="FH974" i="16" s="1"/>
  <c r="FG810" i="16" a="1"/>
  <c r="FG810" i="16" s="1"/>
  <c r="FH794" i="16" a="1"/>
  <c r="FH794" i="16" s="1"/>
  <c r="FH762" i="16" a="1"/>
  <c r="FH762" i="16" s="1"/>
  <c r="FK762" i="16" s="1"/>
  <c r="FH686" i="16" a="1"/>
  <c r="FH686" i="16" s="1"/>
  <c r="FG636" i="16" a="1"/>
  <c r="FG636" i="16" s="1"/>
  <c r="FH615" i="16" a="1"/>
  <c r="FH615" i="16" s="1"/>
  <c r="FK615" i="16" s="1"/>
  <c r="FG526" i="16" a="1"/>
  <c r="FG526" i="16" s="1"/>
  <c r="FG390" i="16" a="1"/>
  <c r="FG390" i="16" s="1"/>
  <c r="FG226" i="16" a="1"/>
  <c r="FG226" i="16" s="1"/>
  <c r="FG200" i="16" a="1"/>
  <c r="FG200" i="16" s="1"/>
  <c r="FK166" i="16"/>
  <c r="FN166" i="16"/>
  <c r="FG265" i="16" a="1"/>
  <c r="FG265" i="16" s="1"/>
  <c r="FH206" i="16" a="1"/>
  <c r="FH206" i="16" s="1"/>
  <c r="FK206" i="16" s="1"/>
  <c r="FG248" i="16" a="1"/>
  <c r="FG248" i="16" s="1"/>
  <c r="FH287" i="16" a="1"/>
  <c r="FH287" i="16" s="1"/>
  <c r="FK287" i="16" s="1"/>
  <c r="FG278" i="16" a="1"/>
  <c r="FG278" i="16" s="1"/>
  <c r="FG242" i="16" a="1"/>
  <c r="FG242" i="16" s="1"/>
  <c r="FG184" i="16" a="1"/>
  <c r="FG184" i="16" s="1"/>
  <c r="FH236" i="16" a="1"/>
  <c r="FH236" i="16" s="1"/>
  <c r="FK236" i="16" s="1"/>
  <c r="FG314" i="16" a="1"/>
  <c r="FG314" i="16" s="1"/>
  <c r="FG286" i="16" a="1"/>
  <c r="FG286" i="16" s="1"/>
  <c r="FH268" i="16" a="1"/>
  <c r="FH268" i="16" s="1"/>
  <c r="FG247" i="16" a="1"/>
  <c r="FG247" i="16" s="1"/>
  <c r="FG230" i="16" a="1"/>
  <c r="FG230" i="16" s="1"/>
  <c r="FG492" i="16" a="1"/>
  <c r="FG492" i="16" s="1"/>
  <c r="FH480" i="16" a="1"/>
  <c r="FH480" i="16" s="1"/>
  <c r="FH472" i="16" a="1"/>
  <c r="FH472" i="16" s="1"/>
  <c r="FK472" i="16" s="1"/>
  <c r="FH464" i="16" a="1"/>
  <c r="FH464" i="16" s="1"/>
  <c r="FK464" i="16" s="1"/>
  <c r="FG436" i="16" a="1"/>
  <c r="FG436" i="16" s="1"/>
  <c r="FG305" i="16" a="1"/>
  <c r="FG305" i="16" s="1"/>
  <c r="FH272" i="16" a="1"/>
  <c r="FH272" i="16" s="1"/>
  <c r="FH934" i="16" a="1"/>
  <c r="FH934" i="16" s="1"/>
  <c r="FK934" i="16" s="1"/>
  <c r="FG889" i="16" a="1"/>
  <c r="FG889" i="16" s="1"/>
  <c r="FH850" i="16" a="1"/>
  <c r="FH850" i="16" s="1"/>
  <c r="FN850" i="16" s="1"/>
  <c r="FH746" i="16" a="1"/>
  <c r="FH746" i="16" s="1"/>
  <c r="FK746" i="16" s="1"/>
  <c r="FH695" i="16" a="1"/>
  <c r="FH695" i="16" s="1"/>
  <c r="FG688" i="16" a="1"/>
  <c r="FG688" i="16" s="1"/>
  <c r="FG672" i="16" a="1"/>
  <c r="FG672" i="16" s="1"/>
  <c r="FH646" i="16" a="1"/>
  <c r="FH646" i="16" s="1"/>
  <c r="FN646" i="16" s="1"/>
  <c r="FH432" i="16" a="1"/>
  <c r="FH432" i="16" s="1"/>
  <c r="FK432" i="16" s="1"/>
  <c r="FH399" i="16" a="1"/>
  <c r="FH399" i="16" s="1"/>
  <c r="FG388" i="16" a="1"/>
  <c r="FG388" i="16" s="1"/>
  <c r="FH966" i="16" a="1"/>
  <c r="FH966" i="16" s="1"/>
  <c r="FK966" i="16" s="1"/>
  <c r="FH958" i="16" a="1"/>
  <c r="FH958" i="16" s="1"/>
  <c r="FN958" i="16" s="1"/>
  <c r="FH926" i="16" a="1"/>
  <c r="FH926" i="16" s="1"/>
  <c r="FK926" i="16" s="1"/>
  <c r="FG788" i="16" a="1"/>
  <c r="FG788" i="16" s="1"/>
  <c r="FH783" i="16" a="1"/>
  <c r="FH783" i="16" s="1"/>
  <c r="FK783" i="16" s="1"/>
  <c r="FG752" i="16" a="1"/>
  <c r="FG752" i="16" s="1"/>
  <c r="FH606" i="16" a="1"/>
  <c r="FH606" i="16" s="1"/>
  <c r="FK606" i="16" s="1"/>
  <c r="FH564" i="16" a="1"/>
  <c r="FH564" i="16" s="1"/>
  <c r="FK564" i="16" s="1"/>
  <c r="FH548" i="16" a="1"/>
  <c r="FH548" i="16" s="1"/>
  <c r="FK548" i="16" s="1"/>
  <c r="FH532" i="16" a="1"/>
  <c r="FH532" i="16" s="1"/>
  <c r="FK532" i="16" s="1"/>
  <c r="FH456" i="16" a="1"/>
  <c r="FH456" i="16" s="1"/>
  <c r="FK456" i="16" s="1"/>
  <c r="FH241" i="16" a="1"/>
  <c r="FH241" i="16" s="1"/>
  <c r="FK241" i="16" s="1"/>
  <c r="FG235" i="16" a="1"/>
  <c r="FG235" i="16" s="1"/>
  <c r="FH235" i="16" a="1"/>
  <c r="FH235" i="16" s="1"/>
  <c r="FK235" i="16" s="1"/>
  <c r="FH190" i="16" a="1"/>
  <c r="FH190" i="16" s="1"/>
  <c r="FG190" i="16" a="1"/>
  <c r="FG190" i="16" s="1"/>
  <c r="FG310" i="16" a="1"/>
  <c r="FG310" i="16" s="1"/>
  <c r="FH299" i="16" a="1"/>
  <c r="FH299" i="16" s="1"/>
  <c r="FN299" i="16" s="1"/>
  <c r="FK182" i="16"/>
  <c r="FN182" i="16"/>
  <c r="FG240" i="16" a="1"/>
  <c r="FG240" i="16" s="1"/>
  <c r="FH256" i="16" a="1"/>
  <c r="FH256" i="16" s="1"/>
  <c r="FN256" i="16" s="1"/>
  <c r="FG256" i="16" a="1"/>
  <c r="FG256" i="16" s="1"/>
  <c r="FG216" i="16" a="1"/>
  <c r="FG216" i="16" s="1"/>
  <c r="FG251" i="16" a="1"/>
  <c r="FG251" i="16" s="1"/>
  <c r="FH246" i="16" a="1"/>
  <c r="FH246" i="16" s="1"/>
  <c r="FH222" i="16" a="1"/>
  <c r="FH222" i="16" s="1"/>
  <c r="FK222" i="16" s="1"/>
  <c r="FG222" i="16" a="1"/>
  <c r="FG222" i="16" s="1"/>
  <c r="FH175" i="16" a="1"/>
  <c r="FH175" i="16" s="1"/>
  <c r="FK175" i="16" s="1"/>
  <c r="FG137" i="16" a="1"/>
  <c r="FG137" i="16" s="1"/>
  <c r="FH124" i="16" a="1"/>
  <c r="FH124" i="16" s="1"/>
  <c r="FG106" i="16" a="1"/>
  <c r="FG106" i="16" s="1"/>
  <c r="FG62" i="16" a="1"/>
  <c r="FG62" i="16" s="1"/>
  <c r="FG58" i="16" a="1"/>
  <c r="FG58" i="16" s="1"/>
  <c r="FG30" i="16" a="1"/>
  <c r="FG30" i="16" s="1"/>
  <c r="FH120" i="16" a="1"/>
  <c r="FH120" i="16" s="1"/>
  <c r="FK120" i="16" s="1"/>
  <c r="FG114" i="16" a="1"/>
  <c r="FG114" i="16" s="1"/>
  <c r="FG110" i="16" a="1"/>
  <c r="FG110" i="16" s="1"/>
  <c r="FH72" i="16" a="1"/>
  <c r="FH72" i="16" s="1"/>
  <c r="FK72" i="16" s="1"/>
  <c r="FG42" i="16" a="1"/>
  <c r="FG42" i="16" s="1"/>
  <c r="FH189" i="16" a="1"/>
  <c r="FH189" i="16" s="1"/>
  <c r="FK189" i="16" s="1"/>
  <c r="FG150" i="16" a="1"/>
  <c r="FG150" i="16" s="1"/>
  <c r="FH71" i="16" a="1"/>
  <c r="FH71" i="16" s="1"/>
  <c r="FG254" i="16" a="1"/>
  <c r="FG254" i="16" s="1"/>
  <c r="FH205" i="16" a="1"/>
  <c r="FH205" i="16" s="1"/>
  <c r="FK205" i="16" s="1"/>
  <c r="FG105" i="16" a="1"/>
  <c r="FG105" i="16" s="1"/>
  <c r="FH80" i="16" a="1"/>
  <c r="FH80" i="16" s="1"/>
  <c r="FH32" i="16" a="1"/>
  <c r="FH32" i="16" s="1"/>
  <c r="FK32" i="16" s="1"/>
  <c r="FH136" i="16" a="1"/>
  <c r="FH136" i="16" s="1"/>
  <c r="FN136" i="16" s="1"/>
  <c r="FG94" i="16" a="1"/>
  <c r="FG94" i="16" s="1"/>
  <c r="FH44" i="16" a="1"/>
  <c r="FH44" i="16" s="1"/>
  <c r="FK44" i="16" s="1"/>
  <c r="FG214" i="16" a="1"/>
  <c r="FG214" i="16" s="1"/>
  <c r="FG198" i="16" a="1"/>
  <c r="FG198" i="16" s="1"/>
  <c r="FH192" i="16" a="1"/>
  <c r="FH192" i="16" s="1"/>
  <c r="FN192" i="16" s="1"/>
  <c r="FH79" i="16" a="1"/>
  <c r="FH79" i="16" s="1"/>
  <c r="FK79" i="16" s="1"/>
  <c r="FH50" i="16" a="1"/>
  <c r="FH50" i="16" s="1"/>
  <c r="FK50" i="16" s="1"/>
  <c r="FH47" i="16" a="1"/>
  <c r="FH47" i="16" s="1"/>
  <c r="FH130" i="16" a="1"/>
  <c r="FH130" i="16" s="1"/>
  <c r="FK130" i="16" s="1"/>
  <c r="FH74" i="16" a="1"/>
  <c r="FH74" i="16" s="1"/>
  <c r="FK74" i="16" s="1"/>
  <c r="FH64" i="16" a="1"/>
  <c r="FH64" i="16" s="1"/>
  <c r="FG47" i="16" a="1"/>
  <c r="FG47" i="16" s="1"/>
  <c r="FH28" i="16" a="1"/>
  <c r="FH28" i="16" s="1"/>
  <c r="FK28" i="16" s="1"/>
  <c r="FH229" i="16" a="1"/>
  <c r="FH229" i="16" s="1"/>
  <c r="FK229" i="16" s="1"/>
  <c r="FG182" i="16" a="1"/>
  <c r="FG182" i="16" s="1"/>
  <c r="FH168" i="16" a="1"/>
  <c r="FH168" i="16" s="1"/>
  <c r="FK168" i="16" s="1"/>
  <c r="FH144" i="16" a="1"/>
  <c r="FH144" i="16" s="1"/>
  <c r="FK144" i="16" s="1"/>
  <c r="FH122" i="16" a="1"/>
  <c r="FH122" i="16" s="1"/>
  <c r="FK122" i="16" s="1"/>
  <c r="FH104" i="16" a="1"/>
  <c r="FH104" i="16" s="1"/>
  <c r="FN104" i="16" s="1"/>
  <c r="FG83" i="16" a="1"/>
  <c r="FG83" i="16" s="1"/>
  <c r="FH56" i="16" a="1"/>
  <c r="FH56" i="16" s="1"/>
  <c r="FK56" i="16" s="1"/>
  <c r="FG50" i="16" a="1"/>
  <c r="FG50" i="16" s="1"/>
  <c r="FH173" i="16" a="1"/>
  <c r="FH173" i="16" s="1"/>
  <c r="FK173" i="16" s="1"/>
  <c r="FG144" i="16" a="1"/>
  <c r="FG144" i="16" s="1"/>
  <c r="FG98" i="16" a="1"/>
  <c r="FG98" i="16" s="1"/>
  <c r="FH40" i="16" a="1"/>
  <c r="FH40" i="16" s="1"/>
  <c r="FN40" i="16" s="1"/>
  <c r="FH24" i="16" a="1"/>
  <c r="FH24" i="16" s="1"/>
  <c r="FK24" i="16" s="1"/>
  <c r="FH191" i="16" a="1"/>
  <c r="FH191" i="16" s="1"/>
  <c r="FN191" i="16" s="1"/>
  <c r="FG134" i="16" a="1"/>
  <c r="FG134" i="16" s="1"/>
  <c r="FH126" i="16" a="1"/>
  <c r="FH126" i="16" s="1"/>
  <c r="FN126" i="16" s="1"/>
  <c r="FH103" i="16" a="1"/>
  <c r="FH103" i="16" s="1"/>
  <c r="FK103" i="16" s="1"/>
  <c r="FH92" i="16" a="1"/>
  <c r="FH92" i="16" s="1"/>
  <c r="FK92" i="16" s="1"/>
  <c r="FG78" i="16" a="1"/>
  <c r="FG78" i="16" s="1"/>
  <c r="FH55" i="16" a="1"/>
  <c r="FH55" i="16" s="1"/>
  <c r="FN55" i="16" s="1"/>
  <c r="FG59" i="16" a="1"/>
  <c r="FG59" i="16" s="1"/>
  <c r="FH49" i="16" a="1"/>
  <c r="FH49" i="16" s="1"/>
  <c r="FK49" i="16" s="1"/>
  <c r="FH43" i="16" a="1"/>
  <c r="FH43" i="16" s="1"/>
  <c r="FK43" i="16" s="1"/>
  <c r="FH27" i="16" a="1"/>
  <c r="FH27" i="16" s="1"/>
  <c r="FN27" i="16" s="1"/>
  <c r="FH23" i="16" a="1"/>
  <c r="FH23" i="16" s="1"/>
  <c r="FK23" i="16" s="1"/>
  <c r="FG243" i="16" a="1"/>
  <c r="FG243" i="16" s="1"/>
  <c r="FH223" i="16" a="1"/>
  <c r="FH223" i="16" s="1"/>
  <c r="FH212" i="16" a="1"/>
  <c r="FH212" i="16" s="1"/>
  <c r="FN212" i="16" s="1"/>
  <c r="FH196" i="16" a="1"/>
  <c r="FH196" i="16" s="1"/>
  <c r="FN196" i="16" s="1"/>
  <c r="FG148" i="16" a="1"/>
  <c r="FG148" i="16" s="1"/>
  <c r="FH125" i="16" a="1"/>
  <c r="FH125" i="16" s="1"/>
  <c r="FN125" i="16" s="1"/>
  <c r="FG115" i="16" a="1"/>
  <c r="FG115" i="16" s="1"/>
  <c r="FH82" i="16" a="1"/>
  <c r="FH82" i="16" s="1"/>
  <c r="FK82" i="16" s="1"/>
  <c r="FH39" i="16" a="1"/>
  <c r="FH39" i="16" s="1"/>
  <c r="FK39" i="16" s="1"/>
  <c r="FH152" i="16" a="1"/>
  <c r="FH152" i="16" s="1"/>
  <c r="FK152" i="16" s="1"/>
  <c r="FG125" i="16" a="1"/>
  <c r="FG125" i="16" s="1"/>
  <c r="FH88" i="16" a="1"/>
  <c r="FH88" i="16" s="1"/>
  <c r="FK88" i="16" s="1"/>
  <c r="FG166" i="16" a="1"/>
  <c r="FG166" i="16" s="1"/>
  <c r="FH106" i="16" a="1"/>
  <c r="FH106" i="16" s="1"/>
  <c r="FK106" i="16" s="1"/>
  <c r="FH58" i="16" a="1"/>
  <c r="FH58" i="16" s="1"/>
  <c r="FK58" i="16" s="1"/>
  <c r="FH33" i="16" a="1"/>
  <c r="FH33" i="16" s="1"/>
  <c r="FK33" i="16" s="1"/>
  <c r="FG217" i="16" a="1"/>
  <c r="FG217" i="16" s="1"/>
  <c r="FH96" i="16" a="1"/>
  <c r="FH96" i="16" s="1"/>
  <c r="FH87" i="16" a="1"/>
  <c r="FH87" i="16" s="1"/>
  <c r="FH42" i="16" a="1"/>
  <c r="FH42" i="16" s="1"/>
  <c r="FK42" i="16" s="1"/>
  <c r="FH30" i="16" a="1"/>
  <c r="FH30" i="16" s="1"/>
  <c r="FN30" i="16" s="1"/>
  <c r="FH26" i="16" a="1"/>
  <c r="FH26" i="16" s="1"/>
  <c r="FN26" i="16" s="1"/>
  <c r="FK1014" i="16"/>
  <c r="FN1014" i="16"/>
  <c r="FK1003" i="16"/>
  <c r="FK993" i="16"/>
  <c r="FN993" i="16"/>
  <c r="FH1016" i="16" a="1"/>
  <c r="FH1016" i="16" s="1"/>
  <c r="FG1014" i="16" a="1"/>
  <c r="FG1014" i="16" s="1"/>
  <c r="FG990" i="16" a="1"/>
  <c r="FG990" i="16" s="1"/>
  <c r="FK928" i="16"/>
  <c r="FN928" i="16"/>
  <c r="FG1015" i="16" a="1"/>
  <c r="FG1015" i="16" s="1"/>
  <c r="FG1005" i="16" a="1"/>
  <c r="FG1005" i="16" s="1"/>
  <c r="FK976" i="16"/>
  <c r="FN976" i="16"/>
  <c r="FK944" i="16"/>
  <c r="FN944" i="16"/>
  <c r="FG1016" i="16" a="1"/>
  <c r="FG1016" i="16" s="1"/>
  <c r="FH990" i="16" a="1"/>
  <c r="FH990" i="16" s="1"/>
  <c r="FH1005" i="16" a="1"/>
  <c r="FH1005" i="16" s="1"/>
  <c r="FK919" i="16"/>
  <c r="FN919" i="16"/>
  <c r="FN907" i="16"/>
  <c r="FH1009" i="16" a="1"/>
  <c r="FH1009" i="16" s="1"/>
  <c r="FG1000" i="16" a="1"/>
  <c r="FG1000" i="16" s="1"/>
  <c r="FH1000" i="16" a="1"/>
  <c r="FH1000" i="16" s="1"/>
  <c r="FK951" i="16"/>
  <c r="FN951" i="16"/>
  <c r="FG1003" i="16" a="1"/>
  <c r="FG1003" i="16" s="1"/>
  <c r="FK967" i="16"/>
  <c r="FN967" i="16"/>
  <c r="FK927" i="16"/>
  <c r="FN927" i="16"/>
  <c r="FG1009" i="16" a="1"/>
  <c r="FG1009" i="16" s="1"/>
  <c r="FG1006" i="16" a="1"/>
  <c r="FG1006" i="16" s="1"/>
  <c r="FH995" i="16" a="1"/>
  <c r="FH995" i="16" s="1"/>
  <c r="FK975" i="16"/>
  <c r="FN975" i="16"/>
  <c r="FN943" i="16"/>
  <c r="FN916" i="16"/>
  <c r="FG989" i="16" a="1"/>
  <c r="FG989" i="16" s="1"/>
  <c r="FH989" i="16" a="1"/>
  <c r="FH989" i="16" s="1"/>
  <c r="FK980" i="16"/>
  <c r="FN980" i="16"/>
  <c r="FK932" i="16"/>
  <c r="FN932" i="16"/>
  <c r="FK918" i="16"/>
  <c r="FK896" i="16"/>
  <c r="FN896" i="16"/>
  <c r="FK948" i="16"/>
  <c r="FN948" i="16"/>
  <c r="FK937" i="16"/>
  <c r="FN937" i="16"/>
  <c r="FH1010" i="16" a="1"/>
  <c r="FH1010" i="16" s="1"/>
  <c r="FH1004" i="16" a="1"/>
  <c r="FH1004" i="16" s="1"/>
  <c r="FK964" i="16"/>
  <c r="FN964" i="16"/>
  <c r="FK953" i="16"/>
  <c r="FN953" i="16"/>
  <c r="FH1011" i="16" a="1"/>
  <c r="FH1011" i="16" s="1"/>
  <c r="FK929" i="16"/>
  <c r="FN929" i="16"/>
  <c r="FG1010" i="16" a="1"/>
  <c r="FG1010" i="16" s="1"/>
  <c r="FG1004" i="16" a="1"/>
  <c r="FG1004" i="16" s="1"/>
  <c r="FK977" i="16"/>
  <c r="FN977" i="16"/>
  <c r="FK945" i="16"/>
  <c r="FN945" i="16"/>
  <c r="FH1013" i="16" a="1"/>
  <c r="FH1013" i="16" s="1"/>
  <c r="FG988" i="16" a="1"/>
  <c r="FG988" i="16" s="1"/>
  <c r="FH988" i="16" a="1"/>
  <c r="FH988" i="16" s="1"/>
  <c r="FN983" i="16"/>
  <c r="FK961" i="16"/>
  <c r="FN961" i="16"/>
  <c r="FG979" i="16" a="1"/>
  <c r="FG979" i="16" s="1"/>
  <c r="FH979" i="16" a="1"/>
  <c r="FH979" i="16" s="1"/>
  <c r="FG998" i="16" a="1"/>
  <c r="FG998" i="16" s="1"/>
  <c r="FH984" i="16" a="1"/>
  <c r="FH984" i="16" s="1"/>
  <c r="FG982" i="16" a="1"/>
  <c r="FG982" i="16" s="1"/>
  <c r="FH968" i="16" a="1"/>
  <c r="FH968" i="16" s="1"/>
  <c r="FG966" i="16" a="1"/>
  <c r="FG966" i="16" s="1"/>
  <c r="FH952" i="16" a="1"/>
  <c r="FH952" i="16" s="1"/>
  <c r="FG950" i="16" a="1"/>
  <c r="FG950" i="16" s="1"/>
  <c r="FH936" i="16" a="1"/>
  <c r="FH936" i="16" s="1"/>
  <c r="FG934" i="16" a="1"/>
  <c r="FG934" i="16" s="1"/>
  <c r="FH920" i="16" a="1"/>
  <c r="FH920" i="16" s="1"/>
  <c r="FG895" i="16" a="1"/>
  <c r="FG895" i="16" s="1"/>
  <c r="FK872" i="16"/>
  <c r="FN872" i="16"/>
  <c r="FN814" i="16"/>
  <c r="FK859" i="16"/>
  <c r="FN859" i="16"/>
  <c r="FK809" i="16"/>
  <c r="FN809" i="16"/>
  <c r="FH1002" i="16" a="1"/>
  <c r="FH1002" i="16" s="1"/>
  <c r="FG984" i="16" a="1"/>
  <c r="FG984" i="16" s="1"/>
  <c r="FG968" i="16" a="1"/>
  <c r="FG968" i="16" s="1"/>
  <c r="FG952" i="16" a="1"/>
  <c r="FG952" i="16" s="1"/>
  <c r="FG936" i="16" a="1"/>
  <c r="FG936" i="16" s="1"/>
  <c r="FG920" i="16" a="1"/>
  <c r="FG920" i="16" s="1"/>
  <c r="FK851" i="16"/>
  <c r="FN851" i="16"/>
  <c r="FH987" i="16" a="1"/>
  <c r="FH987" i="16" s="1"/>
  <c r="FH971" i="16" a="1"/>
  <c r="FH971" i="16" s="1"/>
  <c r="FH955" i="16" a="1"/>
  <c r="FH955" i="16" s="1"/>
  <c r="FN946" i="16"/>
  <c r="FH939" i="16" a="1"/>
  <c r="FH939" i="16" s="1"/>
  <c r="FN930" i="16"/>
  <c r="FH923" i="16" a="1"/>
  <c r="FH923" i="16" s="1"/>
  <c r="FH913" i="16" a="1"/>
  <c r="FH913" i="16" s="1"/>
  <c r="FK878" i="16"/>
  <c r="FN878" i="16"/>
  <c r="FN864" i="16"/>
  <c r="FK864" i="16"/>
  <c r="FK827" i="16"/>
  <c r="FN827" i="16"/>
  <c r="FH972" i="16" a="1"/>
  <c r="FH972" i="16" s="1"/>
  <c r="FH956" i="16" a="1"/>
  <c r="FH956" i="16" s="1"/>
  <c r="FH940" i="16" a="1"/>
  <c r="FH940" i="16" s="1"/>
  <c r="FH924" i="16" a="1"/>
  <c r="FH924" i="16" s="1"/>
  <c r="FN917" i="16"/>
  <c r="FN911" i="16"/>
  <c r="FH900" i="16" a="1"/>
  <c r="FH900" i="16" s="1"/>
  <c r="FN894" i="16"/>
  <c r="FK886" i="16"/>
  <c r="FN886" i="16"/>
  <c r="FK840" i="16"/>
  <c r="FN840" i="16"/>
  <c r="FK835" i="16"/>
  <c r="FN835" i="16"/>
  <c r="FG987" i="16" a="1"/>
  <c r="FG987" i="16" s="1"/>
  <c r="FH973" i="16" a="1"/>
  <c r="FH973" i="16" s="1"/>
  <c r="FG971" i="16" a="1"/>
  <c r="FG971" i="16" s="1"/>
  <c r="FH957" i="16" a="1"/>
  <c r="FH957" i="16" s="1"/>
  <c r="FG955" i="16" a="1"/>
  <c r="FG955" i="16" s="1"/>
  <c r="FH941" i="16" a="1"/>
  <c r="FH941" i="16" s="1"/>
  <c r="FG939" i="16" a="1"/>
  <c r="FG939" i="16" s="1"/>
  <c r="FH925" i="16" a="1"/>
  <c r="FH925" i="16" s="1"/>
  <c r="FG923" i="16" a="1"/>
  <c r="FG923" i="16" s="1"/>
  <c r="FH915" i="16" a="1"/>
  <c r="FH915" i="16" s="1"/>
  <c r="FH908" i="16" a="1"/>
  <c r="FH908" i="16" s="1"/>
  <c r="FK869" i="16"/>
  <c r="FN869" i="16"/>
  <c r="FN848" i="16"/>
  <c r="FK848" i="16"/>
  <c r="FK819" i="16"/>
  <c r="FN819" i="16"/>
  <c r="FG972" i="16" a="1"/>
  <c r="FG972" i="16" s="1"/>
  <c r="FG956" i="16" a="1"/>
  <c r="FG956" i="16" s="1"/>
  <c r="FG940" i="16" a="1"/>
  <c r="FG940" i="16" s="1"/>
  <c r="FG924" i="16" a="1"/>
  <c r="FG924" i="16" s="1"/>
  <c r="FG900" i="16" a="1"/>
  <c r="FG900" i="16" s="1"/>
  <c r="FH892" i="16" a="1"/>
  <c r="FH892" i="16" s="1"/>
  <c r="FH889" i="16" a="1"/>
  <c r="FH889" i="16" s="1"/>
  <c r="FN832" i="16"/>
  <c r="FK832" i="16"/>
  <c r="FG973" i="16" a="1"/>
  <c r="FG973" i="16" s="1"/>
  <c r="FG957" i="16" a="1"/>
  <c r="FG957" i="16" s="1"/>
  <c r="FG941" i="16" a="1"/>
  <c r="FG941" i="16" s="1"/>
  <c r="FG925" i="16" a="1"/>
  <c r="FG925" i="16" s="1"/>
  <c r="FG915" i="16" a="1"/>
  <c r="FG915" i="16" s="1"/>
  <c r="FH905" i="16" a="1"/>
  <c r="FH905" i="16" s="1"/>
  <c r="FK829" i="16"/>
  <c r="FN829" i="16"/>
  <c r="FN816" i="16"/>
  <c r="FK816" i="16"/>
  <c r="FK813" i="16"/>
  <c r="FN813" i="16"/>
  <c r="FN808" i="16"/>
  <c r="FK808" i="16"/>
  <c r="FG884" i="16" a="1"/>
  <c r="FG884" i="16" s="1"/>
  <c r="FK853" i="16"/>
  <c r="FN853" i="16"/>
  <c r="FK805" i="16"/>
  <c r="FH897" i="16" a="1"/>
  <c r="FH897" i="16" s="1"/>
  <c r="FK877" i="16"/>
  <c r="FN877" i="16"/>
  <c r="FG993" i="16" a="1"/>
  <c r="FG993" i="16" s="1"/>
  <c r="FG977" i="16" a="1"/>
  <c r="FG977" i="16" s="1"/>
  <c r="FH963" i="16" a="1"/>
  <c r="FH963" i="16" s="1"/>
  <c r="FG961" i="16" a="1"/>
  <c r="FG961" i="16" s="1"/>
  <c r="FN954" i="16"/>
  <c r="FH947" i="16" a="1"/>
  <c r="FH947" i="16" s="1"/>
  <c r="FG945" i="16" a="1"/>
  <c r="FG945" i="16" s="1"/>
  <c r="FH931" i="16" a="1"/>
  <c r="FH931" i="16" s="1"/>
  <c r="FG929" i="16" a="1"/>
  <c r="FG929" i="16" s="1"/>
  <c r="FK888" i="16"/>
  <c r="FN883" i="16"/>
  <c r="FG879" i="16" a="1"/>
  <c r="FG879" i="16" s="1"/>
  <c r="FH879" i="16" a="1"/>
  <c r="FH879" i="16" s="1"/>
  <c r="FG963" i="16" a="1"/>
  <c r="FG963" i="16" s="1"/>
  <c r="FG947" i="16" a="1"/>
  <c r="FG947" i="16" s="1"/>
  <c r="FG931" i="16" a="1"/>
  <c r="FG931" i="16" s="1"/>
  <c r="FH906" i="16" a="1"/>
  <c r="FH906" i="16" s="1"/>
  <c r="FG906" i="16" a="1"/>
  <c r="FG906" i="16" s="1"/>
  <c r="FK899" i="16"/>
  <c r="FG898" i="16" a="1"/>
  <c r="FG898" i="16" s="1"/>
  <c r="FH890" i="16" a="1"/>
  <c r="FH890" i="16" s="1"/>
  <c r="FG890" i="16" a="1"/>
  <c r="FG890" i="16" s="1"/>
  <c r="FG887" i="16" a="1"/>
  <c r="FG887" i="16" s="1"/>
  <c r="FH887" i="16" a="1"/>
  <c r="FH887" i="16" s="1"/>
  <c r="FK862" i="16"/>
  <c r="FN862" i="16"/>
  <c r="FK904" i="16"/>
  <c r="FK846" i="16"/>
  <c r="FK841" i="16"/>
  <c r="FN841" i="16"/>
  <c r="FK807" i="16"/>
  <c r="FN807" i="16"/>
  <c r="FK830" i="16"/>
  <c r="FN830" i="16"/>
  <c r="FH876" i="16" a="1"/>
  <c r="FH876" i="16" s="1"/>
  <c r="FG874" i="16" a="1"/>
  <c r="FG874" i="16" s="1"/>
  <c r="FH860" i="16" a="1"/>
  <c r="FH860" i="16" s="1"/>
  <c r="FG858" i="16" a="1"/>
  <c r="FG858" i="16" s="1"/>
  <c r="FH844" i="16" a="1"/>
  <c r="FH844" i="16" s="1"/>
  <c r="FG842" i="16" a="1"/>
  <c r="FG842" i="16" s="1"/>
  <c r="FH828" i="16" a="1"/>
  <c r="FH828" i="16" s="1"/>
  <c r="FG826" i="16" a="1"/>
  <c r="FG826" i="16" s="1"/>
  <c r="FH812" i="16" a="1"/>
  <c r="FH812" i="16" s="1"/>
  <c r="FH804" i="16" a="1"/>
  <c r="FH804" i="16" s="1"/>
  <c r="FK714" i="16"/>
  <c r="FG799" i="16" a="1"/>
  <c r="FG799" i="16" s="1"/>
  <c r="FH788" i="16" a="1"/>
  <c r="FH788" i="16" s="1"/>
  <c r="FG876" i="16" a="1"/>
  <c r="FG876" i="16" s="1"/>
  <c r="FG860" i="16" a="1"/>
  <c r="FG860" i="16" s="1"/>
  <c r="FG844" i="16" a="1"/>
  <c r="FG844" i="16" s="1"/>
  <c r="FN837" i="16"/>
  <c r="FG828" i="16" a="1"/>
  <c r="FG828" i="16" s="1"/>
  <c r="FN821" i="16"/>
  <c r="FG812" i="16" a="1"/>
  <c r="FG812" i="16" s="1"/>
  <c r="FG804" i="16" a="1"/>
  <c r="FG804" i="16" s="1"/>
  <c r="FH793" i="16" a="1"/>
  <c r="FH793" i="16" s="1"/>
  <c r="FN870" i="16"/>
  <c r="FH863" i="16" a="1"/>
  <c r="FH863" i="16" s="1"/>
  <c r="FH847" i="16" a="1"/>
  <c r="FH847" i="16" s="1"/>
  <c r="FN838" i="16"/>
  <c r="FH831" i="16" a="1"/>
  <c r="FH831" i="16" s="1"/>
  <c r="FH815" i="16" a="1"/>
  <c r="FH815" i="16" s="1"/>
  <c r="FG784" i="16" a="1"/>
  <c r="FG784" i="16" s="1"/>
  <c r="FH784" i="16" a="1"/>
  <c r="FH784" i="16" s="1"/>
  <c r="FK733" i="16"/>
  <c r="FN733" i="16"/>
  <c r="FH800" i="16" a="1"/>
  <c r="FH800" i="16" s="1"/>
  <c r="FH881" i="16" a="1"/>
  <c r="FH881" i="16" s="1"/>
  <c r="FG863" i="16" a="1"/>
  <c r="FG863" i="16" s="1"/>
  <c r="FG847" i="16" a="1"/>
  <c r="FG847" i="16" s="1"/>
  <c r="FG831" i="16" a="1"/>
  <c r="FG831" i="16" s="1"/>
  <c r="FG815" i="16" a="1"/>
  <c r="FG815" i="16" s="1"/>
  <c r="FH806" i="16" a="1"/>
  <c r="FH806" i="16" s="1"/>
  <c r="FG800" i="16" a="1"/>
  <c r="FG800" i="16" s="1"/>
  <c r="FH786" i="16" a="1"/>
  <c r="FH786" i="16" s="1"/>
  <c r="FN779" i="16"/>
  <c r="FH834" i="16" a="1"/>
  <c r="FH834" i="16" s="1"/>
  <c r="FH818" i="16" a="1"/>
  <c r="FH818" i="16" s="1"/>
  <c r="FG791" i="16" a="1"/>
  <c r="FG791" i="16" s="1"/>
  <c r="FH791" i="16" a="1"/>
  <c r="FH791" i="16" s="1"/>
  <c r="FK741" i="16"/>
  <c r="FN741" i="16"/>
  <c r="FK649" i="16"/>
  <c r="FK781" i="16"/>
  <c r="FN781" i="16"/>
  <c r="FK699" i="16"/>
  <c r="FN699" i="16"/>
  <c r="FH868" i="16" a="1"/>
  <c r="FH868" i="16" s="1"/>
  <c r="FH852" i="16" a="1"/>
  <c r="FH852" i="16" s="1"/>
  <c r="FH836" i="16" a="1"/>
  <c r="FH836" i="16" s="1"/>
  <c r="FH820" i="16" a="1"/>
  <c r="FH820" i="16" s="1"/>
  <c r="FK763" i="16"/>
  <c r="FN763" i="16"/>
  <c r="FK709" i="16"/>
  <c r="FN709" i="16"/>
  <c r="FG851" i="16" a="1"/>
  <c r="FG851" i="16" s="1"/>
  <c r="FG835" i="16" a="1"/>
  <c r="FG835" i="16" s="1"/>
  <c r="FG819" i="16" a="1"/>
  <c r="FG819" i="16" s="1"/>
  <c r="FG807" i="16" a="1"/>
  <c r="FG807" i="16" s="1"/>
  <c r="FG801" i="16" a="1"/>
  <c r="FG801" i="16" s="1"/>
  <c r="FK771" i="16"/>
  <c r="FN771" i="16"/>
  <c r="FK715" i="16"/>
  <c r="FN715" i="16"/>
  <c r="FG868" i="16" a="1"/>
  <c r="FG868" i="16" s="1"/>
  <c r="FG852" i="16" a="1"/>
  <c r="FG852" i="16" s="1"/>
  <c r="FG836" i="16" a="1"/>
  <c r="FG836" i="16" s="1"/>
  <c r="FG820" i="16" a="1"/>
  <c r="FG820" i="16" s="1"/>
  <c r="FH795" i="16" a="1"/>
  <c r="FH795" i="16" s="1"/>
  <c r="FG783" i="16" a="1"/>
  <c r="FG783" i="16" s="1"/>
  <c r="FK707" i="16"/>
  <c r="FH871" i="16" a="1"/>
  <c r="FH871" i="16" s="1"/>
  <c r="FH855" i="16" a="1"/>
  <c r="FH855" i="16" s="1"/>
  <c r="FH839" i="16" a="1"/>
  <c r="FH839" i="16" s="1"/>
  <c r="FH823" i="16" a="1"/>
  <c r="FH823" i="16" s="1"/>
  <c r="FH801" i="16" a="1"/>
  <c r="FH801" i="16" s="1"/>
  <c r="FH798" i="16" a="1"/>
  <c r="FH798" i="16" s="1"/>
  <c r="FK664" i="16"/>
  <c r="FN664" i="16"/>
  <c r="FG775" i="16" a="1"/>
  <c r="FG775" i="16" s="1"/>
  <c r="FH775" i="16" a="1"/>
  <c r="FH775" i="16" s="1"/>
  <c r="FK747" i="16"/>
  <c r="FN747" i="16"/>
  <c r="FK701" i="16"/>
  <c r="FN701" i="16"/>
  <c r="FG871" i="16" a="1"/>
  <c r="FG871" i="16" s="1"/>
  <c r="FG855" i="16" a="1"/>
  <c r="FG855" i="16" s="1"/>
  <c r="FG839" i="16" a="1"/>
  <c r="FG839" i="16" s="1"/>
  <c r="FG823" i="16" a="1"/>
  <c r="FG823" i="16" s="1"/>
  <c r="FH803" i="16" a="1"/>
  <c r="FH803" i="16" s="1"/>
  <c r="FH785" i="16" a="1"/>
  <c r="FH785" i="16" s="1"/>
  <c r="FK717" i="16"/>
  <c r="FN717" i="16"/>
  <c r="FH810" i="16" a="1"/>
  <c r="FH810" i="16" s="1"/>
  <c r="FG809" i="16" a="1"/>
  <c r="FG809" i="16" s="1"/>
  <c r="FH799" i="16" a="1"/>
  <c r="FH799" i="16" s="1"/>
  <c r="FK731" i="16"/>
  <c r="FN731" i="16"/>
  <c r="FH796" i="16" a="1"/>
  <c r="FH796" i="16" s="1"/>
  <c r="FG794" i="16" a="1"/>
  <c r="FG794" i="16" s="1"/>
  <c r="FH780" i="16" a="1"/>
  <c r="FH780" i="16" s="1"/>
  <c r="FG778" i="16" a="1"/>
  <c r="FG778" i="16" s="1"/>
  <c r="FH764" i="16" a="1"/>
  <c r="FH764" i="16" s="1"/>
  <c r="FG762" i="16" a="1"/>
  <c r="FG762" i="16" s="1"/>
  <c r="FH748" i="16" a="1"/>
  <c r="FH748" i="16" s="1"/>
  <c r="FG746" i="16" a="1"/>
  <c r="FG746" i="16" s="1"/>
  <c r="FH732" i="16" a="1"/>
  <c r="FH732" i="16" s="1"/>
  <c r="FG730" i="16" a="1"/>
  <c r="FG730" i="16" s="1"/>
  <c r="FH716" i="16" a="1"/>
  <c r="FH716" i="16" s="1"/>
  <c r="FG714" i="16" a="1"/>
  <c r="FG714" i="16" s="1"/>
  <c r="FH700" i="16" a="1"/>
  <c r="FH700" i="16" s="1"/>
  <c r="FG698" i="16" a="1"/>
  <c r="FG698" i="16" s="1"/>
  <c r="FN509" i="16"/>
  <c r="FG779" i="16" a="1"/>
  <c r="FG779" i="16" s="1"/>
  <c r="FN772" i="16"/>
  <c r="FG763" i="16" a="1"/>
  <c r="FG763" i="16" s="1"/>
  <c r="FG747" i="16" a="1"/>
  <c r="FG747" i="16" s="1"/>
  <c r="FN740" i="16"/>
  <c r="FG731" i="16" a="1"/>
  <c r="FG731" i="16" s="1"/>
  <c r="FG715" i="16" a="1"/>
  <c r="FG715" i="16" s="1"/>
  <c r="FN708" i="16"/>
  <c r="FG699" i="16" a="1"/>
  <c r="FG699" i="16" s="1"/>
  <c r="FN671" i="16"/>
  <c r="FG796" i="16" a="1"/>
  <c r="FG796" i="16" s="1"/>
  <c r="FH782" i="16" a="1"/>
  <c r="FH782" i="16" s="1"/>
  <c r="FG780" i="16" a="1"/>
  <c r="FG780" i="16" s="1"/>
  <c r="FH766" i="16" a="1"/>
  <c r="FH766" i="16" s="1"/>
  <c r="FG764" i="16" a="1"/>
  <c r="FG764" i="16" s="1"/>
  <c r="FH750" i="16" a="1"/>
  <c r="FH750" i="16" s="1"/>
  <c r="FG748" i="16" a="1"/>
  <c r="FG748" i="16" s="1"/>
  <c r="FH734" i="16" a="1"/>
  <c r="FH734" i="16" s="1"/>
  <c r="FG732" i="16" a="1"/>
  <c r="FG732" i="16" s="1"/>
  <c r="FN725" i="16"/>
  <c r="FH718" i="16" a="1"/>
  <c r="FH718" i="16" s="1"/>
  <c r="FG716" i="16" a="1"/>
  <c r="FG716" i="16" s="1"/>
  <c r="FH702" i="16" a="1"/>
  <c r="FH702" i="16" s="1"/>
  <c r="FG700" i="16" a="1"/>
  <c r="FG700" i="16" s="1"/>
  <c r="FK688" i="16"/>
  <c r="FN688" i="16"/>
  <c r="FK647" i="16"/>
  <c r="FN647" i="16"/>
  <c r="FN774" i="16"/>
  <c r="FH767" i="16" a="1"/>
  <c r="FH767" i="16" s="1"/>
  <c r="FN758" i="16"/>
  <c r="FH751" i="16" a="1"/>
  <c r="FH751" i="16" s="1"/>
  <c r="FN742" i="16"/>
  <c r="FH735" i="16" a="1"/>
  <c r="FH735" i="16" s="1"/>
  <c r="FN726" i="16"/>
  <c r="FH719" i="16" a="1"/>
  <c r="FH719" i="16" s="1"/>
  <c r="FH703" i="16" a="1"/>
  <c r="FH703" i="16" s="1"/>
  <c r="FG675" i="16" a="1"/>
  <c r="FG675" i="16" s="1"/>
  <c r="FH675" i="16" a="1"/>
  <c r="FH675" i="16" s="1"/>
  <c r="FK631" i="16"/>
  <c r="FN631" i="16"/>
  <c r="FK549" i="16"/>
  <c r="FN549" i="16"/>
  <c r="FG782" i="16" a="1"/>
  <c r="FG782" i="16" s="1"/>
  <c r="FH768" i="16" a="1"/>
  <c r="FH768" i="16" s="1"/>
  <c r="FG766" i="16" a="1"/>
  <c r="FG766" i="16" s="1"/>
  <c r="FH752" i="16" a="1"/>
  <c r="FH752" i="16" s="1"/>
  <c r="FG750" i="16" a="1"/>
  <c r="FG750" i="16" s="1"/>
  <c r="FH736" i="16" a="1"/>
  <c r="FH736" i="16" s="1"/>
  <c r="FG734" i="16" a="1"/>
  <c r="FG734" i="16" s="1"/>
  <c r="FH720" i="16" a="1"/>
  <c r="FH720" i="16" s="1"/>
  <c r="FG718" i="16" a="1"/>
  <c r="FG718" i="16" s="1"/>
  <c r="FH704" i="16" a="1"/>
  <c r="FH704" i="16" s="1"/>
  <c r="FG702" i="16" a="1"/>
  <c r="FG702" i="16" s="1"/>
  <c r="FG692" i="16" a="1"/>
  <c r="FG692" i="16" s="1"/>
  <c r="FH692" i="16" a="1"/>
  <c r="FH692" i="16" s="1"/>
  <c r="FN593" i="16"/>
  <c r="FK593" i="16"/>
  <c r="FG767" i="16" a="1"/>
  <c r="FG767" i="16" s="1"/>
  <c r="FH753" i="16" a="1"/>
  <c r="FH753" i="16" s="1"/>
  <c r="FG751" i="16" a="1"/>
  <c r="FG751" i="16" s="1"/>
  <c r="FH737" i="16" a="1"/>
  <c r="FH737" i="16" s="1"/>
  <c r="FG735" i="16" a="1"/>
  <c r="FG735" i="16" s="1"/>
  <c r="FG719" i="16" a="1"/>
  <c r="FG719" i="16" s="1"/>
  <c r="FH705" i="16" a="1"/>
  <c r="FH705" i="16" s="1"/>
  <c r="FG703" i="16" a="1"/>
  <c r="FG703" i="16" s="1"/>
  <c r="FK679" i="16"/>
  <c r="FN679" i="16"/>
  <c r="FG660" i="16" a="1"/>
  <c r="FG660" i="16" s="1"/>
  <c r="FH660" i="16" a="1"/>
  <c r="FH660" i="16" s="1"/>
  <c r="FG600" i="16" a="1"/>
  <c r="FG600" i="16" s="1"/>
  <c r="FH600" i="16" a="1"/>
  <c r="FH600" i="16" s="1"/>
  <c r="FG768" i="16" a="1"/>
  <c r="FG768" i="16" s="1"/>
  <c r="FG736" i="16" a="1"/>
  <c r="FG736" i="16" s="1"/>
  <c r="FG720" i="16" a="1"/>
  <c r="FG720" i="16" s="1"/>
  <c r="FG704" i="16" a="1"/>
  <c r="FG704" i="16" s="1"/>
  <c r="FK666" i="16"/>
  <c r="FN666" i="16"/>
  <c r="FG695" i="16" a="1"/>
  <c r="FG695" i="16" s="1"/>
  <c r="FK681" i="16"/>
  <c r="FN681" i="16"/>
  <c r="FG612" i="16" a="1"/>
  <c r="FG612" i="16" s="1"/>
  <c r="FH612" i="16" a="1"/>
  <c r="FH612" i="16" s="1"/>
  <c r="FG683" i="16" a="1"/>
  <c r="FG683" i="16" s="1"/>
  <c r="FH683" i="16" a="1"/>
  <c r="FH683" i="16" s="1"/>
  <c r="FG659" i="16" a="1"/>
  <c r="FG659" i="16" s="1"/>
  <c r="FH659" i="16" a="1"/>
  <c r="FH659" i="16" s="1"/>
  <c r="FK657" i="16"/>
  <c r="FN657" i="16"/>
  <c r="FG644" i="16" a="1"/>
  <c r="FG644" i="16" s="1"/>
  <c r="FH644" i="16" a="1"/>
  <c r="FH644" i="16" s="1"/>
  <c r="FG628" i="16" a="1"/>
  <c r="FG628" i="16" s="1"/>
  <c r="FH628" i="16" a="1"/>
  <c r="FH628" i="16" s="1"/>
  <c r="FK597" i="16"/>
  <c r="FN597" i="16"/>
  <c r="FG590" i="16" a="1"/>
  <c r="FG590" i="16" s="1"/>
  <c r="FH590" i="16" a="1"/>
  <c r="FH590" i="16" s="1"/>
  <c r="FG772" i="16" a="1"/>
  <c r="FG772" i="16" s="1"/>
  <c r="FG756" i="16" a="1"/>
  <c r="FG756" i="16" s="1"/>
  <c r="FG740" i="16" a="1"/>
  <c r="FG740" i="16" s="1"/>
  <c r="FG691" i="16" a="1"/>
  <c r="FG691" i="16" s="1"/>
  <c r="FK630" i="16"/>
  <c r="FN630" i="16"/>
  <c r="FK611" i="16"/>
  <c r="FN611" i="16"/>
  <c r="FH759" i="16" a="1"/>
  <c r="FH759" i="16" s="1"/>
  <c r="FH743" i="16" a="1"/>
  <c r="FH743" i="16" s="1"/>
  <c r="FH727" i="16" a="1"/>
  <c r="FH727" i="16" s="1"/>
  <c r="FH711" i="16" a="1"/>
  <c r="FH711" i="16" s="1"/>
  <c r="FK689" i="16"/>
  <c r="FN689" i="16"/>
  <c r="FK672" i="16"/>
  <c r="FN672" i="16"/>
  <c r="FN639" i="16"/>
  <c r="FK663" i="16"/>
  <c r="FN663" i="16"/>
  <c r="FK641" i="16"/>
  <c r="FN641" i="16"/>
  <c r="FK618" i="16"/>
  <c r="FN618" i="16"/>
  <c r="FG759" i="16" a="1"/>
  <c r="FG759" i="16" s="1"/>
  <c r="FG743" i="16" a="1"/>
  <c r="FG743" i="16" s="1"/>
  <c r="FG727" i="16" a="1"/>
  <c r="FG727" i="16" s="1"/>
  <c r="FG711" i="16" a="1"/>
  <c r="FG711" i="16" s="1"/>
  <c r="FK648" i="16"/>
  <c r="FN648" i="16"/>
  <c r="FK634" i="16"/>
  <c r="FN634" i="16"/>
  <c r="FN594" i="16"/>
  <c r="FK594" i="16"/>
  <c r="FK589" i="16"/>
  <c r="FN589" i="16"/>
  <c r="FK682" i="16"/>
  <c r="FN682" i="16"/>
  <c r="FK680" i="16"/>
  <c r="FN680" i="16"/>
  <c r="FG676" i="16" a="1"/>
  <c r="FG676" i="16" s="1"/>
  <c r="FH676" i="16" a="1"/>
  <c r="FH676" i="16" s="1"/>
  <c r="FG667" i="16" a="1"/>
  <c r="FG667" i="16" s="1"/>
  <c r="FH667" i="16" a="1"/>
  <c r="FH667" i="16" s="1"/>
  <c r="FG596" i="16" a="1"/>
  <c r="FG596" i="16" s="1"/>
  <c r="FH596" i="16" a="1"/>
  <c r="FH596" i="16" s="1"/>
  <c r="FK450" i="16"/>
  <c r="FN450" i="16"/>
  <c r="FG679" i="16" a="1"/>
  <c r="FG679" i="16" s="1"/>
  <c r="FG663" i="16" a="1"/>
  <c r="FG663" i="16" s="1"/>
  <c r="FN656" i="16"/>
  <c r="FG647" i="16" a="1"/>
  <c r="FG647" i="16" s="1"/>
  <c r="FN640" i="16"/>
  <c r="FG631" i="16" a="1"/>
  <c r="FG631" i="16" s="1"/>
  <c r="FN624" i="16"/>
  <c r="FG615" i="16" a="1"/>
  <c r="FG615" i="16" s="1"/>
  <c r="FH601" i="16" a="1"/>
  <c r="FH601" i="16" s="1"/>
  <c r="FK551" i="16"/>
  <c r="FN551" i="16"/>
  <c r="FK533" i="16"/>
  <c r="FN533" i="16"/>
  <c r="FG680" i="16" a="1"/>
  <c r="FG680" i="16" s="1"/>
  <c r="FG664" i="16" a="1"/>
  <c r="FG664" i="16" s="1"/>
  <c r="FG648" i="16" a="1"/>
  <c r="FG648" i="16" s="1"/>
  <c r="FN609" i="16"/>
  <c r="FK591" i="16"/>
  <c r="FN591" i="16"/>
  <c r="FH586" i="16" a="1"/>
  <c r="FH586" i="16" s="1"/>
  <c r="FK482" i="16"/>
  <c r="FN482" i="16"/>
  <c r="FH651" i="16" a="1"/>
  <c r="FH651" i="16" s="1"/>
  <c r="FH635" i="16" a="1"/>
  <c r="FH635" i="16" s="1"/>
  <c r="FH619" i="16" a="1"/>
  <c r="FH619" i="16" s="1"/>
  <c r="FH607" i="16" a="1"/>
  <c r="FH607" i="16" s="1"/>
  <c r="FH684" i="16" a="1"/>
  <c r="FH684" i="16" s="1"/>
  <c r="FH668" i="16" a="1"/>
  <c r="FH668" i="16" s="1"/>
  <c r="FH652" i="16" a="1"/>
  <c r="FH652" i="16" s="1"/>
  <c r="FH636" i="16" a="1"/>
  <c r="FH636" i="16" s="1"/>
  <c r="FH620" i="16" a="1"/>
  <c r="FH620" i="16" s="1"/>
  <c r="FN599" i="16"/>
  <c r="FN572" i="16"/>
  <c r="FK572" i="16"/>
  <c r="FN567" i="16"/>
  <c r="FG563" i="16" a="1"/>
  <c r="FG563" i="16" s="1"/>
  <c r="FH563" i="16" a="1"/>
  <c r="FH563" i="16" s="1"/>
  <c r="FK514" i="16"/>
  <c r="FN514" i="16"/>
  <c r="FK434" i="16"/>
  <c r="FN434" i="16"/>
  <c r="FH685" i="16" a="1"/>
  <c r="FH685" i="16" s="1"/>
  <c r="FH669" i="16" a="1"/>
  <c r="FH669" i="16" s="1"/>
  <c r="FH653" i="16" a="1"/>
  <c r="FH653" i="16" s="1"/>
  <c r="FG651" i="16" a="1"/>
  <c r="FG651" i="16" s="1"/>
  <c r="FH637" i="16" a="1"/>
  <c r="FH637" i="16" s="1"/>
  <c r="FG635" i="16" a="1"/>
  <c r="FG635" i="16" s="1"/>
  <c r="FH621" i="16" a="1"/>
  <c r="FH621" i="16" s="1"/>
  <c r="FG619" i="16" a="1"/>
  <c r="FG619" i="16" s="1"/>
  <c r="FG607" i="16" a="1"/>
  <c r="FG607" i="16" s="1"/>
  <c r="FH602" i="16" a="1"/>
  <c r="FH602" i="16" s="1"/>
  <c r="FK506" i="16"/>
  <c r="FN506" i="16"/>
  <c r="FG620" i="16" a="1"/>
  <c r="FG620" i="16" s="1"/>
  <c r="FH608" i="16" a="1"/>
  <c r="FH608" i="16" s="1"/>
  <c r="FN604" i="16"/>
  <c r="FK561" i="16"/>
  <c r="FN561" i="16"/>
  <c r="FK559" i="16"/>
  <c r="FN559" i="16"/>
  <c r="FK525" i="16"/>
  <c r="FN525" i="16"/>
  <c r="FN557" i="16"/>
  <c r="FN532" i="16"/>
  <c r="FG585" i="16" a="1"/>
  <c r="FG585" i="16" s="1"/>
  <c r="FH585" i="16" a="1"/>
  <c r="FH585" i="16" s="1"/>
  <c r="FK498" i="16"/>
  <c r="FN498" i="16"/>
  <c r="FG687" i="16" a="1"/>
  <c r="FG687" i="16" s="1"/>
  <c r="FG671" i="16" a="1"/>
  <c r="FG671" i="16" s="1"/>
  <c r="FG655" i="16" a="1"/>
  <c r="FG655" i="16" s="1"/>
  <c r="FG639" i="16" a="1"/>
  <c r="FG639" i="16" s="1"/>
  <c r="FG623" i="16" a="1"/>
  <c r="FG623" i="16" s="1"/>
  <c r="FG579" i="16" a="1"/>
  <c r="FG579" i="16" s="1"/>
  <c r="FH579" i="16" a="1"/>
  <c r="FH579" i="16" s="1"/>
  <c r="FK529" i="16"/>
  <c r="FN529" i="16"/>
  <c r="FH587" i="16" a="1"/>
  <c r="FH587" i="16" s="1"/>
  <c r="FK545" i="16"/>
  <c r="FN545" i="16"/>
  <c r="FN524" i="16"/>
  <c r="FK524" i="16"/>
  <c r="FH643" i="16" a="1"/>
  <c r="FH643" i="16" s="1"/>
  <c r="FH627" i="16" a="1"/>
  <c r="FH627" i="16" s="1"/>
  <c r="FG552" i="16" a="1"/>
  <c r="FG552" i="16" s="1"/>
  <c r="FH552" i="16" a="1"/>
  <c r="FH552" i="16" s="1"/>
  <c r="FG547" i="16" a="1"/>
  <c r="FG547" i="16" s="1"/>
  <c r="FH547" i="16" a="1"/>
  <c r="FH547" i="16" s="1"/>
  <c r="FG531" i="16" a="1"/>
  <c r="FG531" i="16" s="1"/>
  <c r="FH531" i="16" a="1"/>
  <c r="FH531" i="16" s="1"/>
  <c r="FH603" i="16" a="1"/>
  <c r="FH603" i="16" s="1"/>
  <c r="FH595" i="16" a="1"/>
  <c r="FH595" i="16" s="1"/>
  <c r="FG643" i="16" a="1"/>
  <c r="FG643" i="16" s="1"/>
  <c r="FG627" i="16" a="1"/>
  <c r="FG627" i="16" s="1"/>
  <c r="FG611" i="16" a="1"/>
  <c r="FG611" i="16" s="1"/>
  <c r="FG604" i="16" a="1"/>
  <c r="FG604" i="16" s="1"/>
  <c r="FH605" i="16" a="1"/>
  <c r="FH605" i="16" s="1"/>
  <c r="FG584" i="16" a="1"/>
  <c r="FG584" i="16" s="1"/>
  <c r="FH584" i="16" a="1"/>
  <c r="FH584" i="16" s="1"/>
  <c r="FG571" i="16" a="1"/>
  <c r="FG571" i="16" s="1"/>
  <c r="FH571" i="16" a="1"/>
  <c r="FH571" i="16" s="1"/>
  <c r="FN556" i="16"/>
  <c r="FK556" i="16"/>
  <c r="FG568" i="16" a="1"/>
  <c r="FG568" i="16" s="1"/>
  <c r="FH568" i="16" a="1"/>
  <c r="FH568" i="16" s="1"/>
  <c r="FN540" i="16"/>
  <c r="FK540" i="16"/>
  <c r="FG580" i="16" a="1"/>
  <c r="FG580" i="16" s="1"/>
  <c r="FG564" i="16" a="1"/>
  <c r="FG564" i="16" s="1"/>
  <c r="FH550" i="16" a="1"/>
  <c r="FH550" i="16" s="1"/>
  <c r="FG548" i="16" a="1"/>
  <c r="FG548" i="16" s="1"/>
  <c r="FN541" i="16"/>
  <c r="FH534" i="16" a="1"/>
  <c r="FH534" i="16" s="1"/>
  <c r="FG532" i="16" a="1"/>
  <c r="FG532" i="16" s="1"/>
  <c r="FH518" i="16" a="1"/>
  <c r="FH518" i="16" s="1"/>
  <c r="FG516" i="16" a="1"/>
  <c r="FG516" i="16" s="1"/>
  <c r="FK484" i="16"/>
  <c r="FN484" i="16"/>
  <c r="FN440" i="16"/>
  <c r="FN526" i="16"/>
  <c r="FG517" i="16" a="1"/>
  <c r="FG517" i="16" s="1"/>
  <c r="FN507" i="16"/>
  <c r="FK500" i="16"/>
  <c r="FN500" i="16"/>
  <c r="FK475" i="16"/>
  <c r="FN475" i="16"/>
  <c r="FK442" i="16"/>
  <c r="FN442" i="16"/>
  <c r="FN543" i="16"/>
  <c r="FH536" i="16" a="1"/>
  <c r="FH536" i="16" s="1"/>
  <c r="FN527" i="16"/>
  <c r="FH520" i="16" a="1"/>
  <c r="FH520" i="16" s="1"/>
  <c r="FK458" i="16"/>
  <c r="FN458" i="16"/>
  <c r="FN448" i="16"/>
  <c r="FH569" i="16" a="1"/>
  <c r="FH569" i="16" s="1"/>
  <c r="FH553" i="16" a="1"/>
  <c r="FH553" i="16" s="1"/>
  <c r="FH537" i="16" a="1"/>
  <c r="FH537" i="16" s="1"/>
  <c r="FH521" i="16" a="1"/>
  <c r="FH521" i="16" s="1"/>
  <c r="FG509" i="16" a="1"/>
  <c r="FG509" i="16" s="1"/>
  <c r="FN496" i="16"/>
  <c r="FK490" i="16"/>
  <c r="FN490" i="16"/>
  <c r="FG477" i="16" a="1"/>
  <c r="FG477" i="16" s="1"/>
  <c r="FH477" i="16" a="1"/>
  <c r="FH477" i="16" s="1"/>
  <c r="FN466" i="16"/>
  <c r="FH570" i="16" a="1"/>
  <c r="FH570" i="16" s="1"/>
  <c r="FH554" i="16" a="1"/>
  <c r="FH554" i="16" s="1"/>
  <c r="FH538" i="16" a="1"/>
  <c r="FH538" i="16" s="1"/>
  <c r="FG536" i="16" a="1"/>
  <c r="FG536" i="16" s="1"/>
  <c r="FH522" i="16" a="1"/>
  <c r="FH522" i="16" s="1"/>
  <c r="FG520" i="16" a="1"/>
  <c r="FG520" i="16" s="1"/>
  <c r="FG512" i="16" a="1"/>
  <c r="FG512" i="16" s="1"/>
  <c r="FN505" i="16"/>
  <c r="FG502" i="16" a="1"/>
  <c r="FG502" i="16" s="1"/>
  <c r="FH502" i="16" a="1"/>
  <c r="FH502" i="16" s="1"/>
  <c r="FK492" i="16"/>
  <c r="FN492" i="16"/>
  <c r="FG569" i="16" a="1"/>
  <c r="FG569" i="16" s="1"/>
  <c r="FG553" i="16" a="1"/>
  <c r="FG553" i="16" s="1"/>
  <c r="FG537" i="16" a="1"/>
  <c r="FG537" i="16" s="1"/>
  <c r="FG521" i="16" a="1"/>
  <c r="FG521" i="16" s="1"/>
  <c r="FG446" i="16" a="1"/>
  <c r="FG446" i="16" s="1"/>
  <c r="FH446" i="16" a="1"/>
  <c r="FH446" i="16" s="1"/>
  <c r="FK403" i="16"/>
  <c r="FN403" i="16"/>
  <c r="FG522" i="16" a="1"/>
  <c r="FG522" i="16" s="1"/>
  <c r="FH512" i="16" a="1"/>
  <c r="FH512" i="16" s="1"/>
  <c r="FK483" i="16"/>
  <c r="FN483" i="16"/>
  <c r="FG462" i="16" a="1"/>
  <c r="FG462" i="16" s="1"/>
  <c r="FH462" i="16" a="1"/>
  <c r="FH462" i="16" s="1"/>
  <c r="FK474" i="16"/>
  <c r="FN474" i="16"/>
  <c r="FK433" i="16"/>
  <c r="FN433" i="16"/>
  <c r="FK385" i="16"/>
  <c r="FN385" i="16"/>
  <c r="FG494" i="16" a="1"/>
  <c r="FG494" i="16" s="1"/>
  <c r="FH494" i="16" a="1"/>
  <c r="FH494" i="16" s="1"/>
  <c r="FG453" i="16" a="1"/>
  <c r="FG453" i="16" s="1"/>
  <c r="FH453" i="16" a="1"/>
  <c r="FH453" i="16" s="1"/>
  <c r="FG541" i="16" a="1"/>
  <c r="FG541" i="16" s="1"/>
  <c r="FG525" i="16" a="1"/>
  <c r="FG525" i="16" s="1"/>
  <c r="FK508" i="16"/>
  <c r="FN508" i="16"/>
  <c r="FK499" i="16"/>
  <c r="FN499" i="16"/>
  <c r="FG485" i="16" a="1"/>
  <c r="FG485" i="16" s="1"/>
  <c r="FH485" i="16" a="1"/>
  <c r="FH485" i="16" s="1"/>
  <c r="FK479" i="16"/>
  <c r="FN479" i="16"/>
  <c r="FK451" i="16"/>
  <c r="FN451" i="16"/>
  <c r="FK419" i="16"/>
  <c r="FN419" i="16"/>
  <c r="FH592" i="16" a="1"/>
  <c r="FH592" i="16" s="1"/>
  <c r="FH576" i="16" a="1"/>
  <c r="FH576" i="16" s="1"/>
  <c r="FH560" i="16" a="1"/>
  <c r="FH560" i="16" s="1"/>
  <c r="FH544" i="16" a="1"/>
  <c r="FH544" i="16" s="1"/>
  <c r="FH528" i="16" a="1"/>
  <c r="FH528" i="16" s="1"/>
  <c r="FG510" i="16" a="1"/>
  <c r="FG510" i="16" s="1"/>
  <c r="FH510" i="16" a="1"/>
  <c r="FH510" i="16" s="1"/>
  <c r="FG501" i="16" a="1"/>
  <c r="FG501" i="16" s="1"/>
  <c r="FH501" i="16" a="1"/>
  <c r="FH501" i="16" s="1"/>
  <c r="FK449" i="16"/>
  <c r="FN449" i="16"/>
  <c r="FG445" i="16" a="1"/>
  <c r="FG445" i="16" s="1"/>
  <c r="FH445" i="16" a="1"/>
  <c r="FH445" i="16" s="1"/>
  <c r="FG461" i="16" a="1"/>
  <c r="FG461" i="16" s="1"/>
  <c r="FH461" i="16" a="1"/>
  <c r="FH461" i="16" s="1"/>
  <c r="FK443" i="16"/>
  <c r="FN443" i="16"/>
  <c r="FN383" i="16"/>
  <c r="FK383" i="16"/>
  <c r="FK511" i="16"/>
  <c r="FH503" i="16" a="1"/>
  <c r="FH503" i="16" s="1"/>
  <c r="FK467" i="16"/>
  <c r="FN467" i="16"/>
  <c r="FK459" i="16"/>
  <c r="FN459" i="16"/>
  <c r="FG577" i="16" a="1"/>
  <c r="FG577" i="16" s="1"/>
  <c r="FG561" i="16" a="1"/>
  <c r="FG561" i="16" s="1"/>
  <c r="FG545" i="16" a="1"/>
  <c r="FG545" i="16" s="1"/>
  <c r="FG529" i="16" a="1"/>
  <c r="FG529" i="16" s="1"/>
  <c r="FG514" i="16" a="1"/>
  <c r="FG514" i="16" s="1"/>
  <c r="FG469" i="16" a="1"/>
  <c r="FG469" i="16" s="1"/>
  <c r="FH469" i="16" a="1"/>
  <c r="FH469" i="16" s="1"/>
  <c r="FG478" i="16" a="1"/>
  <c r="FG478" i="16" s="1"/>
  <c r="FH478" i="16" a="1"/>
  <c r="FH478" i="16" s="1"/>
  <c r="FG430" i="16" a="1"/>
  <c r="FG430" i="16" s="1"/>
  <c r="FH430" i="16" a="1"/>
  <c r="FH430" i="16" s="1"/>
  <c r="FK414" i="16"/>
  <c r="FN414" i="16"/>
  <c r="FG493" i="16" a="1"/>
  <c r="FG493" i="16" s="1"/>
  <c r="FH493" i="16" a="1"/>
  <c r="FH493" i="16" s="1"/>
  <c r="FG422" i="16" a="1"/>
  <c r="FG422" i="16" s="1"/>
  <c r="FH422" i="16" a="1"/>
  <c r="FH422" i="16" s="1"/>
  <c r="FG405" i="16" a="1"/>
  <c r="FG405" i="16" s="1"/>
  <c r="FH405" i="16" a="1"/>
  <c r="FH405" i="16" s="1"/>
  <c r="FG397" i="16" a="1"/>
  <c r="FG397" i="16" s="1"/>
  <c r="FH397" i="16" a="1"/>
  <c r="FH397" i="16" s="1"/>
  <c r="FK382" i="16"/>
  <c r="FG378" i="16" a="1"/>
  <c r="FG378" i="16" s="1"/>
  <c r="FH378" i="16" a="1"/>
  <c r="FH378" i="16" s="1"/>
  <c r="FG333" i="16" a="1"/>
  <c r="FG333" i="16" s="1"/>
  <c r="FH333" i="16" a="1"/>
  <c r="FH333" i="16" s="1"/>
  <c r="FG419" i="16" a="1"/>
  <c r="FG419" i="16" s="1"/>
  <c r="FH380" i="16" a="1"/>
  <c r="FH380" i="16" s="1"/>
  <c r="FG319" i="16" a="1"/>
  <c r="FG319" i="16" s="1"/>
  <c r="FH319" i="16" a="1"/>
  <c r="FH319" i="16" s="1"/>
  <c r="FG306" i="16" a="1"/>
  <c r="FG306" i="16" s="1"/>
  <c r="FH306" i="16" a="1"/>
  <c r="FH306" i="16" s="1"/>
  <c r="FG499" i="16" a="1"/>
  <c r="FG499" i="16" s="1"/>
  <c r="FG483" i="16" a="1"/>
  <c r="FG483" i="16" s="1"/>
  <c r="FN476" i="16"/>
  <c r="FG467" i="16" a="1"/>
  <c r="FG467" i="16" s="1"/>
  <c r="FN460" i="16"/>
  <c r="FG451" i="16" a="1"/>
  <c r="FG451" i="16" s="1"/>
  <c r="FN444" i="16"/>
  <c r="FH437" i="16" a="1"/>
  <c r="FH437" i="16" s="1"/>
  <c r="FG435" i="16" a="1"/>
  <c r="FG435" i="16" s="1"/>
  <c r="FH415" i="16" a="1"/>
  <c r="FH415" i="16" s="1"/>
  <c r="FK356" i="16"/>
  <c r="FN356" i="16"/>
  <c r="FK338" i="16"/>
  <c r="FN338" i="16"/>
  <c r="FH486" i="16" a="1"/>
  <c r="FH486" i="16" s="1"/>
  <c r="FH470" i="16" a="1"/>
  <c r="FH470" i="16" s="1"/>
  <c r="FH454" i="16" a="1"/>
  <c r="FH454" i="16" s="1"/>
  <c r="FH438" i="16" a="1"/>
  <c r="FH438" i="16" s="1"/>
  <c r="FH416" i="16" a="1"/>
  <c r="FH416" i="16" s="1"/>
  <c r="FH410" i="16" a="1"/>
  <c r="FH410" i="16" s="1"/>
  <c r="FH398" i="16" a="1"/>
  <c r="FH398" i="16" s="1"/>
  <c r="FG394" i="16" a="1"/>
  <c r="FG394" i="16" s="1"/>
  <c r="FH394" i="16" a="1"/>
  <c r="FH394" i="16" s="1"/>
  <c r="FN377" i="16"/>
  <c r="FK363" i="16"/>
  <c r="FN363" i="16"/>
  <c r="FH487" i="16" a="1"/>
  <c r="FH487" i="16" s="1"/>
  <c r="FH471" i="16" a="1"/>
  <c r="FH471" i="16" s="1"/>
  <c r="FH455" i="16" a="1"/>
  <c r="FH455" i="16" s="1"/>
  <c r="FH439" i="16" a="1"/>
  <c r="FH439" i="16" s="1"/>
  <c r="FG437" i="16" a="1"/>
  <c r="FG437" i="16" s="1"/>
  <c r="FH425" i="16" a="1"/>
  <c r="FH425" i="16" s="1"/>
  <c r="FG408" i="16" a="1"/>
  <c r="FG408" i="16" s="1"/>
  <c r="FH408" i="16" a="1"/>
  <c r="FH408" i="16" s="1"/>
  <c r="FK404" i="16"/>
  <c r="FK401" i="16"/>
  <c r="FG398" i="16" a="1"/>
  <c r="FG398" i="16" s="1"/>
  <c r="FH396" i="16" a="1"/>
  <c r="FH396" i="16" s="1"/>
  <c r="FH424" i="16" a="1"/>
  <c r="FH424" i="16" s="1"/>
  <c r="FK379" i="16"/>
  <c r="FN379" i="16"/>
  <c r="FN368" i="16"/>
  <c r="FN312" i="16"/>
  <c r="FG365" i="16" a="1"/>
  <c r="FG365" i="16" s="1"/>
  <c r="FH365" i="16" a="1"/>
  <c r="FH365" i="16" s="1"/>
  <c r="FK341" i="16"/>
  <c r="FN341" i="16"/>
  <c r="FH304" i="16" a="1"/>
  <c r="FH304" i="16" s="1"/>
  <c r="FG304" i="16" a="1"/>
  <c r="FG304" i="16" s="1"/>
  <c r="FG413" i="16" a="1"/>
  <c r="FG413" i="16" s="1"/>
  <c r="FH375" i="16" a="1"/>
  <c r="FH375" i="16" s="1"/>
  <c r="FG373" i="16" a="1"/>
  <c r="FG373" i="16" s="1"/>
  <c r="FH373" i="16" a="1"/>
  <c r="FH373" i="16" s="1"/>
  <c r="FN359" i="16"/>
  <c r="FK359" i="16"/>
  <c r="FK334" i="16"/>
  <c r="FN334" i="16"/>
  <c r="FK371" i="16"/>
  <c r="FN371" i="16"/>
  <c r="FH421" i="16" a="1"/>
  <c r="FH421" i="16" s="1"/>
  <c r="FK395" i="16"/>
  <c r="FN395" i="16"/>
  <c r="FH352" i="16" a="1"/>
  <c r="FH352" i="16" s="1"/>
  <c r="FG345" i="16" a="1"/>
  <c r="FG345" i="16" s="1"/>
  <c r="FH345" i="16" a="1"/>
  <c r="FH345" i="16" s="1"/>
  <c r="FG337" i="16" a="1"/>
  <c r="FG337" i="16" s="1"/>
  <c r="FH337" i="16" a="1"/>
  <c r="FH337" i="16" s="1"/>
  <c r="FN436" i="16"/>
  <c r="FH429" i="16" a="1"/>
  <c r="FH429" i="16" s="1"/>
  <c r="FG381" i="16" a="1"/>
  <c r="FG381" i="16" s="1"/>
  <c r="FH381" i="16" a="1"/>
  <c r="FH381" i="16" s="1"/>
  <c r="FH391" i="16" a="1"/>
  <c r="FH391" i="16" s="1"/>
  <c r="FG389" i="16" a="1"/>
  <c r="FG389" i="16" s="1"/>
  <c r="FH389" i="16" a="1"/>
  <c r="FH389" i="16" s="1"/>
  <c r="FH366" i="16" a="1"/>
  <c r="FH366" i="16" s="1"/>
  <c r="FK364" i="16"/>
  <c r="FN364" i="16"/>
  <c r="FG429" i="16" a="1"/>
  <c r="FG429" i="16" s="1"/>
  <c r="FK387" i="16"/>
  <c r="FN387" i="16"/>
  <c r="FK369" i="16"/>
  <c r="FN369" i="16"/>
  <c r="FH362" i="16" a="1"/>
  <c r="FH362" i="16" s="1"/>
  <c r="FH412" i="16" a="1"/>
  <c r="FH412" i="16" s="1"/>
  <c r="FH407" i="16" a="1"/>
  <c r="FH407" i="16" s="1"/>
  <c r="FN400" i="16"/>
  <c r="FK372" i="16"/>
  <c r="FG347" i="16" a="1"/>
  <c r="FG347" i="16" s="1"/>
  <c r="FH347" i="16" a="1"/>
  <c r="FH347" i="16" s="1"/>
  <c r="FH323" i="16" a="1"/>
  <c r="FH323" i="16" s="1"/>
  <c r="FH315" i="16" a="1"/>
  <c r="FH315" i="16" s="1"/>
  <c r="FK295" i="16"/>
  <c r="FH293" i="16" a="1"/>
  <c r="FH293" i="16" s="1"/>
  <c r="FH289" i="16" a="1"/>
  <c r="FH289" i="16" s="1"/>
  <c r="FN270" i="16"/>
  <c r="FN252" i="16"/>
  <c r="FK252" i="16"/>
  <c r="FN247" i="16"/>
  <c r="FK247" i="16"/>
  <c r="FH309" i="16" a="1"/>
  <c r="FH309" i="16" s="1"/>
  <c r="FG302" i="16" a="1"/>
  <c r="FG302" i="16" s="1"/>
  <c r="FH302" i="16" a="1"/>
  <c r="FH302" i="16" s="1"/>
  <c r="FG297" i="16" a="1"/>
  <c r="FG297" i="16" s="1"/>
  <c r="FH297" i="16" a="1"/>
  <c r="FH297" i="16" s="1"/>
  <c r="FG280" i="16" a="1"/>
  <c r="FG280" i="16" s="1"/>
  <c r="FH280" i="16" a="1"/>
  <c r="FH280" i="16" s="1"/>
  <c r="FG403" i="16" a="1"/>
  <c r="FG403" i="16" s="1"/>
  <c r="FG387" i="16" a="1"/>
  <c r="FG387" i="16" s="1"/>
  <c r="FG371" i="16" a="1"/>
  <c r="FG371" i="16" s="1"/>
  <c r="FG339" i="16" a="1"/>
  <c r="FG339" i="16" s="1"/>
  <c r="FH331" i="16" a="1"/>
  <c r="FH331" i="16" s="1"/>
  <c r="FH330" i="16" a="1"/>
  <c r="FH330" i="16" s="1"/>
  <c r="FN282" i="16"/>
  <c r="FK282" i="16"/>
  <c r="FG420" i="16" a="1"/>
  <c r="FG420" i="16" s="1"/>
  <c r="FH406" i="16" a="1"/>
  <c r="FH406" i="16" s="1"/>
  <c r="FH390" i="16" a="1"/>
  <c r="FH390" i="16" s="1"/>
  <c r="FH374" i="16" a="1"/>
  <c r="FH374" i="16" s="1"/>
  <c r="FH355" i="16" a="1"/>
  <c r="FH355" i="16" s="1"/>
  <c r="FG354" i="16" a="1"/>
  <c r="FG354" i="16" s="1"/>
  <c r="FG344" i="16" a="1"/>
  <c r="FG344" i="16" s="1"/>
  <c r="FH344" i="16" a="1"/>
  <c r="FH344" i="16" s="1"/>
  <c r="FN342" i="16"/>
  <c r="FH327" i="16" a="1"/>
  <c r="FH327" i="16" s="1"/>
  <c r="FN325" i="16"/>
  <c r="FH320" i="16" a="1"/>
  <c r="FH320" i="16" s="1"/>
  <c r="FH275" i="16" a="1"/>
  <c r="FH275" i="16" s="1"/>
  <c r="FK268" i="16"/>
  <c r="FN268" i="16"/>
  <c r="FH350" i="16" a="1"/>
  <c r="FH350" i="16" s="1"/>
  <c r="FH335" i="16" a="1"/>
  <c r="FH335" i="16" s="1"/>
  <c r="FG331" i="16" a="1"/>
  <c r="FG331" i="16" s="1"/>
  <c r="FH310" i="16" a="1"/>
  <c r="FH310" i="16" s="1"/>
  <c r="FH305" i="16" a="1"/>
  <c r="FH305" i="16" s="1"/>
  <c r="FN266" i="16"/>
  <c r="FK249" i="16"/>
  <c r="FN249" i="16"/>
  <c r="FH392" i="16" a="1"/>
  <c r="FH392" i="16" s="1"/>
  <c r="FH376" i="16" a="1"/>
  <c r="FH376" i="16" s="1"/>
  <c r="FG335" i="16" a="1"/>
  <c r="FG335" i="16" s="1"/>
  <c r="FH324" i="16" a="1"/>
  <c r="FH324" i="16" s="1"/>
  <c r="FH321" i="16" a="1"/>
  <c r="FH321" i="16" s="1"/>
  <c r="FH328" i="16" a="1"/>
  <c r="FH328" i="16" s="1"/>
  <c r="FN279" i="16"/>
  <c r="FK279" i="16"/>
  <c r="FN348" i="16"/>
  <c r="FH303" i="16" a="1"/>
  <c r="FH303" i="16" s="1"/>
  <c r="FG264" i="16" a="1"/>
  <c r="FG264" i="16" s="1"/>
  <c r="FH264" i="16" a="1"/>
  <c r="FH264" i="16" s="1"/>
  <c r="FH351" i="16" a="1"/>
  <c r="FH351" i="16" s="1"/>
  <c r="FH318" i="16" a="1"/>
  <c r="FH318" i="16" s="1"/>
  <c r="FG351" i="16" a="1"/>
  <c r="FG351" i="16" s="1"/>
  <c r="FG336" i="16" a="1"/>
  <c r="FG336" i="16" s="1"/>
  <c r="FH322" i="16" a="1"/>
  <c r="FH322" i="16" s="1"/>
  <c r="FN311" i="16"/>
  <c r="FK311" i="16"/>
  <c r="FH301" i="16" a="1"/>
  <c r="FH301" i="16" s="1"/>
  <c r="FG301" i="16" a="1"/>
  <c r="FG301" i="16" s="1"/>
  <c r="FH346" i="16" a="1"/>
  <c r="FH346" i="16" s="1"/>
  <c r="FH314" i="16" a="1"/>
  <c r="FH314" i="16" s="1"/>
  <c r="FG308" i="16" a="1"/>
  <c r="FG308" i="16" s="1"/>
  <c r="FN283" i="16"/>
  <c r="FK283" i="16"/>
  <c r="FG322" i="16" a="1"/>
  <c r="FG322" i="16" s="1"/>
  <c r="FH326" i="16" a="1"/>
  <c r="FH326" i="16" s="1"/>
  <c r="FG269" i="16" a="1"/>
  <c r="FG269" i="16" s="1"/>
  <c r="FH269" i="16" a="1"/>
  <c r="FH269" i="16" s="1"/>
  <c r="FH261" i="16" a="1"/>
  <c r="FH261" i="16" s="1"/>
  <c r="FK258" i="16"/>
  <c r="FN258" i="16"/>
  <c r="FG329" i="16" a="1"/>
  <c r="FG329" i="16" s="1"/>
  <c r="FH329" i="16" a="1"/>
  <c r="FH329" i="16" s="1"/>
  <c r="FG299" i="16" a="1"/>
  <c r="FG299" i="16" s="1"/>
  <c r="FK267" i="16"/>
  <c r="FN267" i="16"/>
  <c r="FG250" i="16" a="1"/>
  <c r="FG250" i="16" s="1"/>
  <c r="FH274" i="16" a="1"/>
  <c r="FH274" i="16" s="1"/>
  <c r="FH260" i="16" a="1"/>
  <c r="FH260" i="16" s="1"/>
  <c r="FH243" i="16" a="1"/>
  <c r="FH243" i="16" s="1"/>
  <c r="FH250" i="16" a="1"/>
  <c r="FH250" i="16" s="1"/>
  <c r="FH240" i="16" a="1"/>
  <c r="FH240" i="16" s="1"/>
  <c r="FH294" i="16" a="1"/>
  <c r="FH294" i="16" s="1"/>
  <c r="FG288" i="16" a="1"/>
  <c r="FG288" i="16" s="1"/>
  <c r="FH281" i="16" a="1"/>
  <c r="FH281" i="16" s="1"/>
  <c r="FG274" i="16" a="1"/>
  <c r="FG274" i="16" s="1"/>
  <c r="FG260" i="16" a="1"/>
  <c r="FG260" i="16" s="1"/>
  <c r="FH255" i="16" a="1"/>
  <c r="FH255" i="16" s="1"/>
  <c r="FH232" i="16" a="1"/>
  <c r="FH232" i="16" s="1"/>
  <c r="FG232" i="16" a="1"/>
  <c r="FG232" i="16" s="1"/>
  <c r="FH227" i="16" a="1"/>
  <c r="FH227" i="16" s="1"/>
  <c r="FG227" i="16" a="1"/>
  <c r="FG227" i="16" s="1"/>
  <c r="FG229" i="16" a="1"/>
  <c r="FG229" i="16" s="1"/>
  <c r="FH290" i="16" a="1"/>
  <c r="FH290" i="16" s="1"/>
  <c r="FH276" i="16" a="1"/>
  <c r="FH276" i="16" s="1"/>
  <c r="FH262" i="16" a="1"/>
  <c r="FH262" i="16" s="1"/>
  <c r="FH257" i="16" a="1"/>
  <c r="FH257" i="16" s="1"/>
  <c r="FH244" i="16" a="1"/>
  <c r="FH244" i="16" s="1"/>
  <c r="FH248" i="16" a="1"/>
  <c r="FH248" i="16" s="1"/>
  <c r="FG244" i="16" a="1"/>
  <c r="FG244" i="16" s="1"/>
  <c r="FK224" i="16"/>
  <c r="FN224" i="16"/>
  <c r="FG290" i="16" a="1"/>
  <c r="FG290" i="16" s="1"/>
  <c r="FG276" i="16" a="1"/>
  <c r="FG276" i="16" s="1"/>
  <c r="FG262" i="16" a="1"/>
  <c r="FG262" i="16" s="1"/>
  <c r="FG257" i="16" a="1"/>
  <c r="FG257" i="16" s="1"/>
  <c r="FG239" i="16" a="1"/>
  <c r="FG239" i="16" s="1"/>
  <c r="FG231" i="16" a="1"/>
  <c r="FG231" i="16" s="1"/>
  <c r="FH231" i="16" a="1"/>
  <c r="FH231" i="16" s="1"/>
  <c r="FN235" i="16"/>
  <c r="FN233" i="16"/>
  <c r="FG253" i="16" a="1"/>
  <c r="FG253" i="16" s="1"/>
  <c r="FH242" i="16" a="1"/>
  <c r="FH242" i="16" s="1"/>
  <c r="FH239" i="16" a="1"/>
  <c r="FH239" i="16" s="1"/>
  <c r="FH237" i="16" a="1"/>
  <c r="FH237" i="16" s="1"/>
  <c r="FG237" i="16" a="1"/>
  <c r="FG237" i="16" s="1"/>
  <c r="FN288" i="16"/>
  <c r="FG285" i="16" a="1"/>
  <c r="FG285" i="16" s="1"/>
  <c r="FH292" i="16" a="1"/>
  <c r="FH292" i="16" s="1"/>
  <c r="FH286" i="16" a="1"/>
  <c r="FH286" i="16" s="1"/>
  <c r="FH278" i="16" a="1"/>
  <c r="FH278" i="16" s="1"/>
  <c r="FG272" i="16" a="1"/>
  <c r="FG272" i="16" s="1"/>
  <c r="FH265" i="16" a="1"/>
  <c r="FH265" i="16" s="1"/>
  <c r="FG258" i="16" a="1"/>
  <c r="FG258" i="16" s="1"/>
  <c r="FH254" i="16" a="1"/>
  <c r="FH254" i="16" s="1"/>
  <c r="FH273" i="16" a="1"/>
  <c r="FH273" i="16" s="1"/>
  <c r="FK230" i="16"/>
  <c r="FN230" i="16"/>
  <c r="FG292" i="16" a="1"/>
  <c r="FG292" i="16" s="1"/>
  <c r="FH245" i="16" a="1"/>
  <c r="FH245" i="16" s="1"/>
  <c r="FK219" i="16"/>
  <c r="FN219" i="16"/>
  <c r="FK142" i="16"/>
  <c r="FN142" i="16"/>
  <c r="FN128" i="16"/>
  <c r="FK128" i="16"/>
  <c r="FH226" i="16" a="1"/>
  <c r="FH226" i="16" s="1"/>
  <c r="FK190" i="16"/>
  <c r="FN190" i="16"/>
  <c r="FG172" i="16" a="1"/>
  <c r="FG172" i="16" s="1"/>
  <c r="FH172" i="16" a="1"/>
  <c r="FH172" i="16" s="1"/>
  <c r="FK161" i="16"/>
  <c r="FN161" i="16"/>
  <c r="FK157" i="16"/>
  <c r="FN157" i="16"/>
  <c r="FK124" i="16"/>
  <c r="FN124" i="16"/>
  <c r="FK207" i="16"/>
  <c r="FN207" i="16"/>
  <c r="FG187" i="16" a="1"/>
  <c r="FG187" i="16" s="1"/>
  <c r="FH187" i="16" a="1"/>
  <c r="FH187" i="16" s="1"/>
  <c r="FK174" i="16"/>
  <c r="FN174" i="16"/>
  <c r="FG139" i="16" a="1"/>
  <c r="FG139" i="16" s="1"/>
  <c r="FH139" i="16" a="1"/>
  <c r="FH139" i="16" s="1"/>
  <c r="FK176" i="16"/>
  <c r="FN176" i="16"/>
  <c r="FG171" i="16" a="1"/>
  <c r="FG171" i="16" s="1"/>
  <c r="FH171" i="16" a="1"/>
  <c r="FH171" i="16" s="1"/>
  <c r="FN198" i="16"/>
  <c r="FH234" i="16" a="1"/>
  <c r="FH234" i="16" s="1"/>
  <c r="FG156" i="16" a="1"/>
  <c r="FG156" i="16" s="1"/>
  <c r="FH156" i="16" a="1"/>
  <c r="FH156" i="16" s="1"/>
  <c r="FK145" i="16"/>
  <c r="FN145" i="16"/>
  <c r="FN141" i="16"/>
  <c r="FG234" i="16" a="1"/>
  <c r="FG234" i="16" s="1"/>
  <c r="FG220" i="16" a="1"/>
  <c r="FG220" i="16" s="1"/>
  <c r="FG218" i="16" a="1"/>
  <c r="FG218" i="16" s="1"/>
  <c r="FH218" i="16" a="1"/>
  <c r="FH218" i="16" s="1"/>
  <c r="FG204" i="16" a="1"/>
  <c r="FG204" i="16" s="1"/>
  <c r="FH204" i="16" a="1"/>
  <c r="FH204" i="16" s="1"/>
  <c r="FK143" i="16"/>
  <c r="FN143" i="16"/>
  <c r="FK87" i="16"/>
  <c r="FN87" i="16"/>
  <c r="FH220" i="16" a="1"/>
  <c r="FH220" i="16" s="1"/>
  <c r="FG215" i="16" a="1"/>
  <c r="FG215" i="16" s="1"/>
  <c r="FH215" i="16" a="1"/>
  <c r="FH215" i="16" s="1"/>
  <c r="FK134" i="16"/>
  <c r="FN134" i="16"/>
  <c r="FN221" i="16"/>
  <c r="FG155" i="16" a="1"/>
  <c r="FG155" i="16" s="1"/>
  <c r="FH155" i="16" a="1"/>
  <c r="FH155" i="16" s="1"/>
  <c r="FN214" i="16"/>
  <c r="FK212" i="16"/>
  <c r="FG203" i="16" a="1"/>
  <c r="FG203" i="16" s="1"/>
  <c r="FH203" i="16" a="1"/>
  <c r="FH203" i="16" s="1"/>
  <c r="FK131" i="16"/>
  <c r="FN131" i="16"/>
  <c r="FH217" i="16" a="1"/>
  <c r="FH217" i="16" s="1"/>
  <c r="FG210" i="16" a="1"/>
  <c r="FG210" i="16" s="1"/>
  <c r="FH210" i="16" a="1"/>
  <c r="FH210" i="16" s="1"/>
  <c r="FG188" i="16" a="1"/>
  <c r="FG188" i="16" s="1"/>
  <c r="FH188" i="16" a="1"/>
  <c r="FH188" i="16" s="1"/>
  <c r="FG140" i="16" a="1"/>
  <c r="FG140" i="16" s="1"/>
  <c r="FH140" i="16" a="1"/>
  <c r="FH140" i="16" s="1"/>
  <c r="FK71" i="16"/>
  <c r="FN71" i="16"/>
  <c r="FN63" i="16"/>
  <c r="FK63" i="16"/>
  <c r="FH225" i="16" a="1"/>
  <c r="FH225" i="16" s="1"/>
  <c r="FG223" i="16" a="1"/>
  <c r="FG223" i="16" s="1"/>
  <c r="FH209" i="16" a="1"/>
  <c r="FH209" i="16" s="1"/>
  <c r="FH193" i="16" a="1"/>
  <c r="FH193" i="16" s="1"/>
  <c r="FH177" i="16" a="1"/>
  <c r="FH177" i="16" s="1"/>
  <c r="FH119" i="16" a="1"/>
  <c r="FH119" i="16" s="1"/>
  <c r="FG119" i="16" a="1"/>
  <c r="FG119" i="16" s="1"/>
  <c r="FN29" i="16"/>
  <c r="FK29" i="16"/>
  <c r="FH194" i="16" a="1"/>
  <c r="FH194" i="16" s="1"/>
  <c r="FH178" i="16" a="1"/>
  <c r="FH178" i="16" s="1"/>
  <c r="FH162" i="16" a="1"/>
  <c r="FH162" i="16" s="1"/>
  <c r="FH146" i="16" a="1"/>
  <c r="FH146" i="16" s="1"/>
  <c r="FH132" i="16" a="1"/>
  <c r="FH132" i="16" s="1"/>
  <c r="FK40" i="16"/>
  <c r="FG225" i="16" a="1"/>
  <c r="FG225" i="16" s="1"/>
  <c r="FH211" i="16" a="1"/>
  <c r="FH211" i="16" s="1"/>
  <c r="FG209" i="16" a="1"/>
  <c r="FG209" i="16" s="1"/>
  <c r="FH195" i="16" a="1"/>
  <c r="FH195" i="16" s="1"/>
  <c r="FG193" i="16" a="1"/>
  <c r="FG193" i="16" s="1"/>
  <c r="FH179" i="16" a="1"/>
  <c r="FH179" i="16" s="1"/>
  <c r="FG177" i="16" a="1"/>
  <c r="FG177" i="16" s="1"/>
  <c r="FH163" i="16" a="1"/>
  <c r="FH163" i="16" s="1"/>
  <c r="FG161" i="16" a="1"/>
  <c r="FG161" i="16" s="1"/>
  <c r="FH147" i="16" a="1"/>
  <c r="FH147" i="16" s="1"/>
  <c r="FG145" i="16" a="1"/>
  <c r="FG145" i="16" s="1"/>
  <c r="FG70" i="16" a="1"/>
  <c r="FG70" i="16" s="1"/>
  <c r="FH70" i="16" a="1"/>
  <c r="FH70" i="16" s="1"/>
  <c r="FG194" i="16" a="1"/>
  <c r="FG194" i="16" s="1"/>
  <c r="FG178" i="16" a="1"/>
  <c r="FG178" i="16" s="1"/>
  <c r="FG162" i="16" a="1"/>
  <c r="FG162" i="16" s="1"/>
  <c r="FG146" i="16" a="1"/>
  <c r="FG146" i="16" s="1"/>
  <c r="FG132" i="16" a="1"/>
  <c r="FG132" i="16" s="1"/>
  <c r="FG86" i="16" a="1"/>
  <c r="FG86" i="16" s="1"/>
  <c r="FH86" i="16" a="1"/>
  <c r="FH86" i="16" s="1"/>
  <c r="FK26" i="16"/>
  <c r="FN24" i="16"/>
  <c r="FH213" i="16" a="1"/>
  <c r="FH213" i="16" s="1"/>
  <c r="FG211" i="16" a="1"/>
  <c r="FG211" i="16" s="1"/>
  <c r="FH197" i="16" a="1"/>
  <c r="FH197" i="16" s="1"/>
  <c r="FG195" i="16" a="1"/>
  <c r="FG195" i="16" s="1"/>
  <c r="FH181" i="16" a="1"/>
  <c r="FH181" i="16" s="1"/>
  <c r="FG179" i="16" a="1"/>
  <c r="FG179" i="16" s="1"/>
  <c r="FH165" i="16" a="1"/>
  <c r="FH165" i="16" s="1"/>
  <c r="FG163" i="16" a="1"/>
  <c r="FG163" i="16" s="1"/>
  <c r="FH149" i="16" a="1"/>
  <c r="FH149" i="16" s="1"/>
  <c r="FG147" i="16" a="1"/>
  <c r="FG147" i="16" s="1"/>
  <c r="FG118" i="16" a="1"/>
  <c r="FG118" i="16" s="1"/>
  <c r="FH118" i="16" a="1"/>
  <c r="FH118" i="16" s="1"/>
  <c r="FG102" i="16" a="1"/>
  <c r="FG102" i="16" s="1"/>
  <c r="FH102" i="16" a="1"/>
  <c r="FH102" i="16" s="1"/>
  <c r="FK80" i="16"/>
  <c r="FN80" i="16"/>
  <c r="FH199" i="16" a="1"/>
  <c r="FH199" i="16" s="1"/>
  <c r="FH183" i="16" a="1"/>
  <c r="FH183" i="16" s="1"/>
  <c r="FH167" i="16" a="1"/>
  <c r="FH167" i="16" s="1"/>
  <c r="FH151" i="16" a="1"/>
  <c r="FH151" i="16" s="1"/>
  <c r="FH135" i="16" a="1"/>
  <c r="FH135" i="16" s="1"/>
  <c r="FK96" i="16"/>
  <c r="FN96" i="16"/>
  <c r="FH216" i="16" a="1"/>
  <c r="FH216" i="16" s="1"/>
  <c r="FH200" i="16" a="1"/>
  <c r="FH200" i="16" s="1"/>
  <c r="FH184" i="16" a="1"/>
  <c r="FH184" i="16" s="1"/>
  <c r="FK117" i="16"/>
  <c r="FN117" i="16"/>
  <c r="FK107" i="16"/>
  <c r="FN107" i="16"/>
  <c r="FH201" i="16" a="1"/>
  <c r="FH201" i="16" s="1"/>
  <c r="FG199" i="16" a="1"/>
  <c r="FG199" i="16" s="1"/>
  <c r="FH185" i="16" a="1"/>
  <c r="FH185" i="16" s="1"/>
  <c r="FG183" i="16" a="1"/>
  <c r="FG183" i="16" s="1"/>
  <c r="FH169" i="16" a="1"/>
  <c r="FH169" i="16" s="1"/>
  <c r="FG167" i="16" a="1"/>
  <c r="FG167" i="16" s="1"/>
  <c r="FH153" i="16" a="1"/>
  <c r="FH153" i="16" s="1"/>
  <c r="FG151" i="16" a="1"/>
  <c r="FG151" i="16" s="1"/>
  <c r="FH137" i="16" a="1"/>
  <c r="FH137" i="16" s="1"/>
  <c r="FG135" i="16" a="1"/>
  <c r="FG135" i="16" s="1"/>
  <c r="FK101" i="16"/>
  <c r="FN101" i="16"/>
  <c r="FK59" i="16"/>
  <c r="FN59" i="16"/>
  <c r="FG54" i="16" a="1"/>
  <c r="FG54" i="16" s="1"/>
  <c r="FH54" i="16" a="1"/>
  <c r="FH54" i="16" s="1"/>
  <c r="FH202" i="16" a="1"/>
  <c r="FH202" i="16" s="1"/>
  <c r="FH186" i="16" a="1"/>
  <c r="FH186" i="16" s="1"/>
  <c r="FH170" i="16" a="1"/>
  <c r="FH170" i="16" s="1"/>
  <c r="FH154" i="16" a="1"/>
  <c r="FH154" i="16" s="1"/>
  <c r="FH138" i="16" a="1"/>
  <c r="FH138" i="16" s="1"/>
  <c r="FH129" i="16" a="1"/>
  <c r="FH129" i="16" s="1"/>
  <c r="FN65" i="16"/>
  <c r="FN47" i="16"/>
  <c r="FK47" i="16"/>
  <c r="FG38" i="16" a="1"/>
  <c r="FG38" i="16" s="1"/>
  <c r="FH38" i="16" a="1"/>
  <c r="FH38" i="16" s="1"/>
  <c r="FG202" i="16" a="1"/>
  <c r="FG202" i="16" s="1"/>
  <c r="FG186" i="16" a="1"/>
  <c r="FG186" i="16" s="1"/>
  <c r="FG170" i="16" a="1"/>
  <c r="FG170" i="16" s="1"/>
  <c r="FG154" i="16" a="1"/>
  <c r="FG154" i="16" s="1"/>
  <c r="FG138" i="16" a="1"/>
  <c r="FG138" i="16" s="1"/>
  <c r="FG129" i="16" a="1"/>
  <c r="FG129" i="16" s="1"/>
  <c r="FK90" i="16"/>
  <c r="FG22" i="16" a="1"/>
  <c r="FG22" i="16" s="1"/>
  <c r="FH22" i="16" a="1"/>
  <c r="FH22" i="16" s="1"/>
  <c r="FN111" i="16"/>
  <c r="FK111" i="16"/>
  <c r="FH121" i="16" a="1"/>
  <c r="FH121" i="16" s="1"/>
  <c r="FH105" i="16" a="1"/>
  <c r="FH105" i="16" s="1"/>
  <c r="FG103" i="16" a="1"/>
  <c r="FG103" i="16" s="1"/>
  <c r="FH89" i="16" a="1"/>
  <c r="FH89" i="16" s="1"/>
  <c r="FG87" i="16" a="1"/>
  <c r="FG87" i="16" s="1"/>
  <c r="FH73" i="16" a="1"/>
  <c r="FH73" i="16" s="1"/>
  <c r="FG71" i="16" a="1"/>
  <c r="FG71" i="16" s="1"/>
  <c r="FH57" i="16" a="1"/>
  <c r="FH57" i="16" s="1"/>
  <c r="FG55" i="16" a="1"/>
  <c r="FG55" i="16" s="1"/>
  <c r="FH41" i="16" a="1"/>
  <c r="FH41" i="16" s="1"/>
  <c r="FG39" i="16" a="1"/>
  <c r="FG39" i="16" s="1"/>
  <c r="FH25" i="16" a="1"/>
  <c r="FH25" i="16" s="1"/>
  <c r="FG23" i="16" a="1"/>
  <c r="FG23" i="16" s="1"/>
  <c r="FN114" i="16"/>
  <c r="FN98" i="16"/>
  <c r="FH109" i="16" a="1"/>
  <c r="FH109" i="16" s="1"/>
  <c r="FH93" i="16" a="1"/>
  <c r="FH93" i="16" s="1"/>
  <c r="FH77" i="16" a="1"/>
  <c r="FH77" i="16" s="1"/>
  <c r="FH61" i="16" a="1"/>
  <c r="FH61" i="16" s="1"/>
  <c r="FH45" i="16" a="1"/>
  <c r="FH45" i="16" s="1"/>
  <c r="FG124" i="16" a="1"/>
  <c r="FG124" i="16" s="1"/>
  <c r="FH110" i="16" a="1"/>
  <c r="FH110" i="16" s="1"/>
  <c r="FG108" i="16" a="1"/>
  <c r="FG108" i="16" s="1"/>
  <c r="FH94" i="16" a="1"/>
  <c r="FH94" i="16" s="1"/>
  <c r="FG92" i="16" a="1"/>
  <c r="FG92" i="16" s="1"/>
  <c r="FH78" i="16" a="1"/>
  <c r="FH78" i="16" s="1"/>
  <c r="FG76" i="16" a="1"/>
  <c r="FG76" i="16" s="1"/>
  <c r="FH62" i="16" a="1"/>
  <c r="FH62" i="16" s="1"/>
  <c r="FG60" i="16" a="1"/>
  <c r="FG60" i="16" s="1"/>
  <c r="FG28" i="16" a="1"/>
  <c r="FG28" i="16" s="1"/>
  <c r="FG109" i="16" a="1"/>
  <c r="FG109" i="16" s="1"/>
  <c r="FG93" i="16" a="1"/>
  <c r="FG93" i="16" s="1"/>
  <c r="FG77" i="16" a="1"/>
  <c r="FG77" i="16" s="1"/>
  <c r="FG61" i="16" a="1"/>
  <c r="FG61" i="16" s="1"/>
  <c r="FG45" i="16" a="1"/>
  <c r="FG45" i="16" s="1"/>
  <c r="FG29" i="16" a="1"/>
  <c r="FG29" i="16" s="1"/>
  <c r="FH113" i="16" a="1"/>
  <c r="FH113" i="16" s="1"/>
  <c r="FH97" i="16" a="1"/>
  <c r="FH97" i="16" s="1"/>
  <c r="FH81" i="16" a="1"/>
  <c r="FH81" i="16" s="1"/>
  <c r="FH18" i="16" a="1"/>
  <c r="FH18" i="16" s="1"/>
  <c r="FH115" i="16" a="1"/>
  <c r="FH115" i="16" s="1"/>
  <c r="FG113" i="16" a="1"/>
  <c r="FG113" i="16" s="1"/>
  <c r="FH99" i="16" a="1"/>
  <c r="FH99" i="16" s="1"/>
  <c r="FG97" i="16" a="1"/>
  <c r="FG97" i="16" s="1"/>
  <c r="FH83" i="16" a="1"/>
  <c r="FH83" i="16" s="1"/>
  <c r="FG81" i="16" a="1"/>
  <c r="FG81" i="16" s="1"/>
  <c r="FH67" i="16" a="1"/>
  <c r="FH67" i="16" s="1"/>
  <c r="FG65" i="16" a="1"/>
  <c r="FG65" i="16" s="1"/>
  <c r="FH51" i="16" a="1"/>
  <c r="FH51" i="16" s="1"/>
  <c r="FH35" i="16" a="1"/>
  <c r="FH35" i="16" s="1"/>
  <c r="FH19" i="16" a="1"/>
  <c r="FH19" i="16" s="1"/>
  <c r="FH116" i="16" a="1"/>
  <c r="FH116" i="16" s="1"/>
  <c r="FH100" i="16" a="1"/>
  <c r="FH100" i="16" s="1"/>
  <c r="FH84" i="16" a="1"/>
  <c r="FH84" i="16" s="1"/>
  <c r="FH68" i="16" a="1"/>
  <c r="FH68" i="16" s="1"/>
  <c r="FH52" i="16" a="1"/>
  <c r="FH52" i="16" s="1"/>
  <c r="FH36" i="16" a="1"/>
  <c r="FH36" i="16" s="1"/>
  <c r="FH20" i="16" a="1"/>
  <c r="FH20" i="16" s="1"/>
  <c r="FG18" i="16" a="1"/>
  <c r="FG18" i="16" s="1"/>
  <c r="FN108" i="16"/>
  <c r="FN76" i="16"/>
  <c r="FH69" i="16" a="1"/>
  <c r="FH69" i="16" s="1"/>
  <c r="FG67" i="16" a="1"/>
  <c r="FG67" i="16" s="1"/>
  <c r="FN60" i="16"/>
  <c r="FH53" i="16" a="1"/>
  <c r="FH53" i="16" s="1"/>
  <c r="FG51" i="16" a="1"/>
  <c r="FG51" i="16" s="1"/>
  <c r="FH37" i="16" a="1"/>
  <c r="FH37" i="16" s="1"/>
  <c r="FG35" i="16" a="1"/>
  <c r="FG35" i="16" s="1"/>
  <c r="FH21" i="16" a="1"/>
  <c r="FH21" i="16" s="1"/>
  <c r="FG19" i="16" a="1"/>
  <c r="FG19" i="16" s="1"/>
  <c r="FG116" i="16" a="1"/>
  <c r="FG116" i="16" s="1"/>
  <c r="FG100" i="16" a="1"/>
  <c r="FG100" i="16" s="1"/>
  <c r="FG84" i="16" a="1"/>
  <c r="FG84" i="16" s="1"/>
  <c r="FG68" i="16" a="1"/>
  <c r="FG68" i="16" s="1"/>
  <c r="FG52" i="16" a="1"/>
  <c r="FG52" i="16" s="1"/>
  <c r="FG36" i="16" a="1"/>
  <c r="FG36" i="16" s="1"/>
  <c r="FG20" i="16" a="1"/>
  <c r="FG20" i="16" s="1"/>
  <c r="FG117" i="16" a="1"/>
  <c r="FG117" i="16" s="1"/>
  <c r="FG101" i="16" a="1"/>
  <c r="FG101" i="16" s="1"/>
  <c r="FG85" i="16" a="1"/>
  <c r="FG85" i="16" s="1"/>
  <c r="FG69" i="16" a="1"/>
  <c r="FG69" i="16" s="1"/>
  <c r="FG53" i="16" a="1"/>
  <c r="FG53" i="16" s="1"/>
  <c r="FG37" i="16" a="1"/>
  <c r="FG37" i="16" s="1"/>
  <c r="FG21" i="16" a="1"/>
  <c r="FG21" i="16" s="1"/>
  <c r="FK617" i="16" l="1"/>
  <c r="FN739" i="16"/>
  <c r="FK148" i="16"/>
  <c r="FN745" i="16"/>
  <c r="FK713" i="16"/>
  <c r="FK770" i="16"/>
  <c r="FN865" i="16"/>
  <c r="FK468" i="16"/>
  <c r="FN175" i="16"/>
  <c r="FN515" i="16"/>
  <c r="FN761" i="16"/>
  <c r="FN426" i="16"/>
  <c r="FK191" i="16"/>
  <c r="FN938" i="16"/>
  <c r="FK633" i="16"/>
  <c r="FK646" i="16"/>
  <c r="FN435" i="16"/>
  <c r="FK706" i="16"/>
  <c r="FK843" i="16"/>
  <c r="FN738" i="16"/>
  <c r="FK991" i="16"/>
  <c r="FN1012" i="16"/>
  <c r="FK27" i="16"/>
  <c r="FN58" i="16"/>
  <c r="FN173" i="16"/>
  <c r="FN50" i="16"/>
  <c r="FN79" i="16"/>
  <c r="FN106" i="16"/>
  <c r="FN43" i="16"/>
  <c r="FK673" i="16"/>
  <c r="FK729" i="16"/>
  <c r="FK614" i="16"/>
  <c r="FN66" i="16"/>
  <c r="FK332" i="16"/>
  <c r="FK317" i="16"/>
  <c r="FK164" i="16"/>
  <c r="FN158" i="16"/>
  <c r="FN423" i="16"/>
  <c r="FN481" i="16"/>
  <c r="FK884" i="16"/>
  <c r="FN986" i="16"/>
  <c r="FN56" i="16"/>
  <c r="FK285" i="16"/>
  <c r="FN463" i="16"/>
  <c r="FN789" i="16"/>
  <c r="FN933" i="16"/>
  <c r="FN910" i="16"/>
  <c r="FN358" i="16"/>
  <c r="FN762" i="16"/>
  <c r="FN854" i="16"/>
  <c r="FN384" i="16"/>
  <c r="FK519" i="16"/>
  <c r="FN122" i="16"/>
  <c r="FN874" i="16"/>
  <c r="FN152" i="16"/>
  <c r="FN744" i="16"/>
  <c r="FN867" i="16"/>
  <c r="FK55" i="16"/>
  <c r="FN902" i="16"/>
  <c r="FN287" i="16"/>
  <c r="FN160" i="16"/>
  <c r="FK817" i="16"/>
  <c r="FN665" i="16"/>
  <c r="FK997" i="16"/>
  <c r="FN34" i="16"/>
  <c r="FK849" i="16"/>
  <c r="FN882" i="16"/>
  <c r="FN962" i="16"/>
  <c r="FK942" i="16"/>
  <c r="FK822" i="16"/>
  <c r="FK826" i="16"/>
  <c r="FN92" i="16"/>
  <c r="FN926" i="16"/>
  <c r="FN39" i="16"/>
  <c r="FN885" i="16"/>
  <c r="FN959" i="16"/>
  <c r="FK48" i="16"/>
  <c r="FN625" i="16"/>
  <c r="FN694" i="16"/>
  <c r="FK417" i="16"/>
  <c r="FN418" i="16"/>
  <c r="FK866" i="16"/>
  <c r="FN336" i="16"/>
  <c r="FK638" i="16"/>
  <c r="FN91" i="16"/>
  <c r="FN912" i="16"/>
  <c r="FN858" i="16"/>
  <c r="FK126" i="16"/>
  <c r="FK263" i="16"/>
  <c r="FN517" i="16"/>
  <c r="FN616" i="16"/>
  <c r="FN825" i="16"/>
  <c r="FN935" i="16"/>
  <c r="FN427" i="16"/>
  <c r="FN921" i="16"/>
  <c r="FN1008" i="16"/>
  <c r="FN206" i="16"/>
  <c r="FN488" i="16"/>
  <c r="BE1" i="16"/>
  <c r="BE2" i="16" s="1"/>
  <c r="AZ2" i="16"/>
  <c r="FI18" i="16"/>
  <c r="BO18" i="16" s="1"/>
  <c r="FK965" i="16"/>
  <c r="FN934" i="16"/>
  <c r="FI19" i="16"/>
  <c r="BO19" i="16" s="1"/>
  <c r="FN833" i="16"/>
  <c r="FK903" i="16"/>
  <c r="FN999" i="16"/>
  <c r="FN1006" i="16"/>
  <c r="FN966" i="16"/>
  <c r="FN970" i="16"/>
  <c r="FK296" i="16"/>
  <c r="FI20" i="16"/>
  <c r="BO20" i="16" s="1"/>
  <c r="FN464" i="16"/>
  <c r="FN575" i="16"/>
  <c r="FK981" i="16"/>
  <c r="FN535" i="16"/>
  <c r="FN749" i="16"/>
  <c r="FN168" i="16"/>
  <c r="FN677" i="16"/>
  <c r="FN253" i="16"/>
  <c r="FN824" i="16"/>
  <c r="FK958" i="16"/>
  <c r="FN259" i="16"/>
  <c r="FK299" i="16"/>
  <c r="FN386" i="16"/>
  <c r="FK776" i="16"/>
  <c r="FN432" i="16"/>
  <c r="FN730" i="16"/>
  <c r="FN548" i="16"/>
  <c r="FN236" i="16"/>
  <c r="FK192" i="16"/>
  <c r="FN208" i="16"/>
  <c r="FN49" i="16"/>
  <c r="FK104" i="16"/>
  <c r="FK136" i="16"/>
  <c r="FN773" i="16"/>
  <c r="FN291" i="16"/>
  <c r="FN497" i="16"/>
  <c r="FN159" i="16"/>
  <c r="FK523" i="16"/>
  <c r="FN873" i="16"/>
  <c r="FK909" i="16"/>
  <c r="FN760" i="16"/>
  <c r="FN456" i="16"/>
  <c r="FN757" i="16"/>
  <c r="FN845" i="16"/>
  <c r="FN465" i="16"/>
  <c r="FK413" i="16"/>
  <c r="FN654" i="16"/>
  <c r="FN23" i="16"/>
  <c r="FK343" i="16"/>
  <c r="FN241" i="16"/>
  <c r="FN573" i="16"/>
  <c r="FK125" i="16"/>
  <c r="FK31" i="16"/>
  <c r="FN308" i="16"/>
  <c r="FN728" i="16"/>
  <c r="FN28" i="16"/>
  <c r="FN189" i="16"/>
  <c r="FN650" i="16"/>
  <c r="FN698" i="16"/>
  <c r="FK880" i="16"/>
  <c r="FN662" i="16"/>
  <c r="FN792" i="16"/>
  <c r="FK901" i="16"/>
  <c r="FN856" i="16"/>
  <c r="FN120" i="16"/>
  <c r="FN842" i="16"/>
  <c r="FN950" i="16"/>
  <c r="FN431" i="16"/>
  <c r="FN765" i="16"/>
  <c r="FN755" i="16"/>
  <c r="FN581" i="16"/>
  <c r="FN42" i="16"/>
  <c r="FK95" i="16"/>
  <c r="FN284" i="16"/>
  <c r="FK754" i="16"/>
  <c r="FK1001" i="16"/>
  <c r="FN811" i="16"/>
  <c r="FN428" i="16"/>
  <c r="FN516" i="16"/>
  <c r="FN875" i="16"/>
  <c r="FN103" i="16"/>
  <c r="FN411" i="16"/>
  <c r="FN447" i="16"/>
  <c r="FN992" i="16"/>
  <c r="FN985" i="16"/>
  <c r="FN85" i="16"/>
  <c r="FN75" i="16"/>
  <c r="FK313" i="16"/>
  <c r="FN978" i="16"/>
  <c r="FN960" i="16"/>
  <c r="FN123" i="16"/>
  <c r="FN723" i="16"/>
  <c r="FK610" i="16"/>
  <c r="FN72" i="16"/>
  <c r="FN861" i="16"/>
  <c r="FN74" i="16"/>
  <c r="FN222" i="16"/>
  <c r="FN441" i="16"/>
  <c r="FN949" i="16"/>
  <c r="FN32" i="16"/>
  <c r="FK133" i="16"/>
  <c r="FN144" i="16"/>
  <c r="FK256" i="16"/>
  <c r="FN229" i="16"/>
  <c r="FN588" i="16"/>
  <c r="FN898" i="16"/>
  <c r="FN88" i="16"/>
  <c r="FN472" i="16"/>
  <c r="FK722" i="16"/>
  <c r="FN994" i="16"/>
  <c r="FN769" i="16"/>
  <c r="FN82" i="16"/>
  <c r="FN357" i="16"/>
  <c r="FN982" i="16"/>
  <c r="FK196" i="16"/>
  <c r="FK277" i="16"/>
  <c r="FN583" i="16"/>
  <c r="FN922" i="16"/>
  <c r="FK46" i="16"/>
  <c r="FN598" i="16"/>
  <c r="FN746" i="16"/>
  <c r="FK645" i="16"/>
  <c r="FN44" i="16"/>
  <c r="FN491" i="16"/>
  <c r="FK622" i="16"/>
  <c r="FN205" i="16"/>
  <c r="FN513" i="16"/>
  <c r="FN678" i="16"/>
  <c r="FN409" i="16"/>
  <c r="FN626" i="16"/>
  <c r="FN452" i="16"/>
  <c r="FN340" i="16"/>
  <c r="FK632" i="16"/>
  <c r="FN632" i="16"/>
  <c r="FK695" i="16"/>
  <c r="FN695" i="16"/>
  <c r="FN721" i="16"/>
  <c r="FK721" i="16"/>
  <c r="FK724" i="16"/>
  <c r="FN724" i="16"/>
  <c r="FK360" i="16"/>
  <c r="FN360" i="16"/>
  <c r="FK710" i="16"/>
  <c r="FN710" i="16"/>
  <c r="FN578" i="16"/>
  <c r="FK578" i="16"/>
  <c r="FK969" i="16"/>
  <c r="FN969" i="16"/>
  <c r="FK857" i="16"/>
  <c r="FN857" i="16"/>
  <c r="FK565" i="16"/>
  <c r="FN565" i="16"/>
  <c r="FK756" i="16"/>
  <c r="FN756" i="16"/>
  <c r="FN546" i="16"/>
  <c r="FK546" i="16"/>
  <c r="FK1015" i="16"/>
  <c r="FN1015" i="16"/>
  <c r="FN1007" i="16"/>
  <c r="FK1007" i="16"/>
  <c r="FN298" i="16"/>
  <c r="FK693" i="16"/>
  <c r="FK530" i="16"/>
  <c r="FK661" i="16"/>
  <c r="FK489" i="16"/>
  <c r="FN489" i="16"/>
  <c r="FN893" i="16"/>
  <c r="FK893" i="16"/>
  <c r="FK300" i="16"/>
  <c r="FN300" i="16"/>
  <c r="FK542" i="16"/>
  <c r="FN542" i="16"/>
  <c r="FK794" i="16"/>
  <c r="FN794" i="16"/>
  <c r="FN696" i="16"/>
  <c r="FK696" i="16"/>
  <c r="FK582" i="16"/>
  <c r="FN582" i="16"/>
  <c r="FN606" i="16"/>
  <c r="FN996" i="16"/>
  <c r="FK996" i="16"/>
  <c r="FK797" i="16"/>
  <c r="FN797" i="16"/>
  <c r="FN615" i="16"/>
  <c r="FK30" i="16"/>
  <c r="FN399" i="16"/>
  <c r="FK399" i="16"/>
  <c r="FK480" i="16"/>
  <c r="FN480" i="16"/>
  <c r="FN130" i="16"/>
  <c r="FK850" i="16"/>
  <c r="FN223" i="16"/>
  <c r="FK223" i="16"/>
  <c r="FK686" i="16"/>
  <c r="FN686" i="16"/>
  <c r="FK891" i="16"/>
  <c r="FN891" i="16"/>
  <c r="FN562" i="16"/>
  <c r="FK562" i="16"/>
  <c r="FN629" i="16"/>
  <c r="FK629" i="16"/>
  <c r="FN787" i="16"/>
  <c r="FK787" i="16"/>
  <c r="FN180" i="16"/>
  <c r="FK180" i="16"/>
  <c r="FN370" i="16"/>
  <c r="FK370" i="16"/>
  <c r="FN349" i="16"/>
  <c r="FK349" i="16"/>
  <c r="FN539" i="16"/>
  <c r="FK539" i="16"/>
  <c r="FN271" i="16"/>
  <c r="FK271" i="16"/>
  <c r="FK998" i="16"/>
  <c r="FN998" i="16"/>
  <c r="FK272" i="16"/>
  <c r="FN272" i="16"/>
  <c r="FK307" i="16"/>
  <c r="FN307" i="16"/>
  <c r="FK504" i="16"/>
  <c r="FN504" i="16"/>
  <c r="FK580" i="16"/>
  <c r="FN580" i="16"/>
  <c r="FK393" i="16"/>
  <c r="FN393" i="16"/>
  <c r="FN564" i="16"/>
  <c r="FN495" i="16"/>
  <c r="FK495" i="16"/>
  <c r="FN33" i="16"/>
  <c r="FN228" i="16"/>
  <c r="FK228" i="16"/>
  <c r="FK473" i="16"/>
  <c r="FN473" i="16"/>
  <c r="FK974" i="16"/>
  <c r="FN974" i="16"/>
  <c r="FN367" i="16"/>
  <c r="FK367" i="16"/>
  <c r="FK566" i="16"/>
  <c r="FN566" i="16"/>
  <c r="FK670" i="16"/>
  <c r="FN670" i="16"/>
  <c r="FK914" i="16"/>
  <c r="FN914" i="16"/>
  <c r="FN697" i="16"/>
  <c r="FK697" i="16"/>
  <c r="FK778" i="16"/>
  <c r="FN778" i="16"/>
  <c r="FN316" i="16"/>
  <c r="FK316" i="16"/>
  <c r="FN555" i="16"/>
  <c r="FK555" i="16"/>
  <c r="FN783" i="16"/>
  <c r="FN64" i="16"/>
  <c r="FK64" i="16"/>
  <c r="FN246" i="16"/>
  <c r="FK246" i="16"/>
  <c r="FN777" i="16"/>
  <c r="FK777" i="16"/>
  <c r="FK690" i="16"/>
  <c r="FN690" i="16"/>
  <c r="FK642" i="16"/>
  <c r="FN642" i="16"/>
  <c r="FN353" i="16"/>
  <c r="FK353" i="16"/>
  <c r="FK69" i="16"/>
  <c r="FN69" i="16"/>
  <c r="FK115" i="16"/>
  <c r="FN115" i="16"/>
  <c r="FN62" i="16"/>
  <c r="FK62" i="16"/>
  <c r="FK135" i="16"/>
  <c r="FN135" i="16"/>
  <c r="FK146" i="16"/>
  <c r="FN146" i="16"/>
  <c r="FK121" i="16"/>
  <c r="FN121" i="16"/>
  <c r="FK184" i="16"/>
  <c r="FN184" i="16"/>
  <c r="FN147" i="16"/>
  <c r="FK147" i="16"/>
  <c r="FN211" i="16"/>
  <c r="FK211" i="16"/>
  <c r="FK290" i="16"/>
  <c r="FN290" i="16"/>
  <c r="FN294" i="16"/>
  <c r="FK294" i="16"/>
  <c r="FK326" i="16"/>
  <c r="FN326" i="16"/>
  <c r="FK408" i="16"/>
  <c r="FN408" i="16"/>
  <c r="FN454" i="16"/>
  <c r="FK454" i="16"/>
  <c r="FK528" i="16"/>
  <c r="FN528" i="16"/>
  <c r="FN605" i="16"/>
  <c r="FK605" i="16"/>
  <c r="FK603" i="16"/>
  <c r="FN603" i="16"/>
  <c r="FN636" i="16"/>
  <c r="FK636" i="16"/>
  <c r="FN651" i="16"/>
  <c r="FK651" i="16"/>
  <c r="FK759" i="16"/>
  <c r="FN759" i="16"/>
  <c r="FK628" i="16"/>
  <c r="FN628" i="16"/>
  <c r="FN834" i="16"/>
  <c r="FK834" i="16"/>
  <c r="FN881" i="16"/>
  <c r="FK881" i="16"/>
  <c r="FK931" i="16"/>
  <c r="FN931" i="16"/>
  <c r="FK979" i="16"/>
  <c r="FN979" i="16"/>
  <c r="FK1009" i="16"/>
  <c r="FN1009" i="16"/>
  <c r="FK21" i="16"/>
  <c r="FN21" i="16"/>
  <c r="FK89" i="16"/>
  <c r="FN89" i="16"/>
  <c r="FN471" i="16"/>
  <c r="FK471" i="16"/>
  <c r="FK57" i="16"/>
  <c r="FN57" i="16"/>
  <c r="FK38" i="16"/>
  <c r="FN38" i="16"/>
  <c r="FK153" i="16"/>
  <c r="FN153" i="16"/>
  <c r="FK151" i="16"/>
  <c r="FN151" i="16"/>
  <c r="FK155" i="16"/>
  <c r="FN155" i="16"/>
  <c r="FK226" i="16"/>
  <c r="FN226" i="16"/>
  <c r="FK373" i="16"/>
  <c r="FN373" i="16"/>
  <c r="FK394" i="16"/>
  <c r="FN394" i="16"/>
  <c r="FN469" i="16"/>
  <c r="FK469" i="16"/>
  <c r="FN685" i="16"/>
  <c r="FK685" i="16"/>
  <c r="FN753" i="16"/>
  <c r="FK753" i="16"/>
  <c r="FN704" i="16"/>
  <c r="FK704" i="16"/>
  <c r="FN675" i="16"/>
  <c r="FK675" i="16"/>
  <c r="FK751" i="16"/>
  <c r="FN751" i="16"/>
  <c r="FN775" i="16"/>
  <c r="FK775" i="16"/>
  <c r="FK836" i="16"/>
  <c r="FN836" i="16"/>
  <c r="FK844" i="16"/>
  <c r="FN844" i="16"/>
  <c r="FK906" i="16"/>
  <c r="FN906" i="16"/>
  <c r="FK908" i="16"/>
  <c r="FN908" i="16"/>
  <c r="FN956" i="16"/>
  <c r="FK956" i="16"/>
  <c r="FK171" i="16"/>
  <c r="FN171" i="16"/>
  <c r="FK18" i="16"/>
  <c r="FN18" i="16"/>
  <c r="FN45" i="16"/>
  <c r="FK45" i="16"/>
  <c r="FK200" i="16"/>
  <c r="FN200" i="16"/>
  <c r="FK118" i="16"/>
  <c r="FN118" i="16"/>
  <c r="FK162" i="16"/>
  <c r="FN162" i="16"/>
  <c r="FK193" i="16"/>
  <c r="FN193" i="16"/>
  <c r="FK240" i="16"/>
  <c r="FN240" i="16"/>
  <c r="FN322" i="16"/>
  <c r="FK322" i="16"/>
  <c r="FK303" i="16"/>
  <c r="FN303" i="16"/>
  <c r="FK347" i="16"/>
  <c r="FN347" i="16"/>
  <c r="FK405" i="16"/>
  <c r="FN405" i="16"/>
  <c r="FN445" i="16"/>
  <c r="FK445" i="16"/>
  <c r="FK544" i="16"/>
  <c r="FN544" i="16"/>
  <c r="FK462" i="16"/>
  <c r="FN462" i="16"/>
  <c r="FK552" i="16"/>
  <c r="FN552" i="16"/>
  <c r="FK579" i="16"/>
  <c r="FN579" i="16"/>
  <c r="FN585" i="16"/>
  <c r="FK585" i="16"/>
  <c r="FN652" i="16"/>
  <c r="FK652" i="16"/>
  <c r="FK734" i="16"/>
  <c r="FN734" i="16"/>
  <c r="FK782" i="16"/>
  <c r="FN782" i="16"/>
  <c r="FK804" i="16"/>
  <c r="FN804" i="16"/>
  <c r="FK955" i="16"/>
  <c r="FN955" i="16"/>
  <c r="FK984" i="16"/>
  <c r="FN984" i="16"/>
  <c r="FK1004" i="16"/>
  <c r="FN1004" i="16"/>
  <c r="FN264" i="16"/>
  <c r="FK264" i="16"/>
  <c r="FK81" i="16"/>
  <c r="FN81" i="16"/>
  <c r="FN78" i="16"/>
  <c r="FK78" i="16"/>
  <c r="FK167" i="16"/>
  <c r="FN167" i="16"/>
  <c r="FN181" i="16"/>
  <c r="FK181" i="16"/>
  <c r="FN261" i="16"/>
  <c r="FK261" i="16"/>
  <c r="FK305" i="16"/>
  <c r="FN305" i="16"/>
  <c r="FK355" i="16"/>
  <c r="FN355" i="16"/>
  <c r="FK429" i="16"/>
  <c r="FN429" i="16"/>
  <c r="FK425" i="16"/>
  <c r="FN425" i="16"/>
  <c r="FN494" i="16"/>
  <c r="FK494" i="16"/>
  <c r="FK521" i="16"/>
  <c r="FN521" i="16"/>
  <c r="FK534" i="16"/>
  <c r="FN534" i="16"/>
  <c r="FK563" i="16"/>
  <c r="FN563" i="16"/>
  <c r="FK644" i="16"/>
  <c r="FN644" i="16"/>
  <c r="FN683" i="16"/>
  <c r="FK683" i="16"/>
  <c r="FK600" i="16"/>
  <c r="FN600" i="16"/>
  <c r="FN720" i="16"/>
  <c r="FK720" i="16"/>
  <c r="FK716" i="16"/>
  <c r="FN716" i="16"/>
  <c r="FK855" i="16"/>
  <c r="FN855" i="16"/>
  <c r="FK795" i="16"/>
  <c r="FN795" i="16"/>
  <c r="FK852" i="16"/>
  <c r="FN852" i="16"/>
  <c r="FK786" i="16"/>
  <c r="FN786" i="16"/>
  <c r="FK831" i="16"/>
  <c r="FN831" i="16"/>
  <c r="FN915" i="16"/>
  <c r="FK915" i="16"/>
  <c r="FK1002" i="16"/>
  <c r="FN1002" i="16"/>
  <c r="FK936" i="16"/>
  <c r="FN936" i="16"/>
  <c r="FK1010" i="16"/>
  <c r="FN1010" i="16"/>
  <c r="FK36" i="16"/>
  <c r="FN36" i="16"/>
  <c r="FK67" i="16"/>
  <c r="FN67" i="16"/>
  <c r="FK54" i="16"/>
  <c r="FN54" i="16"/>
  <c r="FK169" i="16"/>
  <c r="FN169" i="16"/>
  <c r="FK216" i="16"/>
  <c r="FN216" i="16"/>
  <c r="FK102" i="16"/>
  <c r="FN102" i="16"/>
  <c r="FN163" i="16"/>
  <c r="FK163" i="16"/>
  <c r="FK119" i="16"/>
  <c r="FN119" i="16"/>
  <c r="FK188" i="16"/>
  <c r="FN188" i="16"/>
  <c r="FK254" i="16"/>
  <c r="FN254" i="16"/>
  <c r="FK314" i="16"/>
  <c r="FN314" i="16"/>
  <c r="FN351" i="16"/>
  <c r="FK351" i="16"/>
  <c r="FN328" i="16"/>
  <c r="FK328" i="16"/>
  <c r="FK310" i="16"/>
  <c r="FN310" i="16"/>
  <c r="FK280" i="16"/>
  <c r="FN280" i="16"/>
  <c r="FK352" i="16"/>
  <c r="FN352" i="16"/>
  <c r="FK398" i="16"/>
  <c r="FN398" i="16"/>
  <c r="FN470" i="16"/>
  <c r="FK470" i="16"/>
  <c r="FN560" i="16"/>
  <c r="FK560" i="16"/>
  <c r="FN522" i="16"/>
  <c r="FK522" i="16"/>
  <c r="FN587" i="16"/>
  <c r="FK587" i="16"/>
  <c r="FN668" i="16"/>
  <c r="FK668" i="16"/>
  <c r="FN667" i="16"/>
  <c r="FK667" i="16"/>
  <c r="FN972" i="16"/>
  <c r="FK972" i="16"/>
  <c r="FK37" i="16"/>
  <c r="FN37" i="16"/>
  <c r="FK84" i="16"/>
  <c r="FN84" i="16"/>
  <c r="FK53" i="16"/>
  <c r="FN53" i="16"/>
  <c r="FN61" i="16"/>
  <c r="FK61" i="16"/>
  <c r="FK100" i="16"/>
  <c r="FN100" i="16"/>
  <c r="FK97" i="16"/>
  <c r="FN97" i="16"/>
  <c r="FN77" i="16"/>
  <c r="FK77" i="16"/>
  <c r="FK20" i="16"/>
  <c r="FN20" i="16"/>
  <c r="FK113" i="16"/>
  <c r="FN113" i="16"/>
  <c r="FN93" i="16"/>
  <c r="FK93" i="16"/>
  <c r="FK73" i="16"/>
  <c r="FN73" i="16"/>
  <c r="FK183" i="16"/>
  <c r="FN183" i="16"/>
  <c r="FK178" i="16"/>
  <c r="FN178" i="16"/>
  <c r="FK203" i="16"/>
  <c r="FN203" i="16"/>
  <c r="FK234" i="16"/>
  <c r="FN234" i="16"/>
  <c r="FK250" i="16"/>
  <c r="FN250" i="16"/>
  <c r="FN320" i="16"/>
  <c r="FK320" i="16"/>
  <c r="FN374" i="16"/>
  <c r="FK374" i="16"/>
  <c r="FK330" i="16"/>
  <c r="FN330" i="16"/>
  <c r="FK375" i="16"/>
  <c r="FN375" i="16"/>
  <c r="FN439" i="16"/>
  <c r="FK439" i="16"/>
  <c r="FK380" i="16"/>
  <c r="FN380" i="16"/>
  <c r="FN422" i="16"/>
  <c r="FK422" i="16"/>
  <c r="FK430" i="16"/>
  <c r="FN430" i="16"/>
  <c r="FK537" i="16"/>
  <c r="FN537" i="16"/>
  <c r="FN571" i="16"/>
  <c r="FK571" i="16"/>
  <c r="FN621" i="16"/>
  <c r="FK621" i="16"/>
  <c r="FK767" i="16"/>
  <c r="FN767" i="16"/>
  <c r="FK702" i="16"/>
  <c r="FN702" i="16"/>
  <c r="FK764" i="16"/>
  <c r="FN764" i="16"/>
  <c r="FK798" i="16"/>
  <c r="FN798" i="16"/>
  <c r="FK868" i="16"/>
  <c r="FN868" i="16"/>
  <c r="FK812" i="16"/>
  <c r="FN812" i="16"/>
  <c r="FK947" i="16"/>
  <c r="FN947" i="16"/>
  <c r="FN925" i="16"/>
  <c r="FK925" i="16"/>
  <c r="FK913" i="16"/>
  <c r="FN913" i="16"/>
  <c r="FN989" i="16"/>
  <c r="FK989" i="16"/>
  <c r="FN109" i="16"/>
  <c r="FK109" i="16"/>
  <c r="FK129" i="16"/>
  <c r="FN129" i="16"/>
  <c r="FK209" i="16"/>
  <c r="FN209" i="16"/>
  <c r="FK265" i="16"/>
  <c r="FN265" i="16"/>
  <c r="FK231" i="16"/>
  <c r="FN231" i="16"/>
  <c r="FN576" i="16"/>
  <c r="FK576" i="16"/>
  <c r="FN538" i="16"/>
  <c r="FK538" i="16"/>
  <c r="FK568" i="16"/>
  <c r="FN568" i="16"/>
  <c r="FK627" i="16"/>
  <c r="FN627" i="16"/>
  <c r="FK608" i="16"/>
  <c r="FN608" i="16"/>
  <c r="FN684" i="16"/>
  <c r="FK684" i="16"/>
  <c r="FN736" i="16"/>
  <c r="FK736" i="16"/>
  <c r="FN806" i="16"/>
  <c r="FK806" i="16"/>
  <c r="FN905" i="16"/>
  <c r="FK905" i="16"/>
  <c r="FK116" i="16"/>
  <c r="FN116" i="16"/>
  <c r="FK83" i="16"/>
  <c r="FN83" i="16"/>
  <c r="FK138" i="16"/>
  <c r="FN138" i="16"/>
  <c r="FK185" i="16"/>
  <c r="FN185" i="16"/>
  <c r="FK199" i="16"/>
  <c r="FN199" i="16"/>
  <c r="FK86" i="16"/>
  <c r="FN86" i="16"/>
  <c r="FK70" i="16"/>
  <c r="FN70" i="16"/>
  <c r="FK194" i="16"/>
  <c r="FN194" i="16"/>
  <c r="FK210" i="16"/>
  <c r="FN210" i="16"/>
  <c r="FK215" i="16"/>
  <c r="FN215" i="16"/>
  <c r="FK172" i="16"/>
  <c r="FN172" i="16"/>
  <c r="FN237" i="16"/>
  <c r="FK237" i="16"/>
  <c r="FK248" i="16"/>
  <c r="FN248" i="16"/>
  <c r="FN269" i="16"/>
  <c r="FK269" i="16"/>
  <c r="FK346" i="16"/>
  <c r="FN346" i="16"/>
  <c r="FN335" i="16"/>
  <c r="FK335" i="16"/>
  <c r="FN390" i="16"/>
  <c r="FK390" i="16"/>
  <c r="FK331" i="16"/>
  <c r="FN331" i="16"/>
  <c r="FK302" i="16"/>
  <c r="FN302" i="16"/>
  <c r="FK366" i="16"/>
  <c r="FN366" i="16"/>
  <c r="FN455" i="16"/>
  <c r="FK455" i="16"/>
  <c r="FK410" i="16"/>
  <c r="FN410" i="16"/>
  <c r="FK446" i="16"/>
  <c r="FN446" i="16"/>
  <c r="FN554" i="16"/>
  <c r="FK554" i="16"/>
  <c r="FN477" i="16"/>
  <c r="FK477" i="16"/>
  <c r="FK643" i="16"/>
  <c r="FN643" i="16"/>
  <c r="FK703" i="16"/>
  <c r="FN703" i="16"/>
  <c r="FK750" i="16"/>
  <c r="FN750" i="16"/>
  <c r="FK871" i="16"/>
  <c r="FN871" i="16"/>
  <c r="FN791" i="16"/>
  <c r="FK791" i="16"/>
  <c r="FK860" i="16"/>
  <c r="FN860" i="16"/>
  <c r="FN889" i="16"/>
  <c r="FK889" i="16"/>
  <c r="FN941" i="16"/>
  <c r="FK941" i="16"/>
  <c r="FK971" i="16"/>
  <c r="FN971" i="16"/>
  <c r="FK1011" i="16"/>
  <c r="FN1011" i="16"/>
  <c r="FN995" i="16"/>
  <c r="FK995" i="16"/>
  <c r="FN94" i="16"/>
  <c r="FK94" i="16"/>
  <c r="FK154" i="16"/>
  <c r="FN154" i="16"/>
  <c r="FN197" i="16"/>
  <c r="FK197" i="16"/>
  <c r="FN179" i="16"/>
  <c r="FK179" i="16"/>
  <c r="FK187" i="16"/>
  <c r="FN187" i="16"/>
  <c r="FK239" i="16"/>
  <c r="FN239" i="16"/>
  <c r="FN244" i="16"/>
  <c r="FK244" i="16"/>
  <c r="FK255" i="16"/>
  <c r="FN255" i="16"/>
  <c r="FK350" i="16"/>
  <c r="FN350" i="16"/>
  <c r="FN289" i="16"/>
  <c r="FK289" i="16"/>
  <c r="FK396" i="16"/>
  <c r="FN396" i="16"/>
  <c r="FK416" i="16"/>
  <c r="FN416" i="16"/>
  <c r="FN486" i="16"/>
  <c r="FK486" i="16"/>
  <c r="FK306" i="16"/>
  <c r="FN306" i="16"/>
  <c r="FK333" i="16"/>
  <c r="FN333" i="16"/>
  <c r="FK478" i="16"/>
  <c r="FN478" i="16"/>
  <c r="FN501" i="16"/>
  <c r="FK501" i="16"/>
  <c r="FN592" i="16"/>
  <c r="FK592" i="16"/>
  <c r="FN485" i="16"/>
  <c r="FK485" i="16"/>
  <c r="FN570" i="16"/>
  <c r="FK570" i="16"/>
  <c r="FK553" i="16"/>
  <c r="FN553" i="16"/>
  <c r="FK590" i="16"/>
  <c r="FN590" i="16"/>
  <c r="FK847" i="16"/>
  <c r="FN847" i="16"/>
  <c r="FN793" i="16"/>
  <c r="FK793" i="16"/>
  <c r="FK788" i="16"/>
  <c r="FN788" i="16"/>
  <c r="FN892" i="16"/>
  <c r="FK892" i="16"/>
  <c r="FN900" i="16"/>
  <c r="FK900" i="16"/>
  <c r="FK923" i="16"/>
  <c r="FN923" i="16"/>
  <c r="FK952" i="16"/>
  <c r="FN952" i="16"/>
  <c r="FK389" i="16"/>
  <c r="FN389" i="16"/>
  <c r="FK421" i="16"/>
  <c r="FN421" i="16"/>
  <c r="FN461" i="16"/>
  <c r="FK461" i="16"/>
  <c r="FK520" i="16"/>
  <c r="FN520" i="16"/>
  <c r="FK550" i="16"/>
  <c r="FN550" i="16"/>
  <c r="FN637" i="16"/>
  <c r="FK637" i="16"/>
  <c r="FK676" i="16"/>
  <c r="FN676" i="16"/>
  <c r="FN705" i="16"/>
  <c r="FK705" i="16"/>
  <c r="FN752" i="16"/>
  <c r="FK752" i="16"/>
  <c r="FK732" i="16"/>
  <c r="FN732" i="16"/>
  <c r="FK799" i="16"/>
  <c r="FN799" i="16"/>
  <c r="FK801" i="16"/>
  <c r="FN801" i="16"/>
  <c r="FN784" i="16"/>
  <c r="FK784" i="16"/>
  <c r="FK887" i="16"/>
  <c r="FN887" i="16"/>
  <c r="FN957" i="16"/>
  <c r="FK957" i="16"/>
  <c r="FK204" i="16"/>
  <c r="FN204" i="16"/>
  <c r="FK321" i="16"/>
  <c r="FN321" i="16"/>
  <c r="FK25" i="16"/>
  <c r="FN25" i="16"/>
  <c r="FK186" i="16"/>
  <c r="FN186" i="16"/>
  <c r="FK201" i="16"/>
  <c r="FN201" i="16"/>
  <c r="FN225" i="16"/>
  <c r="FK225" i="16"/>
  <c r="FK286" i="16"/>
  <c r="FN286" i="16"/>
  <c r="FK232" i="16"/>
  <c r="FN232" i="16"/>
  <c r="FK243" i="16"/>
  <c r="FN243" i="16"/>
  <c r="FK324" i="16"/>
  <c r="FN324" i="16"/>
  <c r="FN327" i="16"/>
  <c r="FK327" i="16"/>
  <c r="FK362" i="16"/>
  <c r="FN362" i="16"/>
  <c r="FN337" i="16"/>
  <c r="FK337" i="16"/>
  <c r="FN365" i="16"/>
  <c r="FK365" i="16"/>
  <c r="FN415" i="16"/>
  <c r="FK415" i="16"/>
  <c r="FN503" i="16"/>
  <c r="FK503" i="16"/>
  <c r="FN512" i="16"/>
  <c r="FK512" i="16"/>
  <c r="FK531" i="16"/>
  <c r="FN531" i="16"/>
  <c r="FK711" i="16"/>
  <c r="FN711" i="16"/>
  <c r="FK719" i="16"/>
  <c r="FN719" i="16"/>
  <c r="FK963" i="16"/>
  <c r="FN963" i="16"/>
  <c r="FN1000" i="16"/>
  <c r="FK1000" i="16"/>
  <c r="FN149" i="16"/>
  <c r="FK149" i="16"/>
  <c r="FN278" i="16"/>
  <c r="FK278" i="16"/>
  <c r="FN406" i="16"/>
  <c r="FK406" i="16"/>
  <c r="FK52" i="16"/>
  <c r="FN52" i="16"/>
  <c r="FK99" i="16"/>
  <c r="FN99" i="16"/>
  <c r="FN202" i="16"/>
  <c r="FK202" i="16"/>
  <c r="FK139" i="16"/>
  <c r="FN139" i="16"/>
  <c r="FK245" i="16"/>
  <c r="FN245" i="16"/>
  <c r="FK273" i="16"/>
  <c r="FN273" i="16"/>
  <c r="FK292" i="16"/>
  <c r="FN292" i="16"/>
  <c r="FN242" i="16"/>
  <c r="FK242" i="16"/>
  <c r="FK293" i="16"/>
  <c r="FN293" i="16"/>
  <c r="FN381" i="16"/>
  <c r="FK381" i="16"/>
  <c r="FN487" i="16"/>
  <c r="FK487" i="16"/>
  <c r="FK569" i="16"/>
  <c r="FN569" i="16"/>
  <c r="FK584" i="16"/>
  <c r="FN584" i="16"/>
  <c r="FK612" i="16"/>
  <c r="FN612" i="16"/>
  <c r="FK718" i="16"/>
  <c r="FN718" i="16"/>
  <c r="FK780" i="16"/>
  <c r="FN780" i="16"/>
  <c r="FK810" i="16"/>
  <c r="FN810" i="16"/>
  <c r="FN785" i="16"/>
  <c r="FK785" i="16"/>
  <c r="FK828" i="16"/>
  <c r="FN828" i="16"/>
  <c r="FN973" i="16"/>
  <c r="FK973" i="16"/>
  <c r="FN924" i="16"/>
  <c r="FK924" i="16"/>
  <c r="FK35" i="16"/>
  <c r="FN35" i="16"/>
  <c r="FN213" i="16"/>
  <c r="FK213" i="16"/>
  <c r="FN195" i="16"/>
  <c r="FK195" i="16"/>
  <c r="FK220" i="16"/>
  <c r="FN220" i="16"/>
  <c r="FK156" i="16"/>
  <c r="FN156" i="16"/>
  <c r="FN257" i="16"/>
  <c r="FK257" i="16"/>
  <c r="FK376" i="16"/>
  <c r="FN376" i="16"/>
  <c r="FK297" i="16"/>
  <c r="FN297" i="16"/>
  <c r="FK309" i="16"/>
  <c r="FN309" i="16"/>
  <c r="FK407" i="16"/>
  <c r="FN407" i="16"/>
  <c r="FN424" i="16"/>
  <c r="FK424" i="16"/>
  <c r="FN438" i="16"/>
  <c r="FK438" i="16"/>
  <c r="FN510" i="16"/>
  <c r="FK510" i="16"/>
  <c r="FN453" i="16"/>
  <c r="FK453" i="16"/>
  <c r="FK727" i="16"/>
  <c r="FN727" i="16"/>
  <c r="FK659" i="16"/>
  <c r="FN659" i="16"/>
  <c r="FN768" i="16"/>
  <c r="FK768" i="16"/>
  <c r="FK766" i="16"/>
  <c r="FN766" i="16"/>
  <c r="FK823" i="16"/>
  <c r="FN823" i="16"/>
  <c r="FN818" i="16"/>
  <c r="FK818" i="16"/>
  <c r="FN897" i="16"/>
  <c r="FK897" i="16"/>
  <c r="FN987" i="16"/>
  <c r="FK987" i="16"/>
  <c r="FN988" i="16"/>
  <c r="FK988" i="16"/>
  <c r="FK990" i="16"/>
  <c r="FN990" i="16"/>
  <c r="FK19" i="16"/>
  <c r="FN19" i="16"/>
  <c r="FK22" i="16"/>
  <c r="FN22" i="16"/>
  <c r="FK132" i="16"/>
  <c r="FN132" i="16"/>
  <c r="FN110" i="16"/>
  <c r="FK110" i="16"/>
  <c r="FK41" i="16"/>
  <c r="FN41" i="16"/>
  <c r="FK105" i="16"/>
  <c r="FN105" i="16"/>
  <c r="FK217" i="16"/>
  <c r="FN217" i="16"/>
  <c r="FN262" i="16"/>
  <c r="FK262" i="16"/>
  <c r="FN227" i="16"/>
  <c r="FK227" i="16"/>
  <c r="FK260" i="16"/>
  <c r="FN260" i="16"/>
  <c r="FK301" i="16"/>
  <c r="FN301" i="16"/>
  <c r="FK392" i="16"/>
  <c r="FN392" i="16"/>
  <c r="FK275" i="16"/>
  <c r="FN275" i="16"/>
  <c r="FN315" i="16"/>
  <c r="FK315" i="16"/>
  <c r="FK391" i="16"/>
  <c r="FN391" i="16"/>
  <c r="FN653" i="16"/>
  <c r="FK653" i="16"/>
  <c r="FK607" i="16"/>
  <c r="FN607" i="16"/>
  <c r="FN586" i="16"/>
  <c r="FK586" i="16"/>
  <c r="FK692" i="16"/>
  <c r="FN692" i="16"/>
  <c r="FK735" i="16"/>
  <c r="FN735" i="16"/>
  <c r="FK700" i="16"/>
  <c r="FN700" i="16"/>
  <c r="FN803" i="16"/>
  <c r="FK803" i="16"/>
  <c r="FK863" i="16"/>
  <c r="FN863" i="16"/>
  <c r="FN876" i="16"/>
  <c r="FK876" i="16"/>
  <c r="FK890" i="16"/>
  <c r="FN890" i="16"/>
  <c r="FK879" i="16"/>
  <c r="FN879" i="16"/>
  <c r="FK939" i="16"/>
  <c r="FN939" i="16"/>
  <c r="FK968" i="16"/>
  <c r="FN968" i="16"/>
  <c r="FK1016" i="16"/>
  <c r="FN1016" i="16"/>
  <c r="FK170" i="16"/>
  <c r="FN170" i="16"/>
  <c r="FK68" i="16"/>
  <c r="FN68" i="16"/>
  <c r="FN165" i="16"/>
  <c r="FK165" i="16"/>
  <c r="FK177" i="16"/>
  <c r="FN177" i="16"/>
  <c r="FK140" i="16"/>
  <c r="FN140" i="16"/>
  <c r="FK276" i="16"/>
  <c r="FN276" i="16"/>
  <c r="FK281" i="16"/>
  <c r="FN281" i="16"/>
  <c r="FK329" i="16"/>
  <c r="FN329" i="16"/>
  <c r="FK318" i="16"/>
  <c r="FN318" i="16"/>
  <c r="FN344" i="16"/>
  <c r="FK344" i="16"/>
  <c r="FK412" i="16"/>
  <c r="FN412" i="16"/>
  <c r="FN304" i="16"/>
  <c r="FK304" i="16"/>
  <c r="FK319" i="16"/>
  <c r="FN319" i="16"/>
  <c r="FK378" i="16"/>
  <c r="FN378" i="16"/>
  <c r="FN493" i="16"/>
  <c r="FK493" i="16"/>
  <c r="FN502" i="16"/>
  <c r="FK502" i="16"/>
  <c r="FK536" i="16"/>
  <c r="FN536" i="16"/>
  <c r="FK518" i="16"/>
  <c r="FN518" i="16"/>
  <c r="FK595" i="16"/>
  <c r="FN595" i="16"/>
  <c r="FN620" i="16"/>
  <c r="FK620" i="16"/>
  <c r="FK619" i="16"/>
  <c r="FN619" i="16"/>
  <c r="FK596" i="16"/>
  <c r="FN596" i="16"/>
  <c r="FK743" i="16"/>
  <c r="FN743" i="16"/>
  <c r="FK660" i="16"/>
  <c r="FN660" i="16"/>
  <c r="FN737" i="16"/>
  <c r="FK737" i="16"/>
  <c r="FK796" i="16"/>
  <c r="FN796" i="16"/>
  <c r="FN940" i="16"/>
  <c r="FK940" i="16"/>
  <c r="FK920" i="16"/>
  <c r="FN920" i="16"/>
  <c r="FN1005" i="16"/>
  <c r="FK1005" i="16"/>
  <c r="FK137" i="16"/>
  <c r="FN137" i="16"/>
  <c r="FK51" i="16"/>
  <c r="FN51" i="16"/>
  <c r="FN218" i="16"/>
  <c r="FK218" i="16"/>
  <c r="FK274" i="16"/>
  <c r="FN274" i="16"/>
  <c r="FK323" i="16"/>
  <c r="FN323" i="16"/>
  <c r="FK345" i="16"/>
  <c r="FN345" i="16"/>
  <c r="FN437" i="16"/>
  <c r="FK437" i="16"/>
  <c r="FN397" i="16"/>
  <c r="FK397" i="16"/>
  <c r="FK547" i="16"/>
  <c r="FN547" i="16"/>
  <c r="FN602" i="16"/>
  <c r="FK602" i="16"/>
  <c r="FN669" i="16"/>
  <c r="FK669" i="16"/>
  <c r="FK635" i="16"/>
  <c r="FN635" i="16"/>
  <c r="FK601" i="16"/>
  <c r="FN601" i="16"/>
  <c r="FK748" i="16"/>
  <c r="FN748" i="16"/>
  <c r="FK839" i="16"/>
  <c r="FN839" i="16"/>
  <c r="FK820" i="16"/>
  <c r="FN820" i="16"/>
  <c r="FN800" i="16"/>
  <c r="FK800" i="16"/>
  <c r="FK815" i="16"/>
  <c r="FN815" i="16"/>
  <c r="FK1013" i="16"/>
  <c r="FN1013" i="16"/>
  <c r="H2" i="17" l="1" a="1"/>
  <c r="H2" i="17" s="1"/>
  <c r="H3" i="17" a="1"/>
  <c r="H3" i="17" s="1"/>
  <c r="BG10" i="16" a="1"/>
  <c r="BG10" i="16" s="1"/>
  <c r="CU11" i="16"/>
  <c r="CV11" i="16"/>
  <c r="CW11" i="16"/>
  <c r="CX11" i="16"/>
  <c r="CY11" i="16"/>
  <c r="CZ11" i="16"/>
  <c r="DA11" i="16"/>
  <c r="DB11" i="16"/>
  <c r="DC11" i="16"/>
  <c r="DD11" i="16"/>
  <c r="E12" i="16"/>
  <c r="CU16" i="16"/>
  <c r="CV16" i="16"/>
  <c r="CW16" i="16"/>
  <c r="CX16" i="16"/>
  <c r="CY16" i="16"/>
  <c r="CZ16" i="16"/>
  <c r="DA16" i="16"/>
  <c r="DB16" i="16"/>
  <c r="DC16" i="16"/>
  <c r="DD16" i="16"/>
  <c r="DE16" i="16"/>
  <c r="DF16" i="16"/>
  <c r="DG16" i="16"/>
  <c r="DH16" i="16"/>
  <c r="DI16" i="16"/>
  <c r="DJ16" i="16"/>
  <c r="DK16" i="16"/>
  <c r="DL16" i="16"/>
  <c r="DM16" i="16"/>
  <c r="DN16" i="16"/>
  <c r="DO16" i="16"/>
  <c r="DP16" i="16"/>
  <c r="DQ16" i="16"/>
  <c r="DR16" i="16"/>
  <c r="DS16" i="16"/>
  <c r="DT16" i="16"/>
  <c r="DU16" i="16"/>
  <c r="DV16" i="16"/>
  <c r="DW16" i="16"/>
  <c r="DX16" i="16"/>
  <c r="EA16" i="16"/>
  <c r="EB16" i="16"/>
  <c r="EC16" i="16"/>
  <c r="ED16" i="16"/>
  <c r="EE16" i="16"/>
  <c r="EF16" i="16"/>
  <c r="EG16" i="16"/>
  <c r="EH16" i="16"/>
  <c r="EI16" i="16"/>
  <c r="EJ16" i="16"/>
  <c r="EK16" i="16"/>
  <c r="EL16" i="16"/>
  <c r="EM16" i="16"/>
  <c r="EN16" i="16"/>
  <c r="EO16" i="16"/>
  <c r="EP16" i="16"/>
  <c r="EQ16" i="16"/>
  <c r="ER16" i="16"/>
  <c r="ES16" i="16"/>
  <c r="ET16" i="16"/>
  <c r="BJ18" i="16" l="1"/>
  <c r="BN18" i="16"/>
  <c r="EU18" i="16"/>
  <c r="EV18" i="16"/>
  <c r="EW18" i="16"/>
  <c r="FA18" i="16"/>
  <c r="FB18" i="16" a="1"/>
  <c r="EY18" i="16" l="1"/>
  <c r="EX18" i="16"/>
  <c r="FB18" i="16"/>
  <c r="FC18" i="16" s="1"/>
  <c r="CF19" i="16"/>
  <c r="EU19" i="16"/>
  <c r="EV19" i="16"/>
  <c r="EW19" i="16"/>
  <c r="FA19" i="16"/>
  <c r="FB19" i="16" a="1"/>
  <c r="EZ18" i="16" l="1"/>
  <c r="FD18" i="16" s="1"/>
  <c r="EY19" i="16"/>
  <c r="EX19" i="16"/>
  <c r="EZ19" i="16" s="1"/>
  <c r="BP19" i="16"/>
  <c r="BN19" i="16"/>
  <c r="BJ19" i="16"/>
  <c r="FB19" i="16"/>
  <c r="FC19" i="16" s="1"/>
  <c r="BJ20" i="16"/>
  <c r="CF20" i="16"/>
  <c r="BN20" i="16"/>
  <c r="CG20" i="16"/>
  <c r="CH20" i="16"/>
  <c r="EU20" i="16"/>
  <c r="EV20" i="16"/>
  <c r="EW20" i="16"/>
  <c r="FA20" i="16"/>
  <c r="FB20" i="16" a="1"/>
  <c r="BS18" i="16" l="1"/>
  <c r="FD19" i="16"/>
  <c r="BP20" i="16"/>
  <c r="EY20" i="16"/>
  <c r="EX20" i="16"/>
  <c r="EZ20" i="16" s="1"/>
  <c r="FB20" i="16"/>
  <c r="FC20" i="16" s="1"/>
  <c r="BJ21" i="16"/>
  <c r="BL21" i="16"/>
  <c r="CF21" i="16"/>
  <c r="BN21" i="16"/>
  <c r="CG21" i="16"/>
  <c r="CH21" i="16"/>
  <c r="BP21" i="16"/>
  <c r="EU21" i="16"/>
  <c r="EV21" i="16"/>
  <c r="EW21" i="16"/>
  <c r="FA21" i="16"/>
  <c r="FB21" i="16" a="1"/>
  <c r="BT18" i="16" l="1"/>
  <c r="BS19" i="16"/>
  <c r="FD20" i="16"/>
  <c r="BS20" i="16" s="1"/>
  <c r="EX21" i="16"/>
  <c r="EY21" i="16"/>
  <c r="FB21" i="16"/>
  <c r="FC21" i="16"/>
  <c r="FD21" i="16"/>
  <c r="BJ22" i="16"/>
  <c r="BL22" i="16"/>
  <c r="CF22" i="16"/>
  <c r="BN22" i="16"/>
  <c r="CG22" i="16"/>
  <c r="CH22" i="16"/>
  <c r="EU22" i="16"/>
  <c r="EV22" i="16"/>
  <c r="EW22" i="16"/>
  <c r="FA22" i="16"/>
  <c r="FB22" i="16" a="1"/>
  <c r="BT19" i="16" l="1"/>
  <c r="BS21" i="16"/>
  <c r="BT20" i="16"/>
  <c r="EZ21" i="16"/>
  <c r="EY22" i="16"/>
  <c r="EX22" i="16"/>
  <c r="EZ22" i="16" s="1"/>
  <c r="FB22" i="16"/>
  <c r="FC22" i="16"/>
  <c r="FD22" i="16"/>
  <c r="BJ23" i="16"/>
  <c r="BL23" i="16"/>
  <c r="CF23" i="16"/>
  <c r="BN23" i="16"/>
  <c r="CG23" i="16"/>
  <c r="CH23" i="16"/>
  <c r="BP23" i="16"/>
  <c r="EU23" i="16"/>
  <c r="EV23" i="16"/>
  <c r="EW23" i="16"/>
  <c r="FA23" i="16"/>
  <c r="FB23" i="16" a="1"/>
  <c r="BT21" i="16" l="1"/>
  <c r="BS22" i="16"/>
  <c r="EX23" i="16"/>
  <c r="BP22" i="16"/>
  <c r="EY23" i="16"/>
  <c r="FB23" i="16"/>
  <c r="FC23" i="16"/>
  <c r="FD23" i="16"/>
  <c r="BS23" i="16" s="1"/>
  <c r="BJ24" i="16"/>
  <c r="BL24" i="16"/>
  <c r="CF24" i="16"/>
  <c r="BN24" i="16"/>
  <c r="CG24" i="16"/>
  <c r="CH24" i="16"/>
  <c r="BP24" i="16"/>
  <c r="EU24" i="16"/>
  <c r="EV24" i="16"/>
  <c r="EW24" i="16"/>
  <c r="FA24" i="16"/>
  <c r="FB24" i="16" a="1"/>
  <c r="BT23" i="16" l="1"/>
  <c r="BT22" i="16"/>
  <c r="EY24" i="16"/>
  <c r="EZ23" i="16"/>
  <c r="EX24" i="16"/>
  <c r="FB24" i="16"/>
  <c r="FC24" i="16"/>
  <c r="FD24" i="16"/>
  <c r="BS24" i="16" s="1"/>
  <c r="BI25" i="16"/>
  <c r="BJ25" i="16" s="1"/>
  <c r="BL25" i="16"/>
  <c r="CF25" i="16"/>
  <c r="BN25" i="16"/>
  <c r="CG25" i="16"/>
  <c r="CH25" i="16"/>
  <c r="BP25" i="16"/>
  <c r="EU25" i="16"/>
  <c r="EV25" i="16"/>
  <c r="EW25" i="16"/>
  <c r="FA25" i="16"/>
  <c r="FB25" i="16" a="1"/>
  <c r="BT24" i="16" l="1"/>
  <c r="EZ24" i="16"/>
  <c r="EY25" i="16"/>
  <c r="EX25" i="16"/>
  <c r="EZ25" i="16" s="1"/>
  <c r="FB25" i="16"/>
  <c r="FC25" i="16"/>
  <c r="FD25" i="16"/>
  <c r="BS25" i="16" s="1"/>
  <c r="BI26" i="16"/>
  <c r="BJ26" i="16" s="1"/>
  <c r="BL26" i="16"/>
  <c r="CF26" i="16"/>
  <c r="BN26" i="16"/>
  <c r="CG26" i="16"/>
  <c r="CH26" i="16"/>
  <c r="EU26" i="16"/>
  <c r="EV26" i="16"/>
  <c r="EW26" i="16"/>
  <c r="FA26" i="16"/>
  <c r="FB26" i="16" a="1"/>
  <c r="BT25" i="16" l="1"/>
  <c r="EY26" i="16"/>
  <c r="EX26" i="16"/>
  <c r="BP26" i="16"/>
  <c r="FB26" i="16"/>
  <c r="FC26" i="16"/>
  <c r="FD26" i="16"/>
  <c r="BS26" i="16" s="1"/>
  <c r="BI27" i="16"/>
  <c r="BL27" i="16"/>
  <c r="CF27" i="16"/>
  <c r="BN27" i="16"/>
  <c r="CG27" i="16"/>
  <c r="CH27" i="16"/>
  <c r="EU27" i="16"/>
  <c r="EV27" i="16"/>
  <c r="EW27" i="16"/>
  <c r="FA27" i="16"/>
  <c r="FB27" i="16" a="1"/>
  <c r="BJ27" i="16" l="1"/>
  <c r="BT26" i="16"/>
  <c r="EZ26" i="16"/>
  <c r="EY27" i="16"/>
  <c r="EX27" i="16"/>
  <c r="BP27" i="16"/>
  <c r="FB27" i="16"/>
  <c r="FC27" i="16"/>
  <c r="FD27" i="16"/>
  <c r="BS27" i="16" s="1"/>
  <c r="BT27" i="16" s="1"/>
  <c r="BI28" i="16"/>
  <c r="BL28" i="16"/>
  <c r="CF28" i="16"/>
  <c r="BN28" i="16"/>
  <c r="CG28" i="16"/>
  <c r="CH28" i="16"/>
  <c r="EU28" i="16"/>
  <c r="EV28" i="16"/>
  <c r="EW28" i="16"/>
  <c r="FA28" i="16"/>
  <c r="FB28" i="16" a="1"/>
  <c r="BJ28" i="16" l="1"/>
  <c r="EZ27" i="16"/>
  <c r="BP28" i="16"/>
  <c r="EY28" i="16"/>
  <c r="EX28" i="16"/>
  <c r="FB28" i="16"/>
  <c r="FC28" i="16"/>
  <c r="FD28" i="16"/>
  <c r="BS28" i="16" s="1"/>
  <c r="BT28" i="16" s="1"/>
  <c r="BI29" i="16"/>
  <c r="BJ29" i="16" s="1"/>
  <c r="BL29" i="16"/>
  <c r="CF29" i="16"/>
  <c r="BN29" i="16"/>
  <c r="CG29" i="16"/>
  <c r="CH29" i="16"/>
  <c r="BP29" i="16"/>
  <c r="EU29" i="16"/>
  <c r="EV29" i="16"/>
  <c r="EW29" i="16"/>
  <c r="FA29" i="16"/>
  <c r="FB29" i="16" a="1"/>
  <c r="EZ28" i="16" l="1"/>
  <c r="EX29" i="16"/>
  <c r="EY29" i="16"/>
  <c r="FB29" i="16"/>
  <c r="FC29" i="16"/>
  <c r="FD29" i="16"/>
  <c r="BS29" i="16" s="1"/>
  <c r="BT29" i="16" s="1"/>
  <c r="BI30" i="16"/>
  <c r="BJ30" i="16" s="1"/>
  <c r="BL30" i="16"/>
  <c r="CF30" i="16"/>
  <c r="BN30" i="16"/>
  <c r="CG30" i="16"/>
  <c r="CH30" i="16"/>
  <c r="BP30" i="16"/>
  <c r="EU30" i="16"/>
  <c r="EV30" i="16"/>
  <c r="EW30" i="16"/>
  <c r="FA30" i="16"/>
  <c r="FB30" i="16" a="1"/>
  <c r="EZ29" i="16" l="1"/>
  <c r="EY30" i="16"/>
  <c r="EX30" i="16"/>
  <c r="FB30" i="16"/>
  <c r="FC30" i="16"/>
  <c r="FD30" i="16"/>
  <c r="BS30" i="16" s="1"/>
  <c r="BT30" i="16" s="1"/>
  <c r="BI31" i="16"/>
  <c r="BJ31" i="16" s="1"/>
  <c r="BL31" i="16"/>
  <c r="CF31" i="16"/>
  <c r="BN31" i="16"/>
  <c r="CG31" i="16"/>
  <c r="CH31" i="16"/>
  <c r="BP31" i="16"/>
  <c r="EU31" i="16"/>
  <c r="EV31" i="16"/>
  <c r="EW31" i="16"/>
  <c r="FA31" i="16"/>
  <c r="FB31" i="16" a="1"/>
  <c r="EZ30" i="16" l="1"/>
  <c r="EY31" i="16"/>
  <c r="EX31" i="16"/>
  <c r="FB31" i="16"/>
  <c r="FC31" i="16"/>
  <c r="FD31" i="16"/>
  <c r="BS31" i="16" s="1"/>
  <c r="BT31" i="16" s="1"/>
  <c r="BI32" i="16"/>
  <c r="BJ32" i="16" s="1"/>
  <c r="BL32" i="16"/>
  <c r="CF32" i="16"/>
  <c r="BN32" i="16"/>
  <c r="CG32" i="16"/>
  <c r="CH32" i="16"/>
  <c r="BP32" i="16"/>
  <c r="EU32" i="16"/>
  <c r="EV32" i="16"/>
  <c r="EW32" i="16"/>
  <c r="FA32" i="16"/>
  <c r="FB32" i="16" a="1"/>
  <c r="EZ31" i="16" l="1"/>
  <c r="EX32" i="16"/>
  <c r="EY32" i="16"/>
  <c r="FB32" i="16"/>
  <c r="FC32" i="16"/>
  <c r="FD32" i="16"/>
  <c r="BS32" i="16" s="1"/>
  <c r="BT32" i="16" s="1"/>
  <c r="BI33" i="16"/>
  <c r="BJ33" i="16" s="1"/>
  <c r="BL33" i="16"/>
  <c r="CF33" i="16"/>
  <c r="BN33" i="16"/>
  <c r="CG33" i="16"/>
  <c r="CH33" i="16"/>
  <c r="BP33" i="16"/>
  <c r="EU33" i="16"/>
  <c r="EV33" i="16"/>
  <c r="EW33" i="16"/>
  <c r="FA33" i="16"/>
  <c r="FB33" i="16" a="1"/>
  <c r="EZ32" i="16" l="1"/>
  <c r="EX33" i="16"/>
  <c r="EY33" i="16"/>
  <c r="FB33" i="16"/>
  <c r="FC33" i="16"/>
  <c r="FD33" i="16"/>
  <c r="BS33" i="16" s="1"/>
  <c r="BT33" i="16" s="1"/>
  <c r="BI34" i="16"/>
  <c r="BJ34" i="16" s="1"/>
  <c r="BL34" i="16"/>
  <c r="CF34" i="16"/>
  <c r="BN34" i="16"/>
  <c r="CG34" i="16"/>
  <c r="CH34" i="16"/>
  <c r="BP34" i="16"/>
  <c r="EU34" i="16"/>
  <c r="EV34" i="16"/>
  <c r="EW34" i="16"/>
  <c r="FA34" i="16"/>
  <c r="FB34" i="16" a="1"/>
  <c r="EZ33" i="16" l="1"/>
  <c r="EX34" i="16"/>
  <c r="EY34" i="16"/>
  <c r="FB34" i="16"/>
  <c r="FC34" i="16"/>
  <c r="FD34" i="16"/>
  <c r="BS34" i="16" s="1"/>
  <c r="BT34" i="16" s="1"/>
  <c r="BI35" i="16"/>
  <c r="BJ35" i="16" s="1"/>
  <c r="BL35" i="16"/>
  <c r="CF35" i="16"/>
  <c r="BN35" i="16"/>
  <c r="CG35" i="16"/>
  <c r="CH35" i="16"/>
  <c r="BP35" i="16"/>
  <c r="EU35" i="16"/>
  <c r="EV35" i="16"/>
  <c r="EW35" i="16"/>
  <c r="FA35" i="16"/>
  <c r="FB35" i="16" a="1"/>
  <c r="EY35" i="16" l="1"/>
  <c r="EZ34" i="16"/>
  <c r="EX35" i="16"/>
  <c r="FB35" i="16"/>
  <c r="FC35" i="16"/>
  <c r="FD35" i="16"/>
  <c r="BS35" i="16" s="1"/>
  <c r="BT35" i="16" s="1"/>
  <c r="BI36" i="16"/>
  <c r="BJ36" i="16" s="1"/>
  <c r="BL36" i="16"/>
  <c r="CF36" i="16"/>
  <c r="BN36" i="16"/>
  <c r="CG36" i="16"/>
  <c r="CH36" i="16"/>
  <c r="BP36" i="16"/>
  <c r="EU36" i="16"/>
  <c r="EV36" i="16"/>
  <c r="EW36" i="16"/>
  <c r="FA36" i="16"/>
  <c r="FB36" i="16" a="1"/>
  <c r="EZ35" i="16" l="1"/>
  <c r="EX36" i="16"/>
  <c r="EY36" i="16"/>
  <c r="FB36" i="16"/>
  <c r="FC36" i="16"/>
  <c r="FD36" i="16"/>
  <c r="BS36" i="16" s="1"/>
  <c r="BT36" i="16" s="1"/>
  <c r="BI37" i="16"/>
  <c r="BJ37" i="16" s="1"/>
  <c r="BL37" i="16"/>
  <c r="CF37" i="16"/>
  <c r="BN37" i="16"/>
  <c r="CG37" i="16"/>
  <c r="CH37" i="16"/>
  <c r="BP37" i="16"/>
  <c r="EU37" i="16"/>
  <c r="EV37" i="16"/>
  <c r="EW37" i="16"/>
  <c r="FA37" i="16"/>
  <c r="FB37" i="16" a="1"/>
  <c r="EX37" i="16" l="1"/>
  <c r="EZ36" i="16"/>
  <c r="EY37" i="16"/>
  <c r="FB37" i="16"/>
  <c r="FC37" i="16"/>
  <c r="FD37" i="16"/>
  <c r="BS37" i="16" s="1"/>
  <c r="BT37" i="16" s="1"/>
  <c r="BI38" i="16"/>
  <c r="BJ38" i="16" s="1"/>
  <c r="BL38" i="16"/>
  <c r="CF38" i="16"/>
  <c r="BN38" i="16"/>
  <c r="CG38" i="16"/>
  <c r="CH38" i="16"/>
  <c r="BP38" i="16"/>
  <c r="EU38" i="16"/>
  <c r="EV38" i="16"/>
  <c r="EW38" i="16"/>
  <c r="FA38" i="16"/>
  <c r="FB38" i="16" a="1"/>
  <c r="EZ37" i="16" l="1"/>
  <c r="EX38" i="16"/>
  <c r="EY38" i="16"/>
  <c r="FB38" i="16"/>
  <c r="FC38" i="16"/>
  <c r="FD38" i="16"/>
  <c r="BS38" i="16" s="1"/>
  <c r="BT38" i="16" s="1"/>
  <c r="BI39" i="16"/>
  <c r="BJ39" i="16" s="1"/>
  <c r="BL39" i="16"/>
  <c r="CF39" i="16"/>
  <c r="BN39" i="16"/>
  <c r="CG39" i="16"/>
  <c r="CH39" i="16"/>
  <c r="BP39" i="16"/>
  <c r="EU39" i="16"/>
  <c r="EV39" i="16"/>
  <c r="EW39" i="16"/>
  <c r="FA39" i="16"/>
  <c r="FB39" i="16" a="1"/>
  <c r="EZ38" i="16" l="1"/>
  <c r="EX39" i="16"/>
  <c r="EY39" i="16"/>
  <c r="FB39" i="16"/>
  <c r="FC39" i="16"/>
  <c r="FD39" i="16"/>
  <c r="BS39" i="16" s="1"/>
  <c r="BT39" i="16" s="1"/>
  <c r="BI40" i="16"/>
  <c r="BJ40" i="16" s="1"/>
  <c r="BL40" i="16"/>
  <c r="CF40" i="16"/>
  <c r="BN40" i="16"/>
  <c r="CG40" i="16"/>
  <c r="CH40" i="16"/>
  <c r="BP40" i="16"/>
  <c r="EU40" i="16"/>
  <c r="EV40" i="16"/>
  <c r="EW40" i="16"/>
  <c r="FA40" i="16"/>
  <c r="FB40" i="16" a="1"/>
  <c r="EX40" i="16" l="1"/>
  <c r="EZ39" i="16"/>
  <c r="EY40" i="16"/>
  <c r="FB40" i="16"/>
  <c r="FC40" i="16"/>
  <c r="FD40" i="16"/>
  <c r="BS40" i="16" s="1"/>
  <c r="BT40" i="16" s="1"/>
  <c r="BI41" i="16"/>
  <c r="BJ41" i="16" s="1"/>
  <c r="BL41" i="16"/>
  <c r="CF41" i="16"/>
  <c r="BN41" i="16"/>
  <c r="CG41" i="16"/>
  <c r="CH41" i="16"/>
  <c r="BP41" i="16"/>
  <c r="EU41" i="16"/>
  <c r="EV41" i="16"/>
  <c r="EW41" i="16"/>
  <c r="FA41" i="16"/>
  <c r="FB41" i="16" a="1"/>
  <c r="EZ40" i="16" l="1"/>
  <c r="EX41" i="16"/>
  <c r="EY41" i="16"/>
  <c r="FB41" i="16"/>
  <c r="FC41" i="16"/>
  <c r="FD41" i="16"/>
  <c r="BS41" i="16" s="1"/>
  <c r="BT41" i="16" s="1"/>
  <c r="BI42" i="16"/>
  <c r="BJ42" i="16" s="1"/>
  <c r="BL42" i="16"/>
  <c r="CF42" i="16"/>
  <c r="BN42" i="16"/>
  <c r="CG42" i="16"/>
  <c r="CH42" i="16"/>
  <c r="BP42" i="16"/>
  <c r="EU42" i="16"/>
  <c r="EV42" i="16"/>
  <c r="EW42" i="16"/>
  <c r="FA42" i="16"/>
  <c r="FB42" i="16" a="1"/>
  <c r="EZ41" i="16" l="1"/>
  <c r="EX42" i="16"/>
  <c r="EY42" i="16"/>
  <c r="FB42" i="16"/>
  <c r="FC42" i="16"/>
  <c r="FD42" i="16"/>
  <c r="BS42" i="16" s="1"/>
  <c r="BT42" i="16" s="1"/>
  <c r="BI43" i="16"/>
  <c r="BJ43" i="16" s="1"/>
  <c r="BL43" i="16"/>
  <c r="CF43" i="16"/>
  <c r="BN43" i="16"/>
  <c r="CG43" i="16"/>
  <c r="CH43" i="16"/>
  <c r="BP43" i="16"/>
  <c r="EU43" i="16"/>
  <c r="EV43" i="16"/>
  <c r="EW43" i="16"/>
  <c r="FA43" i="16"/>
  <c r="FB43" i="16" a="1"/>
  <c r="EX43" i="16" l="1"/>
  <c r="EZ42" i="16"/>
  <c r="EY43" i="16"/>
  <c r="FB43" i="16"/>
  <c r="FC43" i="16"/>
  <c r="FD43" i="16"/>
  <c r="BS43" i="16" s="1"/>
  <c r="BT43" i="16" s="1"/>
  <c r="BI44" i="16"/>
  <c r="BJ44" i="16" s="1"/>
  <c r="BL44" i="16"/>
  <c r="CF44" i="16"/>
  <c r="BN44" i="16"/>
  <c r="CG44" i="16"/>
  <c r="CH44" i="16"/>
  <c r="BP44" i="16"/>
  <c r="EU44" i="16"/>
  <c r="EV44" i="16"/>
  <c r="EW44" i="16"/>
  <c r="FA44" i="16"/>
  <c r="FB44" i="16" a="1"/>
  <c r="EZ43" i="16" l="1"/>
  <c r="EY44" i="16"/>
  <c r="EX44" i="16"/>
  <c r="EZ44" i="16" s="1"/>
  <c r="FB44" i="16"/>
  <c r="FC44" i="16"/>
  <c r="FD44" i="16"/>
  <c r="BS44" i="16" s="1"/>
  <c r="BT44" i="16" s="1"/>
  <c r="BI45" i="16"/>
  <c r="BJ45" i="16" s="1"/>
  <c r="BL45" i="16"/>
  <c r="CF45" i="16"/>
  <c r="BN45" i="16"/>
  <c r="CG45" i="16"/>
  <c r="CH45" i="16"/>
  <c r="EU45" i="16"/>
  <c r="EV45" i="16"/>
  <c r="EW45" i="16"/>
  <c r="FA45" i="16"/>
  <c r="FB45" i="16" a="1"/>
  <c r="EY45" i="16" l="1"/>
  <c r="EX45" i="16"/>
  <c r="BP45" i="16"/>
  <c r="FB45" i="16"/>
  <c r="FC45" i="16"/>
  <c r="FD45" i="16"/>
  <c r="BS45" i="16" s="1"/>
  <c r="BT45" i="16" s="1"/>
  <c r="BI46" i="16"/>
  <c r="BJ46" i="16" s="1"/>
  <c r="BL46" i="16"/>
  <c r="CF46" i="16"/>
  <c r="BN46" i="16"/>
  <c r="CG46" i="16"/>
  <c r="CH46" i="16"/>
  <c r="BP46" i="16"/>
  <c r="EU46" i="16"/>
  <c r="EV46" i="16"/>
  <c r="EW46" i="16"/>
  <c r="FA46" i="16"/>
  <c r="FB46" i="16" a="1"/>
  <c r="EZ45" i="16" l="1"/>
  <c r="EX46" i="16"/>
  <c r="EY46" i="16"/>
  <c r="FB46" i="16"/>
  <c r="FC46" i="16"/>
  <c r="FD46" i="16"/>
  <c r="BS46" i="16" s="1"/>
  <c r="BT46" i="16" s="1"/>
  <c r="BI47" i="16"/>
  <c r="BJ47" i="16" s="1"/>
  <c r="BL47" i="16"/>
  <c r="CF47" i="16"/>
  <c r="BN47" i="16"/>
  <c r="CG47" i="16"/>
  <c r="CH47" i="16"/>
  <c r="EU47" i="16"/>
  <c r="EV47" i="16"/>
  <c r="EW47" i="16"/>
  <c r="FA47" i="16"/>
  <c r="FB47" i="16" a="1"/>
  <c r="EZ46" i="16" l="1"/>
  <c r="EX47" i="16"/>
  <c r="EY47" i="16"/>
  <c r="BP47" i="16"/>
  <c r="FB47" i="16"/>
  <c r="FC47" i="16"/>
  <c r="FD47" i="16"/>
  <c r="BS47" i="16" s="1"/>
  <c r="BT47" i="16" s="1"/>
  <c r="BI48" i="16"/>
  <c r="BJ48" i="16" s="1"/>
  <c r="BL48" i="16"/>
  <c r="CF48" i="16"/>
  <c r="BN48" i="16"/>
  <c r="CG48" i="16"/>
  <c r="CH48" i="16"/>
  <c r="BP48" i="16"/>
  <c r="EU48" i="16"/>
  <c r="EV48" i="16"/>
  <c r="EW48" i="16"/>
  <c r="FA48" i="16"/>
  <c r="FB48" i="16" a="1"/>
  <c r="EZ47" i="16" l="1"/>
  <c r="EY48" i="16"/>
  <c r="EX48" i="16"/>
  <c r="FB48" i="16"/>
  <c r="FC48" i="16"/>
  <c r="FD48" i="16"/>
  <c r="BS48" i="16" s="1"/>
  <c r="BT48" i="16" s="1"/>
  <c r="BI49" i="16"/>
  <c r="BJ49" i="16" s="1"/>
  <c r="BL49" i="16"/>
  <c r="CF49" i="16"/>
  <c r="BN49" i="16"/>
  <c r="CG49" i="16"/>
  <c r="CH49" i="16"/>
  <c r="BP49" i="16"/>
  <c r="EU49" i="16"/>
  <c r="EV49" i="16"/>
  <c r="EW49" i="16"/>
  <c r="FA49" i="16"/>
  <c r="FB49" i="16" a="1"/>
  <c r="EY49" i="16" l="1"/>
  <c r="EZ48" i="16"/>
  <c r="EX49" i="16"/>
  <c r="FB49" i="16"/>
  <c r="FC49" i="16"/>
  <c r="FD49" i="16"/>
  <c r="BS49" i="16" s="1"/>
  <c r="BT49" i="16" s="1"/>
  <c r="BI50" i="16"/>
  <c r="BJ50" i="16" s="1"/>
  <c r="BL50" i="16"/>
  <c r="CF50" i="16"/>
  <c r="BN50" i="16"/>
  <c r="CG50" i="16"/>
  <c r="CH50" i="16"/>
  <c r="BP50" i="16"/>
  <c r="EU50" i="16"/>
  <c r="EV50" i="16"/>
  <c r="EW50" i="16"/>
  <c r="FA50" i="16"/>
  <c r="FB50" i="16" a="1"/>
  <c r="EZ49" i="16" l="1"/>
  <c r="EX50" i="16"/>
  <c r="EY50" i="16"/>
  <c r="FB50" i="16"/>
  <c r="FC50" i="16"/>
  <c r="FD50" i="16"/>
  <c r="BS50" i="16" s="1"/>
  <c r="BT50" i="16" s="1"/>
  <c r="BI51" i="16"/>
  <c r="BJ51" i="16" s="1"/>
  <c r="BL51" i="16"/>
  <c r="CF51" i="16"/>
  <c r="BN51" i="16"/>
  <c r="CG51" i="16"/>
  <c r="CH51" i="16"/>
  <c r="BP51" i="16"/>
  <c r="EU51" i="16"/>
  <c r="EV51" i="16"/>
  <c r="EW51" i="16"/>
  <c r="FA51" i="16"/>
  <c r="FB51" i="16" a="1"/>
  <c r="EZ50" i="16" l="1"/>
  <c r="EY51" i="16"/>
  <c r="EX51" i="16"/>
  <c r="FB51" i="16"/>
  <c r="FC51" i="16"/>
  <c r="FD51" i="16"/>
  <c r="BS51" i="16" s="1"/>
  <c r="BT51" i="16" s="1"/>
  <c r="BI52" i="16"/>
  <c r="BJ52" i="16" s="1"/>
  <c r="BL52" i="16"/>
  <c r="CF52" i="16"/>
  <c r="BN52" i="16"/>
  <c r="CG52" i="16"/>
  <c r="CH52" i="16"/>
  <c r="BP52" i="16"/>
  <c r="EU52" i="16"/>
  <c r="EV52" i="16"/>
  <c r="EW52" i="16"/>
  <c r="FA52" i="16"/>
  <c r="FB52" i="16" a="1"/>
  <c r="EZ51" i="16" l="1"/>
  <c r="EX52" i="16"/>
  <c r="EY52" i="16"/>
  <c r="FB52" i="16"/>
  <c r="FC52" i="16"/>
  <c r="FD52" i="16"/>
  <c r="BS52" i="16" s="1"/>
  <c r="BT52" i="16" s="1"/>
  <c r="BI53" i="16"/>
  <c r="BJ53" i="16" s="1"/>
  <c r="BL53" i="16"/>
  <c r="CF53" i="16"/>
  <c r="BN53" i="16"/>
  <c r="CG53" i="16"/>
  <c r="CH53" i="16"/>
  <c r="BP53" i="16"/>
  <c r="EU53" i="16"/>
  <c r="EV53" i="16"/>
  <c r="EW53" i="16"/>
  <c r="FA53" i="16"/>
  <c r="FB53" i="16" a="1"/>
  <c r="EZ52" i="16" l="1"/>
  <c r="EY53" i="16"/>
  <c r="EX53" i="16"/>
  <c r="EZ53" i="16" s="1"/>
  <c r="FB53" i="16"/>
  <c r="FC53" i="16"/>
  <c r="FD53" i="16"/>
  <c r="BS53" i="16" s="1"/>
  <c r="BT53" i="16" s="1"/>
  <c r="BI54" i="16"/>
  <c r="BJ54" i="16" s="1"/>
  <c r="BL54" i="16"/>
  <c r="CF54" i="16"/>
  <c r="BN54" i="16"/>
  <c r="CG54" i="16"/>
  <c r="CH54" i="16"/>
  <c r="BP54" i="16"/>
  <c r="EU54" i="16"/>
  <c r="EV54" i="16"/>
  <c r="EW54" i="16"/>
  <c r="FA54" i="16"/>
  <c r="FB54" i="16" a="1"/>
  <c r="EY54" i="16" l="1"/>
  <c r="EX54" i="16"/>
  <c r="FB54" i="16"/>
  <c r="FC54" i="16"/>
  <c r="FD54" i="16"/>
  <c r="BS54" i="16" s="1"/>
  <c r="BT54" i="16" s="1"/>
  <c r="BI55" i="16"/>
  <c r="BJ55" i="16" s="1"/>
  <c r="BL55" i="16"/>
  <c r="CF55" i="16"/>
  <c r="BN55" i="16"/>
  <c r="CG55" i="16"/>
  <c r="CH55" i="16"/>
  <c r="BP55" i="16"/>
  <c r="EU55" i="16"/>
  <c r="EV55" i="16"/>
  <c r="EW55" i="16"/>
  <c r="FA55" i="16"/>
  <c r="FB55" i="16" a="1"/>
  <c r="EZ54" i="16" l="1"/>
  <c r="EX55" i="16"/>
  <c r="EY55" i="16"/>
  <c r="FB55" i="16"/>
  <c r="FC55" i="16"/>
  <c r="FD55" i="16"/>
  <c r="BS55" i="16" s="1"/>
  <c r="BT55" i="16" s="1"/>
  <c r="BI56" i="16"/>
  <c r="BJ56" i="16" s="1"/>
  <c r="BL56" i="16"/>
  <c r="CF56" i="16"/>
  <c r="BN56" i="16"/>
  <c r="CG56" i="16"/>
  <c r="CH56" i="16"/>
  <c r="BP56" i="16"/>
  <c r="EU56" i="16"/>
  <c r="EV56" i="16"/>
  <c r="EW56" i="16"/>
  <c r="FA56" i="16"/>
  <c r="FB56" i="16" a="1"/>
  <c r="EX56" i="16" l="1"/>
  <c r="EZ55" i="16"/>
  <c r="EY56" i="16"/>
  <c r="FB56" i="16"/>
  <c r="FC56" i="16"/>
  <c r="FD56" i="16"/>
  <c r="BS56" i="16" s="1"/>
  <c r="BT56" i="16" s="1"/>
  <c r="BI57" i="16"/>
  <c r="BJ57" i="16" s="1"/>
  <c r="BL57" i="16"/>
  <c r="CF57" i="16"/>
  <c r="BN57" i="16"/>
  <c r="CG57" i="16"/>
  <c r="CH57" i="16"/>
  <c r="BP57" i="16"/>
  <c r="EU57" i="16"/>
  <c r="EV57" i="16"/>
  <c r="EW57" i="16"/>
  <c r="FA57" i="16"/>
  <c r="FB57" i="16" a="1"/>
  <c r="EZ56" i="16" l="1"/>
  <c r="EX57" i="16"/>
  <c r="EY57" i="16"/>
  <c r="FB57" i="16"/>
  <c r="FC57" i="16"/>
  <c r="FD57" i="16"/>
  <c r="BS57" i="16" s="1"/>
  <c r="BT57" i="16" s="1"/>
  <c r="BI58" i="16"/>
  <c r="BJ58" i="16" s="1"/>
  <c r="BL58" i="16"/>
  <c r="CF58" i="16"/>
  <c r="BN58" i="16"/>
  <c r="CG58" i="16"/>
  <c r="CH58" i="16"/>
  <c r="BP58" i="16"/>
  <c r="EU58" i="16"/>
  <c r="EV58" i="16"/>
  <c r="EW58" i="16"/>
  <c r="FA58" i="16"/>
  <c r="FB58" i="16" a="1"/>
  <c r="EZ57" i="16" l="1"/>
  <c r="EY58" i="16"/>
  <c r="EX58" i="16"/>
  <c r="EZ58" i="16" s="1"/>
  <c r="FB58" i="16"/>
  <c r="FC58" i="16"/>
  <c r="FD58" i="16"/>
  <c r="BS58" i="16" s="1"/>
  <c r="BT58" i="16" s="1"/>
  <c r="BI59" i="16"/>
  <c r="BJ59" i="16" s="1"/>
  <c r="BL59" i="16"/>
  <c r="CF59" i="16"/>
  <c r="BN59" i="16"/>
  <c r="CG59" i="16"/>
  <c r="CH59" i="16"/>
  <c r="BP59" i="16"/>
  <c r="EU59" i="16"/>
  <c r="EV59" i="16"/>
  <c r="EW59" i="16"/>
  <c r="FA59" i="16"/>
  <c r="FB59" i="16" a="1"/>
  <c r="EX59" i="16" l="1"/>
  <c r="EY59" i="16"/>
  <c r="FB59" i="16"/>
  <c r="FC59" i="16"/>
  <c r="FD59" i="16"/>
  <c r="BS59" i="16" s="1"/>
  <c r="BT59" i="16" s="1"/>
  <c r="BI60" i="16"/>
  <c r="BJ60" i="16" s="1"/>
  <c r="BL60" i="16"/>
  <c r="CF60" i="16"/>
  <c r="BN60" i="16"/>
  <c r="CG60" i="16"/>
  <c r="CH60" i="16"/>
  <c r="BP60" i="16"/>
  <c r="EU60" i="16"/>
  <c r="EV60" i="16"/>
  <c r="EW60" i="16"/>
  <c r="FA60" i="16"/>
  <c r="FB60" i="16" a="1"/>
  <c r="EZ59" i="16" l="1"/>
  <c r="EX60" i="16"/>
  <c r="EZ60" i="16" s="1"/>
  <c r="EY60" i="16"/>
  <c r="FB60" i="16"/>
  <c r="FC60" i="16"/>
  <c r="FD60" i="16"/>
  <c r="BS60" i="16" s="1"/>
  <c r="BT60" i="16" s="1"/>
  <c r="BI61" i="16"/>
  <c r="BJ61" i="16" s="1"/>
  <c r="BL61" i="16"/>
  <c r="CF61" i="16"/>
  <c r="BN61" i="16"/>
  <c r="CG61" i="16"/>
  <c r="CH61" i="16"/>
  <c r="BP61" i="16"/>
  <c r="EU61" i="16"/>
  <c r="EV61" i="16"/>
  <c r="EW61" i="16"/>
  <c r="FA61" i="16"/>
  <c r="FB61" i="16" a="1"/>
  <c r="EX61" i="16" l="1"/>
  <c r="EZ61" i="16" s="1"/>
  <c r="EY61" i="16"/>
  <c r="FB61" i="16"/>
  <c r="FC61" i="16"/>
  <c r="FD61" i="16"/>
  <c r="BS61" i="16" s="1"/>
  <c r="BT61" i="16" s="1"/>
  <c r="BI62" i="16"/>
  <c r="BJ62" i="16" s="1"/>
  <c r="BL62" i="16"/>
  <c r="CF62" i="16"/>
  <c r="BN62" i="16"/>
  <c r="CG62" i="16"/>
  <c r="CH62" i="16"/>
  <c r="BP62" i="16"/>
  <c r="EU62" i="16"/>
  <c r="EV62" i="16"/>
  <c r="EW62" i="16"/>
  <c r="FA62" i="16"/>
  <c r="FB62" i="16" a="1"/>
  <c r="EX62" i="16" l="1"/>
  <c r="EZ62" i="16" s="1"/>
  <c r="EY62" i="16"/>
  <c r="FB62" i="16"/>
  <c r="FC62" i="16"/>
  <c r="FD62" i="16"/>
  <c r="BS62" i="16" s="1"/>
  <c r="BT62" i="16" s="1"/>
  <c r="BI63" i="16"/>
  <c r="BJ63" i="16" s="1"/>
  <c r="BL63" i="16"/>
  <c r="CF63" i="16"/>
  <c r="BN63" i="16"/>
  <c r="CG63" i="16"/>
  <c r="CH63" i="16"/>
  <c r="BP63" i="16"/>
  <c r="EU63" i="16"/>
  <c r="EV63" i="16"/>
  <c r="EW63" i="16"/>
  <c r="FA63" i="16"/>
  <c r="FB63" i="16" a="1"/>
  <c r="EX63" i="16" l="1"/>
  <c r="EY63" i="16"/>
  <c r="FB63" i="16"/>
  <c r="FC63" i="16"/>
  <c r="FD63" i="16"/>
  <c r="BS63" i="16" s="1"/>
  <c r="BT63" i="16" s="1"/>
  <c r="BI64" i="16"/>
  <c r="BJ64" i="16" s="1"/>
  <c r="BL64" i="16"/>
  <c r="CF64" i="16"/>
  <c r="BN64" i="16"/>
  <c r="CG64" i="16"/>
  <c r="CH64" i="16"/>
  <c r="BP64" i="16"/>
  <c r="EU64" i="16"/>
  <c r="EV64" i="16"/>
  <c r="EW64" i="16"/>
  <c r="FA64" i="16"/>
  <c r="FB64" i="16" a="1"/>
  <c r="EZ63" i="16" l="1"/>
  <c r="EX64" i="16"/>
  <c r="EZ64" i="16" s="1"/>
  <c r="EY64" i="16"/>
  <c r="FB64" i="16"/>
  <c r="FC64" i="16"/>
  <c r="FD64" i="16"/>
  <c r="BS64" i="16" s="1"/>
  <c r="BT64" i="16" s="1"/>
  <c r="BI65" i="16"/>
  <c r="BJ65" i="16" s="1"/>
  <c r="BL65" i="16"/>
  <c r="CF65" i="16"/>
  <c r="BN65" i="16"/>
  <c r="CG65" i="16"/>
  <c r="CH65" i="16"/>
  <c r="BP65" i="16"/>
  <c r="EU65" i="16"/>
  <c r="EV65" i="16"/>
  <c r="EW65" i="16"/>
  <c r="FA65" i="16"/>
  <c r="FB65" i="16" a="1"/>
  <c r="EY65" i="16" l="1"/>
  <c r="EX65" i="16"/>
  <c r="EZ65" i="16" s="1"/>
  <c r="FB65" i="16"/>
  <c r="FC65" i="16"/>
  <c r="FD65" i="16"/>
  <c r="BS65" i="16" s="1"/>
  <c r="BT65" i="16" s="1"/>
  <c r="BI66" i="16"/>
  <c r="BJ66" i="16" s="1"/>
  <c r="BL66" i="16"/>
  <c r="CF66" i="16"/>
  <c r="BN66" i="16"/>
  <c r="CG66" i="16"/>
  <c r="CH66" i="16"/>
  <c r="BP66" i="16"/>
  <c r="EU66" i="16"/>
  <c r="EV66" i="16"/>
  <c r="EW66" i="16"/>
  <c r="FA66" i="16"/>
  <c r="FB66" i="16" a="1"/>
  <c r="EX66" i="16" l="1"/>
  <c r="EY66" i="16"/>
  <c r="FB66" i="16"/>
  <c r="FC66" i="16"/>
  <c r="FD66" i="16"/>
  <c r="BS66" i="16" s="1"/>
  <c r="BT66" i="16" s="1"/>
  <c r="BI67" i="16"/>
  <c r="BJ67" i="16" s="1"/>
  <c r="BL67" i="16"/>
  <c r="CF67" i="16"/>
  <c r="BN67" i="16"/>
  <c r="CG67" i="16"/>
  <c r="CH67" i="16"/>
  <c r="BP67" i="16"/>
  <c r="EU67" i="16"/>
  <c r="EV67" i="16"/>
  <c r="EW67" i="16"/>
  <c r="FA67" i="16"/>
  <c r="FB67" i="16" a="1"/>
  <c r="EX67" i="16" l="1"/>
  <c r="EZ66" i="16"/>
  <c r="EY67" i="16"/>
  <c r="FB67" i="16"/>
  <c r="FC67" i="16"/>
  <c r="FD67" i="16"/>
  <c r="BS67" i="16" s="1"/>
  <c r="BT67" i="16" s="1"/>
  <c r="BI68" i="16"/>
  <c r="BJ68" i="16" s="1"/>
  <c r="BL68" i="16"/>
  <c r="CF68" i="16"/>
  <c r="BN68" i="16"/>
  <c r="CG68" i="16"/>
  <c r="CH68" i="16"/>
  <c r="BP68" i="16"/>
  <c r="EU68" i="16"/>
  <c r="EV68" i="16"/>
  <c r="EW68" i="16"/>
  <c r="FA68" i="16"/>
  <c r="FB68" i="16" a="1"/>
  <c r="EZ67" i="16" l="1"/>
  <c r="EX68" i="16"/>
  <c r="EZ68" i="16" s="1"/>
  <c r="EY68" i="16"/>
  <c r="FB68" i="16"/>
  <c r="FC68" i="16"/>
  <c r="FD68" i="16"/>
  <c r="BS68" i="16" s="1"/>
  <c r="BT68" i="16" s="1"/>
  <c r="BI69" i="16"/>
  <c r="BJ69" i="16" s="1"/>
  <c r="BL69" i="16"/>
  <c r="CF69" i="16"/>
  <c r="BN69" i="16"/>
  <c r="CG69" i="16"/>
  <c r="CH69" i="16"/>
  <c r="BP69" i="16"/>
  <c r="EU69" i="16"/>
  <c r="EV69" i="16"/>
  <c r="EW69" i="16"/>
  <c r="FA69" i="16"/>
  <c r="FB69" i="16" a="1"/>
  <c r="EX69" i="16" l="1"/>
  <c r="EY69" i="16"/>
  <c r="FB69" i="16"/>
  <c r="FC69" i="16"/>
  <c r="FD69" i="16"/>
  <c r="BS69" i="16" s="1"/>
  <c r="BT69" i="16" s="1"/>
  <c r="BI70" i="16"/>
  <c r="BJ70" i="16" s="1"/>
  <c r="BL70" i="16"/>
  <c r="CF70" i="16"/>
  <c r="BN70" i="16"/>
  <c r="CG70" i="16"/>
  <c r="CH70" i="16"/>
  <c r="EU70" i="16"/>
  <c r="EV70" i="16"/>
  <c r="EW70" i="16"/>
  <c r="FA70" i="16"/>
  <c r="FB70" i="16" a="1"/>
  <c r="EX70" i="16" l="1"/>
  <c r="EZ69" i="16"/>
  <c r="EY70" i="16"/>
  <c r="BP70" i="16"/>
  <c r="FB70" i="16"/>
  <c r="FC70" i="16"/>
  <c r="FD70" i="16"/>
  <c r="BS70" i="16" s="1"/>
  <c r="BT70" i="16" s="1"/>
  <c r="BI71" i="16"/>
  <c r="BJ71" i="16" s="1"/>
  <c r="BL71" i="16"/>
  <c r="CF71" i="16"/>
  <c r="BN71" i="16"/>
  <c r="CG71" i="16"/>
  <c r="CH71" i="16"/>
  <c r="BP71" i="16"/>
  <c r="EU71" i="16"/>
  <c r="EV71" i="16"/>
  <c r="EW71" i="16"/>
  <c r="FA71" i="16"/>
  <c r="FB71" i="16" a="1"/>
  <c r="EZ70" i="16" l="1"/>
  <c r="EX71" i="16"/>
  <c r="EY71" i="16"/>
  <c r="FB71" i="16"/>
  <c r="FC71" i="16"/>
  <c r="FD71" i="16"/>
  <c r="BS71" i="16" s="1"/>
  <c r="BT71" i="16" s="1"/>
  <c r="BI72" i="16"/>
  <c r="BJ72" i="16" s="1"/>
  <c r="BL72" i="16"/>
  <c r="CF72" i="16"/>
  <c r="BN72" i="16"/>
  <c r="CG72" i="16"/>
  <c r="CH72" i="16"/>
  <c r="EU72" i="16"/>
  <c r="EV72" i="16"/>
  <c r="EW72" i="16"/>
  <c r="FA72" i="16"/>
  <c r="FB72" i="16" a="1"/>
  <c r="EX72" i="16" l="1"/>
  <c r="EZ71" i="16"/>
  <c r="EY72" i="16"/>
  <c r="BP72" i="16"/>
  <c r="FB72" i="16"/>
  <c r="FC72" i="16"/>
  <c r="FD72" i="16"/>
  <c r="BS72" i="16" s="1"/>
  <c r="BT72" i="16" s="1"/>
  <c r="BI73" i="16"/>
  <c r="BJ73" i="16" s="1"/>
  <c r="BL73" i="16"/>
  <c r="CF73" i="16"/>
  <c r="BN73" i="16"/>
  <c r="CG73" i="16"/>
  <c r="CH73" i="16"/>
  <c r="BP73" i="16"/>
  <c r="EU73" i="16"/>
  <c r="EV73" i="16"/>
  <c r="EW73" i="16"/>
  <c r="FA73" i="16"/>
  <c r="FB73" i="16" a="1"/>
  <c r="EZ72" i="16" l="1"/>
  <c r="EX73" i="16"/>
  <c r="EY73" i="16"/>
  <c r="FB73" i="16"/>
  <c r="FC73" i="16"/>
  <c r="FD73" i="16"/>
  <c r="BS73" i="16" s="1"/>
  <c r="BT73" i="16" s="1"/>
  <c r="BI74" i="16"/>
  <c r="BJ74" i="16" s="1"/>
  <c r="BL74" i="16"/>
  <c r="CF74" i="16"/>
  <c r="BN74" i="16"/>
  <c r="CG74" i="16"/>
  <c r="CH74" i="16"/>
  <c r="BP74" i="16"/>
  <c r="EU74" i="16"/>
  <c r="EV74" i="16"/>
  <c r="EW74" i="16"/>
  <c r="FA74" i="16"/>
  <c r="FB74" i="16" a="1"/>
  <c r="EY74" i="16" l="1"/>
  <c r="EZ73" i="16"/>
  <c r="EX74" i="16"/>
  <c r="FB74" i="16"/>
  <c r="FC74" i="16"/>
  <c r="FD74" i="16"/>
  <c r="BS74" i="16" s="1"/>
  <c r="BT74" i="16" s="1"/>
  <c r="BI75" i="16"/>
  <c r="BJ75" i="16" s="1"/>
  <c r="BL75" i="16"/>
  <c r="CF75" i="16"/>
  <c r="BN75" i="16"/>
  <c r="CG75" i="16"/>
  <c r="CH75" i="16"/>
  <c r="BP75" i="16"/>
  <c r="EU75" i="16"/>
  <c r="EV75" i="16"/>
  <c r="EW75" i="16"/>
  <c r="FA75" i="16"/>
  <c r="FB75" i="16" a="1"/>
  <c r="EZ74" i="16" l="1"/>
  <c r="EX75" i="16"/>
  <c r="EY75" i="16"/>
  <c r="FB75" i="16"/>
  <c r="FC75" i="16"/>
  <c r="FD75" i="16"/>
  <c r="BS75" i="16" s="1"/>
  <c r="BT75" i="16" s="1"/>
  <c r="BI76" i="16"/>
  <c r="BJ76" i="16" s="1"/>
  <c r="BL76" i="16"/>
  <c r="CF76" i="16"/>
  <c r="BN76" i="16"/>
  <c r="CG76" i="16"/>
  <c r="CH76" i="16"/>
  <c r="EU76" i="16"/>
  <c r="EV76" i="16"/>
  <c r="EW76" i="16"/>
  <c r="FA76" i="16"/>
  <c r="FB76" i="16" a="1"/>
  <c r="EZ75" i="16" l="1"/>
  <c r="EX76" i="16"/>
  <c r="EZ76" i="16" s="1"/>
  <c r="EY76" i="16"/>
  <c r="BP76" i="16"/>
  <c r="FB76" i="16"/>
  <c r="FC76" i="16"/>
  <c r="FD76" i="16"/>
  <c r="BS76" i="16" s="1"/>
  <c r="BT76" i="16" s="1"/>
  <c r="BI77" i="16"/>
  <c r="BJ77" i="16" s="1"/>
  <c r="BL77" i="16"/>
  <c r="CF77" i="16"/>
  <c r="BN77" i="16"/>
  <c r="CG77" i="16"/>
  <c r="CH77" i="16"/>
  <c r="BP77" i="16"/>
  <c r="EU77" i="16"/>
  <c r="EV77" i="16"/>
  <c r="EW77" i="16"/>
  <c r="FA77" i="16"/>
  <c r="FB77" i="16" a="1"/>
  <c r="EY77" i="16" l="1"/>
  <c r="EX77" i="16"/>
  <c r="EZ77" i="16" s="1"/>
  <c r="FB77" i="16"/>
  <c r="FC77" i="16"/>
  <c r="FD77" i="16"/>
  <c r="BS77" i="16" s="1"/>
  <c r="BT77" i="16" s="1"/>
  <c r="BI78" i="16"/>
  <c r="BJ78" i="16" s="1"/>
  <c r="BL78" i="16"/>
  <c r="CF78" i="16"/>
  <c r="BN78" i="16"/>
  <c r="CG78" i="16"/>
  <c r="CH78" i="16"/>
  <c r="BP78" i="16"/>
  <c r="EU78" i="16"/>
  <c r="EV78" i="16"/>
  <c r="EW78" i="16"/>
  <c r="FA78" i="16"/>
  <c r="FB78" i="16" a="1"/>
  <c r="EX78" i="16" l="1"/>
  <c r="EY78" i="16"/>
  <c r="FB78" i="16"/>
  <c r="FC78" i="16"/>
  <c r="FD78" i="16"/>
  <c r="BS78" i="16" s="1"/>
  <c r="BT78" i="16" s="1"/>
  <c r="BI79" i="16"/>
  <c r="BJ79" i="16" s="1"/>
  <c r="BL79" i="16"/>
  <c r="CF79" i="16"/>
  <c r="BN79" i="16"/>
  <c r="CG79" i="16"/>
  <c r="CH79" i="16"/>
  <c r="BP79" i="16"/>
  <c r="EU79" i="16"/>
  <c r="EV79" i="16"/>
  <c r="EW79" i="16"/>
  <c r="FA79" i="16"/>
  <c r="FB79" i="16" a="1"/>
  <c r="EZ78" i="16" l="1"/>
  <c r="EX79" i="16"/>
  <c r="EY79" i="16"/>
  <c r="FB79" i="16"/>
  <c r="FC79" i="16"/>
  <c r="FD79" i="16"/>
  <c r="BS79" i="16" s="1"/>
  <c r="BT79" i="16" s="1"/>
  <c r="BI80" i="16"/>
  <c r="BJ80" i="16" s="1"/>
  <c r="BL80" i="16"/>
  <c r="CF80" i="16"/>
  <c r="BN80" i="16"/>
  <c r="CG80" i="16"/>
  <c r="CH80" i="16"/>
  <c r="BP80" i="16"/>
  <c r="EU80" i="16"/>
  <c r="EV80" i="16"/>
  <c r="EW80" i="16"/>
  <c r="FA80" i="16"/>
  <c r="FB80" i="16" a="1"/>
  <c r="EZ79" i="16" l="1"/>
  <c r="EY80" i="16"/>
  <c r="EX80" i="16"/>
  <c r="EZ80" i="16" s="1"/>
  <c r="FB80" i="16"/>
  <c r="FC80" i="16"/>
  <c r="FD80" i="16"/>
  <c r="BS80" i="16" s="1"/>
  <c r="BT80" i="16" s="1"/>
  <c r="BI81" i="16"/>
  <c r="BJ81" i="16" s="1"/>
  <c r="BL81" i="16"/>
  <c r="CF81" i="16"/>
  <c r="BN81" i="16"/>
  <c r="CG81" i="16"/>
  <c r="CH81" i="16"/>
  <c r="BP81" i="16"/>
  <c r="EU81" i="16"/>
  <c r="EV81" i="16"/>
  <c r="EW81" i="16"/>
  <c r="FA81" i="16"/>
  <c r="FB81" i="16" a="1"/>
  <c r="EY81" i="16" l="1"/>
  <c r="EX81" i="16"/>
  <c r="EZ81" i="16" s="1"/>
  <c r="FB81" i="16"/>
  <c r="FC81" i="16"/>
  <c r="FD81" i="16"/>
  <c r="BS81" i="16" s="1"/>
  <c r="BT81" i="16" s="1"/>
  <c r="BI82" i="16"/>
  <c r="BJ82" i="16" s="1"/>
  <c r="BL82" i="16"/>
  <c r="CF82" i="16"/>
  <c r="BN82" i="16"/>
  <c r="CG82" i="16"/>
  <c r="CH82" i="16"/>
  <c r="EU82" i="16"/>
  <c r="EV82" i="16"/>
  <c r="EW82" i="16"/>
  <c r="FA82" i="16"/>
  <c r="FB82" i="16" a="1"/>
  <c r="EY82" i="16" l="1"/>
  <c r="EX82" i="16"/>
  <c r="EZ82" i="16" s="1"/>
  <c r="BP82" i="16"/>
  <c r="FB82" i="16"/>
  <c r="FC82" i="16"/>
  <c r="FD82" i="16"/>
  <c r="BS82" i="16" s="1"/>
  <c r="BT82" i="16" s="1"/>
  <c r="BI83" i="16"/>
  <c r="BJ83" i="16" s="1"/>
  <c r="BL83" i="16"/>
  <c r="CF83" i="16"/>
  <c r="BN83" i="16"/>
  <c r="CG83" i="16"/>
  <c r="CH83" i="16"/>
  <c r="BP83" i="16"/>
  <c r="EU83" i="16"/>
  <c r="EV83" i="16"/>
  <c r="EW83" i="16"/>
  <c r="FA83" i="16"/>
  <c r="FB83" i="16" a="1"/>
  <c r="EY83" i="16" l="1"/>
  <c r="EX83" i="16"/>
  <c r="EZ83" i="16" s="1"/>
  <c r="FB83" i="16"/>
  <c r="FC83" i="16"/>
  <c r="FD83" i="16"/>
  <c r="BS83" i="16" s="1"/>
  <c r="BT83" i="16" s="1"/>
  <c r="BI84" i="16"/>
  <c r="BJ84" i="16" s="1"/>
  <c r="BL84" i="16"/>
  <c r="CF84" i="16"/>
  <c r="BN84" i="16"/>
  <c r="CG84" i="16"/>
  <c r="CH84" i="16"/>
  <c r="EU84" i="16"/>
  <c r="EV84" i="16"/>
  <c r="EW84" i="16"/>
  <c r="FA84" i="16"/>
  <c r="FB84" i="16" a="1"/>
  <c r="EX84" i="16" l="1"/>
  <c r="EY84" i="16"/>
  <c r="BP84" i="16"/>
  <c r="FB84" i="16"/>
  <c r="FC84" i="16"/>
  <c r="FD84" i="16"/>
  <c r="BS84" i="16" s="1"/>
  <c r="BT84" i="16" s="1"/>
  <c r="BI85" i="16"/>
  <c r="BJ85" i="16" s="1"/>
  <c r="BL85" i="16"/>
  <c r="CF85" i="16"/>
  <c r="BN85" i="16"/>
  <c r="CG85" i="16"/>
  <c r="CH85" i="16"/>
  <c r="BP85" i="16"/>
  <c r="EU85" i="16"/>
  <c r="EV85" i="16"/>
  <c r="EW85" i="16"/>
  <c r="FA85" i="16"/>
  <c r="FB85" i="16" a="1"/>
  <c r="EX85" i="16" l="1"/>
  <c r="EZ84" i="16"/>
  <c r="EY85" i="16"/>
  <c r="FB85" i="16"/>
  <c r="FC85" i="16"/>
  <c r="FD85" i="16"/>
  <c r="BS85" i="16" s="1"/>
  <c r="BT85" i="16" s="1"/>
  <c r="BI86" i="16"/>
  <c r="BJ86" i="16" s="1"/>
  <c r="BL86" i="16"/>
  <c r="CF86" i="16"/>
  <c r="BN86" i="16"/>
  <c r="CG86" i="16"/>
  <c r="CH86" i="16"/>
  <c r="BP86" i="16"/>
  <c r="EU86" i="16"/>
  <c r="EV86" i="16"/>
  <c r="EW86" i="16"/>
  <c r="FA86" i="16"/>
  <c r="FB86" i="16" a="1"/>
  <c r="EZ85" i="16" l="1"/>
  <c r="EX86" i="16"/>
  <c r="EY86" i="16"/>
  <c r="FB86" i="16"/>
  <c r="FC86" i="16"/>
  <c r="FD86" i="16"/>
  <c r="BS86" i="16" s="1"/>
  <c r="BT86" i="16" s="1"/>
  <c r="BI87" i="16"/>
  <c r="BJ87" i="16" s="1"/>
  <c r="BL87" i="16"/>
  <c r="CF87" i="16"/>
  <c r="BN87" i="16"/>
  <c r="CG87" i="16"/>
  <c r="CH87" i="16"/>
  <c r="BP87" i="16"/>
  <c r="EU87" i="16"/>
  <c r="EV87" i="16"/>
  <c r="EW87" i="16"/>
  <c r="FA87" i="16"/>
  <c r="FB87" i="16" a="1"/>
  <c r="EX87" i="16" l="1"/>
  <c r="EZ86" i="16"/>
  <c r="EY87" i="16"/>
  <c r="FB87" i="16"/>
  <c r="FC87" i="16"/>
  <c r="FD87" i="16"/>
  <c r="BS87" i="16" s="1"/>
  <c r="BT87" i="16" s="1"/>
  <c r="BI88" i="16"/>
  <c r="BJ88" i="16" s="1"/>
  <c r="BL88" i="16"/>
  <c r="CF88" i="16"/>
  <c r="BN88" i="16"/>
  <c r="CG88" i="16"/>
  <c r="CH88" i="16"/>
  <c r="BP88" i="16"/>
  <c r="EU88" i="16"/>
  <c r="EV88" i="16"/>
  <c r="EW88" i="16"/>
  <c r="FA88" i="16"/>
  <c r="FB88" i="16" a="1"/>
  <c r="EZ87" i="16" l="1"/>
  <c r="EX88" i="16"/>
  <c r="EY88" i="16"/>
  <c r="FB88" i="16"/>
  <c r="FC88" i="16"/>
  <c r="FD88" i="16"/>
  <c r="BS88" i="16" s="1"/>
  <c r="BT88" i="16" s="1"/>
  <c r="BI89" i="16"/>
  <c r="BJ89" i="16" s="1"/>
  <c r="BL89" i="16"/>
  <c r="CF89" i="16"/>
  <c r="BN89" i="16"/>
  <c r="CG89" i="16"/>
  <c r="CH89" i="16"/>
  <c r="BP89" i="16"/>
  <c r="EU89" i="16"/>
  <c r="EV89" i="16"/>
  <c r="EW89" i="16"/>
  <c r="FA89" i="16"/>
  <c r="FB89" i="16" a="1"/>
  <c r="EZ88" i="16" l="1"/>
  <c r="EX89" i="16"/>
  <c r="EY89" i="16"/>
  <c r="FB89" i="16"/>
  <c r="FC89" i="16"/>
  <c r="FD89" i="16"/>
  <c r="BS89" i="16" s="1"/>
  <c r="BT89" i="16" s="1"/>
  <c r="BI90" i="16"/>
  <c r="BJ90" i="16" s="1"/>
  <c r="BL90" i="16"/>
  <c r="CF90" i="16"/>
  <c r="BN90" i="16"/>
  <c r="CG90" i="16"/>
  <c r="CH90" i="16"/>
  <c r="BP90" i="16"/>
  <c r="EU90" i="16"/>
  <c r="EV90" i="16"/>
  <c r="EW90" i="16"/>
  <c r="FA90" i="16"/>
  <c r="FB90" i="16" a="1"/>
  <c r="EZ89" i="16" l="1"/>
  <c r="EY90" i="16"/>
  <c r="EX90" i="16"/>
  <c r="EZ90" i="16" s="1"/>
  <c r="FB90" i="16"/>
  <c r="FC90" i="16"/>
  <c r="FD90" i="16"/>
  <c r="BS90" i="16" s="1"/>
  <c r="BT90" i="16" s="1"/>
  <c r="BI91" i="16"/>
  <c r="BJ91" i="16" s="1"/>
  <c r="BL91" i="16"/>
  <c r="CF91" i="16"/>
  <c r="BN91" i="16"/>
  <c r="CG91" i="16"/>
  <c r="CH91" i="16"/>
  <c r="BP91" i="16"/>
  <c r="EU91" i="16"/>
  <c r="EV91" i="16"/>
  <c r="EW91" i="16"/>
  <c r="FA91" i="16"/>
  <c r="FB91" i="16" a="1"/>
  <c r="EY91" i="16" l="1"/>
  <c r="EX91" i="16"/>
  <c r="EZ91" i="16" s="1"/>
  <c r="FB91" i="16"/>
  <c r="FC91" i="16"/>
  <c r="FD91" i="16"/>
  <c r="BS91" i="16" s="1"/>
  <c r="BT91" i="16" s="1"/>
  <c r="BI92" i="16"/>
  <c r="BJ92" i="16" s="1"/>
  <c r="BL92" i="16"/>
  <c r="CF92" i="16"/>
  <c r="BN92" i="16"/>
  <c r="CG92" i="16"/>
  <c r="CH92" i="16"/>
  <c r="BP92" i="16"/>
  <c r="EU92" i="16"/>
  <c r="EV92" i="16"/>
  <c r="EW92" i="16"/>
  <c r="FA92" i="16"/>
  <c r="FB92" i="16" a="1"/>
  <c r="EX92" i="16" l="1"/>
  <c r="EY92" i="16"/>
  <c r="FB92" i="16"/>
  <c r="FC92" i="16"/>
  <c r="FD92" i="16"/>
  <c r="BS92" i="16" s="1"/>
  <c r="BT92" i="16" s="1"/>
  <c r="BI93" i="16"/>
  <c r="BJ93" i="16" s="1"/>
  <c r="BL93" i="16"/>
  <c r="CF93" i="16"/>
  <c r="BN93" i="16"/>
  <c r="CG93" i="16"/>
  <c r="CH93" i="16"/>
  <c r="BP93" i="16"/>
  <c r="EU93" i="16"/>
  <c r="EV93" i="16"/>
  <c r="EW93" i="16"/>
  <c r="FA93" i="16"/>
  <c r="FB93" i="16" a="1"/>
  <c r="EZ92" i="16" l="1"/>
  <c r="EY93" i="16"/>
  <c r="EX93" i="16"/>
  <c r="EZ93" i="16" s="1"/>
  <c r="FB93" i="16"/>
  <c r="FC93" i="16"/>
  <c r="FD93" i="16"/>
  <c r="BS93" i="16" s="1"/>
  <c r="BT93" i="16" s="1"/>
  <c r="BI94" i="16"/>
  <c r="BJ94" i="16" s="1"/>
  <c r="BL94" i="16"/>
  <c r="CF94" i="16"/>
  <c r="BN94" i="16"/>
  <c r="CG94" i="16"/>
  <c r="CH94" i="16"/>
  <c r="BP94" i="16"/>
  <c r="EU94" i="16"/>
  <c r="EV94" i="16"/>
  <c r="EW94" i="16"/>
  <c r="FA94" i="16"/>
  <c r="FB94" i="16" a="1"/>
  <c r="EY94" i="16" l="1"/>
  <c r="EX94" i="16"/>
  <c r="EZ94" i="16" s="1"/>
  <c r="FB94" i="16"/>
  <c r="FC94" i="16"/>
  <c r="FD94" i="16"/>
  <c r="BS94" i="16" s="1"/>
  <c r="BT94" i="16" s="1"/>
  <c r="BI95" i="16"/>
  <c r="BJ95" i="16" s="1"/>
  <c r="BL95" i="16"/>
  <c r="CF95" i="16"/>
  <c r="BN95" i="16"/>
  <c r="CG95" i="16"/>
  <c r="CH95" i="16"/>
  <c r="BP95" i="16"/>
  <c r="EU95" i="16"/>
  <c r="EV95" i="16"/>
  <c r="EW95" i="16"/>
  <c r="FA95" i="16"/>
  <c r="FB95" i="16" a="1"/>
  <c r="EX95" i="16" l="1"/>
  <c r="EY95" i="16"/>
  <c r="FB95" i="16"/>
  <c r="FC95" i="16"/>
  <c r="FD95" i="16"/>
  <c r="BS95" i="16" s="1"/>
  <c r="BT95" i="16" s="1"/>
  <c r="BI96" i="16"/>
  <c r="BJ96" i="16" s="1"/>
  <c r="BL96" i="16"/>
  <c r="CF96" i="16"/>
  <c r="BN96" i="16"/>
  <c r="CG96" i="16"/>
  <c r="CH96" i="16"/>
  <c r="BP96" i="16"/>
  <c r="EU96" i="16"/>
  <c r="EV96" i="16"/>
  <c r="EW96" i="16"/>
  <c r="FA96" i="16"/>
  <c r="FB96" i="16" a="1"/>
  <c r="EZ95" i="16" l="1"/>
  <c r="EX96" i="16"/>
  <c r="EY96" i="16"/>
  <c r="FB96" i="16"/>
  <c r="FC96" i="16"/>
  <c r="FD96" i="16"/>
  <c r="BS96" i="16" s="1"/>
  <c r="BT96" i="16" s="1"/>
  <c r="BI97" i="16"/>
  <c r="BJ97" i="16" s="1"/>
  <c r="BL97" i="16"/>
  <c r="CF97" i="16"/>
  <c r="BN97" i="16"/>
  <c r="CG97" i="16"/>
  <c r="CH97" i="16"/>
  <c r="BP97" i="16"/>
  <c r="EU97" i="16"/>
  <c r="EV97" i="16"/>
  <c r="EW97" i="16"/>
  <c r="FA97" i="16"/>
  <c r="FB97" i="16" a="1"/>
  <c r="EZ96" i="16" l="1"/>
  <c r="EY97" i="16"/>
  <c r="EX97" i="16"/>
  <c r="EZ97" i="16" s="1"/>
  <c r="FB97" i="16"/>
  <c r="FC97" i="16"/>
  <c r="FD97" i="16"/>
  <c r="BS97" i="16" s="1"/>
  <c r="BT97" i="16" s="1"/>
  <c r="BI98" i="16"/>
  <c r="BJ98" i="16" s="1"/>
  <c r="BL98" i="16"/>
  <c r="CF98" i="16"/>
  <c r="BN98" i="16"/>
  <c r="CG98" i="16"/>
  <c r="CH98" i="16"/>
  <c r="BP98" i="16"/>
  <c r="EU98" i="16"/>
  <c r="EV98" i="16"/>
  <c r="EW98" i="16"/>
  <c r="FA98" i="16"/>
  <c r="FB98" i="16" a="1"/>
  <c r="EX98" i="16" l="1"/>
  <c r="EY98" i="16"/>
  <c r="FB98" i="16"/>
  <c r="FC98" i="16"/>
  <c r="FD98" i="16"/>
  <c r="BS98" i="16" s="1"/>
  <c r="BT98" i="16" s="1"/>
  <c r="BI99" i="16"/>
  <c r="BJ99" i="16" s="1"/>
  <c r="BL99" i="16"/>
  <c r="CF99" i="16"/>
  <c r="BN99" i="16"/>
  <c r="CG99" i="16"/>
  <c r="CH99" i="16"/>
  <c r="BP99" i="16"/>
  <c r="EU99" i="16"/>
  <c r="EV99" i="16"/>
  <c r="EW99" i="16"/>
  <c r="FA99" i="16"/>
  <c r="FB99" i="16" a="1"/>
  <c r="EX99" i="16" l="1"/>
  <c r="EY99" i="16"/>
  <c r="EZ98" i="16"/>
  <c r="FB99" i="16"/>
  <c r="FC99" i="16"/>
  <c r="FD99" i="16"/>
  <c r="BS99" i="16" s="1"/>
  <c r="BT99" i="16" s="1"/>
  <c r="BI100" i="16"/>
  <c r="BJ100" i="16" s="1"/>
  <c r="BL100" i="16"/>
  <c r="CF100" i="16"/>
  <c r="BN100" i="16"/>
  <c r="CG100" i="16"/>
  <c r="CH100" i="16"/>
  <c r="BP100" i="16"/>
  <c r="EU100" i="16"/>
  <c r="EV100" i="16"/>
  <c r="EW100" i="16"/>
  <c r="FA100" i="16"/>
  <c r="FB100" i="16" a="1"/>
  <c r="EZ99" i="16" l="1"/>
  <c r="EX100" i="16"/>
  <c r="EY100" i="16"/>
  <c r="FB100" i="16"/>
  <c r="FC100" i="16"/>
  <c r="FD100" i="16"/>
  <c r="BS100" i="16" s="1"/>
  <c r="BT100" i="16" s="1"/>
  <c r="BI101" i="16"/>
  <c r="BJ101" i="16" s="1"/>
  <c r="BL101" i="16"/>
  <c r="CF101" i="16"/>
  <c r="BN101" i="16"/>
  <c r="CG101" i="16"/>
  <c r="CH101" i="16"/>
  <c r="BP101" i="16"/>
  <c r="EU101" i="16"/>
  <c r="EV101" i="16"/>
  <c r="EW101" i="16"/>
  <c r="FA101" i="16"/>
  <c r="FB101" i="16" a="1"/>
  <c r="EZ100" i="16" l="1"/>
  <c r="EY101" i="16"/>
  <c r="EX101" i="16"/>
  <c r="EZ101" i="16" s="1"/>
  <c r="FB101" i="16"/>
  <c r="FC101" i="16"/>
  <c r="FD101" i="16"/>
  <c r="BS101" i="16" s="1"/>
  <c r="BT101" i="16" s="1"/>
  <c r="BI102" i="16"/>
  <c r="BJ102" i="16" s="1"/>
  <c r="BL102" i="16"/>
  <c r="CF102" i="16"/>
  <c r="BN102" i="16"/>
  <c r="CG102" i="16"/>
  <c r="CH102" i="16"/>
  <c r="BP102" i="16"/>
  <c r="EU102" i="16"/>
  <c r="EV102" i="16"/>
  <c r="EW102" i="16"/>
  <c r="FA102" i="16"/>
  <c r="FB102" i="16" a="1"/>
  <c r="EX102" i="16" l="1"/>
  <c r="EY102" i="16"/>
  <c r="FB102" i="16"/>
  <c r="FC102" i="16"/>
  <c r="FD102" i="16"/>
  <c r="BS102" i="16" s="1"/>
  <c r="BT102" i="16" s="1"/>
  <c r="BI103" i="16"/>
  <c r="BJ103" i="16" s="1"/>
  <c r="BL103" i="16"/>
  <c r="CF103" i="16"/>
  <c r="BN103" i="16"/>
  <c r="CG103" i="16"/>
  <c r="CH103" i="16"/>
  <c r="BP103" i="16"/>
  <c r="EU103" i="16"/>
  <c r="EV103" i="16"/>
  <c r="EW103" i="16"/>
  <c r="FA103" i="16"/>
  <c r="FB103" i="16" a="1"/>
  <c r="EX103" i="16" l="1"/>
  <c r="EZ102" i="16"/>
  <c r="EY103" i="16"/>
  <c r="FB103" i="16"/>
  <c r="FC103" i="16"/>
  <c r="FD103" i="16"/>
  <c r="BS103" i="16" s="1"/>
  <c r="BT103" i="16" s="1"/>
  <c r="BI104" i="16"/>
  <c r="BJ104" i="16" s="1"/>
  <c r="BL104" i="16"/>
  <c r="CF104" i="16"/>
  <c r="BN104" i="16"/>
  <c r="CG104" i="16"/>
  <c r="CH104" i="16"/>
  <c r="BP104" i="16"/>
  <c r="EU104" i="16"/>
  <c r="EV104" i="16"/>
  <c r="EW104" i="16"/>
  <c r="FA104" i="16"/>
  <c r="FB104" i="16" a="1"/>
  <c r="EZ103" i="16" l="1"/>
  <c r="EX104" i="16"/>
  <c r="EY104" i="16"/>
  <c r="FB104" i="16"/>
  <c r="FC104" i="16"/>
  <c r="FD104" i="16"/>
  <c r="BS104" i="16" s="1"/>
  <c r="BT104" i="16" s="1"/>
  <c r="BI105" i="16"/>
  <c r="BJ105" i="16" s="1"/>
  <c r="BL105" i="16"/>
  <c r="CF105" i="16"/>
  <c r="BN105" i="16"/>
  <c r="CG105" i="16"/>
  <c r="CH105" i="16"/>
  <c r="EU105" i="16"/>
  <c r="EV105" i="16"/>
  <c r="EW105" i="16"/>
  <c r="FA105" i="16"/>
  <c r="FB105" i="16" a="1"/>
  <c r="EX105" i="16" l="1"/>
  <c r="EZ104" i="16"/>
  <c r="EY105" i="16"/>
  <c r="BP105" i="16"/>
  <c r="FB105" i="16"/>
  <c r="FC105" i="16"/>
  <c r="FD105" i="16"/>
  <c r="BS105" i="16" s="1"/>
  <c r="BT105" i="16" s="1"/>
  <c r="BI106" i="16"/>
  <c r="BJ106" i="16" s="1"/>
  <c r="BL106" i="16"/>
  <c r="CF106" i="16"/>
  <c r="BN106" i="16"/>
  <c r="CG106" i="16"/>
  <c r="CH106" i="16"/>
  <c r="EU106" i="16"/>
  <c r="EV106" i="16"/>
  <c r="EW106" i="16"/>
  <c r="FA106" i="16"/>
  <c r="FB106" i="16" a="1"/>
  <c r="EZ105" i="16" l="1"/>
  <c r="EY106" i="16"/>
  <c r="EX106" i="16"/>
  <c r="EZ106" i="16" s="1"/>
  <c r="BP106" i="16"/>
  <c r="FB106" i="16"/>
  <c r="FC106" i="16"/>
  <c r="FD106" i="16"/>
  <c r="BS106" i="16" s="1"/>
  <c r="BT106" i="16" s="1"/>
  <c r="BI107" i="16"/>
  <c r="BJ107" i="16" s="1"/>
  <c r="BL107" i="16"/>
  <c r="CF107" i="16"/>
  <c r="BN107" i="16"/>
  <c r="CG107" i="16"/>
  <c r="CH107" i="16"/>
  <c r="BP107" i="16"/>
  <c r="EU107" i="16"/>
  <c r="EV107" i="16"/>
  <c r="EW107" i="16"/>
  <c r="FA107" i="16"/>
  <c r="FB107" i="16" a="1"/>
  <c r="EX107" i="16" l="1"/>
  <c r="EZ107" i="16" s="1"/>
  <c r="EY107" i="16"/>
  <c r="FB107" i="16"/>
  <c r="FC107" i="16"/>
  <c r="FD107" i="16"/>
  <c r="BS107" i="16" s="1"/>
  <c r="BT107" i="16" s="1"/>
  <c r="BI108" i="16"/>
  <c r="BJ108" i="16" s="1"/>
  <c r="BL108" i="16"/>
  <c r="CF108" i="16"/>
  <c r="BN108" i="16"/>
  <c r="CG108" i="16"/>
  <c r="CH108" i="16"/>
  <c r="BP108" i="16"/>
  <c r="EU108" i="16"/>
  <c r="EV108" i="16"/>
  <c r="EW108" i="16"/>
  <c r="FA108" i="16"/>
  <c r="FB108" i="16" a="1"/>
  <c r="EY108" i="16" l="1"/>
  <c r="EX108" i="16"/>
  <c r="FB108" i="16"/>
  <c r="FC108" i="16"/>
  <c r="FD108" i="16"/>
  <c r="BS108" i="16" s="1"/>
  <c r="BT108" i="16" s="1"/>
  <c r="BI109" i="16"/>
  <c r="BJ109" i="16" s="1"/>
  <c r="BL109" i="16"/>
  <c r="CF109" i="16"/>
  <c r="BN109" i="16"/>
  <c r="CG109" i="16"/>
  <c r="CH109" i="16"/>
  <c r="BP109" i="16"/>
  <c r="EU109" i="16"/>
  <c r="EV109" i="16"/>
  <c r="EW109" i="16"/>
  <c r="FA109" i="16"/>
  <c r="FB109" i="16" a="1"/>
  <c r="EZ108" i="16" l="1"/>
  <c r="EX109" i="16"/>
  <c r="EZ109" i="16" s="1"/>
  <c r="EY109" i="16"/>
  <c r="FB109" i="16"/>
  <c r="FC109" i="16"/>
  <c r="FD109" i="16"/>
  <c r="BS109" i="16" s="1"/>
  <c r="BT109" i="16" s="1"/>
  <c r="BI110" i="16"/>
  <c r="BJ110" i="16" s="1"/>
  <c r="BL110" i="16"/>
  <c r="CF110" i="16"/>
  <c r="BN110" i="16"/>
  <c r="CG110" i="16"/>
  <c r="CH110" i="16"/>
  <c r="BP110" i="16"/>
  <c r="EU110" i="16"/>
  <c r="EV110" i="16"/>
  <c r="EW110" i="16"/>
  <c r="FA110" i="16"/>
  <c r="FB110" i="16" a="1"/>
  <c r="EX110" i="16" l="1"/>
  <c r="EY110" i="16"/>
  <c r="FB110" i="16"/>
  <c r="FC110" i="16"/>
  <c r="FD110" i="16"/>
  <c r="BS110" i="16" s="1"/>
  <c r="BT110" i="16" s="1"/>
  <c r="BI111" i="16"/>
  <c r="BJ111" i="16" s="1"/>
  <c r="BL111" i="16"/>
  <c r="CF111" i="16"/>
  <c r="BN111" i="16"/>
  <c r="CG111" i="16"/>
  <c r="CH111" i="16"/>
  <c r="BP111" i="16"/>
  <c r="EU111" i="16"/>
  <c r="EV111" i="16"/>
  <c r="EW111" i="16"/>
  <c r="FA111" i="16"/>
  <c r="FB111" i="16" a="1"/>
  <c r="EZ110" i="16" l="1"/>
  <c r="EY111" i="16"/>
  <c r="EX111" i="16"/>
  <c r="EZ111" i="16" s="1"/>
  <c r="FB111" i="16"/>
  <c r="FC111" i="16"/>
  <c r="FD111" i="16"/>
  <c r="BS111" i="16" s="1"/>
  <c r="BT111" i="16" s="1"/>
  <c r="BI112" i="16"/>
  <c r="BJ112" i="16" s="1"/>
  <c r="BL112" i="16"/>
  <c r="CF112" i="16"/>
  <c r="BN112" i="16"/>
  <c r="CG112" i="16"/>
  <c r="CH112" i="16"/>
  <c r="BP112" i="16"/>
  <c r="EU112" i="16"/>
  <c r="EV112" i="16"/>
  <c r="EW112" i="16"/>
  <c r="FA112" i="16"/>
  <c r="FB112" i="16" a="1"/>
  <c r="EX112" i="16" l="1"/>
  <c r="EY112" i="16"/>
  <c r="FB112" i="16"/>
  <c r="FC112" i="16"/>
  <c r="FD112" i="16"/>
  <c r="BS112" i="16" s="1"/>
  <c r="BT112" i="16" s="1"/>
  <c r="BI113" i="16"/>
  <c r="BJ113" i="16" s="1"/>
  <c r="BL113" i="16"/>
  <c r="CF113" i="16"/>
  <c r="BN113" i="16"/>
  <c r="CG113" i="16"/>
  <c r="CH113" i="16"/>
  <c r="BP113" i="16"/>
  <c r="EU113" i="16"/>
  <c r="EV113" i="16"/>
  <c r="EW113" i="16"/>
  <c r="FA113" i="16"/>
  <c r="FB113" i="16" a="1"/>
  <c r="EZ112" i="16" l="1"/>
  <c r="EX113" i="16"/>
  <c r="EY113" i="16"/>
  <c r="FB113" i="16"/>
  <c r="FC113" i="16"/>
  <c r="FD113" i="16"/>
  <c r="BS113" i="16" s="1"/>
  <c r="BT113" i="16" s="1"/>
  <c r="BI114" i="16"/>
  <c r="BJ114" i="16" s="1"/>
  <c r="BL114" i="16"/>
  <c r="CF114" i="16"/>
  <c r="BN114" i="16"/>
  <c r="CG114" i="16"/>
  <c r="CH114" i="16"/>
  <c r="BP114" i="16"/>
  <c r="EU114" i="16"/>
  <c r="EV114" i="16"/>
  <c r="EW114" i="16"/>
  <c r="FA114" i="16"/>
  <c r="FB114" i="16" a="1"/>
  <c r="EZ113" i="16" l="1"/>
  <c r="EX114" i="16"/>
  <c r="EY114" i="16"/>
  <c r="FB114" i="16"/>
  <c r="FC114" i="16"/>
  <c r="FD114" i="16"/>
  <c r="BS114" i="16" s="1"/>
  <c r="BT114" i="16" s="1"/>
  <c r="BI115" i="16"/>
  <c r="BJ115" i="16" s="1"/>
  <c r="BL115" i="16"/>
  <c r="CF115" i="16"/>
  <c r="BN115" i="16"/>
  <c r="CG115" i="16"/>
  <c r="CH115" i="16"/>
  <c r="BP115" i="16"/>
  <c r="EU115" i="16"/>
  <c r="EV115" i="16"/>
  <c r="EW115" i="16"/>
  <c r="FA115" i="16"/>
  <c r="FB115" i="16" a="1"/>
  <c r="EZ114" i="16" l="1"/>
  <c r="EY115" i="16"/>
  <c r="EX115" i="16"/>
  <c r="EZ115" i="16" s="1"/>
  <c r="FB115" i="16"/>
  <c r="FC115" i="16"/>
  <c r="FD115" i="16"/>
  <c r="BS115" i="16" s="1"/>
  <c r="BT115" i="16" s="1"/>
  <c r="BI116" i="16"/>
  <c r="BJ116" i="16" s="1"/>
  <c r="BL116" i="16"/>
  <c r="CF116" i="16"/>
  <c r="BN116" i="16"/>
  <c r="CG116" i="16"/>
  <c r="CH116" i="16"/>
  <c r="BP116" i="16"/>
  <c r="EU116" i="16"/>
  <c r="EV116" i="16"/>
  <c r="EW116" i="16"/>
  <c r="FA116" i="16"/>
  <c r="FB116" i="16" a="1"/>
  <c r="EX116" i="16" l="1"/>
  <c r="EY116" i="16"/>
  <c r="FB116" i="16"/>
  <c r="FC116" i="16"/>
  <c r="FD116" i="16"/>
  <c r="BS116" i="16" s="1"/>
  <c r="BT116" i="16" s="1"/>
  <c r="BI117" i="16"/>
  <c r="BJ117" i="16" s="1"/>
  <c r="BL117" i="16"/>
  <c r="CF117" i="16"/>
  <c r="BN117" i="16"/>
  <c r="CG117" i="16"/>
  <c r="CH117" i="16"/>
  <c r="BP117" i="16"/>
  <c r="EU117" i="16"/>
  <c r="EV117" i="16"/>
  <c r="EW117" i="16"/>
  <c r="FA117" i="16"/>
  <c r="FB117" i="16" a="1"/>
  <c r="EZ116" i="16" l="1"/>
  <c r="EX117" i="16"/>
  <c r="EY117" i="16"/>
  <c r="FB117" i="16"/>
  <c r="FC117" i="16"/>
  <c r="FD117" i="16"/>
  <c r="BS117" i="16" s="1"/>
  <c r="BT117" i="16" s="1"/>
  <c r="BI118" i="16"/>
  <c r="BJ118" i="16" s="1"/>
  <c r="BL118" i="16"/>
  <c r="CF118" i="16"/>
  <c r="BN118" i="16"/>
  <c r="CG118" i="16"/>
  <c r="CH118" i="16"/>
  <c r="EU118" i="16"/>
  <c r="EV118" i="16"/>
  <c r="EW118" i="16"/>
  <c r="FA118" i="16"/>
  <c r="FB118" i="16" a="1"/>
  <c r="EX118" i="16" l="1"/>
  <c r="EZ117" i="16"/>
  <c r="EY118" i="16"/>
  <c r="BP118" i="16"/>
  <c r="FB118" i="16"/>
  <c r="FC118" i="16"/>
  <c r="FD118" i="16"/>
  <c r="BS118" i="16" s="1"/>
  <c r="BT118" i="16" s="1"/>
  <c r="BI119" i="16"/>
  <c r="BJ119" i="16" s="1"/>
  <c r="BL119" i="16"/>
  <c r="CF119" i="16"/>
  <c r="BN119" i="16"/>
  <c r="CG119" i="16"/>
  <c r="CH119" i="16"/>
  <c r="BP119" i="16"/>
  <c r="EU119" i="16"/>
  <c r="EV119" i="16"/>
  <c r="EW119" i="16"/>
  <c r="FA119" i="16"/>
  <c r="FB119" i="16" a="1"/>
  <c r="EZ118" i="16" l="1"/>
  <c r="EX119" i="16"/>
  <c r="EY119" i="16"/>
  <c r="FB119" i="16"/>
  <c r="FC119" i="16"/>
  <c r="FD119" i="16"/>
  <c r="BS119" i="16" s="1"/>
  <c r="BT119" i="16" s="1"/>
  <c r="BI120" i="16"/>
  <c r="BJ120" i="16" s="1"/>
  <c r="BL120" i="16"/>
  <c r="CF120" i="16"/>
  <c r="BN120" i="16"/>
  <c r="CG120" i="16"/>
  <c r="CH120" i="16"/>
  <c r="EU120" i="16"/>
  <c r="EV120" i="16"/>
  <c r="EW120" i="16"/>
  <c r="FA120" i="16"/>
  <c r="FB120" i="16" a="1"/>
  <c r="EZ119" i="16" l="1"/>
  <c r="EX120" i="16"/>
  <c r="EY120" i="16"/>
  <c r="BP120" i="16"/>
  <c r="FB120" i="16"/>
  <c r="FC120" i="16"/>
  <c r="FD120" i="16"/>
  <c r="BS120" i="16" s="1"/>
  <c r="BT120" i="16" s="1"/>
  <c r="BI121" i="16"/>
  <c r="BJ121" i="16" s="1"/>
  <c r="BL121" i="16"/>
  <c r="CF121" i="16"/>
  <c r="BN121" i="16"/>
  <c r="CG121" i="16"/>
  <c r="CH121" i="16"/>
  <c r="BP121" i="16"/>
  <c r="EU121" i="16"/>
  <c r="EV121" i="16"/>
  <c r="EW121" i="16"/>
  <c r="FA121" i="16"/>
  <c r="FB121" i="16" a="1"/>
  <c r="EX121" i="16" l="1"/>
  <c r="EZ120" i="16"/>
  <c r="EY121" i="16"/>
  <c r="FB121" i="16"/>
  <c r="FC121" i="16"/>
  <c r="FD121" i="16"/>
  <c r="BS121" i="16" s="1"/>
  <c r="BT121" i="16" s="1"/>
  <c r="BI122" i="16"/>
  <c r="BJ122" i="16" s="1"/>
  <c r="BL122" i="16"/>
  <c r="CF122" i="16"/>
  <c r="BN122" i="16"/>
  <c r="CG122" i="16"/>
  <c r="CH122" i="16"/>
  <c r="BP122" i="16"/>
  <c r="EU122" i="16"/>
  <c r="EV122" i="16"/>
  <c r="EW122" i="16"/>
  <c r="FA122" i="16"/>
  <c r="FB122" i="16" a="1"/>
  <c r="EZ121" i="16" l="1"/>
  <c r="EY122" i="16"/>
  <c r="EX122" i="16"/>
  <c r="EZ122" i="16" s="1"/>
  <c r="FB122" i="16"/>
  <c r="FC122" i="16"/>
  <c r="FD122" i="16"/>
  <c r="BS122" i="16" s="1"/>
  <c r="BT122" i="16" s="1"/>
  <c r="BI123" i="16"/>
  <c r="BJ123" i="16" s="1"/>
  <c r="BL123" i="16"/>
  <c r="CF123" i="16"/>
  <c r="BN123" i="16"/>
  <c r="CG123" i="16"/>
  <c r="CH123" i="16"/>
  <c r="BP123" i="16"/>
  <c r="EU123" i="16"/>
  <c r="EV123" i="16"/>
  <c r="EW123" i="16"/>
  <c r="FA123" i="16"/>
  <c r="FB123" i="16" a="1"/>
  <c r="EY123" i="16" l="1"/>
  <c r="EX123" i="16"/>
  <c r="EZ123" i="16" s="1"/>
  <c r="FB123" i="16"/>
  <c r="FC123" i="16"/>
  <c r="FD123" i="16"/>
  <c r="BS123" i="16" s="1"/>
  <c r="BT123" i="16" s="1"/>
  <c r="BI124" i="16"/>
  <c r="BJ124" i="16" s="1"/>
  <c r="BL124" i="16"/>
  <c r="CF124" i="16"/>
  <c r="BN124" i="16"/>
  <c r="CG124" i="16"/>
  <c r="CH124" i="16"/>
  <c r="BP124" i="16"/>
  <c r="EU124" i="16"/>
  <c r="EV124" i="16"/>
  <c r="EW124" i="16"/>
  <c r="FA124" i="16"/>
  <c r="FB124" i="16" a="1"/>
  <c r="EY124" i="16" l="1"/>
  <c r="EX124" i="16"/>
  <c r="EZ124" i="16" s="1"/>
  <c r="FB124" i="16"/>
  <c r="FC124" i="16"/>
  <c r="FD124" i="16"/>
  <c r="BS124" i="16" s="1"/>
  <c r="BT124" i="16" s="1"/>
  <c r="BI125" i="16"/>
  <c r="BJ125" i="16" s="1"/>
  <c r="BL125" i="16"/>
  <c r="CF125" i="16"/>
  <c r="BN125" i="16"/>
  <c r="CG125" i="16"/>
  <c r="CH125" i="16"/>
  <c r="BP125" i="16"/>
  <c r="EU125" i="16"/>
  <c r="EV125" i="16"/>
  <c r="EW125" i="16"/>
  <c r="FA125" i="16"/>
  <c r="FB125" i="16" a="1"/>
  <c r="EX125" i="16" l="1"/>
  <c r="EY125" i="16"/>
  <c r="FB125" i="16"/>
  <c r="FC125" i="16"/>
  <c r="FD125" i="16"/>
  <c r="BS125" i="16" s="1"/>
  <c r="BT125" i="16" s="1"/>
  <c r="BI126" i="16"/>
  <c r="BJ126" i="16" s="1"/>
  <c r="BL126" i="16"/>
  <c r="CF126" i="16"/>
  <c r="BN126" i="16"/>
  <c r="CG126" i="16"/>
  <c r="CH126" i="16"/>
  <c r="BP126" i="16"/>
  <c r="EU126" i="16"/>
  <c r="EV126" i="16"/>
  <c r="EW126" i="16"/>
  <c r="FA126" i="16"/>
  <c r="FB126" i="16" a="1"/>
  <c r="EZ125" i="16" l="1"/>
  <c r="EX126" i="16"/>
  <c r="EY126" i="16"/>
  <c r="FB126" i="16"/>
  <c r="FC126" i="16"/>
  <c r="FD126" i="16"/>
  <c r="BS126" i="16" s="1"/>
  <c r="BT126" i="16" s="1"/>
  <c r="BI127" i="16"/>
  <c r="BJ127" i="16" s="1"/>
  <c r="BL127" i="16"/>
  <c r="CF127" i="16"/>
  <c r="BN127" i="16"/>
  <c r="CG127" i="16"/>
  <c r="CH127" i="16"/>
  <c r="BP127" i="16"/>
  <c r="EU127" i="16"/>
  <c r="EV127" i="16"/>
  <c r="EW127" i="16"/>
  <c r="FA127" i="16"/>
  <c r="FB127" i="16" a="1"/>
  <c r="EX127" i="16" l="1"/>
  <c r="EZ126" i="16"/>
  <c r="EY127" i="16"/>
  <c r="FB127" i="16"/>
  <c r="FC127" i="16"/>
  <c r="FD127" i="16"/>
  <c r="BS127" i="16" s="1"/>
  <c r="BT127" i="16" s="1"/>
  <c r="BI128" i="16"/>
  <c r="BJ128" i="16" s="1"/>
  <c r="BL128" i="16"/>
  <c r="CF128" i="16"/>
  <c r="BN128" i="16"/>
  <c r="CG128" i="16"/>
  <c r="CH128" i="16"/>
  <c r="BP128" i="16"/>
  <c r="EU128" i="16"/>
  <c r="EV128" i="16"/>
  <c r="EW128" i="16"/>
  <c r="FA128" i="16"/>
  <c r="FB128" i="16" a="1"/>
  <c r="EZ127" i="16" l="1"/>
  <c r="EX128" i="16"/>
  <c r="EY128" i="16"/>
  <c r="FB128" i="16"/>
  <c r="FC128" i="16"/>
  <c r="FD128" i="16"/>
  <c r="BS128" i="16" s="1"/>
  <c r="BT128" i="16" s="1"/>
  <c r="BI129" i="16"/>
  <c r="BJ129" i="16" s="1"/>
  <c r="BL129" i="16"/>
  <c r="CF129" i="16"/>
  <c r="BN129" i="16"/>
  <c r="CG129" i="16"/>
  <c r="CH129" i="16"/>
  <c r="BP129" i="16"/>
  <c r="EU129" i="16"/>
  <c r="EV129" i="16"/>
  <c r="EW129" i="16"/>
  <c r="FA129" i="16"/>
  <c r="FB129" i="16" a="1"/>
  <c r="EY129" i="16" l="1"/>
  <c r="EZ128" i="16"/>
  <c r="EX129" i="16"/>
  <c r="EZ129" i="16" s="1"/>
  <c r="FB129" i="16"/>
  <c r="FC129" i="16"/>
  <c r="FD129" i="16"/>
  <c r="BS129" i="16" s="1"/>
  <c r="BT129" i="16" s="1"/>
  <c r="BI130" i="16"/>
  <c r="BJ130" i="16" s="1"/>
  <c r="BL130" i="16"/>
  <c r="CF130" i="16"/>
  <c r="BN130" i="16"/>
  <c r="CG130" i="16"/>
  <c r="CH130" i="16"/>
  <c r="BP130" i="16"/>
  <c r="EU130" i="16"/>
  <c r="EV130" i="16"/>
  <c r="EW130" i="16"/>
  <c r="FA130" i="16"/>
  <c r="FB130" i="16" a="1"/>
  <c r="EX130" i="16" l="1"/>
  <c r="EZ130" i="16" s="1"/>
  <c r="EY130" i="16"/>
  <c r="FB130" i="16"/>
  <c r="FC130" i="16"/>
  <c r="FD130" i="16"/>
  <c r="BS130" i="16" s="1"/>
  <c r="BT130" i="16" s="1"/>
  <c r="BI131" i="16"/>
  <c r="BJ131" i="16" s="1"/>
  <c r="BL131" i="16"/>
  <c r="CF131" i="16"/>
  <c r="BN131" i="16"/>
  <c r="CG131" i="16"/>
  <c r="CH131" i="16"/>
  <c r="BP131" i="16"/>
  <c r="EU131" i="16"/>
  <c r="EV131" i="16"/>
  <c r="EW131" i="16"/>
  <c r="FA131" i="16"/>
  <c r="FB131" i="16" a="1"/>
  <c r="EY131" i="16" l="1"/>
  <c r="EX131" i="16"/>
  <c r="FB131" i="16"/>
  <c r="FC131" i="16"/>
  <c r="FD131" i="16"/>
  <c r="BS131" i="16" s="1"/>
  <c r="BT131" i="16" s="1"/>
  <c r="BI132" i="16"/>
  <c r="BJ132" i="16" s="1"/>
  <c r="BL132" i="16"/>
  <c r="CF132" i="16"/>
  <c r="BN132" i="16"/>
  <c r="CG132" i="16"/>
  <c r="CH132" i="16"/>
  <c r="BP132" i="16"/>
  <c r="EU132" i="16"/>
  <c r="EV132" i="16"/>
  <c r="EW132" i="16"/>
  <c r="FA132" i="16"/>
  <c r="FB132" i="16" a="1"/>
  <c r="EY132" i="16" l="1"/>
  <c r="EZ131" i="16"/>
  <c r="EX132" i="16"/>
  <c r="EZ132" i="16" s="1"/>
  <c r="FB132" i="16"/>
  <c r="FC132" i="16"/>
  <c r="FD132" i="16"/>
  <c r="BS132" i="16" s="1"/>
  <c r="BT132" i="16" s="1"/>
  <c r="BI133" i="16"/>
  <c r="BJ133" i="16" s="1"/>
  <c r="BL133" i="16"/>
  <c r="CF133" i="16"/>
  <c r="BN133" i="16"/>
  <c r="CG133" i="16"/>
  <c r="CH133" i="16"/>
  <c r="EU133" i="16"/>
  <c r="EV133" i="16"/>
  <c r="EW133" i="16"/>
  <c r="FA133" i="16"/>
  <c r="FB133" i="16" a="1"/>
  <c r="EX133" i="16" l="1"/>
  <c r="BP133" i="16"/>
  <c r="EY133" i="16"/>
  <c r="FB133" i="16"/>
  <c r="FC133" i="16"/>
  <c r="FD133" i="16"/>
  <c r="BS133" i="16" s="1"/>
  <c r="BT133" i="16" s="1"/>
  <c r="BI134" i="16"/>
  <c r="BJ134" i="16" s="1"/>
  <c r="BL134" i="16"/>
  <c r="CF134" i="16"/>
  <c r="BN134" i="16"/>
  <c r="CG134" i="16"/>
  <c r="CH134" i="16"/>
  <c r="BP134" i="16"/>
  <c r="EU134" i="16"/>
  <c r="EV134" i="16"/>
  <c r="EW134" i="16"/>
  <c r="FA134" i="16"/>
  <c r="FB134" i="16" a="1"/>
  <c r="EZ133" i="16" l="1"/>
  <c r="EY134" i="16"/>
  <c r="EX134" i="16"/>
  <c r="EZ134" i="16" s="1"/>
  <c r="FB134" i="16"/>
  <c r="FC134" i="16"/>
  <c r="FD134" i="16"/>
  <c r="BS134" i="16" s="1"/>
  <c r="BT134" i="16" s="1"/>
  <c r="BI135" i="16"/>
  <c r="BJ135" i="16" s="1"/>
  <c r="BL135" i="16"/>
  <c r="CF135" i="16"/>
  <c r="BN135" i="16"/>
  <c r="CG135" i="16"/>
  <c r="CH135" i="16"/>
  <c r="BP135" i="16"/>
  <c r="EU135" i="16"/>
  <c r="EV135" i="16"/>
  <c r="EW135" i="16"/>
  <c r="FA135" i="16"/>
  <c r="FB135" i="16" a="1"/>
  <c r="EX135" i="16" l="1"/>
  <c r="EY135" i="16"/>
  <c r="FB135" i="16"/>
  <c r="FC135" i="16"/>
  <c r="FD135" i="16"/>
  <c r="BS135" i="16" s="1"/>
  <c r="BT135" i="16" s="1"/>
  <c r="BI136" i="16"/>
  <c r="BJ136" i="16" s="1"/>
  <c r="BL136" i="16"/>
  <c r="CF136" i="16"/>
  <c r="BN136" i="16"/>
  <c r="CG136" i="16"/>
  <c r="CH136" i="16"/>
  <c r="BP136" i="16"/>
  <c r="EU136" i="16"/>
  <c r="EV136" i="16"/>
  <c r="EW136" i="16"/>
  <c r="FA136" i="16"/>
  <c r="FB136" i="16" a="1"/>
  <c r="EZ135" i="16" l="1"/>
  <c r="EX136" i="16"/>
  <c r="EY136" i="16"/>
  <c r="FB136" i="16"/>
  <c r="FC136" i="16"/>
  <c r="FD136" i="16"/>
  <c r="BS136" i="16" s="1"/>
  <c r="BT136" i="16" s="1"/>
  <c r="BI137" i="16"/>
  <c r="BJ137" i="16" s="1"/>
  <c r="BL137" i="16"/>
  <c r="CF137" i="16"/>
  <c r="BN137" i="16"/>
  <c r="CG137" i="16"/>
  <c r="CH137" i="16"/>
  <c r="BP137" i="16"/>
  <c r="EU137" i="16"/>
  <c r="EV137" i="16"/>
  <c r="EW137" i="16"/>
  <c r="FA137" i="16"/>
  <c r="FB137" i="16" a="1"/>
  <c r="EX137" i="16" l="1"/>
  <c r="EZ137" i="16" s="1"/>
  <c r="EZ136" i="16"/>
  <c r="EY137" i="16"/>
  <c r="FB137" i="16"/>
  <c r="FC137" i="16"/>
  <c r="FD137" i="16"/>
  <c r="BS137" i="16" s="1"/>
  <c r="BT137" i="16" s="1"/>
  <c r="BI138" i="16"/>
  <c r="BJ138" i="16" s="1"/>
  <c r="BL138" i="16"/>
  <c r="CF138" i="16"/>
  <c r="BN138" i="16"/>
  <c r="CG138" i="16"/>
  <c r="CH138" i="16"/>
  <c r="BP138" i="16"/>
  <c r="EU138" i="16"/>
  <c r="EV138" i="16"/>
  <c r="EW138" i="16"/>
  <c r="FA138" i="16"/>
  <c r="FB138" i="16" a="1"/>
  <c r="EX138" i="16" l="1"/>
  <c r="EY138" i="16"/>
  <c r="FB138" i="16"/>
  <c r="FC138" i="16"/>
  <c r="FD138" i="16"/>
  <c r="BS138" i="16" s="1"/>
  <c r="BT138" i="16" s="1"/>
  <c r="BI139" i="16"/>
  <c r="BJ139" i="16" s="1"/>
  <c r="BL139" i="16"/>
  <c r="CF139" i="16"/>
  <c r="BN139" i="16"/>
  <c r="CG139" i="16"/>
  <c r="CH139" i="16"/>
  <c r="BP139" i="16"/>
  <c r="EU139" i="16"/>
  <c r="EV139" i="16"/>
  <c r="EW139" i="16"/>
  <c r="FA139" i="16"/>
  <c r="FB139" i="16" a="1"/>
  <c r="EZ138" i="16" l="1"/>
  <c r="EY139" i="16"/>
  <c r="EX139" i="16"/>
  <c r="EZ139" i="16" s="1"/>
  <c r="FB139" i="16"/>
  <c r="FC139" i="16"/>
  <c r="FD139" i="16"/>
  <c r="BS139" i="16" s="1"/>
  <c r="BT139" i="16" s="1"/>
  <c r="BI140" i="16"/>
  <c r="BJ140" i="16" s="1"/>
  <c r="BL140" i="16"/>
  <c r="CF140" i="16"/>
  <c r="BN140" i="16"/>
  <c r="CG140" i="16"/>
  <c r="CH140" i="16"/>
  <c r="BP140" i="16"/>
  <c r="EU140" i="16"/>
  <c r="EV140" i="16"/>
  <c r="EW140" i="16"/>
  <c r="FA140" i="16"/>
  <c r="FB140" i="16" a="1"/>
  <c r="EY140" i="16" l="1"/>
  <c r="EX140" i="16"/>
  <c r="EZ140" i="16" s="1"/>
  <c r="FB140" i="16"/>
  <c r="FC140" i="16"/>
  <c r="FD140" i="16"/>
  <c r="BS140" i="16" s="1"/>
  <c r="BT140" i="16" s="1"/>
  <c r="BI141" i="16"/>
  <c r="BJ141" i="16" s="1"/>
  <c r="BL141" i="16"/>
  <c r="CF141" i="16"/>
  <c r="BN141" i="16"/>
  <c r="CG141" i="16"/>
  <c r="CH141" i="16"/>
  <c r="EU141" i="16"/>
  <c r="EV141" i="16"/>
  <c r="EW141" i="16"/>
  <c r="FA141" i="16"/>
  <c r="FB141" i="16" a="1"/>
  <c r="EY141" i="16" l="1"/>
  <c r="EX141" i="16"/>
  <c r="EZ141" i="16" s="1"/>
  <c r="BP141" i="16"/>
  <c r="FB141" i="16"/>
  <c r="FC141" i="16"/>
  <c r="FD141" i="16"/>
  <c r="BS141" i="16" s="1"/>
  <c r="BT141" i="16" s="1"/>
  <c r="BI142" i="16"/>
  <c r="BJ142" i="16" s="1"/>
  <c r="BL142" i="16"/>
  <c r="CF142" i="16"/>
  <c r="BN142" i="16"/>
  <c r="CG142" i="16"/>
  <c r="CH142" i="16"/>
  <c r="BP142" i="16"/>
  <c r="EU142" i="16"/>
  <c r="EV142" i="16"/>
  <c r="EW142" i="16"/>
  <c r="FA142" i="16"/>
  <c r="FB142" i="16" a="1"/>
  <c r="EX142" i="16" l="1"/>
  <c r="EZ142" i="16" s="1"/>
  <c r="EY142" i="16"/>
  <c r="FB142" i="16"/>
  <c r="FC142" i="16"/>
  <c r="FD142" i="16"/>
  <c r="BS142" i="16" s="1"/>
  <c r="BT142" i="16" s="1"/>
  <c r="BI143" i="16"/>
  <c r="BJ143" i="16" s="1"/>
  <c r="BL143" i="16"/>
  <c r="CF143" i="16"/>
  <c r="BN143" i="16"/>
  <c r="CG143" i="16"/>
  <c r="CH143" i="16"/>
  <c r="BP143" i="16"/>
  <c r="EU143" i="16"/>
  <c r="EV143" i="16"/>
  <c r="EW143" i="16"/>
  <c r="FA143" i="16"/>
  <c r="FB143" i="16" a="1"/>
  <c r="EX143" i="16" l="1"/>
  <c r="EY143" i="16"/>
  <c r="FB143" i="16"/>
  <c r="FC143" i="16"/>
  <c r="FD143" i="16"/>
  <c r="BS143" i="16" s="1"/>
  <c r="BT143" i="16" s="1"/>
  <c r="BI144" i="16"/>
  <c r="BJ144" i="16" s="1"/>
  <c r="BL144" i="16"/>
  <c r="CF144" i="16"/>
  <c r="BN144" i="16"/>
  <c r="CG144" i="16"/>
  <c r="CH144" i="16"/>
  <c r="BP144" i="16"/>
  <c r="EU144" i="16"/>
  <c r="EV144" i="16"/>
  <c r="EW144" i="16"/>
  <c r="FA144" i="16"/>
  <c r="FB144" i="16" a="1"/>
  <c r="EZ143" i="16" l="1"/>
  <c r="EX144" i="16"/>
  <c r="EZ144" i="16" s="1"/>
  <c r="EY144" i="16"/>
  <c r="FB144" i="16"/>
  <c r="FC144" i="16"/>
  <c r="FD144" i="16"/>
  <c r="BS144" i="16" s="1"/>
  <c r="BT144" i="16" s="1"/>
  <c r="BI145" i="16"/>
  <c r="BJ145" i="16" s="1"/>
  <c r="BL145" i="16"/>
  <c r="CF145" i="16"/>
  <c r="BN145" i="16"/>
  <c r="CG145" i="16"/>
  <c r="CH145" i="16"/>
  <c r="BP145" i="16"/>
  <c r="EU145" i="16"/>
  <c r="EV145" i="16"/>
  <c r="EW145" i="16"/>
  <c r="FA145" i="16"/>
  <c r="FB145" i="16" a="1"/>
  <c r="EY145" i="16" l="1"/>
  <c r="EX145" i="16"/>
  <c r="EZ145" i="16" s="1"/>
  <c r="FB145" i="16"/>
  <c r="FC145" i="16"/>
  <c r="FD145" i="16"/>
  <c r="BS145" i="16" s="1"/>
  <c r="BT145" i="16" s="1"/>
  <c r="BI146" i="16"/>
  <c r="BJ146" i="16" s="1"/>
  <c r="BL146" i="16"/>
  <c r="CF146" i="16"/>
  <c r="BN146" i="16"/>
  <c r="CG146" i="16"/>
  <c r="CH146" i="16"/>
  <c r="BP146" i="16"/>
  <c r="EU146" i="16"/>
  <c r="EV146" i="16"/>
  <c r="EW146" i="16"/>
  <c r="FA146" i="16"/>
  <c r="FB146" i="16" a="1"/>
  <c r="EX146" i="16" l="1"/>
  <c r="EY146" i="16"/>
  <c r="FB146" i="16"/>
  <c r="FC146" i="16"/>
  <c r="FD146" i="16"/>
  <c r="BS146" i="16" s="1"/>
  <c r="BT146" i="16" s="1"/>
  <c r="BI147" i="16"/>
  <c r="BJ147" i="16" s="1"/>
  <c r="BL147" i="16"/>
  <c r="CF147" i="16"/>
  <c r="BN147" i="16"/>
  <c r="CG147" i="16"/>
  <c r="CH147" i="16"/>
  <c r="BP147" i="16"/>
  <c r="EU147" i="16"/>
  <c r="EV147" i="16"/>
  <c r="EW147" i="16"/>
  <c r="FA147" i="16"/>
  <c r="FB147" i="16" a="1"/>
  <c r="EY147" i="16" l="1"/>
  <c r="EZ146" i="16"/>
  <c r="EX147" i="16"/>
  <c r="EZ147" i="16" s="1"/>
  <c r="FB147" i="16"/>
  <c r="FC147" i="16"/>
  <c r="FD147" i="16"/>
  <c r="BS147" i="16" s="1"/>
  <c r="BT147" i="16" s="1"/>
  <c r="BI148" i="16"/>
  <c r="BJ148" i="16" s="1"/>
  <c r="BL148" i="16"/>
  <c r="CF148" i="16"/>
  <c r="BN148" i="16"/>
  <c r="CG148" i="16"/>
  <c r="CH148" i="16"/>
  <c r="BP148" i="16"/>
  <c r="EU148" i="16"/>
  <c r="EV148" i="16"/>
  <c r="EW148" i="16"/>
  <c r="FA148" i="16"/>
  <c r="FB148" i="16" a="1"/>
  <c r="EX148" i="16" l="1"/>
  <c r="EY148" i="16"/>
  <c r="FB148" i="16"/>
  <c r="FC148" i="16"/>
  <c r="FD148" i="16"/>
  <c r="BS148" i="16" s="1"/>
  <c r="BT148" i="16" s="1"/>
  <c r="BI149" i="16"/>
  <c r="BJ149" i="16" s="1"/>
  <c r="BL149" i="16"/>
  <c r="CF149" i="16"/>
  <c r="BN149" i="16"/>
  <c r="CG149" i="16"/>
  <c r="CH149" i="16"/>
  <c r="BP149" i="16"/>
  <c r="EU149" i="16"/>
  <c r="EV149" i="16"/>
  <c r="EW149" i="16"/>
  <c r="FA149" i="16"/>
  <c r="FB149" i="16" a="1"/>
  <c r="EX149" i="16" l="1"/>
  <c r="EZ148" i="16"/>
  <c r="EY149" i="16"/>
  <c r="FB149" i="16"/>
  <c r="FC149" i="16"/>
  <c r="FD149" i="16"/>
  <c r="BS149" i="16" s="1"/>
  <c r="BT149" i="16" s="1"/>
  <c r="BI150" i="16"/>
  <c r="BJ150" i="16" s="1"/>
  <c r="BL150" i="16"/>
  <c r="CF150" i="16"/>
  <c r="BN150" i="16"/>
  <c r="CG150" i="16"/>
  <c r="CH150" i="16"/>
  <c r="BP150" i="16"/>
  <c r="EU150" i="16"/>
  <c r="EV150" i="16"/>
  <c r="EW150" i="16"/>
  <c r="FA150" i="16"/>
  <c r="FB150" i="16" a="1"/>
  <c r="EZ149" i="16" l="1"/>
  <c r="EX150" i="16"/>
  <c r="EZ150" i="16" s="1"/>
  <c r="EY150" i="16"/>
  <c r="FB150" i="16"/>
  <c r="FC150" i="16"/>
  <c r="FD150" i="16"/>
  <c r="BS150" i="16" s="1"/>
  <c r="BT150" i="16" s="1"/>
  <c r="BI151" i="16"/>
  <c r="BJ151" i="16" s="1"/>
  <c r="BL151" i="16"/>
  <c r="CF151" i="16"/>
  <c r="BN151" i="16"/>
  <c r="CG151" i="16"/>
  <c r="CH151" i="16"/>
  <c r="BP151" i="16"/>
  <c r="EU151" i="16"/>
  <c r="EV151" i="16"/>
  <c r="EW151" i="16"/>
  <c r="FA151" i="16"/>
  <c r="FB151" i="16" a="1"/>
  <c r="EX151" i="16" l="1"/>
  <c r="EZ151" i="16" s="1"/>
  <c r="EY151" i="16"/>
  <c r="FB151" i="16"/>
  <c r="FC151" i="16"/>
  <c r="FD151" i="16"/>
  <c r="BS151" i="16" s="1"/>
  <c r="BT151" i="16" s="1"/>
  <c r="BI152" i="16"/>
  <c r="BJ152" i="16" s="1"/>
  <c r="BL152" i="16"/>
  <c r="CF152" i="16"/>
  <c r="BN152" i="16"/>
  <c r="CG152" i="16"/>
  <c r="CH152" i="16"/>
  <c r="BP152" i="16"/>
  <c r="EU152" i="16"/>
  <c r="EV152" i="16"/>
  <c r="EW152" i="16"/>
  <c r="FA152" i="16"/>
  <c r="FB152" i="16" a="1"/>
  <c r="EY152" i="16" l="1"/>
  <c r="EX152" i="16"/>
  <c r="EZ152" i="16" s="1"/>
  <c r="FB152" i="16"/>
  <c r="FC152" i="16"/>
  <c r="FD152" i="16"/>
  <c r="BS152" i="16" s="1"/>
  <c r="BT152" i="16" s="1"/>
  <c r="BI153" i="16"/>
  <c r="BJ153" i="16" s="1"/>
  <c r="BL153" i="16"/>
  <c r="CF153" i="16"/>
  <c r="BN153" i="16"/>
  <c r="CG153" i="16"/>
  <c r="CH153" i="16"/>
  <c r="BP153" i="16"/>
  <c r="EU153" i="16"/>
  <c r="EV153" i="16"/>
  <c r="EW153" i="16"/>
  <c r="FA153" i="16"/>
  <c r="FB153" i="16" a="1"/>
  <c r="EY153" i="16" l="1"/>
  <c r="EX153" i="16"/>
  <c r="EZ153" i="16" s="1"/>
  <c r="FB153" i="16"/>
  <c r="FC153" i="16"/>
  <c r="FD153" i="16"/>
  <c r="BS153" i="16" s="1"/>
  <c r="BT153" i="16" s="1"/>
  <c r="BI154" i="16"/>
  <c r="BJ154" i="16" s="1"/>
  <c r="BL154" i="16"/>
  <c r="CF154" i="16"/>
  <c r="BN154" i="16"/>
  <c r="CG154" i="16"/>
  <c r="CH154" i="16"/>
  <c r="BP154" i="16"/>
  <c r="EU154" i="16"/>
  <c r="EV154" i="16"/>
  <c r="EW154" i="16"/>
  <c r="FA154" i="16"/>
  <c r="FB154" i="16" a="1"/>
  <c r="EX154" i="16" l="1"/>
  <c r="EY154" i="16"/>
  <c r="FB154" i="16"/>
  <c r="FC154" i="16"/>
  <c r="FD154" i="16"/>
  <c r="BS154" i="16" s="1"/>
  <c r="BT154" i="16" s="1"/>
  <c r="BI155" i="16"/>
  <c r="BJ155" i="16" s="1"/>
  <c r="BL155" i="16"/>
  <c r="CF155" i="16"/>
  <c r="BN155" i="16"/>
  <c r="CG155" i="16"/>
  <c r="CH155" i="16"/>
  <c r="BP155" i="16"/>
  <c r="EU155" i="16"/>
  <c r="EV155" i="16"/>
  <c r="EW155" i="16"/>
  <c r="FA155" i="16"/>
  <c r="FB155" i="16" a="1"/>
  <c r="EX155" i="16" l="1"/>
  <c r="EZ154" i="16"/>
  <c r="EY155" i="16"/>
  <c r="FB155" i="16"/>
  <c r="FC155" i="16"/>
  <c r="FD155" i="16"/>
  <c r="BS155" i="16" s="1"/>
  <c r="BT155" i="16" s="1"/>
  <c r="BI156" i="16"/>
  <c r="BJ156" i="16" s="1"/>
  <c r="BL156" i="16"/>
  <c r="CF156" i="16"/>
  <c r="BN156" i="16"/>
  <c r="CG156" i="16"/>
  <c r="CH156" i="16"/>
  <c r="BP156" i="16"/>
  <c r="EU156" i="16"/>
  <c r="EV156" i="16"/>
  <c r="EW156" i="16"/>
  <c r="FA156" i="16"/>
  <c r="FB156" i="16" a="1"/>
  <c r="EZ155" i="16" l="1"/>
  <c r="EX156" i="16"/>
  <c r="EY156" i="16"/>
  <c r="FB156" i="16"/>
  <c r="FC156" i="16"/>
  <c r="FD156" i="16"/>
  <c r="BS156" i="16" s="1"/>
  <c r="BT156" i="16" s="1"/>
  <c r="BI157" i="16"/>
  <c r="BJ157" i="16" s="1"/>
  <c r="BL157" i="16"/>
  <c r="CF157" i="16"/>
  <c r="BN157" i="16"/>
  <c r="CG157" i="16"/>
  <c r="CH157" i="16"/>
  <c r="BP157" i="16"/>
  <c r="EU157" i="16"/>
  <c r="EV157" i="16"/>
  <c r="EW157" i="16"/>
  <c r="FA157" i="16"/>
  <c r="FB157" i="16" a="1"/>
  <c r="EX157" i="16" l="1"/>
  <c r="EZ156" i="16"/>
  <c r="EY157" i="16"/>
  <c r="FB157" i="16"/>
  <c r="FC157" i="16"/>
  <c r="FD157" i="16"/>
  <c r="BS157" i="16" s="1"/>
  <c r="BT157" i="16" s="1"/>
  <c r="BI158" i="16"/>
  <c r="BJ158" i="16" s="1"/>
  <c r="BL158" i="16"/>
  <c r="CF158" i="16"/>
  <c r="BN158" i="16"/>
  <c r="CG158" i="16"/>
  <c r="CH158" i="16"/>
  <c r="BP158" i="16"/>
  <c r="EU158" i="16"/>
  <c r="EV158" i="16"/>
  <c r="EW158" i="16"/>
  <c r="FA158" i="16"/>
  <c r="FB158" i="16" a="1"/>
  <c r="EX158" i="16" l="1"/>
  <c r="EZ157" i="16"/>
  <c r="EY158" i="16"/>
  <c r="FB158" i="16"/>
  <c r="FC158" i="16"/>
  <c r="FD158" i="16"/>
  <c r="BS158" i="16" s="1"/>
  <c r="BT158" i="16" s="1"/>
  <c r="BI159" i="16"/>
  <c r="BJ159" i="16" s="1"/>
  <c r="BL159" i="16"/>
  <c r="CF159" i="16"/>
  <c r="BN159" i="16"/>
  <c r="CG159" i="16"/>
  <c r="CH159" i="16"/>
  <c r="BP159" i="16"/>
  <c r="EU159" i="16"/>
  <c r="EV159" i="16"/>
  <c r="EW159" i="16"/>
  <c r="FA159" i="16"/>
  <c r="FB159" i="16" a="1"/>
  <c r="EZ158" i="16" l="1"/>
  <c r="EY159" i="16"/>
  <c r="EX159" i="16"/>
  <c r="FB159" i="16"/>
  <c r="FC159" i="16"/>
  <c r="FD159" i="16"/>
  <c r="BS159" i="16" s="1"/>
  <c r="BT159" i="16" s="1"/>
  <c r="BI160" i="16"/>
  <c r="BJ160" i="16" s="1"/>
  <c r="BL160" i="16"/>
  <c r="CF160" i="16"/>
  <c r="BN160" i="16"/>
  <c r="CG160" i="16"/>
  <c r="CH160" i="16"/>
  <c r="BP160" i="16"/>
  <c r="EU160" i="16"/>
  <c r="EV160" i="16"/>
  <c r="EW160" i="16"/>
  <c r="FA160" i="16"/>
  <c r="FB160" i="16" a="1"/>
  <c r="EZ159" i="16" l="1"/>
  <c r="EY160" i="16"/>
  <c r="EX160" i="16"/>
  <c r="FB160" i="16"/>
  <c r="FC160" i="16"/>
  <c r="FD160" i="16"/>
  <c r="BS160" i="16" s="1"/>
  <c r="BT160" i="16" s="1"/>
  <c r="BI161" i="16"/>
  <c r="BJ161" i="16" s="1"/>
  <c r="BL161" i="16"/>
  <c r="CF161" i="16"/>
  <c r="BN161" i="16"/>
  <c r="CG161" i="16"/>
  <c r="CH161" i="16"/>
  <c r="BP161" i="16"/>
  <c r="EU161" i="16"/>
  <c r="EV161" i="16"/>
  <c r="EW161" i="16"/>
  <c r="FA161" i="16"/>
  <c r="FB161" i="16" a="1"/>
  <c r="EZ160" i="16" l="1"/>
  <c r="EY161" i="16"/>
  <c r="EX161" i="16"/>
  <c r="FB161" i="16"/>
  <c r="FC161" i="16"/>
  <c r="FD161" i="16"/>
  <c r="BS161" i="16" s="1"/>
  <c r="BT161" i="16" s="1"/>
  <c r="BI162" i="16"/>
  <c r="BJ162" i="16" s="1"/>
  <c r="BL162" i="16"/>
  <c r="CF162" i="16"/>
  <c r="BN162" i="16"/>
  <c r="CG162" i="16"/>
  <c r="CH162" i="16"/>
  <c r="BP162" i="16"/>
  <c r="EU162" i="16"/>
  <c r="EV162" i="16"/>
  <c r="EW162" i="16"/>
  <c r="FA162" i="16"/>
  <c r="FB162" i="16" a="1"/>
  <c r="EZ161" i="16" l="1"/>
  <c r="EX162" i="16"/>
  <c r="EY162" i="16"/>
  <c r="FB162" i="16"/>
  <c r="FC162" i="16"/>
  <c r="FD162" i="16"/>
  <c r="BS162" i="16" s="1"/>
  <c r="BT162" i="16" s="1"/>
  <c r="BI163" i="16"/>
  <c r="BJ163" i="16" s="1"/>
  <c r="BL163" i="16"/>
  <c r="CF163" i="16"/>
  <c r="BN163" i="16"/>
  <c r="CG163" i="16"/>
  <c r="CH163" i="16"/>
  <c r="BP163" i="16"/>
  <c r="EU163" i="16"/>
  <c r="EV163" i="16"/>
  <c r="EW163" i="16"/>
  <c r="FA163" i="16"/>
  <c r="FB163" i="16" a="1"/>
  <c r="EZ162" i="16" l="1"/>
  <c r="EY163" i="16"/>
  <c r="EX163" i="16"/>
  <c r="EZ163" i="16" s="1"/>
  <c r="FB163" i="16"/>
  <c r="FC163" i="16"/>
  <c r="FD163" i="16"/>
  <c r="BS163" i="16" s="1"/>
  <c r="BT163" i="16" s="1"/>
  <c r="BI164" i="16"/>
  <c r="BJ164" i="16" s="1"/>
  <c r="BL164" i="16"/>
  <c r="CF164" i="16"/>
  <c r="BN164" i="16"/>
  <c r="CG164" i="16"/>
  <c r="CH164" i="16"/>
  <c r="BP164" i="16"/>
  <c r="EU164" i="16"/>
  <c r="EV164" i="16"/>
  <c r="EW164" i="16"/>
  <c r="FA164" i="16"/>
  <c r="FB164" i="16" a="1"/>
  <c r="EX164" i="16" l="1"/>
  <c r="EZ164" i="16" s="1"/>
  <c r="EY164" i="16"/>
  <c r="FB164" i="16"/>
  <c r="FC164" i="16"/>
  <c r="FD164" i="16"/>
  <c r="BS164" i="16" s="1"/>
  <c r="BT164" i="16" s="1"/>
  <c r="BI165" i="16"/>
  <c r="BJ165" i="16" s="1"/>
  <c r="BL165" i="16"/>
  <c r="CF165" i="16"/>
  <c r="BN165" i="16"/>
  <c r="CG165" i="16"/>
  <c r="CH165" i="16"/>
  <c r="BP165" i="16"/>
  <c r="EU165" i="16"/>
  <c r="EV165" i="16"/>
  <c r="EW165" i="16"/>
  <c r="FA165" i="16"/>
  <c r="FB165" i="16" a="1"/>
  <c r="EY165" i="16" l="1"/>
  <c r="EX165" i="16"/>
  <c r="EZ165" i="16" s="1"/>
  <c r="FB165" i="16"/>
  <c r="FC165" i="16"/>
  <c r="FD165" i="16"/>
  <c r="BS165" i="16" s="1"/>
  <c r="BT165" i="16" s="1"/>
  <c r="BI166" i="16"/>
  <c r="BJ166" i="16" s="1"/>
  <c r="BL166" i="16"/>
  <c r="CF166" i="16"/>
  <c r="BN166" i="16"/>
  <c r="CG166" i="16"/>
  <c r="CH166" i="16"/>
  <c r="BP166" i="16"/>
  <c r="EU166" i="16"/>
  <c r="EV166" i="16"/>
  <c r="EW166" i="16"/>
  <c r="FA166" i="16"/>
  <c r="FB166" i="16" a="1"/>
  <c r="EY166" i="16" l="1"/>
  <c r="EX166" i="16"/>
  <c r="EZ166" i="16" s="1"/>
  <c r="FB166" i="16"/>
  <c r="FC166" i="16"/>
  <c r="FD166" i="16"/>
  <c r="BS166" i="16" s="1"/>
  <c r="BT166" i="16" s="1"/>
  <c r="BI167" i="16"/>
  <c r="BJ167" i="16" s="1"/>
  <c r="BL167" i="16"/>
  <c r="CF167" i="16"/>
  <c r="BN167" i="16"/>
  <c r="CG167" i="16"/>
  <c r="CH167" i="16"/>
  <c r="BP167" i="16"/>
  <c r="EU167" i="16"/>
  <c r="EV167" i="16"/>
  <c r="EW167" i="16"/>
  <c r="FA167" i="16"/>
  <c r="FB167" i="16" a="1"/>
  <c r="EY167" i="16" l="1"/>
  <c r="EX167" i="16"/>
  <c r="EZ167" i="16" s="1"/>
  <c r="FB167" i="16"/>
  <c r="FC167" i="16"/>
  <c r="FD167" i="16"/>
  <c r="BS167" i="16" s="1"/>
  <c r="BT167" i="16" s="1"/>
  <c r="BI168" i="16"/>
  <c r="BJ168" i="16" s="1"/>
  <c r="BL168" i="16"/>
  <c r="CF168" i="16"/>
  <c r="BN168" i="16"/>
  <c r="CG168" i="16"/>
  <c r="CH168" i="16"/>
  <c r="BP168" i="16"/>
  <c r="EU168" i="16"/>
  <c r="EV168" i="16"/>
  <c r="EW168" i="16"/>
  <c r="FA168" i="16"/>
  <c r="FB168" i="16" a="1"/>
  <c r="EX168" i="16" l="1"/>
  <c r="EY168" i="16"/>
  <c r="FB168" i="16"/>
  <c r="FC168" i="16"/>
  <c r="FD168" i="16"/>
  <c r="BS168" i="16" s="1"/>
  <c r="BT168" i="16" s="1"/>
  <c r="BI169" i="16"/>
  <c r="BJ169" i="16" s="1"/>
  <c r="BL169" i="16"/>
  <c r="CF169" i="16"/>
  <c r="BN169" i="16"/>
  <c r="CG169" i="16"/>
  <c r="CH169" i="16"/>
  <c r="BP169" i="16"/>
  <c r="EU169" i="16"/>
  <c r="EV169" i="16"/>
  <c r="EW169" i="16"/>
  <c r="FA169" i="16"/>
  <c r="FB169" i="16" a="1"/>
  <c r="EZ168" i="16" l="1"/>
  <c r="EX169" i="16"/>
  <c r="EY169" i="16"/>
  <c r="FB169" i="16"/>
  <c r="FC169" i="16"/>
  <c r="FD169" i="16"/>
  <c r="BS169" i="16" s="1"/>
  <c r="BT169" i="16" s="1"/>
  <c r="BI170" i="16"/>
  <c r="BJ170" i="16" s="1"/>
  <c r="BL170" i="16"/>
  <c r="CF170" i="16"/>
  <c r="BN170" i="16"/>
  <c r="CG170" i="16"/>
  <c r="CH170" i="16"/>
  <c r="BP170" i="16"/>
  <c r="EU170" i="16"/>
  <c r="EV170" i="16"/>
  <c r="EW170" i="16"/>
  <c r="FA170" i="16"/>
  <c r="FB170" i="16" a="1"/>
  <c r="EZ169" i="16" l="1"/>
  <c r="EY170" i="16"/>
  <c r="EX170" i="16"/>
  <c r="EZ170" i="16" s="1"/>
  <c r="FB170" i="16"/>
  <c r="FC170" i="16"/>
  <c r="FD170" i="16"/>
  <c r="BS170" i="16" s="1"/>
  <c r="BT170" i="16" s="1"/>
  <c r="BI171" i="16"/>
  <c r="BJ171" i="16" s="1"/>
  <c r="BL171" i="16"/>
  <c r="CF171" i="16"/>
  <c r="BN171" i="16"/>
  <c r="CG171" i="16"/>
  <c r="CH171" i="16"/>
  <c r="BP171" i="16"/>
  <c r="EU171" i="16"/>
  <c r="EV171" i="16"/>
  <c r="EW171" i="16"/>
  <c r="FA171" i="16"/>
  <c r="FB171" i="16" a="1"/>
  <c r="EX171" i="16" l="1"/>
  <c r="EY171" i="16"/>
  <c r="FB171" i="16"/>
  <c r="FC171" i="16"/>
  <c r="FD171" i="16"/>
  <c r="BS171" i="16" s="1"/>
  <c r="BT171" i="16" s="1"/>
  <c r="BI172" i="16"/>
  <c r="BJ172" i="16" s="1"/>
  <c r="BL172" i="16"/>
  <c r="CF172" i="16"/>
  <c r="BN172" i="16"/>
  <c r="CG172" i="16"/>
  <c r="CH172" i="16"/>
  <c r="EU172" i="16"/>
  <c r="EV172" i="16"/>
  <c r="EW172" i="16"/>
  <c r="FA172" i="16"/>
  <c r="FB172" i="16" a="1"/>
  <c r="EX172" i="16" l="1"/>
  <c r="EZ171" i="16"/>
  <c r="EY172" i="16"/>
  <c r="BP172" i="16"/>
  <c r="FB172" i="16"/>
  <c r="FC172" i="16"/>
  <c r="FD172" i="16"/>
  <c r="BS172" i="16" s="1"/>
  <c r="BT172" i="16" s="1"/>
  <c r="BI173" i="16"/>
  <c r="BJ173" i="16" s="1"/>
  <c r="BL173" i="16"/>
  <c r="CF173" i="16"/>
  <c r="BN173" i="16"/>
  <c r="CG173" i="16"/>
  <c r="CH173" i="16"/>
  <c r="BP173" i="16"/>
  <c r="EU173" i="16"/>
  <c r="EV173" i="16"/>
  <c r="EW173" i="16"/>
  <c r="FA173" i="16"/>
  <c r="FB173" i="16" a="1"/>
  <c r="EZ172" i="16" l="1"/>
  <c r="EX173" i="16"/>
  <c r="EY173" i="16"/>
  <c r="FB173" i="16"/>
  <c r="FC173" i="16"/>
  <c r="FD173" i="16"/>
  <c r="BS173" i="16" s="1"/>
  <c r="BT173" i="16" s="1"/>
  <c r="BI174" i="16"/>
  <c r="BJ174" i="16" s="1"/>
  <c r="BL174" i="16"/>
  <c r="CF174" i="16"/>
  <c r="BN174" i="16"/>
  <c r="CG174" i="16"/>
  <c r="CH174" i="16"/>
  <c r="BP174" i="16"/>
  <c r="EU174" i="16"/>
  <c r="EV174" i="16"/>
  <c r="EW174" i="16"/>
  <c r="FA174" i="16"/>
  <c r="FB174" i="16" a="1"/>
  <c r="EZ173" i="16" l="1"/>
  <c r="EY174" i="16"/>
  <c r="EX174" i="16"/>
  <c r="EZ174" i="16" s="1"/>
  <c r="FB174" i="16"/>
  <c r="FC174" i="16"/>
  <c r="FD174" i="16"/>
  <c r="BS174" i="16" s="1"/>
  <c r="BT174" i="16" s="1"/>
  <c r="BI175" i="16"/>
  <c r="BJ175" i="16" s="1"/>
  <c r="BL175" i="16"/>
  <c r="CF175" i="16"/>
  <c r="BN175" i="16"/>
  <c r="CG175" i="16"/>
  <c r="CH175" i="16"/>
  <c r="BP175" i="16"/>
  <c r="EU175" i="16"/>
  <c r="EV175" i="16"/>
  <c r="EW175" i="16"/>
  <c r="FA175" i="16"/>
  <c r="FB175" i="16" a="1"/>
  <c r="EY175" i="16" l="1"/>
  <c r="EX175" i="16"/>
  <c r="EZ175" i="16" s="1"/>
  <c r="FB175" i="16"/>
  <c r="FC175" i="16"/>
  <c r="FD175" i="16"/>
  <c r="BS175" i="16" s="1"/>
  <c r="BT175" i="16" s="1"/>
  <c r="BI176" i="16"/>
  <c r="BJ176" i="16" s="1"/>
  <c r="BL176" i="16"/>
  <c r="CF176" i="16"/>
  <c r="BN176" i="16"/>
  <c r="CG176" i="16"/>
  <c r="CH176" i="16"/>
  <c r="BP176" i="16"/>
  <c r="EU176" i="16"/>
  <c r="EV176" i="16"/>
  <c r="EW176" i="16"/>
  <c r="FA176" i="16"/>
  <c r="FB176" i="16" a="1"/>
  <c r="EX176" i="16" l="1"/>
  <c r="EZ176" i="16" s="1"/>
  <c r="EY176" i="16"/>
  <c r="FB176" i="16"/>
  <c r="FC176" i="16"/>
  <c r="FD176" i="16"/>
  <c r="BS176" i="16" s="1"/>
  <c r="BT176" i="16" s="1"/>
  <c r="BI177" i="16"/>
  <c r="BJ177" i="16" s="1"/>
  <c r="BL177" i="16"/>
  <c r="CF177" i="16"/>
  <c r="BN177" i="16"/>
  <c r="CG177" i="16"/>
  <c r="CH177" i="16"/>
  <c r="BP177" i="16"/>
  <c r="EU177" i="16"/>
  <c r="EV177" i="16"/>
  <c r="EW177" i="16"/>
  <c r="FA177" i="16"/>
  <c r="FB177" i="16" a="1"/>
  <c r="EX177" i="16" l="1"/>
  <c r="EZ177" i="16" s="1"/>
  <c r="EY177" i="16"/>
  <c r="FB177" i="16"/>
  <c r="FC177" i="16"/>
  <c r="FD177" i="16"/>
  <c r="BS177" i="16" s="1"/>
  <c r="BT177" i="16" s="1"/>
  <c r="BI178" i="16"/>
  <c r="BJ178" i="16" s="1"/>
  <c r="BL178" i="16"/>
  <c r="CF178" i="16"/>
  <c r="BN178" i="16"/>
  <c r="CG178" i="16"/>
  <c r="CH178" i="16"/>
  <c r="BP178" i="16"/>
  <c r="EU178" i="16"/>
  <c r="EV178" i="16"/>
  <c r="EW178" i="16"/>
  <c r="FA178" i="16"/>
  <c r="FB178" i="16" a="1"/>
  <c r="EX178" i="16" l="1"/>
  <c r="EY178" i="16"/>
  <c r="FB178" i="16"/>
  <c r="FC178" i="16"/>
  <c r="FD178" i="16"/>
  <c r="BS178" i="16" s="1"/>
  <c r="BT178" i="16" s="1"/>
  <c r="BI179" i="16"/>
  <c r="BJ179" i="16" s="1"/>
  <c r="BL179" i="16"/>
  <c r="CF179" i="16"/>
  <c r="BN179" i="16"/>
  <c r="CG179" i="16"/>
  <c r="CH179" i="16"/>
  <c r="BP179" i="16"/>
  <c r="EU179" i="16"/>
  <c r="EV179" i="16"/>
  <c r="EW179" i="16"/>
  <c r="FA179" i="16"/>
  <c r="FB179" i="16" a="1"/>
  <c r="EZ178" i="16" l="1"/>
  <c r="EX179" i="16"/>
  <c r="EY179" i="16"/>
  <c r="FB179" i="16"/>
  <c r="FC179" i="16"/>
  <c r="FD179" i="16"/>
  <c r="BS179" i="16" s="1"/>
  <c r="BT179" i="16" s="1"/>
  <c r="BI180" i="16"/>
  <c r="BJ180" i="16" s="1"/>
  <c r="BL180" i="16"/>
  <c r="CF180" i="16"/>
  <c r="BN180" i="16"/>
  <c r="CG180" i="16"/>
  <c r="CH180" i="16"/>
  <c r="BP180" i="16"/>
  <c r="EU180" i="16"/>
  <c r="EV180" i="16"/>
  <c r="EW180" i="16"/>
  <c r="FA180" i="16"/>
  <c r="FB180" i="16" a="1"/>
  <c r="EZ179" i="16" l="1"/>
  <c r="EY180" i="16"/>
  <c r="EX180" i="16"/>
  <c r="EZ180" i="16" s="1"/>
  <c r="FB180" i="16"/>
  <c r="FC180" i="16"/>
  <c r="FD180" i="16"/>
  <c r="BS180" i="16" s="1"/>
  <c r="BT180" i="16" s="1"/>
  <c r="BI181" i="16"/>
  <c r="BJ181" i="16" s="1"/>
  <c r="BL181" i="16"/>
  <c r="CF181" i="16"/>
  <c r="BN181" i="16"/>
  <c r="CG181" i="16"/>
  <c r="CH181" i="16"/>
  <c r="BP181" i="16"/>
  <c r="EU181" i="16"/>
  <c r="EV181" i="16"/>
  <c r="EW181" i="16"/>
  <c r="FA181" i="16"/>
  <c r="FB181" i="16" a="1"/>
  <c r="EX181" i="16" l="1"/>
  <c r="EZ181" i="16" s="1"/>
  <c r="EY181" i="16"/>
  <c r="FB181" i="16"/>
  <c r="FC181" i="16"/>
  <c r="FD181" i="16"/>
  <c r="BS181" i="16" s="1"/>
  <c r="BT181" i="16" s="1"/>
  <c r="BI182" i="16"/>
  <c r="BJ182" i="16" s="1"/>
  <c r="BL182" i="16"/>
  <c r="CF182" i="16"/>
  <c r="BN182" i="16"/>
  <c r="CG182" i="16"/>
  <c r="CH182" i="16"/>
  <c r="BP182" i="16"/>
  <c r="EU182" i="16"/>
  <c r="EV182" i="16"/>
  <c r="EW182" i="16"/>
  <c r="FA182" i="16"/>
  <c r="FB182" i="16" a="1"/>
  <c r="EX182" i="16" l="1"/>
  <c r="EY182" i="16"/>
  <c r="FB182" i="16"/>
  <c r="FC182" i="16"/>
  <c r="FD182" i="16"/>
  <c r="BS182" i="16" s="1"/>
  <c r="BT182" i="16" s="1"/>
  <c r="BI183" i="16"/>
  <c r="BJ183" i="16" s="1"/>
  <c r="BL183" i="16"/>
  <c r="CF183" i="16"/>
  <c r="BN183" i="16"/>
  <c r="CG183" i="16"/>
  <c r="CH183" i="16"/>
  <c r="BP183" i="16"/>
  <c r="EU183" i="16"/>
  <c r="EV183" i="16"/>
  <c r="EW183" i="16"/>
  <c r="FA183" i="16"/>
  <c r="FB183" i="16" a="1"/>
  <c r="EZ182" i="16" l="1"/>
  <c r="EY183" i="16"/>
  <c r="EX183" i="16"/>
  <c r="EZ183" i="16" s="1"/>
  <c r="FB183" i="16"/>
  <c r="FC183" i="16"/>
  <c r="FD183" i="16"/>
  <c r="BS183" i="16" s="1"/>
  <c r="BT183" i="16" s="1"/>
  <c r="BI184" i="16"/>
  <c r="BJ184" i="16" s="1"/>
  <c r="BL184" i="16"/>
  <c r="CF184" i="16"/>
  <c r="BN184" i="16"/>
  <c r="CG184" i="16"/>
  <c r="CH184" i="16"/>
  <c r="BP184" i="16"/>
  <c r="EU184" i="16"/>
  <c r="EV184" i="16"/>
  <c r="EW184" i="16"/>
  <c r="FA184" i="16"/>
  <c r="FB184" i="16" a="1"/>
  <c r="EX184" i="16" l="1"/>
  <c r="EY184" i="16"/>
  <c r="FB184" i="16"/>
  <c r="FC184" i="16"/>
  <c r="FD184" i="16"/>
  <c r="BS184" i="16" s="1"/>
  <c r="BT184" i="16" s="1"/>
  <c r="BI185" i="16"/>
  <c r="BJ185" i="16" s="1"/>
  <c r="BL185" i="16"/>
  <c r="CF185" i="16"/>
  <c r="BN185" i="16"/>
  <c r="CG185" i="16"/>
  <c r="CH185" i="16"/>
  <c r="BP185" i="16"/>
  <c r="EU185" i="16"/>
  <c r="EV185" i="16"/>
  <c r="EW185" i="16"/>
  <c r="FA185" i="16"/>
  <c r="FB185" i="16" a="1"/>
  <c r="EZ184" i="16" l="1"/>
  <c r="EX185" i="16"/>
  <c r="EY185" i="16"/>
  <c r="FB185" i="16"/>
  <c r="FC185" i="16"/>
  <c r="FD185" i="16"/>
  <c r="BS185" i="16" s="1"/>
  <c r="BT185" i="16" s="1"/>
  <c r="BI186" i="16"/>
  <c r="BJ186" i="16" s="1"/>
  <c r="BL186" i="16"/>
  <c r="CF186" i="16"/>
  <c r="BN186" i="16"/>
  <c r="CG186" i="16"/>
  <c r="CH186" i="16"/>
  <c r="BP186" i="16"/>
  <c r="EU186" i="16"/>
  <c r="EV186" i="16"/>
  <c r="EW186" i="16"/>
  <c r="FA186" i="16"/>
  <c r="FB186" i="16" a="1"/>
  <c r="EZ185" i="16" l="1"/>
  <c r="EX186" i="16"/>
  <c r="EY186" i="16"/>
  <c r="FB186" i="16"/>
  <c r="FC186" i="16"/>
  <c r="FD186" i="16"/>
  <c r="BS186" i="16" s="1"/>
  <c r="BT186" i="16" s="1"/>
  <c r="BI187" i="16"/>
  <c r="BJ187" i="16" s="1"/>
  <c r="BL187" i="16"/>
  <c r="CF187" i="16"/>
  <c r="BN187" i="16"/>
  <c r="CG187" i="16"/>
  <c r="CH187" i="16"/>
  <c r="BP187" i="16"/>
  <c r="EU187" i="16"/>
  <c r="EV187" i="16"/>
  <c r="EW187" i="16"/>
  <c r="FA187" i="16"/>
  <c r="FB187" i="16" a="1"/>
  <c r="EZ186" i="16" l="1"/>
  <c r="EY187" i="16"/>
  <c r="EX187" i="16"/>
  <c r="EZ187" i="16" s="1"/>
  <c r="FB187" i="16"/>
  <c r="FC187" i="16"/>
  <c r="FD187" i="16"/>
  <c r="BS187" i="16" s="1"/>
  <c r="BT187" i="16" s="1"/>
  <c r="BI188" i="16"/>
  <c r="BJ188" i="16" s="1"/>
  <c r="BL188" i="16"/>
  <c r="CF188" i="16"/>
  <c r="BN188" i="16"/>
  <c r="CG188" i="16"/>
  <c r="CH188" i="16"/>
  <c r="BP188" i="16"/>
  <c r="EU188" i="16"/>
  <c r="EV188" i="16"/>
  <c r="EW188" i="16"/>
  <c r="FA188" i="16"/>
  <c r="FB188" i="16" a="1"/>
  <c r="EX188" i="16" l="1"/>
  <c r="EZ188" i="16" s="1"/>
  <c r="EY188" i="16"/>
  <c r="FB188" i="16"/>
  <c r="FC188" i="16"/>
  <c r="FD188" i="16"/>
  <c r="BS188" i="16" s="1"/>
  <c r="BT188" i="16" s="1"/>
  <c r="BI189" i="16"/>
  <c r="BJ189" i="16" s="1"/>
  <c r="BL189" i="16"/>
  <c r="CF189" i="16"/>
  <c r="BN189" i="16"/>
  <c r="CG189" i="16"/>
  <c r="CH189" i="16"/>
  <c r="BP189" i="16"/>
  <c r="EU189" i="16"/>
  <c r="EV189" i="16"/>
  <c r="EW189" i="16"/>
  <c r="FA189" i="16"/>
  <c r="FB189" i="16" a="1"/>
  <c r="EX189" i="16" l="1"/>
  <c r="EY189" i="16"/>
  <c r="FB189" i="16"/>
  <c r="FC189" i="16"/>
  <c r="FD189" i="16"/>
  <c r="BS189" i="16" s="1"/>
  <c r="BT189" i="16" s="1"/>
  <c r="BI190" i="16"/>
  <c r="BJ190" i="16" s="1"/>
  <c r="BL190" i="16"/>
  <c r="CF190" i="16"/>
  <c r="BN190" i="16"/>
  <c r="CG190" i="16"/>
  <c r="CH190" i="16"/>
  <c r="BP190" i="16"/>
  <c r="EU190" i="16"/>
  <c r="EV190" i="16"/>
  <c r="EW190" i="16"/>
  <c r="FA190" i="16"/>
  <c r="FB190" i="16" a="1"/>
  <c r="EZ189" i="16" l="1"/>
  <c r="EX190" i="16"/>
  <c r="EY190" i="16"/>
  <c r="FB190" i="16"/>
  <c r="FC190" i="16"/>
  <c r="FD190" i="16"/>
  <c r="BS190" i="16" s="1"/>
  <c r="BT190" i="16" s="1"/>
  <c r="BI191" i="16"/>
  <c r="BJ191" i="16" s="1"/>
  <c r="BL191" i="16"/>
  <c r="CF191" i="16"/>
  <c r="BN191" i="16"/>
  <c r="CG191" i="16"/>
  <c r="CH191" i="16"/>
  <c r="BP191" i="16"/>
  <c r="EU191" i="16"/>
  <c r="EV191" i="16"/>
  <c r="EW191" i="16"/>
  <c r="FA191" i="16"/>
  <c r="FB191" i="16" a="1"/>
  <c r="EZ190" i="16" l="1"/>
  <c r="EX191" i="16"/>
  <c r="EZ191" i="16" s="1"/>
  <c r="EY191" i="16"/>
  <c r="FB191" i="16"/>
  <c r="FC191" i="16"/>
  <c r="FD191" i="16"/>
  <c r="BS191" i="16" s="1"/>
  <c r="BT191" i="16" s="1"/>
  <c r="BI192" i="16"/>
  <c r="BJ192" i="16" s="1"/>
  <c r="BL192" i="16"/>
  <c r="CF192" i="16"/>
  <c r="BN192" i="16"/>
  <c r="CG192" i="16"/>
  <c r="CH192" i="16"/>
  <c r="BP192" i="16"/>
  <c r="EU192" i="16"/>
  <c r="EV192" i="16"/>
  <c r="EW192" i="16"/>
  <c r="FA192" i="16"/>
  <c r="FB192" i="16" a="1"/>
  <c r="EY192" i="16" l="1"/>
  <c r="EX192" i="16"/>
  <c r="EZ192" i="16" s="1"/>
  <c r="FB192" i="16"/>
  <c r="FC192" i="16"/>
  <c r="FD192" i="16"/>
  <c r="BS192" i="16" s="1"/>
  <c r="BT192" i="16" s="1"/>
  <c r="BI193" i="16"/>
  <c r="BJ193" i="16" s="1"/>
  <c r="BL193" i="16"/>
  <c r="CF193" i="16"/>
  <c r="BN193" i="16"/>
  <c r="CG193" i="16"/>
  <c r="CH193" i="16"/>
  <c r="BP193" i="16"/>
  <c r="EU193" i="16"/>
  <c r="EV193" i="16"/>
  <c r="EW193" i="16"/>
  <c r="FA193" i="16"/>
  <c r="FB193" i="16" a="1"/>
  <c r="EY193" i="16" l="1"/>
  <c r="EX193" i="16"/>
  <c r="EZ193" i="16" s="1"/>
  <c r="FB193" i="16"/>
  <c r="FC193" i="16"/>
  <c r="FD193" i="16"/>
  <c r="BS193" i="16" s="1"/>
  <c r="BT193" i="16" s="1"/>
  <c r="BI194" i="16"/>
  <c r="BJ194" i="16" s="1"/>
  <c r="BL194" i="16"/>
  <c r="CF194" i="16"/>
  <c r="BN194" i="16"/>
  <c r="CG194" i="16"/>
  <c r="CH194" i="16"/>
  <c r="BP194" i="16"/>
  <c r="EU194" i="16"/>
  <c r="EV194" i="16"/>
  <c r="EW194" i="16"/>
  <c r="FA194" i="16"/>
  <c r="FB194" i="16" a="1"/>
  <c r="EY194" i="16" l="1"/>
  <c r="EX194" i="16"/>
  <c r="EZ194" i="16" s="1"/>
  <c r="FB194" i="16"/>
  <c r="FC194" i="16"/>
  <c r="FD194" i="16"/>
  <c r="BS194" i="16" s="1"/>
  <c r="BT194" i="16" s="1"/>
  <c r="BI195" i="16"/>
  <c r="BJ195" i="16" s="1"/>
  <c r="BL195" i="16"/>
  <c r="CF195" i="16"/>
  <c r="BN195" i="16"/>
  <c r="CG195" i="16"/>
  <c r="CH195" i="16"/>
  <c r="EU195" i="16"/>
  <c r="EV195" i="16"/>
  <c r="EW195" i="16"/>
  <c r="FA195" i="16"/>
  <c r="FB195" i="16" a="1"/>
  <c r="EX195" i="16" l="1"/>
  <c r="EY195" i="16"/>
  <c r="BP195" i="16"/>
  <c r="FB195" i="16"/>
  <c r="FC195" i="16"/>
  <c r="FD195" i="16"/>
  <c r="BS195" i="16" s="1"/>
  <c r="BT195" i="16" s="1"/>
  <c r="BI196" i="16"/>
  <c r="BJ196" i="16" s="1"/>
  <c r="BL196" i="16"/>
  <c r="CF196" i="16"/>
  <c r="BN196" i="16"/>
  <c r="CG196" i="16"/>
  <c r="CH196" i="16"/>
  <c r="BP196" i="16"/>
  <c r="EU196" i="16"/>
  <c r="EV196" i="16"/>
  <c r="EW196" i="16"/>
  <c r="FA196" i="16"/>
  <c r="FB196" i="16" a="1"/>
  <c r="EX196" i="16" l="1"/>
  <c r="EZ195" i="16"/>
  <c r="EY196" i="16"/>
  <c r="FB196" i="16"/>
  <c r="FC196" i="16"/>
  <c r="FD196" i="16"/>
  <c r="BS196" i="16" s="1"/>
  <c r="BT196" i="16" s="1"/>
  <c r="BI197" i="16"/>
  <c r="BJ197" i="16" s="1"/>
  <c r="BL197" i="16"/>
  <c r="CF197" i="16"/>
  <c r="BN197" i="16"/>
  <c r="CG197" i="16"/>
  <c r="CH197" i="16"/>
  <c r="BP197" i="16"/>
  <c r="EU197" i="16"/>
  <c r="EV197" i="16"/>
  <c r="EW197" i="16"/>
  <c r="FA197" i="16"/>
  <c r="FB197" i="16" a="1"/>
  <c r="EZ196" i="16" l="1"/>
  <c r="EY197" i="16"/>
  <c r="EX197" i="16"/>
  <c r="EZ197" i="16" s="1"/>
  <c r="FB197" i="16"/>
  <c r="FC197" i="16"/>
  <c r="FD197" i="16"/>
  <c r="BS197" i="16" s="1"/>
  <c r="BT197" i="16" s="1"/>
  <c r="BI198" i="16"/>
  <c r="BJ198" i="16" s="1"/>
  <c r="BL198" i="16"/>
  <c r="CF198" i="16"/>
  <c r="BN198" i="16"/>
  <c r="CG198" i="16"/>
  <c r="CH198" i="16"/>
  <c r="BP198" i="16"/>
  <c r="EU198" i="16"/>
  <c r="EV198" i="16"/>
  <c r="EW198" i="16"/>
  <c r="FA198" i="16"/>
  <c r="FB198" i="16" a="1"/>
  <c r="EY198" i="16" l="1"/>
  <c r="EX198" i="16"/>
  <c r="EZ198" i="16" s="1"/>
  <c r="FB198" i="16"/>
  <c r="FC198" i="16"/>
  <c r="FD198" i="16"/>
  <c r="BS198" i="16" s="1"/>
  <c r="BT198" i="16" s="1"/>
  <c r="BI199" i="16"/>
  <c r="BJ199" i="16" s="1"/>
  <c r="BL199" i="16"/>
  <c r="CF199" i="16"/>
  <c r="BN199" i="16"/>
  <c r="CG199" i="16"/>
  <c r="CH199" i="16"/>
  <c r="EU199" i="16"/>
  <c r="EV199" i="16"/>
  <c r="EW199" i="16"/>
  <c r="FA199" i="16"/>
  <c r="FB199" i="16" a="1"/>
  <c r="EX199" i="16" l="1"/>
  <c r="EZ199" i="16" s="1"/>
  <c r="EY199" i="16"/>
  <c r="BP199" i="16"/>
  <c r="FB199" i="16"/>
  <c r="FC199" i="16"/>
  <c r="FD199" i="16"/>
  <c r="BS199" i="16" s="1"/>
  <c r="BT199" i="16" s="1"/>
  <c r="BI200" i="16"/>
  <c r="BJ200" i="16" s="1"/>
  <c r="BL200" i="16"/>
  <c r="CF200" i="16"/>
  <c r="BN200" i="16"/>
  <c r="CG200" i="16"/>
  <c r="CH200" i="16"/>
  <c r="BP200" i="16"/>
  <c r="EU200" i="16"/>
  <c r="EV200" i="16"/>
  <c r="EW200" i="16"/>
  <c r="FA200" i="16"/>
  <c r="FB200" i="16" a="1"/>
  <c r="EX200" i="16" l="1"/>
  <c r="EY200" i="16"/>
  <c r="FB200" i="16"/>
  <c r="FC200" i="16"/>
  <c r="FD200" i="16"/>
  <c r="BS200" i="16" s="1"/>
  <c r="BT200" i="16" s="1"/>
  <c r="BI201" i="16"/>
  <c r="BJ201" i="16" s="1"/>
  <c r="BL201" i="16"/>
  <c r="CF201" i="16"/>
  <c r="BN201" i="16"/>
  <c r="CG201" i="16"/>
  <c r="CH201" i="16"/>
  <c r="EU201" i="16"/>
  <c r="EV201" i="16"/>
  <c r="EW201" i="16"/>
  <c r="FA201" i="16"/>
  <c r="FB201" i="16" a="1"/>
  <c r="EZ200" i="16" l="1"/>
  <c r="EY201" i="16"/>
  <c r="EX201" i="16"/>
  <c r="EZ201" i="16" s="1"/>
  <c r="BP201" i="16"/>
  <c r="FB201" i="16"/>
  <c r="FC201" i="16"/>
  <c r="FD201" i="16"/>
  <c r="BS201" i="16" s="1"/>
  <c r="BT201" i="16" s="1"/>
  <c r="BI202" i="16"/>
  <c r="BJ202" i="16" s="1"/>
  <c r="BL202" i="16"/>
  <c r="CF202" i="16"/>
  <c r="BN202" i="16"/>
  <c r="CG202" i="16"/>
  <c r="CH202" i="16"/>
  <c r="BP202" i="16"/>
  <c r="EU202" i="16"/>
  <c r="EV202" i="16"/>
  <c r="EW202" i="16"/>
  <c r="FA202" i="16"/>
  <c r="FB202" i="16" a="1"/>
  <c r="EX202" i="16" l="1"/>
  <c r="EZ202" i="16" s="1"/>
  <c r="EY202" i="16"/>
  <c r="FB202" i="16"/>
  <c r="FC202" i="16"/>
  <c r="FD202" i="16"/>
  <c r="BS202" i="16" s="1"/>
  <c r="BT202" i="16" s="1"/>
  <c r="BI203" i="16"/>
  <c r="BJ203" i="16" s="1"/>
  <c r="BL203" i="16"/>
  <c r="CF203" i="16"/>
  <c r="BN203" i="16"/>
  <c r="CG203" i="16"/>
  <c r="CH203" i="16"/>
  <c r="BP203" i="16"/>
  <c r="EU203" i="16"/>
  <c r="EV203" i="16"/>
  <c r="EW203" i="16"/>
  <c r="FA203" i="16"/>
  <c r="FB203" i="16" a="1"/>
  <c r="EX203" i="16" l="1"/>
  <c r="EZ203" i="16" s="1"/>
  <c r="EY203" i="16"/>
  <c r="FB203" i="16"/>
  <c r="FC203" i="16"/>
  <c r="FD203" i="16"/>
  <c r="BS203" i="16" s="1"/>
  <c r="BT203" i="16" s="1"/>
  <c r="BI204" i="16"/>
  <c r="BJ204" i="16" s="1"/>
  <c r="BL204" i="16"/>
  <c r="CF204" i="16"/>
  <c r="BN204" i="16"/>
  <c r="CG204" i="16"/>
  <c r="CH204" i="16"/>
  <c r="BP204" i="16"/>
  <c r="EU204" i="16"/>
  <c r="EV204" i="16"/>
  <c r="EW204" i="16"/>
  <c r="FA204" i="16"/>
  <c r="FB204" i="16" a="1"/>
  <c r="EX204" i="16" l="1"/>
  <c r="EY204" i="16"/>
  <c r="FB204" i="16"/>
  <c r="FC204" i="16"/>
  <c r="FD204" i="16"/>
  <c r="BS204" i="16" s="1"/>
  <c r="BT204" i="16" s="1"/>
  <c r="BI205" i="16"/>
  <c r="BJ205" i="16" s="1"/>
  <c r="BL205" i="16"/>
  <c r="CF205" i="16"/>
  <c r="BN205" i="16"/>
  <c r="CG205" i="16"/>
  <c r="CH205" i="16"/>
  <c r="BP205" i="16"/>
  <c r="EU205" i="16"/>
  <c r="EV205" i="16"/>
  <c r="EW205" i="16"/>
  <c r="FA205" i="16"/>
  <c r="FB205" i="16" a="1"/>
  <c r="EX205" i="16" l="1"/>
  <c r="EZ204" i="16"/>
  <c r="EY205" i="16"/>
  <c r="FB205" i="16"/>
  <c r="FC205" i="16"/>
  <c r="FD205" i="16"/>
  <c r="BS205" i="16" s="1"/>
  <c r="BT205" i="16" s="1"/>
  <c r="BI206" i="16"/>
  <c r="BJ206" i="16" s="1"/>
  <c r="BL206" i="16"/>
  <c r="CF206" i="16"/>
  <c r="BN206" i="16"/>
  <c r="CG206" i="16"/>
  <c r="CH206" i="16"/>
  <c r="BP206" i="16"/>
  <c r="EU206" i="16"/>
  <c r="EV206" i="16"/>
  <c r="EW206" i="16"/>
  <c r="FA206" i="16"/>
  <c r="FB206" i="16" a="1"/>
  <c r="EZ205" i="16" l="1"/>
  <c r="EY206" i="16"/>
  <c r="EX206" i="16"/>
  <c r="EZ206" i="16" s="1"/>
  <c r="FB206" i="16"/>
  <c r="FC206" i="16"/>
  <c r="FD206" i="16"/>
  <c r="BS206" i="16" s="1"/>
  <c r="BT206" i="16" s="1"/>
  <c r="BI207" i="16"/>
  <c r="BJ207" i="16" s="1"/>
  <c r="BL207" i="16"/>
  <c r="CF207" i="16"/>
  <c r="BN207" i="16"/>
  <c r="CG207" i="16"/>
  <c r="CH207" i="16"/>
  <c r="BP207" i="16"/>
  <c r="EU207" i="16"/>
  <c r="EV207" i="16"/>
  <c r="EW207" i="16"/>
  <c r="FA207" i="16"/>
  <c r="FB207" i="16" a="1"/>
  <c r="EX207" i="16" l="1"/>
  <c r="EY207" i="16"/>
  <c r="FB207" i="16"/>
  <c r="FC207" i="16"/>
  <c r="FD207" i="16"/>
  <c r="BS207" i="16" s="1"/>
  <c r="BT207" i="16" s="1"/>
  <c r="BI208" i="16"/>
  <c r="BJ208" i="16" s="1"/>
  <c r="BL208" i="16"/>
  <c r="CF208" i="16"/>
  <c r="BN208" i="16"/>
  <c r="CG208" i="16"/>
  <c r="CH208" i="16"/>
  <c r="BP208" i="16"/>
  <c r="EU208" i="16"/>
  <c r="EV208" i="16"/>
  <c r="EW208" i="16"/>
  <c r="FA208" i="16"/>
  <c r="FB208" i="16" a="1"/>
  <c r="EZ207" i="16" l="1"/>
  <c r="EY208" i="16"/>
  <c r="EX208" i="16"/>
  <c r="EZ208" i="16" s="1"/>
  <c r="FB208" i="16"/>
  <c r="FC208" i="16"/>
  <c r="FD208" i="16"/>
  <c r="BS208" i="16" s="1"/>
  <c r="BT208" i="16" s="1"/>
  <c r="BI209" i="16"/>
  <c r="BJ209" i="16" s="1"/>
  <c r="BL209" i="16"/>
  <c r="CF209" i="16"/>
  <c r="BN209" i="16"/>
  <c r="CG209" i="16"/>
  <c r="CH209" i="16"/>
  <c r="BP209" i="16"/>
  <c r="EU209" i="16"/>
  <c r="EV209" i="16"/>
  <c r="EW209" i="16"/>
  <c r="FA209" i="16"/>
  <c r="FB209" i="16" a="1"/>
  <c r="EY209" i="16" l="1"/>
  <c r="EX209" i="16"/>
  <c r="EZ209" i="16" s="1"/>
  <c r="FB209" i="16"/>
  <c r="FC209" i="16"/>
  <c r="FD209" i="16"/>
  <c r="BS209" i="16" s="1"/>
  <c r="BT209" i="16" s="1"/>
  <c r="BI210" i="16"/>
  <c r="BJ210" i="16" s="1"/>
  <c r="BL210" i="16"/>
  <c r="CF210" i="16"/>
  <c r="BN210" i="16"/>
  <c r="CG210" i="16"/>
  <c r="CH210" i="16"/>
  <c r="BP210" i="16"/>
  <c r="EU210" i="16"/>
  <c r="EV210" i="16"/>
  <c r="EW210" i="16"/>
  <c r="FA210" i="16"/>
  <c r="FB210" i="16" a="1"/>
  <c r="EY210" i="16" l="1"/>
  <c r="EX210" i="16"/>
  <c r="EZ210" i="16" s="1"/>
  <c r="FB210" i="16"/>
  <c r="FC210" i="16"/>
  <c r="FD210" i="16"/>
  <c r="BS210" i="16" s="1"/>
  <c r="BT210" i="16" s="1"/>
  <c r="BI211" i="16"/>
  <c r="BJ211" i="16" s="1"/>
  <c r="BL211" i="16"/>
  <c r="CF211" i="16"/>
  <c r="BN211" i="16"/>
  <c r="CG211" i="16"/>
  <c r="CH211" i="16"/>
  <c r="BP211" i="16"/>
  <c r="EU211" i="16"/>
  <c r="EV211" i="16"/>
  <c r="EW211" i="16"/>
  <c r="FA211" i="16"/>
  <c r="FB211" i="16" a="1"/>
  <c r="EX211" i="16" l="1"/>
  <c r="EY211" i="16"/>
  <c r="FB211" i="16"/>
  <c r="FC211" i="16"/>
  <c r="FD211" i="16"/>
  <c r="BS211" i="16" s="1"/>
  <c r="BT211" i="16" s="1"/>
  <c r="BI212" i="16"/>
  <c r="BJ212" i="16" s="1"/>
  <c r="BL212" i="16"/>
  <c r="CF212" i="16"/>
  <c r="BN212" i="16"/>
  <c r="CG212" i="16"/>
  <c r="CH212" i="16"/>
  <c r="BP212" i="16"/>
  <c r="EU212" i="16"/>
  <c r="EV212" i="16"/>
  <c r="EW212" i="16"/>
  <c r="FA212" i="16"/>
  <c r="FB212" i="16" a="1"/>
  <c r="EX212" i="16" l="1"/>
  <c r="EZ211" i="16"/>
  <c r="EY212" i="16"/>
  <c r="FB212" i="16"/>
  <c r="FC212" i="16"/>
  <c r="FD212" i="16"/>
  <c r="BS212" i="16" s="1"/>
  <c r="BT212" i="16" s="1"/>
  <c r="BI213" i="16"/>
  <c r="BJ213" i="16" s="1"/>
  <c r="BL213" i="16"/>
  <c r="CF213" i="16"/>
  <c r="BN213" i="16"/>
  <c r="CG213" i="16"/>
  <c r="CH213" i="16"/>
  <c r="BP213" i="16"/>
  <c r="EU213" i="16"/>
  <c r="EV213" i="16"/>
  <c r="EW213" i="16"/>
  <c r="FA213" i="16"/>
  <c r="FB213" i="16" a="1"/>
  <c r="EZ212" i="16" l="1"/>
  <c r="EX213" i="16"/>
  <c r="EZ213" i="16" s="1"/>
  <c r="EY213" i="16"/>
  <c r="FB213" i="16"/>
  <c r="FC213" i="16"/>
  <c r="FD213" i="16"/>
  <c r="BS213" i="16" s="1"/>
  <c r="BT213" i="16" s="1"/>
  <c r="BI214" i="16"/>
  <c r="BJ214" i="16" s="1"/>
  <c r="BL214" i="16"/>
  <c r="CF214" i="16"/>
  <c r="BN214" i="16"/>
  <c r="CG214" i="16"/>
  <c r="CH214" i="16"/>
  <c r="BP214" i="16"/>
  <c r="EU214" i="16"/>
  <c r="EV214" i="16"/>
  <c r="EW214" i="16"/>
  <c r="FA214" i="16"/>
  <c r="FB214" i="16" a="1"/>
  <c r="EX214" i="16" l="1"/>
  <c r="EZ214" i="16" s="1"/>
  <c r="EY214" i="16"/>
  <c r="FB214" i="16"/>
  <c r="FC214" i="16"/>
  <c r="FD214" i="16"/>
  <c r="BS214" i="16" s="1"/>
  <c r="BT214" i="16" s="1"/>
  <c r="BI215" i="16"/>
  <c r="BJ215" i="16" s="1"/>
  <c r="BL215" i="16"/>
  <c r="CF215" i="16"/>
  <c r="BN215" i="16"/>
  <c r="CG215" i="16"/>
  <c r="CH215" i="16"/>
  <c r="BP215" i="16"/>
  <c r="EU215" i="16"/>
  <c r="EV215" i="16"/>
  <c r="EW215" i="16"/>
  <c r="FA215" i="16"/>
  <c r="FB215" i="16" a="1"/>
  <c r="EX215" i="16" l="1"/>
  <c r="EY215" i="16"/>
  <c r="FB215" i="16"/>
  <c r="FC215" i="16"/>
  <c r="FD215" i="16"/>
  <c r="BS215" i="16" s="1"/>
  <c r="BT215" i="16" s="1"/>
  <c r="BI216" i="16"/>
  <c r="BJ216" i="16" s="1"/>
  <c r="BL216" i="16"/>
  <c r="CF216" i="16"/>
  <c r="BN216" i="16"/>
  <c r="CG216" i="16"/>
  <c r="CH216" i="16"/>
  <c r="BP216" i="16"/>
  <c r="EU216" i="16"/>
  <c r="EV216" i="16"/>
  <c r="EW216" i="16"/>
  <c r="FA216" i="16"/>
  <c r="FB216" i="16" a="1"/>
  <c r="EZ215" i="16" l="1"/>
  <c r="EX216" i="16"/>
  <c r="EY216" i="16"/>
  <c r="FB216" i="16"/>
  <c r="FC216" i="16"/>
  <c r="FD216" i="16"/>
  <c r="BS216" i="16" s="1"/>
  <c r="BT216" i="16" s="1"/>
  <c r="BI217" i="16"/>
  <c r="BJ217" i="16" s="1"/>
  <c r="BL217" i="16"/>
  <c r="CF217" i="16"/>
  <c r="BN217" i="16"/>
  <c r="CG217" i="16"/>
  <c r="CH217" i="16"/>
  <c r="EU217" i="16"/>
  <c r="EV217" i="16"/>
  <c r="EW217" i="16"/>
  <c r="FA217" i="16"/>
  <c r="FB217" i="16" a="1"/>
  <c r="EZ216" i="16" l="1"/>
  <c r="EY217" i="16"/>
  <c r="EX217" i="16"/>
  <c r="EZ217" i="16" s="1"/>
  <c r="BP217" i="16"/>
  <c r="FB217" i="16"/>
  <c r="FC217" i="16"/>
  <c r="FD217" i="16"/>
  <c r="BS217" i="16" s="1"/>
  <c r="BT217" i="16" s="1"/>
  <c r="BI218" i="16"/>
  <c r="BJ218" i="16" s="1"/>
  <c r="BL218" i="16"/>
  <c r="CF218" i="16"/>
  <c r="BN218" i="16"/>
  <c r="CG218" i="16"/>
  <c r="CH218" i="16"/>
  <c r="BP218" i="16"/>
  <c r="EU218" i="16"/>
  <c r="EV218" i="16"/>
  <c r="EW218" i="16"/>
  <c r="FA218" i="16"/>
  <c r="FB218" i="16" a="1"/>
  <c r="EX218" i="16" l="1"/>
  <c r="EY218" i="16"/>
  <c r="FB218" i="16"/>
  <c r="FC218" i="16"/>
  <c r="FD218" i="16"/>
  <c r="BS218" i="16" s="1"/>
  <c r="BT218" i="16" s="1"/>
  <c r="BI219" i="16"/>
  <c r="BJ219" i="16" s="1"/>
  <c r="BL219" i="16"/>
  <c r="CF219" i="16"/>
  <c r="BN219" i="16"/>
  <c r="CG219" i="16"/>
  <c r="CH219" i="16"/>
  <c r="EU219" i="16"/>
  <c r="EV219" i="16"/>
  <c r="EW219" i="16"/>
  <c r="FA219" i="16"/>
  <c r="FB219" i="16" a="1"/>
  <c r="EX219" i="16" l="1"/>
  <c r="EZ218" i="16"/>
  <c r="EY219" i="16"/>
  <c r="BP219" i="16"/>
  <c r="FB219" i="16"/>
  <c r="FC219" i="16"/>
  <c r="FD219" i="16"/>
  <c r="BS219" i="16" s="1"/>
  <c r="BT219" i="16" s="1"/>
  <c r="BI220" i="16"/>
  <c r="BJ220" i="16" s="1"/>
  <c r="BL220" i="16"/>
  <c r="CF220" i="16"/>
  <c r="BN220" i="16"/>
  <c r="CG220" i="16"/>
  <c r="CH220" i="16"/>
  <c r="BP220" i="16"/>
  <c r="EU220" i="16"/>
  <c r="EV220" i="16"/>
  <c r="EW220" i="16"/>
  <c r="FA220" i="16"/>
  <c r="FB220" i="16" a="1"/>
  <c r="EZ219" i="16" l="1"/>
  <c r="EX220" i="16"/>
  <c r="EY220" i="16"/>
  <c r="FB220" i="16"/>
  <c r="FC220" i="16"/>
  <c r="FD220" i="16"/>
  <c r="BS220" i="16" s="1"/>
  <c r="BT220" i="16" s="1"/>
  <c r="BI221" i="16"/>
  <c r="BJ221" i="16" s="1"/>
  <c r="BL221" i="16"/>
  <c r="CF221" i="16"/>
  <c r="BN221" i="16"/>
  <c r="CG221" i="16"/>
  <c r="CH221" i="16"/>
  <c r="BP221" i="16"/>
  <c r="EU221" i="16"/>
  <c r="EV221" i="16"/>
  <c r="EW221" i="16"/>
  <c r="FA221" i="16"/>
  <c r="FB221" i="16" a="1"/>
  <c r="EZ220" i="16" l="1"/>
  <c r="EX221" i="16"/>
  <c r="EZ221" i="16" s="1"/>
  <c r="EY221" i="16"/>
  <c r="FB221" i="16"/>
  <c r="FC221" i="16"/>
  <c r="FD221" i="16"/>
  <c r="BS221" i="16" s="1"/>
  <c r="BT221" i="16" s="1"/>
  <c r="BI222" i="16"/>
  <c r="BJ222" i="16" s="1"/>
  <c r="BL222" i="16"/>
  <c r="CF222" i="16"/>
  <c r="BN222" i="16"/>
  <c r="CG222" i="16"/>
  <c r="CH222" i="16"/>
  <c r="BP222" i="16"/>
  <c r="EU222" i="16"/>
  <c r="EV222" i="16"/>
  <c r="EW222" i="16"/>
  <c r="FA222" i="16"/>
  <c r="FB222" i="16" a="1"/>
  <c r="EX222" i="16" l="1"/>
  <c r="EZ222" i="16" s="1"/>
  <c r="EY222" i="16"/>
  <c r="FB222" i="16"/>
  <c r="FC222" i="16"/>
  <c r="FD222" i="16"/>
  <c r="BS222" i="16" s="1"/>
  <c r="BT222" i="16" s="1"/>
  <c r="BI223" i="16"/>
  <c r="BJ223" i="16" s="1"/>
  <c r="BL223" i="16"/>
  <c r="CF223" i="16"/>
  <c r="BN223" i="16"/>
  <c r="CG223" i="16"/>
  <c r="CH223" i="16"/>
  <c r="BP223" i="16"/>
  <c r="EU223" i="16"/>
  <c r="EV223" i="16"/>
  <c r="EW223" i="16"/>
  <c r="FA223" i="16"/>
  <c r="FB223" i="16" a="1"/>
  <c r="EY223" i="16" l="1"/>
  <c r="EX223" i="16"/>
  <c r="EZ223" i="16" s="1"/>
  <c r="FB223" i="16"/>
  <c r="FC223" i="16"/>
  <c r="FD223" i="16"/>
  <c r="BS223" i="16" s="1"/>
  <c r="BT223" i="16" s="1"/>
  <c r="BI224" i="16"/>
  <c r="BJ224" i="16" s="1"/>
  <c r="BL224" i="16"/>
  <c r="CF224" i="16"/>
  <c r="BN224" i="16"/>
  <c r="CG224" i="16"/>
  <c r="CH224" i="16"/>
  <c r="BP224" i="16"/>
  <c r="EU224" i="16"/>
  <c r="EV224" i="16"/>
  <c r="EW224" i="16"/>
  <c r="FA224" i="16"/>
  <c r="FB224" i="16" a="1"/>
  <c r="EY224" i="16" l="1"/>
  <c r="EX224" i="16"/>
  <c r="EZ224" i="16" s="1"/>
  <c r="FB224" i="16"/>
  <c r="FC224" i="16"/>
  <c r="FD224" i="16"/>
  <c r="BS224" i="16" s="1"/>
  <c r="BT224" i="16" s="1"/>
  <c r="BI225" i="16"/>
  <c r="BJ225" i="16" s="1"/>
  <c r="BL225" i="16"/>
  <c r="CF225" i="16"/>
  <c r="BN225" i="16"/>
  <c r="CG225" i="16"/>
  <c r="CH225" i="16"/>
  <c r="BP225" i="16"/>
  <c r="EU225" i="16"/>
  <c r="EV225" i="16"/>
  <c r="EW225" i="16"/>
  <c r="FA225" i="16"/>
  <c r="FB225" i="16" a="1"/>
  <c r="EY225" i="16" l="1"/>
  <c r="EX225" i="16"/>
  <c r="EZ225" i="16" s="1"/>
  <c r="FB225" i="16"/>
  <c r="FC225" i="16"/>
  <c r="FD225" i="16"/>
  <c r="BS225" i="16" s="1"/>
  <c r="BT225" i="16" s="1"/>
  <c r="BI226" i="16"/>
  <c r="BJ226" i="16" s="1"/>
  <c r="BL226" i="16"/>
  <c r="CF226" i="16"/>
  <c r="BN226" i="16"/>
  <c r="CG226" i="16"/>
  <c r="CH226" i="16"/>
  <c r="BP226" i="16"/>
  <c r="EU226" i="16"/>
  <c r="EV226" i="16"/>
  <c r="EW226" i="16"/>
  <c r="FA226" i="16"/>
  <c r="FB226" i="16" a="1"/>
  <c r="EX226" i="16" l="1"/>
  <c r="EY226" i="16"/>
  <c r="FB226" i="16"/>
  <c r="FC226" i="16"/>
  <c r="FD226" i="16"/>
  <c r="BS226" i="16" s="1"/>
  <c r="BT226" i="16" s="1"/>
  <c r="BI227" i="16"/>
  <c r="BJ227" i="16" s="1"/>
  <c r="BL227" i="16"/>
  <c r="CF227" i="16"/>
  <c r="BN227" i="16"/>
  <c r="CG227" i="16"/>
  <c r="CH227" i="16"/>
  <c r="BP227" i="16"/>
  <c r="EU227" i="16"/>
  <c r="EV227" i="16"/>
  <c r="EW227" i="16"/>
  <c r="FA227" i="16"/>
  <c r="FB227" i="16" a="1"/>
  <c r="EZ226" i="16" l="1"/>
  <c r="EY227" i="16"/>
  <c r="EX227" i="16"/>
  <c r="EZ227" i="16" s="1"/>
  <c r="FB227" i="16"/>
  <c r="FC227" i="16"/>
  <c r="FD227" i="16"/>
  <c r="BS227" i="16" s="1"/>
  <c r="BT227" i="16" s="1"/>
  <c r="BI228" i="16"/>
  <c r="BJ228" i="16" s="1"/>
  <c r="BL228" i="16"/>
  <c r="CF228" i="16"/>
  <c r="BN228" i="16"/>
  <c r="CG228" i="16"/>
  <c r="CH228" i="16"/>
  <c r="BP228" i="16"/>
  <c r="EU228" i="16"/>
  <c r="EV228" i="16"/>
  <c r="EW228" i="16"/>
  <c r="FA228" i="16"/>
  <c r="FB228" i="16" a="1"/>
  <c r="EY228" i="16" l="1"/>
  <c r="EX228" i="16"/>
  <c r="EZ228" i="16" s="1"/>
  <c r="FB228" i="16"/>
  <c r="FC228" i="16"/>
  <c r="FD228" i="16"/>
  <c r="BS228" i="16" s="1"/>
  <c r="BT228" i="16" s="1"/>
  <c r="BI229" i="16"/>
  <c r="BJ229" i="16" s="1"/>
  <c r="BL229" i="16"/>
  <c r="CF229" i="16"/>
  <c r="BN229" i="16"/>
  <c r="CG229" i="16"/>
  <c r="CH229" i="16"/>
  <c r="BP229" i="16"/>
  <c r="EU229" i="16"/>
  <c r="EV229" i="16"/>
  <c r="EW229" i="16"/>
  <c r="FA229" i="16"/>
  <c r="FB229" i="16" a="1"/>
  <c r="EX229" i="16" l="1"/>
  <c r="EY229" i="16"/>
  <c r="FB229" i="16"/>
  <c r="FC229" i="16"/>
  <c r="FD229" i="16"/>
  <c r="BS229" i="16" s="1"/>
  <c r="BT229" i="16" s="1"/>
  <c r="BI230" i="16"/>
  <c r="BJ230" i="16" s="1"/>
  <c r="BL230" i="16"/>
  <c r="CF230" i="16"/>
  <c r="BN230" i="16"/>
  <c r="CG230" i="16"/>
  <c r="CH230" i="16"/>
  <c r="BP230" i="16"/>
  <c r="EU230" i="16"/>
  <c r="EV230" i="16"/>
  <c r="EW230" i="16"/>
  <c r="FA230" i="16"/>
  <c r="FB230" i="16" a="1"/>
  <c r="EX230" i="16" l="1"/>
  <c r="EZ229" i="16"/>
  <c r="EY230" i="16"/>
  <c r="FB230" i="16"/>
  <c r="FC230" i="16"/>
  <c r="FD230" i="16"/>
  <c r="BS230" i="16" s="1"/>
  <c r="BT230" i="16" s="1"/>
  <c r="BI231" i="16"/>
  <c r="BJ231" i="16" s="1"/>
  <c r="BL231" i="16"/>
  <c r="CF231" i="16"/>
  <c r="BN231" i="16"/>
  <c r="CG231" i="16"/>
  <c r="CH231" i="16"/>
  <c r="BP231" i="16"/>
  <c r="EU231" i="16"/>
  <c r="EV231" i="16"/>
  <c r="EW231" i="16"/>
  <c r="FA231" i="16"/>
  <c r="FB231" i="16" a="1"/>
  <c r="EZ230" i="16" l="1"/>
  <c r="EX231" i="16"/>
  <c r="EY231" i="16"/>
  <c r="FB231" i="16"/>
  <c r="FC231" i="16"/>
  <c r="FD231" i="16"/>
  <c r="BS231" i="16" s="1"/>
  <c r="BT231" i="16" s="1"/>
  <c r="BI232" i="16"/>
  <c r="BJ232" i="16" s="1"/>
  <c r="BL232" i="16"/>
  <c r="CF232" i="16"/>
  <c r="BN232" i="16"/>
  <c r="CG232" i="16"/>
  <c r="CH232" i="16"/>
  <c r="BP232" i="16"/>
  <c r="EU232" i="16"/>
  <c r="EV232" i="16"/>
  <c r="EW232" i="16"/>
  <c r="FA232" i="16"/>
  <c r="FB232" i="16" a="1"/>
  <c r="EZ231" i="16" l="1"/>
  <c r="EY232" i="16"/>
  <c r="EX232" i="16"/>
  <c r="EZ232" i="16" s="1"/>
  <c r="FB232" i="16"/>
  <c r="FC232" i="16"/>
  <c r="FD232" i="16"/>
  <c r="BS232" i="16" s="1"/>
  <c r="BT232" i="16" s="1"/>
  <c r="BI233" i="16"/>
  <c r="BJ233" i="16" s="1"/>
  <c r="BL233" i="16"/>
  <c r="CF233" i="16"/>
  <c r="BN233" i="16"/>
  <c r="CG233" i="16"/>
  <c r="CH233" i="16"/>
  <c r="BP233" i="16"/>
  <c r="EU233" i="16"/>
  <c r="EV233" i="16"/>
  <c r="EW233" i="16"/>
  <c r="FA233" i="16"/>
  <c r="FB233" i="16" a="1"/>
  <c r="EX233" i="16" l="1"/>
  <c r="EY233" i="16"/>
  <c r="FB233" i="16"/>
  <c r="FC233" i="16"/>
  <c r="FD233" i="16"/>
  <c r="BS233" i="16" s="1"/>
  <c r="BT233" i="16" s="1"/>
  <c r="BI234" i="16"/>
  <c r="BJ234" i="16" s="1"/>
  <c r="BL234" i="16"/>
  <c r="CF234" i="16"/>
  <c r="BN234" i="16"/>
  <c r="CG234" i="16"/>
  <c r="CH234" i="16"/>
  <c r="EU234" i="16"/>
  <c r="EV234" i="16"/>
  <c r="EW234" i="16"/>
  <c r="FA234" i="16"/>
  <c r="FB234" i="16" a="1"/>
  <c r="EX234" i="16" l="1"/>
  <c r="EZ233" i="16"/>
  <c r="EY234" i="16"/>
  <c r="BP234" i="16"/>
  <c r="FB234" i="16"/>
  <c r="FC234" i="16"/>
  <c r="FD234" i="16"/>
  <c r="BS234" i="16" s="1"/>
  <c r="BT234" i="16" s="1"/>
  <c r="BI235" i="16"/>
  <c r="BJ235" i="16" s="1"/>
  <c r="BL235" i="16"/>
  <c r="CF235" i="16"/>
  <c r="BN235" i="16"/>
  <c r="CG235" i="16"/>
  <c r="CH235" i="16"/>
  <c r="BP235" i="16"/>
  <c r="EU235" i="16"/>
  <c r="EV235" i="16"/>
  <c r="EW235" i="16"/>
  <c r="FA235" i="16"/>
  <c r="FB235" i="16" a="1"/>
  <c r="EZ234" i="16" l="1"/>
  <c r="EX235" i="16"/>
  <c r="EY235" i="16"/>
  <c r="FB235" i="16"/>
  <c r="FC235" i="16"/>
  <c r="FD235" i="16"/>
  <c r="BS235" i="16" s="1"/>
  <c r="BT235" i="16" s="1"/>
  <c r="BI236" i="16"/>
  <c r="BJ236" i="16" s="1"/>
  <c r="BL236" i="16"/>
  <c r="CF236" i="16"/>
  <c r="BN236" i="16"/>
  <c r="CG236" i="16"/>
  <c r="CH236" i="16"/>
  <c r="EU236" i="16"/>
  <c r="EV236" i="16"/>
  <c r="EW236" i="16"/>
  <c r="FA236" i="16"/>
  <c r="FB236" i="16" a="1"/>
  <c r="EX236" i="16" l="1"/>
  <c r="EZ236" i="16" s="1"/>
  <c r="EZ235" i="16"/>
  <c r="EY236" i="16"/>
  <c r="BP236" i="16"/>
  <c r="FB236" i="16"/>
  <c r="FC236" i="16"/>
  <c r="FD236" i="16"/>
  <c r="BS236" i="16" s="1"/>
  <c r="BT236" i="16" s="1"/>
  <c r="BI237" i="16"/>
  <c r="BJ237" i="16" s="1"/>
  <c r="BL237" i="16"/>
  <c r="CF237" i="16"/>
  <c r="BN237" i="16"/>
  <c r="CG237" i="16"/>
  <c r="CH237" i="16"/>
  <c r="BP237" i="16"/>
  <c r="EU237" i="16"/>
  <c r="EV237" i="16"/>
  <c r="EW237" i="16"/>
  <c r="FA237" i="16"/>
  <c r="FB237" i="16" a="1"/>
  <c r="EY237" i="16" l="1"/>
  <c r="EX237" i="16"/>
  <c r="EZ237" i="16" s="1"/>
  <c r="FB237" i="16"/>
  <c r="FC237" i="16"/>
  <c r="FD237" i="16"/>
  <c r="BS237" i="16" s="1"/>
  <c r="BT237" i="16" s="1"/>
  <c r="BI238" i="16"/>
  <c r="BJ238" i="16" s="1"/>
  <c r="BL238" i="16"/>
  <c r="CF238" i="16"/>
  <c r="BN238" i="16"/>
  <c r="CG238" i="16"/>
  <c r="CH238" i="16"/>
  <c r="EU238" i="16"/>
  <c r="EV238" i="16"/>
  <c r="EW238" i="16"/>
  <c r="FA238" i="16"/>
  <c r="FB238" i="16" a="1"/>
  <c r="EX238" i="16" l="1"/>
  <c r="EZ238" i="16" s="1"/>
  <c r="EY238" i="16"/>
  <c r="BP238" i="16"/>
  <c r="FB238" i="16"/>
  <c r="FC238" i="16"/>
  <c r="FD238" i="16"/>
  <c r="BS238" i="16" s="1"/>
  <c r="BT238" i="16" s="1"/>
  <c r="BI239" i="16"/>
  <c r="BJ239" i="16" s="1"/>
  <c r="BL239" i="16"/>
  <c r="CF239" i="16"/>
  <c r="BN239" i="16"/>
  <c r="CG239" i="16"/>
  <c r="CH239" i="16"/>
  <c r="BP239" i="16"/>
  <c r="EU239" i="16"/>
  <c r="EV239" i="16"/>
  <c r="EW239" i="16"/>
  <c r="FA239" i="16"/>
  <c r="FB239" i="16" a="1"/>
  <c r="EY239" i="16" l="1"/>
  <c r="EX239" i="16"/>
  <c r="FB239" i="16"/>
  <c r="FC239" i="16"/>
  <c r="FD239" i="16"/>
  <c r="BS239" i="16" s="1"/>
  <c r="BT239" i="16" s="1"/>
  <c r="BI240" i="16"/>
  <c r="BJ240" i="16" s="1"/>
  <c r="BL240" i="16"/>
  <c r="CF240" i="16"/>
  <c r="BN240" i="16"/>
  <c r="CG240" i="16"/>
  <c r="CH240" i="16"/>
  <c r="BP240" i="16"/>
  <c r="EU240" i="16"/>
  <c r="EV240" i="16"/>
  <c r="EW240" i="16"/>
  <c r="FA240" i="16"/>
  <c r="FB240" i="16" a="1"/>
  <c r="EZ239" i="16" l="1"/>
  <c r="EX240" i="16"/>
  <c r="EZ240" i="16" s="1"/>
  <c r="EY240" i="16"/>
  <c r="FB240" i="16"/>
  <c r="FC240" i="16"/>
  <c r="FD240" i="16"/>
  <c r="BS240" i="16" s="1"/>
  <c r="BT240" i="16" s="1"/>
  <c r="BI241" i="16"/>
  <c r="BJ241" i="16" s="1"/>
  <c r="BL241" i="16"/>
  <c r="CF241" i="16"/>
  <c r="BN241" i="16"/>
  <c r="CG241" i="16"/>
  <c r="CH241" i="16"/>
  <c r="BP241" i="16"/>
  <c r="EU241" i="16"/>
  <c r="EV241" i="16"/>
  <c r="EW241" i="16"/>
  <c r="FA241" i="16"/>
  <c r="FB241" i="16" a="1"/>
  <c r="EY241" i="16" l="1"/>
  <c r="EX241" i="16"/>
  <c r="EZ241" i="16" s="1"/>
  <c r="FB241" i="16"/>
  <c r="FC241" i="16"/>
  <c r="FD241" i="16"/>
  <c r="BS241" i="16" s="1"/>
  <c r="BT241" i="16" s="1"/>
  <c r="BI242" i="16"/>
  <c r="BJ242" i="16" s="1"/>
  <c r="BL242" i="16"/>
  <c r="CF242" i="16"/>
  <c r="BN242" i="16"/>
  <c r="CG242" i="16"/>
  <c r="CH242" i="16"/>
  <c r="BP242" i="16"/>
  <c r="EU242" i="16"/>
  <c r="EV242" i="16"/>
  <c r="EW242" i="16"/>
  <c r="FA242" i="16"/>
  <c r="FB242" i="16" a="1"/>
  <c r="EY242" i="16" l="1"/>
  <c r="EX242" i="16"/>
  <c r="EZ242" i="16" s="1"/>
  <c r="FB242" i="16"/>
  <c r="FC242" i="16"/>
  <c r="FD242" i="16"/>
  <c r="BS242" i="16" s="1"/>
  <c r="BT242" i="16" s="1"/>
  <c r="BI243" i="16"/>
  <c r="BJ243" i="16" s="1"/>
  <c r="BL243" i="16"/>
  <c r="CF243" i="16"/>
  <c r="BN243" i="16"/>
  <c r="CG243" i="16"/>
  <c r="CH243" i="16"/>
  <c r="BP243" i="16"/>
  <c r="EU243" i="16"/>
  <c r="EV243" i="16"/>
  <c r="EW243" i="16"/>
  <c r="FA243" i="16"/>
  <c r="FB243" i="16" a="1"/>
  <c r="EX243" i="16" l="1"/>
  <c r="EY243" i="16"/>
  <c r="FB243" i="16"/>
  <c r="FC243" i="16"/>
  <c r="FD243" i="16"/>
  <c r="BS243" i="16" s="1"/>
  <c r="BT243" i="16" s="1"/>
  <c r="BI244" i="16"/>
  <c r="BJ244" i="16" s="1"/>
  <c r="BL244" i="16"/>
  <c r="CF244" i="16"/>
  <c r="BN244" i="16"/>
  <c r="CG244" i="16"/>
  <c r="CH244" i="16"/>
  <c r="EU244" i="16"/>
  <c r="EV244" i="16"/>
  <c r="EW244" i="16"/>
  <c r="FA244" i="16"/>
  <c r="FB244" i="16" a="1"/>
  <c r="EX244" i="16" l="1"/>
  <c r="EZ244" i="16" s="1"/>
  <c r="EZ243" i="16"/>
  <c r="EY244" i="16"/>
  <c r="BP244" i="16"/>
  <c r="FB244" i="16"/>
  <c r="FC244" i="16"/>
  <c r="FD244" i="16"/>
  <c r="BS244" i="16" s="1"/>
  <c r="BT244" i="16" s="1"/>
  <c r="BI245" i="16"/>
  <c r="BJ245" i="16" s="1"/>
  <c r="BL245" i="16"/>
  <c r="CF245" i="16"/>
  <c r="BN245" i="16"/>
  <c r="CG245" i="16"/>
  <c r="CH245" i="16"/>
  <c r="BP245" i="16"/>
  <c r="EU245" i="16"/>
  <c r="EV245" i="16"/>
  <c r="EW245" i="16"/>
  <c r="FA245" i="16"/>
  <c r="FB245" i="16" a="1"/>
  <c r="EY245" i="16" l="1"/>
  <c r="EX245" i="16"/>
  <c r="EZ245" i="16" s="1"/>
  <c r="FB245" i="16"/>
  <c r="FC245" i="16"/>
  <c r="FD245" i="16"/>
  <c r="BS245" i="16" s="1"/>
  <c r="BT245" i="16" s="1"/>
  <c r="BI246" i="16"/>
  <c r="BJ246" i="16" s="1"/>
  <c r="BL246" i="16"/>
  <c r="CF246" i="16"/>
  <c r="BN246" i="16"/>
  <c r="CG246" i="16"/>
  <c r="CH246" i="16"/>
  <c r="EU246" i="16"/>
  <c r="EV246" i="16"/>
  <c r="EW246" i="16"/>
  <c r="FA246" i="16"/>
  <c r="FB246" i="16" a="1"/>
  <c r="EY246" i="16" l="1"/>
  <c r="EX246" i="16"/>
  <c r="EZ246" i="16" s="1"/>
  <c r="BP246" i="16"/>
  <c r="FB246" i="16"/>
  <c r="FC246" i="16"/>
  <c r="FD246" i="16"/>
  <c r="BS246" i="16" s="1"/>
  <c r="BT246" i="16" s="1"/>
  <c r="BI247" i="16"/>
  <c r="BJ247" i="16" s="1"/>
  <c r="BL247" i="16"/>
  <c r="CF247" i="16"/>
  <c r="BN247" i="16"/>
  <c r="CG247" i="16"/>
  <c r="CH247" i="16"/>
  <c r="BP247" i="16"/>
  <c r="EU247" i="16"/>
  <c r="EV247" i="16"/>
  <c r="EW247" i="16"/>
  <c r="FA247" i="16"/>
  <c r="FB247" i="16" a="1"/>
  <c r="EX247" i="16" l="1"/>
  <c r="EY247" i="16"/>
  <c r="FB247" i="16"/>
  <c r="FC247" i="16"/>
  <c r="FD247" i="16"/>
  <c r="BS247" i="16" s="1"/>
  <c r="BT247" i="16" s="1"/>
  <c r="BI248" i="16"/>
  <c r="BJ248" i="16" s="1"/>
  <c r="BL248" i="16"/>
  <c r="CF248" i="16"/>
  <c r="BN248" i="16"/>
  <c r="CG248" i="16"/>
  <c r="CH248" i="16"/>
  <c r="EU248" i="16"/>
  <c r="EV248" i="16"/>
  <c r="EW248" i="16"/>
  <c r="FA248" i="16"/>
  <c r="FB248" i="16" a="1"/>
  <c r="EZ247" i="16" l="1"/>
  <c r="EX248" i="16"/>
  <c r="EY248" i="16"/>
  <c r="BP248" i="16"/>
  <c r="FB248" i="16"/>
  <c r="FC248" i="16"/>
  <c r="FD248" i="16"/>
  <c r="BS248" i="16" s="1"/>
  <c r="BT248" i="16" s="1"/>
  <c r="BI249" i="16"/>
  <c r="BJ249" i="16" s="1"/>
  <c r="BL249" i="16"/>
  <c r="CF249" i="16"/>
  <c r="BN249" i="16"/>
  <c r="CG249" i="16"/>
  <c r="CH249" i="16"/>
  <c r="BP249" i="16"/>
  <c r="EU249" i="16"/>
  <c r="EV249" i="16"/>
  <c r="EW249" i="16"/>
  <c r="FA249" i="16"/>
  <c r="FB249" i="16" a="1"/>
  <c r="EZ248" i="16" l="1"/>
  <c r="EX249" i="16"/>
  <c r="EY249" i="16"/>
  <c r="FB249" i="16"/>
  <c r="FC249" i="16"/>
  <c r="FD249" i="16"/>
  <c r="BS249" i="16" s="1"/>
  <c r="BT249" i="16" s="1"/>
  <c r="BI250" i="16"/>
  <c r="BJ250" i="16" s="1"/>
  <c r="BL250" i="16"/>
  <c r="CF250" i="16"/>
  <c r="BN250" i="16"/>
  <c r="CG250" i="16"/>
  <c r="CH250" i="16"/>
  <c r="BP250" i="16"/>
  <c r="EU250" i="16"/>
  <c r="EV250" i="16"/>
  <c r="EW250" i="16"/>
  <c r="FA250" i="16"/>
  <c r="FB250" i="16" a="1"/>
  <c r="EZ249" i="16" l="1"/>
  <c r="EX250" i="16"/>
  <c r="EY250" i="16"/>
  <c r="FB250" i="16"/>
  <c r="FC250" i="16"/>
  <c r="FD250" i="16"/>
  <c r="BS250" i="16" s="1"/>
  <c r="BT250" i="16" s="1"/>
  <c r="BI251" i="16"/>
  <c r="BJ251" i="16" s="1"/>
  <c r="BL251" i="16"/>
  <c r="CF251" i="16"/>
  <c r="BN251" i="16"/>
  <c r="CG251" i="16"/>
  <c r="CH251" i="16"/>
  <c r="BP251" i="16"/>
  <c r="EU251" i="16"/>
  <c r="EV251" i="16"/>
  <c r="EW251" i="16"/>
  <c r="FA251" i="16"/>
  <c r="FB251" i="16" a="1"/>
  <c r="EX251" i="16" l="1"/>
  <c r="EZ250" i="16"/>
  <c r="EY251" i="16"/>
  <c r="FB251" i="16"/>
  <c r="FC251" i="16"/>
  <c r="FD251" i="16"/>
  <c r="BS251" i="16" s="1"/>
  <c r="BT251" i="16" s="1"/>
  <c r="BI252" i="16"/>
  <c r="BJ252" i="16" s="1"/>
  <c r="BL252" i="16"/>
  <c r="CF252" i="16"/>
  <c r="BN252" i="16"/>
  <c r="CG252" i="16"/>
  <c r="CH252" i="16"/>
  <c r="BP252" i="16"/>
  <c r="EU252" i="16"/>
  <c r="EV252" i="16"/>
  <c r="EW252" i="16"/>
  <c r="FA252" i="16"/>
  <c r="FB252" i="16" a="1"/>
  <c r="EZ251" i="16" l="1"/>
  <c r="EX252" i="16"/>
  <c r="EY252" i="16"/>
  <c r="FB252" i="16"/>
  <c r="FC252" i="16"/>
  <c r="FD252" i="16"/>
  <c r="BS252" i="16" s="1"/>
  <c r="BT252" i="16" s="1"/>
  <c r="BI253" i="16"/>
  <c r="BJ253" i="16" s="1"/>
  <c r="BL253" i="16"/>
  <c r="CF253" i="16"/>
  <c r="BN253" i="16"/>
  <c r="CG253" i="16"/>
  <c r="CH253" i="16"/>
  <c r="BP253" i="16"/>
  <c r="EU253" i="16"/>
  <c r="EV253" i="16"/>
  <c r="EW253" i="16"/>
  <c r="FA253" i="16"/>
  <c r="FB253" i="16" a="1"/>
  <c r="EZ252" i="16" l="1"/>
  <c r="EY253" i="16"/>
  <c r="EX253" i="16"/>
  <c r="EZ253" i="16" s="1"/>
  <c r="FB253" i="16"/>
  <c r="FC253" i="16"/>
  <c r="FD253" i="16"/>
  <c r="BS253" i="16" s="1"/>
  <c r="BT253" i="16" s="1"/>
  <c r="BI254" i="16"/>
  <c r="BJ254" i="16" s="1"/>
  <c r="BL254" i="16"/>
  <c r="CF254" i="16"/>
  <c r="BN254" i="16"/>
  <c r="CG254" i="16"/>
  <c r="CH254" i="16"/>
  <c r="BP254" i="16"/>
  <c r="EU254" i="16"/>
  <c r="EV254" i="16"/>
  <c r="EW254" i="16"/>
  <c r="FA254" i="16"/>
  <c r="FB254" i="16" a="1"/>
  <c r="EX254" i="16" l="1"/>
  <c r="EY254" i="16"/>
  <c r="FB254" i="16"/>
  <c r="FC254" i="16"/>
  <c r="FD254" i="16"/>
  <c r="BS254" i="16" s="1"/>
  <c r="BT254" i="16" s="1"/>
  <c r="BI255" i="16"/>
  <c r="BJ255" i="16" s="1"/>
  <c r="BL255" i="16"/>
  <c r="CF255" i="16"/>
  <c r="BN255" i="16"/>
  <c r="CG255" i="16"/>
  <c r="CH255" i="16"/>
  <c r="BP255" i="16"/>
  <c r="EU255" i="16"/>
  <c r="EV255" i="16"/>
  <c r="EW255" i="16"/>
  <c r="FA255" i="16"/>
  <c r="FB255" i="16" a="1"/>
  <c r="EZ254" i="16" l="1"/>
  <c r="EX255" i="16"/>
  <c r="EY255" i="16"/>
  <c r="FB255" i="16"/>
  <c r="FC255" i="16"/>
  <c r="FD255" i="16"/>
  <c r="BS255" i="16" s="1"/>
  <c r="BT255" i="16" s="1"/>
  <c r="BI256" i="16"/>
  <c r="BJ256" i="16" s="1"/>
  <c r="BL256" i="16"/>
  <c r="CF256" i="16"/>
  <c r="BN256" i="16"/>
  <c r="CG256" i="16"/>
  <c r="CH256" i="16"/>
  <c r="BP256" i="16"/>
  <c r="EU256" i="16"/>
  <c r="EV256" i="16"/>
  <c r="EW256" i="16"/>
  <c r="FA256" i="16"/>
  <c r="FB256" i="16" a="1"/>
  <c r="EZ255" i="16" l="1"/>
  <c r="EX256" i="16"/>
  <c r="EY256" i="16"/>
  <c r="FB256" i="16"/>
  <c r="FC256" i="16"/>
  <c r="FD256" i="16"/>
  <c r="BS256" i="16" s="1"/>
  <c r="BT256" i="16" s="1"/>
  <c r="BI257" i="16"/>
  <c r="BJ257" i="16" s="1"/>
  <c r="BL257" i="16"/>
  <c r="CF257" i="16"/>
  <c r="BN257" i="16"/>
  <c r="CG257" i="16"/>
  <c r="CH257" i="16"/>
  <c r="BP257" i="16"/>
  <c r="EU257" i="16"/>
  <c r="EV257" i="16"/>
  <c r="EW257" i="16"/>
  <c r="FA257" i="16"/>
  <c r="FB257" i="16" a="1"/>
  <c r="EZ256" i="16" l="1"/>
  <c r="EY257" i="16"/>
  <c r="EX257" i="16"/>
  <c r="EZ257" i="16" s="1"/>
  <c r="FB257" i="16"/>
  <c r="FC257" i="16"/>
  <c r="FD257" i="16"/>
  <c r="BS257" i="16" s="1"/>
  <c r="BT257" i="16" s="1"/>
  <c r="BI258" i="16"/>
  <c r="BJ258" i="16" s="1"/>
  <c r="BL258" i="16"/>
  <c r="CF258" i="16"/>
  <c r="BN258" i="16"/>
  <c r="CG258" i="16"/>
  <c r="CH258" i="16"/>
  <c r="BP258" i="16"/>
  <c r="EU258" i="16"/>
  <c r="EV258" i="16"/>
  <c r="EW258" i="16"/>
  <c r="FA258" i="16"/>
  <c r="FB258" i="16" a="1"/>
  <c r="EX258" i="16" l="1"/>
  <c r="EZ258" i="16" s="1"/>
  <c r="EY258" i="16"/>
  <c r="FB258" i="16"/>
  <c r="FC258" i="16"/>
  <c r="FD258" i="16"/>
  <c r="BS258" i="16" s="1"/>
  <c r="BT258" i="16" s="1"/>
  <c r="BI259" i="16"/>
  <c r="BJ259" i="16" s="1"/>
  <c r="BL259" i="16"/>
  <c r="CF259" i="16"/>
  <c r="BN259" i="16"/>
  <c r="CG259" i="16"/>
  <c r="CH259" i="16"/>
  <c r="BP259" i="16"/>
  <c r="EU259" i="16"/>
  <c r="EV259" i="16"/>
  <c r="EW259" i="16"/>
  <c r="FA259" i="16"/>
  <c r="FB259" i="16" a="1"/>
  <c r="EY259" i="16" l="1"/>
  <c r="EX259" i="16"/>
  <c r="EZ259" i="16" s="1"/>
  <c r="FB259" i="16"/>
  <c r="FC259" i="16"/>
  <c r="FD259" i="16"/>
  <c r="BS259" i="16" s="1"/>
  <c r="BT259" i="16" s="1"/>
  <c r="BI260" i="16"/>
  <c r="BJ260" i="16" s="1"/>
  <c r="BL260" i="16"/>
  <c r="CF260" i="16"/>
  <c r="BN260" i="16"/>
  <c r="CG260" i="16"/>
  <c r="CH260" i="16"/>
  <c r="BP260" i="16"/>
  <c r="EU260" i="16"/>
  <c r="EV260" i="16"/>
  <c r="EW260" i="16"/>
  <c r="FA260" i="16"/>
  <c r="FB260" i="16" a="1"/>
  <c r="EY260" i="16" l="1"/>
  <c r="EX260" i="16"/>
  <c r="EZ260" i="16" s="1"/>
  <c r="FB260" i="16"/>
  <c r="FC260" i="16"/>
  <c r="FD260" i="16"/>
  <c r="BS260" i="16" s="1"/>
  <c r="BT260" i="16" s="1"/>
  <c r="BI261" i="16"/>
  <c r="BJ261" i="16" s="1"/>
  <c r="BL261" i="16"/>
  <c r="CF261" i="16"/>
  <c r="BN261" i="16"/>
  <c r="CG261" i="16"/>
  <c r="CH261" i="16"/>
  <c r="BP261" i="16"/>
  <c r="EU261" i="16"/>
  <c r="EV261" i="16"/>
  <c r="EW261" i="16"/>
  <c r="FA261" i="16"/>
  <c r="FB261" i="16" a="1"/>
  <c r="EX261" i="16" l="1"/>
  <c r="EY261" i="16"/>
  <c r="FB261" i="16"/>
  <c r="FC261" i="16"/>
  <c r="FD261" i="16"/>
  <c r="BS261" i="16" s="1"/>
  <c r="BT261" i="16" s="1"/>
  <c r="BI262" i="16"/>
  <c r="BJ262" i="16" s="1"/>
  <c r="BL262" i="16"/>
  <c r="CF262" i="16"/>
  <c r="BN262" i="16"/>
  <c r="CG262" i="16"/>
  <c r="CH262" i="16"/>
  <c r="BP262" i="16"/>
  <c r="EU262" i="16"/>
  <c r="EV262" i="16"/>
  <c r="EW262" i="16"/>
  <c r="FA262" i="16"/>
  <c r="FB262" i="16" a="1"/>
  <c r="EZ261" i="16" l="1"/>
  <c r="EY262" i="16"/>
  <c r="EX262" i="16"/>
  <c r="EZ262" i="16" s="1"/>
  <c r="FB262" i="16"/>
  <c r="FC262" i="16"/>
  <c r="FD262" i="16"/>
  <c r="BS262" i="16" s="1"/>
  <c r="BT262" i="16" s="1"/>
  <c r="BI263" i="16"/>
  <c r="BJ263" i="16" s="1"/>
  <c r="BL263" i="16"/>
  <c r="CF263" i="16"/>
  <c r="BN263" i="16"/>
  <c r="CG263" i="16"/>
  <c r="CH263" i="16"/>
  <c r="BP263" i="16"/>
  <c r="EU263" i="16"/>
  <c r="EV263" i="16"/>
  <c r="EW263" i="16"/>
  <c r="FA263" i="16"/>
  <c r="FB263" i="16" a="1"/>
  <c r="EX263" i="16" l="1"/>
  <c r="EY263" i="16"/>
  <c r="FB263" i="16"/>
  <c r="FC263" i="16"/>
  <c r="FD263" i="16"/>
  <c r="BS263" i="16" s="1"/>
  <c r="BT263" i="16" s="1"/>
  <c r="BI264" i="16"/>
  <c r="BJ264" i="16" s="1"/>
  <c r="BL264" i="16"/>
  <c r="CF264" i="16"/>
  <c r="BN264" i="16"/>
  <c r="CG264" i="16"/>
  <c r="CH264" i="16"/>
  <c r="BP264" i="16"/>
  <c r="EU264" i="16"/>
  <c r="EV264" i="16"/>
  <c r="EW264" i="16"/>
  <c r="FA264" i="16"/>
  <c r="FB264" i="16" a="1"/>
  <c r="EZ263" i="16" l="1"/>
  <c r="EY264" i="16"/>
  <c r="EX264" i="16"/>
  <c r="EZ264" i="16" s="1"/>
  <c r="FB264" i="16"/>
  <c r="FC264" i="16"/>
  <c r="FD264" i="16"/>
  <c r="BS264" i="16" s="1"/>
  <c r="BT264" i="16" s="1"/>
  <c r="BI265" i="16"/>
  <c r="BJ265" i="16" s="1"/>
  <c r="BL265" i="16"/>
  <c r="CF265" i="16"/>
  <c r="BN265" i="16"/>
  <c r="CG265" i="16"/>
  <c r="CH265" i="16"/>
  <c r="EU265" i="16"/>
  <c r="EV265" i="16"/>
  <c r="EW265" i="16"/>
  <c r="FA265" i="16"/>
  <c r="FB265" i="16" a="1"/>
  <c r="EX265" i="16" l="1"/>
  <c r="EY265" i="16"/>
  <c r="BP265" i="16"/>
  <c r="FB265" i="16"/>
  <c r="FC265" i="16"/>
  <c r="FD265" i="16"/>
  <c r="BS265" i="16" s="1"/>
  <c r="BT265" i="16" s="1"/>
  <c r="BI266" i="16"/>
  <c r="BJ266" i="16" s="1"/>
  <c r="BL266" i="16"/>
  <c r="CF266" i="16"/>
  <c r="BN266" i="16"/>
  <c r="CG266" i="16"/>
  <c r="CH266" i="16"/>
  <c r="BP266" i="16"/>
  <c r="EU266" i="16"/>
  <c r="EV266" i="16"/>
  <c r="EW266" i="16"/>
  <c r="FA266" i="16"/>
  <c r="FB266" i="16" a="1"/>
  <c r="EX266" i="16" l="1"/>
  <c r="EZ266" i="16" s="1"/>
  <c r="EY266" i="16"/>
  <c r="EZ265" i="16"/>
  <c r="FB266" i="16"/>
  <c r="FC266" i="16"/>
  <c r="FD266" i="16"/>
  <c r="BS266" i="16" s="1"/>
  <c r="BT266" i="16" s="1"/>
  <c r="BI267" i="16"/>
  <c r="BJ267" i="16" s="1"/>
  <c r="BL267" i="16"/>
  <c r="CF267" i="16"/>
  <c r="BN267" i="16"/>
  <c r="CG267" i="16"/>
  <c r="CH267" i="16"/>
  <c r="EU267" i="16"/>
  <c r="EV267" i="16"/>
  <c r="EW267" i="16"/>
  <c r="FA267" i="16"/>
  <c r="FB267" i="16" a="1"/>
  <c r="EY267" i="16" l="1"/>
  <c r="EX267" i="16"/>
  <c r="EZ267" i="16" s="1"/>
  <c r="BP267" i="16"/>
  <c r="FB267" i="16"/>
  <c r="FC267" i="16"/>
  <c r="FD267" i="16"/>
  <c r="BS267" i="16" s="1"/>
  <c r="BT267" i="16" s="1"/>
  <c r="BI268" i="16"/>
  <c r="BJ268" i="16" s="1"/>
  <c r="BL268" i="16"/>
  <c r="CF268" i="16"/>
  <c r="BN268" i="16"/>
  <c r="CG268" i="16"/>
  <c r="CH268" i="16"/>
  <c r="BP268" i="16"/>
  <c r="EU268" i="16"/>
  <c r="EV268" i="16"/>
  <c r="EW268" i="16"/>
  <c r="FA268" i="16"/>
  <c r="FB268" i="16" a="1"/>
  <c r="EX268" i="16" l="1"/>
  <c r="EY268" i="16"/>
  <c r="FB268" i="16"/>
  <c r="FC268" i="16"/>
  <c r="FD268" i="16"/>
  <c r="BS268" i="16" s="1"/>
  <c r="BT268" i="16" s="1"/>
  <c r="BI269" i="16"/>
  <c r="BJ269" i="16" s="1"/>
  <c r="BL269" i="16"/>
  <c r="CF269" i="16"/>
  <c r="BN269" i="16"/>
  <c r="CG269" i="16"/>
  <c r="CH269" i="16"/>
  <c r="BP269" i="16"/>
  <c r="EU269" i="16"/>
  <c r="EV269" i="16"/>
  <c r="EW269" i="16"/>
  <c r="FA269" i="16"/>
  <c r="FB269" i="16" a="1"/>
  <c r="EZ268" i="16" l="1"/>
  <c r="EY269" i="16"/>
  <c r="EX269" i="16"/>
  <c r="EZ269" i="16" s="1"/>
  <c r="FB269" i="16"/>
  <c r="FC269" i="16"/>
  <c r="FD269" i="16"/>
  <c r="BS269" i="16" s="1"/>
  <c r="BT269" i="16" s="1"/>
  <c r="BI270" i="16"/>
  <c r="BJ270" i="16" s="1"/>
  <c r="BL270" i="16"/>
  <c r="CF270" i="16"/>
  <c r="BN270" i="16"/>
  <c r="CG270" i="16"/>
  <c r="CH270" i="16"/>
  <c r="BP270" i="16"/>
  <c r="EU270" i="16"/>
  <c r="EV270" i="16"/>
  <c r="EW270" i="16"/>
  <c r="FA270" i="16"/>
  <c r="FB270" i="16" a="1"/>
  <c r="EY270" i="16" l="1"/>
  <c r="EX270" i="16"/>
  <c r="EZ270" i="16" s="1"/>
  <c r="FB270" i="16"/>
  <c r="FC270" i="16"/>
  <c r="FD270" i="16"/>
  <c r="BS270" i="16" s="1"/>
  <c r="BT270" i="16" s="1"/>
  <c r="BI271" i="16"/>
  <c r="BJ271" i="16" s="1"/>
  <c r="BL271" i="16"/>
  <c r="CF271" i="16"/>
  <c r="BN271" i="16"/>
  <c r="CG271" i="16"/>
  <c r="CH271" i="16"/>
  <c r="BP271" i="16"/>
  <c r="EU271" i="16"/>
  <c r="EV271" i="16"/>
  <c r="EW271" i="16"/>
  <c r="FA271" i="16"/>
  <c r="FB271" i="16" a="1"/>
  <c r="EY271" i="16" l="1"/>
  <c r="EX271" i="16"/>
  <c r="EZ271" i="16" s="1"/>
  <c r="FB271" i="16"/>
  <c r="FC271" i="16"/>
  <c r="FD271" i="16"/>
  <c r="BS271" i="16" s="1"/>
  <c r="BT271" i="16" s="1"/>
  <c r="BI272" i="16"/>
  <c r="BJ272" i="16" s="1"/>
  <c r="BL272" i="16"/>
  <c r="CF272" i="16"/>
  <c r="BN272" i="16"/>
  <c r="CG272" i="16"/>
  <c r="CH272" i="16"/>
  <c r="BP272" i="16"/>
  <c r="EU272" i="16"/>
  <c r="EV272" i="16"/>
  <c r="EW272" i="16"/>
  <c r="FA272" i="16"/>
  <c r="FB272" i="16" a="1"/>
  <c r="EY272" i="16" l="1"/>
  <c r="EX272" i="16"/>
  <c r="EZ272" i="16" s="1"/>
  <c r="FB272" i="16"/>
  <c r="FC272" i="16"/>
  <c r="FD272" i="16"/>
  <c r="BS272" i="16" s="1"/>
  <c r="BT272" i="16" s="1"/>
  <c r="BI273" i="16"/>
  <c r="BJ273" i="16" s="1"/>
  <c r="BL273" i="16"/>
  <c r="CF273" i="16"/>
  <c r="BN273" i="16"/>
  <c r="CG273" i="16"/>
  <c r="CH273" i="16"/>
  <c r="BP273" i="16"/>
  <c r="EU273" i="16"/>
  <c r="EV273" i="16"/>
  <c r="EW273" i="16"/>
  <c r="FA273" i="16"/>
  <c r="FB273" i="16" a="1"/>
  <c r="EX273" i="16" l="1"/>
  <c r="EY273" i="16"/>
  <c r="FB273" i="16"/>
  <c r="FC273" i="16"/>
  <c r="FD273" i="16"/>
  <c r="BS273" i="16" s="1"/>
  <c r="BT273" i="16" s="1"/>
  <c r="BI274" i="16"/>
  <c r="BJ274" i="16" s="1"/>
  <c r="BL274" i="16"/>
  <c r="CF274" i="16"/>
  <c r="BN274" i="16"/>
  <c r="CG274" i="16"/>
  <c r="CH274" i="16"/>
  <c r="BP274" i="16"/>
  <c r="EU274" i="16"/>
  <c r="EV274" i="16"/>
  <c r="EW274" i="16"/>
  <c r="FA274" i="16"/>
  <c r="FB274" i="16" a="1"/>
  <c r="EZ273" i="16" l="1"/>
  <c r="EY274" i="16"/>
  <c r="EX274" i="16"/>
  <c r="EZ274" i="16" s="1"/>
  <c r="FB274" i="16"/>
  <c r="FC274" i="16"/>
  <c r="FD274" i="16"/>
  <c r="BS274" i="16" s="1"/>
  <c r="BT274" i="16" s="1"/>
  <c r="BI275" i="16"/>
  <c r="BJ275" i="16" s="1"/>
  <c r="BL275" i="16"/>
  <c r="CF275" i="16"/>
  <c r="BN275" i="16"/>
  <c r="CG275" i="16"/>
  <c r="CH275" i="16"/>
  <c r="BP275" i="16"/>
  <c r="EU275" i="16"/>
  <c r="EV275" i="16"/>
  <c r="EW275" i="16"/>
  <c r="FA275" i="16"/>
  <c r="FB275" i="16" a="1"/>
  <c r="EX275" i="16" l="1"/>
  <c r="EY275" i="16"/>
  <c r="FB275" i="16"/>
  <c r="FC275" i="16"/>
  <c r="FD275" i="16"/>
  <c r="BS275" i="16" s="1"/>
  <c r="BT275" i="16" s="1"/>
  <c r="BI276" i="16"/>
  <c r="BJ276" i="16" s="1"/>
  <c r="BL276" i="16"/>
  <c r="CF276" i="16"/>
  <c r="BN276" i="16"/>
  <c r="CG276" i="16"/>
  <c r="CH276" i="16"/>
  <c r="BP276" i="16"/>
  <c r="EU276" i="16"/>
  <c r="EV276" i="16"/>
  <c r="EW276" i="16"/>
  <c r="FA276" i="16"/>
  <c r="FB276" i="16" a="1"/>
  <c r="EX276" i="16" l="1"/>
  <c r="EZ275" i="16"/>
  <c r="EY276" i="16"/>
  <c r="FB276" i="16"/>
  <c r="FC276" i="16"/>
  <c r="FD276" i="16"/>
  <c r="BS276" i="16" s="1"/>
  <c r="BT276" i="16" s="1"/>
  <c r="BI277" i="16"/>
  <c r="BJ277" i="16" s="1"/>
  <c r="BL277" i="16"/>
  <c r="CF277" i="16"/>
  <c r="BN277" i="16"/>
  <c r="CG277" i="16"/>
  <c r="CH277" i="16"/>
  <c r="BP277" i="16"/>
  <c r="EU277" i="16"/>
  <c r="EV277" i="16"/>
  <c r="EW277" i="16"/>
  <c r="FA277" i="16"/>
  <c r="FB277" i="16" a="1"/>
  <c r="EZ276" i="16" l="1"/>
  <c r="EX277" i="16"/>
  <c r="EY277" i="16"/>
  <c r="FB277" i="16"/>
  <c r="FC277" i="16"/>
  <c r="FD277" i="16"/>
  <c r="BS277" i="16" s="1"/>
  <c r="BT277" i="16" s="1"/>
  <c r="BI278" i="16"/>
  <c r="BJ278" i="16" s="1"/>
  <c r="BL278" i="16"/>
  <c r="CF278" i="16"/>
  <c r="BN278" i="16"/>
  <c r="CG278" i="16"/>
  <c r="CH278" i="16"/>
  <c r="BP278" i="16"/>
  <c r="EU278" i="16"/>
  <c r="EV278" i="16"/>
  <c r="EW278" i="16"/>
  <c r="FA278" i="16"/>
  <c r="FB278" i="16" a="1"/>
  <c r="EZ277" i="16" l="1"/>
  <c r="EX278" i="16"/>
  <c r="EY278" i="16"/>
  <c r="FB278" i="16"/>
  <c r="FC278" i="16"/>
  <c r="FD278" i="16"/>
  <c r="BS278" i="16" s="1"/>
  <c r="BT278" i="16" s="1"/>
  <c r="BI279" i="16"/>
  <c r="BJ279" i="16" s="1"/>
  <c r="BL279" i="16"/>
  <c r="CF279" i="16"/>
  <c r="BN279" i="16"/>
  <c r="CG279" i="16"/>
  <c r="CH279" i="16"/>
  <c r="BP279" i="16"/>
  <c r="EU279" i="16"/>
  <c r="EV279" i="16"/>
  <c r="EW279" i="16"/>
  <c r="FA279" i="16"/>
  <c r="FB279" i="16" a="1"/>
  <c r="EZ278" i="16" l="1"/>
  <c r="EY279" i="16"/>
  <c r="EX279" i="16"/>
  <c r="EZ279" i="16" s="1"/>
  <c r="FB279" i="16"/>
  <c r="FC279" i="16"/>
  <c r="FD279" i="16"/>
  <c r="BS279" i="16" s="1"/>
  <c r="BT279" i="16" s="1"/>
  <c r="BI280" i="16"/>
  <c r="BJ280" i="16" s="1"/>
  <c r="BL280" i="16"/>
  <c r="CF280" i="16"/>
  <c r="BN280" i="16"/>
  <c r="CG280" i="16"/>
  <c r="CH280" i="16"/>
  <c r="EU280" i="16"/>
  <c r="EV280" i="16"/>
  <c r="EW280" i="16"/>
  <c r="FA280" i="16"/>
  <c r="FB280" i="16" a="1"/>
  <c r="EX280" i="16" l="1"/>
  <c r="EY280" i="16"/>
  <c r="BP280" i="16"/>
  <c r="FB280" i="16"/>
  <c r="FC280" i="16"/>
  <c r="FD280" i="16"/>
  <c r="BS280" i="16" s="1"/>
  <c r="BT280" i="16" s="1"/>
  <c r="BI281" i="16"/>
  <c r="BJ281" i="16" s="1"/>
  <c r="BL281" i="16"/>
  <c r="CF281" i="16"/>
  <c r="BN281" i="16"/>
  <c r="CG281" i="16"/>
  <c r="CH281" i="16"/>
  <c r="BP281" i="16"/>
  <c r="EU281" i="16"/>
  <c r="EV281" i="16"/>
  <c r="EW281" i="16"/>
  <c r="FA281" i="16"/>
  <c r="FB281" i="16" a="1"/>
  <c r="EZ280" i="16" l="1"/>
  <c r="EY281" i="16"/>
  <c r="EX281" i="16"/>
  <c r="EZ281" i="16" s="1"/>
  <c r="FB281" i="16"/>
  <c r="FC281" i="16"/>
  <c r="FD281" i="16"/>
  <c r="BS281" i="16" s="1"/>
  <c r="BT281" i="16" s="1"/>
  <c r="BI282" i="16"/>
  <c r="BJ282" i="16" s="1"/>
  <c r="BL282" i="16"/>
  <c r="CF282" i="16"/>
  <c r="BN282" i="16"/>
  <c r="CG282" i="16"/>
  <c r="CH282" i="16"/>
  <c r="BP282" i="16"/>
  <c r="EU282" i="16"/>
  <c r="EV282" i="16"/>
  <c r="EW282" i="16"/>
  <c r="FA282" i="16"/>
  <c r="FB282" i="16" a="1"/>
  <c r="EX282" i="16" l="1"/>
  <c r="EY282" i="16"/>
  <c r="FB282" i="16"/>
  <c r="FC282" i="16"/>
  <c r="FD282" i="16"/>
  <c r="BS282" i="16" s="1"/>
  <c r="BT282" i="16" s="1"/>
  <c r="BI283" i="16"/>
  <c r="BJ283" i="16" s="1"/>
  <c r="BL283" i="16"/>
  <c r="CF283" i="16"/>
  <c r="BN283" i="16"/>
  <c r="CG283" i="16"/>
  <c r="CH283" i="16"/>
  <c r="BP283" i="16"/>
  <c r="EU283" i="16"/>
  <c r="EV283" i="16"/>
  <c r="EW283" i="16"/>
  <c r="FA283" i="16"/>
  <c r="FB283" i="16" a="1"/>
  <c r="EZ282" i="16" l="1"/>
  <c r="EX283" i="16"/>
  <c r="EZ283" i="16" s="1"/>
  <c r="EY283" i="16"/>
  <c r="FB283" i="16"/>
  <c r="FC283" i="16"/>
  <c r="FD283" i="16"/>
  <c r="BS283" i="16" s="1"/>
  <c r="BT283" i="16" s="1"/>
  <c r="BI284" i="16"/>
  <c r="BJ284" i="16" s="1"/>
  <c r="BL284" i="16"/>
  <c r="CF284" i="16"/>
  <c r="BN284" i="16"/>
  <c r="CG284" i="16"/>
  <c r="CH284" i="16"/>
  <c r="BP284" i="16"/>
  <c r="EU284" i="16"/>
  <c r="EV284" i="16"/>
  <c r="EW284" i="16"/>
  <c r="FA284" i="16"/>
  <c r="FB284" i="16" a="1"/>
  <c r="EX284" i="16" l="1"/>
  <c r="EY284" i="16"/>
  <c r="FB284" i="16"/>
  <c r="FC284" i="16"/>
  <c r="FD284" i="16"/>
  <c r="BS284" i="16" s="1"/>
  <c r="BT284" i="16" s="1"/>
  <c r="BI285" i="16"/>
  <c r="BJ285" i="16" s="1"/>
  <c r="BL285" i="16"/>
  <c r="CF285" i="16"/>
  <c r="BN285" i="16"/>
  <c r="CG285" i="16"/>
  <c r="CH285" i="16"/>
  <c r="BP285" i="16"/>
  <c r="EU285" i="16"/>
  <c r="EV285" i="16"/>
  <c r="EW285" i="16"/>
  <c r="FA285" i="16"/>
  <c r="FB285" i="16" a="1"/>
  <c r="EZ284" i="16" l="1"/>
  <c r="EY285" i="16"/>
  <c r="EX285" i="16"/>
  <c r="EZ285" i="16" s="1"/>
  <c r="FB285" i="16"/>
  <c r="FC285" i="16"/>
  <c r="FD285" i="16"/>
  <c r="BS285" i="16" s="1"/>
  <c r="BT285" i="16" s="1"/>
  <c r="BI286" i="16"/>
  <c r="BJ286" i="16" s="1"/>
  <c r="BL286" i="16"/>
  <c r="CF286" i="16"/>
  <c r="BN286" i="16"/>
  <c r="CG286" i="16"/>
  <c r="CH286" i="16"/>
  <c r="BP286" i="16"/>
  <c r="EU286" i="16"/>
  <c r="EV286" i="16"/>
  <c r="EW286" i="16"/>
  <c r="FA286" i="16"/>
  <c r="FB286" i="16" a="1"/>
  <c r="EX286" i="16" l="1"/>
  <c r="EZ286" i="16" s="1"/>
  <c r="EY286" i="16"/>
  <c r="FB286" i="16"/>
  <c r="FC286" i="16"/>
  <c r="FD286" i="16"/>
  <c r="BS286" i="16" s="1"/>
  <c r="BT286" i="16" s="1"/>
  <c r="BI287" i="16"/>
  <c r="BJ287" i="16" s="1"/>
  <c r="BL287" i="16"/>
  <c r="CF287" i="16"/>
  <c r="BN287" i="16"/>
  <c r="CG287" i="16"/>
  <c r="CH287" i="16"/>
  <c r="BP287" i="16"/>
  <c r="EU287" i="16"/>
  <c r="EV287" i="16"/>
  <c r="EW287" i="16"/>
  <c r="FA287" i="16"/>
  <c r="FB287" i="16" a="1"/>
  <c r="EX287" i="16" l="1"/>
  <c r="EY287" i="16"/>
  <c r="FB287" i="16"/>
  <c r="FC287" i="16"/>
  <c r="FD287" i="16"/>
  <c r="BS287" i="16" s="1"/>
  <c r="BT287" i="16" s="1"/>
  <c r="BI288" i="16"/>
  <c r="BJ288" i="16" s="1"/>
  <c r="BL288" i="16"/>
  <c r="CF288" i="16"/>
  <c r="BN288" i="16"/>
  <c r="CG288" i="16"/>
  <c r="CH288" i="16"/>
  <c r="BP288" i="16"/>
  <c r="EU288" i="16"/>
  <c r="EV288" i="16"/>
  <c r="EW288" i="16"/>
  <c r="FA288" i="16"/>
  <c r="FB288" i="16" a="1"/>
  <c r="EY288" i="16" l="1"/>
  <c r="EZ287" i="16"/>
  <c r="EX288" i="16"/>
  <c r="EZ288" i="16" s="1"/>
  <c r="FB288" i="16"/>
  <c r="FC288" i="16"/>
  <c r="FD288" i="16"/>
  <c r="BS288" i="16" s="1"/>
  <c r="BT288" i="16" s="1"/>
  <c r="BI289" i="16"/>
  <c r="BJ289" i="16" s="1"/>
  <c r="BL289" i="16"/>
  <c r="CF289" i="16"/>
  <c r="BN289" i="16"/>
  <c r="CG289" i="16"/>
  <c r="CH289" i="16"/>
  <c r="BP289" i="16"/>
  <c r="EU289" i="16"/>
  <c r="EV289" i="16"/>
  <c r="EW289" i="16"/>
  <c r="FA289" i="16"/>
  <c r="FB289" i="16" a="1"/>
  <c r="EX289" i="16" l="1"/>
  <c r="EY289" i="16"/>
  <c r="FB289" i="16"/>
  <c r="FC289" i="16"/>
  <c r="FD289" i="16"/>
  <c r="BS289" i="16" s="1"/>
  <c r="BT289" i="16" s="1"/>
  <c r="BI290" i="16"/>
  <c r="BJ290" i="16" s="1"/>
  <c r="BL290" i="16"/>
  <c r="CF290" i="16"/>
  <c r="BN290" i="16"/>
  <c r="CG290" i="16"/>
  <c r="CH290" i="16"/>
  <c r="BP290" i="16"/>
  <c r="EU290" i="16"/>
  <c r="EV290" i="16"/>
  <c r="EW290" i="16"/>
  <c r="FA290" i="16"/>
  <c r="FB290" i="16" a="1"/>
  <c r="EX290" i="16" l="1"/>
  <c r="EZ289" i="16"/>
  <c r="EY290" i="16"/>
  <c r="FB290" i="16"/>
  <c r="FC290" i="16"/>
  <c r="FD290" i="16"/>
  <c r="BS290" i="16" s="1"/>
  <c r="BT290" i="16" s="1"/>
  <c r="BI291" i="16"/>
  <c r="BJ291" i="16" s="1"/>
  <c r="BL291" i="16"/>
  <c r="CF291" i="16"/>
  <c r="BN291" i="16"/>
  <c r="CG291" i="16"/>
  <c r="CH291" i="16"/>
  <c r="BP291" i="16"/>
  <c r="EU291" i="16"/>
  <c r="EV291" i="16"/>
  <c r="EW291" i="16"/>
  <c r="FA291" i="16"/>
  <c r="FB291" i="16" a="1"/>
  <c r="EZ290" i="16" l="1"/>
  <c r="EX291" i="16"/>
  <c r="EZ291" i="16" s="1"/>
  <c r="EY291" i="16"/>
  <c r="FB291" i="16"/>
  <c r="FC291" i="16"/>
  <c r="FD291" i="16"/>
  <c r="BS291" i="16" s="1"/>
  <c r="BT291" i="16" s="1"/>
  <c r="BI292" i="16"/>
  <c r="BJ292" i="16" s="1"/>
  <c r="BL292" i="16"/>
  <c r="CF292" i="16"/>
  <c r="BN292" i="16"/>
  <c r="CG292" i="16"/>
  <c r="CH292" i="16"/>
  <c r="BP292" i="16"/>
  <c r="EU292" i="16"/>
  <c r="EV292" i="16"/>
  <c r="EW292" i="16"/>
  <c r="FA292" i="16"/>
  <c r="FB292" i="16" a="1"/>
  <c r="EX292" i="16" l="1"/>
  <c r="EY292" i="16"/>
  <c r="FB292" i="16"/>
  <c r="FC292" i="16"/>
  <c r="FD292" i="16"/>
  <c r="BS292" i="16" s="1"/>
  <c r="BT292" i="16" s="1"/>
  <c r="BI293" i="16"/>
  <c r="BJ293" i="16" s="1"/>
  <c r="BL293" i="16"/>
  <c r="CF293" i="16"/>
  <c r="BN293" i="16"/>
  <c r="CG293" i="16"/>
  <c r="CH293" i="16"/>
  <c r="BP293" i="16"/>
  <c r="EU293" i="16"/>
  <c r="EV293" i="16"/>
  <c r="EW293" i="16"/>
  <c r="FA293" i="16"/>
  <c r="FB293" i="16" a="1"/>
  <c r="EZ292" i="16" l="1"/>
  <c r="EX293" i="16"/>
  <c r="EY293" i="16"/>
  <c r="FB293" i="16"/>
  <c r="FC293" i="16"/>
  <c r="FD293" i="16"/>
  <c r="BS293" i="16" s="1"/>
  <c r="BT293" i="16" s="1"/>
  <c r="BI294" i="16"/>
  <c r="BJ294" i="16" s="1"/>
  <c r="BL294" i="16"/>
  <c r="CF294" i="16"/>
  <c r="BN294" i="16"/>
  <c r="CG294" i="16"/>
  <c r="CH294" i="16"/>
  <c r="BP294" i="16"/>
  <c r="EU294" i="16"/>
  <c r="EV294" i="16"/>
  <c r="EW294" i="16"/>
  <c r="FA294" i="16"/>
  <c r="FB294" i="16" a="1"/>
  <c r="EY294" i="16" l="1"/>
  <c r="EZ293" i="16"/>
  <c r="EX294" i="16"/>
  <c r="EZ294" i="16" s="1"/>
  <c r="FB294" i="16"/>
  <c r="FC294" i="16"/>
  <c r="FD294" i="16"/>
  <c r="BS294" i="16" s="1"/>
  <c r="BT294" i="16" s="1"/>
  <c r="BI295" i="16"/>
  <c r="BJ295" i="16" s="1"/>
  <c r="BL295" i="16"/>
  <c r="CF295" i="16"/>
  <c r="BN295" i="16"/>
  <c r="CG295" i="16"/>
  <c r="CH295" i="16"/>
  <c r="BP295" i="16"/>
  <c r="EU295" i="16"/>
  <c r="EV295" i="16"/>
  <c r="EW295" i="16"/>
  <c r="FA295" i="16"/>
  <c r="FB295" i="16" a="1"/>
  <c r="EX295" i="16" l="1"/>
  <c r="EY295" i="16"/>
  <c r="FB295" i="16"/>
  <c r="FC295" i="16"/>
  <c r="FD295" i="16"/>
  <c r="BS295" i="16" s="1"/>
  <c r="BT295" i="16" s="1"/>
  <c r="BI296" i="16"/>
  <c r="BJ296" i="16" s="1"/>
  <c r="BL296" i="16"/>
  <c r="CF296" i="16"/>
  <c r="BN296" i="16"/>
  <c r="CG296" i="16"/>
  <c r="CH296" i="16"/>
  <c r="BP296" i="16"/>
  <c r="EU296" i="16"/>
  <c r="EV296" i="16"/>
  <c r="EW296" i="16"/>
  <c r="FA296" i="16"/>
  <c r="FB296" i="16" a="1"/>
  <c r="EZ295" i="16" l="1"/>
  <c r="EY296" i="16"/>
  <c r="EX296" i="16"/>
  <c r="EZ296" i="16" s="1"/>
  <c r="FB296" i="16"/>
  <c r="FC296" i="16"/>
  <c r="FD296" i="16"/>
  <c r="BS296" i="16" s="1"/>
  <c r="BT296" i="16" s="1"/>
  <c r="BI297" i="16"/>
  <c r="BJ297" i="16" s="1"/>
  <c r="BL297" i="16"/>
  <c r="CF297" i="16"/>
  <c r="BN297" i="16"/>
  <c r="CG297" i="16"/>
  <c r="CH297" i="16"/>
  <c r="BP297" i="16"/>
  <c r="EU297" i="16"/>
  <c r="EV297" i="16"/>
  <c r="EW297" i="16"/>
  <c r="FA297" i="16"/>
  <c r="FB297" i="16" a="1"/>
  <c r="EX297" i="16" l="1"/>
  <c r="EY297" i="16"/>
  <c r="FB297" i="16"/>
  <c r="FC297" i="16"/>
  <c r="FD297" i="16"/>
  <c r="BS297" i="16" s="1"/>
  <c r="BT297" i="16" s="1"/>
  <c r="BI298" i="16"/>
  <c r="BJ298" i="16" s="1"/>
  <c r="BL298" i="16"/>
  <c r="CF298" i="16"/>
  <c r="BN298" i="16"/>
  <c r="CG298" i="16"/>
  <c r="CH298" i="16"/>
  <c r="BP298" i="16"/>
  <c r="EU298" i="16"/>
  <c r="EV298" i="16"/>
  <c r="EW298" i="16"/>
  <c r="FA298" i="16"/>
  <c r="FB298" i="16" a="1"/>
  <c r="EZ297" i="16" l="1"/>
  <c r="EX298" i="16"/>
  <c r="EY298" i="16"/>
  <c r="FB298" i="16"/>
  <c r="FC298" i="16"/>
  <c r="FD298" i="16"/>
  <c r="BS298" i="16" s="1"/>
  <c r="BT298" i="16" s="1"/>
  <c r="BI299" i="16"/>
  <c r="BJ299" i="16" s="1"/>
  <c r="BL299" i="16"/>
  <c r="CF299" i="16"/>
  <c r="BN299" i="16"/>
  <c r="CG299" i="16"/>
  <c r="CH299" i="16"/>
  <c r="BP299" i="16"/>
  <c r="EU299" i="16"/>
  <c r="EV299" i="16"/>
  <c r="EW299" i="16"/>
  <c r="FA299" i="16"/>
  <c r="FB299" i="16" a="1"/>
  <c r="EZ298" i="16" l="1"/>
  <c r="EX299" i="16"/>
  <c r="EZ299" i="16" s="1"/>
  <c r="EY299" i="16"/>
  <c r="FB299" i="16"/>
  <c r="FC299" i="16"/>
  <c r="FD299" i="16"/>
  <c r="BS299" i="16" s="1"/>
  <c r="BT299" i="16" s="1"/>
  <c r="BI300" i="16"/>
  <c r="BJ300" i="16" s="1"/>
  <c r="BL300" i="16"/>
  <c r="CF300" i="16"/>
  <c r="BN300" i="16"/>
  <c r="CG300" i="16"/>
  <c r="CH300" i="16"/>
  <c r="BP300" i="16"/>
  <c r="EU300" i="16"/>
  <c r="EV300" i="16"/>
  <c r="EW300" i="16"/>
  <c r="FA300" i="16"/>
  <c r="FB300" i="16" a="1"/>
  <c r="EY300" i="16" l="1"/>
  <c r="EX300" i="16"/>
  <c r="EZ300" i="16" s="1"/>
  <c r="FB300" i="16"/>
  <c r="FC300" i="16"/>
  <c r="FD300" i="16"/>
  <c r="BS300" i="16" s="1"/>
  <c r="BT300" i="16" s="1"/>
  <c r="BI301" i="16"/>
  <c r="BJ301" i="16" s="1"/>
  <c r="BL301" i="16"/>
  <c r="CF301" i="16"/>
  <c r="BN301" i="16"/>
  <c r="CG301" i="16"/>
  <c r="CH301" i="16"/>
  <c r="BP301" i="16"/>
  <c r="EU301" i="16"/>
  <c r="EV301" i="16"/>
  <c r="EW301" i="16"/>
  <c r="FA301" i="16"/>
  <c r="FB301" i="16" a="1"/>
  <c r="EY301" i="16" l="1"/>
  <c r="EX301" i="16"/>
  <c r="EZ301" i="16" s="1"/>
  <c r="FB301" i="16"/>
  <c r="FC301" i="16"/>
  <c r="FD301" i="16"/>
  <c r="BS301" i="16" s="1"/>
  <c r="BT301" i="16" s="1"/>
  <c r="BI302" i="16"/>
  <c r="BJ302" i="16" s="1"/>
  <c r="BL302" i="16"/>
  <c r="CF302" i="16"/>
  <c r="BN302" i="16"/>
  <c r="CG302" i="16"/>
  <c r="CH302" i="16"/>
  <c r="BP302" i="16"/>
  <c r="EU302" i="16"/>
  <c r="EV302" i="16"/>
  <c r="EW302" i="16"/>
  <c r="FA302" i="16"/>
  <c r="FB302" i="16" a="1"/>
  <c r="EX302" i="16" l="1"/>
  <c r="EZ302" i="16" s="1"/>
  <c r="EY302" i="16"/>
  <c r="FB302" i="16"/>
  <c r="FC302" i="16"/>
  <c r="FD302" i="16"/>
  <c r="BS302" i="16" s="1"/>
  <c r="BT302" i="16" s="1"/>
  <c r="BI303" i="16"/>
  <c r="BJ303" i="16" s="1"/>
  <c r="BL303" i="16"/>
  <c r="CF303" i="16"/>
  <c r="BN303" i="16"/>
  <c r="CG303" i="16"/>
  <c r="CH303" i="16"/>
  <c r="BP303" i="16"/>
  <c r="EU303" i="16"/>
  <c r="EV303" i="16"/>
  <c r="EW303" i="16"/>
  <c r="FA303" i="16"/>
  <c r="FB303" i="16" a="1"/>
  <c r="EY303" i="16" l="1"/>
  <c r="EX303" i="16"/>
  <c r="EZ303" i="16" s="1"/>
  <c r="FB303" i="16"/>
  <c r="FC303" i="16"/>
  <c r="FD303" i="16"/>
  <c r="BS303" i="16" s="1"/>
  <c r="BT303" i="16" s="1"/>
  <c r="BI304" i="16"/>
  <c r="BJ304" i="16" s="1"/>
  <c r="BL304" i="16"/>
  <c r="CF304" i="16"/>
  <c r="BN304" i="16"/>
  <c r="CG304" i="16"/>
  <c r="CH304" i="16"/>
  <c r="BP304" i="16"/>
  <c r="EU304" i="16"/>
  <c r="EV304" i="16"/>
  <c r="EW304" i="16"/>
  <c r="FA304" i="16"/>
  <c r="FB304" i="16" a="1"/>
  <c r="EX304" i="16" l="1"/>
  <c r="EZ304" i="16" s="1"/>
  <c r="EY304" i="16"/>
  <c r="FB304" i="16"/>
  <c r="FC304" i="16"/>
  <c r="FD304" i="16"/>
  <c r="BS304" i="16" s="1"/>
  <c r="BT304" i="16" s="1"/>
  <c r="BI305" i="16"/>
  <c r="BJ305" i="16" s="1"/>
  <c r="BL305" i="16"/>
  <c r="CF305" i="16"/>
  <c r="BN305" i="16"/>
  <c r="CG305" i="16"/>
  <c r="CH305" i="16"/>
  <c r="BP305" i="16"/>
  <c r="EU305" i="16"/>
  <c r="EV305" i="16"/>
  <c r="EW305" i="16"/>
  <c r="FA305" i="16"/>
  <c r="FB305" i="16" a="1"/>
  <c r="EX305" i="16" l="1"/>
  <c r="EZ305" i="16" s="1"/>
  <c r="EY305" i="16"/>
  <c r="FB305" i="16"/>
  <c r="FC305" i="16"/>
  <c r="FD305" i="16"/>
  <c r="BS305" i="16" s="1"/>
  <c r="BT305" i="16" s="1"/>
  <c r="BI306" i="16"/>
  <c r="BJ306" i="16" s="1"/>
  <c r="BL306" i="16"/>
  <c r="CF306" i="16"/>
  <c r="BN306" i="16"/>
  <c r="CG306" i="16"/>
  <c r="CH306" i="16"/>
  <c r="BP306" i="16"/>
  <c r="EU306" i="16"/>
  <c r="EV306" i="16"/>
  <c r="EW306" i="16"/>
  <c r="FA306" i="16"/>
  <c r="FB306" i="16" a="1"/>
  <c r="EY306" i="16" l="1"/>
  <c r="EX306" i="16"/>
  <c r="EZ306" i="16" s="1"/>
  <c r="FB306" i="16"/>
  <c r="FC306" i="16"/>
  <c r="FD306" i="16"/>
  <c r="BS306" i="16" s="1"/>
  <c r="BT306" i="16" s="1"/>
  <c r="BI307" i="16"/>
  <c r="BJ307" i="16" s="1"/>
  <c r="BL307" i="16"/>
  <c r="CF307" i="16"/>
  <c r="BN307" i="16"/>
  <c r="CG307" i="16"/>
  <c r="CH307" i="16"/>
  <c r="BP307" i="16"/>
  <c r="EU307" i="16"/>
  <c r="EV307" i="16"/>
  <c r="EW307" i="16"/>
  <c r="FA307" i="16"/>
  <c r="FB307" i="16" a="1"/>
  <c r="EY307" i="16" l="1"/>
  <c r="EX307" i="16"/>
  <c r="FB307" i="16"/>
  <c r="FC307" i="16"/>
  <c r="FD307" i="16"/>
  <c r="BS307" i="16" s="1"/>
  <c r="BT307" i="16" s="1"/>
  <c r="BI308" i="16"/>
  <c r="BJ308" i="16" s="1"/>
  <c r="BL308" i="16"/>
  <c r="CF308" i="16"/>
  <c r="BN308" i="16"/>
  <c r="CG308" i="16"/>
  <c r="CH308" i="16"/>
  <c r="BP308" i="16"/>
  <c r="EU308" i="16"/>
  <c r="EV308" i="16"/>
  <c r="EW308" i="16"/>
  <c r="FA308" i="16"/>
  <c r="FB308" i="16" a="1"/>
  <c r="EZ307" i="16" l="1"/>
  <c r="EX308" i="16"/>
  <c r="EY308" i="16"/>
  <c r="FB308" i="16"/>
  <c r="FC308" i="16"/>
  <c r="FD308" i="16"/>
  <c r="BS308" i="16" s="1"/>
  <c r="BT308" i="16" s="1"/>
  <c r="BI309" i="16"/>
  <c r="BJ309" i="16" s="1"/>
  <c r="BL309" i="16"/>
  <c r="CF309" i="16"/>
  <c r="BN309" i="16"/>
  <c r="CG309" i="16"/>
  <c r="CH309" i="16"/>
  <c r="BP309" i="16"/>
  <c r="EU309" i="16"/>
  <c r="EV309" i="16"/>
  <c r="EW309" i="16"/>
  <c r="FA309" i="16"/>
  <c r="FB309" i="16" a="1"/>
  <c r="EZ308" i="16" l="1"/>
  <c r="EY309" i="16"/>
  <c r="EX309" i="16"/>
  <c r="FB309" i="16"/>
  <c r="FC309" i="16"/>
  <c r="FD309" i="16"/>
  <c r="BS309" i="16" s="1"/>
  <c r="BT309" i="16" s="1"/>
  <c r="BI310" i="16"/>
  <c r="BJ310" i="16" s="1"/>
  <c r="BL310" i="16"/>
  <c r="CF310" i="16"/>
  <c r="BN310" i="16"/>
  <c r="CG310" i="16"/>
  <c r="CH310" i="16"/>
  <c r="BP310" i="16"/>
  <c r="EU310" i="16"/>
  <c r="EV310" i="16"/>
  <c r="EW310" i="16"/>
  <c r="FA310" i="16"/>
  <c r="FB310" i="16" a="1"/>
  <c r="EZ309" i="16" l="1"/>
  <c r="EX310" i="16"/>
  <c r="EZ310" i="16" s="1"/>
  <c r="EY310" i="16"/>
  <c r="FB310" i="16"/>
  <c r="FC310" i="16"/>
  <c r="FD310" i="16"/>
  <c r="BS310" i="16" s="1"/>
  <c r="BT310" i="16" s="1"/>
  <c r="BI311" i="16"/>
  <c r="BJ311" i="16" s="1"/>
  <c r="BL311" i="16"/>
  <c r="CF311" i="16"/>
  <c r="BN311" i="16"/>
  <c r="CG311" i="16"/>
  <c r="CH311" i="16"/>
  <c r="BP311" i="16"/>
  <c r="EU311" i="16"/>
  <c r="EV311" i="16"/>
  <c r="EW311" i="16"/>
  <c r="FA311" i="16"/>
  <c r="FB311" i="16" a="1"/>
  <c r="EY311" i="16" l="1"/>
  <c r="EX311" i="16"/>
  <c r="FB311" i="16"/>
  <c r="FC311" i="16"/>
  <c r="FD311" i="16"/>
  <c r="BS311" i="16" s="1"/>
  <c r="BT311" i="16" s="1"/>
  <c r="BI312" i="16"/>
  <c r="BJ312" i="16" s="1"/>
  <c r="BL312" i="16"/>
  <c r="CF312" i="16"/>
  <c r="BN312" i="16"/>
  <c r="CG312" i="16"/>
  <c r="CH312" i="16"/>
  <c r="BP312" i="16"/>
  <c r="EU312" i="16"/>
  <c r="EV312" i="16"/>
  <c r="EW312" i="16"/>
  <c r="FA312" i="16"/>
  <c r="FB312" i="16" a="1"/>
  <c r="EZ311" i="16" l="1"/>
  <c r="EX312" i="16"/>
  <c r="EZ312" i="16" s="1"/>
  <c r="EY312" i="16"/>
  <c r="FB312" i="16"/>
  <c r="FC312" i="16"/>
  <c r="FD312" i="16"/>
  <c r="BS312" i="16" s="1"/>
  <c r="BT312" i="16" s="1"/>
  <c r="BI313" i="16"/>
  <c r="BJ313" i="16" s="1"/>
  <c r="BL313" i="16"/>
  <c r="CF313" i="16"/>
  <c r="BN313" i="16"/>
  <c r="CG313" i="16"/>
  <c r="CH313" i="16"/>
  <c r="BP313" i="16"/>
  <c r="EU313" i="16"/>
  <c r="EV313" i="16"/>
  <c r="EW313" i="16"/>
  <c r="FA313" i="16"/>
  <c r="FB313" i="16" a="1"/>
  <c r="EX313" i="16" l="1"/>
  <c r="EY313" i="16"/>
  <c r="FB313" i="16"/>
  <c r="FC313" i="16"/>
  <c r="FD313" i="16"/>
  <c r="BS313" i="16" s="1"/>
  <c r="BT313" i="16" s="1"/>
  <c r="BI314" i="16"/>
  <c r="BJ314" i="16" s="1"/>
  <c r="BL314" i="16"/>
  <c r="CF314" i="16"/>
  <c r="BN314" i="16"/>
  <c r="CG314" i="16"/>
  <c r="CH314" i="16"/>
  <c r="BP314" i="16"/>
  <c r="EU314" i="16"/>
  <c r="EV314" i="16"/>
  <c r="EW314" i="16"/>
  <c r="FA314" i="16"/>
  <c r="FB314" i="16" a="1"/>
  <c r="EX314" i="16" l="1"/>
  <c r="EY314" i="16"/>
  <c r="EZ313" i="16"/>
  <c r="FB314" i="16"/>
  <c r="FC314" i="16"/>
  <c r="FD314" i="16"/>
  <c r="BS314" i="16" s="1"/>
  <c r="BT314" i="16" s="1"/>
  <c r="BI315" i="16"/>
  <c r="BJ315" i="16" s="1"/>
  <c r="BL315" i="16"/>
  <c r="CF315" i="16"/>
  <c r="BN315" i="16"/>
  <c r="CG315" i="16"/>
  <c r="CH315" i="16"/>
  <c r="BP315" i="16"/>
  <c r="EU315" i="16"/>
  <c r="EV315" i="16"/>
  <c r="EW315" i="16"/>
  <c r="FA315" i="16"/>
  <c r="FB315" i="16" a="1"/>
  <c r="EX315" i="16" l="1"/>
  <c r="EZ314" i="16"/>
  <c r="EY315" i="16"/>
  <c r="FB315" i="16"/>
  <c r="FC315" i="16"/>
  <c r="FD315" i="16"/>
  <c r="BS315" i="16" s="1"/>
  <c r="BT315" i="16" s="1"/>
  <c r="BI316" i="16"/>
  <c r="BJ316" i="16" s="1"/>
  <c r="BL316" i="16"/>
  <c r="CF316" i="16"/>
  <c r="BN316" i="16"/>
  <c r="CG316" i="16"/>
  <c r="CH316" i="16"/>
  <c r="BP316" i="16"/>
  <c r="EU316" i="16"/>
  <c r="EV316" i="16"/>
  <c r="EW316" i="16"/>
  <c r="FA316" i="16"/>
  <c r="FB316" i="16" a="1"/>
  <c r="EZ315" i="16" l="1"/>
  <c r="EX316" i="16"/>
  <c r="EY316" i="16"/>
  <c r="FB316" i="16"/>
  <c r="FC316" i="16"/>
  <c r="FD316" i="16"/>
  <c r="BS316" i="16" s="1"/>
  <c r="BT316" i="16" s="1"/>
  <c r="BI317" i="16"/>
  <c r="BJ317" i="16" s="1"/>
  <c r="BL317" i="16"/>
  <c r="CF317" i="16"/>
  <c r="BN317" i="16"/>
  <c r="CG317" i="16"/>
  <c r="CH317" i="16"/>
  <c r="BP317" i="16"/>
  <c r="EU317" i="16"/>
  <c r="EV317" i="16"/>
  <c r="EW317" i="16"/>
  <c r="FA317" i="16"/>
  <c r="FB317" i="16" a="1"/>
  <c r="EZ316" i="16" l="1"/>
  <c r="EX317" i="16"/>
  <c r="EY317" i="16"/>
  <c r="FB317" i="16"/>
  <c r="FC317" i="16"/>
  <c r="FD317" i="16"/>
  <c r="BS317" i="16" s="1"/>
  <c r="BT317" i="16" s="1"/>
  <c r="BI318" i="16"/>
  <c r="BJ318" i="16" s="1"/>
  <c r="BL318" i="16"/>
  <c r="CF318" i="16"/>
  <c r="BN318" i="16"/>
  <c r="CG318" i="16"/>
  <c r="CH318" i="16"/>
  <c r="BP318" i="16"/>
  <c r="EU318" i="16"/>
  <c r="EV318" i="16"/>
  <c r="EW318" i="16"/>
  <c r="FA318" i="16"/>
  <c r="FB318" i="16" a="1"/>
  <c r="EY318" i="16" l="1"/>
  <c r="EX318" i="16"/>
  <c r="EZ318" i="16" s="1"/>
  <c r="EZ317" i="16"/>
  <c r="FB318" i="16"/>
  <c r="FC318" i="16"/>
  <c r="FD318" i="16"/>
  <c r="BS318" i="16" s="1"/>
  <c r="BT318" i="16" s="1"/>
  <c r="BI319" i="16"/>
  <c r="BJ319" i="16" s="1"/>
  <c r="BL319" i="16"/>
  <c r="CF319" i="16"/>
  <c r="BN319" i="16"/>
  <c r="CG319" i="16"/>
  <c r="CH319" i="16"/>
  <c r="BP319" i="16"/>
  <c r="EU319" i="16"/>
  <c r="EV319" i="16"/>
  <c r="EW319" i="16"/>
  <c r="FA319" i="16"/>
  <c r="FB319" i="16" a="1"/>
  <c r="EX319" i="16" l="1"/>
  <c r="EZ319" i="16" s="1"/>
  <c r="EY319" i="16"/>
  <c r="FB319" i="16"/>
  <c r="FC319" i="16"/>
  <c r="FD319" i="16"/>
  <c r="BS319" i="16" s="1"/>
  <c r="BT319" i="16" s="1"/>
  <c r="BI320" i="16"/>
  <c r="BJ320" i="16" s="1"/>
  <c r="BL320" i="16"/>
  <c r="CF320" i="16"/>
  <c r="BN320" i="16"/>
  <c r="CG320" i="16"/>
  <c r="CH320" i="16"/>
  <c r="BP320" i="16"/>
  <c r="EU320" i="16"/>
  <c r="EV320" i="16"/>
  <c r="EW320" i="16"/>
  <c r="FA320" i="16"/>
  <c r="FB320" i="16" a="1"/>
  <c r="EY320" i="16" l="1"/>
  <c r="EX320" i="16"/>
  <c r="EZ320" i="16" s="1"/>
  <c r="FB320" i="16"/>
  <c r="FC320" i="16"/>
  <c r="FD320" i="16"/>
  <c r="BS320" i="16" s="1"/>
  <c r="BT320" i="16" s="1"/>
  <c r="BI321" i="16"/>
  <c r="BJ321" i="16" s="1"/>
  <c r="BL321" i="16"/>
  <c r="CF321" i="16"/>
  <c r="BN321" i="16"/>
  <c r="CG321" i="16"/>
  <c r="CH321" i="16"/>
  <c r="BP321" i="16"/>
  <c r="EU321" i="16"/>
  <c r="EV321" i="16"/>
  <c r="EW321" i="16"/>
  <c r="FA321" i="16"/>
  <c r="FB321" i="16" a="1"/>
  <c r="EX321" i="16" l="1"/>
  <c r="EZ321" i="16" s="1"/>
  <c r="EY321" i="16"/>
  <c r="FB321" i="16"/>
  <c r="FC321" i="16"/>
  <c r="FD321" i="16"/>
  <c r="BS321" i="16" s="1"/>
  <c r="BT321" i="16" s="1"/>
  <c r="BI322" i="16"/>
  <c r="BJ322" i="16" s="1"/>
  <c r="BL322" i="16"/>
  <c r="CF322" i="16"/>
  <c r="BN322" i="16"/>
  <c r="CG322" i="16"/>
  <c r="CH322" i="16"/>
  <c r="EU322" i="16"/>
  <c r="EV322" i="16"/>
  <c r="EW322" i="16"/>
  <c r="FA322" i="16"/>
  <c r="FB322" i="16" a="1"/>
  <c r="EX322" i="16" l="1"/>
  <c r="EZ322" i="16" s="1"/>
  <c r="EY322" i="16"/>
  <c r="BP322" i="16"/>
  <c r="FB322" i="16"/>
  <c r="FC322" i="16"/>
  <c r="FD322" i="16"/>
  <c r="BS322" i="16" s="1"/>
  <c r="BT322" i="16" s="1"/>
  <c r="BI323" i="16"/>
  <c r="BJ323" i="16" s="1"/>
  <c r="BL323" i="16"/>
  <c r="CF323" i="16"/>
  <c r="BN323" i="16"/>
  <c r="CG323" i="16"/>
  <c r="CH323" i="16"/>
  <c r="BP323" i="16"/>
  <c r="EU323" i="16"/>
  <c r="EV323" i="16"/>
  <c r="EW323" i="16"/>
  <c r="FA323" i="16"/>
  <c r="FB323" i="16" a="1"/>
  <c r="EY323" i="16" l="1"/>
  <c r="EX323" i="16"/>
  <c r="EZ323" i="16" s="1"/>
  <c r="FB323" i="16"/>
  <c r="FC323" i="16"/>
  <c r="FD323" i="16"/>
  <c r="BS323" i="16" s="1"/>
  <c r="BT323" i="16" s="1"/>
  <c r="BI324" i="16"/>
  <c r="BJ324" i="16" s="1"/>
  <c r="BL324" i="16"/>
  <c r="CF324" i="16"/>
  <c r="BN324" i="16"/>
  <c r="CG324" i="16"/>
  <c r="CH324" i="16"/>
  <c r="BP324" i="16"/>
  <c r="EU324" i="16"/>
  <c r="EV324" i="16"/>
  <c r="EW324" i="16"/>
  <c r="FA324" i="16"/>
  <c r="FB324" i="16" a="1"/>
  <c r="EY324" i="16" l="1"/>
  <c r="EX324" i="16"/>
  <c r="EZ324" i="16" s="1"/>
  <c r="FB324" i="16"/>
  <c r="FC324" i="16"/>
  <c r="FD324" i="16"/>
  <c r="BS324" i="16" s="1"/>
  <c r="BT324" i="16" s="1"/>
  <c r="BI325" i="16"/>
  <c r="BJ325" i="16" s="1"/>
  <c r="BL325" i="16"/>
  <c r="CF325" i="16"/>
  <c r="BN325" i="16"/>
  <c r="CG325" i="16"/>
  <c r="CH325" i="16"/>
  <c r="BP325" i="16"/>
  <c r="EU325" i="16"/>
  <c r="EV325" i="16"/>
  <c r="EW325" i="16"/>
  <c r="FA325" i="16"/>
  <c r="FB325" i="16" a="1"/>
  <c r="EY325" i="16" l="1"/>
  <c r="EX325" i="16"/>
  <c r="EZ325" i="16" s="1"/>
  <c r="FB325" i="16"/>
  <c r="FC325" i="16"/>
  <c r="FD325" i="16"/>
  <c r="BS325" i="16" s="1"/>
  <c r="BT325" i="16" s="1"/>
  <c r="BI326" i="16"/>
  <c r="BJ326" i="16" s="1"/>
  <c r="BL326" i="16"/>
  <c r="CF326" i="16"/>
  <c r="BN326" i="16"/>
  <c r="CG326" i="16"/>
  <c r="CH326" i="16"/>
  <c r="BP326" i="16"/>
  <c r="EU326" i="16"/>
  <c r="EV326" i="16"/>
  <c r="EW326" i="16"/>
  <c r="FA326" i="16"/>
  <c r="FB326" i="16" a="1"/>
  <c r="EX326" i="16" l="1"/>
  <c r="EY326" i="16"/>
  <c r="FB326" i="16"/>
  <c r="FC326" i="16"/>
  <c r="FD326" i="16"/>
  <c r="BS326" i="16" s="1"/>
  <c r="BT326" i="16" s="1"/>
  <c r="BI327" i="16"/>
  <c r="BJ327" i="16" s="1"/>
  <c r="BL327" i="16"/>
  <c r="CF327" i="16"/>
  <c r="BN327" i="16"/>
  <c r="CG327" i="16"/>
  <c r="CH327" i="16"/>
  <c r="BP327" i="16"/>
  <c r="EU327" i="16"/>
  <c r="EV327" i="16"/>
  <c r="EW327" i="16"/>
  <c r="FA327" i="16"/>
  <c r="FB327" i="16" a="1"/>
  <c r="EZ326" i="16" l="1"/>
  <c r="EX327" i="16"/>
  <c r="EY327" i="16"/>
  <c r="FB327" i="16"/>
  <c r="FC327" i="16"/>
  <c r="FD327" i="16"/>
  <c r="BS327" i="16" s="1"/>
  <c r="BT327" i="16" s="1"/>
  <c r="BI328" i="16"/>
  <c r="BJ328" i="16" s="1"/>
  <c r="BL328" i="16"/>
  <c r="CF328" i="16"/>
  <c r="BN328" i="16"/>
  <c r="CG328" i="16"/>
  <c r="CH328" i="16"/>
  <c r="BP328" i="16"/>
  <c r="EU328" i="16"/>
  <c r="EV328" i="16"/>
  <c r="EW328" i="16"/>
  <c r="FA328" i="16"/>
  <c r="FB328" i="16" a="1"/>
  <c r="EX328" i="16" l="1"/>
  <c r="EZ327" i="16"/>
  <c r="EY328" i="16"/>
  <c r="FB328" i="16"/>
  <c r="FC328" i="16"/>
  <c r="FD328" i="16"/>
  <c r="BS328" i="16" s="1"/>
  <c r="BT328" i="16" s="1"/>
  <c r="BI329" i="16"/>
  <c r="BJ329" i="16" s="1"/>
  <c r="BL329" i="16"/>
  <c r="CF329" i="16"/>
  <c r="BN329" i="16"/>
  <c r="CG329" i="16"/>
  <c r="CH329" i="16"/>
  <c r="BP329" i="16"/>
  <c r="EU329" i="16"/>
  <c r="EV329" i="16"/>
  <c r="EW329" i="16"/>
  <c r="FA329" i="16"/>
  <c r="FB329" i="16" a="1"/>
  <c r="EZ328" i="16" l="1"/>
  <c r="EX329" i="16"/>
  <c r="EY329" i="16"/>
  <c r="FB329" i="16"/>
  <c r="FC329" i="16"/>
  <c r="FD329" i="16"/>
  <c r="BS329" i="16" s="1"/>
  <c r="BT329" i="16" s="1"/>
  <c r="BI330" i="16"/>
  <c r="BJ330" i="16" s="1"/>
  <c r="BL330" i="16"/>
  <c r="CF330" i="16"/>
  <c r="BN330" i="16"/>
  <c r="CG330" i="16"/>
  <c r="CH330" i="16"/>
  <c r="EU330" i="16"/>
  <c r="EV330" i="16"/>
  <c r="EW330" i="16"/>
  <c r="FA330" i="16"/>
  <c r="FB330" i="16" a="1"/>
  <c r="EZ329" i="16" l="1"/>
  <c r="EX330" i="16"/>
  <c r="EZ330" i="16" s="1"/>
  <c r="EY330" i="16"/>
  <c r="BP330" i="16"/>
  <c r="FB330" i="16"/>
  <c r="FC330" i="16"/>
  <c r="FD330" i="16"/>
  <c r="BS330" i="16" s="1"/>
  <c r="BT330" i="16" s="1"/>
  <c r="BI331" i="16"/>
  <c r="BJ331" i="16" s="1"/>
  <c r="BL331" i="16"/>
  <c r="CF331" i="16"/>
  <c r="BN331" i="16"/>
  <c r="CG331" i="16"/>
  <c r="CH331" i="16"/>
  <c r="BP331" i="16"/>
  <c r="EU331" i="16"/>
  <c r="EV331" i="16"/>
  <c r="EW331" i="16"/>
  <c r="FA331" i="16"/>
  <c r="FB331" i="16" a="1"/>
  <c r="EX331" i="16" l="1"/>
  <c r="EY331" i="16"/>
  <c r="FB331" i="16"/>
  <c r="FC331" i="16"/>
  <c r="FD331" i="16"/>
  <c r="BS331" i="16" s="1"/>
  <c r="BT331" i="16" s="1"/>
  <c r="BI332" i="16"/>
  <c r="BJ332" i="16" s="1"/>
  <c r="BL332" i="16"/>
  <c r="CF332" i="16"/>
  <c r="BN332" i="16"/>
  <c r="CG332" i="16"/>
  <c r="CH332" i="16"/>
  <c r="EU332" i="16"/>
  <c r="EV332" i="16"/>
  <c r="EW332" i="16"/>
  <c r="FA332" i="16"/>
  <c r="FB332" i="16" a="1"/>
  <c r="EX332" i="16" l="1"/>
  <c r="EZ331" i="16"/>
  <c r="BP332" i="16"/>
  <c r="EY332" i="16"/>
  <c r="FB332" i="16"/>
  <c r="FC332" i="16"/>
  <c r="FD332" i="16"/>
  <c r="BS332" i="16" s="1"/>
  <c r="BT332" i="16" s="1"/>
  <c r="BI333" i="16"/>
  <c r="BJ333" i="16" s="1"/>
  <c r="BL333" i="16"/>
  <c r="CF333" i="16"/>
  <c r="BN333" i="16"/>
  <c r="CG333" i="16"/>
  <c r="CH333" i="16"/>
  <c r="BP333" i="16"/>
  <c r="EU333" i="16"/>
  <c r="EV333" i="16"/>
  <c r="EW333" i="16"/>
  <c r="FA333" i="16"/>
  <c r="FB333" i="16" a="1"/>
  <c r="EZ332" i="16" l="1"/>
  <c r="EY333" i="16"/>
  <c r="EX333" i="16"/>
  <c r="EZ333" i="16" s="1"/>
  <c r="FB333" i="16"/>
  <c r="FC333" i="16"/>
  <c r="FD333" i="16"/>
  <c r="BS333" i="16" s="1"/>
  <c r="BT333" i="16" s="1"/>
  <c r="BI334" i="16"/>
  <c r="BJ334" i="16" s="1"/>
  <c r="BL334" i="16"/>
  <c r="CF334" i="16"/>
  <c r="BN334" i="16"/>
  <c r="CG334" i="16"/>
  <c r="CH334" i="16"/>
  <c r="EU334" i="16"/>
  <c r="EV334" i="16"/>
  <c r="EW334" i="16"/>
  <c r="FA334" i="16"/>
  <c r="FB334" i="16" a="1"/>
  <c r="EY334" i="16" l="1"/>
  <c r="EX334" i="16"/>
  <c r="EZ334" i="16" s="1"/>
  <c r="BP334" i="16"/>
  <c r="FB334" i="16"/>
  <c r="FC334" i="16"/>
  <c r="FD334" i="16"/>
  <c r="BS334" i="16" s="1"/>
  <c r="BT334" i="16" s="1"/>
  <c r="BI335" i="16"/>
  <c r="BJ335" i="16" s="1"/>
  <c r="BL335" i="16"/>
  <c r="CF335" i="16"/>
  <c r="BN335" i="16"/>
  <c r="CG335" i="16"/>
  <c r="CH335" i="16"/>
  <c r="BP335" i="16"/>
  <c r="EU335" i="16"/>
  <c r="EV335" i="16"/>
  <c r="EW335" i="16"/>
  <c r="FA335" i="16"/>
  <c r="FB335" i="16" a="1"/>
  <c r="EY335" i="16" l="1"/>
  <c r="EX335" i="16"/>
  <c r="EZ335" i="16" s="1"/>
  <c r="FB335" i="16"/>
  <c r="FC335" i="16"/>
  <c r="FD335" i="16"/>
  <c r="BS335" i="16" s="1"/>
  <c r="BT335" i="16" s="1"/>
  <c r="BI336" i="16"/>
  <c r="BJ336" i="16" s="1"/>
  <c r="BL336" i="16"/>
  <c r="CF336" i="16"/>
  <c r="BN336" i="16"/>
  <c r="CG336" i="16"/>
  <c r="CH336" i="16"/>
  <c r="EU336" i="16"/>
  <c r="EV336" i="16"/>
  <c r="EW336" i="16"/>
  <c r="FA336" i="16"/>
  <c r="FB336" i="16" a="1"/>
  <c r="EX336" i="16" l="1"/>
  <c r="EZ336" i="16" s="1"/>
  <c r="EY336" i="16"/>
  <c r="BP336" i="16"/>
  <c r="FB336" i="16"/>
  <c r="FC336" i="16"/>
  <c r="FD336" i="16"/>
  <c r="BS336" i="16" s="1"/>
  <c r="BT336" i="16" s="1"/>
  <c r="BI337" i="16"/>
  <c r="BJ337" i="16" s="1"/>
  <c r="BL337" i="16"/>
  <c r="CF337" i="16"/>
  <c r="BN337" i="16"/>
  <c r="CG337" i="16"/>
  <c r="CH337" i="16"/>
  <c r="EU337" i="16"/>
  <c r="EV337" i="16"/>
  <c r="EW337" i="16"/>
  <c r="FA337" i="16"/>
  <c r="FB337" i="16" a="1"/>
  <c r="EX337" i="16" l="1"/>
  <c r="BP337" i="16"/>
  <c r="EY337" i="16"/>
  <c r="FB337" i="16"/>
  <c r="FC337" i="16"/>
  <c r="FD337" i="16"/>
  <c r="BS337" i="16" s="1"/>
  <c r="BT337" i="16" s="1"/>
  <c r="BI338" i="16"/>
  <c r="BJ338" i="16" s="1"/>
  <c r="BL338" i="16"/>
  <c r="CF338" i="16"/>
  <c r="BN338" i="16"/>
  <c r="CG338" i="16"/>
  <c r="CH338" i="16"/>
  <c r="EU338" i="16"/>
  <c r="EV338" i="16"/>
  <c r="EW338" i="16"/>
  <c r="FA338" i="16"/>
  <c r="FB338" i="16" a="1"/>
  <c r="EX338" i="16" l="1"/>
  <c r="EZ337" i="16"/>
  <c r="BP338" i="16"/>
  <c r="EY338" i="16"/>
  <c r="FB338" i="16"/>
  <c r="FC338" i="16"/>
  <c r="FD338" i="16"/>
  <c r="BS338" i="16" s="1"/>
  <c r="BT338" i="16" s="1"/>
  <c r="BI339" i="16"/>
  <c r="BJ339" i="16" s="1"/>
  <c r="BL339" i="16"/>
  <c r="CF339" i="16"/>
  <c r="BN339" i="16"/>
  <c r="CG339" i="16"/>
  <c r="CH339" i="16"/>
  <c r="EU339" i="16"/>
  <c r="EV339" i="16"/>
  <c r="EW339" i="16"/>
  <c r="FA339" i="16"/>
  <c r="FB339" i="16" a="1"/>
  <c r="EZ338" i="16" l="1"/>
  <c r="EX339" i="16"/>
  <c r="BP339" i="16"/>
  <c r="EY339" i="16"/>
  <c r="FB339" i="16"/>
  <c r="FC339" i="16"/>
  <c r="FD339" i="16"/>
  <c r="BS339" i="16" s="1"/>
  <c r="BT339" i="16" s="1"/>
  <c r="BI340" i="16"/>
  <c r="BJ340" i="16" s="1"/>
  <c r="BL340" i="16"/>
  <c r="CF340" i="16"/>
  <c r="BN340" i="16"/>
  <c r="CG340" i="16"/>
  <c r="CH340" i="16"/>
  <c r="EU340" i="16"/>
  <c r="EV340" i="16"/>
  <c r="EW340" i="16"/>
  <c r="FA340" i="16"/>
  <c r="FB340" i="16" a="1"/>
  <c r="EX340" i="16" l="1"/>
  <c r="EZ339" i="16"/>
  <c r="BP340" i="16"/>
  <c r="EY340" i="16"/>
  <c r="FB340" i="16"/>
  <c r="FC340" i="16"/>
  <c r="FD340" i="16"/>
  <c r="BS340" i="16" s="1"/>
  <c r="BT340" i="16" s="1"/>
  <c r="BI341" i="16"/>
  <c r="BJ341" i="16" s="1"/>
  <c r="BL341" i="16"/>
  <c r="CF341" i="16"/>
  <c r="BN341" i="16"/>
  <c r="CG341" i="16"/>
  <c r="CH341" i="16"/>
  <c r="EU341" i="16"/>
  <c r="EV341" i="16"/>
  <c r="EW341" i="16"/>
  <c r="FA341" i="16"/>
  <c r="FB341" i="16" a="1"/>
  <c r="EZ340" i="16" l="1"/>
  <c r="EY341" i="16"/>
  <c r="BP341" i="16"/>
  <c r="EX341" i="16"/>
  <c r="EZ341" i="16" s="1"/>
  <c r="FB341" i="16"/>
  <c r="FC341" i="16"/>
  <c r="FD341" i="16"/>
  <c r="BS341" i="16" s="1"/>
  <c r="BT341" i="16" s="1"/>
  <c r="BI342" i="16"/>
  <c r="BJ342" i="16" s="1"/>
  <c r="BL342" i="16"/>
  <c r="CF342" i="16"/>
  <c r="BN342" i="16"/>
  <c r="CG342" i="16"/>
  <c r="CH342" i="16"/>
  <c r="BP342" i="16"/>
  <c r="EU342" i="16"/>
  <c r="EV342" i="16"/>
  <c r="EW342" i="16"/>
  <c r="FA342" i="16"/>
  <c r="FB342" i="16" a="1"/>
  <c r="EX342" i="16" l="1"/>
  <c r="EY342" i="16"/>
  <c r="FB342" i="16"/>
  <c r="FC342" i="16"/>
  <c r="FD342" i="16"/>
  <c r="BS342" i="16" s="1"/>
  <c r="BT342" i="16" s="1"/>
  <c r="BI343" i="16"/>
  <c r="BJ343" i="16" s="1"/>
  <c r="BL343" i="16"/>
  <c r="CF343" i="16"/>
  <c r="BN343" i="16"/>
  <c r="CG343" i="16"/>
  <c r="CH343" i="16"/>
  <c r="EU343" i="16"/>
  <c r="EV343" i="16"/>
  <c r="EW343" i="16"/>
  <c r="FA343" i="16"/>
  <c r="FB343" i="16" a="1"/>
  <c r="EZ342" i="16" l="1"/>
  <c r="BP343" i="16"/>
  <c r="EY343" i="16"/>
  <c r="EX343" i="16"/>
  <c r="EZ343" i="16" s="1"/>
  <c r="FB343" i="16"/>
  <c r="FC343" i="16"/>
  <c r="FD343" i="16"/>
  <c r="BS343" i="16" s="1"/>
  <c r="BT343" i="16" s="1"/>
  <c r="BI344" i="16"/>
  <c r="BJ344" i="16" s="1"/>
  <c r="BL344" i="16"/>
  <c r="CF344" i="16"/>
  <c r="BN344" i="16"/>
  <c r="CG344" i="16"/>
  <c r="CH344" i="16"/>
  <c r="EU344" i="16"/>
  <c r="EV344" i="16"/>
  <c r="EW344" i="16"/>
  <c r="FA344" i="16"/>
  <c r="FB344" i="16" a="1"/>
  <c r="BP344" i="16" l="1"/>
  <c r="EX344" i="16"/>
  <c r="EY344" i="16"/>
  <c r="FB344" i="16"/>
  <c r="FC344" i="16"/>
  <c r="FD344" i="16"/>
  <c r="BS344" i="16" s="1"/>
  <c r="BT344" i="16" s="1"/>
  <c r="BI345" i="16"/>
  <c r="BJ345" i="16" s="1"/>
  <c r="BL345" i="16"/>
  <c r="CF345" i="16"/>
  <c r="BN345" i="16"/>
  <c r="CG345" i="16"/>
  <c r="CH345" i="16"/>
  <c r="EU345" i="16"/>
  <c r="EV345" i="16"/>
  <c r="EW345" i="16"/>
  <c r="FA345" i="16"/>
  <c r="FB345" i="16" a="1"/>
  <c r="EY345" i="16" l="1"/>
  <c r="BP345" i="16"/>
  <c r="EZ344" i="16"/>
  <c r="EX345" i="16"/>
  <c r="EZ345" i="16" s="1"/>
  <c r="FB345" i="16"/>
  <c r="FC345" i="16"/>
  <c r="FD345" i="16"/>
  <c r="BS345" i="16" s="1"/>
  <c r="BT345" i="16" s="1"/>
  <c r="BI346" i="16"/>
  <c r="BJ346" i="16" s="1"/>
  <c r="BL346" i="16"/>
  <c r="CF346" i="16"/>
  <c r="BN346" i="16"/>
  <c r="CG346" i="16"/>
  <c r="CH346" i="16"/>
  <c r="EU346" i="16"/>
  <c r="EV346" i="16"/>
  <c r="EW346" i="16"/>
  <c r="FA346" i="16"/>
  <c r="FB346" i="16" a="1"/>
  <c r="BP346" i="16" l="1"/>
  <c r="EX346" i="16"/>
  <c r="EY346" i="16"/>
  <c r="FB346" i="16"/>
  <c r="FC346" i="16"/>
  <c r="FD346" i="16"/>
  <c r="BS346" i="16" s="1"/>
  <c r="BT346" i="16" s="1"/>
  <c r="BI347" i="16"/>
  <c r="BJ347" i="16" s="1"/>
  <c r="BL347" i="16"/>
  <c r="CF347" i="16"/>
  <c r="BN347" i="16"/>
  <c r="CG347" i="16"/>
  <c r="CH347" i="16"/>
  <c r="BP347" i="16"/>
  <c r="EU347" i="16"/>
  <c r="EV347" i="16"/>
  <c r="EW347" i="16"/>
  <c r="FA347" i="16"/>
  <c r="FB347" i="16" a="1"/>
  <c r="EX347" i="16" l="1"/>
  <c r="EZ346" i="16"/>
  <c r="EY347" i="16"/>
  <c r="FB347" i="16"/>
  <c r="FC347" i="16"/>
  <c r="FD347" i="16"/>
  <c r="BS347" i="16" s="1"/>
  <c r="BT347" i="16" s="1"/>
  <c r="BI348" i="16"/>
  <c r="BJ348" i="16" s="1"/>
  <c r="BL348" i="16"/>
  <c r="CF348" i="16"/>
  <c r="BN348" i="16"/>
  <c r="CG348" i="16"/>
  <c r="CH348" i="16"/>
  <c r="EU348" i="16"/>
  <c r="EV348" i="16"/>
  <c r="EW348" i="16"/>
  <c r="FA348" i="16"/>
  <c r="FB348" i="16" a="1"/>
  <c r="EZ347" i="16" l="1"/>
  <c r="EY348" i="16"/>
  <c r="BP348" i="16"/>
  <c r="EX348" i="16"/>
  <c r="EZ348" i="16" s="1"/>
  <c r="FB348" i="16"/>
  <c r="FC348" i="16"/>
  <c r="FD348" i="16"/>
  <c r="BS348" i="16" s="1"/>
  <c r="BT348" i="16" s="1"/>
  <c r="BI349" i="16"/>
  <c r="BJ349" i="16" s="1"/>
  <c r="BL349" i="16"/>
  <c r="CF349" i="16"/>
  <c r="BN349" i="16"/>
  <c r="CG349" i="16"/>
  <c r="CH349" i="16"/>
  <c r="EU349" i="16"/>
  <c r="EV349" i="16"/>
  <c r="EW349" i="16"/>
  <c r="FA349" i="16"/>
  <c r="FB349" i="16" a="1"/>
  <c r="BP349" i="16" l="1"/>
  <c r="EX349" i="16"/>
  <c r="EY349" i="16"/>
  <c r="FB349" i="16"/>
  <c r="FC349" i="16"/>
  <c r="FD349" i="16"/>
  <c r="BS349" i="16" s="1"/>
  <c r="BT349" i="16" s="1"/>
  <c r="BI350" i="16"/>
  <c r="BJ350" i="16" s="1"/>
  <c r="BL350" i="16"/>
  <c r="CF350" i="16"/>
  <c r="BN350" i="16"/>
  <c r="CG350" i="16"/>
  <c r="CH350" i="16"/>
  <c r="EU350" i="16"/>
  <c r="EV350" i="16"/>
  <c r="EW350" i="16"/>
  <c r="FA350" i="16"/>
  <c r="FB350" i="16" a="1"/>
  <c r="EX350" i="16" l="1"/>
  <c r="EZ349" i="16"/>
  <c r="BP350" i="16"/>
  <c r="EY350" i="16"/>
  <c r="FB350" i="16"/>
  <c r="FC350" i="16"/>
  <c r="FD350" i="16"/>
  <c r="BS350" i="16" s="1"/>
  <c r="BT350" i="16" s="1"/>
  <c r="BI351" i="16"/>
  <c r="BJ351" i="16" s="1"/>
  <c r="BL351" i="16"/>
  <c r="CF351" i="16"/>
  <c r="BN351" i="16"/>
  <c r="CG351" i="16"/>
  <c r="CH351" i="16"/>
  <c r="EU351" i="16"/>
  <c r="EV351" i="16"/>
  <c r="EW351" i="16"/>
  <c r="FA351" i="16"/>
  <c r="FB351" i="16" a="1"/>
  <c r="EZ350" i="16" l="1"/>
  <c r="EX351" i="16"/>
  <c r="EY351" i="16"/>
  <c r="BP351" i="16"/>
  <c r="FB351" i="16"/>
  <c r="FC351" i="16"/>
  <c r="FD351" i="16"/>
  <c r="BS351" i="16" s="1"/>
  <c r="BT351" i="16" s="1"/>
  <c r="BI352" i="16"/>
  <c r="BJ352" i="16" s="1"/>
  <c r="BL352" i="16"/>
  <c r="CF352" i="16"/>
  <c r="BN352" i="16"/>
  <c r="CG352" i="16"/>
  <c r="CH352" i="16"/>
  <c r="BP352" i="16"/>
  <c r="EU352" i="16"/>
  <c r="EV352" i="16"/>
  <c r="EW352" i="16"/>
  <c r="FA352" i="16"/>
  <c r="FB352" i="16" a="1"/>
  <c r="EX352" i="16" l="1"/>
  <c r="EZ351" i="16"/>
  <c r="EY352" i="16"/>
  <c r="FB352" i="16"/>
  <c r="FC352" i="16"/>
  <c r="FD352" i="16"/>
  <c r="BS352" i="16" s="1"/>
  <c r="BT352" i="16" s="1"/>
  <c r="BI353" i="16"/>
  <c r="BJ353" i="16" s="1"/>
  <c r="BL353" i="16"/>
  <c r="CF353" i="16"/>
  <c r="BN353" i="16"/>
  <c r="CG353" i="16"/>
  <c r="CH353" i="16"/>
  <c r="BP353" i="16"/>
  <c r="EU353" i="16"/>
  <c r="EV353" i="16"/>
  <c r="EW353" i="16"/>
  <c r="FA353" i="16"/>
  <c r="FB353" i="16" a="1"/>
  <c r="EZ352" i="16" l="1"/>
  <c r="EX353" i="16"/>
  <c r="EY353" i="16"/>
  <c r="FB353" i="16"/>
  <c r="FC353" i="16"/>
  <c r="FD353" i="16"/>
  <c r="BS353" i="16" s="1"/>
  <c r="BT353" i="16" s="1"/>
  <c r="BI354" i="16"/>
  <c r="BJ354" i="16" s="1"/>
  <c r="BL354" i="16"/>
  <c r="CF354" i="16"/>
  <c r="BN354" i="16"/>
  <c r="CG354" i="16"/>
  <c r="CH354" i="16"/>
  <c r="BP354" i="16"/>
  <c r="EU354" i="16"/>
  <c r="EV354" i="16"/>
  <c r="EW354" i="16"/>
  <c r="FA354" i="16"/>
  <c r="FB354" i="16" a="1"/>
  <c r="EX354" i="16" l="1"/>
  <c r="EZ353" i="16"/>
  <c r="EY354" i="16"/>
  <c r="FB354" i="16"/>
  <c r="FC354" i="16"/>
  <c r="FD354" i="16"/>
  <c r="BS354" i="16" s="1"/>
  <c r="BT354" i="16" s="1"/>
  <c r="BI355" i="16"/>
  <c r="BJ355" i="16" s="1"/>
  <c r="BL355" i="16"/>
  <c r="CF355" i="16"/>
  <c r="BN355" i="16"/>
  <c r="CG355" i="16"/>
  <c r="CH355" i="16"/>
  <c r="BP355" i="16"/>
  <c r="EU355" i="16"/>
  <c r="EV355" i="16"/>
  <c r="EW355" i="16"/>
  <c r="FA355" i="16"/>
  <c r="FB355" i="16" a="1"/>
  <c r="EZ354" i="16" l="1"/>
  <c r="EX355" i="16"/>
  <c r="EZ355" i="16" s="1"/>
  <c r="EY355" i="16"/>
  <c r="FB355" i="16"/>
  <c r="FC355" i="16"/>
  <c r="FD355" i="16"/>
  <c r="BS355" i="16" s="1"/>
  <c r="BT355" i="16" s="1"/>
  <c r="BI356" i="16"/>
  <c r="BJ356" i="16" s="1"/>
  <c r="BL356" i="16"/>
  <c r="CF356" i="16"/>
  <c r="BN356" i="16"/>
  <c r="CG356" i="16"/>
  <c r="CH356" i="16"/>
  <c r="BP356" i="16"/>
  <c r="EU356" i="16"/>
  <c r="EV356" i="16"/>
  <c r="EW356" i="16"/>
  <c r="FA356" i="16"/>
  <c r="FB356" i="16" a="1"/>
  <c r="EX356" i="16" l="1"/>
  <c r="EY356" i="16"/>
  <c r="FB356" i="16"/>
  <c r="FC356" i="16"/>
  <c r="FD356" i="16"/>
  <c r="BS356" i="16" s="1"/>
  <c r="BT356" i="16" s="1"/>
  <c r="BI357" i="16"/>
  <c r="BJ357" i="16" s="1"/>
  <c r="BL357" i="16"/>
  <c r="CF357" i="16"/>
  <c r="BN357" i="16"/>
  <c r="CG357" i="16"/>
  <c r="CH357" i="16"/>
  <c r="EU357" i="16"/>
  <c r="EV357" i="16"/>
  <c r="EW357" i="16"/>
  <c r="FA357" i="16"/>
  <c r="FB357" i="16" a="1"/>
  <c r="EX357" i="16" l="1"/>
  <c r="EZ356" i="16"/>
  <c r="EY357" i="16"/>
  <c r="BP357" i="16"/>
  <c r="FB357" i="16"/>
  <c r="FC357" i="16"/>
  <c r="FD357" i="16"/>
  <c r="BS357" i="16" s="1"/>
  <c r="BT357" i="16" s="1"/>
  <c r="BI358" i="16"/>
  <c r="BJ358" i="16" s="1"/>
  <c r="BL358" i="16"/>
  <c r="CF358" i="16"/>
  <c r="BN358" i="16"/>
  <c r="CG358" i="16"/>
  <c r="CH358" i="16"/>
  <c r="EU358" i="16"/>
  <c r="EV358" i="16"/>
  <c r="EW358" i="16"/>
  <c r="FA358" i="16"/>
  <c r="FB358" i="16" a="1"/>
  <c r="EZ357" i="16" l="1"/>
  <c r="EX358" i="16"/>
  <c r="BP358" i="16"/>
  <c r="EY358" i="16"/>
  <c r="FB358" i="16"/>
  <c r="FC358" i="16"/>
  <c r="FD358" i="16"/>
  <c r="BS358" i="16" s="1"/>
  <c r="BT358" i="16" s="1"/>
  <c r="BI359" i="16"/>
  <c r="BJ359" i="16" s="1"/>
  <c r="BL359" i="16"/>
  <c r="CF359" i="16"/>
  <c r="BN359" i="16"/>
  <c r="CG359" i="16"/>
  <c r="CH359" i="16"/>
  <c r="BP359" i="16"/>
  <c r="EU359" i="16"/>
  <c r="EV359" i="16"/>
  <c r="EW359" i="16"/>
  <c r="FA359" i="16"/>
  <c r="FB359" i="16" a="1"/>
  <c r="EZ358" i="16" l="1"/>
  <c r="EX359" i="16"/>
  <c r="EY359" i="16"/>
  <c r="FB359" i="16"/>
  <c r="FC359" i="16"/>
  <c r="FD359" i="16"/>
  <c r="BS359" i="16" s="1"/>
  <c r="BT359" i="16" s="1"/>
  <c r="BI360" i="16"/>
  <c r="BJ360" i="16" s="1"/>
  <c r="BL360" i="16"/>
  <c r="CF360" i="16"/>
  <c r="BN360" i="16"/>
  <c r="CG360" i="16"/>
  <c r="CH360" i="16"/>
  <c r="EU360" i="16"/>
  <c r="EV360" i="16"/>
  <c r="EW360" i="16"/>
  <c r="FA360" i="16"/>
  <c r="FB360" i="16" a="1"/>
  <c r="EZ359" i="16" l="1"/>
  <c r="EX360" i="16"/>
  <c r="EZ360" i="16" s="1"/>
  <c r="EY360" i="16"/>
  <c r="BP360" i="16"/>
  <c r="FB360" i="16"/>
  <c r="FC360" i="16"/>
  <c r="FD360" i="16"/>
  <c r="BS360" i="16" s="1"/>
  <c r="BT360" i="16" s="1"/>
  <c r="BI361" i="16"/>
  <c r="BJ361" i="16" s="1"/>
  <c r="BL361" i="16"/>
  <c r="CF361" i="16"/>
  <c r="BN361" i="16"/>
  <c r="CG361" i="16"/>
  <c r="CH361" i="16"/>
  <c r="BP361" i="16"/>
  <c r="EU361" i="16"/>
  <c r="EV361" i="16"/>
  <c r="EW361" i="16"/>
  <c r="FA361" i="16"/>
  <c r="FB361" i="16" a="1"/>
  <c r="EY361" i="16" l="1"/>
  <c r="EX361" i="16"/>
  <c r="FB361" i="16"/>
  <c r="FC361" i="16"/>
  <c r="FD361" i="16"/>
  <c r="BS361" i="16" s="1"/>
  <c r="BT361" i="16" s="1"/>
  <c r="BI362" i="16"/>
  <c r="BJ362" i="16" s="1"/>
  <c r="BL362" i="16"/>
  <c r="CF362" i="16"/>
  <c r="BN362" i="16"/>
  <c r="CG362" i="16"/>
  <c r="CH362" i="16"/>
  <c r="BP362" i="16"/>
  <c r="EU362" i="16"/>
  <c r="EV362" i="16"/>
  <c r="EW362" i="16"/>
  <c r="FA362" i="16"/>
  <c r="FB362" i="16" a="1"/>
  <c r="EZ361" i="16" l="1"/>
  <c r="EX362" i="16"/>
  <c r="EY362" i="16"/>
  <c r="FB362" i="16"/>
  <c r="FC362" i="16"/>
  <c r="FD362" i="16"/>
  <c r="BS362" i="16" s="1"/>
  <c r="BT362" i="16" s="1"/>
  <c r="BI363" i="16"/>
  <c r="BJ363" i="16" s="1"/>
  <c r="BL363" i="16"/>
  <c r="CF363" i="16"/>
  <c r="BN363" i="16"/>
  <c r="CG363" i="16"/>
  <c r="CH363" i="16"/>
  <c r="BP363" i="16"/>
  <c r="EU363" i="16"/>
  <c r="EV363" i="16"/>
  <c r="EW363" i="16"/>
  <c r="FA363" i="16"/>
  <c r="FB363" i="16" a="1"/>
  <c r="EZ362" i="16" l="1"/>
  <c r="EX363" i="16"/>
  <c r="EZ363" i="16" s="1"/>
  <c r="EY363" i="16"/>
  <c r="FB363" i="16"/>
  <c r="FC363" i="16"/>
  <c r="FD363" i="16"/>
  <c r="BS363" i="16" s="1"/>
  <c r="BT363" i="16" s="1"/>
  <c r="BI364" i="16"/>
  <c r="BJ364" i="16" s="1"/>
  <c r="BL364" i="16"/>
  <c r="CF364" i="16"/>
  <c r="BN364" i="16"/>
  <c r="CG364" i="16"/>
  <c r="CH364" i="16"/>
  <c r="BP364" i="16"/>
  <c r="EU364" i="16"/>
  <c r="EV364" i="16"/>
  <c r="EW364" i="16"/>
  <c r="FA364" i="16"/>
  <c r="FB364" i="16" a="1"/>
  <c r="EX364" i="16" l="1"/>
  <c r="EY364" i="16"/>
  <c r="FB364" i="16"/>
  <c r="FC364" i="16"/>
  <c r="FD364" i="16"/>
  <c r="BS364" i="16" s="1"/>
  <c r="BT364" i="16" s="1"/>
  <c r="BI365" i="16"/>
  <c r="BJ365" i="16" s="1"/>
  <c r="BL365" i="16"/>
  <c r="CF365" i="16"/>
  <c r="BN365" i="16"/>
  <c r="CG365" i="16"/>
  <c r="CH365" i="16"/>
  <c r="BP365" i="16"/>
  <c r="EU365" i="16"/>
  <c r="EV365" i="16"/>
  <c r="EW365" i="16"/>
  <c r="FA365" i="16"/>
  <c r="FB365" i="16" a="1"/>
  <c r="EX365" i="16" l="1"/>
  <c r="EZ365" i="16" s="1"/>
  <c r="EZ364" i="16"/>
  <c r="EY365" i="16"/>
  <c r="FB365" i="16"/>
  <c r="FC365" i="16"/>
  <c r="FD365" i="16"/>
  <c r="BS365" i="16" s="1"/>
  <c r="BT365" i="16" s="1"/>
  <c r="BI366" i="16"/>
  <c r="BJ366" i="16" s="1"/>
  <c r="BL366" i="16"/>
  <c r="CF366" i="16"/>
  <c r="BN366" i="16"/>
  <c r="CG366" i="16"/>
  <c r="CH366" i="16"/>
  <c r="BP366" i="16"/>
  <c r="EU366" i="16"/>
  <c r="EV366" i="16"/>
  <c r="EW366" i="16"/>
  <c r="FA366" i="16"/>
  <c r="FB366" i="16" a="1"/>
  <c r="EX366" i="16" l="1"/>
  <c r="EY366" i="16"/>
  <c r="FB366" i="16"/>
  <c r="FC366" i="16"/>
  <c r="FD366" i="16"/>
  <c r="BS366" i="16" s="1"/>
  <c r="BT366" i="16" s="1"/>
  <c r="BI367" i="16"/>
  <c r="BJ367" i="16" s="1"/>
  <c r="BL367" i="16"/>
  <c r="CF367" i="16"/>
  <c r="BN367" i="16"/>
  <c r="CG367" i="16"/>
  <c r="CH367" i="16"/>
  <c r="BP367" i="16"/>
  <c r="EU367" i="16"/>
  <c r="EV367" i="16"/>
  <c r="EW367" i="16"/>
  <c r="FA367" i="16"/>
  <c r="FB367" i="16" a="1"/>
  <c r="EZ366" i="16" l="1"/>
  <c r="EX367" i="16"/>
  <c r="EY367" i="16"/>
  <c r="FB367" i="16"/>
  <c r="FC367" i="16"/>
  <c r="FD367" i="16"/>
  <c r="BS367" i="16" s="1"/>
  <c r="BT367" i="16" s="1"/>
  <c r="BI368" i="16"/>
  <c r="BJ368" i="16" s="1"/>
  <c r="BL368" i="16"/>
  <c r="CF368" i="16"/>
  <c r="BN368" i="16"/>
  <c r="CG368" i="16"/>
  <c r="CH368" i="16"/>
  <c r="BP368" i="16"/>
  <c r="EU368" i="16"/>
  <c r="EV368" i="16"/>
  <c r="EW368" i="16"/>
  <c r="FA368" i="16"/>
  <c r="FB368" i="16" a="1"/>
  <c r="EX368" i="16" l="1"/>
  <c r="EZ367" i="16"/>
  <c r="EY368" i="16"/>
  <c r="FB368" i="16"/>
  <c r="FC368" i="16"/>
  <c r="FD368" i="16"/>
  <c r="BS368" i="16" s="1"/>
  <c r="BT368" i="16" s="1"/>
  <c r="BI369" i="16"/>
  <c r="BJ369" i="16" s="1"/>
  <c r="BL369" i="16"/>
  <c r="CF369" i="16"/>
  <c r="BN369" i="16"/>
  <c r="CG369" i="16"/>
  <c r="CH369" i="16"/>
  <c r="BP369" i="16"/>
  <c r="EU369" i="16"/>
  <c r="EV369" i="16"/>
  <c r="EW369" i="16"/>
  <c r="FA369" i="16"/>
  <c r="FB369" i="16" a="1"/>
  <c r="EZ368" i="16" l="1"/>
  <c r="EY369" i="16"/>
  <c r="EX369" i="16"/>
  <c r="EZ369" i="16" s="1"/>
  <c r="FB369" i="16"/>
  <c r="FC369" i="16"/>
  <c r="FD369" i="16"/>
  <c r="BS369" i="16" s="1"/>
  <c r="BT369" i="16" s="1"/>
  <c r="BI370" i="16"/>
  <c r="BJ370" i="16" s="1"/>
  <c r="BL370" i="16"/>
  <c r="CF370" i="16"/>
  <c r="BN370" i="16"/>
  <c r="CG370" i="16"/>
  <c r="CH370" i="16"/>
  <c r="BP370" i="16"/>
  <c r="EU370" i="16"/>
  <c r="EV370" i="16"/>
  <c r="EW370" i="16"/>
  <c r="FA370" i="16"/>
  <c r="FB370" i="16" a="1"/>
  <c r="EX370" i="16" l="1"/>
  <c r="EZ370" i="16" s="1"/>
  <c r="EY370" i="16"/>
  <c r="FB370" i="16"/>
  <c r="FC370" i="16"/>
  <c r="FD370" i="16"/>
  <c r="BS370" i="16" s="1"/>
  <c r="BT370" i="16" s="1"/>
  <c r="BI371" i="16"/>
  <c r="BJ371" i="16" s="1"/>
  <c r="BL371" i="16"/>
  <c r="CF371" i="16"/>
  <c r="BN371" i="16"/>
  <c r="CG371" i="16"/>
  <c r="CH371" i="16"/>
  <c r="BP371" i="16"/>
  <c r="EU371" i="16"/>
  <c r="EV371" i="16"/>
  <c r="EW371" i="16"/>
  <c r="FA371" i="16"/>
  <c r="FB371" i="16" a="1"/>
  <c r="EY371" i="16" l="1"/>
  <c r="EX371" i="16"/>
  <c r="EZ371" i="16" s="1"/>
  <c r="FB371" i="16"/>
  <c r="FC371" i="16"/>
  <c r="FD371" i="16"/>
  <c r="BS371" i="16" s="1"/>
  <c r="BT371" i="16" s="1"/>
  <c r="BI372" i="16"/>
  <c r="BJ372" i="16" s="1"/>
  <c r="BL372" i="16"/>
  <c r="CF372" i="16"/>
  <c r="BN372" i="16"/>
  <c r="CG372" i="16"/>
  <c r="CH372" i="16"/>
  <c r="BP372" i="16"/>
  <c r="EU372" i="16"/>
  <c r="EV372" i="16"/>
  <c r="EW372" i="16"/>
  <c r="FA372" i="16"/>
  <c r="FB372" i="16" a="1"/>
  <c r="EX372" i="16" l="1"/>
  <c r="EZ372" i="16" s="1"/>
  <c r="EY372" i="16"/>
  <c r="FB372" i="16"/>
  <c r="FC372" i="16"/>
  <c r="FD372" i="16"/>
  <c r="BS372" i="16" s="1"/>
  <c r="BT372" i="16" s="1"/>
  <c r="BI373" i="16"/>
  <c r="BJ373" i="16" s="1"/>
  <c r="BL373" i="16"/>
  <c r="CF373" i="16"/>
  <c r="BN373" i="16"/>
  <c r="CG373" i="16"/>
  <c r="CH373" i="16"/>
  <c r="BP373" i="16"/>
  <c r="EU373" i="16"/>
  <c r="EV373" i="16"/>
  <c r="EW373" i="16"/>
  <c r="FA373" i="16"/>
  <c r="FB373" i="16" a="1"/>
  <c r="EY373" i="16" l="1"/>
  <c r="EX373" i="16"/>
  <c r="EZ373" i="16" s="1"/>
  <c r="FB373" i="16"/>
  <c r="FC373" i="16"/>
  <c r="FD373" i="16"/>
  <c r="BS373" i="16" s="1"/>
  <c r="BT373" i="16" s="1"/>
  <c r="BI374" i="16"/>
  <c r="BJ374" i="16" s="1"/>
  <c r="BL374" i="16"/>
  <c r="CF374" i="16"/>
  <c r="BN374" i="16"/>
  <c r="CG374" i="16"/>
  <c r="CH374" i="16"/>
  <c r="BP374" i="16"/>
  <c r="EU374" i="16"/>
  <c r="EV374" i="16"/>
  <c r="EW374" i="16"/>
  <c r="FA374" i="16"/>
  <c r="FB374" i="16" a="1"/>
  <c r="EY374" i="16" l="1"/>
  <c r="EX374" i="16"/>
  <c r="EZ374" i="16" s="1"/>
  <c r="FB374" i="16"/>
  <c r="FC374" i="16"/>
  <c r="FD374" i="16"/>
  <c r="BS374" i="16" s="1"/>
  <c r="BT374" i="16" s="1"/>
  <c r="BI375" i="16"/>
  <c r="BJ375" i="16" s="1"/>
  <c r="BL375" i="16"/>
  <c r="CF375" i="16"/>
  <c r="BN375" i="16"/>
  <c r="CG375" i="16"/>
  <c r="CH375" i="16"/>
  <c r="BP375" i="16"/>
  <c r="EU375" i="16"/>
  <c r="EV375" i="16"/>
  <c r="EW375" i="16"/>
  <c r="FA375" i="16"/>
  <c r="FB375" i="16" a="1"/>
  <c r="EY375" i="16" l="1"/>
  <c r="EX375" i="16"/>
  <c r="EZ375" i="16" s="1"/>
  <c r="FB375" i="16"/>
  <c r="FC375" i="16"/>
  <c r="FD375" i="16"/>
  <c r="BS375" i="16" s="1"/>
  <c r="BT375" i="16" s="1"/>
  <c r="BI376" i="16"/>
  <c r="BJ376" i="16" s="1"/>
  <c r="BL376" i="16"/>
  <c r="CF376" i="16"/>
  <c r="BN376" i="16"/>
  <c r="CG376" i="16"/>
  <c r="CH376" i="16"/>
  <c r="BP376" i="16"/>
  <c r="EU376" i="16"/>
  <c r="EV376" i="16"/>
  <c r="EW376" i="16"/>
  <c r="FA376" i="16"/>
  <c r="FB376" i="16" a="1"/>
  <c r="EY376" i="16" l="1"/>
  <c r="EX376" i="16"/>
  <c r="EZ376" i="16" s="1"/>
  <c r="FB376" i="16"/>
  <c r="FC376" i="16"/>
  <c r="FD376" i="16"/>
  <c r="BS376" i="16" s="1"/>
  <c r="BT376" i="16" s="1"/>
  <c r="BI377" i="16"/>
  <c r="BJ377" i="16" s="1"/>
  <c r="BL377" i="16"/>
  <c r="CF377" i="16"/>
  <c r="BN377" i="16"/>
  <c r="CG377" i="16"/>
  <c r="CH377" i="16"/>
  <c r="BP377" i="16"/>
  <c r="EU377" i="16"/>
  <c r="EV377" i="16"/>
  <c r="EW377" i="16"/>
  <c r="FA377" i="16"/>
  <c r="FB377" i="16" a="1"/>
  <c r="EY377" i="16" l="1"/>
  <c r="EX377" i="16"/>
  <c r="EZ377" i="16" s="1"/>
  <c r="FB377" i="16"/>
  <c r="FC377" i="16"/>
  <c r="FD377" i="16"/>
  <c r="BS377" i="16" s="1"/>
  <c r="BT377" i="16" s="1"/>
  <c r="BI378" i="16"/>
  <c r="BJ378" i="16" s="1"/>
  <c r="BL378" i="16"/>
  <c r="CF378" i="16"/>
  <c r="BN378" i="16"/>
  <c r="CG378" i="16"/>
  <c r="CH378" i="16"/>
  <c r="BP378" i="16"/>
  <c r="EU378" i="16"/>
  <c r="EV378" i="16"/>
  <c r="EW378" i="16"/>
  <c r="FA378" i="16"/>
  <c r="FB378" i="16" a="1"/>
  <c r="EY378" i="16" l="1"/>
  <c r="EX378" i="16"/>
  <c r="EZ378" i="16" s="1"/>
  <c r="FB378" i="16"/>
  <c r="FC378" i="16"/>
  <c r="FD378" i="16"/>
  <c r="BS378" i="16" s="1"/>
  <c r="BT378" i="16" s="1"/>
  <c r="BI379" i="16"/>
  <c r="BJ379" i="16" s="1"/>
  <c r="BL379" i="16"/>
  <c r="CF379" i="16"/>
  <c r="BN379" i="16"/>
  <c r="CG379" i="16"/>
  <c r="CH379" i="16"/>
  <c r="BP379" i="16"/>
  <c r="EU379" i="16"/>
  <c r="EV379" i="16"/>
  <c r="EW379" i="16"/>
  <c r="FA379" i="16"/>
  <c r="FB379" i="16" a="1"/>
  <c r="EY379" i="16" l="1"/>
  <c r="EX379" i="16"/>
  <c r="EZ379" i="16" s="1"/>
  <c r="FB379" i="16"/>
  <c r="FC379" i="16"/>
  <c r="FD379" i="16"/>
  <c r="BS379" i="16" s="1"/>
  <c r="BT379" i="16" s="1"/>
  <c r="BI380" i="16"/>
  <c r="BJ380" i="16" s="1"/>
  <c r="BL380" i="16"/>
  <c r="CF380" i="16"/>
  <c r="BN380" i="16"/>
  <c r="CG380" i="16"/>
  <c r="CH380" i="16"/>
  <c r="BP380" i="16"/>
  <c r="EU380" i="16"/>
  <c r="EV380" i="16"/>
  <c r="EW380" i="16"/>
  <c r="FA380" i="16"/>
  <c r="FB380" i="16" a="1"/>
  <c r="EX380" i="16" l="1"/>
  <c r="EZ380" i="16" s="1"/>
  <c r="EY380" i="16"/>
  <c r="FB380" i="16"/>
  <c r="FC380" i="16"/>
  <c r="FD380" i="16"/>
  <c r="BS380" i="16" s="1"/>
  <c r="BT380" i="16" s="1"/>
  <c r="BI381" i="16"/>
  <c r="BJ381" i="16" s="1"/>
  <c r="BL381" i="16"/>
  <c r="CF381" i="16"/>
  <c r="BN381" i="16"/>
  <c r="CG381" i="16"/>
  <c r="CH381" i="16"/>
  <c r="BP381" i="16"/>
  <c r="EU381" i="16"/>
  <c r="EV381" i="16"/>
  <c r="EW381" i="16"/>
  <c r="FA381" i="16"/>
  <c r="FB381" i="16" a="1"/>
  <c r="EX381" i="16" l="1"/>
  <c r="EY381" i="16"/>
  <c r="FB381" i="16"/>
  <c r="FC381" i="16"/>
  <c r="FD381" i="16"/>
  <c r="BS381" i="16" s="1"/>
  <c r="BT381" i="16" s="1"/>
  <c r="BI382" i="16"/>
  <c r="BJ382" i="16" s="1"/>
  <c r="BL382" i="16"/>
  <c r="CF382" i="16"/>
  <c r="BN382" i="16"/>
  <c r="CG382" i="16"/>
  <c r="CH382" i="16"/>
  <c r="BP382" i="16"/>
  <c r="EU382" i="16"/>
  <c r="EV382" i="16"/>
  <c r="EW382" i="16"/>
  <c r="FA382" i="16"/>
  <c r="FB382" i="16" a="1"/>
  <c r="EX382" i="16" l="1"/>
  <c r="EZ381" i="16"/>
  <c r="EY382" i="16"/>
  <c r="FB382" i="16"/>
  <c r="FC382" i="16"/>
  <c r="FD382" i="16"/>
  <c r="BS382" i="16" s="1"/>
  <c r="BT382" i="16" s="1"/>
  <c r="BI383" i="16"/>
  <c r="BJ383" i="16" s="1"/>
  <c r="BL383" i="16"/>
  <c r="CF383" i="16"/>
  <c r="BN383" i="16"/>
  <c r="CG383" i="16"/>
  <c r="CH383" i="16"/>
  <c r="BP383" i="16"/>
  <c r="EU383" i="16"/>
  <c r="EV383" i="16"/>
  <c r="EW383" i="16"/>
  <c r="FA383" i="16"/>
  <c r="FB383" i="16" a="1"/>
  <c r="EZ382" i="16" l="1"/>
  <c r="EX383" i="16"/>
  <c r="EY383" i="16"/>
  <c r="FB383" i="16"/>
  <c r="FC383" i="16"/>
  <c r="FD383" i="16"/>
  <c r="BS383" i="16" s="1"/>
  <c r="BT383" i="16" s="1"/>
  <c r="BI384" i="16"/>
  <c r="BJ384" i="16" s="1"/>
  <c r="BL384" i="16"/>
  <c r="CF384" i="16"/>
  <c r="BN384" i="16"/>
  <c r="CG384" i="16"/>
  <c r="CH384" i="16"/>
  <c r="BP384" i="16"/>
  <c r="EU384" i="16"/>
  <c r="EV384" i="16"/>
  <c r="EW384" i="16"/>
  <c r="FA384" i="16"/>
  <c r="FB384" i="16" a="1"/>
  <c r="EZ383" i="16" l="1"/>
  <c r="EX384" i="16"/>
  <c r="EY384" i="16"/>
  <c r="FB384" i="16"/>
  <c r="FC384" i="16"/>
  <c r="FD384" i="16"/>
  <c r="BS384" i="16" s="1"/>
  <c r="BT384" i="16" s="1"/>
  <c r="BI385" i="16"/>
  <c r="BJ385" i="16" s="1"/>
  <c r="BL385" i="16"/>
  <c r="CF385" i="16"/>
  <c r="BN385" i="16"/>
  <c r="CG385" i="16"/>
  <c r="CH385" i="16"/>
  <c r="BP385" i="16"/>
  <c r="EU385" i="16"/>
  <c r="EV385" i="16"/>
  <c r="EW385" i="16"/>
  <c r="FA385" i="16"/>
  <c r="FB385" i="16" a="1"/>
  <c r="EY385" i="16" l="1"/>
  <c r="EZ384" i="16"/>
  <c r="EX385" i="16"/>
  <c r="EZ385" i="16" s="1"/>
  <c r="FB385" i="16"/>
  <c r="FC385" i="16"/>
  <c r="FD385" i="16"/>
  <c r="BS385" i="16" s="1"/>
  <c r="BT385" i="16" s="1"/>
  <c r="BI386" i="16"/>
  <c r="BJ386" i="16" s="1"/>
  <c r="BL386" i="16"/>
  <c r="CF386" i="16"/>
  <c r="BN386" i="16"/>
  <c r="CG386" i="16"/>
  <c r="CH386" i="16"/>
  <c r="BP386" i="16"/>
  <c r="EU386" i="16"/>
  <c r="EV386" i="16"/>
  <c r="EW386" i="16"/>
  <c r="FA386" i="16"/>
  <c r="FB386" i="16" a="1"/>
  <c r="EX386" i="16" l="1"/>
  <c r="EY386" i="16"/>
  <c r="FB386" i="16"/>
  <c r="FC386" i="16"/>
  <c r="FD386" i="16"/>
  <c r="BS386" i="16" s="1"/>
  <c r="BT386" i="16" s="1"/>
  <c r="BI387" i="16"/>
  <c r="BJ387" i="16" s="1"/>
  <c r="BL387" i="16"/>
  <c r="CF387" i="16"/>
  <c r="BN387" i="16"/>
  <c r="CG387" i="16"/>
  <c r="CH387" i="16"/>
  <c r="BP387" i="16"/>
  <c r="EU387" i="16"/>
  <c r="EV387" i="16"/>
  <c r="EW387" i="16"/>
  <c r="FA387" i="16"/>
  <c r="FB387" i="16" a="1"/>
  <c r="EZ386" i="16" l="1"/>
  <c r="EY387" i="16"/>
  <c r="EX387" i="16"/>
  <c r="EZ387" i="16" s="1"/>
  <c r="FB387" i="16"/>
  <c r="FC387" i="16"/>
  <c r="FD387" i="16"/>
  <c r="BS387" i="16" s="1"/>
  <c r="BT387" i="16" s="1"/>
  <c r="BI388" i="16"/>
  <c r="BJ388" i="16" s="1"/>
  <c r="BL388" i="16"/>
  <c r="CF388" i="16"/>
  <c r="BN388" i="16"/>
  <c r="CG388" i="16"/>
  <c r="CH388" i="16"/>
  <c r="BP388" i="16"/>
  <c r="EU388" i="16"/>
  <c r="EV388" i="16"/>
  <c r="EW388" i="16"/>
  <c r="FA388" i="16"/>
  <c r="FB388" i="16" a="1"/>
  <c r="EY388" i="16" l="1"/>
  <c r="EX388" i="16"/>
  <c r="EZ388" i="16" s="1"/>
  <c r="FB388" i="16"/>
  <c r="FC388" i="16"/>
  <c r="FD388" i="16"/>
  <c r="BS388" i="16" s="1"/>
  <c r="BT388" i="16" s="1"/>
  <c r="BI389" i="16"/>
  <c r="BJ389" i="16" s="1"/>
  <c r="BL389" i="16"/>
  <c r="CF389" i="16"/>
  <c r="BN389" i="16"/>
  <c r="CG389" i="16"/>
  <c r="CH389" i="16"/>
  <c r="BP389" i="16"/>
  <c r="EU389" i="16"/>
  <c r="EV389" i="16"/>
  <c r="EW389" i="16"/>
  <c r="FA389" i="16"/>
  <c r="FB389" i="16" a="1"/>
  <c r="EY389" i="16" l="1"/>
  <c r="EX389" i="16"/>
  <c r="EZ389" i="16" s="1"/>
  <c r="FB389" i="16"/>
  <c r="FC389" i="16"/>
  <c r="FD389" i="16"/>
  <c r="BS389" i="16" s="1"/>
  <c r="BT389" i="16" s="1"/>
  <c r="BI390" i="16"/>
  <c r="BJ390" i="16" s="1"/>
  <c r="BL390" i="16"/>
  <c r="CF390" i="16"/>
  <c r="BN390" i="16"/>
  <c r="CG390" i="16"/>
  <c r="CH390" i="16"/>
  <c r="BP390" i="16"/>
  <c r="EU390" i="16"/>
  <c r="EV390" i="16"/>
  <c r="EW390" i="16"/>
  <c r="FA390" i="16"/>
  <c r="FB390" i="16" a="1"/>
  <c r="EX390" i="16" l="1"/>
  <c r="EY390" i="16"/>
  <c r="FB390" i="16"/>
  <c r="FC390" i="16"/>
  <c r="FD390" i="16"/>
  <c r="BS390" i="16" s="1"/>
  <c r="BT390" i="16" s="1"/>
  <c r="BI391" i="16"/>
  <c r="BJ391" i="16" s="1"/>
  <c r="BL391" i="16"/>
  <c r="CF391" i="16"/>
  <c r="BN391" i="16"/>
  <c r="CG391" i="16"/>
  <c r="CH391" i="16"/>
  <c r="EU391" i="16"/>
  <c r="EV391" i="16"/>
  <c r="EW391" i="16"/>
  <c r="FA391" i="16"/>
  <c r="FB391" i="16" a="1"/>
  <c r="EZ390" i="16" l="1"/>
  <c r="EX391" i="16"/>
  <c r="EZ391" i="16" s="1"/>
  <c r="EY391" i="16"/>
  <c r="BP391" i="16"/>
  <c r="FB391" i="16"/>
  <c r="FC391" i="16"/>
  <c r="FD391" i="16"/>
  <c r="BS391" i="16" s="1"/>
  <c r="BT391" i="16" s="1"/>
  <c r="BI392" i="16"/>
  <c r="BJ392" i="16" s="1"/>
  <c r="BL392" i="16"/>
  <c r="CF392" i="16"/>
  <c r="BN392" i="16"/>
  <c r="CG392" i="16"/>
  <c r="CH392" i="16"/>
  <c r="BP392" i="16"/>
  <c r="EU392" i="16"/>
  <c r="EV392" i="16"/>
  <c r="EW392" i="16"/>
  <c r="FA392" i="16"/>
  <c r="FB392" i="16" a="1"/>
  <c r="EY392" i="16" l="1"/>
  <c r="EX392" i="16"/>
  <c r="EZ392" i="16" s="1"/>
  <c r="FB392" i="16"/>
  <c r="FC392" i="16"/>
  <c r="FD392" i="16"/>
  <c r="BS392" i="16" s="1"/>
  <c r="BT392" i="16" s="1"/>
  <c r="BI393" i="16"/>
  <c r="BJ393" i="16" s="1"/>
  <c r="BL393" i="16"/>
  <c r="CF393" i="16"/>
  <c r="BN393" i="16"/>
  <c r="CG393" i="16"/>
  <c r="CH393" i="16"/>
  <c r="BP393" i="16"/>
  <c r="EU393" i="16"/>
  <c r="EV393" i="16"/>
  <c r="EW393" i="16"/>
  <c r="FA393" i="16"/>
  <c r="FB393" i="16" a="1"/>
  <c r="EY393" i="16" l="1"/>
  <c r="EX393" i="16"/>
  <c r="EZ393" i="16" s="1"/>
  <c r="FB393" i="16"/>
  <c r="FC393" i="16"/>
  <c r="FD393" i="16"/>
  <c r="BS393" i="16" s="1"/>
  <c r="BT393" i="16" s="1"/>
  <c r="BI394" i="16"/>
  <c r="BJ394" i="16" s="1"/>
  <c r="BL394" i="16"/>
  <c r="CF394" i="16"/>
  <c r="BN394" i="16"/>
  <c r="CG394" i="16"/>
  <c r="CH394" i="16"/>
  <c r="BP394" i="16"/>
  <c r="EU394" i="16"/>
  <c r="EV394" i="16"/>
  <c r="EW394" i="16"/>
  <c r="FA394" i="16"/>
  <c r="FB394" i="16" a="1"/>
  <c r="EY394" i="16" l="1"/>
  <c r="EX394" i="16"/>
  <c r="EZ394" i="16" s="1"/>
  <c r="FB394" i="16"/>
  <c r="FC394" i="16"/>
  <c r="FD394" i="16"/>
  <c r="BS394" i="16" s="1"/>
  <c r="BT394" i="16" s="1"/>
  <c r="BI395" i="16"/>
  <c r="BJ395" i="16" s="1"/>
  <c r="BL395" i="16"/>
  <c r="CF395" i="16"/>
  <c r="BN395" i="16"/>
  <c r="CG395" i="16"/>
  <c r="CH395" i="16"/>
  <c r="EU395" i="16"/>
  <c r="EV395" i="16"/>
  <c r="EW395" i="16"/>
  <c r="FA395" i="16"/>
  <c r="FB395" i="16" a="1"/>
  <c r="EX395" i="16" l="1"/>
  <c r="BP395" i="16"/>
  <c r="EY395" i="16"/>
  <c r="FB395" i="16"/>
  <c r="FC395" i="16"/>
  <c r="FD395" i="16"/>
  <c r="BS395" i="16" s="1"/>
  <c r="BT395" i="16" s="1"/>
  <c r="BI396" i="16"/>
  <c r="BJ396" i="16" s="1"/>
  <c r="BL396" i="16"/>
  <c r="CF396" i="16"/>
  <c r="BN396" i="16"/>
  <c r="CG396" i="16"/>
  <c r="CH396" i="16"/>
  <c r="BP396" i="16"/>
  <c r="EU396" i="16"/>
  <c r="EV396" i="16"/>
  <c r="EW396" i="16"/>
  <c r="FA396" i="16"/>
  <c r="FB396" i="16" a="1"/>
  <c r="EZ395" i="16" l="1"/>
  <c r="EX396" i="16"/>
  <c r="EZ396" i="16" s="1"/>
  <c r="EY396" i="16"/>
  <c r="FB396" i="16"/>
  <c r="FC396" i="16"/>
  <c r="FD396" i="16"/>
  <c r="BS396" i="16" s="1"/>
  <c r="BT396" i="16" s="1"/>
  <c r="BI397" i="16"/>
  <c r="BJ397" i="16" s="1"/>
  <c r="BL397" i="16"/>
  <c r="CF397" i="16"/>
  <c r="BN397" i="16"/>
  <c r="CG397" i="16"/>
  <c r="CH397" i="16"/>
  <c r="BP397" i="16"/>
  <c r="EU397" i="16"/>
  <c r="EV397" i="16"/>
  <c r="EW397" i="16"/>
  <c r="FA397" i="16"/>
  <c r="FB397" i="16" a="1"/>
  <c r="EX397" i="16" l="1"/>
  <c r="EY397" i="16"/>
  <c r="FB397" i="16"/>
  <c r="FC397" i="16"/>
  <c r="FD397" i="16"/>
  <c r="BS397" i="16" s="1"/>
  <c r="BT397" i="16" s="1"/>
  <c r="BI398" i="16"/>
  <c r="BJ398" i="16" s="1"/>
  <c r="BL398" i="16"/>
  <c r="CF398" i="16"/>
  <c r="BN398" i="16"/>
  <c r="CG398" i="16"/>
  <c r="CH398" i="16"/>
  <c r="BP398" i="16"/>
  <c r="EU398" i="16"/>
  <c r="EV398" i="16"/>
  <c r="EW398" i="16"/>
  <c r="FA398" i="16"/>
  <c r="FB398" i="16" a="1"/>
  <c r="EZ397" i="16" l="1"/>
  <c r="EY398" i="16"/>
  <c r="EX398" i="16"/>
  <c r="EZ398" i="16" s="1"/>
  <c r="FB398" i="16"/>
  <c r="FC398" i="16"/>
  <c r="FD398" i="16"/>
  <c r="BS398" i="16" s="1"/>
  <c r="BT398" i="16" s="1"/>
  <c r="BI399" i="16"/>
  <c r="BJ399" i="16" s="1"/>
  <c r="BL399" i="16"/>
  <c r="CF399" i="16"/>
  <c r="BN399" i="16"/>
  <c r="CG399" i="16"/>
  <c r="CH399" i="16"/>
  <c r="BP399" i="16"/>
  <c r="EU399" i="16"/>
  <c r="EV399" i="16"/>
  <c r="EW399" i="16"/>
  <c r="FA399" i="16"/>
  <c r="FB399" i="16" a="1"/>
  <c r="EY399" i="16" l="1"/>
  <c r="EX399" i="16"/>
  <c r="EZ399" i="16" s="1"/>
  <c r="FB399" i="16"/>
  <c r="FC399" i="16"/>
  <c r="FD399" i="16"/>
  <c r="BS399" i="16" s="1"/>
  <c r="BT399" i="16" s="1"/>
  <c r="BI400" i="16"/>
  <c r="BJ400" i="16" s="1"/>
  <c r="BL400" i="16"/>
  <c r="CF400" i="16"/>
  <c r="BN400" i="16"/>
  <c r="CG400" i="16"/>
  <c r="CH400" i="16"/>
  <c r="BP400" i="16"/>
  <c r="EU400" i="16"/>
  <c r="EV400" i="16"/>
  <c r="EW400" i="16"/>
  <c r="FA400" i="16"/>
  <c r="FB400" i="16" a="1"/>
  <c r="EX400" i="16" l="1"/>
  <c r="EZ400" i="16" s="1"/>
  <c r="EY400" i="16"/>
  <c r="FB400" i="16"/>
  <c r="FC400" i="16"/>
  <c r="FD400" i="16"/>
  <c r="BS400" i="16" s="1"/>
  <c r="BT400" i="16" s="1"/>
  <c r="BI401" i="16"/>
  <c r="BJ401" i="16" s="1"/>
  <c r="BL401" i="16"/>
  <c r="CF401" i="16"/>
  <c r="BN401" i="16"/>
  <c r="CG401" i="16"/>
  <c r="CH401" i="16"/>
  <c r="BP401" i="16"/>
  <c r="EU401" i="16"/>
  <c r="EV401" i="16"/>
  <c r="EW401" i="16"/>
  <c r="FA401" i="16"/>
  <c r="FB401" i="16" a="1"/>
  <c r="EX401" i="16" l="1"/>
  <c r="EZ401" i="16" s="1"/>
  <c r="EY401" i="16"/>
  <c r="FB401" i="16"/>
  <c r="FC401" i="16"/>
  <c r="FD401" i="16"/>
  <c r="BS401" i="16" s="1"/>
  <c r="BT401" i="16" s="1"/>
  <c r="BI402" i="16"/>
  <c r="BJ402" i="16" s="1"/>
  <c r="BL402" i="16"/>
  <c r="CF402" i="16"/>
  <c r="BN402" i="16"/>
  <c r="CG402" i="16"/>
  <c r="CH402" i="16"/>
  <c r="BP402" i="16"/>
  <c r="EU402" i="16"/>
  <c r="EV402" i="16"/>
  <c r="EW402" i="16"/>
  <c r="FA402" i="16"/>
  <c r="FB402" i="16" a="1"/>
  <c r="EX402" i="16" l="1"/>
  <c r="EZ402" i="16" s="1"/>
  <c r="EY402" i="16"/>
  <c r="FB402" i="16"/>
  <c r="FC402" i="16"/>
  <c r="FD402" i="16"/>
  <c r="BS402" i="16" s="1"/>
  <c r="BT402" i="16" s="1"/>
  <c r="BI403" i="16"/>
  <c r="BJ403" i="16" s="1"/>
  <c r="BL403" i="16"/>
  <c r="CF403" i="16"/>
  <c r="BN403" i="16"/>
  <c r="CG403" i="16"/>
  <c r="CH403" i="16"/>
  <c r="BP403" i="16"/>
  <c r="EU403" i="16"/>
  <c r="EV403" i="16"/>
  <c r="EW403" i="16"/>
  <c r="FA403" i="16"/>
  <c r="FB403" i="16" a="1"/>
  <c r="EX403" i="16" l="1"/>
  <c r="EY403" i="16"/>
  <c r="FB403" i="16"/>
  <c r="FC403" i="16"/>
  <c r="FD403" i="16"/>
  <c r="BS403" i="16" s="1"/>
  <c r="BT403" i="16" s="1"/>
  <c r="BI404" i="16"/>
  <c r="BJ404" i="16" s="1"/>
  <c r="BL404" i="16"/>
  <c r="CF404" i="16"/>
  <c r="BN404" i="16"/>
  <c r="CG404" i="16"/>
  <c r="CH404" i="16"/>
  <c r="BP404" i="16"/>
  <c r="EU404" i="16"/>
  <c r="EV404" i="16"/>
  <c r="EW404" i="16"/>
  <c r="FA404" i="16"/>
  <c r="FB404" i="16" a="1"/>
  <c r="EZ403" i="16" l="1"/>
  <c r="EY404" i="16"/>
  <c r="EX404" i="16"/>
  <c r="EZ404" i="16" s="1"/>
  <c r="FB404" i="16"/>
  <c r="FC404" i="16"/>
  <c r="FD404" i="16"/>
  <c r="BS404" i="16" s="1"/>
  <c r="BT404" i="16" s="1"/>
  <c r="BI405" i="16"/>
  <c r="BJ405" i="16" s="1"/>
  <c r="BL405" i="16"/>
  <c r="CF405" i="16"/>
  <c r="BN405" i="16"/>
  <c r="CG405" i="16"/>
  <c r="CH405" i="16"/>
  <c r="BP405" i="16"/>
  <c r="EU405" i="16"/>
  <c r="EV405" i="16"/>
  <c r="EW405" i="16"/>
  <c r="FA405" i="16"/>
  <c r="FB405" i="16" a="1"/>
  <c r="EX405" i="16" l="1"/>
  <c r="EY405" i="16"/>
  <c r="FB405" i="16"/>
  <c r="FC405" i="16"/>
  <c r="FD405" i="16"/>
  <c r="BS405" i="16" s="1"/>
  <c r="BT405" i="16" s="1"/>
  <c r="BI406" i="16"/>
  <c r="BJ406" i="16" s="1"/>
  <c r="BL406" i="16"/>
  <c r="CF406" i="16"/>
  <c r="BN406" i="16"/>
  <c r="CG406" i="16"/>
  <c r="CH406" i="16"/>
  <c r="BP406" i="16"/>
  <c r="EU406" i="16"/>
  <c r="EV406" i="16"/>
  <c r="EW406" i="16"/>
  <c r="FA406" i="16"/>
  <c r="FB406" i="16" a="1"/>
  <c r="EZ405" i="16" l="1"/>
  <c r="EY406" i="16"/>
  <c r="EX406" i="16"/>
  <c r="EZ406" i="16" s="1"/>
  <c r="FB406" i="16"/>
  <c r="FC406" i="16"/>
  <c r="FD406" i="16"/>
  <c r="BS406" i="16" s="1"/>
  <c r="BT406" i="16" s="1"/>
  <c r="BI407" i="16"/>
  <c r="BJ407" i="16" s="1"/>
  <c r="BL407" i="16"/>
  <c r="CF407" i="16"/>
  <c r="BN407" i="16"/>
  <c r="CG407" i="16"/>
  <c r="CH407" i="16"/>
  <c r="EU407" i="16"/>
  <c r="EV407" i="16"/>
  <c r="EW407" i="16"/>
  <c r="FA407" i="16"/>
  <c r="FB407" i="16" a="1"/>
  <c r="EX407" i="16" l="1"/>
  <c r="EZ407" i="16" s="1"/>
  <c r="EY407" i="16"/>
  <c r="BP407" i="16"/>
  <c r="FB407" i="16"/>
  <c r="FC407" i="16"/>
  <c r="FD407" i="16"/>
  <c r="BS407" i="16" s="1"/>
  <c r="BT407" i="16" s="1"/>
  <c r="BI408" i="16"/>
  <c r="BJ408" i="16" s="1"/>
  <c r="BL408" i="16"/>
  <c r="CF408" i="16"/>
  <c r="BN408" i="16"/>
  <c r="CG408" i="16"/>
  <c r="CH408" i="16"/>
  <c r="BP408" i="16"/>
  <c r="EU408" i="16"/>
  <c r="EV408" i="16"/>
  <c r="EW408" i="16"/>
  <c r="FA408" i="16"/>
  <c r="FB408" i="16" a="1"/>
  <c r="EX408" i="16" l="1"/>
  <c r="EY408" i="16"/>
  <c r="FB408" i="16"/>
  <c r="FC408" i="16"/>
  <c r="FD408" i="16"/>
  <c r="BS408" i="16" s="1"/>
  <c r="BT408" i="16" s="1"/>
  <c r="BI409" i="16"/>
  <c r="BJ409" i="16" s="1"/>
  <c r="BL409" i="16"/>
  <c r="CF409" i="16"/>
  <c r="BN409" i="16"/>
  <c r="CG409" i="16"/>
  <c r="CH409" i="16"/>
  <c r="BP409" i="16"/>
  <c r="EU409" i="16"/>
  <c r="EV409" i="16"/>
  <c r="EW409" i="16"/>
  <c r="FA409" i="16"/>
  <c r="FB409" i="16" a="1"/>
  <c r="EZ408" i="16" l="1"/>
  <c r="EY409" i="16"/>
  <c r="EX409" i="16"/>
  <c r="EZ409" i="16" s="1"/>
  <c r="FB409" i="16"/>
  <c r="FC409" i="16"/>
  <c r="FD409" i="16"/>
  <c r="BS409" i="16" s="1"/>
  <c r="BT409" i="16" s="1"/>
  <c r="BI410" i="16"/>
  <c r="BJ410" i="16" s="1"/>
  <c r="BL410" i="16"/>
  <c r="CF410" i="16"/>
  <c r="BN410" i="16"/>
  <c r="CG410" i="16"/>
  <c r="CH410" i="16"/>
  <c r="BP410" i="16"/>
  <c r="EU410" i="16"/>
  <c r="EV410" i="16"/>
  <c r="EW410" i="16"/>
  <c r="FA410" i="16"/>
  <c r="FB410" i="16" a="1"/>
  <c r="EX410" i="16" l="1"/>
  <c r="EZ410" i="16" s="1"/>
  <c r="EY410" i="16"/>
  <c r="FB410" i="16"/>
  <c r="FC410" i="16"/>
  <c r="FD410" i="16"/>
  <c r="BS410" i="16" s="1"/>
  <c r="BT410" i="16" s="1"/>
  <c r="BI411" i="16"/>
  <c r="BJ411" i="16" s="1"/>
  <c r="BL411" i="16"/>
  <c r="CF411" i="16"/>
  <c r="BN411" i="16"/>
  <c r="CG411" i="16"/>
  <c r="CH411" i="16"/>
  <c r="BP411" i="16"/>
  <c r="EU411" i="16"/>
  <c r="EV411" i="16"/>
  <c r="EW411" i="16"/>
  <c r="FA411" i="16"/>
  <c r="FB411" i="16" a="1"/>
  <c r="EY411" i="16" l="1"/>
  <c r="EX411" i="16"/>
  <c r="EZ411" i="16" s="1"/>
  <c r="FB411" i="16"/>
  <c r="FC411" i="16"/>
  <c r="FD411" i="16"/>
  <c r="BS411" i="16" s="1"/>
  <c r="BT411" i="16" s="1"/>
  <c r="BI412" i="16"/>
  <c r="BJ412" i="16" s="1"/>
  <c r="BL412" i="16"/>
  <c r="CF412" i="16"/>
  <c r="BN412" i="16"/>
  <c r="CG412" i="16"/>
  <c r="CH412" i="16"/>
  <c r="BP412" i="16"/>
  <c r="EU412" i="16"/>
  <c r="EV412" i="16"/>
  <c r="EW412" i="16"/>
  <c r="FA412" i="16"/>
  <c r="FB412" i="16" a="1"/>
  <c r="EX412" i="16" l="1"/>
  <c r="EZ412" i="16" s="1"/>
  <c r="EY412" i="16"/>
  <c r="FB412" i="16"/>
  <c r="FC412" i="16"/>
  <c r="FD412" i="16"/>
  <c r="BS412" i="16" s="1"/>
  <c r="BT412" i="16" s="1"/>
  <c r="BI413" i="16"/>
  <c r="BJ413" i="16" s="1"/>
  <c r="BL413" i="16"/>
  <c r="CF413" i="16"/>
  <c r="BN413" i="16"/>
  <c r="CG413" i="16"/>
  <c r="CH413" i="16"/>
  <c r="BP413" i="16"/>
  <c r="EU413" i="16"/>
  <c r="EV413" i="16"/>
  <c r="EW413" i="16"/>
  <c r="FA413" i="16"/>
  <c r="FB413" i="16" a="1"/>
  <c r="EY413" i="16" l="1"/>
  <c r="EX413" i="16"/>
  <c r="EZ413" i="16" s="1"/>
  <c r="FB413" i="16"/>
  <c r="FC413" i="16"/>
  <c r="FD413" i="16"/>
  <c r="BS413" i="16" s="1"/>
  <c r="BT413" i="16" s="1"/>
  <c r="BI414" i="16"/>
  <c r="BJ414" i="16" s="1"/>
  <c r="BL414" i="16"/>
  <c r="CF414" i="16"/>
  <c r="BN414" i="16"/>
  <c r="CG414" i="16"/>
  <c r="CH414" i="16"/>
  <c r="EU414" i="16"/>
  <c r="EV414" i="16"/>
  <c r="EW414" i="16"/>
  <c r="FA414" i="16"/>
  <c r="FB414" i="16" a="1"/>
  <c r="EX414" i="16" l="1"/>
  <c r="EY414" i="16"/>
  <c r="BP414" i="16"/>
  <c r="FB414" i="16"/>
  <c r="FC414" i="16"/>
  <c r="FD414" i="16"/>
  <c r="BS414" i="16" s="1"/>
  <c r="BT414" i="16" s="1"/>
  <c r="BI415" i="16"/>
  <c r="BJ415" i="16" s="1"/>
  <c r="BL415" i="16"/>
  <c r="CF415" i="16"/>
  <c r="BN415" i="16"/>
  <c r="CG415" i="16"/>
  <c r="CH415" i="16"/>
  <c r="BP415" i="16"/>
  <c r="EU415" i="16"/>
  <c r="EV415" i="16"/>
  <c r="EW415" i="16"/>
  <c r="FA415" i="16"/>
  <c r="FB415" i="16" a="1"/>
  <c r="EY415" i="16" l="1"/>
  <c r="EZ414" i="16"/>
  <c r="EX415" i="16"/>
  <c r="EZ415" i="16" s="1"/>
  <c r="FB415" i="16"/>
  <c r="FC415" i="16"/>
  <c r="FD415" i="16"/>
  <c r="BS415" i="16" s="1"/>
  <c r="BT415" i="16" s="1"/>
  <c r="BI416" i="16"/>
  <c r="BJ416" i="16" s="1"/>
  <c r="BL416" i="16"/>
  <c r="CF416" i="16"/>
  <c r="BN416" i="16"/>
  <c r="CG416" i="16"/>
  <c r="CH416" i="16"/>
  <c r="BP416" i="16"/>
  <c r="EU416" i="16"/>
  <c r="EV416" i="16"/>
  <c r="EW416" i="16"/>
  <c r="FA416" i="16"/>
  <c r="FB416" i="16" a="1"/>
  <c r="EX416" i="16" l="1"/>
  <c r="EY416" i="16"/>
  <c r="FB416" i="16"/>
  <c r="FC416" i="16"/>
  <c r="FD416" i="16"/>
  <c r="BS416" i="16" s="1"/>
  <c r="BT416" i="16" s="1"/>
  <c r="BI417" i="16"/>
  <c r="BJ417" i="16" s="1"/>
  <c r="BL417" i="16"/>
  <c r="CF417" i="16"/>
  <c r="BN417" i="16"/>
  <c r="CG417" i="16"/>
  <c r="CH417" i="16"/>
  <c r="BP417" i="16"/>
  <c r="EU417" i="16"/>
  <c r="EV417" i="16"/>
  <c r="EW417" i="16"/>
  <c r="FA417" i="16"/>
  <c r="FB417" i="16" a="1"/>
  <c r="EZ416" i="16" l="1"/>
  <c r="EY417" i="16"/>
  <c r="EX417" i="16"/>
  <c r="EZ417" i="16" s="1"/>
  <c r="FB417" i="16"/>
  <c r="FC417" i="16"/>
  <c r="FD417" i="16"/>
  <c r="BS417" i="16" s="1"/>
  <c r="BT417" i="16" s="1"/>
  <c r="BI418" i="16"/>
  <c r="BJ418" i="16" s="1"/>
  <c r="BL418" i="16"/>
  <c r="CF418" i="16"/>
  <c r="BN418" i="16"/>
  <c r="CG418" i="16"/>
  <c r="CH418" i="16"/>
  <c r="BP418" i="16"/>
  <c r="EU418" i="16"/>
  <c r="EV418" i="16"/>
  <c r="EW418" i="16"/>
  <c r="FA418" i="16"/>
  <c r="FB418" i="16" a="1"/>
  <c r="EX418" i="16" l="1"/>
  <c r="EY418" i="16"/>
  <c r="FB418" i="16"/>
  <c r="FC418" i="16"/>
  <c r="FD418" i="16"/>
  <c r="BS418" i="16" s="1"/>
  <c r="BT418" i="16" s="1"/>
  <c r="BI419" i="16"/>
  <c r="BJ419" i="16" s="1"/>
  <c r="BL419" i="16"/>
  <c r="CF419" i="16"/>
  <c r="BN419" i="16"/>
  <c r="CG419" i="16"/>
  <c r="CH419" i="16"/>
  <c r="BP419" i="16"/>
  <c r="EU419" i="16"/>
  <c r="EV419" i="16"/>
  <c r="EW419" i="16"/>
  <c r="FA419" i="16"/>
  <c r="FB419" i="16" a="1"/>
  <c r="EZ418" i="16" l="1"/>
  <c r="EY419" i="16"/>
  <c r="EX419" i="16"/>
  <c r="FB419" i="16"/>
  <c r="FC419" i="16"/>
  <c r="FD419" i="16"/>
  <c r="BS419" i="16" s="1"/>
  <c r="BT419" i="16" s="1"/>
  <c r="BI420" i="16"/>
  <c r="BJ420" i="16" s="1"/>
  <c r="BL420" i="16"/>
  <c r="CF420" i="16"/>
  <c r="BN420" i="16"/>
  <c r="CG420" i="16"/>
  <c r="CH420" i="16"/>
  <c r="BP420" i="16"/>
  <c r="EU420" i="16"/>
  <c r="EV420" i="16"/>
  <c r="EW420" i="16"/>
  <c r="FA420" i="16"/>
  <c r="FB420" i="16" a="1"/>
  <c r="EZ419" i="16" l="1"/>
  <c r="EX420" i="16"/>
  <c r="EY420" i="16"/>
  <c r="FB420" i="16"/>
  <c r="FC420" i="16"/>
  <c r="FD420" i="16"/>
  <c r="BS420" i="16" s="1"/>
  <c r="BT420" i="16" s="1"/>
  <c r="BI421" i="16"/>
  <c r="BJ421" i="16" s="1"/>
  <c r="BL421" i="16"/>
  <c r="CF421" i="16"/>
  <c r="BN421" i="16"/>
  <c r="CG421" i="16"/>
  <c r="CH421" i="16"/>
  <c r="BP421" i="16"/>
  <c r="EU421" i="16"/>
  <c r="EV421" i="16"/>
  <c r="EW421" i="16"/>
  <c r="FA421" i="16"/>
  <c r="FB421" i="16" a="1"/>
  <c r="EX421" i="16" l="1"/>
  <c r="EZ420" i="16"/>
  <c r="EY421" i="16"/>
  <c r="FB421" i="16"/>
  <c r="FC421" i="16"/>
  <c r="FD421" i="16"/>
  <c r="BS421" i="16" s="1"/>
  <c r="BT421" i="16" s="1"/>
  <c r="BI422" i="16"/>
  <c r="BJ422" i="16" s="1"/>
  <c r="BL422" i="16"/>
  <c r="CF422" i="16"/>
  <c r="BN422" i="16"/>
  <c r="CG422" i="16"/>
  <c r="CH422" i="16"/>
  <c r="BP422" i="16"/>
  <c r="EU422" i="16"/>
  <c r="EV422" i="16"/>
  <c r="EW422" i="16"/>
  <c r="FA422" i="16"/>
  <c r="FB422" i="16" a="1"/>
  <c r="EZ421" i="16" l="1"/>
  <c r="EX422" i="16"/>
  <c r="EY422" i="16"/>
  <c r="FB422" i="16"/>
  <c r="FC422" i="16"/>
  <c r="FD422" i="16"/>
  <c r="BS422" i="16" s="1"/>
  <c r="BT422" i="16" s="1"/>
  <c r="BI423" i="16"/>
  <c r="BJ423" i="16" s="1"/>
  <c r="BL423" i="16"/>
  <c r="CF423" i="16"/>
  <c r="BN423" i="16"/>
  <c r="CG423" i="16"/>
  <c r="CH423" i="16"/>
  <c r="BP423" i="16"/>
  <c r="EU423" i="16"/>
  <c r="EV423" i="16"/>
  <c r="EW423" i="16"/>
  <c r="FA423" i="16"/>
  <c r="FB423" i="16" a="1"/>
  <c r="EZ422" i="16" l="1"/>
  <c r="EX423" i="16"/>
  <c r="EZ423" i="16" s="1"/>
  <c r="EY423" i="16"/>
  <c r="FB423" i="16"/>
  <c r="FC423" i="16"/>
  <c r="FD423" i="16"/>
  <c r="BS423" i="16" s="1"/>
  <c r="BT423" i="16" s="1"/>
  <c r="BI424" i="16"/>
  <c r="BJ424" i="16" s="1"/>
  <c r="BL424" i="16"/>
  <c r="CF424" i="16"/>
  <c r="BN424" i="16"/>
  <c r="CG424" i="16"/>
  <c r="CH424" i="16"/>
  <c r="BP424" i="16"/>
  <c r="EU424" i="16"/>
  <c r="EV424" i="16"/>
  <c r="EW424" i="16"/>
  <c r="FA424" i="16"/>
  <c r="FB424" i="16" a="1"/>
  <c r="EY424" i="16" l="1"/>
  <c r="EX424" i="16"/>
  <c r="EZ424" i="16" s="1"/>
  <c r="FB424" i="16"/>
  <c r="FC424" i="16"/>
  <c r="FD424" i="16"/>
  <c r="BS424" i="16" s="1"/>
  <c r="BT424" i="16" s="1"/>
  <c r="BI425" i="16"/>
  <c r="BJ425" i="16" s="1"/>
  <c r="BL425" i="16"/>
  <c r="CF425" i="16"/>
  <c r="BN425" i="16"/>
  <c r="CG425" i="16"/>
  <c r="CH425" i="16"/>
  <c r="BP425" i="16"/>
  <c r="EU425" i="16"/>
  <c r="EV425" i="16"/>
  <c r="EW425" i="16"/>
  <c r="FA425" i="16"/>
  <c r="FB425" i="16" a="1"/>
  <c r="EX425" i="16" l="1"/>
  <c r="EY425" i="16"/>
  <c r="FB425" i="16"/>
  <c r="FC425" i="16"/>
  <c r="FD425" i="16"/>
  <c r="BS425" i="16" s="1"/>
  <c r="BT425" i="16" s="1"/>
  <c r="BI426" i="16"/>
  <c r="BJ426" i="16" s="1"/>
  <c r="BL426" i="16"/>
  <c r="CF426" i="16"/>
  <c r="BN426" i="16"/>
  <c r="CG426" i="16"/>
  <c r="CH426" i="16"/>
  <c r="BP426" i="16"/>
  <c r="EU426" i="16"/>
  <c r="EV426" i="16"/>
  <c r="EW426" i="16"/>
  <c r="FA426" i="16"/>
  <c r="FB426" i="16" a="1"/>
  <c r="EZ425" i="16" l="1"/>
  <c r="EY426" i="16"/>
  <c r="EX426" i="16"/>
  <c r="EZ426" i="16" s="1"/>
  <c r="FB426" i="16"/>
  <c r="FC426" i="16"/>
  <c r="FD426" i="16"/>
  <c r="BS426" i="16" s="1"/>
  <c r="BT426" i="16" s="1"/>
  <c r="BI427" i="16"/>
  <c r="BJ427" i="16" s="1"/>
  <c r="BL427" i="16"/>
  <c r="CF427" i="16"/>
  <c r="BN427" i="16"/>
  <c r="CG427" i="16"/>
  <c r="CH427" i="16"/>
  <c r="BP427" i="16"/>
  <c r="EU427" i="16"/>
  <c r="EV427" i="16"/>
  <c r="EW427" i="16"/>
  <c r="FA427" i="16"/>
  <c r="FB427" i="16" a="1"/>
  <c r="EY427" i="16" l="1"/>
  <c r="EX427" i="16"/>
  <c r="EZ427" i="16" s="1"/>
  <c r="FB427" i="16"/>
  <c r="FC427" i="16"/>
  <c r="FD427" i="16"/>
  <c r="BS427" i="16" s="1"/>
  <c r="BT427" i="16" s="1"/>
  <c r="BI428" i="16"/>
  <c r="BJ428" i="16" s="1"/>
  <c r="BL428" i="16"/>
  <c r="CF428" i="16"/>
  <c r="BN428" i="16"/>
  <c r="CG428" i="16"/>
  <c r="CH428" i="16"/>
  <c r="BP428" i="16"/>
  <c r="EU428" i="16"/>
  <c r="EV428" i="16"/>
  <c r="EW428" i="16"/>
  <c r="FA428" i="16"/>
  <c r="FB428" i="16" a="1"/>
  <c r="EX428" i="16" l="1"/>
  <c r="EY428" i="16"/>
  <c r="FB428" i="16"/>
  <c r="FC428" i="16"/>
  <c r="FD428" i="16"/>
  <c r="BS428" i="16" s="1"/>
  <c r="BT428" i="16" s="1"/>
  <c r="BI429" i="16"/>
  <c r="BJ429" i="16" s="1"/>
  <c r="BL429" i="16"/>
  <c r="CF429" i="16"/>
  <c r="BN429" i="16"/>
  <c r="CG429" i="16"/>
  <c r="CH429" i="16"/>
  <c r="BP429" i="16"/>
  <c r="EU429" i="16"/>
  <c r="EV429" i="16"/>
  <c r="EW429" i="16"/>
  <c r="FA429" i="16"/>
  <c r="FB429" i="16" a="1"/>
  <c r="EZ428" i="16" l="1"/>
  <c r="EX429" i="16"/>
  <c r="EY429" i="16"/>
  <c r="FB429" i="16"/>
  <c r="FC429" i="16"/>
  <c r="FD429" i="16"/>
  <c r="BS429" i="16" s="1"/>
  <c r="BT429" i="16" s="1"/>
  <c r="BI430" i="16"/>
  <c r="BJ430" i="16" s="1"/>
  <c r="BL430" i="16"/>
  <c r="CF430" i="16"/>
  <c r="BN430" i="16"/>
  <c r="CG430" i="16"/>
  <c r="CH430" i="16"/>
  <c r="EU430" i="16"/>
  <c r="EV430" i="16"/>
  <c r="EW430" i="16"/>
  <c r="FA430" i="16"/>
  <c r="FB430" i="16" a="1"/>
  <c r="EZ429" i="16" l="1"/>
  <c r="EY430" i="16"/>
  <c r="EX430" i="16"/>
  <c r="EZ430" i="16" s="1"/>
  <c r="BP430" i="16"/>
  <c r="FB430" i="16"/>
  <c r="FC430" i="16"/>
  <c r="FD430" i="16"/>
  <c r="BS430" i="16" s="1"/>
  <c r="BT430" i="16" s="1"/>
  <c r="BI431" i="16"/>
  <c r="BJ431" i="16" s="1"/>
  <c r="BL431" i="16"/>
  <c r="CF431" i="16"/>
  <c r="BN431" i="16"/>
  <c r="CG431" i="16"/>
  <c r="CH431" i="16"/>
  <c r="BP431" i="16"/>
  <c r="EU431" i="16"/>
  <c r="EV431" i="16"/>
  <c r="EW431" i="16"/>
  <c r="FA431" i="16"/>
  <c r="FB431" i="16" a="1"/>
  <c r="EX431" i="16" l="1"/>
  <c r="EY431" i="16"/>
  <c r="FB431" i="16"/>
  <c r="FC431" i="16"/>
  <c r="FD431" i="16"/>
  <c r="BS431" i="16" s="1"/>
  <c r="BT431" i="16" s="1"/>
  <c r="BI432" i="16"/>
  <c r="BJ432" i="16" s="1"/>
  <c r="BL432" i="16"/>
  <c r="CF432" i="16"/>
  <c r="BN432" i="16"/>
  <c r="CG432" i="16"/>
  <c r="CH432" i="16"/>
  <c r="BP432" i="16"/>
  <c r="EU432" i="16"/>
  <c r="EV432" i="16"/>
  <c r="EW432" i="16"/>
  <c r="FA432" i="16"/>
  <c r="FB432" i="16" a="1"/>
  <c r="EZ431" i="16" l="1"/>
  <c r="EY432" i="16"/>
  <c r="EX432" i="16"/>
  <c r="EZ432" i="16" s="1"/>
  <c r="FB432" i="16"/>
  <c r="FC432" i="16"/>
  <c r="FD432" i="16"/>
  <c r="BS432" i="16" s="1"/>
  <c r="BT432" i="16" s="1"/>
  <c r="BI433" i="16"/>
  <c r="BJ433" i="16" s="1"/>
  <c r="BL433" i="16"/>
  <c r="CF433" i="16"/>
  <c r="BN433" i="16"/>
  <c r="CG433" i="16"/>
  <c r="CH433" i="16"/>
  <c r="BP433" i="16"/>
  <c r="EU433" i="16"/>
  <c r="EV433" i="16"/>
  <c r="EW433" i="16"/>
  <c r="FA433" i="16"/>
  <c r="FB433" i="16" a="1"/>
  <c r="EY433" i="16" l="1"/>
  <c r="EX433" i="16"/>
  <c r="EZ433" i="16" s="1"/>
  <c r="FB433" i="16"/>
  <c r="FC433" i="16"/>
  <c r="FD433" i="16"/>
  <c r="BS433" i="16" s="1"/>
  <c r="BT433" i="16" s="1"/>
  <c r="BI434" i="16"/>
  <c r="BJ434" i="16" s="1"/>
  <c r="BL434" i="16"/>
  <c r="CF434" i="16"/>
  <c r="BN434" i="16"/>
  <c r="CG434" i="16"/>
  <c r="CH434" i="16"/>
  <c r="BP434" i="16"/>
  <c r="EU434" i="16"/>
  <c r="EV434" i="16"/>
  <c r="EW434" i="16"/>
  <c r="FA434" i="16"/>
  <c r="FB434" i="16" a="1"/>
  <c r="EX434" i="16" l="1"/>
  <c r="EY434" i="16"/>
  <c r="FB434" i="16"/>
  <c r="FC434" i="16"/>
  <c r="FD434" i="16"/>
  <c r="BS434" i="16" s="1"/>
  <c r="BT434" i="16" s="1"/>
  <c r="BI435" i="16"/>
  <c r="BJ435" i="16" s="1"/>
  <c r="BL435" i="16"/>
  <c r="CF435" i="16"/>
  <c r="BN435" i="16"/>
  <c r="CG435" i="16"/>
  <c r="CH435" i="16"/>
  <c r="BP435" i="16"/>
  <c r="EU435" i="16"/>
  <c r="EV435" i="16"/>
  <c r="EW435" i="16"/>
  <c r="FA435" i="16"/>
  <c r="FB435" i="16" a="1"/>
  <c r="EZ434" i="16" l="1"/>
  <c r="EX435" i="16"/>
  <c r="EY435" i="16"/>
  <c r="FB435" i="16"/>
  <c r="FC435" i="16"/>
  <c r="FD435" i="16"/>
  <c r="BS435" i="16" s="1"/>
  <c r="BT435" i="16" s="1"/>
  <c r="BI436" i="16"/>
  <c r="BJ436" i="16" s="1"/>
  <c r="BL436" i="16"/>
  <c r="CF436" i="16"/>
  <c r="BN436" i="16"/>
  <c r="CG436" i="16"/>
  <c r="CH436" i="16"/>
  <c r="BP436" i="16"/>
  <c r="EU436" i="16"/>
  <c r="EV436" i="16"/>
  <c r="EW436" i="16"/>
  <c r="FA436" i="16"/>
  <c r="FB436" i="16" a="1"/>
  <c r="EX436" i="16" l="1"/>
  <c r="EZ435" i="16"/>
  <c r="EY436" i="16"/>
  <c r="FB436" i="16"/>
  <c r="FC436" i="16"/>
  <c r="FD436" i="16"/>
  <c r="BS436" i="16" s="1"/>
  <c r="BT436" i="16" s="1"/>
  <c r="BI437" i="16"/>
  <c r="BJ437" i="16" s="1"/>
  <c r="BL437" i="16"/>
  <c r="CF437" i="16"/>
  <c r="BN437" i="16"/>
  <c r="CG437" i="16"/>
  <c r="CH437" i="16"/>
  <c r="BP437" i="16"/>
  <c r="EU437" i="16"/>
  <c r="EV437" i="16"/>
  <c r="EW437" i="16"/>
  <c r="FA437" i="16"/>
  <c r="FB437" i="16" a="1"/>
  <c r="EZ436" i="16" l="1"/>
  <c r="EY437" i="16"/>
  <c r="EX437" i="16"/>
  <c r="EZ437" i="16" s="1"/>
  <c r="FB437" i="16"/>
  <c r="FC437" i="16"/>
  <c r="FD437" i="16"/>
  <c r="BS437" i="16" s="1"/>
  <c r="BT437" i="16" s="1"/>
  <c r="BI438" i="16"/>
  <c r="BJ438" i="16" s="1"/>
  <c r="BL438" i="16"/>
  <c r="CF438" i="16"/>
  <c r="BN438" i="16"/>
  <c r="CG438" i="16"/>
  <c r="CH438" i="16"/>
  <c r="BP438" i="16"/>
  <c r="EU438" i="16"/>
  <c r="EV438" i="16"/>
  <c r="EW438" i="16"/>
  <c r="FA438" i="16"/>
  <c r="FB438" i="16" a="1"/>
  <c r="EX438" i="16" l="1"/>
  <c r="EY438" i="16"/>
  <c r="FB438" i="16"/>
  <c r="FC438" i="16"/>
  <c r="FD438" i="16"/>
  <c r="BS438" i="16" s="1"/>
  <c r="BT438" i="16" s="1"/>
  <c r="BI439" i="16"/>
  <c r="BJ439" i="16" s="1"/>
  <c r="BL439" i="16"/>
  <c r="CF439" i="16"/>
  <c r="BN439" i="16"/>
  <c r="CG439" i="16"/>
  <c r="CH439" i="16"/>
  <c r="BP439" i="16"/>
  <c r="EU439" i="16"/>
  <c r="EV439" i="16"/>
  <c r="EW439" i="16"/>
  <c r="FA439" i="16"/>
  <c r="FB439" i="16" a="1"/>
  <c r="EX439" i="16" l="1"/>
  <c r="EZ438" i="16"/>
  <c r="EY439" i="16"/>
  <c r="FB439" i="16"/>
  <c r="FC439" i="16"/>
  <c r="FD439" i="16"/>
  <c r="BS439" i="16" s="1"/>
  <c r="BT439" i="16" s="1"/>
  <c r="BI440" i="16"/>
  <c r="BJ440" i="16" s="1"/>
  <c r="BL440" i="16"/>
  <c r="CF440" i="16"/>
  <c r="BN440" i="16"/>
  <c r="CG440" i="16"/>
  <c r="CH440" i="16"/>
  <c r="BP440" i="16"/>
  <c r="EU440" i="16"/>
  <c r="EV440" i="16"/>
  <c r="EW440" i="16"/>
  <c r="FA440" i="16"/>
  <c r="FB440" i="16" a="1"/>
  <c r="EZ439" i="16" l="1"/>
  <c r="EX440" i="16"/>
  <c r="EZ440" i="16" s="1"/>
  <c r="EY440" i="16"/>
  <c r="FB440" i="16"/>
  <c r="FC440" i="16"/>
  <c r="FD440" i="16"/>
  <c r="BS440" i="16" s="1"/>
  <c r="BT440" i="16" s="1"/>
  <c r="BI441" i="16"/>
  <c r="BJ441" i="16" s="1"/>
  <c r="BL441" i="16"/>
  <c r="CF441" i="16"/>
  <c r="BN441" i="16"/>
  <c r="CG441" i="16"/>
  <c r="CH441" i="16"/>
  <c r="BP441" i="16"/>
  <c r="EU441" i="16"/>
  <c r="EV441" i="16"/>
  <c r="EW441" i="16"/>
  <c r="FA441" i="16"/>
  <c r="FB441" i="16" a="1"/>
  <c r="EX441" i="16" l="1"/>
  <c r="EZ441" i="16" s="1"/>
  <c r="EY441" i="16"/>
  <c r="FB441" i="16"/>
  <c r="FC441" i="16"/>
  <c r="FD441" i="16"/>
  <c r="BS441" i="16" s="1"/>
  <c r="BT441" i="16" s="1"/>
  <c r="BI442" i="16"/>
  <c r="BJ442" i="16" s="1"/>
  <c r="BL442" i="16"/>
  <c r="CF442" i="16"/>
  <c r="BN442" i="16"/>
  <c r="CG442" i="16"/>
  <c r="CH442" i="16"/>
  <c r="BP442" i="16"/>
  <c r="EU442" i="16"/>
  <c r="EV442" i="16"/>
  <c r="EW442" i="16"/>
  <c r="FA442" i="16"/>
  <c r="FB442" i="16" a="1"/>
  <c r="EX442" i="16" l="1"/>
  <c r="EY442" i="16"/>
  <c r="FB442" i="16"/>
  <c r="FC442" i="16"/>
  <c r="FD442" i="16"/>
  <c r="BS442" i="16" s="1"/>
  <c r="BT442" i="16" s="1"/>
  <c r="BI443" i="16"/>
  <c r="BJ443" i="16" s="1"/>
  <c r="BL443" i="16"/>
  <c r="CF443" i="16"/>
  <c r="BN443" i="16"/>
  <c r="CG443" i="16"/>
  <c r="CH443" i="16"/>
  <c r="BP443" i="16"/>
  <c r="EU443" i="16"/>
  <c r="EV443" i="16"/>
  <c r="EW443" i="16"/>
  <c r="FA443" i="16"/>
  <c r="FB443" i="16" a="1"/>
  <c r="EZ442" i="16" l="1"/>
  <c r="EY443" i="16"/>
  <c r="EX443" i="16"/>
  <c r="EZ443" i="16" s="1"/>
  <c r="FB443" i="16"/>
  <c r="FC443" i="16"/>
  <c r="FD443" i="16"/>
  <c r="BS443" i="16" s="1"/>
  <c r="BT443" i="16" s="1"/>
  <c r="BI444" i="16"/>
  <c r="BJ444" i="16" s="1"/>
  <c r="BL444" i="16"/>
  <c r="CF444" i="16"/>
  <c r="BN444" i="16"/>
  <c r="CG444" i="16"/>
  <c r="CH444" i="16"/>
  <c r="BP444" i="16"/>
  <c r="EU444" i="16"/>
  <c r="EV444" i="16"/>
  <c r="EW444" i="16"/>
  <c r="FA444" i="16"/>
  <c r="FB444" i="16" a="1"/>
  <c r="EY444" i="16" l="1"/>
  <c r="EX444" i="16"/>
  <c r="EZ444" i="16" s="1"/>
  <c r="FB444" i="16"/>
  <c r="FC444" i="16"/>
  <c r="FD444" i="16"/>
  <c r="BS444" i="16" s="1"/>
  <c r="BT444" i="16" s="1"/>
  <c r="BI445" i="16"/>
  <c r="BJ445" i="16" s="1"/>
  <c r="BL445" i="16"/>
  <c r="CF445" i="16"/>
  <c r="BN445" i="16"/>
  <c r="CG445" i="16"/>
  <c r="CH445" i="16"/>
  <c r="EU445" i="16"/>
  <c r="EV445" i="16"/>
  <c r="EW445" i="16"/>
  <c r="FA445" i="16"/>
  <c r="FB445" i="16" a="1"/>
  <c r="EY445" i="16" l="1"/>
  <c r="EX445" i="16"/>
  <c r="EZ445" i="16" s="1"/>
  <c r="BP445" i="16"/>
  <c r="FB445" i="16"/>
  <c r="FC445" i="16"/>
  <c r="FD445" i="16"/>
  <c r="BS445" i="16" s="1"/>
  <c r="BT445" i="16" s="1"/>
  <c r="BI446" i="16"/>
  <c r="BJ446" i="16" s="1"/>
  <c r="BL446" i="16"/>
  <c r="CF446" i="16"/>
  <c r="BN446" i="16"/>
  <c r="CG446" i="16"/>
  <c r="CH446" i="16"/>
  <c r="BP446" i="16"/>
  <c r="EU446" i="16"/>
  <c r="EV446" i="16"/>
  <c r="EW446" i="16"/>
  <c r="FA446" i="16"/>
  <c r="FB446" i="16" a="1"/>
  <c r="EX446" i="16" l="1"/>
  <c r="EY446" i="16"/>
  <c r="FB446" i="16"/>
  <c r="FC446" i="16"/>
  <c r="FD446" i="16"/>
  <c r="BS446" i="16" s="1"/>
  <c r="BT446" i="16" s="1"/>
  <c r="BI447" i="16"/>
  <c r="BJ447" i="16" s="1"/>
  <c r="BL447" i="16"/>
  <c r="CF447" i="16"/>
  <c r="BN447" i="16"/>
  <c r="CG447" i="16"/>
  <c r="CH447" i="16"/>
  <c r="BP447" i="16"/>
  <c r="EU447" i="16"/>
  <c r="EV447" i="16"/>
  <c r="EW447" i="16"/>
  <c r="FA447" i="16"/>
  <c r="FB447" i="16" a="1"/>
  <c r="EZ446" i="16" l="1"/>
  <c r="EX447" i="16"/>
  <c r="EY447" i="16"/>
  <c r="FB447" i="16"/>
  <c r="FC447" i="16"/>
  <c r="FD447" i="16"/>
  <c r="BS447" i="16" s="1"/>
  <c r="BT447" i="16" s="1"/>
  <c r="BI448" i="16"/>
  <c r="BJ448" i="16" s="1"/>
  <c r="BL448" i="16"/>
  <c r="CF448" i="16"/>
  <c r="BN448" i="16"/>
  <c r="CG448" i="16"/>
  <c r="CH448" i="16"/>
  <c r="BP448" i="16"/>
  <c r="EU448" i="16"/>
  <c r="EV448" i="16"/>
  <c r="EW448" i="16"/>
  <c r="FA448" i="16"/>
  <c r="FB448" i="16" a="1"/>
  <c r="EX448" i="16" l="1"/>
  <c r="EZ447" i="16"/>
  <c r="EY448" i="16"/>
  <c r="FB448" i="16"/>
  <c r="FC448" i="16"/>
  <c r="FD448" i="16"/>
  <c r="BS448" i="16" s="1"/>
  <c r="BT448" i="16" s="1"/>
  <c r="BI449" i="16"/>
  <c r="BJ449" i="16" s="1"/>
  <c r="BL449" i="16"/>
  <c r="CF449" i="16"/>
  <c r="BN449" i="16"/>
  <c r="CG449" i="16"/>
  <c r="CH449" i="16"/>
  <c r="BP449" i="16"/>
  <c r="EU449" i="16"/>
  <c r="EV449" i="16"/>
  <c r="EW449" i="16"/>
  <c r="FA449" i="16"/>
  <c r="FB449" i="16" a="1"/>
  <c r="EZ448" i="16" l="1"/>
  <c r="EX449" i="16"/>
  <c r="EY449" i="16"/>
  <c r="FB449" i="16"/>
  <c r="FC449" i="16"/>
  <c r="FD449" i="16"/>
  <c r="BS449" i="16" s="1"/>
  <c r="BT449" i="16" s="1"/>
  <c r="BI450" i="16"/>
  <c r="BJ450" i="16" s="1"/>
  <c r="BL450" i="16"/>
  <c r="CF450" i="16"/>
  <c r="BN450" i="16"/>
  <c r="CG450" i="16"/>
  <c r="CH450" i="16"/>
  <c r="BP450" i="16"/>
  <c r="EU450" i="16"/>
  <c r="EV450" i="16"/>
  <c r="EW450" i="16"/>
  <c r="FA450" i="16"/>
  <c r="FB450" i="16" a="1"/>
  <c r="EZ449" i="16" l="1"/>
  <c r="EX450" i="16"/>
  <c r="EY450" i="16"/>
  <c r="FB450" i="16"/>
  <c r="FC450" i="16"/>
  <c r="FD450" i="16"/>
  <c r="BS450" i="16" s="1"/>
  <c r="BT450" i="16" s="1"/>
  <c r="BI451" i="16"/>
  <c r="BJ451" i="16" s="1"/>
  <c r="BL451" i="16"/>
  <c r="CF451" i="16"/>
  <c r="BN451" i="16"/>
  <c r="CG451" i="16"/>
  <c r="CH451" i="16"/>
  <c r="BP451" i="16"/>
  <c r="EU451" i="16"/>
  <c r="EV451" i="16"/>
  <c r="EW451" i="16"/>
  <c r="FA451" i="16"/>
  <c r="FB451" i="16" a="1"/>
  <c r="EZ450" i="16" l="1"/>
  <c r="EY451" i="16"/>
  <c r="EX451" i="16"/>
  <c r="EZ451" i="16" s="1"/>
  <c r="FB451" i="16"/>
  <c r="FC451" i="16"/>
  <c r="FD451" i="16"/>
  <c r="BS451" i="16" s="1"/>
  <c r="BT451" i="16" s="1"/>
  <c r="BI452" i="16"/>
  <c r="BJ452" i="16" s="1"/>
  <c r="BL452" i="16"/>
  <c r="CF452" i="16"/>
  <c r="BN452" i="16"/>
  <c r="CG452" i="16"/>
  <c r="CH452" i="16"/>
  <c r="EU452" i="16"/>
  <c r="EV452" i="16"/>
  <c r="EW452" i="16"/>
  <c r="FA452" i="16"/>
  <c r="FB452" i="16" a="1"/>
  <c r="EX452" i="16" l="1"/>
  <c r="EY452" i="16"/>
  <c r="BP452" i="16"/>
  <c r="FB452" i="16"/>
  <c r="FC452" i="16"/>
  <c r="FD452" i="16"/>
  <c r="BS452" i="16" s="1"/>
  <c r="BT452" i="16" s="1"/>
  <c r="BI453" i="16"/>
  <c r="BJ453" i="16" s="1"/>
  <c r="BL453" i="16"/>
  <c r="CF453" i="16"/>
  <c r="BN453" i="16"/>
  <c r="CG453" i="16"/>
  <c r="CH453" i="16"/>
  <c r="EU453" i="16"/>
  <c r="EV453" i="16"/>
  <c r="EW453" i="16"/>
  <c r="FA453" i="16"/>
  <c r="FB453" i="16" a="1"/>
  <c r="EY453" i="16" l="1"/>
  <c r="EZ452" i="16"/>
  <c r="EX453" i="16"/>
  <c r="EZ453" i="16" s="1"/>
  <c r="BP453" i="16"/>
  <c r="FB453" i="16"/>
  <c r="FC453" i="16"/>
  <c r="FD453" i="16"/>
  <c r="BS453" i="16" s="1"/>
  <c r="BT453" i="16" s="1"/>
  <c r="BI454" i="16"/>
  <c r="BJ454" i="16" s="1"/>
  <c r="BL454" i="16"/>
  <c r="CF454" i="16"/>
  <c r="BN454" i="16"/>
  <c r="CG454" i="16"/>
  <c r="CH454" i="16"/>
  <c r="BP454" i="16"/>
  <c r="EU454" i="16"/>
  <c r="EV454" i="16"/>
  <c r="EW454" i="16"/>
  <c r="FA454" i="16"/>
  <c r="FB454" i="16" a="1"/>
  <c r="EY454" i="16" l="1"/>
  <c r="EX454" i="16"/>
  <c r="EZ454" i="16" s="1"/>
  <c r="FB454" i="16"/>
  <c r="FC454" i="16"/>
  <c r="FD454" i="16"/>
  <c r="BS454" i="16" s="1"/>
  <c r="BT454" i="16" s="1"/>
  <c r="BI455" i="16"/>
  <c r="BJ455" i="16" s="1"/>
  <c r="BL455" i="16"/>
  <c r="CF455" i="16"/>
  <c r="BN455" i="16"/>
  <c r="CG455" i="16"/>
  <c r="CH455" i="16"/>
  <c r="BP455" i="16"/>
  <c r="EU455" i="16"/>
  <c r="EV455" i="16"/>
  <c r="EW455" i="16"/>
  <c r="FA455" i="16"/>
  <c r="FB455" i="16" a="1"/>
  <c r="EX455" i="16" l="1"/>
  <c r="EY455" i="16"/>
  <c r="FB455" i="16"/>
  <c r="FC455" i="16"/>
  <c r="FD455" i="16"/>
  <c r="BS455" i="16" s="1"/>
  <c r="BT455" i="16" s="1"/>
  <c r="BI456" i="16"/>
  <c r="BJ456" i="16" s="1"/>
  <c r="BL456" i="16"/>
  <c r="CF456" i="16"/>
  <c r="BN456" i="16"/>
  <c r="CG456" i="16"/>
  <c r="CH456" i="16"/>
  <c r="BP456" i="16"/>
  <c r="EU456" i="16"/>
  <c r="EV456" i="16"/>
  <c r="EW456" i="16"/>
  <c r="FA456" i="16"/>
  <c r="FB456" i="16" a="1"/>
  <c r="EY456" i="16" l="1"/>
  <c r="EZ455" i="16"/>
  <c r="EX456" i="16"/>
  <c r="EZ456" i="16" s="1"/>
  <c r="FB456" i="16"/>
  <c r="FC456" i="16"/>
  <c r="FD456" i="16"/>
  <c r="BS456" i="16" s="1"/>
  <c r="BT456" i="16" s="1"/>
  <c r="BI457" i="16"/>
  <c r="BJ457" i="16" s="1"/>
  <c r="BL457" i="16"/>
  <c r="CF457" i="16"/>
  <c r="BN457" i="16"/>
  <c r="CG457" i="16"/>
  <c r="CH457" i="16"/>
  <c r="BP457" i="16"/>
  <c r="EU457" i="16"/>
  <c r="EV457" i="16"/>
  <c r="EW457" i="16"/>
  <c r="FA457" i="16"/>
  <c r="FB457" i="16" a="1"/>
  <c r="EX457" i="16" l="1"/>
  <c r="EY457" i="16"/>
  <c r="FB457" i="16"/>
  <c r="FC457" i="16"/>
  <c r="FD457" i="16"/>
  <c r="BS457" i="16" s="1"/>
  <c r="BT457" i="16" s="1"/>
  <c r="BI458" i="16"/>
  <c r="BJ458" i="16" s="1"/>
  <c r="BL458" i="16"/>
  <c r="CF458" i="16"/>
  <c r="BN458" i="16"/>
  <c r="CG458" i="16"/>
  <c r="CH458" i="16"/>
  <c r="EU458" i="16"/>
  <c r="EV458" i="16"/>
  <c r="EW458" i="16"/>
  <c r="FA458" i="16"/>
  <c r="FB458" i="16" a="1"/>
  <c r="EZ457" i="16" l="1"/>
  <c r="EX458" i="16"/>
  <c r="EY458" i="16"/>
  <c r="BP458" i="16"/>
  <c r="FB458" i="16"/>
  <c r="FC458" i="16"/>
  <c r="FD458" i="16"/>
  <c r="BS458" i="16" s="1"/>
  <c r="BT458" i="16" s="1"/>
  <c r="BI459" i="16"/>
  <c r="BJ459" i="16" s="1"/>
  <c r="BL459" i="16"/>
  <c r="CF459" i="16"/>
  <c r="BN459" i="16"/>
  <c r="CG459" i="16"/>
  <c r="CH459" i="16"/>
  <c r="BP459" i="16"/>
  <c r="EU459" i="16"/>
  <c r="EV459" i="16"/>
  <c r="EW459" i="16"/>
  <c r="FA459" i="16"/>
  <c r="FB459" i="16" a="1"/>
  <c r="EY459" i="16" l="1"/>
  <c r="EZ458" i="16"/>
  <c r="EX459" i="16"/>
  <c r="EZ459" i="16" s="1"/>
  <c r="FB459" i="16"/>
  <c r="FC459" i="16"/>
  <c r="FD459" i="16"/>
  <c r="BS459" i="16" s="1"/>
  <c r="BT459" i="16" s="1"/>
  <c r="BI460" i="16"/>
  <c r="BJ460" i="16" s="1"/>
  <c r="BL460" i="16"/>
  <c r="CF460" i="16"/>
  <c r="BN460" i="16"/>
  <c r="CG460" i="16"/>
  <c r="CH460" i="16"/>
  <c r="BP460" i="16"/>
  <c r="EU460" i="16"/>
  <c r="EV460" i="16"/>
  <c r="EW460" i="16"/>
  <c r="FA460" i="16"/>
  <c r="FB460" i="16" a="1"/>
  <c r="EX460" i="16" l="1"/>
  <c r="EZ460" i="16" s="1"/>
  <c r="EY460" i="16"/>
  <c r="FB460" i="16"/>
  <c r="FC460" i="16"/>
  <c r="FD460" i="16"/>
  <c r="BS460" i="16" s="1"/>
  <c r="BT460" i="16" s="1"/>
  <c r="BI461" i="16"/>
  <c r="BJ461" i="16" s="1"/>
  <c r="BL461" i="16"/>
  <c r="CF461" i="16"/>
  <c r="BN461" i="16"/>
  <c r="CG461" i="16"/>
  <c r="CH461" i="16"/>
  <c r="EU461" i="16"/>
  <c r="EV461" i="16"/>
  <c r="EW461" i="16"/>
  <c r="FA461" i="16"/>
  <c r="FB461" i="16" a="1"/>
  <c r="EX461" i="16" l="1"/>
  <c r="EY461" i="16"/>
  <c r="BP461" i="16"/>
  <c r="FB461" i="16"/>
  <c r="FC461" i="16"/>
  <c r="FD461" i="16"/>
  <c r="BS461" i="16" s="1"/>
  <c r="BT461" i="16" s="1"/>
  <c r="BI462" i="16"/>
  <c r="BJ462" i="16" s="1"/>
  <c r="BL462" i="16"/>
  <c r="CF462" i="16"/>
  <c r="BN462" i="16"/>
  <c r="CG462" i="16"/>
  <c r="CH462" i="16"/>
  <c r="BP462" i="16"/>
  <c r="EU462" i="16"/>
  <c r="EV462" i="16"/>
  <c r="EW462" i="16"/>
  <c r="FA462" i="16"/>
  <c r="FB462" i="16" a="1"/>
  <c r="EZ461" i="16" l="1"/>
  <c r="EX462" i="16"/>
  <c r="EY462" i="16"/>
  <c r="FB462" i="16"/>
  <c r="FC462" i="16"/>
  <c r="FD462" i="16"/>
  <c r="BS462" i="16" s="1"/>
  <c r="BT462" i="16" s="1"/>
  <c r="BI463" i="16"/>
  <c r="BJ463" i="16" s="1"/>
  <c r="BL463" i="16"/>
  <c r="CF463" i="16"/>
  <c r="BN463" i="16"/>
  <c r="CG463" i="16"/>
  <c r="CH463" i="16"/>
  <c r="BP463" i="16"/>
  <c r="EU463" i="16"/>
  <c r="EV463" i="16"/>
  <c r="EW463" i="16"/>
  <c r="FA463" i="16"/>
  <c r="FB463" i="16" a="1"/>
  <c r="EZ462" i="16" l="1"/>
  <c r="EY463" i="16"/>
  <c r="EX463" i="16"/>
  <c r="EZ463" i="16" s="1"/>
  <c r="FB463" i="16"/>
  <c r="FC463" i="16"/>
  <c r="FD463" i="16"/>
  <c r="BS463" i="16" s="1"/>
  <c r="BT463" i="16" s="1"/>
  <c r="BI464" i="16"/>
  <c r="BJ464" i="16" s="1"/>
  <c r="BL464" i="16"/>
  <c r="CF464" i="16"/>
  <c r="BN464" i="16"/>
  <c r="CG464" i="16"/>
  <c r="CH464" i="16"/>
  <c r="BP464" i="16"/>
  <c r="EU464" i="16"/>
  <c r="EV464" i="16"/>
  <c r="EW464" i="16"/>
  <c r="FA464" i="16"/>
  <c r="FB464" i="16" a="1"/>
  <c r="EY464" i="16" l="1"/>
  <c r="EX464" i="16"/>
  <c r="EZ464" i="16" s="1"/>
  <c r="FB464" i="16"/>
  <c r="FC464" i="16"/>
  <c r="FD464" i="16"/>
  <c r="BS464" i="16" s="1"/>
  <c r="BT464" i="16" s="1"/>
  <c r="BI465" i="16"/>
  <c r="BJ465" i="16" s="1"/>
  <c r="BL465" i="16"/>
  <c r="CF465" i="16"/>
  <c r="BN465" i="16"/>
  <c r="CG465" i="16"/>
  <c r="CH465" i="16"/>
  <c r="BP465" i="16"/>
  <c r="EU465" i="16"/>
  <c r="EV465" i="16"/>
  <c r="EW465" i="16"/>
  <c r="FA465" i="16"/>
  <c r="FB465" i="16" a="1"/>
  <c r="EX465" i="16" l="1"/>
  <c r="EZ465" i="16" s="1"/>
  <c r="EY465" i="16"/>
  <c r="FB465" i="16"/>
  <c r="FC465" i="16"/>
  <c r="FD465" i="16"/>
  <c r="BS465" i="16" s="1"/>
  <c r="BT465" i="16" s="1"/>
  <c r="BI466" i="16"/>
  <c r="BJ466" i="16" s="1"/>
  <c r="BL466" i="16"/>
  <c r="CF466" i="16"/>
  <c r="BN466" i="16"/>
  <c r="CG466" i="16"/>
  <c r="CH466" i="16"/>
  <c r="BP466" i="16"/>
  <c r="EU466" i="16"/>
  <c r="EV466" i="16"/>
  <c r="EW466" i="16"/>
  <c r="FA466" i="16"/>
  <c r="FB466" i="16" a="1"/>
  <c r="EX466" i="16" l="1"/>
  <c r="EY466" i="16"/>
  <c r="FB466" i="16"/>
  <c r="FC466" i="16"/>
  <c r="FD466" i="16"/>
  <c r="BS466" i="16" s="1"/>
  <c r="BT466" i="16" s="1"/>
  <c r="BI467" i="16"/>
  <c r="BJ467" i="16" s="1"/>
  <c r="BL467" i="16"/>
  <c r="CF467" i="16"/>
  <c r="BN467" i="16"/>
  <c r="CG467" i="16"/>
  <c r="CH467" i="16"/>
  <c r="BP467" i="16"/>
  <c r="EU467" i="16"/>
  <c r="EV467" i="16"/>
  <c r="EW467" i="16"/>
  <c r="FA467" i="16"/>
  <c r="FB467" i="16" a="1"/>
  <c r="EZ466" i="16" l="1"/>
  <c r="EY467" i="16"/>
  <c r="EX467" i="16"/>
  <c r="EZ467" i="16" s="1"/>
  <c r="FB467" i="16"/>
  <c r="FC467" i="16"/>
  <c r="FD467" i="16"/>
  <c r="BS467" i="16" s="1"/>
  <c r="BT467" i="16" s="1"/>
  <c r="BI468" i="16"/>
  <c r="BJ468" i="16" s="1"/>
  <c r="BL468" i="16"/>
  <c r="CF468" i="16"/>
  <c r="BN468" i="16"/>
  <c r="CG468" i="16"/>
  <c r="CH468" i="16"/>
  <c r="EU468" i="16"/>
  <c r="EV468" i="16"/>
  <c r="EW468" i="16"/>
  <c r="FA468" i="16"/>
  <c r="FB468" i="16" a="1"/>
  <c r="EX468" i="16" l="1"/>
  <c r="EY468" i="16"/>
  <c r="BP468" i="16"/>
  <c r="FB468" i="16"/>
  <c r="FC468" i="16"/>
  <c r="FD468" i="16"/>
  <c r="BS468" i="16" s="1"/>
  <c r="BT468" i="16" s="1"/>
  <c r="BI469" i="16"/>
  <c r="BJ469" i="16" s="1"/>
  <c r="BL469" i="16"/>
  <c r="CF469" i="16"/>
  <c r="BN469" i="16"/>
  <c r="CG469" i="16"/>
  <c r="CH469" i="16"/>
  <c r="BP469" i="16"/>
  <c r="EU469" i="16"/>
  <c r="EV469" i="16"/>
  <c r="EW469" i="16"/>
  <c r="FA469" i="16"/>
  <c r="FB469" i="16" a="1"/>
  <c r="EX469" i="16" l="1"/>
  <c r="EZ468" i="16"/>
  <c r="EY469" i="16"/>
  <c r="FB469" i="16"/>
  <c r="FC469" i="16"/>
  <c r="FD469" i="16"/>
  <c r="BS469" i="16" s="1"/>
  <c r="BT469" i="16" s="1"/>
  <c r="BI470" i="16"/>
  <c r="BJ470" i="16" s="1"/>
  <c r="BL470" i="16"/>
  <c r="CF470" i="16"/>
  <c r="BN470" i="16"/>
  <c r="CG470" i="16"/>
  <c r="CH470" i="16"/>
  <c r="BP470" i="16"/>
  <c r="EU470" i="16"/>
  <c r="EV470" i="16"/>
  <c r="EW470" i="16"/>
  <c r="FA470" i="16"/>
  <c r="FB470" i="16" a="1"/>
  <c r="EZ469" i="16" l="1"/>
  <c r="EY470" i="16"/>
  <c r="EX470" i="16"/>
  <c r="EZ470" i="16" s="1"/>
  <c r="FB470" i="16"/>
  <c r="FC470" i="16"/>
  <c r="FD470" i="16"/>
  <c r="BS470" i="16" s="1"/>
  <c r="BT470" i="16" s="1"/>
  <c r="BI471" i="16"/>
  <c r="BJ471" i="16" s="1"/>
  <c r="BL471" i="16"/>
  <c r="CF471" i="16"/>
  <c r="BN471" i="16"/>
  <c r="CG471" i="16"/>
  <c r="CH471" i="16"/>
  <c r="BP471" i="16"/>
  <c r="EU471" i="16"/>
  <c r="EV471" i="16"/>
  <c r="EW471" i="16"/>
  <c r="FA471" i="16"/>
  <c r="FB471" i="16" a="1"/>
  <c r="EY471" i="16" l="1"/>
  <c r="EX471" i="16"/>
  <c r="EZ471" i="16" s="1"/>
  <c r="FB471" i="16"/>
  <c r="FC471" i="16"/>
  <c r="FD471" i="16"/>
  <c r="BS471" i="16" s="1"/>
  <c r="BT471" i="16" s="1"/>
  <c r="BI472" i="16"/>
  <c r="BJ472" i="16" s="1"/>
  <c r="BL472" i="16"/>
  <c r="CF472" i="16"/>
  <c r="BN472" i="16"/>
  <c r="CG472" i="16"/>
  <c r="CH472" i="16"/>
  <c r="EU472" i="16"/>
  <c r="EV472" i="16"/>
  <c r="EW472" i="16"/>
  <c r="FA472" i="16"/>
  <c r="FB472" i="16" a="1"/>
  <c r="EY472" i="16" l="1"/>
  <c r="EX472" i="16"/>
  <c r="EZ472" i="16" s="1"/>
  <c r="BP472" i="16"/>
  <c r="FB472" i="16"/>
  <c r="FC472" i="16"/>
  <c r="FD472" i="16"/>
  <c r="BS472" i="16" s="1"/>
  <c r="BT472" i="16" s="1"/>
  <c r="BI473" i="16"/>
  <c r="BJ473" i="16" s="1"/>
  <c r="BL473" i="16"/>
  <c r="CF473" i="16"/>
  <c r="BN473" i="16"/>
  <c r="CG473" i="16"/>
  <c r="CH473" i="16"/>
  <c r="EU473" i="16"/>
  <c r="EV473" i="16"/>
  <c r="EW473" i="16"/>
  <c r="FA473" i="16"/>
  <c r="FB473" i="16" a="1"/>
  <c r="EX473" i="16" l="1"/>
  <c r="EZ473" i="16" s="1"/>
  <c r="EY473" i="16"/>
  <c r="BP473" i="16"/>
  <c r="FB473" i="16"/>
  <c r="FC473" i="16"/>
  <c r="FD473" i="16"/>
  <c r="BS473" i="16" s="1"/>
  <c r="BT473" i="16" s="1"/>
  <c r="BI474" i="16"/>
  <c r="BJ474" i="16" s="1"/>
  <c r="BL474" i="16"/>
  <c r="CF474" i="16"/>
  <c r="BN474" i="16"/>
  <c r="CG474" i="16"/>
  <c r="CH474" i="16"/>
  <c r="EU474" i="16"/>
  <c r="EV474" i="16"/>
  <c r="EW474" i="16"/>
  <c r="FA474" i="16"/>
  <c r="FB474" i="16" a="1"/>
  <c r="EY474" i="16" l="1"/>
  <c r="EX474" i="16"/>
  <c r="EZ474" i="16" s="1"/>
  <c r="BP474" i="16"/>
  <c r="FB474" i="16"/>
  <c r="FC474" i="16"/>
  <c r="FD474" i="16"/>
  <c r="BS474" i="16" s="1"/>
  <c r="BT474" i="16" s="1"/>
  <c r="BI475" i="16"/>
  <c r="BJ475" i="16" s="1"/>
  <c r="BL475" i="16"/>
  <c r="CF475" i="16"/>
  <c r="BN475" i="16"/>
  <c r="CG475" i="16"/>
  <c r="CH475" i="16"/>
  <c r="BP475" i="16"/>
  <c r="EU475" i="16"/>
  <c r="EV475" i="16"/>
  <c r="EW475" i="16"/>
  <c r="FA475" i="16"/>
  <c r="FB475" i="16" a="1"/>
  <c r="EX475" i="16" l="1"/>
  <c r="EZ475" i="16" s="1"/>
  <c r="EY475" i="16"/>
  <c r="FB475" i="16"/>
  <c r="FC475" i="16"/>
  <c r="FD475" i="16"/>
  <c r="BS475" i="16" s="1"/>
  <c r="BT475" i="16" s="1"/>
  <c r="BI476" i="16"/>
  <c r="BJ476" i="16" s="1"/>
  <c r="BL476" i="16"/>
  <c r="CF476" i="16"/>
  <c r="BN476" i="16"/>
  <c r="CG476" i="16"/>
  <c r="CH476" i="16"/>
  <c r="EU476" i="16"/>
  <c r="EV476" i="16"/>
  <c r="EW476" i="16"/>
  <c r="FA476" i="16"/>
  <c r="FB476" i="16" a="1"/>
  <c r="EX476" i="16" l="1"/>
  <c r="EZ476" i="16" s="1"/>
  <c r="EY476" i="16"/>
  <c r="BP476" i="16"/>
  <c r="FB476" i="16"/>
  <c r="FC476" i="16"/>
  <c r="FD476" i="16"/>
  <c r="BS476" i="16" s="1"/>
  <c r="BT476" i="16" s="1"/>
  <c r="BI477" i="16"/>
  <c r="BJ477" i="16" s="1"/>
  <c r="BL477" i="16"/>
  <c r="CF477" i="16"/>
  <c r="BN477" i="16"/>
  <c r="CG477" i="16"/>
  <c r="CH477" i="16"/>
  <c r="BP477" i="16"/>
  <c r="EU477" i="16"/>
  <c r="EV477" i="16"/>
  <c r="EW477" i="16"/>
  <c r="FA477" i="16"/>
  <c r="FB477" i="16" a="1"/>
  <c r="EX477" i="16" l="1"/>
  <c r="EY477" i="16"/>
  <c r="FB477" i="16"/>
  <c r="FC477" i="16"/>
  <c r="FD477" i="16"/>
  <c r="BS477" i="16" s="1"/>
  <c r="BT477" i="16" s="1"/>
  <c r="BI478" i="16"/>
  <c r="BJ478" i="16" s="1"/>
  <c r="BL478" i="16"/>
  <c r="CF478" i="16"/>
  <c r="BN478" i="16"/>
  <c r="CG478" i="16"/>
  <c r="CH478" i="16"/>
  <c r="BP478" i="16"/>
  <c r="EU478" i="16"/>
  <c r="EV478" i="16"/>
  <c r="EW478" i="16"/>
  <c r="FA478" i="16"/>
  <c r="FB478" i="16" a="1"/>
  <c r="EZ477" i="16" l="1"/>
  <c r="EY478" i="16"/>
  <c r="EX478" i="16"/>
  <c r="EZ478" i="16" s="1"/>
  <c r="FB478" i="16"/>
  <c r="FC478" i="16"/>
  <c r="FD478" i="16"/>
  <c r="BS478" i="16" s="1"/>
  <c r="BT478" i="16" s="1"/>
  <c r="BI479" i="16"/>
  <c r="BJ479" i="16" s="1"/>
  <c r="BL479" i="16"/>
  <c r="CF479" i="16"/>
  <c r="BN479" i="16"/>
  <c r="CG479" i="16"/>
  <c r="CH479" i="16"/>
  <c r="BP479" i="16"/>
  <c r="EU479" i="16"/>
  <c r="EV479" i="16"/>
  <c r="EW479" i="16"/>
  <c r="FA479" i="16"/>
  <c r="FB479" i="16" a="1"/>
  <c r="EX479" i="16" l="1"/>
  <c r="EY479" i="16"/>
  <c r="FB479" i="16"/>
  <c r="FC479" i="16"/>
  <c r="FD479" i="16"/>
  <c r="BS479" i="16" s="1"/>
  <c r="BT479" i="16" s="1"/>
  <c r="BI480" i="16"/>
  <c r="BJ480" i="16" s="1"/>
  <c r="BL480" i="16"/>
  <c r="CF480" i="16"/>
  <c r="BN480" i="16"/>
  <c r="CG480" i="16"/>
  <c r="CH480" i="16"/>
  <c r="BP480" i="16"/>
  <c r="EU480" i="16"/>
  <c r="EV480" i="16"/>
  <c r="EW480" i="16"/>
  <c r="FA480" i="16"/>
  <c r="FB480" i="16" a="1"/>
  <c r="EY480" i="16" l="1"/>
  <c r="EZ479" i="16"/>
  <c r="EX480" i="16"/>
  <c r="EZ480" i="16" s="1"/>
  <c r="FB480" i="16"/>
  <c r="FC480" i="16"/>
  <c r="FD480" i="16"/>
  <c r="BS480" i="16" s="1"/>
  <c r="BT480" i="16" s="1"/>
  <c r="BI481" i="16"/>
  <c r="BJ481" i="16" s="1"/>
  <c r="BL481" i="16"/>
  <c r="CF481" i="16"/>
  <c r="BN481" i="16"/>
  <c r="CG481" i="16"/>
  <c r="CH481" i="16"/>
  <c r="BP481" i="16"/>
  <c r="EU481" i="16"/>
  <c r="EV481" i="16"/>
  <c r="EW481" i="16"/>
  <c r="FA481" i="16"/>
  <c r="FB481" i="16" a="1"/>
  <c r="EY481" i="16" l="1"/>
  <c r="EX481" i="16"/>
  <c r="EZ481" i="16" s="1"/>
  <c r="FB481" i="16"/>
  <c r="FC481" i="16"/>
  <c r="FD481" i="16"/>
  <c r="BS481" i="16" s="1"/>
  <c r="BT481" i="16" s="1"/>
  <c r="BI482" i="16"/>
  <c r="BJ482" i="16" s="1"/>
  <c r="BL482" i="16"/>
  <c r="CF482" i="16"/>
  <c r="BN482" i="16"/>
  <c r="CG482" i="16"/>
  <c r="CH482" i="16"/>
  <c r="BP482" i="16"/>
  <c r="EU482" i="16"/>
  <c r="EV482" i="16"/>
  <c r="EW482" i="16"/>
  <c r="FA482" i="16"/>
  <c r="FB482" i="16" a="1"/>
  <c r="EX482" i="16" l="1"/>
  <c r="EY482" i="16"/>
  <c r="FB482" i="16"/>
  <c r="FC482" i="16"/>
  <c r="FD482" i="16"/>
  <c r="BS482" i="16" s="1"/>
  <c r="BT482" i="16" s="1"/>
  <c r="BI483" i="16"/>
  <c r="BJ483" i="16" s="1"/>
  <c r="BL483" i="16"/>
  <c r="CF483" i="16"/>
  <c r="BN483" i="16"/>
  <c r="CG483" i="16"/>
  <c r="CH483" i="16"/>
  <c r="BP483" i="16"/>
  <c r="EU483" i="16"/>
  <c r="EV483" i="16"/>
  <c r="EW483" i="16"/>
  <c r="FA483" i="16"/>
  <c r="FB483" i="16" a="1"/>
  <c r="EZ482" i="16" l="1"/>
  <c r="EX483" i="16"/>
  <c r="EY483" i="16"/>
  <c r="FB483" i="16"/>
  <c r="FC483" i="16"/>
  <c r="FD483" i="16"/>
  <c r="BS483" i="16" s="1"/>
  <c r="BT483" i="16" s="1"/>
  <c r="BI484" i="16"/>
  <c r="BJ484" i="16" s="1"/>
  <c r="BL484" i="16"/>
  <c r="CF484" i="16"/>
  <c r="BN484" i="16"/>
  <c r="CG484" i="16"/>
  <c r="CH484" i="16"/>
  <c r="BP484" i="16"/>
  <c r="EU484" i="16"/>
  <c r="EV484" i="16"/>
  <c r="EW484" i="16"/>
  <c r="FA484" i="16"/>
  <c r="FB484" i="16" a="1"/>
  <c r="EZ483" i="16" l="1"/>
  <c r="EX484" i="16"/>
  <c r="EY484" i="16"/>
  <c r="FB484" i="16"/>
  <c r="FC484" i="16"/>
  <c r="FD484" i="16"/>
  <c r="BS484" i="16" s="1"/>
  <c r="BT484" i="16" s="1"/>
  <c r="BI485" i="16"/>
  <c r="BJ485" i="16" s="1"/>
  <c r="BL485" i="16"/>
  <c r="CF485" i="16"/>
  <c r="BN485" i="16"/>
  <c r="CG485" i="16"/>
  <c r="CH485" i="16"/>
  <c r="BP485" i="16"/>
  <c r="EU485" i="16"/>
  <c r="EV485" i="16"/>
  <c r="EW485" i="16"/>
  <c r="FA485" i="16"/>
  <c r="FB485" i="16" a="1"/>
  <c r="EZ484" i="16" l="1"/>
  <c r="EX485" i="16"/>
  <c r="EZ485" i="16" s="1"/>
  <c r="EY485" i="16"/>
  <c r="FB485" i="16"/>
  <c r="FC485" i="16"/>
  <c r="FD485" i="16"/>
  <c r="BS485" i="16" s="1"/>
  <c r="BT485" i="16" s="1"/>
  <c r="BI486" i="16"/>
  <c r="BJ486" i="16" s="1"/>
  <c r="BL486" i="16"/>
  <c r="CF486" i="16"/>
  <c r="BN486" i="16"/>
  <c r="CG486" i="16"/>
  <c r="CH486" i="16"/>
  <c r="BP486" i="16"/>
  <c r="EU486" i="16"/>
  <c r="EV486" i="16"/>
  <c r="EW486" i="16"/>
  <c r="FA486" i="16"/>
  <c r="FB486" i="16" a="1"/>
  <c r="EY486" i="16" l="1"/>
  <c r="EX486" i="16"/>
  <c r="EZ486" i="16" s="1"/>
  <c r="FB486" i="16"/>
  <c r="FC486" i="16"/>
  <c r="FD486" i="16"/>
  <c r="BS486" i="16" s="1"/>
  <c r="BT486" i="16" s="1"/>
  <c r="BI487" i="16"/>
  <c r="BJ487" i="16" s="1"/>
  <c r="BL487" i="16"/>
  <c r="CF487" i="16"/>
  <c r="BN487" i="16"/>
  <c r="CG487" i="16"/>
  <c r="CH487" i="16"/>
  <c r="BP487" i="16"/>
  <c r="EU487" i="16"/>
  <c r="EV487" i="16"/>
  <c r="EW487" i="16"/>
  <c r="FA487" i="16"/>
  <c r="FB487" i="16" a="1"/>
  <c r="EX487" i="16" l="1"/>
  <c r="EY487" i="16"/>
  <c r="FB487" i="16"/>
  <c r="FC487" i="16"/>
  <c r="FD487" i="16"/>
  <c r="BS487" i="16" s="1"/>
  <c r="BT487" i="16" s="1"/>
  <c r="BI488" i="16"/>
  <c r="BJ488" i="16" s="1"/>
  <c r="BL488" i="16"/>
  <c r="CF488" i="16"/>
  <c r="BN488" i="16"/>
  <c r="CG488" i="16"/>
  <c r="CH488" i="16"/>
  <c r="BP488" i="16"/>
  <c r="EU488" i="16"/>
  <c r="EV488" i="16"/>
  <c r="EW488" i="16"/>
  <c r="FA488" i="16"/>
  <c r="FB488" i="16" a="1"/>
  <c r="EZ487" i="16" l="1"/>
  <c r="EY488" i="16"/>
  <c r="EX488" i="16"/>
  <c r="EZ488" i="16" s="1"/>
  <c r="FB488" i="16"/>
  <c r="FC488" i="16"/>
  <c r="FD488" i="16"/>
  <c r="BS488" i="16" s="1"/>
  <c r="BT488" i="16" s="1"/>
  <c r="BI489" i="16"/>
  <c r="BJ489" i="16" s="1"/>
  <c r="BL489" i="16"/>
  <c r="CF489" i="16"/>
  <c r="BN489" i="16"/>
  <c r="CG489" i="16"/>
  <c r="CH489" i="16"/>
  <c r="BP489" i="16"/>
  <c r="EU489" i="16"/>
  <c r="EV489" i="16"/>
  <c r="EW489" i="16"/>
  <c r="FA489" i="16"/>
  <c r="FB489" i="16" a="1"/>
  <c r="EX489" i="16" l="1"/>
  <c r="EY489" i="16"/>
  <c r="FB489" i="16"/>
  <c r="FC489" i="16"/>
  <c r="FD489" i="16"/>
  <c r="BS489" i="16" s="1"/>
  <c r="BT489" i="16" s="1"/>
  <c r="BI490" i="16"/>
  <c r="BJ490" i="16" s="1"/>
  <c r="BL490" i="16"/>
  <c r="CF490" i="16"/>
  <c r="BN490" i="16"/>
  <c r="CG490" i="16"/>
  <c r="CH490" i="16"/>
  <c r="BP490" i="16"/>
  <c r="EU490" i="16"/>
  <c r="EV490" i="16"/>
  <c r="EW490" i="16"/>
  <c r="FA490" i="16"/>
  <c r="FB490" i="16" a="1"/>
  <c r="EZ489" i="16" l="1"/>
  <c r="EY490" i="16"/>
  <c r="EX490" i="16"/>
  <c r="EZ490" i="16" s="1"/>
  <c r="FB490" i="16"/>
  <c r="FC490" i="16"/>
  <c r="FD490" i="16"/>
  <c r="BS490" i="16" s="1"/>
  <c r="BT490" i="16" s="1"/>
  <c r="BI491" i="16"/>
  <c r="BJ491" i="16" s="1"/>
  <c r="BL491" i="16"/>
  <c r="CF491" i="16"/>
  <c r="BN491" i="16"/>
  <c r="CG491" i="16"/>
  <c r="CH491" i="16"/>
  <c r="BP491" i="16"/>
  <c r="EU491" i="16"/>
  <c r="EV491" i="16"/>
  <c r="EW491" i="16"/>
  <c r="FA491" i="16"/>
  <c r="FB491" i="16" a="1"/>
  <c r="EX491" i="16" l="1"/>
  <c r="EY491" i="16"/>
  <c r="FB491" i="16"/>
  <c r="FC491" i="16"/>
  <c r="FD491" i="16"/>
  <c r="BS491" i="16" s="1"/>
  <c r="BT491" i="16" s="1"/>
  <c r="BI492" i="16"/>
  <c r="BJ492" i="16" s="1"/>
  <c r="BL492" i="16"/>
  <c r="CF492" i="16"/>
  <c r="BN492" i="16"/>
  <c r="CG492" i="16"/>
  <c r="CH492" i="16"/>
  <c r="BP492" i="16"/>
  <c r="EU492" i="16"/>
  <c r="EV492" i="16"/>
  <c r="EW492" i="16"/>
  <c r="FA492" i="16"/>
  <c r="FB492" i="16" a="1"/>
  <c r="EZ491" i="16" l="1"/>
  <c r="EY492" i="16"/>
  <c r="EX492" i="16"/>
  <c r="EZ492" i="16" s="1"/>
  <c r="FB492" i="16"/>
  <c r="FC492" i="16"/>
  <c r="FD492" i="16"/>
  <c r="BS492" i="16" s="1"/>
  <c r="BT492" i="16" s="1"/>
  <c r="BI493" i="16"/>
  <c r="BJ493" i="16" s="1"/>
  <c r="BL493" i="16"/>
  <c r="CF493" i="16"/>
  <c r="BN493" i="16"/>
  <c r="CG493" i="16"/>
  <c r="CH493" i="16"/>
  <c r="BP493" i="16"/>
  <c r="EU493" i="16"/>
  <c r="EV493" i="16"/>
  <c r="EW493" i="16"/>
  <c r="FA493" i="16"/>
  <c r="FB493" i="16" a="1"/>
  <c r="EX493" i="16" l="1"/>
  <c r="EZ493" i="16" s="1"/>
  <c r="EY493" i="16"/>
  <c r="FB493" i="16"/>
  <c r="FC493" i="16"/>
  <c r="FD493" i="16"/>
  <c r="BS493" i="16" s="1"/>
  <c r="BT493" i="16" s="1"/>
  <c r="BI494" i="16"/>
  <c r="BJ494" i="16" s="1"/>
  <c r="BL494" i="16"/>
  <c r="CF494" i="16"/>
  <c r="BN494" i="16"/>
  <c r="CG494" i="16"/>
  <c r="CH494" i="16"/>
  <c r="EU494" i="16"/>
  <c r="EV494" i="16"/>
  <c r="EW494" i="16"/>
  <c r="FA494" i="16"/>
  <c r="FB494" i="16" a="1"/>
  <c r="EX494" i="16" l="1"/>
  <c r="EY494" i="16"/>
  <c r="BP494" i="16"/>
  <c r="FB494" i="16"/>
  <c r="FC494" i="16"/>
  <c r="FD494" i="16"/>
  <c r="BS494" i="16" s="1"/>
  <c r="BT494" i="16" s="1"/>
  <c r="BI495" i="16"/>
  <c r="BJ495" i="16" s="1"/>
  <c r="BL495" i="16"/>
  <c r="CF495" i="16"/>
  <c r="BN495" i="16"/>
  <c r="CG495" i="16"/>
  <c r="CH495" i="16"/>
  <c r="BP495" i="16"/>
  <c r="EU495" i="16"/>
  <c r="EV495" i="16"/>
  <c r="EW495" i="16"/>
  <c r="FA495" i="16"/>
  <c r="FB495" i="16" a="1"/>
  <c r="EZ494" i="16" l="1"/>
  <c r="EX495" i="16"/>
  <c r="EY495" i="16"/>
  <c r="FB495" i="16"/>
  <c r="FC495" i="16"/>
  <c r="FD495" i="16"/>
  <c r="BS495" i="16" s="1"/>
  <c r="BT495" i="16" s="1"/>
  <c r="BI496" i="16"/>
  <c r="BJ496" i="16" s="1"/>
  <c r="BL496" i="16"/>
  <c r="CF496" i="16"/>
  <c r="BN496" i="16"/>
  <c r="CG496" i="16"/>
  <c r="CH496" i="16"/>
  <c r="BP496" i="16"/>
  <c r="EU496" i="16"/>
  <c r="EV496" i="16"/>
  <c r="EW496" i="16"/>
  <c r="FA496" i="16"/>
  <c r="FB496" i="16" a="1"/>
  <c r="EZ495" i="16" l="1"/>
  <c r="EY496" i="16"/>
  <c r="EX496" i="16"/>
  <c r="EZ496" i="16" s="1"/>
  <c r="FB496" i="16"/>
  <c r="FC496" i="16"/>
  <c r="FD496" i="16"/>
  <c r="BS496" i="16" s="1"/>
  <c r="BT496" i="16" s="1"/>
  <c r="BI497" i="16"/>
  <c r="BJ497" i="16" s="1"/>
  <c r="BL497" i="16"/>
  <c r="CF497" i="16"/>
  <c r="BN497" i="16"/>
  <c r="CG497" i="16"/>
  <c r="CH497" i="16"/>
  <c r="BP497" i="16"/>
  <c r="EU497" i="16"/>
  <c r="EV497" i="16"/>
  <c r="EW497" i="16"/>
  <c r="FA497" i="16"/>
  <c r="FB497" i="16" a="1"/>
  <c r="EX497" i="16" l="1"/>
  <c r="EY497" i="16"/>
  <c r="FB497" i="16"/>
  <c r="FC497" i="16"/>
  <c r="FD497" i="16"/>
  <c r="BS497" i="16" s="1"/>
  <c r="BT497" i="16" s="1"/>
  <c r="BI498" i="16"/>
  <c r="BJ498" i="16" s="1"/>
  <c r="BL498" i="16"/>
  <c r="CF498" i="16"/>
  <c r="BN498" i="16"/>
  <c r="CG498" i="16"/>
  <c r="CH498" i="16"/>
  <c r="BP498" i="16"/>
  <c r="EU498" i="16"/>
  <c r="EV498" i="16"/>
  <c r="EW498" i="16"/>
  <c r="FA498" i="16"/>
  <c r="FB498" i="16" a="1"/>
  <c r="EY498" i="16" l="1"/>
  <c r="EZ497" i="16"/>
  <c r="EX498" i="16"/>
  <c r="EZ498" i="16" s="1"/>
  <c r="FB498" i="16"/>
  <c r="FC498" i="16"/>
  <c r="FD498" i="16"/>
  <c r="BS498" i="16" s="1"/>
  <c r="BT498" i="16" s="1"/>
  <c r="BI499" i="16"/>
  <c r="BJ499" i="16" s="1"/>
  <c r="BL499" i="16"/>
  <c r="CF499" i="16"/>
  <c r="BN499" i="16"/>
  <c r="CG499" i="16"/>
  <c r="CH499" i="16"/>
  <c r="BP499" i="16"/>
  <c r="EU499" i="16"/>
  <c r="EV499" i="16"/>
  <c r="EW499" i="16"/>
  <c r="FA499" i="16"/>
  <c r="FB499" i="16" a="1"/>
  <c r="EY499" i="16" l="1"/>
  <c r="EX499" i="16"/>
  <c r="EZ499" i="16" s="1"/>
  <c r="FB499" i="16"/>
  <c r="FC499" i="16"/>
  <c r="FD499" i="16"/>
  <c r="BS499" i="16" s="1"/>
  <c r="BT499" i="16" s="1"/>
  <c r="BI500" i="16"/>
  <c r="BJ500" i="16" s="1"/>
  <c r="BL500" i="16"/>
  <c r="CF500" i="16"/>
  <c r="BN500" i="16"/>
  <c r="CG500" i="16"/>
  <c r="CH500" i="16"/>
  <c r="BP500" i="16"/>
  <c r="EU500" i="16"/>
  <c r="EV500" i="16"/>
  <c r="EW500" i="16"/>
  <c r="FA500" i="16"/>
  <c r="FB500" i="16" a="1"/>
  <c r="EX500" i="16" l="1"/>
  <c r="EY500" i="16"/>
  <c r="FB500" i="16"/>
  <c r="FC500" i="16"/>
  <c r="FD500" i="16"/>
  <c r="BS500" i="16" s="1"/>
  <c r="BT500" i="16" s="1"/>
  <c r="BI501" i="16"/>
  <c r="BJ501" i="16" s="1"/>
  <c r="BL501" i="16"/>
  <c r="CF501" i="16"/>
  <c r="BN501" i="16"/>
  <c r="CG501" i="16"/>
  <c r="CH501" i="16"/>
  <c r="BP501" i="16"/>
  <c r="EU501" i="16"/>
  <c r="EV501" i="16"/>
  <c r="EW501" i="16"/>
  <c r="FA501" i="16"/>
  <c r="FB501" i="16" a="1"/>
  <c r="EZ500" i="16" l="1"/>
  <c r="EX501" i="16"/>
  <c r="EZ501" i="16" s="1"/>
  <c r="EY501" i="16"/>
  <c r="FB501" i="16"/>
  <c r="FC501" i="16"/>
  <c r="FD501" i="16"/>
  <c r="BS501" i="16" s="1"/>
  <c r="BT501" i="16" s="1"/>
  <c r="BI502" i="16"/>
  <c r="BJ502" i="16" s="1"/>
  <c r="BL502" i="16"/>
  <c r="CF502" i="16"/>
  <c r="BN502" i="16"/>
  <c r="CG502" i="16"/>
  <c r="CH502" i="16"/>
  <c r="BP502" i="16"/>
  <c r="EU502" i="16"/>
  <c r="EV502" i="16"/>
  <c r="EW502" i="16"/>
  <c r="FA502" i="16"/>
  <c r="FB502" i="16" a="1"/>
  <c r="EX502" i="16" l="1"/>
  <c r="EY502" i="16"/>
  <c r="FB502" i="16"/>
  <c r="FC502" i="16"/>
  <c r="FD502" i="16"/>
  <c r="BS502" i="16" s="1"/>
  <c r="BT502" i="16" s="1"/>
  <c r="BI503" i="16"/>
  <c r="BJ503" i="16" s="1"/>
  <c r="BL503" i="16"/>
  <c r="CF503" i="16"/>
  <c r="BN503" i="16"/>
  <c r="CG503" i="16"/>
  <c r="CH503" i="16"/>
  <c r="BP503" i="16"/>
  <c r="EU503" i="16"/>
  <c r="EV503" i="16"/>
  <c r="EW503" i="16"/>
  <c r="FA503" i="16"/>
  <c r="FB503" i="16" a="1"/>
  <c r="EY503" i="16" l="1"/>
  <c r="EZ502" i="16"/>
  <c r="EX503" i="16"/>
  <c r="EZ503" i="16" s="1"/>
  <c r="FB503" i="16"/>
  <c r="FC503" i="16"/>
  <c r="FD503" i="16"/>
  <c r="BS503" i="16" s="1"/>
  <c r="BT503" i="16" s="1"/>
  <c r="BI504" i="16"/>
  <c r="BJ504" i="16" s="1"/>
  <c r="BL504" i="16"/>
  <c r="CF504" i="16"/>
  <c r="BN504" i="16"/>
  <c r="CG504" i="16"/>
  <c r="CH504" i="16"/>
  <c r="BP504" i="16"/>
  <c r="EU504" i="16"/>
  <c r="EV504" i="16"/>
  <c r="EW504" i="16"/>
  <c r="FA504" i="16"/>
  <c r="FB504" i="16" a="1"/>
  <c r="EX504" i="16" l="1"/>
  <c r="EY504" i="16"/>
  <c r="FB504" i="16"/>
  <c r="FC504" i="16"/>
  <c r="FD504" i="16"/>
  <c r="BS504" i="16" s="1"/>
  <c r="BT504" i="16" s="1"/>
  <c r="BI505" i="16"/>
  <c r="BJ505" i="16" s="1"/>
  <c r="BL505" i="16"/>
  <c r="CF505" i="16"/>
  <c r="BN505" i="16"/>
  <c r="CG505" i="16"/>
  <c r="CH505" i="16"/>
  <c r="BP505" i="16"/>
  <c r="EU505" i="16"/>
  <c r="EV505" i="16"/>
  <c r="EW505" i="16"/>
  <c r="FA505" i="16"/>
  <c r="FB505" i="16" a="1"/>
  <c r="EX505" i="16" l="1"/>
  <c r="EZ504" i="16"/>
  <c r="EY505" i="16"/>
  <c r="FB505" i="16"/>
  <c r="FC505" i="16"/>
  <c r="FD505" i="16"/>
  <c r="BS505" i="16" s="1"/>
  <c r="BT505" i="16" s="1"/>
  <c r="BI506" i="16"/>
  <c r="BJ506" i="16" s="1"/>
  <c r="BL506" i="16"/>
  <c r="CF506" i="16"/>
  <c r="BN506" i="16"/>
  <c r="CG506" i="16"/>
  <c r="CH506" i="16"/>
  <c r="BP506" i="16"/>
  <c r="EU506" i="16"/>
  <c r="EV506" i="16"/>
  <c r="EW506" i="16"/>
  <c r="FA506" i="16"/>
  <c r="FB506" i="16" a="1"/>
  <c r="EZ505" i="16" l="1"/>
  <c r="EY506" i="16"/>
  <c r="EX506" i="16"/>
  <c r="EZ506" i="16" s="1"/>
  <c r="FB506" i="16"/>
  <c r="FC506" i="16"/>
  <c r="FD506" i="16"/>
  <c r="BS506" i="16" s="1"/>
  <c r="BT506" i="16" s="1"/>
  <c r="BI507" i="16"/>
  <c r="BJ507" i="16" s="1"/>
  <c r="BL507" i="16"/>
  <c r="CF507" i="16"/>
  <c r="BN507" i="16"/>
  <c r="CG507" i="16"/>
  <c r="CH507" i="16"/>
  <c r="BP507" i="16"/>
  <c r="EU507" i="16"/>
  <c r="EV507" i="16"/>
  <c r="EW507" i="16"/>
  <c r="FA507" i="16"/>
  <c r="FB507" i="16" a="1"/>
  <c r="EY507" i="16" l="1"/>
  <c r="EX507" i="16"/>
  <c r="EZ507" i="16" s="1"/>
  <c r="FB507" i="16"/>
  <c r="FC507" i="16"/>
  <c r="FD507" i="16"/>
  <c r="BS507" i="16" s="1"/>
  <c r="BT507" i="16" s="1"/>
  <c r="BI508" i="16"/>
  <c r="BJ508" i="16" s="1"/>
  <c r="BL508" i="16"/>
  <c r="CF508" i="16"/>
  <c r="BN508" i="16"/>
  <c r="CG508" i="16"/>
  <c r="CH508" i="16"/>
  <c r="BP508" i="16"/>
  <c r="EU508" i="16"/>
  <c r="EV508" i="16"/>
  <c r="EW508" i="16"/>
  <c r="FA508" i="16"/>
  <c r="FB508" i="16" a="1"/>
  <c r="EX508" i="16" l="1"/>
  <c r="EY508" i="16"/>
  <c r="FB508" i="16"/>
  <c r="FC508" i="16"/>
  <c r="FD508" i="16"/>
  <c r="BS508" i="16" s="1"/>
  <c r="BT508" i="16" s="1"/>
  <c r="BI509" i="16"/>
  <c r="BJ509" i="16" s="1"/>
  <c r="BL509" i="16"/>
  <c r="CF509" i="16"/>
  <c r="BN509" i="16"/>
  <c r="CG509" i="16"/>
  <c r="CH509" i="16"/>
  <c r="BP509" i="16"/>
  <c r="EU509" i="16"/>
  <c r="EV509" i="16"/>
  <c r="EW509" i="16"/>
  <c r="FA509" i="16"/>
  <c r="FB509" i="16" a="1"/>
  <c r="EZ508" i="16" l="1"/>
  <c r="EY509" i="16"/>
  <c r="EX509" i="16"/>
  <c r="EZ509" i="16" s="1"/>
  <c r="FB509" i="16"/>
  <c r="FC509" i="16"/>
  <c r="FD509" i="16"/>
  <c r="BS509" i="16" s="1"/>
  <c r="BT509" i="16" s="1"/>
  <c r="BI510" i="16"/>
  <c r="BJ510" i="16" s="1"/>
  <c r="BL510" i="16"/>
  <c r="CF510" i="16"/>
  <c r="BN510" i="16"/>
  <c r="CG510" i="16"/>
  <c r="CH510" i="16"/>
  <c r="BP510" i="16"/>
  <c r="EU510" i="16"/>
  <c r="EV510" i="16"/>
  <c r="EW510" i="16"/>
  <c r="FA510" i="16"/>
  <c r="FB510" i="16" a="1"/>
  <c r="EX510" i="16" l="1"/>
  <c r="EY510" i="16"/>
  <c r="FB510" i="16"/>
  <c r="FC510" i="16"/>
  <c r="FD510" i="16"/>
  <c r="BS510" i="16" s="1"/>
  <c r="BT510" i="16" s="1"/>
  <c r="BI511" i="16"/>
  <c r="BJ511" i="16" s="1"/>
  <c r="BL511" i="16"/>
  <c r="CF511" i="16"/>
  <c r="BN511" i="16"/>
  <c r="CG511" i="16"/>
  <c r="CH511" i="16"/>
  <c r="BP511" i="16"/>
  <c r="EU511" i="16"/>
  <c r="EV511" i="16"/>
  <c r="EW511" i="16"/>
  <c r="FA511" i="16"/>
  <c r="FB511" i="16" a="1"/>
  <c r="EZ510" i="16" l="1"/>
  <c r="EX511" i="16"/>
  <c r="EY511" i="16"/>
  <c r="FB511" i="16"/>
  <c r="FC511" i="16"/>
  <c r="FD511" i="16"/>
  <c r="BS511" i="16" s="1"/>
  <c r="BT511" i="16" s="1"/>
  <c r="BI512" i="16"/>
  <c r="BJ512" i="16" s="1"/>
  <c r="BL512" i="16"/>
  <c r="CF512" i="16"/>
  <c r="BN512" i="16"/>
  <c r="CG512" i="16"/>
  <c r="CH512" i="16"/>
  <c r="BP512" i="16"/>
  <c r="EU512" i="16"/>
  <c r="EV512" i="16"/>
  <c r="EW512" i="16"/>
  <c r="FA512" i="16"/>
  <c r="FB512" i="16" a="1"/>
  <c r="EX512" i="16" l="1"/>
  <c r="EZ511" i="16"/>
  <c r="EY512" i="16"/>
  <c r="FB512" i="16"/>
  <c r="FC512" i="16"/>
  <c r="FD512" i="16"/>
  <c r="BS512" i="16" s="1"/>
  <c r="BT512" i="16" s="1"/>
  <c r="BI513" i="16"/>
  <c r="BJ513" i="16" s="1"/>
  <c r="BL513" i="16"/>
  <c r="CF513" i="16"/>
  <c r="BN513" i="16"/>
  <c r="CG513" i="16"/>
  <c r="CH513" i="16"/>
  <c r="BP513" i="16"/>
  <c r="EU513" i="16"/>
  <c r="EV513" i="16"/>
  <c r="EW513" i="16"/>
  <c r="FA513" i="16"/>
  <c r="FB513" i="16" a="1"/>
  <c r="EZ512" i="16" l="1"/>
  <c r="EY513" i="16"/>
  <c r="EX513" i="16"/>
  <c r="EZ513" i="16" s="1"/>
  <c r="FB513" i="16"/>
  <c r="FC513" i="16"/>
  <c r="FD513" i="16"/>
  <c r="BS513" i="16" s="1"/>
  <c r="BT513" i="16" s="1"/>
  <c r="BI514" i="16"/>
  <c r="BJ514" i="16" s="1"/>
  <c r="BL514" i="16"/>
  <c r="CF514" i="16"/>
  <c r="BN514" i="16"/>
  <c r="CG514" i="16"/>
  <c r="CH514" i="16"/>
  <c r="BP514" i="16"/>
  <c r="EU514" i="16"/>
  <c r="EV514" i="16"/>
  <c r="EW514" i="16"/>
  <c r="FA514" i="16"/>
  <c r="FB514" i="16" a="1"/>
  <c r="EY514" i="16" l="1"/>
  <c r="EX514" i="16"/>
  <c r="EZ514" i="16" s="1"/>
  <c r="FB514" i="16"/>
  <c r="FC514" i="16"/>
  <c r="FD514" i="16"/>
  <c r="BS514" i="16" s="1"/>
  <c r="BT514" i="16" s="1"/>
  <c r="BI515" i="16"/>
  <c r="BJ515" i="16" s="1"/>
  <c r="BL515" i="16"/>
  <c r="CF515" i="16"/>
  <c r="BN515" i="16"/>
  <c r="CG515" i="16"/>
  <c r="CH515" i="16"/>
  <c r="BP515" i="16"/>
  <c r="EU515" i="16"/>
  <c r="EV515" i="16"/>
  <c r="EW515" i="16"/>
  <c r="FA515" i="16"/>
  <c r="FB515" i="16" a="1"/>
  <c r="EY515" i="16" l="1"/>
  <c r="EX515" i="16"/>
  <c r="EZ515" i="16" s="1"/>
  <c r="FB515" i="16"/>
  <c r="FC515" i="16"/>
  <c r="FD515" i="16"/>
  <c r="BS515" i="16" s="1"/>
  <c r="BT515" i="16" s="1"/>
  <c r="BI516" i="16"/>
  <c r="BJ516" i="16" s="1"/>
  <c r="BL516" i="16"/>
  <c r="CF516" i="16"/>
  <c r="BN516" i="16"/>
  <c r="CG516" i="16"/>
  <c r="CH516" i="16"/>
  <c r="BP516" i="16"/>
  <c r="EU516" i="16"/>
  <c r="EV516" i="16"/>
  <c r="EW516" i="16"/>
  <c r="FA516" i="16"/>
  <c r="FB516" i="16" a="1"/>
  <c r="EX516" i="16" l="1"/>
  <c r="EZ516" i="16" s="1"/>
  <c r="EY516" i="16"/>
  <c r="FB516" i="16"/>
  <c r="FC516" i="16"/>
  <c r="FD516" i="16"/>
  <c r="BS516" i="16" s="1"/>
  <c r="BT516" i="16" s="1"/>
  <c r="BI517" i="16"/>
  <c r="BJ517" i="16" s="1"/>
  <c r="BL517" i="16"/>
  <c r="CF517" i="16"/>
  <c r="BN517" i="16"/>
  <c r="CG517" i="16"/>
  <c r="CH517" i="16"/>
  <c r="BP517" i="16"/>
  <c r="EU517" i="16"/>
  <c r="EV517" i="16"/>
  <c r="EW517" i="16"/>
  <c r="FA517" i="16"/>
  <c r="FB517" i="16" a="1"/>
  <c r="EX517" i="16" l="1"/>
  <c r="EY517" i="16"/>
  <c r="FB517" i="16"/>
  <c r="FC517" i="16"/>
  <c r="FD517" i="16"/>
  <c r="BS517" i="16" s="1"/>
  <c r="BT517" i="16" s="1"/>
  <c r="BI518" i="16"/>
  <c r="BJ518" i="16" s="1"/>
  <c r="BL518" i="16"/>
  <c r="CF518" i="16"/>
  <c r="BN518" i="16"/>
  <c r="CG518" i="16"/>
  <c r="CH518" i="16"/>
  <c r="BP518" i="16"/>
  <c r="EU518" i="16"/>
  <c r="EV518" i="16"/>
  <c r="EW518" i="16"/>
  <c r="FA518" i="16"/>
  <c r="FB518" i="16" a="1"/>
  <c r="EZ517" i="16" l="1"/>
  <c r="EX518" i="16"/>
  <c r="EZ518" i="16" s="1"/>
  <c r="EY518" i="16"/>
  <c r="FB518" i="16"/>
  <c r="FC518" i="16"/>
  <c r="FD518" i="16"/>
  <c r="BS518" i="16" s="1"/>
  <c r="BT518" i="16" s="1"/>
  <c r="BI519" i="16"/>
  <c r="BJ519" i="16" s="1"/>
  <c r="BL519" i="16"/>
  <c r="CF519" i="16"/>
  <c r="BN519" i="16"/>
  <c r="CG519" i="16"/>
  <c r="CH519" i="16"/>
  <c r="BP519" i="16"/>
  <c r="EU519" i="16"/>
  <c r="EV519" i="16"/>
  <c r="EW519" i="16"/>
  <c r="FA519" i="16"/>
  <c r="FB519" i="16" a="1"/>
  <c r="EY519" i="16" l="1"/>
  <c r="EX519" i="16"/>
  <c r="EZ519" i="16" s="1"/>
  <c r="FB519" i="16"/>
  <c r="FC519" i="16"/>
  <c r="FD519" i="16"/>
  <c r="BS519" i="16" s="1"/>
  <c r="BT519" i="16" s="1"/>
  <c r="BI520" i="16"/>
  <c r="BJ520" i="16" s="1"/>
  <c r="BL520" i="16"/>
  <c r="CF520" i="16"/>
  <c r="BN520" i="16"/>
  <c r="CG520" i="16"/>
  <c r="CH520" i="16"/>
  <c r="BP520" i="16"/>
  <c r="EU520" i="16"/>
  <c r="EV520" i="16"/>
  <c r="EW520" i="16"/>
  <c r="FA520" i="16"/>
  <c r="FB520" i="16" a="1"/>
  <c r="EX520" i="16" l="1"/>
  <c r="EY520" i="16"/>
  <c r="FB520" i="16"/>
  <c r="FC520" i="16"/>
  <c r="FD520" i="16"/>
  <c r="BS520" i="16" s="1"/>
  <c r="BT520" i="16" s="1"/>
  <c r="BI521" i="16"/>
  <c r="BJ521" i="16" s="1"/>
  <c r="BL521" i="16"/>
  <c r="CF521" i="16"/>
  <c r="BN521" i="16"/>
  <c r="CG521" i="16"/>
  <c r="CH521" i="16"/>
  <c r="BP521" i="16"/>
  <c r="EU521" i="16"/>
  <c r="EV521" i="16"/>
  <c r="EW521" i="16"/>
  <c r="FA521" i="16"/>
  <c r="FB521" i="16" a="1"/>
  <c r="EX521" i="16" l="1"/>
  <c r="EZ521" i="16" s="1"/>
  <c r="EZ520" i="16"/>
  <c r="EY521" i="16"/>
  <c r="FB521" i="16"/>
  <c r="FC521" i="16"/>
  <c r="FD521" i="16"/>
  <c r="BS521" i="16" s="1"/>
  <c r="BT521" i="16" s="1"/>
  <c r="BI522" i="16"/>
  <c r="BJ522" i="16" s="1"/>
  <c r="BL522" i="16"/>
  <c r="CF522" i="16"/>
  <c r="BN522" i="16"/>
  <c r="CG522" i="16"/>
  <c r="CH522" i="16"/>
  <c r="BP522" i="16"/>
  <c r="EU522" i="16"/>
  <c r="EV522" i="16"/>
  <c r="EW522" i="16"/>
  <c r="FA522" i="16"/>
  <c r="FB522" i="16" a="1"/>
  <c r="EX522" i="16" l="1"/>
  <c r="EY522" i="16"/>
  <c r="FB522" i="16"/>
  <c r="FC522" i="16"/>
  <c r="FD522" i="16"/>
  <c r="BS522" i="16" s="1"/>
  <c r="BT522" i="16" s="1"/>
  <c r="BI523" i="16"/>
  <c r="BJ523" i="16" s="1"/>
  <c r="BL523" i="16"/>
  <c r="CF523" i="16"/>
  <c r="BN523" i="16"/>
  <c r="CG523" i="16"/>
  <c r="CH523" i="16"/>
  <c r="BP523" i="16"/>
  <c r="EU523" i="16"/>
  <c r="EV523" i="16"/>
  <c r="EW523" i="16"/>
  <c r="FA523" i="16"/>
  <c r="FB523" i="16" a="1"/>
  <c r="EZ522" i="16" l="1"/>
  <c r="EX523" i="16"/>
  <c r="EY523" i="16"/>
  <c r="FB523" i="16"/>
  <c r="FC523" i="16"/>
  <c r="FD523" i="16"/>
  <c r="BS523" i="16" s="1"/>
  <c r="BT523" i="16" s="1"/>
  <c r="BI524" i="16"/>
  <c r="BJ524" i="16" s="1"/>
  <c r="BL524" i="16"/>
  <c r="CF524" i="16"/>
  <c r="BN524" i="16"/>
  <c r="CG524" i="16"/>
  <c r="CH524" i="16"/>
  <c r="BP524" i="16"/>
  <c r="EU524" i="16"/>
  <c r="EV524" i="16"/>
  <c r="EW524" i="16"/>
  <c r="FA524" i="16"/>
  <c r="FB524" i="16" a="1"/>
  <c r="EZ523" i="16" l="1"/>
  <c r="EX524" i="16"/>
  <c r="EY524" i="16"/>
  <c r="FB524" i="16"/>
  <c r="FC524" i="16"/>
  <c r="FD524" i="16"/>
  <c r="BS524" i="16" s="1"/>
  <c r="BT524" i="16" s="1"/>
  <c r="BI525" i="16"/>
  <c r="BJ525" i="16" s="1"/>
  <c r="BL525" i="16"/>
  <c r="CF525" i="16"/>
  <c r="BN525" i="16"/>
  <c r="CG525" i="16"/>
  <c r="CH525" i="16"/>
  <c r="BP525" i="16"/>
  <c r="EU525" i="16"/>
  <c r="EV525" i="16"/>
  <c r="EW525" i="16"/>
  <c r="FA525" i="16"/>
  <c r="FB525" i="16" a="1"/>
  <c r="EZ524" i="16" l="1"/>
  <c r="EX525" i="16"/>
  <c r="EY525" i="16"/>
  <c r="FB525" i="16"/>
  <c r="FC525" i="16"/>
  <c r="FD525" i="16"/>
  <c r="BS525" i="16" s="1"/>
  <c r="BT525" i="16" s="1"/>
  <c r="BI526" i="16"/>
  <c r="BJ526" i="16" s="1"/>
  <c r="BL526" i="16"/>
  <c r="CF526" i="16"/>
  <c r="BN526" i="16"/>
  <c r="CG526" i="16"/>
  <c r="CH526" i="16"/>
  <c r="BP526" i="16"/>
  <c r="EU526" i="16"/>
  <c r="EV526" i="16"/>
  <c r="EW526" i="16"/>
  <c r="FA526" i="16"/>
  <c r="FB526" i="16" a="1"/>
  <c r="EZ525" i="16" l="1"/>
  <c r="EX526" i="16"/>
  <c r="EZ526" i="16" s="1"/>
  <c r="EY526" i="16"/>
  <c r="FB526" i="16"/>
  <c r="FC526" i="16"/>
  <c r="FD526" i="16"/>
  <c r="BS526" i="16" s="1"/>
  <c r="BT526" i="16" s="1"/>
  <c r="BI527" i="16"/>
  <c r="BJ527" i="16" s="1"/>
  <c r="BL527" i="16"/>
  <c r="CF527" i="16"/>
  <c r="BN527" i="16"/>
  <c r="CG527" i="16"/>
  <c r="CH527" i="16"/>
  <c r="BP527" i="16"/>
  <c r="EU527" i="16"/>
  <c r="EV527" i="16"/>
  <c r="EW527" i="16"/>
  <c r="FA527" i="16"/>
  <c r="FB527" i="16" a="1"/>
  <c r="EX527" i="16" l="1"/>
  <c r="EY527" i="16"/>
  <c r="FB527" i="16"/>
  <c r="FC527" i="16"/>
  <c r="FD527" i="16"/>
  <c r="BS527" i="16" s="1"/>
  <c r="BT527" i="16" s="1"/>
  <c r="BI528" i="16"/>
  <c r="BJ528" i="16" s="1"/>
  <c r="BL528" i="16"/>
  <c r="CF528" i="16"/>
  <c r="BN528" i="16"/>
  <c r="CG528" i="16"/>
  <c r="CH528" i="16"/>
  <c r="BP528" i="16"/>
  <c r="EU528" i="16"/>
  <c r="EV528" i="16"/>
  <c r="EW528" i="16"/>
  <c r="FA528" i="16"/>
  <c r="FB528" i="16" a="1"/>
  <c r="EZ527" i="16" l="1"/>
  <c r="EX528" i="16"/>
  <c r="EZ528" i="16" s="1"/>
  <c r="EY528" i="16"/>
  <c r="FB528" i="16"/>
  <c r="FC528" i="16"/>
  <c r="FD528" i="16"/>
  <c r="BS528" i="16" s="1"/>
  <c r="BT528" i="16" s="1"/>
  <c r="BI529" i="16"/>
  <c r="BJ529" i="16" s="1"/>
  <c r="BL529" i="16"/>
  <c r="CF529" i="16"/>
  <c r="BN529" i="16"/>
  <c r="CG529" i="16"/>
  <c r="CH529" i="16"/>
  <c r="BP529" i="16"/>
  <c r="EU529" i="16"/>
  <c r="EV529" i="16"/>
  <c r="EW529" i="16"/>
  <c r="FA529" i="16"/>
  <c r="FB529" i="16" a="1"/>
  <c r="EX529" i="16" l="1"/>
  <c r="EY529" i="16"/>
  <c r="FB529" i="16"/>
  <c r="FC529" i="16"/>
  <c r="FD529" i="16"/>
  <c r="BS529" i="16" s="1"/>
  <c r="BT529" i="16" s="1"/>
  <c r="BI530" i="16"/>
  <c r="BJ530" i="16" s="1"/>
  <c r="BL530" i="16"/>
  <c r="CF530" i="16"/>
  <c r="BN530" i="16"/>
  <c r="CG530" i="16"/>
  <c r="CH530" i="16"/>
  <c r="BP530" i="16"/>
  <c r="EU530" i="16"/>
  <c r="EV530" i="16"/>
  <c r="EW530" i="16"/>
  <c r="FA530" i="16"/>
  <c r="FB530" i="16" a="1"/>
  <c r="EY530" i="16" l="1"/>
  <c r="EZ529" i="16"/>
  <c r="EX530" i="16"/>
  <c r="EZ530" i="16" s="1"/>
  <c r="FB530" i="16"/>
  <c r="FC530" i="16"/>
  <c r="FD530" i="16"/>
  <c r="BS530" i="16" s="1"/>
  <c r="BT530" i="16" s="1"/>
  <c r="BI531" i="16"/>
  <c r="BJ531" i="16" s="1"/>
  <c r="BL531" i="16"/>
  <c r="CF531" i="16"/>
  <c r="BN531" i="16"/>
  <c r="CG531" i="16"/>
  <c r="CH531" i="16"/>
  <c r="BP531" i="16"/>
  <c r="EU531" i="16"/>
  <c r="EV531" i="16"/>
  <c r="EW531" i="16"/>
  <c r="FA531" i="16"/>
  <c r="FB531" i="16" a="1"/>
  <c r="EX531" i="16" l="1"/>
  <c r="EY531" i="16"/>
  <c r="FB531" i="16"/>
  <c r="FC531" i="16"/>
  <c r="FD531" i="16"/>
  <c r="BS531" i="16" s="1"/>
  <c r="BT531" i="16" s="1"/>
  <c r="BI532" i="16"/>
  <c r="BJ532" i="16" s="1"/>
  <c r="BL532" i="16"/>
  <c r="CF532" i="16"/>
  <c r="BN532" i="16"/>
  <c r="CG532" i="16"/>
  <c r="CH532" i="16"/>
  <c r="BP532" i="16"/>
  <c r="EU532" i="16"/>
  <c r="EV532" i="16"/>
  <c r="EW532" i="16"/>
  <c r="FA532" i="16"/>
  <c r="FB532" i="16" a="1"/>
  <c r="EZ531" i="16" l="1"/>
  <c r="EX532" i="16"/>
  <c r="EY532" i="16"/>
  <c r="FB532" i="16"/>
  <c r="FC532" i="16"/>
  <c r="FD532" i="16"/>
  <c r="BS532" i="16" s="1"/>
  <c r="BT532" i="16" s="1"/>
  <c r="BI533" i="16"/>
  <c r="BJ533" i="16" s="1"/>
  <c r="BL533" i="16"/>
  <c r="CF533" i="16"/>
  <c r="BN533" i="16"/>
  <c r="CG533" i="16"/>
  <c r="CH533" i="16"/>
  <c r="EU533" i="16"/>
  <c r="EV533" i="16"/>
  <c r="EW533" i="16"/>
  <c r="FA533" i="16"/>
  <c r="FB533" i="16" a="1"/>
  <c r="EZ532" i="16" l="1"/>
  <c r="EY533" i="16"/>
  <c r="EX533" i="16"/>
  <c r="EZ533" i="16" s="1"/>
  <c r="BP533" i="16"/>
  <c r="FB533" i="16"/>
  <c r="FC533" i="16"/>
  <c r="FD533" i="16"/>
  <c r="BS533" i="16" s="1"/>
  <c r="BT533" i="16" s="1"/>
  <c r="BI534" i="16"/>
  <c r="BJ534" i="16" s="1"/>
  <c r="BL534" i="16"/>
  <c r="CF534" i="16"/>
  <c r="BN534" i="16"/>
  <c r="CG534" i="16"/>
  <c r="CH534" i="16"/>
  <c r="BP534" i="16"/>
  <c r="EU534" i="16"/>
  <c r="EV534" i="16"/>
  <c r="EW534" i="16"/>
  <c r="FA534" i="16"/>
  <c r="FB534" i="16" a="1"/>
  <c r="EY534" i="16" l="1"/>
  <c r="EX534" i="16"/>
  <c r="EZ534" i="16" s="1"/>
  <c r="FB534" i="16"/>
  <c r="FC534" i="16"/>
  <c r="FD534" i="16"/>
  <c r="BS534" i="16" s="1"/>
  <c r="BT534" i="16" s="1"/>
  <c r="BI535" i="16"/>
  <c r="BJ535" i="16" s="1"/>
  <c r="BL535" i="16"/>
  <c r="CF535" i="16"/>
  <c r="BN535" i="16"/>
  <c r="CG535" i="16"/>
  <c r="CH535" i="16"/>
  <c r="EU535" i="16"/>
  <c r="EV535" i="16"/>
  <c r="EW535" i="16"/>
  <c r="FA535" i="16"/>
  <c r="FB535" i="16" a="1"/>
  <c r="EX535" i="16" l="1"/>
  <c r="EZ535" i="16" s="1"/>
  <c r="EY535" i="16"/>
  <c r="BP535" i="16"/>
  <c r="FB535" i="16"/>
  <c r="FC535" i="16"/>
  <c r="FD535" i="16"/>
  <c r="BS535" i="16" s="1"/>
  <c r="BT535" i="16" s="1"/>
  <c r="BI536" i="16"/>
  <c r="BJ536" i="16" s="1"/>
  <c r="BL536" i="16"/>
  <c r="CF536" i="16"/>
  <c r="BN536" i="16"/>
  <c r="CG536" i="16"/>
  <c r="CH536" i="16"/>
  <c r="EU536" i="16"/>
  <c r="EV536" i="16"/>
  <c r="EW536" i="16"/>
  <c r="FA536" i="16"/>
  <c r="FB536" i="16" a="1"/>
  <c r="EX536" i="16" l="1"/>
  <c r="EY536" i="16"/>
  <c r="BP536" i="16"/>
  <c r="FB536" i="16"/>
  <c r="FC536" i="16"/>
  <c r="FD536" i="16"/>
  <c r="BS536" i="16" s="1"/>
  <c r="BT536" i="16" s="1"/>
  <c r="BI537" i="16"/>
  <c r="BJ537" i="16" s="1"/>
  <c r="BL537" i="16"/>
  <c r="CF537" i="16"/>
  <c r="BN537" i="16"/>
  <c r="CG537" i="16"/>
  <c r="CH537" i="16"/>
  <c r="BP537" i="16"/>
  <c r="EU537" i="16"/>
  <c r="EV537" i="16"/>
  <c r="EW537" i="16"/>
  <c r="FA537" i="16"/>
  <c r="FB537" i="16" a="1"/>
  <c r="EZ536" i="16" l="1"/>
  <c r="EX537" i="16"/>
  <c r="EY537" i="16"/>
  <c r="FB537" i="16"/>
  <c r="FC537" i="16"/>
  <c r="FD537" i="16"/>
  <c r="BS537" i="16" s="1"/>
  <c r="BT537" i="16" s="1"/>
  <c r="BI538" i="16"/>
  <c r="BJ538" i="16" s="1"/>
  <c r="BL538" i="16"/>
  <c r="CF538" i="16"/>
  <c r="BN538" i="16"/>
  <c r="CG538" i="16"/>
  <c r="CH538" i="16"/>
  <c r="BP538" i="16"/>
  <c r="EU538" i="16"/>
  <c r="EV538" i="16"/>
  <c r="EW538" i="16"/>
  <c r="FA538" i="16"/>
  <c r="FB538" i="16" a="1"/>
  <c r="EZ537" i="16" l="1"/>
  <c r="EX538" i="16"/>
  <c r="EY538" i="16"/>
  <c r="FB538" i="16"/>
  <c r="FC538" i="16"/>
  <c r="FD538" i="16"/>
  <c r="BS538" i="16" s="1"/>
  <c r="BT538" i="16" s="1"/>
  <c r="BI539" i="16"/>
  <c r="BJ539" i="16" s="1"/>
  <c r="BL539" i="16"/>
  <c r="CF539" i="16"/>
  <c r="BN539" i="16"/>
  <c r="CG539" i="16"/>
  <c r="CH539" i="16"/>
  <c r="BP539" i="16"/>
  <c r="EU539" i="16"/>
  <c r="EV539" i="16"/>
  <c r="EW539" i="16"/>
  <c r="FA539" i="16"/>
  <c r="FB539" i="16" a="1"/>
  <c r="EX539" i="16" l="1"/>
  <c r="EZ538" i="16"/>
  <c r="EY539" i="16"/>
  <c r="FB539" i="16"/>
  <c r="FC539" i="16"/>
  <c r="FD539" i="16"/>
  <c r="BS539" i="16" s="1"/>
  <c r="BT539" i="16" s="1"/>
  <c r="BI540" i="16"/>
  <c r="BJ540" i="16" s="1"/>
  <c r="BL540" i="16"/>
  <c r="CF540" i="16"/>
  <c r="BN540" i="16"/>
  <c r="CG540" i="16"/>
  <c r="CH540" i="16"/>
  <c r="BP540" i="16"/>
  <c r="EU540" i="16"/>
  <c r="EV540" i="16"/>
  <c r="EW540" i="16"/>
  <c r="FA540" i="16"/>
  <c r="FB540" i="16" a="1"/>
  <c r="EZ539" i="16" l="1"/>
  <c r="EY540" i="16"/>
  <c r="EX540" i="16"/>
  <c r="EZ540" i="16" s="1"/>
  <c r="FB540" i="16"/>
  <c r="FC540" i="16"/>
  <c r="FD540" i="16"/>
  <c r="BS540" i="16" s="1"/>
  <c r="BT540" i="16" s="1"/>
  <c r="BI541" i="16"/>
  <c r="BJ541" i="16" s="1"/>
  <c r="BL541" i="16"/>
  <c r="CF541" i="16"/>
  <c r="BN541" i="16"/>
  <c r="CG541" i="16"/>
  <c r="CH541" i="16"/>
  <c r="BP541" i="16"/>
  <c r="EU541" i="16"/>
  <c r="EV541" i="16"/>
  <c r="EW541" i="16"/>
  <c r="FA541" i="16"/>
  <c r="FB541" i="16" a="1"/>
  <c r="EX541" i="16" l="1"/>
  <c r="EY541" i="16"/>
  <c r="FB541" i="16"/>
  <c r="FC541" i="16"/>
  <c r="FD541" i="16"/>
  <c r="BS541" i="16" s="1"/>
  <c r="BT541" i="16" s="1"/>
  <c r="BI542" i="16"/>
  <c r="BJ542" i="16" s="1"/>
  <c r="BL542" i="16"/>
  <c r="CF542" i="16"/>
  <c r="BN542" i="16"/>
  <c r="CG542" i="16"/>
  <c r="CH542" i="16"/>
  <c r="BP542" i="16"/>
  <c r="EU542" i="16"/>
  <c r="EV542" i="16"/>
  <c r="EW542" i="16"/>
  <c r="FA542" i="16"/>
  <c r="FB542" i="16" a="1"/>
  <c r="EZ541" i="16" l="1"/>
  <c r="EX542" i="16"/>
  <c r="EZ542" i="16" s="1"/>
  <c r="EY542" i="16"/>
  <c r="FB542" i="16"/>
  <c r="FC542" i="16"/>
  <c r="FD542" i="16"/>
  <c r="BS542" i="16" s="1"/>
  <c r="BT542" i="16" s="1"/>
  <c r="BI543" i="16"/>
  <c r="BJ543" i="16" s="1"/>
  <c r="BL543" i="16"/>
  <c r="CF543" i="16"/>
  <c r="BN543" i="16"/>
  <c r="CG543" i="16"/>
  <c r="CH543" i="16"/>
  <c r="BP543" i="16"/>
  <c r="EU543" i="16"/>
  <c r="EV543" i="16"/>
  <c r="EW543" i="16"/>
  <c r="FA543" i="16"/>
  <c r="FB543" i="16" a="1"/>
  <c r="EX543" i="16" l="1"/>
  <c r="EY543" i="16"/>
  <c r="FB543" i="16"/>
  <c r="FC543" i="16"/>
  <c r="FD543" i="16"/>
  <c r="BS543" i="16" s="1"/>
  <c r="BT543" i="16" s="1"/>
  <c r="BI544" i="16"/>
  <c r="BJ544" i="16" s="1"/>
  <c r="BL544" i="16"/>
  <c r="CF544" i="16"/>
  <c r="BN544" i="16"/>
  <c r="CG544" i="16"/>
  <c r="CH544" i="16"/>
  <c r="BP544" i="16"/>
  <c r="EU544" i="16"/>
  <c r="EV544" i="16"/>
  <c r="EW544" i="16"/>
  <c r="FA544" i="16"/>
  <c r="FB544" i="16" a="1"/>
  <c r="EZ543" i="16" l="1"/>
  <c r="EY544" i="16"/>
  <c r="EX544" i="16"/>
  <c r="EZ544" i="16" s="1"/>
  <c r="FB544" i="16"/>
  <c r="FC544" i="16"/>
  <c r="FD544" i="16"/>
  <c r="BS544" i="16" s="1"/>
  <c r="BT544" i="16" s="1"/>
  <c r="BI545" i="16"/>
  <c r="BJ545" i="16" s="1"/>
  <c r="BL545" i="16"/>
  <c r="CF545" i="16"/>
  <c r="BN545" i="16"/>
  <c r="CG545" i="16"/>
  <c r="CH545" i="16"/>
  <c r="BP545" i="16"/>
  <c r="EU545" i="16"/>
  <c r="EV545" i="16"/>
  <c r="EW545" i="16"/>
  <c r="FA545" i="16"/>
  <c r="FB545" i="16" a="1"/>
  <c r="EX545" i="16" l="1"/>
  <c r="EY545" i="16"/>
  <c r="FB545" i="16"/>
  <c r="FC545" i="16"/>
  <c r="FD545" i="16"/>
  <c r="BS545" i="16" s="1"/>
  <c r="BT545" i="16" s="1"/>
  <c r="BI546" i="16"/>
  <c r="BJ546" i="16" s="1"/>
  <c r="BL546" i="16"/>
  <c r="CF546" i="16"/>
  <c r="BN546" i="16"/>
  <c r="CG546" i="16"/>
  <c r="CH546" i="16"/>
  <c r="BP546" i="16"/>
  <c r="EU546" i="16"/>
  <c r="EV546" i="16"/>
  <c r="EW546" i="16"/>
  <c r="FA546" i="16"/>
  <c r="FB546" i="16" a="1"/>
  <c r="EZ545" i="16" l="1"/>
  <c r="EY546" i="16"/>
  <c r="EX546" i="16"/>
  <c r="EZ546" i="16" s="1"/>
  <c r="FB546" i="16"/>
  <c r="FC546" i="16"/>
  <c r="FD546" i="16"/>
  <c r="BS546" i="16" s="1"/>
  <c r="BT546" i="16" s="1"/>
  <c r="BI547" i="16"/>
  <c r="BJ547" i="16" s="1"/>
  <c r="BL547" i="16"/>
  <c r="CF547" i="16"/>
  <c r="BN547" i="16"/>
  <c r="CG547" i="16"/>
  <c r="CH547" i="16"/>
  <c r="BP547" i="16"/>
  <c r="EU547" i="16"/>
  <c r="EV547" i="16"/>
  <c r="EW547" i="16"/>
  <c r="FA547" i="16"/>
  <c r="FB547" i="16" a="1"/>
  <c r="EX547" i="16" l="1"/>
  <c r="EZ547" i="16" s="1"/>
  <c r="EY547" i="16"/>
  <c r="FB547" i="16"/>
  <c r="FC547" i="16"/>
  <c r="FD547" i="16"/>
  <c r="BS547" i="16" s="1"/>
  <c r="BT547" i="16" s="1"/>
  <c r="BI548" i="16"/>
  <c r="BJ548" i="16" s="1"/>
  <c r="BL548" i="16"/>
  <c r="CF548" i="16"/>
  <c r="BN548" i="16"/>
  <c r="CG548" i="16"/>
  <c r="CH548" i="16"/>
  <c r="BP548" i="16"/>
  <c r="EU548" i="16"/>
  <c r="EV548" i="16"/>
  <c r="EW548" i="16"/>
  <c r="FA548" i="16"/>
  <c r="FB548" i="16" a="1"/>
  <c r="EX548" i="16" l="1"/>
  <c r="EY548" i="16"/>
  <c r="FB548" i="16"/>
  <c r="FC548" i="16"/>
  <c r="FD548" i="16"/>
  <c r="BS548" i="16" s="1"/>
  <c r="BT548" i="16" s="1"/>
  <c r="BI549" i="16"/>
  <c r="BJ549" i="16" s="1"/>
  <c r="BL549" i="16"/>
  <c r="CF549" i="16"/>
  <c r="BN549" i="16"/>
  <c r="CG549" i="16"/>
  <c r="CH549" i="16"/>
  <c r="EU549" i="16"/>
  <c r="EV549" i="16"/>
  <c r="EW549" i="16"/>
  <c r="FA549" i="16"/>
  <c r="FB549" i="16" a="1"/>
  <c r="EZ548" i="16" l="1"/>
  <c r="EX549" i="16"/>
  <c r="EY549" i="16"/>
  <c r="BP549" i="16"/>
  <c r="FB549" i="16"/>
  <c r="FC549" i="16"/>
  <c r="FD549" i="16"/>
  <c r="BS549" i="16" s="1"/>
  <c r="BT549" i="16" s="1"/>
  <c r="BI550" i="16"/>
  <c r="BJ550" i="16" s="1"/>
  <c r="BL550" i="16"/>
  <c r="CF550" i="16"/>
  <c r="BN550" i="16"/>
  <c r="CG550" i="16"/>
  <c r="CH550" i="16"/>
  <c r="BP550" i="16"/>
  <c r="EU550" i="16"/>
  <c r="EV550" i="16"/>
  <c r="EW550" i="16"/>
  <c r="FA550" i="16"/>
  <c r="FB550" i="16" a="1"/>
  <c r="EZ549" i="16" l="1"/>
  <c r="EX550" i="16"/>
  <c r="EY550" i="16"/>
  <c r="FB550" i="16"/>
  <c r="FC550" i="16"/>
  <c r="FD550" i="16"/>
  <c r="BS550" i="16" s="1"/>
  <c r="BT550" i="16" s="1"/>
  <c r="BI551" i="16"/>
  <c r="BJ551" i="16" s="1"/>
  <c r="BL551" i="16"/>
  <c r="CF551" i="16"/>
  <c r="BN551" i="16"/>
  <c r="CG551" i="16"/>
  <c r="CH551" i="16"/>
  <c r="BP551" i="16"/>
  <c r="EU551" i="16"/>
  <c r="EV551" i="16"/>
  <c r="EW551" i="16"/>
  <c r="FA551" i="16"/>
  <c r="FB551" i="16" a="1"/>
  <c r="EX551" i="16" l="1"/>
  <c r="EZ551" i="16" s="1"/>
  <c r="EY551" i="16"/>
  <c r="EZ550" i="16"/>
  <c r="FB551" i="16"/>
  <c r="FC551" i="16"/>
  <c r="FD551" i="16"/>
  <c r="BS551" i="16" s="1"/>
  <c r="BT551" i="16" s="1"/>
  <c r="BI552" i="16"/>
  <c r="BJ552" i="16" s="1"/>
  <c r="BL552" i="16"/>
  <c r="CF552" i="16"/>
  <c r="BN552" i="16"/>
  <c r="CG552" i="16"/>
  <c r="CH552" i="16"/>
  <c r="BP552" i="16"/>
  <c r="EU552" i="16"/>
  <c r="EV552" i="16"/>
  <c r="EW552" i="16"/>
  <c r="FA552" i="16"/>
  <c r="FB552" i="16" a="1"/>
  <c r="EY552" i="16" l="1"/>
  <c r="EX552" i="16"/>
  <c r="EZ552" i="16" s="1"/>
  <c r="FB552" i="16"/>
  <c r="FC552" i="16"/>
  <c r="FD552" i="16"/>
  <c r="BS552" i="16" s="1"/>
  <c r="BT552" i="16" s="1"/>
  <c r="BI553" i="16"/>
  <c r="BJ553" i="16" s="1"/>
  <c r="BL553" i="16"/>
  <c r="CF553" i="16"/>
  <c r="BN553" i="16"/>
  <c r="CG553" i="16"/>
  <c r="CH553" i="16"/>
  <c r="BP553" i="16"/>
  <c r="EU553" i="16"/>
  <c r="EV553" i="16"/>
  <c r="EW553" i="16"/>
  <c r="FA553" i="16"/>
  <c r="FB553" i="16" a="1"/>
  <c r="EY553" i="16" l="1"/>
  <c r="EX553" i="16"/>
  <c r="EZ553" i="16" s="1"/>
  <c r="FB553" i="16"/>
  <c r="FC553" i="16"/>
  <c r="FD553" i="16"/>
  <c r="BS553" i="16" s="1"/>
  <c r="BT553" i="16" s="1"/>
  <c r="BI554" i="16"/>
  <c r="BJ554" i="16" s="1"/>
  <c r="BL554" i="16"/>
  <c r="CF554" i="16"/>
  <c r="BN554" i="16"/>
  <c r="CG554" i="16"/>
  <c r="CH554" i="16"/>
  <c r="BP554" i="16"/>
  <c r="EU554" i="16"/>
  <c r="EV554" i="16"/>
  <c r="EW554" i="16"/>
  <c r="FA554" i="16"/>
  <c r="FB554" i="16" a="1"/>
  <c r="EY554" i="16" l="1"/>
  <c r="EX554" i="16"/>
  <c r="EZ554" i="16" s="1"/>
  <c r="FB554" i="16"/>
  <c r="FC554" i="16"/>
  <c r="FD554" i="16"/>
  <c r="BS554" i="16" s="1"/>
  <c r="BT554" i="16" s="1"/>
  <c r="BI555" i="16"/>
  <c r="BJ555" i="16" s="1"/>
  <c r="BL555" i="16"/>
  <c r="CF555" i="16"/>
  <c r="BN555" i="16"/>
  <c r="CG555" i="16"/>
  <c r="CH555" i="16"/>
  <c r="BP555" i="16"/>
  <c r="EU555" i="16"/>
  <c r="EV555" i="16"/>
  <c r="EW555" i="16"/>
  <c r="FA555" i="16"/>
  <c r="FB555" i="16" a="1"/>
  <c r="EX555" i="16" l="1"/>
  <c r="EY555" i="16"/>
  <c r="FB555" i="16"/>
  <c r="FC555" i="16"/>
  <c r="FD555" i="16"/>
  <c r="BS555" i="16" s="1"/>
  <c r="BT555" i="16" s="1"/>
  <c r="BI556" i="16"/>
  <c r="BJ556" i="16" s="1"/>
  <c r="BL556" i="16"/>
  <c r="CF556" i="16"/>
  <c r="BN556" i="16"/>
  <c r="CG556" i="16"/>
  <c r="CH556" i="16"/>
  <c r="BP556" i="16"/>
  <c r="EU556" i="16"/>
  <c r="EV556" i="16"/>
  <c r="EW556" i="16"/>
  <c r="FA556" i="16"/>
  <c r="FB556" i="16" a="1"/>
  <c r="EY556" i="16" l="1"/>
  <c r="EZ555" i="16"/>
  <c r="EX556" i="16"/>
  <c r="EZ556" i="16" s="1"/>
  <c r="FB556" i="16"/>
  <c r="FC556" i="16"/>
  <c r="FD556" i="16"/>
  <c r="BS556" i="16" s="1"/>
  <c r="BT556" i="16" s="1"/>
  <c r="BI557" i="16"/>
  <c r="BJ557" i="16" s="1"/>
  <c r="BL557" i="16"/>
  <c r="CF557" i="16"/>
  <c r="BN557" i="16"/>
  <c r="CG557" i="16"/>
  <c r="CH557" i="16"/>
  <c r="BP557" i="16"/>
  <c r="EU557" i="16"/>
  <c r="EV557" i="16"/>
  <c r="EW557" i="16"/>
  <c r="FA557" i="16"/>
  <c r="FB557" i="16" a="1"/>
  <c r="EX557" i="16" l="1"/>
  <c r="EY557" i="16"/>
  <c r="FB557" i="16"/>
  <c r="FC557" i="16"/>
  <c r="FD557" i="16"/>
  <c r="BS557" i="16" s="1"/>
  <c r="BT557" i="16" s="1"/>
  <c r="BI558" i="16"/>
  <c r="BJ558" i="16" s="1"/>
  <c r="BL558" i="16"/>
  <c r="CF558" i="16"/>
  <c r="BN558" i="16"/>
  <c r="CG558" i="16"/>
  <c r="CH558" i="16"/>
  <c r="BP558" i="16"/>
  <c r="EU558" i="16"/>
  <c r="EV558" i="16"/>
  <c r="EW558" i="16"/>
  <c r="FA558" i="16"/>
  <c r="FB558" i="16" a="1"/>
  <c r="EZ557" i="16" l="1"/>
  <c r="EX558" i="16"/>
  <c r="EY558" i="16"/>
  <c r="FB558" i="16"/>
  <c r="FC558" i="16"/>
  <c r="FD558" i="16"/>
  <c r="BS558" i="16" s="1"/>
  <c r="BT558" i="16" s="1"/>
  <c r="BI559" i="16"/>
  <c r="BJ559" i="16" s="1"/>
  <c r="BL559" i="16"/>
  <c r="CF559" i="16"/>
  <c r="BN559" i="16"/>
  <c r="CG559" i="16"/>
  <c r="CH559" i="16"/>
  <c r="BP559" i="16"/>
  <c r="EU559" i="16"/>
  <c r="EV559" i="16"/>
  <c r="EW559" i="16"/>
  <c r="FA559" i="16"/>
  <c r="FB559" i="16" a="1"/>
  <c r="EZ558" i="16" l="1"/>
  <c r="EX559" i="16"/>
  <c r="EY559" i="16"/>
  <c r="FB559" i="16"/>
  <c r="FC559" i="16"/>
  <c r="FD559" i="16"/>
  <c r="BS559" i="16" s="1"/>
  <c r="BT559" i="16" s="1"/>
  <c r="BI560" i="16"/>
  <c r="BJ560" i="16" s="1"/>
  <c r="BL560" i="16"/>
  <c r="CF560" i="16"/>
  <c r="BN560" i="16"/>
  <c r="CG560" i="16"/>
  <c r="CH560" i="16"/>
  <c r="BP560" i="16"/>
  <c r="EU560" i="16"/>
  <c r="EV560" i="16"/>
  <c r="EW560" i="16"/>
  <c r="FA560" i="16"/>
  <c r="FB560" i="16" a="1"/>
  <c r="EX560" i="16" l="1"/>
  <c r="EZ559" i="16"/>
  <c r="EY560" i="16"/>
  <c r="FB560" i="16"/>
  <c r="FC560" i="16"/>
  <c r="FD560" i="16"/>
  <c r="BS560" i="16" s="1"/>
  <c r="BT560" i="16" s="1"/>
  <c r="BI561" i="16"/>
  <c r="BJ561" i="16" s="1"/>
  <c r="BL561" i="16"/>
  <c r="CF561" i="16"/>
  <c r="BN561" i="16"/>
  <c r="CG561" i="16"/>
  <c r="CH561" i="16"/>
  <c r="BP561" i="16"/>
  <c r="EU561" i="16"/>
  <c r="EV561" i="16"/>
  <c r="EW561" i="16"/>
  <c r="FA561" i="16"/>
  <c r="FB561" i="16" a="1"/>
  <c r="EZ560" i="16" l="1"/>
  <c r="EX561" i="16"/>
  <c r="EY561" i="16"/>
  <c r="FB561" i="16"/>
  <c r="FC561" i="16"/>
  <c r="FD561" i="16"/>
  <c r="BS561" i="16" s="1"/>
  <c r="BT561" i="16" s="1"/>
  <c r="BI562" i="16"/>
  <c r="BJ562" i="16" s="1"/>
  <c r="BL562" i="16"/>
  <c r="CF562" i="16"/>
  <c r="BN562" i="16"/>
  <c r="CG562" i="16"/>
  <c r="CH562" i="16"/>
  <c r="BP562" i="16"/>
  <c r="EU562" i="16"/>
  <c r="EV562" i="16"/>
  <c r="EW562" i="16"/>
  <c r="FA562" i="16"/>
  <c r="FB562" i="16" a="1"/>
  <c r="EX562" i="16" l="1"/>
  <c r="EZ561" i="16"/>
  <c r="EY562" i="16"/>
  <c r="FB562" i="16"/>
  <c r="FC562" i="16"/>
  <c r="FD562" i="16"/>
  <c r="BS562" i="16" s="1"/>
  <c r="BT562" i="16" s="1"/>
  <c r="BI563" i="16"/>
  <c r="BJ563" i="16" s="1"/>
  <c r="BL563" i="16"/>
  <c r="CF563" i="16"/>
  <c r="BN563" i="16"/>
  <c r="CG563" i="16"/>
  <c r="CH563" i="16"/>
  <c r="BP563" i="16"/>
  <c r="EU563" i="16"/>
  <c r="EV563" i="16"/>
  <c r="EW563" i="16"/>
  <c r="FA563" i="16"/>
  <c r="FB563" i="16" a="1"/>
  <c r="EZ562" i="16" l="1"/>
  <c r="EX563" i="16"/>
  <c r="EY563" i="16"/>
  <c r="FB563" i="16"/>
  <c r="FC563" i="16"/>
  <c r="FD563" i="16"/>
  <c r="BS563" i="16" s="1"/>
  <c r="BT563" i="16" s="1"/>
  <c r="BI564" i="16"/>
  <c r="BJ564" i="16" s="1"/>
  <c r="BL564" i="16"/>
  <c r="CF564" i="16"/>
  <c r="BN564" i="16"/>
  <c r="CG564" i="16"/>
  <c r="CH564" i="16"/>
  <c r="BP564" i="16"/>
  <c r="EU564" i="16"/>
  <c r="EV564" i="16"/>
  <c r="EW564" i="16"/>
  <c r="FA564" i="16"/>
  <c r="FB564" i="16" a="1"/>
  <c r="EZ563" i="16" l="1"/>
  <c r="EX564" i="16"/>
  <c r="EY564" i="16"/>
  <c r="FB564" i="16"/>
  <c r="FC564" i="16"/>
  <c r="FD564" i="16"/>
  <c r="BS564" i="16" s="1"/>
  <c r="BT564" i="16" s="1"/>
  <c r="BI565" i="16"/>
  <c r="BJ565" i="16" s="1"/>
  <c r="BL565" i="16"/>
  <c r="CF565" i="16"/>
  <c r="BN565" i="16"/>
  <c r="CG565" i="16"/>
  <c r="CH565" i="16"/>
  <c r="BP565" i="16"/>
  <c r="EU565" i="16"/>
  <c r="EV565" i="16"/>
  <c r="EW565" i="16"/>
  <c r="FA565" i="16"/>
  <c r="FB565" i="16" a="1"/>
  <c r="EZ564" i="16" l="1"/>
  <c r="EX565" i="16"/>
  <c r="EY565" i="16"/>
  <c r="FB565" i="16"/>
  <c r="FC565" i="16"/>
  <c r="FD565" i="16"/>
  <c r="BS565" i="16" s="1"/>
  <c r="BT565" i="16" s="1"/>
  <c r="BI566" i="16"/>
  <c r="BJ566" i="16" s="1"/>
  <c r="BL566" i="16"/>
  <c r="CF566" i="16"/>
  <c r="BN566" i="16"/>
  <c r="CG566" i="16"/>
  <c r="CH566" i="16"/>
  <c r="EU566" i="16"/>
  <c r="EV566" i="16"/>
  <c r="EW566" i="16"/>
  <c r="FA566" i="16"/>
  <c r="FB566" i="16" a="1"/>
  <c r="EZ565" i="16" l="1"/>
  <c r="EX566" i="16"/>
  <c r="BP566" i="16"/>
  <c r="EY566" i="16"/>
  <c r="FB566" i="16"/>
  <c r="FC566" i="16"/>
  <c r="FD566" i="16"/>
  <c r="BS566" i="16" s="1"/>
  <c r="BT566" i="16" s="1"/>
  <c r="BI567" i="16"/>
  <c r="BJ567" i="16" s="1"/>
  <c r="BL567" i="16"/>
  <c r="CF567" i="16"/>
  <c r="BN567" i="16"/>
  <c r="CG567" i="16"/>
  <c r="CH567" i="16"/>
  <c r="BP567" i="16"/>
  <c r="EU567" i="16"/>
  <c r="EV567" i="16"/>
  <c r="EW567" i="16"/>
  <c r="FA567" i="16"/>
  <c r="FB567" i="16" a="1"/>
  <c r="EX567" i="16" l="1"/>
  <c r="EZ566" i="16"/>
  <c r="EY567" i="16"/>
  <c r="FB567" i="16"/>
  <c r="FC567" i="16"/>
  <c r="FD567" i="16"/>
  <c r="BS567" i="16" s="1"/>
  <c r="BT567" i="16" s="1"/>
  <c r="BI568" i="16"/>
  <c r="BJ568" i="16" s="1"/>
  <c r="BL568" i="16"/>
  <c r="CF568" i="16"/>
  <c r="BN568" i="16"/>
  <c r="CG568" i="16"/>
  <c r="CH568" i="16"/>
  <c r="BP568" i="16"/>
  <c r="EU568" i="16"/>
  <c r="EV568" i="16"/>
  <c r="EW568" i="16"/>
  <c r="FA568" i="16"/>
  <c r="FB568" i="16" a="1"/>
  <c r="EZ567" i="16" l="1"/>
  <c r="EY568" i="16"/>
  <c r="EX568" i="16"/>
  <c r="EZ568" i="16" s="1"/>
  <c r="FB568" i="16"/>
  <c r="FC568" i="16"/>
  <c r="FD568" i="16"/>
  <c r="BS568" i="16" s="1"/>
  <c r="BT568" i="16" s="1"/>
  <c r="BI569" i="16"/>
  <c r="BJ569" i="16" s="1"/>
  <c r="BL569" i="16"/>
  <c r="CF569" i="16"/>
  <c r="BN569" i="16"/>
  <c r="CG569" i="16"/>
  <c r="CH569" i="16"/>
  <c r="BP569" i="16"/>
  <c r="EU569" i="16"/>
  <c r="EV569" i="16"/>
  <c r="EW569" i="16"/>
  <c r="FA569" i="16"/>
  <c r="FB569" i="16" a="1"/>
  <c r="EX569" i="16" l="1"/>
  <c r="EZ569" i="16" s="1"/>
  <c r="EY569" i="16"/>
  <c r="FB569" i="16"/>
  <c r="FC569" i="16"/>
  <c r="FD569" i="16"/>
  <c r="BS569" i="16" s="1"/>
  <c r="BT569" i="16" s="1"/>
  <c r="BI570" i="16"/>
  <c r="BJ570" i="16" s="1"/>
  <c r="BL570" i="16"/>
  <c r="CF570" i="16"/>
  <c r="BN570" i="16"/>
  <c r="CG570" i="16"/>
  <c r="CH570" i="16"/>
  <c r="BP570" i="16"/>
  <c r="EU570" i="16"/>
  <c r="EV570" i="16"/>
  <c r="EW570" i="16"/>
  <c r="FA570" i="16"/>
  <c r="FB570" i="16" a="1"/>
  <c r="EX570" i="16" l="1"/>
  <c r="EY570" i="16"/>
  <c r="FB570" i="16"/>
  <c r="FC570" i="16"/>
  <c r="FD570" i="16"/>
  <c r="BS570" i="16" s="1"/>
  <c r="BT570" i="16" s="1"/>
  <c r="BI571" i="16"/>
  <c r="BJ571" i="16" s="1"/>
  <c r="BL571" i="16"/>
  <c r="CF571" i="16"/>
  <c r="BN571" i="16"/>
  <c r="CG571" i="16"/>
  <c r="CH571" i="16"/>
  <c r="EU571" i="16"/>
  <c r="EV571" i="16"/>
  <c r="EW571" i="16"/>
  <c r="FA571" i="16"/>
  <c r="FB571" i="16" a="1"/>
  <c r="EZ570" i="16" l="1"/>
  <c r="EY571" i="16"/>
  <c r="EX571" i="16"/>
  <c r="EZ571" i="16" s="1"/>
  <c r="BP571" i="16"/>
  <c r="FB571" i="16"/>
  <c r="FC571" i="16"/>
  <c r="FD571" i="16"/>
  <c r="BS571" i="16" s="1"/>
  <c r="BT571" i="16" s="1"/>
  <c r="BI572" i="16"/>
  <c r="BJ572" i="16" s="1"/>
  <c r="BL572" i="16"/>
  <c r="CF572" i="16"/>
  <c r="BN572" i="16"/>
  <c r="CG572" i="16"/>
  <c r="CH572" i="16"/>
  <c r="BP572" i="16"/>
  <c r="EU572" i="16"/>
  <c r="EV572" i="16"/>
  <c r="EW572" i="16"/>
  <c r="FA572" i="16"/>
  <c r="FB572" i="16" a="1"/>
  <c r="EY572" i="16" l="1"/>
  <c r="EX572" i="16"/>
  <c r="EZ572" i="16" s="1"/>
  <c r="FB572" i="16"/>
  <c r="FC572" i="16"/>
  <c r="FD572" i="16"/>
  <c r="BS572" i="16" s="1"/>
  <c r="BT572" i="16" s="1"/>
  <c r="BI573" i="16"/>
  <c r="BJ573" i="16" s="1"/>
  <c r="BL573" i="16"/>
  <c r="CF573" i="16"/>
  <c r="BN573" i="16"/>
  <c r="CG573" i="16"/>
  <c r="CH573" i="16"/>
  <c r="BP573" i="16"/>
  <c r="EU573" i="16"/>
  <c r="EV573" i="16"/>
  <c r="EW573" i="16"/>
  <c r="FA573" i="16"/>
  <c r="FB573" i="16" a="1"/>
  <c r="EY573" i="16" l="1"/>
  <c r="EX573" i="16"/>
  <c r="EZ573" i="16" s="1"/>
  <c r="FB573" i="16"/>
  <c r="FC573" i="16"/>
  <c r="FD573" i="16"/>
  <c r="BS573" i="16" s="1"/>
  <c r="BT573" i="16" s="1"/>
  <c r="BI574" i="16"/>
  <c r="BJ574" i="16" s="1"/>
  <c r="BL574" i="16"/>
  <c r="CF574" i="16"/>
  <c r="BN574" i="16"/>
  <c r="CG574" i="16"/>
  <c r="CH574" i="16"/>
  <c r="BP574" i="16"/>
  <c r="EU574" i="16"/>
  <c r="EV574" i="16"/>
  <c r="EW574" i="16"/>
  <c r="FA574" i="16"/>
  <c r="FB574" i="16" a="1"/>
  <c r="EX574" i="16" l="1"/>
  <c r="EY574" i="16"/>
  <c r="FB574" i="16"/>
  <c r="FC574" i="16"/>
  <c r="FD574" i="16"/>
  <c r="BS574" i="16" s="1"/>
  <c r="BT574" i="16" s="1"/>
  <c r="BI575" i="16"/>
  <c r="BJ575" i="16" s="1"/>
  <c r="BL575" i="16"/>
  <c r="CF575" i="16"/>
  <c r="BN575" i="16"/>
  <c r="CG575" i="16"/>
  <c r="CH575" i="16"/>
  <c r="BP575" i="16"/>
  <c r="EU575" i="16"/>
  <c r="EV575" i="16"/>
  <c r="EW575" i="16"/>
  <c r="FA575" i="16"/>
  <c r="FB575" i="16" a="1"/>
  <c r="EZ574" i="16" l="1"/>
  <c r="EX575" i="16"/>
  <c r="EY575" i="16"/>
  <c r="FB575" i="16"/>
  <c r="FC575" i="16"/>
  <c r="FD575" i="16"/>
  <c r="BS575" i="16" s="1"/>
  <c r="BT575" i="16" s="1"/>
  <c r="BI576" i="16"/>
  <c r="BJ576" i="16" s="1"/>
  <c r="BL576" i="16"/>
  <c r="CF576" i="16"/>
  <c r="BN576" i="16"/>
  <c r="CG576" i="16"/>
  <c r="CH576" i="16"/>
  <c r="EU576" i="16"/>
  <c r="EV576" i="16"/>
  <c r="EW576" i="16"/>
  <c r="FA576" i="16"/>
  <c r="FB576" i="16" a="1"/>
  <c r="EX576" i="16" l="1"/>
  <c r="EZ575" i="16"/>
  <c r="EY576" i="16"/>
  <c r="BP576" i="16"/>
  <c r="FB576" i="16"/>
  <c r="FC576" i="16"/>
  <c r="FD576" i="16"/>
  <c r="BS576" i="16" s="1"/>
  <c r="BT576" i="16" s="1"/>
  <c r="BI577" i="16"/>
  <c r="BJ577" i="16" s="1"/>
  <c r="BL577" i="16"/>
  <c r="CF577" i="16"/>
  <c r="BN577" i="16"/>
  <c r="CG577" i="16"/>
  <c r="CH577" i="16"/>
  <c r="BP577" i="16"/>
  <c r="EU577" i="16"/>
  <c r="EV577" i="16"/>
  <c r="EW577" i="16"/>
  <c r="FA577" i="16"/>
  <c r="FB577" i="16" a="1"/>
  <c r="EZ576" i="16" l="1"/>
  <c r="EX577" i="16"/>
  <c r="EY577" i="16"/>
  <c r="FB577" i="16"/>
  <c r="FC577" i="16"/>
  <c r="FD577" i="16"/>
  <c r="BS577" i="16" s="1"/>
  <c r="BT577" i="16" s="1"/>
  <c r="BI578" i="16"/>
  <c r="BJ578" i="16" s="1"/>
  <c r="BL578" i="16"/>
  <c r="CF578" i="16"/>
  <c r="BN578" i="16"/>
  <c r="CG578" i="16"/>
  <c r="CH578" i="16"/>
  <c r="BP578" i="16"/>
  <c r="EU578" i="16"/>
  <c r="EV578" i="16"/>
  <c r="EW578" i="16"/>
  <c r="FA578" i="16"/>
  <c r="FB578" i="16" a="1"/>
  <c r="EZ577" i="16" l="1"/>
  <c r="EY578" i="16"/>
  <c r="EX578" i="16"/>
  <c r="FB578" i="16"/>
  <c r="FC578" i="16"/>
  <c r="FD578" i="16"/>
  <c r="BS578" i="16" s="1"/>
  <c r="BT578" i="16" s="1"/>
  <c r="BI579" i="16"/>
  <c r="BJ579" i="16" s="1"/>
  <c r="BL579" i="16"/>
  <c r="CF579" i="16"/>
  <c r="BN579" i="16"/>
  <c r="CG579" i="16"/>
  <c r="CH579" i="16"/>
  <c r="BP579" i="16"/>
  <c r="EU579" i="16"/>
  <c r="EV579" i="16"/>
  <c r="EW579" i="16"/>
  <c r="FA579" i="16"/>
  <c r="FB579" i="16" a="1"/>
  <c r="EZ578" i="16" l="1"/>
  <c r="EY579" i="16"/>
  <c r="EX579" i="16"/>
  <c r="EZ579" i="16" s="1"/>
  <c r="FB579" i="16"/>
  <c r="FC579" i="16"/>
  <c r="FD579" i="16"/>
  <c r="BS579" i="16" s="1"/>
  <c r="BT579" i="16" s="1"/>
  <c r="BI580" i="16"/>
  <c r="BJ580" i="16" s="1"/>
  <c r="BL580" i="16"/>
  <c r="CF580" i="16"/>
  <c r="BN580" i="16"/>
  <c r="CG580" i="16"/>
  <c r="CH580" i="16"/>
  <c r="BP580" i="16"/>
  <c r="EU580" i="16"/>
  <c r="EV580" i="16"/>
  <c r="EW580" i="16"/>
  <c r="FA580" i="16"/>
  <c r="FB580" i="16" a="1"/>
  <c r="EX580" i="16" l="1"/>
  <c r="EY580" i="16"/>
  <c r="FB580" i="16"/>
  <c r="FC580" i="16"/>
  <c r="FD580" i="16"/>
  <c r="BS580" i="16" s="1"/>
  <c r="BT580" i="16" s="1"/>
  <c r="BI581" i="16"/>
  <c r="BJ581" i="16" s="1"/>
  <c r="BL581" i="16"/>
  <c r="CF581" i="16"/>
  <c r="BN581" i="16"/>
  <c r="CG581" i="16"/>
  <c r="CH581" i="16"/>
  <c r="BP581" i="16"/>
  <c r="EU581" i="16"/>
  <c r="EV581" i="16"/>
  <c r="EW581" i="16"/>
  <c r="FA581" i="16"/>
  <c r="FB581" i="16" a="1"/>
  <c r="EZ580" i="16" l="1"/>
  <c r="EY581" i="16"/>
  <c r="EX581" i="16"/>
  <c r="EZ581" i="16" s="1"/>
  <c r="FB581" i="16"/>
  <c r="FC581" i="16"/>
  <c r="FD581" i="16"/>
  <c r="BS581" i="16" s="1"/>
  <c r="BT581" i="16" s="1"/>
  <c r="BI582" i="16"/>
  <c r="BJ582" i="16" s="1"/>
  <c r="BL582" i="16"/>
  <c r="CF582" i="16"/>
  <c r="BN582" i="16"/>
  <c r="CG582" i="16"/>
  <c r="CH582" i="16"/>
  <c r="BP582" i="16"/>
  <c r="EU582" i="16"/>
  <c r="EV582" i="16"/>
  <c r="EW582" i="16"/>
  <c r="FA582" i="16"/>
  <c r="FB582" i="16" a="1"/>
  <c r="EX582" i="16" l="1"/>
  <c r="EY582" i="16"/>
  <c r="FB582" i="16"/>
  <c r="FC582" i="16"/>
  <c r="FD582" i="16"/>
  <c r="BS582" i="16" s="1"/>
  <c r="BT582" i="16" s="1"/>
  <c r="BI583" i="16"/>
  <c r="BJ583" i="16" s="1"/>
  <c r="BL583" i="16"/>
  <c r="CF583" i="16"/>
  <c r="BN583" i="16"/>
  <c r="CG583" i="16"/>
  <c r="CH583" i="16"/>
  <c r="BP583" i="16"/>
  <c r="EU583" i="16"/>
  <c r="EV583" i="16"/>
  <c r="EW583" i="16"/>
  <c r="FA583" i="16"/>
  <c r="FB583" i="16" a="1"/>
  <c r="EZ582" i="16" l="1"/>
  <c r="EY583" i="16"/>
  <c r="EX583" i="16"/>
  <c r="EZ583" i="16" s="1"/>
  <c r="FB583" i="16"/>
  <c r="FC583" i="16"/>
  <c r="FD583" i="16"/>
  <c r="BS583" i="16" s="1"/>
  <c r="BT583" i="16" s="1"/>
  <c r="BI584" i="16"/>
  <c r="BJ584" i="16" s="1"/>
  <c r="BL584" i="16"/>
  <c r="CF584" i="16"/>
  <c r="BN584" i="16"/>
  <c r="CG584" i="16"/>
  <c r="CH584" i="16"/>
  <c r="BP584" i="16"/>
  <c r="EU584" i="16"/>
  <c r="EV584" i="16"/>
  <c r="EW584" i="16"/>
  <c r="FA584" i="16"/>
  <c r="FB584" i="16" a="1"/>
  <c r="EX584" i="16" l="1"/>
  <c r="EY584" i="16"/>
  <c r="FB584" i="16"/>
  <c r="FC584" i="16"/>
  <c r="FD584" i="16"/>
  <c r="BS584" i="16" s="1"/>
  <c r="BT584" i="16" s="1"/>
  <c r="BI585" i="16"/>
  <c r="BJ585" i="16" s="1"/>
  <c r="BL585" i="16"/>
  <c r="CF585" i="16"/>
  <c r="BN585" i="16"/>
  <c r="CG585" i="16"/>
  <c r="CH585" i="16"/>
  <c r="BP585" i="16"/>
  <c r="EU585" i="16"/>
  <c r="EV585" i="16"/>
  <c r="EW585" i="16"/>
  <c r="FA585" i="16"/>
  <c r="FB585" i="16" a="1"/>
  <c r="EZ584" i="16" l="1"/>
  <c r="EY585" i="16"/>
  <c r="EX585" i="16"/>
  <c r="EZ585" i="16" s="1"/>
  <c r="FB585" i="16"/>
  <c r="FC585" i="16"/>
  <c r="FD585" i="16"/>
  <c r="BS585" i="16" s="1"/>
  <c r="BT585" i="16" s="1"/>
  <c r="BI586" i="16"/>
  <c r="BJ586" i="16" s="1"/>
  <c r="BL586" i="16"/>
  <c r="CF586" i="16"/>
  <c r="BN586" i="16"/>
  <c r="CG586" i="16"/>
  <c r="CH586" i="16"/>
  <c r="BP586" i="16"/>
  <c r="EU586" i="16"/>
  <c r="EV586" i="16"/>
  <c r="EW586" i="16"/>
  <c r="FA586" i="16"/>
  <c r="FB586" i="16" a="1"/>
  <c r="EY586" i="16" l="1"/>
  <c r="EX586" i="16"/>
  <c r="FB586" i="16"/>
  <c r="FC586" i="16"/>
  <c r="FD586" i="16"/>
  <c r="BS586" i="16" s="1"/>
  <c r="BT586" i="16" s="1"/>
  <c r="BI587" i="16"/>
  <c r="BJ587" i="16" s="1"/>
  <c r="BL587" i="16"/>
  <c r="CF587" i="16"/>
  <c r="BN587" i="16"/>
  <c r="CG587" i="16"/>
  <c r="CH587" i="16"/>
  <c r="BP587" i="16"/>
  <c r="EU587" i="16"/>
  <c r="EV587" i="16"/>
  <c r="EW587" i="16"/>
  <c r="FA587" i="16"/>
  <c r="FB587" i="16" a="1"/>
  <c r="EZ586" i="16" l="1"/>
  <c r="EX587" i="16"/>
  <c r="EY587" i="16"/>
  <c r="FB587" i="16"/>
  <c r="FC587" i="16"/>
  <c r="FD587" i="16"/>
  <c r="BS587" i="16" s="1"/>
  <c r="BT587" i="16" s="1"/>
  <c r="BI588" i="16"/>
  <c r="BJ588" i="16" s="1"/>
  <c r="BL588" i="16"/>
  <c r="CF588" i="16"/>
  <c r="BN588" i="16"/>
  <c r="CG588" i="16"/>
  <c r="CH588" i="16"/>
  <c r="BP588" i="16"/>
  <c r="EU588" i="16"/>
  <c r="EV588" i="16"/>
  <c r="EW588" i="16"/>
  <c r="FA588" i="16"/>
  <c r="FB588" i="16" a="1"/>
  <c r="EZ587" i="16" l="1"/>
  <c r="EY588" i="16"/>
  <c r="EX588" i="16"/>
  <c r="EZ588" i="16" s="1"/>
  <c r="FB588" i="16"/>
  <c r="FC588" i="16"/>
  <c r="FD588" i="16"/>
  <c r="BS588" i="16" s="1"/>
  <c r="BT588" i="16" s="1"/>
  <c r="BI589" i="16"/>
  <c r="BJ589" i="16" s="1"/>
  <c r="BL589" i="16"/>
  <c r="CF589" i="16"/>
  <c r="BN589" i="16"/>
  <c r="CG589" i="16"/>
  <c r="CH589" i="16"/>
  <c r="BP589" i="16"/>
  <c r="EU589" i="16"/>
  <c r="EV589" i="16"/>
  <c r="EW589" i="16"/>
  <c r="FA589" i="16"/>
  <c r="FB589" i="16" a="1"/>
  <c r="EX589" i="16" l="1"/>
  <c r="EY589" i="16"/>
  <c r="FB589" i="16"/>
  <c r="FC589" i="16"/>
  <c r="FD589" i="16"/>
  <c r="BS589" i="16" s="1"/>
  <c r="BT589" i="16" s="1"/>
  <c r="BI590" i="16"/>
  <c r="BJ590" i="16" s="1"/>
  <c r="BL590" i="16"/>
  <c r="CF590" i="16"/>
  <c r="BN590" i="16"/>
  <c r="CG590" i="16"/>
  <c r="CH590" i="16"/>
  <c r="BP590" i="16"/>
  <c r="EU590" i="16"/>
  <c r="EV590" i="16"/>
  <c r="EW590" i="16"/>
  <c r="FA590" i="16"/>
  <c r="FB590" i="16" a="1"/>
  <c r="EZ589" i="16" l="1"/>
  <c r="EY590" i="16"/>
  <c r="EX590" i="16"/>
  <c r="EZ590" i="16" s="1"/>
  <c r="FB590" i="16"/>
  <c r="FC590" i="16"/>
  <c r="FD590" i="16"/>
  <c r="BS590" i="16" s="1"/>
  <c r="BT590" i="16" s="1"/>
  <c r="BI591" i="16"/>
  <c r="BJ591" i="16" s="1"/>
  <c r="BL591" i="16"/>
  <c r="CF591" i="16"/>
  <c r="BN591" i="16"/>
  <c r="CG591" i="16"/>
  <c r="CH591" i="16"/>
  <c r="BP591" i="16"/>
  <c r="EU591" i="16"/>
  <c r="EV591" i="16"/>
  <c r="EW591" i="16"/>
  <c r="FA591" i="16"/>
  <c r="FB591" i="16" a="1"/>
  <c r="EX591" i="16" l="1"/>
  <c r="EY591" i="16"/>
  <c r="FB591" i="16"/>
  <c r="FC591" i="16"/>
  <c r="FD591" i="16"/>
  <c r="BS591" i="16" s="1"/>
  <c r="BT591" i="16" s="1"/>
  <c r="BI592" i="16"/>
  <c r="BJ592" i="16" s="1"/>
  <c r="BL592" i="16"/>
  <c r="CF592" i="16"/>
  <c r="BN592" i="16"/>
  <c r="CG592" i="16"/>
  <c r="CH592" i="16"/>
  <c r="BP592" i="16"/>
  <c r="EU592" i="16"/>
  <c r="EV592" i="16"/>
  <c r="EW592" i="16"/>
  <c r="FA592" i="16"/>
  <c r="FB592" i="16" a="1"/>
  <c r="EZ591" i="16" l="1"/>
  <c r="EX592" i="16"/>
  <c r="EZ592" i="16" s="1"/>
  <c r="EY592" i="16"/>
  <c r="FB592" i="16"/>
  <c r="FC592" i="16"/>
  <c r="FD592" i="16"/>
  <c r="BS592" i="16" s="1"/>
  <c r="BT592" i="16" s="1"/>
  <c r="BI593" i="16"/>
  <c r="BJ593" i="16" s="1"/>
  <c r="BL593" i="16"/>
  <c r="CF593" i="16"/>
  <c r="BN593" i="16"/>
  <c r="CG593" i="16"/>
  <c r="CH593" i="16"/>
  <c r="BP593" i="16"/>
  <c r="EU593" i="16"/>
  <c r="EV593" i="16"/>
  <c r="EW593" i="16"/>
  <c r="FA593" i="16"/>
  <c r="FB593" i="16" a="1"/>
  <c r="EY593" i="16" l="1"/>
  <c r="EX593" i="16"/>
  <c r="EZ593" i="16" s="1"/>
  <c r="FB593" i="16"/>
  <c r="FC593" i="16"/>
  <c r="FD593" i="16"/>
  <c r="BS593" i="16" s="1"/>
  <c r="BT593" i="16" s="1"/>
  <c r="BI594" i="16"/>
  <c r="BJ594" i="16" s="1"/>
  <c r="BL594" i="16"/>
  <c r="CF594" i="16"/>
  <c r="BN594" i="16"/>
  <c r="CG594" i="16"/>
  <c r="CH594" i="16"/>
  <c r="EU594" i="16"/>
  <c r="EV594" i="16"/>
  <c r="EW594" i="16"/>
  <c r="FA594" i="16"/>
  <c r="FB594" i="16" a="1"/>
  <c r="EY594" i="16" l="1"/>
  <c r="EX594" i="16"/>
  <c r="EZ594" i="16" s="1"/>
  <c r="BP594" i="16"/>
  <c r="FB594" i="16"/>
  <c r="FC594" i="16"/>
  <c r="FD594" i="16"/>
  <c r="BS594" i="16" s="1"/>
  <c r="BT594" i="16" s="1"/>
  <c r="BI595" i="16"/>
  <c r="BJ595" i="16" s="1"/>
  <c r="BL595" i="16"/>
  <c r="CF595" i="16"/>
  <c r="BN595" i="16"/>
  <c r="CG595" i="16"/>
  <c r="CH595" i="16"/>
  <c r="BP595" i="16"/>
  <c r="EU595" i="16"/>
  <c r="EV595" i="16"/>
  <c r="EW595" i="16"/>
  <c r="FA595" i="16"/>
  <c r="FB595" i="16" a="1"/>
  <c r="EX595" i="16" l="1"/>
  <c r="EY595" i="16"/>
  <c r="FB595" i="16"/>
  <c r="FC595" i="16"/>
  <c r="FD595" i="16"/>
  <c r="BS595" i="16" s="1"/>
  <c r="BT595" i="16" s="1"/>
  <c r="BI596" i="16"/>
  <c r="BJ596" i="16" s="1"/>
  <c r="BL596" i="16"/>
  <c r="CF596" i="16"/>
  <c r="BN596" i="16"/>
  <c r="CG596" i="16"/>
  <c r="CH596" i="16"/>
  <c r="BP596" i="16"/>
  <c r="EU596" i="16"/>
  <c r="EV596" i="16"/>
  <c r="EW596" i="16"/>
  <c r="FA596" i="16"/>
  <c r="FB596" i="16" a="1"/>
  <c r="EZ595" i="16" l="1"/>
  <c r="EX596" i="16"/>
  <c r="EZ596" i="16" s="1"/>
  <c r="EY596" i="16"/>
  <c r="FB596" i="16"/>
  <c r="FC596" i="16"/>
  <c r="FD596" i="16"/>
  <c r="BS596" i="16" s="1"/>
  <c r="BT596" i="16" s="1"/>
  <c r="BI597" i="16"/>
  <c r="BJ597" i="16" s="1"/>
  <c r="BL597" i="16"/>
  <c r="CF597" i="16"/>
  <c r="BN597" i="16"/>
  <c r="CG597" i="16"/>
  <c r="CH597" i="16"/>
  <c r="BP597" i="16"/>
  <c r="EU597" i="16"/>
  <c r="EV597" i="16"/>
  <c r="EW597" i="16"/>
  <c r="FA597" i="16"/>
  <c r="FB597" i="16" a="1"/>
  <c r="EX597" i="16" l="1"/>
  <c r="EY597" i="16"/>
  <c r="FB597" i="16"/>
  <c r="FC597" i="16"/>
  <c r="FD597" i="16"/>
  <c r="BS597" i="16" s="1"/>
  <c r="BT597" i="16" s="1"/>
  <c r="BI598" i="16"/>
  <c r="BJ598" i="16" s="1"/>
  <c r="BL598" i="16"/>
  <c r="CF598" i="16"/>
  <c r="BN598" i="16"/>
  <c r="CG598" i="16"/>
  <c r="CH598" i="16"/>
  <c r="BP598" i="16"/>
  <c r="EU598" i="16"/>
  <c r="EV598" i="16"/>
  <c r="EW598" i="16"/>
  <c r="FA598" i="16"/>
  <c r="FB598" i="16" a="1"/>
  <c r="EZ597" i="16" l="1"/>
  <c r="EX598" i="16"/>
  <c r="EY598" i="16"/>
  <c r="FB598" i="16"/>
  <c r="FC598" i="16"/>
  <c r="FD598" i="16"/>
  <c r="BS598" i="16" s="1"/>
  <c r="BT598" i="16" s="1"/>
  <c r="BI599" i="16"/>
  <c r="BJ599" i="16" s="1"/>
  <c r="BL599" i="16"/>
  <c r="CF599" i="16"/>
  <c r="BN599" i="16"/>
  <c r="CG599" i="16"/>
  <c r="CH599" i="16"/>
  <c r="BP599" i="16"/>
  <c r="EU599" i="16"/>
  <c r="EV599" i="16"/>
  <c r="EW599" i="16"/>
  <c r="FA599" i="16"/>
  <c r="FB599" i="16" a="1"/>
  <c r="EY599" i="16" l="1"/>
  <c r="EZ598" i="16"/>
  <c r="EX599" i="16"/>
  <c r="EZ599" i="16" s="1"/>
  <c r="FB599" i="16"/>
  <c r="FC599" i="16"/>
  <c r="FD599" i="16"/>
  <c r="BS599" i="16" s="1"/>
  <c r="BT599" i="16" s="1"/>
  <c r="BI600" i="16"/>
  <c r="BJ600" i="16" s="1"/>
  <c r="BL600" i="16"/>
  <c r="CF600" i="16"/>
  <c r="BN600" i="16"/>
  <c r="CG600" i="16"/>
  <c r="CH600" i="16"/>
  <c r="BP600" i="16"/>
  <c r="EU600" i="16"/>
  <c r="EV600" i="16"/>
  <c r="EW600" i="16"/>
  <c r="FA600" i="16"/>
  <c r="FB600" i="16" a="1"/>
  <c r="EX600" i="16" l="1"/>
  <c r="EY600" i="16"/>
  <c r="FB600" i="16"/>
  <c r="FC600" i="16"/>
  <c r="FD600" i="16"/>
  <c r="BS600" i="16" s="1"/>
  <c r="BT600" i="16" s="1"/>
  <c r="BI601" i="16"/>
  <c r="BJ601" i="16" s="1"/>
  <c r="BL601" i="16"/>
  <c r="CF601" i="16"/>
  <c r="BN601" i="16"/>
  <c r="CG601" i="16"/>
  <c r="CH601" i="16"/>
  <c r="BP601" i="16"/>
  <c r="EU601" i="16"/>
  <c r="EV601" i="16"/>
  <c r="EW601" i="16"/>
  <c r="FA601" i="16"/>
  <c r="FB601" i="16" a="1"/>
  <c r="EX601" i="16" l="1"/>
  <c r="EZ600" i="16"/>
  <c r="EY601" i="16"/>
  <c r="FB601" i="16"/>
  <c r="FC601" i="16"/>
  <c r="FD601" i="16"/>
  <c r="BS601" i="16" s="1"/>
  <c r="BT601" i="16" s="1"/>
  <c r="BI602" i="16"/>
  <c r="BJ602" i="16" s="1"/>
  <c r="BL602" i="16"/>
  <c r="CF602" i="16"/>
  <c r="BN602" i="16"/>
  <c r="CG602" i="16"/>
  <c r="CH602" i="16"/>
  <c r="EU602" i="16"/>
  <c r="EV602" i="16"/>
  <c r="EW602" i="16"/>
  <c r="FA602" i="16"/>
  <c r="FB602" i="16" a="1"/>
  <c r="EZ601" i="16" l="1"/>
  <c r="EY602" i="16"/>
  <c r="EX602" i="16"/>
  <c r="EZ602" i="16" s="1"/>
  <c r="BP602" i="16"/>
  <c r="FB602" i="16"/>
  <c r="FC602" i="16"/>
  <c r="FD602" i="16"/>
  <c r="BS602" i="16" s="1"/>
  <c r="BT602" i="16" s="1"/>
  <c r="BI603" i="16"/>
  <c r="BJ603" i="16" s="1"/>
  <c r="BL603" i="16"/>
  <c r="CF603" i="16"/>
  <c r="BN603" i="16"/>
  <c r="CG603" i="16"/>
  <c r="CH603" i="16"/>
  <c r="BP603" i="16"/>
  <c r="EU603" i="16"/>
  <c r="EV603" i="16"/>
  <c r="EW603" i="16"/>
  <c r="FA603" i="16"/>
  <c r="FB603" i="16" a="1"/>
  <c r="EX603" i="16" l="1"/>
  <c r="EY603" i="16"/>
  <c r="FB603" i="16"/>
  <c r="FC603" i="16"/>
  <c r="FD603" i="16"/>
  <c r="BS603" i="16" s="1"/>
  <c r="BT603" i="16" s="1"/>
  <c r="BI604" i="16"/>
  <c r="BJ604" i="16" s="1"/>
  <c r="BL604" i="16"/>
  <c r="CF604" i="16"/>
  <c r="BN604" i="16"/>
  <c r="CG604" i="16"/>
  <c r="CH604" i="16"/>
  <c r="EU604" i="16"/>
  <c r="EV604" i="16"/>
  <c r="EW604" i="16"/>
  <c r="FA604" i="16"/>
  <c r="FB604" i="16" a="1"/>
  <c r="EZ603" i="16" l="1"/>
  <c r="EX604" i="16"/>
  <c r="EY604" i="16"/>
  <c r="BP604" i="16"/>
  <c r="FB604" i="16"/>
  <c r="FC604" i="16"/>
  <c r="FD604" i="16"/>
  <c r="BS604" i="16" s="1"/>
  <c r="BT604" i="16" s="1"/>
  <c r="BI605" i="16"/>
  <c r="BJ605" i="16" s="1"/>
  <c r="BL605" i="16"/>
  <c r="CF605" i="16"/>
  <c r="BN605" i="16"/>
  <c r="CG605" i="16"/>
  <c r="CH605" i="16"/>
  <c r="BP605" i="16"/>
  <c r="EU605" i="16"/>
  <c r="EV605" i="16"/>
  <c r="EW605" i="16"/>
  <c r="FA605" i="16"/>
  <c r="FB605" i="16" a="1"/>
  <c r="EX605" i="16" l="1"/>
  <c r="EZ604" i="16"/>
  <c r="EY605" i="16"/>
  <c r="FB605" i="16"/>
  <c r="FC605" i="16"/>
  <c r="FD605" i="16"/>
  <c r="BS605" i="16" s="1"/>
  <c r="BT605" i="16" s="1"/>
  <c r="BI606" i="16"/>
  <c r="BJ606" i="16" s="1"/>
  <c r="BL606" i="16"/>
  <c r="CF606" i="16"/>
  <c r="BN606" i="16"/>
  <c r="CG606" i="16"/>
  <c r="CH606" i="16"/>
  <c r="BP606" i="16"/>
  <c r="EU606" i="16"/>
  <c r="EV606" i="16"/>
  <c r="EW606" i="16"/>
  <c r="FA606" i="16"/>
  <c r="FB606" i="16" a="1"/>
  <c r="EZ605" i="16" l="1"/>
  <c r="EY606" i="16"/>
  <c r="EX606" i="16"/>
  <c r="EZ606" i="16" s="1"/>
  <c r="FB606" i="16"/>
  <c r="FC606" i="16"/>
  <c r="FD606" i="16"/>
  <c r="BS606" i="16" s="1"/>
  <c r="BT606" i="16" s="1"/>
  <c r="BI607" i="16"/>
  <c r="BJ607" i="16" s="1"/>
  <c r="BL607" i="16"/>
  <c r="CF607" i="16"/>
  <c r="BN607" i="16"/>
  <c r="CG607" i="16"/>
  <c r="CH607" i="16"/>
  <c r="BP607" i="16"/>
  <c r="EU607" i="16"/>
  <c r="EV607" i="16"/>
  <c r="EW607" i="16"/>
  <c r="FA607" i="16"/>
  <c r="FB607" i="16" a="1"/>
  <c r="EX607" i="16" l="1"/>
  <c r="EZ607" i="16" s="1"/>
  <c r="EY607" i="16"/>
  <c r="FB607" i="16"/>
  <c r="FC607" i="16"/>
  <c r="FD607" i="16"/>
  <c r="BS607" i="16" s="1"/>
  <c r="BT607" i="16" s="1"/>
  <c r="BI608" i="16"/>
  <c r="BJ608" i="16" s="1"/>
  <c r="BL608" i="16"/>
  <c r="CF608" i="16"/>
  <c r="BN608" i="16"/>
  <c r="CG608" i="16"/>
  <c r="CH608" i="16"/>
  <c r="BP608" i="16"/>
  <c r="EU608" i="16"/>
  <c r="EV608" i="16"/>
  <c r="EW608" i="16"/>
  <c r="FA608" i="16"/>
  <c r="FB608" i="16" a="1"/>
  <c r="EX608" i="16" l="1"/>
  <c r="EZ608" i="16" s="1"/>
  <c r="EY608" i="16"/>
  <c r="FB608" i="16"/>
  <c r="FC608" i="16"/>
  <c r="FD608" i="16"/>
  <c r="BS608" i="16" s="1"/>
  <c r="BT608" i="16" s="1"/>
  <c r="BI609" i="16"/>
  <c r="BJ609" i="16" s="1"/>
  <c r="BL609" i="16"/>
  <c r="CF609" i="16"/>
  <c r="BN609" i="16"/>
  <c r="CG609" i="16"/>
  <c r="CH609" i="16"/>
  <c r="BP609" i="16"/>
  <c r="EU609" i="16"/>
  <c r="EV609" i="16"/>
  <c r="EW609" i="16"/>
  <c r="FA609" i="16"/>
  <c r="FB609" i="16" a="1"/>
  <c r="EX609" i="16" l="1"/>
  <c r="EY609" i="16"/>
  <c r="FB609" i="16"/>
  <c r="FC609" i="16"/>
  <c r="FD609" i="16"/>
  <c r="BS609" i="16" s="1"/>
  <c r="BT609" i="16" s="1"/>
  <c r="BI610" i="16"/>
  <c r="BJ610" i="16" s="1"/>
  <c r="BL610" i="16"/>
  <c r="CF610" i="16"/>
  <c r="BN610" i="16"/>
  <c r="CG610" i="16"/>
  <c r="CH610" i="16"/>
  <c r="EU610" i="16"/>
  <c r="EV610" i="16"/>
  <c r="EW610" i="16"/>
  <c r="FA610" i="16"/>
  <c r="FB610" i="16" a="1"/>
  <c r="EZ609" i="16" l="1"/>
  <c r="EY610" i="16"/>
  <c r="EX610" i="16"/>
  <c r="EZ610" i="16" s="1"/>
  <c r="BP610" i="16"/>
  <c r="FB610" i="16"/>
  <c r="FC610" i="16"/>
  <c r="FD610" i="16"/>
  <c r="BS610" i="16" s="1"/>
  <c r="BT610" i="16" s="1"/>
  <c r="BI611" i="16"/>
  <c r="BJ611" i="16" s="1"/>
  <c r="BL611" i="16"/>
  <c r="CF611" i="16"/>
  <c r="BN611" i="16"/>
  <c r="CG611" i="16"/>
  <c r="CH611" i="16"/>
  <c r="EU611" i="16"/>
  <c r="EV611" i="16"/>
  <c r="EW611" i="16"/>
  <c r="FA611" i="16"/>
  <c r="FB611" i="16" a="1"/>
  <c r="EX611" i="16" l="1"/>
  <c r="EY611" i="16"/>
  <c r="BP611" i="16"/>
  <c r="FB611" i="16"/>
  <c r="FC611" i="16"/>
  <c r="FD611" i="16"/>
  <c r="BS611" i="16" s="1"/>
  <c r="BT611" i="16" s="1"/>
  <c r="BI612" i="16"/>
  <c r="BJ612" i="16" s="1"/>
  <c r="BL612" i="16"/>
  <c r="CF612" i="16"/>
  <c r="BN612" i="16"/>
  <c r="CG612" i="16"/>
  <c r="CH612" i="16"/>
  <c r="BP612" i="16"/>
  <c r="EU612" i="16"/>
  <c r="EV612" i="16"/>
  <c r="EW612" i="16"/>
  <c r="FA612" i="16"/>
  <c r="FB612" i="16" a="1"/>
  <c r="EY612" i="16" l="1"/>
  <c r="EX612" i="16"/>
  <c r="EZ612" i="16" s="1"/>
  <c r="EZ611" i="16"/>
  <c r="FB612" i="16"/>
  <c r="FC612" i="16"/>
  <c r="FD612" i="16"/>
  <c r="BS612" i="16" s="1"/>
  <c r="BT612" i="16" s="1"/>
  <c r="BI613" i="16"/>
  <c r="BJ613" i="16" s="1"/>
  <c r="BL613" i="16"/>
  <c r="CF613" i="16"/>
  <c r="BN613" i="16"/>
  <c r="CG613" i="16"/>
  <c r="CH613" i="16"/>
  <c r="BP613" i="16"/>
  <c r="EU613" i="16"/>
  <c r="EV613" i="16"/>
  <c r="EW613" i="16"/>
  <c r="FA613" i="16"/>
  <c r="FB613" i="16" a="1"/>
  <c r="EX613" i="16" l="1"/>
  <c r="EY613" i="16"/>
  <c r="FB613" i="16"/>
  <c r="FC613" i="16"/>
  <c r="FD613" i="16"/>
  <c r="BS613" i="16" s="1"/>
  <c r="BT613" i="16" s="1"/>
  <c r="BI614" i="16"/>
  <c r="BJ614" i="16" s="1"/>
  <c r="BL614" i="16"/>
  <c r="CF614" i="16"/>
  <c r="BN614" i="16"/>
  <c r="CG614" i="16"/>
  <c r="CH614" i="16"/>
  <c r="BP614" i="16"/>
  <c r="EU614" i="16"/>
  <c r="EV614" i="16"/>
  <c r="EW614" i="16"/>
  <c r="FA614" i="16"/>
  <c r="FB614" i="16" a="1"/>
  <c r="EZ613" i="16" l="1"/>
  <c r="EX614" i="16"/>
  <c r="EZ614" i="16" s="1"/>
  <c r="EY614" i="16"/>
  <c r="FB614" i="16"/>
  <c r="FC614" i="16"/>
  <c r="FD614" i="16"/>
  <c r="BS614" i="16" s="1"/>
  <c r="BT614" i="16" s="1"/>
  <c r="BI615" i="16"/>
  <c r="BJ615" i="16" s="1"/>
  <c r="BL615" i="16"/>
  <c r="CF615" i="16"/>
  <c r="BN615" i="16"/>
  <c r="CG615" i="16"/>
  <c r="CH615" i="16"/>
  <c r="BP615" i="16"/>
  <c r="EU615" i="16"/>
  <c r="EV615" i="16"/>
  <c r="EW615" i="16"/>
  <c r="FA615" i="16"/>
  <c r="FB615" i="16" a="1"/>
  <c r="EY615" i="16" l="1"/>
  <c r="EX615" i="16"/>
  <c r="EZ615" i="16" s="1"/>
  <c r="FB615" i="16"/>
  <c r="FC615" i="16"/>
  <c r="FD615" i="16"/>
  <c r="BS615" i="16" s="1"/>
  <c r="BT615" i="16" s="1"/>
  <c r="BI616" i="16"/>
  <c r="BJ616" i="16" s="1"/>
  <c r="BL616" i="16"/>
  <c r="CF616" i="16"/>
  <c r="BN616" i="16"/>
  <c r="CG616" i="16"/>
  <c r="CH616" i="16"/>
  <c r="EU616" i="16"/>
  <c r="EV616" i="16"/>
  <c r="EW616" i="16"/>
  <c r="FA616" i="16"/>
  <c r="FB616" i="16" a="1"/>
  <c r="EX616" i="16" l="1"/>
  <c r="EZ616" i="16" s="1"/>
  <c r="EY616" i="16"/>
  <c r="BP616" i="16"/>
  <c r="FB616" i="16"/>
  <c r="FC616" i="16"/>
  <c r="FD616" i="16"/>
  <c r="BS616" i="16" s="1"/>
  <c r="BT616" i="16" s="1"/>
  <c r="BI617" i="16"/>
  <c r="BJ617" i="16" s="1"/>
  <c r="BL617" i="16"/>
  <c r="CF617" i="16"/>
  <c r="BN617" i="16"/>
  <c r="CG617" i="16"/>
  <c r="CH617" i="16"/>
  <c r="BP617" i="16"/>
  <c r="EU617" i="16"/>
  <c r="EV617" i="16"/>
  <c r="EW617" i="16"/>
  <c r="FA617" i="16"/>
  <c r="FB617" i="16" a="1"/>
  <c r="EX617" i="16" l="1"/>
  <c r="EY617" i="16"/>
  <c r="FB617" i="16"/>
  <c r="FC617" i="16"/>
  <c r="FD617" i="16"/>
  <c r="BS617" i="16" s="1"/>
  <c r="BT617" i="16" s="1"/>
  <c r="BI618" i="16"/>
  <c r="BJ618" i="16" s="1"/>
  <c r="BL618" i="16"/>
  <c r="CF618" i="16"/>
  <c r="BN618" i="16"/>
  <c r="CG618" i="16"/>
  <c r="CH618" i="16"/>
  <c r="BP618" i="16"/>
  <c r="EU618" i="16"/>
  <c r="EV618" i="16"/>
  <c r="EW618" i="16"/>
  <c r="FA618" i="16"/>
  <c r="FB618" i="16" a="1"/>
  <c r="EZ617" i="16" l="1"/>
  <c r="EX618" i="16"/>
  <c r="EZ618" i="16" s="1"/>
  <c r="EY618" i="16"/>
  <c r="FB618" i="16"/>
  <c r="FC618" i="16"/>
  <c r="FD618" i="16"/>
  <c r="BS618" i="16" s="1"/>
  <c r="BT618" i="16" s="1"/>
  <c r="BI619" i="16"/>
  <c r="BJ619" i="16" s="1"/>
  <c r="BL619" i="16"/>
  <c r="CF619" i="16"/>
  <c r="BN619" i="16"/>
  <c r="CG619" i="16"/>
  <c r="CH619" i="16"/>
  <c r="BP619" i="16"/>
  <c r="EU619" i="16"/>
  <c r="EV619" i="16"/>
  <c r="EW619" i="16"/>
  <c r="FA619" i="16"/>
  <c r="FB619" i="16" a="1"/>
  <c r="EX619" i="16" l="1"/>
  <c r="EY619" i="16"/>
  <c r="FB619" i="16"/>
  <c r="FC619" i="16"/>
  <c r="FD619" i="16"/>
  <c r="BS619" i="16" s="1"/>
  <c r="BT619" i="16" s="1"/>
  <c r="BI620" i="16"/>
  <c r="BJ620" i="16" s="1"/>
  <c r="BL620" i="16"/>
  <c r="CF620" i="16"/>
  <c r="BN620" i="16"/>
  <c r="CG620" i="16"/>
  <c r="CH620" i="16"/>
  <c r="BP620" i="16"/>
  <c r="EU620" i="16"/>
  <c r="EV620" i="16"/>
  <c r="EW620" i="16"/>
  <c r="FA620" i="16"/>
  <c r="FB620" i="16" a="1"/>
  <c r="EZ619" i="16" l="1"/>
  <c r="EX620" i="16"/>
  <c r="EZ620" i="16" s="1"/>
  <c r="EY620" i="16"/>
  <c r="FB620" i="16"/>
  <c r="FC620" i="16"/>
  <c r="FD620" i="16"/>
  <c r="BS620" i="16" s="1"/>
  <c r="BT620" i="16" s="1"/>
  <c r="BI621" i="16"/>
  <c r="BJ621" i="16" s="1"/>
  <c r="BL621" i="16"/>
  <c r="CF621" i="16"/>
  <c r="BN621" i="16"/>
  <c r="CG621" i="16"/>
  <c r="CH621" i="16"/>
  <c r="BP621" i="16"/>
  <c r="EU621" i="16"/>
  <c r="EV621" i="16"/>
  <c r="EW621" i="16"/>
  <c r="FA621" i="16"/>
  <c r="FB621" i="16" a="1"/>
  <c r="EY621" i="16" l="1"/>
  <c r="EX621" i="16"/>
  <c r="EZ621" i="16" s="1"/>
  <c r="FB621" i="16"/>
  <c r="FC621" i="16"/>
  <c r="FD621" i="16"/>
  <c r="BS621" i="16" s="1"/>
  <c r="BT621" i="16" s="1"/>
  <c r="BI622" i="16"/>
  <c r="BJ622" i="16" s="1"/>
  <c r="BL622" i="16"/>
  <c r="CF622" i="16"/>
  <c r="BN622" i="16"/>
  <c r="CG622" i="16"/>
  <c r="CH622" i="16"/>
  <c r="BP622" i="16"/>
  <c r="EU622" i="16"/>
  <c r="EV622" i="16"/>
  <c r="EW622" i="16"/>
  <c r="FA622" i="16"/>
  <c r="FB622" i="16" a="1"/>
  <c r="EY622" i="16" l="1"/>
  <c r="EX622" i="16"/>
  <c r="EZ622" i="16" s="1"/>
  <c r="FB622" i="16"/>
  <c r="FC622" i="16"/>
  <c r="FD622" i="16"/>
  <c r="BS622" i="16" s="1"/>
  <c r="BT622" i="16" s="1"/>
  <c r="BI623" i="16"/>
  <c r="BJ623" i="16" s="1"/>
  <c r="BL623" i="16"/>
  <c r="CF623" i="16"/>
  <c r="BN623" i="16"/>
  <c r="CG623" i="16"/>
  <c r="CH623" i="16"/>
  <c r="BP623" i="16"/>
  <c r="EU623" i="16"/>
  <c r="EV623" i="16"/>
  <c r="EW623" i="16"/>
  <c r="FA623" i="16"/>
  <c r="FB623" i="16" a="1"/>
  <c r="EX623" i="16" l="1"/>
  <c r="EY623" i="16"/>
  <c r="FB623" i="16"/>
  <c r="FC623" i="16"/>
  <c r="FD623" i="16"/>
  <c r="BS623" i="16" s="1"/>
  <c r="BT623" i="16" s="1"/>
  <c r="BI624" i="16"/>
  <c r="BJ624" i="16" s="1"/>
  <c r="BL624" i="16"/>
  <c r="CF624" i="16"/>
  <c r="BN624" i="16"/>
  <c r="CG624" i="16"/>
  <c r="CH624" i="16"/>
  <c r="BP624" i="16"/>
  <c r="EU624" i="16"/>
  <c r="EV624" i="16"/>
  <c r="EW624" i="16"/>
  <c r="FA624" i="16"/>
  <c r="FB624" i="16" a="1"/>
  <c r="EY624" i="16" l="1"/>
  <c r="EZ623" i="16"/>
  <c r="EX624" i="16"/>
  <c r="EZ624" i="16" s="1"/>
  <c r="FB624" i="16"/>
  <c r="FC624" i="16"/>
  <c r="FD624" i="16"/>
  <c r="BS624" i="16" s="1"/>
  <c r="BT624" i="16" s="1"/>
  <c r="BI625" i="16"/>
  <c r="BJ625" i="16" s="1"/>
  <c r="BL625" i="16"/>
  <c r="CF625" i="16"/>
  <c r="BN625" i="16"/>
  <c r="CG625" i="16"/>
  <c r="CH625" i="16"/>
  <c r="BP625" i="16"/>
  <c r="EU625" i="16"/>
  <c r="EV625" i="16"/>
  <c r="EW625" i="16"/>
  <c r="FA625" i="16"/>
  <c r="FB625" i="16" a="1"/>
  <c r="EX625" i="16" l="1"/>
  <c r="EZ625" i="16" s="1"/>
  <c r="EY625" i="16"/>
  <c r="FB625" i="16"/>
  <c r="FC625" i="16"/>
  <c r="FD625" i="16"/>
  <c r="BS625" i="16" s="1"/>
  <c r="BT625" i="16" s="1"/>
  <c r="BI626" i="16"/>
  <c r="BJ626" i="16" s="1"/>
  <c r="BL626" i="16"/>
  <c r="CF626" i="16"/>
  <c r="BN626" i="16"/>
  <c r="CG626" i="16"/>
  <c r="CH626" i="16"/>
  <c r="BP626" i="16"/>
  <c r="EU626" i="16"/>
  <c r="EV626" i="16"/>
  <c r="EW626" i="16"/>
  <c r="FA626" i="16"/>
  <c r="FB626" i="16" a="1"/>
  <c r="EX626" i="16" l="1"/>
  <c r="EY626" i="16"/>
  <c r="FB626" i="16"/>
  <c r="FC626" i="16"/>
  <c r="FD626" i="16"/>
  <c r="BS626" i="16" s="1"/>
  <c r="BT626" i="16" s="1"/>
  <c r="BI627" i="16"/>
  <c r="BJ627" i="16" s="1"/>
  <c r="BL627" i="16"/>
  <c r="CF627" i="16"/>
  <c r="BN627" i="16"/>
  <c r="CG627" i="16"/>
  <c r="CH627" i="16"/>
  <c r="EU627" i="16"/>
  <c r="EV627" i="16"/>
  <c r="EW627" i="16"/>
  <c r="FA627" i="16"/>
  <c r="FB627" i="16" a="1"/>
  <c r="EZ626" i="16" l="1"/>
  <c r="EX627" i="16"/>
  <c r="EY627" i="16"/>
  <c r="BP627" i="16"/>
  <c r="FB627" i="16"/>
  <c r="FC627" i="16"/>
  <c r="FD627" i="16"/>
  <c r="BS627" i="16" s="1"/>
  <c r="BT627" i="16" s="1"/>
  <c r="BI628" i="16"/>
  <c r="BJ628" i="16" s="1"/>
  <c r="BL628" i="16"/>
  <c r="CF628" i="16"/>
  <c r="BN628" i="16"/>
  <c r="CG628" i="16"/>
  <c r="CH628" i="16"/>
  <c r="EU628" i="16"/>
  <c r="EV628" i="16"/>
  <c r="EW628" i="16"/>
  <c r="FA628" i="16"/>
  <c r="FB628" i="16" a="1"/>
  <c r="EX628" i="16" l="1"/>
  <c r="EZ627" i="16"/>
  <c r="EY628" i="16"/>
  <c r="BP628" i="16"/>
  <c r="FB628" i="16"/>
  <c r="FC628" i="16"/>
  <c r="FD628" i="16"/>
  <c r="BS628" i="16" s="1"/>
  <c r="BT628" i="16" s="1"/>
  <c r="BI629" i="16"/>
  <c r="BJ629" i="16" s="1"/>
  <c r="BL629" i="16"/>
  <c r="CF629" i="16"/>
  <c r="BN629" i="16"/>
  <c r="CG629" i="16"/>
  <c r="CH629" i="16"/>
  <c r="BP629" i="16"/>
  <c r="EU629" i="16"/>
  <c r="EV629" i="16"/>
  <c r="EW629" i="16"/>
  <c r="FA629" i="16"/>
  <c r="FB629" i="16" a="1"/>
  <c r="EZ628" i="16" l="1"/>
  <c r="EX629" i="16"/>
  <c r="EY629" i="16"/>
  <c r="FB629" i="16"/>
  <c r="FC629" i="16"/>
  <c r="FD629" i="16"/>
  <c r="BS629" i="16" s="1"/>
  <c r="BT629" i="16" s="1"/>
  <c r="BI630" i="16"/>
  <c r="BJ630" i="16" s="1"/>
  <c r="BL630" i="16"/>
  <c r="CF630" i="16"/>
  <c r="BN630" i="16"/>
  <c r="CG630" i="16"/>
  <c r="CH630" i="16"/>
  <c r="BP630" i="16"/>
  <c r="EU630" i="16"/>
  <c r="EV630" i="16"/>
  <c r="EW630" i="16"/>
  <c r="FA630" i="16"/>
  <c r="FB630" i="16" a="1"/>
  <c r="EZ629" i="16" l="1"/>
  <c r="EX630" i="16"/>
  <c r="EY630" i="16"/>
  <c r="FB630" i="16"/>
  <c r="FC630" i="16"/>
  <c r="FD630" i="16"/>
  <c r="BS630" i="16" s="1"/>
  <c r="BT630" i="16" s="1"/>
  <c r="BI631" i="16"/>
  <c r="BJ631" i="16" s="1"/>
  <c r="BL631" i="16"/>
  <c r="CF631" i="16"/>
  <c r="BN631" i="16"/>
  <c r="CG631" i="16"/>
  <c r="CH631" i="16"/>
  <c r="BP631" i="16"/>
  <c r="EU631" i="16"/>
  <c r="EV631" i="16"/>
  <c r="EW631" i="16"/>
  <c r="FA631" i="16"/>
  <c r="FB631" i="16" a="1"/>
  <c r="EZ630" i="16" l="1"/>
  <c r="EX631" i="16"/>
  <c r="EY631" i="16"/>
  <c r="FB631" i="16"/>
  <c r="FC631" i="16"/>
  <c r="FD631" i="16"/>
  <c r="BS631" i="16" s="1"/>
  <c r="BT631" i="16" s="1"/>
  <c r="BI632" i="16"/>
  <c r="BJ632" i="16" s="1"/>
  <c r="BL632" i="16"/>
  <c r="CF632" i="16"/>
  <c r="BN632" i="16"/>
  <c r="CG632" i="16"/>
  <c r="CH632" i="16"/>
  <c r="BP632" i="16"/>
  <c r="EU632" i="16"/>
  <c r="EV632" i="16"/>
  <c r="EW632" i="16"/>
  <c r="FA632" i="16"/>
  <c r="FB632" i="16" a="1"/>
  <c r="EZ631" i="16" l="1"/>
  <c r="EY632" i="16"/>
  <c r="EX632" i="16"/>
  <c r="EZ632" i="16" s="1"/>
  <c r="FB632" i="16"/>
  <c r="FC632" i="16"/>
  <c r="FD632" i="16"/>
  <c r="BS632" i="16" s="1"/>
  <c r="BT632" i="16" s="1"/>
  <c r="BI633" i="16"/>
  <c r="BJ633" i="16" s="1"/>
  <c r="BL633" i="16"/>
  <c r="CF633" i="16"/>
  <c r="BN633" i="16"/>
  <c r="CG633" i="16"/>
  <c r="CH633" i="16"/>
  <c r="EU633" i="16"/>
  <c r="EV633" i="16"/>
  <c r="EW633" i="16"/>
  <c r="FA633" i="16"/>
  <c r="FB633" i="16" a="1"/>
  <c r="EX633" i="16" l="1"/>
  <c r="EY633" i="16"/>
  <c r="BP633" i="16"/>
  <c r="FB633" i="16"/>
  <c r="FC633" i="16"/>
  <c r="FD633" i="16"/>
  <c r="BS633" i="16" s="1"/>
  <c r="BT633" i="16" s="1"/>
  <c r="BI634" i="16"/>
  <c r="BJ634" i="16" s="1"/>
  <c r="BL634" i="16"/>
  <c r="CF634" i="16"/>
  <c r="BN634" i="16"/>
  <c r="CG634" i="16"/>
  <c r="CH634" i="16"/>
  <c r="BP634" i="16"/>
  <c r="EU634" i="16"/>
  <c r="EV634" i="16"/>
  <c r="EW634" i="16"/>
  <c r="FA634" i="16"/>
  <c r="FB634" i="16" a="1"/>
  <c r="EX634" i="16" l="1"/>
  <c r="EZ633" i="16"/>
  <c r="EY634" i="16"/>
  <c r="FB634" i="16"/>
  <c r="FC634" i="16"/>
  <c r="FD634" i="16"/>
  <c r="BS634" i="16" s="1"/>
  <c r="BT634" i="16" s="1"/>
  <c r="BI635" i="16"/>
  <c r="BJ635" i="16" s="1"/>
  <c r="BL635" i="16"/>
  <c r="CF635" i="16"/>
  <c r="BN635" i="16"/>
  <c r="CG635" i="16"/>
  <c r="CH635" i="16"/>
  <c r="BP635" i="16"/>
  <c r="EU635" i="16"/>
  <c r="EV635" i="16"/>
  <c r="EW635" i="16"/>
  <c r="FA635" i="16"/>
  <c r="FB635" i="16" a="1"/>
  <c r="EY635" i="16" l="1"/>
  <c r="EZ634" i="16"/>
  <c r="EX635" i="16"/>
  <c r="EZ635" i="16" s="1"/>
  <c r="FB635" i="16"/>
  <c r="FC635" i="16"/>
  <c r="FD635" i="16"/>
  <c r="BS635" i="16" s="1"/>
  <c r="BT635" i="16" s="1"/>
  <c r="BI636" i="16"/>
  <c r="BJ636" i="16" s="1"/>
  <c r="BL636" i="16"/>
  <c r="CF636" i="16"/>
  <c r="BN636" i="16"/>
  <c r="CG636" i="16"/>
  <c r="CH636" i="16"/>
  <c r="BP636" i="16"/>
  <c r="EU636" i="16"/>
  <c r="EV636" i="16"/>
  <c r="EW636" i="16"/>
  <c r="FA636" i="16"/>
  <c r="FB636" i="16" a="1"/>
  <c r="EX636" i="16" l="1"/>
  <c r="EY636" i="16"/>
  <c r="FB636" i="16"/>
  <c r="FC636" i="16"/>
  <c r="FD636" i="16"/>
  <c r="BS636" i="16" s="1"/>
  <c r="BT636" i="16" s="1"/>
  <c r="BI637" i="16"/>
  <c r="BJ637" i="16" s="1"/>
  <c r="BL637" i="16"/>
  <c r="CF637" i="16"/>
  <c r="BN637" i="16"/>
  <c r="CG637" i="16"/>
  <c r="CH637" i="16"/>
  <c r="BP637" i="16"/>
  <c r="EU637" i="16"/>
  <c r="EV637" i="16"/>
  <c r="EW637" i="16"/>
  <c r="FA637" i="16"/>
  <c r="FB637" i="16" a="1"/>
  <c r="EZ636" i="16" l="1"/>
  <c r="EY637" i="16"/>
  <c r="EX637" i="16"/>
  <c r="EZ637" i="16" s="1"/>
  <c r="FB637" i="16"/>
  <c r="FC637" i="16"/>
  <c r="FD637" i="16"/>
  <c r="BS637" i="16" s="1"/>
  <c r="BT637" i="16" s="1"/>
  <c r="BI638" i="16"/>
  <c r="BJ638" i="16" s="1"/>
  <c r="BL638" i="16"/>
  <c r="CF638" i="16"/>
  <c r="BN638" i="16"/>
  <c r="CG638" i="16"/>
  <c r="CH638" i="16"/>
  <c r="BP638" i="16"/>
  <c r="EU638" i="16"/>
  <c r="EV638" i="16"/>
  <c r="EW638" i="16"/>
  <c r="FA638" i="16"/>
  <c r="FB638" i="16" a="1"/>
  <c r="EX638" i="16" l="1"/>
  <c r="EY638" i="16"/>
  <c r="FB638" i="16"/>
  <c r="FC638" i="16"/>
  <c r="FD638" i="16"/>
  <c r="BS638" i="16" s="1"/>
  <c r="BT638" i="16" s="1"/>
  <c r="BI639" i="16"/>
  <c r="BJ639" i="16" s="1"/>
  <c r="BL639" i="16"/>
  <c r="CF639" i="16"/>
  <c r="BN639" i="16"/>
  <c r="CG639" i="16"/>
  <c r="CH639" i="16"/>
  <c r="BP639" i="16"/>
  <c r="EU639" i="16"/>
  <c r="EV639" i="16"/>
  <c r="EW639" i="16"/>
  <c r="FA639" i="16"/>
  <c r="FB639" i="16" a="1"/>
  <c r="EZ638" i="16" l="1"/>
  <c r="EX639" i="16"/>
  <c r="EY639" i="16"/>
  <c r="FB639" i="16"/>
  <c r="FC639" i="16"/>
  <c r="FD639" i="16"/>
  <c r="BS639" i="16" s="1"/>
  <c r="BT639" i="16" s="1"/>
  <c r="BI640" i="16"/>
  <c r="BJ640" i="16" s="1"/>
  <c r="BL640" i="16"/>
  <c r="CF640" i="16"/>
  <c r="BN640" i="16"/>
  <c r="CG640" i="16"/>
  <c r="CH640" i="16"/>
  <c r="EU640" i="16"/>
  <c r="EV640" i="16"/>
  <c r="EW640" i="16"/>
  <c r="FA640" i="16"/>
  <c r="FB640" i="16" a="1"/>
  <c r="EY640" i="16" l="1"/>
  <c r="EZ639" i="16"/>
  <c r="EX640" i="16"/>
  <c r="EZ640" i="16" s="1"/>
  <c r="BP640" i="16"/>
  <c r="FB640" i="16"/>
  <c r="FC640" i="16"/>
  <c r="FD640" i="16"/>
  <c r="BS640" i="16" s="1"/>
  <c r="BT640" i="16" s="1"/>
  <c r="BI641" i="16"/>
  <c r="BJ641" i="16" s="1"/>
  <c r="BL641" i="16"/>
  <c r="CF641" i="16"/>
  <c r="BN641" i="16"/>
  <c r="CG641" i="16"/>
  <c r="CH641" i="16"/>
  <c r="BP641" i="16"/>
  <c r="EU641" i="16"/>
  <c r="EV641" i="16"/>
  <c r="EW641" i="16"/>
  <c r="FA641" i="16"/>
  <c r="FB641" i="16" a="1"/>
  <c r="EX641" i="16" l="1"/>
  <c r="EY641" i="16"/>
  <c r="FB641" i="16"/>
  <c r="FC641" i="16"/>
  <c r="FD641" i="16"/>
  <c r="BS641" i="16" s="1"/>
  <c r="BT641" i="16" s="1"/>
  <c r="BI642" i="16"/>
  <c r="BJ642" i="16" s="1"/>
  <c r="BL642" i="16"/>
  <c r="CF642" i="16"/>
  <c r="BN642" i="16"/>
  <c r="CG642" i="16"/>
  <c r="CH642" i="16"/>
  <c r="BP642" i="16"/>
  <c r="EU642" i="16"/>
  <c r="EV642" i="16"/>
  <c r="EW642" i="16"/>
  <c r="FA642" i="16"/>
  <c r="FB642" i="16" a="1"/>
  <c r="EZ641" i="16" l="1"/>
  <c r="EX642" i="16"/>
  <c r="EY642" i="16"/>
  <c r="FB642" i="16"/>
  <c r="FC642" i="16"/>
  <c r="FD642" i="16"/>
  <c r="BS642" i="16" s="1"/>
  <c r="BT642" i="16" s="1"/>
  <c r="BI643" i="16"/>
  <c r="BJ643" i="16" s="1"/>
  <c r="BL643" i="16"/>
  <c r="CF643" i="16"/>
  <c r="BN643" i="16"/>
  <c r="CG643" i="16"/>
  <c r="CH643" i="16"/>
  <c r="BP643" i="16"/>
  <c r="EU643" i="16"/>
  <c r="EV643" i="16"/>
  <c r="EW643" i="16"/>
  <c r="FA643" i="16"/>
  <c r="FB643" i="16" a="1"/>
  <c r="EZ642" i="16" l="1"/>
  <c r="EX643" i="16"/>
  <c r="EZ643" i="16" s="1"/>
  <c r="EY643" i="16"/>
  <c r="FB643" i="16"/>
  <c r="FC643" i="16"/>
  <c r="FD643" i="16"/>
  <c r="BS643" i="16" s="1"/>
  <c r="BT643" i="16" s="1"/>
  <c r="BI644" i="16"/>
  <c r="BJ644" i="16" s="1"/>
  <c r="BL644" i="16"/>
  <c r="CF644" i="16"/>
  <c r="BN644" i="16"/>
  <c r="CG644" i="16"/>
  <c r="CH644" i="16"/>
  <c r="BP644" i="16"/>
  <c r="EU644" i="16"/>
  <c r="EV644" i="16"/>
  <c r="EW644" i="16"/>
  <c r="FA644" i="16"/>
  <c r="FB644" i="16" a="1"/>
  <c r="EY644" i="16" l="1"/>
  <c r="EX644" i="16"/>
  <c r="EZ644" i="16" s="1"/>
  <c r="FB644" i="16"/>
  <c r="FC644" i="16"/>
  <c r="FD644" i="16"/>
  <c r="BS644" i="16" s="1"/>
  <c r="BT644" i="16" s="1"/>
  <c r="BI645" i="16"/>
  <c r="BJ645" i="16" s="1"/>
  <c r="BL645" i="16"/>
  <c r="CF645" i="16"/>
  <c r="BN645" i="16"/>
  <c r="CG645" i="16"/>
  <c r="CH645" i="16"/>
  <c r="BP645" i="16"/>
  <c r="EU645" i="16"/>
  <c r="EV645" i="16"/>
  <c r="EW645" i="16"/>
  <c r="FA645" i="16"/>
  <c r="FB645" i="16" a="1"/>
  <c r="EY645" i="16" l="1"/>
  <c r="EX645" i="16"/>
  <c r="EZ645" i="16" s="1"/>
  <c r="FB645" i="16"/>
  <c r="FC645" i="16"/>
  <c r="FD645" i="16"/>
  <c r="BS645" i="16" s="1"/>
  <c r="BT645" i="16" s="1"/>
  <c r="BI646" i="16"/>
  <c r="BJ646" i="16" s="1"/>
  <c r="BL646" i="16"/>
  <c r="CF646" i="16"/>
  <c r="BN646" i="16"/>
  <c r="CG646" i="16"/>
  <c r="CH646" i="16"/>
  <c r="BP646" i="16"/>
  <c r="EU646" i="16"/>
  <c r="EV646" i="16"/>
  <c r="EW646" i="16"/>
  <c r="FA646" i="16"/>
  <c r="FB646" i="16" a="1"/>
  <c r="EX646" i="16" l="1"/>
  <c r="EZ646" i="16" s="1"/>
  <c r="EY646" i="16"/>
  <c r="FB646" i="16"/>
  <c r="FC646" i="16"/>
  <c r="FD646" i="16"/>
  <c r="BS646" i="16" s="1"/>
  <c r="BT646" i="16" s="1"/>
  <c r="BI647" i="16"/>
  <c r="BJ647" i="16" s="1"/>
  <c r="BL647" i="16"/>
  <c r="CF647" i="16"/>
  <c r="BN647" i="16"/>
  <c r="CG647" i="16"/>
  <c r="CH647" i="16"/>
  <c r="BP647" i="16"/>
  <c r="EU647" i="16"/>
  <c r="EV647" i="16"/>
  <c r="EW647" i="16"/>
  <c r="FA647" i="16"/>
  <c r="FB647" i="16" a="1"/>
  <c r="EY647" i="16" l="1"/>
  <c r="EX647" i="16"/>
  <c r="EZ647" i="16" s="1"/>
  <c r="FB647" i="16"/>
  <c r="FC647" i="16"/>
  <c r="FD647" i="16"/>
  <c r="BS647" i="16" s="1"/>
  <c r="BT647" i="16" s="1"/>
  <c r="BI648" i="16"/>
  <c r="BJ648" i="16" s="1"/>
  <c r="BL648" i="16"/>
  <c r="CF648" i="16"/>
  <c r="BN648" i="16"/>
  <c r="CG648" i="16"/>
  <c r="CH648" i="16"/>
  <c r="BP648" i="16"/>
  <c r="EU648" i="16"/>
  <c r="EV648" i="16"/>
  <c r="EW648" i="16"/>
  <c r="FA648" i="16"/>
  <c r="FB648" i="16" a="1"/>
  <c r="EY648" i="16" l="1"/>
  <c r="EX648" i="16"/>
  <c r="EZ648" i="16" s="1"/>
  <c r="FB648" i="16"/>
  <c r="FC648" i="16"/>
  <c r="FD648" i="16"/>
  <c r="BS648" i="16" s="1"/>
  <c r="BT648" i="16" s="1"/>
  <c r="BI649" i="16"/>
  <c r="BJ649" i="16" s="1"/>
  <c r="BL649" i="16"/>
  <c r="CF649" i="16"/>
  <c r="BN649" i="16"/>
  <c r="CG649" i="16"/>
  <c r="CH649" i="16"/>
  <c r="EU649" i="16"/>
  <c r="EV649" i="16"/>
  <c r="EW649" i="16"/>
  <c r="FA649" i="16"/>
  <c r="FB649" i="16" a="1"/>
  <c r="EY649" i="16" l="1"/>
  <c r="EX649" i="16"/>
  <c r="EZ649" i="16" s="1"/>
  <c r="BP649" i="16"/>
  <c r="FB649" i="16"/>
  <c r="FC649" i="16"/>
  <c r="FD649" i="16"/>
  <c r="BS649" i="16" s="1"/>
  <c r="BT649" i="16" s="1"/>
  <c r="BI650" i="16"/>
  <c r="BJ650" i="16" s="1"/>
  <c r="BL650" i="16"/>
  <c r="CF650" i="16"/>
  <c r="BN650" i="16"/>
  <c r="CG650" i="16"/>
  <c r="CH650" i="16"/>
  <c r="BP650" i="16"/>
  <c r="EU650" i="16"/>
  <c r="EV650" i="16"/>
  <c r="EW650" i="16"/>
  <c r="FA650" i="16"/>
  <c r="FB650" i="16" a="1"/>
  <c r="EX650" i="16" l="1"/>
  <c r="EY650" i="16"/>
  <c r="FB650" i="16"/>
  <c r="FC650" i="16"/>
  <c r="FD650" i="16"/>
  <c r="BS650" i="16" s="1"/>
  <c r="BT650" i="16" s="1"/>
  <c r="BI651" i="16"/>
  <c r="BJ651" i="16" s="1"/>
  <c r="BL651" i="16"/>
  <c r="CF651" i="16"/>
  <c r="BN651" i="16"/>
  <c r="CG651" i="16"/>
  <c r="CH651" i="16"/>
  <c r="BP651" i="16"/>
  <c r="EU651" i="16"/>
  <c r="EV651" i="16"/>
  <c r="EW651" i="16"/>
  <c r="FA651" i="16"/>
  <c r="FB651" i="16" a="1"/>
  <c r="EX651" i="16" l="1"/>
  <c r="EZ650" i="16"/>
  <c r="EY651" i="16"/>
  <c r="FB651" i="16"/>
  <c r="FC651" i="16"/>
  <c r="FD651" i="16"/>
  <c r="BS651" i="16" s="1"/>
  <c r="BT651" i="16" s="1"/>
  <c r="BI652" i="16"/>
  <c r="BJ652" i="16" s="1"/>
  <c r="BL652" i="16"/>
  <c r="CF652" i="16"/>
  <c r="BN652" i="16"/>
  <c r="CG652" i="16"/>
  <c r="CH652" i="16"/>
  <c r="BP652" i="16"/>
  <c r="EU652" i="16"/>
  <c r="EV652" i="16"/>
  <c r="EW652" i="16"/>
  <c r="FA652" i="16"/>
  <c r="FB652" i="16" a="1"/>
  <c r="EZ651" i="16" l="1"/>
  <c r="EX652" i="16"/>
  <c r="EY652" i="16"/>
  <c r="FB652" i="16"/>
  <c r="FC652" i="16"/>
  <c r="FD652" i="16"/>
  <c r="BS652" i="16" s="1"/>
  <c r="BT652" i="16" s="1"/>
  <c r="BI653" i="16"/>
  <c r="BJ653" i="16" s="1"/>
  <c r="BL653" i="16"/>
  <c r="CF653" i="16"/>
  <c r="BN653" i="16"/>
  <c r="CG653" i="16"/>
  <c r="CH653" i="16"/>
  <c r="BP653" i="16"/>
  <c r="EU653" i="16"/>
  <c r="EV653" i="16"/>
  <c r="EW653" i="16"/>
  <c r="FA653" i="16"/>
  <c r="FB653" i="16" a="1"/>
  <c r="EZ652" i="16" l="1"/>
  <c r="EY653" i="16"/>
  <c r="EX653" i="16"/>
  <c r="EZ653" i="16" s="1"/>
  <c r="FB653" i="16"/>
  <c r="FC653" i="16"/>
  <c r="FD653" i="16"/>
  <c r="BS653" i="16" s="1"/>
  <c r="BT653" i="16" s="1"/>
  <c r="BI654" i="16"/>
  <c r="BJ654" i="16" s="1"/>
  <c r="BL654" i="16"/>
  <c r="CF654" i="16"/>
  <c r="BN654" i="16"/>
  <c r="CG654" i="16"/>
  <c r="CH654" i="16"/>
  <c r="BP654" i="16"/>
  <c r="EU654" i="16"/>
  <c r="EV654" i="16"/>
  <c r="EW654" i="16"/>
  <c r="FA654" i="16"/>
  <c r="FB654" i="16" a="1"/>
  <c r="EX654" i="16" l="1"/>
  <c r="EZ654" i="16" s="1"/>
  <c r="EY654" i="16"/>
  <c r="FB654" i="16"/>
  <c r="FC654" i="16"/>
  <c r="FD654" i="16"/>
  <c r="BS654" i="16" s="1"/>
  <c r="BT654" i="16" s="1"/>
  <c r="BI655" i="16"/>
  <c r="BJ655" i="16" s="1"/>
  <c r="BL655" i="16"/>
  <c r="CF655" i="16"/>
  <c r="BN655" i="16"/>
  <c r="CG655" i="16"/>
  <c r="CH655" i="16"/>
  <c r="BP655" i="16"/>
  <c r="EU655" i="16"/>
  <c r="EV655" i="16"/>
  <c r="EW655" i="16"/>
  <c r="FA655" i="16"/>
  <c r="FB655" i="16" a="1"/>
  <c r="EX655" i="16" l="1"/>
  <c r="EY655" i="16"/>
  <c r="FB655" i="16"/>
  <c r="FC655" i="16"/>
  <c r="FD655" i="16"/>
  <c r="BS655" i="16" s="1"/>
  <c r="BT655" i="16" s="1"/>
  <c r="BI656" i="16"/>
  <c r="BJ656" i="16" s="1"/>
  <c r="BL656" i="16"/>
  <c r="CF656" i="16"/>
  <c r="BN656" i="16"/>
  <c r="CG656" i="16"/>
  <c r="CH656" i="16"/>
  <c r="BP656" i="16"/>
  <c r="EU656" i="16"/>
  <c r="EV656" i="16"/>
  <c r="EW656" i="16"/>
  <c r="FA656" i="16"/>
  <c r="FB656" i="16" a="1"/>
  <c r="EX656" i="16" l="1"/>
  <c r="EZ655" i="16"/>
  <c r="EY656" i="16"/>
  <c r="FB656" i="16"/>
  <c r="FC656" i="16"/>
  <c r="FD656" i="16"/>
  <c r="BS656" i="16" s="1"/>
  <c r="BT656" i="16" s="1"/>
  <c r="BI657" i="16"/>
  <c r="BJ657" i="16" s="1"/>
  <c r="BL657" i="16"/>
  <c r="CF657" i="16"/>
  <c r="BN657" i="16"/>
  <c r="CG657" i="16"/>
  <c r="CH657" i="16"/>
  <c r="BP657" i="16"/>
  <c r="EU657" i="16"/>
  <c r="EV657" i="16"/>
  <c r="EW657" i="16"/>
  <c r="FA657" i="16"/>
  <c r="FB657" i="16" a="1"/>
  <c r="EZ656" i="16" l="1"/>
  <c r="EY657" i="16"/>
  <c r="EX657" i="16"/>
  <c r="EZ657" i="16" s="1"/>
  <c r="FB657" i="16"/>
  <c r="FC657" i="16"/>
  <c r="FD657" i="16"/>
  <c r="BS657" i="16" s="1"/>
  <c r="BT657" i="16" s="1"/>
  <c r="BI658" i="16"/>
  <c r="BJ658" i="16" s="1"/>
  <c r="BL658" i="16"/>
  <c r="CF658" i="16"/>
  <c r="BN658" i="16"/>
  <c r="CG658" i="16"/>
  <c r="CH658" i="16"/>
  <c r="EU658" i="16"/>
  <c r="EV658" i="16"/>
  <c r="EW658" i="16"/>
  <c r="FA658" i="16"/>
  <c r="FB658" i="16" a="1"/>
  <c r="EY658" i="16" l="1"/>
  <c r="EX658" i="16"/>
  <c r="EZ658" i="16" s="1"/>
  <c r="BP658" i="16"/>
  <c r="FB658" i="16"/>
  <c r="FC658" i="16"/>
  <c r="FD658" i="16"/>
  <c r="BS658" i="16" s="1"/>
  <c r="BT658" i="16" s="1"/>
  <c r="BI659" i="16"/>
  <c r="BJ659" i="16" s="1"/>
  <c r="BL659" i="16"/>
  <c r="CF659" i="16"/>
  <c r="BN659" i="16"/>
  <c r="CG659" i="16"/>
  <c r="CH659" i="16"/>
  <c r="BP659" i="16"/>
  <c r="EU659" i="16"/>
  <c r="EV659" i="16"/>
  <c r="EW659" i="16"/>
  <c r="FA659" i="16"/>
  <c r="FB659" i="16" a="1"/>
  <c r="EX659" i="16" l="1"/>
  <c r="EY659" i="16"/>
  <c r="FB659" i="16"/>
  <c r="FC659" i="16"/>
  <c r="FD659" i="16"/>
  <c r="BS659" i="16" s="1"/>
  <c r="BT659" i="16" s="1"/>
  <c r="BI660" i="16"/>
  <c r="BJ660" i="16" s="1"/>
  <c r="BL660" i="16"/>
  <c r="CF660" i="16"/>
  <c r="BN660" i="16"/>
  <c r="CG660" i="16"/>
  <c r="CH660" i="16"/>
  <c r="BP660" i="16"/>
  <c r="EU660" i="16"/>
  <c r="EV660" i="16"/>
  <c r="EW660" i="16"/>
  <c r="FA660" i="16"/>
  <c r="FB660" i="16" a="1"/>
  <c r="EX660" i="16" l="1"/>
  <c r="EZ659" i="16"/>
  <c r="EY660" i="16"/>
  <c r="FB660" i="16"/>
  <c r="FC660" i="16"/>
  <c r="FD660" i="16"/>
  <c r="BS660" i="16" s="1"/>
  <c r="BT660" i="16" s="1"/>
  <c r="BI661" i="16"/>
  <c r="BJ661" i="16" s="1"/>
  <c r="BL661" i="16"/>
  <c r="CF661" i="16"/>
  <c r="BN661" i="16"/>
  <c r="CG661" i="16"/>
  <c r="CH661" i="16"/>
  <c r="EU661" i="16"/>
  <c r="EV661" i="16"/>
  <c r="EW661" i="16"/>
  <c r="FA661" i="16"/>
  <c r="FB661" i="16" a="1"/>
  <c r="EZ660" i="16" l="1"/>
  <c r="EX661" i="16"/>
  <c r="EY661" i="16"/>
  <c r="BP661" i="16"/>
  <c r="FB661" i="16"/>
  <c r="FC661" i="16"/>
  <c r="FD661" i="16"/>
  <c r="BS661" i="16" s="1"/>
  <c r="BT661" i="16" s="1"/>
  <c r="BI662" i="16"/>
  <c r="BJ662" i="16" s="1"/>
  <c r="BL662" i="16"/>
  <c r="CF662" i="16"/>
  <c r="BN662" i="16"/>
  <c r="CG662" i="16"/>
  <c r="CH662" i="16"/>
  <c r="BP662" i="16"/>
  <c r="EU662" i="16"/>
  <c r="EV662" i="16"/>
  <c r="EW662" i="16"/>
  <c r="FA662" i="16"/>
  <c r="FB662" i="16" a="1"/>
  <c r="EY662" i="16" l="1"/>
  <c r="EX662" i="16"/>
  <c r="EZ662" i="16" s="1"/>
  <c r="EZ661" i="16"/>
  <c r="FB662" i="16"/>
  <c r="FC662" i="16"/>
  <c r="FD662" i="16"/>
  <c r="BS662" i="16" s="1"/>
  <c r="BT662" i="16" s="1"/>
  <c r="BI663" i="16"/>
  <c r="BJ663" i="16" s="1"/>
  <c r="BL663" i="16"/>
  <c r="CF663" i="16"/>
  <c r="BN663" i="16"/>
  <c r="CG663" i="16"/>
  <c r="CH663" i="16"/>
  <c r="BP663" i="16"/>
  <c r="EU663" i="16"/>
  <c r="EV663" i="16"/>
  <c r="EW663" i="16"/>
  <c r="FA663" i="16"/>
  <c r="FB663" i="16" a="1"/>
  <c r="EY663" i="16" l="1"/>
  <c r="EX663" i="16"/>
  <c r="EZ663" i="16" s="1"/>
  <c r="FB663" i="16"/>
  <c r="FC663" i="16"/>
  <c r="FD663" i="16"/>
  <c r="BS663" i="16" s="1"/>
  <c r="BT663" i="16" s="1"/>
  <c r="BI664" i="16"/>
  <c r="BJ664" i="16" s="1"/>
  <c r="BL664" i="16"/>
  <c r="CF664" i="16"/>
  <c r="BN664" i="16"/>
  <c r="CG664" i="16"/>
  <c r="CH664" i="16"/>
  <c r="BP664" i="16"/>
  <c r="EU664" i="16"/>
  <c r="EV664" i="16"/>
  <c r="EW664" i="16"/>
  <c r="FA664" i="16"/>
  <c r="FB664" i="16" a="1"/>
  <c r="EX664" i="16" l="1"/>
  <c r="EY664" i="16"/>
  <c r="FB664" i="16"/>
  <c r="FC664" i="16"/>
  <c r="FD664" i="16"/>
  <c r="BS664" i="16" s="1"/>
  <c r="BT664" i="16" s="1"/>
  <c r="BI665" i="16"/>
  <c r="BJ665" i="16" s="1"/>
  <c r="BL665" i="16"/>
  <c r="CF665" i="16"/>
  <c r="BN665" i="16"/>
  <c r="CG665" i="16"/>
  <c r="CH665" i="16"/>
  <c r="BP665" i="16"/>
  <c r="EU665" i="16"/>
  <c r="EV665" i="16"/>
  <c r="EW665" i="16"/>
  <c r="FA665" i="16"/>
  <c r="FB665" i="16" a="1"/>
  <c r="EZ664" i="16" l="1"/>
  <c r="EX665" i="16"/>
  <c r="EY665" i="16"/>
  <c r="FB665" i="16"/>
  <c r="FC665" i="16"/>
  <c r="FD665" i="16"/>
  <c r="BS665" i="16" s="1"/>
  <c r="BT665" i="16" s="1"/>
  <c r="BI666" i="16"/>
  <c r="BJ666" i="16" s="1"/>
  <c r="BL666" i="16"/>
  <c r="CF666" i="16"/>
  <c r="BN666" i="16"/>
  <c r="CG666" i="16"/>
  <c r="CH666" i="16"/>
  <c r="BP666" i="16"/>
  <c r="EU666" i="16"/>
  <c r="EV666" i="16"/>
  <c r="EW666" i="16"/>
  <c r="FA666" i="16"/>
  <c r="FB666" i="16" a="1"/>
  <c r="EX666" i="16" l="1"/>
  <c r="EZ665" i="16"/>
  <c r="EY666" i="16"/>
  <c r="FB666" i="16"/>
  <c r="FC666" i="16"/>
  <c r="FD666" i="16"/>
  <c r="BS666" i="16" s="1"/>
  <c r="BT666" i="16" s="1"/>
  <c r="BI667" i="16"/>
  <c r="BJ667" i="16" s="1"/>
  <c r="BL667" i="16"/>
  <c r="CF667" i="16"/>
  <c r="BN667" i="16"/>
  <c r="CG667" i="16"/>
  <c r="CH667" i="16"/>
  <c r="EU667" i="16"/>
  <c r="EV667" i="16"/>
  <c r="EW667" i="16"/>
  <c r="FA667" i="16"/>
  <c r="FB667" i="16" a="1"/>
  <c r="EZ666" i="16" l="1"/>
  <c r="EX667" i="16"/>
  <c r="BP667" i="16"/>
  <c r="EY667" i="16"/>
  <c r="FB667" i="16"/>
  <c r="FC667" i="16"/>
  <c r="FD667" i="16"/>
  <c r="BS667" i="16" s="1"/>
  <c r="BT667" i="16" s="1"/>
  <c r="BI668" i="16"/>
  <c r="BJ668" i="16" s="1"/>
  <c r="BL668" i="16"/>
  <c r="CF668" i="16"/>
  <c r="BN668" i="16"/>
  <c r="CG668" i="16"/>
  <c r="CH668" i="16"/>
  <c r="BP668" i="16"/>
  <c r="EU668" i="16"/>
  <c r="EV668" i="16"/>
  <c r="EW668" i="16"/>
  <c r="FA668" i="16"/>
  <c r="FB668" i="16" a="1"/>
  <c r="EZ667" i="16" l="1"/>
  <c r="EY668" i="16"/>
  <c r="EX668" i="16"/>
  <c r="EZ668" i="16" s="1"/>
  <c r="FB668" i="16"/>
  <c r="FC668" i="16"/>
  <c r="FD668" i="16"/>
  <c r="BS668" i="16" s="1"/>
  <c r="BT668" i="16" s="1"/>
  <c r="BI669" i="16"/>
  <c r="BJ669" i="16" s="1"/>
  <c r="BL669" i="16"/>
  <c r="CF669" i="16"/>
  <c r="BN669" i="16"/>
  <c r="CG669" i="16"/>
  <c r="CH669" i="16"/>
  <c r="EU669" i="16"/>
  <c r="EV669" i="16"/>
  <c r="EW669" i="16"/>
  <c r="FA669" i="16"/>
  <c r="FB669" i="16" a="1"/>
  <c r="EX669" i="16" l="1"/>
  <c r="EZ669" i="16" s="1"/>
  <c r="EY669" i="16"/>
  <c r="BP669" i="16"/>
  <c r="FB669" i="16"/>
  <c r="FC669" i="16"/>
  <c r="FD669" i="16"/>
  <c r="BS669" i="16" s="1"/>
  <c r="BT669" i="16" s="1"/>
  <c r="BI670" i="16"/>
  <c r="BJ670" i="16" s="1"/>
  <c r="BL670" i="16"/>
  <c r="CF670" i="16"/>
  <c r="BN670" i="16"/>
  <c r="CG670" i="16"/>
  <c r="CH670" i="16"/>
  <c r="BP670" i="16"/>
  <c r="EU670" i="16"/>
  <c r="EV670" i="16"/>
  <c r="EW670" i="16"/>
  <c r="FA670" i="16"/>
  <c r="FB670" i="16" a="1"/>
  <c r="EX670" i="16" l="1"/>
  <c r="EY670" i="16"/>
  <c r="FB670" i="16"/>
  <c r="FC670" i="16"/>
  <c r="FD670" i="16"/>
  <c r="BS670" i="16" s="1"/>
  <c r="BT670" i="16" s="1"/>
  <c r="BI671" i="16"/>
  <c r="BJ671" i="16" s="1"/>
  <c r="BL671" i="16"/>
  <c r="CF671" i="16"/>
  <c r="BN671" i="16"/>
  <c r="CG671" i="16"/>
  <c r="CH671" i="16"/>
  <c r="BP671" i="16"/>
  <c r="EU671" i="16"/>
  <c r="EV671" i="16"/>
  <c r="EW671" i="16"/>
  <c r="FA671" i="16"/>
  <c r="FB671" i="16" a="1"/>
  <c r="EZ670" i="16" l="1"/>
  <c r="EX671" i="16"/>
  <c r="EY671" i="16"/>
  <c r="FB671" i="16"/>
  <c r="FC671" i="16"/>
  <c r="FD671" i="16"/>
  <c r="BS671" i="16" s="1"/>
  <c r="BT671" i="16" s="1"/>
  <c r="BI672" i="16"/>
  <c r="BJ672" i="16" s="1"/>
  <c r="BL672" i="16"/>
  <c r="CF672" i="16"/>
  <c r="BN672" i="16"/>
  <c r="CG672" i="16"/>
  <c r="CH672" i="16"/>
  <c r="BP672" i="16"/>
  <c r="EU672" i="16"/>
  <c r="EV672" i="16"/>
  <c r="EW672" i="16"/>
  <c r="FA672" i="16"/>
  <c r="FB672" i="16" a="1"/>
  <c r="EY672" i="16" l="1"/>
  <c r="EX672" i="16"/>
  <c r="EZ672" i="16" s="1"/>
  <c r="EZ671" i="16"/>
  <c r="FB672" i="16"/>
  <c r="FC672" i="16"/>
  <c r="FD672" i="16"/>
  <c r="BS672" i="16" s="1"/>
  <c r="BT672" i="16" s="1"/>
  <c r="BI673" i="16"/>
  <c r="BJ673" i="16" s="1"/>
  <c r="BL673" i="16"/>
  <c r="CF673" i="16"/>
  <c r="BN673" i="16"/>
  <c r="CG673" i="16"/>
  <c r="CH673" i="16"/>
  <c r="BP673" i="16"/>
  <c r="EU673" i="16"/>
  <c r="EV673" i="16"/>
  <c r="EW673" i="16"/>
  <c r="FA673" i="16"/>
  <c r="FB673" i="16" a="1"/>
  <c r="EX673" i="16" l="1"/>
  <c r="EY673" i="16"/>
  <c r="FB673" i="16"/>
  <c r="FC673" i="16"/>
  <c r="FD673" i="16"/>
  <c r="BS673" i="16" s="1"/>
  <c r="BT673" i="16" s="1"/>
  <c r="BI674" i="16"/>
  <c r="BJ674" i="16" s="1"/>
  <c r="BL674" i="16"/>
  <c r="CF674" i="16"/>
  <c r="BN674" i="16"/>
  <c r="CG674" i="16"/>
  <c r="CH674" i="16"/>
  <c r="BP674" i="16"/>
  <c r="EU674" i="16"/>
  <c r="EV674" i="16"/>
  <c r="EW674" i="16"/>
  <c r="FA674" i="16"/>
  <c r="FB674" i="16" a="1"/>
  <c r="EZ673" i="16" l="1"/>
  <c r="EY674" i="16"/>
  <c r="EX674" i="16"/>
  <c r="EZ674" i="16" s="1"/>
  <c r="FB674" i="16"/>
  <c r="FC674" i="16"/>
  <c r="FD674" i="16"/>
  <c r="BS674" i="16" s="1"/>
  <c r="BT674" i="16" s="1"/>
  <c r="BI675" i="16"/>
  <c r="BJ675" i="16" s="1"/>
  <c r="BL675" i="16"/>
  <c r="CF675" i="16"/>
  <c r="BN675" i="16"/>
  <c r="CG675" i="16"/>
  <c r="CH675" i="16"/>
  <c r="BP675" i="16"/>
  <c r="EU675" i="16"/>
  <c r="EV675" i="16"/>
  <c r="EW675" i="16"/>
  <c r="FA675" i="16"/>
  <c r="FB675" i="16" a="1"/>
  <c r="EY675" i="16" l="1"/>
  <c r="EX675" i="16"/>
  <c r="EZ675" i="16" s="1"/>
  <c r="FB675" i="16"/>
  <c r="FC675" i="16"/>
  <c r="FD675" i="16"/>
  <c r="BS675" i="16" s="1"/>
  <c r="BT675" i="16" s="1"/>
  <c r="BI676" i="16"/>
  <c r="BJ676" i="16" s="1"/>
  <c r="BL676" i="16"/>
  <c r="CF676" i="16"/>
  <c r="BN676" i="16"/>
  <c r="CG676" i="16"/>
  <c r="CH676" i="16"/>
  <c r="BP676" i="16"/>
  <c r="EU676" i="16"/>
  <c r="EV676" i="16"/>
  <c r="EW676" i="16"/>
  <c r="FA676" i="16"/>
  <c r="FB676" i="16" a="1"/>
  <c r="EX676" i="16" l="1"/>
  <c r="EY676" i="16"/>
  <c r="FB676" i="16"/>
  <c r="FC676" i="16"/>
  <c r="FD676" i="16"/>
  <c r="BS676" i="16" s="1"/>
  <c r="BT676" i="16" s="1"/>
  <c r="BI677" i="16"/>
  <c r="BJ677" i="16" s="1"/>
  <c r="BL677" i="16"/>
  <c r="CF677" i="16"/>
  <c r="BN677" i="16"/>
  <c r="CG677" i="16"/>
  <c r="CH677" i="16"/>
  <c r="BP677" i="16"/>
  <c r="EU677" i="16"/>
  <c r="EV677" i="16"/>
  <c r="EW677" i="16"/>
  <c r="FA677" i="16"/>
  <c r="FB677" i="16" a="1"/>
  <c r="EZ676" i="16" l="1"/>
  <c r="EX677" i="16"/>
  <c r="EY677" i="16"/>
  <c r="FB677" i="16"/>
  <c r="FC677" i="16"/>
  <c r="FD677" i="16"/>
  <c r="BS677" i="16" s="1"/>
  <c r="BT677" i="16" s="1"/>
  <c r="BI678" i="16"/>
  <c r="BJ678" i="16" s="1"/>
  <c r="BL678" i="16"/>
  <c r="CF678" i="16"/>
  <c r="BN678" i="16"/>
  <c r="CG678" i="16"/>
  <c r="CH678" i="16"/>
  <c r="BP678" i="16"/>
  <c r="EU678" i="16"/>
  <c r="EV678" i="16"/>
  <c r="EW678" i="16"/>
  <c r="FA678" i="16"/>
  <c r="FB678" i="16" a="1"/>
  <c r="EZ677" i="16" l="1"/>
  <c r="EY678" i="16"/>
  <c r="EX678" i="16"/>
  <c r="EZ678" i="16" s="1"/>
  <c r="FB678" i="16"/>
  <c r="FC678" i="16"/>
  <c r="FD678" i="16"/>
  <c r="BS678" i="16" s="1"/>
  <c r="BT678" i="16" s="1"/>
  <c r="BI679" i="16"/>
  <c r="BJ679" i="16" s="1"/>
  <c r="BL679" i="16"/>
  <c r="CF679" i="16"/>
  <c r="BN679" i="16"/>
  <c r="CG679" i="16"/>
  <c r="CH679" i="16"/>
  <c r="BP679" i="16"/>
  <c r="EU679" i="16"/>
  <c r="EV679" i="16"/>
  <c r="EW679" i="16"/>
  <c r="FA679" i="16"/>
  <c r="FB679" i="16" a="1"/>
  <c r="EY679" i="16" l="1"/>
  <c r="EX679" i="16"/>
  <c r="EZ679" i="16" s="1"/>
  <c r="FB679" i="16"/>
  <c r="FC679" i="16"/>
  <c r="FD679" i="16"/>
  <c r="BS679" i="16" s="1"/>
  <c r="BT679" i="16" s="1"/>
  <c r="BI680" i="16"/>
  <c r="BJ680" i="16" s="1"/>
  <c r="BL680" i="16"/>
  <c r="CF680" i="16"/>
  <c r="BN680" i="16"/>
  <c r="CG680" i="16"/>
  <c r="CH680" i="16"/>
  <c r="BP680" i="16"/>
  <c r="EU680" i="16"/>
  <c r="EV680" i="16"/>
  <c r="EW680" i="16"/>
  <c r="FA680" i="16"/>
  <c r="FB680" i="16" a="1"/>
  <c r="EY680" i="16" l="1"/>
  <c r="EX680" i="16"/>
  <c r="EZ680" i="16" s="1"/>
  <c r="FB680" i="16"/>
  <c r="FC680" i="16"/>
  <c r="FD680" i="16"/>
  <c r="BS680" i="16" s="1"/>
  <c r="BT680" i="16" s="1"/>
  <c r="BI681" i="16"/>
  <c r="BJ681" i="16" s="1"/>
  <c r="BL681" i="16"/>
  <c r="CF681" i="16"/>
  <c r="BN681" i="16"/>
  <c r="CG681" i="16"/>
  <c r="CH681" i="16"/>
  <c r="BP681" i="16"/>
  <c r="EU681" i="16"/>
  <c r="EV681" i="16"/>
  <c r="EW681" i="16"/>
  <c r="FA681" i="16"/>
  <c r="FB681" i="16" a="1"/>
  <c r="EX681" i="16" l="1"/>
  <c r="EY681" i="16"/>
  <c r="FB681" i="16"/>
  <c r="FC681" i="16"/>
  <c r="FD681" i="16"/>
  <c r="BS681" i="16" s="1"/>
  <c r="BT681" i="16" s="1"/>
  <c r="BI682" i="16"/>
  <c r="BJ682" i="16" s="1"/>
  <c r="BL682" i="16"/>
  <c r="CF682" i="16"/>
  <c r="BN682" i="16"/>
  <c r="CG682" i="16"/>
  <c r="CH682" i="16"/>
  <c r="BP682" i="16"/>
  <c r="EU682" i="16"/>
  <c r="EV682" i="16"/>
  <c r="EW682" i="16"/>
  <c r="FA682" i="16"/>
  <c r="FB682" i="16" a="1"/>
  <c r="EY682" i="16" l="1"/>
  <c r="EZ681" i="16"/>
  <c r="EX682" i="16"/>
  <c r="EZ682" i="16" s="1"/>
  <c r="FB682" i="16"/>
  <c r="FC682" i="16"/>
  <c r="FD682" i="16"/>
  <c r="BS682" i="16" s="1"/>
  <c r="BT682" i="16" s="1"/>
  <c r="BI683" i="16"/>
  <c r="BJ683" i="16" s="1"/>
  <c r="BL683" i="16"/>
  <c r="CF683" i="16"/>
  <c r="BN683" i="16"/>
  <c r="CG683" i="16"/>
  <c r="CH683" i="16"/>
  <c r="BP683" i="16"/>
  <c r="EU683" i="16"/>
  <c r="EV683" i="16"/>
  <c r="EW683" i="16"/>
  <c r="FA683" i="16"/>
  <c r="FB683" i="16" a="1"/>
  <c r="EY683" i="16" l="1"/>
  <c r="EX683" i="16"/>
  <c r="EZ683" i="16" s="1"/>
  <c r="FB683" i="16"/>
  <c r="FC683" i="16"/>
  <c r="FD683" i="16"/>
  <c r="BS683" i="16" s="1"/>
  <c r="BT683" i="16" s="1"/>
  <c r="BI684" i="16"/>
  <c r="BJ684" i="16" s="1"/>
  <c r="BL684" i="16"/>
  <c r="CF684" i="16"/>
  <c r="BN684" i="16"/>
  <c r="CG684" i="16"/>
  <c r="CH684" i="16"/>
  <c r="BP684" i="16"/>
  <c r="EU684" i="16"/>
  <c r="EV684" i="16"/>
  <c r="EW684" i="16"/>
  <c r="FA684" i="16"/>
  <c r="FB684" i="16" a="1"/>
  <c r="EX684" i="16" l="1"/>
  <c r="EZ684" i="16" s="1"/>
  <c r="EY684" i="16"/>
  <c r="FB684" i="16"/>
  <c r="FC684" i="16"/>
  <c r="FD684" i="16"/>
  <c r="BS684" i="16" s="1"/>
  <c r="BT684" i="16" s="1"/>
  <c r="BI685" i="16"/>
  <c r="BJ685" i="16" s="1"/>
  <c r="BL685" i="16"/>
  <c r="CF685" i="16"/>
  <c r="BN685" i="16"/>
  <c r="CG685" i="16"/>
  <c r="CH685" i="16"/>
  <c r="BP685" i="16"/>
  <c r="EU685" i="16"/>
  <c r="EV685" i="16"/>
  <c r="EW685" i="16"/>
  <c r="FA685" i="16"/>
  <c r="FB685" i="16" a="1"/>
  <c r="EX685" i="16" l="1"/>
  <c r="EY685" i="16"/>
  <c r="FB685" i="16"/>
  <c r="FC685" i="16"/>
  <c r="FD685" i="16"/>
  <c r="BS685" i="16" s="1"/>
  <c r="BT685" i="16" s="1"/>
  <c r="BI686" i="16"/>
  <c r="BJ686" i="16" s="1"/>
  <c r="BL686" i="16"/>
  <c r="CF686" i="16"/>
  <c r="BN686" i="16"/>
  <c r="CG686" i="16"/>
  <c r="CH686" i="16"/>
  <c r="EU686" i="16"/>
  <c r="EV686" i="16"/>
  <c r="EW686" i="16"/>
  <c r="FA686" i="16"/>
  <c r="FB686" i="16" a="1"/>
  <c r="EZ685" i="16" l="1"/>
  <c r="EX686" i="16"/>
  <c r="EY686" i="16"/>
  <c r="BP686" i="16"/>
  <c r="FB686" i="16"/>
  <c r="FC686" i="16"/>
  <c r="FD686" i="16"/>
  <c r="BS686" i="16" s="1"/>
  <c r="BT686" i="16" s="1"/>
  <c r="BI687" i="16"/>
  <c r="BJ687" i="16" s="1"/>
  <c r="BL687" i="16"/>
  <c r="CF687" i="16"/>
  <c r="BN687" i="16"/>
  <c r="CG687" i="16"/>
  <c r="CH687" i="16"/>
  <c r="BP687" i="16"/>
  <c r="EU687" i="16"/>
  <c r="EV687" i="16"/>
  <c r="EW687" i="16"/>
  <c r="FA687" i="16"/>
  <c r="FB687" i="16" a="1"/>
  <c r="EY687" i="16" l="1"/>
  <c r="EZ686" i="16"/>
  <c r="EX687" i="16"/>
  <c r="EZ687" i="16" s="1"/>
  <c r="FB687" i="16"/>
  <c r="FC687" i="16"/>
  <c r="FD687" i="16"/>
  <c r="BS687" i="16" s="1"/>
  <c r="BT687" i="16" s="1"/>
  <c r="BI688" i="16"/>
  <c r="BJ688" i="16" s="1"/>
  <c r="BL688" i="16"/>
  <c r="CF688" i="16"/>
  <c r="BN688" i="16"/>
  <c r="CG688" i="16"/>
  <c r="CH688" i="16"/>
  <c r="BP688" i="16"/>
  <c r="EU688" i="16"/>
  <c r="EV688" i="16"/>
  <c r="EW688" i="16"/>
  <c r="FA688" i="16"/>
  <c r="FB688" i="16" a="1"/>
  <c r="EX688" i="16" l="1"/>
  <c r="EY688" i="16"/>
  <c r="FB688" i="16"/>
  <c r="FC688" i="16"/>
  <c r="FD688" i="16"/>
  <c r="BS688" i="16" s="1"/>
  <c r="BT688" i="16" s="1"/>
  <c r="BI689" i="16"/>
  <c r="BJ689" i="16" s="1"/>
  <c r="BL689" i="16"/>
  <c r="CF689" i="16"/>
  <c r="BN689" i="16"/>
  <c r="CG689" i="16"/>
  <c r="CH689" i="16"/>
  <c r="BP689" i="16"/>
  <c r="EU689" i="16"/>
  <c r="EV689" i="16"/>
  <c r="EW689" i="16"/>
  <c r="FA689" i="16"/>
  <c r="FB689" i="16" a="1"/>
  <c r="EZ688" i="16" l="1"/>
  <c r="EY689" i="16"/>
  <c r="EX689" i="16"/>
  <c r="EZ689" i="16" s="1"/>
  <c r="FB689" i="16"/>
  <c r="FC689" i="16"/>
  <c r="FD689" i="16"/>
  <c r="BS689" i="16" s="1"/>
  <c r="BT689" i="16" s="1"/>
  <c r="BI690" i="16"/>
  <c r="BJ690" i="16" s="1"/>
  <c r="BL690" i="16"/>
  <c r="CF690" i="16"/>
  <c r="BN690" i="16"/>
  <c r="CG690" i="16"/>
  <c r="CH690" i="16"/>
  <c r="BP690" i="16"/>
  <c r="EU690" i="16"/>
  <c r="EV690" i="16"/>
  <c r="EW690" i="16"/>
  <c r="FA690" i="16"/>
  <c r="FB690" i="16" a="1"/>
  <c r="EY690" i="16" l="1"/>
  <c r="EX690" i="16"/>
  <c r="EZ690" i="16" s="1"/>
  <c r="FB690" i="16"/>
  <c r="FC690" i="16"/>
  <c r="FD690" i="16"/>
  <c r="BS690" i="16" s="1"/>
  <c r="BT690" i="16" s="1"/>
  <c r="BI691" i="16"/>
  <c r="BJ691" i="16" s="1"/>
  <c r="BL691" i="16"/>
  <c r="CF691" i="16"/>
  <c r="BN691" i="16"/>
  <c r="CG691" i="16"/>
  <c r="CH691" i="16"/>
  <c r="BP691" i="16"/>
  <c r="EU691" i="16"/>
  <c r="EV691" i="16"/>
  <c r="EW691" i="16"/>
  <c r="FA691" i="16"/>
  <c r="FB691" i="16" a="1"/>
  <c r="EY691" i="16" l="1"/>
  <c r="EX691" i="16"/>
  <c r="EZ691" i="16" s="1"/>
  <c r="FB691" i="16"/>
  <c r="FC691" i="16"/>
  <c r="FD691" i="16"/>
  <c r="BS691" i="16" s="1"/>
  <c r="BT691" i="16" s="1"/>
  <c r="BI692" i="16"/>
  <c r="BJ692" i="16" s="1"/>
  <c r="BL692" i="16"/>
  <c r="CF692" i="16"/>
  <c r="BN692" i="16"/>
  <c r="CG692" i="16"/>
  <c r="CH692" i="16"/>
  <c r="BP692" i="16"/>
  <c r="EU692" i="16"/>
  <c r="EV692" i="16"/>
  <c r="EW692" i="16"/>
  <c r="FA692" i="16"/>
  <c r="FB692" i="16" a="1"/>
  <c r="EX692" i="16" l="1"/>
  <c r="EY692" i="16"/>
  <c r="FB692" i="16"/>
  <c r="FC692" i="16"/>
  <c r="FD692" i="16"/>
  <c r="BS692" i="16" s="1"/>
  <c r="BT692" i="16" s="1"/>
  <c r="BI693" i="16"/>
  <c r="BJ693" i="16" s="1"/>
  <c r="BL693" i="16"/>
  <c r="CF693" i="16"/>
  <c r="BN693" i="16"/>
  <c r="CG693" i="16"/>
  <c r="CH693" i="16"/>
  <c r="BP693" i="16"/>
  <c r="EU693" i="16"/>
  <c r="EV693" i="16"/>
  <c r="EW693" i="16"/>
  <c r="FA693" i="16"/>
  <c r="FB693" i="16" a="1"/>
  <c r="EX693" i="16" l="1"/>
  <c r="EZ692" i="16"/>
  <c r="EY693" i="16"/>
  <c r="FB693" i="16"/>
  <c r="FC693" i="16"/>
  <c r="FD693" i="16"/>
  <c r="BS693" i="16" s="1"/>
  <c r="BT693" i="16" s="1"/>
  <c r="BI694" i="16"/>
  <c r="BJ694" i="16" s="1"/>
  <c r="BL694" i="16"/>
  <c r="CF694" i="16"/>
  <c r="BN694" i="16"/>
  <c r="CG694" i="16"/>
  <c r="CH694" i="16"/>
  <c r="BP694" i="16"/>
  <c r="EU694" i="16"/>
  <c r="EV694" i="16"/>
  <c r="EW694" i="16"/>
  <c r="FA694" i="16"/>
  <c r="FB694" i="16" a="1"/>
  <c r="EZ693" i="16" l="1"/>
  <c r="EX694" i="16"/>
  <c r="EY694" i="16"/>
  <c r="FB694" i="16"/>
  <c r="FC694" i="16"/>
  <c r="FD694" i="16"/>
  <c r="BS694" i="16" s="1"/>
  <c r="BT694" i="16" s="1"/>
  <c r="BI695" i="16"/>
  <c r="BJ695" i="16" s="1"/>
  <c r="BL695" i="16"/>
  <c r="CF695" i="16"/>
  <c r="BN695" i="16"/>
  <c r="CG695" i="16"/>
  <c r="CH695" i="16"/>
  <c r="BP695" i="16"/>
  <c r="EU695" i="16"/>
  <c r="EV695" i="16"/>
  <c r="EW695" i="16"/>
  <c r="FA695" i="16"/>
  <c r="FB695" i="16" a="1"/>
  <c r="EZ694" i="16" l="1"/>
  <c r="EY695" i="16"/>
  <c r="EX695" i="16"/>
  <c r="EZ695" i="16" s="1"/>
  <c r="FB695" i="16"/>
  <c r="FC695" i="16"/>
  <c r="FD695" i="16"/>
  <c r="BS695" i="16" s="1"/>
  <c r="BT695" i="16" s="1"/>
  <c r="BI696" i="16"/>
  <c r="BJ696" i="16" s="1"/>
  <c r="BL696" i="16"/>
  <c r="CF696" i="16"/>
  <c r="BN696" i="16"/>
  <c r="CG696" i="16"/>
  <c r="CH696" i="16"/>
  <c r="BP696" i="16"/>
  <c r="EU696" i="16"/>
  <c r="EV696" i="16"/>
  <c r="EW696" i="16"/>
  <c r="FA696" i="16"/>
  <c r="FB696" i="16" a="1"/>
  <c r="EX696" i="16" l="1"/>
  <c r="EY696" i="16"/>
  <c r="FB696" i="16"/>
  <c r="FC696" i="16"/>
  <c r="FD696" i="16"/>
  <c r="BS696" i="16" s="1"/>
  <c r="BT696" i="16" s="1"/>
  <c r="BI697" i="16"/>
  <c r="BJ697" i="16" s="1"/>
  <c r="BL697" i="16"/>
  <c r="CF697" i="16"/>
  <c r="BN697" i="16"/>
  <c r="CG697" i="16"/>
  <c r="CH697" i="16"/>
  <c r="BP697" i="16"/>
  <c r="EU697" i="16"/>
  <c r="EV697" i="16"/>
  <c r="EW697" i="16"/>
  <c r="FA697" i="16"/>
  <c r="FB697" i="16" a="1"/>
  <c r="EZ696" i="16" l="1"/>
  <c r="EY697" i="16"/>
  <c r="EX697" i="16"/>
  <c r="EZ697" i="16" s="1"/>
  <c r="FB697" i="16"/>
  <c r="FC697" i="16"/>
  <c r="FD697" i="16"/>
  <c r="BS697" i="16" s="1"/>
  <c r="BT697" i="16" s="1"/>
  <c r="BI698" i="16"/>
  <c r="BJ698" i="16" s="1"/>
  <c r="BL698" i="16"/>
  <c r="CF698" i="16"/>
  <c r="BN698" i="16"/>
  <c r="CG698" i="16"/>
  <c r="CH698" i="16"/>
  <c r="BP698" i="16"/>
  <c r="EU698" i="16"/>
  <c r="EV698" i="16"/>
  <c r="EW698" i="16"/>
  <c r="FA698" i="16"/>
  <c r="FB698" i="16" a="1"/>
  <c r="EX698" i="16" l="1"/>
  <c r="EY698" i="16"/>
  <c r="FB698" i="16"/>
  <c r="FC698" i="16"/>
  <c r="FD698" i="16"/>
  <c r="BS698" i="16" s="1"/>
  <c r="BT698" i="16" s="1"/>
  <c r="BI699" i="16"/>
  <c r="BJ699" i="16" s="1"/>
  <c r="BL699" i="16"/>
  <c r="CF699" i="16"/>
  <c r="BN699" i="16"/>
  <c r="CG699" i="16"/>
  <c r="CH699" i="16"/>
  <c r="BP699" i="16"/>
  <c r="EU699" i="16"/>
  <c r="EV699" i="16"/>
  <c r="EW699" i="16"/>
  <c r="FA699" i="16"/>
  <c r="FB699" i="16" a="1"/>
  <c r="EX699" i="16" l="1"/>
  <c r="EZ699" i="16" s="1"/>
  <c r="EZ698" i="16"/>
  <c r="EY699" i="16"/>
  <c r="FB699" i="16"/>
  <c r="FC699" i="16"/>
  <c r="FD699" i="16"/>
  <c r="BS699" i="16" s="1"/>
  <c r="BT699" i="16" s="1"/>
  <c r="BI700" i="16"/>
  <c r="BJ700" i="16" s="1"/>
  <c r="BL700" i="16"/>
  <c r="CF700" i="16"/>
  <c r="BN700" i="16"/>
  <c r="CG700" i="16"/>
  <c r="CH700" i="16"/>
  <c r="BP700" i="16"/>
  <c r="EU700" i="16"/>
  <c r="EV700" i="16"/>
  <c r="EW700" i="16"/>
  <c r="FA700" i="16"/>
  <c r="FB700" i="16" a="1"/>
  <c r="EX700" i="16" l="1"/>
  <c r="EY700" i="16"/>
  <c r="FB700" i="16"/>
  <c r="FC700" i="16"/>
  <c r="FD700" i="16"/>
  <c r="BS700" i="16" s="1"/>
  <c r="BT700" i="16" s="1"/>
  <c r="BI701" i="16"/>
  <c r="BJ701" i="16" s="1"/>
  <c r="BL701" i="16"/>
  <c r="CF701" i="16"/>
  <c r="BN701" i="16"/>
  <c r="CG701" i="16"/>
  <c r="CH701" i="16"/>
  <c r="BP701" i="16"/>
  <c r="EU701" i="16"/>
  <c r="EV701" i="16"/>
  <c r="EW701" i="16"/>
  <c r="FA701" i="16"/>
  <c r="FB701" i="16" a="1"/>
  <c r="EZ700" i="16" l="1"/>
  <c r="EX701" i="16"/>
  <c r="EZ701" i="16" s="1"/>
  <c r="EY701" i="16"/>
  <c r="FB701" i="16"/>
  <c r="FC701" i="16"/>
  <c r="FD701" i="16"/>
  <c r="BS701" i="16" s="1"/>
  <c r="BT701" i="16" s="1"/>
  <c r="BI702" i="16"/>
  <c r="BJ702" i="16" s="1"/>
  <c r="BL702" i="16"/>
  <c r="CF702" i="16"/>
  <c r="BN702" i="16"/>
  <c r="CG702" i="16"/>
  <c r="CH702" i="16"/>
  <c r="BP702" i="16"/>
  <c r="EU702" i="16"/>
  <c r="EV702" i="16"/>
  <c r="EW702" i="16"/>
  <c r="FA702" i="16"/>
  <c r="FB702" i="16" a="1"/>
  <c r="EX702" i="16" l="1"/>
  <c r="EY702" i="16"/>
  <c r="FB702" i="16"/>
  <c r="FC702" i="16"/>
  <c r="FD702" i="16"/>
  <c r="BS702" i="16" s="1"/>
  <c r="BT702" i="16" s="1"/>
  <c r="BI703" i="16"/>
  <c r="BJ703" i="16" s="1"/>
  <c r="BL703" i="16"/>
  <c r="CF703" i="16"/>
  <c r="BN703" i="16"/>
  <c r="CG703" i="16"/>
  <c r="CH703" i="16"/>
  <c r="EU703" i="16"/>
  <c r="EV703" i="16"/>
  <c r="EW703" i="16"/>
  <c r="FA703" i="16"/>
  <c r="FB703" i="16" a="1"/>
  <c r="EZ702" i="16" l="1"/>
  <c r="EY703" i="16"/>
  <c r="EX703" i="16"/>
  <c r="EZ703" i="16" s="1"/>
  <c r="BP703" i="16"/>
  <c r="FB703" i="16"/>
  <c r="FC703" i="16"/>
  <c r="FD703" i="16"/>
  <c r="BS703" i="16" s="1"/>
  <c r="BT703" i="16" s="1"/>
  <c r="BI704" i="16"/>
  <c r="BJ704" i="16" s="1"/>
  <c r="BL704" i="16"/>
  <c r="CF704" i="16"/>
  <c r="BN704" i="16"/>
  <c r="CG704" i="16"/>
  <c r="CH704" i="16"/>
  <c r="BP704" i="16"/>
  <c r="EU704" i="16"/>
  <c r="EV704" i="16"/>
  <c r="EW704" i="16"/>
  <c r="FA704" i="16"/>
  <c r="FB704" i="16" a="1"/>
  <c r="EX704" i="16" l="1"/>
  <c r="EY704" i="16"/>
  <c r="FB704" i="16"/>
  <c r="FC704" i="16"/>
  <c r="FD704" i="16"/>
  <c r="BS704" i="16" s="1"/>
  <c r="BT704" i="16" s="1"/>
  <c r="BI705" i="16"/>
  <c r="BJ705" i="16" s="1"/>
  <c r="BL705" i="16"/>
  <c r="CF705" i="16"/>
  <c r="BN705" i="16"/>
  <c r="CG705" i="16"/>
  <c r="CH705" i="16"/>
  <c r="BP705" i="16"/>
  <c r="EU705" i="16"/>
  <c r="EV705" i="16"/>
  <c r="EW705" i="16"/>
  <c r="FA705" i="16"/>
  <c r="FB705" i="16" a="1"/>
  <c r="EX705" i="16" l="1"/>
  <c r="EZ704" i="16"/>
  <c r="EY705" i="16"/>
  <c r="FB705" i="16"/>
  <c r="FC705" i="16"/>
  <c r="FD705" i="16"/>
  <c r="BS705" i="16" s="1"/>
  <c r="BT705" i="16" s="1"/>
  <c r="BI706" i="16"/>
  <c r="BJ706" i="16" s="1"/>
  <c r="BL706" i="16"/>
  <c r="CF706" i="16"/>
  <c r="BN706" i="16"/>
  <c r="CG706" i="16"/>
  <c r="CH706" i="16"/>
  <c r="BP706" i="16"/>
  <c r="EU706" i="16"/>
  <c r="EV706" i="16"/>
  <c r="EW706" i="16"/>
  <c r="FA706" i="16"/>
  <c r="FB706" i="16" a="1"/>
  <c r="EZ705" i="16" l="1"/>
  <c r="EX706" i="16"/>
  <c r="EY706" i="16"/>
  <c r="FB706" i="16"/>
  <c r="FC706" i="16"/>
  <c r="FD706" i="16"/>
  <c r="BS706" i="16" s="1"/>
  <c r="BT706" i="16" s="1"/>
  <c r="BI707" i="16"/>
  <c r="BJ707" i="16" s="1"/>
  <c r="BL707" i="16"/>
  <c r="CF707" i="16"/>
  <c r="BN707" i="16"/>
  <c r="CG707" i="16"/>
  <c r="CH707" i="16"/>
  <c r="BP707" i="16"/>
  <c r="EU707" i="16"/>
  <c r="EV707" i="16"/>
  <c r="EW707" i="16"/>
  <c r="FA707" i="16"/>
  <c r="FB707" i="16" a="1"/>
  <c r="EX707" i="16" l="1"/>
  <c r="EZ707" i="16" s="1"/>
  <c r="EZ706" i="16"/>
  <c r="EY707" i="16"/>
  <c r="FB707" i="16"/>
  <c r="FC707" i="16"/>
  <c r="FD707" i="16"/>
  <c r="BS707" i="16" s="1"/>
  <c r="BT707" i="16" s="1"/>
  <c r="BI708" i="16"/>
  <c r="BJ708" i="16" s="1"/>
  <c r="BL708" i="16"/>
  <c r="CF708" i="16"/>
  <c r="BN708" i="16"/>
  <c r="CG708" i="16"/>
  <c r="CH708" i="16"/>
  <c r="BP708" i="16"/>
  <c r="EU708" i="16"/>
  <c r="EV708" i="16"/>
  <c r="EW708" i="16"/>
  <c r="FA708" i="16"/>
  <c r="FB708" i="16" a="1"/>
  <c r="EX708" i="16" l="1"/>
  <c r="EY708" i="16"/>
  <c r="FB708" i="16"/>
  <c r="FC708" i="16"/>
  <c r="FD708" i="16"/>
  <c r="BS708" i="16" s="1"/>
  <c r="BT708" i="16" s="1"/>
  <c r="BI709" i="16"/>
  <c r="BJ709" i="16" s="1"/>
  <c r="BL709" i="16"/>
  <c r="CF709" i="16"/>
  <c r="BN709" i="16"/>
  <c r="CG709" i="16"/>
  <c r="CH709" i="16"/>
  <c r="BP709" i="16"/>
  <c r="EU709" i="16"/>
  <c r="EV709" i="16"/>
  <c r="EW709" i="16"/>
  <c r="FA709" i="16"/>
  <c r="FB709" i="16" a="1"/>
  <c r="EZ708" i="16" l="1"/>
  <c r="EX709" i="16"/>
  <c r="EY709" i="16"/>
  <c r="FB709" i="16"/>
  <c r="FC709" i="16"/>
  <c r="FD709" i="16"/>
  <c r="BS709" i="16" s="1"/>
  <c r="BT709" i="16" s="1"/>
  <c r="BI710" i="16"/>
  <c r="BJ710" i="16" s="1"/>
  <c r="BL710" i="16"/>
  <c r="CF710" i="16"/>
  <c r="BN710" i="16"/>
  <c r="CG710" i="16"/>
  <c r="CH710" i="16"/>
  <c r="EU710" i="16"/>
  <c r="EV710" i="16"/>
  <c r="EW710" i="16"/>
  <c r="FA710" i="16"/>
  <c r="FB710" i="16" a="1"/>
  <c r="EY710" i="16" l="1"/>
  <c r="EZ709" i="16"/>
  <c r="EX710" i="16"/>
  <c r="EZ710" i="16" s="1"/>
  <c r="BP710" i="16"/>
  <c r="FB710" i="16"/>
  <c r="FC710" i="16"/>
  <c r="FD710" i="16"/>
  <c r="BS710" i="16" s="1"/>
  <c r="BT710" i="16" s="1"/>
  <c r="BI711" i="16"/>
  <c r="BJ711" i="16" s="1"/>
  <c r="BL711" i="16"/>
  <c r="CF711" i="16"/>
  <c r="BN711" i="16"/>
  <c r="CG711" i="16"/>
  <c r="CH711" i="16"/>
  <c r="BP711" i="16"/>
  <c r="EU711" i="16"/>
  <c r="EV711" i="16"/>
  <c r="EW711" i="16"/>
  <c r="FA711" i="16"/>
  <c r="FB711" i="16" a="1"/>
  <c r="EX711" i="16" l="1"/>
  <c r="EY711" i="16"/>
  <c r="FB711" i="16"/>
  <c r="FC711" i="16"/>
  <c r="FD711" i="16"/>
  <c r="BS711" i="16" s="1"/>
  <c r="BT711" i="16" s="1"/>
  <c r="BI712" i="16"/>
  <c r="BJ712" i="16" s="1"/>
  <c r="BL712" i="16"/>
  <c r="CF712" i="16"/>
  <c r="BN712" i="16"/>
  <c r="CG712" i="16"/>
  <c r="CH712" i="16"/>
  <c r="EU712" i="16"/>
  <c r="EV712" i="16"/>
  <c r="EW712" i="16"/>
  <c r="FA712" i="16"/>
  <c r="FB712" i="16" a="1"/>
  <c r="EX712" i="16" l="1"/>
  <c r="EZ711" i="16"/>
  <c r="EY712" i="16"/>
  <c r="BP712" i="16"/>
  <c r="FB712" i="16"/>
  <c r="FC712" i="16"/>
  <c r="FD712" i="16"/>
  <c r="BS712" i="16" s="1"/>
  <c r="BT712" i="16" s="1"/>
  <c r="BI713" i="16"/>
  <c r="BJ713" i="16" s="1"/>
  <c r="BL713" i="16"/>
  <c r="CF713" i="16"/>
  <c r="BN713" i="16"/>
  <c r="CG713" i="16"/>
  <c r="CH713" i="16"/>
  <c r="EU713" i="16"/>
  <c r="EV713" i="16"/>
  <c r="EW713" i="16"/>
  <c r="FA713" i="16"/>
  <c r="FB713" i="16" a="1"/>
  <c r="EZ712" i="16" l="1"/>
  <c r="EY713" i="16"/>
  <c r="EX713" i="16"/>
  <c r="EZ713" i="16" s="1"/>
  <c r="BP713" i="16"/>
  <c r="FB713" i="16"/>
  <c r="FC713" i="16"/>
  <c r="FD713" i="16"/>
  <c r="BS713" i="16" s="1"/>
  <c r="BT713" i="16" s="1"/>
  <c r="BI714" i="16"/>
  <c r="BJ714" i="16" s="1"/>
  <c r="BL714" i="16"/>
  <c r="CF714" i="16"/>
  <c r="BN714" i="16"/>
  <c r="CG714" i="16"/>
  <c r="CH714" i="16"/>
  <c r="BP714" i="16"/>
  <c r="EU714" i="16"/>
  <c r="EV714" i="16"/>
  <c r="EW714" i="16"/>
  <c r="FA714" i="16"/>
  <c r="FB714" i="16" a="1"/>
  <c r="EY714" i="16" l="1"/>
  <c r="EX714" i="16"/>
  <c r="EZ714" i="16" s="1"/>
  <c r="FB714" i="16"/>
  <c r="FC714" i="16"/>
  <c r="FD714" i="16"/>
  <c r="BS714" i="16" s="1"/>
  <c r="BT714" i="16" s="1"/>
  <c r="BI715" i="16"/>
  <c r="BJ715" i="16" s="1"/>
  <c r="BL715" i="16"/>
  <c r="CF715" i="16"/>
  <c r="BN715" i="16"/>
  <c r="CG715" i="16"/>
  <c r="CH715" i="16"/>
  <c r="EU715" i="16"/>
  <c r="EV715" i="16"/>
  <c r="EW715" i="16"/>
  <c r="FA715" i="16"/>
  <c r="FB715" i="16" a="1"/>
  <c r="EX715" i="16" l="1"/>
  <c r="EY715" i="16"/>
  <c r="BP715" i="16"/>
  <c r="FB715" i="16"/>
  <c r="FC715" i="16"/>
  <c r="FD715" i="16"/>
  <c r="BS715" i="16" s="1"/>
  <c r="BT715" i="16" s="1"/>
  <c r="BI716" i="16"/>
  <c r="BJ716" i="16" s="1"/>
  <c r="BL716" i="16"/>
  <c r="CF716" i="16"/>
  <c r="BN716" i="16"/>
  <c r="CG716" i="16"/>
  <c r="CH716" i="16"/>
  <c r="BP716" i="16"/>
  <c r="EU716" i="16"/>
  <c r="EV716" i="16"/>
  <c r="EW716" i="16"/>
  <c r="FA716" i="16"/>
  <c r="FB716" i="16" a="1"/>
  <c r="EZ715" i="16" l="1"/>
  <c r="EY716" i="16"/>
  <c r="EX716" i="16"/>
  <c r="EZ716" i="16" s="1"/>
  <c r="FB716" i="16"/>
  <c r="FC716" i="16"/>
  <c r="FD716" i="16"/>
  <c r="BS716" i="16" s="1"/>
  <c r="BT716" i="16" s="1"/>
  <c r="BI717" i="16"/>
  <c r="BJ717" i="16" s="1"/>
  <c r="BL717" i="16"/>
  <c r="CF717" i="16"/>
  <c r="BN717" i="16"/>
  <c r="CG717" i="16"/>
  <c r="CH717" i="16"/>
  <c r="BP717" i="16"/>
  <c r="EU717" i="16"/>
  <c r="EV717" i="16"/>
  <c r="EW717" i="16"/>
  <c r="FA717" i="16"/>
  <c r="FB717" i="16" a="1"/>
  <c r="EX717" i="16" l="1"/>
  <c r="EZ717" i="16" s="1"/>
  <c r="EY717" i="16"/>
  <c r="FB717" i="16"/>
  <c r="FC717" i="16"/>
  <c r="FD717" i="16"/>
  <c r="BS717" i="16" s="1"/>
  <c r="BT717" i="16" s="1"/>
  <c r="BI718" i="16"/>
  <c r="BJ718" i="16" s="1"/>
  <c r="BL718" i="16"/>
  <c r="CF718" i="16"/>
  <c r="BN718" i="16"/>
  <c r="CG718" i="16"/>
  <c r="CH718" i="16"/>
  <c r="BP718" i="16"/>
  <c r="EU718" i="16"/>
  <c r="EV718" i="16"/>
  <c r="EW718" i="16"/>
  <c r="FA718" i="16"/>
  <c r="FB718" i="16" a="1"/>
  <c r="EX718" i="16" l="1"/>
  <c r="EY718" i="16"/>
  <c r="FB718" i="16"/>
  <c r="FC718" i="16"/>
  <c r="FD718" i="16"/>
  <c r="BS718" i="16" s="1"/>
  <c r="BT718" i="16" s="1"/>
  <c r="BI719" i="16"/>
  <c r="BJ719" i="16" s="1"/>
  <c r="BL719" i="16"/>
  <c r="CF719" i="16"/>
  <c r="BN719" i="16"/>
  <c r="CG719" i="16"/>
  <c r="CH719" i="16"/>
  <c r="BP719" i="16"/>
  <c r="EU719" i="16"/>
  <c r="EV719" i="16"/>
  <c r="EW719" i="16"/>
  <c r="FA719" i="16"/>
  <c r="FB719" i="16" a="1"/>
  <c r="EZ718" i="16" l="1"/>
  <c r="EX719" i="16"/>
  <c r="EY719" i="16"/>
  <c r="FB719" i="16"/>
  <c r="FC719" i="16"/>
  <c r="FD719" i="16"/>
  <c r="BS719" i="16" s="1"/>
  <c r="BT719" i="16" s="1"/>
  <c r="BI720" i="16"/>
  <c r="BJ720" i="16" s="1"/>
  <c r="BL720" i="16"/>
  <c r="CF720" i="16"/>
  <c r="BN720" i="16"/>
  <c r="CG720" i="16"/>
  <c r="CH720" i="16"/>
  <c r="EU720" i="16"/>
  <c r="EV720" i="16"/>
  <c r="EW720" i="16"/>
  <c r="FA720" i="16"/>
  <c r="FB720" i="16" a="1"/>
  <c r="EX720" i="16" l="1"/>
  <c r="EZ719" i="16"/>
  <c r="BP720" i="16"/>
  <c r="EY720" i="16"/>
  <c r="FB720" i="16"/>
  <c r="FC720" i="16"/>
  <c r="FD720" i="16"/>
  <c r="BS720" i="16" s="1"/>
  <c r="BT720" i="16" s="1"/>
  <c r="BI721" i="16"/>
  <c r="BJ721" i="16" s="1"/>
  <c r="BL721" i="16"/>
  <c r="CF721" i="16"/>
  <c r="BN721" i="16"/>
  <c r="CG721" i="16"/>
  <c r="CH721" i="16"/>
  <c r="EU721" i="16"/>
  <c r="EV721" i="16"/>
  <c r="EW721" i="16"/>
  <c r="FA721" i="16"/>
  <c r="FB721" i="16" a="1"/>
  <c r="EZ720" i="16" l="1"/>
  <c r="EY721" i="16"/>
  <c r="EX721" i="16"/>
  <c r="EZ721" i="16" s="1"/>
  <c r="BP721" i="16"/>
  <c r="FB721" i="16"/>
  <c r="FC721" i="16"/>
  <c r="FD721" i="16"/>
  <c r="BS721" i="16" s="1"/>
  <c r="BT721" i="16" s="1"/>
  <c r="BI722" i="16"/>
  <c r="BJ722" i="16" s="1"/>
  <c r="BL722" i="16"/>
  <c r="CF722" i="16"/>
  <c r="BN722" i="16"/>
  <c r="CG722" i="16"/>
  <c r="CH722" i="16"/>
  <c r="BP722" i="16"/>
  <c r="EU722" i="16"/>
  <c r="EV722" i="16"/>
  <c r="EW722" i="16"/>
  <c r="FA722" i="16"/>
  <c r="FB722" i="16" a="1"/>
  <c r="EY722" i="16" l="1"/>
  <c r="EX722" i="16"/>
  <c r="EZ722" i="16" s="1"/>
  <c r="FB722" i="16"/>
  <c r="FC722" i="16"/>
  <c r="FD722" i="16"/>
  <c r="BS722" i="16" s="1"/>
  <c r="BT722" i="16" s="1"/>
  <c r="BI723" i="16"/>
  <c r="BJ723" i="16" s="1"/>
  <c r="BL723" i="16"/>
  <c r="CF723" i="16"/>
  <c r="BN723" i="16"/>
  <c r="CG723" i="16"/>
  <c r="CH723" i="16"/>
  <c r="EU723" i="16"/>
  <c r="EV723" i="16"/>
  <c r="EW723" i="16"/>
  <c r="FA723" i="16"/>
  <c r="FB723" i="16" a="1"/>
  <c r="EY723" i="16" l="1"/>
  <c r="EX723" i="16"/>
  <c r="EZ723" i="16" s="1"/>
  <c r="BP723" i="16"/>
  <c r="FB723" i="16"/>
  <c r="FC723" i="16"/>
  <c r="FD723" i="16"/>
  <c r="BS723" i="16" s="1"/>
  <c r="BT723" i="16" s="1"/>
  <c r="BI724" i="16"/>
  <c r="BJ724" i="16" s="1"/>
  <c r="BL724" i="16"/>
  <c r="CF724" i="16"/>
  <c r="BN724" i="16"/>
  <c r="CG724" i="16"/>
  <c r="CH724" i="16"/>
  <c r="BP724" i="16"/>
  <c r="EU724" i="16"/>
  <c r="EV724" i="16"/>
  <c r="EW724" i="16"/>
  <c r="FA724" i="16"/>
  <c r="FB724" i="16" a="1"/>
  <c r="EX724" i="16" l="1"/>
  <c r="EY724" i="16"/>
  <c r="FB724" i="16"/>
  <c r="FC724" i="16"/>
  <c r="FD724" i="16"/>
  <c r="BS724" i="16" s="1"/>
  <c r="BT724" i="16" s="1"/>
  <c r="BI725" i="16"/>
  <c r="BJ725" i="16" s="1"/>
  <c r="BL725" i="16"/>
  <c r="CF725" i="16"/>
  <c r="BN725" i="16"/>
  <c r="CG725" i="16"/>
  <c r="CH725" i="16"/>
  <c r="BP725" i="16"/>
  <c r="EU725" i="16"/>
  <c r="EV725" i="16"/>
  <c r="EW725" i="16"/>
  <c r="FA725" i="16"/>
  <c r="FB725" i="16" a="1"/>
  <c r="EZ724" i="16" l="1"/>
  <c r="EX725" i="16"/>
  <c r="EY725" i="16"/>
  <c r="FB725" i="16"/>
  <c r="FC725" i="16"/>
  <c r="FD725" i="16"/>
  <c r="BS725" i="16" s="1"/>
  <c r="BT725" i="16" s="1"/>
  <c r="BI726" i="16"/>
  <c r="BJ726" i="16" s="1"/>
  <c r="BL726" i="16"/>
  <c r="CF726" i="16"/>
  <c r="BN726" i="16"/>
  <c r="CG726" i="16"/>
  <c r="CH726" i="16"/>
  <c r="BP726" i="16"/>
  <c r="EU726" i="16"/>
  <c r="EV726" i="16"/>
  <c r="EW726" i="16"/>
  <c r="FA726" i="16"/>
  <c r="FB726" i="16" a="1"/>
  <c r="EZ725" i="16" l="1"/>
  <c r="EX726" i="16"/>
  <c r="EZ726" i="16" s="1"/>
  <c r="EY726" i="16"/>
  <c r="FB726" i="16"/>
  <c r="FC726" i="16"/>
  <c r="FD726" i="16"/>
  <c r="BS726" i="16" s="1"/>
  <c r="BT726" i="16" s="1"/>
  <c r="BI727" i="16"/>
  <c r="BJ727" i="16" s="1"/>
  <c r="BL727" i="16"/>
  <c r="CF727" i="16"/>
  <c r="BN727" i="16"/>
  <c r="CG727" i="16"/>
  <c r="CH727" i="16"/>
  <c r="BP727" i="16"/>
  <c r="EU727" i="16"/>
  <c r="EV727" i="16"/>
  <c r="EW727" i="16"/>
  <c r="FA727" i="16"/>
  <c r="FB727" i="16" a="1"/>
  <c r="EX727" i="16" l="1"/>
  <c r="EZ727" i="16" s="1"/>
  <c r="EY727" i="16"/>
  <c r="FB727" i="16"/>
  <c r="FC727" i="16"/>
  <c r="FD727" i="16"/>
  <c r="BS727" i="16" s="1"/>
  <c r="BT727" i="16" s="1"/>
  <c r="BI728" i="16"/>
  <c r="BJ728" i="16" s="1"/>
  <c r="BL728" i="16"/>
  <c r="CF728" i="16"/>
  <c r="BN728" i="16"/>
  <c r="CG728" i="16"/>
  <c r="CH728" i="16"/>
  <c r="BP728" i="16"/>
  <c r="EU728" i="16"/>
  <c r="EV728" i="16"/>
  <c r="EW728" i="16"/>
  <c r="FA728" i="16"/>
  <c r="FB728" i="16" a="1"/>
  <c r="EY728" i="16" l="1"/>
  <c r="EX728" i="16"/>
  <c r="EZ728" i="16" s="1"/>
  <c r="FB728" i="16"/>
  <c r="FC728" i="16"/>
  <c r="FD728" i="16"/>
  <c r="BS728" i="16" s="1"/>
  <c r="BT728" i="16" s="1"/>
  <c r="BI729" i="16"/>
  <c r="BJ729" i="16" s="1"/>
  <c r="BL729" i="16"/>
  <c r="CF729" i="16"/>
  <c r="BN729" i="16"/>
  <c r="CG729" i="16"/>
  <c r="CH729" i="16"/>
  <c r="EU729" i="16"/>
  <c r="EV729" i="16"/>
  <c r="EW729" i="16"/>
  <c r="FA729" i="16"/>
  <c r="FB729" i="16" a="1"/>
  <c r="BP729" i="16" l="1"/>
  <c r="EY729" i="16"/>
  <c r="EX729" i="16"/>
  <c r="EZ729" i="16" s="1"/>
  <c r="FB729" i="16"/>
  <c r="FC729" i="16"/>
  <c r="FD729" i="16"/>
  <c r="BS729" i="16" s="1"/>
  <c r="BT729" i="16" s="1"/>
  <c r="BI730" i="16"/>
  <c r="BJ730" i="16" s="1"/>
  <c r="BL730" i="16"/>
  <c r="CF730" i="16"/>
  <c r="BN730" i="16"/>
  <c r="CG730" i="16"/>
  <c r="CH730" i="16"/>
  <c r="BP730" i="16"/>
  <c r="EU730" i="16"/>
  <c r="EV730" i="16"/>
  <c r="EW730" i="16"/>
  <c r="FA730" i="16"/>
  <c r="FB730" i="16" a="1"/>
  <c r="EY730" i="16" l="1"/>
  <c r="EX730" i="16"/>
  <c r="EZ730" i="16" s="1"/>
  <c r="FB730" i="16"/>
  <c r="FC730" i="16"/>
  <c r="FD730" i="16"/>
  <c r="BS730" i="16" s="1"/>
  <c r="BT730" i="16" s="1"/>
  <c r="BI731" i="16"/>
  <c r="BJ731" i="16" s="1"/>
  <c r="BL731" i="16"/>
  <c r="CF731" i="16"/>
  <c r="BN731" i="16"/>
  <c r="CG731" i="16"/>
  <c r="CH731" i="16"/>
  <c r="BP731" i="16"/>
  <c r="EU731" i="16"/>
  <c r="EV731" i="16"/>
  <c r="EW731" i="16"/>
  <c r="FA731" i="16"/>
  <c r="FB731" i="16" a="1"/>
  <c r="EX731" i="16" l="1"/>
  <c r="EY731" i="16"/>
  <c r="FB731" i="16"/>
  <c r="FC731" i="16"/>
  <c r="FD731" i="16"/>
  <c r="BS731" i="16" s="1"/>
  <c r="BT731" i="16" s="1"/>
  <c r="BI732" i="16"/>
  <c r="BJ732" i="16" s="1"/>
  <c r="BL732" i="16"/>
  <c r="CF732" i="16"/>
  <c r="BN732" i="16"/>
  <c r="CG732" i="16"/>
  <c r="CH732" i="16"/>
  <c r="BP732" i="16"/>
  <c r="EU732" i="16"/>
  <c r="EV732" i="16"/>
  <c r="EW732" i="16"/>
  <c r="FA732" i="16"/>
  <c r="FB732" i="16" a="1"/>
  <c r="EZ731" i="16" l="1"/>
  <c r="EY732" i="16"/>
  <c r="EX732" i="16"/>
  <c r="EZ732" i="16" s="1"/>
  <c r="FB732" i="16"/>
  <c r="FC732" i="16"/>
  <c r="FD732" i="16"/>
  <c r="BS732" i="16" s="1"/>
  <c r="BT732" i="16" s="1"/>
  <c r="BI733" i="16"/>
  <c r="BJ733" i="16" s="1"/>
  <c r="BL733" i="16"/>
  <c r="CF733" i="16"/>
  <c r="BN733" i="16"/>
  <c r="CG733" i="16"/>
  <c r="CH733" i="16"/>
  <c r="BP733" i="16"/>
  <c r="EU733" i="16"/>
  <c r="EV733" i="16"/>
  <c r="EW733" i="16"/>
  <c r="FA733" i="16"/>
  <c r="FB733" i="16" a="1"/>
  <c r="EX733" i="16" l="1"/>
  <c r="EY733" i="16"/>
  <c r="FB733" i="16"/>
  <c r="FC733" i="16"/>
  <c r="FD733" i="16"/>
  <c r="BS733" i="16" s="1"/>
  <c r="BT733" i="16" s="1"/>
  <c r="BI734" i="16"/>
  <c r="BJ734" i="16" s="1"/>
  <c r="BL734" i="16"/>
  <c r="CF734" i="16"/>
  <c r="BN734" i="16"/>
  <c r="CG734" i="16"/>
  <c r="CH734" i="16"/>
  <c r="BP734" i="16"/>
  <c r="EU734" i="16"/>
  <c r="EV734" i="16"/>
  <c r="EW734" i="16"/>
  <c r="FA734" i="16"/>
  <c r="FB734" i="16" a="1"/>
  <c r="EX734" i="16" l="1"/>
  <c r="EZ734" i="16" s="1"/>
  <c r="EY734" i="16"/>
  <c r="EZ733" i="16"/>
  <c r="FB734" i="16"/>
  <c r="FC734" i="16"/>
  <c r="FD734" i="16"/>
  <c r="BS734" i="16" s="1"/>
  <c r="BT734" i="16" s="1"/>
  <c r="BI735" i="16"/>
  <c r="BJ735" i="16" s="1"/>
  <c r="BL735" i="16"/>
  <c r="CF735" i="16"/>
  <c r="BN735" i="16"/>
  <c r="CG735" i="16"/>
  <c r="CH735" i="16"/>
  <c r="BP735" i="16"/>
  <c r="EU735" i="16"/>
  <c r="EV735" i="16"/>
  <c r="EW735" i="16"/>
  <c r="FA735" i="16"/>
  <c r="FB735" i="16" a="1"/>
  <c r="EX735" i="16" l="1"/>
  <c r="EY735" i="16"/>
  <c r="FB735" i="16"/>
  <c r="FC735" i="16"/>
  <c r="FD735" i="16"/>
  <c r="BS735" i="16" s="1"/>
  <c r="BT735" i="16" s="1"/>
  <c r="BI736" i="16"/>
  <c r="BJ736" i="16" s="1"/>
  <c r="BL736" i="16"/>
  <c r="CF736" i="16"/>
  <c r="BN736" i="16"/>
  <c r="CG736" i="16"/>
  <c r="CH736" i="16"/>
  <c r="EU736" i="16"/>
  <c r="EV736" i="16"/>
  <c r="EW736" i="16"/>
  <c r="FA736" i="16"/>
  <c r="FB736" i="16" a="1"/>
  <c r="EX736" i="16" l="1"/>
  <c r="EZ735" i="16"/>
  <c r="BP736" i="16"/>
  <c r="EY736" i="16"/>
  <c r="FB736" i="16"/>
  <c r="FC736" i="16"/>
  <c r="FD736" i="16"/>
  <c r="BS736" i="16" s="1"/>
  <c r="BT736" i="16" s="1"/>
  <c r="BI737" i="16"/>
  <c r="BJ737" i="16" s="1"/>
  <c r="BL737" i="16"/>
  <c r="CF737" i="16"/>
  <c r="BN737" i="16"/>
  <c r="CG737" i="16"/>
  <c r="CH737" i="16"/>
  <c r="BP737" i="16"/>
  <c r="EU737" i="16"/>
  <c r="EV737" i="16"/>
  <c r="EW737" i="16"/>
  <c r="FA737" i="16"/>
  <c r="FB737" i="16" a="1"/>
  <c r="EZ736" i="16" l="1"/>
  <c r="EY737" i="16"/>
  <c r="EX737" i="16"/>
  <c r="EZ737" i="16" s="1"/>
  <c r="FB737" i="16"/>
  <c r="FC737" i="16"/>
  <c r="FD737" i="16"/>
  <c r="BS737" i="16" s="1"/>
  <c r="BT737" i="16" s="1"/>
  <c r="BI738" i="16"/>
  <c r="BJ738" i="16" s="1"/>
  <c r="BL738" i="16"/>
  <c r="CF738" i="16"/>
  <c r="BN738" i="16"/>
  <c r="CG738" i="16"/>
  <c r="CH738" i="16"/>
  <c r="BP738" i="16"/>
  <c r="EU738" i="16"/>
  <c r="EV738" i="16"/>
  <c r="EW738" i="16"/>
  <c r="FA738" i="16"/>
  <c r="FB738" i="16" a="1"/>
  <c r="EX738" i="16" l="1"/>
  <c r="EY738" i="16"/>
  <c r="FB738" i="16"/>
  <c r="FC738" i="16"/>
  <c r="FD738" i="16"/>
  <c r="BS738" i="16" s="1"/>
  <c r="BT738" i="16" s="1"/>
  <c r="BI739" i="16"/>
  <c r="BJ739" i="16" s="1"/>
  <c r="BL739" i="16"/>
  <c r="CF739" i="16"/>
  <c r="BN739" i="16"/>
  <c r="CG739" i="16"/>
  <c r="CH739" i="16"/>
  <c r="BP739" i="16"/>
  <c r="EU739" i="16"/>
  <c r="EV739" i="16"/>
  <c r="EW739" i="16"/>
  <c r="FA739" i="16"/>
  <c r="FB739" i="16" a="1"/>
  <c r="EZ738" i="16" l="1"/>
  <c r="EX739" i="16"/>
  <c r="EZ739" i="16" s="1"/>
  <c r="EY739" i="16"/>
  <c r="FB739" i="16"/>
  <c r="FC739" i="16"/>
  <c r="FD739" i="16"/>
  <c r="BS739" i="16" s="1"/>
  <c r="BT739" i="16" s="1"/>
  <c r="BI740" i="16"/>
  <c r="BJ740" i="16" s="1"/>
  <c r="BL740" i="16"/>
  <c r="CF740" i="16"/>
  <c r="BN740" i="16"/>
  <c r="CG740" i="16"/>
  <c r="CH740" i="16"/>
  <c r="BP740" i="16"/>
  <c r="EU740" i="16"/>
  <c r="EV740" i="16"/>
  <c r="EW740" i="16"/>
  <c r="FA740" i="16"/>
  <c r="FB740" i="16" a="1"/>
  <c r="EY740" i="16" l="1"/>
  <c r="EX740" i="16"/>
  <c r="EZ740" i="16" s="1"/>
  <c r="FB740" i="16"/>
  <c r="FC740" i="16"/>
  <c r="FD740" i="16"/>
  <c r="BS740" i="16" s="1"/>
  <c r="BT740" i="16" s="1"/>
  <c r="BI741" i="16"/>
  <c r="BJ741" i="16" s="1"/>
  <c r="BL741" i="16"/>
  <c r="CF741" i="16"/>
  <c r="BN741" i="16"/>
  <c r="CG741" i="16"/>
  <c r="CH741" i="16"/>
  <c r="BP741" i="16"/>
  <c r="EU741" i="16"/>
  <c r="EV741" i="16"/>
  <c r="EW741" i="16"/>
  <c r="FA741" i="16"/>
  <c r="FB741" i="16" a="1"/>
  <c r="EX741" i="16" l="1"/>
  <c r="EY741" i="16"/>
  <c r="FB741" i="16"/>
  <c r="FC741" i="16"/>
  <c r="FD741" i="16"/>
  <c r="BS741" i="16" s="1"/>
  <c r="BT741" i="16" s="1"/>
  <c r="BI742" i="16"/>
  <c r="BJ742" i="16" s="1"/>
  <c r="BL742" i="16"/>
  <c r="CF742" i="16"/>
  <c r="BN742" i="16"/>
  <c r="CG742" i="16"/>
  <c r="CH742" i="16"/>
  <c r="BP742" i="16"/>
  <c r="EU742" i="16"/>
  <c r="EV742" i="16"/>
  <c r="EW742" i="16"/>
  <c r="FA742" i="16"/>
  <c r="FB742" i="16" a="1"/>
  <c r="EZ741" i="16" l="1"/>
  <c r="EY742" i="16"/>
  <c r="EX742" i="16"/>
  <c r="EZ742" i="16" s="1"/>
  <c r="FB742" i="16"/>
  <c r="FC742" i="16"/>
  <c r="FD742" i="16"/>
  <c r="BS742" i="16" s="1"/>
  <c r="BT742" i="16" s="1"/>
  <c r="BI743" i="16"/>
  <c r="BJ743" i="16" s="1"/>
  <c r="BL743" i="16"/>
  <c r="CF743" i="16"/>
  <c r="BN743" i="16"/>
  <c r="CG743" i="16"/>
  <c r="CH743" i="16"/>
  <c r="BP743" i="16"/>
  <c r="EU743" i="16"/>
  <c r="EV743" i="16"/>
  <c r="EW743" i="16"/>
  <c r="FA743" i="16"/>
  <c r="FB743" i="16" a="1"/>
  <c r="EY743" i="16" l="1"/>
  <c r="EX743" i="16"/>
  <c r="EZ743" i="16" s="1"/>
  <c r="FB743" i="16"/>
  <c r="FC743" i="16"/>
  <c r="FD743" i="16"/>
  <c r="BS743" i="16" s="1"/>
  <c r="BT743" i="16" s="1"/>
  <c r="BI744" i="16"/>
  <c r="BJ744" i="16" s="1"/>
  <c r="BL744" i="16"/>
  <c r="CF744" i="16"/>
  <c r="BN744" i="16"/>
  <c r="CG744" i="16"/>
  <c r="CH744" i="16"/>
  <c r="BP744" i="16"/>
  <c r="EU744" i="16"/>
  <c r="EV744" i="16"/>
  <c r="EW744" i="16"/>
  <c r="FA744" i="16"/>
  <c r="FB744" i="16" a="1"/>
  <c r="EY744" i="16" l="1"/>
  <c r="EX744" i="16"/>
  <c r="EZ744" i="16" s="1"/>
  <c r="FB744" i="16"/>
  <c r="FC744" i="16"/>
  <c r="FD744" i="16"/>
  <c r="BS744" i="16" s="1"/>
  <c r="BT744" i="16" s="1"/>
  <c r="BI745" i="16"/>
  <c r="BJ745" i="16" s="1"/>
  <c r="BL745" i="16"/>
  <c r="CF745" i="16"/>
  <c r="BN745" i="16"/>
  <c r="CG745" i="16"/>
  <c r="CH745" i="16"/>
  <c r="BP745" i="16"/>
  <c r="EU745" i="16"/>
  <c r="EV745" i="16"/>
  <c r="EW745" i="16"/>
  <c r="FA745" i="16"/>
  <c r="FB745" i="16" a="1"/>
  <c r="EX745" i="16" l="1"/>
  <c r="EY745" i="16"/>
  <c r="FB745" i="16"/>
  <c r="FC745" i="16"/>
  <c r="FD745" i="16"/>
  <c r="BS745" i="16" s="1"/>
  <c r="BT745" i="16" s="1"/>
  <c r="BI746" i="16"/>
  <c r="BJ746" i="16" s="1"/>
  <c r="BL746" i="16"/>
  <c r="CF746" i="16"/>
  <c r="BN746" i="16"/>
  <c r="CG746" i="16"/>
  <c r="CH746" i="16"/>
  <c r="BP746" i="16"/>
  <c r="EU746" i="16"/>
  <c r="EV746" i="16"/>
  <c r="EW746" i="16"/>
  <c r="FA746" i="16"/>
  <c r="FB746" i="16" a="1"/>
  <c r="EZ745" i="16" l="1"/>
  <c r="EX746" i="16"/>
  <c r="EY746" i="16"/>
  <c r="FB746" i="16"/>
  <c r="FC746" i="16"/>
  <c r="FD746" i="16"/>
  <c r="BS746" i="16" s="1"/>
  <c r="BT746" i="16" s="1"/>
  <c r="BI747" i="16"/>
  <c r="BJ747" i="16" s="1"/>
  <c r="BL747" i="16"/>
  <c r="CF747" i="16"/>
  <c r="BN747" i="16"/>
  <c r="CG747" i="16"/>
  <c r="CH747" i="16"/>
  <c r="EU747" i="16"/>
  <c r="EV747" i="16"/>
  <c r="EW747" i="16"/>
  <c r="FA747" i="16"/>
  <c r="FB747" i="16" a="1"/>
  <c r="EZ746" i="16" l="1"/>
  <c r="EY747" i="16"/>
  <c r="EX747" i="16"/>
  <c r="EZ747" i="16" s="1"/>
  <c r="BP747" i="16"/>
  <c r="FB747" i="16"/>
  <c r="FC747" i="16"/>
  <c r="FD747" i="16"/>
  <c r="BS747" i="16" s="1"/>
  <c r="BT747" i="16" s="1"/>
  <c r="BI748" i="16"/>
  <c r="BJ748" i="16" s="1"/>
  <c r="BL748" i="16"/>
  <c r="CF748" i="16"/>
  <c r="BN748" i="16"/>
  <c r="CG748" i="16"/>
  <c r="CH748" i="16"/>
  <c r="BP748" i="16"/>
  <c r="EU748" i="16"/>
  <c r="EV748" i="16"/>
  <c r="EW748" i="16"/>
  <c r="FA748" i="16"/>
  <c r="FB748" i="16" a="1"/>
  <c r="EX748" i="16" l="1"/>
  <c r="EY748" i="16"/>
  <c r="FB748" i="16"/>
  <c r="FC748" i="16"/>
  <c r="FD748" i="16"/>
  <c r="BS748" i="16" s="1"/>
  <c r="BT748" i="16" s="1"/>
  <c r="BI749" i="16"/>
  <c r="BJ749" i="16" s="1"/>
  <c r="BL749" i="16"/>
  <c r="CF749" i="16"/>
  <c r="BN749" i="16"/>
  <c r="CG749" i="16"/>
  <c r="CH749" i="16"/>
  <c r="BP749" i="16"/>
  <c r="EU749" i="16"/>
  <c r="EV749" i="16"/>
  <c r="EW749" i="16"/>
  <c r="FA749" i="16"/>
  <c r="FB749" i="16" a="1"/>
  <c r="EZ748" i="16" l="1"/>
  <c r="EX749" i="16"/>
  <c r="EY749" i="16"/>
  <c r="FB749" i="16"/>
  <c r="FC749" i="16"/>
  <c r="FD749" i="16"/>
  <c r="BS749" i="16" s="1"/>
  <c r="BT749" i="16" s="1"/>
  <c r="BI750" i="16"/>
  <c r="BJ750" i="16" s="1"/>
  <c r="BL750" i="16"/>
  <c r="CF750" i="16"/>
  <c r="BN750" i="16"/>
  <c r="CG750" i="16"/>
  <c r="CH750" i="16"/>
  <c r="BP750" i="16"/>
  <c r="EU750" i="16"/>
  <c r="EV750" i="16"/>
  <c r="EW750" i="16"/>
  <c r="FA750" i="16"/>
  <c r="FB750" i="16" a="1"/>
  <c r="EZ749" i="16" l="1"/>
  <c r="EY750" i="16"/>
  <c r="EX750" i="16"/>
  <c r="EZ750" i="16" s="1"/>
  <c r="FB750" i="16"/>
  <c r="FC750" i="16"/>
  <c r="FD750" i="16"/>
  <c r="BS750" i="16" s="1"/>
  <c r="BT750" i="16" s="1"/>
  <c r="BI751" i="16"/>
  <c r="BJ751" i="16" s="1"/>
  <c r="BL751" i="16"/>
  <c r="CF751" i="16"/>
  <c r="BN751" i="16"/>
  <c r="CG751" i="16"/>
  <c r="CH751" i="16"/>
  <c r="BP751" i="16"/>
  <c r="EU751" i="16"/>
  <c r="EV751" i="16"/>
  <c r="EW751" i="16"/>
  <c r="FA751" i="16"/>
  <c r="FB751" i="16" a="1"/>
  <c r="EX751" i="16" l="1"/>
  <c r="EY751" i="16"/>
  <c r="FB751" i="16"/>
  <c r="FC751" i="16"/>
  <c r="FD751" i="16"/>
  <c r="BS751" i="16" s="1"/>
  <c r="BT751" i="16" s="1"/>
  <c r="BI752" i="16"/>
  <c r="BJ752" i="16" s="1"/>
  <c r="BL752" i="16"/>
  <c r="CF752" i="16"/>
  <c r="BN752" i="16"/>
  <c r="CG752" i="16"/>
  <c r="CH752" i="16"/>
  <c r="BP752" i="16"/>
  <c r="EU752" i="16"/>
  <c r="EV752" i="16"/>
  <c r="EW752" i="16"/>
  <c r="FA752" i="16"/>
  <c r="FB752" i="16" a="1"/>
  <c r="EZ751" i="16" l="1"/>
  <c r="EX752" i="16"/>
  <c r="EY752" i="16"/>
  <c r="FB752" i="16"/>
  <c r="FC752" i="16"/>
  <c r="FD752" i="16"/>
  <c r="BS752" i="16" s="1"/>
  <c r="BT752" i="16" s="1"/>
  <c r="BI753" i="16"/>
  <c r="BJ753" i="16" s="1"/>
  <c r="BL753" i="16"/>
  <c r="CF753" i="16"/>
  <c r="BN753" i="16"/>
  <c r="CG753" i="16"/>
  <c r="CH753" i="16"/>
  <c r="BP753" i="16"/>
  <c r="EU753" i="16"/>
  <c r="EV753" i="16"/>
  <c r="EW753" i="16"/>
  <c r="FA753" i="16"/>
  <c r="FB753" i="16" a="1"/>
  <c r="EZ752" i="16" l="1"/>
  <c r="EX753" i="16"/>
  <c r="EY753" i="16"/>
  <c r="FB753" i="16"/>
  <c r="FC753" i="16"/>
  <c r="FD753" i="16"/>
  <c r="BS753" i="16" s="1"/>
  <c r="BT753" i="16" s="1"/>
  <c r="BI754" i="16"/>
  <c r="BJ754" i="16" s="1"/>
  <c r="BL754" i="16"/>
  <c r="CF754" i="16"/>
  <c r="BN754" i="16"/>
  <c r="CG754" i="16"/>
  <c r="CH754" i="16"/>
  <c r="BP754" i="16"/>
  <c r="EU754" i="16"/>
  <c r="EV754" i="16"/>
  <c r="EW754" i="16"/>
  <c r="FA754" i="16"/>
  <c r="FB754" i="16" a="1"/>
  <c r="EZ753" i="16" l="1"/>
  <c r="EX754" i="16"/>
  <c r="EY754" i="16"/>
  <c r="FB754" i="16"/>
  <c r="FC754" i="16"/>
  <c r="FD754" i="16"/>
  <c r="BS754" i="16" s="1"/>
  <c r="BT754" i="16" s="1"/>
  <c r="BI755" i="16"/>
  <c r="BJ755" i="16" s="1"/>
  <c r="BL755" i="16"/>
  <c r="CF755" i="16"/>
  <c r="BN755" i="16"/>
  <c r="CG755" i="16"/>
  <c r="CH755" i="16"/>
  <c r="BP755" i="16"/>
  <c r="EU755" i="16"/>
  <c r="EV755" i="16"/>
  <c r="EW755" i="16"/>
  <c r="FA755" i="16"/>
  <c r="FB755" i="16" a="1"/>
  <c r="EZ754" i="16" l="1"/>
  <c r="EX755" i="16"/>
  <c r="EY755" i="16"/>
  <c r="FB755" i="16"/>
  <c r="FC755" i="16"/>
  <c r="FD755" i="16"/>
  <c r="BS755" i="16" s="1"/>
  <c r="BT755" i="16" s="1"/>
  <c r="BI756" i="16"/>
  <c r="BJ756" i="16" s="1"/>
  <c r="BL756" i="16"/>
  <c r="CF756" i="16"/>
  <c r="BN756" i="16"/>
  <c r="CG756" i="16"/>
  <c r="CH756" i="16"/>
  <c r="BP756" i="16"/>
  <c r="EU756" i="16"/>
  <c r="EV756" i="16"/>
  <c r="EW756" i="16"/>
  <c r="FA756" i="16"/>
  <c r="FB756" i="16" a="1"/>
  <c r="EX756" i="16" l="1"/>
  <c r="EZ755" i="16"/>
  <c r="EY756" i="16"/>
  <c r="FB756" i="16"/>
  <c r="FC756" i="16"/>
  <c r="FD756" i="16"/>
  <c r="BS756" i="16" s="1"/>
  <c r="BT756" i="16" s="1"/>
  <c r="BI757" i="16"/>
  <c r="BJ757" i="16" s="1"/>
  <c r="BL757" i="16"/>
  <c r="CF757" i="16"/>
  <c r="BN757" i="16"/>
  <c r="CG757" i="16"/>
  <c r="CH757" i="16"/>
  <c r="BP757" i="16"/>
  <c r="EU757" i="16"/>
  <c r="EV757" i="16"/>
  <c r="EW757" i="16"/>
  <c r="FA757" i="16"/>
  <c r="FB757" i="16" a="1"/>
  <c r="EZ756" i="16" l="1"/>
  <c r="EX757" i="16"/>
  <c r="EY757" i="16"/>
  <c r="FB757" i="16"/>
  <c r="FC757" i="16"/>
  <c r="FD757" i="16"/>
  <c r="BS757" i="16" s="1"/>
  <c r="BT757" i="16" s="1"/>
  <c r="BI758" i="16"/>
  <c r="BJ758" i="16" s="1"/>
  <c r="BL758" i="16"/>
  <c r="CF758" i="16"/>
  <c r="BN758" i="16"/>
  <c r="CG758" i="16"/>
  <c r="CH758" i="16"/>
  <c r="BP758" i="16"/>
  <c r="EU758" i="16"/>
  <c r="EV758" i="16"/>
  <c r="EW758" i="16"/>
  <c r="FA758" i="16"/>
  <c r="FB758" i="16" a="1"/>
  <c r="EZ757" i="16" l="1"/>
  <c r="EY758" i="16"/>
  <c r="EX758" i="16"/>
  <c r="EZ758" i="16" s="1"/>
  <c r="FB758" i="16"/>
  <c r="FC758" i="16"/>
  <c r="FD758" i="16"/>
  <c r="BS758" i="16" s="1"/>
  <c r="BT758" i="16" s="1"/>
  <c r="BI759" i="16"/>
  <c r="BJ759" i="16" s="1"/>
  <c r="BL759" i="16"/>
  <c r="CF759" i="16"/>
  <c r="BN759" i="16"/>
  <c r="CG759" i="16"/>
  <c r="CH759" i="16"/>
  <c r="BP759" i="16"/>
  <c r="EU759" i="16"/>
  <c r="EV759" i="16"/>
  <c r="EW759" i="16"/>
  <c r="FA759" i="16"/>
  <c r="FB759" i="16" a="1"/>
  <c r="EX759" i="16" l="1"/>
  <c r="EZ759" i="16" s="1"/>
  <c r="EY759" i="16"/>
  <c r="FB759" i="16"/>
  <c r="FC759" i="16"/>
  <c r="FD759" i="16"/>
  <c r="BS759" i="16" s="1"/>
  <c r="BT759" i="16" s="1"/>
  <c r="BI760" i="16"/>
  <c r="BJ760" i="16" s="1"/>
  <c r="BL760" i="16"/>
  <c r="CF760" i="16"/>
  <c r="BN760" i="16"/>
  <c r="CG760" i="16"/>
  <c r="CH760" i="16"/>
  <c r="BP760" i="16"/>
  <c r="EU760" i="16"/>
  <c r="EV760" i="16"/>
  <c r="EW760" i="16"/>
  <c r="FA760" i="16"/>
  <c r="FB760" i="16" a="1"/>
  <c r="EX760" i="16" l="1"/>
  <c r="EZ760" i="16" s="1"/>
  <c r="EY760" i="16"/>
  <c r="FB760" i="16"/>
  <c r="FC760" i="16"/>
  <c r="FD760" i="16"/>
  <c r="BS760" i="16" s="1"/>
  <c r="BT760" i="16" s="1"/>
  <c r="BI761" i="16"/>
  <c r="BJ761" i="16" s="1"/>
  <c r="BL761" i="16"/>
  <c r="CF761" i="16"/>
  <c r="BN761" i="16"/>
  <c r="CG761" i="16"/>
  <c r="CH761" i="16"/>
  <c r="BP761" i="16"/>
  <c r="EU761" i="16"/>
  <c r="EV761" i="16"/>
  <c r="EW761" i="16"/>
  <c r="FA761" i="16"/>
  <c r="FB761" i="16" a="1"/>
  <c r="EY761" i="16" l="1"/>
  <c r="EX761" i="16"/>
  <c r="EZ761" i="16" s="1"/>
  <c r="FB761" i="16"/>
  <c r="FC761" i="16"/>
  <c r="FD761" i="16"/>
  <c r="BS761" i="16" s="1"/>
  <c r="BT761" i="16" s="1"/>
  <c r="BI762" i="16"/>
  <c r="BJ762" i="16" s="1"/>
  <c r="BL762" i="16"/>
  <c r="CF762" i="16"/>
  <c r="BN762" i="16"/>
  <c r="CG762" i="16"/>
  <c r="CH762" i="16"/>
  <c r="BP762" i="16"/>
  <c r="EU762" i="16"/>
  <c r="EV762" i="16"/>
  <c r="EW762" i="16"/>
  <c r="FA762" i="16"/>
  <c r="FB762" i="16" a="1"/>
  <c r="EY762" i="16" l="1"/>
  <c r="EX762" i="16"/>
  <c r="EZ762" i="16" s="1"/>
  <c r="FB762" i="16"/>
  <c r="FC762" i="16"/>
  <c r="FD762" i="16"/>
  <c r="BS762" i="16" s="1"/>
  <c r="BT762" i="16" s="1"/>
  <c r="BI763" i="16"/>
  <c r="BJ763" i="16" s="1"/>
  <c r="BL763" i="16"/>
  <c r="CF763" i="16"/>
  <c r="BN763" i="16"/>
  <c r="CG763" i="16"/>
  <c r="CH763" i="16"/>
  <c r="BP763" i="16"/>
  <c r="EU763" i="16"/>
  <c r="EV763" i="16"/>
  <c r="EW763" i="16"/>
  <c r="FA763" i="16"/>
  <c r="FB763" i="16" a="1"/>
  <c r="EY763" i="16" l="1"/>
  <c r="EX763" i="16"/>
  <c r="EZ763" i="16" s="1"/>
  <c r="FB763" i="16"/>
  <c r="FC763" i="16"/>
  <c r="FD763" i="16"/>
  <c r="BS763" i="16" s="1"/>
  <c r="BT763" i="16" s="1"/>
  <c r="BI764" i="16"/>
  <c r="BJ764" i="16" s="1"/>
  <c r="BL764" i="16"/>
  <c r="CF764" i="16"/>
  <c r="BN764" i="16"/>
  <c r="CG764" i="16"/>
  <c r="CH764" i="16"/>
  <c r="BP764" i="16"/>
  <c r="EU764" i="16"/>
  <c r="EV764" i="16"/>
  <c r="EW764" i="16"/>
  <c r="FA764" i="16"/>
  <c r="FB764" i="16" a="1"/>
  <c r="EY764" i="16" l="1"/>
  <c r="EX764" i="16"/>
  <c r="EZ764" i="16" s="1"/>
  <c r="FB764" i="16"/>
  <c r="FC764" i="16"/>
  <c r="FD764" i="16"/>
  <c r="BS764" i="16" s="1"/>
  <c r="BT764" i="16" s="1"/>
  <c r="BI765" i="16"/>
  <c r="BJ765" i="16" s="1"/>
  <c r="BL765" i="16"/>
  <c r="CF765" i="16"/>
  <c r="BN765" i="16"/>
  <c r="CG765" i="16"/>
  <c r="CH765" i="16"/>
  <c r="BP765" i="16"/>
  <c r="EU765" i="16"/>
  <c r="EV765" i="16"/>
  <c r="EW765" i="16"/>
  <c r="FA765" i="16"/>
  <c r="FB765" i="16" a="1"/>
  <c r="EX765" i="16" l="1"/>
  <c r="EZ765" i="16" s="1"/>
  <c r="EY765" i="16"/>
  <c r="FB765" i="16"/>
  <c r="FC765" i="16"/>
  <c r="FD765" i="16"/>
  <c r="BS765" i="16" s="1"/>
  <c r="BT765" i="16" s="1"/>
  <c r="BI766" i="16"/>
  <c r="BJ766" i="16" s="1"/>
  <c r="BL766" i="16"/>
  <c r="CF766" i="16"/>
  <c r="BN766" i="16"/>
  <c r="CG766" i="16"/>
  <c r="CH766" i="16"/>
  <c r="BP766" i="16"/>
  <c r="EU766" i="16"/>
  <c r="EV766" i="16"/>
  <c r="EW766" i="16"/>
  <c r="FA766" i="16"/>
  <c r="FB766" i="16" a="1"/>
  <c r="EX766" i="16" l="1"/>
  <c r="EY766" i="16"/>
  <c r="FB766" i="16"/>
  <c r="FC766" i="16"/>
  <c r="FD766" i="16"/>
  <c r="BS766" i="16" s="1"/>
  <c r="BT766" i="16" s="1"/>
  <c r="BI767" i="16"/>
  <c r="BJ767" i="16" s="1"/>
  <c r="BL767" i="16"/>
  <c r="CF767" i="16"/>
  <c r="BN767" i="16"/>
  <c r="CG767" i="16"/>
  <c r="CH767" i="16"/>
  <c r="EU767" i="16"/>
  <c r="EV767" i="16"/>
  <c r="EW767" i="16"/>
  <c r="FA767" i="16"/>
  <c r="FB767" i="16" a="1"/>
  <c r="EZ766" i="16" l="1"/>
  <c r="EX767" i="16"/>
  <c r="EZ767" i="16" s="1"/>
  <c r="EY767" i="16"/>
  <c r="BP767" i="16"/>
  <c r="FB767" i="16"/>
  <c r="FC767" i="16"/>
  <c r="FD767" i="16"/>
  <c r="BS767" i="16" s="1"/>
  <c r="BT767" i="16" s="1"/>
  <c r="BI768" i="16"/>
  <c r="BJ768" i="16" s="1"/>
  <c r="BL768" i="16"/>
  <c r="CF768" i="16"/>
  <c r="BN768" i="16"/>
  <c r="CG768" i="16"/>
  <c r="CH768" i="16"/>
  <c r="BP768" i="16"/>
  <c r="EU768" i="16"/>
  <c r="EV768" i="16"/>
  <c r="EW768" i="16"/>
  <c r="FA768" i="16"/>
  <c r="FB768" i="16" a="1"/>
  <c r="EY768" i="16" l="1"/>
  <c r="EX768" i="16"/>
  <c r="EZ768" i="16" s="1"/>
  <c r="FB768" i="16"/>
  <c r="FC768" i="16"/>
  <c r="FD768" i="16"/>
  <c r="BS768" i="16" s="1"/>
  <c r="BT768" i="16" s="1"/>
  <c r="BI769" i="16"/>
  <c r="BJ769" i="16" s="1"/>
  <c r="BL769" i="16"/>
  <c r="CF769" i="16"/>
  <c r="BN769" i="16"/>
  <c r="CG769" i="16"/>
  <c r="CH769" i="16"/>
  <c r="BP769" i="16"/>
  <c r="EU769" i="16"/>
  <c r="EV769" i="16"/>
  <c r="EW769" i="16"/>
  <c r="FA769" i="16"/>
  <c r="FB769" i="16" a="1"/>
  <c r="EY769" i="16" l="1"/>
  <c r="EX769" i="16"/>
  <c r="EZ769" i="16" s="1"/>
  <c r="FB769" i="16"/>
  <c r="FC769" i="16"/>
  <c r="FD769" i="16"/>
  <c r="BS769" i="16" s="1"/>
  <c r="BT769" i="16" s="1"/>
  <c r="BI770" i="16"/>
  <c r="BJ770" i="16" s="1"/>
  <c r="BL770" i="16"/>
  <c r="CF770" i="16"/>
  <c r="BN770" i="16"/>
  <c r="CG770" i="16"/>
  <c r="CH770" i="16"/>
  <c r="BP770" i="16"/>
  <c r="EU770" i="16"/>
  <c r="EV770" i="16"/>
  <c r="EW770" i="16"/>
  <c r="FA770" i="16"/>
  <c r="FB770" i="16" a="1"/>
  <c r="EX770" i="16" l="1"/>
  <c r="EY770" i="16"/>
  <c r="FB770" i="16"/>
  <c r="FC770" i="16"/>
  <c r="FD770" i="16"/>
  <c r="BS770" i="16" s="1"/>
  <c r="BT770" i="16" s="1"/>
  <c r="BI771" i="16"/>
  <c r="BJ771" i="16" s="1"/>
  <c r="BL771" i="16"/>
  <c r="CF771" i="16"/>
  <c r="BN771" i="16"/>
  <c r="CG771" i="16"/>
  <c r="CH771" i="16"/>
  <c r="BP771" i="16"/>
  <c r="EU771" i="16"/>
  <c r="EV771" i="16"/>
  <c r="EW771" i="16"/>
  <c r="FA771" i="16"/>
  <c r="FB771" i="16" a="1"/>
  <c r="EZ770" i="16" l="1"/>
  <c r="EX771" i="16"/>
  <c r="EY771" i="16"/>
  <c r="FB771" i="16"/>
  <c r="FC771" i="16"/>
  <c r="FD771" i="16"/>
  <c r="BS771" i="16" s="1"/>
  <c r="BT771" i="16" s="1"/>
  <c r="BI772" i="16"/>
  <c r="BJ772" i="16" s="1"/>
  <c r="BL772" i="16"/>
  <c r="CF772" i="16"/>
  <c r="BN772" i="16"/>
  <c r="CG772" i="16"/>
  <c r="CH772" i="16"/>
  <c r="EU772" i="16"/>
  <c r="EV772" i="16"/>
  <c r="EW772" i="16"/>
  <c r="FA772" i="16"/>
  <c r="FB772" i="16" a="1"/>
  <c r="EX772" i="16" l="1"/>
  <c r="EZ771" i="16"/>
  <c r="EY772" i="16"/>
  <c r="BP772" i="16"/>
  <c r="FB772" i="16"/>
  <c r="FC772" i="16"/>
  <c r="FD772" i="16"/>
  <c r="BS772" i="16" s="1"/>
  <c r="BT772" i="16" s="1"/>
  <c r="BI773" i="16"/>
  <c r="BJ773" i="16" s="1"/>
  <c r="BL773" i="16"/>
  <c r="CF773" i="16"/>
  <c r="BN773" i="16"/>
  <c r="CG773" i="16"/>
  <c r="CH773" i="16"/>
  <c r="BP773" i="16"/>
  <c r="EU773" i="16"/>
  <c r="EV773" i="16"/>
  <c r="EW773" i="16"/>
  <c r="FA773" i="16"/>
  <c r="FB773" i="16" a="1"/>
  <c r="EZ772" i="16" l="1"/>
  <c r="EX773" i="16"/>
  <c r="EY773" i="16"/>
  <c r="FB773" i="16"/>
  <c r="FC773" i="16"/>
  <c r="FD773" i="16"/>
  <c r="BS773" i="16" s="1"/>
  <c r="BT773" i="16" s="1"/>
  <c r="BI774" i="16"/>
  <c r="BJ774" i="16" s="1"/>
  <c r="BL774" i="16"/>
  <c r="CF774" i="16"/>
  <c r="BN774" i="16"/>
  <c r="CG774" i="16"/>
  <c r="CH774" i="16"/>
  <c r="BP774" i="16"/>
  <c r="EU774" i="16"/>
  <c r="EV774" i="16"/>
  <c r="EW774" i="16"/>
  <c r="FA774" i="16"/>
  <c r="FB774" i="16" a="1"/>
  <c r="EZ773" i="16" l="1"/>
  <c r="EX774" i="16"/>
  <c r="EY774" i="16"/>
  <c r="FB774" i="16"/>
  <c r="FC774" i="16"/>
  <c r="FD774" i="16"/>
  <c r="BS774" i="16" s="1"/>
  <c r="BT774" i="16" s="1"/>
  <c r="BI775" i="16"/>
  <c r="BJ775" i="16" s="1"/>
  <c r="BL775" i="16"/>
  <c r="CF775" i="16"/>
  <c r="BN775" i="16"/>
  <c r="CG775" i="16"/>
  <c r="CH775" i="16"/>
  <c r="BP775" i="16"/>
  <c r="EU775" i="16"/>
  <c r="EV775" i="16"/>
  <c r="EW775" i="16"/>
  <c r="FA775" i="16"/>
  <c r="FB775" i="16" a="1"/>
  <c r="EZ774" i="16" l="1"/>
  <c r="EX775" i="16"/>
  <c r="EY775" i="16"/>
  <c r="FB775" i="16"/>
  <c r="FC775" i="16"/>
  <c r="FD775" i="16"/>
  <c r="BS775" i="16" s="1"/>
  <c r="BT775" i="16" s="1"/>
  <c r="BI776" i="16"/>
  <c r="BJ776" i="16" s="1"/>
  <c r="BL776" i="16"/>
  <c r="CF776" i="16"/>
  <c r="BN776" i="16"/>
  <c r="CG776" i="16"/>
  <c r="CH776" i="16"/>
  <c r="BP776" i="16"/>
  <c r="EU776" i="16"/>
  <c r="EV776" i="16"/>
  <c r="EW776" i="16"/>
  <c r="FA776" i="16"/>
  <c r="FB776" i="16" a="1"/>
  <c r="EX776" i="16" l="1"/>
  <c r="EZ775" i="16"/>
  <c r="EY776" i="16"/>
  <c r="FB776" i="16"/>
  <c r="FC776" i="16"/>
  <c r="FD776" i="16"/>
  <c r="BS776" i="16" s="1"/>
  <c r="BT776" i="16" s="1"/>
  <c r="BI777" i="16"/>
  <c r="BJ777" i="16" s="1"/>
  <c r="BL777" i="16"/>
  <c r="CF777" i="16"/>
  <c r="BN777" i="16"/>
  <c r="CG777" i="16"/>
  <c r="CH777" i="16"/>
  <c r="BP777" i="16"/>
  <c r="EU777" i="16"/>
  <c r="EV777" i="16"/>
  <c r="EW777" i="16"/>
  <c r="FA777" i="16"/>
  <c r="FB777" i="16" a="1"/>
  <c r="EZ776" i="16" l="1"/>
  <c r="EY777" i="16"/>
  <c r="EX777" i="16"/>
  <c r="EZ777" i="16" s="1"/>
  <c r="FB777" i="16"/>
  <c r="FC777" i="16"/>
  <c r="FD777" i="16"/>
  <c r="BS777" i="16" s="1"/>
  <c r="BT777" i="16" s="1"/>
  <c r="BI778" i="16"/>
  <c r="BJ778" i="16" s="1"/>
  <c r="BL778" i="16"/>
  <c r="CF778" i="16"/>
  <c r="BN778" i="16"/>
  <c r="CG778" i="16"/>
  <c r="CH778" i="16"/>
  <c r="BP778" i="16"/>
  <c r="EU778" i="16"/>
  <c r="EV778" i="16"/>
  <c r="EW778" i="16"/>
  <c r="FA778" i="16"/>
  <c r="FB778" i="16" a="1"/>
  <c r="EY778" i="16" l="1"/>
  <c r="EX778" i="16"/>
  <c r="EZ778" i="16" s="1"/>
  <c r="FB778" i="16"/>
  <c r="FC778" i="16"/>
  <c r="FD778" i="16"/>
  <c r="BS778" i="16" s="1"/>
  <c r="BT778" i="16" s="1"/>
  <c r="BI779" i="16"/>
  <c r="BJ779" i="16" s="1"/>
  <c r="BL779" i="16"/>
  <c r="CF779" i="16"/>
  <c r="BN779" i="16"/>
  <c r="CG779" i="16"/>
  <c r="CH779" i="16"/>
  <c r="EU779" i="16"/>
  <c r="EV779" i="16"/>
  <c r="EW779" i="16"/>
  <c r="FA779" i="16"/>
  <c r="FB779" i="16" a="1"/>
  <c r="EY779" i="16" l="1"/>
  <c r="EX779" i="16"/>
  <c r="BP779" i="16"/>
  <c r="FB779" i="16"/>
  <c r="FC779" i="16"/>
  <c r="FD779" i="16"/>
  <c r="BS779" i="16" s="1"/>
  <c r="BT779" i="16" s="1"/>
  <c r="BI780" i="16"/>
  <c r="BJ780" i="16" s="1"/>
  <c r="BL780" i="16"/>
  <c r="CF780" i="16"/>
  <c r="BN780" i="16"/>
  <c r="CG780" i="16"/>
  <c r="CH780" i="16"/>
  <c r="BP780" i="16"/>
  <c r="EU780" i="16"/>
  <c r="EV780" i="16"/>
  <c r="EW780" i="16"/>
  <c r="FA780" i="16"/>
  <c r="FB780" i="16" a="1"/>
  <c r="EZ779" i="16" l="1"/>
  <c r="EX780" i="16"/>
  <c r="EZ780" i="16" s="1"/>
  <c r="EY780" i="16"/>
  <c r="FB780" i="16"/>
  <c r="FC780" i="16"/>
  <c r="FD780" i="16"/>
  <c r="BS780" i="16" s="1"/>
  <c r="BT780" i="16" s="1"/>
  <c r="BI781" i="16"/>
  <c r="BJ781" i="16" s="1"/>
  <c r="BL781" i="16"/>
  <c r="CF781" i="16"/>
  <c r="BN781" i="16"/>
  <c r="CG781" i="16"/>
  <c r="CH781" i="16"/>
  <c r="BP781" i="16"/>
  <c r="EU781" i="16"/>
  <c r="EV781" i="16"/>
  <c r="EW781" i="16"/>
  <c r="FA781" i="16"/>
  <c r="FB781" i="16" a="1"/>
  <c r="EX781" i="16" l="1"/>
  <c r="EY781" i="16"/>
  <c r="FB781" i="16"/>
  <c r="FC781" i="16"/>
  <c r="FD781" i="16"/>
  <c r="BS781" i="16" s="1"/>
  <c r="BT781" i="16" s="1"/>
  <c r="BI782" i="16"/>
  <c r="BJ782" i="16" s="1"/>
  <c r="BL782" i="16"/>
  <c r="CF782" i="16"/>
  <c r="BN782" i="16"/>
  <c r="CG782" i="16"/>
  <c r="CH782" i="16"/>
  <c r="BP782" i="16"/>
  <c r="EU782" i="16"/>
  <c r="EV782" i="16"/>
  <c r="EW782" i="16"/>
  <c r="FA782" i="16"/>
  <c r="FB782" i="16" a="1"/>
  <c r="EZ781" i="16" l="1"/>
  <c r="EX782" i="16"/>
  <c r="EY782" i="16"/>
  <c r="FB782" i="16"/>
  <c r="FC782" i="16"/>
  <c r="FD782" i="16"/>
  <c r="BS782" i="16" s="1"/>
  <c r="BT782" i="16" s="1"/>
  <c r="BI783" i="16"/>
  <c r="BJ783" i="16" s="1"/>
  <c r="BL783" i="16"/>
  <c r="CF783" i="16"/>
  <c r="BN783" i="16"/>
  <c r="CG783" i="16"/>
  <c r="CH783" i="16"/>
  <c r="BP783" i="16"/>
  <c r="EU783" i="16"/>
  <c r="EV783" i="16"/>
  <c r="EW783" i="16"/>
  <c r="FA783" i="16"/>
  <c r="FB783" i="16" a="1"/>
  <c r="EX783" i="16" l="1"/>
  <c r="EZ782" i="16"/>
  <c r="EY783" i="16"/>
  <c r="FB783" i="16"/>
  <c r="FC783" i="16"/>
  <c r="FD783" i="16"/>
  <c r="BS783" i="16" s="1"/>
  <c r="BT783" i="16" s="1"/>
  <c r="BI784" i="16"/>
  <c r="BJ784" i="16" s="1"/>
  <c r="BL784" i="16"/>
  <c r="CF784" i="16"/>
  <c r="BN784" i="16"/>
  <c r="CG784" i="16"/>
  <c r="CH784" i="16"/>
  <c r="BP784" i="16"/>
  <c r="EU784" i="16"/>
  <c r="EV784" i="16"/>
  <c r="EW784" i="16"/>
  <c r="FA784" i="16"/>
  <c r="FB784" i="16" a="1"/>
  <c r="EZ783" i="16" l="1"/>
  <c r="EX784" i="16"/>
  <c r="EY784" i="16"/>
  <c r="FB784" i="16"/>
  <c r="FC784" i="16"/>
  <c r="FD784" i="16"/>
  <c r="BS784" i="16" s="1"/>
  <c r="BT784" i="16" s="1"/>
  <c r="BI785" i="16"/>
  <c r="BJ785" i="16" s="1"/>
  <c r="BL785" i="16"/>
  <c r="CF785" i="16"/>
  <c r="BN785" i="16"/>
  <c r="CG785" i="16"/>
  <c r="CH785" i="16"/>
  <c r="BP785" i="16"/>
  <c r="EU785" i="16"/>
  <c r="EV785" i="16"/>
  <c r="EW785" i="16"/>
  <c r="FA785" i="16"/>
  <c r="FB785" i="16" a="1"/>
  <c r="EX785" i="16" l="1"/>
  <c r="EZ784" i="16"/>
  <c r="EY785" i="16"/>
  <c r="FB785" i="16"/>
  <c r="FC785" i="16"/>
  <c r="FD785" i="16"/>
  <c r="BS785" i="16" s="1"/>
  <c r="BT785" i="16" s="1"/>
  <c r="BI786" i="16"/>
  <c r="BJ786" i="16" s="1"/>
  <c r="BL786" i="16"/>
  <c r="CF786" i="16"/>
  <c r="BN786" i="16"/>
  <c r="CG786" i="16"/>
  <c r="CH786" i="16"/>
  <c r="BP786" i="16"/>
  <c r="EU786" i="16"/>
  <c r="EV786" i="16"/>
  <c r="EW786" i="16"/>
  <c r="FA786" i="16"/>
  <c r="FB786" i="16" a="1"/>
  <c r="EX786" i="16" l="1"/>
  <c r="EZ785" i="16"/>
  <c r="EY786" i="16"/>
  <c r="FB786" i="16"/>
  <c r="FC786" i="16"/>
  <c r="FD786" i="16"/>
  <c r="BS786" i="16" s="1"/>
  <c r="BT786" i="16" s="1"/>
  <c r="BI787" i="16"/>
  <c r="BJ787" i="16" s="1"/>
  <c r="BL787" i="16"/>
  <c r="CF787" i="16"/>
  <c r="BN787" i="16"/>
  <c r="CG787" i="16"/>
  <c r="CH787" i="16"/>
  <c r="BP787" i="16"/>
  <c r="EU787" i="16"/>
  <c r="EV787" i="16"/>
  <c r="EW787" i="16"/>
  <c r="FA787" i="16"/>
  <c r="FB787" i="16" a="1"/>
  <c r="EZ786" i="16" l="1"/>
  <c r="EX787" i="16"/>
  <c r="EY787" i="16"/>
  <c r="FB787" i="16"/>
  <c r="FC787" i="16"/>
  <c r="FD787" i="16"/>
  <c r="BS787" i="16" s="1"/>
  <c r="BT787" i="16" s="1"/>
  <c r="BI788" i="16"/>
  <c r="BJ788" i="16" s="1"/>
  <c r="BL788" i="16"/>
  <c r="CF788" i="16"/>
  <c r="BN788" i="16"/>
  <c r="CG788" i="16"/>
  <c r="CH788" i="16"/>
  <c r="BP788" i="16"/>
  <c r="EU788" i="16"/>
  <c r="EV788" i="16"/>
  <c r="EW788" i="16"/>
  <c r="FA788" i="16"/>
  <c r="FB788" i="16" a="1"/>
  <c r="EZ787" i="16" l="1"/>
  <c r="EX788" i="16"/>
  <c r="EY788" i="16"/>
  <c r="FB788" i="16"/>
  <c r="FC788" i="16"/>
  <c r="FD788" i="16"/>
  <c r="BS788" i="16" s="1"/>
  <c r="BT788" i="16" s="1"/>
  <c r="BI789" i="16"/>
  <c r="BJ789" i="16" s="1"/>
  <c r="BL789" i="16"/>
  <c r="CF789" i="16"/>
  <c r="BN789" i="16"/>
  <c r="CG789" i="16"/>
  <c r="CH789" i="16"/>
  <c r="BP789" i="16"/>
  <c r="EU789" i="16"/>
  <c r="EV789" i="16"/>
  <c r="EW789" i="16"/>
  <c r="FA789" i="16"/>
  <c r="FB789" i="16" a="1"/>
  <c r="EZ788" i="16" l="1"/>
  <c r="EY789" i="16"/>
  <c r="EX789" i="16"/>
  <c r="EZ789" i="16" s="1"/>
  <c r="FB789" i="16"/>
  <c r="FC789" i="16"/>
  <c r="FD789" i="16"/>
  <c r="BS789" i="16" s="1"/>
  <c r="BT789" i="16" s="1"/>
  <c r="BI790" i="16"/>
  <c r="BJ790" i="16" s="1"/>
  <c r="BL790" i="16"/>
  <c r="CF790" i="16"/>
  <c r="BN790" i="16"/>
  <c r="CG790" i="16"/>
  <c r="CH790" i="16"/>
  <c r="EU790" i="16"/>
  <c r="EV790" i="16"/>
  <c r="EW790" i="16"/>
  <c r="FA790" i="16"/>
  <c r="FB790" i="16" a="1"/>
  <c r="EX790" i="16" l="1"/>
  <c r="BP790" i="16"/>
  <c r="EY790" i="16"/>
  <c r="FB790" i="16"/>
  <c r="FC790" i="16"/>
  <c r="FD790" i="16"/>
  <c r="BS790" i="16" s="1"/>
  <c r="BT790" i="16" s="1"/>
  <c r="BI791" i="16"/>
  <c r="BJ791" i="16" s="1"/>
  <c r="BL791" i="16"/>
  <c r="CF791" i="16"/>
  <c r="BN791" i="16"/>
  <c r="CG791" i="16"/>
  <c r="CH791" i="16"/>
  <c r="BP791" i="16"/>
  <c r="EU791" i="16"/>
  <c r="EV791" i="16"/>
  <c r="EW791" i="16"/>
  <c r="FA791" i="16"/>
  <c r="FB791" i="16" a="1"/>
  <c r="EX791" i="16" l="1"/>
  <c r="EZ790" i="16"/>
  <c r="EY791" i="16"/>
  <c r="FB791" i="16"/>
  <c r="FC791" i="16"/>
  <c r="FD791" i="16"/>
  <c r="BS791" i="16" s="1"/>
  <c r="BT791" i="16" s="1"/>
  <c r="BI792" i="16"/>
  <c r="BJ792" i="16" s="1"/>
  <c r="BL792" i="16"/>
  <c r="CF792" i="16"/>
  <c r="BN792" i="16"/>
  <c r="CG792" i="16"/>
  <c r="CH792" i="16"/>
  <c r="BP792" i="16"/>
  <c r="EU792" i="16"/>
  <c r="EV792" i="16"/>
  <c r="EW792" i="16"/>
  <c r="FA792" i="16"/>
  <c r="FB792" i="16" a="1"/>
  <c r="EZ791" i="16" l="1"/>
  <c r="EX792" i="16"/>
  <c r="EZ792" i="16" s="1"/>
  <c r="EY792" i="16"/>
  <c r="FB792" i="16"/>
  <c r="FC792" i="16"/>
  <c r="FD792" i="16"/>
  <c r="BS792" i="16" s="1"/>
  <c r="BT792" i="16" s="1"/>
  <c r="BI793" i="16"/>
  <c r="BJ793" i="16" s="1"/>
  <c r="BL793" i="16"/>
  <c r="CF793" i="16"/>
  <c r="BN793" i="16"/>
  <c r="CG793" i="16"/>
  <c r="CH793" i="16"/>
  <c r="BP793" i="16"/>
  <c r="EU793" i="16"/>
  <c r="EV793" i="16"/>
  <c r="EW793" i="16"/>
  <c r="FA793" i="16"/>
  <c r="FB793" i="16" a="1"/>
  <c r="EX793" i="16" l="1"/>
  <c r="EZ793" i="16" s="1"/>
  <c r="EY793" i="16"/>
  <c r="FB793" i="16"/>
  <c r="FC793" i="16"/>
  <c r="FD793" i="16"/>
  <c r="BS793" i="16" s="1"/>
  <c r="BT793" i="16" s="1"/>
  <c r="BI794" i="16"/>
  <c r="BJ794" i="16" s="1"/>
  <c r="BL794" i="16"/>
  <c r="CF794" i="16"/>
  <c r="BN794" i="16"/>
  <c r="CG794" i="16"/>
  <c r="CH794" i="16"/>
  <c r="BP794" i="16"/>
  <c r="EU794" i="16"/>
  <c r="EV794" i="16"/>
  <c r="EW794" i="16"/>
  <c r="FA794" i="16"/>
  <c r="FB794" i="16" a="1"/>
  <c r="EX794" i="16" l="1"/>
  <c r="EY794" i="16"/>
  <c r="FB794" i="16"/>
  <c r="FC794" i="16"/>
  <c r="FD794" i="16"/>
  <c r="BS794" i="16" s="1"/>
  <c r="BT794" i="16" s="1"/>
  <c r="BI795" i="16"/>
  <c r="BJ795" i="16" s="1"/>
  <c r="BL795" i="16"/>
  <c r="CF795" i="16"/>
  <c r="BN795" i="16"/>
  <c r="CG795" i="16"/>
  <c r="CH795" i="16"/>
  <c r="BP795" i="16"/>
  <c r="EU795" i="16"/>
  <c r="EV795" i="16"/>
  <c r="EW795" i="16"/>
  <c r="FA795" i="16"/>
  <c r="FB795" i="16" a="1"/>
  <c r="EZ794" i="16" l="1"/>
  <c r="EX795" i="16"/>
  <c r="EZ795" i="16" s="1"/>
  <c r="EY795" i="16"/>
  <c r="FB795" i="16"/>
  <c r="FC795" i="16"/>
  <c r="FD795" i="16"/>
  <c r="BS795" i="16" s="1"/>
  <c r="BT795" i="16" s="1"/>
  <c r="BI796" i="16"/>
  <c r="BJ796" i="16" s="1"/>
  <c r="BL796" i="16"/>
  <c r="CF796" i="16"/>
  <c r="BN796" i="16"/>
  <c r="CG796" i="16"/>
  <c r="CH796" i="16"/>
  <c r="BP796" i="16"/>
  <c r="EU796" i="16"/>
  <c r="EV796" i="16"/>
  <c r="EW796" i="16"/>
  <c r="FA796" i="16"/>
  <c r="FB796" i="16" a="1"/>
  <c r="EX796" i="16" l="1"/>
  <c r="EY796" i="16"/>
  <c r="FB796" i="16"/>
  <c r="FC796" i="16"/>
  <c r="FD796" i="16"/>
  <c r="BS796" i="16" s="1"/>
  <c r="BT796" i="16" s="1"/>
  <c r="BI797" i="16"/>
  <c r="BJ797" i="16" s="1"/>
  <c r="BL797" i="16"/>
  <c r="CF797" i="16"/>
  <c r="BN797" i="16"/>
  <c r="CG797" i="16"/>
  <c r="CH797" i="16"/>
  <c r="BP797" i="16"/>
  <c r="EU797" i="16"/>
  <c r="EV797" i="16"/>
  <c r="EW797" i="16"/>
  <c r="FA797" i="16"/>
  <c r="FB797" i="16" a="1"/>
  <c r="EZ796" i="16" l="1"/>
  <c r="EX797" i="16"/>
  <c r="EZ797" i="16" s="1"/>
  <c r="EY797" i="16"/>
  <c r="FB797" i="16"/>
  <c r="FC797" i="16"/>
  <c r="FD797" i="16"/>
  <c r="BS797" i="16" s="1"/>
  <c r="BT797" i="16" s="1"/>
  <c r="BI798" i="16"/>
  <c r="BJ798" i="16" s="1"/>
  <c r="BL798" i="16"/>
  <c r="CF798" i="16"/>
  <c r="BN798" i="16"/>
  <c r="CG798" i="16"/>
  <c r="CH798" i="16"/>
  <c r="BP798" i="16"/>
  <c r="EU798" i="16"/>
  <c r="EV798" i="16"/>
  <c r="EW798" i="16"/>
  <c r="FA798" i="16"/>
  <c r="FB798" i="16" a="1"/>
  <c r="EY798" i="16" l="1"/>
  <c r="EX798" i="16"/>
  <c r="EZ798" i="16" s="1"/>
  <c r="FB798" i="16"/>
  <c r="FC798" i="16"/>
  <c r="FD798" i="16"/>
  <c r="BS798" i="16" s="1"/>
  <c r="BT798" i="16" s="1"/>
  <c r="BI799" i="16"/>
  <c r="BJ799" i="16" s="1"/>
  <c r="BL799" i="16"/>
  <c r="CF799" i="16"/>
  <c r="BN799" i="16"/>
  <c r="CG799" i="16"/>
  <c r="CH799" i="16"/>
  <c r="BP799" i="16"/>
  <c r="EU799" i="16"/>
  <c r="EV799" i="16"/>
  <c r="EW799" i="16"/>
  <c r="FA799" i="16"/>
  <c r="FB799" i="16" a="1"/>
  <c r="EY799" i="16" l="1"/>
  <c r="EX799" i="16"/>
  <c r="EZ799" i="16" s="1"/>
  <c r="FB799" i="16"/>
  <c r="FC799" i="16"/>
  <c r="FD799" i="16"/>
  <c r="BS799" i="16" s="1"/>
  <c r="BT799" i="16" s="1"/>
  <c r="BI800" i="16"/>
  <c r="BJ800" i="16" s="1"/>
  <c r="BL800" i="16"/>
  <c r="CF800" i="16"/>
  <c r="BN800" i="16"/>
  <c r="CG800" i="16"/>
  <c r="CH800" i="16"/>
  <c r="BP800" i="16"/>
  <c r="EU800" i="16"/>
  <c r="EV800" i="16"/>
  <c r="EW800" i="16"/>
  <c r="FA800" i="16"/>
  <c r="FB800" i="16" a="1"/>
  <c r="EX800" i="16" l="1"/>
  <c r="EZ800" i="16" s="1"/>
  <c r="EY800" i="16"/>
  <c r="FB800" i="16"/>
  <c r="FC800" i="16"/>
  <c r="FD800" i="16"/>
  <c r="BS800" i="16" s="1"/>
  <c r="BT800" i="16" s="1"/>
  <c r="BI801" i="16"/>
  <c r="BJ801" i="16" s="1"/>
  <c r="BL801" i="16"/>
  <c r="CF801" i="16"/>
  <c r="BN801" i="16"/>
  <c r="CG801" i="16"/>
  <c r="CH801" i="16"/>
  <c r="BP801" i="16"/>
  <c r="EU801" i="16"/>
  <c r="EV801" i="16"/>
  <c r="EW801" i="16"/>
  <c r="FA801" i="16"/>
  <c r="FB801" i="16" a="1"/>
  <c r="EY801" i="16" l="1"/>
  <c r="EX801" i="16"/>
  <c r="EZ801" i="16" s="1"/>
  <c r="FB801" i="16"/>
  <c r="FC801" i="16"/>
  <c r="FD801" i="16"/>
  <c r="BS801" i="16" s="1"/>
  <c r="BT801" i="16" s="1"/>
  <c r="BI802" i="16"/>
  <c r="BJ802" i="16" s="1"/>
  <c r="BL802" i="16"/>
  <c r="CF802" i="16"/>
  <c r="BN802" i="16"/>
  <c r="CG802" i="16"/>
  <c r="CH802" i="16"/>
  <c r="BP802" i="16"/>
  <c r="EU802" i="16"/>
  <c r="EV802" i="16"/>
  <c r="EW802" i="16"/>
  <c r="FA802" i="16"/>
  <c r="FB802" i="16" a="1"/>
  <c r="EX802" i="16" l="1"/>
  <c r="EZ802" i="16" s="1"/>
  <c r="EY802" i="16"/>
  <c r="FB802" i="16"/>
  <c r="FC802" i="16"/>
  <c r="FD802" i="16"/>
  <c r="BS802" i="16" s="1"/>
  <c r="BT802" i="16" s="1"/>
  <c r="BI803" i="16"/>
  <c r="BJ803" i="16" s="1"/>
  <c r="BL803" i="16"/>
  <c r="CF803" i="16"/>
  <c r="BN803" i="16"/>
  <c r="CG803" i="16"/>
  <c r="CH803" i="16"/>
  <c r="BP803" i="16"/>
  <c r="EU803" i="16"/>
  <c r="EV803" i="16"/>
  <c r="EW803" i="16"/>
  <c r="FA803" i="16"/>
  <c r="FB803" i="16" a="1"/>
  <c r="EY803" i="16" l="1"/>
  <c r="EX803" i="16"/>
  <c r="EZ803" i="16" s="1"/>
  <c r="FB803" i="16"/>
  <c r="FC803" i="16"/>
  <c r="FD803" i="16"/>
  <c r="BS803" i="16" s="1"/>
  <c r="BT803" i="16" s="1"/>
  <c r="BI804" i="16"/>
  <c r="BJ804" i="16" s="1"/>
  <c r="BL804" i="16"/>
  <c r="CF804" i="16"/>
  <c r="BN804" i="16"/>
  <c r="CG804" i="16"/>
  <c r="CH804" i="16"/>
  <c r="BP804" i="16"/>
  <c r="EU804" i="16"/>
  <c r="EV804" i="16"/>
  <c r="EW804" i="16"/>
  <c r="FA804" i="16"/>
  <c r="FB804" i="16" a="1"/>
  <c r="EX804" i="16" l="1"/>
  <c r="EY804" i="16"/>
  <c r="FB804" i="16"/>
  <c r="FC804" i="16"/>
  <c r="FD804" i="16"/>
  <c r="BS804" i="16" s="1"/>
  <c r="BT804" i="16" s="1"/>
  <c r="BI805" i="16"/>
  <c r="BJ805" i="16" s="1"/>
  <c r="BL805" i="16"/>
  <c r="CF805" i="16"/>
  <c r="BN805" i="16"/>
  <c r="CG805" i="16"/>
  <c r="CH805" i="16"/>
  <c r="BP805" i="16"/>
  <c r="EU805" i="16"/>
  <c r="EV805" i="16"/>
  <c r="EW805" i="16"/>
  <c r="FA805" i="16"/>
  <c r="FB805" i="16" a="1"/>
  <c r="EY805" i="16" l="1"/>
  <c r="EZ804" i="16"/>
  <c r="EX805" i="16"/>
  <c r="EZ805" i="16" s="1"/>
  <c r="FB805" i="16"/>
  <c r="FC805" i="16"/>
  <c r="FD805" i="16"/>
  <c r="BS805" i="16" s="1"/>
  <c r="BT805" i="16" s="1"/>
  <c r="BI806" i="16"/>
  <c r="BJ806" i="16" s="1"/>
  <c r="BL806" i="16"/>
  <c r="CF806" i="16"/>
  <c r="BN806" i="16"/>
  <c r="CG806" i="16"/>
  <c r="CH806" i="16"/>
  <c r="BP806" i="16"/>
  <c r="EU806" i="16"/>
  <c r="EV806" i="16"/>
  <c r="EW806" i="16"/>
  <c r="FA806" i="16"/>
  <c r="FB806" i="16" a="1"/>
  <c r="EX806" i="16" l="1"/>
  <c r="EY806" i="16"/>
  <c r="FB806" i="16"/>
  <c r="FC806" i="16"/>
  <c r="FD806" i="16"/>
  <c r="BS806" i="16" s="1"/>
  <c r="BT806" i="16" s="1"/>
  <c r="BI807" i="16"/>
  <c r="BJ807" i="16" s="1"/>
  <c r="BL807" i="16"/>
  <c r="CF807" i="16"/>
  <c r="BN807" i="16"/>
  <c r="CG807" i="16"/>
  <c r="CH807" i="16"/>
  <c r="BP807" i="16"/>
  <c r="EU807" i="16"/>
  <c r="EV807" i="16"/>
  <c r="EW807" i="16"/>
  <c r="FA807" i="16"/>
  <c r="FB807" i="16" a="1"/>
  <c r="EX807" i="16" l="1"/>
  <c r="EZ806" i="16"/>
  <c r="EY807" i="16"/>
  <c r="FB807" i="16"/>
  <c r="FC807" i="16"/>
  <c r="FD807" i="16"/>
  <c r="BS807" i="16" s="1"/>
  <c r="BT807" i="16" s="1"/>
  <c r="BI808" i="16"/>
  <c r="BJ808" i="16" s="1"/>
  <c r="BL808" i="16"/>
  <c r="CF808" i="16"/>
  <c r="BN808" i="16"/>
  <c r="CG808" i="16"/>
  <c r="CH808" i="16"/>
  <c r="BP808" i="16"/>
  <c r="EU808" i="16"/>
  <c r="EV808" i="16"/>
  <c r="EW808" i="16"/>
  <c r="FA808" i="16"/>
  <c r="FB808" i="16" a="1"/>
  <c r="EZ807" i="16" l="1"/>
  <c r="EY808" i="16"/>
  <c r="EX808" i="16"/>
  <c r="EZ808" i="16" s="1"/>
  <c r="FB808" i="16"/>
  <c r="FC808" i="16"/>
  <c r="FD808" i="16"/>
  <c r="BS808" i="16" s="1"/>
  <c r="BT808" i="16" s="1"/>
  <c r="BI809" i="16"/>
  <c r="BJ809" i="16" s="1"/>
  <c r="BL809" i="16"/>
  <c r="CF809" i="16"/>
  <c r="BN809" i="16"/>
  <c r="CG809" i="16"/>
  <c r="CH809" i="16"/>
  <c r="BP809" i="16"/>
  <c r="EU809" i="16"/>
  <c r="EV809" i="16"/>
  <c r="EW809" i="16"/>
  <c r="FA809" i="16"/>
  <c r="FB809" i="16" a="1"/>
  <c r="EX809" i="16" l="1"/>
  <c r="EY809" i="16"/>
  <c r="FB809" i="16"/>
  <c r="FC809" i="16"/>
  <c r="FD809" i="16"/>
  <c r="BS809" i="16" s="1"/>
  <c r="BT809" i="16" s="1"/>
  <c r="BI810" i="16"/>
  <c r="BJ810" i="16" s="1"/>
  <c r="BL810" i="16"/>
  <c r="CF810" i="16"/>
  <c r="BN810" i="16"/>
  <c r="CG810" i="16"/>
  <c r="CH810" i="16"/>
  <c r="BP810" i="16"/>
  <c r="EU810" i="16"/>
  <c r="EV810" i="16"/>
  <c r="EW810" i="16"/>
  <c r="FA810" i="16"/>
  <c r="FB810" i="16" a="1"/>
  <c r="EZ809" i="16" l="1"/>
  <c r="EX810" i="16"/>
  <c r="EZ810" i="16" s="1"/>
  <c r="EY810" i="16"/>
  <c r="FB810" i="16"/>
  <c r="FC810" i="16"/>
  <c r="FD810" i="16"/>
  <c r="BS810" i="16" s="1"/>
  <c r="BT810" i="16" s="1"/>
  <c r="BI811" i="16"/>
  <c r="BJ811" i="16" s="1"/>
  <c r="BL811" i="16"/>
  <c r="CF811" i="16"/>
  <c r="BN811" i="16"/>
  <c r="CG811" i="16"/>
  <c r="CH811" i="16"/>
  <c r="BP811" i="16"/>
  <c r="EU811" i="16"/>
  <c r="EV811" i="16"/>
  <c r="EW811" i="16"/>
  <c r="FA811" i="16"/>
  <c r="FB811" i="16" a="1"/>
  <c r="EY811" i="16" l="1"/>
  <c r="EX811" i="16"/>
  <c r="EZ811" i="16" s="1"/>
  <c r="FB811" i="16"/>
  <c r="FC811" i="16"/>
  <c r="FD811" i="16"/>
  <c r="BS811" i="16" s="1"/>
  <c r="BT811" i="16" s="1"/>
  <c r="BI812" i="16"/>
  <c r="BJ812" i="16" s="1"/>
  <c r="BL812" i="16"/>
  <c r="CF812" i="16"/>
  <c r="BN812" i="16"/>
  <c r="CG812" i="16"/>
  <c r="CH812" i="16"/>
  <c r="BP812" i="16"/>
  <c r="EU812" i="16"/>
  <c r="EV812" i="16"/>
  <c r="EW812" i="16"/>
  <c r="FA812" i="16"/>
  <c r="FB812" i="16" a="1"/>
  <c r="EX812" i="16" l="1"/>
  <c r="EY812" i="16"/>
  <c r="FB812" i="16"/>
  <c r="FC812" i="16"/>
  <c r="FD812" i="16"/>
  <c r="BS812" i="16" s="1"/>
  <c r="BT812" i="16" s="1"/>
  <c r="BI813" i="16"/>
  <c r="BJ813" i="16" s="1"/>
  <c r="BL813" i="16"/>
  <c r="CF813" i="16"/>
  <c r="BN813" i="16"/>
  <c r="CG813" i="16"/>
  <c r="CH813" i="16"/>
  <c r="BP813" i="16"/>
  <c r="EU813" i="16"/>
  <c r="EV813" i="16"/>
  <c r="EW813" i="16"/>
  <c r="FA813" i="16"/>
  <c r="FB813" i="16" a="1"/>
  <c r="EZ812" i="16" l="1"/>
  <c r="EX813" i="16"/>
  <c r="EY813" i="16"/>
  <c r="FB813" i="16"/>
  <c r="FC813" i="16"/>
  <c r="FD813" i="16"/>
  <c r="BS813" i="16" s="1"/>
  <c r="BT813" i="16" s="1"/>
  <c r="BI814" i="16"/>
  <c r="BJ814" i="16" s="1"/>
  <c r="BL814" i="16"/>
  <c r="CF814" i="16"/>
  <c r="BN814" i="16"/>
  <c r="CG814" i="16"/>
  <c r="CH814" i="16"/>
  <c r="BP814" i="16"/>
  <c r="EU814" i="16"/>
  <c r="EV814" i="16"/>
  <c r="EW814" i="16"/>
  <c r="FA814" i="16"/>
  <c r="FB814" i="16" a="1"/>
  <c r="EX814" i="16" l="1"/>
  <c r="EZ814" i="16" s="1"/>
  <c r="EZ813" i="16"/>
  <c r="EY814" i="16"/>
  <c r="FB814" i="16"/>
  <c r="FC814" i="16"/>
  <c r="FD814" i="16"/>
  <c r="BS814" i="16" s="1"/>
  <c r="BT814" i="16" s="1"/>
  <c r="BI815" i="16"/>
  <c r="BJ815" i="16" s="1"/>
  <c r="BL815" i="16"/>
  <c r="CF815" i="16"/>
  <c r="BN815" i="16"/>
  <c r="CG815" i="16"/>
  <c r="CH815" i="16"/>
  <c r="BP815" i="16"/>
  <c r="EU815" i="16"/>
  <c r="EV815" i="16"/>
  <c r="EW815" i="16"/>
  <c r="FA815" i="16"/>
  <c r="FB815" i="16" a="1"/>
  <c r="EX815" i="16" l="1"/>
  <c r="EZ815" i="16" s="1"/>
  <c r="EY815" i="16"/>
  <c r="FB815" i="16"/>
  <c r="FC815" i="16"/>
  <c r="FD815" i="16"/>
  <c r="BS815" i="16" s="1"/>
  <c r="BT815" i="16" s="1"/>
  <c r="BI816" i="16"/>
  <c r="BJ816" i="16" s="1"/>
  <c r="BL816" i="16"/>
  <c r="CF816" i="16"/>
  <c r="BN816" i="16"/>
  <c r="CG816" i="16"/>
  <c r="CH816" i="16"/>
  <c r="BP816" i="16"/>
  <c r="EU816" i="16"/>
  <c r="EV816" i="16"/>
  <c r="EW816" i="16"/>
  <c r="FA816" i="16"/>
  <c r="FB816" i="16" a="1"/>
  <c r="EX816" i="16" l="1"/>
  <c r="EY816" i="16"/>
  <c r="FB816" i="16"/>
  <c r="FC816" i="16"/>
  <c r="FD816" i="16"/>
  <c r="BS816" i="16" s="1"/>
  <c r="BT816" i="16" s="1"/>
  <c r="BI817" i="16"/>
  <c r="BJ817" i="16" s="1"/>
  <c r="BL817" i="16"/>
  <c r="CF817" i="16"/>
  <c r="BN817" i="16"/>
  <c r="CG817" i="16"/>
  <c r="CH817" i="16"/>
  <c r="BP817" i="16"/>
  <c r="EU817" i="16"/>
  <c r="EV817" i="16"/>
  <c r="EW817" i="16"/>
  <c r="FA817" i="16"/>
  <c r="FB817" i="16" a="1"/>
  <c r="EZ816" i="16" l="1"/>
  <c r="EX817" i="16"/>
  <c r="EY817" i="16"/>
  <c r="FB817" i="16"/>
  <c r="FC817" i="16"/>
  <c r="FD817" i="16"/>
  <c r="BS817" i="16" s="1"/>
  <c r="BT817" i="16" s="1"/>
  <c r="BI818" i="16"/>
  <c r="BJ818" i="16" s="1"/>
  <c r="BL818" i="16"/>
  <c r="CF818" i="16"/>
  <c r="BN818" i="16"/>
  <c r="CG818" i="16"/>
  <c r="CH818" i="16"/>
  <c r="BP818" i="16"/>
  <c r="EU818" i="16"/>
  <c r="EV818" i="16"/>
  <c r="EW818" i="16"/>
  <c r="FA818" i="16"/>
  <c r="FB818" i="16" a="1"/>
  <c r="EZ817" i="16" l="1"/>
  <c r="EX818" i="16"/>
  <c r="EY818" i="16"/>
  <c r="FB818" i="16"/>
  <c r="FC818" i="16"/>
  <c r="FD818" i="16"/>
  <c r="BS818" i="16" s="1"/>
  <c r="BT818" i="16" s="1"/>
  <c r="BI819" i="16"/>
  <c r="BJ819" i="16" s="1"/>
  <c r="BL819" i="16"/>
  <c r="CF819" i="16"/>
  <c r="BN819" i="16"/>
  <c r="CG819" i="16"/>
  <c r="CH819" i="16"/>
  <c r="BP819" i="16"/>
  <c r="EU819" i="16"/>
  <c r="EV819" i="16"/>
  <c r="EW819" i="16"/>
  <c r="FA819" i="16"/>
  <c r="FB819" i="16" a="1"/>
  <c r="EZ818" i="16" l="1"/>
  <c r="EX819" i="16"/>
  <c r="EZ819" i="16" s="1"/>
  <c r="EY819" i="16"/>
  <c r="FB819" i="16"/>
  <c r="FC819" i="16"/>
  <c r="FD819" i="16"/>
  <c r="BS819" i="16" s="1"/>
  <c r="BT819" i="16" s="1"/>
  <c r="BI820" i="16"/>
  <c r="BJ820" i="16" s="1"/>
  <c r="BL820" i="16"/>
  <c r="CF820" i="16"/>
  <c r="BN820" i="16"/>
  <c r="CG820" i="16"/>
  <c r="CH820" i="16"/>
  <c r="BP820" i="16"/>
  <c r="EU820" i="16"/>
  <c r="EV820" i="16"/>
  <c r="EW820" i="16"/>
  <c r="FA820" i="16"/>
  <c r="FB820" i="16" a="1"/>
  <c r="EX820" i="16" l="1"/>
  <c r="EZ820" i="16" s="1"/>
  <c r="EY820" i="16"/>
  <c r="FB820" i="16"/>
  <c r="FC820" i="16"/>
  <c r="FD820" i="16"/>
  <c r="BS820" i="16" s="1"/>
  <c r="BT820" i="16" s="1"/>
  <c r="BI821" i="16"/>
  <c r="BJ821" i="16" s="1"/>
  <c r="BL821" i="16"/>
  <c r="CF821" i="16"/>
  <c r="BN821" i="16"/>
  <c r="CG821" i="16"/>
  <c r="CH821" i="16"/>
  <c r="BP821" i="16"/>
  <c r="EU821" i="16"/>
  <c r="EV821" i="16"/>
  <c r="EW821" i="16"/>
  <c r="FA821" i="16"/>
  <c r="FB821" i="16" a="1"/>
  <c r="EX821" i="16" l="1"/>
  <c r="EZ821" i="16" s="1"/>
  <c r="EY821" i="16"/>
  <c r="FB821" i="16"/>
  <c r="FC821" i="16"/>
  <c r="FD821" i="16"/>
  <c r="BS821" i="16" s="1"/>
  <c r="BT821" i="16" s="1"/>
  <c r="BI822" i="16"/>
  <c r="BJ822" i="16" s="1"/>
  <c r="BL822" i="16"/>
  <c r="CF822" i="16"/>
  <c r="BN822" i="16"/>
  <c r="CG822" i="16"/>
  <c r="CH822" i="16"/>
  <c r="BP822" i="16"/>
  <c r="EU822" i="16"/>
  <c r="EV822" i="16"/>
  <c r="EW822" i="16"/>
  <c r="FA822" i="16"/>
  <c r="FB822" i="16" a="1"/>
  <c r="EY822" i="16" l="1"/>
  <c r="EX822" i="16"/>
  <c r="FB822" i="16"/>
  <c r="FC822" i="16"/>
  <c r="FD822" i="16"/>
  <c r="BS822" i="16" s="1"/>
  <c r="BT822" i="16" s="1"/>
  <c r="BI823" i="16"/>
  <c r="BJ823" i="16" s="1"/>
  <c r="BL823" i="16"/>
  <c r="CF823" i="16"/>
  <c r="BN823" i="16"/>
  <c r="CG823" i="16"/>
  <c r="CH823" i="16"/>
  <c r="BP823" i="16"/>
  <c r="EU823" i="16"/>
  <c r="EV823" i="16"/>
  <c r="EW823" i="16"/>
  <c r="FA823" i="16"/>
  <c r="FB823" i="16" a="1"/>
  <c r="EZ822" i="16" l="1"/>
  <c r="EX823" i="16"/>
  <c r="EY823" i="16"/>
  <c r="FB823" i="16"/>
  <c r="FC823" i="16"/>
  <c r="FD823" i="16"/>
  <c r="BS823" i="16" s="1"/>
  <c r="BT823" i="16" s="1"/>
  <c r="BI824" i="16"/>
  <c r="BJ824" i="16" s="1"/>
  <c r="BL824" i="16"/>
  <c r="CF824" i="16"/>
  <c r="BN824" i="16"/>
  <c r="CG824" i="16"/>
  <c r="CH824" i="16"/>
  <c r="BP824" i="16"/>
  <c r="EU824" i="16"/>
  <c r="EV824" i="16"/>
  <c r="EW824" i="16"/>
  <c r="FA824" i="16"/>
  <c r="FB824" i="16" a="1"/>
  <c r="EZ823" i="16" l="1"/>
  <c r="EX824" i="16"/>
  <c r="EZ824" i="16" s="1"/>
  <c r="EY824" i="16"/>
  <c r="FB824" i="16"/>
  <c r="FC824" i="16"/>
  <c r="FD824" i="16"/>
  <c r="BS824" i="16" s="1"/>
  <c r="BT824" i="16" s="1"/>
  <c r="BI825" i="16"/>
  <c r="BJ825" i="16" s="1"/>
  <c r="BL825" i="16"/>
  <c r="CF825" i="16"/>
  <c r="BN825" i="16"/>
  <c r="CG825" i="16"/>
  <c r="CH825" i="16"/>
  <c r="BP825" i="16"/>
  <c r="EU825" i="16"/>
  <c r="EV825" i="16"/>
  <c r="EW825" i="16"/>
  <c r="FA825" i="16"/>
  <c r="FB825" i="16" a="1"/>
  <c r="EX825" i="16" l="1"/>
  <c r="EY825" i="16"/>
  <c r="FB825" i="16"/>
  <c r="FC825" i="16"/>
  <c r="FD825" i="16"/>
  <c r="BS825" i="16" s="1"/>
  <c r="BT825" i="16" s="1"/>
  <c r="BI826" i="16"/>
  <c r="BJ826" i="16" s="1"/>
  <c r="BL826" i="16"/>
  <c r="CF826" i="16"/>
  <c r="BN826" i="16"/>
  <c r="CG826" i="16"/>
  <c r="CH826" i="16"/>
  <c r="BP826" i="16"/>
  <c r="EU826" i="16"/>
  <c r="EV826" i="16"/>
  <c r="EW826" i="16"/>
  <c r="FA826" i="16"/>
  <c r="FB826" i="16" a="1"/>
  <c r="EX826" i="16" l="1"/>
  <c r="EZ825" i="16"/>
  <c r="EY826" i="16"/>
  <c r="FB826" i="16"/>
  <c r="FC826" i="16"/>
  <c r="FD826" i="16"/>
  <c r="BS826" i="16" s="1"/>
  <c r="BT826" i="16" s="1"/>
  <c r="BI827" i="16"/>
  <c r="BJ827" i="16" s="1"/>
  <c r="BL827" i="16"/>
  <c r="CF827" i="16"/>
  <c r="BN827" i="16"/>
  <c r="CG827" i="16"/>
  <c r="CH827" i="16"/>
  <c r="BP827" i="16"/>
  <c r="EU827" i="16"/>
  <c r="EV827" i="16"/>
  <c r="EW827" i="16"/>
  <c r="FA827" i="16"/>
  <c r="FB827" i="16" a="1"/>
  <c r="EZ826" i="16" l="1"/>
  <c r="EX827" i="16"/>
  <c r="EZ827" i="16" s="1"/>
  <c r="EY827" i="16"/>
  <c r="FB827" i="16"/>
  <c r="FC827" i="16"/>
  <c r="FD827" i="16"/>
  <c r="BS827" i="16" s="1"/>
  <c r="BT827" i="16" s="1"/>
  <c r="BI828" i="16"/>
  <c r="BJ828" i="16" s="1"/>
  <c r="BL828" i="16"/>
  <c r="CF828" i="16"/>
  <c r="BN828" i="16"/>
  <c r="CG828" i="16"/>
  <c r="CH828" i="16"/>
  <c r="BP828" i="16"/>
  <c r="EU828" i="16"/>
  <c r="EV828" i="16"/>
  <c r="EW828" i="16"/>
  <c r="FA828" i="16"/>
  <c r="FB828" i="16" a="1"/>
  <c r="EY828" i="16" l="1"/>
  <c r="EX828" i="16"/>
  <c r="EZ828" i="16" s="1"/>
  <c r="FB828" i="16"/>
  <c r="FC828" i="16"/>
  <c r="FD828" i="16"/>
  <c r="BS828" i="16" s="1"/>
  <c r="BT828" i="16" s="1"/>
  <c r="BI829" i="16"/>
  <c r="BJ829" i="16" s="1"/>
  <c r="BL829" i="16"/>
  <c r="CF829" i="16"/>
  <c r="BN829" i="16"/>
  <c r="CG829" i="16"/>
  <c r="CH829" i="16"/>
  <c r="EU829" i="16"/>
  <c r="EV829" i="16"/>
  <c r="EW829" i="16"/>
  <c r="FA829" i="16"/>
  <c r="FB829" i="16" a="1"/>
  <c r="EY829" i="16" l="1"/>
  <c r="EX829" i="16"/>
  <c r="EZ829" i="16" s="1"/>
  <c r="BP829" i="16"/>
  <c r="FB829" i="16"/>
  <c r="FC829" i="16"/>
  <c r="FD829" i="16"/>
  <c r="BS829" i="16" s="1"/>
  <c r="BT829" i="16" s="1"/>
  <c r="BI830" i="16"/>
  <c r="BJ830" i="16" s="1"/>
  <c r="BL830" i="16"/>
  <c r="CF830" i="16"/>
  <c r="BN830" i="16"/>
  <c r="CG830" i="16"/>
  <c r="CH830" i="16"/>
  <c r="BP830" i="16"/>
  <c r="EU830" i="16"/>
  <c r="EV830" i="16"/>
  <c r="EW830" i="16"/>
  <c r="FA830" i="16"/>
  <c r="FB830" i="16" a="1"/>
  <c r="EX830" i="16" l="1"/>
  <c r="EZ830" i="16" s="1"/>
  <c r="EY830" i="16"/>
  <c r="FB830" i="16"/>
  <c r="FC830" i="16"/>
  <c r="FD830" i="16"/>
  <c r="BS830" i="16" s="1"/>
  <c r="BT830" i="16" s="1"/>
  <c r="BI831" i="16"/>
  <c r="BJ831" i="16" s="1"/>
  <c r="BL831" i="16"/>
  <c r="CF831" i="16"/>
  <c r="BN831" i="16"/>
  <c r="CG831" i="16"/>
  <c r="CH831" i="16"/>
  <c r="BP831" i="16"/>
  <c r="EU831" i="16"/>
  <c r="EV831" i="16"/>
  <c r="EW831" i="16"/>
  <c r="FA831" i="16"/>
  <c r="FB831" i="16" a="1"/>
  <c r="EX831" i="16" l="1"/>
  <c r="EY831" i="16"/>
  <c r="FB831" i="16"/>
  <c r="FC831" i="16"/>
  <c r="FD831" i="16"/>
  <c r="BS831" i="16" s="1"/>
  <c r="BT831" i="16" s="1"/>
  <c r="BI832" i="16"/>
  <c r="BJ832" i="16" s="1"/>
  <c r="BL832" i="16"/>
  <c r="CF832" i="16"/>
  <c r="BN832" i="16"/>
  <c r="CG832" i="16"/>
  <c r="CH832" i="16"/>
  <c r="BP832" i="16"/>
  <c r="EU832" i="16"/>
  <c r="EV832" i="16"/>
  <c r="EW832" i="16"/>
  <c r="FA832" i="16"/>
  <c r="FB832" i="16" a="1"/>
  <c r="EZ831" i="16" l="1"/>
  <c r="EY832" i="16"/>
  <c r="EX832" i="16"/>
  <c r="EZ832" i="16" s="1"/>
  <c r="FB832" i="16"/>
  <c r="FC832" i="16"/>
  <c r="FD832" i="16"/>
  <c r="BS832" i="16" s="1"/>
  <c r="BT832" i="16" s="1"/>
  <c r="BI833" i="16"/>
  <c r="BJ833" i="16" s="1"/>
  <c r="BL833" i="16"/>
  <c r="CF833" i="16"/>
  <c r="BN833" i="16"/>
  <c r="CG833" i="16"/>
  <c r="CH833" i="16"/>
  <c r="BP833" i="16"/>
  <c r="EU833" i="16"/>
  <c r="EV833" i="16"/>
  <c r="EW833" i="16"/>
  <c r="FA833" i="16"/>
  <c r="FB833" i="16" a="1"/>
  <c r="EX833" i="16" l="1"/>
  <c r="EY833" i="16"/>
  <c r="FB833" i="16"/>
  <c r="FC833" i="16"/>
  <c r="FD833" i="16"/>
  <c r="BS833" i="16" s="1"/>
  <c r="BT833" i="16" s="1"/>
  <c r="BI834" i="16"/>
  <c r="BJ834" i="16" s="1"/>
  <c r="BL834" i="16"/>
  <c r="CF834" i="16"/>
  <c r="BN834" i="16"/>
  <c r="CG834" i="16"/>
  <c r="CH834" i="16"/>
  <c r="BP834" i="16"/>
  <c r="EU834" i="16"/>
  <c r="EV834" i="16"/>
  <c r="EW834" i="16"/>
  <c r="FA834" i="16"/>
  <c r="FB834" i="16" a="1"/>
  <c r="EZ833" i="16" l="1"/>
  <c r="EY834" i="16"/>
  <c r="EX834" i="16"/>
  <c r="EZ834" i="16" s="1"/>
  <c r="FB834" i="16"/>
  <c r="FC834" i="16"/>
  <c r="FD834" i="16"/>
  <c r="BS834" i="16" s="1"/>
  <c r="BT834" i="16" s="1"/>
  <c r="BI835" i="16"/>
  <c r="BJ835" i="16" s="1"/>
  <c r="BL835" i="16"/>
  <c r="CF835" i="16"/>
  <c r="BN835" i="16"/>
  <c r="CG835" i="16"/>
  <c r="CH835" i="16"/>
  <c r="BP835" i="16"/>
  <c r="EU835" i="16"/>
  <c r="EV835" i="16"/>
  <c r="EW835" i="16"/>
  <c r="FA835" i="16"/>
  <c r="FB835" i="16" a="1"/>
  <c r="EY835" i="16" l="1"/>
  <c r="EX835" i="16"/>
  <c r="EZ835" i="16" s="1"/>
  <c r="FB835" i="16"/>
  <c r="FC835" i="16"/>
  <c r="FD835" i="16"/>
  <c r="BS835" i="16" s="1"/>
  <c r="BT835" i="16" s="1"/>
  <c r="BI836" i="16"/>
  <c r="BJ836" i="16" s="1"/>
  <c r="BL836" i="16"/>
  <c r="CF836" i="16"/>
  <c r="BN836" i="16"/>
  <c r="CG836" i="16"/>
  <c r="CH836" i="16"/>
  <c r="EU836" i="16"/>
  <c r="EV836" i="16"/>
  <c r="EW836" i="16"/>
  <c r="FA836" i="16"/>
  <c r="FB836" i="16" a="1"/>
  <c r="EX836" i="16" l="1"/>
  <c r="BP836" i="16"/>
  <c r="EY836" i="16"/>
  <c r="FB836" i="16"/>
  <c r="FC836" i="16"/>
  <c r="FD836" i="16"/>
  <c r="BS836" i="16" s="1"/>
  <c r="BT836" i="16" s="1"/>
  <c r="BI837" i="16"/>
  <c r="BJ837" i="16" s="1"/>
  <c r="BL837" i="16"/>
  <c r="CF837" i="16"/>
  <c r="BN837" i="16"/>
  <c r="CG837" i="16"/>
  <c r="CH837" i="16"/>
  <c r="BP837" i="16"/>
  <c r="EU837" i="16"/>
  <c r="EV837" i="16"/>
  <c r="EW837" i="16"/>
  <c r="FA837" i="16"/>
  <c r="FB837" i="16" a="1"/>
  <c r="EZ836" i="16" l="1"/>
  <c r="EX837" i="16"/>
  <c r="EZ837" i="16" s="1"/>
  <c r="EY837" i="16"/>
  <c r="FB837" i="16"/>
  <c r="FC837" i="16"/>
  <c r="FD837" i="16"/>
  <c r="BS837" i="16" s="1"/>
  <c r="BT837" i="16" s="1"/>
  <c r="BI838" i="16"/>
  <c r="BJ838" i="16" s="1"/>
  <c r="BL838" i="16"/>
  <c r="CF838" i="16"/>
  <c r="BN838" i="16"/>
  <c r="CG838" i="16"/>
  <c r="CH838" i="16"/>
  <c r="EU838" i="16"/>
  <c r="EV838" i="16"/>
  <c r="EW838" i="16"/>
  <c r="FA838" i="16"/>
  <c r="FB838" i="16" a="1"/>
  <c r="EY838" i="16" l="1"/>
  <c r="EX838" i="16"/>
  <c r="EZ838" i="16" s="1"/>
  <c r="BP838" i="16"/>
  <c r="FB838" i="16"/>
  <c r="FC838" i="16"/>
  <c r="FD838" i="16"/>
  <c r="BS838" i="16" s="1"/>
  <c r="BT838" i="16" s="1"/>
  <c r="BI839" i="16"/>
  <c r="BJ839" i="16" s="1"/>
  <c r="BL839" i="16"/>
  <c r="CF839" i="16"/>
  <c r="BN839" i="16"/>
  <c r="CG839" i="16"/>
  <c r="CH839" i="16"/>
  <c r="EU839" i="16"/>
  <c r="EV839" i="16"/>
  <c r="EW839" i="16"/>
  <c r="FA839" i="16"/>
  <c r="FB839" i="16" a="1"/>
  <c r="EY839" i="16" l="1"/>
  <c r="EX839" i="16"/>
  <c r="EZ839" i="16" s="1"/>
  <c r="BP839" i="16"/>
  <c r="FB839" i="16"/>
  <c r="FC839" i="16"/>
  <c r="FD839" i="16"/>
  <c r="BS839" i="16" s="1"/>
  <c r="BT839" i="16" s="1"/>
  <c r="BI840" i="16"/>
  <c r="BJ840" i="16" s="1"/>
  <c r="BL840" i="16"/>
  <c r="CF840" i="16"/>
  <c r="BN840" i="16"/>
  <c r="CG840" i="16"/>
  <c r="CH840" i="16"/>
  <c r="BP840" i="16"/>
  <c r="EU840" i="16"/>
  <c r="EV840" i="16"/>
  <c r="EW840" i="16"/>
  <c r="FA840" i="16"/>
  <c r="FB840" i="16" a="1"/>
  <c r="EX840" i="16" l="1"/>
  <c r="EZ840" i="16" s="1"/>
  <c r="EY840" i="16"/>
  <c r="FB840" i="16"/>
  <c r="FC840" i="16"/>
  <c r="FD840" i="16"/>
  <c r="BS840" i="16" s="1"/>
  <c r="BT840" i="16" s="1"/>
  <c r="BI841" i="16"/>
  <c r="BJ841" i="16" s="1"/>
  <c r="BL841" i="16"/>
  <c r="CF841" i="16"/>
  <c r="BN841" i="16"/>
  <c r="CG841" i="16"/>
  <c r="CH841" i="16"/>
  <c r="BP841" i="16"/>
  <c r="EU841" i="16"/>
  <c r="EV841" i="16"/>
  <c r="EW841" i="16"/>
  <c r="FA841" i="16"/>
  <c r="FB841" i="16" a="1"/>
  <c r="EY841" i="16" l="1"/>
  <c r="EX841" i="16"/>
  <c r="EZ841" i="16" s="1"/>
  <c r="FB841" i="16"/>
  <c r="FC841" i="16"/>
  <c r="FD841" i="16"/>
  <c r="BS841" i="16" s="1"/>
  <c r="BT841" i="16" s="1"/>
  <c r="BI842" i="16"/>
  <c r="BJ842" i="16" s="1"/>
  <c r="BL842" i="16"/>
  <c r="CF842" i="16"/>
  <c r="BN842" i="16"/>
  <c r="CG842" i="16"/>
  <c r="CH842" i="16"/>
  <c r="EU842" i="16"/>
  <c r="EV842" i="16"/>
  <c r="EW842" i="16"/>
  <c r="FA842" i="16"/>
  <c r="FB842" i="16" a="1"/>
  <c r="EX842" i="16" l="1"/>
  <c r="EY842" i="16"/>
  <c r="BP842" i="16"/>
  <c r="FB842" i="16"/>
  <c r="FC842" i="16"/>
  <c r="FD842" i="16"/>
  <c r="BS842" i="16" s="1"/>
  <c r="BT842" i="16" s="1"/>
  <c r="BI843" i="16"/>
  <c r="BJ843" i="16" s="1"/>
  <c r="BL843" i="16"/>
  <c r="CF843" i="16"/>
  <c r="BN843" i="16"/>
  <c r="CG843" i="16"/>
  <c r="CH843" i="16"/>
  <c r="BP843" i="16"/>
  <c r="EU843" i="16"/>
  <c r="EV843" i="16"/>
  <c r="EW843" i="16"/>
  <c r="FA843" i="16"/>
  <c r="FB843" i="16" a="1"/>
  <c r="EX843" i="16" l="1"/>
  <c r="EZ842" i="16"/>
  <c r="EY843" i="16"/>
  <c r="FB843" i="16"/>
  <c r="FC843" i="16"/>
  <c r="FD843" i="16"/>
  <c r="BS843" i="16" s="1"/>
  <c r="BT843" i="16" s="1"/>
  <c r="BI844" i="16"/>
  <c r="BJ844" i="16" s="1"/>
  <c r="BL844" i="16"/>
  <c r="CF844" i="16"/>
  <c r="BN844" i="16"/>
  <c r="CG844" i="16"/>
  <c r="CH844" i="16"/>
  <c r="BP844" i="16"/>
  <c r="EU844" i="16"/>
  <c r="EV844" i="16"/>
  <c r="EW844" i="16"/>
  <c r="FA844" i="16"/>
  <c r="FB844" i="16" a="1"/>
  <c r="EZ843" i="16" l="1"/>
  <c r="EY844" i="16"/>
  <c r="EX844" i="16"/>
  <c r="EZ844" i="16" s="1"/>
  <c r="FB844" i="16"/>
  <c r="FC844" i="16"/>
  <c r="FD844" i="16"/>
  <c r="BS844" i="16" s="1"/>
  <c r="BT844" i="16" s="1"/>
  <c r="BI845" i="16"/>
  <c r="BJ845" i="16" s="1"/>
  <c r="BL845" i="16"/>
  <c r="CF845" i="16"/>
  <c r="BN845" i="16"/>
  <c r="CG845" i="16"/>
  <c r="CH845" i="16"/>
  <c r="BP845" i="16"/>
  <c r="EU845" i="16"/>
  <c r="EV845" i="16"/>
  <c r="EW845" i="16"/>
  <c r="FA845" i="16"/>
  <c r="FB845" i="16" a="1"/>
  <c r="EX845" i="16" l="1"/>
  <c r="EY845" i="16"/>
  <c r="FB845" i="16"/>
  <c r="FC845" i="16"/>
  <c r="FD845" i="16"/>
  <c r="BS845" i="16" s="1"/>
  <c r="BT845" i="16" s="1"/>
  <c r="BI846" i="16"/>
  <c r="BJ846" i="16" s="1"/>
  <c r="BL846" i="16"/>
  <c r="CF846" i="16"/>
  <c r="BN846" i="16"/>
  <c r="CG846" i="16"/>
  <c r="CH846" i="16"/>
  <c r="BP846" i="16"/>
  <c r="EU846" i="16"/>
  <c r="EV846" i="16"/>
  <c r="EW846" i="16"/>
  <c r="FA846" i="16"/>
  <c r="FB846" i="16" a="1"/>
  <c r="EX846" i="16" l="1"/>
  <c r="EZ845" i="16"/>
  <c r="EY846" i="16"/>
  <c r="FB846" i="16"/>
  <c r="FC846" i="16"/>
  <c r="FD846" i="16"/>
  <c r="BS846" i="16" s="1"/>
  <c r="BT846" i="16" s="1"/>
  <c r="BI847" i="16"/>
  <c r="BJ847" i="16" s="1"/>
  <c r="BL847" i="16"/>
  <c r="CF847" i="16"/>
  <c r="BN847" i="16"/>
  <c r="CG847" i="16"/>
  <c r="CH847" i="16"/>
  <c r="BP847" i="16"/>
  <c r="EU847" i="16"/>
  <c r="EV847" i="16"/>
  <c r="EW847" i="16"/>
  <c r="FA847" i="16"/>
  <c r="FB847" i="16" a="1"/>
  <c r="EZ846" i="16" l="1"/>
  <c r="EY847" i="16"/>
  <c r="EX847" i="16"/>
  <c r="EZ847" i="16" s="1"/>
  <c r="FB847" i="16"/>
  <c r="FC847" i="16"/>
  <c r="FD847" i="16"/>
  <c r="BS847" i="16" s="1"/>
  <c r="BT847" i="16" s="1"/>
  <c r="BI848" i="16"/>
  <c r="BJ848" i="16" s="1"/>
  <c r="BL848" i="16"/>
  <c r="CF848" i="16"/>
  <c r="BN848" i="16"/>
  <c r="CG848" i="16"/>
  <c r="CH848" i="16"/>
  <c r="BP848" i="16"/>
  <c r="EU848" i="16"/>
  <c r="EV848" i="16"/>
  <c r="EW848" i="16"/>
  <c r="FA848" i="16"/>
  <c r="FB848" i="16" a="1"/>
  <c r="EY848" i="16" l="1"/>
  <c r="EX848" i="16"/>
  <c r="EZ848" i="16" s="1"/>
  <c r="FB848" i="16"/>
  <c r="FC848" i="16"/>
  <c r="FD848" i="16"/>
  <c r="BS848" i="16" s="1"/>
  <c r="BT848" i="16" s="1"/>
  <c r="BI849" i="16"/>
  <c r="BJ849" i="16" s="1"/>
  <c r="BL849" i="16"/>
  <c r="CF849" i="16"/>
  <c r="BN849" i="16"/>
  <c r="CG849" i="16"/>
  <c r="CH849" i="16"/>
  <c r="BP849" i="16"/>
  <c r="EU849" i="16"/>
  <c r="EV849" i="16"/>
  <c r="EW849" i="16"/>
  <c r="FA849" i="16"/>
  <c r="FB849" i="16" a="1"/>
  <c r="EX849" i="16" l="1"/>
  <c r="EZ849" i="16" s="1"/>
  <c r="EY849" i="16"/>
  <c r="FB849" i="16"/>
  <c r="FC849" i="16"/>
  <c r="FD849" i="16"/>
  <c r="BS849" i="16" s="1"/>
  <c r="BT849" i="16" s="1"/>
  <c r="BI850" i="16"/>
  <c r="BJ850" i="16" s="1"/>
  <c r="BL850" i="16"/>
  <c r="CF850" i="16"/>
  <c r="BN850" i="16"/>
  <c r="CG850" i="16"/>
  <c r="CH850" i="16"/>
  <c r="BP850" i="16"/>
  <c r="EU850" i="16"/>
  <c r="EV850" i="16"/>
  <c r="EW850" i="16"/>
  <c r="FA850" i="16"/>
  <c r="FB850" i="16" a="1"/>
  <c r="EY850" i="16" l="1"/>
  <c r="EX850" i="16"/>
  <c r="EZ850" i="16" s="1"/>
  <c r="FB850" i="16"/>
  <c r="FC850" i="16"/>
  <c r="FD850" i="16"/>
  <c r="BS850" i="16" s="1"/>
  <c r="BT850" i="16" s="1"/>
  <c r="BI851" i="16"/>
  <c r="BJ851" i="16" s="1"/>
  <c r="BL851" i="16"/>
  <c r="CF851" i="16"/>
  <c r="BN851" i="16"/>
  <c r="CG851" i="16"/>
  <c r="CH851" i="16"/>
  <c r="BP851" i="16"/>
  <c r="EU851" i="16"/>
  <c r="EV851" i="16"/>
  <c r="EW851" i="16"/>
  <c r="FA851" i="16"/>
  <c r="FB851" i="16" a="1"/>
  <c r="EX851" i="16" l="1"/>
  <c r="EZ851" i="16" s="1"/>
  <c r="EY851" i="16"/>
  <c r="FB851" i="16"/>
  <c r="FC851" i="16"/>
  <c r="FD851" i="16"/>
  <c r="BS851" i="16" s="1"/>
  <c r="BT851" i="16" s="1"/>
  <c r="BI852" i="16"/>
  <c r="BJ852" i="16" s="1"/>
  <c r="BL852" i="16"/>
  <c r="CF852" i="16"/>
  <c r="BN852" i="16"/>
  <c r="CG852" i="16"/>
  <c r="CH852" i="16"/>
  <c r="BP852" i="16"/>
  <c r="EU852" i="16"/>
  <c r="EV852" i="16"/>
  <c r="EW852" i="16"/>
  <c r="FA852" i="16"/>
  <c r="FB852" i="16" a="1"/>
  <c r="EX852" i="16" l="1"/>
  <c r="EY852" i="16"/>
  <c r="FB852" i="16"/>
  <c r="FC852" i="16"/>
  <c r="FD852" i="16"/>
  <c r="BS852" i="16" s="1"/>
  <c r="BT852" i="16" s="1"/>
  <c r="BI853" i="16"/>
  <c r="BJ853" i="16" s="1"/>
  <c r="BL853" i="16"/>
  <c r="CF853" i="16"/>
  <c r="BN853" i="16"/>
  <c r="CG853" i="16"/>
  <c r="CH853" i="16"/>
  <c r="BP853" i="16"/>
  <c r="EU853" i="16"/>
  <c r="EV853" i="16"/>
  <c r="EW853" i="16"/>
  <c r="FA853" i="16"/>
  <c r="FB853" i="16" a="1"/>
  <c r="EZ852" i="16" l="1"/>
  <c r="EY853" i="16"/>
  <c r="EX853" i="16"/>
  <c r="EZ853" i="16" s="1"/>
  <c r="FB853" i="16"/>
  <c r="FC853" i="16"/>
  <c r="FD853" i="16"/>
  <c r="BS853" i="16" s="1"/>
  <c r="BT853" i="16" s="1"/>
  <c r="BI854" i="16"/>
  <c r="BJ854" i="16" s="1"/>
  <c r="BL854" i="16"/>
  <c r="CF854" i="16"/>
  <c r="BN854" i="16"/>
  <c r="CG854" i="16"/>
  <c r="CH854" i="16"/>
  <c r="BP854" i="16"/>
  <c r="EU854" i="16"/>
  <c r="EV854" i="16"/>
  <c r="EW854" i="16"/>
  <c r="FA854" i="16"/>
  <c r="FB854" i="16" a="1"/>
  <c r="EY854" i="16" l="1"/>
  <c r="EX854" i="16"/>
  <c r="EZ854" i="16" s="1"/>
  <c r="FB854" i="16"/>
  <c r="FC854" i="16"/>
  <c r="FD854" i="16"/>
  <c r="BS854" i="16" s="1"/>
  <c r="BT854" i="16" s="1"/>
  <c r="BI855" i="16"/>
  <c r="BJ855" i="16" s="1"/>
  <c r="BL855" i="16"/>
  <c r="CF855" i="16"/>
  <c r="BN855" i="16"/>
  <c r="CG855" i="16"/>
  <c r="CH855" i="16"/>
  <c r="BP855" i="16"/>
  <c r="EU855" i="16"/>
  <c r="EV855" i="16"/>
  <c r="EW855" i="16"/>
  <c r="FA855" i="16"/>
  <c r="FB855" i="16" a="1"/>
  <c r="EX855" i="16" l="1"/>
  <c r="EY855" i="16"/>
  <c r="FB855" i="16"/>
  <c r="FC855" i="16"/>
  <c r="FD855" i="16"/>
  <c r="BS855" i="16" s="1"/>
  <c r="BT855" i="16" s="1"/>
  <c r="BI856" i="16"/>
  <c r="BJ856" i="16" s="1"/>
  <c r="BL856" i="16"/>
  <c r="CF856" i="16"/>
  <c r="BN856" i="16"/>
  <c r="CG856" i="16"/>
  <c r="CH856" i="16"/>
  <c r="BP856" i="16"/>
  <c r="EU856" i="16"/>
  <c r="EV856" i="16"/>
  <c r="EW856" i="16"/>
  <c r="FA856" i="16"/>
  <c r="FB856" i="16" a="1"/>
  <c r="EX856" i="16" l="1"/>
  <c r="EZ855" i="16"/>
  <c r="EY856" i="16"/>
  <c r="FB856" i="16"/>
  <c r="FC856" i="16"/>
  <c r="FD856" i="16"/>
  <c r="BS856" i="16" s="1"/>
  <c r="BT856" i="16" s="1"/>
  <c r="BI857" i="16"/>
  <c r="BJ857" i="16" s="1"/>
  <c r="BL857" i="16"/>
  <c r="CF857" i="16"/>
  <c r="BN857" i="16"/>
  <c r="CG857" i="16"/>
  <c r="CH857" i="16"/>
  <c r="EU857" i="16"/>
  <c r="EV857" i="16"/>
  <c r="EW857" i="16"/>
  <c r="FA857" i="16"/>
  <c r="FB857" i="16" a="1"/>
  <c r="EZ856" i="16" l="1"/>
  <c r="BP857" i="16"/>
  <c r="EX857" i="16"/>
  <c r="EY857" i="16"/>
  <c r="FB857" i="16"/>
  <c r="FC857" i="16"/>
  <c r="FD857" i="16"/>
  <c r="BS857" i="16" s="1"/>
  <c r="BT857" i="16" s="1"/>
  <c r="BI858" i="16"/>
  <c r="BJ858" i="16" s="1"/>
  <c r="BL858" i="16"/>
  <c r="CF858" i="16"/>
  <c r="BN858" i="16"/>
  <c r="CG858" i="16"/>
  <c r="CH858" i="16"/>
  <c r="BP858" i="16"/>
  <c r="EU858" i="16"/>
  <c r="EV858" i="16"/>
  <c r="EW858" i="16"/>
  <c r="FA858" i="16"/>
  <c r="FB858" i="16" a="1"/>
  <c r="EY858" i="16" l="1"/>
  <c r="EZ857" i="16"/>
  <c r="EX858" i="16"/>
  <c r="EZ858" i="16" s="1"/>
  <c r="FB858" i="16"/>
  <c r="FC858" i="16"/>
  <c r="FD858" i="16"/>
  <c r="BS858" i="16" s="1"/>
  <c r="BT858" i="16" s="1"/>
  <c r="BI859" i="16"/>
  <c r="BJ859" i="16" s="1"/>
  <c r="BL859" i="16"/>
  <c r="CF859" i="16"/>
  <c r="BN859" i="16"/>
  <c r="CG859" i="16"/>
  <c r="CH859" i="16"/>
  <c r="BP859" i="16"/>
  <c r="EU859" i="16"/>
  <c r="EV859" i="16"/>
  <c r="EW859" i="16"/>
  <c r="FA859" i="16"/>
  <c r="FB859" i="16" a="1"/>
  <c r="EX859" i="16" l="1"/>
  <c r="EZ859" i="16" s="1"/>
  <c r="EY859" i="16"/>
  <c r="FB859" i="16"/>
  <c r="FC859" i="16"/>
  <c r="FD859" i="16"/>
  <c r="BS859" i="16" s="1"/>
  <c r="BT859" i="16" s="1"/>
  <c r="BI860" i="16"/>
  <c r="BJ860" i="16" s="1"/>
  <c r="BL860" i="16"/>
  <c r="CF860" i="16"/>
  <c r="BN860" i="16"/>
  <c r="CG860" i="16"/>
  <c r="CH860" i="16"/>
  <c r="BP860" i="16"/>
  <c r="EU860" i="16"/>
  <c r="EV860" i="16"/>
  <c r="EW860" i="16"/>
  <c r="FA860" i="16"/>
  <c r="FB860" i="16" a="1"/>
  <c r="EX860" i="16" l="1"/>
  <c r="EY860" i="16"/>
  <c r="FB860" i="16"/>
  <c r="FC860" i="16"/>
  <c r="FD860" i="16"/>
  <c r="BS860" i="16" s="1"/>
  <c r="BT860" i="16" s="1"/>
  <c r="BI861" i="16"/>
  <c r="BJ861" i="16" s="1"/>
  <c r="BL861" i="16"/>
  <c r="CF861" i="16"/>
  <c r="BN861" i="16"/>
  <c r="CG861" i="16"/>
  <c r="CH861" i="16"/>
  <c r="BP861" i="16"/>
  <c r="EU861" i="16"/>
  <c r="EV861" i="16"/>
  <c r="EW861" i="16"/>
  <c r="FA861" i="16"/>
  <c r="FB861" i="16" a="1"/>
  <c r="EZ860" i="16" l="1"/>
  <c r="EY861" i="16"/>
  <c r="EX861" i="16"/>
  <c r="EZ861" i="16" s="1"/>
  <c r="FB861" i="16"/>
  <c r="FC861" i="16"/>
  <c r="FD861" i="16"/>
  <c r="BS861" i="16" s="1"/>
  <c r="BT861" i="16" s="1"/>
  <c r="BI862" i="16"/>
  <c r="BJ862" i="16" s="1"/>
  <c r="BL862" i="16"/>
  <c r="CF862" i="16"/>
  <c r="BN862" i="16"/>
  <c r="CG862" i="16"/>
  <c r="CH862" i="16"/>
  <c r="EU862" i="16"/>
  <c r="EV862" i="16"/>
  <c r="EW862" i="16"/>
  <c r="FA862" i="16"/>
  <c r="FB862" i="16" a="1"/>
  <c r="EY862" i="16" l="1"/>
  <c r="EX862" i="16"/>
  <c r="EZ862" i="16" s="1"/>
  <c r="BP862" i="16"/>
  <c r="FB862" i="16"/>
  <c r="FC862" i="16"/>
  <c r="FD862" i="16"/>
  <c r="BS862" i="16" s="1"/>
  <c r="BT862" i="16" s="1"/>
  <c r="BI863" i="16"/>
  <c r="BJ863" i="16" s="1"/>
  <c r="BL863" i="16"/>
  <c r="CF863" i="16"/>
  <c r="BN863" i="16"/>
  <c r="CG863" i="16"/>
  <c r="CH863" i="16"/>
  <c r="BP863" i="16"/>
  <c r="EU863" i="16"/>
  <c r="EV863" i="16"/>
  <c r="EW863" i="16"/>
  <c r="FA863" i="16"/>
  <c r="FB863" i="16" a="1"/>
  <c r="EX863" i="16" l="1"/>
  <c r="EY863" i="16"/>
  <c r="FB863" i="16"/>
  <c r="FC863" i="16"/>
  <c r="FD863" i="16"/>
  <c r="BS863" i="16" s="1"/>
  <c r="BT863" i="16" s="1"/>
  <c r="BI864" i="16"/>
  <c r="BJ864" i="16" s="1"/>
  <c r="BL864" i="16"/>
  <c r="CF864" i="16"/>
  <c r="BN864" i="16"/>
  <c r="CG864" i="16"/>
  <c r="CH864" i="16"/>
  <c r="BP864" i="16"/>
  <c r="EU864" i="16"/>
  <c r="EV864" i="16"/>
  <c r="EW864" i="16"/>
  <c r="FA864" i="16"/>
  <c r="FB864" i="16" a="1"/>
  <c r="EZ863" i="16" l="1"/>
  <c r="EY864" i="16"/>
  <c r="EX864" i="16"/>
  <c r="EZ864" i="16" s="1"/>
  <c r="FB864" i="16"/>
  <c r="FC864" i="16"/>
  <c r="FD864" i="16"/>
  <c r="BS864" i="16" s="1"/>
  <c r="BT864" i="16" s="1"/>
  <c r="BI865" i="16"/>
  <c r="BJ865" i="16" s="1"/>
  <c r="BL865" i="16"/>
  <c r="CF865" i="16"/>
  <c r="BN865" i="16"/>
  <c r="CG865" i="16"/>
  <c r="CH865" i="16"/>
  <c r="EU865" i="16"/>
  <c r="EV865" i="16"/>
  <c r="EW865" i="16"/>
  <c r="FA865" i="16"/>
  <c r="FB865" i="16" a="1"/>
  <c r="EX865" i="16" l="1"/>
  <c r="EZ865" i="16" s="1"/>
  <c r="EY865" i="16"/>
  <c r="BP865" i="16"/>
  <c r="FB865" i="16"/>
  <c r="FC865" i="16"/>
  <c r="FD865" i="16"/>
  <c r="BS865" i="16" s="1"/>
  <c r="BT865" i="16" s="1"/>
  <c r="BI866" i="16"/>
  <c r="BJ866" i="16" s="1"/>
  <c r="BL866" i="16"/>
  <c r="CF866" i="16"/>
  <c r="BN866" i="16"/>
  <c r="CG866" i="16"/>
  <c r="CH866" i="16"/>
  <c r="BP866" i="16"/>
  <c r="EU866" i="16"/>
  <c r="EV866" i="16"/>
  <c r="EW866" i="16"/>
  <c r="FA866" i="16"/>
  <c r="FB866" i="16" a="1"/>
  <c r="EX866" i="16" l="1"/>
  <c r="EY866" i="16"/>
  <c r="FB866" i="16"/>
  <c r="FC866" i="16"/>
  <c r="FD866" i="16"/>
  <c r="BS866" i="16" s="1"/>
  <c r="BT866" i="16" s="1"/>
  <c r="BI867" i="16"/>
  <c r="BJ867" i="16" s="1"/>
  <c r="BL867" i="16"/>
  <c r="CF867" i="16"/>
  <c r="BN867" i="16"/>
  <c r="CG867" i="16"/>
  <c r="CH867" i="16"/>
  <c r="EU867" i="16"/>
  <c r="EV867" i="16"/>
  <c r="EW867" i="16"/>
  <c r="FA867" i="16"/>
  <c r="FB867" i="16" a="1"/>
  <c r="EZ866" i="16" l="1"/>
  <c r="EX867" i="16"/>
  <c r="BP867" i="16"/>
  <c r="EY867" i="16"/>
  <c r="FB867" i="16"/>
  <c r="FC867" i="16"/>
  <c r="FD867" i="16"/>
  <c r="BS867" i="16" s="1"/>
  <c r="BT867" i="16" s="1"/>
  <c r="BI868" i="16"/>
  <c r="BJ868" i="16" s="1"/>
  <c r="BL868" i="16"/>
  <c r="CF868" i="16"/>
  <c r="BN868" i="16"/>
  <c r="CG868" i="16"/>
  <c r="CH868" i="16"/>
  <c r="BP868" i="16"/>
  <c r="EU868" i="16"/>
  <c r="EV868" i="16"/>
  <c r="EW868" i="16"/>
  <c r="FA868" i="16"/>
  <c r="FB868" i="16" a="1"/>
  <c r="EZ867" i="16" l="1"/>
  <c r="EX868" i="16"/>
  <c r="EY868" i="16"/>
  <c r="FB868" i="16"/>
  <c r="FC868" i="16"/>
  <c r="FD868" i="16"/>
  <c r="BS868" i="16" s="1"/>
  <c r="BT868" i="16" s="1"/>
  <c r="BI869" i="16"/>
  <c r="BJ869" i="16" s="1"/>
  <c r="BL869" i="16"/>
  <c r="CF869" i="16"/>
  <c r="BN869" i="16"/>
  <c r="CG869" i="16"/>
  <c r="CH869" i="16"/>
  <c r="BP869" i="16"/>
  <c r="EU869" i="16"/>
  <c r="EV869" i="16"/>
  <c r="EW869" i="16"/>
  <c r="FA869" i="16"/>
  <c r="FB869" i="16" a="1"/>
  <c r="EZ868" i="16" l="1"/>
  <c r="EX869" i="16"/>
  <c r="EZ869" i="16" s="1"/>
  <c r="EY869" i="16"/>
  <c r="FB869" i="16"/>
  <c r="FC869" i="16"/>
  <c r="FD869" i="16"/>
  <c r="BS869" i="16" s="1"/>
  <c r="BT869" i="16" s="1"/>
  <c r="BI870" i="16"/>
  <c r="BJ870" i="16" s="1"/>
  <c r="BL870" i="16"/>
  <c r="CF870" i="16"/>
  <c r="BN870" i="16"/>
  <c r="CG870" i="16"/>
  <c r="CH870" i="16"/>
  <c r="BP870" i="16"/>
  <c r="EU870" i="16"/>
  <c r="EV870" i="16"/>
  <c r="EW870" i="16"/>
  <c r="FA870" i="16"/>
  <c r="FB870" i="16" a="1"/>
  <c r="EY870" i="16" l="1"/>
  <c r="EX870" i="16"/>
  <c r="EZ870" i="16" s="1"/>
  <c r="FB870" i="16"/>
  <c r="FC870" i="16"/>
  <c r="FD870" i="16"/>
  <c r="BS870" i="16" s="1"/>
  <c r="BT870" i="16" s="1"/>
  <c r="BI871" i="16"/>
  <c r="BJ871" i="16" s="1"/>
  <c r="BL871" i="16"/>
  <c r="CF871" i="16"/>
  <c r="BN871" i="16"/>
  <c r="CG871" i="16"/>
  <c r="CH871" i="16"/>
  <c r="BP871" i="16"/>
  <c r="EU871" i="16"/>
  <c r="EV871" i="16"/>
  <c r="EW871" i="16"/>
  <c r="FA871" i="16"/>
  <c r="FB871" i="16" a="1"/>
  <c r="EX871" i="16" l="1"/>
  <c r="EZ871" i="16" s="1"/>
  <c r="EY871" i="16"/>
  <c r="FB871" i="16"/>
  <c r="FC871" i="16"/>
  <c r="FD871" i="16"/>
  <c r="BS871" i="16" s="1"/>
  <c r="BT871" i="16" s="1"/>
  <c r="BI872" i="16"/>
  <c r="BJ872" i="16" s="1"/>
  <c r="BL872" i="16"/>
  <c r="CF872" i="16"/>
  <c r="BN872" i="16"/>
  <c r="CG872" i="16"/>
  <c r="CH872" i="16"/>
  <c r="BP872" i="16"/>
  <c r="EU872" i="16"/>
  <c r="EV872" i="16"/>
  <c r="EW872" i="16"/>
  <c r="FA872" i="16"/>
  <c r="FB872" i="16" a="1"/>
  <c r="EX872" i="16" l="1"/>
  <c r="EY872" i="16"/>
  <c r="FB872" i="16"/>
  <c r="FC872" i="16"/>
  <c r="FD872" i="16"/>
  <c r="BS872" i="16" s="1"/>
  <c r="BT872" i="16" s="1"/>
  <c r="BI873" i="16"/>
  <c r="BJ873" i="16" s="1"/>
  <c r="BL873" i="16"/>
  <c r="CF873" i="16"/>
  <c r="BN873" i="16"/>
  <c r="CG873" i="16"/>
  <c r="CH873" i="16"/>
  <c r="BP873" i="16"/>
  <c r="EU873" i="16"/>
  <c r="EV873" i="16"/>
  <c r="EW873" i="16"/>
  <c r="FA873" i="16"/>
  <c r="FB873" i="16" a="1"/>
  <c r="EX873" i="16" l="1"/>
  <c r="EZ872" i="16"/>
  <c r="EY873" i="16"/>
  <c r="FB873" i="16"/>
  <c r="FC873" i="16"/>
  <c r="FD873" i="16"/>
  <c r="BS873" i="16" s="1"/>
  <c r="BT873" i="16" s="1"/>
  <c r="BI874" i="16"/>
  <c r="BJ874" i="16" s="1"/>
  <c r="BL874" i="16"/>
  <c r="CF874" i="16"/>
  <c r="BN874" i="16"/>
  <c r="CG874" i="16"/>
  <c r="CH874" i="16"/>
  <c r="BP874" i="16"/>
  <c r="EU874" i="16"/>
  <c r="EV874" i="16"/>
  <c r="EW874" i="16"/>
  <c r="FA874" i="16"/>
  <c r="FB874" i="16" a="1"/>
  <c r="EZ873" i="16" l="1"/>
  <c r="EY874" i="16"/>
  <c r="EX874" i="16"/>
  <c r="EZ874" i="16" s="1"/>
  <c r="FB874" i="16"/>
  <c r="FC874" i="16"/>
  <c r="FD874" i="16"/>
  <c r="BS874" i="16" s="1"/>
  <c r="BT874" i="16" s="1"/>
  <c r="BI875" i="16"/>
  <c r="BJ875" i="16" s="1"/>
  <c r="BL875" i="16"/>
  <c r="CF875" i="16"/>
  <c r="BN875" i="16"/>
  <c r="CG875" i="16"/>
  <c r="CH875" i="16"/>
  <c r="EU875" i="16"/>
  <c r="EV875" i="16"/>
  <c r="EW875" i="16"/>
  <c r="FA875" i="16"/>
  <c r="FB875" i="16" a="1"/>
  <c r="EY875" i="16" l="1"/>
  <c r="EX875" i="16"/>
  <c r="EZ875" i="16" s="1"/>
  <c r="BP875" i="16"/>
  <c r="FB875" i="16"/>
  <c r="FC875" i="16"/>
  <c r="FD875" i="16"/>
  <c r="BS875" i="16" s="1"/>
  <c r="BT875" i="16" s="1"/>
  <c r="BI876" i="16"/>
  <c r="BJ876" i="16" s="1"/>
  <c r="BL876" i="16"/>
  <c r="CF876" i="16"/>
  <c r="BN876" i="16"/>
  <c r="CG876" i="16"/>
  <c r="CH876" i="16"/>
  <c r="BP876" i="16"/>
  <c r="EU876" i="16"/>
  <c r="EV876" i="16"/>
  <c r="EW876" i="16"/>
  <c r="FA876" i="16"/>
  <c r="FB876" i="16" a="1"/>
  <c r="EX876" i="16" l="1"/>
  <c r="EY876" i="16"/>
  <c r="FB876" i="16"/>
  <c r="FC876" i="16"/>
  <c r="FD876" i="16"/>
  <c r="BS876" i="16" s="1"/>
  <c r="BT876" i="16" s="1"/>
  <c r="BI877" i="16"/>
  <c r="BJ877" i="16" s="1"/>
  <c r="BL877" i="16"/>
  <c r="CF877" i="16"/>
  <c r="BN877" i="16"/>
  <c r="CG877" i="16"/>
  <c r="CH877" i="16"/>
  <c r="BP877" i="16"/>
  <c r="EU877" i="16"/>
  <c r="EV877" i="16"/>
  <c r="EW877" i="16"/>
  <c r="FA877" i="16"/>
  <c r="FB877" i="16" a="1"/>
  <c r="EZ876" i="16" l="1"/>
  <c r="EX877" i="16"/>
  <c r="EY877" i="16"/>
  <c r="FB877" i="16"/>
  <c r="FC877" i="16"/>
  <c r="FD877" i="16"/>
  <c r="BS877" i="16" s="1"/>
  <c r="BT877" i="16" s="1"/>
  <c r="BI878" i="16"/>
  <c r="BJ878" i="16" s="1"/>
  <c r="BL878" i="16"/>
  <c r="CF878" i="16"/>
  <c r="BN878" i="16"/>
  <c r="CG878" i="16"/>
  <c r="CH878" i="16"/>
  <c r="BP878" i="16"/>
  <c r="EU878" i="16"/>
  <c r="EV878" i="16"/>
  <c r="EW878" i="16"/>
  <c r="FA878" i="16"/>
  <c r="FB878" i="16" a="1"/>
  <c r="EZ877" i="16" l="1"/>
  <c r="EY878" i="16"/>
  <c r="EX878" i="16"/>
  <c r="EZ878" i="16" s="1"/>
  <c r="FB878" i="16"/>
  <c r="FC878" i="16"/>
  <c r="FD878" i="16"/>
  <c r="BS878" i="16" s="1"/>
  <c r="BT878" i="16" s="1"/>
  <c r="BI879" i="16"/>
  <c r="BJ879" i="16" s="1"/>
  <c r="BL879" i="16"/>
  <c r="CF879" i="16"/>
  <c r="BN879" i="16"/>
  <c r="CG879" i="16"/>
  <c r="CH879" i="16"/>
  <c r="BP879" i="16"/>
  <c r="EU879" i="16"/>
  <c r="EV879" i="16"/>
  <c r="EW879" i="16"/>
  <c r="FA879" i="16"/>
  <c r="FB879" i="16" a="1"/>
  <c r="EX879" i="16" l="1"/>
  <c r="EY879" i="16"/>
  <c r="FB879" i="16"/>
  <c r="FC879" i="16"/>
  <c r="FD879" i="16"/>
  <c r="BS879" i="16" s="1"/>
  <c r="BT879" i="16" s="1"/>
  <c r="BI880" i="16"/>
  <c r="BJ880" i="16" s="1"/>
  <c r="BL880" i="16"/>
  <c r="CF880" i="16"/>
  <c r="BN880" i="16"/>
  <c r="CG880" i="16"/>
  <c r="CH880" i="16"/>
  <c r="BP880" i="16"/>
  <c r="EU880" i="16"/>
  <c r="EV880" i="16"/>
  <c r="EW880" i="16"/>
  <c r="FA880" i="16"/>
  <c r="FB880" i="16" a="1"/>
  <c r="EX880" i="16" l="1"/>
  <c r="EZ880" i="16" s="1"/>
  <c r="EZ879" i="16"/>
  <c r="EY880" i="16"/>
  <c r="FB880" i="16"/>
  <c r="FC880" i="16"/>
  <c r="FD880" i="16"/>
  <c r="BS880" i="16" s="1"/>
  <c r="BT880" i="16" s="1"/>
  <c r="BI881" i="16"/>
  <c r="BJ881" i="16" s="1"/>
  <c r="BL881" i="16"/>
  <c r="CF881" i="16"/>
  <c r="BN881" i="16"/>
  <c r="CG881" i="16"/>
  <c r="CH881" i="16"/>
  <c r="BP881" i="16"/>
  <c r="EU881" i="16"/>
  <c r="EV881" i="16"/>
  <c r="EW881" i="16"/>
  <c r="FA881" i="16"/>
  <c r="FB881" i="16" a="1"/>
  <c r="EY881" i="16" l="1"/>
  <c r="EX881" i="16"/>
  <c r="EZ881" i="16" s="1"/>
  <c r="FB881" i="16"/>
  <c r="FC881" i="16"/>
  <c r="FD881" i="16"/>
  <c r="BS881" i="16" s="1"/>
  <c r="BT881" i="16" s="1"/>
  <c r="BI882" i="16"/>
  <c r="BJ882" i="16" s="1"/>
  <c r="BL882" i="16"/>
  <c r="CF882" i="16"/>
  <c r="BN882" i="16"/>
  <c r="CG882" i="16"/>
  <c r="CH882" i="16"/>
  <c r="BP882" i="16"/>
  <c r="EU882" i="16"/>
  <c r="EV882" i="16"/>
  <c r="EW882" i="16"/>
  <c r="FA882" i="16"/>
  <c r="FB882" i="16" a="1"/>
  <c r="EX882" i="16" l="1"/>
  <c r="EY882" i="16"/>
  <c r="FB882" i="16"/>
  <c r="FC882" i="16"/>
  <c r="FD882" i="16"/>
  <c r="BS882" i="16" s="1"/>
  <c r="BT882" i="16" s="1"/>
  <c r="BI883" i="16"/>
  <c r="BJ883" i="16" s="1"/>
  <c r="BL883" i="16"/>
  <c r="CF883" i="16"/>
  <c r="BN883" i="16"/>
  <c r="CG883" i="16"/>
  <c r="CH883" i="16"/>
  <c r="EU883" i="16"/>
  <c r="EV883" i="16"/>
  <c r="EW883" i="16"/>
  <c r="FA883" i="16"/>
  <c r="FB883" i="16" a="1"/>
  <c r="EX883" i="16" l="1"/>
  <c r="EZ882" i="16"/>
  <c r="EY883" i="16"/>
  <c r="BP883" i="16"/>
  <c r="FB883" i="16"/>
  <c r="FC883" i="16"/>
  <c r="FD883" i="16"/>
  <c r="BS883" i="16" s="1"/>
  <c r="BT883" i="16" s="1"/>
  <c r="BI884" i="16"/>
  <c r="BJ884" i="16" s="1"/>
  <c r="BL884" i="16"/>
  <c r="CF884" i="16"/>
  <c r="BN884" i="16"/>
  <c r="CG884" i="16"/>
  <c r="CH884" i="16"/>
  <c r="BP884" i="16"/>
  <c r="EU884" i="16"/>
  <c r="EV884" i="16"/>
  <c r="EW884" i="16"/>
  <c r="FA884" i="16"/>
  <c r="FB884" i="16" a="1"/>
  <c r="EZ883" i="16" l="1"/>
  <c r="EX884" i="16"/>
  <c r="EZ884" i="16" s="1"/>
  <c r="EY884" i="16"/>
  <c r="FB884" i="16"/>
  <c r="FC884" i="16"/>
  <c r="FD884" i="16"/>
  <c r="BS884" i="16" s="1"/>
  <c r="BT884" i="16" s="1"/>
  <c r="BI885" i="16"/>
  <c r="BJ885" i="16" s="1"/>
  <c r="BL885" i="16"/>
  <c r="CF885" i="16"/>
  <c r="BN885" i="16"/>
  <c r="CG885" i="16"/>
  <c r="CH885" i="16"/>
  <c r="BP885" i="16"/>
  <c r="EU885" i="16"/>
  <c r="EV885" i="16"/>
  <c r="EW885" i="16"/>
  <c r="FA885" i="16"/>
  <c r="FB885" i="16" a="1"/>
  <c r="EX885" i="16" l="1"/>
  <c r="EY885" i="16"/>
  <c r="FB885" i="16"/>
  <c r="FC885" i="16"/>
  <c r="FD885" i="16"/>
  <c r="BS885" i="16" s="1"/>
  <c r="BT885" i="16" s="1"/>
  <c r="BI886" i="16"/>
  <c r="BJ886" i="16" s="1"/>
  <c r="BL886" i="16"/>
  <c r="CF886" i="16"/>
  <c r="BN886" i="16"/>
  <c r="CG886" i="16"/>
  <c r="CH886" i="16"/>
  <c r="BP886" i="16"/>
  <c r="EU886" i="16"/>
  <c r="EV886" i="16"/>
  <c r="EW886" i="16"/>
  <c r="FA886" i="16"/>
  <c r="FB886" i="16" a="1"/>
  <c r="EZ885" i="16" l="1"/>
  <c r="EY886" i="16"/>
  <c r="EX886" i="16"/>
  <c r="EZ886" i="16" s="1"/>
  <c r="FB886" i="16"/>
  <c r="FC886" i="16"/>
  <c r="FD886" i="16"/>
  <c r="BS886" i="16" s="1"/>
  <c r="BT886" i="16" s="1"/>
  <c r="BI887" i="16"/>
  <c r="BJ887" i="16" s="1"/>
  <c r="BL887" i="16"/>
  <c r="CF887" i="16"/>
  <c r="BN887" i="16"/>
  <c r="CG887" i="16"/>
  <c r="CH887" i="16"/>
  <c r="BP887" i="16"/>
  <c r="EU887" i="16"/>
  <c r="EV887" i="16"/>
  <c r="EW887" i="16"/>
  <c r="FA887" i="16"/>
  <c r="FB887" i="16" a="1"/>
  <c r="EY887" i="16" l="1"/>
  <c r="EX887" i="16"/>
  <c r="EZ887" i="16" s="1"/>
  <c r="FB887" i="16"/>
  <c r="FC887" i="16"/>
  <c r="FD887" i="16"/>
  <c r="BS887" i="16" s="1"/>
  <c r="BT887" i="16" s="1"/>
  <c r="BI888" i="16"/>
  <c r="BJ888" i="16" s="1"/>
  <c r="BL888" i="16"/>
  <c r="CF888" i="16"/>
  <c r="BN888" i="16"/>
  <c r="CG888" i="16"/>
  <c r="CH888" i="16"/>
  <c r="BP888" i="16"/>
  <c r="EU888" i="16"/>
  <c r="EV888" i="16"/>
  <c r="EW888" i="16"/>
  <c r="FA888" i="16"/>
  <c r="FB888" i="16" a="1"/>
  <c r="EY888" i="16" l="1"/>
  <c r="EX888" i="16"/>
  <c r="EZ888" i="16" s="1"/>
  <c r="FB888" i="16"/>
  <c r="FC888" i="16"/>
  <c r="FD888" i="16"/>
  <c r="BS888" i="16" s="1"/>
  <c r="BT888" i="16" s="1"/>
  <c r="BI889" i="16"/>
  <c r="BJ889" i="16" s="1"/>
  <c r="BL889" i="16"/>
  <c r="CF889" i="16"/>
  <c r="BN889" i="16"/>
  <c r="CG889" i="16"/>
  <c r="CH889" i="16"/>
  <c r="BP889" i="16"/>
  <c r="EU889" i="16"/>
  <c r="EV889" i="16"/>
  <c r="EW889" i="16"/>
  <c r="FA889" i="16"/>
  <c r="FB889" i="16" a="1"/>
  <c r="EX889" i="16" l="1"/>
  <c r="EY889" i="16"/>
  <c r="FB889" i="16"/>
  <c r="FC889" i="16"/>
  <c r="FD889" i="16"/>
  <c r="BS889" i="16" s="1"/>
  <c r="BT889" i="16" s="1"/>
  <c r="BI890" i="16"/>
  <c r="BJ890" i="16" s="1"/>
  <c r="BL890" i="16"/>
  <c r="CF890" i="16"/>
  <c r="BN890" i="16"/>
  <c r="CG890" i="16"/>
  <c r="CH890" i="16"/>
  <c r="BP890" i="16"/>
  <c r="EU890" i="16"/>
  <c r="EV890" i="16"/>
  <c r="EW890" i="16"/>
  <c r="FA890" i="16"/>
  <c r="FB890" i="16" a="1"/>
  <c r="EZ889" i="16" l="1"/>
  <c r="EX890" i="16"/>
  <c r="EZ890" i="16" s="1"/>
  <c r="EY890" i="16"/>
  <c r="FB890" i="16"/>
  <c r="FC890" i="16"/>
  <c r="FD890" i="16"/>
  <c r="BS890" i="16" s="1"/>
  <c r="BT890" i="16" s="1"/>
  <c r="BI891" i="16"/>
  <c r="BJ891" i="16" s="1"/>
  <c r="BL891" i="16"/>
  <c r="CF891" i="16"/>
  <c r="BN891" i="16"/>
  <c r="CG891" i="16"/>
  <c r="CH891" i="16"/>
  <c r="BP891" i="16"/>
  <c r="EU891" i="16"/>
  <c r="EV891" i="16"/>
  <c r="EW891" i="16"/>
  <c r="FA891" i="16"/>
  <c r="FB891" i="16" a="1"/>
  <c r="EY891" i="16" l="1"/>
  <c r="EX891" i="16"/>
  <c r="FB891" i="16"/>
  <c r="FC891" i="16"/>
  <c r="FD891" i="16"/>
  <c r="BS891" i="16" s="1"/>
  <c r="BT891" i="16" s="1"/>
  <c r="BI892" i="16"/>
  <c r="BJ892" i="16" s="1"/>
  <c r="BL892" i="16"/>
  <c r="CF892" i="16"/>
  <c r="BN892" i="16"/>
  <c r="CG892" i="16"/>
  <c r="CH892" i="16"/>
  <c r="BP892" i="16"/>
  <c r="EU892" i="16"/>
  <c r="EV892" i="16"/>
  <c r="EW892" i="16"/>
  <c r="FA892" i="16"/>
  <c r="FB892" i="16" a="1"/>
  <c r="EZ891" i="16" l="1"/>
  <c r="EX892" i="16"/>
  <c r="EY892" i="16"/>
  <c r="FB892" i="16"/>
  <c r="FC892" i="16"/>
  <c r="FD892" i="16"/>
  <c r="BS892" i="16" s="1"/>
  <c r="BT892" i="16" s="1"/>
  <c r="BI893" i="16"/>
  <c r="BJ893" i="16" s="1"/>
  <c r="BL893" i="16"/>
  <c r="CF893" i="16"/>
  <c r="BN893" i="16"/>
  <c r="CG893" i="16"/>
  <c r="CH893" i="16"/>
  <c r="EU893" i="16"/>
  <c r="EV893" i="16"/>
  <c r="EW893" i="16"/>
  <c r="FA893" i="16"/>
  <c r="FB893" i="16" a="1"/>
  <c r="EY893" i="16" l="1"/>
  <c r="EZ892" i="16"/>
  <c r="EX893" i="16"/>
  <c r="BP893" i="16"/>
  <c r="FB893" i="16"/>
  <c r="FC893" i="16"/>
  <c r="FD893" i="16"/>
  <c r="BS893" i="16" s="1"/>
  <c r="BT893" i="16" s="1"/>
  <c r="BI894" i="16"/>
  <c r="BJ894" i="16" s="1"/>
  <c r="BL894" i="16"/>
  <c r="CF894" i="16"/>
  <c r="BN894" i="16"/>
  <c r="CG894" i="16"/>
  <c r="CH894" i="16"/>
  <c r="BP894" i="16"/>
  <c r="EU894" i="16"/>
  <c r="EV894" i="16"/>
  <c r="EW894" i="16"/>
  <c r="FA894" i="16"/>
  <c r="FB894" i="16" a="1"/>
  <c r="EZ893" i="16" l="1"/>
  <c r="EX894" i="16"/>
  <c r="EY894" i="16"/>
  <c r="FB894" i="16"/>
  <c r="FC894" i="16"/>
  <c r="FD894" i="16"/>
  <c r="BS894" i="16" s="1"/>
  <c r="BT894" i="16" s="1"/>
  <c r="BI895" i="16"/>
  <c r="BJ895" i="16" s="1"/>
  <c r="BL895" i="16"/>
  <c r="CF895" i="16"/>
  <c r="BN895" i="16"/>
  <c r="CG895" i="16"/>
  <c r="CH895" i="16"/>
  <c r="EU895" i="16"/>
  <c r="EV895" i="16"/>
  <c r="EW895" i="16"/>
  <c r="FA895" i="16"/>
  <c r="FB895" i="16" a="1"/>
  <c r="EZ894" i="16" l="1"/>
  <c r="EY895" i="16"/>
  <c r="EX895" i="16"/>
  <c r="EZ895" i="16" s="1"/>
  <c r="BP895" i="16"/>
  <c r="FB895" i="16"/>
  <c r="FC895" i="16"/>
  <c r="FD895" i="16"/>
  <c r="BS895" i="16" s="1"/>
  <c r="BT895" i="16" s="1"/>
  <c r="BI896" i="16"/>
  <c r="BJ896" i="16" s="1"/>
  <c r="BL896" i="16"/>
  <c r="CF896" i="16"/>
  <c r="BN896" i="16"/>
  <c r="CG896" i="16"/>
  <c r="CH896" i="16"/>
  <c r="BP896" i="16"/>
  <c r="EU896" i="16"/>
  <c r="EV896" i="16"/>
  <c r="EW896" i="16"/>
  <c r="FA896" i="16"/>
  <c r="FB896" i="16" a="1"/>
  <c r="EY896" i="16" l="1"/>
  <c r="EX896" i="16"/>
  <c r="FB896" i="16"/>
  <c r="FC896" i="16"/>
  <c r="FD896" i="16"/>
  <c r="BS896" i="16" s="1"/>
  <c r="BT896" i="16" s="1"/>
  <c r="BI897" i="16"/>
  <c r="BJ897" i="16" s="1"/>
  <c r="BL897" i="16"/>
  <c r="CF897" i="16"/>
  <c r="BN897" i="16"/>
  <c r="CG897" i="16"/>
  <c r="CH897" i="16"/>
  <c r="BP897" i="16"/>
  <c r="EU897" i="16"/>
  <c r="EV897" i="16"/>
  <c r="EW897" i="16"/>
  <c r="FA897" i="16"/>
  <c r="FB897" i="16" a="1"/>
  <c r="EZ896" i="16" l="1"/>
  <c r="EX897" i="16"/>
  <c r="EY897" i="16"/>
  <c r="FB897" i="16"/>
  <c r="FC897" i="16"/>
  <c r="FD897" i="16"/>
  <c r="BS897" i="16" s="1"/>
  <c r="BT897" i="16" s="1"/>
  <c r="BI898" i="16"/>
  <c r="BJ898" i="16" s="1"/>
  <c r="BL898" i="16"/>
  <c r="CF898" i="16"/>
  <c r="BN898" i="16"/>
  <c r="CG898" i="16"/>
  <c r="CH898" i="16"/>
  <c r="BP898" i="16"/>
  <c r="EU898" i="16"/>
  <c r="EV898" i="16"/>
  <c r="EW898" i="16"/>
  <c r="FA898" i="16"/>
  <c r="FB898" i="16" a="1"/>
  <c r="EZ897" i="16" l="1"/>
  <c r="EX898" i="16"/>
  <c r="EZ898" i="16" s="1"/>
  <c r="EY898" i="16"/>
  <c r="FB898" i="16"/>
  <c r="FC898" i="16"/>
  <c r="FD898" i="16"/>
  <c r="BS898" i="16" s="1"/>
  <c r="BT898" i="16" s="1"/>
  <c r="BI899" i="16"/>
  <c r="BJ899" i="16" s="1"/>
  <c r="BL899" i="16"/>
  <c r="CF899" i="16"/>
  <c r="BN899" i="16"/>
  <c r="CG899" i="16"/>
  <c r="CH899" i="16"/>
  <c r="BP899" i="16"/>
  <c r="EU899" i="16"/>
  <c r="EV899" i="16"/>
  <c r="EW899" i="16"/>
  <c r="FA899" i="16"/>
  <c r="FB899" i="16" a="1"/>
  <c r="EX899" i="16" l="1"/>
  <c r="EY899" i="16"/>
  <c r="FB899" i="16"/>
  <c r="FC899" i="16"/>
  <c r="FD899" i="16"/>
  <c r="BS899" i="16" s="1"/>
  <c r="BT899" i="16" s="1"/>
  <c r="BI900" i="16"/>
  <c r="BJ900" i="16" s="1"/>
  <c r="BL900" i="16"/>
  <c r="CF900" i="16"/>
  <c r="BN900" i="16"/>
  <c r="CG900" i="16"/>
  <c r="CH900" i="16"/>
  <c r="BP900" i="16"/>
  <c r="EU900" i="16"/>
  <c r="EV900" i="16"/>
  <c r="EW900" i="16"/>
  <c r="FA900" i="16"/>
  <c r="FB900" i="16" a="1"/>
  <c r="EZ899" i="16" l="1"/>
  <c r="EX900" i="16"/>
  <c r="EY900" i="16"/>
  <c r="FB900" i="16"/>
  <c r="FC900" i="16"/>
  <c r="FD900" i="16"/>
  <c r="BS900" i="16" s="1"/>
  <c r="BT900" i="16" s="1"/>
  <c r="BI901" i="16"/>
  <c r="BJ901" i="16" s="1"/>
  <c r="BL901" i="16"/>
  <c r="CF901" i="16"/>
  <c r="BN901" i="16"/>
  <c r="CG901" i="16"/>
  <c r="CH901" i="16"/>
  <c r="BP901" i="16"/>
  <c r="EU901" i="16"/>
  <c r="EV901" i="16"/>
  <c r="EW901" i="16"/>
  <c r="FA901" i="16"/>
  <c r="FB901" i="16" a="1"/>
  <c r="EX901" i="16" l="1"/>
  <c r="EZ900" i="16"/>
  <c r="EY901" i="16"/>
  <c r="FB901" i="16"/>
  <c r="FC901" i="16"/>
  <c r="FD901" i="16"/>
  <c r="BS901" i="16" s="1"/>
  <c r="BT901" i="16" s="1"/>
  <c r="BI902" i="16"/>
  <c r="BJ902" i="16" s="1"/>
  <c r="BL902" i="16"/>
  <c r="CF902" i="16"/>
  <c r="BN902" i="16"/>
  <c r="CG902" i="16"/>
  <c r="CH902" i="16"/>
  <c r="BP902" i="16"/>
  <c r="EU902" i="16"/>
  <c r="EV902" i="16"/>
  <c r="EW902" i="16"/>
  <c r="FA902" i="16"/>
  <c r="FB902" i="16" a="1"/>
  <c r="EZ901" i="16" l="1"/>
  <c r="EX902" i="16"/>
  <c r="EY902" i="16"/>
  <c r="FB902" i="16"/>
  <c r="FC902" i="16"/>
  <c r="FD902" i="16"/>
  <c r="BS902" i="16" s="1"/>
  <c r="BT902" i="16" s="1"/>
  <c r="BI903" i="16"/>
  <c r="BJ903" i="16" s="1"/>
  <c r="BL903" i="16"/>
  <c r="CF903" i="16"/>
  <c r="BN903" i="16"/>
  <c r="CG903" i="16"/>
  <c r="CH903" i="16"/>
  <c r="BP903" i="16"/>
  <c r="EU903" i="16"/>
  <c r="EV903" i="16"/>
  <c r="EW903" i="16"/>
  <c r="FA903" i="16"/>
  <c r="FB903" i="16" a="1"/>
  <c r="EZ902" i="16" l="1"/>
  <c r="EX903" i="16"/>
  <c r="EZ903" i="16" s="1"/>
  <c r="EY903" i="16"/>
  <c r="FB903" i="16"/>
  <c r="FC903" i="16"/>
  <c r="FD903" i="16"/>
  <c r="BS903" i="16" s="1"/>
  <c r="BT903" i="16" s="1"/>
  <c r="BI904" i="16"/>
  <c r="BJ904" i="16" s="1"/>
  <c r="BL904" i="16"/>
  <c r="CF904" i="16"/>
  <c r="BN904" i="16"/>
  <c r="CG904" i="16"/>
  <c r="CH904" i="16"/>
  <c r="EU904" i="16"/>
  <c r="EV904" i="16"/>
  <c r="EW904" i="16"/>
  <c r="FA904" i="16"/>
  <c r="FB904" i="16" a="1"/>
  <c r="EX904" i="16" l="1"/>
  <c r="EY904" i="16"/>
  <c r="BP904" i="16"/>
  <c r="FB904" i="16"/>
  <c r="FC904" i="16"/>
  <c r="FD904" i="16"/>
  <c r="BS904" i="16" s="1"/>
  <c r="BT904" i="16" s="1"/>
  <c r="BI905" i="16"/>
  <c r="BJ905" i="16" s="1"/>
  <c r="BL905" i="16"/>
  <c r="CF905" i="16"/>
  <c r="BN905" i="16"/>
  <c r="CG905" i="16"/>
  <c r="CH905" i="16"/>
  <c r="BP905" i="16"/>
  <c r="EU905" i="16"/>
  <c r="EV905" i="16"/>
  <c r="EW905" i="16"/>
  <c r="FA905" i="16"/>
  <c r="FB905" i="16" a="1"/>
  <c r="EZ904" i="16" l="1"/>
  <c r="EX905" i="16"/>
  <c r="EY905" i="16"/>
  <c r="FB905" i="16"/>
  <c r="FC905" i="16"/>
  <c r="FD905" i="16"/>
  <c r="BS905" i="16" s="1"/>
  <c r="BT905" i="16" s="1"/>
  <c r="BI906" i="16"/>
  <c r="BJ906" i="16" s="1"/>
  <c r="BL906" i="16"/>
  <c r="CF906" i="16"/>
  <c r="BN906" i="16"/>
  <c r="CG906" i="16"/>
  <c r="CH906" i="16"/>
  <c r="BP906" i="16"/>
  <c r="EU906" i="16"/>
  <c r="EV906" i="16"/>
  <c r="EW906" i="16"/>
  <c r="FA906" i="16"/>
  <c r="FB906" i="16" a="1"/>
  <c r="EX906" i="16" l="1"/>
  <c r="EZ905" i="16"/>
  <c r="EY906" i="16"/>
  <c r="FB906" i="16"/>
  <c r="FC906" i="16"/>
  <c r="FD906" i="16"/>
  <c r="BS906" i="16" s="1"/>
  <c r="BT906" i="16" s="1"/>
  <c r="BI907" i="16"/>
  <c r="BJ907" i="16" s="1"/>
  <c r="BL907" i="16"/>
  <c r="CF907" i="16"/>
  <c r="BN907" i="16"/>
  <c r="CG907" i="16"/>
  <c r="CH907" i="16"/>
  <c r="BP907" i="16"/>
  <c r="EU907" i="16"/>
  <c r="EV907" i="16"/>
  <c r="EW907" i="16"/>
  <c r="FA907" i="16"/>
  <c r="FB907" i="16" a="1"/>
  <c r="EZ906" i="16" l="1"/>
  <c r="EY907" i="16"/>
  <c r="EX907" i="16"/>
  <c r="EZ907" i="16" s="1"/>
  <c r="FB907" i="16"/>
  <c r="FC907" i="16"/>
  <c r="FD907" i="16"/>
  <c r="BS907" i="16" s="1"/>
  <c r="BT907" i="16" s="1"/>
  <c r="BI908" i="16"/>
  <c r="BJ908" i="16" s="1"/>
  <c r="BL908" i="16"/>
  <c r="CF908" i="16"/>
  <c r="BN908" i="16"/>
  <c r="CG908" i="16"/>
  <c r="CH908" i="16"/>
  <c r="BP908" i="16"/>
  <c r="EU908" i="16"/>
  <c r="EV908" i="16"/>
  <c r="EW908" i="16"/>
  <c r="FA908" i="16"/>
  <c r="FB908" i="16" a="1"/>
  <c r="EY908" i="16" l="1"/>
  <c r="EX908" i="16"/>
  <c r="EZ908" i="16" s="1"/>
  <c r="FB908" i="16"/>
  <c r="FC908" i="16"/>
  <c r="FD908" i="16"/>
  <c r="BS908" i="16" s="1"/>
  <c r="BT908" i="16" s="1"/>
  <c r="BI909" i="16"/>
  <c r="BJ909" i="16" s="1"/>
  <c r="BL909" i="16"/>
  <c r="CF909" i="16"/>
  <c r="BN909" i="16"/>
  <c r="CG909" i="16"/>
  <c r="CH909" i="16"/>
  <c r="BP909" i="16"/>
  <c r="EU909" i="16"/>
  <c r="EV909" i="16"/>
  <c r="EW909" i="16"/>
  <c r="FA909" i="16"/>
  <c r="FB909" i="16" a="1"/>
  <c r="EX909" i="16" l="1"/>
  <c r="EY909" i="16"/>
  <c r="FB909" i="16"/>
  <c r="FC909" i="16"/>
  <c r="FD909" i="16"/>
  <c r="BS909" i="16" s="1"/>
  <c r="BT909" i="16" s="1"/>
  <c r="BI910" i="16"/>
  <c r="BJ910" i="16" s="1"/>
  <c r="BL910" i="16"/>
  <c r="CF910" i="16"/>
  <c r="BN910" i="16"/>
  <c r="CG910" i="16"/>
  <c r="CH910" i="16"/>
  <c r="BP910" i="16"/>
  <c r="EU910" i="16"/>
  <c r="EV910" i="16"/>
  <c r="EW910" i="16"/>
  <c r="FA910" i="16"/>
  <c r="FB910" i="16" a="1"/>
  <c r="EZ909" i="16" l="1"/>
  <c r="EY910" i="16"/>
  <c r="EX910" i="16"/>
  <c r="EZ910" i="16" s="1"/>
  <c r="FB910" i="16"/>
  <c r="FC910" i="16"/>
  <c r="FD910" i="16"/>
  <c r="BS910" i="16" s="1"/>
  <c r="BT910" i="16" s="1"/>
  <c r="BI911" i="16"/>
  <c r="BJ911" i="16" s="1"/>
  <c r="BL911" i="16"/>
  <c r="CF911" i="16"/>
  <c r="BN911" i="16"/>
  <c r="CG911" i="16"/>
  <c r="CH911" i="16"/>
  <c r="BP911" i="16"/>
  <c r="EU911" i="16"/>
  <c r="EV911" i="16"/>
  <c r="EW911" i="16"/>
  <c r="FA911" i="16"/>
  <c r="FB911" i="16" a="1"/>
  <c r="EX911" i="16" l="1"/>
  <c r="EY911" i="16"/>
  <c r="FB911" i="16"/>
  <c r="FC911" i="16"/>
  <c r="FD911" i="16"/>
  <c r="BS911" i="16" s="1"/>
  <c r="BT911" i="16" s="1"/>
  <c r="BI912" i="16"/>
  <c r="BJ912" i="16" s="1"/>
  <c r="BL912" i="16"/>
  <c r="CF912" i="16"/>
  <c r="BN912" i="16"/>
  <c r="CG912" i="16"/>
  <c r="CH912" i="16"/>
  <c r="EU912" i="16"/>
  <c r="EV912" i="16"/>
  <c r="EW912" i="16"/>
  <c r="FA912" i="16"/>
  <c r="FB912" i="16" a="1"/>
  <c r="EX912" i="16" l="1"/>
  <c r="EZ911" i="16"/>
  <c r="EY912" i="16"/>
  <c r="BP912" i="16"/>
  <c r="FB912" i="16"/>
  <c r="FC912" i="16"/>
  <c r="FD912" i="16"/>
  <c r="BS912" i="16" s="1"/>
  <c r="BT912" i="16" s="1"/>
  <c r="BI913" i="16"/>
  <c r="BJ913" i="16" s="1"/>
  <c r="BL913" i="16"/>
  <c r="CF913" i="16"/>
  <c r="BN913" i="16"/>
  <c r="CG913" i="16"/>
  <c r="CH913" i="16"/>
  <c r="BP913" i="16"/>
  <c r="EU913" i="16"/>
  <c r="EV913" i="16"/>
  <c r="EW913" i="16"/>
  <c r="FA913" i="16"/>
  <c r="FB913" i="16" a="1"/>
  <c r="EZ912" i="16" l="1"/>
  <c r="EX913" i="16"/>
  <c r="EY913" i="16"/>
  <c r="FB913" i="16"/>
  <c r="FC913" i="16"/>
  <c r="FD913" i="16"/>
  <c r="BS913" i="16" s="1"/>
  <c r="BT913" i="16" s="1"/>
  <c r="BI914" i="16"/>
  <c r="BJ914" i="16" s="1"/>
  <c r="BL914" i="16"/>
  <c r="CF914" i="16"/>
  <c r="BN914" i="16"/>
  <c r="CG914" i="16"/>
  <c r="CH914" i="16"/>
  <c r="BP914" i="16"/>
  <c r="EU914" i="16"/>
  <c r="EV914" i="16"/>
  <c r="EW914" i="16"/>
  <c r="FA914" i="16"/>
  <c r="FB914" i="16" a="1"/>
  <c r="EZ913" i="16" l="1"/>
  <c r="EX914" i="16"/>
  <c r="EY914" i="16"/>
  <c r="FB914" i="16"/>
  <c r="FC914" i="16"/>
  <c r="FD914" i="16"/>
  <c r="BS914" i="16" s="1"/>
  <c r="BT914" i="16" s="1"/>
  <c r="BI915" i="16"/>
  <c r="BJ915" i="16" s="1"/>
  <c r="BL915" i="16"/>
  <c r="CF915" i="16"/>
  <c r="BN915" i="16"/>
  <c r="CG915" i="16"/>
  <c r="CH915" i="16"/>
  <c r="BP915" i="16"/>
  <c r="EU915" i="16"/>
  <c r="EV915" i="16"/>
  <c r="EW915" i="16"/>
  <c r="FA915" i="16"/>
  <c r="FB915" i="16" a="1"/>
  <c r="EX915" i="16" l="1"/>
  <c r="EZ914" i="16"/>
  <c r="EY915" i="16"/>
  <c r="FB915" i="16"/>
  <c r="FC915" i="16"/>
  <c r="FD915" i="16"/>
  <c r="BS915" i="16" s="1"/>
  <c r="BT915" i="16" s="1"/>
  <c r="BI916" i="16"/>
  <c r="BJ916" i="16" s="1"/>
  <c r="BL916" i="16"/>
  <c r="CF916" i="16"/>
  <c r="BN916" i="16"/>
  <c r="CG916" i="16"/>
  <c r="CH916" i="16"/>
  <c r="BP916" i="16"/>
  <c r="EU916" i="16"/>
  <c r="EV916" i="16"/>
  <c r="EW916" i="16"/>
  <c r="FA916" i="16"/>
  <c r="FB916" i="16" a="1"/>
  <c r="EZ915" i="16" l="1"/>
  <c r="EY916" i="16"/>
  <c r="EX916" i="16"/>
  <c r="EZ916" i="16" s="1"/>
  <c r="FB916" i="16"/>
  <c r="FC916" i="16"/>
  <c r="FD916" i="16"/>
  <c r="BS916" i="16" s="1"/>
  <c r="BT916" i="16" s="1"/>
  <c r="BI917" i="16"/>
  <c r="BJ917" i="16" s="1"/>
  <c r="BL917" i="16"/>
  <c r="CF917" i="16"/>
  <c r="BN917" i="16"/>
  <c r="CG917" i="16"/>
  <c r="CH917" i="16"/>
  <c r="BP917" i="16"/>
  <c r="EU917" i="16"/>
  <c r="EV917" i="16"/>
  <c r="EW917" i="16"/>
  <c r="FA917" i="16"/>
  <c r="FB917" i="16" a="1"/>
  <c r="EX917" i="16" l="1"/>
  <c r="EY917" i="16"/>
  <c r="FB917" i="16"/>
  <c r="FC917" i="16"/>
  <c r="FD917" i="16"/>
  <c r="BS917" i="16" s="1"/>
  <c r="BT917" i="16" s="1"/>
  <c r="BI918" i="16"/>
  <c r="BJ918" i="16" s="1"/>
  <c r="BL918" i="16"/>
  <c r="CF918" i="16"/>
  <c r="BN918" i="16"/>
  <c r="CG918" i="16"/>
  <c r="CH918" i="16"/>
  <c r="BP918" i="16"/>
  <c r="EU918" i="16"/>
  <c r="EV918" i="16"/>
  <c r="EW918" i="16"/>
  <c r="FA918" i="16"/>
  <c r="FB918" i="16" a="1"/>
  <c r="EZ917" i="16" l="1"/>
  <c r="EX918" i="16"/>
  <c r="EZ918" i="16" s="1"/>
  <c r="EY918" i="16"/>
  <c r="FB918" i="16"/>
  <c r="FC918" i="16"/>
  <c r="FD918" i="16"/>
  <c r="BS918" i="16" s="1"/>
  <c r="BT918" i="16" s="1"/>
  <c r="BI919" i="16"/>
  <c r="BJ919" i="16" s="1"/>
  <c r="BL919" i="16"/>
  <c r="CF919" i="16"/>
  <c r="BN919" i="16"/>
  <c r="CG919" i="16"/>
  <c r="CH919" i="16"/>
  <c r="EU919" i="16"/>
  <c r="EV919" i="16"/>
  <c r="EW919" i="16"/>
  <c r="FA919" i="16"/>
  <c r="FB919" i="16" a="1"/>
  <c r="EX919" i="16" l="1"/>
  <c r="EZ919" i="16" s="1"/>
  <c r="EY919" i="16"/>
  <c r="BP919" i="16"/>
  <c r="FB919" i="16"/>
  <c r="FC919" i="16"/>
  <c r="FD919" i="16"/>
  <c r="BS919" i="16" s="1"/>
  <c r="BT919" i="16" s="1"/>
  <c r="BI920" i="16"/>
  <c r="BJ920" i="16" s="1"/>
  <c r="BL920" i="16"/>
  <c r="CF920" i="16"/>
  <c r="BN920" i="16"/>
  <c r="CG920" i="16"/>
  <c r="CH920" i="16"/>
  <c r="BP920" i="16"/>
  <c r="EU920" i="16"/>
  <c r="EV920" i="16"/>
  <c r="EW920" i="16"/>
  <c r="FA920" i="16"/>
  <c r="FB920" i="16" a="1"/>
  <c r="EX920" i="16" l="1"/>
  <c r="EY920" i="16"/>
  <c r="FB920" i="16"/>
  <c r="FC920" i="16"/>
  <c r="FD920" i="16"/>
  <c r="BS920" i="16" s="1"/>
  <c r="BT920" i="16" s="1"/>
  <c r="BI921" i="16"/>
  <c r="BJ921" i="16" s="1"/>
  <c r="BL921" i="16"/>
  <c r="CF921" i="16"/>
  <c r="BN921" i="16"/>
  <c r="CG921" i="16"/>
  <c r="CH921" i="16"/>
  <c r="BP921" i="16"/>
  <c r="EU921" i="16"/>
  <c r="EV921" i="16"/>
  <c r="EW921" i="16"/>
  <c r="FA921" i="16"/>
  <c r="FB921" i="16" a="1"/>
  <c r="EZ920" i="16" l="1"/>
  <c r="EY921" i="16"/>
  <c r="EX921" i="16"/>
  <c r="EZ921" i="16" s="1"/>
  <c r="FB921" i="16"/>
  <c r="FC921" i="16"/>
  <c r="FD921" i="16"/>
  <c r="BS921" i="16" s="1"/>
  <c r="BT921" i="16" s="1"/>
  <c r="BI922" i="16"/>
  <c r="BJ922" i="16" s="1"/>
  <c r="BL922" i="16"/>
  <c r="CF922" i="16"/>
  <c r="BN922" i="16"/>
  <c r="CG922" i="16"/>
  <c r="CH922" i="16"/>
  <c r="BP922" i="16"/>
  <c r="EU922" i="16"/>
  <c r="EV922" i="16"/>
  <c r="EW922" i="16"/>
  <c r="FA922" i="16"/>
  <c r="FB922" i="16" a="1"/>
  <c r="EX922" i="16" l="1"/>
  <c r="EY922" i="16"/>
  <c r="FB922" i="16"/>
  <c r="FC922" i="16"/>
  <c r="FD922" i="16"/>
  <c r="BS922" i="16" s="1"/>
  <c r="BT922" i="16" s="1"/>
  <c r="BI923" i="16"/>
  <c r="BJ923" i="16" s="1"/>
  <c r="BL923" i="16"/>
  <c r="CF923" i="16"/>
  <c r="BN923" i="16"/>
  <c r="CG923" i="16"/>
  <c r="CH923" i="16"/>
  <c r="BP923" i="16"/>
  <c r="EU923" i="16"/>
  <c r="EV923" i="16"/>
  <c r="EW923" i="16"/>
  <c r="FA923" i="16"/>
  <c r="FB923" i="16" a="1"/>
  <c r="EZ922" i="16" l="1"/>
  <c r="EX923" i="16"/>
  <c r="EY923" i="16"/>
  <c r="FB923" i="16"/>
  <c r="FC923" i="16"/>
  <c r="FD923" i="16"/>
  <c r="BS923" i="16" s="1"/>
  <c r="BT923" i="16" s="1"/>
  <c r="BI924" i="16"/>
  <c r="BJ924" i="16" s="1"/>
  <c r="BL924" i="16"/>
  <c r="CF924" i="16"/>
  <c r="BN924" i="16"/>
  <c r="CG924" i="16"/>
  <c r="CH924" i="16"/>
  <c r="BP924" i="16"/>
  <c r="EU924" i="16"/>
  <c r="EV924" i="16"/>
  <c r="EW924" i="16"/>
  <c r="FA924" i="16"/>
  <c r="FB924" i="16" a="1"/>
  <c r="EZ923" i="16" l="1"/>
  <c r="EX924" i="16"/>
  <c r="EZ924" i="16" s="1"/>
  <c r="EY924" i="16"/>
  <c r="FB924" i="16"/>
  <c r="FC924" i="16"/>
  <c r="FD924" i="16"/>
  <c r="BS924" i="16" s="1"/>
  <c r="BT924" i="16" s="1"/>
  <c r="BI925" i="16"/>
  <c r="BJ925" i="16" s="1"/>
  <c r="BL925" i="16"/>
  <c r="CF925" i="16"/>
  <c r="BN925" i="16"/>
  <c r="CG925" i="16"/>
  <c r="CH925" i="16"/>
  <c r="BP925" i="16"/>
  <c r="EU925" i="16"/>
  <c r="EV925" i="16"/>
  <c r="EW925" i="16"/>
  <c r="FA925" i="16"/>
  <c r="FB925" i="16" a="1"/>
  <c r="EY925" i="16" l="1"/>
  <c r="EX925" i="16"/>
  <c r="EZ925" i="16" s="1"/>
  <c r="FB925" i="16"/>
  <c r="FC925" i="16"/>
  <c r="FD925" i="16"/>
  <c r="BS925" i="16" s="1"/>
  <c r="BT925" i="16" s="1"/>
  <c r="BI926" i="16"/>
  <c r="BJ926" i="16" s="1"/>
  <c r="BL926" i="16"/>
  <c r="CF926" i="16"/>
  <c r="BN926" i="16"/>
  <c r="CG926" i="16"/>
  <c r="CH926" i="16"/>
  <c r="BP926" i="16"/>
  <c r="EU926" i="16"/>
  <c r="EV926" i="16"/>
  <c r="EW926" i="16"/>
  <c r="FA926" i="16"/>
  <c r="FB926" i="16" a="1"/>
  <c r="EY926" i="16" l="1"/>
  <c r="EX926" i="16"/>
  <c r="EZ926" i="16" s="1"/>
  <c r="FB926" i="16"/>
  <c r="FC926" i="16"/>
  <c r="FD926" i="16"/>
  <c r="BS926" i="16" s="1"/>
  <c r="BT926" i="16" s="1"/>
  <c r="BI927" i="16"/>
  <c r="BJ927" i="16" s="1"/>
  <c r="BL927" i="16"/>
  <c r="CF927" i="16"/>
  <c r="BN927" i="16"/>
  <c r="CG927" i="16"/>
  <c r="CH927" i="16"/>
  <c r="BP927" i="16"/>
  <c r="EU927" i="16"/>
  <c r="EV927" i="16"/>
  <c r="EW927" i="16"/>
  <c r="FA927" i="16"/>
  <c r="FB927" i="16" a="1"/>
  <c r="EY927" i="16" l="1"/>
  <c r="EX927" i="16"/>
  <c r="EZ927" i="16" s="1"/>
  <c r="FB927" i="16"/>
  <c r="FC927" i="16"/>
  <c r="FD927" i="16"/>
  <c r="BS927" i="16" s="1"/>
  <c r="BT927" i="16" s="1"/>
  <c r="BI928" i="16"/>
  <c r="BJ928" i="16" s="1"/>
  <c r="BL928" i="16"/>
  <c r="CF928" i="16"/>
  <c r="BN928" i="16"/>
  <c r="CG928" i="16"/>
  <c r="CH928" i="16"/>
  <c r="BP928" i="16"/>
  <c r="EU928" i="16"/>
  <c r="EV928" i="16"/>
  <c r="EW928" i="16"/>
  <c r="FA928" i="16"/>
  <c r="FB928" i="16" a="1"/>
  <c r="EX928" i="16" l="1"/>
  <c r="EZ928" i="16" s="1"/>
  <c r="EY928" i="16"/>
  <c r="FB928" i="16"/>
  <c r="FC928" i="16"/>
  <c r="FD928" i="16"/>
  <c r="BS928" i="16" s="1"/>
  <c r="BT928" i="16" s="1"/>
  <c r="BI929" i="16"/>
  <c r="BJ929" i="16" s="1"/>
  <c r="BL929" i="16"/>
  <c r="CF929" i="16"/>
  <c r="BN929" i="16"/>
  <c r="CG929" i="16"/>
  <c r="CH929" i="16"/>
  <c r="BP929" i="16"/>
  <c r="EU929" i="16"/>
  <c r="EV929" i="16"/>
  <c r="EW929" i="16"/>
  <c r="FA929" i="16"/>
  <c r="FB929" i="16" a="1"/>
  <c r="EX929" i="16" l="1"/>
  <c r="EZ929" i="16" s="1"/>
  <c r="EY929" i="16"/>
  <c r="FB929" i="16"/>
  <c r="FC929" i="16"/>
  <c r="FD929" i="16"/>
  <c r="BS929" i="16" s="1"/>
  <c r="BT929" i="16" s="1"/>
  <c r="BI930" i="16"/>
  <c r="BJ930" i="16" s="1"/>
  <c r="BL930" i="16"/>
  <c r="CF930" i="16"/>
  <c r="BN930" i="16"/>
  <c r="CG930" i="16"/>
  <c r="CH930" i="16"/>
  <c r="BP930" i="16"/>
  <c r="EU930" i="16"/>
  <c r="EV930" i="16"/>
  <c r="EW930" i="16"/>
  <c r="FA930" i="16"/>
  <c r="FB930" i="16" a="1"/>
  <c r="EX930" i="16" l="1"/>
  <c r="EY930" i="16"/>
  <c r="FB930" i="16"/>
  <c r="FC930" i="16"/>
  <c r="FD930" i="16"/>
  <c r="BS930" i="16" s="1"/>
  <c r="BT930" i="16" s="1"/>
  <c r="BI931" i="16"/>
  <c r="BJ931" i="16" s="1"/>
  <c r="BL931" i="16"/>
  <c r="CF931" i="16"/>
  <c r="BN931" i="16"/>
  <c r="CG931" i="16"/>
  <c r="CH931" i="16"/>
  <c r="BP931" i="16"/>
  <c r="EU931" i="16"/>
  <c r="EV931" i="16"/>
  <c r="EW931" i="16"/>
  <c r="FA931" i="16"/>
  <c r="FB931" i="16" a="1"/>
  <c r="EX931" i="16" l="1"/>
  <c r="EZ930" i="16"/>
  <c r="EY931" i="16"/>
  <c r="FB931" i="16"/>
  <c r="FC931" i="16"/>
  <c r="FD931" i="16"/>
  <c r="BS931" i="16" s="1"/>
  <c r="BT931" i="16" s="1"/>
  <c r="BI932" i="16"/>
  <c r="BJ932" i="16" s="1"/>
  <c r="BL932" i="16"/>
  <c r="CF932" i="16"/>
  <c r="BN932" i="16"/>
  <c r="CG932" i="16"/>
  <c r="CH932" i="16"/>
  <c r="BP932" i="16"/>
  <c r="EU932" i="16"/>
  <c r="EV932" i="16"/>
  <c r="EW932" i="16"/>
  <c r="FA932" i="16"/>
  <c r="FB932" i="16" a="1"/>
  <c r="EZ931" i="16" l="1"/>
  <c r="EY932" i="16"/>
  <c r="EX932" i="16"/>
  <c r="EZ932" i="16" s="1"/>
  <c r="FB932" i="16"/>
  <c r="FC932" i="16"/>
  <c r="FD932" i="16"/>
  <c r="BS932" i="16" s="1"/>
  <c r="BT932" i="16" s="1"/>
  <c r="BI933" i="16"/>
  <c r="BJ933" i="16" s="1"/>
  <c r="BL933" i="16"/>
  <c r="CF933" i="16"/>
  <c r="BN933" i="16"/>
  <c r="CG933" i="16"/>
  <c r="CH933" i="16"/>
  <c r="BP933" i="16"/>
  <c r="EU933" i="16"/>
  <c r="EV933" i="16"/>
  <c r="EW933" i="16"/>
  <c r="FA933" i="16"/>
  <c r="FB933" i="16" a="1"/>
  <c r="EX933" i="16" l="1"/>
  <c r="EY933" i="16"/>
  <c r="FB933" i="16"/>
  <c r="FC933" i="16"/>
  <c r="FD933" i="16"/>
  <c r="BS933" i="16" s="1"/>
  <c r="BT933" i="16" s="1"/>
  <c r="BI934" i="16"/>
  <c r="BJ934" i="16" s="1"/>
  <c r="BL934" i="16"/>
  <c r="CF934" i="16"/>
  <c r="BN934" i="16"/>
  <c r="CG934" i="16"/>
  <c r="CH934" i="16"/>
  <c r="EU934" i="16"/>
  <c r="EV934" i="16"/>
  <c r="EW934" i="16"/>
  <c r="FA934" i="16"/>
  <c r="FB934" i="16" a="1"/>
  <c r="EY934" i="16" l="1"/>
  <c r="EZ933" i="16"/>
  <c r="EX934" i="16"/>
  <c r="EZ934" i="16" s="1"/>
  <c r="BP934" i="16"/>
  <c r="FB934" i="16"/>
  <c r="FC934" i="16"/>
  <c r="FD934" i="16"/>
  <c r="BS934" i="16" s="1"/>
  <c r="BT934" i="16" s="1"/>
  <c r="BI935" i="16"/>
  <c r="BJ935" i="16" s="1"/>
  <c r="BL935" i="16"/>
  <c r="CF935" i="16"/>
  <c r="BN935" i="16"/>
  <c r="CG935" i="16"/>
  <c r="CH935" i="16"/>
  <c r="BP935" i="16"/>
  <c r="EU935" i="16"/>
  <c r="EV935" i="16"/>
  <c r="EW935" i="16"/>
  <c r="FA935" i="16"/>
  <c r="FB935" i="16" a="1"/>
  <c r="EX935" i="16" l="1"/>
  <c r="EY935" i="16"/>
  <c r="FB935" i="16"/>
  <c r="FC935" i="16"/>
  <c r="FD935" i="16"/>
  <c r="BS935" i="16" s="1"/>
  <c r="BT935" i="16" s="1"/>
  <c r="BI936" i="16"/>
  <c r="BJ936" i="16" s="1"/>
  <c r="BL936" i="16"/>
  <c r="CF936" i="16"/>
  <c r="BN936" i="16"/>
  <c r="CG936" i="16"/>
  <c r="CH936" i="16"/>
  <c r="BP936" i="16"/>
  <c r="EU936" i="16"/>
  <c r="EV936" i="16"/>
  <c r="EW936" i="16"/>
  <c r="FA936" i="16"/>
  <c r="FB936" i="16" a="1"/>
  <c r="EZ935" i="16" l="1"/>
  <c r="EY936" i="16"/>
  <c r="EX936" i="16"/>
  <c r="EZ936" i="16" s="1"/>
  <c r="FB936" i="16"/>
  <c r="FC936" i="16"/>
  <c r="FD936" i="16"/>
  <c r="BS936" i="16" s="1"/>
  <c r="BT936" i="16" s="1"/>
  <c r="BI937" i="16"/>
  <c r="BJ937" i="16" s="1"/>
  <c r="BL937" i="16"/>
  <c r="CF937" i="16"/>
  <c r="BN937" i="16"/>
  <c r="CG937" i="16"/>
  <c r="CH937" i="16"/>
  <c r="BP937" i="16"/>
  <c r="EU937" i="16"/>
  <c r="EV937" i="16"/>
  <c r="EW937" i="16"/>
  <c r="FA937" i="16"/>
  <c r="FB937" i="16" a="1"/>
  <c r="EX937" i="16" l="1"/>
  <c r="EY937" i="16"/>
  <c r="FB937" i="16"/>
  <c r="FC937" i="16"/>
  <c r="FD937" i="16"/>
  <c r="BS937" i="16" s="1"/>
  <c r="BT937" i="16" s="1"/>
  <c r="BI938" i="16"/>
  <c r="BJ938" i="16" s="1"/>
  <c r="BL938" i="16"/>
  <c r="CF938" i="16"/>
  <c r="BN938" i="16"/>
  <c r="CG938" i="16"/>
  <c r="CH938" i="16"/>
  <c r="BP938" i="16"/>
  <c r="EU938" i="16"/>
  <c r="EV938" i="16"/>
  <c r="EW938" i="16"/>
  <c r="FA938" i="16"/>
  <c r="FB938" i="16" a="1"/>
  <c r="EX938" i="16" l="1"/>
  <c r="EZ937" i="16"/>
  <c r="EY938" i="16"/>
  <c r="FB938" i="16"/>
  <c r="FC938" i="16"/>
  <c r="FD938" i="16"/>
  <c r="BS938" i="16" s="1"/>
  <c r="BT938" i="16" s="1"/>
  <c r="BI939" i="16"/>
  <c r="BJ939" i="16" s="1"/>
  <c r="BL939" i="16"/>
  <c r="CF939" i="16"/>
  <c r="BN939" i="16"/>
  <c r="CG939" i="16"/>
  <c r="CH939" i="16"/>
  <c r="BP939" i="16"/>
  <c r="EU939" i="16"/>
  <c r="EV939" i="16"/>
  <c r="EW939" i="16"/>
  <c r="FA939" i="16"/>
  <c r="FB939" i="16" a="1"/>
  <c r="EZ938" i="16" l="1"/>
  <c r="EX939" i="16"/>
  <c r="EY939" i="16"/>
  <c r="FB939" i="16"/>
  <c r="FC939" i="16"/>
  <c r="FD939" i="16"/>
  <c r="BS939" i="16" s="1"/>
  <c r="BT939" i="16" s="1"/>
  <c r="BI940" i="16"/>
  <c r="BJ940" i="16" s="1"/>
  <c r="BL940" i="16"/>
  <c r="CF940" i="16"/>
  <c r="BN940" i="16"/>
  <c r="CG940" i="16"/>
  <c r="CH940" i="16"/>
  <c r="BP940" i="16"/>
  <c r="EU940" i="16"/>
  <c r="EV940" i="16"/>
  <c r="EW940" i="16"/>
  <c r="FA940" i="16"/>
  <c r="FB940" i="16" a="1"/>
  <c r="EZ939" i="16" l="1"/>
  <c r="EX940" i="16"/>
  <c r="EY940" i="16"/>
  <c r="FB940" i="16"/>
  <c r="FC940" i="16"/>
  <c r="FD940" i="16"/>
  <c r="BS940" i="16" s="1"/>
  <c r="BT940" i="16" s="1"/>
  <c r="BI941" i="16"/>
  <c r="BJ941" i="16" s="1"/>
  <c r="BL941" i="16"/>
  <c r="CF941" i="16"/>
  <c r="BN941" i="16"/>
  <c r="CG941" i="16"/>
  <c r="CH941" i="16"/>
  <c r="BP941" i="16"/>
  <c r="EU941" i="16"/>
  <c r="EV941" i="16"/>
  <c r="EW941" i="16"/>
  <c r="FA941" i="16"/>
  <c r="FB941" i="16" a="1"/>
  <c r="EZ940" i="16" l="1"/>
  <c r="EX941" i="16"/>
  <c r="EY941" i="16"/>
  <c r="FB941" i="16"/>
  <c r="FC941" i="16"/>
  <c r="FD941" i="16"/>
  <c r="BS941" i="16" s="1"/>
  <c r="BT941" i="16" s="1"/>
  <c r="BI942" i="16"/>
  <c r="BJ942" i="16" s="1"/>
  <c r="BL942" i="16"/>
  <c r="CF942" i="16"/>
  <c r="BN942" i="16"/>
  <c r="CG942" i="16"/>
  <c r="CH942" i="16"/>
  <c r="BP942" i="16"/>
  <c r="EU942" i="16"/>
  <c r="EV942" i="16"/>
  <c r="EW942" i="16"/>
  <c r="FA942" i="16"/>
  <c r="FB942" i="16" a="1"/>
  <c r="EX942" i="16" l="1"/>
  <c r="EZ942" i="16" s="1"/>
  <c r="EY942" i="16"/>
  <c r="EZ941" i="16"/>
  <c r="FB942" i="16"/>
  <c r="FC942" i="16"/>
  <c r="FD942" i="16"/>
  <c r="BS942" i="16" s="1"/>
  <c r="BT942" i="16" s="1"/>
  <c r="BI943" i="16"/>
  <c r="BJ943" i="16" s="1"/>
  <c r="BL943" i="16"/>
  <c r="CF943" i="16"/>
  <c r="BN943" i="16"/>
  <c r="CG943" i="16"/>
  <c r="CH943" i="16"/>
  <c r="BP943" i="16"/>
  <c r="EU943" i="16"/>
  <c r="EV943" i="16"/>
  <c r="EW943" i="16"/>
  <c r="FA943" i="16"/>
  <c r="FB943" i="16" a="1"/>
  <c r="EY943" i="16" l="1"/>
  <c r="EX943" i="16"/>
  <c r="EZ943" i="16" s="1"/>
  <c r="FB943" i="16"/>
  <c r="FC943" i="16"/>
  <c r="FD943" i="16"/>
  <c r="BS943" i="16" s="1"/>
  <c r="BT943" i="16" s="1"/>
  <c r="BI944" i="16"/>
  <c r="BJ944" i="16" s="1"/>
  <c r="BL944" i="16"/>
  <c r="CF944" i="16"/>
  <c r="BN944" i="16"/>
  <c r="CG944" i="16"/>
  <c r="CH944" i="16"/>
  <c r="BP944" i="16"/>
  <c r="EU944" i="16"/>
  <c r="EV944" i="16"/>
  <c r="EW944" i="16"/>
  <c r="FA944" i="16"/>
  <c r="FB944" i="16" a="1"/>
  <c r="EX944" i="16" l="1"/>
  <c r="EY944" i="16"/>
  <c r="FB944" i="16"/>
  <c r="FC944" i="16"/>
  <c r="FD944" i="16"/>
  <c r="BS944" i="16" s="1"/>
  <c r="BT944" i="16" s="1"/>
  <c r="BI945" i="16"/>
  <c r="BJ945" i="16" s="1"/>
  <c r="BL945" i="16"/>
  <c r="CF945" i="16"/>
  <c r="BN945" i="16"/>
  <c r="CG945" i="16"/>
  <c r="CH945" i="16"/>
  <c r="EU945" i="16"/>
  <c r="EV945" i="16"/>
  <c r="EW945" i="16"/>
  <c r="FA945" i="16"/>
  <c r="FB945" i="16" a="1"/>
  <c r="EZ944" i="16" l="1"/>
  <c r="EX945" i="16"/>
  <c r="BP945" i="16"/>
  <c r="EY945" i="16"/>
  <c r="FB945" i="16"/>
  <c r="FC945" i="16"/>
  <c r="FD945" i="16"/>
  <c r="BS945" i="16" s="1"/>
  <c r="BT945" i="16" s="1"/>
  <c r="BI946" i="16"/>
  <c r="BJ946" i="16" s="1"/>
  <c r="BL946" i="16"/>
  <c r="CF946" i="16"/>
  <c r="BN946" i="16"/>
  <c r="CG946" i="16"/>
  <c r="CH946" i="16"/>
  <c r="BP946" i="16"/>
  <c r="EU946" i="16"/>
  <c r="EV946" i="16"/>
  <c r="EW946" i="16"/>
  <c r="FA946" i="16"/>
  <c r="FB946" i="16" a="1"/>
  <c r="EZ945" i="16" l="1"/>
  <c r="EY946" i="16"/>
  <c r="EX946" i="16"/>
  <c r="EZ946" i="16" s="1"/>
  <c r="FB946" i="16"/>
  <c r="FC946" i="16"/>
  <c r="FD946" i="16"/>
  <c r="BS946" i="16" s="1"/>
  <c r="BT946" i="16" s="1"/>
  <c r="BI947" i="16"/>
  <c r="BJ947" i="16" s="1"/>
  <c r="BL947" i="16"/>
  <c r="CF947" i="16"/>
  <c r="BN947" i="16"/>
  <c r="CG947" i="16"/>
  <c r="CH947" i="16"/>
  <c r="BP947" i="16"/>
  <c r="EU947" i="16"/>
  <c r="EV947" i="16"/>
  <c r="EW947" i="16"/>
  <c r="FA947" i="16"/>
  <c r="FB947" i="16" a="1"/>
  <c r="EY947" i="16" l="1"/>
  <c r="EX947" i="16"/>
  <c r="FB947" i="16"/>
  <c r="FC947" i="16"/>
  <c r="FD947" i="16"/>
  <c r="BS947" i="16" s="1"/>
  <c r="BT947" i="16" s="1"/>
  <c r="BI948" i="16"/>
  <c r="BJ948" i="16" s="1"/>
  <c r="BL948" i="16"/>
  <c r="CF948" i="16"/>
  <c r="BN948" i="16"/>
  <c r="CG948" i="16"/>
  <c r="CH948" i="16"/>
  <c r="BP948" i="16"/>
  <c r="EU948" i="16"/>
  <c r="EV948" i="16"/>
  <c r="EW948" i="16"/>
  <c r="FA948" i="16"/>
  <c r="FB948" i="16" a="1"/>
  <c r="EZ947" i="16" l="1"/>
  <c r="EX948" i="16"/>
  <c r="EZ948" i="16" s="1"/>
  <c r="EY948" i="16"/>
  <c r="FB948" i="16"/>
  <c r="FC948" i="16"/>
  <c r="FD948" i="16"/>
  <c r="BS948" i="16" s="1"/>
  <c r="BT948" i="16" s="1"/>
  <c r="BI949" i="16"/>
  <c r="BJ949" i="16" s="1"/>
  <c r="BL949" i="16"/>
  <c r="CF949" i="16"/>
  <c r="BN949" i="16"/>
  <c r="CG949" i="16"/>
  <c r="CH949" i="16"/>
  <c r="BP949" i="16"/>
  <c r="EU949" i="16"/>
  <c r="EV949" i="16"/>
  <c r="EW949" i="16"/>
  <c r="FA949" i="16"/>
  <c r="FB949" i="16" a="1"/>
  <c r="EX949" i="16" l="1"/>
  <c r="EY949" i="16"/>
  <c r="FB949" i="16"/>
  <c r="FC949" i="16"/>
  <c r="FD949" i="16"/>
  <c r="BS949" i="16" s="1"/>
  <c r="BT949" i="16" s="1"/>
  <c r="BI950" i="16"/>
  <c r="BJ950" i="16" s="1"/>
  <c r="BL950" i="16"/>
  <c r="CF950" i="16"/>
  <c r="BN950" i="16"/>
  <c r="CG950" i="16"/>
  <c r="CH950" i="16"/>
  <c r="BP950" i="16"/>
  <c r="EU950" i="16"/>
  <c r="EV950" i="16"/>
  <c r="EW950" i="16"/>
  <c r="FA950" i="16"/>
  <c r="FB950" i="16" a="1"/>
  <c r="EZ949" i="16" l="1"/>
  <c r="EX950" i="16"/>
  <c r="EY950" i="16"/>
  <c r="FB950" i="16"/>
  <c r="FC950" i="16"/>
  <c r="FD950" i="16"/>
  <c r="BS950" i="16" s="1"/>
  <c r="BT950" i="16" s="1"/>
  <c r="BI951" i="16"/>
  <c r="BJ951" i="16" s="1"/>
  <c r="BL951" i="16"/>
  <c r="CF951" i="16"/>
  <c r="BN951" i="16"/>
  <c r="CG951" i="16"/>
  <c r="CH951" i="16"/>
  <c r="EU951" i="16"/>
  <c r="EV951" i="16"/>
  <c r="EW951" i="16"/>
  <c r="FA951" i="16"/>
  <c r="FB951" i="16" a="1"/>
  <c r="EZ950" i="16" l="1"/>
  <c r="EY951" i="16"/>
  <c r="EX951" i="16"/>
  <c r="EZ951" i="16" s="1"/>
  <c r="BP951" i="16"/>
  <c r="FB951" i="16"/>
  <c r="FC951" i="16"/>
  <c r="FD951" i="16"/>
  <c r="BS951" i="16" s="1"/>
  <c r="BT951" i="16" s="1"/>
  <c r="BI952" i="16"/>
  <c r="BJ952" i="16" s="1"/>
  <c r="BL952" i="16"/>
  <c r="CF952" i="16"/>
  <c r="BN952" i="16"/>
  <c r="CG952" i="16"/>
  <c r="CH952" i="16"/>
  <c r="BP952" i="16"/>
  <c r="EU952" i="16"/>
  <c r="EV952" i="16"/>
  <c r="EW952" i="16"/>
  <c r="FA952" i="16"/>
  <c r="FB952" i="16" a="1"/>
  <c r="EY952" i="16" l="1"/>
  <c r="EX952" i="16"/>
  <c r="EZ952" i="16" s="1"/>
  <c r="FB952" i="16"/>
  <c r="FC952" i="16"/>
  <c r="FD952" i="16"/>
  <c r="BS952" i="16" s="1"/>
  <c r="BT952" i="16" s="1"/>
  <c r="BI953" i="16"/>
  <c r="BJ953" i="16" s="1"/>
  <c r="BL953" i="16"/>
  <c r="CF953" i="16"/>
  <c r="BN953" i="16"/>
  <c r="CG953" i="16"/>
  <c r="CH953" i="16"/>
  <c r="BP953" i="16"/>
  <c r="EU953" i="16"/>
  <c r="EV953" i="16"/>
  <c r="EW953" i="16"/>
  <c r="FA953" i="16"/>
  <c r="FB953" i="16" a="1"/>
  <c r="EY953" i="16" l="1"/>
  <c r="EX953" i="16"/>
  <c r="EZ953" i="16" s="1"/>
  <c r="FB953" i="16"/>
  <c r="FC953" i="16"/>
  <c r="FD953" i="16"/>
  <c r="BS953" i="16" s="1"/>
  <c r="BT953" i="16" s="1"/>
  <c r="BI954" i="16"/>
  <c r="BJ954" i="16" s="1"/>
  <c r="BL954" i="16"/>
  <c r="CF954" i="16"/>
  <c r="BN954" i="16"/>
  <c r="CG954" i="16"/>
  <c r="CH954" i="16"/>
  <c r="BP954" i="16"/>
  <c r="EU954" i="16"/>
  <c r="EV954" i="16"/>
  <c r="EW954" i="16"/>
  <c r="FA954" i="16"/>
  <c r="FB954" i="16" a="1"/>
  <c r="EX954" i="16" l="1"/>
  <c r="EY954" i="16"/>
  <c r="FB954" i="16"/>
  <c r="FC954" i="16"/>
  <c r="FD954" i="16"/>
  <c r="BS954" i="16" s="1"/>
  <c r="BT954" i="16" s="1"/>
  <c r="BI955" i="16"/>
  <c r="BJ955" i="16" s="1"/>
  <c r="BL955" i="16"/>
  <c r="CF955" i="16"/>
  <c r="BN955" i="16"/>
  <c r="CG955" i="16"/>
  <c r="CH955" i="16"/>
  <c r="BP955" i="16"/>
  <c r="EU955" i="16"/>
  <c r="EV955" i="16"/>
  <c r="EW955" i="16"/>
  <c r="FA955" i="16"/>
  <c r="FB955" i="16" a="1"/>
  <c r="EY955" i="16" l="1"/>
  <c r="EZ954" i="16"/>
  <c r="EX955" i="16"/>
  <c r="EZ955" i="16" s="1"/>
  <c r="FB955" i="16"/>
  <c r="FC955" i="16"/>
  <c r="FD955" i="16"/>
  <c r="BS955" i="16" s="1"/>
  <c r="BT955" i="16" s="1"/>
  <c r="BI956" i="16"/>
  <c r="BJ956" i="16" s="1"/>
  <c r="BL956" i="16"/>
  <c r="CF956" i="16"/>
  <c r="BN956" i="16"/>
  <c r="CG956" i="16"/>
  <c r="CH956" i="16"/>
  <c r="BP956" i="16"/>
  <c r="EU956" i="16"/>
  <c r="EV956" i="16"/>
  <c r="EW956" i="16"/>
  <c r="FA956" i="16"/>
  <c r="FB956" i="16" a="1"/>
  <c r="EY956" i="16" l="1"/>
  <c r="EX956" i="16"/>
  <c r="EZ956" i="16" s="1"/>
  <c r="FB956" i="16"/>
  <c r="FC956" i="16"/>
  <c r="FD956" i="16"/>
  <c r="BS956" i="16" s="1"/>
  <c r="BT956" i="16" s="1"/>
  <c r="BI957" i="16"/>
  <c r="BJ957" i="16" s="1"/>
  <c r="BL957" i="16"/>
  <c r="CF957" i="16"/>
  <c r="BN957" i="16"/>
  <c r="CG957" i="16"/>
  <c r="CH957" i="16"/>
  <c r="BP957" i="16"/>
  <c r="EU957" i="16"/>
  <c r="EV957" i="16"/>
  <c r="EW957" i="16"/>
  <c r="FA957" i="16"/>
  <c r="FB957" i="16" a="1"/>
  <c r="EX957" i="16" l="1"/>
  <c r="EY957" i="16"/>
  <c r="FB957" i="16"/>
  <c r="FC957" i="16"/>
  <c r="FD957" i="16"/>
  <c r="BS957" i="16" s="1"/>
  <c r="BT957" i="16" s="1"/>
  <c r="BI958" i="16"/>
  <c r="BJ958" i="16" s="1"/>
  <c r="BL958" i="16"/>
  <c r="CF958" i="16"/>
  <c r="BN958" i="16"/>
  <c r="CG958" i="16"/>
  <c r="CH958" i="16"/>
  <c r="BP958" i="16"/>
  <c r="EU958" i="16"/>
  <c r="EV958" i="16"/>
  <c r="EW958" i="16"/>
  <c r="FA958" i="16"/>
  <c r="FB958" i="16" a="1"/>
  <c r="EZ957" i="16" l="1"/>
  <c r="EX958" i="16"/>
  <c r="EY958" i="16"/>
  <c r="FB958" i="16"/>
  <c r="FC958" i="16"/>
  <c r="FD958" i="16"/>
  <c r="BS958" i="16" s="1"/>
  <c r="BT958" i="16" s="1"/>
  <c r="BI959" i="16"/>
  <c r="BJ959" i="16" s="1"/>
  <c r="BL959" i="16"/>
  <c r="CF959" i="16"/>
  <c r="BN959" i="16"/>
  <c r="CG959" i="16"/>
  <c r="CH959" i="16"/>
  <c r="BP959" i="16"/>
  <c r="EU959" i="16"/>
  <c r="EV959" i="16"/>
  <c r="EW959" i="16"/>
  <c r="FA959" i="16"/>
  <c r="FB959" i="16" a="1"/>
  <c r="EZ958" i="16" l="1"/>
  <c r="EY959" i="16"/>
  <c r="EX959" i="16"/>
  <c r="FB959" i="16"/>
  <c r="FC959" i="16"/>
  <c r="FD959" i="16"/>
  <c r="BS959" i="16" s="1"/>
  <c r="BT959" i="16" s="1"/>
  <c r="BI960" i="16"/>
  <c r="BJ960" i="16" s="1"/>
  <c r="BL960" i="16"/>
  <c r="CF960" i="16"/>
  <c r="BN960" i="16"/>
  <c r="CG960" i="16"/>
  <c r="CH960" i="16"/>
  <c r="BP960" i="16"/>
  <c r="EU960" i="16"/>
  <c r="EV960" i="16"/>
  <c r="EW960" i="16"/>
  <c r="FA960" i="16"/>
  <c r="FB960" i="16" a="1"/>
  <c r="EZ959" i="16" l="1"/>
  <c r="EX960" i="16"/>
  <c r="EY960" i="16"/>
  <c r="FB960" i="16"/>
  <c r="FC960" i="16"/>
  <c r="FD960" i="16"/>
  <c r="BS960" i="16" s="1"/>
  <c r="BT960" i="16" s="1"/>
  <c r="BI961" i="16"/>
  <c r="BJ961" i="16" s="1"/>
  <c r="BL961" i="16"/>
  <c r="CF961" i="16"/>
  <c r="BN961" i="16"/>
  <c r="CG961" i="16"/>
  <c r="CH961" i="16"/>
  <c r="BP961" i="16"/>
  <c r="EU961" i="16"/>
  <c r="EV961" i="16"/>
  <c r="EW961" i="16"/>
  <c r="FA961" i="16"/>
  <c r="FB961" i="16" a="1"/>
  <c r="EX961" i="16" l="1"/>
  <c r="EZ960" i="16"/>
  <c r="EY961" i="16"/>
  <c r="FB961" i="16"/>
  <c r="FC961" i="16"/>
  <c r="FD961" i="16"/>
  <c r="BS961" i="16" s="1"/>
  <c r="BT961" i="16" s="1"/>
  <c r="BI962" i="16"/>
  <c r="BJ962" i="16" s="1"/>
  <c r="BL962" i="16"/>
  <c r="CF962" i="16"/>
  <c r="BN962" i="16"/>
  <c r="CG962" i="16"/>
  <c r="CH962" i="16"/>
  <c r="BP962" i="16"/>
  <c r="EU962" i="16"/>
  <c r="EV962" i="16"/>
  <c r="EW962" i="16"/>
  <c r="FA962" i="16"/>
  <c r="FB962" i="16" a="1"/>
  <c r="EZ961" i="16" l="1"/>
  <c r="EX962" i="16"/>
  <c r="EY962" i="16"/>
  <c r="FB962" i="16"/>
  <c r="FC962" i="16"/>
  <c r="FD962" i="16"/>
  <c r="BS962" i="16" s="1"/>
  <c r="BT962" i="16" s="1"/>
  <c r="BI963" i="16"/>
  <c r="BJ963" i="16" s="1"/>
  <c r="BL963" i="16"/>
  <c r="CF963" i="16"/>
  <c r="BN963" i="16"/>
  <c r="CG963" i="16"/>
  <c r="CH963" i="16"/>
  <c r="BP963" i="16"/>
  <c r="EU963" i="16"/>
  <c r="EV963" i="16"/>
  <c r="EW963" i="16"/>
  <c r="FA963" i="16"/>
  <c r="FB963" i="16" a="1"/>
  <c r="EX963" i="16" l="1"/>
  <c r="EZ962" i="16"/>
  <c r="EY963" i="16"/>
  <c r="FB963" i="16"/>
  <c r="FC963" i="16"/>
  <c r="FD963" i="16"/>
  <c r="BS963" i="16" s="1"/>
  <c r="BT963" i="16" s="1"/>
  <c r="BI964" i="16"/>
  <c r="BJ964" i="16" s="1"/>
  <c r="BL964" i="16"/>
  <c r="CF964" i="16"/>
  <c r="BN964" i="16"/>
  <c r="CG964" i="16"/>
  <c r="CH964" i="16"/>
  <c r="BP964" i="16"/>
  <c r="EU964" i="16"/>
  <c r="EV964" i="16"/>
  <c r="EW964" i="16"/>
  <c r="FA964" i="16"/>
  <c r="FB964" i="16" a="1"/>
  <c r="EZ963" i="16" l="1"/>
  <c r="EX964" i="16"/>
  <c r="EZ964" i="16" s="1"/>
  <c r="EY964" i="16"/>
  <c r="FB964" i="16"/>
  <c r="FC964" i="16"/>
  <c r="FD964" i="16"/>
  <c r="BS964" i="16" s="1"/>
  <c r="BT964" i="16" s="1"/>
  <c r="BI965" i="16"/>
  <c r="BJ965" i="16" s="1"/>
  <c r="BL965" i="16"/>
  <c r="CF965" i="16"/>
  <c r="BN965" i="16"/>
  <c r="CG965" i="16"/>
  <c r="CH965" i="16"/>
  <c r="BP965" i="16"/>
  <c r="EU965" i="16"/>
  <c r="EV965" i="16"/>
  <c r="EW965" i="16"/>
  <c r="FA965" i="16"/>
  <c r="FB965" i="16" a="1"/>
  <c r="EX965" i="16" l="1"/>
  <c r="EY965" i="16"/>
  <c r="FB965" i="16"/>
  <c r="FC965" i="16"/>
  <c r="FD965" i="16"/>
  <c r="BS965" i="16" s="1"/>
  <c r="BT965" i="16" s="1"/>
  <c r="BI966" i="16"/>
  <c r="BJ966" i="16" s="1"/>
  <c r="BL966" i="16"/>
  <c r="CF966" i="16"/>
  <c r="BN966" i="16"/>
  <c r="CG966" i="16"/>
  <c r="CH966" i="16"/>
  <c r="EU966" i="16"/>
  <c r="EV966" i="16"/>
  <c r="EW966" i="16"/>
  <c r="FA966" i="16"/>
  <c r="FB966" i="16" a="1"/>
  <c r="EZ965" i="16" l="1"/>
  <c r="EX966" i="16"/>
  <c r="EY966" i="16"/>
  <c r="BP966" i="16"/>
  <c r="FB966" i="16"/>
  <c r="FC966" i="16"/>
  <c r="FD966" i="16"/>
  <c r="BS966" i="16" s="1"/>
  <c r="BT966" i="16" s="1"/>
  <c r="BI967" i="16"/>
  <c r="BJ967" i="16" s="1"/>
  <c r="BL967" i="16"/>
  <c r="CF967" i="16"/>
  <c r="BN967" i="16"/>
  <c r="CG967" i="16"/>
  <c r="CH967" i="16"/>
  <c r="BP967" i="16"/>
  <c r="EU967" i="16"/>
  <c r="EV967" i="16"/>
  <c r="EW967" i="16"/>
  <c r="FA967" i="16"/>
  <c r="FB967" i="16" a="1"/>
  <c r="EY967" i="16" l="1"/>
  <c r="EZ966" i="16"/>
  <c r="EX967" i="16"/>
  <c r="EZ967" i="16" s="1"/>
  <c r="FB967" i="16"/>
  <c r="FC967" i="16"/>
  <c r="FD967" i="16"/>
  <c r="BS967" i="16" s="1"/>
  <c r="BT967" i="16" s="1"/>
  <c r="BI968" i="16"/>
  <c r="BJ968" i="16" s="1"/>
  <c r="BL968" i="16"/>
  <c r="CF968" i="16"/>
  <c r="BN968" i="16"/>
  <c r="CG968" i="16"/>
  <c r="CH968" i="16"/>
  <c r="BP968" i="16"/>
  <c r="EU968" i="16"/>
  <c r="EV968" i="16"/>
  <c r="EW968" i="16"/>
  <c r="FA968" i="16"/>
  <c r="FB968" i="16" a="1"/>
  <c r="EY968" i="16" l="1"/>
  <c r="EX968" i="16"/>
  <c r="EZ968" i="16" s="1"/>
  <c r="FB968" i="16"/>
  <c r="FC968" i="16"/>
  <c r="FD968" i="16"/>
  <c r="BS968" i="16" s="1"/>
  <c r="BT968" i="16" s="1"/>
  <c r="BI969" i="16"/>
  <c r="BJ969" i="16" s="1"/>
  <c r="BL969" i="16"/>
  <c r="CF969" i="16"/>
  <c r="BN969" i="16"/>
  <c r="CG969" i="16"/>
  <c r="CH969" i="16"/>
  <c r="BP969" i="16"/>
  <c r="EU969" i="16"/>
  <c r="EV969" i="16"/>
  <c r="EW969" i="16"/>
  <c r="FA969" i="16"/>
  <c r="FB969" i="16" a="1"/>
  <c r="EX969" i="16" l="1"/>
  <c r="EY969" i="16"/>
  <c r="FB969" i="16"/>
  <c r="FC969" i="16"/>
  <c r="FD969" i="16"/>
  <c r="BS969" i="16" s="1"/>
  <c r="BT969" i="16" s="1"/>
  <c r="BI970" i="16"/>
  <c r="BJ970" i="16" s="1"/>
  <c r="BL970" i="16"/>
  <c r="CF970" i="16"/>
  <c r="BN970" i="16"/>
  <c r="CG970" i="16"/>
  <c r="CH970" i="16"/>
  <c r="BP970" i="16"/>
  <c r="EU970" i="16"/>
  <c r="EV970" i="16"/>
  <c r="EW970" i="16"/>
  <c r="FA970" i="16"/>
  <c r="FB970" i="16" a="1"/>
  <c r="EZ969" i="16" l="1"/>
  <c r="EY970" i="16"/>
  <c r="EX970" i="16"/>
  <c r="EZ970" i="16" s="1"/>
  <c r="FB970" i="16"/>
  <c r="FC970" i="16"/>
  <c r="FD970" i="16"/>
  <c r="BS970" i="16" s="1"/>
  <c r="BT970" i="16" s="1"/>
  <c r="BI971" i="16"/>
  <c r="BJ971" i="16" s="1"/>
  <c r="BL971" i="16"/>
  <c r="CF971" i="16"/>
  <c r="BN971" i="16"/>
  <c r="CG971" i="16"/>
  <c r="CH971" i="16"/>
  <c r="BP971" i="16"/>
  <c r="EU971" i="16"/>
  <c r="EV971" i="16"/>
  <c r="EW971" i="16"/>
  <c r="FA971" i="16"/>
  <c r="FB971" i="16" a="1"/>
  <c r="EY971" i="16" l="1"/>
  <c r="EX971" i="16"/>
  <c r="EZ971" i="16" s="1"/>
  <c r="FB971" i="16"/>
  <c r="FC971" i="16"/>
  <c r="FD971" i="16"/>
  <c r="BS971" i="16" s="1"/>
  <c r="BT971" i="16" s="1"/>
  <c r="BI972" i="16"/>
  <c r="BJ972" i="16" s="1"/>
  <c r="BL972" i="16"/>
  <c r="CF972" i="16"/>
  <c r="BN972" i="16"/>
  <c r="CG972" i="16"/>
  <c r="CH972" i="16"/>
  <c r="BP972" i="16"/>
  <c r="EU972" i="16"/>
  <c r="EV972" i="16"/>
  <c r="EW972" i="16"/>
  <c r="FA972" i="16"/>
  <c r="FB972" i="16" a="1"/>
  <c r="EY972" i="16" l="1"/>
  <c r="EX972" i="16"/>
  <c r="EZ972" i="16" s="1"/>
  <c r="FB972" i="16"/>
  <c r="FC972" i="16"/>
  <c r="FD972" i="16"/>
  <c r="BS972" i="16" s="1"/>
  <c r="BT972" i="16" s="1"/>
  <c r="BI973" i="16"/>
  <c r="BJ973" i="16" s="1"/>
  <c r="BL973" i="16"/>
  <c r="CF973" i="16"/>
  <c r="BN973" i="16"/>
  <c r="CG973" i="16"/>
  <c r="CH973" i="16"/>
  <c r="BP973" i="16"/>
  <c r="EU973" i="16"/>
  <c r="EV973" i="16"/>
  <c r="EW973" i="16"/>
  <c r="FA973" i="16"/>
  <c r="FB973" i="16" a="1"/>
  <c r="EX973" i="16" l="1"/>
  <c r="EZ973" i="16" s="1"/>
  <c r="EY973" i="16"/>
  <c r="FB973" i="16"/>
  <c r="FC973" i="16"/>
  <c r="FD973" i="16"/>
  <c r="BS973" i="16" s="1"/>
  <c r="BT973" i="16" s="1"/>
  <c r="BI974" i="16"/>
  <c r="BJ974" i="16" s="1"/>
  <c r="BL974" i="16"/>
  <c r="CF974" i="16"/>
  <c r="BN974" i="16"/>
  <c r="CG974" i="16"/>
  <c r="CH974" i="16"/>
  <c r="BP974" i="16"/>
  <c r="EU974" i="16"/>
  <c r="EV974" i="16"/>
  <c r="EW974" i="16"/>
  <c r="FA974" i="16"/>
  <c r="FB974" i="16" a="1"/>
  <c r="EX974" i="16" l="1"/>
  <c r="EY974" i="16"/>
  <c r="FB974" i="16"/>
  <c r="FC974" i="16"/>
  <c r="FD974" i="16"/>
  <c r="BS974" i="16" s="1"/>
  <c r="BT974" i="16" s="1"/>
  <c r="BI975" i="16"/>
  <c r="BJ975" i="16" s="1"/>
  <c r="BL975" i="16"/>
  <c r="CF975" i="16"/>
  <c r="BN975" i="16"/>
  <c r="CG975" i="16"/>
  <c r="CH975" i="16"/>
  <c r="BP975" i="16"/>
  <c r="EU975" i="16"/>
  <c r="EV975" i="16"/>
  <c r="EW975" i="16"/>
  <c r="FA975" i="16"/>
  <c r="FB975" i="16" a="1"/>
  <c r="EZ974" i="16" l="1"/>
  <c r="EX975" i="16"/>
  <c r="EY975" i="16"/>
  <c r="FB975" i="16"/>
  <c r="FC975" i="16"/>
  <c r="FD975" i="16"/>
  <c r="BS975" i="16" s="1"/>
  <c r="BT975" i="16" s="1"/>
  <c r="BI976" i="16"/>
  <c r="BJ976" i="16" s="1"/>
  <c r="BL976" i="16"/>
  <c r="CF976" i="16"/>
  <c r="BN976" i="16"/>
  <c r="CG976" i="16"/>
  <c r="CH976" i="16"/>
  <c r="BP976" i="16"/>
  <c r="EU976" i="16"/>
  <c r="EV976" i="16"/>
  <c r="EW976" i="16"/>
  <c r="FA976" i="16"/>
  <c r="FB976" i="16" a="1"/>
  <c r="EZ975" i="16" l="1"/>
  <c r="EX976" i="16"/>
  <c r="EY976" i="16"/>
  <c r="FB976" i="16"/>
  <c r="FC976" i="16"/>
  <c r="FD976" i="16"/>
  <c r="BS976" i="16" s="1"/>
  <c r="BT976" i="16" s="1"/>
  <c r="BI977" i="16"/>
  <c r="BJ977" i="16" s="1"/>
  <c r="BL977" i="16"/>
  <c r="CF977" i="16"/>
  <c r="BN977" i="16"/>
  <c r="CG977" i="16"/>
  <c r="CH977" i="16"/>
  <c r="BP977" i="16"/>
  <c r="EU977" i="16"/>
  <c r="EV977" i="16"/>
  <c r="EW977" i="16"/>
  <c r="FA977" i="16"/>
  <c r="FB977" i="16" a="1"/>
  <c r="EY977" i="16" l="1"/>
  <c r="EX977" i="16"/>
  <c r="EZ977" i="16" s="1"/>
  <c r="EZ976" i="16"/>
  <c r="FB977" i="16"/>
  <c r="FC977" i="16"/>
  <c r="FD977" i="16"/>
  <c r="BS977" i="16" s="1"/>
  <c r="BT977" i="16" s="1"/>
  <c r="BI978" i="16"/>
  <c r="BJ978" i="16" s="1"/>
  <c r="BL978" i="16"/>
  <c r="CF978" i="16"/>
  <c r="BN978" i="16"/>
  <c r="CG978" i="16"/>
  <c r="CH978" i="16"/>
  <c r="BP978" i="16"/>
  <c r="EU978" i="16"/>
  <c r="EV978" i="16"/>
  <c r="EW978" i="16"/>
  <c r="FA978" i="16"/>
  <c r="FB978" i="16" a="1"/>
  <c r="EY978" i="16" l="1"/>
  <c r="EX978" i="16"/>
  <c r="EZ978" i="16" s="1"/>
  <c r="FB978" i="16"/>
  <c r="FC978" i="16"/>
  <c r="FD978" i="16"/>
  <c r="BS978" i="16" s="1"/>
  <c r="BT978" i="16" s="1"/>
  <c r="BI979" i="16"/>
  <c r="BJ979" i="16" s="1"/>
  <c r="BL979" i="16"/>
  <c r="CF979" i="16"/>
  <c r="BN979" i="16"/>
  <c r="CG979" i="16"/>
  <c r="CH979" i="16"/>
  <c r="EU979" i="16"/>
  <c r="EV979" i="16"/>
  <c r="EW979" i="16"/>
  <c r="FA979" i="16"/>
  <c r="FB979" i="16" a="1"/>
  <c r="EX979" i="16" l="1"/>
  <c r="EY979" i="16"/>
  <c r="BP979" i="16"/>
  <c r="FB979" i="16"/>
  <c r="FC979" i="16"/>
  <c r="FD979" i="16"/>
  <c r="BS979" i="16" s="1"/>
  <c r="BT979" i="16" s="1"/>
  <c r="BI980" i="16"/>
  <c r="BJ980" i="16" s="1"/>
  <c r="BL980" i="16"/>
  <c r="CF980" i="16"/>
  <c r="BN980" i="16"/>
  <c r="CG980" i="16"/>
  <c r="CH980" i="16"/>
  <c r="BP980" i="16"/>
  <c r="EU980" i="16"/>
  <c r="EV980" i="16"/>
  <c r="EW980" i="16"/>
  <c r="FA980" i="16"/>
  <c r="FB980" i="16" a="1"/>
  <c r="EX980" i="16" l="1"/>
  <c r="EZ980" i="16" s="1"/>
  <c r="EZ979" i="16"/>
  <c r="EY980" i="16"/>
  <c r="FB980" i="16"/>
  <c r="FC980" i="16"/>
  <c r="FD980" i="16"/>
  <c r="BS980" i="16" s="1"/>
  <c r="BT980" i="16" s="1"/>
  <c r="BI981" i="16"/>
  <c r="BJ981" i="16" s="1"/>
  <c r="BL981" i="16"/>
  <c r="CF981" i="16"/>
  <c r="BN981" i="16"/>
  <c r="CG981" i="16"/>
  <c r="CH981" i="16"/>
  <c r="BP981" i="16"/>
  <c r="EU981" i="16"/>
  <c r="EV981" i="16"/>
  <c r="EW981" i="16"/>
  <c r="FA981" i="16"/>
  <c r="FB981" i="16" a="1"/>
  <c r="EX981" i="16" l="1"/>
  <c r="EZ981" i="16" s="1"/>
  <c r="EY981" i="16"/>
  <c r="FB981" i="16"/>
  <c r="FC981" i="16"/>
  <c r="FD981" i="16"/>
  <c r="BS981" i="16" s="1"/>
  <c r="BT981" i="16" s="1"/>
  <c r="BI982" i="16"/>
  <c r="BJ982" i="16" s="1"/>
  <c r="BL982" i="16"/>
  <c r="CF982" i="16"/>
  <c r="BN982" i="16"/>
  <c r="CG982" i="16"/>
  <c r="CH982" i="16"/>
  <c r="BP982" i="16"/>
  <c r="EU982" i="16"/>
  <c r="EV982" i="16"/>
  <c r="EW982" i="16"/>
  <c r="FA982" i="16"/>
  <c r="FB982" i="16" a="1"/>
  <c r="EX982" i="16" l="1"/>
  <c r="EZ982" i="16" s="1"/>
  <c r="EY982" i="16"/>
  <c r="FB982" i="16"/>
  <c r="FC982" i="16"/>
  <c r="FD982" i="16"/>
  <c r="BS982" i="16" s="1"/>
  <c r="BT982" i="16" s="1"/>
  <c r="BI983" i="16"/>
  <c r="BJ983" i="16" s="1"/>
  <c r="BL983" i="16"/>
  <c r="CF983" i="16"/>
  <c r="BN983" i="16"/>
  <c r="CG983" i="16"/>
  <c r="CH983" i="16"/>
  <c r="BP983" i="16"/>
  <c r="EU983" i="16"/>
  <c r="EV983" i="16"/>
  <c r="EW983" i="16"/>
  <c r="FA983" i="16"/>
  <c r="FB983" i="16" a="1"/>
  <c r="EX983" i="16" l="1"/>
  <c r="EY983" i="16"/>
  <c r="FB983" i="16"/>
  <c r="FC983" i="16"/>
  <c r="FD983" i="16"/>
  <c r="BS983" i="16" s="1"/>
  <c r="BT983" i="16" s="1"/>
  <c r="BI984" i="16"/>
  <c r="BJ984" i="16" s="1"/>
  <c r="BL984" i="16"/>
  <c r="CF984" i="16"/>
  <c r="BN984" i="16"/>
  <c r="CG984" i="16"/>
  <c r="CH984" i="16"/>
  <c r="BP984" i="16"/>
  <c r="EU984" i="16"/>
  <c r="EV984" i="16"/>
  <c r="EW984" i="16"/>
  <c r="FA984" i="16"/>
  <c r="FB984" i="16" a="1"/>
  <c r="EY984" i="16" l="1"/>
  <c r="EZ983" i="16"/>
  <c r="EX984" i="16"/>
  <c r="EZ984" i="16" s="1"/>
  <c r="FB984" i="16"/>
  <c r="FC984" i="16"/>
  <c r="FD984" i="16"/>
  <c r="BS984" i="16" s="1"/>
  <c r="BT984" i="16" s="1"/>
  <c r="BI985" i="16"/>
  <c r="BJ985" i="16" s="1"/>
  <c r="BL985" i="16"/>
  <c r="CF985" i="16"/>
  <c r="BN985" i="16"/>
  <c r="CG985" i="16"/>
  <c r="CH985" i="16"/>
  <c r="BP985" i="16"/>
  <c r="EU985" i="16"/>
  <c r="EV985" i="16"/>
  <c r="EW985" i="16"/>
  <c r="FA985" i="16"/>
  <c r="FB985" i="16" a="1"/>
  <c r="EX985" i="16" l="1"/>
  <c r="EZ985" i="16" s="1"/>
  <c r="EY985" i="16"/>
  <c r="FB985" i="16"/>
  <c r="FC985" i="16"/>
  <c r="FD985" i="16"/>
  <c r="BS985" i="16" s="1"/>
  <c r="BT985" i="16" s="1"/>
  <c r="BI986" i="16"/>
  <c r="BJ986" i="16" s="1"/>
  <c r="BL986" i="16"/>
  <c r="CF986" i="16"/>
  <c r="BN986" i="16"/>
  <c r="CG986" i="16"/>
  <c r="CH986" i="16"/>
  <c r="BP986" i="16"/>
  <c r="EU986" i="16"/>
  <c r="EV986" i="16"/>
  <c r="EW986" i="16"/>
  <c r="FA986" i="16"/>
  <c r="FB986" i="16" a="1"/>
  <c r="EY986" i="16" l="1"/>
  <c r="EX986" i="16"/>
  <c r="EZ986" i="16" s="1"/>
  <c r="FB986" i="16"/>
  <c r="FC986" i="16"/>
  <c r="FD986" i="16"/>
  <c r="BS986" i="16" s="1"/>
  <c r="BT986" i="16" s="1"/>
  <c r="BI987" i="16"/>
  <c r="BJ987" i="16" s="1"/>
  <c r="BL987" i="16"/>
  <c r="CF987" i="16"/>
  <c r="BN987" i="16"/>
  <c r="CG987" i="16"/>
  <c r="CH987" i="16"/>
  <c r="BP987" i="16"/>
  <c r="EU987" i="16"/>
  <c r="EV987" i="16"/>
  <c r="EW987" i="16"/>
  <c r="FA987" i="16"/>
  <c r="FB987" i="16" a="1"/>
  <c r="EX987" i="16" l="1"/>
  <c r="EY987" i="16"/>
  <c r="FB987" i="16"/>
  <c r="FC987" i="16"/>
  <c r="FD987" i="16"/>
  <c r="BS987" i="16" s="1"/>
  <c r="BT987" i="16" s="1"/>
  <c r="BI988" i="16"/>
  <c r="BJ988" i="16" s="1"/>
  <c r="BL988" i="16"/>
  <c r="CF988" i="16"/>
  <c r="BN988" i="16"/>
  <c r="CG988" i="16"/>
  <c r="CH988" i="16"/>
  <c r="BP988" i="16"/>
  <c r="EU988" i="16"/>
  <c r="EV988" i="16"/>
  <c r="EW988" i="16"/>
  <c r="FA988" i="16"/>
  <c r="FB988" i="16" a="1"/>
  <c r="EZ987" i="16" l="1"/>
  <c r="EY988" i="16"/>
  <c r="EX988" i="16"/>
  <c r="EZ988" i="16" s="1"/>
  <c r="FB988" i="16"/>
  <c r="FC988" i="16"/>
  <c r="FD988" i="16"/>
  <c r="BS988" i="16" s="1"/>
  <c r="BT988" i="16" s="1"/>
  <c r="BI989" i="16"/>
  <c r="BJ989" i="16" s="1"/>
  <c r="BL989" i="16"/>
  <c r="CF989" i="16"/>
  <c r="BN989" i="16"/>
  <c r="CG989" i="16"/>
  <c r="CH989" i="16"/>
  <c r="BP989" i="16"/>
  <c r="EU989" i="16"/>
  <c r="EV989" i="16"/>
  <c r="EW989" i="16"/>
  <c r="FA989" i="16"/>
  <c r="FB989" i="16" a="1"/>
  <c r="EX989" i="16" l="1"/>
  <c r="EY989" i="16"/>
  <c r="FB989" i="16"/>
  <c r="FC989" i="16"/>
  <c r="FD989" i="16"/>
  <c r="BS989" i="16" s="1"/>
  <c r="BT989" i="16" s="1"/>
  <c r="BI990" i="16"/>
  <c r="BJ990" i="16" s="1"/>
  <c r="BL990" i="16"/>
  <c r="CF990" i="16"/>
  <c r="BN990" i="16"/>
  <c r="CG990" i="16"/>
  <c r="CH990" i="16"/>
  <c r="EU990" i="16"/>
  <c r="EV990" i="16"/>
  <c r="EW990" i="16"/>
  <c r="FA990" i="16"/>
  <c r="FB990" i="16" a="1"/>
  <c r="EZ989" i="16" l="1"/>
  <c r="EY990" i="16"/>
  <c r="EX990" i="16"/>
  <c r="EZ990" i="16" s="1"/>
  <c r="BP990" i="16"/>
  <c r="FB990" i="16"/>
  <c r="FC990" i="16"/>
  <c r="FD990" i="16"/>
  <c r="BS990" i="16" s="1"/>
  <c r="BT990" i="16" s="1"/>
  <c r="BI991" i="16"/>
  <c r="BJ991" i="16" s="1"/>
  <c r="BL991" i="16"/>
  <c r="CF991" i="16"/>
  <c r="BN991" i="16"/>
  <c r="CG991" i="16"/>
  <c r="CH991" i="16"/>
  <c r="BP991" i="16"/>
  <c r="EU991" i="16"/>
  <c r="EV991" i="16"/>
  <c r="EW991" i="16"/>
  <c r="FA991" i="16"/>
  <c r="FB991" i="16" a="1"/>
  <c r="EX991" i="16" l="1"/>
  <c r="EY991" i="16"/>
  <c r="FB991" i="16"/>
  <c r="FC991" i="16"/>
  <c r="FD991" i="16"/>
  <c r="BS991" i="16" s="1"/>
  <c r="BT991" i="16" s="1"/>
  <c r="BI992" i="16"/>
  <c r="BJ992" i="16" s="1"/>
  <c r="BL992" i="16"/>
  <c r="CF992" i="16"/>
  <c r="BN992" i="16"/>
  <c r="CG992" i="16"/>
  <c r="CH992" i="16"/>
  <c r="BP992" i="16"/>
  <c r="EU992" i="16"/>
  <c r="EV992" i="16"/>
  <c r="EW992" i="16"/>
  <c r="FA992" i="16"/>
  <c r="FB992" i="16" a="1"/>
  <c r="EZ991" i="16" l="1"/>
  <c r="EX992" i="16"/>
  <c r="EY992" i="16"/>
  <c r="FB992" i="16"/>
  <c r="FC992" i="16"/>
  <c r="FD992" i="16"/>
  <c r="BS992" i="16" s="1"/>
  <c r="BT992" i="16" s="1"/>
  <c r="BI993" i="16"/>
  <c r="BJ993" i="16" s="1"/>
  <c r="BL993" i="16"/>
  <c r="CF993" i="16"/>
  <c r="BN993" i="16"/>
  <c r="CG993" i="16"/>
  <c r="CH993" i="16"/>
  <c r="BP993" i="16"/>
  <c r="EU993" i="16"/>
  <c r="EV993" i="16"/>
  <c r="EW993" i="16"/>
  <c r="FA993" i="16"/>
  <c r="FB993" i="16" a="1"/>
  <c r="EX993" i="16" l="1"/>
  <c r="EZ992" i="16"/>
  <c r="EY993" i="16"/>
  <c r="FB993" i="16"/>
  <c r="FC993" i="16"/>
  <c r="FD993" i="16"/>
  <c r="BS993" i="16" s="1"/>
  <c r="BT993" i="16" s="1"/>
  <c r="BI994" i="16"/>
  <c r="BJ994" i="16" s="1"/>
  <c r="BL994" i="16"/>
  <c r="CF994" i="16"/>
  <c r="BN994" i="16"/>
  <c r="CG994" i="16"/>
  <c r="CH994" i="16"/>
  <c r="BP994" i="16"/>
  <c r="EU994" i="16"/>
  <c r="EV994" i="16"/>
  <c r="EW994" i="16"/>
  <c r="FA994" i="16"/>
  <c r="FB994" i="16" a="1"/>
  <c r="EZ993" i="16" l="1"/>
  <c r="EX994" i="16"/>
  <c r="EY994" i="16"/>
  <c r="FB994" i="16"/>
  <c r="FC994" i="16"/>
  <c r="FD994" i="16"/>
  <c r="BS994" i="16" s="1"/>
  <c r="BT994" i="16" s="1"/>
  <c r="BI995" i="16"/>
  <c r="BJ995" i="16" s="1"/>
  <c r="BL995" i="16"/>
  <c r="CF995" i="16"/>
  <c r="BN995" i="16"/>
  <c r="CG995" i="16"/>
  <c r="CH995" i="16"/>
  <c r="BP995" i="16"/>
  <c r="EU995" i="16"/>
  <c r="EV995" i="16"/>
  <c r="EW995" i="16"/>
  <c r="FA995" i="16"/>
  <c r="FB995" i="16" a="1"/>
  <c r="EZ994" i="16" l="1"/>
  <c r="EX995" i="16"/>
  <c r="EZ995" i="16" s="1"/>
  <c r="EY995" i="16"/>
  <c r="FB995" i="16"/>
  <c r="FC995" i="16"/>
  <c r="FD995" i="16"/>
  <c r="BS995" i="16" s="1"/>
  <c r="BT995" i="16" s="1"/>
  <c r="BI996" i="16"/>
  <c r="BJ996" i="16" s="1"/>
  <c r="BL996" i="16"/>
  <c r="CF996" i="16"/>
  <c r="BN996" i="16"/>
  <c r="CG996" i="16"/>
  <c r="CH996" i="16"/>
  <c r="BP996" i="16"/>
  <c r="EU996" i="16"/>
  <c r="EV996" i="16"/>
  <c r="EW996" i="16"/>
  <c r="FA996" i="16"/>
  <c r="FB996" i="16" a="1"/>
  <c r="EX996" i="16" l="1"/>
  <c r="EY996" i="16"/>
  <c r="FB996" i="16"/>
  <c r="FC996" i="16"/>
  <c r="FD996" i="16"/>
  <c r="BS996" i="16" s="1"/>
  <c r="BT996" i="16" s="1"/>
  <c r="BI997" i="16"/>
  <c r="BJ997" i="16" s="1"/>
  <c r="BL997" i="16"/>
  <c r="CF997" i="16"/>
  <c r="BN997" i="16"/>
  <c r="CG997" i="16"/>
  <c r="CH997" i="16"/>
  <c r="BP997" i="16"/>
  <c r="EU997" i="16"/>
  <c r="EV997" i="16"/>
  <c r="EW997" i="16"/>
  <c r="FA997" i="16"/>
  <c r="FB997" i="16" a="1"/>
  <c r="EZ996" i="16" l="1"/>
  <c r="EX997" i="16"/>
  <c r="EY997" i="16"/>
  <c r="FB997" i="16"/>
  <c r="FC997" i="16"/>
  <c r="FD997" i="16"/>
  <c r="BS997" i="16" s="1"/>
  <c r="BT997" i="16" s="1"/>
  <c r="BI998" i="16"/>
  <c r="BJ998" i="16" s="1"/>
  <c r="BL998" i="16"/>
  <c r="CF998" i="16"/>
  <c r="BN998" i="16"/>
  <c r="CG998" i="16"/>
  <c r="CH998" i="16"/>
  <c r="BP998" i="16"/>
  <c r="EU998" i="16"/>
  <c r="EV998" i="16"/>
  <c r="EW998" i="16"/>
  <c r="FA998" i="16"/>
  <c r="FB998" i="16" a="1"/>
  <c r="EX998" i="16" l="1"/>
  <c r="EZ997" i="16"/>
  <c r="EY998" i="16"/>
  <c r="FB998" i="16"/>
  <c r="FC998" i="16"/>
  <c r="FD998" i="16"/>
  <c r="BS998" i="16" s="1"/>
  <c r="BT998" i="16" s="1"/>
  <c r="BI999" i="16"/>
  <c r="BJ999" i="16" s="1"/>
  <c r="BL999" i="16"/>
  <c r="CF999" i="16"/>
  <c r="BN999" i="16"/>
  <c r="CG999" i="16"/>
  <c r="CH999" i="16"/>
  <c r="BP999" i="16"/>
  <c r="EU999" i="16"/>
  <c r="EV999" i="16"/>
  <c r="EW999" i="16"/>
  <c r="FA999" i="16"/>
  <c r="FB999" i="16" a="1"/>
  <c r="EZ998" i="16" l="1"/>
  <c r="EY999" i="16"/>
  <c r="EX999" i="16"/>
  <c r="EZ999" i="16" s="1"/>
  <c r="FB999" i="16"/>
  <c r="FC999" i="16"/>
  <c r="FD999" i="16"/>
  <c r="BS999" i="16" s="1"/>
  <c r="BT999" i="16" s="1"/>
  <c r="BI1000" i="16"/>
  <c r="BJ1000" i="16" s="1"/>
  <c r="BL1000" i="16"/>
  <c r="CF1000" i="16"/>
  <c r="BN1000" i="16"/>
  <c r="CG1000" i="16"/>
  <c r="CH1000" i="16"/>
  <c r="EU1000" i="16"/>
  <c r="EV1000" i="16"/>
  <c r="EW1000" i="16"/>
  <c r="FA1000" i="16"/>
  <c r="FB1000" i="16" a="1"/>
  <c r="EY1000" i="16" l="1"/>
  <c r="EX1000" i="16"/>
  <c r="EZ1000" i="16" s="1"/>
  <c r="BP1000" i="16"/>
  <c r="FB1000" i="16"/>
  <c r="FC1000" i="16"/>
  <c r="FD1000" i="16"/>
  <c r="BS1000" i="16" s="1"/>
  <c r="BT1000" i="16" s="1"/>
  <c r="BI1001" i="16"/>
  <c r="BJ1001" i="16" s="1"/>
  <c r="BL1001" i="16"/>
  <c r="CF1001" i="16"/>
  <c r="BN1001" i="16"/>
  <c r="CG1001" i="16"/>
  <c r="CH1001" i="16"/>
  <c r="BP1001" i="16"/>
  <c r="EU1001" i="16"/>
  <c r="EV1001" i="16"/>
  <c r="EW1001" i="16"/>
  <c r="FA1001" i="16"/>
  <c r="FB1001" i="16" a="1"/>
  <c r="EY1001" i="16" l="1"/>
  <c r="EX1001" i="16"/>
  <c r="EZ1001" i="16" s="1"/>
  <c r="FB1001" i="16"/>
  <c r="FC1001" i="16"/>
  <c r="FD1001" i="16"/>
  <c r="BS1001" i="16" s="1"/>
  <c r="BT1001" i="16" s="1"/>
  <c r="BI1002" i="16"/>
  <c r="BJ1002" i="16" s="1"/>
  <c r="BL1002" i="16"/>
  <c r="CF1002" i="16"/>
  <c r="BN1002" i="16"/>
  <c r="CG1002" i="16"/>
  <c r="CH1002" i="16"/>
  <c r="BP1002" i="16"/>
  <c r="EU1002" i="16"/>
  <c r="EV1002" i="16"/>
  <c r="EW1002" i="16"/>
  <c r="FA1002" i="16"/>
  <c r="FB1002" i="16" a="1"/>
  <c r="EX1002" i="16" l="1"/>
  <c r="EY1002" i="16"/>
  <c r="FB1002" i="16"/>
  <c r="FC1002" i="16"/>
  <c r="FD1002" i="16"/>
  <c r="BS1002" i="16" s="1"/>
  <c r="BT1002" i="16" s="1"/>
  <c r="BI1003" i="16"/>
  <c r="BJ1003" i="16" s="1"/>
  <c r="BL1003" i="16"/>
  <c r="CF1003" i="16"/>
  <c r="BN1003" i="16"/>
  <c r="CG1003" i="16"/>
  <c r="CH1003" i="16"/>
  <c r="BP1003" i="16"/>
  <c r="EU1003" i="16"/>
  <c r="EV1003" i="16"/>
  <c r="EW1003" i="16"/>
  <c r="FA1003" i="16"/>
  <c r="FB1003" i="16" a="1"/>
  <c r="EZ1002" i="16" l="1"/>
  <c r="EX1003" i="16"/>
  <c r="EZ1003" i="16" s="1"/>
  <c r="EY1003" i="16"/>
  <c r="FB1003" i="16"/>
  <c r="FC1003" i="16"/>
  <c r="FD1003" i="16"/>
  <c r="BS1003" i="16" s="1"/>
  <c r="BT1003" i="16" s="1"/>
  <c r="BI1004" i="16"/>
  <c r="BJ1004" i="16" s="1"/>
  <c r="BL1004" i="16"/>
  <c r="CF1004" i="16"/>
  <c r="BN1004" i="16"/>
  <c r="CG1004" i="16"/>
  <c r="CH1004" i="16"/>
  <c r="BP1004" i="16"/>
  <c r="EU1004" i="16"/>
  <c r="EV1004" i="16"/>
  <c r="EW1004" i="16"/>
  <c r="FA1004" i="16"/>
  <c r="FB1004" i="16" a="1"/>
  <c r="EX1004" i="16" l="1"/>
  <c r="EY1004" i="16"/>
  <c r="FB1004" i="16"/>
  <c r="FC1004" i="16"/>
  <c r="FD1004" i="16"/>
  <c r="BS1004" i="16" s="1"/>
  <c r="BT1004" i="16" s="1"/>
  <c r="BI1005" i="16"/>
  <c r="BJ1005" i="16" s="1"/>
  <c r="BL1005" i="16"/>
  <c r="CF1005" i="16"/>
  <c r="BN1005" i="16"/>
  <c r="CG1005" i="16"/>
  <c r="CH1005" i="16"/>
  <c r="BP1005" i="16"/>
  <c r="EU1005" i="16"/>
  <c r="EV1005" i="16"/>
  <c r="EW1005" i="16"/>
  <c r="FA1005" i="16"/>
  <c r="FB1005" i="16" a="1"/>
  <c r="EZ1004" i="16" l="1"/>
  <c r="EX1005" i="16"/>
  <c r="EZ1005" i="16" s="1"/>
  <c r="EY1005" i="16"/>
  <c r="FB1005" i="16"/>
  <c r="FC1005" i="16"/>
  <c r="FD1005" i="16"/>
  <c r="BS1005" i="16" s="1"/>
  <c r="BT1005" i="16" s="1"/>
  <c r="BI1006" i="16"/>
  <c r="BJ1006" i="16" s="1"/>
  <c r="BL1006" i="16"/>
  <c r="CF1006" i="16"/>
  <c r="BN1006" i="16"/>
  <c r="CG1006" i="16"/>
  <c r="CH1006" i="16"/>
  <c r="BP1006" i="16"/>
  <c r="EU1006" i="16"/>
  <c r="EV1006" i="16"/>
  <c r="EW1006" i="16"/>
  <c r="FA1006" i="16"/>
  <c r="FB1006" i="16" a="1"/>
  <c r="EY1006" i="16" l="1"/>
  <c r="EX1006" i="16"/>
  <c r="EZ1006" i="16" s="1"/>
  <c r="FB1006" i="16"/>
  <c r="FC1006" i="16"/>
  <c r="FD1006" i="16"/>
  <c r="BS1006" i="16" s="1"/>
  <c r="BT1006" i="16" s="1"/>
  <c r="BI1007" i="16"/>
  <c r="BJ1007" i="16" s="1"/>
  <c r="BL1007" i="16"/>
  <c r="CF1007" i="16"/>
  <c r="BN1007" i="16"/>
  <c r="CG1007" i="16"/>
  <c r="CH1007" i="16"/>
  <c r="BP1007" i="16"/>
  <c r="EU1007" i="16"/>
  <c r="EV1007" i="16"/>
  <c r="EW1007" i="16"/>
  <c r="FA1007" i="16"/>
  <c r="FB1007" i="16" a="1"/>
  <c r="EX1007" i="16" l="1"/>
  <c r="EY1007" i="16"/>
  <c r="FB1007" i="16"/>
  <c r="FC1007" i="16"/>
  <c r="FD1007" i="16"/>
  <c r="BS1007" i="16" s="1"/>
  <c r="BT1007" i="16" s="1"/>
  <c r="BI1008" i="16"/>
  <c r="BJ1008" i="16" s="1"/>
  <c r="BL1008" i="16"/>
  <c r="CF1008" i="16"/>
  <c r="BN1008" i="16"/>
  <c r="CG1008" i="16"/>
  <c r="CH1008" i="16"/>
  <c r="BP1008" i="16"/>
  <c r="EU1008" i="16"/>
  <c r="EV1008" i="16"/>
  <c r="EW1008" i="16"/>
  <c r="FA1008" i="16"/>
  <c r="FB1008" i="16" a="1"/>
  <c r="EZ1007" i="16" l="1"/>
  <c r="EY1008" i="16"/>
  <c r="EX1008" i="16"/>
  <c r="EZ1008" i="16" s="1"/>
  <c r="FB1008" i="16"/>
  <c r="FC1008" i="16"/>
  <c r="FD1008" i="16"/>
  <c r="BS1008" i="16" s="1"/>
  <c r="BT1008" i="16" s="1"/>
  <c r="BI1009" i="16"/>
  <c r="BJ1009" i="16" s="1"/>
  <c r="BL1009" i="16"/>
  <c r="CF1009" i="16"/>
  <c r="BN1009" i="16"/>
  <c r="CG1009" i="16"/>
  <c r="CH1009" i="16"/>
  <c r="BP1009" i="16"/>
  <c r="EU1009" i="16"/>
  <c r="EV1009" i="16"/>
  <c r="EW1009" i="16"/>
  <c r="FA1009" i="16"/>
  <c r="FB1009" i="16" a="1"/>
  <c r="EY1009" i="16" l="1"/>
  <c r="EX1009" i="16"/>
  <c r="EZ1009" i="16" s="1"/>
  <c r="FB1009" i="16"/>
  <c r="FC1009" i="16"/>
  <c r="FD1009" i="16"/>
  <c r="BS1009" i="16" s="1"/>
  <c r="BT1009" i="16" s="1"/>
  <c r="BI1010" i="16"/>
  <c r="BJ1010" i="16" s="1"/>
  <c r="BL1010" i="16"/>
  <c r="CF1010" i="16"/>
  <c r="BN1010" i="16"/>
  <c r="CG1010" i="16"/>
  <c r="CH1010" i="16"/>
  <c r="BP1010" i="16"/>
  <c r="EU1010" i="16"/>
  <c r="EV1010" i="16"/>
  <c r="EW1010" i="16"/>
  <c r="FA1010" i="16"/>
  <c r="FB1010" i="16" a="1"/>
  <c r="EX1010" i="16" l="1"/>
  <c r="EY1010" i="16"/>
  <c r="FB1010" i="16"/>
  <c r="FC1010" i="16"/>
  <c r="FD1010" i="16"/>
  <c r="BS1010" i="16" s="1"/>
  <c r="BT1010" i="16" s="1"/>
  <c r="BI1011" i="16"/>
  <c r="BJ1011" i="16" s="1"/>
  <c r="BL1011" i="16"/>
  <c r="CF1011" i="16"/>
  <c r="BN1011" i="16"/>
  <c r="CG1011" i="16"/>
  <c r="CH1011" i="16"/>
  <c r="BP1011" i="16"/>
  <c r="EU1011" i="16"/>
  <c r="EV1011" i="16"/>
  <c r="EW1011" i="16"/>
  <c r="FA1011" i="16"/>
  <c r="FB1011" i="16" a="1"/>
  <c r="EZ1010" i="16" l="1"/>
  <c r="EX1011" i="16"/>
  <c r="EY1011" i="16"/>
  <c r="FB1011" i="16"/>
  <c r="FC1011" i="16"/>
  <c r="FD1011" i="16"/>
  <c r="BS1011" i="16" s="1"/>
  <c r="BT1011" i="16" s="1"/>
  <c r="BI1012" i="16"/>
  <c r="BJ1012" i="16" s="1"/>
  <c r="BL1012" i="16"/>
  <c r="CF1012" i="16"/>
  <c r="BN1012" i="16"/>
  <c r="CG1012" i="16"/>
  <c r="CH1012" i="16"/>
  <c r="BP1012" i="16"/>
  <c r="EU1012" i="16"/>
  <c r="EV1012" i="16"/>
  <c r="EW1012" i="16"/>
  <c r="FA1012" i="16"/>
  <c r="FB1012" i="16" a="1"/>
  <c r="EZ1011" i="16" l="1"/>
  <c r="EX1012" i="16"/>
  <c r="EY1012" i="16"/>
  <c r="FB1012" i="16"/>
  <c r="FC1012" i="16"/>
  <c r="FD1012" i="16"/>
  <c r="BS1012" i="16" s="1"/>
  <c r="BT1012" i="16" s="1"/>
  <c r="BI1013" i="16"/>
  <c r="BJ1013" i="16" s="1"/>
  <c r="BL1013" i="16"/>
  <c r="CF1013" i="16"/>
  <c r="BN1013" i="16"/>
  <c r="CG1013" i="16"/>
  <c r="CH1013" i="16"/>
  <c r="BP1013" i="16"/>
  <c r="EU1013" i="16"/>
  <c r="EV1013" i="16"/>
  <c r="EW1013" i="16"/>
  <c r="FA1013" i="16"/>
  <c r="FB1013" i="16" a="1"/>
  <c r="EX1013" i="16" l="1"/>
  <c r="EZ1013" i="16" s="1"/>
  <c r="EY1013" i="16"/>
  <c r="EZ1012" i="16"/>
  <c r="FB1013" i="16"/>
  <c r="FC1013" i="16"/>
  <c r="FD1013" i="16"/>
  <c r="BS1013" i="16" s="1"/>
  <c r="BT1013" i="16" s="1"/>
  <c r="BI1014" i="16"/>
  <c r="BJ1014" i="16" s="1"/>
  <c r="BL1014" i="16"/>
  <c r="CF1014" i="16"/>
  <c r="BN1014" i="16"/>
  <c r="CG1014" i="16"/>
  <c r="CH1014" i="16"/>
  <c r="BP1014" i="16"/>
  <c r="EU1014" i="16"/>
  <c r="EV1014" i="16"/>
  <c r="EW1014" i="16"/>
  <c r="FA1014" i="16"/>
  <c r="FB1014" i="16" a="1"/>
  <c r="EX1014" i="16" l="1"/>
  <c r="EY1014" i="16"/>
  <c r="FB1014" i="16"/>
  <c r="FC1014" i="16"/>
  <c r="FD1014" i="16"/>
  <c r="BS1014" i="16" s="1"/>
  <c r="BT1014" i="16" s="1"/>
  <c r="BI1015" i="16"/>
  <c r="BJ1015" i="16" s="1"/>
  <c r="BL1015" i="16"/>
  <c r="CF1015" i="16"/>
  <c r="BN1015" i="16"/>
  <c r="CG1015" i="16"/>
  <c r="CH1015" i="16"/>
  <c r="BP1015" i="16"/>
  <c r="EU1015" i="16"/>
  <c r="EV1015" i="16"/>
  <c r="EW1015" i="16"/>
  <c r="FA1015" i="16"/>
  <c r="FB1015" i="16" a="1"/>
  <c r="EZ1014" i="16" l="1"/>
  <c r="EY1015" i="16"/>
  <c r="EX1015" i="16"/>
  <c r="EZ1015" i="16" s="1"/>
  <c r="FB1015" i="16"/>
  <c r="FC1015" i="16"/>
  <c r="FD1015" i="16"/>
  <c r="BS1015" i="16" s="1"/>
  <c r="BT1015" i="16" s="1"/>
  <c r="BI1016" i="16"/>
  <c r="BJ1016" i="16" s="1"/>
  <c r="BL1016" i="16"/>
  <c r="CF1016" i="16"/>
  <c r="BN1016" i="16"/>
  <c r="CG1016" i="16"/>
  <c r="CH1016" i="16"/>
  <c r="BP1016" i="16"/>
  <c r="EU1016" i="16"/>
  <c r="EV1016" i="16"/>
  <c r="EW1016" i="16"/>
  <c r="FA1016" i="16"/>
  <c r="FB1016" i="16" a="1"/>
  <c r="EX1016" i="16" l="1"/>
  <c r="EY1016" i="16"/>
  <c r="FB1016" i="16"/>
  <c r="FC1016" i="16"/>
  <c r="FD1016" i="16"/>
  <c r="BS1016" i="16" s="1"/>
  <c r="BT1016" i="16" s="1"/>
  <c r="EZ1016" i="16" l="1"/>
  <c r="BI15" i="16" l="1"/>
  <c r="BM15" i="16"/>
  <c r="BS15" i="16" l="1"/>
  <c r="P17" i="13" l="1"/>
  <c r="P18" i="13"/>
  <c r="P19" i="13"/>
  <c r="P20" i="13"/>
  <c r="P21" i="13"/>
  <c r="P22" i="13"/>
  <c r="P23" i="13"/>
  <c r="P24" i="13"/>
  <c r="Q24" i="13" s="1"/>
  <c r="P25" i="13"/>
  <c r="P26" i="13"/>
  <c r="P27" i="13"/>
  <c r="P28" i="13"/>
  <c r="P29" i="13"/>
  <c r="P30" i="13"/>
  <c r="P31" i="13"/>
  <c r="Q31" i="13" s="1"/>
  <c r="P32" i="13"/>
  <c r="Q32" i="13" s="1"/>
  <c r="P33" i="13"/>
  <c r="P34" i="13"/>
  <c r="P35" i="13"/>
  <c r="P36" i="13"/>
  <c r="P37" i="13"/>
  <c r="P38" i="13"/>
  <c r="P39" i="13"/>
  <c r="P40" i="13"/>
  <c r="Q40" i="13" s="1"/>
  <c r="P41" i="13"/>
  <c r="P42" i="13"/>
  <c r="P43" i="13"/>
  <c r="P44" i="13"/>
  <c r="P45" i="13"/>
  <c r="P46" i="13"/>
  <c r="P47" i="13"/>
  <c r="Q47" i="13" s="1"/>
  <c r="P48" i="13"/>
  <c r="Q48" i="13" s="1"/>
  <c r="P49" i="13"/>
  <c r="P50" i="13"/>
  <c r="P51" i="13"/>
  <c r="P52" i="13"/>
  <c r="P53" i="13"/>
  <c r="P54" i="13"/>
  <c r="P55" i="13"/>
  <c r="P56" i="13"/>
  <c r="Q56" i="13" s="1"/>
  <c r="P57" i="13"/>
  <c r="P58" i="13"/>
  <c r="P59" i="13"/>
  <c r="P60" i="13"/>
  <c r="P61" i="13"/>
  <c r="P62" i="13"/>
  <c r="P63" i="13"/>
  <c r="Q63" i="13" s="1"/>
  <c r="P64" i="13"/>
  <c r="Q64" i="13" s="1"/>
  <c r="P65" i="13"/>
  <c r="P66" i="13"/>
  <c r="P67" i="13"/>
  <c r="P68" i="13"/>
  <c r="P69" i="13"/>
  <c r="P70" i="13"/>
  <c r="P71" i="13"/>
  <c r="P72" i="13"/>
  <c r="Q72" i="13" s="1"/>
  <c r="P73" i="13"/>
  <c r="P74" i="13"/>
  <c r="P75" i="13"/>
  <c r="P76" i="13"/>
  <c r="P77" i="13"/>
  <c r="P78" i="13"/>
  <c r="P79" i="13"/>
  <c r="Q79" i="13" s="1"/>
  <c r="P80" i="13"/>
  <c r="Q80" i="13" s="1"/>
  <c r="P81" i="13"/>
  <c r="P82" i="13"/>
  <c r="P83" i="13"/>
  <c r="P84" i="13"/>
  <c r="P85" i="13"/>
  <c r="P86" i="13"/>
  <c r="P87" i="13"/>
  <c r="P88" i="13"/>
  <c r="Q88" i="13" s="1"/>
  <c r="P89" i="13"/>
  <c r="P90" i="13"/>
  <c r="P91" i="13"/>
  <c r="P92" i="13"/>
  <c r="P93" i="13"/>
  <c r="P94" i="13"/>
  <c r="P95" i="13"/>
  <c r="Q95" i="13" s="1"/>
  <c r="P96" i="13"/>
  <c r="Q96" i="13" s="1"/>
  <c r="P97" i="13"/>
  <c r="P98" i="13"/>
  <c r="P99" i="13"/>
  <c r="P100" i="13"/>
  <c r="P101" i="13"/>
  <c r="P102" i="13"/>
  <c r="P103" i="13"/>
  <c r="P104" i="13"/>
  <c r="Q104" i="13" s="1"/>
  <c r="P105" i="13"/>
  <c r="P106" i="13"/>
  <c r="P107" i="13"/>
  <c r="P108" i="13"/>
  <c r="P109" i="13"/>
  <c r="P110" i="13"/>
  <c r="P111" i="13"/>
  <c r="Q111" i="13" s="1"/>
  <c r="P112" i="13"/>
  <c r="Q112" i="13" s="1"/>
  <c r="P113" i="13"/>
  <c r="P114" i="13"/>
  <c r="P115" i="13"/>
  <c r="P116" i="13"/>
  <c r="P117" i="13"/>
  <c r="P118" i="13"/>
  <c r="P119" i="13"/>
  <c r="P120" i="13"/>
  <c r="Q120" i="13" s="1"/>
  <c r="P121" i="13"/>
  <c r="P122" i="13"/>
  <c r="P123" i="13"/>
  <c r="P124" i="13"/>
  <c r="P125" i="13"/>
  <c r="P126" i="13"/>
  <c r="P127" i="13"/>
  <c r="Q127" i="13" s="1"/>
  <c r="P128" i="13"/>
  <c r="Q128" i="13" s="1"/>
  <c r="P129" i="13"/>
  <c r="P130" i="13"/>
  <c r="P131" i="13"/>
  <c r="P132" i="13"/>
  <c r="P133" i="13"/>
  <c r="P134" i="13"/>
  <c r="P135" i="13"/>
  <c r="P136" i="13"/>
  <c r="Q136" i="13" s="1"/>
  <c r="P137" i="13"/>
  <c r="P138" i="13"/>
  <c r="P139" i="13"/>
  <c r="P140" i="13"/>
  <c r="P141" i="13"/>
  <c r="P142" i="13"/>
  <c r="P143" i="13"/>
  <c r="Q143" i="13" s="1"/>
  <c r="P144" i="13"/>
  <c r="Q144" i="13" s="1"/>
  <c r="P145" i="13"/>
  <c r="P146" i="13"/>
  <c r="P147" i="13"/>
  <c r="P148" i="13"/>
  <c r="P149" i="13"/>
  <c r="P150" i="13"/>
  <c r="P151" i="13"/>
  <c r="P152" i="13"/>
  <c r="Q152" i="13" s="1"/>
  <c r="P153" i="13"/>
  <c r="P154" i="13"/>
  <c r="P155" i="13"/>
  <c r="P156" i="13"/>
  <c r="P157" i="13"/>
  <c r="P158" i="13"/>
  <c r="P159" i="13"/>
  <c r="Q159" i="13" s="1"/>
  <c r="P160" i="13"/>
  <c r="Q160" i="13" s="1"/>
  <c r="P161" i="13"/>
  <c r="P162" i="13"/>
  <c r="P163" i="13"/>
  <c r="P164" i="13"/>
  <c r="P165" i="13"/>
  <c r="P166" i="13"/>
  <c r="P167" i="13"/>
  <c r="P168" i="13"/>
  <c r="Q168" i="13" s="1"/>
  <c r="P169" i="13"/>
  <c r="P170" i="13"/>
  <c r="P171" i="13"/>
  <c r="P172" i="13"/>
  <c r="P173" i="13"/>
  <c r="P174" i="13"/>
  <c r="P175" i="13"/>
  <c r="Q175" i="13" s="1"/>
  <c r="P176" i="13"/>
  <c r="Q176" i="13" s="1"/>
  <c r="P177" i="13"/>
  <c r="P178" i="13"/>
  <c r="P179" i="13"/>
  <c r="P180" i="13"/>
  <c r="P181" i="13"/>
  <c r="P182" i="13"/>
  <c r="P183" i="13"/>
  <c r="P184" i="13"/>
  <c r="Q184" i="13" s="1"/>
  <c r="P185" i="13"/>
  <c r="P186" i="13"/>
  <c r="P187" i="13"/>
  <c r="P188" i="13"/>
  <c r="P189" i="13"/>
  <c r="P190" i="13"/>
  <c r="P191" i="13"/>
  <c r="Q191" i="13" s="1"/>
  <c r="P192" i="13"/>
  <c r="Q192" i="13" s="1"/>
  <c r="P193" i="13"/>
  <c r="P194" i="13"/>
  <c r="P195" i="13"/>
  <c r="P196" i="13"/>
  <c r="P197" i="13"/>
  <c r="P198" i="13"/>
  <c r="P199" i="13"/>
  <c r="P200" i="13"/>
  <c r="Q200" i="13" s="1"/>
  <c r="P201" i="13"/>
  <c r="P202" i="13"/>
  <c r="P203" i="13"/>
  <c r="P204" i="13"/>
  <c r="P205" i="13"/>
  <c r="P206" i="13"/>
  <c r="P207" i="13"/>
  <c r="Q207" i="13" s="1"/>
  <c r="P208" i="13"/>
  <c r="Q208" i="13" s="1"/>
  <c r="P209" i="13"/>
  <c r="P210" i="13"/>
  <c r="P211" i="13"/>
  <c r="P212" i="13"/>
  <c r="P213" i="13"/>
  <c r="P214" i="13"/>
  <c r="P215" i="13"/>
  <c r="P216" i="13"/>
  <c r="Q216" i="13" s="1"/>
  <c r="P217" i="13"/>
  <c r="P218" i="13"/>
  <c r="P219" i="13"/>
  <c r="P220" i="13"/>
  <c r="P221" i="13"/>
  <c r="P222" i="13"/>
  <c r="P223" i="13"/>
  <c r="Q223" i="13" s="1"/>
  <c r="P224" i="13"/>
  <c r="Q224" i="13" s="1"/>
  <c r="P225" i="13"/>
  <c r="P226" i="13"/>
  <c r="P227" i="13"/>
  <c r="P228" i="13"/>
  <c r="P229" i="13"/>
  <c r="P230" i="13"/>
  <c r="P231" i="13"/>
  <c r="P232" i="13"/>
  <c r="Q232" i="13" s="1"/>
  <c r="P233" i="13"/>
  <c r="P234" i="13"/>
  <c r="P235" i="13"/>
  <c r="P236" i="13"/>
  <c r="P237" i="13"/>
  <c r="P238" i="13"/>
  <c r="P239" i="13"/>
  <c r="Q239" i="13" s="1"/>
  <c r="P240" i="13"/>
  <c r="Q240" i="13" s="1"/>
  <c r="P241" i="13"/>
  <c r="P242" i="13"/>
  <c r="P243" i="13"/>
  <c r="P244" i="13"/>
  <c r="P245" i="13"/>
  <c r="P246" i="13"/>
  <c r="P247" i="13"/>
  <c r="P248" i="13"/>
  <c r="Q248" i="13" s="1"/>
  <c r="P249" i="13"/>
  <c r="P250" i="13"/>
  <c r="P251" i="13"/>
  <c r="P252" i="13"/>
  <c r="P253" i="13"/>
  <c r="P254" i="13"/>
  <c r="P255" i="13"/>
  <c r="Q255" i="13" s="1"/>
  <c r="P256" i="13"/>
  <c r="Q256" i="13" s="1"/>
  <c r="P257" i="13"/>
  <c r="P258" i="13"/>
  <c r="P259" i="13"/>
  <c r="P260" i="13"/>
  <c r="P261" i="13"/>
  <c r="P262" i="13"/>
  <c r="P263" i="13"/>
  <c r="P264" i="13"/>
  <c r="Q264" i="13" s="1"/>
  <c r="P265" i="13"/>
  <c r="P266" i="13"/>
  <c r="P267" i="13"/>
  <c r="P268" i="13"/>
  <c r="P269" i="13"/>
  <c r="P270" i="13"/>
  <c r="P271" i="13"/>
  <c r="Q271" i="13" s="1"/>
  <c r="P272" i="13"/>
  <c r="Q272" i="13" s="1"/>
  <c r="P273" i="13"/>
  <c r="P274" i="13"/>
  <c r="P275" i="13"/>
  <c r="P276" i="13"/>
  <c r="P277" i="13"/>
  <c r="P278" i="13"/>
  <c r="P279" i="13"/>
  <c r="P280" i="13"/>
  <c r="Q280" i="13" s="1"/>
  <c r="P281" i="13"/>
  <c r="P282" i="13"/>
  <c r="P283" i="13"/>
  <c r="P284" i="13"/>
  <c r="P285" i="13"/>
  <c r="P286" i="13"/>
  <c r="P287" i="13"/>
  <c r="Q287" i="13" s="1"/>
  <c r="P288" i="13"/>
  <c r="Q288" i="13" s="1"/>
  <c r="P289" i="13"/>
  <c r="P290" i="13"/>
  <c r="P291" i="13"/>
  <c r="P292" i="13"/>
  <c r="P293" i="13"/>
  <c r="P294" i="13"/>
  <c r="P295" i="13"/>
  <c r="P296" i="13"/>
  <c r="Q296" i="13" s="1"/>
  <c r="P297" i="13"/>
  <c r="P298" i="13"/>
  <c r="P299" i="13"/>
  <c r="P300" i="13"/>
  <c r="P301" i="13"/>
  <c r="P302" i="13"/>
  <c r="P303" i="13"/>
  <c r="Q303" i="13" s="1"/>
  <c r="P304" i="13"/>
  <c r="Q304" i="13" s="1"/>
  <c r="P305" i="13"/>
  <c r="P306" i="13"/>
  <c r="P307" i="13"/>
  <c r="P308" i="13"/>
  <c r="P309" i="13"/>
  <c r="P310" i="13"/>
  <c r="P311" i="13"/>
  <c r="P312" i="13"/>
  <c r="Q312" i="13" s="1"/>
  <c r="P313" i="13"/>
  <c r="P314" i="13"/>
  <c r="P315" i="13"/>
  <c r="P316" i="13"/>
  <c r="P317" i="13"/>
  <c r="P318" i="13"/>
  <c r="P319" i="13"/>
  <c r="Q319" i="13" s="1"/>
  <c r="P320" i="13"/>
  <c r="Q320" i="13" s="1"/>
  <c r="P321" i="13"/>
  <c r="P322" i="13"/>
  <c r="P323" i="13"/>
  <c r="P324" i="13"/>
  <c r="P325" i="13"/>
  <c r="P326" i="13"/>
  <c r="P327" i="13"/>
  <c r="P328" i="13"/>
  <c r="Q328" i="13" s="1"/>
  <c r="P329" i="13"/>
  <c r="P330" i="13"/>
  <c r="P331" i="13"/>
  <c r="P332" i="13"/>
  <c r="P333" i="13"/>
  <c r="P334" i="13"/>
  <c r="P335" i="13"/>
  <c r="Q335" i="13" s="1"/>
  <c r="P336" i="13"/>
  <c r="Q336" i="13" s="1"/>
  <c r="P337" i="13"/>
  <c r="P338" i="13"/>
  <c r="P339" i="13"/>
  <c r="P340" i="13"/>
  <c r="P341" i="13"/>
  <c r="P342" i="13"/>
  <c r="P343" i="13"/>
  <c r="P344" i="13"/>
  <c r="Q344" i="13" s="1"/>
  <c r="P345" i="13"/>
  <c r="P346" i="13"/>
  <c r="P347" i="13"/>
  <c r="P348" i="13"/>
  <c r="P349" i="13"/>
  <c r="P350" i="13"/>
  <c r="P351" i="13"/>
  <c r="Q351" i="13" s="1"/>
  <c r="P352" i="13"/>
  <c r="Q352" i="13" s="1"/>
  <c r="P353" i="13"/>
  <c r="P354" i="13"/>
  <c r="P355" i="13"/>
  <c r="P356" i="13"/>
  <c r="P357" i="13"/>
  <c r="P358" i="13"/>
  <c r="P359" i="13"/>
  <c r="P360" i="13"/>
  <c r="Q360" i="13" s="1"/>
  <c r="P361" i="13"/>
  <c r="P362" i="13"/>
  <c r="P363" i="13"/>
  <c r="P364" i="13"/>
  <c r="P365" i="13"/>
  <c r="P366" i="13"/>
  <c r="P367" i="13"/>
  <c r="Q367" i="13" s="1"/>
  <c r="P368" i="13"/>
  <c r="Q368" i="13" s="1"/>
  <c r="P369" i="13"/>
  <c r="P370" i="13"/>
  <c r="P371" i="13"/>
  <c r="P372" i="13"/>
  <c r="P373" i="13"/>
  <c r="P374" i="13"/>
  <c r="P375" i="13"/>
  <c r="P376" i="13"/>
  <c r="Q376" i="13" s="1"/>
  <c r="P377" i="13"/>
  <c r="P378" i="13"/>
  <c r="P379" i="13"/>
  <c r="P380" i="13"/>
  <c r="P381" i="13"/>
  <c r="P382" i="13"/>
  <c r="P383" i="13"/>
  <c r="Q383" i="13" s="1"/>
  <c r="P384" i="13"/>
  <c r="Q384" i="13" s="1"/>
  <c r="P385" i="13"/>
  <c r="P386" i="13"/>
  <c r="P387" i="13"/>
  <c r="P388" i="13"/>
  <c r="P389" i="13"/>
  <c r="P390" i="13"/>
  <c r="P391" i="13"/>
  <c r="P392" i="13"/>
  <c r="Q392" i="13" s="1"/>
  <c r="P393" i="13"/>
  <c r="P394" i="13"/>
  <c r="P395" i="13"/>
  <c r="P396" i="13"/>
  <c r="P397" i="13"/>
  <c r="P398" i="13"/>
  <c r="P399" i="13"/>
  <c r="Q399" i="13" s="1"/>
  <c r="P400" i="13"/>
  <c r="Q400" i="13" s="1"/>
  <c r="P401" i="13"/>
  <c r="P402" i="13"/>
  <c r="P403" i="13"/>
  <c r="P404" i="13"/>
  <c r="P405" i="13"/>
  <c r="P406" i="13"/>
  <c r="P407" i="13"/>
  <c r="P408" i="13"/>
  <c r="Q408" i="13" s="1"/>
  <c r="P409" i="13"/>
  <c r="P410" i="13"/>
  <c r="P411" i="13"/>
  <c r="P412" i="13"/>
  <c r="P413" i="13"/>
  <c r="P414" i="13"/>
  <c r="P415" i="13"/>
  <c r="Q415" i="13" s="1"/>
  <c r="P416" i="13"/>
  <c r="Q416" i="13" s="1"/>
  <c r="P417" i="13"/>
  <c r="P418" i="13"/>
  <c r="P419" i="13"/>
  <c r="P420" i="13"/>
  <c r="P421" i="13"/>
  <c r="P422" i="13"/>
  <c r="P423" i="13"/>
  <c r="P424" i="13"/>
  <c r="Q424" i="13" s="1"/>
  <c r="P425" i="13"/>
  <c r="P426" i="13"/>
  <c r="P427" i="13"/>
  <c r="P428" i="13"/>
  <c r="P429" i="13"/>
  <c r="P430" i="13"/>
  <c r="P431" i="13"/>
  <c r="Q431" i="13" s="1"/>
  <c r="P432" i="13"/>
  <c r="Q432" i="13" s="1"/>
  <c r="P433" i="13"/>
  <c r="P434" i="13"/>
  <c r="P435" i="13"/>
  <c r="P436" i="13"/>
  <c r="P437" i="13"/>
  <c r="P438" i="13"/>
  <c r="P439" i="13"/>
  <c r="P440" i="13"/>
  <c r="Q440" i="13" s="1"/>
  <c r="P441" i="13"/>
  <c r="P442" i="13"/>
  <c r="P443" i="13"/>
  <c r="P444" i="13"/>
  <c r="P445" i="13"/>
  <c r="P446" i="13"/>
  <c r="P447" i="13"/>
  <c r="Q447" i="13" s="1"/>
  <c r="P448" i="13"/>
  <c r="Q448" i="13" s="1"/>
  <c r="P449" i="13"/>
  <c r="P450" i="13"/>
  <c r="P451" i="13"/>
  <c r="P452" i="13"/>
  <c r="P453" i="13"/>
  <c r="P454" i="13"/>
  <c r="P455" i="13"/>
  <c r="P456" i="13"/>
  <c r="Q456" i="13" s="1"/>
  <c r="P457" i="13"/>
  <c r="P458" i="13"/>
  <c r="P459" i="13"/>
  <c r="P460" i="13"/>
  <c r="P461" i="13"/>
  <c r="P462" i="13"/>
  <c r="P463" i="13"/>
  <c r="Q463" i="13" s="1"/>
  <c r="P464" i="13"/>
  <c r="Q464" i="13" s="1"/>
  <c r="P465" i="13"/>
  <c r="P466" i="13"/>
  <c r="P467" i="13"/>
  <c r="P468" i="13"/>
  <c r="P469" i="13"/>
  <c r="P470" i="13"/>
  <c r="P471" i="13"/>
  <c r="P472" i="13"/>
  <c r="Q472" i="13" s="1"/>
  <c r="P473" i="13"/>
  <c r="P474" i="13"/>
  <c r="P475" i="13"/>
  <c r="P476" i="13"/>
  <c r="P477" i="13"/>
  <c r="P478" i="13"/>
  <c r="P479" i="13"/>
  <c r="Q479" i="13" s="1"/>
  <c r="P480" i="13"/>
  <c r="Q480" i="13" s="1"/>
  <c r="P481" i="13"/>
  <c r="P482" i="13"/>
  <c r="P483" i="13"/>
  <c r="P484" i="13"/>
  <c r="P485" i="13"/>
  <c r="P486" i="13"/>
  <c r="P487" i="13"/>
  <c r="P488" i="13"/>
  <c r="Q488" i="13" s="1"/>
  <c r="P489" i="13"/>
  <c r="P490" i="13"/>
  <c r="P491" i="13"/>
  <c r="P492" i="13"/>
  <c r="P493" i="13"/>
  <c r="P494" i="13"/>
  <c r="P495" i="13"/>
  <c r="Q495" i="13" s="1"/>
  <c r="P496" i="13"/>
  <c r="Q496" i="13" s="1"/>
  <c r="P497" i="13"/>
  <c r="P498" i="13"/>
  <c r="P499" i="13"/>
  <c r="P500" i="13"/>
  <c r="P501" i="13"/>
  <c r="P502" i="13"/>
  <c r="P503" i="13"/>
  <c r="P504" i="13"/>
  <c r="Q504" i="13" s="1"/>
  <c r="P505" i="13"/>
  <c r="P506" i="13"/>
  <c r="P507" i="13"/>
  <c r="P508" i="13"/>
  <c r="P509" i="13"/>
  <c r="P510" i="13"/>
  <c r="P511" i="13"/>
  <c r="Q511" i="13" s="1"/>
  <c r="P512" i="13"/>
  <c r="Q512" i="13" s="1"/>
  <c r="P513" i="13"/>
  <c r="P514" i="13"/>
  <c r="P515" i="13"/>
  <c r="P516" i="13"/>
  <c r="P517" i="13"/>
  <c r="P518" i="13"/>
  <c r="P519" i="13"/>
  <c r="P520" i="13"/>
  <c r="Q520" i="13" s="1"/>
  <c r="P521" i="13"/>
  <c r="P522" i="13"/>
  <c r="P523" i="13"/>
  <c r="P524" i="13"/>
  <c r="P525" i="13"/>
  <c r="P526" i="13"/>
  <c r="P527" i="13"/>
  <c r="Q527" i="13" s="1"/>
  <c r="P528" i="13"/>
  <c r="Q528" i="13" s="1"/>
  <c r="P529" i="13"/>
  <c r="P530" i="13"/>
  <c r="P531" i="13"/>
  <c r="P532" i="13"/>
  <c r="P533" i="13"/>
  <c r="P534" i="13"/>
  <c r="P535" i="13"/>
  <c r="P536" i="13"/>
  <c r="Q536" i="13" s="1"/>
  <c r="P537" i="13"/>
  <c r="P538" i="13"/>
  <c r="P539" i="13"/>
  <c r="P540" i="13"/>
  <c r="P541" i="13"/>
  <c r="P542" i="13"/>
  <c r="P543" i="13"/>
  <c r="Q543" i="13" s="1"/>
  <c r="P544" i="13"/>
  <c r="Q544" i="13" s="1"/>
  <c r="P545" i="13"/>
  <c r="P546" i="13"/>
  <c r="P547" i="13"/>
  <c r="P548" i="13"/>
  <c r="P549" i="13"/>
  <c r="P550" i="13"/>
  <c r="P551" i="13"/>
  <c r="P552" i="13"/>
  <c r="Q552" i="13" s="1"/>
  <c r="P553" i="13"/>
  <c r="P554" i="13"/>
  <c r="P555" i="13"/>
  <c r="P556" i="13"/>
  <c r="P557" i="13"/>
  <c r="P558" i="13"/>
  <c r="P559" i="13"/>
  <c r="Q559" i="13" s="1"/>
  <c r="P560" i="13"/>
  <c r="Q560" i="13" s="1"/>
  <c r="P561" i="13"/>
  <c r="P562" i="13"/>
  <c r="P563" i="13"/>
  <c r="P564" i="13"/>
  <c r="P565" i="13"/>
  <c r="P566" i="13"/>
  <c r="P567" i="13"/>
  <c r="P568" i="13"/>
  <c r="Q568" i="13" s="1"/>
  <c r="P569" i="13"/>
  <c r="P570" i="13"/>
  <c r="P571" i="13"/>
  <c r="P572" i="13"/>
  <c r="P573" i="13"/>
  <c r="P574" i="13"/>
  <c r="P575" i="13"/>
  <c r="Q575" i="13" s="1"/>
  <c r="P576" i="13"/>
  <c r="Q576" i="13" s="1"/>
  <c r="P577" i="13"/>
  <c r="P578" i="13"/>
  <c r="P579" i="13"/>
  <c r="P580" i="13"/>
  <c r="P581" i="13"/>
  <c r="P582" i="13"/>
  <c r="P583" i="13"/>
  <c r="P584" i="13"/>
  <c r="Q584" i="13" s="1"/>
  <c r="P585" i="13"/>
  <c r="P586" i="13"/>
  <c r="P587" i="13"/>
  <c r="P588" i="13"/>
  <c r="P589" i="13"/>
  <c r="P590" i="13"/>
  <c r="P591" i="13"/>
  <c r="Q591" i="13" s="1"/>
  <c r="P592" i="13"/>
  <c r="Q592" i="13" s="1"/>
  <c r="P593" i="13"/>
  <c r="P594" i="13"/>
  <c r="P595" i="13"/>
  <c r="P596" i="13"/>
  <c r="P597" i="13"/>
  <c r="P598" i="13"/>
  <c r="P599" i="13"/>
  <c r="P600" i="13"/>
  <c r="Q600" i="13" s="1"/>
  <c r="P601" i="13"/>
  <c r="P602" i="13"/>
  <c r="P603" i="13"/>
  <c r="P604" i="13"/>
  <c r="P605" i="13"/>
  <c r="P606" i="13"/>
  <c r="P607" i="13"/>
  <c r="Q607" i="13" s="1"/>
  <c r="P608" i="13"/>
  <c r="Q608" i="13" s="1"/>
  <c r="P609" i="13"/>
  <c r="P610" i="13"/>
  <c r="P611" i="13"/>
  <c r="P612" i="13"/>
  <c r="P613" i="13"/>
  <c r="P614" i="13"/>
  <c r="P615" i="13"/>
  <c r="P616" i="13"/>
  <c r="Q616" i="13" s="1"/>
  <c r="P617" i="13"/>
  <c r="P618" i="13"/>
  <c r="P619" i="13"/>
  <c r="P620" i="13"/>
  <c r="P621" i="13"/>
  <c r="P622" i="13"/>
  <c r="P623" i="13"/>
  <c r="Q623" i="13" s="1"/>
  <c r="P624" i="13"/>
  <c r="Q624" i="13" s="1"/>
  <c r="P625" i="13"/>
  <c r="P626" i="13"/>
  <c r="P627" i="13"/>
  <c r="P628" i="13"/>
  <c r="P629" i="13"/>
  <c r="P630" i="13"/>
  <c r="P631" i="13"/>
  <c r="P632" i="13"/>
  <c r="Q632" i="13" s="1"/>
  <c r="P633" i="13"/>
  <c r="P634" i="13"/>
  <c r="P635" i="13"/>
  <c r="P636" i="13"/>
  <c r="P637" i="13"/>
  <c r="P638" i="13"/>
  <c r="P639" i="13"/>
  <c r="Q639" i="13" s="1"/>
  <c r="P640" i="13"/>
  <c r="Q640" i="13" s="1"/>
  <c r="P641" i="13"/>
  <c r="P642" i="13"/>
  <c r="P643" i="13"/>
  <c r="P644" i="13"/>
  <c r="P645" i="13"/>
  <c r="P646" i="13"/>
  <c r="P647" i="13"/>
  <c r="P648" i="13"/>
  <c r="Q648" i="13" s="1"/>
  <c r="P649" i="13"/>
  <c r="P650" i="13"/>
  <c r="P651" i="13"/>
  <c r="P652" i="13"/>
  <c r="P653" i="13"/>
  <c r="P654" i="13"/>
  <c r="P655" i="13"/>
  <c r="Q655" i="13" s="1"/>
  <c r="P656" i="13"/>
  <c r="Q656" i="13" s="1"/>
  <c r="P657" i="13"/>
  <c r="P658" i="13"/>
  <c r="P659" i="13"/>
  <c r="P660" i="13"/>
  <c r="P661" i="13"/>
  <c r="P662" i="13"/>
  <c r="P663" i="13"/>
  <c r="P664" i="13"/>
  <c r="Q664" i="13" s="1"/>
  <c r="P665" i="13"/>
  <c r="P666" i="13"/>
  <c r="P667" i="13"/>
  <c r="P668" i="13"/>
  <c r="P669" i="13"/>
  <c r="P670" i="13"/>
  <c r="P671" i="13"/>
  <c r="Q671" i="13" s="1"/>
  <c r="P672" i="13"/>
  <c r="Q672" i="13" s="1"/>
  <c r="P673" i="13"/>
  <c r="P674" i="13"/>
  <c r="P675" i="13"/>
  <c r="P676" i="13"/>
  <c r="P677" i="13"/>
  <c r="P678" i="13"/>
  <c r="P679" i="13"/>
  <c r="P680" i="13"/>
  <c r="Q680" i="13" s="1"/>
  <c r="P681" i="13"/>
  <c r="P682" i="13"/>
  <c r="P683" i="13"/>
  <c r="P684" i="13"/>
  <c r="P685" i="13"/>
  <c r="P686" i="13"/>
  <c r="P687" i="13"/>
  <c r="Q687" i="13" s="1"/>
  <c r="P688" i="13"/>
  <c r="Q688" i="13" s="1"/>
  <c r="P689" i="13"/>
  <c r="P690" i="13"/>
  <c r="P691" i="13"/>
  <c r="P692" i="13"/>
  <c r="P693" i="13"/>
  <c r="P694" i="13"/>
  <c r="P695" i="13"/>
  <c r="P696" i="13"/>
  <c r="Q696" i="13" s="1"/>
  <c r="P697" i="13"/>
  <c r="P698" i="13"/>
  <c r="P699" i="13"/>
  <c r="P700" i="13"/>
  <c r="P701" i="13"/>
  <c r="P702" i="13"/>
  <c r="P703" i="13"/>
  <c r="Q703" i="13" s="1"/>
  <c r="P704" i="13"/>
  <c r="Q704" i="13" s="1"/>
  <c r="P705" i="13"/>
  <c r="P706" i="13"/>
  <c r="P707" i="13"/>
  <c r="P708" i="13"/>
  <c r="P709" i="13"/>
  <c r="P710" i="13"/>
  <c r="P711" i="13"/>
  <c r="P712" i="13"/>
  <c r="Q712" i="13" s="1"/>
  <c r="P713" i="13"/>
  <c r="P714" i="13"/>
  <c r="P715" i="13"/>
  <c r="P716" i="13"/>
  <c r="P717" i="13"/>
  <c r="P718" i="13"/>
  <c r="P719" i="13"/>
  <c r="Q719" i="13" s="1"/>
  <c r="P720" i="13"/>
  <c r="Q720" i="13" s="1"/>
  <c r="P721" i="13"/>
  <c r="P722" i="13"/>
  <c r="P723" i="13"/>
  <c r="P724" i="13"/>
  <c r="P725" i="13"/>
  <c r="P726" i="13"/>
  <c r="P727" i="13"/>
  <c r="P728" i="13"/>
  <c r="Q728" i="13" s="1"/>
  <c r="P729" i="13"/>
  <c r="P730" i="13"/>
  <c r="P731" i="13"/>
  <c r="P732" i="13"/>
  <c r="P733" i="13"/>
  <c r="P734" i="13"/>
  <c r="P735" i="13"/>
  <c r="Q735" i="13" s="1"/>
  <c r="P736" i="13"/>
  <c r="Q736" i="13" s="1"/>
  <c r="P737" i="13"/>
  <c r="P738" i="13"/>
  <c r="P739" i="13"/>
  <c r="P740" i="13"/>
  <c r="P741" i="13"/>
  <c r="P742" i="13"/>
  <c r="P743" i="13"/>
  <c r="P744" i="13"/>
  <c r="Q744" i="13" s="1"/>
  <c r="P745" i="13"/>
  <c r="P746" i="13"/>
  <c r="P747" i="13"/>
  <c r="P748" i="13"/>
  <c r="P749" i="13"/>
  <c r="P750" i="13"/>
  <c r="P751" i="13"/>
  <c r="Q751" i="13" s="1"/>
  <c r="P752" i="13"/>
  <c r="Q752" i="13" s="1"/>
  <c r="P753" i="13"/>
  <c r="P754" i="13"/>
  <c r="P755" i="13"/>
  <c r="P756" i="13"/>
  <c r="P757" i="13"/>
  <c r="P758" i="13"/>
  <c r="P759" i="13"/>
  <c r="P760" i="13"/>
  <c r="Q760" i="13" s="1"/>
  <c r="P761" i="13"/>
  <c r="P762" i="13"/>
  <c r="P763" i="13"/>
  <c r="P764" i="13"/>
  <c r="P765" i="13"/>
  <c r="P766" i="13"/>
  <c r="P767" i="13"/>
  <c r="Q767" i="13" s="1"/>
  <c r="P768" i="13"/>
  <c r="Q768" i="13" s="1"/>
  <c r="P769" i="13"/>
  <c r="P770" i="13"/>
  <c r="P771" i="13"/>
  <c r="P772" i="13"/>
  <c r="P773" i="13"/>
  <c r="P774" i="13"/>
  <c r="P775" i="13"/>
  <c r="P776" i="13"/>
  <c r="Q776" i="13" s="1"/>
  <c r="P777" i="13"/>
  <c r="P778" i="13"/>
  <c r="P779" i="13"/>
  <c r="P780" i="13"/>
  <c r="P781" i="13"/>
  <c r="P782" i="13"/>
  <c r="P783" i="13"/>
  <c r="Q783" i="13" s="1"/>
  <c r="P784" i="13"/>
  <c r="Q784" i="13" s="1"/>
  <c r="P785" i="13"/>
  <c r="P786" i="13"/>
  <c r="P787" i="13"/>
  <c r="P788" i="13"/>
  <c r="P789" i="13"/>
  <c r="P790" i="13"/>
  <c r="P791" i="13"/>
  <c r="P792" i="13"/>
  <c r="Q792" i="13" s="1"/>
  <c r="P793" i="13"/>
  <c r="P794" i="13"/>
  <c r="P795" i="13"/>
  <c r="P796" i="13"/>
  <c r="P797" i="13"/>
  <c r="P798" i="13"/>
  <c r="P799" i="13"/>
  <c r="Q799" i="13" s="1"/>
  <c r="P800" i="13"/>
  <c r="Q800" i="13" s="1"/>
  <c r="P801" i="13"/>
  <c r="P802" i="13"/>
  <c r="P803" i="13"/>
  <c r="P804" i="13"/>
  <c r="P805" i="13"/>
  <c r="P806" i="13"/>
  <c r="P807" i="13"/>
  <c r="P808" i="13"/>
  <c r="Q808" i="13" s="1"/>
  <c r="P809" i="13"/>
  <c r="P810" i="13"/>
  <c r="P811" i="13"/>
  <c r="P812" i="13"/>
  <c r="P813" i="13"/>
  <c r="P814" i="13"/>
  <c r="P815" i="13"/>
  <c r="Q815" i="13" s="1"/>
  <c r="P816" i="13"/>
  <c r="Q816" i="13" s="1"/>
  <c r="P817" i="13"/>
  <c r="P818" i="13"/>
  <c r="P819" i="13"/>
  <c r="P820" i="13"/>
  <c r="P821" i="13"/>
  <c r="P822" i="13"/>
  <c r="P823" i="13"/>
  <c r="P824" i="13"/>
  <c r="Q824" i="13" s="1"/>
  <c r="P825" i="13"/>
  <c r="P826" i="13"/>
  <c r="P827" i="13"/>
  <c r="P828" i="13"/>
  <c r="P829" i="13"/>
  <c r="P830" i="13"/>
  <c r="P831" i="13"/>
  <c r="Q831" i="13" s="1"/>
  <c r="P832" i="13"/>
  <c r="Q832" i="13" s="1"/>
  <c r="P833" i="13"/>
  <c r="P834" i="13"/>
  <c r="P835" i="13"/>
  <c r="P836" i="13"/>
  <c r="P837" i="13"/>
  <c r="P838" i="13"/>
  <c r="P839" i="13"/>
  <c r="P840" i="13"/>
  <c r="Q840" i="13" s="1"/>
  <c r="P841" i="13"/>
  <c r="P842" i="13"/>
  <c r="P843" i="13"/>
  <c r="P844" i="13"/>
  <c r="P845" i="13"/>
  <c r="P846" i="13"/>
  <c r="P847" i="13"/>
  <c r="Q847" i="13" s="1"/>
  <c r="P848" i="13"/>
  <c r="Q848" i="13" s="1"/>
  <c r="P849" i="13"/>
  <c r="P850" i="13"/>
  <c r="P851" i="13"/>
  <c r="P852" i="13"/>
  <c r="P853" i="13"/>
  <c r="P854" i="13"/>
  <c r="P855" i="13"/>
  <c r="P856" i="13"/>
  <c r="Q856" i="13" s="1"/>
  <c r="P857" i="13"/>
  <c r="P858" i="13"/>
  <c r="P859" i="13"/>
  <c r="P860" i="13"/>
  <c r="P861" i="13"/>
  <c r="P862" i="13"/>
  <c r="P863" i="13"/>
  <c r="Q863" i="13" s="1"/>
  <c r="P864" i="13"/>
  <c r="Q864" i="13" s="1"/>
  <c r="P865" i="13"/>
  <c r="P866" i="13"/>
  <c r="P867" i="13"/>
  <c r="P868" i="13"/>
  <c r="P869" i="13"/>
  <c r="P870" i="13"/>
  <c r="P871" i="13"/>
  <c r="P872" i="13"/>
  <c r="Q872" i="13" s="1"/>
  <c r="P873" i="13"/>
  <c r="P874" i="13"/>
  <c r="P875" i="13"/>
  <c r="P876" i="13"/>
  <c r="P877" i="13"/>
  <c r="P878" i="13"/>
  <c r="P879" i="13"/>
  <c r="Q879" i="13" s="1"/>
  <c r="P880" i="13"/>
  <c r="Q880" i="13" s="1"/>
  <c r="P881" i="13"/>
  <c r="P882" i="13"/>
  <c r="Q882" i="13" s="1"/>
  <c r="P883" i="13"/>
  <c r="P884" i="13"/>
  <c r="P885" i="13"/>
  <c r="P886" i="13"/>
  <c r="P887" i="13"/>
  <c r="P888" i="13"/>
  <c r="Q888" i="13" s="1"/>
  <c r="P889" i="13"/>
  <c r="P890" i="13"/>
  <c r="P891" i="13"/>
  <c r="P892" i="13"/>
  <c r="P893" i="13"/>
  <c r="P894" i="13"/>
  <c r="P895" i="13"/>
  <c r="Q895" i="13" s="1"/>
  <c r="P896" i="13"/>
  <c r="Q896" i="13" s="1"/>
  <c r="P897" i="13"/>
  <c r="P898" i="13"/>
  <c r="P899" i="13"/>
  <c r="P900" i="13"/>
  <c r="P901" i="13"/>
  <c r="P902" i="13"/>
  <c r="P903" i="13"/>
  <c r="P904" i="13"/>
  <c r="Q904" i="13" s="1"/>
  <c r="P905" i="13"/>
  <c r="P906" i="13"/>
  <c r="P907" i="13"/>
  <c r="P908" i="13"/>
  <c r="P909" i="13"/>
  <c r="P910" i="13"/>
  <c r="P911" i="13"/>
  <c r="Q911" i="13" s="1"/>
  <c r="P912" i="13"/>
  <c r="Q912" i="13" s="1"/>
  <c r="P913" i="13"/>
  <c r="Q913" i="13" s="1"/>
  <c r="P914" i="13"/>
  <c r="P915" i="13"/>
  <c r="P916" i="13"/>
  <c r="P917" i="13"/>
  <c r="P918" i="13"/>
  <c r="P919" i="13"/>
  <c r="P920" i="13"/>
  <c r="Q920" i="13" s="1"/>
  <c r="P921" i="13"/>
  <c r="P922" i="13"/>
  <c r="P923" i="13"/>
  <c r="P924" i="13"/>
  <c r="P925" i="13"/>
  <c r="P926" i="13"/>
  <c r="P927" i="13"/>
  <c r="Q927" i="13" s="1"/>
  <c r="P928" i="13"/>
  <c r="Q928" i="13" s="1"/>
  <c r="P929" i="13"/>
  <c r="P930" i="13"/>
  <c r="P931" i="13"/>
  <c r="Q931" i="13" s="1"/>
  <c r="P932" i="13"/>
  <c r="P933" i="13"/>
  <c r="P934" i="13"/>
  <c r="P935" i="13"/>
  <c r="P936" i="13"/>
  <c r="Q936" i="13" s="1"/>
  <c r="P937" i="13"/>
  <c r="P938" i="13"/>
  <c r="P939" i="13"/>
  <c r="P940" i="13"/>
  <c r="P941" i="13"/>
  <c r="P942" i="13"/>
  <c r="P943" i="13"/>
  <c r="Q943" i="13" s="1"/>
  <c r="P944" i="13"/>
  <c r="Q944" i="13" s="1"/>
  <c r="P945" i="13"/>
  <c r="P946" i="13"/>
  <c r="P947" i="13"/>
  <c r="P948" i="13"/>
  <c r="P949" i="13"/>
  <c r="Q949" i="13" s="1"/>
  <c r="P950" i="13"/>
  <c r="P951" i="13"/>
  <c r="P952" i="13"/>
  <c r="Q952" i="13" s="1"/>
  <c r="P953" i="13"/>
  <c r="P954" i="13"/>
  <c r="Q954" i="13" s="1"/>
  <c r="P955" i="13"/>
  <c r="P956" i="13"/>
  <c r="P957" i="13"/>
  <c r="P958" i="13"/>
  <c r="P959" i="13"/>
  <c r="Q959" i="13" s="1"/>
  <c r="P960" i="13"/>
  <c r="Q960" i="13" s="1"/>
  <c r="P961" i="13"/>
  <c r="P962" i="13"/>
  <c r="P963" i="13"/>
  <c r="P964" i="13"/>
  <c r="P965" i="13"/>
  <c r="P966" i="13"/>
  <c r="P967" i="13"/>
  <c r="P968" i="13"/>
  <c r="Q968" i="13" s="1"/>
  <c r="P969" i="13"/>
  <c r="P970" i="13"/>
  <c r="P971" i="13"/>
  <c r="P972" i="13"/>
  <c r="Q972" i="13" s="1"/>
  <c r="P973" i="13"/>
  <c r="P974" i="13"/>
  <c r="P975" i="13"/>
  <c r="Q975" i="13" s="1"/>
  <c r="P976" i="13"/>
  <c r="Q976" i="13" s="1"/>
  <c r="P977" i="13"/>
  <c r="P978" i="13"/>
  <c r="P979" i="13"/>
  <c r="P980" i="13"/>
  <c r="P981" i="13"/>
  <c r="P982" i="13"/>
  <c r="P983" i="13"/>
  <c r="P984" i="13"/>
  <c r="Q984" i="13" s="1"/>
  <c r="P985" i="13"/>
  <c r="P986" i="13"/>
  <c r="P987" i="13"/>
  <c r="P988" i="13"/>
  <c r="P989" i="13"/>
  <c r="P990" i="13"/>
  <c r="P991" i="13"/>
  <c r="Q991" i="13" s="1"/>
  <c r="P992" i="13"/>
  <c r="Q992" i="13" s="1"/>
  <c r="P993" i="13"/>
  <c r="P994" i="13"/>
  <c r="P995" i="13"/>
  <c r="P996" i="13"/>
  <c r="P997" i="13"/>
  <c r="P998" i="13"/>
  <c r="P999" i="13"/>
  <c r="P1000" i="13"/>
  <c r="Q1000" i="13" s="1"/>
  <c r="P1001" i="13"/>
  <c r="P1002" i="13"/>
  <c r="P1003" i="13"/>
  <c r="Q1003" i="13" s="1"/>
  <c r="P1004" i="13"/>
  <c r="P1005" i="13"/>
  <c r="P1006" i="13"/>
  <c r="P1007" i="13"/>
  <c r="Q1007" i="13" s="1"/>
  <c r="P1008" i="13"/>
  <c r="Q1008" i="13" s="1"/>
  <c r="P1009" i="13"/>
  <c r="P1010" i="13"/>
  <c r="Q1010" i="13" s="1"/>
  <c r="P1011" i="13"/>
  <c r="P1012" i="13"/>
  <c r="P1013" i="13"/>
  <c r="P1014" i="13"/>
  <c r="P1015" i="13"/>
  <c r="P16" i="13"/>
  <c r="Q16" i="13" s="1"/>
  <c r="Q18" i="13"/>
  <c r="Q19" i="13"/>
  <c r="Q20" i="13"/>
  <c r="Q21" i="13"/>
  <c r="Q22" i="13"/>
  <c r="Q23" i="13"/>
  <c r="Q25" i="13"/>
  <c r="Q26" i="13"/>
  <c r="Q27" i="13"/>
  <c r="Q28" i="13"/>
  <c r="Q29" i="13"/>
  <c r="Q30" i="13"/>
  <c r="Q33" i="13"/>
  <c r="Q34" i="13"/>
  <c r="Q35" i="13"/>
  <c r="Q36" i="13"/>
  <c r="Q37" i="13"/>
  <c r="Q38" i="13"/>
  <c r="Q39" i="13"/>
  <c r="Q41" i="13"/>
  <c r="Q42" i="13"/>
  <c r="Q43" i="13"/>
  <c r="Q44" i="13"/>
  <c r="Q45" i="13"/>
  <c r="Q46" i="13"/>
  <c r="Q49" i="13"/>
  <c r="Q50" i="13"/>
  <c r="Q51" i="13"/>
  <c r="Q52" i="13"/>
  <c r="Q53" i="13"/>
  <c r="Q54" i="13"/>
  <c r="Q55" i="13"/>
  <c r="Q57" i="13"/>
  <c r="Q58" i="13"/>
  <c r="Q59" i="13"/>
  <c r="Q60" i="13"/>
  <c r="Q61" i="13"/>
  <c r="Q62" i="13"/>
  <c r="Q65" i="13"/>
  <c r="Q66" i="13"/>
  <c r="Q67" i="13"/>
  <c r="Q68" i="13"/>
  <c r="Q69" i="13"/>
  <c r="Q70" i="13"/>
  <c r="Q71" i="13"/>
  <c r="Q73" i="13"/>
  <c r="Q74" i="13"/>
  <c r="Q75" i="13"/>
  <c r="Q76" i="13"/>
  <c r="Q77" i="13"/>
  <c r="Q78" i="13"/>
  <c r="Q81" i="13"/>
  <c r="Q82" i="13"/>
  <c r="Q83" i="13"/>
  <c r="Q84" i="13"/>
  <c r="Q85" i="13"/>
  <c r="Q86" i="13"/>
  <c r="Q87" i="13"/>
  <c r="Q89" i="13"/>
  <c r="Q90" i="13"/>
  <c r="Q91" i="13"/>
  <c r="Q92" i="13"/>
  <c r="Q93" i="13"/>
  <c r="Q94" i="13"/>
  <c r="Q97" i="13"/>
  <c r="Q98" i="13"/>
  <c r="Q99" i="13"/>
  <c r="Q100" i="13"/>
  <c r="Q101" i="13"/>
  <c r="Q102" i="13"/>
  <c r="Q103" i="13"/>
  <c r="Q105" i="13"/>
  <c r="Q106" i="13"/>
  <c r="Q107" i="13"/>
  <c r="Q108" i="13"/>
  <c r="Q109" i="13"/>
  <c r="Q110" i="13"/>
  <c r="Q113" i="13"/>
  <c r="Q114" i="13"/>
  <c r="Q115" i="13"/>
  <c r="Q116" i="13"/>
  <c r="Q117" i="13"/>
  <c r="Q118" i="13"/>
  <c r="Q119" i="13"/>
  <c r="Q121" i="13"/>
  <c r="Q122" i="13"/>
  <c r="Q123" i="13"/>
  <c r="Q124" i="13"/>
  <c r="Q125" i="13"/>
  <c r="Q126" i="13"/>
  <c r="Q129" i="13"/>
  <c r="Q130" i="13"/>
  <c r="Q131" i="13"/>
  <c r="Q132" i="13"/>
  <c r="Q133" i="13"/>
  <c r="Q134" i="13"/>
  <c r="Q135" i="13"/>
  <c r="Q137" i="13"/>
  <c r="Q138" i="13"/>
  <c r="Q139" i="13"/>
  <c r="Q140" i="13"/>
  <c r="Q141" i="13"/>
  <c r="Q142" i="13"/>
  <c r="Q145" i="13"/>
  <c r="Q146" i="13"/>
  <c r="Q147" i="13"/>
  <c r="Q148" i="13"/>
  <c r="Q149" i="13"/>
  <c r="Q150" i="13"/>
  <c r="Q151" i="13"/>
  <c r="Q153" i="13"/>
  <c r="Q154" i="13"/>
  <c r="Q155" i="13"/>
  <c r="Q156" i="13"/>
  <c r="Q157" i="13"/>
  <c r="Q158" i="13"/>
  <c r="Q161" i="13"/>
  <c r="Q162" i="13"/>
  <c r="Q163" i="13"/>
  <c r="Q164" i="13"/>
  <c r="Q165" i="13"/>
  <c r="Q166" i="13"/>
  <c r="Q167" i="13"/>
  <c r="Q169" i="13"/>
  <c r="Q170" i="13"/>
  <c r="Q171" i="13"/>
  <c r="Q172" i="13"/>
  <c r="Q173" i="13"/>
  <c r="Q174" i="13"/>
  <c r="Q177" i="13"/>
  <c r="Q178" i="13"/>
  <c r="Q179" i="13"/>
  <c r="Q180" i="13"/>
  <c r="Q181" i="13"/>
  <c r="Q182" i="13"/>
  <c r="Q183" i="13"/>
  <c r="Q185" i="13"/>
  <c r="Q186" i="13"/>
  <c r="Q187" i="13"/>
  <c r="Q188" i="13"/>
  <c r="Q189" i="13"/>
  <c r="Q190" i="13"/>
  <c r="Q193" i="13"/>
  <c r="Q194" i="13"/>
  <c r="Q195" i="13"/>
  <c r="Q196" i="13"/>
  <c r="Q197" i="13"/>
  <c r="Q198" i="13"/>
  <c r="Q199" i="13"/>
  <c r="Q201" i="13"/>
  <c r="Q202" i="13"/>
  <c r="Q203" i="13"/>
  <c r="Q204" i="13"/>
  <c r="Q205" i="13"/>
  <c r="Q206" i="13"/>
  <c r="Q209" i="13"/>
  <c r="Q210" i="13"/>
  <c r="Q211" i="13"/>
  <c r="Q212" i="13"/>
  <c r="Q213" i="13"/>
  <c r="Q214" i="13"/>
  <c r="Q215" i="13"/>
  <c r="Q217" i="13"/>
  <c r="Q218" i="13"/>
  <c r="Q219" i="13"/>
  <c r="Q220" i="13"/>
  <c r="Q221" i="13"/>
  <c r="Q222" i="13"/>
  <c r="Q225" i="13"/>
  <c r="Q226" i="13"/>
  <c r="Q227" i="13"/>
  <c r="Q228" i="13"/>
  <c r="Q229" i="13"/>
  <c r="Q230" i="13"/>
  <c r="Q231" i="13"/>
  <c r="Q233" i="13"/>
  <c r="Q234" i="13"/>
  <c r="Q235" i="13"/>
  <c r="Q236" i="13"/>
  <c r="Q237" i="13"/>
  <c r="Q238" i="13"/>
  <c r="Q241" i="13"/>
  <c r="Q242" i="13"/>
  <c r="Q243" i="13"/>
  <c r="Q244" i="13"/>
  <c r="Q245" i="13"/>
  <c r="Q246" i="13"/>
  <c r="Q247" i="13"/>
  <c r="Q249" i="13"/>
  <c r="Q250" i="13"/>
  <c r="Q251" i="13"/>
  <c r="Q252" i="13"/>
  <c r="Q253" i="13"/>
  <c r="Q254" i="13"/>
  <c r="Q257" i="13"/>
  <c r="Q258" i="13"/>
  <c r="Q259" i="13"/>
  <c r="Q260" i="13"/>
  <c r="Q261" i="13"/>
  <c r="Q262" i="13"/>
  <c r="Q263" i="13"/>
  <c r="Q265" i="13"/>
  <c r="Q266" i="13"/>
  <c r="Q267" i="13"/>
  <c r="Q268" i="13"/>
  <c r="Q269" i="13"/>
  <c r="Q270" i="13"/>
  <c r="Q273" i="13"/>
  <c r="Q274" i="13"/>
  <c r="Q275" i="13"/>
  <c r="Q276" i="13"/>
  <c r="Q277" i="13"/>
  <c r="Q278" i="13"/>
  <c r="Q279" i="13"/>
  <c r="Q281" i="13"/>
  <c r="Q282" i="13"/>
  <c r="Q283" i="13"/>
  <c r="Q284" i="13"/>
  <c r="Q285" i="13"/>
  <c r="Q286" i="13"/>
  <c r="Q289" i="13"/>
  <c r="Q290" i="13"/>
  <c r="Q291" i="13"/>
  <c r="Q292" i="13"/>
  <c r="Q293" i="13"/>
  <c r="Q294" i="13"/>
  <c r="Q295" i="13"/>
  <c r="Q297" i="13"/>
  <c r="Q298" i="13"/>
  <c r="Q299" i="13"/>
  <c r="Q300" i="13"/>
  <c r="Q301" i="13"/>
  <c r="Q302" i="13"/>
  <c r="Q305" i="13"/>
  <c r="Q306" i="13"/>
  <c r="Q307" i="13"/>
  <c r="Q308" i="13"/>
  <c r="Q309" i="13"/>
  <c r="Q310" i="13"/>
  <c r="Q311" i="13"/>
  <c r="Q313" i="13"/>
  <c r="Q314" i="13"/>
  <c r="Q315" i="13"/>
  <c r="Q316" i="13"/>
  <c r="Q317" i="13"/>
  <c r="Q318" i="13"/>
  <c r="Q321" i="13"/>
  <c r="Q322" i="13"/>
  <c r="Q323" i="13"/>
  <c r="Q324" i="13"/>
  <c r="Q325" i="13"/>
  <c r="Q326" i="13"/>
  <c r="Q327" i="13"/>
  <c r="Q329" i="13"/>
  <c r="Q330" i="13"/>
  <c r="Q331" i="13"/>
  <c r="Q332" i="13"/>
  <c r="Q333" i="13"/>
  <c r="Q334" i="13"/>
  <c r="Q337" i="13"/>
  <c r="Q338" i="13"/>
  <c r="Q339" i="13"/>
  <c r="Q340" i="13"/>
  <c r="Q341" i="13"/>
  <c r="Q342" i="13"/>
  <c r="Q343" i="13"/>
  <c r="Q345" i="13"/>
  <c r="Q346" i="13"/>
  <c r="Q347" i="13"/>
  <c r="Q348" i="13"/>
  <c r="Q349" i="13"/>
  <c r="Q350" i="13"/>
  <c r="Q353" i="13"/>
  <c r="Q354" i="13"/>
  <c r="Q355" i="13"/>
  <c r="Q356" i="13"/>
  <c r="Q357" i="13"/>
  <c r="Q358" i="13"/>
  <c r="Q359" i="13"/>
  <c r="Q361" i="13"/>
  <c r="Q362" i="13"/>
  <c r="Q363" i="13"/>
  <c r="Q364" i="13"/>
  <c r="Q365" i="13"/>
  <c r="Q366" i="13"/>
  <c r="Q369" i="13"/>
  <c r="Q370" i="13"/>
  <c r="Q371" i="13"/>
  <c r="Q372" i="13"/>
  <c r="Q373" i="13"/>
  <c r="Q374" i="13"/>
  <c r="Q375" i="13"/>
  <c r="Q377" i="13"/>
  <c r="Q378" i="13"/>
  <c r="Q379" i="13"/>
  <c r="Q380" i="13"/>
  <c r="Q381" i="13"/>
  <c r="Q382" i="13"/>
  <c r="Q385" i="13"/>
  <c r="Q386" i="13"/>
  <c r="Q387" i="13"/>
  <c r="Q388" i="13"/>
  <c r="Q389" i="13"/>
  <c r="Q390" i="13"/>
  <c r="Q391" i="13"/>
  <c r="Q393" i="13"/>
  <c r="Q394" i="13"/>
  <c r="Q395" i="13"/>
  <c r="Q396" i="13"/>
  <c r="Q397" i="13"/>
  <c r="Q398" i="13"/>
  <c r="Q401" i="13"/>
  <c r="Q402" i="13"/>
  <c r="Q403" i="13"/>
  <c r="Q404" i="13"/>
  <c r="Q405" i="13"/>
  <c r="Q406" i="13"/>
  <c r="Q407" i="13"/>
  <c r="Q409" i="13"/>
  <c r="Q410" i="13"/>
  <c r="Q411" i="13"/>
  <c r="Q412" i="13"/>
  <c r="Q413" i="13"/>
  <c r="Q414" i="13"/>
  <c r="Q417" i="13"/>
  <c r="Q418" i="13"/>
  <c r="Q419" i="13"/>
  <c r="Q420" i="13"/>
  <c r="Q421" i="13"/>
  <c r="Q422" i="13"/>
  <c r="Q423" i="13"/>
  <c r="Q425" i="13"/>
  <c r="Q426" i="13"/>
  <c r="Q427" i="13"/>
  <c r="Q428" i="13"/>
  <c r="Q429" i="13"/>
  <c r="Q430" i="13"/>
  <c r="Q433" i="13"/>
  <c r="Q434" i="13"/>
  <c r="Q435" i="13"/>
  <c r="Q436" i="13"/>
  <c r="Q437" i="13"/>
  <c r="Q438" i="13"/>
  <c r="Q439" i="13"/>
  <c r="Q441" i="13"/>
  <c r="Q442" i="13"/>
  <c r="Q443" i="13"/>
  <c r="Q444" i="13"/>
  <c r="Q445" i="13"/>
  <c r="Q446" i="13"/>
  <c r="Q449" i="13"/>
  <c r="Q450" i="13"/>
  <c r="Q451" i="13"/>
  <c r="Q452" i="13"/>
  <c r="Q453" i="13"/>
  <c r="Q454" i="13"/>
  <c r="Q455" i="13"/>
  <c r="Q457" i="13"/>
  <c r="Q458" i="13"/>
  <c r="Q459" i="13"/>
  <c r="Q460" i="13"/>
  <c r="Q461" i="13"/>
  <c r="Q462" i="13"/>
  <c r="Q465" i="13"/>
  <c r="Q466" i="13"/>
  <c r="Q467" i="13"/>
  <c r="Q468" i="13"/>
  <c r="Q469" i="13"/>
  <c r="Q470" i="13"/>
  <c r="Q471" i="13"/>
  <c r="Q473" i="13"/>
  <c r="Q474" i="13"/>
  <c r="Q475" i="13"/>
  <c r="Q476" i="13"/>
  <c r="Q477" i="13"/>
  <c r="Q478" i="13"/>
  <c r="Q481" i="13"/>
  <c r="Q482" i="13"/>
  <c r="Q483" i="13"/>
  <c r="Q484" i="13"/>
  <c r="Q485" i="13"/>
  <c r="Q486" i="13"/>
  <c r="Q487" i="13"/>
  <c r="Q489" i="13"/>
  <c r="Q490" i="13"/>
  <c r="Q491" i="13"/>
  <c r="Q492" i="13"/>
  <c r="Q493" i="13"/>
  <c r="Q494" i="13"/>
  <c r="Q497" i="13"/>
  <c r="Q498" i="13"/>
  <c r="Q499" i="13"/>
  <c r="Q500" i="13"/>
  <c r="Q501" i="13"/>
  <c r="Q502" i="13"/>
  <c r="Q503" i="13"/>
  <c r="Q505" i="13"/>
  <c r="Q506" i="13"/>
  <c r="Q507" i="13"/>
  <c r="Q508" i="13"/>
  <c r="Q509" i="13"/>
  <c r="Q510" i="13"/>
  <c r="Q513" i="13"/>
  <c r="Q514" i="13"/>
  <c r="Q515" i="13"/>
  <c r="Q516" i="13"/>
  <c r="Q517" i="13"/>
  <c r="Q518" i="13"/>
  <c r="Q519" i="13"/>
  <c r="Q521" i="13"/>
  <c r="Q522" i="13"/>
  <c r="Q523" i="13"/>
  <c r="Q524" i="13"/>
  <c r="Q525" i="13"/>
  <c r="Q526" i="13"/>
  <c r="Q529" i="13"/>
  <c r="Q530" i="13"/>
  <c r="Q531" i="13"/>
  <c r="Q532" i="13"/>
  <c r="Q533" i="13"/>
  <c r="Q534" i="13"/>
  <c r="Q535" i="13"/>
  <c r="Q537" i="13"/>
  <c r="Q538" i="13"/>
  <c r="Q539" i="13"/>
  <c r="Q540" i="13"/>
  <c r="Q541" i="13"/>
  <c r="Q542" i="13"/>
  <c r="Q545" i="13"/>
  <c r="Q546" i="13"/>
  <c r="Q547" i="13"/>
  <c r="Q548" i="13"/>
  <c r="Q549" i="13"/>
  <c r="Q550" i="13"/>
  <c r="Q551" i="13"/>
  <c r="Q553" i="13"/>
  <c r="Q554" i="13"/>
  <c r="Q555" i="13"/>
  <c r="Q556" i="13"/>
  <c r="Q557" i="13"/>
  <c r="Q558" i="13"/>
  <c r="Q561" i="13"/>
  <c r="Q562" i="13"/>
  <c r="Q563" i="13"/>
  <c r="Q564" i="13"/>
  <c r="Q565" i="13"/>
  <c r="Q566" i="13"/>
  <c r="Q567" i="13"/>
  <c r="Q569" i="13"/>
  <c r="Q570" i="13"/>
  <c r="Q571" i="13"/>
  <c r="Q572" i="13"/>
  <c r="Q573" i="13"/>
  <c r="Q574" i="13"/>
  <c r="Q577" i="13"/>
  <c r="Q578" i="13"/>
  <c r="Q579" i="13"/>
  <c r="Q580" i="13"/>
  <c r="Q581" i="13"/>
  <c r="Q582" i="13"/>
  <c r="Q583" i="13"/>
  <c r="Q585" i="13"/>
  <c r="Q586" i="13"/>
  <c r="Q587" i="13"/>
  <c r="Q588" i="13"/>
  <c r="Q589" i="13"/>
  <c r="Q590" i="13"/>
  <c r="Q593" i="13"/>
  <c r="Q594" i="13"/>
  <c r="Q595" i="13"/>
  <c r="Q596" i="13"/>
  <c r="Q597" i="13"/>
  <c r="Q598" i="13"/>
  <c r="Q599" i="13"/>
  <c r="Q601" i="13"/>
  <c r="Q602" i="13"/>
  <c r="Q603" i="13"/>
  <c r="Q604" i="13"/>
  <c r="Q605" i="13"/>
  <c r="Q606" i="13"/>
  <c r="Q609" i="13"/>
  <c r="Q610" i="13"/>
  <c r="Q611" i="13"/>
  <c r="Q612" i="13"/>
  <c r="Q613" i="13"/>
  <c r="Q614" i="13"/>
  <c r="Q615" i="13"/>
  <c r="Q617" i="13"/>
  <c r="Q618" i="13"/>
  <c r="Q619" i="13"/>
  <c r="Q620" i="13"/>
  <c r="Q621" i="13"/>
  <c r="Q622" i="13"/>
  <c r="Q625" i="13"/>
  <c r="Q626" i="13"/>
  <c r="Q627" i="13"/>
  <c r="Q628" i="13"/>
  <c r="Q629" i="13"/>
  <c r="Q630" i="13"/>
  <c r="Q631" i="13"/>
  <c r="Q633" i="13"/>
  <c r="Q634" i="13"/>
  <c r="Q635" i="13"/>
  <c r="Q636" i="13"/>
  <c r="Q637" i="13"/>
  <c r="Q638" i="13"/>
  <c r="Q641" i="13"/>
  <c r="Q642" i="13"/>
  <c r="Q643" i="13"/>
  <c r="Q644" i="13"/>
  <c r="Q645" i="13"/>
  <c r="Q646" i="13"/>
  <c r="Q647" i="13"/>
  <c r="Q649" i="13"/>
  <c r="Q650" i="13"/>
  <c r="Q651" i="13"/>
  <c r="Q652" i="13"/>
  <c r="Q653" i="13"/>
  <c r="Q654" i="13"/>
  <c r="Q657" i="13"/>
  <c r="Q658" i="13"/>
  <c r="Q659" i="13"/>
  <c r="Q660" i="13"/>
  <c r="Q661" i="13"/>
  <c r="Q662" i="13"/>
  <c r="Q663" i="13"/>
  <c r="Q665" i="13"/>
  <c r="Q666" i="13"/>
  <c r="Q667" i="13"/>
  <c r="Q668" i="13"/>
  <c r="Q669" i="13"/>
  <c r="Q670" i="13"/>
  <c r="Q673" i="13"/>
  <c r="Q674" i="13"/>
  <c r="Q675" i="13"/>
  <c r="Q676" i="13"/>
  <c r="Q677" i="13"/>
  <c r="Q678" i="13"/>
  <c r="Q679" i="13"/>
  <c r="Q681" i="13"/>
  <c r="Q682" i="13"/>
  <c r="Q683" i="13"/>
  <c r="Q684" i="13"/>
  <c r="Q685" i="13"/>
  <c r="Q686" i="13"/>
  <c r="Q689" i="13"/>
  <c r="Q690" i="13"/>
  <c r="Q691" i="13"/>
  <c r="Q692" i="13"/>
  <c r="Q693" i="13"/>
  <c r="Q694" i="13"/>
  <c r="Q695" i="13"/>
  <c r="Q697" i="13"/>
  <c r="Q698" i="13"/>
  <c r="Q699" i="13"/>
  <c r="Q700" i="13"/>
  <c r="Q701" i="13"/>
  <c r="Q702" i="13"/>
  <c r="Q705" i="13"/>
  <c r="Q706" i="13"/>
  <c r="Q707" i="13"/>
  <c r="Q708" i="13"/>
  <c r="Q709" i="13"/>
  <c r="Q710" i="13"/>
  <c r="Q711" i="13"/>
  <c r="Q713" i="13"/>
  <c r="Q714" i="13"/>
  <c r="Q715" i="13"/>
  <c r="Q716" i="13"/>
  <c r="Q717" i="13"/>
  <c r="Q718" i="13"/>
  <c r="Q721" i="13"/>
  <c r="Q722" i="13"/>
  <c r="Q723" i="13"/>
  <c r="Q724" i="13"/>
  <c r="Q725" i="13"/>
  <c r="Q726" i="13"/>
  <c r="Q727" i="13"/>
  <c r="Q729" i="13"/>
  <c r="Q730" i="13"/>
  <c r="Q731" i="13"/>
  <c r="Q732" i="13"/>
  <c r="Q733" i="13"/>
  <c r="Q734" i="13"/>
  <c r="Q737" i="13"/>
  <c r="Q738" i="13"/>
  <c r="Q739" i="13"/>
  <c r="Q740" i="13"/>
  <c r="Q741" i="13"/>
  <c r="Q742" i="13"/>
  <c r="Q743" i="13"/>
  <c r="Q745" i="13"/>
  <c r="Q746" i="13"/>
  <c r="Q747" i="13"/>
  <c r="Q748" i="13"/>
  <c r="Q749" i="13"/>
  <c r="Q750" i="13"/>
  <c r="Q753" i="13"/>
  <c r="Q754" i="13"/>
  <c r="Q755" i="13"/>
  <c r="Q756" i="13"/>
  <c r="Q757" i="13"/>
  <c r="Q758" i="13"/>
  <c r="Q759" i="13"/>
  <c r="Q761" i="13"/>
  <c r="Q762" i="13"/>
  <c r="Q763" i="13"/>
  <c r="Q764" i="13"/>
  <c r="Q765" i="13"/>
  <c r="Q766" i="13"/>
  <c r="Q769" i="13"/>
  <c r="Q770" i="13"/>
  <c r="Q771" i="13"/>
  <c r="Q772" i="13"/>
  <c r="Q773" i="13"/>
  <c r="Q774" i="13"/>
  <c r="Q775" i="13"/>
  <c r="Q777" i="13"/>
  <c r="Q778" i="13"/>
  <c r="Q779" i="13"/>
  <c r="Q780" i="13"/>
  <c r="Q781" i="13"/>
  <c r="Q782" i="13"/>
  <c r="Q785" i="13"/>
  <c r="Q786" i="13"/>
  <c r="Q787" i="13"/>
  <c r="Q788" i="13"/>
  <c r="Q789" i="13"/>
  <c r="Q790" i="13"/>
  <c r="Q791" i="13"/>
  <c r="Q793" i="13"/>
  <c r="Q794" i="13"/>
  <c r="Q795" i="13"/>
  <c r="Q796" i="13"/>
  <c r="Q797" i="13"/>
  <c r="Q798" i="13"/>
  <c r="Q801" i="13"/>
  <c r="Q802" i="13"/>
  <c r="Q803" i="13"/>
  <c r="Q804" i="13"/>
  <c r="Q805" i="13"/>
  <c r="Q806" i="13"/>
  <c r="Q807" i="13"/>
  <c r="Q809" i="13"/>
  <c r="Q810" i="13"/>
  <c r="Q811" i="13"/>
  <c r="Q812" i="13"/>
  <c r="Q813" i="13"/>
  <c r="Q814" i="13"/>
  <c r="Q817" i="13"/>
  <c r="Q818" i="13"/>
  <c r="Q819" i="13"/>
  <c r="Q820" i="13"/>
  <c r="Q821" i="13"/>
  <c r="Q822" i="13"/>
  <c r="Q823" i="13"/>
  <c r="Q825" i="13"/>
  <c r="Q826" i="13"/>
  <c r="Q827" i="13"/>
  <c r="Q828" i="13"/>
  <c r="Q829" i="13"/>
  <c r="Q830" i="13"/>
  <c r="Q833" i="13"/>
  <c r="Q834" i="13"/>
  <c r="Q835" i="13"/>
  <c r="Q836" i="13"/>
  <c r="Q837" i="13"/>
  <c r="Q838" i="13"/>
  <c r="Q839" i="13"/>
  <c r="Q841" i="13"/>
  <c r="Q842" i="13"/>
  <c r="Q843" i="13"/>
  <c r="Q844" i="13"/>
  <c r="Q845" i="13"/>
  <c r="Q846" i="13"/>
  <c r="Q849" i="13"/>
  <c r="Q850" i="13"/>
  <c r="Q851" i="13"/>
  <c r="Q852" i="13"/>
  <c r="Q853" i="13"/>
  <c r="Q854" i="13"/>
  <c r="Q855" i="13"/>
  <c r="Q857" i="13"/>
  <c r="Q858" i="13"/>
  <c r="Q859" i="13"/>
  <c r="Q860" i="13"/>
  <c r="Q861" i="13"/>
  <c r="Q862" i="13"/>
  <c r="Q865" i="13"/>
  <c r="Q866" i="13"/>
  <c r="Q867" i="13"/>
  <c r="Q868" i="13"/>
  <c r="Q869" i="13"/>
  <c r="Q870" i="13"/>
  <c r="Q871" i="13"/>
  <c r="Q873" i="13"/>
  <c r="Q874" i="13"/>
  <c r="Q875" i="13"/>
  <c r="Q876" i="13"/>
  <c r="Q877" i="13"/>
  <c r="Q878" i="13"/>
  <c r="Q881" i="13"/>
  <c r="Q883" i="13"/>
  <c r="Q884" i="13"/>
  <c r="Q885" i="13"/>
  <c r="Q886" i="13"/>
  <c r="Q887" i="13"/>
  <c r="Q889" i="13"/>
  <c r="Q890" i="13"/>
  <c r="Q891" i="13"/>
  <c r="Q892" i="13"/>
  <c r="Q893" i="13"/>
  <c r="Q894" i="13"/>
  <c r="Q897" i="13"/>
  <c r="Q898" i="13"/>
  <c r="Q899" i="13"/>
  <c r="Q900" i="13"/>
  <c r="Q901" i="13"/>
  <c r="Q902" i="13"/>
  <c r="Q903" i="13"/>
  <c r="Q905" i="13"/>
  <c r="Q906" i="13"/>
  <c r="Q907" i="13"/>
  <c r="Q908" i="13"/>
  <c r="Q909" i="13"/>
  <c r="Q910" i="13"/>
  <c r="Q914" i="13"/>
  <c r="Q915" i="13"/>
  <c r="Q916" i="13"/>
  <c r="Q917" i="13"/>
  <c r="Q918" i="13"/>
  <c r="Q919" i="13"/>
  <c r="Q921" i="13"/>
  <c r="Q922" i="13"/>
  <c r="Q923" i="13"/>
  <c r="Q924" i="13"/>
  <c r="Q925" i="13"/>
  <c r="Q926" i="13"/>
  <c r="Q929" i="13"/>
  <c r="Q930" i="13"/>
  <c r="Q932" i="13"/>
  <c r="Q933" i="13"/>
  <c r="Q934" i="13"/>
  <c r="Q935" i="13"/>
  <c r="Q937" i="13"/>
  <c r="Q938" i="13"/>
  <c r="Q939" i="13"/>
  <c r="Q940" i="13"/>
  <c r="Q941" i="13"/>
  <c r="Q942" i="13"/>
  <c r="Q945" i="13"/>
  <c r="Q946" i="13"/>
  <c r="Q947" i="13"/>
  <c r="Q948" i="13"/>
  <c r="Q950" i="13"/>
  <c r="Q951" i="13"/>
  <c r="Q953" i="13"/>
  <c r="Q955" i="13"/>
  <c r="Q956" i="13"/>
  <c r="Q957" i="13"/>
  <c r="Q958" i="13"/>
  <c r="Q961" i="13"/>
  <c r="Q962" i="13"/>
  <c r="Q963" i="13"/>
  <c r="Q964" i="13"/>
  <c r="Q965" i="13"/>
  <c r="Q966" i="13"/>
  <c r="Q967" i="13"/>
  <c r="Q969" i="13"/>
  <c r="Q970" i="13"/>
  <c r="Q971" i="13"/>
  <c r="Q973" i="13"/>
  <c r="Q974" i="13"/>
  <c r="Q977" i="13"/>
  <c r="Q978" i="13"/>
  <c r="Q979" i="13"/>
  <c r="Q980" i="13"/>
  <c r="Q981" i="13"/>
  <c r="Q982" i="13"/>
  <c r="Q983" i="13"/>
  <c r="Q985" i="13"/>
  <c r="Q986" i="13"/>
  <c r="Q987" i="13"/>
  <c r="Q988" i="13"/>
  <c r="Q989" i="13"/>
  <c r="Q990" i="13"/>
  <c r="Q993" i="13"/>
  <c r="Q994" i="13"/>
  <c r="Q995" i="13"/>
  <c r="Q996" i="13"/>
  <c r="Q997" i="13"/>
  <c r="Q998" i="13"/>
  <c r="Q999" i="13"/>
  <c r="Q1001" i="13"/>
  <c r="Q1002" i="13"/>
  <c r="Q1004" i="13"/>
  <c r="Q1005" i="13"/>
  <c r="Q1006" i="13"/>
  <c r="Q1009" i="13"/>
  <c r="Q1011" i="13"/>
  <c r="Q1012" i="13"/>
  <c r="Q1013" i="13"/>
  <c r="Q1014" i="13"/>
  <c r="Q1015" i="13"/>
  <c r="P14" i="13" l="1"/>
  <c r="Q17" i="13"/>
  <c r="M513" i="13" l="1"/>
  <c r="M545" i="13"/>
  <c r="M561" i="13"/>
  <c r="M577" i="13"/>
  <c r="M593" i="13"/>
  <c r="M609" i="13"/>
  <c r="M625" i="13"/>
  <c r="M641" i="13"/>
  <c r="M657" i="13"/>
  <c r="M673" i="13"/>
  <c r="M705" i="13"/>
  <c r="M721" i="13"/>
  <c r="M753" i="13"/>
  <c r="M769" i="13"/>
  <c r="M785" i="13"/>
  <c r="M801" i="13"/>
  <c r="M849" i="13"/>
  <c r="M16" i="13"/>
  <c r="AD18" i="13"/>
  <c r="AE18" i="13" s="1"/>
  <c r="AF18" i="13" s="1"/>
  <c r="AD19" i="13"/>
  <c r="AE19" i="13" s="1"/>
  <c r="AF19" i="13" s="1"/>
  <c r="AD20" i="13"/>
  <c r="AE20" i="13" s="1"/>
  <c r="AF20" i="13" s="1"/>
  <c r="AD22" i="13"/>
  <c r="AE22" i="13" s="1"/>
  <c r="AF22" i="13" s="1"/>
  <c r="AD23" i="13"/>
  <c r="AE23" i="13" s="1"/>
  <c r="AF23" i="13" s="1"/>
  <c r="AD16" i="13"/>
  <c r="AE16" i="13" s="1"/>
  <c r="AC17" i="13"/>
  <c r="AC18" i="13"/>
  <c r="AC19" i="13"/>
  <c r="AC20" i="13"/>
  <c r="AC21" i="13"/>
  <c r="AC22" i="13"/>
  <c r="AC23" i="13"/>
  <c r="AC24" i="13"/>
  <c r="AC25" i="13"/>
  <c r="AC26" i="13"/>
  <c r="AC27" i="13"/>
  <c r="AC28" i="13"/>
  <c r="AC29" i="13"/>
  <c r="AC30" i="13"/>
  <c r="AC31" i="13"/>
  <c r="AC32" i="13"/>
  <c r="AC33" i="13"/>
  <c r="AC34" i="13"/>
  <c r="AC35" i="13"/>
  <c r="AC36" i="13"/>
  <c r="AC37" i="13"/>
  <c r="AC38" i="13"/>
  <c r="AC39" i="13"/>
  <c r="AC40" i="13"/>
  <c r="AC41" i="13"/>
  <c r="AC42" i="13"/>
  <c r="AC43" i="13"/>
  <c r="AC44" i="13"/>
  <c r="AC45" i="13"/>
  <c r="AC46" i="13"/>
  <c r="AC47" i="13"/>
  <c r="AC48" i="13"/>
  <c r="AC49" i="13"/>
  <c r="AC50" i="13"/>
  <c r="AC51" i="13"/>
  <c r="AC52" i="13"/>
  <c r="AC53" i="13"/>
  <c r="AC54" i="13"/>
  <c r="AC55" i="13"/>
  <c r="AC56" i="13"/>
  <c r="AC57" i="13"/>
  <c r="AC58" i="13"/>
  <c r="AC59" i="13"/>
  <c r="AC60" i="13"/>
  <c r="AC61" i="13"/>
  <c r="AC62" i="13"/>
  <c r="AC63" i="13"/>
  <c r="AC64" i="13"/>
  <c r="AC65" i="13"/>
  <c r="AC66" i="13"/>
  <c r="AC67" i="13"/>
  <c r="AC68" i="13"/>
  <c r="AC69" i="13"/>
  <c r="AC70" i="13"/>
  <c r="AC71" i="13"/>
  <c r="AC72" i="13"/>
  <c r="AC73" i="13"/>
  <c r="AC74" i="13"/>
  <c r="AC75" i="13"/>
  <c r="AC76" i="13"/>
  <c r="AC77" i="13"/>
  <c r="AC78" i="13"/>
  <c r="AC79" i="13"/>
  <c r="AC80" i="13"/>
  <c r="AC81" i="13"/>
  <c r="AC82" i="13"/>
  <c r="AC83" i="13"/>
  <c r="AC84" i="13"/>
  <c r="AC85" i="13"/>
  <c r="AC86" i="13"/>
  <c r="AC87" i="13"/>
  <c r="AC88" i="13"/>
  <c r="AC89" i="13"/>
  <c r="AC90" i="13"/>
  <c r="AC91" i="13"/>
  <c r="AC92" i="13"/>
  <c r="AC93" i="13"/>
  <c r="AC94" i="13"/>
  <c r="AC95" i="13"/>
  <c r="AC96" i="13"/>
  <c r="AC97" i="13"/>
  <c r="AC98" i="13"/>
  <c r="AC99" i="13"/>
  <c r="AC100" i="13"/>
  <c r="AC101" i="13"/>
  <c r="AC102" i="13"/>
  <c r="AC103" i="13"/>
  <c r="AC104" i="13"/>
  <c r="AC105" i="13"/>
  <c r="AC106" i="13"/>
  <c r="AC107" i="13"/>
  <c r="AC108" i="13"/>
  <c r="AC109" i="13"/>
  <c r="AC110" i="13"/>
  <c r="AC111" i="13"/>
  <c r="AC112" i="13"/>
  <c r="AC113" i="13"/>
  <c r="AC114" i="13"/>
  <c r="AC115" i="13"/>
  <c r="AC116" i="13"/>
  <c r="AC117" i="13"/>
  <c r="AC118" i="13"/>
  <c r="AC119" i="13"/>
  <c r="AC120" i="13"/>
  <c r="AC121" i="13"/>
  <c r="AC122" i="13"/>
  <c r="AC123" i="13"/>
  <c r="AC124" i="13"/>
  <c r="AC125" i="13"/>
  <c r="AC126" i="13"/>
  <c r="AC127" i="13"/>
  <c r="AC128" i="13"/>
  <c r="AC129" i="13"/>
  <c r="AC130" i="13"/>
  <c r="AC131" i="13"/>
  <c r="AC132" i="13"/>
  <c r="AC133" i="13"/>
  <c r="AC134" i="13"/>
  <c r="AC135" i="13"/>
  <c r="AC136" i="13"/>
  <c r="AC137" i="13"/>
  <c r="AC138" i="13"/>
  <c r="AC139" i="13"/>
  <c r="AC140" i="13"/>
  <c r="AC141" i="13"/>
  <c r="AC142" i="13"/>
  <c r="AC143" i="13"/>
  <c r="AC144" i="13"/>
  <c r="AC145" i="13"/>
  <c r="AC146" i="13"/>
  <c r="AC147" i="13"/>
  <c r="AC148" i="13"/>
  <c r="AC149" i="13"/>
  <c r="AC150" i="13"/>
  <c r="AC151" i="13"/>
  <c r="AC152" i="13"/>
  <c r="AC153" i="13"/>
  <c r="AC154" i="13"/>
  <c r="AC155" i="13"/>
  <c r="AC156" i="13"/>
  <c r="AC157" i="13"/>
  <c r="AC158" i="13"/>
  <c r="AC159" i="13"/>
  <c r="AC160" i="13"/>
  <c r="AC161" i="13"/>
  <c r="AC162" i="13"/>
  <c r="AC163" i="13"/>
  <c r="AC164" i="13"/>
  <c r="AC165" i="13"/>
  <c r="AC166" i="13"/>
  <c r="AC167" i="13"/>
  <c r="AC168" i="13"/>
  <c r="AC169" i="13"/>
  <c r="AC170" i="13"/>
  <c r="AC171" i="13"/>
  <c r="AC172" i="13"/>
  <c r="AC173" i="13"/>
  <c r="AC174" i="13"/>
  <c r="AC175" i="13"/>
  <c r="AC176" i="13"/>
  <c r="AC177" i="13"/>
  <c r="AC178" i="13"/>
  <c r="AC179" i="13"/>
  <c r="AC180" i="13"/>
  <c r="AC181" i="13"/>
  <c r="AC182" i="13"/>
  <c r="AC183" i="13"/>
  <c r="AC184" i="13"/>
  <c r="AC185" i="13"/>
  <c r="AC186" i="13"/>
  <c r="AC187" i="13"/>
  <c r="AC188" i="13"/>
  <c r="AC189" i="13"/>
  <c r="AC190" i="13"/>
  <c r="AC191" i="13"/>
  <c r="AC192" i="13"/>
  <c r="AC193" i="13"/>
  <c r="AC194" i="13"/>
  <c r="AC195" i="13"/>
  <c r="AC196" i="13"/>
  <c r="AC197" i="13"/>
  <c r="AC198" i="13"/>
  <c r="AC199" i="13"/>
  <c r="AC200" i="13"/>
  <c r="AC201" i="13"/>
  <c r="AC202" i="13"/>
  <c r="AC203" i="13"/>
  <c r="AC204" i="13"/>
  <c r="AC205" i="13"/>
  <c r="AC206" i="13"/>
  <c r="AC207" i="13"/>
  <c r="AC208" i="13"/>
  <c r="AC209" i="13"/>
  <c r="AC210" i="13"/>
  <c r="AC211" i="13"/>
  <c r="AC212" i="13"/>
  <c r="AC213" i="13"/>
  <c r="AC214" i="13"/>
  <c r="AC215" i="13"/>
  <c r="AC216" i="13"/>
  <c r="AC217" i="13"/>
  <c r="AC218" i="13"/>
  <c r="AC219" i="13"/>
  <c r="AC220" i="13"/>
  <c r="AC221" i="13"/>
  <c r="AC222" i="13"/>
  <c r="AC223" i="13"/>
  <c r="AC224" i="13"/>
  <c r="AC225" i="13"/>
  <c r="AC226" i="13"/>
  <c r="AC227" i="13"/>
  <c r="AC228" i="13"/>
  <c r="AC229" i="13"/>
  <c r="AC230" i="13"/>
  <c r="AC231" i="13"/>
  <c r="AC232" i="13"/>
  <c r="AC233" i="13"/>
  <c r="AC234" i="13"/>
  <c r="AC235" i="13"/>
  <c r="AC236" i="13"/>
  <c r="AC237" i="13"/>
  <c r="AC238" i="13"/>
  <c r="AC239" i="13"/>
  <c r="AC240" i="13"/>
  <c r="AC241" i="13"/>
  <c r="AC242" i="13"/>
  <c r="AC243" i="13"/>
  <c r="AC244" i="13"/>
  <c r="AC245" i="13"/>
  <c r="AC246" i="13"/>
  <c r="AC247" i="13"/>
  <c r="AC248" i="13"/>
  <c r="AC249" i="13"/>
  <c r="AC250" i="13"/>
  <c r="AC251" i="13"/>
  <c r="AC252" i="13"/>
  <c r="AC253" i="13"/>
  <c r="AC254" i="13"/>
  <c r="AC255" i="13"/>
  <c r="AC256" i="13"/>
  <c r="AC257" i="13"/>
  <c r="AC258" i="13"/>
  <c r="AC259" i="13"/>
  <c r="AC260" i="13"/>
  <c r="AC261" i="13"/>
  <c r="AC262" i="13"/>
  <c r="AC263" i="13"/>
  <c r="AC264" i="13"/>
  <c r="AC265" i="13"/>
  <c r="AC266" i="13"/>
  <c r="AC267" i="13"/>
  <c r="AC268" i="13"/>
  <c r="AC269" i="13"/>
  <c r="AC270" i="13"/>
  <c r="AC271" i="13"/>
  <c r="AC272" i="13"/>
  <c r="AC273" i="13"/>
  <c r="AC274" i="13"/>
  <c r="AC275" i="13"/>
  <c r="AC276" i="13"/>
  <c r="AC277" i="13"/>
  <c r="AC278" i="13"/>
  <c r="AC279" i="13"/>
  <c r="AC280" i="13"/>
  <c r="AC281" i="13"/>
  <c r="AC282" i="13"/>
  <c r="AC283" i="13"/>
  <c r="AC284" i="13"/>
  <c r="AC285" i="13"/>
  <c r="AC286" i="13"/>
  <c r="AC287" i="13"/>
  <c r="AC288" i="13"/>
  <c r="AC289" i="13"/>
  <c r="AC290" i="13"/>
  <c r="AC291" i="13"/>
  <c r="AC292" i="13"/>
  <c r="AC293" i="13"/>
  <c r="AC294" i="13"/>
  <c r="AC295" i="13"/>
  <c r="AC296" i="13"/>
  <c r="AC297" i="13"/>
  <c r="AC298" i="13"/>
  <c r="AC299" i="13"/>
  <c r="AC300" i="13"/>
  <c r="AC301" i="13"/>
  <c r="AC302" i="13"/>
  <c r="AC303" i="13"/>
  <c r="AC304" i="13"/>
  <c r="AC305" i="13"/>
  <c r="AC306" i="13"/>
  <c r="AC307" i="13"/>
  <c r="AC308" i="13"/>
  <c r="AC309" i="13"/>
  <c r="AC310" i="13"/>
  <c r="AC311" i="13"/>
  <c r="AC312" i="13"/>
  <c r="AC313" i="13"/>
  <c r="AC314" i="13"/>
  <c r="AC315" i="13"/>
  <c r="AC316" i="13"/>
  <c r="AC317" i="13"/>
  <c r="AC318" i="13"/>
  <c r="AC319" i="13"/>
  <c r="AC320" i="13"/>
  <c r="AC321" i="13"/>
  <c r="AC322" i="13"/>
  <c r="AC323" i="13"/>
  <c r="AC324" i="13"/>
  <c r="AC325" i="13"/>
  <c r="AC326" i="13"/>
  <c r="AC327" i="13"/>
  <c r="AC328" i="13"/>
  <c r="AC329" i="13"/>
  <c r="AC330" i="13"/>
  <c r="AC331" i="13"/>
  <c r="AC332" i="13"/>
  <c r="AC333" i="13"/>
  <c r="AC334" i="13"/>
  <c r="AC335" i="13"/>
  <c r="AC336" i="13"/>
  <c r="AC337" i="13"/>
  <c r="AC338" i="13"/>
  <c r="AC339" i="13"/>
  <c r="AC340" i="13"/>
  <c r="AC341" i="13"/>
  <c r="AC342" i="13"/>
  <c r="AC343" i="13"/>
  <c r="AC344" i="13"/>
  <c r="AC345" i="13"/>
  <c r="AC346" i="13"/>
  <c r="AC347" i="13"/>
  <c r="AC348" i="13"/>
  <c r="AC349" i="13"/>
  <c r="AC350" i="13"/>
  <c r="AC351" i="13"/>
  <c r="AC352" i="13"/>
  <c r="AC353" i="13"/>
  <c r="AC354" i="13"/>
  <c r="AC355" i="13"/>
  <c r="AC356" i="13"/>
  <c r="AC357" i="13"/>
  <c r="AC358" i="13"/>
  <c r="AC359" i="13"/>
  <c r="AC360" i="13"/>
  <c r="AC361" i="13"/>
  <c r="AC362" i="13"/>
  <c r="AC363" i="13"/>
  <c r="AC364" i="13"/>
  <c r="AC365" i="13"/>
  <c r="AC366" i="13"/>
  <c r="AC367" i="13"/>
  <c r="AC368" i="13"/>
  <c r="AC369" i="13"/>
  <c r="AC370" i="13"/>
  <c r="AC371" i="13"/>
  <c r="AC372" i="13"/>
  <c r="AC373" i="13"/>
  <c r="AC374" i="13"/>
  <c r="AC375" i="13"/>
  <c r="AC376" i="13"/>
  <c r="AC377" i="13"/>
  <c r="AC378" i="13"/>
  <c r="AC379" i="13"/>
  <c r="AC380" i="13"/>
  <c r="AC381" i="13"/>
  <c r="AC382" i="13"/>
  <c r="AC383" i="13"/>
  <c r="AC384" i="13"/>
  <c r="AC385" i="13"/>
  <c r="AC386" i="13"/>
  <c r="AC387" i="13"/>
  <c r="AC388" i="13"/>
  <c r="AC389" i="13"/>
  <c r="AC390" i="13"/>
  <c r="AC391" i="13"/>
  <c r="AC392" i="13"/>
  <c r="AC393" i="13"/>
  <c r="AC394" i="13"/>
  <c r="AC395" i="13"/>
  <c r="AC396" i="13"/>
  <c r="AC397" i="13"/>
  <c r="AC398" i="13"/>
  <c r="AC399" i="13"/>
  <c r="AC400" i="13"/>
  <c r="AC401" i="13"/>
  <c r="AC402" i="13"/>
  <c r="AC403" i="13"/>
  <c r="AC404" i="13"/>
  <c r="AC405" i="13"/>
  <c r="AC406" i="13"/>
  <c r="AC407" i="13"/>
  <c r="AC408" i="13"/>
  <c r="AC409" i="13"/>
  <c r="AC410" i="13"/>
  <c r="AC411" i="13"/>
  <c r="AC412" i="13"/>
  <c r="AC413" i="13"/>
  <c r="AC414" i="13"/>
  <c r="AC415" i="13"/>
  <c r="AC416" i="13"/>
  <c r="AC417" i="13"/>
  <c r="AC418" i="13"/>
  <c r="AC419" i="13"/>
  <c r="AC420" i="13"/>
  <c r="AC421" i="13"/>
  <c r="AC422" i="13"/>
  <c r="AC423" i="13"/>
  <c r="AC424" i="13"/>
  <c r="AC425" i="13"/>
  <c r="AC426" i="13"/>
  <c r="AC427" i="13"/>
  <c r="AC428" i="13"/>
  <c r="AC429" i="13"/>
  <c r="AC430" i="13"/>
  <c r="AC431" i="13"/>
  <c r="AC432" i="13"/>
  <c r="AC433" i="13"/>
  <c r="AC434" i="13"/>
  <c r="AC435" i="13"/>
  <c r="AC436" i="13"/>
  <c r="AC437" i="13"/>
  <c r="AC438" i="13"/>
  <c r="AC439" i="13"/>
  <c r="AC440" i="13"/>
  <c r="AC441" i="13"/>
  <c r="AC442" i="13"/>
  <c r="AC443" i="13"/>
  <c r="AC444" i="13"/>
  <c r="AC445" i="13"/>
  <c r="AC446" i="13"/>
  <c r="AC447" i="13"/>
  <c r="AC448" i="13"/>
  <c r="AC449" i="13"/>
  <c r="AC450" i="13"/>
  <c r="AC451" i="13"/>
  <c r="AC452" i="13"/>
  <c r="AC453" i="13"/>
  <c r="AC454" i="13"/>
  <c r="AC455" i="13"/>
  <c r="AC456" i="13"/>
  <c r="AC457" i="13"/>
  <c r="AC458" i="13"/>
  <c r="AC459" i="13"/>
  <c r="AC460" i="13"/>
  <c r="AC461" i="13"/>
  <c r="AC462" i="13"/>
  <c r="AC463" i="13"/>
  <c r="AC464" i="13"/>
  <c r="AC465" i="13"/>
  <c r="AC466" i="13"/>
  <c r="AC467" i="13"/>
  <c r="AC468" i="13"/>
  <c r="AC469" i="13"/>
  <c r="AC470" i="13"/>
  <c r="AC471" i="13"/>
  <c r="AC472" i="13"/>
  <c r="AC473" i="13"/>
  <c r="AC474" i="13"/>
  <c r="AC475" i="13"/>
  <c r="AC476" i="13"/>
  <c r="AC477" i="13"/>
  <c r="AC478" i="13"/>
  <c r="AC479" i="13"/>
  <c r="AC480" i="13"/>
  <c r="AC481" i="13"/>
  <c r="AC482" i="13"/>
  <c r="AC483" i="13"/>
  <c r="AC484" i="13"/>
  <c r="AC485" i="13"/>
  <c r="AC486" i="13"/>
  <c r="AC487" i="13"/>
  <c r="AC488" i="13"/>
  <c r="AC489" i="13"/>
  <c r="AC490" i="13"/>
  <c r="AC491" i="13"/>
  <c r="AC492" i="13"/>
  <c r="AC493" i="13"/>
  <c r="AC494" i="13"/>
  <c r="AC495" i="13"/>
  <c r="AC496" i="13"/>
  <c r="AC497" i="13"/>
  <c r="AC498" i="13"/>
  <c r="AC499" i="13"/>
  <c r="AC500" i="13"/>
  <c r="AC501" i="13"/>
  <c r="AC502" i="13"/>
  <c r="AC503" i="13"/>
  <c r="AC504" i="13"/>
  <c r="AC505" i="13"/>
  <c r="AC506" i="13"/>
  <c r="AC507" i="13"/>
  <c r="AC508" i="13"/>
  <c r="AC509" i="13"/>
  <c r="AC510" i="13"/>
  <c r="AC511" i="13"/>
  <c r="AC512" i="13"/>
  <c r="AC513" i="13"/>
  <c r="AC514" i="13"/>
  <c r="AC515" i="13"/>
  <c r="AC516" i="13"/>
  <c r="AC517" i="13"/>
  <c r="AC518" i="13"/>
  <c r="AC519" i="13"/>
  <c r="AC520" i="13"/>
  <c r="AC521" i="13"/>
  <c r="AC522" i="13"/>
  <c r="AC523" i="13"/>
  <c r="AC524" i="13"/>
  <c r="AC525" i="13"/>
  <c r="AC526" i="13"/>
  <c r="AC527" i="13"/>
  <c r="AC528" i="13"/>
  <c r="AC529" i="13"/>
  <c r="AC530" i="13"/>
  <c r="AC531" i="13"/>
  <c r="AC532" i="13"/>
  <c r="AC533" i="13"/>
  <c r="AC534" i="13"/>
  <c r="AC535" i="13"/>
  <c r="AC536" i="13"/>
  <c r="AC537" i="13"/>
  <c r="AC538" i="13"/>
  <c r="AC539" i="13"/>
  <c r="AC540" i="13"/>
  <c r="AC541" i="13"/>
  <c r="AC542" i="13"/>
  <c r="AC543" i="13"/>
  <c r="AC544" i="13"/>
  <c r="AC545" i="13"/>
  <c r="AC546" i="13"/>
  <c r="AC547" i="13"/>
  <c r="AC548" i="13"/>
  <c r="AC549" i="13"/>
  <c r="AC550" i="13"/>
  <c r="AC551" i="13"/>
  <c r="AC552" i="13"/>
  <c r="AC553" i="13"/>
  <c r="AC554" i="13"/>
  <c r="AC555" i="13"/>
  <c r="AC556" i="13"/>
  <c r="AC557" i="13"/>
  <c r="AC558" i="13"/>
  <c r="AC559" i="13"/>
  <c r="AC560" i="13"/>
  <c r="AC561" i="13"/>
  <c r="AC562" i="13"/>
  <c r="AC563" i="13"/>
  <c r="AC564" i="13"/>
  <c r="AC565" i="13"/>
  <c r="AC566" i="13"/>
  <c r="AC567" i="13"/>
  <c r="AC568" i="13"/>
  <c r="AC569" i="13"/>
  <c r="AC570" i="13"/>
  <c r="AC571" i="13"/>
  <c r="AC572" i="13"/>
  <c r="AC573" i="13"/>
  <c r="AC574" i="13"/>
  <c r="AC575" i="13"/>
  <c r="AC576" i="13"/>
  <c r="AC577" i="13"/>
  <c r="AC578" i="13"/>
  <c r="AC579" i="13"/>
  <c r="AC580" i="13"/>
  <c r="AC581" i="13"/>
  <c r="AC582" i="13"/>
  <c r="AC583" i="13"/>
  <c r="AC584" i="13"/>
  <c r="AC585" i="13"/>
  <c r="AC586" i="13"/>
  <c r="AC587" i="13"/>
  <c r="AC588" i="13"/>
  <c r="AC589" i="13"/>
  <c r="AC590" i="13"/>
  <c r="AC591" i="13"/>
  <c r="AC592" i="13"/>
  <c r="AC593" i="13"/>
  <c r="AC594" i="13"/>
  <c r="AC595" i="13"/>
  <c r="AC596" i="13"/>
  <c r="AC597" i="13"/>
  <c r="AC598" i="13"/>
  <c r="AC599" i="13"/>
  <c r="AC600" i="13"/>
  <c r="AC601" i="13"/>
  <c r="AC602" i="13"/>
  <c r="AC603" i="13"/>
  <c r="AC604" i="13"/>
  <c r="AC605" i="13"/>
  <c r="AC606" i="13"/>
  <c r="AC607" i="13"/>
  <c r="AC608" i="13"/>
  <c r="AC609" i="13"/>
  <c r="AC610" i="13"/>
  <c r="AC611" i="13"/>
  <c r="AC612" i="13"/>
  <c r="AC613" i="13"/>
  <c r="AC614" i="13"/>
  <c r="AC615" i="13"/>
  <c r="AC616" i="13"/>
  <c r="AC617" i="13"/>
  <c r="AC618" i="13"/>
  <c r="AC619" i="13"/>
  <c r="AC620" i="13"/>
  <c r="AC621" i="13"/>
  <c r="AC622" i="13"/>
  <c r="AC623" i="13"/>
  <c r="AC624" i="13"/>
  <c r="AC625" i="13"/>
  <c r="AC626" i="13"/>
  <c r="AC627" i="13"/>
  <c r="AC628" i="13"/>
  <c r="AC629" i="13"/>
  <c r="AC630" i="13"/>
  <c r="AC631" i="13"/>
  <c r="AC632" i="13"/>
  <c r="AC633" i="13"/>
  <c r="AC634" i="13"/>
  <c r="AC635" i="13"/>
  <c r="AC636" i="13"/>
  <c r="AC637" i="13"/>
  <c r="AC638" i="13"/>
  <c r="AC639" i="13"/>
  <c r="AC640" i="13"/>
  <c r="AC641" i="13"/>
  <c r="AC642" i="13"/>
  <c r="AC643" i="13"/>
  <c r="AC644" i="13"/>
  <c r="AC645" i="13"/>
  <c r="AC646" i="13"/>
  <c r="AC647" i="13"/>
  <c r="AC648" i="13"/>
  <c r="AC649" i="13"/>
  <c r="AC650" i="13"/>
  <c r="AC651" i="13"/>
  <c r="AC652" i="13"/>
  <c r="AC653" i="13"/>
  <c r="AC654" i="13"/>
  <c r="AC655" i="13"/>
  <c r="AC656" i="13"/>
  <c r="AC657" i="13"/>
  <c r="AC658" i="13"/>
  <c r="AC659" i="13"/>
  <c r="AC660" i="13"/>
  <c r="AC661" i="13"/>
  <c r="AC662" i="13"/>
  <c r="AC663" i="13"/>
  <c r="AC664" i="13"/>
  <c r="AC665" i="13"/>
  <c r="AC666" i="13"/>
  <c r="AC667" i="13"/>
  <c r="AC668" i="13"/>
  <c r="AC669" i="13"/>
  <c r="AC670" i="13"/>
  <c r="AC671" i="13"/>
  <c r="AC672" i="13"/>
  <c r="AC673" i="13"/>
  <c r="AC674" i="13"/>
  <c r="AC675" i="13"/>
  <c r="AC676" i="13"/>
  <c r="AC677" i="13"/>
  <c r="AC678" i="13"/>
  <c r="AC679" i="13"/>
  <c r="AC680" i="13"/>
  <c r="AC681" i="13"/>
  <c r="AC682" i="13"/>
  <c r="AC683" i="13"/>
  <c r="AC684" i="13"/>
  <c r="AC685" i="13"/>
  <c r="AC686" i="13"/>
  <c r="AC687" i="13"/>
  <c r="AC688" i="13"/>
  <c r="AC689" i="13"/>
  <c r="AC690" i="13"/>
  <c r="AC691" i="13"/>
  <c r="AC692" i="13"/>
  <c r="AC693" i="13"/>
  <c r="AC694" i="13"/>
  <c r="AC695" i="13"/>
  <c r="AC696" i="13"/>
  <c r="AC697" i="13"/>
  <c r="AC698" i="13"/>
  <c r="AC699" i="13"/>
  <c r="AC700" i="13"/>
  <c r="AC701" i="13"/>
  <c r="AC702" i="13"/>
  <c r="AC703" i="13"/>
  <c r="AC704" i="13"/>
  <c r="AC705" i="13"/>
  <c r="AC706" i="13"/>
  <c r="AC707" i="13"/>
  <c r="AC708" i="13"/>
  <c r="AC709" i="13"/>
  <c r="AC710" i="13"/>
  <c r="AC711" i="13"/>
  <c r="AC712" i="13"/>
  <c r="AC713" i="13"/>
  <c r="AC714" i="13"/>
  <c r="AC715" i="13"/>
  <c r="AC716" i="13"/>
  <c r="AC717" i="13"/>
  <c r="AC718" i="13"/>
  <c r="AC719" i="13"/>
  <c r="AC720" i="13"/>
  <c r="AC721" i="13"/>
  <c r="AC722" i="13"/>
  <c r="AC723" i="13"/>
  <c r="AC724" i="13"/>
  <c r="AC725" i="13"/>
  <c r="AC726" i="13"/>
  <c r="AC727" i="13"/>
  <c r="AC728" i="13"/>
  <c r="AC729" i="13"/>
  <c r="AC730" i="13"/>
  <c r="AC731" i="13"/>
  <c r="AC732" i="13"/>
  <c r="AC733" i="13"/>
  <c r="AC734" i="13"/>
  <c r="AC735" i="13"/>
  <c r="AC736" i="13"/>
  <c r="AC737" i="13"/>
  <c r="AC738" i="13"/>
  <c r="AC739" i="13"/>
  <c r="AC740" i="13"/>
  <c r="AC741" i="13"/>
  <c r="AC742" i="13"/>
  <c r="AC743" i="13"/>
  <c r="AC744" i="13"/>
  <c r="AC745" i="13"/>
  <c r="AC746" i="13"/>
  <c r="AC747" i="13"/>
  <c r="AC748" i="13"/>
  <c r="AC749" i="13"/>
  <c r="AC750" i="13"/>
  <c r="AC751" i="13"/>
  <c r="AC752" i="13"/>
  <c r="AC753" i="13"/>
  <c r="AC754" i="13"/>
  <c r="AC755" i="13"/>
  <c r="AC756" i="13"/>
  <c r="AC757" i="13"/>
  <c r="AC758" i="13"/>
  <c r="AC759" i="13"/>
  <c r="AC760" i="13"/>
  <c r="AC761" i="13"/>
  <c r="AC762" i="13"/>
  <c r="AC763" i="13"/>
  <c r="AC764" i="13"/>
  <c r="AC765" i="13"/>
  <c r="AC766" i="13"/>
  <c r="AC767" i="13"/>
  <c r="AC768" i="13"/>
  <c r="AC769" i="13"/>
  <c r="AC770" i="13"/>
  <c r="AC771" i="13"/>
  <c r="AC772" i="13"/>
  <c r="AC773" i="13"/>
  <c r="AC774" i="13"/>
  <c r="AC775" i="13"/>
  <c r="AC776" i="13"/>
  <c r="AC777" i="13"/>
  <c r="AC778" i="13"/>
  <c r="AC779" i="13"/>
  <c r="AC780" i="13"/>
  <c r="AC781" i="13"/>
  <c r="AC782" i="13"/>
  <c r="AC783" i="13"/>
  <c r="AC784" i="13"/>
  <c r="AC785" i="13"/>
  <c r="AC786" i="13"/>
  <c r="AC787" i="13"/>
  <c r="AC788" i="13"/>
  <c r="AC789" i="13"/>
  <c r="AC790" i="13"/>
  <c r="AC791" i="13"/>
  <c r="AC792" i="13"/>
  <c r="AC793" i="13"/>
  <c r="AC794" i="13"/>
  <c r="AC795" i="13"/>
  <c r="AC796" i="13"/>
  <c r="AC797" i="13"/>
  <c r="AC798" i="13"/>
  <c r="AC799" i="13"/>
  <c r="AC800" i="13"/>
  <c r="AC801" i="13"/>
  <c r="AC802" i="13"/>
  <c r="AC803" i="13"/>
  <c r="AC804" i="13"/>
  <c r="AC805" i="13"/>
  <c r="AC806" i="13"/>
  <c r="AC807" i="13"/>
  <c r="AC808" i="13"/>
  <c r="AC809" i="13"/>
  <c r="AC810" i="13"/>
  <c r="AC811" i="13"/>
  <c r="AC812" i="13"/>
  <c r="AC813" i="13"/>
  <c r="AC814" i="13"/>
  <c r="AC815" i="13"/>
  <c r="AC816" i="13"/>
  <c r="AC817" i="13"/>
  <c r="AC818" i="13"/>
  <c r="AC819" i="13"/>
  <c r="AC820" i="13"/>
  <c r="AC821" i="13"/>
  <c r="AC822" i="13"/>
  <c r="AC823" i="13"/>
  <c r="AC824" i="13"/>
  <c r="AC825" i="13"/>
  <c r="AC826" i="13"/>
  <c r="AC827" i="13"/>
  <c r="AC828" i="13"/>
  <c r="AC829" i="13"/>
  <c r="AC830" i="13"/>
  <c r="AC831" i="13"/>
  <c r="AC832" i="13"/>
  <c r="AC833" i="13"/>
  <c r="AC834" i="13"/>
  <c r="AC835" i="13"/>
  <c r="AC836" i="13"/>
  <c r="AC837" i="13"/>
  <c r="AC838" i="13"/>
  <c r="AC839" i="13"/>
  <c r="AC840" i="13"/>
  <c r="AC841" i="13"/>
  <c r="AC842" i="13"/>
  <c r="AC843" i="13"/>
  <c r="AC844" i="13"/>
  <c r="AC845" i="13"/>
  <c r="AC846" i="13"/>
  <c r="AC847" i="13"/>
  <c r="AC848" i="13"/>
  <c r="AC849" i="13"/>
  <c r="AC850" i="13"/>
  <c r="AC851" i="13"/>
  <c r="AC852" i="13"/>
  <c r="AC853" i="13"/>
  <c r="AC854" i="13"/>
  <c r="AC855" i="13"/>
  <c r="AC856" i="13"/>
  <c r="AC857" i="13"/>
  <c r="AC858" i="13"/>
  <c r="AC859" i="13"/>
  <c r="AC860" i="13"/>
  <c r="AC861" i="13"/>
  <c r="AC862" i="13"/>
  <c r="AC863" i="13"/>
  <c r="AC864" i="13"/>
  <c r="AC865" i="13"/>
  <c r="AC866" i="13"/>
  <c r="AC867" i="13"/>
  <c r="AC868" i="13"/>
  <c r="AC869" i="13"/>
  <c r="AC870" i="13"/>
  <c r="AC871" i="13"/>
  <c r="AC872" i="13"/>
  <c r="AC873" i="13"/>
  <c r="AC874" i="13"/>
  <c r="AC875" i="13"/>
  <c r="AC876" i="13"/>
  <c r="AC877" i="13"/>
  <c r="AC878" i="13"/>
  <c r="AC879" i="13"/>
  <c r="AC880" i="13"/>
  <c r="AC881" i="13"/>
  <c r="AC882" i="13"/>
  <c r="AC883" i="13"/>
  <c r="AC884" i="13"/>
  <c r="AC885" i="13"/>
  <c r="AC886" i="13"/>
  <c r="AC887" i="13"/>
  <c r="AC888" i="13"/>
  <c r="AC889" i="13"/>
  <c r="AC890" i="13"/>
  <c r="AC891" i="13"/>
  <c r="AC892" i="13"/>
  <c r="AC893" i="13"/>
  <c r="AC894" i="13"/>
  <c r="AC895" i="13"/>
  <c r="AC896" i="13"/>
  <c r="AC897" i="13"/>
  <c r="AC898" i="13"/>
  <c r="AC899" i="13"/>
  <c r="AC900" i="13"/>
  <c r="AC901" i="13"/>
  <c r="AC902" i="13"/>
  <c r="AC903" i="13"/>
  <c r="AC904" i="13"/>
  <c r="AC905" i="13"/>
  <c r="AC906" i="13"/>
  <c r="AC907" i="13"/>
  <c r="AC908" i="13"/>
  <c r="AC909" i="13"/>
  <c r="AC910" i="13"/>
  <c r="AC911" i="13"/>
  <c r="AC912" i="13"/>
  <c r="AC913" i="13"/>
  <c r="AC914" i="13"/>
  <c r="AC915" i="13"/>
  <c r="AC916" i="13"/>
  <c r="AC917" i="13"/>
  <c r="AC918" i="13"/>
  <c r="AC919" i="13"/>
  <c r="AC920" i="13"/>
  <c r="AC921" i="13"/>
  <c r="AC922" i="13"/>
  <c r="AC923" i="13"/>
  <c r="AC924" i="13"/>
  <c r="AC925" i="13"/>
  <c r="AC926" i="13"/>
  <c r="AC927" i="13"/>
  <c r="AC928" i="13"/>
  <c r="AC929" i="13"/>
  <c r="AC930" i="13"/>
  <c r="AC931" i="13"/>
  <c r="AC932" i="13"/>
  <c r="AC933" i="13"/>
  <c r="AC934" i="13"/>
  <c r="AC935" i="13"/>
  <c r="AC936" i="13"/>
  <c r="AC937" i="13"/>
  <c r="AC938" i="13"/>
  <c r="AC939" i="13"/>
  <c r="AC940" i="13"/>
  <c r="AC941" i="13"/>
  <c r="AC942" i="13"/>
  <c r="AC943" i="13"/>
  <c r="AC944" i="13"/>
  <c r="AC945" i="13"/>
  <c r="AC946" i="13"/>
  <c r="AC947" i="13"/>
  <c r="AC948" i="13"/>
  <c r="AC949" i="13"/>
  <c r="AC950" i="13"/>
  <c r="AC951" i="13"/>
  <c r="AC952" i="13"/>
  <c r="AC953" i="13"/>
  <c r="AC954" i="13"/>
  <c r="AC955" i="13"/>
  <c r="AC956" i="13"/>
  <c r="AC957" i="13"/>
  <c r="AC958" i="13"/>
  <c r="AC959" i="13"/>
  <c r="AC960" i="13"/>
  <c r="AC961" i="13"/>
  <c r="AC962" i="13"/>
  <c r="AC963" i="13"/>
  <c r="AC964" i="13"/>
  <c r="AC965" i="13"/>
  <c r="AC966" i="13"/>
  <c r="AC967" i="13"/>
  <c r="AC968" i="13"/>
  <c r="AC969" i="13"/>
  <c r="AC970" i="13"/>
  <c r="AC971" i="13"/>
  <c r="AC972" i="13"/>
  <c r="AC973" i="13"/>
  <c r="AC974" i="13"/>
  <c r="AC975" i="13"/>
  <c r="AC976" i="13"/>
  <c r="AC977" i="13"/>
  <c r="AC978" i="13"/>
  <c r="AC979" i="13"/>
  <c r="AC980" i="13"/>
  <c r="AC981" i="13"/>
  <c r="AC982" i="13"/>
  <c r="AC983" i="13"/>
  <c r="AC984" i="13"/>
  <c r="AC985" i="13"/>
  <c r="AC986" i="13"/>
  <c r="AC987" i="13"/>
  <c r="AC988" i="13"/>
  <c r="AC989" i="13"/>
  <c r="AC990" i="13"/>
  <c r="AC991" i="13"/>
  <c r="AC992" i="13"/>
  <c r="AC993" i="13"/>
  <c r="AC994" i="13"/>
  <c r="AC995" i="13"/>
  <c r="AC996" i="13"/>
  <c r="AC997" i="13"/>
  <c r="AC998" i="13"/>
  <c r="AC999" i="13"/>
  <c r="AC1000" i="13"/>
  <c r="AC1001" i="13"/>
  <c r="AC1002" i="13"/>
  <c r="AC1003" i="13"/>
  <c r="AC1004" i="13"/>
  <c r="AC1005" i="13"/>
  <c r="AC1006" i="13"/>
  <c r="AC1007" i="13"/>
  <c r="AC1008" i="13"/>
  <c r="AC1009" i="13"/>
  <c r="AC1010" i="13"/>
  <c r="AC1011" i="13"/>
  <c r="AC1012" i="13"/>
  <c r="AC1013" i="13"/>
  <c r="AC1014" i="13"/>
  <c r="AC1015" i="13"/>
  <c r="AC16" i="13"/>
  <c r="AD17" i="13" s="1"/>
  <c r="AE17" i="13" s="1"/>
  <c r="M1011" i="13"/>
  <c r="M995" i="13"/>
  <c r="M979" i="13"/>
  <c r="M963" i="13"/>
  <c r="M947" i="13"/>
  <c r="M931" i="13"/>
  <c r="M915" i="13"/>
  <c r="M899" i="13"/>
  <c r="M883" i="13"/>
  <c r="M867" i="13"/>
  <c r="M858" i="13"/>
  <c r="M851" i="13"/>
  <c r="M835" i="13"/>
  <c r="M819" i="13"/>
  <c r="M808" i="13"/>
  <c r="M803" i="13"/>
  <c r="M787" i="13"/>
  <c r="M771" i="13"/>
  <c r="M755" i="13"/>
  <c r="M741" i="13"/>
  <c r="M739" i="13"/>
  <c r="M737" i="13"/>
  <c r="M723" i="13"/>
  <c r="M707" i="13"/>
  <c r="M694" i="13"/>
  <c r="M691" i="13"/>
  <c r="M689" i="13"/>
  <c r="M675" i="13"/>
  <c r="M666" i="13"/>
  <c r="M659" i="13"/>
  <c r="M643" i="13"/>
  <c r="M630" i="13"/>
  <c r="M627" i="13"/>
  <c r="M611" i="13"/>
  <c r="M595" i="13"/>
  <c r="M586" i="13"/>
  <c r="M584" i="13"/>
  <c r="M579" i="13"/>
  <c r="M572" i="13"/>
  <c r="M563" i="13"/>
  <c r="M547" i="13"/>
  <c r="M531" i="13"/>
  <c r="M529" i="13"/>
  <c r="M517" i="13"/>
  <c r="M515" i="13"/>
  <c r="M506" i="13"/>
  <c r="M499" i="13"/>
  <c r="M497" i="13"/>
  <c r="M483" i="13"/>
  <c r="M481" i="13"/>
  <c r="M467" i="13"/>
  <c r="M465" i="13"/>
  <c r="M455" i="13"/>
  <c r="M451" i="13"/>
  <c r="M449" i="13"/>
  <c r="M439" i="13"/>
  <c r="M437" i="13"/>
  <c r="M435" i="13"/>
  <c r="M433" i="13"/>
  <c r="M423" i="13"/>
  <c r="M421" i="13"/>
  <c r="M419" i="13"/>
  <c r="M417" i="13"/>
  <c r="M407" i="13"/>
  <c r="M405" i="13"/>
  <c r="M403" i="13"/>
  <c r="M401" i="13"/>
  <c r="M391" i="13"/>
  <c r="M389" i="13"/>
  <c r="M387" i="13"/>
  <c r="M385" i="13"/>
  <c r="M375" i="13"/>
  <c r="M373" i="13"/>
  <c r="M371" i="13"/>
  <c r="M369" i="13"/>
  <c r="M359" i="13"/>
  <c r="M357" i="13"/>
  <c r="M355" i="13"/>
  <c r="M353" i="13"/>
  <c r="M343" i="13"/>
  <c r="M341" i="13"/>
  <c r="M339" i="13"/>
  <c r="M337" i="13"/>
  <c r="M327" i="13"/>
  <c r="M325" i="13"/>
  <c r="M323" i="13"/>
  <c r="M321" i="13"/>
  <c r="M316" i="13"/>
  <c r="M311" i="13"/>
  <c r="M310" i="13"/>
  <c r="M309" i="13"/>
  <c r="M307" i="13"/>
  <c r="M305" i="13"/>
  <c r="M295" i="13"/>
  <c r="M293" i="13"/>
  <c r="M291" i="13"/>
  <c r="M289" i="13"/>
  <c r="M279" i="13"/>
  <c r="M278" i="13"/>
  <c r="M277" i="13"/>
  <c r="M275" i="13"/>
  <c r="M273" i="13"/>
  <c r="M263" i="13"/>
  <c r="M262" i="13"/>
  <c r="M261" i="13"/>
  <c r="M259" i="13"/>
  <c r="M257" i="13"/>
  <c r="M247" i="13"/>
  <c r="M246" i="13"/>
  <c r="M245" i="13"/>
  <c r="M243" i="13"/>
  <c r="M241" i="13"/>
  <c r="M231" i="13"/>
  <c r="M230" i="13"/>
  <c r="M229" i="13"/>
  <c r="M227" i="13"/>
  <c r="M225" i="13"/>
  <c r="M215" i="13"/>
  <c r="M214" i="13"/>
  <c r="M213" i="13"/>
  <c r="M211" i="13"/>
  <c r="M209" i="13"/>
  <c r="M199" i="13"/>
  <c r="M198" i="13"/>
  <c r="M197" i="13"/>
  <c r="M195" i="13"/>
  <c r="M193" i="13"/>
  <c r="M183" i="13"/>
  <c r="M182" i="13"/>
  <c r="M181" i="13"/>
  <c r="M179" i="13"/>
  <c r="M177" i="13"/>
  <c r="M167" i="13"/>
  <c r="M166" i="13"/>
  <c r="M165" i="13"/>
  <c r="M163" i="13"/>
  <c r="M161" i="13"/>
  <c r="M154" i="13"/>
  <c r="M151" i="13"/>
  <c r="M150" i="13"/>
  <c r="M149" i="13"/>
  <c r="M147" i="13"/>
  <c r="M145" i="13"/>
  <c r="M135" i="13"/>
  <c r="M134" i="13"/>
  <c r="M133" i="13"/>
  <c r="M131" i="13"/>
  <c r="M129" i="13"/>
  <c r="M119" i="13"/>
  <c r="M118" i="13"/>
  <c r="M117" i="13"/>
  <c r="M115" i="13"/>
  <c r="M113" i="13"/>
  <c r="M103" i="13"/>
  <c r="M102" i="13"/>
  <c r="M101" i="13"/>
  <c r="M99" i="13"/>
  <c r="M97" i="13"/>
  <c r="M87" i="13"/>
  <c r="M86" i="13"/>
  <c r="M85" i="13"/>
  <c r="M83" i="13"/>
  <c r="M81" i="13"/>
  <c r="M71" i="13"/>
  <c r="M70" i="13"/>
  <c r="M69" i="13"/>
  <c r="M67" i="13"/>
  <c r="M65" i="13"/>
  <c r="M60" i="13"/>
  <c r="M55" i="13"/>
  <c r="M54" i="13"/>
  <c r="M53" i="13"/>
  <c r="M51" i="13"/>
  <c r="M49" i="13"/>
  <c r="M39" i="13"/>
  <c r="M38" i="13"/>
  <c r="M37" i="13"/>
  <c r="M35" i="13"/>
  <c r="M33" i="13"/>
  <c r="M23" i="13"/>
  <c r="M22" i="13"/>
  <c r="M21" i="13"/>
  <c r="M19" i="13"/>
  <c r="M17" i="13"/>
  <c r="S4" i="15"/>
  <c r="Z1015" i="15"/>
  <c r="Y1015" i="15"/>
  <c r="X1015" i="15"/>
  <c r="W1015" i="15"/>
  <c r="L1015" i="15" s="1"/>
  <c r="S1015" i="15"/>
  <c r="O1015" i="15"/>
  <c r="N1015" i="15"/>
  <c r="M1015" i="15"/>
  <c r="Z1014" i="15"/>
  <c r="Y1014" i="15"/>
  <c r="X1014" i="15"/>
  <c r="W1014" i="15"/>
  <c r="L1014" i="15" s="1"/>
  <c r="S1014" i="15"/>
  <c r="O1014" i="15"/>
  <c r="N1014" i="15"/>
  <c r="M1014" i="15"/>
  <c r="Z1013" i="15"/>
  <c r="Y1013" i="15"/>
  <c r="X1013" i="15"/>
  <c r="W1013" i="15"/>
  <c r="L1013" i="15" s="1"/>
  <c r="S1013" i="15"/>
  <c r="O1013" i="15"/>
  <c r="N1013" i="15"/>
  <c r="M1013" i="15"/>
  <c r="Z1012" i="15"/>
  <c r="Y1012" i="15"/>
  <c r="X1012" i="15"/>
  <c r="W1012" i="15"/>
  <c r="L1012" i="15" s="1"/>
  <c r="S1012" i="15"/>
  <c r="O1012" i="15"/>
  <c r="N1012" i="15"/>
  <c r="M1012" i="15"/>
  <c r="Z1011" i="15"/>
  <c r="Y1011" i="15"/>
  <c r="X1011" i="15"/>
  <c r="W1011" i="15"/>
  <c r="L1011" i="15" s="1"/>
  <c r="S1011" i="15"/>
  <c r="O1011" i="15"/>
  <c r="N1011" i="15"/>
  <c r="M1011" i="15"/>
  <c r="Z1010" i="15"/>
  <c r="Y1010" i="15"/>
  <c r="X1010" i="15"/>
  <c r="W1010" i="15"/>
  <c r="L1010" i="15" s="1"/>
  <c r="S1010" i="15"/>
  <c r="O1010" i="15"/>
  <c r="N1010" i="15"/>
  <c r="M1010" i="15"/>
  <c r="Z1009" i="15"/>
  <c r="Y1009" i="15"/>
  <c r="X1009" i="15"/>
  <c r="W1009" i="15"/>
  <c r="L1009" i="15" s="1"/>
  <c r="S1009" i="15"/>
  <c r="O1009" i="15"/>
  <c r="N1009" i="15"/>
  <c r="M1009" i="15"/>
  <c r="Z1008" i="15"/>
  <c r="Y1008" i="15"/>
  <c r="X1008" i="15"/>
  <c r="W1008" i="15"/>
  <c r="L1008" i="15" s="1"/>
  <c r="S1008" i="15"/>
  <c r="O1008" i="15"/>
  <c r="N1008" i="15"/>
  <c r="M1008" i="15"/>
  <c r="Z1007" i="15"/>
  <c r="Y1007" i="15"/>
  <c r="X1007" i="15"/>
  <c r="W1007" i="15"/>
  <c r="L1007" i="15" s="1"/>
  <c r="S1007" i="15"/>
  <c r="O1007" i="15"/>
  <c r="N1007" i="15"/>
  <c r="M1007" i="15"/>
  <c r="Z1006" i="15"/>
  <c r="Y1006" i="15"/>
  <c r="X1006" i="15"/>
  <c r="W1006" i="15"/>
  <c r="L1006" i="15" s="1"/>
  <c r="S1006" i="15"/>
  <c r="O1006" i="15"/>
  <c r="N1006" i="15"/>
  <c r="M1006" i="15"/>
  <c r="Z1005" i="15"/>
  <c r="Y1005" i="15"/>
  <c r="X1005" i="15"/>
  <c r="W1005" i="15"/>
  <c r="L1005" i="15" s="1"/>
  <c r="S1005" i="15"/>
  <c r="O1005" i="15"/>
  <c r="N1005" i="15"/>
  <c r="M1005" i="15"/>
  <c r="Z1004" i="15"/>
  <c r="Y1004" i="15"/>
  <c r="X1004" i="15"/>
  <c r="W1004" i="15"/>
  <c r="L1004" i="15" s="1"/>
  <c r="S1004" i="15"/>
  <c r="O1004" i="15"/>
  <c r="N1004" i="15"/>
  <c r="M1004" i="15"/>
  <c r="Z1003" i="15"/>
  <c r="Y1003" i="15"/>
  <c r="X1003" i="15"/>
  <c r="W1003" i="15"/>
  <c r="L1003" i="15" s="1"/>
  <c r="S1003" i="15"/>
  <c r="O1003" i="15"/>
  <c r="N1003" i="15"/>
  <c r="M1003" i="15"/>
  <c r="Z1002" i="15"/>
  <c r="Y1002" i="15"/>
  <c r="X1002" i="15"/>
  <c r="W1002" i="15"/>
  <c r="L1002" i="15" s="1"/>
  <c r="S1002" i="15"/>
  <c r="O1002" i="15"/>
  <c r="N1002" i="15"/>
  <c r="M1002" i="15"/>
  <c r="Z1001" i="15"/>
  <c r="Y1001" i="15"/>
  <c r="X1001" i="15"/>
  <c r="W1001" i="15"/>
  <c r="L1001" i="15" s="1"/>
  <c r="S1001" i="15"/>
  <c r="O1001" i="15"/>
  <c r="N1001" i="15"/>
  <c r="M1001" i="15"/>
  <c r="Z1000" i="15"/>
  <c r="Y1000" i="15"/>
  <c r="X1000" i="15"/>
  <c r="W1000" i="15"/>
  <c r="L1000" i="15" s="1"/>
  <c r="S1000" i="15"/>
  <c r="O1000" i="15"/>
  <c r="N1000" i="15"/>
  <c r="M1000" i="15"/>
  <c r="Z999" i="15"/>
  <c r="Y999" i="15"/>
  <c r="X999" i="15"/>
  <c r="W999" i="15"/>
  <c r="L999" i="15" s="1"/>
  <c r="S999" i="15"/>
  <c r="O999" i="15"/>
  <c r="N999" i="15"/>
  <c r="M999" i="15"/>
  <c r="Z998" i="15"/>
  <c r="Y998" i="15"/>
  <c r="X998" i="15"/>
  <c r="W998" i="15"/>
  <c r="L998" i="15" s="1"/>
  <c r="S998" i="15"/>
  <c r="O998" i="15"/>
  <c r="N998" i="15"/>
  <c r="M998" i="15"/>
  <c r="Z997" i="15"/>
  <c r="Y997" i="15"/>
  <c r="X997" i="15"/>
  <c r="W997" i="15"/>
  <c r="L997" i="15" s="1"/>
  <c r="S997" i="15"/>
  <c r="O997" i="15"/>
  <c r="N997" i="15"/>
  <c r="M997" i="15"/>
  <c r="Z996" i="15"/>
  <c r="Y996" i="15"/>
  <c r="X996" i="15"/>
  <c r="W996" i="15"/>
  <c r="L996" i="15" s="1"/>
  <c r="S996" i="15"/>
  <c r="O996" i="15"/>
  <c r="N996" i="15"/>
  <c r="M996" i="15"/>
  <c r="Z995" i="15"/>
  <c r="Y995" i="15"/>
  <c r="X995" i="15"/>
  <c r="W995" i="15"/>
  <c r="L995" i="15" s="1"/>
  <c r="S995" i="15"/>
  <c r="O995" i="15"/>
  <c r="N995" i="15"/>
  <c r="M995" i="15"/>
  <c r="Z994" i="15"/>
  <c r="Y994" i="15"/>
  <c r="X994" i="15"/>
  <c r="W994" i="15"/>
  <c r="L994" i="15" s="1"/>
  <c r="S994" i="15"/>
  <c r="O994" i="15"/>
  <c r="N994" i="15"/>
  <c r="M994" i="15"/>
  <c r="Z993" i="15"/>
  <c r="Y993" i="15"/>
  <c r="X993" i="15"/>
  <c r="W993" i="15"/>
  <c r="L993" i="15" s="1"/>
  <c r="S993" i="15"/>
  <c r="O993" i="15"/>
  <c r="N993" i="15"/>
  <c r="M993" i="15"/>
  <c r="Z992" i="15"/>
  <c r="Y992" i="15"/>
  <c r="X992" i="15"/>
  <c r="W992" i="15"/>
  <c r="L992" i="15" s="1"/>
  <c r="S992" i="15"/>
  <c r="O992" i="15"/>
  <c r="N992" i="15"/>
  <c r="M992" i="15"/>
  <c r="Z991" i="15"/>
  <c r="Y991" i="15"/>
  <c r="X991" i="15"/>
  <c r="W991" i="15"/>
  <c r="L991" i="15" s="1"/>
  <c r="S991" i="15"/>
  <c r="O991" i="15"/>
  <c r="N991" i="15"/>
  <c r="M991" i="15"/>
  <c r="Z990" i="15"/>
  <c r="Y990" i="15"/>
  <c r="X990" i="15"/>
  <c r="W990" i="15"/>
  <c r="L990" i="15" s="1"/>
  <c r="S990" i="15"/>
  <c r="O990" i="15"/>
  <c r="N990" i="15"/>
  <c r="M990" i="15"/>
  <c r="Z989" i="15"/>
  <c r="Y989" i="15"/>
  <c r="X989" i="15"/>
  <c r="W989" i="15"/>
  <c r="L989" i="15" s="1"/>
  <c r="S989" i="15"/>
  <c r="O989" i="15"/>
  <c r="N989" i="15"/>
  <c r="M989" i="15"/>
  <c r="Z988" i="15"/>
  <c r="Y988" i="15"/>
  <c r="X988" i="15"/>
  <c r="W988" i="15"/>
  <c r="L988" i="15" s="1"/>
  <c r="S988" i="15"/>
  <c r="O988" i="15"/>
  <c r="N988" i="15"/>
  <c r="M988" i="15"/>
  <c r="Z987" i="15"/>
  <c r="Y987" i="15"/>
  <c r="X987" i="15"/>
  <c r="W987" i="15"/>
  <c r="L987" i="15" s="1"/>
  <c r="S987" i="15"/>
  <c r="O987" i="15"/>
  <c r="N987" i="15"/>
  <c r="M987" i="15"/>
  <c r="Z986" i="15"/>
  <c r="Y986" i="15"/>
  <c r="X986" i="15"/>
  <c r="W986" i="15"/>
  <c r="L986" i="15" s="1"/>
  <c r="S986" i="15"/>
  <c r="O986" i="15"/>
  <c r="N986" i="15"/>
  <c r="M986" i="15"/>
  <c r="Z985" i="15"/>
  <c r="Y985" i="15"/>
  <c r="X985" i="15"/>
  <c r="W985" i="15"/>
  <c r="L985" i="15" s="1"/>
  <c r="S985" i="15"/>
  <c r="O985" i="15"/>
  <c r="N985" i="15"/>
  <c r="M985" i="15"/>
  <c r="Z984" i="15"/>
  <c r="Y984" i="15"/>
  <c r="X984" i="15"/>
  <c r="W984" i="15"/>
  <c r="L984" i="15" s="1"/>
  <c r="S984" i="15"/>
  <c r="O984" i="15"/>
  <c r="N984" i="15"/>
  <c r="M984" i="15"/>
  <c r="Z983" i="15"/>
  <c r="Y983" i="15"/>
  <c r="X983" i="15"/>
  <c r="W983" i="15"/>
  <c r="L983" i="15" s="1"/>
  <c r="S983" i="15"/>
  <c r="O983" i="15"/>
  <c r="N983" i="15"/>
  <c r="M983" i="15"/>
  <c r="Z982" i="15"/>
  <c r="Y982" i="15"/>
  <c r="X982" i="15"/>
  <c r="W982" i="15"/>
  <c r="L982" i="15" s="1"/>
  <c r="S982" i="15"/>
  <c r="O982" i="15"/>
  <c r="N982" i="15"/>
  <c r="M982" i="15"/>
  <c r="Z981" i="15"/>
  <c r="Y981" i="15"/>
  <c r="X981" i="15"/>
  <c r="W981" i="15"/>
  <c r="L981" i="15" s="1"/>
  <c r="S981" i="15"/>
  <c r="O981" i="15"/>
  <c r="N981" i="15"/>
  <c r="M981" i="15"/>
  <c r="Z980" i="15"/>
  <c r="Y980" i="15"/>
  <c r="X980" i="15"/>
  <c r="W980" i="15"/>
  <c r="L980" i="15" s="1"/>
  <c r="S980" i="15"/>
  <c r="O980" i="15"/>
  <c r="N980" i="15"/>
  <c r="M980" i="15"/>
  <c r="Z979" i="15"/>
  <c r="Y979" i="15"/>
  <c r="X979" i="15"/>
  <c r="W979" i="15"/>
  <c r="L979" i="15" s="1"/>
  <c r="S979" i="15"/>
  <c r="O979" i="15"/>
  <c r="N979" i="15"/>
  <c r="M979" i="15"/>
  <c r="Z978" i="15"/>
  <c r="Y978" i="15"/>
  <c r="X978" i="15"/>
  <c r="W978" i="15"/>
  <c r="L978" i="15" s="1"/>
  <c r="S978" i="15"/>
  <c r="O978" i="15"/>
  <c r="N978" i="15"/>
  <c r="M978" i="15"/>
  <c r="Z977" i="15"/>
  <c r="Y977" i="15"/>
  <c r="X977" i="15"/>
  <c r="W977" i="15"/>
  <c r="L977" i="15" s="1"/>
  <c r="S977" i="15"/>
  <c r="O977" i="15"/>
  <c r="N977" i="15"/>
  <c r="M977" i="15"/>
  <c r="Z976" i="15"/>
  <c r="Y976" i="15"/>
  <c r="X976" i="15"/>
  <c r="W976" i="15"/>
  <c r="L976" i="15" s="1"/>
  <c r="S976" i="15"/>
  <c r="O976" i="15"/>
  <c r="N976" i="15"/>
  <c r="M976" i="15"/>
  <c r="Z975" i="15"/>
  <c r="Y975" i="15"/>
  <c r="X975" i="15"/>
  <c r="W975" i="15"/>
  <c r="L975" i="15" s="1"/>
  <c r="S975" i="15"/>
  <c r="O975" i="15"/>
  <c r="N975" i="15"/>
  <c r="M975" i="15"/>
  <c r="Z974" i="15"/>
  <c r="Y974" i="15"/>
  <c r="X974" i="15"/>
  <c r="W974" i="15"/>
  <c r="L974" i="15" s="1"/>
  <c r="S974" i="15"/>
  <c r="O974" i="15"/>
  <c r="N974" i="15"/>
  <c r="M974" i="15"/>
  <c r="Z973" i="15"/>
  <c r="Y973" i="15"/>
  <c r="X973" i="15"/>
  <c r="W973" i="15"/>
  <c r="L973" i="15" s="1"/>
  <c r="S973" i="15"/>
  <c r="O973" i="15"/>
  <c r="N973" i="15"/>
  <c r="M973" i="15"/>
  <c r="Z972" i="15"/>
  <c r="Y972" i="15"/>
  <c r="X972" i="15"/>
  <c r="W972" i="15"/>
  <c r="L972" i="15" s="1"/>
  <c r="S972" i="15"/>
  <c r="O972" i="15"/>
  <c r="N972" i="15"/>
  <c r="M972" i="15"/>
  <c r="Z971" i="15"/>
  <c r="Y971" i="15"/>
  <c r="X971" i="15"/>
  <c r="W971" i="15"/>
  <c r="L971" i="15" s="1"/>
  <c r="S971" i="15"/>
  <c r="O971" i="15"/>
  <c r="N971" i="15"/>
  <c r="M971" i="15"/>
  <c r="Z970" i="15"/>
  <c r="Y970" i="15"/>
  <c r="X970" i="15"/>
  <c r="W970" i="15"/>
  <c r="L970" i="15" s="1"/>
  <c r="S970" i="15"/>
  <c r="O970" i="15"/>
  <c r="N970" i="15"/>
  <c r="M970" i="15"/>
  <c r="Z969" i="15"/>
  <c r="Y969" i="15"/>
  <c r="X969" i="15"/>
  <c r="W969" i="15"/>
  <c r="L969" i="15" s="1"/>
  <c r="S969" i="15"/>
  <c r="O969" i="15"/>
  <c r="N969" i="15"/>
  <c r="M969" i="15"/>
  <c r="Z968" i="15"/>
  <c r="Y968" i="15"/>
  <c r="X968" i="15"/>
  <c r="W968" i="15"/>
  <c r="L968" i="15" s="1"/>
  <c r="S968" i="15"/>
  <c r="O968" i="15"/>
  <c r="N968" i="15"/>
  <c r="M968" i="15"/>
  <c r="Z967" i="15"/>
  <c r="Y967" i="15"/>
  <c r="X967" i="15"/>
  <c r="W967" i="15"/>
  <c r="L967" i="15" s="1"/>
  <c r="S967" i="15"/>
  <c r="O967" i="15"/>
  <c r="N967" i="15"/>
  <c r="M967" i="15"/>
  <c r="Z966" i="15"/>
  <c r="Y966" i="15"/>
  <c r="X966" i="15"/>
  <c r="W966" i="15"/>
  <c r="L966" i="15" s="1"/>
  <c r="S966" i="15"/>
  <c r="O966" i="15"/>
  <c r="N966" i="15"/>
  <c r="M966" i="15"/>
  <c r="Z965" i="15"/>
  <c r="Y965" i="15"/>
  <c r="X965" i="15"/>
  <c r="W965" i="15"/>
  <c r="L965" i="15" s="1"/>
  <c r="S965" i="15"/>
  <c r="O965" i="15"/>
  <c r="N965" i="15"/>
  <c r="M965" i="15"/>
  <c r="Z964" i="15"/>
  <c r="Y964" i="15"/>
  <c r="X964" i="15"/>
  <c r="W964" i="15"/>
  <c r="L964" i="15" s="1"/>
  <c r="S964" i="15"/>
  <c r="O964" i="15"/>
  <c r="N964" i="15"/>
  <c r="M964" i="15"/>
  <c r="Z963" i="15"/>
  <c r="Y963" i="15"/>
  <c r="X963" i="15"/>
  <c r="W963" i="15"/>
  <c r="L963" i="15" s="1"/>
  <c r="S963" i="15"/>
  <c r="O963" i="15"/>
  <c r="N963" i="15"/>
  <c r="M963" i="15"/>
  <c r="Z962" i="15"/>
  <c r="Y962" i="15"/>
  <c r="X962" i="15"/>
  <c r="W962" i="15"/>
  <c r="L962" i="15" s="1"/>
  <c r="S962" i="15"/>
  <c r="O962" i="15"/>
  <c r="N962" i="15"/>
  <c r="M962" i="15"/>
  <c r="Z961" i="15"/>
  <c r="Y961" i="15"/>
  <c r="X961" i="15"/>
  <c r="W961" i="15"/>
  <c r="L961" i="15" s="1"/>
  <c r="S961" i="15"/>
  <c r="O961" i="15"/>
  <c r="N961" i="15"/>
  <c r="M961" i="15"/>
  <c r="Z960" i="15"/>
  <c r="Y960" i="15"/>
  <c r="X960" i="15"/>
  <c r="W960" i="15"/>
  <c r="L960" i="15" s="1"/>
  <c r="S960" i="15"/>
  <c r="O960" i="15"/>
  <c r="N960" i="15"/>
  <c r="M960" i="15"/>
  <c r="Z959" i="15"/>
  <c r="Y959" i="15"/>
  <c r="X959" i="15"/>
  <c r="W959" i="15"/>
  <c r="L959" i="15" s="1"/>
  <c r="S959" i="15"/>
  <c r="O959" i="15"/>
  <c r="N959" i="15"/>
  <c r="M959" i="15"/>
  <c r="Z958" i="15"/>
  <c r="Y958" i="15"/>
  <c r="X958" i="15"/>
  <c r="W958" i="15"/>
  <c r="L958" i="15" s="1"/>
  <c r="S958" i="15"/>
  <c r="O958" i="15"/>
  <c r="N958" i="15"/>
  <c r="M958" i="15"/>
  <c r="Z957" i="15"/>
  <c r="Y957" i="15"/>
  <c r="X957" i="15"/>
  <c r="W957" i="15"/>
  <c r="L957" i="15" s="1"/>
  <c r="S957" i="15"/>
  <c r="O957" i="15"/>
  <c r="N957" i="15"/>
  <c r="M957" i="15"/>
  <c r="Z956" i="15"/>
  <c r="Y956" i="15"/>
  <c r="X956" i="15"/>
  <c r="W956" i="15"/>
  <c r="L956" i="15" s="1"/>
  <c r="S956" i="15"/>
  <c r="O956" i="15"/>
  <c r="N956" i="15"/>
  <c r="M956" i="15"/>
  <c r="Z955" i="15"/>
  <c r="Y955" i="15"/>
  <c r="X955" i="15"/>
  <c r="W955" i="15"/>
  <c r="L955" i="15" s="1"/>
  <c r="S955" i="15"/>
  <c r="O955" i="15"/>
  <c r="N955" i="15"/>
  <c r="M955" i="15"/>
  <c r="Z954" i="15"/>
  <c r="Y954" i="15"/>
  <c r="X954" i="15"/>
  <c r="W954" i="15"/>
  <c r="L954" i="15" s="1"/>
  <c r="S954" i="15"/>
  <c r="O954" i="15"/>
  <c r="N954" i="15"/>
  <c r="M954" i="15"/>
  <c r="Z953" i="15"/>
  <c r="Y953" i="15"/>
  <c r="X953" i="15"/>
  <c r="W953" i="15"/>
  <c r="L953" i="15" s="1"/>
  <c r="S953" i="15"/>
  <c r="O953" i="15"/>
  <c r="N953" i="15"/>
  <c r="M953" i="15"/>
  <c r="Z952" i="15"/>
  <c r="Y952" i="15"/>
  <c r="X952" i="15"/>
  <c r="W952" i="15"/>
  <c r="L952" i="15" s="1"/>
  <c r="S952" i="15"/>
  <c r="O952" i="15"/>
  <c r="N952" i="15"/>
  <c r="M952" i="15"/>
  <c r="Z951" i="15"/>
  <c r="Y951" i="15"/>
  <c r="X951" i="15"/>
  <c r="W951" i="15"/>
  <c r="L951" i="15" s="1"/>
  <c r="S951" i="15"/>
  <c r="O951" i="15"/>
  <c r="N951" i="15"/>
  <c r="M951" i="15"/>
  <c r="Z950" i="15"/>
  <c r="Y950" i="15"/>
  <c r="X950" i="15"/>
  <c r="W950" i="15"/>
  <c r="L950" i="15" s="1"/>
  <c r="S950" i="15"/>
  <c r="O950" i="15"/>
  <c r="N950" i="15"/>
  <c r="M950" i="15"/>
  <c r="Z949" i="15"/>
  <c r="Y949" i="15"/>
  <c r="X949" i="15"/>
  <c r="W949" i="15"/>
  <c r="L949" i="15" s="1"/>
  <c r="S949" i="15"/>
  <c r="O949" i="15"/>
  <c r="N949" i="15"/>
  <c r="M949" i="15"/>
  <c r="Z948" i="15"/>
  <c r="Y948" i="15"/>
  <c r="X948" i="15"/>
  <c r="W948" i="15"/>
  <c r="L948" i="15" s="1"/>
  <c r="S948" i="15"/>
  <c r="O948" i="15"/>
  <c r="N948" i="15"/>
  <c r="M948" i="15"/>
  <c r="Z947" i="15"/>
  <c r="Y947" i="15"/>
  <c r="X947" i="15"/>
  <c r="W947" i="15"/>
  <c r="L947" i="15" s="1"/>
  <c r="S947" i="15"/>
  <c r="O947" i="15"/>
  <c r="N947" i="15"/>
  <c r="M947" i="15"/>
  <c r="Z946" i="15"/>
  <c r="Y946" i="15"/>
  <c r="X946" i="15"/>
  <c r="W946" i="15"/>
  <c r="L946" i="15" s="1"/>
  <c r="S946" i="15"/>
  <c r="O946" i="15"/>
  <c r="N946" i="15"/>
  <c r="M946" i="15"/>
  <c r="Z945" i="15"/>
  <c r="Y945" i="15"/>
  <c r="X945" i="15"/>
  <c r="W945" i="15"/>
  <c r="L945" i="15" s="1"/>
  <c r="S945" i="15"/>
  <c r="O945" i="15"/>
  <c r="N945" i="15"/>
  <c r="M945" i="15"/>
  <c r="Z944" i="15"/>
  <c r="Y944" i="15"/>
  <c r="X944" i="15"/>
  <c r="W944" i="15"/>
  <c r="L944" i="15" s="1"/>
  <c r="S944" i="15"/>
  <c r="O944" i="15"/>
  <c r="N944" i="15"/>
  <c r="M944" i="15"/>
  <c r="Z943" i="15"/>
  <c r="Y943" i="15"/>
  <c r="X943" i="15"/>
  <c r="W943" i="15"/>
  <c r="L943" i="15" s="1"/>
  <c r="S943" i="15"/>
  <c r="O943" i="15"/>
  <c r="N943" i="15"/>
  <c r="M943" i="15"/>
  <c r="Z942" i="15"/>
  <c r="Y942" i="15"/>
  <c r="X942" i="15"/>
  <c r="W942" i="15"/>
  <c r="L942" i="15" s="1"/>
  <c r="S942" i="15"/>
  <c r="O942" i="15"/>
  <c r="N942" i="15"/>
  <c r="M942" i="15"/>
  <c r="Z941" i="15"/>
  <c r="Y941" i="15"/>
  <c r="X941" i="15"/>
  <c r="W941" i="15"/>
  <c r="L941" i="15" s="1"/>
  <c r="S941" i="15"/>
  <c r="O941" i="15"/>
  <c r="N941" i="15"/>
  <c r="M941" i="15"/>
  <c r="Z940" i="15"/>
  <c r="Y940" i="15"/>
  <c r="X940" i="15"/>
  <c r="W940" i="15"/>
  <c r="L940" i="15" s="1"/>
  <c r="S940" i="15"/>
  <c r="O940" i="15"/>
  <c r="N940" i="15"/>
  <c r="M940" i="15"/>
  <c r="Z939" i="15"/>
  <c r="Y939" i="15"/>
  <c r="X939" i="15"/>
  <c r="W939" i="15"/>
  <c r="L939" i="15" s="1"/>
  <c r="S939" i="15"/>
  <c r="O939" i="15"/>
  <c r="N939" i="15"/>
  <c r="M939" i="15"/>
  <c r="Z938" i="15"/>
  <c r="Y938" i="15"/>
  <c r="X938" i="15"/>
  <c r="W938" i="15"/>
  <c r="L938" i="15" s="1"/>
  <c r="S938" i="15"/>
  <c r="O938" i="15"/>
  <c r="N938" i="15"/>
  <c r="M938" i="15"/>
  <c r="Z937" i="15"/>
  <c r="Y937" i="15"/>
  <c r="X937" i="15"/>
  <c r="W937" i="15"/>
  <c r="L937" i="15" s="1"/>
  <c r="S937" i="15"/>
  <c r="O937" i="15"/>
  <c r="N937" i="15"/>
  <c r="M937" i="15"/>
  <c r="Z936" i="15"/>
  <c r="Y936" i="15"/>
  <c r="X936" i="15"/>
  <c r="W936" i="15"/>
  <c r="L936" i="15" s="1"/>
  <c r="S936" i="15"/>
  <c r="O936" i="15"/>
  <c r="N936" i="15"/>
  <c r="M936" i="15"/>
  <c r="Z935" i="15"/>
  <c r="Y935" i="15"/>
  <c r="X935" i="15"/>
  <c r="W935" i="15"/>
  <c r="L935" i="15" s="1"/>
  <c r="S935" i="15"/>
  <c r="O935" i="15"/>
  <c r="N935" i="15"/>
  <c r="M935" i="15"/>
  <c r="Z934" i="15"/>
  <c r="Y934" i="15"/>
  <c r="X934" i="15"/>
  <c r="W934" i="15"/>
  <c r="L934" i="15" s="1"/>
  <c r="S934" i="15"/>
  <c r="O934" i="15"/>
  <c r="N934" i="15"/>
  <c r="M934" i="15"/>
  <c r="Z933" i="15"/>
  <c r="Y933" i="15"/>
  <c r="X933" i="15"/>
  <c r="W933" i="15"/>
  <c r="L933" i="15" s="1"/>
  <c r="S933" i="15"/>
  <c r="O933" i="15"/>
  <c r="N933" i="15"/>
  <c r="M933" i="15"/>
  <c r="Z932" i="15"/>
  <c r="Y932" i="15"/>
  <c r="X932" i="15"/>
  <c r="W932" i="15"/>
  <c r="L932" i="15" s="1"/>
  <c r="S932" i="15"/>
  <c r="O932" i="15"/>
  <c r="N932" i="15"/>
  <c r="M932" i="15"/>
  <c r="Z931" i="15"/>
  <c r="Y931" i="15"/>
  <c r="X931" i="15"/>
  <c r="W931" i="15"/>
  <c r="L931" i="15" s="1"/>
  <c r="S931" i="15"/>
  <c r="O931" i="15"/>
  <c r="N931" i="15"/>
  <c r="M931" i="15"/>
  <c r="Z930" i="15"/>
  <c r="Y930" i="15"/>
  <c r="X930" i="15"/>
  <c r="W930" i="15"/>
  <c r="L930" i="15" s="1"/>
  <c r="S930" i="15"/>
  <c r="O930" i="15"/>
  <c r="N930" i="15"/>
  <c r="M930" i="15"/>
  <c r="Z929" i="15"/>
  <c r="Y929" i="15"/>
  <c r="X929" i="15"/>
  <c r="W929" i="15"/>
  <c r="L929" i="15" s="1"/>
  <c r="S929" i="15"/>
  <c r="O929" i="15"/>
  <c r="N929" i="15"/>
  <c r="M929" i="15"/>
  <c r="Z928" i="15"/>
  <c r="Y928" i="15"/>
  <c r="X928" i="15"/>
  <c r="W928" i="15"/>
  <c r="L928" i="15" s="1"/>
  <c r="S928" i="15"/>
  <c r="O928" i="15"/>
  <c r="N928" i="15"/>
  <c r="M928" i="15"/>
  <c r="Z927" i="15"/>
  <c r="Y927" i="15"/>
  <c r="X927" i="15"/>
  <c r="W927" i="15"/>
  <c r="L927" i="15" s="1"/>
  <c r="S927" i="15"/>
  <c r="O927" i="15"/>
  <c r="N927" i="15"/>
  <c r="M927" i="15"/>
  <c r="Z926" i="15"/>
  <c r="Y926" i="15"/>
  <c r="X926" i="15"/>
  <c r="W926" i="15"/>
  <c r="L926" i="15" s="1"/>
  <c r="S926" i="15"/>
  <c r="O926" i="15"/>
  <c r="N926" i="15"/>
  <c r="M926" i="15"/>
  <c r="Z925" i="15"/>
  <c r="Y925" i="15"/>
  <c r="X925" i="15"/>
  <c r="W925" i="15"/>
  <c r="L925" i="15" s="1"/>
  <c r="S925" i="15"/>
  <c r="O925" i="15"/>
  <c r="N925" i="15"/>
  <c r="M925" i="15"/>
  <c r="Z924" i="15"/>
  <c r="Y924" i="15"/>
  <c r="X924" i="15"/>
  <c r="W924" i="15"/>
  <c r="L924" i="15" s="1"/>
  <c r="S924" i="15"/>
  <c r="O924" i="15"/>
  <c r="N924" i="15"/>
  <c r="M924" i="15"/>
  <c r="Z923" i="15"/>
  <c r="Y923" i="15"/>
  <c r="X923" i="15"/>
  <c r="W923" i="15"/>
  <c r="L923" i="15" s="1"/>
  <c r="S923" i="15"/>
  <c r="O923" i="15"/>
  <c r="N923" i="15"/>
  <c r="M923" i="15"/>
  <c r="Z922" i="15"/>
  <c r="Y922" i="15"/>
  <c r="X922" i="15"/>
  <c r="W922" i="15"/>
  <c r="L922" i="15" s="1"/>
  <c r="S922" i="15"/>
  <c r="O922" i="15"/>
  <c r="N922" i="15"/>
  <c r="M922" i="15"/>
  <c r="Z921" i="15"/>
  <c r="Y921" i="15"/>
  <c r="X921" i="15"/>
  <c r="W921" i="15"/>
  <c r="L921" i="15" s="1"/>
  <c r="S921" i="15"/>
  <c r="O921" i="15"/>
  <c r="N921" i="15"/>
  <c r="M921" i="15"/>
  <c r="Z920" i="15"/>
  <c r="Y920" i="15"/>
  <c r="X920" i="15"/>
  <c r="W920" i="15"/>
  <c r="L920" i="15" s="1"/>
  <c r="S920" i="15"/>
  <c r="O920" i="15"/>
  <c r="N920" i="15"/>
  <c r="M920" i="15"/>
  <c r="Z919" i="15"/>
  <c r="Y919" i="15"/>
  <c r="X919" i="15"/>
  <c r="W919" i="15"/>
  <c r="L919" i="15" s="1"/>
  <c r="S919" i="15"/>
  <c r="O919" i="15"/>
  <c r="N919" i="15"/>
  <c r="M919" i="15"/>
  <c r="Z918" i="15"/>
  <c r="Y918" i="15"/>
  <c r="X918" i="15"/>
  <c r="W918" i="15"/>
  <c r="L918" i="15" s="1"/>
  <c r="S918" i="15"/>
  <c r="O918" i="15"/>
  <c r="N918" i="15"/>
  <c r="M918" i="15"/>
  <c r="Z917" i="15"/>
  <c r="Y917" i="15"/>
  <c r="X917" i="15"/>
  <c r="W917" i="15"/>
  <c r="L917" i="15" s="1"/>
  <c r="S917" i="15"/>
  <c r="O917" i="15"/>
  <c r="N917" i="15"/>
  <c r="M917" i="15"/>
  <c r="Z916" i="15"/>
  <c r="Y916" i="15"/>
  <c r="X916" i="15"/>
  <c r="W916" i="15"/>
  <c r="L916" i="15" s="1"/>
  <c r="S916" i="15"/>
  <c r="O916" i="15"/>
  <c r="N916" i="15"/>
  <c r="M916" i="15"/>
  <c r="Z915" i="15"/>
  <c r="Y915" i="15"/>
  <c r="X915" i="15"/>
  <c r="W915" i="15"/>
  <c r="L915" i="15" s="1"/>
  <c r="S915" i="15"/>
  <c r="O915" i="15"/>
  <c r="N915" i="15"/>
  <c r="M915" i="15"/>
  <c r="Z914" i="15"/>
  <c r="Y914" i="15"/>
  <c r="X914" i="15"/>
  <c r="W914" i="15"/>
  <c r="L914" i="15" s="1"/>
  <c r="S914" i="15"/>
  <c r="O914" i="15"/>
  <c r="N914" i="15"/>
  <c r="M914" i="15"/>
  <c r="Z913" i="15"/>
  <c r="Y913" i="15"/>
  <c r="X913" i="15"/>
  <c r="W913" i="15"/>
  <c r="L913" i="15" s="1"/>
  <c r="S913" i="15"/>
  <c r="O913" i="15"/>
  <c r="N913" i="15"/>
  <c r="M913" i="15"/>
  <c r="Z912" i="15"/>
  <c r="Y912" i="15"/>
  <c r="X912" i="15"/>
  <c r="W912" i="15"/>
  <c r="L912" i="15" s="1"/>
  <c r="S912" i="15"/>
  <c r="O912" i="15"/>
  <c r="N912" i="15"/>
  <c r="M912" i="15"/>
  <c r="Z911" i="15"/>
  <c r="Y911" i="15"/>
  <c r="X911" i="15"/>
  <c r="W911" i="15"/>
  <c r="L911" i="15" s="1"/>
  <c r="S911" i="15"/>
  <c r="O911" i="15"/>
  <c r="N911" i="15"/>
  <c r="M911" i="15"/>
  <c r="Z910" i="15"/>
  <c r="Y910" i="15"/>
  <c r="X910" i="15"/>
  <c r="W910" i="15"/>
  <c r="L910" i="15" s="1"/>
  <c r="S910" i="15"/>
  <c r="O910" i="15"/>
  <c r="N910" i="15"/>
  <c r="M910" i="15"/>
  <c r="Z909" i="15"/>
  <c r="Y909" i="15"/>
  <c r="X909" i="15"/>
  <c r="W909" i="15"/>
  <c r="L909" i="15" s="1"/>
  <c r="S909" i="15"/>
  <c r="O909" i="15"/>
  <c r="N909" i="15"/>
  <c r="M909" i="15"/>
  <c r="Z908" i="15"/>
  <c r="Y908" i="15"/>
  <c r="X908" i="15"/>
  <c r="W908" i="15"/>
  <c r="L908" i="15" s="1"/>
  <c r="S908" i="15"/>
  <c r="O908" i="15"/>
  <c r="N908" i="15"/>
  <c r="M908" i="15"/>
  <c r="Z907" i="15"/>
  <c r="Y907" i="15"/>
  <c r="X907" i="15"/>
  <c r="W907" i="15"/>
  <c r="L907" i="15" s="1"/>
  <c r="S907" i="15"/>
  <c r="O907" i="15"/>
  <c r="N907" i="15"/>
  <c r="M907" i="15"/>
  <c r="Z906" i="15"/>
  <c r="Y906" i="15"/>
  <c r="X906" i="15"/>
  <c r="W906" i="15"/>
  <c r="L906" i="15" s="1"/>
  <c r="S906" i="15"/>
  <c r="O906" i="15"/>
  <c r="N906" i="15"/>
  <c r="M906" i="15"/>
  <c r="Z905" i="15"/>
  <c r="Y905" i="15"/>
  <c r="X905" i="15"/>
  <c r="W905" i="15"/>
  <c r="L905" i="15" s="1"/>
  <c r="S905" i="15"/>
  <c r="O905" i="15"/>
  <c r="N905" i="15"/>
  <c r="M905" i="15"/>
  <c r="Z904" i="15"/>
  <c r="Y904" i="15"/>
  <c r="X904" i="15"/>
  <c r="W904" i="15"/>
  <c r="L904" i="15" s="1"/>
  <c r="S904" i="15"/>
  <c r="O904" i="15"/>
  <c r="N904" i="15"/>
  <c r="M904" i="15"/>
  <c r="Z903" i="15"/>
  <c r="Y903" i="15"/>
  <c r="X903" i="15"/>
  <c r="W903" i="15"/>
  <c r="L903" i="15" s="1"/>
  <c r="S903" i="15"/>
  <c r="O903" i="15"/>
  <c r="N903" i="15"/>
  <c r="M903" i="15"/>
  <c r="Z902" i="15"/>
  <c r="Y902" i="15"/>
  <c r="X902" i="15"/>
  <c r="W902" i="15"/>
  <c r="L902" i="15" s="1"/>
  <c r="S902" i="15"/>
  <c r="O902" i="15"/>
  <c r="N902" i="15"/>
  <c r="M902" i="15"/>
  <c r="Z901" i="15"/>
  <c r="Y901" i="15"/>
  <c r="X901" i="15"/>
  <c r="W901" i="15"/>
  <c r="L901" i="15" s="1"/>
  <c r="S901" i="15"/>
  <c r="O901" i="15"/>
  <c r="N901" i="15"/>
  <c r="M901" i="15"/>
  <c r="Z900" i="15"/>
  <c r="Y900" i="15"/>
  <c r="X900" i="15"/>
  <c r="W900" i="15"/>
  <c r="L900" i="15" s="1"/>
  <c r="S900" i="15"/>
  <c r="O900" i="15"/>
  <c r="N900" i="15"/>
  <c r="M900" i="15"/>
  <c r="Z899" i="15"/>
  <c r="Y899" i="15"/>
  <c r="X899" i="15"/>
  <c r="W899" i="15"/>
  <c r="L899" i="15" s="1"/>
  <c r="S899" i="15"/>
  <c r="O899" i="15"/>
  <c r="N899" i="15"/>
  <c r="M899" i="15"/>
  <c r="Z898" i="15"/>
  <c r="Y898" i="15"/>
  <c r="X898" i="15"/>
  <c r="W898" i="15"/>
  <c r="L898" i="15" s="1"/>
  <c r="S898" i="15"/>
  <c r="O898" i="15"/>
  <c r="N898" i="15"/>
  <c r="M898" i="15"/>
  <c r="Z897" i="15"/>
  <c r="Y897" i="15"/>
  <c r="X897" i="15"/>
  <c r="W897" i="15"/>
  <c r="L897" i="15" s="1"/>
  <c r="S897" i="15"/>
  <c r="O897" i="15"/>
  <c r="N897" i="15"/>
  <c r="M897" i="15"/>
  <c r="Z896" i="15"/>
  <c r="Y896" i="15"/>
  <c r="X896" i="15"/>
  <c r="W896" i="15"/>
  <c r="L896" i="15" s="1"/>
  <c r="S896" i="15"/>
  <c r="O896" i="15"/>
  <c r="N896" i="15"/>
  <c r="M896" i="15"/>
  <c r="Z895" i="15"/>
  <c r="Y895" i="15"/>
  <c r="X895" i="15"/>
  <c r="W895" i="15"/>
  <c r="L895" i="15" s="1"/>
  <c r="S895" i="15"/>
  <c r="O895" i="15"/>
  <c r="N895" i="15"/>
  <c r="M895" i="15"/>
  <c r="Z894" i="15"/>
  <c r="Y894" i="15"/>
  <c r="X894" i="15"/>
  <c r="W894" i="15"/>
  <c r="L894" i="15" s="1"/>
  <c r="S894" i="15"/>
  <c r="O894" i="15"/>
  <c r="N894" i="15"/>
  <c r="M894" i="15"/>
  <c r="Z893" i="15"/>
  <c r="Y893" i="15"/>
  <c r="X893" i="15"/>
  <c r="W893" i="15"/>
  <c r="L893" i="15" s="1"/>
  <c r="S893" i="15"/>
  <c r="O893" i="15"/>
  <c r="N893" i="15"/>
  <c r="M893" i="15"/>
  <c r="Z892" i="15"/>
  <c r="Y892" i="15"/>
  <c r="X892" i="15"/>
  <c r="W892" i="15"/>
  <c r="L892" i="15" s="1"/>
  <c r="S892" i="15"/>
  <c r="O892" i="15"/>
  <c r="N892" i="15"/>
  <c r="M892" i="15"/>
  <c r="Z891" i="15"/>
  <c r="Y891" i="15"/>
  <c r="X891" i="15"/>
  <c r="W891" i="15"/>
  <c r="L891" i="15" s="1"/>
  <c r="S891" i="15"/>
  <c r="O891" i="15"/>
  <c r="N891" i="15"/>
  <c r="M891" i="15"/>
  <c r="Z890" i="15"/>
  <c r="Y890" i="15"/>
  <c r="X890" i="15"/>
  <c r="W890" i="15"/>
  <c r="L890" i="15" s="1"/>
  <c r="S890" i="15"/>
  <c r="O890" i="15"/>
  <c r="N890" i="15"/>
  <c r="M890" i="15"/>
  <c r="Z889" i="15"/>
  <c r="Y889" i="15"/>
  <c r="X889" i="15"/>
  <c r="W889" i="15"/>
  <c r="L889" i="15" s="1"/>
  <c r="S889" i="15"/>
  <c r="O889" i="15"/>
  <c r="N889" i="15"/>
  <c r="M889" i="15"/>
  <c r="Z888" i="15"/>
  <c r="Y888" i="15"/>
  <c r="X888" i="15"/>
  <c r="W888" i="15"/>
  <c r="L888" i="15" s="1"/>
  <c r="S888" i="15"/>
  <c r="O888" i="15"/>
  <c r="N888" i="15"/>
  <c r="M888" i="15"/>
  <c r="Z887" i="15"/>
  <c r="Y887" i="15"/>
  <c r="X887" i="15"/>
  <c r="W887" i="15"/>
  <c r="L887" i="15" s="1"/>
  <c r="S887" i="15"/>
  <c r="O887" i="15"/>
  <c r="N887" i="15"/>
  <c r="M887" i="15"/>
  <c r="Z886" i="15"/>
  <c r="Y886" i="15"/>
  <c r="X886" i="15"/>
  <c r="W886" i="15"/>
  <c r="L886" i="15" s="1"/>
  <c r="S886" i="15"/>
  <c r="O886" i="15"/>
  <c r="N886" i="15"/>
  <c r="M886" i="15"/>
  <c r="Z885" i="15"/>
  <c r="Y885" i="15"/>
  <c r="X885" i="15"/>
  <c r="W885" i="15"/>
  <c r="L885" i="15" s="1"/>
  <c r="S885" i="15"/>
  <c r="O885" i="15"/>
  <c r="N885" i="15"/>
  <c r="M885" i="15"/>
  <c r="Z884" i="15"/>
  <c r="Y884" i="15"/>
  <c r="X884" i="15"/>
  <c r="W884" i="15"/>
  <c r="L884" i="15" s="1"/>
  <c r="S884" i="15"/>
  <c r="O884" i="15"/>
  <c r="N884" i="15"/>
  <c r="M884" i="15"/>
  <c r="Z883" i="15"/>
  <c r="Y883" i="15"/>
  <c r="X883" i="15"/>
  <c r="W883" i="15"/>
  <c r="L883" i="15" s="1"/>
  <c r="S883" i="15"/>
  <c r="O883" i="15"/>
  <c r="N883" i="15"/>
  <c r="M883" i="15"/>
  <c r="Z882" i="15"/>
  <c r="Y882" i="15"/>
  <c r="X882" i="15"/>
  <c r="W882" i="15"/>
  <c r="L882" i="15" s="1"/>
  <c r="S882" i="15"/>
  <c r="O882" i="15"/>
  <c r="N882" i="15"/>
  <c r="M882" i="15"/>
  <c r="Z881" i="15"/>
  <c r="Y881" i="15"/>
  <c r="X881" i="15"/>
  <c r="W881" i="15"/>
  <c r="L881" i="15" s="1"/>
  <c r="S881" i="15"/>
  <c r="O881" i="15"/>
  <c r="N881" i="15"/>
  <c r="M881" i="15"/>
  <c r="Z880" i="15"/>
  <c r="Y880" i="15"/>
  <c r="X880" i="15"/>
  <c r="W880" i="15"/>
  <c r="L880" i="15" s="1"/>
  <c r="S880" i="15"/>
  <c r="O880" i="15"/>
  <c r="N880" i="15"/>
  <c r="M880" i="15"/>
  <c r="Z879" i="15"/>
  <c r="Y879" i="15"/>
  <c r="X879" i="15"/>
  <c r="W879" i="15"/>
  <c r="L879" i="15" s="1"/>
  <c r="S879" i="15"/>
  <c r="O879" i="15"/>
  <c r="N879" i="15"/>
  <c r="M879" i="15"/>
  <c r="Z878" i="15"/>
  <c r="Y878" i="15"/>
  <c r="X878" i="15"/>
  <c r="W878" i="15"/>
  <c r="L878" i="15" s="1"/>
  <c r="S878" i="15"/>
  <c r="O878" i="15"/>
  <c r="N878" i="15"/>
  <c r="M878" i="15"/>
  <c r="Z877" i="15"/>
  <c r="Y877" i="15"/>
  <c r="X877" i="15"/>
  <c r="W877" i="15"/>
  <c r="L877" i="15" s="1"/>
  <c r="S877" i="15"/>
  <c r="O877" i="15"/>
  <c r="N877" i="15"/>
  <c r="M877" i="15"/>
  <c r="Z876" i="15"/>
  <c r="Y876" i="15"/>
  <c r="X876" i="15"/>
  <c r="W876" i="15"/>
  <c r="L876" i="15" s="1"/>
  <c r="S876" i="15"/>
  <c r="O876" i="15"/>
  <c r="N876" i="15"/>
  <c r="M876" i="15"/>
  <c r="Z875" i="15"/>
  <c r="Y875" i="15"/>
  <c r="X875" i="15"/>
  <c r="W875" i="15"/>
  <c r="L875" i="15" s="1"/>
  <c r="S875" i="15"/>
  <c r="O875" i="15"/>
  <c r="N875" i="15"/>
  <c r="M875" i="15"/>
  <c r="Z874" i="15"/>
  <c r="Y874" i="15"/>
  <c r="X874" i="15"/>
  <c r="W874" i="15"/>
  <c r="L874" i="15" s="1"/>
  <c r="S874" i="15"/>
  <c r="O874" i="15"/>
  <c r="N874" i="15"/>
  <c r="M874" i="15"/>
  <c r="Z873" i="15"/>
  <c r="Y873" i="15"/>
  <c r="X873" i="15"/>
  <c r="W873" i="15"/>
  <c r="L873" i="15" s="1"/>
  <c r="S873" i="15"/>
  <c r="O873" i="15"/>
  <c r="N873" i="15"/>
  <c r="M873" i="15"/>
  <c r="Z872" i="15"/>
  <c r="Y872" i="15"/>
  <c r="X872" i="15"/>
  <c r="W872" i="15"/>
  <c r="L872" i="15" s="1"/>
  <c r="S872" i="15"/>
  <c r="O872" i="15"/>
  <c r="N872" i="15"/>
  <c r="M872" i="15"/>
  <c r="Z871" i="15"/>
  <c r="Y871" i="15"/>
  <c r="X871" i="15"/>
  <c r="W871" i="15"/>
  <c r="L871" i="15" s="1"/>
  <c r="S871" i="15"/>
  <c r="O871" i="15"/>
  <c r="N871" i="15"/>
  <c r="M871" i="15"/>
  <c r="Z870" i="15"/>
  <c r="Y870" i="15"/>
  <c r="X870" i="15"/>
  <c r="W870" i="15"/>
  <c r="L870" i="15" s="1"/>
  <c r="S870" i="15"/>
  <c r="O870" i="15"/>
  <c r="N870" i="15"/>
  <c r="M870" i="15"/>
  <c r="Z869" i="15"/>
  <c r="Y869" i="15"/>
  <c r="X869" i="15"/>
  <c r="W869" i="15"/>
  <c r="L869" i="15" s="1"/>
  <c r="S869" i="15"/>
  <c r="O869" i="15"/>
  <c r="N869" i="15"/>
  <c r="M869" i="15"/>
  <c r="Z868" i="15"/>
  <c r="Y868" i="15"/>
  <c r="X868" i="15"/>
  <c r="W868" i="15"/>
  <c r="L868" i="15" s="1"/>
  <c r="S868" i="15"/>
  <c r="O868" i="15"/>
  <c r="N868" i="15"/>
  <c r="M868" i="15"/>
  <c r="Z867" i="15"/>
  <c r="Y867" i="15"/>
  <c r="X867" i="15"/>
  <c r="W867" i="15"/>
  <c r="L867" i="15" s="1"/>
  <c r="S867" i="15"/>
  <c r="O867" i="15"/>
  <c r="N867" i="15"/>
  <c r="M867" i="15"/>
  <c r="Z866" i="15"/>
  <c r="Y866" i="15"/>
  <c r="X866" i="15"/>
  <c r="W866" i="15"/>
  <c r="L866" i="15" s="1"/>
  <c r="S866" i="15"/>
  <c r="O866" i="15"/>
  <c r="N866" i="15"/>
  <c r="M866" i="15"/>
  <c r="Z865" i="15"/>
  <c r="Y865" i="15"/>
  <c r="X865" i="15"/>
  <c r="W865" i="15"/>
  <c r="L865" i="15" s="1"/>
  <c r="S865" i="15"/>
  <c r="O865" i="15"/>
  <c r="N865" i="15"/>
  <c r="M865" i="15"/>
  <c r="Z864" i="15"/>
  <c r="Y864" i="15"/>
  <c r="X864" i="15"/>
  <c r="W864" i="15"/>
  <c r="L864" i="15" s="1"/>
  <c r="S864" i="15"/>
  <c r="O864" i="15"/>
  <c r="N864" i="15"/>
  <c r="M864" i="15"/>
  <c r="Z863" i="15"/>
  <c r="Y863" i="15"/>
  <c r="X863" i="15"/>
  <c r="W863" i="15"/>
  <c r="L863" i="15" s="1"/>
  <c r="S863" i="15"/>
  <c r="O863" i="15"/>
  <c r="N863" i="15"/>
  <c r="M863" i="15"/>
  <c r="Z862" i="15"/>
  <c r="Y862" i="15"/>
  <c r="X862" i="15"/>
  <c r="W862" i="15"/>
  <c r="L862" i="15" s="1"/>
  <c r="S862" i="15"/>
  <c r="O862" i="15"/>
  <c r="N862" i="15"/>
  <c r="M862" i="15"/>
  <c r="Z861" i="15"/>
  <c r="Y861" i="15"/>
  <c r="X861" i="15"/>
  <c r="W861" i="15"/>
  <c r="L861" i="15" s="1"/>
  <c r="S861" i="15"/>
  <c r="O861" i="15"/>
  <c r="N861" i="15"/>
  <c r="M861" i="15"/>
  <c r="Z860" i="15"/>
  <c r="Y860" i="15"/>
  <c r="X860" i="15"/>
  <c r="W860" i="15"/>
  <c r="L860" i="15" s="1"/>
  <c r="S860" i="15"/>
  <c r="O860" i="15"/>
  <c r="N860" i="15"/>
  <c r="M860" i="15"/>
  <c r="Z859" i="15"/>
  <c r="Y859" i="15"/>
  <c r="X859" i="15"/>
  <c r="W859" i="15"/>
  <c r="L859" i="15" s="1"/>
  <c r="S859" i="15"/>
  <c r="O859" i="15"/>
  <c r="N859" i="15"/>
  <c r="M859" i="15"/>
  <c r="Z858" i="15"/>
  <c r="Y858" i="15"/>
  <c r="X858" i="15"/>
  <c r="W858" i="15"/>
  <c r="L858" i="15" s="1"/>
  <c r="S858" i="15"/>
  <c r="O858" i="15"/>
  <c r="N858" i="15"/>
  <c r="M858" i="15"/>
  <c r="Z857" i="15"/>
  <c r="Y857" i="15"/>
  <c r="X857" i="15"/>
  <c r="W857" i="15"/>
  <c r="L857" i="15" s="1"/>
  <c r="S857" i="15"/>
  <c r="O857" i="15"/>
  <c r="N857" i="15"/>
  <c r="M857" i="15"/>
  <c r="Z856" i="15"/>
  <c r="Y856" i="15"/>
  <c r="X856" i="15"/>
  <c r="W856" i="15"/>
  <c r="L856" i="15" s="1"/>
  <c r="S856" i="15"/>
  <c r="O856" i="15"/>
  <c r="N856" i="15"/>
  <c r="M856" i="15"/>
  <c r="Z855" i="15"/>
  <c r="Y855" i="15"/>
  <c r="X855" i="15"/>
  <c r="W855" i="15"/>
  <c r="L855" i="15" s="1"/>
  <c r="S855" i="15"/>
  <c r="O855" i="15"/>
  <c r="N855" i="15"/>
  <c r="M855" i="15"/>
  <c r="Z854" i="15"/>
  <c r="Y854" i="15"/>
  <c r="X854" i="15"/>
  <c r="W854" i="15"/>
  <c r="L854" i="15" s="1"/>
  <c r="S854" i="15"/>
  <c r="O854" i="15"/>
  <c r="N854" i="15"/>
  <c r="M854" i="15"/>
  <c r="Z853" i="15"/>
  <c r="Y853" i="15"/>
  <c r="X853" i="15"/>
  <c r="W853" i="15"/>
  <c r="L853" i="15" s="1"/>
  <c r="S853" i="15"/>
  <c r="O853" i="15"/>
  <c r="N853" i="15"/>
  <c r="M853" i="15"/>
  <c r="Z852" i="15"/>
  <c r="Y852" i="15"/>
  <c r="X852" i="15"/>
  <c r="W852" i="15"/>
  <c r="L852" i="15" s="1"/>
  <c r="S852" i="15"/>
  <c r="O852" i="15"/>
  <c r="N852" i="15"/>
  <c r="M852" i="15"/>
  <c r="Z851" i="15"/>
  <c r="Y851" i="15"/>
  <c r="X851" i="15"/>
  <c r="W851" i="15"/>
  <c r="L851" i="15" s="1"/>
  <c r="S851" i="15"/>
  <c r="O851" i="15"/>
  <c r="N851" i="15"/>
  <c r="M851" i="15"/>
  <c r="Z850" i="15"/>
  <c r="Y850" i="15"/>
  <c r="X850" i="15"/>
  <c r="W850" i="15"/>
  <c r="L850" i="15" s="1"/>
  <c r="S850" i="15"/>
  <c r="O850" i="15"/>
  <c r="N850" i="15"/>
  <c r="M850" i="15"/>
  <c r="Z849" i="15"/>
  <c r="Y849" i="15"/>
  <c r="X849" i="15"/>
  <c r="W849" i="15"/>
  <c r="L849" i="15" s="1"/>
  <c r="S849" i="15"/>
  <c r="O849" i="15"/>
  <c r="N849" i="15"/>
  <c r="M849" i="15"/>
  <c r="Z848" i="15"/>
  <c r="Y848" i="15"/>
  <c r="X848" i="15"/>
  <c r="W848" i="15"/>
  <c r="L848" i="15" s="1"/>
  <c r="S848" i="15"/>
  <c r="O848" i="15"/>
  <c r="N848" i="15"/>
  <c r="M848" i="15"/>
  <c r="Z847" i="15"/>
  <c r="Y847" i="15"/>
  <c r="X847" i="15"/>
  <c r="W847" i="15"/>
  <c r="L847" i="15" s="1"/>
  <c r="S847" i="15"/>
  <c r="O847" i="15"/>
  <c r="N847" i="15"/>
  <c r="M847" i="15"/>
  <c r="Z846" i="15"/>
  <c r="Y846" i="15"/>
  <c r="X846" i="15"/>
  <c r="W846" i="15"/>
  <c r="L846" i="15" s="1"/>
  <c r="S846" i="15"/>
  <c r="O846" i="15"/>
  <c r="N846" i="15"/>
  <c r="M846" i="15"/>
  <c r="Z845" i="15"/>
  <c r="Y845" i="15"/>
  <c r="X845" i="15"/>
  <c r="W845" i="15"/>
  <c r="L845" i="15" s="1"/>
  <c r="S845" i="15"/>
  <c r="O845" i="15"/>
  <c r="N845" i="15"/>
  <c r="M845" i="15"/>
  <c r="Z844" i="15"/>
  <c r="Y844" i="15"/>
  <c r="X844" i="15"/>
  <c r="W844" i="15"/>
  <c r="L844" i="15" s="1"/>
  <c r="S844" i="15"/>
  <c r="O844" i="15"/>
  <c r="N844" i="15"/>
  <c r="M844" i="15"/>
  <c r="Z843" i="15"/>
  <c r="Y843" i="15"/>
  <c r="X843" i="15"/>
  <c r="W843" i="15"/>
  <c r="L843" i="15" s="1"/>
  <c r="S843" i="15"/>
  <c r="O843" i="15"/>
  <c r="N843" i="15"/>
  <c r="M843" i="15"/>
  <c r="Z842" i="15"/>
  <c r="Y842" i="15"/>
  <c r="X842" i="15"/>
  <c r="W842" i="15"/>
  <c r="L842" i="15" s="1"/>
  <c r="S842" i="15"/>
  <c r="O842" i="15"/>
  <c r="N842" i="15"/>
  <c r="M842" i="15"/>
  <c r="Z841" i="15"/>
  <c r="Y841" i="15"/>
  <c r="X841" i="15"/>
  <c r="W841" i="15"/>
  <c r="L841" i="15" s="1"/>
  <c r="S841" i="15"/>
  <c r="O841" i="15"/>
  <c r="N841" i="15"/>
  <c r="M841" i="15"/>
  <c r="Z840" i="15"/>
  <c r="Y840" i="15"/>
  <c r="X840" i="15"/>
  <c r="W840" i="15"/>
  <c r="L840" i="15" s="1"/>
  <c r="S840" i="15"/>
  <c r="O840" i="15"/>
  <c r="N840" i="15"/>
  <c r="M840" i="15"/>
  <c r="Z839" i="15"/>
  <c r="Y839" i="15"/>
  <c r="X839" i="15"/>
  <c r="W839" i="15"/>
  <c r="L839" i="15" s="1"/>
  <c r="S839" i="15"/>
  <c r="O839" i="15"/>
  <c r="N839" i="15"/>
  <c r="M839" i="15"/>
  <c r="Z838" i="15"/>
  <c r="Y838" i="15"/>
  <c r="X838" i="15"/>
  <c r="W838" i="15"/>
  <c r="L838" i="15" s="1"/>
  <c r="S838" i="15"/>
  <c r="O838" i="15"/>
  <c r="N838" i="15"/>
  <c r="M838" i="15"/>
  <c r="Z837" i="15"/>
  <c r="Y837" i="15"/>
  <c r="X837" i="15"/>
  <c r="W837" i="15"/>
  <c r="L837" i="15" s="1"/>
  <c r="S837" i="15"/>
  <c r="O837" i="15"/>
  <c r="N837" i="15"/>
  <c r="M837" i="15"/>
  <c r="Z836" i="15"/>
  <c r="Y836" i="15"/>
  <c r="X836" i="15"/>
  <c r="W836" i="15"/>
  <c r="L836" i="15" s="1"/>
  <c r="S836" i="15"/>
  <c r="O836" i="15"/>
  <c r="N836" i="15"/>
  <c r="M836" i="15"/>
  <c r="Z835" i="15"/>
  <c r="Y835" i="15"/>
  <c r="X835" i="15"/>
  <c r="W835" i="15"/>
  <c r="L835" i="15" s="1"/>
  <c r="S835" i="15"/>
  <c r="O835" i="15"/>
  <c r="N835" i="15"/>
  <c r="M835" i="15"/>
  <c r="Z834" i="15"/>
  <c r="Y834" i="15"/>
  <c r="X834" i="15"/>
  <c r="W834" i="15"/>
  <c r="L834" i="15" s="1"/>
  <c r="S834" i="15"/>
  <c r="O834" i="15"/>
  <c r="N834" i="15"/>
  <c r="M834" i="15"/>
  <c r="Z833" i="15"/>
  <c r="Y833" i="15"/>
  <c r="X833" i="15"/>
  <c r="W833" i="15"/>
  <c r="L833" i="15" s="1"/>
  <c r="S833" i="15"/>
  <c r="O833" i="15"/>
  <c r="N833" i="15"/>
  <c r="M833" i="15"/>
  <c r="Z832" i="15"/>
  <c r="Y832" i="15"/>
  <c r="X832" i="15"/>
  <c r="W832" i="15"/>
  <c r="L832" i="15" s="1"/>
  <c r="S832" i="15"/>
  <c r="O832" i="15"/>
  <c r="N832" i="15"/>
  <c r="M832" i="15"/>
  <c r="Z831" i="15"/>
  <c r="Y831" i="15"/>
  <c r="X831" i="15"/>
  <c r="W831" i="15"/>
  <c r="L831" i="15" s="1"/>
  <c r="S831" i="15"/>
  <c r="O831" i="15"/>
  <c r="N831" i="15"/>
  <c r="M831" i="15"/>
  <c r="Z830" i="15"/>
  <c r="Y830" i="15"/>
  <c r="X830" i="15"/>
  <c r="W830" i="15"/>
  <c r="L830" i="15" s="1"/>
  <c r="S830" i="15"/>
  <c r="O830" i="15"/>
  <c r="N830" i="15"/>
  <c r="M830" i="15"/>
  <c r="Z829" i="15"/>
  <c r="Y829" i="15"/>
  <c r="X829" i="15"/>
  <c r="W829" i="15"/>
  <c r="L829" i="15" s="1"/>
  <c r="S829" i="15"/>
  <c r="O829" i="15"/>
  <c r="N829" i="15"/>
  <c r="M829" i="15"/>
  <c r="Z828" i="15"/>
  <c r="Y828" i="15"/>
  <c r="X828" i="15"/>
  <c r="W828" i="15"/>
  <c r="L828" i="15" s="1"/>
  <c r="S828" i="15"/>
  <c r="O828" i="15"/>
  <c r="N828" i="15"/>
  <c r="M828" i="15"/>
  <c r="Z827" i="15"/>
  <c r="Y827" i="15"/>
  <c r="X827" i="15"/>
  <c r="W827" i="15"/>
  <c r="L827" i="15" s="1"/>
  <c r="S827" i="15"/>
  <c r="O827" i="15"/>
  <c r="N827" i="15"/>
  <c r="M827" i="15"/>
  <c r="Z826" i="15"/>
  <c r="Y826" i="15"/>
  <c r="X826" i="15"/>
  <c r="W826" i="15"/>
  <c r="L826" i="15" s="1"/>
  <c r="S826" i="15"/>
  <c r="O826" i="15"/>
  <c r="N826" i="15"/>
  <c r="M826" i="15"/>
  <c r="Z825" i="15"/>
  <c r="Y825" i="15"/>
  <c r="X825" i="15"/>
  <c r="W825" i="15"/>
  <c r="L825" i="15" s="1"/>
  <c r="S825" i="15"/>
  <c r="O825" i="15"/>
  <c r="N825" i="15"/>
  <c r="M825" i="15"/>
  <c r="Z824" i="15"/>
  <c r="Y824" i="15"/>
  <c r="X824" i="15"/>
  <c r="W824" i="15"/>
  <c r="L824" i="15" s="1"/>
  <c r="S824" i="15"/>
  <c r="O824" i="15"/>
  <c r="N824" i="15"/>
  <c r="M824" i="15"/>
  <c r="Z823" i="15"/>
  <c r="Y823" i="15"/>
  <c r="X823" i="15"/>
  <c r="W823" i="15"/>
  <c r="L823" i="15" s="1"/>
  <c r="S823" i="15"/>
  <c r="O823" i="15"/>
  <c r="N823" i="15"/>
  <c r="M823" i="15"/>
  <c r="Z822" i="15"/>
  <c r="Y822" i="15"/>
  <c r="X822" i="15"/>
  <c r="W822" i="15"/>
  <c r="L822" i="15" s="1"/>
  <c r="S822" i="15"/>
  <c r="O822" i="15"/>
  <c r="N822" i="15"/>
  <c r="M822" i="15"/>
  <c r="Z821" i="15"/>
  <c r="Y821" i="15"/>
  <c r="X821" i="15"/>
  <c r="W821" i="15"/>
  <c r="L821" i="15" s="1"/>
  <c r="S821" i="15"/>
  <c r="O821" i="15"/>
  <c r="N821" i="15"/>
  <c r="M821" i="15"/>
  <c r="Z820" i="15"/>
  <c r="Y820" i="15"/>
  <c r="X820" i="15"/>
  <c r="W820" i="15"/>
  <c r="L820" i="15" s="1"/>
  <c r="S820" i="15"/>
  <c r="O820" i="15"/>
  <c r="N820" i="15"/>
  <c r="M820" i="15"/>
  <c r="Z819" i="15"/>
  <c r="Y819" i="15"/>
  <c r="X819" i="15"/>
  <c r="W819" i="15"/>
  <c r="L819" i="15" s="1"/>
  <c r="S819" i="15"/>
  <c r="O819" i="15"/>
  <c r="N819" i="15"/>
  <c r="M819" i="15"/>
  <c r="Z818" i="15"/>
  <c r="Y818" i="15"/>
  <c r="X818" i="15"/>
  <c r="W818" i="15"/>
  <c r="L818" i="15" s="1"/>
  <c r="S818" i="15"/>
  <c r="O818" i="15"/>
  <c r="N818" i="15"/>
  <c r="M818" i="15"/>
  <c r="Z817" i="15"/>
  <c r="Y817" i="15"/>
  <c r="X817" i="15"/>
  <c r="W817" i="15"/>
  <c r="L817" i="15" s="1"/>
  <c r="S817" i="15"/>
  <c r="O817" i="15"/>
  <c r="N817" i="15"/>
  <c r="M817" i="15"/>
  <c r="Z816" i="15"/>
  <c r="Y816" i="15"/>
  <c r="X816" i="15"/>
  <c r="W816" i="15"/>
  <c r="L816" i="15" s="1"/>
  <c r="S816" i="15"/>
  <c r="O816" i="15"/>
  <c r="N816" i="15"/>
  <c r="M816" i="15"/>
  <c r="Z815" i="15"/>
  <c r="Y815" i="15"/>
  <c r="X815" i="15"/>
  <c r="W815" i="15"/>
  <c r="L815" i="15" s="1"/>
  <c r="S815" i="15"/>
  <c r="O815" i="15"/>
  <c r="N815" i="15"/>
  <c r="M815" i="15"/>
  <c r="Z814" i="15"/>
  <c r="Y814" i="15"/>
  <c r="X814" i="15"/>
  <c r="W814" i="15"/>
  <c r="L814" i="15" s="1"/>
  <c r="S814" i="15"/>
  <c r="O814" i="15"/>
  <c r="N814" i="15"/>
  <c r="M814" i="15"/>
  <c r="Z813" i="15"/>
  <c r="Y813" i="15"/>
  <c r="X813" i="15"/>
  <c r="W813" i="15"/>
  <c r="L813" i="15" s="1"/>
  <c r="S813" i="15"/>
  <c r="O813" i="15"/>
  <c r="N813" i="15"/>
  <c r="M813" i="15"/>
  <c r="Z812" i="15"/>
  <c r="Y812" i="15"/>
  <c r="X812" i="15"/>
  <c r="W812" i="15"/>
  <c r="L812" i="15" s="1"/>
  <c r="S812" i="15"/>
  <c r="O812" i="15"/>
  <c r="N812" i="15"/>
  <c r="M812" i="15"/>
  <c r="Z811" i="15"/>
  <c r="Y811" i="15"/>
  <c r="X811" i="15"/>
  <c r="W811" i="15"/>
  <c r="L811" i="15" s="1"/>
  <c r="S811" i="15"/>
  <c r="O811" i="15"/>
  <c r="N811" i="15"/>
  <c r="M811" i="15"/>
  <c r="Z810" i="15"/>
  <c r="Y810" i="15"/>
  <c r="X810" i="15"/>
  <c r="W810" i="15"/>
  <c r="L810" i="15" s="1"/>
  <c r="S810" i="15"/>
  <c r="O810" i="15"/>
  <c r="N810" i="15"/>
  <c r="M810" i="15"/>
  <c r="Z809" i="15"/>
  <c r="Y809" i="15"/>
  <c r="X809" i="15"/>
  <c r="W809" i="15"/>
  <c r="L809" i="15" s="1"/>
  <c r="S809" i="15"/>
  <c r="O809" i="15"/>
  <c r="N809" i="15"/>
  <c r="M809" i="15"/>
  <c r="Z808" i="15"/>
  <c r="Y808" i="15"/>
  <c r="X808" i="15"/>
  <c r="W808" i="15"/>
  <c r="L808" i="15" s="1"/>
  <c r="S808" i="15"/>
  <c r="O808" i="15"/>
  <c r="N808" i="15"/>
  <c r="M808" i="15"/>
  <c r="Z807" i="15"/>
  <c r="Y807" i="15"/>
  <c r="X807" i="15"/>
  <c r="W807" i="15"/>
  <c r="L807" i="15" s="1"/>
  <c r="S807" i="15"/>
  <c r="O807" i="15"/>
  <c r="N807" i="15"/>
  <c r="M807" i="15"/>
  <c r="Z806" i="15"/>
  <c r="Y806" i="15"/>
  <c r="X806" i="15"/>
  <c r="W806" i="15"/>
  <c r="L806" i="15" s="1"/>
  <c r="S806" i="15"/>
  <c r="O806" i="15"/>
  <c r="N806" i="15"/>
  <c r="M806" i="15"/>
  <c r="Z805" i="15"/>
  <c r="Y805" i="15"/>
  <c r="X805" i="15"/>
  <c r="W805" i="15"/>
  <c r="L805" i="15" s="1"/>
  <c r="S805" i="15"/>
  <c r="O805" i="15"/>
  <c r="N805" i="15"/>
  <c r="M805" i="15"/>
  <c r="Z804" i="15"/>
  <c r="Y804" i="15"/>
  <c r="X804" i="15"/>
  <c r="W804" i="15"/>
  <c r="L804" i="15" s="1"/>
  <c r="S804" i="15"/>
  <c r="O804" i="15"/>
  <c r="N804" i="15"/>
  <c r="M804" i="15"/>
  <c r="Z803" i="15"/>
  <c r="Y803" i="15"/>
  <c r="X803" i="15"/>
  <c r="W803" i="15"/>
  <c r="L803" i="15" s="1"/>
  <c r="S803" i="15"/>
  <c r="O803" i="15"/>
  <c r="N803" i="15"/>
  <c r="M803" i="15"/>
  <c r="Z802" i="15"/>
  <c r="Y802" i="15"/>
  <c r="X802" i="15"/>
  <c r="W802" i="15"/>
  <c r="L802" i="15" s="1"/>
  <c r="S802" i="15"/>
  <c r="O802" i="15"/>
  <c r="N802" i="15"/>
  <c r="M802" i="15"/>
  <c r="Z801" i="15"/>
  <c r="Y801" i="15"/>
  <c r="X801" i="15"/>
  <c r="W801" i="15"/>
  <c r="L801" i="15" s="1"/>
  <c r="S801" i="15"/>
  <c r="O801" i="15"/>
  <c r="N801" i="15"/>
  <c r="M801" i="15"/>
  <c r="Z800" i="15"/>
  <c r="Y800" i="15"/>
  <c r="X800" i="15"/>
  <c r="W800" i="15"/>
  <c r="L800" i="15" s="1"/>
  <c r="S800" i="15"/>
  <c r="O800" i="15"/>
  <c r="N800" i="15"/>
  <c r="M800" i="15"/>
  <c r="Z799" i="15"/>
  <c r="Y799" i="15"/>
  <c r="X799" i="15"/>
  <c r="W799" i="15"/>
  <c r="L799" i="15" s="1"/>
  <c r="S799" i="15"/>
  <c r="O799" i="15"/>
  <c r="N799" i="15"/>
  <c r="M799" i="15"/>
  <c r="Z798" i="15"/>
  <c r="Y798" i="15"/>
  <c r="X798" i="15"/>
  <c r="W798" i="15"/>
  <c r="L798" i="15" s="1"/>
  <c r="S798" i="15"/>
  <c r="O798" i="15"/>
  <c r="N798" i="15"/>
  <c r="M798" i="15"/>
  <c r="Z797" i="15"/>
  <c r="Y797" i="15"/>
  <c r="X797" i="15"/>
  <c r="W797" i="15"/>
  <c r="L797" i="15" s="1"/>
  <c r="S797" i="15"/>
  <c r="O797" i="15"/>
  <c r="N797" i="15"/>
  <c r="M797" i="15"/>
  <c r="Z796" i="15"/>
  <c r="Y796" i="15"/>
  <c r="X796" i="15"/>
  <c r="W796" i="15"/>
  <c r="L796" i="15" s="1"/>
  <c r="S796" i="15"/>
  <c r="O796" i="15"/>
  <c r="N796" i="15"/>
  <c r="M796" i="15"/>
  <c r="Z795" i="15"/>
  <c r="Y795" i="15"/>
  <c r="X795" i="15"/>
  <c r="W795" i="15"/>
  <c r="L795" i="15" s="1"/>
  <c r="S795" i="15"/>
  <c r="O795" i="15"/>
  <c r="N795" i="15"/>
  <c r="M795" i="15"/>
  <c r="Z794" i="15"/>
  <c r="Y794" i="15"/>
  <c r="X794" i="15"/>
  <c r="W794" i="15"/>
  <c r="L794" i="15" s="1"/>
  <c r="S794" i="15"/>
  <c r="O794" i="15"/>
  <c r="N794" i="15"/>
  <c r="M794" i="15"/>
  <c r="Z793" i="15"/>
  <c r="Y793" i="15"/>
  <c r="X793" i="15"/>
  <c r="W793" i="15"/>
  <c r="L793" i="15" s="1"/>
  <c r="S793" i="15"/>
  <c r="O793" i="15"/>
  <c r="N793" i="15"/>
  <c r="M793" i="15"/>
  <c r="Z792" i="15"/>
  <c r="Y792" i="15"/>
  <c r="X792" i="15"/>
  <c r="W792" i="15"/>
  <c r="L792" i="15" s="1"/>
  <c r="S792" i="15"/>
  <c r="O792" i="15"/>
  <c r="N792" i="15"/>
  <c r="M792" i="15"/>
  <c r="Z791" i="15"/>
  <c r="Y791" i="15"/>
  <c r="X791" i="15"/>
  <c r="W791" i="15"/>
  <c r="L791" i="15" s="1"/>
  <c r="S791" i="15"/>
  <c r="O791" i="15"/>
  <c r="N791" i="15"/>
  <c r="M791" i="15"/>
  <c r="Z790" i="15"/>
  <c r="Y790" i="15"/>
  <c r="X790" i="15"/>
  <c r="W790" i="15"/>
  <c r="L790" i="15" s="1"/>
  <c r="S790" i="15"/>
  <c r="O790" i="15"/>
  <c r="N790" i="15"/>
  <c r="M790" i="15"/>
  <c r="Z789" i="15"/>
  <c r="Y789" i="15"/>
  <c r="X789" i="15"/>
  <c r="W789" i="15"/>
  <c r="L789" i="15" s="1"/>
  <c r="S789" i="15"/>
  <c r="O789" i="15"/>
  <c r="N789" i="15"/>
  <c r="M789" i="15"/>
  <c r="Z788" i="15"/>
  <c r="Y788" i="15"/>
  <c r="X788" i="15"/>
  <c r="W788" i="15"/>
  <c r="L788" i="15" s="1"/>
  <c r="S788" i="15"/>
  <c r="O788" i="15"/>
  <c r="N788" i="15"/>
  <c r="M788" i="15"/>
  <c r="Z787" i="15"/>
  <c r="Y787" i="15"/>
  <c r="X787" i="15"/>
  <c r="W787" i="15"/>
  <c r="L787" i="15" s="1"/>
  <c r="S787" i="15"/>
  <c r="O787" i="15"/>
  <c r="N787" i="15"/>
  <c r="M787" i="15"/>
  <c r="Z786" i="15"/>
  <c r="Y786" i="15"/>
  <c r="X786" i="15"/>
  <c r="W786" i="15"/>
  <c r="L786" i="15" s="1"/>
  <c r="S786" i="15"/>
  <c r="O786" i="15"/>
  <c r="N786" i="15"/>
  <c r="M786" i="15"/>
  <c r="Z785" i="15"/>
  <c r="Y785" i="15"/>
  <c r="X785" i="15"/>
  <c r="W785" i="15"/>
  <c r="L785" i="15" s="1"/>
  <c r="S785" i="15"/>
  <c r="O785" i="15"/>
  <c r="N785" i="15"/>
  <c r="M785" i="15"/>
  <c r="Z784" i="15"/>
  <c r="Y784" i="15"/>
  <c r="X784" i="15"/>
  <c r="W784" i="15"/>
  <c r="L784" i="15" s="1"/>
  <c r="S784" i="15"/>
  <c r="O784" i="15"/>
  <c r="N784" i="15"/>
  <c r="M784" i="15"/>
  <c r="Z783" i="15"/>
  <c r="Y783" i="15"/>
  <c r="X783" i="15"/>
  <c r="W783" i="15"/>
  <c r="L783" i="15" s="1"/>
  <c r="S783" i="15"/>
  <c r="O783" i="15"/>
  <c r="N783" i="15"/>
  <c r="M783" i="15"/>
  <c r="Z782" i="15"/>
  <c r="Y782" i="15"/>
  <c r="X782" i="15"/>
  <c r="W782" i="15"/>
  <c r="L782" i="15" s="1"/>
  <c r="S782" i="15"/>
  <c r="O782" i="15"/>
  <c r="N782" i="15"/>
  <c r="M782" i="15"/>
  <c r="Z781" i="15"/>
  <c r="Y781" i="15"/>
  <c r="X781" i="15"/>
  <c r="W781" i="15"/>
  <c r="L781" i="15" s="1"/>
  <c r="S781" i="15"/>
  <c r="O781" i="15"/>
  <c r="N781" i="15"/>
  <c r="M781" i="15"/>
  <c r="Z780" i="15"/>
  <c r="Y780" i="15"/>
  <c r="X780" i="15"/>
  <c r="W780" i="15"/>
  <c r="L780" i="15" s="1"/>
  <c r="S780" i="15"/>
  <c r="O780" i="15"/>
  <c r="N780" i="15"/>
  <c r="M780" i="15"/>
  <c r="Z779" i="15"/>
  <c r="Y779" i="15"/>
  <c r="X779" i="15"/>
  <c r="W779" i="15"/>
  <c r="L779" i="15" s="1"/>
  <c r="S779" i="15"/>
  <c r="O779" i="15"/>
  <c r="N779" i="15"/>
  <c r="M779" i="15"/>
  <c r="Z778" i="15"/>
  <c r="Y778" i="15"/>
  <c r="X778" i="15"/>
  <c r="W778" i="15"/>
  <c r="L778" i="15" s="1"/>
  <c r="S778" i="15"/>
  <c r="O778" i="15"/>
  <c r="N778" i="15"/>
  <c r="M778" i="15"/>
  <c r="Z777" i="15"/>
  <c r="Y777" i="15"/>
  <c r="X777" i="15"/>
  <c r="W777" i="15"/>
  <c r="L777" i="15" s="1"/>
  <c r="S777" i="15"/>
  <c r="O777" i="15"/>
  <c r="N777" i="15"/>
  <c r="M777" i="15"/>
  <c r="Z776" i="15"/>
  <c r="Y776" i="15"/>
  <c r="X776" i="15"/>
  <c r="W776" i="15"/>
  <c r="L776" i="15" s="1"/>
  <c r="S776" i="15"/>
  <c r="O776" i="15"/>
  <c r="N776" i="15"/>
  <c r="M776" i="15"/>
  <c r="Z775" i="15"/>
  <c r="Y775" i="15"/>
  <c r="X775" i="15"/>
  <c r="W775" i="15"/>
  <c r="L775" i="15" s="1"/>
  <c r="S775" i="15"/>
  <c r="O775" i="15"/>
  <c r="N775" i="15"/>
  <c r="M775" i="15"/>
  <c r="Z774" i="15"/>
  <c r="Y774" i="15"/>
  <c r="X774" i="15"/>
  <c r="W774" i="15"/>
  <c r="L774" i="15" s="1"/>
  <c r="S774" i="15"/>
  <c r="O774" i="15"/>
  <c r="N774" i="15"/>
  <c r="M774" i="15"/>
  <c r="Z773" i="15"/>
  <c r="Y773" i="15"/>
  <c r="X773" i="15"/>
  <c r="W773" i="15"/>
  <c r="L773" i="15" s="1"/>
  <c r="S773" i="15"/>
  <c r="O773" i="15"/>
  <c r="N773" i="15"/>
  <c r="M773" i="15"/>
  <c r="Z772" i="15"/>
  <c r="Y772" i="15"/>
  <c r="X772" i="15"/>
  <c r="W772" i="15"/>
  <c r="L772" i="15" s="1"/>
  <c r="S772" i="15"/>
  <c r="O772" i="15"/>
  <c r="N772" i="15"/>
  <c r="M772" i="15"/>
  <c r="Z771" i="15"/>
  <c r="Y771" i="15"/>
  <c r="X771" i="15"/>
  <c r="W771" i="15"/>
  <c r="L771" i="15" s="1"/>
  <c r="S771" i="15"/>
  <c r="O771" i="15"/>
  <c r="N771" i="15"/>
  <c r="M771" i="15"/>
  <c r="Z770" i="15"/>
  <c r="Y770" i="15"/>
  <c r="X770" i="15"/>
  <c r="W770" i="15"/>
  <c r="L770" i="15" s="1"/>
  <c r="S770" i="15"/>
  <c r="O770" i="15"/>
  <c r="N770" i="15"/>
  <c r="M770" i="15"/>
  <c r="Z769" i="15"/>
  <c r="Y769" i="15"/>
  <c r="X769" i="15"/>
  <c r="W769" i="15"/>
  <c r="L769" i="15" s="1"/>
  <c r="S769" i="15"/>
  <c r="O769" i="15"/>
  <c r="N769" i="15"/>
  <c r="M769" i="15"/>
  <c r="Z768" i="15"/>
  <c r="Y768" i="15"/>
  <c r="X768" i="15"/>
  <c r="W768" i="15"/>
  <c r="L768" i="15" s="1"/>
  <c r="S768" i="15"/>
  <c r="O768" i="15"/>
  <c r="N768" i="15"/>
  <c r="M768" i="15"/>
  <c r="Z767" i="15"/>
  <c r="Y767" i="15"/>
  <c r="X767" i="15"/>
  <c r="W767" i="15"/>
  <c r="L767" i="15" s="1"/>
  <c r="S767" i="15"/>
  <c r="O767" i="15"/>
  <c r="N767" i="15"/>
  <c r="M767" i="15"/>
  <c r="Z766" i="15"/>
  <c r="Y766" i="15"/>
  <c r="X766" i="15"/>
  <c r="W766" i="15"/>
  <c r="L766" i="15" s="1"/>
  <c r="S766" i="15"/>
  <c r="O766" i="15"/>
  <c r="N766" i="15"/>
  <c r="M766" i="15"/>
  <c r="Z765" i="15"/>
  <c r="Y765" i="15"/>
  <c r="X765" i="15"/>
  <c r="W765" i="15"/>
  <c r="L765" i="15" s="1"/>
  <c r="S765" i="15"/>
  <c r="O765" i="15"/>
  <c r="N765" i="15"/>
  <c r="M765" i="15"/>
  <c r="Z764" i="15"/>
  <c r="Y764" i="15"/>
  <c r="X764" i="15"/>
  <c r="W764" i="15"/>
  <c r="L764" i="15" s="1"/>
  <c r="S764" i="15"/>
  <c r="O764" i="15"/>
  <c r="N764" i="15"/>
  <c r="M764" i="15"/>
  <c r="Z763" i="15"/>
  <c r="Y763" i="15"/>
  <c r="X763" i="15"/>
  <c r="W763" i="15"/>
  <c r="L763" i="15" s="1"/>
  <c r="S763" i="15"/>
  <c r="O763" i="15"/>
  <c r="N763" i="15"/>
  <c r="M763" i="15"/>
  <c r="Z762" i="15"/>
  <c r="Y762" i="15"/>
  <c r="X762" i="15"/>
  <c r="W762" i="15"/>
  <c r="L762" i="15" s="1"/>
  <c r="S762" i="15"/>
  <c r="O762" i="15"/>
  <c r="N762" i="15"/>
  <c r="M762" i="15"/>
  <c r="Z761" i="15"/>
  <c r="Y761" i="15"/>
  <c r="X761" i="15"/>
  <c r="W761" i="15"/>
  <c r="L761" i="15" s="1"/>
  <c r="S761" i="15"/>
  <c r="O761" i="15"/>
  <c r="N761" i="15"/>
  <c r="M761" i="15"/>
  <c r="Z760" i="15"/>
  <c r="Y760" i="15"/>
  <c r="X760" i="15"/>
  <c r="W760" i="15"/>
  <c r="L760" i="15" s="1"/>
  <c r="S760" i="15"/>
  <c r="O760" i="15"/>
  <c r="N760" i="15"/>
  <c r="M760" i="15"/>
  <c r="Z759" i="15"/>
  <c r="Y759" i="15"/>
  <c r="X759" i="15"/>
  <c r="W759" i="15"/>
  <c r="L759" i="15" s="1"/>
  <c r="S759" i="15"/>
  <c r="O759" i="15"/>
  <c r="N759" i="15"/>
  <c r="M759" i="15"/>
  <c r="Z758" i="15"/>
  <c r="Y758" i="15"/>
  <c r="X758" i="15"/>
  <c r="W758" i="15"/>
  <c r="L758" i="15" s="1"/>
  <c r="S758" i="15"/>
  <c r="O758" i="15"/>
  <c r="N758" i="15"/>
  <c r="M758" i="15"/>
  <c r="Z757" i="15"/>
  <c r="Y757" i="15"/>
  <c r="X757" i="15"/>
  <c r="W757" i="15"/>
  <c r="L757" i="15" s="1"/>
  <c r="S757" i="15"/>
  <c r="O757" i="15"/>
  <c r="N757" i="15"/>
  <c r="M757" i="15"/>
  <c r="Z756" i="15"/>
  <c r="Y756" i="15"/>
  <c r="X756" i="15"/>
  <c r="W756" i="15"/>
  <c r="L756" i="15" s="1"/>
  <c r="S756" i="15"/>
  <c r="O756" i="15"/>
  <c r="N756" i="15"/>
  <c r="M756" i="15"/>
  <c r="Z755" i="15"/>
  <c r="Y755" i="15"/>
  <c r="X755" i="15"/>
  <c r="W755" i="15"/>
  <c r="L755" i="15" s="1"/>
  <c r="S755" i="15"/>
  <c r="O755" i="15"/>
  <c r="N755" i="15"/>
  <c r="M755" i="15"/>
  <c r="Z754" i="15"/>
  <c r="Y754" i="15"/>
  <c r="X754" i="15"/>
  <c r="W754" i="15"/>
  <c r="L754" i="15" s="1"/>
  <c r="S754" i="15"/>
  <c r="O754" i="15"/>
  <c r="N754" i="15"/>
  <c r="M754" i="15"/>
  <c r="Z753" i="15"/>
  <c r="Y753" i="15"/>
  <c r="X753" i="15"/>
  <c r="W753" i="15"/>
  <c r="L753" i="15" s="1"/>
  <c r="S753" i="15"/>
  <c r="O753" i="15"/>
  <c r="N753" i="15"/>
  <c r="M753" i="15"/>
  <c r="Z752" i="15"/>
  <c r="Y752" i="15"/>
  <c r="X752" i="15"/>
  <c r="W752" i="15"/>
  <c r="L752" i="15" s="1"/>
  <c r="S752" i="15"/>
  <c r="O752" i="15"/>
  <c r="N752" i="15"/>
  <c r="M752" i="15"/>
  <c r="Z751" i="15"/>
  <c r="Y751" i="15"/>
  <c r="X751" i="15"/>
  <c r="W751" i="15"/>
  <c r="L751" i="15" s="1"/>
  <c r="S751" i="15"/>
  <c r="O751" i="15"/>
  <c r="N751" i="15"/>
  <c r="M751" i="15"/>
  <c r="Z750" i="15"/>
  <c r="Y750" i="15"/>
  <c r="X750" i="15"/>
  <c r="W750" i="15"/>
  <c r="L750" i="15" s="1"/>
  <c r="S750" i="15"/>
  <c r="O750" i="15"/>
  <c r="N750" i="15"/>
  <c r="M750" i="15"/>
  <c r="Z749" i="15"/>
  <c r="Y749" i="15"/>
  <c r="X749" i="15"/>
  <c r="W749" i="15"/>
  <c r="L749" i="15" s="1"/>
  <c r="S749" i="15"/>
  <c r="O749" i="15"/>
  <c r="N749" i="15"/>
  <c r="M749" i="15"/>
  <c r="Z748" i="15"/>
  <c r="Y748" i="15"/>
  <c r="X748" i="15"/>
  <c r="W748" i="15"/>
  <c r="L748" i="15" s="1"/>
  <c r="S748" i="15"/>
  <c r="O748" i="15"/>
  <c r="N748" i="15"/>
  <c r="M748" i="15"/>
  <c r="Z747" i="15"/>
  <c r="Y747" i="15"/>
  <c r="X747" i="15"/>
  <c r="W747" i="15"/>
  <c r="L747" i="15" s="1"/>
  <c r="S747" i="15"/>
  <c r="O747" i="15"/>
  <c r="N747" i="15"/>
  <c r="M747" i="15"/>
  <c r="Z746" i="15"/>
  <c r="Y746" i="15"/>
  <c r="X746" i="15"/>
  <c r="W746" i="15"/>
  <c r="L746" i="15" s="1"/>
  <c r="S746" i="15"/>
  <c r="O746" i="15"/>
  <c r="N746" i="15"/>
  <c r="M746" i="15"/>
  <c r="Z745" i="15"/>
  <c r="Y745" i="15"/>
  <c r="X745" i="15"/>
  <c r="W745" i="15"/>
  <c r="L745" i="15" s="1"/>
  <c r="S745" i="15"/>
  <c r="O745" i="15"/>
  <c r="N745" i="15"/>
  <c r="M745" i="15"/>
  <c r="Z744" i="15"/>
  <c r="Y744" i="15"/>
  <c r="X744" i="15"/>
  <c r="W744" i="15"/>
  <c r="L744" i="15" s="1"/>
  <c r="S744" i="15"/>
  <c r="O744" i="15"/>
  <c r="N744" i="15"/>
  <c r="M744" i="15"/>
  <c r="Z743" i="15"/>
  <c r="Y743" i="15"/>
  <c r="X743" i="15"/>
  <c r="W743" i="15"/>
  <c r="L743" i="15" s="1"/>
  <c r="S743" i="15"/>
  <c r="O743" i="15"/>
  <c r="N743" i="15"/>
  <c r="M743" i="15"/>
  <c r="Z742" i="15"/>
  <c r="Y742" i="15"/>
  <c r="X742" i="15"/>
  <c r="W742" i="15"/>
  <c r="L742" i="15" s="1"/>
  <c r="S742" i="15"/>
  <c r="O742" i="15"/>
  <c r="N742" i="15"/>
  <c r="M742" i="15"/>
  <c r="Z741" i="15"/>
  <c r="Y741" i="15"/>
  <c r="X741" i="15"/>
  <c r="W741" i="15"/>
  <c r="L741" i="15" s="1"/>
  <c r="S741" i="15"/>
  <c r="O741" i="15"/>
  <c r="N741" i="15"/>
  <c r="M741" i="15"/>
  <c r="Z740" i="15"/>
  <c r="Y740" i="15"/>
  <c r="X740" i="15"/>
  <c r="W740" i="15"/>
  <c r="L740" i="15" s="1"/>
  <c r="S740" i="15"/>
  <c r="O740" i="15"/>
  <c r="N740" i="15"/>
  <c r="M740" i="15"/>
  <c r="Z739" i="15"/>
  <c r="Y739" i="15"/>
  <c r="X739" i="15"/>
  <c r="W739" i="15"/>
  <c r="L739" i="15" s="1"/>
  <c r="S739" i="15"/>
  <c r="O739" i="15"/>
  <c r="N739" i="15"/>
  <c r="M739" i="15"/>
  <c r="Z738" i="15"/>
  <c r="Y738" i="15"/>
  <c r="X738" i="15"/>
  <c r="W738" i="15"/>
  <c r="L738" i="15" s="1"/>
  <c r="S738" i="15"/>
  <c r="O738" i="15"/>
  <c r="N738" i="15"/>
  <c r="M738" i="15"/>
  <c r="Z737" i="15"/>
  <c r="Y737" i="15"/>
  <c r="X737" i="15"/>
  <c r="W737" i="15"/>
  <c r="L737" i="15" s="1"/>
  <c r="S737" i="15"/>
  <c r="O737" i="15"/>
  <c r="N737" i="15"/>
  <c r="M737" i="15"/>
  <c r="Z736" i="15"/>
  <c r="Y736" i="15"/>
  <c r="X736" i="15"/>
  <c r="W736" i="15"/>
  <c r="L736" i="15" s="1"/>
  <c r="S736" i="15"/>
  <c r="O736" i="15"/>
  <c r="N736" i="15"/>
  <c r="M736" i="15"/>
  <c r="Z735" i="15"/>
  <c r="Y735" i="15"/>
  <c r="X735" i="15"/>
  <c r="W735" i="15"/>
  <c r="L735" i="15" s="1"/>
  <c r="S735" i="15"/>
  <c r="O735" i="15"/>
  <c r="N735" i="15"/>
  <c r="M735" i="15"/>
  <c r="Z734" i="15"/>
  <c r="Y734" i="15"/>
  <c r="X734" i="15"/>
  <c r="W734" i="15"/>
  <c r="L734" i="15" s="1"/>
  <c r="S734" i="15"/>
  <c r="O734" i="15"/>
  <c r="N734" i="15"/>
  <c r="M734" i="15"/>
  <c r="Z733" i="15"/>
  <c r="Y733" i="15"/>
  <c r="X733" i="15"/>
  <c r="W733" i="15"/>
  <c r="L733" i="15" s="1"/>
  <c r="S733" i="15"/>
  <c r="O733" i="15"/>
  <c r="N733" i="15"/>
  <c r="M733" i="15"/>
  <c r="Z732" i="15"/>
  <c r="Y732" i="15"/>
  <c r="X732" i="15"/>
  <c r="W732" i="15"/>
  <c r="L732" i="15" s="1"/>
  <c r="S732" i="15"/>
  <c r="O732" i="15"/>
  <c r="N732" i="15"/>
  <c r="M732" i="15"/>
  <c r="Z731" i="15"/>
  <c r="Y731" i="15"/>
  <c r="X731" i="15"/>
  <c r="W731" i="15"/>
  <c r="L731" i="15" s="1"/>
  <c r="S731" i="15"/>
  <c r="O731" i="15"/>
  <c r="N731" i="15"/>
  <c r="M731" i="15"/>
  <c r="Z730" i="15"/>
  <c r="Y730" i="15"/>
  <c r="X730" i="15"/>
  <c r="W730" i="15"/>
  <c r="L730" i="15" s="1"/>
  <c r="S730" i="15"/>
  <c r="O730" i="15"/>
  <c r="N730" i="15"/>
  <c r="M730" i="15"/>
  <c r="Z729" i="15"/>
  <c r="Y729" i="15"/>
  <c r="X729" i="15"/>
  <c r="W729" i="15"/>
  <c r="L729" i="15" s="1"/>
  <c r="S729" i="15"/>
  <c r="O729" i="15"/>
  <c r="N729" i="15"/>
  <c r="M729" i="15"/>
  <c r="Z728" i="15"/>
  <c r="Y728" i="15"/>
  <c r="X728" i="15"/>
  <c r="W728" i="15"/>
  <c r="L728" i="15" s="1"/>
  <c r="S728" i="15"/>
  <c r="O728" i="15"/>
  <c r="N728" i="15"/>
  <c r="M728" i="15"/>
  <c r="Z727" i="15"/>
  <c r="Y727" i="15"/>
  <c r="X727" i="15"/>
  <c r="W727" i="15"/>
  <c r="L727" i="15" s="1"/>
  <c r="S727" i="15"/>
  <c r="O727" i="15"/>
  <c r="N727" i="15"/>
  <c r="M727" i="15"/>
  <c r="Z726" i="15"/>
  <c r="Y726" i="15"/>
  <c r="X726" i="15"/>
  <c r="W726" i="15"/>
  <c r="L726" i="15" s="1"/>
  <c r="S726" i="15"/>
  <c r="O726" i="15"/>
  <c r="N726" i="15"/>
  <c r="M726" i="15"/>
  <c r="Z725" i="15"/>
  <c r="Y725" i="15"/>
  <c r="X725" i="15"/>
  <c r="W725" i="15"/>
  <c r="L725" i="15" s="1"/>
  <c r="S725" i="15"/>
  <c r="O725" i="15"/>
  <c r="N725" i="15"/>
  <c r="M725" i="15"/>
  <c r="Z724" i="15"/>
  <c r="Y724" i="15"/>
  <c r="X724" i="15"/>
  <c r="W724" i="15"/>
  <c r="L724" i="15" s="1"/>
  <c r="S724" i="15"/>
  <c r="O724" i="15"/>
  <c r="N724" i="15"/>
  <c r="M724" i="15"/>
  <c r="Z723" i="15"/>
  <c r="Y723" i="15"/>
  <c r="X723" i="15"/>
  <c r="W723" i="15"/>
  <c r="L723" i="15" s="1"/>
  <c r="S723" i="15"/>
  <c r="O723" i="15"/>
  <c r="N723" i="15"/>
  <c r="M723" i="15"/>
  <c r="Z722" i="15"/>
  <c r="Y722" i="15"/>
  <c r="X722" i="15"/>
  <c r="W722" i="15"/>
  <c r="L722" i="15" s="1"/>
  <c r="S722" i="15"/>
  <c r="O722" i="15"/>
  <c r="N722" i="15"/>
  <c r="M722" i="15"/>
  <c r="Z721" i="15"/>
  <c r="Y721" i="15"/>
  <c r="X721" i="15"/>
  <c r="W721" i="15"/>
  <c r="L721" i="15" s="1"/>
  <c r="S721" i="15"/>
  <c r="O721" i="15"/>
  <c r="N721" i="15"/>
  <c r="M721" i="15"/>
  <c r="Z720" i="15"/>
  <c r="Y720" i="15"/>
  <c r="X720" i="15"/>
  <c r="W720" i="15"/>
  <c r="L720" i="15" s="1"/>
  <c r="S720" i="15"/>
  <c r="O720" i="15"/>
  <c r="N720" i="15"/>
  <c r="M720" i="15"/>
  <c r="Z719" i="15"/>
  <c r="Y719" i="15"/>
  <c r="X719" i="15"/>
  <c r="W719" i="15"/>
  <c r="L719" i="15" s="1"/>
  <c r="S719" i="15"/>
  <c r="O719" i="15"/>
  <c r="N719" i="15"/>
  <c r="M719" i="15"/>
  <c r="Z718" i="15"/>
  <c r="Y718" i="15"/>
  <c r="X718" i="15"/>
  <c r="W718" i="15"/>
  <c r="L718" i="15" s="1"/>
  <c r="S718" i="15"/>
  <c r="O718" i="15"/>
  <c r="N718" i="15"/>
  <c r="M718" i="15"/>
  <c r="Z717" i="15"/>
  <c r="Y717" i="15"/>
  <c r="X717" i="15"/>
  <c r="W717" i="15"/>
  <c r="L717" i="15" s="1"/>
  <c r="S717" i="15"/>
  <c r="O717" i="15"/>
  <c r="N717" i="15"/>
  <c r="M717" i="15"/>
  <c r="Z716" i="15"/>
  <c r="Y716" i="15"/>
  <c r="X716" i="15"/>
  <c r="W716" i="15"/>
  <c r="L716" i="15" s="1"/>
  <c r="S716" i="15"/>
  <c r="O716" i="15"/>
  <c r="N716" i="15"/>
  <c r="M716" i="15"/>
  <c r="Z715" i="15"/>
  <c r="Y715" i="15"/>
  <c r="X715" i="15"/>
  <c r="W715" i="15"/>
  <c r="L715" i="15" s="1"/>
  <c r="S715" i="15"/>
  <c r="O715" i="15"/>
  <c r="N715" i="15"/>
  <c r="M715" i="15"/>
  <c r="Z714" i="15"/>
  <c r="Y714" i="15"/>
  <c r="X714" i="15"/>
  <c r="W714" i="15"/>
  <c r="L714" i="15" s="1"/>
  <c r="S714" i="15"/>
  <c r="O714" i="15"/>
  <c r="N714" i="15"/>
  <c r="M714" i="15"/>
  <c r="Z713" i="15"/>
  <c r="Y713" i="15"/>
  <c r="X713" i="15"/>
  <c r="W713" i="15"/>
  <c r="L713" i="15" s="1"/>
  <c r="S713" i="15"/>
  <c r="O713" i="15"/>
  <c r="N713" i="15"/>
  <c r="M713" i="15"/>
  <c r="Z712" i="15"/>
  <c r="Y712" i="15"/>
  <c r="X712" i="15"/>
  <c r="W712" i="15"/>
  <c r="L712" i="15" s="1"/>
  <c r="S712" i="15"/>
  <c r="O712" i="15"/>
  <c r="N712" i="15"/>
  <c r="M712" i="15"/>
  <c r="Z711" i="15"/>
  <c r="Y711" i="15"/>
  <c r="X711" i="15"/>
  <c r="W711" i="15"/>
  <c r="L711" i="15" s="1"/>
  <c r="S711" i="15"/>
  <c r="O711" i="15"/>
  <c r="N711" i="15"/>
  <c r="M711" i="15"/>
  <c r="Z710" i="15"/>
  <c r="Y710" i="15"/>
  <c r="X710" i="15"/>
  <c r="W710" i="15"/>
  <c r="L710" i="15" s="1"/>
  <c r="S710" i="15"/>
  <c r="O710" i="15"/>
  <c r="N710" i="15"/>
  <c r="M710" i="15"/>
  <c r="Z709" i="15"/>
  <c r="Y709" i="15"/>
  <c r="X709" i="15"/>
  <c r="W709" i="15"/>
  <c r="L709" i="15" s="1"/>
  <c r="S709" i="15"/>
  <c r="O709" i="15"/>
  <c r="N709" i="15"/>
  <c r="M709" i="15"/>
  <c r="Z708" i="15"/>
  <c r="Y708" i="15"/>
  <c r="X708" i="15"/>
  <c r="W708" i="15"/>
  <c r="L708" i="15" s="1"/>
  <c r="S708" i="15"/>
  <c r="O708" i="15"/>
  <c r="N708" i="15"/>
  <c r="M708" i="15"/>
  <c r="Z707" i="15"/>
  <c r="Y707" i="15"/>
  <c r="X707" i="15"/>
  <c r="W707" i="15"/>
  <c r="L707" i="15" s="1"/>
  <c r="S707" i="15"/>
  <c r="O707" i="15"/>
  <c r="N707" i="15"/>
  <c r="M707" i="15"/>
  <c r="Z706" i="15"/>
  <c r="Y706" i="15"/>
  <c r="X706" i="15"/>
  <c r="W706" i="15"/>
  <c r="L706" i="15" s="1"/>
  <c r="S706" i="15"/>
  <c r="O706" i="15"/>
  <c r="N706" i="15"/>
  <c r="M706" i="15"/>
  <c r="Z705" i="15"/>
  <c r="Y705" i="15"/>
  <c r="X705" i="15"/>
  <c r="W705" i="15"/>
  <c r="L705" i="15" s="1"/>
  <c r="S705" i="15"/>
  <c r="O705" i="15"/>
  <c r="N705" i="15"/>
  <c r="M705" i="15"/>
  <c r="Z704" i="15"/>
  <c r="Y704" i="15"/>
  <c r="X704" i="15"/>
  <c r="W704" i="15"/>
  <c r="L704" i="15" s="1"/>
  <c r="S704" i="15"/>
  <c r="O704" i="15"/>
  <c r="N704" i="15"/>
  <c r="M704" i="15"/>
  <c r="Z703" i="15"/>
  <c r="Y703" i="15"/>
  <c r="X703" i="15"/>
  <c r="W703" i="15"/>
  <c r="L703" i="15" s="1"/>
  <c r="S703" i="15"/>
  <c r="O703" i="15"/>
  <c r="N703" i="15"/>
  <c r="M703" i="15"/>
  <c r="Z702" i="15"/>
  <c r="Y702" i="15"/>
  <c r="X702" i="15"/>
  <c r="W702" i="15"/>
  <c r="L702" i="15" s="1"/>
  <c r="S702" i="15"/>
  <c r="O702" i="15"/>
  <c r="N702" i="15"/>
  <c r="M702" i="15"/>
  <c r="Z701" i="15"/>
  <c r="Y701" i="15"/>
  <c r="X701" i="15"/>
  <c r="W701" i="15"/>
  <c r="L701" i="15" s="1"/>
  <c r="S701" i="15"/>
  <c r="O701" i="15"/>
  <c r="N701" i="15"/>
  <c r="M701" i="15"/>
  <c r="Z700" i="15"/>
  <c r="Y700" i="15"/>
  <c r="X700" i="15"/>
  <c r="W700" i="15"/>
  <c r="L700" i="15" s="1"/>
  <c r="S700" i="15"/>
  <c r="O700" i="15"/>
  <c r="N700" i="15"/>
  <c r="M700" i="15"/>
  <c r="Z699" i="15"/>
  <c r="Y699" i="15"/>
  <c r="X699" i="15"/>
  <c r="W699" i="15"/>
  <c r="L699" i="15" s="1"/>
  <c r="S699" i="15"/>
  <c r="O699" i="15"/>
  <c r="N699" i="15"/>
  <c r="M699" i="15"/>
  <c r="Z698" i="15"/>
  <c r="Y698" i="15"/>
  <c r="X698" i="15"/>
  <c r="W698" i="15"/>
  <c r="L698" i="15" s="1"/>
  <c r="S698" i="15"/>
  <c r="O698" i="15"/>
  <c r="N698" i="15"/>
  <c r="M698" i="15"/>
  <c r="Z697" i="15"/>
  <c r="Y697" i="15"/>
  <c r="X697" i="15"/>
  <c r="W697" i="15"/>
  <c r="L697" i="15" s="1"/>
  <c r="S697" i="15"/>
  <c r="O697" i="15"/>
  <c r="N697" i="15"/>
  <c r="M697" i="15"/>
  <c r="Z696" i="15"/>
  <c r="Y696" i="15"/>
  <c r="X696" i="15"/>
  <c r="W696" i="15"/>
  <c r="L696" i="15" s="1"/>
  <c r="S696" i="15"/>
  <c r="O696" i="15"/>
  <c r="N696" i="15"/>
  <c r="M696" i="15"/>
  <c r="Z695" i="15"/>
  <c r="Y695" i="15"/>
  <c r="X695" i="15"/>
  <c r="W695" i="15"/>
  <c r="L695" i="15" s="1"/>
  <c r="S695" i="15"/>
  <c r="O695" i="15"/>
  <c r="N695" i="15"/>
  <c r="M695" i="15"/>
  <c r="Z694" i="15"/>
  <c r="Y694" i="15"/>
  <c r="X694" i="15"/>
  <c r="W694" i="15"/>
  <c r="L694" i="15" s="1"/>
  <c r="S694" i="15"/>
  <c r="O694" i="15"/>
  <c r="N694" i="15"/>
  <c r="M694" i="15"/>
  <c r="Z693" i="15"/>
  <c r="Y693" i="15"/>
  <c r="X693" i="15"/>
  <c r="W693" i="15"/>
  <c r="L693" i="15" s="1"/>
  <c r="S693" i="15"/>
  <c r="O693" i="15"/>
  <c r="N693" i="15"/>
  <c r="M693" i="15"/>
  <c r="Z692" i="15"/>
  <c r="Y692" i="15"/>
  <c r="X692" i="15"/>
  <c r="W692" i="15"/>
  <c r="L692" i="15" s="1"/>
  <c r="S692" i="15"/>
  <c r="O692" i="15"/>
  <c r="N692" i="15"/>
  <c r="M692" i="15"/>
  <c r="Z691" i="15"/>
  <c r="Y691" i="15"/>
  <c r="X691" i="15"/>
  <c r="W691" i="15"/>
  <c r="L691" i="15" s="1"/>
  <c r="S691" i="15"/>
  <c r="O691" i="15"/>
  <c r="N691" i="15"/>
  <c r="M691" i="15"/>
  <c r="Z690" i="15"/>
  <c r="Y690" i="15"/>
  <c r="X690" i="15"/>
  <c r="W690" i="15"/>
  <c r="L690" i="15" s="1"/>
  <c r="S690" i="15"/>
  <c r="O690" i="15"/>
  <c r="N690" i="15"/>
  <c r="M690" i="15"/>
  <c r="Z689" i="15"/>
  <c r="Y689" i="15"/>
  <c r="X689" i="15"/>
  <c r="W689" i="15"/>
  <c r="L689" i="15" s="1"/>
  <c r="S689" i="15"/>
  <c r="O689" i="15"/>
  <c r="N689" i="15"/>
  <c r="M689" i="15"/>
  <c r="Z688" i="15"/>
  <c r="Y688" i="15"/>
  <c r="X688" i="15"/>
  <c r="W688" i="15"/>
  <c r="L688" i="15" s="1"/>
  <c r="S688" i="15"/>
  <c r="O688" i="15"/>
  <c r="N688" i="15"/>
  <c r="M688" i="15"/>
  <c r="Z687" i="15"/>
  <c r="Y687" i="15"/>
  <c r="X687" i="15"/>
  <c r="W687" i="15"/>
  <c r="L687" i="15" s="1"/>
  <c r="S687" i="15"/>
  <c r="O687" i="15"/>
  <c r="N687" i="15"/>
  <c r="M687" i="15"/>
  <c r="Z686" i="15"/>
  <c r="Y686" i="15"/>
  <c r="X686" i="15"/>
  <c r="W686" i="15"/>
  <c r="L686" i="15" s="1"/>
  <c r="S686" i="15"/>
  <c r="O686" i="15"/>
  <c r="N686" i="15"/>
  <c r="M686" i="15"/>
  <c r="Z685" i="15"/>
  <c r="Y685" i="15"/>
  <c r="X685" i="15"/>
  <c r="W685" i="15"/>
  <c r="L685" i="15" s="1"/>
  <c r="S685" i="15"/>
  <c r="O685" i="15"/>
  <c r="N685" i="15"/>
  <c r="M685" i="15"/>
  <c r="Z684" i="15"/>
  <c r="Y684" i="15"/>
  <c r="X684" i="15"/>
  <c r="W684" i="15"/>
  <c r="L684" i="15" s="1"/>
  <c r="S684" i="15"/>
  <c r="O684" i="15"/>
  <c r="N684" i="15"/>
  <c r="M684" i="15"/>
  <c r="Z683" i="15"/>
  <c r="Y683" i="15"/>
  <c r="X683" i="15"/>
  <c r="W683" i="15"/>
  <c r="L683" i="15" s="1"/>
  <c r="S683" i="15"/>
  <c r="O683" i="15"/>
  <c r="N683" i="15"/>
  <c r="M683" i="15"/>
  <c r="Z682" i="15"/>
  <c r="Y682" i="15"/>
  <c r="X682" i="15"/>
  <c r="W682" i="15"/>
  <c r="L682" i="15" s="1"/>
  <c r="S682" i="15"/>
  <c r="O682" i="15"/>
  <c r="N682" i="15"/>
  <c r="M682" i="15"/>
  <c r="Z681" i="15"/>
  <c r="Y681" i="15"/>
  <c r="X681" i="15"/>
  <c r="W681" i="15"/>
  <c r="L681" i="15" s="1"/>
  <c r="S681" i="15"/>
  <c r="O681" i="15"/>
  <c r="N681" i="15"/>
  <c r="M681" i="15"/>
  <c r="Z680" i="15"/>
  <c r="Y680" i="15"/>
  <c r="X680" i="15"/>
  <c r="W680" i="15"/>
  <c r="L680" i="15" s="1"/>
  <c r="S680" i="15"/>
  <c r="O680" i="15"/>
  <c r="N680" i="15"/>
  <c r="M680" i="15"/>
  <c r="Z679" i="15"/>
  <c r="Y679" i="15"/>
  <c r="X679" i="15"/>
  <c r="W679" i="15"/>
  <c r="L679" i="15" s="1"/>
  <c r="S679" i="15"/>
  <c r="O679" i="15"/>
  <c r="N679" i="15"/>
  <c r="M679" i="15"/>
  <c r="Z678" i="15"/>
  <c r="Y678" i="15"/>
  <c r="X678" i="15"/>
  <c r="W678" i="15"/>
  <c r="L678" i="15" s="1"/>
  <c r="S678" i="15"/>
  <c r="O678" i="15"/>
  <c r="N678" i="15"/>
  <c r="M678" i="15"/>
  <c r="Z677" i="15"/>
  <c r="Y677" i="15"/>
  <c r="X677" i="15"/>
  <c r="W677" i="15"/>
  <c r="L677" i="15" s="1"/>
  <c r="S677" i="15"/>
  <c r="O677" i="15"/>
  <c r="N677" i="15"/>
  <c r="M677" i="15"/>
  <c r="Z676" i="15"/>
  <c r="Y676" i="15"/>
  <c r="X676" i="15"/>
  <c r="W676" i="15"/>
  <c r="L676" i="15" s="1"/>
  <c r="S676" i="15"/>
  <c r="O676" i="15"/>
  <c r="N676" i="15"/>
  <c r="M676" i="15"/>
  <c r="Z675" i="15"/>
  <c r="Y675" i="15"/>
  <c r="X675" i="15"/>
  <c r="W675" i="15"/>
  <c r="L675" i="15" s="1"/>
  <c r="S675" i="15"/>
  <c r="O675" i="15"/>
  <c r="N675" i="15"/>
  <c r="M675" i="15"/>
  <c r="Z674" i="15"/>
  <c r="Y674" i="15"/>
  <c r="X674" i="15"/>
  <c r="W674" i="15"/>
  <c r="L674" i="15" s="1"/>
  <c r="S674" i="15"/>
  <c r="O674" i="15"/>
  <c r="N674" i="15"/>
  <c r="M674" i="15"/>
  <c r="Z673" i="15"/>
  <c r="Y673" i="15"/>
  <c r="X673" i="15"/>
  <c r="W673" i="15"/>
  <c r="L673" i="15" s="1"/>
  <c r="S673" i="15"/>
  <c r="O673" i="15"/>
  <c r="N673" i="15"/>
  <c r="M673" i="15"/>
  <c r="Z672" i="15"/>
  <c r="Y672" i="15"/>
  <c r="X672" i="15"/>
  <c r="W672" i="15"/>
  <c r="L672" i="15" s="1"/>
  <c r="S672" i="15"/>
  <c r="O672" i="15"/>
  <c r="N672" i="15"/>
  <c r="M672" i="15"/>
  <c r="Z671" i="15"/>
  <c r="Y671" i="15"/>
  <c r="X671" i="15"/>
  <c r="W671" i="15"/>
  <c r="L671" i="15" s="1"/>
  <c r="S671" i="15"/>
  <c r="O671" i="15"/>
  <c r="N671" i="15"/>
  <c r="M671" i="15"/>
  <c r="Z670" i="15"/>
  <c r="Y670" i="15"/>
  <c r="X670" i="15"/>
  <c r="W670" i="15"/>
  <c r="L670" i="15" s="1"/>
  <c r="S670" i="15"/>
  <c r="O670" i="15"/>
  <c r="N670" i="15"/>
  <c r="M670" i="15"/>
  <c r="Z669" i="15"/>
  <c r="Y669" i="15"/>
  <c r="X669" i="15"/>
  <c r="W669" i="15"/>
  <c r="L669" i="15" s="1"/>
  <c r="S669" i="15"/>
  <c r="O669" i="15"/>
  <c r="N669" i="15"/>
  <c r="M669" i="15"/>
  <c r="Z668" i="15"/>
  <c r="Y668" i="15"/>
  <c r="X668" i="15"/>
  <c r="W668" i="15"/>
  <c r="L668" i="15" s="1"/>
  <c r="S668" i="15"/>
  <c r="O668" i="15"/>
  <c r="N668" i="15"/>
  <c r="M668" i="15"/>
  <c r="Z667" i="15"/>
  <c r="Y667" i="15"/>
  <c r="X667" i="15"/>
  <c r="W667" i="15"/>
  <c r="L667" i="15" s="1"/>
  <c r="S667" i="15"/>
  <c r="O667" i="15"/>
  <c r="N667" i="15"/>
  <c r="M667" i="15"/>
  <c r="Z666" i="15"/>
  <c r="Y666" i="15"/>
  <c r="X666" i="15"/>
  <c r="W666" i="15"/>
  <c r="L666" i="15" s="1"/>
  <c r="S666" i="15"/>
  <c r="O666" i="15"/>
  <c r="N666" i="15"/>
  <c r="M666" i="15"/>
  <c r="Z665" i="15"/>
  <c r="Y665" i="15"/>
  <c r="X665" i="15"/>
  <c r="W665" i="15"/>
  <c r="L665" i="15" s="1"/>
  <c r="S665" i="15"/>
  <c r="O665" i="15"/>
  <c r="N665" i="15"/>
  <c r="M665" i="15"/>
  <c r="Z664" i="15"/>
  <c r="Y664" i="15"/>
  <c r="X664" i="15"/>
  <c r="W664" i="15"/>
  <c r="L664" i="15" s="1"/>
  <c r="S664" i="15"/>
  <c r="O664" i="15"/>
  <c r="N664" i="15"/>
  <c r="M664" i="15"/>
  <c r="Z663" i="15"/>
  <c r="Y663" i="15"/>
  <c r="X663" i="15"/>
  <c r="W663" i="15"/>
  <c r="L663" i="15" s="1"/>
  <c r="S663" i="15"/>
  <c r="O663" i="15"/>
  <c r="N663" i="15"/>
  <c r="M663" i="15"/>
  <c r="Z662" i="15"/>
  <c r="Y662" i="15"/>
  <c r="X662" i="15"/>
  <c r="W662" i="15"/>
  <c r="L662" i="15" s="1"/>
  <c r="S662" i="15"/>
  <c r="O662" i="15"/>
  <c r="N662" i="15"/>
  <c r="M662" i="15"/>
  <c r="Z661" i="15"/>
  <c r="Y661" i="15"/>
  <c r="X661" i="15"/>
  <c r="W661" i="15"/>
  <c r="L661" i="15" s="1"/>
  <c r="S661" i="15"/>
  <c r="O661" i="15"/>
  <c r="N661" i="15"/>
  <c r="M661" i="15"/>
  <c r="Z660" i="15"/>
  <c r="Y660" i="15"/>
  <c r="X660" i="15"/>
  <c r="W660" i="15"/>
  <c r="L660" i="15" s="1"/>
  <c r="S660" i="15"/>
  <c r="O660" i="15"/>
  <c r="N660" i="15"/>
  <c r="M660" i="15"/>
  <c r="Z659" i="15"/>
  <c r="Y659" i="15"/>
  <c r="X659" i="15"/>
  <c r="W659" i="15"/>
  <c r="L659" i="15" s="1"/>
  <c r="S659" i="15"/>
  <c r="O659" i="15"/>
  <c r="N659" i="15"/>
  <c r="M659" i="15"/>
  <c r="Z658" i="15"/>
  <c r="Y658" i="15"/>
  <c r="X658" i="15"/>
  <c r="W658" i="15"/>
  <c r="L658" i="15" s="1"/>
  <c r="S658" i="15"/>
  <c r="O658" i="15"/>
  <c r="N658" i="15"/>
  <c r="M658" i="15"/>
  <c r="Z657" i="15"/>
  <c r="Y657" i="15"/>
  <c r="X657" i="15"/>
  <c r="W657" i="15"/>
  <c r="L657" i="15" s="1"/>
  <c r="S657" i="15"/>
  <c r="O657" i="15"/>
  <c r="N657" i="15"/>
  <c r="M657" i="15"/>
  <c r="Z656" i="15"/>
  <c r="Y656" i="15"/>
  <c r="X656" i="15"/>
  <c r="W656" i="15"/>
  <c r="L656" i="15" s="1"/>
  <c r="S656" i="15"/>
  <c r="O656" i="15"/>
  <c r="N656" i="15"/>
  <c r="M656" i="15"/>
  <c r="Z655" i="15"/>
  <c r="Y655" i="15"/>
  <c r="X655" i="15"/>
  <c r="W655" i="15"/>
  <c r="L655" i="15" s="1"/>
  <c r="S655" i="15"/>
  <c r="O655" i="15"/>
  <c r="N655" i="15"/>
  <c r="M655" i="15"/>
  <c r="Z654" i="15"/>
  <c r="Y654" i="15"/>
  <c r="X654" i="15"/>
  <c r="W654" i="15"/>
  <c r="L654" i="15" s="1"/>
  <c r="S654" i="15"/>
  <c r="O654" i="15"/>
  <c r="N654" i="15"/>
  <c r="M654" i="15"/>
  <c r="Z653" i="15"/>
  <c r="Y653" i="15"/>
  <c r="X653" i="15"/>
  <c r="W653" i="15"/>
  <c r="L653" i="15" s="1"/>
  <c r="S653" i="15"/>
  <c r="O653" i="15"/>
  <c r="N653" i="15"/>
  <c r="M653" i="15"/>
  <c r="Z652" i="15"/>
  <c r="Y652" i="15"/>
  <c r="X652" i="15"/>
  <c r="W652" i="15"/>
  <c r="L652" i="15" s="1"/>
  <c r="S652" i="15"/>
  <c r="O652" i="15"/>
  <c r="N652" i="15"/>
  <c r="M652" i="15"/>
  <c r="Z651" i="15"/>
  <c r="Y651" i="15"/>
  <c r="X651" i="15"/>
  <c r="W651" i="15"/>
  <c r="L651" i="15" s="1"/>
  <c r="S651" i="15"/>
  <c r="O651" i="15"/>
  <c r="N651" i="15"/>
  <c r="M651" i="15"/>
  <c r="Z650" i="15"/>
  <c r="Y650" i="15"/>
  <c r="X650" i="15"/>
  <c r="W650" i="15"/>
  <c r="L650" i="15" s="1"/>
  <c r="S650" i="15"/>
  <c r="O650" i="15"/>
  <c r="N650" i="15"/>
  <c r="M650" i="15"/>
  <c r="Z649" i="15"/>
  <c r="Y649" i="15"/>
  <c r="X649" i="15"/>
  <c r="W649" i="15"/>
  <c r="L649" i="15" s="1"/>
  <c r="S649" i="15"/>
  <c r="O649" i="15"/>
  <c r="N649" i="15"/>
  <c r="M649" i="15"/>
  <c r="Z648" i="15"/>
  <c r="Y648" i="15"/>
  <c r="X648" i="15"/>
  <c r="W648" i="15"/>
  <c r="L648" i="15" s="1"/>
  <c r="S648" i="15"/>
  <c r="O648" i="15"/>
  <c r="N648" i="15"/>
  <c r="M648" i="15"/>
  <c r="Z647" i="15"/>
  <c r="Y647" i="15"/>
  <c r="X647" i="15"/>
  <c r="W647" i="15"/>
  <c r="L647" i="15" s="1"/>
  <c r="S647" i="15"/>
  <c r="O647" i="15"/>
  <c r="N647" i="15"/>
  <c r="M647" i="15"/>
  <c r="Z646" i="15"/>
  <c r="Y646" i="15"/>
  <c r="X646" i="15"/>
  <c r="W646" i="15"/>
  <c r="L646" i="15" s="1"/>
  <c r="S646" i="15"/>
  <c r="O646" i="15"/>
  <c r="N646" i="15"/>
  <c r="M646" i="15"/>
  <c r="Z645" i="15"/>
  <c r="Y645" i="15"/>
  <c r="X645" i="15"/>
  <c r="W645" i="15"/>
  <c r="L645" i="15" s="1"/>
  <c r="S645" i="15"/>
  <c r="O645" i="15"/>
  <c r="N645" i="15"/>
  <c r="M645" i="15"/>
  <c r="Z644" i="15"/>
  <c r="Y644" i="15"/>
  <c r="X644" i="15"/>
  <c r="W644" i="15"/>
  <c r="L644" i="15" s="1"/>
  <c r="S644" i="15"/>
  <c r="O644" i="15"/>
  <c r="N644" i="15"/>
  <c r="M644" i="15"/>
  <c r="Z643" i="15"/>
  <c r="Y643" i="15"/>
  <c r="X643" i="15"/>
  <c r="W643" i="15"/>
  <c r="L643" i="15" s="1"/>
  <c r="S643" i="15"/>
  <c r="O643" i="15"/>
  <c r="N643" i="15"/>
  <c r="M643" i="15"/>
  <c r="Z642" i="15"/>
  <c r="Y642" i="15"/>
  <c r="X642" i="15"/>
  <c r="W642" i="15"/>
  <c r="L642" i="15" s="1"/>
  <c r="S642" i="15"/>
  <c r="O642" i="15"/>
  <c r="N642" i="15"/>
  <c r="M642" i="15"/>
  <c r="Z641" i="15"/>
  <c r="Y641" i="15"/>
  <c r="X641" i="15"/>
  <c r="W641" i="15"/>
  <c r="L641" i="15" s="1"/>
  <c r="S641" i="15"/>
  <c r="O641" i="15"/>
  <c r="N641" i="15"/>
  <c r="M641" i="15"/>
  <c r="Z640" i="15"/>
  <c r="Y640" i="15"/>
  <c r="X640" i="15"/>
  <c r="W640" i="15"/>
  <c r="L640" i="15" s="1"/>
  <c r="S640" i="15"/>
  <c r="O640" i="15"/>
  <c r="N640" i="15"/>
  <c r="M640" i="15"/>
  <c r="Z639" i="15"/>
  <c r="Y639" i="15"/>
  <c r="X639" i="15"/>
  <c r="W639" i="15"/>
  <c r="L639" i="15" s="1"/>
  <c r="S639" i="15"/>
  <c r="O639" i="15"/>
  <c r="N639" i="15"/>
  <c r="M639" i="15"/>
  <c r="Z638" i="15"/>
  <c r="Y638" i="15"/>
  <c r="X638" i="15"/>
  <c r="W638" i="15"/>
  <c r="L638" i="15" s="1"/>
  <c r="S638" i="15"/>
  <c r="O638" i="15"/>
  <c r="N638" i="15"/>
  <c r="M638" i="15"/>
  <c r="Z637" i="15"/>
  <c r="Y637" i="15"/>
  <c r="X637" i="15"/>
  <c r="W637" i="15"/>
  <c r="L637" i="15" s="1"/>
  <c r="S637" i="15"/>
  <c r="O637" i="15"/>
  <c r="N637" i="15"/>
  <c r="M637" i="15"/>
  <c r="Z636" i="15"/>
  <c r="Y636" i="15"/>
  <c r="X636" i="15"/>
  <c r="W636" i="15"/>
  <c r="L636" i="15" s="1"/>
  <c r="S636" i="15"/>
  <c r="O636" i="15"/>
  <c r="N636" i="15"/>
  <c r="M636" i="15"/>
  <c r="Z635" i="15"/>
  <c r="Y635" i="15"/>
  <c r="X635" i="15"/>
  <c r="W635" i="15"/>
  <c r="L635" i="15" s="1"/>
  <c r="S635" i="15"/>
  <c r="O635" i="15"/>
  <c r="N635" i="15"/>
  <c r="M635" i="15"/>
  <c r="Z634" i="15"/>
  <c r="Y634" i="15"/>
  <c r="X634" i="15"/>
  <c r="W634" i="15"/>
  <c r="L634" i="15" s="1"/>
  <c r="S634" i="15"/>
  <c r="O634" i="15"/>
  <c r="N634" i="15"/>
  <c r="M634" i="15"/>
  <c r="Z633" i="15"/>
  <c r="Y633" i="15"/>
  <c r="X633" i="15"/>
  <c r="W633" i="15"/>
  <c r="L633" i="15" s="1"/>
  <c r="S633" i="15"/>
  <c r="O633" i="15"/>
  <c r="N633" i="15"/>
  <c r="M633" i="15"/>
  <c r="Z632" i="15"/>
  <c r="Y632" i="15"/>
  <c r="X632" i="15"/>
  <c r="W632" i="15"/>
  <c r="L632" i="15" s="1"/>
  <c r="S632" i="15"/>
  <c r="O632" i="15"/>
  <c r="N632" i="15"/>
  <c r="M632" i="15"/>
  <c r="Z631" i="15"/>
  <c r="Y631" i="15"/>
  <c r="X631" i="15"/>
  <c r="W631" i="15"/>
  <c r="L631" i="15" s="1"/>
  <c r="S631" i="15"/>
  <c r="O631" i="15"/>
  <c r="N631" i="15"/>
  <c r="M631" i="15"/>
  <c r="Z630" i="15"/>
  <c r="Y630" i="15"/>
  <c r="X630" i="15"/>
  <c r="W630" i="15"/>
  <c r="L630" i="15" s="1"/>
  <c r="S630" i="15"/>
  <c r="O630" i="15"/>
  <c r="N630" i="15"/>
  <c r="M630" i="15"/>
  <c r="Z629" i="15"/>
  <c r="Y629" i="15"/>
  <c r="X629" i="15"/>
  <c r="W629" i="15"/>
  <c r="L629" i="15" s="1"/>
  <c r="S629" i="15"/>
  <c r="O629" i="15"/>
  <c r="N629" i="15"/>
  <c r="M629" i="15"/>
  <c r="Z628" i="15"/>
  <c r="Y628" i="15"/>
  <c r="X628" i="15"/>
  <c r="W628" i="15"/>
  <c r="L628" i="15" s="1"/>
  <c r="S628" i="15"/>
  <c r="O628" i="15"/>
  <c r="N628" i="15"/>
  <c r="M628" i="15"/>
  <c r="Z627" i="15"/>
  <c r="Y627" i="15"/>
  <c r="X627" i="15"/>
  <c r="W627" i="15"/>
  <c r="L627" i="15" s="1"/>
  <c r="S627" i="15"/>
  <c r="O627" i="15"/>
  <c r="N627" i="15"/>
  <c r="M627" i="15"/>
  <c r="Z626" i="15"/>
  <c r="Y626" i="15"/>
  <c r="X626" i="15"/>
  <c r="W626" i="15"/>
  <c r="L626" i="15" s="1"/>
  <c r="S626" i="15"/>
  <c r="O626" i="15"/>
  <c r="N626" i="15"/>
  <c r="M626" i="15"/>
  <c r="Z625" i="15"/>
  <c r="Y625" i="15"/>
  <c r="X625" i="15"/>
  <c r="W625" i="15"/>
  <c r="L625" i="15" s="1"/>
  <c r="S625" i="15"/>
  <c r="O625" i="15"/>
  <c r="N625" i="15"/>
  <c r="M625" i="15"/>
  <c r="Z624" i="15"/>
  <c r="Y624" i="15"/>
  <c r="X624" i="15"/>
  <c r="W624" i="15"/>
  <c r="L624" i="15" s="1"/>
  <c r="S624" i="15"/>
  <c r="O624" i="15"/>
  <c r="N624" i="15"/>
  <c r="M624" i="15"/>
  <c r="Z623" i="15"/>
  <c r="Y623" i="15"/>
  <c r="X623" i="15"/>
  <c r="W623" i="15"/>
  <c r="L623" i="15" s="1"/>
  <c r="S623" i="15"/>
  <c r="O623" i="15"/>
  <c r="N623" i="15"/>
  <c r="M623" i="15"/>
  <c r="Z622" i="15"/>
  <c r="Y622" i="15"/>
  <c r="X622" i="15"/>
  <c r="W622" i="15"/>
  <c r="L622" i="15" s="1"/>
  <c r="S622" i="15"/>
  <c r="O622" i="15"/>
  <c r="N622" i="15"/>
  <c r="M622" i="15"/>
  <c r="Z621" i="15"/>
  <c r="Y621" i="15"/>
  <c r="X621" i="15"/>
  <c r="W621" i="15"/>
  <c r="L621" i="15" s="1"/>
  <c r="S621" i="15"/>
  <c r="O621" i="15"/>
  <c r="N621" i="15"/>
  <c r="M621" i="15"/>
  <c r="Z620" i="15"/>
  <c r="Y620" i="15"/>
  <c r="X620" i="15"/>
  <c r="W620" i="15"/>
  <c r="L620" i="15" s="1"/>
  <c r="S620" i="15"/>
  <c r="O620" i="15"/>
  <c r="N620" i="15"/>
  <c r="M620" i="15"/>
  <c r="Z619" i="15"/>
  <c r="Y619" i="15"/>
  <c r="X619" i="15"/>
  <c r="W619" i="15"/>
  <c r="L619" i="15" s="1"/>
  <c r="S619" i="15"/>
  <c r="O619" i="15"/>
  <c r="N619" i="15"/>
  <c r="M619" i="15"/>
  <c r="Z618" i="15"/>
  <c r="Y618" i="15"/>
  <c r="X618" i="15"/>
  <c r="W618" i="15"/>
  <c r="L618" i="15" s="1"/>
  <c r="S618" i="15"/>
  <c r="O618" i="15"/>
  <c r="N618" i="15"/>
  <c r="M618" i="15"/>
  <c r="Z617" i="15"/>
  <c r="Y617" i="15"/>
  <c r="X617" i="15"/>
  <c r="W617" i="15"/>
  <c r="L617" i="15" s="1"/>
  <c r="S617" i="15"/>
  <c r="O617" i="15"/>
  <c r="N617" i="15"/>
  <c r="M617" i="15"/>
  <c r="Z616" i="15"/>
  <c r="Y616" i="15"/>
  <c r="X616" i="15"/>
  <c r="W616" i="15"/>
  <c r="L616" i="15" s="1"/>
  <c r="S616" i="15"/>
  <c r="O616" i="15"/>
  <c r="N616" i="15"/>
  <c r="M616" i="15"/>
  <c r="Z615" i="15"/>
  <c r="Y615" i="15"/>
  <c r="X615" i="15"/>
  <c r="W615" i="15"/>
  <c r="L615" i="15" s="1"/>
  <c r="S615" i="15"/>
  <c r="O615" i="15"/>
  <c r="N615" i="15"/>
  <c r="M615" i="15"/>
  <c r="Z614" i="15"/>
  <c r="Y614" i="15"/>
  <c r="X614" i="15"/>
  <c r="W614" i="15"/>
  <c r="L614" i="15" s="1"/>
  <c r="S614" i="15"/>
  <c r="O614" i="15"/>
  <c r="N614" i="15"/>
  <c r="M614" i="15"/>
  <c r="Z613" i="15"/>
  <c r="Y613" i="15"/>
  <c r="X613" i="15"/>
  <c r="W613" i="15"/>
  <c r="L613" i="15" s="1"/>
  <c r="S613" i="15"/>
  <c r="O613" i="15"/>
  <c r="N613" i="15"/>
  <c r="M613" i="15"/>
  <c r="Z612" i="15"/>
  <c r="Y612" i="15"/>
  <c r="X612" i="15"/>
  <c r="W612" i="15"/>
  <c r="L612" i="15" s="1"/>
  <c r="S612" i="15"/>
  <c r="O612" i="15"/>
  <c r="N612" i="15"/>
  <c r="M612" i="15"/>
  <c r="Z611" i="15"/>
  <c r="Y611" i="15"/>
  <c r="X611" i="15"/>
  <c r="W611" i="15"/>
  <c r="L611" i="15" s="1"/>
  <c r="S611" i="15"/>
  <c r="O611" i="15"/>
  <c r="N611" i="15"/>
  <c r="M611" i="15"/>
  <c r="Z610" i="15"/>
  <c r="Y610" i="15"/>
  <c r="X610" i="15"/>
  <c r="W610" i="15"/>
  <c r="L610" i="15" s="1"/>
  <c r="S610" i="15"/>
  <c r="O610" i="15"/>
  <c r="N610" i="15"/>
  <c r="M610" i="15"/>
  <c r="Z609" i="15"/>
  <c r="Y609" i="15"/>
  <c r="X609" i="15"/>
  <c r="W609" i="15"/>
  <c r="L609" i="15" s="1"/>
  <c r="S609" i="15"/>
  <c r="O609" i="15"/>
  <c r="N609" i="15"/>
  <c r="M609" i="15"/>
  <c r="Z608" i="15"/>
  <c r="Y608" i="15"/>
  <c r="X608" i="15"/>
  <c r="W608" i="15"/>
  <c r="L608" i="15" s="1"/>
  <c r="S608" i="15"/>
  <c r="O608" i="15"/>
  <c r="N608" i="15"/>
  <c r="M608" i="15"/>
  <c r="Z607" i="15"/>
  <c r="Y607" i="15"/>
  <c r="X607" i="15"/>
  <c r="W607" i="15"/>
  <c r="L607" i="15" s="1"/>
  <c r="S607" i="15"/>
  <c r="O607" i="15"/>
  <c r="N607" i="15"/>
  <c r="M607" i="15"/>
  <c r="Z606" i="15"/>
  <c r="Y606" i="15"/>
  <c r="X606" i="15"/>
  <c r="W606" i="15"/>
  <c r="L606" i="15" s="1"/>
  <c r="S606" i="15"/>
  <c r="O606" i="15"/>
  <c r="N606" i="15"/>
  <c r="M606" i="15"/>
  <c r="Z605" i="15"/>
  <c r="Y605" i="15"/>
  <c r="X605" i="15"/>
  <c r="W605" i="15"/>
  <c r="L605" i="15" s="1"/>
  <c r="S605" i="15"/>
  <c r="O605" i="15"/>
  <c r="N605" i="15"/>
  <c r="M605" i="15"/>
  <c r="Z604" i="15"/>
  <c r="Y604" i="15"/>
  <c r="X604" i="15"/>
  <c r="W604" i="15"/>
  <c r="L604" i="15" s="1"/>
  <c r="S604" i="15"/>
  <c r="O604" i="15"/>
  <c r="N604" i="15"/>
  <c r="M604" i="15"/>
  <c r="Z603" i="15"/>
  <c r="Y603" i="15"/>
  <c r="X603" i="15"/>
  <c r="W603" i="15"/>
  <c r="L603" i="15" s="1"/>
  <c r="S603" i="15"/>
  <c r="O603" i="15"/>
  <c r="N603" i="15"/>
  <c r="M603" i="15"/>
  <c r="Z602" i="15"/>
  <c r="Y602" i="15"/>
  <c r="X602" i="15"/>
  <c r="W602" i="15"/>
  <c r="L602" i="15" s="1"/>
  <c r="S602" i="15"/>
  <c r="O602" i="15"/>
  <c r="N602" i="15"/>
  <c r="M602" i="15"/>
  <c r="Z601" i="15"/>
  <c r="Y601" i="15"/>
  <c r="X601" i="15"/>
  <c r="W601" i="15"/>
  <c r="L601" i="15" s="1"/>
  <c r="S601" i="15"/>
  <c r="O601" i="15"/>
  <c r="N601" i="15"/>
  <c r="M601" i="15"/>
  <c r="Z600" i="15"/>
  <c r="Y600" i="15"/>
  <c r="X600" i="15"/>
  <c r="W600" i="15"/>
  <c r="L600" i="15" s="1"/>
  <c r="S600" i="15"/>
  <c r="O600" i="15"/>
  <c r="N600" i="15"/>
  <c r="M600" i="15"/>
  <c r="Z599" i="15"/>
  <c r="Y599" i="15"/>
  <c r="X599" i="15"/>
  <c r="W599" i="15"/>
  <c r="L599" i="15" s="1"/>
  <c r="S599" i="15"/>
  <c r="O599" i="15"/>
  <c r="N599" i="15"/>
  <c r="M599" i="15"/>
  <c r="Z598" i="15"/>
  <c r="Y598" i="15"/>
  <c r="X598" i="15"/>
  <c r="W598" i="15"/>
  <c r="L598" i="15" s="1"/>
  <c r="S598" i="15"/>
  <c r="O598" i="15"/>
  <c r="N598" i="15"/>
  <c r="M598" i="15"/>
  <c r="Z597" i="15"/>
  <c r="Y597" i="15"/>
  <c r="X597" i="15"/>
  <c r="W597" i="15"/>
  <c r="L597" i="15" s="1"/>
  <c r="S597" i="15"/>
  <c r="O597" i="15"/>
  <c r="N597" i="15"/>
  <c r="M597" i="15"/>
  <c r="Z596" i="15"/>
  <c r="Y596" i="15"/>
  <c r="X596" i="15"/>
  <c r="W596" i="15"/>
  <c r="L596" i="15" s="1"/>
  <c r="S596" i="15"/>
  <c r="O596" i="15"/>
  <c r="N596" i="15"/>
  <c r="M596" i="15"/>
  <c r="Z595" i="15"/>
  <c r="Y595" i="15"/>
  <c r="X595" i="15"/>
  <c r="W595" i="15"/>
  <c r="L595" i="15" s="1"/>
  <c r="S595" i="15"/>
  <c r="O595" i="15"/>
  <c r="N595" i="15"/>
  <c r="M595" i="15"/>
  <c r="Z594" i="15"/>
  <c r="Y594" i="15"/>
  <c r="X594" i="15"/>
  <c r="W594" i="15"/>
  <c r="L594" i="15" s="1"/>
  <c r="S594" i="15"/>
  <c r="O594" i="15"/>
  <c r="N594" i="15"/>
  <c r="M594" i="15"/>
  <c r="Z593" i="15"/>
  <c r="Y593" i="15"/>
  <c r="X593" i="15"/>
  <c r="W593" i="15"/>
  <c r="L593" i="15" s="1"/>
  <c r="S593" i="15"/>
  <c r="O593" i="15"/>
  <c r="N593" i="15"/>
  <c r="M593" i="15"/>
  <c r="Z592" i="15"/>
  <c r="Y592" i="15"/>
  <c r="X592" i="15"/>
  <c r="W592" i="15"/>
  <c r="L592" i="15" s="1"/>
  <c r="S592" i="15"/>
  <c r="O592" i="15"/>
  <c r="N592" i="15"/>
  <c r="M592" i="15"/>
  <c r="Z591" i="15"/>
  <c r="Y591" i="15"/>
  <c r="X591" i="15"/>
  <c r="W591" i="15"/>
  <c r="L591" i="15" s="1"/>
  <c r="S591" i="15"/>
  <c r="O591" i="15"/>
  <c r="N591" i="15"/>
  <c r="M591" i="15"/>
  <c r="Z590" i="15"/>
  <c r="Y590" i="15"/>
  <c r="X590" i="15"/>
  <c r="W590" i="15"/>
  <c r="L590" i="15" s="1"/>
  <c r="S590" i="15"/>
  <c r="O590" i="15"/>
  <c r="N590" i="15"/>
  <c r="M590" i="15"/>
  <c r="Z589" i="15"/>
  <c r="Y589" i="15"/>
  <c r="X589" i="15"/>
  <c r="W589" i="15"/>
  <c r="L589" i="15" s="1"/>
  <c r="S589" i="15"/>
  <c r="O589" i="15"/>
  <c r="N589" i="15"/>
  <c r="M589" i="15"/>
  <c r="Z588" i="15"/>
  <c r="Y588" i="15"/>
  <c r="X588" i="15"/>
  <c r="W588" i="15"/>
  <c r="L588" i="15" s="1"/>
  <c r="S588" i="15"/>
  <c r="O588" i="15"/>
  <c r="N588" i="15"/>
  <c r="M588" i="15"/>
  <c r="Z587" i="15"/>
  <c r="Y587" i="15"/>
  <c r="X587" i="15"/>
  <c r="W587" i="15"/>
  <c r="L587" i="15" s="1"/>
  <c r="S587" i="15"/>
  <c r="O587" i="15"/>
  <c r="N587" i="15"/>
  <c r="M587" i="15"/>
  <c r="Z586" i="15"/>
  <c r="Y586" i="15"/>
  <c r="X586" i="15"/>
  <c r="W586" i="15"/>
  <c r="L586" i="15" s="1"/>
  <c r="S586" i="15"/>
  <c r="O586" i="15"/>
  <c r="N586" i="15"/>
  <c r="M586" i="15"/>
  <c r="Z585" i="15"/>
  <c r="Y585" i="15"/>
  <c r="X585" i="15"/>
  <c r="W585" i="15"/>
  <c r="L585" i="15" s="1"/>
  <c r="S585" i="15"/>
  <c r="O585" i="15"/>
  <c r="N585" i="15"/>
  <c r="M585" i="15"/>
  <c r="Z584" i="15"/>
  <c r="Y584" i="15"/>
  <c r="X584" i="15"/>
  <c r="W584" i="15"/>
  <c r="L584" i="15" s="1"/>
  <c r="S584" i="15"/>
  <c r="O584" i="15"/>
  <c r="N584" i="15"/>
  <c r="M584" i="15"/>
  <c r="Z583" i="15"/>
  <c r="Y583" i="15"/>
  <c r="X583" i="15"/>
  <c r="W583" i="15"/>
  <c r="L583" i="15" s="1"/>
  <c r="S583" i="15"/>
  <c r="O583" i="15"/>
  <c r="N583" i="15"/>
  <c r="M583" i="15"/>
  <c r="Z582" i="15"/>
  <c r="Y582" i="15"/>
  <c r="X582" i="15"/>
  <c r="W582" i="15"/>
  <c r="L582" i="15" s="1"/>
  <c r="S582" i="15"/>
  <c r="O582" i="15"/>
  <c r="N582" i="15"/>
  <c r="M582" i="15"/>
  <c r="Z581" i="15"/>
  <c r="Y581" i="15"/>
  <c r="X581" i="15"/>
  <c r="W581" i="15"/>
  <c r="L581" i="15" s="1"/>
  <c r="S581" i="15"/>
  <c r="O581" i="15"/>
  <c r="N581" i="15"/>
  <c r="M581" i="15"/>
  <c r="Z580" i="15"/>
  <c r="Y580" i="15"/>
  <c r="X580" i="15"/>
  <c r="W580" i="15"/>
  <c r="L580" i="15" s="1"/>
  <c r="S580" i="15"/>
  <c r="O580" i="15"/>
  <c r="N580" i="15"/>
  <c r="M580" i="15"/>
  <c r="Z579" i="15"/>
  <c r="Y579" i="15"/>
  <c r="X579" i="15"/>
  <c r="W579" i="15"/>
  <c r="L579" i="15" s="1"/>
  <c r="S579" i="15"/>
  <c r="O579" i="15"/>
  <c r="N579" i="15"/>
  <c r="M579" i="15"/>
  <c r="Z578" i="15"/>
  <c r="Y578" i="15"/>
  <c r="X578" i="15"/>
  <c r="W578" i="15"/>
  <c r="L578" i="15" s="1"/>
  <c r="S578" i="15"/>
  <c r="O578" i="15"/>
  <c r="N578" i="15"/>
  <c r="M578" i="15"/>
  <c r="Z577" i="15"/>
  <c r="Y577" i="15"/>
  <c r="X577" i="15"/>
  <c r="W577" i="15"/>
  <c r="L577" i="15" s="1"/>
  <c r="S577" i="15"/>
  <c r="O577" i="15"/>
  <c r="N577" i="15"/>
  <c r="M577" i="15"/>
  <c r="Z576" i="15"/>
  <c r="Y576" i="15"/>
  <c r="X576" i="15"/>
  <c r="W576" i="15"/>
  <c r="L576" i="15" s="1"/>
  <c r="S576" i="15"/>
  <c r="O576" i="15"/>
  <c r="N576" i="15"/>
  <c r="M576" i="15"/>
  <c r="Z575" i="15"/>
  <c r="Y575" i="15"/>
  <c r="X575" i="15"/>
  <c r="W575" i="15"/>
  <c r="L575" i="15" s="1"/>
  <c r="S575" i="15"/>
  <c r="O575" i="15"/>
  <c r="N575" i="15"/>
  <c r="M575" i="15"/>
  <c r="Z574" i="15"/>
  <c r="Y574" i="15"/>
  <c r="X574" i="15"/>
  <c r="W574" i="15"/>
  <c r="L574" i="15" s="1"/>
  <c r="S574" i="15"/>
  <c r="O574" i="15"/>
  <c r="N574" i="15"/>
  <c r="M574" i="15"/>
  <c r="Z573" i="15"/>
  <c r="Y573" i="15"/>
  <c r="X573" i="15"/>
  <c r="W573" i="15"/>
  <c r="L573" i="15" s="1"/>
  <c r="S573" i="15"/>
  <c r="O573" i="15"/>
  <c r="N573" i="15"/>
  <c r="M573" i="15"/>
  <c r="Z572" i="15"/>
  <c r="Y572" i="15"/>
  <c r="X572" i="15"/>
  <c r="W572" i="15"/>
  <c r="L572" i="15" s="1"/>
  <c r="S572" i="15"/>
  <c r="O572" i="15"/>
  <c r="N572" i="15"/>
  <c r="M572" i="15"/>
  <c r="Z571" i="15"/>
  <c r="Y571" i="15"/>
  <c r="X571" i="15"/>
  <c r="W571" i="15"/>
  <c r="L571" i="15" s="1"/>
  <c r="S571" i="15"/>
  <c r="O571" i="15"/>
  <c r="N571" i="15"/>
  <c r="M571" i="15"/>
  <c r="Z570" i="15"/>
  <c r="Y570" i="15"/>
  <c r="X570" i="15"/>
  <c r="W570" i="15"/>
  <c r="L570" i="15" s="1"/>
  <c r="S570" i="15"/>
  <c r="O570" i="15"/>
  <c r="N570" i="15"/>
  <c r="M570" i="15"/>
  <c r="Z569" i="15"/>
  <c r="Y569" i="15"/>
  <c r="X569" i="15"/>
  <c r="W569" i="15"/>
  <c r="L569" i="15" s="1"/>
  <c r="S569" i="15"/>
  <c r="O569" i="15"/>
  <c r="N569" i="15"/>
  <c r="M569" i="15"/>
  <c r="Z568" i="15"/>
  <c r="Y568" i="15"/>
  <c r="X568" i="15"/>
  <c r="W568" i="15"/>
  <c r="L568" i="15" s="1"/>
  <c r="S568" i="15"/>
  <c r="O568" i="15"/>
  <c r="N568" i="15"/>
  <c r="M568" i="15"/>
  <c r="Z567" i="15"/>
  <c r="Y567" i="15"/>
  <c r="X567" i="15"/>
  <c r="W567" i="15"/>
  <c r="L567" i="15" s="1"/>
  <c r="S567" i="15"/>
  <c r="O567" i="15"/>
  <c r="N567" i="15"/>
  <c r="M567" i="15"/>
  <c r="Z566" i="15"/>
  <c r="Y566" i="15"/>
  <c r="X566" i="15"/>
  <c r="W566" i="15"/>
  <c r="L566" i="15" s="1"/>
  <c r="S566" i="15"/>
  <c r="O566" i="15"/>
  <c r="N566" i="15"/>
  <c r="M566" i="15"/>
  <c r="Z565" i="15"/>
  <c r="Y565" i="15"/>
  <c r="X565" i="15"/>
  <c r="W565" i="15"/>
  <c r="L565" i="15" s="1"/>
  <c r="S565" i="15"/>
  <c r="O565" i="15"/>
  <c r="N565" i="15"/>
  <c r="M565" i="15"/>
  <c r="Z564" i="15"/>
  <c r="Y564" i="15"/>
  <c r="X564" i="15"/>
  <c r="W564" i="15"/>
  <c r="L564" i="15" s="1"/>
  <c r="S564" i="15"/>
  <c r="O564" i="15"/>
  <c r="N564" i="15"/>
  <c r="M564" i="15"/>
  <c r="Z563" i="15"/>
  <c r="Y563" i="15"/>
  <c r="X563" i="15"/>
  <c r="W563" i="15"/>
  <c r="L563" i="15" s="1"/>
  <c r="S563" i="15"/>
  <c r="O563" i="15"/>
  <c r="N563" i="15"/>
  <c r="M563" i="15"/>
  <c r="Z562" i="15"/>
  <c r="Y562" i="15"/>
  <c r="X562" i="15"/>
  <c r="W562" i="15"/>
  <c r="L562" i="15" s="1"/>
  <c r="S562" i="15"/>
  <c r="O562" i="15"/>
  <c r="N562" i="15"/>
  <c r="M562" i="15"/>
  <c r="Z561" i="15"/>
  <c r="Y561" i="15"/>
  <c r="X561" i="15"/>
  <c r="W561" i="15"/>
  <c r="L561" i="15" s="1"/>
  <c r="S561" i="15"/>
  <c r="O561" i="15"/>
  <c r="N561" i="15"/>
  <c r="M561" i="15"/>
  <c r="Z560" i="15"/>
  <c r="Y560" i="15"/>
  <c r="X560" i="15"/>
  <c r="W560" i="15"/>
  <c r="L560" i="15" s="1"/>
  <c r="S560" i="15"/>
  <c r="O560" i="15"/>
  <c r="N560" i="15"/>
  <c r="M560" i="15"/>
  <c r="Z559" i="15"/>
  <c r="Y559" i="15"/>
  <c r="X559" i="15"/>
  <c r="W559" i="15"/>
  <c r="L559" i="15" s="1"/>
  <c r="S559" i="15"/>
  <c r="O559" i="15"/>
  <c r="N559" i="15"/>
  <c r="M559" i="15"/>
  <c r="Z558" i="15"/>
  <c r="Y558" i="15"/>
  <c r="X558" i="15"/>
  <c r="W558" i="15"/>
  <c r="L558" i="15" s="1"/>
  <c r="S558" i="15"/>
  <c r="O558" i="15"/>
  <c r="N558" i="15"/>
  <c r="M558" i="15"/>
  <c r="Z557" i="15"/>
  <c r="Y557" i="15"/>
  <c r="X557" i="15"/>
  <c r="W557" i="15"/>
  <c r="L557" i="15" s="1"/>
  <c r="S557" i="15"/>
  <c r="O557" i="15"/>
  <c r="N557" i="15"/>
  <c r="M557" i="15"/>
  <c r="Z556" i="15"/>
  <c r="Y556" i="15"/>
  <c r="X556" i="15"/>
  <c r="W556" i="15"/>
  <c r="L556" i="15" s="1"/>
  <c r="S556" i="15"/>
  <c r="O556" i="15"/>
  <c r="N556" i="15"/>
  <c r="M556" i="15"/>
  <c r="Z555" i="15"/>
  <c r="Y555" i="15"/>
  <c r="X555" i="15"/>
  <c r="W555" i="15"/>
  <c r="L555" i="15" s="1"/>
  <c r="S555" i="15"/>
  <c r="O555" i="15"/>
  <c r="N555" i="15"/>
  <c r="M555" i="15"/>
  <c r="Z554" i="15"/>
  <c r="Y554" i="15"/>
  <c r="X554" i="15"/>
  <c r="W554" i="15"/>
  <c r="L554" i="15" s="1"/>
  <c r="S554" i="15"/>
  <c r="O554" i="15"/>
  <c r="N554" i="15"/>
  <c r="M554" i="15"/>
  <c r="Z553" i="15"/>
  <c r="Y553" i="15"/>
  <c r="X553" i="15"/>
  <c r="W553" i="15"/>
  <c r="L553" i="15" s="1"/>
  <c r="S553" i="15"/>
  <c r="O553" i="15"/>
  <c r="N553" i="15"/>
  <c r="M553" i="15"/>
  <c r="Z552" i="15"/>
  <c r="Y552" i="15"/>
  <c r="X552" i="15"/>
  <c r="W552" i="15"/>
  <c r="L552" i="15" s="1"/>
  <c r="S552" i="15"/>
  <c r="O552" i="15"/>
  <c r="N552" i="15"/>
  <c r="M552" i="15"/>
  <c r="Z551" i="15"/>
  <c r="Y551" i="15"/>
  <c r="X551" i="15"/>
  <c r="W551" i="15"/>
  <c r="L551" i="15" s="1"/>
  <c r="S551" i="15"/>
  <c r="O551" i="15"/>
  <c r="N551" i="15"/>
  <c r="M551" i="15"/>
  <c r="Z550" i="15"/>
  <c r="Y550" i="15"/>
  <c r="X550" i="15"/>
  <c r="W550" i="15"/>
  <c r="L550" i="15" s="1"/>
  <c r="S550" i="15"/>
  <c r="O550" i="15"/>
  <c r="N550" i="15"/>
  <c r="M550" i="15"/>
  <c r="Z549" i="15"/>
  <c r="Y549" i="15"/>
  <c r="X549" i="15"/>
  <c r="W549" i="15"/>
  <c r="L549" i="15" s="1"/>
  <c r="S549" i="15"/>
  <c r="O549" i="15"/>
  <c r="N549" i="15"/>
  <c r="M549" i="15"/>
  <c r="Z548" i="15"/>
  <c r="Y548" i="15"/>
  <c r="X548" i="15"/>
  <c r="W548" i="15"/>
  <c r="L548" i="15" s="1"/>
  <c r="S548" i="15"/>
  <c r="O548" i="15"/>
  <c r="N548" i="15"/>
  <c r="M548" i="15"/>
  <c r="Z547" i="15"/>
  <c r="Y547" i="15"/>
  <c r="X547" i="15"/>
  <c r="W547" i="15"/>
  <c r="L547" i="15" s="1"/>
  <c r="S547" i="15"/>
  <c r="O547" i="15"/>
  <c r="N547" i="15"/>
  <c r="M547" i="15"/>
  <c r="Z546" i="15"/>
  <c r="Y546" i="15"/>
  <c r="X546" i="15"/>
  <c r="W546" i="15"/>
  <c r="L546" i="15" s="1"/>
  <c r="S546" i="15"/>
  <c r="O546" i="15"/>
  <c r="N546" i="15"/>
  <c r="M546" i="15"/>
  <c r="Z545" i="15"/>
  <c r="Y545" i="15"/>
  <c r="X545" i="15"/>
  <c r="W545" i="15"/>
  <c r="L545" i="15" s="1"/>
  <c r="S545" i="15"/>
  <c r="O545" i="15"/>
  <c r="N545" i="15"/>
  <c r="M545" i="15"/>
  <c r="Z544" i="15"/>
  <c r="Y544" i="15"/>
  <c r="X544" i="15"/>
  <c r="W544" i="15"/>
  <c r="L544" i="15" s="1"/>
  <c r="S544" i="15"/>
  <c r="O544" i="15"/>
  <c r="N544" i="15"/>
  <c r="M544" i="15"/>
  <c r="Z543" i="15"/>
  <c r="Y543" i="15"/>
  <c r="X543" i="15"/>
  <c r="W543" i="15"/>
  <c r="L543" i="15" s="1"/>
  <c r="S543" i="15"/>
  <c r="O543" i="15"/>
  <c r="N543" i="15"/>
  <c r="M543" i="15"/>
  <c r="Z542" i="15"/>
  <c r="Y542" i="15"/>
  <c r="X542" i="15"/>
  <c r="W542" i="15"/>
  <c r="L542" i="15" s="1"/>
  <c r="S542" i="15"/>
  <c r="O542" i="15"/>
  <c r="N542" i="15"/>
  <c r="M542" i="15"/>
  <c r="Z541" i="15"/>
  <c r="Y541" i="15"/>
  <c r="X541" i="15"/>
  <c r="W541" i="15"/>
  <c r="L541" i="15" s="1"/>
  <c r="S541" i="15"/>
  <c r="O541" i="15"/>
  <c r="N541" i="15"/>
  <c r="M541" i="15"/>
  <c r="Z540" i="15"/>
  <c r="Y540" i="15"/>
  <c r="X540" i="15"/>
  <c r="W540" i="15"/>
  <c r="L540" i="15" s="1"/>
  <c r="S540" i="15"/>
  <c r="O540" i="15"/>
  <c r="N540" i="15"/>
  <c r="M540" i="15"/>
  <c r="Z539" i="15"/>
  <c r="Y539" i="15"/>
  <c r="X539" i="15"/>
  <c r="W539" i="15"/>
  <c r="L539" i="15" s="1"/>
  <c r="S539" i="15"/>
  <c r="O539" i="15"/>
  <c r="N539" i="15"/>
  <c r="M539" i="15"/>
  <c r="Z538" i="15"/>
  <c r="Y538" i="15"/>
  <c r="X538" i="15"/>
  <c r="W538" i="15"/>
  <c r="L538" i="15" s="1"/>
  <c r="S538" i="15"/>
  <c r="O538" i="15"/>
  <c r="N538" i="15"/>
  <c r="M538" i="15"/>
  <c r="Z537" i="15"/>
  <c r="Y537" i="15"/>
  <c r="X537" i="15"/>
  <c r="W537" i="15"/>
  <c r="L537" i="15" s="1"/>
  <c r="S537" i="15"/>
  <c r="O537" i="15"/>
  <c r="N537" i="15"/>
  <c r="M537" i="15"/>
  <c r="Z536" i="15"/>
  <c r="Y536" i="15"/>
  <c r="X536" i="15"/>
  <c r="W536" i="15"/>
  <c r="L536" i="15" s="1"/>
  <c r="S536" i="15"/>
  <c r="O536" i="15"/>
  <c r="N536" i="15"/>
  <c r="M536" i="15"/>
  <c r="Z535" i="15"/>
  <c r="Y535" i="15"/>
  <c r="X535" i="15"/>
  <c r="W535" i="15"/>
  <c r="L535" i="15" s="1"/>
  <c r="S535" i="15"/>
  <c r="O535" i="15"/>
  <c r="N535" i="15"/>
  <c r="M535" i="15"/>
  <c r="Z534" i="15"/>
  <c r="Y534" i="15"/>
  <c r="X534" i="15"/>
  <c r="W534" i="15"/>
  <c r="L534" i="15" s="1"/>
  <c r="S534" i="15"/>
  <c r="O534" i="15"/>
  <c r="N534" i="15"/>
  <c r="M534" i="15"/>
  <c r="Z533" i="15"/>
  <c r="Y533" i="15"/>
  <c r="X533" i="15"/>
  <c r="W533" i="15"/>
  <c r="L533" i="15" s="1"/>
  <c r="S533" i="15"/>
  <c r="O533" i="15"/>
  <c r="N533" i="15"/>
  <c r="M533" i="15"/>
  <c r="Z532" i="15"/>
  <c r="Y532" i="15"/>
  <c r="X532" i="15"/>
  <c r="W532" i="15"/>
  <c r="L532" i="15" s="1"/>
  <c r="S532" i="15"/>
  <c r="O532" i="15"/>
  <c r="N532" i="15"/>
  <c r="M532" i="15"/>
  <c r="Z531" i="15"/>
  <c r="Y531" i="15"/>
  <c r="X531" i="15"/>
  <c r="W531" i="15"/>
  <c r="L531" i="15" s="1"/>
  <c r="S531" i="15"/>
  <c r="O531" i="15"/>
  <c r="N531" i="15"/>
  <c r="M531" i="15"/>
  <c r="Z530" i="15"/>
  <c r="Y530" i="15"/>
  <c r="X530" i="15"/>
  <c r="W530" i="15"/>
  <c r="L530" i="15" s="1"/>
  <c r="S530" i="15"/>
  <c r="O530" i="15"/>
  <c r="N530" i="15"/>
  <c r="M530" i="15"/>
  <c r="Z529" i="15"/>
  <c r="Y529" i="15"/>
  <c r="X529" i="15"/>
  <c r="W529" i="15"/>
  <c r="L529" i="15" s="1"/>
  <c r="S529" i="15"/>
  <c r="O529" i="15"/>
  <c r="N529" i="15"/>
  <c r="M529" i="15"/>
  <c r="Z528" i="15"/>
  <c r="Y528" i="15"/>
  <c r="X528" i="15"/>
  <c r="W528" i="15"/>
  <c r="L528" i="15" s="1"/>
  <c r="S528" i="15"/>
  <c r="O528" i="15"/>
  <c r="N528" i="15"/>
  <c r="M528" i="15"/>
  <c r="Z527" i="15"/>
  <c r="Y527" i="15"/>
  <c r="X527" i="15"/>
  <c r="W527" i="15"/>
  <c r="L527" i="15" s="1"/>
  <c r="S527" i="15"/>
  <c r="O527" i="15"/>
  <c r="N527" i="15"/>
  <c r="M527" i="15"/>
  <c r="Z526" i="15"/>
  <c r="Y526" i="15"/>
  <c r="X526" i="15"/>
  <c r="W526" i="15"/>
  <c r="L526" i="15" s="1"/>
  <c r="S526" i="15"/>
  <c r="O526" i="15"/>
  <c r="N526" i="15"/>
  <c r="M526" i="15"/>
  <c r="Z525" i="15"/>
  <c r="Y525" i="15"/>
  <c r="X525" i="15"/>
  <c r="W525" i="15"/>
  <c r="L525" i="15" s="1"/>
  <c r="S525" i="15"/>
  <c r="O525" i="15"/>
  <c r="N525" i="15"/>
  <c r="M525" i="15"/>
  <c r="Z524" i="15"/>
  <c r="Y524" i="15"/>
  <c r="X524" i="15"/>
  <c r="W524" i="15"/>
  <c r="L524" i="15" s="1"/>
  <c r="S524" i="15"/>
  <c r="O524" i="15"/>
  <c r="N524" i="15"/>
  <c r="M524" i="15"/>
  <c r="Z523" i="15"/>
  <c r="Y523" i="15"/>
  <c r="X523" i="15"/>
  <c r="W523" i="15"/>
  <c r="L523" i="15" s="1"/>
  <c r="S523" i="15"/>
  <c r="O523" i="15"/>
  <c r="N523" i="15"/>
  <c r="M523" i="15"/>
  <c r="Z522" i="15"/>
  <c r="Y522" i="15"/>
  <c r="X522" i="15"/>
  <c r="W522" i="15"/>
  <c r="L522" i="15" s="1"/>
  <c r="S522" i="15"/>
  <c r="O522" i="15"/>
  <c r="N522" i="15"/>
  <c r="M522" i="15"/>
  <c r="Z521" i="15"/>
  <c r="Y521" i="15"/>
  <c r="X521" i="15"/>
  <c r="W521" i="15"/>
  <c r="L521" i="15" s="1"/>
  <c r="S521" i="15"/>
  <c r="O521" i="15"/>
  <c r="N521" i="15"/>
  <c r="M521" i="15"/>
  <c r="Z520" i="15"/>
  <c r="Y520" i="15"/>
  <c r="X520" i="15"/>
  <c r="W520" i="15"/>
  <c r="L520" i="15" s="1"/>
  <c r="S520" i="15"/>
  <c r="O520" i="15"/>
  <c r="N520" i="15"/>
  <c r="M520" i="15"/>
  <c r="Z519" i="15"/>
  <c r="Y519" i="15"/>
  <c r="X519" i="15"/>
  <c r="W519" i="15"/>
  <c r="L519" i="15" s="1"/>
  <c r="S519" i="15"/>
  <c r="O519" i="15"/>
  <c r="N519" i="15"/>
  <c r="M519" i="15"/>
  <c r="Z518" i="15"/>
  <c r="Y518" i="15"/>
  <c r="X518" i="15"/>
  <c r="W518" i="15"/>
  <c r="L518" i="15" s="1"/>
  <c r="S518" i="15"/>
  <c r="O518" i="15"/>
  <c r="N518" i="15"/>
  <c r="M518" i="15"/>
  <c r="Z517" i="15"/>
  <c r="Y517" i="15"/>
  <c r="X517" i="15"/>
  <c r="W517" i="15"/>
  <c r="L517" i="15" s="1"/>
  <c r="S517" i="15"/>
  <c r="O517" i="15"/>
  <c r="N517" i="15"/>
  <c r="M517" i="15"/>
  <c r="Z516" i="15"/>
  <c r="Y516" i="15"/>
  <c r="X516" i="15"/>
  <c r="W516" i="15"/>
  <c r="L516" i="15" s="1"/>
  <c r="S516" i="15"/>
  <c r="O516" i="15"/>
  <c r="N516" i="15"/>
  <c r="M516" i="15"/>
  <c r="Z515" i="15"/>
  <c r="Y515" i="15"/>
  <c r="X515" i="15"/>
  <c r="W515" i="15"/>
  <c r="L515" i="15" s="1"/>
  <c r="S515" i="15"/>
  <c r="O515" i="15"/>
  <c r="N515" i="15"/>
  <c r="M515" i="15"/>
  <c r="Z514" i="15"/>
  <c r="Y514" i="15"/>
  <c r="X514" i="15"/>
  <c r="W514" i="15"/>
  <c r="L514" i="15" s="1"/>
  <c r="S514" i="15"/>
  <c r="O514" i="15"/>
  <c r="N514" i="15"/>
  <c r="M514" i="15"/>
  <c r="Z513" i="15"/>
  <c r="Y513" i="15"/>
  <c r="X513" i="15"/>
  <c r="W513" i="15"/>
  <c r="L513" i="15" s="1"/>
  <c r="S513" i="15"/>
  <c r="O513" i="15"/>
  <c r="N513" i="15"/>
  <c r="M513" i="15"/>
  <c r="Z512" i="15"/>
  <c r="Y512" i="15"/>
  <c r="X512" i="15"/>
  <c r="W512" i="15"/>
  <c r="L512" i="15" s="1"/>
  <c r="S512" i="15"/>
  <c r="O512" i="15"/>
  <c r="N512" i="15"/>
  <c r="M512" i="15"/>
  <c r="Z511" i="15"/>
  <c r="Y511" i="15"/>
  <c r="X511" i="15"/>
  <c r="W511" i="15"/>
  <c r="L511" i="15" s="1"/>
  <c r="S511" i="15"/>
  <c r="O511" i="15"/>
  <c r="N511" i="15"/>
  <c r="M511" i="15"/>
  <c r="Z510" i="15"/>
  <c r="Y510" i="15"/>
  <c r="X510" i="15"/>
  <c r="W510" i="15"/>
  <c r="L510" i="15" s="1"/>
  <c r="S510" i="15"/>
  <c r="O510" i="15"/>
  <c r="N510" i="15"/>
  <c r="M510" i="15"/>
  <c r="Z509" i="15"/>
  <c r="Y509" i="15"/>
  <c r="X509" i="15"/>
  <c r="W509" i="15"/>
  <c r="L509" i="15" s="1"/>
  <c r="S509" i="15"/>
  <c r="O509" i="15"/>
  <c r="N509" i="15"/>
  <c r="M509" i="15"/>
  <c r="Z508" i="15"/>
  <c r="Y508" i="15"/>
  <c r="X508" i="15"/>
  <c r="W508" i="15"/>
  <c r="L508" i="15" s="1"/>
  <c r="S508" i="15"/>
  <c r="O508" i="15"/>
  <c r="N508" i="15"/>
  <c r="M508" i="15"/>
  <c r="Z507" i="15"/>
  <c r="Y507" i="15"/>
  <c r="X507" i="15"/>
  <c r="W507" i="15"/>
  <c r="L507" i="15" s="1"/>
  <c r="S507" i="15"/>
  <c r="O507" i="15"/>
  <c r="N507" i="15"/>
  <c r="M507" i="15"/>
  <c r="Z506" i="15"/>
  <c r="Y506" i="15"/>
  <c r="X506" i="15"/>
  <c r="W506" i="15"/>
  <c r="L506" i="15" s="1"/>
  <c r="S506" i="15"/>
  <c r="O506" i="15"/>
  <c r="N506" i="15"/>
  <c r="M506" i="15"/>
  <c r="Z505" i="15"/>
  <c r="Y505" i="15"/>
  <c r="X505" i="15"/>
  <c r="W505" i="15"/>
  <c r="L505" i="15" s="1"/>
  <c r="S505" i="15"/>
  <c r="O505" i="15"/>
  <c r="N505" i="15"/>
  <c r="M505" i="15"/>
  <c r="Z504" i="15"/>
  <c r="Y504" i="15"/>
  <c r="X504" i="15"/>
  <c r="W504" i="15"/>
  <c r="L504" i="15" s="1"/>
  <c r="S504" i="15"/>
  <c r="O504" i="15"/>
  <c r="N504" i="15"/>
  <c r="M504" i="15"/>
  <c r="Z503" i="15"/>
  <c r="Y503" i="15"/>
  <c r="X503" i="15"/>
  <c r="W503" i="15"/>
  <c r="L503" i="15" s="1"/>
  <c r="S503" i="15"/>
  <c r="O503" i="15"/>
  <c r="N503" i="15"/>
  <c r="M503" i="15"/>
  <c r="Z502" i="15"/>
  <c r="Y502" i="15"/>
  <c r="X502" i="15"/>
  <c r="W502" i="15"/>
  <c r="L502" i="15" s="1"/>
  <c r="S502" i="15"/>
  <c r="O502" i="15"/>
  <c r="N502" i="15"/>
  <c r="M502" i="15"/>
  <c r="Z501" i="15"/>
  <c r="Y501" i="15"/>
  <c r="X501" i="15"/>
  <c r="W501" i="15"/>
  <c r="L501" i="15" s="1"/>
  <c r="S501" i="15"/>
  <c r="O501" i="15"/>
  <c r="N501" i="15"/>
  <c r="M501" i="15"/>
  <c r="Z500" i="15"/>
  <c r="Y500" i="15"/>
  <c r="X500" i="15"/>
  <c r="W500" i="15"/>
  <c r="L500" i="15" s="1"/>
  <c r="S500" i="15"/>
  <c r="O500" i="15"/>
  <c r="N500" i="15"/>
  <c r="M500" i="15"/>
  <c r="Z499" i="15"/>
  <c r="Y499" i="15"/>
  <c r="X499" i="15"/>
  <c r="W499" i="15"/>
  <c r="L499" i="15" s="1"/>
  <c r="S499" i="15"/>
  <c r="O499" i="15"/>
  <c r="N499" i="15"/>
  <c r="M499" i="15"/>
  <c r="Z498" i="15"/>
  <c r="Y498" i="15"/>
  <c r="X498" i="15"/>
  <c r="W498" i="15"/>
  <c r="L498" i="15" s="1"/>
  <c r="S498" i="15"/>
  <c r="O498" i="15"/>
  <c r="N498" i="15"/>
  <c r="M498" i="15"/>
  <c r="Z497" i="15"/>
  <c r="Y497" i="15"/>
  <c r="X497" i="15"/>
  <c r="W497" i="15"/>
  <c r="L497" i="15" s="1"/>
  <c r="S497" i="15"/>
  <c r="O497" i="15"/>
  <c r="N497" i="15"/>
  <c r="M497" i="15"/>
  <c r="Z496" i="15"/>
  <c r="Y496" i="15"/>
  <c r="X496" i="15"/>
  <c r="W496" i="15"/>
  <c r="L496" i="15" s="1"/>
  <c r="S496" i="15"/>
  <c r="O496" i="15"/>
  <c r="N496" i="15"/>
  <c r="M496" i="15"/>
  <c r="Z495" i="15"/>
  <c r="Y495" i="15"/>
  <c r="X495" i="15"/>
  <c r="W495" i="15"/>
  <c r="L495" i="15" s="1"/>
  <c r="S495" i="15"/>
  <c r="O495" i="15"/>
  <c r="N495" i="15"/>
  <c r="M495" i="15"/>
  <c r="Z494" i="15"/>
  <c r="Y494" i="15"/>
  <c r="X494" i="15"/>
  <c r="W494" i="15"/>
  <c r="L494" i="15" s="1"/>
  <c r="S494" i="15"/>
  <c r="O494" i="15"/>
  <c r="N494" i="15"/>
  <c r="M494" i="15"/>
  <c r="Z493" i="15"/>
  <c r="Y493" i="15"/>
  <c r="X493" i="15"/>
  <c r="W493" i="15"/>
  <c r="L493" i="15" s="1"/>
  <c r="S493" i="15"/>
  <c r="O493" i="15"/>
  <c r="N493" i="15"/>
  <c r="M493" i="15"/>
  <c r="Z492" i="15"/>
  <c r="Y492" i="15"/>
  <c r="X492" i="15"/>
  <c r="W492" i="15"/>
  <c r="L492" i="15" s="1"/>
  <c r="S492" i="15"/>
  <c r="O492" i="15"/>
  <c r="N492" i="15"/>
  <c r="M492" i="15"/>
  <c r="Z491" i="15"/>
  <c r="Y491" i="15"/>
  <c r="X491" i="15"/>
  <c r="W491" i="15"/>
  <c r="L491" i="15" s="1"/>
  <c r="S491" i="15"/>
  <c r="O491" i="15"/>
  <c r="N491" i="15"/>
  <c r="M491" i="15"/>
  <c r="Z490" i="15"/>
  <c r="Y490" i="15"/>
  <c r="X490" i="15"/>
  <c r="W490" i="15"/>
  <c r="L490" i="15" s="1"/>
  <c r="S490" i="15"/>
  <c r="O490" i="15"/>
  <c r="N490" i="15"/>
  <c r="M490" i="15"/>
  <c r="Z489" i="15"/>
  <c r="Y489" i="15"/>
  <c r="X489" i="15"/>
  <c r="W489" i="15"/>
  <c r="L489" i="15" s="1"/>
  <c r="S489" i="15"/>
  <c r="O489" i="15"/>
  <c r="N489" i="15"/>
  <c r="M489" i="15"/>
  <c r="Z488" i="15"/>
  <c r="Y488" i="15"/>
  <c r="X488" i="15"/>
  <c r="W488" i="15"/>
  <c r="L488" i="15" s="1"/>
  <c r="S488" i="15"/>
  <c r="O488" i="15"/>
  <c r="N488" i="15"/>
  <c r="M488" i="15"/>
  <c r="Z487" i="15"/>
  <c r="Y487" i="15"/>
  <c r="X487" i="15"/>
  <c r="W487" i="15"/>
  <c r="L487" i="15" s="1"/>
  <c r="S487" i="15"/>
  <c r="O487" i="15"/>
  <c r="N487" i="15"/>
  <c r="M487" i="15"/>
  <c r="Z486" i="15"/>
  <c r="Y486" i="15"/>
  <c r="X486" i="15"/>
  <c r="W486" i="15"/>
  <c r="L486" i="15" s="1"/>
  <c r="S486" i="15"/>
  <c r="O486" i="15"/>
  <c r="N486" i="15"/>
  <c r="M486" i="15"/>
  <c r="Z485" i="15"/>
  <c r="Y485" i="15"/>
  <c r="X485" i="15"/>
  <c r="W485" i="15"/>
  <c r="L485" i="15" s="1"/>
  <c r="S485" i="15"/>
  <c r="O485" i="15"/>
  <c r="N485" i="15"/>
  <c r="M485" i="15"/>
  <c r="Z484" i="15"/>
  <c r="Y484" i="15"/>
  <c r="X484" i="15"/>
  <c r="W484" i="15"/>
  <c r="L484" i="15" s="1"/>
  <c r="S484" i="15"/>
  <c r="O484" i="15"/>
  <c r="N484" i="15"/>
  <c r="M484" i="15"/>
  <c r="Z483" i="15"/>
  <c r="Y483" i="15"/>
  <c r="X483" i="15"/>
  <c r="W483" i="15"/>
  <c r="L483" i="15" s="1"/>
  <c r="S483" i="15"/>
  <c r="O483" i="15"/>
  <c r="N483" i="15"/>
  <c r="M483" i="15"/>
  <c r="Z482" i="15"/>
  <c r="Y482" i="15"/>
  <c r="X482" i="15"/>
  <c r="W482" i="15"/>
  <c r="L482" i="15" s="1"/>
  <c r="S482" i="15"/>
  <c r="O482" i="15"/>
  <c r="N482" i="15"/>
  <c r="M482" i="15"/>
  <c r="Z481" i="15"/>
  <c r="Y481" i="15"/>
  <c r="X481" i="15"/>
  <c r="W481" i="15"/>
  <c r="L481" i="15" s="1"/>
  <c r="S481" i="15"/>
  <c r="O481" i="15"/>
  <c r="N481" i="15"/>
  <c r="M481" i="15"/>
  <c r="Z480" i="15"/>
  <c r="Y480" i="15"/>
  <c r="X480" i="15"/>
  <c r="W480" i="15"/>
  <c r="L480" i="15" s="1"/>
  <c r="S480" i="15"/>
  <c r="O480" i="15"/>
  <c r="N480" i="15"/>
  <c r="M480" i="15"/>
  <c r="Z479" i="15"/>
  <c r="Y479" i="15"/>
  <c r="X479" i="15"/>
  <c r="W479" i="15"/>
  <c r="L479" i="15" s="1"/>
  <c r="S479" i="15"/>
  <c r="O479" i="15"/>
  <c r="N479" i="15"/>
  <c r="M479" i="15"/>
  <c r="Z478" i="15"/>
  <c r="Y478" i="15"/>
  <c r="X478" i="15"/>
  <c r="W478" i="15"/>
  <c r="L478" i="15" s="1"/>
  <c r="S478" i="15"/>
  <c r="O478" i="15"/>
  <c r="N478" i="15"/>
  <c r="M478" i="15"/>
  <c r="Z477" i="15"/>
  <c r="Y477" i="15"/>
  <c r="X477" i="15"/>
  <c r="W477" i="15"/>
  <c r="L477" i="15" s="1"/>
  <c r="S477" i="15"/>
  <c r="O477" i="15"/>
  <c r="N477" i="15"/>
  <c r="M477" i="15"/>
  <c r="Z476" i="15"/>
  <c r="Y476" i="15"/>
  <c r="X476" i="15"/>
  <c r="W476" i="15"/>
  <c r="L476" i="15" s="1"/>
  <c r="S476" i="15"/>
  <c r="O476" i="15"/>
  <c r="N476" i="15"/>
  <c r="M476" i="15"/>
  <c r="Z475" i="15"/>
  <c r="Y475" i="15"/>
  <c r="X475" i="15"/>
  <c r="W475" i="15"/>
  <c r="L475" i="15" s="1"/>
  <c r="S475" i="15"/>
  <c r="O475" i="15"/>
  <c r="N475" i="15"/>
  <c r="M475" i="15"/>
  <c r="Z474" i="15"/>
  <c r="Y474" i="15"/>
  <c r="X474" i="15"/>
  <c r="W474" i="15"/>
  <c r="L474" i="15" s="1"/>
  <c r="S474" i="15"/>
  <c r="O474" i="15"/>
  <c r="N474" i="15"/>
  <c r="M474" i="15"/>
  <c r="Z473" i="15"/>
  <c r="Y473" i="15"/>
  <c r="X473" i="15"/>
  <c r="W473" i="15"/>
  <c r="L473" i="15" s="1"/>
  <c r="S473" i="15"/>
  <c r="O473" i="15"/>
  <c r="N473" i="15"/>
  <c r="M473" i="15"/>
  <c r="Z472" i="15"/>
  <c r="Y472" i="15"/>
  <c r="X472" i="15"/>
  <c r="W472" i="15"/>
  <c r="L472" i="15" s="1"/>
  <c r="S472" i="15"/>
  <c r="O472" i="15"/>
  <c r="N472" i="15"/>
  <c r="M472" i="15"/>
  <c r="Z471" i="15"/>
  <c r="Y471" i="15"/>
  <c r="X471" i="15"/>
  <c r="W471" i="15"/>
  <c r="L471" i="15" s="1"/>
  <c r="S471" i="15"/>
  <c r="O471" i="15"/>
  <c r="N471" i="15"/>
  <c r="M471" i="15"/>
  <c r="Z470" i="15"/>
  <c r="Y470" i="15"/>
  <c r="X470" i="15"/>
  <c r="W470" i="15"/>
  <c r="L470" i="15" s="1"/>
  <c r="S470" i="15"/>
  <c r="O470" i="15"/>
  <c r="N470" i="15"/>
  <c r="M470" i="15"/>
  <c r="Z469" i="15"/>
  <c r="Y469" i="15"/>
  <c r="X469" i="15"/>
  <c r="W469" i="15"/>
  <c r="L469" i="15" s="1"/>
  <c r="S469" i="15"/>
  <c r="O469" i="15"/>
  <c r="N469" i="15"/>
  <c r="M469" i="15"/>
  <c r="Z468" i="15"/>
  <c r="Y468" i="15"/>
  <c r="X468" i="15"/>
  <c r="W468" i="15"/>
  <c r="L468" i="15" s="1"/>
  <c r="S468" i="15"/>
  <c r="O468" i="15"/>
  <c r="N468" i="15"/>
  <c r="M468" i="15"/>
  <c r="Z467" i="15"/>
  <c r="Y467" i="15"/>
  <c r="X467" i="15"/>
  <c r="W467" i="15"/>
  <c r="L467" i="15" s="1"/>
  <c r="S467" i="15"/>
  <c r="O467" i="15"/>
  <c r="N467" i="15"/>
  <c r="M467" i="15"/>
  <c r="Z466" i="15"/>
  <c r="Y466" i="15"/>
  <c r="X466" i="15"/>
  <c r="W466" i="15"/>
  <c r="L466" i="15" s="1"/>
  <c r="S466" i="15"/>
  <c r="O466" i="15"/>
  <c r="N466" i="15"/>
  <c r="M466" i="15"/>
  <c r="Z465" i="15"/>
  <c r="Y465" i="15"/>
  <c r="X465" i="15"/>
  <c r="W465" i="15"/>
  <c r="L465" i="15" s="1"/>
  <c r="S465" i="15"/>
  <c r="O465" i="15"/>
  <c r="N465" i="15"/>
  <c r="M465" i="15"/>
  <c r="Z464" i="15"/>
  <c r="Y464" i="15"/>
  <c r="X464" i="15"/>
  <c r="W464" i="15"/>
  <c r="L464" i="15" s="1"/>
  <c r="S464" i="15"/>
  <c r="O464" i="15"/>
  <c r="N464" i="15"/>
  <c r="M464" i="15"/>
  <c r="Z463" i="15"/>
  <c r="Y463" i="15"/>
  <c r="X463" i="15"/>
  <c r="W463" i="15"/>
  <c r="L463" i="15" s="1"/>
  <c r="S463" i="15"/>
  <c r="O463" i="15"/>
  <c r="N463" i="15"/>
  <c r="M463" i="15"/>
  <c r="Z462" i="15"/>
  <c r="Y462" i="15"/>
  <c r="X462" i="15"/>
  <c r="W462" i="15"/>
  <c r="L462" i="15" s="1"/>
  <c r="S462" i="15"/>
  <c r="O462" i="15"/>
  <c r="N462" i="15"/>
  <c r="M462" i="15"/>
  <c r="Z461" i="15"/>
  <c r="Y461" i="15"/>
  <c r="X461" i="15"/>
  <c r="W461" i="15"/>
  <c r="L461" i="15" s="1"/>
  <c r="S461" i="15"/>
  <c r="O461" i="15"/>
  <c r="N461" i="15"/>
  <c r="M461" i="15"/>
  <c r="Z460" i="15"/>
  <c r="Y460" i="15"/>
  <c r="X460" i="15"/>
  <c r="W460" i="15"/>
  <c r="L460" i="15" s="1"/>
  <c r="S460" i="15"/>
  <c r="O460" i="15"/>
  <c r="N460" i="15"/>
  <c r="M460" i="15"/>
  <c r="Z459" i="15"/>
  <c r="Y459" i="15"/>
  <c r="X459" i="15"/>
  <c r="W459" i="15"/>
  <c r="L459" i="15" s="1"/>
  <c r="S459" i="15"/>
  <c r="O459" i="15"/>
  <c r="N459" i="15"/>
  <c r="M459" i="15"/>
  <c r="Z458" i="15"/>
  <c r="Y458" i="15"/>
  <c r="X458" i="15"/>
  <c r="W458" i="15"/>
  <c r="L458" i="15" s="1"/>
  <c r="S458" i="15"/>
  <c r="O458" i="15"/>
  <c r="N458" i="15"/>
  <c r="M458" i="15"/>
  <c r="Z457" i="15"/>
  <c r="Y457" i="15"/>
  <c r="X457" i="15"/>
  <c r="W457" i="15"/>
  <c r="L457" i="15" s="1"/>
  <c r="S457" i="15"/>
  <c r="O457" i="15"/>
  <c r="N457" i="15"/>
  <c r="M457" i="15"/>
  <c r="Z456" i="15"/>
  <c r="Y456" i="15"/>
  <c r="X456" i="15"/>
  <c r="W456" i="15"/>
  <c r="L456" i="15" s="1"/>
  <c r="S456" i="15"/>
  <c r="O456" i="15"/>
  <c r="N456" i="15"/>
  <c r="M456" i="15"/>
  <c r="Z455" i="15"/>
  <c r="Y455" i="15"/>
  <c r="X455" i="15"/>
  <c r="W455" i="15"/>
  <c r="L455" i="15" s="1"/>
  <c r="S455" i="15"/>
  <c r="O455" i="15"/>
  <c r="N455" i="15"/>
  <c r="M455" i="15"/>
  <c r="Z454" i="15"/>
  <c r="Y454" i="15"/>
  <c r="X454" i="15"/>
  <c r="W454" i="15"/>
  <c r="L454" i="15" s="1"/>
  <c r="S454" i="15"/>
  <c r="O454" i="15"/>
  <c r="N454" i="15"/>
  <c r="M454" i="15"/>
  <c r="Z453" i="15"/>
  <c r="Y453" i="15"/>
  <c r="X453" i="15"/>
  <c r="W453" i="15"/>
  <c r="L453" i="15" s="1"/>
  <c r="S453" i="15"/>
  <c r="O453" i="15"/>
  <c r="N453" i="15"/>
  <c r="M453" i="15"/>
  <c r="Z452" i="15"/>
  <c r="Y452" i="15"/>
  <c r="X452" i="15"/>
  <c r="W452" i="15"/>
  <c r="L452" i="15" s="1"/>
  <c r="S452" i="15"/>
  <c r="O452" i="15"/>
  <c r="N452" i="15"/>
  <c r="M452" i="15"/>
  <c r="Z451" i="15"/>
  <c r="Y451" i="15"/>
  <c r="X451" i="15"/>
  <c r="W451" i="15"/>
  <c r="L451" i="15" s="1"/>
  <c r="S451" i="15"/>
  <c r="O451" i="15"/>
  <c r="N451" i="15"/>
  <c r="M451" i="15"/>
  <c r="Z450" i="15"/>
  <c r="Y450" i="15"/>
  <c r="X450" i="15"/>
  <c r="W450" i="15"/>
  <c r="L450" i="15" s="1"/>
  <c r="S450" i="15"/>
  <c r="O450" i="15"/>
  <c r="N450" i="15"/>
  <c r="M450" i="15"/>
  <c r="Z449" i="15"/>
  <c r="Y449" i="15"/>
  <c r="X449" i="15"/>
  <c r="W449" i="15"/>
  <c r="L449" i="15" s="1"/>
  <c r="S449" i="15"/>
  <c r="O449" i="15"/>
  <c r="N449" i="15"/>
  <c r="M449" i="15"/>
  <c r="Z448" i="15"/>
  <c r="Y448" i="15"/>
  <c r="X448" i="15"/>
  <c r="W448" i="15"/>
  <c r="L448" i="15" s="1"/>
  <c r="S448" i="15"/>
  <c r="O448" i="15"/>
  <c r="N448" i="15"/>
  <c r="M448" i="15"/>
  <c r="Z447" i="15"/>
  <c r="Y447" i="15"/>
  <c r="X447" i="15"/>
  <c r="W447" i="15"/>
  <c r="L447" i="15" s="1"/>
  <c r="S447" i="15"/>
  <c r="O447" i="15"/>
  <c r="N447" i="15"/>
  <c r="M447" i="15"/>
  <c r="Z446" i="15"/>
  <c r="Y446" i="15"/>
  <c r="X446" i="15"/>
  <c r="W446" i="15"/>
  <c r="L446" i="15" s="1"/>
  <c r="S446" i="15"/>
  <c r="O446" i="15"/>
  <c r="N446" i="15"/>
  <c r="M446" i="15"/>
  <c r="Z445" i="15"/>
  <c r="Y445" i="15"/>
  <c r="X445" i="15"/>
  <c r="W445" i="15"/>
  <c r="L445" i="15" s="1"/>
  <c r="S445" i="15"/>
  <c r="O445" i="15"/>
  <c r="N445" i="15"/>
  <c r="M445" i="15"/>
  <c r="Z444" i="15"/>
  <c r="Y444" i="15"/>
  <c r="X444" i="15"/>
  <c r="W444" i="15"/>
  <c r="L444" i="15" s="1"/>
  <c r="S444" i="15"/>
  <c r="O444" i="15"/>
  <c r="N444" i="15"/>
  <c r="M444" i="15"/>
  <c r="Z443" i="15"/>
  <c r="Y443" i="15"/>
  <c r="X443" i="15"/>
  <c r="W443" i="15"/>
  <c r="L443" i="15" s="1"/>
  <c r="S443" i="15"/>
  <c r="O443" i="15"/>
  <c r="N443" i="15"/>
  <c r="M443" i="15"/>
  <c r="Z442" i="15"/>
  <c r="Y442" i="15"/>
  <c r="X442" i="15"/>
  <c r="W442" i="15"/>
  <c r="L442" i="15" s="1"/>
  <c r="S442" i="15"/>
  <c r="O442" i="15"/>
  <c r="N442" i="15"/>
  <c r="M442" i="15"/>
  <c r="Z441" i="15"/>
  <c r="Y441" i="15"/>
  <c r="X441" i="15"/>
  <c r="W441" i="15"/>
  <c r="L441" i="15" s="1"/>
  <c r="S441" i="15"/>
  <c r="O441" i="15"/>
  <c r="N441" i="15"/>
  <c r="M441" i="15"/>
  <c r="Z440" i="15"/>
  <c r="Y440" i="15"/>
  <c r="X440" i="15"/>
  <c r="W440" i="15"/>
  <c r="L440" i="15" s="1"/>
  <c r="S440" i="15"/>
  <c r="O440" i="15"/>
  <c r="N440" i="15"/>
  <c r="M440" i="15"/>
  <c r="Z439" i="15"/>
  <c r="Y439" i="15"/>
  <c r="X439" i="15"/>
  <c r="W439" i="15"/>
  <c r="L439" i="15" s="1"/>
  <c r="S439" i="15"/>
  <c r="O439" i="15"/>
  <c r="N439" i="15"/>
  <c r="M439" i="15"/>
  <c r="Z438" i="15"/>
  <c r="Y438" i="15"/>
  <c r="X438" i="15"/>
  <c r="W438" i="15"/>
  <c r="L438" i="15" s="1"/>
  <c r="S438" i="15"/>
  <c r="O438" i="15"/>
  <c r="N438" i="15"/>
  <c r="M438" i="15"/>
  <c r="Z437" i="15"/>
  <c r="Y437" i="15"/>
  <c r="X437" i="15"/>
  <c r="W437" i="15"/>
  <c r="L437" i="15" s="1"/>
  <c r="S437" i="15"/>
  <c r="O437" i="15"/>
  <c r="N437" i="15"/>
  <c r="M437" i="15"/>
  <c r="Z436" i="15"/>
  <c r="Y436" i="15"/>
  <c r="X436" i="15"/>
  <c r="W436" i="15"/>
  <c r="L436" i="15" s="1"/>
  <c r="S436" i="15"/>
  <c r="O436" i="15"/>
  <c r="N436" i="15"/>
  <c r="M436" i="15"/>
  <c r="Z435" i="15"/>
  <c r="Y435" i="15"/>
  <c r="X435" i="15"/>
  <c r="W435" i="15"/>
  <c r="L435" i="15" s="1"/>
  <c r="S435" i="15"/>
  <c r="O435" i="15"/>
  <c r="N435" i="15"/>
  <c r="M435" i="15"/>
  <c r="Z434" i="15"/>
  <c r="Y434" i="15"/>
  <c r="X434" i="15"/>
  <c r="W434" i="15"/>
  <c r="L434" i="15" s="1"/>
  <c r="S434" i="15"/>
  <c r="O434" i="15"/>
  <c r="N434" i="15"/>
  <c r="M434" i="15"/>
  <c r="Z433" i="15"/>
  <c r="Y433" i="15"/>
  <c r="X433" i="15"/>
  <c r="W433" i="15"/>
  <c r="L433" i="15" s="1"/>
  <c r="S433" i="15"/>
  <c r="O433" i="15"/>
  <c r="N433" i="15"/>
  <c r="M433" i="15"/>
  <c r="Z432" i="15"/>
  <c r="Y432" i="15"/>
  <c r="X432" i="15"/>
  <c r="W432" i="15"/>
  <c r="L432" i="15" s="1"/>
  <c r="S432" i="15"/>
  <c r="O432" i="15"/>
  <c r="N432" i="15"/>
  <c r="M432" i="15"/>
  <c r="Z431" i="15"/>
  <c r="Y431" i="15"/>
  <c r="X431" i="15"/>
  <c r="W431" i="15"/>
  <c r="L431" i="15" s="1"/>
  <c r="S431" i="15"/>
  <c r="O431" i="15"/>
  <c r="N431" i="15"/>
  <c r="M431" i="15"/>
  <c r="Z430" i="15"/>
  <c r="Y430" i="15"/>
  <c r="X430" i="15"/>
  <c r="W430" i="15"/>
  <c r="L430" i="15" s="1"/>
  <c r="S430" i="15"/>
  <c r="O430" i="15"/>
  <c r="N430" i="15"/>
  <c r="M430" i="15"/>
  <c r="Z429" i="15"/>
  <c r="Y429" i="15"/>
  <c r="X429" i="15"/>
  <c r="W429" i="15"/>
  <c r="L429" i="15" s="1"/>
  <c r="S429" i="15"/>
  <c r="O429" i="15"/>
  <c r="N429" i="15"/>
  <c r="M429" i="15"/>
  <c r="Z428" i="15"/>
  <c r="Y428" i="15"/>
  <c r="X428" i="15"/>
  <c r="W428" i="15"/>
  <c r="L428" i="15" s="1"/>
  <c r="S428" i="15"/>
  <c r="O428" i="15"/>
  <c r="N428" i="15"/>
  <c r="M428" i="15"/>
  <c r="Z427" i="15"/>
  <c r="Y427" i="15"/>
  <c r="X427" i="15"/>
  <c r="W427" i="15"/>
  <c r="L427" i="15" s="1"/>
  <c r="S427" i="15"/>
  <c r="O427" i="15"/>
  <c r="N427" i="15"/>
  <c r="M427" i="15"/>
  <c r="Z426" i="15"/>
  <c r="Y426" i="15"/>
  <c r="X426" i="15"/>
  <c r="W426" i="15"/>
  <c r="L426" i="15" s="1"/>
  <c r="S426" i="15"/>
  <c r="O426" i="15"/>
  <c r="N426" i="15"/>
  <c r="M426" i="15"/>
  <c r="Z425" i="15"/>
  <c r="Y425" i="15"/>
  <c r="X425" i="15"/>
  <c r="W425" i="15"/>
  <c r="L425" i="15" s="1"/>
  <c r="S425" i="15"/>
  <c r="O425" i="15"/>
  <c r="N425" i="15"/>
  <c r="M425" i="15"/>
  <c r="Z424" i="15"/>
  <c r="Y424" i="15"/>
  <c r="X424" i="15"/>
  <c r="W424" i="15"/>
  <c r="L424" i="15" s="1"/>
  <c r="S424" i="15"/>
  <c r="O424" i="15"/>
  <c r="N424" i="15"/>
  <c r="M424" i="15"/>
  <c r="Z423" i="15"/>
  <c r="Y423" i="15"/>
  <c r="X423" i="15"/>
  <c r="W423" i="15"/>
  <c r="L423" i="15" s="1"/>
  <c r="S423" i="15"/>
  <c r="O423" i="15"/>
  <c r="N423" i="15"/>
  <c r="M423" i="15"/>
  <c r="Z422" i="15"/>
  <c r="Y422" i="15"/>
  <c r="X422" i="15"/>
  <c r="W422" i="15"/>
  <c r="L422" i="15" s="1"/>
  <c r="S422" i="15"/>
  <c r="O422" i="15"/>
  <c r="N422" i="15"/>
  <c r="M422" i="15"/>
  <c r="Z421" i="15"/>
  <c r="Y421" i="15"/>
  <c r="X421" i="15"/>
  <c r="W421" i="15"/>
  <c r="L421" i="15" s="1"/>
  <c r="S421" i="15"/>
  <c r="O421" i="15"/>
  <c r="N421" i="15"/>
  <c r="M421" i="15"/>
  <c r="Z420" i="15"/>
  <c r="Y420" i="15"/>
  <c r="X420" i="15"/>
  <c r="W420" i="15"/>
  <c r="L420" i="15" s="1"/>
  <c r="S420" i="15"/>
  <c r="O420" i="15"/>
  <c r="N420" i="15"/>
  <c r="M420" i="15"/>
  <c r="Z419" i="15"/>
  <c r="Y419" i="15"/>
  <c r="X419" i="15"/>
  <c r="W419" i="15"/>
  <c r="L419" i="15" s="1"/>
  <c r="S419" i="15"/>
  <c r="O419" i="15"/>
  <c r="N419" i="15"/>
  <c r="M419" i="15"/>
  <c r="Z418" i="15"/>
  <c r="Y418" i="15"/>
  <c r="X418" i="15"/>
  <c r="W418" i="15"/>
  <c r="L418" i="15" s="1"/>
  <c r="S418" i="15"/>
  <c r="O418" i="15"/>
  <c r="N418" i="15"/>
  <c r="M418" i="15"/>
  <c r="Z417" i="15"/>
  <c r="Y417" i="15"/>
  <c r="X417" i="15"/>
  <c r="W417" i="15"/>
  <c r="L417" i="15" s="1"/>
  <c r="S417" i="15"/>
  <c r="O417" i="15"/>
  <c r="N417" i="15"/>
  <c r="M417" i="15"/>
  <c r="Z416" i="15"/>
  <c r="Y416" i="15"/>
  <c r="X416" i="15"/>
  <c r="W416" i="15"/>
  <c r="L416" i="15" s="1"/>
  <c r="S416" i="15"/>
  <c r="O416" i="15"/>
  <c r="N416" i="15"/>
  <c r="M416" i="15"/>
  <c r="Z415" i="15"/>
  <c r="Y415" i="15"/>
  <c r="X415" i="15"/>
  <c r="W415" i="15"/>
  <c r="L415" i="15" s="1"/>
  <c r="S415" i="15"/>
  <c r="O415" i="15"/>
  <c r="N415" i="15"/>
  <c r="M415" i="15"/>
  <c r="Z414" i="15"/>
  <c r="Y414" i="15"/>
  <c r="X414" i="15"/>
  <c r="W414" i="15"/>
  <c r="L414" i="15" s="1"/>
  <c r="S414" i="15"/>
  <c r="O414" i="15"/>
  <c r="N414" i="15"/>
  <c r="M414" i="15"/>
  <c r="Z413" i="15"/>
  <c r="Y413" i="15"/>
  <c r="X413" i="15"/>
  <c r="W413" i="15"/>
  <c r="L413" i="15" s="1"/>
  <c r="S413" i="15"/>
  <c r="O413" i="15"/>
  <c r="N413" i="15"/>
  <c r="M413" i="15"/>
  <c r="Z412" i="15"/>
  <c r="Y412" i="15"/>
  <c r="X412" i="15"/>
  <c r="W412" i="15"/>
  <c r="L412" i="15" s="1"/>
  <c r="S412" i="15"/>
  <c r="O412" i="15"/>
  <c r="N412" i="15"/>
  <c r="M412" i="15"/>
  <c r="Z411" i="15"/>
  <c r="Y411" i="15"/>
  <c r="X411" i="15"/>
  <c r="W411" i="15"/>
  <c r="L411" i="15" s="1"/>
  <c r="S411" i="15"/>
  <c r="O411" i="15"/>
  <c r="N411" i="15"/>
  <c r="M411" i="15"/>
  <c r="Z410" i="15"/>
  <c r="Y410" i="15"/>
  <c r="X410" i="15"/>
  <c r="W410" i="15"/>
  <c r="L410" i="15" s="1"/>
  <c r="S410" i="15"/>
  <c r="O410" i="15"/>
  <c r="N410" i="15"/>
  <c r="M410" i="15"/>
  <c r="Z409" i="15"/>
  <c r="Y409" i="15"/>
  <c r="X409" i="15"/>
  <c r="W409" i="15"/>
  <c r="L409" i="15" s="1"/>
  <c r="S409" i="15"/>
  <c r="O409" i="15"/>
  <c r="N409" i="15"/>
  <c r="M409" i="15"/>
  <c r="Z408" i="15"/>
  <c r="Y408" i="15"/>
  <c r="X408" i="15"/>
  <c r="W408" i="15"/>
  <c r="L408" i="15" s="1"/>
  <c r="S408" i="15"/>
  <c r="O408" i="15"/>
  <c r="N408" i="15"/>
  <c r="M408" i="15"/>
  <c r="Z407" i="15"/>
  <c r="Y407" i="15"/>
  <c r="X407" i="15"/>
  <c r="W407" i="15"/>
  <c r="L407" i="15" s="1"/>
  <c r="S407" i="15"/>
  <c r="O407" i="15"/>
  <c r="N407" i="15"/>
  <c r="M407" i="15"/>
  <c r="Z406" i="15"/>
  <c r="Y406" i="15"/>
  <c r="X406" i="15"/>
  <c r="W406" i="15"/>
  <c r="L406" i="15" s="1"/>
  <c r="S406" i="15"/>
  <c r="O406" i="15"/>
  <c r="N406" i="15"/>
  <c r="M406" i="15"/>
  <c r="Z405" i="15"/>
  <c r="Y405" i="15"/>
  <c r="X405" i="15"/>
  <c r="W405" i="15"/>
  <c r="L405" i="15" s="1"/>
  <c r="S405" i="15"/>
  <c r="O405" i="15"/>
  <c r="N405" i="15"/>
  <c r="M405" i="15"/>
  <c r="Z404" i="15"/>
  <c r="Y404" i="15"/>
  <c r="X404" i="15"/>
  <c r="W404" i="15"/>
  <c r="L404" i="15" s="1"/>
  <c r="S404" i="15"/>
  <c r="O404" i="15"/>
  <c r="N404" i="15"/>
  <c r="M404" i="15"/>
  <c r="Z403" i="15"/>
  <c r="Y403" i="15"/>
  <c r="X403" i="15"/>
  <c r="W403" i="15"/>
  <c r="L403" i="15" s="1"/>
  <c r="S403" i="15"/>
  <c r="O403" i="15"/>
  <c r="N403" i="15"/>
  <c r="M403" i="15"/>
  <c r="Z402" i="15"/>
  <c r="Y402" i="15"/>
  <c r="X402" i="15"/>
  <c r="W402" i="15"/>
  <c r="L402" i="15" s="1"/>
  <c r="S402" i="15"/>
  <c r="O402" i="15"/>
  <c r="N402" i="15"/>
  <c r="M402" i="15"/>
  <c r="Z401" i="15"/>
  <c r="Y401" i="15"/>
  <c r="X401" i="15"/>
  <c r="W401" i="15"/>
  <c r="L401" i="15" s="1"/>
  <c r="S401" i="15"/>
  <c r="O401" i="15"/>
  <c r="N401" i="15"/>
  <c r="M401" i="15"/>
  <c r="Z400" i="15"/>
  <c r="Y400" i="15"/>
  <c r="X400" i="15"/>
  <c r="W400" i="15"/>
  <c r="L400" i="15" s="1"/>
  <c r="S400" i="15"/>
  <c r="O400" i="15"/>
  <c r="N400" i="15"/>
  <c r="M400" i="15"/>
  <c r="Z399" i="15"/>
  <c r="Y399" i="15"/>
  <c r="X399" i="15"/>
  <c r="W399" i="15"/>
  <c r="L399" i="15" s="1"/>
  <c r="S399" i="15"/>
  <c r="O399" i="15"/>
  <c r="N399" i="15"/>
  <c r="M399" i="15"/>
  <c r="Z398" i="15"/>
  <c r="Y398" i="15"/>
  <c r="X398" i="15"/>
  <c r="W398" i="15"/>
  <c r="L398" i="15" s="1"/>
  <c r="S398" i="15"/>
  <c r="O398" i="15"/>
  <c r="N398" i="15"/>
  <c r="M398" i="15"/>
  <c r="Z397" i="15"/>
  <c r="Y397" i="15"/>
  <c r="X397" i="15"/>
  <c r="W397" i="15"/>
  <c r="L397" i="15" s="1"/>
  <c r="S397" i="15"/>
  <c r="O397" i="15"/>
  <c r="N397" i="15"/>
  <c r="M397" i="15"/>
  <c r="Z396" i="15"/>
  <c r="Y396" i="15"/>
  <c r="X396" i="15"/>
  <c r="W396" i="15"/>
  <c r="L396" i="15" s="1"/>
  <c r="S396" i="15"/>
  <c r="O396" i="15"/>
  <c r="N396" i="15"/>
  <c r="M396" i="15"/>
  <c r="Z395" i="15"/>
  <c r="Y395" i="15"/>
  <c r="X395" i="15"/>
  <c r="W395" i="15"/>
  <c r="L395" i="15" s="1"/>
  <c r="S395" i="15"/>
  <c r="O395" i="15"/>
  <c r="N395" i="15"/>
  <c r="M395" i="15"/>
  <c r="Z394" i="15"/>
  <c r="Y394" i="15"/>
  <c r="X394" i="15"/>
  <c r="W394" i="15"/>
  <c r="L394" i="15" s="1"/>
  <c r="S394" i="15"/>
  <c r="O394" i="15"/>
  <c r="N394" i="15"/>
  <c r="M394" i="15"/>
  <c r="Z393" i="15"/>
  <c r="Y393" i="15"/>
  <c r="X393" i="15"/>
  <c r="W393" i="15"/>
  <c r="L393" i="15" s="1"/>
  <c r="S393" i="15"/>
  <c r="O393" i="15"/>
  <c r="N393" i="15"/>
  <c r="M393" i="15"/>
  <c r="Z392" i="15"/>
  <c r="Y392" i="15"/>
  <c r="X392" i="15"/>
  <c r="W392" i="15"/>
  <c r="L392" i="15" s="1"/>
  <c r="S392" i="15"/>
  <c r="O392" i="15"/>
  <c r="N392" i="15"/>
  <c r="M392" i="15"/>
  <c r="Z391" i="15"/>
  <c r="Y391" i="15"/>
  <c r="X391" i="15"/>
  <c r="W391" i="15"/>
  <c r="L391" i="15" s="1"/>
  <c r="S391" i="15"/>
  <c r="O391" i="15"/>
  <c r="N391" i="15"/>
  <c r="M391" i="15"/>
  <c r="Z390" i="15"/>
  <c r="Y390" i="15"/>
  <c r="X390" i="15"/>
  <c r="W390" i="15"/>
  <c r="L390" i="15" s="1"/>
  <c r="S390" i="15"/>
  <c r="O390" i="15"/>
  <c r="N390" i="15"/>
  <c r="M390" i="15"/>
  <c r="Z389" i="15"/>
  <c r="Y389" i="15"/>
  <c r="X389" i="15"/>
  <c r="W389" i="15"/>
  <c r="L389" i="15" s="1"/>
  <c r="S389" i="15"/>
  <c r="O389" i="15"/>
  <c r="N389" i="15"/>
  <c r="M389" i="15"/>
  <c r="Z388" i="15"/>
  <c r="Y388" i="15"/>
  <c r="X388" i="15"/>
  <c r="W388" i="15"/>
  <c r="L388" i="15" s="1"/>
  <c r="S388" i="15"/>
  <c r="O388" i="15"/>
  <c r="N388" i="15"/>
  <c r="M388" i="15"/>
  <c r="Z387" i="15"/>
  <c r="Y387" i="15"/>
  <c r="X387" i="15"/>
  <c r="W387" i="15"/>
  <c r="L387" i="15" s="1"/>
  <c r="S387" i="15"/>
  <c r="O387" i="15"/>
  <c r="N387" i="15"/>
  <c r="M387" i="15"/>
  <c r="Z386" i="15"/>
  <c r="Y386" i="15"/>
  <c r="X386" i="15"/>
  <c r="W386" i="15"/>
  <c r="L386" i="15" s="1"/>
  <c r="S386" i="15"/>
  <c r="O386" i="15"/>
  <c r="N386" i="15"/>
  <c r="M386" i="15"/>
  <c r="Z385" i="15"/>
  <c r="Y385" i="15"/>
  <c r="X385" i="15"/>
  <c r="W385" i="15"/>
  <c r="L385" i="15" s="1"/>
  <c r="S385" i="15"/>
  <c r="O385" i="15"/>
  <c r="N385" i="15"/>
  <c r="M385" i="15"/>
  <c r="Z384" i="15"/>
  <c r="Y384" i="15"/>
  <c r="X384" i="15"/>
  <c r="W384" i="15"/>
  <c r="L384" i="15" s="1"/>
  <c r="S384" i="15"/>
  <c r="O384" i="15"/>
  <c r="N384" i="15"/>
  <c r="M384" i="15"/>
  <c r="Z383" i="15"/>
  <c r="Y383" i="15"/>
  <c r="X383" i="15"/>
  <c r="W383" i="15"/>
  <c r="L383" i="15" s="1"/>
  <c r="S383" i="15"/>
  <c r="O383" i="15"/>
  <c r="N383" i="15"/>
  <c r="M383" i="15"/>
  <c r="Z382" i="15"/>
  <c r="Y382" i="15"/>
  <c r="X382" i="15"/>
  <c r="W382" i="15"/>
  <c r="L382" i="15" s="1"/>
  <c r="S382" i="15"/>
  <c r="O382" i="15"/>
  <c r="N382" i="15"/>
  <c r="M382" i="15"/>
  <c r="Z381" i="15"/>
  <c r="Y381" i="15"/>
  <c r="X381" i="15"/>
  <c r="W381" i="15"/>
  <c r="L381" i="15" s="1"/>
  <c r="S381" i="15"/>
  <c r="O381" i="15"/>
  <c r="N381" i="15"/>
  <c r="M381" i="15"/>
  <c r="Z380" i="15"/>
  <c r="Y380" i="15"/>
  <c r="X380" i="15"/>
  <c r="W380" i="15"/>
  <c r="L380" i="15" s="1"/>
  <c r="S380" i="15"/>
  <c r="O380" i="15"/>
  <c r="N380" i="15"/>
  <c r="M380" i="15"/>
  <c r="Z379" i="15"/>
  <c r="Y379" i="15"/>
  <c r="X379" i="15"/>
  <c r="W379" i="15"/>
  <c r="L379" i="15" s="1"/>
  <c r="S379" i="15"/>
  <c r="O379" i="15"/>
  <c r="N379" i="15"/>
  <c r="M379" i="15"/>
  <c r="Z378" i="15"/>
  <c r="Y378" i="15"/>
  <c r="X378" i="15"/>
  <c r="W378" i="15"/>
  <c r="L378" i="15" s="1"/>
  <c r="S378" i="15"/>
  <c r="O378" i="15"/>
  <c r="N378" i="15"/>
  <c r="M378" i="15"/>
  <c r="Z377" i="15"/>
  <c r="Y377" i="15"/>
  <c r="X377" i="15"/>
  <c r="W377" i="15"/>
  <c r="L377" i="15" s="1"/>
  <c r="S377" i="15"/>
  <c r="O377" i="15"/>
  <c r="N377" i="15"/>
  <c r="M377" i="15"/>
  <c r="Z376" i="15"/>
  <c r="Y376" i="15"/>
  <c r="X376" i="15"/>
  <c r="W376" i="15"/>
  <c r="L376" i="15" s="1"/>
  <c r="S376" i="15"/>
  <c r="O376" i="15"/>
  <c r="N376" i="15"/>
  <c r="M376" i="15"/>
  <c r="Z375" i="15"/>
  <c r="Y375" i="15"/>
  <c r="X375" i="15"/>
  <c r="W375" i="15"/>
  <c r="L375" i="15" s="1"/>
  <c r="S375" i="15"/>
  <c r="O375" i="15"/>
  <c r="N375" i="15"/>
  <c r="M375" i="15"/>
  <c r="Z374" i="15"/>
  <c r="Y374" i="15"/>
  <c r="X374" i="15"/>
  <c r="W374" i="15"/>
  <c r="L374" i="15" s="1"/>
  <c r="S374" i="15"/>
  <c r="O374" i="15"/>
  <c r="N374" i="15"/>
  <c r="M374" i="15"/>
  <c r="Z373" i="15"/>
  <c r="Y373" i="15"/>
  <c r="X373" i="15"/>
  <c r="W373" i="15"/>
  <c r="L373" i="15" s="1"/>
  <c r="S373" i="15"/>
  <c r="O373" i="15"/>
  <c r="N373" i="15"/>
  <c r="M373" i="15"/>
  <c r="Z372" i="15"/>
  <c r="Y372" i="15"/>
  <c r="X372" i="15"/>
  <c r="W372" i="15"/>
  <c r="L372" i="15" s="1"/>
  <c r="S372" i="15"/>
  <c r="O372" i="15"/>
  <c r="N372" i="15"/>
  <c r="M372" i="15"/>
  <c r="Z371" i="15"/>
  <c r="Y371" i="15"/>
  <c r="X371" i="15"/>
  <c r="W371" i="15"/>
  <c r="L371" i="15" s="1"/>
  <c r="S371" i="15"/>
  <c r="O371" i="15"/>
  <c r="N371" i="15"/>
  <c r="M371" i="15"/>
  <c r="Z370" i="15"/>
  <c r="Y370" i="15"/>
  <c r="X370" i="15"/>
  <c r="W370" i="15"/>
  <c r="L370" i="15" s="1"/>
  <c r="S370" i="15"/>
  <c r="O370" i="15"/>
  <c r="N370" i="15"/>
  <c r="M370" i="15"/>
  <c r="Z369" i="15"/>
  <c r="Y369" i="15"/>
  <c r="X369" i="15"/>
  <c r="W369" i="15"/>
  <c r="L369" i="15" s="1"/>
  <c r="S369" i="15"/>
  <c r="O369" i="15"/>
  <c r="N369" i="15"/>
  <c r="M369" i="15"/>
  <c r="Z368" i="15"/>
  <c r="Y368" i="15"/>
  <c r="X368" i="15"/>
  <c r="W368" i="15"/>
  <c r="L368" i="15" s="1"/>
  <c r="S368" i="15"/>
  <c r="O368" i="15"/>
  <c r="N368" i="15"/>
  <c r="M368" i="15"/>
  <c r="Z367" i="15"/>
  <c r="Y367" i="15"/>
  <c r="X367" i="15"/>
  <c r="W367" i="15"/>
  <c r="L367" i="15" s="1"/>
  <c r="S367" i="15"/>
  <c r="O367" i="15"/>
  <c r="N367" i="15"/>
  <c r="M367" i="15"/>
  <c r="Z366" i="15"/>
  <c r="Y366" i="15"/>
  <c r="X366" i="15"/>
  <c r="W366" i="15"/>
  <c r="L366" i="15" s="1"/>
  <c r="S366" i="15"/>
  <c r="O366" i="15"/>
  <c r="N366" i="15"/>
  <c r="M366" i="15"/>
  <c r="Z365" i="15"/>
  <c r="Y365" i="15"/>
  <c r="X365" i="15"/>
  <c r="W365" i="15"/>
  <c r="L365" i="15" s="1"/>
  <c r="S365" i="15"/>
  <c r="O365" i="15"/>
  <c r="N365" i="15"/>
  <c r="M365" i="15"/>
  <c r="Z364" i="15"/>
  <c r="Y364" i="15"/>
  <c r="X364" i="15"/>
  <c r="W364" i="15"/>
  <c r="L364" i="15" s="1"/>
  <c r="S364" i="15"/>
  <c r="O364" i="15"/>
  <c r="N364" i="15"/>
  <c r="M364" i="15"/>
  <c r="Z363" i="15"/>
  <c r="Y363" i="15"/>
  <c r="X363" i="15"/>
  <c r="W363" i="15"/>
  <c r="L363" i="15" s="1"/>
  <c r="S363" i="15"/>
  <c r="O363" i="15"/>
  <c r="N363" i="15"/>
  <c r="M363" i="15"/>
  <c r="Z362" i="15"/>
  <c r="Y362" i="15"/>
  <c r="X362" i="15"/>
  <c r="W362" i="15"/>
  <c r="L362" i="15" s="1"/>
  <c r="S362" i="15"/>
  <c r="O362" i="15"/>
  <c r="N362" i="15"/>
  <c r="M362" i="15"/>
  <c r="Z361" i="15"/>
  <c r="Y361" i="15"/>
  <c r="X361" i="15"/>
  <c r="W361" i="15"/>
  <c r="L361" i="15" s="1"/>
  <c r="S361" i="15"/>
  <c r="O361" i="15"/>
  <c r="N361" i="15"/>
  <c r="M361" i="15"/>
  <c r="Z360" i="15"/>
  <c r="Y360" i="15"/>
  <c r="X360" i="15"/>
  <c r="W360" i="15"/>
  <c r="L360" i="15" s="1"/>
  <c r="S360" i="15"/>
  <c r="O360" i="15"/>
  <c r="N360" i="15"/>
  <c r="M360" i="15"/>
  <c r="Z359" i="15"/>
  <c r="Y359" i="15"/>
  <c r="X359" i="15"/>
  <c r="W359" i="15"/>
  <c r="L359" i="15" s="1"/>
  <c r="S359" i="15"/>
  <c r="O359" i="15"/>
  <c r="N359" i="15"/>
  <c r="M359" i="15"/>
  <c r="Z358" i="15"/>
  <c r="Y358" i="15"/>
  <c r="X358" i="15"/>
  <c r="W358" i="15"/>
  <c r="L358" i="15" s="1"/>
  <c r="S358" i="15"/>
  <c r="O358" i="15"/>
  <c r="N358" i="15"/>
  <c r="M358" i="15"/>
  <c r="Z357" i="15"/>
  <c r="Y357" i="15"/>
  <c r="X357" i="15"/>
  <c r="W357" i="15"/>
  <c r="L357" i="15" s="1"/>
  <c r="S357" i="15"/>
  <c r="O357" i="15"/>
  <c r="N357" i="15"/>
  <c r="M357" i="15"/>
  <c r="Z356" i="15"/>
  <c r="Y356" i="15"/>
  <c r="X356" i="15"/>
  <c r="W356" i="15"/>
  <c r="L356" i="15" s="1"/>
  <c r="S356" i="15"/>
  <c r="O356" i="15"/>
  <c r="N356" i="15"/>
  <c r="M356" i="15"/>
  <c r="Z355" i="15"/>
  <c r="Y355" i="15"/>
  <c r="X355" i="15"/>
  <c r="W355" i="15"/>
  <c r="L355" i="15" s="1"/>
  <c r="S355" i="15"/>
  <c r="O355" i="15"/>
  <c r="N355" i="15"/>
  <c r="M355" i="15"/>
  <c r="Z354" i="15"/>
  <c r="Y354" i="15"/>
  <c r="X354" i="15"/>
  <c r="W354" i="15"/>
  <c r="L354" i="15" s="1"/>
  <c r="S354" i="15"/>
  <c r="O354" i="15"/>
  <c r="N354" i="15"/>
  <c r="M354" i="15"/>
  <c r="Z353" i="15"/>
  <c r="Y353" i="15"/>
  <c r="X353" i="15"/>
  <c r="W353" i="15"/>
  <c r="L353" i="15" s="1"/>
  <c r="S353" i="15"/>
  <c r="O353" i="15"/>
  <c r="N353" i="15"/>
  <c r="M353" i="15"/>
  <c r="Z352" i="15"/>
  <c r="Y352" i="15"/>
  <c r="X352" i="15"/>
  <c r="W352" i="15"/>
  <c r="L352" i="15" s="1"/>
  <c r="S352" i="15"/>
  <c r="O352" i="15"/>
  <c r="N352" i="15"/>
  <c r="M352" i="15"/>
  <c r="Z351" i="15"/>
  <c r="Y351" i="15"/>
  <c r="X351" i="15"/>
  <c r="W351" i="15"/>
  <c r="L351" i="15" s="1"/>
  <c r="S351" i="15"/>
  <c r="O351" i="15"/>
  <c r="N351" i="15"/>
  <c r="M351" i="15"/>
  <c r="Z350" i="15"/>
  <c r="Y350" i="15"/>
  <c r="X350" i="15"/>
  <c r="W350" i="15"/>
  <c r="L350" i="15" s="1"/>
  <c r="S350" i="15"/>
  <c r="O350" i="15"/>
  <c r="N350" i="15"/>
  <c r="M350" i="15"/>
  <c r="Z349" i="15"/>
  <c r="Y349" i="15"/>
  <c r="X349" i="15"/>
  <c r="W349" i="15"/>
  <c r="L349" i="15" s="1"/>
  <c r="S349" i="15"/>
  <c r="O349" i="15"/>
  <c r="N349" i="15"/>
  <c r="M349" i="15"/>
  <c r="Z348" i="15"/>
  <c r="Y348" i="15"/>
  <c r="X348" i="15"/>
  <c r="W348" i="15"/>
  <c r="L348" i="15" s="1"/>
  <c r="S348" i="15"/>
  <c r="O348" i="15"/>
  <c r="N348" i="15"/>
  <c r="M348" i="15"/>
  <c r="Z347" i="15"/>
  <c r="Y347" i="15"/>
  <c r="X347" i="15"/>
  <c r="W347" i="15"/>
  <c r="L347" i="15" s="1"/>
  <c r="S347" i="15"/>
  <c r="O347" i="15"/>
  <c r="N347" i="15"/>
  <c r="M347" i="15"/>
  <c r="Z346" i="15"/>
  <c r="Y346" i="15"/>
  <c r="X346" i="15"/>
  <c r="W346" i="15"/>
  <c r="L346" i="15" s="1"/>
  <c r="S346" i="15"/>
  <c r="O346" i="15"/>
  <c r="N346" i="15"/>
  <c r="M346" i="15"/>
  <c r="Z345" i="15"/>
  <c r="Y345" i="15"/>
  <c r="X345" i="15"/>
  <c r="W345" i="15"/>
  <c r="L345" i="15" s="1"/>
  <c r="S345" i="15"/>
  <c r="O345" i="15"/>
  <c r="N345" i="15"/>
  <c r="M345" i="15"/>
  <c r="Z344" i="15"/>
  <c r="Y344" i="15"/>
  <c r="X344" i="15"/>
  <c r="W344" i="15"/>
  <c r="L344" i="15" s="1"/>
  <c r="S344" i="15"/>
  <c r="O344" i="15"/>
  <c r="N344" i="15"/>
  <c r="M344" i="15"/>
  <c r="Z343" i="15"/>
  <c r="Y343" i="15"/>
  <c r="X343" i="15"/>
  <c r="W343" i="15"/>
  <c r="L343" i="15" s="1"/>
  <c r="S343" i="15"/>
  <c r="O343" i="15"/>
  <c r="N343" i="15"/>
  <c r="M343" i="15"/>
  <c r="Z342" i="15"/>
  <c r="Y342" i="15"/>
  <c r="X342" i="15"/>
  <c r="W342" i="15"/>
  <c r="L342" i="15" s="1"/>
  <c r="S342" i="15"/>
  <c r="O342" i="15"/>
  <c r="N342" i="15"/>
  <c r="M342" i="15"/>
  <c r="Z341" i="15"/>
  <c r="Y341" i="15"/>
  <c r="X341" i="15"/>
  <c r="W341" i="15"/>
  <c r="L341" i="15" s="1"/>
  <c r="S341" i="15"/>
  <c r="O341" i="15"/>
  <c r="N341" i="15"/>
  <c r="M341" i="15"/>
  <c r="Z340" i="15"/>
  <c r="Y340" i="15"/>
  <c r="X340" i="15"/>
  <c r="W340" i="15"/>
  <c r="L340" i="15" s="1"/>
  <c r="S340" i="15"/>
  <c r="O340" i="15"/>
  <c r="N340" i="15"/>
  <c r="M340" i="15"/>
  <c r="Z339" i="15"/>
  <c r="Y339" i="15"/>
  <c r="X339" i="15"/>
  <c r="W339" i="15"/>
  <c r="L339" i="15" s="1"/>
  <c r="S339" i="15"/>
  <c r="O339" i="15"/>
  <c r="N339" i="15"/>
  <c r="M339" i="15"/>
  <c r="Z338" i="15"/>
  <c r="Y338" i="15"/>
  <c r="X338" i="15"/>
  <c r="W338" i="15"/>
  <c r="L338" i="15" s="1"/>
  <c r="S338" i="15"/>
  <c r="O338" i="15"/>
  <c r="N338" i="15"/>
  <c r="M338" i="15"/>
  <c r="Z337" i="15"/>
  <c r="Y337" i="15"/>
  <c r="X337" i="15"/>
  <c r="W337" i="15"/>
  <c r="L337" i="15" s="1"/>
  <c r="S337" i="15"/>
  <c r="O337" i="15"/>
  <c r="N337" i="15"/>
  <c r="M337" i="15"/>
  <c r="Z336" i="15"/>
  <c r="Y336" i="15"/>
  <c r="X336" i="15"/>
  <c r="W336" i="15"/>
  <c r="L336" i="15" s="1"/>
  <c r="S336" i="15"/>
  <c r="O336" i="15"/>
  <c r="N336" i="15"/>
  <c r="M336" i="15"/>
  <c r="Z335" i="15"/>
  <c r="Y335" i="15"/>
  <c r="X335" i="15"/>
  <c r="W335" i="15"/>
  <c r="L335" i="15" s="1"/>
  <c r="S335" i="15"/>
  <c r="O335" i="15"/>
  <c r="N335" i="15"/>
  <c r="M335" i="15"/>
  <c r="Z334" i="15"/>
  <c r="Y334" i="15"/>
  <c r="X334" i="15"/>
  <c r="W334" i="15"/>
  <c r="L334" i="15" s="1"/>
  <c r="S334" i="15"/>
  <c r="O334" i="15"/>
  <c r="N334" i="15"/>
  <c r="M334" i="15"/>
  <c r="Z333" i="15"/>
  <c r="Y333" i="15"/>
  <c r="X333" i="15"/>
  <c r="W333" i="15"/>
  <c r="L333" i="15" s="1"/>
  <c r="S333" i="15"/>
  <c r="O333" i="15"/>
  <c r="N333" i="15"/>
  <c r="M333" i="15"/>
  <c r="Z332" i="15"/>
  <c r="Y332" i="15"/>
  <c r="X332" i="15"/>
  <c r="W332" i="15"/>
  <c r="L332" i="15" s="1"/>
  <c r="S332" i="15"/>
  <c r="O332" i="15"/>
  <c r="N332" i="15"/>
  <c r="M332" i="15"/>
  <c r="Z331" i="15"/>
  <c r="Y331" i="15"/>
  <c r="X331" i="15"/>
  <c r="W331" i="15"/>
  <c r="L331" i="15" s="1"/>
  <c r="S331" i="15"/>
  <c r="O331" i="15"/>
  <c r="N331" i="15"/>
  <c r="M331" i="15"/>
  <c r="Z330" i="15"/>
  <c r="Y330" i="15"/>
  <c r="X330" i="15"/>
  <c r="W330" i="15"/>
  <c r="L330" i="15" s="1"/>
  <c r="S330" i="15"/>
  <c r="O330" i="15"/>
  <c r="N330" i="15"/>
  <c r="M330" i="15"/>
  <c r="Z329" i="15"/>
  <c r="Y329" i="15"/>
  <c r="X329" i="15"/>
  <c r="W329" i="15"/>
  <c r="L329" i="15" s="1"/>
  <c r="S329" i="15"/>
  <c r="O329" i="15"/>
  <c r="N329" i="15"/>
  <c r="M329" i="15"/>
  <c r="Z328" i="15"/>
  <c r="Y328" i="15"/>
  <c r="X328" i="15"/>
  <c r="W328" i="15"/>
  <c r="L328" i="15" s="1"/>
  <c r="S328" i="15"/>
  <c r="O328" i="15"/>
  <c r="N328" i="15"/>
  <c r="M328" i="15"/>
  <c r="Z327" i="15"/>
  <c r="Y327" i="15"/>
  <c r="X327" i="15"/>
  <c r="W327" i="15"/>
  <c r="L327" i="15" s="1"/>
  <c r="S327" i="15"/>
  <c r="O327" i="15"/>
  <c r="N327" i="15"/>
  <c r="M327" i="15"/>
  <c r="Z326" i="15"/>
  <c r="Y326" i="15"/>
  <c r="X326" i="15"/>
  <c r="W326" i="15"/>
  <c r="L326" i="15" s="1"/>
  <c r="S326" i="15"/>
  <c r="O326" i="15"/>
  <c r="N326" i="15"/>
  <c r="M326" i="15"/>
  <c r="Z325" i="15"/>
  <c r="Y325" i="15"/>
  <c r="X325" i="15"/>
  <c r="W325" i="15"/>
  <c r="L325" i="15" s="1"/>
  <c r="S325" i="15"/>
  <c r="O325" i="15"/>
  <c r="N325" i="15"/>
  <c r="M325" i="15"/>
  <c r="Z324" i="15"/>
  <c r="Y324" i="15"/>
  <c r="X324" i="15"/>
  <c r="W324" i="15"/>
  <c r="L324" i="15" s="1"/>
  <c r="S324" i="15"/>
  <c r="O324" i="15"/>
  <c r="N324" i="15"/>
  <c r="M324" i="15"/>
  <c r="Z323" i="15"/>
  <c r="Y323" i="15"/>
  <c r="X323" i="15"/>
  <c r="W323" i="15"/>
  <c r="L323" i="15" s="1"/>
  <c r="S323" i="15"/>
  <c r="O323" i="15"/>
  <c r="N323" i="15"/>
  <c r="M323" i="15"/>
  <c r="Z322" i="15"/>
  <c r="Y322" i="15"/>
  <c r="X322" i="15"/>
  <c r="W322" i="15"/>
  <c r="L322" i="15" s="1"/>
  <c r="S322" i="15"/>
  <c r="O322" i="15"/>
  <c r="N322" i="15"/>
  <c r="M322" i="15"/>
  <c r="Z321" i="15"/>
  <c r="Y321" i="15"/>
  <c r="X321" i="15"/>
  <c r="W321" i="15"/>
  <c r="L321" i="15" s="1"/>
  <c r="S321" i="15"/>
  <c r="O321" i="15"/>
  <c r="N321" i="15"/>
  <c r="M321" i="15"/>
  <c r="Z320" i="15"/>
  <c r="Y320" i="15"/>
  <c r="X320" i="15"/>
  <c r="W320" i="15"/>
  <c r="L320" i="15" s="1"/>
  <c r="S320" i="15"/>
  <c r="O320" i="15"/>
  <c r="N320" i="15"/>
  <c r="M320" i="15"/>
  <c r="Z319" i="15"/>
  <c r="Y319" i="15"/>
  <c r="X319" i="15"/>
  <c r="W319" i="15"/>
  <c r="L319" i="15" s="1"/>
  <c r="S319" i="15"/>
  <c r="O319" i="15"/>
  <c r="N319" i="15"/>
  <c r="M319" i="15"/>
  <c r="Z318" i="15"/>
  <c r="Y318" i="15"/>
  <c r="X318" i="15"/>
  <c r="W318" i="15"/>
  <c r="L318" i="15" s="1"/>
  <c r="S318" i="15"/>
  <c r="O318" i="15"/>
  <c r="N318" i="15"/>
  <c r="M318" i="15"/>
  <c r="Z317" i="15"/>
  <c r="Y317" i="15"/>
  <c r="X317" i="15"/>
  <c r="W317" i="15"/>
  <c r="L317" i="15" s="1"/>
  <c r="S317" i="15"/>
  <c r="O317" i="15"/>
  <c r="N317" i="15"/>
  <c r="M317" i="15"/>
  <c r="Z316" i="15"/>
  <c r="Y316" i="15"/>
  <c r="X316" i="15"/>
  <c r="W316" i="15"/>
  <c r="L316" i="15" s="1"/>
  <c r="S316" i="15"/>
  <c r="O316" i="15"/>
  <c r="N316" i="15"/>
  <c r="M316" i="15"/>
  <c r="Z315" i="15"/>
  <c r="Y315" i="15"/>
  <c r="X315" i="15"/>
  <c r="W315" i="15"/>
  <c r="L315" i="15" s="1"/>
  <c r="S315" i="15"/>
  <c r="O315" i="15"/>
  <c r="N315" i="15"/>
  <c r="M315" i="15"/>
  <c r="Z314" i="15"/>
  <c r="Y314" i="15"/>
  <c r="X314" i="15"/>
  <c r="W314" i="15"/>
  <c r="L314" i="15" s="1"/>
  <c r="S314" i="15"/>
  <c r="O314" i="15"/>
  <c r="N314" i="15"/>
  <c r="M314" i="15"/>
  <c r="Z313" i="15"/>
  <c r="Y313" i="15"/>
  <c r="X313" i="15"/>
  <c r="W313" i="15"/>
  <c r="L313" i="15" s="1"/>
  <c r="S313" i="15"/>
  <c r="O313" i="15"/>
  <c r="N313" i="15"/>
  <c r="M313" i="15"/>
  <c r="Z312" i="15"/>
  <c r="Y312" i="15"/>
  <c r="X312" i="15"/>
  <c r="W312" i="15"/>
  <c r="L312" i="15" s="1"/>
  <c r="S312" i="15"/>
  <c r="O312" i="15"/>
  <c r="N312" i="15"/>
  <c r="M312" i="15"/>
  <c r="Z311" i="15"/>
  <c r="Y311" i="15"/>
  <c r="X311" i="15"/>
  <c r="W311" i="15"/>
  <c r="L311" i="15" s="1"/>
  <c r="S311" i="15"/>
  <c r="O311" i="15"/>
  <c r="N311" i="15"/>
  <c r="M311" i="15"/>
  <c r="Z310" i="15"/>
  <c r="Y310" i="15"/>
  <c r="X310" i="15"/>
  <c r="W310" i="15"/>
  <c r="L310" i="15" s="1"/>
  <c r="S310" i="15"/>
  <c r="O310" i="15"/>
  <c r="N310" i="15"/>
  <c r="M310" i="15"/>
  <c r="Z309" i="15"/>
  <c r="Y309" i="15"/>
  <c r="X309" i="15"/>
  <c r="W309" i="15"/>
  <c r="L309" i="15" s="1"/>
  <c r="S309" i="15"/>
  <c r="O309" i="15"/>
  <c r="N309" i="15"/>
  <c r="M309" i="15"/>
  <c r="Z308" i="15"/>
  <c r="Y308" i="15"/>
  <c r="X308" i="15"/>
  <c r="W308" i="15"/>
  <c r="L308" i="15" s="1"/>
  <c r="S308" i="15"/>
  <c r="O308" i="15"/>
  <c r="N308" i="15"/>
  <c r="M308" i="15"/>
  <c r="Z307" i="15"/>
  <c r="Y307" i="15"/>
  <c r="X307" i="15"/>
  <c r="W307" i="15"/>
  <c r="L307" i="15" s="1"/>
  <c r="S307" i="15"/>
  <c r="O307" i="15"/>
  <c r="N307" i="15"/>
  <c r="M307" i="15"/>
  <c r="Z306" i="15"/>
  <c r="Y306" i="15"/>
  <c r="X306" i="15"/>
  <c r="W306" i="15"/>
  <c r="L306" i="15" s="1"/>
  <c r="S306" i="15"/>
  <c r="O306" i="15"/>
  <c r="N306" i="15"/>
  <c r="M306" i="15"/>
  <c r="Z305" i="15"/>
  <c r="Y305" i="15"/>
  <c r="X305" i="15"/>
  <c r="W305" i="15"/>
  <c r="L305" i="15" s="1"/>
  <c r="S305" i="15"/>
  <c r="O305" i="15"/>
  <c r="N305" i="15"/>
  <c r="M305" i="15"/>
  <c r="Z304" i="15"/>
  <c r="Y304" i="15"/>
  <c r="X304" i="15"/>
  <c r="W304" i="15"/>
  <c r="L304" i="15" s="1"/>
  <c r="S304" i="15"/>
  <c r="O304" i="15"/>
  <c r="N304" i="15"/>
  <c r="M304" i="15"/>
  <c r="Z303" i="15"/>
  <c r="Y303" i="15"/>
  <c r="X303" i="15"/>
  <c r="W303" i="15"/>
  <c r="L303" i="15" s="1"/>
  <c r="S303" i="15"/>
  <c r="O303" i="15"/>
  <c r="N303" i="15"/>
  <c r="M303" i="15"/>
  <c r="Z302" i="15"/>
  <c r="Y302" i="15"/>
  <c r="X302" i="15"/>
  <c r="W302" i="15"/>
  <c r="L302" i="15" s="1"/>
  <c r="S302" i="15"/>
  <c r="O302" i="15"/>
  <c r="N302" i="15"/>
  <c r="M302" i="15"/>
  <c r="Z301" i="15"/>
  <c r="Y301" i="15"/>
  <c r="X301" i="15"/>
  <c r="W301" i="15"/>
  <c r="L301" i="15" s="1"/>
  <c r="S301" i="15"/>
  <c r="O301" i="15"/>
  <c r="N301" i="15"/>
  <c r="M301" i="15"/>
  <c r="Z300" i="15"/>
  <c r="Y300" i="15"/>
  <c r="X300" i="15"/>
  <c r="W300" i="15"/>
  <c r="L300" i="15" s="1"/>
  <c r="S300" i="15"/>
  <c r="O300" i="15"/>
  <c r="N300" i="15"/>
  <c r="M300" i="15"/>
  <c r="Z299" i="15"/>
  <c r="Y299" i="15"/>
  <c r="X299" i="15"/>
  <c r="W299" i="15"/>
  <c r="L299" i="15" s="1"/>
  <c r="S299" i="15"/>
  <c r="O299" i="15"/>
  <c r="N299" i="15"/>
  <c r="M299" i="15"/>
  <c r="Z298" i="15"/>
  <c r="Y298" i="15"/>
  <c r="X298" i="15"/>
  <c r="W298" i="15"/>
  <c r="L298" i="15" s="1"/>
  <c r="S298" i="15"/>
  <c r="O298" i="15"/>
  <c r="N298" i="15"/>
  <c r="M298" i="15"/>
  <c r="Z297" i="15"/>
  <c r="Y297" i="15"/>
  <c r="X297" i="15"/>
  <c r="W297" i="15"/>
  <c r="L297" i="15" s="1"/>
  <c r="S297" i="15"/>
  <c r="O297" i="15"/>
  <c r="N297" i="15"/>
  <c r="M297" i="15"/>
  <c r="Z296" i="15"/>
  <c r="Y296" i="15"/>
  <c r="X296" i="15"/>
  <c r="W296" i="15"/>
  <c r="L296" i="15" s="1"/>
  <c r="S296" i="15"/>
  <c r="O296" i="15"/>
  <c r="N296" i="15"/>
  <c r="M296" i="15"/>
  <c r="Z295" i="15"/>
  <c r="Y295" i="15"/>
  <c r="X295" i="15"/>
  <c r="W295" i="15"/>
  <c r="L295" i="15" s="1"/>
  <c r="S295" i="15"/>
  <c r="O295" i="15"/>
  <c r="N295" i="15"/>
  <c r="M295" i="15"/>
  <c r="Z294" i="15"/>
  <c r="Y294" i="15"/>
  <c r="X294" i="15"/>
  <c r="W294" i="15"/>
  <c r="L294" i="15" s="1"/>
  <c r="S294" i="15"/>
  <c r="O294" i="15"/>
  <c r="N294" i="15"/>
  <c r="M294" i="15"/>
  <c r="Z293" i="15"/>
  <c r="Y293" i="15"/>
  <c r="X293" i="15"/>
  <c r="W293" i="15"/>
  <c r="L293" i="15" s="1"/>
  <c r="S293" i="15"/>
  <c r="O293" i="15"/>
  <c r="N293" i="15"/>
  <c r="M293" i="15"/>
  <c r="Z292" i="15"/>
  <c r="Y292" i="15"/>
  <c r="X292" i="15"/>
  <c r="W292" i="15"/>
  <c r="L292" i="15" s="1"/>
  <c r="S292" i="15"/>
  <c r="O292" i="15"/>
  <c r="N292" i="15"/>
  <c r="M292" i="15"/>
  <c r="Z291" i="15"/>
  <c r="Y291" i="15"/>
  <c r="X291" i="15"/>
  <c r="W291" i="15"/>
  <c r="L291" i="15" s="1"/>
  <c r="S291" i="15"/>
  <c r="O291" i="15"/>
  <c r="N291" i="15"/>
  <c r="M291" i="15"/>
  <c r="Z290" i="15"/>
  <c r="Y290" i="15"/>
  <c r="X290" i="15"/>
  <c r="W290" i="15"/>
  <c r="L290" i="15" s="1"/>
  <c r="S290" i="15"/>
  <c r="O290" i="15"/>
  <c r="N290" i="15"/>
  <c r="M290" i="15"/>
  <c r="Z289" i="15"/>
  <c r="Y289" i="15"/>
  <c r="X289" i="15"/>
  <c r="W289" i="15"/>
  <c r="L289" i="15" s="1"/>
  <c r="S289" i="15"/>
  <c r="O289" i="15"/>
  <c r="N289" i="15"/>
  <c r="M289" i="15"/>
  <c r="Z288" i="15"/>
  <c r="Y288" i="15"/>
  <c r="X288" i="15"/>
  <c r="W288" i="15"/>
  <c r="L288" i="15" s="1"/>
  <c r="S288" i="15"/>
  <c r="O288" i="15"/>
  <c r="N288" i="15"/>
  <c r="M288" i="15"/>
  <c r="Z287" i="15"/>
  <c r="Y287" i="15"/>
  <c r="X287" i="15"/>
  <c r="W287" i="15"/>
  <c r="L287" i="15" s="1"/>
  <c r="S287" i="15"/>
  <c r="O287" i="15"/>
  <c r="N287" i="15"/>
  <c r="M287" i="15"/>
  <c r="Z286" i="15"/>
  <c r="Y286" i="15"/>
  <c r="X286" i="15"/>
  <c r="W286" i="15"/>
  <c r="L286" i="15" s="1"/>
  <c r="S286" i="15"/>
  <c r="O286" i="15"/>
  <c r="N286" i="15"/>
  <c r="M286" i="15"/>
  <c r="Z285" i="15"/>
  <c r="Y285" i="15"/>
  <c r="X285" i="15"/>
  <c r="W285" i="15"/>
  <c r="L285" i="15" s="1"/>
  <c r="S285" i="15"/>
  <c r="O285" i="15"/>
  <c r="N285" i="15"/>
  <c r="M285" i="15"/>
  <c r="Z284" i="15"/>
  <c r="Y284" i="15"/>
  <c r="X284" i="15"/>
  <c r="W284" i="15"/>
  <c r="L284" i="15" s="1"/>
  <c r="S284" i="15"/>
  <c r="O284" i="15"/>
  <c r="N284" i="15"/>
  <c r="M284" i="15"/>
  <c r="Z283" i="15"/>
  <c r="Y283" i="15"/>
  <c r="X283" i="15"/>
  <c r="W283" i="15"/>
  <c r="L283" i="15" s="1"/>
  <c r="S283" i="15"/>
  <c r="O283" i="15"/>
  <c r="N283" i="15"/>
  <c r="M283" i="15"/>
  <c r="Z282" i="15"/>
  <c r="Y282" i="15"/>
  <c r="X282" i="15"/>
  <c r="W282" i="15"/>
  <c r="L282" i="15" s="1"/>
  <c r="S282" i="15"/>
  <c r="O282" i="15"/>
  <c r="N282" i="15"/>
  <c r="M282" i="15"/>
  <c r="Z281" i="15"/>
  <c r="Y281" i="15"/>
  <c r="X281" i="15"/>
  <c r="W281" i="15"/>
  <c r="L281" i="15" s="1"/>
  <c r="S281" i="15"/>
  <c r="O281" i="15"/>
  <c r="N281" i="15"/>
  <c r="M281" i="15"/>
  <c r="Z280" i="15"/>
  <c r="Y280" i="15"/>
  <c r="X280" i="15"/>
  <c r="W280" i="15"/>
  <c r="L280" i="15" s="1"/>
  <c r="S280" i="15"/>
  <c r="O280" i="15"/>
  <c r="N280" i="15"/>
  <c r="M280" i="15"/>
  <c r="Z279" i="15"/>
  <c r="Y279" i="15"/>
  <c r="X279" i="15"/>
  <c r="W279" i="15"/>
  <c r="L279" i="15" s="1"/>
  <c r="S279" i="15"/>
  <c r="O279" i="15"/>
  <c r="N279" i="15"/>
  <c r="M279" i="15"/>
  <c r="Z278" i="15"/>
  <c r="Y278" i="15"/>
  <c r="X278" i="15"/>
  <c r="W278" i="15"/>
  <c r="L278" i="15" s="1"/>
  <c r="S278" i="15"/>
  <c r="O278" i="15"/>
  <c r="N278" i="15"/>
  <c r="M278" i="15"/>
  <c r="Z277" i="15"/>
  <c r="Y277" i="15"/>
  <c r="X277" i="15"/>
  <c r="W277" i="15"/>
  <c r="L277" i="15" s="1"/>
  <c r="S277" i="15"/>
  <c r="O277" i="15"/>
  <c r="N277" i="15"/>
  <c r="M277" i="15"/>
  <c r="Z276" i="15"/>
  <c r="Y276" i="15"/>
  <c r="X276" i="15"/>
  <c r="W276" i="15"/>
  <c r="L276" i="15" s="1"/>
  <c r="S276" i="15"/>
  <c r="O276" i="15"/>
  <c r="N276" i="15"/>
  <c r="M276" i="15"/>
  <c r="Z275" i="15"/>
  <c r="Y275" i="15"/>
  <c r="X275" i="15"/>
  <c r="W275" i="15"/>
  <c r="L275" i="15" s="1"/>
  <c r="S275" i="15"/>
  <c r="O275" i="15"/>
  <c r="N275" i="15"/>
  <c r="M275" i="15"/>
  <c r="Z274" i="15"/>
  <c r="Y274" i="15"/>
  <c r="X274" i="15"/>
  <c r="W274" i="15"/>
  <c r="L274" i="15" s="1"/>
  <c r="S274" i="15"/>
  <c r="O274" i="15"/>
  <c r="N274" i="15"/>
  <c r="M274" i="15"/>
  <c r="Z273" i="15"/>
  <c r="Y273" i="15"/>
  <c r="X273" i="15"/>
  <c r="W273" i="15"/>
  <c r="L273" i="15" s="1"/>
  <c r="S273" i="15"/>
  <c r="O273" i="15"/>
  <c r="N273" i="15"/>
  <c r="M273" i="15"/>
  <c r="Z272" i="15"/>
  <c r="Y272" i="15"/>
  <c r="X272" i="15"/>
  <c r="W272" i="15"/>
  <c r="L272" i="15" s="1"/>
  <c r="S272" i="15"/>
  <c r="O272" i="15"/>
  <c r="N272" i="15"/>
  <c r="M272" i="15"/>
  <c r="Z271" i="15"/>
  <c r="Y271" i="15"/>
  <c r="X271" i="15"/>
  <c r="W271" i="15"/>
  <c r="L271" i="15" s="1"/>
  <c r="S271" i="15"/>
  <c r="O271" i="15"/>
  <c r="N271" i="15"/>
  <c r="M271" i="15"/>
  <c r="Z270" i="15"/>
  <c r="Y270" i="15"/>
  <c r="X270" i="15"/>
  <c r="W270" i="15"/>
  <c r="L270" i="15" s="1"/>
  <c r="S270" i="15"/>
  <c r="O270" i="15"/>
  <c r="N270" i="15"/>
  <c r="M270" i="15"/>
  <c r="Z269" i="15"/>
  <c r="Y269" i="15"/>
  <c r="X269" i="15"/>
  <c r="W269" i="15"/>
  <c r="L269" i="15" s="1"/>
  <c r="S269" i="15"/>
  <c r="O269" i="15"/>
  <c r="N269" i="15"/>
  <c r="M269" i="15"/>
  <c r="Z268" i="15"/>
  <c r="Y268" i="15"/>
  <c r="X268" i="15"/>
  <c r="W268" i="15"/>
  <c r="L268" i="15" s="1"/>
  <c r="S268" i="15"/>
  <c r="O268" i="15"/>
  <c r="N268" i="15"/>
  <c r="M268" i="15"/>
  <c r="Z267" i="15"/>
  <c r="Y267" i="15"/>
  <c r="X267" i="15"/>
  <c r="W267" i="15"/>
  <c r="L267" i="15" s="1"/>
  <c r="S267" i="15"/>
  <c r="O267" i="15"/>
  <c r="N267" i="15"/>
  <c r="M267" i="15"/>
  <c r="Z266" i="15"/>
  <c r="Y266" i="15"/>
  <c r="X266" i="15"/>
  <c r="W266" i="15"/>
  <c r="L266" i="15" s="1"/>
  <c r="S266" i="15"/>
  <c r="O266" i="15"/>
  <c r="N266" i="15"/>
  <c r="M266" i="15"/>
  <c r="Z265" i="15"/>
  <c r="Y265" i="15"/>
  <c r="X265" i="15"/>
  <c r="W265" i="15"/>
  <c r="L265" i="15" s="1"/>
  <c r="S265" i="15"/>
  <c r="O265" i="15"/>
  <c r="N265" i="15"/>
  <c r="M265" i="15"/>
  <c r="Z264" i="15"/>
  <c r="Y264" i="15"/>
  <c r="X264" i="15"/>
  <c r="W264" i="15"/>
  <c r="L264" i="15" s="1"/>
  <c r="S264" i="15"/>
  <c r="O264" i="15"/>
  <c r="N264" i="15"/>
  <c r="M264" i="15"/>
  <c r="Z263" i="15"/>
  <c r="Y263" i="15"/>
  <c r="X263" i="15"/>
  <c r="W263" i="15"/>
  <c r="L263" i="15" s="1"/>
  <c r="S263" i="15"/>
  <c r="O263" i="15"/>
  <c r="N263" i="15"/>
  <c r="M263" i="15"/>
  <c r="Z262" i="15"/>
  <c r="Y262" i="15"/>
  <c r="X262" i="15"/>
  <c r="W262" i="15"/>
  <c r="L262" i="15" s="1"/>
  <c r="S262" i="15"/>
  <c r="O262" i="15"/>
  <c r="N262" i="15"/>
  <c r="M262" i="15"/>
  <c r="Z261" i="15"/>
  <c r="Y261" i="15"/>
  <c r="X261" i="15"/>
  <c r="W261" i="15"/>
  <c r="L261" i="15" s="1"/>
  <c r="S261" i="15"/>
  <c r="O261" i="15"/>
  <c r="N261" i="15"/>
  <c r="M261" i="15"/>
  <c r="Z260" i="15"/>
  <c r="Y260" i="15"/>
  <c r="X260" i="15"/>
  <c r="W260" i="15"/>
  <c r="L260" i="15" s="1"/>
  <c r="S260" i="15"/>
  <c r="O260" i="15"/>
  <c r="N260" i="15"/>
  <c r="M260" i="15"/>
  <c r="Z259" i="15"/>
  <c r="Y259" i="15"/>
  <c r="X259" i="15"/>
  <c r="W259" i="15"/>
  <c r="L259" i="15" s="1"/>
  <c r="S259" i="15"/>
  <c r="O259" i="15"/>
  <c r="N259" i="15"/>
  <c r="M259" i="15"/>
  <c r="Z258" i="15"/>
  <c r="Y258" i="15"/>
  <c r="X258" i="15"/>
  <c r="W258" i="15"/>
  <c r="L258" i="15" s="1"/>
  <c r="S258" i="15"/>
  <c r="O258" i="15"/>
  <c r="N258" i="15"/>
  <c r="M258" i="15"/>
  <c r="Z257" i="15"/>
  <c r="Y257" i="15"/>
  <c r="X257" i="15"/>
  <c r="W257" i="15"/>
  <c r="L257" i="15" s="1"/>
  <c r="S257" i="15"/>
  <c r="O257" i="15"/>
  <c r="N257" i="15"/>
  <c r="M257" i="15"/>
  <c r="Z256" i="15"/>
  <c r="Y256" i="15"/>
  <c r="X256" i="15"/>
  <c r="W256" i="15"/>
  <c r="L256" i="15" s="1"/>
  <c r="S256" i="15"/>
  <c r="O256" i="15"/>
  <c r="N256" i="15"/>
  <c r="M256" i="15"/>
  <c r="Z255" i="15"/>
  <c r="Y255" i="15"/>
  <c r="X255" i="15"/>
  <c r="W255" i="15"/>
  <c r="L255" i="15" s="1"/>
  <c r="S255" i="15"/>
  <c r="O255" i="15"/>
  <c r="N255" i="15"/>
  <c r="M255" i="15"/>
  <c r="Z254" i="15"/>
  <c r="Y254" i="15"/>
  <c r="X254" i="15"/>
  <c r="W254" i="15"/>
  <c r="L254" i="15" s="1"/>
  <c r="S254" i="15"/>
  <c r="O254" i="15"/>
  <c r="N254" i="15"/>
  <c r="M254" i="15"/>
  <c r="Z253" i="15"/>
  <c r="Y253" i="15"/>
  <c r="X253" i="15"/>
  <c r="W253" i="15"/>
  <c r="L253" i="15" s="1"/>
  <c r="S253" i="15"/>
  <c r="O253" i="15"/>
  <c r="N253" i="15"/>
  <c r="M253" i="15"/>
  <c r="Z252" i="15"/>
  <c r="Y252" i="15"/>
  <c r="X252" i="15"/>
  <c r="W252" i="15"/>
  <c r="L252" i="15" s="1"/>
  <c r="S252" i="15"/>
  <c r="O252" i="15"/>
  <c r="N252" i="15"/>
  <c r="M252" i="15"/>
  <c r="Z251" i="15"/>
  <c r="Y251" i="15"/>
  <c r="X251" i="15"/>
  <c r="W251" i="15"/>
  <c r="L251" i="15" s="1"/>
  <c r="S251" i="15"/>
  <c r="O251" i="15"/>
  <c r="N251" i="15"/>
  <c r="M251" i="15"/>
  <c r="Z250" i="15"/>
  <c r="Y250" i="15"/>
  <c r="X250" i="15"/>
  <c r="W250" i="15"/>
  <c r="L250" i="15" s="1"/>
  <c r="S250" i="15"/>
  <c r="O250" i="15"/>
  <c r="N250" i="15"/>
  <c r="M250" i="15"/>
  <c r="Z249" i="15"/>
  <c r="Y249" i="15"/>
  <c r="X249" i="15"/>
  <c r="W249" i="15"/>
  <c r="L249" i="15" s="1"/>
  <c r="S249" i="15"/>
  <c r="O249" i="15"/>
  <c r="N249" i="15"/>
  <c r="M249" i="15"/>
  <c r="Z248" i="15"/>
  <c r="Y248" i="15"/>
  <c r="X248" i="15"/>
  <c r="W248" i="15"/>
  <c r="L248" i="15" s="1"/>
  <c r="S248" i="15"/>
  <c r="O248" i="15"/>
  <c r="N248" i="15"/>
  <c r="M248" i="15"/>
  <c r="Z247" i="15"/>
  <c r="Y247" i="15"/>
  <c r="X247" i="15"/>
  <c r="W247" i="15"/>
  <c r="L247" i="15" s="1"/>
  <c r="S247" i="15"/>
  <c r="O247" i="15"/>
  <c r="N247" i="15"/>
  <c r="M247" i="15"/>
  <c r="Z246" i="15"/>
  <c r="Y246" i="15"/>
  <c r="X246" i="15"/>
  <c r="W246" i="15"/>
  <c r="L246" i="15" s="1"/>
  <c r="S246" i="15"/>
  <c r="O246" i="15"/>
  <c r="N246" i="15"/>
  <c r="M246" i="15"/>
  <c r="Z245" i="15"/>
  <c r="Y245" i="15"/>
  <c r="X245" i="15"/>
  <c r="W245" i="15"/>
  <c r="L245" i="15" s="1"/>
  <c r="S245" i="15"/>
  <c r="O245" i="15"/>
  <c r="N245" i="15"/>
  <c r="M245" i="15"/>
  <c r="Z244" i="15"/>
  <c r="Y244" i="15"/>
  <c r="X244" i="15"/>
  <c r="W244" i="15"/>
  <c r="L244" i="15" s="1"/>
  <c r="S244" i="15"/>
  <c r="O244" i="15"/>
  <c r="N244" i="15"/>
  <c r="M244" i="15"/>
  <c r="Z243" i="15"/>
  <c r="Y243" i="15"/>
  <c r="X243" i="15"/>
  <c r="W243" i="15"/>
  <c r="L243" i="15" s="1"/>
  <c r="S243" i="15"/>
  <c r="O243" i="15"/>
  <c r="N243" i="15"/>
  <c r="M243" i="15"/>
  <c r="Z242" i="15"/>
  <c r="Y242" i="15"/>
  <c r="X242" i="15"/>
  <c r="W242" i="15"/>
  <c r="L242" i="15" s="1"/>
  <c r="S242" i="15"/>
  <c r="O242" i="15"/>
  <c r="N242" i="15"/>
  <c r="M242" i="15"/>
  <c r="Z241" i="15"/>
  <c r="Y241" i="15"/>
  <c r="X241" i="15"/>
  <c r="W241" i="15"/>
  <c r="L241" i="15" s="1"/>
  <c r="S241" i="15"/>
  <c r="O241" i="15"/>
  <c r="N241" i="15"/>
  <c r="M241" i="15"/>
  <c r="Z240" i="15"/>
  <c r="Y240" i="15"/>
  <c r="X240" i="15"/>
  <c r="W240" i="15"/>
  <c r="L240" i="15" s="1"/>
  <c r="S240" i="15"/>
  <c r="O240" i="15"/>
  <c r="N240" i="15"/>
  <c r="M240" i="15"/>
  <c r="Z239" i="15"/>
  <c r="Y239" i="15"/>
  <c r="X239" i="15"/>
  <c r="W239" i="15"/>
  <c r="L239" i="15" s="1"/>
  <c r="S239" i="15"/>
  <c r="O239" i="15"/>
  <c r="N239" i="15"/>
  <c r="M239" i="15"/>
  <c r="Z238" i="15"/>
  <c r="Y238" i="15"/>
  <c r="X238" i="15"/>
  <c r="W238" i="15"/>
  <c r="L238" i="15" s="1"/>
  <c r="S238" i="15"/>
  <c r="O238" i="15"/>
  <c r="N238" i="15"/>
  <c r="M238" i="15"/>
  <c r="Z237" i="15"/>
  <c r="Y237" i="15"/>
  <c r="X237" i="15"/>
  <c r="W237" i="15"/>
  <c r="L237" i="15" s="1"/>
  <c r="S237" i="15"/>
  <c r="O237" i="15"/>
  <c r="N237" i="15"/>
  <c r="M237" i="15"/>
  <c r="Z236" i="15"/>
  <c r="Y236" i="15"/>
  <c r="X236" i="15"/>
  <c r="W236" i="15"/>
  <c r="L236" i="15" s="1"/>
  <c r="S236" i="15"/>
  <c r="O236" i="15"/>
  <c r="N236" i="15"/>
  <c r="M236" i="15"/>
  <c r="Z235" i="15"/>
  <c r="Y235" i="15"/>
  <c r="X235" i="15"/>
  <c r="W235" i="15"/>
  <c r="L235" i="15" s="1"/>
  <c r="S235" i="15"/>
  <c r="O235" i="15"/>
  <c r="N235" i="15"/>
  <c r="M235" i="15"/>
  <c r="Z234" i="15"/>
  <c r="Y234" i="15"/>
  <c r="X234" i="15"/>
  <c r="W234" i="15"/>
  <c r="L234" i="15" s="1"/>
  <c r="S234" i="15"/>
  <c r="O234" i="15"/>
  <c r="N234" i="15"/>
  <c r="M234" i="15"/>
  <c r="Z233" i="15"/>
  <c r="Y233" i="15"/>
  <c r="X233" i="15"/>
  <c r="W233" i="15"/>
  <c r="L233" i="15" s="1"/>
  <c r="S233" i="15"/>
  <c r="O233" i="15"/>
  <c r="N233" i="15"/>
  <c r="M233" i="15"/>
  <c r="Z232" i="15"/>
  <c r="Y232" i="15"/>
  <c r="X232" i="15"/>
  <c r="W232" i="15"/>
  <c r="L232" i="15" s="1"/>
  <c r="S232" i="15"/>
  <c r="O232" i="15"/>
  <c r="N232" i="15"/>
  <c r="M232" i="15"/>
  <c r="Z231" i="15"/>
  <c r="Y231" i="15"/>
  <c r="X231" i="15"/>
  <c r="W231" i="15"/>
  <c r="L231" i="15" s="1"/>
  <c r="S231" i="15"/>
  <c r="O231" i="15"/>
  <c r="N231" i="15"/>
  <c r="M231" i="15"/>
  <c r="Z230" i="15"/>
  <c r="Y230" i="15"/>
  <c r="X230" i="15"/>
  <c r="W230" i="15"/>
  <c r="L230" i="15" s="1"/>
  <c r="S230" i="15"/>
  <c r="O230" i="15"/>
  <c r="N230" i="15"/>
  <c r="M230" i="15"/>
  <c r="Z229" i="15"/>
  <c r="Y229" i="15"/>
  <c r="X229" i="15"/>
  <c r="W229" i="15"/>
  <c r="L229" i="15" s="1"/>
  <c r="S229" i="15"/>
  <c r="O229" i="15"/>
  <c r="N229" i="15"/>
  <c r="M229" i="15"/>
  <c r="Z228" i="15"/>
  <c r="Y228" i="15"/>
  <c r="X228" i="15"/>
  <c r="W228" i="15"/>
  <c r="L228" i="15" s="1"/>
  <c r="S228" i="15"/>
  <c r="O228" i="15"/>
  <c r="N228" i="15"/>
  <c r="M228" i="15"/>
  <c r="Z227" i="15"/>
  <c r="Y227" i="15"/>
  <c r="X227" i="15"/>
  <c r="W227" i="15"/>
  <c r="L227" i="15" s="1"/>
  <c r="S227" i="15"/>
  <c r="O227" i="15"/>
  <c r="N227" i="15"/>
  <c r="M227" i="15"/>
  <c r="Z226" i="15"/>
  <c r="Y226" i="15"/>
  <c r="X226" i="15"/>
  <c r="W226" i="15"/>
  <c r="L226" i="15" s="1"/>
  <c r="S226" i="15"/>
  <c r="O226" i="15"/>
  <c r="N226" i="15"/>
  <c r="M226" i="15"/>
  <c r="Z225" i="15"/>
  <c r="Y225" i="15"/>
  <c r="X225" i="15"/>
  <c r="W225" i="15"/>
  <c r="L225" i="15" s="1"/>
  <c r="S225" i="15"/>
  <c r="O225" i="15"/>
  <c r="N225" i="15"/>
  <c r="M225" i="15"/>
  <c r="Z224" i="15"/>
  <c r="Y224" i="15"/>
  <c r="X224" i="15"/>
  <c r="W224" i="15"/>
  <c r="L224" i="15" s="1"/>
  <c r="S224" i="15"/>
  <c r="O224" i="15"/>
  <c r="N224" i="15"/>
  <c r="M224" i="15"/>
  <c r="Z223" i="15"/>
  <c r="Y223" i="15"/>
  <c r="X223" i="15"/>
  <c r="W223" i="15"/>
  <c r="L223" i="15" s="1"/>
  <c r="S223" i="15"/>
  <c r="O223" i="15"/>
  <c r="N223" i="15"/>
  <c r="M223" i="15"/>
  <c r="Z222" i="15"/>
  <c r="Y222" i="15"/>
  <c r="X222" i="15"/>
  <c r="W222" i="15"/>
  <c r="L222" i="15" s="1"/>
  <c r="S222" i="15"/>
  <c r="O222" i="15"/>
  <c r="N222" i="15"/>
  <c r="M222" i="15"/>
  <c r="Z221" i="15"/>
  <c r="Y221" i="15"/>
  <c r="X221" i="15"/>
  <c r="W221" i="15"/>
  <c r="L221" i="15" s="1"/>
  <c r="S221" i="15"/>
  <c r="O221" i="15"/>
  <c r="N221" i="15"/>
  <c r="M221" i="15"/>
  <c r="Z220" i="15"/>
  <c r="Y220" i="15"/>
  <c r="X220" i="15"/>
  <c r="W220" i="15"/>
  <c r="L220" i="15" s="1"/>
  <c r="S220" i="15"/>
  <c r="O220" i="15"/>
  <c r="N220" i="15"/>
  <c r="M220" i="15"/>
  <c r="Z219" i="15"/>
  <c r="Y219" i="15"/>
  <c r="X219" i="15"/>
  <c r="W219" i="15"/>
  <c r="L219" i="15" s="1"/>
  <c r="S219" i="15"/>
  <c r="O219" i="15"/>
  <c r="N219" i="15"/>
  <c r="M219" i="15"/>
  <c r="Z218" i="15"/>
  <c r="Y218" i="15"/>
  <c r="X218" i="15"/>
  <c r="W218" i="15"/>
  <c r="L218" i="15" s="1"/>
  <c r="S218" i="15"/>
  <c r="O218" i="15"/>
  <c r="N218" i="15"/>
  <c r="M218" i="15"/>
  <c r="Z217" i="15"/>
  <c r="Y217" i="15"/>
  <c r="X217" i="15"/>
  <c r="W217" i="15"/>
  <c r="L217" i="15" s="1"/>
  <c r="S217" i="15"/>
  <c r="O217" i="15"/>
  <c r="N217" i="15"/>
  <c r="M217" i="15"/>
  <c r="Z216" i="15"/>
  <c r="Y216" i="15"/>
  <c r="X216" i="15"/>
  <c r="W216" i="15"/>
  <c r="L216" i="15" s="1"/>
  <c r="S216" i="15"/>
  <c r="O216" i="15"/>
  <c r="N216" i="15"/>
  <c r="M216" i="15"/>
  <c r="Z215" i="15"/>
  <c r="Y215" i="15"/>
  <c r="X215" i="15"/>
  <c r="W215" i="15"/>
  <c r="L215" i="15" s="1"/>
  <c r="S215" i="15"/>
  <c r="O215" i="15"/>
  <c r="N215" i="15"/>
  <c r="M215" i="15"/>
  <c r="Z214" i="15"/>
  <c r="Y214" i="15"/>
  <c r="X214" i="15"/>
  <c r="W214" i="15"/>
  <c r="L214" i="15" s="1"/>
  <c r="S214" i="15"/>
  <c r="O214" i="15"/>
  <c r="N214" i="15"/>
  <c r="M214" i="15"/>
  <c r="Z213" i="15"/>
  <c r="Y213" i="15"/>
  <c r="X213" i="15"/>
  <c r="W213" i="15"/>
  <c r="L213" i="15" s="1"/>
  <c r="S213" i="15"/>
  <c r="O213" i="15"/>
  <c r="N213" i="15"/>
  <c r="M213" i="15"/>
  <c r="Z212" i="15"/>
  <c r="Y212" i="15"/>
  <c r="X212" i="15"/>
  <c r="W212" i="15"/>
  <c r="L212" i="15" s="1"/>
  <c r="S212" i="15"/>
  <c r="O212" i="15"/>
  <c r="N212" i="15"/>
  <c r="M212" i="15"/>
  <c r="Z211" i="15"/>
  <c r="Y211" i="15"/>
  <c r="X211" i="15"/>
  <c r="W211" i="15"/>
  <c r="L211" i="15" s="1"/>
  <c r="S211" i="15"/>
  <c r="O211" i="15"/>
  <c r="N211" i="15"/>
  <c r="M211" i="15"/>
  <c r="Z210" i="15"/>
  <c r="Y210" i="15"/>
  <c r="X210" i="15"/>
  <c r="W210" i="15"/>
  <c r="L210" i="15" s="1"/>
  <c r="S210" i="15"/>
  <c r="O210" i="15"/>
  <c r="N210" i="15"/>
  <c r="M210" i="15"/>
  <c r="Z209" i="15"/>
  <c r="Y209" i="15"/>
  <c r="X209" i="15"/>
  <c r="W209" i="15"/>
  <c r="L209" i="15" s="1"/>
  <c r="S209" i="15"/>
  <c r="O209" i="15"/>
  <c r="N209" i="15"/>
  <c r="M209" i="15"/>
  <c r="Z208" i="15"/>
  <c r="Y208" i="15"/>
  <c r="X208" i="15"/>
  <c r="W208" i="15"/>
  <c r="L208" i="15" s="1"/>
  <c r="S208" i="15"/>
  <c r="O208" i="15"/>
  <c r="N208" i="15"/>
  <c r="M208" i="15"/>
  <c r="Z207" i="15"/>
  <c r="Y207" i="15"/>
  <c r="X207" i="15"/>
  <c r="W207" i="15"/>
  <c r="L207" i="15" s="1"/>
  <c r="S207" i="15"/>
  <c r="O207" i="15"/>
  <c r="N207" i="15"/>
  <c r="M207" i="15"/>
  <c r="Z206" i="15"/>
  <c r="Y206" i="15"/>
  <c r="X206" i="15"/>
  <c r="W206" i="15"/>
  <c r="L206" i="15" s="1"/>
  <c r="S206" i="15"/>
  <c r="O206" i="15"/>
  <c r="N206" i="15"/>
  <c r="M206" i="15"/>
  <c r="Z205" i="15"/>
  <c r="Y205" i="15"/>
  <c r="X205" i="15"/>
  <c r="W205" i="15"/>
  <c r="L205" i="15" s="1"/>
  <c r="S205" i="15"/>
  <c r="O205" i="15"/>
  <c r="N205" i="15"/>
  <c r="M205" i="15"/>
  <c r="Z204" i="15"/>
  <c r="Y204" i="15"/>
  <c r="X204" i="15"/>
  <c r="W204" i="15"/>
  <c r="L204" i="15" s="1"/>
  <c r="S204" i="15"/>
  <c r="O204" i="15"/>
  <c r="N204" i="15"/>
  <c r="M204" i="15"/>
  <c r="Z203" i="15"/>
  <c r="Y203" i="15"/>
  <c r="X203" i="15"/>
  <c r="W203" i="15"/>
  <c r="L203" i="15" s="1"/>
  <c r="S203" i="15"/>
  <c r="O203" i="15"/>
  <c r="N203" i="15"/>
  <c r="M203" i="15"/>
  <c r="Z202" i="15"/>
  <c r="Y202" i="15"/>
  <c r="X202" i="15"/>
  <c r="W202" i="15"/>
  <c r="L202" i="15" s="1"/>
  <c r="S202" i="15"/>
  <c r="O202" i="15"/>
  <c r="N202" i="15"/>
  <c r="M202" i="15"/>
  <c r="Z201" i="15"/>
  <c r="Y201" i="15"/>
  <c r="X201" i="15"/>
  <c r="W201" i="15"/>
  <c r="L201" i="15" s="1"/>
  <c r="S201" i="15"/>
  <c r="O201" i="15"/>
  <c r="N201" i="15"/>
  <c r="M201" i="15"/>
  <c r="Z200" i="15"/>
  <c r="Y200" i="15"/>
  <c r="X200" i="15"/>
  <c r="W200" i="15"/>
  <c r="L200" i="15" s="1"/>
  <c r="S200" i="15"/>
  <c r="O200" i="15"/>
  <c r="N200" i="15"/>
  <c r="M200" i="15"/>
  <c r="Z199" i="15"/>
  <c r="Y199" i="15"/>
  <c r="X199" i="15"/>
  <c r="W199" i="15"/>
  <c r="L199" i="15" s="1"/>
  <c r="S199" i="15"/>
  <c r="O199" i="15"/>
  <c r="N199" i="15"/>
  <c r="M199" i="15"/>
  <c r="Z198" i="15"/>
  <c r="Y198" i="15"/>
  <c r="X198" i="15"/>
  <c r="W198" i="15"/>
  <c r="L198" i="15" s="1"/>
  <c r="S198" i="15"/>
  <c r="O198" i="15"/>
  <c r="N198" i="15"/>
  <c r="M198" i="15"/>
  <c r="Z197" i="15"/>
  <c r="Y197" i="15"/>
  <c r="X197" i="15"/>
  <c r="W197" i="15"/>
  <c r="L197" i="15" s="1"/>
  <c r="S197" i="15"/>
  <c r="O197" i="15"/>
  <c r="N197" i="15"/>
  <c r="M197" i="15"/>
  <c r="Z196" i="15"/>
  <c r="Y196" i="15"/>
  <c r="X196" i="15"/>
  <c r="W196" i="15"/>
  <c r="L196" i="15" s="1"/>
  <c r="S196" i="15"/>
  <c r="O196" i="15"/>
  <c r="N196" i="15"/>
  <c r="M196" i="15"/>
  <c r="Z195" i="15"/>
  <c r="Y195" i="15"/>
  <c r="X195" i="15"/>
  <c r="W195" i="15"/>
  <c r="L195" i="15" s="1"/>
  <c r="S195" i="15"/>
  <c r="O195" i="15"/>
  <c r="N195" i="15"/>
  <c r="M195" i="15"/>
  <c r="Z194" i="15"/>
  <c r="Y194" i="15"/>
  <c r="X194" i="15"/>
  <c r="W194" i="15"/>
  <c r="L194" i="15" s="1"/>
  <c r="S194" i="15"/>
  <c r="O194" i="15"/>
  <c r="N194" i="15"/>
  <c r="M194" i="15"/>
  <c r="Z193" i="15"/>
  <c r="Y193" i="15"/>
  <c r="X193" i="15"/>
  <c r="W193" i="15"/>
  <c r="L193" i="15" s="1"/>
  <c r="S193" i="15"/>
  <c r="O193" i="15"/>
  <c r="N193" i="15"/>
  <c r="M193" i="15"/>
  <c r="Z192" i="15"/>
  <c r="Y192" i="15"/>
  <c r="X192" i="15"/>
  <c r="W192" i="15"/>
  <c r="L192" i="15" s="1"/>
  <c r="S192" i="15"/>
  <c r="O192" i="15"/>
  <c r="N192" i="15"/>
  <c r="M192" i="15"/>
  <c r="Z191" i="15"/>
  <c r="Y191" i="15"/>
  <c r="X191" i="15"/>
  <c r="W191" i="15"/>
  <c r="L191" i="15" s="1"/>
  <c r="S191" i="15"/>
  <c r="O191" i="15"/>
  <c r="N191" i="15"/>
  <c r="M191" i="15"/>
  <c r="Z190" i="15"/>
  <c r="Y190" i="15"/>
  <c r="X190" i="15"/>
  <c r="W190" i="15"/>
  <c r="L190" i="15" s="1"/>
  <c r="S190" i="15"/>
  <c r="O190" i="15"/>
  <c r="N190" i="15"/>
  <c r="M190" i="15"/>
  <c r="Z189" i="15"/>
  <c r="Y189" i="15"/>
  <c r="X189" i="15"/>
  <c r="W189" i="15"/>
  <c r="L189" i="15" s="1"/>
  <c r="S189" i="15"/>
  <c r="O189" i="15"/>
  <c r="N189" i="15"/>
  <c r="M189" i="15"/>
  <c r="Z188" i="15"/>
  <c r="Y188" i="15"/>
  <c r="X188" i="15"/>
  <c r="W188" i="15"/>
  <c r="L188" i="15" s="1"/>
  <c r="S188" i="15"/>
  <c r="O188" i="15"/>
  <c r="N188" i="15"/>
  <c r="M188" i="15"/>
  <c r="Z187" i="15"/>
  <c r="Y187" i="15"/>
  <c r="X187" i="15"/>
  <c r="W187" i="15"/>
  <c r="L187" i="15" s="1"/>
  <c r="S187" i="15"/>
  <c r="O187" i="15"/>
  <c r="N187" i="15"/>
  <c r="M187" i="15"/>
  <c r="Z186" i="15"/>
  <c r="Y186" i="15"/>
  <c r="X186" i="15"/>
  <c r="W186" i="15"/>
  <c r="L186" i="15" s="1"/>
  <c r="S186" i="15"/>
  <c r="O186" i="15"/>
  <c r="N186" i="15"/>
  <c r="M186" i="15"/>
  <c r="Z185" i="15"/>
  <c r="Y185" i="15"/>
  <c r="X185" i="15"/>
  <c r="W185" i="15"/>
  <c r="L185" i="15" s="1"/>
  <c r="S185" i="15"/>
  <c r="O185" i="15"/>
  <c r="N185" i="15"/>
  <c r="M185" i="15"/>
  <c r="Z184" i="15"/>
  <c r="Y184" i="15"/>
  <c r="X184" i="15"/>
  <c r="W184" i="15"/>
  <c r="L184" i="15" s="1"/>
  <c r="S184" i="15"/>
  <c r="O184" i="15"/>
  <c r="N184" i="15"/>
  <c r="M184" i="15"/>
  <c r="Z183" i="15"/>
  <c r="Y183" i="15"/>
  <c r="X183" i="15"/>
  <c r="W183" i="15"/>
  <c r="L183" i="15" s="1"/>
  <c r="S183" i="15"/>
  <c r="O183" i="15"/>
  <c r="N183" i="15"/>
  <c r="M183" i="15"/>
  <c r="Z182" i="15"/>
  <c r="Y182" i="15"/>
  <c r="X182" i="15"/>
  <c r="W182" i="15"/>
  <c r="L182" i="15" s="1"/>
  <c r="S182" i="15"/>
  <c r="O182" i="15"/>
  <c r="N182" i="15"/>
  <c r="M182" i="15"/>
  <c r="Z181" i="15"/>
  <c r="Y181" i="15"/>
  <c r="X181" i="15"/>
  <c r="W181" i="15"/>
  <c r="L181" i="15" s="1"/>
  <c r="S181" i="15"/>
  <c r="O181" i="15"/>
  <c r="N181" i="15"/>
  <c r="M181" i="15"/>
  <c r="Z180" i="15"/>
  <c r="Y180" i="15"/>
  <c r="X180" i="15"/>
  <c r="W180" i="15"/>
  <c r="L180" i="15" s="1"/>
  <c r="S180" i="15"/>
  <c r="O180" i="15"/>
  <c r="N180" i="15"/>
  <c r="M180" i="15"/>
  <c r="Z179" i="15"/>
  <c r="Y179" i="15"/>
  <c r="X179" i="15"/>
  <c r="W179" i="15"/>
  <c r="L179" i="15" s="1"/>
  <c r="S179" i="15"/>
  <c r="O179" i="15"/>
  <c r="N179" i="15"/>
  <c r="M179" i="15"/>
  <c r="Z178" i="15"/>
  <c r="Y178" i="15"/>
  <c r="X178" i="15"/>
  <c r="W178" i="15"/>
  <c r="L178" i="15" s="1"/>
  <c r="S178" i="15"/>
  <c r="O178" i="15"/>
  <c r="N178" i="15"/>
  <c r="M178" i="15"/>
  <c r="Z177" i="15"/>
  <c r="Y177" i="15"/>
  <c r="X177" i="15"/>
  <c r="W177" i="15"/>
  <c r="L177" i="15" s="1"/>
  <c r="S177" i="15"/>
  <c r="O177" i="15"/>
  <c r="N177" i="15"/>
  <c r="M177" i="15"/>
  <c r="Z176" i="15"/>
  <c r="Y176" i="15"/>
  <c r="X176" i="15"/>
  <c r="W176" i="15"/>
  <c r="L176" i="15" s="1"/>
  <c r="S176" i="15"/>
  <c r="O176" i="15"/>
  <c r="N176" i="15"/>
  <c r="M176" i="15"/>
  <c r="Z175" i="15"/>
  <c r="Y175" i="15"/>
  <c r="X175" i="15"/>
  <c r="W175" i="15"/>
  <c r="L175" i="15" s="1"/>
  <c r="S175" i="15"/>
  <c r="O175" i="15"/>
  <c r="N175" i="15"/>
  <c r="M175" i="15"/>
  <c r="Z174" i="15"/>
  <c r="Y174" i="15"/>
  <c r="X174" i="15"/>
  <c r="W174" i="15"/>
  <c r="L174" i="15" s="1"/>
  <c r="S174" i="15"/>
  <c r="O174" i="15"/>
  <c r="N174" i="15"/>
  <c r="M174" i="15"/>
  <c r="Z173" i="15"/>
  <c r="Y173" i="15"/>
  <c r="X173" i="15"/>
  <c r="W173" i="15"/>
  <c r="L173" i="15" s="1"/>
  <c r="S173" i="15"/>
  <c r="O173" i="15"/>
  <c r="N173" i="15"/>
  <c r="M173" i="15"/>
  <c r="Z172" i="15"/>
  <c r="Y172" i="15"/>
  <c r="X172" i="15"/>
  <c r="W172" i="15"/>
  <c r="L172" i="15" s="1"/>
  <c r="S172" i="15"/>
  <c r="O172" i="15"/>
  <c r="N172" i="15"/>
  <c r="M172" i="15"/>
  <c r="Z171" i="15"/>
  <c r="Y171" i="15"/>
  <c r="X171" i="15"/>
  <c r="W171" i="15"/>
  <c r="L171" i="15" s="1"/>
  <c r="S171" i="15"/>
  <c r="O171" i="15"/>
  <c r="N171" i="15"/>
  <c r="M171" i="15"/>
  <c r="Z170" i="15"/>
  <c r="Y170" i="15"/>
  <c r="X170" i="15"/>
  <c r="W170" i="15"/>
  <c r="L170" i="15" s="1"/>
  <c r="S170" i="15"/>
  <c r="O170" i="15"/>
  <c r="N170" i="15"/>
  <c r="M170" i="15"/>
  <c r="Z169" i="15"/>
  <c r="Y169" i="15"/>
  <c r="X169" i="15"/>
  <c r="W169" i="15"/>
  <c r="L169" i="15" s="1"/>
  <c r="S169" i="15"/>
  <c r="O169" i="15"/>
  <c r="N169" i="15"/>
  <c r="M169" i="15"/>
  <c r="Z168" i="15"/>
  <c r="Y168" i="15"/>
  <c r="X168" i="15"/>
  <c r="W168" i="15"/>
  <c r="L168" i="15" s="1"/>
  <c r="S168" i="15"/>
  <c r="O168" i="15"/>
  <c r="N168" i="15"/>
  <c r="M168" i="15"/>
  <c r="Z167" i="15"/>
  <c r="Y167" i="15"/>
  <c r="X167" i="15"/>
  <c r="W167" i="15"/>
  <c r="L167" i="15" s="1"/>
  <c r="S167" i="15"/>
  <c r="O167" i="15"/>
  <c r="N167" i="15"/>
  <c r="M167" i="15"/>
  <c r="Z166" i="15"/>
  <c r="Y166" i="15"/>
  <c r="X166" i="15"/>
  <c r="W166" i="15"/>
  <c r="L166" i="15" s="1"/>
  <c r="S166" i="15"/>
  <c r="O166" i="15"/>
  <c r="N166" i="15"/>
  <c r="M166" i="15"/>
  <c r="Z165" i="15"/>
  <c r="Y165" i="15"/>
  <c r="X165" i="15"/>
  <c r="W165" i="15"/>
  <c r="L165" i="15" s="1"/>
  <c r="S165" i="15"/>
  <c r="O165" i="15"/>
  <c r="N165" i="15"/>
  <c r="M165" i="15"/>
  <c r="Z164" i="15"/>
  <c r="Y164" i="15"/>
  <c r="X164" i="15"/>
  <c r="W164" i="15"/>
  <c r="L164" i="15" s="1"/>
  <c r="S164" i="15"/>
  <c r="O164" i="15"/>
  <c r="N164" i="15"/>
  <c r="M164" i="15"/>
  <c r="Z163" i="15"/>
  <c r="Y163" i="15"/>
  <c r="X163" i="15"/>
  <c r="W163" i="15"/>
  <c r="L163" i="15" s="1"/>
  <c r="S163" i="15"/>
  <c r="O163" i="15"/>
  <c r="N163" i="15"/>
  <c r="M163" i="15"/>
  <c r="Z162" i="15"/>
  <c r="Y162" i="15"/>
  <c r="X162" i="15"/>
  <c r="W162" i="15"/>
  <c r="L162" i="15" s="1"/>
  <c r="S162" i="15"/>
  <c r="O162" i="15"/>
  <c r="N162" i="15"/>
  <c r="M162" i="15"/>
  <c r="Z161" i="15"/>
  <c r="Y161" i="15"/>
  <c r="X161" i="15"/>
  <c r="W161" i="15"/>
  <c r="L161" i="15" s="1"/>
  <c r="S161" i="15"/>
  <c r="O161" i="15"/>
  <c r="N161" i="15"/>
  <c r="M161" i="15"/>
  <c r="Z160" i="15"/>
  <c r="Y160" i="15"/>
  <c r="X160" i="15"/>
  <c r="W160" i="15"/>
  <c r="L160" i="15" s="1"/>
  <c r="S160" i="15"/>
  <c r="O160" i="15"/>
  <c r="N160" i="15"/>
  <c r="M160" i="15"/>
  <c r="Z159" i="15"/>
  <c r="Y159" i="15"/>
  <c r="X159" i="15"/>
  <c r="W159" i="15"/>
  <c r="L159" i="15" s="1"/>
  <c r="S159" i="15"/>
  <c r="O159" i="15"/>
  <c r="N159" i="15"/>
  <c r="M159" i="15"/>
  <c r="Z158" i="15"/>
  <c r="Y158" i="15"/>
  <c r="X158" i="15"/>
  <c r="W158" i="15"/>
  <c r="L158" i="15" s="1"/>
  <c r="S158" i="15"/>
  <c r="O158" i="15"/>
  <c r="N158" i="15"/>
  <c r="M158" i="15"/>
  <c r="Z157" i="15"/>
  <c r="Y157" i="15"/>
  <c r="X157" i="15"/>
  <c r="W157" i="15"/>
  <c r="L157" i="15" s="1"/>
  <c r="S157" i="15"/>
  <c r="O157" i="15"/>
  <c r="N157" i="15"/>
  <c r="M157" i="15"/>
  <c r="Z156" i="15"/>
  <c r="Y156" i="15"/>
  <c r="X156" i="15"/>
  <c r="W156" i="15"/>
  <c r="L156" i="15" s="1"/>
  <c r="S156" i="15"/>
  <c r="O156" i="15"/>
  <c r="N156" i="15"/>
  <c r="M156" i="15"/>
  <c r="Z155" i="15"/>
  <c r="Y155" i="15"/>
  <c r="X155" i="15"/>
  <c r="W155" i="15"/>
  <c r="L155" i="15" s="1"/>
  <c r="S155" i="15"/>
  <c r="O155" i="15"/>
  <c r="N155" i="15"/>
  <c r="M155" i="15"/>
  <c r="Z154" i="15"/>
  <c r="Y154" i="15"/>
  <c r="X154" i="15"/>
  <c r="W154" i="15"/>
  <c r="L154" i="15" s="1"/>
  <c r="S154" i="15"/>
  <c r="O154" i="15"/>
  <c r="N154" i="15"/>
  <c r="M154" i="15"/>
  <c r="Z153" i="15"/>
  <c r="Y153" i="15"/>
  <c r="X153" i="15"/>
  <c r="W153" i="15"/>
  <c r="L153" i="15" s="1"/>
  <c r="S153" i="15"/>
  <c r="O153" i="15"/>
  <c r="N153" i="15"/>
  <c r="M153" i="15"/>
  <c r="Z152" i="15"/>
  <c r="Y152" i="15"/>
  <c r="X152" i="15"/>
  <c r="W152" i="15"/>
  <c r="L152" i="15" s="1"/>
  <c r="S152" i="15"/>
  <c r="O152" i="15"/>
  <c r="N152" i="15"/>
  <c r="M152" i="15"/>
  <c r="Z151" i="15"/>
  <c r="Y151" i="15"/>
  <c r="X151" i="15"/>
  <c r="W151" i="15"/>
  <c r="L151" i="15" s="1"/>
  <c r="S151" i="15"/>
  <c r="O151" i="15"/>
  <c r="N151" i="15"/>
  <c r="M151" i="15"/>
  <c r="Z150" i="15"/>
  <c r="Y150" i="15"/>
  <c r="X150" i="15"/>
  <c r="W150" i="15"/>
  <c r="L150" i="15" s="1"/>
  <c r="S150" i="15"/>
  <c r="O150" i="15"/>
  <c r="N150" i="15"/>
  <c r="M150" i="15"/>
  <c r="Z149" i="15"/>
  <c r="Y149" i="15"/>
  <c r="X149" i="15"/>
  <c r="W149" i="15"/>
  <c r="L149" i="15" s="1"/>
  <c r="S149" i="15"/>
  <c r="O149" i="15"/>
  <c r="N149" i="15"/>
  <c r="M149" i="15"/>
  <c r="Z148" i="15"/>
  <c r="Y148" i="15"/>
  <c r="X148" i="15"/>
  <c r="W148" i="15"/>
  <c r="L148" i="15" s="1"/>
  <c r="S148" i="15"/>
  <c r="O148" i="15"/>
  <c r="N148" i="15"/>
  <c r="M148" i="15"/>
  <c r="Z147" i="15"/>
  <c r="Y147" i="15"/>
  <c r="X147" i="15"/>
  <c r="W147" i="15"/>
  <c r="L147" i="15" s="1"/>
  <c r="S147" i="15"/>
  <c r="O147" i="15"/>
  <c r="N147" i="15"/>
  <c r="M147" i="15"/>
  <c r="Z146" i="15"/>
  <c r="Y146" i="15"/>
  <c r="X146" i="15"/>
  <c r="W146" i="15"/>
  <c r="L146" i="15" s="1"/>
  <c r="S146" i="15"/>
  <c r="O146" i="15"/>
  <c r="N146" i="15"/>
  <c r="M146" i="15"/>
  <c r="Z145" i="15"/>
  <c r="Y145" i="15"/>
  <c r="X145" i="15"/>
  <c r="W145" i="15"/>
  <c r="L145" i="15" s="1"/>
  <c r="S145" i="15"/>
  <c r="O145" i="15"/>
  <c r="N145" i="15"/>
  <c r="M145" i="15"/>
  <c r="Z144" i="15"/>
  <c r="Y144" i="15"/>
  <c r="X144" i="15"/>
  <c r="W144" i="15"/>
  <c r="L144" i="15" s="1"/>
  <c r="S144" i="15"/>
  <c r="O144" i="15"/>
  <c r="N144" i="15"/>
  <c r="M144" i="15"/>
  <c r="Z143" i="15"/>
  <c r="Y143" i="15"/>
  <c r="X143" i="15"/>
  <c r="W143" i="15"/>
  <c r="L143" i="15" s="1"/>
  <c r="S143" i="15"/>
  <c r="O143" i="15"/>
  <c r="N143" i="15"/>
  <c r="M143" i="15"/>
  <c r="Z142" i="15"/>
  <c r="Y142" i="15"/>
  <c r="X142" i="15"/>
  <c r="W142" i="15"/>
  <c r="L142" i="15" s="1"/>
  <c r="S142" i="15"/>
  <c r="O142" i="15"/>
  <c r="N142" i="15"/>
  <c r="M142" i="15"/>
  <c r="Z141" i="15"/>
  <c r="Y141" i="15"/>
  <c r="X141" i="15"/>
  <c r="W141" i="15"/>
  <c r="L141" i="15" s="1"/>
  <c r="S141" i="15"/>
  <c r="O141" i="15"/>
  <c r="N141" i="15"/>
  <c r="M141" i="15"/>
  <c r="Z140" i="15"/>
  <c r="Y140" i="15"/>
  <c r="X140" i="15"/>
  <c r="W140" i="15"/>
  <c r="L140" i="15" s="1"/>
  <c r="S140" i="15"/>
  <c r="O140" i="15"/>
  <c r="N140" i="15"/>
  <c r="M140" i="15"/>
  <c r="Z139" i="15"/>
  <c r="Y139" i="15"/>
  <c r="X139" i="15"/>
  <c r="W139" i="15"/>
  <c r="L139" i="15" s="1"/>
  <c r="S139" i="15"/>
  <c r="O139" i="15"/>
  <c r="N139" i="15"/>
  <c r="M139" i="15"/>
  <c r="Z138" i="15"/>
  <c r="Y138" i="15"/>
  <c r="X138" i="15"/>
  <c r="W138" i="15"/>
  <c r="L138" i="15" s="1"/>
  <c r="S138" i="15"/>
  <c r="O138" i="15"/>
  <c r="N138" i="15"/>
  <c r="M138" i="15"/>
  <c r="Z137" i="15"/>
  <c r="Y137" i="15"/>
  <c r="X137" i="15"/>
  <c r="W137" i="15"/>
  <c r="L137" i="15" s="1"/>
  <c r="S137" i="15"/>
  <c r="O137" i="15"/>
  <c r="N137" i="15"/>
  <c r="M137" i="15"/>
  <c r="Z136" i="15"/>
  <c r="Y136" i="15"/>
  <c r="X136" i="15"/>
  <c r="W136" i="15"/>
  <c r="L136" i="15" s="1"/>
  <c r="S136" i="15"/>
  <c r="O136" i="15"/>
  <c r="N136" i="15"/>
  <c r="M136" i="15"/>
  <c r="Z135" i="15"/>
  <c r="Y135" i="15"/>
  <c r="X135" i="15"/>
  <c r="W135" i="15"/>
  <c r="L135" i="15" s="1"/>
  <c r="S135" i="15"/>
  <c r="O135" i="15"/>
  <c r="N135" i="15"/>
  <c r="M135" i="15"/>
  <c r="Z134" i="15"/>
  <c r="Y134" i="15"/>
  <c r="X134" i="15"/>
  <c r="W134" i="15"/>
  <c r="L134" i="15" s="1"/>
  <c r="S134" i="15"/>
  <c r="O134" i="15"/>
  <c r="N134" i="15"/>
  <c r="M134" i="15"/>
  <c r="Z133" i="15"/>
  <c r="Y133" i="15"/>
  <c r="X133" i="15"/>
  <c r="W133" i="15"/>
  <c r="L133" i="15" s="1"/>
  <c r="S133" i="15"/>
  <c r="O133" i="15"/>
  <c r="N133" i="15"/>
  <c r="M133" i="15"/>
  <c r="Z132" i="15"/>
  <c r="Y132" i="15"/>
  <c r="X132" i="15"/>
  <c r="W132" i="15"/>
  <c r="L132" i="15" s="1"/>
  <c r="S132" i="15"/>
  <c r="O132" i="15"/>
  <c r="N132" i="15"/>
  <c r="M132" i="15"/>
  <c r="Z131" i="15"/>
  <c r="Y131" i="15"/>
  <c r="X131" i="15"/>
  <c r="W131" i="15"/>
  <c r="L131" i="15" s="1"/>
  <c r="S131" i="15"/>
  <c r="O131" i="15"/>
  <c r="N131" i="15"/>
  <c r="M131" i="15"/>
  <c r="Z130" i="15"/>
  <c r="Y130" i="15"/>
  <c r="X130" i="15"/>
  <c r="W130" i="15"/>
  <c r="L130" i="15" s="1"/>
  <c r="S130" i="15"/>
  <c r="O130" i="15"/>
  <c r="N130" i="15"/>
  <c r="M130" i="15"/>
  <c r="Z129" i="15"/>
  <c r="Y129" i="15"/>
  <c r="X129" i="15"/>
  <c r="W129" i="15"/>
  <c r="L129" i="15" s="1"/>
  <c r="S129" i="15"/>
  <c r="O129" i="15"/>
  <c r="N129" i="15"/>
  <c r="M129" i="15"/>
  <c r="Z128" i="15"/>
  <c r="Y128" i="15"/>
  <c r="X128" i="15"/>
  <c r="W128" i="15"/>
  <c r="L128" i="15" s="1"/>
  <c r="S128" i="15"/>
  <c r="O128" i="15"/>
  <c r="N128" i="15"/>
  <c r="M128" i="15"/>
  <c r="Z127" i="15"/>
  <c r="Y127" i="15"/>
  <c r="X127" i="15"/>
  <c r="W127" i="15"/>
  <c r="L127" i="15" s="1"/>
  <c r="S127" i="15"/>
  <c r="O127" i="15"/>
  <c r="N127" i="15"/>
  <c r="M127" i="15"/>
  <c r="Z126" i="15"/>
  <c r="Y126" i="15"/>
  <c r="X126" i="15"/>
  <c r="W126" i="15"/>
  <c r="L126" i="15" s="1"/>
  <c r="S126" i="15"/>
  <c r="O126" i="15"/>
  <c r="N126" i="15"/>
  <c r="M126" i="15"/>
  <c r="Z125" i="15"/>
  <c r="Y125" i="15"/>
  <c r="X125" i="15"/>
  <c r="W125" i="15"/>
  <c r="L125" i="15" s="1"/>
  <c r="S125" i="15"/>
  <c r="O125" i="15"/>
  <c r="N125" i="15"/>
  <c r="M125" i="15"/>
  <c r="Z124" i="15"/>
  <c r="Y124" i="15"/>
  <c r="X124" i="15"/>
  <c r="W124" i="15"/>
  <c r="L124" i="15" s="1"/>
  <c r="S124" i="15"/>
  <c r="O124" i="15"/>
  <c r="N124" i="15"/>
  <c r="M124" i="15"/>
  <c r="Z123" i="15"/>
  <c r="Y123" i="15"/>
  <c r="X123" i="15"/>
  <c r="W123" i="15"/>
  <c r="L123" i="15" s="1"/>
  <c r="S123" i="15"/>
  <c r="O123" i="15"/>
  <c r="N123" i="15"/>
  <c r="M123" i="15"/>
  <c r="Z122" i="15"/>
  <c r="Y122" i="15"/>
  <c r="X122" i="15"/>
  <c r="W122" i="15"/>
  <c r="L122" i="15" s="1"/>
  <c r="S122" i="15"/>
  <c r="O122" i="15"/>
  <c r="N122" i="15"/>
  <c r="M122" i="15"/>
  <c r="Z121" i="15"/>
  <c r="Y121" i="15"/>
  <c r="X121" i="15"/>
  <c r="W121" i="15"/>
  <c r="L121" i="15" s="1"/>
  <c r="S121" i="15"/>
  <c r="O121" i="15"/>
  <c r="N121" i="15"/>
  <c r="M121" i="15"/>
  <c r="Z120" i="15"/>
  <c r="Y120" i="15"/>
  <c r="X120" i="15"/>
  <c r="W120" i="15"/>
  <c r="L120" i="15" s="1"/>
  <c r="S120" i="15"/>
  <c r="O120" i="15"/>
  <c r="N120" i="15"/>
  <c r="M120" i="15"/>
  <c r="Z119" i="15"/>
  <c r="Y119" i="15"/>
  <c r="X119" i="15"/>
  <c r="W119" i="15"/>
  <c r="L119" i="15" s="1"/>
  <c r="S119" i="15"/>
  <c r="O119" i="15"/>
  <c r="N119" i="15"/>
  <c r="M119" i="15"/>
  <c r="Z118" i="15"/>
  <c r="Y118" i="15"/>
  <c r="X118" i="15"/>
  <c r="W118" i="15"/>
  <c r="L118" i="15" s="1"/>
  <c r="S118" i="15"/>
  <c r="O118" i="15"/>
  <c r="N118" i="15"/>
  <c r="M118" i="15"/>
  <c r="Z117" i="15"/>
  <c r="Y117" i="15"/>
  <c r="X117" i="15"/>
  <c r="W117" i="15"/>
  <c r="L117" i="15" s="1"/>
  <c r="S117" i="15"/>
  <c r="O117" i="15"/>
  <c r="N117" i="15"/>
  <c r="M117" i="15"/>
  <c r="Z116" i="15"/>
  <c r="Y116" i="15"/>
  <c r="X116" i="15"/>
  <c r="W116" i="15"/>
  <c r="L116" i="15" s="1"/>
  <c r="S116" i="15"/>
  <c r="O116" i="15"/>
  <c r="N116" i="15"/>
  <c r="M116" i="15"/>
  <c r="Z115" i="15"/>
  <c r="Y115" i="15"/>
  <c r="X115" i="15"/>
  <c r="W115" i="15"/>
  <c r="L115" i="15" s="1"/>
  <c r="S115" i="15"/>
  <c r="O115" i="15"/>
  <c r="N115" i="15"/>
  <c r="M115" i="15"/>
  <c r="Z114" i="15"/>
  <c r="Y114" i="15"/>
  <c r="X114" i="15"/>
  <c r="W114" i="15"/>
  <c r="L114" i="15" s="1"/>
  <c r="S114" i="15"/>
  <c r="O114" i="15"/>
  <c r="N114" i="15"/>
  <c r="M114" i="15"/>
  <c r="Z113" i="15"/>
  <c r="Y113" i="15"/>
  <c r="X113" i="15"/>
  <c r="W113" i="15"/>
  <c r="L113" i="15" s="1"/>
  <c r="S113" i="15"/>
  <c r="O113" i="15"/>
  <c r="N113" i="15"/>
  <c r="M113" i="15"/>
  <c r="Z112" i="15"/>
  <c r="Y112" i="15"/>
  <c r="X112" i="15"/>
  <c r="W112" i="15"/>
  <c r="L112" i="15" s="1"/>
  <c r="S112" i="15"/>
  <c r="O112" i="15"/>
  <c r="N112" i="15"/>
  <c r="M112" i="15"/>
  <c r="Z111" i="15"/>
  <c r="Y111" i="15"/>
  <c r="X111" i="15"/>
  <c r="W111" i="15"/>
  <c r="L111" i="15" s="1"/>
  <c r="S111" i="15"/>
  <c r="O111" i="15"/>
  <c r="N111" i="15"/>
  <c r="M111" i="15"/>
  <c r="Z110" i="15"/>
  <c r="Y110" i="15"/>
  <c r="X110" i="15"/>
  <c r="W110" i="15"/>
  <c r="L110" i="15" s="1"/>
  <c r="S110" i="15"/>
  <c r="O110" i="15"/>
  <c r="N110" i="15"/>
  <c r="M110" i="15"/>
  <c r="Z109" i="15"/>
  <c r="Y109" i="15"/>
  <c r="X109" i="15"/>
  <c r="W109" i="15"/>
  <c r="L109" i="15" s="1"/>
  <c r="S109" i="15"/>
  <c r="O109" i="15"/>
  <c r="N109" i="15"/>
  <c r="M109" i="15"/>
  <c r="Z108" i="15"/>
  <c r="Y108" i="15"/>
  <c r="X108" i="15"/>
  <c r="W108" i="15"/>
  <c r="L108" i="15" s="1"/>
  <c r="S108" i="15"/>
  <c r="O108" i="15"/>
  <c r="N108" i="15"/>
  <c r="M108" i="15"/>
  <c r="Z107" i="15"/>
  <c r="Y107" i="15"/>
  <c r="X107" i="15"/>
  <c r="W107" i="15"/>
  <c r="L107" i="15" s="1"/>
  <c r="S107" i="15"/>
  <c r="O107" i="15"/>
  <c r="N107" i="15"/>
  <c r="M107" i="15"/>
  <c r="Z106" i="15"/>
  <c r="Y106" i="15"/>
  <c r="X106" i="15"/>
  <c r="W106" i="15"/>
  <c r="L106" i="15" s="1"/>
  <c r="S106" i="15"/>
  <c r="O106" i="15"/>
  <c r="N106" i="15"/>
  <c r="M106" i="15"/>
  <c r="Z105" i="15"/>
  <c r="Y105" i="15"/>
  <c r="X105" i="15"/>
  <c r="W105" i="15"/>
  <c r="L105" i="15" s="1"/>
  <c r="S105" i="15"/>
  <c r="O105" i="15"/>
  <c r="N105" i="15"/>
  <c r="M105" i="15"/>
  <c r="Z104" i="15"/>
  <c r="Y104" i="15"/>
  <c r="X104" i="15"/>
  <c r="W104" i="15"/>
  <c r="L104" i="15" s="1"/>
  <c r="S104" i="15"/>
  <c r="O104" i="15"/>
  <c r="N104" i="15"/>
  <c r="M104" i="15"/>
  <c r="Z103" i="15"/>
  <c r="Y103" i="15"/>
  <c r="X103" i="15"/>
  <c r="W103" i="15"/>
  <c r="L103" i="15" s="1"/>
  <c r="S103" i="15"/>
  <c r="O103" i="15"/>
  <c r="N103" i="15"/>
  <c r="M103" i="15"/>
  <c r="Z102" i="15"/>
  <c r="Y102" i="15"/>
  <c r="X102" i="15"/>
  <c r="W102" i="15"/>
  <c r="L102" i="15" s="1"/>
  <c r="S102" i="15"/>
  <c r="O102" i="15"/>
  <c r="N102" i="15"/>
  <c r="M102" i="15"/>
  <c r="Z101" i="15"/>
  <c r="Y101" i="15"/>
  <c r="X101" i="15"/>
  <c r="W101" i="15"/>
  <c r="L101" i="15" s="1"/>
  <c r="S101" i="15"/>
  <c r="O101" i="15"/>
  <c r="N101" i="15"/>
  <c r="M101" i="15"/>
  <c r="Z100" i="15"/>
  <c r="Y100" i="15"/>
  <c r="X100" i="15"/>
  <c r="W100" i="15"/>
  <c r="L100" i="15" s="1"/>
  <c r="S100" i="15"/>
  <c r="O100" i="15"/>
  <c r="N100" i="15"/>
  <c r="M100" i="15"/>
  <c r="Z99" i="15"/>
  <c r="Y99" i="15"/>
  <c r="X99" i="15"/>
  <c r="W99" i="15"/>
  <c r="L99" i="15" s="1"/>
  <c r="S99" i="15"/>
  <c r="O99" i="15"/>
  <c r="N99" i="15"/>
  <c r="M99" i="15"/>
  <c r="Z98" i="15"/>
  <c r="Y98" i="15"/>
  <c r="X98" i="15"/>
  <c r="W98" i="15"/>
  <c r="L98" i="15" s="1"/>
  <c r="S98" i="15"/>
  <c r="O98" i="15"/>
  <c r="N98" i="15"/>
  <c r="M98" i="15"/>
  <c r="Z97" i="15"/>
  <c r="Y97" i="15"/>
  <c r="X97" i="15"/>
  <c r="W97" i="15"/>
  <c r="L97" i="15" s="1"/>
  <c r="S97" i="15"/>
  <c r="O97" i="15"/>
  <c r="N97" i="15"/>
  <c r="M97" i="15"/>
  <c r="Z96" i="15"/>
  <c r="Y96" i="15"/>
  <c r="X96" i="15"/>
  <c r="W96" i="15"/>
  <c r="L96" i="15" s="1"/>
  <c r="S96" i="15"/>
  <c r="O96" i="15"/>
  <c r="N96" i="15"/>
  <c r="M96" i="15"/>
  <c r="Z95" i="15"/>
  <c r="Y95" i="15"/>
  <c r="X95" i="15"/>
  <c r="W95" i="15"/>
  <c r="L95" i="15" s="1"/>
  <c r="S95" i="15"/>
  <c r="O95" i="15"/>
  <c r="N95" i="15"/>
  <c r="M95" i="15"/>
  <c r="Z94" i="15"/>
  <c r="Y94" i="15"/>
  <c r="X94" i="15"/>
  <c r="W94" i="15"/>
  <c r="L94" i="15" s="1"/>
  <c r="S94" i="15"/>
  <c r="O94" i="15"/>
  <c r="N94" i="15"/>
  <c r="M94" i="15"/>
  <c r="Z93" i="15"/>
  <c r="Y93" i="15"/>
  <c r="X93" i="15"/>
  <c r="W93" i="15"/>
  <c r="L93" i="15" s="1"/>
  <c r="S93" i="15"/>
  <c r="O93" i="15"/>
  <c r="N93" i="15"/>
  <c r="M93" i="15"/>
  <c r="Z92" i="15"/>
  <c r="Y92" i="15"/>
  <c r="X92" i="15"/>
  <c r="W92" i="15"/>
  <c r="L92" i="15" s="1"/>
  <c r="S92" i="15"/>
  <c r="O92" i="15"/>
  <c r="N92" i="15"/>
  <c r="M92" i="15"/>
  <c r="Z91" i="15"/>
  <c r="Y91" i="15"/>
  <c r="X91" i="15"/>
  <c r="W91" i="15"/>
  <c r="L91" i="15" s="1"/>
  <c r="S91" i="15"/>
  <c r="O91" i="15"/>
  <c r="N91" i="15"/>
  <c r="M91" i="15"/>
  <c r="Z90" i="15"/>
  <c r="Y90" i="15"/>
  <c r="X90" i="15"/>
  <c r="W90" i="15"/>
  <c r="L90" i="15" s="1"/>
  <c r="S90" i="15"/>
  <c r="O90" i="15"/>
  <c r="N90" i="15"/>
  <c r="M90" i="15"/>
  <c r="Z89" i="15"/>
  <c r="Y89" i="15"/>
  <c r="X89" i="15"/>
  <c r="W89" i="15"/>
  <c r="L89" i="15" s="1"/>
  <c r="S89" i="15"/>
  <c r="O89" i="15"/>
  <c r="N89" i="15"/>
  <c r="M89" i="15"/>
  <c r="Z88" i="15"/>
  <c r="Y88" i="15"/>
  <c r="X88" i="15"/>
  <c r="W88" i="15"/>
  <c r="L88" i="15" s="1"/>
  <c r="S88" i="15"/>
  <c r="O88" i="15"/>
  <c r="N88" i="15"/>
  <c r="M88" i="15"/>
  <c r="Z87" i="15"/>
  <c r="Y87" i="15"/>
  <c r="X87" i="15"/>
  <c r="W87" i="15"/>
  <c r="L87" i="15" s="1"/>
  <c r="S87" i="15"/>
  <c r="O87" i="15"/>
  <c r="N87" i="15"/>
  <c r="M87" i="15"/>
  <c r="Z86" i="15"/>
  <c r="Y86" i="15"/>
  <c r="X86" i="15"/>
  <c r="W86" i="15"/>
  <c r="L86" i="15" s="1"/>
  <c r="S86" i="15"/>
  <c r="O86" i="15"/>
  <c r="N86" i="15"/>
  <c r="M86" i="15"/>
  <c r="Z85" i="15"/>
  <c r="Y85" i="15"/>
  <c r="X85" i="15"/>
  <c r="W85" i="15"/>
  <c r="L85" i="15" s="1"/>
  <c r="S85" i="15"/>
  <c r="O85" i="15"/>
  <c r="N85" i="15"/>
  <c r="M85" i="15"/>
  <c r="Z84" i="15"/>
  <c r="Y84" i="15"/>
  <c r="X84" i="15"/>
  <c r="W84" i="15"/>
  <c r="L84" i="15" s="1"/>
  <c r="S84" i="15"/>
  <c r="O84" i="15"/>
  <c r="N84" i="15"/>
  <c r="M84" i="15"/>
  <c r="Z83" i="15"/>
  <c r="Y83" i="15"/>
  <c r="X83" i="15"/>
  <c r="W83" i="15"/>
  <c r="L83" i="15" s="1"/>
  <c r="S83" i="15"/>
  <c r="O83" i="15"/>
  <c r="N83" i="15"/>
  <c r="M83" i="15"/>
  <c r="Z82" i="15"/>
  <c r="Y82" i="15"/>
  <c r="X82" i="15"/>
  <c r="W82" i="15"/>
  <c r="L82" i="15" s="1"/>
  <c r="S82" i="15"/>
  <c r="O82" i="15"/>
  <c r="N82" i="15"/>
  <c r="M82" i="15"/>
  <c r="Z81" i="15"/>
  <c r="Y81" i="15"/>
  <c r="X81" i="15"/>
  <c r="W81" i="15"/>
  <c r="L81" i="15" s="1"/>
  <c r="S81" i="15"/>
  <c r="O81" i="15"/>
  <c r="N81" i="15"/>
  <c r="M81" i="15"/>
  <c r="Z80" i="15"/>
  <c r="Y80" i="15"/>
  <c r="X80" i="15"/>
  <c r="W80" i="15"/>
  <c r="L80" i="15" s="1"/>
  <c r="S80" i="15"/>
  <c r="O80" i="15"/>
  <c r="N80" i="15"/>
  <c r="M80" i="15"/>
  <c r="Z79" i="15"/>
  <c r="Y79" i="15"/>
  <c r="X79" i="15"/>
  <c r="W79" i="15"/>
  <c r="L79" i="15" s="1"/>
  <c r="S79" i="15"/>
  <c r="O79" i="15"/>
  <c r="N79" i="15"/>
  <c r="M79" i="15"/>
  <c r="Z78" i="15"/>
  <c r="Y78" i="15"/>
  <c r="X78" i="15"/>
  <c r="W78" i="15"/>
  <c r="L78" i="15" s="1"/>
  <c r="S78" i="15"/>
  <c r="O78" i="15"/>
  <c r="N78" i="15"/>
  <c r="M78" i="15"/>
  <c r="Z77" i="15"/>
  <c r="Y77" i="15"/>
  <c r="X77" i="15"/>
  <c r="W77" i="15"/>
  <c r="L77" i="15" s="1"/>
  <c r="S77" i="15"/>
  <c r="O77" i="15"/>
  <c r="N77" i="15"/>
  <c r="M77" i="15"/>
  <c r="Z76" i="15"/>
  <c r="Y76" i="15"/>
  <c r="X76" i="15"/>
  <c r="W76" i="15"/>
  <c r="L76" i="15" s="1"/>
  <c r="S76" i="15"/>
  <c r="O76" i="15"/>
  <c r="N76" i="15"/>
  <c r="M76" i="15"/>
  <c r="Z75" i="15"/>
  <c r="Y75" i="15"/>
  <c r="X75" i="15"/>
  <c r="W75" i="15"/>
  <c r="L75" i="15" s="1"/>
  <c r="S75" i="15"/>
  <c r="O75" i="15"/>
  <c r="N75" i="15"/>
  <c r="M75" i="15"/>
  <c r="Z74" i="15"/>
  <c r="Y74" i="15"/>
  <c r="X74" i="15"/>
  <c r="W74" i="15"/>
  <c r="L74" i="15" s="1"/>
  <c r="S74" i="15"/>
  <c r="O74" i="15"/>
  <c r="N74" i="15"/>
  <c r="M74" i="15"/>
  <c r="Z73" i="15"/>
  <c r="Y73" i="15"/>
  <c r="X73" i="15"/>
  <c r="W73" i="15"/>
  <c r="L73" i="15" s="1"/>
  <c r="S73" i="15"/>
  <c r="O73" i="15"/>
  <c r="N73" i="15"/>
  <c r="M73" i="15"/>
  <c r="Z72" i="15"/>
  <c r="Y72" i="15"/>
  <c r="X72" i="15"/>
  <c r="W72" i="15"/>
  <c r="L72" i="15" s="1"/>
  <c r="S72" i="15"/>
  <c r="O72" i="15"/>
  <c r="N72" i="15"/>
  <c r="M72" i="15"/>
  <c r="Z71" i="15"/>
  <c r="Y71" i="15"/>
  <c r="X71" i="15"/>
  <c r="W71" i="15"/>
  <c r="L71" i="15" s="1"/>
  <c r="S71" i="15"/>
  <c r="O71" i="15"/>
  <c r="N71" i="15"/>
  <c r="M71" i="15"/>
  <c r="Z70" i="15"/>
  <c r="Y70" i="15"/>
  <c r="X70" i="15"/>
  <c r="W70" i="15"/>
  <c r="L70" i="15" s="1"/>
  <c r="S70" i="15"/>
  <c r="O70" i="15"/>
  <c r="N70" i="15"/>
  <c r="M70" i="15"/>
  <c r="Z69" i="15"/>
  <c r="Y69" i="15"/>
  <c r="X69" i="15"/>
  <c r="W69" i="15"/>
  <c r="L69" i="15" s="1"/>
  <c r="S69" i="15"/>
  <c r="O69" i="15"/>
  <c r="N69" i="15"/>
  <c r="M69" i="15"/>
  <c r="Z68" i="15"/>
  <c r="Y68" i="15"/>
  <c r="X68" i="15"/>
  <c r="W68" i="15"/>
  <c r="L68" i="15" s="1"/>
  <c r="S68" i="15"/>
  <c r="O68" i="15"/>
  <c r="N68" i="15"/>
  <c r="M68" i="15"/>
  <c r="Z67" i="15"/>
  <c r="Y67" i="15"/>
  <c r="X67" i="15"/>
  <c r="W67" i="15"/>
  <c r="L67" i="15" s="1"/>
  <c r="S67" i="15"/>
  <c r="O67" i="15"/>
  <c r="N67" i="15"/>
  <c r="M67" i="15"/>
  <c r="Z66" i="15"/>
  <c r="Y66" i="15"/>
  <c r="X66" i="15"/>
  <c r="W66" i="15"/>
  <c r="L66" i="15" s="1"/>
  <c r="S66" i="15"/>
  <c r="O66" i="15"/>
  <c r="N66" i="15"/>
  <c r="M66" i="15"/>
  <c r="Z65" i="15"/>
  <c r="Y65" i="15"/>
  <c r="X65" i="15"/>
  <c r="W65" i="15"/>
  <c r="L65" i="15" s="1"/>
  <c r="S65" i="15"/>
  <c r="O65" i="15"/>
  <c r="N65" i="15"/>
  <c r="M65" i="15"/>
  <c r="Z64" i="15"/>
  <c r="Y64" i="15"/>
  <c r="X64" i="15"/>
  <c r="W64" i="15"/>
  <c r="L64" i="15" s="1"/>
  <c r="S64" i="15"/>
  <c r="O64" i="15"/>
  <c r="N64" i="15"/>
  <c r="M64" i="15"/>
  <c r="Z63" i="15"/>
  <c r="Y63" i="15"/>
  <c r="X63" i="15"/>
  <c r="W63" i="15"/>
  <c r="L63" i="15" s="1"/>
  <c r="S63" i="15"/>
  <c r="O63" i="15"/>
  <c r="N63" i="15"/>
  <c r="M63" i="15"/>
  <c r="Z62" i="15"/>
  <c r="Y62" i="15"/>
  <c r="X62" i="15"/>
  <c r="W62" i="15"/>
  <c r="L62" i="15" s="1"/>
  <c r="S62" i="15"/>
  <c r="O62" i="15"/>
  <c r="N62" i="15"/>
  <c r="M62" i="15"/>
  <c r="Z61" i="15"/>
  <c r="Y61" i="15"/>
  <c r="X61" i="15"/>
  <c r="W61" i="15"/>
  <c r="L61" i="15" s="1"/>
  <c r="S61" i="15"/>
  <c r="O61" i="15"/>
  <c r="N61" i="15"/>
  <c r="M61" i="15"/>
  <c r="Z60" i="15"/>
  <c r="Y60" i="15"/>
  <c r="X60" i="15"/>
  <c r="W60" i="15"/>
  <c r="L60" i="15" s="1"/>
  <c r="S60" i="15"/>
  <c r="O60" i="15"/>
  <c r="N60" i="15"/>
  <c r="M60" i="15"/>
  <c r="Z59" i="15"/>
  <c r="Y59" i="15"/>
  <c r="X59" i="15"/>
  <c r="W59" i="15"/>
  <c r="L59" i="15" s="1"/>
  <c r="S59" i="15"/>
  <c r="O59" i="15"/>
  <c r="N59" i="15"/>
  <c r="M59" i="15"/>
  <c r="Z58" i="15"/>
  <c r="Y58" i="15"/>
  <c r="X58" i="15"/>
  <c r="W58" i="15"/>
  <c r="L58" i="15" s="1"/>
  <c r="S58" i="15"/>
  <c r="O58" i="15"/>
  <c r="N58" i="15"/>
  <c r="M58" i="15"/>
  <c r="Z57" i="15"/>
  <c r="Y57" i="15"/>
  <c r="X57" i="15"/>
  <c r="W57" i="15"/>
  <c r="L57" i="15" s="1"/>
  <c r="S57" i="15"/>
  <c r="O57" i="15"/>
  <c r="N57" i="15"/>
  <c r="M57" i="15"/>
  <c r="Z56" i="15"/>
  <c r="Y56" i="15"/>
  <c r="X56" i="15"/>
  <c r="W56" i="15"/>
  <c r="L56" i="15" s="1"/>
  <c r="S56" i="15"/>
  <c r="O56" i="15"/>
  <c r="N56" i="15"/>
  <c r="M56" i="15"/>
  <c r="Z55" i="15"/>
  <c r="Y55" i="15"/>
  <c r="X55" i="15"/>
  <c r="W55" i="15"/>
  <c r="L55" i="15" s="1"/>
  <c r="S55" i="15"/>
  <c r="O55" i="15"/>
  <c r="N55" i="15"/>
  <c r="M55" i="15"/>
  <c r="Z54" i="15"/>
  <c r="Y54" i="15"/>
  <c r="X54" i="15"/>
  <c r="W54" i="15"/>
  <c r="L54" i="15" s="1"/>
  <c r="S54" i="15"/>
  <c r="O54" i="15"/>
  <c r="N54" i="15"/>
  <c r="M54" i="15"/>
  <c r="Z53" i="15"/>
  <c r="Y53" i="15"/>
  <c r="X53" i="15"/>
  <c r="W53" i="15"/>
  <c r="L53" i="15" s="1"/>
  <c r="S53" i="15"/>
  <c r="O53" i="15"/>
  <c r="N53" i="15"/>
  <c r="M53" i="15"/>
  <c r="Z52" i="15"/>
  <c r="Y52" i="15"/>
  <c r="X52" i="15"/>
  <c r="W52" i="15"/>
  <c r="L52" i="15" s="1"/>
  <c r="S52" i="15"/>
  <c r="O52" i="15"/>
  <c r="N52" i="15"/>
  <c r="M52" i="15"/>
  <c r="Z51" i="15"/>
  <c r="Y51" i="15"/>
  <c r="X51" i="15"/>
  <c r="W51" i="15"/>
  <c r="L51" i="15" s="1"/>
  <c r="S51" i="15"/>
  <c r="O51" i="15"/>
  <c r="N51" i="15"/>
  <c r="M51" i="15"/>
  <c r="Z50" i="15"/>
  <c r="Y50" i="15"/>
  <c r="X50" i="15"/>
  <c r="W50" i="15"/>
  <c r="L50" i="15" s="1"/>
  <c r="S50" i="15"/>
  <c r="O50" i="15"/>
  <c r="N50" i="15"/>
  <c r="M50" i="15"/>
  <c r="Z49" i="15"/>
  <c r="Y49" i="15"/>
  <c r="X49" i="15"/>
  <c r="W49" i="15"/>
  <c r="L49" i="15" s="1"/>
  <c r="S49" i="15"/>
  <c r="O49" i="15"/>
  <c r="N49" i="15"/>
  <c r="M49" i="15"/>
  <c r="Z48" i="15"/>
  <c r="Y48" i="15"/>
  <c r="X48" i="15"/>
  <c r="W48" i="15"/>
  <c r="L48" i="15" s="1"/>
  <c r="S48" i="15"/>
  <c r="O48" i="15"/>
  <c r="N48" i="15"/>
  <c r="M48" i="15"/>
  <c r="Z47" i="15"/>
  <c r="Y47" i="15"/>
  <c r="X47" i="15"/>
  <c r="W47" i="15"/>
  <c r="L47" i="15" s="1"/>
  <c r="S47" i="15"/>
  <c r="O47" i="15"/>
  <c r="N47" i="15"/>
  <c r="M47" i="15"/>
  <c r="Z46" i="15"/>
  <c r="Y46" i="15"/>
  <c r="X46" i="15"/>
  <c r="W46" i="15"/>
  <c r="L46" i="15" s="1"/>
  <c r="S46" i="15"/>
  <c r="O46" i="15"/>
  <c r="N46" i="15"/>
  <c r="M46" i="15"/>
  <c r="Z45" i="15"/>
  <c r="Y45" i="15"/>
  <c r="X45" i="15"/>
  <c r="W45" i="15"/>
  <c r="L45" i="15" s="1"/>
  <c r="S45" i="15"/>
  <c r="O45" i="15"/>
  <c r="N45" i="15"/>
  <c r="M45" i="15"/>
  <c r="Z44" i="15"/>
  <c r="Y44" i="15"/>
  <c r="X44" i="15"/>
  <c r="W44" i="15"/>
  <c r="L44" i="15" s="1"/>
  <c r="S44" i="15"/>
  <c r="O44" i="15"/>
  <c r="N44" i="15"/>
  <c r="M44" i="15"/>
  <c r="Z43" i="15"/>
  <c r="Y43" i="15"/>
  <c r="X43" i="15"/>
  <c r="W43" i="15"/>
  <c r="L43" i="15" s="1"/>
  <c r="S43" i="15"/>
  <c r="O43" i="15"/>
  <c r="N43" i="15"/>
  <c r="M43" i="15"/>
  <c r="Z42" i="15"/>
  <c r="Y42" i="15"/>
  <c r="X42" i="15"/>
  <c r="W42" i="15"/>
  <c r="L42" i="15" s="1"/>
  <c r="S42" i="15"/>
  <c r="O42" i="15"/>
  <c r="N42" i="15"/>
  <c r="M42" i="15"/>
  <c r="Z41" i="15"/>
  <c r="Y41" i="15"/>
  <c r="X41" i="15"/>
  <c r="W41" i="15"/>
  <c r="L41" i="15" s="1"/>
  <c r="S41" i="15"/>
  <c r="O41" i="15"/>
  <c r="N41" i="15"/>
  <c r="M41" i="15"/>
  <c r="Z40" i="15"/>
  <c r="Y40" i="15"/>
  <c r="X40" i="15"/>
  <c r="W40" i="15"/>
  <c r="L40" i="15" s="1"/>
  <c r="S40" i="15"/>
  <c r="O40" i="15"/>
  <c r="N40" i="15"/>
  <c r="M40" i="15"/>
  <c r="Z39" i="15"/>
  <c r="Y39" i="15"/>
  <c r="X39" i="15"/>
  <c r="W39" i="15"/>
  <c r="L39" i="15" s="1"/>
  <c r="S39" i="15"/>
  <c r="O39" i="15"/>
  <c r="N39" i="15"/>
  <c r="M39" i="15"/>
  <c r="Z38" i="15"/>
  <c r="Y38" i="15"/>
  <c r="X38" i="15"/>
  <c r="W38" i="15"/>
  <c r="L38" i="15" s="1"/>
  <c r="S38" i="15"/>
  <c r="O38" i="15"/>
  <c r="N38" i="15"/>
  <c r="M38" i="15"/>
  <c r="Z37" i="15"/>
  <c r="Y37" i="15"/>
  <c r="X37" i="15"/>
  <c r="W37" i="15"/>
  <c r="L37" i="15" s="1"/>
  <c r="S37" i="15"/>
  <c r="O37" i="15"/>
  <c r="N37" i="15"/>
  <c r="M37" i="15"/>
  <c r="Z36" i="15"/>
  <c r="Y36" i="15"/>
  <c r="X36" i="15"/>
  <c r="W36" i="15"/>
  <c r="L36" i="15" s="1"/>
  <c r="S36" i="15"/>
  <c r="O36" i="15"/>
  <c r="N36" i="15"/>
  <c r="M36" i="15"/>
  <c r="Z35" i="15"/>
  <c r="Y35" i="15"/>
  <c r="X35" i="15"/>
  <c r="W35" i="15"/>
  <c r="L35" i="15" s="1"/>
  <c r="S35" i="15"/>
  <c r="O35" i="15"/>
  <c r="N35" i="15"/>
  <c r="M35" i="15"/>
  <c r="Z34" i="15"/>
  <c r="Y34" i="15"/>
  <c r="X34" i="15"/>
  <c r="W34" i="15"/>
  <c r="L34" i="15" s="1"/>
  <c r="S34" i="15"/>
  <c r="O34" i="15"/>
  <c r="N34" i="15"/>
  <c r="M34" i="15"/>
  <c r="Z33" i="15"/>
  <c r="Y33" i="15"/>
  <c r="X33" i="15"/>
  <c r="W33" i="15"/>
  <c r="L33" i="15" s="1"/>
  <c r="S33" i="15"/>
  <c r="O33" i="15"/>
  <c r="N33" i="15"/>
  <c r="M33" i="15"/>
  <c r="Z32" i="15"/>
  <c r="Y32" i="15"/>
  <c r="X32" i="15"/>
  <c r="W32" i="15"/>
  <c r="L32" i="15" s="1"/>
  <c r="S32" i="15"/>
  <c r="O32" i="15"/>
  <c r="N32" i="15"/>
  <c r="M32" i="15"/>
  <c r="Z31" i="15"/>
  <c r="Y31" i="15"/>
  <c r="X31" i="15"/>
  <c r="W31" i="15"/>
  <c r="L31" i="15" s="1"/>
  <c r="S31" i="15"/>
  <c r="O31" i="15"/>
  <c r="N31" i="15"/>
  <c r="M31" i="15"/>
  <c r="Z30" i="15"/>
  <c r="Y30" i="15"/>
  <c r="X30" i="15"/>
  <c r="W30" i="15"/>
  <c r="L30" i="15" s="1"/>
  <c r="S30" i="15"/>
  <c r="O30" i="15"/>
  <c r="N30" i="15"/>
  <c r="M30" i="15"/>
  <c r="Z29" i="15"/>
  <c r="Y29" i="15"/>
  <c r="X29" i="15"/>
  <c r="W29" i="15"/>
  <c r="L29" i="15" s="1"/>
  <c r="S29" i="15"/>
  <c r="O29" i="15"/>
  <c r="N29" i="15"/>
  <c r="M29" i="15"/>
  <c r="Z28" i="15"/>
  <c r="Y28" i="15"/>
  <c r="X28" i="15"/>
  <c r="W28" i="15"/>
  <c r="L28" i="15" s="1"/>
  <c r="S28" i="15"/>
  <c r="O28" i="15"/>
  <c r="N28" i="15"/>
  <c r="M28" i="15"/>
  <c r="Z27" i="15"/>
  <c r="Y27" i="15"/>
  <c r="X27" i="15"/>
  <c r="W27" i="15"/>
  <c r="L27" i="15" s="1"/>
  <c r="S27" i="15"/>
  <c r="O27" i="15"/>
  <c r="N27" i="15"/>
  <c r="M27" i="15"/>
  <c r="Z26" i="15"/>
  <c r="Y26" i="15"/>
  <c r="X26" i="15"/>
  <c r="W26" i="15"/>
  <c r="L26" i="15" s="1"/>
  <c r="S26" i="15"/>
  <c r="O26" i="15"/>
  <c r="N26" i="15"/>
  <c r="M26" i="15"/>
  <c r="Z25" i="15"/>
  <c r="Y25" i="15"/>
  <c r="X25" i="15"/>
  <c r="W25" i="15"/>
  <c r="L25" i="15" s="1"/>
  <c r="S25" i="15"/>
  <c r="O25" i="15"/>
  <c r="N25" i="15"/>
  <c r="M25" i="15"/>
  <c r="Z24" i="15"/>
  <c r="Y24" i="15"/>
  <c r="X24" i="15"/>
  <c r="W24" i="15"/>
  <c r="L24" i="15" s="1"/>
  <c r="S24" i="15"/>
  <c r="O24" i="15"/>
  <c r="N24" i="15"/>
  <c r="M24" i="15"/>
  <c r="Z23" i="15"/>
  <c r="Y23" i="15"/>
  <c r="X23" i="15"/>
  <c r="W23" i="15"/>
  <c r="L23" i="15" s="1"/>
  <c r="S23" i="15"/>
  <c r="O23" i="15"/>
  <c r="N23" i="15"/>
  <c r="M23" i="15"/>
  <c r="Z22" i="15"/>
  <c r="Y22" i="15"/>
  <c r="X22" i="15"/>
  <c r="W22" i="15"/>
  <c r="L22" i="15" s="1"/>
  <c r="S22" i="15"/>
  <c r="O22" i="15"/>
  <c r="N22" i="15"/>
  <c r="M22" i="15"/>
  <c r="Z21" i="15"/>
  <c r="Y21" i="15"/>
  <c r="X21" i="15"/>
  <c r="W21" i="15"/>
  <c r="L21" i="15" s="1"/>
  <c r="S21" i="15"/>
  <c r="O21" i="15"/>
  <c r="N21" i="15"/>
  <c r="M21" i="15"/>
  <c r="Z20" i="15"/>
  <c r="Y20" i="15"/>
  <c r="X20" i="15"/>
  <c r="W20" i="15"/>
  <c r="L20" i="15" s="1"/>
  <c r="S20" i="15"/>
  <c r="O20" i="15"/>
  <c r="N20" i="15"/>
  <c r="M20" i="15"/>
  <c r="Z19" i="15"/>
  <c r="Y19" i="15"/>
  <c r="X19" i="15"/>
  <c r="W19" i="15"/>
  <c r="L19" i="15" s="1"/>
  <c r="S19" i="15"/>
  <c r="O19" i="15"/>
  <c r="N19" i="15"/>
  <c r="M19" i="15"/>
  <c r="Z18" i="15"/>
  <c r="Y18" i="15"/>
  <c r="X18" i="15"/>
  <c r="W18" i="15"/>
  <c r="L18" i="15" s="1"/>
  <c r="S18" i="15"/>
  <c r="O18" i="15"/>
  <c r="N18" i="15"/>
  <c r="M18" i="15"/>
  <c r="Z17" i="15"/>
  <c r="Y17" i="15"/>
  <c r="X17" i="15"/>
  <c r="W17" i="15"/>
  <c r="L17" i="15" s="1"/>
  <c r="S17" i="15"/>
  <c r="O17" i="15"/>
  <c r="N17" i="15"/>
  <c r="M17" i="15"/>
  <c r="Z16" i="15"/>
  <c r="Y16" i="15"/>
  <c r="X16" i="15"/>
  <c r="S16" i="15"/>
  <c r="O16" i="15"/>
  <c r="N16" i="15"/>
  <c r="M16" i="15"/>
  <c r="AF16" i="13" l="1"/>
  <c r="AF17" i="13"/>
  <c r="M944" i="13"/>
  <c r="M640" i="13"/>
  <c r="M144" i="13"/>
  <c r="M943" i="13"/>
  <c r="M735" i="13"/>
  <c r="M495" i="13"/>
  <c r="M95" i="13"/>
  <c r="M1006" i="13"/>
  <c r="M990" i="13"/>
  <c r="M974" i="13"/>
  <c r="M958" i="13"/>
  <c r="M942" i="13"/>
  <c r="M926" i="13"/>
  <c r="M910" i="13"/>
  <c r="M894" i="13"/>
  <c r="M878" i="13"/>
  <c r="M862" i="13"/>
  <c r="M846" i="13"/>
  <c r="M830" i="13"/>
  <c r="M814" i="13"/>
  <c r="M798" i="13"/>
  <c r="M782" i="13"/>
  <c r="M766" i="13"/>
  <c r="M750" i="13"/>
  <c r="M734" i="13"/>
  <c r="M718" i="13"/>
  <c r="M702" i="13"/>
  <c r="M686" i="13"/>
  <c r="M670" i="13"/>
  <c r="M654" i="13"/>
  <c r="M638" i="13"/>
  <c r="M622" i="13"/>
  <c r="M606" i="13"/>
  <c r="M590" i="13"/>
  <c r="M574" i="13"/>
  <c r="M558" i="13"/>
  <c r="M542" i="13"/>
  <c r="M526" i="13"/>
  <c r="M510" i="13"/>
  <c r="M494" i="13"/>
  <c r="M478" i="13"/>
  <c r="M462" i="13"/>
  <c r="M446" i="13"/>
  <c r="M430" i="13"/>
  <c r="M414" i="13"/>
  <c r="M398" i="13"/>
  <c r="M382" i="13"/>
  <c r="M366" i="13"/>
  <c r="M350" i="13"/>
  <c r="M334" i="13"/>
  <c r="M318" i="13"/>
  <c r="M302" i="13"/>
  <c r="M286" i="13"/>
  <c r="M270" i="13"/>
  <c r="M254" i="13"/>
  <c r="M238" i="13"/>
  <c r="M222" i="13"/>
  <c r="M206" i="13"/>
  <c r="M190" i="13"/>
  <c r="M174" i="13"/>
  <c r="M158" i="13"/>
  <c r="M142" i="13"/>
  <c r="M126" i="13"/>
  <c r="M110" i="13"/>
  <c r="M94" i="13"/>
  <c r="M78" i="13"/>
  <c r="M62" i="13"/>
  <c r="M46" i="13"/>
  <c r="M30" i="13"/>
  <c r="M224" i="13"/>
  <c r="M223" i="13"/>
  <c r="M1005" i="13"/>
  <c r="M989" i="13"/>
  <c r="M973" i="13"/>
  <c r="M957" i="13"/>
  <c r="M941" i="13"/>
  <c r="M925" i="13"/>
  <c r="M909" i="13"/>
  <c r="M893" i="13"/>
  <c r="M877" i="13"/>
  <c r="M861" i="13"/>
  <c r="M845" i="13"/>
  <c r="M829" i="13"/>
  <c r="M813" i="13"/>
  <c r="M797" i="13"/>
  <c r="M781" i="13"/>
  <c r="M765" i="13"/>
  <c r="M749" i="13"/>
  <c r="M733" i="13"/>
  <c r="M717" i="13"/>
  <c r="M701" i="13"/>
  <c r="M685" i="13"/>
  <c r="M669" i="13"/>
  <c r="M653" i="13"/>
  <c r="M637" i="13"/>
  <c r="M621" i="13"/>
  <c r="M605" i="13"/>
  <c r="M589" i="13"/>
  <c r="M573" i="13"/>
  <c r="M557" i="13"/>
  <c r="M541" i="13"/>
  <c r="M525" i="13"/>
  <c r="M509" i="13"/>
  <c r="M493" i="13"/>
  <c r="M477" i="13"/>
  <c r="M461" i="13"/>
  <c r="M445" i="13"/>
  <c r="M429" i="13"/>
  <c r="M413" i="13"/>
  <c r="M397" i="13"/>
  <c r="M381" i="13"/>
  <c r="M365" i="13"/>
  <c r="M349" i="13"/>
  <c r="M333" i="13"/>
  <c r="M317" i="13"/>
  <c r="M301" i="13"/>
  <c r="M285" i="13"/>
  <c r="M269" i="13"/>
  <c r="M253" i="13"/>
  <c r="M237" i="13"/>
  <c r="M221" i="13"/>
  <c r="M205" i="13"/>
  <c r="M189" i="13"/>
  <c r="M173" i="13"/>
  <c r="M157" i="13"/>
  <c r="M141" i="13"/>
  <c r="M125" i="13"/>
  <c r="M109" i="13"/>
  <c r="M93" i="13"/>
  <c r="M77" i="13"/>
  <c r="M61" i="13"/>
  <c r="M45" i="13"/>
  <c r="M29" i="13"/>
  <c r="M1008" i="13"/>
  <c r="M688" i="13"/>
  <c r="M400" i="13"/>
  <c r="M32" i="13"/>
  <c r="M815" i="13"/>
  <c r="M623" i="13"/>
  <c r="M447" i="13"/>
  <c r="M255" i="13"/>
  <c r="M47" i="13"/>
  <c r="M1004" i="13"/>
  <c r="M988" i="13"/>
  <c r="M972" i="13"/>
  <c r="M956" i="13"/>
  <c r="M940" i="13"/>
  <c r="M924" i="13"/>
  <c r="M908" i="13"/>
  <c r="M892" i="13"/>
  <c r="M876" i="13"/>
  <c r="M860" i="13"/>
  <c r="M844" i="13"/>
  <c r="M828" i="13"/>
  <c r="M812" i="13"/>
  <c r="M796" i="13"/>
  <c r="M780" i="13"/>
  <c r="M764" i="13"/>
  <c r="M748" i="13"/>
  <c r="M732" i="13"/>
  <c r="M716" i="13"/>
  <c r="M700" i="13"/>
  <c r="M684" i="13"/>
  <c r="M668" i="13"/>
  <c r="M652" i="13"/>
  <c r="M636" i="13"/>
  <c r="M620" i="13"/>
  <c r="M604" i="13"/>
  <c r="M588" i="13"/>
  <c r="M556" i="13"/>
  <c r="M540" i="13"/>
  <c r="M524" i="13"/>
  <c r="M508" i="13"/>
  <c r="M492" i="13"/>
  <c r="M476" i="13"/>
  <c r="M460" i="13"/>
  <c r="M444" i="13"/>
  <c r="M428" i="13"/>
  <c r="M412" i="13"/>
  <c r="M396" i="13"/>
  <c r="M380" i="13"/>
  <c r="M364" i="13"/>
  <c r="M348" i="13"/>
  <c r="M332" i="13"/>
  <c r="M300" i="13"/>
  <c r="M284" i="13"/>
  <c r="M268" i="13"/>
  <c r="M252" i="13"/>
  <c r="M236" i="13"/>
  <c r="M220" i="13"/>
  <c r="M204" i="13"/>
  <c r="M188" i="13"/>
  <c r="M172" i="13"/>
  <c r="M156" i="13"/>
  <c r="M140" i="13"/>
  <c r="M124" i="13"/>
  <c r="M108" i="13"/>
  <c r="M92" i="13"/>
  <c r="M76" i="13"/>
  <c r="M44" i="13"/>
  <c r="M28" i="13"/>
  <c r="M880" i="13"/>
  <c r="M608" i="13"/>
  <c r="M160" i="13"/>
  <c r="M895" i="13"/>
  <c r="M719" i="13"/>
  <c r="M479" i="13"/>
  <c r="M111" i="13"/>
  <c r="M1003" i="13"/>
  <c r="M987" i="13"/>
  <c r="M971" i="13"/>
  <c r="M955" i="13"/>
  <c r="M939" i="13"/>
  <c r="M923" i="13"/>
  <c r="M907" i="13"/>
  <c r="M891" i="13"/>
  <c r="M875" i="13"/>
  <c r="M859" i="13"/>
  <c r="M843" i="13"/>
  <c r="M827" i="13"/>
  <c r="M811" i="13"/>
  <c r="M795" i="13"/>
  <c r="M779" i="13"/>
  <c r="M763" i="13"/>
  <c r="M747" i="13"/>
  <c r="M731" i="13"/>
  <c r="M715" i="13"/>
  <c r="M699" i="13"/>
  <c r="M683" i="13"/>
  <c r="M667" i="13"/>
  <c r="M651" i="13"/>
  <c r="M635" i="13"/>
  <c r="M619" i="13"/>
  <c r="M603" i="13"/>
  <c r="M587" i="13"/>
  <c r="M571" i="13"/>
  <c r="M555" i="13"/>
  <c r="M539" i="13"/>
  <c r="M523" i="13"/>
  <c r="M507" i="13"/>
  <c r="M491" i="13"/>
  <c r="M475" i="13"/>
  <c r="M459" i="13"/>
  <c r="M443" i="13"/>
  <c r="M427" i="13"/>
  <c r="M411" i="13"/>
  <c r="M395" i="13"/>
  <c r="M379" i="13"/>
  <c r="M363" i="13"/>
  <c r="M347" i="13"/>
  <c r="M331" i="13"/>
  <c r="M315" i="13"/>
  <c r="M299" i="13"/>
  <c r="M283" i="13"/>
  <c r="M267" i="13"/>
  <c r="M251" i="13"/>
  <c r="M235" i="13"/>
  <c r="M219" i="13"/>
  <c r="M203" i="13"/>
  <c r="M187" i="13"/>
  <c r="M171" i="13"/>
  <c r="M155" i="13"/>
  <c r="M139" i="13"/>
  <c r="M123" i="13"/>
  <c r="M107" i="13"/>
  <c r="M91" i="13"/>
  <c r="M75" i="13"/>
  <c r="M59" i="13"/>
  <c r="M43" i="13"/>
  <c r="M27" i="13"/>
  <c r="M208" i="13"/>
  <c r="M31" i="13"/>
  <c r="M1002" i="13"/>
  <c r="M986" i="13"/>
  <c r="M970" i="13"/>
  <c r="M954" i="13"/>
  <c r="M938" i="13"/>
  <c r="M922" i="13"/>
  <c r="M906" i="13"/>
  <c r="M890" i="13"/>
  <c r="M874" i="13"/>
  <c r="M842" i="13"/>
  <c r="M826" i="13"/>
  <c r="M810" i="13"/>
  <c r="M794" i="13"/>
  <c r="M778" i="13"/>
  <c r="M762" i="13"/>
  <c r="M746" i="13"/>
  <c r="M730" i="13"/>
  <c r="M714" i="13"/>
  <c r="M698" i="13"/>
  <c r="M682" i="13"/>
  <c r="M650" i="13"/>
  <c r="M634" i="13"/>
  <c r="M618" i="13"/>
  <c r="M602" i="13"/>
  <c r="M570" i="13"/>
  <c r="M554" i="13"/>
  <c r="M538" i="13"/>
  <c r="M522" i="13"/>
  <c r="M490" i="13"/>
  <c r="M474" i="13"/>
  <c r="M458" i="13"/>
  <c r="M442" i="13"/>
  <c r="M426" i="13"/>
  <c r="M410" i="13"/>
  <c r="M394" i="13"/>
  <c r="M378" i="13"/>
  <c r="M362" i="13"/>
  <c r="M346" i="13"/>
  <c r="M330" i="13"/>
  <c r="M314" i="13"/>
  <c r="M298" i="13"/>
  <c r="M282" i="13"/>
  <c r="M266" i="13"/>
  <c r="M250" i="13"/>
  <c r="M234" i="13"/>
  <c r="M218" i="13"/>
  <c r="M202" i="13"/>
  <c r="M186" i="13"/>
  <c r="M170" i="13"/>
  <c r="M138" i="13"/>
  <c r="M122" i="13"/>
  <c r="M106" i="13"/>
  <c r="M90" i="13"/>
  <c r="M74" i="13"/>
  <c r="M58" i="13"/>
  <c r="M42" i="13"/>
  <c r="M26" i="13"/>
  <c r="M848" i="13"/>
  <c r="M176" i="13"/>
  <c r="M911" i="13"/>
  <c r="M639" i="13"/>
  <c r="M207" i="13"/>
  <c r="M1001" i="13"/>
  <c r="M985" i="13"/>
  <c r="M969" i="13"/>
  <c r="M953" i="13"/>
  <c r="M937" i="13"/>
  <c r="M921" i="13"/>
  <c r="M905" i="13"/>
  <c r="M889" i="13"/>
  <c r="M873" i="13"/>
  <c r="M857" i="13"/>
  <c r="M841" i="13"/>
  <c r="M825" i="13"/>
  <c r="M809" i="13"/>
  <c r="M793" i="13"/>
  <c r="M777" i="13"/>
  <c r="M761" i="13"/>
  <c r="M745" i="13"/>
  <c r="M729" i="13"/>
  <c r="M713" i="13"/>
  <c r="M697" i="13"/>
  <c r="M681" i="13"/>
  <c r="M665" i="13"/>
  <c r="M649" i="13"/>
  <c r="M633" i="13"/>
  <c r="M617" i="13"/>
  <c r="M601" i="13"/>
  <c r="M585" i="13"/>
  <c r="M569" i="13"/>
  <c r="M553" i="13"/>
  <c r="M537" i="13"/>
  <c r="M521" i="13"/>
  <c r="M505" i="13"/>
  <c r="M489" i="13"/>
  <c r="M473" i="13"/>
  <c r="M457" i="13"/>
  <c r="M441" i="13"/>
  <c r="M425" i="13"/>
  <c r="M409" i="13"/>
  <c r="M393" i="13"/>
  <c r="M377" i="13"/>
  <c r="M361" i="13"/>
  <c r="M345" i="13"/>
  <c r="M329" i="13"/>
  <c r="M313" i="13"/>
  <c r="M297" i="13"/>
  <c r="M281" i="13"/>
  <c r="M265" i="13"/>
  <c r="M249" i="13"/>
  <c r="M233" i="13"/>
  <c r="M217" i="13"/>
  <c r="M201" i="13"/>
  <c r="M185" i="13"/>
  <c r="M169" i="13"/>
  <c r="M153" i="13"/>
  <c r="M137" i="13"/>
  <c r="M121" i="13"/>
  <c r="M105" i="13"/>
  <c r="M89" i="13"/>
  <c r="M73" i="13"/>
  <c r="M57" i="13"/>
  <c r="M41" i="13"/>
  <c r="M25" i="13"/>
  <c r="M864" i="13"/>
  <c r="M192" i="13"/>
  <c r="M991" i="13"/>
  <c r="M671" i="13"/>
  <c r="M191" i="13"/>
  <c r="M1000" i="13"/>
  <c r="M984" i="13"/>
  <c r="M968" i="13"/>
  <c r="M952" i="13"/>
  <c r="M936" i="13"/>
  <c r="M920" i="13"/>
  <c r="M904" i="13"/>
  <c r="M888" i="13"/>
  <c r="M872" i="13"/>
  <c r="M856" i="13"/>
  <c r="M840" i="13"/>
  <c r="M824" i="13"/>
  <c r="M792" i="13"/>
  <c r="M776" i="13"/>
  <c r="M760" i="13"/>
  <c r="M744" i="13"/>
  <c r="M728" i="13"/>
  <c r="M712" i="13"/>
  <c r="M696" i="13"/>
  <c r="M680" i="13"/>
  <c r="M664" i="13"/>
  <c r="M648" i="13"/>
  <c r="M632" i="13"/>
  <c r="M616" i="13"/>
  <c r="M600" i="13"/>
  <c r="M568" i="13"/>
  <c r="M552" i="13"/>
  <c r="M536" i="13"/>
  <c r="M520" i="13"/>
  <c r="M504" i="13"/>
  <c r="M488" i="13"/>
  <c r="M472" i="13"/>
  <c r="M456" i="13"/>
  <c r="M440" i="13"/>
  <c r="M424" i="13"/>
  <c r="M408" i="13"/>
  <c r="M392" i="13"/>
  <c r="M376" i="13"/>
  <c r="M360" i="13"/>
  <c r="M344" i="13"/>
  <c r="M328" i="13"/>
  <c r="M312" i="13"/>
  <c r="M296" i="13"/>
  <c r="M280" i="13"/>
  <c r="M264" i="13"/>
  <c r="M248" i="13"/>
  <c r="M232" i="13"/>
  <c r="M216" i="13"/>
  <c r="M200" i="13"/>
  <c r="M184" i="13"/>
  <c r="M168" i="13"/>
  <c r="M152" i="13"/>
  <c r="M136" i="13"/>
  <c r="M120" i="13"/>
  <c r="M104" i="13"/>
  <c r="M88" i="13"/>
  <c r="M72" i="13"/>
  <c r="M56" i="13"/>
  <c r="M40" i="13"/>
  <c r="M24" i="13"/>
  <c r="M976" i="13"/>
  <c r="M816" i="13"/>
  <c r="M768" i="13"/>
  <c r="M672" i="13"/>
  <c r="M592" i="13"/>
  <c r="M528" i="13"/>
  <c r="M464" i="13"/>
  <c r="M368" i="13"/>
  <c r="M304" i="13"/>
  <c r="M240" i="13"/>
  <c r="M128" i="13"/>
  <c r="M847" i="13"/>
  <c r="M751" i="13"/>
  <c r="M575" i="13"/>
  <c r="M511" i="13"/>
  <c r="M367" i="13"/>
  <c r="M303" i="13"/>
  <c r="M127" i="13"/>
  <c r="M1015" i="13"/>
  <c r="M999" i="13"/>
  <c r="M983" i="13"/>
  <c r="M967" i="13"/>
  <c r="M951" i="13"/>
  <c r="M935" i="13"/>
  <c r="M919" i="13"/>
  <c r="M903" i="13"/>
  <c r="M887" i="13"/>
  <c r="M871" i="13"/>
  <c r="M855" i="13"/>
  <c r="M839" i="13"/>
  <c r="M823" i="13"/>
  <c r="M807" i="13"/>
  <c r="M791" i="13"/>
  <c r="M775" i="13"/>
  <c r="M759" i="13"/>
  <c r="M743" i="13"/>
  <c r="M727" i="13"/>
  <c r="M711" i="13"/>
  <c r="M695" i="13"/>
  <c r="M679" i="13"/>
  <c r="M663" i="13"/>
  <c r="M647" i="13"/>
  <c r="M631" i="13"/>
  <c r="M615" i="13"/>
  <c r="M599" i="13"/>
  <c r="M583" i="13"/>
  <c r="M567" i="13"/>
  <c r="M551" i="13"/>
  <c r="M535" i="13"/>
  <c r="M519" i="13"/>
  <c r="M503" i="13"/>
  <c r="M487" i="13"/>
  <c r="M471" i="13"/>
  <c r="M960" i="13"/>
  <c r="M784" i="13"/>
  <c r="M656" i="13"/>
  <c r="M496" i="13"/>
  <c r="M352" i="13"/>
  <c r="M80" i="13"/>
  <c r="M927" i="13"/>
  <c r="M687" i="13"/>
  <c r="M399" i="13"/>
  <c r="M79" i="13"/>
  <c r="M1014" i="13"/>
  <c r="M998" i="13"/>
  <c r="M982" i="13"/>
  <c r="M966" i="13"/>
  <c r="M950" i="13"/>
  <c r="M934" i="13"/>
  <c r="M918" i="13"/>
  <c r="M902" i="13"/>
  <c r="M886" i="13"/>
  <c r="M870" i="13"/>
  <c r="M854" i="13"/>
  <c r="M838" i="13"/>
  <c r="M822" i="13"/>
  <c r="M806" i="13"/>
  <c r="M790" i="13"/>
  <c r="M774" i="13"/>
  <c r="M758" i="13"/>
  <c r="M742" i="13"/>
  <c r="M726" i="13"/>
  <c r="M710" i="13"/>
  <c r="M678" i="13"/>
  <c r="M662" i="13"/>
  <c r="M646" i="13"/>
  <c r="M614" i="13"/>
  <c r="M598" i="13"/>
  <c r="M582" i="13"/>
  <c r="M566" i="13"/>
  <c r="M550" i="13"/>
  <c r="M534" i="13"/>
  <c r="M518" i="13"/>
  <c r="M502" i="13"/>
  <c r="M486" i="13"/>
  <c r="M470" i="13"/>
  <c r="M454" i="13"/>
  <c r="M438" i="13"/>
  <c r="M422" i="13"/>
  <c r="M406" i="13"/>
  <c r="M390" i="13"/>
  <c r="M374" i="13"/>
  <c r="M358" i="13"/>
  <c r="M342" i="13"/>
  <c r="M326" i="13"/>
  <c r="M294" i="13"/>
  <c r="M992" i="13"/>
  <c r="M832" i="13"/>
  <c r="M720" i="13"/>
  <c r="M544" i="13"/>
  <c r="M416" i="13"/>
  <c r="M272" i="13"/>
  <c r="M64" i="13"/>
  <c r="M975" i="13"/>
  <c r="M831" i="13"/>
  <c r="M783" i="13"/>
  <c r="M607" i="13"/>
  <c r="M543" i="13"/>
  <c r="M415" i="13"/>
  <c r="M335" i="13"/>
  <c r="M271" i="13"/>
  <c r="M143" i="13"/>
  <c r="M1013" i="13"/>
  <c r="M997" i="13"/>
  <c r="M981" i="13"/>
  <c r="M965" i="13"/>
  <c r="M949" i="13"/>
  <c r="M933" i="13"/>
  <c r="M917" i="13"/>
  <c r="M901" i="13"/>
  <c r="M885" i="13"/>
  <c r="M869" i="13"/>
  <c r="M853" i="13"/>
  <c r="M837" i="13"/>
  <c r="M821" i="13"/>
  <c r="M805" i="13"/>
  <c r="M789" i="13"/>
  <c r="M773" i="13"/>
  <c r="M757" i="13"/>
  <c r="M725" i="13"/>
  <c r="M709" i="13"/>
  <c r="M693" i="13"/>
  <c r="M677" i="13"/>
  <c r="M661" i="13"/>
  <c r="M645" i="13"/>
  <c r="M629" i="13"/>
  <c r="M613" i="13"/>
  <c r="M597" i="13"/>
  <c r="M581" i="13"/>
  <c r="M565" i="13"/>
  <c r="M549" i="13"/>
  <c r="M533" i="13"/>
  <c r="M501" i="13"/>
  <c r="M485" i="13"/>
  <c r="M469" i="13"/>
  <c r="M453" i="13"/>
  <c r="M928" i="13"/>
  <c r="M800" i="13"/>
  <c r="M704" i="13"/>
  <c r="M576" i="13"/>
  <c r="M512" i="13"/>
  <c r="M448" i="13"/>
  <c r="M384" i="13"/>
  <c r="M320" i="13"/>
  <c r="M256" i="13"/>
  <c r="M96" i="13"/>
  <c r="M863" i="13"/>
  <c r="M767" i="13"/>
  <c r="M591" i="13"/>
  <c r="M527" i="13"/>
  <c r="M383" i="13"/>
  <c r="M287" i="13"/>
  <c r="M159" i="13"/>
  <c r="M1012" i="13"/>
  <c r="M996" i="13"/>
  <c r="M980" i="13"/>
  <c r="M964" i="13"/>
  <c r="M948" i="13"/>
  <c r="M932" i="13"/>
  <c r="M916" i="13"/>
  <c r="M900" i="13"/>
  <c r="M884" i="13"/>
  <c r="M868" i="13"/>
  <c r="M852" i="13"/>
  <c r="M836" i="13"/>
  <c r="M820" i="13"/>
  <c r="M804" i="13"/>
  <c r="M788" i="13"/>
  <c r="M772" i="13"/>
  <c r="M756" i="13"/>
  <c r="M740" i="13"/>
  <c r="M724" i="13"/>
  <c r="M708" i="13"/>
  <c r="M692" i="13"/>
  <c r="M676" i="13"/>
  <c r="M660" i="13"/>
  <c r="M644" i="13"/>
  <c r="M628" i="13"/>
  <c r="M612" i="13"/>
  <c r="M596" i="13"/>
  <c r="M580" i="13"/>
  <c r="M564" i="13"/>
  <c r="M548" i="13"/>
  <c r="M532" i="13"/>
  <c r="M516" i="13"/>
  <c r="M500" i="13"/>
  <c r="M484" i="13"/>
  <c r="M468" i="13"/>
  <c r="M452" i="13"/>
  <c r="M436" i="13"/>
  <c r="M420" i="13"/>
  <c r="M404" i="13"/>
  <c r="M388" i="13"/>
  <c r="M372" i="13"/>
  <c r="M356" i="13"/>
  <c r="M340" i="13"/>
  <c r="M324" i="13"/>
  <c r="M308" i="13"/>
  <c r="M292" i="13"/>
  <c r="M276" i="13"/>
  <c r="M260" i="13"/>
  <c r="M244" i="13"/>
  <c r="M228" i="13"/>
  <c r="M212" i="13"/>
  <c r="M196" i="13"/>
  <c r="M180" i="13"/>
  <c r="M164" i="13"/>
  <c r="M148" i="13"/>
  <c r="M132" i="13"/>
  <c r="M116" i="13"/>
  <c r="M100" i="13"/>
  <c r="M84" i="13"/>
  <c r="M68" i="13"/>
  <c r="M52" i="13"/>
  <c r="M36" i="13"/>
  <c r="M20" i="13"/>
  <c r="M912" i="13"/>
  <c r="M752" i="13"/>
  <c r="M624" i="13"/>
  <c r="M480" i="13"/>
  <c r="M336" i="13"/>
  <c r="M112" i="13"/>
  <c r="M959" i="13"/>
  <c r="M703" i="13"/>
  <c r="M431" i="13"/>
  <c r="M63" i="13"/>
  <c r="M896" i="13"/>
  <c r="M736" i="13"/>
  <c r="M560" i="13"/>
  <c r="M432" i="13"/>
  <c r="M288" i="13"/>
  <c r="M48" i="13"/>
  <c r="M1007" i="13"/>
  <c r="M879" i="13"/>
  <c r="M799" i="13"/>
  <c r="M655" i="13"/>
  <c r="M559" i="13"/>
  <c r="M463" i="13"/>
  <c r="M351" i="13"/>
  <c r="M319" i="13"/>
  <c r="M239" i="13"/>
  <c r="M175" i="13"/>
  <c r="M1010" i="13"/>
  <c r="M994" i="13"/>
  <c r="M978" i="13"/>
  <c r="M962" i="13"/>
  <c r="M946" i="13"/>
  <c r="M930" i="13"/>
  <c r="M914" i="13"/>
  <c r="M898" i="13"/>
  <c r="M882" i="13"/>
  <c r="M866" i="13"/>
  <c r="M850" i="13"/>
  <c r="M834" i="13"/>
  <c r="M818" i="13"/>
  <c r="M802" i="13"/>
  <c r="M786" i="13"/>
  <c r="M770" i="13"/>
  <c r="M754" i="13"/>
  <c r="M738" i="13"/>
  <c r="M722" i="13"/>
  <c r="M706" i="13"/>
  <c r="M690" i="13"/>
  <c r="M674" i="13"/>
  <c r="M658" i="13"/>
  <c r="M642" i="13"/>
  <c r="M626" i="13"/>
  <c r="M610" i="13"/>
  <c r="M594" i="13"/>
  <c r="M578" i="13"/>
  <c r="M562" i="13"/>
  <c r="M546" i="13"/>
  <c r="M530" i="13"/>
  <c r="M514" i="13"/>
  <c r="M498" i="13"/>
  <c r="M482" i="13"/>
  <c r="M466" i="13"/>
  <c r="M450" i="13"/>
  <c r="M434" i="13"/>
  <c r="M418" i="13"/>
  <c r="M402" i="13"/>
  <c r="M386" i="13"/>
  <c r="M370" i="13"/>
  <c r="M354" i="13"/>
  <c r="M338" i="13"/>
  <c r="M322" i="13"/>
  <c r="M306" i="13"/>
  <c r="M290" i="13"/>
  <c r="M274" i="13"/>
  <c r="M258" i="13"/>
  <c r="M242" i="13"/>
  <c r="M226" i="13"/>
  <c r="M210" i="13"/>
  <c r="M194" i="13"/>
  <c r="M178" i="13"/>
  <c r="M162" i="13"/>
  <c r="M146" i="13"/>
  <c r="M130" i="13"/>
  <c r="M114" i="13"/>
  <c r="M98" i="13"/>
  <c r="M82" i="13"/>
  <c r="M66" i="13"/>
  <c r="M50" i="13"/>
  <c r="M34" i="13"/>
  <c r="M18" i="13"/>
  <c r="M1009" i="13"/>
  <c r="M993" i="13"/>
  <c r="M977" i="13"/>
  <c r="M961" i="13"/>
  <c r="M945" i="13"/>
  <c r="M929" i="13"/>
  <c r="M913" i="13"/>
  <c r="M897" i="13"/>
  <c r="M881" i="13"/>
  <c r="M865" i="13"/>
  <c r="M833" i="13"/>
  <c r="M817" i="13"/>
  <c r="N20" i="13"/>
  <c r="O20" i="13" s="1"/>
  <c r="AD577" i="13"/>
  <c r="AE577" i="13" s="1"/>
  <c r="AF577" i="13" s="1"/>
  <c r="AD993" i="13"/>
  <c r="AE993" i="13" s="1"/>
  <c r="AF993" i="13" s="1"/>
  <c r="AD992" i="13"/>
  <c r="AE992" i="13" s="1"/>
  <c r="AF992" i="13" s="1"/>
  <c r="AD865" i="13"/>
  <c r="AE865" i="13" s="1"/>
  <c r="AF865" i="13" s="1"/>
  <c r="AD864" i="13"/>
  <c r="AE864" i="13" s="1"/>
  <c r="AF864" i="13" s="1"/>
  <c r="AD737" i="13"/>
  <c r="AE737" i="13" s="1"/>
  <c r="AF737" i="13" s="1"/>
  <c r="AD736" i="13"/>
  <c r="AE736" i="13" s="1"/>
  <c r="AF736" i="13" s="1"/>
  <c r="AD609" i="13"/>
  <c r="AE609" i="13" s="1"/>
  <c r="AF609" i="13" s="1"/>
  <c r="AD608" i="13"/>
  <c r="AE608" i="13" s="1"/>
  <c r="AF608" i="13" s="1"/>
  <c r="AD143" i="13"/>
  <c r="AE143" i="13" s="1"/>
  <c r="AF143" i="13" s="1"/>
  <c r="AD140" i="13"/>
  <c r="AE140" i="13" s="1"/>
  <c r="AF140" i="13" s="1"/>
  <c r="AD1008" i="13"/>
  <c r="AE1008" i="13" s="1"/>
  <c r="AF1008" i="13" s="1"/>
  <c r="AD880" i="13"/>
  <c r="AE880" i="13" s="1"/>
  <c r="AF880" i="13" s="1"/>
  <c r="AD752" i="13"/>
  <c r="AE752" i="13" s="1"/>
  <c r="AF752" i="13" s="1"/>
  <c r="AD624" i="13"/>
  <c r="AE624" i="13" s="1"/>
  <c r="AF624" i="13" s="1"/>
  <c r="AD223" i="13"/>
  <c r="AE223" i="13" s="1"/>
  <c r="AF223" i="13" s="1"/>
  <c r="AD977" i="13"/>
  <c r="AE977" i="13" s="1"/>
  <c r="AF977" i="13" s="1"/>
  <c r="AD849" i="13"/>
  <c r="AE849" i="13" s="1"/>
  <c r="AF849" i="13" s="1"/>
  <c r="AD721" i="13"/>
  <c r="AE721" i="13" s="1"/>
  <c r="AF721" i="13" s="1"/>
  <c r="AD593" i="13"/>
  <c r="AE593" i="13" s="1"/>
  <c r="AF593" i="13" s="1"/>
  <c r="AD60" i="13"/>
  <c r="AE60" i="13" s="1"/>
  <c r="AF60" i="13" s="1"/>
  <c r="AD976" i="13"/>
  <c r="AE976" i="13" s="1"/>
  <c r="AF976" i="13" s="1"/>
  <c r="AD848" i="13"/>
  <c r="AE848" i="13" s="1"/>
  <c r="AF848" i="13" s="1"/>
  <c r="AD720" i="13"/>
  <c r="AE720" i="13" s="1"/>
  <c r="AF720" i="13" s="1"/>
  <c r="AD592" i="13"/>
  <c r="AE592" i="13" s="1"/>
  <c r="AF592" i="13" s="1"/>
  <c r="AD54" i="13"/>
  <c r="AE54" i="13" s="1"/>
  <c r="AF54" i="13" s="1"/>
  <c r="AD961" i="13"/>
  <c r="AE961" i="13" s="1"/>
  <c r="AF961" i="13" s="1"/>
  <c r="AD833" i="13"/>
  <c r="AE833" i="13" s="1"/>
  <c r="AF833" i="13" s="1"/>
  <c r="AD705" i="13"/>
  <c r="AE705" i="13" s="1"/>
  <c r="AF705" i="13" s="1"/>
  <c r="N16" i="13"/>
  <c r="O16" i="13" s="1"/>
  <c r="AD25" i="13"/>
  <c r="AE25" i="13" s="1"/>
  <c r="AF25" i="13" s="1"/>
  <c r="AD41" i="13"/>
  <c r="AE41" i="13" s="1"/>
  <c r="AF41" i="13" s="1"/>
  <c r="AD57" i="13"/>
  <c r="AE57" i="13" s="1"/>
  <c r="AF57" i="13" s="1"/>
  <c r="AD73" i="13"/>
  <c r="AE73" i="13" s="1"/>
  <c r="AF73" i="13" s="1"/>
  <c r="AD89" i="13"/>
  <c r="AE89" i="13" s="1"/>
  <c r="AF89" i="13" s="1"/>
  <c r="AD105" i="13"/>
  <c r="AE105" i="13" s="1"/>
  <c r="AF105" i="13" s="1"/>
  <c r="AD121" i="13"/>
  <c r="AE121" i="13" s="1"/>
  <c r="AF121" i="13" s="1"/>
  <c r="AD137" i="13"/>
  <c r="AE137" i="13" s="1"/>
  <c r="AF137" i="13" s="1"/>
  <c r="AD153" i="13"/>
  <c r="AE153" i="13" s="1"/>
  <c r="AF153" i="13" s="1"/>
  <c r="AD169" i="13"/>
  <c r="AE169" i="13" s="1"/>
  <c r="AF169" i="13" s="1"/>
  <c r="AD185" i="13"/>
  <c r="AE185" i="13" s="1"/>
  <c r="AF185" i="13" s="1"/>
  <c r="AD201" i="13"/>
  <c r="AE201" i="13" s="1"/>
  <c r="AF201" i="13" s="1"/>
  <c r="AD217" i="13"/>
  <c r="AE217" i="13" s="1"/>
  <c r="AF217" i="13" s="1"/>
  <c r="AD233" i="13"/>
  <c r="AE233" i="13" s="1"/>
  <c r="AF233" i="13" s="1"/>
  <c r="AD249" i="13"/>
  <c r="AE249" i="13" s="1"/>
  <c r="AF249" i="13" s="1"/>
  <c r="AD265" i="13"/>
  <c r="AE265" i="13" s="1"/>
  <c r="AF265" i="13" s="1"/>
  <c r="AD281" i="13"/>
  <c r="AE281" i="13" s="1"/>
  <c r="AF281" i="13" s="1"/>
  <c r="AD297" i="13"/>
  <c r="AE297" i="13" s="1"/>
  <c r="AF297" i="13" s="1"/>
  <c r="AD313" i="13"/>
  <c r="AE313" i="13" s="1"/>
  <c r="AF313" i="13" s="1"/>
  <c r="AD329" i="13"/>
  <c r="AE329" i="13" s="1"/>
  <c r="AF329" i="13" s="1"/>
  <c r="AD345" i="13"/>
  <c r="AE345" i="13" s="1"/>
  <c r="AF345" i="13" s="1"/>
  <c r="AD361" i="13"/>
  <c r="AE361" i="13" s="1"/>
  <c r="AF361" i="13" s="1"/>
  <c r="AD377" i="13"/>
  <c r="AE377" i="13" s="1"/>
  <c r="AF377" i="13" s="1"/>
  <c r="AD393" i="13"/>
  <c r="AE393" i="13" s="1"/>
  <c r="AF393" i="13" s="1"/>
  <c r="AD409" i="13"/>
  <c r="AE409" i="13" s="1"/>
  <c r="AF409" i="13" s="1"/>
  <c r="AD425" i="13"/>
  <c r="AE425" i="13" s="1"/>
  <c r="AF425" i="13" s="1"/>
  <c r="AD441" i="13"/>
  <c r="AE441" i="13" s="1"/>
  <c r="AF441" i="13" s="1"/>
  <c r="AD457" i="13"/>
  <c r="AE457" i="13" s="1"/>
  <c r="AF457" i="13" s="1"/>
  <c r="AD473" i="13"/>
  <c r="AE473" i="13" s="1"/>
  <c r="AF473" i="13" s="1"/>
  <c r="AD489" i="13"/>
  <c r="AE489" i="13" s="1"/>
  <c r="AF489" i="13" s="1"/>
  <c r="AD505" i="13"/>
  <c r="AE505" i="13" s="1"/>
  <c r="AF505" i="13" s="1"/>
  <c r="AD521" i="13"/>
  <c r="AE521" i="13" s="1"/>
  <c r="AF521" i="13" s="1"/>
  <c r="AD537" i="13"/>
  <c r="AE537" i="13" s="1"/>
  <c r="AF537" i="13" s="1"/>
  <c r="AD553" i="13"/>
  <c r="AE553" i="13" s="1"/>
  <c r="AF553" i="13" s="1"/>
  <c r="AD26" i="13"/>
  <c r="AE26" i="13" s="1"/>
  <c r="AF26" i="13" s="1"/>
  <c r="AD42" i="13"/>
  <c r="AE42" i="13" s="1"/>
  <c r="AF42" i="13" s="1"/>
  <c r="AD58" i="13"/>
  <c r="AE58" i="13" s="1"/>
  <c r="AF58" i="13" s="1"/>
  <c r="AD74" i="13"/>
  <c r="AE74" i="13" s="1"/>
  <c r="AF74" i="13" s="1"/>
  <c r="AD90" i="13"/>
  <c r="AE90" i="13" s="1"/>
  <c r="AF90" i="13" s="1"/>
  <c r="AD106" i="13"/>
  <c r="AE106" i="13" s="1"/>
  <c r="AF106" i="13" s="1"/>
  <c r="AD122" i="13"/>
  <c r="AE122" i="13" s="1"/>
  <c r="AF122" i="13" s="1"/>
  <c r="AD138" i="13"/>
  <c r="AE138" i="13" s="1"/>
  <c r="AF138" i="13" s="1"/>
  <c r="AD154" i="13"/>
  <c r="AE154" i="13" s="1"/>
  <c r="AF154" i="13" s="1"/>
  <c r="AD170" i="13"/>
  <c r="AE170" i="13" s="1"/>
  <c r="AF170" i="13" s="1"/>
  <c r="AD186" i="13"/>
  <c r="AE186" i="13" s="1"/>
  <c r="AF186" i="13" s="1"/>
  <c r="AD202" i="13"/>
  <c r="AE202" i="13" s="1"/>
  <c r="AF202" i="13" s="1"/>
  <c r="AD218" i="13"/>
  <c r="AE218" i="13" s="1"/>
  <c r="AF218" i="13" s="1"/>
  <c r="AD234" i="13"/>
  <c r="AE234" i="13" s="1"/>
  <c r="AF234" i="13" s="1"/>
  <c r="AD250" i="13"/>
  <c r="AE250" i="13" s="1"/>
  <c r="AF250" i="13" s="1"/>
  <c r="AD266" i="13"/>
  <c r="AE266" i="13" s="1"/>
  <c r="AF266" i="13" s="1"/>
  <c r="AD282" i="13"/>
  <c r="AE282" i="13" s="1"/>
  <c r="AF282" i="13" s="1"/>
  <c r="AD298" i="13"/>
  <c r="AE298" i="13" s="1"/>
  <c r="AF298" i="13" s="1"/>
  <c r="AD314" i="13"/>
  <c r="AE314" i="13" s="1"/>
  <c r="AF314" i="13" s="1"/>
  <c r="AD330" i="13"/>
  <c r="AE330" i="13" s="1"/>
  <c r="AF330" i="13" s="1"/>
  <c r="AD346" i="13"/>
  <c r="AE346" i="13" s="1"/>
  <c r="AF346" i="13" s="1"/>
  <c r="AD362" i="13"/>
  <c r="AE362" i="13" s="1"/>
  <c r="AF362" i="13" s="1"/>
  <c r="AD378" i="13"/>
  <c r="AE378" i="13" s="1"/>
  <c r="AF378" i="13" s="1"/>
  <c r="AD394" i="13"/>
  <c r="AE394" i="13" s="1"/>
  <c r="AF394" i="13" s="1"/>
  <c r="AD410" i="13"/>
  <c r="AE410" i="13" s="1"/>
  <c r="AF410" i="13" s="1"/>
  <c r="AD426" i="13"/>
  <c r="AE426" i="13" s="1"/>
  <c r="AF426" i="13" s="1"/>
  <c r="AD442" i="13"/>
  <c r="AE442" i="13" s="1"/>
  <c r="AF442" i="13" s="1"/>
  <c r="AD458" i="13"/>
  <c r="AE458" i="13" s="1"/>
  <c r="AF458" i="13" s="1"/>
  <c r="AD474" i="13"/>
  <c r="AE474" i="13" s="1"/>
  <c r="AF474" i="13" s="1"/>
  <c r="AD490" i="13"/>
  <c r="AE490" i="13" s="1"/>
  <c r="AF490" i="13" s="1"/>
  <c r="AD506" i="13"/>
  <c r="AE506" i="13" s="1"/>
  <c r="AF506" i="13" s="1"/>
  <c r="AD522" i="13"/>
  <c r="AE522" i="13" s="1"/>
  <c r="AF522" i="13" s="1"/>
  <c r="AD538" i="13"/>
  <c r="AE538" i="13" s="1"/>
  <c r="AF538" i="13" s="1"/>
  <c r="AD554" i="13"/>
  <c r="AE554" i="13" s="1"/>
  <c r="AF554" i="13" s="1"/>
  <c r="AD570" i="13"/>
  <c r="AE570" i="13" s="1"/>
  <c r="AF570" i="13" s="1"/>
  <c r="AD27" i="13"/>
  <c r="AE27" i="13" s="1"/>
  <c r="AF27" i="13" s="1"/>
  <c r="AD43" i="13"/>
  <c r="AE43" i="13" s="1"/>
  <c r="AF43" i="13" s="1"/>
  <c r="AD59" i="13"/>
  <c r="AE59" i="13" s="1"/>
  <c r="AF59" i="13" s="1"/>
  <c r="AD75" i="13"/>
  <c r="AE75" i="13" s="1"/>
  <c r="AF75" i="13" s="1"/>
  <c r="AD91" i="13"/>
  <c r="AE91" i="13" s="1"/>
  <c r="AF91" i="13" s="1"/>
  <c r="AD107" i="13"/>
  <c r="AE107" i="13" s="1"/>
  <c r="AF107" i="13" s="1"/>
  <c r="AD123" i="13"/>
  <c r="AE123" i="13" s="1"/>
  <c r="AF123" i="13" s="1"/>
  <c r="AD139" i="13"/>
  <c r="AE139" i="13" s="1"/>
  <c r="AF139" i="13" s="1"/>
  <c r="AD155" i="13"/>
  <c r="AE155" i="13" s="1"/>
  <c r="AF155" i="13" s="1"/>
  <c r="AD171" i="13"/>
  <c r="AE171" i="13" s="1"/>
  <c r="AF171" i="13" s="1"/>
  <c r="AD187" i="13"/>
  <c r="AE187" i="13" s="1"/>
  <c r="AF187" i="13" s="1"/>
  <c r="AD203" i="13"/>
  <c r="AE203" i="13" s="1"/>
  <c r="AF203" i="13" s="1"/>
  <c r="AD219" i="13"/>
  <c r="AE219" i="13" s="1"/>
  <c r="AF219" i="13" s="1"/>
  <c r="AD235" i="13"/>
  <c r="AE235" i="13" s="1"/>
  <c r="AF235" i="13" s="1"/>
  <c r="AD251" i="13"/>
  <c r="AE251" i="13" s="1"/>
  <c r="AF251" i="13" s="1"/>
  <c r="AD267" i="13"/>
  <c r="AE267" i="13" s="1"/>
  <c r="AF267" i="13" s="1"/>
  <c r="AD283" i="13"/>
  <c r="AE283" i="13" s="1"/>
  <c r="AF283" i="13" s="1"/>
  <c r="AD299" i="13"/>
  <c r="AE299" i="13" s="1"/>
  <c r="AF299" i="13" s="1"/>
  <c r="AD315" i="13"/>
  <c r="AE315" i="13" s="1"/>
  <c r="AF315" i="13" s="1"/>
  <c r="AD331" i="13"/>
  <c r="AE331" i="13" s="1"/>
  <c r="AF331" i="13" s="1"/>
  <c r="AD347" i="13"/>
  <c r="AE347" i="13" s="1"/>
  <c r="AF347" i="13" s="1"/>
  <c r="AD363" i="13"/>
  <c r="AE363" i="13" s="1"/>
  <c r="AF363" i="13" s="1"/>
  <c r="AD379" i="13"/>
  <c r="AE379" i="13" s="1"/>
  <c r="AF379" i="13" s="1"/>
  <c r="AD395" i="13"/>
  <c r="AE395" i="13" s="1"/>
  <c r="AF395" i="13" s="1"/>
  <c r="AD411" i="13"/>
  <c r="AE411" i="13" s="1"/>
  <c r="AF411" i="13" s="1"/>
  <c r="AD427" i="13"/>
  <c r="AE427" i="13" s="1"/>
  <c r="AF427" i="13" s="1"/>
  <c r="AD443" i="13"/>
  <c r="AE443" i="13" s="1"/>
  <c r="AF443" i="13" s="1"/>
  <c r="AD459" i="13"/>
  <c r="AE459" i="13" s="1"/>
  <c r="AF459" i="13" s="1"/>
  <c r="AD475" i="13"/>
  <c r="AE475" i="13" s="1"/>
  <c r="AF475" i="13" s="1"/>
  <c r="AD491" i="13"/>
  <c r="AE491" i="13" s="1"/>
  <c r="AF491" i="13" s="1"/>
  <c r="AD507" i="13"/>
  <c r="AE507" i="13" s="1"/>
  <c r="AF507" i="13" s="1"/>
  <c r="AD523" i="13"/>
  <c r="AE523" i="13" s="1"/>
  <c r="AF523" i="13" s="1"/>
  <c r="AD539" i="13"/>
  <c r="AE539" i="13" s="1"/>
  <c r="AF539" i="13" s="1"/>
  <c r="AD555" i="13"/>
  <c r="AE555" i="13" s="1"/>
  <c r="AF555" i="13" s="1"/>
  <c r="AD28" i="13"/>
  <c r="AE28" i="13" s="1"/>
  <c r="AF28" i="13" s="1"/>
  <c r="AD29" i="13"/>
  <c r="AE29" i="13" s="1"/>
  <c r="AF29" i="13" s="1"/>
  <c r="AD45" i="13"/>
  <c r="AE45" i="13" s="1"/>
  <c r="AF45" i="13" s="1"/>
  <c r="AD61" i="13"/>
  <c r="AE61" i="13" s="1"/>
  <c r="AF61" i="13" s="1"/>
  <c r="AD77" i="13"/>
  <c r="AE77" i="13" s="1"/>
  <c r="AF77" i="13" s="1"/>
  <c r="AD93" i="13"/>
  <c r="AE93" i="13" s="1"/>
  <c r="AF93" i="13" s="1"/>
  <c r="AD109" i="13"/>
  <c r="AE109" i="13" s="1"/>
  <c r="AF109" i="13" s="1"/>
  <c r="AD125" i="13"/>
  <c r="AE125" i="13" s="1"/>
  <c r="AF125" i="13" s="1"/>
  <c r="AD141" i="13"/>
  <c r="AE141" i="13" s="1"/>
  <c r="AF141" i="13" s="1"/>
  <c r="AD157" i="13"/>
  <c r="AE157" i="13" s="1"/>
  <c r="AF157" i="13" s="1"/>
  <c r="AD173" i="13"/>
  <c r="AE173" i="13" s="1"/>
  <c r="AF173" i="13" s="1"/>
  <c r="AD189" i="13"/>
  <c r="AE189" i="13" s="1"/>
  <c r="AF189" i="13" s="1"/>
  <c r="AD205" i="13"/>
  <c r="AE205" i="13" s="1"/>
  <c r="AF205" i="13" s="1"/>
  <c r="AD221" i="13"/>
  <c r="AE221" i="13" s="1"/>
  <c r="AF221" i="13" s="1"/>
  <c r="AD237" i="13"/>
  <c r="AE237" i="13" s="1"/>
  <c r="AF237" i="13" s="1"/>
  <c r="AD253" i="13"/>
  <c r="AE253" i="13" s="1"/>
  <c r="AF253" i="13" s="1"/>
  <c r="AD269" i="13"/>
  <c r="AE269" i="13" s="1"/>
  <c r="AF269" i="13" s="1"/>
  <c r="AD285" i="13"/>
  <c r="AE285" i="13" s="1"/>
  <c r="AF285" i="13" s="1"/>
  <c r="AD301" i="13"/>
  <c r="AE301" i="13" s="1"/>
  <c r="AF301" i="13" s="1"/>
  <c r="AD317" i="13"/>
  <c r="AE317" i="13" s="1"/>
  <c r="AF317" i="13" s="1"/>
  <c r="AD333" i="13"/>
  <c r="AE333" i="13" s="1"/>
  <c r="AF333" i="13" s="1"/>
  <c r="AD349" i="13"/>
  <c r="AE349" i="13" s="1"/>
  <c r="AF349" i="13" s="1"/>
  <c r="AD365" i="13"/>
  <c r="AE365" i="13" s="1"/>
  <c r="AF365" i="13" s="1"/>
  <c r="AD381" i="13"/>
  <c r="AE381" i="13" s="1"/>
  <c r="AF381" i="13" s="1"/>
  <c r="AD397" i="13"/>
  <c r="AE397" i="13" s="1"/>
  <c r="AF397" i="13" s="1"/>
  <c r="AD413" i="13"/>
  <c r="AE413" i="13" s="1"/>
  <c r="AF413" i="13" s="1"/>
  <c r="AD429" i="13"/>
  <c r="AE429" i="13" s="1"/>
  <c r="AF429" i="13" s="1"/>
  <c r="AD445" i="13"/>
  <c r="AE445" i="13" s="1"/>
  <c r="AF445" i="13" s="1"/>
  <c r="AD461" i="13"/>
  <c r="AE461" i="13" s="1"/>
  <c r="AF461" i="13" s="1"/>
  <c r="AD477" i="13"/>
  <c r="AE477" i="13" s="1"/>
  <c r="AF477" i="13" s="1"/>
  <c r="AD493" i="13"/>
  <c r="AE493" i="13" s="1"/>
  <c r="AF493" i="13" s="1"/>
  <c r="AD509" i="13"/>
  <c r="AE509" i="13" s="1"/>
  <c r="AF509" i="13" s="1"/>
  <c r="AD525" i="13"/>
  <c r="AE525" i="13" s="1"/>
  <c r="AF525" i="13" s="1"/>
  <c r="AD541" i="13"/>
  <c r="AE541" i="13" s="1"/>
  <c r="AF541" i="13" s="1"/>
  <c r="AD30" i="13"/>
  <c r="AE30" i="13" s="1"/>
  <c r="AF30" i="13" s="1"/>
  <c r="AD46" i="13"/>
  <c r="AE46" i="13" s="1"/>
  <c r="AF46" i="13" s="1"/>
  <c r="AD62" i="13"/>
  <c r="AE62" i="13" s="1"/>
  <c r="AF62" i="13" s="1"/>
  <c r="AD78" i="13"/>
  <c r="AE78" i="13" s="1"/>
  <c r="AF78" i="13" s="1"/>
  <c r="AD94" i="13"/>
  <c r="AE94" i="13" s="1"/>
  <c r="AF94" i="13" s="1"/>
  <c r="AD110" i="13"/>
  <c r="AE110" i="13" s="1"/>
  <c r="AF110" i="13" s="1"/>
  <c r="AD126" i="13"/>
  <c r="AE126" i="13" s="1"/>
  <c r="AF126" i="13" s="1"/>
  <c r="AD142" i="13"/>
  <c r="AE142" i="13" s="1"/>
  <c r="AF142" i="13" s="1"/>
  <c r="AD158" i="13"/>
  <c r="AE158" i="13" s="1"/>
  <c r="AF158" i="13" s="1"/>
  <c r="AD174" i="13"/>
  <c r="AE174" i="13" s="1"/>
  <c r="AF174" i="13" s="1"/>
  <c r="AD190" i="13"/>
  <c r="AE190" i="13" s="1"/>
  <c r="AF190" i="13" s="1"/>
  <c r="AD206" i="13"/>
  <c r="AE206" i="13" s="1"/>
  <c r="AF206" i="13" s="1"/>
  <c r="AD222" i="13"/>
  <c r="AE222" i="13" s="1"/>
  <c r="AF222" i="13" s="1"/>
  <c r="AD238" i="13"/>
  <c r="AE238" i="13" s="1"/>
  <c r="AF238" i="13" s="1"/>
  <c r="AD254" i="13"/>
  <c r="AE254" i="13" s="1"/>
  <c r="AF254" i="13" s="1"/>
  <c r="AD270" i="13"/>
  <c r="AE270" i="13" s="1"/>
  <c r="AF270" i="13" s="1"/>
  <c r="AD286" i="13"/>
  <c r="AE286" i="13" s="1"/>
  <c r="AF286" i="13" s="1"/>
  <c r="AD302" i="13"/>
  <c r="AE302" i="13" s="1"/>
  <c r="AF302" i="13" s="1"/>
  <c r="AD318" i="13"/>
  <c r="AE318" i="13" s="1"/>
  <c r="AF318" i="13" s="1"/>
  <c r="AD334" i="13"/>
  <c r="AE334" i="13" s="1"/>
  <c r="AF334" i="13" s="1"/>
  <c r="AD350" i="13"/>
  <c r="AE350" i="13" s="1"/>
  <c r="AF350" i="13" s="1"/>
  <c r="AD366" i="13"/>
  <c r="AE366" i="13" s="1"/>
  <c r="AF366" i="13" s="1"/>
  <c r="AD382" i="13"/>
  <c r="AE382" i="13" s="1"/>
  <c r="AF382" i="13" s="1"/>
  <c r="AD398" i="13"/>
  <c r="AE398" i="13" s="1"/>
  <c r="AF398" i="13" s="1"/>
  <c r="AD414" i="13"/>
  <c r="AE414" i="13" s="1"/>
  <c r="AF414" i="13" s="1"/>
  <c r="AD430" i="13"/>
  <c r="AE430" i="13" s="1"/>
  <c r="AF430" i="13" s="1"/>
  <c r="AD446" i="13"/>
  <c r="AE446" i="13" s="1"/>
  <c r="AF446" i="13" s="1"/>
  <c r="AD462" i="13"/>
  <c r="AE462" i="13" s="1"/>
  <c r="AF462" i="13" s="1"/>
  <c r="AD478" i="13"/>
  <c r="AE478" i="13" s="1"/>
  <c r="AF478" i="13" s="1"/>
  <c r="AD494" i="13"/>
  <c r="AE494" i="13" s="1"/>
  <c r="AF494" i="13" s="1"/>
  <c r="AD510" i="13"/>
  <c r="AE510" i="13" s="1"/>
  <c r="AF510" i="13" s="1"/>
  <c r="AD526" i="13"/>
  <c r="AE526" i="13" s="1"/>
  <c r="AF526" i="13" s="1"/>
  <c r="AD542" i="13"/>
  <c r="AE542" i="13" s="1"/>
  <c r="AF542" i="13" s="1"/>
  <c r="AD31" i="13"/>
  <c r="AE31" i="13" s="1"/>
  <c r="AF31" i="13" s="1"/>
  <c r="AD32" i="13"/>
  <c r="AE32" i="13" s="1"/>
  <c r="AF32" i="13" s="1"/>
  <c r="AD48" i="13"/>
  <c r="AE48" i="13" s="1"/>
  <c r="AF48" i="13" s="1"/>
  <c r="AD64" i="13"/>
  <c r="AE64" i="13" s="1"/>
  <c r="AF64" i="13" s="1"/>
  <c r="AD80" i="13"/>
  <c r="AE80" i="13" s="1"/>
  <c r="AF80" i="13" s="1"/>
  <c r="AD96" i="13"/>
  <c r="AE96" i="13" s="1"/>
  <c r="AF96" i="13" s="1"/>
  <c r="AD112" i="13"/>
  <c r="AE112" i="13" s="1"/>
  <c r="AF112" i="13" s="1"/>
  <c r="AD128" i="13"/>
  <c r="AE128" i="13" s="1"/>
  <c r="AF128" i="13" s="1"/>
  <c r="AD144" i="13"/>
  <c r="AE144" i="13" s="1"/>
  <c r="AF144" i="13" s="1"/>
  <c r="AD160" i="13"/>
  <c r="AE160" i="13" s="1"/>
  <c r="AF160" i="13" s="1"/>
  <c r="AD176" i="13"/>
  <c r="AE176" i="13" s="1"/>
  <c r="AF176" i="13" s="1"/>
  <c r="AD192" i="13"/>
  <c r="AE192" i="13" s="1"/>
  <c r="AF192" i="13" s="1"/>
  <c r="AD208" i="13"/>
  <c r="AE208" i="13" s="1"/>
  <c r="AF208" i="13" s="1"/>
  <c r="AD224" i="13"/>
  <c r="AE224" i="13" s="1"/>
  <c r="AF224" i="13" s="1"/>
  <c r="AD240" i="13"/>
  <c r="AE240" i="13" s="1"/>
  <c r="AF240" i="13" s="1"/>
  <c r="AD256" i="13"/>
  <c r="AE256" i="13" s="1"/>
  <c r="AF256" i="13" s="1"/>
  <c r="AD272" i="13"/>
  <c r="AE272" i="13" s="1"/>
  <c r="AF272" i="13" s="1"/>
  <c r="AD288" i="13"/>
  <c r="AE288" i="13" s="1"/>
  <c r="AF288" i="13" s="1"/>
  <c r="AD304" i="13"/>
  <c r="AE304" i="13" s="1"/>
  <c r="AF304" i="13" s="1"/>
  <c r="AD320" i="13"/>
  <c r="AE320" i="13" s="1"/>
  <c r="AF320" i="13" s="1"/>
  <c r="AD336" i="13"/>
  <c r="AE336" i="13" s="1"/>
  <c r="AF336" i="13" s="1"/>
  <c r="AD352" i="13"/>
  <c r="AE352" i="13" s="1"/>
  <c r="AF352" i="13" s="1"/>
  <c r="AD368" i="13"/>
  <c r="AE368" i="13" s="1"/>
  <c r="AF368" i="13" s="1"/>
  <c r="AD384" i="13"/>
  <c r="AE384" i="13" s="1"/>
  <c r="AF384" i="13" s="1"/>
  <c r="AD400" i="13"/>
  <c r="AE400" i="13" s="1"/>
  <c r="AF400" i="13" s="1"/>
  <c r="AD416" i="13"/>
  <c r="AE416" i="13" s="1"/>
  <c r="AF416" i="13" s="1"/>
  <c r="AD432" i="13"/>
  <c r="AE432" i="13" s="1"/>
  <c r="AF432" i="13" s="1"/>
  <c r="AD448" i="13"/>
  <c r="AE448" i="13" s="1"/>
  <c r="AF448" i="13" s="1"/>
  <c r="AD464" i="13"/>
  <c r="AE464" i="13" s="1"/>
  <c r="AF464" i="13" s="1"/>
  <c r="AD480" i="13"/>
  <c r="AE480" i="13" s="1"/>
  <c r="AF480" i="13" s="1"/>
  <c r="AD496" i="13"/>
  <c r="AE496" i="13" s="1"/>
  <c r="AF496" i="13" s="1"/>
  <c r="AD512" i="13"/>
  <c r="AE512" i="13" s="1"/>
  <c r="AF512" i="13" s="1"/>
  <c r="AD528" i="13"/>
  <c r="AE528" i="13" s="1"/>
  <c r="AF528" i="13" s="1"/>
  <c r="AD544" i="13"/>
  <c r="AE544" i="13" s="1"/>
  <c r="AF544" i="13" s="1"/>
  <c r="AD33" i="13"/>
  <c r="AE33" i="13" s="1"/>
  <c r="AF33" i="13" s="1"/>
  <c r="AD49" i="13"/>
  <c r="AE49" i="13" s="1"/>
  <c r="AF49" i="13" s="1"/>
  <c r="AD65" i="13"/>
  <c r="AE65" i="13" s="1"/>
  <c r="AF65" i="13" s="1"/>
  <c r="AD81" i="13"/>
  <c r="AE81" i="13" s="1"/>
  <c r="AF81" i="13" s="1"/>
  <c r="AD97" i="13"/>
  <c r="AE97" i="13" s="1"/>
  <c r="AF97" i="13" s="1"/>
  <c r="AD113" i="13"/>
  <c r="AE113" i="13" s="1"/>
  <c r="AF113" i="13" s="1"/>
  <c r="AD129" i="13"/>
  <c r="AE129" i="13" s="1"/>
  <c r="AF129" i="13" s="1"/>
  <c r="AD145" i="13"/>
  <c r="AE145" i="13" s="1"/>
  <c r="AF145" i="13" s="1"/>
  <c r="AD161" i="13"/>
  <c r="AE161" i="13" s="1"/>
  <c r="AF161" i="13" s="1"/>
  <c r="AD177" i="13"/>
  <c r="AE177" i="13" s="1"/>
  <c r="AF177" i="13" s="1"/>
  <c r="AD193" i="13"/>
  <c r="AE193" i="13" s="1"/>
  <c r="AF193" i="13" s="1"/>
  <c r="AD209" i="13"/>
  <c r="AE209" i="13" s="1"/>
  <c r="AF209" i="13" s="1"/>
  <c r="AD225" i="13"/>
  <c r="AE225" i="13" s="1"/>
  <c r="AF225" i="13" s="1"/>
  <c r="AD241" i="13"/>
  <c r="AE241" i="13" s="1"/>
  <c r="AF241" i="13" s="1"/>
  <c r="AD257" i="13"/>
  <c r="AE257" i="13" s="1"/>
  <c r="AF257" i="13" s="1"/>
  <c r="AD273" i="13"/>
  <c r="AE273" i="13" s="1"/>
  <c r="AF273" i="13" s="1"/>
  <c r="AD289" i="13"/>
  <c r="AE289" i="13" s="1"/>
  <c r="AF289" i="13" s="1"/>
  <c r="AD305" i="13"/>
  <c r="AE305" i="13" s="1"/>
  <c r="AF305" i="13" s="1"/>
  <c r="AD321" i="13"/>
  <c r="AE321" i="13" s="1"/>
  <c r="AF321" i="13" s="1"/>
  <c r="AD337" i="13"/>
  <c r="AE337" i="13" s="1"/>
  <c r="AF337" i="13" s="1"/>
  <c r="AD353" i="13"/>
  <c r="AE353" i="13" s="1"/>
  <c r="AF353" i="13" s="1"/>
  <c r="AD369" i="13"/>
  <c r="AE369" i="13" s="1"/>
  <c r="AF369" i="13" s="1"/>
  <c r="AD385" i="13"/>
  <c r="AE385" i="13" s="1"/>
  <c r="AF385" i="13" s="1"/>
  <c r="AD401" i="13"/>
  <c r="AE401" i="13" s="1"/>
  <c r="AF401" i="13" s="1"/>
  <c r="AD417" i="13"/>
  <c r="AE417" i="13" s="1"/>
  <c r="AF417" i="13" s="1"/>
  <c r="AD433" i="13"/>
  <c r="AE433" i="13" s="1"/>
  <c r="AF433" i="13" s="1"/>
  <c r="AD449" i="13"/>
  <c r="AE449" i="13" s="1"/>
  <c r="AF449" i="13" s="1"/>
  <c r="AD465" i="13"/>
  <c r="AE465" i="13" s="1"/>
  <c r="AF465" i="13" s="1"/>
  <c r="AD481" i="13"/>
  <c r="AE481" i="13" s="1"/>
  <c r="AF481" i="13" s="1"/>
  <c r="AD497" i="13"/>
  <c r="AE497" i="13" s="1"/>
  <c r="AF497" i="13" s="1"/>
  <c r="AD513" i="13"/>
  <c r="AE513" i="13" s="1"/>
  <c r="AF513" i="13" s="1"/>
  <c r="AD529" i="13"/>
  <c r="AE529" i="13" s="1"/>
  <c r="AF529" i="13" s="1"/>
  <c r="AD34" i="13"/>
  <c r="AE34" i="13" s="1"/>
  <c r="AF34" i="13" s="1"/>
  <c r="AD50" i="13"/>
  <c r="AE50" i="13" s="1"/>
  <c r="AF50" i="13" s="1"/>
  <c r="AD66" i="13"/>
  <c r="AE66" i="13" s="1"/>
  <c r="AF66" i="13" s="1"/>
  <c r="AD82" i="13"/>
  <c r="AE82" i="13" s="1"/>
  <c r="AF82" i="13" s="1"/>
  <c r="AD98" i="13"/>
  <c r="AE98" i="13" s="1"/>
  <c r="AF98" i="13" s="1"/>
  <c r="AD114" i="13"/>
  <c r="AE114" i="13" s="1"/>
  <c r="AF114" i="13" s="1"/>
  <c r="AD130" i="13"/>
  <c r="AE130" i="13" s="1"/>
  <c r="AF130" i="13" s="1"/>
  <c r="AD146" i="13"/>
  <c r="AE146" i="13" s="1"/>
  <c r="AF146" i="13" s="1"/>
  <c r="AD162" i="13"/>
  <c r="AE162" i="13" s="1"/>
  <c r="AF162" i="13" s="1"/>
  <c r="AD178" i="13"/>
  <c r="AE178" i="13" s="1"/>
  <c r="AF178" i="13" s="1"/>
  <c r="AD194" i="13"/>
  <c r="AE194" i="13" s="1"/>
  <c r="AF194" i="13" s="1"/>
  <c r="AD210" i="13"/>
  <c r="AE210" i="13" s="1"/>
  <c r="AF210" i="13" s="1"/>
  <c r="AD226" i="13"/>
  <c r="AE226" i="13" s="1"/>
  <c r="AF226" i="13" s="1"/>
  <c r="AD242" i="13"/>
  <c r="AE242" i="13" s="1"/>
  <c r="AF242" i="13" s="1"/>
  <c r="AD258" i="13"/>
  <c r="AE258" i="13" s="1"/>
  <c r="AF258" i="13" s="1"/>
  <c r="AD274" i="13"/>
  <c r="AE274" i="13" s="1"/>
  <c r="AF274" i="13" s="1"/>
  <c r="AD290" i="13"/>
  <c r="AE290" i="13" s="1"/>
  <c r="AF290" i="13" s="1"/>
  <c r="AD306" i="13"/>
  <c r="AE306" i="13" s="1"/>
  <c r="AF306" i="13" s="1"/>
  <c r="AD322" i="13"/>
  <c r="AE322" i="13" s="1"/>
  <c r="AF322" i="13" s="1"/>
  <c r="AD338" i="13"/>
  <c r="AE338" i="13" s="1"/>
  <c r="AF338" i="13" s="1"/>
  <c r="AD354" i="13"/>
  <c r="AE354" i="13" s="1"/>
  <c r="AF354" i="13" s="1"/>
  <c r="AD370" i="13"/>
  <c r="AE370" i="13" s="1"/>
  <c r="AF370" i="13" s="1"/>
  <c r="AD386" i="13"/>
  <c r="AE386" i="13" s="1"/>
  <c r="AF386" i="13" s="1"/>
  <c r="AD402" i="13"/>
  <c r="AE402" i="13" s="1"/>
  <c r="AF402" i="13" s="1"/>
  <c r="AD418" i="13"/>
  <c r="AE418" i="13" s="1"/>
  <c r="AF418" i="13" s="1"/>
  <c r="AD434" i="13"/>
  <c r="AE434" i="13" s="1"/>
  <c r="AF434" i="13" s="1"/>
  <c r="AD450" i="13"/>
  <c r="AE450" i="13" s="1"/>
  <c r="AF450" i="13" s="1"/>
  <c r="AD466" i="13"/>
  <c r="AE466" i="13" s="1"/>
  <c r="AF466" i="13" s="1"/>
  <c r="AD482" i="13"/>
  <c r="AE482" i="13" s="1"/>
  <c r="AF482" i="13" s="1"/>
  <c r="AD498" i="13"/>
  <c r="AE498" i="13" s="1"/>
  <c r="AF498" i="13" s="1"/>
  <c r="AD514" i="13"/>
  <c r="AE514" i="13" s="1"/>
  <c r="AF514" i="13" s="1"/>
  <c r="AD530" i="13"/>
  <c r="AE530" i="13" s="1"/>
  <c r="AF530" i="13" s="1"/>
  <c r="AD546" i="13"/>
  <c r="AE546" i="13" s="1"/>
  <c r="AF546" i="13" s="1"/>
  <c r="AD562" i="13"/>
  <c r="AE562" i="13" s="1"/>
  <c r="AF562" i="13" s="1"/>
  <c r="AD35" i="13"/>
  <c r="AE35" i="13" s="1"/>
  <c r="AF35" i="13" s="1"/>
  <c r="AD51" i="13"/>
  <c r="AE51" i="13" s="1"/>
  <c r="AF51" i="13" s="1"/>
  <c r="AD67" i="13"/>
  <c r="AE67" i="13" s="1"/>
  <c r="AF67" i="13" s="1"/>
  <c r="AD83" i="13"/>
  <c r="AE83" i="13" s="1"/>
  <c r="AF83" i="13" s="1"/>
  <c r="AD99" i="13"/>
  <c r="AE99" i="13" s="1"/>
  <c r="AF99" i="13" s="1"/>
  <c r="AD115" i="13"/>
  <c r="AE115" i="13" s="1"/>
  <c r="AF115" i="13" s="1"/>
  <c r="AD131" i="13"/>
  <c r="AE131" i="13" s="1"/>
  <c r="AF131" i="13" s="1"/>
  <c r="AD147" i="13"/>
  <c r="AE147" i="13" s="1"/>
  <c r="AF147" i="13" s="1"/>
  <c r="AD163" i="13"/>
  <c r="AE163" i="13" s="1"/>
  <c r="AF163" i="13" s="1"/>
  <c r="AD179" i="13"/>
  <c r="AE179" i="13" s="1"/>
  <c r="AF179" i="13" s="1"/>
  <c r="AD195" i="13"/>
  <c r="AE195" i="13" s="1"/>
  <c r="AF195" i="13" s="1"/>
  <c r="AD211" i="13"/>
  <c r="AE211" i="13" s="1"/>
  <c r="AF211" i="13" s="1"/>
  <c r="AD227" i="13"/>
  <c r="AE227" i="13" s="1"/>
  <c r="AF227" i="13" s="1"/>
  <c r="AD243" i="13"/>
  <c r="AE243" i="13" s="1"/>
  <c r="AF243" i="13" s="1"/>
  <c r="AD259" i="13"/>
  <c r="AE259" i="13" s="1"/>
  <c r="AF259" i="13" s="1"/>
  <c r="AD275" i="13"/>
  <c r="AE275" i="13" s="1"/>
  <c r="AF275" i="13" s="1"/>
  <c r="AD291" i="13"/>
  <c r="AE291" i="13" s="1"/>
  <c r="AF291" i="13" s="1"/>
  <c r="AD307" i="13"/>
  <c r="AE307" i="13" s="1"/>
  <c r="AF307" i="13" s="1"/>
  <c r="AD323" i="13"/>
  <c r="AE323" i="13" s="1"/>
  <c r="AF323" i="13" s="1"/>
  <c r="AD339" i="13"/>
  <c r="AE339" i="13" s="1"/>
  <c r="AF339" i="13" s="1"/>
  <c r="AD355" i="13"/>
  <c r="AE355" i="13" s="1"/>
  <c r="AF355" i="13" s="1"/>
  <c r="AD371" i="13"/>
  <c r="AE371" i="13" s="1"/>
  <c r="AF371" i="13" s="1"/>
  <c r="AD387" i="13"/>
  <c r="AE387" i="13" s="1"/>
  <c r="AF387" i="13" s="1"/>
  <c r="AD403" i="13"/>
  <c r="AE403" i="13" s="1"/>
  <c r="AF403" i="13" s="1"/>
  <c r="AD419" i="13"/>
  <c r="AE419" i="13" s="1"/>
  <c r="AF419" i="13" s="1"/>
  <c r="AD435" i="13"/>
  <c r="AE435" i="13" s="1"/>
  <c r="AF435" i="13" s="1"/>
  <c r="AD451" i="13"/>
  <c r="AE451" i="13" s="1"/>
  <c r="AF451" i="13" s="1"/>
  <c r="AD467" i="13"/>
  <c r="AE467" i="13" s="1"/>
  <c r="AF467" i="13" s="1"/>
  <c r="AD483" i="13"/>
  <c r="AE483" i="13" s="1"/>
  <c r="AF483" i="13" s="1"/>
  <c r="AD499" i="13"/>
  <c r="AE499" i="13" s="1"/>
  <c r="AF499" i="13" s="1"/>
  <c r="AD515" i="13"/>
  <c r="AE515" i="13" s="1"/>
  <c r="AF515" i="13" s="1"/>
  <c r="AD531" i="13"/>
  <c r="AE531" i="13" s="1"/>
  <c r="AF531" i="13" s="1"/>
  <c r="AD547" i="13"/>
  <c r="AE547" i="13" s="1"/>
  <c r="AF547" i="13" s="1"/>
  <c r="AD563" i="13"/>
  <c r="AE563" i="13" s="1"/>
  <c r="AF563" i="13" s="1"/>
  <c r="AD36" i="13"/>
  <c r="AE36" i="13" s="1"/>
  <c r="AF36" i="13" s="1"/>
  <c r="AD52" i="13"/>
  <c r="AE52" i="13" s="1"/>
  <c r="AF52" i="13" s="1"/>
  <c r="AD68" i="13"/>
  <c r="AE68" i="13" s="1"/>
  <c r="AF68" i="13" s="1"/>
  <c r="AD84" i="13"/>
  <c r="AE84" i="13" s="1"/>
  <c r="AF84" i="13" s="1"/>
  <c r="AD100" i="13"/>
  <c r="AE100" i="13" s="1"/>
  <c r="AF100" i="13" s="1"/>
  <c r="AD116" i="13"/>
  <c r="AE116" i="13" s="1"/>
  <c r="AF116" i="13" s="1"/>
  <c r="AD132" i="13"/>
  <c r="AE132" i="13" s="1"/>
  <c r="AF132" i="13" s="1"/>
  <c r="AD148" i="13"/>
  <c r="AE148" i="13" s="1"/>
  <c r="AF148" i="13" s="1"/>
  <c r="AD164" i="13"/>
  <c r="AE164" i="13" s="1"/>
  <c r="AF164" i="13" s="1"/>
  <c r="AD180" i="13"/>
  <c r="AE180" i="13" s="1"/>
  <c r="AF180" i="13" s="1"/>
  <c r="AD196" i="13"/>
  <c r="AE196" i="13" s="1"/>
  <c r="AF196" i="13" s="1"/>
  <c r="AD212" i="13"/>
  <c r="AE212" i="13" s="1"/>
  <c r="AF212" i="13" s="1"/>
  <c r="AD228" i="13"/>
  <c r="AE228" i="13" s="1"/>
  <c r="AF228" i="13" s="1"/>
  <c r="AD244" i="13"/>
  <c r="AE244" i="13" s="1"/>
  <c r="AF244" i="13" s="1"/>
  <c r="AD260" i="13"/>
  <c r="AE260" i="13" s="1"/>
  <c r="AF260" i="13" s="1"/>
  <c r="AD276" i="13"/>
  <c r="AE276" i="13" s="1"/>
  <c r="AF276" i="13" s="1"/>
  <c r="AD292" i="13"/>
  <c r="AE292" i="13" s="1"/>
  <c r="AF292" i="13" s="1"/>
  <c r="AD308" i="13"/>
  <c r="AE308" i="13" s="1"/>
  <c r="AF308" i="13" s="1"/>
  <c r="AD324" i="13"/>
  <c r="AE324" i="13" s="1"/>
  <c r="AF324" i="13" s="1"/>
  <c r="AD340" i="13"/>
  <c r="AE340" i="13" s="1"/>
  <c r="AF340" i="13" s="1"/>
  <c r="AD356" i="13"/>
  <c r="AE356" i="13" s="1"/>
  <c r="AF356" i="13" s="1"/>
  <c r="AD372" i="13"/>
  <c r="AE372" i="13" s="1"/>
  <c r="AF372" i="13" s="1"/>
  <c r="AD388" i="13"/>
  <c r="AE388" i="13" s="1"/>
  <c r="AF388" i="13" s="1"/>
  <c r="AD404" i="13"/>
  <c r="AE404" i="13" s="1"/>
  <c r="AF404" i="13" s="1"/>
  <c r="AD420" i="13"/>
  <c r="AE420" i="13" s="1"/>
  <c r="AF420" i="13" s="1"/>
  <c r="AD436" i="13"/>
  <c r="AE436" i="13" s="1"/>
  <c r="AF436" i="13" s="1"/>
  <c r="AD452" i="13"/>
  <c r="AE452" i="13" s="1"/>
  <c r="AF452" i="13" s="1"/>
  <c r="AD468" i="13"/>
  <c r="AE468" i="13" s="1"/>
  <c r="AF468" i="13" s="1"/>
  <c r="AD484" i="13"/>
  <c r="AE484" i="13" s="1"/>
  <c r="AF484" i="13" s="1"/>
  <c r="AD500" i="13"/>
  <c r="AE500" i="13" s="1"/>
  <c r="AF500" i="13" s="1"/>
  <c r="AD516" i="13"/>
  <c r="AE516" i="13" s="1"/>
  <c r="AF516" i="13" s="1"/>
  <c r="AD532" i="13"/>
  <c r="AE532" i="13" s="1"/>
  <c r="AF532" i="13" s="1"/>
  <c r="AD548" i="13"/>
  <c r="AE548" i="13" s="1"/>
  <c r="AF548" i="13" s="1"/>
  <c r="AD564" i="13"/>
  <c r="AE564" i="13" s="1"/>
  <c r="AF564" i="13" s="1"/>
  <c r="AD37" i="13"/>
  <c r="AE37" i="13" s="1"/>
  <c r="AF37" i="13" s="1"/>
  <c r="AD53" i="13"/>
  <c r="AE53" i="13" s="1"/>
  <c r="AF53" i="13" s="1"/>
  <c r="AD69" i="13"/>
  <c r="AE69" i="13" s="1"/>
  <c r="AF69" i="13" s="1"/>
  <c r="AD85" i="13"/>
  <c r="AE85" i="13" s="1"/>
  <c r="AF85" i="13" s="1"/>
  <c r="AD101" i="13"/>
  <c r="AE101" i="13" s="1"/>
  <c r="AF101" i="13" s="1"/>
  <c r="AD117" i="13"/>
  <c r="AE117" i="13" s="1"/>
  <c r="AF117" i="13" s="1"/>
  <c r="AD133" i="13"/>
  <c r="AE133" i="13" s="1"/>
  <c r="AF133" i="13" s="1"/>
  <c r="AD149" i="13"/>
  <c r="AE149" i="13" s="1"/>
  <c r="AF149" i="13" s="1"/>
  <c r="AD165" i="13"/>
  <c r="AE165" i="13" s="1"/>
  <c r="AF165" i="13" s="1"/>
  <c r="AD181" i="13"/>
  <c r="AE181" i="13" s="1"/>
  <c r="AF181" i="13" s="1"/>
  <c r="AD197" i="13"/>
  <c r="AE197" i="13" s="1"/>
  <c r="AF197" i="13" s="1"/>
  <c r="AD213" i="13"/>
  <c r="AE213" i="13" s="1"/>
  <c r="AF213" i="13" s="1"/>
  <c r="AD229" i="13"/>
  <c r="AE229" i="13" s="1"/>
  <c r="AF229" i="13" s="1"/>
  <c r="AD245" i="13"/>
  <c r="AE245" i="13" s="1"/>
  <c r="AF245" i="13" s="1"/>
  <c r="AD261" i="13"/>
  <c r="AE261" i="13" s="1"/>
  <c r="AF261" i="13" s="1"/>
  <c r="AD277" i="13"/>
  <c r="AE277" i="13" s="1"/>
  <c r="AF277" i="13" s="1"/>
  <c r="AD293" i="13"/>
  <c r="AE293" i="13" s="1"/>
  <c r="AF293" i="13" s="1"/>
  <c r="AD309" i="13"/>
  <c r="AE309" i="13" s="1"/>
  <c r="AF309" i="13" s="1"/>
  <c r="AD325" i="13"/>
  <c r="AE325" i="13" s="1"/>
  <c r="AF325" i="13" s="1"/>
  <c r="AD341" i="13"/>
  <c r="AE341" i="13" s="1"/>
  <c r="AF341" i="13" s="1"/>
  <c r="AD357" i="13"/>
  <c r="AE357" i="13" s="1"/>
  <c r="AF357" i="13" s="1"/>
  <c r="AD373" i="13"/>
  <c r="AE373" i="13" s="1"/>
  <c r="AF373" i="13" s="1"/>
  <c r="AD389" i="13"/>
  <c r="AE389" i="13" s="1"/>
  <c r="AF389" i="13" s="1"/>
  <c r="AD405" i="13"/>
  <c r="AE405" i="13" s="1"/>
  <c r="AF405" i="13" s="1"/>
  <c r="AD421" i="13"/>
  <c r="AE421" i="13" s="1"/>
  <c r="AF421" i="13" s="1"/>
  <c r="AD437" i="13"/>
  <c r="AE437" i="13" s="1"/>
  <c r="AF437" i="13" s="1"/>
  <c r="AD453" i="13"/>
  <c r="AE453" i="13" s="1"/>
  <c r="AF453" i="13" s="1"/>
  <c r="AD469" i="13"/>
  <c r="AE469" i="13" s="1"/>
  <c r="AF469" i="13" s="1"/>
  <c r="AD485" i="13"/>
  <c r="AE485" i="13" s="1"/>
  <c r="AF485" i="13" s="1"/>
  <c r="AD501" i="13"/>
  <c r="AE501" i="13" s="1"/>
  <c r="AF501" i="13" s="1"/>
  <c r="AD517" i="13"/>
  <c r="AE517" i="13" s="1"/>
  <c r="AF517" i="13" s="1"/>
  <c r="AD533" i="13"/>
  <c r="AE533" i="13" s="1"/>
  <c r="AF533" i="13" s="1"/>
  <c r="AD38" i="13"/>
  <c r="AE38" i="13" s="1"/>
  <c r="AF38" i="13" s="1"/>
  <c r="AD39" i="13"/>
  <c r="AE39" i="13" s="1"/>
  <c r="AF39" i="13" s="1"/>
  <c r="AD55" i="13"/>
  <c r="AE55" i="13" s="1"/>
  <c r="AF55" i="13" s="1"/>
  <c r="AD71" i="13"/>
  <c r="AE71" i="13" s="1"/>
  <c r="AF71" i="13" s="1"/>
  <c r="AD87" i="13"/>
  <c r="AE87" i="13" s="1"/>
  <c r="AF87" i="13" s="1"/>
  <c r="AD103" i="13"/>
  <c r="AE103" i="13" s="1"/>
  <c r="AF103" i="13" s="1"/>
  <c r="AD119" i="13"/>
  <c r="AE119" i="13" s="1"/>
  <c r="AF119" i="13" s="1"/>
  <c r="AD135" i="13"/>
  <c r="AE135" i="13" s="1"/>
  <c r="AF135" i="13" s="1"/>
  <c r="AD151" i="13"/>
  <c r="AE151" i="13" s="1"/>
  <c r="AF151" i="13" s="1"/>
  <c r="AD167" i="13"/>
  <c r="AE167" i="13" s="1"/>
  <c r="AF167" i="13" s="1"/>
  <c r="AD183" i="13"/>
  <c r="AE183" i="13" s="1"/>
  <c r="AF183" i="13" s="1"/>
  <c r="AD199" i="13"/>
  <c r="AE199" i="13" s="1"/>
  <c r="AF199" i="13" s="1"/>
  <c r="AD215" i="13"/>
  <c r="AE215" i="13" s="1"/>
  <c r="AF215" i="13" s="1"/>
  <c r="AD231" i="13"/>
  <c r="AE231" i="13" s="1"/>
  <c r="AF231" i="13" s="1"/>
  <c r="AD247" i="13"/>
  <c r="AE247" i="13" s="1"/>
  <c r="AF247" i="13" s="1"/>
  <c r="AD263" i="13"/>
  <c r="AE263" i="13" s="1"/>
  <c r="AF263" i="13" s="1"/>
  <c r="AD279" i="13"/>
  <c r="AE279" i="13" s="1"/>
  <c r="AF279" i="13" s="1"/>
  <c r="AD295" i="13"/>
  <c r="AE295" i="13" s="1"/>
  <c r="AF295" i="13" s="1"/>
  <c r="AD311" i="13"/>
  <c r="AE311" i="13" s="1"/>
  <c r="AF311" i="13" s="1"/>
  <c r="AD327" i="13"/>
  <c r="AE327" i="13" s="1"/>
  <c r="AF327" i="13" s="1"/>
  <c r="AD343" i="13"/>
  <c r="AE343" i="13" s="1"/>
  <c r="AF343" i="13" s="1"/>
  <c r="AD359" i="13"/>
  <c r="AE359" i="13" s="1"/>
  <c r="AF359" i="13" s="1"/>
  <c r="AD375" i="13"/>
  <c r="AE375" i="13" s="1"/>
  <c r="AF375" i="13" s="1"/>
  <c r="AD391" i="13"/>
  <c r="AE391" i="13" s="1"/>
  <c r="AF391" i="13" s="1"/>
  <c r="AD407" i="13"/>
  <c r="AE407" i="13" s="1"/>
  <c r="AF407" i="13" s="1"/>
  <c r="AD423" i="13"/>
  <c r="AE423" i="13" s="1"/>
  <c r="AF423" i="13" s="1"/>
  <c r="AD439" i="13"/>
  <c r="AE439" i="13" s="1"/>
  <c r="AF439" i="13" s="1"/>
  <c r="AD455" i="13"/>
  <c r="AE455" i="13" s="1"/>
  <c r="AF455" i="13" s="1"/>
  <c r="AD471" i="13"/>
  <c r="AE471" i="13" s="1"/>
  <c r="AF471" i="13" s="1"/>
  <c r="AD487" i="13"/>
  <c r="AE487" i="13" s="1"/>
  <c r="AF487" i="13" s="1"/>
  <c r="AD503" i="13"/>
  <c r="AE503" i="13" s="1"/>
  <c r="AF503" i="13" s="1"/>
  <c r="AD519" i="13"/>
  <c r="AE519" i="13" s="1"/>
  <c r="AF519" i="13" s="1"/>
  <c r="AD535" i="13"/>
  <c r="AE535" i="13" s="1"/>
  <c r="AF535" i="13" s="1"/>
  <c r="AD551" i="13"/>
  <c r="AE551" i="13" s="1"/>
  <c r="AF551" i="13" s="1"/>
  <c r="AD24" i="13"/>
  <c r="AE24" i="13" s="1"/>
  <c r="AF24" i="13" s="1"/>
  <c r="AD40" i="13"/>
  <c r="AE40" i="13" s="1"/>
  <c r="AF40" i="13" s="1"/>
  <c r="AD56" i="13"/>
  <c r="AE56" i="13" s="1"/>
  <c r="AF56" i="13" s="1"/>
  <c r="AD72" i="13"/>
  <c r="AE72" i="13" s="1"/>
  <c r="AF72" i="13" s="1"/>
  <c r="AD88" i="13"/>
  <c r="AE88" i="13" s="1"/>
  <c r="AF88" i="13" s="1"/>
  <c r="AD104" i="13"/>
  <c r="AE104" i="13" s="1"/>
  <c r="AF104" i="13" s="1"/>
  <c r="AD120" i="13"/>
  <c r="AE120" i="13" s="1"/>
  <c r="AF120" i="13" s="1"/>
  <c r="AD136" i="13"/>
  <c r="AE136" i="13" s="1"/>
  <c r="AF136" i="13" s="1"/>
  <c r="AD152" i="13"/>
  <c r="AE152" i="13" s="1"/>
  <c r="AF152" i="13" s="1"/>
  <c r="AD168" i="13"/>
  <c r="AE168" i="13" s="1"/>
  <c r="AF168" i="13" s="1"/>
  <c r="AD184" i="13"/>
  <c r="AE184" i="13" s="1"/>
  <c r="AF184" i="13" s="1"/>
  <c r="AD200" i="13"/>
  <c r="AE200" i="13" s="1"/>
  <c r="AF200" i="13" s="1"/>
  <c r="AD216" i="13"/>
  <c r="AE216" i="13" s="1"/>
  <c r="AF216" i="13" s="1"/>
  <c r="AD232" i="13"/>
  <c r="AE232" i="13" s="1"/>
  <c r="AF232" i="13" s="1"/>
  <c r="AD248" i="13"/>
  <c r="AE248" i="13" s="1"/>
  <c r="AF248" i="13" s="1"/>
  <c r="AD264" i="13"/>
  <c r="AE264" i="13" s="1"/>
  <c r="AF264" i="13" s="1"/>
  <c r="AD280" i="13"/>
  <c r="AE280" i="13" s="1"/>
  <c r="AF280" i="13" s="1"/>
  <c r="AD296" i="13"/>
  <c r="AE296" i="13" s="1"/>
  <c r="AF296" i="13" s="1"/>
  <c r="AD312" i="13"/>
  <c r="AE312" i="13" s="1"/>
  <c r="AF312" i="13" s="1"/>
  <c r="AD328" i="13"/>
  <c r="AE328" i="13" s="1"/>
  <c r="AF328" i="13" s="1"/>
  <c r="AD344" i="13"/>
  <c r="AE344" i="13" s="1"/>
  <c r="AF344" i="13" s="1"/>
  <c r="AD360" i="13"/>
  <c r="AE360" i="13" s="1"/>
  <c r="AF360" i="13" s="1"/>
  <c r="AD376" i="13"/>
  <c r="AE376" i="13" s="1"/>
  <c r="AF376" i="13" s="1"/>
  <c r="AD392" i="13"/>
  <c r="AE392" i="13" s="1"/>
  <c r="AF392" i="13" s="1"/>
  <c r="AD408" i="13"/>
  <c r="AE408" i="13" s="1"/>
  <c r="AF408" i="13" s="1"/>
  <c r="AD424" i="13"/>
  <c r="AE424" i="13" s="1"/>
  <c r="AF424" i="13" s="1"/>
  <c r="AD440" i="13"/>
  <c r="AE440" i="13" s="1"/>
  <c r="AF440" i="13" s="1"/>
  <c r="AD456" i="13"/>
  <c r="AE456" i="13" s="1"/>
  <c r="AF456" i="13" s="1"/>
  <c r="AD472" i="13"/>
  <c r="AE472" i="13" s="1"/>
  <c r="AF472" i="13" s="1"/>
  <c r="AD488" i="13"/>
  <c r="AE488" i="13" s="1"/>
  <c r="AF488" i="13" s="1"/>
  <c r="AD504" i="13"/>
  <c r="AE504" i="13" s="1"/>
  <c r="AF504" i="13" s="1"/>
  <c r="AD520" i="13"/>
  <c r="AE520" i="13" s="1"/>
  <c r="AF520" i="13" s="1"/>
  <c r="AD536" i="13"/>
  <c r="AE536" i="13" s="1"/>
  <c r="AF536" i="13" s="1"/>
  <c r="AD552" i="13"/>
  <c r="AE552" i="13" s="1"/>
  <c r="AF552" i="13" s="1"/>
  <c r="AD70" i="13"/>
  <c r="AE70" i="13" s="1"/>
  <c r="AF70" i="13" s="1"/>
  <c r="AD156" i="13"/>
  <c r="AE156" i="13" s="1"/>
  <c r="AF156" i="13" s="1"/>
  <c r="AD239" i="13"/>
  <c r="AE239" i="13" s="1"/>
  <c r="AF239" i="13" s="1"/>
  <c r="AD326" i="13"/>
  <c r="AE326" i="13" s="1"/>
  <c r="AF326" i="13" s="1"/>
  <c r="AD412" i="13"/>
  <c r="AE412" i="13" s="1"/>
  <c r="AF412" i="13" s="1"/>
  <c r="AD495" i="13"/>
  <c r="AE495" i="13" s="1"/>
  <c r="AF495" i="13" s="1"/>
  <c r="AD559" i="13"/>
  <c r="AE559" i="13" s="1"/>
  <c r="AF559" i="13" s="1"/>
  <c r="AD579" i="13"/>
  <c r="AE579" i="13" s="1"/>
  <c r="AF579" i="13" s="1"/>
  <c r="AD595" i="13"/>
  <c r="AE595" i="13" s="1"/>
  <c r="AF595" i="13" s="1"/>
  <c r="AD611" i="13"/>
  <c r="AE611" i="13" s="1"/>
  <c r="AF611" i="13" s="1"/>
  <c r="AD627" i="13"/>
  <c r="AE627" i="13" s="1"/>
  <c r="AF627" i="13" s="1"/>
  <c r="AD643" i="13"/>
  <c r="AE643" i="13" s="1"/>
  <c r="AF643" i="13" s="1"/>
  <c r="AD659" i="13"/>
  <c r="AE659" i="13" s="1"/>
  <c r="AF659" i="13" s="1"/>
  <c r="AD675" i="13"/>
  <c r="AE675" i="13" s="1"/>
  <c r="AF675" i="13" s="1"/>
  <c r="AD691" i="13"/>
  <c r="AE691" i="13" s="1"/>
  <c r="AF691" i="13" s="1"/>
  <c r="AD707" i="13"/>
  <c r="AE707" i="13" s="1"/>
  <c r="AF707" i="13" s="1"/>
  <c r="AD723" i="13"/>
  <c r="AE723" i="13" s="1"/>
  <c r="AF723" i="13" s="1"/>
  <c r="AD739" i="13"/>
  <c r="AE739" i="13" s="1"/>
  <c r="AF739" i="13" s="1"/>
  <c r="AD755" i="13"/>
  <c r="AE755" i="13" s="1"/>
  <c r="AF755" i="13" s="1"/>
  <c r="AD771" i="13"/>
  <c r="AE771" i="13" s="1"/>
  <c r="AF771" i="13" s="1"/>
  <c r="AD787" i="13"/>
  <c r="AE787" i="13" s="1"/>
  <c r="AF787" i="13" s="1"/>
  <c r="AD803" i="13"/>
  <c r="AE803" i="13" s="1"/>
  <c r="AF803" i="13" s="1"/>
  <c r="AD819" i="13"/>
  <c r="AE819" i="13" s="1"/>
  <c r="AF819" i="13" s="1"/>
  <c r="AD835" i="13"/>
  <c r="AE835" i="13" s="1"/>
  <c r="AF835" i="13" s="1"/>
  <c r="AD851" i="13"/>
  <c r="AE851" i="13" s="1"/>
  <c r="AF851" i="13" s="1"/>
  <c r="AD867" i="13"/>
  <c r="AE867" i="13" s="1"/>
  <c r="AF867" i="13" s="1"/>
  <c r="AD883" i="13"/>
  <c r="AE883" i="13" s="1"/>
  <c r="AF883" i="13" s="1"/>
  <c r="AD899" i="13"/>
  <c r="AE899" i="13" s="1"/>
  <c r="AF899" i="13" s="1"/>
  <c r="AD915" i="13"/>
  <c r="AE915" i="13" s="1"/>
  <c r="AF915" i="13" s="1"/>
  <c r="AD931" i="13"/>
  <c r="AE931" i="13" s="1"/>
  <c r="AF931" i="13" s="1"/>
  <c r="AD947" i="13"/>
  <c r="AE947" i="13" s="1"/>
  <c r="AF947" i="13" s="1"/>
  <c r="AD963" i="13"/>
  <c r="AE963" i="13" s="1"/>
  <c r="AF963" i="13" s="1"/>
  <c r="AD979" i="13"/>
  <c r="AE979" i="13" s="1"/>
  <c r="AF979" i="13" s="1"/>
  <c r="AD995" i="13"/>
  <c r="AE995" i="13" s="1"/>
  <c r="AF995" i="13" s="1"/>
  <c r="AD1011" i="13"/>
  <c r="AE1011" i="13" s="1"/>
  <c r="AF1011" i="13" s="1"/>
  <c r="AD76" i="13"/>
  <c r="AE76" i="13" s="1"/>
  <c r="AF76" i="13" s="1"/>
  <c r="AD159" i="13"/>
  <c r="AE159" i="13" s="1"/>
  <c r="AF159" i="13" s="1"/>
  <c r="AD246" i="13"/>
  <c r="AE246" i="13" s="1"/>
  <c r="AF246" i="13" s="1"/>
  <c r="AD332" i="13"/>
  <c r="AE332" i="13" s="1"/>
  <c r="AF332" i="13" s="1"/>
  <c r="AD415" i="13"/>
  <c r="AE415" i="13" s="1"/>
  <c r="AF415" i="13" s="1"/>
  <c r="AD502" i="13"/>
  <c r="AE502" i="13" s="1"/>
  <c r="AF502" i="13" s="1"/>
  <c r="AD560" i="13"/>
  <c r="AE560" i="13" s="1"/>
  <c r="AF560" i="13" s="1"/>
  <c r="AD580" i="13"/>
  <c r="AE580" i="13" s="1"/>
  <c r="AF580" i="13" s="1"/>
  <c r="AD596" i="13"/>
  <c r="AE596" i="13" s="1"/>
  <c r="AF596" i="13" s="1"/>
  <c r="AD612" i="13"/>
  <c r="AE612" i="13" s="1"/>
  <c r="AF612" i="13" s="1"/>
  <c r="AD628" i="13"/>
  <c r="AE628" i="13" s="1"/>
  <c r="AF628" i="13" s="1"/>
  <c r="AD644" i="13"/>
  <c r="AE644" i="13" s="1"/>
  <c r="AF644" i="13" s="1"/>
  <c r="AD660" i="13"/>
  <c r="AE660" i="13" s="1"/>
  <c r="AF660" i="13" s="1"/>
  <c r="AD676" i="13"/>
  <c r="AE676" i="13" s="1"/>
  <c r="AF676" i="13" s="1"/>
  <c r="AD692" i="13"/>
  <c r="AE692" i="13" s="1"/>
  <c r="AF692" i="13" s="1"/>
  <c r="AD708" i="13"/>
  <c r="AE708" i="13" s="1"/>
  <c r="AF708" i="13" s="1"/>
  <c r="AD724" i="13"/>
  <c r="AE724" i="13" s="1"/>
  <c r="AF724" i="13" s="1"/>
  <c r="AD740" i="13"/>
  <c r="AE740" i="13" s="1"/>
  <c r="AF740" i="13" s="1"/>
  <c r="AD756" i="13"/>
  <c r="AE756" i="13" s="1"/>
  <c r="AF756" i="13" s="1"/>
  <c r="AD772" i="13"/>
  <c r="AE772" i="13" s="1"/>
  <c r="AF772" i="13" s="1"/>
  <c r="AD788" i="13"/>
  <c r="AE788" i="13" s="1"/>
  <c r="AF788" i="13" s="1"/>
  <c r="AD804" i="13"/>
  <c r="AE804" i="13" s="1"/>
  <c r="AF804" i="13" s="1"/>
  <c r="AD820" i="13"/>
  <c r="AE820" i="13" s="1"/>
  <c r="AF820" i="13" s="1"/>
  <c r="AD836" i="13"/>
  <c r="AE836" i="13" s="1"/>
  <c r="AF836" i="13" s="1"/>
  <c r="AD852" i="13"/>
  <c r="AE852" i="13" s="1"/>
  <c r="AF852" i="13" s="1"/>
  <c r="AD868" i="13"/>
  <c r="AE868" i="13" s="1"/>
  <c r="AF868" i="13" s="1"/>
  <c r="AD884" i="13"/>
  <c r="AE884" i="13" s="1"/>
  <c r="AF884" i="13" s="1"/>
  <c r="AD900" i="13"/>
  <c r="AE900" i="13" s="1"/>
  <c r="AF900" i="13" s="1"/>
  <c r="AD916" i="13"/>
  <c r="AE916" i="13" s="1"/>
  <c r="AF916" i="13" s="1"/>
  <c r="AD932" i="13"/>
  <c r="AE932" i="13" s="1"/>
  <c r="AF932" i="13" s="1"/>
  <c r="AD948" i="13"/>
  <c r="AE948" i="13" s="1"/>
  <c r="AF948" i="13" s="1"/>
  <c r="AD964" i="13"/>
  <c r="AE964" i="13" s="1"/>
  <c r="AF964" i="13" s="1"/>
  <c r="AD980" i="13"/>
  <c r="AE980" i="13" s="1"/>
  <c r="AF980" i="13" s="1"/>
  <c r="AD996" i="13"/>
  <c r="AE996" i="13" s="1"/>
  <c r="AF996" i="13" s="1"/>
  <c r="AD1012" i="13"/>
  <c r="AE1012" i="13" s="1"/>
  <c r="AF1012" i="13" s="1"/>
  <c r="AD79" i="13"/>
  <c r="AE79" i="13" s="1"/>
  <c r="AF79" i="13" s="1"/>
  <c r="AD166" i="13"/>
  <c r="AE166" i="13" s="1"/>
  <c r="AF166" i="13" s="1"/>
  <c r="AD252" i="13"/>
  <c r="AE252" i="13" s="1"/>
  <c r="AF252" i="13" s="1"/>
  <c r="AD335" i="13"/>
  <c r="AE335" i="13" s="1"/>
  <c r="AF335" i="13" s="1"/>
  <c r="AD422" i="13"/>
  <c r="AE422" i="13" s="1"/>
  <c r="AF422" i="13" s="1"/>
  <c r="AD508" i="13"/>
  <c r="AE508" i="13" s="1"/>
  <c r="AF508" i="13" s="1"/>
  <c r="AD561" i="13"/>
  <c r="AE561" i="13" s="1"/>
  <c r="AF561" i="13" s="1"/>
  <c r="AD581" i="13"/>
  <c r="AE581" i="13" s="1"/>
  <c r="AF581" i="13" s="1"/>
  <c r="AD597" i="13"/>
  <c r="AE597" i="13" s="1"/>
  <c r="AF597" i="13" s="1"/>
  <c r="AD613" i="13"/>
  <c r="AE613" i="13" s="1"/>
  <c r="AF613" i="13" s="1"/>
  <c r="AD629" i="13"/>
  <c r="AE629" i="13" s="1"/>
  <c r="AF629" i="13" s="1"/>
  <c r="AD645" i="13"/>
  <c r="AE645" i="13" s="1"/>
  <c r="AF645" i="13" s="1"/>
  <c r="AD661" i="13"/>
  <c r="AE661" i="13" s="1"/>
  <c r="AF661" i="13" s="1"/>
  <c r="AD677" i="13"/>
  <c r="AE677" i="13" s="1"/>
  <c r="AF677" i="13" s="1"/>
  <c r="AD693" i="13"/>
  <c r="AE693" i="13" s="1"/>
  <c r="AF693" i="13" s="1"/>
  <c r="AD709" i="13"/>
  <c r="AE709" i="13" s="1"/>
  <c r="AF709" i="13" s="1"/>
  <c r="AD725" i="13"/>
  <c r="AE725" i="13" s="1"/>
  <c r="AF725" i="13" s="1"/>
  <c r="AD741" i="13"/>
  <c r="AE741" i="13" s="1"/>
  <c r="AF741" i="13" s="1"/>
  <c r="AD757" i="13"/>
  <c r="AE757" i="13" s="1"/>
  <c r="AF757" i="13" s="1"/>
  <c r="AD773" i="13"/>
  <c r="AE773" i="13" s="1"/>
  <c r="AF773" i="13" s="1"/>
  <c r="AD789" i="13"/>
  <c r="AE789" i="13" s="1"/>
  <c r="AF789" i="13" s="1"/>
  <c r="AD805" i="13"/>
  <c r="AE805" i="13" s="1"/>
  <c r="AF805" i="13" s="1"/>
  <c r="AD821" i="13"/>
  <c r="AE821" i="13" s="1"/>
  <c r="AF821" i="13" s="1"/>
  <c r="AD837" i="13"/>
  <c r="AE837" i="13" s="1"/>
  <c r="AF837" i="13" s="1"/>
  <c r="AD853" i="13"/>
  <c r="AE853" i="13" s="1"/>
  <c r="AF853" i="13" s="1"/>
  <c r="AD869" i="13"/>
  <c r="AE869" i="13" s="1"/>
  <c r="AF869" i="13" s="1"/>
  <c r="AD885" i="13"/>
  <c r="AE885" i="13" s="1"/>
  <c r="AF885" i="13" s="1"/>
  <c r="AD901" i="13"/>
  <c r="AE901" i="13" s="1"/>
  <c r="AF901" i="13" s="1"/>
  <c r="AD917" i="13"/>
  <c r="AE917" i="13" s="1"/>
  <c r="AF917" i="13" s="1"/>
  <c r="AD933" i="13"/>
  <c r="AE933" i="13" s="1"/>
  <c r="AF933" i="13" s="1"/>
  <c r="AD949" i="13"/>
  <c r="AE949" i="13" s="1"/>
  <c r="AF949" i="13" s="1"/>
  <c r="AD965" i="13"/>
  <c r="AE965" i="13" s="1"/>
  <c r="AF965" i="13" s="1"/>
  <c r="AD981" i="13"/>
  <c r="AE981" i="13" s="1"/>
  <c r="AF981" i="13" s="1"/>
  <c r="AD997" i="13"/>
  <c r="AE997" i="13" s="1"/>
  <c r="AF997" i="13" s="1"/>
  <c r="AD1013" i="13"/>
  <c r="AE1013" i="13" s="1"/>
  <c r="AF1013" i="13" s="1"/>
  <c r="AD86" i="13"/>
  <c r="AE86" i="13" s="1"/>
  <c r="AF86" i="13" s="1"/>
  <c r="AD172" i="13"/>
  <c r="AE172" i="13" s="1"/>
  <c r="AF172" i="13" s="1"/>
  <c r="AD255" i="13"/>
  <c r="AE255" i="13" s="1"/>
  <c r="AF255" i="13" s="1"/>
  <c r="AD342" i="13"/>
  <c r="AE342" i="13" s="1"/>
  <c r="AF342" i="13" s="1"/>
  <c r="AD428" i="13"/>
  <c r="AE428" i="13" s="1"/>
  <c r="AF428" i="13" s="1"/>
  <c r="AD511" i="13"/>
  <c r="AE511" i="13" s="1"/>
  <c r="AF511" i="13" s="1"/>
  <c r="AD565" i="13"/>
  <c r="AE565" i="13" s="1"/>
  <c r="AF565" i="13" s="1"/>
  <c r="AD582" i="13"/>
  <c r="AE582" i="13" s="1"/>
  <c r="AF582" i="13" s="1"/>
  <c r="AD598" i="13"/>
  <c r="AE598" i="13" s="1"/>
  <c r="AF598" i="13" s="1"/>
  <c r="AD614" i="13"/>
  <c r="AE614" i="13" s="1"/>
  <c r="AF614" i="13" s="1"/>
  <c r="AD630" i="13"/>
  <c r="AE630" i="13" s="1"/>
  <c r="AF630" i="13" s="1"/>
  <c r="AD646" i="13"/>
  <c r="AE646" i="13" s="1"/>
  <c r="AF646" i="13" s="1"/>
  <c r="AD662" i="13"/>
  <c r="AE662" i="13" s="1"/>
  <c r="AF662" i="13" s="1"/>
  <c r="AD678" i="13"/>
  <c r="AE678" i="13" s="1"/>
  <c r="AF678" i="13" s="1"/>
  <c r="AD694" i="13"/>
  <c r="AE694" i="13" s="1"/>
  <c r="AF694" i="13" s="1"/>
  <c r="AD710" i="13"/>
  <c r="AE710" i="13" s="1"/>
  <c r="AF710" i="13" s="1"/>
  <c r="AD726" i="13"/>
  <c r="AE726" i="13" s="1"/>
  <c r="AF726" i="13" s="1"/>
  <c r="AD742" i="13"/>
  <c r="AE742" i="13" s="1"/>
  <c r="AF742" i="13" s="1"/>
  <c r="AD758" i="13"/>
  <c r="AE758" i="13" s="1"/>
  <c r="AF758" i="13" s="1"/>
  <c r="AD774" i="13"/>
  <c r="AE774" i="13" s="1"/>
  <c r="AF774" i="13" s="1"/>
  <c r="AD790" i="13"/>
  <c r="AE790" i="13" s="1"/>
  <c r="AF790" i="13" s="1"/>
  <c r="AD806" i="13"/>
  <c r="AE806" i="13" s="1"/>
  <c r="AF806" i="13" s="1"/>
  <c r="AD822" i="13"/>
  <c r="AE822" i="13" s="1"/>
  <c r="AF822" i="13" s="1"/>
  <c r="AD838" i="13"/>
  <c r="AE838" i="13" s="1"/>
  <c r="AF838" i="13" s="1"/>
  <c r="AD854" i="13"/>
  <c r="AE854" i="13" s="1"/>
  <c r="AF854" i="13" s="1"/>
  <c r="AD870" i="13"/>
  <c r="AE870" i="13" s="1"/>
  <c r="AF870" i="13" s="1"/>
  <c r="AD886" i="13"/>
  <c r="AE886" i="13" s="1"/>
  <c r="AF886" i="13" s="1"/>
  <c r="AD902" i="13"/>
  <c r="AE902" i="13" s="1"/>
  <c r="AF902" i="13" s="1"/>
  <c r="AD918" i="13"/>
  <c r="AE918" i="13" s="1"/>
  <c r="AF918" i="13" s="1"/>
  <c r="AD934" i="13"/>
  <c r="AE934" i="13" s="1"/>
  <c r="AF934" i="13" s="1"/>
  <c r="AD950" i="13"/>
  <c r="AE950" i="13" s="1"/>
  <c r="AF950" i="13" s="1"/>
  <c r="AD966" i="13"/>
  <c r="AE966" i="13" s="1"/>
  <c r="AF966" i="13" s="1"/>
  <c r="AD982" i="13"/>
  <c r="AE982" i="13" s="1"/>
  <c r="AF982" i="13" s="1"/>
  <c r="AD998" i="13"/>
  <c r="AE998" i="13" s="1"/>
  <c r="AF998" i="13" s="1"/>
  <c r="AD1014" i="13"/>
  <c r="AE1014" i="13" s="1"/>
  <c r="AF1014" i="13" s="1"/>
  <c r="AD92" i="13"/>
  <c r="AE92" i="13" s="1"/>
  <c r="AF92" i="13" s="1"/>
  <c r="AD175" i="13"/>
  <c r="AE175" i="13" s="1"/>
  <c r="AF175" i="13" s="1"/>
  <c r="AD262" i="13"/>
  <c r="AE262" i="13" s="1"/>
  <c r="AF262" i="13" s="1"/>
  <c r="AD348" i="13"/>
  <c r="AE348" i="13" s="1"/>
  <c r="AF348" i="13" s="1"/>
  <c r="AD431" i="13"/>
  <c r="AE431" i="13" s="1"/>
  <c r="AF431" i="13" s="1"/>
  <c r="AD518" i="13"/>
  <c r="AE518" i="13" s="1"/>
  <c r="AF518" i="13" s="1"/>
  <c r="AD566" i="13"/>
  <c r="AE566" i="13" s="1"/>
  <c r="AF566" i="13" s="1"/>
  <c r="AD583" i="13"/>
  <c r="AE583" i="13" s="1"/>
  <c r="AF583" i="13" s="1"/>
  <c r="AD599" i="13"/>
  <c r="AE599" i="13" s="1"/>
  <c r="AF599" i="13" s="1"/>
  <c r="AD615" i="13"/>
  <c r="AE615" i="13" s="1"/>
  <c r="AF615" i="13" s="1"/>
  <c r="AD631" i="13"/>
  <c r="AE631" i="13" s="1"/>
  <c r="AF631" i="13" s="1"/>
  <c r="AD647" i="13"/>
  <c r="AE647" i="13" s="1"/>
  <c r="AF647" i="13" s="1"/>
  <c r="AD663" i="13"/>
  <c r="AE663" i="13" s="1"/>
  <c r="AF663" i="13" s="1"/>
  <c r="AD679" i="13"/>
  <c r="AE679" i="13" s="1"/>
  <c r="AF679" i="13" s="1"/>
  <c r="AD695" i="13"/>
  <c r="AE695" i="13" s="1"/>
  <c r="AF695" i="13" s="1"/>
  <c r="AD711" i="13"/>
  <c r="AE711" i="13" s="1"/>
  <c r="AF711" i="13" s="1"/>
  <c r="AD727" i="13"/>
  <c r="AE727" i="13" s="1"/>
  <c r="AF727" i="13" s="1"/>
  <c r="AD743" i="13"/>
  <c r="AE743" i="13" s="1"/>
  <c r="AF743" i="13" s="1"/>
  <c r="AD759" i="13"/>
  <c r="AE759" i="13" s="1"/>
  <c r="AF759" i="13" s="1"/>
  <c r="AD775" i="13"/>
  <c r="AE775" i="13" s="1"/>
  <c r="AF775" i="13" s="1"/>
  <c r="AD791" i="13"/>
  <c r="AE791" i="13" s="1"/>
  <c r="AF791" i="13" s="1"/>
  <c r="AD807" i="13"/>
  <c r="AE807" i="13" s="1"/>
  <c r="AF807" i="13" s="1"/>
  <c r="AD823" i="13"/>
  <c r="AE823" i="13" s="1"/>
  <c r="AF823" i="13" s="1"/>
  <c r="AD839" i="13"/>
  <c r="AE839" i="13" s="1"/>
  <c r="AF839" i="13" s="1"/>
  <c r="AD855" i="13"/>
  <c r="AE855" i="13" s="1"/>
  <c r="AF855" i="13" s="1"/>
  <c r="AD871" i="13"/>
  <c r="AE871" i="13" s="1"/>
  <c r="AF871" i="13" s="1"/>
  <c r="AD887" i="13"/>
  <c r="AE887" i="13" s="1"/>
  <c r="AF887" i="13" s="1"/>
  <c r="AD903" i="13"/>
  <c r="AE903" i="13" s="1"/>
  <c r="AF903" i="13" s="1"/>
  <c r="AD919" i="13"/>
  <c r="AE919" i="13" s="1"/>
  <c r="AF919" i="13" s="1"/>
  <c r="AD935" i="13"/>
  <c r="AE935" i="13" s="1"/>
  <c r="AF935" i="13" s="1"/>
  <c r="AD951" i="13"/>
  <c r="AE951" i="13" s="1"/>
  <c r="AF951" i="13" s="1"/>
  <c r="AD967" i="13"/>
  <c r="AE967" i="13" s="1"/>
  <c r="AF967" i="13" s="1"/>
  <c r="AD983" i="13"/>
  <c r="AE983" i="13" s="1"/>
  <c r="AF983" i="13" s="1"/>
  <c r="AD999" i="13"/>
  <c r="AE999" i="13" s="1"/>
  <c r="AF999" i="13" s="1"/>
  <c r="AD1015" i="13"/>
  <c r="AE1015" i="13" s="1"/>
  <c r="AF1015" i="13" s="1"/>
  <c r="AD95" i="13"/>
  <c r="AE95" i="13" s="1"/>
  <c r="AF95" i="13" s="1"/>
  <c r="AD182" i="13"/>
  <c r="AE182" i="13" s="1"/>
  <c r="AF182" i="13" s="1"/>
  <c r="AD268" i="13"/>
  <c r="AE268" i="13" s="1"/>
  <c r="AF268" i="13" s="1"/>
  <c r="AD351" i="13"/>
  <c r="AE351" i="13" s="1"/>
  <c r="AF351" i="13" s="1"/>
  <c r="AD438" i="13"/>
  <c r="AE438" i="13" s="1"/>
  <c r="AF438" i="13" s="1"/>
  <c r="AD524" i="13"/>
  <c r="AE524" i="13" s="1"/>
  <c r="AF524" i="13" s="1"/>
  <c r="AD567" i="13"/>
  <c r="AE567" i="13" s="1"/>
  <c r="AF567" i="13" s="1"/>
  <c r="AD584" i="13"/>
  <c r="AE584" i="13" s="1"/>
  <c r="AF584" i="13" s="1"/>
  <c r="AD600" i="13"/>
  <c r="AE600" i="13" s="1"/>
  <c r="AF600" i="13" s="1"/>
  <c r="AD616" i="13"/>
  <c r="AE616" i="13" s="1"/>
  <c r="AF616" i="13" s="1"/>
  <c r="AD632" i="13"/>
  <c r="AE632" i="13" s="1"/>
  <c r="AF632" i="13" s="1"/>
  <c r="AD648" i="13"/>
  <c r="AE648" i="13" s="1"/>
  <c r="AF648" i="13" s="1"/>
  <c r="AD664" i="13"/>
  <c r="AE664" i="13" s="1"/>
  <c r="AF664" i="13" s="1"/>
  <c r="AD680" i="13"/>
  <c r="AE680" i="13" s="1"/>
  <c r="AF680" i="13" s="1"/>
  <c r="AD696" i="13"/>
  <c r="AE696" i="13" s="1"/>
  <c r="AF696" i="13" s="1"/>
  <c r="AD712" i="13"/>
  <c r="AE712" i="13" s="1"/>
  <c r="AF712" i="13" s="1"/>
  <c r="AD728" i="13"/>
  <c r="AE728" i="13" s="1"/>
  <c r="AF728" i="13" s="1"/>
  <c r="AD744" i="13"/>
  <c r="AE744" i="13" s="1"/>
  <c r="AF744" i="13" s="1"/>
  <c r="AD760" i="13"/>
  <c r="AE760" i="13" s="1"/>
  <c r="AF760" i="13" s="1"/>
  <c r="AD776" i="13"/>
  <c r="AE776" i="13" s="1"/>
  <c r="AF776" i="13" s="1"/>
  <c r="AD792" i="13"/>
  <c r="AE792" i="13" s="1"/>
  <c r="AF792" i="13" s="1"/>
  <c r="AD808" i="13"/>
  <c r="AE808" i="13" s="1"/>
  <c r="AF808" i="13" s="1"/>
  <c r="AD824" i="13"/>
  <c r="AE824" i="13" s="1"/>
  <c r="AF824" i="13" s="1"/>
  <c r="AD840" i="13"/>
  <c r="AE840" i="13" s="1"/>
  <c r="AF840" i="13" s="1"/>
  <c r="AD856" i="13"/>
  <c r="AE856" i="13" s="1"/>
  <c r="AF856" i="13" s="1"/>
  <c r="AD872" i="13"/>
  <c r="AE872" i="13" s="1"/>
  <c r="AF872" i="13" s="1"/>
  <c r="AD888" i="13"/>
  <c r="AE888" i="13" s="1"/>
  <c r="AF888" i="13" s="1"/>
  <c r="AD904" i="13"/>
  <c r="AE904" i="13" s="1"/>
  <c r="AF904" i="13" s="1"/>
  <c r="AD920" i="13"/>
  <c r="AE920" i="13" s="1"/>
  <c r="AF920" i="13" s="1"/>
  <c r="AD936" i="13"/>
  <c r="AE936" i="13" s="1"/>
  <c r="AF936" i="13" s="1"/>
  <c r="AD952" i="13"/>
  <c r="AE952" i="13" s="1"/>
  <c r="AF952" i="13" s="1"/>
  <c r="AD968" i="13"/>
  <c r="AE968" i="13" s="1"/>
  <c r="AF968" i="13" s="1"/>
  <c r="AD984" i="13"/>
  <c r="AE984" i="13" s="1"/>
  <c r="AF984" i="13" s="1"/>
  <c r="AD1000" i="13"/>
  <c r="AE1000" i="13" s="1"/>
  <c r="AF1000" i="13" s="1"/>
  <c r="AD102" i="13"/>
  <c r="AE102" i="13" s="1"/>
  <c r="AF102" i="13" s="1"/>
  <c r="AD188" i="13"/>
  <c r="AE188" i="13" s="1"/>
  <c r="AF188" i="13" s="1"/>
  <c r="AD271" i="13"/>
  <c r="AE271" i="13" s="1"/>
  <c r="AF271" i="13" s="1"/>
  <c r="AD358" i="13"/>
  <c r="AE358" i="13" s="1"/>
  <c r="AF358" i="13" s="1"/>
  <c r="AD444" i="13"/>
  <c r="AE444" i="13" s="1"/>
  <c r="AF444" i="13" s="1"/>
  <c r="AD527" i="13"/>
  <c r="AE527" i="13" s="1"/>
  <c r="AF527" i="13" s="1"/>
  <c r="AD568" i="13"/>
  <c r="AE568" i="13" s="1"/>
  <c r="AF568" i="13" s="1"/>
  <c r="AD585" i="13"/>
  <c r="AE585" i="13" s="1"/>
  <c r="AF585" i="13" s="1"/>
  <c r="AD601" i="13"/>
  <c r="AE601" i="13" s="1"/>
  <c r="AF601" i="13" s="1"/>
  <c r="AD617" i="13"/>
  <c r="AE617" i="13" s="1"/>
  <c r="AF617" i="13" s="1"/>
  <c r="AD633" i="13"/>
  <c r="AE633" i="13" s="1"/>
  <c r="AF633" i="13" s="1"/>
  <c r="AD649" i="13"/>
  <c r="AE649" i="13" s="1"/>
  <c r="AF649" i="13" s="1"/>
  <c r="AD665" i="13"/>
  <c r="AE665" i="13" s="1"/>
  <c r="AF665" i="13" s="1"/>
  <c r="AD681" i="13"/>
  <c r="AE681" i="13" s="1"/>
  <c r="AF681" i="13" s="1"/>
  <c r="AD697" i="13"/>
  <c r="AE697" i="13" s="1"/>
  <c r="AF697" i="13" s="1"/>
  <c r="AD713" i="13"/>
  <c r="AE713" i="13" s="1"/>
  <c r="AF713" i="13" s="1"/>
  <c r="AD729" i="13"/>
  <c r="AE729" i="13" s="1"/>
  <c r="AF729" i="13" s="1"/>
  <c r="AD745" i="13"/>
  <c r="AE745" i="13" s="1"/>
  <c r="AF745" i="13" s="1"/>
  <c r="AD761" i="13"/>
  <c r="AE761" i="13" s="1"/>
  <c r="AF761" i="13" s="1"/>
  <c r="AD777" i="13"/>
  <c r="AE777" i="13" s="1"/>
  <c r="AF777" i="13" s="1"/>
  <c r="AD793" i="13"/>
  <c r="AE793" i="13" s="1"/>
  <c r="AF793" i="13" s="1"/>
  <c r="AD809" i="13"/>
  <c r="AE809" i="13" s="1"/>
  <c r="AF809" i="13" s="1"/>
  <c r="AD825" i="13"/>
  <c r="AE825" i="13" s="1"/>
  <c r="AF825" i="13" s="1"/>
  <c r="AD841" i="13"/>
  <c r="AE841" i="13" s="1"/>
  <c r="AF841" i="13" s="1"/>
  <c r="AD857" i="13"/>
  <c r="AE857" i="13" s="1"/>
  <c r="AF857" i="13" s="1"/>
  <c r="AD873" i="13"/>
  <c r="AE873" i="13" s="1"/>
  <c r="AF873" i="13" s="1"/>
  <c r="AD889" i="13"/>
  <c r="AE889" i="13" s="1"/>
  <c r="AF889" i="13" s="1"/>
  <c r="AD905" i="13"/>
  <c r="AE905" i="13" s="1"/>
  <c r="AF905" i="13" s="1"/>
  <c r="AD921" i="13"/>
  <c r="AE921" i="13" s="1"/>
  <c r="AF921" i="13" s="1"/>
  <c r="AD937" i="13"/>
  <c r="AE937" i="13" s="1"/>
  <c r="AF937" i="13" s="1"/>
  <c r="AD953" i="13"/>
  <c r="AE953" i="13" s="1"/>
  <c r="AF953" i="13" s="1"/>
  <c r="AD969" i="13"/>
  <c r="AE969" i="13" s="1"/>
  <c r="AF969" i="13" s="1"/>
  <c r="AD985" i="13"/>
  <c r="AE985" i="13" s="1"/>
  <c r="AF985" i="13" s="1"/>
  <c r="AD1001" i="13"/>
  <c r="AE1001" i="13" s="1"/>
  <c r="AF1001" i="13" s="1"/>
  <c r="AD108" i="13"/>
  <c r="AE108" i="13" s="1"/>
  <c r="AF108" i="13" s="1"/>
  <c r="AD191" i="13"/>
  <c r="AE191" i="13" s="1"/>
  <c r="AF191" i="13" s="1"/>
  <c r="AD278" i="13"/>
  <c r="AE278" i="13" s="1"/>
  <c r="AF278" i="13" s="1"/>
  <c r="AD364" i="13"/>
  <c r="AE364" i="13" s="1"/>
  <c r="AF364" i="13" s="1"/>
  <c r="AD447" i="13"/>
  <c r="AE447" i="13" s="1"/>
  <c r="AF447" i="13" s="1"/>
  <c r="AD534" i="13"/>
  <c r="AE534" i="13" s="1"/>
  <c r="AF534" i="13" s="1"/>
  <c r="AD569" i="13"/>
  <c r="AE569" i="13" s="1"/>
  <c r="AF569" i="13" s="1"/>
  <c r="AD586" i="13"/>
  <c r="AE586" i="13" s="1"/>
  <c r="AF586" i="13" s="1"/>
  <c r="AD602" i="13"/>
  <c r="AE602" i="13" s="1"/>
  <c r="AF602" i="13" s="1"/>
  <c r="AD618" i="13"/>
  <c r="AE618" i="13" s="1"/>
  <c r="AF618" i="13" s="1"/>
  <c r="AD634" i="13"/>
  <c r="AE634" i="13" s="1"/>
  <c r="AF634" i="13" s="1"/>
  <c r="AD650" i="13"/>
  <c r="AE650" i="13" s="1"/>
  <c r="AF650" i="13" s="1"/>
  <c r="AD666" i="13"/>
  <c r="AE666" i="13" s="1"/>
  <c r="AF666" i="13" s="1"/>
  <c r="AD682" i="13"/>
  <c r="AE682" i="13" s="1"/>
  <c r="AF682" i="13" s="1"/>
  <c r="AD698" i="13"/>
  <c r="AE698" i="13" s="1"/>
  <c r="AF698" i="13" s="1"/>
  <c r="AD714" i="13"/>
  <c r="AE714" i="13" s="1"/>
  <c r="AF714" i="13" s="1"/>
  <c r="AD730" i="13"/>
  <c r="AE730" i="13" s="1"/>
  <c r="AF730" i="13" s="1"/>
  <c r="AD746" i="13"/>
  <c r="AE746" i="13" s="1"/>
  <c r="AF746" i="13" s="1"/>
  <c r="AD762" i="13"/>
  <c r="AE762" i="13" s="1"/>
  <c r="AF762" i="13" s="1"/>
  <c r="AD778" i="13"/>
  <c r="AE778" i="13" s="1"/>
  <c r="AF778" i="13" s="1"/>
  <c r="AD794" i="13"/>
  <c r="AE794" i="13" s="1"/>
  <c r="AF794" i="13" s="1"/>
  <c r="AD810" i="13"/>
  <c r="AE810" i="13" s="1"/>
  <c r="AF810" i="13" s="1"/>
  <c r="AD826" i="13"/>
  <c r="AE826" i="13" s="1"/>
  <c r="AF826" i="13" s="1"/>
  <c r="AD842" i="13"/>
  <c r="AE842" i="13" s="1"/>
  <c r="AF842" i="13" s="1"/>
  <c r="AD858" i="13"/>
  <c r="AE858" i="13" s="1"/>
  <c r="AF858" i="13" s="1"/>
  <c r="AD874" i="13"/>
  <c r="AE874" i="13" s="1"/>
  <c r="AF874" i="13" s="1"/>
  <c r="AD890" i="13"/>
  <c r="AE890" i="13" s="1"/>
  <c r="AF890" i="13" s="1"/>
  <c r="AD906" i="13"/>
  <c r="AE906" i="13" s="1"/>
  <c r="AF906" i="13" s="1"/>
  <c r="AD922" i="13"/>
  <c r="AE922" i="13" s="1"/>
  <c r="AF922" i="13" s="1"/>
  <c r="AD938" i="13"/>
  <c r="AE938" i="13" s="1"/>
  <c r="AF938" i="13" s="1"/>
  <c r="AD954" i="13"/>
  <c r="AE954" i="13" s="1"/>
  <c r="AF954" i="13" s="1"/>
  <c r="AD970" i="13"/>
  <c r="AE970" i="13" s="1"/>
  <c r="AF970" i="13" s="1"/>
  <c r="AD986" i="13"/>
  <c r="AE986" i="13" s="1"/>
  <c r="AF986" i="13" s="1"/>
  <c r="AD1002" i="13"/>
  <c r="AE1002" i="13" s="1"/>
  <c r="AF1002" i="13" s="1"/>
  <c r="AD111" i="13"/>
  <c r="AE111" i="13" s="1"/>
  <c r="AF111" i="13" s="1"/>
  <c r="AD198" i="13"/>
  <c r="AE198" i="13" s="1"/>
  <c r="AF198" i="13" s="1"/>
  <c r="AD284" i="13"/>
  <c r="AE284" i="13" s="1"/>
  <c r="AF284" i="13" s="1"/>
  <c r="AD367" i="13"/>
  <c r="AE367" i="13" s="1"/>
  <c r="AF367" i="13" s="1"/>
  <c r="AD454" i="13"/>
  <c r="AE454" i="13" s="1"/>
  <c r="AF454" i="13" s="1"/>
  <c r="AD540" i="13"/>
  <c r="AE540" i="13" s="1"/>
  <c r="AF540" i="13" s="1"/>
  <c r="AD571" i="13"/>
  <c r="AE571" i="13" s="1"/>
  <c r="AF571" i="13" s="1"/>
  <c r="AD587" i="13"/>
  <c r="AE587" i="13" s="1"/>
  <c r="AF587" i="13" s="1"/>
  <c r="AD603" i="13"/>
  <c r="AE603" i="13" s="1"/>
  <c r="AF603" i="13" s="1"/>
  <c r="AD619" i="13"/>
  <c r="AE619" i="13" s="1"/>
  <c r="AF619" i="13" s="1"/>
  <c r="AD635" i="13"/>
  <c r="AE635" i="13" s="1"/>
  <c r="AF635" i="13" s="1"/>
  <c r="AD651" i="13"/>
  <c r="AE651" i="13" s="1"/>
  <c r="AF651" i="13" s="1"/>
  <c r="AD667" i="13"/>
  <c r="AE667" i="13" s="1"/>
  <c r="AF667" i="13" s="1"/>
  <c r="AD683" i="13"/>
  <c r="AE683" i="13" s="1"/>
  <c r="AF683" i="13" s="1"/>
  <c r="AD699" i="13"/>
  <c r="AE699" i="13" s="1"/>
  <c r="AF699" i="13" s="1"/>
  <c r="AD715" i="13"/>
  <c r="AE715" i="13" s="1"/>
  <c r="AF715" i="13" s="1"/>
  <c r="AD731" i="13"/>
  <c r="AE731" i="13" s="1"/>
  <c r="AF731" i="13" s="1"/>
  <c r="AD747" i="13"/>
  <c r="AE747" i="13" s="1"/>
  <c r="AF747" i="13" s="1"/>
  <c r="AD763" i="13"/>
  <c r="AE763" i="13" s="1"/>
  <c r="AF763" i="13" s="1"/>
  <c r="AD779" i="13"/>
  <c r="AE779" i="13" s="1"/>
  <c r="AF779" i="13" s="1"/>
  <c r="AD795" i="13"/>
  <c r="AE795" i="13" s="1"/>
  <c r="AF795" i="13" s="1"/>
  <c r="AD811" i="13"/>
  <c r="AE811" i="13" s="1"/>
  <c r="AF811" i="13" s="1"/>
  <c r="AD827" i="13"/>
  <c r="AE827" i="13" s="1"/>
  <c r="AF827" i="13" s="1"/>
  <c r="AD843" i="13"/>
  <c r="AE843" i="13" s="1"/>
  <c r="AF843" i="13" s="1"/>
  <c r="AD859" i="13"/>
  <c r="AE859" i="13" s="1"/>
  <c r="AF859" i="13" s="1"/>
  <c r="AD875" i="13"/>
  <c r="AE875" i="13" s="1"/>
  <c r="AF875" i="13" s="1"/>
  <c r="AD891" i="13"/>
  <c r="AE891" i="13" s="1"/>
  <c r="AF891" i="13" s="1"/>
  <c r="AD907" i="13"/>
  <c r="AE907" i="13" s="1"/>
  <c r="AF907" i="13" s="1"/>
  <c r="AD923" i="13"/>
  <c r="AE923" i="13" s="1"/>
  <c r="AF923" i="13" s="1"/>
  <c r="AD939" i="13"/>
  <c r="AE939" i="13" s="1"/>
  <c r="AF939" i="13" s="1"/>
  <c r="AD955" i="13"/>
  <c r="AE955" i="13" s="1"/>
  <c r="AF955" i="13" s="1"/>
  <c r="AD971" i="13"/>
  <c r="AE971" i="13" s="1"/>
  <c r="AF971" i="13" s="1"/>
  <c r="AD987" i="13"/>
  <c r="AE987" i="13" s="1"/>
  <c r="AF987" i="13" s="1"/>
  <c r="AD1003" i="13"/>
  <c r="AE1003" i="13" s="1"/>
  <c r="AF1003" i="13" s="1"/>
  <c r="AD118" i="13"/>
  <c r="AE118" i="13" s="1"/>
  <c r="AF118" i="13" s="1"/>
  <c r="AD204" i="13"/>
  <c r="AE204" i="13" s="1"/>
  <c r="AF204" i="13" s="1"/>
  <c r="AD287" i="13"/>
  <c r="AE287" i="13" s="1"/>
  <c r="AF287" i="13" s="1"/>
  <c r="AD374" i="13"/>
  <c r="AE374" i="13" s="1"/>
  <c r="AF374" i="13" s="1"/>
  <c r="AD460" i="13"/>
  <c r="AE460" i="13" s="1"/>
  <c r="AF460" i="13" s="1"/>
  <c r="AD543" i="13"/>
  <c r="AE543" i="13" s="1"/>
  <c r="AF543" i="13" s="1"/>
  <c r="AD572" i="13"/>
  <c r="AE572" i="13" s="1"/>
  <c r="AF572" i="13" s="1"/>
  <c r="AD588" i="13"/>
  <c r="AE588" i="13" s="1"/>
  <c r="AF588" i="13" s="1"/>
  <c r="AD604" i="13"/>
  <c r="AE604" i="13" s="1"/>
  <c r="AF604" i="13" s="1"/>
  <c r="AD620" i="13"/>
  <c r="AE620" i="13" s="1"/>
  <c r="AF620" i="13" s="1"/>
  <c r="AD636" i="13"/>
  <c r="AE636" i="13" s="1"/>
  <c r="AF636" i="13" s="1"/>
  <c r="AD652" i="13"/>
  <c r="AE652" i="13" s="1"/>
  <c r="AF652" i="13" s="1"/>
  <c r="AD668" i="13"/>
  <c r="AE668" i="13" s="1"/>
  <c r="AF668" i="13" s="1"/>
  <c r="AD684" i="13"/>
  <c r="AE684" i="13" s="1"/>
  <c r="AF684" i="13" s="1"/>
  <c r="AD700" i="13"/>
  <c r="AE700" i="13" s="1"/>
  <c r="AF700" i="13" s="1"/>
  <c r="AD716" i="13"/>
  <c r="AE716" i="13" s="1"/>
  <c r="AF716" i="13" s="1"/>
  <c r="AD732" i="13"/>
  <c r="AE732" i="13" s="1"/>
  <c r="AF732" i="13" s="1"/>
  <c r="AD748" i="13"/>
  <c r="AE748" i="13" s="1"/>
  <c r="AF748" i="13" s="1"/>
  <c r="AD764" i="13"/>
  <c r="AE764" i="13" s="1"/>
  <c r="AF764" i="13" s="1"/>
  <c r="AD780" i="13"/>
  <c r="AE780" i="13" s="1"/>
  <c r="AF780" i="13" s="1"/>
  <c r="AD796" i="13"/>
  <c r="AE796" i="13" s="1"/>
  <c r="AF796" i="13" s="1"/>
  <c r="AD812" i="13"/>
  <c r="AE812" i="13" s="1"/>
  <c r="AF812" i="13" s="1"/>
  <c r="AD828" i="13"/>
  <c r="AE828" i="13" s="1"/>
  <c r="AF828" i="13" s="1"/>
  <c r="AD844" i="13"/>
  <c r="AE844" i="13" s="1"/>
  <c r="AF844" i="13" s="1"/>
  <c r="AD860" i="13"/>
  <c r="AE860" i="13" s="1"/>
  <c r="AF860" i="13" s="1"/>
  <c r="AD876" i="13"/>
  <c r="AE876" i="13" s="1"/>
  <c r="AF876" i="13" s="1"/>
  <c r="AD892" i="13"/>
  <c r="AE892" i="13" s="1"/>
  <c r="AF892" i="13" s="1"/>
  <c r="AD908" i="13"/>
  <c r="AE908" i="13" s="1"/>
  <c r="AF908" i="13" s="1"/>
  <c r="AD924" i="13"/>
  <c r="AE924" i="13" s="1"/>
  <c r="AF924" i="13" s="1"/>
  <c r="AD940" i="13"/>
  <c r="AE940" i="13" s="1"/>
  <c r="AF940" i="13" s="1"/>
  <c r="AD956" i="13"/>
  <c r="AE956" i="13" s="1"/>
  <c r="AF956" i="13" s="1"/>
  <c r="AD972" i="13"/>
  <c r="AE972" i="13" s="1"/>
  <c r="AF972" i="13" s="1"/>
  <c r="AD988" i="13"/>
  <c r="AE988" i="13" s="1"/>
  <c r="AF988" i="13" s="1"/>
  <c r="AD1004" i="13"/>
  <c r="AE1004" i="13" s="1"/>
  <c r="AF1004" i="13" s="1"/>
  <c r="AD124" i="13"/>
  <c r="AE124" i="13" s="1"/>
  <c r="AF124" i="13" s="1"/>
  <c r="AD207" i="13"/>
  <c r="AE207" i="13" s="1"/>
  <c r="AF207" i="13" s="1"/>
  <c r="AD294" i="13"/>
  <c r="AE294" i="13" s="1"/>
  <c r="AF294" i="13" s="1"/>
  <c r="AD380" i="13"/>
  <c r="AE380" i="13" s="1"/>
  <c r="AF380" i="13" s="1"/>
  <c r="AD463" i="13"/>
  <c r="AE463" i="13" s="1"/>
  <c r="AF463" i="13" s="1"/>
  <c r="AD545" i="13"/>
  <c r="AE545" i="13" s="1"/>
  <c r="AF545" i="13" s="1"/>
  <c r="AD573" i="13"/>
  <c r="AE573" i="13" s="1"/>
  <c r="AF573" i="13" s="1"/>
  <c r="AD589" i="13"/>
  <c r="AE589" i="13" s="1"/>
  <c r="AF589" i="13" s="1"/>
  <c r="AD605" i="13"/>
  <c r="AE605" i="13" s="1"/>
  <c r="AF605" i="13" s="1"/>
  <c r="AD621" i="13"/>
  <c r="AE621" i="13" s="1"/>
  <c r="AF621" i="13" s="1"/>
  <c r="AD637" i="13"/>
  <c r="AE637" i="13" s="1"/>
  <c r="AF637" i="13" s="1"/>
  <c r="AD653" i="13"/>
  <c r="AE653" i="13" s="1"/>
  <c r="AF653" i="13" s="1"/>
  <c r="AD669" i="13"/>
  <c r="AE669" i="13" s="1"/>
  <c r="AF669" i="13" s="1"/>
  <c r="AD685" i="13"/>
  <c r="AE685" i="13" s="1"/>
  <c r="AF685" i="13" s="1"/>
  <c r="AD701" i="13"/>
  <c r="AE701" i="13" s="1"/>
  <c r="AF701" i="13" s="1"/>
  <c r="AD717" i="13"/>
  <c r="AE717" i="13" s="1"/>
  <c r="AF717" i="13" s="1"/>
  <c r="AD733" i="13"/>
  <c r="AE733" i="13" s="1"/>
  <c r="AF733" i="13" s="1"/>
  <c r="AD749" i="13"/>
  <c r="AE749" i="13" s="1"/>
  <c r="AF749" i="13" s="1"/>
  <c r="AD765" i="13"/>
  <c r="AE765" i="13" s="1"/>
  <c r="AF765" i="13" s="1"/>
  <c r="AD781" i="13"/>
  <c r="AE781" i="13" s="1"/>
  <c r="AF781" i="13" s="1"/>
  <c r="AD797" i="13"/>
  <c r="AE797" i="13" s="1"/>
  <c r="AF797" i="13" s="1"/>
  <c r="AD813" i="13"/>
  <c r="AE813" i="13" s="1"/>
  <c r="AF813" i="13" s="1"/>
  <c r="AD829" i="13"/>
  <c r="AE829" i="13" s="1"/>
  <c r="AF829" i="13" s="1"/>
  <c r="AD845" i="13"/>
  <c r="AE845" i="13" s="1"/>
  <c r="AF845" i="13" s="1"/>
  <c r="AD861" i="13"/>
  <c r="AE861" i="13" s="1"/>
  <c r="AF861" i="13" s="1"/>
  <c r="AD877" i="13"/>
  <c r="AE877" i="13" s="1"/>
  <c r="AF877" i="13" s="1"/>
  <c r="AD893" i="13"/>
  <c r="AE893" i="13" s="1"/>
  <c r="AF893" i="13" s="1"/>
  <c r="AD909" i="13"/>
  <c r="AE909" i="13" s="1"/>
  <c r="AF909" i="13" s="1"/>
  <c r="AD925" i="13"/>
  <c r="AE925" i="13" s="1"/>
  <c r="AF925" i="13" s="1"/>
  <c r="AD941" i="13"/>
  <c r="AE941" i="13" s="1"/>
  <c r="AF941" i="13" s="1"/>
  <c r="AD957" i="13"/>
  <c r="AE957" i="13" s="1"/>
  <c r="AF957" i="13" s="1"/>
  <c r="AD973" i="13"/>
  <c r="AE973" i="13" s="1"/>
  <c r="AF973" i="13" s="1"/>
  <c r="AD989" i="13"/>
  <c r="AE989" i="13" s="1"/>
  <c r="AF989" i="13" s="1"/>
  <c r="AD1005" i="13"/>
  <c r="AE1005" i="13" s="1"/>
  <c r="AF1005" i="13" s="1"/>
  <c r="AD44" i="13"/>
  <c r="AE44" i="13" s="1"/>
  <c r="AF44" i="13" s="1"/>
  <c r="AD127" i="13"/>
  <c r="AE127" i="13" s="1"/>
  <c r="AF127" i="13" s="1"/>
  <c r="AD214" i="13"/>
  <c r="AE214" i="13" s="1"/>
  <c r="AF214" i="13" s="1"/>
  <c r="AD300" i="13"/>
  <c r="AE300" i="13" s="1"/>
  <c r="AF300" i="13" s="1"/>
  <c r="AD383" i="13"/>
  <c r="AE383" i="13" s="1"/>
  <c r="AF383" i="13" s="1"/>
  <c r="AD470" i="13"/>
  <c r="AE470" i="13" s="1"/>
  <c r="AF470" i="13" s="1"/>
  <c r="AD549" i="13"/>
  <c r="AE549" i="13" s="1"/>
  <c r="AF549" i="13" s="1"/>
  <c r="AD574" i="13"/>
  <c r="AE574" i="13" s="1"/>
  <c r="AF574" i="13" s="1"/>
  <c r="AD590" i="13"/>
  <c r="AE590" i="13" s="1"/>
  <c r="AF590" i="13" s="1"/>
  <c r="AD606" i="13"/>
  <c r="AE606" i="13" s="1"/>
  <c r="AF606" i="13" s="1"/>
  <c r="AD622" i="13"/>
  <c r="AE622" i="13" s="1"/>
  <c r="AF622" i="13" s="1"/>
  <c r="AD638" i="13"/>
  <c r="AE638" i="13" s="1"/>
  <c r="AF638" i="13" s="1"/>
  <c r="AD654" i="13"/>
  <c r="AE654" i="13" s="1"/>
  <c r="AF654" i="13" s="1"/>
  <c r="AD670" i="13"/>
  <c r="AE670" i="13" s="1"/>
  <c r="AF670" i="13" s="1"/>
  <c r="AD686" i="13"/>
  <c r="AE686" i="13" s="1"/>
  <c r="AF686" i="13" s="1"/>
  <c r="AD702" i="13"/>
  <c r="AE702" i="13" s="1"/>
  <c r="AF702" i="13" s="1"/>
  <c r="AD718" i="13"/>
  <c r="AE718" i="13" s="1"/>
  <c r="AF718" i="13" s="1"/>
  <c r="AD734" i="13"/>
  <c r="AE734" i="13" s="1"/>
  <c r="AF734" i="13" s="1"/>
  <c r="AD750" i="13"/>
  <c r="AE750" i="13" s="1"/>
  <c r="AF750" i="13" s="1"/>
  <c r="AD766" i="13"/>
  <c r="AE766" i="13" s="1"/>
  <c r="AF766" i="13" s="1"/>
  <c r="AD782" i="13"/>
  <c r="AE782" i="13" s="1"/>
  <c r="AF782" i="13" s="1"/>
  <c r="AD798" i="13"/>
  <c r="AE798" i="13" s="1"/>
  <c r="AF798" i="13" s="1"/>
  <c r="AD814" i="13"/>
  <c r="AE814" i="13" s="1"/>
  <c r="AF814" i="13" s="1"/>
  <c r="AD830" i="13"/>
  <c r="AE830" i="13" s="1"/>
  <c r="AF830" i="13" s="1"/>
  <c r="AD846" i="13"/>
  <c r="AE846" i="13" s="1"/>
  <c r="AF846" i="13" s="1"/>
  <c r="AD862" i="13"/>
  <c r="AE862" i="13" s="1"/>
  <c r="AF862" i="13" s="1"/>
  <c r="AD878" i="13"/>
  <c r="AE878" i="13" s="1"/>
  <c r="AF878" i="13" s="1"/>
  <c r="AD894" i="13"/>
  <c r="AE894" i="13" s="1"/>
  <c r="AF894" i="13" s="1"/>
  <c r="AD910" i="13"/>
  <c r="AE910" i="13" s="1"/>
  <c r="AF910" i="13" s="1"/>
  <c r="AD926" i="13"/>
  <c r="AE926" i="13" s="1"/>
  <c r="AF926" i="13" s="1"/>
  <c r="AD942" i="13"/>
  <c r="AE942" i="13" s="1"/>
  <c r="AF942" i="13" s="1"/>
  <c r="AD958" i="13"/>
  <c r="AE958" i="13" s="1"/>
  <c r="AF958" i="13" s="1"/>
  <c r="AD974" i="13"/>
  <c r="AE974" i="13" s="1"/>
  <c r="AF974" i="13" s="1"/>
  <c r="AD990" i="13"/>
  <c r="AE990" i="13" s="1"/>
  <c r="AF990" i="13" s="1"/>
  <c r="AD1006" i="13"/>
  <c r="AE1006" i="13" s="1"/>
  <c r="AF1006" i="13" s="1"/>
  <c r="AD47" i="13"/>
  <c r="AE47" i="13" s="1"/>
  <c r="AF47" i="13" s="1"/>
  <c r="AD134" i="13"/>
  <c r="AE134" i="13" s="1"/>
  <c r="AF134" i="13" s="1"/>
  <c r="AD220" i="13"/>
  <c r="AE220" i="13" s="1"/>
  <c r="AF220" i="13" s="1"/>
  <c r="AD303" i="13"/>
  <c r="AE303" i="13" s="1"/>
  <c r="AF303" i="13" s="1"/>
  <c r="AD390" i="13"/>
  <c r="AE390" i="13" s="1"/>
  <c r="AF390" i="13" s="1"/>
  <c r="AD476" i="13"/>
  <c r="AE476" i="13" s="1"/>
  <c r="AF476" i="13" s="1"/>
  <c r="AD550" i="13"/>
  <c r="AE550" i="13" s="1"/>
  <c r="AF550" i="13" s="1"/>
  <c r="AD575" i="13"/>
  <c r="AE575" i="13" s="1"/>
  <c r="AF575" i="13" s="1"/>
  <c r="AD591" i="13"/>
  <c r="AE591" i="13" s="1"/>
  <c r="AF591" i="13" s="1"/>
  <c r="AD607" i="13"/>
  <c r="AE607" i="13" s="1"/>
  <c r="AF607" i="13" s="1"/>
  <c r="AD623" i="13"/>
  <c r="AE623" i="13" s="1"/>
  <c r="AF623" i="13" s="1"/>
  <c r="AD639" i="13"/>
  <c r="AE639" i="13" s="1"/>
  <c r="AF639" i="13" s="1"/>
  <c r="AD655" i="13"/>
  <c r="AE655" i="13" s="1"/>
  <c r="AF655" i="13" s="1"/>
  <c r="AD671" i="13"/>
  <c r="AE671" i="13" s="1"/>
  <c r="AF671" i="13" s="1"/>
  <c r="AD687" i="13"/>
  <c r="AE687" i="13" s="1"/>
  <c r="AF687" i="13" s="1"/>
  <c r="AD703" i="13"/>
  <c r="AE703" i="13" s="1"/>
  <c r="AF703" i="13" s="1"/>
  <c r="AD719" i="13"/>
  <c r="AE719" i="13" s="1"/>
  <c r="AF719" i="13" s="1"/>
  <c r="AD735" i="13"/>
  <c r="AE735" i="13" s="1"/>
  <c r="AF735" i="13" s="1"/>
  <c r="AD751" i="13"/>
  <c r="AE751" i="13" s="1"/>
  <c r="AF751" i="13" s="1"/>
  <c r="AD767" i="13"/>
  <c r="AE767" i="13" s="1"/>
  <c r="AF767" i="13" s="1"/>
  <c r="AD783" i="13"/>
  <c r="AE783" i="13" s="1"/>
  <c r="AF783" i="13" s="1"/>
  <c r="AD799" i="13"/>
  <c r="AE799" i="13" s="1"/>
  <c r="AF799" i="13" s="1"/>
  <c r="AD815" i="13"/>
  <c r="AE815" i="13" s="1"/>
  <c r="AF815" i="13" s="1"/>
  <c r="AD831" i="13"/>
  <c r="AE831" i="13" s="1"/>
  <c r="AF831" i="13" s="1"/>
  <c r="AD847" i="13"/>
  <c r="AE847" i="13" s="1"/>
  <c r="AF847" i="13" s="1"/>
  <c r="AD863" i="13"/>
  <c r="AE863" i="13" s="1"/>
  <c r="AF863" i="13" s="1"/>
  <c r="AD879" i="13"/>
  <c r="AE879" i="13" s="1"/>
  <c r="AF879" i="13" s="1"/>
  <c r="AD895" i="13"/>
  <c r="AE895" i="13" s="1"/>
  <c r="AF895" i="13" s="1"/>
  <c r="AD911" i="13"/>
  <c r="AE911" i="13" s="1"/>
  <c r="AF911" i="13" s="1"/>
  <c r="AD927" i="13"/>
  <c r="AE927" i="13" s="1"/>
  <c r="AF927" i="13" s="1"/>
  <c r="AD943" i="13"/>
  <c r="AE943" i="13" s="1"/>
  <c r="AF943" i="13" s="1"/>
  <c r="AD959" i="13"/>
  <c r="AE959" i="13" s="1"/>
  <c r="AF959" i="13" s="1"/>
  <c r="AD975" i="13"/>
  <c r="AE975" i="13" s="1"/>
  <c r="AF975" i="13" s="1"/>
  <c r="AD991" i="13"/>
  <c r="AE991" i="13" s="1"/>
  <c r="AF991" i="13" s="1"/>
  <c r="AD1007" i="13"/>
  <c r="AE1007" i="13" s="1"/>
  <c r="AF1007" i="13" s="1"/>
  <c r="AD63" i="13"/>
  <c r="AE63" i="13" s="1"/>
  <c r="AF63" i="13" s="1"/>
  <c r="AD150" i="13"/>
  <c r="AE150" i="13" s="1"/>
  <c r="AF150" i="13" s="1"/>
  <c r="AD236" i="13"/>
  <c r="AE236" i="13" s="1"/>
  <c r="AF236" i="13" s="1"/>
  <c r="AD319" i="13"/>
  <c r="AE319" i="13" s="1"/>
  <c r="AF319" i="13" s="1"/>
  <c r="AD406" i="13"/>
  <c r="AE406" i="13" s="1"/>
  <c r="AF406" i="13" s="1"/>
  <c r="AD492" i="13"/>
  <c r="AE492" i="13" s="1"/>
  <c r="AF492" i="13" s="1"/>
  <c r="AD558" i="13"/>
  <c r="AE558" i="13" s="1"/>
  <c r="AF558" i="13" s="1"/>
  <c r="AD578" i="13"/>
  <c r="AE578" i="13" s="1"/>
  <c r="AF578" i="13" s="1"/>
  <c r="AD594" i="13"/>
  <c r="AE594" i="13" s="1"/>
  <c r="AF594" i="13" s="1"/>
  <c r="AD610" i="13"/>
  <c r="AE610" i="13" s="1"/>
  <c r="AF610" i="13" s="1"/>
  <c r="AD626" i="13"/>
  <c r="AE626" i="13" s="1"/>
  <c r="AF626" i="13" s="1"/>
  <c r="AD642" i="13"/>
  <c r="AE642" i="13" s="1"/>
  <c r="AF642" i="13" s="1"/>
  <c r="AD658" i="13"/>
  <c r="AE658" i="13" s="1"/>
  <c r="AF658" i="13" s="1"/>
  <c r="AD674" i="13"/>
  <c r="AE674" i="13" s="1"/>
  <c r="AF674" i="13" s="1"/>
  <c r="AD690" i="13"/>
  <c r="AE690" i="13" s="1"/>
  <c r="AF690" i="13" s="1"/>
  <c r="AD706" i="13"/>
  <c r="AE706" i="13" s="1"/>
  <c r="AF706" i="13" s="1"/>
  <c r="AD722" i="13"/>
  <c r="AE722" i="13" s="1"/>
  <c r="AF722" i="13" s="1"/>
  <c r="AD738" i="13"/>
  <c r="AE738" i="13" s="1"/>
  <c r="AF738" i="13" s="1"/>
  <c r="AD754" i="13"/>
  <c r="AE754" i="13" s="1"/>
  <c r="AF754" i="13" s="1"/>
  <c r="AD770" i="13"/>
  <c r="AE770" i="13" s="1"/>
  <c r="AF770" i="13" s="1"/>
  <c r="AD786" i="13"/>
  <c r="AE786" i="13" s="1"/>
  <c r="AF786" i="13" s="1"/>
  <c r="AD802" i="13"/>
  <c r="AE802" i="13" s="1"/>
  <c r="AF802" i="13" s="1"/>
  <c r="AD818" i="13"/>
  <c r="AE818" i="13" s="1"/>
  <c r="AF818" i="13" s="1"/>
  <c r="AD834" i="13"/>
  <c r="AE834" i="13" s="1"/>
  <c r="AF834" i="13" s="1"/>
  <c r="AD850" i="13"/>
  <c r="AE850" i="13" s="1"/>
  <c r="AF850" i="13" s="1"/>
  <c r="AD866" i="13"/>
  <c r="AE866" i="13" s="1"/>
  <c r="AF866" i="13" s="1"/>
  <c r="AD882" i="13"/>
  <c r="AE882" i="13" s="1"/>
  <c r="AF882" i="13" s="1"/>
  <c r="AD898" i="13"/>
  <c r="AE898" i="13" s="1"/>
  <c r="AF898" i="13" s="1"/>
  <c r="AD914" i="13"/>
  <c r="AE914" i="13" s="1"/>
  <c r="AF914" i="13" s="1"/>
  <c r="AD930" i="13"/>
  <c r="AE930" i="13" s="1"/>
  <c r="AF930" i="13" s="1"/>
  <c r="AD946" i="13"/>
  <c r="AE946" i="13" s="1"/>
  <c r="AF946" i="13" s="1"/>
  <c r="AD962" i="13"/>
  <c r="AE962" i="13" s="1"/>
  <c r="AF962" i="13" s="1"/>
  <c r="AD978" i="13"/>
  <c r="AE978" i="13" s="1"/>
  <c r="AF978" i="13" s="1"/>
  <c r="AD994" i="13"/>
  <c r="AE994" i="13" s="1"/>
  <c r="AF994" i="13" s="1"/>
  <c r="AD1010" i="13"/>
  <c r="AE1010" i="13" s="1"/>
  <c r="AF1010" i="13" s="1"/>
  <c r="AD960" i="13"/>
  <c r="AE960" i="13" s="1"/>
  <c r="AF960" i="13" s="1"/>
  <c r="AD832" i="13"/>
  <c r="AE832" i="13" s="1"/>
  <c r="AF832" i="13" s="1"/>
  <c r="AD704" i="13"/>
  <c r="AE704" i="13" s="1"/>
  <c r="AF704" i="13" s="1"/>
  <c r="AD576" i="13"/>
  <c r="AE576" i="13" s="1"/>
  <c r="AF576" i="13" s="1"/>
  <c r="AD945" i="13"/>
  <c r="AE945" i="13" s="1"/>
  <c r="AF945" i="13" s="1"/>
  <c r="AD817" i="13"/>
  <c r="AE817" i="13" s="1"/>
  <c r="AF817" i="13" s="1"/>
  <c r="AD689" i="13"/>
  <c r="AE689" i="13" s="1"/>
  <c r="AF689" i="13" s="1"/>
  <c r="AD557" i="13"/>
  <c r="AE557" i="13" s="1"/>
  <c r="AF557" i="13" s="1"/>
  <c r="AD944" i="13"/>
  <c r="AE944" i="13" s="1"/>
  <c r="AF944" i="13" s="1"/>
  <c r="AD816" i="13"/>
  <c r="AE816" i="13" s="1"/>
  <c r="AF816" i="13" s="1"/>
  <c r="AD688" i="13"/>
  <c r="AE688" i="13" s="1"/>
  <c r="AF688" i="13" s="1"/>
  <c r="AD556" i="13"/>
  <c r="AE556" i="13" s="1"/>
  <c r="AF556" i="13" s="1"/>
  <c r="AD929" i="13"/>
  <c r="AE929" i="13" s="1"/>
  <c r="AF929" i="13" s="1"/>
  <c r="AD801" i="13"/>
  <c r="AE801" i="13" s="1"/>
  <c r="AF801" i="13" s="1"/>
  <c r="AD673" i="13"/>
  <c r="AE673" i="13" s="1"/>
  <c r="AF673" i="13" s="1"/>
  <c r="AD486" i="13"/>
  <c r="AE486" i="13" s="1"/>
  <c r="AF486" i="13" s="1"/>
  <c r="AD928" i="13"/>
  <c r="AE928" i="13" s="1"/>
  <c r="AF928" i="13" s="1"/>
  <c r="AD800" i="13"/>
  <c r="AE800" i="13" s="1"/>
  <c r="AF800" i="13" s="1"/>
  <c r="AD672" i="13"/>
  <c r="AE672" i="13" s="1"/>
  <c r="AF672" i="13" s="1"/>
  <c r="AD479" i="13"/>
  <c r="AE479" i="13" s="1"/>
  <c r="AF479" i="13" s="1"/>
  <c r="AD913" i="13"/>
  <c r="AE913" i="13" s="1"/>
  <c r="AF913" i="13" s="1"/>
  <c r="AD785" i="13"/>
  <c r="AE785" i="13" s="1"/>
  <c r="AF785" i="13" s="1"/>
  <c r="AD657" i="13"/>
  <c r="AE657" i="13" s="1"/>
  <c r="AF657" i="13" s="1"/>
  <c r="AD399" i="13"/>
  <c r="AE399" i="13" s="1"/>
  <c r="AF399" i="13" s="1"/>
  <c r="AD912" i="13"/>
  <c r="AE912" i="13" s="1"/>
  <c r="AF912" i="13" s="1"/>
  <c r="AD784" i="13"/>
  <c r="AE784" i="13" s="1"/>
  <c r="AF784" i="13" s="1"/>
  <c r="AD656" i="13"/>
  <c r="AE656" i="13" s="1"/>
  <c r="AF656" i="13" s="1"/>
  <c r="AD396" i="13"/>
  <c r="AE396" i="13" s="1"/>
  <c r="AF396" i="13" s="1"/>
  <c r="AD897" i="13"/>
  <c r="AE897" i="13" s="1"/>
  <c r="AF897" i="13" s="1"/>
  <c r="AD769" i="13"/>
  <c r="AE769" i="13" s="1"/>
  <c r="AF769" i="13" s="1"/>
  <c r="AD641" i="13"/>
  <c r="AE641" i="13" s="1"/>
  <c r="AF641" i="13" s="1"/>
  <c r="AD316" i="13"/>
  <c r="AE316" i="13" s="1"/>
  <c r="AF316" i="13" s="1"/>
  <c r="AD896" i="13"/>
  <c r="AE896" i="13" s="1"/>
  <c r="AF896" i="13" s="1"/>
  <c r="AD768" i="13"/>
  <c r="AE768" i="13" s="1"/>
  <c r="AF768" i="13" s="1"/>
  <c r="AD640" i="13"/>
  <c r="AE640" i="13" s="1"/>
  <c r="AF640" i="13" s="1"/>
  <c r="AD310" i="13"/>
  <c r="AE310" i="13" s="1"/>
  <c r="AF310" i="13" s="1"/>
  <c r="AD1009" i="13"/>
  <c r="AE1009" i="13" s="1"/>
  <c r="AF1009" i="13" s="1"/>
  <c r="AD881" i="13"/>
  <c r="AE881" i="13" s="1"/>
  <c r="AF881" i="13" s="1"/>
  <c r="AD753" i="13"/>
  <c r="AE753" i="13" s="1"/>
  <c r="AF753" i="13" s="1"/>
  <c r="AD625" i="13"/>
  <c r="AE625" i="13" s="1"/>
  <c r="AF625" i="13" s="1"/>
  <c r="AD230" i="13"/>
  <c r="AE230" i="13" s="1"/>
  <c r="AF230" i="13" s="1"/>
  <c r="N23" i="13"/>
  <c r="O23" i="13" s="1"/>
  <c r="AD21" i="13"/>
  <c r="AE21" i="13" s="1"/>
  <c r="AF21" i="13" s="1"/>
  <c r="N19" i="13"/>
  <c r="O19" i="13" s="1"/>
  <c r="N18" i="13"/>
  <c r="O18" i="13" s="1"/>
  <c r="L14" i="13"/>
  <c r="P26" i="15"/>
  <c r="P433" i="15"/>
  <c r="P448" i="15"/>
  <c r="P170" i="15"/>
  <c r="Q330" i="15"/>
  <c r="P925" i="15"/>
  <c r="Q801" i="15"/>
  <c r="P514" i="15"/>
  <c r="Q715" i="15"/>
  <c r="Q995" i="15"/>
  <c r="P77" i="15"/>
  <c r="P419" i="15"/>
  <c r="Q403" i="15"/>
  <c r="P79" i="15"/>
  <c r="P691" i="15"/>
  <c r="P1007" i="15"/>
  <c r="P175" i="15"/>
  <c r="Q607" i="15"/>
  <c r="P996" i="15"/>
  <c r="P183" i="15"/>
  <c r="P188" i="15"/>
  <c r="P16" i="15"/>
  <c r="P278" i="15"/>
  <c r="Q641" i="15"/>
  <c r="P848" i="15"/>
  <c r="Q339" i="15"/>
  <c r="Q867" i="15"/>
  <c r="Q111" i="15"/>
  <c r="P831" i="15"/>
  <c r="Q939" i="15"/>
  <c r="P55" i="15"/>
  <c r="Q597" i="15"/>
  <c r="Q618" i="15"/>
  <c r="P71" i="15"/>
  <c r="Q398" i="15"/>
  <c r="P632" i="15"/>
  <c r="P738" i="15"/>
  <c r="P410" i="15"/>
  <c r="P468" i="15"/>
  <c r="Q543" i="15"/>
  <c r="Q257" i="15"/>
  <c r="P58" i="15"/>
  <c r="Q422" i="15"/>
  <c r="P903" i="15"/>
  <c r="P962" i="15"/>
  <c r="P528" i="15"/>
  <c r="P639" i="15"/>
  <c r="Q37" i="15"/>
  <c r="Q231" i="15"/>
  <c r="Q484" i="15"/>
  <c r="Q777" i="15"/>
  <c r="Q418" i="15"/>
  <c r="P458" i="15"/>
  <c r="P873" i="15"/>
  <c r="P242" i="15"/>
  <c r="Q343" i="15"/>
  <c r="Q416" i="15"/>
  <c r="Q497" i="15"/>
  <c r="P548" i="15"/>
  <c r="P650" i="15"/>
  <c r="P703" i="15"/>
  <c r="P791" i="15"/>
  <c r="Q792" i="15"/>
  <c r="Q290" i="15"/>
  <c r="P546" i="15"/>
  <c r="P680" i="15"/>
  <c r="P842" i="15"/>
  <c r="Q73" i="15"/>
  <c r="Q894" i="15"/>
  <c r="P489" i="15"/>
  <c r="Q747" i="15"/>
  <c r="Q944" i="15"/>
  <c r="P810" i="15"/>
  <c r="P1014" i="15"/>
  <c r="P204" i="15"/>
  <c r="Q408" i="15"/>
  <c r="Q48" i="15"/>
  <c r="Q49" i="15"/>
  <c r="P230" i="15"/>
  <c r="Q936" i="15"/>
  <c r="Q960" i="15"/>
  <c r="Q476" i="15"/>
  <c r="P801" i="15"/>
  <c r="P889" i="15"/>
  <c r="P1010" i="15"/>
  <c r="P283" i="15"/>
  <c r="P774" i="15"/>
  <c r="Q829" i="15"/>
  <c r="P63" i="15"/>
  <c r="P108" i="15"/>
  <c r="Q478" i="15"/>
  <c r="Q634" i="15"/>
  <c r="P90" i="15"/>
  <c r="P222" i="15"/>
  <c r="P400" i="15"/>
  <c r="P513" i="15"/>
  <c r="Q39" i="15"/>
  <c r="P521" i="15"/>
  <c r="P525" i="15"/>
  <c r="P688" i="15"/>
  <c r="P826" i="15"/>
  <c r="P218" i="15"/>
  <c r="P736" i="15"/>
  <c r="Q914" i="15"/>
  <c r="Q97" i="15"/>
  <c r="Q102" i="15"/>
  <c r="Q103" i="15"/>
  <c r="Q207" i="15"/>
  <c r="Q629" i="15"/>
  <c r="P630" i="15"/>
  <c r="P859" i="15"/>
  <c r="P864" i="15"/>
  <c r="P930" i="15"/>
  <c r="Q137" i="15"/>
  <c r="P550" i="15"/>
  <c r="Q552" i="15"/>
  <c r="P569" i="15"/>
  <c r="Q587" i="15"/>
  <c r="P640" i="15"/>
  <c r="P658" i="15"/>
  <c r="P663" i="15"/>
  <c r="Q814" i="15"/>
  <c r="Q843" i="15"/>
  <c r="Q907" i="15"/>
  <c r="P982" i="15"/>
  <c r="Q984" i="15"/>
  <c r="P167" i="15"/>
  <c r="Q190" i="15"/>
  <c r="P355" i="15"/>
  <c r="Q426" i="15"/>
  <c r="P428" i="15"/>
  <c r="P572" i="15"/>
  <c r="P583" i="15"/>
  <c r="Q596" i="15"/>
  <c r="Q643" i="15"/>
  <c r="P654" i="15"/>
  <c r="P655" i="15"/>
  <c r="P716" i="15"/>
  <c r="Q941" i="15"/>
  <c r="P76" i="15"/>
  <c r="P147" i="15"/>
  <c r="Q186" i="15"/>
  <c r="P325" i="15"/>
  <c r="P427" i="15"/>
  <c r="Q429" i="15"/>
  <c r="P454" i="15"/>
  <c r="P564" i="15"/>
  <c r="P672" i="15"/>
  <c r="P837" i="15"/>
  <c r="Q847" i="15"/>
  <c r="Q951" i="15"/>
  <c r="P970" i="15"/>
  <c r="Q57" i="15"/>
  <c r="Q139" i="15"/>
  <c r="P156" i="15"/>
  <c r="Q184" i="15"/>
  <c r="Q267" i="15"/>
  <c r="Q299" i="15"/>
  <c r="P367" i="15"/>
  <c r="Q376" i="15"/>
  <c r="Q456" i="15"/>
  <c r="P471" i="15"/>
  <c r="P473" i="15"/>
  <c r="P599" i="15"/>
  <c r="P755" i="15"/>
  <c r="Q824" i="15"/>
  <c r="P828" i="15"/>
  <c r="P412" i="15"/>
  <c r="P452" i="15"/>
  <c r="P462" i="15"/>
  <c r="Q47" i="15"/>
  <c r="P52" i="15"/>
  <c r="P116" i="15"/>
  <c r="Q118" i="15"/>
  <c r="Q129" i="15"/>
  <c r="Q175" i="15"/>
  <c r="P243" i="15"/>
  <c r="Q360" i="15"/>
  <c r="P392" i="15"/>
  <c r="Q394" i="15"/>
  <c r="Q451" i="15"/>
  <c r="P460" i="15"/>
  <c r="P465" i="15"/>
  <c r="Q471" i="15"/>
  <c r="P519" i="15"/>
  <c r="P527" i="15"/>
  <c r="Q577" i="15"/>
  <c r="P606" i="15"/>
  <c r="Q872" i="15"/>
  <c r="Q1015" i="15"/>
  <c r="P113" i="15"/>
  <c r="P126" i="15"/>
  <c r="P271" i="15"/>
  <c r="P886" i="15"/>
  <c r="Q991" i="15"/>
  <c r="Q535" i="15"/>
  <c r="P683" i="15"/>
  <c r="Q993" i="15"/>
  <c r="Q172" i="15"/>
  <c r="P224" i="15"/>
  <c r="P228" i="15"/>
  <c r="Q382" i="15"/>
  <c r="P444" i="15"/>
  <c r="Q477" i="15"/>
  <c r="Q611" i="15"/>
  <c r="Q782" i="15"/>
  <c r="P789" i="15"/>
  <c r="Q884" i="15"/>
  <c r="Q918" i="15"/>
  <c r="Q920" i="15"/>
  <c r="Q33" i="15"/>
  <c r="Q222" i="15"/>
  <c r="Q307" i="15"/>
  <c r="Q695" i="15"/>
  <c r="Q921" i="15"/>
  <c r="Q793" i="15"/>
  <c r="P619" i="15"/>
  <c r="P708" i="15"/>
  <c r="Q711" i="15"/>
  <c r="Q787" i="15"/>
  <c r="Q800" i="15"/>
  <c r="Q200" i="15"/>
  <c r="Q209" i="15"/>
  <c r="P211" i="15"/>
  <c r="P772" i="15"/>
  <c r="P779" i="15"/>
  <c r="Q799" i="15"/>
  <c r="Q66" i="15"/>
  <c r="Q105" i="15"/>
  <c r="Q199" i="15"/>
  <c r="Q202" i="15"/>
  <c r="P317" i="15"/>
  <c r="P620" i="15"/>
  <c r="Q637" i="15"/>
  <c r="Q723" i="15"/>
  <c r="P806" i="15"/>
  <c r="Q900" i="15"/>
  <c r="P931" i="15"/>
  <c r="Q22" i="15"/>
  <c r="P47" i="15"/>
  <c r="Q96" i="15"/>
  <c r="Q104" i="15"/>
  <c r="P107" i="15"/>
  <c r="P594" i="15"/>
  <c r="P87" i="15"/>
  <c r="Q159" i="15"/>
  <c r="Q180" i="15"/>
  <c r="Q239" i="15"/>
  <c r="Q210" i="15"/>
  <c r="Q23" i="15"/>
  <c r="Q63" i="15"/>
  <c r="Q176" i="15"/>
  <c r="Q188" i="15"/>
  <c r="P202" i="15"/>
  <c r="P38" i="15"/>
  <c r="Q72" i="15"/>
  <c r="Q246" i="15"/>
  <c r="Q116" i="15"/>
  <c r="P129" i="15"/>
  <c r="Q151" i="15"/>
  <c r="Q167" i="15"/>
  <c r="Q512" i="15"/>
  <c r="P512" i="15"/>
  <c r="Q65" i="15"/>
  <c r="Q164" i="15"/>
  <c r="Q198" i="15"/>
  <c r="Q353" i="15"/>
  <c r="P353" i="15"/>
  <c r="Q89" i="15"/>
  <c r="Q148" i="15"/>
  <c r="P251" i="15"/>
  <c r="Q58" i="15"/>
  <c r="Q79" i="15"/>
  <c r="Q108" i="15"/>
  <c r="Q204" i="15"/>
  <c r="Q236" i="15"/>
  <c r="Q472" i="15"/>
  <c r="P472" i="15"/>
  <c r="Q17" i="15"/>
  <c r="Q20" i="15"/>
  <c r="Q26" i="15"/>
  <c r="R26" i="15" s="1"/>
  <c r="P69" i="15"/>
  <c r="Q74" i="15"/>
  <c r="P119" i="15"/>
  <c r="P234" i="15"/>
  <c r="Q258" i="15"/>
  <c r="Q95" i="15"/>
  <c r="Q131" i="15"/>
  <c r="P36" i="15"/>
  <c r="Q92" i="15"/>
  <c r="Q50" i="15"/>
  <c r="Q119" i="15"/>
  <c r="P135" i="15"/>
  <c r="Q178" i="15"/>
  <c r="P42" i="15"/>
  <c r="Q77" i="15"/>
  <c r="R77" i="15" s="1"/>
  <c r="P100" i="15"/>
  <c r="Q154" i="15"/>
  <c r="Q183" i="15"/>
  <c r="Q254" i="15"/>
  <c r="Q90" i="15"/>
  <c r="Q100" i="15"/>
  <c r="Q138" i="15"/>
  <c r="P142" i="15"/>
  <c r="Q227" i="15"/>
  <c r="Q509" i="15"/>
  <c r="P509" i="15"/>
  <c r="P275" i="15"/>
  <c r="Q295" i="15"/>
  <c r="P318" i="15"/>
  <c r="Q387" i="15"/>
  <c r="P405" i="15"/>
  <c r="Q432" i="15"/>
  <c r="P450" i="15"/>
  <c r="P554" i="15"/>
  <c r="P786" i="15"/>
  <c r="Q786" i="15"/>
  <c r="Q498" i="15"/>
  <c r="Q911" i="15"/>
  <c r="P911" i="15"/>
  <c r="P350" i="15"/>
  <c r="Q443" i="15"/>
  <c r="P455" i="15"/>
  <c r="Q521" i="15"/>
  <c r="P530" i="15"/>
  <c r="Q590" i="15"/>
  <c r="Q772" i="15"/>
  <c r="Q297" i="15"/>
  <c r="P306" i="15"/>
  <c r="P384" i="15"/>
  <c r="Q469" i="15"/>
  <c r="P481" i="15"/>
  <c r="P503" i="15"/>
  <c r="Q525" i="15"/>
  <c r="P311" i="15"/>
  <c r="P399" i="15"/>
  <c r="P413" i="15"/>
  <c r="P559" i="15"/>
  <c r="Q515" i="15"/>
  <c r="P522" i="15"/>
  <c r="P544" i="15"/>
  <c r="P615" i="15"/>
  <c r="P819" i="15"/>
  <c r="Q256" i="15"/>
  <c r="P298" i="15"/>
  <c r="Q302" i="15"/>
  <c r="P307" i="15"/>
  <c r="Q362" i="15"/>
  <c r="Q260" i="15"/>
  <c r="P285" i="15"/>
  <c r="P336" i="15"/>
  <c r="P344" i="15"/>
  <c r="Q366" i="15"/>
  <c r="Q392" i="15"/>
  <c r="Q414" i="15"/>
  <c r="P426" i="15"/>
  <c r="P470" i="15"/>
  <c r="P504" i="15"/>
  <c r="P579" i="15"/>
  <c r="Q692" i="15"/>
  <c r="P376" i="15"/>
  <c r="Q395" i="15"/>
  <c r="Q550" i="15"/>
  <c r="P282" i="15"/>
  <c r="P332" i="15"/>
  <c r="Q371" i="15"/>
  <c r="Q513" i="15"/>
  <c r="Q739" i="15"/>
  <c r="P739" i="15"/>
  <c r="Q266" i="15"/>
  <c r="P266" i="15"/>
  <c r="P333" i="15"/>
  <c r="P337" i="15"/>
  <c r="Q372" i="15"/>
  <c r="P395" i="15"/>
  <c r="P415" i="15"/>
  <c r="Q463" i="15"/>
  <c r="P476" i="15"/>
  <c r="Q486" i="15"/>
  <c r="P511" i="15"/>
  <c r="Q706" i="15"/>
  <c r="Q790" i="15"/>
  <c r="P309" i="15"/>
  <c r="P314" i="15"/>
  <c r="Q321" i="15"/>
  <c r="Q341" i="15"/>
  <c r="P418" i="15"/>
  <c r="P457" i="15"/>
  <c r="Q594" i="15"/>
  <c r="Q283" i="15"/>
  <c r="Q368" i="15"/>
  <c r="Q378" i="15"/>
  <c r="P387" i="15"/>
  <c r="P480" i="15"/>
  <c r="P487" i="15"/>
  <c r="Q517" i="15"/>
  <c r="Q683" i="15"/>
  <c r="Q612" i="15"/>
  <c r="P695" i="15"/>
  <c r="P726" i="15"/>
  <c r="Q750" i="15"/>
  <c r="Q803" i="15"/>
  <c r="P944" i="15"/>
  <c r="Q966" i="15"/>
  <c r="Q1009" i="15"/>
  <c r="Q663" i="15"/>
  <c r="P847" i="15"/>
  <c r="P861" i="15"/>
  <c r="P761" i="15"/>
  <c r="Q808" i="15"/>
  <c r="Q841" i="15"/>
  <c r="P857" i="15"/>
  <c r="P941" i="15"/>
  <c r="Q579" i="15"/>
  <c r="P668" i="15"/>
  <c r="Q693" i="15"/>
  <c r="Q726" i="15"/>
  <c r="P750" i="15"/>
  <c r="P751" i="15"/>
  <c r="Q769" i="15"/>
  <c r="Q774" i="15"/>
  <c r="P867" i="15"/>
  <c r="P891" i="15"/>
  <c r="Q672" i="15"/>
  <c r="Q722" i="15"/>
  <c r="P895" i="15"/>
  <c r="Q903" i="15"/>
  <c r="Q912" i="15"/>
  <c r="P926" i="15"/>
  <c r="Q1003" i="15"/>
  <c r="Q576" i="15"/>
  <c r="P597" i="15"/>
  <c r="R597" i="15" s="1"/>
  <c r="P607" i="15"/>
  <c r="Q644" i="15"/>
  <c r="Q680" i="15"/>
  <c r="Q690" i="15"/>
  <c r="P778" i="15"/>
  <c r="P605" i="15"/>
  <c r="P611" i="15"/>
  <c r="Q817" i="15"/>
  <c r="Q859" i="15"/>
  <c r="Q957" i="15"/>
  <c r="Q978" i="15"/>
  <c r="Q986" i="15"/>
  <c r="Q743" i="15"/>
  <c r="Q619" i="15"/>
  <c r="P622" i="15"/>
  <c r="Q653" i="15"/>
  <c r="P711" i="15"/>
  <c r="Q767" i="15"/>
  <c r="P849" i="15"/>
  <c r="Q879" i="15"/>
  <c r="P960" i="15"/>
  <c r="R960" i="15" s="1"/>
  <c r="P598" i="15"/>
  <c r="Q645" i="15"/>
  <c r="Q654" i="15"/>
  <c r="Q666" i="15"/>
  <c r="Q718" i="15"/>
  <c r="Q771" i="15"/>
  <c r="Q775" i="15"/>
  <c r="Q838" i="15"/>
  <c r="P888" i="15"/>
  <c r="P986" i="15"/>
  <c r="Q1000" i="15"/>
  <c r="P1004" i="15"/>
  <c r="P662" i="15"/>
  <c r="P793" i="15"/>
  <c r="Q825" i="15"/>
  <c r="P917" i="15"/>
  <c r="P920" i="15"/>
  <c r="P1001" i="15"/>
  <c r="Q667" i="15"/>
  <c r="Q675" i="15"/>
  <c r="Q748" i="15"/>
  <c r="Q763" i="15"/>
  <c r="Q764" i="15"/>
  <c r="Q806" i="15"/>
  <c r="P811" i="15"/>
  <c r="Q822" i="15"/>
  <c r="P900" i="15"/>
  <c r="Q929" i="15"/>
  <c r="Q979" i="15"/>
  <c r="P1012" i="15"/>
  <c r="Q606" i="15"/>
  <c r="P623" i="15"/>
  <c r="Q649" i="15"/>
  <c r="Q724" i="15"/>
  <c r="Q738" i="15"/>
  <c r="P753" i="15"/>
  <c r="Q780" i="15"/>
  <c r="Q794" i="15"/>
  <c r="P812" i="15"/>
  <c r="P884" i="15"/>
  <c r="Q671" i="15"/>
  <c r="P700" i="15"/>
  <c r="P701" i="15"/>
  <c r="P706" i="15"/>
  <c r="Q720" i="15"/>
  <c r="Q734" i="15"/>
  <c r="P834" i="15"/>
  <c r="Q866" i="15"/>
  <c r="Q924" i="15"/>
  <c r="Q1002" i="15"/>
  <c r="P1008" i="15"/>
  <c r="Q31" i="15"/>
  <c r="Q64" i="15"/>
  <c r="Q81" i="15"/>
  <c r="P34" i="15"/>
  <c r="Q34" i="15"/>
  <c r="P66" i="15"/>
  <c r="Q69" i="15"/>
  <c r="P73" i="15"/>
  <c r="Q87" i="15"/>
  <c r="Q29" i="15"/>
  <c r="Q45" i="15"/>
  <c r="Q82" i="15"/>
  <c r="P82" i="15"/>
  <c r="P93" i="15"/>
  <c r="Q71" i="15"/>
  <c r="Q88" i="15"/>
  <c r="Q27" i="15"/>
  <c r="P61" i="15"/>
  <c r="P68" i="15"/>
  <c r="Q19" i="15"/>
  <c r="P27" i="15"/>
  <c r="Q42" i="15"/>
  <c r="P53" i="15"/>
  <c r="Q60" i="15"/>
  <c r="Q61" i="15"/>
  <c r="P196" i="15"/>
  <c r="P21" i="15"/>
  <c r="P89" i="15"/>
  <c r="Q191" i="15"/>
  <c r="P191" i="15"/>
  <c r="Q121" i="15"/>
  <c r="P121" i="15"/>
  <c r="P44" i="15"/>
  <c r="Q53" i="15"/>
  <c r="P60" i="15"/>
  <c r="P74" i="15"/>
  <c r="Q21" i="15"/>
  <c r="Q28" i="15"/>
  <c r="Q46" i="15"/>
  <c r="P50" i="15"/>
  <c r="Q52" i="15"/>
  <c r="P172" i="15"/>
  <c r="W16" i="15"/>
  <c r="Q196" i="15"/>
  <c r="Q76" i="15"/>
  <c r="P84" i="15"/>
  <c r="P160" i="15"/>
  <c r="P176" i="15"/>
  <c r="Q195" i="15"/>
  <c r="P227" i="15"/>
  <c r="Q264" i="15"/>
  <c r="P264" i="15"/>
  <c r="Q386" i="15"/>
  <c r="Q250" i="15"/>
  <c r="P250" i="15"/>
  <c r="R250" i="15" s="1"/>
  <c r="P81" i="15"/>
  <c r="P111" i="15"/>
  <c r="P149" i="15"/>
  <c r="Q156" i="15"/>
  <c r="Q162" i="15"/>
  <c r="P165" i="15"/>
  <c r="P209" i="15"/>
  <c r="Q255" i="15"/>
  <c r="P360" i="15"/>
  <c r="Q160" i="15"/>
  <c r="P215" i="15"/>
  <c r="Q219" i="15"/>
  <c r="Q221" i="15"/>
  <c r="P221" i="15"/>
  <c r="P349" i="15"/>
  <c r="Q349" i="15"/>
  <c r="R349" i="15" s="1"/>
  <c r="Q126" i="15"/>
  <c r="Q135" i="15"/>
  <c r="Q142" i="15"/>
  <c r="P322" i="15"/>
  <c r="Q322" i="15"/>
  <c r="P118" i="15"/>
  <c r="Q146" i="15"/>
  <c r="P174" i="15"/>
  <c r="Q113" i="15"/>
  <c r="R113" i="15" s="1"/>
  <c r="P219" i="15"/>
  <c r="Q315" i="15"/>
  <c r="Q123" i="15"/>
  <c r="P168" i="15"/>
  <c r="P180" i="15"/>
  <c r="P186" i="15"/>
  <c r="Q192" i="15"/>
  <c r="Q194" i="15"/>
  <c r="P199" i="15"/>
  <c r="P137" i="15"/>
  <c r="P148" i="15"/>
  <c r="P164" i="15"/>
  <c r="Q170" i="15"/>
  <c r="R170" i="15" s="1"/>
  <c r="Q232" i="15"/>
  <c r="P232" i="15"/>
  <c r="P235" i="15"/>
  <c r="Q379" i="15"/>
  <c r="P379" i="15"/>
  <c r="P127" i="15"/>
  <c r="P134" i="15"/>
  <c r="Q216" i="15"/>
  <c r="P226" i="15"/>
  <c r="Q80" i="15"/>
  <c r="P85" i="15"/>
  <c r="Q93" i="15"/>
  <c r="P102" i="15"/>
  <c r="P112" i="15"/>
  <c r="Q130" i="15"/>
  <c r="P136" i="15"/>
  <c r="P143" i="15"/>
  <c r="P155" i="15"/>
  <c r="Q168" i="15"/>
  <c r="P182" i="15"/>
  <c r="P194" i="15"/>
  <c r="Q208" i="15"/>
  <c r="Q127" i="15"/>
  <c r="Q134" i="15"/>
  <c r="Q145" i="15"/>
  <c r="P159" i="15"/>
  <c r="P166" i="15"/>
  <c r="P210" i="15"/>
  <c r="P216" i="15"/>
  <c r="Q248" i="15"/>
  <c r="P248" i="15"/>
  <c r="Q85" i="15"/>
  <c r="P105" i="15"/>
  <c r="Q143" i="15"/>
  <c r="P145" i="15"/>
  <c r="R145" i="15" s="1"/>
  <c r="P190" i="15"/>
  <c r="Q303" i="15"/>
  <c r="P303" i="15"/>
  <c r="Q84" i="15"/>
  <c r="P92" i="15"/>
  <c r="P95" i="15"/>
  <c r="P97" i="15"/>
  <c r="Q240" i="15"/>
  <c r="P257" i="15"/>
  <c r="Q259" i="15"/>
  <c r="Q313" i="15"/>
  <c r="Q320" i="15"/>
  <c r="P327" i="15"/>
  <c r="Q281" i="15"/>
  <c r="Q327" i="15"/>
  <c r="Q355" i="15"/>
  <c r="P330" i="15"/>
  <c r="P374" i="15"/>
  <c r="P240" i="15"/>
  <c r="Q252" i="15"/>
  <c r="Q305" i="15"/>
  <c r="P310" i="15"/>
  <c r="Q337" i="15"/>
  <c r="P366" i="15"/>
  <c r="R366" i="15" s="1"/>
  <c r="P368" i="15"/>
  <c r="P372" i="15"/>
  <c r="Q224" i="15"/>
  <c r="P265" i="15"/>
  <c r="Q284" i="15"/>
  <c r="Q287" i="15"/>
  <c r="Q312" i="15"/>
  <c r="Q316" i="15"/>
  <c r="Q328" i="15"/>
  <c r="Q331" i="15"/>
  <c r="Q350" i="15"/>
  <c r="Q268" i="15"/>
  <c r="P402" i="15"/>
  <c r="Q402" i="15"/>
  <c r="Q449" i="15"/>
  <c r="P449" i="15"/>
  <c r="Q282" i="15"/>
  <c r="P299" i="15"/>
  <c r="Q314" i="15"/>
  <c r="P390" i="15"/>
  <c r="Q390" i="15"/>
  <c r="Q440" i="15"/>
  <c r="P289" i="15"/>
  <c r="P291" i="15"/>
  <c r="Q319" i="15"/>
  <c r="P323" i="15"/>
  <c r="P326" i="15"/>
  <c r="P346" i="15"/>
  <c r="Q361" i="15"/>
  <c r="P382" i="15"/>
  <c r="P424" i="15"/>
  <c r="Q424" i="15"/>
  <c r="Q291" i="15"/>
  <c r="Q406" i="15"/>
  <c r="P406" i="15"/>
  <c r="P258" i="15"/>
  <c r="P267" i="15"/>
  <c r="Q306" i="15"/>
  <c r="Q334" i="15"/>
  <c r="Q348" i="15"/>
  <c r="Q289" i="15"/>
  <c r="P319" i="15"/>
  <c r="Q323" i="15"/>
  <c r="P361" i="15"/>
  <c r="P685" i="15"/>
  <c r="Q275" i="15"/>
  <c r="P290" i="15"/>
  <c r="Q384" i="15"/>
  <c r="P407" i="15"/>
  <c r="P223" i="15"/>
  <c r="P256" i="15"/>
  <c r="Q298" i="15"/>
  <c r="Q311" i="15"/>
  <c r="P315" i="15"/>
  <c r="P329" i="15"/>
  <c r="P334" i="15"/>
  <c r="Q244" i="15"/>
  <c r="Q271" i="15"/>
  <c r="Q356" i="15"/>
  <c r="Q367" i="15"/>
  <c r="P447" i="15"/>
  <c r="Q500" i="15"/>
  <c r="P500" i="15"/>
  <c r="Q420" i="15"/>
  <c r="P492" i="15"/>
  <c r="P535" i="15"/>
  <c r="Q400" i="15"/>
  <c r="Q412" i="15"/>
  <c r="P423" i="15"/>
  <c r="Q436" i="15"/>
  <c r="P446" i="15"/>
  <c r="Q450" i="15"/>
  <c r="P484" i="15"/>
  <c r="P517" i="15"/>
  <c r="Q415" i="15"/>
  <c r="Q462" i="15"/>
  <c r="P486" i="15"/>
  <c r="P497" i="15"/>
  <c r="P539" i="15"/>
  <c r="P543" i="15"/>
  <c r="P552" i="15"/>
  <c r="P677" i="15"/>
  <c r="P403" i="15"/>
  <c r="Q410" i="15"/>
  <c r="P429" i="15"/>
  <c r="P432" i="15"/>
  <c r="Q448" i="15"/>
  <c r="R448" i="15" s="1"/>
  <c r="Q529" i="15"/>
  <c r="P560" i="15"/>
  <c r="Q560" i="15"/>
  <c r="Q442" i="15"/>
  <c r="P478" i="15"/>
  <c r="Q466" i="15"/>
  <c r="Q507" i="15"/>
  <c r="P529" i="15"/>
  <c r="Q393" i="15"/>
  <c r="Q399" i="15"/>
  <c r="P421" i="15"/>
  <c r="P442" i="15"/>
  <c r="Q458" i="15"/>
  <c r="P483" i="15"/>
  <c r="Q491" i="15"/>
  <c r="Q493" i="15"/>
  <c r="Q505" i="15"/>
  <c r="Q514" i="15"/>
  <c r="Q546" i="15"/>
  <c r="Q421" i="15"/>
  <c r="P440" i="15"/>
  <c r="P451" i="15"/>
  <c r="P466" i="15"/>
  <c r="P491" i="15"/>
  <c r="Q502" i="15"/>
  <c r="P520" i="15"/>
  <c r="Q401" i="15"/>
  <c r="P422" i="15"/>
  <c r="Q435" i="15"/>
  <c r="P467" i="15"/>
  <c r="P475" i="15"/>
  <c r="Q487" i="15"/>
  <c r="Q536" i="15"/>
  <c r="Q540" i="15"/>
  <c r="Q544" i="15"/>
  <c r="P398" i="15"/>
  <c r="Q413" i="15"/>
  <c r="P416" i="15"/>
  <c r="Q431" i="15"/>
  <c r="P443" i="15"/>
  <c r="Q455" i="15"/>
  <c r="Q479" i="15"/>
  <c r="Q534" i="15"/>
  <c r="Q558" i="15"/>
  <c r="Q411" i="15"/>
  <c r="Q428" i="15"/>
  <c r="R428" i="15" s="1"/>
  <c r="Q433" i="15"/>
  <c r="R433" i="15" s="1"/>
  <c r="Q465" i="15"/>
  <c r="Q524" i="15"/>
  <c r="P411" i="15"/>
  <c r="P414" i="15"/>
  <c r="P431" i="15"/>
  <c r="Q454" i="15"/>
  <c r="Q470" i="15"/>
  <c r="Q489" i="15"/>
  <c r="Q530" i="15"/>
  <c r="Q457" i="15"/>
  <c r="Q481" i="15"/>
  <c r="P498" i="15"/>
  <c r="Q522" i="15"/>
  <c r="Q532" i="15"/>
  <c r="Q545" i="15"/>
  <c r="Q549" i="15"/>
  <c r="P562" i="15"/>
  <c r="Q561" i="15"/>
  <c r="P585" i="15"/>
  <c r="Q615" i="15"/>
  <c r="Q698" i="15"/>
  <c r="Q700" i="15"/>
  <c r="Q703" i="15"/>
  <c r="P551" i="15"/>
  <c r="Q571" i="15"/>
  <c r="Q627" i="15"/>
  <c r="Q670" i="15"/>
  <c r="P722" i="15"/>
  <c r="P759" i="15"/>
  <c r="Q759" i="15"/>
  <c r="P937" i="15"/>
  <c r="Q937" i="15"/>
  <c r="Q551" i="15"/>
  <c r="Q564" i="15"/>
  <c r="R564" i="15" s="1"/>
  <c r="Q585" i="15"/>
  <c r="Q691" i="15"/>
  <c r="P693" i="15"/>
  <c r="P577" i="15"/>
  <c r="P596" i="15"/>
  <c r="Q608" i="15"/>
  <c r="P635" i="15"/>
  <c r="P651" i="15"/>
  <c r="Q658" i="15"/>
  <c r="Q719" i="15"/>
  <c r="Q569" i="15"/>
  <c r="P649" i="15"/>
  <c r="Q603" i="15"/>
  <c r="P608" i="15"/>
  <c r="P618" i="15"/>
  <c r="Q635" i="15"/>
  <c r="P648" i="15"/>
  <c r="Q651" i="15"/>
  <c r="P664" i="15"/>
  <c r="P669" i="15"/>
  <c r="Q688" i="15"/>
  <c r="P580" i="15"/>
  <c r="P588" i="15"/>
  <c r="Q661" i="15"/>
  <c r="Q664" i="15"/>
  <c r="P686" i="15"/>
  <c r="Q699" i="15"/>
  <c r="Q756" i="15"/>
  <c r="P756" i="15"/>
  <c r="P591" i="15"/>
  <c r="Q595" i="15"/>
  <c r="Q652" i="15"/>
  <c r="P699" i="15"/>
  <c r="P641" i="15"/>
  <c r="P558" i="15"/>
  <c r="Q572" i="15"/>
  <c r="Q580" i="15"/>
  <c r="Q588" i="15"/>
  <c r="Q659" i="15"/>
  <c r="P661" i="15"/>
  <c r="P690" i="15"/>
  <c r="P643" i="15"/>
  <c r="P671" i="15"/>
  <c r="Q583" i="15"/>
  <c r="Q677" i="15"/>
  <c r="P816" i="15"/>
  <c r="Q554" i="15"/>
  <c r="Q562" i="15"/>
  <c r="P613" i="15"/>
  <c r="Q620" i="15"/>
  <c r="Q623" i="15"/>
  <c r="Q650" i="15"/>
  <c r="Q685" i="15"/>
  <c r="Q694" i="15"/>
  <c r="P719" i="15"/>
  <c r="P790" i="15"/>
  <c r="Q795" i="15"/>
  <c r="P823" i="15"/>
  <c r="P829" i="15"/>
  <c r="Q842" i="15"/>
  <c r="Q781" i="15"/>
  <c r="Q783" i="15"/>
  <c r="Q716" i="15"/>
  <c r="Q733" i="15"/>
  <c r="P777" i="15"/>
  <c r="P942" i="15"/>
  <c r="Q868" i="15"/>
  <c r="P763" i="15"/>
  <c r="Q789" i="15"/>
  <c r="Q807" i="15"/>
  <c r="Q851" i="15"/>
  <c r="Q708" i="15"/>
  <c r="Q730" i="15"/>
  <c r="P803" i="15"/>
  <c r="R803" i="15" s="1"/>
  <c r="Q819" i="15"/>
  <c r="Q848" i="15"/>
  <c r="Q856" i="15"/>
  <c r="Q761" i="15"/>
  <c r="Q765" i="15"/>
  <c r="Q778" i="15"/>
  <c r="P785" i="15"/>
  <c r="P787" i="15"/>
  <c r="P809" i="15"/>
  <c r="P817" i="15"/>
  <c r="Q833" i="15"/>
  <c r="Q837" i="15"/>
  <c r="Q1011" i="15"/>
  <c r="P1011" i="15"/>
  <c r="Q732" i="15"/>
  <c r="Q797" i="15"/>
  <c r="Q712" i="15"/>
  <c r="Q740" i="15"/>
  <c r="P744" i="15"/>
  <c r="Q762" i="15"/>
  <c r="P845" i="15"/>
  <c r="P771" i="15"/>
  <c r="P822" i="15"/>
  <c r="P782" i="15"/>
  <c r="Q727" i="15"/>
  <c r="P762" i="15"/>
  <c r="P764" i="15"/>
  <c r="Q773" i="15"/>
  <c r="Q796" i="15"/>
  <c r="Q804" i="15"/>
  <c r="P994" i="15"/>
  <c r="Q811" i="15"/>
  <c r="P1005" i="15"/>
  <c r="Q717" i="15"/>
  <c r="Q751" i="15"/>
  <c r="Q766" i="15"/>
  <c r="P788" i="15"/>
  <c r="P808" i="15"/>
  <c r="Q816" i="15"/>
  <c r="P821" i="15"/>
  <c r="Q830" i="15"/>
  <c r="Q834" i="15"/>
  <c r="Q721" i="15"/>
  <c r="P723" i="15"/>
  <c r="Q737" i="15"/>
  <c r="P773" i="15"/>
  <c r="Q798" i="15"/>
  <c r="P804" i="15"/>
  <c r="P814" i="15"/>
  <c r="Q883" i="15"/>
  <c r="P851" i="15"/>
  <c r="Q930" i="15"/>
  <c r="P869" i="15"/>
  <c r="Q878" i="15"/>
  <c r="P924" i="15"/>
  <c r="P961" i="15"/>
  <c r="P966" i="15"/>
  <c r="P1009" i="15"/>
  <c r="P971" i="15"/>
  <c r="Q862" i="15"/>
  <c r="Q881" i="15"/>
  <c r="P897" i="15"/>
  <c r="P905" i="15"/>
  <c r="P991" i="15"/>
  <c r="R991" i="15" s="1"/>
  <c r="Q999" i="15"/>
  <c r="P1015" i="15"/>
  <c r="R1015" i="15" s="1"/>
  <c r="P872" i="15"/>
  <c r="Q889" i="15"/>
  <c r="P892" i="15"/>
  <c r="Q897" i="15"/>
  <c r="Q982" i="15"/>
  <c r="P860" i="15"/>
  <c r="Q864" i="15"/>
  <c r="Q948" i="15"/>
  <c r="P963" i="15"/>
  <c r="P993" i="15"/>
  <c r="P868" i="15"/>
  <c r="Q892" i="15"/>
  <c r="P936" i="15"/>
  <c r="Q943" i="15"/>
  <c r="Q997" i="15"/>
  <c r="Q1004" i="15"/>
  <c r="Q1006" i="15"/>
  <c r="P856" i="15"/>
  <c r="Q860" i="15"/>
  <c r="P894" i="15"/>
  <c r="P907" i="15"/>
  <c r="Q919" i="15"/>
  <c r="P921" i="15"/>
  <c r="P948" i="15"/>
  <c r="R948" i="15" s="1"/>
  <c r="Q963" i="15"/>
  <c r="P972" i="15"/>
  <c r="Q976" i="15"/>
  <c r="Q1012" i="15"/>
  <c r="P899" i="15"/>
  <c r="Q852" i="15"/>
  <c r="Q873" i="15"/>
  <c r="P912" i="15"/>
  <c r="Q925" i="15"/>
  <c r="P929" i="15"/>
  <c r="P1002" i="15"/>
  <c r="Q1010" i="15"/>
  <c r="Q845" i="15"/>
  <c r="P939" i="15"/>
  <c r="R939" i="15" s="1"/>
  <c r="Q945" i="15"/>
  <c r="P995" i="15"/>
  <c r="Q875" i="15"/>
  <c r="Q880" i="15"/>
  <c r="Q888" i="15"/>
  <c r="Q953" i="15"/>
  <c r="Q1007" i="15"/>
  <c r="Q962" i="15"/>
  <c r="P979" i="15"/>
  <c r="Q992" i="15"/>
  <c r="P1000" i="15"/>
  <c r="Q1014" i="15"/>
  <c r="P951" i="15"/>
  <c r="P968" i="15"/>
  <c r="P974" i="15"/>
  <c r="Q983" i="15"/>
  <c r="P989" i="15"/>
  <c r="Q1005" i="15"/>
  <c r="P20" i="15"/>
  <c r="P37" i="15"/>
  <c r="P25" i="15"/>
  <c r="Q30" i="15"/>
  <c r="Q59" i="15"/>
  <c r="P59" i="15"/>
  <c r="P19" i="15"/>
  <c r="P23" i="15"/>
  <c r="Q25" i="15"/>
  <c r="P28" i="15"/>
  <c r="P31" i="15"/>
  <c r="P39" i="15"/>
  <c r="P45" i="15"/>
  <c r="P18" i="15"/>
  <c r="P30" i="15"/>
  <c r="Q36" i="15"/>
  <c r="Q38" i="15"/>
  <c r="P46" i="15"/>
  <c r="P106" i="15"/>
  <c r="Q18" i="15"/>
  <c r="P29" i="15"/>
  <c r="Q91" i="15"/>
  <c r="P91" i="15"/>
  <c r="P110" i="15"/>
  <c r="Q110" i="15"/>
  <c r="P17" i="15"/>
  <c r="Q43" i="15"/>
  <c r="P43" i="15"/>
  <c r="P33" i="15"/>
  <c r="Q40" i="15"/>
  <c r="Q16" i="15"/>
  <c r="P22" i="15"/>
  <c r="P24" i="15"/>
  <c r="Q35" i="15"/>
  <c r="P35" i="15"/>
  <c r="Q24" i="15"/>
  <c r="Q32" i="15"/>
  <c r="P32" i="15"/>
  <c r="Q51" i="15"/>
  <c r="P51" i="15"/>
  <c r="Q98" i="15"/>
  <c r="P98" i="15"/>
  <c r="Q75" i="15"/>
  <c r="P75" i="15"/>
  <c r="P41" i="15"/>
  <c r="Q44" i="15"/>
  <c r="Q56" i="15"/>
  <c r="Q41" i="15"/>
  <c r="Q55" i="15"/>
  <c r="Q67" i="15"/>
  <c r="P67" i="15"/>
  <c r="Q68" i="15"/>
  <c r="Q83" i="15"/>
  <c r="P83" i="15"/>
  <c r="Q112" i="15"/>
  <c r="Q213" i="15"/>
  <c r="P213" i="15"/>
  <c r="P104" i="15"/>
  <c r="Q117" i="15"/>
  <c r="Q109" i="15"/>
  <c r="P109" i="15"/>
  <c r="P120" i="15"/>
  <c r="P128" i="15"/>
  <c r="Q133" i="15"/>
  <c r="Q141" i="15"/>
  <c r="Q120" i="15"/>
  <c r="Q128" i="15"/>
  <c r="P101" i="15"/>
  <c r="P49" i="15"/>
  <c r="P57" i="15"/>
  <c r="P65" i="15"/>
  <c r="P103" i="15"/>
  <c r="Q132" i="15"/>
  <c r="P132" i="15"/>
  <c r="Q140" i="15"/>
  <c r="P140" i="15"/>
  <c r="P40" i="15"/>
  <c r="P48" i="15"/>
  <c r="P56" i="15"/>
  <c r="P64" i="15"/>
  <c r="P72" i="15"/>
  <c r="P80" i="15"/>
  <c r="P88" i="15"/>
  <c r="P96" i="15"/>
  <c r="Q101" i="15"/>
  <c r="Q107" i="15"/>
  <c r="Q99" i="15"/>
  <c r="Q157" i="15"/>
  <c r="Q125" i="15"/>
  <c r="Q122" i="15"/>
  <c r="P122" i="15"/>
  <c r="P54" i="15"/>
  <c r="P62" i="15"/>
  <c r="P70" i="15"/>
  <c r="P78" i="15"/>
  <c r="P86" i="15"/>
  <c r="P94" i="15"/>
  <c r="P99" i="15"/>
  <c r="Q124" i="15"/>
  <c r="P124" i="15"/>
  <c r="Q54" i="15"/>
  <c r="Q62" i="15"/>
  <c r="Q70" i="15"/>
  <c r="Q78" i="15"/>
  <c r="Q86" i="15"/>
  <c r="Q94" i="15"/>
  <c r="Q114" i="15"/>
  <c r="P114" i="15"/>
  <c r="Q106" i="15"/>
  <c r="Q115" i="15"/>
  <c r="Q152" i="15"/>
  <c r="Q158" i="15"/>
  <c r="Q169" i="15"/>
  <c r="P169" i="15"/>
  <c r="Q197" i="15"/>
  <c r="P197" i="15"/>
  <c r="P198" i="15"/>
  <c r="Q225" i="15"/>
  <c r="P225" i="15"/>
  <c r="Q136" i="15"/>
  <c r="P146" i="15"/>
  <c r="Q173" i="15"/>
  <c r="P173" i="15"/>
  <c r="Q165" i="15"/>
  <c r="Q212" i="15"/>
  <c r="P212" i="15"/>
  <c r="Q150" i="15"/>
  <c r="P158" i="15"/>
  <c r="Q206" i="15"/>
  <c r="P206" i="15"/>
  <c r="Q237" i="15"/>
  <c r="P237" i="15"/>
  <c r="P151" i="15"/>
  <c r="P157" i="15"/>
  <c r="Q163" i="15"/>
  <c r="P163" i="15"/>
  <c r="P117" i="15"/>
  <c r="P125" i="15"/>
  <c r="P133" i="15"/>
  <c r="P141" i="15"/>
  <c r="P150" i="15"/>
  <c r="Q181" i="15"/>
  <c r="P181" i="15"/>
  <c r="Q182" i="15"/>
  <c r="Q185" i="15"/>
  <c r="P185" i="15"/>
  <c r="Q187" i="15"/>
  <c r="Q153" i="15"/>
  <c r="P153" i="15"/>
  <c r="Q166" i="15"/>
  <c r="Q177" i="15"/>
  <c r="P177" i="15"/>
  <c r="R186" i="15"/>
  <c r="Q205" i="15"/>
  <c r="P205" i="15"/>
  <c r="P144" i="15"/>
  <c r="Q174" i="15"/>
  <c r="P115" i="15"/>
  <c r="P123" i="15"/>
  <c r="P131" i="15"/>
  <c r="P139" i="15"/>
  <c r="Q144" i="15"/>
  <c r="P162" i="15"/>
  <c r="R162" i="15" s="1"/>
  <c r="P130" i="15"/>
  <c r="P138" i="15"/>
  <c r="Q149" i="15"/>
  <c r="P154" i="15"/>
  <c r="Q161" i="15"/>
  <c r="P161" i="15"/>
  <c r="Q147" i="15"/>
  <c r="P152" i="15"/>
  <c r="Q155" i="15"/>
  <c r="Q171" i="15"/>
  <c r="P178" i="15"/>
  <c r="Q179" i="15"/>
  <c r="Q189" i="15"/>
  <c r="P189" i="15"/>
  <c r="Q245" i="15"/>
  <c r="P245" i="15"/>
  <c r="Q253" i="15"/>
  <c r="P253" i="15"/>
  <c r="P286" i="15"/>
  <c r="Q243" i="15"/>
  <c r="R243" i="15" s="1"/>
  <c r="Q251" i="15"/>
  <c r="Q265" i="15"/>
  <c r="Q279" i="15"/>
  <c r="P279" i="15"/>
  <c r="P294" i="15"/>
  <c r="Q203" i="15"/>
  <c r="Q235" i="15"/>
  <c r="P263" i="15"/>
  <c r="P214" i="15"/>
  <c r="Q230" i="15"/>
  <c r="Q274" i="15"/>
  <c r="P274" i="15"/>
  <c r="Q293" i="15"/>
  <c r="P293" i="15"/>
  <c r="P171" i="15"/>
  <c r="P179" i="15"/>
  <c r="P187" i="15"/>
  <c r="P195" i="15"/>
  <c r="P203" i="15"/>
  <c r="Q214" i="15"/>
  <c r="Q215" i="15"/>
  <c r="Q218" i="15"/>
  <c r="Q223" i="15"/>
  <c r="Q229" i="15"/>
  <c r="Q249" i="15"/>
  <c r="P249" i="15"/>
  <c r="P255" i="15"/>
  <c r="Q263" i="15"/>
  <c r="Q270" i="15"/>
  <c r="P270" i="15"/>
  <c r="Q292" i="15"/>
  <c r="Q217" i="15"/>
  <c r="P217" i="15"/>
  <c r="Q220" i="15"/>
  <c r="Q241" i="15"/>
  <c r="P241" i="15"/>
  <c r="P246" i="15"/>
  <c r="R246" i="15" s="1"/>
  <c r="P254" i="15"/>
  <c r="Q261" i="15"/>
  <c r="P261" i="15"/>
  <c r="Q269" i="15"/>
  <c r="P269" i="15"/>
  <c r="Q233" i="15"/>
  <c r="P233" i="15"/>
  <c r="P238" i="15"/>
  <c r="Q262" i="15"/>
  <c r="P262" i="15"/>
  <c r="P229" i="15"/>
  <c r="Q238" i="15"/>
  <c r="P193" i="15"/>
  <c r="P201" i="15"/>
  <c r="P220" i="15"/>
  <c r="Q288" i="15"/>
  <c r="P288" i="15"/>
  <c r="Q193" i="15"/>
  <c r="Q201" i="15"/>
  <c r="P208" i="15"/>
  <c r="P247" i="15"/>
  <c r="P184" i="15"/>
  <c r="R184" i="15" s="1"/>
  <c r="P192" i="15"/>
  <c r="P200" i="15"/>
  <c r="P239" i="15"/>
  <c r="P244" i="15"/>
  <c r="P252" i="15"/>
  <c r="P207" i="15"/>
  <c r="Q211" i="15"/>
  <c r="Q228" i="15"/>
  <c r="P231" i="15"/>
  <c r="R231" i="15" s="1"/>
  <c r="P236" i="15"/>
  <c r="Q247" i="15"/>
  <c r="Q272" i="15"/>
  <c r="P272" i="15"/>
  <c r="Q273" i="15"/>
  <c r="P273" i="15"/>
  <c r="Q286" i="15"/>
  <c r="P287" i="15"/>
  <c r="P292" i="15"/>
  <c r="Q294" i="15"/>
  <c r="P297" i="15"/>
  <c r="P338" i="15"/>
  <c r="P359" i="15"/>
  <c r="Q359" i="15"/>
  <c r="P284" i="15"/>
  <c r="Q308" i="15"/>
  <c r="Q340" i="15"/>
  <c r="P340" i="15"/>
  <c r="P280" i="15"/>
  <c r="Q285" i="15"/>
  <c r="R285" i="15" s="1"/>
  <c r="P276" i="15"/>
  <c r="Q296" i="15"/>
  <c r="P296" i="15"/>
  <c r="Q342" i="15"/>
  <c r="P342" i="15"/>
  <c r="P260" i="15"/>
  <c r="P268" i="15"/>
  <c r="Q301" i="15"/>
  <c r="Q347" i="15"/>
  <c r="P347" i="15"/>
  <c r="Q280" i="15"/>
  <c r="P259" i="15"/>
  <c r="Q276" i="15"/>
  <c r="P277" i="15"/>
  <c r="P281" i="15"/>
  <c r="P301" i="15"/>
  <c r="Q304" i="15"/>
  <c r="P304" i="15"/>
  <c r="Q277" i="15"/>
  <c r="Q352" i="15"/>
  <c r="P352" i="15"/>
  <c r="Q226" i="15"/>
  <c r="R226" i="15" s="1"/>
  <c r="Q234" i="15"/>
  <c r="Q242" i="15"/>
  <c r="Q324" i="15"/>
  <c r="Q300" i="15"/>
  <c r="P302" i="15"/>
  <c r="Q278" i="15"/>
  <c r="P295" i="15"/>
  <c r="Q310" i="15"/>
  <c r="R310" i="15" s="1"/>
  <c r="Q318" i="15"/>
  <c r="Q326" i="15"/>
  <c r="P331" i="15"/>
  <c r="Q338" i="15"/>
  <c r="Q375" i="15"/>
  <c r="P375" i="15"/>
  <c r="Q377" i="15"/>
  <c r="Q309" i="15"/>
  <c r="Q317" i="15"/>
  <c r="Q325" i="15"/>
  <c r="P328" i="15"/>
  <c r="Q333" i="15"/>
  <c r="P300" i="15"/>
  <c r="P308" i="15"/>
  <c r="P316" i="15"/>
  <c r="P324" i="15"/>
  <c r="Q332" i="15"/>
  <c r="Q336" i="15"/>
  <c r="Q374" i="15"/>
  <c r="Q363" i="15"/>
  <c r="P363" i="15"/>
  <c r="Q364" i="15"/>
  <c r="P364" i="15"/>
  <c r="Q329" i="15"/>
  <c r="P335" i="15"/>
  <c r="Q344" i="15"/>
  <c r="Q345" i="15"/>
  <c r="P351" i="15"/>
  <c r="Q357" i="15"/>
  <c r="P357" i="15"/>
  <c r="P305" i="15"/>
  <c r="P313" i="15"/>
  <c r="R313" i="15" s="1"/>
  <c r="P321" i="15"/>
  <c r="Q335" i="15"/>
  <c r="Q351" i="15"/>
  <c r="P345" i="15"/>
  <c r="P312" i="15"/>
  <c r="P320" i="15"/>
  <c r="P339" i="15"/>
  <c r="P341" i="15"/>
  <c r="P343" i="15"/>
  <c r="Q358" i="15"/>
  <c r="Q346" i="15"/>
  <c r="Q354" i="15"/>
  <c r="P354" i="15"/>
  <c r="P358" i="15"/>
  <c r="P370" i="15"/>
  <c r="Q370" i="15"/>
  <c r="Q365" i="15"/>
  <c r="P365" i="15"/>
  <c r="Q380" i="15"/>
  <c r="P380" i="15"/>
  <c r="Q388" i="15"/>
  <c r="P388" i="15"/>
  <c r="Q389" i="15"/>
  <c r="Q373" i="15"/>
  <c r="P373" i="15"/>
  <c r="P348" i="15"/>
  <c r="P356" i="15"/>
  <c r="P369" i="15"/>
  <c r="P441" i="15"/>
  <c r="Q369" i="15"/>
  <c r="P371" i="15"/>
  <c r="Q391" i="15"/>
  <c r="Q397" i="15"/>
  <c r="P362" i="15"/>
  <c r="Q396" i="15"/>
  <c r="P396" i="15"/>
  <c r="P377" i="15"/>
  <c r="Q383" i="15"/>
  <c r="Q385" i="15"/>
  <c r="P385" i="15"/>
  <c r="Q404" i="15"/>
  <c r="P404" i="15"/>
  <c r="P378" i="15"/>
  <c r="Q381" i="15"/>
  <c r="P437" i="15"/>
  <c r="P381" i="15"/>
  <c r="P389" i="15"/>
  <c r="P397" i="15"/>
  <c r="Q407" i="15"/>
  <c r="Q423" i="15"/>
  <c r="Q439" i="15"/>
  <c r="P439" i="15"/>
  <c r="P386" i="15"/>
  <c r="P394" i="15"/>
  <c r="P393" i="15"/>
  <c r="P401" i="15"/>
  <c r="P408" i="15"/>
  <c r="Q427" i="15"/>
  <c r="Q438" i="15"/>
  <c r="P438" i="15"/>
  <c r="Q405" i="15"/>
  <c r="Q430" i="15"/>
  <c r="P430" i="15"/>
  <c r="P434" i="15"/>
  <c r="Q419" i="15"/>
  <c r="Q409" i="15"/>
  <c r="Q417" i="15"/>
  <c r="P383" i="15"/>
  <c r="P391" i="15"/>
  <c r="P409" i="15"/>
  <c r="P417" i="15"/>
  <c r="P420" i="15"/>
  <c r="Q425" i="15"/>
  <c r="P425" i="15"/>
  <c r="Q434" i="15"/>
  <c r="Q459" i="15"/>
  <c r="P459" i="15"/>
  <c r="P435" i="15"/>
  <c r="Q447" i="15"/>
  <c r="Q441" i="15"/>
  <c r="Q453" i="15"/>
  <c r="Q461" i="15"/>
  <c r="Q488" i="15"/>
  <c r="P488" i="15"/>
  <c r="Q437" i="15"/>
  <c r="Q474" i="15"/>
  <c r="P474" i="15"/>
  <c r="P456" i="15"/>
  <c r="Q464" i="15"/>
  <c r="P464" i="15"/>
  <c r="P436" i="15"/>
  <c r="Q445" i="15"/>
  <c r="Q446" i="15"/>
  <c r="Q480" i="15"/>
  <c r="Q492" i="15"/>
  <c r="P463" i="15"/>
  <c r="R463" i="15" s="1"/>
  <c r="Q541" i="15"/>
  <c r="Q494" i="15"/>
  <c r="P494" i="15"/>
  <c r="P445" i="15"/>
  <c r="P453" i="15"/>
  <c r="P461" i="15"/>
  <c r="P469" i="15"/>
  <c r="Q485" i="15"/>
  <c r="Q490" i="15"/>
  <c r="P490" i="15"/>
  <c r="P510" i="15"/>
  <c r="Q510" i="15"/>
  <c r="Q483" i="15"/>
  <c r="R500" i="15"/>
  <c r="Q556" i="15"/>
  <c r="P556" i="15"/>
  <c r="Q482" i="15"/>
  <c r="P482" i="15"/>
  <c r="Q444" i="15"/>
  <c r="Q452" i="15"/>
  <c r="Q460" i="15"/>
  <c r="Q468" i="15"/>
  <c r="Q496" i="15"/>
  <c r="Q467" i="15"/>
  <c r="Q473" i="15"/>
  <c r="P477" i="15"/>
  <c r="P479" i="15"/>
  <c r="Q475" i="15"/>
  <c r="Q495" i="15"/>
  <c r="P515" i="15"/>
  <c r="Q520" i="15"/>
  <c r="Q523" i="15"/>
  <c r="P523" i="15"/>
  <c r="P495" i="15"/>
  <c r="Q527" i="15"/>
  <c r="Q531" i="15"/>
  <c r="P531" i="15"/>
  <c r="Q538" i="15"/>
  <c r="P538" i="15"/>
  <c r="P501" i="15"/>
  <c r="Q526" i="15"/>
  <c r="P526" i="15"/>
  <c r="P534" i="15"/>
  <c r="Q501" i="15"/>
  <c r="P507" i="15"/>
  <c r="R507" i="15" s="1"/>
  <c r="Q511" i="15"/>
  <c r="Q506" i="15"/>
  <c r="Q508" i="15"/>
  <c r="P508" i="15"/>
  <c r="P496" i="15"/>
  <c r="P502" i="15"/>
  <c r="Q528" i="15"/>
  <c r="Q503" i="15"/>
  <c r="P506" i="15"/>
  <c r="Q519" i="15"/>
  <c r="Q516" i="15"/>
  <c r="Q518" i="15"/>
  <c r="P518" i="15"/>
  <c r="Q547" i="15"/>
  <c r="P547" i="15"/>
  <c r="Q499" i="15"/>
  <c r="P485" i="15"/>
  <c r="P493" i="15"/>
  <c r="Q504" i="15"/>
  <c r="P505" i="15"/>
  <c r="Q533" i="15"/>
  <c r="P533" i="15"/>
  <c r="Q542" i="15"/>
  <c r="P542" i="15"/>
  <c r="Q563" i="15"/>
  <c r="P563" i="15"/>
  <c r="P573" i="15"/>
  <c r="Q573" i="15"/>
  <c r="P499" i="15"/>
  <c r="P541" i="15"/>
  <c r="Q568" i="15"/>
  <c r="P568" i="15"/>
  <c r="P586" i="15"/>
  <c r="Q586" i="15"/>
  <c r="Q539" i="15"/>
  <c r="P557" i="15"/>
  <c r="P592" i="15"/>
  <c r="Q555" i="15"/>
  <c r="P555" i="15"/>
  <c r="Q633" i="15"/>
  <c r="P633" i="15"/>
  <c r="P516" i="15"/>
  <c r="P524" i="15"/>
  <c r="P532" i="15"/>
  <c r="Q557" i="15"/>
  <c r="Q582" i="15"/>
  <c r="P582" i="15"/>
  <c r="P549" i="15"/>
  <c r="P540" i="15"/>
  <c r="Q565" i="15"/>
  <c r="P565" i="15"/>
  <c r="Q553" i="15"/>
  <c r="Q537" i="15"/>
  <c r="P537" i="15"/>
  <c r="Q548" i="15"/>
  <c r="Q584" i="15"/>
  <c r="P584" i="15"/>
  <c r="Q591" i="15"/>
  <c r="Q604" i="15"/>
  <c r="P604" i="15"/>
  <c r="Q574" i="15"/>
  <c r="P574" i="15"/>
  <c r="Q589" i="15"/>
  <c r="P589" i="15"/>
  <c r="Q566" i="15"/>
  <c r="P567" i="15"/>
  <c r="Q593" i="15"/>
  <c r="P593" i="15"/>
  <c r="Q581" i="15"/>
  <c r="P581" i="15"/>
  <c r="Q602" i="15"/>
  <c r="Q616" i="15"/>
  <c r="P616" i="15"/>
  <c r="P571" i="15"/>
  <c r="P575" i="15"/>
  <c r="P545" i="15"/>
  <c r="P553" i="15"/>
  <c r="P561" i="15"/>
  <c r="P566" i="15"/>
  <c r="Q567" i="15"/>
  <c r="Q600" i="15"/>
  <c r="P600" i="15"/>
  <c r="Q570" i="15"/>
  <c r="P610" i="15"/>
  <c r="Q610" i="15"/>
  <c r="P536" i="15"/>
  <c r="Q575" i="15"/>
  <c r="P576" i="15"/>
  <c r="P587" i="15"/>
  <c r="P578" i="15"/>
  <c r="Q578" i="15"/>
  <c r="P570" i="15"/>
  <c r="R579" i="15"/>
  <c r="Q559" i="15"/>
  <c r="Q592" i="15"/>
  <c r="P602" i="15"/>
  <c r="Q605" i="15"/>
  <c r="Q598" i="15"/>
  <c r="Q631" i="15"/>
  <c r="P631" i="15"/>
  <c r="Q624" i="15"/>
  <c r="P624" i="15"/>
  <c r="P590" i="15"/>
  <c r="P595" i="15"/>
  <c r="Q609" i="15"/>
  <c r="P609" i="15"/>
  <c r="P612" i="15"/>
  <c r="Q625" i="15"/>
  <c r="P625" i="15"/>
  <c r="Q601" i="15"/>
  <c r="P601" i="15"/>
  <c r="P603" i="15"/>
  <c r="Q642" i="15"/>
  <c r="Q599" i="15"/>
  <c r="R599" i="15" s="1"/>
  <c r="Q621" i="15"/>
  <c r="P621" i="15"/>
  <c r="P626" i="15"/>
  <c r="Q614" i="15"/>
  <c r="Q617" i="15"/>
  <c r="P617" i="15"/>
  <c r="Q626" i="15"/>
  <c r="Q613" i="15"/>
  <c r="P614" i="15"/>
  <c r="P638" i="15"/>
  <c r="P657" i="15"/>
  <c r="Q638" i="15"/>
  <c r="P634" i="15"/>
  <c r="Q636" i="15"/>
  <c r="P636" i="15"/>
  <c r="Q647" i="15"/>
  <c r="Q628" i="15"/>
  <c r="P628" i="15"/>
  <c r="P647" i="15"/>
  <c r="Q622" i="15"/>
  <c r="P627" i="15"/>
  <c r="P629" i="15"/>
  <c r="Q630" i="15"/>
  <c r="Q632" i="15"/>
  <c r="Q640" i="15"/>
  <c r="Q639" i="15"/>
  <c r="Q646" i="15"/>
  <c r="P646" i="15"/>
  <c r="Q648" i="15"/>
  <c r="P642" i="15"/>
  <c r="P656" i="15"/>
  <c r="Q655" i="15"/>
  <c r="R655" i="15" s="1"/>
  <c r="Q656" i="15"/>
  <c r="P660" i="15"/>
  <c r="Q662" i="15"/>
  <c r="Q684" i="15"/>
  <c r="P684" i="15"/>
  <c r="Q660" i="15"/>
  <c r="P637" i="15"/>
  <c r="R637" i="15" s="1"/>
  <c r="P645" i="15"/>
  <c r="P653" i="15"/>
  <c r="Q673" i="15"/>
  <c r="P673" i="15"/>
  <c r="Q674" i="15"/>
  <c r="P674" i="15"/>
  <c r="P644" i="15"/>
  <c r="P652" i="15"/>
  <c r="Q668" i="15"/>
  <c r="P675" i="15"/>
  <c r="R675" i="15" s="1"/>
  <c r="P678" i="15"/>
  <c r="Q678" i="15"/>
  <c r="Q682" i="15"/>
  <c r="P659" i="15"/>
  <c r="P666" i="15"/>
  <c r="P676" i="15"/>
  <c r="P670" i="15"/>
  <c r="Q676" i="15"/>
  <c r="Q687" i="15"/>
  <c r="P687" i="15"/>
  <c r="Q681" i="15"/>
  <c r="P681" i="15"/>
  <c r="Q657" i="15"/>
  <c r="Q665" i="15"/>
  <c r="P665" i="15"/>
  <c r="P667" i="15"/>
  <c r="Q669" i="15"/>
  <c r="Q702" i="15"/>
  <c r="Q728" i="15"/>
  <c r="P728" i="15"/>
  <c r="Q697" i="15"/>
  <c r="P697" i="15"/>
  <c r="Q709" i="15"/>
  <c r="P709" i="15"/>
  <c r="Q713" i="15"/>
  <c r="P713" i="15"/>
  <c r="P715" i="15"/>
  <c r="R715" i="15" s="1"/>
  <c r="P682" i="15"/>
  <c r="P707" i="15"/>
  <c r="P689" i="15"/>
  <c r="Q707" i="15"/>
  <c r="P692" i="15"/>
  <c r="P698" i="15"/>
  <c r="Q705" i="15"/>
  <c r="P705" i="15"/>
  <c r="Q704" i="15"/>
  <c r="P704" i="15"/>
  <c r="Q689" i="15"/>
  <c r="P714" i="15"/>
  <c r="P679" i="15"/>
  <c r="Q686" i="15"/>
  <c r="Q710" i="15"/>
  <c r="Q714" i="15"/>
  <c r="P729" i="15"/>
  <c r="Q679" i="15"/>
  <c r="Q696" i="15"/>
  <c r="P696" i="15"/>
  <c r="Q701" i="15"/>
  <c r="P733" i="15"/>
  <c r="Q744" i="15"/>
  <c r="P730" i="15"/>
  <c r="R730" i="15" s="1"/>
  <c r="P721" i="15"/>
  <c r="P725" i="15"/>
  <c r="Q725" i="15"/>
  <c r="Q731" i="15"/>
  <c r="P731" i="15"/>
  <c r="P712" i="15"/>
  <c r="P720" i="15"/>
  <c r="Q729" i="15"/>
  <c r="Q742" i="15"/>
  <c r="P742" i="15"/>
  <c r="P694" i="15"/>
  <c r="P702" i="15"/>
  <c r="P710" i="15"/>
  <c r="P718" i="15"/>
  <c r="P727" i="15"/>
  <c r="P717" i="15"/>
  <c r="P734" i="15"/>
  <c r="R734" i="15" s="1"/>
  <c r="Q736" i="15"/>
  <c r="P735" i="15"/>
  <c r="P724" i="15"/>
  <c r="P732" i="15"/>
  <c r="Q735" i="15"/>
  <c r="Q741" i="15"/>
  <c r="P741" i="15"/>
  <c r="P746" i="15"/>
  <c r="P754" i="15"/>
  <c r="P737" i="15"/>
  <c r="P743" i="15"/>
  <c r="Q746" i="15"/>
  <c r="Q754" i="15"/>
  <c r="Q755" i="15"/>
  <c r="P758" i="15"/>
  <c r="Q745" i="15"/>
  <c r="P748" i="15"/>
  <c r="P752" i="15"/>
  <c r="Q749" i="15"/>
  <c r="P749" i="15"/>
  <c r="Q757" i="15"/>
  <c r="P757" i="15"/>
  <c r="Q760" i="15"/>
  <c r="P760" i="15"/>
  <c r="Q758" i="15"/>
  <c r="Q770" i="15"/>
  <c r="P770" i="15"/>
  <c r="P740" i="15"/>
  <c r="P745" i="15"/>
  <c r="Q752" i="15"/>
  <c r="P747" i="15"/>
  <c r="Q753" i="15"/>
  <c r="P765" i="15"/>
  <c r="Q768" i="15"/>
  <c r="P768" i="15"/>
  <c r="Q788" i="15"/>
  <c r="R788" i="15" s="1"/>
  <c r="P775" i="15"/>
  <c r="P781" i="15"/>
  <c r="P783" i="15"/>
  <c r="Q802" i="15"/>
  <c r="P802" i="15"/>
  <c r="Q776" i="15"/>
  <c r="P776" i="15"/>
  <c r="Q784" i="15"/>
  <c r="P784" i="15"/>
  <c r="Q785" i="15"/>
  <c r="Q779" i="15"/>
  <c r="P767" i="15"/>
  <c r="R767" i="15" s="1"/>
  <c r="P769" i="15"/>
  <c r="Q791" i="15"/>
  <c r="P766" i="15"/>
  <c r="P780" i="15"/>
  <c r="P792" i="15"/>
  <c r="Q809" i="15"/>
  <c r="Q818" i="15"/>
  <c r="P807" i="15"/>
  <c r="Q805" i="15"/>
  <c r="P805" i="15"/>
  <c r="P794" i="15"/>
  <c r="P797" i="15"/>
  <c r="P798" i="15"/>
  <c r="P800" i="15"/>
  <c r="P795" i="15"/>
  <c r="P796" i="15"/>
  <c r="P799" i="15"/>
  <c r="Q812" i="15"/>
  <c r="Q827" i="15"/>
  <c r="P827" i="15"/>
  <c r="Q810" i="15"/>
  <c r="R810" i="15" s="1"/>
  <c r="Q815" i="15"/>
  <c r="Q821" i="15"/>
  <c r="P813" i="15"/>
  <c r="P815" i="15"/>
  <c r="Q832" i="15"/>
  <c r="P832" i="15"/>
  <c r="Q813" i="15"/>
  <c r="Q846" i="15"/>
  <c r="P846" i="15"/>
  <c r="P836" i="15"/>
  <c r="P820" i="15"/>
  <c r="P824" i="15"/>
  <c r="P818" i="15"/>
  <c r="Q820" i="15"/>
  <c r="P863" i="15"/>
  <c r="Q863" i="15"/>
  <c r="P825" i="15"/>
  <c r="R825" i="15" s="1"/>
  <c r="P833" i="15"/>
  <c r="Q823" i="15"/>
  <c r="Q828" i="15"/>
  <c r="P854" i="15"/>
  <c r="P830" i="15"/>
  <c r="P838" i="15"/>
  <c r="Q854" i="15"/>
  <c r="Q839" i="15"/>
  <c r="P839" i="15"/>
  <c r="Q826" i="15"/>
  <c r="Q855" i="15"/>
  <c r="P855" i="15"/>
  <c r="Q874" i="15"/>
  <c r="P874" i="15"/>
  <c r="Q844" i="15"/>
  <c r="Q850" i="15"/>
  <c r="P850" i="15"/>
  <c r="Q858" i="15"/>
  <c r="Q835" i="15"/>
  <c r="P844" i="15"/>
  <c r="Q831" i="15"/>
  <c r="P840" i="15"/>
  <c r="P841" i="15"/>
  <c r="Q836" i="15"/>
  <c r="Q840" i="15"/>
  <c r="P852" i="15"/>
  <c r="Q857" i="15"/>
  <c r="P858" i="15"/>
  <c r="P871" i="15"/>
  <c r="Q853" i="15"/>
  <c r="Q871" i="15"/>
  <c r="P862" i="15"/>
  <c r="Q861" i="15"/>
  <c r="P835" i="15"/>
  <c r="P843" i="15"/>
  <c r="P853" i="15"/>
  <c r="P870" i="15"/>
  <c r="Q890" i="15"/>
  <c r="P890" i="15"/>
  <c r="Q849" i="15"/>
  <c r="Q877" i="15"/>
  <c r="P877" i="15"/>
  <c r="P866" i="15"/>
  <c r="Q870" i="15"/>
  <c r="Q876" i="15"/>
  <c r="P876" i="15"/>
  <c r="Q869" i="15"/>
  <c r="R869" i="15" s="1"/>
  <c r="Q865" i="15"/>
  <c r="P865" i="15"/>
  <c r="Q882" i="15"/>
  <c r="P882" i="15"/>
  <c r="Q886" i="15"/>
  <c r="Q893" i="15"/>
  <c r="P893" i="15"/>
  <c r="P887" i="15"/>
  <c r="P875" i="15"/>
  <c r="Q887" i="15"/>
  <c r="Q896" i="15"/>
  <c r="P896" i="15"/>
  <c r="Q901" i="15"/>
  <c r="P902" i="15"/>
  <c r="Q902" i="15"/>
  <c r="P883" i="15"/>
  <c r="Q885" i="15"/>
  <c r="P881" i="15"/>
  <c r="Q891" i="15"/>
  <c r="P879" i="15"/>
  <c r="P880" i="15"/>
  <c r="P885" i="15"/>
  <c r="Q908" i="15"/>
  <c r="P878" i="15"/>
  <c r="Q899" i="15"/>
  <c r="Q916" i="15"/>
  <c r="Q895" i="15"/>
  <c r="Q898" i="15"/>
  <c r="P898" i="15"/>
  <c r="Q910" i="15"/>
  <c r="P910" i="15"/>
  <c r="Q904" i="15"/>
  <c r="P904" i="15"/>
  <c r="Q906" i="15"/>
  <c r="P906" i="15"/>
  <c r="P901" i="15"/>
  <c r="Q905" i="15"/>
  <c r="Q935" i="15"/>
  <c r="P935" i="15"/>
  <c r="Q917" i="15"/>
  <c r="Q909" i="15"/>
  <c r="P919" i="15"/>
  <c r="P908" i="15"/>
  <c r="Q913" i="15"/>
  <c r="P913" i="15"/>
  <c r="P914" i="15"/>
  <c r="P927" i="15"/>
  <c r="Q927" i="15"/>
  <c r="P909" i="15"/>
  <c r="P918" i="15"/>
  <c r="R918" i="15" s="1"/>
  <c r="P940" i="15"/>
  <c r="Q940" i="15"/>
  <c r="Q923" i="15"/>
  <c r="P923" i="15"/>
  <c r="P915" i="15"/>
  <c r="Q915" i="15"/>
  <c r="P916" i="15"/>
  <c r="Q934" i="15"/>
  <c r="P934" i="15"/>
  <c r="Q926" i="15"/>
  <c r="Q949" i="15"/>
  <c r="P949" i="15"/>
  <c r="Q932" i="15"/>
  <c r="P932" i="15"/>
  <c r="P928" i="15"/>
  <c r="Q922" i="15"/>
  <c r="Q928" i="15"/>
  <c r="P938" i="15"/>
  <c r="P922" i="15"/>
  <c r="Q931" i="15"/>
  <c r="P954" i="15"/>
  <c r="Q933" i="15"/>
  <c r="P933" i="15"/>
  <c r="P945" i="15"/>
  <c r="Q946" i="15"/>
  <c r="P946" i="15"/>
  <c r="Q959" i="15"/>
  <c r="P959" i="15"/>
  <c r="P947" i="15"/>
  <c r="Q947" i="15"/>
  <c r="Q952" i="15"/>
  <c r="P952" i="15"/>
  <c r="P953" i="15"/>
  <c r="P957" i="15"/>
  <c r="P950" i="15"/>
  <c r="Q969" i="15"/>
  <c r="Q967" i="15"/>
  <c r="P967" i="15"/>
  <c r="Q956" i="15"/>
  <c r="P956" i="15"/>
  <c r="Q938" i="15"/>
  <c r="P943" i="15"/>
  <c r="P955" i="15"/>
  <c r="Q955" i="15"/>
  <c r="Q942" i="15"/>
  <c r="P958" i="15"/>
  <c r="Q964" i="15"/>
  <c r="P964" i="15"/>
  <c r="Q977" i="15"/>
  <c r="P977" i="15"/>
  <c r="Q950" i="15"/>
  <c r="Q958" i="15"/>
  <c r="Q954" i="15"/>
  <c r="Q971" i="15"/>
  <c r="Q981" i="15"/>
  <c r="P981" i="15"/>
  <c r="P969" i="15"/>
  <c r="Q961" i="15"/>
  <c r="Q970" i="15"/>
  <c r="Q974" i="15"/>
  <c r="Q980" i="15"/>
  <c r="P980" i="15"/>
  <c r="P965" i="15"/>
  <c r="P973" i="15"/>
  <c r="Q968" i="15"/>
  <c r="Q973" i="15"/>
  <c r="Q965" i="15"/>
  <c r="P976" i="15"/>
  <c r="Q972" i="15"/>
  <c r="R972" i="15" s="1"/>
  <c r="P978" i="15"/>
  <c r="Q989" i="15"/>
  <c r="Q985" i="15"/>
  <c r="P985" i="15"/>
  <c r="Q975" i="15"/>
  <c r="P975" i="15"/>
  <c r="P984" i="15"/>
  <c r="Q987" i="15"/>
  <c r="P987" i="15"/>
  <c r="Q988" i="15"/>
  <c r="P988" i="15"/>
  <c r="P983" i="15"/>
  <c r="P1013" i="15"/>
  <c r="P990" i="15"/>
  <c r="Q990" i="15"/>
  <c r="Q1001" i="15"/>
  <c r="P1003" i="15"/>
  <c r="R1003" i="15" s="1"/>
  <c r="Q1008" i="15"/>
  <c r="Q998" i="15"/>
  <c r="Q994" i="15"/>
  <c r="Q996" i="15"/>
  <c r="R996" i="15" s="1"/>
  <c r="P999" i="15"/>
  <c r="P992" i="15"/>
  <c r="P997" i="15"/>
  <c r="P998" i="15"/>
  <c r="P1006" i="15"/>
  <c r="Q1013" i="15"/>
  <c r="G77" i="3"/>
  <c r="T841" i="15" a="1"/>
  <c r="T264" i="15" a="1"/>
  <c r="T718" i="15" a="1"/>
  <c r="T92" i="15" a="1"/>
  <c r="T812" i="15" a="1"/>
  <c r="T178" i="15" a="1"/>
  <c r="T779" i="15" a="1"/>
  <c r="T964" i="15" a="1"/>
  <c r="T878" i="15" a="1"/>
  <c r="T648" i="15" a="1"/>
  <c r="T769" i="15" a="1"/>
  <c r="T767" i="15" a="1"/>
  <c r="T436" i="15" a="1"/>
  <c r="T624" i="15" a="1"/>
  <c r="T94" i="15" a="1"/>
  <c r="T494" i="15" a="1"/>
  <c r="T194" i="15" a="1"/>
  <c r="T247" i="15" a="1"/>
  <c r="T323" i="15" a="1"/>
  <c r="T472" i="15" a="1"/>
  <c r="T193" i="15" a="1"/>
  <c r="T241" i="15" a="1"/>
  <c r="T975" i="15" a="1"/>
  <c r="T735" i="15" a="1"/>
  <c r="T31" i="15" a="1"/>
  <c r="T751" i="15" a="1"/>
  <c r="T227" i="15" a="1"/>
  <c r="T32" i="15" a="1"/>
  <c r="T75" i="15" a="1"/>
  <c r="T793" i="15" a="1"/>
  <c r="T170" i="15" a="1"/>
  <c r="T144" i="15" a="1"/>
  <c r="T670" i="15" a="1"/>
  <c r="T22" i="15" a="1"/>
  <c r="T703" i="15" a="1"/>
  <c r="T974" i="15" a="1"/>
  <c r="T462" i="15" a="1"/>
  <c r="T93" i="15" a="1"/>
  <c r="T756" i="15" a="1"/>
  <c r="T791" i="15" a="1"/>
  <c r="T977" i="15" a="1"/>
  <c r="T303" i="15" a="1"/>
  <c r="T320" i="15" a="1"/>
  <c r="T504" i="15" a="1"/>
  <c r="T786" i="15" a="1"/>
  <c r="T401" i="15" a="1"/>
  <c r="T211" i="15" a="1"/>
  <c r="T969" i="15" a="1"/>
  <c r="T126" i="15" a="1"/>
  <c r="T108" i="15" a="1"/>
  <c r="T282" i="15" a="1"/>
  <c r="T133" i="15" a="1"/>
  <c r="T763" i="15" a="1"/>
  <c r="T740" i="15" a="1"/>
  <c r="T364" i="15" a="1"/>
  <c r="T37" i="15" a="1"/>
  <c r="T428" i="15" a="1"/>
  <c r="T508" i="15" a="1"/>
  <c r="T215" i="15" a="1"/>
  <c r="T837" i="15" a="1"/>
  <c r="T929" i="15" a="1"/>
  <c r="T885" i="15" a="1"/>
  <c r="T313" i="15" a="1"/>
  <c r="T626" i="15" a="1"/>
  <c r="T62" i="15" a="1"/>
  <c r="T27" i="15" a="1"/>
  <c r="T199" i="15" a="1"/>
  <c r="T592" i="15" a="1"/>
  <c r="T864" i="15" a="1"/>
  <c r="T308" i="15" a="1"/>
  <c r="T379" i="15" a="1"/>
  <c r="T212" i="15" a="1"/>
  <c r="T1015" i="15" a="1"/>
  <c r="T489" i="15" a="1"/>
  <c r="T909" i="15" a="1"/>
  <c r="T38" i="15" a="1"/>
  <c r="T855" i="15" a="1"/>
  <c r="T952" i="15" a="1"/>
  <c r="T788" i="15" a="1"/>
  <c r="T529" i="15" a="1"/>
  <c r="T757" i="15" a="1"/>
  <c r="T971" i="15" a="1"/>
  <c r="T34" i="15" a="1"/>
  <c r="T598" i="15" a="1"/>
  <c r="T676" i="15" a="1"/>
  <c r="T495" i="15" a="1"/>
  <c r="T860" i="15" a="1"/>
  <c r="T555" i="15" a="1"/>
  <c r="T72" i="15" a="1"/>
  <c r="T202" i="15" a="1"/>
  <c r="T415" i="15" a="1"/>
  <c r="T569" i="15" a="1"/>
  <c r="T149" i="15" a="1"/>
  <c r="T662" i="15" a="1"/>
  <c r="T150" i="15" a="1"/>
  <c r="T118" i="15" a="1"/>
  <c r="T111" i="15" a="1"/>
  <c r="T770" i="15" a="1"/>
  <c r="T978" i="15" a="1"/>
  <c r="T747" i="15" a="1"/>
  <c r="T185" i="15" a="1"/>
  <c r="T228" i="15" a="1"/>
  <c r="T796" i="15" a="1"/>
  <c r="T778" i="15" a="1"/>
  <c r="T398" i="15" a="1"/>
  <c r="T611" i="15" a="1"/>
  <c r="T725" i="15" a="1"/>
  <c r="T783" i="15" a="1"/>
  <c r="T573" i="15" a="1"/>
  <c r="T836" i="15" a="1"/>
  <c r="T394" i="15" a="1"/>
  <c r="T439" i="15" a="1"/>
  <c r="T265" i="15" a="1"/>
  <c r="T207" i="15" a="1"/>
  <c r="T90" i="15" a="1"/>
  <c r="T83" i="15" a="1"/>
  <c r="T270" i="15" a="1"/>
  <c r="T699" i="15" a="1"/>
  <c r="T559" i="15" a="1"/>
  <c r="T377" i="15" a="1"/>
  <c r="T485" i="15" a="1"/>
  <c r="T141" i="15" a="1"/>
  <c r="T71" i="15" a="1"/>
  <c r="T471" i="15" a="1"/>
  <c r="T21" i="15" a="1"/>
  <c r="T766" i="15" a="1"/>
  <c r="T97" i="15" a="1"/>
  <c r="T321" i="15" a="1"/>
  <c r="T392" i="15" a="1"/>
  <c r="T986" i="15" a="1"/>
  <c r="T453" i="15" a="1"/>
  <c r="T365" i="15" a="1"/>
  <c r="T331" i="15" a="1"/>
  <c r="T409" i="15" a="1"/>
  <c r="T651" i="15" a="1"/>
  <c r="T638" i="15" a="1"/>
  <c r="T254" i="15" a="1"/>
  <c r="T554" i="15" a="1"/>
  <c r="T52" i="15" a="1"/>
  <c r="T100" i="15" a="1"/>
  <c r="T927" i="15" a="1"/>
  <c r="T612" i="15" a="1"/>
  <c r="T327" i="15" a="1"/>
  <c r="T620" i="15" a="1"/>
  <c r="T284" i="15" a="1"/>
  <c r="T45" i="15" a="1"/>
  <c r="T814" i="15" a="1"/>
  <c r="T69" i="15" a="1"/>
  <c r="T349" i="15" a="1"/>
  <c r="T768" i="15" a="1"/>
  <c r="T976" i="15" a="1"/>
  <c r="T910" i="15" a="1"/>
  <c r="T911" i="15" a="1"/>
  <c r="T523" i="15" a="1"/>
  <c r="T513" i="15" a="1"/>
  <c r="T859" i="15" a="1"/>
  <c r="T515" i="15" a="1"/>
  <c r="T47" i="15" a="1"/>
  <c r="T942" i="15" a="1"/>
  <c r="T209" i="15" a="1"/>
  <c r="T951" i="15" a="1"/>
  <c r="T998" i="15" a="1"/>
  <c r="T297" i="15" a="1"/>
  <c r="T417" i="15" a="1"/>
  <c r="T136" i="15" a="1"/>
  <c r="T990" i="15" a="1"/>
  <c r="T148" i="15" a="1"/>
  <c r="T152" i="15" a="1"/>
  <c r="T684" i="15" a="1"/>
  <c r="T980" i="15" a="1"/>
  <c r="T558" i="15" a="1"/>
  <c r="T190" i="15" a="1"/>
  <c r="T599" i="15" a="1"/>
  <c r="T749" i="15" a="1"/>
  <c r="T681" i="15" a="1"/>
  <c r="T443" i="15" a="1"/>
  <c r="T161" i="15" a="1"/>
  <c r="T469" i="15" a="1"/>
  <c r="T101" i="15" a="1"/>
  <c r="T802" i="15" a="1"/>
  <c r="T30" i="15" a="1"/>
  <c r="T785" i="15" a="1"/>
  <c r="T908" i="15" a="1"/>
  <c r="T541" i="15" a="1"/>
  <c r="T163" i="15" a="1"/>
  <c r="T655" i="15" a="1"/>
  <c r="T726" i="15" a="1"/>
  <c r="T713" i="15" a="1"/>
  <c r="T290" i="15" a="1"/>
  <c r="T807" i="15" a="1"/>
  <c r="T143" i="15" a="1"/>
  <c r="T531" i="15" a="1"/>
  <c r="T833" i="15" a="1"/>
  <c r="T856" i="15" a="1"/>
  <c r="T448" i="15" a="1"/>
  <c r="T310" i="15" a="1"/>
  <c r="T714" i="15" a="1"/>
  <c r="T261" i="15" a="1"/>
  <c r="T591" i="15" a="1"/>
  <c r="T351" i="15" a="1"/>
  <c r="T973" i="15" a="1"/>
  <c r="T275" i="15" a="1"/>
  <c r="T958" i="15" a="1"/>
  <c r="T566" i="15" a="1"/>
  <c r="T568" i="15" a="1"/>
  <c r="T24" i="15" a="1"/>
  <c r="T367" i="15" a="1"/>
  <c r="T188" i="15" a="1"/>
  <c r="T189" i="15" a="1"/>
  <c r="T543" i="15" a="1"/>
  <c r="T547" i="15" a="1"/>
  <c r="T420" i="15" a="1"/>
  <c r="T987" i="15" a="1"/>
  <c r="T631" i="15" a="1"/>
  <c r="T79" i="15" a="1"/>
  <c r="T899" i="15" a="1"/>
  <c r="T421" i="15" a="1"/>
  <c r="T146" i="15" a="1"/>
  <c r="T610" i="15" a="1"/>
  <c r="T511" i="15" a="1"/>
  <c r="T753" i="15" a="1"/>
  <c r="T413" i="15" a="1"/>
  <c r="T988" i="15" a="1"/>
  <c r="T221" i="15" a="1"/>
  <c r="T754" i="15" a="1"/>
  <c r="T748" i="15" a="1"/>
  <c r="T759" i="15" a="1"/>
  <c r="T162" i="15" a="1"/>
  <c r="T1014" i="15" a="1"/>
  <c r="T717" i="15" a="1"/>
  <c r="T66" i="15" a="1"/>
  <c r="T73" i="15" a="1"/>
  <c r="T792" i="15" a="1"/>
  <c r="T607" i="15" a="1"/>
  <c r="T384" i="15" a="1"/>
  <c r="T138" i="15" a="1"/>
  <c r="T733" i="15" a="1"/>
  <c r="T184" i="15" a="1"/>
  <c r="T1004" i="15" a="1"/>
  <c r="T562" i="15" a="1"/>
  <c r="T949" i="15" a="1"/>
  <c r="T903" i="15" a="1"/>
  <c r="T65" i="15" a="1"/>
  <c r="T128" i="15" a="1"/>
  <c r="T534" i="15" a="1"/>
  <c r="T160" i="15" a="1"/>
  <c r="T528" i="15" a="1"/>
  <c r="T195" i="15" a="1"/>
  <c r="T450" i="15" a="1"/>
  <c r="T650" i="15" a="1"/>
  <c r="T572" i="15" a="1"/>
  <c r="T231" i="15" a="1"/>
  <c r="T266" i="15" a="1"/>
  <c r="T694" i="15" a="1"/>
  <c r="T324" i="15" a="1"/>
  <c r="T203" i="15" a="1"/>
  <c r="T226" i="15" a="1"/>
  <c r="T930" i="15" a="1"/>
  <c r="T326" i="15" a="1"/>
  <c r="T961" i="15" a="1"/>
  <c r="T772" i="15" a="1"/>
  <c r="T750" i="15" a="1"/>
  <c r="T580" i="15" a="1"/>
  <c r="T883" i="15" a="1"/>
  <c r="T165" i="15" a="1"/>
  <c r="T366" i="15" a="1"/>
  <c r="T728" i="15" a="1"/>
  <c r="T920" i="15" a="1"/>
  <c r="T159" i="15" a="1"/>
  <c r="T341" i="15" a="1"/>
  <c r="T441" i="15" a="1"/>
  <c r="T553" i="15" a="1"/>
  <c r="T608" i="15" a="1"/>
  <c r="T507" i="15" a="1"/>
  <c r="T363" i="15" a="1"/>
  <c r="T305" i="15" a="1"/>
  <c r="T829" i="15" a="1"/>
  <c r="T797" i="15" a="1"/>
  <c r="T801" i="15" a="1"/>
  <c r="T356" i="15" a="1"/>
  <c r="T157" i="15" a="1"/>
  <c r="T474" i="15" a="1"/>
  <c r="T99" i="15" a="1"/>
  <c r="T901" i="15" a="1"/>
  <c r="T570" i="15" a="1"/>
  <c r="T391" i="15" a="1"/>
  <c r="T435" i="15" a="1"/>
  <c r="T338" i="15" a="1"/>
  <c r="T299" i="15" a="1"/>
  <c r="T542" i="15" a="1"/>
  <c r="T614" i="15" a="1"/>
  <c r="T294" i="15" a="1"/>
  <c r="T362" i="15" a="1"/>
  <c r="T166" i="15" a="1"/>
  <c r="T295" i="15" a="1"/>
  <c r="T253" i="15" a="1"/>
  <c r="T173" i="15" a="1"/>
  <c r="T581" i="15" a="1"/>
  <c r="T210" i="15" a="1"/>
  <c r="T292" i="15" a="1"/>
  <c r="T361" i="15" a="1"/>
  <c r="T375" i="15" a="1"/>
  <c r="T1013" i="15" a="1"/>
  <c r="T932" i="15" a="1"/>
  <c r="T334" i="15" a="1"/>
  <c r="T177" i="15" a="1"/>
  <c r="T306" i="15" a="1"/>
  <c r="T954" i="15" a="1"/>
  <c r="T994" i="15" a="1"/>
  <c r="T893" i="15" a="1"/>
  <c r="T449" i="15" a="1"/>
  <c r="T121" i="15" a="1"/>
  <c r="T224" i="15" a="1"/>
  <c r="T819" i="15" a="1"/>
  <c r="T639" i="15" a="1"/>
  <c r="T96" i="15" a="1"/>
  <c r="T584" i="15" a="1"/>
  <c r="T667" i="15" a="1"/>
  <c r="T738" i="15" a="1"/>
  <c r="T300" i="15" a="1"/>
  <c r="T689" i="15" a="1"/>
  <c r="T410" i="15" a="1"/>
  <c r="T407" i="15" a="1"/>
  <c r="T477" i="15" a="1"/>
  <c r="T522" i="15" a="1"/>
  <c r="T604" i="15" a="1"/>
  <c r="T873" i="15" a="1"/>
  <c r="T122" i="15" a="1"/>
  <c r="T919" i="15" a="1"/>
  <c r="T992" i="15" a="1"/>
  <c r="T61" i="15" a="1"/>
  <c r="T601" i="15" a="1"/>
  <c r="T692" i="15" a="1"/>
  <c r="T524" i="15" a="1"/>
  <c r="T454" i="15" a="1"/>
  <c r="T302" i="15" a="1"/>
  <c r="T711" i="15" a="1"/>
  <c r="T382" i="15" a="1"/>
  <c r="T137" i="15" a="1"/>
  <c r="T550" i="15" a="1"/>
  <c r="T461" i="15" a="1"/>
  <c r="T129" i="15" a="1"/>
  <c r="T58" i="15" a="1"/>
  <c r="T26" i="15" a="1"/>
  <c r="T359" i="15" a="1"/>
  <c r="T347" i="15" a="1"/>
  <c r="T646" i="15" a="1"/>
  <c r="T251" i="15" a="1"/>
  <c r="T134" i="15" a="1"/>
  <c r="T737" i="15" a="1"/>
  <c r="T256" i="15" a="1"/>
  <c r="T665" i="15" a="1"/>
  <c r="T501" i="15" a="1"/>
  <c r="T594" i="15" a="1"/>
  <c r="T906" i="15" a="1"/>
  <c r="T186" i="15" a="1"/>
  <c r="T532" i="15" a="1"/>
  <c r="T937" i="15" a="1"/>
  <c r="T619" i="15" a="1"/>
  <c r="T658" i="15" a="1"/>
  <c r="T985" i="15" a="1"/>
  <c r="T316" i="15" a="1"/>
  <c r="T470" i="15" a="1"/>
  <c r="T18" i="15" a="1"/>
  <c r="T432" i="15" a="1"/>
  <c r="T744" i="15" a="1"/>
  <c r="T206" i="15" a="1"/>
  <c r="T577" i="15" a="1"/>
  <c r="T943" i="15" a="1"/>
  <c r="T466" i="15" a="1"/>
  <c r="T960" i="15" a="1"/>
  <c r="T868" i="15" a="1"/>
  <c r="T388" i="15" a="1"/>
  <c r="T168" i="15" a="1"/>
  <c r="T673" i="15" a="1"/>
  <c r="T248" i="15" a="1"/>
  <c r="T709" i="15" a="1"/>
  <c r="T151" i="15" a="1"/>
  <c r="T35" i="15" a="1"/>
  <c r="T238" i="15" a="1"/>
  <c r="T563" i="15" a="1"/>
  <c r="T825" i="15" a="1"/>
  <c r="T904" i="15" a="1"/>
  <c r="T405" i="15" a="1"/>
  <c r="T663" i="15" a="1"/>
  <c r="T874" i="15" a="1"/>
  <c r="T905" i="15" a="1"/>
  <c r="T503" i="15" a="1"/>
  <c r="T51" i="15" a="1"/>
  <c r="T135" i="15" a="1"/>
  <c r="T938" i="15" a="1"/>
  <c r="T222" i="15" a="1"/>
  <c r="T440" i="15" a="1"/>
  <c r="T325" i="15" a="1"/>
  <c r="T535" i="15" a="1"/>
  <c r="T682" i="15" a="1"/>
  <c r="T696" i="15" a="1"/>
  <c r="T191" i="15" a="1"/>
  <c r="T939" i="15" a="1"/>
  <c r="T411" i="15" a="1"/>
  <c r="T578" i="15" a="1"/>
  <c r="T77" i="15" a="1"/>
  <c r="T220" i="15" a="1"/>
  <c r="T422" i="15" a="1"/>
  <c r="T695" i="15" a="1"/>
  <c r="T817" i="15" a="1"/>
  <c r="T260" i="15" a="1"/>
  <c r="T473" i="15" a="1"/>
  <c r="T995" i="15" a="1"/>
  <c r="T884" i="15" a="1"/>
  <c r="T269" i="15" a="1"/>
  <c r="T993" i="15" a="1"/>
  <c r="T628" i="15" a="1"/>
  <c r="T686" i="15" a="1"/>
  <c r="T803" i="15" a="1"/>
  <c r="T707" i="15" a="1"/>
  <c r="T280" i="15" a="1"/>
  <c r="T277" i="15" a="1"/>
  <c r="T197" i="15" a="1"/>
  <c r="T486" i="15" a="1"/>
  <c r="T214" i="15" a="1"/>
  <c r="T352" i="15" a="1"/>
  <c r="T465" i="15" a="1"/>
  <c r="T644" i="15" a="1"/>
  <c r="T123" i="15" a="1"/>
  <c r="T576" i="15" a="1"/>
  <c r="T907" i="15" a="1"/>
  <c r="T46" i="15" a="1"/>
  <c r="T731" i="15" a="1"/>
  <c r="T442" i="15" a="1"/>
  <c r="T498" i="15" a="1"/>
  <c r="T982" i="15" a="1"/>
  <c r="T536" i="15" a="1"/>
  <c r="T649" i="15" a="1"/>
  <c r="T176" i="15" a="1"/>
  <c r="T551" i="15" a="1"/>
  <c r="T888" i="15" a="1"/>
  <c r="T372" i="15" a="1"/>
  <c r="T187" i="15" a="1"/>
  <c r="T669" i="15" a="1"/>
  <c r="T44" i="15" a="1"/>
  <c r="T574" i="15" a="1"/>
  <c r="T262" i="15" a="1"/>
  <c r="T124" i="15" a="1"/>
  <c r="T267" i="15" a="1"/>
  <c r="T257" i="15" a="1"/>
  <c r="T171" i="15" a="1"/>
  <c r="T67" i="15" a="1"/>
  <c r="T119" i="15" a="1"/>
  <c r="T739" i="15" a="1"/>
  <c r="T502" i="15" a="1"/>
  <c r="T944" i="15" a="1"/>
  <c r="T268" i="15" a="1"/>
  <c r="T232" i="15" a="1"/>
  <c r="T57" i="15" a="1"/>
  <c r="T668" i="15" a="1"/>
  <c r="T968" i="15" a="1"/>
  <c r="T567" i="15" a="1"/>
  <c r="T145" i="15" a="1"/>
  <c r="T840" i="15" a="1"/>
  <c r="T517" i="15" a="1"/>
  <c r="T832" i="15" a="1"/>
  <c r="T458" i="15" a="1"/>
  <c r="T182" i="15" a="1"/>
  <c r="T822" i="15" a="1"/>
  <c r="T642" i="15" a="1"/>
  <c r="T229" i="15" a="1"/>
  <c r="T476" i="15" a="1"/>
  <c r="T115" i="15" a="1"/>
  <c r="T640" i="15" a="1"/>
  <c r="T716" i="15" a="1"/>
  <c r="T381" i="15" a="1"/>
  <c r="T660" i="15" a="1"/>
  <c r="T721" i="15" a="1"/>
  <c r="T565" i="15" a="1"/>
  <c r="T158" i="15" a="1"/>
  <c r="T741" i="15" a="1"/>
  <c r="T516" i="15" a="1"/>
  <c r="T357" i="15" a="1"/>
  <c r="T866" i="15" a="1"/>
  <c r="T593" i="15" a="1"/>
  <c r="T76" i="15" a="1"/>
  <c r="T889" i="15" a="1"/>
  <c r="T851" i="15" a="1"/>
  <c r="T887" i="15" a="1"/>
  <c r="T218" i="15" a="1"/>
  <c r="T155" i="15" a="1"/>
  <c r="T957" i="15" a="1"/>
  <c r="T374" i="15" a="1"/>
  <c r="T213" i="15" a="1"/>
  <c r="T59" i="15" a="1"/>
  <c r="T546" i="15" a="1"/>
  <c r="T745" i="15" a="1"/>
  <c r="T319" i="15" a="1"/>
  <c r="T970" i="15" a="1"/>
  <c r="T965" i="15" a="1"/>
  <c r="T412" i="15" a="1"/>
  <c r="T512" i="15" a="1"/>
  <c r="T627" i="15" a="1"/>
  <c r="T43" i="15" a="1"/>
  <c r="T333" i="15" a="1"/>
  <c r="T339" i="15" a="1"/>
  <c r="T496" i="15" a="1"/>
  <c r="T88" i="15" a="1"/>
  <c r="T946" i="15" a="1"/>
  <c r="T1002" i="15" a="1"/>
  <c r="T761" i="15" a="1"/>
  <c r="T387" i="15" a="1"/>
  <c r="T764" i="15" a="1"/>
  <c r="T80" i="15" a="1"/>
  <c r="T933" i="15" a="1"/>
  <c r="T869" i="15" a="1"/>
  <c r="T674" i="15" a="1"/>
  <c r="T60" i="15" a="1"/>
  <c r="T981" i="15" a="1"/>
  <c r="T727" i="15" a="1"/>
  <c r="T309" i="15" a="1"/>
  <c r="T625" i="15" a="1"/>
  <c r="T259" i="15" a="1"/>
  <c r="T509" i="15" a="1"/>
  <c r="T298" i="15" a="1"/>
  <c r="T1001" i="15" a="1"/>
  <c r="T249" i="15" a="1"/>
  <c r="T834" i="15" a="1"/>
  <c r="T444" i="15" a="1"/>
  <c r="T457" i="15" a="1"/>
  <c r="T102" i="15" a="1"/>
  <c r="T854" i="15" a="1"/>
  <c r="T571" i="15" a="1"/>
  <c r="T233" i="15" a="1"/>
  <c r="T758" i="15" a="1"/>
  <c r="T107" i="15" a="1"/>
  <c r="T272" i="15" a="1"/>
  <c r="T647" i="15" a="1"/>
  <c r="T312" i="15" a="1"/>
  <c r="T645" i="15" a="1"/>
  <c r="T198" i="15" a="1"/>
  <c r="T875" i="15" a="1"/>
  <c r="T127" i="15" a="1"/>
  <c r="T947" i="15" a="1"/>
  <c r="T999" i="15" a="1"/>
  <c r="T1003" i="15" a="1"/>
  <c r="T881" i="15" a="1"/>
  <c r="T286" i="15" a="1"/>
  <c r="T853" i="15" a="1"/>
  <c r="T255" i="15" a="1"/>
  <c r="T196" i="15" a="1"/>
  <c r="T180" i="15" a="1"/>
  <c r="T311" i="15" a="1"/>
  <c r="T355" i="15" a="1"/>
  <c r="T630" i="15" a="1"/>
  <c r="T605" i="15" a="1"/>
  <c r="T42" i="15" a="1"/>
  <c r="T314" i="15" a="1"/>
  <c r="T431" i="15" a="1"/>
  <c r="T622" i="15" a="1"/>
  <c r="T285" i="15" a="1"/>
  <c r="T318" i="15" a="1"/>
  <c r="T823" i="15" a="1"/>
  <c r="T283" i="15" a="1"/>
  <c r="T805" i="15" a="1"/>
  <c r="T174" i="15" a="1"/>
  <c r="T293" i="15" a="1"/>
  <c r="T223" i="15" a="1"/>
  <c r="T582" i="15" a="1"/>
  <c r="T330" i="15" a="1"/>
  <c r="T478" i="15" a="1"/>
  <c r="T552" i="15" a="1"/>
  <c r="T734" i="15" a="1"/>
  <c r="T533" i="15" a="1"/>
  <c r="T936" i="15" a="1"/>
  <c r="T945" i="15" a="1"/>
  <c r="T116" i="15" a="1"/>
  <c r="T373" i="15" a="1"/>
  <c r="T86" i="15" a="1"/>
  <c r="T438" i="15" a="1"/>
  <c r="T636" i="15" a="1"/>
  <c r="T307" i="15" a="1"/>
  <c r="T490" i="15" a="1"/>
  <c r="T288" i="15" a="1"/>
  <c r="T742" i="15" a="1"/>
  <c r="T459" i="15" a="1"/>
  <c r="T521" i="15" a="1"/>
  <c r="T934" i="15" a="1"/>
  <c r="T775" i="15" a="1"/>
  <c r="T383" i="15" a="1"/>
  <c r="T278" i="15" a="1"/>
  <c r="T818" i="15" a="1"/>
  <c r="T95" i="15" a="1"/>
  <c r="T304" i="15" a="1"/>
  <c r="T548" i="15" a="1"/>
  <c r="T800" i="15" a="1"/>
  <c r="T276" i="15" a="1"/>
  <c r="T464" i="15" a="1"/>
  <c r="T82" i="15" a="1"/>
  <c r="T629" i="15" a="1"/>
  <c r="T525" i="15" a="1"/>
  <c r="T723" i="15" a="1"/>
  <c r="T810" i="15" a="1"/>
  <c r="T813" i="15" a="1"/>
  <c r="T33" i="15" a="1"/>
  <c r="T397" i="15" a="1"/>
  <c r="T142" i="15" a="1"/>
  <c r="T846" i="15" a="1"/>
  <c r="T36" i="15" a="1"/>
  <c r="T966" i="15" a="1"/>
  <c r="T243" i="15" a="1"/>
  <c r="T81" i="15" a="1"/>
  <c r="T895" i="15" a="1"/>
  <c r="T603" i="15" a="1"/>
  <c r="T505" i="15" a="1"/>
  <c r="T858" i="15" a="1"/>
  <c r="T845" i="15" a="1"/>
  <c r="T402" i="15" a="1"/>
  <c r="T876" i="15" a="1"/>
  <c r="T258" i="15" a="1"/>
  <c r="T113" i="15" a="1"/>
  <c r="T354" i="15" a="1"/>
  <c r="T989" i="15" a="1"/>
  <c r="T821" i="15" a="1"/>
  <c r="T984" i="15" a="1"/>
  <c r="T208" i="15" a="1"/>
  <c r="T719" i="15" a="1"/>
  <c r="T192" i="15" a="1"/>
  <c r="T983" i="15" a="1"/>
  <c r="T16" i="15" a="1"/>
  <c r="T337" i="15" a="1"/>
  <c r="T103" i="15" a="1"/>
  <c r="T659" i="15" a="1"/>
  <c r="T585" i="15" a="1"/>
  <c r="T19" i="15" a="1"/>
  <c r="T589" i="15" a="1"/>
  <c r="T583" i="15" a="1"/>
  <c r="T828" i="15" a="1"/>
  <c r="T437" i="15" a="1"/>
  <c r="T557" i="15" a="1"/>
  <c r="T700" i="15" a="1"/>
  <c r="T120" i="15" a="1"/>
  <c r="T773" i="15" a="1"/>
  <c r="T804" i="15" a="1"/>
  <c r="T399" i="15" a="1"/>
  <c r="T125" i="15" a="1"/>
  <c r="T28" i="15" a="1"/>
  <c r="T371" i="15" a="1"/>
  <c r="T777" i="15" a="1"/>
  <c r="T456" i="15" a="1"/>
  <c r="T1012" i="15" a="1"/>
  <c r="T497" i="15" a="1"/>
  <c r="T380" i="15" a="1"/>
  <c r="T657" i="15" a="1"/>
  <c r="T70" i="15" a="1"/>
  <c r="T63" i="15" a="1"/>
  <c r="T1006" i="15" a="1"/>
  <c r="T25" i="15" a="1"/>
  <c r="T724" i="15" a="1"/>
  <c r="T729" i="15" a="1"/>
  <c r="T281" i="15" a="1"/>
  <c r="T434" i="15" a="1"/>
  <c r="T236" i="15" a="1"/>
  <c r="T389" i="15" a="1"/>
  <c r="T575" i="15" a="1"/>
  <c r="T488" i="15" a="1"/>
  <c r="T861" i="15" a="1"/>
  <c r="T556" i="15" a="1"/>
  <c r="T867" i="15" a="1"/>
  <c r="T518" i="15" a="1"/>
  <c r="T863" i="15" a="1"/>
  <c r="T1010" i="15" a="1"/>
  <c r="T181" i="15" a="1"/>
  <c r="T870" i="15" a="1"/>
  <c r="T74" i="15" a="1"/>
  <c r="T164" i="15" a="1"/>
  <c r="T378" i="15" a="1"/>
  <c r="T230" i="15" a="1"/>
  <c r="T235" i="15" a="1"/>
  <c r="T755" i="15" a="1"/>
  <c r="T963" i="15" a="1"/>
  <c r="T540" i="15" a="1"/>
  <c r="T519" i="15" a="1"/>
  <c r="T20" i="15" a="1"/>
  <c r="T746" i="15" a="1"/>
  <c r="T953" i="15" a="1"/>
  <c r="T545" i="15" a="1"/>
  <c r="T296" i="15" a="1"/>
  <c r="T784" i="15" a="1"/>
  <c r="T328" i="15" a="1"/>
  <c r="T539" i="15" a="1"/>
  <c r="T154" i="15" a="1"/>
  <c r="T244" i="15" a="1"/>
  <c r="T621" i="15" a="1"/>
  <c r="T455" i="15" a="1"/>
  <c r="T216" i="15" a="1"/>
  <c r="T89" i="15" a="1"/>
  <c r="T798" i="15" a="1"/>
  <c r="T955" i="15" a="1"/>
  <c r="T962" i="15" a="1"/>
  <c r="T106" i="15" a="1"/>
  <c r="T666" i="15" a="1"/>
  <c r="T140" i="15" a="1"/>
  <c r="T110" i="15" a="1"/>
  <c r="T68" i="15" a="1"/>
  <c r="T564" i="15" a="1"/>
  <c r="T806" i="15" a="1"/>
  <c r="T396" i="15" a="1"/>
  <c r="T653" i="15" a="1"/>
  <c r="T98" i="15" a="1"/>
  <c r="T492" i="15" a="1"/>
  <c r="T104" i="15" a="1"/>
  <c r="T704" i="15" a="1"/>
  <c r="T447" i="15" a="1"/>
  <c r="T131" i="15" a="1"/>
  <c r="T416" i="15" a="1"/>
  <c r="T715" i="15" a="1"/>
  <c r="T940" i="15" a="1"/>
  <c r="T468" i="15" a="1"/>
  <c r="T587" i="15" a="1"/>
  <c r="T916" i="15" a="1"/>
  <c r="T902" i="15" a="1"/>
  <c r="T322" i="15" a="1"/>
  <c r="T781" i="15" a="1"/>
  <c r="T29" i="15" a="1"/>
  <c r="T843" i="15" a="1"/>
  <c r="T880" i="15" a="1"/>
  <c r="T40" i="15" a="1"/>
  <c r="T811" i="15" a="1"/>
  <c r="T332" i="15" a="1"/>
  <c r="T579" i="15" a="1"/>
  <c r="T530" i="15" a="1"/>
  <c r="T595" i="15" a="1"/>
  <c r="T679" i="15" a="1"/>
  <c r="T820" i="15" a="1"/>
  <c r="T520" i="15" a="1"/>
  <c r="T839" i="15" a="1"/>
  <c r="T921" i="15" a="1"/>
  <c r="T697" i="15" a="1"/>
  <c r="T78" i="15" a="1"/>
  <c r="T685" i="15" a="1"/>
  <c r="T1007" i="15" a="1"/>
  <c r="T799" i="15" a="1"/>
  <c r="T831" i="15" a="1"/>
  <c r="T393" i="15" a="1"/>
  <c r="T55" i="15" a="1"/>
  <c r="T826" i="15" a="1"/>
  <c r="T918" i="15" a="1"/>
  <c r="T274" i="15" a="1"/>
  <c r="T301" i="15" a="1"/>
  <c r="T506" i="15" a="1"/>
  <c r="T609" i="15" a="1"/>
  <c r="T487" i="15" a="1"/>
  <c r="T1009" i="15" a="1"/>
  <c r="T54" i="15" a="1"/>
  <c r="T112" i="15" a="1"/>
  <c r="T463" i="15" a="1"/>
  <c r="T967" i="15" a="1"/>
  <c r="T776" i="15" a="1"/>
  <c r="T941" i="15" a="1"/>
  <c r="T706" i="15" a="1"/>
  <c r="T671" i="15" a="1"/>
  <c r="T537" i="15" a="1"/>
  <c r="T816" i="15" a="1"/>
  <c r="T475" i="15" a="1"/>
  <c r="T590" i="15" a="1"/>
  <c r="T167" i="15" a="1"/>
  <c r="T774" i="15" a="1"/>
  <c r="T427" i="15" a="1"/>
  <c r="T852" i="15" a="1"/>
  <c r="T678" i="15" a="1"/>
  <c r="T683" i="15" a="1"/>
  <c r="T205" i="15" a="1"/>
  <c r="T273" i="15" a="1"/>
  <c r="T1011" i="15" a="1"/>
  <c r="T425" i="15" a="1"/>
  <c r="T370" i="15" a="1"/>
  <c r="T891" i="15" a="1"/>
  <c r="T588" i="15" a="1"/>
  <c r="T1008" i="15" a="1"/>
  <c r="T824" i="15" a="1"/>
  <c r="T664" i="15" a="1"/>
  <c r="T830" i="15" a="1"/>
  <c r="T360" i="15" a="1"/>
  <c r="T865" i="15" a="1"/>
  <c r="T345" i="15" a="1"/>
  <c r="T780" i="15" a="1"/>
  <c r="T835" i="15" a="1"/>
  <c r="T406" i="15" a="1"/>
  <c r="T898" i="15" a="1"/>
  <c r="T606" i="15" a="1"/>
  <c r="T252" i="15" a="1"/>
  <c r="T246" i="15" a="1"/>
  <c r="T317" i="15" a="1"/>
  <c r="T924" i="15" a="1"/>
  <c r="T156" i="15" a="1"/>
  <c r="T348" i="15" a="1"/>
  <c r="T479" i="15" a="1"/>
  <c r="T153" i="15" a="1"/>
  <c r="T922" i="15" a="1"/>
  <c r="T730" i="15" a="1"/>
  <c r="T395" i="15" a="1"/>
  <c r="T39" i="15" a="1"/>
  <c r="T526" i="15" a="1"/>
  <c r="T287" i="15" a="1"/>
  <c r="T787" i="15" a="1"/>
  <c r="T549" i="15" a="1"/>
  <c r="T114" i="15" a="1"/>
  <c r="T917" i="15" a="1"/>
  <c r="T808" i="15" a="1"/>
  <c r="T935" i="15" a="1"/>
  <c r="T950" i="15" a="1"/>
  <c r="T386" i="15" a="1"/>
  <c r="T342" i="15" a="1"/>
  <c r="T482" i="15" a="1"/>
  <c r="T782" i="15" a="1"/>
  <c r="T720" i="15" a="1"/>
  <c r="T996" i="15" a="1"/>
  <c r="T217" i="15" a="1"/>
  <c r="T225" i="15" a="1"/>
  <c r="T586" i="15" a="1"/>
  <c r="T368" i="15" a="1"/>
  <c r="T376" i="15" a="1"/>
  <c r="T346" i="15" a="1"/>
  <c r="T680" i="15" a="1"/>
  <c r="T41" i="15" a="1"/>
  <c r="T1000" i="15" a="1"/>
  <c r="T237" i="15" a="1"/>
  <c r="T250" i="15" a="1"/>
  <c r="T426" i="15" a="1"/>
  <c r="T544" i="15" a="1"/>
  <c r="T925" i="15" a="1"/>
  <c r="T429" i="15" a="1"/>
  <c r="T948" i="15" a="1"/>
  <c r="T617" i="15" a="1"/>
  <c r="T344" i="15" a="1"/>
  <c r="T514" i="15" a="1"/>
  <c r="T481" i="15" a="1"/>
  <c r="T633" i="15" a="1"/>
  <c r="T915" i="15" a="1"/>
  <c r="T615" i="15" a="1"/>
  <c r="T358" i="15" a="1"/>
  <c r="T87" i="15" a="1"/>
  <c r="T340" i="15" a="1"/>
  <c r="T926" i="15" a="1"/>
  <c r="T452" i="15" a="1"/>
  <c r="T240" i="15" a="1"/>
  <c r="T560" i="15" a="1"/>
  <c r="T239" i="15" a="1"/>
  <c r="T242" i="15" a="1"/>
  <c r="T445" i="15" a="1"/>
  <c r="T652" i="15" a="1"/>
  <c r="T419" i="15" a="1"/>
  <c r="T698" i="15" a="1"/>
  <c r="T510" i="15" a="1"/>
  <c r="T336" i="15" a="1"/>
  <c r="T616" i="15" a="1"/>
  <c r="T708" i="15" a="1"/>
  <c r="T480" i="15" a="1"/>
  <c r="T789" i="15" a="1"/>
  <c r="T862" i="15" a="1"/>
  <c r="T404" i="15" a="1"/>
  <c r="T460" i="15" a="1"/>
  <c r="T446" i="15" a="1"/>
  <c r="T623" i="15" a="1"/>
  <c r="T871" i="15" a="1"/>
  <c r="T675" i="15" a="1"/>
  <c r="T147" i="15" a="1"/>
  <c r="T672" i="15" a="1"/>
  <c r="T424" i="15" a="1"/>
  <c r="T760" i="15" a="1"/>
  <c r="T687" i="15" a="1"/>
  <c r="T390" i="15" a="1"/>
  <c r="T245" i="15" a="1"/>
  <c r="T923" i="15" a="1"/>
  <c r="T795" i="15" a="1"/>
  <c r="T892" i="15" a="1"/>
  <c r="T643" i="15" a="1"/>
  <c r="T743" i="15" a="1"/>
  <c r="T732" i="15" a="1"/>
  <c r="T691" i="15" a="1"/>
  <c r="T710" i="15" a="1"/>
  <c r="T857" i="15" a="1"/>
  <c r="T877" i="15" a="1"/>
  <c r="T85" i="15" a="1"/>
  <c r="T385" i="15" a="1"/>
  <c r="T418" i="15" a="1"/>
  <c r="T894" i="15" a="1"/>
  <c r="T752" i="15" a="1"/>
  <c r="T897" i="15" a="1"/>
  <c r="T350" i="15" a="1"/>
  <c r="T931" i="15" a="1"/>
  <c r="T172" i="15" a="1"/>
  <c r="T928" i="15" a="1"/>
  <c r="T661" i="15" a="1"/>
  <c r="T912" i="15" a="1"/>
  <c r="T827" i="15" a="1"/>
  <c r="T499" i="15" a="1"/>
  <c r="T17" i="15" a="1"/>
  <c r="T702" i="15" a="1"/>
  <c r="T794" i="15" a="1"/>
  <c r="T400" i="15" a="1"/>
  <c r="T602" i="15" a="1"/>
  <c r="T538" i="15" a="1"/>
  <c r="T762" i="15" a="1"/>
  <c r="T219" i="15" a="1"/>
  <c r="T561" i="15" a="1"/>
  <c r="T842" i="15" a="1"/>
  <c r="T596" i="15" a="1"/>
  <c r="T493" i="15" a="1"/>
  <c r="T279" i="15" a="1"/>
  <c r="T736" i="15" a="1"/>
  <c r="T900" i="15" a="1"/>
  <c r="T886" i="15" a="1"/>
  <c r="T879" i="15" a="1"/>
  <c r="T483" i="15" a="1"/>
  <c r="T847" i="15" a="1"/>
  <c r="T234" i="15" a="1"/>
  <c r="T50" i="15" a="1"/>
  <c r="T175" i="15" a="1"/>
  <c r="T271" i="15" a="1"/>
  <c r="T635" i="15" a="1"/>
  <c r="T693" i="15" a="1"/>
  <c r="T790" i="15" a="1"/>
  <c r="T637" i="15" a="1"/>
  <c r="T56" i="15" a="1"/>
  <c r="T132" i="15" a="1"/>
  <c r="T139" i="15" a="1"/>
  <c r="T451" i="15" a="1"/>
  <c r="T722" i="15" a="1"/>
  <c r="T91" i="15" a="1"/>
  <c r="T896" i="15" a="1"/>
  <c r="T414" i="15" a="1"/>
  <c r="T291" i="15" a="1"/>
  <c r="T200" i="15" a="1"/>
  <c r="T914" i="15" a="1"/>
  <c r="T677" i="15" a="1"/>
  <c r="T979" i="15" a="1"/>
  <c r="T353" i="15" a="1"/>
  <c r="T690" i="15" a="1"/>
  <c r="T343" i="15" a="1"/>
  <c r="T972" i="15" a="1"/>
  <c r="T49" i="15" a="1"/>
  <c r="T403" i="15" a="1"/>
  <c r="T890" i="15" a="1"/>
  <c r="T179" i="15" a="1"/>
  <c r="T848" i="15" a="1"/>
  <c r="T289" i="15" a="1"/>
  <c r="T701" i="15" a="1"/>
  <c r="T467" i="15" a="1"/>
  <c r="T597" i="15" a="1"/>
  <c r="T1005" i="15" a="1"/>
  <c r="T408" i="15" a="1"/>
  <c r="T84" i="15" a="1"/>
  <c r="T600" i="15" a="1"/>
  <c r="T956" i="15" a="1"/>
  <c r="T263" i="15" a="1"/>
  <c r="T771" i="15" a="1"/>
  <c r="T315" i="15" a="1"/>
  <c r="T64" i="15" a="1"/>
  <c r="T430" i="15" a="1"/>
  <c r="T169" i="15" a="1"/>
  <c r="T527" i="15" a="1"/>
  <c r="T850" i="15" a="1"/>
  <c r="T765" i="15" a="1"/>
  <c r="T688" i="15" a="1"/>
  <c r="T712" i="15" a="1"/>
  <c r="T204" i="15" a="1"/>
  <c r="T491" i="15" a="1"/>
  <c r="T423" i="15" a="1"/>
  <c r="T201" i="15" a="1"/>
  <c r="T913" i="15" a="1"/>
  <c r="T500" i="15" a="1"/>
  <c r="T433" i="15" a="1"/>
  <c r="T849" i="15" a="1"/>
  <c r="T959" i="15" a="1"/>
  <c r="T654" i="15" a="1"/>
  <c r="T882" i="15" a="1"/>
  <c r="T105" i="15" a="1"/>
  <c r="T369" i="15" a="1"/>
  <c r="T844" i="15" a="1"/>
  <c r="T815" i="15" a="1"/>
  <c r="T117" i="15" a="1"/>
  <c r="T613" i="15" a="1"/>
  <c r="T641" i="15" a="1"/>
  <c r="T618" i="15" a="1"/>
  <c r="T48" i="15" a="1"/>
  <c r="T632" i="15" a="1"/>
  <c r="T997" i="15" a="1"/>
  <c r="T130" i="15" a="1"/>
  <c r="T809" i="15" a="1"/>
  <c r="T484" i="15" a="1"/>
  <c r="T183" i="15" a="1"/>
  <c r="T329" i="15" a="1"/>
  <c r="T838" i="15" a="1"/>
  <c r="T109" i="15" a="1"/>
  <c r="T705" i="15" a="1"/>
  <c r="T23" i="15" a="1"/>
  <c r="T53" i="15" a="1"/>
  <c r="T656" i="15" a="1"/>
  <c r="T991" i="15" a="1"/>
  <c r="T335" i="15" a="1"/>
  <c r="T634" i="15" a="1"/>
  <c r="T872" i="15" a="1"/>
  <c r="R750" i="15" l="1"/>
  <c r="N814" i="13"/>
  <c r="O814" i="13" s="1"/>
  <c r="N923" i="13"/>
  <c r="O923" i="13" s="1"/>
  <c r="N518" i="13"/>
  <c r="O518" i="13" s="1"/>
  <c r="N901" i="13"/>
  <c r="O901" i="13" s="1"/>
  <c r="N692" i="13"/>
  <c r="O692" i="13" s="1"/>
  <c r="N404" i="13"/>
  <c r="O404" i="13" s="1"/>
  <c r="N179" i="13"/>
  <c r="O179" i="13" s="1"/>
  <c r="N465" i="13"/>
  <c r="O465" i="13" s="1"/>
  <c r="N59" i="13"/>
  <c r="O59" i="13" s="1"/>
  <c r="N393" i="13"/>
  <c r="O393" i="13" s="1"/>
  <c r="N913" i="13"/>
  <c r="O913" i="13" s="1"/>
  <c r="N897" i="13"/>
  <c r="O897" i="13" s="1"/>
  <c r="N1007" i="13"/>
  <c r="O1007" i="13" s="1"/>
  <c r="N798" i="13"/>
  <c r="O798" i="13" s="1"/>
  <c r="N589" i="13"/>
  <c r="O589" i="13" s="1"/>
  <c r="N907" i="13"/>
  <c r="O907" i="13" s="1"/>
  <c r="N744" i="13"/>
  <c r="O744" i="13" s="1"/>
  <c r="N182" i="13"/>
  <c r="O182" i="13" s="1"/>
  <c r="N431" i="13"/>
  <c r="O431" i="13" s="1"/>
  <c r="N885" i="13"/>
  <c r="O885" i="13" s="1"/>
  <c r="N932" i="13"/>
  <c r="O932" i="13" s="1"/>
  <c r="N676" i="13"/>
  <c r="O676" i="13" s="1"/>
  <c r="N388" i="13"/>
  <c r="O388" i="13" s="1"/>
  <c r="N163" i="13"/>
  <c r="O163" i="13" s="1"/>
  <c r="N449" i="13"/>
  <c r="O449" i="13" s="1"/>
  <c r="N193" i="13"/>
  <c r="O193" i="13" s="1"/>
  <c r="N377" i="13"/>
  <c r="O377" i="13" s="1"/>
  <c r="N121" i="13"/>
  <c r="O121" i="13" s="1"/>
  <c r="N609" i="13"/>
  <c r="O609" i="13" s="1"/>
  <c r="N946" i="13"/>
  <c r="O946" i="13" s="1"/>
  <c r="N991" i="13"/>
  <c r="O991" i="13" s="1"/>
  <c r="N383" i="13"/>
  <c r="O383" i="13" s="1"/>
  <c r="N635" i="13"/>
  <c r="O635" i="13" s="1"/>
  <c r="N922" i="13"/>
  <c r="O922" i="13" s="1"/>
  <c r="N95" i="13"/>
  <c r="O95" i="13" s="1"/>
  <c r="N822" i="13"/>
  <c r="O822" i="13" s="1"/>
  <c r="N963" i="13"/>
  <c r="O963" i="13" s="1"/>
  <c r="N296" i="13"/>
  <c r="O296" i="13" s="1"/>
  <c r="N372" i="13"/>
  <c r="O372" i="13" s="1"/>
  <c r="N116" i="13"/>
  <c r="O116" i="13" s="1"/>
  <c r="N434" i="13"/>
  <c r="O434" i="13" s="1"/>
  <c r="N177" i="13"/>
  <c r="O177" i="13" s="1"/>
  <c r="N222" i="13"/>
  <c r="O222" i="13" s="1"/>
  <c r="N237" i="13"/>
  <c r="O237" i="13" s="1"/>
  <c r="N330" i="13"/>
  <c r="O330" i="13" s="1"/>
  <c r="N105" i="13"/>
  <c r="O105" i="13" s="1"/>
  <c r="N864" i="13"/>
  <c r="O864" i="13" s="1"/>
  <c r="N670" i="13"/>
  <c r="O670" i="13" s="1"/>
  <c r="N688" i="13"/>
  <c r="O688" i="13" s="1"/>
  <c r="N47" i="13"/>
  <c r="O47" i="13" s="1"/>
  <c r="N766" i="13"/>
  <c r="O766" i="13" s="1"/>
  <c r="N545" i="13"/>
  <c r="O545" i="13" s="1"/>
  <c r="N844" i="13"/>
  <c r="O844" i="13" s="1"/>
  <c r="N875" i="13"/>
  <c r="O875" i="13" s="1"/>
  <c r="N262" i="13"/>
  <c r="O262" i="13" s="1"/>
  <c r="N853" i="13"/>
  <c r="O853" i="13" s="1"/>
  <c r="N644" i="13"/>
  <c r="O644" i="13" s="1"/>
  <c r="N947" i="13"/>
  <c r="O947" i="13" s="1"/>
  <c r="N356" i="13"/>
  <c r="O356" i="13" s="1"/>
  <c r="N131" i="13"/>
  <c r="O131" i="13" s="1"/>
  <c r="N417" i="13"/>
  <c r="O417" i="13" s="1"/>
  <c r="N176" i="13"/>
  <c r="O176" i="13" s="1"/>
  <c r="N462" i="13"/>
  <c r="O462" i="13" s="1"/>
  <c r="N570" i="13"/>
  <c r="O570" i="13" s="1"/>
  <c r="N345" i="13"/>
  <c r="O345" i="13" s="1"/>
  <c r="N926" i="13"/>
  <c r="O926" i="13" s="1"/>
  <c r="N914" i="13"/>
  <c r="O914" i="13" s="1"/>
  <c r="N1006" i="13"/>
  <c r="O1006" i="13" s="1"/>
  <c r="N214" i="13"/>
  <c r="O214" i="13" s="1"/>
  <c r="N828" i="13"/>
  <c r="O828" i="13" s="1"/>
  <c r="N859" i="13"/>
  <c r="O859" i="13" s="1"/>
  <c r="N603" i="13"/>
  <c r="O603" i="13" s="1"/>
  <c r="N665" i="13"/>
  <c r="O665" i="13" s="1"/>
  <c r="N952" i="13"/>
  <c r="O952" i="13" s="1"/>
  <c r="N790" i="13"/>
  <c r="O790" i="13" s="1"/>
  <c r="N581" i="13"/>
  <c r="O581" i="13" s="1"/>
  <c r="N628" i="13"/>
  <c r="O628" i="13" s="1"/>
  <c r="N551" i="13"/>
  <c r="O551" i="13" s="1"/>
  <c r="N309" i="13"/>
  <c r="O309" i="13" s="1"/>
  <c r="N84" i="13"/>
  <c r="O84" i="13" s="1"/>
  <c r="N115" i="13"/>
  <c r="O115" i="13" s="1"/>
  <c r="N402" i="13"/>
  <c r="O402" i="13" s="1"/>
  <c r="N145" i="13"/>
  <c r="O145" i="13" s="1"/>
  <c r="N190" i="13"/>
  <c r="O190" i="13" s="1"/>
  <c r="N554" i="13"/>
  <c r="O554" i="13" s="1"/>
  <c r="N298" i="13"/>
  <c r="O298" i="13" s="1"/>
  <c r="N73" i="13"/>
  <c r="O73" i="13" s="1"/>
  <c r="N849" i="13"/>
  <c r="O849" i="13" s="1"/>
  <c r="N1009" i="13"/>
  <c r="O1009" i="13" s="1"/>
  <c r="N784" i="13"/>
  <c r="O784" i="13" s="1"/>
  <c r="N687" i="13"/>
  <c r="O687" i="13" s="1"/>
  <c r="N127" i="13"/>
  <c r="O127" i="13" s="1"/>
  <c r="N781" i="13"/>
  <c r="O781" i="13" s="1"/>
  <c r="N380" i="13"/>
  <c r="O380" i="13" s="1"/>
  <c r="N812" i="13"/>
  <c r="O812" i="13" s="1"/>
  <c r="N874" i="13"/>
  <c r="O874" i="13" s="1"/>
  <c r="N983" i="13"/>
  <c r="O983" i="13" s="1"/>
  <c r="N774" i="13"/>
  <c r="O774" i="13" s="1"/>
  <c r="N504" i="13"/>
  <c r="O504" i="13" s="1"/>
  <c r="N293" i="13"/>
  <c r="O293" i="13" s="1"/>
  <c r="N68" i="13"/>
  <c r="O68" i="13" s="1"/>
  <c r="N386" i="13"/>
  <c r="O386" i="13" s="1"/>
  <c r="N130" i="13"/>
  <c r="O130" i="13" s="1"/>
  <c r="N430" i="13"/>
  <c r="O430" i="13" s="1"/>
  <c r="N491" i="13"/>
  <c r="O491" i="13" s="1"/>
  <c r="N282" i="13"/>
  <c r="O282" i="13" s="1"/>
  <c r="N57" i="13"/>
  <c r="O57" i="13" s="1"/>
  <c r="N882" i="13"/>
  <c r="O882" i="13" s="1"/>
  <c r="N671" i="13"/>
  <c r="O671" i="13" s="1"/>
  <c r="N765" i="13"/>
  <c r="O765" i="13" s="1"/>
  <c r="N460" i="13"/>
  <c r="O460" i="13" s="1"/>
  <c r="N858" i="13"/>
  <c r="O858" i="13" s="1"/>
  <c r="N889" i="13"/>
  <c r="O889" i="13" s="1"/>
  <c r="N920" i="13"/>
  <c r="O920" i="13" s="1"/>
  <c r="N1014" i="13"/>
  <c r="O1014" i="13" s="1"/>
  <c r="N255" i="13"/>
  <c r="O255" i="13" s="1"/>
  <c r="N852" i="13"/>
  <c r="O852" i="13" s="1"/>
  <c r="N643" i="13"/>
  <c r="O643" i="13" s="1"/>
  <c r="N533" i="13"/>
  <c r="O533" i="13" s="1"/>
  <c r="N339" i="13"/>
  <c r="O339" i="13" s="1"/>
  <c r="N114" i="13"/>
  <c r="O114" i="13" s="1"/>
  <c r="N384" i="13"/>
  <c r="O384" i="13" s="1"/>
  <c r="N429" i="13"/>
  <c r="O429" i="13" s="1"/>
  <c r="N219" i="13"/>
  <c r="O219" i="13" s="1"/>
  <c r="N553" i="13"/>
  <c r="O553" i="13" s="1"/>
  <c r="N41" i="13"/>
  <c r="O41" i="13" s="1"/>
  <c r="N223" i="13"/>
  <c r="O223" i="13" s="1"/>
  <c r="N492" i="13"/>
  <c r="O492" i="13" s="1"/>
  <c r="N702" i="13"/>
  <c r="O702" i="13" s="1"/>
  <c r="N207" i="13"/>
  <c r="O207" i="13" s="1"/>
  <c r="N780" i="13"/>
  <c r="O780" i="13" s="1"/>
  <c r="N374" i="13"/>
  <c r="O374" i="13" s="1"/>
  <c r="N811" i="13"/>
  <c r="O811" i="13" s="1"/>
  <c r="N617" i="13"/>
  <c r="O617" i="13" s="1"/>
  <c r="N998" i="13"/>
  <c r="O998" i="13" s="1"/>
  <c r="N580" i="13"/>
  <c r="O580" i="13" s="1"/>
  <c r="N883" i="13"/>
  <c r="O883" i="13" s="1"/>
  <c r="N261" i="13"/>
  <c r="O261" i="13" s="1"/>
  <c r="N292" i="13"/>
  <c r="O292" i="13" s="1"/>
  <c r="N67" i="13"/>
  <c r="O67" i="13" s="1"/>
  <c r="N353" i="13"/>
  <c r="O353" i="13" s="1"/>
  <c r="N112" i="13"/>
  <c r="O112" i="13" s="1"/>
  <c r="N506" i="13"/>
  <c r="O506" i="13" s="1"/>
  <c r="N281" i="13"/>
  <c r="O281" i="13" s="1"/>
  <c r="N143" i="13"/>
  <c r="O143" i="13" s="1"/>
  <c r="N704" i="13"/>
  <c r="O704" i="13" s="1"/>
  <c r="N625" i="13"/>
  <c r="O625" i="13" s="1"/>
  <c r="N881" i="13"/>
  <c r="O881" i="13" s="1"/>
  <c r="N639" i="13"/>
  <c r="O639" i="13" s="1"/>
  <c r="N989" i="13"/>
  <c r="O989" i="13" s="1"/>
  <c r="N124" i="13"/>
  <c r="O124" i="13" s="1"/>
  <c r="N764" i="13"/>
  <c r="O764" i="13" s="1"/>
  <c r="N826" i="13"/>
  <c r="O826" i="13" s="1"/>
  <c r="N935" i="13"/>
  <c r="O935" i="13" s="1"/>
  <c r="N982" i="13"/>
  <c r="O982" i="13" s="1"/>
  <c r="N726" i="13"/>
  <c r="O726" i="13" s="1"/>
  <c r="N560" i="13"/>
  <c r="O560" i="13" s="1"/>
  <c r="N245" i="13"/>
  <c r="O245" i="13" s="1"/>
  <c r="N563" i="13"/>
  <c r="O563" i="13" s="1"/>
  <c r="N307" i="13"/>
  <c r="O307" i="13" s="1"/>
  <c r="N338" i="13"/>
  <c r="O338" i="13" s="1"/>
  <c r="N352" i="13"/>
  <c r="O352" i="13" s="1"/>
  <c r="N96" i="13"/>
  <c r="O96" i="13" s="1"/>
  <c r="N443" i="13"/>
  <c r="O443" i="13" s="1"/>
  <c r="N234" i="13"/>
  <c r="O234" i="13" s="1"/>
  <c r="N752" i="13"/>
  <c r="O752" i="13" s="1"/>
  <c r="N973" i="13"/>
  <c r="O973" i="13" s="1"/>
  <c r="N367" i="13"/>
  <c r="O367" i="13" s="1"/>
  <c r="N841" i="13"/>
  <c r="O841" i="13" s="1"/>
  <c r="N616" i="13"/>
  <c r="O616" i="13" s="1"/>
  <c r="N966" i="13"/>
  <c r="O966" i="13" s="1"/>
  <c r="N502" i="13"/>
  <c r="O502" i="13" s="1"/>
  <c r="N184" i="13"/>
  <c r="O184" i="13" s="1"/>
  <c r="N485" i="13"/>
  <c r="O485" i="13" s="1"/>
  <c r="N260" i="13"/>
  <c r="O260" i="13" s="1"/>
  <c r="N35" i="13"/>
  <c r="O35" i="13" s="1"/>
  <c r="N366" i="13"/>
  <c r="O366" i="13" s="1"/>
  <c r="N125" i="13"/>
  <c r="O125" i="13" s="1"/>
  <c r="N576" i="13"/>
  <c r="O576" i="13" s="1"/>
  <c r="N863" i="13"/>
  <c r="O863" i="13" s="1"/>
  <c r="N654" i="13"/>
  <c r="O654" i="13" s="1"/>
  <c r="N825" i="13"/>
  <c r="O825" i="13" s="1"/>
  <c r="N600" i="13"/>
  <c r="O600" i="13" s="1"/>
  <c r="N950" i="13"/>
  <c r="O950" i="13" s="1"/>
  <c r="N997" i="13"/>
  <c r="O997" i="13" s="1"/>
  <c r="N168" i="13"/>
  <c r="O168" i="13" s="1"/>
  <c r="N469" i="13"/>
  <c r="O469" i="13" s="1"/>
  <c r="N244" i="13"/>
  <c r="O244" i="13" s="1"/>
  <c r="N305" i="13"/>
  <c r="O305" i="13" s="1"/>
  <c r="N350" i="13"/>
  <c r="O350" i="13" s="1"/>
  <c r="N458" i="13"/>
  <c r="O458" i="13" s="1"/>
  <c r="N233" i="13"/>
  <c r="O233" i="13" s="1"/>
  <c r="N584" i="13"/>
  <c r="O584" i="13" s="1"/>
  <c r="N934" i="13"/>
  <c r="O934" i="13" s="1"/>
  <c r="N725" i="13"/>
  <c r="O725" i="13" s="1"/>
  <c r="N183" i="13"/>
  <c r="O183" i="13" s="1"/>
  <c r="N228" i="13"/>
  <c r="O228" i="13" s="1"/>
  <c r="N515" i="13"/>
  <c r="O515" i="13" s="1"/>
  <c r="N546" i="13"/>
  <c r="O546" i="13" s="1"/>
  <c r="N93" i="13"/>
  <c r="O93" i="13" s="1"/>
  <c r="N139" i="13"/>
  <c r="O139" i="13" s="1"/>
  <c r="N442" i="13"/>
  <c r="O442" i="13" s="1"/>
  <c r="N993" i="13"/>
  <c r="O993" i="13" s="1"/>
  <c r="N768" i="13"/>
  <c r="O768" i="13" s="1"/>
  <c r="N800" i="13"/>
  <c r="O800" i="13" s="1"/>
  <c r="N406" i="13"/>
  <c r="O406" i="13" s="1"/>
  <c r="N878" i="13"/>
  <c r="O878" i="13" s="1"/>
  <c r="N956" i="13"/>
  <c r="O956" i="13" s="1"/>
  <c r="N987" i="13"/>
  <c r="O987" i="13" s="1"/>
  <c r="N278" i="13"/>
  <c r="O278" i="13" s="1"/>
  <c r="N444" i="13"/>
  <c r="O444" i="13" s="1"/>
  <c r="N615" i="13"/>
  <c r="O615" i="13" s="1"/>
  <c r="N709" i="13"/>
  <c r="O709" i="13" s="1"/>
  <c r="N392" i="13"/>
  <c r="O392" i="13" s="1"/>
  <c r="N167" i="13"/>
  <c r="O167" i="13" s="1"/>
  <c r="N468" i="13"/>
  <c r="O468" i="13" s="1"/>
  <c r="N530" i="13"/>
  <c r="O530" i="13" s="1"/>
  <c r="N32" i="13"/>
  <c r="O32" i="13" s="1"/>
  <c r="N333" i="13"/>
  <c r="O333" i="13" s="1"/>
  <c r="N123" i="13"/>
  <c r="O123" i="13" s="1"/>
  <c r="N457" i="13"/>
  <c r="O457" i="13" s="1"/>
  <c r="N770" i="13"/>
  <c r="O770" i="13" s="1"/>
  <c r="N550" i="13"/>
  <c r="O550" i="13" s="1"/>
  <c r="N909" i="13"/>
  <c r="O909" i="13" s="1"/>
  <c r="N940" i="13"/>
  <c r="O940" i="13" s="1"/>
  <c r="N971" i="13"/>
  <c r="O971" i="13" s="1"/>
  <c r="N777" i="13"/>
  <c r="O777" i="13" s="1"/>
  <c r="N855" i="13"/>
  <c r="O855" i="13" s="1"/>
  <c r="N740" i="13"/>
  <c r="O740" i="13" s="1"/>
  <c r="N787" i="13"/>
  <c r="O787" i="13" s="1"/>
  <c r="N412" i="13"/>
  <c r="O412" i="13" s="1"/>
  <c r="N407" i="13"/>
  <c r="O407" i="13" s="1"/>
  <c r="N421" i="13"/>
  <c r="O421" i="13" s="1"/>
  <c r="N165" i="13"/>
  <c r="O165" i="13" s="1"/>
  <c r="N483" i="13"/>
  <c r="O483" i="13" s="1"/>
  <c r="N46" i="13"/>
  <c r="O46" i="13" s="1"/>
  <c r="N363" i="13"/>
  <c r="O363" i="13" s="1"/>
  <c r="N154" i="13"/>
  <c r="O154" i="13" s="1"/>
  <c r="N799" i="13"/>
  <c r="O799" i="13" s="1"/>
  <c r="N590" i="13"/>
  <c r="O590" i="13" s="1"/>
  <c r="N924" i="13"/>
  <c r="O924" i="13" s="1"/>
  <c r="N699" i="13"/>
  <c r="O699" i="13" s="1"/>
  <c r="N986" i="13"/>
  <c r="O986" i="13" s="1"/>
  <c r="N761" i="13"/>
  <c r="O761" i="13" s="1"/>
  <c r="N438" i="13"/>
  <c r="O438" i="13" s="1"/>
  <c r="N677" i="13"/>
  <c r="O677" i="13" s="1"/>
  <c r="N980" i="13"/>
  <c r="O980" i="13" s="1"/>
  <c r="N391" i="13"/>
  <c r="O391" i="13" s="1"/>
  <c r="N405" i="13"/>
  <c r="O405" i="13" s="1"/>
  <c r="N180" i="13"/>
  <c r="O180" i="13" s="1"/>
  <c r="N498" i="13"/>
  <c r="O498" i="13" s="1"/>
  <c r="N512" i="13"/>
  <c r="O512" i="13" s="1"/>
  <c r="N256" i="13"/>
  <c r="O256" i="13" s="1"/>
  <c r="N45" i="13"/>
  <c r="O45" i="13" s="1"/>
  <c r="N394" i="13"/>
  <c r="O394" i="13" s="1"/>
  <c r="N169" i="13"/>
  <c r="O169" i="13" s="1"/>
  <c r="N390" i="13"/>
  <c r="O390" i="13" s="1"/>
  <c r="N877" i="13"/>
  <c r="O877" i="13" s="1"/>
  <c r="N652" i="13"/>
  <c r="O652" i="13" s="1"/>
  <c r="N939" i="13"/>
  <c r="O939" i="13" s="1"/>
  <c r="N714" i="13"/>
  <c r="O714" i="13" s="1"/>
  <c r="N614" i="13"/>
  <c r="O614" i="13" s="1"/>
  <c r="N917" i="13"/>
  <c r="O917" i="13" s="1"/>
  <c r="N964" i="13"/>
  <c r="O964" i="13" s="1"/>
  <c r="N239" i="13"/>
  <c r="O239" i="13" s="1"/>
  <c r="N344" i="13"/>
  <c r="O344" i="13" s="1"/>
  <c r="N133" i="13"/>
  <c r="O133" i="13" s="1"/>
  <c r="N451" i="13"/>
  <c r="O451" i="13" s="1"/>
  <c r="N226" i="13"/>
  <c r="O226" i="13" s="1"/>
  <c r="N225" i="13"/>
  <c r="O225" i="13" s="1"/>
  <c r="N240" i="13"/>
  <c r="O240" i="13" s="1"/>
  <c r="N541" i="13"/>
  <c r="O541" i="13" s="1"/>
  <c r="N29" i="13"/>
  <c r="O29" i="13" s="1"/>
  <c r="N331" i="13"/>
  <c r="O331" i="13" s="1"/>
  <c r="N122" i="13"/>
  <c r="O122" i="13" s="1"/>
  <c r="N848" i="13"/>
  <c r="O848" i="13" s="1"/>
  <c r="N865" i="13"/>
  <c r="O865" i="13" s="1"/>
  <c r="N992" i="13"/>
  <c r="O992" i="13" s="1"/>
  <c r="N608" i="13"/>
  <c r="O608" i="13" s="1"/>
  <c r="N736" i="13"/>
  <c r="O736" i="13" s="1"/>
  <c r="N17" i="13"/>
  <c r="O17" i="13" s="1"/>
  <c r="R540" i="15"/>
  <c r="R228" i="15"/>
  <c r="R328" i="15"/>
  <c r="R722" i="15"/>
  <c r="R753" i="15"/>
  <c r="N140" i="13"/>
  <c r="O140" i="13" s="1"/>
  <c r="L16" i="15"/>
  <c r="R976" i="15"/>
  <c r="R830" i="15"/>
  <c r="R208" i="15"/>
  <c r="R76" i="15"/>
  <c r="R223" i="15"/>
  <c r="R104" i="15"/>
  <c r="R720" i="15"/>
  <c r="R477" i="15"/>
  <c r="R156" i="15"/>
  <c r="R454" i="15"/>
  <c r="R791" i="15"/>
  <c r="R666" i="15"/>
  <c r="R1001" i="15"/>
  <c r="R662" i="15"/>
  <c r="R669" i="15"/>
  <c r="R505" i="15"/>
  <c r="R254" i="15"/>
  <c r="R968" i="15"/>
  <c r="R787" i="15"/>
  <c r="R925" i="15"/>
  <c r="R524" i="15"/>
  <c r="R408" i="15"/>
  <c r="R107" i="15"/>
  <c r="R57" i="15"/>
  <c r="R848" i="15"/>
  <c r="R842" i="15"/>
  <c r="R164" i="15"/>
  <c r="N962" i="13"/>
  <c r="O962" i="13" s="1"/>
  <c r="N706" i="13"/>
  <c r="O706" i="13" s="1"/>
  <c r="N751" i="13"/>
  <c r="O751" i="13" s="1"/>
  <c r="N220" i="13"/>
  <c r="O220" i="13" s="1"/>
  <c r="N470" i="13"/>
  <c r="O470" i="13" s="1"/>
  <c r="N845" i="13"/>
  <c r="O845" i="13" s="1"/>
  <c r="N876" i="13"/>
  <c r="O876" i="13" s="1"/>
  <c r="N651" i="13"/>
  <c r="O651" i="13" s="1"/>
  <c r="N938" i="13"/>
  <c r="O938" i="13" s="1"/>
  <c r="N682" i="13"/>
  <c r="O682" i="13" s="1"/>
  <c r="N713" i="13"/>
  <c r="O713" i="13" s="1"/>
  <c r="N1000" i="13"/>
  <c r="O1000" i="13" s="1"/>
  <c r="N791" i="13"/>
  <c r="O791" i="13" s="1"/>
  <c r="N838" i="13"/>
  <c r="O838" i="13" s="1"/>
  <c r="N582" i="13"/>
  <c r="O582" i="13" s="1"/>
  <c r="N629" i="13"/>
  <c r="O629" i="13" s="1"/>
  <c r="N979" i="13"/>
  <c r="O979" i="13" s="1"/>
  <c r="N723" i="13"/>
  <c r="O723" i="13" s="1"/>
  <c r="N70" i="13"/>
  <c r="O70" i="13" s="1"/>
  <c r="N56" i="13"/>
  <c r="O56" i="13" s="1"/>
  <c r="N343" i="13"/>
  <c r="O343" i="13" s="1"/>
  <c r="N357" i="13"/>
  <c r="O357" i="13" s="1"/>
  <c r="N101" i="13"/>
  <c r="O101" i="13" s="1"/>
  <c r="N132" i="13"/>
  <c r="O132" i="13" s="1"/>
  <c r="N419" i="13"/>
  <c r="O419" i="13" s="1"/>
  <c r="N450" i="13"/>
  <c r="O450" i="13" s="1"/>
  <c r="N464" i="13"/>
  <c r="O464" i="13" s="1"/>
  <c r="N208" i="13"/>
  <c r="O208" i="13" s="1"/>
  <c r="N238" i="13"/>
  <c r="O238" i="13" s="1"/>
  <c r="N509" i="13"/>
  <c r="O509" i="13" s="1"/>
  <c r="N555" i="13"/>
  <c r="O555" i="13" s="1"/>
  <c r="N299" i="13"/>
  <c r="O299" i="13" s="1"/>
  <c r="N43" i="13"/>
  <c r="O43" i="13" s="1"/>
  <c r="N346" i="13"/>
  <c r="O346" i="13" s="1"/>
  <c r="N90" i="13"/>
  <c r="O90" i="13" s="1"/>
  <c r="N21" i="13"/>
  <c r="N396" i="13"/>
  <c r="O396" i="13" s="1"/>
  <c r="N556" i="13"/>
  <c r="O556" i="13" s="1"/>
  <c r="N690" i="13"/>
  <c r="O690" i="13" s="1"/>
  <c r="N735" i="13"/>
  <c r="O735" i="13" s="1"/>
  <c r="N134" i="13"/>
  <c r="O134" i="13" s="1"/>
  <c r="N782" i="13"/>
  <c r="O782" i="13" s="1"/>
  <c r="N829" i="13"/>
  <c r="O829" i="13" s="1"/>
  <c r="N573" i="13"/>
  <c r="O573" i="13" s="1"/>
  <c r="N860" i="13"/>
  <c r="O860" i="13" s="1"/>
  <c r="N604" i="13"/>
  <c r="O604" i="13" s="1"/>
  <c r="N891" i="13"/>
  <c r="O891" i="13" s="1"/>
  <c r="N666" i="13"/>
  <c r="O666" i="13" s="1"/>
  <c r="N953" i="13"/>
  <c r="O953" i="13" s="1"/>
  <c r="N984" i="13"/>
  <c r="O984" i="13" s="1"/>
  <c r="N728" i="13"/>
  <c r="O728" i="13" s="1"/>
  <c r="N775" i="13"/>
  <c r="O775" i="13" s="1"/>
  <c r="N348" i="13"/>
  <c r="O348" i="13" s="1"/>
  <c r="N565" i="13"/>
  <c r="O565" i="13" s="1"/>
  <c r="N869" i="13"/>
  <c r="O869" i="13" s="1"/>
  <c r="N613" i="13"/>
  <c r="O613" i="13" s="1"/>
  <c r="N916" i="13"/>
  <c r="O916" i="13" s="1"/>
  <c r="N707" i="13"/>
  <c r="O707" i="13" s="1"/>
  <c r="N552" i="13"/>
  <c r="O552" i="13" s="1"/>
  <c r="N327" i="13"/>
  <c r="O327" i="13" s="1"/>
  <c r="N71" i="13"/>
  <c r="O71" i="13" s="1"/>
  <c r="N341" i="13"/>
  <c r="O341" i="13" s="1"/>
  <c r="N85" i="13"/>
  <c r="O85" i="13" s="1"/>
  <c r="N403" i="13"/>
  <c r="O403" i="13" s="1"/>
  <c r="N147" i="13"/>
  <c r="O147" i="13" s="1"/>
  <c r="N178" i="13"/>
  <c r="O178" i="13" s="1"/>
  <c r="N448" i="13"/>
  <c r="O448" i="13" s="1"/>
  <c r="N192" i="13"/>
  <c r="O192" i="13" s="1"/>
  <c r="N478" i="13"/>
  <c r="O478" i="13" s="1"/>
  <c r="N493" i="13"/>
  <c r="O493" i="13" s="1"/>
  <c r="N539" i="13"/>
  <c r="O539" i="13" s="1"/>
  <c r="N283" i="13"/>
  <c r="O283" i="13" s="1"/>
  <c r="N27" i="13"/>
  <c r="O27" i="13" s="1"/>
  <c r="N74" i="13"/>
  <c r="O74" i="13" s="1"/>
  <c r="N361" i="13"/>
  <c r="O361" i="13" s="1"/>
  <c r="N593" i="13"/>
  <c r="O593" i="13" s="1"/>
  <c r="N753" i="13"/>
  <c r="O753" i="13" s="1"/>
  <c r="N22" i="13"/>
  <c r="O22" i="13" s="1"/>
  <c r="N656" i="13"/>
  <c r="O656" i="13" s="1"/>
  <c r="N930" i="13"/>
  <c r="O930" i="13" s="1"/>
  <c r="N674" i="13"/>
  <c r="O674" i="13" s="1"/>
  <c r="N975" i="13"/>
  <c r="O975" i="13" s="1"/>
  <c r="N719" i="13"/>
  <c r="O719" i="13" s="1"/>
  <c r="N300" i="13"/>
  <c r="O300" i="13" s="1"/>
  <c r="N813" i="13"/>
  <c r="O813" i="13" s="1"/>
  <c r="N619" i="13"/>
  <c r="O619" i="13" s="1"/>
  <c r="N906" i="13"/>
  <c r="O906" i="13" s="1"/>
  <c r="N650" i="13"/>
  <c r="O650" i="13" s="1"/>
  <c r="N681" i="13"/>
  <c r="O681" i="13" s="1"/>
  <c r="N968" i="13"/>
  <c r="O968" i="13" s="1"/>
  <c r="N712" i="13"/>
  <c r="O712" i="13" s="1"/>
  <c r="N1015" i="13"/>
  <c r="O1015" i="13" s="1"/>
  <c r="N759" i="13"/>
  <c r="O759" i="13" s="1"/>
  <c r="N806" i="13"/>
  <c r="O806" i="13" s="1"/>
  <c r="N511" i="13"/>
  <c r="O511" i="13" s="1"/>
  <c r="N597" i="13"/>
  <c r="O597" i="13" s="1"/>
  <c r="N691" i="13"/>
  <c r="O691" i="13" s="1"/>
  <c r="N536" i="13"/>
  <c r="O536" i="13" s="1"/>
  <c r="N24" i="13"/>
  <c r="O24" i="13" s="1"/>
  <c r="N311" i="13"/>
  <c r="O311" i="13" s="1"/>
  <c r="N55" i="13"/>
  <c r="O55" i="13" s="1"/>
  <c r="N325" i="13"/>
  <c r="O325" i="13" s="1"/>
  <c r="N69" i="13"/>
  <c r="O69" i="13" s="1"/>
  <c r="N100" i="13"/>
  <c r="O100" i="13" s="1"/>
  <c r="N387" i="13"/>
  <c r="O387" i="13" s="1"/>
  <c r="N418" i="13"/>
  <c r="O418" i="13" s="1"/>
  <c r="N161" i="13"/>
  <c r="O161" i="13" s="1"/>
  <c r="N432" i="13"/>
  <c r="O432" i="13" s="1"/>
  <c r="N206" i="13"/>
  <c r="O206" i="13" s="1"/>
  <c r="N477" i="13"/>
  <c r="O477" i="13" s="1"/>
  <c r="N221" i="13"/>
  <c r="O221" i="13" s="1"/>
  <c r="N523" i="13"/>
  <c r="O523" i="13" s="1"/>
  <c r="N267" i="13"/>
  <c r="O267" i="13" s="1"/>
  <c r="N314" i="13"/>
  <c r="O314" i="13" s="1"/>
  <c r="N58" i="13"/>
  <c r="O58" i="13" s="1"/>
  <c r="N89" i="13"/>
  <c r="O89" i="13" s="1"/>
  <c r="N816" i="13"/>
  <c r="O816" i="13" s="1"/>
  <c r="N658" i="13"/>
  <c r="O658" i="13" s="1"/>
  <c r="N959" i="13"/>
  <c r="O959" i="13" s="1"/>
  <c r="N703" i="13"/>
  <c r="O703" i="13" s="1"/>
  <c r="N750" i="13"/>
  <c r="O750" i="13" s="1"/>
  <c r="N797" i="13"/>
  <c r="O797" i="13" s="1"/>
  <c r="N463" i="13"/>
  <c r="O463" i="13" s="1"/>
  <c r="N572" i="13"/>
  <c r="O572" i="13" s="1"/>
  <c r="N890" i="13"/>
  <c r="O890" i="13" s="1"/>
  <c r="N634" i="13"/>
  <c r="O634" i="13" s="1"/>
  <c r="N921" i="13"/>
  <c r="O921" i="13" s="1"/>
  <c r="N696" i="13"/>
  <c r="O696" i="13" s="1"/>
  <c r="N999" i="13"/>
  <c r="O999" i="13" s="1"/>
  <c r="N743" i="13"/>
  <c r="O743" i="13" s="1"/>
  <c r="N175" i="13"/>
  <c r="O175" i="13" s="1"/>
  <c r="N428" i="13"/>
  <c r="O428" i="13" s="1"/>
  <c r="N837" i="13"/>
  <c r="O837" i="13" s="1"/>
  <c r="N884" i="13"/>
  <c r="O884" i="13" s="1"/>
  <c r="N931" i="13"/>
  <c r="O931" i="13" s="1"/>
  <c r="N675" i="13"/>
  <c r="O675" i="13" s="1"/>
  <c r="N520" i="13"/>
  <c r="O520" i="13" s="1"/>
  <c r="N264" i="13"/>
  <c r="O264" i="13" s="1"/>
  <c r="N295" i="13"/>
  <c r="O295" i="13" s="1"/>
  <c r="N39" i="13"/>
  <c r="O39" i="13" s="1"/>
  <c r="N53" i="13"/>
  <c r="O53" i="13" s="1"/>
  <c r="N340" i="13"/>
  <c r="O340" i="13" s="1"/>
  <c r="N371" i="13"/>
  <c r="O371" i="13" s="1"/>
  <c r="N146" i="13"/>
  <c r="O146" i="13" s="1"/>
  <c r="N416" i="13"/>
  <c r="O416" i="13" s="1"/>
  <c r="N160" i="13"/>
  <c r="O160" i="13" s="1"/>
  <c r="N446" i="13"/>
  <c r="O446" i="13" s="1"/>
  <c r="N461" i="13"/>
  <c r="O461" i="13" s="1"/>
  <c r="N205" i="13"/>
  <c r="O205" i="13" s="1"/>
  <c r="N507" i="13"/>
  <c r="O507" i="13" s="1"/>
  <c r="N251" i="13"/>
  <c r="O251" i="13" s="1"/>
  <c r="N42" i="13"/>
  <c r="O42" i="13" s="1"/>
  <c r="N329" i="13"/>
  <c r="O329" i="13" s="1"/>
  <c r="N230" i="13"/>
  <c r="O230" i="13" s="1"/>
  <c r="N912" i="13"/>
  <c r="O912" i="13" s="1"/>
  <c r="N944" i="13"/>
  <c r="O944" i="13" s="1"/>
  <c r="N898" i="13"/>
  <c r="O898" i="13" s="1"/>
  <c r="N642" i="13"/>
  <c r="O642" i="13" s="1"/>
  <c r="N943" i="13"/>
  <c r="O943" i="13" s="1"/>
  <c r="N990" i="13"/>
  <c r="O990" i="13" s="1"/>
  <c r="N734" i="13"/>
  <c r="O734" i="13" s="1"/>
  <c r="N543" i="13"/>
  <c r="O543" i="13" s="1"/>
  <c r="N843" i="13"/>
  <c r="O843" i="13" s="1"/>
  <c r="N587" i="13"/>
  <c r="O587" i="13" s="1"/>
  <c r="N618" i="13"/>
  <c r="O618" i="13" s="1"/>
  <c r="N905" i="13"/>
  <c r="O905" i="13" s="1"/>
  <c r="N649" i="13"/>
  <c r="O649" i="13" s="1"/>
  <c r="N936" i="13"/>
  <c r="O936" i="13" s="1"/>
  <c r="N680" i="13"/>
  <c r="O680" i="13" s="1"/>
  <c r="N727" i="13"/>
  <c r="O727" i="13" s="1"/>
  <c r="N92" i="13"/>
  <c r="O92" i="13" s="1"/>
  <c r="N342" i="13"/>
  <c r="O342" i="13" s="1"/>
  <c r="N561" i="13"/>
  <c r="O561" i="13" s="1"/>
  <c r="N868" i="13"/>
  <c r="O868" i="13" s="1"/>
  <c r="N612" i="13"/>
  <c r="O612" i="13" s="1"/>
  <c r="N915" i="13"/>
  <c r="O915" i="13" s="1"/>
  <c r="N659" i="13"/>
  <c r="O659" i="13" s="1"/>
  <c r="N248" i="13"/>
  <c r="O248" i="13" s="1"/>
  <c r="N535" i="13"/>
  <c r="O535" i="13" s="1"/>
  <c r="N279" i="13"/>
  <c r="O279" i="13" s="1"/>
  <c r="N38" i="13"/>
  <c r="O38" i="13" s="1"/>
  <c r="N37" i="13"/>
  <c r="O37" i="13" s="1"/>
  <c r="N324" i="13"/>
  <c r="O324" i="13" s="1"/>
  <c r="N355" i="13"/>
  <c r="O355" i="13" s="1"/>
  <c r="N385" i="13"/>
  <c r="O385" i="13" s="1"/>
  <c r="N129" i="13"/>
  <c r="O129" i="13" s="1"/>
  <c r="N400" i="13"/>
  <c r="O400" i="13" s="1"/>
  <c r="N144" i="13"/>
  <c r="O144" i="13" s="1"/>
  <c r="N174" i="13"/>
  <c r="O174" i="13" s="1"/>
  <c r="N445" i="13"/>
  <c r="O445" i="13" s="1"/>
  <c r="N189" i="13"/>
  <c r="O189" i="13" s="1"/>
  <c r="N235" i="13"/>
  <c r="O235" i="13" s="1"/>
  <c r="N538" i="13"/>
  <c r="O538" i="13" s="1"/>
  <c r="N26" i="13"/>
  <c r="O26" i="13" s="1"/>
  <c r="N977" i="13"/>
  <c r="O977" i="13" s="1"/>
  <c r="N399" i="13"/>
  <c r="O399" i="13" s="1"/>
  <c r="N557" i="13"/>
  <c r="O557" i="13" s="1"/>
  <c r="N626" i="13"/>
  <c r="O626" i="13" s="1"/>
  <c r="N927" i="13"/>
  <c r="O927" i="13" s="1"/>
  <c r="N974" i="13"/>
  <c r="O974" i="13" s="1"/>
  <c r="N718" i="13"/>
  <c r="O718" i="13" s="1"/>
  <c r="N44" i="13"/>
  <c r="O44" i="13" s="1"/>
  <c r="N294" i="13"/>
  <c r="O294" i="13" s="1"/>
  <c r="N796" i="13"/>
  <c r="O796" i="13" s="1"/>
  <c r="N827" i="13"/>
  <c r="O827" i="13" s="1"/>
  <c r="N602" i="13"/>
  <c r="O602" i="13" s="1"/>
  <c r="N633" i="13"/>
  <c r="O633" i="13" s="1"/>
  <c r="N664" i="13"/>
  <c r="O664" i="13" s="1"/>
  <c r="N967" i="13"/>
  <c r="O967" i="13" s="1"/>
  <c r="N711" i="13"/>
  <c r="O711" i="13" s="1"/>
  <c r="N758" i="13"/>
  <c r="O758" i="13" s="1"/>
  <c r="N805" i="13"/>
  <c r="O805" i="13" s="1"/>
  <c r="N508" i="13"/>
  <c r="O508" i="13" s="1"/>
  <c r="N596" i="13"/>
  <c r="O596" i="13" s="1"/>
  <c r="N488" i="13"/>
  <c r="O488" i="13" s="1"/>
  <c r="N232" i="13"/>
  <c r="O232" i="13" s="1"/>
  <c r="N519" i="13"/>
  <c r="O519" i="13" s="1"/>
  <c r="N277" i="13"/>
  <c r="O277" i="13" s="1"/>
  <c r="N564" i="13"/>
  <c r="O564" i="13" s="1"/>
  <c r="N308" i="13"/>
  <c r="O308" i="13" s="1"/>
  <c r="N52" i="13"/>
  <c r="O52" i="13" s="1"/>
  <c r="N83" i="13"/>
  <c r="O83" i="13" s="1"/>
  <c r="N370" i="13"/>
  <c r="O370" i="13" s="1"/>
  <c r="N369" i="13"/>
  <c r="O369" i="13" s="1"/>
  <c r="N128" i="13"/>
  <c r="O128" i="13" s="1"/>
  <c r="N414" i="13"/>
  <c r="O414" i="13" s="1"/>
  <c r="N158" i="13"/>
  <c r="O158" i="13" s="1"/>
  <c r="N173" i="13"/>
  <c r="O173" i="13" s="1"/>
  <c r="N475" i="13"/>
  <c r="O475" i="13" s="1"/>
  <c r="N522" i="13"/>
  <c r="O522" i="13" s="1"/>
  <c r="N266" i="13"/>
  <c r="O266" i="13" s="1"/>
  <c r="N297" i="13"/>
  <c r="O297" i="13" s="1"/>
  <c r="N866" i="13"/>
  <c r="O866" i="13" s="1"/>
  <c r="N610" i="13"/>
  <c r="O610" i="13" s="1"/>
  <c r="N911" i="13"/>
  <c r="O911" i="13" s="1"/>
  <c r="N655" i="13"/>
  <c r="O655" i="13" s="1"/>
  <c r="N958" i="13"/>
  <c r="O958" i="13" s="1"/>
  <c r="N1005" i="13"/>
  <c r="O1005" i="13" s="1"/>
  <c r="N749" i="13"/>
  <c r="O749" i="13" s="1"/>
  <c r="N540" i="13"/>
  <c r="O540" i="13" s="1"/>
  <c r="N842" i="13"/>
  <c r="O842" i="13" s="1"/>
  <c r="N586" i="13"/>
  <c r="O586" i="13" s="1"/>
  <c r="N904" i="13"/>
  <c r="O904" i="13" s="1"/>
  <c r="N648" i="13"/>
  <c r="O648" i="13" s="1"/>
  <c r="N951" i="13"/>
  <c r="O951" i="13" s="1"/>
  <c r="N695" i="13"/>
  <c r="O695" i="13" s="1"/>
  <c r="N742" i="13"/>
  <c r="O742" i="13" s="1"/>
  <c r="N172" i="13"/>
  <c r="O172" i="13" s="1"/>
  <c r="N789" i="13"/>
  <c r="O789" i="13" s="1"/>
  <c r="N422" i="13"/>
  <c r="O422" i="13" s="1"/>
  <c r="N627" i="13"/>
  <c r="O627" i="13" s="1"/>
  <c r="N472" i="13"/>
  <c r="O472" i="13" s="1"/>
  <c r="N503" i="13"/>
  <c r="O503" i="13" s="1"/>
  <c r="N247" i="13"/>
  <c r="O247" i="13" s="1"/>
  <c r="N548" i="13"/>
  <c r="O548" i="13" s="1"/>
  <c r="N36" i="13"/>
  <c r="O36" i="13" s="1"/>
  <c r="N323" i="13"/>
  <c r="O323" i="13" s="1"/>
  <c r="N354" i="13"/>
  <c r="O354" i="13" s="1"/>
  <c r="N98" i="13"/>
  <c r="O98" i="13" s="1"/>
  <c r="N97" i="13"/>
  <c r="O97" i="13" s="1"/>
  <c r="N368" i="13"/>
  <c r="O368" i="13" s="1"/>
  <c r="N142" i="13"/>
  <c r="O142" i="13" s="1"/>
  <c r="N413" i="13"/>
  <c r="O413" i="13" s="1"/>
  <c r="N459" i="13"/>
  <c r="O459" i="13" s="1"/>
  <c r="N203" i="13"/>
  <c r="O203" i="13" s="1"/>
  <c r="N250" i="13"/>
  <c r="O250" i="13" s="1"/>
  <c r="N537" i="13"/>
  <c r="O537" i="13" s="1"/>
  <c r="N25" i="13"/>
  <c r="O25" i="13" s="1"/>
  <c r="N657" i="13"/>
  <c r="O657" i="13" s="1"/>
  <c r="N785" i="13"/>
  <c r="O785" i="13" s="1"/>
  <c r="N817" i="13"/>
  <c r="O817" i="13" s="1"/>
  <c r="N850" i="13"/>
  <c r="O850" i="13" s="1"/>
  <c r="N594" i="13"/>
  <c r="O594" i="13" s="1"/>
  <c r="N895" i="13"/>
  <c r="O895" i="13" s="1"/>
  <c r="N942" i="13"/>
  <c r="O942" i="13" s="1"/>
  <c r="N686" i="13"/>
  <c r="O686" i="13" s="1"/>
  <c r="N733" i="13"/>
  <c r="O733" i="13" s="1"/>
  <c r="N287" i="13"/>
  <c r="O287" i="13" s="1"/>
  <c r="N795" i="13"/>
  <c r="O795" i="13" s="1"/>
  <c r="N454" i="13"/>
  <c r="O454" i="13" s="1"/>
  <c r="N569" i="13"/>
  <c r="O569" i="13" s="1"/>
  <c r="N857" i="13"/>
  <c r="O857" i="13" s="1"/>
  <c r="N601" i="13"/>
  <c r="O601" i="13" s="1"/>
  <c r="N888" i="13"/>
  <c r="O888" i="13" s="1"/>
  <c r="N632" i="13"/>
  <c r="O632" i="13" s="1"/>
  <c r="N679" i="13"/>
  <c r="O679" i="13" s="1"/>
  <c r="N86" i="13"/>
  <c r="O86" i="13" s="1"/>
  <c r="N335" i="13"/>
  <c r="O335" i="13" s="1"/>
  <c r="N820" i="13"/>
  <c r="O820" i="13" s="1"/>
  <c r="N867" i="13"/>
  <c r="O867" i="13" s="1"/>
  <c r="N456" i="13"/>
  <c r="O456" i="13" s="1"/>
  <c r="N200" i="13"/>
  <c r="O200" i="13" s="1"/>
  <c r="N487" i="13"/>
  <c r="O487" i="13" s="1"/>
  <c r="N231" i="13"/>
  <c r="O231" i="13" s="1"/>
  <c r="N501" i="13"/>
  <c r="O501" i="13" s="1"/>
  <c r="N532" i="13"/>
  <c r="O532" i="13" s="1"/>
  <c r="N276" i="13"/>
  <c r="O276" i="13" s="1"/>
  <c r="N82" i="13"/>
  <c r="O82" i="13" s="1"/>
  <c r="N337" i="13"/>
  <c r="O337" i="13" s="1"/>
  <c r="N81" i="13"/>
  <c r="O81" i="13" s="1"/>
  <c r="N382" i="13"/>
  <c r="O382" i="13" s="1"/>
  <c r="N126" i="13"/>
  <c r="O126" i="13" s="1"/>
  <c r="N397" i="13"/>
  <c r="O397" i="13" s="1"/>
  <c r="N141" i="13"/>
  <c r="O141" i="13" s="1"/>
  <c r="N187" i="13"/>
  <c r="O187" i="13" s="1"/>
  <c r="N490" i="13"/>
  <c r="O490" i="13" s="1"/>
  <c r="N521" i="13"/>
  <c r="O521" i="13" s="1"/>
  <c r="N945" i="13"/>
  <c r="O945" i="13" s="1"/>
  <c r="N578" i="13"/>
  <c r="O578" i="13" s="1"/>
  <c r="N717" i="13"/>
  <c r="O717" i="13" s="1"/>
  <c r="N204" i="13"/>
  <c r="O204" i="13" s="1"/>
  <c r="N779" i="13"/>
  <c r="O779" i="13" s="1"/>
  <c r="N810" i="13"/>
  <c r="O810" i="13" s="1"/>
  <c r="N534" i="13"/>
  <c r="O534" i="13" s="1"/>
  <c r="N585" i="13"/>
  <c r="O585" i="13" s="1"/>
  <c r="N872" i="13"/>
  <c r="O872" i="13" s="1"/>
  <c r="N919" i="13"/>
  <c r="O919" i="13" s="1"/>
  <c r="N710" i="13"/>
  <c r="O710" i="13" s="1"/>
  <c r="N1013" i="13"/>
  <c r="O1013" i="13" s="1"/>
  <c r="N757" i="13"/>
  <c r="O757" i="13" s="1"/>
  <c r="N804" i="13"/>
  <c r="O804" i="13" s="1"/>
  <c r="N595" i="13"/>
  <c r="O595" i="13" s="1"/>
  <c r="N440" i="13"/>
  <c r="O440" i="13" s="1"/>
  <c r="N471" i="13"/>
  <c r="O471" i="13" s="1"/>
  <c r="N215" i="13"/>
  <c r="O215" i="13" s="1"/>
  <c r="N229" i="13"/>
  <c r="O229" i="13" s="1"/>
  <c r="N547" i="13"/>
  <c r="O547" i="13" s="1"/>
  <c r="N291" i="13"/>
  <c r="O291" i="13" s="1"/>
  <c r="N66" i="13"/>
  <c r="O66" i="13" s="1"/>
  <c r="N321" i="13"/>
  <c r="O321" i="13" s="1"/>
  <c r="N336" i="13"/>
  <c r="O336" i="13" s="1"/>
  <c r="N80" i="13"/>
  <c r="O80" i="13" s="1"/>
  <c r="N110" i="13"/>
  <c r="O110" i="13" s="1"/>
  <c r="N381" i="13"/>
  <c r="O381" i="13" s="1"/>
  <c r="N427" i="13"/>
  <c r="O427" i="13" s="1"/>
  <c r="N474" i="13"/>
  <c r="O474" i="13" s="1"/>
  <c r="N218" i="13"/>
  <c r="O218" i="13" s="1"/>
  <c r="N505" i="13"/>
  <c r="O505" i="13" s="1"/>
  <c r="N249" i="13"/>
  <c r="O249" i="13" s="1"/>
  <c r="N880" i="13"/>
  <c r="O880" i="13" s="1"/>
  <c r="N479" i="13"/>
  <c r="O479" i="13" s="1"/>
  <c r="N818" i="13"/>
  <c r="O818" i="13" s="1"/>
  <c r="N558" i="13"/>
  <c r="O558" i="13" s="1"/>
  <c r="N607" i="13"/>
  <c r="O607" i="13" s="1"/>
  <c r="N957" i="13"/>
  <c r="O957" i="13" s="1"/>
  <c r="N701" i="13"/>
  <c r="O701" i="13" s="1"/>
  <c r="N988" i="13"/>
  <c r="O988" i="13" s="1"/>
  <c r="N118" i="13"/>
  <c r="O118" i="13" s="1"/>
  <c r="N763" i="13"/>
  <c r="O763" i="13" s="1"/>
  <c r="N794" i="13"/>
  <c r="O794" i="13" s="1"/>
  <c r="N447" i="13"/>
  <c r="O447" i="13" s="1"/>
  <c r="N568" i="13"/>
  <c r="O568" i="13" s="1"/>
  <c r="N856" i="13"/>
  <c r="O856" i="13" s="1"/>
  <c r="N903" i="13"/>
  <c r="O903" i="13" s="1"/>
  <c r="N647" i="13"/>
  <c r="O647" i="13" s="1"/>
  <c r="N694" i="13"/>
  <c r="O694" i="13" s="1"/>
  <c r="N741" i="13"/>
  <c r="O741" i="13" s="1"/>
  <c r="N788" i="13"/>
  <c r="O788" i="13" s="1"/>
  <c r="N415" i="13"/>
  <c r="O415" i="13" s="1"/>
  <c r="N579" i="13"/>
  <c r="O579" i="13" s="1"/>
  <c r="N424" i="13"/>
  <c r="O424" i="13" s="1"/>
  <c r="N455" i="13"/>
  <c r="O455" i="13" s="1"/>
  <c r="N199" i="13"/>
  <c r="O199" i="13" s="1"/>
  <c r="N213" i="13"/>
  <c r="O213" i="13" s="1"/>
  <c r="N531" i="13"/>
  <c r="O531" i="13" s="1"/>
  <c r="N275" i="13"/>
  <c r="O275" i="13" s="1"/>
  <c r="N562" i="13"/>
  <c r="O562" i="13" s="1"/>
  <c r="N50" i="13"/>
  <c r="O50" i="13" s="1"/>
  <c r="N320" i="13"/>
  <c r="O320" i="13" s="1"/>
  <c r="N64" i="13"/>
  <c r="O64" i="13" s="1"/>
  <c r="N94" i="13"/>
  <c r="O94" i="13" s="1"/>
  <c r="N365" i="13"/>
  <c r="O365" i="13" s="1"/>
  <c r="N109" i="13"/>
  <c r="O109" i="13" s="1"/>
  <c r="N411" i="13"/>
  <c r="O411" i="13" s="1"/>
  <c r="N202" i="13"/>
  <c r="O202" i="13" s="1"/>
  <c r="N489" i="13"/>
  <c r="O489" i="13" s="1"/>
  <c r="N1008" i="13"/>
  <c r="O1008" i="13" s="1"/>
  <c r="N310" i="13"/>
  <c r="O310" i="13" s="1"/>
  <c r="N640" i="13"/>
  <c r="O640" i="13" s="1"/>
  <c r="N672" i="13"/>
  <c r="O672" i="13" s="1"/>
  <c r="N802" i="13"/>
  <c r="O802" i="13" s="1"/>
  <c r="N847" i="13"/>
  <c r="O847" i="13" s="1"/>
  <c r="N591" i="13"/>
  <c r="O591" i="13" s="1"/>
  <c r="N894" i="13"/>
  <c r="O894" i="13" s="1"/>
  <c r="N638" i="13"/>
  <c r="O638" i="13" s="1"/>
  <c r="N941" i="13"/>
  <c r="O941" i="13" s="1"/>
  <c r="N685" i="13"/>
  <c r="O685" i="13" s="1"/>
  <c r="N716" i="13"/>
  <c r="O716" i="13" s="1"/>
  <c r="N747" i="13"/>
  <c r="O747" i="13" s="1"/>
  <c r="N198" i="13"/>
  <c r="O198" i="13" s="1"/>
  <c r="N364" i="13"/>
  <c r="O364" i="13" s="1"/>
  <c r="N527" i="13"/>
  <c r="O527" i="13" s="1"/>
  <c r="N840" i="13"/>
  <c r="O840" i="13" s="1"/>
  <c r="N887" i="13"/>
  <c r="O887" i="13" s="1"/>
  <c r="N631" i="13"/>
  <c r="O631" i="13" s="1"/>
  <c r="N678" i="13"/>
  <c r="O678" i="13" s="1"/>
  <c r="N79" i="13"/>
  <c r="O79" i="13" s="1"/>
  <c r="N772" i="13"/>
  <c r="O772" i="13" s="1"/>
  <c r="N332" i="13"/>
  <c r="O332" i="13" s="1"/>
  <c r="N559" i="13"/>
  <c r="O559" i="13" s="1"/>
  <c r="N408" i="13"/>
  <c r="O408" i="13" s="1"/>
  <c r="N439" i="13"/>
  <c r="O439" i="13" s="1"/>
  <c r="N453" i="13"/>
  <c r="O453" i="13" s="1"/>
  <c r="N197" i="13"/>
  <c r="O197" i="13" s="1"/>
  <c r="N484" i="13"/>
  <c r="O484" i="13" s="1"/>
  <c r="N290" i="13"/>
  <c r="O290" i="13" s="1"/>
  <c r="N34" i="13"/>
  <c r="O34" i="13" s="1"/>
  <c r="N289" i="13"/>
  <c r="O289" i="13" s="1"/>
  <c r="N304" i="13"/>
  <c r="O304" i="13" s="1"/>
  <c r="N48" i="13"/>
  <c r="O48" i="13" s="1"/>
  <c r="N78" i="13"/>
  <c r="O78" i="13" s="1"/>
  <c r="N349" i="13"/>
  <c r="O349" i="13" s="1"/>
  <c r="N395" i="13"/>
  <c r="O395" i="13" s="1"/>
  <c r="N186" i="13"/>
  <c r="O186" i="13" s="1"/>
  <c r="N217" i="13"/>
  <c r="O217" i="13" s="1"/>
  <c r="N961" i="13"/>
  <c r="O961" i="13" s="1"/>
  <c r="N832" i="13"/>
  <c r="O832" i="13" s="1"/>
  <c r="N786" i="13"/>
  <c r="O786" i="13" s="1"/>
  <c r="N831" i="13"/>
  <c r="O831" i="13" s="1"/>
  <c r="N622" i="13"/>
  <c r="O622" i="13" s="1"/>
  <c r="N925" i="13"/>
  <c r="O925" i="13" s="1"/>
  <c r="N669" i="13"/>
  <c r="O669" i="13" s="1"/>
  <c r="N700" i="13"/>
  <c r="O700" i="13" s="1"/>
  <c r="N111" i="13"/>
  <c r="O111" i="13" s="1"/>
  <c r="N762" i="13"/>
  <c r="O762" i="13" s="1"/>
  <c r="N793" i="13"/>
  <c r="O793" i="13" s="1"/>
  <c r="N824" i="13"/>
  <c r="O824" i="13" s="1"/>
  <c r="N567" i="13"/>
  <c r="O567" i="13" s="1"/>
  <c r="N918" i="13"/>
  <c r="O918" i="13" s="1"/>
  <c r="N662" i="13"/>
  <c r="O662" i="13" s="1"/>
  <c r="N965" i="13"/>
  <c r="O965" i="13" s="1"/>
  <c r="N1012" i="13"/>
  <c r="O1012" i="13" s="1"/>
  <c r="N756" i="13"/>
  <c r="O756" i="13" s="1"/>
  <c r="N803" i="13"/>
  <c r="O803" i="13" s="1"/>
  <c r="N495" i="13"/>
  <c r="O495" i="13" s="1"/>
  <c r="N136" i="13"/>
  <c r="O136" i="13" s="1"/>
  <c r="N423" i="13"/>
  <c r="O423" i="13" s="1"/>
  <c r="N437" i="13"/>
  <c r="O437" i="13" s="1"/>
  <c r="N212" i="13"/>
  <c r="O212" i="13" s="1"/>
  <c r="N499" i="13"/>
  <c r="O499" i="13" s="1"/>
  <c r="N243" i="13"/>
  <c r="O243" i="13" s="1"/>
  <c r="N274" i="13"/>
  <c r="O274" i="13" s="1"/>
  <c r="N529" i="13"/>
  <c r="O529" i="13" s="1"/>
  <c r="N544" i="13"/>
  <c r="O544" i="13" s="1"/>
  <c r="N288" i="13"/>
  <c r="O288" i="13" s="1"/>
  <c r="N318" i="13"/>
  <c r="O318" i="13" s="1"/>
  <c r="N62" i="13"/>
  <c r="O62" i="13" s="1"/>
  <c r="N77" i="13"/>
  <c r="O77" i="13" s="1"/>
  <c r="N426" i="13"/>
  <c r="O426" i="13" s="1"/>
  <c r="N170" i="13"/>
  <c r="O170" i="13" s="1"/>
  <c r="N54" i="13"/>
  <c r="O54" i="13" s="1"/>
  <c r="N928" i="13"/>
  <c r="O928" i="13" s="1"/>
  <c r="N960" i="13"/>
  <c r="O960" i="13" s="1"/>
  <c r="N319" i="13"/>
  <c r="O319" i="13" s="1"/>
  <c r="N815" i="13"/>
  <c r="O815" i="13" s="1"/>
  <c r="N862" i="13"/>
  <c r="O862" i="13" s="1"/>
  <c r="N653" i="13"/>
  <c r="O653" i="13" s="1"/>
  <c r="N684" i="13"/>
  <c r="O684" i="13" s="1"/>
  <c r="N715" i="13"/>
  <c r="O715" i="13" s="1"/>
  <c r="N1002" i="13"/>
  <c r="O1002" i="13" s="1"/>
  <c r="N191" i="13"/>
  <c r="O191" i="13" s="1"/>
  <c r="N358" i="13"/>
  <c r="O358" i="13" s="1"/>
  <c r="N808" i="13"/>
  <c r="O808" i="13" s="1"/>
  <c r="N524" i="13"/>
  <c r="O524" i="13" s="1"/>
  <c r="N599" i="13"/>
  <c r="O599" i="13" s="1"/>
  <c r="N646" i="13"/>
  <c r="O646" i="13" s="1"/>
  <c r="N949" i="13"/>
  <c r="O949" i="13" s="1"/>
  <c r="N693" i="13"/>
  <c r="O693" i="13" s="1"/>
  <c r="N996" i="13"/>
  <c r="O996" i="13" s="1"/>
  <c r="N159" i="13"/>
  <c r="O159" i="13" s="1"/>
  <c r="N376" i="13"/>
  <c r="O376" i="13" s="1"/>
  <c r="N120" i="13"/>
  <c r="O120" i="13" s="1"/>
  <c r="N151" i="13"/>
  <c r="O151" i="13" s="1"/>
  <c r="N452" i="13"/>
  <c r="O452" i="13" s="1"/>
  <c r="N227" i="13"/>
  <c r="O227" i="13" s="1"/>
  <c r="N514" i="13"/>
  <c r="O514" i="13" s="1"/>
  <c r="N258" i="13"/>
  <c r="O258" i="13" s="1"/>
  <c r="N257" i="13"/>
  <c r="O257" i="13" s="1"/>
  <c r="N528" i="13"/>
  <c r="O528" i="13" s="1"/>
  <c r="N31" i="13"/>
  <c r="O31" i="13" s="1"/>
  <c r="N302" i="13"/>
  <c r="O302" i="13" s="1"/>
  <c r="N317" i="13"/>
  <c r="O317" i="13" s="1"/>
  <c r="N61" i="13"/>
  <c r="O61" i="13" s="1"/>
  <c r="N107" i="13"/>
  <c r="O107" i="13" s="1"/>
  <c r="N441" i="13"/>
  <c r="O441" i="13" s="1"/>
  <c r="N185" i="13"/>
  <c r="O185" i="13" s="1"/>
  <c r="N592" i="13"/>
  <c r="O592" i="13" s="1"/>
  <c r="N316" i="13"/>
  <c r="O316" i="13" s="1"/>
  <c r="N486" i="13"/>
  <c r="O486" i="13" s="1"/>
  <c r="N754" i="13"/>
  <c r="O754" i="13" s="1"/>
  <c r="N236" i="13"/>
  <c r="O236" i="13" s="1"/>
  <c r="N476" i="13"/>
  <c r="O476" i="13" s="1"/>
  <c r="N846" i="13"/>
  <c r="O846" i="13" s="1"/>
  <c r="N893" i="13"/>
  <c r="O893" i="13" s="1"/>
  <c r="N668" i="13"/>
  <c r="O668" i="13" s="1"/>
  <c r="N955" i="13"/>
  <c r="O955" i="13" s="1"/>
  <c r="N730" i="13"/>
  <c r="O730" i="13" s="1"/>
  <c r="N108" i="13"/>
  <c r="O108" i="13" s="1"/>
  <c r="N271" i="13"/>
  <c r="O271" i="13" s="1"/>
  <c r="N792" i="13"/>
  <c r="O792" i="13" s="1"/>
  <c r="N839" i="13"/>
  <c r="O839" i="13" s="1"/>
  <c r="N583" i="13"/>
  <c r="O583" i="13" s="1"/>
  <c r="N886" i="13"/>
  <c r="O886" i="13" s="1"/>
  <c r="N630" i="13"/>
  <c r="O630" i="13" s="1"/>
  <c r="N724" i="13"/>
  <c r="O724" i="13" s="1"/>
  <c r="N76" i="13"/>
  <c r="O76" i="13" s="1"/>
  <c r="N326" i="13"/>
  <c r="O326" i="13" s="1"/>
  <c r="N360" i="13"/>
  <c r="O360" i="13" s="1"/>
  <c r="N135" i="13"/>
  <c r="O135" i="13" s="1"/>
  <c r="N149" i="13"/>
  <c r="O149" i="13" s="1"/>
  <c r="N436" i="13"/>
  <c r="O436" i="13" s="1"/>
  <c r="N467" i="13"/>
  <c r="O467" i="13" s="1"/>
  <c r="N242" i="13"/>
  <c r="O242" i="13" s="1"/>
  <c r="N497" i="13"/>
  <c r="O497" i="13" s="1"/>
  <c r="N241" i="13"/>
  <c r="O241" i="13" s="1"/>
  <c r="N542" i="13"/>
  <c r="O542" i="13" s="1"/>
  <c r="N30" i="13"/>
  <c r="O30" i="13" s="1"/>
  <c r="N301" i="13"/>
  <c r="O301" i="13" s="1"/>
  <c r="N347" i="13"/>
  <c r="O347" i="13" s="1"/>
  <c r="N91" i="13"/>
  <c r="O91" i="13" s="1"/>
  <c r="N138" i="13"/>
  <c r="O138" i="13" s="1"/>
  <c r="N720" i="13"/>
  <c r="O720" i="13" s="1"/>
  <c r="N673" i="13"/>
  <c r="O673" i="13" s="1"/>
  <c r="N994" i="13"/>
  <c r="O994" i="13" s="1"/>
  <c r="N150" i="13"/>
  <c r="O150" i="13" s="1"/>
  <c r="N783" i="13"/>
  <c r="O783" i="13" s="1"/>
  <c r="N830" i="13"/>
  <c r="O830" i="13" s="1"/>
  <c r="N574" i="13"/>
  <c r="O574" i="13" s="1"/>
  <c r="N621" i="13"/>
  <c r="O621" i="13" s="1"/>
  <c r="N683" i="13"/>
  <c r="O683" i="13" s="1"/>
  <c r="N970" i="13"/>
  <c r="O970" i="13" s="1"/>
  <c r="N1001" i="13"/>
  <c r="O1001" i="13" s="1"/>
  <c r="N745" i="13"/>
  <c r="O745" i="13" s="1"/>
  <c r="N776" i="13"/>
  <c r="O776" i="13" s="1"/>
  <c r="N351" i="13"/>
  <c r="O351" i="13" s="1"/>
  <c r="N823" i="13"/>
  <c r="O823" i="13" s="1"/>
  <c r="N566" i="13"/>
  <c r="O566" i="13" s="1"/>
  <c r="N870" i="13"/>
  <c r="O870" i="13" s="1"/>
  <c r="N708" i="13"/>
  <c r="O708" i="13" s="1"/>
  <c r="N1011" i="13"/>
  <c r="O1011" i="13" s="1"/>
  <c r="N755" i="13"/>
  <c r="O755" i="13" s="1"/>
  <c r="N88" i="13"/>
  <c r="O88" i="13" s="1"/>
  <c r="N119" i="13"/>
  <c r="O119" i="13" s="1"/>
  <c r="N389" i="13"/>
  <c r="O389" i="13" s="1"/>
  <c r="N420" i="13"/>
  <c r="O420" i="13" s="1"/>
  <c r="N164" i="13"/>
  <c r="O164" i="13" s="1"/>
  <c r="N195" i="13"/>
  <c r="O195" i="13" s="1"/>
  <c r="N481" i="13"/>
  <c r="O481" i="13" s="1"/>
  <c r="N496" i="13"/>
  <c r="O496" i="13" s="1"/>
  <c r="N526" i="13"/>
  <c r="O526" i="13" s="1"/>
  <c r="N270" i="13"/>
  <c r="O270" i="13" s="1"/>
  <c r="N285" i="13"/>
  <c r="O285" i="13" s="1"/>
  <c r="N75" i="13"/>
  <c r="O75" i="13" s="1"/>
  <c r="N378" i="13"/>
  <c r="O378" i="13" s="1"/>
  <c r="N409" i="13"/>
  <c r="O409" i="13" s="1"/>
  <c r="N769" i="13"/>
  <c r="O769" i="13" s="1"/>
  <c r="N978" i="13"/>
  <c r="O978" i="13" s="1"/>
  <c r="N722" i="13"/>
  <c r="O722" i="13" s="1"/>
  <c r="N63" i="13"/>
  <c r="O63" i="13" s="1"/>
  <c r="N767" i="13"/>
  <c r="O767" i="13" s="1"/>
  <c r="N303" i="13"/>
  <c r="O303" i="13" s="1"/>
  <c r="N549" i="13"/>
  <c r="O549" i="13" s="1"/>
  <c r="N861" i="13"/>
  <c r="O861" i="13" s="1"/>
  <c r="N605" i="13"/>
  <c r="O605" i="13" s="1"/>
  <c r="N892" i="13"/>
  <c r="O892" i="13" s="1"/>
  <c r="N667" i="13"/>
  <c r="O667" i="13" s="1"/>
  <c r="N954" i="13"/>
  <c r="O954" i="13" s="1"/>
  <c r="N698" i="13"/>
  <c r="O698" i="13" s="1"/>
  <c r="N729" i="13"/>
  <c r="O729" i="13" s="1"/>
  <c r="N102" i="13"/>
  <c r="O102" i="13" s="1"/>
  <c r="N760" i="13"/>
  <c r="O760" i="13" s="1"/>
  <c r="N268" i="13"/>
  <c r="O268" i="13" s="1"/>
  <c r="N807" i="13"/>
  <c r="O807" i="13" s="1"/>
  <c r="N854" i="13"/>
  <c r="O854" i="13" s="1"/>
  <c r="N598" i="13"/>
  <c r="O598" i="13" s="1"/>
  <c r="N645" i="13"/>
  <c r="O645" i="13" s="1"/>
  <c r="N995" i="13"/>
  <c r="O995" i="13" s="1"/>
  <c r="N739" i="13"/>
  <c r="O739" i="13" s="1"/>
  <c r="N156" i="13"/>
  <c r="O156" i="13" s="1"/>
  <c r="N72" i="13"/>
  <c r="O72" i="13" s="1"/>
  <c r="N359" i="13"/>
  <c r="O359" i="13" s="1"/>
  <c r="N103" i="13"/>
  <c r="O103" i="13" s="1"/>
  <c r="N373" i="13"/>
  <c r="O373" i="13" s="1"/>
  <c r="N117" i="13"/>
  <c r="O117" i="13" s="1"/>
  <c r="N148" i="13"/>
  <c r="O148" i="13" s="1"/>
  <c r="N435" i="13"/>
  <c r="O435" i="13" s="1"/>
  <c r="N466" i="13"/>
  <c r="O466" i="13" s="1"/>
  <c r="N209" i="13"/>
  <c r="O209" i="13" s="1"/>
  <c r="N480" i="13"/>
  <c r="O480" i="13" s="1"/>
  <c r="N224" i="13"/>
  <c r="O224" i="13" s="1"/>
  <c r="N254" i="13"/>
  <c r="O254" i="13" s="1"/>
  <c r="N525" i="13"/>
  <c r="O525" i="13" s="1"/>
  <c r="N269" i="13"/>
  <c r="O269" i="13" s="1"/>
  <c r="N28" i="13"/>
  <c r="O28" i="13" s="1"/>
  <c r="N315" i="13"/>
  <c r="O315" i="13" s="1"/>
  <c r="N362" i="13"/>
  <c r="O362" i="13" s="1"/>
  <c r="N106" i="13"/>
  <c r="O106" i="13" s="1"/>
  <c r="N137" i="13"/>
  <c r="O137" i="13" s="1"/>
  <c r="R16" i="15"/>
  <c r="T833" i="15"/>
  <c r="U833" i="15" s="1"/>
  <c r="T282" i="15"/>
  <c r="U282" i="15" s="1"/>
  <c r="T373" i="15"/>
  <c r="U373" i="15" s="1"/>
  <c r="T414" i="15"/>
  <c r="U414" i="15" s="1"/>
  <c r="T725" i="15"/>
  <c r="U725" i="15" s="1"/>
  <c r="T778" i="15"/>
  <c r="U778" i="15" s="1"/>
  <c r="T727" i="15"/>
  <c r="U727" i="15" s="1"/>
  <c r="T646" i="15"/>
  <c r="U646" i="15" s="1"/>
  <c r="T972" i="15"/>
  <c r="U972" i="15" s="1"/>
  <c r="V972" i="15" s="1"/>
  <c r="J972" i="15" s="1"/>
  <c r="H972" i="15" s="1"/>
  <c r="T840" i="15"/>
  <c r="U840" i="15" s="1"/>
  <c r="T383" i="15"/>
  <c r="U383" i="15" s="1"/>
  <c r="T628" i="15"/>
  <c r="U628" i="15" s="1"/>
  <c r="T540" i="15"/>
  <c r="U540" i="15" s="1"/>
  <c r="T37" i="15"/>
  <c r="U37" i="15" s="1"/>
  <c r="T789" i="15"/>
  <c r="U789" i="15" s="1"/>
  <c r="T600" i="15"/>
  <c r="U600" i="15" s="1"/>
  <c r="T832" i="15"/>
  <c r="U832" i="15" s="1"/>
  <c r="T708" i="15"/>
  <c r="U708" i="15" s="1"/>
  <c r="T720" i="15"/>
  <c r="U720" i="15" s="1"/>
  <c r="T797" i="15"/>
  <c r="U797" i="15" s="1"/>
  <c r="T92" i="15"/>
  <c r="U92" i="15" s="1"/>
  <c r="T217" i="15"/>
  <c r="U217" i="15" s="1"/>
  <c r="T595" i="15"/>
  <c r="U595" i="15" s="1"/>
  <c r="T803" i="15"/>
  <c r="U803" i="15" s="1"/>
  <c r="V803" i="15" s="1"/>
  <c r="J803" i="15" s="1"/>
  <c r="H803" i="15" s="1"/>
  <c r="T629" i="15"/>
  <c r="U629" i="15" s="1"/>
  <c r="T125" i="15"/>
  <c r="U125" i="15" s="1"/>
  <c r="T926" i="15"/>
  <c r="U926" i="15" s="1"/>
  <c r="T666" i="15"/>
  <c r="U666" i="15" s="1"/>
  <c r="T184" i="15"/>
  <c r="U184" i="15" s="1"/>
  <c r="V184" i="15" s="1"/>
  <c r="J184" i="15" s="1"/>
  <c r="H184" i="15" s="1"/>
  <c r="T324" i="15"/>
  <c r="U324" i="15" s="1"/>
  <c r="T978" i="15"/>
  <c r="U978" i="15" s="1"/>
  <c r="T793" i="15"/>
  <c r="U793" i="15" s="1"/>
  <c r="T432" i="15"/>
  <c r="U432" i="15" s="1"/>
  <c r="T136" i="15"/>
  <c r="U136" i="15" s="1"/>
  <c r="T750" i="15"/>
  <c r="U750" i="15" s="1"/>
  <c r="T425" i="15"/>
  <c r="U425" i="15" s="1"/>
  <c r="T238" i="15"/>
  <c r="U238" i="15" s="1"/>
  <c r="T292" i="15"/>
  <c r="U292" i="15" s="1"/>
  <c r="T642" i="15"/>
  <c r="U642" i="15" s="1"/>
  <c r="T961" i="15"/>
  <c r="U961" i="15" s="1"/>
  <c r="T776" i="15"/>
  <c r="U776" i="15" s="1"/>
  <c r="T647" i="15"/>
  <c r="U647" i="15" s="1"/>
  <c r="T743" i="15"/>
  <c r="U743" i="15" s="1"/>
  <c r="T211" i="15"/>
  <c r="U211" i="15" s="1"/>
  <c r="T326" i="15"/>
  <c r="U326" i="15" s="1"/>
  <c r="T395" i="15"/>
  <c r="U395" i="15" s="1"/>
  <c r="T900" i="15"/>
  <c r="U900" i="15" s="1"/>
  <c r="T89" i="15"/>
  <c r="U89" i="15" s="1"/>
  <c r="T322" i="15"/>
  <c r="U322" i="15" s="1"/>
  <c r="T841" i="15"/>
  <c r="U841" i="15" s="1"/>
  <c r="T458" i="15"/>
  <c r="U458" i="15" s="1"/>
  <c r="T612" i="15"/>
  <c r="U612" i="15" s="1"/>
  <c r="T931" i="15"/>
  <c r="U931" i="15" s="1"/>
  <c r="T740" i="15"/>
  <c r="U740" i="15" s="1"/>
  <c r="T560" i="15"/>
  <c r="U560" i="15" s="1"/>
  <c r="T974" i="15"/>
  <c r="U974" i="15" s="1"/>
  <c r="T429" i="15"/>
  <c r="U429" i="15" s="1"/>
  <c r="T34" i="15"/>
  <c r="U34" i="15" s="1"/>
  <c r="T845" i="15"/>
  <c r="U845" i="15" s="1"/>
  <c r="T932" i="15"/>
  <c r="U932" i="15" s="1"/>
  <c r="T943" i="15"/>
  <c r="U943" i="15" s="1"/>
  <c r="T546" i="15"/>
  <c r="U546" i="15" s="1"/>
  <c r="T77" i="15"/>
  <c r="U77" i="15" s="1"/>
  <c r="V77" i="15" s="1"/>
  <c r="J77" i="15" s="1"/>
  <c r="H77" i="15" s="1"/>
  <c r="T268" i="15"/>
  <c r="U268" i="15" s="1"/>
  <c r="T550" i="15"/>
  <c r="U550" i="15" s="1"/>
  <c r="T820" i="15"/>
  <c r="U820" i="15" s="1"/>
  <c r="T237" i="15"/>
  <c r="U237" i="15" s="1"/>
  <c r="T539" i="15"/>
  <c r="U539" i="15" s="1"/>
  <c r="T885" i="15"/>
  <c r="U885" i="15" s="1"/>
  <c r="T364" i="15"/>
  <c r="U364" i="15" s="1"/>
  <c r="T637" i="15"/>
  <c r="U637" i="15" s="1"/>
  <c r="V637" i="15" s="1"/>
  <c r="J637" i="15" s="1"/>
  <c r="H637" i="15" s="1"/>
  <c r="T593" i="15"/>
  <c r="U593" i="15" s="1"/>
  <c r="T903" i="15"/>
  <c r="U903" i="15" s="1"/>
  <c r="T310" i="15"/>
  <c r="U310" i="15" s="1"/>
  <c r="V310" i="15" s="1"/>
  <c r="J310" i="15" s="1"/>
  <c r="H310" i="15" s="1"/>
  <c r="T559" i="15"/>
  <c r="U559" i="15" s="1"/>
  <c r="T112" i="15"/>
  <c r="U112" i="15" s="1"/>
  <c r="T45" i="15"/>
  <c r="U45" i="15" s="1"/>
  <c r="T598" i="15"/>
  <c r="U598" i="15" s="1"/>
  <c r="T556" i="15"/>
  <c r="U556" i="15" s="1"/>
  <c r="T499" i="15"/>
  <c r="U499" i="15" s="1"/>
  <c r="T715" i="15"/>
  <c r="U715" i="15" s="1"/>
  <c r="V715" i="15" s="1"/>
  <c r="J715" i="15" s="1"/>
  <c r="H715" i="15" s="1"/>
  <c r="T109" i="15"/>
  <c r="U109" i="15" s="1"/>
  <c r="T675" i="15"/>
  <c r="U675" i="15" s="1"/>
  <c r="V675" i="15" s="1"/>
  <c r="J675" i="15" s="1"/>
  <c r="H675" i="15" s="1"/>
  <c r="T862" i="15"/>
  <c r="U862" i="15" s="1"/>
  <c r="T93" i="15"/>
  <c r="U93" i="15" s="1"/>
  <c r="T225" i="15"/>
  <c r="U225" i="15" s="1"/>
  <c r="T702" i="15"/>
  <c r="U702" i="15" s="1"/>
  <c r="T806" i="15"/>
  <c r="U806" i="15" s="1"/>
  <c r="T990" i="15"/>
  <c r="U990" i="15" s="1"/>
  <c r="T460" i="15"/>
  <c r="U460" i="15" s="1"/>
  <c r="T420" i="15"/>
  <c r="U420" i="15" s="1"/>
  <c r="T643" i="15"/>
  <c r="U643" i="15" s="1"/>
  <c r="T538" i="15"/>
  <c r="U538" i="15" s="1"/>
  <c r="T764" i="15"/>
  <c r="U764" i="15" s="1"/>
  <c r="T189" i="15"/>
  <c r="U189" i="15" s="1"/>
  <c r="T190" i="15"/>
  <c r="U190" i="15" s="1"/>
  <c r="T327" i="15"/>
  <c r="U327" i="15" s="1"/>
  <c r="T597" i="15"/>
  <c r="U597" i="15" s="1"/>
  <c r="V597" i="15" s="1"/>
  <c r="J597" i="15" s="1"/>
  <c r="H597" i="15" s="1"/>
  <c r="T570" i="15"/>
  <c r="U570" i="15" s="1"/>
  <c r="T164" i="15"/>
  <c r="U164" i="15" s="1"/>
  <c r="T366" i="15"/>
  <c r="U366" i="15" s="1"/>
  <c r="V366" i="15" s="1"/>
  <c r="J366" i="15" s="1"/>
  <c r="H366" i="15" s="1"/>
  <c r="T577" i="15"/>
  <c r="U577" i="15" s="1"/>
  <c r="T991" i="15"/>
  <c r="U991" i="15" s="1"/>
  <c r="V991" i="15" s="1"/>
  <c r="J991" i="15" s="1"/>
  <c r="H991" i="15" s="1"/>
  <c r="T542" i="15"/>
  <c r="U542" i="15" s="1"/>
  <c r="T91" i="15"/>
  <c r="U91" i="15" s="1"/>
  <c r="T547" i="15"/>
  <c r="U547" i="15" s="1"/>
  <c r="T618" i="15"/>
  <c r="U618" i="15" s="1"/>
  <c r="T877" i="15"/>
  <c r="U877" i="15" s="1"/>
  <c r="T418" i="15"/>
  <c r="U418" i="15" s="1"/>
  <c r="T911" i="15"/>
  <c r="U911" i="15" s="1"/>
  <c r="T475" i="15"/>
  <c r="U475" i="15" s="1"/>
  <c r="T680" i="15"/>
  <c r="U680" i="15" s="1"/>
  <c r="T792" i="15"/>
  <c r="U792" i="15" s="1"/>
  <c r="T329" i="15"/>
  <c r="U329" i="15" s="1"/>
  <c r="T805" i="15"/>
  <c r="U805" i="15" s="1"/>
  <c r="T442" i="15"/>
  <c r="U442" i="15" s="1"/>
  <c r="T285" i="15"/>
  <c r="U285" i="15" s="1"/>
  <c r="V285" i="15" s="1"/>
  <c r="J285" i="15" s="1"/>
  <c r="H285" i="15" s="1"/>
  <c r="T439" i="15"/>
  <c r="U439" i="15" s="1"/>
  <c r="T19" i="15"/>
  <c r="U19" i="15" s="1"/>
  <c r="T457" i="15"/>
  <c r="U457" i="15" s="1"/>
  <c r="T29" i="15"/>
  <c r="U29" i="15" s="1"/>
  <c r="T769" i="15"/>
  <c r="U769" i="15" s="1"/>
  <c r="T299" i="15"/>
  <c r="U299" i="15" s="1"/>
  <c r="T773" i="15"/>
  <c r="U773" i="15" s="1"/>
  <c r="T231" i="15"/>
  <c r="U231" i="15" s="1"/>
  <c r="V231" i="15" s="1"/>
  <c r="J231" i="15" s="1"/>
  <c r="H231" i="15" s="1"/>
  <c r="T227" i="15"/>
  <c r="U227" i="15" s="1"/>
  <c r="T748" i="15"/>
  <c r="U748" i="15" s="1"/>
  <c r="T610" i="15"/>
  <c r="U610" i="15" s="1"/>
  <c r="T690" i="15"/>
  <c r="U690" i="15" s="1"/>
  <c r="T466" i="15"/>
  <c r="U466" i="15" s="1"/>
  <c r="T736" i="15"/>
  <c r="U736" i="15" s="1"/>
  <c r="T224" i="15"/>
  <c r="U224" i="15" s="1"/>
  <c r="T859" i="15"/>
  <c r="U859" i="15" s="1"/>
  <c r="T881" i="15"/>
  <c r="U881" i="15" s="1"/>
  <c r="T567" i="15"/>
  <c r="U567" i="15" s="1"/>
  <c r="T75" i="15"/>
  <c r="U75" i="15" s="1"/>
  <c r="T448" i="15"/>
  <c r="U448" i="15" s="1"/>
  <c r="V448" i="15" s="1"/>
  <c r="J448" i="15" s="1"/>
  <c r="H448" i="15" s="1"/>
  <c r="T101" i="15"/>
  <c r="U101" i="15" s="1"/>
  <c r="T367" i="15"/>
  <c r="U367" i="15" s="1"/>
  <c r="T681" i="15"/>
  <c r="U681" i="15" s="1"/>
  <c r="T699" i="15"/>
  <c r="U699" i="15" s="1"/>
  <c r="T520" i="15"/>
  <c r="U520" i="15" s="1"/>
  <c r="T844" i="15"/>
  <c r="U844" i="15" s="1"/>
  <c r="T358" i="15"/>
  <c r="U358" i="15" s="1"/>
  <c r="T104" i="15"/>
  <c r="U104" i="15" s="1"/>
  <c r="T223" i="15"/>
  <c r="U223" i="15" s="1"/>
  <c r="T380" i="15"/>
  <c r="U380" i="15" s="1"/>
  <c r="T876" i="15"/>
  <c r="U876" i="15" s="1"/>
  <c r="T40" i="15"/>
  <c r="U40" i="15" s="1"/>
  <c r="T410" i="15"/>
  <c r="U410" i="15" s="1"/>
  <c r="T537" i="15"/>
  <c r="U537" i="15" s="1"/>
  <c r="T576" i="15"/>
  <c r="U576" i="15" s="1"/>
  <c r="T719" i="15"/>
  <c r="U719" i="15" s="1"/>
  <c r="T330" i="15"/>
  <c r="U330" i="15" s="1"/>
  <c r="T404" i="15"/>
  <c r="U404" i="15" s="1"/>
  <c r="T766" i="15"/>
  <c r="U766" i="15" s="1"/>
  <c r="T455" i="15"/>
  <c r="U455" i="15" s="1"/>
  <c r="T393" i="15"/>
  <c r="U393" i="15" s="1"/>
  <c r="T377" i="15"/>
  <c r="U377" i="15" s="1"/>
  <c r="T633" i="15"/>
  <c r="U633" i="15" s="1"/>
  <c r="T711" i="15"/>
  <c r="U711" i="15" s="1"/>
  <c r="T1004" i="15"/>
  <c r="U1004" i="15" s="1"/>
  <c r="T127" i="15"/>
  <c r="U127" i="15" s="1"/>
  <c r="T654" i="15"/>
  <c r="U654" i="15" s="1"/>
  <c r="T823" i="15"/>
  <c r="U823" i="15" s="1"/>
  <c r="T687" i="15"/>
  <c r="U687" i="15" s="1"/>
  <c r="T639" i="15"/>
  <c r="U639" i="15" s="1"/>
  <c r="T965" i="15"/>
  <c r="U965" i="15" s="1"/>
  <c r="T616" i="15"/>
  <c r="U616" i="15" s="1"/>
  <c r="T682" i="15"/>
  <c r="U682" i="15" s="1"/>
  <c r="T842" i="15"/>
  <c r="U842" i="15" s="1"/>
  <c r="T144" i="15"/>
  <c r="U144" i="15" s="1"/>
  <c r="T302" i="15"/>
  <c r="U302" i="15" s="1"/>
  <c r="T927" i="15"/>
  <c r="U927" i="15" s="1"/>
  <c r="T427" i="15"/>
  <c r="U427" i="15" s="1"/>
  <c r="T579" i="15"/>
  <c r="U579" i="15" s="1"/>
  <c r="V579" i="15" s="1"/>
  <c r="J579" i="15" s="1"/>
  <c r="H579" i="15" s="1"/>
  <c r="T82" i="15"/>
  <c r="U82" i="15" s="1"/>
  <c r="T113" i="15"/>
  <c r="U113" i="15" s="1"/>
  <c r="V113" i="15" s="1"/>
  <c r="J113" i="15" s="1"/>
  <c r="H113" i="15" s="1"/>
  <c r="T141" i="15"/>
  <c r="U141" i="15" s="1"/>
  <c r="T250" i="15"/>
  <c r="U250" i="15" s="1"/>
  <c r="V250" i="15" s="1"/>
  <c r="J250" i="15" s="1"/>
  <c r="H250" i="15" s="1"/>
  <c r="T890" i="15"/>
  <c r="U890" i="15" s="1"/>
  <c r="T30" i="15"/>
  <c r="U30" i="15" s="1"/>
  <c r="T316" i="15"/>
  <c r="U316" i="15" s="1"/>
  <c r="T591" i="15"/>
  <c r="U591" i="15" s="1"/>
  <c r="T590" i="15"/>
  <c r="U590" i="15" s="1"/>
  <c r="T485" i="15"/>
  <c r="U485" i="15" s="1"/>
  <c r="T774" i="15"/>
  <c r="U774" i="15" s="1"/>
  <c r="T431" i="15"/>
  <c r="U431" i="15" s="1"/>
  <c r="T514" i="15"/>
  <c r="U514" i="15" s="1"/>
  <c r="T816" i="15"/>
  <c r="U816" i="15" s="1"/>
  <c r="T512" i="15"/>
  <c r="U512" i="15" s="1"/>
  <c r="T625" i="15"/>
  <c r="U625" i="15" s="1"/>
  <c r="T914" i="15"/>
  <c r="U914" i="15" s="1"/>
  <c r="T828" i="15"/>
  <c r="U828" i="15" s="1"/>
  <c r="T31" i="15"/>
  <c r="U31" i="15" s="1"/>
  <c r="T230" i="15"/>
  <c r="U230" i="15" s="1"/>
  <c r="T368" i="15"/>
  <c r="U368" i="15" s="1"/>
  <c r="T726" i="15"/>
  <c r="U726" i="15" s="1"/>
  <c r="T333" i="15"/>
  <c r="U333" i="15" s="1"/>
  <c r="T850" i="15"/>
  <c r="U850" i="15" s="1"/>
  <c r="T815" i="15"/>
  <c r="U815" i="15" s="1"/>
  <c r="T988" i="15"/>
  <c r="U988" i="15" s="1"/>
  <c r="T989" i="15"/>
  <c r="U989" i="15" s="1"/>
  <c r="T379" i="15"/>
  <c r="U379" i="15" s="1"/>
  <c r="T937" i="15"/>
  <c r="U937" i="15" s="1"/>
  <c r="T855" i="15"/>
  <c r="U855" i="15" s="1"/>
  <c r="T95" i="15"/>
  <c r="U95" i="15" s="1"/>
  <c r="T484" i="15"/>
  <c r="U484" i="15" s="1"/>
  <c r="T85" i="15"/>
  <c r="U85" i="15" s="1"/>
  <c r="T592" i="15"/>
  <c r="U592" i="15" s="1"/>
  <c r="T137" i="15"/>
  <c r="U137" i="15" s="1"/>
  <c r="T98" i="15"/>
  <c r="U98" i="15" s="1"/>
  <c r="T651" i="15"/>
  <c r="U651" i="15" s="1"/>
  <c r="T847" i="15"/>
  <c r="U847" i="15" s="1"/>
  <c r="T811" i="15"/>
  <c r="U811" i="15" s="1"/>
  <c r="T1015" i="15"/>
  <c r="U1015" i="15" s="1"/>
  <c r="V1015" i="15" s="1"/>
  <c r="J1015" i="15" s="1"/>
  <c r="H1015" i="15" s="1"/>
  <c r="T996" i="15"/>
  <c r="U996" i="15" s="1"/>
  <c r="V996" i="15" s="1"/>
  <c r="J996" i="15" s="1"/>
  <c r="H996" i="15" s="1"/>
  <c r="T375" i="15"/>
  <c r="U375" i="15" s="1"/>
  <c r="T580" i="15"/>
  <c r="U580" i="15" s="1"/>
  <c r="T361" i="15"/>
  <c r="U361" i="15" s="1"/>
  <c r="T825" i="15"/>
  <c r="U825" i="15" s="1"/>
  <c r="V825" i="15" s="1"/>
  <c r="J825" i="15" s="1"/>
  <c r="H825" i="15" s="1"/>
  <c r="T394" i="15"/>
  <c r="U394" i="15" s="1"/>
  <c r="T868" i="15"/>
  <c r="U868" i="15" s="1"/>
  <c r="T434" i="15"/>
  <c r="U434" i="15" s="1"/>
  <c r="T290" i="15"/>
  <c r="U290" i="15" s="1"/>
  <c r="T412" i="15"/>
  <c r="U412" i="15" s="1"/>
  <c r="T392" i="15"/>
  <c r="U392" i="15" s="1"/>
  <c r="T115" i="15"/>
  <c r="U115" i="15" s="1"/>
  <c r="T158" i="15"/>
  <c r="U158" i="15" s="1"/>
  <c r="T262" i="15"/>
  <c r="U262" i="15" s="1"/>
  <c r="T945" i="15"/>
  <c r="U945" i="15" s="1"/>
  <c r="T289" i="15"/>
  <c r="U289" i="15" s="1"/>
  <c r="T977" i="15"/>
  <c r="U977" i="15" s="1"/>
  <c r="T339" i="15"/>
  <c r="U339" i="15" s="1"/>
  <c r="T149" i="15"/>
  <c r="U149" i="15" s="1"/>
  <c r="T871" i="15"/>
  <c r="U871" i="15" s="1"/>
  <c r="T199" i="15"/>
  <c r="U199" i="15" s="1"/>
  <c r="T928" i="15"/>
  <c r="U928" i="15" s="1"/>
  <c r="T297" i="15"/>
  <c r="U297" i="15" s="1"/>
  <c r="T946" i="15"/>
  <c r="U946" i="15" s="1"/>
  <c r="T526" i="15"/>
  <c r="U526" i="15" s="1"/>
  <c r="T979" i="15"/>
  <c r="U979" i="15" s="1"/>
  <c r="T565" i="15"/>
  <c r="U565" i="15" s="1"/>
  <c r="T129" i="15"/>
  <c r="U129" i="15" s="1"/>
  <c r="T849" i="15"/>
  <c r="U849" i="15" s="1"/>
  <c r="T151" i="15"/>
  <c r="U151" i="15" s="1"/>
  <c r="T88" i="15"/>
  <c r="U88" i="15" s="1"/>
  <c r="T790" i="15"/>
  <c r="U790" i="15" s="1"/>
  <c r="T160" i="15"/>
  <c r="U160" i="15" s="1"/>
  <c r="T535" i="15"/>
  <c r="U535" i="15" s="1"/>
  <c r="T767" i="15"/>
  <c r="U767" i="15" s="1"/>
  <c r="V767" i="15" s="1"/>
  <c r="J767" i="15" s="1"/>
  <c r="H767" i="15" s="1"/>
  <c r="T359" i="15"/>
  <c r="U359" i="15" s="1"/>
  <c r="T627" i="15"/>
  <c r="U627" i="15" s="1"/>
  <c r="T248" i="15"/>
  <c r="U248" i="15" s="1"/>
  <c r="T315" i="15"/>
  <c r="U315" i="15" s="1"/>
  <c r="T701" i="15"/>
  <c r="U701" i="15" s="1"/>
  <c r="T693" i="15"/>
  <c r="U693" i="15" s="1"/>
  <c r="T506" i="15"/>
  <c r="U506" i="15" s="1"/>
  <c r="T948" i="15"/>
  <c r="U948" i="15" s="1"/>
  <c r="V948" i="15" s="1"/>
  <c r="J948" i="15" s="1"/>
  <c r="H948" i="15" s="1"/>
  <c r="T807" i="15"/>
  <c r="U807" i="15" s="1"/>
  <c r="T545" i="15"/>
  <c r="U545" i="15" s="1"/>
  <c r="T653" i="15"/>
  <c r="U653" i="15" s="1"/>
  <c r="T1001" i="15"/>
  <c r="U1001" i="15" s="1"/>
  <c r="T826" i="15"/>
  <c r="U826" i="15" s="1"/>
  <c r="T254" i="15"/>
  <c r="U254" i="15" s="1"/>
  <c r="T919" i="15"/>
  <c r="U919" i="15" s="1"/>
  <c r="T671" i="15"/>
  <c r="U671" i="15" s="1"/>
  <c r="T775" i="15"/>
  <c r="U775" i="15" s="1"/>
  <c r="T986" i="15"/>
  <c r="U986" i="15" s="1"/>
  <c r="T313" i="15"/>
  <c r="U313" i="15" s="1"/>
  <c r="V313" i="15" s="1"/>
  <c r="J313" i="15" s="1"/>
  <c r="H313" i="15" s="1"/>
  <c r="T194" i="15"/>
  <c r="U194" i="15" s="1"/>
  <c r="T146" i="15"/>
  <c r="U146" i="15" s="1"/>
  <c r="T239" i="15"/>
  <c r="U239" i="15" s="1"/>
  <c r="T854" i="15"/>
  <c r="U854" i="15" s="1"/>
  <c r="T899" i="15"/>
  <c r="U899" i="15" s="1"/>
  <c r="T389" i="15"/>
  <c r="U389" i="15" s="1"/>
  <c r="T291" i="15"/>
  <c r="U291" i="15" s="1"/>
  <c r="T371" i="15"/>
  <c r="U371" i="15" s="1"/>
  <c r="T669" i="15"/>
  <c r="U669" i="15" s="1"/>
  <c r="T689" i="15"/>
  <c r="U689" i="15" s="1"/>
  <c r="T751" i="15"/>
  <c r="U751" i="15" s="1"/>
  <c r="T473" i="15"/>
  <c r="U473" i="15" s="1"/>
  <c r="T43" i="15"/>
  <c r="U43" i="15" s="1"/>
  <c r="T813" i="15"/>
  <c r="U813" i="15" s="1"/>
  <c r="T169" i="15"/>
  <c r="U169" i="15" s="1"/>
  <c r="T157" i="15"/>
  <c r="U157" i="15" s="1"/>
  <c r="T869" i="15"/>
  <c r="U869" i="15" s="1"/>
  <c r="V869" i="15" s="1"/>
  <c r="J869" i="15" s="1"/>
  <c r="H869" i="15" s="1"/>
  <c r="T912" i="15"/>
  <c r="U912" i="15" s="1"/>
  <c r="T1012" i="15"/>
  <c r="U1012" i="15" s="1"/>
  <c r="T602" i="15"/>
  <c r="U602" i="15" s="1"/>
  <c r="T72" i="15"/>
  <c r="U72" i="15" s="1"/>
  <c r="T955" i="15"/>
  <c r="U955" i="15" s="1"/>
  <c r="T140" i="15"/>
  <c r="U140" i="15" s="1"/>
  <c r="T744" i="15"/>
  <c r="U744" i="15" s="1"/>
  <c r="T132" i="15"/>
  <c r="U132" i="15" s="1"/>
  <c r="T433" i="15"/>
  <c r="U433" i="15" s="1"/>
  <c r="V433" i="15" s="1"/>
  <c r="J433" i="15" s="1"/>
  <c r="H433" i="15" s="1"/>
  <c r="T886" i="15"/>
  <c r="U886" i="15" s="1"/>
  <c r="T365" i="15"/>
  <c r="U365" i="15" s="1"/>
  <c r="T50" i="15"/>
  <c r="U50" i="15" s="1"/>
  <c r="T349" i="15"/>
  <c r="U349" i="15" s="1"/>
  <c r="V349" i="15" s="1"/>
  <c r="J349" i="15" s="1"/>
  <c r="H349" i="15" s="1"/>
  <c r="T27" i="15"/>
  <c r="U27" i="15" s="1"/>
  <c r="T421" i="15"/>
  <c r="U421" i="15" s="1"/>
  <c r="T704" i="15"/>
  <c r="U704" i="15" s="1"/>
  <c r="T893" i="15"/>
  <c r="U893" i="15" s="1"/>
  <c r="T131" i="15"/>
  <c r="U131" i="15" s="1"/>
  <c r="T306" i="15"/>
  <c r="U306" i="15" s="1"/>
  <c r="T479" i="15"/>
  <c r="U479" i="15" s="1"/>
  <c r="T822" i="15"/>
  <c r="U822" i="15" s="1"/>
  <c r="T65" i="15"/>
  <c r="U65" i="15" s="1"/>
  <c r="T212" i="15"/>
  <c r="U212" i="15" s="1"/>
  <c r="T96" i="15"/>
  <c r="U96" i="15" s="1"/>
  <c r="T235" i="15"/>
  <c r="U235" i="15" s="1"/>
  <c r="T574" i="15"/>
  <c r="U574" i="15" s="1"/>
  <c r="T762" i="15"/>
  <c r="U762" i="15" s="1"/>
  <c r="T81" i="15"/>
  <c r="U81" i="15" s="1"/>
  <c r="T449" i="15"/>
  <c r="U449" i="15" s="1"/>
  <c r="T121" i="15"/>
  <c r="U121" i="15" s="1"/>
  <c r="T802" i="15"/>
  <c r="U802" i="15" s="1"/>
  <c r="T142" i="15"/>
  <c r="U142" i="15" s="1"/>
  <c r="T888" i="15"/>
  <c r="U888" i="15" s="1"/>
  <c r="T771" i="15"/>
  <c r="U771" i="15" s="1"/>
  <c r="T332" i="15"/>
  <c r="U332" i="15" s="1"/>
  <c r="T800" i="15"/>
  <c r="U800" i="15" s="1"/>
  <c r="T399" i="15"/>
  <c r="U399" i="15" s="1"/>
  <c r="T384" i="15"/>
  <c r="U384" i="15" s="1"/>
  <c r="T645" i="15"/>
  <c r="U645" i="15" s="1"/>
  <c r="T256" i="15"/>
  <c r="U256" i="15" s="1"/>
  <c r="T717" i="15"/>
  <c r="U717" i="15" s="1"/>
  <c r="T325" i="15"/>
  <c r="U325" i="15" s="1"/>
  <c r="T1014" i="15"/>
  <c r="U1014" i="15" s="1"/>
  <c r="T562" i="15"/>
  <c r="U562" i="15" s="1"/>
  <c r="T463" i="15"/>
  <c r="U463" i="15" s="1"/>
  <c r="V463" i="15" s="1"/>
  <c r="J463" i="15" s="1"/>
  <c r="H463" i="15" s="1"/>
  <c r="T584" i="15"/>
  <c r="U584" i="15" s="1"/>
  <c r="T867" i="15"/>
  <c r="U867" i="15" s="1"/>
  <c r="T665" i="15"/>
  <c r="U665" i="15" s="1"/>
  <c r="T179" i="15"/>
  <c r="U179" i="15" s="1"/>
  <c r="T676" i="15"/>
  <c r="U676" i="15" s="1"/>
  <c r="T233" i="15"/>
  <c r="U233" i="15" s="1"/>
  <c r="T959" i="15"/>
  <c r="U959" i="15" s="1"/>
  <c r="T471" i="15"/>
  <c r="U471" i="15" s="1"/>
  <c r="T987" i="15"/>
  <c r="U987" i="15" s="1"/>
  <c r="T551" i="15"/>
  <c r="U551" i="15" s="1"/>
  <c r="T495" i="15"/>
  <c r="U495" i="15" s="1"/>
  <c r="T57" i="15"/>
  <c r="U57" i="15" s="1"/>
  <c r="T614" i="15"/>
  <c r="U614" i="15" s="1"/>
  <c r="T891" i="15"/>
  <c r="U891" i="15" s="1"/>
  <c r="T126" i="15"/>
  <c r="U126" i="15" s="1"/>
  <c r="T465" i="15"/>
  <c r="U465" i="15" s="1"/>
  <c r="T122" i="15"/>
  <c r="U122" i="15" s="1"/>
  <c r="T758" i="15"/>
  <c r="U758" i="15" s="1"/>
  <c r="T703" i="15"/>
  <c r="U703" i="15" s="1"/>
  <c r="T489" i="15"/>
  <c r="U489" i="15" s="1"/>
  <c r="T188" i="15"/>
  <c r="U188" i="15" s="1"/>
  <c r="T150" i="15"/>
  <c r="U150" i="15" s="1"/>
  <c r="T529" i="15"/>
  <c r="U529" i="15" s="1"/>
  <c r="T396" i="15"/>
  <c r="U396" i="15" s="1"/>
  <c r="T604" i="15"/>
  <c r="U604" i="15" s="1"/>
  <c r="T799" i="15"/>
  <c r="U799" i="15" s="1"/>
  <c r="T963" i="15"/>
  <c r="U963" i="15" s="1"/>
  <c r="T187" i="15"/>
  <c r="U187" i="15" s="1"/>
  <c r="T1000" i="15"/>
  <c r="U1000" i="15" s="1"/>
  <c r="T527" i="15"/>
  <c r="U527" i="15" s="1"/>
  <c r="T623" i="15"/>
  <c r="U623" i="15" s="1"/>
  <c r="T206" i="15"/>
  <c r="U206" i="15" s="1"/>
  <c r="T381" i="15"/>
  <c r="U381" i="15" s="1"/>
  <c r="T534" i="15"/>
  <c r="U534" i="15" s="1"/>
  <c r="T488" i="15"/>
  <c r="U488" i="15" s="1"/>
  <c r="T918" i="15"/>
  <c r="U918" i="15" s="1"/>
  <c r="V918" i="15" s="1"/>
  <c r="J918" i="15" s="1"/>
  <c r="H918" i="15" s="1"/>
  <c r="T942" i="15"/>
  <c r="U942" i="15" s="1"/>
  <c r="T451" i="15"/>
  <c r="U451" i="15" s="1"/>
  <c r="T416" i="15"/>
  <c r="U416" i="15" s="1"/>
  <c r="T785" i="15"/>
  <c r="U785" i="15" s="1"/>
  <c r="T795" i="15"/>
  <c r="U795" i="15" s="1"/>
  <c r="T533" i="15"/>
  <c r="U533" i="15" s="1"/>
  <c r="T221" i="15"/>
  <c r="U221" i="15" s="1"/>
  <c r="T105" i="15"/>
  <c r="U105" i="15" s="1"/>
  <c r="T275" i="15"/>
  <c r="U275" i="15" s="1"/>
  <c r="T312" i="15"/>
  <c r="U312" i="15" s="1"/>
  <c r="T615" i="15"/>
  <c r="U615" i="15" s="1"/>
  <c r="T660" i="15"/>
  <c r="U660" i="15" s="1"/>
  <c r="T621" i="15"/>
  <c r="U621" i="15" s="1"/>
  <c r="T658" i="15"/>
  <c r="U658" i="15" s="1"/>
  <c r="T905" i="15"/>
  <c r="U905" i="15" s="1"/>
  <c r="T857" i="15"/>
  <c r="U857" i="15" s="1"/>
  <c r="T71" i="15"/>
  <c r="U71" i="15" s="1"/>
  <c r="T674" i="15"/>
  <c r="U674" i="15" s="1"/>
  <c r="T453" i="15"/>
  <c r="U453" i="15" s="1"/>
  <c r="T111" i="15"/>
  <c r="U111" i="15" s="1"/>
  <c r="T198" i="15"/>
  <c r="U198" i="15" s="1"/>
  <c r="T956" i="15"/>
  <c r="U956" i="15" s="1"/>
  <c r="T257" i="15"/>
  <c r="U257" i="15" s="1"/>
  <c r="T447" i="15"/>
  <c r="U447" i="15" s="1"/>
  <c r="T609" i="15"/>
  <c r="U609" i="15" s="1"/>
  <c r="T502" i="15"/>
  <c r="U502" i="15" s="1"/>
  <c r="T168" i="15"/>
  <c r="U168" i="15" s="1"/>
  <c r="T626" i="15"/>
  <c r="U626" i="15" s="1"/>
  <c r="T171" i="15"/>
  <c r="U171" i="15" s="1"/>
  <c r="T170" i="15"/>
  <c r="U170" i="15" s="1"/>
  <c r="V170" i="15" s="1"/>
  <c r="J170" i="15" s="1"/>
  <c r="H170" i="15" s="1"/>
  <c r="T737" i="15"/>
  <c r="U737" i="15" s="1"/>
  <c r="T438" i="15"/>
  <c r="U438" i="15" s="1"/>
  <c r="T952" i="15"/>
  <c r="U952" i="15" s="1"/>
  <c r="T467" i="15"/>
  <c r="U467" i="15" s="1"/>
  <c r="T351" i="15"/>
  <c r="U351" i="15" s="1"/>
  <c r="T134" i="15"/>
  <c r="U134" i="15" s="1"/>
  <c r="T252" i="15"/>
  <c r="U252" i="15" s="1"/>
  <c r="T271" i="15"/>
  <c r="U271" i="15" s="1"/>
  <c r="T263" i="15"/>
  <c r="U263" i="15" s="1"/>
  <c r="T341" i="15"/>
  <c r="U341" i="15" s="1"/>
  <c r="T898" i="15"/>
  <c r="U898" i="15" s="1"/>
  <c r="T61" i="15"/>
  <c r="U61" i="15" s="1"/>
  <c r="T376" i="15"/>
  <c r="U376" i="15" s="1"/>
  <c r="T934" i="15"/>
  <c r="U934" i="15" s="1"/>
  <c r="T66" i="15"/>
  <c r="U66" i="15" s="1"/>
  <c r="T929" i="15"/>
  <c r="U929" i="15" s="1"/>
  <c r="T1013" i="15"/>
  <c r="U1013" i="15" s="1"/>
  <c r="T200" i="15"/>
  <c r="U200" i="15" s="1"/>
  <c r="T397" i="15"/>
  <c r="U397" i="15" s="1"/>
  <c r="T709" i="15"/>
  <c r="U709" i="15" s="1"/>
  <c r="T851" i="15"/>
  <c r="U851" i="15" s="1"/>
  <c r="T966" i="15"/>
  <c r="U966" i="15" s="1"/>
  <c r="T759" i="15"/>
  <c r="U759" i="15" s="1"/>
  <c r="T976" i="15"/>
  <c r="U976" i="15" s="1"/>
  <c r="T406" i="15"/>
  <c r="U406" i="15" s="1"/>
  <c r="T348" i="15"/>
  <c r="U348" i="15" s="1"/>
  <c r="T872" i="15"/>
  <c r="U872" i="15" s="1"/>
  <c r="T47" i="15"/>
  <c r="U47" i="15" s="1"/>
  <c r="T413" i="15"/>
  <c r="U413" i="15" s="1"/>
  <c r="T491" i="15"/>
  <c r="U491" i="15" s="1"/>
  <c r="T713" i="15"/>
  <c r="U713" i="15" s="1"/>
  <c r="T967" i="15"/>
  <c r="U967" i="15" s="1"/>
  <c r="T84" i="15"/>
  <c r="U84" i="15" s="1"/>
  <c r="T36" i="15"/>
  <c r="U36" i="15" s="1"/>
  <c r="T583" i="15"/>
  <c r="U583" i="15" s="1"/>
  <c r="T749" i="15"/>
  <c r="U749" i="15" s="1"/>
  <c r="T323" i="15"/>
  <c r="U323" i="15" s="1"/>
  <c r="T156" i="15"/>
  <c r="U156" i="15" s="1"/>
  <c r="T954" i="15"/>
  <c r="U954" i="15" s="1"/>
  <c r="T353" i="15"/>
  <c r="U353" i="15" s="1"/>
  <c r="T518" i="15"/>
  <c r="U518" i="15" s="1"/>
  <c r="T848" i="15"/>
  <c r="U848" i="15" s="1"/>
  <c r="T307" i="15"/>
  <c r="U307" i="15" s="1"/>
  <c r="T993" i="15"/>
  <c r="U993" i="15" s="1"/>
  <c r="T295" i="15"/>
  <c r="U295" i="15" s="1"/>
  <c r="T634" i="15"/>
  <c r="U634" i="15" s="1"/>
  <c r="T195" i="15"/>
  <c r="U195" i="15" s="1"/>
  <c r="T679" i="15"/>
  <c r="U679" i="15" s="1"/>
  <c r="T873" i="15"/>
  <c r="U873" i="15" s="1"/>
  <c r="T119" i="15"/>
  <c r="U119" i="15" s="1"/>
  <c r="T829" i="15"/>
  <c r="U829" i="15" s="1"/>
  <c r="T166" i="15"/>
  <c r="U166" i="15" s="1"/>
  <c r="T884" i="15"/>
  <c r="U884" i="15" s="1"/>
  <c r="T478" i="15"/>
  <c r="U478" i="15" s="1"/>
  <c r="T99" i="15"/>
  <c r="U99" i="15" s="1"/>
  <c r="T788" i="15"/>
  <c r="U788" i="15" s="1"/>
  <c r="V788" i="15" s="1"/>
  <c r="J788" i="15" s="1"/>
  <c r="H788" i="15" s="1"/>
  <c r="T68" i="15"/>
  <c r="U68" i="15" s="1"/>
  <c r="T635" i="15"/>
  <c r="U635" i="15" s="1"/>
  <c r="T356" i="15"/>
  <c r="U356" i="15" s="1"/>
  <c r="T152" i="15"/>
  <c r="U152" i="15" s="1"/>
  <c r="T385" i="15"/>
  <c r="U385" i="15" s="1"/>
  <c r="T454" i="15"/>
  <c r="U454" i="15" s="1"/>
  <c r="T456" i="15"/>
  <c r="U456" i="15" s="1"/>
  <c r="T38" i="15"/>
  <c r="U38" i="15" s="1"/>
  <c r="T729" i="15"/>
  <c r="U729" i="15" s="1"/>
  <c r="T52" i="15"/>
  <c r="U52" i="15" s="1"/>
  <c r="T752" i="15"/>
  <c r="U752" i="15" s="1"/>
  <c r="T298" i="15"/>
  <c r="U298" i="15" s="1"/>
  <c r="T340" i="15"/>
  <c r="U340" i="15" s="1"/>
  <c r="T370" i="15"/>
  <c r="U370" i="15" s="1"/>
  <c r="T183" i="15"/>
  <c r="U183" i="15" s="1"/>
  <c r="T1010" i="15"/>
  <c r="U1010" i="15" s="1"/>
  <c r="T622" i="15"/>
  <c r="U622" i="15" s="1"/>
  <c r="T417" i="15"/>
  <c r="U417" i="15" s="1"/>
  <c r="T426" i="15"/>
  <c r="U426" i="15" s="1"/>
  <c r="T735" i="15"/>
  <c r="U735" i="15" s="1"/>
  <c r="T889" i="15"/>
  <c r="U889" i="15" s="1"/>
  <c r="T834" i="15"/>
  <c r="U834" i="15" s="1"/>
  <c r="T617" i="15"/>
  <c r="U617" i="15" s="1"/>
  <c r="T32" i="15"/>
  <c r="U32" i="15" s="1"/>
  <c r="T73" i="15"/>
  <c r="U73" i="15" s="1"/>
  <c r="T741" i="15"/>
  <c r="U741" i="15" s="1"/>
  <c r="T982" i="15"/>
  <c r="U982" i="15" s="1"/>
  <c r="T436" i="15"/>
  <c r="U436" i="15" s="1"/>
  <c r="T781" i="15"/>
  <c r="U781" i="15" s="1"/>
  <c r="T369" i="15"/>
  <c r="U369" i="15" s="1"/>
  <c r="T117" i="15"/>
  <c r="U117" i="15" s="1"/>
  <c r="T745" i="15"/>
  <c r="U745" i="15" s="1"/>
  <c r="T677" i="15"/>
  <c r="U677" i="15" s="1"/>
  <c r="T821" i="15"/>
  <c r="U821" i="15" s="1"/>
  <c r="T804" i="15"/>
  <c r="U804" i="15" s="1"/>
  <c r="T561" i="15"/>
  <c r="U561" i="15" s="1"/>
  <c r="T585" i="15"/>
  <c r="U585" i="15" s="1"/>
  <c r="T524" i="15"/>
  <c r="U524" i="15" s="1"/>
  <c r="T459" i="15"/>
  <c r="U459" i="15" s="1"/>
  <c r="T20" i="15"/>
  <c r="U20" i="15" s="1"/>
  <c r="T360" i="15"/>
  <c r="U360" i="15" s="1"/>
  <c r="T657" i="15"/>
  <c r="U657" i="15" s="1"/>
  <c r="T102" i="15"/>
  <c r="U102" i="15" s="1"/>
  <c r="T656" i="15"/>
  <c r="U656" i="15" s="1"/>
  <c r="T853" i="15"/>
  <c r="U853" i="15" s="1"/>
  <c r="T482" i="15"/>
  <c r="U482" i="15" s="1"/>
  <c r="T596" i="15"/>
  <c r="U596" i="15" s="1"/>
  <c r="T234" i="15"/>
  <c r="U234" i="15" s="1"/>
  <c r="T904" i="15"/>
  <c r="U904" i="15" s="1"/>
  <c r="T405" i="15"/>
  <c r="U405" i="15" s="1"/>
  <c r="T116" i="15"/>
  <c r="U116" i="15" s="1"/>
  <c r="T173" i="15"/>
  <c r="U173" i="15" s="1"/>
  <c r="T346" i="15"/>
  <c r="U346" i="15" s="1"/>
  <c r="T575" i="15"/>
  <c r="U575" i="15" s="1"/>
  <c r="T182" i="15"/>
  <c r="U182" i="15" s="1"/>
  <c r="T258" i="15"/>
  <c r="U258" i="15" s="1"/>
  <c r="T226" i="15"/>
  <c r="U226" i="15" s="1"/>
  <c r="V226" i="15" s="1"/>
  <c r="J226" i="15" s="1"/>
  <c r="H226" i="15" s="1"/>
  <c r="T287" i="15"/>
  <c r="U287" i="15" s="1"/>
  <c r="T705" i="15"/>
  <c r="U705" i="15" s="1"/>
  <c r="T49" i="15"/>
  <c r="U49" i="15" s="1"/>
  <c r="T554" i="15"/>
  <c r="U554" i="15" s="1"/>
  <c r="T838" i="15"/>
  <c r="U838" i="15" s="1"/>
  <c r="T409" i="15"/>
  <c r="U409" i="15" s="1"/>
  <c r="T135" i="15"/>
  <c r="U135" i="15" s="1"/>
  <c r="T662" i="15"/>
  <c r="U662" i="15" s="1"/>
  <c r="T228" i="15"/>
  <c r="U228" i="15" s="1"/>
  <c r="T925" i="15"/>
  <c r="U925" i="15" s="1"/>
  <c r="T59" i="15"/>
  <c r="U59" i="15" s="1"/>
  <c r="T345" i="15"/>
  <c r="U345" i="15" s="1"/>
  <c r="T624" i="15"/>
  <c r="U624" i="15" s="1"/>
  <c r="T721" i="15"/>
  <c r="U721" i="15" s="1"/>
  <c r="T236" i="15"/>
  <c r="U236" i="15" s="1"/>
  <c r="T208" i="15"/>
  <c r="U208" i="15" s="1"/>
  <c r="T191" i="15"/>
  <c r="U191" i="15" s="1"/>
  <c r="T477" i="15"/>
  <c r="U477" i="15" s="1"/>
  <c r="T286" i="15"/>
  <c r="U286" i="15" s="1"/>
  <c r="T557" i="15"/>
  <c r="U557" i="15" s="1"/>
  <c r="T508" i="15"/>
  <c r="U508" i="15" s="1"/>
  <c r="T328" i="15"/>
  <c r="U328" i="15" s="1"/>
  <c r="T765" i="15"/>
  <c r="U765" i="15" s="1"/>
  <c r="T944" i="15"/>
  <c r="U944" i="15" s="1"/>
  <c r="T205" i="15"/>
  <c r="U205" i="15" s="1"/>
  <c r="T801" i="15"/>
  <c r="U801" i="15" s="1"/>
  <c r="T933" i="15"/>
  <c r="U933" i="15" s="1"/>
  <c r="T863" i="15"/>
  <c r="U863" i="15" s="1"/>
  <c r="T123" i="15"/>
  <c r="U123" i="15" s="1"/>
  <c r="T172" i="15"/>
  <c r="U172" i="15" s="1"/>
  <c r="T865" i="15"/>
  <c r="U865" i="15" s="1"/>
  <c r="T398" i="15"/>
  <c r="U398" i="15" s="1"/>
  <c r="T387" i="15"/>
  <c r="U387" i="15" s="1"/>
  <c r="T308" i="15"/>
  <c r="U308" i="15" s="1"/>
  <c r="T636" i="15"/>
  <c r="U636" i="15" s="1"/>
  <c r="T985" i="15"/>
  <c r="U985" i="15" s="1"/>
  <c r="T837" i="15"/>
  <c r="U837" i="15" s="1"/>
  <c r="T695" i="15"/>
  <c r="U695" i="15" s="1"/>
  <c r="T897" i="15"/>
  <c r="U897" i="15" s="1"/>
  <c r="T880" i="15"/>
  <c r="U880" i="15" s="1"/>
  <c r="T581" i="15"/>
  <c r="U581" i="15" s="1"/>
  <c r="T138" i="15"/>
  <c r="U138" i="15" s="1"/>
  <c r="T334" i="15"/>
  <c r="U334" i="15" s="1"/>
  <c r="T684" i="15"/>
  <c r="U684" i="15" s="1"/>
  <c r="T552" i="15"/>
  <c r="U552" i="15" s="1"/>
  <c r="T564" i="15"/>
  <c r="U564" i="15" s="1"/>
  <c r="V564" i="15" s="1"/>
  <c r="J564" i="15" s="1"/>
  <c r="H564" i="15" s="1"/>
  <c r="T731" i="15"/>
  <c r="U731" i="15" s="1"/>
  <c r="T159" i="15"/>
  <c r="U159" i="15" s="1"/>
  <c r="T106" i="15"/>
  <c r="U106" i="15" s="1"/>
  <c r="T630" i="15"/>
  <c r="U630" i="15" s="1"/>
  <c r="T317" i="15"/>
  <c r="U317" i="15" s="1"/>
  <c r="T501" i="15"/>
  <c r="U501" i="15" s="1"/>
  <c r="T706" i="15"/>
  <c r="U706" i="15" s="1"/>
  <c r="T992" i="15"/>
  <c r="U992" i="15" s="1"/>
  <c r="T430" i="15"/>
  <c r="U430" i="15" s="1"/>
  <c r="T343" i="15"/>
  <c r="U343" i="15" s="1"/>
  <c r="T347" i="15"/>
  <c r="U347" i="15" s="1"/>
  <c r="T41" i="15"/>
  <c r="U41" i="15" s="1"/>
  <c r="T718" i="15"/>
  <c r="U718" i="15" s="1"/>
  <c r="T46" i="15"/>
  <c r="U46" i="15" s="1"/>
  <c r="T185" i="15"/>
  <c r="U185" i="15" s="1"/>
  <c r="T640" i="15"/>
  <c r="U640" i="15" s="1"/>
  <c r="T186" i="15"/>
  <c r="U186" i="15" s="1"/>
  <c r="V186" i="15" s="1"/>
  <c r="J186" i="15" s="1"/>
  <c r="H186" i="15" s="1"/>
  <c r="T664" i="15"/>
  <c r="U664" i="15" s="1"/>
  <c r="T407" i="15"/>
  <c r="U407" i="15" s="1"/>
  <c r="T1007" i="15"/>
  <c r="U1007" i="15" s="1"/>
  <c r="T549" i="15"/>
  <c r="U549" i="15" s="1"/>
  <c r="T264" i="15"/>
  <c r="U264" i="15" s="1"/>
  <c r="T599" i="15"/>
  <c r="U599" i="15" s="1"/>
  <c r="V599" i="15" s="1"/>
  <c r="J599" i="15" s="1"/>
  <c r="H599" i="15" s="1"/>
  <c r="T204" i="15"/>
  <c r="U204" i="15" s="1"/>
  <c r="T866" i="15"/>
  <c r="U866" i="15" s="1"/>
  <c r="T423" i="15"/>
  <c r="U423" i="15" s="1"/>
  <c r="T916" i="15"/>
  <c r="U916" i="15" s="1"/>
  <c r="T469" i="15"/>
  <c r="U469" i="15" s="1"/>
  <c r="T240" i="15"/>
  <c r="U240" i="15" s="1"/>
  <c r="T613" i="15"/>
  <c r="U613" i="15" s="1"/>
  <c r="T63" i="15"/>
  <c r="U63" i="15" s="1"/>
  <c r="T601" i="15"/>
  <c r="U601" i="15" s="1"/>
  <c r="T280" i="15"/>
  <c r="U280" i="15" s="1"/>
  <c r="T860" i="15"/>
  <c r="U860" i="15" s="1"/>
  <c r="T402" i="15"/>
  <c r="U402" i="15" s="1"/>
  <c r="T882" i="15"/>
  <c r="U882" i="15" s="1"/>
  <c r="T504" i="15"/>
  <c r="U504" i="15" s="1"/>
  <c r="T441" i="15"/>
  <c r="U441" i="15" s="1"/>
  <c r="T836" i="15"/>
  <c r="U836" i="15" s="1"/>
  <c r="T428" i="15"/>
  <c r="U428" i="15" s="1"/>
  <c r="V428" i="15" s="1"/>
  <c r="J428" i="15" s="1"/>
  <c r="H428" i="15" s="1"/>
  <c r="T372" i="15"/>
  <c r="U372" i="15" s="1"/>
  <c r="T241" i="15"/>
  <c r="U241" i="15" s="1"/>
  <c r="T958" i="15"/>
  <c r="U958" i="15" s="1"/>
  <c r="T259" i="15"/>
  <c r="U259" i="15" s="1"/>
  <c r="T994" i="15"/>
  <c r="U994" i="15" s="1"/>
  <c r="T812" i="15"/>
  <c r="U812" i="15" s="1"/>
  <c r="T139" i="15"/>
  <c r="U139" i="15" s="1"/>
  <c r="T663" i="15"/>
  <c r="U663" i="15" s="1"/>
  <c r="T444" i="15"/>
  <c r="U444" i="15" s="1"/>
  <c r="T165" i="15"/>
  <c r="U165" i="15" s="1"/>
  <c r="T644" i="15"/>
  <c r="U644" i="15" s="1"/>
  <c r="T910" i="15"/>
  <c r="U910" i="15" s="1"/>
  <c r="T462" i="15"/>
  <c r="U462" i="15" s="1"/>
  <c r="T222" i="15"/>
  <c r="U222" i="15" s="1"/>
  <c r="T86" i="15"/>
  <c r="U86" i="15" s="1"/>
  <c r="T344" i="15"/>
  <c r="U344" i="15" s="1"/>
  <c r="T756" i="15"/>
  <c r="U756" i="15" s="1"/>
  <c r="T277" i="15"/>
  <c r="U277" i="15" s="1"/>
  <c r="T51" i="15"/>
  <c r="U51" i="15" s="1"/>
  <c r="T962" i="15"/>
  <c r="U962" i="15" s="1"/>
  <c r="T780" i="15"/>
  <c r="U780" i="15" s="1"/>
  <c r="T352" i="15"/>
  <c r="U352" i="15" s="1"/>
  <c r="T97" i="15"/>
  <c r="U97" i="15" s="1"/>
  <c r="T998" i="15"/>
  <c r="U998" i="15" s="1"/>
  <c r="T843" i="15"/>
  <c r="U843" i="15" s="1"/>
  <c r="T450" i="15"/>
  <c r="U450" i="15" s="1"/>
  <c r="T213" i="15"/>
  <c r="U213" i="15" s="1"/>
  <c r="T696" i="15"/>
  <c r="U696" i="15" s="1"/>
  <c r="T883" i="15"/>
  <c r="U883" i="15" s="1"/>
  <c r="T692" i="15"/>
  <c r="U692" i="15" s="1"/>
  <c r="T246" i="15"/>
  <c r="U246" i="15" s="1"/>
  <c r="V246" i="15" s="1"/>
  <c r="J246" i="15" s="1"/>
  <c r="H246" i="15" s="1"/>
  <c r="T983" i="15"/>
  <c r="U983" i="15" s="1"/>
  <c r="T907" i="15"/>
  <c r="U907" i="15" s="1"/>
  <c r="T296" i="15"/>
  <c r="U296" i="15" s="1"/>
  <c r="T220" i="15"/>
  <c r="U220" i="15" s="1"/>
  <c r="T879" i="15"/>
  <c r="U879" i="15" s="1"/>
  <c r="T655" i="15"/>
  <c r="U655" i="15" s="1"/>
  <c r="V655" i="15" s="1"/>
  <c r="J655" i="15" s="1"/>
  <c r="H655" i="15" s="1"/>
  <c r="T437" i="15"/>
  <c r="U437" i="15" s="1"/>
  <c r="T536" i="15"/>
  <c r="U536" i="15" s="1"/>
  <c r="T908" i="15"/>
  <c r="U908" i="15" s="1"/>
  <c r="T670" i="15"/>
  <c r="U670" i="15" s="1"/>
  <c r="T519" i="15"/>
  <c r="U519" i="15" s="1"/>
  <c r="T143" i="15"/>
  <c r="U143" i="15" s="1"/>
  <c r="T691" i="15"/>
  <c r="U691" i="15" s="1"/>
  <c r="T490" i="15"/>
  <c r="U490" i="15" s="1"/>
  <c r="T273" i="15"/>
  <c r="U273" i="15" s="1"/>
  <c r="T54" i="15"/>
  <c r="U54" i="15" s="1"/>
  <c r="T984" i="15"/>
  <c r="U984" i="15" s="1"/>
  <c r="T530" i="15"/>
  <c r="U530" i="15" s="1"/>
  <c r="T288" i="15"/>
  <c r="U288" i="15" s="1"/>
  <c r="T130" i="15"/>
  <c r="U130" i="15" s="1"/>
  <c r="T215" i="15"/>
  <c r="U215" i="15" s="1"/>
  <c r="T794" i="15"/>
  <c r="U794" i="15" s="1"/>
  <c r="T906" i="15"/>
  <c r="U906" i="15" s="1"/>
  <c r="T685" i="15"/>
  <c r="U685" i="15" s="1"/>
  <c r="T516" i="15"/>
  <c r="U516" i="15" s="1"/>
  <c r="T980" i="15"/>
  <c r="U980" i="15" s="1"/>
  <c r="T915" i="15"/>
  <c r="U915" i="15" s="1"/>
  <c r="T716" i="15"/>
  <c r="U716" i="15" s="1"/>
  <c r="T486" i="15"/>
  <c r="U486" i="15" s="1"/>
  <c r="T714" i="15"/>
  <c r="U714" i="15" s="1"/>
  <c r="T80" i="15"/>
  <c r="U80" i="15" s="1"/>
  <c r="T79" i="15"/>
  <c r="U79" i="15" s="1"/>
  <c r="T817" i="15"/>
  <c r="U817" i="15" s="1"/>
  <c r="T605" i="15"/>
  <c r="U605" i="15" s="1"/>
  <c r="T118" i="15"/>
  <c r="U118" i="15" s="1"/>
  <c r="T494" i="15"/>
  <c r="U494" i="15" s="1"/>
  <c r="T827" i="15"/>
  <c r="U827" i="15" s="1"/>
  <c r="T638" i="15"/>
  <c r="U638" i="15" s="1"/>
  <c r="T294" i="15"/>
  <c r="U294" i="15" s="1"/>
  <c r="T249" i="15"/>
  <c r="U249" i="15" s="1"/>
  <c r="T44" i="15"/>
  <c r="U44" i="15" s="1"/>
  <c r="T947" i="15"/>
  <c r="U947" i="15" s="1"/>
  <c r="T732" i="15"/>
  <c r="U732" i="15" s="1"/>
  <c r="T487" i="15"/>
  <c r="U487" i="15" s="1"/>
  <c r="T26" i="15"/>
  <c r="U26" i="15" s="1"/>
  <c r="V26" i="15" s="1"/>
  <c r="J26" i="15" s="1"/>
  <c r="H26" i="15" s="1"/>
  <c r="T950" i="15"/>
  <c r="U950" i="15" s="1"/>
  <c r="T733" i="15"/>
  <c r="U733" i="15" s="1"/>
  <c r="T145" i="15"/>
  <c r="U145" i="15" s="1"/>
  <c r="V145" i="15" s="1"/>
  <c r="J145" i="15" s="1"/>
  <c r="H145" i="15" s="1"/>
  <c r="T864" i="15"/>
  <c r="U864" i="15" s="1"/>
  <c r="T23" i="15"/>
  <c r="U23" i="15" s="1"/>
  <c r="T810" i="15"/>
  <c r="U810" i="15" s="1"/>
  <c r="V810" i="15" s="1"/>
  <c r="J810" i="15" s="1"/>
  <c r="H810" i="15" s="1"/>
  <c r="T586" i="15"/>
  <c r="U586" i="15" s="1"/>
  <c r="T378" i="15"/>
  <c r="U378" i="15" s="1"/>
  <c r="T566" i="15"/>
  <c r="U566" i="15" s="1"/>
  <c r="T852" i="15"/>
  <c r="U852" i="15" s="1"/>
  <c r="T606" i="15"/>
  <c r="U606" i="15" s="1"/>
  <c r="T435" i="15"/>
  <c r="U435" i="15" s="1"/>
  <c r="T176" i="15"/>
  <c r="U176" i="15" s="1"/>
  <c r="T568" i="15"/>
  <c r="U568" i="15" s="1"/>
  <c r="T875" i="15"/>
  <c r="U875" i="15" s="1"/>
  <c r="T668" i="15"/>
  <c r="U668" i="15" s="1"/>
  <c r="T216" i="15"/>
  <c r="U216" i="15" s="1"/>
  <c r="T753" i="15"/>
  <c r="U753" i="15" s="1"/>
  <c r="T922" i="15"/>
  <c r="U922" i="15" s="1"/>
  <c r="T747" i="15"/>
  <c r="U747" i="15" s="1"/>
  <c r="T878" i="15"/>
  <c r="U878" i="15" s="1"/>
  <c r="T648" i="15"/>
  <c r="U648" i="15" s="1"/>
  <c r="T496" i="15"/>
  <c r="U496" i="15" s="1"/>
  <c r="T814" i="15"/>
  <c r="U814" i="15" s="1"/>
  <c r="T902" i="15"/>
  <c r="U902" i="15" s="1"/>
  <c r="T673" i="15"/>
  <c r="U673" i="15" s="1"/>
  <c r="T497" i="15"/>
  <c r="U497" i="15" s="1"/>
  <c r="T723" i="15"/>
  <c r="U723" i="15" s="1"/>
  <c r="T60" i="15"/>
  <c r="U60" i="15" s="1"/>
  <c r="T513" i="15"/>
  <c r="U513" i="15" s="1"/>
  <c r="T214" i="15"/>
  <c r="U214" i="15" s="1"/>
  <c r="T464" i="15"/>
  <c r="U464" i="15" s="1"/>
  <c r="T270" i="15"/>
  <c r="U270" i="15" s="1"/>
  <c r="T17" i="15"/>
  <c r="U17" i="15" s="1"/>
  <c r="T949" i="15"/>
  <c r="U949" i="15" s="1"/>
  <c r="T481" i="15"/>
  <c r="U481" i="15" s="1"/>
  <c r="T281" i="15"/>
  <c r="U281" i="15" s="1"/>
  <c r="T76" i="15"/>
  <c r="U76" i="15" s="1"/>
  <c r="T515" i="15"/>
  <c r="U515" i="15" s="1"/>
  <c r="T163" i="15"/>
  <c r="U163" i="15" s="1"/>
  <c r="T588" i="15"/>
  <c r="U588" i="15" s="1"/>
  <c r="T390" i="15"/>
  <c r="U390" i="15" s="1"/>
  <c r="T161" i="15"/>
  <c r="U161" i="15" s="1"/>
  <c r="T267" i="15"/>
  <c r="U267" i="15" s="1"/>
  <c r="T887" i="15"/>
  <c r="U887" i="15" s="1"/>
  <c r="T401" i="15"/>
  <c r="U401" i="15" s="1"/>
  <c r="T207" i="15"/>
  <c r="U207" i="15" s="1"/>
  <c r="T772" i="15"/>
  <c r="U772" i="15" s="1"/>
  <c r="T770" i="15"/>
  <c r="U770" i="15" s="1"/>
  <c r="T500" i="15"/>
  <c r="U500" i="15" s="1"/>
  <c r="V500" i="15" s="1"/>
  <c r="J500" i="15" s="1"/>
  <c r="H500" i="15" s="1"/>
  <c r="T354" i="15"/>
  <c r="U354" i="15" s="1"/>
  <c r="T67" i="15"/>
  <c r="U67" i="15" s="1"/>
  <c r="T975" i="15"/>
  <c r="U975" i="15" s="1"/>
  <c r="T525" i="15"/>
  <c r="U525" i="15" s="1"/>
  <c r="T300" i="15"/>
  <c r="U300" i="15" s="1"/>
  <c r="T56" i="15"/>
  <c r="U56" i="15" s="1"/>
  <c r="T672" i="15"/>
  <c r="U672" i="15" s="1"/>
  <c r="T476" i="15"/>
  <c r="U476" i="15" s="1"/>
  <c r="T892" i="15"/>
  <c r="U892" i="15" s="1"/>
  <c r="T661" i="15"/>
  <c r="U661" i="15" s="1"/>
  <c r="T415" i="15"/>
  <c r="U415" i="15" s="1"/>
  <c r="T178" i="15"/>
  <c r="U178" i="15" s="1"/>
  <c r="T917" i="15"/>
  <c r="U917" i="15" s="1"/>
  <c r="T688" i="15"/>
  <c r="U688" i="15" s="1"/>
  <c r="T461" i="15"/>
  <c r="U461" i="15" s="1"/>
  <c r="T301" i="15"/>
  <c r="U301" i="15" s="1"/>
  <c r="T350" i="15"/>
  <c r="U350" i="15" s="1"/>
  <c r="T981" i="15"/>
  <c r="U981" i="15" s="1"/>
  <c r="T528" i="15"/>
  <c r="U528" i="15" s="1"/>
  <c r="T362" i="15"/>
  <c r="U362" i="15" s="1"/>
  <c r="T55" i="15"/>
  <c r="U55" i="15" s="1"/>
  <c r="T167" i="15"/>
  <c r="U167" i="15" s="1"/>
  <c r="T553" i="15"/>
  <c r="U553" i="15" s="1"/>
  <c r="T304" i="15"/>
  <c r="U304" i="15" s="1"/>
  <c r="T120" i="15"/>
  <c r="U120" i="15" s="1"/>
  <c r="T786" i="15"/>
  <c r="U786" i="15" s="1"/>
  <c r="T686" i="15"/>
  <c r="U686" i="15" s="1"/>
  <c r="T452" i="15"/>
  <c r="U452" i="15" s="1"/>
  <c r="T162" i="15"/>
  <c r="U162" i="15" s="1"/>
  <c r="V162" i="15" s="1"/>
  <c r="J162" i="15" s="1"/>
  <c r="H162" i="15" s="1"/>
  <c r="T94" i="15"/>
  <c r="U94" i="15" s="1"/>
  <c r="T951" i="15"/>
  <c r="U951" i="15" s="1"/>
  <c r="T445" i="15"/>
  <c r="U445" i="15" s="1"/>
  <c r="T255" i="15"/>
  <c r="U255" i="15" s="1"/>
  <c r="T74" i="15"/>
  <c r="U74" i="15" s="1"/>
  <c r="T472" i="15"/>
  <c r="U472" i="15" s="1"/>
  <c r="T155" i="15"/>
  <c r="U155" i="15" s="1"/>
  <c r="T846" i="15"/>
  <c r="U846" i="15" s="1"/>
  <c r="T901" i="15"/>
  <c r="U901" i="15" s="1"/>
  <c r="T698" i="15"/>
  <c r="U698" i="15" s="1"/>
  <c r="T209" i="15"/>
  <c r="U209" i="15" s="1"/>
  <c r="T35" i="15"/>
  <c r="U35" i="15" s="1"/>
  <c r="T930" i="15"/>
  <c r="U930" i="15" s="1"/>
  <c r="T33" i="15"/>
  <c r="U33" i="15" s="1"/>
  <c r="T761" i="15"/>
  <c r="U761" i="15" s="1"/>
  <c r="T968" i="15"/>
  <c r="U968" i="15" s="1"/>
  <c r="T742" i="15"/>
  <c r="U742" i="15" s="1"/>
  <c r="T532" i="15"/>
  <c r="U532" i="15" s="1"/>
  <c r="T278" i="15"/>
  <c r="U278" i="15" s="1"/>
  <c r="T1002" i="15"/>
  <c r="U1002" i="15" s="1"/>
  <c r="T768" i="15"/>
  <c r="U768" i="15" s="1"/>
  <c r="T543" i="15"/>
  <c r="U543" i="15" s="1"/>
  <c r="T363" i="15"/>
  <c r="U363" i="15" s="1"/>
  <c r="T480" i="15"/>
  <c r="U480" i="15" s="1"/>
  <c r="T265" i="15"/>
  <c r="U265" i="15" s="1"/>
  <c r="T25" i="15"/>
  <c r="U25" i="15" s="1"/>
  <c r="T938" i="15"/>
  <c r="U938" i="15" s="1"/>
  <c r="T730" i="15"/>
  <c r="U730" i="15" s="1"/>
  <c r="V730" i="15" s="1"/>
  <c r="J730" i="15" s="1"/>
  <c r="H730" i="15" s="1"/>
  <c r="T253" i="15"/>
  <c r="U253" i="15" s="1"/>
  <c r="T22" i="15"/>
  <c r="U22" i="15" s="1"/>
  <c r="T971" i="15"/>
  <c r="U971" i="15" s="1"/>
  <c r="T808" i="15"/>
  <c r="U808" i="15" s="1"/>
  <c r="T521" i="15"/>
  <c r="U521" i="15" s="1"/>
  <c r="T337" i="15"/>
  <c r="U337" i="15" s="1"/>
  <c r="T133" i="15"/>
  <c r="U133" i="15" s="1"/>
  <c r="T710" i="15"/>
  <c r="U710" i="15" s="1"/>
  <c r="T839" i="15"/>
  <c r="U839" i="15" s="1"/>
  <c r="T422" i="15"/>
  <c r="U422" i="15" s="1"/>
  <c r="T244" i="15"/>
  <c r="U244" i="15" s="1"/>
  <c r="T245" i="15"/>
  <c r="U245" i="15" s="1"/>
  <c r="T909" i="15"/>
  <c r="U909" i="15" s="1"/>
  <c r="T505" i="15"/>
  <c r="U505" i="15" s="1"/>
  <c r="T522" i="15"/>
  <c r="U522" i="15" s="1"/>
  <c r="T319" i="15"/>
  <c r="U319" i="15" s="1"/>
  <c r="T53" i="15"/>
  <c r="U53" i="15" s="1"/>
  <c r="T957" i="15"/>
  <c r="U957" i="15" s="1"/>
  <c r="T757" i="15"/>
  <c r="U757" i="15" s="1"/>
  <c r="T318" i="15"/>
  <c r="U318" i="15" s="1"/>
  <c r="T58" i="15"/>
  <c r="U58" i="15" s="1"/>
  <c r="T995" i="15"/>
  <c r="U995" i="15" s="1"/>
  <c r="T746" i="15"/>
  <c r="U746" i="15" s="1"/>
  <c r="T973" i="15"/>
  <c r="U973" i="15" s="1"/>
  <c r="T103" i="15"/>
  <c r="U103" i="15" s="1"/>
  <c r="T603" i="15"/>
  <c r="U603" i="15" s="1"/>
  <c r="T830" i="15"/>
  <c r="U830" i="15" s="1"/>
  <c r="T620" i="15"/>
  <c r="U620" i="15" s="1"/>
  <c r="T193" i="15"/>
  <c r="U193" i="15" s="1"/>
  <c r="T210" i="15"/>
  <c r="U210" i="15" s="1"/>
  <c r="T861" i="15"/>
  <c r="U861" i="15" s="1"/>
  <c r="T700" i="15"/>
  <c r="U700" i="15" s="1"/>
  <c r="T419" i="15"/>
  <c r="U419" i="15" s="1"/>
  <c r="T154" i="15"/>
  <c r="U154" i="15" s="1"/>
  <c r="T874" i="15"/>
  <c r="U874" i="15" s="1"/>
  <c r="T920" i="15"/>
  <c r="U920" i="15" s="1"/>
  <c r="T470" i="15"/>
  <c r="U470" i="15" s="1"/>
  <c r="T247" i="15"/>
  <c r="U247" i="15" s="1"/>
  <c r="T18" i="15"/>
  <c r="U18" i="15" s="1"/>
  <c r="T1009" i="15"/>
  <c r="U1009" i="15" s="1"/>
  <c r="T755" i="15"/>
  <c r="U755" i="15" s="1"/>
  <c r="T896" i="15"/>
  <c r="U896" i="15" s="1"/>
  <c r="T697" i="15"/>
  <c r="U697" i="15" s="1"/>
  <c r="T202" i="15"/>
  <c r="U202" i="15" s="1"/>
  <c r="T923" i="15"/>
  <c r="U923" i="15" s="1"/>
  <c r="T921" i="15"/>
  <c r="U921" i="15" s="1"/>
  <c r="T760" i="15"/>
  <c r="U760" i="15" s="1"/>
  <c r="T632" i="15"/>
  <c r="U632" i="15" s="1"/>
  <c r="T443" i="15"/>
  <c r="U443" i="15" s="1"/>
  <c r="T181" i="15"/>
  <c r="U181" i="15" s="1"/>
  <c r="T894" i="15"/>
  <c r="U894" i="15" s="1"/>
  <c r="T652" i="15"/>
  <c r="U652" i="15" s="1"/>
  <c r="T408" i="15"/>
  <c r="U408" i="15" s="1"/>
  <c r="T303" i="15"/>
  <c r="U303" i="15" s="1"/>
  <c r="T342" i="15"/>
  <c r="U342" i="15" s="1"/>
  <c r="T763" i="15"/>
  <c r="U763" i="15" s="1"/>
  <c r="T541" i="15"/>
  <c r="U541" i="15" s="1"/>
  <c r="T283" i="15"/>
  <c r="U283" i="15" s="1"/>
  <c r="T180" i="15"/>
  <c r="U180" i="15" s="1"/>
  <c r="T798" i="15"/>
  <c r="U798" i="15" s="1"/>
  <c r="T587" i="15"/>
  <c r="U587" i="15" s="1"/>
  <c r="T320" i="15"/>
  <c r="U320" i="15" s="1"/>
  <c r="T969" i="15"/>
  <c r="U969" i="15" s="1"/>
  <c r="T507" i="15"/>
  <c r="U507" i="15" s="1"/>
  <c r="V507" i="15" s="1"/>
  <c r="J507" i="15" s="1"/>
  <c r="H507" i="15" s="1"/>
  <c r="T21" i="15"/>
  <c r="U21" i="15" s="1"/>
  <c r="T939" i="15"/>
  <c r="U939" i="15" s="1"/>
  <c r="V939" i="15" s="1"/>
  <c r="J939" i="15" s="1"/>
  <c r="H939" i="15" s="1"/>
  <c r="T722" i="15"/>
  <c r="U722" i="15" s="1"/>
  <c r="T503" i="15"/>
  <c r="U503" i="15" s="1"/>
  <c r="T16" i="15"/>
  <c r="U16" i="15" s="1"/>
  <c r="V16" i="15" s="1"/>
  <c r="T941" i="15"/>
  <c r="U941" i="15" s="1"/>
  <c r="T777" i="15"/>
  <c r="U777" i="15" s="1"/>
  <c r="T563" i="15"/>
  <c r="U563" i="15" s="1"/>
  <c r="T783" i="15"/>
  <c r="U783" i="15" s="1"/>
  <c r="T411" i="15"/>
  <c r="U411" i="15" s="1"/>
  <c r="T791" i="15"/>
  <c r="U791" i="15" s="1"/>
  <c r="T578" i="15"/>
  <c r="U578" i="15" s="1"/>
  <c r="T374" i="15"/>
  <c r="U374" i="15" s="1"/>
  <c r="T177" i="15"/>
  <c r="U177" i="15" s="1"/>
  <c r="T819" i="15"/>
  <c r="U819" i="15" s="1"/>
  <c r="T589" i="15"/>
  <c r="U589" i="15" s="1"/>
  <c r="T391" i="15"/>
  <c r="U391" i="15" s="1"/>
  <c r="T175" i="15"/>
  <c r="U175" i="15" s="1"/>
  <c r="T913" i="15"/>
  <c r="U913" i="15" s="1"/>
  <c r="T707" i="15"/>
  <c r="U707" i="15" s="1"/>
  <c r="T483" i="15"/>
  <c r="U483" i="15" s="1"/>
  <c r="T311" i="15"/>
  <c r="U311" i="15" s="1"/>
  <c r="T964" i="15"/>
  <c r="U964" i="15" s="1"/>
  <c r="T728" i="15"/>
  <c r="U728" i="15" s="1"/>
  <c r="T511" i="15"/>
  <c r="U511" i="15" s="1"/>
  <c r="T274" i="15"/>
  <c r="U274" i="15" s="1"/>
  <c r="T659" i="15"/>
  <c r="U659" i="15" s="1"/>
  <c r="T474" i="15"/>
  <c r="U474" i="15" s="1"/>
  <c r="T232" i="15"/>
  <c r="U232" i="15" s="1"/>
  <c r="T48" i="15"/>
  <c r="U48" i="15" s="1"/>
  <c r="T970" i="15"/>
  <c r="U970" i="15" s="1"/>
  <c r="T517" i="15"/>
  <c r="U517" i="15" s="1"/>
  <c r="T269" i="15"/>
  <c r="U269" i="15" s="1"/>
  <c r="T64" i="15"/>
  <c r="U64" i="15" s="1"/>
  <c r="T42" i="15"/>
  <c r="U42" i="15" s="1"/>
  <c r="T582" i="15"/>
  <c r="U582" i="15" s="1"/>
  <c r="T110" i="15"/>
  <c r="U110" i="15" s="1"/>
  <c r="T1003" i="15"/>
  <c r="U1003" i="15" s="1"/>
  <c r="V1003" i="15" s="1"/>
  <c r="J1003" i="15" s="1"/>
  <c r="H1003" i="15" s="1"/>
  <c r="T784" i="15"/>
  <c r="U784" i="15" s="1"/>
  <c r="T572" i="15"/>
  <c r="U572" i="15" s="1"/>
  <c r="T87" i="15"/>
  <c r="U87" i="15" s="1"/>
  <c r="T62" i="15"/>
  <c r="U62" i="15" s="1"/>
  <c r="T809" i="15"/>
  <c r="U809" i="15" s="1"/>
  <c r="T641" i="15"/>
  <c r="U641" i="15" s="1"/>
  <c r="T739" i="15"/>
  <c r="U739" i="15" s="1"/>
  <c r="T523" i="15"/>
  <c r="U523" i="15" s="1"/>
  <c r="T219" i="15"/>
  <c r="U219" i="15" s="1"/>
  <c r="T69" i="15"/>
  <c r="U69" i="15" s="1"/>
  <c r="T1008" i="15"/>
  <c r="U1008" i="15" s="1"/>
  <c r="T558" i="15"/>
  <c r="U558" i="15" s="1"/>
  <c r="T331" i="15"/>
  <c r="U331" i="15" s="1"/>
  <c r="T128" i="15"/>
  <c r="U128" i="15" s="1"/>
  <c r="T607" i="15"/>
  <c r="U607" i="15" s="1"/>
  <c r="T548" i="15"/>
  <c r="U548" i="15" s="1"/>
  <c r="T594" i="15"/>
  <c r="U594" i="15" s="1"/>
  <c r="T403" i="15"/>
  <c r="U403" i="15" s="1"/>
  <c r="T242" i="15"/>
  <c r="U242" i="15" s="1"/>
  <c r="T650" i="15"/>
  <c r="U650" i="15" s="1"/>
  <c r="T631" i="15"/>
  <c r="U631" i="15" s="1"/>
  <c r="T446" i="15"/>
  <c r="U446" i="15" s="1"/>
  <c r="T203" i="15"/>
  <c r="U203" i="15" s="1"/>
  <c r="T276" i="15"/>
  <c r="U276" i="15" s="1"/>
  <c r="T321" i="15"/>
  <c r="U321" i="15" s="1"/>
  <c r="T796" i="15"/>
  <c r="U796" i="15" s="1"/>
  <c r="T544" i="15"/>
  <c r="U544" i="15" s="1"/>
  <c r="T336" i="15"/>
  <c r="U336" i="15" s="1"/>
  <c r="T108" i="15"/>
  <c r="U108" i="15" s="1"/>
  <c r="T251" i="15"/>
  <c r="U251" i="15" s="1"/>
  <c r="T573" i="15"/>
  <c r="U573" i="15" s="1"/>
  <c r="T355" i="15"/>
  <c r="U355" i="15" s="1"/>
  <c r="T174" i="15"/>
  <c r="U174" i="15" s="1"/>
  <c r="T400" i="15"/>
  <c r="U400" i="15" s="1"/>
  <c r="T997" i="15"/>
  <c r="U997" i="15" s="1"/>
  <c r="T382" i="15"/>
  <c r="U382" i="15" s="1"/>
  <c r="T192" i="15"/>
  <c r="U192" i="15" s="1"/>
  <c r="T284" i="15"/>
  <c r="U284" i="15" s="1"/>
  <c r="T870" i="15"/>
  <c r="U870" i="15" s="1"/>
  <c r="T440" i="15"/>
  <c r="U440" i="15" s="1"/>
  <c r="T196" i="15"/>
  <c r="U196" i="15" s="1"/>
  <c r="T619" i="15"/>
  <c r="U619" i="15" s="1"/>
  <c r="T953" i="15"/>
  <c r="U953" i="15" s="1"/>
  <c r="T667" i="15"/>
  <c r="U667" i="15" s="1"/>
  <c r="T468" i="15"/>
  <c r="U468" i="15" s="1"/>
  <c r="T279" i="15"/>
  <c r="U279" i="15" s="1"/>
  <c r="T83" i="15"/>
  <c r="U83" i="15" s="1"/>
  <c r="T734" i="15"/>
  <c r="U734" i="15" s="1"/>
  <c r="V734" i="15" s="1"/>
  <c r="J734" i="15" s="1"/>
  <c r="H734" i="15" s="1"/>
  <c r="T498" i="15"/>
  <c r="U498" i="15" s="1"/>
  <c r="T305" i="15"/>
  <c r="U305" i="15" s="1"/>
  <c r="T858" i="15"/>
  <c r="U858" i="15" s="1"/>
  <c r="T272" i="15"/>
  <c r="U272" i="15" s="1"/>
  <c r="T28" i="15"/>
  <c r="U28" i="15" s="1"/>
  <c r="T940" i="15"/>
  <c r="U940" i="15" s="1"/>
  <c r="T509" i="15"/>
  <c r="U509" i="15" s="1"/>
  <c r="T261" i="15"/>
  <c r="U261" i="15" s="1"/>
  <c r="T24" i="15"/>
  <c r="U24" i="15" s="1"/>
  <c r="T1006" i="15"/>
  <c r="U1006" i="15" s="1"/>
  <c r="T293" i="15"/>
  <c r="U293" i="15" s="1"/>
  <c r="T386" i="15"/>
  <c r="U386" i="15" s="1"/>
  <c r="T153" i="15"/>
  <c r="U153" i="15" s="1"/>
  <c r="T201" i="15"/>
  <c r="U201" i="15" s="1"/>
  <c r="T611" i="15"/>
  <c r="U611" i="15" s="1"/>
  <c r="T388" i="15"/>
  <c r="U388" i="15" s="1"/>
  <c r="T260" i="15"/>
  <c r="U260" i="15" s="1"/>
  <c r="T114" i="15"/>
  <c r="U114" i="15" s="1"/>
  <c r="T90" i="15"/>
  <c r="U90" i="15" s="1"/>
  <c r="T1011" i="15"/>
  <c r="U1011" i="15" s="1"/>
  <c r="T782" i="15"/>
  <c r="U782" i="15" s="1"/>
  <c r="T571" i="15"/>
  <c r="U571" i="15" s="1"/>
  <c r="T147" i="15"/>
  <c r="U147" i="15" s="1"/>
  <c r="T229" i="15"/>
  <c r="U229" i="15" s="1"/>
  <c r="T831" i="15"/>
  <c r="U831" i="15" s="1"/>
  <c r="T649" i="15"/>
  <c r="U649" i="15" s="1"/>
  <c r="T424" i="15"/>
  <c r="U424" i="15" s="1"/>
  <c r="T266" i="15"/>
  <c r="U266" i="15" s="1"/>
  <c r="T70" i="15"/>
  <c r="U70" i="15" s="1"/>
  <c r="T924" i="15"/>
  <c r="U924" i="15" s="1"/>
  <c r="T694" i="15"/>
  <c r="U694" i="15" s="1"/>
  <c r="T531" i="15"/>
  <c r="U531" i="15" s="1"/>
  <c r="T78" i="15"/>
  <c r="U78" i="15" s="1"/>
  <c r="T936" i="15"/>
  <c r="U936" i="15" s="1"/>
  <c r="T738" i="15"/>
  <c r="U738" i="15" s="1"/>
  <c r="T314" i="15"/>
  <c r="U314" i="15" s="1"/>
  <c r="T338" i="15"/>
  <c r="U338" i="15" s="1"/>
  <c r="T148" i="15"/>
  <c r="U148" i="15" s="1"/>
  <c r="T357" i="15"/>
  <c r="U357" i="15" s="1"/>
  <c r="T824" i="15"/>
  <c r="U824" i="15" s="1"/>
  <c r="T608" i="15"/>
  <c r="U608" i="15" s="1"/>
  <c r="T124" i="15"/>
  <c r="U124" i="15" s="1"/>
  <c r="T39" i="15"/>
  <c r="U39" i="15" s="1"/>
  <c r="T856" i="15"/>
  <c r="U856" i="15" s="1"/>
  <c r="T678" i="15"/>
  <c r="U678" i="15" s="1"/>
  <c r="T724" i="15"/>
  <c r="U724" i="15" s="1"/>
  <c r="T218" i="15"/>
  <c r="U218" i="15" s="1"/>
  <c r="T895" i="15"/>
  <c r="U895" i="15" s="1"/>
  <c r="T683" i="15"/>
  <c r="U683" i="15" s="1"/>
  <c r="T493" i="15"/>
  <c r="U493" i="15" s="1"/>
  <c r="T243" i="15"/>
  <c r="U243" i="15" s="1"/>
  <c r="V243" i="15" s="1"/>
  <c r="J243" i="15" s="1"/>
  <c r="H243" i="15" s="1"/>
  <c r="T935" i="15"/>
  <c r="U935" i="15" s="1"/>
  <c r="T712" i="15"/>
  <c r="U712" i="15" s="1"/>
  <c r="T492" i="15"/>
  <c r="U492" i="15" s="1"/>
  <c r="T309" i="15"/>
  <c r="U309" i="15" s="1"/>
  <c r="T100" i="15"/>
  <c r="U100" i="15" s="1"/>
  <c r="T1005" i="15"/>
  <c r="U1005" i="15" s="1"/>
  <c r="T779" i="15"/>
  <c r="U779" i="15" s="1"/>
  <c r="T569" i="15"/>
  <c r="U569" i="15" s="1"/>
  <c r="T107" i="15"/>
  <c r="U107" i="15" s="1"/>
  <c r="T197" i="15"/>
  <c r="U197" i="15" s="1"/>
  <c r="T818" i="15"/>
  <c r="U818" i="15" s="1"/>
  <c r="T960" i="15"/>
  <c r="U960" i="15" s="1"/>
  <c r="V960" i="15" s="1"/>
  <c r="J960" i="15" s="1"/>
  <c r="H960" i="15" s="1"/>
  <c r="T754" i="15"/>
  <c r="U754" i="15" s="1"/>
  <c r="T510" i="15"/>
  <c r="U510" i="15" s="1"/>
  <c r="T335" i="15"/>
  <c r="U335" i="15" s="1"/>
  <c r="T999" i="15"/>
  <c r="U999" i="15" s="1"/>
  <c r="T787" i="15"/>
  <c r="U787" i="15" s="1"/>
  <c r="T555" i="15"/>
  <c r="U555" i="15" s="1"/>
  <c r="T835" i="15"/>
  <c r="U835" i="15" s="1"/>
  <c r="R653" i="15"/>
  <c r="V653" i="15" s="1"/>
  <c r="J653" i="15" s="1"/>
  <c r="H653" i="15" s="1"/>
  <c r="R344" i="15"/>
  <c r="V344" i="15" s="1"/>
  <c r="J344" i="15" s="1"/>
  <c r="H344" i="15" s="1"/>
  <c r="R166" i="15"/>
  <c r="V166" i="15" s="1"/>
  <c r="J166" i="15" s="1"/>
  <c r="H166" i="15" s="1"/>
  <c r="R837" i="15"/>
  <c r="R826" i="15"/>
  <c r="V826" i="15" s="1"/>
  <c r="J826" i="15" s="1"/>
  <c r="H826" i="15" s="1"/>
  <c r="R112" i="15"/>
  <c r="V112" i="15" s="1"/>
  <c r="J112" i="15" s="1"/>
  <c r="H112" i="15" s="1"/>
  <c r="R919" i="15"/>
  <c r="V919" i="15" s="1"/>
  <c r="J919" i="15" s="1"/>
  <c r="H919" i="15" s="1"/>
  <c r="R374" i="15"/>
  <c r="V374" i="15" s="1"/>
  <c r="J374" i="15" s="1"/>
  <c r="H374" i="15" s="1"/>
  <c r="R458" i="15"/>
  <c r="V458" i="15" s="1"/>
  <c r="J458" i="15" s="1"/>
  <c r="H458" i="15" s="1"/>
  <c r="R322" i="15"/>
  <c r="V322" i="15" s="1"/>
  <c r="J322" i="15" s="1"/>
  <c r="H322" i="15" s="1"/>
  <c r="R418" i="15"/>
  <c r="V418" i="15" s="1"/>
  <c r="J418" i="15" s="1"/>
  <c r="H418" i="15" s="1"/>
  <c r="R974" i="15"/>
  <c r="V974" i="15" s="1"/>
  <c r="J974" i="15" s="1"/>
  <c r="H974" i="15" s="1"/>
  <c r="R648" i="15"/>
  <c r="R569" i="15"/>
  <c r="R522" i="15"/>
  <c r="V522" i="15" s="1"/>
  <c r="J522" i="15" s="1"/>
  <c r="H522" i="15" s="1"/>
  <c r="R236" i="15"/>
  <c r="V236" i="15" s="1"/>
  <c r="J236" i="15" s="1"/>
  <c r="H236" i="15" s="1"/>
  <c r="R552" i="15"/>
  <c r="V552" i="15" s="1"/>
  <c r="J552" i="15" s="1"/>
  <c r="H552" i="15" s="1"/>
  <c r="R257" i="15"/>
  <c r="V257" i="15" s="1"/>
  <c r="J257" i="15" s="1"/>
  <c r="H257" i="15" s="1"/>
  <c r="R333" i="15"/>
  <c r="V333" i="15" s="1"/>
  <c r="J333" i="15" s="1"/>
  <c r="H333" i="15" s="1"/>
  <c r="R284" i="15"/>
  <c r="R31" i="15"/>
  <c r="V31" i="15" s="1"/>
  <c r="J31" i="15" s="1"/>
  <c r="H31" i="15" s="1"/>
  <c r="R97" i="15"/>
  <c r="V97" i="15" s="1"/>
  <c r="J97" i="15" s="1"/>
  <c r="H97" i="15" s="1"/>
  <c r="R769" i="15"/>
  <c r="V769" i="15" s="1"/>
  <c r="J769" i="15" s="1"/>
  <c r="H769" i="15" s="1"/>
  <c r="R688" i="15"/>
  <c r="V688" i="15" s="1"/>
  <c r="J688" i="15" s="1"/>
  <c r="H688" i="15" s="1"/>
  <c r="R416" i="15"/>
  <c r="V416" i="15" s="1"/>
  <c r="J416" i="15" s="1"/>
  <c r="H416" i="15" s="1"/>
  <c r="R834" i="15"/>
  <c r="V834" i="15" s="1"/>
  <c r="J834" i="15" s="1"/>
  <c r="H834" i="15" s="1"/>
  <c r="R151" i="15"/>
  <c r="V151" i="15" s="1"/>
  <c r="J151" i="15" s="1"/>
  <c r="H151" i="15" s="1"/>
  <c r="R620" i="15"/>
  <c r="V620" i="15" s="1"/>
  <c r="J620" i="15" s="1"/>
  <c r="H620" i="15" s="1"/>
  <c r="R471" i="15"/>
  <c r="V471" i="15" s="1"/>
  <c r="J471" i="15" s="1"/>
  <c r="H471" i="15" s="1"/>
  <c r="R387" i="15"/>
  <c r="V387" i="15" s="1"/>
  <c r="J387" i="15" s="1"/>
  <c r="H387" i="15" s="1"/>
  <c r="R889" i="15"/>
  <c r="V889" i="15" s="1"/>
  <c r="J889" i="15" s="1"/>
  <c r="H889" i="15" s="1"/>
  <c r="R761" i="15"/>
  <c r="V761" i="15" s="1"/>
  <c r="J761" i="15" s="1"/>
  <c r="H761" i="15" s="1"/>
  <c r="R561" i="15"/>
  <c r="V561" i="15" s="1"/>
  <c r="J561" i="15" s="1"/>
  <c r="H561" i="15" s="1"/>
  <c r="R305" i="15"/>
  <c r="V305" i="15" s="1"/>
  <c r="J305" i="15" s="1"/>
  <c r="H305" i="15" s="1"/>
  <c r="R348" i="15"/>
  <c r="V348" i="15" s="1"/>
  <c r="J348" i="15" s="1"/>
  <c r="H348" i="15" s="1"/>
  <c r="R361" i="15"/>
  <c r="V361" i="15" s="1"/>
  <c r="J361" i="15" s="1"/>
  <c r="H361" i="15" s="1"/>
  <c r="R772" i="15"/>
  <c r="R774" i="15"/>
  <c r="V774" i="15" s="1"/>
  <c r="J774" i="15" s="1"/>
  <c r="H774" i="15" s="1"/>
  <c r="R472" i="15"/>
  <c r="V472" i="15" s="1"/>
  <c r="J472" i="15" s="1"/>
  <c r="H472" i="15" s="1"/>
  <c r="R248" i="15"/>
  <c r="V248" i="15" s="1"/>
  <c r="J248" i="15" s="1"/>
  <c r="H248" i="15" s="1"/>
  <c r="R736" i="15"/>
  <c r="V736" i="15" s="1"/>
  <c r="J736" i="15" s="1"/>
  <c r="H736" i="15" s="1"/>
  <c r="R643" i="15"/>
  <c r="V643" i="15" s="1"/>
  <c r="J643" i="15" s="1"/>
  <c r="H643" i="15" s="1"/>
  <c r="R278" i="15"/>
  <c r="V278" i="15" s="1"/>
  <c r="J278" i="15" s="1"/>
  <c r="H278" i="15" s="1"/>
  <c r="R587" i="15"/>
  <c r="V587" i="15" s="1"/>
  <c r="J587" i="15" s="1"/>
  <c r="H587" i="15" s="1"/>
  <c r="R983" i="15"/>
  <c r="V983" i="15" s="1"/>
  <c r="J983" i="15" s="1"/>
  <c r="H983" i="15" s="1"/>
  <c r="R797" i="15"/>
  <c r="V797" i="15" s="1"/>
  <c r="J797" i="15" s="1"/>
  <c r="H797" i="15" s="1"/>
  <c r="R747" i="15"/>
  <c r="V747" i="15" s="1"/>
  <c r="J747" i="15" s="1"/>
  <c r="H747" i="15" s="1"/>
  <c r="R468" i="15"/>
  <c r="V468" i="15" s="1"/>
  <c r="J468" i="15" s="1"/>
  <c r="H468" i="15" s="1"/>
  <c r="R242" i="15"/>
  <c r="V242" i="15" s="1"/>
  <c r="J242" i="15" s="1"/>
  <c r="H242" i="15" s="1"/>
  <c r="R207" i="15"/>
  <c r="V207" i="15" s="1"/>
  <c r="J207" i="15" s="1"/>
  <c r="H207" i="15" s="1"/>
  <c r="R216" i="15"/>
  <c r="V216" i="15" s="1"/>
  <c r="J216" i="15" s="1"/>
  <c r="H216" i="15" s="1"/>
  <c r="R172" i="15"/>
  <c r="R266" i="15"/>
  <c r="R1006" i="15"/>
  <c r="V1006" i="15" s="1"/>
  <c r="J1006" i="15" s="1"/>
  <c r="H1006" i="15" s="1"/>
  <c r="R717" i="15"/>
  <c r="V717" i="15" s="1"/>
  <c r="J717" i="15" s="1"/>
  <c r="H717" i="15" s="1"/>
  <c r="R17" i="15"/>
  <c r="R282" i="15"/>
  <c r="V282" i="15" s="1"/>
  <c r="J282" i="15" s="1"/>
  <c r="H282" i="15" s="1"/>
  <c r="R52" i="15"/>
  <c r="V52" i="15" s="1"/>
  <c r="J52" i="15" s="1"/>
  <c r="H52" i="15" s="1"/>
  <c r="R283" i="15"/>
  <c r="V283" i="15" s="1"/>
  <c r="J283" i="15" s="1"/>
  <c r="H283" i="15" s="1"/>
  <c r="R640" i="15"/>
  <c r="V640" i="15" s="1"/>
  <c r="J640" i="15" s="1"/>
  <c r="H640" i="15" s="1"/>
  <c r="R252" i="15"/>
  <c r="V252" i="15" s="1"/>
  <c r="J252" i="15" s="1"/>
  <c r="H252" i="15" s="1"/>
  <c r="R828" i="15"/>
  <c r="V828" i="15" s="1"/>
  <c r="J828" i="15" s="1"/>
  <c r="H828" i="15" s="1"/>
  <c r="R268" i="15"/>
  <c r="V268" i="15" s="1"/>
  <c r="J268" i="15" s="1"/>
  <c r="H268" i="15" s="1"/>
  <c r="R136" i="15"/>
  <c r="V136" i="15" s="1"/>
  <c r="J136" i="15" s="1"/>
  <c r="H136" i="15" s="1"/>
  <c r="R724" i="15"/>
  <c r="V724" i="15" s="1"/>
  <c r="J724" i="15" s="1"/>
  <c r="H724" i="15" s="1"/>
  <c r="R755" i="15"/>
  <c r="V755" i="15" s="1"/>
  <c r="J755" i="15" s="1"/>
  <c r="H755" i="15" s="1"/>
  <c r="R764" i="15"/>
  <c r="V764" i="15" s="1"/>
  <c r="J764" i="15" s="1"/>
  <c r="H764" i="15" s="1"/>
  <c r="R590" i="15"/>
  <c r="V590" i="15" s="1"/>
  <c r="J590" i="15" s="1"/>
  <c r="H590" i="15" s="1"/>
  <c r="R460" i="15"/>
  <c r="V460" i="15" s="1"/>
  <c r="J460" i="15" s="1"/>
  <c r="H460" i="15" s="1"/>
  <c r="R821" i="15"/>
  <c r="V821" i="15" s="1"/>
  <c r="J821" i="15" s="1"/>
  <c r="H821" i="15" s="1"/>
  <c r="R645" i="15"/>
  <c r="V645" i="15" s="1"/>
  <c r="J645" i="15" s="1"/>
  <c r="H645" i="15" s="1"/>
  <c r="R130" i="15"/>
  <c r="V130" i="15" s="1"/>
  <c r="J130" i="15" s="1"/>
  <c r="H130" i="15" s="1"/>
  <c r="R650" i="15"/>
  <c r="V650" i="15" s="1"/>
  <c r="J650" i="15" s="1"/>
  <c r="H650" i="15" s="1"/>
  <c r="R806" i="15"/>
  <c r="V806" i="15" s="1"/>
  <c r="J806" i="15" s="1"/>
  <c r="H806" i="15" s="1"/>
  <c r="R847" i="15"/>
  <c r="V847" i="15" s="1"/>
  <c r="J847" i="15" s="1"/>
  <c r="H847" i="15" s="1"/>
  <c r="R783" i="15"/>
  <c r="V783" i="15" s="1"/>
  <c r="J783" i="15" s="1"/>
  <c r="H783" i="15" s="1"/>
  <c r="R511" i="15"/>
  <c r="V511" i="15" s="1"/>
  <c r="J511" i="15" s="1"/>
  <c r="H511" i="15" s="1"/>
  <c r="R907" i="15"/>
  <c r="V907" i="15" s="1"/>
  <c r="J907" i="15" s="1"/>
  <c r="H907" i="15" s="1"/>
  <c r="R903" i="15"/>
  <c r="V903" i="15" s="1"/>
  <c r="J903" i="15" s="1"/>
  <c r="H903" i="15" s="1"/>
  <c r="R307" i="15"/>
  <c r="V307" i="15" s="1"/>
  <c r="J307" i="15" s="1"/>
  <c r="H307" i="15" s="1"/>
  <c r="R943" i="15"/>
  <c r="V943" i="15" s="1"/>
  <c r="J943" i="15" s="1"/>
  <c r="H943" i="15" s="1"/>
  <c r="R549" i="15"/>
  <c r="V549" i="15" s="1"/>
  <c r="J549" i="15" s="1"/>
  <c r="H549" i="15" s="1"/>
  <c r="R775" i="15"/>
  <c r="V775" i="15" s="1"/>
  <c r="J775" i="15" s="1"/>
  <c r="H775" i="15" s="1"/>
  <c r="R634" i="15"/>
  <c r="V634" i="15" s="1"/>
  <c r="J634" i="15" s="1"/>
  <c r="H634" i="15" s="1"/>
  <c r="R321" i="15"/>
  <c r="R330" i="15"/>
  <c r="V330" i="15" s="1"/>
  <c r="J330" i="15" s="1"/>
  <c r="H330" i="15" s="1"/>
  <c r="R857" i="15"/>
  <c r="V857" i="15" s="1"/>
  <c r="J857" i="15" s="1"/>
  <c r="H857" i="15" s="1"/>
  <c r="R812" i="15"/>
  <c r="V812" i="15" s="1"/>
  <c r="J812" i="15" s="1"/>
  <c r="H812" i="15" s="1"/>
  <c r="R465" i="15"/>
  <c r="V465" i="15" s="1"/>
  <c r="J465" i="15" s="1"/>
  <c r="H465" i="15" s="1"/>
  <c r="R176" i="15"/>
  <c r="V176" i="15" s="1"/>
  <c r="J176" i="15" s="1"/>
  <c r="H176" i="15" s="1"/>
  <c r="R738" i="15"/>
  <c r="V738" i="15" s="1"/>
  <c r="J738" i="15" s="1"/>
  <c r="H738" i="15" s="1"/>
  <c r="R944" i="15"/>
  <c r="V944" i="15" s="1"/>
  <c r="J944" i="15" s="1"/>
  <c r="H944" i="15" s="1"/>
  <c r="R46" i="15"/>
  <c r="V46" i="15" s="1"/>
  <c r="J46" i="15" s="1"/>
  <c r="H46" i="15" s="1"/>
  <c r="R951" i="15"/>
  <c r="V951" i="15" s="1"/>
  <c r="J951" i="15" s="1"/>
  <c r="H951" i="15" s="1"/>
  <c r="R992" i="15"/>
  <c r="V992" i="15" s="1"/>
  <c r="J992" i="15" s="1"/>
  <c r="H992" i="15" s="1"/>
  <c r="R218" i="15"/>
  <c r="V218" i="15" s="1"/>
  <c r="J218" i="15" s="1"/>
  <c r="H218" i="15" s="1"/>
  <c r="R178" i="15"/>
  <c r="V178" i="15" s="1"/>
  <c r="J178" i="15" s="1"/>
  <c r="H178" i="15" s="1"/>
  <c r="R979" i="15"/>
  <c r="V979" i="15" s="1"/>
  <c r="J979" i="15" s="1"/>
  <c r="H979" i="15" s="1"/>
  <c r="R873" i="15"/>
  <c r="V873" i="15" s="1"/>
  <c r="J873" i="15" s="1"/>
  <c r="H873" i="15" s="1"/>
  <c r="R819" i="15"/>
  <c r="R410" i="15"/>
  <c r="V410" i="15" s="1"/>
  <c r="J410" i="15" s="1"/>
  <c r="H410" i="15" s="1"/>
  <c r="R970" i="15"/>
  <c r="V970" i="15" s="1"/>
  <c r="J970" i="15" s="1"/>
  <c r="H970" i="15" s="1"/>
  <c r="R744" i="15"/>
  <c r="V744" i="15" s="1"/>
  <c r="J744" i="15" s="1"/>
  <c r="H744" i="15" s="1"/>
  <c r="R521" i="15"/>
  <c r="V521" i="15" s="1"/>
  <c r="J521" i="15" s="1"/>
  <c r="H521" i="15" s="1"/>
  <c r="R119" i="15"/>
  <c r="V119" i="15" s="1"/>
  <c r="J119" i="15" s="1"/>
  <c r="H119" i="15" s="1"/>
  <c r="R793" i="15"/>
  <c r="V793" i="15" s="1"/>
  <c r="J793" i="15" s="1"/>
  <c r="H793" i="15" s="1"/>
  <c r="R801" i="15"/>
  <c r="V801" i="15" s="1"/>
  <c r="J801" i="15" s="1"/>
  <c r="H801" i="15" s="1"/>
  <c r="R861" i="15"/>
  <c r="V861" i="15" s="1"/>
  <c r="J861" i="15" s="1"/>
  <c r="H861" i="15" s="1"/>
  <c r="R504" i="15"/>
  <c r="V504" i="15" s="1"/>
  <c r="J504" i="15" s="1"/>
  <c r="H504" i="15" s="1"/>
  <c r="R598" i="15"/>
  <c r="V598" i="15" s="1"/>
  <c r="J598" i="15" s="1"/>
  <c r="H598" i="15" s="1"/>
  <c r="R493" i="15"/>
  <c r="V493" i="15" s="1"/>
  <c r="J493" i="15" s="1"/>
  <c r="H493" i="15" s="1"/>
  <c r="R520" i="15"/>
  <c r="V520" i="15" s="1"/>
  <c r="J520" i="15" s="1"/>
  <c r="H520" i="15" s="1"/>
  <c r="R146" i="15"/>
  <c r="V146" i="15" s="1"/>
  <c r="J146" i="15" s="1"/>
  <c r="H146" i="15" s="1"/>
  <c r="R368" i="15"/>
  <c r="V368" i="15" s="1"/>
  <c r="J368" i="15" s="1"/>
  <c r="H368" i="15" s="1"/>
  <c r="R93" i="15"/>
  <c r="V93" i="15" s="1"/>
  <c r="J93" i="15" s="1"/>
  <c r="H93" i="15" s="1"/>
  <c r="R1008" i="15"/>
  <c r="R605" i="15"/>
  <c r="V605" i="15" s="1"/>
  <c r="J605" i="15" s="1"/>
  <c r="H605" i="15" s="1"/>
  <c r="R492" i="15"/>
  <c r="V492" i="15" s="1"/>
  <c r="J492" i="15" s="1"/>
  <c r="H492" i="15" s="1"/>
  <c r="R292" i="15"/>
  <c r="V292" i="15" s="1"/>
  <c r="J292" i="15" s="1"/>
  <c r="H292" i="15" s="1"/>
  <c r="R993" i="15"/>
  <c r="V993" i="15" s="1"/>
  <c r="J993" i="15" s="1"/>
  <c r="H993" i="15" s="1"/>
  <c r="R719" i="15"/>
  <c r="V719" i="15" s="1"/>
  <c r="J719" i="15" s="1"/>
  <c r="H719" i="15" s="1"/>
  <c r="R529" i="15"/>
  <c r="V529" i="15" s="1"/>
  <c r="J529" i="15" s="1"/>
  <c r="H529" i="15" s="1"/>
  <c r="R695" i="15"/>
  <c r="V695" i="15" s="1"/>
  <c r="J695" i="15" s="1"/>
  <c r="H695" i="15" s="1"/>
  <c r="R483" i="15"/>
  <c r="V483" i="15" s="1"/>
  <c r="J483" i="15" s="1"/>
  <c r="H483" i="15" s="1"/>
  <c r="R192" i="15"/>
  <c r="R596" i="15"/>
  <c r="V596" i="15" s="1"/>
  <c r="J596" i="15" s="1"/>
  <c r="H596" i="15" s="1"/>
  <c r="R781" i="15"/>
  <c r="V781" i="15" s="1"/>
  <c r="J781" i="15" s="1"/>
  <c r="H781" i="15" s="1"/>
  <c r="R603" i="15"/>
  <c r="V603" i="15" s="1"/>
  <c r="J603" i="15" s="1"/>
  <c r="H603" i="15" s="1"/>
  <c r="R824" i="15"/>
  <c r="V824" i="15" s="1"/>
  <c r="J824" i="15" s="1"/>
  <c r="H824" i="15" s="1"/>
  <c r="R921" i="15"/>
  <c r="V921" i="15" s="1"/>
  <c r="J921" i="15" s="1"/>
  <c r="H921" i="15" s="1"/>
  <c r="R518" i="15"/>
  <c r="V518" i="15" s="1"/>
  <c r="J518" i="15" s="1"/>
  <c r="H518" i="15" s="1"/>
  <c r="R318" i="15"/>
  <c r="R489" i="15"/>
  <c r="V489" i="15" s="1"/>
  <c r="J489" i="15" s="1"/>
  <c r="H489" i="15" s="1"/>
  <c r="R639" i="15"/>
  <c r="V639" i="15" s="1"/>
  <c r="J639" i="15" s="1"/>
  <c r="H639" i="15" s="1"/>
  <c r="R924" i="15"/>
  <c r="V924" i="15" s="1"/>
  <c r="J924" i="15" s="1"/>
  <c r="H924" i="15" s="1"/>
  <c r="R467" i="15"/>
  <c r="V467" i="15" s="1"/>
  <c r="J467" i="15" s="1"/>
  <c r="H467" i="15" s="1"/>
  <c r="R514" i="15"/>
  <c r="V514" i="15" s="1"/>
  <c r="J514" i="15" s="1"/>
  <c r="H514" i="15" s="1"/>
  <c r="R484" i="15"/>
  <c r="V484" i="15" s="1"/>
  <c r="J484" i="15" s="1"/>
  <c r="H484" i="15" s="1"/>
  <c r="R796" i="15"/>
  <c r="V796" i="15" s="1"/>
  <c r="J796" i="15" s="1"/>
  <c r="H796" i="15" s="1"/>
  <c r="R670" i="15"/>
  <c r="V670" i="15" s="1"/>
  <c r="J670" i="15" s="1"/>
  <c r="H670" i="15" s="1"/>
  <c r="R632" i="15"/>
  <c r="V632" i="15" s="1"/>
  <c r="J632" i="15" s="1"/>
  <c r="H632" i="15" s="1"/>
  <c r="R613" i="15"/>
  <c r="V613" i="15" s="1"/>
  <c r="J613" i="15" s="1"/>
  <c r="H613" i="15" s="1"/>
  <c r="R519" i="15"/>
  <c r="V519" i="15" s="1"/>
  <c r="J519" i="15" s="1"/>
  <c r="H519" i="15" s="1"/>
  <c r="R55" i="15"/>
  <c r="V55" i="15" s="1"/>
  <c r="J55" i="15" s="1"/>
  <c r="H55" i="15" s="1"/>
  <c r="R84" i="15"/>
  <c r="V84" i="15" s="1"/>
  <c r="J84" i="15" s="1"/>
  <c r="H84" i="15" s="1"/>
  <c r="R633" i="15"/>
  <c r="V633" i="15" s="1"/>
  <c r="J633" i="15" s="1"/>
  <c r="H633" i="15" s="1"/>
  <c r="R456" i="15"/>
  <c r="V456" i="15" s="1"/>
  <c r="J456" i="15" s="1"/>
  <c r="H456" i="15" s="1"/>
  <c r="R271" i="15"/>
  <c r="V271" i="15" s="1"/>
  <c r="J271" i="15" s="1"/>
  <c r="H271" i="15" s="1"/>
  <c r="R319" i="15"/>
  <c r="V319" i="15" s="1"/>
  <c r="J319" i="15" s="1"/>
  <c r="H319" i="15" s="1"/>
  <c r="R350" i="15"/>
  <c r="V350" i="15" s="1"/>
  <c r="J350" i="15" s="1"/>
  <c r="H350" i="15" s="1"/>
  <c r="R763" i="15"/>
  <c r="V763" i="15" s="1"/>
  <c r="J763" i="15" s="1"/>
  <c r="H763" i="15" s="1"/>
  <c r="R63" i="15"/>
  <c r="V63" i="15" s="1"/>
  <c r="J63" i="15" s="1"/>
  <c r="H63" i="15" s="1"/>
  <c r="R867" i="15"/>
  <c r="V867" i="15" s="1"/>
  <c r="J867" i="15" s="1"/>
  <c r="H867" i="15" s="1"/>
  <c r="R227" i="15"/>
  <c r="V227" i="15" s="1"/>
  <c r="J227" i="15" s="1"/>
  <c r="H227" i="15" s="1"/>
  <c r="R393" i="15"/>
  <c r="V393" i="15" s="1"/>
  <c r="J393" i="15" s="1"/>
  <c r="H393" i="15" s="1"/>
  <c r="R36" i="15"/>
  <c r="V36" i="15" s="1"/>
  <c r="J36" i="15" s="1"/>
  <c r="H36" i="15" s="1"/>
  <c r="R881" i="15"/>
  <c r="V881" i="15" s="1"/>
  <c r="J881" i="15" s="1"/>
  <c r="H881" i="15" s="1"/>
  <c r="R502" i="15"/>
  <c r="V502" i="15" s="1"/>
  <c r="J502" i="15" s="1"/>
  <c r="H502" i="15" s="1"/>
  <c r="R930" i="15"/>
  <c r="V930" i="15" s="1"/>
  <c r="J930" i="15" s="1"/>
  <c r="H930" i="15" s="1"/>
  <c r="R618" i="15"/>
  <c r="V618" i="15" s="1"/>
  <c r="J618" i="15" s="1"/>
  <c r="H618" i="15" s="1"/>
  <c r="R355" i="15"/>
  <c r="V355" i="15" s="1"/>
  <c r="J355" i="15" s="1"/>
  <c r="H355" i="15" s="1"/>
  <c r="R654" i="15"/>
  <c r="V654" i="15" s="1"/>
  <c r="J654" i="15" s="1"/>
  <c r="H654" i="15" s="1"/>
  <c r="R929" i="15"/>
  <c r="V929" i="15" s="1"/>
  <c r="J929" i="15" s="1"/>
  <c r="H929" i="15" s="1"/>
  <c r="R862" i="15"/>
  <c r="V862" i="15" s="1"/>
  <c r="J862" i="15" s="1"/>
  <c r="H862" i="15" s="1"/>
  <c r="R740" i="15"/>
  <c r="V740" i="15" s="1"/>
  <c r="J740" i="15" s="1"/>
  <c r="H740" i="15" s="1"/>
  <c r="R394" i="15"/>
  <c r="V394" i="15" s="1"/>
  <c r="J394" i="15" s="1"/>
  <c r="H394" i="15" s="1"/>
  <c r="R341" i="15"/>
  <c r="V341" i="15" s="1"/>
  <c r="J341" i="15" s="1"/>
  <c r="H341" i="15" s="1"/>
  <c r="R152" i="15"/>
  <c r="V152" i="15" s="1"/>
  <c r="J152" i="15" s="1"/>
  <c r="H152" i="15" s="1"/>
  <c r="R165" i="15"/>
  <c r="V165" i="15" s="1"/>
  <c r="J165" i="15" s="1"/>
  <c r="H165" i="15" s="1"/>
  <c r="R432" i="15"/>
  <c r="V432" i="15" s="1"/>
  <c r="J432" i="15" s="1"/>
  <c r="H432" i="15" s="1"/>
  <c r="R315" i="15"/>
  <c r="V315" i="15" s="1"/>
  <c r="J315" i="15" s="1"/>
  <c r="H315" i="15" s="1"/>
  <c r="R306" i="15"/>
  <c r="V306" i="15" s="1"/>
  <c r="J306" i="15" s="1"/>
  <c r="H306" i="15" s="1"/>
  <c r="R232" i="15"/>
  <c r="V232" i="15" s="1"/>
  <c r="J232" i="15" s="1"/>
  <c r="H232" i="15" s="1"/>
  <c r="R71" i="15"/>
  <c r="V71" i="15" s="1"/>
  <c r="J71" i="15" s="1"/>
  <c r="H71" i="15" s="1"/>
  <c r="R1004" i="15"/>
  <c r="V1004" i="15" s="1"/>
  <c r="J1004" i="15" s="1"/>
  <c r="H1004" i="15" s="1"/>
  <c r="R429" i="15"/>
  <c r="V429" i="15" s="1"/>
  <c r="J429" i="15" s="1"/>
  <c r="H429" i="15" s="1"/>
  <c r="R737" i="15"/>
  <c r="V737" i="15" s="1"/>
  <c r="J737" i="15" s="1"/>
  <c r="H737" i="15" s="1"/>
  <c r="R39" i="15"/>
  <c r="V39" i="15" s="1"/>
  <c r="J39" i="15" s="1"/>
  <c r="H39" i="15" s="1"/>
  <c r="R814" i="15"/>
  <c r="V814" i="15" s="1"/>
  <c r="J814" i="15" s="1"/>
  <c r="H814" i="15" s="1"/>
  <c r="R756" i="15"/>
  <c r="V756" i="15" s="1"/>
  <c r="J756" i="15" s="1"/>
  <c r="H756" i="15" s="1"/>
  <c r="R298" i="15"/>
  <c r="V298" i="15" s="1"/>
  <c r="J298" i="15" s="1"/>
  <c r="H298" i="15" s="1"/>
  <c r="R778" i="15"/>
  <c r="V778" i="15" s="1"/>
  <c r="J778" i="15" s="1"/>
  <c r="H778" i="15" s="1"/>
  <c r="R544" i="15"/>
  <c r="V544" i="15" s="1"/>
  <c r="J544" i="15" s="1"/>
  <c r="H544" i="15" s="1"/>
  <c r="R135" i="15"/>
  <c r="V135" i="15" s="1"/>
  <c r="J135" i="15" s="1"/>
  <c r="H135" i="15" s="1"/>
  <c r="R699" i="15"/>
  <c r="V699" i="15" s="1"/>
  <c r="J699" i="15" s="1"/>
  <c r="H699" i="15" s="1"/>
  <c r="R73" i="15"/>
  <c r="V73" i="15" s="1"/>
  <c r="J73" i="15" s="1"/>
  <c r="H73" i="15" s="1"/>
  <c r="R892" i="15"/>
  <c r="V892" i="15" s="1"/>
  <c r="J892" i="15" s="1"/>
  <c r="H892" i="15" s="1"/>
  <c r="R513" i="15"/>
  <c r="V513" i="15" s="1"/>
  <c r="J513" i="15" s="1"/>
  <c r="H513" i="15" s="1"/>
  <c r="R96" i="15"/>
  <c r="V96" i="15" s="1"/>
  <c r="J96" i="15" s="1"/>
  <c r="H96" i="15" s="1"/>
  <c r="R80" i="15"/>
  <c r="V80" i="15" s="1"/>
  <c r="J80" i="15" s="1"/>
  <c r="H80" i="15" s="1"/>
  <c r="R413" i="15"/>
  <c r="V413" i="15" s="1"/>
  <c r="J413" i="15" s="1"/>
  <c r="H413" i="15" s="1"/>
  <c r="R1005" i="15"/>
  <c r="V1005" i="15" s="1"/>
  <c r="J1005" i="15" s="1"/>
  <c r="H1005" i="15" s="1"/>
  <c r="R817" i="15"/>
  <c r="V817" i="15" s="1"/>
  <c r="J817" i="15" s="1"/>
  <c r="H817" i="15" s="1"/>
  <c r="R667" i="15"/>
  <c r="V667" i="15" s="1"/>
  <c r="J667" i="15" s="1"/>
  <c r="H667" i="15" s="1"/>
  <c r="R317" i="15"/>
  <c r="V317" i="15" s="1"/>
  <c r="J317" i="15" s="1"/>
  <c r="H317" i="15" s="1"/>
  <c r="R966" i="15"/>
  <c r="V966" i="15" s="1"/>
  <c r="J966" i="15" s="1"/>
  <c r="H966" i="15" s="1"/>
  <c r="R210" i="15"/>
  <c r="V210" i="15" s="1"/>
  <c r="J210" i="15" s="1"/>
  <c r="H210" i="15" s="1"/>
  <c r="R111" i="15"/>
  <c r="V111" i="15" s="1"/>
  <c r="J111" i="15" s="1"/>
  <c r="H111" i="15" s="1"/>
  <c r="R392" i="15"/>
  <c r="V392" i="15" s="1"/>
  <c r="J392" i="15" s="1"/>
  <c r="H392" i="15" s="1"/>
  <c r="R849" i="15"/>
  <c r="V849" i="15" s="1"/>
  <c r="J849" i="15" s="1"/>
  <c r="H849" i="15" s="1"/>
  <c r="R155" i="15"/>
  <c r="V155" i="15" s="1"/>
  <c r="J155" i="15" s="1"/>
  <c r="H155" i="15" s="1"/>
  <c r="R50" i="15"/>
  <c r="V50" i="15" s="1"/>
  <c r="J50" i="15" s="1"/>
  <c r="H50" i="15" s="1"/>
  <c r="R102" i="15"/>
  <c r="V102" i="15" s="1"/>
  <c r="J102" i="15" s="1"/>
  <c r="H102" i="15" s="1"/>
  <c r="R515" i="15"/>
  <c r="V515" i="15" s="1"/>
  <c r="J515" i="15" s="1"/>
  <c r="H515" i="15" s="1"/>
  <c r="R641" i="15"/>
  <c r="V641" i="15" s="1"/>
  <c r="J641" i="15" s="1"/>
  <c r="H641" i="15" s="1"/>
  <c r="R398" i="15"/>
  <c r="V398" i="15" s="1"/>
  <c r="J398" i="15" s="1"/>
  <c r="H398" i="15" s="1"/>
  <c r="R739" i="15"/>
  <c r="V739" i="15" s="1"/>
  <c r="J739" i="15" s="1"/>
  <c r="H739" i="15" s="1"/>
  <c r="R399" i="15"/>
  <c r="V399" i="15" s="1"/>
  <c r="J399" i="15" s="1"/>
  <c r="H399" i="15" s="1"/>
  <c r="R47" i="15"/>
  <c r="V47" i="15" s="1"/>
  <c r="J47" i="15" s="1"/>
  <c r="H47" i="15" s="1"/>
  <c r="R175" i="15"/>
  <c r="V175" i="15" s="1"/>
  <c r="J175" i="15" s="1"/>
  <c r="H175" i="15" s="1"/>
  <c r="R957" i="15"/>
  <c r="V957" i="15" s="1"/>
  <c r="J957" i="15" s="1"/>
  <c r="H957" i="15" s="1"/>
  <c r="R297" i="15"/>
  <c r="V297" i="15" s="1"/>
  <c r="J297" i="15" s="1"/>
  <c r="H297" i="15" s="1"/>
  <c r="R777" i="15"/>
  <c r="V777" i="15" s="1"/>
  <c r="J777" i="15" s="1"/>
  <c r="H777" i="15" s="1"/>
  <c r="R414" i="15"/>
  <c r="V414" i="15" s="1"/>
  <c r="J414" i="15" s="1"/>
  <c r="H414" i="15" s="1"/>
  <c r="R415" i="15"/>
  <c r="V415" i="15" s="1"/>
  <c r="J415" i="15" s="1"/>
  <c r="H415" i="15" s="1"/>
  <c r="R986" i="15"/>
  <c r="V986" i="15" s="1"/>
  <c r="J986" i="15" s="1"/>
  <c r="H986" i="15" s="1"/>
  <c r="R997" i="15"/>
  <c r="V997" i="15" s="1"/>
  <c r="J997" i="15" s="1"/>
  <c r="H997" i="15" s="1"/>
  <c r="R244" i="15"/>
  <c r="V244" i="15" s="1"/>
  <c r="J244" i="15" s="1"/>
  <c r="H244" i="15" s="1"/>
  <c r="R585" i="15"/>
  <c r="V585" i="15" s="1"/>
  <c r="J585" i="15" s="1"/>
  <c r="H585" i="15" s="1"/>
  <c r="R546" i="15"/>
  <c r="V546" i="15" s="1"/>
  <c r="J546" i="15" s="1"/>
  <c r="H546" i="15" s="1"/>
  <c r="R560" i="15"/>
  <c r="V560" i="15" s="1"/>
  <c r="J560" i="15" s="1"/>
  <c r="H560" i="15" s="1"/>
  <c r="R517" i="15"/>
  <c r="V517" i="15" s="1"/>
  <c r="J517" i="15" s="1"/>
  <c r="H517" i="15" s="1"/>
  <c r="R323" i="15"/>
  <c r="V323" i="15" s="1"/>
  <c r="J323" i="15" s="1"/>
  <c r="H323" i="15" s="1"/>
  <c r="R134" i="15"/>
  <c r="V134" i="15" s="1"/>
  <c r="J134" i="15" s="1"/>
  <c r="H134" i="15" s="1"/>
  <c r="R180" i="15"/>
  <c r="V180" i="15" s="1"/>
  <c r="J180" i="15" s="1"/>
  <c r="H180" i="15" s="1"/>
  <c r="R66" i="15"/>
  <c r="V66" i="15" s="1"/>
  <c r="J66" i="15" s="1"/>
  <c r="H66" i="15" s="1"/>
  <c r="R525" i="15"/>
  <c r="V525" i="15" s="1"/>
  <c r="J525" i="15" s="1"/>
  <c r="H525" i="15" s="1"/>
  <c r="R446" i="15"/>
  <c r="V446" i="15" s="1"/>
  <c r="J446" i="15" s="1"/>
  <c r="H446" i="15" s="1"/>
  <c r="R712" i="15"/>
  <c r="V712" i="15" s="1"/>
  <c r="J712" i="15" s="1"/>
  <c r="H712" i="15" s="1"/>
  <c r="R33" i="15"/>
  <c r="V33" i="15" s="1"/>
  <c r="J33" i="15" s="1"/>
  <c r="H33" i="15" s="1"/>
  <c r="R751" i="15"/>
  <c r="V751" i="15" s="1"/>
  <c r="J751" i="15" s="1"/>
  <c r="H751" i="15" s="1"/>
  <c r="R239" i="15"/>
  <c r="V239" i="15" s="1"/>
  <c r="J239" i="15" s="1"/>
  <c r="H239" i="15" s="1"/>
  <c r="R999" i="15"/>
  <c r="V999" i="15" s="1"/>
  <c r="J999" i="15" s="1"/>
  <c r="H999" i="15" s="1"/>
  <c r="R545" i="15"/>
  <c r="V545" i="15" s="1"/>
  <c r="J545" i="15" s="1"/>
  <c r="H545" i="15" s="1"/>
  <c r="R473" i="15"/>
  <c r="V473" i="15" s="1"/>
  <c r="J473" i="15" s="1"/>
  <c r="H473" i="15" s="1"/>
  <c r="R405" i="15"/>
  <c r="V405" i="15" s="1"/>
  <c r="J405" i="15" s="1"/>
  <c r="H405" i="15" s="1"/>
  <c r="R326" i="15"/>
  <c r="V326" i="15" s="1"/>
  <c r="J326" i="15" s="1"/>
  <c r="H326" i="15" s="1"/>
  <c r="R45" i="15"/>
  <c r="V45" i="15" s="1"/>
  <c r="J45" i="15" s="1"/>
  <c r="H45" i="15" s="1"/>
  <c r="R486" i="15"/>
  <c r="V486" i="15" s="1"/>
  <c r="J486" i="15" s="1"/>
  <c r="H486" i="15" s="1"/>
  <c r="R550" i="15"/>
  <c r="V550" i="15" s="1"/>
  <c r="J550" i="15" s="1"/>
  <c r="H550" i="15" s="1"/>
  <c r="R183" i="15"/>
  <c r="V183" i="15" s="1"/>
  <c r="J183" i="15" s="1"/>
  <c r="H183" i="15" s="1"/>
  <c r="R711" i="15"/>
  <c r="V711" i="15" s="1"/>
  <c r="J711" i="15" s="1"/>
  <c r="H711" i="15" s="1"/>
  <c r="R478" i="15"/>
  <c r="V478" i="15" s="1"/>
  <c r="J478" i="15" s="1"/>
  <c r="H478" i="15" s="1"/>
  <c r="R65" i="15"/>
  <c r="V65" i="15" s="1"/>
  <c r="J65" i="15" s="1"/>
  <c r="H65" i="15" s="1"/>
  <c r="R121" i="15"/>
  <c r="V121" i="15" s="1"/>
  <c r="J121" i="15" s="1"/>
  <c r="H121" i="15" s="1"/>
  <c r="R595" i="15"/>
  <c r="V595" i="15" s="1"/>
  <c r="J595" i="15" s="1"/>
  <c r="H595" i="15" s="1"/>
  <c r="R378" i="15"/>
  <c r="V378" i="15" s="1"/>
  <c r="J378" i="15" s="1"/>
  <c r="H378" i="15" s="1"/>
  <c r="R1012" i="15"/>
  <c r="V1012" i="15" s="1"/>
  <c r="J1012" i="15" s="1"/>
  <c r="H1012" i="15" s="1"/>
  <c r="R773" i="15"/>
  <c r="V773" i="15" s="1"/>
  <c r="J773" i="15" s="1"/>
  <c r="H773" i="15" s="1"/>
  <c r="R690" i="15"/>
  <c r="V690" i="15" s="1"/>
  <c r="J690" i="15" s="1"/>
  <c r="H690" i="15" s="1"/>
  <c r="R403" i="15"/>
  <c r="V403" i="15" s="1"/>
  <c r="J403" i="15" s="1"/>
  <c r="H403" i="15" s="1"/>
  <c r="R914" i="15"/>
  <c r="V914" i="15" s="1"/>
  <c r="J914" i="15" s="1"/>
  <c r="H914" i="15" s="1"/>
  <c r="R453" i="15"/>
  <c r="V453" i="15" s="1"/>
  <c r="J453" i="15" s="1"/>
  <c r="H453" i="15" s="1"/>
  <c r="R259" i="15"/>
  <c r="V259" i="15" s="1"/>
  <c r="J259" i="15" s="1"/>
  <c r="H259" i="15" s="1"/>
  <c r="R658" i="15"/>
  <c r="V658" i="15" s="1"/>
  <c r="J658" i="15" s="1"/>
  <c r="H658" i="15" s="1"/>
  <c r="R256" i="15"/>
  <c r="V256" i="15" s="1"/>
  <c r="J256" i="15" s="1"/>
  <c r="H256" i="15" s="1"/>
  <c r="R390" i="15"/>
  <c r="V390" i="15" s="1"/>
  <c r="J390" i="15" s="1"/>
  <c r="H390" i="15" s="1"/>
  <c r="R920" i="15"/>
  <c r="V920" i="15" s="1"/>
  <c r="J920" i="15" s="1"/>
  <c r="H920" i="15" s="1"/>
  <c r="R663" i="15"/>
  <c r="V663" i="15" s="1"/>
  <c r="J663" i="15" s="1"/>
  <c r="H663" i="15" s="1"/>
  <c r="R512" i="15"/>
  <c r="V512" i="15" s="1"/>
  <c r="J512" i="15" s="1"/>
  <c r="H512" i="15" s="1"/>
  <c r="R718" i="15"/>
  <c r="V718" i="15" s="1"/>
  <c r="J718" i="15" s="1"/>
  <c r="H718" i="15" s="1"/>
  <c r="R536" i="15"/>
  <c r="V536" i="15" s="1"/>
  <c r="J536" i="15" s="1"/>
  <c r="H536" i="15" s="1"/>
  <c r="R88" i="15"/>
  <c r="V88" i="15" s="1"/>
  <c r="J88" i="15" s="1"/>
  <c r="H88" i="15" s="1"/>
  <c r="R457" i="15"/>
  <c r="V457" i="15" s="1"/>
  <c r="J457" i="15" s="1"/>
  <c r="H457" i="15" s="1"/>
  <c r="R455" i="15"/>
  <c r="V455" i="15" s="1"/>
  <c r="J455" i="15" s="1"/>
  <c r="H455" i="15" s="1"/>
  <c r="R535" i="15"/>
  <c r="V535" i="15" s="1"/>
  <c r="J535" i="15" s="1"/>
  <c r="H535" i="15" s="1"/>
  <c r="R224" i="15"/>
  <c r="V224" i="15" s="1"/>
  <c r="J224" i="15" s="1"/>
  <c r="H224" i="15" s="1"/>
  <c r="R543" i="15"/>
  <c r="V543" i="15" s="1"/>
  <c r="J543" i="15" s="1"/>
  <c r="H543" i="15" s="1"/>
  <c r="R953" i="15"/>
  <c r="V953" i="15" s="1"/>
  <c r="J953" i="15" s="1"/>
  <c r="H953" i="15" s="1"/>
  <c r="R841" i="15"/>
  <c r="V841" i="15" s="1"/>
  <c r="J841" i="15" s="1"/>
  <c r="H841" i="15" s="1"/>
  <c r="R780" i="15"/>
  <c r="V780" i="15" s="1"/>
  <c r="J780" i="15" s="1"/>
  <c r="H780" i="15" s="1"/>
  <c r="R435" i="15"/>
  <c r="V435" i="15" s="1"/>
  <c r="J435" i="15" s="1"/>
  <c r="H435" i="15" s="1"/>
  <c r="R23" i="15"/>
  <c r="V23" i="15" s="1"/>
  <c r="J23" i="15" s="1"/>
  <c r="H23" i="15" s="1"/>
  <c r="R105" i="15"/>
  <c r="V105" i="15" s="1"/>
  <c r="J105" i="15" s="1"/>
  <c r="H105" i="15" s="1"/>
  <c r="R905" i="15"/>
  <c r="V905" i="15" s="1"/>
  <c r="J905" i="15" s="1"/>
  <c r="H905" i="15" s="1"/>
  <c r="R723" i="15"/>
  <c r="V723" i="15" s="1"/>
  <c r="J723" i="15" s="1"/>
  <c r="H723" i="15" s="1"/>
  <c r="R422" i="15"/>
  <c r="V422" i="15" s="1"/>
  <c r="J422" i="15" s="1"/>
  <c r="H422" i="15" s="1"/>
  <c r="R963" i="15"/>
  <c r="V963" i="15" s="1"/>
  <c r="J963" i="15" s="1"/>
  <c r="H963" i="15" s="1"/>
  <c r="R795" i="15"/>
  <c r="V795" i="15" s="1"/>
  <c r="J795" i="15" s="1"/>
  <c r="H795" i="15" s="1"/>
  <c r="R548" i="15"/>
  <c r="V548" i="15" s="1"/>
  <c r="J548" i="15" s="1"/>
  <c r="H548" i="15" s="1"/>
  <c r="R64" i="15"/>
  <c r="V64" i="15" s="1"/>
  <c r="J64" i="15" s="1"/>
  <c r="H64" i="15" s="1"/>
  <c r="R59" i="15"/>
  <c r="V59" i="15" s="1"/>
  <c r="J59" i="15" s="1"/>
  <c r="H59" i="15" s="1"/>
  <c r="R995" i="15"/>
  <c r="V995" i="15" s="1"/>
  <c r="J995" i="15" s="1"/>
  <c r="H995" i="15" s="1"/>
  <c r="R1009" i="15"/>
  <c r="V1009" i="15" s="1"/>
  <c r="J1009" i="15" s="1"/>
  <c r="H1009" i="15" s="1"/>
  <c r="R635" i="15"/>
  <c r="V635" i="15" s="1"/>
  <c r="J635" i="15" s="1"/>
  <c r="H635" i="15" s="1"/>
  <c r="R530" i="15"/>
  <c r="V530" i="15" s="1"/>
  <c r="J530" i="15" s="1"/>
  <c r="H530" i="15" s="1"/>
  <c r="R154" i="15"/>
  <c r="V154" i="15" s="1"/>
  <c r="J154" i="15" s="1"/>
  <c r="H154" i="15" s="1"/>
  <c r="R384" i="15"/>
  <c r="V384" i="15" s="1"/>
  <c r="J384" i="15" s="1"/>
  <c r="H384" i="15" s="1"/>
  <c r="R798" i="15"/>
  <c r="V798" i="15" s="1"/>
  <c r="J798" i="15" s="1"/>
  <c r="H798" i="15" s="1"/>
  <c r="R469" i="15"/>
  <c r="V469" i="15" s="1"/>
  <c r="J469" i="15" s="1"/>
  <c r="H469" i="15" s="1"/>
  <c r="R149" i="15"/>
  <c r="V149" i="15" s="1"/>
  <c r="J149" i="15" s="1"/>
  <c r="H149" i="15" s="1"/>
  <c r="R623" i="15"/>
  <c r="V623" i="15" s="1"/>
  <c r="J623" i="15" s="1"/>
  <c r="H623" i="15" s="1"/>
  <c r="R470" i="15"/>
  <c r="V470" i="15" s="1"/>
  <c r="J470" i="15" s="1"/>
  <c r="H470" i="15" s="1"/>
  <c r="R497" i="15"/>
  <c r="V497" i="15" s="1"/>
  <c r="J497" i="15" s="1"/>
  <c r="H497" i="15" s="1"/>
  <c r="R652" i="15"/>
  <c r="V652" i="15" s="1"/>
  <c r="J652" i="15" s="1"/>
  <c r="H652" i="15" s="1"/>
  <c r="R420" i="15"/>
  <c r="V420" i="15" s="1"/>
  <c r="J420" i="15" s="1"/>
  <c r="H420" i="15" s="1"/>
  <c r="R577" i="15"/>
  <c r="V577" i="15" s="1"/>
  <c r="J577" i="15" s="1"/>
  <c r="H577" i="15" s="1"/>
  <c r="R451" i="15"/>
  <c r="V451" i="15" s="1"/>
  <c r="J451" i="15" s="1"/>
  <c r="H451" i="15" s="1"/>
  <c r="R337" i="15"/>
  <c r="V337" i="15" s="1"/>
  <c r="J337" i="15" s="1"/>
  <c r="H337" i="15" s="1"/>
  <c r="R81" i="15"/>
  <c r="V81" i="15" s="1"/>
  <c r="J81" i="15" s="1"/>
  <c r="H81" i="15" s="1"/>
  <c r="R994" i="15"/>
  <c r="V994" i="15" s="1"/>
  <c r="J994" i="15" s="1"/>
  <c r="H994" i="15" s="1"/>
  <c r="R281" i="15"/>
  <c r="V281" i="15" s="1"/>
  <c r="J281" i="15" s="1"/>
  <c r="H281" i="15" s="1"/>
  <c r="R823" i="15"/>
  <c r="V823" i="15" s="1"/>
  <c r="J823" i="15" s="1"/>
  <c r="H823" i="15" s="1"/>
  <c r="R794" i="15"/>
  <c r="V794" i="15" s="1"/>
  <c r="J794" i="15" s="1"/>
  <c r="H794" i="15" s="1"/>
  <c r="R444" i="15"/>
  <c r="V444" i="15" s="1"/>
  <c r="J444" i="15" s="1"/>
  <c r="H444" i="15" s="1"/>
  <c r="R356" i="15"/>
  <c r="V356" i="15" s="1"/>
  <c r="J356" i="15" s="1"/>
  <c r="H356" i="15" s="1"/>
  <c r="R302" i="15"/>
  <c r="V302" i="15" s="1"/>
  <c r="J302" i="15" s="1"/>
  <c r="H302" i="15" s="1"/>
  <c r="R1010" i="15"/>
  <c r="V1010" i="15" s="1"/>
  <c r="J1010" i="15" s="1"/>
  <c r="H1010" i="15" s="1"/>
  <c r="R894" i="15"/>
  <c r="V894" i="15" s="1"/>
  <c r="J894" i="15" s="1"/>
  <c r="H894" i="15" s="1"/>
  <c r="R808" i="15"/>
  <c r="V808" i="15" s="1"/>
  <c r="J808" i="15" s="1"/>
  <c r="H808" i="15" s="1"/>
  <c r="R771" i="15"/>
  <c r="V771" i="15" s="1"/>
  <c r="J771" i="15" s="1"/>
  <c r="H771" i="15" s="1"/>
  <c r="R462" i="15"/>
  <c r="V462" i="15" s="1"/>
  <c r="J462" i="15" s="1"/>
  <c r="H462" i="15" s="1"/>
  <c r="R382" i="15"/>
  <c r="V382" i="15" s="1"/>
  <c r="J382" i="15" s="1"/>
  <c r="H382" i="15" s="1"/>
  <c r="R509" i="15"/>
  <c r="V509" i="15" s="1"/>
  <c r="J509" i="15" s="1"/>
  <c r="H509" i="15" s="1"/>
  <c r="R108" i="15"/>
  <c r="V108" i="15" s="1"/>
  <c r="J108" i="15" s="1"/>
  <c r="H108" i="15" s="1"/>
  <c r="R989" i="15"/>
  <c r="V989" i="15" s="1"/>
  <c r="J989" i="15" s="1"/>
  <c r="H989" i="15" s="1"/>
  <c r="R748" i="15"/>
  <c r="V748" i="15" s="1"/>
  <c r="J748" i="15" s="1"/>
  <c r="H748" i="15" s="1"/>
  <c r="R732" i="15"/>
  <c r="V732" i="15" s="1"/>
  <c r="J732" i="15" s="1"/>
  <c r="H732" i="15" s="1"/>
  <c r="R346" i="15"/>
  <c r="V346" i="15" s="1"/>
  <c r="J346" i="15" s="1"/>
  <c r="H346" i="15" s="1"/>
  <c r="R978" i="15"/>
  <c r="V978" i="15" s="1"/>
  <c r="J978" i="15" s="1"/>
  <c r="H978" i="15" s="1"/>
  <c r="R716" i="15"/>
  <c r="V716" i="15" s="1"/>
  <c r="J716" i="15" s="1"/>
  <c r="H716" i="15" s="1"/>
  <c r="R554" i="15"/>
  <c r="V554" i="15" s="1"/>
  <c r="J554" i="15" s="1"/>
  <c r="H554" i="15" s="1"/>
  <c r="R58" i="15"/>
  <c r="V58" i="15" s="1"/>
  <c r="J58" i="15" s="1"/>
  <c r="H58" i="15" s="1"/>
  <c r="R864" i="15"/>
  <c r="V864" i="15" s="1"/>
  <c r="J864" i="15" s="1"/>
  <c r="H864" i="15" s="1"/>
  <c r="R74" i="15"/>
  <c r="V74" i="15" s="1"/>
  <c r="J74" i="15" s="1"/>
  <c r="H74" i="15" s="1"/>
  <c r="R822" i="15"/>
  <c r="V822" i="15" s="1"/>
  <c r="J822" i="15" s="1"/>
  <c r="H822" i="15" s="1"/>
  <c r="R311" i="15"/>
  <c r="V311" i="15" s="1"/>
  <c r="J311" i="15" s="1"/>
  <c r="H311" i="15" s="1"/>
  <c r="R789" i="15"/>
  <c r="V789" i="15" s="1"/>
  <c r="J789" i="15" s="1"/>
  <c r="H789" i="15" s="1"/>
  <c r="R167" i="15"/>
  <c r="V167" i="15" s="1"/>
  <c r="J167" i="15" s="1"/>
  <c r="H167" i="15" s="1"/>
  <c r="R386" i="15"/>
  <c r="V386" i="15" s="1"/>
  <c r="J386" i="15" s="1"/>
  <c r="H386" i="15" s="1"/>
  <c r="R103" i="15"/>
  <c r="V103" i="15" s="1"/>
  <c r="J103" i="15" s="1"/>
  <c r="H103" i="15" s="1"/>
  <c r="R487" i="15"/>
  <c r="V487" i="15" s="1"/>
  <c r="J487" i="15" s="1"/>
  <c r="H487" i="15" s="1"/>
  <c r="R811" i="15"/>
  <c r="V811" i="15" s="1"/>
  <c r="J811" i="15" s="1"/>
  <c r="H811" i="15" s="1"/>
  <c r="R1014" i="15"/>
  <c r="V1014" i="15" s="1"/>
  <c r="J1014" i="15" s="1"/>
  <c r="H1014" i="15" s="1"/>
  <c r="R139" i="15"/>
  <c r="V139" i="15" s="1"/>
  <c r="J139" i="15" s="1"/>
  <c r="H139" i="15" s="1"/>
  <c r="R866" i="15"/>
  <c r="V866" i="15" s="1"/>
  <c r="J866" i="15" s="1"/>
  <c r="H866" i="15" s="1"/>
  <c r="R339" i="15"/>
  <c r="V339" i="15" s="1"/>
  <c r="J339" i="15" s="1"/>
  <c r="H339" i="15" s="1"/>
  <c r="R450" i="15"/>
  <c r="V450" i="15" s="1"/>
  <c r="J450" i="15" s="1"/>
  <c r="H450" i="15" s="1"/>
  <c r="R683" i="15"/>
  <c r="V683" i="15" s="1"/>
  <c r="J683" i="15" s="1"/>
  <c r="H683" i="15" s="1"/>
  <c r="R188" i="15"/>
  <c r="V188" i="15" s="1"/>
  <c r="J188" i="15" s="1"/>
  <c r="H188" i="15" s="1"/>
  <c r="R686" i="15"/>
  <c r="V686" i="15" s="1"/>
  <c r="J686" i="15" s="1"/>
  <c r="H686" i="15" s="1"/>
  <c r="R198" i="15"/>
  <c r="V198" i="15" s="1"/>
  <c r="J198" i="15" s="1"/>
  <c r="H198" i="15" s="1"/>
  <c r="R899" i="15"/>
  <c r="V899" i="15" s="1"/>
  <c r="J899" i="15" s="1"/>
  <c r="H899" i="15" s="1"/>
  <c r="R291" i="15"/>
  <c r="V291" i="15" s="1"/>
  <c r="J291" i="15" s="1"/>
  <c r="H291" i="15" s="1"/>
  <c r="R190" i="15"/>
  <c r="V190" i="15" s="1"/>
  <c r="J190" i="15" s="1"/>
  <c r="H190" i="15" s="1"/>
  <c r="R694" i="15"/>
  <c r="V694" i="15" s="1"/>
  <c r="J694" i="15" s="1"/>
  <c r="H694" i="15" s="1"/>
  <c r="R612" i="15"/>
  <c r="V612" i="15" s="1"/>
  <c r="J612" i="15" s="1"/>
  <c r="H612" i="15" s="1"/>
  <c r="R419" i="15"/>
  <c r="V419" i="15" s="1"/>
  <c r="J419" i="15" s="1"/>
  <c r="H419" i="15" s="1"/>
  <c r="R325" i="15"/>
  <c r="V325" i="15" s="1"/>
  <c r="J325" i="15" s="1"/>
  <c r="H325" i="15" s="1"/>
  <c r="R138" i="15"/>
  <c r="V138" i="15" s="1"/>
  <c r="J138" i="15" s="1"/>
  <c r="H138" i="15" s="1"/>
  <c r="R782" i="15"/>
  <c r="V782" i="15" s="1"/>
  <c r="J782" i="15" s="1"/>
  <c r="H782" i="15" s="1"/>
  <c r="R400" i="15"/>
  <c r="V400" i="15" s="1"/>
  <c r="J400" i="15" s="1"/>
  <c r="H400" i="15" s="1"/>
  <c r="R884" i="15"/>
  <c r="V884" i="15" s="1"/>
  <c r="J884" i="15" s="1"/>
  <c r="H884" i="15" s="1"/>
  <c r="R941" i="15"/>
  <c r="V941" i="15" s="1"/>
  <c r="J941" i="15" s="1"/>
  <c r="H941" i="15" s="1"/>
  <c r="R971" i="15"/>
  <c r="V971" i="15" s="1"/>
  <c r="J971" i="15" s="1"/>
  <c r="H971" i="15" s="1"/>
  <c r="R701" i="15"/>
  <c r="V701" i="15" s="1"/>
  <c r="J701" i="15" s="1"/>
  <c r="H701" i="15" s="1"/>
  <c r="R659" i="15"/>
  <c r="V659" i="15" s="1"/>
  <c r="J659" i="15" s="1"/>
  <c r="H659" i="15" s="1"/>
  <c r="R630" i="15"/>
  <c r="V630" i="15" s="1"/>
  <c r="J630" i="15" s="1"/>
  <c r="H630" i="15" s="1"/>
  <c r="R479" i="15"/>
  <c r="V479" i="15" s="1"/>
  <c r="J479" i="15" s="1"/>
  <c r="H479" i="15" s="1"/>
  <c r="R329" i="15"/>
  <c r="V329" i="15" s="1"/>
  <c r="J329" i="15" s="1"/>
  <c r="H329" i="15" s="1"/>
  <c r="R406" i="15"/>
  <c r="V406" i="15" s="1"/>
  <c r="J406" i="15" s="1"/>
  <c r="H406" i="15" s="1"/>
  <c r="R327" i="15"/>
  <c r="V327" i="15" s="1"/>
  <c r="J327" i="15" s="1"/>
  <c r="H327" i="15" s="1"/>
  <c r="R209" i="15"/>
  <c r="V209" i="15" s="1"/>
  <c r="J209" i="15" s="1"/>
  <c r="H209" i="15" s="1"/>
  <c r="R591" i="15"/>
  <c r="V591" i="15" s="1"/>
  <c r="J591" i="15" s="1"/>
  <c r="H591" i="15" s="1"/>
  <c r="R447" i="15"/>
  <c r="V447" i="15" s="1"/>
  <c r="J447" i="15" s="1"/>
  <c r="H447" i="15" s="1"/>
  <c r="R423" i="15"/>
  <c r="V423" i="15" s="1"/>
  <c r="J423" i="15" s="1"/>
  <c r="H423" i="15" s="1"/>
  <c r="R309" i="15"/>
  <c r="V309" i="15" s="1"/>
  <c r="J309" i="15" s="1"/>
  <c r="H309" i="15" s="1"/>
  <c r="R22" i="15"/>
  <c r="V22" i="15" s="1"/>
  <c r="J22" i="15" s="1"/>
  <c r="H22" i="15" s="1"/>
  <c r="R38" i="15"/>
  <c r="V38" i="15" s="1"/>
  <c r="J38" i="15" s="1"/>
  <c r="H38" i="15" s="1"/>
  <c r="R37" i="15"/>
  <c r="V37" i="15" s="1"/>
  <c r="J37" i="15" s="1"/>
  <c r="H37" i="15" s="1"/>
  <c r="R700" i="15"/>
  <c r="V700" i="15" s="1"/>
  <c r="J700" i="15" s="1"/>
  <c r="H700" i="15" s="1"/>
  <c r="R491" i="15"/>
  <c r="V491" i="15" s="1"/>
  <c r="J491" i="15" s="1"/>
  <c r="H491" i="15" s="1"/>
  <c r="R833" i="15"/>
  <c r="V833" i="15" s="1"/>
  <c r="J833" i="15" s="1"/>
  <c r="H833" i="15" s="1"/>
  <c r="R627" i="15"/>
  <c r="V627" i="15" s="1"/>
  <c r="J627" i="15" s="1"/>
  <c r="H627" i="15" s="1"/>
  <c r="R860" i="15"/>
  <c r="V860" i="15" s="1"/>
  <c r="J860" i="15" s="1"/>
  <c r="H860" i="15" s="1"/>
  <c r="R693" i="15"/>
  <c r="V693" i="15" s="1"/>
  <c r="J693" i="15" s="1"/>
  <c r="H693" i="15" s="1"/>
  <c r="R372" i="15"/>
  <c r="V372" i="15" s="1"/>
  <c r="J372" i="15" s="1"/>
  <c r="H372" i="15" s="1"/>
  <c r="R476" i="15"/>
  <c r="V476" i="15" s="1"/>
  <c r="J476" i="15" s="1"/>
  <c r="H476" i="15" s="1"/>
  <c r="R945" i="15"/>
  <c r="V945" i="15" s="1"/>
  <c r="J945" i="15" s="1"/>
  <c r="H945" i="15" s="1"/>
  <c r="R576" i="15"/>
  <c r="V576" i="15" s="1"/>
  <c r="J576" i="15" s="1"/>
  <c r="H576" i="15" s="1"/>
  <c r="R312" i="15"/>
  <c r="V312" i="15" s="1"/>
  <c r="J312" i="15" s="1"/>
  <c r="H312" i="15" s="1"/>
  <c r="R691" i="15"/>
  <c r="V691" i="15" s="1"/>
  <c r="J691" i="15" s="1"/>
  <c r="H691" i="15" s="1"/>
  <c r="R615" i="15"/>
  <c r="V615" i="15" s="1"/>
  <c r="J615" i="15" s="1"/>
  <c r="H615" i="15" s="1"/>
  <c r="R859" i="15"/>
  <c r="V859" i="15" s="1"/>
  <c r="J859" i="15" s="1"/>
  <c r="H859" i="15" s="1"/>
  <c r="R131" i="15"/>
  <c r="V131" i="15" s="1"/>
  <c r="J131" i="15" s="1"/>
  <c r="H131" i="15" s="1"/>
  <c r="R1000" i="15"/>
  <c r="V1000" i="15" s="1"/>
  <c r="J1000" i="15" s="1"/>
  <c r="H1000" i="15" s="1"/>
  <c r="R290" i="15"/>
  <c r="V290" i="15" s="1"/>
  <c r="J290" i="15" s="1"/>
  <c r="H290" i="15" s="1"/>
  <c r="R142" i="15"/>
  <c r="V142" i="15" s="1"/>
  <c r="J142" i="15" s="1"/>
  <c r="H142" i="15" s="1"/>
  <c r="R807" i="15"/>
  <c r="V807" i="15" s="1"/>
  <c r="J807" i="15" s="1"/>
  <c r="H807" i="15" s="1"/>
  <c r="R668" i="15"/>
  <c r="V668" i="15" s="1"/>
  <c r="J668" i="15" s="1"/>
  <c r="H668" i="15" s="1"/>
  <c r="R528" i="15"/>
  <c r="V528" i="15" s="1"/>
  <c r="J528" i="15" s="1"/>
  <c r="H528" i="15" s="1"/>
  <c r="R211" i="15"/>
  <c r="V211" i="15" s="1"/>
  <c r="J211" i="15" s="1"/>
  <c r="H211" i="15" s="1"/>
  <c r="R199" i="15"/>
  <c r="V199" i="15" s="1"/>
  <c r="J199" i="15" s="1"/>
  <c r="H199" i="15" s="1"/>
  <c r="R182" i="15"/>
  <c r="V182" i="15" s="1"/>
  <c r="J182" i="15" s="1"/>
  <c r="H182" i="15" s="1"/>
  <c r="R126" i="15"/>
  <c r="V126" i="15" s="1"/>
  <c r="J126" i="15" s="1"/>
  <c r="H126" i="15" s="1"/>
  <c r="R931" i="15"/>
  <c r="V931" i="15" s="1"/>
  <c r="J931" i="15" s="1"/>
  <c r="H931" i="15" s="1"/>
  <c r="R427" i="15"/>
  <c r="V427" i="15" s="1"/>
  <c r="J427" i="15" s="1"/>
  <c r="H427" i="15" s="1"/>
  <c r="R336" i="15"/>
  <c r="V336" i="15" s="1"/>
  <c r="J336" i="15" s="1"/>
  <c r="H336" i="15" s="1"/>
  <c r="R159" i="15"/>
  <c r="V159" i="15" s="1"/>
  <c r="J159" i="15" s="1"/>
  <c r="H159" i="15" s="1"/>
  <c r="R809" i="15"/>
  <c r="V809" i="15" s="1"/>
  <c r="J809" i="15" s="1"/>
  <c r="H809" i="15" s="1"/>
  <c r="R371" i="15"/>
  <c r="V371" i="15" s="1"/>
  <c r="J371" i="15" s="1"/>
  <c r="H371" i="15" s="1"/>
  <c r="R49" i="15"/>
  <c r="V49" i="15" s="1"/>
  <c r="J49" i="15" s="1"/>
  <c r="H49" i="15" s="1"/>
  <c r="R1007" i="15"/>
  <c r="V1007" i="15" s="1"/>
  <c r="J1007" i="15" s="1"/>
  <c r="H1007" i="15" s="1"/>
  <c r="R936" i="15"/>
  <c r="V936" i="15" s="1"/>
  <c r="J936" i="15" s="1"/>
  <c r="H936" i="15" s="1"/>
  <c r="R649" i="15"/>
  <c r="V649" i="15" s="1"/>
  <c r="J649" i="15" s="1"/>
  <c r="H649" i="15" s="1"/>
  <c r="R95" i="15"/>
  <c r="V95" i="15" s="1"/>
  <c r="J95" i="15" s="1"/>
  <c r="H95" i="15" s="1"/>
  <c r="R984" i="15"/>
  <c r="V984" i="15" s="1"/>
  <c r="J984" i="15" s="1"/>
  <c r="H984" i="15" s="1"/>
  <c r="R674" i="15"/>
  <c r="V674" i="15" s="1"/>
  <c r="J674" i="15" s="1"/>
  <c r="H674" i="15" s="1"/>
  <c r="R401" i="15"/>
  <c r="V401" i="15" s="1"/>
  <c r="J401" i="15" s="1"/>
  <c r="H401" i="15" s="1"/>
  <c r="R195" i="15"/>
  <c r="V195" i="15" s="1"/>
  <c r="J195" i="15" s="1"/>
  <c r="H195" i="15" s="1"/>
  <c r="R212" i="15"/>
  <c r="V212" i="15" s="1"/>
  <c r="J212" i="15" s="1"/>
  <c r="H212" i="15" s="1"/>
  <c r="R92" i="15"/>
  <c r="V92" i="15" s="1"/>
  <c r="J92" i="15" s="1"/>
  <c r="H92" i="15" s="1"/>
  <c r="R680" i="15"/>
  <c r="V680" i="15" s="1"/>
  <c r="J680" i="15" s="1"/>
  <c r="H680" i="15" s="1"/>
  <c r="R129" i="15"/>
  <c r="V129" i="15" s="1"/>
  <c r="J129" i="15" s="1"/>
  <c r="H129" i="15" s="1"/>
  <c r="R602" i="15"/>
  <c r="V602" i="15" s="1"/>
  <c r="J602" i="15" s="1"/>
  <c r="H602" i="15" s="1"/>
  <c r="R316" i="15"/>
  <c r="V316" i="15" s="1"/>
  <c r="J316" i="15" s="1"/>
  <c r="H316" i="15" s="1"/>
  <c r="R251" i="15"/>
  <c r="V251" i="15" s="1"/>
  <c r="J251" i="15" s="1"/>
  <c r="H251" i="15" s="1"/>
  <c r="R888" i="15"/>
  <c r="V888" i="15" s="1"/>
  <c r="J888" i="15" s="1"/>
  <c r="H888" i="15" s="1"/>
  <c r="R792" i="15"/>
  <c r="V792" i="15" s="1"/>
  <c r="J792" i="15" s="1"/>
  <c r="H792" i="15" s="1"/>
  <c r="R854" i="15"/>
  <c r="V854" i="15" s="1"/>
  <c r="J854" i="15" s="1"/>
  <c r="H854" i="15" s="1"/>
  <c r="R727" i="15"/>
  <c r="V727" i="15" s="1"/>
  <c r="J727" i="15" s="1"/>
  <c r="H727" i="15" s="1"/>
  <c r="R721" i="15"/>
  <c r="V721" i="15" s="1"/>
  <c r="J721" i="15" s="1"/>
  <c r="H721" i="15" s="1"/>
  <c r="R704" i="15"/>
  <c r="V704" i="15" s="1"/>
  <c r="J704" i="15" s="1"/>
  <c r="H704" i="15" s="1"/>
  <c r="R200" i="15"/>
  <c r="V200" i="15" s="1"/>
  <c r="J200" i="15" s="1"/>
  <c r="H200" i="15" s="1"/>
  <c r="R270" i="15"/>
  <c r="V270" i="15" s="1"/>
  <c r="J270" i="15" s="1"/>
  <c r="H270" i="15" s="1"/>
  <c r="R133" i="15"/>
  <c r="V133" i="15" s="1"/>
  <c r="J133" i="15" s="1"/>
  <c r="H133" i="15" s="1"/>
  <c r="R19" i="15"/>
  <c r="V19" i="15" s="1"/>
  <c r="J19" i="15" s="1"/>
  <c r="H19" i="15" s="1"/>
  <c r="R607" i="15"/>
  <c r="V607" i="15" s="1"/>
  <c r="J607" i="15" s="1"/>
  <c r="H607" i="15" s="1"/>
  <c r="R79" i="15"/>
  <c r="V79" i="15" s="1"/>
  <c r="J79" i="15" s="1"/>
  <c r="H79" i="15" s="1"/>
  <c r="R464" i="15"/>
  <c r="V464" i="15" s="1"/>
  <c r="J464" i="15" s="1"/>
  <c r="H464" i="15" s="1"/>
  <c r="R431" i="15"/>
  <c r="V431" i="15" s="1"/>
  <c r="J431" i="15" s="1"/>
  <c r="H431" i="15" s="1"/>
  <c r="R885" i="15"/>
  <c r="V885" i="15" s="1"/>
  <c r="J885" i="15" s="1"/>
  <c r="H885" i="15" s="1"/>
  <c r="R714" i="15"/>
  <c r="V714" i="15" s="1"/>
  <c r="J714" i="15" s="1"/>
  <c r="H714" i="15" s="1"/>
  <c r="R975" i="15"/>
  <c r="V975" i="15" s="1"/>
  <c r="J975" i="15" s="1"/>
  <c r="H975" i="15" s="1"/>
  <c r="R566" i="15"/>
  <c r="V566" i="15" s="1"/>
  <c r="J566" i="15" s="1"/>
  <c r="H566" i="15" s="1"/>
  <c r="R937" i="15"/>
  <c r="V937" i="15" s="1"/>
  <c r="J937" i="15" s="1"/>
  <c r="H937" i="15" s="1"/>
  <c r="R402" i="15"/>
  <c r="V402" i="15" s="1"/>
  <c r="J402" i="15" s="1"/>
  <c r="H402" i="15" s="1"/>
  <c r="R625" i="15"/>
  <c r="V625" i="15" s="1"/>
  <c r="J625" i="15" s="1"/>
  <c r="H625" i="15" s="1"/>
  <c r="R240" i="15"/>
  <c r="V240" i="15" s="1"/>
  <c r="J240" i="15" s="1"/>
  <c r="H240" i="15" s="1"/>
  <c r="R249" i="15"/>
  <c r="V249" i="15" s="1"/>
  <c r="J249" i="15" s="1"/>
  <c r="H249" i="15" s="1"/>
  <c r="R222" i="15"/>
  <c r="V222" i="15" s="1"/>
  <c r="J222" i="15" s="1"/>
  <c r="H222" i="15" s="1"/>
  <c r="R706" i="15"/>
  <c r="V706" i="15" s="1"/>
  <c r="J706" i="15" s="1"/>
  <c r="H706" i="15" s="1"/>
  <c r="R703" i="15"/>
  <c r="V703" i="15" s="1"/>
  <c r="J703" i="15" s="1"/>
  <c r="H703" i="15" s="1"/>
  <c r="R143" i="15"/>
  <c r="V143" i="15" s="1"/>
  <c r="J143" i="15" s="1"/>
  <c r="H143" i="15" s="1"/>
  <c r="R629" i="15"/>
  <c r="V629" i="15" s="1"/>
  <c r="J629" i="15" s="1"/>
  <c r="H629" i="15" s="1"/>
  <c r="R488" i="15"/>
  <c r="V488" i="15" s="1"/>
  <c r="J488" i="15" s="1"/>
  <c r="H488" i="15" s="1"/>
  <c r="R332" i="15"/>
  <c r="V332" i="15" s="1"/>
  <c r="J332" i="15" s="1"/>
  <c r="H332" i="15" s="1"/>
  <c r="R872" i="15"/>
  <c r="V872" i="15" s="1"/>
  <c r="J872" i="15" s="1"/>
  <c r="H872" i="15" s="1"/>
  <c r="R851" i="15"/>
  <c r="V851" i="15" s="1"/>
  <c r="J851" i="15" s="1"/>
  <c r="H851" i="15" s="1"/>
  <c r="R294" i="15"/>
  <c r="V294" i="15" s="1"/>
  <c r="J294" i="15" s="1"/>
  <c r="H294" i="15" s="1"/>
  <c r="R262" i="15"/>
  <c r="V262" i="15" s="1"/>
  <c r="J262" i="15" s="1"/>
  <c r="H262" i="15" s="1"/>
  <c r="R203" i="15"/>
  <c r="V203" i="15" s="1"/>
  <c r="J203" i="15" s="1"/>
  <c r="H203" i="15" s="1"/>
  <c r="R213" i="15"/>
  <c r="V213" i="15" s="1"/>
  <c r="J213" i="15" s="1"/>
  <c r="H213" i="15" s="1"/>
  <c r="R299" i="15"/>
  <c r="V299" i="15" s="1"/>
  <c r="J299" i="15" s="1"/>
  <c r="H299" i="15" s="1"/>
  <c r="R118" i="15"/>
  <c r="V118" i="15" s="1"/>
  <c r="J118" i="15" s="1"/>
  <c r="H118" i="15" s="1"/>
  <c r="R204" i="15"/>
  <c r="V204" i="15" s="1"/>
  <c r="J204" i="15" s="1"/>
  <c r="H204" i="15" s="1"/>
  <c r="R628" i="15"/>
  <c r="V628" i="15" s="1"/>
  <c r="J628" i="15" s="1"/>
  <c r="H628" i="15" s="1"/>
  <c r="R300" i="15"/>
  <c r="V300" i="15" s="1"/>
  <c r="J300" i="15" s="1"/>
  <c r="H300" i="15" s="1"/>
  <c r="R174" i="15"/>
  <c r="V174" i="15" s="1"/>
  <c r="J174" i="15" s="1"/>
  <c r="H174" i="15" s="1"/>
  <c r="R265" i="15"/>
  <c r="V265" i="15" s="1"/>
  <c r="J265" i="15" s="1"/>
  <c r="H265" i="15" s="1"/>
  <c r="R147" i="15"/>
  <c r="V147" i="15" s="1"/>
  <c r="J147" i="15" s="1"/>
  <c r="H147" i="15" s="1"/>
  <c r="R962" i="15"/>
  <c r="V962" i="15" s="1"/>
  <c r="J962" i="15" s="1"/>
  <c r="H962" i="15" s="1"/>
  <c r="R148" i="15"/>
  <c r="V148" i="15" s="1"/>
  <c r="J148" i="15" s="1"/>
  <c r="H148" i="15" s="1"/>
  <c r="R179" i="15"/>
  <c r="V179" i="15" s="1"/>
  <c r="J179" i="15" s="1"/>
  <c r="H179" i="15" s="1"/>
  <c r="R671" i="15"/>
  <c r="V671" i="15" s="1"/>
  <c r="J671" i="15" s="1"/>
  <c r="H671" i="15" s="1"/>
  <c r="R89" i="15"/>
  <c r="V89" i="15" s="1"/>
  <c r="J89" i="15" s="1"/>
  <c r="H89" i="15" s="1"/>
  <c r="R610" i="15"/>
  <c r="V610" i="15" s="1"/>
  <c r="J610" i="15" s="1"/>
  <c r="H610" i="15" s="1"/>
  <c r="R503" i="15"/>
  <c r="V503" i="15" s="1"/>
  <c r="J503" i="15" s="1"/>
  <c r="H503" i="15" s="1"/>
  <c r="R161" i="15"/>
  <c r="V161" i="15" s="1"/>
  <c r="J161" i="15" s="1"/>
  <c r="H161" i="15" s="1"/>
  <c r="R831" i="15"/>
  <c r="V831" i="15" s="1"/>
  <c r="J831" i="15" s="1"/>
  <c r="H831" i="15" s="1"/>
  <c r="R743" i="15"/>
  <c r="V743" i="15" s="1"/>
  <c r="J743" i="15" s="1"/>
  <c r="H743" i="15" s="1"/>
  <c r="R234" i="15"/>
  <c r="V234" i="15" s="1"/>
  <c r="J234" i="15" s="1"/>
  <c r="H234" i="15" s="1"/>
  <c r="R68" i="15"/>
  <c r="V68" i="15" s="1"/>
  <c r="J68" i="15" s="1"/>
  <c r="H68" i="15" s="1"/>
  <c r="R838" i="15"/>
  <c r="V838" i="15" s="1"/>
  <c r="J838" i="15" s="1"/>
  <c r="H838" i="15" s="1"/>
  <c r="R766" i="15"/>
  <c r="V766" i="15" s="1"/>
  <c r="J766" i="15" s="1"/>
  <c r="H766" i="15" s="1"/>
  <c r="R125" i="15"/>
  <c r="V125" i="15" s="1"/>
  <c r="J125" i="15" s="1"/>
  <c r="H125" i="15" s="1"/>
  <c r="R759" i="15"/>
  <c r="V759" i="15" s="1"/>
  <c r="J759" i="15" s="1"/>
  <c r="H759" i="15" s="1"/>
  <c r="R594" i="15"/>
  <c r="V594" i="15" s="1"/>
  <c r="J594" i="15" s="1"/>
  <c r="H594" i="15" s="1"/>
  <c r="R255" i="15"/>
  <c r="V255" i="15" s="1"/>
  <c r="J255" i="15" s="1"/>
  <c r="H255" i="15" s="1"/>
  <c r="R800" i="15"/>
  <c r="V800" i="15" s="1"/>
  <c r="J800" i="15" s="1"/>
  <c r="H800" i="15" s="1"/>
  <c r="R762" i="15"/>
  <c r="V762" i="15" s="1"/>
  <c r="J762" i="15" s="1"/>
  <c r="H762" i="15" s="1"/>
  <c r="R498" i="15"/>
  <c r="V498" i="15" s="1"/>
  <c r="J498" i="15" s="1"/>
  <c r="H498" i="15" s="1"/>
  <c r="R48" i="15"/>
  <c r="V48" i="15" s="1"/>
  <c r="J48" i="15" s="1"/>
  <c r="H48" i="15" s="1"/>
  <c r="R588" i="15"/>
  <c r="V588" i="15" s="1"/>
  <c r="J588" i="15" s="1"/>
  <c r="H588" i="15" s="1"/>
  <c r="R116" i="15"/>
  <c r="V116" i="15" s="1"/>
  <c r="J116" i="15" s="1"/>
  <c r="H116" i="15" s="1"/>
  <c r="R926" i="15"/>
  <c r="V926" i="15" s="1"/>
  <c r="J926" i="15" s="1"/>
  <c r="H926" i="15" s="1"/>
  <c r="R90" i="15"/>
  <c r="V90" i="15" s="1"/>
  <c r="J90" i="15" s="1"/>
  <c r="H90" i="15" s="1"/>
  <c r="R954" i="15"/>
  <c r="V954" i="15" s="1"/>
  <c r="J954" i="15" s="1"/>
  <c r="H954" i="15" s="1"/>
  <c r="R698" i="15"/>
  <c r="V698" i="15" s="1"/>
  <c r="J698" i="15" s="1"/>
  <c r="H698" i="15" s="1"/>
  <c r="R260" i="15"/>
  <c r="V260" i="15" s="1"/>
  <c r="J260" i="15" s="1"/>
  <c r="H260" i="15" s="1"/>
  <c r="R845" i="15"/>
  <c r="V845" i="15" s="1"/>
  <c r="J845" i="15" s="1"/>
  <c r="H845" i="15" s="1"/>
  <c r="R982" i="15"/>
  <c r="V982" i="15" s="1"/>
  <c r="J982" i="15" s="1"/>
  <c r="H982" i="15" s="1"/>
  <c r="R900" i="15"/>
  <c r="V900" i="15" s="1"/>
  <c r="J900" i="15" s="1"/>
  <c r="H900" i="15" s="1"/>
  <c r="R911" i="15"/>
  <c r="V911" i="15" s="1"/>
  <c r="J911" i="15" s="1"/>
  <c r="H911" i="15" s="1"/>
  <c r="R44" i="15"/>
  <c r="V44" i="15" s="1"/>
  <c r="J44" i="15" s="1"/>
  <c r="H44" i="15" s="1"/>
  <c r="R267" i="15"/>
  <c r="V267" i="15" s="1"/>
  <c r="J267" i="15" s="1"/>
  <c r="H267" i="15" s="1"/>
  <c r="R998" i="15"/>
  <c r="V998" i="15" s="1"/>
  <c r="J998" i="15" s="1"/>
  <c r="H998" i="15" s="1"/>
  <c r="R760" i="15"/>
  <c r="V760" i="15" s="1"/>
  <c r="J760" i="15" s="1"/>
  <c r="H760" i="15" s="1"/>
  <c r="R556" i="15"/>
  <c r="V556" i="15" s="1"/>
  <c r="J556" i="15" s="1"/>
  <c r="H556" i="15" s="1"/>
  <c r="R308" i="15"/>
  <c r="V308" i="15" s="1"/>
  <c r="J308" i="15" s="1"/>
  <c r="H308" i="15" s="1"/>
  <c r="R70" i="15"/>
  <c r="V70" i="15" s="1"/>
  <c r="J70" i="15" s="1"/>
  <c r="H70" i="15" s="1"/>
  <c r="R110" i="15"/>
  <c r="V110" i="15" s="1"/>
  <c r="J110" i="15" s="1"/>
  <c r="H110" i="15" s="1"/>
  <c r="R18" i="15"/>
  <c r="R177" i="15"/>
  <c r="V177" i="15" s="1"/>
  <c r="J177" i="15" s="1"/>
  <c r="H177" i="15" s="1"/>
  <c r="R32" i="15"/>
  <c r="V32" i="15" s="1"/>
  <c r="J32" i="15" s="1"/>
  <c r="H32" i="15" s="1"/>
  <c r="R496" i="15"/>
  <c r="V496" i="15" s="1"/>
  <c r="J496" i="15" s="1"/>
  <c r="H496" i="15" s="1"/>
  <c r="R56" i="15"/>
  <c r="V56" i="15" s="1"/>
  <c r="J56" i="15" s="1"/>
  <c r="H56" i="15" s="1"/>
  <c r="R303" i="15"/>
  <c r="V303" i="15" s="1"/>
  <c r="J303" i="15" s="1"/>
  <c r="H303" i="15" s="1"/>
  <c r="R202" i="15"/>
  <c r="V202" i="15" s="1"/>
  <c r="J202" i="15" s="1"/>
  <c r="H202" i="15" s="1"/>
  <c r="R501" i="15"/>
  <c r="V501" i="15" s="1"/>
  <c r="J501" i="15" s="1"/>
  <c r="H501" i="15" s="1"/>
  <c r="R562" i="15"/>
  <c r="V562" i="15" s="1"/>
  <c r="J562" i="15" s="1"/>
  <c r="H562" i="15" s="1"/>
  <c r="R558" i="15"/>
  <c r="V558" i="15" s="1"/>
  <c r="J558" i="15" s="1"/>
  <c r="H558" i="15" s="1"/>
  <c r="R551" i="15"/>
  <c r="V551" i="15" s="1"/>
  <c r="J551" i="15" s="1"/>
  <c r="H551" i="15" s="1"/>
  <c r="R923" i="15"/>
  <c r="V923" i="15" s="1"/>
  <c r="J923" i="15" s="1"/>
  <c r="H923" i="15" s="1"/>
  <c r="R910" i="15"/>
  <c r="V910" i="15" s="1"/>
  <c r="J910" i="15" s="1"/>
  <c r="H910" i="15" s="1"/>
  <c r="R280" i="15"/>
  <c r="V280" i="15" s="1"/>
  <c r="J280" i="15" s="1"/>
  <c r="H280" i="15" s="1"/>
  <c r="R707" i="15"/>
  <c r="V707" i="15" s="1"/>
  <c r="J707" i="15" s="1"/>
  <c r="H707" i="15" s="1"/>
  <c r="R636" i="15"/>
  <c r="V636" i="15" s="1"/>
  <c r="J636" i="15" s="1"/>
  <c r="H636" i="15" s="1"/>
  <c r="R233" i="15"/>
  <c r="V233" i="15" s="1"/>
  <c r="J233" i="15" s="1"/>
  <c r="H233" i="15" s="1"/>
  <c r="R163" i="15"/>
  <c r="V163" i="15" s="1"/>
  <c r="J163" i="15" s="1"/>
  <c r="H163" i="15" s="1"/>
  <c r="R538" i="15"/>
  <c r="V538" i="15" s="1"/>
  <c r="J538" i="15" s="1"/>
  <c r="H538" i="15" s="1"/>
  <c r="R30" i="15"/>
  <c r="V30" i="15" s="1"/>
  <c r="J30" i="15" s="1"/>
  <c r="H30" i="15" s="1"/>
  <c r="R917" i="15"/>
  <c r="V917" i="15" s="1"/>
  <c r="J917" i="15" s="1"/>
  <c r="H917" i="15" s="1"/>
  <c r="R786" i="15"/>
  <c r="V786" i="15" s="1"/>
  <c r="J786" i="15" s="1"/>
  <c r="H786" i="15" s="1"/>
  <c r="R258" i="15"/>
  <c r="V258" i="15" s="1"/>
  <c r="J258" i="15" s="1"/>
  <c r="H258" i="15" s="1"/>
  <c r="R611" i="15"/>
  <c r="V611" i="15" s="1"/>
  <c r="J611" i="15" s="1"/>
  <c r="H611" i="15" s="1"/>
  <c r="R360" i="15"/>
  <c r="V360" i="15" s="1"/>
  <c r="J360" i="15" s="1"/>
  <c r="H360" i="15" s="1"/>
  <c r="R376" i="15"/>
  <c r="V376" i="15" s="1"/>
  <c r="J376" i="15" s="1"/>
  <c r="H376" i="15" s="1"/>
  <c r="R672" i="15"/>
  <c r="V672" i="15" s="1"/>
  <c r="J672" i="15" s="1"/>
  <c r="H672" i="15" s="1"/>
  <c r="R583" i="15"/>
  <c r="V583" i="15" s="1"/>
  <c r="J583" i="15" s="1"/>
  <c r="H583" i="15" s="1"/>
  <c r="R934" i="15"/>
  <c r="V934" i="15" s="1"/>
  <c r="J934" i="15" s="1"/>
  <c r="H934" i="15" s="1"/>
  <c r="R752" i="15"/>
  <c r="V752" i="15" s="1"/>
  <c r="J752" i="15" s="1"/>
  <c r="H752" i="15" s="1"/>
  <c r="R60" i="15"/>
  <c r="V60" i="15" s="1"/>
  <c r="J60" i="15" s="1"/>
  <c r="H60" i="15" s="1"/>
  <c r="R726" i="15"/>
  <c r="V726" i="15" s="1"/>
  <c r="J726" i="15" s="1"/>
  <c r="H726" i="15" s="1"/>
  <c r="R987" i="15"/>
  <c r="V987" i="15" s="1"/>
  <c r="J987" i="15" s="1"/>
  <c r="H987" i="15" s="1"/>
  <c r="R955" i="15"/>
  <c r="V955" i="15" s="1"/>
  <c r="J955" i="15" s="1"/>
  <c r="H955" i="15" s="1"/>
  <c r="R24" i="15"/>
  <c r="V24" i="15" s="1"/>
  <c r="J24" i="15" s="1"/>
  <c r="H24" i="15" s="1"/>
  <c r="R27" i="15"/>
  <c r="V27" i="15" s="1"/>
  <c r="J27" i="15" s="1"/>
  <c r="H27" i="15" s="1"/>
  <c r="R426" i="15"/>
  <c r="V426" i="15" s="1"/>
  <c r="J426" i="15" s="1"/>
  <c r="H426" i="15" s="1"/>
  <c r="R301" i="15"/>
  <c r="V301" i="15" s="1"/>
  <c r="J301" i="15" s="1"/>
  <c r="H301" i="15" s="1"/>
  <c r="R51" i="15"/>
  <c r="V51" i="15" s="1"/>
  <c r="J51" i="15" s="1"/>
  <c r="H51" i="15" s="1"/>
  <c r="R886" i="15"/>
  <c r="V886" i="15" s="1"/>
  <c r="J886" i="15" s="1"/>
  <c r="H886" i="15" s="1"/>
  <c r="R115" i="15"/>
  <c r="V115" i="15" s="1"/>
  <c r="J115" i="15" s="1"/>
  <c r="H115" i="15" s="1"/>
  <c r="R235" i="15"/>
  <c r="V235" i="15" s="1"/>
  <c r="J235" i="15" s="1"/>
  <c r="H235" i="15" s="1"/>
  <c r="R799" i="15"/>
  <c r="V799" i="15" s="1"/>
  <c r="J799" i="15" s="1"/>
  <c r="H799" i="15" s="1"/>
  <c r="R765" i="15"/>
  <c r="V765" i="15" s="1"/>
  <c r="J765" i="15" s="1"/>
  <c r="H765" i="15" s="1"/>
  <c r="R684" i="15"/>
  <c r="V684" i="15" s="1"/>
  <c r="J684" i="15" s="1"/>
  <c r="H684" i="15" s="1"/>
  <c r="R296" i="15"/>
  <c r="V296" i="15" s="1"/>
  <c r="J296" i="15" s="1"/>
  <c r="H296" i="15" s="1"/>
  <c r="R220" i="15"/>
  <c r="V220" i="15" s="1"/>
  <c r="J220" i="15" s="1"/>
  <c r="H220" i="15" s="1"/>
  <c r="R1011" i="15"/>
  <c r="V1011" i="15" s="1"/>
  <c r="J1011" i="15" s="1"/>
  <c r="H1011" i="15" s="1"/>
  <c r="R452" i="15"/>
  <c r="V452" i="15" s="1"/>
  <c r="J452" i="15" s="1"/>
  <c r="H452" i="15" s="1"/>
  <c r="R741" i="15"/>
  <c r="V741" i="15" s="1"/>
  <c r="J741" i="15" s="1"/>
  <c r="H741" i="15" s="1"/>
  <c r="R642" i="15"/>
  <c r="V642" i="15" s="1"/>
  <c r="J642" i="15" s="1"/>
  <c r="H642" i="15" s="1"/>
  <c r="R638" i="15"/>
  <c r="V638" i="15" s="1"/>
  <c r="J638" i="15" s="1"/>
  <c r="H638" i="15" s="1"/>
  <c r="R391" i="15"/>
  <c r="V391" i="15" s="1"/>
  <c r="J391" i="15" s="1"/>
  <c r="H391" i="15" s="1"/>
  <c r="R25" i="15"/>
  <c r="V25" i="15" s="1"/>
  <c r="J25" i="15" s="1"/>
  <c r="H25" i="15" s="1"/>
  <c r="R883" i="15"/>
  <c r="V883" i="15" s="1"/>
  <c r="J883" i="15" s="1"/>
  <c r="H883" i="15" s="1"/>
  <c r="R656" i="15"/>
  <c r="V656" i="15" s="1"/>
  <c r="J656" i="15" s="1"/>
  <c r="H656" i="15" s="1"/>
  <c r="R733" i="15"/>
  <c r="V733" i="15" s="1"/>
  <c r="J733" i="15" s="1"/>
  <c r="H733" i="15" s="1"/>
  <c r="R829" i="15"/>
  <c r="V829" i="15" s="1"/>
  <c r="J829" i="15" s="1"/>
  <c r="H829" i="15" s="1"/>
  <c r="R440" i="15"/>
  <c r="V440" i="15" s="1"/>
  <c r="J440" i="15" s="1"/>
  <c r="H440" i="15" s="1"/>
  <c r="R906" i="15"/>
  <c r="V906" i="15" s="1"/>
  <c r="J906" i="15" s="1"/>
  <c r="H906" i="15" s="1"/>
  <c r="R273" i="15"/>
  <c r="V273" i="15" s="1"/>
  <c r="J273" i="15" s="1"/>
  <c r="H273" i="15" s="1"/>
  <c r="R29" i="15"/>
  <c r="V29" i="15" s="1"/>
  <c r="J29" i="15" s="1"/>
  <c r="H29" i="15" s="1"/>
  <c r="R785" i="15"/>
  <c r="V785" i="15" s="1"/>
  <c r="J785" i="15" s="1"/>
  <c r="H785" i="15" s="1"/>
  <c r="R661" i="15"/>
  <c r="V661" i="15" s="1"/>
  <c r="J661" i="15" s="1"/>
  <c r="H661" i="15" s="1"/>
  <c r="R343" i="15"/>
  <c r="V343" i="15" s="1"/>
  <c r="J343" i="15" s="1"/>
  <c r="H343" i="15" s="1"/>
  <c r="R69" i="15"/>
  <c r="V69" i="15" s="1"/>
  <c r="J69" i="15" s="1"/>
  <c r="H69" i="15" s="1"/>
  <c r="R606" i="15"/>
  <c r="V606" i="15" s="1"/>
  <c r="J606" i="15" s="1"/>
  <c r="H606" i="15" s="1"/>
  <c r="R158" i="15"/>
  <c r="V158" i="15" s="1"/>
  <c r="J158" i="15" s="1"/>
  <c r="H158" i="15" s="1"/>
  <c r="R912" i="15"/>
  <c r="V912" i="15" s="1"/>
  <c r="J912" i="15" s="1"/>
  <c r="H912" i="15" s="1"/>
  <c r="R395" i="15"/>
  <c r="V395" i="15" s="1"/>
  <c r="J395" i="15" s="1"/>
  <c r="H395" i="15" s="1"/>
  <c r="R909" i="15"/>
  <c r="V909" i="15" s="1"/>
  <c r="J909" i="15" s="1"/>
  <c r="H909" i="15" s="1"/>
  <c r="R875" i="15"/>
  <c r="V875" i="15" s="1"/>
  <c r="J875" i="15" s="1"/>
  <c r="H875" i="15" s="1"/>
  <c r="R673" i="15"/>
  <c r="V673" i="15" s="1"/>
  <c r="J673" i="15" s="1"/>
  <c r="H673" i="15" s="1"/>
  <c r="R559" i="15"/>
  <c r="V559" i="15" s="1"/>
  <c r="J559" i="15" s="1"/>
  <c r="H559" i="15" s="1"/>
  <c r="R83" i="15"/>
  <c r="V83" i="15" s="1"/>
  <c r="J83" i="15" s="1"/>
  <c r="H83" i="15" s="1"/>
  <c r="R708" i="15"/>
  <c r="V708" i="15" s="1"/>
  <c r="J708" i="15" s="1"/>
  <c r="H708" i="15" s="1"/>
  <c r="R836" i="15"/>
  <c r="V836" i="15" s="1"/>
  <c r="J836" i="15" s="1"/>
  <c r="H836" i="15" s="1"/>
  <c r="R846" i="15"/>
  <c r="V846" i="15" s="1"/>
  <c r="J846" i="15" s="1"/>
  <c r="H846" i="15" s="1"/>
  <c r="R229" i="15"/>
  <c r="V229" i="15" s="1"/>
  <c r="J229" i="15" s="1"/>
  <c r="H229" i="15" s="1"/>
  <c r="R215" i="15"/>
  <c r="V215" i="15" s="1"/>
  <c r="J215" i="15" s="1"/>
  <c r="H215" i="15" s="1"/>
  <c r="R230" i="15"/>
  <c r="V230" i="15" s="1"/>
  <c r="J230" i="15" s="1"/>
  <c r="H230" i="15" s="1"/>
  <c r="R289" i="15"/>
  <c r="V289" i="15" s="1"/>
  <c r="J289" i="15" s="1"/>
  <c r="H289" i="15" s="1"/>
  <c r="R194" i="15"/>
  <c r="V194" i="15" s="1"/>
  <c r="J194" i="15" s="1"/>
  <c r="H194" i="15" s="1"/>
  <c r="R21" i="15"/>
  <c r="V21" i="15" s="1"/>
  <c r="J21" i="15" s="1"/>
  <c r="H21" i="15" s="1"/>
  <c r="R53" i="15"/>
  <c r="V53" i="15" s="1"/>
  <c r="J53" i="15" s="1"/>
  <c r="H53" i="15" s="1"/>
  <c r="R619" i="15"/>
  <c r="V619" i="15" s="1"/>
  <c r="J619" i="15" s="1"/>
  <c r="H619" i="15" s="1"/>
  <c r="R412" i="15"/>
  <c r="V412" i="15" s="1"/>
  <c r="J412" i="15" s="1"/>
  <c r="H412" i="15" s="1"/>
  <c r="R367" i="15"/>
  <c r="V367" i="15" s="1"/>
  <c r="J367" i="15" s="1"/>
  <c r="H367" i="15" s="1"/>
  <c r="R843" i="15"/>
  <c r="V843" i="15" s="1"/>
  <c r="J843" i="15" s="1"/>
  <c r="H843" i="15" s="1"/>
  <c r="R43" i="15"/>
  <c r="V43" i="15" s="1"/>
  <c r="J43" i="15" s="1"/>
  <c r="H43" i="15" s="1"/>
  <c r="R790" i="15"/>
  <c r="V790" i="15" s="1"/>
  <c r="J790" i="15" s="1"/>
  <c r="H790" i="15" s="1"/>
  <c r="R160" i="15"/>
  <c r="V160" i="15" s="1"/>
  <c r="J160" i="15" s="1"/>
  <c r="H160" i="15" s="1"/>
  <c r="R902" i="15"/>
  <c r="V902" i="15" s="1"/>
  <c r="J902" i="15" s="1"/>
  <c r="H902" i="15" s="1"/>
  <c r="R475" i="15"/>
  <c r="V475" i="15" s="1"/>
  <c r="J475" i="15" s="1"/>
  <c r="H475" i="15" s="1"/>
  <c r="R141" i="15"/>
  <c r="V141" i="15" s="1"/>
  <c r="J141" i="15" s="1"/>
  <c r="H141" i="15" s="1"/>
  <c r="R647" i="15"/>
  <c r="V647" i="15" s="1"/>
  <c r="J647" i="15" s="1"/>
  <c r="H647" i="15" s="1"/>
  <c r="R542" i="15"/>
  <c r="V542" i="15" s="1"/>
  <c r="J542" i="15" s="1"/>
  <c r="H542" i="15" s="1"/>
  <c r="R295" i="15"/>
  <c r="V295" i="15" s="1"/>
  <c r="J295" i="15" s="1"/>
  <c r="H295" i="15" s="1"/>
  <c r="R1002" i="15"/>
  <c r="V1002" i="15" s="1"/>
  <c r="J1002" i="15" s="1"/>
  <c r="H1002" i="15" s="1"/>
  <c r="R87" i="15"/>
  <c r="V87" i="15" s="1"/>
  <c r="J87" i="15" s="1"/>
  <c r="H87" i="15" s="1"/>
  <c r="R345" i="15"/>
  <c r="V345" i="15" s="1"/>
  <c r="J345" i="15" s="1"/>
  <c r="H345" i="15" s="1"/>
  <c r="R363" i="15"/>
  <c r="V363" i="15" s="1"/>
  <c r="J363" i="15" s="1"/>
  <c r="H363" i="15" s="1"/>
  <c r="R237" i="15"/>
  <c r="V237" i="15" s="1"/>
  <c r="J237" i="15" s="1"/>
  <c r="H237" i="15" s="1"/>
  <c r="R225" i="15"/>
  <c r="V225" i="15" s="1"/>
  <c r="J225" i="15" s="1"/>
  <c r="H225" i="15" s="1"/>
  <c r="R320" i="15"/>
  <c r="V320" i="15" s="1"/>
  <c r="J320" i="15" s="1"/>
  <c r="H320" i="15" s="1"/>
  <c r="R247" i="15"/>
  <c r="V247" i="15" s="1"/>
  <c r="J247" i="15" s="1"/>
  <c r="H247" i="15" s="1"/>
  <c r="R443" i="15"/>
  <c r="V443" i="15" s="1"/>
  <c r="J443" i="15" s="1"/>
  <c r="H443" i="15" s="1"/>
  <c r="R880" i="15"/>
  <c r="V880" i="15" s="1"/>
  <c r="J880" i="15" s="1"/>
  <c r="H880" i="15" s="1"/>
  <c r="R644" i="15"/>
  <c r="V644" i="15" s="1"/>
  <c r="J644" i="15" s="1"/>
  <c r="H644" i="15" s="1"/>
  <c r="R895" i="15"/>
  <c r="V895" i="15" s="1"/>
  <c r="J895" i="15" s="1"/>
  <c r="H895" i="15" s="1"/>
  <c r="R879" i="15"/>
  <c r="V879" i="15" s="1"/>
  <c r="J879" i="15" s="1"/>
  <c r="H879" i="15" s="1"/>
  <c r="R532" i="15"/>
  <c r="V532" i="15" s="1"/>
  <c r="J532" i="15" s="1"/>
  <c r="H532" i="15" s="1"/>
  <c r="R438" i="15"/>
  <c r="V438" i="15" s="1"/>
  <c r="J438" i="15" s="1"/>
  <c r="H438" i="15" s="1"/>
  <c r="R389" i="15"/>
  <c r="V389" i="15" s="1"/>
  <c r="J389" i="15" s="1"/>
  <c r="H389" i="15" s="1"/>
  <c r="R72" i="15"/>
  <c r="V72" i="15" s="1"/>
  <c r="J72" i="15" s="1"/>
  <c r="H72" i="15" s="1"/>
  <c r="R424" i="15"/>
  <c r="V424" i="15" s="1"/>
  <c r="J424" i="15" s="1"/>
  <c r="H424" i="15" s="1"/>
  <c r="R137" i="15"/>
  <c r="V137" i="15" s="1"/>
  <c r="J137" i="15" s="1"/>
  <c r="H137" i="15" s="1"/>
  <c r="R42" i="15"/>
  <c r="V42" i="15" s="1"/>
  <c r="J42" i="15" s="1"/>
  <c r="H42" i="15" s="1"/>
  <c r="R942" i="15"/>
  <c r="V942" i="15" s="1"/>
  <c r="J942" i="15" s="1"/>
  <c r="H942" i="15" s="1"/>
  <c r="R908" i="15"/>
  <c r="V908" i="15" s="1"/>
  <c r="J908" i="15" s="1"/>
  <c r="H908" i="15" s="1"/>
  <c r="R779" i="15"/>
  <c r="V779" i="15" s="1"/>
  <c r="J779" i="15" s="1"/>
  <c r="H779" i="15" s="1"/>
  <c r="R735" i="15"/>
  <c r="V735" i="15" s="1"/>
  <c r="J735" i="15" s="1"/>
  <c r="H735" i="15" s="1"/>
  <c r="R581" i="15"/>
  <c r="V581" i="15" s="1"/>
  <c r="J581" i="15" s="1"/>
  <c r="H581" i="15" s="1"/>
  <c r="R539" i="15"/>
  <c r="V539" i="15" s="1"/>
  <c r="J539" i="15" s="1"/>
  <c r="H539" i="15" s="1"/>
  <c r="R527" i="15"/>
  <c r="V527" i="15" s="1"/>
  <c r="J527" i="15" s="1"/>
  <c r="H527" i="15" s="1"/>
  <c r="R287" i="15"/>
  <c r="V287" i="15" s="1"/>
  <c r="J287" i="15" s="1"/>
  <c r="H287" i="15" s="1"/>
  <c r="R664" i="15"/>
  <c r="V664" i="15" s="1"/>
  <c r="J664" i="15" s="1"/>
  <c r="H664" i="15" s="1"/>
  <c r="R275" i="15"/>
  <c r="V275" i="15" s="1"/>
  <c r="J275" i="15" s="1"/>
  <c r="H275" i="15" s="1"/>
  <c r="R34" i="15"/>
  <c r="V34" i="15" s="1"/>
  <c r="J34" i="15" s="1"/>
  <c r="H34" i="15" s="1"/>
  <c r="R891" i="15"/>
  <c r="V891" i="15" s="1"/>
  <c r="J891" i="15" s="1"/>
  <c r="H891" i="15" s="1"/>
  <c r="R589" i="15"/>
  <c r="V589" i="15" s="1"/>
  <c r="J589" i="15" s="1"/>
  <c r="H589" i="15" s="1"/>
  <c r="R508" i="15"/>
  <c r="V508" i="15" s="1"/>
  <c r="J508" i="15" s="1"/>
  <c r="H508" i="15" s="1"/>
  <c r="R381" i="15"/>
  <c r="V381" i="15" s="1"/>
  <c r="J381" i="15" s="1"/>
  <c r="H381" i="15" s="1"/>
  <c r="R100" i="15"/>
  <c r="V100" i="15" s="1"/>
  <c r="J100" i="15" s="1"/>
  <c r="H100" i="15" s="1"/>
  <c r="R893" i="15"/>
  <c r="V893" i="15" s="1"/>
  <c r="J893" i="15" s="1"/>
  <c r="H893" i="15" s="1"/>
  <c r="R776" i="15"/>
  <c r="V776" i="15" s="1"/>
  <c r="J776" i="15" s="1"/>
  <c r="H776" i="15" s="1"/>
  <c r="R622" i="15"/>
  <c r="V622" i="15" s="1"/>
  <c r="J622" i="15" s="1"/>
  <c r="H622" i="15" s="1"/>
  <c r="R331" i="15"/>
  <c r="V331" i="15" s="1"/>
  <c r="J331" i="15" s="1"/>
  <c r="H331" i="15" s="1"/>
  <c r="R245" i="15"/>
  <c r="V245" i="15" s="1"/>
  <c r="J245" i="15" s="1"/>
  <c r="H245" i="15" s="1"/>
  <c r="R964" i="15"/>
  <c r="V964" i="15" s="1"/>
  <c r="J964" i="15" s="1"/>
  <c r="H964" i="15" s="1"/>
  <c r="R946" i="15"/>
  <c r="V946" i="15" s="1"/>
  <c r="J946" i="15" s="1"/>
  <c r="H946" i="15" s="1"/>
  <c r="R871" i="15"/>
  <c r="V871" i="15" s="1"/>
  <c r="J871" i="15" s="1"/>
  <c r="H871" i="15" s="1"/>
  <c r="R279" i="15"/>
  <c r="V279" i="15" s="1"/>
  <c r="J279" i="15" s="1"/>
  <c r="H279" i="15" s="1"/>
  <c r="R157" i="15"/>
  <c r="V157" i="15" s="1"/>
  <c r="J157" i="15" s="1"/>
  <c r="H157" i="15" s="1"/>
  <c r="R28" i="15"/>
  <c r="V28" i="15" s="1"/>
  <c r="J28" i="15" s="1"/>
  <c r="H28" i="15" s="1"/>
  <c r="R853" i="15"/>
  <c r="V853" i="15" s="1"/>
  <c r="J853" i="15" s="1"/>
  <c r="H853" i="15" s="1"/>
  <c r="R437" i="15"/>
  <c r="V437" i="15" s="1"/>
  <c r="J437" i="15" s="1"/>
  <c r="H437" i="15" s="1"/>
  <c r="R335" i="15"/>
  <c r="V335" i="15" s="1"/>
  <c r="J335" i="15" s="1"/>
  <c r="H335" i="15" s="1"/>
  <c r="R572" i="15"/>
  <c r="V572" i="15" s="1"/>
  <c r="J572" i="15" s="1"/>
  <c r="H572" i="15" s="1"/>
  <c r="R481" i="15"/>
  <c r="V481" i="15" s="1"/>
  <c r="J481" i="15" s="1"/>
  <c r="H481" i="15" s="1"/>
  <c r="R729" i="15"/>
  <c r="V729" i="15" s="1"/>
  <c r="J729" i="15" s="1"/>
  <c r="H729" i="15" s="1"/>
  <c r="R377" i="15"/>
  <c r="V377" i="15" s="1"/>
  <c r="J377" i="15" s="1"/>
  <c r="H377" i="15" s="1"/>
  <c r="R82" i="15"/>
  <c r="V82" i="15" s="1"/>
  <c r="J82" i="15" s="1"/>
  <c r="H82" i="15" s="1"/>
  <c r="R802" i="15"/>
  <c r="V802" i="15" s="1"/>
  <c r="J802" i="15" s="1"/>
  <c r="H802" i="15" s="1"/>
  <c r="R692" i="15"/>
  <c r="V692" i="15" s="1"/>
  <c r="J692" i="15" s="1"/>
  <c r="H692" i="15" s="1"/>
  <c r="R682" i="15"/>
  <c r="V682" i="15" s="1"/>
  <c r="J682" i="15" s="1"/>
  <c r="H682" i="15" s="1"/>
  <c r="R541" i="15"/>
  <c r="V541" i="15" s="1"/>
  <c r="J541" i="15" s="1"/>
  <c r="H541" i="15" s="1"/>
  <c r="R430" i="15"/>
  <c r="V430" i="15" s="1"/>
  <c r="J430" i="15" s="1"/>
  <c r="H430" i="15" s="1"/>
  <c r="R173" i="15"/>
  <c r="V173" i="15" s="1"/>
  <c r="J173" i="15" s="1"/>
  <c r="H173" i="15" s="1"/>
  <c r="R40" i="15"/>
  <c r="V40" i="15" s="1"/>
  <c r="J40" i="15" s="1"/>
  <c r="H40" i="15" s="1"/>
  <c r="R75" i="15"/>
  <c r="V75" i="15" s="1"/>
  <c r="J75" i="15" s="1"/>
  <c r="H75" i="15" s="1"/>
  <c r="R868" i="15"/>
  <c r="V868" i="15" s="1"/>
  <c r="J868" i="15" s="1"/>
  <c r="H868" i="15" s="1"/>
  <c r="R219" i="15"/>
  <c r="V219" i="15" s="1"/>
  <c r="J219" i="15" s="1"/>
  <c r="H219" i="15" s="1"/>
  <c r="R575" i="15"/>
  <c r="V575" i="15" s="1"/>
  <c r="J575" i="15" s="1"/>
  <c r="H575" i="15" s="1"/>
  <c r="R856" i="15"/>
  <c r="V856" i="15" s="1"/>
  <c r="J856" i="15" s="1"/>
  <c r="H856" i="15" s="1"/>
  <c r="R411" i="15"/>
  <c r="V411" i="15" s="1"/>
  <c r="J411" i="15" s="1"/>
  <c r="H411" i="15" s="1"/>
  <c r="R314" i="15"/>
  <c r="V314" i="15" s="1"/>
  <c r="J314" i="15" s="1"/>
  <c r="H314" i="15" s="1"/>
  <c r="R958" i="15"/>
  <c r="V958" i="15" s="1"/>
  <c r="J958" i="15" s="1"/>
  <c r="H958" i="15" s="1"/>
  <c r="R952" i="15"/>
  <c r="V952" i="15" s="1"/>
  <c r="J952" i="15" s="1"/>
  <c r="H952" i="15" s="1"/>
  <c r="R922" i="15"/>
  <c r="V922" i="15" s="1"/>
  <c r="J922" i="15" s="1"/>
  <c r="H922" i="15" s="1"/>
  <c r="R835" i="15"/>
  <c r="V835" i="15" s="1"/>
  <c r="J835" i="15" s="1"/>
  <c r="H835" i="15" s="1"/>
  <c r="R187" i="15"/>
  <c r="V187" i="15" s="1"/>
  <c r="J187" i="15" s="1"/>
  <c r="H187" i="15" s="1"/>
  <c r="R128" i="15"/>
  <c r="V128" i="15" s="1"/>
  <c r="J128" i="15" s="1"/>
  <c r="H128" i="15" s="1"/>
  <c r="R580" i="15"/>
  <c r="V580" i="15" s="1"/>
  <c r="J580" i="15" s="1"/>
  <c r="H580" i="15" s="1"/>
  <c r="R901" i="15"/>
  <c r="V901" i="15" s="1"/>
  <c r="J901" i="15" s="1"/>
  <c r="H901" i="15" s="1"/>
  <c r="R878" i="15"/>
  <c r="V878" i="15" s="1"/>
  <c r="J878" i="15" s="1"/>
  <c r="H878" i="15" s="1"/>
  <c r="R357" i="15"/>
  <c r="V357" i="15" s="1"/>
  <c r="J357" i="15" s="1"/>
  <c r="H357" i="15" s="1"/>
  <c r="R261" i="15"/>
  <c r="V261" i="15" s="1"/>
  <c r="J261" i="15" s="1"/>
  <c r="H261" i="15" s="1"/>
  <c r="R123" i="15"/>
  <c r="V123" i="15" s="1"/>
  <c r="J123" i="15" s="1"/>
  <c r="H123" i="15" s="1"/>
  <c r="R677" i="15"/>
  <c r="V677" i="15" s="1"/>
  <c r="J677" i="15" s="1"/>
  <c r="H677" i="15" s="1"/>
  <c r="R608" i="15"/>
  <c r="V608" i="15" s="1"/>
  <c r="J608" i="15" s="1"/>
  <c r="H608" i="15" s="1"/>
  <c r="R264" i="15"/>
  <c r="V264" i="15" s="1"/>
  <c r="J264" i="15" s="1"/>
  <c r="H264" i="15" s="1"/>
  <c r="R935" i="15"/>
  <c r="V935" i="15" s="1"/>
  <c r="J935" i="15" s="1"/>
  <c r="H935" i="15" s="1"/>
  <c r="R480" i="15"/>
  <c r="V480" i="15" s="1"/>
  <c r="J480" i="15" s="1"/>
  <c r="H480" i="15" s="1"/>
  <c r="R362" i="15"/>
  <c r="V362" i="15" s="1"/>
  <c r="J362" i="15" s="1"/>
  <c r="H362" i="15" s="1"/>
  <c r="R274" i="15"/>
  <c r="V274" i="15" s="1"/>
  <c r="J274" i="15" s="1"/>
  <c r="H274" i="15" s="1"/>
  <c r="R681" i="15"/>
  <c r="V681" i="15" s="1"/>
  <c r="J681" i="15" s="1"/>
  <c r="H681" i="15" s="1"/>
  <c r="R20" i="15"/>
  <c r="V20" i="15" s="1"/>
  <c r="J20" i="15" s="1"/>
  <c r="H20" i="15" s="1"/>
  <c r="R679" i="15"/>
  <c r="V679" i="15" s="1"/>
  <c r="J679" i="15" s="1"/>
  <c r="H679" i="15" s="1"/>
  <c r="R621" i="15"/>
  <c r="V621" i="15" s="1"/>
  <c r="J621" i="15" s="1"/>
  <c r="H621" i="15" s="1"/>
  <c r="R445" i="15"/>
  <c r="V445" i="15" s="1"/>
  <c r="J445" i="15" s="1"/>
  <c r="H445" i="15" s="1"/>
  <c r="R383" i="15"/>
  <c r="V383" i="15" s="1"/>
  <c r="J383" i="15" s="1"/>
  <c r="H383" i="15" s="1"/>
  <c r="R269" i="15"/>
  <c r="V269" i="15" s="1"/>
  <c r="J269" i="15" s="1"/>
  <c r="H269" i="15" s="1"/>
  <c r="R185" i="15"/>
  <c r="V185" i="15" s="1"/>
  <c r="J185" i="15" s="1"/>
  <c r="H185" i="15" s="1"/>
  <c r="R169" i="15"/>
  <c r="V169" i="15" s="1"/>
  <c r="J169" i="15" s="1"/>
  <c r="H169" i="15" s="1"/>
  <c r="R132" i="15"/>
  <c r="V132" i="15" s="1"/>
  <c r="J132" i="15" s="1"/>
  <c r="H132" i="15" s="1"/>
  <c r="R109" i="15"/>
  <c r="V109" i="15" s="1"/>
  <c r="J109" i="15" s="1"/>
  <c r="H109" i="15" s="1"/>
  <c r="R617" i="15"/>
  <c r="V617" i="15" s="1"/>
  <c r="J617" i="15" s="1"/>
  <c r="H617" i="15" s="1"/>
  <c r="R434" i="15"/>
  <c r="V434" i="15" s="1"/>
  <c r="J434" i="15" s="1"/>
  <c r="H434" i="15" s="1"/>
  <c r="R385" i="15"/>
  <c r="V385" i="15" s="1"/>
  <c r="J385" i="15" s="1"/>
  <c r="H385" i="15" s="1"/>
  <c r="R897" i="15"/>
  <c r="V897" i="15" s="1"/>
  <c r="J897" i="15" s="1"/>
  <c r="H897" i="15" s="1"/>
  <c r="R985" i="15"/>
  <c r="V985" i="15" s="1"/>
  <c r="J985" i="15" s="1"/>
  <c r="H985" i="15" s="1"/>
  <c r="R981" i="15"/>
  <c r="V981" i="15" s="1"/>
  <c r="J981" i="15" s="1"/>
  <c r="H981" i="15" s="1"/>
  <c r="R977" i="15"/>
  <c r="V977" i="15" s="1"/>
  <c r="J977" i="15" s="1"/>
  <c r="H977" i="15" s="1"/>
  <c r="R947" i="15"/>
  <c r="V947" i="15" s="1"/>
  <c r="J947" i="15" s="1"/>
  <c r="H947" i="15" s="1"/>
  <c r="R865" i="15"/>
  <c r="V865" i="15" s="1"/>
  <c r="J865" i="15" s="1"/>
  <c r="H865" i="15" s="1"/>
  <c r="R805" i="15"/>
  <c r="V805" i="15" s="1"/>
  <c r="J805" i="15" s="1"/>
  <c r="H805" i="15" s="1"/>
  <c r="R601" i="15"/>
  <c r="V601" i="15" s="1"/>
  <c r="J601" i="15" s="1"/>
  <c r="H601" i="15" s="1"/>
  <c r="R555" i="15"/>
  <c r="V555" i="15" s="1"/>
  <c r="J555" i="15" s="1"/>
  <c r="H555" i="15" s="1"/>
  <c r="R547" i="15"/>
  <c r="V547" i="15" s="1"/>
  <c r="J547" i="15" s="1"/>
  <c r="H547" i="15" s="1"/>
  <c r="R98" i="15"/>
  <c r="V98" i="15" s="1"/>
  <c r="J98" i="15" s="1"/>
  <c r="H98" i="15" s="1"/>
  <c r="R91" i="15"/>
  <c r="V91" i="15" s="1"/>
  <c r="J91" i="15" s="1"/>
  <c r="H91" i="15" s="1"/>
  <c r="R407" i="15"/>
  <c r="V407" i="15" s="1"/>
  <c r="J407" i="15" s="1"/>
  <c r="H407" i="15" s="1"/>
  <c r="R191" i="15"/>
  <c r="V191" i="15" s="1"/>
  <c r="J191" i="15" s="1"/>
  <c r="H191" i="15" s="1"/>
  <c r="R293" i="15"/>
  <c r="V293" i="15" s="1"/>
  <c r="J293" i="15" s="1"/>
  <c r="H293" i="15" s="1"/>
  <c r="R844" i="15"/>
  <c r="V844" i="15" s="1"/>
  <c r="J844" i="15" s="1"/>
  <c r="H844" i="15" s="1"/>
  <c r="R832" i="15"/>
  <c r="V832" i="15" s="1"/>
  <c r="J832" i="15" s="1"/>
  <c r="H832" i="15" s="1"/>
  <c r="R757" i="15"/>
  <c r="V757" i="15" s="1"/>
  <c r="J757" i="15" s="1"/>
  <c r="H757" i="15" s="1"/>
  <c r="R731" i="15"/>
  <c r="V731" i="15" s="1"/>
  <c r="J731" i="15" s="1"/>
  <c r="H731" i="15" s="1"/>
  <c r="R582" i="15"/>
  <c r="V582" i="15" s="1"/>
  <c r="J582" i="15" s="1"/>
  <c r="H582" i="15" s="1"/>
  <c r="R352" i="15"/>
  <c r="V352" i="15" s="1"/>
  <c r="J352" i="15" s="1"/>
  <c r="H352" i="15" s="1"/>
  <c r="R54" i="15"/>
  <c r="V54" i="15" s="1"/>
  <c r="J54" i="15" s="1"/>
  <c r="H54" i="15" s="1"/>
  <c r="R353" i="15"/>
  <c r="V353" i="15" s="1"/>
  <c r="J353" i="15" s="1"/>
  <c r="H353" i="15" s="1"/>
  <c r="R928" i="15"/>
  <c r="V928" i="15" s="1"/>
  <c r="J928" i="15" s="1"/>
  <c r="H928" i="15" s="1"/>
  <c r="R584" i="15"/>
  <c r="V584" i="15" s="1"/>
  <c r="J584" i="15" s="1"/>
  <c r="H584" i="15" s="1"/>
  <c r="R369" i="15"/>
  <c r="V369" i="15" s="1"/>
  <c r="J369" i="15" s="1"/>
  <c r="H369" i="15" s="1"/>
  <c r="R388" i="15"/>
  <c r="V388" i="15" s="1"/>
  <c r="J388" i="15" s="1"/>
  <c r="H388" i="15" s="1"/>
  <c r="R272" i="15"/>
  <c r="V272" i="15" s="1"/>
  <c r="J272" i="15" s="1"/>
  <c r="H272" i="15" s="1"/>
  <c r="R238" i="15"/>
  <c r="V238" i="15" s="1"/>
  <c r="J238" i="15" s="1"/>
  <c r="H238" i="15" s="1"/>
  <c r="R214" i="15"/>
  <c r="V214" i="15" s="1"/>
  <c r="J214" i="15" s="1"/>
  <c r="H214" i="15" s="1"/>
  <c r="R758" i="15"/>
  <c r="V758" i="15" s="1"/>
  <c r="J758" i="15" s="1"/>
  <c r="H758" i="15" s="1"/>
  <c r="R754" i="15"/>
  <c r="V754" i="15" s="1"/>
  <c r="J754" i="15" s="1"/>
  <c r="H754" i="15" s="1"/>
  <c r="R660" i="15"/>
  <c r="V660" i="15" s="1"/>
  <c r="J660" i="15" s="1"/>
  <c r="H660" i="15" s="1"/>
  <c r="R358" i="15"/>
  <c r="V358" i="15" s="1"/>
  <c r="J358" i="15" s="1"/>
  <c r="H358" i="15" s="1"/>
  <c r="R950" i="15"/>
  <c r="V950" i="15" s="1"/>
  <c r="J950" i="15" s="1"/>
  <c r="H950" i="15" s="1"/>
  <c r="R898" i="15"/>
  <c r="V898" i="15" s="1"/>
  <c r="J898" i="15" s="1"/>
  <c r="H898" i="15" s="1"/>
  <c r="R877" i="15"/>
  <c r="V877" i="15" s="1"/>
  <c r="J877" i="15" s="1"/>
  <c r="H877" i="15" s="1"/>
  <c r="R770" i="15"/>
  <c r="V770" i="15" s="1"/>
  <c r="J770" i="15" s="1"/>
  <c r="H770" i="15" s="1"/>
  <c r="R277" i="15"/>
  <c r="V277" i="15" s="1"/>
  <c r="J277" i="15" s="1"/>
  <c r="H277" i="15" s="1"/>
  <c r="R263" i="15"/>
  <c r="V263" i="15" s="1"/>
  <c r="J263" i="15" s="1"/>
  <c r="H263" i="15" s="1"/>
  <c r="R85" i="15"/>
  <c r="V85" i="15" s="1"/>
  <c r="J85" i="15" s="1"/>
  <c r="H85" i="15" s="1"/>
  <c r="R626" i="15"/>
  <c r="V626" i="15" s="1"/>
  <c r="J626" i="15" s="1"/>
  <c r="H626" i="15" s="1"/>
  <c r="R570" i="15"/>
  <c r="V570" i="15" s="1"/>
  <c r="J570" i="15" s="1"/>
  <c r="H570" i="15" s="1"/>
  <c r="R499" i="15"/>
  <c r="V499" i="15" s="1"/>
  <c r="J499" i="15" s="1"/>
  <c r="H499" i="15" s="1"/>
  <c r="R241" i="15"/>
  <c r="V241" i="15" s="1"/>
  <c r="J241" i="15" s="1"/>
  <c r="H241" i="15" s="1"/>
  <c r="R122" i="15"/>
  <c r="V122" i="15" s="1"/>
  <c r="J122" i="15" s="1"/>
  <c r="H122" i="15" s="1"/>
  <c r="R816" i="15"/>
  <c r="V816" i="15" s="1"/>
  <c r="J816" i="15" s="1"/>
  <c r="H816" i="15" s="1"/>
  <c r="R967" i="15"/>
  <c r="V967" i="15" s="1"/>
  <c r="J967" i="15" s="1"/>
  <c r="H967" i="15" s="1"/>
  <c r="R839" i="15"/>
  <c r="V839" i="15" s="1"/>
  <c r="J839" i="15" s="1"/>
  <c r="H839" i="15" s="1"/>
  <c r="R815" i="15"/>
  <c r="V815" i="15" s="1"/>
  <c r="J815" i="15" s="1"/>
  <c r="H815" i="15" s="1"/>
  <c r="R495" i="15"/>
  <c r="V495" i="15" s="1"/>
  <c r="J495" i="15" s="1"/>
  <c r="H495" i="15" s="1"/>
  <c r="R61" i="15"/>
  <c r="V61" i="15" s="1"/>
  <c r="J61" i="15" s="1"/>
  <c r="H61" i="15" s="1"/>
  <c r="R574" i="15"/>
  <c r="V574" i="15" s="1"/>
  <c r="J574" i="15" s="1"/>
  <c r="H574" i="15" s="1"/>
  <c r="R573" i="15"/>
  <c r="V573" i="15" s="1"/>
  <c r="J573" i="15" s="1"/>
  <c r="H573" i="15" s="1"/>
  <c r="R101" i="15"/>
  <c r="V101" i="15" s="1"/>
  <c r="J101" i="15" s="1"/>
  <c r="H101" i="15" s="1"/>
  <c r="R506" i="15"/>
  <c r="V506" i="15" s="1"/>
  <c r="J506" i="15" s="1"/>
  <c r="H506" i="15" s="1"/>
  <c r="R510" i="15"/>
  <c r="V510" i="15" s="1"/>
  <c r="J510" i="15" s="1"/>
  <c r="H510" i="15" s="1"/>
  <c r="R351" i="15"/>
  <c r="V351" i="15" s="1"/>
  <c r="J351" i="15" s="1"/>
  <c r="H351" i="15" s="1"/>
  <c r="R276" i="15"/>
  <c r="V276" i="15" s="1"/>
  <c r="J276" i="15" s="1"/>
  <c r="H276" i="15" s="1"/>
  <c r="R127" i="15"/>
  <c r="V127" i="15" s="1"/>
  <c r="J127" i="15" s="1"/>
  <c r="H127" i="15" s="1"/>
  <c r="R196" i="15"/>
  <c r="V196" i="15" s="1"/>
  <c r="J196" i="15" s="1"/>
  <c r="H196" i="15" s="1"/>
  <c r="R915" i="15"/>
  <c r="V915" i="15" s="1"/>
  <c r="J915" i="15" s="1"/>
  <c r="H915" i="15" s="1"/>
  <c r="R940" i="15"/>
  <c r="V940" i="15" s="1"/>
  <c r="J940" i="15" s="1"/>
  <c r="H940" i="15" s="1"/>
  <c r="R904" i="15"/>
  <c r="V904" i="15" s="1"/>
  <c r="J904" i="15" s="1"/>
  <c r="H904" i="15" s="1"/>
  <c r="R896" i="15"/>
  <c r="V896" i="15" s="1"/>
  <c r="J896" i="15" s="1"/>
  <c r="H896" i="15" s="1"/>
  <c r="R855" i="15"/>
  <c r="V855" i="15" s="1"/>
  <c r="J855" i="15" s="1"/>
  <c r="H855" i="15" s="1"/>
  <c r="R678" i="15"/>
  <c r="V678" i="15" s="1"/>
  <c r="J678" i="15" s="1"/>
  <c r="H678" i="15" s="1"/>
  <c r="R523" i="15"/>
  <c r="V523" i="15" s="1"/>
  <c r="J523" i="15" s="1"/>
  <c r="H523" i="15" s="1"/>
  <c r="R397" i="15"/>
  <c r="V397" i="15" s="1"/>
  <c r="J397" i="15" s="1"/>
  <c r="H397" i="15" s="1"/>
  <c r="R373" i="15"/>
  <c r="V373" i="15" s="1"/>
  <c r="J373" i="15" s="1"/>
  <c r="H373" i="15" s="1"/>
  <c r="R685" i="15"/>
  <c r="V685" i="15" s="1"/>
  <c r="J685" i="15" s="1"/>
  <c r="H685" i="15" s="1"/>
  <c r="R334" i="15"/>
  <c r="V334" i="15" s="1"/>
  <c r="J334" i="15" s="1"/>
  <c r="H334" i="15" s="1"/>
  <c r="R379" i="15"/>
  <c r="V379" i="15" s="1"/>
  <c r="J379" i="15" s="1"/>
  <c r="H379" i="15" s="1"/>
  <c r="R171" i="15"/>
  <c r="V171" i="15" s="1"/>
  <c r="J171" i="15" s="1"/>
  <c r="H171" i="15" s="1"/>
  <c r="R168" i="15"/>
  <c r="V168" i="15" s="1"/>
  <c r="J168" i="15" s="1"/>
  <c r="H168" i="15" s="1"/>
  <c r="R631" i="15"/>
  <c r="V631" i="15" s="1"/>
  <c r="J631" i="15" s="1"/>
  <c r="H631" i="15" s="1"/>
  <c r="R604" i="15"/>
  <c r="V604" i="15" s="1"/>
  <c r="J604" i="15" s="1"/>
  <c r="H604" i="15" s="1"/>
  <c r="R565" i="15"/>
  <c r="V565" i="15" s="1"/>
  <c r="J565" i="15" s="1"/>
  <c r="H565" i="15" s="1"/>
  <c r="R563" i="15"/>
  <c r="V563" i="15" s="1"/>
  <c r="J563" i="15" s="1"/>
  <c r="H563" i="15" s="1"/>
  <c r="R534" i="15"/>
  <c r="V534" i="15" s="1"/>
  <c r="J534" i="15" s="1"/>
  <c r="H534" i="15" s="1"/>
  <c r="R459" i="15"/>
  <c r="V459" i="15" s="1"/>
  <c r="J459" i="15" s="1"/>
  <c r="H459" i="15" s="1"/>
  <c r="R421" i="15"/>
  <c r="V421" i="15" s="1"/>
  <c r="J421" i="15" s="1"/>
  <c r="H421" i="15" s="1"/>
  <c r="R973" i="15"/>
  <c r="V973" i="15" s="1"/>
  <c r="J973" i="15" s="1"/>
  <c r="H973" i="15" s="1"/>
  <c r="R933" i="15"/>
  <c r="V933" i="15" s="1"/>
  <c r="J933" i="15" s="1"/>
  <c r="H933" i="15" s="1"/>
  <c r="R820" i="15"/>
  <c r="V820" i="15" s="1"/>
  <c r="J820" i="15" s="1"/>
  <c r="H820" i="15" s="1"/>
  <c r="R768" i="15"/>
  <c r="V768" i="15" s="1"/>
  <c r="J768" i="15" s="1"/>
  <c r="H768" i="15" s="1"/>
  <c r="R749" i="15"/>
  <c r="V749" i="15" s="1"/>
  <c r="J749" i="15" s="1"/>
  <c r="H749" i="15" s="1"/>
  <c r="R705" i="15"/>
  <c r="V705" i="15" s="1"/>
  <c r="J705" i="15" s="1"/>
  <c r="H705" i="15" s="1"/>
  <c r="R94" i="15"/>
  <c r="V94" i="15" s="1"/>
  <c r="J94" i="15" s="1"/>
  <c r="H94" i="15" s="1"/>
  <c r="R840" i="15"/>
  <c r="V840" i="15" s="1"/>
  <c r="J840" i="15" s="1"/>
  <c r="H840" i="15" s="1"/>
  <c r="R557" i="15"/>
  <c r="V557" i="15" s="1"/>
  <c r="J557" i="15" s="1"/>
  <c r="H557" i="15" s="1"/>
  <c r="R485" i="15"/>
  <c r="V485" i="15" s="1"/>
  <c r="J485" i="15" s="1"/>
  <c r="H485" i="15" s="1"/>
  <c r="R144" i="15"/>
  <c r="V144" i="15" s="1"/>
  <c r="J144" i="15" s="1"/>
  <c r="H144" i="15" s="1"/>
  <c r="R150" i="15"/>
  <c r="V150" i="15" s="1"/>
  <c r="J150" i="15" s="1"/>
  <c r="H150" i="15" s="1"/>
  <c r="R961" i="15"/>
  <c r="V961" i="15" s="1"/>
  <c r="J961" i="15" s="1"/>
  <c r="H961" i="15" s="1"/>
  <c r="R927" i="15"/>
  <c r="V927" i="15" s="1"/>
  <c r="J927" i="15" s="1"/>
  <c r="H927" i="15" s="1"/>
  <c r="R375" i="15"/>
  <c r="V375" i="15" s="1"/>
  <c r="J375" i="15" s="1"/>
  <c r="H375" i="15" s="1"/>
  <c r="R858" i="15"/>
  <c r="V858" i="15" s="1"/>
  <c r="J858" i="15" s="1"/>
  <c r="H858" i="15" s="1"/>
  <c r="R874" i="15"/>
  <c r="V874" i="15" s="1"/>
  <c r="J874" i="15" s="1"/>
  <c r="H874" i="15" s="1"/>
  <c r="R742" i="15"/>
  <c r="V742" i="15" s="1"/>
  <c r="J742" i="15" s="1"/>
  <c r="H742" i="15" s="1"/>
  <c r="R689" i="15"/>
  <c r="V689" i="15" s="1"/>
  <c r="J689" i="15" s="1"/>
  <c r="H689" i="15" s="1"/>
  <c r="R713" i="15"/>
  <c r="V713" i="15" s="1"/>
  <c r="J713" i="15" s="1"/>
  <c r="H713" i="15" s="1"/>
  <c r="R646" i="15"/>
  <c r="V646" i="15" s="1"/>
  <c r="J646" i="15" s="1"/>
  <c r="H646" i="15" s="1"/>
  <c r="R571" i="15"/>
  <c r="V571" i="15" s="1"/>
  <c r="J571" i="15" s="1"/>
  <c r="H571" i="15" s="1"/>
  <c r="R516" i="15"/>
  <c r="V516" i="15" s="1"/>
  <c r="J516" i="15" s="1"/>
  <c r="H516" i="15" s="1"/>
  <c r="R304" i="15"/>
  <c r="V304" i="15" s="1"/>
  <c r="J304" i="15" s="1"/>
  <c r="H304" i="15" s="1"/>
  <c r="R286" i="15"/>
  <c r="V286" i="15" s="1"/>
  <c r="J286" i="15" s="1"/>
  <c r="H286" i="15" s="1"/>
  <c r="R86" i="15"/>
  <c r="V86" i="15" s="1"/>
  <c r="J86" i="15" s="1"/>
  <c r="H86" i="15" s="1"/>
  <c r="R1013" i="15"/>
  <c r="V1013" i="15" s="1"/>
  <c r="J1013" i="15" s="1"/>
  <c r="H1013" i="15" s="1"/>
  <c r="R969" i="15"/>
  <c r="V969" i="15" s="1"/>
  <c r="J969" i="15" s="1"/>
  <c r="H969" i="15" s="1"/>
  <c r="R959" i="15"/>
  <c r="V959" i="15" s="1"/>
  <c r="J959" i="15" s="1"/>
  <c r="H959" i="15" s="1"/>
  <c r="R938" i="15"/>
  <c r="V938" i="15" s="1"/>
  <c r="J938" i="15" s="1"/>
  <c r="H938" i="15" s="1"/>
  <c r="R932" i="15"/>
  <c r="V932" i="15" s="1"/>
  <c r="J932" i="15" s="1"/>
  <c r="H932" i="15" s="1"/>
  <c r="R324" i="15"/>
  <c r="V324" i="15" s="1"/>
  <c r="J324" i="15" s="1"/>
  <c r="H324" i="15" s="1"/>
  <c r="R106" i="15"/>
  <c r="V106" i="15" s="1"/>
  <c r="J106" i="15" s="1"/>
  <c r="H106" i="15" s="1"/>
  <c r="R746" i="15"/>
  <c r="V746" i="15" s="1"/>
  <c r="J746" i="15" s="1"/>
  <c r="H746" i="15" s="1"/>
  <c r="R710" i="15"/>
  <c r="V710" i="15" s="1"/>
  <c r="J710" i="15" s="1"/>
  <c r="H710" i="15" s="1"/>
  <c r="R657" i="15"/>
  <c r="V657" i="15" s="1"/>
  <c r="J657" i="15" s="1"/>
  <c r="H657" i="15" s="1"/>
  <c r="R537" i="15"/>
  <c r="V537" i="15" s="1"/>
  <c r="J537" i="15" s="1"/>
  <c r="H537" i="15" s="1"/>
  <c r="R425" i="15"/>
  <c r="V425" i="15" s="1"/>
  <c r="J425" i="15" s="1"/>
  <c r="H425" i="15" s="1"/>
  <c r="R404" i="15"/>
  <c r="V404" i="15" s="1"/>
  <c r="J404" i="15" s="1"/>
  <c r="H404" i="15" s="1"/>
  <c r="R370" i="15"/>
  <c r="V370" i="15" s="1"/>
  <c r="J370" i="15" s="1"/>
  <c r="H370" i="15" s="1"/>
  <c r="R359" i="15"/>
  <c r="V359" i="15" s="1"/>
  <c r="J359" i="15" s="1"/>
  <c r="H359" i="15" s="1"/>
  <c r="R201" i="15"/>
  <c r="V201" i="15" s="1"/>
  <c r="J201" i="15" s="1"/>
  <c r="H201" i="15" s="1"/>
  <c r="R153" i="15"/>
  <c r="V153" i="15" s="1"/>
  <c r="J153" i="15" s="1"/>
  <c r="H153" i="15" s="1"/>
  <c r="R67" i="15"/>
  <c r="V67" i="15" s="1"/>
  <c r="J67" i="15" s="1"/>
  <c r="H67" i="15" s="1"/>
  <c r="R804" i="15"/>
  <c r="V804" i="15" s="1"/>
  <c r="J804" i="15" s="1"/>
  <c r="H804" i="15" s="1"/>
  <c r="R990" i="15"/>
  <c r="V990" i="15" s="1"/>
  <c r="J990" i="15" s="1"/>
  <c r="H990" i="15" s="1"/>
  <c r="R956" i="15"/>
  <c r="V956" i="15" s="1"/>
  <c r="J956" i="15" s="1"/>
  <c r="H956" i="15" s="1"/>
  <c r="R949" i="15"/>
  <c r="V949" i="15" s="1"/>
  <c r="J949" i="15" s="1"/>
  <c r="H949" i="15" s="1"/>
  <c r="R852" i="15"/>
  <c r="V852" i="15" s="1"/>
  <c r="J852" i="15" s="1"/>
  <c r="H852" i="15" s="1"/>
  <c r="R461" i="15"/>
  <c r="V461" i="15" s="1"/>
  <c r="J461" i="15" s="1"/>
  <c r="H461" i="15" s="1"/>
  <c r="R78" i="15"/>
  <c r="V78" i="15" s="1"/>
  <c r="J78" i="15" s="1"/>
  <c r="H78" i="15" s="1"/>
  <c r="R35" i="15"/>
  <c r="V35" i="15" s="1"/>
  <c r="J35" i="15" s="1"/>
  <c r="H35" i="15" s="1"/>
  <c r="R916" i="15"/>
  <c r="V916" i="15" s="1"/>
  <c r="J916" i="15" s="1"/>
  <c r="H916" i="15" s="1"/>
  <c r="R913" i="15"/>
  <c r="V913" i="15" s="1"/>
  <c r="J913" i="15" s="1"/>
  <c r="H913" i="15" s="1"/>
  <c r="R876" i="15"/>
  <c r="V876" i="15" s="1"/>
  <c r="J876" i="15" s="1"/>
  <c r="H876" i="15" s="1"/>
  <c r="R827" i="15"/>
  <c r="V827" i="15" s="1"/>
  <c r="J827" i="15" s="1"/>
  <c r="H827" i="15" s="1"/>
  <c r="R702" i="15"/>
  <c r="V702" i="15" s="1"/>
  <c r="J702" i="15" s="1"/>
  <c r="H702" i="15" s="1"/>
  <c r="R665" i="15"/>
  <c r="V665" i="15" s="1"/>
  <c r="J665" i="15" s="1"/>
  <c r="H665" i="15" s="1"/>
  <c r="R567" i="15"/>
  <c r="V567" i="15" s="1"/>
  <c r="J567" i="15" s="1"/>
  <c r="H567" i="15" s="1"/>
  <c r="R592" i="15"/>
  <c r="V592" i="15" s="1"/>
  <c r="J592" i="15" s="1"/>
  <c r="H592" i="15" s="1"/>
  <c r="R586" i="15"/>
  <c r="V586" i="15" s="1"/>
  <c r="J586" i="15" s="1"/>
  <c r="H586" i="15" s="1"/>
  <c r="R482" i="15"/>
  <c r="V482" i="15" s="1"/>
  <c r="J482" i="15" s="1"/>
  <c r="H482" i="15" s="1"/>
  <c r="R436" i="15"/>
  <c r="V436" i="15" s="1"/>
  <c r="J436" i="15" s="1"/>
  <c r="H436" i="15" s="1"/>
  <c r="R396" i="15"/>
  <c r="V396" i="15" s="1"/>
  <c r="J396" i="15" s="1"/>
  <c r="H396" i="15" s="1"/>
  <c r="R441" i="15"/>
  <c r="V441" i="15" s="1"/>
  <c r="J441" i="15" s="1"/>
  <c r="H441" i="15" s="1"/>
  <c r="R338" i="15"/>
  <c r="V338" i="15" s="1"/>
  <c r="J338" i="15" s="1"/>
  <c r="H338" i="15" s="1"/>
  <c r="R120" i="15"/>
  <c r="V120" i="15" s="1"/>
  <c r="J120" i="15" s="1"/>
  <c r="H120" i="15" s="1"/>
  <c r="R870" i="15"/>
  <c r="V870" i="15" s="1"/>
  <c r="J870" i="15" s="1"/>
  <c r="H870" i="15" s="1"/>
  <c r="R818" i="15"/>
  <c r="V818" i="15" s="1"/>
  <c r="J818" i="15" s="1"/>
  <c r="H818" i="15" s="1"/>
  <c r="R624" i="15"/>
  <c r="V624" i="15" s="1"/>
  <c r="J624" i="15" s="1"/>
  <c r="H624" i="15" s="1"/>
  <c r="R568" i="15"/>
  <c r="V568" i="15" s="1"/>
  <c r="J568" i="15" s="1"/>
  <c r="H568" i="15" s="1"/>
  <c r="R417" i="15"/>
  <c r="V417" i="15" s="1"/>
  <c r="J417" i="15" s="1"/>
  <c r="H417" i="15" s="1"/>
  <c r="R193" i="15"/>
  <c r="V193" i="15" s="1"/>
  <c r="J193" i="15" s="1"/>
  <c r="H193" i="15" s="1"/>
  <c r="R181" i="15"/>
  <c r="V181" i="15" s="1"/>
  <c r="J181" i="15" s="1"/>
  <c r="H181" i="15" s="1"/>
  <c r="R124" i="15"/>
  <c r="V124" i="15" s="1"/>
  <c r="J124" i="15" s="1"/>
  <c r="H124" i="15" s="1"/>
  <c r="R140" i="15"/>
  <c r="V140" i="15" s="1"/>
  <c r="J140" i="15" s="1"/>
  <c r="H140" i="15" s="1"/>
  <c r="R221" i="15"/>
  <c r="V221" i="15" s="1"/>
  <c r="J221" i="15" s="1"/>
  <c r="H221" i="15" s="1"/>
  <c r="R813" i="15"/>
  <c r="V813" i="15" s="1"/>
  <c r="J813" i="15" s="1"/>
  <c r="H813" i="15" s="1"/>
  <c r="R614" i="15"/>
  <c r="V614" i="15" s="1"/>
  <c r="J614" i="15" s="1"/>
  <c r="H614" i="15" s="1"/>
  <c r="R466" i="15"/>
  <c r="V466" i="15" s="1"/>
  <c r="J466" i="15" s="1"/>
  <c r="H466" i="15" s="1"/>
  <c r="R578" i="15"/>
  <c r="V578" i="15" s="1"/>
  <c r="J578" i="15" s="1"/>
  <c r="H578" i="15" s="1"/>
  <c r="R253" i="15"/>
  <c r="V253" i="15" s="1"/>
  <c r="J253" i="15" s="1"/>
  <c r="H253" i="15" s="1"/>
  <c r="R41" i="15"/>
  <c r="V41" i="15" s="1"/>
  <c r="J41" i="15" s="1"/>
  <c r="H41" i="15" s="1"/>
  <c r="R887" i="15"/>
  <c r="V887" i="15" s="1"/>
  <c r="J887" i="15" s="1"/>
  <c r="H887" i="15" s="1"/>
  <c r="R863" i="15"/>
  <c r="V863" i="15" s="1"/>
  <c r="J863" i="15" s="1"/>
  <c r="H863" i="15" s="1"/>
  <c r="R745" i="15"/>
  <c r="V745" i="15" s="1"/>
  <c r="J745" i="15" s="1"/>
  <c r="H745" i="15" s="1"/>
  <c r="R725" i="15"/>
  <c r="V725" i="15" s="1"/>
  <c r="J725" i="15" s="1"/>
  <c r="H725" i="15" s="1"/>
  <c r="R676" i="15"/>
  <c r="V676" i="15" s="1"/>
  <c r="J676" i="15" s="1"/>
  <c r="H676" i="15" s="1"/>
  <c r="R409" i="15"/>
  <c r="V409" i="15" s="1"/>
  <c r="J409" i="15" s="1"/>
  <c r="H409" i="15" s="1"/>
  <c r="R365" i="15"/>
  <c r="V365" i="15" s="1"/>
  <c r="J365" i="15" s="1"/>
  <c r="H365" i="15" s="1"/>
  <c r="R340" i="15"/>
  <c r="V340" i="15" s="1"/>
  <c r="J340" i="15" s="1"/>
  <c r="H340" i="15" s="1"/>
  <c r="R117" i="15"/>
  <c r="V117" i="15" s="1"/>
  <c r="J117" i="15" s="1"/>
  <c r="H117" i="15" s="1"/>
  <c r="R62" i="15"/>
  <c r="V62" i="15" s="1"/>
  <c r="J62" i="15" s="1"/>
  <c r="H62" i="15" s="1"/>
  <c r="R988" i="15"/>
  <c r="V988" i="15" s="1"/>
  <c r="J988" i="15" s="1"/>
  <c r="H988" i="15" s="1"/>
  <c r="R697" i="15"/>
  <c r="V697" i="15" s="1"/>
  <c r="J697" i="15" s="1"/>
  <c r="H697" i="15" s="1"/>
  <c r="R687" i="15"/>
  <c r="V687" i="15" s="1"/>
  <c r="J687" i="15" s="1"/>
  <c r="H687" i="15" s="1"/>
  <c r="R609" i="15"/>
  <c r="V609" i="15" s="1"/>
  <c r="J609" i="15" s="1"/>
  <c r="H609" i="15" s="1"/>
  <c r="R553" i="15"/>
  <c r="V553" i="15" s="1"/>
  <c r="J553" i="15" s="1"/>
  <c r="H553" i="15" s="1"/>
  <c r="R494" i="15"/>
  <c r="V494" i="15" s="1"/>
  <c r="J494" i="15" s="1"/>
  <c r="H494" i="15" s="1"/>
  <c r="R474" i="15"/>
  <c r="V474" i="15" s="1"/>
  <c r="J474" i="15" s="1"/>
  <c r="H474" i="15" s="1"/>
  <c r="R347" i="15"/>
  <c r="V347" i="15" s="1"/>
  <c r="J347" i="15" s="1"/>
  <c r="H347" i="15" s="1"/>
  <c r="R206" i="15"/>
  <c r="V206" i="15" s="1"/>
  <c r="J206" i="15" s="1"/>
  <c r="H206" i="15" s="1"/>
  <c r="R99" i="15"/>
  <c r="V99" i="15" s="1"/>
  <c r="J99" i="15" s="1"/>
  <c r="H99" i="15" s="1"/>
  <c r="R651" i="15"/>
  <c r="V651" i="15" s="1"/>
  <c r="J651" i="15" s="1"/>
  <c r="H651" i="15" s="1"/>
  <c r="R442" i="15"/>
  <c r="V442" i="15" s="1"/>
  <c r="J442" i="15" s="1"/>
  <c r="H442" i="15" s="1"/>
  <c r="R449" i="15"/>
  <c r="V449" i="15" s="1"/>
  <c r="J449" i="15" s="1"/>
  <c r="H449" i="15" s="1"/>
  <c r="R616" i="15"/>
  <c r="V616" i="15" s="1"/>
  <c r="J616" i="15" s="1"/>
  <c r="H616" i="15" s="1"/>
  <c r="R217" i="15"/>
  <c r="V217" i="15" s="1"/>
  <c r="J217" i="15" s="1"/>
  <c r="H217" i="15" s="1"/>
  <c r="R197" i="15"/>
  <c r="V197" i="15" s="1"/>
  <c r="J197" i="15" s="1"/>
  <c r="H197" i="15" s="1"/>
  <c r="R850" i="15"/>
  <c r="V850" i="15" s="1"/>
  <c r="J850" i="15" s="1"/>
  <c r="H850" i="15" s="1"/>
  <c r="R696" i="15"/>
  <c r="V696" i="15" s="1"/>
  <c r="J696" i="15" s="1"/>
  <c r="H696" i="15" s="1"/>
  <c r="R600" i="15"/>
  <c r="V600" i="15" s="1"/>
  <c r="J600" i="15" s="1"/>
  <c r="H600" i="15" s="1"/>
  <c r="R593" i="15"/>
  <c r="V593" i="15" s="1"/>
  <c r="J593" i="15" s="1"/>
  <c r="H593" i="15" s="1"/>
  <c r="R364" i="15"/>
  <c r="V364" i="15" s="1"/>
  <c r="J364" i="15" s="1"/>
  <c r="H364" i="15" s="1"/>
  <c r="G83" i="3" a="1"/>
  <c r="G83" i="3" s="1"/>
  <c r="R526" i="15"/>
  <c r="V526" i="15" s="1"/>
  <c r="J526" i="15" s="1"/>
  <c r="H526" i="15" s="1"/>
  <c r="R380" i="15"/>
  <c r="V380" i="15" s="1"/>
  <c r="J380" i="15" s="1"/>
  <c r="H380" i="15" s="1"/>
  <c r="R965" i="15"/>
  <c r="V965" i="15" s="1"/>
  <c r="J965" i="15" s="1"/>
  <c r="H965" i="15" s="1"/>
  <c r="R882" i="15"/>
  <c r="V882" i="15" s="1"/>
  <c r="J882" i="15" s="1"/>
  <c r="H882" i="15" s="1"/>
  <c r="R288" i="15"/>
  <c r="V288" i="15" s="1"/>
  <c r="J288" i="15" s="1"/>
  <c r="H288" i="15" s="1"/>
  <c r="R205" i="15"/>
  <c r="V205" i="15" s="1"/>
  <c r="J205" i="15" s="1"/>
  <c r="H205" i="15" s="1"/>
  <c r="R114" i="15"/>
  <c r="V114" i="15" s="1"/>
  <c r="J114" i="15" s="1"/>
  <c r="H114" i="15" s="1"/>
  <c r="R980" i="15"/>
  <c r="V980" i="15" s="1"/>
  <c r="J980" i="15" s="1"/>
  <c r="H980" i="15" s="1"/>
  <c r="R784" i="15"/>
  <c r="V784" i="15" s="1"/>
  <c r="J784" i="15" s="1"/>
  <c r="H784" i="15" s="1"/>
  <c r="R531" i="15"/>
  <c r="V531" i="15" s="1"/>
  <c r="J531" i="15" s="1"/>
  <c r="H531" i="15" s="1"/>
  <c r="R490" i="15"/>
  <c r="V490" i="15" s="1"/>
  <c r="J490" i="15" s="1"/>
  <c r="H490" i="15" s="1"/>
  <c r="R342" i="15"/>
  <c r="V342" i="15" s="1"/>
  <c r="J342" i="15" s="1"/>
  <c r="H342" i="15" s="1"/>
  <c r="R709" i="15"/>
  <c r="V709" i="15" s="1"/>
  <c r="J709" i="15" s="1"/>
  <c r="H709" i="15" s="1"/>
  <c r="R533" i="15"/>
  <c r="V533" i="15" s="1"/>
  <c r="J533" i="15" s="1"/>
  <c r="H533" i="15" s="1"/>
  <c r="R439" i="15"/>
  <c r="V439" i="15" s="1"/>
  <c r="J439" i="15" s="1"/>
  <c r="H439" i="15" s="1"/>
  <c r="R354" i="15"/>
  <c r="V354" i="15" s="1"/>
  <c r="J354" i="15" s="1"/>
  <c r="H354" i="15" s="1"/>
  <c r="R890" i="15"/>
  <c r="V890" i="15" s="1"/>
  <c r="J890" i="15" s="1"/>
  <c r="H890" i="15" s="1"/>
  <c r="R189" i="15"/>
  <c r="V189" i="15" s="1"/>
  <c r="J189" i="15" s="1"/>
  <c r="H189" i="15" s="1"/>
  <c r="R728" i="15"/>
  <c r="V728" i="15" s="1"/>
  <c r="J728" i="15" s="1"/>
  <c r="H728" i="15" s="1"/>
  <c r="G78" i="3" a="1"/>
  <c r="G78" i="3" s="1"/>
  <c r="G82" i="3" a="1"/>
  <c r="G82" i="3" s="1"/>
  <c r="G81" i="3" a="1"/>
  <c r="G81" i="3" s="1"/>
  <c r="G80" i="3" a="1"/>
  <c r="G80" i="3" s="1"/>
  <c r="G79" i="3" a="1"/>
  <c r="G79" i="3" s="1"/>
  <c r="L14" i="6"/>
  <c r="L15" i="6"/>
  <c r="L16" i="6"/>
  <c r="L17" i="6"/>
  <c r="L18" i="6"/>
  <c r="L19" i="6"/>
  <c r="L20" i="6"/>
  <c r="L21" i="6"/>
  <c r="L22" i="6"/>
  <c r="L23" i="6"/>
  <c r="L24" i="6"/>
  <c r="L25" i="6"/>
  <c r="L26" i="6"/>
  <c r="L27" i="6"/>
  <c r="L28" i="6"/>
  <c r="L29" i="6"/>
  <c r="L30" i="6"/>
  <c r="L31" i="6"/>
  <c r="L32" i="6"/>
  <c r="L33" i="6"/>
  <c r="L34" i="6"/>
  <c r="L35" i="6"/>
  <c r="L36" i="6"/>
  <c r="L37" i="6"/>
  <c r="L38" i="6"/>
  <c r="L39" i="6"/>
  <c r="L40" i="6"/>
  <c r="L41" i="6"/>
  <c r="L42" i="6"/>
  <c r="L43" i="6"/>
  <c r="L44" i="6"/>
  <c r="L45" i="6"/>
  <c r="L46" i="6"/>
  <c r="L47" i="6"/>
  <c r="L48" i="6"/>
  <c r="L49" i="6"/>
  <c r="L50" i="6"/>
  <c r="L51" i="6"/>
  <c r="L52" i="6"/>
  <c r="L53" i="6"/>
  <c r="L54" i="6"/>
  <c r="L55" i="6"/>
  <c r="L56" i="6"/>
  <c r="L57" i="6"/>
  <c r="L58" i="6"/>
  <c r="L59" i="6"/>
  <c r="L60" i="6"/>
  <c r="L61" i="6"/>
  <c r="L62" i="6"/>
  <c r="L63" i="6"/>
  <c r="L64" i="6"/>
  <c r="L65" i="6"/>
  <c r="L66" i="6"/>
  <c r="L67" i="6"/>
  <c r="L68" i="6"/>
  <c r="L69" i="6"/>
  <c r="L70" i="6"/>
  <c r="L71" i="6"/>
  <c r="L72" i="6"/>
  <c r="L73" i="6"/>
  <c r="L74" i="6"/>
  <c r="L75" i="6"/>
  <c r="L76" i="6"/>
  <c r="L77" i="6"/>
  <c r="L78" i="6"/>
  <c r="L79" i="6"/>
  <c r="L80" i="6"/>
  <c r="L81" i="6"/>
  <c r="L82" i="6"/>
  <c r="L83" i="6"/>
  <c r="L84" i="6"/>
  <c r="L85" i="6"/>
  <c r="L86" i="6"/>
  <c r="L87" i="6"/>
  <c r="L88" i="6"/>
  <c r="L89" i="6"/>
  <c r="L90" i="6"/>
  <c r="L91" i="6"/>
  <c r="L92" i="6"/>
  <c r="L93" i="6"/>
  <c r="L94" i="6"/>
  <c r="L95" i="6"/>
  <c r="L96" i="6"/>
  <c r="L97" i="6"/>
  <c r="L98" i="6"/>
  <c r="L99" i="6"/>
  <c r="L100" i="6"/>
  <c r="L101" i="6"/>
  <c r="L102" i="6"/>
  <c r="L103" i="6"/>
  <c r="L104" i="6"/>
  <c r="L105" i="6"/>
  <c r="L106" i="6"/>
  <c r="L107" i="6"/>
  <c r="L108" i="6"/>
  <c r="L109" i="6"/>
  <c r="L110" i="6"/>
  <c r="L111" i="6"/>
  <c r="L112" i="6"/>
  <c r="L113" i="6"/>
  <c r="L114" i="6"/>
  <c r="L115" i="6"/>
  <c r="L116" i="6"/>
  <c r="L117" i="6"/>
  <c r="L118" i="6"/>
  <c r="L119" i="6"/>
  <c r="L120" i="6"/>
  <c r="L121" i="6"/>
  <c r="L122" i="6"/>
  <c r="L123" i="6"/>
  <c r="L124" i="6"/>
  <c r="L125" i="6"/>
  <c r="L126" i="6"/>
  <c r="L127" i="6"/>
  <c r="L128" i="6"/>
  <c r="L129" i="6"/>
  <c r="L130" i="6"/>
  <c r="L131" i="6"/>
  <c r="L132" i="6"/>
  <c r="L133" i="6"/>
  <c r="L134" i="6"/>
  <c r="L135" i="6"/>
  <c r="L136" i="6"/>
  <c r="L137" i="6"/>
  <c r="L138" i="6"/>
  <c r="L139" i="6"/>
  <c r="L140" i="6"/>
  <c r="L141" i="6"/>
  <c r="L142" i="6"/>
  <c r="L143" i="6"/>
  <c r="L144" i="6"/>
  <c r="L145" i="6"/>
  <c r="L146" i="6"/>
  <c r="L147" i="6"/>
  <c r="L148" i="6"/>
  <c r="L149" i="6"/>
  <c r="L150" i="6"/>
  <c r="L151" i="6"/>
  <c r="L152" i="6"/>
  <c r="L153" i="6"/>
  <c r="L154" i="6"/>
  <c r="L155" i="6"/>
  <c r="L156" i="6"/>
  <c r="L157" i="6"/>
  <c r="L158" i="6"/>
  <c r="L159" i="6"/>
  <c r="L160" i="6"/>
  <c r="L161" i="6"/>
  <c r="L162" i="6"/>
  <c r="L163" i="6"/>
  <c r="L164" i="6"/>
  <c r="L165" i="6"/>
  <c r="L166" i="6"/>
  <c r="L167" i="6"/>
  <c r="L168" i="6"/>
  <c r="L169" i="6"/>
  <c r="L170" i="6"/>
  <c r="L171" i="6"/>
  <c r="L172" i="6"/>
  <c r="L173" i="6"/>
  <c r="L174" i="6"/>
  <c r="L175" i="6"/>
  <c r="L176" i="6"/>
  <c r="L177" i="6"/>
  <c r="L178" i="6"/>
  <c r="L179" i="6"/>
  <c r="L180" i="6"/>
  <c r="L181" i="6"/>
  <c r="L182" i="6"/>
  <c r="L183" i="6"/>
  <c r="L184" i="6"/>
  <c r="L185" i="6"/>
  <c r="L186" i="6"/>
  <c r="L187" i="6"/>
  <c r="L188" i="6"/>
  <c r="L189" i="6"/>
  <c r="L190" i="6"/>
  <c r="L191" i="6"/>
  <c r="L192" i="6"/>
  <c r="L193" i="6"/>
  <c r="L194" i="6"/>
  <c r="L195" i="6"/>
  <c r="L196" i="6"/>
  <c r="L197" i="6"/>
  <c r="L198" i="6"/>
  <c r="L199" i="6"/>
  <c r="L200" i="6"/>
  <c r="L201" i="6"/>
  <c r="L202" i="6"/>
  <c r="L203" i="6"/>
  <c r="L204" i="6"/>
  <c r="L205" i="6"/>
  <c r="L206" i="6"/>
  <c r="L207" i="6"/>
  <c r="L208" i="6"/>
  <c r="L209" i="6"/>
  <c r="L210" i="6"/>
  <c r="L211" i="6"/>
  <c r="L212" i="6"/>
  <c r="L213" i="6"/>
  <c r="L214" i="6"/>
  <c r="L215" i="6"/>
  <c r="L216" i="6"/>
  <c r="L217" i="6"/>
  <c r="L218" i="6"/>
  <c r="L219" i="6"/>
  <c r="L220" i="6"/>
  <c r="L221" i="6"/>
  <c r="L222" i="6"/>
  <c r="L223" i="6"/>
  <c r="L224" i="6"/>
  <c r="L225" i="6"/>
  <c r="L226" i="6"/>
  <c r="L227" i="6"/>
  <c r="L228" i="6"/>
  <c r="L229" i="6"/>
  <c r="L230" i="6"/>
  <c r="L231" i="6"/>
  <c r="L232" i="6"/>
  <c r="L233" i="6"/>
  <c r="L234" i="6"/>
  <c r="L235" i="6"/>
  <c r="L236" i="6"/>
  <c r="L237" i="6"/>
  <c r="L238" i="6"/>
  <c r="L239" i="6"/>
  <c r="L240" i="6"/>
  <c r="L241" i="6"/>
  <c r="L242" i="6"/>
  <c r="L243" i="6"/>
  <c r="L244" i="6"/>
  <c r="L245" i="6"/>
  <c r="L246" i="6"/>
  <c r="L247" i="6"/>
  <c r="L248" i="6"/>
  <c r="L249" i="6"/>
  <c r="L250" i="6"/>
  <c r="L251" i="6"/>
  <c r="L252" i="6"/>
  <c r="L253" i="6"/>
  <c r="L254" i="6"/>
  <c r="L255" i="6"/>
  <c r="L256" i="6"/>
  <c r="L257" i="6"/>
  <c r="L258" i="6"/>
  <c r="L259" i="6"/>
  <c r="L260" i="6"/>
  <c r="L261" i="6"/>
  <c r="L262" i="6"/>
  <c r="L263" i="6"/>
  <c r="L264" i="6"/>
  <c r="L265" i="6"/>
  <c r="L266" i="6"/>
  <c r="L267" i="6"/>
  <c r="L268" i="6"/>
  <c r="L269" i="6"/>
  <c r="L270" i="6"/>
  <c r="L271" i="6"/>
  <c r="L272" i="6"/>
  <c r="L273" i="6"/>
  <c r="L274" i="6"/>
  <c r="L275" i="6"/>
  <c r="L276" i="6"/>
  <c r="L277" i="6"/>
  <c r="L278" i="6"/>
  <c r="L279" i="6"/>
  <c r="L280" i="6"/>
  <c r="L281" i="6"/>
  <c r="L282" i="6"/>
  <c r="L283" i="6"/>
  <c r="L284" i="6"/>
  <c r="L285" i="6"/>
  <c r="L286" i="6"/>
  <c r="L287" i="6"/>
  <c r="L288" i="6"/>
  <c r="L289" i="6"/>
  <c r="L290" i="6"/>
  <c r="L291" i="6"/>
  <c r="L292" i="6"/>
  <c r="L293" i="6"/>
  <c r="L294" i="6"/>
  <c r="L295" i="6"/>
  <c r="L296" i="6"/>
  <c r="L297" i="6"/>
  <c r="L298" i="6"/>
  <c r="L299" i="6"/>
  <c r="L300" i="6"/>
  <c r="L301" i="6"/>
  <c r="L302" i="6"/>
  <c r="L303" i="6"/>
  <c r="L304" i="6"/>
  <c r="L305" i="6"/>
  <c r="L306" i="6"/>
  <c r="L307" i="6"/>
  <c r="L308" i="6"/>
  <c r="L309" i="6"/>
  <c r="L310" i="6"/>
  <c r="L311" i="6"/>
  <c r="L312" i="6"/>
  <c r="L313" i="6"/>
  <c r="L314" i="6"/>
  <c r="L315" i="6"/>
  <c r="L316" i="6"/>
  <c r="L317" i="6"/>
  <c r="L318" i="6"/>
  <c r="L319" i="6"/>
  <c r="L320" i="6"/>
  <c r="L321" i="6"/>
  <c r="L322" i="6"/>
  <c r="L323" i="6"/>
  <c r="L324" i="6"/>
  <c r="L325" i="6"/>
  <c r="L326" i="6"/>
  <c r="L327" i="6"/>
  <c r="L328" i="6"/>
  <c r="L329" i="6"/>
  <c r="L330" i="6"/>
  <c r="L331" i="6"/>
  <c r="L332" i="6"/>
  <c r="L333" i="6"/>
  <c r="L334" i="6"/>
  <c r="L335" i="6"/>
  <c r="L336" i="6"/>
  <c r="L337" i="6"/>
  <c r="L338" i="6"/>
  <c r="L339" i="6"/>
  <c r="L340" i="6"/>
  <c r="L341" i="6"/>
  <c r="L342" i="6"/>
  <c r="L343" i="6"/>
  <c r="L344" i="6"/>
  <c r="L345" i="6"/>
  <c r="L346" i="6"/>
  <c r="L347" i="6"/>
  <c r="L348" i="6"/>
  <c r="L349" i="6"/>
  <c r="L350" i="6"/>
  <c r="L351" i="6"/>
  <c r="L352" i="6"/>
  <c r="L353" i="6"/>
  <c r="L354" i="6"/>
  <c r="L355" i="6"/>
  <c r="L356" i="6"/>
  <c r="L357" i="6"/>
  <c r="L358" i="6"/>
  <c r="L359" i="6"/>
  <c r="L360" i="6"/>
  <c r="L361" i="6"/>
  <c r="L362" i="6"/>
  <c r="L363" i="6"/>
  <c r="L364" i="6"/>
  <c r="L365" i="6"/>
  <c r="L366" i="6"/>
  <c r="L367" i="6"/>
  <c r="L368" i="6"/>
  <c r="L369" i="6"/>
  <c r="L370" i="6"/>
  <c r="L371" i="6"/>
  <c r="L372" i="6"/>
  <c r="L373" i="6"/>
  <c r="L374" i="6"/>
  <c r="L375" i="6"/>
  <c r="L376" i="6"/>
  <c r="L377" i="6"/>
  <c r="L378" i="6"/>
  <c r="L379" i="6"/>
  <c r="L380" i="6"/>
  <c r="L381" i="6"/>
  <c r="L382" i="6"/>
  <c r="L383" i="6"/>
  <c r="L384" i="6"/>
  <c r="L385" i="6"/>
  <c r="L386" i="6"/>
  <c r="L387" i="6"/>
  <c r="L388" i="6"/>
  <c r="L389" i="6"/>
  <c r="L390" i="6"/>
  <c r="L391" i="6"/>
  <c r="L392" i="6"/>
  <c r="L393" i="6"/>
  <c r="L394" i="6"/>
  <c r="L395" i="6"/>
  <c r="L396" i="6"/>
  <c r="L397" i="6"/>
  <c r="L398" i="6"/>
  <c r="L399" i="6"/>
  <c r="L400" i="6"/>
  <c r="L401" i="6"/>
  <c r="L402" i="6"/>
  <c r="L403" i="6"/>
  <c r="L404" i="6"/>
  <c r="L405" i="6"/>
  <c r="L406" i="6"/>
  <c r="L407" i="6"/>
  <c r="L408" i="6"/>
  <c r="L409" i="6"/>
  <c r="L410" i="6"/>
  <c r="L411" i="6"/>
  <c r="L412" i="6"/>
  <c r="L413" i="6"/>
  <c r="L414" i="6"/>
  <c r="L415" i="6"/>
  <c r="L416" i="6"/>
  <c r="L417" i="6"/>
  <c r="L418" i="6"/>
  <c r="L419" i="6"/>
  <c r="L420" i="6"/>
  <c r="L421" i="6"/>
  <c r="L422" i="6"/>
  <c r="L423" i="6"/>
  <c r="L424" i="6"/>
  <c r="L425" i="6"/>
  <c r="L426" i="6"/>
  <c r="L427" i="6"/>
  <c r="L428" i="6"/>
  <c r="L429" i="6"/>
  <c r="L430" i="6"/>
  <c r="L431" i="6"/>
  <c r="L432" i="6"/>
  <c r="L433" i="6"/>
  <c r="L434" i="6"/>
  <c r="L435" i="6"/>
  <c r="L436" i="6"/>
  <c r="L437" i="6"/>
  <c r="L438" i="6"/>
  <c r="L439" i="6"/>
  <c r="L440" i="6"/>
  <c r="L441" i="6"/>
  <c r="L442" i="6"/>
  <c r="L443" i="6"/>
  <c r="L444" i="6"/>
  <c r="L445" i="6"/>
  <c r="L446" i="6"/>
  <c r="L447" i="6"/>
  <c r="L448" i="6"/>
  <c r="L449" i="6"/>
  <c r="L450" i="6"/>
  <c r="L451" i="6"/>
  <c r="L452" i="6"/>
  <c r="L453" i="6"/>
  <c r="L454" i="6"/>
  <c r="L455" i="6"/>
  <c r="L456" i="6"/>
  <c r="L457" i="6"/>
  <c r="L458" i="6"/>
  <c r="L459" i="6"/>
  <c r="L460" i="6"/>
  <c r="L461" i="6"/>
  <c r="L462" i="6"/>
  <c r="L463" i="6"/>
  <c r="L464" i="6"/>
  <c r="L465" i="6"/>
  <c r="L466" i="6"/>
  <c r="L467" i="6"/>
  <c r="L468" i="6"/>
  <c r="L469" i="6"/>
  <c r="L470" i="6"/>
  <c r="L471" i="6"/>
  <c r="L472" i="6"/>
  <c r="L473" i="6"/>
  <c r="L474" i="6"/>
  <c r="L475" i="6"/>
  <c r="L476" i="6"/>
  <c r="L477" i="6"/>
  <c r="L478" i="6"/>
  <c r="L479" i="6"/>
  <c r="L480" i="6"/>
  <c r="L481" i="6"/>
  <c r="L482" i="6"/>
  <c r="L483" i="6"/>
  <c r="L484" i="6"/>
  <c r="L485" i="6"/>
  <c r="L486" i="6"/>
  <c r="L487" i="6"/>
  <c r="L488" i="6"/>
  <c r="L489" i="6"/>
  <c r="L490" i="6"/>
  <c r="L491" i="6"/>
  <c r="L492" i="6"/>
  <c r="L493" i="6"/>
  <c r="L494" i="6"/>
  <c r="L495" i="6"/>
  <c r="L496" i="6"/>
  <c r="L497" i="6"/>
  <c r="L498" i="6"/>
  <c r="L499" i="6"/>
  <c r="L500" i="6"/>
  <c r="L501" i="6"/>
  <c r="L502" i="6"/>
  <c r="L503" i="6"/>
  <c r="L504" i="6"/>
  <c r="L505" i="6"/>
  <c r="L506" i="6"/>
  <c r="L507" i="6"/>
  <c r="L508" i="6"/>
  <c r="L509" i="6"/>
  <c r="L510" i="6"/>
  <c r="L511" i="6"/>
  <c r="L512" i="6"/>
  <c r="L513" i="6"/>
  <c r="L514" i="6"/>
  <c r="L515" i="6"/>
  <c r="L516" i="6"/>
  <c r="L517" i="6"/>
  <c r="L518" i="6"/>
  <c r="L519" i="6"/>
  <c r="L520" i="6"/>
  <c r="L521" i="6"/>
  <c r="L522" i="6"/>
  <c r="L523" i="6"/>
  <c r="L524" i="6"/>
  <c r="L525" i="6"/>
  <c r="L526" i="6"/>
  <c r="L527" i="6"/>
  <c r="L528" i="6"/>
  <c r="L529" i="6"/>
  <c r="L530" i="6"/>
  <c r="L531" i="6"/>
  <c r="L532" i="6"/>
  <c r="L533" i="6"/>
  <c r="L534" i="6"/>
  <c r="L535" i="6"/>
  <c r="L536" i="6"/>
  <c r="L537" i="6"/>
  <c r="L538" i="6"/>
  <c r="L539" i="6"/>
  <c r="L540" i="6"/>
  <c r="L541" i="6"/>
  <c r="L542" i="6"/>
  <c r="L543" i="6"/>
  <c r="L544" i="6"/>
  <c r="L545" i="6"/>
  <c r="L546" i="6"/>
  <c r="L547" i="6"/>
  <c r="L548" i="6"/>
  <c r="L549" i="6"/>
  <c r="L550" i="6"/>
  <c r="L551" i="6"/>
  <c r="L552" i="6"/>
  <c r="L553" i="6"/>
  <c r="L554" i="6"/>
  <c r="L555" i="6"/>
  <c r="L556" i="6"/>
  <c r="L557" i="6"/>
  <c r="L558" i="6"/>
  <c r="L559" i="6"/>
  <c r="L560" i="6"/>
  <c r="L561" i="6"/>
  <c r="L562" i="6"/>
  <c r="L563" i="6"/>
  <c r="L564" i="6"/>
  <c r="L565" i="6"/>
  <c r="L566" i="6"/>
  <c r="L567" i="6"/>
  <c r="L568" i="6"/>
  <c r="L569" i="6"/>
  <c r="L570" i="6"/>
  <c r="L571" i="6"/>
  <c r="L572" i="6"/>
  <c r="L573" i="6"/>
  <c r="L574" i="6"/>
  <c r="L575" i="6"/>
  <c r="L576" i="6"/>
  <c r="L577" i="6"/>
  <c r="L578" i="6"/>
  <c r="L579" i="6"/>
  <c r="L580" i="6"/>
  <c r="L581" i="6"/>
  <c r="L582" i="6"/>
  <c r="L583" i="6"/>
  <c r="L584" i="6"/>
  <c r="L585" i="6"/>
  <c r="L586" i="6"/>
  <c r="L587" i="6"/>
  <c r="L588" i="6"/>
  <c r="L589" i="6"/>
  <c r="L590" i="6"/>
  <c r="L591" i="6"/>
  <c r="L592" i="6"/>
  <c r="L593" i="6"/>
  <c r="L594" i="6"/>
  <c r="L595" i="6"/>
  <c r="L596" i="6"/>
  <c r="L597" i="6"/>
  <c r="L598" i="6"/>
  <c r="L599" i="6"/>
  <c r="L600" i="6"/>
  <c r="L601" i="6"/>
  <c r="L602" i="6"/>
  <c r="L603" i="6"/>
  <c r="L604" i="6"/>
  <c r="L605" i="6"/>
  <c r="L606" i="6"/>
  <c r="L607" i="6"/>
  <c r="L608" i="6"/>
  <c r="L609" i="6"/>
  <c r="L610" i="6"/>
  <c r="L611" i="6"/>
  <c r="L612" i="6"/>
  <c r="L613" i="6"/>
  <c r="L614" i="6"/>
  <c r="L615" i="6"/>
  <c r="L616" i="6"/>
  <c r="L617" i="6"/>
  <c r="L618" i="6"/>
  <c r="L619" i="6"/>
  <c r="L620" i="6"/>
  <c r="L621" i="6"/>
  <c r="L622" i="6"/>
  <c r="L623" i="6"/>
  <c r="L624" i="6"/>
  <c r="L625" i="6"/>
  <c r="L626" i="6"/>
  <c r="L627" i="6"/>
  <c r="L628" i="6"/>
  <c r="L629" i="6"/>
  <c r="L630" i="6"/>
  <c r="L631" i="6"/>
  <c r="L632" i="6"/>
  <c r="L633" i="6"/>
  <c r="L634" i="6"/>
  <c r="L635" i="6"/>
  <c r="L636" i="6"/>
  <c r="L637" i="6"/>
  <c r="L638" i="6"/>
  <c r="L639" i="6"/>
  <c r="L640" i="6"/>
  <c r="L641" i="6"/>
  <c r="L642" i="6"/>
  <c r="L643" i="6"/>
  <c r="L644" i="6"/>
  <c r="L645" i="6"/>
  <c r="L646" i="6"/>
  <c r="L647" i="6"/>
  <c r="L648" i="6"/>
  <c r="L649" i="6"/>
  <c r="L650" i="6"/>
  <c r="L651" i="6"/>
  <c r="L652" i="6"/>
  <c r="L653" i="6"/>
  <c r="L654" i="6"/>
  <c r="L655" i="6"/>
  <c r="L656" i="6"/>
  <c r="L657" i="6"/>
  <c r="L658" i="6"/>
  <c r="L659" i="6"/>
  <c r="L660" i="6"/>
  <c r="L661" i="6"/>
  <c r="L662" i="6"/>
  <c r="L663" i="6"/>
  <c r="L664" i="6"/>
  <c r="L665" i="6"/>
  <c r="L666" i="6"/>
  <c r="L667" i="6"/>
  <c r="L668" i="6"/>
  <c r="L669" i="6"/>
  <c r="L670" i="6"/>
  <c r="L671" i="6"/>
  <c r="L672" i="6"/>
  <c r="L673" i="6"/>
  <c r="L674" i="6"/>
  <c r="L675" i="6"/>
  <c r="L676" i="6"/>
  <c r="L677" i="6"/>
  <c r="L678" i="6"/>
  <c r="L679" i="6"/>
  <c r="L680" i="6"/>
  <c r="L681" i="6"/>
  <c r="L682" i="6"/>
  <c r="L683" i="6"/>
  <c r="L684" i="6"/>
  <c r="L685" i="6"/>
  <c r="L686" i="6"/>
  <c r="L687" i="6"/>
  <c r="L688" i="6"/>
  <c r="L689" i="6"/>
  <c r="L690" i="6"/>
  <c r="L691" i="6"/>
  <c r="L692" i="6"/>
  <c r="L693" i="6"/>
  <c r="L694" i="6"/>
  <c r="L695" i="6"/>
  <c r="L696" i="6"/>
  <c r="L697" i="6"/>
  <c r="L698" i="6"/>
  <c r="L699" i="6"/>
  <c r="L700" i="6"/>
  <c r="L701" i="6"/>
  <c r="L702" i="6"/>
  <c r="L703" i="6"/>
  <c r="L704" i="6"/>
  <c r="L705" i="6"/>
  <c r="L706" i="6"/>
  <c r="L707" i="6"/>
  <c r="L708" i="6"/>
  <c r="L709" i="6"/>
  <c r="L710" i="6"/>
  <c r="L711" i="6"/>
  <c r="L712" i="6"/>
  <c r="L713" i="6"/>
  <c r="L714" i="6"/>
  <c r="L715" i="6"/>
  <c r="L716" i="6"/>
  <c r="L717" i="6"/>
  <c r="L718" i="6"/>
  <c r="L719" i="6"/>
  <c r="L720" i="6"/>
  <c r="L721" i="6"/>
  <c r="L722" i="6"/>
  <c r="L723" i="6"/>
  <c r="L724" i="6"/>
  <c r="L725" i="6"/>
  <c r="L726" i="6"/>
  <c r="L727" i="6"/>
  <c r="L728" i="6"/>
  <c r="L729" i="6"/>
  <c r="L730" i="6"/>
  <c r="L731" i="6"/>
  <c r="L732" i="6"/>
  <c r="L733" i="6"/>
  <c r="L734" i="6"/>
  <c r="L735" i="6"/>
  <c r="L736" i="6"/>
  <c r="L737" i="6"/>
  <c r="L738" i="6"/>
  <c r="L739" i="6"/>
  <c r="L740" i="6"/>
  <c r="L741" i="6"/>
  <c r="L742" i="6"/>
  <c r="L743" i="6"/>
  <c r="L744" i="6"/>
  <c r="L745" i="6"/>
  <c r="L746" i="6"/>
  <c r="L747" i="6"/>
  <c r="L748" i="6"/>
  <c r="L749" i="6"/>
  <c r="L750" i="6"/>
  <c r="L751" i="6"/>
  <c r="L752" i="6"/>
  <c r="L753" i="6"/>
  <c r="L754" i="6"/>
  <c r="L755" i="6"/>
  <c r="L756" i="6"/>
  <c r="L757" i="6"/>
  <c r="L758" i="6"/>
  <c r="L759" i="6"/>
  <c r="L760" i="6"/>
  <c r="L761" i="6"/>
  <c r="L762" i="6"/>
  <c r="L763" i="6"/>
  <c r="L764" i="6"/>
  <c r="L765" i="6"/>
  <c r="L766" i="6"/>
  <c r="L767" i="6"/>
  <c r="L768" i="6"/>
  <c r="L769" i="6"/>
  <c r="L770" i="6"/>
  <c r="L771" i="6"/>
  <c r="L772" i="6"/>
  <c r="L773" i="6"/>
  <c r="L774" i="6"/>
  <c r="L775" i="6"/>
  <c r="L776" i="6"/>
  <c r="L777" i="6"/>
  <c r="L778" i="6"/>
  <c r="L779" i="6"/>
  <c r="L780" i="6"/>
  <c r="L781" i="6"/>
  <c r="L782" i="6"/>
  <c r="L783" i="6"/>
  <c r="L784" i="6"/>
  <c r="L785" i="6"/>
  <c r="L786" i="6"/>
  <c r="L787" i="6"/>
  <c r="L788" i="6"/>
  <c r="L789" i="6"/>
  <c r="L790" i="6"/>
  <c r="L791" i="6"/>
  <c r="L792" i="6"/>
  <c r="L793" i="6"/>
  <c r="L794" i="6"/>
  <c r="L795" i="6"/>
  <c r="L796" i="6"/>
  <c r="L797" i="6"/>
  <c r="L798" i="6"/>
  <c r="L799" i="6"/>
  <c r="L800" i="6"/>
  <c r="L801" i="6"/>
  <c r="L802" i="6"/>
  <c r="L803" i="6"/>
  <c r="L804" i="6"/>
  <c r="L805" i="6"/>
  <c r="L806" i="6"/>
  <c r="L807" i="6"/>
  <c r="L808" i="6"/>
  <c r="L809" i="6"/>
  <c r="L810" i="6"/>
  <c r="L811" i="6"/>
  <c r="L812" i="6"/>
  <c r="L813" i="6"/>
  <c r="L814" i="6"/>
  <c r="L815" i="6"/>
  <c r="L816" i="6"/>
  <c r="L817" i="6"/>
  <c r="L818" i="6"/>
  <c r="L819" i="6"/>
  <c r="L820" i="6"/>
  <c r="L821" i="6"/>
  <c r="L822" i="6"/>
  <c r="L823" i="6"/>
  <c r="L824" i="6"/>
  <c r="L825" i="6"/>
  <c r="L826" i="6"/>
  <c r="L827" i="6"/>
  <c r="L828" i="6"/>
  <c r="L829" i="6"/>
  <c r="L830" i="6"/>
  <c r="L831" i="6"/>
  <c r="L832" i="6"/>
  <c r="L833" i="6"/>
  <c r="L834" i="6"/>
  <c r="L835" i="6"/>
  <c r="L836" i="6"/>
  <c r="L837" i="6"/>
  <c r="L838" i="6"/>
  <c r="L839" i="6"/>
  <c r="L840" i="6"/>
  <c r="L841" i="6"/>
  <c r="L842" i="6"/>
  <c r="L843" i="6"/>
  <c r="L844" i="6"/>
  <c r="L845" i="6"/>
  <c r="L846" i="6"/>
  <c r="L847" i="6"/>
  <c r="L848" i="6"/>
  <c r="L849" i="6"/>
  <c r="L850" i="6"/>
  <c r="L851" i="6"/>
  <c r="L852" i="6"/>
  <c r="L853" i="6"/>
  <c r="L854" i="6"/>
  <c r="L855" i="6"/>
  <c r="L856" i="6"/>
  <c r="L857" i="6"/>
  <c r="L858" i="6"/>
  <c r="L859" i="6"/>
  <c r="L860" i="6"/>
  <c r="L861" i="6"/>
  <c r="L862" i="6"/>
  <c r="L863" i="6"/>
  <c r="L864" i="6"/>
  <c r="L865" i="6"/>
  <c r="L866" i="6"/>
  <c r="L867" i="6"/>
  <c r="L868" i="6"/>
  <c r="L869" i="6"/>
  <c r="L870" i="6"/>
  <c r="L871" i="6"/>
  <c r="L872" i="6"/>
  <c r="L873" i="6"/>
  <c r="L874" i="6"/>
  <c r="L875" i="6"/>
  <c r="L876" i="6"/>
  <c r="L877" i="6"/>
  <c r="L878" i="6"/>
  <c r="L879" i="6"/>
  <c r="L880" i="6"/>
  <c r="L881" i="6"/>
  <c r="L882" i="6"/>
  <c r="L883" i="6"/>
  <c r="L884" i="6"/>
  <c r="L885" i="6"/>
  <c r="L886" i="6"/>
  <c r="L887" i="6"/>
  <c r="L888" i="6"/>
  <c r="L889" i="6"/>
  <c r="L890" i="6"/>
  <c r="L891" i="6"/>
  <c r="L892" i="6"/>
  <c r="L893" i="6"/>
  <c r="L894" i="6"/>
  <c r="L895" i="6"/>
  <c r="L896" i="6"/>
  <c r="L897" i="6"/>
  <c r="L898" i="6"/>
  <c r="L899" i="6"/>
  <c r="L900" i="6"/>
  <c r="L901" i="6"/>
  <c r="L902" i="6"/>
  <c r="L903" i="6"/>
  <c r="L904" i="6"/>
  <c r="L905" i="6"/>
  <c r="L906" i="6"/>
  <c r="L907" i="6"/>
  <c r="L908" i="6"/>
  <c r="L909" i="6"/>
  <c r="L910" i="6"/>
  <c r="L911" i="6"/>
  <c r="L912" i="6"/>
  <c r="L913" i="6"/>
  <c r="L914" i="6"/>
  <c r="L915" i="6"/>
  <c r="L916" i="6"/>
  <c r="L917" i="6"/>
  <c r="L918" i="6"/>
  <c r="L919" i="6"/>
  <c r="L920" i="6"/>
  <c r="L921" i="6"/>
  <c r="L922" i="6"/>
  <c r="L923" i="6"/>
  <c r="L924" i="6"/>
  <c r="L925" i="6"/>
  <c r="L926" i="6"/>
  <c r="L927" i="6"/>
  <c r="L928" i="6"/>
  <c r="L929" i="6"/>
  <c r="L930" i="6"/>
  <c r="L931" i="6"/>
  <c r="L932" i="6"/>
  <c r="L933" i="6"/>
  <c r="L934" i="6"/>
  <c r="L935" i="6"/>
  <c r="L936" i="6"/>
  <c r="L937" i="6"/>
  <c r="L938" i="6"/>
  <c r="L939" i="6"/>
  <c r="L940" i="6"/>
  <c r="L941" i="6"/>
  <c r="L942" i="6"/>
  <c r="L943" i="6"/>
  <c r="L944" i="6"/>
  <c r="L945" i="6"/>
  <c r="L946" i="6"/>
  <c r="L947" i="6"/>
  <c r="L948" i="6"/>
  <c r="L949" i="6"/>
  <c r="L950" i="6"/>
  <c r="L951" i="6"/>
  <c r="L952" i="6"/>
  <c r="L953" i="6"/>
  <c r="L954" i="6"/>
  <c r="L955" i="6"/>
  <c r="L956" i="6"/>
  <c r="L957" i="6"/>
  <c r="L958" i="6"/>
  <c r="L959" i="6"/>
  <c r="L960" i="6"/>
  <c r="L961" i="6"/>
  <c r="L962" i="6"/>
  <c r="L963" i="6"/>
  <c r="L964" i="6"/>
  <c r="L965" i="6"/>
  <c r="L966" i="6"/>
  <c r="L967" i="6"/>
  <c r="L968" i="6"/>
  <c r="L969" i="6"/>
  <c r="L970" i="6"/>
  <c r="L971" i="6"/>
  <c r="L972" i="6"/>
  <c r="L973" i="6"/>
  <c r="L974" i="6"/>
  <c r="L975" i="6"/>
  <c r="L976" i="6"/>
  <c r="L977" i="6"/>
  <c r="L978" i="6"/>
  <c r="L979" i="6"/>
  <c r="L980" i="6"/>
  <c r="L981" i="6"/>
  <c r="L982" i="6"/>
  <c r="L983" i="6"/>
  <c r="L984" i="6"/>
  <c r="L985" i="6"/>
  <c r="L986" i="6"/>
  <c r="L987" i="6"/>
  <c r="L988" i="6"/>
  <c r="L989" i="6"/>
  <c r="L990" i="6"/>
  <c r="L991" i="6"/>
  <c r="L992" i="6"/>
  <c r="L993" i="6"/>
  <c r="L994" i="6"/>
  <c r="L995" i="6"/>
  <c r="L996" i="6"/>
  <c r="L997" i="6"/>
  <c r="L998" i="6"/>
  <c r="L999" i="6"/>
  <c r="L1000" i="6"/>
  <c r="L1001" i="6"/>
  <c r="L1002" i="6"/>
  <c r="L1003" i="6"/>
  <c r="L1004" i="6"/>
  <c r="L1005" i="6"/>
  <c r="L1006" i="6"/>
  <c r="L1007" i="6"/>
  <c r="L1008" i="6"/>
  <c r="L1009" i="6"/>
  <c r="L1010" i="6"/>
  <c r="L1011" i="6"/>
  <c r="L1012" i="6"/>
  <c r="L13" i="6"/>
  <c r="I16" i="15" l="1"/>
  <c r="J16" i="15" s="1"/>
  <c r="H16" i="15" s="1"/>
  <c r="V321" i="15"/>
  <c r="J321" i="15" s="1"/>
  <c r="H321" i="15" s="1"/>
  <c r="V266" i="15"/>
  <c r="J266" i="15" s="1"/>
  <c r="H266" i="15" s="1"/>
  <c r="V772" i="15"/>
  <c r="J772" i="15" s="1"/>
  <c r="H772" i="15" s="1"/>
  <c r="V666" i="15"/>
  <c r="J666" i="15" s="1"/>
  <c r="H666" i="15" s="1"/>
  <c r="V569" i="15"/>
  <c r="J569" i="15" s="1"/>
  <c r="H569" i="15" s="1"/>
  <c r="V318" i="15"/>
  <c r="J318" i="15" s="1"/>
  <c r="H318" i="15" s="1"/>
  <c r="V1008" i="15"/>
  <c r="J1008" i="15" s="1"/>
  <c r="H1008" i="15" s="1"/>
  <c r="V819" i="15"/>
  <c r="J819" i="15" s="1"/>
  <c r="H819" i="15" s="1"/>
  <c r="V172" i="15"/>
  <c r="J172" i="15" s="1"/>
  <c r="H172" i="15" s="1"/>
  <c r="V284" i="15"/>
  <c r="J284" i="15" s="1"/>
  <c r="H284" i="15" s="1"/>
  <c r="V837" i="15"/>
  <c r="J837" i="15" s="1"/>
  <c r="H837" i="15" s="1"/>
  <c r="V662" i="15"/>
  <c r="J662" i="15" s="1"/>
  <c r="H662" i="15" s="1"/>
  <c r="V753" i="15"/>
  <c r="J753" i="15" s="1"/>
  <c r="H753" i="15" s="1"/>
  <c r="V1001" i="15"/>
  <c r="J1001" i="15" s="1"/>
  <c r="H1001" i="15" s="1"/>
  <c r="V722" i="15"/>
  <c r="J722" i="15" s="1"/>
  <c r="H722" i="15" s="1"/>
  <c r="V328" i="15"/>
  <c r="J328" i="15" s="1"/>
  <c r="H328" i="15" s="1"/>
  <c r="V164" i="15"/>
  <c r="J164" i="15" s="1"/>
  <c r="H164" i="15" s="1"/>
  <c r="V791" i="15"/>
  <c r="J791" i="15" s="1"/>
  <c r="H791" i="15" s="1"/>
  <c r="V228" i="15"/>
  <c r="J228" i="15" s="1"/>
  <c r="H228" i="15" s="1"/>
  <c r="V842" i="15"/>
  <c r="J842" i="15" s="1"/>
  <c r="H842" i="15" s="1"/>
  <c r="V454" i="15"/>
  <c r="J454" i="15" s="1"/>
  <c r="H454" i="15" s="1"/>
  <c r="V540" i="15"/>
  <c r="J540" i="15" s="1"/>
  <c r="H540" i="15" s="1"/>
  <c r="V848" i="15"/>
  <c r="J848" i="15" s="1"/>
  <c r="H848" i="15" s="1"/>
  <c r="V156" i="15"/>
  <c r="J156" i="15" s="1"/>
  <c r="H156" i="15" s="1"/>
  <c r="V57" i="15"/>
  <c r="J57" i="15" s="1"/>
  <c r="H57" i="15" s="1"/>
  <c r="V477" i="15"/>
  <c r="J477" i="15" s="1"/>
  <c r="H477" i="15" s="1"/>
  <c r="V192" i="15"/>
  <c r="J192" i="15" s="1"/>
  <c r="H192" i="15" s="1"/>
  <c r="V648" i="15"/>
  <c r="J648" i="15" s="1"/>
  <c r="H648" i="15" s="1"/>
  <c r="V107" i="15"/>
  <c r="J107" i="15" s="1"/>
  <c r="H107" i="15" s="1"/>
  <c r="V720" i="15"/>
  <c r="J720" i="15" s="1"/>
  <c r="H720" i="15" s="1"/>
  <c r="V408" i="15"/>
  <c r="J408" i="15" s="1"/>
  <c r="H408" i="15" s="1"/>
  <c r="V104" i="15"/>
  <c r="J104" i="15" s="1"/>
  <c r="H104" i="15" s="1"/>
  <c r="V17" i="15"/>
  <c r="J17" i="15" s="1"/>
  <c r="H17" i="15" s="1"/>
  <c r="V524" i="15"/>
  <c r="J524" i="15" s="1"/>
  <c r="H524" i="15" s="1"/>
  <c r="V223" i="15"/>
  <c r="J223" i="15" s="1"/>
  <c r="H223" i="15" s="1"/>
  <c r="V925" i="15"/>
  <c r="J925" i="15" s="1"/>
  <c r="H925" i="15" s="1"/>
  <c r="V76" i="15"/>
  <c r="J76" i="15" s="1"/>
  <c r="H76" i="15" s="1"/>
  <c r="V787" i="15"/>
  <c r="J787" i="15" s="1"/>
  <c r="H787" i="15" s="1"/>
  <c r="V208" i="15"/>
  <c r="J208" i="15" s="1"/>
  <c r="H208" i="15" s="1"/>
  <c r="V968" i="15"/>
  <c r="J968" i="15" s="1"/>
  <c r="H968" i="15" s="1"/>
  <c r="V830" i="15"/>
  <c r="J830" i="15" s="1"/>
  <c r="H830" i="15" s="1"/>
  <c r="V254" i="15"/>
  <c r="J254" i="15" s="1"/>
  <c r="H254" i="15" s="1"/>
  <c r="V976" i="15"/>
  <c r="J976" i="15" s="1"/>
  <c r="H976" i="15" s="1"/>
  <c r="V505" i="15"/>
  <c r="J505" i="15" s="1"/>
  <c r="H505" i="15" s="1"/>
  <c r="V750" i="15"/>
  <c r="J750" i="15" s="1"/>
  <c r="H750" i="15" s="1"/>
  <c r="V669" i="15"/>
  <c r="J669" i="15" s="1"/>
  <c r="H669" i="15" s="1"/>
  <c r="N482" i="13"/>
  <c r="O482" i="13" s="1"/>
  <c r="N410" i="13"/>
  <c r="O410" i="13" s="1"/>
  <c r="N660" i="13"/>
  <c r="O660" i="13" s="1"/>
  <c r="N575" i="13"/>
  <c r="O575" i="13" s="1"/>
  <c r="N500" i="13"/>
  <c r="O500" i="13" s="1"/>
  <c r="N624" i="13"/>
  <c r="O624" i="13" s="1"/>
  <c r="N433" i="13"/>
  <c r="O433" i="13" s="1"/>
  <c r="N153" i="13"/>
  <c r="O153" i="13" s="1"/>
  <c r="N637" i="13"/>
  <c r="O637" i="13" s="1"/>
  <c r="N571" i="13"/>
  <c r="O571" i="13" s="1"/>
  <c r="N871" i="13"/>
  <c r="O871" i="13" s="1"/>
  <c r="N155" i="13"/>
  <c r="O155" i="13" s="1"/>
  <c r="N623" i="13"/>
  <c r="O623" i="13" s="1"/>
  <c r="N899" i="13"/>
  <c r="O899" i="13" s="1"/>
  <c r="N313" i="13"/>
  <c r="O313" i="13" s="1"/>
  <c r="N99" i="13"/>
  <c r="O99" i="13" s="1"/>
  <c r="N821" i="13"/>
  <c r="O821" i="13" s="1"/>
  <c r="N933" i="13"/>
  <c r="O933" i="13" s="1"/>
  <c r="N113" i="13"/>
  <c r="O113" i="13" s="1"/>
  <c r="N636" i="13"/>
  <c r="O636" i="13" s="1"/>
  <c r="N181" i="13"/>
  <c r="O181" i="13" s="1"/>
  <c r="N663" i="13"/>
  <c r="O663" i="13" s="1"/>
  <c r="N588" i="13"/>
  <c r="O588" i="13" s="1"/>
  <c r="N948" i="13"/>
  <c r="O948" i="13" s="1"/>
  <c r="N211" i="13"/>
  <c r="O211" i="13" s="1"/>
  <c r="N981" i="13"/>
  <c r="O981" i="13" s="1"/>
  <c r="N773" i="13"/>
  <c r="O773" i="13" s="1"/>
  <c r="N900" i="13"/>
  <c r="O900" i="13" s="1"/>
  <c r="N577" i="13"/>
  <c r="O577" i="13" s="1"/>
  <c r="N210" i="13"/>
  <c r="O210" i="13" s="1"/>
  <c r="N379" i="13"/>
  <c r="O379" i="13" s="1"/>
  <c r="N516" i="13"/>
  <c r="O516" i="13" s="1"/>
  <c r="N51" i="13"/>
  <c r="O51" i="13" s="1"/>
  <c r="N162" i="13"/>
  <c r="O162" i="13" s="1"/>
  <c r="N620" i="13"/>
  <c r="O620" i="13" s="1"/>
  <c r="N976" i="13"/>
  <c r="O976" i="13" s="1"/>
  <c r="N425" i="13"/>
  <c r="O425" i="13" s="1"/>
  <c r="N259" i="13"/>
  <c r="O259" i="13" s="1"/>
  <c r="N265" i="13"/>
  <c r="O265" i="13" s="1"/>
  <c r="N721" i="13"/>
  <c r="O721" i="13" s="1"/>
  <c r="N171" i="13"/>
  <c r="O171" i="13" s="1"/>
  <c r="N606" i="13"/>
  <c r="O606" i="13" s="1"/>
  <c r="N473" i="13"/>
  <c r="O473" i="13" s="1"/>
  <c r="N194" i="13"/>
  <c r="O194" i="13" s="1"/>
  <c r="N908" i="13"/>
  <c r="O908" i="13" s="1"/>
  <c r="N902" i="13"/>
  <c r="O902" i="13" s="1"/>
  <c r="N910" i="13"/>
  <c r="O910" i="13" s="1"/>
  <c r="N836" i="13"/>
  <c r="O836" i="13" s="1"/>
  <c r="N401" i="13"/>
  <c r="O401" i="13" s="1"/>
  <c r="N60" i="13"/>
  <c r="O60" i="13" s="1"/>
  <c r="N661" i="13"/>
  <c r="O661" i="13" s="1"/>
  <c r="N196" i="13"/>
  <c r="O196" i="13" s="1"/>
  <c r="N510" i="13"/>
  <c r="O510" i="13" s="1"/>
  <c r="N328" i="13"/>
  <c r="O328" i="13" s="1"/>
  <c r="N985" i="13"/>
  <c r="O985" i="13" s="1"/>
  <c r="N801" i="13"/>
  <c r="O801" i="13" s="1"/>
  <c r="N334" i="13"/>
  <c r="O334" i="13" s="1"/>
  <c r="N152" i="13"/>
  <c r="O152" i="13" s="1"/>
  <c r="N809" i="13"/>
  <c r="O809" i="13" s="1"/>
  <c r="N49" i="13"/>
  <c r="O49" i="13" s="1"/>
  <c r="N835" i="13"/>
  <c r="O835" i="13" s="1"/>
  <c r="N284" i="13"/>
  <c r="O284" i="13" s="1"/>
  <c r="N705" i="13"/>
  <c r="O705" i="13" s="1"/>
  <c r="N322" i="13"/>
  <c r="O322" i="13" s="1"/>
  <c r="N252" i="13"/>
  <c r="O252" i="13" s="1"/>
  <c r="N748" i="13"/>
  <c r="O748" i="13" s="1"/>
  <c r="N157" i="13"/>
  <c r="O157" i="13" s="1"/>
  <c r="N517" i="13"/>
  <c r="O517" i="13" s="1"/>
  <c r="N1004" i="13"/>
  <c r="O1004" i="13" s="1"/>
  <c r="N737" i="13"/>
  <c r="O737" i="13" s="1"/>
  <c r="N778" i="13"/>
  <c r="O778" i="13" s="1"/>
  <c r="N253" i="13"/>
  <c r="O253" i="13" s="1"/>
  <c r="N87" i="13"/>
  <c r="O87" i="13" s="1"/>
  <c r="N33" i="13"/>
  <c r="O33" i="13" s="1"/>
  <c r="N819" i="13"/>
  <c r="O819" i="13" s="1"/>
  <c r="N833" i="13"/>
  <c r="O833" i="13" s="1"/>
  <c r="N306" i="13"/>
  <c r="O306" i="13" s="1"/>
  <c r="N166" i="13"/>
  <c r="O166" i="13" s="1"/>
  <c r="N732" i="13"/>
  <c r="O732" i="13" s="1"/>
  <c r="N398" i="13"/>
  <c r="O398" i="13" s="1"/>
  <c r="N216" i="13"/>
  <c r="O216" i="13" s="1"/>
  <c r="N873" i="13"/>
  <c r="O873" i="13" s="1"/>
  <c r="N689" i="13"/>
  <c r="O689" i="13" s="1"/>
  <c r="N494" i="13"/>
  <c r="O494" i="13" s="1"/>
  <c r="N312" i="13"/>
  <c r="O312" i="13" s="1"/>
  <c r="N969" i="13"/>
  <c r="O969" i="13" s="1"/>
  <c r="N929" i="13"/>
  <c r="O929" i="13" s="1"/>
  <c r="N611" i="13"/>
  <c r="O611" i="13" s="1"/>
  <c r="N40" i="13"/>
  <c r="O40" i="13" s="1"/>
  <c r="N697" i="13"/>
  <c r="O697" i="13" s="1"/>
  <c r="N273" i="13"/>
  <c r="O273" i="13" s="1"/>
  <c r="N246" i="13"/>
  <c r="O246" i="13" s="1"/>
  <c r="N731" i="13"/>
  <c r="O731" i="13" s="1"/>
  <c r="N272" i="13"/>
  <c r="O272" i="13" s="1"/>
  <c r="N746" i="13"/>
  <c r="O746" i="13" s="1"/>
  <c r="N896" i="13"/>
  <c r="O896" i="13" s="1"/>
  <c r="N280" i="13"/>
  <c r="O280" i="13" s="1"/>
  <c r="N937" i="13"/>
  <c r="O937" i="13" s="1"/>
  <c r="N286" i="13"/>
  <c r="O286" i="13" s="1"/>
  <c r="N104" i="13"/>
  <c r="O104" i="13" s="1"/>
  <c r="N1010" i="13"/>
  <c r="O1010" i="13" s="1"/>
  <c r="N201" i="13"/>
  <c r="O201" i="13" s="1"/>
  <c r="N375" i="13"/>
  <c r="O375" i="13" s="1"/>
  <c r="N188" i="13"/>
  <c r="O188" i="13" s="1"/>
  <c r="N738" i="13"/>
  <c r="O738" i="13" s="1"/>
  <c r="N513" i="13"/>
  <c r="O513" i="13" s="1"/>
  <c r="N771" i="13"/>
  <c r="O771" i="13" s="1"/>
  <c r="N65" i="13"/>
  <c r="O65" i="13" s="1"/>
  <c r="N851" i="13"/>
  <c r="O851" i="13" s="1"/>
  <c r="N263" i="13"/>
  <c r="O263" i="13" s="1"/>
  <c r="N641" i="13"/>
  <c r="O641" i="13" s="1"/>
  <c r="N1003" i="13"/>
  <c r="O1003" i="13" s="1"/>
  <c r="N972" i="13"/>
  <c r="O972" i="13" s="1"/>
  <c r="N879" i="13"/>
  <c r="O879" i="13" s="1"/>
  <c r="N834" i="13"/>
  <c r="O834" i="13" s="1"/>
  <c r="O21" i="13"/>
  <c r="V18" i="15"/>
  <c r="J18" i="15" s="1"/>
  <c r="H18" i="15" s="1"/>
  <c r="J1001" i="6"/>
  <c r="J985" i="6"/>
  <c r="J969" i="6"/>
  <c r="J905" i="6"/>
  <c r="J889" i="6"/>
  <c r="J873" i="6"/>
  <c r="J809" i="6"/>
  <c r="J793" i="6"/>
  <c r="J729" i="6"/>
  <c r="J713" i="6"/>
  <c r="J697" i="6"/>
  <c r="J649" i="6"/>
  <c r="J633" i="6"/>
  <c r="J617" i="6"/>
  <c r="J553" i="6"/>
  <c r="J537" i="6"/>
  <c r="J473" i="6"/>
  <c r="J457" i="6"/>
  <c r="J409" i="6"/>
  <c r="J361" i="6"/>
  <c r="J345" i="6"/>
  <c r="J324" i="6"/>
  <c r="J835" i="6"/>
  <c r="J579" i="6"/>
  <c r="J275" i="6"/>
  <c r="J227" i="6"/>
  <c r="J179" i="6"/>
  <c r="J370" i="6"/>
  <c r="J130" i="6"/>
  <c r="J82" i="6"/>
  <c r="J152" i="6"/>
  <c r="J56" i="6"/>
  <c r="J203" i="6"/>
  <c r="J106" i="6"/>
  <c r="J815" i="6"/>
  <c r="J559" i="6"/>
  <c r="J415" i="6"/>
  <c r="J1006" i="6"/>
  <c r="J894" i="6"/>
  <c r="J638" i="6"/>
  <c r="J988" i="6"/>
  <c r="J716" i="6"/>
  <c r="J795" i="6"/>
  <c r="J539" i="6"/>
  <c r="J970" i="6"/>
  <c r="J874" i="6"/>
  <c r="J618" i="6"/>
  <c r="J458" i="6"/>
  <c r="J952" i="6"/>
  <c r="J776" i="6"/>
  <c r="J520" i="6"/>
  <c r="J855" i="6"/>
  <c r="J599" i="6"/>
  <c r="J934" i="6"/>
  <c r="J678" i="6"/>
  <c r="J757" i="6"/>
  <c r="J501" i="6"/>
  <c r="J437" i="6"/>
  <c r="J914" i="6"/>
  <c r="J658" i="6"/>
  <c r="J392" i="6"/>
  <c r="J346" i="6"/>
  <c r="J299" i="6"/>
  <c r="J250" i="6"/>
  <c r="J737" i="6"/>
  <c r="J481" i="6"/>
  <c r="J33" i="6"/>
  <c r="J1008" i="6"/>
  <c r="J992" i="6"/>
  <c r="J976" i="6"/>
  <c r="J960" i="6"/>
  <c r="J944" i="6"/>
  <c r="J928" i="6"/>
  <c r="J912" i="6"/>
  <c r="J896" i="6"/>
  <c r="J880" i="6"/>
  <c r="J864" i="6"/>
  <c r="J848" i="6"/>
  <c r="J832" i="6"/>
  <c r="J816" i="6"/>
  <c r="J800" i="6"/>
  <c r="J784" i="6"/>
  <c r="J768" i="6"/>
  <c r="J752" i="6"/>
  <c r="J736" i="6"/>
  <c r="J720" i="6"/>
  <c r="J704" i="6"/>
  <c r="J688" i="6"/>
  <c r="J672" i="6"/>
  <c r="J656" i="6"/>
  <c r="J640" i="6"/>
  <c r="J624" i="6"/>
  <c r="J608" i="6"/>
  <c r="J592" i="6"/>
  <c r="J576" i="6"/>
  <c r="J560" i="6"/>
  <c r="J544" i="6"/>
  <c r="J528" i="6"/>
  <c r="J512" i="6"/>
  <c r="J496" i="6"/>
  <c r="J480" i="6"/>
  <c r="J464" i="6"/>
  <c r="J448" i="6"/>
  <c r="J432" i="6"/>
  <c r="J416" i="6"/>
  <c r="J400" i="6"/>
  <c r="J384" i="6"/>
  <c r="J368" i="6"/>
  <c r="J352" i="6"/>
  <c r="J336" i="6"/>
  <c r="J320" i="6"/>
  <c r="J304" i="6"/>
  <c r="J288" i="6"/>
  <c r="J272" i="6"/>
  <c r="J256" i="6"/>
  <c r="J240" i="6"/>
  <c r="J224" i="6"/>
  <c r="J208" i="6"/>
  <c r="J192" i="6"/>
  <c r="J176" i="6"/>
  <c r="J160" i="6"/>
  <c r="J144" i="6"/>
  <c r="J128" i="6"/>
  <c r="J112" i="6"/>
  <c r="J96" i="6"/>
  <c r="J80" i="6"/>
  <c r="J64" i="6"/>
  <c r="J48" i="6"/>
  <c r="J32" i="6"/>
  <c r="J16" i="6"/>
  <c r="J1005" i="6"/>
  <c r="J987" i="6"/>
  <c r="J951" i="6"/>
  <c r="J933" i="6"/>
  <c r="J913" i="6"/>
  <c r="J892" i="6"/>
  <c r="J854" i="6"/>
  <c r="J834" i="6"/>
  <c r="J814" i="6"/>
  <c r="J794" i="6"/>
  <c r="J775" i="6"/>
  <c r="J755" i="6"/>
  <c r="J735" i="6"/>
  <c r="J715" i="6"/>
  <c r="J696" i="6"/>
  <c r="J677" i="6"/>
  <c r="J657" i="6"/>
  <c r="J636" i="6"/>
  <c r="J598" i="6"/>
  <c r="J578" i="6"/>
  <c r="J558" i="6"/>
  <c r="J538" i="6"/>
  <c r="J519" i="6"/>
  <c r="J499" i="6"/>
  <c r="J479" i="6"/>
  <c r="J436" i="6"/>
  <c r="J413" i="6"/>
  <c r="J391" i="6"/>
  <c r="J367" i="6"/>
  <c r="J323" i="6"/>
  <c r="J298" i="6"/>
  <c r="J274" i="6"/>
  <c r="J248" i="6"/>
  <c r="J226" i="6"/>
  <c r="J200" i="6"/>
  <c r="J177" i="6"/>
  <c r="J151" i="6"/>
  <c r="J129" i="6"/>
  <c r="J104" i="6"/>
  <c r="J81" i="6"/>
  <c r="J54" i="6"/>
  <c r="J31" i="6"/>
  <c r="J273" i="6"/>
  <c r="J463" i="6"/>
  <c r="J431" i="6"/>
  <c r="J335" i="6"/>
  <c r="J143" i="6"/>
  <c r="J95" i="6"/>
  <c r="J79" i="6"/>
  <c r="J1004" i="6"/>
  <c r="J986" i="6"/>
  <c r="J968" i="6"/>
  <c r="J950" i="6"/>
  <c r="J931" i="6"/>
  <c r="J911" i="6"/>
  <c r="J891" i="6"/>
  <c r="J872" i="6"/>
  <c r="J853" i="6"/>
  <c r="J833" i="6"/>
  <c r="J812" i="6"/>
  <c r="J774" i="6"/>
  <c r="J754" i="6"/>
  <c r="J734" i="6"/>
  <c r="J714" i="6"/>
  <c r="J695" i="6"/>
  <c r="J675" i="6"/>
  <c r="J655" i="6"/>
  <c r="J635" i="6"/>
  <c r="J616" i="6"/>
  <c r="J597" i="6"/>
  <c r="J577" i="6"/>
  <c r="J556" i="6"/>
  <c r="J518" i="6"/>
  <c r="J498" i="6"/>
  <c r="J478" i="6"/>
  <c r="J456" i="6"/>
  <c r="J435" i="6"/>
  <c r="J411" i="6"/>
  <c r="J389" i="6"/>
  <c r="J365" i="6"/>
  <c r="J344" i="6"/>
  <c r="J322" i="6"/>
  <c r="J296" i="6"/>
  <c r="J271" i="6"/>
  <c r="J247" i="6"/>
  <c r="J225" i="6"/>
  <c r="J199" i="6"/>
  <c r="J175" i="6"/>
  <c r="J150" i="6"/>
  <c r="J127" i="6"/>
  <c r="J102" i="6"/>
  <c r="J77" i="6"/>
  <c r="J53" i="6"/>
  <c r="J29" i="6"/>
  <c r="J462" i="6"/>
  <c r="J446" i="6"/>
  <c r="J430" i="6"/>
  <c r="J414" i="6"/>
  <c r="J398" i="6"/>
  <c r="J382" i="6"/>
  <c r="J366" i="6"/>
  <c r="J350" i="6"/>
  <c r="J334" i="6"/>
  <c r="J318" i="6"/>
  <c r="J302" i="6"/>
  <c r="J286" i="6"/>
  <c r="J270" i="6"/>
  <c r="J254" i="6"/>
  <c r="J238" i="6"/>
  <c r="J222" i="6"/>
  <c r="J206" i="6"/>
  <c r="J190" i="6"/>
  <c r="J174" i="6"/>
  <c r="J158" i="6"/>
  <c r="J142" i="6"/>
  <c r="J126" i="6"/>
  <c r="J110" i="6"/>
  <c r="J94" i="6"/>
  <c r="J78" i="6"/>
  <c r="J62" i="6"/>
  <c r="J46" i="6"/>
  <c r="J30" i="6"/>
  <c r="J14" i="6"/>
  <c r="J1003" i="6"/>
  <c r="J967" i="6"/>
  <c r="J949" i="6"/>
  <c r="J930" i="6"/>
  <c r="J910" i="6"/>
  <c r="J890" i="6"/>
  <c r="J871" i="6"/>
  <c r="J851" i="6"/>
  <c r="J831" i="6"/>
  <c r="J811" i="6"/>
  <c r="J792" i="6"/>
  <c r="J773" i="6"/>
  <c r="J753" i="6"/>
  <c r="J732" i="6"/>
  <c r="J694" i="6"/>
  <c r="J674" i="6"/>
  <c r="J654" i="6"/>
  <c r="J634" i="6"/>
  <c r="J615" i="6"/>
  <c r="J595" i="6"/>
  <c r="J575" i="6"/>
  <c r="J555" i="6"/>
  <c r="J536" i="6"/>
  <c r="J517" i="6"/>
  <c r="J497" i="6"/>
  <c r="J476" i="6"/>
  <c r="J455" i="6"/>
  <c r="J434" i="6"/>
  <c r="J410" i="6"/>
  <c r="J388" i="6"/>
  <c r="J364" i="6"/>
  <c r="J343" i="6"/>
  <c r="J319" i="6"/>
  <c r="J294" i="6"/>
  <c r="J269" i="6"/>
  <c r="J246" i="6"/>
  <c r="J223" i="6"/>
  <c r="J198" i="6"/>
  <c r="J172" i="6"/>
  <c r="J149" i="6"/>
  <c r="J125" i="6"/>
  <c r="J101" i="6"/>
  <c r="J76" i="6"/>
  <c r="J52" i="6"/>
  <c r="J28" i="6"/>
  <c r="J925" i="6"/>
  <c r="J893" i="6"/>
  <c r="J877" i="6"/>
  <c r="J861" i="6"/>
  <c r="J845" i="6"/>
  <c r="J829" i="6"/>
  <c r="J813" i="6"/>
  <c r="J797" i="6"/>
  <c r="J781" i="6"/>
  <c r="J765" i="6"/>
  <c r="J749" i="6"/>
  <c r="J733" i="6"/>
  <c r="J717" i="6"/>
  <c r="J701" i="6"/>
  <c r="J685" i="6"/>
  <c r="J669" i="6"/>
  <c r="J653" i="6"/>
  <c r="J637" i="6"/>
  <c r="J621" i="6"/>
  <c r="J605" i="6"/>
  <c r="J589" i="6"/>
  <c r="J573" i="6"/>
  <c r="J557" i="6"/>
  <c r="J541" i="6"/>
  <c r="J525" i="6"/>
  <c r="J509" i="6"/>
  <c r="J493" i="6"/>
  <c r="J477" i="6"/>
  <c r="J349" i="6"/>
  <c r="J221" i="6"/>
  <c r="J173" i="6"/>
  <c r="J157" i="6"/>
  <c r="J1002" i="6"/>
  <c r="J984" i="6"/>
  <c r="J966" i="6"/>
  <c r="J947" i="6"/>
  <c r="J929" i="6"/>
  <c r="J908" i="6"/>
  <c r="J870" i="6"/>
  <c r="J850" i="6"/>
  <c r="J830" i="6"/>
  <c r="J810" i="6"/>
  <c r="J791" i="6"/>
  <c r="J771" i="6"/>
  <c r="J751" i="6"/>
  <c r="J731" i="6"/>
  <c r="J712" i="6"/>
  <c r="J693" i="6"/>
  <c r="J673" i="6"/>
  <c r="J652" i="6"/>
  <c r="J614" i="6"/>
  <c r="J594" i="6"/>
  <c r="J574" i="6"/>
  <c r="J554" i="6"/>
  <c r="J535" i="6"/>
  <c r="J515" i="6"/>
  <c r="J495" i="6"/>
  <c r="J475" i="6"/>
  <c r="J454" i="6"/>
  <c r="J433" i="6"/>
  <c r="J386" i="6"/>
  <c r="J363" i="6"/>
  <c r="J342" i="6"/>
  <c r="J317" i="6"/>
  <c r="J293" i="6"/>
  <c r="J268" i="6"/>
  <c r="J245" i="6"/>
  <c r="J220" i="6"/>
  <c r="J196" i="6"/>
  <c r="J171" i="6"/>
  <c r="J148" i="6"/>
  <c r="J124" i="6"/>
  <c r="J100" i="6"/>
  <c r="J74" i="6"/>
  <c r="J51" i="6"/>
  <c r="J27" i="6"/>
  <c r="J909" i="6"/>
  <c r="J444" i="6"/>
  <c r="J412" i="6"/>
  <c r="J300" i="6"/>
  <c r="J252" i="6"/>
  <c r="J236" i="6"/>
  <c r="J44" i="6"/>
  <c r="J983" i="6"/>
  <c r="J965" i="6"/>
  <c r="J946" i="6"/>
  <c r="J927" i="6"/>
  <c r="J907" i="6"/>
  <c r="J888" i="6"/>
  <c r="J869" i="6"/>
  <c r="J849" i="6"/>
  <c r="J828" i="6"/>
  <c r="J790" i="6"/>
  <c r="J770" i="6"/>
  <c r="J750" i="6"/>
  <c r="J730" i="6"/>
  <c r="J711" i="6"/>
  <c r="J691" i="6"/>
  <c r="J671" i="6"/>
  <c r="J651" i="6"/>
  <c r="J632" i="6"/>
  <c r="J613" i="6"/>
  <c r="J593" i="6"/>
  <c r="J572" i="6"/>
  <c r="J534" i="6"/>
  <c r="J514" i="6"/>
  <c r="J494" i="6"/>
  <c r="J474" i="6"/>
  <c r="J453" i="6"/>
  <c r="J429" i="6"/>
  <c r="J407" i="6"/>
  <c r="J385" i="6"/>
  <c r="J362" i="6"/>
  <c r="J341" i="6"/>
  <c r="J316" i="6"/>
  <c r="J291" i="6"/>
  <c r="J267" i="6"/>
  <c r="J244" i="6"/>
  <c r="J219" i="6"/>
  <c r="J195" i="6"/>
  <c r="J170" i="6"/>
  <c r="J147" i="6"/>
  <c r="J122" i="6"/>
  <c r="J98" i="6"/>
  <c r="J72" i="6"/>
  <c r="J50" i="6"/>
  <c r="J26" i="6"/>
  <c r="J459" i="6"/>
  <c r="J331" i="6"/>
  <c r="J315" i="6"/>
  <c r="J123" i="6"/>
  <c r="J75" i="6"/>
  <c r="J59" i="6"/>
  <c r="J1000" i="6"/>
  <c r="J982" i="6"/>
  <c r="J963" i="6"/>
  <c r="J945" i="6"/>
  <c r="J926" i="6"/>
  <c r="J906" i="6"/>
  <c r="J887" i="6"/>
  <c r="J867" i="6"/>
  <c r="J847" i="6"/>
  <c r="J827" i="6"/>
  <c r="J808" i="6"/>
  <c r="J789" i="6"/>
  <c r="J769" i="6"/>
  <c r="J748" i="6"/>
  <c r="J710" i="6"/>
  <c r="J690" i="6"/>
  <c r="J670" i="6"/>
  <c r="J650" i="6"/>
  <c r="J631" i="6"/>
  <c r="J611" i="6"/>
  <c r="J591" i="6"/>
  <c r="J571" i="6"/>
  <c r="J552" i="6"/>
  <c r="J533" i="6"/>
  <c r="J513" i="6"/>
  <c r="J492" i="6"/>
  <c r="J452" i="6"/>
  <c r="J428" i="6"/>
  <c r="J406" i="6"/>
  <c r="J383" i="6"/>
  <c r="J339" i="6"/>
  <c r="J314" i="6"/>
  <c r="J290" i="6"/>
  <c r="J266" i="6"/>
  <c r="J243" i="6"/>
  <c r="J218" i="6"/>
  <c r="J193" i="6"/>
  <c r="J168" i="6"/>
  <c r="J146" i="6"/>
  <c r="J120" i="6"/>
  <c r="J97" i="6"/>
  <c r="J71" i="6"/>
  <c r="J49" i="6"/>
  <c r="J23" i="6"/>
  <c r="J426" i="6"/>
  <c r="J394" i="6"/>
  <c r="J202" i="6"/>
  <c r="J154" i="6"/>
  <c r="J138" i="6"/>
  <c r="J999" i="6"/>
  <c r="J981" i="6"/>
  <c r="J962" i="6"/>
  <c r="J943" i="6"/>
  <c r="J924" i="6"/>
  <c r="J886" i="6"/>
  <c r="J866" i="6"/>
  <c r="J846" i="6"/>
  <c r="J826" i="6"/>
  <c r="J807" i="6"/>
  <c r="J787" i="6"/>
  <c r="J767" i="6"/>
  <c r="J747" i="6"/>
  <c r="J728" i="6"/>
  <c r="J709" i="6"/>
  <c r="J689" i="6"/>
  <c r="J668" i="6"/>
  <c r="J630" i="6"/>
  <c r="J610" i="6"/>
  <c r="J590" i="6"/>
  <c r="J570" i="6"/>
  <c r="J551" i="6"/>
  <c r="J531" i="6"/>
  <c r="J511" i="6"/>
  <c r="J491" i="6"/>
  <c r="J472" i="6"/>
  <c r="J451" i="6"/>
  <c r="J427" i="6"/>
  <c r="J404" i="6"/>
  <c r="J381" i="6"/>
  <c r="J360" i="6"/>
  <c r="J338" i="6"/>
  <c r="J312" i="6"/>
  <c r="J289" i="6"/>
  <c r="J264" i="6"/>
  <c r="J241" i="6"/>
  <c r="J215" i="6"/>
  <c r="J191" i="6"/>
  <c r="J167" i="6"/>
  <c r="J145" i="6"/>
  <c r="J119" i="6"/>
  <c r="J93" i="6"/>
  <c r="J70" i="6"/>
  <c r="J47" i="6"/>
  <c r="J22" i="6"/>
  <c r="J441" i="6"/>
  <c r="J329" i="6"/>
  <c r="J313" i="6"/>
  <c r="J297" i="6"/>
  <c r="J281" i="6"/>
  <c r="J265" i="6"/>
  <c r="J249" i="6"/>
  <c r="J233" i="6"/>
  <c r="J217" i="6"/>
  <c r="J201" i="6"/>
  <c r="J185" i="6"/>
  <c r="J169" i="6"/>
  <c r="J153" i="6"/>
  <c r="J137" i="6"/>
  <c r="J121" i="6"/>
  <c r="J105" i="6"/>
  <c r="J89" i="6"/>
  <c r="J73" i="6"/>
  <c r="J57" i="6"/>
  <c r="J41" i="6"/>
  <c r="J25" i="6"/>
  <c r="J998" i="6"/>
  <c r="J979" i="6"/>
  <c r="J961" i="6"/>
  <c r="J942" i="6"/>
  <c r="J923" i="6"/>
  <c r="J904" i="6"/>
  <c r="J885" i="6"/>
  <c r="J865" i="6"/>
  <c r="J844" i="6"/>
  <c r="J825" i="6"/>
  <c r="J806" i="6"/>
  <c r="J786" i="6"/>
  <c r="J766" i="6"/>
  <c r="J746" i="6"/>
  <c r="J727" i="6"/>
  <c r="J707" i="6"/>
  <c r="J687" i="6"/>
  <c r="J667" i="6"/>
  <c r="J648" i="6"/>
  <c r="J629" i="6"/>
  <c r="J609" i="6"/>
  <c r="J588" i="6"/>
  <c r="J569" i="6"/>
  <c r="J550" i="6"/>
  <c r="J530" i="6"/>
  <c r="J510" i="6"/>
  <c r="J490" i="6"/>
  <c r="J471" i="6"/>
  <c r="J449" i="6"/>
  <c r="J425" i="6"/>
  <c r="J403" i="6"/>
  <c r="J380" i="6"/>
  <c r="J359" i="6"/>
  <c r="J337" i="6"/>
  <c r="J310" i="6"/>
  <c r="J287" i="6"/>
  <c r="J263" i="6"/>
  <c r="J239" i="6"/>
  <c r="J214" i="6"/>
  <c r="J189" i="6"/>
  <c r="J166" i="6"/>
  <c r="J141" i="6"/>
  <c r="J117" i="6"/>
  <c r="J92" i="6"/>
  <c r="J69" i="6"/>
  <c r="J45" i="6"/>
  <c r="J21" i="6"/>
  <c r="J408" i="6"/>
  <c r="J376" i="6"/>
  <c r="J280" i="6"/>
  <c r="J232" i="6"/>
  <c r="J216" i="6"/>
  <c r="J24" i="6"/>
  <c r="J997" i="6"/>
  <c r="J978" i="6"/>
  <c r="J959" i="6"/>
  <c r="J941" i="6"/>
  <c r="J922" i="6"/>
  <c r="J903" i="6"/>
  <c r="J883" i="6"/>
  <c r="J863" i="6"/>
  <c r="J843" i="6"/>
  <c r="J824" i="6"/>
  <c r="J805" i="6"/>
  <c r="J785" i="6"/>
  <c r="J764" i="6"/>
  <c r="J745" i="6"/>
  <c r="J726" i="6"/>
  <c r="J706" i="6"/>
  <c r="J686" i="6"/>
  <c r="J666" i="6"/>
  <c r="J647" i="6"/>
  <c r="J627" i="6"/>
  <c r="J607" i="6"/>
  <c r="J587" i="6"/>
  <c r="J568" i="6"/>
  <c r="J549" i="6"/>
  <c r="J529" i="6"/>
  <c r="J508" i="6"/>
  <c r="J489" i="6"/>
  <c r="J470" i="6"/>
  <c r="J447" i="6"/>
  <c r="J424" i="6"/>
  <c r="J402" i="6"/>
  <c r="J379" i="6"/>
  <c r="J357" i="6"/>
  <c r="J333" i="6"/>
  <c r="J309" i="6"/>
  <c r="J285" i="6"/>
  <c r="J262" i="6"/>
  <c r="J237" i="6"/>
  <c r="J212" i="6"/>
  <c r="J188" i="6"/>
  <c r="J165" i="6"/>
  <c r="J140" i="6"/>
  <c r="J116" i="6"/>
  <c r="J91" i="6"/>
  <c r="J68" i="6"/>
  <c r="J43" i="6"/>
  <c r="J19" i="6"/>
  <c r="J423" i="6"/>
  <c r="J311" i="6"/>
  <c r="J295" i="6"/>
  <c r="J103" i="6"/>
  <c r="J55" i="6"/>
  <c r="J39" i="6"/>
  <c r="J995" i="6"/>
  <c r="J977" i="6"/>
  <c r="J958" i="6"/>
  <c r="J940" i="6"/>
  <c r="J921" i="6"/>
  <c r="J902" i="6"/>
  <c r="J882" i="6"/>
  <c r="J862" i="6"/>
  <c r="J842" i="6"/>
  <c r="J823" i="6"/>
  <c r="J803" i="6"/>
  <c r="J783" i="6"/>
  <c r="J763" i="6"/>
  <c r="J744" i="6"/>
  <c r="J725" i="6"/>
  <c r="J705" i="6"/>
  <c r="J684" i="6"/>
  <c r="J665" i="6"/>
  <c r="J646" i="6"/>
  <c r="J626" i="6"/>
  <c r="J606" i="6"/>
  <c r="J586" i="6"/>
  <c r="J567" i="6"/>
  <c r="J547" i="6"/>
  <c r="J527" i="6"/>
  <c r="J507" i="6"/>
  <c r="J488" i="6"/>
  <c r="J469" i="6"/>
  <c r="J445" i="6"/>
  <c r="J422" i="6"/>
  <c r="J401" i="6"/>
  <c r="J378" i="6"/>
  <c r="J356" i="6"/>
  <c r="J332" i="6"/>
  <c r="J308" i="6"/>
  <c r="J284" i="6"/>
  <c r="J260" i="6"/>
  <c r="J235" i="6"/>
  <c r="J211" i="6"/>
  <c r="J187" i="6"/>
  <c r="J164" i="6"/>
  <c r="J139" i="6"/>
  <c r="J114" i="6"/>
  <c r="J90" i="6"/>
  <c r="J67" i="6"/>
  <c r="J42" i="6"/>
  <c r="J18" i="6"/>
  <c r="J65" i="6"/>
  <c r="J390" i="6"/>
  <c r="J358" i="6"/>
  <c r="J182" i="6"/>
  <c r="J134" i="6"/>
  <c r="J118" i="6"/>
  <c r="J994" i="6"/>
  <c r="J975" i="6"/>
  <c r="J957" i="6"/>
  <c r="J939" i="6"/>
  <c r="J920" i="6"/>
  <c r="J901" i="6"/>
  <c r="J881" i="6"/>
  <c r="J860" i="6"/>
  <c r="J841" i="6"/>
  <c r="J822" i="6"/>
  <c r="J802" i="6"/>
  <c r="J782" i="6"/>
  <c r="J762" i="6"/>
  <c r="J743" i="6"/>
  <c r="J723" i="6"/>
  <c r="J703" i="6"/>
  <c r="J683" i="6"/>
  <c r="J664" i="6"/>
  <c r="J645" i="6"/>
  <c r="J625" i="6"/>
  <c r="J604" i="6"/>
  <c r="J585" i="6"/>
  <c r="J566" i="6"/>
  <c r="J546" i="6"/>
  <c r="J526" i="6"/>
  <c r="J506" i="6"/>
  <c r="J487" i="6"/>
  <c r="J467" i="6"/>
  <c r="J443" i="6"/>
  <c r="J421" i="6"/>
  <c r="J399" i="6"/>
  <c r="J377" i="6"/>
  <c r="J355" i="6"/>
  <c r="J330" i="6"/>
  <c r="J307" i="6"/>
  <c r="J283" i="6"/>
  <c r="J259" i="6"/>
  <c r="J234" i="6"/>
  <c r="J210" i="6"/>
  <c r="J186" i="6"/>
  <c r="J162" i="6"/>
  <c r="J136" i="6"/>
  <c r="J113" i="6"/>
  <c r="J88" i="6"/>
  <c r="J66" i="6"/>
  <c r="J40" i="6"/>
  <c r="J15" i="6"/>
  <c r="J369" i="6"/>
  <c r="J257" i="6"/>
  <c r="J17" i="6"/>
  <c r="J405" i="6"/>
  <c r="J261" i="6"/>
  <c r="J213" i="6"/>
  <c r="J197" i="6"/>
  <c r="J1011" i="6"/>
  <c r="J993" i="6"/>
  <c r="J974" i="6"/>
  <c r="J956" i="6"/>
  <c r="J938" i="6"/>
  <c r="J919" i="6"/>
  <c r="J899" i="6"/>
  <c r="J879" i="6"/>
  <c r="J859" i="6"/>
  <c r="J840" i="6"/>
  <c r="J821" i="6"/>
  <c r="J801" i="6"/>
  <c r="J780" i="6"/>
  <c r="J761" i="6"/>
  <c r="J742" i="6"/>
  <c r="J722" i="6"/>
  <c r="J702" i="6"/>
  <c r="J682" i="6"/>
  <c r="J663" i="6"/>
  <c r="J643" i="6"/>
  <c r="J623" i="6"/>
  <c r="J603" i="6"/>
  <c r="J584" i="6"/>
  <c r="J565" i="6"/>
  <c r="J545" i="6"/>
  <c r="J524" i="6"/>
  <c r="J505" i="6"/>
  <c r="J486" i="6"/>
  <c r="J466" i="6"/>
  <c r="J442" i="6"/>
  <c r="J420" i="6"/>
  <c r="J397" i="6"/>
  <c r="J375" i="6"/>
  <c r="J353" i="6"/>
  <c r="J328" i="6"/>
  <c r="J306" i="6"/>
  <c r="J282" i="6"/>
  <c r="J258" i="6"/>
  <c r="J231" i="6"/>
  <c r="J209" i="6"/>
  <c r="J184" i="6"/>
  <c r="J161" i="6"/>
  <c r="J135" i="6"/>
  <c r="J111" i="6"/>
  <c r="J87" i="6"/>
  <c r="J63" i="6"/>
  <c r="J38" i="6"/>
  <c r="J321" i="6"/>
  <c r="J1012" i="6"/>
  <c r="J996" i="6"/>
  <c r="J980" i="6"/>
  <c r="J964" i="6"/>
  <c r="J948" i="6"/>
  <c r="J932" i="6"/>
  <c r="J916" i="6"/>
  <c r="J900" i="6"/>
  <c r="J884" i="6"/>
  <c r="J868" i="6"/>
  <c r="J852" i="6"/>
  <c r="J836" i="6"/>
  <c r="J820" i="6"/>
  <c r="J804" i="6"/>
  <c r="J788" i="6"/>
  <c r="J772" i="6"/>
  <c r="J756" i="6"/>
  <c r="J740" i="6"/>
  <c r="J724" i="6"/>
  <c r="J708" i="6"/>
  <c r="J692" i="6"/>
  <c r="J676" i="6"/>
  <c r="J660" i="6"/>
  <c r="J644" i="6"/>
  <c r="J628" i="6"/>
  <c r="J612" i="6"/>
  <c r="J596" i="6"/>
  <c r="J580" i="6"/>
  <c r="J564" i="6"/>
  <c r="J548" i="6"/>
  <c r="J532" i="6"/>
  <c r="J516" i="6"/>
  <c r="J500" i="6"/>
  <c r="J484" i="6"/>
  <c r="J468" i="6"/>
  <c r="J372" i="6"/>
  <c r="J340" i="6"/>
  <c r="J292" i="6"/>
  <c r="J276" i="6"/>
  <c r="J84" i="6"/>
  <c r="J36" i="6"/>
  <c r="J20" i="6"/>
  <c r="J1010" i="6"/>
  <c r="J991" i="6"/>
  <c r="J973" i="6"/>
  <c r="J955" i="6"/>
  <c r="J937" i="6"/>
  <c r="J918" i="6"/>
  <c r="J898" i="6"/>
  <c r="J878" i="6"/>
  <c r="J858" i="6"/>
  <c r="J839" i="6"/>
  <c r="J819" i="6"/>
  <c r="J799" i="6"/>
  <c r="J779" i="6"/>
  <c r="J760" i="6"/>
  <c r="J741" i="6"/>
  <c r="J721" i="6"/>
  <c r="J700" i="6"/>
  <c r="J681" i="6"/>
  <c r="J662" i="6"/>
  <c r="J642" i="6"/>
  <c r="J622" i="6"/>
  <c r="J602" i="6"/>
  <c r="J583" i="6"/>
  <c r="J563" i="6"/>
  <c r="J543" i="6"/>
  <c r="J523" i="6"/>
  <c r="J504" i="6"/>
  <c r="J485" i="6"/>
  <c r="J465" i="6"/>
  <c r="J440" i="6"/>
  <c r="J419" i="6"/>
  <c r="J396" i="6"/>
  <c r="J374" i="6"/>
  <c r="J351" i="6"/>
  <c r="J327" i="6"/>
  <c r="J305" i="6"/>
  <c r="J279" i="6"/>
  <c r="J255" i="6"/>
  <c r="J230" i="6"/>
  <c r="J207" i="6"/>
  <c r="J183" i="6"/>
  <c r="J159" i="6"/>
  <c r="J133" i="6"/>
  <c r="J109" i="6"/>
  <c r="J86" i="6"/>
  <c r="J61" i="6"/>
  <c r="J37" i="6"/>
  <c r="J387" i="6"/>
  <c r="J163" i="6"/>
  <c r="J115" i="6"/>
  <c r="J99" i="6"/>
  <c r="J1009" i="6"/>
  <c r="J990" i="6"/>
  <c r="J972" i="6"/>
  <c r="J954" i="6"/>
  <c r="J936" i="6"/>
  <c r="J917" i="6"/>
  <c r="J897" i="6"/>
  <c r="J876" i="6"/>
  <c r="J857" i="6"/>
  <c r="J838" i="6"/>
  <c r="J818" i="6"/>
  <c r="J798" i="6"/>
  <c r="J778" i="6"/>
  <c r="J759" i="6"/>
  <c r="J739" i="6"/>
  <c r="J719" i="6"/>
  <c r="J699" i="6"/>
  <c r="J680" i="6"/>
  <c r="J661" i="6"/>
  <c r="J641" i="6"/>
  <c r="J620" i="6"/>
  <c r="J601" i="6"/>
  <c r="J582" i="6"/>
  <c r="J562" i="6"/>
  <c r="J542" i="6"/>
  <c r="J522" i="6"/>
  <c r="J503" i="6"/>
  <c r="J483" i="6"/>
  <c r="J461" i="6"/>
  <c r="J439" i="6"/>
  <c r="J418" i="6"/>
  <c r="J395" i="6"/>
  <c r="J373" i="6"/>
  <c r="J348" i="6"/>
  <c r="J326" i="6"/>
  <c r="J303" i="6"/>
  <c r="J278" i="6"/>
  <c r="J253" i="6"/>
  <c r="J229" i="6"/>
  <c r="J205" i="6"/>
  <c r="J181" i="6"/>
  <c r="J156" i="6"/>
  <c r="J132" i="6"/>
  <c r="J108" i="6"/>
  <c r="J85" i="6"/>
  <c r="J60" i="6"/>
  <c r="J35" i="6"/>
  <c r="J450" i="6"/>
  <c r="J354" i="6"/>
  <c r="J242" i="6"/>
  <c r="J194" i="6"/>
  <c r="J178" i="6"/>
  <c r="J1007" i="6"/>
  <c r="J989" i="6"/>
  <c r="J971" i="6"/>
  <c r="J953" i="6"/>
  <c r="J935" i="6"/>
  <c r="J915" i="6"/>
  <c r="J895" i="6"/>
  <c r="J875" i="6"/>
  <c r="J856" i="6"/>
  <c r="J837" i="6"/>
  <c r="J817" i="6"/>
  <c r="J796" i="6"/>
  <c r="J777" i="6"/>
  <c r="J758" i="6"/>
  <c r="J738" i="6"/>
  <c r="J718" i="6"/>
  <c r="J698" i="6"/>
  <c r="J679" i="6"/>
  <c r="J659" i="6"/>
  <c r="J639" i="6"/>
  <c r="J619" i="6"/>
  <c r="J600" i="6"/>
  <c r="J581" i="6"/>
  <c r="J561" i="6"/>
  <c r="J540" i="6"/>
  <c r="J521" i="6"/>
  <c r="J502" i="6"/>
  <c r="J482" i="6"/>
  <c r="J460" i="6"/>
  <c r="J438" i="6"/>
  <c r="J417" i="6"/>
  <c r="J393" i="6"/>
  <c r="J371" i="6"/>
  <c r="J347" i="6"/>
  <c r="J325" i="6"/>
  <c r="J301" i="6"/>
  <c r="J277" i="6"/>
  <c r="J251" i="6"/>
  <c r="J228" i="6"/>
  <c r="J204" i="6"/>
  <c r="J180" i="6"/>
  <c r="J155" i="6"/>
  <c r="J131" i="6"/>
  <c r="J107" i="6"/>
  <c r="J83" i="6"/>
  <c r="J58" i="6"/>
  <c r="J34" i="6"/>
  <c r="J13" i="6"/>
  <c r="D4" i="6" a="1"/>
  <c r="D4" i="6" s="1"/>
  <c r="AB22" i="13"/>
  <c r="AB23" i="13"/>
  <c r="AB24" i="13"/>
  <c r="AB25" i="13"/>
  <c r="AB26" i="13"/>
  <c r="AB27" i="13"/>
  <c r="AB28" i="13"/>
  <c r="AB29" i="13"/>
  <c r="AB30" i="13"/>
  <c r="AB31" i="13"/>
  <c r="AB32" i="13"/>
  <c r="AB33" i="13"/>
  <c r="AB34" i="13"/>
  <c r="AB35" i="13"/>
  <c r="AB36" i="13"/>
  <c r="AB37" i="13"/>
  <c r="AB38" i="13"/>
  <c r="AB39" i="13"/>
  <c r="AB40" i="13"/>
  <c r="AB41" i="13"/>
  <c r="AB42" i="13"/>
  <c r="AB43" i="13"/>
  <c r="AB44" i="13"/>
  <c r="AB45" i="13"/>
  <c r="AB46" i="13"/>
  <c r="AB47" i="13"/>
  <c r="AB48" i="13"/>
  <c r="AB49" i="13"/>
  <c r="AB50" i="13"/>
  <c r="AB51" i="13"/>
  <c r="AB52" i="13"/>
  <c r="AB53" i="13"/>
  <c r="AB54" i="13"/>
  <c r="AB55" i="13"/>
  <c r="AB56" i="13"/>
  <c r="AB57" i="13"/>
  <c r="AB58" i="13"/>
  <c r="AB59" i="13"/>
  <c r="AB60" i="13"/>
  <c r="AB61" i="13"/>
  <c r="AB62" i="13"/>
  <c r="AB63" i="13"/>
  <c r="AB64" i="13"/>
  <c r="AB65" i="13"/>
  <c r="AB66" i="13"/>
  <c r="AB67" i="13"/>
  <c r="AB68" i="13"/>
  <c r="AB69" i="13"/>
  <c r="AB70" i="13"/>
  <c r="AB71" i="13"/>
  <c r="AB72" i="13"/>
  <c r="AB73" i="13"/>
  <c r="AB74" i="13"/>
  <c r="AB75" i="13"/>
  <c r="AB76" i="13"/>
  <c r="AB77" i="13"/>
  <c r="AB78" i="13"/>
  <c r="AB79" i="13"/>
  <c r="AB80" i="13"/>
  <c r="AB81" i="13"/>
  <c r="AB82" i="13"/>
  <c r="AB83" i="13"/>
  <c r="AB84" i="13"/>
  <c r="AB85" i="13"/>
  <c r="AB86" i="13"/>
  <c r="AB87" i="13"/>
  <c r="AB88" i="13"/>
  <c r="AB89" i="13"/>
  <c r="AB90" i="13"/>
  <c r="AB91" i="13"/>
  <c r="AB92" i="13"/>
  <c r="AB93" i="13"/>
  <c r="AB94" i="13"/>
  <c r="AB95" i="13"/>
  <c r="AB96" i="13"/>
  <c r="AB97" i="13"/>
  <c r="AB98" i="13"/>
  <c r="AB99" i="13"/>
  <c r="AB100" i="13"/>
  <c r="AB101" i="13"/>
  <c r="AB102" i="13"/>
  <c r="AB103" i="13"/>
  <c r="AB104" i="13"/>
  <c r="AB105" i="13"/>
  <c r="AB106" i="13"/>
  <c r="AB107" i="13"/>
  <c r="AB108" i="13"/>
  <c r="AB109" i="13"/>
  <c r="AB110" i="13"/>
  <c r="AB111" i="13"/>
  <c r="AB112" i="13"/>
  <c r="AB113" i="13"/>
  <c r="AB114" i="13"/>
  <c r="AB115" i="13"/>
  <c r="AB116" i="13"/>
  <c r="AB117" i="13"/>
  <c r="AB118" i="13"/>
  <c r="AB119" i="13"/>
  <c r="AB120" i="13"/>
  <c r="AB121" i="13"/>
  <c r="AB122" i="13"/>
  <c r="AB123" i="13"/>
  <c r="AB124" i="13"/>
  <c r="AB125" i="13"/>
  <c r="AB126" i="13"/>
  <c r="AB127" i="13"/>
  <c r="AB128" i="13"/>
  <c r="AB129" i="13"/>
  <c r="AB130" i="13"/>
  <c r="AB131" i="13"/>
  <c r="AB132" i="13"/>
  <c r="AB133" i="13"/>
  <c r="AB134" i="13"/>
  <c r="AB135" i="13"/>
  <c r="AB136" i="13"/>
  <c r="AB137" i="13"/>
  <c r="AB138" i="13"/>
  <c r="AB139" i="13"/>
  <c r="AB140" i="13"/>
  <c r="AB141" i="13"/>
  <c r="AB142" i="13"/>
  <c r="AB143" i="13"/>
  <c r="AB144" i="13"/>
  <c r="AB145" i="13"/>
  <c r="AB146" i="13"/>
  <c r="AB147" i="13"/>
  <c r="AB148" i="13"/>
  <c r="AB149" i="13"/>
  <c r="AB150" i="13"/>
  <c r="AB151" i="13"/>
  <c r="AB152" i="13"/>
  <c r="AB153" i="13"/>
  <c r="AB154" i="13"/>
  <c r="AB155" i="13"/>
  <c r="AB156" i="13"/>
  <c r="AB157" i="13"/>
  <c r="AB158" i="13"/>
  <c r="AB159" i="13"/>
  <c r="AB160" i="13"/>
  <c r="AB161" i="13"/>
  <c r="AB162" i="13"/>
  <c r="AB163" i="13"/>
  <c r="AB164" i="13"/>
  <c r="AB165" i="13"/>
  <c r="AB166" i="13"/>
  <c r="AB167" i="13"/>
  <c r="AB168" i="13"/>
  <c r="AB169" i="13"/>
  <c r="AB170" i="13"/>
  <c r="AB171" i="13"/>
  <c r="AB172" i="13"/>
  <c r="AB173" i="13"/>
  <c r="AB174" i="13"/>
  <c r="AB175" i="13"/>
  <c r="AB176" i="13"/>
  <c r="AB177" i="13"/>
  <c r="AB178" i="13"/>
  <c r="AB179" i="13"/>
  <c r="AB180" i="13"/>
  <c r="AB181" i="13"/>
  <c r="AB182" i="13"/>
  <c r="AB183" i="13"/>
  <c r="AB184" i="13"/>
  <c r="AB185" i="13"/>
  <c r="AB186" i="13"/>
  <c r="AB187" i="13"/>
  <c r="AB188" i="13"/>
  <c r="AB189" i="13"/>
  <c r="AB190" i="13"/>
  <c r="AB191" i="13"/>
  <c r="AB192" i="13"/>
  <c r="AB193" i="13"/>
  <c r="AB194" i="13"/>
  <c r="AB195" i="13"/>
  <c r="AB196" i="13"/>
  <c r="AB197" i="13"/>
  <c r="AB198" i="13"/>
  <c r="AB199" i="13"/>
  <c r="AB200" i="13"/>
  <c r="AB201" i="13"/>
  <c r="AB202" i="13"/>
  <c r="AB203" i="13"/>
  <c r="AB204" i="13"/>
  <c r="AB205" i="13"/>
  <c r="AB206" i="13"/>
  <c r="AB207" i="13"/>
  <c r="AB208" i="13"/>
  <c r="AB209" i="13"/>
  <c r="AB210" i="13"/>
  <c r="AB211" i="13"/>
  <c r="AB212" i="13"/>
  <c r="AB213" i="13"/>
  <c r="AB214" i="13"/>
  <c r="AB215" i="13"/>
  <c r="AB216" i="13"/>
  <c r="AB217" i="13"/>
  <c r="AB218" i="13"/>
  <c r="AB219" i="13"/>
  <c r="AB220" i="13"/>
  <c r="AB221" i="13"/>
  <c r="AB222" i="13"/>
  <c r="AB223" i="13"/>
  <c r="AB224" i="13"/>
  <c r="AB225" i="13"/>
  <c r="AB226" i="13"/>
  <c r="AB227" i="13"/>
  <c r="AB228" i="13"/>
  <c r="AB229" i="13"/>
  <c r="AB230" i="13"/>
  <c r="AB231" i="13"/>
  <c r="AB232" i="13"/>
  <c r="AB233" i="13"/>
  <c r="AB234" i="13"/>
  <c r="AB235" i="13"/>
  <c r="AB236" i="13"/>
  <c r="AB237" i="13"/>
  <c r="AB238" i="13"/>
  <c r="AB239" i="13"/>
  <c r="AB240" i="13"/>
  <c r="AB241" i="13"/>
  <c r="AB242" i="13"/>
  <c r="AB243" i="13"/>
  <c r="AB244" i="13"/>
  <c r="AB245" i="13"/>
  <c r="AB246" i="13"/>
  <c r="AB247" i="13"/>
  <c r="AB248" i="13"/>
  <c r="AB249" i="13"/>
  <c r="AB250" i="13"/>
  <c r="AB251" i="13"/>
  <c r="AB252" i="13"/>
  <c r="AB253" i="13"/>
  <c r="AB254" i="13"/>
  <c r="AB255" i="13"/>
  <c r="AB256" i="13"/>
  <c r="AB257" i="13"/>
  <c r="AB258" i="13"/>
  <c r="AB259" i="13"/>
  <c r="AB260" i="13"/>
  <c r="AB261" i="13"/>
  <c r="AB262" i="13"/>
  <c r="AB263" i="13"/>
  <c r="AB264" i="13"/>
  <c r="AB265" i="13"/>
  <c r="AB266" i="13"/>
  <c r="AB267" i="13"/>
  <c r="AB268" i="13"/>
  <c r="AB269" i="13"/>
  <c r="AB270" i="13"/>
  <c r="AB271" i="13"/>
  <c r="AB272" i="13"/>
  <c r="AB273" i="13"/>
  <c r="AB274" i="13"/>
  <c r="AB275" i="13"/>
  <c r="AB276" i="13"/>
  <c r="AB277" i="13"/>
  <c r="AB278" i="13"/>
  <c r="AB279" i="13"/>
  <c r="AB280" i="13"/>
  <c r="AB281" i="13"/>
  <c r="AB282" i="13"/>
  <c r="AB283" i="13"/>
  <c r="AB284" i="13"/>
  <c r="AB285" i="13"/>
  <c r="AB286" i="13"/>
  <c r="AB287" i="13"/>
  <c r="AB288" i="13"/>
  <c r="AB289" i="13"/>
  <c r="AB290" i="13"/>
  <c r="AB291" i="13"/>
  <c r="AB292" i="13"/>
  <c r="AB293" i="13"/>
  <c r="AB294" i="13"/>
  <c r="AB295" i="13"/>
  <c r="AB296" i="13"/>
  <c r="AB297" i="13"/>
  <c r="AB298" i="13"/>
  <c r="AB299" i="13"/>
  <c r="AB300" i="13"/>
  <c r="AB301" i="13"/>
  <c r="AB302" i="13"/>
  <c r="AB303" i="13"/>
  <c r="AB304" i="13"/>
  <c r="AB305" i="13"/>
  <c r="AB306" i="13"/>
  <c r="AB307" i="13"/>
  <c r="AB308" i="13"/>
  <c r="AB309" i="13"/>
  <c r="AB310" i="13"/>
  <c r="AB311" i="13"/>
  <c r="AB312" i="13"/>
  <c r="AB313" i="13"/>
  <c r="AB314" i="13"/>
  <c r="AB315" i="13"/>
  <c r="AB316" i="13"/>
  <c r="AB317" i="13"/>
  <c r="AB318" i="13"/>
  <c r="AB319" i="13"/>
  <c r="AB320" i="13"/>
  <c r="AB321" i="13"/>
  <c r="AB322" i="13"/>
  <c r="AB323" i="13"/>
  <c r="AB324" i="13"/>
  <c r="AB325" i="13"/>
  <c r="AB326" i="13"/>
  <c r="AB327" i="13"/>
  <c r="AB328" i="13"/>
  <c r="AB329" i="13"/>
  <c r="AB330" i="13"/>
  <c r="AB331" i="13"/>
  <c r="AB332" i="13"/>
  <c r="AB333" i="13"/>
  <c r="AB334" i="13"/>
  <c r="AB335" i="13"/>
  <c r="AB336" i="13"/>
  <c r="AB337" i="13"/>
  <c r="AB338" i="13"/>
  <c r="AB339" i="13"/>
  <c r="AB340" i="13"/>
  <c r="AB341" i="13"/>
  <c r="AB342" i="13"/>
  <c r="AB343" i="13"/>
  <c r="AB344" i="13"/>
  <c r="AB345" i="13"/>
  <c r="AB346" i="13"/>
  <c r="AB347" i="13"/>
  <c r="AB348" i="13"/>
  <c r="AB349" i="13"/>
  <c r="AB350" i="13"/>
  <c r="AB351" i="13"/>
  <c r="AB352" i="13"/>
  <c r="AB353" i="13"/>
  <c r="AB354" i="13"/>
  <c r="AB355" i="13"/>
  <c r="AB356" i="13"/>
  <c r="AB357" i="13"/>
  <c r="AB358" i="13"/>
  <c r="AB359" i="13"/>
  <c r="AB360" i="13"/>
  <c r="AB361" i="13"/>
  <c r="AB362" i="13"/>
  <c r="AB363" i="13"/>
  <c r="AB364" i="13"/>
  <c r="AB365" i="13"/>
  <c r="AB366" i="13"/>
  <c r="AB367" i="13"/>
  <c r="AB368" i="13"/>
  <c r="AB369" i="13"/>
  <c r="AB370" i="13"/>
  <c r="AB371" i="13"/>
  <c r="AB372" i="13"/>
  <c r="AB373" i="13"/>
  <c r="AB374" i="13"/>
  <c r="AB375" i="13"/>
  <c r="AB376" i="13"/>
  <c r="AB377" i="13"/>
  <c r="AB378" i="13"/>
  <c r="AB379" i="13"/>
  <c r="AB380" i="13"/>
  <c r="AB381" i="13"/>
  <c r="AB382" i="13"/>
  <c r="AB383" i="13"/>
  <c r="AB384" i="13"/>
  <c r="AB385" i="13"/>
  <c r="AB386" i="13"/>
  <c r="AB387" i="13"/>
  <c r="AB388" i="13"/>
  <c r="AB389" i="13"/>
  <c r="AB390" i="13"/>
  <c r="AB391" i="13"/>
  <c r="AB392" i="13"/>
  <c r="AB393" i="13"/>
  <c r="AB394" i="13"/>
  <c r="AB395" i="13"/>
  <c r="AB396" i="13"/>
  <c r="AB397" i="13"/>
  <c r="AB398" i="13"/>
  <c r="AB399" i="13"/>
  <c r="AB400" i="13"/>
  <c r="AB401" i="13"/>
  <c r="AB402" i="13"/>
  <c r="AB403" i="13"/>
  <c r="AB404" i="13"/>
  <c r="AB405" i="13"/>
  <c r="AB406" i="13"/>
  <c r="AB407" i="13"/>
  <c r="AB408" i="13"/>
  <c r="AB409" i="13"/>
  <c r="AB410" i="13"/>
  <c r="AB411" i="13"/>
  <c r="AB412" i="13"/>
  <c r="AB413" i="13"/>
  <c r="AB414" i="13"/>
  <c r="AB415" i="13"/>
  <c r="AB416" i="13"/>
  <c r="AB417" i="13"/>
  <c r="AB418" i="13"/>
  <c r="AB419" i="13"/>
  <c r="AB420" i="13"/>
  <c r="AB421" i="13"/>
  <c r="AB422" i="13"/>
  <c r="AB423" i="13"/>
  <c r="AB424" i="13"/>
  <c r="AB425" i="13"/>
  <c r="AB426" i="13"/>
  <c r="AB427" i="13"/>
  <c r="AB428" i="13"/>
  <c r="AB429" i="13"/>
  <c r="AB430" i="13"/>
  <c r="AB431" i="13"/>
  <c r="AB432" i="13"/>
  <c r="AB433" i="13"/>
  <c r="AB434" i="13"/>
  <c r="AB435" i="13"/>
  <c r="AB436" i="13"/>
  <c r="AB437" i="13"/>
  <c r="AB438" i="13"/>
  <c r="AB439" i="13"/>
  <c r="AB440" i="13"/>
  <c r="AB441" i="13"/>
  <c r="AB442" i="13"/>
  <c r="AB443" i="13"/>
  <c r="AB444" i="13"/>
  <c r="AB445" i="13"/>
  <c r="AB446" i="13"/>
  <c r="AB447" i="13"/>
  <c r="AB448" i="13"/>
  <c r="AB449" i="13"/>
  <c r="AB450" i="13"/>
  <c r="AB451" i="13"/>
  <c r="AB452" i="13"/>
  <c r="AB453" i="13"/>
  <c r="AB454" i="13"/>
  <c r="AB455" i="13"/>
  <c r="AB456" i="13"/>
  <c r="AB457" i="13"/>
  <c r="AB458" i="13"/>
  <c r="AB459" i="13"/>
  <c r="AB460" i="13"/>
  <c r="AB461" i="13"/>
  <c r="AB462" i="13"/>
  <c r="AB463" i="13"/>
  <c r="AB464" i="13"/>
  <c r="AB465" i="13"/>
  <c r="AB466" i="13"/>
  <c r="AB467" i="13"/>
  <c r="AB468" i="13"/>
  <c r="AB469" i="13"/>
  <c r="AB470" i="13"/>
  <c r="AB471" i="13"/>
  <c r="AB472" i="13"/>
  <c r="AB473" i="13"/>
  <c r="AB474" i="13"/>
  <c r="AB475" i="13"/>
  <c r="AB476" i="13"/>
  <c r="AB477" i="13"/>
  <c r="AB478" i="13"/>
  <c r="AB479" i="13"/>
  <c r="AB480" i="13"/>
  <c r="AB481" i="13"/>
  <c r="AB482" i="13"/>
  <c r="AB483" i="13"/>
  <c r="AB484" i="13"/>
  <c r="AB485" i="13"/>
  <c r="AB486" i="13"/>
  <c r="AB487" i="13"/>
  <c r="AB488" i="13"/>
  <c r="AB489" i="13"/>
  <c r="AB490" i="13"/>
  <c r="AB491" i="13"/>
  <c r="AB492" i="13"/>
  <c r="AB493" i="13"/>
  <c r="AB494" i="13"/>
  <c r="AB495" i="13"/>
  <c r="AB496" i="13"/>
  <c r="AB497" i="13"/>
  <c r="AB498" i="13"/>
  <c r="AB499" i="13"/>
  <c r="AB500" i="13"/>
  <c r="AB501" i="13"/>
  <c r="AB502" i="13"/>
  <c r="AB503" i="13"/>
  <c r="AB504" i="13"/>
  <c r="AB505" i="13"/>
  <c r="AB506" i="13"/>
  <c r="AB507" i="13"/>
  <c r="AB508" i="13"/>
  <c r="AB509" i="13"/>
  <c r="AB510" i="13"/>
  <c r="AB511" i="13"/>
  <c r="AB512" i="13"/>
  <c r="AB513" i="13"/>
  <c r="AB514" i="13"/>
  <c r="AB515" i="13"/>
  <c r="AB516" i="13"/>
  <c r="AB517" i="13"/>
  <c r="AB518" i="13"/>
  <c r="AB519" i="13"/>
  <c r="AB520" i="13"/>
  <c r="AB521" i="13"/>
  <c r="AB522" i="13"/>
  <c r="AB523" i="13"/>
  <c r="AB524" i="13"/>
  <c r="AB525" i="13"/>
  <c r="AB526" i="13"/>
  <c r="AB527" i="13"/>
  <c r="AB528" i="13"/>
  <c r="AB529" i="13"/>
  <c r="AB530" i="13"/>
  <c r="AB531" i="13"/>
  <c r="AB532" i="13"/>
  <c r="AB533" i="13"/>
  <c r="AB534" i="13"/>
  <c r="AB535" i="13"/>
  <c r="AB536" i="13"/>
  <c r="AB537" i="13"/>
  <c r="AB538" i="13"/>
  <c r="AB539" i="13"/>
  <c r="AB540" i="13"/>
  <c r="AB541" i="13"/>
  <c r="AB542" i="13"/>
  <c r="AB543" i="13"/>
  <c r="AB544" i="13"/>
  <c r="AB545" i="13"/>
  <c r="AB546" i="13"/>
  <c r="AB547" i="13"/>
  <c r="AB548" i="13"/>
  <c r="AB549" i="13"/>
  <c r="AB550" i="13"/>
  <c r="AB551" i="13"/>
  <c r="AB552" i="13"/>
  <c r="AB553" i="13"/>
  <c r="AB554" i="13"/>
  <c r="AB555" i="13"/>
  <c r="AB556" i="13"/>
  <c r="AB557" i="13"/>
  <c r="AB558" i="13"/>
  <c r="AB559" i="13"/>
  <c r="AB560" i="13"/>
  <c r="AB561" i="13"/>
  <c r="AB562" i="13"/>
  <c r="AB563" i="13"/>
  <c r="AB564" i="13"/>
  <c r="AB565" i="13"/>
  <c r="AB566" i="13"/>
  <c r="AB567" i="13"/>
  <c r="AB568" i="13"/>
  <c r="AB569" i="13"/>
  <c r="AB570" i="13"/>
  <c r="AB571" i="13"/>
  <c r="AB572" i="13"/>
  <c r="AB573" i="13"/>
  <c r="AB574" i="13"/>
  <c r="AB575" i="13"/>
  <c r="AB576" i="13"/>
  <c r="AB577" i="13"/>
  <c r="AB578" i="13"/>
  <c r="AB579" i="13"/>
  <c r="AB580" i="13"/>
  <c r="AB581" i="13"/>
  <c r="AB582" i="13"/>
  <c r="AB583" i="13"/>
  <c r="AB584" i="13"/>
  <c r="AB585" i="13"/>
  <c r="AB586" i="13"/>
  <c r="AB587" i="13"/>
  <c r="AB588" i="13"/>
  <c r="AB589" i="13"/>
  <c r="AB590" i="13"/>
  <c r="AB591" i="13"/>
  <c r="AB592" i="13"/>
  <c r="AB593" i="13"/>
  <c r="AB594" i="13"/>
  <c r="AB595" i="13"/>
  <c r="AB596" i="13"/>
  <c r="AB597" i="13"/>
  <c r="AB598" i="13"/>
  <c r="AB599" i="13"/>
  <c r="AB600" i="13"/>
  <c r="AB601" i="13"/>
  <c r="AB602" i="13"/>
  <c r="AB603" i="13"/>
  <c r="AB604" i="13"/>
  <c r="AB605" i="13"/>
  <c r="AB606" i="13"/>
  <c r="AB607" i="13"/>
  <c r="AB608" i="13"/>
  <c r="AB609" i="13"/>
  <c r="AB610" i="13"/>
  <c r="AB611" i="13"/>
  <c r="AB612" i="13"/>
  <c r="AB613" i="13"/>
  <c r="AB614" i="13"/>
  <c r="AB615" i="13"/>
  <c r="AB616" i="13"/>
  <c r="AB617" i="13"/>
  <c r="AB618" i="13"/>
  <c r="AB619" i="13"/>
  <c r="AB620" i="13"/>
  <c r="AB621" i="13"/>
  <c r="AB622" i="13"/>
  <c r="AB623" i="13"/>
  <c r="AB624" i="13"/>
  <c r="AB625" i="13"/>
  <c r="AB626" i="13"/>
  <c r="AB627" i="13"/>
  <c r="AB628" i="13"/>
  <c r="AB629" i="13"/>
  <c r="AB630" i="13"/>
  <c r="AB631" i="13"/>
  <c r="AB632" i="13"/>
  <c r="AB633" i="13"/>
  <c r="AB634" i="13"/>
  <c r="AB635" i="13"/>
  <c r="AB636" i="13"/>
  <c r="AB637" i="13"/>
  <c r="AB638" i="13"/>
  <c r="AB639" i="13"/>
  <c r="AB640" i="13"/>
  <c r="AB641" i="13"/>
  <c r="AB642" i="13"/>
  <c r="AB643" i="13"/>
  <c r="AB644" i="13"/>
  <c r="AB645" i="13"/>
  <c r="AB646" i="13"/>
  <c r="AB647" i="13"/>
  <c r="AB648" i="13"/>
  <c r="AB649" i="13"/>
  <c r="AB650" i="13"/>
  <c r="AB651" i="13"/>
  <c r="AB652" i="13"/>
  <c r="AB653" i="13"/>
  <c r="AB654" i="13"/>
  <c r="AB655" i="13"/>
  <c r="AB656" i="13"/>
  <c r="AB657" i="13"/>
  <c r="AB658" i="13"/>
  <c r="AB659" i="13"/>
  <c r="AB660" i="13"/>
  <c r="AB661" i="13"/>
  <c r="AB662" i="13"/>
  <c r="AB663" i="13"/>
  <c r="AB664" i="13"/>
  <c r="AB665" i="13"/>
  <c r="AB666" i="13"/>
  <c r="AB667" i="13"/>
  <c r="AB668" i="13"/>
  <c r="AB669" i="13"/>
  <c r="AB670" i="13"/>
  <c r="AB671" i="13"/>
  <c r="AB672" i="13"/>
  <c r="AB673" i="13"/>
  <c r="AB674" i="13"/>
  <c r="AB675" i="13"/>
  <c r="AB676" i="13"/>
  <c r="AB677" i="13"/>
  <c r="AB678" i="13"/>
  <c r="AB679" i="13"/>
  <c r="AB680" i="13"/>
  <c r="AB681" i="13"/>
  <c r="AB682" i="13"/>
  <c r="AB683" i="13"/>
  <c r="AB684" i="13"/>
  <c r="AB685" i="13"/>
  <c r="AB686" i="13"/>
  <c r="AB687" i="13"/>
  <c r="AB688" i="13"/>
  <c r="AB689" i="13"/>
  <c r="AB690" i="13"/>
  <c r="AB691" i="13"/>
  <c r="AB692" i="13"/>
  <c r="AB693" i="13"/>
  <c r="AB694" i="13"/>
  <c r="AB695" i="13"/>
  <c r="AB696" i="13"/>
  <c r="AB697" i="13"/>
  <c r="AB698" i="13"/>
  <c r="AB699" i="13"/>
  <c r="AB700" i="13"/>
  <c r="AB701" i="13"/>
  <c r="AB702" i="13"/>
  <c r="AB703" i="13"/>
  <c r="AB704" i="13"/>
  <c r="AB705" i="13"/>
  <c r="AB706" i="13"/>
  <c r="AB707" i="13"/>
  <c r="AB708" i="13"/>
  <c r="AB709" i="13"/>
  <c r="AB710" i="13"/>
  <c r="AB711" i="13"/>
  <c r="AB712" i="13"/>
  <c r="AB713" i="13"/>
  <c r="AB714" i="13"/>
  <c r="AB715" i="13"/>
  <c r="AB716" i="13"/>
  <c r="AB717" i="13"/>
  <c r="AB718" i="13"/>
  <c r="AB719" i="13"/>
  <c r="AB720" i="13"/>
  <c r="AB721" i="13"/>
  <c r="AB722" i="13"/>
  <c r="AB723" i="13"/>
  <c r="AB724" i="13"/>
  <c r="AB725" i="13"/>
  <c r="AB726" i="13"/>
  <c r="AB727" i="13"/>
  <c r="AB728" i="13"/>
  <c r="AB729" i="13"/>
  <c r="AB730" i="13"/>
  <c r="AB731" i="13"/>
  <c r="AB732" i="13"/>
  <c r="AB733" i="13"/>
  <c r="AB734" i="13"/>
  <c r="AB735" i="13"/>
  <c r="AB736" i="13"/>
  <c r="AB737" i="13"/>
  <c r="AB738" i="13"/>
  <c r="AB739" i="13"/>
  <c r="AB740" i="13"/>
  <c r="AB741" i="13"/>
  <c r="AB742" i="13"/>
  <c r="AB743" i="13"/>
  <c r="AB744" i="13"/>
  <c r="AB745" i="13"/>
  <c r="AB746" i="13"/>
  <c r="AB747" i="13"/>
  <c r="AB748" i="13"/>
  <c r="AB749" i="13"/>
  <c r="AB750" i="13"/>
  <c r="AB751" i="13"/>
  <c r="AB752" i="13"/>
  <c r="AB753" i="13"/>
  <c r="AB754" i="13"/>
  <c r="AB755" i="13"/>
  <c r="AB756" i="13"/>
  <c r="AB757" i="13"/>
  <c r="AB758" i="13"/>
  <c r="AB759" i="13"/>
  <c r="AB760" i="13"/>
  <c r="AB761" i="13"/>
  <c r="AB762" i="13"/>
  <c r="AB763" i="13"/>
  <c r="AB764" i="13"/>
  <c r="AB765" i="13"/>
  <c r="AB766" i="13"/>
  <c r="AB767" i="13"/>
  <c r="AB768" i="13"/>
  <c r="AB769" i="13"/>
  <c r="AB770" i="13"/>
  <c r="AB771" i="13"/>
  <c r="AB772" i="13"/>
  <c r="AB773" i="13"/>
  <c r="AB774" i="13"/>
  <c r="AB775" i="13"/>
  <c r="AB776" i="13"/>
  <c r="AB777" i="13"/>
  <c r="AB778" i="13"/>
  <c r="AB779" i="13"/>
  <c r="AB780" i="13"/>
  <c r="AB781" i="13"/>
  <c r="AB782" i="13"/>
  <c r="AB783" i="13"/>
  <c r="AB784" i="13"/>
  <c r="AB785" i="13"/>
  <c r="AB786" i="13"/>
  <c r="AB787" i="13"/>
  <c r="AB788" i="13"/>
  <c r="AB789" i="13"/>
  <c r="AB790" i="13"/>
  <c r="AB791" i="13"/>
  <c r="AB792" i="13"/>
  <c r="AB793" i="13"/>
  <c r="AB794" i="13"/>
  <c r="AB795" i="13"/>
  <c r="AB796" i="13"/>
  <c r="AB797" i="13"/>
  <c r="AB798" i="13"/>
  <c r="AB799" i="13"/>
  <c r="AB800" i="13"/>
  <c r="AB801" i="13"/>
  <c r="AB802" i="13"/>
  <c r="AB803" i="13"/>
  <c r="AB804" i="13"/>
  <c r="AB805" i="13"/>
  <c r="AB806" i="13"/>
  <c r="AB807" i="13"/>
  <c r="AB808" i="13"/>
  <c r="AB809" i="13"/>
  <c r="AB810" i="13"/>
  <c r="AB811" i="13"/>
  <c r="AB812" i="13"/>
  <c r="AB813" i="13"/>
  <c r="AB814" i="13"/>
  <c r="AB815" i="13"/>
  <c r="AB816" i="13"/>
  <c r="AB817" i="13"/>
  <c r="AB818" i="13"/>
  <c r="AB819" i="13"/>
  <c r="AB820" i="13"/>
  <c r="AB821" i="13"/>
  <c r="AB822" i="13"/>
  <c r="AB823" i="13"/>
  <c r="AB824" i="13"/>
  <c r="AB825" i="13"/>
  <c r="AB826" i="13"/>
  <c r="AB827" i="13"/>
  <c r="AB828" i="13"/>
  <c r="AB829" i="13"/>
  <c r="AB830" i="13"/>
  <c r="AB831" i="13"/>
  <c r="AB832" i="13"/>
  <c r="AB833" i="13"/>
  <c r="AB834" i="13"/>
  <c r="AB835" i="13"/>
  <c r="AB836" i="13"/>
  <c r="AB837" i="13"/>
  <c r="AB838" i="13"/>
  <c r="AB839" i="13"/>
  <c r="AB840" i="13"/>
  <c r="AB841" i="13"/>
  <c r="AB842" i="13"/>
  <c r="AB843" i="13"/>
  <c r="AB844" i="13"/>
  <c r="AB845" i="13"/>
  <c r="AB846" i="13"/>
  <c r="AB847" i="13"/>
  <c r="AB848" i="13"/>
  <c r="AB849" i="13"/>
  <c r="AB850" i="13"/>
  <c r="AB851" i="13"/>
  <c r="AB852" i="13"/>
  <c r="AB853" i="13"/>
  <c r="AB854" i="13"/>
  <c r="AB855" i="13"/>
  <c r="AB856" i="13"/>
  <c r="AB857" i="13"/>
  <c r="AB858" i="13"/>
  <c r="AB859" i="13"/>
  <c r="AB860" i="13"/>
  <c r="AB861" i="13"/>
  <c r="AB862" i="13"/>
  <c r="AB863" i="13"/>
  <c r="AB864" i="13"/>
  <c r="AB865" i="13"/>
  <c r="AB866" i="13"/>
  <c r="AB867" i="13"/>
  <c r="AB868" i="13"/>
  <c r="AB869" i="13"/>
  <c r="AB870" i="13"/>
  <c r="AB871" i="13"/>
  <c r="AB873" i="13"/>
  <c r="AB874" i="13"/>
  <c r="AB875" i="13"/>
  <c r="AB876" i="13"/>
  <c r="AB877" i="13"/>
  <c r="AB878" i="13"/>
  <c r="AB879" i="13"/>
  <c r="AB880" i="13"/>
  <c r="AB881" i="13"/>
  <c r="AB882" i="13"/>
  <c r="AB883" i="13"/>
  <c r="AB884" i="13"/>
  <c r="AB885" i="13"/>
  <c r="AB886" i="13"/>
  <c r="AB887" i="13"/>
  <c r="AB888" i="13"/>
  <c r="AB889" i="13"/>
  <c r="AB890" i="13"/>
  <c r="AB891" i="13"/>
  <c r="AB892" i="13"/>
  <c r="AB893" i="13"/>
  <c r="AB894" i="13"/>
  <c r="AB895" i="13"/>
  <c r="AB896" i="13"/>
  <c r="AB897" i="13"/>
  <c r="AB898" i="13"/>
  <c r="AB899" i="13"/>
  <c r="AB900" i="13"/>
  <c r="AB901" i="13"/>
  <c r="AB902" i="13"/>
  <c r="AB903" i="13"/>
  <c r="AB904" i="13"/>
  <c r="AB905" i="13"/>
  <c r="AB906" i="13"/>
  <c r="AB907" i="13"/>
  <c r="AB908" i="13"/>
  <c r="AB909" i="13"/>
  <c r="AB910" i="13"/>
  <c r="AB911" i="13"/>
  <c r="AB912" i="13"/>
  <c r="AB913" i="13"/>
  <c r="AB914" i="13"/>
  <c r="AB915" i="13"/>
  <c r="AB916" i="13"/>
  <c r="AB917" i="13"/>
  <c r="AB918" i="13"/>
  <c r="AB919" i="13"/>
  <c r="AB920" i="13"/>
  <c r="AB921" i="13"/>
  <c r="AB922" i="13"/>
  <c r="AB923" i="13"/>
  <c r="AB924" i="13"/>
  <c r="AB925" i="13"/>
  <c r="AB926" i="13"/>
  <c r="AB927" i="13"/>
  <c r="AB928" i="13"/>
  <c r="AB929" i="13"/>
  <c r="AB930" i="13"/>
  <c r="AB931" i="13"/>
  <c r="AB932" i="13"/>
  <c r="AB933" i="13"/>
  <c r="AB934" i="13"/>
  <c r="AB935" i="13"/>
  <c r="AB936" i="13"/>
  <c r="AB937" i="13"/>
  <c r="AB938" i="13"/>
  <c r="AB939" i="13"/>
  <c r="AB940" i="13"/>
  <c r="AB941" i="13"/>
  <c r="AB942" i="13"/>
  <c r="AB943" i="13"/>
  <c r="AB944" i="13"/>
  <c r="AB945" i="13"/>
  <c r="AB946" i="13"/>
  <c r="AB947" i="13"/>
  <c r="AB948" i="13"/>
  <c r="AB949" i="13"/>
  <c r="AB950" i="13"/>
  <c r="AB951" i="13"/>
  <c r="AB952" i="13"/>
  <c r="AB953" i="13"/>
  <c r="AB954" i="13"/>
  <c r="AB955" i="13"/>
  <c r="AB956" i="13"/>
  <c r="AB957" i="13"/>
  <c r="AB958" i="13"/>
  <c r="AB959" i="13"/>
  <c r="AB960" i="13"/>
  <c r="AB961" i="13"/>
  <c r="AB962" i="13"/>
  <c r="AB963" i="13"/>
  <c r="AB964" i="13"/>
  <c r="AB965" i="13"/>
  <c r="AB966" i="13"/>
  <c r="AB967" i="13"/>
  <c r="AB968" i="13"/>
  <c r="AB969" i="13"/>
  <c r="AB970" i="13"/>
  <c r="AB971" i="13"/>
  <c r="AB972" i="13"/>
  <c r="AB973" i="13"/>
  <c r="AB974" i="13"/>
  <c r="AB975" i="13"/>
  <c r="AB976" i="13"/>
  <c r="AB977" i="13"/>
  <c r="AB978" i="13"/>
  <c r="AB979" i="13"/>
  <c r="AB980" i="13"/>
  <c r="AB981" i="13"/>
  <c r="AB982" i="13"/>
  <c r="AB983" i="13"/>
  <c r="AB984" i="13"/>
  <c r="AB985" i="13"/>
  <c r="AB986" i="13"/>
  <c r="AB987" i="13"/>
  <c r="AB988" i="13"/>
  <c r="AB989" i="13"/>
  <c r="AB990" i="13"/>
  <c r="AB991" i="13"/>
  <c r="AB992" i="13"/>
  <c r="AB993" i="13"/>
  <c r="AB994" i="13"/>
  <c r="AB995" i="13"/>
  <c r="AB996" i="13"/>
  <c r="AB997" i="13"/>
  <c r="AB998" i="13"/>
  <c r="AB999" i="13"/>
  <c r="AB1000" i="13"/>
  <c r="AB1001" i="13"/>
  <c r="AB1002" i="13"/>
  <c r="AB1003" i="13"/>
  <c r="AB1004" i="13"/>
  <c r="AB1005" i="13"/>
  <c r="AB1006" i="13"/>
  <c r="AB1007" i="13"/>
  <c r="AB1008" i="13"/>
  <c r="AB1009" i="13"/>
  <c r="AB1010" i="13"/>
  <c r="AB1011" i="13"/>
  <c r="AB1012" i="13"/>
  <c r="AB1013" i="13"/>
  <c r="AB1014" i="13"/>
  <c r="AB1015" i="13"/>
  <c r="T5" i="13"/>
  <c r="N14" i="13" l="1"/>
  <c r="I15" i="13" s="1"/>
  <c r="I13" i="15"/>
  <c r="H13" i="15" s="1"/>
  <c r="O14" i="6" l="1"/>
  <c r="P14" i="6" s="1"/>
  <c r="O15" i="6"/>
  <c r="P15" i="6" s="1"/>
  <c r="O16" i="6"/>
  <c r="P16" i="6" s="1"/>
  <c r="O17" i="6"/>
  <c r="P17" i="6" s="1"/>
  <c r="O18" i="6"/>
  <c r="O19" i="6"/>
  <c r="H19" i="6" s="1"/>
  <c r="O20" i="6"/>
  <c r="H20" i="6" s="1"/>
  <c r="O21" i="6"/>
  <c r="H21" i="6" s="1"/>
  <c r="O22" i="6"/>
  <c r="H22" i="6" s="1"/>
  <c r="O23" i="6"/>
  <c r="H23" i="6" s="1"/>
  <c r="O24" i="6"/>
  <c r="H24" i="6" s="1"/>
  <c r="O25" i="6"/>
  <c r="H25" i="6" s="1"/>
  <c r="O26" i="6"/>
  <c r="H26" i="6" s="1"/>
  <c r="O27" i="6"/>
  <c r="H27" i="6" s="1"/>
  <c r="O28" i="6"/>
  <c r="H28" i="6" s="1"/>
  <c r="O29" i="6"/>
  <c r="H29" i="6" s="1"/>
  <c r="O30" i="6"/>
  <c r="H30" i="6" s="1"/>
  <c r="O31" i="6"/>
  <c r="H31" i="6" s="1"/>
  <c r="O32" i="6"/>
  <c r="H32" i="6" s="1"/>
  <c r="O33" i="6"/>
  <c r="H33" i="6" s="1"/>
  <c r="O34" i="6"/>
  <c r="H34" i="6" s="1"/>
  <c r="O35" i="6"/>
  <c r="H35" i="6" s="1"/>
  <c r="O36" i="6"/>
  <c r="H36" i="6" s="1"/>
  <c r="O37" i="6"/>
  <c r="H37" i="6" s="1"/>
  <c r="O38" i="6"/>
  <c r="H38" i="6" s="1"/>
  <c r="O39" i="6"/>
  <c r="H39" i="6" s="1"/>
  <c r="O40" i="6"/>
  <c r="H40" i="6" s="1"/>
  <c r="O41" i="6"/>
  <c r="H41" i="6" s="1"/>
  <c r="O42" i="6"/>
  <c r="H42" i="6" s="1"/>
  <c r="O43" i="6"/>
  <c r="H43" i="6" s="1"/>
  <c r="O44" i="6"/>
  <c r="H44" i="6" s="1"/>
  <c r="O45" i="6"/>
  <c r="H45" i="6" s="1"/>
  <c r="O46" i="6"/>
  <c r="H46" i="6" s="1"/>
  <c r="O47" i="6"/>
  <c r="H47" i="6" s="1"/>
  <c r="O48" i="6"/>
  <c r="H48" i="6" s="1"/>
  <c r="O49" i="6"/>
  <c r="H49" i="6" s="1"/>
  <c r="O50" i="6"/>
  <c r="H50" i="6" s="1"/>
  <c r="O51" i="6"/>
  <c r="H51" i="6" s="1"/>
  <c r="O52" i="6"/>
  <c r="H52" i="6" s="1"/>
  <c r="O53" i="6"/>
  <c r="H53" i="6" s="1"/>
  <c r="O54" i="6"/>
  <c r="H54" i="6" s="1"/>
  <c r="O55" i="6"/>
  <c r="H55" i="6" s="1"/>
  <c r="O56" i="6"/>
  <c r="H56" i="6" s="1"/>
  <c r="O57" i="6"/>
  <c r="H57" i="6" s="1"/>
  <c r="O58" i="6"/>
  <c r="H58" i="6" s="1"/>
  <c r="O59" i="6"/>
  <c r="H59" i="6" s="1"/>
  <c r="O60" i="6"/>
  <c r="H60" i="6" s="1"/>
  <c r="O61" i="6"/>
  <c r="H61" i="6" s="1"/>
  <c r="O62" i="6"/>
  <c r="H62" i="6" s="1"/>
  <c r="O63" i="6"/>
  <c r="H63" i="6" s="1"/>
  <c r="O64" i="6"/>
  <c r="H64" i="6" s="1"/>
  <c r="O65" i="6"/>
  <c r="H65" i="6" s="1"/>
  <c r="O66" i="6"/>
  <c r="H66" i="6" s="1"/>
  <c r="O67" i="6"/>
  <c r="H67" i="6" s="1"/>
  <c r="O68" i="6"/>
  <c r="H68" i="6" s="1"/>
  <c r="O69" i="6"/>
  <c r="H69" i="6" s="1"/>
  <c r="O70" i="6"/>
  <c r="H70" i="6" s="1"/>
  <c r="O71" i="6"/>
  <c r="H71" i="6" s="1"/>
  <c r="O72" i="6"/>
  <c r="H72" i="6" s="1"/>
  <c r="O73" i="6"/>
  <c r="H73" i="6" s="1"/>
  <c r="O74" i="6"/>
  <c r="H74" i="6" s="1"/>
  <c r="O75" i="6"/>
  <c r="H75" i="6" s="1"/>
  <c r="O76" i="6"/>
  <c r="H76" i="6" s="1"/>
  <c r="O77" i="6"/>
  <c r="H77" i="6" s="1"/>
  <c r="O78" i="6"/>
  <c r="H78" i="6" s="1"/>
  <c r="O79" i="6"/>
  <c r="H79" i="6" s="1"/>
  <c r="O80" i="6"/>
  <c r="H80" i="6" s="1"/>
  <c r="O81" i="6"/>
  <c r="H81" i="6" s="1"/>
  <c r="O82" i="6"/>
  <c r="H82" i="6" s="1"/>
  <c r="O83" i="6"/>
  <c r="H83" i="6" s="1"/>
  <c r="O84" i="6"/>
  <c r="H84" i="6" s="1"/>
  <c r="O85" i="6"/>
  <c r="H85" i="6" s="1"/>
  <c r="O86" i="6"/>
  <c r="H86" i="6" s="1"/>
  <c r="O87" i="6"/>
  <c r="H87" i="6" s="1"/>
  <c r="O88" i="6"/>
  <c r="H88" i="6" s="1"/>
  <c r="O89" i="6"/>
  <c r="H89" i="6" s="1"/>
  <c r="O90" i="6"/>
  <c r="H90" i="6" s="1"/>
  <c r="O91" i="6"/>
  <c r="H91" i="6" s="1"/>
  <c r="O92" i="6"/>
  <c r="H92" i="6" s="1"/>
  <c r="O93" i="6"/>
  <c r="H93" i="6" s="1"/>
  <c r="O94" i="6"/>
  <c r="H94" i="6" s="1"/>
  <c r="O95" i="6"/>
  <c r="H95" i="6" s="1"/>
  <c r="O96" i="6"/>
  <c r="H96" i="6" s="1"/>
  <c r="O97" i="6"/>
  <c r="H97" i="6" s="1"/>
  <c r="O98" i="6"/>
  <c r="H98" i="6" s="1"/>
  <c r="O99" i="6"/>
  <c r="H99" i="6" s="1"/>
  <c r="O100" i="6"/>
  <c r="H100" i="6" s="1"/>
  <c r="O101" i="6"/>
  <c r="H101" i="6" s="1"/>
  <c r="O102" i="6"/>
  <c r="H102" i="6" s="1"/>
  <c r="O103" i="6"/>
  <c r="H103" i="6" s="1"/>
  <c r="O104" i="6"/>
  <c r="H104" i="6" s="1"/>
  <c r="O105" i="6"/>
  <c r="H105" i="6" s="1"/>
  <c r="O106" i="6"/>
  <c r="H106" i="6" s="1"/>
  <c r="O107" i="6"/>
  <c r="H107" i="6" s="1"/>
  <c r="O108" i="6"/>
  <c r="H108" i="6" s="1"/>
  <c r="O109" i="6"/>
  <c r="H109" i="6" s="1"/>
  <c r="O110" i="6"/>
  <c r="H110" i="6" s="1"/>
  <c r="O111" i="6"/>
  <c r="H111" i="6" s="1"/>
  <c r="O112" i="6"/>
  <c r="H112" i="6" s="1"/>
  <c r="O113" i="6"/>
  <c r="H113" i="6" s="1"/>
  <c r="O114" i="6"/>
  <c r="H114" i="6" s="1"/>
  <c r="O115" i="6"/>
  <c r="H115" i="6" s="1"/>
  <c r="O116" i="6"/>
  <c r="H116" i="6" s="1"/>
  <c r="O117" i="6"/>
  <c r="H117" i="6" s="1"/>
  <c r="O118" i="6"/>
  <c r="H118" i="6" s="1"/>
  <c r="O119" i="6"/>
  <c r="H119" i="6" s="1"/>
  <c r="O120" i="6"/>
  <c r="H120" i="6" s="1"/>
  <c r="O121" i="6"/>
  <c r="H121" i="6" s="1"/>
  <c r="O122" i="6"/>
  <c r="H122" i="6" s="1"/>
  <c r="O123" i="6"/>
  <c r="H123" i="6" s="1"/>
  <c r="O124" i="6"/>
  <c r="H124" i="6" s="1"/>
  <c r="O125" i="6"/>
  <c r="H125" i="6" s="1"/>
  <c r="O126" i="6"/>
  <c r="H126" i="6" s="1"/>
  <c r="O127" i="6"/>
  <c r="H127" i="6" s="1"/>
  <c r="O128" i="6"/>
  <c r="H128" i="6" s="1"/>
  <c r="O129" i="6"/>
  <c r="H129" i="6" s="1"/>
  <c r="O130" i="6"/>
  <c r="H130" i="6" s="1"/>
  <c r="O131" i="6"/>
  <c r="H131" i="6" s="1"/>
  <c r="O132" i="6"/>
  <c r="H132" i="6" s="1"/>
  <c r="O133" i="6"/>
  <c r="H133" i="6" s="1"/>
  <c r="O134" i="6"/>
  <c r="H134" i="6" s="1"/>
  <c r="O135" i="6"/>
  <c r="H135" i="6" s="1"/>
  <c r="O136" i="6"/>
  <c r="H136" i="6" s="1"/>
  <c r="O137" i="6"/>
  <c r="H137" i="6" s="1"/>
  <c r="O138" i="6"/>
  <c r="H138" i="6" s="1"/>
  <c r="O139" i="6"/>
  <c r="H139" i="6" s="1"/>
  <c r="O140" i="6"/>
  <c r="H140" i="6" s="1"/>
  <c r="O141" i="6"/>
  <c r="H141" i="6" s="1"/>
  <c r="O142" i="6"/>
  <c r="H142" i="6" s="1"/>
  <c r="O143" i="6"/>
  <c r="H143" i="6" s="1"/>
  <c r="O144" i="6"/>
  <c r="H144" i="6" s="1"/>
  <c r="O145" i="6"/>
  <c r="H145" i="6" s="1"/>
  <c r="O146" i="6"/>
  <c r="H146" i="6" s="1"/>
  <c r="O147" i="6"/>
  <c r="H147" i="6" s="1"/>
  <c r="O148" i="6"/>
  <c r="H148" i="6" s="1"/>
  <c r="O149" i="6"/>
  <c r="H149" i="6" s="1"/>
  <c r="O150" i="6"/>
  <c r="H150" i="6" s="1"/>
  <c r="O151" i="6"/>
  <c r="H151" i="6" s="1"/>
  <c r="O152" i="6"/>
  <c r="H152" i="6" s="1"/>
  <c r="O153" i="6"/>
  <c r="H153" i="6" s="1"/>
  <c r="O154" i="6"/>
  <c r="H154" i="6" s="1"/>
  <c r="O155" i="6"/>
  <c r="H155" i="6" s="1"/>
  <c r="O156" i="6"/>
  <c r="H156" i="6" s="1"/>
  <c r="O157" i="6"/>
  <c r="H157" i="6" s="1"/>
  <c r="O158" i="6"/>
  <c r="H158" i="6" s="1"/>
  <c r="O159" i="6"/>
  <c r="H159" i="6" s="1"/>
  <c r="O160" i="6"/>
  <c r="H160" i="6" s="1"/>
  <c r="O161" i="6"/>
  <c r="H161" i="6" s="1"/>
  <c r="O162" i="6"/>
  <c r="H162" i="6" s="1"/>
  <c r="O163" i="6"/>
  <c r="H163" i="6" s="1"/>
  <c r="O164" i="6"/>
  <c r="H164" i="6" s="1"/>
  <c r="O165" i="6"/>
  <c r="H165" i="6" s="1"/>
  <c r="O166" i="6"/>
  <c r="H166" i="6" s="1"/>
  <c r="O167" i="6"/>
  <c r="H167" i="6" s="1"/>
  <c r="O168" i="6"/>
  <c r="H168" i="6" s="1"/>
  <c r="O169" i="6"/>
  <c r="H169" i="6" s="1"/>
  <c r="O170" i="6"/>
  <c r="H170" i="6" s="1"/>
  <c r="O171" i="6"/>
  <c r="H171" i="6" s="1"/>
  <c r="O172" i="6"/>
  <c r="H172" i="6" s="1"/>
  <c r="O173" i="6"/>
  <c r="H173" i="6" s="1"/>
  <c r="O174" i="6"/>
  <c r="H174" i="6" s="1"/>
  <c r="O175" i="6"/>
  <c r="H175" i="6" s="1"/>
  <c r="O176" i="6"/>
  <c r="H176" i="6" s="1"/>
  <c r="O177" i="6"/>
  <c r="H177" i="6" s="1"/>
  <c r="O178" i="6"/>
  <c r="H178" i="6" s="1"/>
  <c r="O179" i="6"/>
  <c r="H179" i="6" s="1"/>
  <c r="O180" i="6"/>
  <c r="H180" i="6" s="1"/>
  <c r="O181" i="6"/>
  <c r="H181" i="6" s="1"/>
  <c r="O182" i="6"/>
  <c r="H182" i="6" s="1"/>
  <c r="O183" i="6"/>
  <c r="H183" i="6" s="1"/>
  <c r="O184" i="6"/>
  <c r="H184" i="6" s="1"/>
  <c r="O185" i="6"/>
  <c r="H185" i="6" s="1"/>
  <c r="O186" i="6"/>
  <c r="H186" i="6" s="1"/>
  <c r="O187" i="6"/>
  <c r="H187" i="6" s="1"/>
  <c r="O188" i="6"/>
  <c r="H188" i="6" s="1"/>
  <c r="O189" i="6"/>
  <c r="H189" i="6" s="1"/>
  <c r="O190" i="6"/>
  <c r="H190" i="6" s="1"/>
  <c r="O191" i="6"/>
  <c r="H191" i="6" s="1"/>
  <c r="O192" i="6"/>
  <c r="H192" i="6" s="1"/>
  <c r="O193" i="6"/>
  <c r="H193" i="6" s="1"/>
  <c r="O194" i="6"/>
  <c r="H194" i="6" s="1"/>
  <c r="O195" i="6"/>
  <c r="H195" i="6" s="1"/>
  <c r="O196" i="6"/>
  <c r="H196" i="6" s="1"/>
  <c r="O197" i="6"/>
  <c r="H197" i="6" s="1"/>
  <c r="O198" i="6"/>
  <c r="H198" i="6" s="1"/>
  <c r="O199" i="6"/>
  <c r="H199" i="6" s="1"/>
  <c r="O200" i="6"/>
  <c r="H200" i="6" s="1"/>
  <c r="O201" i="6"/>
  <c r="H201" i="6" s="1"/>
  <c r="O202" i="6"/>
  <c r="H202" i="6" s="1"/>
  <c r="O203" i="6"/>
  <c r="H203" i="6" s="1"/>
  <c r="O204" i="6"/>
  <c r="H204" i="6" s="1"/>
  <c r="O205" i="6"/>
  <c r="H205" i="6" s="1"/>
  <c r="O206" i="6"/>
  <c r="H206" i="6" s="1"/>
  <c r="O207" i="6"/>
  <c r="H207" i="6" s="1"/>
  <c r="O208" i="6"/>
  <c r="H208" i="6" s="1"/>
  <c r="O209" i="6"/>
  <c r="H209" i="6" s="1"/>
  <c r="O210" i="6"/>
  <c r="H210" i="6" s="1"/>
  <c r="O211" i="6"/>
  <c r="H211" i="6" s="1"/>
  <c r="O212" i="6"/>
  <c r="H212" i="6" s="1"/>
  <c r="O213" i="6"/>
  <c r="H213" i="6" s="1"/>
  <c r="O214" i="6"/>
  <c r="H214" i="6" s="1"/>
  <c r="O215" i="6"/>
  <c r="H215" i="6" s="1"/>
  <c r="O216" i="6"/>
  <c r="H216" i="6" s="1"/>
  <c r="O217" i="6"/>
  <c r="H217" i="6" s="1"/>
  <c r="O218" i="6"/>
  <c r="H218" i="6" s="1"/>
  <c r="O219" i="6"/>
  <c r="H219" i="6" s="1"/>
  <c r="O220" i="6"/>
  <c r="H220" i="6" s="1"/>
  <c r="O221" i="6"/>
  <c r="H221" i="6" s="1"/>
  <c r="O222" i="6"/>
  <c r="H222" i="6" s="1"/>
  <c r="O223" i="6"/>
  <c r="H223" i="6" s="1"/>
  <c r="O224" i="6"/>
  <c r="H224" i="6" s="1"/>
  <c r="O225" i="6"/>
  <c r="H225" i="6" s="1"/>
  <c r="O226" i="6"/>
  <c r="H226" i="6" s="1"/>
  <c r="O227" i="6"/>
  <c r="H227" i="6" s="1"/>
  <c r="O228" i="6"/>
  <c r="H228" i="6" s="1"/>
  <c r="O229" i="6"/>
  <c r="H229" i="6" s="1"/>
  <c r="O230" i="6"/>
  <c r="H230" i="6" s="1"/>
  <c r="O231" i="6"/>
  <c r="H231" i="6" s="1"/>
  <c r="O232" i="6"/>
  <c r="H232" i="6" s="1"/>
  <c r="O233" i="6"/>
  <c r="H233" i="6" s="1"/>
  <c r="O234" i="6"/>
  <c r="H234" i="6" s="1"/>
  <c r="O235" i="6"/>
  <c r="H235" i="6" s="1"/>
  <c r="O236" i="6"/>
  <c r="H236" i="6" s="1"/>
  <c r="O237" i="6"/>
  <c r="H237" i="6" s="1"/>
  <c r="O238" i="6"/>
  <c r="H238" i="6" s="1"/>
  <c r="O239" i="6"/>
  <c r="H239" i="6" s="1"/>
  <c r="O240" i="6"/>
  <c r="H240" i="6" s="1"/>
  <c r="O241" i="6"/>
  <c r="H241" i="6" s="1"/>
  <c r="O242" i="6"/>
  <c r="H242" i="6" s="1"/>
  <c r="O243" i="6"/>
  <c r="H243" i="6" s="1"/>
  <c r="O244" i="6"/>
  <c r="H244" i="6" s="1"/>
  <c r="O245" i="6"/>
  <c r="H245" i="6" s="1"/>
  <c r="O246" i="6"/>
  <c r="H246" i="6" s="1"/>
  <c r="O247" i="6"/>
  <c r="H247" i="6" s="1"/>
  <c r="O248" i="6"/>
  <c r="H248" i="6" s="1"/>
  <c r="O249" i="6"/>
  <c r="H249" i="6" s="1"/>
  <c r="O250" i="6"/>
  <c r="H250" i="6" s="1"/>
  <c r="O251" i="6"/>
  <c r="H251" i="6" s="1"/>
  <c r="O252" i="6"/>
  <c r="H252" i="6" s="1"/>
  <c r="O253" i="6"/>
  <c r="H253" i="6" s="1"/>
  <c r="O254" i="6"/>
  <c r="H254" i="6" s="1"/>
  <c r="O255" i="6"/>
  <c r="H255" i="6" s="1"/>
  <c r="O256" i="6"/>
  <c r="H256" i="6" s="1"/>
  <c r="O257" i="6"/>
  <c r="H257" i="6" s="1"/>
  <c r="O258" i="6"/>
  <c r="H258" i="6" s="1"/>
  <c r="O259" i="6"/>
  <c r="H259" i="6" s="1"/>
  <c r="O260" i="6"/>
  <c r="H260" i="6" s="1"/>
  <c r="O261" i="6"/>
  <c r="H261" i="6" s="1"/>
  <c r="O262" i="6"/>
  <c r="H262" i="6" s="1"/>
  <c r="O263" i="6"/>
  <c r="H263" i="6" s="1"/>
  <c r="O264" i="6"/>
  <c r="H264" i="6" s="1"/>
  <c r="O265" i="6"/>
  <c r="H265" i="6" s="1"/>
  <c r="O266" i="6"/>
  <c r="H266" i="6" s="1"/>
  <c r="O267" i="6"/>
  <c r="H267" i="6" s="1"/>
  <c r="O268" i="6"/>
  <c r="H268" i="6" s="1"/>
  <c r="O269" i="6"/>
  <c r="H269" i="6" s="1"/>
  <c r="O270" i="6"/>
  <c r="H270" i="6" s="1"/>
  <c r="O271" i="6"/>
  <c r="H271" i="6" s="1"/>
  <c r="O272" i="6"/>
  <c r="H272" i="6" s="1"/>
  <c r="O273" i="6"/>
  <c r="H273" i="6" s="1"/>
  <c r="O274" i="6"/>
  <c r="H274" i="6" s="1"/>
  <c r="O275" i="6"/>
  <c r="H275" i="6" s="1"/>
  <c r="O276" i="6"/>
  <c r="H276" i="6" s="1"/>
  <c r="O277" i="6"/>
  <c r="H277" i="6" s="1"/>
  <c r="O278" i="6"/>
  <c r="H278" i="6" s="1"/>
  <c r="O279" i="6"/>
  <c r="H279" i="6" s="1"/>
  <c r="O280" i="6"/>
  <c r="H280" i="6" s="1"/>
  <c r="O281" i="6"/>
  <c r="H281" i="6" s="1"/>
  <c r="O282" i="6"/>
  <c r="H282" i="6" s="1"/>
  <c r="O283" i="6"/>
  <c r="H283" i="6" s="1"/>
  <c r="O284" i="6"/>
  <c r="H284" i="6" s="1"/>
  <c r="O285" i="6"/>
  <c r="H285" i="6" s="1"/>
  <c r="O286" i="6"/>
  <c r="H286" i="6" s="1"/>
  <c r="O287" i="6"/>
  <c r="H287" i="6" s="1"/>
  <c r="O288" i="6"/>
  <c r="H288" i="6" s="1"/>
  <c r="O289" i="6"/>
  <c r="H289" i="6" s="1"/>
  <c r="O290" i="6"/>
  <c r="H290" i="6" s="1"/>
  <c r="O291" i="6"/>
  <c r="H291" i="6" s="1"/>
  <c r="O292" i="6"/>
  <c r="H292" i="6" s="1"/>
  <c r="O293" i="6"/>
  <c r="H293" i="6" s="1"/>
  <c r="O294" i="6"/>
  <c r="H294" i="6" s="1"/>
  <c r="O295" i="6"/>
  <c r="H295" i="6" s="1"/>
  <c r="O296" i="6"/>
  <c r="H296" i="6" s="1"/>
  <c r="O297" i="6"/>
  <c r="H297" i="6" s="1"/>
  <c r="O298" i="6"/>
  <c r="H298" i="6" s="1"/>
  <c r="O299" i="6"/>
  <c r="H299" i="6" s="1"/>
  <c r="O300" i="6"/>
  <c r="H300" i="6" s="1"/>
  <c r="O301" i="6"/>
  <c r="H301" i="6" s="1"/>
  <c r="O302" i="6"/>
  <c r="H302" i="6" s="1"/>
  <c r="O303" i="6"/>
  <c r="H303" i="6" s="1"/>
  <c r="O304" i="6"/>
  <c r="H304" i="6" s="1"/>
  <c r="O305" i="6"/>
  <c r="H305" i="6" s="1"/>
  <c r="O306" i="6"/>
  <c r="H306" i="6" s="1"/>
  <c r="O307" i="6"/>
  <c r="H307" i="6" s="1"/>
  <c r="O308" i="6"/>
  <c r="H308" i="6" s="1"/>
  <c r="O309" i="6"/>
  <c r="H309" i="6" s="1"/>
  <c r="O310" i="6"/>
  <c r="H310" i="6" s="1"/>
  <c r="O311" i="6"/>
  <c r="H311" i="6" s="1"/>
  <c r="O312" i="6"/>
  <c r="H312" i="6" s="1"/>
  <c r="O313" i="6"/>
  <c r="H313" i="6" s="1"/>
  <c r="O314" i="6"/>
  <c r="H314" i="6" s="1"/>
  <c r="O315" i="6"/>
  <c r="H315" i="6" s="1"/>
  <c r="O316" i="6"/>
  <c r="H316" i="6" s="1"/>
  <c r="O317" i="6"/>
  <c r="H317" i="6" s="1"/>
  <c r="O318" i="6"/>
  <c r="H318" i="6" s="1"/>
  <c r="O319" i="6"/>
  <c r="H319" i="6" s="1"/>
  <c r="O320" i="6"/>
  <c r="H320" i="6" s="1"/>
  <c r="O321" i="6"/>
  <c r="H321" i="6" s="1"/>
  <c r="O322" i="6"/>
  <c r="H322" i="6" s="1"/>
  <c r="O323" i="6"/>
  <c r="H323" i="6" s="1"/>
  <c r="O324" i="6"/>
  <c r="H324" i="6" s="1"/>
  <c r="O325" i="6"/>
  <c r="H325" i="6" s="1"/>
  <c r="O326" i="6"/>
  <c r="H326" i="6" s="1"/>
  <c r="O327" i="6"/>
  <c r="H327" i="6" s="1"/>
  <c r="O328" i="6"/>
  <c r="H328" i="6" s="1"/>
  <c r="O329" i="6"/>
  <c r="H329" i="6" s="1"/>
  <c r="O330" i="6"/>
  <c r="H330" i="6" s="1"/>
  <c r="O331" i="6"/>
  <c r="H331" i="6" s="1"/>
  <c r="O332" i="6"/>
  <c r="H332" i="6" s="1"/>
  <c r="O333" i="6"/>
  <c r="H333" i="6" s="1"/>
  <c r="O334" i="6"/>
  <c r="H334" i="6" s="1"/>
  <c r="O335" i="6"/>
  <c r="H335" i="6" s="1"/>
  <c r="O336" i="6"/>
  <c r="H336" i="6" s="1"/>
  <c r="O337" i="6"/>
  <c r="H337" i="6" s="1"/>
  <c r="O338" i="6"/>
  <c r="H338" i="6" s="1"/>
  <c r="O339" i="6"/>
  <c r="H339" i="6" s="1"/>
  <c r="O340" i="6"/>
  <c r="H340" i="6" s="1"/>
  <c r="O341" i="6"/>
  <c r="H341" i="6" s="1"/>
  <c r="O342" i="6"/>
  <c r="H342" i="6" s="1"/>
  <c r="O343" i="6"/>
  <c r="H343" i="6" s="1"/>
  <c r="O344" i="6"/>
  <c r="H344" i="6" s="1"/>
  <c r="O345" i="6"/>
  <c r="H345" i="6" s="1"/>
  <c r="O346" i="6"/>
  <c r="H346" i="6" s="1"/>
  <c r="O347" i="6"/>
  <c r="H347" i="6" s="1"/>
  <c r="O348" i="6"/>
  <c r="H348" i="6" s="1"/>
  <c r="O349" i="6"/>
  <c r="H349" i="6" s="1"/>
  <c r="O350" i="6"/>
  <c r="H350" i="6" s="1"/>
  <c r="O351" i="6"/>
  <c r="H351" i="6" s="1"/>
  <c r="O352" i="6"/>
  <c r="H352" i="6" s="1"/>
  <c r="O353" i="6"/>
  <c r="H353" i="6" s="1"/>
  <c r="O354" i="6"/>
  <c r="H354" i="6" s="1"/>
  <c r="O355" i="6"/>
  <c r="H355" i="6" s="1"/>
  <c r="O356" i="6"/>
  <c r="H356" i="6" s="1"/>
  <c r="O357" i="6"/>
  <c r="H357" i="6" s="1"/>
  <c r="O358" i="6"/>
  <c r="H358" i="6" s="1"/>
  <c r="O359" i="6"/>
  <c r="H359" i="6" s="1"/>
  <c r="O360" i="6"/>
  <c r="H360" i="6" s="1"/>
  <c r="O361" i="6"/>
  <c r="H361" i="6" s="1"/>
  <c r="O362" i="6"/>
  <c r="H362" i="6" s="1"/>
  <c r="O363" i="6"/>
  <c r="H363" i="6" s="1"/>
  <c r="O364" i="6"/>
  <c r="H364" i="6" s="1"/>
  <c r="O365" i="6"/>
  <c r="H365" i="6" s="1"/>
  <c r="O366" i="6"/>
  <c r="H366" i="6" s="1"/>
  <c r="O367" i="6"/>
  <c r="H367" i="6" s="1"/>
  <c r="O368" i="6"/>
  <c r="H368" i="6" s="1"/>
  <c r="O369" i="6"/>
  <c r="H369" i="6" s="1"/>
  <c r="O370" i="6"/>
  <c r="H370" i="6" s="1"/>
  <c r="O371" i="6"/>
  <c r="H371" i="6" s="1"/>
  <c r="O372" i="6"/>
  <c r="H372" i="6" s="1"/>
  <c r="O373" i="6"/>
  <c r="H373" i="6" s="1"/>
  <c r="O374" i="6"/>
  <c r="H374" i="6" s="1"/>
  <c r="O375" i="6"/>
  <c r="H375" i="6" s="1"/>
  <c r="O376" i="6"/>
  <c r="H376" i="6" s="1"/>
  <c r="O377" i="6"/>
  <c r="H377" i="6" s="1"/>
  <c r="O378" i="6"/>
  <c r="H378" i="6" s="1"/>
  <c r="O379" i="6"/>
  <c r="H379" i="6" s="1"/>
  <c r="O380" i="6"/>
  <c r="H380" i="6" s="1"/>
  <c r="O381" i="6"/>
  <c r="H381" i="6" s="1"/>
  <c r="O382" i="6"/>
  <c r="H382" i="6" s="1"/>
  <c r="O383" i="6"/>
  <c r="H383" i="6" s="1"/>
  <c r="O384" i="6"/>
  <c r="H384" i="6" s="1"/>
  <c r="O385" i="6"/>
  <c r="H385" i="6" s="1"/>
  <c r="O386" i="6"/>
  <c r="H386" i="6" s="1"/>
  <c r="O387" i="6"/>
  <c r="H387" i="6" s="1"/>
  <c r="O388" i="6"/>
  <c r="H388" i="6" s="1"/>
  <c r="O389" i="6"/>
  <c r="H389" i="6" s="1"/>
  <c r="O390" i="6"/>
  <c r="H390" i="6" s="1"/>
  <c r="O391" i="6"/>
  <c r="H391" i="6" s="1"/>
  <c r="O392" i="6"/>
  <c r="H392" i="6" s="1"/>
  <c r="O393" i="6"/>
  <c r="H393" i="6" s="1"/>
  <c r="O394" i="6"/>
  <c r="H394" i="6" s="1"/>
  <c r="O395" i="6"/>
  <c r="H395" i="6" s="1"/>
  <c r="O396" i="6"/>
  <c r="H396" i="6" s="1"/>
  <c r="O397" i="6"/>
  <c r="H397" i="6" s="1"/>
  <c r="O398" i="6"/>
  <c r="H398" i="6" s="1"/>
  <c r="O399" i="6"/>
  <c r="H399" i="6" s="1"/>
  <c r="O400" i="6"/>
  <c r="H400" i="6" s="1"/>
  <c r="O401" i="6"/>
  <c r="H401" i="6" s="1"/>
  <c r="O402" i="6"/>
  <c r="H402" i="6" s="1"/>
  <c r="O403" i="6"/>
  <c r="H403" i="6" s="1"/>
  <c r="O404" i="6"/>
  <c r="H404" i="6" s="1"/>
  <c r="O405" i="6"/>
  <c r="H405" i="6" s="1"/>
  <c r="O406" i="6"/>
  <c r="H406" i="6" s="1"/>
  <c r="O407" i="6"/>
  <c r="H407" i="6" s="1"/>
  <c r="O408" i="6"/>
  <c r="H408" i="6" s="1"/>
  <c r="O409" i="6"/>
  <c r="H409" i="6" s="1"/>
  <c r="O410" i="6"/>
  <c r="H410" i="6" s="1"/>
  <c r="O411" i="6"/>
  <c r="H411" i="6" s="1"/>
  <c r="O412" i="6"/>
  <c r="H412" i="6" s="1"/>
  <c r="O413" i="6"/>
  <c r="H413" i="6" s="1"/>
  <c r="O414" i="6"/>
  <c r="H414" i="6" s="1"/>
  <c r="O415" i="6"/>
  <c r="H415" i="6" s="1"/>
  <c r="O416" i="6"/>
  <c r="H416" i="6" s="1"/>
  <c r="O417" i="6"/>
  <c r="H417" i="6" s="1"/>
  <c r="O418" i="6"/>
  <c r="H418" i="6" s="1"/>
  <c r="O419" i="6"/>
  <c r="H419" i="6" s="1"/>
  <c r="O420" i="6"/>
  <c r="H420" i="6" s="1"/>
  <c r="O421" i="6"/>
  <c r="H421" i="6" s="1"/>
  <c r="O422" i="6"/>
  <c r="H422" i="6" s="1"/>
  <c r="O423" i="6"/>
  <c r="H423" i="6" s="1"/>
  <c r="O424" i="6"/>
  <c r="H424" i="6" s="1"/>
  <c r="O425" i="6"/>
  <c r="H425" i="6" s="1"/>
  <c r="O426" i="6"/>
  <c r="H426" i="6" s="1"/>
  <c r="O427" i="6"/>
  <c r="H427" i="6" s="1"/>
  <c r="O428" i="6"/>
  <c r="H428" i="6" s="1"/>
  <c r="O429" i="6"/>
  <c r="H429" i="6" s="1"/>
  <c r="O430" i="6"/>
  <c r="H430" i="6" s="1"/>
  <c r="O431" i="6"/>
  <c r="H431" i="6" s="1"/>
  <c r="O432" i="6"/>
  <c r="H432" i="6" s="1"/>
  <c r="O433" i="6"/>
  <c r="H433" i="6" s="1"/>
  <c r="O434" i="6"/>
  <c r="H434" i="6" s="1"/>
  <c r="O435" i="6"/>
  <c r="H435" i="6" s="1"/>
  <c r="O436" i="6"/>
  <c r="H436" i="6" s="1"/>
  <c r="O437" i="6"/>
  <c r="H437" i="6" s="1"/>
  <c r="O438" i="6"/>
  <c r="H438" i="6" s="1"/>
  <c r="O439" i="6"/>
  <c r="H439" i="6" s="1"/>
  <c r="O440" i="6"/>
  <c r="H440" i="6" s="1"/>
  <c r="O441" i="6"/>
  <c r="H441" i="6" s="1"/>
  <c r="O442" i="6"/>
  <c r="H442" i="6" s="1"/>
  <c r="O443" i="6"/>
  <c r="H443" i="6" s="1"/>
  <c r="O444" i="6"/>
  <c r="H444" i="6" s="1"/>
  <c r="O445" i="6"/>
  <c r="H445" i="6" s="1"/>
  <c r="O446" i="6"/>
  <c r="H446" i="6" s="1"/>
  <c r="O447" i="6"/>
  <c r="H447" i="6" s="1"/>
  <c r="O448" i="6"/>
  <c r="H448" i="6" s="1"/>
  <c r="O449" i="6"/>
  <c r="H449" i="6" s="1"/>
  <c r="O450" i="6"/>
  <c r="H450" i="6" s="1"/>
  <c r="O451" i="6"/>
  <c r="H451" i="6" s="1"/>
  <c r="O452" i="6"/>
  <c r="H452" i="6" s="1"/>
  <c r="O453" i="6"/>
  <c r="H453" i="6" s="1"/>
  <c r="O454" i="6"/>
  <c r="H454" i="6" s="1"/>
  <c r="O455" i="6"/>
  <c r="H455" i="6" s="1"/>
  <c r="O456" i="6"/>
  <c r="H456" i="6" s="1"/>
  <c r="O457" i="6"/>
  <c r="H457" i="6" s="1"/>
  <c r="O458" i="6"/>
  <c r="H458" i="6" s="1"/>
  <c r="O459" i="6"/>
  <c r="H459" i="6" s="1"/>
  <c r="O460" i="6"/>
  <c r="H460" i="6" s="1"/>
  <c r="O461" i="6"/>
  <c r="H461" i="6" s="1"/>
  <c r="O462" i="6"/>
  <c r="H462" i="6" s="1"/>
  <c r="O463" i="6"/>
  <c r="H463" i="6" s="1"/>
  <c r="O464" i="6"/>
  <c r="H464" i="6" s="1"/>
  <c r="O465" i="6"/>
  <c r="H465" i="6" s="1"/>
  <c r="O466" i="6"/>
  <c r="H466" i="6" s="1"/>
  <c r="O467" i="6"/>
  <c r="H467" i="6" s="1"/>
  <c r="O468" i="6"/>
  <c r="H468" i="6" s="1"/>
  <c r="O469" i="6"/>
  <c r="H469" i="6" s="1"/>
  <c r="O470" i="6"/>
  <c r="H470" i="6" s="1"/>
  <c r="O471" i="6"/>
  <c r="H471" i="6" s="1"/>
  <c r="O472" i="6"/>
  <c r="H472" i="6" s="1"/>
  <c r="O473" i="6"/>
  <c r="H473" i="6" s="1"/>
  <c r="O474" i="6"/>
  <c r="H474" i="6" s="1"/>
  <c r="O475" i="6"/>
  <c r="H475" i="6" s="1"/>
  <c r="O476" i="6"/>
  <c r="H476" i="6" s="1"/>
  <c r="O477" i="6"/>
  <c r="H477" i="6" s="1"/>
  <c r="O478" i="6"/>
  <c r="H478" i="6" s="1"/>
  <c r="O479" i="6"/>
  <c r="H479" i="6" s="1"/>
  <c r="O480" i="6"/>
  <c r="H480" i="6" s="1"/>
  <c r="O481" i="6"/>
  <c r="H481" i="6" s="1"/>
  <c r="O482" i="6"/>
  <c r="H482" i="6" s="1"/>
  <c r="O483" i="6"/>
  <c r="H483" i="6" s="1"/>
  <c r="O484" i="6"/>
  <c r="H484" i="6" s="1"/>
  <c r="O485" i="6"/>
  <c r="H485" i="6" s="1"/>
  <c r="O486" i="6"/>
  <c r="H486" i="6" s="1"/>
  <c r="O487" i="6"/>
  <c r="H487" i="6" s="1"/>
  <c r="O488" i="6"/>
  <c r="H488" i="6" s="1"/>
  <c r="O489" i="6"/>
  <c r="H489" i="6" s="1"/>
  <c r="O490" i="6"/>
  <c r="H490" i="6" s="1"/>
  <c r="O491" i="6"/>
  <c r="H491" i="6" s="1"/>
  <c r="O492" i="6"/>
  <c r="H492" i="6" s="1"/>
  <c r="O493" i="6"/>
  <c r="H493" i="6" s="1"/>
  <c r="O494" i="6"/>
  <c r="H494" i="6" s="1"/>
  <c r="O495" i="6"/>
  <c r="H495" i="6" s="1"/>
  <c r="O496" i="6"/>
  <c r="H496" i="6" s="1"/>
  <c r="O497" i="6"/>
  <c r="H497" i="6" s="1"/>
  <c r="O498" i="6"/>
  <c r="H498" i="6" s="1"/>
  <c r="O499" i="6"/>
  <c r="H499" i="6" s="1"/>
  <c r="O500" i="6"/>
  <c r="H500" i="6" s="1"/>
  <c r="O501" i="6"/>
  <c r="H501" i="6" s="1"/>
  <c r="O502" i="6"/>
  <c r="H502" i="6" s="1"/>
  <c r="O503" i="6"/>
  <c r="H503" i="6" s="1"/>
  <c r="O504" i="6"/>
  <c r="H504" i="6" s="1"/>
  <c r="O505" i="6"/>
  <c r="H505" i="6" s="1"/>
  <c r="O506" i="6"/>
  <c r="H506" i="6" s="1"/>
  <c r="O507" i="6"/>
  <c r="H507" i="6" s="1"/>
  <c r="O508" i="6"/>
  <c r="H508" i="6" s="1"/>
  <c r="O509" i="6"/>
  <c r="H509" i="6" s="1"/>
  <c r="O510" i="6"/>
  <c r="H510" i="6" s="1"/>
  <c r="O511" i="6"/>
  <c r="H511" i="6" s="1"/>
  <c r="O512" i="6"/>
  <c r="H512" i="6" s="1"/>
  <c r="O513" i="6"/>
  <c r="H513" i="6" s="1"/>
  <c r="O514" i="6"/>
  <c r="H514" i="6" s="1"/>
  <c r="O515" i="6"/>
  <c r="H515" i="6" s="1"/>
  <c r="O516" i="6"/>
  <c r="H516" i="6" s="1"/>
  <c r="O517" i="6"/>
  <c r="H517" i="6" s="1"/>
  <c r="O518" i="6"/>
  <c r="H518" i="6" s="1"/>
  <c r="O519" i="6"/>
  <c r="H519" i="6" s="1"/>
  <c r="O520" i="6"/>
  <c r="H520" i="6" s="1"/>
  <c r="O521" i="6"/>
  <c r="H521" i="6" s="1"/>
  <c r="O522" i="6"/>
  <c r="H522" i="6" s="1"/>
  <c r="O523" i="6"/>
  <c r="H523" i="6" s="1"/>
  <c r="O524" i="6"/>
  <c r="H524" i="6" s="1"/>
  <c r="O525" i="6"/>
  <c r="H525" i="6" s="1"/>
  <c r="O526" i="6"/>
  <c r="H526" i="6" s="1"/>
  <c r="O527" i="6"/>
  <c r="H527" i="6" s="1"/>
  <c r="O528" i="6"/>
  <c r="H528" i="6" s="1"/>
  <c r="O529" i="6"/>
  <c r="H529" i="6" s="1"/>
  <c r="O530" i="6"/>
  <c r="H530" i="6" s="1"/>
  <c r="O531" i="6"/>
  <c r="H531" i="6" s="1"/>
  <c r="O532" i="6"/>
  <c r="H532" i="6" s="1"/>
  <c r="O533" i="6"/>
  <c r="H533" i="6" s="1"/>
  <c r="O534" i="6"/>
  <c r="H534" i="6" s="1"/>
  <c r="O535" i="6"/>
  <c r="H535" i="6" s="1"/>
  <c r="O536" i="6"/>
  <c r="H536" i="6" s="1"/>
  <c r="O537" i="6"/>
  <c r="H537" i="6" s="1"/>
  <c r="O538" i="6"/>
  <c r="H538" i="6" s="1"/>
  <c r="O539" i="6"/>
  <c r="H539" i="6" s="1"/>
  <c r="O540" i="6"/>
  <c r="H540" i="6" s="1"/>
  <c r="O541" i="6"/>
  <c r="H541" i="6" s="1"/>
  <c r="O542" i="6"/>
  <c r="H542" i="6" s="1"/>
  <c r="O543" i="6"/>
  <c r="H543" i="6" s="1"/>
  <c r="O544" i="6"/>
  <c r="H544" i="6" s="1"/>
  <c r="O545" i="6"/>
  <c r="H545" i="6" s="1"/>
  <c r="O546" i="6"/>
  <c r="H546" i="6" s="1"/>
  <c r="O547" i="6"/>
  <c r="H547" i="6" s="1"/>
  <c r="O548" i="6"/>
  <c r="H548" i="6" s="1"/>
  <c r="O549" i="6"/>
  <c r="H549" i="6" s="1"/>
  <c r="O550" i="6"/>
  <c r="H550" i="6" s="1"/>
  <c r="O551" i="6"/>
  <c r="H551" i="6" s="1"/>
  <c r="O552" i="6"/>
  <c r="H552" i="6" s="1"/>
  <c r="O553" i="6"/>
  <c r="H553" i="6" s="1"/>
  <c r="O554" i="6"/>
  <c r="H554" i="6" s="1"/>
  <c r="O555" i="6"/>
  <c r="H555" i="6" s="1"/>
  <c r="O556" i="6"/>
  <c r="H556" i="6" s="1"/>
  <c r="O557" i="6"/>
  <c r="H557" i="6" s="1"/>
  <c r="O558" i="6"/>
  <c r="H558" i="6" s="1"/>
  <c r="O559" i="6"/>
  <c r="H559" i="6" s="1"/>
  <c r="O560" i="6"/>
  <c r="H560" i="6" s="1"/>
  <c r="O561" i="6"/>
  <c r="H561" i="6" s="1"/>
  <c r="O562" i="6"/>
  <c r="H562" i="6" s="1"/>
  <c r="O563" i="6"/>
  <c r="H563" i="6" s="1"/>
  <c r="O564" i="6"/>
  <c r="H564" i="6" s="1"/>
  <c r="O565" i="6"/>
  <c r="H565" i="6" s="1"/>
  <c r="O566" i="6"/>
  <c r="H566" i="6" s="1"/>
  <c r="O567" i="6"/>
  <c r="H567" i="6" s="1"/>
  <c r="O568" i="6"/>
  <c r="H568" i="6" s="1"/>
  <c r="O569" i="6"/>
  <c r="H569" i="6" s="1"/>
  <c r="O570" i="6"/>
  <c r="H570" i="6" s="1"/>
  <c r="O571" i="6"/>
  <c r="H571" i="6" s="1"/>
  <c r="O572" i="6"/>
  <c r="H572" i="6" s="1"/>
  <c r="O573" i="6"/>
  <c r="H573" i="6" s="1"/>
  <c r="O574" i="6"/>
  <c r="H574" i="6" s="1"/>
  <c r="O575" i="6"/>
  <c r="H575" i="6" s="1"/>
  <c r="O576" i="6"/>
  <c r="H576" i="6" s="1"/>
  <c r="O577" i="6"/>
  <c r="H577" i="6" s="1"/>
  <c r="O578" i="6"/>
  <c r="H578" i="6" s="1"/>
  <c r="O579" i="6"/>
  <c r="H579" i="6" s="1"/>
  <c r="O580" i="6"/>
  <c r="H580" i="6" s="1"/>
  <c r="O581" i="6"/>
  <c r="H581" i="6" s="1"/>
  <c r="O582" i="6"/>
  <c r="H582" i="6" s="1"/>
  <c r="O583" i="6"/>
  <c r="H583" i="6" s="1"/>
  <c r="O584" i="6"/>
  <c r="H584" i="6" s="1"/>
  <c r="O585" i="6"/>
  <c r="H585" i="6" s="1"/>
  <c r="O586" i="6"/>
  <c r="H586" i="6" s="1"/>
  <c r="O587" i="6"/>
  <c r="H587" i="6" s="1"/>
  <c r="O588" i="6"/>
  <c r="H588" i="6" s="1"/>
  <c r="O589" i="6"/>
  <c r="H589" i="6" s="1"/>
  <c r="O590" i="6"/>
  <c r="H590" i="6" s="1"/>
  <c r="O591" i="6"/>
  <c r="H591" i="6" s="1"/>
  <c r="O592" i="6"/>
  <c r="H592" i="6" s="1"/>
  <c r="O593" i="6"/>
  <c r="H593" i="6" s="1"/>
  <c r="O594" i="6"/>
  <c r="H594" i="6" s="1"/>
  <c r="O595" i="6"/>
  <c r="H595" i="6" s="1"/>
  <c r="O596" i="6"/>
  <c r="H596" i="6" s="1"/>
  <c r="O597" i="6"/>
  <c r="H597" i="6" s="1"/>
  <c r="O598" i="6"/>
  <c r="H598" i="6" s="1"/>
  <c r="O599" i="6"/>
  <c r="H599" i="6" s="1"/>
  <c r="O600" i="6"/>
  <c r="H600" i="6" s="1"/>
  <c r="O601" i="6"/>
  <c r="H601" i="6" s="1"/>
  <c r="O602" i="6"/>
  <c r="H602" i="6" s="1"/>
  <c r="O603" i="6"/>
  <c r="H603" i="6" s="1"/>
  <c r="O604" i="6"/>
  <c r="H604" i="6" s="1"/>
  <c r="O605" i="6"/>
  <c r="H605" i="6" s="1"/>
  <c r="O606" i="6"/>
  <c r="H606" i="6" s="1"/>
  <c r="O607" i="6"/>
  <c r="H607" i="6" s="1"/>
  <c r="O608" i="6"/>
  <c r="H608" i="6" s="1"/>
  <c r="O609" i="6"/>
  <c r="H609" i="6" s="1"/>
  <c r="O610" i="6"/>
  <c r="H610" i="6" s="1"/>
  <c r="O611" i="6"/>
  <c r="H611" i="6" s="1"/>
  <c r="O612" i="6"/>
  <c r="H612" i="6" s="1"/>
  <c r="O613" i="6"/>
  <c r="H613" i="6" s="1"/>
  <c r="O614" i="6"/>
  <c r="H614" i="6" s="1"/>
  <c r="O615" i="6"/>
  <c r="H615" i="6" s="1"/>
  <c r="O616" i="6"/>
  <c r="H616" i="6" s="1"/>
  <c r="O617" i="6"/>
  <c r="H617" i="6" s="1"/>
  <c r="O618" i="6"/>
  <c r="H618" i="6" s="1"/>
  <c r="O619" i="6"/>
  <c r="H619" i="6" s="1"/>
  <c r="O620" i="6"/>
  <c r="H620" i="6" s="1"/>
  <c r="O621" i="6"/>
  <c r="H621" i="6" s="1"/>
  <c r="O622" i="6"/>
  <c r="H622" i="6" s="1"/>
  <c r="O623" i="6"/>
  <c r="H623" i="6" s="1"/>
  <c r="O624" i="6"/>
  <c r="H624" i="6" s="1"/>
  <c r="O625" i="6"/>
  <c r="H625" i="6" s="1"/>
  <c r="O626" i="6"/>
  <c r="H626" i="6" s="1"/>
  <c r="O627" i="6"/>
  <c r="H627" i="6" s="1"/>
  <c r="O628" i="6"/>
  <c r="H628" i="6" s="1"/>
  <c r="O629" i="6"/>
  <c r="H629" i="6" s="1"/>
  <c r="O630" i="6"/>
  <c r="H630" i="6" s="1"/>
  <c r="O631" i="6"/>
  <c r="H631" i="6" s="1"/>
  <c r="O632" i="6"/>
  <c r="H632" i="6" s="1"/>
  <c r="O633" i="6"/>
  <c r="H633" i="6" s="1"/>
  <c r="O634" i="6"/>
  <c r="H634" i="6" s="1"/>
  <c r="O635" i="6"/>
  <c r="H635" i="6" s="1"/>
  <c r="O636" i="6"/>
  <c r="H636" i="6" s="1"/>
  <c r="O637" i="6"/>
  <c r="H637" i="6" s="1"/>
  <c r="O638" i="6"/>
  <c r="H638" i="6" s="1"/>
  <c r="O639" i="6"/>
  <c r="H639" i="6" s="1"/>
  <c r="O640" i="6"/>
  <c r="H640" i="6" s="1"/>
  <c r="O641" i="6"/>
  <c r="H641" i="6" s="1"/>
  <c r="O642" i="6"/>
  <c r="H642" i="6" s="1"/>
  <c r="O643" i="6"/>
  <c r="H643" i="6" s="1"/>
  <c r="O644" i="6"/>
  <c r="H644" i="6" s="1"/>
  <c r="O645" i="6"/>
  <c r="H645" i="6" s="1"/>
  <c r="O646" i="6"/>
  <c r="H646" i="6" s="1"/>
  <c r="O647" i="6"/>
  <c r="H647" i="6" s="1"/>
  <c r="O648" i="6"/>
  <c r="H648" i="6" s="1"/>
  <c r="O649" i="6"/>
  <c r="H649" i="6" s="1"/>
  <c r="O650" i="6"/>
  <c r="H650" i="6" s="1"/>
  <c r="O651" i="6"/>
  <c r="H651" i="6" s="1"/>
  <c r="O652" i="6"/>
  <c r="H652" i="6" s="1"/>
  <c r="O653" i="6"/>
  <c r="H653" i="6" s="1"/>
  <c r="O654" i="6"/>
  <c r="H654" i="6" s="1"/>
  <c r="O655" i="6"/>
  <c r="H655" i="6" s="1"/>
  <c r="O656" i="6"/>
  <c r="H656" i="6" s="1"/>
  <c r="O657" i="6"/>
  <c r="H657" i="6" s="1"/>
  <c r="O658" i="6"/>
  <c r="H658" i="6" s="1"/>
  <c r="O659" i="6"/>
  <c r="H659" i="6" s="1"/>
  <c r="O660" i="6"/>
  <c r="H660" i="6" s="1"/>
  <c r="O661" i="6"/>
  <c r="H661" i="6" s="1"/>
  <c r="O662" i="6"/>
  <c r="H662" i="6" s="1"/>
  <c r="O663" i="6"/>
  <c r="H663" i="6" s="1"/>
  <c r="O664" i="6"/>
  <c r="H664" i="6" s="1"/>
  <c r="O665" i="6"/>
  <c r="H665" i="6" s="1"/>
  <c r="O666" i="6"/>
  <c r="H666" i="6" s="1"/>
  <c r="O667" i="6"/>
  <c r="H667" i="6" s="1"/>
  <c r="O668" i="6"/>
  <c r="H668" i="6" s="1"/>
  <c r="O669" i="6"/>
  <c r="H669" i="6" s="1"/>
  <c r="O670" i="6"/>
  <c r="H670" i="6" s="1"/>
  <c r="O671" i="6"/>
  <c r="H671" i="6" s="1"/>
  <c r="O672" i="6"/>
  <c r="H672" i="6" s="1"/>
  <c r="O673" i="6"/>
  <c r="H673" i="6" s="1"/>
  <c r="O674" i="6"/>
  <c r="H674" i="6" s="1"/>
  <c r="O675" i="6"/>
  <c r="H675" i="6" s="1"/>
  <c r="O676" i="6"/>
  <c r="H676" i="6" s="1"/>
  <c r="O677" i="6"/>
  <c r="H677" i="6" s="1"/>
  <c r="O678" i="6"/>
  <c r="H678" i="6" s="1"/>
  <c r="O679" i="6"/>
  <c r="H679" i="6" s="1"/>
  <c r="O680" i="6"/>
  <c r="H680" i="6" s="1"/>
  <c r="O681" i="6"/>
  <c r="H681" i="6" s="1"/>
  <c r="O682" i="6"/>
  <c r="H682" i="6" s="1"/>
  <c r="O683" i="6"/>
  <c r="H683" i="6" s="1"/>
  <c r="O684" i="6"/>
  <c r="H684" i="6" s="1"/>
  <c r="O685" i="6"/>
  <c r="H685" i="6" s="1"/>
  <c r="O686" i="6"/>
  <c r="H686" i="6" s="1"/>
  <c r="O687" i="6"/>
  <c r="H687" i="6" s="1"/>
  <c r="O688" i="6"/>
  <c r="H688" i="6" s="1"/>
  <c r="O689" i="6"/>
  <c r="H689" i="6" s="1"/>
  <c r="O690" i="6"/>
  <c r="H690" i="6" s="1"/>
  <c r="O691" i="6"/>
  <c r="H691" i="6" s="1"/>
  <c r="O692" i="6"/>
  <c r="H692" i="6" s="1"/>
  <c r="O693" i="6"/>
  <c r="H693" i="6" s="1"/>
  <c r="O694" i="6"/>
  <c r="H694" i="6" s="1"/>
  <c r="O695" i="6"/>
  <c r="H695" i="6" s="1"/>
  <c r="O696" i="6"/>
  <c r="H696" i="6" s="1"/>
  <c r="O697" i="6"/>
  <c r="H697" i="6" s="1"/>
  <c r="O698" i="6"/>
  <c r="H698" i="6" s="1"/>
  <c r="O699" i="6"/>
  <c r="H699" i="6" s="1"/>
  <c r="O700" i="6"/>
  <c r="H700" i="6" s="1"/>
  <c r="O701" i="6"/>
  <c r="H701" i="6" s="1"/>
  <c r="O702" i="6"/>
  <c r="H702" i="6" s="1"/>
  <c r="O703" i="6"/>
  <c r="H703" i="6" s="1"/>
  <c r="O704" i="6"/>
  <c r="H704" i="6" s="1"/>
  <c r="O705" i="6"/>
  <c r="H705" i="6" s="1"/>
  <c r="O706" i="6"/>
  <c r="H706" i="6" s="1"/>
  <c r="O707" i="6"/>
  <c r="H707" i="6" s="1"/>
  <c r="O708" i="6"/>
  <c r="H708" i="6" s="1"/>
  <c r="O709" i="6"/>
  <c r="H709" i="6" s="1"/>
  <c r="O710" i="6"/>
  <c r="H710" i="6" s="1"/>
  <c r="O711" i="6"/>
  <c r="H711" i="6" s="1"/>
  <c r="O712" i="6"/>
  <c r="H712" i="6" s="1"/>
  <c r="O713" i="6"/>
  <c r="H713" i="6" s="1"/>
  <c r="O714" i="6"/>
  <c r="H714" i="6" s="1"/>
  <c r="O715" i="6"/>
  <c r="H715" i="6" s="1"/>
  <c r="O716" i="6"/>
  <c r="H716" i="6" s="1"/>
  <c r="O717" i="6"/>
  <c r="H717" i="6" s="1"/>
  <c r="O718" i="6"/>
  <c r="H718" i="6" s="1"/>
  <c r="O719" i="6"/>
  <c r="H719" i="6" s="1"/>
  <c r="O720" i="6"/>
  <c r="H720" i="6" s="1"/>
  <c r="O721" i="6"/>
  <c r="H721" i="6" s="1"/>
  <c r="O722" i="6"/>
  <c r="H722" i="6" s="1"/>
  <c r="O723" i="6"/>
  <c r="H723" i="6" s="1"/>
  <c r="O724" i="6"/>
  <c r="H724" i="6" s="1"/>
  <c r="O725" i="6"/>
  <c r="H725" i="6" s="1"/>
  <c r="O726" i="6"/>
  <c r="H726" i="6" s="1"/>
  <c r="O727" i="6"/>
  <c r="H727" i="6" s="1"/>
  <c r="O728" i="6"/>
  <c r="H728" i="6" s="1"/>
  <c r="O729" i="6"/>
  <c r="H729" i="6" s="1"/>
  <c r="O730" i="6"/>
  <c r="H730" i="6" s="1"/>
  <c r="O731" i="6"/>
  <c r="H731" i="6" s="1"/>
  <c r="O732" i="6"/>
  <c r="H732" i="6" s="1"/>
  <c r="O733" i="6"/>
  <c r="H733" i="6" s="1"/>
  <c r="O734" i="6"/>
  <c r="H734" i="6" s="1"/>
  <c r="O735" i="6"/>
  <c r="H735" i="6" s="1"/>
  <c r="O736" i="6"/>
  <c r="H736" i="6" s="1"/>
  <c r="O737" i="6"/>
  <c r="H737" i="6" s="1"/>
  <c r="O738" i="6"/>
  <c r="H738" i="6" s="1"/>
  <c r="O739" i="6"/>
  <c r="H739" i="6" s="1"/>
  <c r="O740" i="6"/>
  <c r="H740" i="6" s="1"/>
  <c r="O741" i="6"/>
  <c r="H741" i="6" s="1"/>
  <c r="O742" i="6"/>
  <c r="H742" i="6" s="1"/>
  <c r="O743" i="6"/>
  <c r="H743" i="6" s="1"/>
  <c r="O744" i="6"/>
  <c r="H744" i="6" s="1"/>
  <c r="O745" i="6"/>
  <c r="H745" i="6" s="1"/>
  <c r="O746" i="6"/>
  <c r="H746" i="6" s="1"/>
  <c r="O747" i="6"/>
  <c r="H747" i="6" s="1"/>
  <c r="O748" i="6"/>
  <c r="H748" i="6" s="1"/>
  <c r="O749" i="6"/>
  <c r="H749" i="6" s="1"/>
  <c r="O750" i="6"/>
  <c r="H750" i="6" s="1"/>
  <c r="O751" i="6"/>
  <c r="H751" i="6" s="1"/>
  <c r="O752" i="6"/>
  <c r="H752" i="6" s="1"/>
  <c r="O753" i="6"/>
  <c r="H753" i="6" s="1"/>
  <c r="O754" i="6"/>
  <c r="H754" i="6" s="1"/>
  <c r="O755" i="6"/>
  <c r="H755" i="6" s="1"/>
  <c r="O756" i="6"/>
  <c r="H756" i="6" s="1"/>
  <c r="O757" i="6"/>
  <c r="H757" i="6" s="1"/>
  <c r="O758" i="6"/>
  <c r="H758" i="6" s="1"/>
  <c r="O759" i="6"/>
  <c r="H759" i="6" s="1"/>
  <c r="O760" i="6"/>
  <c r="H760" i="6" s="1"/>
  <c r="O761" i="6"/>
  <c r="H761" i="6" s="1"/>
  <c r="O762" i="6"/>
  <c r="H762" i="6" s="1"/>
  <c r="O763" i="6"/>
  <c r="H763" i="6" s="1"/>
  <c r="O764" i="6"/>
  <c r="H764" i="6" s="1"/>
  <c r="O765" i="6"/>
  <c r="H765" i="6" s="1"/>
  <c r="O766" i="6"/>
  <c r="H766" i="6" s="1"/>
  <c r="O767" i="6"/>
  <c r="H767" i="6" s="1"/>
  <c r="O768" i="6"/>
  <c r="H768" i="6" s="1"/>
  <c r="O769" i="6"/>
  <c r="H769" i="6" s="1"/>
  <c r="O770" i="6"/>
  <c r="H770" i="6" s="1"/>
  <c r="O771" i="6"/>
  <c r="H771" i="6" s="1"/>
  <c r="O772" i="6"/>
  <c r="H772" i="6" s="1"/>
  <c r="O773" i="6"/>
  <c r="H773" i="6" s="1"/>
  <c r="O774" i="6"/>
  <c r="H774" i="6" s="1"/>
  <c r="O775" i="6"/>
  <c r="H775" i="6" s="1"/>
  <c r="O776" i="6"/>
  <c r="H776" i="6" s="1"/>
  <c r="O777" i="6"/>
  <c r="H777" i="6" s="1"/>
  <c r="O778" i="6"/>
  <c r="H778" i="6" s="1"/>
  <c r="O779" i="6"/>
  <c r="H779" i="6" s="1"/>
  <c r="O780" i="6"/>
  <c r="H780" i="6" s="1"/>
  <c r="O781" i="6"/>
  <c r="H781" i="6" s="1"/>
  <c r="O782" i="6"/>
  <c r="H782" i="6" s="1"/>
  <c r="O783" i="6"/>
  <c r="H783" i="6" s="1"/>
  <c r="O784" i="6"/>
  <c r="H784" i="6" s="1"/>
  <c r="O785" i="6"/>
  <c r="H785" i="6" s="1"/>
  <c r="O786" i="6"/>
  <c r="H786" i="6" s="1"/>
  <c r="O787" i="6"/>
  <c r="H787" i="6" s="1"/>
  <c r="O788" i="6"/>
  <c r="H788" i="6" s="1"/>
  <c r="O789" i="6"/>
  <c r="H789" i="6" s="1"/>
  <c r="O790" i="6"/>
  <c r="H790" i="6" s="1"/>
  <c r="O791" i="6"/>
  <c r="H791" i="6" s="1"/>
  <c r="O792" i="6"/>
  <c r="H792" i="6" s="1"/>
  <c r="O793" i="6"/>
  <c r="H793" i="6" s="1"/>
  <c r="O794" i="6"/>
  <c r="H794" i="6" s="1"/>
  <c r="O795" i="6"/>
  <c r="H795" i="6" s="1"/>
  <c r="O796" i="6"/>
  <c r="H796" i="6" s="1"/>
  <c r="O797" i="6"/>
  <c r="H797" i="6" s="1"/>
  <c r="O798" i="6"/>
  <c r="H798" i="6" s="1"/>
  <c r="O799" i="6"/>
  <c r="H799" i="6" s="1"/>
  <c r="O800" i="6"/>
  <c r="H800" i="6" s="1"/>
  <c r="O801" i="6"/>
  <c r="H801" i="6" s="1"/>
  <c r="O802" i="6"/>
  <c r="H802" i="6" s="1"/>
  <c r="O803" i="6"/>
  <c r="H803" i="6" s="1"/>
  <c r="O804" i="6"/>
  <c r="H804" i="6" s="1"/>
  <c r="O805" i="6"/>
  <c r="H805" i="6" s="1"/>
  <c r="O806" i="6"/>
  <c r="H806" i="6" s="1"/>
  <c r="O807" i="6"/>
  <c r="H807" i="6" s="1"/>
  <c r="O808" i="6"/>
  <c r="H808" i="6" s="1"/>
  <c r="O809" i="6"/>
  <c r="H809" i="6" s="1"/>
  <c r="O810" i="6"/>
  <c r="H810" i="6" s="1"/>
  <c r="O811" i="6"/>
  <c r="H811" i="6" s="1"/>
  <c r="O812" i="6"/>
  <c r="H812" i="6" s="1"/>
  <c r="O813" i="6"/>
  <c r="H813" i="6" s="1"/>
  <c r="O814" i="6"/>
  <c r="H814" i="6" s="1"/>
  <c r="O815" i="6"/>
  <c r="H815" i="6" s="1"/>
  <c r="O816" i="6"/>
  <c r="H816" i="6" s="1"/>
  <c r="O817" i="6"/>
  <c r="H817" i="6" s="1"/>
  <c r="O818" i="6"/>
  <c r="H818" i="6" s="1"/>
  <c r="O819" i="6"/>
  <c r="H819" i="6" s="1"/>
  <c r="O820" i="6"/>
  <c r="H820" i="6" s="1"/>
  <c r="O821" i="6"/>
  <c r="H821" i="6" s="1"/>
  <c r="O822" i="6"/>
  <c r="H822" i="6" s="1"/>
  <c r="O823" i="6"/>
  <c r="H823" i="6" s="1"/>
  <c r="O824" i="6"/>
  <c r="H824" i="6" s="1"/>
  <c r="O825" i="6"/>
  <c r="H825" i="6" s="1"/>
  <c r="O826" i="6"/>
  <c r="H826" i="6" s="1"/>
  <c r="O827" i="6"/>
  <c r="H827" i="6" s="1"/>
  <c r="O828" i="6"/>
  <c r="H828" i="6" s="1"/>
  <c r="O829" i="6"/>
  <c r="H829" i="6" s="1"/>
  <c r="O830" i="6"/>
  <c r="H830" i="6" s="1"/>
  <c r="O831" i="6"/>
  <c r="H831" i="6" s="1"/>
  <c r="O832" i="6"/>
  <c r="H832" i="6" s="1"/>
  <c r="O833" i="6"/>
  <c r="H833" i="6" s="1"/>
  <c r="O834" i="6"/>
  <c r="H834" i="6" s="1"/>
  <c r="O835" i="6"/>
  <c r="H835" i="6" s="1"/>
  <c r="O836" i="6"/>
  <c r="H836" i="6" s="1"/>
  <c r="O837" i="6"/>
  <c r="H837" i="6" s="1"/>
  <c r="O838" i="6"/>
  <c r="H838" i="6" s="1"/>
  <c r="O839" i="6"/>
  <c r="H839" i="6" s="1"/>
  <c r="O840" i="6"/>
  <c r="H840" i="6" s="1"/>
  <c r="O841" i="6"/>
  <c r="H841" i="6" s="1"/>
  <c r="O842" i="6"/>
  <c r="H842" i="6" s="1"/>
  <c r="O843" i="6"/>
  <c r="H843" i="6" s="1"/>
  <c r="O844" i="6"/>
  <c r="H844" i="6" s="1"/>
  <c r="O845" i="6"/>
  <c r="H845" i="6" s="1"/>
  <c r="O846" i="6"/>
  <c r="H846" i="6" s="1"/>
  <c r="O847" i="6"/>
  <c r="H847" i="6" s="1"/>
  <c r="O848" i="6"/>
  <c r="H848" i="6" s="1"/>
  <c r="O849" i="6"/>
  <c r="H849" i="6" s="1"/>
  <c r="O850" i="6"/>
  <c r="H850" i="6" s="1"/>
  <c r="O851" i="6"/>
  <c r="H851" i="6" s="1"/>
  <c r="O852" i="6"/>
  <c r="H852" i="6" s="1"/>
  <c r="O853" i="6"/>
  <c r="H853" i="6" s="1"/>
  <c r="O854" i="6"/>
  <c r="H854" i="6" s="1"/>
  <c r="O855" i="6"/>
  <c r="H855" i="6" s="1"/>
  <c r="O856" i="6"/>
  <c r="H856" i="6" s="1"/>
  <c r="O857" i="6"/>
  <c r="H857" i="6" s="1"/>
  <c r="O858" i="6"/>
  <c r="H858" i="6" s="1"/>
  <c r="O859" i="6"/>
  <c r="H859" i="6" s="1"/>
  <c r="O860" i="6"/>
  <c r="H860" i="6" s="1"/>
  <c r="O861" i="6"/>
  <c r="H861" i="6" s="1"/>
  <c r="O862" i="6"/>
  <c r="H862" i="6" s="1"/>
  <c r="O863" i="6"/>
  <c r="H863" i="6" s="1"/>
  <c r="O864" i="6"/>
  <c r="H864" i="6" s="1"/>
  <c r="O865" i="6"/>
  <c r="H865" i="6" s="1"/>
  <c r="O866" i="6"/>
  <c r="H866" i="6" s="1"/>
  <c r="O867" i="6"/>
  <c r="H867" i="6" s="1"/>
  <c r="O868" i="6"/>
  <c r="H868" i="6" s="1"/>
  <c r="O869" i="6"/>
  <c r="H869" i="6" s="1"/>
  <c r="O870" i="6"/>
  <c r="H870" i="6" s="1"/>
  <c r="O871" i="6"/>
  <c r="H871" i="6" s="1"/>
  <c r="O872" i="6"/>
  <c r="H872" i="6" s="1"/>
  <c r="O873" i="6"/>
  <c r="H873" i="6" s="1"/>
  <c r="O874" i="6"/>
  <c r="H874" i="6" s="1"/>
  <c r="O875" i="6"/>
  <c r="H875" i="6" s="1"/>
  <c r="O876" i="6"/>
  <c r="H876" i="6" s="1"/>
  <c r="O877" i="6"/>
  <c r="H877" i="6" s="1"/>
  <c r="O878" i="6"/>
  <c r="H878" i="6" s="1"/>
  <c r="O879" i="6"/>
  <c r="H879" i="6" s="1"/>
  <c r="O880" i="6"/>
  <c r="H880" i="6" s="1"/>
  <c r="O881" i="6"/>
  <c r="H881" i="6" s="1"/>
  <c r="O882" i="6"/>
  <c r="H882" i="6" s="1"/>
  <c r="O883" i="6"/>
  <c r="H883" i="6" s="1"/>
  <c r="O884" i="6"/>
  <c r="H884" i="6" s="1"/>
  <c r="O885" i="6"/>
  <c r="H885" i="6" s="1"/>
  <c r="O886" i="6"/>
  <c r="H886" i="6" s="1"/>
  <c r="O887" i="6"/>
  <c r="H887" i="6" s="1"/>
  <c r="O888" i="6"/>
  <c r="H888" i="6" s="1"/>
  <c r="O889" i="6"/>
  <c r="H889" i="6" s="1"/>
  <c r="O890" i="6"/>
  <c r="H890" i="6" s="1"/>
  <c r="O891" i="6"/>
  <c r="H891" i="6" s="1"/>
  <c r="O892" i="6"/>
  <c r="H892" i="6" s="1"/>
  <c r="O893" i="6"/>
  <c r="H893" i="6" s="1"/>
  <c r="O894" i="6"/>
  <c r="H894" i="6" s="1"/>
  <c r="O895" i="6"/>
  <c r="H895" i="6" s="1"/>
  <c r="O896" i="6"/>
  <c r="H896" i="6" s="1"/>
  <c r="O897" i="6"/>
  <c r="H897" i="6" s="1"/>
  <c r="O898" i="6"/>
  <c r="H898" i="6" s="1"/>
  <c r="O899" i="6"/>
  <c r="H899" i="6" s="1"/>
  <c r="O900" i="6"/>
  <c r="H900" i="6" s="1"/>
  <c r="O901" i="6"/>
  <c r="H901" i="6" s="1"/>
  <c r="O902" i="6"/>
  <c r="H902" i="6" s="1"/>
  <c r="O903" i="6"/>
  <c r="H903" i="6" s="1"/>
  <c r="O904" i="6"/>
  <c r="H904" i="6" s="1"/>
  <c r="O905" i="6"/>
  <c r="H905" i="6" s="1"/>
  <c r="O906" i="6"/>
  <c r="H906" i="6" s="1"/>
  <c r="O907" i="6"/>
  <c r="H907" i="6" s="1"/>
  <c r="O908" i="6"/>
  <c r="H908" i="6" s="1"/>
  <c r="O909" i="6"/>
  <c r="H909" i="6" s="1"/>
  <c r="O910" i="6"/>
  <c r="H910" i="6" s="1"/>
  <c r="O911" i="6"/>
  <c r="H911" i="6" s="1"/>
  <c r="O912" i="6"/>
  <c r="H912" i="6" s="1"/>
  <c r="O913" i="6"/>
  <c r="H913" i="6" s="1"/>
  <c r="O914" i="6"/>
  <c r="H914" i="6" s="1"/>
  <c r="O915" i="6"/>
  <c r="H915" i="6" s="1"/>
  <c r="O916" i="6"/>
  <c r="H916" i="6" s="1"/>
  <c r="O917" i="6"/>
  <c r="H917" i="6" s="1"/>
  <c r="O918" i="6"/>
  <c r="H918" i="6" s="1"/>
  <c r="O919" i="6"/>
  <c r="H919" i="6" s="1"/>
  <c r="O920" i="6"/>
  <c r="H920" i="6" s="1"/>
  <c r="O921" i="6"/>
  <c r="H921" i="6" s="1"/>
  <c r="O922" i="6"/>
  <c r="H922" i="6" s="1"/>
  <c r="O923" i="6"/>
  <c r="H923" i="6" s="1"/>
  <c r="O924" i="6"/>
  <c r="H924" i="6" s="1"/>
  <c r="O925" i="6"/>
  <c r="H925" i="6" s="1"/>
  <c r="O926" i="6"/>
  <c r="H926" i="6" s="1"/>
  <c r="O927" i="6"/>
  <c r="H927" i="6" s="1"/>
  <c r="O928" i="6"/>
  <c r="H928" i="6" s="1"/>
  <c r="O929" i="6"/>
  <c r="H929" i="6" s="1"/>
  <c r="O930" i="6"/>
  <c r="H930" i="6" s="1"/>
  <c r="O931" i="6"/>
  <c r="H931" i="6" s="1"/>
  <c r="O932" i="6"/>
  <c r="H932" i="6" s="1"/>
  <c r="O933" i="6"/>
  <c r="H933" i="6" s="1"/>
  <c r="O934" i="6"/>
  <c r="H934" i="6" s="1"/>
  <c r="O935" i="6"/>
  <c r="H935" i="6" s="1"/>
  <c r="O936" i="6"/>
  <c r="H936" i="6" s="1"/>
  <c r="O937" i="6"/>
  <c r="H937" i="6" s="1"/>
  <c r="O938" i="6"/>
  <c r="H938" i="6" s="1"/>
  <c r="O939" i="6"/>
  <c r="H939" i="6" s="1"/>
  <c r="O940" i="6"/>
  <c r="H940" i="6" s="1"/>
  <c r="O941" i="6"/>
  <c r="H941" i="6" s="1"/>
  <c r="O942" i="6"/>
  <c r="H942" i="6" s="1"/>
  <c r="O943" i="6"/>
  <c r="H943" i="6" s="1"/>
  <c r="O944" i="6"/>
  <c r="H944" i="6" s="1"/>
  <c r="O945" i="6"/>
  <c r="H945" i="6" s="1"/>
  <c r="O946" i="6"/>
  <c r="H946" i="6" s="1"/>
  <c r="O947" i="6"/>
  <c r="H947" i="6" s="1"/>
  <c r="O948" i="6"/>
  <c r="H948" i="6" s="1"/>
  <c r="O949" i="6"/>
  <c r="H949" i="6" s="1"/>
  <c r="O950" i="6"/>
  <c r="H950" i="6" s="1"/>
  <c r="O951" i="6"/>
  <c r="H951" i="6" s="1"/>
  <c r="O952" i="6"/>
  <c r="H952" i="6" s="1"/>
  <c r="O953" i="6"/>
  <c r="H953" i="6" s="1"/>
  <c r="O954" i="6"/>
  <c r="H954" i="6" s="1"/>
  <c r="O955" i="6"/>
  <c r="H955" i="6" s="1"/>
  <c r="O956" i="6"/>
  <c r="H956" i="6" s="1"/>
  <c r="O957" i="6"/>
  <c r="H957" i="6" s="1"/>
  <c r="O958" i="6"/>
  <c r="H958" i="6" s="1"/>
  <c r="O959" i="6"/>
  <c r="H959" i="6" s="1"/>
  <c r="O960" i="6"/>
  <c r="H960" i="6" s="1"/>
  <c r="O961" i="6"/>
  <c r="H961" i="6" s="1"/>
  <c r="O962" i="6"/>
  <c r="H962" i="6" s="1"/>
  <c r="O963" i="6"/>
  <c r="H963" i="6" s="1"/>
  <c r="O964" i="6"/>
  <c r="H964" i="6" s="1"/>
  <c r="O965" i="6"/>
  <c r="H965" i="6" s="1"/>
  <c r="O966" i="6"/>
  <c r="H966" i="6" s="1"/>
  <c r="O967" i="6"/>
  <c r="H967" i="6" s="1"/>
  <c r="O968" i="6"/>
  <c r="H968" i="6" s="1"/>
  <c r="O969" i="6"/>
  <c r="H969" i="6" s="1"/>
  <c r="O970" i="6"/>
  <c r="H970" i="6" s="1"/>
  <c r="O971" i="6"/>
  <c r="H971" i="6" s="1"/>
  <c r="O972" i="6"/>
  <c r="H972" i="6" s="1"/>
  <c r="O973" i="6"/>
  <c r="H973" i="6" s="1"/>
  <c r="O974" i="6"/>
  <c r="H974" i="6" s="1"/>
  <c r="O975" i="6"/>
  <c r="H975" i="6" s="1"/>
  <c r="O976" i="6"/>
  <c r="H976" i="6" s="1"/>
  <c r="O977" i="6"/>
  <c r="H977" i="6" s="1"/>
  <c r="O978" i="6"/>
  <c r="H978" i="6" s="1"/>
  <c r="O979" i="6"/>
  <c r="H979" i="6" s="1"/>
  <c r="O980" i="6"/>
  <c r="H980" i="6" s="1"/>
  <c r="O981" i="6"/>
  <c r="H981" i="6" s="1"/>
  <c r="O982" i="6"/>
  <c r="H982" i="6" s="1"/>
  <c r="O983" i="6"/>
  <c r="H983" i="6" s="1"/>
  <c r="O984" i="6"/>
  <c r="H984" i="6" s="1"/>
  <c r="O985" i="6"/>
  <c r="H985" i="6" s="1"/>
  <c r="O986" i="6"/>
  <c r="H986" i="6" s="1"/>
  <c r="O987" i="6"/>
  <c r="H987" i="6" s="1"/>
  <c r="O988" i="6"/>
  <c r="H988" i="6" s="1"/>
  <c r="O989" i="6"/>
  <c r="H989" i="6" s="1"/>
  <c r="O990" i="6"/>
  <c r="H990" i="6" s="1"/>
  <c r="O991" i="6"/>
  <c r="H991" i="6" s="1"/>
  <c r="O992" i="6"/>
  <c r="H992" i="6" s="1"/>
  <c r="O993" i="6"/>
  <c r="H993" i="6" s="1"/>
  <c r="O994" i="6"/>
  <c r="H994" i="6" s="1"/>
  <c r="O995" i="6"/>
  <c r="H995" i="6" s="1"/>
  <c r="O996" i="6"/>
  <c r="H996" i="6" s="1"/>
  <c r="O997" i="6"/>
  <c r="H997" i="6" s="1"/>
  <c r="O998" i="6"/>
  <c r="H998" i="6" s="1"/>
  <c r="O999" i="6"/>
  <c r="H999" i="6" s="1"/>
  <c r="O1000" i="6"/>
  <c r="H1000" i="6" s="1"/>
  <c r="O1001" i="6"/>
  <c r="H1001" i="6" s="1"/>
  <c r="O1002" i="6"/>
  <c r="H1002" i="6" s="1"/>
  <c r="O1003" i="6"/>
  <c r="H1003" i="6" s="1"/>
  <c r="O1004" i="6"/>
  <c r="H1004" i="6" s="1"/>
  <c r="O1005" i="6"/>
  <c r="H1005" i="6" s="1"/>
  <c r="O1006" i="6"/>
  <c r="H1006" i="6" s="1"/>
  <c r="O1007" i="6"/>
  <c r="H1007" i="6" s="1"/>
  <c r="O1008" i="6"/>
  <c r="H1008" i="6" s="1"/>
  <c r="O1009" i="6"/>
  <c r="H1009" i="6" s="1"/>
  <c r="O1010" i="6"/>
  <c r="H1010" i="6" s="1"/>
  <c r="O1011" i="6"/>
  <c r="H1011" i="6" s="1"/>
  <c r="O1012" i="6"/>
  <c r="H1012" i="6" s="1"/>
  <c r="O13" i="6"/>
  <c r="P13" i="6" s="1"/>
  <c r="P789" i="6" l="1"/>
  <c r="P581" i="6"/>
  <c r="P485" i="6"/>
  <c r="P405" i="6"/>
  <c r="P325" i="6"/>
  <c r="P261" i="6"/>
  <c r="P197" i="6"/>
  <c r="P149" i="6"/>
  <c r="P117" i="6"/>
  <c r="P37" i="6"/>
  <c r="P948" i="6"/>
  <c r="P868" i="6"/>
  <c r="P788" i="6"/>
  <c r="P772" i="6"/>
  <c r="P756" i="6"/>
  <c r="P740" i="6"/>
  <c r="P724" i="6"/>
  <c r="P708" i="6"/>
  <c r="P692" i="6"/>
  <c r="P676" i="6"/>
  <c r="P660" i="6"/>
  <c r="P644" i="6"/>
  <c r="P628" i="6"/>
  <c r="P612" i="6"/>
  <c r="P596" i="6"/>
  <c r="P580" i="6"/>
  <c r="P564" i="6"/>
  <c r="P548" i="6"/>
  <c r="P532" i="6"/>
  <c r="P516" i="6"/>
  <c r="P500" i="6"/>
  <c r="P484" i="6"/>
  <c r="P468" i="6"/>
  <c r="P452" i="6"/>
  <c r="P436" i="6"/>
  <c r="P420" i="6"/>
  <c r="P404" i="6"/>
  <c r="P388" i="6"/>
  <c r="P372" i="6"/>
  <c r="P356" i="6"/>
  <c r="P340" i="6"/>
  <c r="P324" i="6"/>
  <c r="P308" i="6"/>
  <c r="P292" i="6"/>
  <c r="P276" i="6"/>
  <c r="P260" i="6"/>
  <c r="P244" i="6"/>
  <c r="P228" i="6"/>
  <c r="P212" i="6"/>
  <c r="P196" i="6"/>
  <c r="P180" i="6"/>
  <c r="P164" i="6"/>
  <c r="P148" i="6"/>
  <c r="P132" i="6"/>
  <c r="P116" i="6"/>
  <c r="P100" i="6"/>
  <c r="P84" i="6"/>
  <c r="P68" i="6"/>
  <c r="P52" i="6"/>
  <c r="P36" i="6"/>
  <c r="P20" i="6"/>
  <c r="P869" i="6"/>
  <c r="P613" i="6"/>
  <c r="P501" i="6"/>
  <c r="P421" i="6"/>
  <c r="P341" i="6"/>
  <c r="P245" i="6"/>
  <c r="P101" i="6"/>
  <c r="P996" i="6"/>
  <c r="P916" i="6"/>
  <c r="P836" i="6"/>
  <c r="P1011" i="6"/>
  <c r="P947" i="6"/>
  <c r="P883" i="6"/>
  <c r="P867" i="6"/>
  <c r="P851" i="6"/>
  <c r="P835" i="6"/>
  <c r="P819" i="6"/>
  <c r="P803" i="6"/>
  <c r="P787" i="6"/>
  <c r="P771" i="6"/>
  <c r="P755" i="6"/>
  <c r="P739" i="6"/>
  <c r="P723" i="6"/>
  <c r="P707" i="6"/>
  <c r="P691" i="6"/>
  <c r="P675" i="6"/>
  <c r="P659" i="6"/>
  <c r="P643" i="6"/>
  <c r="P627" i="6"/>
  <c r="P611" i="6"/>
  <c r="P595" i="6"/>
  <c r="P579" i="6"/>
  <c r="P563" i="6"/>
  <c r="P547" i="6"/>
  <c r="P531" i="6"/>
  <c r="P515" i="6"/>
  <c r="P499" i="6"/>
  <c r="P483" i="6"/>
  <c r="P467" i="6"/>
  <c r="P451" i="6"/>
  <c r="P435" i="6"/>
  <c r="P419" i="6"/>
  <c r="P403" i="6"/>
  <c r="P387" i="6"/>
  <c r="P371" i="6"/>
  <c r="P355" i="6"/>
  <c r="P339" i="6"/>
  <c r="P323" i="6"/>
  <c r="P307" i="6"/>
  <c r="P291" i="6"/>
  <c r="P275" i="6"/>
  <c r="P259" i="6"/>
  <c r="P243" i="6"/>
  <c r="P227" i="6"/>
  <c r="P211" i="6"/>
  <c r="P195" i="6"/>
  <c r="P179" i="6"/>
  <c r="P163" i="6"/>
  <c r="P147" i="6"/>
  <c r="P131" i="6"/>
  <c r="P115" i="6"/>
  <c r="P99" i="6"/>
  <c r="P83" i="6"/>
  <c r="P67" i="6"/>
  <c r="P51" i="6"/>
  <c r="P35" i="6"/>
  <c r="P19" i="6"/>
  <c r="P837" i="6"/>
  <c r="P597" i="6"/>
  <c r="P469" i="6"/>
  <c r="P389" i="6"/>
  <c r="P309" i="6"/>
  <c r="P229" i="6"/>
  <c r="P181" i="6"/>
  <c r="P69" i="6"/>
  <c r="P980" i="6"/>
  <c r="P900" i="6"/>
  <c r="P820" i="6"/>
  <c r="P979" i="6"/>
  <c r="P931" i="6"/>
  <c r="P1010" i="6"/>
  <c r="P994" i="6"/>
  <c r="P978" i="6"/>
  <c r="P962" i="6"/>
  <c r="P946" i="6"/>
  <c r="P930" i="6"/>
  <c r="P914" i="6"/>
  <c r="P898" i="6"/>
  <c r="P882" i="6"/>
  <c r="P866" i="6"/>
  <c r="P850" i="6"/>
  <c r="P834" i="6"/>
  <c r="P818" i="6"/>
  <c r="P802" i="6"/>
  <c r="P786" i="6"/>
  <c r="P770" i="6"/>
  <c r="P754" i="6"/>
  <c r="P738" i="6"/>
  <c r="P722" i="6"/>
  <c r="P706" i="6"/>
  <c r="P690" i="6"/>
  <c r="P674" i="6"/>
  <c r="P658" i="6"/>
  <c r="P642" i="6"/>
  <c r="P626" i="6"/>
  <c r="P610" i="6"/>
  <c r="P594" i="6"/>
  <c r="P578" i="6"/>
  <c r="P562" i="6"/>
  <c r="P546" i="6"/>
  <c r="P530" i="6"/>
  <c r="P514" i="6"/>
  <c r="P498" i="6"/>
  <c r="P482" i="6"/>
  <c r="P466" i="6"/>
  <c r="P450" i="6"/>
  <c r="P434" i="6"/>
  <c r="P418" i="6"/>
  <c r="P402" i="6"/>
  <c r="P386" i="6"/>
  <c r="P370" i="6"/>
  <c r="P354" i="6"/>
  <c r="P338" i="6"/>
  <c r="P322" i="6"/>
  <c r="P306" i="6"/>
  <c r="P290" i="6"/>
  <c r="P274" i="6"/>
  <c r="P258" i="6"/>
  <c r="P242" i="6"/>
  <c r="P226" i="6"/>
  <c r="P210" i="6"/>
  <c r="P194" i="6"/>
  <c r="P178" i="6"/>
  <c r="P162" i="6"/>
  <c r="P146" i="6"/>
  <c r="P130" i="6"/>
  <c r="P114" i="6"/>
  <c r="P98" i="6"/>
  <c r="P82" i="6"/>
  <c r="P66" i="6"/>
  <c r="P50" i="6"/>
  <c r="P34" i="6"/>
  <c r="P18" i="6"/>
  <c r="P853" i="6"/>
  <c r="P629" i="6"/>
  <c r="P517" i="6"/>
  <c r="P437" i="6"/>
  <c r="P357" i="6"/>
  <c r="P277" i="6"/>
  <c r="P85" i="6"/>
  <c r="P1012" i="6"/>
  <c r="P932" i="6"/>
  <c r="P852" i="6"/>
  <c r="P995" i="6"/>
  <c r="P915" i="6"/>
  <c r="P1009" i="6"/>
  <c r="P993" i="6"/>
  <c r="P977" i="6"/>
  <c r="P961" i="6"/>
  <c r="P945" i="6"/>
  <c r="P929" i="6"/>
  <c r="P913" i="6"/>
  <c r="P897" i="6"/>
  <c r="P881" i="6"/>
  <c r="P865" i="6"/>
  <c r="P849" i="6"/>
  <c r="P833" i="6"/>
  <c r="P817" i="6"/>
  <c r="P801" i="6"/>
  <c r="P785" i="6"/>
  <c r="P769" i="6"/>
  <c r="P753" i="6"/>
  <c r="P737" i="6"/>
  <c r="P721" i="6"/>
  <c r="P705" i="6"/>
  <c r="P689" i="6"/>
  <c r="P673" i="6"/>
  <c r="P657" i="6"/>
  <c r="P641" i="6"/>
  <c r="P625" i="6"/>
  <c r="P609" i="6"/>
  <c r="P593" i="6"/>
  <c r="P577" i="6"/>
  <c r="P561" i="6"/>
  <c r="P545" i="6"/>
  <c r="P529" i="6"/>
  <c r="P513" i="6"/>
  <c r="P497" i="6"/>
  <c r="P481" i="6"/>
  <c r="P465" i="6"/>
  <c r="P449" i="6"/>
  <c r="P433" i="6"/>
  <c r="P417" i="6"/>
  <c r="P401" i="6"/>
  <c r="P385" i="6"/>
  <c r="P369" i="6"/>
  <c r="P353" i="6"/>
  <c r="P337" i="6"/>
  <c r="P321" i="6"/>
  <c r="P305" i="6"/>
  <c r="P289" i="6"/>
  <c r="P273" i="6"/>
  <c r="P257" i="6"/>
  <c r="P241" i="6"/>
  <c r="P225" i="6"/>
  <c r="P209" i="6"/>
  <c r="P193" i="6"/>
  <c r="P177" i="6"/>
  <c r="P161" i="6"/>
  <c r="P145" i="6"/>
  <c r="P129" i="6"/>
  <c r="P113" i="6"/>
  <c r="P97" i="6"/>
  <c r="P81" i="6"/>
  <c r="P65" i="6"/>
  <c r="P49" i="6"/>
  <c r="P33" i="6"/>
  <c r="P885" i="6"/>
  <c r="P645" i="6"/>
  <c r="P533" i="6"/>
  <c r="P453" i="6"/>
  <c r="P373" i="6"/>
  <c r="P293" i="6"/>
  <c r="P213" i="6"/>
  <c r="P165" i="6"/>
  <c r="P133" i="6"/>
  <c r="P53" i="6"/>
  <c r="P964" i="6"/>
  <c r="P884" i="6"/>
  <c r="P804" i="6"/>
  <c r="P963" i="6"/>
  <c r="P899" i="6"/>
  <c r="P1008" i="6"/>
  <c r="P992" i="6"/>
  <c r="P976" i="6"/>
  <c r="P960" i="6"/>
  <c r="P944" i="6"/>
  <c r="P928" i="6"/>
  <c r="P912" i="6"/>
  <c r="P896" i="6"/>
  <c r="P880" i="6"/>
  <c r="P864" i="6"/>
  <c r="P848" i="6"/>
  <c r="P832" i="6"/>
  <c r="P816" i="6"/>
  <c r="P800" i="6"/>
  <c r="P784" i="6"/>
  <c r="P768" i="6"/>
  <c r="P752" i="6"/>
  <c r="P736" i="6"/>
  <c r="P720" i="6"/>
  <c r="P704" i="6"/>
  <c r="P688" i="6"/>
  <c r="P672" i="6"/>
  <c r="P656" i="6"/>
  <c r="P640" i="6"/>
  <c r="P624" i="6"/>
  <c r="P608" i="6"/>
  <c r="P592" i="6"/>
  <c r="P576" i="6"/>
  <c r="P560" i="6"/>
  <c r="P544" i="6"/>
  <c r="P528" i="6"/>
  <c r="P512" i="6"/>
  <c r="P496" i="6"/>
  <c r="P480" i="6"/>
  <c r="P464" i="6"/>
  <c r="P448" i="6"/>
  <c r="P432" i="6"/>
  <c r="P416" i="6"/>
  <c r="P400" i="6"/>
  <c r="P384" i="6"/>
  <c r="P368" i="6"/>
  <c r="P352" i="6"/>
  <c r="P336" i="6"/>
  <c r="P320" i="6"/>
  <c r="P304" i="6"/>
  <c r="P288" i="6"/>
  <c r="P272" i="6"/>
  <c r="P256" i="6"/>
  <c r="P240" i="6"/>
  <c r="P224" i="6"/>
  <c r="P208" i="6"/>
  <c r="P192" i="6"/>
  <c r="P176" i="6"/>
  <c r="P160" i="6"/>
  <c r="P144" i="6"/>
  <c r="P128" i="6"/>
  <c r="P112" i="6"/>
  <c r="P96" i="6"/>
  <c r="P80" i="6"/>
  <c r="P64" i="6"/>
  <c r="P48" i="6"/>
  <c r="P32" i="6"/>
  <c r="P773" i="6"/>
  <c r="P975" i="6"/>
  <c r="P847" i="6"/>
  <c r="P783" i="6"/>
  <c r="P751" i="6"/>
  <c r="P735" i="6"/>
  <c r="P719" i="6"/>
  <c r="P703" i="6"/>
  <c r="P687" i="6"/>
  <c r="P671" i="6"/>
  <c r="P655" i="6"/>
  <c r="P639" i="6"/>
  <c r="P623" i="6"/>
  <c r="P607" i="6"/>
  <c r="P591" i="6"/>
  <c r="P575" i="6"/>
  <c r="P559" i="6"/>
  <c r="P543" i="6"/>
  <c r="P527" i="6"/>
  <c r="P511" i="6"/>
  <c r="P495" i="6"/>
  <c r="P479" i="6"/>
  <c r="P463" i="6"/>
  <c r="P447" i="6"/>
  <c r="P431" i="6"/>
  <c r="P415" i="6"/>
  <c r="P399" i="6"/>
  <c r="P383" i="6"/>
  <c r="P367" i="6"/>
  <c r="P351" i="6"/>
  <c r="P335" i="6"/>
  <c r="P319" i="6"/>
  <c r="P303" i="6"/>
  <c r="P287" i="6"/>
  <c r="P271" i="6"/>
  <c r="P255" i="6"/>
  <c r="P239" i="6"/>
  <c r="P223" i="6"/>
  <c r="P207" i="6"/>
  <c r="P191" i="6"/>
  <c r="P175" i="6"/>
  <c r="P159" i="6"/>
  <c r="P143" i="6"/>
  <c r="P127" i="6"/>
  <c r="P111" i="6"/>
  <c r="P95" i="6"/>
  <c r="P79" i="6"/>
  <c r="P63" i="6"/>
  <c r="P47" i="6"/>
  <c r="P31" i="6"/>
  <c r="P821" i="6"/>
  <c r="P1007" i="6"/>
  <c r="P879" i="6"/>
  <c r="P799" i="6"/>
  <c r="P1006" i="6"/>
  <c r="P974" i="6"/>
  <c r="P942" i="6"/>
  <c r="P910" i="6"/>
  <c r="P894" i="6"/>
  <c r="P878" i="6"/>
  <c r="P862" i="6"/>
  <c r="P846" i="6"/>
  <c r="P830" i="6"/>
  <c r="P814" i="6"/>
  <c r="P798" i="6"/>
  <c r="P782" i="6"/>
  <c r="P766" i="6"/>
  <c r="P750" i="6"/>
  <c r="P734" i="6"/>
  <c r="P718" i="6"/>
  <c r="P702" i="6"/>
  <c r="P686" i="6"/>
  <c r="P670" i="6"/>
  <c r="P654" i="6"/>
  <c r="P638" i="6"/>
  <c r="P622" i="6"/>
  <c r="P606" i="6"/>
  <c r="P590" i="6"/>
  <c r="P574" i="6"/>
  <c r="P558" i="6"/>
  <c r="P542" i="6"/>
  <c r="P526" i="6"/>
  <c r="P510" i="6"/>
  <c r="P494" i="6"/>
  <c r="P478" i="6"/>
  <c r="P462" i="6"/>
  <c r="P446" i="6"/>
  <c r="P430" i="6"/>
  <c r="P414" i="6"/>
  <c r="P398" i="6"/>
  <c r="P382" i="6"/>
  <c r="P366" i="6"/>
  <c r="P350" i="6"/>
  <c r="P334" i="6"/>
  <c r="P318" i="6"/>
  <c r="P302" i="6"/>
  <c r="P286" i="6"/>
  <c r="P270" i="6"/>
  <c r="P254" i="6"/>
  <c r="P238" i="6"/>
  <c r="P222" i="6"/>
  <c r="P206" i="6"/>
  <c r="P190" i="6"/>
  <c r="P174" i="6"/>
  <c r="P158" i="6"/>
  <c r="P142" i="6"/>
  <c r="P126" i="6"/>
  <c r="P110" i="6"/>
  <c r="P94" i="6"/>
  <c r="P78" i="6"/>
  <c r="P62" i="6"/>
  <c r="P46" i="6"/>
  <c r="P30" i="6"/>
  <c r="P997" i="6"/>
  <c r="P741" i="6"/>
  <c r="P959" i="6"/>
  <c r="P831" i="6"/>
  <c r="P767" i="6"/>
  <c r="P990" i="6"/>
  <c r="P958" i="6"/>
  <c r="P926" i="6"/>
  <c r="P1005" i="6"/>
  <c r="P989" i="6"/>
  <c r="P973" i="6"/>
  <c r="P957" i="6"/>
  <c r="P941" i="6"/>
  <c r="P925" i="6"/>
  <c r="P909" i="6"/>
  <c r="P893" i="6"/>
  <c r="P877" i="6"/>
  <c r="P861" i="6"/>
  <c r="P845" i="6"/>
  <c r="P829" i="6"/>
  <c r="P813" i="6"/>
  <c r="P797" i="6"/>
  <c r="P781" i="6"/>
  <c r="P765" i="6"/>
  <c r="P749" i="6"/>
  <c r="P733" i="6"/>
  <c r="P717" i="6"/>
  <c r="P701" i="6"/>
  <c r="P685" i="6"/>
  <c r="P669" i="6"/>
  <c r="P653" i="6"/>
  <c r="P637" i="6"/>
  <c r="P621" i="6"/>
  <c r="P605" i="6"/>
  <c r="P589" i="6"/>
  <c r="P573" i="6"/>
  <c r="P557" i="6"/>
  <c r="P541" i="6"/>
  <c r="P525" i="6"/>
  <c r="P509" i="6"/>
  <c r="P493" i="6"/>
  <c r="P477" i="6"/>
  <c r="P461" i="6"/>
  <c r="P445" i="6"/>
  <c r="P429" i="6"/>
  <c r="P413" i="6"/>
  <c r="P397" i="6"/>
  <c r="P381" i="6"/>
  <c r="P365" i="6"/>
  <c r="P349" i="6"/>
  <c r="P333" i="6"/>
  <c r="P317" i="6"/>
  <c r="P301" i="6"/>
  <c r="P285" i="6"/>
  <c r="P269" i="6"/>
  <c r="P253" i="6"/>
  <c r="P237" i="6"/>
  <c r="P221" i="6"/>
  <c r="P205" i="6"/>
  <c r="P189" i="6"/>
  <c r="P173" i="6"/>
  <c r="P157" i="6"/>
  <c r="P141" i="6"/>
  <c r="P125" i="6"/>
  <c r="P109" i="6"/>
  <c r="P93" i="6"/>
  <c r="P77" i="6"/>
  <c r="P61" i="6"/>
  <c r="P45" i="6"/>
  <c r="P29" i="6"/>
  <c r="P757" i="6"/>
  <c r="P549" i="6"/>
  <c r="P895" i="6"/>
  <c r="P972" i="6"/>
  <c r="P956" i="6"/>
  <c r="P940" i="6"/>
  <c r="P924" i="6"/>
  <c r="P908" i="6"/>
  <c r="P892" i="6"/>
  <c r="P876" i="6"/>
  <c r="P860" i="6"/>
  <c r="P844" i="6"/>
  <c r="P828" i="6"/>
  <c r="P812" i="6"/>
  <c r="P796" i="6"/>
  <c r="P780" i="6"/>
  <c r="P764" i="6"/>
  <c r="P748" i="6"/>
  <c r="P732" i="6"/>
  <c r="P716" i="6"/>
  <c r="P700" i="6"/>
  <c r="P684" i="6"/>
  <c r="P668" i="6"/>
  <c r="P652" i="6"/>
  <c r="P636" i="6"/>
  <c r="P620" i="6"/>
  <c r="P604" i="6"/>
  <c r="P588" i="6"/>
  <c r="P572" i="6"/>
  <c r="P556" i="6"/>
  <c r="P540" i="6"/>
  <c r="P524" i="6"/>
  <c r="P508" i="6"/>
  <c r="P492" i="6"/>
  <c r="P476" i="6"/>
  <c r="P460" i="6"/>
  <c r="P444" i="6"/>
  <c r="P428" i="6"/>
  <c r="P412" i="6"/>
  <c r="P396" i="6"/>
  <c r="P380" i="6"/>
  <c r="P364" i="6"/>
  <c r="P348" i="6"/>
  <c r="P332" i="6"/>
  <c r="P316" i="6"/>
  <c r="P300" i="6"/>
  <c r="P284" i="6"/>
  <c r="P268" i="6"/>
  <c r="P252" i="6"/>
  <c r="P236" i="6"/>
  <c r="P220" i="6"/>
  <c r="P204" i="6"/>
  <c r="P188" i="6"/>
  <c r="P172" i="6"/>
  <c r="P156" i="6"/>
  <c r="P140" i="6"/>
  <c r="P124" i="6"/>
  <c r="P108" i="6"/>
  <c r="P92" i="6"/>
  <c r="P76" i="6"/>
  <c r="P60" i="6"/>
  <c r="P44" i="6"/>
  <c r="P28" i="6"/>
  <c r="P901" i="6"/>
  <c r="P677" i="6"/>
  <c r="P911" i="6"/>
  <c r="P988" i="6"/>
  <c r="P955" i="6"/>
  <c r="P891" i="6"/>
  <c r="P827" i="6"/>
  <c r="P811" i="6"/>
  <c r="P795" i="6"/>
  <c r="P779" i="6"/>
  <c r="P763" i="6"/>
  <c r="P747" i="6"/>
  <c r="P731" i="6"/>
  <c r="P715" i="6"/>
  <c r="P699" i="6"/>
  <c r="P683" i="6"/>
  <c r="P667" i="6"/>
  <c r="P651" i="6"/>
  <c r="P635" i="6"/>
  <c r="P619" i="6"/>
  <c r="P603" i="6"/>
  <c r="P587" i="6"/>
  <c r="P571" i="6"/>
  <c r="P555" i="6"/>
  <c r="P539" i="6"/>
  <c r="P523" i="6"/>
  <c r="P507" i="6"/>
  <c r="P491" i="6"/>
  <c r="P475" i="6"/>
  <c r="P459" i="6"/>
  <c r="P443" i="6"/>
  <c r="P427" i="6"/>
  <c r="P411" i="6"/>
  <c r="P395" i="6"/>
  <c r="P379" i="6"/>
  <c r="P363" i="6"/>
  <c r="P347" i="6"/>
  <c r="P331" i="6"/>
  <c r="P315" i="6"/>
  <c r="P299" i="6"/>
  <c r="P283" i="6"/>
  <c r="P267" i="6"/>
  <c r="P251" i="6"/>
  <c r="P235" i="6"/>
  <c r="P219" i="6"/>
  <c r="P203" i="6"/>
  <c r="P187" i="6"/>
  <c r="P171" i="6"/>
  <c r="P155" i="6"/>
  <c r="P139" i="6"/>
  <c r="P123" i="6"/>
  <c r="P107" i="6"/>
  <c r="P91" i="6"/>
  <c r="P75" i="6"/>
  <c r="P59" i="6"/>
  <c r="P43" i="6"/>
  <c r="P27" i="6"/>
  <c r="P981" i="6"/>
  <c r="P725" i="6"/>
  <c r="P991" i="6"/>
  <c r="P863" i="6"/>
  <c r="P1003" i="6"/>
  <c r="P939" i="6"/>
  <c r="P875" i="6"/>
  <c r="P1002" i="6"/>
  <c r="P938" i="6"/>
  <c r="P890" i="6"/>
  <c r="P874" i="6"/>
  <c r="P858" i="6"/>
  <c r="P842" i="6"/>
  <c r="P826" i="6"/>
  <c r="P810" i="6"/>
  <c r="P794" i="6"/>
  <c r="P778" i="6"/>
  <c r="P762" i="6"/>
  <c r="P746" i="6"/>
  <c r="P730" i="6"/>
  <c r="P714" i="6"/>
  <c r="P698" i="6"/>
  <c r="P682" i="6"/>
  <c r="P666" i="6"/>
  <c r="P650" i="6"/>
  <c r="P634" i="6"/>
  <c r="P618" i="6"/>
  <c r="P602" i="6"/>
  <c r="P586" i="6"/>
  <c r="P570" i="6"/>
  <c r="P554" i="6"/>
  <c r="P538" i="6"/>
  <c r="P522" i="6"/>
  <c r="P506" i="6"/>
  <c r="P490" i="6"/>
  <c r="P474" i="6"/>
  <c r="P458" i="6"/>
  <c r="P442" i="6"/>
  <c r="P426" i="6"/>
  <c r="P410" i="6"/>
  <c r="P394" i="6"/>
  <c r="P378" i="6"/>
  <c r="P362" i="6"/>
  <c r="P346" i="6"/>
  <c r="P330" i="6"/>
  <c r="P314" i="6"/>
  <c r="P298" i="6"/>
  <c r="P282" i="6"/>
  <c r="P266" i="6"/>
  <c r="P250" i="6"/>
  <c r="P234" i="6"/>
  <c r="P218" i="6"/>
  <c r="P202" i="6"/>
  <c r="P186" i="6"/>
  <c r="P170" i="6"/>
  <c r="P154" i="6"/>
  <c r="P138" i="6"/>
  <c r="P122" i="6"/>
  <c r="P106" i="6"/>
  <c r="P90" i="6"/>
  <c r="P74" i="6"/>
  <c r="P58" i="6"/>
  <c r="P42" i="6"/>
  <c r="P26" i="6"/>
  <c r="P949" i="6"/>
  <c r="P693" i="6"/>
  <c r="P943" i="6"/>
  <c r="P1004" i="6"/>
  <c r="P987" i="6"/>
  <c r="P923" i="6"/>
  <c r="P859" i="6"/>
  <c r="P986" i="6"/>
  <c r="P954" i="6"/>
  <c r="P1001" i="6"/>
  <c r="P969" i="6"/>
  <c r="P937" i="6"/>
  <c r="P921" i="6"/>
  <c r="P905" i="6"/>
  <c r="P889" i="6"/>
  <c r="P873" i="6"/>
  <c r="P857" i="6"/>
  <c r="P841" i="6"/>
  <c r="P825" i="6"/>
  <c r="P809" i="6"/>
  <c r="P793" i="6"/>
  <c r="P777" i="6"/>
  <c r="P761" i="6"/>
  <c r="P745" i="6"/>
  <c r="P729" i="6"/>
  <c r="P713" i="6"/>
  <c r="P697" i="6"/>
  <c r="P681" i="6"/>
  <c r="P665" i="6"/>
  <c r="P649" i="6"/>
  <c r="P633" i="6"/>
  <c r="P617" i="6"/>
  <c r="P601" i="6"/>
  <c r="P585" i="6"/>
  <c r="P569" i="6"/>
  <c r="P553" i="6"/>
  <c r="P537" i="6"/>
  <c r="P521" i="6"/>
  <c r="P505" i="6"/>
  <c r="P489" i="6"/>
  <c r="P473" i="6"/>
  <c r="P457" i="6"/>
  <c r="P441" i="6"/>
  <c r="P425" i="6"/>
  <c r="P409" i="6"/>
  <c r="P393" i="6"/>
  <c r="P377" i="6"/>
  <c r="P361" i="6"/>
  <c r="P345" i="6"/>
  <c r="P329" i="6"/>
  <c r="P313" i="6"/>
  <c r="P297" i="6"/>
  <c r="P281" i="6"/>
  <c r="P265" i="6"/>
  <c r="P249" i="6"/>
  <c r="P233" i="6"/>
  <c r="P217" i="6"/>
  <c r="P201" i="6"/>
  <c r="P185" i="6"/>
  <c r="P169" i="6"/>
  <c r="P153" i="6"/>
  <c r="P137" i="6"/>
  <c r="P121" i="6"/>
  <c r="P105" i="6"/>
  <c r="P89" i="6"/>
  <c r="P73" i="6"/>
  <c r="P57" i="6"/>
  <c r="P41" i="6"/>
  <c r="P25" i="6"/>
  <c r="P933" i="6"/>
  <c r="P709" i="6"/>
  <c r="P927" i="6"/>
  <c r="P815" i="6"/>
  <c r="P971" i="6"/>
  <c r="P907" i="6"/>
  <c r="P843" i="6"/>
  <c r="P970" i="6"/>
  <c r="P922" i="6"/>
  <c r="P906" i="6"/>
  <c r="P985" i="6"/>
  <c r="P953" i="6"/>
  <c r="P1000" i="6"/>
  <c r="P984" i="6"/>
  <c r="P968" i="6"/>
  <c r="P952" i="6"/>
  <c r="P936" i="6"/>
  <c r="P920" i="6"/>
  <c r="P904" i="6"/>
  <c r="P888" i="6"/>
  <c r="P872" i="6"/>
  <c r="P856" i="6"/>
  <c r="P840" i="6"/>
  <c r="P824" i="6"/>
  <c r="P808" i="6"/>
  <c r="P792" i="6"/>
  <c r="P776" i="6"/>
  <c r="P760" i="6"/>
  <c r="P744" i="6"/>
  <c r="P728" i="6"/>
  <c r="P712" i="6"/>
  <c r="P696" i="6"/>
  <c r="P680" i="6"/>
  <c r="P664" i="6"/>
  <c r="P648" i="6"/>
  <c r="P632" i="6"/>
  <c r="P616" i="6"/>
  <c r="P600" i="6"/>
  <c r="P584" i="6"/>
  <c r="P568" i="6"/>
  <c r="P552" i="6"/>
  <c r="P536" i="6"/>
  <c r="P520" i="6"/>
  <c r="P504" i="6"/>
  <c r="P488" i="6"/>
  <c r="P472" i="6"/>
  <c r="P456" i="6"/>
  <c r="P440" i="6"/>
  <c r="P424" i="6"/>
  <c r="P408" i="6"/>
  <c r="P392" i="6"/>
  <c r="P376" i="6"/>
  <c r="P360" i="6"/>
  <c r="P344" i="6"/>
  <c r="P328" i="6"/>
  <c r="P312" i="6"/>
  <c r="P296" i="6"/>
  <c r="P280" i="6"/>
  <c r="P264" i="6"/>
  <c r="P248" i="6"/>
  <c r="P232" i="6"/>
  <c r="P216" i="6"/>
  <c r="P200" i="6"/>
  <c r="P184" i="6"/>
  <c r="P168" i="6"/>
  <c r="P152" i="6"/>
  <c r="P136" i="6"/>
  <c r="P120" i="6"/>
  <c r="P104" i="6"/>
  <c r="P88" i="6"/>
  <c r="P72" i="6"/>
  <c r="P56" i="6"/>
  <c r="P40" i="6"/>
  <c r="P24" i="6"/>
  <c r="P805" i="6"/>
  <c r="P565" i="6"/>
  <c r="P983" i="6"/>
  <c r="P951" i="6"/>
  <c r="P919" i="6"/>
  <c r="P887" i="6"/>
  <c r="P855" i="6"/>
  <c r="P823" i="6"/>
  <c r="P791" i="6"/>
  <c r="P759" i="6"/>
  <c r="P727" i="6"/>
  <c r="P711" i="6"/>
  <c r="P695" i="6"/>
  <c r="P679" i="6"/>
  <c r="P663" i="6"/>
  <c r="P647" i="6"/>
  <c r="P631" i="6"/>
  <c r="P615" i="6"/>
  <c r="P599" i="6"/>
  <c r="P583" i="6"/>
  <c r="P567" i="6"/>
  <c r="P551" i="6"/>
  <c r="P535" i="6"/>
  <c r="P519" i="6"/>
  <c r="P503" i="6"/>
  <c r="P487" i="6"/>
  <c r="P471" i="6"/>
  <c r="P455" i="6"/>
  <c r="P439" i="6"/>
  <c r="P423" i="6"/>
  <c r="P407" i="6"/>
  <c r="P391" i="6"/>
  <c r="P375" i="6"/>
  <c r="P359" i="6"/>
  <c r="P343" i="6"/>
  <c r="P327" i="6"/>
  <c r="P311" i="6"/>
  <c r="P295" i="6"/>
  <c r="P279" i="6"/>
  <c r="P263" i="6"/>
  <c r="P247" i="6"/>
  <c r="P231" i="6"/>
  <c r="P215" i="6"/>
  <c r="P199" i="6"/>
  <c r="P183" i="6"/>
  <c r="P167" i="6"/>
  <c r="P151" i="6"/>
  <c r="P135" i="6"/>
  <c r="P119" i="6"/>
  <c r="P103" i="6"/>
  <c r="P87" i="6"/>
  <c r="P71" i="6"/>
  <c r="P55" i="6"/>
  <c r="P39" i="6"/>
  <c r="P23" i="6"/>
  <c r="P917" i="6"/>
  <c r="P661" i="6"/>
  <c r="P999" i="6"/>
  <c r="P967" i="6"/>
  <c r="P935" i="6"/>
  <c r="P903" i="6"/>
  <c r="P871" i="6"/>
  <c r="P839" i="6"/>
  <c r="P807" i="6"/>
  <c r="P775" i="6"/>
  <c r="P743" i="6"/>
  <c r="P998" i="6"/>
  <c r="P982" i="6"/>
  <c r="P966" i="6"/>
  <c r="P950" i="6"/>
  <c r="P934" i="6"/>
  <c r="P918" i="6"/>
  <c r="P902" i="6"/>
  <c r="P886" i="6"/>
  <c r="P870" i="6"/>
  <c r="P854" i="6"/>
  <c r="P838" i="6"/>
  <c r="P822" i="6"/>
  <c r="P806" i="6"/>
  <c r="P790" i="6"/>
  <c r="P774" i="6"/>
  <c r="P758" i="6"/>
  <c r="P742" i="6"/>
  <c r="P726" i="6"/>
  <c r="P710" i="6"/>
  <c r="P694" i="6"/>
  <c r="P678" i="6"/>
  <c r="P662" i="6"/>
  <c r="P646" i="6"/>
  <c r="P630" i="6"/>
  <c r="P614" i="6"/>
  <c r="P598" i="6"/>
  <c r="P582" i="6"/>
  <c r="P566" i="6"/>
  <c r="P550" i="6"/>
  <c r="P534" i="6"/>
  <c r="P518" i="6"/>
  <c r="P502" i="6"/>
  <c r="P486" i="6"/>
  <c r="P470" i="6"/>
  <c r="P454" i="6"/>
  <c r="P438" i="6"/>
  <c r="P422" i="6"/>
  <c r="P406" i="6"/>
  <c r="P390" i="6"/>
  <c r="P374" i="6"/>
  <c r="P358" i="6"/>
  <c r="P342" i="6"/>
  <c r="P326" i="6"/>
  <c r="P310" i="6"/>
  <c r="P294" i="6"/>
  <c r="P278" i="6"/>
  <c r="P262" i="6"/>
  <c r="P246" i="6"/>
  <c r="P230" i="6"/>
  <c r="P214" i="6"/>
  <c r="P198" i="6"/>
  <c r="P182" i="6"/>
  <c r="P166" i="6"/>
  <c r="P150" i="6"/>
  <c r="P134" i="6"/>
  <c r="P118" i="6"/>
  <c r="P102" i="6"/>
  <c r="P86" i="6"/>
  <c r="P70" i="6"/>
  <c r="P54" i="6"/>
  <c r="P38" i="6"/>
  <c r="P22" i="6"/>
  <c r="P965" i="6"/>
  <c r="P21" i="6"/>
  <c r="O10" i="6"/>
  <c r="Y1015" i="13" l="1"/>
  <c r="U1015" i="13"/>
  <c r="T1015" i="13"/>
  <c r="S1015" i="13"/>
  <c r="Y1014" i="13"/>
  <c r="U1014" i="13"/>
  <c r="T1014" i="13"/>
  <c r="S1014" i="13"/>
  <c r="Y1013" i="13"/>
  <c r="U1013" i="13"/>
  <c r="T1013" i="13"/>
  <c r="S1013" i="13"/>
  <c r="Y1012" i="13"/>
  <c r="U1012" i="13"/>
  <c r="T1012" i="13"/>
  <c r="S1012" i="13"/>
  <c r="Y1011" i="13"/>
  <c r="U1011" i="13"/>
  <c r="T1011" i="13"/>
  <c r="S1011" i="13"/>
  <c r="Y1010" i="13"/>
  <c r="U1010" i="13"/>
  <c r="T1010" i="13"/>
  <c r="S1010" i="13"/>
  <c r="Y1009" i="13"/>
  <c r="U1009" i="13"/>
  <c r="T1009" i="13"/>
  <c r="S1009" i="13"/>
  <c r="Y1008" i="13"/>
  <c r="U1008" i="13"/>
  <c r="T1008" i="13"/>
  <c r="S1008" i="13"/>
  <c r="Y1007" i="13"/>
  <c r="U1007" i="13"/>
  <c r="T1007" i="13"/>
  <c r="S1007" i="13"/>
  <c r="Y1006" i="13"/>
  <c r="U1006" i="13"/>
  <c r="T1006" i="13"/>
  <c r="S1006" i="13"/>
  <c r="Y1005" i="13"/>
  <c r="U1005" i="13"/>
  <c r="T1005" i="13"/>
  <c r="S1005" i="13"/>
  <c r="Y1004" i="13"/>
  <c r="U1004" i="13"/>
  <c r="T1004" i="13"/>
  <c r="S1004" i="13"/>
  <c r="Y1003" i="13"/>
  <c r="U1003" i="13"/>
  <c r="T1003" i="13"/>
  <c r="S1003" i="13"/>
  <c r="Y1002" i="13"/>
  <c r="U1002" i="13"/>
  <c r="T1002" i="13"/>
  <c r="S1002" i="13"/>
  <c r="Y1001" i="13"/>
  <c r="U1001" i="13"/>
  <c r="T1001" i="13"/>
  <c r="S1001" i="13"/>
  <c r="Y1000" i="13"/>
  <c r="U1000" i="13"/>
  <c r="T1000" i="13"/>
  <c r="S1000" i="13"/>
  <c r="Y999" i="13"/>
  <c r="U999" i="13"/>
  <c r="T999" i="13"/>
  <c r="S999" i="13"/>
  <c r="Y998" i="13"/>
  <c r="U998" i="13"/>
  <c r="T998" i="13"/>
  <c r="S998" i="13"/>
  <c r="Y997" i="13"/>
  <c r="U997" i="13"/>
  <c r="T997" i="13"/>
  <c r="S997" i="13"/>
  <c r="Y996" i="13"/>
  <c r="U996" i="13"/>
  <c r="T996" i="13"/>
  <c r="S996" i="13"/>
  <c r="Y995" i="13"/>
  <c r="U995" i="13"/>
  <c r="T995" i="13"/>
  <c r="S995" i="13"/>
  <c r="Y994" i="13"/>
  <c r="U994" i="13"/>
  <c r="T994" i="13"/>
  <c r="S994" i="13"/>
  <c r="Y993" i="13"/>
  <c r="U993" i="13"/>
  <c r="T993" i="13"/>
  <c r="S993" i="13"/>
  <c r="Y992" i="13"/>
  <c r="U992" i="13"/>
  <c r="T992" i="13"/>
  <c r="S992" i="13"/>
  <c r="Y991" i="13"/>
  <c r="U991" i="13"/>
  <c r="T991" i="13"/>
  <c r="S991" i="13"/>
  <c r="Y990" i="13"/>
  <c r="U990" i="13"/>
  <c r="T990" i="13"/>
  <c r="S990" i="13"/>
  <c r="Y989" i="13"/>
  <c r="U989" i="13"/>
  <c r="T989" i="13"/>
  <c r="S989" i="13"/>
  <c r="Y988" i="13"/>
  <c r="U988" i="13"/>
  <c r="T988" i="13"/>
  <c r="S988" i="13"/>
  <c r="Y987" i="13"/>
  <c r="U987" i="13"/>
  <c r="T987" i="13"/>
  <c r="S987" i="13"/>
  <c r="Y986" i="13"/>
  <c r="U986" i="13"/>
  <c r="T986" i="13"/>
  <c r="S986" i="13"/>
  <c r="Y985" i="13"/>
  <c r="U985" i="13"/>
  <c r="T985" i="13"/>
  <c r="S985" i="13"/>
  <c r="Y984" i="13"/>
  <c r="U984" i="13"/>
  <c r="T984" i="13"/>
  <c r="S984" i="13"/>
  <c r="Y983" i="13"/>
  <c r="U983" i="13"/>
  <c r="T983" i="13"/>
  <c r="S983" i="13"/>
  <c r="Y982" i="13"/>
  <c r="U982" i="13"/>
  <c r="T982" i="13"/>
  <c r="S982" i="13"/>
  <c r="Y981" i="13"/>
  <c r="U981" i="13"/>
  <c r="T981" i="13"/>
  <c r="S981" i="13"/>
  <c r="Y980" i="13"/>
  <c r="U980" i="13"/>
  <c r="T980" i="13"/>
  <c r="S980" i="13"/>
  <c r="Y979" i="13"/>
  <c r="U979" i="13"/>
  <c r="T979" i="13"/>
  <c r="S979" i="13"/>
  <c r="Y978" i="13"/>
  <c r="U978" i="13"/>
  <c r="T978" i="13"/>
  <c r="S978" i="13"/>
  <c r="Y977" i="13"/>
  <c r="U977" i="13"/>
  <c r="T977" i="13"/>
  <c r="S977" i="13"/>
  <c r="Y976" i="13"/>
  <c r="U976" i="13"/>
  <c r="T976" i="13"/>
  <c r="S976" i="13"/>
  <c r="Y975" i="13"/>
  <c r="U975" i="13"/>
  <c r="T975" i="13"/>
  <c r="S975" i="13"/>
  <c r="Y974" i="13"/>
  <c r="U974" i="13"/>
  <c r="T974" i="13"/>
  <c r="S974" i="13"/>
  <c r="Y973" i="13"/>
  <c r="U973" i="13"/>
  <c r="T973" i="13"/>
  <c r="S973" i="13"/>
  <c r="Y972" i="13"/>
  <c r="U972" i="13"/>
  <c r="T972" i="13"/>
  <c r="S972" i="13"/>
  <c r="Y971" i="13"/>
  <c r="U971" i="13"/>
  <c r="T971" i="13"/>
  <c r="S971" i="13"/>
  <c r="Y970" i="13"/>
  <c r="U970" i="13"/>
  <c r="T970" i="13"/>
  <c r="S970" i="13"/>
  <c r="Y969" i="13"/>
  <c r="U969" i="13"/>
  <c r="T969" i="13"/>
  <c r="S969" i="13"/>
  <c r="Y968" i="13"/>
  <c r="U968" i="13"/>
  <c r="T968" i="13"/>
  <c r="S968" i="13"/>
  <c r="Y967" i="13"/>
  <c r="U967" i="13"/>
  <c r="T967" i="13"/>
  <c r="S967" i="13"/>
  <c r="Y966" i="13"/>
  <c r="U966" i="13"/>
  <c r="T966" i="13"/>
  <c r="S966" i="13"/>
  <c r="Y965" i="13"/>
  <c r="U965" i="13"/>
  <c r="T965" i="13"/>
  <c r="S965" i="13"/>
  <c r="Y964" i="13"/>
  <c r="U964" i="13"/>
  <c r="T964" i="13"/>
  <c r="S964" i="13"/>
  <c r="Y963" i="13"/>
  <c r="U963" i="13"/>
  <c r="T963" i="13"/>
  <c r="S963" i="13"/>
  <c r="Y962" i="13"/>
  <c r="U962" i="13"/>
  <c r="T962" i="13"/>
  <c r="S962" i="13"/>
  <c r="Y961" i="13"/>
  <c r="U961" i="13"/>
  <c r="T961" i="13"/>
  <c r="S961" i="13"/>
  <c r="Y960" i="13"/>
  <c r="U960" i="13"/>
  <c r="T960" i="13"/>
  <c r="S960" i="13"/>
  <c r="Y959" i="13"/>
  <c r="U959" i="13"/>
  <c r="T959" i="13"/>
  <c r="S959" i="13"/>
  <c r="Y958" i="13"/>
  <c r="U958" i="13"/>
  <c r="T958" i="13"/>
  <c r="S958" i="13"/>
  <c r="Y957" i="13"/>
  <c r="U957" i="13"/>
  <c r="T957" i="13"/>
  <c r="S957" i="13"/>
  <c r="Y956" i="13"/>
  <c r="U956" i="13"/>
  <c r="T956" i="13"/>
  <c r="S956" i="13"/>
  <c r="Y955" i="13"/>
  <c r="U955" i="13"/>
  <c r="T955" i="13"/>
  <c r="S955" i="13"/>
  <c r="Y954" i="13"/>
  <c r="U954" i="13"/>
  <c r="T954" i="13"/>
  <c r="S954" i="13"/>
  <c r="Y953" i="13"/>
  <c r="U953" i="13"/>
  <c r="T953" i="13"/>
  <c r="S953" i="13"/>
  <c r="Y952" i="13"/>
  <c r="U952" i="13"/>
  <c r="T952" i="13"/>
  <c r="S952" i="13"/>
  <c r="Y951" i="13"/>
  <c r="U951" i="13"/>
  <c r="T951" i="13"/>
  <c r="S951" i="13"/>
  <c r="Y950" i="13"/>
  <c r="U950" i="13"/>
  <c r="T950" i="13"/>
  <c r="S950" i="13"/>
  <c r="Y949" i="13"/>
  <c r="U949" i="13"/>
  <c r="T949" i="13"/>
  <c r="S949" i="13"/>
  <c r="Y948" i="13"/>
  <c r="U948" i="13"/>
  <c r="T948" i="13"/>
  <c r="S948" i="13"/>
  <c r="Y947" i="13"/>
  <c r="U947" i="13"/>
  <c r="T947" i="13"/>
  <c r="S947" i="13"/>
  <c r="Y946" i="13"/>
  <c r="U946" i="13"/>
  <c r="T946" i="13"/>
  <c r="S946" i="13"/>
  <c r="Y945" i="13"/>
  <c r="U945" i="13"/>
  <c r="T945" i="13"/>
  <c r="S945" i="13"/>
  <c r="Y944" i="13"/>
  <c r="U944" i="13"/>
  <c r="T944" i="13"/>
  <c r="S944" i="13"/>
  <c r="Y943" i="13"/>
  <c r="U943" i="13"/>
  <c r="T943" i="13"/>
  <c r="S943" i="13"/>
  <c r="Y942" i="13"/>
  <c r="U942" i="13"/>
  <c r="T942" i="13"/>
  <c r="S942" i="13"/>
  <c r="Y941" i="13"/>
  <c r="U941" i="13"/>
  <c r="T941" i="13"/>
  <c r="S941" i="13"/>
  <c r="Y940" i="13"/>
  <c r="U940" i="13"/>
  <c r="T940" i="13"/>
  <c r="S940" i="13"/>
  <c r="Y939" i="13"/>
  <c r="U939" i="13"/>
  <c r="T939" i="13"/>
  <c r="S939" i="13"/>
  <c r="Y938" i="13"/>
  <c r="U938" i="13"/>
  <c r="T938" i="13"/>
  <c r="S938" i="13"/>
  <c r="Y937" i="13"/>
  <c r="U937" i="13"/>
  <c r="T937" i="13"/>
  <c r="S937" i="13"/>
  <c r="Y936" i="13"/>
  <c r="U936" i="13"/>
  <c r="T936" i="13"/>
  <c r="S936" i="13"/>
  <c r="Y935" i="13"/>
  <c r="U935" i="13"/>
  <c r="T935" i="13"/>
  <c r="S935" i="13"/>
  <c r="Y934" i="13"/>
  <c r="U934" i="13"/>
  <c r="T934" i="13"/>
  <c r="S934" i="13"/>
  <c r="Y933" i="13"/>
  <c r="U933" i="13"/>
  <c r="T933" i="13"/>
  <c r="S933" i="13"/>
  <c r="Y932" i="13"/>
  <c r="U932" i="13"/>
  <c r="T932" i="13"/>
  <c r="S932" i="13"/>
  <c r="Y931" i="13"/>
  <c r="U931" i="13"/>
  <c r="T931" i="13"/>
  <c r="S931" i="13"/>
  <c r="Y930" i="13"/>
  <c r="U930" i="13"/>
  <c r="T930" i="13"/>
  <c r="S930" i="13"/>
  <c r="Y929" i="13"/>
  <c r="U929" i="13"/>
  <c r="T929" i="13"/>
  <c r="S929" i="13"/>
  <c r="Y928" i="13"/>
  <c r="U928" i="13"/>
  <c r="T928" i="13"/>
  <c r="S928" i="13"/>
  <c r="Y927" i="13"/>
  <c r="U927" i="13"/>
  <c r="T927" i="13"/>
  <c r="S927" i="13"/>
  <c r="Y926" i="13"/>
  <c r="U926" i="13"/>
  <c r="T926" i="13"/>
  <c r="S926" i="13"/>
  <c r="Y925" i="13"/>
  <c r="U925" i="13"/>
  <c r="T925" i="13"/>
  <c r="S925" i="13"/>
  <c r="Y924" i="13"/>
  <c r="U924" i="13"/>
  <c r="T924" i="13"/>
  <c r="S924" i="13"/>
  <c r="Y923" i="13"/>
  <c r="U923" i="13"/>
  <c r="T923" i="13"/>
  <c r="S923" i="13"/>
  <c r="Y922" i="13"/>
  <c r="U922" i="13"/>
  <c r="T922" i="13"/>
  <c r="S922" i="13"/>
  <c r="Y921" i="13"/>
  <c r="U921" i="13"/>
  <c r="T921" i="13"/>
  <c r="S921" i="13"/>
  <c r="Y920" i="13"/>
  <c r="U920" i="13"/>
  <c r="T920" i="13"/>
  <c r="S920" i="13"/>
  <c r="Y919" i="13"/>
  <c r="U919" i="13"/>
  <c r="T919" i="13"/>
  <c r="S919" i="13"/>
  <c r="Y918" i="13"/>
  <c r="U918" i="13"/>
  <c r="T918" i="13"/>
  <c r="S918" i="13"/>
  <c r="Y917" i="13"/>
  <c r="U917" i="13"/>
  <c r="T917" i="13"/>
  <c r="S917" i="13"/>
  <c r="Y916" i="13"/>
  <c r="U916" i="13"/>
  <c r="T916" i="13"/>
  <c r="S916" i="13"/>
  <c r="Y915" i="13"/>
  <c r="U915" i="13"/>
  <c r="T915" i="13"/>
  <c r="S915" i="13"/>
  <c r="Y914" i="13"/>
  <c r="U914" i="13"/>
  <c r="T914" i="13"/>
  <c r="S914" i="13"/>
  <c r="Y913" i="13"/>
  <c r="U913" i="13"/>
  <c r="T913" i="13"/>
  <c r="S913" i="13"/>
  <c r="Y912" i="13"/>
  <c r="U912" i="13"/>
  <c r="T912" i="13"/>
  <c r="S912" i="13"/>
  <c r="Y911" i="13"/>
  <c r="U911" i="13"/>
  <c r="T911" i="13"/>
  <c r="S911" i="13"/>
  <c r="Y910" i="13"/>
  <c r="U910" i="13"/>
  <c r="T910" i="13"/>
  <c r="S910" i="13"/>
  <c r="Y909" i="13"/>
  <c r="U909" i="13"/>
  <c r="T909" i="13"/>
  <c r="S909" i="13"/>
  <c r="Y908" i="13"/>
  <c r="U908" i="13"/>
  <c r="T908" i="13"/>
  <c r="S908" i="13"/>
  <c r="Y907" i="13"/>
  <c r="U907" i="13"/>
  <c r="T907" i="13"/>
  <c r="S907" i="13"/>
  <c r="Y906" i="13"/>
  <c r="U906" i="13"/>
  <c r="T906" i="13"/>
  <c r="S906" i="13"/>
  <c r="Y905" i="13"/>
  <c r="U905" i="13"/>
  <c r="T905" i="13"/>
  <c r="S905" i="13"/>
  <c r="Y904" i="13"/>
  <c r="U904" i="13"/>
  <c r="T904" i="13"/>
  <c r="S904" i="13"/>
  <c r="Y903" i="13"/>
  <c r="U903" i="13"/>
  <c r="T903" i="13"/>
  <c r="S903" i="13"/>
  <c r="Y902" i="13"/>
  <c r="U902" i="13"/>
  <c r="T902" i="13"/>
  <c r="S902" i="13"/>
  <c r="Y901" i="13"/>
  <c r="U901" i="13"/>
  <c r="T901" i="13"/>
  <c r="S901" i="13"/>
  <c r="Y900" i="13"/>
  <c r="U900" i="13"/>
  <c r="T900" i="13"/>
  <c r="S900" i="13"/>
  <c r="Y899" i="13"/>
  <c r="U899" i="13"/>
  <c r="T899" i="13"/>
  <c r="S899" i="13"/>
  <c r="Y898" i="13"/>
  <c r="U898" i="13"/>
  <c r="T898" i="13"/>
  <c r="S898" i="13"/>
  <c r="Y897" i="13"/>
  <c r="U897" i="13"/>
  <c r="T897" i="13"/>
  <c r="S897" i="13"/>
  <c r="Y896" i="13"/>
  <c r="U896" i="13"/>
  <c r="T896" i="13"/>
  <c r="S896" i="13"/>
  <c r="Y895" i="13"/>
  <c r="U895" i="13"/>
  <c r="T895" i="13"/>
  <c r="S895" i="13"/>
  <c r="Y894" i="13"/>
  <c r="U894" i="13"/>
  <c r="T894" i="13"/>
  <c r="S894" i="13"/>
  <c r="Y893" i="13"/>
  <c r="U893" i="13"/>
  <c r="T893" i="13"/>
  <c r="S893" i="13"/>
  <c r="Y892" i="13"/>
  <c r="U892" i="13"/>
  <c r="T892" i="13"/>
  <c r="S892" i="13"/>
  <c r="Y891" i="13"/>
  <c r="U891" i="13"/>
  <c r="T891" i="13"/>
  <c r="S891" i="13"/>
  <c r="Y890" i="13"/>
  <c r="U890" i="13"/>
  <c r="T890" i="13"/>
  <c r="S890" i="13"/>
  <c r="Y889" i="13"/>
  <c r="U889" i="13"/>
  <c r="T889" i="13"/>
  <c r="S889" i="13"/>
  <c r="Y888" i="13"/>
  <c r="U888" i="13"/>
  <c r="T888" i="13"/>
  <c r="S888" i="13"/>
  <c r="Y887" i="13"/>
  <c r="U887" i="13"/>
  <c r="T887" i="13"/>
  <c r="S887" i="13"/>
  <c r="Y886" i="13"/>
  <c r="U886" i="13"/>
  <c r="T886" i="13"/>
  <c r="S886" i="13"/>
  <c r="Y885" i="13"/>
  <c r="U885" i="13"/>
  <c r="T885" i="13"/>
  <c r="S885" i="13"/>
  <c r="Y884" i="13"/>
  <c r="U884" i="13"/>
  <c r="T884" i="13"/>
  <c r="S884" i="13"/>
  <c r="Y883" i="13"/>
  <c r="U883" i="13"/>
  <c r="T883" i="13"/>
  <c r="S883" i="13"/>
  <c r="Y882" i="13"/>
  <c r="U882" i="13"/>
  <c r="T882" i="13"/>
  <c r="S882" i="13"/>
  <c r="Y881" i="13"/>
  <c r="U881" i="13"/>
  <c r="T881" i="13"/>
  <c r="S881" i="13"/>
  <c r="Y880" i="13"/>
  <c r="U880" i="13"/>
  <c r="T880" i="13"/>
  <c r="S880" i="13"/>
  <c r="Y879" i="13"/>
  <c r="U879" i="13"/>
  <c r="T879" i="13"/>
  <c r="S879" i="13"/>
  <c r="Y878" i="13"/>
  <c r="U878" i="13"/>
  <c r="T878" i="13"/>
  <c r="S878" i="13"/>
  <c r="Y877" i="13"/>
  <c r="U877" i="13"/>
  <c r="T877" i="13"/>
  <c r="S877" i="13"/>
  <c r="Y876" i="13"/>
  <c r="U876" i="13"/>
  <c r="T876" i="13"/>
  <c r="S876" i="13"/>
  <c r="Y875" i="13"/>
  <c r="U875" i="13"/>
  <c r="T875" i="13"/>
  <c r="S875" i="13"/>
  <c r="Y874" i="13"/>
  <c r="U874" i="13"/>
  <c r="T874" i="13"/>
  <c r="S874" i="13"/>
  <c r="Y873" i="13"/>
  <c r="U873" i="13"/>
  <c r="T873" i="13"/>
  <c r="S873" i="13"/>
  <c r="Y872" i="13"/>
  <c r="U872" i="13"/>
  <c r="T872" i="13"/>
  <c r="S872" i="13"/>
  <c r="Y871" i="13"/>
  <c r="U871" i="13"/>
  <c r="T871" i="13"/>
  <c r="S871" i="13"/>
  <c r="Y870" i="13"/>
  <c r="U870" i="13"/>
  <c r="T870" i="13"/>
  <c r="S870" i="13"/>
  <c r="Y869" i="13"/>
  <c r="U869" i="13"/>
  <c r="T869" i="13"/>
  <c r="S869" i="13"/>
  <c r="Y868" i="13"/>
  <c r="U868" i="13"/>
  <c r="T868" i="13"/>
  <c r="S868" i="13"/>
  <c r="Y867" i="13"/>
  <c r="U867" i="13"/>
  <c r="T867" i="13"/>
  <c r="S867" i="13"/>
  <c r="Y866" i="13"/>
  <c r="U866" i="13"/>
  <c r="T866" i="13"/>
  <c r="S866" i="13"/>
  <c r="Y865" i="13"/>
  <c r="U865" i="13"/>
  <c r="T865" i="13"/>
  <c r="S865" i="13"/>
  <c r="Y864" i="13"/>
  <c r="U864" i="13"/>
  <c r="T864" i="13"/>
  <c r="S864" i="13"/>
  <c r="Y863" i="13"/>
  <c r="U863" i="13"/>
  <c r="T863" i="13"/>
  <c r="S863" i="13"/>
  <c r="Y862" i="13"/>
  <c r="U862" i="13"/>
  <c r="T862" i="13"/>
  <c r="S862" i="13"/>
  <c r="Y861" i="13"/>
  <c r="U861" i="13"/>
  <c r="T861" i="13"/>
  <c r="S861" i="13"/>
  <c r="Y860" i="13"/>
  <c r="U860" i="13"/>
  <c r="T860" i="13"/>
  <c r="S860" i="13"/>
  <c r="Y859" i="13"/>
  <c r="U859" i="13"/>
  <c r="T859" i="13"/>
  <c r="S859" i="13"/>
  <c r="Y858" i="13"/>
  <c r="U858" i="13"/>
  <c r="T858" i="13"/>
  <c r="S858" i="13"/>
  <c r="Y857" i="13"/>
  <c r="U857" i="13"/>
  <c r="T857" i="13"/>
  <c r="S857" i="13"/>
  <c r="Y856" i="13"/>
  <c r="U856" i="13"/>
  <c r="T856" i="13"/>
  <c r="S856" i="13"/>
  <c r="Y855" i="13"/>
  <c r="U855" i="13"/>
  <c r="T855" i="13"/>
  <c r="S855" i="13"/>
  <c r="Y854" i="13"/>
  <c r="U854" i="13"/>
  <c r="T854" i="13"/>
  <c r="S854" i="13"/>
  <c r="Y853" i="13"/>
  <c r="U853" i="13"/>
  <c r="T853" i="13"/>
  <c r="S853" i="13"/>
  <c r="Y852" i="13"/>
  <c r="U852" i="13"/>
  <c r="T852" i="13"/>
  <c r="S852" i="13"/>
  <c r="Y851" i="13"/>
  <c r="U851" i="13"/>
  <c r="T851" i="13"/>
  <c r="S851" i="13"/>
  <c r="Y850" i="13"/>
  <c r="U850" i="13"/>
  <c r="T850" i="13"/>
  <c r="S850" i="13"/>
  <c r="Y849" i="13"/>
  <c r="U849" i="13"/>
  <c r="T849" i="13"/>
  <c r="S849" i="13"/>
  <c r="Y848" i="13"/>
  <c r="U848" i="13"/>
  <c r="T848" i="13"/>
  <c r="S848" i="13"/>
  <c r="Y847" i="13"/>
  <c r="U847" i="13"/>
  <c r="T847" i="13"/>
  <c r="S847" i="13"/>
  <c r="Y846" i="13"/>
  <c r="U846" i="13"/>
  <c r="T846" i="13"/>
  <c r="S846" i="13"/>
  <c r="Y845" i="13"/>
  <c r="U845" i="13"/>
  <c r="T845" i="13"/>
  <c r="S845" i="13"/>
  <c r="Y844" i="13"/>
  <c r="U844" i="13"/>
  <c r="T844" i="13"/>
  <c r="S844" i="13"/>
  <c r="Y843" i="13"/>
  <c r="U843" i="13"/>
  <c r="T843" i="13"/>
  <c r="S843" i="13"/>
  <c r="Y842" i="13"/>
  <c r="U842" i="13"/>
  <c r="T842" i="13"/>
  <c r="S842" i="13"/>
  <c r="Y841" i="13"/>
  <c r="U841" i="13"/>
  <c r="T841" i="13"/>
  <c r="S841" i="13"/>
  <c r="Y840" i="13"/>
  <c r="U840" i="13"/>
  <c r="T840" i="13"/>
  <c r="S840" i="13"/>
  <c r="Y839" i="13"/>
  <c r="U839" i="13"/>
  <c r="T839" i="13"/>
  <c r="S839" i="13"/>
  <c r="Y838" i="13"/>
  <c r="U838" i="13"/>
  <c r="T838" i="13"/>
  <c r="S838" i="13"/>
  <c r="Y837" i="13"/>
  <c r="U837" i="13"/>
  <c r="T837" i="13"/>
  <c r="S837" i="13"/>
  <c r="Y836" i="13"/>
  <c r="U836" i="13"/>
  <c r="T836" i="13"/>
  <c r="S836" i="13"/>
  <c r="Y835" i="13"/>
  <c r="U835" i="13"/>
  <c r="T835" i="13"/>
  <c r="S835" i="13"/>
  <c r="Y834" i="13"/>
  <c r="U834" i="13"/>
  <c r="T834" i="13"/>
  <c r="S834" i="13"/>
  <c r="Y833" i="13"/>
  <c r="U833" i="13"/>
  <c r="T833" i="13"/>
  <c r="S833" i="13"/>
  <c r="Y832" i="13"/>
  <c r="U832" i="13"/>
  <c r="T832" i="13"/>
  <c r="S832" i="13"/>
  <c r="Y831" i="13"/>
  <c r="U831" i="13"/>
  <c r="T831" i="13"/>
  <c r="S831" i="13"/>
  <c r="Y830" i="13"/>
  <c r="U830" i="13"/>
  <c r="T830" i="13"/>
  <c r="S830" i="13"/>
  <c r="Y829" i="13"/>
  <c r="U829" i="13"/>
  <c r="T829" i="13"/>
  <c r="S829" i="13"/>
  <c r="Y828" i="13"/>
  <c r="U828" i="13"/>
  <c r="T828" i="13"/>
  <c r="S828" i="13"/>
  <c r="Y827" i="13"/>
  <c r="U827" i="13"/>
  <c r="T827" i="13"/>
  <c r="S827" i="13"/>
  <c r="Y826" i="13"/>
  <c r="U826" i="13"/>
  <c r="T826" i="13"/>
  <c r="S826" i="13"/>
  <c r="Y825" i="13"/>
  <c r="U825" i="13"/>
  <c r="T825" i="13"/>
  <c r="S825" i="13"/>
  <c r="Y824" i="13"/>
  <c r="U824" i="13"/>
  <c r="T824" i="13"/>
  <c r="S824" i="13"/>
  <c r="Y823" i="13"/>
  <c r="U823" i="13"/>
  <c r="T823" i="13"/>
  <c r="S823" i="13"/>
  <c r="Y822" i="13"/>
  <c r="U822" i="13"/>
  <c r="T822" i="13"/>
  <c r="S822" i="13"/>
  <c r="Y821" i="13"/>
  <c r="U821" i="13"/>
  <c r="T821" i="13"/>
  <c r="S821" i="13"/>
  <c r="Y820" i="13"/>
  <c r="U820" i="13"/>
  <c r="T820" i="13"/>
  <c r="S820" i="13"/>
  <c r="Y819" i="13"/>
  <c r="U819" i="13"/>
  <c r="T819" i="13"/>
  <c r="S819" i="13"/>
  <c r="Y818" i="13"/>
  <c r="U818" i="13"/>
  <c r="T818" i="13"/>
  <c r="S818" i="13"/>
  <c r="Y817" i="13"/>
  <c r="U817" i="13"/>
  <c r="T817" i="13"/>
  <c r="S817" i="13"/>
  <c r="Y816" i="13"/>
  <c r="U816" i="13"/>
  <c r="T816" i="13"/>
  <c r="S816" i="13"/>
  <c r="Y815" i="13"/>
  <c r="U815" i="13"/>
  <c r="T815" i="13"/>
  <c r="S815" i="13"/>
  <c r="Y814" i="13"/>
  <c r="U814" i="13"/>
  <c r="T814" i="13"/>
  <c r="S814" i="13"/>
  <c r="Y813" i="13"/>
  <c r="U813" i="13"/>
  <c r="T813" i="13"/>
  <c r="S813" i="13"/>
  <c r="Y812" i="13"/>
  <c r="U812" i="13"/>
  <c r="T812" i="13"/>
  <c r="S812" i="13"/>
  <c r="Y811" i="13"/>
  <c r="U811" i="13"/>
  <c r="T811" i="13"/>
  <c r="S811" i="13"/>
  <c r="Y810" i="13"/>
  <c r="U810" i="13"/>
  <c r="T810" i="13"/>
  <c r="S810" i="13"/>
  <c r="Y809" i="13"/>
  <c r="U809" i="13"/>
  <c r="T809" i="13"/>
  <c r="S809" i="13"/>
  <c r="Y808" i="13"/>
  <c r="U808" i="13"/>
  <c r="T808" i="13"/>
  <c r="S808" i="13"/>
  <c r="Y807" i="13"/>
  <c r="U807" i="13"/>
  <c r="T807" i="13"/>
  <c r="S807" i="13"/>
  <c r="Y806" i="13"/>
  <c r="U806" i="13"/>
  <c r="T806" i="13"/>
  <c r="S806" i="13"/>
  <c r="Y805" i="13"/>
  <c r="U805" i="13"/>
  <c r="T805" i="13"/>
  <c r="S805" i="13"/>
  <c r="Y804" i="13"/>
  <c r="U804" i="13"/>
  <c r="T804" i="13"/>
  <c r="S804" i="13"/>
  <c r="Y803" i="13"/>
  <c r="U803" i="13"/>
  <c r="T803" i="13"/>
  <c r="S803" i="13"/>
  <c r="Y802" i="13"/>
  <c r="U802" i="13"/>
  <c r="T802" i="13"/>
  <c r="S802" i="13"/>
  <c r="Y801" i="13"/>
  <c r="U801" i="13"/>
  <c r="T801" i="13"/>
  <c r="S801" i="13"/>
  <c r="Y800" i="13"/>
  <c r="U800" i="13"/>
  <c r="T800" i="13"/>
  <c r="S800" i="13"/>
  <c r="Y799" i="13"/>
  <c r="U799" i="13"/>
  <c r="T799" i="13"/>
  <c r="S799" i="13"/>
  <c r="Y798" i="13"/>
  <c r="U798" i="13"/>
  <c r="T798" i="13"/>
  <c r="S798" i="13"/>
  <c r="Y797" i="13"/>
  <c r="U797" i="13"/>
  <c r="T797" i="13"/>
  <c r="S797" i="13"/>
  <c r="Y796" i="13"/>
  <c r="U796" i="13"/>
  <c r="T796" i="13"/>
  <c r="S796" i="13"/>
  <c r="Y795" i="13"/>
  <c r="U795" i="13"/>
  <c r="T795" i="13"/>
  <c r="S795" i="13"/>
  <c r="Y794" i="13"/>
  <c r="U794" i="13"/>
  <c r="T794" i="13"/>
  <c r="S794" i="13"/>
  <c r="Y793" i="13"/>
  <c r="U793" i="13"/>
  <c r="T793" i="13"/>
  <c r="S793" i="13"/>
  <c r="Y792" i="13"/>
  <c r="U792" i="13"/>
  <c r="T792" i="13"/>
  <c r="S792" i="13"/>
  <c r="Y791" i="13"/>
  <c r="U791" i="13"/>
  <c r="T791" i="13"/>
  <c r="S791" i="13"/>
  <c r="Y790" i="13"/>
  <c r="U790" i="13"/>
  <c r="T790" i="13"/>
  <c r="S790" i="13"/>
  <c r="Y789" i="13"/>
  <c r="U789" i="13"/>
  <c r="T789" i="13"/>
  <c r="S789" i="13"/>
  <c r="Y788" i="13"/>
  <c r="U788" i="13"/>
  <c r="T788" i="13"/>
  <c r="S788" i="13"/>
  <c r="Y787" i="13"/>
  <c r="U787" i="13"/>
  <c r="T787" i="13"/>
  <c r="S787" i="13"/>
  <c r="Y786" i="13"/>
  <c r="U786" i="13"/>
  <c r="T786" i="13"/>
  <c r="S786" i="13"/>
  <c r="Y785" i="13"/>
  <c r="U785" i="13"/>
  <c r="T785" i="13"/>
  <c r="S785" i="13"/>
  <c r="Y784" i="13"/>
  <c r="U784" i="13"/>
  <c r="T784" i="13"/>
  <c r="S784" i="13"/>
  <c r="Y783" i="13"/>
  <c r="U783" i="13"/>
  <c r="T783" i="13"/>
  <c r="S783" i="13"/>
  <c r="Y782" i="13"/>
  <c r="U782" i="13"/>
  <c r="T782" i="13"/>
  <c r="S782" i="13"/>
  <c r="Y781" i="13"/>
  <c r="U781" i="13"/>
  <c r="T781" i="13"/>
  <c r="S781" i="13"/>
  <c r="Y780" i="13"/>
  <c r="U780" i="13"/>
  <c r="T780" i="13"/>
  <c r="S780" i="13"/>
  <c r="Y779" i="13"/>
  <c r="U779" i="13"/>
  <c r="T779" i="13"/>
  <c r="S779" i="13"/>
  <c r="Y778" i="13"/>
  <c r="U778" i="13"/>
  <c r="T778" i="13"/>
  <c r="S778" i="13"/>
  <c r="Y777" i="13"/>
  <c r="U777" i="13"/>
  <c r="T777" i="13"/>
  <c r="S777" i="13"/>
  <c r="Y776" i="13"/>
  <c r="U776" i="13"/>
  <c r="T776" i="13"/>
  <c r="S776" i="13"/>
  <c r="Y775" i="13"/>
  <c r="U775" i="13"/>
  <c r="T775" i="13"/>
  <c r="S775" i="13"/>
  <c r="Y774" i="13"/>
  <c r="U774" i="13"/>
  <c r="T774" i="13"/>
  <c r="S774" i="13"/>
  <c r="Y773" i="13"/>
  <c r="U773" i="13"/>
  <c r="T773" i="13"/>
  <c r="S773" i="13"/>
  <c r="Y772" i="13"/>
  <c r="U772" i="13"/>
  <c r="T772" i="13"/>
  <c r="S772" i="13"/>
  <c r="Y771" i="13"/>
  <c r="U771" i="13"/>
  <c r="T771" i="13"/>
  <c r="S771" i="13"/>
  <c r="Y770" i="13"/>
  <c r="U770" i="13"/>
  <c r="T770" i="13"/>
  <c r="S770" i="13"/>
  <c r="Y769" i="13"/>
  <c r="U769" i="13"/>
  <c r="T769" i="13"/>
  <c r="S769" i="13"/>
  <c r="Y768" i="13"/>
  <c r="U768" i="13"/>
  <c r="T768" i="13"/>
  <c r="S768" i="13"/>
  <c r="Y767" i="13"/>
  <c r="U767" i="13"/>
  <c r="T767" i="13"/>
  <c r="S767" i="13"/>
  <c r="Y766" i="13"/>
  <c r="U766" i="13"/>
  <c r="T766" i="13"/>
  <c r="S766" i="13"/>
  <c r="Y765" i="13"/>
  <c r="U765" i="13"/>
  <c r="T765" i="13"/>
  <c r="S765" i="13"/>
  <c r="Y764" i="13"/>
  <c r="U764" i="13"/>
  <c r="T764" i="13"/>
  <c r="S764" i="13"/>
  <c r="Y763" i="13"/>
  <c r="U763" i="13"/>
  <c r="T763" i="13"/>
  <c r="S763" i="13"/>
  <c r="Y762" i="13"/>
  <c r="U762" i="13"/>
  <c r="T762" i="13"/>
  <c r="S762" i="13"/>
  <c r="Y761" i="13"/>
  <c r="U761" i="13"/>
  <c r="T761" i="13"/>
  <c r="S761" i="13"/>
  <c r="Y760" i="13"/>
  <c r="U760" i="13"/>
  <c r="T760" i="13"/>
  <c r="S760" i="13"/>
  <c r="Y759" i="13"/>
  <c r="U759" i="13"/>
  <c r="T759" i="13"/>
  <c r="S759" i="13"/>
  <c r="Y758" i="13"/>
  <c r="U758" i="13"/>
  <c r="T758" i="13"/>
  <c r="S758" i="13"/>
  <c r="Y757" i="13"/>
  <c r="U757" i="13"/>
  <c r="T757" i="13"/>
  <c r="S757" i="13"/>
  <c r="Y756" i="13"/>
  <c r="U756" i="13"/>
  <c r="T756" i="13"/>
  <c r="S756" i="13"/>
  <c r="Y755" i="13"/>
  <c r="U755" i="13"/>
  <c r="T755" i="13"/>
  <c r="S755" i="13"/>
  <c r="Y754" i="13"/>
  <c r="U754" i="13"/>
  <c r="T754" i="13"/>
  <c r="S754" i="13"/>
  <c r="Y753" i="13"/>
  <c r="U753" i="13"/>
  <c r="T753" i="13"/>
  <c r="S753" i="13"/>
  <c r="Y752" i="13"/>
  <c r="U752" i="13"/>
  <c r="T752" i="13"/>
  <c r="S752" i="13"/>
  <c r="Y751" i="13"/>
  <c r="U751" i="13"/>
  <c r="T751" i="13"/>
  <c r="S751" i="13"/>
  <c r="Y750" i="13"/>
  <c r="U750" i="13"/>
  <c r="T750" i="13"/>
  <c r="S750" i="13"/>
  <c r="Y749" i="13"/>
  <c r="U749" i="13"/>
  <c r="T749" i="13"/>
  <c r="S749" i="13"/>
  <c r="Y748" i="13"/>
  <c r="U748" i="13"/>
  <c r="T748" i="13"/>
  <c r="S748" i="13"/>
  <c r="Y747" i="13"/>
  <c r="U747" i="13"/>
  <c r="T747" i="13"/>
  <c r="S747" i="13"/>
  <c r="Y746" i="13"/>
  <c r="U746" i="13"/>
  <c r="T746" i="13"/>
  <c r="S746" i="13"/>
  <c r="Y745" i="13"/>
  <c r="U745" i="13"/>
  <c r="T745" i="13"/>
  <c r="S745" i="13"/>
  <c r="Y744" i="13"/>
  <c r="U744" i="13"/>
  <c r="T744" i="13"/>
  <c r="S744" i="13"/>
  <c r="Y743" i="13"/>
  <c r="U743" i="13"/>
  <c r="T743" i="13"/>
  <c r="S743" i="13"/>
  <c r="Y742" i="13"/>
  <c r="U742" i="13"/>
  <c r="T742" i="13"/>
  <c r="S742" i="13"/>
  <c r="Y741" i="13"/>
  <c r="U741" i="13"/>
  <c r="T741" i="13"/>
  <c r="S741" i="13"/>
  <c r="Y740" i="13"/>
  <c r="U740" i="13"/>
  <c r="T740" i="13"/>
  <c r="S740" i="13"/>
  <c r="Y739" i="13"/>
  <c r="U739" i="13"/>
  <c r="T739" i="13"/>
  <c r="S739" i="13"/>
  <c r="Y738" i="13"/>
  <c r="U738" i="13"/>
  <c r="T738" i="13"/>
  <c r="S738" i="13"/>
  <c r="Y737" i="13"/>
  <c r="U737" i="13"/>
  <c r="T737" i="13"/>
  <c r="S737" i="13"/>
  <c r="Y736" i="13"/>
  <c r="U736" i="13"/>
  <c r="T736" i="13"/>
  <c r="S736" i="13"/>
  <c r="Y735" i="13"/>
  <c r="U735" i="13"/>
  <c r="T735" i="13"/>
  <c r="S735" i="13"/>
  <c r="Y734" i="13"/>
  <c r="U734" i="13"/>
  <c r="T734" i="13"/>
  <c r="S734" i="13"/>
  <c r="Y733" i="13"/>
  <c r="U733" i="13"/>
  <c r="T733" i="13"/>
  <c r="S733" i="13"/>
  <c r="Y732" i="13"/>
  <c r="U732" i="13"/>
  <c r="T732" i="13"/>
  <c r="S732" i="13"/>
  <c r="Y731" i="13"/>
  <c r="U731" i="13"/>
  <c r="T731" i="13"/>
  <c r="S731" i="13"/>
  <c r="Y730" i="13"/>
  <c r="U730" i="13"/>
  <c r="T730" i="13"/>
  <c r="S730" i="13"/>
  <c r="Y729" i="13"/>
  <c r="U729" i="13"/>
  <c r="T729" i="13"/>
  <c r="S729" i="13"/>
  <c r="Y728" i="13"/>
  <c r="U728" i="13"/>
  <c r="T728" i="13"/>
  <c r="S728" i="13"/>
  <c r="Y727" i="13"/>
  <c r="U727" i="13"/>
  <c r="T727" i="13"/>
  <c r="S727" i="13"/>
  <c r="Y726" i="13"/>
  <c r="U726" i="13"/>
  <c r="T726" i="13"/>
  <c r="S726" i="13"/>
  <c r="Y725" i="13"/>
  <c r="U725" i="13"/>
  <c r="T725" i="13"/>
  <c r="S725" i="13"/>
  <c r="Y724" i="13"/>
  <c r="U724" i="13"/>
  <c r="T724" i="13"/>
  <c r="S724" i="13"/>
  <c r="Y723" i="13"/>
  <c r="U723" i="13"/>
  <c r="T723" i="13"/>
  <c r="S723" i="13"/>
  <c r="Y722" i="13"/>
  <c r="U722" i="13"/>
  <c r="T722" i="13"/>
  <c r="S722" i="13"/>
  <c r="Y721" i="13"/>
  <c r="U721" i="13"/>
  <c r="T721" i="13"/>
  <c r="S721" i="13"/>
  <c r="Y720" i="13"/>
  <c r="U720" i="13"/>
  <c r="T720" i="13"/>
  <c r="S720" i="13"/>
  <c r="Y719" i="13"/>
  <c r="U719" i="13"/>
  <c r="T719" i="13"/>
  <c r="S719" i="13"/>
  <c r="Y718" i="13"/>
  <c r="U718" i="13"/>
  <c r="T718" i="13"/>
  <c r="S718" i="13"/>
  <c r="Y717" i="13"/>
  <c r="U717" i="13"/>
  <c r="T717" i="13"/>
  <c r="S717" i="13"/>
  <c r="Y716" i="13"/>
  <c r="U716" i="13"/>
  <c r="T716" i="13"/>
  <c r="S716" i="13"/>
  <c r="Y715" i="13"/>
  <c r="U715" i="13"/>
  <c r="T715" i="13"/>
  <c r="S715" i="13"/>
  <c r="Y714" i="13"/>
  <c r="U714" i="13"/>
  <c r="T714" i="13"/>
  <c r="S714" i="13"/>
  <c r="Y713" i="13"/>
  <c r="U713" i="13"/>
  <c r="T713" i="13"/>
  <c r="S713" i="13"/>
  <c r="Y712" i="13"/>
  <c r="U712" i="13"/>
  <c r="T712" i="13"/>
  <c r="S712" i="13"/>
  <c r="Y711" i="13"/>
  <c r="U711" i="13"/>
  <c r="T711" i="13"/>
  <c r="S711" i="13"/>
  <c r="Y710" i="13"/>
  <c r="U710" i="13"/>
  <c r="T710" i="13"/>
  <c r="S710" i="13"/>
  <c r="Y709" i="13"/>
  <c r="U709" i="13"/>
  <c r="T709" i="13"/>
  <c r="S709" i="13"/>
  <c r="Y708" i="13"/>
  <c r="U708" i="13"/>
  <c r="T708" i="13"/>
  <c r="S708" i="13"/>
  <c r="Y707" i="13"/>
  <c r="U707" i="13"/>
  <c r="T707" i="13"/>
  <c r="S707" i="13"/>
  <c r="Y706" i="13"/>
  <c r="U706" i="13"/>
  <c r="T706" i="13"/>
  <c r="S706" i="13"/>
  <c r="Y705" i="13"/>
  <c r="U705" i="13"/>
  <c r="T705" i="13"/>
  <c r="S705" i="13"/>
  <c r="Y704" i="13"/>
  <c r="U704" i="13"/>
  <c r="T704" i="13"/>
  <c r="S704" i="13"/>
  <c r="Y703" i="13"/>
  <c r="U703" i="13"/>
  <c r="T703" i="13"/>
  <c r="S703" i="13"/>
  <c r="Y702" i="13"/>
  <c r="U702" i="13"/>
  <c r="T702" i="13"/>
  <c r="S702" i="13"/>
  <c r="Y701" i="13"/>
  <c r="U701" i="13"/>
  <c r="T701" i="13"/>
  <c r="S701" i="13"/>
  <c r="Y700" i="13"/>
  <c r="U700" i="13"/>
  <c r="T700" i="13"/>
  <c r="S700" i="13"/>
  <c r="Y699" i="13"/>
  <c r="U699" i="13"/>
  <c r="T699" i="13"/>
  <c r="S699" i="13"/>
  <c r="Y698" i="13"/>
  <c r="U698" i="13"/>
  <c r="T698" i="13"/>
  <c r="S698" i="13"/>
  <c r="Y697" i="13"/>
  <c r="U697" i="13"/>
  <c r="T697" i="13"/>
  <c r="S697" i="13"/>
  <c r="Y696" i="13"/>
  <c r="U696" i="13"/>
  <c r="T696" i="13"/>
  <c r="S696" i="13"/>
  <c r="Y695" i="13"/>
  <c r="U695" i="13"/>
  <c r="T695" i="13"/>
  <c r="S695" i="13"/>
  <c r="Y694" i="13"/>
  <c r="U694" i="13"/>
  <c r="T694" i="13"/>
  <c r="S694" i="13"/>
  <c r="Y693" i="13"/>
  <c r="U693" i="13"/>
  <c r="T693" i="13"/>
  <c r="S693" i="13"/>
  <c r="Y692" i="13"/>
  <c r="U692" i="13"/>
  <c r="T692" i="13"/>
  <c r="S692" i="13"/>
  <c r="Y691" i="13"/>
  <c r="U691" i="13"/>
  <c r="T691" i="13"/>
  <c r="S691" i="13"/>
  <c r="Y690" i="13"/>
  <c r="U690" i="13"/>
  <c r="T690" i="13"/>
  <c r="S690" i="13"/>
  <c r="Y689" i="13"/>
  <c r="U689" i="13"/>
  <c r="T689" i="13"/>
  <c r="S689" i="13"/>
  <c r="Y688" i="13"/>
  <c r="U688" i="13"/>
  <c r="T688" i="13"/>
  <c r="S688" i="13"/>
  <c r="Y687" i="13"/>
  <c r="U687" i="13"/>
  <c r="T687" i="13"/>
  <c r="S687" i="13"/>
  <c r="Y686" i="13"/>
  <c r="U686" i="13"/>
  <c r="T686" i="13"/>
  <c r="S686" i="13"/>
  <c r="Y685" i="13"/>
  <c r="U685" i="13"/>
  <c r="T685" i="13"/>
  <c r="S685" i="13"/>
  <c r="Y684" i="13"/>
  <c r="U684" i="13"/>
  <c r="T684" i="13"/>
  <c r="S684" i="13"/>
  <c r="Y683" i="13"/>
  <c r="U683" i="13"/>
  <c r="T683" i="13"/>
  <c r="S683" i="13"/>
  <c r="Y682" i="13"/>
  <c r="U682" i="13"/>
  <c r="T682" i="13"/>
  <c r="S682" i="13"/>
  <c r="Y681" i="13"/>
  <c r="U681" i="13"/>
  <c r="T681" i="13"/>
  <c r="S681" i="13"/>
  <c r="Y680" i="13"/>
  <c r="U680" i="13"/>
  <c r="T680" i="13"/>
  <c r="S680" i="13"/>
  <c r="Y679" i="13"/>
  <c r="U679" i="13"/>
  <c r="T679" i="13"/>
  <c r="S679" i="13"/>
  <c r="Y678" i="13"/>
  <c r="U678" i="13"/>
  <c r="T678" i="13"/>
  <c r="S678" i="13"/>
  <c r="Y677" i="13"/>
  <c r="U677" i="13"/>
  <c r="T677" i="13"/>
  <c r="S677" i="13"/>
  <c r="Y676" i="13"/>
  <c r="U676" i="13"/>
  <c r="T676" i="13"/>
  <c r="S676" i="13"/>
  <c r="Y675" i="13"/>
  <c r="U675" i="13"/>
  <c r="T675" i="13"/>
  <c r="S675" i="13"/>
  <c r="Y674" i="13"/>
  <c r="U674" i="13"/>
  <c r="T674" i="13"/>
  <c r="S674" i="13"/>
  <c r="Y673" i="13"/>
  <c r="U673" i="13"/>
  <c r="T673" i="13"/>
  <c r="S673" i="13"/>
  <c r="Y672" i="13"/>
  <c r="U672" i="13"/>
  <c r="T672" i="13"/>
  <c r="S672" i="13"/>
  <c r="Y671" i="13"/>
  <c r="U671" i="13"/>
  <c r="T671" i="13"/>
  <c r="S671" i="13"/>
  <c r="Y670" i="13"/>
  <c r="U670" i="13"/>
  <c r="T670" i="13"/>
  <c r="S670" i="13"/>
  <c r="Y669" i="13"/>
  <c r="U669" i="13"/>
  <c r="T669" i="13"/>
  <c r="S669" i="13"/>
  <c r="Y668" i="13"/>
  <c r="U668" i="13"/>
  <c r="T668" i="13"/>
  <c r="S668" i="13"/>
  <c r="Y667" i="13"/>
  <c r="U667" i="13"/>
  <c r="T667" i="13"/>
  <c r="S667" i="13"/>
  <c r="Y666" i="13"/>
  <c r="U666" i="13"/>
  <c r="T666" i="13"/>
  <c r="S666" i="13"/>
  <c r="Y665" i="13"/>
  <c r="U665" i="13"/>
  <c r="T665" i="13"/>
  <c r="S665" i="13"/>
  <c r="Y664" i="13"/>
  <c r="U664" i="13"/>
  <c r="T664" i="13"/>
  <c r="S664" i="13"/>
  <c r="Y663" i="13"/>
  <c r="U663" i="13"/>
  <c r="T663" i="13"/>
  <c r="S663" i="13"/>
  <c r="Y662" i="13"/>
  <c r="U662" i="13"/>
  <c r="T662" i="13"/>
  <c r="S662" i="13"/>
  <c r="Y661" i="13"/>
  <c r="U661" i="13"/>
  <c r="T661" i="13"/>
  <c r="S661" i="13"/>
  <c r="Y660" i="13"/>
  <c r="U660" i="13"/>
  <c r="T660" i="13"/>
  <c r="S660" i="13"/>
  <c r="Y659" i="13"/>
  <c r="U659" i="13"/>
  <c r="T659" i="13"/>
  <c r="S659" i="13"/>
  <c r="Y658" i="13"/>
  <c r="U658" i="13"/>
  <c r="T658" i="13"/>
  <c r="S658" i="13"/>
  <c r="Y657" i="13"/>
  <c r="U657" i="13"/>
  <c r="T657" i="13"/>
  <c r="S657" i="13"/>
  <c r="Y656" i="13"/>
  <c r="U656" i="13"/>
  <c r="T656" i="13"/>
  <c r="S656" i="13"/>
  <c r="Y655" i="13"/>
  <c r="U655" i="13"/>
  <c r="T655" i="13"/>
  <c r="S655" i="13"/>
  <c r="Y654" i="13"/>
  <c r="U654" i="13"/>
  <c r="T654" i="13"/>
  <c r="S654" i="13"/>
  <c r="Y653" i="13"/>
  <c r="U653" i="13"/>
  <c r="T653" i="13"/>
  <c r="S653" i="13"/>
  <c r="Y652" i="13"/>
  <c r="U652" i="13"/>
  <c r="T652" i="13"/>
  <c r="S652" i="13"/>
  <c r="Y651" i="13"/>
  <c r="U651" i="13"/>
  <c r="T651" i="13"/>
  <c r="S651" i="13"/>
  <c r="Y650" i="13"/>
  <c r="U650" i="13"/>
  <c r="T650" i="13"/>
  <c r="S650" i="13"/>
  <c r="Y649" i="13"/>
  <c r="U649" i="13"/>
  <c r="T649" i="13"/>
  <c r="S649" i="13"/>
  <c r="Y648" i="13"/>
  <c r="U648" i="13"/>
  <c r="T648" i="13"/>
  <c r="S648" i="13"/>
  <c r="Y647" i="13"/>
  <c r="U647" i="13"/>
  <c r="T647" i="13"/>
  <c r="S647" i="13"/>
  <c r="Y646" i="13"/>
  <c r="U646" i="13"/>
  <c r="T646" i="13"/>
  <c r="S646" i="13"/>
  <c r="Y645" i="13"/>
  <c r="U645" i="13"/>
  <c r="T645" i="13"/>
  <c r="S645" i="13"/>
  <c r="Y644" i="13"/>
  <c r="U644" i="13"/>
  <c r="T644" i="13"/>
  <c r="S644" i="13"/>
  <c r="Y643" i="13"/>
  <c r="U643" i="13"/>
  <c r="T643" i="13"/>
  <c r="S643" i="13"/>
  <c r="Y642" i="13"/>
  <c r="U642" i="13"/>
  <c r="T642" i="13"/>
  <c r="S642" i="13"/>
  <c r="Y641" i="13"/>
  <c r="U641" i="13"/>
  <c r="T641" i="13"/>
  <c r="S641" i="13"/>
  <c r="Y640" i="13"/>
  <c r="U640" i="13"/>
  <c r="T640" i="13"/>
  <c r="S640" i="13"/>
  <c r="Y639" i="13"/>
  <c r="U639" i="13"/>
  <c r="T639" i="13"/>
  <c r="S639" i="13"/>
  <c r="Y638" i="13"/>
  <c r="U638" i="13"/>
  <c r="T638" i="13"/>
  <c r="S638" i="13"/>
  <c r="Y637" i="13"/>
  <c r="U637" i="13"/>
  <c r="T637" i="13"/>
  <c r="S637" i="13"/>
  <c r="Y636" i="13"/>
  <c r="U636" i="13"/>
  <c r="T636" i="13"/>
  <c r="S636" i="13"/>
  <c r="Y635" i="13"/>
  <c r="U635" i="13"/>
  <c r="T635" i="13"/>
  <c r="S635" i="13"/>
  <c r="Y634" i="13"/>
  <c r="U634" i="13"/>
  <c r="T634" i="13"/>
  <c r="S634" i="13"/>
  <c r="Y633" i="13"/>
  <c r="U633" i="13"/>
  <c r="T633" i="13"/>
  <c r="S633" i="13"/>
  <c r="Y632" i="13"/>
  <c r="U632" i="13"/>
  <c r="T632" i="13"/>
  <c r="S632" i="13"/>
  <c r="Y631" i="13"/>
  <c r="U631" i="13"/>
  <c r="T631" i="13"/>
  <c r="S631" i="13"/>
  <c r="Y630" i="13"/>
  <c r="U630" i="13"/>
  <c r="T630" i="13"/>
  <c r="S630" i="13"/>
  <c r="Y629" i="13"/>
  <c r="U629" i="13"/>
  <c r="T629" i="13"/>
  <c r="S629" i="13"/>
  <c r="Y628" i="13"/>
  <c r="U628" i="13"/>
  <c r="T628" i="13"/>
  <c r="S628" i="13"/>
  <c r="Y627" i="13"/>
  <c r="U627" i="13"/>
  <c r="T627" i="13"/>
  <c r="S627" i="13"/>
  <c r="Y626" i="13"/>
  <c r="U626" i="13"/>
  <c r="T626" i="13"/>
  <c r="S626" i="13"/>
  <c r="Y625" i="13"/>
  <c r="U625" i="13"/>
  <c r="T625" i="13"/>
  <c r="S625" i="13"/>
  <c r="Y624" i="13"/>
  <c r="U624" i="13"/>
  <c r="T624" i="13"/>
  <c r="S624" i="13"/>
  <c r="Y623" i="13"/>
  <c r="U623" i="13"/>
  <c r="T623" i="13"/>
  <c r="S623" i="13"/>
  <c r="Y622" i="13"/>
  <c r="U622" i="13"/>
  <c r="T622" i="13"/>
  <c r="S622" i="13"/>
  <c r="Y621" i="13"/>
  <c r="U621" i="13"/>
  <c r="T621" i="13"/>
  <c r="S621" i="13"/>
  <c r="Y620" i="13"/>
  <c r="U620" i="13"/>
  <c r="T620" i="13"/>
  <c r="S620" i="13"/>
  <c r="Y619" i="13"/>
  <c r="U619" i="13"/>
  <c r="T619" i="13"/>
  <c r="S619" i="13"/>
  <c r="Y618" i="13"/>
  <c r="U618" i="13"/>
  <c r="T618" i="13"/>
  <c r="S618" i="13"/>
  <c r="Y617" i="13"/>
  <c r="U617" i="13"/>
  <c r="T617" i="13"/>
  <c r="S617" i="13"/>
  <c r="Y616" i="13"/>
  <c r="U616" i="13"/>
  <c r="T616" i="13"/>
  <c r="S616" i="13"/>
  <c r="Y615" i="13"/>
  <c r="U615" i="13"/>
  <c r="T615" i="13"/>
  <c r="S615" i="13"/>
  <c r="Y614" i="13"/>
  <c r="U614" i="13"/>
  <c r="T614" i="13"/>
  <c r="S614" i="13"/>
  <c r="Y613" i="13"/>
  <c r="U613" i="13"/>
  <c r="T613" i="13"/>
  <c r="S613" i="13"/>
  <c r="Y612" i="13"/>
  <c r="U612" i="13"/>
  <c r="T612" i="13"/>
  <c r="S612" i="13"/>
  <c r="Y611" i="13"/>
  <c r="U611" i="13"/>
  <c r="T611" i="13"/>
  <c r="S611" i="13"/>
  <c r="Y610" i="13"/>
  <c r="U610" i="13"/>
  <c r="T610" i="13"/>
  <c r="S610" i="13"/>
  <c r="Y609" i="13"/>
  <c r="U609" i="13"/>
  <c r="T609" i="13"/>
  <c r="S609" i="13"/>
  <c r="Y608" i="13"/>
  <c r="U608" i="13"/>
  <c r="T608" i="13"/>
  <c r="S608" i="13"/>
  <c r="Y607" i="13"/>
  <c r="U607" i="13"/>
  <c r="T607" i="13"/>
  <c r="S607" i="13"/>
  <c r="Y606" i="13"/>
  <c r="U606" i="13"/>
  <c r="T606" i="13"/>
  <c r="S606" i="13"/>
  <c r="Y605" i="13"/>
  <c r="U605" i="13"/>
  <c r="T605" i="13"/>
  <c r="S605" i="13"/>
  <c r="Y604" i="13"/>
  <c r="U604" i="13"/>
  <c r="T604" i="13"/>
  <c r="S604" i="13"/>
  <c r="Y603" i="13"/>
  <c r="U603" i="13"/>
  <c r="T603" i="13"/>
  <c r="S603" i="13"/>
  <c r="Y602" i="13"/>
  <c r="U602" i="13"/>
  <c r="T602" i="13"/>
  <c r="S602" i="13"/>
  <c r="Y601" i="13"/>
  <c r="U601" i="13"/>
  <c r="T601" i="13"/>
  <c r="S601" i="13"/>
  <c r="Y600" i="13"/>
  <c r="U600" i="13"/>
  <c r="T600" i="13"/>
  <c r="S600" i="13"/>
  <c r="Y599" i="13"/>
  <c r="U599" i="13"/>
  <c r="T599" i="13"/>
  <c r="S599" i="13"/>
  <c r="Y598" i="13"/>
  <c r="U598" i="13"/>
  <c r="T598" i="13"/>
  <c r="S598" i="13"/>
  <c r="Y597" i="13"/>
  <c r="U597" i="13"/>
  <c r="T597" i="13"/>
  <c r="S597" i="13"/>
  <c r="Y596" i="13"/>
  <c r="U596" i="13"/>
  <c r="T596" i="13"/>
  <c r="S596" i="13"/>
  <c r="Y595" i="13"/>
  <c r="U595" i="13"/>
  <c r="T595" i="13"/>
  <c r="S595" i="13"/>
  <c r="Y594" i="13"/>
  <c r="U594" i="13"/>
  <c r="T594" i="13"/>
  <c r="S594" i="13"/>
  <c r="Y593" i="13"/>
  <c r="U593" i="13"/>
  <c r="T593" i="13"/>
  <c r="S593" i="13"/>
  <c r="Y592" i="13"/>
  <c r="U592" i="13"/>
  <c r="T592" i="13"/>
  <c r="S592" i="13"/>
  <c r="Y591" i="13"/>
  <c r="U591" i="13"/>
  <c r="T591" i="13"/>
  <c r="S591" i="13"/>
  <c r="Y590" i="13"/>
  <c r="U590" i="13"/>
  <c r="T590" i="13"/>
  <c r="S590" i="13"/>
  <c r="Y589" i="13"/>
  <c r="U589" i="13"/>
  <c r="T589" i="13"/>
  <c r="S589" i="13"/>
  <c r="Y588" i="13"/>
  <c r="U588" i="13"/>
  <c r="T588" i="13"/>
  <c r="S588" i="13"/>
  <c r="Y587" i="13"/>
  <c r="U587" i="13"/>
  <c r="T587" i="13"/>
  <c r="S587" i="13"/>
  <c r="Y586" i="13"/>
  <c r="U586" i="13"/>
  <c r="T586" i="13"/>
  <c r="S586" i="13"/>
  <c r="Y585" i="13"/>
  <c r="U585" i="13"/>
  <c r="T585" i="13"/>
  <c r="S585" i="13"/>
  <c r="Y584" i="13"/>
  <c r="U584" i="13"/>
  <c r="T584" i="13"/>
  <c r="S584" i="13"/>
  <c r="Y583" i="13"/>
  <c r="U583" i="13"/>
  <c r="T583" i="13"/>
  <c r="S583" i="13"/>
  <c r="Y582" i="13"/>
  <c r="U582" i="13"/>
  <c r="T582" i="13"/>
  <c r="S582" i="13"/>
  <c r="Y581" i="13"/>
  <c r="U581" i="13"/>
  <c r="T581" i="13"/>
  <c r="S581" i="13"/>
  <c r="Y580" i="13"/>
  <c r="U580" i="13"/>
  <c r="T580" i="13"/>
  <c r="S580" i="13"/>
  <c r="Y579" i="13"/>
  <c r="U579" i="13"/>
  <c r="T579" i="13"/>
  <c r="S579" i="13"/>
  <c r="Y578" i="13"/>
  <c r="U578" i="13"/>
  <c r="T578" i="13"/>
  <c r="S578" i="13"/>
  <c r="Y577" i="13"/>
  <c r="U577" i="13"/>
  <c r="T577" i="13"/>
  <c r="S577" i="13"/>
  <c r="Y576" i="13"/>
  <c r="U576" i="13"/>
  <c r="T576" i="13"/>
  <c r="S576" i="13"/>
  <c r="Y575" i="13"/>
  <c r="U575" i="13"/>
  <c r="T575" i="13"/>
  <c r="S575" i="13"/>
  <c r="Y574" i="13"/>
  <c r="U574" i="13"/>
  <c r="T574" i="13"/>
  <c r="S574" i="13"/>
  <c r="Y573" i="13"/>
  <c r="U573" i="13"/>
  <c r="T573" i="13"/>
  <c r="S573" i="13"/>
  <c r="Y572" i="13"/>
  <c r="U572" i="13"/>
  <c r="T572" i="13"/>
  <c r="S572" i="13"/>
  <c r="Y571" i="13"/>
  <c r="U571" i="13"/>
  <c r="T571" i="13"/>
  <c r="S571" i="13"/>
  <c r="Y570" i="13"/>
  <c r="U570" i="13"/>
  <c r="T570" i="13"/>
  <c r="S570" i="13"/>
  <c r="Y569" i="13"/>
  <c r="U569" i="13"/>
  <c r="T569" i="13"/>
  <c r="S569" i="13"/>
  <c r="Y568" i="13"/>
  <c r="U568" i="13"/>
  <c r="T568" i="13"/>
  <c r="S568" i="13"/>
  <c r="Y567" i="13"/>
  <c r="U567" i="13"/>
  <c r="T567" i="13"/>
  <c r="S567" i="13"/>
  <c r="Y566" i="13"/>
  <c r="U566" i="13"/>
  <c r="T566" i="13"/>
  <c r="S566" i="13"/>
  <c r="Y565" i="13"/>
  <c r="U565" i="13"/>
  <c r="T565" i="13"/>
  <c r="S565" i="13"/>
  <c r="Y564" i="13"/>
  <c r="U564" i="13"/>
  <c r="T564" i="13"/>
  <c r="S564" i="13"/>
  <c r="Y563" i="13"/>
  <c r="U563" i="13"/>
  <c r="T563" i="13"/>
  <c r="S563" i="13"/>
  <c r="Y562" i="13"/>
  <c r="U562" i="13"/>
  <c r="T562" i="13"/>
  <c r="S562" i="13"/>
  <c r="Y561" i="13"/>
  <c r="U561" i="13"/>
  <c r="T561" i="13"/>
  <c r="S561" i="13"/>
  <c r="Y560" i="13"/>
  <c r="U560" i="13"/>
  <c r="T560" i="13"/>
  <c r="S560" i="13"/>
  <c r="Y559" i="13"/>
  <c r="U559" i="13"/>
  <c r="T559" i="13"/>
  <c r="S559" i="13"/>
  <c r="Y558" i="13"/>
  <c r="U558" i="13"/>
  <c r="T558" i="13"/>
  <c r="S558" i="13"/>
  <c r="Y557" i="13"/>
  <c r="U557" i="13"/>
  <c r="T557" i="13"/>
  <c r="S557" i="13"/>
  <c r="Y556" i="13"/>
  <c r="U556" i="13"/>
  <c r="T556" i="13"/>
  <c r="S556" i="13"/>
  <c r="Y555" i="13"/>
  <c r="U555" i="13"/>
  <c r="T555" i="13"/>
  <c r="S555" i="13"/>
  <c r="Y554" i="13"/>
  <c r="U554" i="13"/>
  <c r="T554" i="13"/>
  <c r="S554" i="13"/>
  <c r="Y553" i="13"/>
  <c r="U553" i="13"/>
  <c r="T553" i="13"/>
  <c r="S553" i="13"/>
  <c r="Y552" i="13"/>
  <c r="U552" i="13"/>
  <c r="T552" i="13"/>
  <c r="S552" i="13"/>
  <c r="Y551" i="13"/>
  <c r="U551" i="13"/>
  <c r="T551" i="13"/>
  <c r="S551" i="13"/>
  <c r="Y550" i="13"/>
  <c r="U550" i="13"/>
  <c r="T550" i="13"/>
  <c r="S550" i="13"/>
  <c r="Y549" i="13"/>
  <c r="U549" i="13"/>
  <c r="T549" i="13"/>
  <c r="S549" i="13"/>
  <c r="Y548" i="13"/>
  <c r="U548" i="13"/>
  <c r="T548" i="13"/>
  <c r="S548" i="13"/>
  <c r="Y547" i="13"/>
  <c r="U547" i="13"/>
  <c r="T547" i="13"/>
  <c r="S547" i="13"/>
  <c r="Y546" i="13"/>
  <c r="U546" i="13"/>
  <c r="T546" i="13"/>
  <c r="S546" i="13"/>
  <c r="Y545" i="13"/>
  <c r="U545" i="13"/>
  <c r="T545" i="13"/>
  <c r="S545" i="13"/>
  <c r="Y544" i="13"/>
  <c r="U544" i="13"/>
  <c r="T544" i="13"/>
  <c r="S544" i="13"/>
  <c r="Y543" i="13"/>
  <c r="U543" i="13"/>
  <c r="T543" i="13"/>
  <c r="S543" i="13"/>
  <c r="Y542" i="13"/>
  <c r="U542" i="13"/>
  <c r="T542" i="13"/>
  <c r="S542" i="13"/>
  <c r="Y541" i="13"/>
  <c r="U541" i="13"/>
  <c r="T541" i="13"/>
  <c r="S541" i="13"/>
  <c r="Y540" i="13"/>
  <c r="U540" i="13"/>
  <c r="T540" i="13"/>
  <c r="S540" i="13"/>
  <c r="Y539" i="13"/>
  <c r="U539" i="13"/>
  <c r="T539" i="13"/>
  <c r="S539" i="13"/>
  <c r="Y538" i="13"/>
  <c r="U538" i="13"/>
  <c r="T538" i="13"/>
  <c r="S538" i="13"/>
  <c r="Y537" i="13"/>
  <c r="U537" i="13"/>
  <c r="T537" i="13"/>
  <c r="S537" i="13"/>
  <c r="Y536" i="13"/>
  <c r="U536" i="13"/>
  <c r="T536" i="13"/>
  <c r="S536" i="13"/>
  <c r="Y535" i="13"/>
  <c r="U535" i="13"/>
  <c r="T535" i="13"/>
  <c r="S535" i="13"/>
  <c r="Y534" i="13"/>
  <c r="U534" i="13"/>
  <c r="T534" i="13"/>
  <c r="S534" i="13"/>
  <c r="Y533" i="13"/>
  <c r="U533" i="13"/>
  <c r="T533" i="13"/>
  <c r="S533" i="13"/>
  <c r="Y532" i="13"/>
  <c r="U532" i="13"/>
  <c r="T532" i="13"/>
  <c r="S532" i="13"/>
  <c r="Y531" i="13"/>
  <c r="U531" i="13"/>
  <c r="T531" i="13"/>
  <c r="S531" i="13"/>
  <c r="Y530" i="13"/>
  <c r="U530" i="13"/>
  <c r="T530" i="13"/>
  <c r="S530" i="13"/>
  <c r="Y529" i="13"/>
  <c r="U529" i="13"/>
  <c r="T529" i="13"/>
  <c r="S529" i="13"/>
  <c r="Y528" i="13"/>
  <c r="U528" i="13"/>
  <c r="T528" i="13"/>
  <c r="S528" i="13"/>
  <c r="Y527" i="13"/>
  <c r="U527" i="13"/>
  <c r="T527" i="13"/>
  <c r="S527" i="13"/>
  <c r="Y526" i="13"/>
  <c r="U526" i="13"/>
  <c r="T526" i="13"/>
  <c r="S526" i="13"/>
  <c r="Y525" i="13"/>
  <c r="U525" i="13"/>
  <c r="T525" i="13"/>
  <c r="S525" i="13"/>
  <c r="Y524" i="13"/>
  <c r="U524" i="13"/>
  <c r="T524" i="13"/>
  <c r="S524" i="13"/>
  <c r="Y523" i="13"/>
  <c r="U523" i="13"/>
  <c r="T523" i="13"/>
  <c r="S523" i="13"/>
  <c r="Y522" i="13"/>
  <c r="U522" i="13"/>
  <c r="T522" i="13"/>
  <c r="S522" i="13"/>
  <c r="Y521" i="13"/>
  <c r="U521" i="13"/>
  <c r="T521" i="13"/>
  <c r="S521" i="13"/>
  <c r="Y520" i="13"/>
  <c r="U520" i="13"/>
  <c r="T520" i="13"/>
  <c r="S520" i="13"/>
  <c r="Y519" i="13"/>
  <c r="U519" i="13"/>
  <c r="T519" i="13"/>
  <c r="S519" i="13"/>
  <c r="Y518" i="13"/>
  <c r="U518" i="13"/>
  <c r="T518" i="13"/>
  <c r="S518" i="13"/>
  <c r="Y517" i="13"/>
  <c r="U517" i="13"/>
  <c r="T517" i="13"/>
  <c r="S517" i="13"/>
  <c r="Y516" i="13"/>
  <c r="U516" i="13"/>
  <c r="T516" i="13"/>
  <c r="S516" i="13"/>
  <c r="Y515" i="13"/>
  <c r="U515" i="13"/>
  <c r="T515" i="13"/>
  <c r="S515" i="13"/>
  <c r="Y514" i="13"/>
  <c r="U514" i="13"/>
  <c r="T514" i="13"/>
  <c r="S514" i="13"/>
  <c r="Y513" i="13"/>
  <c r="U513" i="13"/>
  <c r="T513" i="13"/>
  <c r="S513" i="13"/>
  <c r="Y512" i="13"/>
  <c r="U512" i="13"/>
  <c r="T512" i="13"/>
  <c r="S512" i="13"/>
  <c r="Y511" i="13"/>
  <c r="U511" i="13"/>
  <c r="T511" i="13"/>
  <c r="S511" i="13"/>
  <c r="Y510" i="13"/>
  <c r="U510" i="13"/>
  <c r="T510" i="13"/>
  <c r="S510" i="13"/>
  <c r="Y509" i="13"/>
  <c r="U509" i="13"/>
  <c r="T509" i="13"/>
  <c r="S509" i="13"/>
  <c r="Y508" i="13"/>
  <c r="U508" i="13"/>
  <c r="T508" i="13"/>
  <c r="S508" i="13"/>
  <c r="Y507" i="13"/>
  <c r="U507" i="13"/>
  <c r="T507" i="13"/>
  <c r="S507" i="13"/>
  <c r="Y506" i="13"/>
  <c r="U506" i="13"/>
  <c r="T506" i="13"/>
  <c r="S506" i="13"/>
  <c r="Y505" i="13"/>
  <c r="U505" i="13"/>
  <c r="T505" i="13"/>
  <c r="S505" i="13"/>
  <c r="Y504" i="13"/>
  <c r="U504" i="13"/>
  <c r="T504" i="13"/>
  <c r="S504" i="13"/>
  <c r="Y503" i="13"/>
  <c r="U503" i="13"/>
  <c r="T503" i="13"/>
  <c r="S503" i="13"/>
  <c r="Y502" i="13"/>
  <c r="U502" i="13"/>
  <c r="T502" i="13"/>
  <c r="S502" i="13"/>
  <c r="Y501" i="13"/>
  <c r="U501" i="13"/>
  <c r="T501" i="13"/>
  <c r="S501" i="13"/>
  <c r="Y500" i="13"/>
  <c r="U500" i="13"/>
  <c r="T500" i="13"/>
  <c r="S500" i="13"/>
  <c r="Y499" i="13"/>
  <c r="U499" i="13"/>
  <c r="T499" i="13"/>
  <c r="S499" i="13"/>
  <c r="Y498" i="13"/>
  <c r="U498" i="13"/>
  <c r="T498" i="13"/>
  <c r="S498" i="13"/>
  <c r="Y497" i="13"/>
  <c r="U497" i="13"/>
  <c r="T497" i="13"/>
  <c r="S497" i="13"/>
  <c r="Y496" i="13"/>
  <c r="U496" i="13"/>
  <c r="T496" i="13"/>
  <c r="S496" i="13"/>
  <c r="Y495" i="13"/>
  <c r="U495" i="13"/>
  <c r="T495" i="13"/>
  <c r="S495" i="13"/>
  <c r="Y494" i="13"/>
  <c r="U494" i="13"/>
  <c r="T494" i="13"/>
  <c r="S494" i="13"/>
  <c r="Y493" i="13"/>
  <c r="U493" i="13"/>
  <c r="T493" i="13"/>
  <c r="S493" i="13"/>
  <c r="Y492" i="13"/>
  <c r="U492" i="13"/>
  <c r="T492" i="13"/>
  <c r="S492" i="13"/>
  <c r="Y491" i="13"/>
  <c r="U491" i="13"/>
  <c r="T491" i="13"/>
  <c r="S491" i="13"/>
  <c r="Y490" i="13"/>
  <c r="U490" i="13"/>
  <c r="T490" i="13"/>
  <c r="S490" i="13"/>
  <c r="Y489" i="13"/>
  <c r="U489" i="13"/>
  <c r="T489" i="13"/>
  <c r="S489" i="13"/>
  <c r="Y488" i="13"/>
  <c r="U488" i="13"/>
  <c r="T488" i="13"/>
  <c r="S488" i="13"/>
  <c r="Y487" i="13"/>
  <c r="U487" i="13"/>
  <c r="T487" i="13"/>
  <c r="S487" i="13"/>
  <c r="Y486" i="13"/>
  <c r="U486" i="13"/>
  <c r="T486" i="13"/>
  <c r="S486" i="13"/>
  <c r="Y485" i="13"/>
  <c r="U485" i="13"/>
  <c r="T485" i="13"/>
  <c r="S485" i="13"/>
  <c r="Y484" i="13"/>
  <c r="U484" i="13"/>
  <c r="T484" i="13"/>
  <c r="S484" i="13"/>
  <c r="Y483" i="13"/>
  <c r="U483" i="13"/>
  <c r="T483" i="13"/>
  <c r="S483" i="13"/>
  <c r="Y482" i="13"/>
  <c r="U482" i="13"/>
  <c r="T482" i="13"/>
  <c r="S482" i="13"/>
  <c r="Y481" i="13"/>
  <c r="U481" i="13"/>
  <c r="T481" i="13"/>
  <c r="S481" i="13"/>
  <c r="Y480" i="13"/>
  <c r="U480" i="13"/>
  <c r="T480" i="13"/>
  <c r="S480" i="13"/>
  <c r="Y479" i="13"/>
  <c r="U479" i="13"/>
  <c r="T479" i="13"/>
  <c r="S479" i="13"/>
  <c r="Y478" i="13"/>
  <c r="U478" i="13"/>
  <c r="T478" i="13"/>
  <c r="S478" i="13"/>
  <c r="Y477" i="13"/>
  <c r="U477" i="13"/>
  <c r="T477" i="13"/>
  <c r="S477" i="13"/>
  <c r="Y476" i="13"/>
  <c r="U476" i="13"/>
  <c r="T476" i="13"/>
  <c r="S476" i="13"/>
  <c r="Y475" i="13"/>
  <c r="U475" i="13"/>
  <c r="T475" i="13"/>
  <c r="S475" i="13"/>
  <c r="Y474" i="13"/>
  <c r="U474" i="13"/>
  <c r="T474" i="13"/>
  <c r="S474" i="13"/>
  <c r="Y473" i="13"/>
  <c r="U473" i="13"/>
  <c r="T473" i="13"/>
  <c r="S473" i="13"/>
  <c r="Y472" i="13"/>
  <c r="U472" i="13"/>
  <c r="T472" i="13"/>
  <c r="S472" i="13"/>
  <c r="Y471" i="13"/>
  <c r="U471" i="13"/>
  <c r="T471" i="13"/>
  <c r="S471" i="13"/>
  <c r="Y470" i="13"/>
  <c r="U470" i="13"/>
  <c r="T470" i="13"/>
  <c r="S470" i="13"/>
  <c r="Y469" i="13"/>
  <c r="U469" i="13"/>
  <c r="T469" i="13"/>
  <c r="S469" i="13"/>
  <c r="Y468" i="13"/>
  <c r="U468" i="13"/>
  <c r="T468" i="13"/>
  <c r="S468" i="13"/>
  <c r="Y467" i="13"/>
  <c r="U467" i="13"/>
  <c r="T467" i="13"/>
  <c r="S467" i="13"/>
  <c r="Y466" i="13"/>
  <c r="U466" i="13"/>
  <c r="T466" i="13"/>
  <c r="S466" i="13"/>
  <c r="Y465" i="13"/>
  <c r="U465" i="13"/>
  <c r="T465" i="13"/>
  <c r="S465" i="13"/>
  <c r="Y464" i="13"/>
  <c r="U464" i="13"/>
  <c r="T464" i="13"/>
  <c r="S464" i="13"/>
  <c r="Y463" i="13"/>
  <c r="U463" i="13"/>
  <c r="T463" i="13"/>
  <c r="S463" i="13"/>
  <c r="Y462" i="13"/>
  <c r="U462" i="13"/>
  <c r="T462" i="13"/>
  <c r="S462" i="13"/>
  <c r="Y461" i="13"/>
  <c r="U461" i="13"/>
  <c r="T461" i="13"/>
  <c r="S461" i="13"/>
  <c r="Y460" i="13"/>
  <c r="U460" i="13"/>
  <c r="T460" i="13"/>
  <c r="S460" i="13"/>
  <c r="Y459" i="13"/>
  <c r="U459" i="13"/>
  <c r="T459" i="13"/>
  <c r="S459" i="13"/>
  <c r="Y458" i="13"/>
  <c r="U458" i="13"/>
  <c r="T458" i="13"/>
  <c r="S458" i="13"/>
  <c r="Y457" i="13"/>
  <c r="U457" i="13"/>
  <c r="T457" i="13"/>
  <c r="S457" i="13"/>
  <c r="Y456" i="13"/>
  <c r="U456" i="13"/>
  <c r="T456" i="13"/>
  <c r="S456" i="13"/>
  <c r="Y455" i="13"/>
  <c r="U455" i="13"/>
  <c r="T455" i="13"/>
  <c r="S455" i="13"/>
  <c r="Y454" i="13"/>
  <c r="U454" i="13"/>
  <c r="T454" i="13"/>
  <c r="S454" i="13"/>
  <c r="Y453" i="13"/>
  <c r="U453" i="13"/>
  <c r="T453" i="13"/>
  <c r="S453" i="13"/>
  <c r="Y452" i="13"/>
  <c r="U452" i="13"/>
  <c r="T452" i="13"/>
  <c r="S452" i="13"/>
  <c r="Y451" i="13"/>
  <c r="U451" i="13"/>
  <c r="T451" i="13"/>
  <c r="S451" i="13"/>
  <c r="Y450" i="13"/>
  <c r="U450" i="13"/>
  <c r="T450" i="13"/>
  <c r="S450" i="13"/>
  <c r="Y449" i="13"/>
  <c r="U449" i="13"/>
  <c r="T449" i="13"/>
  <c r="S449" i="13"/>
  <c r="Y448" i="13"/>
  <c r="U448" i="13"/>
  <c r="T448" i="13"/>
  <c r="S448" i="13"/>
  <c r="Y447" i="13"/>
  <c r="U447" i="13"/>
  <c r="T447" i="13"/>
  <c r="S447" i="13"/>
  <c r="Y446" i="13"/>
  <c r="U446" i="13"/>
  <c r="T446" i="13"/>
  <c r="S446" i="13"/>
  <c r="Y445" i="13"/>
  <c r="U445" i="13"/>
  <c r="T445" i="13"/>
  <c r="S445" i="13"/>
  <c r="Y444" i="13"/>
  <c r="U444" i="13"/>
  <c r="T444" i="13"/>
  <c r="S444" i="13"/>
  <c r="Y443" i="13"/>
  <c r="U443" i="13"/>
  <c r="T443" i="13"/>
  <c r="S443" i="13"/>
  <c r="Y442" i="13"/>
  <c r="U442" i="13"/>
  <c r="T442" i="13"/>
  <c r="S442" i="13"/>
  <c r="Y441" i="13"/>
  <c r="U441" i="13"/>
  <c r="T441" i="13"/>
  <c r="S441" i="13"/>
  <c r="Y440" i="13"/>
  <c r="U440" i="13"/>
  <c r="T440" i="13"/>
  <c r="S440" i="13"/>
  <c r="Y439" i="13"/>
  <c r="U439" i="13"/>
  <c r="T439" i="13"/>
  <c r="S439" i="13"/>
  <c r="Y438" i="13"/>
  <c r="U438" i="13"/>
  <c r="T438" i="13"/>
  <c r="S438" i="13"/>
  <c r="Y437" i="13"/>
  <c r="U437" i="13"/>
  <c r="T437" i="13"/>
  <c r="S437" i="13"/>
  <c r="Y436" i="13"/>
  <c r="U436" i="13"/>
  <c r="T436" i="13"/>
  <c r="S436" i="13"/>
  <c r="Y435" i="13"/>
  <c r="U435" i="13"/>
  <c r="T435" i="13"/>
  <c r="S435" i="13"/>
  <c r="Y434" i="13"/>
  <c r="U434" i="13"/>
  <c r="T434" i="13"/>
  <c r="S434" i="13"/>
  <c r="Y433" i="13"/>
  <c r="U433" i="13"/>
  <c r="T433" i="13"/>
  <c r="S433" i="13"/>
  <c r="Y432" i="13"/>
  <c r="U432" i="13"/>
  <c r="T432" i="13"/>
  <c r="S432" i="13"/>
  <c r="Y431" i="13"/>
  <c r="U431" i="13"/>
  <c r="T431" i="13"/>
  <c r="S431" i="13"/>
  <c r="Y430" i="13"/>
  <c r="U430" i="13"/>
  <c r="T430" i="13"/>
  <c r="S430" i="13"/>
  <c r="Y429" i="13"/>
  <c r="U429" i="13"/>
  <c r="T429" i="13"/>
  <c r="S429" i="13"/>
  <c r="Y428" i="13"/>
  <c r="U428" i="13"/>
  <c r="T428" i="13"/>
  <c r="S428" i="13"/>
  <c r="Y427" i="13"/>
  <c r="U427" i="13"/>
  <c r="T427" i="13"/>
  <c r="S427" i="13"/>
  <c r="Y426" i="13"/>
  <c r="U426" i="13"/>
  <c r="T426" i="13"/>
  <c r="S426" i="13"/>
  <c r="Y425" i="13"/>
  <c r="U425" i="13"/>
  <c r="T425" i="13"/>
  <c r="S425" i="13"/>
  <c r="Y424" i="13"/>
  <c r="U424" i="13"/>
  <c r="T424" i="13"/>
  <c r="S424" i="13"/>
  <c r="Y423" i="13"/>
  <c r="U423" i="13"/>
  <c r="T423" i="13"/>
  <c r="S423" i="13"/>
  <c r="Y422" i="13"/>
  <c r="U422" i="13"/>
  <c r="T422" i="13"/>
  <c r="S422" i="13"/>
  <c r="Y421" i="13"/>
  <c r="U421" i="13"/>
  <c r="T421" i="13"/>
  <c r="S421" i="13"/>
  <c r="Y420" i="13"/>
  <c r="U420" i="13"/>
  <c r="T420" i="13"/>
  <c r="S420" i="13"/>
  <c r="Y419" i="13"/>
  <c r="U419" i="13"/>
  <c r="T419" i="13"/>
  <c r="S419" i="13"/>
  <c r="Y418" i="13"/>
  <c r="U418" i="13"/>
  <c r="T418" i="13"/>
  <c r="S418" i="13"/>
  <c r="Y417" i="13"/>
  <c r="U417" i="13"/>
  <c r="T417" i="13"/>
  <c r="S417" i="13"/>
  <c r="Y416" i="13"/>
  <c r="U416" i="13"/>
  <c r="T416" i="13"/>
  <c r="S416" i="13"/>
  <c r="Y415" i="13"/>
  <c r="U415" i="13"/>
  <c r="T415" i="13"/>
  <c r="S415" i="13"/>
  <c r="Y414" i="13"/>
  <c r="U414" i="13"/>
  <c r="T414" i="13"/>
  <c r="S414" i="13"/>
  <c r="Y413" i="13"/>
  <c r="U413" i="13"/>
  <c r="T413" i="13"/>
  <c r="S413" i="13"/>
  <c r="Y412" i="13"/>
  <c r="U412" i="13"/>
  <c r="T412" i="13"/>
  <c r="S412" i="13"/>
  <c r="Y411" i="13"/>
  <c r="U411" i="13"/>
  <c r="T411" i="13"/>
  <c r="S411" i="13"/>
  <c r="Y410" i="13"/>
  <c r="U410" i="13"/>
  <c r="T410" i="13"/>
  <c r="S410" i="13"/>
  <c r="Y409" i="13"/>
  <c r="U409" i="13"/>
  <c r="T409" i="13"/>
  <c r="S409" i="13"/>
  <c r="Y408" i="13"/>
  <c r="U408" i="13"/>
  <c r="T408" i="13"/>
  <c r="S408" i="13"/>
  <c r="Y407" i="13"/>
  <c r="U407" i="13"/>
  <c r="T407" i="13"/>
  <c r="S407" i="13"/>
  <c r="Y406" i="13"/>
  <c r="U406" i="13"/>
  <c r="T406" i="13"/>
  <c r="S406" i="13"/>
  <c r="Y405" i="13"/>
  <c r="U405" i="13"/>
  <c r="T405" i="13"/>
  <c r="S405" i="13"/>
  <c r="Y404" i="13"/>
  <c r="U404" i="13"/>
  <c r="T404" i="13"/>
  <c r="S404" i="13"/>
  <c r="Y403" i="13"/>
  <c r="U403" i="13"/>
  <c r="T403" i="13"/>
  <c r="S403" i="13"/>
  <c r="Y402" i="13"/>
  <c r="U402" i="13"/>
  <c r="T402" i="13"/>
  <c r="S402" i="13"/>
  <c r="Y401" i="13"/>
  <c r="U401" i="13"/>
  <c r="T401" i="13"/>
  <c r="S401" i="13"/>
  <c r="Y400" i="13"/>
  <c r="U400" i="13"/>
  <c r="T400" i="13"/>
  <c r="S400" i="13"/>
  <c r="Y399" i="13"/>
  <c r="U399" i="13"/>
  <c r="T399" i="13"/>
  <c r="S399" i="13"/>
  <c r="Y398" i="13"/>
  <c r="U398" i="13"/>
  <c r="T398" i="13"/>
  <c r="S398" i="13"/>
  <c r="Y397" i="13"/>
  <c r="U397" i="13"/>
  <c r="T397" i="13"/>
  <c r="S397" i="13"/>
  <c r="Y396" i="13"/>
  <c r="U396" i="13"/>
  <c r="T396" i="13"/>
  <c r="S396" i="13"/>
  <c r="Y395" i="13"/>
  <c r="U395" i="13"/>
  <c r="T395" i="13"/>
  <c r="S395" i="13"/>
  <c r="Y394" i="13"/>
  <c r="U394" i="13"/>
  <c r="T394" i="13"/>
  <c r="S394" i="13"/>
  <c r="Y393" i="13"/>
  <c r="U393" i="13"/>
  <c r="T393" i="13"/>
  <c r="S393" i="13"/>
  <c r="Y392" i="13"/>
  <c r="U392" i="13"/>
  <c r="T392" i="13"/>
  <c r="S392" i="13"/>
  <c r="Y391" i="13"/>
  <c r="U391" i="13"/>
  <c r="T391" i="13"/>
  <c r="S391" i="13"/>
  <c r="Y390" i="13"/>
  <c r="U390" i="13"/>
  <c r="T390" i="13"/>
  <c r="S390" i="13"/>
  <c r="Y389" i="13"/>
  <c r="U389" i="13"/>
  <c r="T389" i="13"/>
  <c r="S389" i="13"/>
  <c r="Y388" i="13"/>
  <c r="U388" i="13"/>
  <c r="T388" i="13"/>
  <c r="S388" i="13"/>
  <c r="Y387" i="13"/>
  <c r="U387" i="13"/>
  <c r="T387" i="13"/>
  <c r="S387" i="13"/>
  <c r="Y386" i="13"/>
  <c r="U386" i="13"/>
  <c r="T386" i="13"/>
  <c r="S386" i="13"/>
  <c r="Y385" i="13"/>
  <c r="U385" i="13"/>
  <c r="T385" i="13"/>
  <c r="S385" i="13"/>
  <c r="Y384" i="13"/>
  <c r="U384" i="13"/>
  <c r="T384" i="13"/>
  <c r="S384" i="13"/>
  <c r="Y383" i="13"/>
  <c r="U383" i="13"/>
  <c r="T383" i="13"/>
  <c r="S383" i="13"/>
  <c r="Y382" i="13"/>
  <c r="U382" i="13"/>
  <c r="T382" i="13"/>
  <c r="S382" i="13"/>
  <c r="Y381" i="13"/>
  <c r="U381" i="13"/>
  <c r="T381" i="13"/>
  <c r="S381" i="13"/>
  <c r="Y380" i="13"/>
  <c r="U380" i="13"/>
  <c r="T380" i="13"/>
  <c r="S380" i="13"/>
  <c r="Y379" i="13"/>
  <c r="U379" i="13"/>
  <c r="T379" i="13"/>
  <c r="S379" i="13"/>
  <c r="Y378" i="13"/>
  <c r="U378" i="13"/>
  <c r="T378" i="13"/>
  <c r="S378" i="13"/>
  <c r="Y377" i="13"/>
  <c r="U377" i="13"/>
  <c r="T377" i="13"/>
  <c r="S377" i="13"/>
  <c r="Y376" i="13"/>
  <c r="U376" i="13"/>
  <c r="T376" i="13"/>
  <c r="S376" i="13"/>
  <c r="Y375" i="13"/>
  <c r="U375" i="13"/>
  <c r="T375" i="13"/>
  <c r="S375" i="13"/>
  <c r="Y374" i="13"/>
  <c r="U374" i="13"/>
  <c r="T374" i="13"/>
  <c r="S374" i="13"/>
  <c r="Y373" i="13"/>
  <c r="U373" i="13"/>
  <c r="T373" i="13"/>
  <c r="S373" i="13"/>
  <c r="Y372" i="13"/>
  <c r="U372" i="13"/>
  <c r="T372" i="13"/>
  <c r="S372" i="13"/>
  <c r="Y371" i="13"/>
  <c r="U371" i="13"/>
  <c r="T371" i="13"/>
  <c r="S371" i="13"/>
  <c r="Y370" i="13"/>
  <c r="U370" i="13"/>
  <c r="T370" i="13"/>
  <c r="S370" i="13"/>
  <c r="Y369" i="13"/>
  <c r="U369" i="13"/>
  <c r="T369" i="13"/>
  <c r="S369" i="13"/>
  <c r="Y368" i="13"/>
  <c r="U368" i="13"/>
  <c r="T368" i="13"/>
  <c r="S368" i="13"/>
  <c r="Y367" i="13"/>
  <c r="U367" i="13"/>
  <c r="T367" i="13"/>
  <c r="S367" i="13"/>
  <c r="Y366" i="13"/>
  <c r="U366" i="13"/>
  <c r="T366" i="13"/>
  <c r="S366" i="13"/>
  <c r="Y365" i="13"/>
  <c r="U365" i="13"/>
  <c r="T365" i="13"/>
  <c r="S365" i="13"/>
  <c r="Y364" i="13"/>
  <c r="U364" i="13"/>
  <c r="T364" i="13"/>
  <c r="S364" i="13"/>
  <c r="Y363" i="13"/>
  <c r="U363" i="13"/>
  <c r="T363" i="13"/>
  <c r="S363" i="13"/>
  <c r="Y362" i="13"/>
  <c r="U362" i="13"/>
  <c r="T362" i="13"/>
  <c r="S362" i="13"/>
  <c r="Y361" i="13"/>
  <c r="U361" i="13"/>
  <c r="T361" i="13"/>
  <c r="S361" i="13"/>
  <c r="Y360" i="13"/>
  <c r="U360" i="13"/>
  <c r="T360" i="13"/>
  <c r="S360" i="13"/>
  <c r="Y359" i="13"/>
  <c r="U359" i="13"/>
  <c r="T359" i="13"/>
  <c r="S359" i="13"/>
  <c r="Y358" i="13"/>
  <c r="U358" i="13"/>
  <c r="T358" i="13"/>
  <c r="S358" i="13"/>
  <c r="Y357" i="13"/>
  <c r="U357" i="13"/>
  <c r="T357" i="13"/>
  <c r="S357" i="13"/>
  <c r="Y356" i="13"/>
  <c r="U356" i="13"/>
  <c r="T356" i="13"/>
  <c r="S356" i="13"/>
  <c r="Y355" i="13"/>
  <c r="U355" i="13"/>
  <c r="T355" i="13"/>
  <c r="S355" i="13"/>
  <c r="Y354" i="13"/>
  <c r="U354" i="13"/>
  <c r="T354" i="13"/>
  <c r="S354" i="13"/>
  <c r="Y353" i="13"/>
  <c r="U353" i="13"/>
  <c r="T353" i="13"/>
  <c r="S353" i="13"/>
  <c r="Y352" i="13"/>
  <c r="U352" i="13"/>
  <c r="T352" i="13"/>
  <c r="S352" i="13"/>
  <c r="Y351" i="13"/>
  <c r="U351" i="13"/>
  <c r="T351" i="13"/>
  <c r="S351" i="13"/>
  <c r="Y350" i="13"/>
  <c r="U350" i="13"/>
  <c r="T350" i="13"/>
  <c r="S350" i="13"/>
  <c r="Y349" i="13"/>
  <c r="U349" i="13"/>
  <c r="T349" i="13"/>
  <c r="S349" i="13"/>
  <c r="Y348" i="13"/>
  <c r="U348" i="13"/>
  <c r="T348" i="13"/>
  <c r="S348" i="13"/>
  <c r="Y347" i="13"/>
  <c r="U347" i="13"/>
  <c r="T347" i="13"/>
  <c r="S347" i="13"/>
  <c r="Y346" i="13"/>
  <c r="U346" i="13"/>
  <c r="T346" i="13"/>
  <c r="S346" i="13"/>
  <c r="Y345" i="13"/>
  <c r="U345" i="13"/>
  <c r="T345" i="13"/>
  <c r="S345" i="13"/>
  <c r="Y344" i="13"/>
  <c r="U344" i="13"/>
  <c r="T344" i="13"/>
  <c r="S344" i="13"/>
  <c r="Y343" i="13"/>
  <c r="U343" i="13"/>
  <c r="T343" i="13"/>
  <c r="S343" i="13"/>
  <c r="Y342" i="13"/>
  <c r="U342" i="13"/>
  <c r="T342" i="13"/>
  <c r="S342" i="13"/>
  <c r="Y341" i="13"/>
  <c r="U341" i="13"/>
  <c r="T341" i="13"/>
  <c r="S341" i="13"/>
  <c r="Y340" i="13"/>
  <c r="U340" i="13"/>
  <c r="T340" i="13"/>
  <c r="S340" i="13"/>
  <c r="Y339" i="13"/>
  <c r="U339" i="13"/>
  <c r="T339" i="13"/>
  <c r="S339" i="13"/>
  <c r="Y338" i="13"/>
  <c r="U338" i="13"/>
  <c r="T338" i="13"/>
  <c r="S338" i="13"/>
  <c r="Y337" i="13"/>
  <c r="U337" i="13"/>
  <c r="T337" i="13"/>
  <c r="S337" i="13"/>
  <c r="Y336" i="13"/>
  <c r="U336" i="13"/>
  <c r="T336" i="13"/>
  <c r="S336" i="13"/>
  <c r="Y335" i="13"/>
  <c r="U335" i="13"/>
  <c r="T335" i="13"/>
  <c r="S335" i="13"/>
  <c r="Y334" i="13"/>
  <c r="U334" i="13"/>
  <c r="T334" i="13"/>
  <c r="S334" i="13"/>
  <c r="Y333" i="13"/>
  <c r="U333" i="13"/>
  <c r="T333" i="13"/>
  <c r="S333" i="13"/>
  <c r="Y332" i="13"/>
  <c r="U332" i="13"/>
  <c r="T332" i="13"/>
  <c r="S332" i="13"/>
  <c r="Y331" i="13"/>
  <c r="U331" i="13"/>
  <c r="T331" i="13"/>
  <c r="S331" i="13"/>
  <c r="Y330" i="13"/>
  <c r="U330" i="13"/>
  <c r="T330" i="13"/>
  <c r="S330" i="13"/>
  <c r="Y329" i="13"/>
  <c r="U329" i="13"/>
  <c r="T329" i="13"/>
  <c r="S329" i="13"/>
  <c r="Y328" i="13"/>
  <c r="U328" i="13"/>
  <c r="T328" i="13"/>
  <c r="S328" i="13"/>
  <c r="Y327" i="13"/>
  <c r="U327" i="13"/>
  <c r="T327" i="13"/>
  <c r="S327" i="13"/>
  <c r="Y326" i="13"/>
  <c r="U326" i="13"/>
  <c r="T326" i="13"/>
  <c r="S326" i="13"/>
  <c r="Y325" i="13"/>
  <c r="U325" i="13"/>
  <c r="T325" i="13"/>
  <c r="S325" i="13"/>
  <c r="Y324" i="13"/>
  <c r="U324" i="13"/>
  <c r="T324" i="13"/>
  <c r="S324" i="13"/>
  <c r="Y323" i="13"/>
  <c r="U323" i="13"/>
  <c r="T323" i="13"/>
  <c r="S323" i="13"/>
  <c r="Y322" i="13"/>
  <c r="U322" i="13"/>
  <c r="T322" i="13"/>
  <c r="S322" i="13"/>
  <c r="Y321" i="13"/>
  <c r="U321" i="13"/>
  <c r="T321" i="13"/>
  <c r="S321" i="13"/>
  <c r="Y320" i="13"/>
  <c r="U320" i="13"/>
  <c r="T320" i="13"/>
  <c r="S320" i="13"/>
  <c r="Y319" i="13"/>
  <c r="U319" i="13"/>
  <c r="T319" i="13"/>
  <c r="S319" i="13"/>
  <c r="Y318" i="13"/>
  <c r="U318" i="13"/>
  <c r="T318" i="13"/>
  <c r="S318" i="13"/>
  <c r="Y317" i="13"/>
  <c r="U317" i="13"/>
  <c r="T317" i="13"/>
  <c r="S317" i="13"/>
  <c r="Y316" i="13"/>
  <c r="U316" i="13"/>
  <c r="T316" i="13"/>
  <c r="S316" i="13"/>
  <c r="Y315" i="13"/>
  <c r="U315" i="13"/>
  <c r="T315" i="13"/>
  <c r="S315" i="13"/>
  <c r="Y314" i="13"/>
  <c r="U314" i="13"/>
  <c r="T314" i="13"/>
  <c r="S314" i="13"/>
  <c r="Y313" i="13"/>
  <c r="U313" i="13"/>
  <c r="T313" i="13"/>
  <c r="S313" i="13"/>
  <c r="Y312" i="13"/>
  <c r="U312" i="13"/>
  <c r="T312" i="13"/>
  <c r="S312" i="13"/>
  <c r="Y311" i="13"/>
  <c r="U311" i="13"/>
  <c r="T311" i="13"/>
  <c r="S311" i="13"/>
  <c r="Y310" i="13"/>
  <c r="U310" i="13"/>
  <c r="T310" i="13"/>
  <c r="S310" i="13"/>
  <c r="Y309" i="13"/>
  <c r="U309" i="13"/>
  <c r="T309" i="13"/>
  <c r="S309" i="13"/>
  <c r="Y308" i="13"/>
  <c r="U308" i="13"/>
  <c r="T308" i="13"/>
  <c r="S308" i="13"/>
  <c r="Y307" i="13"/>
  <c r="U307" i="13"/>
  <c r="T307" i="13"/>
  <c r="S307" i="13"/>
  <c r="Y306" i="13"/>
  <c r="U306" i="13"/>
  <c r="T306" i="13"/>
  <c r="S306" i="13"/>
  <c r="Y305" i="13"/>
  <c r="U305" i="13"/>
  <c r="T305" i="13"/>
  <c r="S305" i="13"/>
  <c r="Y304" i="13"/>
  <c r="U304" i="13"/>
  <c r="T304" i="13"/>
  <c r="S304" i="13"/>
  <c r="Y303" i="13"/>
  <c r="U303" i="13"/>
  <c r="T303" i="13"/>
  <c r="S303" i="13"/>
  <c r="Y302" i="13"/>
  <c r="U302" i="13"/>
  <c r="T302" i="13"/>
  <c r="S302" i="13"/>
  <c r="Y301" i="13"/>
  <c r="U301" i="13"/>
  <c r="T301" i="13"/>
  <c r="S301" i="13"/>
  <c r="Y300" i="13"/>
  <c r="U300" i="13"/>
  <c r="T300" i="13"/>
  <c r="S300" i="13"/>
  <c r="Y299" i="13"/>
  <c r="U299" i="13"/>
  <c r="T299" i="13"/>
  <c r="S299" i="13"/>
  <c r="Y298" i="13"/>
  <c r="U298" i="13"/>
  <c r="T298" i="13"/>
  <c r="S298" i="13"/>
  <c r="Y297" i="13"/>
  <c r="U297" i="13"/>
  <c r="T297" i="13"/>
  <c r="S297" i="13"/>
  <c r="Y296" i="13"/>
  <c r="U296" i="13"/>
  <c r="T296" i="13"/>
  <c r="S296" i="13"/>
  <c r="Y295" i="13"/>
  <c r="U295" i="13"/>
  <c r="T295" i="13"/>
  <c r="S295" i="13"/>
  <c r="Y294" i="13"/>
  <c r="U294" i="13"/>
  <c r="T294" i="13"/>
  <c r="S294" i="13"/>
  <c r="Y293" i="13"/>
  <c r="U293" i="13"/>
  <c r="T293" i="13"/>
  <c r="S293" i="13"/>
  <c r="Y292" i="13"/>
  <c r="U292" i="13"/>
  <c r="T292" i="13"/>
  <c r="S292" i="13"/>
  <c r="Y291" i="13"/>
  <c r="U291" i="13"/>
  <c r="T291" i="13"/>
  <c r="S291" i="13"/>
  <c r="Y290" i="13"/>
  <c r="U290" i="13"/>
  <c r="T290" i="13"/>
  <c r="S290" i="13"/>
  <c r="Y289" i="13"/>
  <c r="U289" i="13"/>
  <c r="T289" i="13"/>
  <c r="S289" i="13"/>
  <c r="Y288" i="13"/>
  <c r="U288" i="13"/>
  <c r="T288" i="13"/>
  <c r="S288" i="13"/>
  <c r="Y287" i="13"/>
  <c r="U287" i="13"/>
  <c r="T287" i="13"/>
  <c r="S287" i="13"/>
  <c r="Y286" i="13"/>
  <c r="U286" i="13"/>
  <c r="T286" i="13"/>
  <c r="S286" i="13"/>
  <c r="Y285" i="13"/>
  <c r="U285" i="13"/>
  <c r="T285" i="13"/>
  <c r="S285" i="13"/>
  <c r="Y284" i="13"/>
  <c r="U284" i="13"/>
  <c r="T284" i="13"/>
  <c r="S284" i="13"/>
  <c r="Y283" i="13"/>
  <c r="U283" i="13"/>
  <c r="T283" i="13"/>
  <c r="S283" i="13"/>
  <c r="Y282" i="13"/>
  <c r="U282" i="13"/>
  <c r="T282" i="13"/>
  <c r="S282" i="13"/>
  <c r="Y281" i="13"/>
  <c r="U281" i="13"/>
  <c r="T281" i="13"/>
  <c r="S281" i="13"/>
  <c r="Y280" i="13"/>
  <c r="U280" i="13"/>
  <c r="T280" i="13"/>
  <c r="S280" i="13"/>
  <c r="Y279" i="13"/>
  <c r="U279" i="13"/>
  <c r="T279" i="13"/>
  <c r="S279" i="13"/>
  <c r="Y278" i="13"/>
  <c r="U278" i="13"/>
  <c r="T278" i="13"/>
  <c r="S278" i="13"/>
  <c r="Y277" i="13"/>
  <c r="U277" i="13"/>
  <c r="T277" i="13"/>
  <c r="S277" i="13"/>
  <c r="Y276" i="13"/>
  <c r="U276" i="13"/>
  <c r="T276" i="13"/>
  <c r="S276" i="13"/>
  <c r="Y275" i="13"/>
  <c r="U275" i="13"/>
  <c r="T275" i="13"/>
  <c r="S275" i="13"/>
  <c r="Y274" i="13"/>
  <c r="U274" i="13"/>
  <c r="T274" i="13"/>
  <c r="S274" i="13"/>
  <c r="Y273" i="13"/>
  <c r="U273" i="13"/>
  <c r="T273" i="13"/>
  <c r="S273" i="13"/>
  <c r="Y272" i="13"/>
  <c r="U272" i="13"/>
  <c r="T272" i="13"/>
  <c r="S272" i="13"/>
  <c r="Y271" i="13"/>
  <c r="U271" i="13"/>
  <c r="T271" i="13"/>
  <c r="S271" i="13"/>
  <c r="Y270" i="13"/>
  <c r="U270" i="13"/>
  <c r="T270" i="13"/>
  <c r="S270" i="13"/>
  <c r="Y269" i="13"/>
  <c r="U269" i="13"/>
  <c r="T269" i="13"/>
  <c r="S269" i="13"/>
  <c r="Y268" i="13"/>
  <c r="U268" i="13"/>
  <c r="T268" i="13"/>
  <c r="S268" i="13"/>
  <c r="Y267" i="13"/>
  <c r="U267" i="13"/>
  <c r="T267" i="13"/>
  <c r="S267" i="13"/>
  <c r="Y266" i="13"/>
  <c r="U266" i="13"/>
  <c r="T266" i="13"/>
  <c r="S266" i="13"/>
  <c r="Y265" i="13"/>
  <c r="U265" i="13"/>
  <c r="T265" i="13"/>
  <c r="S265" i="13"/>
  <c r="Y264" i="13"/>
  <c r="U264" i="13"/>
  <c r="T264" i="13"/>
  <c r="S264" i="13"/>
  <c r="Y263" i="13"/>
  <c r="U263" i="13"/>
  <c r="T263" i="13"/>
  <c r="S263" i="13"/>
  <c r="Y262" i="13"/>
  <c r="U262" i="13"/>
  <c r="T262" i="13"/>
  <c r="S262" i="13"/>
  <c r="Y261" i="13"/>
  <c r="U261" i="13"/>
  <c r="T261" i="13"/>
  <c r="S261" i="13"/>
  <c r="Y260" i="13"/>
  <c r="U260" i="13"/>
  <c r="T260" i="13"/>
  <c r="S260" i="13"/>
  <c r="Y259" i="13"/>
  <c r="U259" i="13"/>
  <c r="T259" i="13"/>
  <c r="S259" i="13"/>
  <c r="Y258" i="13"/>
  <c r="U258" i="13"/>
  <c r="T258" i="13"/>
  <c r="S258" i="13"/>
  <c r="Y257" i="13"/>
  <c r="U257" i="13"/>
  <c r="T257" i="13"/>
  <c r="S257" i="13"/>
  <c r="Y256" i="13"/>
  <c r="U256" i="13"/>
  <c r="T256" i="13"/>
  <c r="S256" i="13"/>
  <c r="Y255" i="13"/>
  <c r="U255" i="13"/>
  <c r="T255" i="13"/>
  <c r="S255" i="13"/>
  <c r="Y254" i="13"/>
  <c r="U254" i="13"/>
  <c r="T254" i="13"/>
  <c r="S254" i="13"/>
  <c r="Y253" i="13"/>
  <c r="U253" i="13"/>
  <c r="T253" i="13"/>
  <c r="S253" i="13"/>
  <c r="Y252" i="13"/>
  <c r="U252" i="13"/>
  <c r="T252" i="13"/>
  <c r="S252" i="13"/>
  <c r="Y251" i="13"/>
  <c r="U251" i="13"/>
  <c r="T251" i="13"/>
  <c r="S251" i="13"/>
  <c r="Y250" i="13"/>
  <c r="U250" i="13"/>
  <c r="T250" i="13"/>
  <c r="S250" i="13"/>
  <c r="Y249" i="13"/>
  <c r="U249" i="13"/>
  <c r="T249" i="13"/>
  <c r="S249" i="13"/>
  <c r="Y248" i="13"/>
  <c r="U248" i="13"/>
  <c r="T248" i="13"/>
  <c r="S248" i="13"/>
  <c r="Y247" i="13"/>
  <c r="U247" i="13"/>
  <c r="T247" i="13"/>
  <c r="S247" i="13"/>
  <c r="Y246" i="13"/>
  <c r="U246" i="13"/>
  <c r="T246" i="13"/>
  <c r="S246" i="13"/>
  <c r="Y245" i="13"/>
  <c r="U245" i="13"/>
  <c r="T245" i="13"/>
  <c r="S245" i="13"/>
  <c r="Y244" i="13"/>
  <c r="U244" i="13"/>
  <c r="T244" i="13"/>
  <c r="S244" i="13"/>
  <c r="Y243" i="13"/>
  <c r="U243" i="13"/>
  <c r="T243" i="13"/>
  <c r="S243" i="13"/>
  <c r="Y242" i="13"/>
  <c r="U242" i="13"/>
  <c r="T242" i="13"/>
  <c r="S242" i="13"/>
  <c r="Y241" i="13"/>
  <c r="U241" i="13"/>
  <c r="T241" i="13"/>
  <c r="S241" i="13"/>
  <c r="Y240" i="13"/>
  <c r="U240" i="13"/>
  <c r="T240" i="13"/>
  <c r="S240" i="13"/>
  <c r="Y239" i="13"/>
  <c r="U239" i="13"/>
  <c r="T239" i="13"/>
  <c r="S239" i="13"/>
  <c r="Y238" i="13"/>
  <c r="U238" i="13"/>
  <c r="T238" i="13"/>
  <c r="S238" i="13"/>
  <c r="Y237" i="13"/>
  <c r="U237" i="13"/>
  <c r="T237" i="13"/>
  <c r="S237" i="13"/>
  <c r="Y236" i="13"/>
  <c r="U236" i="13"/>
  <c r="T236" i="13"/>
  <c r="S236" i="13"/>
  <c r="Y235" i="13"/>
  <c r="U235" i="13"/>
  <c r="T235" i="13"/>
  <c r="S235" i="13"/>
  <c r="Y234" i="13"/>
  <c r="U234" i="13"/>
  <c r="T234" i="13"/>
  <c r="S234" i="13"/>
  <c r="Y233" i="13"/>
  <c r="U233" i="13"/>
  <c r="T233" i="13"/>
  <c r="S233" i="13"/>
  <c r="Y232" i="13"/>
  <c r="U232" i="13"/>
  <c r="T232" i="13"/>
  <c r="S232" i="13"/>
  <c r="Y231" i="13"/>
  <c r="U231" i="13"/>
  <c r="T231" i="13"/>
  <c r="S231" i="13"/>
  <c r="Y230" i="13"/>
  <c r="U230" i="13"/>
  <c r="T230" i="13"/>
  <c r="S230" i="13"/>
  <c r="Y229" i="13"/>
  <c r="U229" i="13"/>
  <c r="T229" i="13"/>
  <c r="S229" i="13"/>
  <c r="Y228" i="13"/>
  <c r="U228" i="13"/>
  <c r="T228" i="13"/>
  <c r="S228" i="13"/>
  <c r="Y227" i="13"/>
  <c r="U227" i="13"/>
  <c r="T227" i="13"/>
  <c r="S227" i="13"/>
  <c r="Y226" i="13"/>
  <c r="U226" i="13"/>
  <c r="T226" i="13"/>
  <c r="S226" i="13"/>
  <c r="Y225" i="13"/>
  <c r="U225" i="13"/>
  <c r="T225" i="13"/>
  <c r="S225" i="13"/>
  <c r="Y224" i="13"/>
  <c r="U224" i="13"/>
  <c r="T224" i="13"/>
  <c r="S224" i="13"/>
  <c r="Y223" i="13"/>
  <c r="U223" i="13"/>
  <c r="T223" i="13"/>
  <c r="S223" i="13"/>
  <c r="Y222" i="13"/>
  <c r="U222" i="13"/>
  <c r="T222" i="13"/>
  <c r="S222" i="13"/>
  <c r="Y221" i="13"/>
  <c r="U221" i="13"/>
  <c r="T221" i="13"/>
  <c r="S221" i="13"/>
  <c r="Y220" i="13"/>
  <c r="U220" i="13"/>
  <c r="T220" i="13"/>
  <c r="S220" i="13"/>
  <c r="Y219" i="13"/>
  <c r="U219" i="13"/>
  <c r="T219" i="13"/>
  <c r="S219" i="13"/>
  <c r="Y218" i="13"/>
  <c r="U218" i="13"/>
  <c r="T218" i="13"/>
  <c r="S218" i="13"/>
  <c r="Y217" i="13"/>
  <c r="U217" i="13"/>
  <c r="T217" i="13"/>
  <c r="S217" i="13"/>
  <c r="Y216" i="13"/>
  <c r="U216" i="13"/>
  <c r="T216" i="13"/>
  <c r="S216" i="13"/>
  <c r="Y215" i="13"/>
  <c r="U215" i="13"/>
  <c r="T215" i="13"/>
  <c r="S215" i="13"/>
  <c r="Y214" i="13"/>
  <c r="U214" i="13"/>
  <c r="T214" i="13"/>
  <c r="S214" i="13"/>
  <c r="Y213" i="13"/>
  <c r="U213" i="13"/>
  <c r="T213" i="13"/>
  <c r="S213" i="13"/>
  <c r="Y212" i="13"/>
  <c r="U212" i="13"/>
  <c r="T212" i="13"/>
  <c r="S212" i="13"/>
  <c r="Y211" i="13"/>
  <c r="U211" i="13"/>
  <c r="T211" i="13"/>
  <c r="S211" i="13"/>
  <c r="Y210" i="13"/>
  <c r="U210" i="13"/>
  <c r="T210" i="13"/>
  <c r="S210" i="13"/>
  <c r="Y209" i="13"/>
  <c r="U209" i="13"/>
  <c r="T209" i="13"/>
  <c r="S209" i="13"/>
  <c r="Y208" i="13"/>
  <c r="U208" i="13"/>
  <c r="T208" i="13"/>
  <c r="S208" i="13"/>
  <c r="Y207" i="13"/>
  <c r="U207" i="13"/>
  <c r="T207" i="13"/>
  <c r="S207" i="13"/>
  <c r="Y206" i="13"/>
  <c r="U206" i="13"/>
  <c r="T206" i="13"/>
  <c r="S206" i="13"/>
  <c r="Y205" i="13"/>
  <c r="U205" i="13"/>
  <c r="T205" i="13"/>
  <c r="S205" i="13"/>
  <c r="Y204" i="13"/>
  <c r="U204" i="13"/>
  <c r="T204" i="13"/>
  <c r="S204" i="13"/>
  <c r="Y203" i="13"/>
  <c r="U203" i="13"/>
  <c r="T203" i="13"/>
  <c r="S203" i="13"/>
  <c r="Y202" i="13"/>
  <c r="U202" i="13"/>
  <c r="T202" i="13"/>
  <c r="S202" i="13"/>
  <c r="Y201" i="13"/>
  <c r="U201" i="13"/>
  <c r="T201" i="13"/>
  <c r="S201" i="13"/>
  <c r="Y200" i="13"/>
  <c r="U200" i="13"/>
  <c r="T200" i="13"/>
  <c r="S200" i="13"/>
  <c r="Y199" i="13"/>
  <c r="U199" i="13"/>
  <c r="T199" i="13"/>
  <c r="S199" i="13"/>
  <c r="Y198" i="13"/>
  <c r="U198" i="13"/>
  <c r="T198" i="13"/>
  <c r="S198" i="13"/>
  <c r="Y197" i="13"/>
  <c r="U197" i="13"/>
  <c r="T197" i="13"/>
  <c r="S197" i="13"/>
  <c r="Y196" i="13"/>
  <c r="U196" i="13"/>
  <c r="T196" i="13"/>
  <c r="S196" i="13"/>
  <c r="Y195" i="13"/>
  <c r="U195" i="13"/>
  <c r="T195" i="13"/>
  <c r="S195" i="13"/>
  <c r="Y194" i="13"/>
  <c r="U194" i="13"/>
  <c r="T194" i="13"/>
  <c r="S194" i="13"/>
  <c r="Y193" i="13"/>
  <c r="U193" i="13"/>
  <c r="T193" i="13"/>
  <c r="S193" i="13"/>
  <c r="Y192" i="13"/>
  <c r="U192" i="13"/>
  <c r="T192" i="13"/>
  <c r="S192" i="13"/>
  <c r="Y191" i="13"/>
  <c r="U191" i="13"/>
  <c r="T191" i="13"/>
  <c r="S191" i="13"/>
  <c r="Y190" i="13"/>
  <c r="U190" i="13"/>
  <c r="T190" i="13"/>
  <c r="S190" i="13"/>
  <c r="Y189" i="13"/>
  <c r="U189" i="13"/>
  <c r="T189" i="13"/>
  <c r="S189" i="13"/>
  <c r="Y188" i="13"/>
  <c r="U188" i="13"/>
  <c r="T188" i="13"/>
  <c r="S188" i="13"/>
  <c r="Y187" i="13"/>
  <c r="U187" i="13"/>
  <c r="T187" i="13"/>
  <c r="S187" i="13"/>
  <c r="Y186" i="13"/>
  <c r="U186" i="13"/>
  <c r="T186" i="13"/>
  <c r="S186" i="13"/>
  <c r="Y185" i="13"/>
  <c r="U185" i="13"/>
  <c r="T185" i="13"/>
  <c r="S185" i="13"/>
  <c r="Y184" i="13"/>
  <c r="U184" i="13"/>
  <c r="T184" i="13"/>
  <c r="S184" i="13"/>
  <c r="Y183" i="13"/>
  <c r="U183" i="13"/>
  <c r="T183" i="13"/>
  <c r="S183" i="13"/>
  <c r="Y182" i="13"/>
  <c r="U182" i="13"/>
  <c r="T182" i="13"/>
  <c r="S182" i="13"/>
  <c r="Y181" i="13"/>
  <c r="U181" i="13"/>
  <c r="T181" i="13"/>
  <c r="S181" i="13"/>
  <c r="Y180" i="13"/>
  <c r="U180" i="13"/>
  <c r="T180" i="13"/>
  <c r="S180" i="13"/>
  <c r="Y179" i="13"/>
  <c r="U179" i="13"/>
  <c r="T179" i="13"/>
  <c r="S179" i="13"/>
  <c r="Y178" i="13"/>
  <c r="U178" i="13"/>
  <c r="T178" i="13"/>
  <c r="S178" i="13"/>
  <c r="Y177" i="13"/>
  <c r="U177" i="13"/>
  <c r="T177" i="13"/>
  <c r="S177" i="13"/>
  <c r="Y176" i="13"/>
  <c r="U176" i="13"/>
  <c r="T176" i="13"/>
  <c r="S176" i="13"/>
  <c r="Y175" i="13"/>
  <c r="U175" i="13"/>
  <c r="T175" i="13"/>
  <c r="S175" i="13"/>
  <c r="Y174" i="13"/>
  <c r="U174" i="13"/>
  <c r="T174" i="13"/>
  <c r="S174" i="13"/>
  <c r="Y173" i="13"/>
  <c r="U173" i="13"/>
  <c r="T173" i="13"/>
  <c r="S173" i="13"/>
  <c r="Y172" i="13"/>
  <c r="U172" i="13"/>
  <c r="T172" i="13"/>
  <c r="S172" i="13"/>
  <c r="Y171" i="13"/>
  <c r="U171" i="13"/>
  <c r="T171" i="13"/>
  <c r="S171" i="13"/>
  <c r="Y170" i="13"/>
  <c r="U170" i="13"/>
  <c r="T170" i="13"/>
  <c r="S170" i="13"/>
  <c r="Y169" i="13"/>
  <c r="U169" i="13"/>
  <c r="T169" i="13"/>
  <c r="S169" i="13"/>
  <c r="Y168" i="13"/>
  <c r="U168" i="13"/>
  <c r="T168" i="13"/>
  <c r="S168" i="13"/>
  <c r="Y167" i="13"/>
  <c r="U167" i="13"/>
  <c r="T167" i="13"/>
  <c r="S167" i="13"/>
  <c r="Y166" i="13"/>
  <c r="U166" i="13"/>
  <c r="T166" i="13"/>
  <c r="S166" i="13"/>
  <c r="Y165" i="13"/>
  <c r="U165" i="13"/>
  <c r="T165" i="13"/>
  <c r="S165" i="13"/>
  <c r="Y164" i="13"/>
  <c r="U164" i="13"/>
  <c r="T164" i="13"/>
  <c r="S164" i="13"/>
  <c r="Y163" i="13"/>
  <c r="U163" i="13"/>
  <c r="T163" i="13"/>
  <c r="S163" i="13"/>
  <c r="Y162" i="13"/>
  <c r="U162" i="13"/>
  <c r="T162" i="13"/>
  <c r="S162" i="13"/>
  <c r="Y161" i="13"/>
  <c r="U161" i="13"/>
  <c r="T161" i="13"/>
  <c r="S161" i="13"/>
  <c r="Y160" i="13"/>
  <c r="U160" i="13"/>
  <c r="T160" i="13"/>
  <c r="S160" i="13"/>
  <c r="Y159" i="13"/>
  <c r="U159" i="13"/>
  <c r="T159" i="13"/>
  <c r="S159" i="13"/>
  <c r="Y158" i="13"/>
  <c r="U158" i="13"/>
  <c r="T158" i="13"/>
  <c r="S158" i="13"/>
  <c r="Y157" i="13"/>
  <c r="U157" i="13"/>
  <c r="T157" i="13"/>
  <c r="S157" i="13"/>
  <c r="Y156" i="13"/>
  <c r="U156" i="13"/>
  <c r="T156" i="13"/>
  <c r="S156" i="13"/>
  <c r="Y155" i="13"/>
  <c r="U155" i="13"/>
  <c r="T155" i="13"/>
  <c r="S155" i="13"/>
  <c r="Y154" i="13"/>
  <c r="U154" i="13"/>
  <c r="T154" i="13"/>
  <c r="S154" i="13"/>
  <c r="Y153" i="13"/>
  <c r="U153" i="13"/>
  <c r="T153" i="13"/>
  <c r="S153" i="13"/>
  <c r="Y152" i="13"/>
  <c r="U152" i="13"/>
  <c r="T152" i="13"/>
  <c r="S152" i="13"/>
  <c r="Y151" i="13"/>
  <c r="U151" i="13"/>
  <c r="T151" i="13"/>
  <c r="S151" i="13"/>
  <c r="Y150" i="13"/>
  <c r="U150" i="13"/>
  <c r="T150" i="13"/>
  <c r="S150" i="13"/>
  <c r="Y149" i="13"/>
  <c r="U149" i="13"/>
  <c r="T149" i="13"/>
  <c r="S149" i="13"/>
  <c r="Y148" i="13"/>
  <c r="U148" i="13"/>
  <c r="T148" i="13"/>
  <c r="S148" i="13"/>
  <c r="Y147" i="13"/>
  <c r="U147" i="13"/>
  <c r="T147" i="13"/>
  <c r="S147" i="13"/>
  <c r="Y146" i="13"/>
  <c r="U146" i="13"/>
  <c r="T146" i="13"/>
  <c r="S146" i="13"/>
  <c r="Y145" i="13"/>
  <c r="U145" i="13"/>
  <c r="T145" i="13"/>
  <c r="S145" i="13"/>
  <c r="Y144" i="13"/>
  <c r="U144" i="13"/>
  <c r="T144" i="13"/>
  <c r="S144" i="13"/>
  <c r="Y143" i="13"/>
  <c r="U143" i="13"/>
  <c r="T143" i="13"/>
  <c r="S143" i="13"/>
  <c r="Y142" i="13"/>
  <c r="U142" i="13"/>
  <c r="T142" i="13"/>
  <c r="S142" i="13"/>
  <c r="Y141" i="13"/>
  <c r="U141" i="13"/>
  <c r="T141" i="13"/>
  <c r="S141" i="13"/>
  <c r="Y140" i="13"/>
  <c r="U140" i="13"/>
  <c r="T140" i="13"/>
  <c r="S140" i="13"/>
  <c r="Y139" i="13"/>
  <c r="U139" i="13"/>
  <c r="T139" i="13"/>
  <c r="S139" i="13"/>
  <c r="Y138" i="13"/>
  <c r="U138" i="13"/>
  <c r="T138" i="13"/>
  <c r="S138" i="13"/>
  <c r="Y137" i="13"/>
  <c r="U137" i="13"/>
  <c r="T137" i="13"/>
  <c r="S137" i="13"/>
  <c r="Y136" i="13"/>
  <c r="U136" i="13"/>
  <c r="T136" i="13"/>
  <c r="S136" i="13"/>
  <c r="Y135" i="13"/>
  <c r="U135" i="13"/>
  <c r="T135" i="13"/>
  <c r="S135" i="13"/>
  <c r="Y134" i="13"/>
  <c r="U134" i="13"/>
  <c r="T134" i="13"/>
  <c r="S134" i="13"/>
  <c r="Y133" i="13"/>
  <c r="U133" i="13"/>
  <c r="T133" i="13"/>
  <c r="S133" i="13"/>
  <c r="Y132" i="13"/>
  <c r="U132" i="13"/>
  <c r="T132" i="13"/>
  <c r="S132" i="13"/>
  <c r="Y131" i="13"/>
  <c r="U131" i="13"/>
  <c r="T131" i="13"/>
  <c r="S131" i="13"/>
  <c r="Y130" i="13"/>
  <c r="U130" i="13"/>
  <c r="T130" i="13"/>
  <c r="S130" i="13"/>
  <c r="Y129" i="13"/>
  <c r="U129" i="13"/>
  <c r="T129" i="13"/>
  <c r="S129" i="13"/>
  <c r="Y128" i="13"/>
  <c r="U128" i="13"/>
  <c r="T128" i="13"/>
  <c r="S128" i="13"/>
  <c r="Y127" i="13"/>
  <c r="U127" i="13"/>
  <c r="T127" i="13"/>
  <c r="S127" i="13"/>
  <c r="Y126" i="13"/>
  <c r="U126" i="13"/>
  <c r="T126" i="13"/>
  <c r="S126" i="13"/>
  <c r="Y125" i="13"/>
  <c r="U125" i="13"/>
  <c r="T125" i="13"/>
  <c r="S125" i="13"/>
  <c r="Y124" i="13"/>
  <c r="U124" i="13"/>
  <c r="T124" i="13"/>
  <c r="S124" i="13"/>
  <c r="Y123" i="13"/>
  <c r="U123" i="13"/>
  <c r="T123" i="13"/>
  <c r="S123" i="13"/>
  <c r="Y122" i="13"/>
  <c r="U122" i="13"/>
  <c r="T122" i="13"/>
  <c r="S122" i="13"/>
  <c r="Y121" i="13"/>
  <c r="U121" i="13"/>
  <c r="T121" i="13"/>
  <c r="S121" i="13"/>
  <c r="Y120" i="13"/>
  <c r="U120" i="13"/>
  <c r="T120" i="13"/>
  <c r="S120" i="13"/>
  <c r="Y119" i="13"/>
  <c r="U119" i="13"/>
  <c r="T119" i="13"/>
  <c r="S119" i="13"/>
  <c r="Y118" i="13"/>
  <c r="U118" i="13"/>
  <c r="T118" i="13"/>
  <c r="S118" i="13"/>
  <c r="Y117" i="13"/>
  <c r="U117" i="13"/>
  <c r="T117" i="13"/>
  <c r="S117" i="13"/>
  <c r="Y116" i="13"/>
  <c r="U116" i="13"/>
  <c r="T116" i="13"/>
  <c r="S116" i="13"/>
  <c r="Y115" i="13"/>
  <c r="U115" i="13"/>
  <c r="T115" i="13"/>
  <c r="S115" i="13"/>
  <c r="Y114" i="13"/>
  <c r="U114" i="13"/>
  <c r="T114" i="13"/>
  <c r="S114" i="13"/>
  <c r="Y113" i="13"/>
  <c r="U113" i="13"/>
  <c r="T113" i="13"/>
  <c r="S113" i="13"/>
  <c r="Y112" i="13"/>
  <c r="U112" i="13"/>
  <c r="T112" i="13"/>
  <c r="S112" i="13"/>
  <c r="Y111" i="13"/>
  <c r="U111" i="13"/>
  <c r="T111" i="13"/>
  <c r="S111" i="13"/>
  <c r="Y110" i="13"/>
  <c r="U110" i="13"/>
  <c r="T110" i="13"/>
  <c r="S110" i="13"/>
  <c r="Y109" i="13"/>
  <c r="U109" i="13"/>
  <c r="T109" i="13"/>
  <c r="S109" i="13"/>
  <c r="Y108" i="13"/>
  <c r="U108" i="13"/>
  <c r="T108" i="13"/>
  <c r="S108" i="13"/>
  <c r="Y107" i="13"/>
  <c r="U107" i="13"/>
  <c r="T107" i="13"/>
  <c r="S107" i="13"/>
  <c r="Y106" i="13"/>
  <c r="U106" i="13"/>
  <c r="T106" i="13"/>
  <c r="S106" i="13"/>
  <c r="Y105" i="13"/>
  <c r="U105" i="13"/>
  <c r="T105" i="13"/>
  <c r="S105" i="13"/>
  <c r="Y104" i="13"/>
  <c r="U104" i="13"/>
  <c r="T104" i="13"/>
  <c r="S104" i="13"/>
  <c r="Y103" i="13"/>
  <c r="U103" i="13"/>
  <c r="T103" i="13"/>
  <c r="S103" i="13"/>
  <c r="Y102" i="13"/>
  <c r="U102" i="13"/>
  <c r="T102" i="13"/>
  <c r="S102" i="13"/>
  <c r="Y101" i="13"/>
  <c r="U101" i="13"/>
  <c r="T101" i="13"/>
  <c r="S101" i="13"/>
  <c r="Y100" i="13"/>
  <c r="U100" i="13"/>
  <c r="T100" i="13"/>
  <c r="S100" i="13"/>
  <c r="Y99" i="13"/>
  <c r="U99" i="13"/>
  <c r="T99" i="13"/>
  <c r="S99" i="13"/>
  <c r="Y98" i="13"/>
  <c r="U98" i="13"/>
  <c r="T98" i="13"/>
  <c r="S98" i="13"/>
  <c r="Y97" i="13"/>
  <c r="U97" i="13"/>
  <c r="T97" i="13"/>
  <c r="S97" i="13"/>
  <c r="Y96" i="13"/>
  <c r="U96" i="13"/>
  <c r="T96" i="13"/>
  <c r="S96" i="13"/>
  <c r="Y95" i="13"/>
  <c r="U95" i="13"/>
  <c r="T95" i="13"/>
  <c r="S95" i="13"/>
  <c r="Y94" i="13"/>
  <c r="U94" i="13"/>
  <c r="T94" i="13"/>
  <c r="S94" i="13"/>
  <c r="Y93" i="13"/>
  <c r="U93" i="13"/>
  <c r="T93" i="13"/>
  <c r="S93" i="13"/>
  <c r="Y92" i="13"/>
  <c r="U92" i="13"/>
  <c r="T92" i="13"/>
  <c r="S92" i="13"/>
  <c r="Y91" i="13"/>
  <c r="U91" i="13"/>
  <c r="T91" i="13"/>
  <c r="S91" i="13"/>
  <c r="Y90" i="13"/>
  <c r="U90" i="13"/>
  <c r="T90" i="13"/>
  <c r="S90" i="13"/>
  <c r="Y89" i="13"/>
  <c r="U89" i="13"/>
  <c r="T89" i="13"/>
  <c r="S89" i="13"/>
  <c r="Y88" i="13"/>
  <c r="U88" i="13"/>
  <c r="T88" i="13"/>
  <c r="S88" i="13"/>
  <c r="Y87" i="13"/>
  <c r="U87" i="13"/>
  <c r="T87" i="13"/>
  <c r="S87" i="13"/>
  <c r="Y86" i="13"/>
  <c r="U86" i="13"/>
  <c r="T86" i="13"/>
  <c r="S86" i="13"/>
  <c r="Y85" i="13"/>
  <c r="U85" i="13"/>
  <c r="T85" i="13"/>
  <c r="S85" i="13"/>
  <c r="Y84" i="13"/>
  <c r="U84" i="13"/>
  <c r="T84" i="13"/>
  <c r="S84" i="13"/>
  <c r="Y83" i="13"/>
  <c r="U83" i="13"/>
  <c r="T83" i="13"/>
  <c r="S83" i="13"/>
  <c r="Y82" i="13"/>
  <c r="U82" i="13"/>
  <c r="T82" i="13"/>
  <c r="S82" i="13"/>
  <c r="Y81" i="13"/>
  <c r="U81" i="13"/>
  <c r="T81" i="13"/>
  <c r="S81" i="13"/>
  <c r="Y80" i="13"/>
  <c r="U80" i="13"/>
  <c r="T80" i="13"/>
  <c r="S80" i="13"/>
  <c r="Y79" i="13"/>
  <c r="U79" i="13"/>
  <c r="T79" i="13"/>
  <c r="S79" i="13"/>
  <c r="Y78" i="13"/>
  <c r="U78" i="13"/>
  <c r="T78" i="13"/>
  <c r="S78" i="13"/>
  <c r="Y77" i="13"/>
  <c r="U77" i="13"/>
  <c r="T77" i="13"/>
  <c r="S77" i="13"/>
  <c r="Y76" i="13"/>
  <c r="U76" i="13"/>
  <c r="T76" i="13"/>
  <c r="S76" i="13"/>
  <c r="Y75" i="13"/>
  <c r="U75" i="13"/>
  <c r="T75" i="13"/>
  <c r="S75" i="13"/>
  <c r="Y74" i="13"/>
  <c r="U74" i="13"/>
  <c r="T74" i="13"/>
  <c r="S74" i="13"/>
  <c r="Y73" i="13"/>
  <c r="U73" i="13"/>
  <c r="T73" i="13"/>
  <c r="S73" i="13"/>
  <c r="Y72" i="13"/>
  <c r="U72" i="13"/>
  <c r="T72" i="13"/>
  <c r="S72" i="13"/>
  <c r="Y71" i="13"/>
  <c r="U71" i="13"/>
  <c r="T71" i="13"/>
  <c r="S71" i="13"/>
  <c r="Y70" i="13"/>
  <c r="U70" i="13"/>
  <c r="T70" i="13"/>
  <c r="S70" i="13"/>
  <c r="Y69" i="13"/>
  <c r="U69" i="13"/>
  <c r="T69" i="13"/>
  <c r="S69" i="13"/>
  <c r="Y68" i="13"/>
  <c r="U68" i="13"/>
  <c r="T68" i="13"/>
  <c r="S68" i="13"/>
  <c r="Y67" i="13"/>
  <c r="U67" i="13"/>
  <c r="T67" i="13"/>
  <c r="S67" i="13"/>
  <c r="Y66" i="13"/>
  <c r="U66" i="13"/>
  <c r="T66" i="13"/>
  <c r="S66" i="13"/>
  <c r="Y65" i="13"/>
  <c r="U65" i="13"/>
  <c r="T65" i="13"/>
  <c r="S65" i="13"/>
  <c r="Y64" i="13"/>
  <c r="U64" i="13"/>
  <c r="T64" i="13"/>
  <c r="S64" i="13"/>
  <c r="Y63" i="13"/>
  <c r="U63" i="13"/>
  <c r="T63" i="13"/>
  <c r="S63" i="13"/>
  <c r="Y62" i="13"/>
  <c r="U62" i="13"/>
  <c r="T62" i="13"/>
  <c r="S62" i="13"/>
  <c r="Y61" i="13"/>
  <c r="U61" i="13"/>
  <c r="T61" i="13"/>
  <c r="S61" i="13"/>
  <c r="Y60" i="13"/>
  <c r="U60" i="13"/>
  <c r="T60" i="13"/>
  <c r="S60" i="13"/>
  <c r="Y59" i="13"/>
  <c r="U59" i="13"/>
  <c r="T59" i="13"/>
  <c r="S59" i="13"/>
  <c r="Y58" i="13"/>
  <c r="U58" i="13"/>
  <c r="T58" i="13"/>
  <c r="S58" i="13"/>
  <c r="Y57" i="13"/>
  <c r="U57" i="13"/>
  <c r="T57" i="13"/>
  <c r="S57" i="13"/>
  <c r="Y56" i="13"/>
  <c r="U56" i="13"/>
  <c r="T56" i="13"/>
  <c r="S56" i="13"/>
  <c r="Y55" i="13"/>
  <c r="U55" i="13"/>
  <c r="T55" i="13"/>
  <c r="S55" i="13"/>
  <c r="Y54" i="13"/>
  <c r="U54" i="13"/>
  <c r="T54" i="13"/>
  <c r="S54" i="13"/>
  <c r="Y53" i="13"/>
  <c r="U53" i="13"/>
  <c r="T53" i="13"/>
  <c r="S53" i="13"/>
  <c r="Y52" i="13"/>
  <c r="U52" i="13"/>
  <c r="T52" i="13"/>
  <c r="S52" i="13"/>
  <c r="Y51" i="13"/>
  <c r="U51" i="13"/>
  <c r="T51" i="13"/>
  <c r="S51" i="13"/>
  <c r="Y50" i="13"/>
  <c r="U50" i="13"/>
  <c r="T50" i="13"/>
  <c r="S50" i="13"/>
  <c r="Y49" i="13"/>
  <c r="U49" i="13"/>
  <c r="T49" i="13"/>
  <c r="S49" i="13"/>
  <c r="Y48" i="13"/>
  <c r="U48" i="13"/>
  <c r="T48" i="13"/>
  <c r="S48" i="13"/>
  <c r="Y47" i="13"/>
  <c r="U47" i="13"/>
  <c r="T47" i="13"/>
  <c r="S47" i="13"/>
  <c r="Y46" i="13"/>
  <c r="U46" i="13"/>
  <c r="T46" i="13"/>
  <c r="S46" i="13"/>
  <c r="Y45" i="13"/>
  <c r="U45" i="13"/>
  <c r="T45" i="13"/>
  <c r="S45" i="13"/>
  <c r="Y44" i="13"/>
  <c r="U44" i="13"/>
  <c r="T44" i="13"/>
  <c r="S44" i="13"/>
  <c r="Y43" i="13"/>
  <c r="U43" i="13"/>
  <c r="T43" i="13"/>
  <c r="S43" i="13"/>
  <c r="Y42" i="13"/>
  <c r="U42" i="13"/>
  <c r="T42" i="13"/>
  <c r="S42" i="13"/>
  <c r="Y41" i="13"/>
  <c r="U41" i="13"/>
  <c r="T41" i="13"/>
  <c r="S41" i="13"/>
  <c r="Y40" i="13"/>
  <c r="U40" i="13"/>
  <c r="T40" i="13"/>
  <c r="S40" i="13"/>
  <c r="Y39" i="13"/>
  <c r="U39" i="13"/>
  <c r="T39" i="13"/>
  <c r="S39" i="13"/>
  <c r="Y38" i="13"/>
  <c r="U38" i="13"/>
  <c r="T38" i="13"/>
  <c r="S38" i="13"/>
  <c r="Y37" i="13"/>
  <c r="U37" i="13"/>
  <c r="T37" i="13"/>
  <c r="S37" i="13"/>
  <c r="Y36" i="13"/>
  <c r="U36" i="13"/>
  <c r="T36" i="13"/>
  <c r="S36" i="13"/>
  <c r="Y35" i="13"/>
  <c r="U35" i="13"/>
  <c r="T35" i="13"/>
  <c r="S35" i="13"/>
  <c r="Y34" i="13"/>
  <c r="U34" i="13"/>
  <c r="T34" i="13"/>
  <c r="S34" i="13"/>
  <c r="Y33" i="13"/>
  <c r="U33" i="13"/>
  <c r="T33" i="13"/>
  <c r="S33" i="13"/>
  <c r="Y32" i="13"/>
  <c r="U32" i="13"/>
  <c r="T32" i="13"/>
  <c r="S32" i="13"/>
  <c r="Y31" i="13"/>
  <c r="U31" i="13"/>
  <c r="T31" i="13"/>
  <c r="S31" i="13"/>
  <c r="Y30" i="13"/>
  <c r="U30" i="13"/>
  <c r="T30" i="13"/>
  <c r="S30" i="13"/>
  <c r="Y29" i="13"/>
  <c r="U29" i="13"/>
  <c r="T29" i="13"/>
  <c r="S29" i="13"/>
  <c r="Y28" i="13"/>
  <c r="U28" i="13"/>
  <c r="T28" i="13"/>
  <c r="S28" i="13"/>
  <c r="Y27" i="13"/>
  <c r="U27" i="13"/>
  <c r="T27" i="13"/>
  <c r="S27" i="13"/>
  <c r="Y26" i="13"/>
  <c r="U26" i="13"/>
  <c r="T26" i="13"/>
  <c r="S26" i="13"/>
  <c r="Y25" i="13"/>
  <c r="U25" i="13"/>
  <c r="T25" i="13"/>
  <c r="S25" i="13"/>
  <c r="Y24" i="13"/>
  <c r="U24" i="13"/>
  <c r="T24" i="13"/>
  <c r="S24" i="13"/>
  <c r="Y23" i="13"/>
  <c r="U23" i="13"/>
  <c r="T23" i="13"/>
  <c r="S23" i="13"/>
  <c r="Y22" i="13"/>
  <c r="U22" i="13"/>
  <c r="T22" i="13"/>
  <c r="S22" i="13"/>
  <c r="Y21" i="13"/>
  <c r="U21" i="13"/>
  <c r="T21" i="13"/>
  <c r="S21" i="13"/>
  <c r="Y20" i="13"/>
  <c r="U20" i="13"/>
  <c r="T20" i="13"/>
  <c r="S20" i="13"/>
  <c r="Y19" i="13"/>
  <c r="U19" i="13"/>
  <c r="T19" i="13"/>
  <c r="S19" i="13"/>
  <c r="Y18" i="13"/>
  <c r="U18" i="13"/>
  <c r="T18" i="13"/>
  <c r="S18" i="13"/>
  <c r="Y17" i="13"/>
  <c r="U17" i="13"/>
  <c r="T17" i="13"/>
  <c r="S17" i="13"/>
  <c r="Y16" i="13"/>
  <c r="U16" i="13"/>
  <c r="T16" i="13"/>
  <c r="S16" i="13"/>
  <c r="N8" i="6"/>
  <c r="M8" i="6"/>
  <c r="M14" i="6"/>
  <c r="M15" i="6"/>
  <c r="M16" i="6"/>
  <c r="M17" i="6"/>
  <c r="M18" i="6"/>
  <c r="M19" i="6"/>
  <c r="R19" i="6" s="1"/>
  <c r="M20" i="6"/>
  <c r="R20" i="6" s="1"/>
  <c r="M21" i="6"/>
  <c r="R21" i="6" s="1"/>
  <c r="M22" i="6"/>
  <c r="R22" i="6" s="1"/>
  <c r="M23" i="6"/>
  <c r="R23" i="6" s="1"/>
  <c r="M24" i="6"/>
  <c r="R24" i="6" s="1"/>
  <c r="M25" i="6"/>
  <c r="R25" i="6" s="1"/>
  <c r="M26" i="6"/>
  <c r="R26" i="6" s="1"/>
  <c r="M27" i="6"/>
  <c r="R27" i="6" s="1"/>
  <c r="M28" i="6"/>
  <c r="R28" i="6" s="1"/>
  <c r="M29" i="6"/>
  <c r="R29" i="6" s="1"/>
  <c r="M30" i="6"/>
  <c r="R30" i="6" s="1"/>
  <c r="M31" i="6"/>
  <c r="R31" i="6" s="1"/>
  <c r="M32" i="6"/>
  <c r="R32" i="6" s="1"/>
  <c r="M33" i="6"/>
  <c r="R33" i="6" s="1"/>
  <c r="M34" i="6"/>
  <c r="R34" i="6" s="1"/>
  <c r="M35" i="6"/>
  <c r="R35" i="6" s="1"/>
  <c r="M36" i="6"/>
  <c r="R36" i="6" s="1"/>
  <c r="M37" i="6"/>
  <c r="R37" i="6" s="1"/>
  <c r="M38" i="6"/>
  <c r="R38" i="6" s="1"/>
  <c r="M39" i="6"/>
  <c r="R39" i="6" s="1"/>
  <c r="M40" i="6"/>
  <c r="R40" i="6" s="1"/>
  <c r="M41" i="6"/>
  <c r="R41" i="6" s="1"/>
  <c r="M42" i="6"/>
  <c r="R42" i="6" s="1"/>
  <c r="M43" i="6"/>
  <c r="R43" i="6" s="1"/>
  <c r="M44" i="6"/>
  <c r="R44" i="6" s="1"/>
  <c r="M45" i="6"/>
  <c r="R45" i="6" s="1"/>
  <c r="M46" i="6"/>
  <c r="R46" i="6" s="1"/>
  <c r="M47" i="6"/>
  <c r="R47" i="6" s="1"/>
  <c r="M48" i="6"/>
  <c r="R48" i="6" s="1"/>
  <c r="M49" i="6"/>
  <c r="R49" i="6" s="1"/>
  <c r="M50" i="6"/>
  <c r="R50" i="6" s="1"/>
  <c r="M51" i="6"/>
  <c r="R51" i="6" s="1"/>
  <c r="M52" i="6"/>
  <c r="R52" i="6" s="1"/>
  <c r="M53" i="6"/>
  <c r="R53" i="6" s="1"/>
  <c r="M54" i="6"/>
  <c r="R54" i="6" s="1"/>
  <c r="M55" i="6"/>
  <c r="R55" i="6" s="1"/>
  <c r="M56" i="6"/>
  <c r="R56" i="6" s="1"/>
  <c r="M57" i="6"/>
  <c r="R57" i="6" s="1"/>
  <c r="M58" i="6"/>
  <c r="R58" i="6" s="1"/>
  <c r="M59" i="6"/>
  <c r="R59" i="6" s="1"/>
  <c r="M60" i="6"/>
  <c r="R60" i="6" s="1"/>
  <c r="M61" i="6"/>
  <c r="R61" i="6" s="1"/>
  <c r="M62" i="6"/>
  <c r="R62" i="6" s="1"/>
  <c r="M63" i="6"/>
  <c r="R63" i="6" s="1"/>
  <c r="M64" i="6"/>
  <c r="R64" i="6" s="1"/>
  <c r="M65" i="6"/>
  <c r="R65" i="6" s="1"/>
  <c r="M66" i="6"/>
  <c r="R66" i="6" s="1"/>
  <c r="M67" i="6"/>
  <c r="R67" i="6" s="1"/>
  <c r="M68" i="6"/>
  <c r="R68" i="6" s="1"/>
  <c r="M69" i="6"/>
  <c r="R69" i="6" s="1"/>
  <c r="M70" i="6"/>
  <c r="R70" i="6" s="1"/>
  <c r="M71" i="6"/>
  <c r="R71" i="6" s="1"/>
  <c r="M72" i="6"/>
  <c r="R72" i="6" s="1"/>
  <c r="M73" i="6"/>
  <c r="R73" i="6" s="1"/>
  <c r="M74" i="6"/>
  <c r="R74" i="6" s="1"/>
  <c r="M75" i="6"/>
  <c r="R75" i="6" s="1"/>
  <c r="M76" i="6"/>
  <c r="R76" i="6" s="1"/>
  <c r="M77" i="6"/>
  <c r="R77" i="6" s="1"/>
  <c r="M78" i="6"/>
  <c r="R78" i="6" s="1"/>
  <c r="M79" i="6"/>
  <c r="R79" i="6" s="1"/>
  <c r="M80" i="6"/>
  <c r="R80" i="6" s="1"/>
  <c r="M81" i="6"/>
  <c r="R81" i="6" s="1"/>
  <c r="M82" i="6"/>
  <c r="R82" i="6" s="1"/>
  <c r="M83" i="6"/>
  <c r="R83" i="6" s="1"/>
  <c r="M84" i="6"/>
  <c r="R84" i="6" s="1"/>
  <c r="M85" i="6"/>
  <c r="R85" i="6" s="1"/>
  <c r="M86" i="6"/>
  <c r="R86" i="6" s="1"/>
  <c r="M87" i="6"/>
  <c r="R87" i="6" s="1"/>
  <c r="M88" i="6"/>
  <c r="R88" i="6" s="1"/>
  <c r="M89" i="6"/>
  <c r="R89" i="6" s="1"/>
  <c r="M90" i="6"/>
  <c r="R90" i="6" s="1"/>
  <c r="M91" i="6"/>
  <c r="R91" i="6" s="1"/>
  <c r="M92" i="6"/>
  <c r="R92" i="6" s="1"/>
  <c r="M93" i="6"/>
  <c r="R93" i="6" s="1"/>
  <c r="M94" i="6"/>
  <c r="R94" i="6" s="1"/>
  <c r="M95" i="6"/>
  <c r="R95" i="6" s="1"/>
  <c r="M96" i="6"/>
  <c r="R96" i="6" s="1"/>
  <c r="M97" i="6"/>
  <c r="R97" i="6" s="1"/>
  <c r="M98" i="6"/>
  <c r="R98" i="6" s="1"/>
  <c r="M99" i="6"/>
  <c r="R99" i="6" s="1"/>
  <c r="M100" i="6"/>
  <c r="R100" i="6" s="1"/>
  <c r="M101" i="6"/>
  <c r="R101" i="6" s="1"/>
  <c r="M102" i="6"/>
  <c r="R102" i="6" s="1"/>
  <c r="M103" i="6"/>
  <c r="R103" i="6" s="1"/>
  <c r="M104" i="6"/>
  <c r="R104" i="6" s="1"/>
  <c r="M105" i="6"/>
  <c r="R105" i="6" s="1"/>
  <c r="M106" i="6"/>
  <c r="R106" i="6" s="1"/>
  <c r="M107" i="6"/>
  <c r="R107" i="6" s="1"/>
  <c r="M108" i="6"/>
  <c r="R108" i="6" s="1"/>
  <c r="M109" i="6"/>
  <c r="R109" i="6" s="1"/>
  <c r="M110" i="6"/>
  <c r="R110" i="6" s="1"/>
  <c r="M111" i="6"/>
  <c r="R111" i="6" s="1"/>
  <c r="M112" i="6"/>
  <c r="R112" i="6" s="1"/>
  <c r="M113" i="6"/>
  <c r="R113" i="6" s="1"/>
  <c r="M114" i="6"/>
  <c r="R114" i="6" s="1"/>
  <c r="M115" i="6"/>
  <c r="R115" i="6" s="1"/>
  <c r="M116" i="6"/>
  <c r="R116" i="6" s="1"/>
  <c r="M117" i="6"/>
  <c r="R117" i="6" s="1"/>
  <c r="M118" i="6"/>
  <c r="R118" i="6" s="1"/>
  <c r="M119" i="6"/>
  <c r="R119" i="6" s="1"/>
  <c r="M120" i="6"/>
  <c r="R120" i="6" s="1"/>
  <c r="M121" i="6"/>
  <c r="R121" i="6" s="1"/>
  <c r="M122" i="6"/>
  <c r="R122" i="6" s="1"/>
  <c r="M123" i="6"/>
  <c r="R123" i="6" s="1"/>
  <c r="M124" i="6"/>
  <c r="R124" i="6" s="1"/>
  <c r="M125" i="6"/>
  <c r="R125" i="6" s="1"/>
  <c r="M126" i="6"/>
  <c r="R126" i="6" s="1"/>
  <c r="M127" i="6"/>
  <c r="R127" i="6" s="1"/>
  <c r="M128" i="6"/>
  <c r="R128" i="6" s="1"/>
  <c r="M129" i="6"/>
  <c r="R129" i="6" s="1"/>
  <c r="M130" i="6"/>
  <c r="R130" i="6" s="1"/>
  <c r="M131" i="6"/>
  <c r="R131" i="6" s="1"/>
  <c r="M132" i="6"/>
  <c r="R132" i="6" s="1"/>
  <c r="M133" i="6"/>
  <c r="R133" i="6" s="1"/>
  <c r="M134" i="6"/>
  <c r="R134" i="6" s="1"/>
  <c r="M135" i="6"/>
  <c r="R135" i="6" s="1"/>
  <c r="M136" i="6"/>
  <c r="R136" i="6" s="1"/>
  <c r="M137" i="6"/>
  <c r="R137" i="6" s="1"/>
  <c r="M138" i="6"/>
  <c r="R138" i="6" s="1"/>
  <c r="M139" i="6"/>
  <c r="R139" i="6" s="1"/>
  <c r="M140" i="6"/>
  <c r="R140" i="6" s="1"/>
  <c r="M141" i="6"/>
  <c r="R141" i="6" s="1"/>
  <c r="M142" i="6"/>
  <c r="R142" i="6" s="1"/>
  <c r="M143" i="6"/>
  <c r="R143" i="6" s="1"/>
  <c r="M144" i="6"/>
  <c r="R144" i="6" s="1"/>
  <c r="M145" i="6"/>
  <c r="R145" i="6" s="1"/>
  <c r="M146" i="6"/>
  <c r="R146" i="6" s="1"/>
  <c r="M147" i="6"/>
  <c r="R147" i="6" s="1"/>
  <c r="M148" i="6"/>
  <c r="R148" i="6" s="1"/>
  <c r="M149" i="6"/>
  <c r="R149" i="6" s="1"/>
  <c r="M150" i="6"/>
  <c r="R150" i="6" s="1"/>
  <c r="M151" i="6"/>
  <c r="R151" i="6" s="1"/>
  <c r="M152" i="6"/>
  <c r="R152" i="6" s="1"/>
  <c r="M153" i="6"/>
  <c r="R153" i="6" s="1"/>
  <c r="M154" i="6"/>
  <c r="R154" i="6" s="1"/>
  <c r="M155" i="6"/>
  <c r="R155" i="6" s="1"/>
  <c r="M156" i="6"/>
  <c r="R156" i="6" s="1"/>
  <c r="M157" i="6"/>
  <c r="R157" i="6" s="1"/>
  <c r="M158" i="6"/>
  <c r="R158" i="6" s="1"/>
  <c r="M159" i="6"/>
  <c r="R159" i="6" s="1"/>
  <c r="M160" i="6"/>
  <c r="R160" i="6" s="1"/>
  <c r="M161" i="6"/>
  <c r="R161" i="6" s="1"/>
  <c r="M162" i="6"/>
  <c r="R162" i="6" s="1"/>
  <c r="M163" i="6"/>
  <c r="R163" i="6" s="1"/>
  <c r="M164" i="6"/>
  <c r="R164" i="6" s="1"/>
  <c r="M165" i="6"/>
  <c r="R165" i="6" s="1"/>
  <c r="M166" i="6"/>
  <c r="R166" i="6" s="1"/>
  <c r="M167" i="6"/>
  <c r="R167" i="6" s="1"/>
  <c r="M168" i="6"/>
  <c r="R168" i="6" s="1"/>
  <c r="M169" i="6"/>
  <c r="R169" i="6" s="1"/>
  <c r="M170" i="6"/>
  <c r="R170" i="6" s="1"/>
  <c r="M171" i="6"/>
  <c r="R171" i="6" s="1"/>
  <c r="M172" i="6"/>
  <c r="R172" i="6" s="1"/>
  <c r="M173" i="6"/>
  <c r="R173" i="6" s="1"/>
  <c r="M174" i="6"/>
  <c r="R174" i="6" s="1"/>
  <c r="M175" i="6"/>
  <c r="R175" i="6" s="1"/>
  <c r="M176" i="6"/>
  <c r="R176" i="6" s="1"/>
  <c r="M177" i="6"/>
  <c r="R177" i="6" s="1"/>
  <c r="M178" i="6"/>
  <c r="R178" i="6" s="1"/>
  <c r="M179" i="6"/>
  <c r="R179" i="6" s="1"/>
  <c r="M180" i="6"/>
  <c r="R180" i="6" s="1"/>
  <c r="M181" i="6"/>
  <c r="R181" i="6" s="1"/>
  <c r="M182" i="6"/>
  <c r="R182" i="6" s="1"/>
  <c r="M183" i="6"/>
  <c r="R183" i="6" s="1"/>
  <c r="M184" i="6"/>
  <c r="R184" i="6" s="1"/>
  <c r="M185" i="6"/>
  <c r="R185" i="6" s="1"/>
  <c r="M186" i="6"/>
  <c r="R186" i="6" s="1"/>
  <c r="M187" i="6"/>
  <c r="R187" i="6" s="1"/>
  <c r="M188" i="6"/>
  <c r="R188" i="6" s="1"/>
  <c r="M189" i="6"/>
  <c r="R189" i="6" s="1"/>
  <c r="M190" i="6"/>
  <c r="R190" i="6" s="1"/>
  <c r="M191" i="6"/>
  <c r="R191" i="6" s="1"/>
  <c r="M192" i="6"/>
  <c r="R192" i="6" s="1"/>
  <c r="M193" i="6"/>
  <c r="R193" i="6" s="1"/>
  <c r="M194" i="6"/>
  <c r="R194" i="6" s="1"/>
  <c r="M195" i="6"/>
  <c r="R195" i="6" s="1"/>
  <c r="M196" i="6"/>
  <c r="R196" i="6" s="1"/>
  <c r="M197" i="6"/>
  <c r="R197" i="6" s="1"/>
  <c r="M198" i="6"/>
  <c r="R198" i="6" s="1"/>
  <c r="M199" i="6"/>
  <c r="R199" i="6" s="1"/>
  <c r="M200" i="6"/>
  <c r="R200" i="6" s="1"/>
  <c r="M201" i="6"/>
  <c r="R201" i="6" s="1"/>
  <c r="M202" i="6"/>
  <c r="R202" i="6" s="1"/>
  <c r="M203" i="6"/>
  <c r="R203" i="6" s="1"/>
  <c r="M204" i="6"/>
  <c r="R204" i="6" s="1"/>
  <c r="M205" i="6"/>
  <c r="R205" i="6" s="1"/>
  <c r="M206" i="6"/>
  <c r="R206" i="6" s="1"/>
  <c r="M207" i="6"/>
  <c r="R207" i="6" s="1"/>
  <c r="M208" i="6"/>
  <c r="R208" i="6" s="1"/>
  <c r="M209" i="6"/>
  <c r="R209" i="6" s="1"/>
  <c r="M210" i="6"/>
  <c r="R210" i="6" s="1"/>
  <c r="M211" i="6"/>
  <c r="R211" i="6" s="1"/>
  <c r="M212" i="6"/>
  <c r="R212" i="6" s="1"/>
  <c r="M213" i="6"/>
  <c r="R213" i="6" s="1"/>
  <c r="M214" i="6"/>
  <c r="R214" i="6" s="1"/>
  <c r="M215" i="6"/>
  <c r="R215" i="6" s="1"/>
  <c r="M216" i="6"/>
  <c r="R216" i="6" s="1"/>
  <c r="M217" i="6"/>
  <c r="R217" i="6" s="1"/>
  <c r="M218" i="6"/>
  <c r="R218" i="6" s="1"/>
  <c r="M219" i="6"/>
  <c r="R219" i="6" s="1"/>
  <c r="M220" i="6"/>
  <c r="R220" i="6" s="1"/>
  <c r="M221" i="6"/>
  <c r="R221" i="6" s="1"/>
  <c r="M222" i="6"/>
  <c r="R222" i="6" s="1"/>
  <c r="M223" i="6"/>
  <c r="R223" i="6" s="1"/>
  <c r="M224" i="6"/>
  <c r="R224" i="6" s="1"/>
  <c r="M225" i="6"/>
  <c r="R225" i="6" s="1"/>
  <c r="M226" i="6"/>
  <c r="R226" i="6" s="1"/>
  <c r="M227" i="6"/>
  <c r="R227" i="6" s="1"/>
  <c r="M228" i="6"/>
  <c r="R228" i="6" s="1"/>
  <c r="M229" i="6"/>
  <c r="R229" i="6" s="1"/>
  <c r="M230" i="6"/>
  <c r="R230" i="6" s="1"/>
  <c r="M231" i="6"/>
  <c r="R231" i="6" s="1"/>
  <c r="M232" i="6"/>
  <c r="R232" i="6" s="1"/>
  <c r="M233" i="6"/>
  <c r="R233" i="6" s="1"/>
  <c r="M234" i="6"/>
  <c r="R234" i="6" s="1"/>
  <c r="M235" i="6"/>
  <c r="R235" i="6" s="1"/>
  <c r="M236" i="6"/>
  <c r="R236" i="6" s="1"/>
  <c r="M237" i="6"/>
  <c r="R237" i="6" s="1"/>
  <c r="M238" i="6"/>
  <c r="R238" i="6" s="1"/>
  <c r="M239" i="6"/>
  <c r="R239" i="6" s="1"/>
  <c r="M240" i="6"/>
  <c r="R240" i="6" s="1"/>
  <c r="M241" i="6"/>
  <c r="R241" i="6" s="1"/>
  <c r="M242" i="6"/>
  <c r="R242" i="6" s="1"/>
  <c r="M243" i="6"/>
  <c r="R243" i="6" s="1"/>
  <c r="M244" i="6"/>
  <c r="R244" i="6" s="1"/>
  <c r="M245" i="6"/>
  <c r="R245" i="6" s="1"/>
  <c r="M246" i="6"/>
  <c r="R246" i="6" s="1"/>
  <c r="M247" i="6"/>
  <c r="R247" i="6" s="1"/>
  <c r="M248" i="6"/>
  <c r="R248" i="6" s="1"/>
  <c r="M249" i="6"/>
  <c r="R249" i="6" s="1"/>
  <c r="M250" i="6"/>
  <c r="R250" i="6" s="1"/>
  <c r="M251" i="6"/>
  <c r="R251" i="6" s="1"/>
  <c r="M252" i="6"/>
  <c r="R252" i="6" s="1"/>
  <c r="M253" i="6"/>
  <c r="R253" i="6" s="1"/>
  <c r="M254" i="6"/>
  <c r="R254" i="6" s="1"/>
  <c r="M255" i="6"/>
  <c r="R255" i="6" s="1"/>
  <c r="M256" i="6"/>
  <c r="R256" i="6" s="1"/>
  <c r="M257" i="6"/>
  <c r="R257" i="6" s="1"/>
  <c r="M258" i="6"/>
  <c r="R258" i="6" s="1"/>
  <c r="M259" i="6"/>
  <c r="R259" i="6" s="1"/>
  <c r="M260" i="6"/>
  <c r="R260" i="6" s="1"/>
  <c r="M261" i="6"/>
  <c r="R261" i="6" s="1"/>
  <c r="M262" i="6"/>
  <c r="R262" i="6" s="1"/>
  <c r="M263" i="6"/>
  <c r="R263" i="6" s="1"/>
  <c r="M264" i="6"/>
  <c r="R264" i="6" s="1"/>
  <c r="M265" i="6"/>
  <c r="R265" i="6" s="1"/>
  <c r="M266" i="6"/>
  <c r="R266" i="6" s="1"/>
  <c r="M267" i="6"/>
  <c r="R267" i="6" s="1"/>
  <c r="M268" i="6"/>
  <c r="R268" i="6" s="1"/>
  <c r="M269" i="6"/>
  <c r="R269" i="6" s="1"/>
  <c r="M270" i="6"/>
  <c r="R270" i="6" s="1"/>
  <c r="M271" i="6"/>
  <c r="R271" i="6" s="1"/>
  <c r="M272" i="6"/>
  <c r="R272" i="6" s="1"/>
  <c r="M273" i="6"/>
  <c r="R273" i="6" s="1"/>
  <c r="M274" i="6"/>
  <c r="R274" i="6" s="1"/>
  <c r="M275" i="6"/>
  <c r="R275" i="6" s="1"/>
  <c r="M276" i="6"/>
  <c r="R276" i="6" s="1"/>
  <c r="M277" i="6"/>
  <c r="R277" i="6" s="1"/>
  <c r="M278" i="6"/>
  <c r="R278" i="6" s="1"/>
  <c r="M279" i="6"/>
  <c r="R279" i="6" s="1"/>
  <c r="M280" i="6"/>
  <c r="R280" i="6" s="1"/>
  <c r="M281" i="6"/>
  <c r="R281" i="6" s="1"/>
  <c r="M282" i="6"/>
  <c r="R282" i="6" s="1"/>
  <c r="M283" i="6"/>
  <c r="R283" i="6" s="1"/>
  <c r="M284" i="6"/>
  <c r="R284" i="6" s="1"/>
  <c r="M285" i="6"/>
  <c r="R285" i="6" s="1"/>
  <c r="M286" i="6"/>
  <c r="R286" i="6" s="1"/>
  <c r="M287" i="6"/>
  <c r="R287" i="6" s="1"/>
  <c r="M288" i="6"/>
  <c r="R288" i="6" s="1"/>
  <c r="M289" i="6"/>
  <c r="R289" i="6" s="1"/>
  <c r="M290" i="6"/>
  <c r="R290" i="6" s="1"/>
  <c r="M291" i="6"/>
  <c r="R291" i="6" s="1"/>
  <c r="M292" i="6"/>
  <c r="R292" i="6" s="1"/>
  <c r="M293" i="6"/>
  <c r="R293" i="6" s="1"/>
  <c r="M294" i="6"/>
  <c r="R294" i="6" s="1"/>
  <c r="M295" i="6"/>
  <c r="R295" i="6" s="1"/>
  <c r="M296" i="6"/>
  <c r="R296" i="6" s="1"/>
  <c r="M297" i="6"/>
  <c r="R297" i="6" s="1"/>
  <c r="M298" i="6"/>
  <c r="R298" i="6" s="1"/>
  <c r="M299" i="6"/>
  <c r="R299" i="6" s="1"/>
  <c r="M300" i="6"/>
  <c r="R300" i="6" s="1"/>
  <c r="M301" i="6"/>
  <c r="R301" i="6" s="1"/>
  <c r="M302" i="6"/>
  <c r="R302" i="6" s="1"/>
  <c r="M303" i="6"/>
  <c r="R303" i="6" s="1"/>
  <c r="M304" i="6"/>
  <c r="R304" i="6" s="1"/>
  <c r="M305" i="6"/>
  <c r="R305" i="6" s="1"/>
  <c r="M306" i="6"/>
  <c r="R306" i="6" s="1"/>
  <c r="M307" i="6"/>
  <c r="R307" i="6" s="1"/>
  <c r="M308" i="6"/>
  <c r="R308" i="6" s="1"/>
  <c r="M309" i="6"/>
  <c r="R309" i="6" s="1"/>
  <c r="M310" i="6"/>
  <c r="R310" i="6" s="1"/>
  <c r="M311" i="6"/>
  <c r="R311" i="6" s="1"/>
  <c r="M312" i="6"/>
  <c r="R312" i="6" s="1"/>
  <c r="M313" i="6"/>
  <c r="R313" i="6" s="1"/>
  <c r="M314" i="6"/>
  <c r="R314" i="6" s="1"/>
  <c r="M315" i="6"/>
  <c r="R315" i="6" s="1"/>
  <c r="M316" i="6"/>
  <c r="R316" i="6" s="1"/>
  <c r="M317" i="6"/>
  <c r="R317" i="6" s="1"/>
  <c r="M318" i="6"/>
  <c r="R318" i="6" s="1"/>
  <c r="M319" i="6"/>
  <c r="R319" i="6" s="1"/>
  <c r="M320" i="6"/>
  <c r="R320" i="6" s="1"/>
  <c r="M321" i="6"/>
  <c r="R321" i="6" s="1"/>
  <c r="M322" i="6"/>
  <c r="R322" i="6" s="1"/>
  <c r="M323" i="6"/>
  <c r="R323" i="6" s="1"/>
  <c r="M324" i="6"/>
  <c r="R324" i="6" s="1"/>
  <c r="M325" i="6"/>
  <c r="R325" i="6" s="1"/>
  <c r="M326" i="6"/>
  <c r="R326" i="6" s="1"/>
  <c r="M327" i="6"/>
  <c r="R327" i="6" s="1"/>
  <c r="M328" i="6"/>
  <c r="R328" i="6" s="1"/>
  <c r="M329" i="6"/>
  <c r="R329" i="6" s="1"/>
  <c r="M330" i="6"/>
  <c r="R330" i="6" s="1"/>
  <c r="M331" i="6"/>
  <c r="R331" i="6" s="1"/>
  <c r="M332" i="6"/>
  <c r="R332" i="6" s="1"/>
  <c r="M333" i="6"/>
  <c r="R333" i="6" s="1"/>
  <c r="M334" i="6"/>
  <c r="R334" i="6" s="1"/>
  <c r="M335" i="6"/>
  <c r="R335" i="6" s="1"/>
  <c r="M336" i="6"/>
  <c r="R336" i="6" s="1"/>
  <c r="M337" i="6"/>
  <c r="R337" i="6" s="1"/>
  <c r="M338" i="6"/>
  <c r="R338" i="6" s="1"/>
  <c r="M339" i="6"/>
  <c r="R339" i="6" s="1"/>
  <c r="M340" i="6"/>
  <c r="R340" i="6" s="1"/>
  <c r="M341" i="6"/>
  <c r="R341" i="6" s="1"/>
  <c r="M342" i="6"/>
  <c r="R342" i="6" s="1"/>
  <c r="M343" i="6"/>
  <c r="R343" i="6" s="1"/>
  <c r="M344" i="6"/>
  <c r="R344" i="6" s="1"/>
  <c r="M345" i="6"/>
  <c r="R345" i="6" s="1"/>
  <c r="M346" i="6"/>
  <c r="R346" i="6" s="1"/>
  <c r="M347" i="6"/>
  <c r="R347" i="6" s="1"/>
  <c r="M348" i="6"/>
  <c r="R348" i="6" s="1"/>
  <c r="M349" i="6"/>
  <c r="R349" i="6" s="1"/>
  <c r="M350" i="6"/>
  <c r="R350" i="6" s="1"/>
  <c r="M351" i="6"/>
  <c r="R351" i="6" s="1"/>
  <c r="M352" i="6"/>
  <c r="R352" i="6" s="1"/>
  <c r="M353" i="6"/>
  <c r="R353" i="6" s="1"/>
  <c r="M354" i="6"/>
  <c r="R354" i="6" s="1"/>
  <c r="M355" i="6"/>
  <c r="R355" i="6" s="1"/>
  <c r="M356" i="6"/>
  <c r="R356" i="6" s="1"/>
  <c r="M357" i="6"/>
  <c r="R357" i="6" s="1"/>
  <c r="M358" i="6"/>
  <c r="R358" i="6" s="1"/>
  <c r="M359" i="6"/>
  <c r="R359" i="6" s="1"/>
  <c r="M360" i="6"/>
  <c r="R360" i="6" s="1"/>
  <c r="M361" i="6"/>
  <c r="R361" i="6" s="1"/>
  <c r="M362" i="6"/>
  <c r="R362" i="6" s="1"/>
  <c r="M363" i="6"/>
  <c r="R363" i="6" s="1"/>
  <c r="M364" i="6"/>
  <c r="R364" i="6" s="1"/>
  <c r="M365" i="6"/>
  <c r="R365" i="6" s="1"/>
  <c r="M366" i="6"/>
  <c r="R366" i="6" s="1"/>
  <c r="M367" i="6"/>
  <c r="R367" i="6" s="1"/>
  <c r="M368" i="6"/>
  <c r="R368" i="6" s="1"/>
  <c r="M369" i="6"/>
  <c r="R369" i="6" s="1"/>
  <c r="M370" i="6"/>
  <c r="R370" i="6" s="1"/>
  <c r="M371" i="6"/>
  <c r="R371" i="6" s="1"/>
  <c r="M372" i="6"/>
  <c r="R372" i="6" s="1"/>
  <c r="M373" i="6"/>
  <c r="R373" i="6" s="1"/>
  <c r="M374" i="6"/>
  <c r="R374" i="6" s="1"/>
  <c r="M375" i="6"/>
  <c r="R375" i="6" s="1"/>
  <c r="M376" i="6"/>
  <c r="R376" i="6" s="1"/>
  <c r="M377" i="6"/>
  <c r="R377" i="6" s="1"/>
  <c r="M378" i="6"/>
  <c r="R378" i="6" s="1"/>
  <c r="M379" i="6"/>
  <c r="R379" i="6" s="1"/>
  <c r="M380" i="6"/>
  <c r="R380" i="6" s="1"/>
  <c r="M381" i="6"/>
  <c r="R381" i="6" s="1"/>
  <c r="M382" i="6"/>
  <c r="R382" i="6" s="1"/>
  <c r="M383" i="6"/>
  <c r="R383" i="6" s="1"/>
  <c r="M384" i="6"/>
  <c r="R384" i="6" s="1"/>
  <c r="M385" i="6"/>
  <c r="R385" i="6" s="1"/>
  <c r="M386" i="6"/>
  <c r="R386" i="6" s="1"/>
  <c r="M387" i="6"/>
  <c r="R387" i="6" s="1"/>
  <c r="M388" i="6"/>
  <c r="R388" i="6" s="1"/>
  <c r="M389" i="6"/>
  <c r="R389" i="6" s="1"/>
  <c r="M390" i="6"/>
  <c r="R390" i="6" s="1"/>
  <c r="M391" i="6"/>
  <c r="R391" i="6" s="1"/>
  <c r="M392" i="6"/>
  <c r="R392" i="6" s="1"/>
  <c r="M393" i="6"/>
  <c r="R393" i="6" s="1"/>
  <c r="M394" i="6"/>
  <c r="R394" i="6" s="1"/>
  <c r="M395" i="6"/>
  <c r="R395" i="6" s="1"/>
  <c r="M396" i="6"/>
  <c r="R396" i="6" s="1"/>
  <c r="M397" i="6"/>
  <c r="R397" i="6" s="1"/>
  <c r="M398" i="6"/>
  <c r="R398" i="6" s="1"/>
  <c r="M399" i="6"/>
  <c r="R399" i="6" s="1"/>
  <c r="M400" i="6"/>
  <c r="R400" i="6" s="1"/>
  <c r="M401" i="6"/>
  <c r="R401" i="6" s="1"/>
  <c r="M402" i="6"/>
  <c r="R402" i="6" s="1"/>
  <c r="M403" i="6"/>
  <c r="R403" i="6" s="1"/>
  <c r="M404" i="6"/>
  <c r="R404" i="6" s="1"/>
  <c r="M405" i="6"/>
  <c r="R405" i="6" s="1"/>
  <c r="M406" i="6"/>
  <c r="R406" i="6" s="1"/>
  <c r="M407" i="6"/>
  <c r="R407" i="6" s="1"/>
  <c r="M408" i="6"/>
  <c r="R408" i="6" s="1"/>
  <c r="M409" i="6"/>
  <c r="R409" i="6" s="1"/>
  <c r="M410" i="6"/>
  <c r="R410" i="6" s="1"/>
  <c r="M411" i="6"/>
  <c r="R411" i="6" s="1"/>
  <c r="M412" i="6"/>
  <c r="R412" i="6" s="1"/>
  <c r="M413" i="6"/>
  <c r="R413" i="6" s="1"/>
  <c r="M414" i="6"/>
  <c r="R414" i="6" s="1"/>
  <c r="M415" i="6"/>
  <c r="R415" i="6" s="1"/>
  <c r="M416" i="6"/>
  <c r="R416" i="6" s="1"/>
  <c r="M417" i="6"/>
  <c r="R417" i="6" s="1"/>
  <c r="M418" i="6"/>
  <c r="R418" i="6" s="1"/>
  <c r="M419" i="6"/>
  <c r="R419" i="6" s="1"/>
  <c r="M420" i="6"/>
  <c r="R420" i="6" s="1"/>
  <c r="M421" i="6"/>
  <c r="R421" i="6" s="1"/>
  <c r="M422" i="6"/>
  <c r="R422" i="6" s="1"/>
  <c r="M423" i="6"/>
  <c r="R423" i="6" s="1"/>
  <c r="M424" i="6"/>
  <c r="R424" i="6" s="1"/>
  <c r="M425" i="6"/>
  <c r="R425" i="6" s="1"/>
  <c r="M426" i="6"/>
  <c r="R426" i="6" s="1"/>
  <c r="M427" i="6"/>
  <c r="R427" i="6" s="1"/>
  <c r="M428" i="6"/>
  <c r="R428" i="6" s="1"/>
  <c r="M429" i="6"/>
  <c r="R429" i="6" s="1"/>
  <c r="M430" i="6"/>
  <c r="R430" i="6" s="1"/>
  <c r="M431" i="6"/>
  <c r="R431" i="6" s="1"/>
  <c r="M432" i="6"/>
  <c r="R432" i="6" s="1"/>
  <c r="M433" i="6"/>
  <c r="R433" i="6" s="1"/>
  <c r="M434" i="6"/>
  <c r="R434" i="6" s="1"/>
  <c r="M435" i="6"/>
  <c r="R435" i="6" s="1"/>
  <c r="M436" i="6"/>
  <c r="R436" i="6" s="1"/>
  <c r="M437" i="6"/>
  <c r="R437" i="6" s="1"/>
  <c r="M438" i="6"/>
  <c r="R438" i="6" s="1"/>
  <c r="M439" i="6"/>
  <c r="R439" i="6" s="1"/>
  <c r="M440" i="6"/>
  <c r="R440" i="6" s="1"/>
  <c r="M441" i="6"/>
  <c r="R441" i="6" s="1"/>
  <c r="M442" i="6"/>
  <c r="R442" i="6" s="1"/>
  <c r="M443" i="6"/>
  <c r="R443" i="6" s="1"/>
  <c r="M444" i="6"/>
  <c r="R444" i="6" s="1"/>
  <c r="M445" i="6"/>
  <c r="R445" i="6" s="1"/>
  <c r="M446" i="6"/>
  <c r="R446" i="6" s="1"/>
  <c r="M447" i="6"/>
  <c r="R447" i="6" s="1"/>
  <c r="M448" i="6"/>
  <c r="R448" i="6" s="1"/>
  <c r="M449" i="6"/>
  <c r="R449" i="6" s="1"/>
  <c r="M450" i="6"/>
  <c r="R450" i="6" s="1"/>
  <c r="M451" i="6"/>
  <c r="R451" i="6" s="1"/>
  <c r="M452" i="6"/>
  <c r="R452" i="6" s="1"/>
  <c r="M453" i="6"/>
  <c r="R453" i="6" s="1"/>
  <c r="M454" i="6"/>
  <c r="R454" i="6" s="1"/>
  <c r="M455" i="6"/>
  <c r="R455" i="6" s="1"/>
  <c r="M456" i="6"/>
  <c r="R456" i="6" s="1"/>
  <c r="M457" i="6"/>
  <c r="R457" i="6" s="1"/>
  <c r="M458" i="6"/>
  <c r="R458" i="6" s="1"/>
  <c r="M459" i="6"/>
  <c r="R459" i="6" s="1"/>
  <c r="M460" i="6"/>
  <c r="R460" i="6" s="1"/>
  <c r="M461" i="6"/>
  <c r="R461" i="6" s="1"/>
  <c r="M462" i="6"/>
  <c r="R462" i="6" s="1"/>
  <c r="M463" i="6"/>
  <c r="R463" i="6" s="1"/>
  <c r="M464" i="6"/>
  <c r="R464" i="6" s="1"/>
  <c r="M465" i="6"/>
  <c r="R465" i="6" s="1"/>
  <c r="M466" i="6"/>
  <c r="R466" i="6" s="1"/>
  <c r="M467" i="6"/>
  <c r="R467" i="6" s="1"/>
  <c r="M468" i="6"/>
  <c r="R468" i="6" s="1"/>
  <c r="M469" i="6"/>
  <c r="R469" i="6" s="1"/>
  <c r="M470" i="6"/>
  <c r="R470" i="6" s="1"/>
  <c r="M471" i="6"/>
  <c r="R471" i="6" s="1"/>
  <c r="M472" i="6"/>
  <c r="R472" i="6" s="1"/>
  <c r="M473" i="6"/>
  <c r="R473" i="6" s="1"/>
  <c r="M474" i="6"/>
  <c r="R474" i="6" s="1"/>
  <c r="M475" i="6"/>
  <c r="R475" i="6" s="1"/>
  <c r="M476" i="6"/>
  <c r="R476" i="6" s="1"/>
  <c r="M477" i="6"/>
  <c r="R477" i="6" s="1"/>
  <c r="M478" i="6"/>
  <c r="R478" i="6" s="1"/>
  <c r="M479" i="6"/>
  <c r="R479" i="6" s="1"/>
  <c r="M480" i="6"/>
  <c r="R480" i="6" s="1"/>
  <c r="M481" i="6"/>
  <c r="R481" i="6" s="1"/>
  <c r="M482" i="6"/>
  <c r="R482" i="6" s="1"/>
  <c r="M483" i="6"/>
  <c r="R483" i="6" s="1"/>
  <c r="M484" i="6"/>
  <c r="R484" i="6" s="1"/>
  <c r="M485" i="6"/>
  <c r="R485" i="6" s="1"/>
  <c r="M486" i="6"/>
  <c r="R486" i="6" s="1"/>
  <c r="M487" i="6"/>
  <c r="R487" i="6" s="1"/>
  <c r="M488" i="6"/>
  <c r="R488" i="6" s="1"/>
  <c r="M489" i="6"/>
  <c r="R489" i="6" s="1"/>
  <c r="M490" i="6"/>
  <c r="R490" i="6" s="1"/>
  <c r="M491" i="6"/>
  <c r="R491" i="6" s="1"/>
  <c r="M492" i="6"/>
  <c r="R492" i="6" s="1"/>
  <c r="M493" i="6"/>
  <c r="R493" i="6" s="1"/>
  <c r="M494" i="6"/>
  <c r="R494" i="6" s="1"/>
  <c r="M495" i="6"/>
  <c r="R495" i="6" s="1"/>
  <c r="M496" i="6"/>
  <c r="R496" i="6" s="1"/>
  <c r="M497" i="6"/>
  <c r="R497" i="6" s="1"/>
  <c r="M498" i="6"/>
  <c r="R498" i="6" s="1"/>
  <c r="M499" i="6"/>
  <c r="R499" i="6" s="1"/>
  <c r="M500" i="6"/>
  <c r="R500" i="6" s="1"/>
  <c r="M501" i="6"/>
  <c r="R501" i="6" s="1"/>
  <c r="M502" i="6"/>
  <c r="R502" i="6" s="1"/>
  <c r="M503" i="6"/>
  <c r="R503" i="6" s="1"/>
  <c r="M504" i="6"/>
  <c r="R504" i="6" s="1"/>
  <c r="M505" i="6"/>
  <c r="R505" i="6" s="1"/>
  <c r="M506" i="6"/>
  <c r="R506" i="6" s="1"/>
  <c r="M507" i="6"/>
  <c r="R507" i="6" s="1"/>
  <c r="M508" i="6"/>
  <c r="R508" i="6" s="1"/>
  <c r="M509" i="6"/>
  <c r="R509" i="6" s="1"/>
  <c r="M510" i="6"/>
  <c r="R510" i="6" s="1"/>
  <c r="M511" i="6"/>
  <c r="R511" i="6" s="1"/>
  <c r="M512" i="6"/>
  <c r="R512" i="6" s="1"/>
  <c r="M513" i="6"/>
  <c r="R513" i="6" s="1"/>
  <c r="M514" i="6"/>
  <c r="R514" i="6" s="1"/>
  <c r="M515" i="6"/>
  <c r="R515" i="6" s="1"/>
  <c r="M516" i="6"/>
  <c r="R516" i="6" s="1"/>
  <c r="M517" i="6"/>
  <c r="R517" i="6" s="1"/>
  <c r="M518" i="6"/>
  <c r="R518" i="6" s="1"/>
  <c r="M519" i="6"/>
  <c r="R519" i="6" s="1"/>
  <c r="M520" i="6"/>
  <c r="R520" i="6" s="1"/>
  <c r="M521" i="6"/>
  <c r="R521" i="6" s="1"/>
  <c r="M522" i="6"/>
  <c r="R522" i="6" s="1"/>
  <c r="M523" i="6"/>
  <c r="R523" i="6" s="1"/>
  <c r="M524" i="6"/>
  <c r="R524" i="6" s="1"/>
  <c r="M525" i="6"/>
  <c r="R525" i="6" s="1"/>
  <c r="M526" i="6"/>
  <c r="R526" i="6" s="1"/>
  <c r="M527" i="6"/>
  <c r="R527" i="6" s="1"/>
  <c r="M528" i="6"/>
  <c r="R528" i="6" s="1"/>
  <c r="M529" i="6"/>
  <c r="R529" i="6" s="1"/>
  <c r="M530" i="6"/>
  <c r="R530" i="6" s="1"/>
  <c r="M531" i="6"/>
  <c r="R531" i="6" s="1"/>
  <c r="M532" i="6"/>
  <c r="R532" i="6" s="1"/>
  <c r="M533" i="6"/>
  <c r="R533" i="6" s="1"/>
  <c r="M534" i="6"/>
  <c r="R534" i="6" s="1"/>
  <c r="M535" i="6"/>
  <c r="R535" i="6" s="1"/>
  <c r="M536" i="6"/>
  <c r="R536" i="6" s="1"/>
  <c r="M537" i="6"/>
  <c r="R537" i="6" s="1"/>
  <c r="M538" i="6"/>
  <c r="R538" i="6" s="1"/>
  <c r="M539" i="6"/>
  <c r="R539" i="6" s="1"/>
  <c r="M540" i="6"/>
  <c r="R540" i="6" s="1"/>
  <c r="M541" i="6"/>
  <c r="R541" i="6" s="1"/>
  <c r="M542" i="6"/>
  <c r="R542" i="6" s="1"/>
  <c r="M543" i="6"/>
  <c r="R543" i="6" s="1"/>
  <c r="M544" i="6"/>
  <c r="R544" i="6" s="1"/>
  <c r="M545" i="6"/>
  <c r="R545" i="6" s="1"/>
  <c r="M546" i="6"/>
  <c r="R546" i="6" s="1"/>
  <c r="M547" i="6"/>
  <c r="R547" i="6" s="1"/>
  <c r="M548" i="6"/>
  <c r="R548" i="6" s="1"/>
  <c r="M549" i="6"/>
  <c r="R549" i="6" s="1"/>
  <c r="M550" i="6"/>
  <c r="R550" i="6" s="1"/>
  <c r="M551" i="6"/>
  <c r="R551" i="6" s="1"/>
  <c r="M552" i="6"/>
  <c r="R552" i="6" s="1"/>
  <c r="M553" i="6"/>
  <c r="R553" i="6" s="1"/>
  <c r="M554" i="6"/>
  <c r="R554" i="6" s="1"/>
  <c r="M555" i="6"/>
  <c r="R555" i="6" s="1"/>
  <c r="M556" i="6"/>
  <c r="R556" i="6" s="1"/>
  <c r="M557" i="6"/>
  <c r="R557" i="6" s="1"/>
  <c r="M558" i="6"/>
  <c r="R558" i="6" s="1"/>
  <c r="M559" i="6"/>
  <c r="R559" i="6" s="1"/>
  <c r="M560" i="6"/>
  <c r="R560" i="6" s="1"/>
  <c r="M561" i="6"/>
  <c r="R561" i="6" s="1"/>
  <c r="M562" i="6"/>
  <c r="R562" i="6" s="1"/>
  <c r="M563" i="6"/>
  <c r="R563" i="6" s="1"/>
  <c r="M564" i="6"/>
  <c r="R564" i="6" s="1"/>
  <c r="M565" i="6"/>
  <c r="R565" i="6" s="1"/>
  <c r="M566" i="6"/>
  <c r="R566" i="6" s="1"/>
  <c r="M567" i="6"/>
  <c r="R567" i="6" s="1"/>
  <c r="M568" i="6"/>
  <c r="R568" i="6" s="1"/>
  <c r="M569" i="6"/>
  <c r="R569" i="6" s="1"/>
  <c r="M570" i="6"/>
  <c r="R570" i="6" s="1"/>
  <c r="M571" i="6"/>
  <c r="R571" i="6" s="1"/>
  <c r="M572" i="6"/>
  <c r="R572" i="6" s="1"/>
  <c r="M573" i="6"/>
  <c r="R573" i="6" s="1"/>
  <c r="M574" i="6"/>
  <c r="R574" i="6" s="1"/>
  <c r="M575" i="6"/>
  <c r="R575" i="6" s="1"/>
  <c r="M576" i="6"/>
  <c r="R576" i="6" s="1"/>
  <c r="M577" i="6"/>
  <c r="R577" i="6" s="1"/>
  <c r="M578" i="6"/>
  <c r="R578" i="6" s="1"/>
  <c r="M579" i="6"/>
  <c r="R579" i="6" s="1"/>
  <c r="M580" i="6"/>
  <c r="R580" i="6" s="1"/>
  <c r="M581" i="6"/>
  <c r="R581" i="6" s="1"/>
  <c r="M582" i="6"/>
  <c r="R582" i="6" s="1"/>
  <c r="M583" i="6"/>
  <c r="R583" i="6" s="1"/>
  <c r="M584" i="6"/>
  <c r="R584" i="6" s="1"/>
  <c r="M585" i="6"/>
  <c r="R585" i="6" s="1"/>
  <c r="M586" i="6"/>
  <c r="R586" i="6" s="1"/>
  <c r="M587" i="6"/>
  <c r="R587" i="6" s="1"/>
  <c r="M588" i="6"/>
  <c r="R588" i="6" s="1"/>
  <c r="M589" i="6"/>
  <c r="R589" i="6" s="1"/>
  <c r="M590" i="6"/>
  <c r="R590" i="6" s="1"/>
  <c r="M591" i="6"/>
  <c r="R591" i="6" s="1"/>
  <c r="M592" i="6"/>
  <c r="R592" i="6" s="1"/>
  <c r="M593" i="6"/>
  <c r="R593" i="6" s="1"/>
  <c r="M594" i="6"/>
  <c r="R594" i="6" s="1"/>
  <c r="M595" i="6"/>
  <c r="R595" i="6" s="1"/>
  <c r="M596" i="6"/>
  <c r="R596" i="6" s="1"/>
  <c r="M597" i="6"/>
  <c r="R597" i="6" s="1"/>
  <c r="M598" i="6"/>
  <c r="R598" i="6" s="1"/>
  <c r="M599" i="6"/>
  <c r="R599" i="6" s="1"/>
  <c r="M600" i="6"/>
  <c r="R600" i="6" s="1"/>
  <c r="M601" i="6"/>
  <c r="R601" i="6" s="1"/>
  <c r="M602" i="6"/>
  <c r="R602" i="6" s="1"/>
  <c r="M603" i="6"/>
  <c r="R603" i="6" s="1"/>
  <c r="M604" i="6"/>
  <c r="R604" i="6" s="1"/>
  <c r="M605" i="6"/>
  <c r="R605" i="6" s="1"/>
  <c r="M606" i="6"/>
  <c r="R606" i="6" s="1"/>
  <c r="M607" i="6"/>
  <c r="R607" i="6" s="1"/>
  <c r="M608" i="6"/>
  <c r="R608" i="6" s="1"/>
  <c r="M609" i="6"/>
  <c r="R609" i="6" s="1"/>
  <c r="M610" i="6"/>
  <c r="R610" i="6" s="1"/>
  <c r="M611" i="6"/>
  <c r="R611" i="6" s="1"/>
  <c r="M612" i="6"/>
  <c r="R612" i="6" s="1"/>
  <c r="M613" i="6"/>
  <c r="R613" i="6" s="1"/>
  <c r="M614" i="6"/>
  <c r="R614" i="6" s="1"/>
  <c r="M615" i="6"/>
  <c r="R615" i="6" s="1"/>
  <c r="M616" i="6"/>
  <c r="R616" i="6" s="1"/>
  <c r="M617" i="6"/>
  <c r="R617" i="6" s="1"/>
  <c r="M618" i="6"/>
  <c r="R618" i="6" s="1"/>
  <c r="M619" i="6"/>
  <c r="R619" i="6" s="1"/>
  <c r="M620" i="6"/>
  <c r="R620" i="6" s="1"/>
  <c r="M621" i="6"/>
  <c r="R621" i="6" s="1"/>
  <c r="M622" i="6"/>
  <c r="R622" i="6" s="1"/>
  <c r="M623" i="6"/>
  <c r="R623" i="6" s="1"/>
  <c r="M624" i="6"/>
  <c r="R624" i="6" s="1"/>
  <c r="M625" i="6"/>
  <c r="R625" i="6" s="1"/>
  <c r="M626" i="6"/>
  <c r="R626" i="6" s="1"/>
  <c r="M627" i="6"/>
  <c r="R627" i="6" s="1"/>
  <c r="M628" i="6"/>
  <c r="R628" i="6" s="1"/>
  <c r="M629" i="6"/>
  <c r="R629" i="6" s="1"/>
  <c r="M630" i="6"/>
  <c r="R630" i="6" s="1"/>
  <c r="M631" i="6"/>
  <c r="R631" i="6" s="1"/>
  <c r="M632" i="6"/>
  <c r="R632" i="6" s="1"/>
  <c r="M633" i="6"/>
  <c r="R633" i="6" s="1"/>
  <c r="M634" i="6"/>
  <c r="R634" i="6" s="1"/>
  <c r="M635" i="6"/>
  <c r="R635" i="6" s="1"/>
  <c r="M636" i="6"/>
  <c r="R636" i="6" s="1"/>
  <c r="M637" i="6"/>
  <c r="R637" i="6" s="1"/>
  <c r="M638" i="6"/>
  <c r="R638" i="6" s="1"/>
  <c r="M639" i="6"/>
  <c r="R639" i="6" s="1"/>
  <c r="M640" i="6"/>
  <c r="R640" i="6" s="1"/>
  <c r="M641" i="6"/>
  <c r="R641" i="6" s="1"/>
  <c r="M642" i="6"/>
  <c r="R642" i="6" s="1"/>
  <c r="M643" i="6"/>
  <c r="R643" i="6" s="1"/>
  <c r="M644" i="6"/>
  <c r="R644" i="6" s="1"/>
  <c r="M645" i="6"/>
  <c r="R645" i="6" s="1"/>
  <c r="M646" i="6"/>
  <c r="R646" i="6" s="1"/>
  <c r="M647" i="6"/>
  <c r="R647" i="6" s="1"/>
  <c r="M648" i="6"/>
  <c r="R648" i="6" s="1"/>
  <c r="M649" i="6"/>
  <c r="R649" i="6" s="1"/>
  <c r="M650" i="6"/>
  <c r="R650" i="6" s="1"/>
  <c r="M651" i="6"/>
  <c r="R651" i="6" s="1"/>
  <c r="M652" i="6"/>
  <c r="R652" i="6" s="1"/>
  <c r="M653" i="6"/>
  <c r="R653" i="6" s="1"/>
  <c r="M654" i="6"/>
  <c r="R654" i="6" s="1"/>
  <c r="M655" i="6"/>
  <c r="R655" i="6" s="1"/>
  <c r="M656" i="6"/>
  <c r="R656" i="6" s="1"/>
  <c r="M657" i="6"/>
  <c r="R657" i="6" s="1"/>
  <c r="M658" i="6"/>
  <c r="R658" i="6" s="1"/>
  <c r="M659" i="6"/>
  <c r="R659" i="6" s="1"/>
  <c r="M660" i="6"/>
  <c r="R660" i="6" s="1"/>
  <c r="M661" i="6"/>
  <c r="R661" i="6" s="1"/>
  <c r="M662" i="6"/>
  <c r="R662" i="6" s="1"/>
  <c r="M663" i="6"/>
  <c r="R663" i="6" s="1"/>
  <c r="M664" i="6"/>
  <c r="R664" i="6" s="1"/>
  <c r="M665" i="6"/>
  <c r="R665" i="6" s="1"/>
  <c r="M666" i="6"/>
  <c r="R666" i="6" s="1"/>
  <c r="M667" i="6"/>
  <c r="R667" i="6" s="1"/>
  <c r="M668" i="6"/>
  <c r="R668" i="6" s="1"/>
  <c r="M669" i="6"/>
  <c r="R669" i="6" s="1"/>
  <c r="M670" i="6"/>
  <c r="R670" i="6" s="1"/>
  <c r="M671" i="6"/>
  <c r="R671" i="6" s="1"/>
  <c r="M672" i="6"/>
  <c r="R672" i="6" s="1"/>
  <c r="M673" i="6"/>
  <c r="R673" i="6" s="1"/>
  <c r="M674" i="6"/>
  <c r="R674" i="6" s="1"/>
  <c r="M675" i="6"/>
  <c r="R675" i="6" s="1"/>
  <c r="M676" i="6"/>
  <c r="R676" i="6" s="1"/>
  <c r="M677" i="6"/>
  <c r="R677" i="6" s="1"/>
  <c r="M678" i="6"/>
  <c r="R678" i="6" s="1"/>
  <c r="M679" i="6"/>
  <c r="R679" i="6" s="1"/>
  <c r="M680" i="6"/>
  <c r="R680" i="6" s="1"/>
  <c r="M681" i="6"/>
  <c r="R681" i="6" s="1"/>
  <c r="M682" i="6"/>
  <c r="R682" i="6" s="1"/>
  <c r="M683" i="6"/>
  <c r="R683" i="6" s="1"/>
  <c r="M684" i="6"/>
  <c r="R684" i="6" s="1"/>
  <c r="M685" i="6"/>
  <c r="R685" i="6" s="1"/>
  <c r="M686" i="6"/>
  <c r="R686" i="6" s="1"/>
  <c r="M687" i="6"/>
  <c r="R687" i="6" s="1"/>
  <c r="M688" i="6"/>
  <c r="R688" i="6" s="1"/>
  <c r="M689" i="6"/>
  <c r="R689" i="6" s="1"/>
  <c r="M690" i="6"/>
  <c r="R690" i="6" s="1"/>
  <c r="M691" i="6"/>
  <c r="R691" i="6" s="1"/>
  <c r="M692" i="6"/>
  <c r="R692" i="6" s="1"/>
  <c r="M693" i="6"/>
  <c r="R693" i="6" s="1"/>
  <c r="M694" i="6"/>
  <c r="R694" i="6" s="1"/>
  <c r="M695" i="6"/>
  <c r="R695" i="6" s="1"/>
  <c r="M696" i="6"/>
  <c r="R696" i="6" s="1"/>
  <c r="M697" i="6"/>
  <c r="R697" i="6" s="1"/>
  <c r="M698" i="6"/>
  <c r="R698" i="6" s="1"/>
  <c r="M699" i="6"/>
  <c r="R699" i="6" s="1"/>
  <c r="M700" i="6"/>
  <c r="R700" i="6" s="1"/>
  <c r="M701" i="6"/>
  <c r="R701" i="6" s="1"/>
  <c r="M702" i="6"/>
  <c r="R702" i="6" s="1"/>
  <c r="M703" i="6"/>
  <c r="R703" i="6" s="1"/>
  <c r="M704" i="6"/>
  <c r="R704" i="6" s="1"/>
  <c r="M705" i="6"/>
  <c r="R705" i="6" s="1"/>
  <c r="M706" i="6"/>
  <c r="R706" i="6" s="1"/>
  <c r="M707" i="6"/>
  <c r="R707" i="6" s="1"/>
  <c r="M708" i="6"/>
  <c r="R708" i="6" s="1"/>
  <c r="M709" i="6"/>
  <c r="R709" i="6" s="1"/>
  <c r="M710" i="6"/>
  <c r="R710" i="6" s="1"/>
  <c r="M711" i="6"/>
  <c r="R711" i="6" s="1"/>
  <c r="M712" i="6"/>
  <c r="R712" i="6" s="1"/>
  <c r="M713" i="6"/>
  <c r="R713" i="6" s="1"/>
  <c r="M714" i="6"/>
  <c r="R714" i="6" s="1"/>
  <c r="M715" i="6"/>
  <c r="R715" i="6" s="1"/>
  <c r="M716" i="6"/>
  <c r="R716" i="6" s="1"/>
  <c r="M717" i="6"/>
  <c r="R717" i="6" s="1"/>
  <c r="M718" i="6"/>
  <c r="R718" i="6" s="1"/>
  <c r="M719" i="6"/>
  <c r="R719" i="6" s="1"/>
  <c r="M720" i="6"/>
  <c r="R720" i="6" s="1"/>
  <c r="M721" i="6"/>
  <c r="R721" i="6" s="1"/>
  <c r="M722" i="6"/>
  <c r="R722" i="6" s="1"/>
  <c r="M723" i="6"/>
  <c r="R723" i="6" s="1"/>
  <c r="M724" i="6"/>
  <c r="R724" i="6" s="1"/>
  <c r="M725" i="6"/>
  <c r="R725" i="6" s="1"/>
  <c r="M726" i="6"/>
  <c r="R726" i="6" s="1"/>
  <c r="M727" i="6"/>
  <c r="R727" i="6" s="1"/>
  <c r="M728" i="6"/>
  <c r="R728" i="6" s="1"/>
  <c r="M729" i="6"/>
  <c r="R729" i="6" s="1"/>
  <c r="M730" i="6"/>
  <c r="R730" i="6" s="1"/>
  <c r="M731" i="6"/>
  <c r="R731" i="6" s="1"/>
  <c r="M732" i="6"/>
  <c r="R732" i="6" s="1"/>
  <c r="M733" i="6"/>
  <c r="R733" i="6" s="1"/>
  <c r="M734" i="6"/>
  <c r="R734" i="6" s="1"/>
  <c r="M735" i="6"/>
  <c r="R735" i="6" s="1"/>
  <c r="M736" i="6"/>
  <c r="R736" i="6" s="1"/>
  <c r="M737" i="6"/>
  <c r="R737" i="6" s="1"/>
  <c r="M738" i="6"/>
  <c r="R738" i="6" s="1"/>
  <c r="M739" i="6"/>
  <c r="R739" i="6" s="1"/>
  <c r="M740" i="6"/>
  <c r="R740" i="6" s="1"/>
  <c r="M741" i="6"/>
  <c r="R741" i="6" s="1"/>
  <c r="M742" i="6"/>
  <c r="R742" i="6" s="1"/>
  <c r="M743" i="6"/>
  <c r="R743" i="6" s="1"/>
  <c r="M744" i="6"/>
  <c r="R744" i="6" s="1"/>
  <c r="M745" i="6"/>
  <c r="R745" i="6" s="1"/>
  <c r="M746" i="6"/>
  <c r="R746" i="6" s="1"/>
  <c r="M747" i="6"/>
  <c r="R747" i="6" s="1"/>
  <c r="M748" i="6"/>
  <c r="R748" i="6" s="1"/>
  <c r="M749" i="6"/>
  <c r="R749" i="6" s="1"/>
  <c r="M750" i="6"/>
  <c r="R750" i="6" s="1"/>
  <c r="M751" i="6"/>
  <c r="R751" i="6" s="1"/>
  <c r="M752" i="6"/>
  <c r="R752" i="6" s="1"/>
  <c r="M753" i="6"/>
  <c r="R753" i="6" s="1"/>
  <c r="M754" i="6"/>
  <c r="R754" i="6" s="1"/>
  <c r="M755" i="6"/>
  <c r="R755" i="6" s="1"/>
  <c r="M756" i="6"/>
  <c r="R756" i="6" s="1"/>
  <c r="M757" i="6"/>
  <c r="R757" i="6" s="1"/>
  <c r="M758" i="6"/>
  <c r="R758" i="6" s="1"/>
  <c r="M759" i="6"/>
  <c r="R759" i="6" s="1"/>
  <c r="M760" i="6"/>
  <c r="R760" i="6" s="1"/>
  <c r="M761" i="6"/>
  <c r="R761" i="6" s="1"/>
  <c r="M762" i="6"/>
  <c r="R762" i="6" s="1"/>
  <c r="M763" i="6"/>
  <c r="R763" i="6" s="1"/>
  <c r="M764" i="6"/>
  <c r="R764" i="6" s="1"/>
  <c r="M765" i="6"/>
  <c r="R765" i="6" s="1"/>
  <c r="M766" i="6"/>
  <c r="R766" i="6" s="1"/>
  <c r="M767" i="6"/>
  <c r="R767" i="6" s="1"/>
  <c r="M768" i="6"/>
  <c r="R768" i="6" s="1"/>
  <c r="M769" i="6"/>
  <c r="R769" i="6" s="1"/>
  <c r="M770" i="6"/>
  <c r="R770" i="6" s="1"/>
  <c r="M771" i="6"/>
  <c r="R771" i="6" s="1"/>
  <c r="M772" i="6"/>
  <c r="R772" i="6" s="1"/>
  <c r="M773" i="6"/>
  <c r="R773" i="6" s="1"/>
  <c r="M774" i="6"/>
  <c r="R774" i="6" s="1"/>
  <c r="M775" i="6"/>
  <c r="R775" i="6" s="1"/>
  <c r="M776" i="6"/>
  <c r="R776" i="6" s="1"/>
  <c r="M777" i="6"/>
  <c r="R777" i="6" s="1"/>
  <c r="M778" i="6"/>
  <c r="R778" i="6" s="1"/>
  <c r="M779" i="6"/>
  <c r="R779" i="6" s="1"/>
  <c r="M780" i="6"/>
  <c r="R780" i="6" s="1"/>
  <c r="M781" i="6"/>
  <c r="R781" i="6" s="1"/>
  <c r="M782" i="6"/>
  <c r="R782" i="6" s="1"/>
  <c r="M783" i="6"/>
  <c r="R783" i="6" s="1"/>
  <c r="M784" i="6"/>
  <c r="R784" i="6" s="1"/>
  <c r="M785" i="6"/>
  <c r="R785" i="6" s="1"/>
  <c r="M786" i="6"/>
  <c r="R786" i="6" s="1"/>
  <c r="M787" i="6"/>
  <c r="R787" i="6" s="1"/>
  <c r="M788" i="6"/>
  <c r="R788" i="6" s="1"/>
  <c r="M789" i="6"/>
  <c r="R789" i="6" s="1"/>
  <c r="M790" i="6"/>
  <c r="R790" i="6" s="1"/>
  <c r="M791" i="6"/>
  <c r="R791" i="6" s="1"/>
  <c r="M792" i="6"/>
  <c r="R792" i="6" s="1"/>
  <c r="M793" i="6"/>
  <c r="R793" i="6" s="1"/>
  <c r="M794" i="6"/>
  <c r="R794" i="6" s="1"/>
  <c r="M795" i="6"/>
  <c r="R795" i="6" s="1"/>
  <c r="M796" i="6"/>
  <c r="R796" i="6" s="1"/>
  <c r="M797" i="6"/>
  <c r="R797" i="6" s="1"/>
  <c r="M798" i="6"/>
  <c r="R798" i="6" s="1"/>
  <c r="M799" i="6"/>
  <c r="R799" i="6" s="1"/>
  <c r="M800" i="6"/>
  <c r="R800" i="6" s="1"/>
  <c r="M801" i="6"/>
  <c r="R801" i="6" s="1"/>
  <c r="M802" i="6"/>
  <c r="R802" i="6" s="1"/>
  <c r="M803" i="6"/>
  <c r="R803" i="6" s="1"/>
  <c r="M804" i="6"/>
  <c r="R804" i="6" s="1"/>
  <c r="M805" i="6"/>
  <c r="R805" i="6" s="1"/>
  <c r="M806" i="6"/>
  <c r="R806" i="6" s="1"/>
  <c r="M807" i="6"/>
  <c r="R807" i="6" s="1"/>
  <c r="M808" i="6"/>
  <c r="R808" i="6" s="1"/>
  <c r="M809" i="6"/>
  <c r="R809" i="6" s="1"/>
  <c r="M810" i="6"/>
  <c r="R810" i="6" s="1"/>
  <c r="M811" i="6"/>
  <c r="R811" i="6" s="1"/>
  <c r="M812" i="6"/>
  <c r="R812" i="6" s="1"/>
  <c r="M813" i="6"/>
  <c r="R813" i="6" s="1"/>
  <c r="M814" i="6"/>
  <c r="R814" i="6" s="1"/>
  <c r="M815" i="6"/>
  <c r="R815" i="6" s="1"/>
  <c r="M816" i="6"/>
  <c r="R816" i="6" s="1"/>
  <c r="M817" i="6"/>
  <c r="R817" i="6" s="1"/>
  <c r="M818" i="6"/>
  <c r="R818" i="6" s="1"/>
  <c r="M819" i="6"/>
  <c r="R819" i="6" s="1"/>
  <c r="M820" i="6"/>
  <c r="R820" i="6" s="1"/>
  <c r="M821" i="6"/>
  <c r="R821" i="6" s="1"/>
  <c r="M822" i="6"/>
  <c r="R822" i="6" s="1"/>
  <c r="M823" i="6"/>
  <c r="R823" i="6" s="1"/>
  <c r="M824" i="6"/>
  <c r="R824" i="6" s="1"/>
  <c r="M825" i="6"/>
  <c r="R825" i="6" s="1"/>
  <c r="M826" i="6"/>
  <c r="R826" i="6" s="1"/>
  <c r="M827" i="6"/>
  <c r="R827" i="6" s="1"/>
  <c r="M828" i="6"/>
  <c r="R828" i="6" s="1"/>
  <c r="M829" i="6"/>
  <c r="R829" i="6" s="1"/>
  <c r="M830" i="6"/>
  <c r="R830" i="6" s="1"/>
  <c r="M831" i="6"/>
  <c r="R831" i="6" s="1"/>
  <c r="M832" i="6"/>
  <c r="R832" i="6" s="1"/>
  <c r="M833" i="6"/>
  <c r="R833" i="6" s="1"/>
  <c r="M834" i="6"/>
  <c r="R834" i="6" s="1"/>
  <c r="M835" i="6"/>
  <c r="R835" i="6" s="1"/>
  <c r="M836" i="6"/>
  <c r="R836" i="6" s="1"/>
  <c r="M837" i="6"/>
  <c r="R837" i="6" s="1"/>
  <c r="M838" i="6"/>
  <c r="R838" i="6" s="1"/>
  <c r="M839" i="6"/>
  <c r="R839" i="6" s="1"/>
  <c r="M840" i="6"/>
  <c r="R840" i="6" s="1"/>
  <c r="M841" i="6"/>
  <c r="R841" i="6" s="1"/>
  <c r="M842" i="6"/>
  <c r="R842" i="6" s="1"/>
  <c r="M843" i="6"/>
  <c r="R843" i="6" s="1"/>
  <c r="M844" i="6"/>
  <c r="R844" i="6" s="1"/>
  <c r="M845" i="6"/>
  <c r="R845" i="6" s="1"/>
  <c r="M846" i="6"/>
  <c r="R846" i="6" s="1"/>
  <c r="M847" i="6"/>
  <c r="R847" i="6" s="1"/>
  <c r="M848" i="6"/>
  <c r="R848" i="6" s="1"/>
  <c r="M849" i="6"/>
  <c r="R849" i="6" s="1"/>
  <c r="M850" i="6"/>
  <c r="R850" i="6" s="1"/>
  <c r="M851" i="6"/>
  <c r="R851" i="6" s="1"/>
  <c r="M852" i="6"/>
  <c r="R852" i="6" s="1"/>
  <c r="M853" i="6"/>
  <c r="R853" i="6" s="1"/>
  <c r="M854" i="6"/>
  <c r="R854" i="6" s="1"/>
  <c r="M855" i="6"/>
  <c r="R855" i="6" s="1"/>
  <c r="M856" i="6"/>
  <c r="R856" i="6" s="1"/>
  <c r="M857" i="6"/>
  <c r="R857" i="6" s="1"/>
  <c r="M858" i="6"/>
  <c r="R858" i="6" s="1"/>
  <c r="M859" i="6"/>
  <c r="R859" i="6" s="1"/>
  <c r="M860" i="6"/>
  <c r="R860" i="6" s="1"/>
  <c r="M861" i="6"/>
  <c r="R861" i="6" s="1"/>
  <c r="M862" i="6"/>
  <c r="R862" i="6" s="1"/>
  <c r="M863" i="6"/>
  <c r="R863" i="6" s="1"/>
  <c r="M864" i="6"/>
  <c r="R864" i="6" s="1"/>
  <c r="M865" i="6"/>
  <c r="R865" i="6" s="1"/>
  <c r="M866" i="6"/>
  <c r="R866" i="6" s="1"/>
  <c r="M867" i="6"/>
  <c r="R867" i="6" s="1"/>
  <c r="M868" i="6"/>
  <c r="R868" i="6" s="1"/>
  <c r="M869" i="6"/>
  <c r="R869" i="6" s="1"/>
  <c r="M870" i="6"/>
  <c r="R870" i="6" s="1"/>
  <c r="M871" i="6"/>
  <c r="R871" i="6" s="1"/>
  <c r="M872" i="6"/>
  <c r="R872" i="6" s="1"/>
  <c r="M873" i="6"/>
  <c r="R873" i="6" s="1"/>
  <c r="M874" i="6"/>
  <c r="R874" i="6" s="1"/>
  <c r="M875" i="6"/>
  <c r="R875" i="6" s="1"/>
  <c r="M876" i="6"/>
  <c r="R876" i="6" s="1"/>
  <c r="M877" i="6"/>
  <c r="R877" i="6" s="1"/>
  <c r="M878" i="6"/>
  <c r="R878" i="6" s="1"/>
  <c r="M879" i="6"/>
  <c r="R879" i="6" s="1"/>
  <c r="M880" i="6"/>
  <c r="R880" i="6" s="1"/>
  <c r="M881" i="6"/>
  <c r="R881" i="6" s="1"/>
  <c r="M882" i="6"/>
  <c r="R882" i="6" s="1"/>
  <c r="M883" i="6"/>
  <c r="R883" i="6" s="1"/>
  <c r="M884" i="6"/>
  <c r="R884" i="6" s="1"/>
  <c r="M885" i="6"/>
  <c r="R885" i="6" s="1"/>
  <c r="M886" i="6"/>
  <c r="R886" i="6" s="1"/>
  <c r="M887" i="6"/>
  <c r="R887" i="6" s="1"/>
  <c r="M888" i="6"/>
  <c r="R888" i="6" s="1"/>
  <c r="M889" i="6"/>
  <c r="R889" i="6" s="1"/>
  <c r="M890" i="6"/>
  <c r="R890" i="6" s="1"/>
  <c r="M891" i="6"/>
  <c r="R891" i="6" s="1"/>
  <c r="M892" i="6"/>
  <c r="R892" i="6" s="1"/>
  <c r="M893" i="6"/>
  <c r="R893" i="6" s="1"/>
  <c r="M894" i="6"/>
  <c r="R894" i="6" s="1"/>
  <c r="M895" i="6"/>
  <c r="R895" i="6" s="1"/>
  <c r="M896" i="6"/>
  <c r="R896" i="6" s="1"/>
  <c r="M897" i="6"/>
  <c r="R897" i="6" s="1"/>
  <c r="M898" i="6"/>
  <c r="R898" i="6" s="1"/>
  <c r="M899" i="6"/>
  <c r="R899" i="6" s="1"/>
  <c r="M900" i="6"/>
  <c r="R900" i="6" s="1"/>
  <c r="M901" i="6"/>
  <c r="R901" i="6" s="1"/>
  <c r="M902" i="6"/>
  <c r="R902" i="6" s="1"/>
  <c r="M903" i="6"/>
  <c r="R903" i="6" s="1"/>
  <c r="M904" i="6"/>
  <c r="R904" i="6" s="1"/>
  <c r="M905" i="6"/>
  <c r="R905" i="6" s="1"/>
  <c r="M906" i="6"/>
  <c r="R906" i="6" s="1"/>
  <c r="M907" i="6"/>
  <c r="R907" i="6" s="1"/>
  <c r="M908" i="6"/>
  <c r="R908" i="6" s="1"/>
  <c r="M909" i="6"/>
  <c r="R909" i="6" s="1"/>
  <c r="M910" i="6"/>
  <c r="R910" i="6" s="1"/>
  <c r="M911" i="6"/>
  <c r="R911" i="6" s="1"/>
  <c r="M912" i="6"/>
  <c r="R912" i="6" s="1"/>
  <c r="M913" i="6"/>
  <c r="R913" i="6" s="1"/>
  <c r="M914" i="6"/>
  <c r="R914" i="6" s="1"/>
  <c r="M915" i="6"/>
  <c r="R915" i="6" s="1"/>
  <c r="M916" i="6"/>
  <c r="R916" i="6" s="1"/>
  <c r="M917" i="6"/>
  <c r="R917" i="6" s="1"/>
  <c r="M918" i="6"/>
  <c r="R918" i="6" s="1"/>
  <c r="M919" i="6"/>
  <c r="R919" i="6" s="1"/>
  <c r="M920" i="6"/>
  <c r="R920" i="6" s="1"/>
  <c r="M921" i="6"/>
  <c r="R921" i="6" s="1"/>
  <c r="M922" i="6"/>
  <c r="R922" i="6" s="1"/>
  <c r="M923" i="6"/>
  <c r="R923" i="6" s="1"/>
  <c r="M924" i="6"/>
  <c r="R924" i="6" s="1"/>
  <c r="M925" i="6"/>
  <c r="R925" i="6" s="1"/>
  <c r="M926" i="6"/>
  <c r="R926" i="6" s="1"/>
  <c r="M927" i="6"/>
  <c r="R927" i="6" s="1"/>
  <c r="M928" i="6"/>
  <c r="R928" i="6" s="1"/>
  <c r="M929" i="6"/>
  <c r="R929" i="6" s="1"/>
  <c r="M930" i="6"/>
  <c r="R930" i="6" s="1"/>
  <c r="M931" i="6"/>
  <c r="R931" i="6" s="1"/>
  <c r="M932" i="6"/>
  <c r="R932" i="6" s="1"/>
  <c r="M933" i="6"/>
  <c r="R933" i="6" s="1"/>
  <c r="M934" i="6"/>
  <c r="R934" i="6" s="1"/>
  <c r="M935" i="6"/>
  <c r="R935" i="6" s="1"/>
  <c r="M936" i="6"/>
  <c r="R936" i="6" s="1"/>
  <c r="M937" i="6"/>
  <c r="R937" i="6" s="1"/>
  <c r="M938" i="6"/>
  <c r="R938" i="6" s="1"/>
  <c r="M939" i="6"/>
  <c r="R939" i="6" s="1"/>
  <c r="M940" i="6"/>
  <c r="R940" i="6" s="1"/>
  <c r="M941" i="6"/>
  <c r="R941" i="6" s="1"/>
  <c r="M942" i="6"/>
  <c r="R942" i="6" s="1"/>
  <c r="M943" i="6"/>
  <c r="R943" i="6" s="1"/>
  <c r="M944" i="6"/>
  <c r="R944" i="6" s="1"/>
  <c r="M945" i="6"/>
  <c r="R945" i="6" s="1"/>
  <c r="M946" i="6"/>
  <c r="R946" i="6" s="1"/>
  <c r="M947" i="6"/>
  <c r="R947" i="6" s="1"/>
  <c r="M948" i="6"/>
  <c r="R948" i="6" s="1"/>
  <c r="M949" i="6"/>
  <c r="R949" i="6" s="1"/>
  <c r="M950" i="6"/>
  <c r="R950" i="6" s="1"/>
  <c r="M951" i="6"/>
  <c r="R951" i="6" s="1"/>
  <c r="M952" i="6"/>
  <c r="R952" i="6" s="1"/>
  <c r="M953" i="6"/>
  <c r="R953" i="6" s="1"/>
  <c r="M954" i="6"/>
  <c r="R954" i="6" s="1"/>
  <c r="M955" i="6"/>
  <c r="R955" i="6" s="1"/>
  <c r="M956" i="6"/>
  <c r="R956" i="6" s="1"/>
  <c r="M957" i="6"/>
  <c r="R957" i="6" s="1"/>
  <c r="M958" i="6"/>
  <c r="R958" i="6" s="1"/>
  <c r="M959" i="6"/>
  <c r="R959" i="6" s="1"/>
  <c r="M960" i="6"/>
  <c r="R960" i="6" s="1"/>
  <c r="M961" i="6"/>
  <c r="R961" i="6" s="1"/>
  <c r="M962" i="6"/>
  <c r="R962" i="6" s="1"/>
  <c r="M963" i="6"/>
  <c r="R963" i="6" s="1"/>
  <c r="M964" i="6"/>
  <c r="R964" i="6" s="1"/>
  <c r="M965" i="6"/>
  <c r="R965" i="6" s="1"/>
  <c r="M966" i="6"/>
  <c r="R966" i="6" s="1"/>
  <c r="M967" i="6"/>
  <c r="R967" i="6" s="1"/>
  <c r="M968" i="6"/>
  <c r="R968" i="6" s="1"/>
  <c r="M969" i="6"/>
  <c r="R969" i="6" s="1"/>
  <c r="M970" i="6"/>
  <c r="R970" i="6" s="1"/>
  <c r="M971" i="6"/>
  <c r="R971" i="6" s="1"/>
  <c r="M972" i="6"/>
  <c r="R972" i="6" s="1"/>
  <c r="M973" i="6"/>
  <c r="R973" i="6" s="1"/>
  <c r="M974" i="6"/>
  <c r="R974" i="6" s="1"/>
  <c r="M975" i="6"/>
  <c r="R975" i="6" s="1"/>
  <c r="M976" i="6"/>
  <c r="R976" i="6" s="1"/>
  <c r="M977" i="6"/>
  <c r="R977" i="6" s="1"/>
  <c r="M978" i="6"/>
  <c r="R978" i="6" s="1"/>
  <c r="M979" i="6"/>
  <c r="R979" i="6" s="1"/>
  <c r="M980" i="6"/>
  <c r="R980" i="6" s="1"/>
  <c r="M981" i="6"/>
  <c r="R981" i="6" s="1"/>
  <c r="M982" i="6"/>
  <c r="R982" i="6" s="1"/>
  <c r="M983" i="6"/>
  <c r="R983" i="6" s="1"/>
  <c r="M984" i="6"/>
  <c r="R984" i="6" s="1"/>
  <c r="M985" i="6"/>
  <c r="R985" i="6" s="1"/>
  <c r="M986" i="6"/>
  <c r="R986" i="6" s="1"/>
  <c r="M987" i="6"/>
  <c r="R987" i="6" s="1"/>
  <c r="M988" i="6"/>
  <c r="R988" i="6" s="1"/>
  <c r="M989" i="6"/>
  <c r="R989" i="6" s="1"/>
  <c r="M990" i="6"/>
  <c r="R990" i="6" s="1"/>
  <c r="M991" i="6"/>
  <c r="R991" i="6" s="1"/>
  <c r="M992" i="6"/>
  <c r="R992" i="6" s="1"/>
  <c r="M993" i="6"/>
  <c r="R993" i="6" s="1"/>
  <c r="M994" i="6"/>
  <c r="R994" i="6" s="1"/>
  <c r="M995" i="6"/>
  <c r="R995" i="6" s="1"/>
  <c r="M996" i="6"/>
  <c r="R996" i="6" s="1"/>
  <c r="M997" i="6"/>
  <c r="R997" i="6" s="1"/>
  <c r="M998" i="6"/>
  <c r="R998" i="6" s="1"/>
  <c r="M999" i="6"/>
  <c r="R999" i="6" s="1"/>
  <c r="M1000" i="6"/>
  <c r="R1000" i="6" s="1"/>
  <c r="M1001" i="6"/>
  <c r="R1001" i="6" s="1"/>
  <c r="M1002" i="6"/>
  <c r="R1002" i="6" s="1"/>
  <c r="M1003" i="6"/>
  <c r="R1003" i="6" s="1"/>
  <c r="M1004" i="6"/>
  <c r="R1004" i="6" s="1"/>
  <c r="M1005" i="6"/>
  <c r="R1005" i="6" s="1"/>
  <c r="M1006" i="6"/>
  <c r="R1006" i="6" s="1"/>
  <c r="M1007" i="6"/>
  <c r="R1007" i="6" s="1"/>
  <c r="M1008" i="6"/>
  <c r="R1008" i="6" s="1"/>
  <c r="M1009" i="6"/>
  <c r="R1009" i="6" s="1"/>
  <c r="M1010" i="6"/>
  <c r="R1010" i="6" s="1"/>
  <c r="M1011" i="6"/>
  <c r="R1011" i="6" s="1"/>
  <c r="M1012" i="6"/>
  <c r="R1012" i="6" s="1"/>
  <c r="M13" i="6"/>
  <c r="R13" i="6" s="1"/>
  <c r="FO18" i="16" l="1"/>
  <c r="FP18" i="16" s="1"/>
  <c r="E18" i="16" s="1"/>
  <c r="CE18" i="16" s="1"/>
  <c r="FO17" i="16"/>
  <c r="R18" i="6"/>
  <c r="H18" i="6"/>
  <c r="R17" i="6"/>
  <c r="H17" i="6"/>
  <c r="R16" i="6"/>
  <c r="H16" i="6"/>
  <c r="R15" i="6"/>
  <c r="H15" i="6"/>
  <c r="R14" i="6"/>
  <c r="H14" i="6"/>
  <c r="BZ18" i="16"/>
  <c r="CG19" i="16"/>
  <c r="CH19" i="16"/>
  <c r="N982" i="6"/>
  <c r="N966" i="6"/>
  <c r="N950" i="6"/>
  <c r="N934" i="6"/>
  <c r="N918" i="6"/>
  <c r="N902" i="6"/>
  <c r="N886" i="6"/>
  <c r="N870" i="6"/>
  <c r="N854" i="6"/>
  <c r="N838" i="6"/>
  <c r="N822" i="6"/>
  <c r="N806" i="6"/>
  <c r="N790" i="6"/>
  <c r="N774" i="6"/>
  <c r="N758" i="6"/>
  <c r="N742" i="6"/>
  <c r="N726" i="6"/>
  <c r="N710" i="6"/>
  <c r="N694" i="6"/>
  <c r="N678" i="6"/>
  <c r="N662" i="6"/>
  <c r="N646" i="6"/>
  <c r="N630" i="6"/>
  <c r="N614" i="6"/>
  <c r="N598" i="6"/>
  <c r="N582" i="6"/>
  <c r="N566" i="6"/>
  <c r="N550" i="6"/>
  <c r="N534" i="6"/>
  <c r="N518" i="6"/>
  <c r="N502" i="6"/>
  <c r="N486" i="6"/>
  <c r="N470" i="6"/>
  <c r="N454" i="6"/>
  <c r="N438" i="6"/>
  <c r="N422" i="6"/>
  <c r="N406" i="6"/>
  <c r="N390" i="6"/>
  <c r="N374" i="6"/>
  <c r="N358" i="6"/>
  <c r="N342" i="6"/>
  <c r="N326" i="6"/>
  <c r="N310" i="6"/>
  <c r="N294" i="6"/>
  <c r="N278" i="6"/>
  <c r="N262" i="6"/>
  <c r="N246" i="6"/>
  <c r="N230" i="6"/>
  <c r="N214" i="6"/>
  <c r="N198" i="6"/>
  <c r="N182" i="6"/>
  <c r="N166" i="6"/>
  <c r="N150" i="6"/>
  <c r="N134" i="6"/>
  <c r="N118" i="6"/>
  <c r="N102" i="6"/>
  <c r="N86" i="6"/>
  <c r="N70" i="6"/>
  <c r="N54" i="6"/>
  <c r="N38" i="6"/>
  <c r="N22" i="6"/>
  <c r="N997" i="6"/>
  <c r="N965" i="6"/>
  <c r="N949" i="6"/>
  <c r="N933" i="6"/>
  <c r="N917" i="6"/>
  <c r="N901" i="6"/>
  <c r="N885" i="6"/>
  <c r="N869" i="6"/>
  <c r="N853" i="6"/>
  <c r="N837" i="6"/>
  <c r="N821" i="6"/>
  <c r="N805" i="6"/>
  <c r="N789" i="6"/>
  <c r="N773" i="6"/>
  <c r="N757" i="6"/>
  <c r="N741" i="6"/>
  <c r="N725" i="6"/>
  <c r="N709" i="6"/>
  <c r="N693" i="6"/>
  <c r="N677" i="6"/>
  <c r="N661" i="6"/>
  <c r="N645" i="6"/>
  <c r="N629" i="6"/>
  <c r="N613" i="6"/>
  <c r="N597" i="6"/>
  <c r="N581" i="6"/>
  <c r="N565" i="6"/>
  <c r="N549" i="6"/>
  <c r="N533" i="6"/>
  <c r="N517" i="6"/>
  <c r="N501" i="6"/>
  <c r="N485" i="6"/>
  <c r="N469" i="6"/>
  <c r="N453" i="6"/>
  <c r="N437" i="6"/>
  <c r="N421" i="6"/>
  <c r="N405" i="6"/>
  <c r="N389" i="6"/>
  <c r="N373" i="6"/>
  <c r="N357" i="6"/>
  <c r="N341" i="6"/>
  <c r="N325" i="6"/>
  <c r="N309" i="6"/>
  <c r="N293" i="6"/>
  <c r="N277" i="6"/>
  <c r="N261" i="6"/>
  <c r="N245" i="6"/>
  <c r="N229" i="6"/>
  <c r="N213" i="6"/>
  <c r="N197" i="6"/>
  <c r="N181" i="6"/>
  <c r="N165" i="6"/>
  <c r="N149" i="6"/>
  <c r="N133" i="6"/>
  <c r="N117" i="6"/>
  <c r="N101" i="6"/>
  <c r="N85" i="6"/>
  <c r="N69" i="6"/>
  <c r="N53" i="6"/>
  <c r="N37" i="6"/>
  <c r="N21" i="6"/>
  <c r="N1008" i="6"/>
  <c r="N980" i="6"/>
  <c r="N948" i="6"/>
  <c r="N932" i="6"/>
  <c r="N916" i="6"/>
  <c r="N900" i="6"/>
  <c r="N884" i="6"/>
  <c r="N868" i="6"/>
  <c r="N852" i="6"/>
  <c r="N836" i="6"/>
  <c r="N820" i="6"/>
  <c r="N804" i="6"/>
  <c r="N788" i="6"/>
  <c r="N772" i="6"/>
  <c r="N756" i="6"/>
  <c r="N740" i="6"/>
  <c r="N724" i="6"/>
  <c r="N708" i="6"/>
  <c r="N692" i="6"/>
  <c r="N676" i="6"/>
  <c r="N660" i="6"/>
  <c r="N644" i="6"/>
  <c r="N628" i="6"/>
  <c r="N612" i="6"/>
  <c r="N596" i="6"/>
  <c r="N580" i="6"/>
  <c r="N564" i="6"/>
  <c r="N548" i="6"/>
  <c r="N532" i="6"/>
  <c r="N516" i="6"/>
  <c r="N500" i="6"/>
  <c r="N484" i="6"/>
  <c r="N468" i="6"/>
  <c r="N452" i="6"/>
  <c r="N436" i="6"/>
  <c r="N420" i="6"/>
  <c r="N404" i="6"/>
  <c r="N388" i="6"/>
  <c r="N372" i="6"/>
  <c r="N356" i="6"/>
  <c r="N340" i="6"/>
  <c r="N324" i="6"/>
  <c r="N308" i="6"/>
  <c r="N292" i="6"/>
  <c r="N276" i="6"/>
  <c r="N260" i="6"/>
  <c r="N244" i="6"/>
  <c r="N228" i="6"/>
  <c r="N212" i="6"/>
  <c r="N196" i="6"/>
  <c r="N180" i="6"/>
  <c r="N164" i="6"/>
  <c r="N148" i="6"/>
  <c r="N132" i="6"/>
  <c r="N116" i="6"/>
  <c r="N100" i="6"/>
  <c r="N84" i="6"/>
  <c r="N68" i="6"/>
  <c r="N52" i="6"/>
  <c r="N36" i="6"/>
  <c r="N20" i="6"/>
  <c r="N1000" i="6"/>
  <c r="N981" i="6"/>
  <c r="N963" i="6"/>
  <c r="N931" i="6"/>
  <c r="N915" i="6"/>
  <c r="N899" i="6"/>
  <c r="N883" i="6"/>
  <c r="N867" i="6"/>
  <c r="N851" i="6"/>
  <c r="N835" i="6"/>
  <c r="N819" i="6"/>
  <c r="N803" i="6"/>
  <c r="N787" i="6"/>
  <c r="N771" i="6"/>
  <c r="N755" i="6"/>
  <c r="N739" i="6"/>
  <c r="N723" i="6"/>
  <c r="N707" i="6"/>
  <c r="N691" i="6"/>
  <c r="N675" i="6"/>
  <c r="N659" i="6"/>
  <c r="N643" i="6"/>
  <c r="N627" i="6"/>
  <c r="N611" i="6"/>
  <c r="N595" i="6"/>
  <c r="N579" i="6"/>
  <c r="N563" i="6"/>
  <c r="N547" i="6"/>
  <c r="N531" i="6"/>
  <c r="N515" i="6"/>
  <c r="N499" i="6"/>
  <c r="N483" i="6"/>
  <c r="N467" i="6"/>
  <c r="N451" i="6"/>
  <c r="N435" i="6"/>
  <c r="N419" i="6"/>
  <c r="N403" i="6"/>
  <c r="N387" i="6"/>
  <c r="N371" i="6"/>
  <c r="N355" i="6"/>
  <c r="N339" i="6"/>
  <c r="N323" i="6"/>
  <c r="N307" i="6"/>
  <c r="N291" i="6"/>
  <c r="N275" i="6"/>
  <c r="N259" i="6"/>
  <c r="N243" i="6"/>
  <c r="N227" i="6"/>
  <c r="N211" i="6"/>
  <c r="N195" i="6"/>
  <c r="N179" i="6"/>
  <c r="N163" i="6"/>
  <c r="N147" i="6"/>
  <c r="N131" i="6"/>
  <c r="N115" i="6"/>
  <c r="N99" i="6"/>
  <c r="N83" i="6"/>
  <c r="N67" i="6"/>
  <c r="N51" i="6"/>
  <c r="N35" i="6"/>
  <c r="N19" i="6"/>
  <c r="N999" i="6"/>
  <c r="N1012" i="6"/>
  <c r="N964" i="6"/>
  <c r="N995" i="6"/>
  <c r="N994" i="6"/>
  <c r="N930" i="6"/>
  <c r="N882" i="6"/>
  <c r="N850" i="6"/>
  <c r="N818" i="6"/>
  <c r="N802" i="6"/>
  <c r="N786" i="6"/>
  <c r="N770" i="6"/>
  <c r="N754" i="6"/>
  <c r="N738" i="6"/>
  <c r="N722" i="6"/>
  <c r="N706" i="6"/>
  <c r="N690" i="6"/>
  <c r="N674" i="6"/>
  <c r="N658" i="6"/>
  <c r="N642" i="6"/>
  <c r="N626" i="6"/>
  <c r="N610" i="6"/>
  <c r="N594" i="6"/>
  <c r="N578" i="6"/>
  <c r="N562" i="6"/>
  <c r="N546" i="6"/>
  <c r="N530" i="6"/>
  <c r="N514" i="6"/>
  <c r="N498" i="6"/>
  <c r="N482" i="6"/>
  <c r="N466" i="6"/>
  <c r="N450" i="6"/>
  <c r="N434" i="6"/>
  <c r="N418" i="6"/>
  <c r="N402" i="6"/>
  <c r="N386" i="6"/>
  <c r="N370" i="6"/>
  <c r="N354" i="6"/>
  <c r="N338" i="6"/>
  <c r="N322" i="6"/>
  <c r="N306" i="6"/>
  <c r="N290" i="6"/>
  <c r="N274" i="6"/>
  <c r="N258" i="6"/>
  <c r="N242" i="6"/>
  <c r="N226" i="6"/>
  <c r="N210" i="6"/>
  <c r="N194" i="6"/>
  <c r="N178" i="6"/>
  <c r="N162" i="6"/>
  <c r="N146" i="6"/>
  <c r="N130" i="6"/>
  <c r="N114" i="6"/>
  <c r="N98" i="6"/>
  <c r="N82" i="6"/>
  <c r="N66" i="6"/>
  <c r="N50" i="6"/>
  <c r="N34" i="6"/>
  <c r="N998" i="6"/>
  <c r="N996" i="6"/>
  <c r="N1011" i="6"/>
  <c r="N979" i="6"/>
  <c r="N947" i="6"/>
  <c r="N1010" i="6"/>
  <c r="N978" i="6"/>
  <c r="N962" i="6"/>
  <c r="N946" i="6"/>
  <c r="N914" i="6"/>
  <c r="N898" i="6"/>
  <c r="N866" i="6"/>
  <c r="N834" i="6"/>
  <c r="N1009" i="6"/>
  <c r="N993" i="6"/>
  <c r="N977" i="6"/>
  <c r="N961" i="6"/>
  <c r="N945" i="6"/>
  <c r="N929" i="6"/>
  <c r="N913" i="6"/>
  <c r="N897" i="6"/>
  <c r="N881" i="6"/>
  <c r="N865" i="6"/>
  <c r="N849" i="6"/>
  <c r="N833" i="6"/>
  <c r="N817" i="6"/>
  <c r="N801" i="6"/>
  <c r="N785" i="6"/>
  <c r="N769" i="6"/>
  <c r="N753" i="6"/>
  <c r="N737" i="6"/>
  <c r="N721" i="6"/>
  <c r="N705" i="6"/>
  <c r="N689" i="6"/>
  <c r="N673" i="6"/>
  <c r="N657" i="6"/>
  <c r="N641" i="6"/>
  <c r="N625" i="6"/>
  <c r="N609" i="6"/>
  <c r="N593" i="6"/>
  <c r="N577" i="6"/>
  <c r="N561" i="6"/>
  <c r="N545" i="6"/>
  <c r="N529" i="6"/>
  <c r="N513" i="6"/>
  <c r="N497" i="6"/>
  <c r="N481" i="6"/>
  <c r="N465" i="6"/>
  <c r="N449" i="6"/>
  <c r="N433" i="6"/>
  <c r="N417" i="6"/>
  <c r="N401" i="6"/>
  <c r="N385" i="6"/>
  <c r="N369" i="6"/>
  <c r="N353" i="6"/>
  <c r="N337" i="6"/>
  <c r="N321" i="6"/>
  <c r="N305" i="6"/>
  <c r="N289" i="6"/>
  <c r="N273" i="6"/>
  <c r="N257" i="6"/>
  <c r="N241" i="6"/>
  <c r="N225" i="6"/>
  <c r="N209" i="6"/>
  <c r="N193" i="6"/>
  <c r="N177" i="6"/>
  <c r="N161" i="6"/>
  <c r="N145" i="6"/>
  <c r="N129" i="6"/>
  <c r="N113" i="6"/>
  <c r="N97" i="6"/>
  <c r="N81" i="6"/>
  <c r="N65" i="6"/>
  <c r="N49" i="6"/>
  <c r="N33" i="6"/>
  <c r="N992" i="6"/>
  <c r="N976" i="6"/>
  <c r="N960" i="6"/>
  <c r="N944" i="6"/>
  <c r="N928" i="6"/>
  <c r="N912" i="6"/>
  <c r="N896" i="6"/>
  <c r="N880" i="6"/>
  <c r="N864" i="6"/>
  <c r="N848" i="6"/>
  <c r="N832" i="6"/>
  <c r="N816" i="6"/>
  <c r="N800" i="6"/>
  <c r="N784" i="6"/>
  <c r="N768" i="6"/>
  <c r="N752" i="6"/>
  <c r="N736" i="6"/>
  <c r="N720" i="6"/>
  <c r="N704" i="6"/>
  <c r="N688" i="6"/>
  <c r="N672" i="6"/>
  <c r="N656" i="6"/>
  <c r="N640" i="6"/>
  <c r="N624" i="6"/>
  <c r="N608" i="6"/>
  <c r="N592" i="6"/>
  <c r="N576" i="6"/>
  <c r="N560" i="6"/>
  <c r="N544" i="6"/>
  <c r="N528" i="6"/>
  <c r="N512" i="6"/>
  <c r="N496" i="6"/>
  <c r="N480" i="6"/>
  <c r="N464" i="6"/>
  <c r="N448" i="6"/>
  <c r="N432" i="6"/>
  <c r="N416" i="6"/>
  <c r="N400" i="6"/>
  <c r="N384" i="6"/>
  <c r="N368" i="6"/>
  <c r="N352" i="6"/>
  <c r="N336" i="6"/>
  <c r="N320" i="6"/>
  <c r="N304" i="6"/>
  <c r="N288" i="6"/>
  <c r="N272" i="6"/>
  <c r="N256" i="6"/>
  <c r="N240" i="6"/>
  <c r="N224" i="6"/>
  <c r="N208" i="6"/>
  <c r="N192" i="6"/>
  <c r="N176" i="6"/>
  <c r="N160" i="6"/>
  <c r="N144" i="6"/>
  <c r="N128" i="6"/>
  <c r="N112" i="6"/>
  <c r="N96" i="6"/>
  <c r="N80" i="6"/>
  <c r="N64" i="6"/>
  <c r="N48" i="6"/>
  <c r="N32" i="6"/>
  <c r="N991" i="6"/>
  <c r="N975" i="6"/>
  <c r="N959" i="6"/>
  <c r="N943" i="6"/>
  <c r="N927" i="6"/>
  <c r="N911" i="6"/>
  <c r="N895" i="6"/>
  <c r="N879" i="6"/>
  <c r="N863" i="6"/>
  <c r="N847" i="6"/>
  <c r="N831" i="6"/>
  <c r="N815" i="6"/>
  <c r="N799" i="6"/>
  <c r="N783" i="6"/>
  <c r="N767" i="6"/>
  <c r="N751" i="6"/>
  <c r="N735" i="6"/>
  <c r="N719" i="6"/>
  <c r="N703" i="6"/>
  <c r="N687" i="6"/>
  <c r="N671" i="6"/>
  <c r="N655" i="6"/>
  <c r="N639" i="6"/>
  <c r="N623" i="6"/>
  <c r="N607" i="6"/>
  <c r="N591" i="6"/>
  <c r="N575" i="6"/>
  <c r="N559" i="6"/>
  <c r="N543" i="6"/>
  <c r="N527" i="6"/>
  <c r="N511" i="6"/>
  <c r="N495" i="6"/>
  <c r="N479" i="6"/>
  <c r="N463" i="6"/>
  <c r="N447" i="6"/>
  <c r="N431" i="6"/>
  <c r="N415" i="6"/>
  <c r="N399" i="6"/>
  <c r="N383" i="6"/>
  <c r="N367" i="6"/>
  <c r="N351" i="6"/>
  <c r="N335" i="6"/>
  <c r="N319" i="6"/>
  <c r="N303" i="6"/>
  <c r="N287" i="6"/>
  <c r="N271" i="6"/>
  <c r="N255" i="6"/>
  <c r="N239" i="6"/>
  <c r="N223" i="6"/>
  <c r="N207" i="6"/>
  <c r="N191" i="6"/>
  <c r="N175" i="6"/>
  <c r="N159" i="6"/>
  <c r="N143" i="6"/>
  <c r="N127" i="6"/>
  <c r="N111" i="6"/>
  <c r="N95" i="6"/>
  <c r="N79" i="6"/>
  <c r="N63" i="6"/>
  <c r="N47" i="6"/>
  <c r="N31" i="6"/>
  <c r="N990" i="6"/>
  <c r="N974" i="6"/>
  <c r="N958" i="6"/>
  <c r="N942" i="6"/>
  <c r="N926" i="6"/>
  <c r="N910" i="6"/>
  <c r="N894" i="6"/>
  <c r="N878" i="6"/>
  <c r="N862" i="6"/>
  <c r="N846" i="6"/>
  <c r="N830" i="6"/>
  <c r="N814" i="6"/>
  <c r="N798" i="6"/>
  <c r="N782" i="6"/>
  <c r="N766" i="6"/>
  <c r="N750" i="6"/>
  <c r="N734" i="6"/>
  <c r="N718" i="6"/>
  <c r="N702" i="6"/>
  <c r="N686" i="6"/>
  <c r="N670" i="6"/>
  <c r="N654" i="6"/>
  <c r="N638" i="6"/>
  <c r="N622" i="6"/>
  <c r="N606" i="6"/>
  <c r="N590" i="6"/>
  <c r="N574" i="6"/>
  <c r="N558" i="6"/>
  <c r="N542" i="6"/>
  <c r="N526" i="6"/>
  <c r="N510" i="6"/>
  <c r="N494" i="6"/>
  <c r="N478" i="6"/>
  <c r="N462" i="6"/>
  <c r="N446" i="6"/>
  <c r="N430" i="6"/>
  <c r="N414" i="6"/>
  <c r="N398" i="6"/>
  <c r="N382" i="6"/>
  <c r="N366" i="6"/>
  <c r="N350" i="6"/>
  <c r="N334" i="6"/>
  <c r="N318" i="6"/>
  <c r="N302" i="6"/>
  <c r="N286" i="6"/>
  <c r="N270" i="6"/>
  <c r="N254" i="6"/>
  <c r="N238" i="6"/>
  <c r="N222" i="6"/>
  <c r="N206" i="6"/>
  <c r="N190" i="6"/>
  <c r="N174" i="6"/>
  <c r="N158" i="6"/>
  <c r="N142" i="6"/>
  <c r="N126" i="6"/>
  <c r="N110" i="6"/>
  <c r="N94" i="6"/>
  <c r="N78" i="6"/>
  <c r="N62" i="6"/>
  <c r="N46" i="6"/>
  <c r="N30" i="6"/>
  <c r="N989" i="6"/>
  <c r="N957" i="6"/>
  <c r="N941" i="6"/>
  <c r="N925" i="6"/>
  <c r="N909" i="6"/>
  <c r="N893" i="6"/>
  <c r="N877" i="6"/>
  <c r="N861" i="6"/>
  <c r="N845" i="6"/>
  <c r="N829" i="6"/>
  <c r="N813" i="6"/>
  <c r="N797" i="6"/>
  <c r="N781" i="6"/>
  <c r="N765" i="6"/>
  <c r="N749" i="6"/>
  <c r="N733" i="6"/>
  <c r="N717" i="6"/>
  <c r="N701" i="6"/>
  <c r="N685" i="6"/>
  <c r="N669" i="6"/>
  <c r="N653" i="6"/>
  <c r="N637" i="6"/>
  <c r="N621" i="6"/>
  <c r="N605" i="6"/>
  <c r="N589" i="6"/>
  <c r="N573" i="6"/>
  <c r="N557" i="6"/>
  <c r="N541" i="6"/>
  <c r="N525" i="6"/>
  <c r="N509" i="6"/>
  <c r="N493" i="6"/>
  <c r="N477" i="6"/>
  <c r="N461" i="6"/>
  <c r="N445" i="6"/>
  <c r="N429" i="6"/>
  <c r="N413" i="6"/>
  <c r="N397" i="6"/>
  <c r="N381" i="6"/>
  <c r="N365" i="6"/>
  <c r="N349" i="6"/>
  <c r="N333" i="6"/>
  <c r="N317" i="6"/>
  <c r="N301" i="6"/>
  <c r="N285" i="6"/>
  <c r="N269" i="6"/>
  <c r="N253" i="6"/>
  <c r="N237" i="6"/>
  <c r="N221" i="6"/>
  <c r="N205" i="6"/>
  <c r="N189" i="6"/>
  <c r="N173" i="6"/>
  <c r="N157" i="6"/>
  <c r="N141" i="6"/>
  <c r="N125" i="6"/>
  <c r="N109" i="6"/>
  <c r="N93" i="6"/>
  <c r="N77" i="6"/>
  <c r="N61" i="6"/>
  <c r="N45" i="6"/>
  <c r="N29" i="6"/>
  <c r="N1004" i="6"/>
  <c r="N956" i="6"/>
  <c r="N940" i="6"/>
  <c r="N924" i="6"/>
  <c r="N908" i="6"/>
  <c r="N892" i="6"/>
  <c r="N876" i="6"/>
  <c r="N860" i="6"/>
  <c r="N844" i="6"/>
  <c r="N828" i="6"/>
  <c r="N812" i="6"/>
  <c r="N796" i="6"/>
  <c r="N780" i="6"/>
  <c r="N764" i="6"/>
  <c r="N748" i="6"/>
  <c r="N732" i="6"/>
  <c r="N716" i="6"/>
  <c r="N700" i="6"/>
  <c r="N684" i="6"/>
  <c r="N668" i="6"/>
  <c r="N652" i="6"/>
  <c r="N636" i="6"/>
  <c r="N620" i="6"/>
  <c r="N604" i="6"/>
  <c r="N588" i="6"/>
  <c r="N572" i="6"/>
  <c r="N556" i="6"/>
  <c r="N540" i="6"/>
  <c r="N524" i="6"/>
  <c r="N508" i="6"/>
  <c r="N492" i="6"/>
  <c r="N476" i="6"/>
  <c r="N460" i="6"/>
  <c r="N444" i="6"/>
  <c r="N428" i="6"/>
  <c r="N412" i="6"/>
  <c r="N396" i="6"/>
  <c r="N380" i="6"/>
  <c r="N364" i="6"/>
  <c r="N348" i="6"/>
  <c r="N332" i="6"/>
  <c r="N316" i="6"/>
  <c r="N300" i="6"/>
  <c r="N284" i="6"/>
  <c r="N268" i="6"/>
  <c r="N252" i="6"/>
  <c r="N236" i="6"/>
  <c r="N220" i="6"/>
  <c r="N204" i="6"/>
  <c r="N188" i="6"/>
  <c r="N172" i="6"/>
  <c r="N156" i="6"/>
  <c r="N140" i="6"/>
  <c r="N124" i="6"/>
  <c r="N108" i="6"/>
  <c r="N92" i="6"/>
  <c r="N76" i="6"/>
  <c r="N60" i="6"/>
  <c r="N44" i="6"/>
  <c r="N28" i="6"/>
  <c r="N1006" i="6"/>
  <c r="N988" i="6"/>
  <c r="N955" i="6"/>
  <c r="N923" i="6"/>
  <c r="N907" i="6"/>
  <c r="N891" i="6"/>
  <c r="N875" i="6"/>
  <c r="N859" i="6"/>
  <c r="N843" i="6"/>
  <c r="N827" i="6"/>
  <c r="N811" i="6"/>
  <c r="N795" i="6"/>
  <c r="N779" i="6"/>
  <c r="N763" i="6"/>
  <c r="N747" i="6"/>
  <c r="N731" i="6"/>
  <c r="N715" i="6"/>
  <c r="N699" i="6"/>
  <c r="N683" i="6"/>
  <c r="N667" i="6"/>
  <c r="N651" i="6"/>
  <c r="N635" i="6"/>
  <c r="N619" i="6"/>
  <c r="N603" i="6"/>
  <c r="N587" i="6"/>
  <c r="N571" i="6"/>
  <c r="N555" i="6"/>
  <c r="N539" i="6"/>
  <c r="N523" i="6"/>
  <c r="N507" i="6"/>
  <c r="N491" i="6"/>
  <c r="N475" i="6"/>
  <c r="N459" i="6"/>
  <c r="N443" i="6"/>
  <c r="N427" i="6"/>
  <c r="N411" i="6"/>
  <c r="N395" i="6"/>
  <c r="N379" i="6"/>
  <c r="N363" i="6"/>
  <c r="N347" i="6"/>
  <c r="N331" i="6"/>
  <c r="N315" i="6"/>
  <c r="N299" i="6"/>
  <c r="N283" i="6"/>
  <c r="N267" i="6"/>
  <c r="N251" i="6"/>
  <c r="N235" i="6"/>
  <c r="N219" i="6"/>
  <c r="N203" i="6"/>
  <c r="N187" i="6"/>
  <c r="N171" i="6"/>
  <c r="N155" i="6"/>
  <c r="N139" i="6"/>
  <c r="N123" i="6"/>
  <c r="N107" i="6"/>
  <c r="N91" i="6"/>
  <c r="N75" i="6"/>
  <c r="N59" i="6"/>
  <c r="N43" i="6"/>
  <c r="N27" i="6"/>
  <c r="N1007" i="6"/>
  <c r="N972" i="6"/>
  <c r="N1003" i="6"/>
  <c r="N971" i="6"/>
  <c r="N970" i="6"/>
  <c r="N938" i="6"/>
  <c r="N906" i="6"/>
  <c r="N874" i="6"/>
  <c r="N842" i="6"/>
  <c r="N810" i="6"/>
  <c r="N794" i="6"/>
  <c r="N778" i="6"/>
  <c r="N762" i="6"/>
  <c r="N746" i="6"/>
  <c r="N730" i="6"/>
  <c r="N714" i="6"/>
  <c r="N698" i="6"/>
  <c r="N682" i="6"/>
  <c r="N666" i="6"/>
  <c r="N650" i="6"/>
  <c r="N634" i="6"/>
  <c r="N618" i="6"/>
  <c r="N602" i="6"/>
  <c r="N586" i="6"/>
  <c r="N570" i="6"/>
  <c r="N554" i="6"/>
  <c r="N538" i="6"/>
  <c r="N522" i="6"/>
  <c r="N506" i="6"/>
  <c r="N490" i="6"/>
  <c r="N474" i="6"/>
  <c r="N458" i="6"/>
  <c r="N442" i="6"/>
  <c r="N426" i="6"/>
  <c r="N410" i="6"/>
  <c r="N394" i="6"/>
  <c r="N378" i="6"/>
  <c r="N362" i="6"/>
  <c r="N346" i="6"/>
  <c r="N330" i="6"/>
  <c r="N314" i="6"/>
  <c r="N298" i="6"/>
  <c r="N282" i="6"/>
  <c r="N266" i="6"/>
  <c r="N250" i="6"/>
  <c r="N234" i="6"/>
  <c r="N218" i="6"/>
  <c r="N202" i="6"/>
  <c r="N186" i="6"/>
  <c r="N170" i="6"/>
  <c r="N154" i="6"/>
  <c r="N138" i="6"/>
  <c r="N122" i="6"/>
  <c r="N106" i="6"/>
  <c r="N90" i="6"/>
  <c r="N74" i="6"/>
  <c r="N58" i="6"/>
  <c r="N42" i="6"/>
  <c r="N26" i="6"/>
  <c r="N1005" i="6"/>
  <c r="N973" i="6"/>
  <c r="N987" i="6"/>
  <c r="N939" i="6"/>
  <c r="N1002" i="6"/>
  <c r="N986" i="6"/>
  <c r="N954" i="6"/>
  <c r="N922" i="6"/>
  <c r="N890" i="6"/>
  <c r="N858" i="6"/>
  <c r="N826" i="6"/>
  <c r="N1001" i="6"/>
  <c r="N985" i="6"/>
  <c r="N969" i="6"/>
  <c r="N953" i="6"/>
  <c r="N937" i="6"/>
  <c r="N921" i="6"/>
  <c r="N905" i="6"/>
  <c r="N889" i="6"/>
  <c r="N873" i="6"/>
  <c r="N857" i="6"/>
  <c r="N841" i="6"/>
  <c r="N825" i="6"/>
  <c r="N809" i="6"/>
  <c r="N793" i="6"/>
  <c r="N777" i="6"/>
  <c r="N761" i="6"/>
  <c r="N745" i="6"/>
  <c r="N729" i="6"/>
  <c r="N713" i="6"/>
  <c r="N697" i="6"/>
  <c r="N681" i="6"/>
  <c r="N665" i="6"/>
  <c r="N649" i="6"/>
  <c r="N633" i="6"/>
  <c r="N617" i="6"/>
  <c r="N601" i="6"/>
  <c r="N585" i="6"/>
  <c r="N569" i="6"/>
  <c r="N553" i="6"/>
  <c r="N537" i="6"/>
  <c r="N521" i="6"/>
  <c r="N505" i="6"/>
  <c r="N489" i="6"/>
  <c r="N473" i="6"/>
  <c r="N457" i="6"/>
  <c r="N441" i="6"/>
  <c r="N425" i="6"/>
  <c r="N409" i="6"/>
  <c r="N393" i="6"/>
  <c r="N377" i="6"/>
  <c r="N361" i="6"/>
  <c r="N345" i="6"/>
  <c r="N329" i="6"/>
  <c r="N313" i="6"/>
  <c r="N297" i="6"/>
  <c r="N281" i="6"/>
  <c r="N265" i="6"/>
  <c r="N249" i="6"/>
  <c r="N233" i="6"/>
  <c r="N217" i="6"/>
  <c r="N201" i="6"/>
  <c r="N185" i="6"/>
  <c r="N169" i="6"/>
  <c r="N153" i="6"/>
  <c r="N137" i="6"/>
  <c r="N121" i="6"/>
  <c r="N105" i="6"/>
  <c r="N89" i="6"/>
  <c r="N73" i="6"/>
  <c r="N57" i="6"/>
  <c r="N41" i="6"/>
  <c r="N25" i="6"/>
  <c r="N984" i="6"/>
  <c r="N968" i="6"/>
  <c r="N952" i="6"/>
  <c r="N936" i="6"/>
  <c r="N920" i="6"/>
  <c r="N904" i="6"/>
  <c r="N888" i="6"/>
  <c r="N872" i="6"/>
  <c r="N856" i="6"/>
  <c r="N840" i="6"/>
  <c r="N824" i="6"/>
  <c r="N808" i="6"/>
  <c r="N792" i="6"/>
  <c r="N776" i="6"/>
  <c r="N760" i="6"/>
  <c r="N744" i="6"/>
  <c r="N728" i="6"/>
  <c r="N712" i="6"/>
  <c r="N696" i="6"/>
  <c r="N680" i="6"/>
  <c r="N664" i="6"/>
  <c r="N648" i="6"/>
  <c r="N632" i="6"/>
  <c r="N616" i="6"/>
  <c r="N600" i="6"/>
  <c r="N584" i="6"/>
  <c r="N568" i="6"/>
  <c r="N552" i="6"/>
  <c r="N536" i="6"/>
  <c r="N520" i="6"/>
  <c r="N504" i="6"/>
  <c r="N488" i="6"/>
  <c r="N472" i="6"/>
  <c r="N456" i="6"/>
  <c r="N440" i="6"/>
  <c r="N424" i="6"/>
  <c r="N408" i="6"/>
  <c r="N392" i="6"/>
  <c r="N376" i="6"/>
  <c r="N360" i="6"/>
  <c r="N344" i="6"/>
  <c r="N328" i="6"/>
  <c r="N312" i="6"/>
  <c r="N296" i="6"/>
  <c r="N280" i="6"/>
  <c r="N264" i="6"/>
  <c r="N248" i="6"/>
  <c r="N232" i="6"/>
  <c r="N216" i="6"/>
  <c r="N200" i="6"/>
  <c r="N184" i="6"/>
  <c r="N168" i="6"/>
  <c r="N152" i="6"/>
  <c r="N136" i="6"/>
  <c r="N120" i="6"/>
  <c r="N104" i="6"/>
  <c r="N88" i="6"/>
  <c r="N72" i="6"/>
  <c r="N56" i="6"/>
  <c r="N40" i="6"/>
  <c r="N24" i="6"/>
  <c r="N983" i="6"/>
  <c r="N967" i="6"/>
  <c r="N951" i="6"/>
  <c r="N935" i="6"/>
  <c r="N919" i="6"/>
  <c r="N903" i="6"/>
  <c r="N887" i="6"/>
  <c r="N871" i="6"/>
  <c r="N855" i="6"/>
  <c r="N839" i="6"/>
  <c r="N823" i="6"/>
  <c r="N807" i="6"/>
  <c r="N791" i="6"/>
  <c r="N775" i="6"/>
  <c r="N759" i="6"/>
  <c r="N743" i="6"/>
  <c r="N727" i="6"/>
  <c r="N711" i="6"/>
  <c r="N695" i="6"/>
  <c r="N679" i="6"/>
  <c r="N663" i="6"/>
  <c r="N647" i="6"/>
  <c r="N631" i="6"/>
  <c r="N615" i="6"/>
  <c r="N599" i="6"/>
  <c r="N583" i="6"/>
  <c r="N567" i="6"/>
  <c r="N551" i="6"/>
  <c r="N535" i="6"/>
  <c r="N519" i="6"/>
  <c r="N503" i="6"/>
  <c r="N487" i="6"/>
  <c r="N471" i="6"/>
  <c r="N455" i="6"/>
  <c r="N439" i="6"/>
  <c r="N423" i="6"/>
  <c r="N407" i="6"/>
  <c r="N391" i="6"/>
  <c r="N375" i="6"/>
  <c r="N359" i="6"/>
  <c r="N343" i="6"/>
  <c r="N327" i="6"/>
  <c r="N311" i="6"/>
  <c r="N295" i="6"/>
  <c r="N279" i="6"/>
  <c r="N263" i="6"/>
  <c r="N247" i="6"/>
  <c r="N231" i="6"/>
  <c r="N215" i="6"/>
  <c r="N199" i="6"/>
  <c r="N183" i="6"/>
  <c r="N167" i="6"/>
  <c r="N151" i="6"/>
  <c r="N135" i="6"/>
  <c r="N119" i="6"/>
  <c r="N103" i="6"/>
  <c r="N87" i="6"/>
  <c r="N71" i="6"/>
  <c r="N55" i="6"/>
  <c r="N39" i="6"/>
  <c r="N23" i="6"/>
  <c r="N18" i="6"/>
  <c r="N17" i="6"/>
  <c r="N16" i="6"/>
  <c r="N15" i="6"/>
  <c r="N14" i="6"/>
  <c r="N13" i="6"/>
  <c r="H13" i="6" s="1"/>
  <c r="Q27" i="6"/>
  <c r="Q43" i="6"/>
  <c r="Q59" i="6"/>
  <c r="Q75" i="6"/>
  <c r="Q91" i="6"/>
  <c r="Q107" i="6"/>
  <c r="Q123" i="6"/>
  <c r="Q139" i="6"/>
  <c r="Q155" i="6"/>
  <c r="Q171" i="6"/>
  <c r="Q187" i="6"/>
  <c r="Q203" i="6"/>
  <c r="Q219" i="6"/>
  <c r="Q235" i="6"/>
  <c r="Q251" i="6"/>
  <c r="Q267" i="6"/>
  <c r="Q283" i="6"/>
  <c r="Q299" i="6"/>
  <c r="Q315" i="6"/>
  <c r="Q331" i="6"/>
  <c r="Q347" i="6"/>
  <c r="Q363" i="6"/>
  <c r="Q379" i="6"/>
  <c r="Q395" i="6"/>
  <c r="Q411" i="6"/>
  <c r="Q427" i="6"/>
  <c r="Q443" i="6"/>
  <c r="Q459" i="6"/>
  <c r="Q475" i="6"/>
  <c r="Q491" i="6"/>
  <c r="Q507" i="6"/>
  <c r="Q523" i="6"/>
  <c r="Q539" i="6"/>
  <c r="Q555" i="6"/>
  <c r="Q571" i="6"/>
  <c r="Q587" i="6"/>
  <c r="Q603" i="6"/>
  <c r="Q619" i="6"/>
  <c r="Q635" i="6"/>
  <c r="Q651" i="6"/>
  <c r="Q667" i="6"/>
  <c r="Q683" i="6"/>
  <c r="Q699" i="6"/>
  <c r="Q715" i="6"/>
  <c r="Q731" i="6"/>
  <c r="Q747" i="6"/>
  <c r="Q763" i="6"/>
  <c r="Q779" i="6"/>
  <c r="Q795" i="6"/>
  <c r="Q811" i="6"/>
  <c r="Q827" i="6"/>
  <c r="Q843" i="6"/>
  <c r="Q859" i="6"/>
  <c r="Q875" i="6"/>
  <c r="Q891" i="6"/>
  <c r="Q907" i="6"/>
  <c r="Q923" i="6"/>
  <c r="Q939" i="6"/>
  <c r="Q955" i="6"/>
  <c r="Q971" i="6"/>
  <c r="Q987" i="6"/>
  <c r="Q1003" i="6"/>
  <c r="Q249" i="6"/>
  <c r="Q617" i="6"/>
  <c r="Q905" i="6"/>
  <c r="Q28" i="6"/>
  <c r="Q44" i="6"/>
  <c r="Q60" i="6"/>
  <c r="Q76" i="6"/>
  <c r="Q92" i="6"/>
  <c r="Q108" i="6"/>
  <c r="Q124" i="6"/>
  <c r="Q140" i="6"/>
  <c r="Q156" i="6"/>
  <c r="Q172" i="6"/>
  <c r="Q188" i="6"/>
  <c r="Q204" i="6"/>
  <c r="Q220" i="6"/>
  <c r="Q236" i="6"/>
  <c r="Q252" i="6"/>
  <c r="Q268" i="6"/>
  <c r="Q284" i="6"/>
  <c r="Q300" i="6"/>
  <c r="Q316" i="6"/>
  <c r="Q332" i="6"/>
  <c r="Q348" i="6"/>
  <c r="Q364" i="6"/>
  <c r="Q380" i="6"/>
  <c r="Q396" i="6"/>
  <c r="Q412" i="6"/>
  <c r="Q428" i="6"/>
  <c r="Q444" i="6"/>
  <c r="Q460" i="6"/>
  <c r="Q476" i="6"/>
  <c r="Q492" i="6"/>
  <c r="Q508" i="6"/>
  <c r="Q524" i="6"/>
  <c r="Q540" i="6"/>
  <c r="Q556" i="6"/>
  <c r="Q572" i="6"/>
  <c r="Q588" i="6"/>
  <c r="Q604" i="6"/>
  <c r="Q620" i="6"/>
  <c r="Q636" i="6"/>
  <c r="Q652" i="6"/>
  <c r="Q668" i="6"/>
  <c r="Q684" i="6"/>
  <c r="Q700" i="6"/>
  <c r="Q716" i="6"/>
  <c r="Q732" i="6"/>
  <c r="Q748" i="6"/>
  <c r="Q764" i="6"/>
  <c r="Q780" i="6"/>
  <c r="Q796" i="6"/>
  <c r="Q812" i="6"/>
  <c r="Q828" i="6"/>
  <c r="Q844" i="6"/>
  <c r="Q860" i="6"/>
  <c r="Q876" i="6"/>
  <c r="Q892" i="6"/>
  <c r="Q908" i="6"/>
  <c r="Q924" i="6"/>
  <c r="Q940" i="6"/>
  <c r="Q956" i="6"/>
  <c r="Q972" i="6"/>
  <c r="Q988" i="6"/>
  <c r="Q1004" i="6"/>
  <c r="Q233" i="6"/>
  <c r="Q633" i="6"/>
  <c r="Q953" i="6"/>
  <c r="Q13" i="6"/>
  <c r="Q29" i="6"/>
  <c r="Q45" i="6"/>
  <c r="Q61" i="6"/>
  <c r="Q77" i="6"/>
  <c r="Q93" i="6"/>
  <c r="Q109" i="6"/>
  <c r="Q125" i="6"/>
  <c r="Q141" i="6"/>
  <c r="Q157" i="6"/>
  <c r="Q173" i="6"/>
  <c r="Q189" i="6"/>
  <c r="Q205" i="6"/>
  <c r="Q221" i="6"/>
  <c r="Q237" i="6"/>
  <c r="Q253" i="6"/>
  <c r="Q269" i="6"/>
  <c r="Q285" i="6"/>
  <c r="Q301" i="6"/>
  <c r="Q317" i="6"/>
  <c r="Q333" i="6"/>
  <c r="Q349" i="6"/>
  <c r="Q365" i="6"/>
  <c r="Q381" i="6"/>
  <c r="Q397" i="6"/>
  <c r="Q413" i="6"/>
  <c r="Q429" i="6"/>
  <c r="Q445" i="6"/>
  <c r="Q461" i="6"/>
  <c r="Q477" i="6"/>
  <c r="Q493" i="6"/>
  <c r="Q509" i="6"/>
  <c r="Q525" i="6"/>
  <c r="Q541" i="6"/>
  <c r="Q557" i="6"/>
  <c r="Q573" i="6"/>
  <c r="Q589" i="6"/>
  <c r="Q605" i="6"/>
  <c r="Q621" i="6"/>
  <c r="Q637" i="6"/>
  <c r="Q653" i="6"/>
  <c r="Q669" i="6"/>
  <c r="Q685" i="6"/>
  <c r="Q701" i="6"/>
  <c r="Q717" i="6"/>
  <c r="Q733" i="6"/>
  <c r="Q749" i="6"/>
  <c r="Q765" i="6"/>
  <c r="Q781" i="6"/>
  <c r="Q797" i="6"/>
  <c r="Q813" i="6"/>
  <c r="Q829" i="6"/>
  <c r="Q845" i="6"/>
  <c r="Q861" i="6"/>
  <c r="Q877" i="6"/>
  <c r="Q893" i="6"/>
  <c r="Q909" i="6"/>
  <c r="Q925" i="6"/>
  <c r="Q941" i="6"/>
  <c r="Q957" i="6"/>
  <c r="Q973" i="6"/>
  <c r="Q989" i="6"/>
  <c r="Q1005" i="6"/>
  <c r="Q105" i="6"/>
  <c r="Q281" i="6"/>
  <c r="Q441" i="6"/>
  <c r="Q585" i="6"/>
  <c r="Q825" i="6"/>
  <c r="Q14" i="6"/>
  <c r="Q30" i="6"/>
  <c r="Q46" i="6"/>
  <c r="Q62" i="6"/>
  <c r="Q78" i="6"/>
  <c r="Q94" i="6"/>
  <c r="Q110" i="6"/>
  <c r="Q126" i="6"/>
  <c r="Q142" i="6"/>
  <c r="Q158" i="6"/>
  <c r="Q174" i="6"/>
  <c r="Q190" i="6"/>
  <c r="Q206" i="6"/>
  <c r="Q222" i="6"/>
  <c r="Q238" i="6"/>
  <c r="Q254" i="6"/>
  <c r="Q270" i="6"/>
  <c r="Q286" i="6"/>
  <c r="Q302" i="6"/>
  <c r="Q318" i="6"/>
  <c r="Q334" i="6"/>
  <c r="Q350" i="6"/>
  <c r="Q366" i="6"/>
  <c r="Q382" i="6"/>
  <c r="Q398" i="6"/>
  <c r="Q414" i="6"/>
  <c r="Q430" i="6"/>
  <c r="Q446" i="6"/>
  <c r="Q462" i="6"/>
  <c r="Q478" i="6"/>
  <c r="Q494" i="6"/>
  <c r="Q510" i="6"/>
  <c r="Q526" i="6"/>
  <c r="Q542" i="6"/>
  <c r="Q558" i="6"/>
  <c r="Q574" i="6"/>
  <c r="Q590" i="6"/>
  <c r="Q606" i="6"/>
  <c r="Q622" i="6"/>
  <c r="Q638" i="6"/>
  <c r="Q654" i="6"/>
  <c r="Q670" i="6"/>
  <c r="Q686" i="6"/>
  <c r="Q702" i="6"/>
  <c r="Q718" i="6"/>
  <c r="Q734" i="6"/>
  <c r="Q750" i="6"/>
  <c r="Q766" i="6"/>
  <c r="Q782" i="6"/>
  <c r="Q798" i="6"/>
  <c r="Q814" i="6"/>
  <c r="Q830" i="6"/>
  <c r="Q846" i="6"/>
  <c r="Q862" i="6"/>
  <c r="Q878" i="6"/>
  <c r="Q894" i="6"/>
  <c r="Q910" i="6"/>
  <c r="Q926" i="6"/>
  <c r="Q942" i="6"/>
  <c r="Q958" i="6"/>
  <c r="Q974" i="6"/>
  <c r="Q990" i="6"/>
  <c r="Q1006" i="6"/>
  <c r="Q121" i="6"/>
  <c r="Q265" i="6"/>
  <c r="Q377" i="6"/>
  <c r="Q505" i="6"/>
  <c r="Q745" i="6"/>
  <c r="Q985" i="6"/>
  <c r="Q15" i="6"/>
  <c r="Q31" i="6"/>
  <c r="Q47" i="6"/>
  <c r="Q63" i="6"/>
  <c r="Q79" i="6"/>
  <c r="Q95" i="6"/>
  <c r="Q111" i="6"/>
  <c r="Q127" i="6"/>
  <c r="Q143" i="6"/>
  <c r="Q159" i="6"/>
  <c r="Q175" i="6"/>
  <c r="Q191" i="6"/>
  <c r="Q207" i="6"/>
  <c r="Q223" i="6"/>
  <c r="Q239" i="6"/>
  <c r="Q255" i="6"/>
  <c r="Q271" i="6"/>
  <c r="Q287" i="6"/>
  <c r="Q303" i="6"/>
  <c r="Q319" i="6"/>
  <c r="Q335" i="6"/>
  <c r="Q351" i="6"/>
  <c r="Q367" i="6"/>
  <c r="Q383" i="6"/>
  <c r="Q399" i="6"/>
  <c r="Q415" i="6"/>
  <c r="Q431" i="6"/>
  <c r="Q447" i="6"/>
  <c r="Q463" i="6"/>
  <c r="Q479" i="6"/>
  <c r="Q495" i="6"/>
  <c r="Q511" i="6"/>
  <c r="Q527" i="6"/>
  <c r="Q543" i="6"/>
  <c r="Q559" i="6"/>
  <c r="Q575" i="6"/>
  <c r="Q591" i="6"/>
  <c r="Q607" i="6"/>
  <c r="Q623" i="6"/>
  <c r="Q639" i="6"/>
  <c r="Q655" i="6"/>
  <c r="Q671" i="6"/>
  <c r="Q687" i="6"/>
  <c r="Q703" i="6"/>
  <c r="Q719" i="6"/>
  <c r="Q735" i="6"/>
  <c r="Q751" i="6"/>
  <c r="Q767" i="6"/>
  <c r="Q783" i="6"/>
  <c r="Q799" i="6"/>
  <c r="Q815" i="6"/>
  <c r="Q831" i="6"/>
  <c r="Q847" i="6"/>
  <c r="Q863" i="6"/>
  <c r="Q879" i="6"/>
  <c r="Q895" i="6"/>
  <c r="Q911" i="6"/>
  <c r="Q927" i="6"/>
  <c r="Q943" i="6"/>
  <c r="Q959" i="6"/>
  <c r="Q975" i="6"/>
  <c r="Q991" i="6"/>
  <c r="Q1007" i="6"/>
  <c r="Q89" i="6"/>
  <c r="Q345" i="6"/>
  <c r="Q473" i="6"/>
  <c r="Q681" i="6"/>
  <c r="Q873" i="6"/>
  <c r="Q16" i="6"/>
  <c r="Q32" i="6"/>
  <c r="Q48" i="6"/>
  <c r="Q64" i="6"/>
  <c r="Q80" i="6"/>
  <c r="Q96" i="6"/>
  <c r="Q112" i="6"/>
  <c r="Q128" i="6"/>
  <c r="Q144" i="6"/>
  <c r="Q160" i="6"/>
  <c r="Q176" i="6"/>
  <c r="Q192" i="6"/>
  <c r="Q208" i="6"/>
  <c r="Q224" i="6"/>
  <c r="Q240" i="6"/>
  <c r="Q256" i="6"/>
  <c r="Q272" i="6"/>
  <c r="Q288" i="6"/>
  <c r="Q304" i="6"/>
  <c r="Q320" i="6"/>
  <c r="Q336" i="6"/>
  <c r="Q352" i="6"/>
  <c r="Q368" i="6"/>
  <c r="Q384" i="6"/>
  <c r="Q400" i="6"/>
  <c r="Q416" i="6"/>
  <c r="Q432" i="6"/>
  <c r="Q448" i="6"/>
  <c r="Q464" i="6"/>
  <c r="Q480" i="6"/>
  <c r="Q496" i="6"/>
  <c r="Q512" i="6"/>
  <c r="Q528" i="6"/>
  <c r="Q544" i="6"/>
  <c r="Q560" i="6"/>
  <c r="Q576" i="6"/>
  <c r="Q592" i="6"/>
  <c r="Q608" i="6"/>
  <c r="Q624" i="6"/>
  <c r="Q640" i="6"/>
  <c r="Q656" i="6"/>
  <c r="Q672" i="6"/>
  <c r="Q688" i="6"/>
  <c r="Q704" i="6"/>
  <c r="Q720" i="6"/>
  <c r="Q736" i="6"/>
  <c r="Q752" i="6"/>
  <c r="Q768" i="6"/>
  <c r="Q784" i="6"/>
  <c r="Q800" i="6"/>
  <c r="Q816" i="6"/>
  <c r="Q832" i="6"/>
  <c r="Q848" i="6"/>
  <c r="Q864" i="6"/>
  <c r="Q880" i="6"/>
  <c r="Q896" i="6"/>
  <c r="Q912" i="6"/>
  <c r="Q928" i="6"/>
  <c r="Q944" i="6"/>
  <c r="Q960" i="6"/>
  <c r="Q976" i="6"/>
  <c r="Q992" i="6"/>
  <c r="Q1008" i="6"/>
  <c r="Q73" i="6"/>
  <c r="Q329" i="6"/>
  <c r="Q489" i="6"/>
  <c r="Q665" i="6"/>
  <c r="Q857" i="6"/>
  <c r="Q17" i="6"/>
  <c r="Q33" i="6"/>
  <c r="Q49" i="6"/>
  <c r="Q65" i="6"/>
  <c r="Q81" i="6"/>
  <c r="Q97" i="6"/>
  <c r="Q113" i="6"/>
  <c r="Q129" i="6"/>
  <c r="Q145" i="6"/>
  <c r="Q161" i="6"/>
  <c r="Q177" i="6"/>
  <c r="Q193" i="6"/>
  <c r="Q209" i="6"/>
  <c r="Q225" i="6"/>
  <c r="Q241" i="6"/>
  <c r="Q257" i="6"/>
  <c r="Q273" i="6"/>
  <c r="Q289" i="6"/>
  <c r="Q305" i="6"/>
  <c r="Q321" i="6"/>
  <c r="Q337" i="6"/>
  <c r="Q353" i="6"/>
  <c r="Q369" i="6"/>
  <c r="Q385" i="6"/>
  <c r="Q401" i="6"/>
  <c r="Q417" i="6"/>
  <c r="Q433" i="6"/>
  <c r="Q449" i="6"/>
  <c r="Q465" i="6"/>
  <c r="Q481" i="6"/>
  <c r="Q497" i="6"/>
  <c r="Q513" i="6"/>
  <c r="Q529" i="6"/>
  <c r="Q545" i="6"/>
  <c r="Q561" i="6"/>
  <c r="Q577" i="6"/>
  <c r="Q593" i="6"/>
  <c r="Q609" i="6"/>
  <c r="Q625" i="6"/>
  <c r="Q641" i="6"/>
  <c r="Q657" i="6"/>
  <c r="Q673" i="6"/>
  <c r="Q689" i="6"/>
  <c r="Q705" i="6"/>
  <c r="Q721" i="6"/>
  <c r="Q737" i="6"/>
  <c r="Q753" i="6"/>
  <c r="Q769" i="6"/>
  <c r="Q785" i="6"/>
  <c r="Q801" i="6"/>
  <c r="Q817" i="6"/>
  <c r="Q833" i="6"/>
  <c r="Q849" i="6"/>
  <c r="Q865" i="6"/>
  <c r="Q881" i="6"/>
  <c r="Q897" i="6"/>
  <c r="Q913" i="6"/>
  <c r="Q929" i="6"/>
  <c r="Q945" i="6"/>
  <c r="Q961" i="6"/>
  <c r="Q977" i="6"/>
  <c r="Q993" i="6"/>
  <c r="Q1009" i="6"/>
  <c r="Q169" i="6"/>
  <c r="Q809" i="6"/>
  <c r="Q18" i="6"/>
  <c r="Q34" i="6"/>
  <c r="Q50" i="6"/>
  <c r="Q66" i="6"/>
  <c r="Q82" i="6"/>
  <c r="Q98" i="6"/>
  <c r="Q114" i="6"/>
  <c r="Q130" i="6"/>
  <c r="Q146" i="6"/>
  <c r="Q162" i="6"/>
  <c r="Q178" i="6"/>
  <c r="Q194" i="6"/>
  <c r="Q210" i="6"/>
  <c r="Q226" i="6"/>
  <c r="Q242" i="6"/>
  <c r="Q258" i="6"/>
  <c r="Q274" i="6"/>
  <c r="Q290" i="6"/>
  <c r="Q306" i="6"/>
  <c r="Q322" i="6"/>
  <c r="Q338" i="6"/>
  <c r="Q354" i="6"/>
  <c r="Q370" i="6"/>
  <c r="Q386" i="6"/>
  <c r="Q402" i="6"/>
  <c r="Q418" i="6"/>
  <c r="Q434" i="6"/>
  <c r="Q450" i="6"/>
  <c r="Q466" i="6"/>
  <c r="Q482" i="6"/>
  <c r="Q498" i="6"/>
  <c r="Q514" i="6"/>
  <c r="Q530" i="6"/>
  <c r="Q546" i="6"/>
  <c r="Q562" i="6"/>
  <c r="Q578" i="6"/>
  <c r="Q594" i="6"/>
  <c r="Q610" i="6"/>
  <c r="Q626" i="6"/>
  <c r="Q642" i="6"/>
  <c r="Q658" i="6"/>
  <c r="Q674" i="6"/>
  <c r="Q690" i="6"/>
  <c r="Q706" i="6"/>
  <c r="Q722" i="6"/>
  <c r="Q738" i="6"/>
  <c r="Q754" i="6"/>
  <c r="Q770" i="6"/>
  <c r="Q786" i="6"/>
  <c r="Q802" i="6"/>
  <c r="Q818" i="6"/>
  <c r="Q834" i="6"/>
  <c r="Q850" i="6"/>
  <c r="Q866" i="6"/>
  <c r="Q882" i="6"/>
  <c r="Q898" i="6"/>
  <c r="Q914" i="6"/>
  <c r="Q930" i="6"/>
  <c r="Q946" i="6"/>
  <c r="Q962" i="6"/>
  <c r="Q978" i="6"/>
  <c r="Q994" i="6"/>
  <c r="Q1010" i="6"/>
  <c r="Q137" i="6"/>
  <c r="Q297" i="6"/>
  <c r="Q409" i="6"/>
  <c r="Q521" i="6"/>
  <c r="Q649" i="6"/>
  <c r="Q793" i="6"/>
  <c r="Q937" i="6"/>
  <c r="Q19" i="6"/>
  <c r="Q35" i="6"/>
  <c r="Q51" i="6"/>
  <c r="Q67" i="6"/>
  <c r="Q83" i="6"/>
  <c r="Q99" i="6"/>
  <c r="Q115" i="6"/>
  <c r="Q131" i="6"/>
  <c r="Q147" i="6"/>
  <c r="Q163" i="6"/>
  <c r="Q179" i="6"/>
  <c r="Q195" i="6"/>
  <c r="Q211" i="6"/>
  <c r="Q227" i="6"/>
  <c r="Q243" i="6"/>
  <c r="Q259" i="6"/>
  <c r="Q275" i="6"/>
  <c r="Q291" i="6"/>
  <c r="Q307" i="6"/>
  <c r="Q323" i="6"/>
  <c r="Q339" i="6"/>
  <c r="Q355" i="6"/>
  <c r="Q371" i="6"/>
  <c r="Q387" i="6"/>
  <c r="Q403" i="6"/>
  <c r="Q419" i="6"/>
  <c r="Q435" i="6"/>
  <c r="Q451" i="6"/>
  <c r="Q467" i="6"/>
  <c r="Q483" i="6"/>
  <c r="Q499" i="6"/>
  <c r="Q515" i="6"/>
  <c r="Q531" i="6"/>
  <c r="Q547" i="6"/>
  <c r="Q563" i="6"/>
  <c r="Q579" i="6"/>
  <c r="Q595" i="6"/>
  <c r="Q611" i="6"/>
  <c r="Q627" i="6"/>
  <c r="Q643" i="6"/>
  <c r="Q659" i="6"/>
  <c r="Q675" i="6"/>
  <c r="Q691" i="6"/>
  <c r="Q707" i="6"/>
  <c r="Q723" i="6"/>
  <c r="Q739" i="6"/>
  <c r="Q755" i="6"/>
  <c r="Q771" i="6"/>
  <c r="Q787" i="6"/>
  <c r="Q803" i="6"/>
  <c r="Q819" i="6"/>
  <c r="Q835" i="6"/>
  <c r="Q851" i="6"/>
  <c r="Q867" i="6"/>
  <c r="Q883" i="6"/>
  <c r="Q899" i="6"/>
  <c r="Q915" i="6"/>
  <c r="Q931" i="6"/>
  <c r="Q947" i="6"/>
  <c r="Q963" i="6"/>
  <c r="Q979" i="6"/>
  <c r="Q995" i="6"/>
  <c r="Q1011" i="6"/>
  <c r="Q217" i="6"/>
  <c r="Q601" i="6"/>
  <c r="Q921" i="6"/>
  <c r="Q20" i="6"/>
  <c r="Q36" i="6"/>
  <c r="Q52" i="6"/>
  <c r="Q68" i="6"/>
  <c r="Q84" i="6"/>
  <c r="Q100" i="6"/>
  <c r="Q116" i="6"/>
  <c r="Q132" i="6"/>
  <c r="Q148" i="6"/>
  <c r="Q164" i="6"/>
  <c r="Q180" i="6"/>
  <c r="Q196" i="6"/>
  <c r="Q212" i="6"/>
  <c r="Q228" i="6"/>
  <c r="Q244" i="6"/>
  <c r="Q260" i="6"/>
  <c r="Q276" i="6"/>
  <c r="Q292" i="6"/>
  <c r="Q308" i="6"/>
  <c r="Q324" i="6"/>
  <c r="Q340" i="6"/>
  <c r="Q356" i="6"/>
  <c r="Q372" i="6"/>
  <c r="Q388" i="6"/>
  <c r="Q404" i="6"/>
  <c r="Q420" i="6"/>
  <c r="Q436" i="6"/>
  <c r="Q452" i="6"/>
  <c r="Q468" i="6"/>
  <c r="Q484" i="6"/>
  <c r="Q500" i="6"/>
  <c r="Q516" i="6"/>
  <c r="Q532" i="6"/>
  <c r="Q548" i="6"/>
  <c r="Q564" i="6"/>
  <c r="Q580" i="6"/>
  <c r="Q596" i="6"/>
  <c r="Q612" i="6"/>
  <c r="Q628" i="6"/>
  <c r="Q644" i="6"/>
  <c r="Q660" i="6"/>
  <c r="Q676" i="6"/>
  <c r="Q692" i="6"/>
  <c r="Q708" i="6"/>
  <c r="Q724" i="6"/>
  <c r="Q740" i="6"/>
  <c r="Q756" i="6"/>
  <c r="Q772" i="6"/>
  <c r="Q788" i="6"/>
  <c r="Q804" i="6"/>
  <c r="Q820" i="6"/>
  <c r="Q836" i="6"/>
  <c r="Q852" i="6"/>
  <c r="Q868" i="6"/>
  <c r="Q884" i="6"/>
  <c r="Q900" i="6"/>
  <c r="Q916" i="6"/>
  <c r="Q932" i="6"/>
  <c r="Q948" i="6"/>
  <c r="Q964" i="6"/>
  <c r="Q980" i="6"/>
  <c r="Q996" i="6"/>
  <c r="Q1012" i="6"/>
  <c r="Q201" i="6"/>
  <c r="Q697" i="6"/>
  <c r="Q21" i="6"/>
  <c r="Q37" i="6"/>
  <c r="Q53" i="6"/>
  <c r="Q69" i="6"/>
  <c r="Q85" i="6"/>
  <c r="Q101" i="6"/>
  <c r="Q117" i="6"/>
  <c r="Q133" i="6"/>
  <c r="Q149" i="6"/>
  <c r="Q165" i="6"/>
  <c r="Q181" i="6"/>
  <c r="Q197" i="6"/>
  <c r="Q213" i="6"/>
  <c r="Q229" i="6"/>
  <c r="Q245" i="6"/>
  <c r="Q261" i="6"/>
  <c r="Q277" i="6"/>
  <c r="Q293" i="6"/>
  <c r="Q309" i="6"/>
  <c r="Q325" i="6"/>
  <c r="Q341" i="6"/>
  <c r="Q357" i="6"/>
  <c r="Q373" i="6"/>
  <c r="Q389" i="6"/>
  <c r="Q405" i="6"/>
  <c r="Q421" i="6"/>
  <c r="Q437" i="6"/>
  <c r="Q453" i="6"/>
  <c r="Q469" i="6"/>
  <c r="Q485" i="6"/>
  <c r="Q501" i="6"/>
  <c r="Q517" i="6"/>
  <c r="Q533" i="6"/>
  <c r="Q549" i="6"/>
  <c r="Q565" i="6"/>
  <c r="Q581" i="6"/>
  <c r="Q597" i="6"/>
  <c r="Q613" i="6"/>
  <c r="Q629" i="6"/>
  <c r="Q645" i="6"/>
  <c r="Q661" i="6"/>
  <c r="Q677" i="6"/>
  <c r="Q693" i="6"/>
  <c r="Q709" i="6"/>
  <c r="Q725" i="6"/>
  <c r="Q741" i="6"/>
  <c r="Q757" i="6"/>
  <c r="Q773" i="6"/>
  <c r="Q789" i="6"/>
  <c r="Q805" i="6"/>
  <c r="Q821" i="6"/>
  <c r="Q837" i="6"/>
  <c r="Q853" i="6"/>
  <c r="Q869" i="6"/>
  <c r="Q885" i="6"/>
  <c r="Q901" i="6"/>
  <c r="Q917" i="6"/>
  <c r="Q933" i="6"/>
  <c r="Q949" i="6"/>
  <c r="Q965" i="6"/>
  <c r="Q981" i="6"/>
  <c r="Q997" i="6"/>
  <c r="Q153" i="6"/>
  <c r="Q457" i="6"/>
  <c r="Q761" i="6"/>
  <c r="Q22" i="6"/>
  <c r="Q38" i="6"/>
  <c r="Q54" i="6"/>
  <c r="Q70" i="6"/>
  <c r="Q86" i="6"/>
  <c r="Q102" i="6"/>
  <c r="Q118" i="6"/>
  <c r="Q134" i="6"/>
  <c r="Q150" i="6"/>
  <c r="Q166" i="6"/>
  <c r="Q182" i="6"/>
  <c r="Q198" i="6"/>
  <c r="Q214" i="6"/>
  <c r="Q230" i="6"/>
  <c r="Q246" i="6"/>
  <c r="Q262" i="6"/>
  <c r="Q278" i="6"/>
  <c r="Q294" i="6"/>
  <c r="Q310" i="6"/>
  <c r="Q326" i="6"/>
  <c r="Q342" i="6"/>
  <c r="Q358" i="6"/>
  <c r="Q374" i="6"/>
  <c r="Q390" i="6"/>
  <c r="Q406" i="6"/>
  <c r="Q422" i="6"/>
  <c r="Q438" i="6"/>
  <c r="Q454" i="6"/>
  <c r="Q470" i="6"/>
  <c r="Q486" i="6"/>
  <c r="Q502" i="6"/>
  <c r="Q518" i="6"/>
  <c r="Q534" i="6"/>
  <c r="Q550" i="6"/>
  <c r="Q566" i="6"/>
  <c r="Q582" i="6"/>
  <c r="Q598" i="6"/>
  <c r="Q614" i="6"/>
  <c r="Q630" i="6"/>
  <c r="Q646" i="6"/>
  <c r="Q662" i="6"/>
  <c r="Q678" i="6"/>
  <c r="Q694" i="6"/>
  <c r="Q710" i="6"/>
  <c r="Q726" i="6"/>
  <c r="Q742" i="6"/>
  <c r="Q758" i="6"/>
  <c r="Q774" i="6"/>
  <c r="Q790" i="6"/>
  <c r="Q806" i="6"/>
  <c r="Q822" i="6"/>
  <c r="Q838" i="6"/>
  <c r="Q854" i="6"/>
  <c r="Q870" i="6"/>
  <c r="Q886" i="6"/>
  <c r="Q902" i="6"/>
  <c r="Q918" i="6"/>
  <c r="Q934" i="6"/>
  <c r="Q950" i="6"/>
  <c r="Q966" i="6"/>
  <c r="Q982" i="6"/>
  <c r="Q998" i="6"/>
  <c r="Q25" i="6"/>
  <c r="Q393" i="6"/>
  <c r="Q729" i="6"/>
  <c r="Q969" i="6"/>
  <c r="Q23" i="6"/>
  <c r="Q39" i="6"/>
  <c r="Q55" i="6"/>
  <c r="Q71" i="6"/>
  <c r="Q87" i="6"/>
  <c r="Q103" i="6"/>
  <c r="Q119" i="6"/>
  <c r="Q135" i="6"/>
  <c r="Q151" i="6"/>
  <c r="Q167" i="6"/>
  <c r="Q183" i="6"/>
  <c r="Q199" i="6"/>
  <c r="Q215" i="6"/>
  <c r="Q231" i="6"/>
  <c r="Q247" i="6"/>
  <c r="Q263" i="6"/>
  <c r="Q279" i="6"/>
  <c r="Q295" i="6"/>
  <c r="Q311" i="6"/>
  <c r="Q327" i="6"/>
  <c r="Q343" i="6"/>
  <c r="Q359" i="6"/>
  <c r="Q375" i="6"/>
  <c r="Q391" i="6"/>
  <c r="Q407" i="6"/>
  <c r="Q423" i="6"/>
  <c r="Q439" i="6"/>
  <c r="Q455" i="6"/>
  <c r="Q471" i="6"/>
  <c r="Q487" i="6"/>
  <c r="Q503" i="6"/>
  <c r="Q519" i="6"/>
  <c r="Q535" i="6"/>
  <c r="Q551" i="6"/>
  <c r="Q567" i="6"/>
  <c r="Q583" i="6"/>
  <c r="Q599" i="6"/>
  <c r="Q615" i="6"/>
  <c r="Q631" i="6"/>
  <c r="Q647" i="6"/>
  <c r="Q663" i="6"/>
  <c r="Q679" i="6"/>
  <c r="Q695" i="6"/>
  <c r="Q711" i="6"/>
  <c r="Q727" i="6"/>
  <c r="Q743" i="6"/>
  <c r="Q759" i="6"/>
  <c r="Q775" i="6"/>
  <c r="Q791" i="6"/>
  <c r="Q807" i="6"/>
  <c r="Q823" i="6"/>
  <c r="Q839" i="6"/>
  <c r="Q855" i="6"/>
  <c r="Q871" i="6"/>
  <c r="Q887" i="6"/>
  <c r="Q903" i="6"/>
  <c r="Q919" i="6"/>
  <c r="Q935" i="6"/>
  <c r="Q951" i="6"/>
  <c r="Q967" i="6"/>
  <c r="Q983" i="6"/>
  <c r="Q999" i="6"/>
  <c r="Q41" i="6"/>
  <c r="Q361" i="6"/>
  <c r="Q569" i="6"/>
  <c r="Q777" i="6"/>
  <c r="Q24" i="6"/>
  <c r="Q40" i="6"/>
  <c r="Q56" i="6"/>
  <c r="Q72" i="6"/>
  <c r="Q88" i="6"/>
  <c r="Q104" i="6"/>
  <c r="Q120" i="6"/>
  <c r="Q136" i="6"/>
  <c r="Q152" i="6"/>
  <c r="Q168" i="6"/>
  <c r="Q184" i="6"/>
  <c r="Q200" i="6"/>
  <c r="Q216" i="6"/>
  <c r="Q232" i="6"/>
  <c r="Q248" i="6"/>
  <c r="Q264" i="6"/>
  <c r="Q280" i="6"/>
  <c r="Q296" i="6"/>
  <c r="Q312" i="6"/>
  <c r="Q328" i="6"/>
  <c r="Q344" i="6"/>
  <c r="Q360" i="6"/>
  <c r="Q376" i="6"/>
  <c r="Q392" i="6"/>
  <c r="Q408" i="6"/>
  <c r="Q424" i="6"/>
  <c r="Q440" i="6"/>
  <c r="Q456" i="6"/>
  <c r="Q472" i="6"/>
  <c r="Q488" i="6"/>
  <c r="Q504" i="6"/>
  <c r="Q520" i="6"/>
  <c r="Q536" i="6"/>
  <c r="Q552" i="6"/>
  <c r="Q568" i="6"/>
  <c r="Q584" i="6"/>
  <c r="Q600" i="6"/>
  <c r="Q616" i="6"/>
  <c r="Q632" i="6"/>
  <c r="Q648" i="6"/>
  <c r="Q664" i="6"/>
  <c r="Q680" i="6"/>
  <c r="Q696" i="6"/>
  <c r="Q712" i="6"/>
  <c r="Q728" i="6"/>
  <c r="Q744" i="6"/>
  <c r="Q760" i="6"/>
  <c r="Q776" i="6"/>
  <c r="Q792" i="6"/>
  <c r="Q808" i="6"/>
  <c r="Q824" i="6"/>
  <c r="Q840" i="6"/>
  <c r="Q856" i="6"/>
  <c r="Q872" i="6"/>
  <c r="Q888" i="6"/>
  <c r="Q904" i="6"/>
  <c r="Q920" i="6"/>
  <c r="Q936" i="6"/>
  <c r="Q952" i="6"/>
  <c r="Q968" i="6"/>
  <c r="Q984" i="6"/>
  <c r="Q1000" i="6"/>
  <c r="Q57" i="6"/>
  <c r="Q553" i="6"/>
  <c r="Q889" i="6"/>
  <c r="Q26" i="6"/>
  <c r="Q42" i="6"/>
  <c r="Q58" i="6"/>
  <c r="Q74" i="6"/>
  <c r="Q90" i="6"/>
  <c r="Q106" i="6"/>
  <c r="Q122" i="6"/>
  <c r="Q138" i="6"/>
  <c r="Q154" i="6"/>
  <c r="Q170" i="6"/>
  <c r="Q186" i="6"/>
  <c r="Q202" i="6"/>
  <c r="Q218" i="6"/>
  <c r="Q234" i="6"/>
  <c r="Q250" i="6"/>
  <c r="Q266" i="6"/>
  <c r="Q282" i="6"/>
  <c r="Q298" i="6"/>
  <c r="Q314" i="6"/>
  <c r="Q330" i="6"/>
  <c r="Q346" i="6"/>
  <c r="Q362" i="6"/>
  <c r="Q378" i="6"/>
  <c r="Q394" i="6"/>
  <c r="Q410" i="6"/>
  <c r="Q426" i="6"/>
  <c r="Q442" i="6"/>
  <c r="Q458" i="6"/>
  <c r="Q474" i="6"/>
  <c r="Q490" i="6"/>
  <c r="Q506" i="6"/>
  <c r="Q522" i="6"/>
  <c r="Q538" i="6"/>
  <c r="Q554" i="6"/>
  <c r="Q570" i="6"/>
  <c r="Q586" i="6"/>
  <c r="Q602" i="6"/>
  <c r="Q618" i="6"/>
  <c r="Q634" i="6"/>
  <c r="Q650" i="6"/>
  <c r="Q666" i="6"/>
  <c r="Q682" i="6"/>
  <c r="Q698" i="6"/>
  <c r="Q714" i="6"/>
  <c r="Q730" i="6"/>
  <c r="Q746" i="6"/>
  <c r="Q762" i="6"/>
  <c r="Q778" i="6"/>
  <c r="Q794" i="6"/>
  <c r="Q810" i="6"/>
  <c r="Q826" i="6"/>
  <c r="Q842" i="6"/>
  <c r="Q858" i="6"/>
  <c r="Q874" i="6"/>
  <c r="Q890" i="6"/>
  <c r="Q906" i="6"/>
  <c r="Q922" i="6"/>
  <c r="Q938" i="6"/>
  <c r="Q954" i="6"/>
  <c r="Q970" i="6"/>
  <c r="Q986" i="6"/>
  <c r="Q1002" i="6"/>
  <c r="Q185" i="6"/>
  <c r="Q313" i="6"/>
  <c r="Q425" i="6"/>
  <c r="Q537" i="6"/>
  <c r="Q713" i="6"/>
  <c r="Q841" i="6"/>
  <c r="Q1001" i="6"/>
  <c r="V944" i="13"/>
  <c r="W1010" i="13"/>
  <c r="V436" i="13"/>
  <c r="V569" i="13"/>
  <c r="W969" i="13"/>
  <c r="W538" i="13"/>
  <c r="W853" i="13"/>
  <c r="V187" i="13"/>
  <c r="V727" i="13"/>
  <c r="V638" i="13"/>
  <c r="V838" i="13"/>
  <c r="V152" i="13"/>
  <c r="V398" i="13"/>
  <c r="W606" i="13"/>
  <c r="W747" i="13"/>
  <c r="W706" i="13"/>
  <c r="W898" i="13"/>
  <c r="V21" i="13"/>
  <c r="W24" i="13"/>
  <c r="W79" i="13"/>
  <c r="W623" i="13"/>
  <c r="V137" i="13"/>
  <c r="V280" i="13"/>
  <c r="W420" i="13"/>
  <c r="V809" i="13"/>
  <c r="V610" i="13"/>
  <c r="V990" i="13"/>
  <c r="V50" i="13"/>
  <c r="V200" i="13"/>
  <c r="V215" i="13"/>
  <c r="V343" i="13"/>
  <c r="V697" i="13"/>
  <c r="W793" i="13"/>
  <c r="V473" i="13"/>
  <c r="V540" i="13"/>
  <c r="W155" i="13"/>
  <c r="W176" i="13"/>
  <c r="W332" i="13"/>
  <c r="V395" i="13"/>
  <c r="V227" i="13"/>
  <c r="V637" i="13"/>
  <c r="W878" i="13"/>
  <c r="V160" i="13"/>
  <c r="V199" i="13"/>
  <c r="V279" i="13"/>
  <c r="V394" i="13"/>
  <c r="V400" i="13"/>
  <c r="V412" i="13"/>
  <c r="W496" i="13"/>
  <c r="W571" i="13"/>
  <c r="W934" i="13"/>
  <c r="V949" i="13"/>
  <c r="W725" i="13"/>
  <c r="W863" i="13"/>
  <c r="W896" i="13"/>
  <c r="W731" i="13"/>
  <c r="W822" i="13"/>
  <c r="W48" i="13"/>
  <c r="W290" i="13"/>
  <c r="W933" i="13"/>
  <c r="V971" i="13"/>
  <c r="W87" i="13"/>
  <c r="V265" i="13"/>
  <c r="W423" i="13"/>
  <c r="V471" i="13"/>
  <c r="W555" i="13"/>
  <c r="V685" i="13"/>
  <c r="V930" i="13"/>
  <c r="W234" i="13"/>
  <c r="V262" i="13"/>
  <c r="W347" i="13"/>
  <c r="W815" i="13"/>
  <c r="W481" i="13"/>
  <c r="W597" i="13"/>
  <c r="W827" i="13"/>
  <c r="W129" i="13"/>
  <c r="W159" i="13"/>
  <c r="W65" i="13"/>
  <c r="W96" i="13"/>
  <c r="V198" i="13"/>
  <c r="V312" i="13"/>
  <c r="V341" i="13"/>
  <c r="W383" i="13"/>
  <c r="W29" i="13"/>
  <c r="V397" i="13"/>
  <c r="W412" i="13"/>
  <c r="V122" i="13"/>
  <c r="W139" i="13"/>
  <c r="W146" i="13"/>
  <c r="W201" i="13"/>
  <c r="W221" i="13"/>
  <c r="W257" i="13"/>
  <c r="W289" i="13"/>
  <c r="W297" i="13"/>
  <c r="W367" i="13"/>
  <c r="W764" i="13"/>
  <c r="V764" i="13"/>
  <c r="W40" i="13"/>
  <c r="W50" i="13"/>
  <c r="V125" i="13"/>
  <c r="V180" i="13"/>
  <c r="V216" i="13"/>
  <c r="V231" i="13"/>
  <c r="V308" i="13"/>
  <c r="V335" i="13"/>
  <c r="V378" i="13"/>
  <c r="W449" i="13"/>
  <c r="W32" i="13"/>
  <c r="V95" i="13"/>
  <c r="W161" i="13"/>
  <c r="W167" i="13"/>
  <c r="V235" i="13"/>
  <c r="W274" i="13"/>
  <c r="V348" i="13"/>
  <c r="W377" i="13"/>
  <c r="W378" i="13"/>
  <c r="W385" i="13"/>
  <c r="V18" i="13"/>
  <c r="W64" i="13"/>
  <c r="V175" i="13"/>
  <c r="W220" i="13"/>
  <c r="W270" i="13"/>
  <c r="V295" i="13"/>
  <c r="W303" i="13"/>
  <c r="W370" i="13"/>
  <c r="W70" i="13"/>
  <c r="V334" i="13"/>
  <c r="V362" i="13"/>
  <c r="W381" i="13"/>
  <c r="V403" i="13"/>
  <c r="W428" i="13"/>
  <c r="W595" i="13"/>
  <c r="V595" i="13"/>
  <c r="W284" i="13"/>
  <c r="V287" i="13"/>
  <c r="V307" i="13"/>
  <c r="W333" i="13"/>
  <c r="V351" i="13"/>
  <c r="W322" i="13"/>
  <c r="W373" i="13"/>
  <c r="V376" i="13"/>
  <c r="V384" i="13"/>
  <c r="W395" i="13"/>
  <c r="W20" i="13"/>
  <c r="W55" i="13"/>
  <c r="W163" i="13"/>
  <c r="W166" i="13"/>
  <c r="V186" i="13"/>
  <c r="V206" i="13"/>
  <c r="V214" i="13"/>
  <c r="V365" i="13"/>
  <c r="V406" i="13"/>
  <c r="V337" i="13"/>
  <c r="V34" i="13"/>
  <c r="W123" i="13"/>
  <c r="V177" i="13"/>
  <c r="V182" i="13"/>
  <c r="W316" i="13"/>
  <c r="V321" i="13"/>
  <c r="W325" i="13"/>
  <c r="V435" i="13"/>
  <c r="W665" i="13"/>
  <c r="V873" i="13"/>
  <c r="W975" i="13"/>
  <c r="W990" i="13"/>
  <c r="V998" i="13"/>
  <c r="V579" i="13"/>
  <c r="W590" i="13"/>
  <c r="V608" i="13"/>
  <c r="W678" i="13"/>
  <c r="V744" i="13"/>
  <c r="W879" i="13"/>
  <c r="V886" i="13"/>
  <c r="W543" i="13"/>
  <c r="W556" i="13"/>
  <c r="W616" i="13"/>
  <c r="W653" i="13"/>
  <c r="V862" i="13"/>
  <c r="W865" i="13"/>
  <c r="W521" i="13"/>
  <c r="W811" i="13"/>
  <c r="W861" i="13"/>
  <c r="V950" i="13"/>
  <c r="W1001" i="13"/>
  <c r="W517" i="13"/>
  <c r="V622" i="13"/>
  <c r="W642" i="13"/>
  <c r="V900" i="13"/>
  <c r="W932" i="13"/>
  <c r="V677" i="13"/>
  <c r="W807" i="13"/>
  <c r="V829" i="13"/>
  <c r="W574" i="13"/>
  <c r="W578" i="13"/>
  <c r="W626" i="13"/>
  <c r="W729" i="13"/>
  <c r="W803" i="13"/>
  <c r="W438" i="13"/>
  <c r="V478" i="13"/>
  <c r="V753" i="13"/>
  <c r="W948" i="13"/>
  <c r="V499" i="13"/>
  <c r="W502" i="13"/>
  <c r="W542" i="13"/>
  <c r="V621" i="13"/>
  <c r="V716" i="13"/>
  <c r="V735" i="13"/>
  <c r="W746" i="13"/>
  <c r="W794" i="13"/>
  <c r="W795" i="13"/>
  <c r="V839" i="13"/>
  <c r="V856" i="13"/>
  <c r="W895" i="13"/>
  <c r="V964" i="13"/>
  <c r="W1007" i="13"/>
  <c r="W493" i="13"/>
  <c r="V498" i="13"/>
  <c r="W537" i="13"/>
  <c r="V676" i="13"/>
  <c r="V720" i="13"/>
  <c r="W750" i="13"/>
  <c r="W772" i="13"/>
  <c r="V816" i="13"/>
  <c r="W847" i="13"/>
  <c r="W867" i="13"/>
  <c r="V913" i="13"/>
  <c r="V934" i="13"/>
  <c r="X934" i="13" s="1"/>
  <c r="V976" i="13"/>
  <c r="V1007" i="13"/>
  <c r="W534" i="13"/>
  <c r="W624" i="13"/>
  <c r="W735" i="13"/>
  <c r="W739" i="13"/>
  <c r="W802" i="13"/>
  <c r="W856" i="13"/>
  <c r="V991" i="13"/>
  <c r="W940" i="13"/>
  <c r="W976" i="13"/>
  <c r="W1013" i="13"/>
  <c r="W429" i="13"/>
  <c r="V476" i="13"/>
  <c r="W501" i="13"/>
  <c r="W530" i="13"/>
  <c r="V537" i="13"/>
  <c r="W550" i="13"/>
  <c r="W553" i="13"/>
  <c r="W613" i="13"/>
  <c r="W644" i="13"/>
  <c r="W752" i="13"/>
  <c r="V793" i="13"/>
  <c r="W805" i="13"/>
  <c r="V444" i="13"/>
  <c r="W456" i="13"/>
  <c r="V460" i="13"/>
  <c r="W476" i="13"/>
  <c r="V497" i="13"/>
  <c r="W654" i="13"/>
  <c r="W697" i="13"/>
  <c r="W742" i="13"/>
  <c r="W955" i="13"/>
  <c r="V979" i="13"/>
  <c r="V1006" i="13"/>
  <c r="W84" i="13"/>
  <c r="W101" i="13"/>
  <c r="V136" i="13"/>
  <c r="W218" i="13"/>
  <c r="V226" i="13"/>
  <c r="V327" i="13"/>
  <c r="W355" i="13"/>
  <c r="V417" i="13"/>
  <c r="W434" i="13"/>
  <c r="V738" i="13"/>
  <c r="V745" i="13"/>
  <c r="W773" i="13"/>
  <c r="W788" i="13"/>
  <c r="W798" i="13"/>
  <c r="W820" i="13"/>
  <c r="V849" i="13"/>
  <c r="W923" i="13"/>
  <c r="W931" i="13"/>
  <c r="W942" i="13"/>
  <c r="W951" i="13"/>
  <c r="W971" i="13"/>
  <c r="V980" i="13"/>
  <c r="W988" i="13"/>
  <c r="W1012" i="13"/>
  <c r="W38" i="13"/>
  <c r="W49" i="13"/>
  <c r="W61" i="13"/>
  <c r="V104" i="13"/>
  <c r="W111" i="13"/>
  <c r="V143" i="13"/>
  <c r="V388" i="13"/>
  <c r="V442" i="13"/>
  <c r="W459" i="13"/>
  <c r="W582" i="13"/>
  <c r="W587" i="13"/>
  <c r="V590" i="13"/>
  <c r="W646" i="13"/>
  <c r="V658" i="13"/>
  <c r="W695" i="13"/>
  <c r="W710" i="13"/>
  <c r="W756" i="13"/>
  <c r="W840" i="13"/>
  <c r="W902" i="13"/>
  <c r="W922" i="13"/>
  <c r="W996" i="13"/>
  <c r="V233" i="13"/>
  <c r="W310" i="13"/>
  <c r="V336" i="13"/>
  <c r="V350" i="13"/>
  <c r="W354" i="13"/>
  <c r="W369" i="13"/>
  <c r="V373" i="13"/>
  <c r="V906" i="13"/>
  <c r="W950" i="13"/>
  <c r="V955" i="13"/>
  <c r="W23" i="13"/>
  <c r="W26" i="13"/>
  <c r="V61" i="13"/>
  <c r="W226" i="13"/>
  <c r="V260" i="13"/>
  <c r="W294" i="13"/>
  <c r="V302" i="13"/>
  <c r="W340" i="13"/>
  <c r="W510" i="13"/>
  <c r="V586" i="13"/>
  <c r="W609" i="13"/>
  <c r="W650" i="13"/>
  <c r="V661" i="13"/>
  <c r="W679" i="13"/>
  <c r="W744" i="13"/>
  <c r="V76" i="13"/>
  <c r="W83" i="13"/>
  <c r="W94" i="13"/>
  <c r="W100" i="13"/>
  <c r="V121" i="13"/>
  <c r="W128" i="13"/>
  <c r="V132" i="13"/>
  <c r="V163" i="13"/>
  <c r="W251" i="13"/>
  <c r="W271" i="13"/>
  <c r="V290" i="13"/>
  <c r="V416" i="13"/>
  <c r="V455" i="13"/>
  <c r="V470" i="13"/>
  <c r="V521" i="13"/>
  <c r="V525" i="13"/>
  <c r="W536" i="13"/>
  <c r="W761" i="13"/>
  <c r="V772" i="13"/>
  <c r="W37" i="13"/>
  <c r="V41" i="13"/>
  <c r="V117" i="13"/>
  <c r="W125" i="13"/>
  <c r="V149" i="13"/>
  <c r="W229" i="13"/>
  <c r="W259" i="13"/>
  <c r="V306" i="13"/>
  <c r="W314" i="13"/>
  <c r="W330" i="13"/>
  <c r="V433" i="13"/>
  <c r="W589" i="13"/>
  <c r="V671" i="13"/>
  <c r="W686" i="13"/>
  <c r="V709" i="13"/>
  <c r="W755" i="13"/>
  <c r="V765" i="13"/>
  <c r="V792" i="13"/>
  <c r="W819" i="13"/>
  <c r="V844" i="13"/>
  <c r="W891" i="13"/>
  <c r="V926" i="13"/>
  <c r="V945" i="13"/>
  <c r="V995" i="13"/>
  <c r="W1011" i="13"/>
  <c r="W349" i="13"/>
  <c r="V357" i="13"/>
  <c r="W365" i="13"/>
  <c r="V441" i="13"/>
  <c r="V445" i="13"/>
  <c r="W492" i="13"/>
  <c r="W498" i="13"/>
  <c r="W554" i="13"/>
  <c r="V594" i="13"/>
  <c r="W599" i="13"/>
  <c r="W629" i="13"/>
  <c r="W645" i="13"/>
  <c r="W748" i="13"/>
  <c r="V779" i="13"/>
  <c r="V823" i="13"/>
  <c r="W851" i="13"/>
  <c r="W860" i="13"/>
  <c r="V905" i="13"/>
  <c r="W916" i="13"/>
  <c r="W949" i="13"/>
  <c r="W991" i="13"/>
  <c r="W999" i="13"/>
  <c r="W120" i="13"/>
  <c r="V254" i="13"/>
  <c r="W36" i="13"/>
  <c r="W44" i="13"/>
  <c r="W59" i="13"/>
  <c r="V168" i="13"/>
  <c r="V173" i="13"/>
  <c r="W236" i="13"/>
  <c r="W247" i="13"/>
  <c r="W305" i="13"/>
  <c r="W313" i="13"/>
  <c r="V353" i="13"/>
  <c r="W433" i="13"/>
  <c r="W465" i="13"/>
  <c r="V487" i="13"/>
  <c r="V524" i="13"/>
  <c r="V620" i="13"/>
  <c r="W637" i="13"/>
  <c r="W649" i="13"/>
  <c r="W743" i="13"/>
  <c r="V747" i="13"/>
  <c r="V834" i="13"/>
  <c r="W868" i="13"/>
  <c r="V890" i="13"/>
  <c r="W929" i="13"/>
  <c r="V1010" i="13"/>
  <c r="W21" i="13"/>
  <c r="W116" i="13"/>
  <c r="V181" i="13"/>
  <c r="W199" i="13"/>
  <c r="X199" i="13" s="1"/>
  <c r="W203" i="13"/>
  <c r="W281" i="13"/>
  <c r="W288" i="13"/>
  <c r="V349" i="13"/>
  <c r="W371" i="13"/>
  <c r="W379" i="13"/>
  <c r="V448" i="13"/>
  <c r="W469" i="13"/>
  <c r="V572" i="13"/>
  <c r="V584" i="13"/>
  <c r="V645" i="13"/>
  <c r="W685" i="13"/>
  <c r="W718" i="13"/>
  <c r="W727" i="13"/>
  <c r="W728" i="13"/>
  <c r="V743" i="13"/>
  <c r="V860" i="13"/>
  <c r="W908" i="13"/>
  <c r="W961" i="13"/>
  <c r="W965" i="13"/>
  <c r="W978" i="13"/>
  <c r="W994" i="13"/>
  <c r="W1006" i="13"/>
  <c r="V92" i="13"/>
  <c r="W119" i="13"/>
  <c r="V289" i="13"/>
  <c r="W47" i="13"/>
  <c r="V58" i="13"/>
  <c r="V99" i="13"/>
  <c r="W102" i="13"/>
  <c r="W105" i="13"/>
  <c r="W109" i="13"/>
  <c r="W189" i="13"/>
  <c r="W198" i="13"/>
  <c r="W300" i="13"/>
  <c r="W363" i="13"/>
  <c r="W495" i="13"/>
  <c r="V547" i="13"/>
  <c r="V669" i="13"/>
  <c r="W673" i="13"/>
  <c r="W677" i="13"/>
  <c r="W850" i="13"/>
  <c r="W871" i="13"/>
  <c r="V881" i="13"/>
  <c r="W893" i="13"/>
  <c r="W956" i="13"/>
  <c r="V985" i="13"/>
  <c r="V24" i="13"/>
  <c r="W181" i="13"/>
  <c r="V249" i="13"/>
  <c r="W615" i="13"/>
  <c r="W681" i="13"/>
  <c r="W952" i="13"/>
  <c r="W74" i="13"/>
  <c r="V78" i="13"/>
  <c r="W81" i="13"/>
  <c r="W112" i="13"/>
  <c r="W160" i="13"/>
  <c r="V202" i="13"/>
  <c r="W214" i="13"/>
  <c r="V219" i="13"/>
  <c r="W273" i="13"/>
  <c r="W413" i="13"/>
  <c r="W421" i="13"/>
  <c r="W439" i="13"/>
  <c r="V447" i="13"/>
  <c r="W460" i="13"/>
  <c r="V468" i="13"/>
  <c r="W518" i="13"/>
  <c r="W522" i="13"/>
  <c r="V543" i="13"/>
  <c r="W632" i="13"/>
  <c r="V647" i="13"/>
  <c r="V692" i="13"/>
  <c r="W714" i="13"/>
  <c r="V734" i="13"/>
  <c r="V767" i="13"/>
  <c r="V803" i="13"/>
  <c r="W841" i="13"/>
  <c r="V842" i="13"/>
  <c r="W870" i="13"/>
  <c r="W919" i="13"/>
  <c r="V947" i="13"/>
  <c r="W981" i="13"/>
  <c r="W27" i="13"/>
  <c r="W62" i="13"/>
  <c r="W91" i="13"/>
  <c r="W246" i="13"/>
  <c r="W292" i="13"/>
  <c r="V443" i="13"/>
  <c r="V495" i="13"/>
  <c r="W669" i="13"/>
  <c r="W684" i="13"/>
  <c r="W711" i="13"/>
  <c r="V714" i="13"/>
  <c r="W745" i="13"/>
  <c r="W770" i="13"/>
  <c r="W777" i="13"/>
  <c r="W781" i="13"/>
  <c r="V802" i="13"/>
  <c r="V892" i="13"/>
  <c r="V907" i="13"/>
  <c r="W936" i="13"/>
  <c r="V959" i="13"/>
  <c r="W308" i="13"/>
  <c r="W319" i="13"/>
  <c r="W337" i="13"/>
  <c r="V347" i="13"/>
  <c r="W753" i="13"/>
  <c r="V896" i="13"/>
  <c r="V16" i="13"/>
  <c r="V62" i="13"/>
  <c r="W103" i="13"/>
  <c r="W106" i="13"/>
  <c r="V128" i="13"/>
  <c r="W127" i="13"/>
  <c r="W19" i="13"/>
  <c r="V25" i="13"/>
  <c r="W34" i="13"/>
  <c r="V48" i="13"/>
  <c r="W56" i="13"/>
  <c r="W58" i="13"/>
  <c r="V66" i="13"/>
  <c r="W78" i="13"/>
  <c r="W95" i="13"/>
  <c r="V116" i="13"/>
  <c r="V65" i="13"/>
  <c r="V67" i="13"/>
  <c r="V26" i="13"/>
  <c r="W28" i="13"/>
  <c r="W35" i="13"/>
  <c r="V49" i="13"/>
  <c r="X49" i="13" s="1"/>
  <c r="V55" i="13"/>
  <c r="X55" i="13" s="1"/>
  <c r="V64" i="13"/>
  <c r="W67" i="13"/>
  <c r="V79" i="13"/>
  <c r="V85" i="13"/>
  <c r="V56" i="13"/>
  <c r="V59" i="13"/>
  <c r="W63" i="13"/>
  <c r="W66" i="13"/>
  <c r="V29" i="13"/>
  <c r="W51" i="13"/>
  <c r="V63" i="13"/>
  <c r="V144" i="13"/>
  <c r="W22" i="13"/>
  <c r="W82" i="13"/>
  <c r="W16" i="13"/>
  <c r="V20" i="13"/>
  <c r="V60" i="13"/>
  <c r="V80" i="13"/>
  <c r="V81" i="13"/>
  <c r="V83" i="13"/>
  <c r="V86" i="13"/>
  <c r="W131" i="13"/>
  <c r="V23" i="13"/>
  <c r="V36" i="13"/>
  <c r="V37" i="13"/>
  <c r="V39" i="13"/>
  <c r="V87" i="13"/>
  <c r="W90" i="13"/>
  <c r="V91" i="13"/>
  <c r="V94" i="13"/>
  <c r="W99" i="13"/>
  <c r="V109" i="13"/>
  <c r="V32" i="13"/>
  <c r="V47" i="13"/>
  <c r="W75" i="13"/>
  <c r="W86" i="13"/>
  <c r="V88" i="13"/>
  <c r="W89" i="13"/>
  <c r="W98" i="13"/>
  <c r="V102" i="13"/>
  <c r="W130" i="13"/>
  <c r="W39" i="13"/>
  <c r="V40" i="13"/>
  <c r="W68" i="13"/>
  <c r="W69" i="13"/>
  <c r="V72" i="13"/>
  <c r="W97" i="13"/>
  <c r="V97" i="13"/>
  <c r="W126" i="13"/>
  <c r="V131" i="13"/>
  <c r="W143" i="13"/>
  <c r="V169" i="13"/>
  <c r="W190" i="13"/>
  <c r="V220" i="13"/>
  <c r="V247" i="13"/>
  <c r="W260" i="13"/>
  <c r="W261" i="13"/>
  <c r="W263" i="13"/>
  <c r="W265" i="13"/>
  <c r="W266" i="13"/>
  <c r="W202" i="13"/>
  <c r="W211" i="13"/>
  <c r="W213" i="13"/>
  <c r="V221" i="13"/>
  <c r="W223" i="13"/>
  <c r="W235" i="13"/>
  <c r="W178" i="13"/>
  <c r="W212" i="13"/>
  <c r="W230" i="13"/>
  <c r="W158" i="13"/>
  <c r="V179" i="13"/>
  <c r="W188" i="13"/>
  <c r="W204" i="13"/>
  <c r="W205" i="13"/>
  <c r="V222" i="13"/>
  <c r="W250" i="13"/>
  <c r="W272" i="13"/>
  <c r="V103" i="13"/>
  <c r="W113" i="13"/>
  <c r="W117" i="13"/>
  <c r="V133" i="13"/>
  <c r="V178" i="13"/>
  <c r="V203" i="13"/>
  <c r="W206" i="13"/>
  <c r="W216" i="13"/>
  <c r="V217" i="13"/>
  <c r="W249" i="13"/>
  <c r="V252" i="13"/>
  <c r="W252" i="13"/>
  <c r="V120" i="13"/>
  <c r="V188" i="13"/>
  <c r="W222" i="13"/>
  <c r="V276" i="13"/>
  <c r="W152" i="13"/>
  <c r="V201" i="13"/>
  <c r="W217" i="13"/>
  <c r="V123" i="13"/>
  <c r="V156" i="13"/>
  <c r="V159" i="13"/>
  <c r="V161" i="13"/>
  <c r="V166" i="13"/>
  <c r="W182" i="13"/>
  <c r="W183" i="13"/>
  <c r="W233" i="13"/>
  <c r="W151" i="13"/>
  <c r="W173" i="13"/>
  <c r="W175" i="13"/>
  <c r="W185" i="13"/>
  <c r="V193" i="13"/>
  <c r="V218" i="13"/>
  <c r="W269" i="13"/>
  <c r="V146" i="13"/>
  <c r="W174" i="13"/>
  <c r="W209" i="13"/>
  <c r="W242" i="13"/>
  <c r="W145" i="13"/>
  <c r="V147" i="13"/>
  <c r="W150" i="13"/>
  <c r="V172" i="13"/>
  <c r="W177" i="13"/>
  <c r="W219" i="13"/>
  <c r="W244" i="13"/>
  <c r="W124" i="13"/>
  <c r="W135" i="13"/>
  <c r="W136" i="13"/>
  <c r="W144" i="13"/>
  <c r="V174" i="13"/>
  <c r="W210" i="13"/>
  <c r="W267" i="13"/>
  <c r="V268" i="13"/>
  <c r="W268" i="13"/>
  <c r="W142" i="13"/>
  <c r="W147" i="13"/>
  <c r="W148" i="13"/>
  <c r="W149" i="13"/>
  <c r="V243" i="13"/>
  <c r="V244" i="13"/>
  <c r="W255" i="13"/>
  <c r="V259" i="13"/>
  <c r="W275" i="13"/>
  <c r="W276" i="13"/>
  <c r="W277" i="13"/>
  <c r="W283" i="13"/>
  <c r="V328" i="13"/>
  <c r="V366" i="13"/>
  <c r="V374" i="13"/>
  <c r="W382" i="13"/>
  <c r="V383" i="13"/>
  <c r="V329" i="13"/>
  <c r="W396" i="13"/>
  <c r="W291" i="13"/>
  <c r="V292" i="13"/>
  <c r="W366" i="13"/>
  <c r="W409" i="13"/>
  <c r="V409" i="13"/>
  <c r="W253" i="13"/>
  <c r="W254" i="13"/>
  <c r="W256" i="13"/>
  <c r="W328" i="13"/>
  <c r="V352" i="13"/>
  <c r="W353" i="13"/>
  <c r="V355" i="13"/>
  <c r="V389" i="13"/>
  <c r="W401" i="13"/>
  <c r="V401" i="13"/>
  <c r="W417" i="13"/>
  <c r="V319" i="13"/>
  <c r="W329" i="13"/>
  <c r="V333" i="13"/>
  <c r="V367" i="13"/>
  <c r="V257" i="13"/>
  <c r="X257" i="13" s="1"/>
  <c r="W258" i="13"/>
  <c r="W278" i="13"/>
  <c r="W285" i="13"/>
  <c r="V303" i="13"/>
  <c r="W309" i="13"/>
  <c r="V316" i="13"/>
  <c r="W320" i="13"/>
  <c r="W335" i="13"/>
  <c r="V356" i="13"/>
  <c r="V387" i="13"/>
  <c r="W398" i="13"/>
  <c r="W286" i="13"/>
  <c r="V294" i="13"/>
  <c r="W311" i="13"/>
  <c r="W317" i="13"/>
  <c r="W321" i="13"/>
  <c r="V322" i="13"/>
  <c r="V330" i="13"/>
  <c r="W334" i="13"/>
  <c r="W336" i="13"/>
  <c r="W368" i="13"/>
  <c r="W375" i="13"/>
  <c r="W384" i="13"/>
  <c r="W386" i="13"/>
  <c r="W279" i="13"/>
  <c r="W344" i="13"/>
  <c r="W348" i="13"/>
  <c r="W376" i="13"/>
  <c r="W425" i="13"/>
  <c r="V331" i="13"/>
  <c r="W345" i="13"/>
  <c r="V370" i="13"/>
  <c r="V300" i="13"/>
  <c r="W331" i="13"/>
  <c r="W357" i="13"/>
  <c r="V381" i="13"/>
  <c r="V318" i="13"/>
  <c r="W338" i="13"/>
  <c r="W360" i="13"/>
  <c r="W393" i="13"/>
  <c r="W241" i="13"/>
  <c r="W262" i="13"/>
  <c r="W282" i="13"/>
  <c r="W287" i="13"/>
  <c r="V305" i="13"/>
  <c r="V313" i="13"/>
  <c r="V332" i="13"/>
  <c r="W372" i="13"/>
  <c r="W394" i="13"/>
  <c r="V281" i="13"/>
  <c r="V419" i="13"/>
  <c r="W419" i="13"/>
  <c r="V288" i="13"/>
  <c r="W306" i="13"/>
  <c r="W315" i="13"/>
  <c r="W339" i="13"/>
  <c r="V360" i="13"/>
  <c r="V382" i="13"/>
  <c r="W402" i="13"/>
  <c r="W404" i="13"/>
  <c r="W350" i="13"/>
  <c r="W351" i="13"/>
  <c r="X351" i="13" s="1"/>
  <c r="W486" i="13"/>
  <c r="V490" i="13"/>
  <c r="W500" i="13"/>
  <c r="W546" i="13"/>
  <c r="W431" i="13"/>
  <c r="W443" i="13"/>
  <c r="W446" i="13"/>
  <c r="W487" i="13"/>
  <c r="W539" i="13"/>
  <c r="V539" i="13"/>
  <c r="W392" i="13"/>
  <c r="V420" i="13"/>
  <c r="W471" i="13"/>
  <c r="W475" i="13"/>
  <c r="V481" i="13"/>
  <c r="X481" i="13" s="1"/>
  <c r="V518" i="13"/>
  <c r="W528" i="13"/>
  <c r="W432" i="13"/>
  <c r="W467" i="13"/>
  <c r="W545" i="13"/>
  <c r="V545" i="13"/>
  <c r="W403" i="13"/>
  <c r="V446" i="13"/>
  <c r="W457" i="13"/>
  <c r="W466" i="13"/>
  <c r="V482" i="13"/>
  <c r="W504" i="13"/>
  <c r="W472" i="13"/>
  <c r="W511" i="13"/>
  <c r="V516" i="13"/>
  <c r="W527" i="13"/>
  <c r="V527" i="13"/>
  <c r="V557" i="13"/>
  <c r="W557" i="13"/>
  <c r="V404" i="13"/>
  <c r="V432" i="13"/>
  <c r="W444" i="13"/>
  <c r="W483" i="13"/>
  <c r="V491" i="13"/>
  <c r="V517" i="13"/>
  <c r="V568" i="13"/>
  <c r="V449" i="13"/>
  <c r="W513" i="13"/>
  <c r="W523" i="13"/>
  <c r="W422" i="13"/>
  <c r="W435" i="13"/>
  <c r="W436" i="13"/>
  <c r="X436" i="13" s="1"/>
  <c r="W440" i="13"/>
  <c r="W441" i="13"/>
  <c r="W447" i="13"/>
  <c r="W448" i="13"/>
  <c r="W477" i="13"/>
  <c r="W424" i="13"/>
  <c r="W437" i="13"/>
  <c r="W451" i="13"/>
  <c r="V452" i="13"/>
  <c r="V453" i="13"/>
  <c r="W462" i="13"/>
  <c r="V463" i="13"/>
  <c r="W473" i="13"/>
  <c r="W474" i="13"/>
  <c r="W484" i="13"/>
  <c r="W485" i="13"/>
  <c r="W494" i="13"/>
  <c r="W514" i="13"/>
  <c r="W415" i="13"/>
  <c r="V422" i="13"/>
  <c r="V425" i="13"/>
  <c r="W445" i="13"/>
  <c r="W464" i="13"/>
  <c r="V492" i="13"/>
  <c r="V493" i="13"/>
  <c r="W520" i="13"/>
  <c r="W450" i="13"/>
  <c r="V462" i="13"/>
  <c r="W463" i="13"/>
  <c r="W468" i="13"/>
  <c r="W418" i="13"/>
  <c r="V428" i="13"/>
  <c r="V438" i="13"/>
  <c r="W454" i="13"/>
  <c r="W416" i="13"/>
  <c r="W455" i="13"/>
  <c r="W478" i="13"/>
  <c r="W479" i="13"/>
  <c r="W480" i="13"/>
  <c r="V640" i="13"/>
  <c r="V642" i="13"/>
  <c r="V785" i="13"/>
  <c r="V548" i="13"/>
  <c r="W558" i="13"/>
  <c r="W584" i="13"/>
  <c r="V701" i="13"/>
  <c r="W701" i="13"/>
  <c r="W573" i="13"/>
  <c r="V549" i="13"/>
  <c r="W552" i="13"/>
  <c r="V578" i="13"/>
  <c r="W585" i="13"/>
  <c r="W592" i="13"/>
  <c r="W596" i="13"/>
  <c r="V623" i="13"/>
  <c r="V624" i="13"/>
  <c r="V639" i="13"/>
  <c r="W640" i="13"/>
  <c r="W641" i="13"/>
  <c r="W548" i="13"/>
  <c r="V551" i="13"/>
  <c r="V553" i="13"/>
  <c r="V558" i="13"/>
  <c r="W586" i="13"/>
  <c r="W594" i="13"/>
  <c r="W639" i="13"/>
  <c r="V653" i="13"/>
  <c r="V700" i="13"/>
  <c r="W700" i="13"/>
  <c r="W509" i="13"/>
  <c r="V511" i="13"/>
  <c r="W540" i="13"/>
  <c r="X540" i="13" s="1"/>
  <c r="W600" i="13"/>
  <c r="W636" i="13"/>
  <c r="V636" i="13"/>
  <c r="W652" i="13"/>
  <c r="W723" i="13"/>
  <c r="W806" i="13"/>
  <c r="V806" i="13"/>
  <c r="V597" i="13"/>
  <c r="V615" i="13"/>
  <c r="V666" i="13"/>
  <c r="W666" i="13"/>
  <c r="W519" i="13"/>
  <c r="V526" i="13"/>
  <c r="W529" i="13"/>
  <c r="V574" i="13"/>
  <c r="V587" i="13"/>
  <c r="W601" i="13"/>
  <c r="V614" i="13"/>
  <c r="V672" i="13"/>
  <c r="W672" i="13"/>
  <c r="V531" i="13"/>
  <c r="V566" i="13"/>
  <c r="W698" i="13"/>
  <c r="V698" i="13"/>
  <c r="W560" i="13"/>
  <c r="W561" i="13"/>
  <c r="V563" i="13"/>
  <c r="V598" i="13"/>
  <c r="V625" i="13"/>
  <c r="W630" i="13"/>
  <c r="V601" i="13"/>
  <c r="W635" i="13"/>
  <c r="W664" i="13"/>
  <c r="W703" i="13"/>
  <c r="V703" i="13"/>
  <c r="V560" i="13"/>
  <c r="W572" i="13"/>
  <c r="V581" i="13"/>
  <c r="W598" i="13"/>
  <c r="V599" i="13"/>
  <c r="W607" i="13"/>
  <c r="W625" i="13"/>
  <c r="V631" i="13"/>
  <c r="V634" i="13"/>
  <c r="W569" i="13"/>
  <c r="W570" i="13"/>
  <c r="V577" i="13"/>
  <c r="W579" i="13"/>
  <c r="W604" i="13"/>
  <c r="W608" i="13"/>
  <c r="V626" i="13"/>
  <c r="X626" i="13" s="1"/>
  <c r="W633" i="13"/>
  <c r="W656" i="13"/>
  <c r="V546" i="13"/>
  <c r="V556" i="13"/>
  <c r="W568" i="13"/>
  <c r="V591" i="13"/>
  <c r="W611" i="13"/>
  <c r="W628" i="13"/>
  <c r="V629" i="13"/>
  <c r="W524" i="13"/>
  <c r="V535" i="13"/>
  <c r="W544" i="13"/>
  <c r="V582" i="13"/>
  <c r="V603" i="13"/>
  <c r="V609" i="13"/>
  <c r="W619" i="13"/>
  <c r="W621" i="13"/>
  <c r="W683" i="13"/>
  <c r="W702" i="13"/>
  <c r="W738" i="13"/>
  <c r="V760" i="13"/>
  <c r="W774" i="13"/>
  <c r="V774" i="13"/>
  <c r="W833" i="13"/>
  <c r="V833" i="13"/>
  <c r="W784" i="13"/>
  <c r="W821" i="13"/>
  <c r="V889" i="13"/>
  <c r="V641" i="13"/>
  <c r="V665" i="13"/>
  <c r="X665" i="13" s="1"/>
  <c r="V681" i="13"/>
  <c r="W734" i="13"/>
  <c r="W762" i="13"/>
  <c r="W824" i="13"/>
  <c r="V824" i="13"/>
  <c r="W877" i="13"/>
  <c r="V877" i="13"/>
  <c r="W643" i="13"/>
  <c r="W648" i="13"/>
  <c r="V656" i="13"/>
  <c r="W670" i="13"/>
  <c r="W682" i="13"/>
  <c r="W715" i="13"/>
  <c r="W818" i="13"/>
  <c r="V818" i="13"/>
  <c r="V832" i="13"/>
  <c r="W832" i="13"/>
  <c r="W712" i="13"/>
  <c r="V731" i="13"/>
  <c r="V742" i="13"/>
  <c r="V761" i="13"/>
  <c r="W771" i="13"/>
  <c r="W668" i="13"/>
  <c r="W694" i="13"/>
  <c r="V732" i="13"/>
  <c r="W657" i="13"/>
  <c r="V721" i="13"/>
  <c r="V751" i="13"/>
  <c r="W790" i="13"/>
  <c r="V790" i="13"/>
  <c r="W757" i="13"/>
  <c r="V778" i="13"/>
  <c r="W778" i="13"/>
  <c r="W660" i="13"/>
  <c r="W708" i="13"/>
  <c r="W732" i="13"/>
  <c r="V750" i="13"/>
  <c r="V718" i="13"/>
  <c r="W651" i="13"/>
  <c r="W680" i="13"/>
  <c r="V706" i="13"/>
  <c r="V707" i="13"/>
  <c r="V746" i="13"/>
  <c r="W754" i="13"/>
  <c r="V755" i="13"/>
  <c r="V756" i="13"/>
  <c r="V664" i="13"/>
  <c r="W676" i="13"/>
  <c r="V674" i="13"/>
  <c r="W675" i="13"/>
  <c r="W688" i="13"/>
  <c r="W690" i="13"/>
  <c r="W704" i="13"/>
  <c r="W720" i="13"/>
  <c r="V723" i="13"/>
  <c r="V725" i="13"/>
  <c r="V726" i="13"/>
  <c r="W775" i="13"/>
  <c r="V775" i="13"/>
  <c r="W785" i="13"/>
  <c r="W767" i="13"/>
  <c r="V769" i="13"/>
  <c r="W826" i="13"/>
  <c r="W831" i="13"/>
  <c r="W859" i="13"/>
  <c r="V888" i="13"/>
  <c r="W973" i="13"/>
  <c r="V973" i="13"/>
  <c r="V861" i="13"/>
  <c r="V827" i="13"/>
  <c r="W829" i="13"/>
  <c r="V853" i="13"/>
  <c r="V863" i="13"/>
  <c r="V865" i="13"/>
  <c r="X865" i="13" s="1"/>
  <c r="V867" i="13"/>
  <c r="V901" i="13"/>
  <c r="W780" i="13"/>
  <c r="W801" i="13"/>
  <c r="W828" i="13"/>
  <c r="V830" i="13"/>
  <c r="V835" i="13"/>
  <c r="V836" i="13"/>
  <c r="W854" i="13"/>
  <c r="V866" i="13"/>
  <c r="W804" i="13"/>
  <c r="W823" i="13"/>
  <c r="V837" i="13"/>
  <c r="W876" i="13"/>
  <c r="V876" i="13"/>
  <c r="W842" i="13"/>
  <c r="V966" i="13"/>
  <c r="W782" i="13"/>
  <c r="V783" i="13"/>
  <c r="V795" i="13"/>
  <c r="W839" i="13"/>
  <c r="W874" i="13"/>
  <c r="V819" i="13"/>
  <c r="W844" i="13"/>
  <c r="W892" i="13"/>
  <c r="V796" i="13"/>
  <c r="V893" i="13"/>
  <c r="V813" i="13"/>
  <c r="W880" i="13"/>
  <c r="W796" i="13"/>
  <c r="V797" i="13"/>
  <c r="W846" i="13"/>
  <c r="W848" i="13"/>
  <c r="W857" i="13"/>
  <c r="W873" i="13"/>
  <c r="X873" i="13" s="1"/>
  <c r="W792" i="13"/>
  <c r="W812" i="13"/>
  <c r="W816" i="13"/>
  <c r="V847" i="13"/>
  <c r="W849" i="13"/>
  <c r="V850" i="13"/>
  <c r="V870" i="13"/>
  <c r="W817" i="13"/>
  <c r="V840" i="13"/>
  <c r="W852" i="13"/>
  <c r="V868" i="13"/>
  <c r="V936" i="13"/>
  <c r="W972" i="13"/>
  <c r="W983" i="13"/>
  <c r="V994" i="13"/>
  <c r="W995" i="13"/>
  <c r="W930" i="13"/>
  <c r="V967" i="13"/>
  <c r="W986" i="13"/>
  <c r="W894" i="13"/>
  <c r="V918" i="13"/>
  <c r="W924" i="13"/>
  <c r="V938" i="13"/>
  <c r="W939" i="13"/>
  <c r="V960" i="13"/>
  <c r="W918" i="13"/>
  <c r="W960" i="13"/>
  <c r="V988" i="13"/>
  <c r="V989" i="13"/>
  <c r="V1008" i="13"/>
  <c r="W1009" i="13"/>
  <c r="V878" i="13"/>
  <c r="V933" i="13"/>
  <c r="W944" i="13"/>
  <c r="V1014" i="13"/>
  <c r="V919" i="13"/>
  <c r="V920" i="13"/>
  <c r="V921" i="13"/>
  <c r="V931" i="13"/>
  <c r="W1015" i="13"/>
  <c r="W881" i="13"/>
  <c r="X881" i="13" s="1"/>
  <c r="W883" i="13"/>
  <c r="W887" i="13"/>
  <c r="W905" i="13"/>
  <c r="V910" i="13"/>
  <c r="W920" i="13"/>
  <c r="V942" i="13"/>
  <c r="W943" i="13"/>
  <c r="W947" i="13"/>
  <c r="V961" i="13"/>
  <c r="V952" i="13"/>
  <c r="V969" i="13"/>
  <c r="X969" i="13" s="1"/>
  <c r="V975" i="13"/>
  <c r="X975" i="13" s="1"/>
  <c r="W1014" i="13"/>
  <c r="W911" i="13"/>
  <c r="W913" i="13"/>
  <c r="W921" i="13"/>
  <c r="W980" i="13"/>
  <c r="W889" i="13"/>
  <c r="W900" i="13"/>
  <c r="W912" i="13"/>
  <c r="W926" i="13"/>
  <c r="V915" i="13"/>
  <c r="V978" i="13"/>
  <c r="V993" i="13"/>
  <c r="W1000" i="13"/>
  <c r="V1011" i="13"/>
  <c r="W966" i="13"/>
  <c r="W982" i="13"/>
  <c r="W997" i="13"/>
  <c r="V953" i="13"/>
  <c r="W958" i="13"/>
  <c r="W979" i="13"/>
  <c r="V981" i="13"/>
  <c r="W998" i="13"/>
  <c r="V22" i="13"/>
  <c r="W25" i="13"/>
  <c r="V38" i="13"/>
  <c r="W73" i="13"/>
  <c r="V73" i="13"/>
  <c r="V19" i="13"/>
  <c r="V35" i="13"/>
  <c r="V68" i="13"/>
  <c r="W57" i="13"/>
  <c r="V53" i="13"/>
  <c r="V54" i="13"/>
  <c r="V57" i="13"/>
  <c r="W60" i="13"/>
  <c r="V17" i="13"/>
  <c r="V33" i="13"/>
  <c r="V52" i="13"/>
  <c r="W53" i="13"/>
  <c r="W54" i="13"/>
  <c r="W17" i="13"/>
  <c r="V30" i="13"/>
  <c r="W33" i="13"/>
  <c r="W41" i="13"/>
  <c r="V42" i="13"/>
  <c r="V43" i="13"/>
  <c r="V46" i="13"/>
  <c r="W52" i="13"/>
  <c r="V71" i="13"/>
  <c r="V77" i="13"/>
  <c r="V27" i="13"/>
  <c r="W30" i="13"/>
  <c r="W42" i="13"/>
  <c r="W43" i="13"/>
  <c r="V45" i="13"/>
  <c r="W46" i="13"/>
  <c r="V51" i="13"/>
  <c r="W71" i="13"/>
  <c r="V75" i="13"/>
  <c r="V44" i="13"/>
  <c r="W45" i="13"/>
  <c r="W77" i="13"/>
  <c r="W80" i="13"/>
  <c r="V70" i="13"/>
  <c r="W18" i="13"/>
  <c r="V31" i="13"/>
  <c r="V69" i="13"/>
  <c r="W72" i="13"/>
  <c r="V28" i="13"/>
  <c r="W31" i="13"/>
  <c r="V74" i="13"/>
  <c r="W88" i="13"/>
  <c r="V101" i="13"/>
  <c r="W104" i="13"/>
  <c r="V82" i="13"/>
  <c r="W85" i="13"/>
  <c r="V98" i="13"/>
  <c r="V127" i="13"/>
  <c r="W118" i="13"/>
  <c r="V119" i="13"/>
  <c r="W76" i="13"/>
  <c r="V89" i="13"/>
  <c r="W92" i="13"/>
  <c r="V105" i="13"/>
  <c r="V114" i="13"/>
  <c r="V115" i="13"/>
  <c r="W122" i="13"/>
  <c r="V124" i="13"/>
  <c r="W137" i="13"/>
  <c r="V118" i="13"/>
  <c r="W121" i="13"/>
  <c r="V96" i="13"/>
  <c r="V113" i="13"/>
  <c r="W114" i="13"/>
  <c r="W115" i="13"/>
  <c r="V140" i="13"/>
  <c r="V93" i="13"/>
  <c r="V107" i="13"/>
  <c r="V90" i="13"/>
  <c r="W93" i="13"/>
  <c r="V106" i="13"/>
  <c r="W107" i="13"/>
  <c r="V112" i="13"/>
  <c r="V126" i="13"/>
  <c r="V129" i="13"/>
  <c r="V138" i="13"/>
  <c r="W140" i="13"/>
  <c r="V108" i="13"/>
  <c r="V84" i="13"/>
  <c r="V100" i="13"/>
  <c r="W108" i="13"/>
  <c r="V110" i="13"/>
  <c r="V111" i="13"/>
  <c r="X111" i="13" s="1"/>
  <c r="W138" i="13"/>
  <c r="W110" i="13"/>
  <c r="V135" i="13"/>
  <c r="W141" i="13"/>
  <c r="V141" i="13"/>
  <c r="V130" i="13"/>
  <c r="W132" i="13"/>
  <c r="W134" i="13"/>
  <c r="V134" i="13"/>
  <c r="W133" i="13"/>
  <c r="W171" i="13"/>
  <c r="V176" i="13"/>
  <c r="W193" i="13"/>
  <c r="V190" i="13"/>
  <c r="V184" i="13"/>
  <c r="V153" i="13"/>
  <c r="W156" i="13"/>
  <c r="V170" i="13"/>
  <c r="V171" i="13"/>
  <c r="W179" i="13"/>
  <c r="W180" i="13"/>
  <c r="V150" i="13"/>
  <c r="W153" i="13"/>
  <c r="V167" i="13"/>
  <c r="W168" i="13"/>
  <c r="W169" i="13"/>
  <c r="W170" i="13"/>
  <c r="W192" i="13"/>
  <c r="V192" i="13"/>
  <c r="W195" i="13"/>
  <c r="W184" i="13"/>
  <c r="W187" i="13"/>
  <c r="V189" i="13"/>
  <c r="V157" i="13"/>
  <c r="V162" i="13"/>
  <c r="W196" i="13"/>
  <c r="V154" i="13"/>
  <c r="W157" i="13"/>
  <c r="W162" i="13"/>
  <c r="V164" i="13"/>
  <c r="V165" i="13"/>
  <c r="V151" i="13"/>
  <c r="W154" i="13"/>
  <c r="W164" i="13"/>
  <c r="W165" i="13"/>
  <c r="V183" i="13"/>
  <c r="V148" i="13"/>
  <c r="W194" i="13"/>
  <c r="V194" i="13"/>
  <c r="V145" i="13"/>
  <c r="W191" i="13"/>
  <c r="V191" i="13"/>
  <c r="W197" i="13"/>
  <c r="V142" i="13"/>
  <c r="V158" i="13"/>
  <c r="V139" i="13"/>
  <c r="V155" i="13"/>
  <c r="W186" i="13"/>
  <c r="W172" i="13"/>
  <c r="V185" i="13"/>
  <c r="V234" i="13"/>
  <c r="W237" i="13"/>
  <c r="W245" i="13"/>
  <c r="V245" i="13"/>
  <c r="V246" i="13"/>
  <c r="V197" i="13"/>
  <c r="W200" i="13"/>
  <c r="V213" i="13"/>
  <c r="V210" i="13"/>
  <c r="V207" i="13"/>
  <c r="V237" i="13"/>
  <c r="V204" i="13"/>
  <c r="W207" i="13"/>
  <c r="V195" i="13"/>
  <c r="V211" i="13"/>
  <c r="W228" i="13"/>
  <c r="V229" i="13"/>
  <c r="V230" i="13"/>
  <c r="V208" i="13"/>
  <c r="W227" i="13"/>
  <c r="V232" i="13"/>
  <c r="V238" i="13"/>
  <c r="V205" i="13"/>
  <c r="W208" i="13"/>
  <c r="V224" i="13"/>
  <c r="V225" i="13"/>
  <c r="W232" i="13"/>
  <c r="V236" i="13"/>
  <c r="W238" i="13"/>
  <c r="W243" i="13"/>
  <c r="V228" i="13"/>
  <c r="W231" i="13"/>
  <c r="V196" i="13"/>
  <c r="V212" i="13"/>
  <c r="W215" i="13"/>
  <c r="V223" i="13"/>
  <c r="W224" i="13"/>
  <c r="W225" i="13"/>
  <c r="W239" i="13"/>
  <c r="V239" i="13"/>
  <c r="W240" i="13"/>
  <c r="V240" i="13"/>
  <c r="V209" i="13"/>
  <c r="V241" i="13"/>
  <c r="V242" i="13"/>
  <c r="W248" i="13"/>
  <c r="V248" i="13"/>
  <c r="V256" i="13"/>
  <c r="V272" i="13"/>
  <c r="V253" i="13"/>
  <c r="V269" i="13"/>
  <c r="V275" i="13"/>
  <c r="W301" i="13"/>
  <c r="V301" i="13"/>
  <c r="V250" i="13"/>
  <c r="V266" i="13"/>
  <c r="W295" i="13"/>
  <c r="V263" i="13"/>
  <c r="V273" i="13"/>
  <c r="V274" i="13"/>
  <c r="W293" i="13"/>
  <c r="V293" i="13"/>
  <c r="V270" i="13"/>
  <c r="W299" i="13"/>
  <c r="V299" i="13"/>
  <c r="V251" i="13"/>
  <c r="V267" i="13"/>
  <c r="W298" i="13"/>
  <c r="V264" i="13"/>
  <c r="V296" i="13"/>
  <c r="W296" i="13"/>
  <c r="W304" i="13"/>
  <c r="V304" i="13"/>
  <c r="V261" i="13"/>
  <c r="W264" i="13"/>
  <c r="V258" i="13"/>
  <c r="V282" i="13"/>
  <c r="V283" i="13"/>
  <c r="V286" i="13"/>
  <c r="V298" i="13"/>
  <c r="V255" i="13"/>
  <c r="V271" i="13"/>
  <c r="W280" i="13"/>
  <c r="V285" i="13"/>
  <c r="V291" i="13"/>
  <c r="V297" i="13"/>
  <c r="V277" i="13"/>
  <c r="V278" i="13"/>
  <c r="V284" i="13"/>
  <c r="W307" i="13"/>
  <c r="V309" i="13"/>
  <c r="W312" i="13"/>
  <c r="V338" i="13"/>
  <c r="W341" i="13"/>
  <c r="W327" i="13"/>
  <c r="V323" i="13"/>
  <c r="W326" i="13"/>
  <c r="V324" i="13"/>
  <c r="V358" i="13"/>
  <c r="W358" i="13"/>
  <c r="V310" i="13"/>
  <c r="W323" i="13"/>
  <c r="V325" i="13"/>
  <c r="V326" i="13"/>
  <c r="W324" i="13"/>
  <c r="V320" i="13"/>
  <c r="V317" i="13"/>
  <c r="W361" i="13"/>
  <c r="V361" i="13"/>
  <c r="V314" i="13"/>
  <c r="V311" i="13"/>
  <c r="W356" i="13"/>
  <c r="W343" i="13"/>
  <c r="V344" i="13"/>
  <c r="V345" i="13"/>
  <c r="V346" i="13"/>
  <c r="W342" i="13"/>
  <c r="W346" i="13"/>
  <c r="V354" i="13"/>
  <c r="V339" i="13"/>
  <c r="V340" i="13"/>
  <c r="W359" i="13"/>
  <c r="W302" i="13"/>
  <c r="V315" i="13"/>
  <c r="W318" i="13"/>
  <c r="V342" i="13"/>
  <c r="W352" i="13"/>
  <c r="V371" i="13"/>
  <c r="W374" i="13"/>
  <c r="W411" i="13"/>
  <c r="V411" i="13"/>
  <c r="V368" i="13"/>
  <c r="W391" i="13"/>
  <c r="V392" i="13"/>
  <c r="V393" i="13"/>
  <c r="V396" i="13"/>
  <c r="W406" i="13"/>
  <c r="W390" i="13"/>
  <c r="V359" i="13"/>
  <c r="W362" i="13"/>
  <c r="V375" i="13"/>
  <c r="V391" i="13"/>
  <c r="W397" i="13"/>
  <c r="V372" i="13"/>
  <c r="V390" i="13"/>
  <c r="V369" i="13"/>
  <c r="X369" i="13" s="1"/>
  <c r="V386" i="13"/>
  <c r="W387" i="13"/>
  <c r="W388" i="13"/>
  <c r="W389" i="13"/>
  <c r="V402" i="13"/>
  <c r="V363" i="13"/>
  <c r="V379" i="13"/>
  <c r="V385" i="13"/>
  <c r="W410" i="13"/>
  <c r="V410" i="13"/>
  <c r="V399" i="13"/>
  <c r="W400" i="13"/>
  <c r="W408" i="13"/>
  <c r="V408" i="13"/>
  <c r="V364" i="13"/>
  <c r="V380" i="13"/>
  <c r="W414" i="13"/>
  <c r="V414" i="13"/>
  <c r="W364" i="13"/>
  <c r="V377" i="13"/>
  <c r="X377" i="13" s="1"/>
  <c r="W380" i="13"/>
  <c r="W399" i="13"/>
  <c r="W407" i="13"/>
  <c r="V407" i="13"/>
  <c r="W405" i="13"/>
  <c r="V405" i="13"/>
  <c r="W458" i="13"/>
  <c r="V458" i="13"/>
  <c r="V413" i="13"/>
  <c r="V429" i="13"/>
  <c r="V426" i="13"/>
  <c r="V423" i="13"/>
  <c r="W426" i="13"/>
  <c r="V439" i="13"/>
  <c r="V456" i="13"/>
  <c r="V457" i="13"/>
  <c r="V430" i="13"/>
  <c r="W461" i="13"/>
  <c r="V427" i="13"/>
  <c r="W430" i="13"/>
  <c r="V424" i="13"/>
  <c r="W427" i="13"/>
  <c r="V440" i="13"/>
  <c r="V454" i="13"/>
  <c r="V421" i="13"/>
  <c r="V437" i="13"/>
  <c r="V418" i="13"/>
  <c r="V434" i="13"/>
  <c r="V415" i="13"/>
  <c r="V431" i="13"/>
  <c r="V451" i="13"/>
  <c r="W452" i="13"/>
  <c r="W453" i="13"/>
  <c r="W442" i="13"/>
  <c r="V450" i="13"/>
  <c r="V484" i="13"/>
  <c r="W490" i="13"/>
  <c r="V465" i="13"/>
  <c r="W515" i="13"/>
  <c r="V515" i="13"/>
  <c r="V459" i="13"/>
  <c r="V475" i="13"/>
  <c r="V472" i="13"/>
  <c r="V489" i="13"/>
  <c r="V503" i="13"/>
  <c r="V469" i="13"/>
  <c r="V485" i="13"/>
  <c r="W489" i="13"/>
  <c r="V500" i="13"/>
  <c r="W503" i="13"/>
  <c r="V466" i="13"/>
  <c r="V505" i="13"/>
  <c r="W512" i="13"/>
  <c r="V512" i="13"/>
  <c r="V479" i="13"/>
  <c r="X479" i="13" s="1"/>
  <c r="W482" i="13"/>
  <c r="W497" i="13"/>
  <c r="W505" i="13"/>
  <c r="V496" i="13"/>
  <c r="W499" i="13"/>
  <c r="V502" i="13"/>
  <c r="V486" i="13"/>
  <c r="V467" i="13"/>
  <c r="W470" i="13"/>
  <c r="V483" i="13"/>
  <c r="V488" i="13"/>
  <c r="V464" i="13"/>
  <c r="V480" i="13"/>
  <c r="W488" i="13"/>
  <c r="W491" i="13"/>
  <c r="V494" i="13"/>
  <c r="W506" i="13"/>
  <c r="V508" i="13"/>
  <c r="V509" i="13"/>
  <c r="V461" i="13"/>
  <c r="V477" i="13"/>
  <c r="V474" i="13"/>
  <c r="V501" i="13"/>
  <c r="V504" i="13"/>
  <c r="V506" i="13"/>
  <c r="W507" i="13"/>
  <c r="V507" i="13"/>
  <c r="W508" i="13"/>
  <c r="V513" i="13"/>
  <c r="W516" i="13"/>
  <c r="W525" i="13"/>
  <c r="V533" i="13"/>
  <c r="W547" i="13"/>
  <c r="X547" i="13" s="1"/>
  <c r="V510" i="13"/>
  <c r="V523" i="13"/>
  <c r="V528" i="13"/>
  <c r="W533" i="13"/>
  <c r="W535" i="13"/>
  <c r="V520" i="13"/>
  <c r="V530" i="13"/>
  <c r="X530" i="13" s="1"/>
  <c r="V532" i="13"/>
  <c r="V538" i="13"/>
  <c r="W541" i="13"/>
  <c r="V514" i="13"/>
  <c r="W532" i="13"/>
  <c r="V541" i="13"/>
  <c r="V542" i="13"/>
  <c r="W531" i="13"/>
  <c r="X531" i="13" s="1"/>
  <c r="V534" i="13"/>
  <c r="W526" i="13"/>
  <c r="V529" i="13"/>
  <c r="V544" i="13"/>
  <c r="V522" i="13"/>
  <c r="V519" i="13"/>
  <c r="V536" i="13"/>
  <c r="W551" i="13"/>
  <c r="X551" i="13" s="1"/>
  <c r="V555" i="13"/>
  <c r="W575" i="13"/>
  <c r="W580" i="13"/>
  <c r="V580" i="13"/>
  <c r="V552" i="13"/>
  <c r="V561" i="13"/>
  <c r="W566" i="13"/>
  <c r="V576" i="13"/>
  <c r="W576" i="13"/>
  <c r="W577" i="13"/>
  <c r="W549" i="13"/>
  <c r="W563" i="13"/>
  <c r="V565" i="13"/>
  <c r="V571" i="13"/>
  <c r="W583" i="13"/>
  <c r="W565" i="13"/>
  <c r="V573" i="13"/>
  <c r="V550" i="13"/>
  <c r="X550" i="13" s="1"/>
  <c r="V564" i="13"/>
  <c r="W567" i="13"/>
  <c r="V570" i="13"/>
  <c r="V559" i="13"/>
  <c r="W562" i="13"/>
  <c r="W593" i="13"/>
  <c r="V593" i="13"/>
  <c r="W564" i="13"/>
  <c r="V567" i="13"/>
  <c r="V554" i="13"/>
  <c r="W559" i="13"/>
  <c r="V562" i="13"/>
  <c r="V575" i="13"/>
  <c r="W581" i="13"/>
  <c r="X581" i="13" s="1"/>
  <c r="W612" i="13"/>
  <c r="W603" i="13"/>
  <c r="V618" i="13"/>
  <c r="W618" i="13"/>
  <c r="W620" i="13"/>
  <c r="V588" i="13"/>
  <c r="W591" i="13"/>
  <c r="W610" i="13"/>
  <c r="V612" i="13"/>
  <c r="V585" i="13"/>
  <c r="W588" i="13"/>
  <c r="V613" i="13"/>
  <c r="W614" i="13"/>
  <c r="V600" i="13"/>
  <c r="V606" i="13"/>
  <c r="W617" i="13"/>
  <c r="W627" i="13"/>
  <c r="V627" i="13"/>
  <c r="V592" i="13"/>
  <c r="V589" i="13"/>
  <c r="W602" i="13"/>
  <c r="V583" i="13"/>
  <c r="V605" i="13"/>
  <c r="V596" i="13"/>
  <c r="X596" i="13" s="1"/>
  <c r="V602" i="13"/>
  <c r="W605" i="13"/>
  <c r="V616" i="13"/>
  <c r="V611" i="13"/>
  <c r="V604" i="13"/>
  <c r="V607" i="13"/>
  <c r="W634" i="13"/>
  <c r="V650" i="13"/>
  <c r="V628" i="13"/>
  <c r="W631" i="13"/>
  <c r="V644" i="13"/>
  <c r="W647" i="13"/>
  <c r="W658" i="13"/>
  <c r="V619" i="13"/>
  <c r="W622" i="13"/>
  <c r="V635" i="13"/>
  <c r="W638" i="13"/>
  <c r="V651" i="13"/>
  <c r="V632" i="13"/>
  <c r="V655" i="13"/>
  <c r="V649" i="13"/>
  <c r="W659" i="13"/>
  <c r="V659" i="13"/>
  <c r="W655" i="13"/>
  <c r="V663" i="13"/>
  <c r="V652" i="13"/>
  <c r="W663" i="13"/>
  <c r="V617" i="13"/>
  <c r="V633" i="13"/>
  <c r="V630" i="13"/>
  <c r="V646" i="13"/>
  <c r="W662" i="13"/>
  <c r="W667" i="13"/>
  <c r="V667" i="13"/>
  <c r="V643" i="13"/>
  <c r="V660" i="13"/>
  <c r="V662" i="13"/>
  <c r="V648" i="13"/>
  <c r="V654" i="13"/>
  <c r="W661" i="13"/>
  <c r="V657" i="13"/>
  <c r="W674" i="13"/>
  <c r="V695" i="13"/>
  <c r="W699" i="13"/>
  <c r="V699" i="13"/>
  <c r="V668" i="13"/>
  <c r="W671" i="13"/>
  <c r="V684" i="13"/>
  <c r="V689" i="13"/>
  <c r="W687" i="13"/>
  <c r="V678" i="13"/>
  <c r="V693" i="13"/>
  <c r="W693" i="13"/>
  <c r="V675" i="13"/>
  <c r="W689" i="13"/>
  <c r="W696" i="13"/>
  <c r="V696" i="13"/>
  <c r="V702" i="13"/>
  <c r="V687" i="13"/>
  <c r="V682" i="13"/>
  <c r="V679" i="13"/>
  <c r="V691" i="13"/>
  <c r="V673" i="13"/>
  <c r="V686" i="13"/>
  <c r="W705" i="13"/>
  <c r="V705" i="13"/>
  <c r="V670" i="13"/>
  <c r="W691" i="13"/>
  <c r="V694" i="13"/>
  <c r="V683" i="13"/>
  <c r="V688" i="13"/>
  <c r="V680" i="13"/>
  <c r="V690" i="13"/>
  <c r="W692" i="13"/>
  <c r="W709" i="13"/>
  <c r="W716" i="13"/>
  <c r="V719" i="13"/>
  <c r="W726" i="13"/>
  <c r="V729" i="13"/>
  <c r="W724" i="13"/>
  <c r="V730" i="13"/>
  <c r="V713" i="13"/>
  <c r="W719" i="13"/>
  <c r="V737" i="13"/>
  <c r="V710" i="13"/>
  <c r="W713" i="13"/>
  <c r="V724" i="13"/>
  <c r="W730" i="13"/>
  <c r="W736" i="13"/>
  <c r="W737" i="13"/>
  <c r="X742" i="13"/>
  <c r="V704" i="13"/>
  <c r="W707" i="13"/>
  <c r="W722" i="13"/>
  <c r="W741" i="13"/>
  <c r="V741" i="13"/>
  <c r="V711" i="13"/>
  <c r="V728" i="13"/>
  <c r="V708" i="13"/>
  <c r="W717" i="13"/>
  <c r="V722" i="13"/>
  <c r="W740" i="13"/>
  <c r="V715" i="13"/>
  <c r="V717" i="13"/>
  <c r="W733" i="13"/>
  <c r="V733" i="13"/>
  <c r="V712" i="13"/>
  <c r="V740" i="13"/>
  <c r="W721" i="13"/>
  <c r="V739" i="13"/>
  <c r="V736" i="13"/>
  <c r="V757" i="13"/>
  <c r="V754" i="13"/>
  <c r="V759" i="13"/>
  <c r="W765" i="13"/>
  <c r="W759" i="13"/>
  <c r="V752" i="13"/>
  <c r="W763" i="13"/>
  <c r="V763" i="13"/>
  <c r="W768" i="13"/>
  <c r="V768" i="13"/>
  <c r="W751" i="13"/>
  <c r="V758" i="13"/>
  <c r="W760" i="13"/>
  <c r="V748" i="13"/>
  <c r="X748" i="13" s="1"/>
  <c r="V749" i="13"/>
  <c r="W758" i="13"/>
  <c r="V762" i="13"/>
  <c r="W749" i="13"/>
  <c r="V766" i="13"/>
  <c r="W769" i="13"/>
  <c r="V776" i="13"/>
  <c r="W766" i="13"/>
  <c r="W776" i="13"/>
  <c r="W791" i="13"/>
  <c r="V791" i="13"/>
  <c r="V773" i="13"/>
  <c r="W779" i="13"/>
  <c r="V781" i="13"/>
  <c r="W786" i="13"/>
  <c r="V786" i="13"/>
  <c r="V770" i="13"/>
  <c r="W789" i="13"/>
  <c r="V771" i="13"/>
  <c r="V777" i="13"/>
  <c r="V780" i="13"/>
  <c r="V782" i="13"/>
  <c r="V784" i="13"/>
  <c r="W783" i="13"/>
  <c r="V787" i="13"/>
  <c r="W787" i="13"/>
  <c r="V794" i="13"/>
  <c r="W797" i="13"/>
  <c r="W809" i="13"/>
  <c r="V812" i="13"/>
  <c r="V814" i="13"/>
  <c r="W814" i="13"/>
  <c r="V788" i="13"/>
  <c r="X788" i="13" s="1"/>
  <c r="W813" i="13"/>
  <c r="V798" i="13"/>
  <c r="W799" i="13"/>
  <c r="V810" i="13"/>
  <c r="W808" i="13"/>
  <c r="V789" i="13"/>
  <c r="V799" i="13"/>
  <c r="V804" i="13"/>
  <c r="V805" i="13"/>
  <c r="W810" i="13"/>
  <c r="V800" i="13"/>
  <c r="V808" i="13"/>
  <c r="W800" i="13"/>
  <c r="V801" i="13"/>
  <c r="W825" i="13"/>
  <c r="V825" i="13"/>
  <c r="V821" i="13"/>
  <c r="V807" i="13"/>
  <c r="V811" i="13"/>
  <c r="X811" i="13" s="1"/>
  <c r="V815" i="13"/>
  <c r="W830" i="13"/>
  <c r="W845" i="13"/>
  <c r="V845" i="13"/>
  <c r="V831" i="13"/>
  <c r="V828" i="13"/>
  <c r="V822" i="13"/>
  <c r="W838" i="13"/>
  <c r="X838" i="13" s="1"/>
  <c r="V826" i="13"/>
  <c r="V841" i="13"/>
  <c r="V820" i="13"/>
  <c r="X820" i="13" s="1"/>
  <c r="W834" i="13"/>
  <c r="W835" i="13"/>
  <c r="W836" i="13"/>
  <c r="W837" i="13"/>
  <c r="W843" i="13"/>
  <c r="V843" i="13"/>
  <c r="V817" i="13"/>
  <c r="V852" i="13"/>
  <c r="W866" i="13"/>
  <c r="X866" i="13" s="1"/>
  <c r="V846" i="13"/>
  <c r="V857" i="13"/>
  <c r="W858" i="13"/>
  <c r="V875" i="13"/>
  <c r="W875" i="13"/>
  <c r="V859" i="13"/>
  <c r="V858" i="13"/>
  <c r="W869" i="13"/>
  <c r="V869" i="13"/>
  <c r="V871" i="13"/>
  <c r="V874" i="13"/>
  <c r="V854" i="13"/>
  <c r="V851" i="13"/>
  <c r="V855" i="13"/>
  <c r="W862" i="13"/>
  <c r="V864" i="13"/>
  <c r="W872" i="13"/>
  <c r="V872" i="13"/>
  <c r="V848" i="13"/>
  <c r="W864" i="13"/>
  <c r="W855" i="13"/>
  <c r="W886" i="13"/>
  <c r="W888" i="13"/>
  <c r="V883" i="13"/>
  <c r="V894" i="13"/>
  <c r="V879" i="13"/>
  <c r="V880" i="13"/>
  <c r="V885" i="13"/>
  <c r="V891" i="13"/>
  <c r="V898" i="13"/>
  <c r="W885" i="13"/>
  <c r="V897" i="13"/>
  <c r="V884" i="13"/>
  <c r="W882" i="13"/>
  <c r="W890" i="13"/>
  <c r="W897" i="13"/>
  <c r="W884" i="13"/>
  <c r="V887" i="13"/>
  <c r="V882" i="13"/>
  <c r="V895" i="13"/>
  <c r="X895" i="13" s="1"/>
  <c r="W910" i="13"/>
  <c r="W909" i="13"/>
  <c r="V909" i="13"/>
  <c r="W914" i="13"/>
  <c r="V914" i="13"/>
  <c r="V902" i="13"/>
  <c r="W954" i="13"/>
  <c r="V954" i="13"/>
  <c r="V903" i="13"/>
  <c r="W903" i="13"/>
  <c r="W904" i="13"/>
  <c r="V904" i="13"/>
  <c r="W901" i="13"/>
  <c r="W907" i="13"/>
  <c r="V908" i="13"/>
  <c r="W906" i="13"/>
  <c r="V899" i="13"/>
  <c r="V917" i="13"/>
  <c r="V912" i="13"/>
  <c r="W917" i="13"/>
  <c r="W899" i="13"/>
  <c r="W937" i="13"/>
  <c r="V937" i="13"/>
  <c r="V911" i="13"/>
  <c r="X911" i="13" s="1"/>
  <c r="V924" i="13"/>
  <c r="V929" i="13"/>
  <c r="W928" i="13"/>
  <c r="W927" i="13"/>
  <c r="W938" i="13"/>
  <c r="W962" i="13"/>
  <c r="V962" i="13"/>
  <c r="W915" i="13"/>
  <c r="V928" i="13"/>
  <c r="W935" i="13"/>
  <c r="V935" i="13"/>
  <c r="V923" i="13"/>
  <c r="W945" i="13"/>
  <c r="W946" i="13"/>
  <c r="V946" i="13"/>
  <c r="W925" i="13"/>
  <c r="V925" i="13"/>
  <c r="V916" i="13"/>
  <c r="V922" i="13"/>
  <c r="W941" i="13"/>
  <c r="V941" i="13"/>
  <c r="V932" i="13"/>
  <c r="V958" i="13"/>
  <c r="V948" i="13"/>
  <c r="V939" i="13"/>
  <c r="V963" i="13"/>
  <c r="W963" i="13"/>
  <c r="W968" i="13"/>
  <c r="V968" i="13"/>
  <c r="V927" i="13"/>
  <c r="V943" i="13"/>
  <c r="V940" i="13"/>
  <c r="W953" i="13"/>
  <c r="X953" i="13" s="1"/>
  <c r="V951" i="13"/>
  <c r="W957" i="13"/>
  <c r="V957" i="13"/>
  <c r="W959" i="13"/>
  <c r="V956" i="13"/>
  <c r="W989" i="13"/>
  <c r="V974" i="13"/>
  <c r="V972" i="13"/>
  <c r="W964" i="13"/>
  <c r="W967" i="13"/>
  <c r="V970" i="13"/>
  <c r="W974" i="13"/>
  <c r="V965" i="13"/>
  <c r="W970" i="13"/>
  <c r="W977" i="13"/>
  <c r="V977" i="13"/>
  <c r="V1005" i="13"/>
  <c r="W1005" i="13"/>
  <c r="V986" i="13"/>
  <c r="W993" i="13"/>
  <c r="W985" i="13"/>
  <c r="V982" i="13"/>
  <c r="V987" i="13"/>
  <c r="V992" i="13"/>
  <c r="W984" i="13"/>
  <c r="W987" i="13"/>
  <c r="W1008" i="13"/>
  <c r="W1002" i="13"/>
  <c r="V1002" i="13"/>
  <c r="W992" i="13"/>
  <c r="V984" i="13"/>
  <c r="V983" i="13"/>
  <c r="V999" i="13"/>
  <c r="V1015" i="13"/>
  <c r="X1015" i="13" s="1"/>
  <c r="V996" i="13"/>
  <c r="V1012" i="13"/>
  <c r="V1009" i="13"/>
  <c r="V1003" i="13"/>
  <c r="V1000" i="13"/>
  <c r="W1003" i="13"/>
  <c r="V997" i="13"/>
  <c r="V1013" i="13"/>
  <c r="V1004" i="13"/>
  <c r="V1001" i="13"/>
  <c r="W1004" i="13"/>
  <c r="M10" i="6"/>
  <c r="I10" i="6"/>
  <c r="FP17" i="16" l="1"/>
  <c r="CC17" i="16"/>
  <c r="CF18" i="16"/>
  <c r="X844" i="13"/>
  <c r="X632" i="13"/>
  <c r="X155" i="13"/>
  <c r="K155" i="13" s="1"/>
  <c r="I155" i="13" s="1"/>
  <c r="X729" i="13"/>
  <c r="K729" i="13" s="1"/>
  <c r="I729" i="13" s="1"/>
  <c r="X891" i="13"/>
  <c r="K891" i="13" s="1"/>
  <c r="I891" i="13" s="1"/>
  <c r="X798" i="13"/>
  <c r="K798" i="13" s="1"/>
  <c r="I798" i="13" s="1"/>
  <c r="X938" i="13"/>
  <c r="R938" i="13" s="1"/>
  <c r="H938" i="13" s="1"/>
  <c r="K788" i="13"/>
  <c r="I788" i="13" s="1"/>
  <c r="R788" i="13"/>
  <c r="H788" i="13" s="1"/>
  <c r="K895" i="13"/>
  <c r="I895" i="13" s="1"/>
  <c r="R895" i="13"/>
  <c r="H895" i="13" s="1"/>
  <c r="K748" i="13"/>
  <c r="I748" i="13" s="1"/>
  <c r="R748" i="13"/>
  <c r="H748" i="13" s="1"/>
  <c r="K820" i="13"/>
  <c r="I820" i="13" s="1"/>
  <c r="R820" i="13"/>
  <c r="H820" i="13" s="1"/>
  <c r="K742" i="13"/>
  <c r="I742" i="13" s="1"/>
  <c r="R742" i="13"/>
  <c r="H742" i="13" s="1"/>
  <c r="K550" i="13"/>
  <c r="I550" i="13" s="1"/>
  <c r="R550" i="13"/>
  <c r="H550" i="13" s="1"/>
  <c r="K881" i="13"/>
  <c r="I881" i="13" s="1"/>
  <c r="R881" i="13"/>
  <c r="H881" i="13" s="1"/>
  <c r="K838" i="13"/>
  <c r="I838" i="13" s="1"/>
  <c r="R838" i="13"/>
  <c r="H838" i="13" s="1"/>
  <c r="K377" i="13"/>
  <c r="I377" i="13" s="1"/>
  <c r="R377" i="13"/>
  <c r="H377" i="13" s="1"/>
  <c r="K1015" i="13"/>
  <c r="I1015" i="13" s="1"/>
  <c r="R1015" i="13"/>
  <c r="H1015" i="13" s="1"/>
  <c r="K581" i="13"/>
  <c r="I581" i="13" s="1"/>
  <c r="R581" i="13"/>
  <c r="H581" i="13" s="1"/>
  <c r="K551" i="13"/>
  <c r="I551" i="13" s="1"/>
  <c r="R551" i="13"/>
  <c r="H551" i="13" s="1"/>
  <c r="K530" i="13"/>
  <c r="I530" i="13" s="1"/>
  <c r="R530" i="13"/>
  <c r="H530" i="13" s="1"/>
  <c r="K111" i="13"/>
  <c r="I111" i="13" s="1"/>
  <c r="R111" i="13"/>
  <c r="H111" i="13" s="1"/>
  <c r="K953" i="13"/>
  <c r="I953" i="13" s="1"/>
  <c r="R953" i="13"/>
  <c r="H953" i="13" s="1"/>
  <c r="K911" i="13"/>
  <c r="I911" i="13" s="1"/>
  <c r="R911" i="13"/>
  <c r="H911" i="13" s="1"/>
  <c r="K866" i="13"/>
  <c r="I866" i="13" s="1"/>
  <c r="R866" i="13"/>
  <c r="H866" i="13" s="1"/>
  <c r="K369" i="13"/>
  <c r="I369" i="13" s="1"/>
  <c r="R369" i="13"/>
  <c r="H369" i="13" s="1"/>
  <c r="K632" i="13"/>
  <c r="I632" i="13" s="1"/>
  <c r="R632" i="13"/>
  <c r="H632" i="13" s="1"/>
  <c r="K811" i="13"/>
  <c r="I811" i="13" s="1"/>
  <c r="R811" i="13"/>
  <c r="H811" i="13" s="1"/>
  <c r="K547" i="13"/>
  <c r="I547" i="13" s="1"/>
  <c r="R547" i="13"/>
  <c r="H547" i="13" s="1"/>
  <c r="K596" i="13"/>
  <c r="I596" i="13" s="1"/>
  <c r="R596" i="13"/>
  <c r="H596" i="13" s="1"/>
  <c r="K531" i="13"/>
  <c r="I531" i="13" s="1"/>
  <c r="R531" i="13"/>
  <c r="H531" i="13" s="1"/>
  <c r="K479" i="13"/>
  <c r="I479" i="13" s="1"/>
  <c r="R479" i="13"/>
  <c r="H479" i="13" s="1"/>
  <c r="R155" i="13"/>
  <c r="H155" i="13" s="1"/>
  <c r="X487" i="13"/>
  <c r="X797" i="13"/>
  <c r="X690" i="13"/>
  <c r="X955" i="13"/>
  <c r="X923" i="13"/>
  <c r="X995" i="13"/>
  <c r="X871" i="13"/>
  <c r="X478" i="13"/>
  <c r="X939" i="13"/>
  <c r="X158" i="13"/>
  <c r="X704" i="13"/>
  <c r="X122" i="13"/>
  <c r="X936" i="13"/>
  <c r="X853" i="13"/>
  <c r="X702" i="13"/>
  <c r="X396" i="13"/>
  <c r="X586" i="13"/>
  <c r="X402" i="13"/>
  <c r="X804" i="13"/>
  <c r="X474" i="13"/>
  <c r="X280" i="13"/>
  <c r="X148" i="13"/>
  <c r="X613" i="13"/>
  <c r="X817" i="13"/>
  <c r="X459" i="13"/>
  <c r="X231" i="13"/>
  <c r="X84" i="13"/>
  <c r="X624" i="13"/>
  <c r="X121" i="13"/>
  <c r="X370" i="13"/>
  <c r="X932" i="13"/>
  <c r="X988" i="13"/>
  <c r="X886" i="13"/>
  <c r="X695" i="13"/>
  <c r="X95" i="13"/>
  <c r="X200" i="13"/>
  <c r="X848" i="13"/>
  <c r="X750" i="13"/>
  <c r="X398" i="13"/>
  <c r="X634" i="13"/>
  <c r="X536" i="13"/>
  <c r="X940" i="13"/>
  <c r="X519" i="13"/>
  <c r="X439" i="13"/>
  <c r="X76" i="13"/>
  <c r="X920" i="13"/>
  <c r="X670" i="13"/>
  <c r="X1008" i="13"/>
  <c r="X283" i="13"/>
  <c r="X947" i="13"/>
  <c r="X480" i="13"/>
  <c r="X993" i="13"/>
  <c r="X483" i="13"/>
  <c r="X363" i="13"/>
  <c r="X213" i="13"/>
  <c r="X269" i="13"/>
  <c r="X965" i="13"/>
  <c r="X554" i="13"/>
  <c r="X765" i="13"/>
  <c r="X100" i="13"/>
  <c r="X697" i="13"/>
  <c r="X577" i="13"/>
  <c r="X113" i="13"/>
  <c r="X777" i="13"/>
  <c r="X754" i="13"/>
  <c r="X756" i="13"/>
  <c r="X630" i="13"/>
  <c r="X394" i="13"/>
  <c r="X276" i="13"/>
  <c r="X620" i="13"/>
  <c r="X424" i="13"/>
  <c r="X1012" i="13"/>
  <c r="X716" i="13"/>
  <c r="X682" i="13"/>
  <c r="X65" i="13"/>
  <c r="X781" i="13"/>
  <c r="X592" i="13"/>
  <c r="X615" i="13"/>
  <c r="X901" i="13"/>
  <c r="X751" i="13"/>
  <c r="X999" i="13"/>
  <c r="X277" i="13"/>
  <c r="X606" i="13"/>
  <c r="X431" i="13"/>
  <c r="X710" i="13"/>
  <c r="X477" i="13"/>
  <c r="X215" i="13"/>
  <c r="X782" i="13"/>
  <c r="X529" i="13"/>
  <c r="X509" i="13"/>
  <c r="X316" i="13"/>
  <c r="X403" i="13"/>
  <c r="X348" i="13"/>
  <c r="X526" i="13"/>
  <c r="X256" i="13"/>
  <c r="X961" i="13"/>
  <c r="X44" i="13"/>
  <c r="X795" i="13"/>
  <c r="X375" i="13"/>
  <c r="X341" i="13"/>
  <c r="X104" i="13"/>
  <c r="X907" i="13"/>
  <c r="X578" i="13"/>
  <c r="X773" i="13"/>
  <c r="X379" i="13"/>
  <c r="X922" i="13"/>
  <c r="X555" i="13"/>
  <c r="X452" i="13"/>
  <c r="X457" i="13"/>
  <c r="X501" i="13"/>
  <c r="X571" i="13"/>
  <c r="X913" i="13"/>
  <c r="X522" i="13"/>
  <c r="X473" i="13"/>
  <c r="X743" i="13"/>
  <c r="X950" i="13"/>
  <c r="X971" i="13"/>
  <c r="X469" i="13"/>
  <c r="X834" i="13"/>
  <c r="X186" i="13"/>
  <c r="X959" i="13"/>
  <c r="X302" i="13"/>
  <c r="X521" i="13"/>
  <c r="X339" i="13"/>
  <c r="X569" i="13"/>
  <c r="X629" i="13"/>
  <c r="X744" i="13"/>
  <c r="X900" i="13"/>
  <c r="X295" i="13"/>
  <c r="X805" i="13"/>
  <c r="X105" i="13"/>
  <c r="X827" i="13"/>
  <c r="X916" i="13"/>
  <c r="X648" i="13"/>
  <c r="X246" i="13"/>
  <c r="X660" i="13"/>
  <c r="X611" i="13"/>
  <c r="X728" i="13"/>
  <c r="X449" i="13"/>
  <c r="X982" i="13"/>
  <c r="X985" i="13"/>
  <c r="X413" i="13"/>
  <c r="X676" i="13"/>
  <c r="X836" i="13"/>
  <c r="X610" i="13"/>
  <c r="X454" i="13"/>
  <c r="X906" i="13"/>
  <c r="X726" i="13"/>
  <c r="X646" i="13"/>
  <c r="X622" i="13"/>
  <c r="X679" i="13"/>
  <c r="X619" i="13"/>
  <c r="X561" i="13"/>
  <c r="X888" i="13"/>
  <c r="X552" i="13"/>
  <c r="X168" i="13"/>
  <c r="X841" i="13"/>
  <c r="X712" i="13"/>
  <c r="X589" i="13"/>
  <c r="X980" i="13"/>
  <c r="X720" i="13"/>
  <c r="X879" i="13"/>
  <c r="X421" i="13"/>
  <c r="X372" i="13"/>
  <c r="X32" i="13"/>
  <c r="X671" i="13"/>
  <c r="X525" i="13"/>
  <c r="X465" i="13"/>
  <c r="X327" i="13"/>
  <c r="X490" i="13"/>
  <c r="X933" i="13"/>
  <c r="X658" i="13"/>
  <c r="X129" i="13"/>
  <c r="X25" i="13"/>
  <c r="X40" i="13"/>
  <c r="X24" i="13"/>
  <c r="X949" i="13"/>
  <c r="X60" i="13"/>
  <c r="X182" i="13"/>
  <c r="X187" i="13"/>
  <c r="X99" i="13"/>
  <c r="X349" i="13"/>
  <c r="X330" i="13"/>
  <c r="X637" i="13"/>
  <c r="X883" i="13"/>
  <c r="X739" i="13"/>
  <c r="X220" i="13"/>
  <c r="X809" i="13"/>
  <c r="X335" i="13"/>
  <c r="X822" i="13"/>
  <c r="X517" i="13"/>
  <c r="X587" i="13"/>
  <c r="X650" i="13"/>
  <c r="X573" i="13"/>
  <c r="X485" i="13"/>
  <c r="X948" i="13"/>
  <c r="X333" i="13"/>
  <c r="X496" i="13"/>
  <c r="X594" i="13"/>
  <c r="X27" i="13"/>
  <c r="X371" i="13"/>
  <c r="X471" i="13"/>
  <c r="X892" i="13"/>
  <c r="X794" i="13"/>
  <c r="X952" i="13"/>
  <c r="X944" i="13"/>
  <c r="X274" i="13"/>
  <c r="X792" i="13"/>
  <c r="X574" i="13"/>
  <c r="X381" i="13"/>
  <c r="X902" i="13"/>
  <c r="X898" i="13"/>
  <c r="X654" i="13"/>
  <c r="X978" i="13"/>
  <c r="X649" i="13"/>
  <c r="X867" i="13"/>
  <c r="X210" i="13"/>
  <c r="X653" i="13"/>
  <c r="X29" i="13"/>
  <c r="X727" i="13"/>
  <c r="X802" i="13"/>
  <c r="X537" i="13"/>
  <c r="X201" i="13"/>
  <c r="X597" i="13"/>
  <c r="X591" i="13"/>
  <c r="X494" i="13"/>
  <c r="X440" i="13"/>
  <c r="X270" i="13"/>
  <c r="X48" i="13"/>
  <c r="X661" i="13"/>
  <c r="X694" i="13"/>
  <c r="X956" i="13"/>
  <c r="X470" i="13"/>
  <c r="X273" i="13"/>
  <c r="X204" i="13"/>
  <c r="X878" i="13"/>
  <c r="X678" i="13"/>
  <c r="X711" i="13"/>
  <c r="X951" i="13"/>
  <c r="X638" i="13"/>
  <c r="X499" i="13"/>
  <c r="X373" i="13"/>
  <c r="X89" i="13"/>
  <c r="X823" i="13"/>
  <c r="X718" i="13"/>
  <c r="X931" i="13"/>
  <c r="X644" i="13"/>
  <c r="X314" i="13"/>
  <c r="X420" i="13"/>
  <c r="X731" i="13"/>
  <c r="X851" i="13"/>
  <c r="X815" i="13"/>
  <c r="X98" i="13"/>
  <c r="X406" i="13"/>
  <c r="X1011" i="13"/>
  <c r="X493" i="13"/>
  <c r="X139" i="13"/>
  <c r="X771" i="13"/>
  <c r="X354" i="13"/>
  <c r="X307" i="13"/>
  <c r="X813" i="13"/>
  <c r="X101" i="13"/>
  <c r="X416" i="13"/>
  <c r="X175" i="13"/>
  <c r="X1001" i="13"/>
  <c r="X475" i="13"/>
  <c r="X227" i="13"/>
  <c r="X163" i="13"/>
  <c r="X833" i="13"/>
  <c r="X642" i="13"/>
  <c r="X123" i="13"/>
  <c r="X322" i="13"/>
  <c r="X657" i="13"/>
  <c r="X185" i="13"/>
  <c r="X989" i="13"/>
  <c r="X912" i="13"/>
  <c r="X258" i="13"/>
  <c r="X910" i="13"/>
  <c r="X467" i="13"/>
  <c r="X563" i="13"/>
  <c r="X250" i="13"/>
  <c r="X135" i="13"/>
  <c r="X80" i="13"/>
  <c r="X621" i="13"/>
  <c r="X146" i="13"/>
  <c r="X166" i="13"/>
  <c r="X688" i="13"/>
  <c r="X492" i="13"/>
  <c r="X221" i="13"/>
  <c r="X350" i="13"/>
  <c r="X177" i="13"/>
  <c r="X21" i="13"/>
  <c r="X734" i="13"/>
  <c r="X675" i="13"/>
  <c r="X762" i="13"/>
  <c r="X708" i="13"/>
  <c r="X924" i="13"/>
  <c r="X472" i="13"/>
  <c r="X997" i="13"/>
  <c r="X523" i="13"/>
  <c r="X633" i="13"/>
  <c r="X344" i="13"/>
  <c r="X868" i="13"/>
  <c r="X230" i="13"/>
  <c r="X190" i="13"/>
  <c r="X643" i="13"/>
  <c r="X680" i="13"/>
  <c r="X767" i="13"/>
  <c r="X714" i="13"/>
  <c r="X1010" i="13"/>
  <c r="X445" i="13"/>
  <c r="X444" i="13"/>
  <c r="X130" i="13"/>
  <c r="X382" i="13"/>
  <c r="X544" i="13"/>
  <c r="X572" i="13"/>
  <c r="X136" i="13"/>
  <c r="X772" i="13"/>
  <c r="X337" i="13"/>
  <c r="X392" i="13"/>
  <c r="X623" i="13"/>
  <c r="X310" i="13"/>
  <c r="X112" i="13"/>
  <c r="X647" i="13"/>
  <c r="X926" i="13"/>
  <c r="X397" i="13"/>
  <c r="X432" i="13"/>
  <c r="X251" i="13"/>
  <c r="X979" i="13"/>
  <c r="X229" i="13"/>
  <c r="X234" i="13"/>
  <c r="X119" i="13"/>
  <c r="X385" i="13"/>
  <c r="X176" i="13"/>
  <c r="X604" i="13"/>
  <c r="X340" i="13"/>
  <c r="X149" i="13"/>
  <c r="X23" i="13"/>
  <c r="X753" i="13"/>
  <c r="X543" i="13"/>
  <c r="X35" i="13"/>
  <c r="X288" i="13"/>
  <c r="X819" i="13"/>
  <c r="X609" i="13"/>
  <c r="X608" i="13"/>
  <c r="X418" i="13"/>
  <c r="X942" i="13"/>
  <c r="X887" i="13"/>
  <c r="X151" i="13"/>
  <c r="X383" i="13"/>
  <c r="X161" i="13"/>
  <c r="X994" i="13"/>
  <c r="X303" i="13"/>
  <c r="X703" i="13"/>
  <c r="X778" i="13"/>
  <c r="X832" i="13"/>
  <c r="X203" i="13"/>
  <c r="X143" i="13"/>
  <c r="X142" i="13"/>
  <c r="X674" i="13"/>
  <c r="X145" i="13"/>
  <c r="X894" i="13"/>
  <c r="X448" i="13"/>
  <c r="X300" i="13"/>
  <c r="X835" i="13"/>
  <c r="X513" i="13"/>
  <c r="X450" i="13"/>
  <c r="X859" i="13"/>
  <c r="X504" i="13"/>
  <c r="X169" i="13"/>
  <c r="X254" i="13"/>
  <c r="X160" i="13"/>
  <c r="X874" i="13"/>
  <c r="X831" i="13"/>
  <c r="X468" i="13"/>
  <c r="X986" i="13"/>
  <c r="X830" i="13"/>
  <c r="X50" i="13"/>
  <c r="X548" i="13"/>
  <c r="X150" i="13"/>
  <c r="X306" i="13"/>
  <c r="X79" i="13"/>
  <c r="X308" i="13"/>
  <c r="X757" i="13"/>
  <c r="X271" i="13"/>
  <c r="X826" i="13"/>
  <c r="X466" i="13"/>
  <c r="X315" i="13"/>
  <c r="X967" i="13"/>
  <c r="X812" i="13"/>
  <c r="X500" i="13"/>
  <c r="X69" i="13"/>
  <c r="X981" i="13"/>
  <c r="X828" i="13"/>
  <c r="X320" i="13"/>
  <c r="X779" i="13"/>
  <c r="X242" i="13"/>
  <c r="X37" i="13"/>
  <c r="X127" i="13"/>
  <c r="X82" i="13"/>
  <c r="X173" i="13"/>
  <c r="X102" i="13"/>
  <c r="X443" i="13"/>
  <c r="X1006" i="13"/>
  <c r="X863" i="13"/>
  <c r="X560" i="13"/>
  <c r="X91" i="13"/>
  <c r="X852" i="13"/>
  <c r="X668" i="13"/>
  <c r="X514" i="13"/>
  <c r="X255" i="13"/>
  <c r="X47" i="13"/>
  <c r="X915" i="13"/>
  <c r="X442" i="13"/>
  <c r="X880" i="13"/>
  <c r="X692" i="13"/>
  <c r="X549" i="13"/>
  <c r="X538" i="13"/>
  <c r="X998" i="13"/>
  <c r="X783" i="13"/>
  <c r="X715" i="13"/>
  <c r="X259" i="13"/>
  <c r="X451" i="13"/>
  <c r="X18" i="13"/>
  <c r="X438" i="13"/>
  <c r="X332" i="13"/>
  <c r="X780" i="13"/>
  <c r="X535" i="13"/>
  <c r="X309" i="13"/>
  <c r="X570" i="13"/>
  <c r="X821" i="13"/>
  <c r="X534" i="13"/>
  <c r="X528" i="13"/>
  <c r="X284" i="13"/>
  <c r="X236" i="13"/>
  <c r="X553" i="13"/>
  <c r="X404" i="13"/>
  <c r="X890" i="13"/>
  <c r="X368" i="13"/>
  <c r="X266" i="13"/>
  <c r="X133" i="13"/>
  <c r="X68" i="13"/>
  <c r="X850" i="13"/>
  <c r="X510" i="13"/>
  <c r="X85" i="13"/>
  <c r="X964" i="13"/>
  <c r="X607" i="13"/>
  <c r="X345" i="13"/>
  <c r="X75" i="13"/>
  <c r="X945" i="13"/>
  <c r="X651" i="13"/>
  <c r="X760" i="13"/>
  <c r="X491" i="13"/>
  <c r="X267" i="13"/>
  <c r="X484" i="13"/>
  <c r="X640" i="13"/>
  <c r="X495" i="13"/>
  <c r="X131" i="13"/>
  <c r="X97" i="13"/>
  <c r="X286" i="13"/>
  <c r="X189" i="13"/>
  <c r="X566" i="13"/>
  <c r="X222" i="13"/>
  <c r="X518" i="13"/>
  <c r="X261" i="13"/>
  <c r="X516" i="13"/>
  <c r="K10" i="6"/>
  <c r="H8" i="6" s="1"/>
  <c r="X275" i="13"/>
  <c r="X179" i="13"/>
  <c r="X126" i="13"/>
  <c r="X124" i="13"/>
  <c r="X51" i="13"/>
  <c r="X338" i="13"/>
  <c r="X282" i="13"/>
  <c r="X90" i="13"/>
  <c r="X92" i="13"/>
  <c r="X72" i="13"/>
  <c r="X631" i="13"/>
  <c r="X253" i="13"/>
  <c r="X582" i="13"/>
  <c r="X579" i="13"/>
  <c r="X355" i="13"/>
  <c r="X159" i="13"/>
  <c r="X59" i="13"/>
  <c r="X243" i="13"/>
  <c r="X211" i="13"/>
  <c r="X455" i="13"/>
  <c r="X181" i="13"/>
  <c r="X193" i="13"/>
  <c r="X152" i="13"/>
  <c r="X103" i="13"/>
  <c r="X34" i="13"/>
  <c r="X893" i="13"/>
  <c r="X292" i="13"/>
  <c r="X39" i="13"/>
  <c r="X87" i="13"/>
  <c r="X641" i="13"/>
  <c r="X22" i="13"/>
  <c r="X287" i="13"/>
  <c r="X735" i="13"/>
  <c r="X896" i="13"/>
  <c r="X960" i="13"/>
  <c r="X598" i="13"/>
  <c r="X313" i="13"/>
  <c r="X202" i="13"/>
  <c r="X147" i="13"/>
  <c r="X991" i="13"/>
  <c r="X357" i="13"/>
  <c r="X856" i="13"/>
  <c r="X219" i="13"/>
  <c r="X249" i="13"/>
  <c r="X755" i="13"/>
  <c r="X816" i="13"/>
  <c r="X556" i="13"/>
  <c r="X334" i="13"/>
  <c r="X747" i="13"/>
  <c r="X818" i="13"/>
  <c r="X612" i="13"/>
  <c r="X174" i="13"/>
  <c r="X860" i="13"/>
  <c r="X462" i="13"/>
  <c r="X769" i="13"/>
  <c r="X356" i="13"/>
  <c r="X96" i="13"/>
  <c r="X265" i="13"/>
  <c r="X738" i="13"/>
  <c r="X829" i="13"/>
  <c r="X764" i="13"/>
  <c r="X198" i="13"/>
  <c r="X453" i="13"/>
  <c r="X511" i="13"/>
  <c r="X801" i="13"/>
  <c r="X520" i="13"/>
  <c r="X183" i="13"/>
  <c r="X106" i="13"/>
  <c r="X419" i="13"/>
  <c r="X78" i="13"/>
  <c r="X434" i="13"/>
  <c r="X600" i="13"/>
  <c r="X28" i="13"/>
  <c r="X38" i="13"/>
  <c r="X482" i="13"/>
  <c r="X263" i="13"/>
  <c r="X241" i="13"/>
  <c r="X321" i="13"/>
  <c r="X367" i="13"/>
  <c r="X595" i="13"/>
  <c r="X807" i="13"/>
  <c r="X329" i="13"/>
  <c r="X125" i="13"/>
  <c r="X943" i="13"/>
  <c r="X400" i="13"/>
  <c r="X1013" i="13"/>
  <c r="X343" i="13"/>
  <c r="X167" i="13"/>
  <c r="X476" i="13"/>
  <c r="X205" i="13"/>
  <c r="X706" i="13"/>
  <c r="X425" i="13"/>
  <c r="X86" i="13"/>
  <c r="X745" i="13"/>
  <c r="X395" i="13"/>
  <c r="X437" i="13"/>
  <c r="X840" i="13"/>
  <c r="X281" i="13"/>
  <c r="X26" i="13"/>
  <c r="X618" i="13"/>
  <c r="X423" i="13"/>
  <c r="X171" i="13"/>
  <c r="X846" i="13"/>
  <c r="X635" i="13"/>
  <c r="X616" i="13"/>
  <c r="X109" i="13"/>
  <c r="X81" i="13"/>
  <c r="X990" i="13"/>
  <c r="X393" i="13"/>
  <c r="X20" i="13"/>
  <c r="X854" i="13"/>
  <c r="X770" i="13"/>
  <c r="X412" i="13"/>
  <c r="X325" i="13"/>
  <c r="X223" i="13"/>
  <c r="X362" i="13"/>
  <c r="X120" i="13"/>
  <c r="X908" i="13"/>
  <c r="X429" i="13"/>
  <c r="X19" i="13"/>
  <c r="X524" i="13"/>
  <c r="X497" i="13"/>
  <c r="X746" i="13"/>
  <c r="X558" i="13"/>
  <c r="X365" i="13"/>
  <c r="X677" i="13"/>
  <c r="X226" i="13"/>
  <c r="X588" i="13"/>
  <c r="X342" i="13"/>
  <c r="X262" i="13"/>
  <c r="X218" i="13"/>
  <c r="X645" i="13"/>
  <c r="X247" i="13"/>
  <c r="X904" i="13"/>
  <c r="X144" i="13"/>
  <c r="X378" i="13"/>
  <c r="X849" i="13"/>
  <c r="X117" i="13"/>
  <c r="X36" i="13"/>
  <c r="X233" i="13"/>
  <c r="X861" i="13"/>
  <c r="X214" i="13"/>
  <c r="X681" i="13"/>
  <c r="X260" i="13"/>
  <c r="X725" i="13"/>
  <c r="X636" i="13"/>
  <c r="X930" i="13"/>
  <c r="X719" i="13"/>
  <c r="X156" i="13"/>
  <c r="X599" i="13"/>
  <c r="X539" i="13"/>
  <c r="X206" i="13"/>
  <c r="X842" i="13"/>
  <c r="X435" i="13"/>
  <c r="X128" i="13"/>
  <c r="X972" i="13"/>
  <c r="X603" i="13"/>
  <c r="X541" i="13"/>
  <c r="X278" i="13"/>
  <c r="X57" i="13"/>
  <c r="X384" i="13"/>
  <c r="X319" i="13"/>
  <c r="X857" i="13"/>
  <c r="X1000" i="13"/>
  <c r="X1009" i="13"/>
  <c r="X673" i="13"/>
  <c r="X502" i="13"/>
  <c r="X389" i="13"/>
  <c r="X761" i="13"/>
  <c r="X305" i="13"/>
  <c r="X216" i="13"/>
  <c r="X752" i="13"/>
  <c r="X784" i="13"/>
  <c r="X542" i="13"/>
  <c r="X456" i="13"/>
  <c r="X388" i="13"/>
  <c r="X291" i="13"/>
  <c r="X235" i="13"/>
  <c r="X929" i="13"/>
  <c r="X684" i="13"/>
  <c r="X386" i="13"/>
  <c r="X285" i="13"/>
  <c r="X212" i="13"/>
  <c r="X180" i="13"/>
  <c r="X546" i="13"/>
  <c r="X290" i="13"/>
  <c r="X683" i="13"/>
  <c r="X628" i="13"/>
  <c r="X70" i="13"/>
  <c r="X839" i="13"/>
  <c r="X94" i="13"/>
  <c r="X297" i="13"/>
  <c r="X847" i="13"/>
  <c r="X996" i="13"/>
  <c r="X862" i="13"/>
  <c r="X707" i="13"/>
  <c r="X709" i="13"/>
  <c r="X447" i="13"/>
  <c r="X64" i="13"/>
  <c r="X62" i="13"/>
  <c r="X585" i="13"/>
  <c r="X318" i="13"/>
  <c r="X311" i="13"/>
  <c r="X137" i="13"/>
  <c r="X428" i="13"/>
  <c r="X958" i="13"/>
  <c r="X837" i="13"/>
  <c r="X312" i="13"/>
  <c r="X905" i="13"/>
  <c r="X870" i="13"/>
  <c r="X441" i="13"/>
  <c r="X983" i="13"/>
  <c r="X721" i="13"/>
  <c r="X686" i="13"/>
  <c r="X652" i="13"/>
  <c r="X63" i="13"/>
  <c r="X347" i="13"/>
  <c r="X503" i="13"/>
  <c r="X872" i="13"/>
  <c r="X489" i="13"/>
  <c r="X331" i="13"/>
  <c r="X669" i="13"/>
  <c r="X976" i="13"/>
  <c r="X178" i="13"/>
  <c r="X505" i="13"/>
  <c r="X197" i="13"/>
  <c r="X426" i="13"/>
  <c r="X903" i="13"/>
  <c r="X590" i="13"/>
  <c r="X208" i="13"/>
  <c r="X207" i="13"/>
  <c r="X154" i="13"/>
  <c r="X192" i="13"/>
  <c r="X498" i="13"/>
  <c r="X885" i="13"/>
  <c r="X786" i="13"/>
  <c r="X460" i="13"/>
  <c r="X741" i="13"/>
  <c r="X699" i="13"/>
  <c r="X83" i="13"/>
  <c r="X61" i="13"/>
  <c r="X736" i="13"/>
  <c r="X875" i="13"/>
  <c r="X358" i="13"/>
  <c r="X73" i="13"/>
  <c r="X785" i="13"/>
  <c r="X962" i="13"/>
  <c r="X740" i="13"/>
  <c r="X672" i="13"/>
  <c r="X380" i="13"/>
  <c r="X232" i="13"/>
  <c r="X463" i="13"/>
  <c r="X545" i="13"/>
  <c r="X656" i="13"/>
  <c r="X625" i="13"/>
  <c r="X925" i="13"/>
  <c r="X897" i="13"/>
  <c r="X800" i="13"/>
  <c r="X414" i="13"/>
  <c r="X237" i="13"/>
  <c r="X584" i="13"/>
  <c r="X279" i="13"/>
  <c r="X664" i="13"/>
  <c r="X1007" i="13"/>
  <c r="X245" i="13"/>
  <c r="X115" i="13"/>
  <c r="X67" i="13"/>
  <c r="X16" i="13"/>
  <c r="X376" i="13"/>
  <c r="X824" i="13"/>
  <c r="X685" i="13"/>
  <c r="X793" i="13"/>
  <c r="X825" i="13"/>
  <c r="X698" i="13"/>
  <c r="X289" i="13"/>
  <c r="X224" i="13"/>
  <c r="X601" i="13"/>
  <c r="X803" i="13"/>
  <c r="X789" i="13"/>
  <c r="X326" i="13"/>
  <c r="X217" i="13"/>
  <c r="X927" i="13"/>
  <c r="X724" i="13"/>
  <c r="X617" i="13"/>
  <c r="X562" i="13"/>
  <c r="X532" i="13"/>
  <c r="X359" i="13"/>
  <c r="X248" i="13"/>
  <c r="X195" i="13"/>
  <c r="X140" i="13"/>
  <c r="X973" i="13"/>
  <c r="X843" i="13"/>
  <c r="X808" i="13"/>
  <c r="X713" i="13"/>
  <c r="X583" i="13"/>
  <c r="X565" i="13"/>
  <c r="X458" i="13"/>
  <c r="X410" i="13"/>
  <c r="X118" i="13"/>
  <c r="X409" i="13"/>
  <c r="X593" i="13"/>
  <c r="X968" i="13"/>
  <c r="X914" i="13"/>
  <c r="X240" i="13"/>
  <c r="X957" i="13"/>
  <c r="X301" i="13"/>
  <c r="X790" i="13"/>
  <c r="X700" i="13"/>
  <c r="X58" i="13"/>
  <c r="X116" i="13"/>
  <c r="X336" i="13"/>
  <c r="X946" i="13"/>
  <c r="X909" i="13"/>
  <c r="X749" i="13"/>
  <c r="X252" i="13"/>
  <c r="X559" i="13"/>
  <c r="X730" i="13"/>
  <c r="X488" i="13"/>
  <c r="X272" i="13"/>
  <c r="X108" i="13"/>
  <c r="X732" i="13"/>
  <c r="X774" i="13"/>
  <c r="X422" i="13"/>
  <c r="X1003" i="13"/>
  <c r="X899" i="13"/>
  <c r="X387" i="13"/>
  <c r="X172" i="13"/>
  <c r="X132" i="13"/>
  <c r="X71" i="13"/>
  <c r="X42" i="13"/>
  <c r="X691" i="13"/>
  <c r="X605" i="13"/>
  <c r="X576" i="13"/>
  <c r="X209" i="13"/>
  <c r="X41" i="13"/>
  <c r="X294" i="13"/>
  <c r="X855" i="13"/>
  <c r="X759" i="13"/>
  <c r="X512" i="13"/>
  <c r="X877" i="13"/>
  <c r="X557" i="13"/>
  <c r="X869" i="13"/>
  <c r="X627" i="13"/>
  <c r="X696" i="13"/>
  <c r="X655" i="13"/>
  <c r="X374" i="13"/>
  <c r="X88" i="13"/>
  <c r="X1014" i="13"/>
  <c r="X876" i="13"/>
  <c r="X433" i="13"/>
  <c r="X614" i="13"/>
  <c r="X74" i="13"/>
  <c r="X723" i="13"/>
  <c r="X659" i="13"/>
  <c r="X415" i="13"/>
  <c r="X921" i="13"/>
  <c r="X417" i="13"/>
  <c r="X1004" i="13"/>
  <c r="X928" i="13"/>
  <c r="X882" i="13"/>
  <c r="X858" i="13"/>
  <c r="X787" i="13"/>
  <c r="X508" i="13"/>
  <c r="X407" i="13"/>
  <c r="X346" i="13"/>
  <c r="X361" i="13"/>
  <c r="X919" i="13"/>
  <c r="X244" i="13"/>
  <c r="X580" i="13"/>
  <c r="X464" i="13"/>
  <c r="X352" i="13"/>
  <c r="X228" i="13"/>
  <c r="X889" i="13"/>
  <c r="X864" i="13"/>
  <c r="X506" i="13"/>
  <c r="X427" i="13"/>
  <c r="X391" i="13"/>
  <c r="X298" i="13"/>
  <c r="X966" i="13"/>
  <c r="X399" i="13"/>
  <c r="X46" i="13"/>
  <c r="X568" i="13"/>
  <c r="X987" i="13"/>
  <c r="X776" i="13"/>
  <c r="X486" i="13"/>
  <c r="X317" i="13"/>
  <c r="X806" i="13"/>
  <c r="X639" i="13"/>
  <c r="X401" i="13"/>
  <c r="X353" i="13"/>
  <c r="X328" i="13"/>
  <c r="X689" i="13"/>
  <c r="X602" i="13"/>
  <c r="X170" i="13"/>
  <c r="X110" i="13"/>
  <c r="X188" i="13"/>
  <c r="X66" i="13"/>
  <c r="X970" i="13"/>
  <c r="X768" i="13"/>
  <c r="X705" i="13"/>
  <c r="X567" i="13"/>
  <c r="X411" i="13"/>
  <c r="X360" i="13"/>
  <c r="X737" i="13"/>
  <c r="X515" i="13"/>
  <c r="X138" i="13"/>
  <c r="X30" i="13"/>
  <c r="X796" i="13"/>
  <c r="X992" i="13"/>
  <c r="X1005" i="13"/>
  <c r="X766" i="13"/>
  <c r="X758" i="13"/>
  <c r="X575" i="13"/>
  <c r="X324" i="13"/>
  <c r="X296" i="13"/>
  <c r="X196" i="13"/>
  <c r="X107" i="13"/>
  <c r="X77" i="13"/>
  <c r="X54" i="13"/>
  <c r="X977" i="13"/>
  <c r="X810" i="13"/>
  <c r="X461" i="13"/>
  <c r="X53" i="13"/>
  <c r="X918" i="13"/>
  <c r="X662" i="13"/>
  <c r="X405" i="13"/>
  <c r="X364" i="13"/>
  <c r="X299" i="13"/>
  <c r="X52" i="13"/>
  <c r="X17" i="13"/>
  <c r="X701" i="13"/>
  <c r="X527" i="13"/>
  <c r="X917" i="13"/>
  <c r="X239" i="13"/>
  <c r="X238" i="13"/>
  <c r="X446" i="13"/>
  <c r="X430" i="13"/>
  <c r="X153" i="13"/>
  <c r="X45" i="13"/>
  <c r="X366" i="13"/>
  <c r="X717" i="13"/>
  <c r="X408" i="13"/>
  <c r="X264" i="13"/>
  <c r="X191" i="13"/>
  <c r="X165" i="13"/>
  <c r="X93" i="13"/>
  <c r="X33" i="13"/>
  <c r="X268" i="13"/>
  <c r="X1002" i="13"/>
  <c r="X225" i="13"/>
  <c r="X164" i="13"/>
  <c r="X134" i="13"/>
  <c r="X775" i="13"/>
  <c r="X162" i="13"/>
  <c r="X799" i="13"/>
  <c r="X31" i="13"/>
  <c r="X763" i="13"/>
  <c r="X722" i="13"/>
  <c r="X564" i="13"/>
  <c r="X157" i="13"/>
  <c r="X141" i="13"/>
  <c r="X114" i="13"/>
  <c r="X984" i="13"/>
  <c r="X935" i="13"/>
  <c r="X663" i="13"/>
  <c r="X323" i="13"/>
  <c r="X194" i="13"/>
  <c r="X43" i="13"/>
  <c r="X666" i="13"/>
  <c r="X56" i="13"/>
  <c r="X974" i="13"/>
  <c r="X733" i="13"/>
  <c r="X963" i="13"/>
  <c r="X941" i="13"/>
  <c r="X533" i="13"/>
  <c r="X791" i="13"/>
  <c r="X304" i="13"/>
  <c r="X687" i="13"/>
  <c r="X293" i="13"/>
  <c r="X814" i="13"/>
  <c r="X184" i="13"/>
  <c r="X884" i="13"/>
  <c r="X667" i="13"/>
  <c r="X954" i="13"/>
  <c r="X937" i="13"/>
  <c r="X845" i="13"/>
  <c r="X693" i="13"/>
  <c r="X507" i="13"/>
  <c r="X390" i="13"/>
  <c r="E17" i="16" l="1"/>
  <c r="CD17" i="16"/>
  <c r="R891" i="13"/>
  <c r="H891" i="13" s="1"/>
  <c r="R798" i="13"/>
  <c r="H798" i="13" s="1"/>
  <c r="R729" i="13"/>
  <c r="H729" i="13" s="1"/>
  <c r="K938" i="13"/>
  <c r="I938" i="13" s="1"/>
  <c r="CG18" i="16"/>
  <c r="CH18" i="16"/>
  <c r="BP18" i="16"/>
  <c r="K446" i="13"/>
  <c r="I446" i="13" s="1"/>
  <c r="R446" i="13"/>
  <c r="H446" i="13" s="1"/>
  <c r="K843" i="13"/>
  <c r="I843" i="13" s="1"/>
  <c r="R843" i="13"/>
  <c r="H843" i="13" s="1"/>
  <c r="K719" i="13"/>
  <c r="I719" i="13" s="1"/>
  <c r="R719" i="13"/>
  <c r="H719" i="13" s="1"/>
  <c r="K259" i="13"/>
  <c r="I259" i="13" s="1"/>
  <c r="R259" i="13"/>
  <c r="H259" i="13" s="1"/>
  <c r="K753" i="13"/>
  <c r="I753" i="13" s="1"/>
  <c r="R753" i="13"/>
  <c r="H753" i="13" s="1"/>
  <c r="K692" i="13"/>
  <c r="I692" i="13" s="1"/>
  <c r="R692" i="13"/>
  <c r="H692" i="13" s="1"/>
  <c r="K836" i="13"/>
  <c r="I836" i="13" s="1"/>
  <c r="R836" i="13"/>
  <c r="H836" i="13" s="1"/>
  <c r="K667" i="13"/>
  <c r="I667" i="13" s="1"/>
  <c r="R667" i="13"/>
  <c r="H667" i="13" s="1"/>
  <c r="K194" i="13"/>
  <c r="I194" i="13" s="1"/>
  <c r="R194" i="13"/>
  <c r="H194" i="13" s="1"/>
  <c r="K164" i="13"/>
  <c r="I164" i="13" s="1"/>
  <c r="R164" i="13"/>
  <c r="H164" i="13" s="1"/>
  <c r="K238" i="13"/>
  <c r="I238" i="13" s="1"/>
  <c r="R238" i="13"/>
  <c r="H238" i="13" s="1"/>
  <c r="K54" i="13"/>
  <c r="I54" i="13" s="1"/>
  <c r="R54" i="13"/>
  <c r="H54" i="13" s="1"/>
  <c r="K360" i="13"/>
  <c r="I360" i="13" s="1"/>
  <c r="R360" i="13"/>
  <c r="H360" i="13" s="1"/>
  <c r="K806" i="13"/>
  <c r="I806" i="13" s="1"/>
  <c r="R806" i="13"/>
  <c r="H806" i="13" s="1"/>
  <c r="K352" i="13"/>
  <c r="I352" i="13" s="1"/>
  <c r="R352" i="13"/>
  <c r="H352" i="13" s="1"/>
  <c r="K415" i="13"/>
  <c r="I415" i="13" s="1"/>
  <c r="R415" i="13"/>
  <c r="H415" i="13" s="1"/>
  <c r="K512" i="13"/>
  <c r="I512" i="13" s="1"/>
  <c r="R512" i="13"/>
  <c r="H512" i="13" s="1"/>
  <c r="K422" i="13"/>
  <c r="I422" i="13" s="1"/>
  <c r="R422" i="13"/>
  <c r="H422" i="13" s="1"/>
  <c r="K790" i="13"/>
  <c r="I790" i="13" s="1"/>
  <c r="R790" i="13"/>
  <c r="H790" i="13" s="1"/>
  <c r="K973" i="13"/>
  <c r="I973" i="13" s="1"/>
  <c r="R973" i="13"/>
  <c r="H973" i="13" s="1"/>
  <c r="K289" i="13"/>
  <c r="I289" i="13" s="1"/>
  <c r="R289" i="13"/>
  <c r="H289" i="13" s="1"/>
  <c r="K414" i="13"/>
  <c r="I414" i="13" s="1"/>
  <c r="R414" i="13"/>
  <c r="H414" i="13" s="1"/>
  <c r="K875" i="13"/>
  <c r="I875" i="13" s="1"/>
  <c r="R875" i="13"/>
  <c r="H875" i="13" s="1"/>
  <c r="K426" i="13"/>
  <c r="I426" i="13" s="1"/>
  <c r="R426" i="13"/>
  <c r="H426" i="13" s="1"/>
  <c r="K441" i="13"/>
  <c r="I441" i="13" s="1"/>
  <c r="R441" i="13"/>
  <c r="H441" i="13" s="1"/>
  <c r="K862" i="13"/>
  <c r="I862" i="13" s="1"/>
  <c r="R862" i="13"/>
  <c r="H862" i="13" s="1"/>
  <c r="K929" i="13"/>
  <c r="I929" i="13" s="1"/>
  <c r="R929" i="13"/>
  <c r="H929" i="13" s="1"/>
  <c r="K857" i="13"/>
  <c r="I857" i="13" s="1"/>
  <c r="R857" i="13"/>
  <c r="H857" i="13" s="1"/>
  <c r="K930" i="13"/>
  <c r="I930" i="13" s="1"/>
  <c r="R930" i="13"/>
  <c r="H930" i="13" s="1"/>
  <c r="K218" i="13"/>
  <c r="I218" i="13" s="1"/>
  <c r="R218" i="13"/>
  <c r="H218" i="13" s="1"/>
  <c r="K223" i="13"/>
  <c r="I223" i="13" s="1"/>
  <c r="R223" i="13"/>
  <c r="H223" i="13" s="1"/>
  <c r="K26" i="13"/>
  <c r="I26" i="13" s="1"/>
  <c r="R26" i="13"/>
  <c r="H26" i="13" s="1"/>
  <c r="K125" i="13"/>
  <c r="I125" i="13" s="1"/>
  <c r="R125" i="13"/>
  <c r="H125" i="13" s="1"/>
  <c r="K183" i="13"/>
  <c r="I183" i="13" s="1"/>
  <c r="R183" i="13"/>
  <c r="H183" i="13" s="1"/>
  <c r="K612" i="13"/>
  <c r="I612" i="13" s="1"/>
  <c r="R612" i="13"/>
  <c r="H612" i="13" s="1"/>
  <c r="K734" i="13"/>
  <c r="I734" i="13" s="1"/>
  <c r="R734" i="13"/>
  <c r="H734" i="13" s="1"/>
  <c r="K333" i="13"/>
  <c r="I333" i="13" s="1"/>
  <c r="R333" i="13"/>
  <c r="H333" i="13" s="1"/>
  <c r="K370" i="13"/>
  <c r="I370" i="13" s="1"/>
  <c r="R370" i="13"/>
  <c r="H370" i="13" s="1"/>
  <c r="K131" i="13"/>
  <c r="I131" i="13" s="1"/>
  <c r="R131" i="13"/>
  <c r="H131" i="13" s="1"/>
  <c r="K381" i="13"/>
  <c r="I381" i="13" s="1"/>
  <c r="R381" i="13"/>
  <c r="H381" i="13" s="1"/>
  <c r="K316" i="13"/>
  <c r="I316" i="13" s="1"/>
  <c r="R316" i="13"/>
  <c r="H316" i="13" s="1"/>
  <c r="K640" i="13"/>
  <c r="I640" i="13" s="1"/>
  <c r="R640" i="13"/>
  <c r="H640" i="13" s="1"/>
  <c r="K933" i="13"/>
  <c r="I933" i="13" s="1"/>
  <c r="R933" i="13"/>
  <c r="H933" i="13" s="1"/>
  <c r="K420" i="13"/>
  <c r="I420" i="13" s="1"/>
  <c r="R420" i="13"/>
  <c r="H420" i="13" s="1"/>
  <c r="K994" i="13"/>
  <c r="I994" i="13" s="1"/>
  <c r="R994" i="13"/>
  <c r="H994" i="13" s="1"/>
  <c r="K253" i="13"/>
  <c r="I253" i="13" s="1"/>
  <c r="R253" i="13"/>
  <c r="H253" i="13" s="1"/>
  <c r="K222" i="13"/>
  <c r="I222" i="13" s="1"/>
  <c r="R222" i="13"/>
  <c r="H222" i="13" s="1"/>
  <c r="K607" i="13"/>
  <c r="I607" i="13" s="1"/>
  <c r="R607" i="13"/>
  <c r="H607" i="13" s="1"/>
  <c r="K821" i="13"/>
  <c r="I821" i="13" s="1"/>
  <c r="R821" i="13"/>
  <c r="H821" i="13" s="1"/>
  <c r="K880" i="13"/>
  <c r="I880" i="13" s="1"/>
  <c r="R880" i="13"/>
  <c r="H880" i="13" s="1"/>
  <c r="K127" i="13"/>
  <c r="I127" i="13" s="1"/>
  <c r="R127" i="13"/>
  <c r="H127" i="13" s="1"/>
  <c r="K450" i="13"/>
  <c r="I450" i="13" s="1"/>
  <c r="R450" i="13"/>
  <c r="H450" i="13" s="1"/>
  <c r="K161" i="13"/>
  <c r="I161" i="13" s="1"/>
  <c r="R161" i="13"/>
  <c r="H161" i="13" s="1"/>
  <c r="K604" i="13"/>
  <c r="I604" i="13" s="1"/>
  <c r="R604" i="13"/>
  <c r="H604" i="13" s="1"/>
  <c r="K868" i="13"/>
  <c r="I868" i="13" s="1"/>
  <c r="R868" i="13"/>
  <c r="H868" i="13" s="1"/>
  <c r="K688" i="13"/>
  <c r="I688" i="13" s="1"/>
  <c r="R688" i="13"/>
  <c r="H688" i="13" s="1"/>
  <c r="K951" i="13"/>
  <c r="I951" i="13" s="1"/>
  <c r="R951" i="13"/>
  <c r="H951" i="13" s="1"/>
  <c r="K201" i="13"/>
  <c r="I201" i="13" s="1"/>
  <c r="R201" i="13"/>
  <c r="H201" i="13" s="1"/>
  <c r="K274" i="13"/>
  <c r="I274" i="13" s="1"/>
  <c r="R274" i="13"/>
  <c r="H274" i="13" s="1"/>
  <c r="K589" i="13"/>
  <c r="I589" i="13" s="1"/>
  <c r="R589" i="13"/>
  <c r="H589" i="13" s="1"/>
  <c r="K744" i="13"/>
  <c r="I744" i="13" s="1"/>
  <c r="R744" i="13"/>
  <c r="H744" i="13" s="1"/>
  <c r="K379" i="13"/>
  <c r="I379" i="13" s="1"/>
  <c r="R379" i="13"/>
  <c r="H379" i="13" s="1"/>
  <c r="K509" i="13"/>
  <c r="I509" i="13" s="1"/>
  <c r="R509" i="13"/>
  <c r="H509" i="13" s="1"/>
  <c r="K682" i="13"/>
  <c r="I682" i="13" s="1"/>
  <c r="R682" i="13"/>
  <c r="H682" i="13" s="1"/>
  <c r="K554" i="13"/>
  <c r="I554" i="13" s="1"/>
  <c r="R554" i="13"/>
  <c r="H554" i="13" s="1"/>
  <c r="K940" i="13"/>
  <c r="I940" i="13" s="1"/>
  <c r="R940" i="13"/>
  <c r="H940" i="13" s="1"/>
  <c r="K231" i="13"/>
  <c r="I231" i="13" s="1"/>
  <c r="R231" i="13"/>
  <c r="H231" i="13" s="1"/>
  <c r="K158" i="13"/>
  <c r="I158" i="13" s="1"/>
  <c r="R158" i="13"/>
  <c r="H158" i="13" s="1"/>
  <c r="K228" i="13"/>
  <c r="I228" i="13" s="1"/>
  <c r="R228" i="13"/>
  <c r="H228" i="13" s="1"/>
  <c r="K1000" i="13"/>
  <c r="I1000" i="13" s="1"/>
  <c r="R1000" i="13"/>
  <c r="H1000" i="13" s="1"/>
  <c r="K792" i="13"/>
  <c r="I792" i="13" s="1"/>
  <c r="R792" i="13"/>
  <c r="H792" i="13" s="1"/>
  <c r="K230" i="13"/>
  <c r="I230" i="13" s="1"/>
  <c r="R230" i="13"/>
  <c r="H230" i="13" s="1"/>
  <c r="K84" i="13"/>
  <c r="I84" i="13" s="1"/>
  <c r="R84" i="13"/>
  <c r="H84" i="13" s="1"/>
  <c r="K884" i="13"/>
  <c r="I884" i="13" s="1"/>
  <c r="R884" i="13"/>
  <c r="H884" i="13" s="1"/>
  <c r="K323" i="13"/>
  <c r="I323" i="13" s="1"/>
  <c r="R323" i="13"/>
  <c r="H323" i="13" s="1"/>
  <c r="K225" i="13"/>
  <c r="I225" i="13" s="1"/>
  <c r="R225" i="13"/>
  <c r="H225" i="13" s="1"/>
  <c r="K239" i="13"/>
  <c r="I239" i="13" s="1"/>
  <c r="R239" i="13"/>
  <c r="H239" i="13" s="1"/>
  <c r="K77" i="13"/>
  <c r="I77" i="13" s="1"/>
  <c r="R77" i="13"/>
  <c r="H77" i="13" s="1"/>
  <c r="K411" i="13"/>
  <c r="I411" i="13" s="1"/>
  <c r="R411" i="13"/>
  <c r="H411" i="13" s="1"/>
  <c r="K317" i="13"/>
  <c r="I317" i="13" s="1"/>
  <c r="R317" i="13"/>
  <c r="H317" i="13" s="1"/>
  <c r="K464" i="13"/>
  <c r="I464" i="13" s="1"/>
  <c r="R464" i="13"/>
  <c r="H464" i="13" s="1"/>
  <c r="K659" i="13"/>
  <c r="I659" i="13" s="1"/>
  <c r="R659" i="13"/>
  <c r="H659" i="13" s="1"/>
  <c r="K759" i="13"/>
  <c r="I759" i="13" s="1"/>
  <c r="R759" i="13"/>
  <c r="H759" i="13" s="1"/>
  <c r="K774" i="13"/>
  <c r="I774" i="13" s="1"/>
  <c r="R774" i="13"/>
  <c r="H774" i="13" s="1"/>
  <c r="K301" i="13"/>
  <c r="I301" i="13" s="1"/>
  <c r="R301" i="13"/>
  <c r="H301" i="13" s="1"/>
  <c r="K140" i="13"/>
  <c r="I140" i="13" s="1"/>
  <c r="R140" i="13"/>
  <c r="H140" i="13" s="1"/>
  <c r="K698" i="13"/>
  <c r="I698" i="13" s="1"/>
  <c r="R698" i="13"/>
  <c r="H698" i="13" s="1"/>
  <c r="K800" i="13"/>
  <c r="I800" i="13" s="1"/>
  <c r="R800" i="13"/>
  <c r="H800" i="13" s="1"/>
  <c r="K736" i="13"/>
  <c r="I736" i="13" s="1"/>
  <c r="R736" i="13"/>
  <c r="H736" i="13" s="1"/>
  <c r="K197" i="13"/>
  <c r="I197" i="13" s="1"/>
  <c r="R197" i="13"/>
  <c r="H197" i="13" s="1"/>
  <c r="K870" i="13"/>
  <c r="I870" i="13" s="1"/>
  <c r="R870" i="13"/>
  <c r="H870" i="13" s="1"/>
  <c r="K996" i="13"/>
  <c r="I996" i="13" s="1"/>
  <c r="R996" i="13"/>
  <c r="H996" i="13" s="1"/>
  <c r="K235" i="13"/>
  <c r="I235" i="13" s="1"/>
  <c r="R235" i="13"/>
  <c r="H235" i="13" s="1"/>
  <c r="K319" i="13"/>
  <c r="I319" i="13" s="1"/>
  <c r="R319" i="13"/>
  <c r="H319" i="13" s="1"/>
  <c r="K636" i="13"/>
  <c r="I636" i="13" s="1"/>
  <c r="R636" i="13"/>
  <c r="H636" i="13" s="1"/>
  <c r="K262" i="13"/>
  <c r="I262" i="13" s="1"/>
  <c r="R262" i="13"/>
  <c r="H262" i="13" s="1"/>
  <c r="K325" i="13"/>
  <c r="I325" i="13" s="1"/>
  <c r="R325" i="13"/>
  <c r="H325" i="13" s="1"/>
  <c r="K281" i="13"/>
  <c r="I281" i="13" s="1"/>
  <c r="R281" i="13"/>
  <c r="H281" i="13" s="1"/>
  <c r="K329" i="13"/>
  <c r="I329" i="13" s="1"/>
  <c r="R329" i="13"/>
  <c r="H329" i="13" s="1"/>
  <c r="K520" i="13"/>
  <c r="I520" i="13" s="1"/>
  <c r="R520" i="13"/>
  <c r="H520" i="13" s="1"/>
  <c r="K818" i="13"/>
  <c r="I818" i="13" s="1"/>
  <c r="R818" i="13"/>
  <c r="H818" i="13" s="1"/>
  <c r="K819" i="13"/>
  <c r="I819" i="13" s="1"/>
  <c r="R819" i="13"/>
  <c r="H819" i="13" s="1"/>
  <c r="K313" i="13"/>
  <c r="I313" i="13" s="1"/>
  <c r="R313" i="13"/>
  <c r="H313" i="13" s="1"/>
  <c r="K750" i="13"/>
  <c r="I750" i="13" s="1"/>
  <c r="R750" i="13"/>
  <c r="H750" i="13" s="1"/>
  <c r="K257" i="13"/>
  <c r="I257" i="13" s="1"/>
  <c r="R257" i="13"/>
  <c r="H257" i="13" s="1"/>
  <c r="K444" i="13"/>
  <c r="I444" i="13" s="1"/>
  <c r="R444" i="13"/>
  <c r="H444" i="13" s="1"/>
  <c r="K306" i="13"/>
  <c r="I306" i="13" s="1"/>
  <c r="R306" i="13"/>
  <c r="H306" i="13" s="1"/>
  <c r="K624" i="13"/>
  <c r="I624" i="13" s="1"/>
  <c r="R624" i="13"/>
  <c r="H624" i="13" s="1"/>
  <c r="K978" i="13"/>
  <c r="I978" i="13" s="1"/>
  <c r="R978" i="13"/>
  <c r="H978" i="13" s="1"/>
  <c r="K609" i="13"/>
  <c r="I609" i="13" s="1"/>
  <c r="R609" i="13"/>
  <c r="H609" i="13" s="1"/>
  <c r="K926" i="13"/>
  <c r="I926" i="13" s="1"/>
  <c r="R926" i="13"/>
  <c r="H926" i="13" s="1"/>
  <c r="K631" i="13"/>
  <c r="I631" i="13" s="1"/>
  <c r="R631" i="13"/>
  <c r="H631" i="13" s="1"/>
  <c r="K566" i="13"/>
  <c r="I566" i="13" s="1"/>
  <c r="R566" i="13"/>
  <c r="H566" i="13" s="1"/>
  <c r="K964" i="13"/>
  <c r="I964" i="13" s="1"/>
  <c r="R964" i="13"/>
  <c r="H964" i="13" s="1"/>
  <c r="K570" i="13"/>
  <c r="I570" i="13" s="1"/>
  <c r="R570" i="13"/>
  <c r="H570" i="13" s="1"/>
  <c r="K442" i="13"/>
  <c r="I442" i="13" s="1"/>
  <c r="R442" i="13"/>
  <c r="H442" i="13" s="1"/>
  <c r="K79" i="13"/>
  <c r="I79" i="13" s="1"/>
  <c r="R79" i="13"/>
  <c r="H79" i="13" s="1"/>
  <c r="K513" i="13"/>
  <c r="I513" i="13" s="1"/>
  <c r="R513" i="13"/>
  <c r="H513" i="13" s="1"/>
  <c r="K176" i="13"/>
  <c r="I176" i="13" s="1"/>
  <c r="R176" i="13"/>
  <c r="H176" i="13" s="1"/>
  <c r="K344" i="13"/>
  <c r="I344" i="13" s="1"/>
  <c r="R344" i="13"/>
  <c r="H344" i="13" s="1"/>
  <c r="K406" i="13"/>
  <c r="I406" i="13" s="1"/>
  <c r="R406" i="13"/>
  <c r="H406" i="13" s="1"/>
  <c r="K711" i="13"/>
  <c r="I711" i="13" s="1"/>
  <c r="R711" i="13"/>
  <c r="H711" i="13" s="1"/>
  <c r="K537" i="13"/>
  <c r="I537" i="13" s="1"/>
  <c r="R537" i="13"/>
  <c r="H537" i="13" s="1"/>
  <c r="K822" i="13"/>
  <c r="I822" i="13" s="1"/>
  <c r="R822" i="13"/>
  <c r="H822" i="13" s="1"/>
  <c r="K25" i="13"/>
  <c r="I25" i="13" s="1"/>
  <c r="R25" i="13"/>
  <c r="H25" i="13" s="1"/>
  <c r="K712" i="13"/>
  <c r="I712" i="13" s="1"/>
  <c r="R712" i="13"/>
  <c r="H712" i="13" s="1"/>
  <c r="K413" i="13"/>
  <c r="I413" i="13" s="1"/>
  <c r="R413" i="13"/>
  <c r="H413" i="13" s="1"/>
  <c r="K773" i="13"/>
  <c r="I773" i="13" s="1"/>
  <c r="R773" i="13"/>
  <c r="H773" i="13" s="1"/>
  <c r="K529" i="13"/>
  <c r="I529" i="13" s="1"/>
  <c r="R529" i="13"/>
  <c r="H529" i="13" s="1"/>
  <c r="K716" i="13"/>
  <c r="I716" i="13" s="1"/>
  <c r="R716" i="13"/>
  <c r="H716" i="13" s="1"/>
  <c r="K965" i="13"/>
  <c r="I965" i="13" s="1"/>
  <c r="R965" i="13"/>
  <c r="H965" i="13" s="1"/>
  <c r="K536" i="13"/>
  <c r="I536" i="13" s="1"/>
  <c r="R536" i="13"/>
  <c r="H536" i="13" s="1"/>
  <c r="K459" i="13"/>
  <c r="I459" i="13" s="1"/>
  <c r="R459" i="13"/>
  <c r="H459" i="13" s="1"/>
  <c r="K939" i="13"/>
  <c r="I939" i="13" s="1"/>
  <c r="R939" i="13"/>
  <c r="H939" i="13" s="1"/>
  <c r="K43" i="13"/>
  <c r="I43" i="13" s="1"/>
  <c r="R43" i="13"/>
  <c r="H43" i="13" s="1"/>
  <c r="K224" i="13"/>
  <c r="I224" i="13" s="1"/>
  <c r="R224" i="13"/>
  <c r="H224" i="13" s="1"/>
  <c r="K174" i="13"/>
  <c r="I174" i="13" s="1"/>
  <c r="R174" i="13"/>
  <c r="H174" i="13" s="1"/>
  <c r="K345" i="13"/>
  <c r="I345" i="13" s="1"/>
  <c r="R345" i="13"/>
  <c r="H345" i="13" s="1"/>
  <c r="K587" i="13"/>
  <c r="I587" i="13" s="1"/>
  <c r="R587" i="13"/>
  <c r="H587" i="13" s="1"/>
  <c r="K519" i="13"/>
  <c r="I519" i="13" s="1"/>
  <c r="R519" i="13"/>
  <c r="H519" i="13" s="1"/>
  <c r="K917" i="13"/>
  <c r="I917" i="13" s="1"/>
  <c r="R917" i="13"/>
  <c r="H917" i="13" s="1"/>
  <c r="K732" i="13"/>
  <c r="I732" i="13" s="1"/>
  <c r="R732" i="13"/>
  <c r="H732" i="13" s="1"/>
  <c r="K897" i="13"/>
  <c r="I897" i="13" s="1"/>
  <c r="R897" i="13"/>
  <c r="H897" i="13" s="1"/>
  <c r="K505" i="13"/>
  <c r="I505" i="13" s="1"/>
  <c r="R505" i="13"/>
  <c r="H505" i="13" s="1"/>
  <c r="K291" i="13"/>
  <c r="I291" i="13" s="1"/>
  <c r="R291" i="13"/>
  <c r="H291" i="13" s="1"/>
  <c r="K384" i="13"/>
  <c r="I384" i="13" s="1"/>
  <c r="R384" i="13"/>
  <c r="H384" i="13" s="1"/>
  <c r="K725" i="13"/>
  <c r="I725" i="13" s="1"/>
  <c r="R725" i="13"/>
  <c r="H725" i="13" s="1"/>
  <c r="K342" i="13"/>
  <c r="I342" i="13" s="1"/>
  <c r="R342" i="13"/>
  <c r="H342" i="13" s="1"/>
  <c r="K412" i="13"/>
  <c r="I412" i="13" s="1"/>
  <c r="R412" i="13"/>
  <c r="H412" i="13" s="1"/>
  <c r="K840" i="13"/>
  <c r="I840" i="13" s="1"/>
  <c r="R840" i="13"/>
  <c r="H840" i="13" s="1"/>
  <c r="K807" i="13"/>
  <c r="I807" i="13" s="1"/>
  <c r="R807" i="13"/>
  <c r="H807" i="13" s="1"/>
  <c r="K801" i="13"/>
  <c r="I801" i="13" s="1"/>
  <c r="R801" i="13"/>
  <c r="H801" i="13" s="1"/>
  <c r="K747" i="13"/>
  <c r="I747" i="13" s="1"/>
  <c r="R747" i="13"/>
  <c r="H747" i="13" s="1"/>
  <c r="K952" i="13"/>
  <c r="I952" i="13" s="1"/>
  <c r="R952" i="13"/>
  <c r="H952" i="13" s="1"/>
  <c r="K351" i="13"/>
  <c r="I351" i="13" s="1"/>
  <c r="R351" i="13"/>
  <c r="H351" i="13" s="1"/>
  <c r="K893" i="13"/>
  <c r="I893" i="13" s="1"/>
  <c r="R893" i="13"/>
  <c r="H893" i="13" s="1"/>
  <c r="K396" i="13"/>
  <c r="I396" i="13" s="1"/>
  <c r="R396" i="13"/>
  <c r="H396" i="13" s="1"/>
  <c r="K455" i="13"/>
  <c r="I455" i="13" s="1"/>
  <c r="R455" i="13"/>
  <c r="H455" i="13" s="1"/>
  <c r="K569" i="13"/>
  <c r="I569" i="13" s="1"/>
  <c r="R569" i="13"/>
  <c r="H569" i="13" s="1"/>
  <c r="K540" i="13"/>
  <c r="I540" i="13" s="1"/>
  <c r="R540" i="13"/>
  <c r="H540" i="13" s="1"/>
  <c r="K735" i="13"/>
  <c r="I735" i="13" s="1"/>
  <c r="R735" i="13"/>
  <c r="H735" i="13" s="1"/>
  <c r="K676" i="13"/>
  <c r="I676" i="13" s="1"/>
  <c r="R676" i="13"/>
  <c r="H676" i="13" s="1"/>
  <c r="K181" i="13"/>
  <c r="I181" i="13" s="1"/>
  <c r="R181" i="13"/>
  <c r="H181" i="13" s="1"/>
  <c r="K72" i="13"/>
  <c r="I72" i="13" s="1"/>
  <c r="R72" i="13"/>
  <c r="H72" i="13" s="1"/>
  <c r="K189" i="13"/>
  <c r="I189" i="13" s="1"/>
  <c r="R189" i="13"/>
  <c r="H189" i="13" s="1"/>
  <c r="K85" i="13"/>
  <c r="I85" i="13" s="1"/>
  <c r="R85" i="13"/>
  <c r="H85" i="13" s="1"/>
  <c r="K309" i="13"/>
  <c r="I309" i="13" s="1"/>
  <c r="R309" i="13"/>
  <c r="H309" i="13" s="1"/>
  <c r="K915" i="13"/>
  <c r="I915" i="13" s="1"/>
  <c r="R915" i="13"/>
  <c r="H915" i="13" s="1"/>
  <c r="K242" i="13"/>
  <c r="I242" i="13" s="1"/>
  <c r="R242" i="13"/>
  <c r="H242" i="13" s="1"/>
  <c r="K835" i="13"/>
  <c r="I835" i="13" s="1"/>
  <c r="R835" i="13"/>
  <c r="H835" i="13" s="1"/>
  <c r="K151" i="13"/>
  <c r="I151" i="13" s="1"/>
  <c r="R151" i="13"/>
  <c r="H151" i="13" s="1"/>
  <c r="K385" i="13"/>
  <c r="I385" i="13" s="1"/>
  <c r="R385" i="13"/>
  <c r="H385" i="13" s="1"/>
  <c r="K633" i="13"/>
  <c r="I633" i="13" s="1"/>
  <c r="R633" i="13"/>
  <c r="H633" i="13" s="1"/>
  <c r="K833" i="13"/>
  <c r="I833" i="13" s="1"/>
  <c r="R833" i="13"/>
  <c r="H833" i="13" s="1"/>
  <c r="K98" i="13"/>
  <c r="I98" i="13" s="1"/>
  <c r="R98" i="13"/>
  <c r="H98" i="13" s="1"/>
  <c r="K678" i="13"/>
  <c r="I678" i="13" s="1"/>
  <c r="R678" i="13"/>
  <c r="H678" i="13" s="1"/>
  <c r="K802" i="13"/>
  <c r="I802" i="13" s="1"/>
  <c r="R802" i="13"/>
  <c r="H802" i="13" s="1"/>
  <c r="K129" i="13"/>
  <c r="I129" i="13" s="1"/>
  <c r="R129" i="13"/>
  <c r="H129" i="13" s="1"/>
  <c r="K841" i="13"/>
  <c r="I841" i="13" s="1"/>
  <c r="R841" i="13"/>
  <c r="H841" i="13" s="1"/>
  <c r="K985" i="13"/>
  <c r="I985" i="13" s="1"/>
  <c r="R985" i="13"/>
  <c r="H985" i="13" s="1"/>
  <c r="K782" i="13"/>
  <c r="I782" i="13" s="1"/>
  <c r="R782" i="13"/>
  <c r="H782" i="13" s="1"/>
  <c r="K1012" i="13"/>
  <c r="I1012" i="13" s="1"/>
  <c r="R1012" i="13"/>
  <c r="H1012" i="13" s="1"/>
  <c r="K269" i="13"/>
  <c r="I269" i="13" s="1"/>
  <c r="R269" i="13"/>
  <c r="H269" i="13" s="1"/>
  <c r="K634" i="13"/>
  <c r="I634" i="13" s="1"/>
  <c r="R634" i="13"/>
  <c r="H634" i="13" s="1"/>
  <c r="K817" i="13"/>
  <c r="I817" i="13" s="1"/>
  <c r="R817" i="13"/>
  <c r="H817" i="13" s="1"/>
  <c r="K690" i="13"/>
  <c r="I690" i="13" s="1"/>
  <c r="R690" i="13"/>
  <c r="H690" i="13" s="1"/>
  <c r="K639" i="13"/>
  <c r="I639" i="13" s="1"/>
  <c r="R639" i="13"/>
  <c r="H639" i="13" s="1"/>
  <c r="K700" i="13"/>
  <c r="I700" i="13" s="1"/>
  <c r="R700" i="13"/>
  <c r="H700" i="13" s="1"/>
  <c r="K684" i="13"/>
  <c r="I684" i="13" s="1"/>
  <c r="R684" i="13"/>
  <c r="H684" i="13" s="1"/>
  <c r="K106" i="13"/>
  <c r="I106" i="13" s="1"/>
  <c r="R106" i="13"/>
  <c r="H106" i="13" s="1"/>
  <c r="K159" i="13"/>
  <c r="I159" i="13" s="1"/>
  <c r="R159" i="13"/>
  <c r="H159" i="13" s="1"/>
  <c r="K757" i="13"/>
  <c r="I757" i="13" s="1"/>
  <c r="R757" i="13"/>
  <c r="H757" i="13" s="1"/>
  <c r="K597" i="13"/>
  <c r="I597" i="13" s="1"/>
  <c r="R597" i="13"/>
  <c r="H597" i="13" s="1"/>
  <c r="K184" i="13"/>
  <c r="I184" i="13" s="1"/>
  <c r="R184" i="13"/>
  <c r="H184" i="13" s="1"/>
  <c r="K486" i="13"/>
  <c r="I486" i="13" s="1"/>
  <c r="R486" i="13"/>
  <c r="H486" i="13" s="1"/>
  <c r="K825" i="13"/>
  <c r="I825" i="13" s="1"/>
  <c r="R825" i="13"/>
  <c r="H825" i="13" s="1"/>
  <c r="K705" i="13"/>
  <c r="I705" i="13" s="1"/>
  <c r="R705" i="13"/>
  <c r="H705" i="13" s="1"/>
  <c r="K294" i="13"/>
  <c r="I294" i="13" s="1"/>
  <c r="R294" i="13"/>
  <c r="H294" i="13" s="1"/>
  <c r="K793" i="13"/>
  <c r="I793" i="13" s="1"/>
  <c r="R793" i="13"/>
  <c r="H793" i="13" s="1"/>
  <c r="K178" i="13"/>
  <c r="I178" i="13" s="1"/>
  <c r="R178" i="13"/>
  <c r="H178" i="13" s="1"/>
  <c r="K388" i="13"/>
  <c r="I388" i="13" s="1"/>
  <c r="R388" i="13"/>
  <c r="H388" i="13" s="1"/>
  <c r="K260" i="13"/>
  <c r="I260" i="13" s="1"/>
  <c r="R260" i="13"/>
  <c r="H260" i="13" s="1"/>
  <c r="K770" i="13"/>
  <c r="I770" i="13" s="1"/>
  <c r="R770" i="13"/>
  <c r="H770" i="13" s="1"/>
  <c r="K437" i="13"/>
  <c r="I437" i="13" s="1"/>
  <c r="R437" i="13"/>
  <c r="H437" i="13" s="1"/>
  <c r="K595" i="13"/>
  <c r="I595" i="13" s="1"/>
  <c r="R595" i="13"/>
  <c r="H595" i="13" s="1"/>
  <c r="K511" i="13"/>
  <c r="I511" i="13" s="1"/>
  <c r="R511" i="13"/>
  <c r="H511" i="13" s="1"/>
  <c r="K1011" i="13"/>
  <c r="I1011" i="13" s="1"/>
  <c r="R1011" i="13"/>
  <c r="H1011" i="13" s="1"/>
  <c r="K481" i="13"/>
  <c r="I481" i="13" s="1"/>
  <c r="R481" i="13"/>
  <c r="H481" i="13" s="1"/>
  <c r="K92" i="13"/>
  <c r="I92" i="13" s="1"/>
  <c r="R92" i="13"/>
  <c r="H92" i="13" s="1"/>
  <c r="K337" i="13"/>
  <c r="I337" i="13" s="1"/>
  <c r="R337" i="13"/>
  <c r="H337" i="13" s="1"/>
  <c r="K936" i="13"/>
  <c r="I936" i="13" s="1"/>
  <c r="R936" i="13"/>
  <c r="H936" i="13" s="1"/>
  <c r="K867" i="13"/>
  <c r="I867" i="13" s="1"/>
  <c r="R867" i="13"/>
  <c r="H867" i="13" s="1"/>
  <c r="K767" i="13"/>
  <c r="I767" i="13" s="1"/>
  <c r="R767" i="13"/>
  <c r="H767" i="13" s="1"/>
  <c r="K772" i="13"/>
  <c r="I772" i="13" s="1"/>
  <c r="R772" i="13"/>
  <c r="H772" i="13" s="1"/>
  <c r="K1006" i="13"/>
  <c r="I1006" i="13" s="1"/>
  <c r="R1006" i="13"/>
  <c r="H1006" i="13" s="1"/>
  <c r="K65" i="13"/>
  <c r="I65" i="13" s="1"/>
  <c r="R65" i="13"/>
  <c r="H65" i="13" s="1"/>
  <c r="K510" i="13"/>
  <c r="I510" i="13" s="1"/>
  <c r="R510" i="13"/>
  <c r="H510" i="13" s="1"/>
  <c r="K535" i="13"/>
  <c r="I535" i="13" s="1"/>
  <c r="R535" i="13"/>
  <c r="H535" i="13" s="1"/>
  <c r="K779" i="13"/>
  <c r="I779" i="13" s="1"/>
  <c r="R779" i="13"/>
  <c r="H779" i="13" s="1"/>
  <c r="K150" i="13"/>
  <c r="I150" i="13" s="1"/>
  <c r="R150" i="13"/>
  <c r="H150" i="13" s="1"/>
  <c r="K887" i="13"/>
  <c r="I887" i="13" s="1"/>
  <c r="R887" i="13"/>
  <c r="H887" i="13" s="1"/>
  <c r="K119" i="13"/>
  <c r="I119" i="13" s="1"/>
  <c r="R119" i="13"/>
  <c r="H119" i="13" s="1"/>
  <c r="K572" i="13"/>
  <c r="I572" i="13" s="1"/>
  <c r="R572" i="13"/>
  <c r="H572" i="13" s="1"/>
  <c r="K523" i="13"/>
  <c r="I523" i="13" s="1"/>
  <c r="R523" i="13"/>
  <c r="H523" i="13" s="1"/>
  <c r="K621" i="13"/>
  <c r="I621" i="13" s="1"/>
  <c r="R621" i="13"/>
  <c r="H621" i="13" s="1"/>
  <c r="K815" i="13"/>
  <c r="I815" i="13" s="1"/>
  <c r="R815" i="13"/>
  <c r="H815" i="13" s="1"/>
  <c r="K727" i="13"/>
  <c r="I727" i="13" s="1"/>
  <c r="R727" i="13"/>
  <c r="H727" i="13" s="1"/>
  <c r="K794" i="13"/>
  <c r="I794" i="13" s="1"/>
  <c r="R794" i="13"/>
  <c r="H794" i="13" s="1"/>
  <c r="K809" i="13"/>
  <c r="I809" i="13" s="1"/>
  <c r="R809" i="13"/>
  <c r="H809" i="13" s="1"/>
  <c r="K658" i="13"/>
  <c r="I658" i="13" s="1"/>
  <c r="R658" i="13"/>
  <c r="H658" i="13" s="1"/>
  <c r="K982" i="13"/>
  <c r="I982" i="13" s="1"/>
  <c r="R982" i="13"/>
  <c r="H982" i="13" s="1"/>
  <c r="K339" i="13"/>
  <c r="I339" i="13" s="1"/>
  <c r="R339" i="13"/>
  <c r="H339" i="13" s="1"/>
  <c r="K907" i="13"/>
  <c r="I907" i="13" s="1"/>
  <c r="R907" i="13"/>
  <c r="H907" i="13" s="1"/>
  <c r="K215" i="13"/>
  <c r="I215" i="13" s="1"/>
  <c r="R215" i="13"/>
  <c r="H215" i="13" s="1"/>
  <c r="K424" i="13"/>
  <c r="I424" i="13" s="1"/>
  <c r="R424" i="13"/>
  <c r="H424" i="13" s="1"/>
  <c r="K213" i="13"/>
  <c r="I213" i="13" s="1"/>
  <c r="R213" i="13"/>
  <c r="H213" i="13" s="1"/>
  <c r="K871" i="13"/>
  <c r="I871" i="13" s="1"/>
  <c r="R871" i="13"/>
  <c r="H871" i="13" s="1"/>
  <c r="K797" i="13"/>
  <c r="I797" i="13" s="1"/>
  <c r="R797" i="13"/>
  <c r="H797" i="13" s="1"/>
  <c r="K954" i="13"/>
  <c r="I954" i="13" s="1"/>
  <c r="R954" i="13"/>
  <c r="H954" i="13" s="1"/>
  <c r="K921" i="13"/>
  <c r="I921" i="13" s="1"/>
  <c r="R921" i="13"/>
  <c r="H921" i="13" s="1"/>
  <c r="K358" i="13"/>
  <c r="I358" i="13" s="1"/>
  <c r="R358" i="13"/>
  <c r="H358" i="13" s="1"/>
  <c r="K943" i="13"/>
  <c r="I943" i="13" s="1"/>
  <c r="R943" i="13"/>
  <c r="H943" i="13" s="1"/>
  <c r="K493" i="13"/>
  <c r="I493" i="13" s="1"/>
  <c r="R493" i="13"/>
  <c r="H493" i="13" s="1"/>
  <c r="K534" i="13"/>
  <c r="I534" i="13" s="1"/>
  <c r="R534" i="13"/>
  <c r="H534" i="13" s="1"/>
  <c r="K638" i="13"/>
  <c r="I638" i="13" s="1"/>
  <c r="R638" i="13"/>
  <c r="H638" i="13" s="1"/>
  <c r="K663" i="13"/>
  <c r="I663" i="13" s="1"/>
  <c r="R663" i="13"/>
  <c r="H663" i="13" s="1"/>
  <c r="K567" i="13"/>
  <c r="I567" i="13" s="1"/>
  <c r="R567" i="13"/>
  <c r="H567" i="13" s="1"/>
  <c r="K855" i="13"/>
  <c r="I855" i="13" s="1"/>
  <c r="R855" i="13"/>
  <c r="H855" i="13" s="1"/>
  <c r="K195" i="13"/>
  <c r="I195" i="13" s="1"/>
  <c r="R195" i="13"/>
  <c r="H195" i="13" s="1"/>
  <c r="K61" i="13"/>
  <c r="I61" i="13" s="1"/>
  <c r="R61" i="13"/>
  <c r="H61" i="13" s="1"/>
  <c r="K527" i="13"/>
  <c r="I527" i="13" s="1"/>
  <c r="R527" i="13"/>
  <c r="H527" i="13" s="1"/>
  <c r="K776" i="13"/>
  <c r="I776" i="13" s="1"/>
  <c r="R776" i="13"/>
  <c r="H776" i="13" s="1"/>
  <c r="K244" i="13"/>
  <c r="I244" i="13" s="1"/>
  <c r="R244" i="13"/>
  <c r="H244" i="13" s="1"/>
  <c r="K74" i="13"/>
  <c r="I74" i="13" s="1"/>
  <c r="R74" i="13"/>
  <c r="H74" i="13" s="1"/>
  <c r="K108" i="13"/>
  <c r="I108" i="13" s="1"/>
  <c r="R108" i="13"/>
  <c r="H108" i="13" s="1"/>
  <c r="K240" i="13"/>
  <c r="I240" i="13" s="1"/>
  <c r="R240" i="13"/>
  <c r="H240" i="13" s="1"/>
  <c r="K248" i="13"/>
  <c r="I248" i="13" s="1"/>
  <c r="R248" i="13"/>
  <c r="H248" i="13" s="1"/>
  <c r="K925" i="13"/>
  <c r="I925" i="13" s="1"/>
  <c r="R925" i="13"/>
  <c r="H925" i="13" s="1"/>
  <c r="K83" i="13"/>
  <c r="I83" i="13" s="1"/>
  <c r="R83" i="13"/>
  <c r="H83" i="13" s="1"/>
  <c r="K312" i="13"/>
  <c r="I312" i="13" s="1"/>
  <c r="R312" i="13"/>
  <c r="H312" i="13" s="1"/>
  <c r="K297" i="13"/>
  <c r="I297" i="13" s="1"/>
  <c r="R297" i="13"/>
  <c r="H297" i="13" s="1"/>
  <c r="K57" i="13"/>
  <c r="I57" i="13" s="1"/>
  <c r="R57" i="13"/>
  <c r="H57" i="13" s="1"/>
  <c r="K588" i="13"/>
  <c r="I588" i="13" s="1"/>
  <c r="R588" i="13"/>
  <c r="H588" i="13" s="1"/>
  <c r="K334" i="13"/>
  <c r="I334" i="13" s="1"/>
  <c r="R334" i="13"/>
  <c r="H334" i="13" s="1"/>
  <c r="K286" i="13"/>
  <c r="I286" i="13" s="1"/>
  <c r="R286" i="13"/>
  <c r="H286" i="13" s="1"/>
  <c r="K293" i="13"/>
  <c r="I293" i="13" s="1"/>
  <c r="R293" i="13"/>
  <c r="H293" i="13" s="1"/>
  <c r="K984" i="13"/>
  <c r="I984" i="13" s="1"/>
  <c r="R984" i="13"/>
  <c r="H984" i="13" s="1"/>
  <c r="K33" i="13"/>
  <c r="I33" i="13" s="1"/>
  <c r="R33" i="13"/>
  <c r="H33" i="13" s="1"/>
  <c r="K701" i="13"/>
  <c r="I701" i="13" s="1"/>
  <c r="R701" i="13"/>
  <c r="H701" i="13" s="1"/>
  <c r="K296" i="13"/>
  <c r="I296" i="13" s="1"/>
  <c r="R296" i="13"/>
  <c r="H296" i="13" s="1"/>
  <c r="K768" i="13"/>
  <c r="I768" i="13" s="1"/>
  <c r="R768" i="13"/>
  <c r="H768" i="13" s="1"/>
  <c r="K987" i="13"/>
  <c r="I987" i="13" s="1"/>
  <c r="R987" i="13"/>
  <c r="H987" i="13" s="1"/>
  <c r="K919" i="13"/>
  <c r="I919" i="13" s="1"/>
  <c r="R919" i="13"/>
  <c r="H919" i="13" s="1"/>
  <c r="K614" i="13"/>
  <c r="I614" i="13" s="1"/>
  <c r="R614" i="13"/>
  <c r="H614" i="13" s="1"/>
  <c r="K41" i="13"/>
  <c r="I41" i="13" s="1"/>
  <c r="R41" i="13"/>
  <c r="H41" i="13" s="1"/>
  <c r="K272" i="13"/>
  <c r="I272" i="13" s="1"/>
  <c r="R272" i="13"/>
  <c r="H272" i="13" s="1"/>
  <c r="K914" i="13"/>
  <c r="I914" i="13" s="1"/>
  <c r="R914" i="13"/>
  <c r="H914" i="13" s="1"/>
  <c r="K359" i="13"/>
  <c r="I359" i="13" s="1"/>
  <c r="R359" i="13"/>
  <c r="H359" i="13" s="1"/>
  <c r="K685" i="13"/>
  <c r="I685" i="13" s="1"/>
  <c r="R685" i="13"/>
  <c r="H685" i="13" s="1"/>
  <c r="K625" i="13"/>
  <c r="I625" i="13" s="1"/>
  <c r="R625" i="13"/>
  <c r="H625" i="13" s="1"/>
  <c r="K699" i="13"/>
  <c r="I699" i="13" s="1"/>
  <c r="R699" i="13"/>
  <c r="H699" i="13" s="1"/>
  <c r="K976" i="13"/>
  <c r="I976" i="13" s="1"/>
  <c r="R976" i="13"/>
  <c r="H976" i="13" s="1"/>
  <c r="K837" i="13"/>
  <c r="I837" i="13" s="1"/>
  <c r="R837" i="13"/>
  <c r="H837" i="13" s="1"/>
  <c r="K94" i="13"/>
  <c r="I94" i="13" s="1"/>
  <c r="R94" i="13"/>
  <c r="H94" i="13" s="1"/>
  <c r="K456" i="13"/>
  <c r="I456" i="13" s="1"/>
  <c r="R456" i="13"/>
  <c r="H456" i="13" s="1"/>
  <c r="K278" i="13"/>
  <c r="I278" i="13" s="1"/>
  <c r="R278" i="13"/>
  <c r="H278" i="13" s="1"/>
  <c r="K681" i="13"/>
  <c r="I681" i="13" s="1"/>
  <c r="R681" i="13"/>
  <c r="H681" i="13" s="1"/>
  <c r="K226" i="13"/>
  <c r="I226" i="13" s="1"/>
  <c r="R226" i="13"/>
  <c r="H226" i="13" s="1"/>
  <c r="K854" i="13"/>
  <c r="I854" i="13" s="1"/>
  <c r="R854" i="13"/>
  <c r="H854" i="13" s="1"/>
  <c r="K395" i="13"/>
  <c r="I395" i="13" s="1"/>
  <c r="R395" i="13"/>
  <c r="H395" i="13" s="1"/>
  <c r="K367" i="13"/>
  <c r="I367" i="13" s="1"/>
  <c r="R367" i="13"/>
  <c r="H367" i="13" s="1"/>
  <c r="K453" i="13"/>
  <c r="I453" i="13" s="1"/>
  <c r="R453" i="13"/>
  <c r="H453" i="13" s="1"/>
  <c r="K556" i="13"/>
  <c r="I556" i="13" s="1"/>
  <c r="R556" i="13"/>
  <c r="H556" i="13" s="1"/>
  <c r="K50" i="13"/>
  <c r="I50" i="13" s="1"/>
  <c r="R50" i="13"/>
  <c r="H50" i="13" s="1"/>
  <c r="K468" i="13"/>
  <c r="I468" i="13" s="1"/>
  <c r="R468" i="13"/>
  <c r="H468" i="13" s="1"/>
  <c r="K258" i="13"/>
  <c r="I258" i="13" s="1"/>
  <c r="R258" i="13"/>
  <c r="H258" i="13" s="1"/>
  <c r="K357" i="13"/>
  <c r="I357" i="13" s="1"/>
  <c r="R357" i="13"/>
  <c r="H357" i="13" s="1"/>
  <c r="K981" i="13"/>
  <c r="I981" i="13" s="1"/>
  <c r="R981" i="13"/>
  <c r="H981" i="13" s="1"/>
  <c r="K130" i="13"/>
  <c r="I130" i="13" s="1"/>
  <c r="R130" i="13"/>
  <c r="H130" i="13" s="1"/>
  <c r="K873" i="13"/>
  <c r="I873" i="13" s="1"/>
  <c r="R873" i="13"/>
  <c r="H873" i="13" s="1"/>
  <c r="K87" i="13"/>
  <c r="I87" i="13" s="1"/>
  <c r="R87" i="13"/>
  <c r="H87" i="13" s="1"/>
  <c r="K961" i="13"/>
  <c r="I961" i="13" s="1"/>
  <c r="R961" i="13"/>
  <c r="H961" i="13" s="1"/>
  <c r="K102" i="13"/>
  <c r="I102" i="13" s="1"/>
  <c r="R102" i="13"/>
  <c r="H102" i="13" s="1"/>
  <c r="K90" i="13"/>
  <c r="I90" i="13" s="1"/>
  <c r="R90" i="13"/>
  <c r="H90" i="13" s="1"/>
  <c r="K97" i="13"/>
  <c r="I97" i="13" s="1"/>
  <c r="R97" i="13"/>
  <c r="H97" i="13" s="1"/>
  <c r="K780" i="13"/>
  <c r="I780" i="13" s="1"/>
  <c r="R780" i="13"/>
  <c r="H780" i="13" s="1"/>
  <c r="K255" i="13"/>
  <c r="I255" i="13" s="1"/>
  <c r="R255" i="13"/>
  <c r="H255" i="13" s="1"/>
  <c r="K320" i="13"/>
  <c r="I320" i="13" s="1"/>
  <c r="R320" i="13"/>
  <c r="H320" i="13" s="1"/>
  <c r="K548" i="13"/>
  <c r="I548" i="13" s="1"/>
  <c r="R548" i="13"/>
  <c r="H548" i="13" s="1"/>
  <c r="K942" i="13"/>
  <c r="I942" i="13" s="1"/>
  <c r="R942" i="13"/>
  <c r="H942" i="13" s="1"/>
  <c r="K234" i="13"/>
  <c r="I234" i="13" s="1"/>
  <c r="R234" i="13"/>
  <c r="H234" i="13" s="1"/>
  <c r="K544" i="13"/>
  <c r="I544" i="13" s="1"/>
  <c r="R544" i="13"/>
  <c r="H544" i="13" s="1"/>
  <c r="K997" i="13"/>
  <c r="I997" i="13" s="1"/>
  <c r="R997" i="13"/>
  <c r="H997" i="13" s="1"/>
  <c r="K80" i="13"/>
  <c r="I80" i="13" s="1"/>
  <c r="R80" i="13"/>
  <c r="H80" i="13" s="1"/>
  <c r="K227" i="13"/>
  <c r="I227" i="13" s="1"/>
  <c r="R227" i="13"/>
  <c r="H227" i="13" s="1"/>
  <c r="K851" i="13"/>
  <c r="I851" i="13" s="1"/>
  <c r="R851" i="13"/>
  <c r="H851" i="13" s="1"/>
  <c r="K204" i="13"/>
  <c r="I204" i="13" s="1"/>
  <c r="R204" i="13"/>
  <c r="H204" i="13" s="1"/>
  <c r="K892" i="13"/>
  <c r="I892" i="13" s="1"/>
  <c r="R892" i="13"/>
  <c r="H892" i="13" s="1"/>
  <c r="K552" i="13"/>
  <c r="I552" i="13" s="1"/>
  <c r="R552" i="13"/>
  <c r="H552" i="13" s="1"/>
  <c r="K104" i="13"/>
  <c r="I104" i="13" s="1"/>
  <c r="R104" i="13"/>
  <c r="H104" i="13" s="1"/>
  <c r="K477" i="13"/>
  <c r="I477" i="13" s="1"/>
  <c r="R477" i="13"/>
  <c r="H477" i="13" s="1"/>
  <c r="K620" i="13"/>
  <c r="I620" i="13" s="1"/>
  <c r="R620" i="13"/>
  <c r="H620" i="13" s="1"/>
  <c r="K363" i="13"/>
  <c r="I363" i="13" s="1"/>
  <c r="R363" i="13"/>
  <c r="H363" i="13" s="1"/>
  <c r="K148" i="13"/>
  <c r="I148" i="13" s="1"/>
  <c r="R148" i="13"/>
  <c r="H148" i="13" s="1"/>
  <c r="K487" i="13"/>
  <c r="I487" i="13" s="1"/>
  <c r="R487" i="13"/>
  <c r="H487" i="13" s="1"/>
  <c r="K626" i="13"/>
  <c r="I626" i="13" s="1"/>
  <c r="R626" i="13"/>
  <c r="H626" i="13" s="1"/>
  <c r="K107" i="13"/>
  <c r="I107" i="13" s="1"/>
  <c r="R107" i="13"/>
  <c r="H107" i="13" s="1"/>
  <c r="K580" i="13"/>
  <c r="I580" i="13" s="1"/>
  <c r="R580" i="13"/>
  <c r="H580" i="13" s="1"/>
  <c r="K957" i="13"/>
  <c r="I957" i="13" s="1"/>
  <c r="R957" i="13"/>
  <c r="H957" i="13" s="1"/>
  <c r="K905" i="13"/>
  <c r="I905" i="13" s="1"/>
  <c r="R905" i="13"/>
  <c r="H905" i="13" s="1"/>
  <c r="K935" i="13"/>
  <c r="I935" i="13" s="1"/>
  <c r="R935" i="13"/>
  <c r="H935" i="13" s="1"/>
  <c r="K687" i="13"/>
  <c r="I687" i="13" s="1"/>
  <c r="R687" i="13"/>
  <c r="H687" i="13" s="1"/>
  <c r="K324" i="13"/>
  <c r="I324" i="13" s="1"/>
  <c r="R324" i="13"/>
  <c r="H324" i="13" s="1"/>
  <c r="K970" i="13"/>
  <c r="I970" i="13" s="1"/>
  <c r="R970" i="13"/>
  <c r="H970" i="13" s="1"/>
  <c r="K568" i="13"/>
  <c r="I568" i="13" s="1"/>
  <c r="R568" i="13"/>
  <c r="H568" i="13" s="1"/>
  <c r="K361" i="13"/>
  <c r="I361" i="13" s="1"/>
  <c r="R361" i="13"/>
  <c r="H361" i="13" s="1"/>
  <c r="K433" i="13"/>
  <c r="I433" i="13" s="1"/>
  <c r="R433" i="13"/>
  <c r="H433" i="13" s="1"/>
  <c r="K209" i="13"/>
  <c r="I209" i="13" s="1"/>
  <c r="R209" i="13"/>
  <c r="H209" i="13" s="1"/>
  <c r="K488" i="13"/>
  <c r="I488" i="13" s="1"/>
  <c r="R488" i="13"/>
  <c r="H488" i="13" s="1"/>
  <c r="K968" i="13"/>
  <c r="I968" i="13" s="1"/>
  <c r="R968" i="13"/>
  <c r="H968" i="13" s="1"/>
  <c r="K532" i="13"/>
  <c r="I532" i="13" s="1"/>
  <c r="R532" i="13"/>
  <c r="H532" i="13" s="1"/>
  <c r="K824" i="13"/>
  <c r="I824" i="13" s="1"/>
  <c r="R824" i="13"/>
  <c r="H824" i="13" s="1"/>
  <c r="K656" i="13"/>
  <c r="I656" i="13" s="1"/>
  <c r="R656" i="13"/>
  <c r="H656" i="13" s="1"/>
  <c r="K741" i="13"/>
  <c r="I741" i="13" s="1"/>
  <c r="R741" i="13"/>
  <c r="H741" i="13" s="1"/>
  <c r="K669" i="13"/>
  <c r="I669" i="13" s="1"/>
  <c r="R669" i="13"/>
  <c r="H669" i="13" s="1"/>
  <c r="K958" i="13"/>
  <c r="I958" i="13" s="1"/>
  <c r="R958" i="13"/>
  <c r="H958" i="13" s="1"/>
  <c r="K839" i="13"/>
  <c r="I839" i="13" s="1"/>
  <c r="R839" i="13"/>
  <c r="H839" i="13" s="1"/>
  <c r="K542" i="13"/>
  <c r="I542" i="13" s="1"/>
  <c r="R542" i="13"/>
  <c r="H542" i="13" s="1"/>
  <c r="K541" i="13"/>
  <c r="I541" i="13" s="1"/>
  <c r="R541" i="13"/>
  <c r="H541" i="13" s="1"/>
  <c r="K214" i="13"/>
  <c r="I214" i="13" s="1"/>
  <c r="R214" i="13"/>
  <c r="H214" i="13" s="1"/>
  <c r="K677" i="13"/>
  <c r="I677" i="13" s="1"/>
  <c r="R677" i="13"/>
  <c r="H677" i="13" s="1"/>
  <c r="K745" i="13"/>
  <c r="I745" i="13" s="1"/>
  <c r="R745" i="13"/>
  <c r="H745" i="13" s="1"/>
  <c r="K321" i="13"/>
  <c r="I321" i="13" s="1"/>
  <c r="R321" i="13"/>
  <c r="H321" i="13" s="1"/>
  <c r="K198" i="13"/>
  <c r="I198" i="13" s="1"/>
  <c r="R198" i="13"/>
  <c r="H198" i="13" s="1"/>
  <c r="K816" i="13"/>
  <c r="I816" i="13" s="1"/>
  <c r="R816" i="13"/>
  <c r="H816" i="13" s="1"/>
  <c r="K202" i="13"/>
  <c r="I202" i="13" s="1"/>
  <c r="R202" i="13"/>
  <c r="H202" i="13" s="1"/>
  <c r="K850" i="13"/>
  <c r="I850" i="13" s="1"/>
  <c r="R850" i="13"/>
  <c r="H850" i="13" s="1"/>
  <c r="K308" i="13"/>
  <c r="I308" i="13" s="1"/>
  <c r="R308" i="13"/>
  <c r="H308" i="13" s="1"/>
  <c r="K448" i="13"/>
  <c r="I448" i="13" s="1"/>
  <c r="R448" i="13"/>
  <c r="H448" i="13" s="1"/>
  <c r="K315" i="13"/>
  <c r="I315" i="13" s="1"/>
  <c r="R315" i="13"/>
  <c r="H315" i="13" s="1"/>
  <c r="K29" i="13"/>
  <c r="I29" i="13" s="1"/>
  <c r="R29" i="13"/>
  <c r="H29" i="13" s="1"/>
  <c r="K995" i="13"/>
  <c r="I995" i="13" s="1"/>
  <c r="R995" i="13"/>
  <c r="H995" i="13" s="1"/>
  <c r="K39" i="13"/>
  <c r="I39" i="13" s="1"/>
  <c r="R39" i="13"/>
  <c r="H39" i="13" s="1"/>
  <c r="K182" i="13"/>
  <c r="I182" i="13" s="1"/>
  <c r="R182" i="13"/>
  <c r="H182" i="13" s="1"/>
  <c r="K193" i="13"/>
  <c r="I193" i="13" s="1"/>
  <c r="R193" i="13"/>
  <c r="H193" i="13" s="1"/>
  <c r="K282" i="13"/>
  <c r="I282" i="13" s="1"/>
  <c r="R282" i="13"/>
  <c r="H282" i="13" s="1"/>
  <c r="K68" i="13"/>
  <c r="I68" i="13" s="1"/>
  <c r="R68" i="13"/>
  <c r="H68" i="13" s="1"/>
  <c r="K514" i="13"/>
  <c r="I514" i="13" s="1"/>
  <c r="R514" i="13"/>
  <c r="H514" i="13" s="1"/>
  <c r="K828" i="13"/>
  <c r="I828" i="13" s="1"/>
  <c r="R828" i="13"/>
  <c r="H828" i="13" s="1"/>
  <c r="K894" i="13"/>
  <c r="I894" i="13" s="1"/>
  <c r="R894" i="13"/>
  <c r="H894" i="13" s="1"/>
  <c r="K418" i="13"/>
  <c r="I418" i="13" s="1"/>
  <c r="R418" i="13"/>
  <c r="H418" i="13" s="1"/>
  <c r="K229" i="13"/>
  <c r="I229" i="13" s="1"/>
  <c r="R229" i="13"/>
  <c r="H229" i="13" s="1"/>
  <c r="K382" i="13"/>
  <c r="I382" i="13" s="1"/>
  <c r="R382" i="13"/>
  <c r="H382" i="13" s="1"/>
  <c r="K472" i="13"/>
  <c r="I472" i="13" s="1"/>
  <c r="R472" i="13"/>
  <c r="H472" i="13" s="1"/>
  <c r="K135" i="13"/>
  <c r="I135" i="13" s="1"/>
  <c r="R135" i="13"/>
  <c r="H135" i="13" s="1"/>
  <c r="K475" i="13"/>
  <c r="I475" i="13" s="1"/>
  <c r="R475" i="13"/>
  <c r="H475" i="13" s="1"/>
  <c r="K273" i="13"/>
  <c r="I273" i="13" s="1"/>
  <c r="R273" i="13"/>
  <c r="H273" i="13" s="1"/>
  <c r="K739" i="13"/>
  <c r="I739" i="13" s="1"/>
  <c r="R739" i="13"/>
  <c r="H739" i="13" s="1"/>
  <c r="K490" i="13"/>
  <c r="I490" i="13" s="1"/>
  <c r="R490" i="13"/>
  <c r="H490" i="13" s="1"/>
  <c r="K888" i="13"/>
  <c r="I888" i="13" s="1"/>
  <c r="R888" i="13"/>
  <c r="H888" i="13" s="1"/>
  <c r="K728" i="13"/>
  <c r="I728" i="13" s="1"/>
  <c r="R728" i="13"/>
  <c r="H728" i="13" s="1"/>
  <c r="K302" i="13"/>
  <c r="I302" i="13" s="1"/>
  <c r="R302" i="13"/>
  <c r="H302" i="13" s="1"/>
  <c r="K341" i="13"/>
  <c r="I341" i="13" s="1"/>
  <c r="R341" i="13"/>
  <c r="H341" i="13" s="1"/>
  <c r="K710" i="13"/>
  <c r="I710" i="13" s="1"/>
  <c r="R710" i="13"/>
  <c r="H710" i="13" s="1"/>
  <c r="K276" i="13"/>
  <c r="I276" i="13" s="1"/>
  <c r="R276" i="13"/>
  <c r="H276" i="13" s="1"/>
  <c r="K483" i="13"/>
  <c r="I483" i="13" s="1"/>
  <c r="R483" i="13"/>
  <c r="H483" i="13" s="1"/>
  <c r="K848" i="13"/>
  <c r="I848" i="13" s="1"/>
  <c r="R848" i="13"/>
  <c r="H848" i="13" s="1"/>
  <c r="K280" i="13"/>
  <c r="I280" i="13" s="1"/>
  <c r="R280" i="13"/>
  <c r="H280" i="13" s="1"/>
  <c r="K923" i="13"/>
  <c r="I923" i="13" s="1"/>
  <c r="R923" i="13"/>
  <c r="H923" i="13" s="1"/>
  <c r="K704" i="13"/>
  <c r="I704" i="13" s="1"/>
  <c r="R704" i="13"/>
  <c r="H704" i="13" s="1"/>
  <c r="K1002" i="13"/>
  <c r="I1002" i="13" s="1"/>
  <c r="R1002" i="13"/>
  <c r="H1002" i="13" s="1"/>
  <c r="K723" i="13"/>
  <c r="I723" i="13" s="1"/>
  <c r="R723" i="13"/>
  <c r="H723" i="13" s="1"/>
  <c r="K847" i="13"/>
  <c r="I847" i="13" s="1"/>
  <c r="R847" i="13"/>
  <c r="H847" i="13" s="1"/>
  <c r="K814" i="13"/>
  <c r="I814" i="13" s="1"/>
  <c r="R814" i="13"/>
  <c r="H814" i="13" s="1"/>
  <c r="K268" i="13"/>
  <c r="I268" i="13" s="1"/>
  <c r="R268" i="13"/>
  <c r="H268" i="13" s="1"/>
  <c r="K196" i="13"/>
  <c r="I196" i="13" s="1"/>
  <c r="R196" i="13"/>
  <c r="H196" i="13" s="1"/>
  <c r="K114" i="13"/>
  <c r="I114" i="13" s="1"/>
  <c r="R114" i="13"/>
  <c r="H114" i="13" s="1"/>
  <c r="K93" i="13"/>
  <c r="I93" i="13" s="1"/>
  <c r="R93" i="13"/>
  <c r="H93" i="13" s="1"/>
  <c r="K304" i="13"/>
  <c r="I304" i="13" s="1"/>
  <c r="R304" i="13"/>
  <c r="H304" i="13" s="1"/>
  <c r="K141" i="13"/>
  <c r="I141" i="13" s="1"/>
  <c r="R141" i="13"/>
  <c r="H141" i="13" s="1"/>
  <c r="K165" i="13"/>
  <c r="I165" i="13" s="1"/>
  <c r="R165" i="13"/>
  <c r="H165" i="13" s="1"/>
  <c r="K52" i="13"/>
  <c r="I52" i="13" s="1"/>
  <c r="R52" i="13"/>
  <c r="H52" i="13" s="1"/>
  <c r="K575" i="13"/>
  <c r="I575" i="13" s="1"/>
  <c r="R575" i="13"/>
  <c r="H575" i="13" s="1"/>
  <c r="K66" i="13"/>
  <c r="I66" i="13" s="1"/>
  <c r="R66" i="13"/>
  <c r="H66" i="13" s="1"/>
  <c r="K46" i="13"/>
  <c r="I46" i="13" s="1"/>
  <c r="R46" i="13"/>
  <c r="H46" i="13" s="1"/>
  <c r="K346" i="13"/>
  <c r="I346" i="13" s="1"/>
  <c r="R346" i="13"/>
  <c r="H346" i="13" s="1"/>
  <c r="K876" i="13"/>
  <c r="I876" i="13" s="1"/>
  <c r="R876" i="13"/>
  <c r="H876" i="13" s="1"/>
  <c r="K576" i="13"/>
  <c r="I576" i="13" s="1"/>
  <c r="R576" i="13"/>
  <c r="H576" i="13" s="1"/>
  <c r="K730" i="13"/>
  <c r="I730" i="13" s="1"/>
  <c r="R730" i="13"/>
  <c r="H730" i="13" s="1"/>
  <c r="K593" i="13"/>
  <c r="I593" i="13" s="1"/>
  <c r="R593" i="13"/>
  <c r="H593" i="13" s="1"/>
  <c r="K562" i="13"/>
  <c r="I562" i="13" s="1"/>
  <c r="R562" i="13"/>
  <c r="H562" i="13" s="1"/>
  <c r="K376" i="13"/>
  <c r="I376" i="13" s="1"/>
  <c r="R376" i="13"/>
  <c r="H376" i="13" s="1"/>
  <c r="K545" i="13"/>
  <c r="I545" i="13" s="1"/>
  <c r="R545" i="13"/>
  <c r="H545" i="13" s="1"/>
  <c r="K460" i="13"/>
  <c r="I460" i="13" s="1"/>
  <c r="R460" i="13"/>
  <c r="H460" i="13" s="1"/>
  <c r="K331" i="13"/>
  <c r="I331" i="13" s="1"/>
  <c r="R331" i="13"/>
  <c r="H331" i="13" s="1"/>
  <c r="K428" i="13"/>
  <c r="I428" i="13" s="1"/>
  <c r="R428" i="13"/>
  <c r="H428" i="13" s="1"/>
  <c r="K70" i="13"/>
  <c r="I70" i="13" s="1"/>
  <c r="R70" i="13"/>
  <c r="H70" i="13" s="1"/>
  <c r="K784" i="13"/>
  <c r="I784" i="13" s="1"/>
  <c r="R784" i="13"/>
  <c r="H784" i="13" s="1"/>
  <c r="K603" i="13"/>
  <c r="I603" i="13" s="1"/>
  <c r="R603" i="13"/>
  <c r="H603" i="13" s="1"/>
  <c r="K861" i="13"/>
  <c r="I861" i="13" s="1"/>
  <c r="R861" i="13"/>
  <c r="H861" i="13" s="1"/>
  <c r="K365" i="13"/>
  <c r="I365" i="13" s="1"/>
  <c r="R365" i="13"/>
  <c r="H365" i="13" s="1"/>
  <c r="K393" i="13"/>
  <c r="I393" i="13" s="1"/>
  <c r="R393" i="13"/>
  <c r="H393" i="13" s="1"/>
  <c r="K86" i="13"/>
  <c r="I86" i="13" s="1"/>
  <c r="R86" i="13"/>
  <c r="H86" i="13" s="1"/>
  <c r="K241" i="13"/>
  <c r="I241" i="13" s="1"/>
  <c r="R241" i="13"/>
  <c r="H241" i="13" s="1"/>
  <c r="K764" i="13"/>
  <c r="I764" i="13" s="1"/>
  <c r="R764" i="13"/>
  <c r="H764" i="13" s="1"/>
  <c r="K755" i="13"/>
  <c r="I755" i="13" s="1"/>
  <c r="R755" i="13"/>
  <c r="H755" i="13" s="1"/>
  <c r="K173" i="13"/>
  <c r="I173" i="13" s="1"/>
  <c r="R173" i="13"/>
  <c r="H173" i="13" s="1"/>
  <c r="K975" i="13"/>
  <c r="I975" i="13" s="1"/>
  <c r="R975" i="13"/>
  <c r="H975" i="13" s="1"/>
  <c r="K47" i="13"/>
  <c r="I47" i="13" s="1"/>
  <c r="R47" i="13"/>
  <c r="H47" i="13" s="1"/>
  <c r="K416" i="13"/>
  <c r="I416" i="13" s="1"/>
  <c r="R416" i="13"/>
  <c r="H416" i="13" s="1"/>
  <c r="K288" i="13"/>
  <c r="I288" i="13" s="1"/>
  <c r="R288" i="13"/>
  <c r="H288" i="13" s="1"/>
  <c r="K495" i="13"/>
  <c r="I495" i="13" s="1"/>
  <c r="R495" i="13"/>
  <c r="H495" i="13" s="1"/>
  <c r="K878" i="13"/>
  <c r="I878" i="13" s="1"/>
  <c r="R878" i="13"/>
  <c r="H878" i="13" s="1"/>
  <c r="K199" i="13"/>
  <c r="I199" i="13" s="1"/>
  <c r="R199" i="13"/>
  <c r="H199" i="13" s="1"/>
  <c r="K250" i="13"/>
  <c r="I250" i="13" s="1"/>
  <c r="R250" i="13"/>
  <c r="H250" i="13" s="1"/>
  <c r="K338" i="13"/>
  <c r="I338" i="13" s="1"/>
  <c r="R338" i="13"/>
  <c r="H338" i="13" s="1"/>
  <c r="K133" i="13"/>
  <c r="I133" i="13" s="1"/>
  <c r="R133" i="13"/>
  <c r="H133" i="13" s="1"/>
  <c r="K668" i="13"/>
  <c r="I668" i="13" s="1"/>
  <c r="R668" i="13"/>
  <c r="H668" i="13" s="1"/>
  <c r="K830" i="13"/>
  <c r="I830" i="13" s="1"/>
  <c r="R830" i="13"/>
  <c r="H830" i="13" s="1"/>
  <c r="K145" i="13"/>
  <c r="I145" i="13" s="1"/>
  <c r="R145" i="13"/>
  <c r="H145" i="13" s="1"/>
  <c r="K608" i="13"/>
  <c r="I608" i="13" s="1"/>
  <c r="R608" i="13"/>
  <c r="H608" i="13" s="1"/>
  <c r="K924" i="13"/>
  <c r="I924" i="13" s="1"/>
  <c r="R924" i="13"/>
  <c r="H924" i="13" s="1"/>
  <c r="K1001" i="13"/>
  <c r="I1001" i="13" s="1"/>
  <c r="R1001" i="13"/>
  <c r="H1001" i="13" s="1"/>
  <c r="K470" i="13"/>
  <c r="I470" i="13" s="1"/>
  <c r="R470" i="13"/>
  <c r="H470" i="13" s="1"/>
  <c r="K210" i="13"/>
  <c r="I210" i="13" s="1"/>
  <c r="R210" i="13"/>
  <c r="H210" i="13" s="1"/>
  <c r="K371" i="13"/>
  <c r="I371" i="13" s="1"/>
  <c r="R371" i="13"/>
  <c r="H371" i="13" s="1"/>
  <c r="K883" i="13"/>
  <c r="I883" i="13" s="1"/>
  <c r="R883" i="13"/>
  <c r="H883" i="13" s="1"/>
  <c r="K327" i="13"/>
  <c r="I327" i="13" s="1"/>
  <c r="R327" i="13"/>
  <c r="H327" i="13" s="1"/>
  <c r="K561" i="13"/>
  <c r="I561" i="13" s="1"/>
  <c r="R561" i="13"/>
  <c r="H561" i="13" s="1"/>
  <c r="K611" i="13"/>
  <c r="I611" i="13" s="1"/>
  <c r="R611" i="13"/>
  <c r="H611" i="13" s="1"/>
  <c r="K959" i="13"/>
  <c r="I959" i="13" s="1"/>
  <c r="R959" i="13"/>
  <c r="H959" i="13" s="1"/>
  <c r="K375" i="13"/>
  <c r="I375" i="13" s="1"/>
  <c r="R375" i="13"/>
  <c r="H375" i="13" s="1"/>
  <c r="K431" i="13"/>
  <c r="I431" i="13" s="1"/>
  <c r="R431" i="13"/>
  <c r="H431" i="13" s="1"/>
  <c r="K394" i="13"/>
  <c r="I394" i="13" s="1"/>
  <c r="R394" i="13"/>
  <c r="H394" i="13" s="1"/>
  <c r="K993" i="13"/>
  <c r="I993" i="13" s="1"/>
  <c r="R993" i="13"/>
  <c r="H993" i="13" s="1"/>
  <c r="K200" i="13"/>
  <c r="I200" i="13" s="1"/>
  <c r="R200" i="13"/>
  <c r="H200" i="13" s="1"/>
  <c r="K474" i="13"/>
  <c r="I474" i="13" s="1"/>
  <c r="R474" i="13"/>
  <c r="H474" i="13" s="1"/>
  <c r="K955" i="13"/>
  <c r="I955" i="13" s="1"/>
  <c r="R955" i="13"/>
  <c r="H955" i="13" s="1"/>
  <c r="K362" i="13"/>
  <c r="I362" i="13" s="1"/>
  <c r="R362" i="13"/>
  <c r="H362" i="13" s="1"/>
  <c r="K299" i="13"/>
  <c r="I299" i="13" s="1"/>
  <c r="R299" i="13"/>
  <c r="H299" i="13" s="1"/>
  <c r="K758" i="13"/>
  <c r="I758" i="13" s="1"/>
  <c r="R758" i="13"/>
  <c r="H758" i="13" s="1"/>
  <c r="K188" i="13"/>
  <c r="I188" i="13" s="1"/>
  <c r="R188" i="13"/>
  <c r="H188" i="13" s="1"/>
  <c r="K399" i="13"/>
  <c r="I399" i="13" s="1"/>
  <c r="R399" i="13"/>
  <c r="H399" i="13" s="1"/>
  <c r="K407" i="13"/>
  <c r="I407" i="13" s="1"/>
  <c r="R407" i="13"/>
  <c r="H407" i="13" s="1"/>
  <c r="K1014" i="13"/>
  <c r="I1014" i="13" s="1"/>
  <c r="R1014" i="13"/>
  <c r="H1014" i="13" s="1"/>
  <c r="K605" i="13"/>
  <c r="I605" i="13" s="1"/>
  <c r="R605" i="13"/>
  <c r="H605" i="13" s="1"/>
  <c r="K559" i="13"/>
  <c r="I559" i="13" s="1"/>
  <c r="R559" i="13"/>
  <c r="H559" i="13" s="1"/>
  <c r="K409" i="13"/>
  <c r="I409" i="13" s="1"/>
  <c r="R409" i="13"/>
  <c r="H409" i="13" s="1"/>
  <c r="K617" i="13"/>
  <c r="I617" i="13" s="1"/>
  <c r="R617" i="13"/>
  <c r="H617" i="13" s="1"/>
  <c r="K463" i="13"/>
  <c r="I463" i="13" s="1"/>
  <c r="R463" i="13"/>
  <c r="H463" i="13" s="1"/>
  <c r="K786" i="13"/>
  <c r="I786" i="13" s="1"/>
  <c r="R786" i="13"/>
  <c r="H786" i="13" s="1"/>
  <c r="K489" i="13"/>
  <c r="I489" i="13" s="1"/>
  <c r="R489" i="13"/>
  <c r="H489" i="13" s="1"/>
  <c r="K137" i="13"/>
  <c r="I137" i="13" s="1"/>
  <c r="R137" i="13"/>
  <c r="H137" i="13" s="1"/>
  <c r="K628" i="13"/>
  <c r="I628" i="13" s="1"/>
  <c r="R628" i="13"/>
  <c r="H628" i="13" s="1"/>
  <c r="K752" i="13"/>
  <c r="I752" i="13" s="1"/>
  <c r="R752" i="13"/>
  <c r="H752" i="13" s="1"/>
  <c r="K972" i="13"/>
  <c r="I972" i="13" s="1"/>
  <c r="R972" i="13"/>
  <c r="H972" i="13" s="1"/>
  <c r="K233" i="13"/>
  <c r="I233" i="13" s="1"/>
  <c r="R233" i="13"/>
  <c r="H233" i="13" s="1"/>
  <c r="K558" i="13"/>
  <c r="I558" i="13" s="1"/>
  <c r="R558" i="13"/>
  <c r="H558" i="13" s="1"/>
  <c r="K990" i="13"/>
  <c r="I990" i="13" s="1"/>
  <c r="R990" i="13"/>
  <c r="H990" i="13" s="1"/>
  <c r="K425" i="13"/>
  <c r="I425" i="13" s="1"/>
  <c r="R425" i="13"/>
  <c r="H425" i="13" s="1"/>
  <c r="K263" i="13"/>
  <c r="I263" i="13" s="1"/>
  <c r="R263" i="13"/>
  <c r="H263" i="13" s="1"/>
  <c r="K829" i="13"/>
  <c r="I829" i="13" s="1"/>
  <c r="R829" i="13"/>
  <c r="H829" i="13" s="1"/>
  <c r="K249" i="13"/>
  <c r="I249" i="13" s="1"/>
  <c r="R249" i="13"/>
  <c r="H249" i="13" s="1"/>
  <c r="K219" i="13"/>
  <c r="I219" i="13" s="1"/>
  <c r="R219" i="13"/>
  <c r="H219" i="13" s="1"/>
  <c r="K856" i="13"/>
  <c r="I856" i="13" s="1"/>
  <c r="R856" i="13"/>
  <c r="H856" i="13" s="1"/>
  <c r="K152" i="13"/>
  <c r="I152" i="13" s="1"/>
  <c r="R152" i="13"/>
  <c r="H152" i="13" s="1"/>
  <c r="K578" i="13"/>
  <c r="I578" i="13" s="1"/>
  <c r="R578" i="13"/>
  <c r="H578" i="13" s="1"/>
  <c r="K445" i="13"/>
  <c r="I445" i="13" s="1"/>
  <c r="R445" i="13"/>
  <c r="H445" i="13" s="1"/>
  <c r="K492" i="13"/>
  <c r="I492" i="13" s="1"/>
  <c r="R492" i="13"/>
  <c r="H492" i="13" s="1"/>
  <c r="K24" i="13"/>
  <c r="I24" i="13" s="1"/>
  <c r="R24" i="13"/>
  <c r="H24" i="13" s="1"/>
  <c r="K160" i="13"/>
  <c r="I160" i="13" s="1"/>
  <c r="R160" i="13"/>
  <c r="H160" i="13" s="1"/>
  <c r="K525" i="13"/>
  <c r="I525" i="13" s="1"/>
  <c r="R525" i="13"/>
  <c r="H525" i="13" s="1"/>
  <c r="K51" i="13"/>
  <c r="I51" i="13" s="1"/>
  <c r="R51" i="13"/>
  <c r="H51" i="13" s="1"/>
  <c r="K266" i="13"/>
  <c r="I266" i="13" s="1"/>
  <c r="R266" i="13"/>
  <c r="H266" i="13" s="1"/>
  <c r="K852" i="13"/>
  <c r="I852" i="13" s="1"/>
  <c r="R852" i="13"/>
  <c r="H852" i="13" s="1"/>
  <c r="K69" i="13"/>
  <c r="I69" i="13" s="1"/>
  <c r="R69" i="13"/>
  <c r="H69" i="13" s="1"/>
  <c r="K986" i="13"/>
  <c r="I986" i="13" s="1"/>
  <c r="R986" i="13"/>
  <c r="H986" i="13" s="1"/>
  <c r="K674" i="13"/>
  <c r="I674" i="13" s="1"/>
  <c r="R674" i="13"/>
  <c r="H674" i="13" s="1"/>
  <c r="K251" i="13"/>
  <c r="I251" i="13" s="1"/>
  <c r="R251" i="13"/>
  <c r="H251" i="13" s="1"/>
  <c r="K708" i="13"/>
  <c r="I708" i="13" s="1"/>
  <c r="R708" i="13"/>
  <c r="H708" i="13" s="1"/>
  <c r="K563" i="13"/>
  <c r="I563" i="13" s="1"/>
  <c r="R563" i="13"/>
  <c r="H563" i="13" s="1"/>
  <c r="K314" i="13"/>
  <c r="I314" i="13" s="1"/>
  <c r="R314" i="13"/>
  <c r="H314" i="13" s="1"/>
  <c r="K956" i="13"/>
  <c r="I956" i="13" s="1"/>
  <c r="R956" i="13"/>
  <c r="H956" i="13" s="1"/>
  <c r="K27" i="13"/>
  <c r="I27" i="13" s="1"/>
  <c r="R27" i="13"/>
  <c r="H27" i="13" s="1"/>
  <c r="K637" i="13"/>
  <c r="I637" i="13" s="1"/>
  <c r="R637" i="13"/>
  <c r="H637" i="13" s="1"/>
  <c r="K465" i="13"/>
  <c r="I465" i="13" s="1"/>
  <c r="R465" i="13"/>
  <c r="H465" i="13" s="1"/>
  <c r="K619" i="13"/>
  <c r="I619" i="13" s="1"/>
  <c r="R619" i="13"/>
  <c r="H619" i="13" s="1"/>
  <c r="K660" i="13"/>
  <c r="I660" i="13" s="1"/>
  <c r="R660" i="13"/>
  <c r="H660" i="13" s="1"/>
  <c r="K186" i="13"/>
  <c r="I186" i="13" s="1"/>
  <c r="R186" i="13"/>
  <c r="H186" i="13" s="1"/>
  <c r="K606" i="13"/>
  <c r="I606" i="13" s="1"/>
  <c r="R606" i="13"/>
  <c r="H606" i="13" s="1"/>
  <c r="K630" i="13"/>
  <c r="I630" i="13" s="1"/>
  <c r="R630" i="13"/>
  <c r="H630" i="13" s="1"/>
  <c r="K480" i="13"/>
  <c r="I480" i="13" s="1"/>
  <c r="R480" i="13"/>
  <c r="H480" i="13" s="1"/>
  <c r="K95" i="13"/>
  <c r="I95" i="13" s="1"/>
  <c r="R95" i="13"/>
  <c r="H95" i="13" s="1"/>
  <c r="K804" i="13"/>
  <c r="I804" i="13" s="1"/>
  <c r="R804" i="13"/>
  <c r="H804" i="13" s="1"/>
  <c r="K737" i="13"/>
  <c r="I737" i="13" s="1"/>
  <c r="R737" i="13"/>
  <c r="H737" i="13" s="1"/>
  <c r="K175" i="13"/>
  <c r="I175" i="13" s="1"/>
  <c r="R175" i="13"/>
  <c r="H175" i="13" s="1"/>
  <c r="K922" i="13"/>
  <c r="I922" i="13" s="1"/>
  <c r="R922" i="13"/>
  <c r="H922" i="13" s="1"/>
  <c r="K564" i="13"/>
  <c r="I564" i="13" s="1"/>
  <c r="R564" i="13"/>
  <c r="H564" i="13" s="1"/>
  <c r="K364" i="13"/>
  <c r="I364" i="13" s="1"/>
  <c r="R364" i="13"/>
  <c r="H364" i="13" s="1"/>
  <c r="K766" i="13"/>
  <c r="I766" i="13" s="1"/>
  <c r="R766" i="13"/>
  <c r="H766" i="13" s="1"/>
  <c r="K110" i="13"/>
  <c r="I110" i="13" s="1"/>
  <c r="R110" i="13"/>
  <c r="H110" i="13" s="1"/>
  <c r="K966" i="13"/>
  <c r="I966" i="13" s="1"/>
  <c r="R966" i="13"/>
  <c r="H966" i="13" s="1"/>
  <c r="K508" i="13"/>
  <c r="I508" i="13" s="1"/>
  <c r="R508" i="13"/>
  <c r="H508" i="13" s="1"/>
  <c r="K88" i="13"/>
  <c r="I88" i="13" s="1"/>
  <c r="R88" i="13"/>
  <c r="H88" i="13" s="1"/>
  <c r="K691" i="13"/>
  <c r="I691" i="13" s="1"/>
  <c r="R691" i="13"/>
  <c r="H691" i="13" s="1"/>
  <c r="K252" i="13"/>
  <c r="I252" i="13" s="1"/>
  <c r="R252" i="13"/>
  <c r="H252" i="13" s="1"/>
  <c r="K118" i="13"/>
  <c r="I118" i="13" s="1"/>
  <c r="R118" i="13"/>
  <c r="H118" i="13" s="1"/>
  <c r="K724" i="13"/>
  <c r="I724" i="13" s="1"/>
  <c r="R724" i="13"/>
  <c r="H724" i="13" s="1"/>
  <c r="K67" i="13"/>
  <c r="I67" i="13" s="1"/>
  <c r="R67" i="13"/>
  <c r="H67" i="13" s="1"/>
  <c r="K232" i="13"/>
  <c r="I232" i="13" s="1"/>
  <c r="R232" i="13"/>
  <c r="H232" i="13" s="1"/>
  <c r="K885" i="13"/>
  <c r="I885" i="13" s="1"/>
  <c r="R885" i="13"/>
  <c r="H885" i="13" s="1"/>
  <c r="K311" i="13"/>
  <c r="I311" i="13" s="1"/>
  <c r="R311" i="13"/>
  <c r="H311" i="13" s="1"/>
  <c r="K683" i="13"/>
  <c r="I683" i="13" s="1"/>
  <c r="R683" i="13"/>
  <c r="H683" i="13" s="1"/>
  <c r="K216" i="13"/>
  <c r="I216" i="13" s="1"/>
  <c r="R216" i="13"/>
  <c r="H216" i="13" s="1"/>
  <c r="K128" i="13"/>
  <c r="I128" i="13" s="1"/>
  <c r="R128" i="13"/>
  <c r="H128" i="13" s="1"/>
  <c r="K36" i="13"/>
  <c r="I36" i="13" s="1"/>
  <c r="R36" i="13"/>
  <c r="H36" i="13" s="1"/>
  <c r="K746" i="13"/>
  <c r="I746" i="13" s="1"/>
  <c r="R746" i="13"/>
  <c r="H746" i="13" s="1"/>
  <c r="K81" i="13"/>
  <c r="I81" i="13" s="1"/>
  <c r="R81" i="13"/>
  <c r="H81" i="13" s="1"/>
  <c r="K706" i="13"/>
  <c r="I706" i="13" s="1"/>
  <c r="R706" i="13"/>
  <c r="H706" i="13" s="1"/>
  <c r="K482" i="13"/>
  <c r="I482" i="13" s="1"/>
  <c r="R482" i="13"/>
  <c r="H482" i="13" s="1"/>
  <c r="K738" i="13"/>
  <c r="I738" i="13" s="1"/>
  <c r="R738" i="13"/>
  <c r="H738" i="13" s="1"/>
  <c r="K934" i="13"/>
  <c r="I934" i="13" s="1"/>
  <c r="R934" i="13"/>
  <c r="H934" i="13" s="1"/>
  <c r="K292" i="13"/>
  <c r="I292" i="13" s="1"/>
  <c r="R292" i="13"/>
  <c r="H292" i="13" s="1"/>
  <c r="K543" i="13"/>
  <c r="I543" i="13" s="1"/>
  <c r="R543" i="13"/>
  <c r="H543" i="13" s="1"/>
  <c r="K136" i="13"/>
  <c r="I136" i="13" s="1"/>
  <c r="R136" i="13"/>
  <c r="H136" i="13" s="1"/>
  <c r="K653" i="13"/>
  <c r="I653" i="13" s="1"/>
  <c r="R653" i="13"/>
  <c r="H653" i="13" s="1"/>
  <c r="K478" i="13"/>
  <c r="I478" i="13" s="1"/>
  <c r="R478" i="13"/>
  <c r="H478" i="13" s="1"/>
  <c r="K991" i="13"/>
  <c r="I991" i="13" s="1"/>
  <c r="R991" i="13"/>
  <c r="H991" i="13" s="1"/>
  <c r="K383" i="13"/>
  <c r="I383" i="13" s="1"/>
  <c r="R383" i="13"/>
  <c r="H383" i="13" s="1"/>
  <c r="K147" i="13"/>
  <c r="I147" i="13" s="1"/>
  <c r="R147" i="13"/>
  <c r="H147" i="13" s="1"/>
  <c r="K613" i="13"/>
  <c r="I613" i="13" s="1"/>
  <c r="R613" i="13"/>
  <c r="H613" i="13" s="1"/>
  <c r="K124" i="13"/>
  <c r="I124" i="13" s="1"/>
  <c r="R124" i="13"/>
  <c r="H124" i="13" s="1"/>
  <c r="K484" i="13"/>
  <c r="I484" i="13" s="1"/>
  <c r="R484" i="13"/>
  <c r="H484" i="13" s="1"/>
  <c r="K368" i="13"/>
  <c r="I368" i="13" s="1"/>
  <c r="R368" i="13"/>
  <c r="H368" i="13" s="1"/>
  <c r="K451" i="13"/>
  <c r="I451" i="13" s="1"/>
  <c r="R451" i="13"/>
  <c r="H451" i="13" s="1"/>
  <c r="K91" i="13"/>
  <c r="I91" i="13" s="1"/>
  <c r="R91" i="13"/>
  <c r="H91" i="13" s="1"/>
  <c r="K500" i="13"/>
  <c r="I500" i="13" s="1"/>
  <c r="R500" i="13"/>
  <c r="H500" i="13" s="1"/>
  <c r="K142" i="13"/>
  <c r="I142" i="13" s="1"/>
  <c r="R142" i="13"/>
  <c r="H142" i="13" s="1"/>
  <c r="K432" i="13"/>
  <c r="I432" i="13" s="1"/>
  <c r="R432" i="13"/>
  <c r="H432" i="13" s="1"/>
  <c r="K762" i="13"/>
  <c r="I762" i="13" s="1"/>
  <c r="R762" i="13"/>
  <c r="H762" i="13" s="1"/>
  <c r="K467" i="13"/>
  <c r="I467" i="13" s="1"/>
  <c r="R467" i="13"/>
  <c r="H467" i="13" s="1"/>
  <c r="K644" i="13"/>
  <c r="I644" i="13" s="1"/>
  <c r="R644" i="13"/>
  <c r="H644" i="13" s="1"/>
  <c r="K694" i="13"/>
  <c r="I694" i="13" s="1"/>
  <c r="R694" i="13"/>
  <c r="H694" i="13" s="1"/>
  <c r="K649" i="13"/>
  <c r="I649" i="13" s="1"/>
  <c r="R649" i="13"/>
  <c r="H649" i="13" s="1"/>
  <c r="K594" i="13"/>
  <c r="I594" i="13" s="1"/>
  <c r="R594" i="13"/>
  <c r="H594" i="13" s="1"/>
  <c r="K330" i="13"/>
  <c r="I330" i="13" s="1"/>
  <c r="R330" i="13"/>
  <c r="H330" i="13" s="1"/>
  <c r="K679" i="13"/>
  <c r="I679" i="13" s="1"/>
  <c r="R679" i="13"/>
  <c r="H679" i="13" s="1"/>
  <c r="K246" i="13"/>
  <c r="I246" i="13" s="1"/>
  <c r="R246" i="13"/>
  <c r="H246" i="13" s="1"/>
  <c r="K834" i="13"/>
  <c r="I834" i="13" s="1"/>
  <c r="R834" i="13"/>
  <c r="H834" i="13" s="1"/>
  <c r="K522" i="13"/>
  <c r="I522" i="13" s="1"/>
  <c r="R522" i="13"/>
  <c r="H522" i="13" s="1"/>
  <c r="K44" i="13"/>
  <c r="I44" i="13" s="1"/>
  <c r="R44" i="13"/>
  <c r="H44" i="13" s="1"/>
  <c r="K277" i="13"/>
  <c r="I277" i="13" s="1"/>
  <c r="R277" i="13"/>
  <c r="H277" i="13" s="1"/>
  <c r="K947" i="13"/>
  <c r="I947" i="13" s="1"/>
  <c r="R947" i="13"/>
  <c r="H947" i="13" s="1"/>
  <c r="K695" i="13"/>
  <c r="I695" i="13" s="1"/>
  <c r="R695" i="13"/>
  <c r="H695" i="13" s="1"/>
  <c r="K402" i="13"/>
  <c r="I402" i="13" s="1"/>
  <c r="R402" i="13"/>
  <c r="H402" i="13" s="1"/>
  <c r="K707" i="13"/>
  <c r="I707" i="13" s="1"/>
  <c r="R707" i="13"/>
  <c r="H707" i="13" s="1"/>
  <c r="K1005" i="13"/>
  <c r="I1005" i="13" s="1"/>
  <c r="R1005" i="13"/>
  <c r="H1005" i="13" s="1"/>
  <c r="K787" i="13"/>
  <c r="I787" i="13" s="1"/>
  <c r="R787" i="13"/>
  <c r="H787" i="13" s="1"/>
  <c r="K374" i="13"/>
  <c r="I374" i="13" s="1"/>
  <c r="R374" i="13"/>
  <c r="H374" i="13" s="1"/>
  <c r="K42" i="13"/>
  <c r="I42" i="13" s="1"/>
  <c r="R42" i="13"/>
  <c r="H42" i="13" s="1"/>
  <c r="K749" i="13"/>
  <c r="I749" i="13" s="1"/>
  <c r="R749" i="13"/>
  <c r="H749" i="13" s="1"/>
  <c r="K410" i="13"/>
  <c r="I410" i="13" s="1"/>
  <c r="R410" i="13"/>
  <c r="H410" i="13" s="1"/>
  <c r="K927" i="13"/>
  <c r="I927" i="13" s="1"/>
  <c r="R927" i="13"/>
  <c r="H927" i="13" s="1"/>
  <c r="K115" i="13"/>
  <c r="I115" i="13" s="1"/>
  <c r="R115" i="13"/>
  <c r="H115" i="13" s="1"/>
  <c r="K380" i="13"/>
  <c r="I380" i="13" s="1"/>
  <c r="R380" i="13"/>
  <c r="H380" i="13" s="1"/>
  <c r="K498" i="13"/>
  <c r="I498" i="13" s="1"/>
  <c r="R498" i="13"/>
  <c r="H498" i="13" s="1"/>
  <c r="K503" i="13"/>
  <c r="I503" i="13" s="1"/>
  <c r="R503" i="13"/>
  <c r="H503" i="13" s="1"/>
  <c r="K318" i="13"/>
  <c r="I318" i="13" s="1"/>
  <c r="R318" i="13"/>
  <c r="H318" i="13" s="1"/>
  <c r="K290" i="13"/>
  <c r="I290" i="13" s="1"/>
  <c r="R290" i="13"/>
  <c r="H290" i="13" s="1"/>
  <c r="K305" i="13"/>
  <c r="I305" i="13" s="1"/>
  <c r="R305" i="13"/>
  <c r="H305" i="13" s="1"/>
  <c r="K435" i="13"/>
  <c r="I435" i="13" s="1"/>
  <c r="R435" i="13"/>
  <c r="H435" i="13" s="1"/>
  <c r="K117" i="13"/>
  <c r="I117" i="13" s="1"/>
  <c r="R117" i="13"/>
  <c r="H117" i="13" s="1"/>
  <c r="K497" i="13"/>
  <c r="I497" i="13" s="1"/>
  <c r="R497" i="13"/>
  <c r="H497" i="13" s="1"/>
  <c r="K109" i="13"/>
  <c r="I109" i="13" s="1"/>
  <c r="R109" i="13"/>
  <c r="H109" i="13" s="1"/>
  <c r="K205" i="13"/>
  <c r="I205" i="13" s="1"/>
  <c r="R205" i="13"/>
  <c r="H205" i="13" s="1"/>
  <c r="K38" i="13"/>
  <c r="I38" i="13" s="1"/>
  <c r="R38" i="13"/>
  <c r="H38" i="13" s="1"/>
  <c r="K265" i="13"/>
  <c r="I265" i="13" s="1"/>
  <c r="R265" i="13"/>
  <c r="H265" i="13" s="1"/>
  <c r="K49" i="13"/>
  <c r="I49" i="13" s="1"/>
  <c r="R49" i="13"/>
  <c r="H49" i="13" s="1"/>
  <c r="K731" i="13"/>
  <c r="I731" i="13" s="1"/>
  <c r="R731" i="13"/>
  <c r="H731" i="13" s="1"/>
  <c r="K34" i="13"/>
  <c r="I34" i="13" s="1"/>
  <c r="R34" i="13"/>
  <c r="H34" i="13" s="1"/>
  <c r="K322" i="13"/>
  <c r="I322" i="13" s="1"/>
  <c r="R322" i="13"/>
  <c r="H322" i="13" s="1"/>
  <c r="K853" i="13"/>
  <c r="I853" i="13" s="1"/>
  <c r="R853" i="13"/>
  <c r="H853" i="13" s="1"/>
  <c r="K629" i="13"/>
  <c r="I629" i="13" s="1"/>
  <c r="R629" i="13"/>
  <c r="H629" i="13" s="1"/>
  <c r="K37" i="13"/>
  <c r="I37" i="13" s="1"/>
  <c r="R37" i="13"/>
  <c r="H37" i="13" s="1"/>
  <c r="K642" i="13"/>
  <c r="I642" i="13" s="1"/>
  <c r="R642" i="13"/>
  <c r="H642" i="13" s="1"/>
  <c r="K449" i="13"/>
  <c r="I449" i="13" s="1"/>
  <c r="R449" i="13"/>
  <c r="H449" i="13" s="1"/>
  <c r="K436" i="13"/>
  <c r="I436" i="13" s="1"/>
  <c r="R436" i="13"/>
  <c r="H436" i="13" s="1"/>
  <c r="K211" i="13"/>
  <c r="I211" i="13" s="1"/>
  <c r="R211" i="13"/>
  <c r="H211" i="13" s="1"/>
  <c r="K126" i="13"/>
  <c r="I126" i="13" s="1"/>
  <c r="R126" i="13"/>
  <c r="H126" i="13" s="1"/>
  <c r="K267" i="13"/>
  <c r="I267" i="13" s="1"/>
  <c r="R267" i="13"/>
  <c r="H267" i="13" s="1"/>
  <c r="K890" i="13"/>
  <c r="I890" i="13" s="1"/>
  <c r="R890" i="13"/>
  <c r="H890" i="13" s="1"/>
  <c r="K560" i="13"/>
  <c r="I560" i="13" s="1"/>
  <c r="R560" i="13"/>
  <c r="H560" i="13" s="1"/>
  <c r="K812" i="13"/>
  <c r="I812" i="13" s="1"/>
  <c r="R812" i="13"/>
  <c r="H812" i="13" s="1"/>
  <c r="K831" i="13"/>
  <c r="I831" i="13" s="1"/>
  <c r="R831" i="13"/>
  <c r="H831" i="13" s="1"/>
  <c r="K143" i="13"/>
  <c r="I143" i="13" s="1"/>
  <c r="R143" i="13"/>
  <c r="H143" i="13" s="1"/>
  <c r="K397" i="13"/>
  <c r="I397" i="13" s="1"/>
  <c r="R397" i="13"/>
  <c r="H397" i="13" s="1"/>
  <c r="K675" i="13"/>
  <c r="I675" i="13" s="1"/>
  <c r="R675" i="13"/>
  <c r="H675" i="13" s="1"/>
  <c r="K910" i="13"/>
  <c r="I910" i="13" s="1"/>
  <c r="R910" i="13"/>
  <c r="H910" i="13" s="1"/>
  <c r="K101" i="13"/>
  <c r="I101" i="13" s="1"/>
  <c r="R101" i="13"/>
  <c r="H101" i="13" s="1"/>
  <c r="K931" i="13"/>
  <c r="I931" i="13" s="1"/>
  <c r="R931" i="13"/>
  <c r="H931" i="13" s="1"/>
  <c r="K661" i="13"/>
  <c r="I661" i="13" s="1"/>
  <c r="R661" i="13"/>
  <c r="H661" i="13" s="1"/>
  <c r="K496" i="13"/>
  <c r="I496" i="13" s="1"/>
  <c r="R496" i="13"/>
  <c r="H496" i="13" s="1"/>
  <c r="K349" i="13"/>
  <c r="I349" i="13" s="1"/>
  <c r="R349" i="13"/>
  <c r="H349" i="13" s="1"/>
  <c r="K671" i="13"/>
  <c r="I671" i="13" s="1"/>
  <c r="R671" i="13"/>
  <c r="H671" i="13" s="1"/>
  <c r="K622" i="13"/>
  <c r="I622" i="13" s="1"/>
  <c r="R622" i="13"/>
  <c r="H622" i="13" s="1"/>
  <c r="K648" i="13"/>
  <c r="I648" i="13" s="1"/>
  <c r="R648" i="13"/>
  <c r="H648" i="13" s="1"/>
  <c r="K469" i="13"/>
  <c r="I469" i="13" s="1"/>
  <c r="R469" i="13"/>
  <c r="H469" i="13" s="1"/>
  <c r="K999" i="13"/>
  <c r="I999" i="13" s="1"/>
  <c r="R999" i="13"/>
  <c r="H999" i="13" s="1"/>
  <c r="K754" i="13"/>
  <c r="I754" i="13" s="1"/>
  <c r="R754" i="13"/>
  <c r="H754" i="13" s="1"/>
  <c r="K283" i="13"/>
  <c r="I283" i="13" s="1"/>
  <c r="R283" i="13"/>
  <c r="H283" i="13" s="1"/>
  <c r="K886" i="13"/>
  <c r="I886" i="13" s="1"/>
  <c r="R886" i="13"/>
  <c r="H886" i="13" s="1"/>
  <c r="K586" i="13"/>
  <c r="I586" i="13" s="1"/>
  <c r="R586" i="13"/>
  <c r="H586" i="13" s="1"/>
  <c r="K237" i="13"/>
  <c r="I237" i="13" s="1"/>
  <c r="R237" i="13"/>
  <c r="H237" i="13" s="1"/>
  <c r="K900" i="13"/>
  <c r="I900" i="13" s="1"/>
  <c r="R900" i="13"/>
  <c r="H900" i="13" s="1"/>
  <c r="K391" i="13"/>
  <c r="I391" i="13" s="1"/>
  <c r="R391" i="13"/>
  <c r="H391" i="13" s="1"/>
  <c r="K909" i="13"/>
  <c r="I909" i="13" s="1"/>
  <c r="R909" i="13"/>
  <c r="H909" i="13" s="1"/>
  <c r="K217" i="13"/>
  <c r="I217" i="13" s="1"/>
  <c r="R217" i="13"/>
  <c r="H217" i="13" s="1"/>
  <c r="K672" i="13"/>
  <c r="I672" i="13" s="1"/>
  <c r="R672" i="13"/>
  <c r="H672" i="13" s="1"/>
  <c r="K347" i="13"/>
  <c r="I347" i="13" s="1"/>
  <c r="R347" i="13"/>
  <c r="H347" i="13" s="1"/>
  <c r="K585" i="13"/>
  <c r="I585" i="13" s="1"/>
  <c r="R585" i="13"/>
  <c r="H585" i="13" s="1"/>
  <c r="K546" i="13"/>
  <c r="I546" i="13" s="1"/>
  <c r="R546" i="13"/>
  <c r="H546" i="13" s="1"/>
  <c r="K761" i="13"/>
  <c r="I761" i="13" s="1"/>
  <c r="R761" i="13"/>
  <c r="H761" i="13" s="1"/>
  <c r="K842" i="13"/>
  <c r="I842" i="13" s="1"/>
  <c r="R842" i="13"/>
  <c r="H842" i="13" s="1"/>
  <c r="K849" i="13"/>
  <c r="I849" i="13" s="1"/>
  <c r="R849" i="13"/>
  <c r="H849" i="13" s="1"/>
  <c r="K524" i="13"/>
  <c r="I524" i="13" s="1"/>
  <c r="R524" i="13"/>
  <c r="H524" i="13" s="1"/>
  <c r="K616" i="13"/>
  <c r="I616" i="13" s="1"/>
  <c r="R616" i="13"/>
  <c r="H616" i="13" s="1"/>
  <c r="K476" i="13"/>
  <c r="I476" i="13" s="1"/>
  <c r="R476" i="13"/>
  <c r="H476" i="13" s="1"/>
  <c r="K28" i="13"/>
  <c r="I28" i="13" s="1"/>
  <c r="R28" i="13"/>
  <c r="H28" i="13" s="1"/>
  <c r="K96" i="13"/>
  <c r="I96" i="13" s="1"/>
  <c r="R96" i="13"/>
  <c r="H96" i="13" s="1"/>
  <c r="K177" i="13"/>
  <c r="I177" i="13" s="1"/>
  <c r="R177" i="13"/>
  <c r="H177" i="13" s="1"/>
  <c r="K844" i="13"/>
  <c r="I844" i="13" s="1"/>
  <c r="R844" i="13"/>
  <c r="H844" i="13" s="1"/>
  <c r="K332" i="13"/>
  <c r="I332" i="13" s="1"/>
  <c r="R332" i="13"/>
  <c r="H332" i="13" s="1"/>
  <c r="K300" i="13"/>
  <c r="I300" i="13" s="1"/>
  <c r="R300" i="13"/>
  <c r="H300" i="13" s="1"/>
  <c r="K980" i="13"/>
  <c r="I980" i="13" s="1"/>
  <c r="R980" i="13"/>
  <c r="H980" i="13" s="1"/>
  <c r="K865" i="13"/>
  <c r="I865" i="13" s="1"/>
  <c r="R865" i="13"/>
  <c r="H865" i="13" s="1"/>
  <c r="K166" i="13"/>
  <c r="I166" i="13" s="1"/>
  <c r="R166" i="13"/>
  <c r="H166" i="13" s="1"/>
  <c r="K579" i="13"/>
  <c r="I579" i="13" s="1"/>
  <c r="R579" i="13"/>
  <c r="H579" i="13" s="1"/>
  <c r="K521" i="13"/>
  <c r="I521" i="13" s="1"/>
  <c r="R521" i="13"/>
  <c r="H521" i="13" s="1"/>
  <c r="K598" i="13"/>
  <c r="I598" i="13" s="1"/>
  <c r="R598" i="13"/>
  <c r="H598" i="13" s="1"/>
  <c r="K243" i="13"/>
  <c r="I243" i="13" s="1"/>
  <c r="R243" i="13"/>
  <c r="H243" i="13" s="1"/>
  <c r="K179" i="13"/>
  <c r="I179" i="13" s="1"/>
  <c r="R179" i="13"/>
  <c r="H179" i="13" s="1"/>
  <c r="K491" i="13"/>
  <c r="I491" i="13" s="1"/>
  <c r="R491" i="13"/>
  <c r="H491" i="13" s="1"/>
  <c r="K404" i="13"/>
  <c r="I404" i="13" s="1"/>
  <c r="R404" i="13"/>
  <c r="H404" i="13" s="1"/>
  <c r="K715" i="13"/>
  <c r="I715" i="13" s="1"/>
  <c r="R715" i="13"/>
  <c r="H715" i="13" s="1"/>
  <c r="K863" i="13"/>
  <c r="I863" i="13" s="1"/>
  <c r="R863" i="13"/>
  <c r="H863" i="13" s="1"/>
  <c r="K967" i="13"/>
  <c r="I967" i="13" s="1"/>
  <c r="R967" i="13"/>
  <c r="H967" i="13" s="1"/>
  <c r="K874" i="13"/>
  <c r="I874" i="13" s="1"/>
  <c r="R874" i="13"/>
  <c r="H874" i="13" s="1"/>
  <c r="K203" i="13"/>
  <c r="I203" i="13" s="1"/>
  <c r="R203" i="13"/>
  <c r="H203" i="13" s="1"/>
  <c r="K35" i="13"/>
  <c r="I35" i="13" s="1"/>
  <c r="R35" i="13"/>
  <c r="H35" i="13" s="1"/>
  <c r="K813" i="13"/>
  <c r="I813" i="13" s="1"/>
  <c r="R813" i="13"/>
  <c r="H813" i="13" s="1"/>
  <c r="K654" i="13"/>
  <c r="I654" i="13" s="1"/>
  <c r="R654" i="13"/>
  <c r="H654" i="13" s="1"/>
  <c r="K99" i="13"/>
  <c r="I99" i="13" s="1"/>
  <c r="R99" i="13"/>
  <c r="H99" i="13" s="1"/>
  <c r="K646" i="13"/>
  <c r="I646" i="13" s="1"/>
  <c r="R646" i="13"/>
  <c r="H646" i="13" s="1"/>
  <c r="K916" i="13"/>
  <c r="I916" i="13" s="1"/>
  <c r="R916" i="13"/>
  <c r="H916" i="13" s="1"/>
  <c r="K971" i="13"/>
  <c r="I971" i="13" s="1"/>
  <c r="R971" i="13"/>
  <c r="H971" i="13" s="1"/>
  <c r="K571" i="13"/>
  <c r="I571" i="13" s="1"/>
  <c r="R571" i="13"/>
  <c r="H571" i="13" s="1"/>
  <c r="K751" i="13"/>
  <c r="I751" i="13" s="1"/>
  <c r="R751" i="13"/>
  <c r="H751" i="13" s="1"/>
  <c r="K777" i="13"/>
  <c r="I777" i="13" s="1"/>
  <c r="R777" i="13"/>
  <c r="H777" i="13" s="1"/>
  <c r="K1008" i="13"/>
  <c r="I1008" i="13" s="1"/>
  <c r="R1008" i="13"/>
  <c r="H1008" i="13" s="1"/>
  <c r="K988" i="13"/>
  <c r="I988" i="13" s="1"/>
  <c r="R988" i="13"/>
  <c r="H988" i="13" s="1"/>
  <c r="K134" i="13"/>
  <c r="I134" i="13" s="1"/>
  <c r="R134" i="13"/>
  <c r="H134" i="13" s="1"/>
  <c r="K983" i="13"/>
  <c r="I983" i="13" s="1"/>
  <c r="R983" i="13"/>
  <c r="H983" i="13" s="1"/>
  <c r="K823" i="13"/>
  <c r="I823" i="13" s="1"/>
  <c r="R823" i="13"/>
  <c r="H823" i="13" s="1"/>
  <c r="K859" i="13"/>
  <c r="I859" i="13" s="1"/>
  <c r="R859" i="13"/>
  <c r="H859" i="13" s="1"/>
  <c r="K157" i="13"/>
  <c r="I157" i="13" s="1"/>
  <c r="R157" i="13"/>
  <c r="H157" i="13" s="1"/>
  <c r="K722" i="13"/>
  <c r="I722" i="13" s="1"/>
  <c r="R722" i="13"/>
  <c r="H722" i="13" s="1"/>
  <c r="K298" i="13"/>
  <c r="I298" i="13" s="1"/>
  <c r="R298" i="13"/>
  <c r="H298" i="13" s="1"/>
  <c r="K662" i="13"/>
  <c r="I662" i="13" s="1"/>
  <c r="R662" i="13"/>
  <c r="H662" i="13" s="1"/>
  <c r="K655" i="13"/>
  <c r="I655" i="13" s="1"/>
  <c r="R655" i="13"/>
  <c r="H655" i="13" s="1"/>
  <c r="K192" i="13"/>
  <c r="I192" i="13" s="1"/>
  <c r="R192" i="13"/>
  <c r="H192" i="13" s="1"/>
  <c r="K507" i="13"/>
  <c r="I507" i="13" s="1"/>
  <c r="R507" i="13"/>
  <c r="H507" i="13" s="1"/>
  <c r="K733" i="13"/>
  <c r="I733" i="13" s="1"/>
  <c r="R733" i="13"/>
  <c r="H733" i="13" s="1"/>
  <c r="K31" i="13"/>
  <c r="I31" i="13" s="1"/>
  <c r="R31" i="13"/>
  <c r="H31" i="13" s="1"/>
  <c r="K366" i="13"/>
  <c r="I366" i="13" s="1"/>
  <c r="R366" i="13"/>
  <c r="H366" i="13" s="1"/>
  <c r="K918" i="13"/>
  <c r="I918" i="13" s="1"/>
  <c r="R918" i="13"/>
  <c r="H918" i="13" s="1"/>
  <c r="K796" i="13"/>
  <c r="I796" i="13" s="1"/>
  <c r="R796" i="13"/>
  <c r="H796" i="13" s="1"/>
  <c r="K689" i="13"/>
  <c r="I689" i="13" s="1"/>
  <c r="R689" i="13"/>
  <c r="H689" i="13" s="1"/>
  <c r="K427" i="13"/>
  <c r="I427" i="13" s="1"/>
  <c r="R427" i="13"/>
  <c r="H427" i="13" s="1"/>
  <c r="K882" i="13"/>
  <c r="I882" i="13" s="1"/>
  <c r="R882" i="13"/>
  <c r="H882" i="13" s="1"/>
  <c r="K696" i="13"/>
  <c r="I696" i="13" s="1"/>
  <c r="R696" i="13"/>
  <c r="H696" i="13" s="1"/>
  <c r="K132" i="13"/>
  <c r="I132" i="13" s="1"/>
  <c r="R132" i="13"/>
  <c r="H132" i="13" s="1"/>
  <c r="K946" i="13"/>
  <c r="I946" i="13" s="1"/>
  <c r="R946" i="13"/>
  <c r="H946" i="13" s="1"/>
  <c r="K565" i="13"/>
  <c r="I565" i="13" s="1"/>
  <c r="R565" i="13"/>
  <c r="H565" i="13" s="1"/>
  <c r="K326" i="13"/>
  <c r="I326" i="13" s="1"/>
  <c r="R326" i="13"/>
  <c r="H326" i="13" s="1"/>
  <c r="K1007" i="13"/>
  <c r="I1007" i="13" s="1"/>
  <c r="R1007" i="13"/>
  <c r="H1007" i="13" s="1"/>
  <c r="K740" i="13"/>
  <c r="I740" i="13" s="1"/>
  <c r="R740" i="13"/>
  <c r="H740" i="13" s="1"/>
  <c r="K154" i="13"/>
  <c r="I154" i="13" s="1"/>
  <c r="R154" i="13"/>
  <c r="H154" i="13" s="1"/>
  <c r="K63" i="13"/>
  <c r="I63" i="13" s="1"/>
  <c r="R63" i="13"/>
  <c r="H63" i="13" s="1"/>
  <c r="K62" i="13"/>
  <c r="I62" i="13" s="1"/>
  <c r="R62" i="13"/>
  <c r="H62" i="13" s="1"/>
  <c r="K180" i="13"/>
  <c r="I180" i="13" s="1"/>
  <c r="R180" i="13"/>
  <c r="H180" i="13" s="1"/>
  <c r="K389" i="13"/>
  <c r="I389" i="13" s="1"/>
  <c r="R389" i="13"/>
  <c r="H389" i="13" s="1"/>
  <c r="K206" i="13"/>
  <c r="I206" i="13" s="1"/>
  <c r="R206" i="13"/>
  <c r="H206" i="13" s="1"/>
  <c r="K378" i="13"/>
  <c r="I378" i="13" s="1"/>
  <c r="R378" i="13"/>
  <c r="H378" i="13" s="1"/>
  <c r="K635" i="13"/>
  <c r="I635" i="13" s="1"/>
  <c r="R635" i="13"/>
  <c r="H635" i="13" s="1"/>
  <c r="K167" i="13"/>
  <c r="I167" i="13" s="1"/>
  <c r="R167" i="13"/>
  <c r="H167" i="13" s="1"/>
  <c r="K600" i="13"/>
  <c r="I600" i="13" s="1"/>
  <c r="R600" i="13"/>
  <c r="H600" i="13" s="1"/>
  <c r="K356" i="13"/>
  <c r="I356" i="13" s="1"/>
  <c r="R356" i="13"/>
  <c r="H356" i="13" s="1"/>
  <c r="K149" i="13"/>
  <c r="I149" i="13" s="1"/>
  <c r="R149" i="13"/>
  <c r="H149" i="13" s="1"/>
  <c r="K969" i="13"/>
  <c r="I969" i="13" s="1"/>
  <c r="R969" i="13"/>
  <c r="H969" i="13" s="1"/>
  <c r="K373" i="13"/>
  <c r="I373" i="13" s="1"/>
  <c r="R373" i="13"/>
  <c r="H373" i="13" s="1"/>
  <c r="K438" i="13"/>
  <c r="I438" i="13" s="1"/>
  <c r="R438" i="13"/>
  <c r="H438" i="13" s="1"/>
  <c r="K979" i="13"/>
  <c r="I979" i="13" s="1"/>
  <c r="R979" i="13"/>
  <c r="H979" i="13" s="1"/>
  <c r="K998" i="13"/>
  <c r="I998" i="13" s="1"/>
  <c r="R998" i="13"/>
  <c r="H998" i="13" s="1"/>
  <c r="K146" i="13"/>
  <c r="I146" i="13" s="1"/>
  <c r="R146" i="13"/>
  <c r="H146" i="13" s="1"/>
  <c r="K582" i="13"/>
  <c r="I582" i="13" s="1"/>
  <c r="R582" i="13"/>
  <c r="H582" i="13" s="1"/>
  <c r="K665" i="13"/>
  <c r="I665" i="13" s="1"/>
  <c r="R665" i="13"/>
  <c r="H665" i="13" s="1"/>
  <c r="K960" i="13"/>
  <c r="I960" i="13" s="1"/>
  <c r="R960" i="13"/>
  <c r="H960" i="13" s="1"/>
  <c r="K275" i="13"/>
  <c r="I275" i="13" s="1"/>
  <c r="R275" i="13"/>
  <c r="H275" i="13" s="1"/>
  <c r="K760" i="13"/>
  <c r="I760" i="13" s="1"/>
  <c r="R760" i="13"/>
  <c r="H760" i="13" s="1"/>
  <c r="K553" i="13"/>
  <c r="I553" i="13" s="1"/>
  <c r="R553" i="13"/>
  <c r="H553" i="13" s="1"/>
  <c r="K783" i="13"/>
  <c r="I783" i="13" s="1"/>
  <c r="R783" i="13"/>
  <c r="H783" i="13" s="1"/>
  <c r="K832" i="13"/>
  <c r="I832" i="13" s="1"/>
  <c r="R832" i="13"/>
  <c r="H832" i="13" s="1"/>
  <c r="K647" i="13"/>
  <c r="I647" i="13" s="1"/>
  <c r="R647" i="13"/>
  <c r="H647" i="13" s="1"/>
  <c r="K912" i="13"/>
  <c r="I912" i="13" s="1"/>
  <c r="R912" i="13"/>
  <c r="H912" i="13" s="1"/>
  <c r="K307" i="13"/>
  <c r="I307" i="13" s="1"/>
  <c r="R307" i="13"/>
  <c r="H307" i="13" s="1"/>
  <c r="K270" i="13"/>
  <c r="I270" i="13" s="1"/>
  <c r="R270" i="13"/>
  <c r="H270" i="13" s="1"/>
  <c r="K898" i="13"/>
  <c r="I898" i="13" s="1"/>
  <c r="R898" i="13"/>
  <c r="H898" i="13" s="1"/>
  <c r="K948" i="13"/>
  <c r="I948" i="13" s="1"/>
  <c r="R948" i="13"/>
  <c r="H948" i="13" s="1"/>
  <c r="K187" i="13"/>
  <c r="I187" i="13" s="1"/>
  <c r="R187" i="13"/>
  <c r="H187" i="13" s="1"/>
  <c r="K372" i="13"/>
  <c r="I372" i="13" s="1"/>
  <c r="R372" i="13"/>
  <c r="H372" i="13" s="1"/>
  <c r="K726" i="13"/>
  <c r="I726" i="13" s="1"/>
  <c r="R726" i="13"/>
  <c r="H726" i="13" s="1"/>
  <c r="K950" i="13"/>
  <c r="I950" i="13" s="1"/>
  <c r="R950" i="13"/>
  <c r="H950" i="13" s="1"/>
  <c r="K501" i="13"/>
  <c r="I501" i="13" s="1"/>
  <c r="R501" i="13"/>
  <c r="H501" i="13" s="1"/>
  <c r="K256" i="13"/>
  <c r="I256" i="13" s="1"/>
  <c r="R256" i="13"/>
  <c r="H256" i="13" s="1"/>
  <c r="K901" i="13"/>
  <c r="I901" i="13" s="1"/>
  <c r="R901" i="13"/>
  <c r="H901" i="13" s="1"/>
  <c r="K113" i="13"/>
  <c r="I113" i="13" s="1"/>
  <c r="R113" i="13"/>
  <c r="H113" i="13" s="1"/>
  <c r="K670" i="13"/>
  <c r="I670" i="13" s="1"/>
  <c r="R670" i="13"/>
  <c r="H670" i="13" s="1"/>
  <c r="K932" i="13"/>
  <c r="I932" i="13" s="1"/>
  <c r="R932" i="13"/>
  <c r="H932" i="13" s="1"/>
  <c r="K702" i="13"/>
  <c r="I702" i="13" s="1"/>
  <c r="R702" i="13"/>
  <c r="H702" i="13" s="1"/>
  <c r="K877" i="13"/>
  <c r="I877" i="13" s="1"/>
  <c r="R877" i="13"/>
  <c r="H877" i="13" s="1"/>
  <c r="K645" i="13"/>
  <c r="I645" i="13" s="1"/>
  <c r="R645" i="13"/>
  <c r="H645" i="13" s="1"/>
  <c r="K398" i="13"/>
  <c r="I398" i="13" s="1"/>
  <c r="R398" i="13"/>
  <c r="H398" i="13" s="1"/>
  <c r="K392" i="13"/>
  <c r="I392" i="13" s="1"/>
  <c r="R392" i="13"/>
  <c r="H392" i="13" s="1"/>
  <c r="K191" i="13"/>
  <c r="I191" i="13" s="1"/>
  <c r="R191" i="13"/>
  <c r="H191" i="13" s="1"/>
  <c r="K170" i="13"/>
  <c r="I170" i="13" s="1"/>
  <c r="R170" i="13"/>
  <c r="H170" i="13" s="1"/>
  <c r="K763" i="13"/>
  <c r="I763" i="13" s="1"/>
  <c r="R763" i="13"/>
  <c r="H763" i="13" s="1"/>
  <c r="K992" i="13"/>
  <c r="I992" i="13" s="1"/>
  <c r="R992" i="13"/>
  <c r="H992" i="13" s="1"/>
  <c r="K71" i="13"/>
  <c r="I71" i="13" s="1"/>
  <c r="R71" i="13"/>
  <c r="H71" i="13" s="1"/>
  <c r="K53" i="13"/>
  <c r="I53" i="13" s="1"/>
  <c r="R53" i="13"/>
  <c r="H53" i="13" s="1"/>
  <c r="K928" i="13"/>
  <c r="I928" i="13" s="1"/>
  <c r="R928" i="13"/>
  <c r="H928" i="13" s="1"/>
  <c r="K336" i="13"/>
  <c r="I336" i="13" s="1"/>
  <c r="R336" i="13"/>
  <c r="H336" i="13" s="1"/>
  <c r="K789" i="13"/>
  <c r="I789" i="13" s="1"/>
  <c r="R789" i="13"/>
  <c r="H789" i="13" s="1"/>
  <c r="K207" i="13"/>
  <c r="I207" i="13" s="1"/>
  <c r="R207" i="13"/>
  <c r="H207" i="13" s="1"/>
  <c r="K652" i="13"/>
  <c r="I652" i="13" s="1"/>
  <c r="R652" i="13"/>
  <c r="H652" i="13" s="1"/>
  <c r="K64" i="13"/>
  <c r="I64" i="13" s="1"/>
  <c r="R64" i="13"/>
  <c r="H64" i="13" s="1"/>
  <c r="K212" i="13"/>
  <c r="I212" i="13" s="1"/>
  <c r="R212" i="13"/>
  <c r="H212" i="13" s="1"/>
  <c r="K502" i="13"/>
  <c r="I502" i="13" s="1"/>
  <c r="R502" i="13"/>
  <c r="H502" i="13" s="1"/>
  <c r="K539" i="13"/>
  <c r="I539" i="13" s="1"/>
  <c r="R539" i="13"/>
  <c r="H539" i="13" s="1"/>
  <c r="K144" i="13"/>
  <c r="I144" i="13" s="1"/>
  <c r="R144" i="13"/>
  <c r="H144" i="13" s="1"/>
  <c r="K429" i="13"/>
  <c r="I429" i="13" s="1"/>
  <c r="R429" i="13"/>
  <c r="H429" i="13" s="1"/>
  <c r="K846" i="13"/>
  <c r="I846" i="13" s="1"/>
  <c r="R846" i="13"/>
  <c r="H846" i="13" s="1"/>
  <c r="K343" i="13"/>
  <c r="I343" i="13" s="1"/>
  <c r="R343" i="13"/>
  <c r="H343" i="13" s="1"/>
  <c r="K434" i="13"/>
  <c r="I434" i="13" s="1"/>
  <c r="R434" i="13"/>
  <c r="H434" i="13" s="1"/>
  <c r="K769" i="13"/>
  <c r="I769" i="13" s="1"/>
  <c r="R769" i="13"/>
  <c r="H769" i="13" s="1"/>
  <c r="K287" i="13"/>
  <c r="I287" i="13" s="1"/>
  <c r="R287" i="13"/>
  <c r="H287" i="13" s="1"/>
  <c r="K949" i="13"/>
  <c r="I949" i="13" s="1"/>
  <c r="R949" i="13"/>
  <c r="H949" i="13" s="1"/>
  <c r="K48" i="13"/>
  <c r="I48" i="13" s="1"/>
  <c r="R48" i="13"/>
  <c r="H48" i="13" s="1"/>
  <c r="K718" i="13"/>
  <c r="I718" i="13" s="1"/>
  <c r="R718" i="13"/>
  <c r="H718" i="13" s="1"/>
  <c r="K1010" i="13"/>
  <c r="I1010" i="13" s="1"/>
  <c r="R1010" i="13"/>
  <c r="H1010" i="13" s="1"/>
  <c r="K896" i="13"/>
  <c r="I896" i="13" s="1"/>
  <c r="R896" i="13"/>
  <c r="H896" i="13" s="1"/>
  <c r="K163" i="13"/>
  <c r="I163" i="13" s="1"/>
  <c r="R163" i="13"/>
  <c r="H163" i="13" s="1"/>
  <c r="K641" i="13"/>
  <c r="I641" i="13" s="1"/>
  <c r="R641" i="13"/>
  <c r="H641" i="13" s="1"/>
  <c r="K944" i="13"/>
  <c r="I944" i="13" s="1"/>
  <c r="R944" i="13"/>
  <c r="H944" i="13" s="1"/>
  <c r="K913" i="13"/>
  <c r="I913" i="13" s="1"/>
  <c r="R913" i="13"/>
  <c r="H913" i="13" s="1"/>
  <c r="K22" i="13"/>
  <c r="I22" i="13" s="1"/>
  <c r="R22" i="13"/>
  <c r="H22" i="13" s="1"/>
  <c r="K651" i="13"/>
  <c r="I651" i="13" s="1"/>
  <c r="R651" i="13"/>
  <c r="H651" i="13" s="1"/>
  <c r="K236" i="13"/>
  <c r="I236" i="13" s="1"/>
  <c r="R236" i="13"/>
  <c r="H236" i="13" s="1"/>
  <c r="K443" i="13"/>
  <c r="I443" i="13" s="1"/>
  <c r="R443" i="13"/>
  <c r="H443" i="13" s="1"/>
  <c r="K466" i="13"/>
  <c r="I466" i="13" s="1"/>
  <c r="R466" i="13"/>
  <c r="H466" i="13" s="1"/>
  <c r="K254" i="13"/>
  <c r="I254" i="13" s="1"/>
  <c r="R254" i="13"/>
  <c r="H254" i="13" s="1"/>
  <c r="K778" i="13"/>
  <c r="I778" i="13" s="1"/>
  <c r="R778" i="13"/>
  <c r="H778" i="13" s="1"/>
  <c r="K112" i="13"/>
  <c r="I112" i="13" s="1"/>
  <c r="R112" i="13"/>
  <c r="H112" i="13" s="1"/>
  <c r="K680" i="13"/>
  <c r="I680" i="13" s="1"/>
  <c r="R680" i="13"/>
  <c r="H680" i="13" s="1"/>
  <c r="K989" i="13"/>
  <c r="I989" i="13" s="1"/>
  <c r="R989" i="13"/>
  <c r="H989" i="13" s="1"/>
  <c r="K354" i="13"/>
  <c r="I354" i="13" s="1"/>
  <c r="R354" i="13"/>
  <c r="H354" i="13" s="1"/>
  <c r="K89" i="13"/>
  <c r="I89" i="13" s="1"/>
  <c r="R89" i="13"/>
  <c r="H89" i="13" s="1"/>
  <c r="K440" i="13"/>
  <c r="I440" i="13" s="1"/>
  <c r="R440" i="13"/>
  <c r="H440" i="13" s="1"/>
  <c r="K902" i="13"/>
  <c r="I902" i="13" s="1"/>
  <c r="R902" i="13"/>
  <c r="H902" i="13" s="1"/>
  <c r="K485" i="13"/>
  <c r="I485" i="13" s="1"/>
  <c r="R485" i="13"/>
  <c r="H485" i="13" s="1"/>
  <c r="K421" i="13"/>
  <c r="I421" i="13" s="1"/>
  <c r="R421" i="13"/>
  <c r="H421" i="13" s="1"/>
  <c r="K906" i="13"/>
  <c r="I906" i="13" s="1"/>
  <c r="R906" i="13"/>
  <c r="H906" i="13" s="1"/>
  <c r="K105" i="13"/>
  <c r="I105" i="13" s="1"/>
  <c r="R105" i="13"/>
  <c r="H105" i="13" s="1"/>
  <c r="K743" i="13"/>
  <c r="I743" i="13" s="1"/>
  <c r="R743" i="13"/>
  <c r="H743" i="13" s="1"/>
  <c r="K457" i="13"/>
  <c r="I457" i="13" s="1"/>
  <c r="R457" i="13"/>
  <c r="H457" i="13" s="1"/>
  <c r="K526" i="13"/>
  <c r="I526" i="13" s="1"/>
  <c r="R526" i="13"/>
  <c r="H526" i="13" s="1"/>
  <c r="K615" i="13"/>
  <c r="I615" i="13" s="1"/>
  <c r="R615" i="13"/>
  <c r="H615" i="13" s="1"/>
  <c r="K577" i="13"/>
  <c r="I577" i="13" s="1"/>
  <c r="R577" i="13"/>
  <c r="H577" i="13" s="1"/>
  <c r="K920" i="13"/>
  <c r="I920" i="13" s="1"/>
  <c r="R920" i="13"/>
  <c r="H920" i="13" s="1"/>
  <c r="K977" i="13"/>
  <c r="I977" i="13" s="1"/>
  <c r="R977" i="13"/>
  <c r="H977" i="13" s="1"/>
  <c r="K1003" i="13"/>
  <c r="I1003" i="13" s="1"/>
  <c r="R1003" i="13"/>
  <c r="H1003" i="13" s="1"/>
  <c r="K903" i="13"/>
  <c r="I903" i="13" s="1"/>
  <c r="R903" i="13"/>
  <c r="H903" i="13" s="1"/>
  <c r="K618" i="13"/>
  <c r="I618" i="13" s="1"/>
  <c r="R618" i="13"/>
  <c r="H618" i="13" s="1"/>
  <c r="K303" i="13"/>
  <c r="I303" i="13" s="1"/>
  <c r="R303" i="13"/>
  <c r="H303" i="13" s="1"/>
  <c r="K518" i="13"/>
  <c r="I518" i="13" s="1"/>
  <c r="R518" i="13"/>
  <c r="H518" i="13" s="1"/>
  <c r="K340" i="13"/>
  <c r="I340" i="13" s="1"/>
  <c r="R340" i="13"/>
  <c r="H340" i="13" s="1"/>
  <c r="K791" i="13"/>
  <c r="I791" i="13" s="1"/>
  <c r="R791" i="13"/>
  <c r="H791" i="13" s="1"/>
  <c r="K264" i="13"/>
  <c r="I264" i="13" s="1"/>
  <c r="R264" i="13"/>
  <c r="H264" i="13" s="1"/>
  <c r="K408" i="13"/>
  <c r="I408" i="13" s="1"/>
  <c r="R408" i="13"/>
  <c r="H408" i="13" s="1"/>
  <c r="K390" i="13"/>
  <c r="I390" i="13" s="1"/>
  <c r="R390" i="13"/>
  <c r="H390" i="13" s="1"/>
  <c r="K602" i="13"/>
  <c r="I602" i="13" s="1"/>
  <c r="R602" i="13"/>
  <c r="H602" i="13" s="1"/>
  <c r="K458" i="13"/>
  <c r="I458" i="13" s="1"/>
  <c r="R458" i="13"/>
  <c r="H458" i="13" s="1"/>
  <c r="K693" i="13"/>
  <c r="I693" i="13" s="1"/>
  <c r="R693" i="13"/>
  <c r="H693" i="13" s="1"/>
  <c r="K45" i="13"/>
  <c r="I45" i="13" s="1"/>
  <c r="R45" i="13"/>
  <c r="H45" i="13" s="1"/>
  <c r="K328" i="13"/>
  <c r="I328" i="13" s="1"/>
  <c r="R328" i="13"/>
  <c r="H328" i="13" s="1"/>
  <c r="K627" i="13"/>
  <c r="I627" i="13" s="1"/>
  <c r="R627" i="13"/>
  <c r="H627" i="13" s="1"/>
  <c r="K664" i="13"/>
  <c r="I664" i="13" s="1"/>
  <c r="R664" i="13"/>
  <c r="H664" i="13" s="1"/>
  <c r="K845" i="13"/>
  <c r="I845" i="13" s="1"/>
  <c r="R845" i="13"/>
  <c r="H845" i="13" s="1"/>
  <c r="K162" i="13"/>
  <c r="I162" i="13" s="1"/>
  <c r="R162" i="13"/>
  <c r="H162" i="13" s="1"/>
  <c r="K461" i="13"/>
  <c r="I461" i="13" s="1"/>
  <c r="R461" i="13"/>
  <c r="H461" i="13" s="1"/>
  <c r="K138" i="13"/>
  <c r="I138" i="13" s="1"/>
  <c r="R138" i="13"/>
  <c r="H138" i="13" s="1"/>
  <c r="K864" i="13"/>
  <c r="I864" i="13" s="1"/>
  <c r="R864" i="13"/>
  <c r="H864" i="13" s="1"/>
  <c r="K1004" i="13"/>
  <c r="I1004" i="13" s="1"/>
  <c r="R1004" i="13"/>
  <c r="H1004" i="13" s="1"/>
  <c r="K869" i="13"/>
  <c r="I869" i="13" s="1"/>
  <c r="R869" i="13"/>
  <c r="H869" i="13" s="1"/>
  <c r="K387" i="13"/>
  <c r="I387" i="13" s="1"/>
  <c r="R387" i="13"/>
  <c r="H387" i="13" s="1"/>
  <c r="K116" i="13"/>
  <c r="I116" i="13" s="1"/>
  <c r="R116" i="13"/>
  <c r="H116" i="13" s="1"/>
  <c r="K713" i="13"/>
  <c r="I713" i="13" s="1"/>
  <c r="R713" i="13"/>
  <c r="H713" i="13" s="1"/>
  <c r="K803" i="13"/>
  <c r="I803" i="13" s="1"/>
  <c r="R803" i="13"/>
  <c r="H803" i="13" s="1"/>
  <c r="K279" i="13"/>
  <c r="I279" i="13" s="1"/>
  <c r="R279" i="13"/>
  <c r="H279" i="13" s="1"/>
  <c r="K785" i="13"/>
  <c r="I785" i="13" s="1"/>
  <c r="R785" i="13"/>
  <c r="H785" i="13" s="1"/>
  <c r="K208" i="13"/>
  <c r="I208" i="13" s="1"/>
  <c r="R208" i="13"/>
  <c r="H208" i="13" s="1"/>
  <c r="K686" i="13"/>
  <c r="I686" i="13" s="1"/>
  <c r="R686" i="13"/>
  <c r="H686" i="13" s="1"/>
  <c r="K447" i="13"/>
  <c r="I447" i="13" s="1"/>
  <c r="R447" i="13"/>
  <c r="H447" i="13" s="1"/>
  <c r="K285" i="13"/>
  <c r="I285" i="13" s="1"/>
  <c r="R285" i="13"/>
  <c r="H285" i="13" s="1"/>
  <c r="K673" i="13"/>
  <c r="I673" i="13" s="1"/>
  <c r="R673" i="13"/>
  <c r="H673" i="13" s="1"/>
  <c r="K599" i="13"/>
  <c r="I599" i="13" s="1"/>
  <c r="R599" i="13"/>
  <c r="H599" i="13" s="1"/>
  <c r="K904" i="13"/>
  <c r="I904" i="13" s="1"/>
  <c r="R904" i="13"/>
  <c r="H904" i="13" s="1"/>
  <c r="K908" i="13"/>
  <c r="I908" i="13" s="1"/>
  <c r="R908" i="13"/>
  <c r="H908" i="13" s="1"/>
  <c r="K171" i="13"/>
  <c r="I171" i="13" s="1"/>
  <c r="R171" i="13"/>
  <c r="H171" i="13" s="1"/>
  <c r="K1013" i="13"/>
  <c r="I1013" i="13" s="1"/>
  <c r="R1013" i="13"/>
  <c r="H1013" i="13" s="1"/>
  <c r="K78" i="13"/>
  <c r="I78" i="13" s="1"/>
  <c r="R78" i="13"/>
  <c r="H78" i="13" s="1"/>
  <c r="K462" i="13"/>
  <c r="I462" i="13" s="1"/>
  <c r="R462" i="13"/>
  <c r="H462" i="13" s="1"/>
  <c r="K471" i="13"/>
  <c r="I471" i="13" s="1"/>
  <c r="R471" i="13"/>
  <c r="H471" i="13" s="1"/>
  <c r="K100" i="13"/>
  <c r="I100" i="13" s="1"/>
  <c r="R100" i="13"/>
  <c r="H100" i="13" s="1"/>
  <c r="K32" i="13"/>
  <c r="I32" i="13" s="1"/>
  <c r="R32" i="13"/>
  <c r="H32" i="13" s="1"/>
  <c r="K720" i="13"/>
  <c r="I720" i="13" s="1"/>
  <c r="R720" i="13"/>
  <c r="H720" i="13" s="1"/>
  <c r="K59" i="13"/>
  <c r="I59" i="13" s="1"/>
  <c r="R59" i="13"/>
  <c r="H59" i="13" s="1"/>
  <c r="K23" i="13"/>
  <c r="I23" i="13" s="1"/>
  <c r="R23" i="13"/>
  <c r="H23" i="13" s="1"/>
  <c r="K335" i="13"/>
  <c r="I335" i="13" s="1"/>
  <c r="R335" i="13"/>
  <c r="H335" i="13" s="1"/>
  <c r="K756" i="13"/>
  <c r="I756" i="13" s="1"/>
  <c r="R756" i="13"/>
  <c r="H756" i="13" s="1"/>
  <c r="K168" i="13"/>
  <c r="I168" i="13" s="1"/>
  <c r="R168" i="13"/>
  <c r="H168" i="13" s="1"/>
  <c r="K714" i="13"/>
  <c r="I714" i="13" s="1"/>
  <c r="R714" i="13"/>
  <c r="H714" i="13" s="1"/>
  <c r="K516" i="13"/>
  <c r="I516" i="13" s="1"/>
  <c r="R516" i="13"/>
  <c r="H516" i="13" s="1"/>
  <c r="K945" i="13"/>
  <c r="I945" i="13" s="1"/>
  <c r="R945" i="13"/>
  <c r="H945" i="13" s="1"/>
  <c r="K284" i="13"/>
  <c r="I284" i="13" s="1"/>
  <c r="R284" i="13"/>
  <c r="H284" i="13" s="1"/>
  <c r="K538" i="13"/>
  <c r="I538" i="13" s="1"/>
  <c r="R538" i="13"/>
  <c r="H538" i="13" s="1"/>
  <c r="K826" i="13"/>
  <c r="I826" i="13" s="1"/>
  <c r="R826" i="13"/>
  <c r="H826" i="13" s="1"/>
  <c r="K169" i="13"/>
  <c r="I169" i="13" s="1"/>
  <c r="R169" i="13"/>
  <c r="H169" i="13" s="1"/>
  <c r="K703" i="13"/>
  <c r="I703" i="13" s="1"/>
  <c r="R703" i="13"/>
  <c r="H703" i="13" s="1"/>
  <c r="K310" i="13"/>
  <c r="I310" i="13" s="1"/>
  <c r="R310" i="13"/>
  <c r="H310" i="13" s="1"/>
  <c r="K643" i="13"/>
  <c r="I643" i="13" s="1"/>
  <c r="R643" i="13"/>
  <c r="H643" i="13" s="1"/>
  <c r="K350" i="13"/>
  <c r="I350" i="13" s="1"/>
  <c r="R350" i="13"/>
  <c r="H350" i="13" s="1"/>
  <c r="K185" i="13"/>
  <c r="I185" i="13" s="1"/>
  <c r="R185" i="13"/>
  <c r="H185" i="13" s="1"/>
  <c r="K771" i="13"/>
  <c r="I771" i="13" s="1"/>
  <c r="R771" i="13"/>
  <c r="H771" i="13" s="1"/>
  <c r="K494" i="13"/>
  <c r="I494" i="13" s="1"/>
  <c r="R494" i="13"/>
  <c r="H494" i="13" s="1"/>
  <c r="K573" i="13"/>
  <c r="I573" i="13" s="1"/>
  <c r="R573" i="13"/>
  <c r="H573" i="13" s="1"/>
  <c r="K60" i="13"/>
  <c r="I60" i="13" s="1"/>
  <c r="R60" i="13"/>
  <c r="H60" i="13" s="1"/>
  <c r="K879" i="13"/>
  <c r="I879" i="13" s="1"/>
  <c r="R879" i="13"/>
  <c r="H879" i="13" s="1"/>
  <c r="K454" i="13"/>
  <c r="I454" i="13" s="1"/>
  <c r="R454" i="13"/>
  <c r="H454" i="13" s="1"/>
  <c r="K805" i="13"/>
  <c r="I805" i="13" s="1"/>
  <c r="R805" i="13"/>
  <c r="H805" i="13" s="1"/>
  <c r="K452" i="13"/>
  <c r="I452" i="13" s="1"/>
  <c r="R452" i="13"/>
  <c r="H452" i="13" s="1"/>
  <c r="K348" i="13"/>
  <c r="I348" i="13" s="1"/>
  <c r="R348" i="13"/>
  <c r="H348" i="13" s="1"/>
  <c r="K592" i="13"/>
  <c r="I592" i="13" s="1"/>
  <c r="R592" i="13"/>
  <c r="H592" i="13" s="1"/>
  <c r="K697" i="13"/>
  <c r="I697" i="13" s="1"/>
  <c r="R697" i="13"/>
  <c r="H697" i="13" s="1"/>
  <c r="K76" i="13"/>
  <c r="I76" i="13" s="1"/>
  <c r="R76" i="13"/>
  <c r="H76" i="13" s="1"/>
  <c r="K121" i="13"/>
  <c r="I121" i="13" s="1"/>
  <c r="R121" i="13"/>
  <c r="H121" i="13" s="1"/>
  <c r="K82" i="13"/>
  <c r="I82" i="13" s="1"/>
  <c r="R82" i="13"/>
  <c r="H82" i="13" s="1"/>
  <c r="K765" i="13"/>
  <c r="I765" i="13" s="1"/>
  <c r="R765" i="13"/>
  <c r="H765" i="13" s="1"/>
  <c r="K533" i="13"/>
  <c r="I533" i="13" s="1"/>
  <c r="R533" i="13"/>
  <c r="H533" i="13" s="1"/>
  <c r="K941" i="13"/>
  <c r="I941" i="13" s="1"/>
  <c r="R941" i="13"/>
  <c r="H941" i="13" s="1"/>
  <c r="K405" i="13"/>
  <c r="I405" i="13" s="1"/>
  <c r="R405" i="13"/>
  <c r="H405" i="13" s="1"/>
  <c r="K963" i="13"/>
  <c r="I963" i="13" s="1"/>
  <c r="R963" i="13"/>
  <c r="H963" i="13" s="1"/>
  <c r="K717" i="13"/>
  <c r="I717" i="13" s="1"/>
  <c r="R717" i="13"/>
  <c r="H717" i="13" s="1"/>
  <c r="K858" i="13"/>
  <c r="I858" i="13" s="1"/>
  <c r="R858" i="13"/>
  <c r="H858" i="13" s="1"/>
  <c r="K245" i="13"/>
  <c r="I245" i="13" s="1"/>
  <c r="R245" i="13"/>
  <c r="H245" i="13" s="1"/>
  <c r="K974" i="13"/>
  <c r="I974" i="13" s="1"/>
  <c r="R974" i="13"/>
  <c r="H974" i="13" s="1"/>
  <c r="K799" i="13"/>
  <c r="I799" i="13" s="1"/>
  <c r="R799" i="13"/>
  <c r="H799" i="13" s="1"/>
  <c r="K30" i="13"/>
  <c r="I30" i="13" s="1"/>
  <c r="R30" i="13"/>
  <c r="H30" i="13" s="1"/>
  <c r="K506" i="13"/>
  <c r="I506" i="13" s="1"/>
  <c r="R506" i="13"/>
  <c r="H506" i="13" s="1"/>
  <c r="K172" i="13"/>
  <c r="I172" i="13" s="1"/>
  <c r="R172" i="13"/>
  <c r="H172" i="13" s="1"/>
  <c r="K583" i="13"/>
  <c r="I583" i="13" s="1"/>
  <c r="R583" i="13"/>
  <c r="H583" i="13" s="1"/>
  <c r="K962" i="13"/>
  <c r="I962" i="13" s="1"/>
  <c r="R962" i="13"/>
  <c r="H962" i="13" s="1"/>
  <c r="K56" i="13"/>
  <c r="I56" i="13" s="1"/>
  <c r="R56" i="13"/>
  <c r="H56" i="13" s="1"/>
  <c r="K153" i="13"/>
  <c r="I153" i="13" s="1"/>
  <c r="R153" i="13"/>
  <c r="H153" i="13" s="1"/>
  <c r="K353" i="13"/>
  <c r="I353" i="13" s="1"/>
  <c r="R353" i="13"/>
  <c r="H353" i="13" s="1"/>
  <c r="K937" i="13"/>
  <c r="I937" i="13" s="1"/>
  <c r="R937" i="13"/>
  <c r="H937" i="13" s="1"/>
  <c r="K666" i="13"/>
  <c r="I666" i="13" s="1"/>
  <c r="R666" i="13"/>
  <c r="H666" i="13" s="1"/>
  <c r="K775" i="13"/>
  <c r="I775" i="13" s="1"/>
  <c r="R775" i="13"/>
  <c r="H775" i="13" s="1"/>
  <c r="K430" i="13"/>
  <c r="I430" i="13" s="1"/>
  <c r="R430" i="13"/>
  <c r="H430" i="13" s="1"/>
  <c r="K810" i="13"/>
  <c r="I810" i="13" s="1"/>
  <c r="R810" i="13"/>
  <c r="H810" i="13" s="1"/>
  <c r="K515" i="13"/>
  <c r="I515" i="13" s="1"/>
  <c r="R515" i="13"/>
  <c r="H515" i="13" s="1"/>
  <c r="K401" i="13"/>
  <c r="I401" i="13" s="1"/>
  <c r="R401" i="13"/>
  <c r="H401" i="13" s="1"/>
  <c r="K889" i="13"/>
  <c r="I889" i="13" s="1"/>
  <c r="R889" i="13"/>
  <c r="H889" i="13" s="1"/>
  <c r="K417" i="13"/>
  <c r="I417" i="13" s="1"/>
  <c r="R417" i="13"/>
  <c r="H417" i="13" s="1"/>
  <c r="K557" i="13"/>
  <c r="I557" i="13" s="1"/>
  <c r="R557" i="13"/>
  <c r="H557" i="13" s="1"/>
  <c r="K899" i="13"/>
  <c r="I899" i="13" s="1"/>
  <c r="R899" i="13"/>
  <c r="H899" i="13" s="1"/>
  <c r="K58" i="13"/>
  <c r="I58" i="13" s="1"/>
  <c r="R58" i="13"/>
  <c r="H58" i="13" s="1"/>
  <c r="K808" i="13"/>
  <c r="I808" i="13" s="1"/>
  <c r="R808" i="13"/>
  <c r="H808" i="13" s="1"/>
  <c r="K601" i="13"/>
  <c r="I601" i="13" s="1"/>
  <c r="R601" i="13"/>
  <c r="H601" i="13" s="1"/>
  <c r="K584" i="13"/>
  <c r="I584" i="13" s="1"/>
  <c r="R584" i="13"/>
  <c r="H584" i="13" s="1"/>
  <c r="K73" i="13"/>
  <c r="I73" i="13" s="1"/>
  <c r="R73" i="13"/>
  <c r="H73" i="13" s="1"/>
  <c r="K590" i="13"/>
  <c r="I590" i="13" s="1"/>
  <c r="R590" i="13"/>
  <c r="H590" i="13" s="1"/>
  <c r="K721" i="13"/>
  <c r="I721" i="13" s="1"/>
  <c r="R721" i="13"/>
  <c r="H721" i="13" s="1"/>
  <c r="K709" i="13"/>
  <c r="I709" i="13" s="1"/>
  <c r="R709" i="13"/>
  <c r="H709" i="13" s="1"/>
  <c r="K386" i="13"/>
  <c r="I386" i="13" s="1"/>
  <c r="R386" i="13"/>
  <c r="H386" i="13" s="1"/>
  <c r="K1009" i="13"/>
  <c r="I1009" i="13" s="1"/>
  <c r="R1009" i="13"/>
  <c r="H1009" i="13" s="1"/>
  <c r="K156" i="13"/>
  <c r="I156" i="13" s="1"/>
  <c r="R156" i="13"/>
  <c r="H156" i="13" s="1"/>
  <c r="K247" i="13"/>
  <c r="I247" i="13" s="1"/>
  <c r="R247" i="13"/>
  <c r="H247" i="13" s="1"/>
  <c r="K120" i="13"/>
  <c r="I120" i="13" s="1"/>
  <c r="R120" i="13"/>
  <c r="H120" i="13" s="1"/>
  <c r="K423" i="13"/>
  <c r="I423" i="13" s="1"/>
  <c r="R423" i="13"/>
  <c r="H423" i="13" s="1"/>
  <c r="K400" i="13"/>
  <c r="I400" i="13" s="1"/>
  <c r="R400" i="13"/>
  <c r="H400" i="13" s="1"/>
  <c r="K419" i="13"/>
  <c r="I419" i="13" s="1"/>
  <c r="R419" i="13"/>
  <c r="H419" i="13" s="1"/>
  <c r="K860" i="13"/>
  <c r="I860" i="13" s="1"/>
  <c r="R860" i="13"/>
  <c r="H860" i="13" s="1"/>
  <c r="K473" i="13"/>
  <c r="I473" i="13" s="1"/>
  <c r="R473" i="13"/>
  <c r="H473" i="13" s="1"/>
  <c r="K55" i="13"/>
  <c r="I55" i="13" s="1"/>
  <c r="R55" i="13"/>
  <c r="H55" i="13" s="1"/>
  <c r="K103" i="13"/>
  <c r="I103" i="13" s="1"/>
  <c r="R103" i="13"/>
  <c r="H103" i="13" s="1"/>
  <c r="K827" i="13"/>
  <c r="I827" i="13" s="1"/>
  <c r="R827" i="13"/>
  <c r="H827" i="13" s="1"/>
  <c r="K123" i="13"/>
  <c r="I123" i="13" s="1"/>
  <c r="R123" i="13"/>
  <c r="H123" i="13" s="1"/>
  <c r="K220" i="13"/>
  <c r="I220" i="13" s="1"/>
  <c r="R220" i="13"/>
  <c r="H220" i="13" s="1"/>
  <c r="K517" i="13"/>
  <c r="I517" i="13" s="1"/>
  <c r="R517" i="13"/>
  <c r="H517" i="13" s="1"/>
  <c r="K795" i="13"/>
  <c r="I795" i="13" s="1"/>
  <c r="R795" i="13"/>
  <c r="H795" i="13" s="1"/>
  <c r="K40" i="13"/>
  <c r="I40" i="13" s="1"/>
  <c r="R40" i="13"/>
  <c r="H40" i="13" s="1"/>
  <c r="K355" i="13"/>
  <c r="I355" i="13" s="1"/>
  <c r="R355" i="13"/>
  <c r="H355" i="13" s="1"/>
  <c r="K261" i="13"/>
  <c r="I261" i="13" s="1"/>
  <c r="R261" i="13"/>
  <c r="H261" i="13" s="1"/>
  <c r="K75" i="13"/>
  <c r="I75" i="13" s="1"/>
  <c r="R75" i="13"/>
  <c r="H75" i="13" s="1"/>
  <c r="K528" i="13"/>
  <c r="I528" i="13" s="1"/>
  <c r="R528" i="13"/>
  <c r="H528" i="13" s="1"/>
  <c r="K549" i="13"/>
  <c r="I549" i="13" s="1"/>
  <c r="R549" i="13"/>
  <c r="H549" i="13" s="1"/>
  <c r="K271" i="13"/>
  <c r="I271" i="13" s="1"/>
  <c r="R271" i="13"/>
  <c r="H271" i="13" s="1"/>
  <c r="K504" i="13"/>
  <c r="I504" i="13" s="1"/>
  <c r="R504" i="13"/>
  <c r="H504" i="13" s="1"/>
  <c r="K623" i="13"/>
  <c r="I623" i="13" s="1"/>
  <c r="R623" i="13"/>
  <c r="H623" i="13" s="1"/>
  <c r="K190" i="13"/>
  <c r="I190" i="13" s="1"/>
  <c r="R190" i="13"/>
  <c r="H190" i="13" s="1"/>
  <c r="K221" i="13"/>
  <c r="I221" i="13" s="1"/>
  <c r="R221" i="13"/>
  <c r="H221" i="13" s="1"/>
  <c r="K657" i="13"/>
  <c r="I657" i="13" s="1"/>
  <c r="R657" i="13"/>
  <c r="H657" i="13" s="1"/>
  <c r="K139" i="13"/>
  <c r="I139" i="13" s="1"/>
  <c r="R139" i="13"/>
  <c r="H139" i="13" s="1"/>
  <c r="K499" i="13"/>
  <c r="I499" i="13" s="1"/>
  <c r="R499" i="13"/>
  <c r="H499" i="13" s="1"/>
  <c r="K591" i="13"/>
  <c r="I591" i="13" s="1"/>
  <c r="R591" i="13"/>
  <c r="H591" i="13" s="1"/>
  <c r="K574" i="13"/>
  <c r="I574" i="13" s="1"/>
  <c r="R574" i="13"/>
  <c r="H574" i="13" s="1"/>
  <c r="K650" i="13"/>
  <c r="I650" i="13" s="1"/>
  <c r="R650" i="13"/>
  <c r="H650" i="13" s="1"/>
  <c r="K610" i="13"/>
  <c r="I610" i="13" s="1"/>
  <c r="R610" i="13"/>
  <c r="H610" i="13" s="1"/>
  <c r="K295" i="13"/>
  <c r="I295" i="13" s="1"/>
  <c r="R295" i="13"/>
  <c r="H295" i="13" s="1"/>
  <c r="K555" i="13"/>
  <c r="I555" i="13" s="1"/>
  <c r="R555" i="13"/>
  <c r="H555" i="13" s="1"/>
  <c r="K403" i="13"/>
  <c r="I403" i="13" s="1"/>
  <c r="R403" i="13"/>
  <c r="H403" i="13" s="1"/>
  <c r="K781" i="13"/>
  <c r="I781" i="13" s="1"/>
  <c r="R781" i="13"/>
  <c r="H781" i="13" s="1"/>
  <c r="K439" i="13"/>
  <c r="I439" i="13" s="1"/>
  <c r="R439" i="13"/>
  <c r="H439" i="13" s="1"/>
  <c r="K122" i="13"/>
  <c r="I122" i="13" s="1"/>
  <c r="R122" i="13"/>
  <c r="H122" i="13" s="1"/>
  <c r="Z369" i="13" a="1"/>
  <c r="Z922" i="13" a="1"/>
  <c r="Z589" i="13" a="1"/>
  <c r="Z86" i="13" a="1"/>
  <c r="Z218" i="13" a="1"/>
  <c r="Z241" i="13" a="1"/>
  <c r="Z151" i="13" a="1"/>
  <c r="Z293" i="13" a="1"/>
  <c r="Z804" i="13" a="1"/>
  <c r="Z52" i="13" a="1"/>
  <c r="Z839" i="13" a="1"/>
  <c r="Z802" i="13" a="1"/>
  <c r="Z373" i="13" a="1"/>
  <c r="Z625" i="13" a="1"/>
  <c r="Z355" i="13" a="1"/>
  <c r="Z937" i="13" a="1"/>
  <c r="Z973" i="13" a="1"/>
  <c r="Z556" i="13" a="1"/>
  <c r="Z431" i="13" a="1"/>
  <c r="Z968" i="13" a="1"/>
  <c r="Z552" i="13" a="1"/>
  <c r="Z624" i="13" a="1"/>
  <c r="Z331" i="13" a="1"/>
  <c r="Z142" i="13" a="1"/>
  <c r="Z207" i="13" a="1"/>
  <c r="Z507" i="13" a="1"/>
  <c r="Z857" i="13" a="1"/>
  <c r="Z409" i="13" a="1"/>
  <c r="Z479" i="13" a="1"/>
  <c r="Z945" i="13" a="1"/>
  <c r="Z308" i="13" a="1"/>
  <c r="Z1000" i="13" a="1"/>
  <c r="Z42" i="13" a="1"/>
  <c r="Z66" i="13" a="1"/>
  <c r="Z17" i="13" a="1"/>
  <c r="Z559" i="13" a="1"/>
  <c r="Z586" i="13" a="1"/>
  <c r="Z501" i="13" a="1"/>
  <c r="Z483" i="13" a="1"/>
  <c r="Z395" i="13" a="1"/>
  <c r="Z232" i="13" a="1"/>
  <c r="Z421" i="13" a="1"/>
  <c r="Z641" i="13" a="1"/>
  <c r="Z820" i="13" a="1"/>
  <c r="Z234" i="13" a="1"/>
  <c r="Z609" i="13" a="1"/>
  <c r="Z136" i="13" a="1"/>
  <c r="Z328" i="13" a="1"/>
  <c r="Z640" i="13" a="1"/>
  <c r="Z740" i="13" a="1"/>
  <c r="Z768" i="13" a="1"/>
  <c r="Z575" i="13" a="1"/>
  <c r="Z28" i="13" a="1"/>
  <c r="Z426" i="13" a="1"/>
  <c r="Z636" i="13" a="1"/>
  <c r="Z341" i="13" a="1"/>
  <c r="Z525" i="13" a="1"/>
  <c r="Z524" i="13" a="1"/>
  <c r="Z448" i="13" a="1"/>
  <c r="Z658" i="13" a="1"/>
  <c r="Z430" i="13" a="1"/>
  <c r="Z683" i="13" a="1"/>
  <c r="Z274" i="13" a="1"/>
  <c r="Z247" i="13" a="1"/>
  <c r="Z366" i="13" a="1"/>
  <c r="Z656" i="13" a="1"/>
  <c r="Z250" i="13" a="1"/>
  <c r="Z867" i="13" a="1"/>
  <c r="Z408" i="13" a="1"/>
  <c r="Z1003" i="13" a="1"/>
  <c r="Z764" i="13" a="1"/>
  <c r="Z910" i="13" a="1"/>
  <c r="Z980" i="13" a="1"/>
  <c r="Z840" i="13" a="1"/>
  <c r="Z93" i="13" a="1"/>
  <c r="Z696" i="13" a="1"/>
  <c r="Z436" i="13" a="1"/>
  <c r="Z629" i="13" a="1"/>
  <c r="Z354" i="13" a="1"/>
  <c r="Z778" i="13" a="1"/>
  <c r="Z948" i="13" a="1"/>
  <c r="Z1008" i="13" a="1"/>
  <c r="Z405" i="13" a="1"/>
  <c r="Z69" i="13" a="1"/>
  <c r="Z186" i="13" a="1"/>
  <c r="Z754" i="13" a="1"/>
  <c r="Z377" i="13" a="1"/>
  <c r="Z520" i="13" a="1"/>
  <c r="Z539" i="13" a="1"/>
  <c r="Z814" i="13" a="1"/>
  <c r="Z402" i="13" a="1"/>
  <c r="Z993" i="13" a="1"/>
  <c r="Z302" i="13" a="1"/>
  <c r="Z164" i="13" a="1"/>
  <c r="Z992" i="13" a="1"/>
  <c r="Z530" i="13" a="1"/>
  <c r="Z212" i="13" a="1"/>
  <c r="Z944" i="13" a="1"/>
  <c r="Z661" i="13" a="1"/>
  <c r="Z138" i="13" a="1"/>
  <c r="Z1012" i="13" a="1"/>
  <c r="Z612" i="13" a="1"/>
  <c r="Z320" i="13" a="1"/>
  <c r="Z717" i="13" a="1"/>
  <c r="Z527" i="13" a="1"/>
  <c r="Z429" i="13" a="1"/>
  <c r="Z534" i="13" a="1"/>
  <c r="Z203" i="13" a="1"/>
  <c r="Z278" i="13" a="1"/>
  <c r="Z125" i="13" a="1"/>
  <c r="Z231" i="13" a="1"/>
  <c r="Z692" i="13" a="1"/>
  <c r="Z34" i="13" a="1"/>
  <c r="Z691" i="13" a="1"/>
  <c r="Z1015" i="13" a="1"/>
  <c r="Z916" i="13" a="1"/>
  <c r="Z304" i="13" a="1"/>
  <c r="Z134" i="13" a="1"/>
  <c r="Z130" i="13" a="1"/>
  <c r="Z794" i="13" a="1"/>
  <c r="Z139" i="13" a="1"/>
  <c r="Z961" i="13" a="1"/>
  <c r="Z833" i="13" a="1"/>
  <c r="Z441" i="13" a="1"/>
  <c r="Z300" i="13" a="1"/>
  <c r="Z850" i="13" a="1"/>
  <c r="Z475" i="13" a="1"/>
  <c r="Z728" i="13" a="1"/>
  <c r="Z680" i="13" a="1"/>
  <c r="Z238" i="13" a="1"/>
  <c r="Z131" i="13" a="1"/>
  <c r="Z892" i="13" a="1"/>
  <c r="Z92" i="13" a="1"/>
  <c r="Z761" i="13" a="1"/>
  <c r="Z434" i="13" a="1"/>
  <c r="Z678" i="13" a="1"/>
  <c r="Z444" i="13" a="1"/>
  <c r="Z85" i="13" a="1"/>
  <c r="Z542" i="13" a="1"/>
  <c r="Z950" i="13" a="1"/>
  <c r="Z90" i="13" a="1"/>
  <c r="Z219" i="13" a="1"/>
  <c r="Z427" i="13" a="1"/>
  <c r="Z233" i="13" a="1"/>
  <c r="Z439" i="13" a="1"/>
  <c r="Z583" i="13" a="1"/>
  <c r="Z631" i="13" a="1"/>
  <c r="Z398" i="13" a="1"/>
  <c r="Z901" i="13" a="1"/>
  <c r="Z707" i="13" a="1"/>
  <c r="Z608" i="13" a="1"/>
  <c r="Z669" i="13" a="1"/>
  <c r="Z492" i="13" a="1"/>
  <c r="Z701" i="13" a="1"/>
  <c r="Z171" i="13" a="1"/>
  <c r="Z568" i="13" a="1"/>
  <c r="Z200" i="13" a="1"/>
  <c r="Z807" i="13" a="1"/>
  <c r="Z374" i="13" a="1"/>
  <c r="Z912" i="13" a="1"/>
  <c r="Z859" i="13" a="1"/>
  <c r="Z779" i="13" a="1"/>
  <c r="Z765" i="13" a="1"/>
  <c r="Z378" i="13" a="1"/>
  <c r="Z864" i="13" a="1"/>
  <c r="Z621" i="13" a="1"/>
  <c r="Z813" i="13" a="1"/>
  <c r="Z391" i="13" a="1"/>
  <c r="Z713" i="13" a="1"/>
  <c r="Z64" i="13" a="1"/>
  <c r="Z305" i="13" a="1"/>
  <c r="Z267" i="13" a="1"/>
  <c r="Z952" i="13" a="1"/>
  <c r="Z739" i="13" a="1"/>
  <c r="Z843" i="13" a="1"/>
  <c r="Z332" i="13" a="1"/>
  <c r="Z112" i="13" a="1"/>
  <c r="Z490" i="13" a="1"/>
  <c r="Z127" i="13" a="1"/>
  <c r="Z414" i="13" a="1"/>
  <c r="Z141" i="13" a="1"/>
  <c r="Z650" i="13" a="1"/>
  <c r="Z617" i="13" a="1"/>
  <c r="Z686" i="13" a="1"/>
  <c r="Z209" i="13" a="1"/>
  <c r="Z18" i="13" a="1"/>
  <c r="Z791" i="13" a="1"/>
  <c r="Z460" i="13" a="1"/>
  <c r="Z955" i="13" a="1"/>
  <c r="Z337" i="13" a="1"/>
  <c r="Z145" i="13" a="1"/>
  <c r="Z44" i="13" a="1"/>
  <c r="Z29" i="13" a="1"/>
  <c r="Z196" i="13" a="1"/>
  <c r="Z352" i="13" a="1"/>
  <c r="Z526" i="13" a="1"/>
  <c r="Z906" i="13" a="1"/>
  <c r="Z735" i="13" a="1"/>
  <c r="Z953" i="13" a="1"/>
  <c r="Z273" i="13" a="1"/>
  <c r="Z263" i="13" a="1"/>
  <c r="Z102" i="13" a="1"/>
  <c r="Z737" i="13" a="1"/>
  <c r="Z348" i="13" a="1"/>
  <c r="Z115" i="13" a="1"/>
  <c r="Z996" i="13" a="1"/>
  <c r="Z76" i="13" a="1"/>
  <c r="Z121" i="13" a="1"/>
  <c r="Z258" i="13" a="1"/>
  <c r="Z628" i="13" a="1"/>
  <c r="Z51" i="13" a="1"/>
  <c r="Z335" i="13" a="1"/>
  <c r="Z752" i="13" a="1"/>
  <c r="Z576" i="13" a="1"/>
  <c r="Z772" i="13" a="1"/>
  <c r="Z902" i="13" a="1"/>
  <c r="Z619" i="13" a="1"/>
  <c r="Z745" i="13" a="1"/>
  <c r="Z545" i="13" a="1"/>
  <c r="Z887" i="13" a="1"/>
  <c r="Z84" i="13" a="1"/>
  <c r="Z269" i="13" a="1"/>
  <c r="Z285" i="13" a="1"/>
  <c r="Z590" i="13" a="1"/>
  <c r="Z932" i="13" a="1"/>
  <c r="Z974" i="13" a="1"/>
  <c r="Z312" i="13" a="1"/>
  <c r="Z934" i="13" a="1"/>
  <c r="Z810" i="13" a="1"/>
  <c r="Z193" i="13" a="1"/>
  <c r="Z639" i="13" a="1"/>
  <c r="Z947" i="13" a="1"/>
  <c r="Z257" i="13" a="1"/>
  <c r="Z837" i="13" a="1"/>
  <c r="Z537" i="13" a="1"/>
  <c r="Z746" i="13" a="1"/>
  <c r="Z699" i="13" a="1"/>
  <c r="Z16" i="13" a="1"/>
  <c r="Z600" i="13" a="1"/>
  <c r="Z846" i="13" a="1"/>
  <c r="Z21" i="13" a="1"/>
  <c r="Z461" i="13" a="1"/>
  <c r="Z536" i="13" a="1"/>
  <c r="Z230" i="13" a="1"/>
  <c r="Z574" i="13" a="1"/>
  <c r="Z87" i="13" a="1"/>
  <c r="Z796" i="13" a="1"/>
  <c r="Z904" i="13" a="1"/>
  <c r="Z279" i="13" a="1"/>
  <c r="Z939" i="13" a="1"/>
  <c r="Z674" i="13" a="1"/>
  <c r="Z48" i="13" a="1"/>
  <c r="Z788" i="13" a="1"/>
  <c r="Z425" i="13" a="1"/>
  <c r="Z879" i="13" a="1"/>
  <c r="Z532" i="13" a="1"/>
  <c r="Z243" i="13" a="1"/>
  <c r="Z585" i="13" a="1"/>
  <c r="Z706" i="13" a="1"/>
  <c r="Z852" i="13" a="1"/>
  <c r="Z71" i="13" a="1"/>
  <c r="Z789" i="13" a="1"/>
  <c r="Z926" i="13" a="1"/>
  <c r="Z529" i="13" a="1"/>
  <c r="Z659" i="13" a="1"/>
  <c r="Z651" i="13" a="1"/>
  <c r="Z933" i="13" a="1"/>
  <c r="Z985" i="13" a="1"/>
  <c r="Z197" i="13" a="1"/>
  <c r="Z262" i="13" a="1"/>
  <c r="Z711" i="13" a="1"/>
  <c r="Z1002" i="13" a="1"/>
  <c r="Z62" i="13" a="1"/>
  <c r="Z394" i="13" a="1"/>
  <c r="Z967" i="13" a="1"/>
  <c r="Z45" i="13" a="1"/>
  <c r="Z50" i="13" a="1"/>
  <c r="Z251" i="13" a="1"/>
  <c r="Z311" i="13" a="1"/>
  <c r="Z511" i="13" a="1"/>
  <c r="Z201" i="13" a="1"/>
  <c r="Z415" i="13" a="1"/>
  <c r="Z281" i="13" a="1"/>
  <c r="Z687" i="13" a="1"/>
  <c r="Z732" i="13" a="1"/>
  <c r="Z261" i="13" a="1"/>
  <c r="Z905" i="13" a="1"/>
  <c r="Z842" i="13" a="1"/>
  <c r="Z462" i="13" a="1"/>
  <c r="Z578" i="13" a="1"/>
  <c r="Z120" i="13" a="1"/>
  <c r="Z671" i="13" a="1"/>
  <c r="Z422" i="13" a="1"/>
  <c r="Z58" i="13" a="1"/>
  <c r="Z738" i="13" a="1"/>
  <c r="Z467" i="13" a="1"/>
  <c r="Z787" i="13" a="1"/>
  <c r="Z375" i="13" a="1"/>
  <c r="Z453" i="13" a="1"/>
  <c r="Z443" i="13" a="1"/>
  <c r="Z862" i="13" a="1"/>
  <c r="Z270" i="13" a="1"/>
  <c r="Z942" i="13" a="1"/>
  <c r="Z538" i="13" a="1"/>
  <c r="Z97" i="13" a="1"/>
  <c r="Z819" i="13" a="1"/>
  <c r="Z216" i="13" a="1"/>
  <c r="Z558" i="13" a="1"/>
  <c r="Z622" i="13" a="1"/>
  <c r="Z800" i="13" a="1"/>
  <c r="Z611" i="13" a="1"/>
  <c r="Z888" i="13" a="1"/>
  <c r="Z632" i="13" a="1"/>
  <c r="Z989" i="13" a="1"/>
  <c r="Z406" i="13" a="1"/>
  <c r="Z773" i="13" a="1"/>
  <c r="Z486" i="13" a="1"/>
  <c r="Z20" i="13" a="1"/>
  <c r="Z411" i="13" a="1"/>
  <c r="Z291" i="13" a="1"/>
  <c r="Z854" i="13" a="1"/>
  <c r="Z784" i="13" a="1"/>
  <c r="Z769" i="13" a="1"/>
  <c r="Z560" i="13" a="1"/>
  <c r="Z449" i="13" a="1"/>
  <c r="Z153" i="13" a="1"/>
  <c r="Z693" i="13" a="1"/>
  <c r="Z822" i="13" a="1"/>
  <c r="Z829" i="13" a="1"/>
  <c r="Z298" i="13" a="1"/>
  <c r="Z264" i="13" a="1"/>
  <c r="Z166" i="13" a="1"/>
  <c r="Z551" i="13" a="1"/>
  <c r="Z528" i="13" a="1"/>
  <c r="Z572" i="13" a="1"/>
  <c r="Z491" i="13" a="1"/>
  <c r="Z384" i="13" a="1"/>
  <c r="Z347" i="13" a="1"/>
  <c r="Z818" i="13" a="1"/>
  <c r="Z385" i="13" a="1"/>
  <c r="Z191" i="13" a="1"/>
  <c r="Z979" i="13" a="1"/>
  <c r="Z211" i="13" a="1"/>
  <c r="Z19" i="13" a="1"/>
  <c r="Z23" i="13" a="1"/>
  <c r="Z925" i="13" a="1"/>
  <c r="Z729" i="13" a="1"/>
  <c r="Z297" i="13" a="1"/>
  <c r="Z635" i="13" a="1"/>
  <c r="Z326" i="13" a="1"/>
  <c r="Z994" i="13" a="1"/>
  <c r="Z660" i="13" a="1"/>
  <c r="Z437" i="13" a="1"/>
  <c r="Z664" i="13" a="1"/>
  <c r="Z614" i="13" a="1"/>
  <c r="Z877" i="13" a="1"/>
  <c r="Z894" i="13" a="1"/>
  <c r="Z716" i="13" a="1"/>
  <c r="Z986" i="13" a="1"/>
  <c r="Z35" i="13" a="1"/>
  <c r="Z1007" i="13" a="1"/>
  <c r="Z307" i="13" a="1"/>
  <c r="Z781" i="13" a="1"/>
  <c r="Z816" i="13" a="1"/>
  <c r="Z563" i="13" a="1"/>
  <c r="Z106" i="13" a="1"/>
  <c r="Z303" i="13" a="1"/>
  <c r="Z982" i="13" a="1"/>
  <c r="Z167" i="13" a="1"/>
  <c r="Z771" i="13" a="1"/>
  <c r="Z132" i="13" a="1"/>
  <c r="Z379" i="13" a="1"/>
  <c r="Z237" i="13" a="1"/>
  <c r="Z988" i="13" a="1"/>
  <c r="Z79" i="13" a="1"/>
  <c r="Z914" i="13" a="1"/>
  <c r="Z299" i="13" a="1"/>
  <c r="Z780" i="13" a="1"/>
  <c r="Z503" i="13" a="1"/>
  <c r="Z790" i="13" a="1"/>
  <c r="Z951" i="13" a="1"/>
  <c r="Z984" i="13" a="1"/>
  <c r="Z695" i="13" a="1"/>
  <c r="Z956" i="13" a="1"/>
  <c r="Z133" i="13" a="1"/>
  <c r="Z1001" i="13" a="1"/>
  <c r="Z367" i="13" a="1"/>
  <c r="Z390" i="13" a="1"/>
  <c r="Z165" i="13" a="1"/>
  <c r="Z96" i="13" a="1"/>
  <c r="Z871" i="13" a="1"/>
  <c r="Z584" i="13" a="1"/>
  <c r="Z823" i="13" a="1"/>
  <c r="Z53" i="13" a="1"/>
  <c r="Z496" i="13" a="1"/>
  <c r="Z897" i="13" a="1"/>
  <c r="Z500" i="13" a="1"/>
  <c r="Z620" i="13" a="1"/>
  <c r="Z190" i="13" a="1"/>
  <c r="Z642" i="13" a="1"/>
  <c r="Z774" i="13" a="1"/>
  <c r="Z881" i="13" a="1"/>
  <c r="Z195" i="13" a="1"/>
  <c r="Z1011" i="13" a="1"/>
  <c r="Z767" i="13" a="1"/>
  <c r="Z38" i="13" a="1"/>
  <c r="Z445" i="13" a="1"/>
  <c r="Z685" i="13" a="1"/>
  <c r="Z244" i="13" a="1"/>
  <c r="Z744" i="13" a="1"/>
  <c r="Z719" i="13" a="1"/>
  <c r="Z477" i="13" a="1"/>
  <c r="Z54" i="13" a="1"/>
  <c r="Z924" i="13" a="1"/>
  <c r="Z564" i="13" a="1"/>
  <c r="Z606" i="13" a="1"/>
  <c r="Z844" i="13" a="1"/>
  <c r="Z799" i="13" a="1"/>
  <c r="Z836" i="13" a="1"/>
  <c r="Z182" i="13" a="1"/>
  <c r="Z1010" i="13" a="1"/>
  <c r="Z117" i="13" a="1"/>
  <c r="Z710" i="13" a="1"/>
  <c r="Z662" i="13" a="1"/>
  <c r="Z419" i="13" a="1"/>
  <c r="Z831" i="13" a="1"/>
  <c r="Z365" i="13" a="1"/>
  <c r="Z94" i="13" a="1"/>
  <c r="Z832" i="13" a="1"/>
  <c r="Z433" i="13" a="1"/>
  <c r="Z296" i="13" a="1"/>
  <c r="Z550" i="13" a="1"/>
  <c r="Z362" i="13" a="1"/>
  <c r="Z812" i="13" a="1"/>
  <c r="Z605" i="13" a="1"/>
  <c r="Z342" i="13" a="1"/>
  <c r="Z562" i="13" a="1"/>
  <c r="Z705" i="13" a="1"/>
  <c r="Z593" i="13" a="1"/>
  <c r="Z845" i="13" a="1"/>
  <c r="Z77" i="13" a="1"/>
  <c r="Z866" i="13" a="1"/>
  <c r="Z288" i="13" a="1"/>
  <c r="Z176" i="13" a="1"/>
  <c r="Z118" i="13" a="1"/>
  <c r="Z1006" i="13" a="1"/>
  <c r="Z194" i="13" a="1"/>
  <c r="Z122" i="13" a="1"/>
  <c r="Z457" i="13" a="1"/>
  <c r="Z627" i="13" a="1"/>
  <c r="Z259" i="13" a="1"/>
  <c r="Z225" i="13" a="1"/>
  <c r="Z284" i="13" a="1"/>
  <c r="Z964" i="13" a="1"/>
  <c r="Z381" i="13" a="1"/>
  <c r="Z762" i="13" a="1"/>
  <c r="Z615" i="13" a="1"/>
  <c r="Z495" i="13" a="1"/>
  <c r="Z74" i="13" a="1"/>
  <c r="Z623" i="13" a="1"/>
  <c r="Z78" i="13" a="1"/>
  <c r="Z655" i="13" a="1"/>
  <c r="Z481" i="13" a="1"/>
  <c r="Z893" i="13" a="1"/>
  <c r="Z645" i="13" a="1"/>
  <c r="Z825" i="13" a="1"/>
  <c r="Z667" i="13" a="1"/>
  <c r="Z715" i="13" a="1"/>
  <c r="Z941" i="13" a="1"/>
  <c r="Z885" i="13" a="1"/>
  <c r="Z853" i="13" a="1"/>
  <c r="Z338" i="13" a="1"/>
  <c r="Z413" i="13" a="1"/>
  <c r="Z407" i="13" a="1"/>
  <c r="Z148" i="13" a="1"/>
  <c r="Z99" i="13" a="1"/>
  <c r="Z911" i="13" a="1"/>
  <c r="Z571" i="13" a="1"/>
  <c r="Z220" i="13" a="1"/>
  <c r="Z874" i="13" a="1"/>
  <c r="Z991" i="13" a="1"/>
  <c r="Z256" i="13" a="1"/>
  <c r="Z418" i="13" a="1"/>
  <c r="Z158" i="13" a="1"/>
  <c r="Z103" i="13" a="1"/>
  <c r="Z175" i="13" a="1"/>
  <c r="Z811" i="13" a="1"/>
  <c r="Z748" i="13" a="1"/>
  <c r="Z770" i="13" a="1"/>
  <c r="Z607" i="13" a="1"/>
  <c r="Z386" i="13" a="1"/>
  <c r="Z718" i="13" a="1"/>
  <c r="Z704" i="13" a="1"/>
  <c r="Z222" i="13" a="1"/>
  <c r="Z663" i="13" a="1"/>
  <c r="Z143" i="13" a="1"/>
  <c r="Z91" i="13" a="1"/>
  <c r="Z111" i="13" a="1"/>
  <c r="Z404" i="13" a="1"/>
  <c r="Z206" i="13" a="1"/>
  <c r="Z830" i="13" a="1"/>
  <c r="Z613" i="13" a="1"/>
  <c r="Z970" i="13" a="1"/>
  <c r="Z730" i="13" a="1"/>
  <c r="Z89" i="13" a="1"/>
  <c r="Z734" i="13" a="1"/>
  <c r="Z634" i="13" a="1"/>
  <c r="Z987" i="13" a="1"/>
  <c r="Z777" i="13" a="1"/>
  <c r="Z555" i="13" a="1"/>
  <c r="Z161" i="13" a="1"/>
  <c r="Z454" i="13" a="1"/>
  <c r="Z108" i="13" a="1"/>
  <c r="Z793" i="13" a="1"/>
  <c r="Z152" i="13" a="1"/>
  <c r="Z283" i="13" a="1"/>
  <c r="Z544" i="13" a="1"/>
  <c r="Z137" i="13" a="1"/>
  <c r="Z921" i="13" a="1"/>
  <c r="Z223" i="13" a="1"/>
  <c r="Z646" i="13" a="1"/>
  <c r="Z682" i="13" a="1"/>
  <c r="Z848" i="13" a="1"/>
  <c r="Z785" i="13" a="1"/>
  <c r="Z673" i="13" a="1"/>
  <c r="Z808" i="13" a="1"/>
  <c r="Z25" i="13" a="1"/>
  <c r="Z990" i="13" a="1"/>
  <c r="Z65" i="13" a="1"/>
  <c r="Z749" i="13" a="1"/>
  <c r="Z124" i="13" a="1"/>
  <c r="Z363" i="13" a="1"/>
  <c r="Z681" i="13" a="1"/>
  <c r="Z162" i="13" a="1"/>
  <c r="Z946" i="13" a="1"/>
  <c r="Z648" i="13" a="1"/>
  <c r="Z731" i="13" a="1"/>
  <c r="Z708" i="13" a="1"/>
  <c r="Z960" i="13" a="1"/>
  <c r="Z757" i="13" a="1"/>
  <c r="Z509" i="13" a="1"/>
  <c r="Z180" i="13" a="1"/>
  <c r="Z32" i="13" a="1"/>
  <c r="Z287" i="13" a="1"/>
  <c r="Z484" i="13" a="1"/>
  <c r="Z763" i="13" a="1"/>
  <c r="Z594" i="13" a="1"/>
  <c r="Z592" i="13" a="1"/>
  <c r="Z174" i="13" a="1"/>
  <c r="Z109" i="13" a="1"/>
  <c r="Z314" i="13" a="1"/>
  <c r="Z565" i="13" a="1"/>
  <c r="Z282" i="13" a="1"/>
  <c r="Z604" i="13" a="1"/>
  <c r="Z602" i="13" a="1"/>
  <c r="Z782" i="13" a="1"/>
  <c r="Z690" i="13" a="1"/>
  <c r="Z228" i="13" a="1"/>
  <c r="Z758" i="13" a="1"/>
  <c r="Z198" i="13" a="1"/>
  <c r="Z698" i="13" a="1"/>
  <c r="Z105" i="13" a="1"/>
  <c r="Z1009" i="13" a="1"/>
  <c r="Z114" i="13" a="1"/>
  <c r="Z185" i="13" a="1"/>
  <c r="Z485" i="13" a="1"/>
  <c r="Z755" i="13" a="1"/>
  <c r="Z205" i="13" a="1"/>
  <c r="Z255" i="13" a="1"/>
  <c r="Z603" i="13" a="1"/>
  <c r="Z322" i="13" a="1"/>
  <c r="Z107" i="13" a="1"/>
  <c r="Z876" i="13" a="1"/>
  <c r="Z795" i="13" a="1"/>
  <c r="Z999" i="13" a="1"/>
  <c r="Z975" i="13" a="1"/>
  <c r="Z510" i="13" a="1"/>
  <c r="Z493" i="13" a="1"/>
  <c r="Z597" i="13" a="1"/>
  <c r="Z827" i="13" a="1"/>
  <c r="Z913" i="13" a="1"/>
  <c r="Z886" i="13" a="1"/>
  <c r="Z70" i="13" a="1"/>
  <c r="Z416" i="13" a="1"/>
  <c r="Z81" i="13" a="1"/>
  <c r="Z46" i="13" a="1"/>
  <c r="Z128" i="13" a="1"/>
  <c r="Z577" i="13" a="1"/>
  <c r="Z725" i="13" a="1"/>
  <c r="Z226" i="13" a="1"/>
  <c r="Z595" i="13" a="1"/>
  <c r="Z403" i="13" a="1"/>
  <c r="Z931" i="13" a="1"/>
  <c r="Z499" i="13" a="1"/>
  <c r="Z599" i="13" a="1"/>
  <c r="Z295" i="13" a="1"/>
  <c r="Z670" i="13" a="1"/>
  <c r="Z47" i="13" a="1"/>
  <c r="Z828" i="13" a="1"/>
  <c r="Z494" i="13" a="1"/>
  <c r="Z543" i="13" a="1"/>
  <c r="Z688" i="13" a="1"/>
  <c r="Z470" i="13" a="1"/>
  <c r="Z474" i="13" a="1"/>
  <c r="Z438" i="13" a="1"/>
  <c r="Z908" i="13" a="1"/>
  <c r="Z579" i="13" a="1"/>
  <c r="Z364" i="13" a="1"/>
  <c r="Z747" i="13" a="1"/>
  <c r="Z446" i="13" a="1"/>
  <c r="Z463" i="13" a="1"/>
  <c r="Z469" i="13" a="1"/>
  <c r="Z684" i="13" a="1"/>
  <c r="Z417" i="13" a="1"/>
  <c r="Z451" i="13" a="1"/>
  <c r="Z797" i="13" a="1"/>
  <c r="Z821" i="13" a="1"/>
  <c r="Z531" i="13" a="1"/>
  <c r="Z949" i="13" a="1"/>
  <c r="Z482" i="13" a="1"/>
  <c r="Z587" i="13" a="1"/>
  <c r="Z838" i="13" a="1"/>
  <c r="Z324" i="13" a="1"/>
  <c r="Z610" i="13" a="1"/>
  <c r="Z849" i="13" a="1"/>
  <c r="Z920" i="13" a="1"/>
  <c r="Z272" i="13" a="1"/>
  <c r="Z883" i="13" a="1"/>
  <c r="Z756" i="13" a="1"/>
  <c r="Z113" i="13" a="1"/>
  <c r="Z116" i="13" a="1"/>
  <c r="Z487" i="13" a="1"/>
  <c r="Z420" i="13" a="1"/>
  <c r="Z30" i="13" a="1"/>
  <c r="Z954" i="13" a="1"/>
  <c r="Z397" i="13" a="1"/>
  <c r="Z339" i="13" a="1"/>
  <c r="Z104" i="13" a="1"/>
  <c r="Z522" i="13" a="1"/>
  <c r="Z368" i="13" a="1"/>
  <c r="Z202" i="13" a="1"/>
  <c r="Z727" i="13" a="1"/>
  <c r="Z929" i="13" a="1"/>
  <c r="Z518" i="13" a="1"/>
  <c r="Z240" i="13" a="1"/>
  <c r="Z633" i="13" a="1"/>
  <c r="Z863" i="13" a="1"/>
  <c r="Z452" i="13" a="1"/>
  <c r="Z546" i="13" a="1"/>
  <c r="Z847" i="13" a="1"/>
  <c r="Z889" i="13" a="1"/>
  <c r="Z80" i="13" a="1"/>
  <c r="Z306" i="13" a="1"/>
  <c r="Z591" i="13" a="1"/>
  <c r="Z41" i="13" a="1"/>
  <c r="Z512" i="13" a="1"/>
  <c r="Z410" i="13" a="1"/>
  <c r="Z513" i="13" a="1"/>
  <c r="Z271" i="13" a="1"/>
  <c r="Z596" i="13" a="1"/>
  <c r="Z826" i="13" a="1"/>
  <c r="Z371" i="13" a="1"/>
  <c r="Z246" i="13" a="1"/>
  <c r="Z249" i="13" a="1"/>
  <c r="Z49" i="13" a="1"/>
  <c r="Z268" i="13" a="1"/>
  <c r="Z733" i="13" a="1"/>
  <c r="Z227" i="13" a="1"/>
  <c r="Z229" i="13" a="1"/>
  <c r="Z126" i="13" a="1"/>
  <c r="Z582" i="13" a="1"/>
  <c r="Z334" i="13" a="1"/>
  <c r="Z210" i="13" a="1"/>
  <c r="Z502" i="13" a="1"/>
  <c r="Z868" i="13" a="1"/>
  <c r="Z458" i="13" a="1"/>
  <c r="Z43" i="13" a="1"/>
  <c r="Z516" i="13" a="1"/>
  <c r="Z890" i="13" a="1"/>
  <c r="Z899" i="13" a="1"/>
  <c r="Z517" i="13" a="1"/>
  <c r="Z100" i="13" a="1"/>
  <c r="Z204" i="13" a="1"/>
  <c r="Z480" i="13" a="1"/>
  <c r="Z330" i="13" a="1"/>
  <c r="Z981" i="13" a="1"/>
  <c r="Z146" i="13" a="1"/>
  <c r="Z221" i="13" a="1"/>
  <c r="Z224" i="13" a="1"/>
  <c r="Z400" i="13" a="1"/>
  <c r="Z1004" i="13" a="1"/>
  <c r="Z129" i="13" a="1"/>
  <c r="Z803" i="13" a="1"/>
  <c r="Z380" i="13" a="1"/>
  <c r="Z217" i="13" a="1"/>
  <c r="Z726" i="13" a="1"/>
  <c r="Z349" i="13" a="1"/>
  <c r="Z459" i="13" a="1"/>
  <c r="Z83" i="13" a="1"/>
  <c r="Z344" i="13" a="1"/>
  <c r="Z392" i="13" a="1"/>
  <c r="Z329" i="13" a="1"/>
  <c r="Z61" i="13" a="1"/>
  <c r="Z750" i="13" a="1"/>
  <c r="Z570" i="13" a="1"/>
  <c r="Z766" i="13" a="1"/>
  <c r="Z665" i="13" a="1"/>
  <c r="Z254" i="13" a="1"/>
  <c r="Z340" i="13" a="1"/>
  <c r="Z468" i="13" a="1"/>
  <c r="Z644" i="13" a="1"/>
  <c r="Z895" i="13" a="1"/>
  <c r="Z372" i="13" a="1"/>
  <c r="Z972" i="13" a="1"/>
  <c r="Z472" i="13" a="1"/>
  <c r="Z455" i="13" a="1"/>
  <c r="Z672" i="13" a="1"/>
  <c r="Z647" i="13" a="1"/>
  <c r="Z581" i="13" a="1"/>
  <c r="Z514" i="13" a="1"/>
  <c r="Z679" i="13" a="1"/>
  <c r="Z720" i="13" a="1"/>
  <c r="Z724" i="13" a="1"/>
  <c r="Z163" i="13" a="1"/>
  <c r="Z360" i="13" a="1"/>
  <c r="Z68" i="13" a="1"/>
  <c r="Z566" i="13" a="1"/>
  <c r="Z598" i="13" a="1"/>
  <c r="Z168" i="13" a="1"/>
  <c r="Z983" i="13" a="1"/>
  <c r="Z736" i="13" a="1"/>
  <c r="Z140" i="13" a="1"/>
  <c r="Z567" i="13" a="1"/>
  <c r="Z741" i="13" a="1"/>
  <c r="Z252" i="13" a="1"/>
  <c r="Z456" i="13" a="1"/>
  <c r="Z253" i="13" a="1"/>
  <c r="Z872" i="13" a="1"/>
  <c r="Z721" i="13" a="1"/>
  <c r="Z806" i="13" a="1"/>
  <c r="Z824" i="13" a="1"/>
  <c r="Z815" i="13" a="1"/>
  <c r="Z188" i="13" a="1"/>
  <c r="Z199" i="13" a="1"/>
  <c r="Z245" i="13" a="1"/>
  <c r="Z865" i="13" a="1"/>
  <c r="Z488" i="13" a="1"/>
  <c r="Z751" i="13" a="1"/>
  <c r="Z242" i="13" a="1"/>
  <c r="Z159" i="13" a="1"/>
  <c r="Z702" i="13" a="1"/>
  <c r="Z356" i="13" a="1"/>
  <c r="Z508" i="13" a="1"/>
  <c r="Z976" i="13" a="1"/>
  <c r="Z26" i="13" a="1"/>
  <c r="Z861" i="13" a="1"/>
  <c r="Z388" i="13" a="1"/>
  <c r="Z557" i="13" a="1"/>
  <c r="Z318" i="13" a="1"/>
  <c r="Z266" i="13" a="1"/>
  <c r="Z998" i="13" a="1"/>
  <c r="Z135" i="13" a="1"/>
  <c r="Z313" i="13" a="1"/>
  <c r="Z473" i="13" a="1"/>
  <c r="Z714" i="13" a="1"/>
  <c r="Z350" i="13" a="1"/>
  <c r="Z930" i="13" a="1"/>
  <c r="Z290" i="13" a="1"/>
  <c r="Z160" i="13" a="1"/>
  <c r="Z919" i="13" a="1"/>
  <c r="Z938" i="13" a="1"/>
  <c r="Z1005" i="13" a="1"/>
  <c r="Z703" i="13" a="1"/>
  <c r="Z873" i="13" a="1"/>
  <c r="Z276" i="13" a="1"/>
  <c r="Z343" i="13" a="1"/>
  <c r="Z882" i="13" a="1"/>
  <c r="Z424" i="13" a="1"/>
  <c r="Z497" i="13" a="1"/>
  <c r="Z39" i="13" a="1"/>
  <c r="Z215" i="13" a="1"/>
  <c r="Z760" i="13" a="1"/>
  <c r="Z918" i="13" a="1"/>
  <c r="Z189" i="13" a="1"/>
  <c r="Z376" i="13" a="1"/>
  <c r="Z22" i="13" a="1"/>
  <c r="Z464" i="13" a="1"/>
  <c r="Z471" i="13" a="1"/>
  <c r="Z940" i="13" a="1"/>
  <c r="Z353" i="13" a="1"/>
  <c r="Z841" i="13" a="1"/>
  <c r="Z236" i="13" a="1"/>
  <c r="Z382" i="13" a="1"/>
  <c r="Z835" i="13" a="1"/>
  <c r="Z60" i="13" a="1"/>
  <c r="Z569" i="13" a="1"/>
  <c r="Z154" i="13" a="1"/>
  <c r="Z554" i="13" a="1"/>
  <c r="Z891" i="13" a="1"/>
  <c r="Z856" i="13" a="1"/>
  <c r="Z915" i="13" a="1"/>
  <c r="Z309" i="13" a="1"/>
  <c r="Z616" i="13" a="1"/>
  <c r="Z723" i="13" a="1"/>
  <c r="Z997" i="13" a="1"/>
  <c r="Z179" i="13" a="1"/>
  <c r="Z478" i="13" a="1"/>
  <c r="Z666" i="13" a="1"/>
  <c r="Z927" i="13" a="1"/>
  <c r="Z235" i="13" a="1"/>
  <c r="Z442" i="13" a="1"/>
  <c r="Z57" i="13" a="1"/>
  <c r="Z361" i="13" a="1"/>
  <c r="Z423" i="13" a="1"/>
  <c r="Z275" i="13" a="1"/>
  <c r="Z653" i="13" a="1"/>
  <c r="Z935" i="13" a="1"/>
  <c r="Z294" i="13" a="1"/>
  <c r="Z909" i="13" a="1"/>
  <c r="Z396" i="13" a="1"/>
  <c r="Z435" i="13" a="1"/>
  <c r="Z855" i="13" a="1"/>
  <c r="Z144" i="13" a="1"/>
  <c r="Z181" i="13" a="1"/>
  <c r="Z903" i="13" a="1"/>
  <c r="Z88" i="13" a="1"/>
  <c r="Z280" i="13" a="1"/>
  <c r="Z858" i="13" a="1"/>
  <c r="Z428" i="13" a="1"/>
  <c r="Z504" i="13" a="1"/>
  <c r="Z870" i="13" a="1"/>
  <c r="Z923" i="13" a="1"/>
  <c r="Z958" i="13" a="1"/>
  <c r="Z214" i="13" a="1"/>
  <c r="Z709" i="13" a="1"/>
  <c r="Z553" i="13" a="1"/>
  <c r="Z465" i="13" a="1"/>
  <c r="Z657" i="13" a="1"/>
  <c r="Z965" i="13" a="1"/>
  <c r="Z36" i="13" a="1"/>
  <c r="Z962" i="13" a="1"/>
  <c r="Z995" i="13" a="1"/>
  <c r="Z169" i="13" a="1"/>
  <c r="Z626" i="13" a="1"/>
  <c r="Z652" i="13" a="1"/>
  <c r="Z82" i="13" a="1"/>
  <c r="Z323" i="13" a="1"/>
  <c r="Z150" i="13" a="1"/>
  <c r="Z533" i="13" a="1"/>
  <c r="Z1014" i="13" a="1"/>
  <c r="Z880" i="13" a="1"/>
  <c r="Z33" i="13" a="1"/>
  <c r="Z675" i="13" a="1"/>
  <c r="Z798" i="13" a="1"/>
  <c r="Z333" i="13" a="1"/>
  <c r="Z277" i="13" a="1"/>
  <c r="Z654" i="13" a="1"/>
  <c r="Z817" i="13" a="1"/>
  <c r="Z943" i="13" a="1"/>
  <c r="Z580" i="13" a="1"/>
  <c r="Z878" i="13" a="1"/>
  <c r="Z722" i="13" a="1"/>
  <c r="Z172" i="13" a="1"/>
  <c r="Z319" i="13" a="1"/>
  <c r="Z743" i="13" a="1"/>
  <c r="Z72" i="13" a="1"/>
  <c r="Z541" i="13" a="1"/>
  <c r="Z971" i="13" a="1"/>
  <c r="Z147" i="13" a="1"/>
  <c r="Z177" i="13" a="1"/>
  <c r="Z157" i="13" a="1"/>
  <c r="Z27" i="13" a="1"/>
  <c r="Z700" i="13" a="1"/>
  <c r="Z549" i="13" a="1"/>
  <c r="Z98" i="13" a="1"/>
  <c r="Z155" i="13" a="1"/>
  <c r="Z351" i="13" a="1"/>
  <c r="Z928" i="13" a="1"/>
  <c r="Z239" i="13" a="1"/>
  <c r="Z110" i="13" a="1"/>
  <c r="Z834" i="13" a="1"/>
  <c r="Z440" i="13" a="1"/>
  <c r="Z183" i="13" a="1"/>
  <c r="Z56" i="13" a="1"/>
  <c r="Z936" i="13" a="1"/>
  <c r="Z884" i="13" a="1"/>
  <c r="Z178" i="13" a="1"/>
  <c r="Z383" i="13" a="1"/>
  <c r="Z359" i="13" a="1"/>
  <c r="Z618" i="13" a="1"/>
  <c r="Z393" i="13" a="1"/>
  <c r="Z505" i="13" a="1"/>
  <c r="Z260" i="13" a="1"/>
  <c r="Z67" i="13" a="1"/>
  <c r="Z316" i="13" a="1"/>
  <c r="Z248" i="13" a="1"/>
  <c r="Z694" i="13" a="1"/>
  <c r="Z75" i="13" a="1"/>
  <c r="Z24" i="13" a="1"/>
  <c r="Z432" i="13" a="1"/>
  <c r="Z101" i="13" a="1"/>
  <c r="Z630" i="13" a="1"/>
  <c r="Z900" i="13" a="1"/>
  <c r="Z345" i="13" a="1"/>
  <c r="Z977" i="13" a="1"/>
  <c r="Z786" i="13" a="1"/>
  <c r="Z292" i="13" a="1"/>
  <c r="Z547" i="13" a="1"/>
  <c r="Z573" i="13" a="1"/>
  <c r="Z265" i="13" a="1"/>
  <c r="Z676" i="13" a="1"/>
  <c r="Z742" i="13" a="1"/>
  <c r="Z957" i="13" a="1"/>
  <c r="Z966" i="13" a="1"/>
  <c r="Z498" i="13" a="1"/>
  <c r="Z759" i="13" a="1"/>
  <c r="Z401" i="13" a="1"/>
  <c r="Z677" i="13" a="1"/>
  <c r="Z959" i="13" a="1"/>
  <c r="Z896" i="13" a="1"/>
  <c r="Z476" i="13" a="1"/>
  <c r="Z535" i="13" a="1"/>
  <c r="Z801" i="13" a="1"/>
  <c r="Z809" i="13" a="1"/>
  <c r="Z969" i="13" a="1"/>
  <c r="Z875" i="13" a="1"/>
  <c r="Z1013" i="13" a="1"/>
  <c r="Z601" i="13" a="1"/>
  <c r="Z907" i="13" a="1"/>
  <c r="Z327" i="13" a="1"/>
  <c r="Z917" i="13" a="1"/>
  <c r="Z95" i="13" a="1"/>
  <c r="Z289" i="13" a="1"/>
  <c r="Z170" i="13" a="1"/>
  <c r="Z548" i="13" a="1"/>
  <c r="Z370" i="13" a="1"/>
  <c r="Z783" i="13" a="1"/>
  <c r="Z317" i="13" a="1"/>
  <c r="Z192" i="13" a="1"/>
  <c r="Z712" i="13" a="1"/>
  <c r="Z851" i="13" a="1"/>
  <c r="Z489" i="13" a="1"/>
  <c r="Z286" i="13" a="1"/>
  <c r="Z689" i="13" a="1"/>
  <c r="Z588" i="13" a="1"/>
  <c r="Z73" i="13" a="1"/>
  <c r="Z506" i="13" a="1"/>
  <c r="Z561" i="13" a="1"/>
  <c r="Z643" i="13" a="1"/>
  <c r="Z31" i="13" a="1"/>
  <c r="Z357" i="13" a="1"/>
  <c r="Z540" i="13" a="1"/>
  <c r="Z792" i="13" a="1"/>
  <c r="Z346" i="13" a="1"/>
  <c r="Z466" i="13" a="1"/>
  <c r="Z321" i="13" a="1"/>
  <c r="Z310" i="13" a="1"/>
  <c r="Z301" i="13" a="1"/>
  <c r="Z119" i="13" a="1"/>
  <c r="Z521" i="13" a="1"/>
  <c r="Z637" i="13" a="1"/>
  <c r="Z668" i="13" a="1"/>
  <c r="Z187" i="13" a="1"/>
  <c r="Z805" i="13" a="1"/>
  <c r="Z123" i="13" a="1"/>
  <c r="Z776" i="13" a="1"/>
  <c r="Z63" i="13" a="1"/>
  <c r="Z412" i="13" a="1"/>
  <c r="Z208" i="13" a="1"/>
  <c r="Z515" i="13" a="1"/>
  <c r="Z697" i="13" a="1"/>
  <c r="Z336" i="13" a="1"/>
  <c r="Z399" i="13" a="1"/>
  <c r="Z149" i="13" a="1"/>
  <c r="Z447" i="13" a="1"/>
  <c r="Z173" i="13" a="1"/>
  <c r="Z649" i="13" a="1"/>
  <c r="Z775" i="13" a="1"/>
  <c r="Z638" i="13" a="1"/>
  <c r="Z523" i="13" a="1"/>
  <c r="Z963" i="13" a="1"/>
  <c r="Z213" i="13" a="1"/>
  <c r="Z869" i="13" a="1"/>
  <c r="Z387" i="13" a="1"/>
  <c r="Z978" i="13" a="1"/>
  <c r="Z59" i="13" a="1"/>
  <c r="Z898" i="13" a="1"/>
  <c r="Z156" i="13" a="1"/>
  <c r="Z184" i="13" a="1"/>
  <c r="Z389" i="13" a="1"/>
  <c r="Z519" i="13" a="1"/>
  <c r="Z753" i="13" a="1"/>
  <c r="Z450" i="13" a="1"/>
  <c r="Z315" i="13" a="1"/>
  <c r="Z55" i="13" a="1"/>
  <c r="Z860" i="13" a="1"/>
  <c r="Z325" i="13" a="1"/>
  <c r="Z40" i="13" a="1"/>
  <c r="Z37" i="13" a="1"/>
  <c r="Z358" i="13" a="1"/>
  <c r="Z358" i="13" l="1"/>
  <c r="AA358" i="13" s="1"/>
  <c r="Z37" i="13"/>
  <c r="AA37" i="13" s="1"/>
  <c r="Z40" i="13"/>
  <c r="AA40" i="13" s="1"/>
  <c r="Z325" i="13"/>
  <c r="AA325" i="13" s="1"/>
  <c r="Z860" i="13"/>
  <c r="AA860" i="13" s="1"/>
  <c r="Z55" i="13"/>
  <c r="AA55" i="13" s="1"/>
  <c r="Z315" i="13"/>
  <c r="AA315" i="13" s="1"/>
  <c r="Z450" i="13"/>
  <c r="AA450" i="13" s="1"/>
  <c r="Z753" i="13"/>
  <c r="AA753" i="13" s="1"/>
  <c r="Z519" i="13"/>
  <c r="AA519" i="13" s="1"/>
  <c r="Z389" i="13"/>
  <c r="AA389" i="13" s="1"/>
  <c r="Z184" i="13"/>
  <c r="AA184" i="13" s="1"/>
  <c r="Z156" i="13"/>
  <c r="AA156" i="13" s="1"/>
  <c r="Z898" i="13"/>
  <c r="AA898" i="13" s="1"/>
  <c r="Z59" i="13"/>
  <c r="AA59" i="13" s="1"/>
  <c r="Z978" i="13"/>
  <c r="AA978" i="13" s="1"/>
  <c r="Z387" i="13"/>
  <c r="AA387" i="13" s="1"/>
  <c r="Z869" i="13"/>
  <c r="AA869" i="13" s="1"/>
  <c r="Z213" i="13"/>
  <c r="AA213" i="13" s="1"/>
  <c r="Z963" i="13"/>
  <c r="AA963" i="13" s="1"/>
  <c r="Z523" i="13"/>
  <c r="AA523" i="13" s="1"/>
  <c r="Z638" i="13"/>
  <c r="AA638" i="13" s="1"/>
  <c r="Z775" i="13"/>
  <c r="AA775" i="13" s="1"/>
  <c r="Z649" i="13"/>
  <c r="AA649" i="13" s="1"/>
  <c r="Z173" i="13"/>
  <c r="AA173" i="13" s="1"/>
  <c r="Z447" i="13"/>
  <c r="AA447" i="13" s="1"/>
  <c r="Z149" i="13"/>
  <c r="AA149" i="13" s="1"/>
  <c r="Z399" i="13"/>
  <c r="AA399" i="13" s="1"/>
  <c r="Z336" i="13"/>
  <c r="AA336" i="13" s="1"/>
  <c r="Z697" i="13"/>
  <c r="AA697" i="13" s="1"/>
  <c r="Z515" i="13"/>
  <c r="AA515" i="13" s="1"/>
  <c r="Z208" i="13"/>
  <c r="AA208" i="13" s="1"/>
  <c r="Z412" i="13"/>
  <c r="AA412" i="13" s="1"/>
  <c r="Z63" i="13"/>
  <c r="AA63" i="13" s="1"/>
  <c r="Z776" i="13"/>
  <c r="AA776" i="13" s="1"/>
  <c r="Z123" i="13"/>
  <c r="AA123" i="13" s="1"/>
  <c r="Z805" i="13"/>
  <c r="AA805" i="13" s="1"/>
  <c r="Z187" i="13"/>
  <c r="AA187" i="13" s="1"/>
  <c r="Z668" i="13"/>
  <c r="AA668" i="13" s="1"/>
  <c r="Z637" i="13"/>
  <c r="AA637" i="13" s="1"/>
  <c r="Z521" i="13"/>
  <c r="AA521" i="13" s="1"/>
  <c r="Z119" i="13"/>
  <c r="AA119" i="13" s="1"/>
  <c r="Z301" i="13"/>
  <c r="AA301" i="13" s="1"/>
  <c r="Z310" i="13"/>
  <c r="AA310" i="13" s="1"/>
  <c r="Z321" i="13"/>
  <c r="AA321" i="13" s="1"/>
  <c r="Z466" i="13"/>
  <c r="AA466" i="13" s="1"/>
  <c r="Z346" i="13"/>
  <c r="AA346" i="13" s="1"/>
  <c r="Z792" i="13"/>
  <c r="AA792" i="13" s="1"/>
  <c r="Z540" i="13"/>
  <c r="AA540" i="13" s="1"/>
  <c r="Z357" i="13"/>
  <c r="AA357" i="13" s="1"/>
  <c r="Z31" i="13"/>
  <c r="AA31" i="13" s="1"/>
  <c r="Z643" i="13"/>
  <c r="AA643" i="13" s="1"/>
  <c r="Z561" i="13"/>
  <c r="AA561" i="13" s="1"/>
  <c r="Z506" i="13"/>
  <c r="AA506" i="13" s="1"/>
  <c r="Z73" i="13"/>
  <c r="AA73" i="13" s="1"/>
  <c r="Z588" i="13"/>
  <c r="AA588" i="13" s="1"/>
  <c r="Z689" i="13"/>
  <c r="AA689" i="13" s="1"/>
  <c r="Z286" i="13"/>
  <c r="AA286" i="13" s="1"/>
  <c r="Z489" i="13"/>
  <c r="AA489" i="13" s="1"/>
  <c r="Z851" i="13"/>
  <c r="AA851" i="13" s="1"/>
  <c r="Z712" i="13"/>
  <c r="AA712" i="13" s="1"/>
  <c r="Z192" i="13"/>
  <c r="AA192" i="13" s="1"/>
  <c r="Z317" i="13"/>
  <c r="AA317" i="13" s="1"/>
  <c r="Z783" i="13"/>
  <c r="AA783" i="13" s="1"/>
  <c r="Z370" i="13"/>
  <c r="AA370" i="13" s="1"/>
  <c r="Z548" i="13"/>
  <c r="AA548" i="13" s="1"/>
  <c r="Z170" i="13"/>
  <c r="AA170" i="13" s="1"/>
  <c r="Z289" i="13"/>
  <c r="AA289" i="13" s="1"/>
  <c r="Z95" i="13"/>
  <c r="AA95" i="13" s="1"/>
  <c r="Z917" i="13"/>
  <c r="AA917" i="13" s="1"/>
  <c r="Z327" i="13"/>
  <c r="AA327" i="13" s="1"/>
  <c r="Z907" i="13"/>
  <c r="AA907" i="13" s="1"/>
  <c r="Z601" i="13"/>
  <c r="AA601" i="13" s="1"/>
  <c r="Z1013" i="13"/>
  <c r="AA1013" i="13" s="1"/>
  <c r="Z875" i="13"/>
  <c r="AA875" i="13" s="1"/>
  <c r="Z969" i="13"/>
  <c r="AA969" i="13" s="1"/>
  <c r="Z809" i="13"/>
  <c r="AA809" i="13" s="1"/>
  <c r="Z801" i="13"/>
  <c r="AA801" i="13" s="1"/>
  <c r="Z535" i="13"/>
  <c r="AA535" i="13" s="1"/>
  <c r="Z476" i="13"/>
  <c r="AA476" i="13" s="1"/>
  <c r="Z896" i="13"/>
  <c r="AA896" i="13" s="1"/>
  <c r="Z959" i="13"/>
  <c r="AA959" i="13" s="1"/>
  <c r="Z677" i="13"/>
  <c r="AA677" i="13" s="1"/>
  <c r="Z401" i="13"/>
  <c r="AA401" i="13" s="1"/>
  <c r="Z759" i="13"/>
  <c r="AA759" i="13" s="1"/>
  <c r="Z498" i="13"/>
  <c r="AA498" i="13" s="1"/>
  <c r="Z966" i="13"/>
  <c r="AA966" i="13" s="1"/>
  <c r="Z957" i="13"/>
  <c r="AA957" i="13" s="1"/>
  <c r="Z742" i="13"/>
  <c r="AA742" i="13" s="1"/>
  <c r="Z676" i="13"/>
  <c r="AA676" i="13" s="1"/>
  <c r="Z265" i="13"/>
  <c r="AA265" i="13" s="1"/>
  <c r="Z573" i="13"/>
  <c r="AA573" i="13" s="1"/>
  <c r="Z547" i="13"/>
  <c r="AA547" i="13" s="1"/>
  <c r="Z292" i="13"/>
  <c r="AA292" i="13" s="1"/>
  <c r="Z786" i="13"/>
  <c r="AA786" i="13" s="1"/>
  <c r="Z977" i="13"/>
  <c r="AA977" i="13" s="1"/>
  <c r="Z345" i="13"/>
  <c r="AA345" i="13" s="1"/>
  <c r="Z900" i="13"/>
  <c r="AA900" i="13" s="1"/>
  <c r="Z630" i="13"/>
  <c r="AA630" i="13" s="1"/>
  <c r="Z101" i="13"/>
  <c r="AA101" i="13" s="1"/>
  <c r="Z432" i="13"/>
  <c r="AA432" i="13" s="1"/>
  <c r="Z24" i="13"/>
  <c r="AA24" i="13" s="1"/>
  <c r="Z75" i="13"/>
  <c r="AA75" i="13" s="1"/>
  <c r="Z694" i="13"/>
  <c r="AA694" i="13" s="1"/>
  <c r="Z248" i="13"/>
  <c r="AA248" i="13" s="1"/>
  <c r="Z316" i="13"/>
  <c r="AA316" i="13" s="1"/>
  <c r="Z67" i="13"/>
  <c r="AA67" i="13" s="1"/>
  <c r="Z260" i="13"/>
  <c r="AA260" i="13" s="1"/>
  <c r="Z505" i="13"/>
  <c r="AA505" i="13" s="1"/>
  <c r="Z393" i="13"/>
  <c r="AA393" i="13" s="1"/>
  <c r="Z618" i="13"/>
  <c r="AA618" i="13" s="1"/>
  <c r="Z359" i="13"/>
  <c r="AA359" i="13" s="1"/>
  <c r="Z383" i="13"/>
  <c r="AA383" i="13" s="1"/>
  <c r="Z178" i="13"/>
  <c r="AA178" i="13" s="1"/>
  <c r="Z884" i="13"/>
  <c r="AA884" i="13" s="1"/>
  <c r="Z936" i="13"/>
  <c r="AA936" i="13" s="1"/>
  <c r="Z56" i="13"/>
  <c r="AA56" i="13" s="1"/>
  <c r="Z183" i="13"/>
  <c r="AA183" i="13" s="1"/>
  <c r="Z440" i="13"/>
  <c r="AA440" i="13" s="1"/>
  <c r="Z834" i="13"/>
  <c r="AA834" i="13" s="1"/>
  <c r="Z110" i="13"/>
  <c r="AA110" i="13" s="1"/>
  <c r="Z239" i="13"/>
  <c r="AA239" i="13" s="1"/>
  <c r="Z928" i="13"/>
  <c r="AA928" i="13" s="1"/>
  <c r="Z351" i="13"/>
  <c r="AA351" i="13" s="1"/>
  <c r="Z155" i="13"/>
  <c r="AA155" i="13" s="1"/>
  <c r="Z98" i="13"/>
  <c r="AA98" i="13" s="1"/>
  <c r="Z549" i="13"/>
  <c r="AA549" i="13" s="1"/>
  <c r="Z700" i="13"/>
  <c r="AA700" i="13" s="1"/>
  <c r="Z27" i="13"/>
  <c r="AA27" i="13" s="1"/>
  <c r="Z157" i="13"/>
  <c r="AA157" i="13" s="1"/>
  <c r="Z177" i="13"/>
  <c r="AA177" i="13" s="1"/>
  <c r="Z147" i="13"/>
  <c r="AA147" i="13" s="1"/>
  <c r="Z971" i="13"/>
  <c r="AA971" i="13" s="1"/>
  <c r="Z541" i="13"/>
  <c r="AA541" i="13" s="1"/>
  <c r="Z72" i="13"/>
  <c r="AA72" i="13" s="1"/>
  <c r="Z743" i="13"/>
  <c r="AA743" i="13" s="1"/>
  <c r="Z319" i="13"/>
  <c r="AA319" i="13" s="1"/>
  <c r="Z172" i="13"/>
  <c r="AA172" i="13" s="1"/>
  <c r="Z722" i="13"/>
  <c r="AA722" i="13" s="1"/>
  <c r="Z878" i="13"/>
  <c r="AA878" i="13" s="1"/>
  <c r="Z580" i="13"/>
  <c r="AA580" i="13" s="1"/>
  <c r="Z943" i="13"/>
  <c r="AA943" i="13" s="1"/>
  <c r="Z817" i="13"/>
  <c r="AA817" i="13" s="1"/>
  <c r="Z654" i="13"/>
  <c r="AA654" i="13" s="1"/>
  <c r="Z277" i="13"/>
  <c r="AA277" i="13" s="1"/>
  <c r="Z333" i="13"/>
  <c r="AA333" i="13" s="1"/>
  <c r="Z798" i="13"/>
  <c r="AA798" i="13" s="1"/>
  <c r="Z675" i="13"/>
  <c r="AA675" i="13" s="1"/>
  <c r="Z33" i="13"/>
  <c r="AA33" i="13" s="1"/>
  <c r="Z880" i="13"/>
  <c r="AA880" i="13" s="1"/>
  <c r="Z1014" i="13"/>
  <c r="AA1014" i="13" s="1"/>
  <c r="Z533" i="13"/>
  <c r="AA533" i="13" s="1"/>
  <c r="Z150" i="13"/>
  <c r="AA150" i="13" s="1"/>
  <c r="Z323" i="13"/>
  <c r="AA323" i="13" s="1"/>
  <c r="Z82" i="13"/>
  <c r="AA82" i="13" s="1"/>
  <c r="Z652" i="13"/>
  <c r="AA652" i="13" s="1"/>
  <c r="Z626" i="13"/>
  <c r="AA626" i="13" s="1"/>
  <c r="Z169" i="13"/>
  <c r="AA169" i="13" s="1"/>
  <c r="Z995" i="13"/>
  <c r="AA995" i="13" s="1"/>
  <c r="Z962" i="13"/>
  <c r="AA962" i="13" s="1"/>
  <c r="Z36" i="13"/>
  <c r="AA36" i="13" s="1"/>
  <c r="Z965" i="13"/>
  <c r="AA965" i="13" s="1"/>
  <c r="Z657" i="13"/>
  <c r="AA657" i="13" s="1"/>
  <c r="Z465" i="13"/>
  <c r="AA465" i="13" s="1"/>
  <c r="Z553" i="13"/>
  <c r="AA553" i="13" s="1"/>
  <c r="Z709" i="13"/>
  <c r="AA709" i="13" s="1"/>
  <c r="Z214" i="13"/>
  <c r="AA214" i="13" s="1"/>
  <c r="Z958" i="13"/>
  <c r="AA958" i="13" s="1"/>
  <c r="Z923" i="13"/>
  <c r="AA923" i="13" s="1"/>
  <c r="Z870" i="13"/>
  <c r="AA870" i="13" s="1"/>
  <c r="Z504" i="13"/>
  <c r="AA504" i="13" s="1"/>
  <c r="Z428" i="13"/>
  <c r="AA428" i="13" s="1"/>
  <c r="Z858" i="13"/>
  <c r="AA858" i="13" s="1"/>
  <c r="Z280" i="13"/>
  <c r="AA280" i="13" s="1"/>
  <c r="Z88" i="13"/>
  <c r="AA88" i="13" s="1"/>
  <c r="Z903" i="13"/>
  <c r="AA903" i="13" s="1"/>
  <c r="Z181" i="13"/>
  <c r="AA181" i="13" s="1"/>
  <c r="Z144" i="13"/>
  <c r="AA144" i="13" s="1"/>
  <c r="Z855" i="13"/>
  <c r="AA855" i="13" s="1"/>
  <c r="Z435" i="13"/>
  <c r="AA435" i="13" s="1"/>
  <c r="Z396" i="13"/>
  <c r="AA396" i="13" s="1"/>
  <c r="Z909" i="13"/>
  <c r="AA909" i="13" s="1"/>
  <c r="Z294" i="13"/>
  <c r="AA294" i="13" s="1"/>
  <c r="Z935" i="13"/>
  <c r="AA935" i="13" s="1"/>
  <c r="Z653" i="13"/>
  <c r="AA653" i="13" s="1"/>
  <c r="Z275" i="13"/>
  <c r="AA275" i="13" s="1"/>
  <c r="Z423" i="13"/>
  <c r="AA423" i="13" s="1"/>
  <c r="Z361" i="13"/>
  <c r="AA361" i="13" s="1"/>
  <c r="Z57" i="13"/>
  <c r="AA57" i="13" s="1"/>
  <c r="Z442" i="13"/>
  <c r="AA442" i="13" s="1"/>
  <c r="Z235" i="13"/>
  <c r="AA235" i="13" s="1"/>
  <c r="Z927" i="13"/>
  <c r="AA927" i="13" s="1"/>
  <c r="Z666" i="13"/>
  <c r="AA666" i="13" s="1"/>
  <c r="Z478" i="13"/>
  <c r="AA478" i="13" s="1"/>
  <c r="Z179" i="13"/>
  <c r="AA179" i="13" s="1"/>
  <c r="Z997" i="13"/>
  <c r="AA997" i="13" s="1"/>
  <c r="Z723" i="13"/>
  <c r="AA723" i="13" s="1"/>
  <c r="Z616" i="13"/>
  <c r="AA616" i="13" s="1"/>
  <c r="Z309" i="13"/>
  <c r="AA309" i="13" s="1"/>
  <c r="Z915" i="13"/>
  <c r="AA915" i="13" s="1"/>
  <c r="Z856" i="13"/>
  <c r="AA856" i="13" s="1"/>
  <c r="Z891" i="13"/>
  <c r="AA891" i="13" s="1"/>
  <c r="Z554" i="13"/>
  <c r="AA554" i="13" s="1"/>
  <c r="Z154" i="13"/>
  <c r="AA154" i="13" s="1"/>
  <c r="Z569" i="13"/>
  <c r="AA569" i="13" s="1"/>
  <c r="Z60" i="13"/>
  <c r="AA60" i="13" s="1"/>
  <c r="Z835" i="13"/>
  <c r="AA835" i="13" s="1"/>
  <c r="Z382" i="13"/>
  <c r="AA382" i="13" s="1"/>
  <c r="Z236" i="13"/>
  <c r="AA236" i="13" s="1"/>
  <c r="Z841" i="13"/>
  <c r="AA841" i="13" s="1"/>
  <c r="Z353" i="13"/>
  <c r="AA353" i="13" s="1"/>
  <c r="Z940" i="13"/>
  <c r="AA940" i="13" s="1"/>
  <c r="Z471" i="13"/>
  <c r="AA471" i="13" s="1"/>
  <c r="Z464" i="13"/>
  <c r="AA464" i="13" s="1"/>
  <c r="Z22" i="13"/>
  <c r="AA22" i="13" s="1"/>
  <c r="Z376" i="13"/>
  <c r="AA376" i="13" s="1"/>
  <c r="Z189" i="13"/>
  <c r="AA189" i="13" s="1"/>
  <c r="Z918" i="13"/>
  <c r="AA918" i="13" s="1"/>
  <c r="Z760" i="13"/>
  <c r="AA760" i="13" s="1"/>
  <c r="Z215" i="13"/>
  <c r="AA215" i="13" s="1"/>
  <c r="Z39" i="13"/>
  <c r="AA39" i="13" s="1"/>
  <c r="Z497" i="13"/>
  <c r="AA497" i="13" s="1"/>
  <c r="Z424" i="13"/>
  <c r="AA424" i="13" s="1"/>
  <c r="Z882" i="13"/>
  <c r="AA882" i="13" s="1"/>
  <c r="Z343" i="13"/>
  <c r="AA343" i="13" s="1"/>
  <c r="Z276" i="13"/>
  <c r="AA276" i="13" s="1"/>
  <c r="Z873" i="13"/>
  <c r="AA873" i="13" s="1"/>
  <c r="Z703" i="13"/>
  <c r="AA703" i="13" s="1"/>
  <c r="Z1005" i="13"/>
  <c r="AA1005" i="13" s="1"/>
  <c r="Z938" i="13"/>
  <c r="AA938" i="13" s="1"/>
  <c r="Z919" i="13"/>
  <c r="AA919" i="13" s="1"/>
  <c r="Z160" i="13"/>
  <c r="AA160" i="13" s="1"/>
  <c r="Z290" i="13"/>
  <c r="AA290" i="13" s="1"/>
  <c r="Z930" i="13"/>
  <c r="AA930" i="13" s="1"/>
  <c r="Z350" i="13"/>
  <c r="AA350" i="13" s="1"/>
  <c r="Z714" i="13"/>
  <c r="AA714" i="13" s="1"/>
  <c r="Z473" i="13"/>
  <c r="AA473" i="13" s="1"/>
  <c r="Z313" i="13"/>
  <c r="AA313" i="13" s="1"/>
  <c r="Z135" i="13"/>
  <c r="AA135" i="13" s="1"/>
  <c r="Z998" i="13"/>
  <c r="AA998" i="13" s="1"/>
  <c r="Z266" i="13"/>
  <c r="AA266" i="13" s="1"/>
  <c r="Z318" i="13"/>
  <c r="AA318" i="13" s="1"/>
  <c r="Z557" i="13"/>
  <c r="AA557" i="13" s="1"/>
  <c r="Z388" i="13"/>
  <c r="AA388" i="13" s="1"/>
  <c r="Z861" i="13"/>
  <c r="AA861" i="13" s="1"/>
  <c r="Z26" i="13"/>
  <c r="AA26" i="13" s="1"/>
  <c r="Z976" i="13"/>
  <c r="AA976" i="13" s="1"/>
  <c r="Z508" i="13"/>
  <c r="AA508" i="13" s="1"/>
  <c r="Z356" i="13"/>
  <c r="AA356" i="13" s="1"/>
  <c r="Z702" i="13"/>
  <c r="AA702" i="13" s="1"/>
  <c r="Z159" i="13"/>
  <c r="AA159" i="13" s="1"/>
  <c r="Z242" i="13"/>
  <c r="AA242" i="13" s="1"/>
  <c r="Z751" i="13"/>
  <c r="AA751" i="13" s="1"/>
  <c r="Z488" i="13"/>
  <c r="AA488" i="13" s="1"/>
  <c r="Z865" i="13"/>
  <c r="AA865" i="13" s="1"/>
  <c r="Z245" i="13"/>
  <c r="AA245" i="13" s="1"/>
  <c r="Z199" i="13"/>
  <c r="AA199" i="13" s="1"/>
  <c r="Z188" i="13"/>
  <c r="AA188" i="13" s="1"/>
  <c r="Z815" i="13"/>
  <c r="AA815" i="13" s="1"/>
  <c r="Z824" i="13"/>
  <c r="AA824" i="13" s="1"/>
  <c r="Z806" i="13"/>
  <c r="AA806" i="13" s="1"/>
  <c r="Z721" i="13"/>
  <c r="AA721" i="13" s="1"/>
  <c r="Z872" i="13"/>
  <c r="AA872" i="13" s="1"/>
  <c r="AB872" i="13" s="1"/>
  <c r="Z253" i="13"/>
  <c r="AA253" i="13" s="1"/>
  <c r="Z456" i="13"/>
  <c r="AA456" i="13" s="1"/>
  <c r="Z252" i="13"/>
  <c r="AA252" i="13" s="1"/>
  <c r="Z741" i="13"/>
  <c r="AA741" i="13" s="1"/>
  <c r="Z567" i="13"/>
  <c r="AA567" i="13" s="1"/>
  <c r="Z140" i="13"/>
  <c r="AA140" i="13" s="1"/>
  <c r="Z736" i="13"/>
  <c r="AA736" i="13" s="1"/>
  <c r="Z983" i="13"/>
  <c r="AA983" i="13" s="1"/>
  <c r="Z168" i="13"/>
  <c r="AA168" i="13" s="1"/>
  <c r="Z598" i="13"/>
  <c r="AA598" i="13" s="1"/>
  <c r="Z566" i="13"/>
  <c r="AA566" i="13" s="1"/>
  <c r="Z68" i="13"/>
  <c r="AA68" i="13" s="1"/>
  <c r="Z360" i="13"/>
  <c r="AA360" i="13" s="1"/>
  <c r="Z163" i="13"/>
  <c r="AA163" i="13" s="1"/>
  <c r="Z724" i="13"/>
  <c r="AA724" i="13" s="1"/>
  <c r="Z720" i="13"/>
  <c r="AA720" i="13" s="1"/>
  <c r="Z679" i="13"/>
  <c r="AA679" i="13" s="1"/>
  <c r="Z514" i="13"/>
  <c r="AA514" i="13" s="1"/>
  <c r="Z581" i="13"/>
  <c r="AA581" i="13" s="1"/>
  <c r="Z647" i="13"/>
  <c r="AA647" i="13" s="1"/>
  <c r="Z672" i="13"/>
  <c r="AA672" i="13" s="1"/>
  <c r="Z455" i="13"/>
  <c r="AA455" i="13" s="1"/>
  <c r="Z472" i="13"/>
  <c r="AA472" i="13" s="1"/>
  <c r="Z972" i="13"/>
  <c r="AA972" i="13" s="1"/>
  <c r="Z372" i="13"/>
  <c r="AA372" i="13" s="1"/>
  <c r="Z895" i="13"/>
  <c r="AA895" i="13" s="1"/>
  <c r="Z644" i="13"/>
  <c r="AA644" i="13" s="1"/>
  <c r="Z468" i="13"/>
  <c r="AA468" i="13" s="1"/>
  <c r="Z340" i="13"/>
  <c r="AA340" i="13" s="1"/>
  <c r="Z254" i="13"/>
  <c r="AA254" i="13" s="1"/>
  <c r="Z665" i="13"/>
  <c r="AA665" i="13" s="1"/>
  <c r="Z766" i="13"/>
  <c r="AA766" i="13" s="1"/>
  <c r="Z570" i="13"/>
  <c r="AA570" i="13" s="1"/>
  <c r="Z750" i="13"/>
  <c r="AA750" i="13" s="1"/>
  <c r="Z61" i="13"/>
  <c r="AA61" i="13" s="1"/>
  <c r="Z329" i="13"/>
  <c r="AA329" i="13" s="1"/>
  <c r="Z392" i="13"/>
  <c r="AA392" i="13" s="1"/>
  <c r="Z344" i="13"/>
  <c r="AA344" i="13" s="1"/>
  <c r="Z83" i="13"/>
  <c r="AA83" i="13" s="1"/>
  <c r="Z459" i="13"/>
  <c r="AA459" i="13" s="1"/>
  <c r="Z349" i="13"/>
  <c r="AA349" i="13" s="1"/>
  <c r="Z726" i="13"/>
  <c r="AA726" i="13" s="1"/>
  <c r="Z217" i="13"/>
  <c r="AA217" i="13" s="1"/>
  <c r="Z380" i="13"/>
  <c r="AA380" i="13" s="1"/>
  <c r="Z803" i="13"/>
  <c r="AA803" i="13" s="1"/>
  <c r="Z129" i="13"/>
  <c r="AA129" i="13" s="1"/>
  <c r="Z1004" i="13"/>
  <c r="AA1004" i="13" s="1"/>
  <c r="Z400" i="13"/>
  <c r="AA400" i="13" s="1"/>
  <c r="Z224" i="13"/>
  <c r="AA224" i="13" s="1"/>
  <c r="Z221" i="13"/>
  <c r="AA221" i="13" s="1"/>
  <c r="Z146" i="13"/>
  <c r="AA146" i="13" s="1"/>
  <c r="Z981" i="13"/>
  <c r="AA981" i="13" s="1"/>
  <c r="Z330" i="13"/>
  <c r="AA330" i="13" s="1"/>
  <c r="Z480" i="13"/>
  <c r="AA480" i="13" s="1"/>
  <c r="Z204" i="13"/>
  <c r="AA204" i="13" s="1"/>
  <c r="Z100" i="13"/>
  <c r="AA100" i="13" s="1"/>
  <c r="Z517" i="13"/>
  <c r="AA517" i="13" s="1"/>
  <c r="Z899" i="13"/>
  <c r="AA899" i="13" s="1"/>
  <c r="Z890" i="13"/>
  <c r="AA890" i="13" s="1"/>
  <c r="Z516" i="13"/>
  <c r="AA516" i="13" s="1"/>
  <c r="Z43" i="13"/>
  <c r="AA43" i="13" s="1"/>
  <c r="Z458" i="13"/>
  <c r="AA458" i="13" s="1"/>
  <c r="Z868" i="13"/>
  <c r="AA868" i="13" s="1"/>
  <c r="Z502" i="13"/>
  <c r="AA502" i="13" s="1"/>
  <c r="Z210" i="13"/>
  <c r="AA210" i="13" s="1"/>
  <c r="Z334" i="13"/>
  <c r="AA334" i="13" s="1"/>
  <c r="Z582" i="13"/>
  <c r="AA582" i="13" s="1"/>
  <c r="Z126" i="13"/>
  <c r="AA126" i="13" s="1"/>
  <c r="Z229" i="13"/>
  <c r="AA229" i="13" s="1"/>
  <c r="Z227" i="13"/>
  <c r="AA227" i="13" s="1"/>
  <c r="Z733" i="13"/>
  <c r="AA733" i="13" s="1"/>
  <c r="Z268" i="13"/>
  <c r="AA268" i="13" s="1"/>
  <c r="Z49" i="13"/>
  <c r="AA49" i="13" s="1"/>
  <c r="Z249" i="13"/>
  <c r="AA249" i="13" s="1"/>
  <c r="Z246" i="13"/>
  <c r="AA246" i="13" s="1"/>
  <c r="Z371" i="13"/>
  <c r="AA371" i="13" s="1"/>
  <c r="Z826" i="13"/>
  <c r="AA826" i="13" s="1"/>
  <c r="Z596" i="13"/>
  <c r="AA596" i="13" s="1"/>
  <c r="Z271" i="13"/>
  <c r="AA271" i="13" s="1"/>
  <c r="Z513" i="13"/>
  <c r="AA513" i="13" s="1"/>
  <c r="Z410" i="13"/>
  <c r="AA410" i="13" s="1"/>
  <c r="Z512" i="13"/>
  <c r="AA512" i="13" s="1"/>
  <c r="Z41" i="13"/>
  <c r="AA41" i="13" s="1"/>
  <c r="Z591" i="13"/>
  <c r="AA591" i="13" s="1"/>
  <c r="Z306" i="13"/>
  <c r="AA306" i="13" s="1"/>
  <c r="Z80" i="13"/>
  <c r="AA80" i="13" s="1"/>
  <c r="Z889" i="13"/>
  <c r="AA889" i="13" s="1"/>
  <c r="Z847" i="13"/>
  <c r="AA847" i="13" s="1"/>
  <c r="Z546" i="13"/>
  <c r="AA546" i="13" s="1"/>
  <c r="Z452" i="13"/>
  <c r="AA452" i="13" s="1"/>
  <c r="Z863" i="13"/>
  <c r="AA863" i="13" s="1"/>
  <c r="Z633" i="13"/>
  <c r="AA633" i="13" s="1"/>
  <c r="Z240" i="13"/>
  <c r="AA240" i="13" s="1"/>
  <c r="Z518" i="13"/>
  <c r="AA518" i="13" s="1"/>
  <c r="Z929" i="13"/>
  <c r="AA929" i="13" s="1"/>
  <c r="Z727" i="13"/>
  <c r="AA727" i="13" s="1"/>
  <c r="Z202" i="13"/>
  <c r="AA202" i="13" s="1"/>
  <c r="Z368" i="13"/>
  <c r="AA368" i="13" s="1"/>
  <c r="Z522" i="13"/>
  <c r="AA522" i="13" s="1"/>
  <c r="Z104" i="13"/>
  <c r="AA104" i="13" s="1"/>
  <c r="Z339" i="13"/>
  <c r="AA339" i="13" s="1"/>
  <c r="Z397" i="13"/>
  <c r="AA397" i="13" s="1"/>
  <c r="Z954" i="13"/>
  <c r="AA954" i="13" s="1"/>
  <c r="Z30" i="13"/>
  <c r="AA30" i="13" s="1"/>
  <c r="Z420" i="13"/>
  <c r="AA420" i="13" s="1"/>
  <c r="Z487" i="13"/>
  <c r="AA487" i="13" s="1"/>
  <c r="Z116" i="13"/>
  <c r="AA116" i="13" s="1"/>
  <c r="Z113" i="13"/>
  <c r="AA113" i="13" s="1"/>
  <c r="Z756" i="13"/>
  <c r="AA756" i="13" s="1"/>
  <c r="Z883" i="13"/>
  <c r="AA883" i="13" s="1"/>
  <c r="Z272" i="13"/>
  <c r="AA272" i="13" s="1"/>
  <c r="Z920" i="13"/>
  <c r="AA920" i="13" s="1"/>
  <c r="Z849" i="13"/>
  <c r="AA849" i="13" s="1"/>
  <c r="Z610" i="13"/>
  <c r="AA610" i="13" s="1"/>
  <c r="Z324" i="13"/>
  <c r="AA324" i="13" s="1"/>
  <c r="Z838" i="13"/>
  <c r="AA838" i="13" s="1"/>
  <c r="Z587" i="13"/>
  <c r="AA587" i="13" s="1"/>
  <c r="Z482" i="13"/>
  <c r="AA482" i="13" s="1"/>
  <c r="Z949" i="13"/>
  <c r="AA949" i="13" s="1"/>
  <c r="Z531" i="13"/>
  <c r="AA531" i="13" s="1"/>
  <c r="Z821" i="13"/>
  <c r="AA821" i="13" s="1"/>
  <c r="Z797" i="13"/>
  <c r="AA797" i="13" s="1"/>
  <c r="Z451" i="13"/>
  <c r="AA451" i="13" s="1"/>
  <c r="Z417" i="13"/>
  <c r="AA417" i="13" s="1"/>
  <c r="Z684" i="13"/>
  <c r="AA684" i="13" s="1"/>
  <c r="Z469" i="13"/>
  <c r="AA469" i="13" s="1"/>
  <c r="Z463" i="13"/>
  <c r="AA463" i="13" s="1"/>
  <c r="Z446" i="13"/>
  <c r="AA446" i="13" s="1"/>
  <c r="Z747" i="13"/>
  <c r="AA747" i="13" s="1"/>
  <c r="Z364" i="13"/>
  <c r="AA364" i="13" s="1"/>
  <c r="Z579" i="13"/>
  <c r="AA579" i="13" s="1"/>
  <c r="Z908" i="13"/>
  <c r="AA908" i="13" s="1"/>
  <c r="Z438" i="13"/>
  <c r="AA438" i="13" s="1"/>
  <c r="Z474" i="13"/>
  <c r="AA474" i="13" s="1"/>
  <c r="Z470" i="13"/>
  <c r="AA470" i="13" s="1"/>
  <c r="Z688" i="13"/>
  <c r="AA688" i="13" s="1"/>
  <c r="Z543" i="13"/>
  <c r="AA543" i="13" s="1"/>
  <c r="Z494" i="13"/>
  <c r="AA494" i="13" s="1"/>
  <c r="Z828" i="13"/>
  <c r="AA828" i="13" s="1"/>
  <c r="Z47" i="13"/>
  <c r="AA47" i="13" s="1"/>
  <c r="Z670" i="13"/>
  <c r="AA670" i="13" s="1"/>
  <c r="Z295" i="13"/>
  <c r="AA295" i="13" s="1"/>
  <c r="Z599" i="13"/>
  <c r="AA599" i="13" s="1"/>
  <c r="Z499" i="13"/>
  <c r="AA499" i="13" s="1"/>
  <c r="Z931" i="13"/>
  <c r="AA931" i="13" s="1"/>
  <c r="Z403" i="13"/>
  <c r="AA403" i="13" s="1"/>
  <c r="Z595" i="13"/>
  <c r="AA595" i="13" s="1"/>
  <c r="Z226" i="13"/>
  <c r="AA226" i="13" s="1"/>
  <c r="Z725" i="13"/>
  <c r="AA725" i="13" s="1"/>
  <c r="Z577" i="13"/>
  <c r="AA577" i="13" s="1"/>
  <c r="Z128" i="13"/>
  <c r="AA128" i="13" s="1"/>
  <c r="Z46" i="13"/>
  <c r="AA46" i="13" s="1"/>
  <c r="Z81" i="13"/>
  <c r="AA81" i="13" s="1"/>
  <c r="Z416" i="13"/>
  <c r="AA416" i="13" s="1"/>
  <c r="Z70" i="13"/>
  <c r="AA70" i="13" s="1"/>
  <c r="Z886" i="13"/>
  <c r="AA886" i="13" s="1"/>
  <c r="Z913" i="13"/>
  <c r="AA913" i="13" s="1"/>
  <c r="Z827" i="13"/>
  <c r="AA827" i="13" s="1"/>
  <c r="Z597" i="13"/>
  <c r="AA597" i="13" s="1"/>
  <c r="Z493" i="13"/>
  <c r="AA493" i="13" s="1"/>
  <c r="Z510" i="13"/>
  <c r="AA510" i="13" s="1"/>
  <c r="Z975" i="13"/>
  <c r="AA975" i="13" s="1"/>
  <c r="Z999" i="13"/>
  <c r="AA999" i="13" s="1"/>
  <c r="Z795" i="13"/>
  <c r="AA795" i="13" s="1"/>
  <c r="Z876" i="13"/>
  <c r="AA876" i="13" s="1"/>
  <c r="Z107" i="13"/>
  <c r="AA107" i="13" s="1"/>
  <c r="Z322" i="13"/>
  <c r="AA322" i="13" s="1"/>
  <c r="Z603" i="13"/>
  <c r="AA603" i="13" s="1"/>
  <c r="Z255" i="13"/>
  <c r="AA255" i="13" s="1"/>
  <c r="Z205" i="13"/>
  <c r="AA205" i="13" s="1"/>
  <c r="Z755" i="13"/>
  <c r="AA755" i="13" s="1"/>
  <c r="Z485" i="13"/>
  <c r="AA485" i="13" s="1"/>
  <c r="Z185" i="13"/>
  <c r="AA185" i="13" s="1"/>
  <c r="Z114" i="13"/>
  <c r="AA114" i="13" s="1"/>
  <c r="Z1009" i="13"/>
  <c r="AA1009" i="13" s="1"/>
  <c r="Z105" i="13"/>
  <c r="AA105" i="13" s="1"/>
  <c r="Z698" i="13"/>
  <c r="AA698" i="13" s="1"/>
  <c r="Z198" i="13"/>
  <c r="AA198" i="13" s="1"/>
  <c r="Z758" i="13"/>
  <c r="AA758" i="13" s="1"/>
  <c r="Z228" i="13"/>
  <c r="AA228" i="13" s="1"/>
  <c r="Z690" i="13"/>
  <c r="AA690" i="13" s="1"/>
  <c r="Z782" i="13"/>
  <c r="AA782" i="13" s="1"/>
  <c r="Z602" i="13"/>
  <c r="AA602" i="13" s="1"/>
  <c r="Z604" i="13"/>
  <c r="AA604" i="13" s="1"/>
  <c r="Z282" i="13"/>
  <c r="AA282" i="13" s="1"/>
  <c r="Z565" i="13"/>
  <c r="AA565" i="13" s="1"/>
  <c r="Z314" i="13"/>
  <c r="AA314" i="13" s="1"/>
  <c r="Z109" i="13"/>
  <c r="AA109" i="13" s="1"/>
  <c r="Z174" i="13"/>
  <c r="AA174" i="13" s="1"/>
  <c r="Z592" i="13"/>
  <c r="AA592" i="13" s="1"/>
  <c r="Z594" i="13"/>
  <c r="AA594" i="13" s="1"/>
  <c r="Z763" i="13"/>
  <c r="AA763" i="13" s="1"/>
  <c r="Z484" i="13"/>
  <c r="AA484" i="13" s="1"/>
  <c r="Z287" i="13"/>
  <c r="AA287" i="13" s="1"/>
  <c r="Z32" i="13"/>
  <c r="AA32" i="13" s="1"/>
  <c r="Z180" i="13"/>
  <c r="AA180" i="13" s="1"/>
  <c r="Z509" i="13"/>
  <c r="AA509" i="13" s="1"/>
  <c r="Z757" i="13"/>
  <c r="AA757" i="13" s="1"/>
  <c r="Z960" i="13"/>
  <c r="AA960" i="13" s="1"/>
  <c r="Z708" i="13"/>
  <c r="AA708" i="13" s="1"/>
  <c r="Z731" i="13"/>
  <c r="AA731" i="13" s="1"/>
  <c r="Z648" i="13"/>
  <c r="AA648" i="13" s="1"/>
  <c r="Z946" i="13"/>
  <c r="AA946" i="13" s="1"/>
  <c r="Z162" i="13"/>
  <c r="AA162" i="13" s="1"/>
  <c r="Z681" i="13"/>
  <c r="AA681" i="13" s="1"/>
  <c r="Z363" i="13"/>
  <c r="AA363" i="13" s="1"/>
  <c r="Z124" i="13"/>
  <c r="AA124" i="13" s="1"/>
  <c r="Z749" i="13"/>
  <c r="AA749" i="13" s="1"/>
  <c r="Z65" i="13"/>
  <c r="AA65" i="13" s="1"/>
  <c r="Z990" i="13"/>
  <c r="AA990" i="13" s="1"/>
  <c r="Z25" i="13"/>
  <c r="AA25" i="13" s="1"/>
  <c r="Z808" i="13"/>
  <c r="AA808" i="13" s="1"/>
  <c r="Z673" i="13"/>
  <c r="AA673" i="13" s="1"/>
  <c r="Z785" i="13"/>
  <c r="AA785" i="13" s="1"/>
  <c r="Z848" i="13"/>
  <c r="AA848" i="13" s="1"/>
  <c r="Z682" i="13"/>
  <c r="AA682" i="13" s="1"/>
  <c r="Z646" i="13"/>
  <c r="AA646" i="13" s="1"/>
  <c r="Z223" i="13"/>
  <c r="AA223" i="13" s="1"/>
  <c r="Z921" i="13"/>
  <c r="AA921" i="13" s="1"/>
  <c r="Z137" i="13"/>
  <c r="AA137" i="13" s="1"/>
  <c r="Z544" i="13"/>
  <c r="AA544" i="13" s="1"/>
  <c r="Z283" i="13"/>
  <c r="AA283" i="13" s="1"/>
  <c r="Z152" i="13"/>
  <c r="AA152" i="13" s="1"/>
  <c r="Z793" i="13"/>
  <c r="AA793" i="13" s="1"/>
  <c r="Z108" i="13"/>
  <c r="AA108" i="13" s="1"/>
  <c r="Z454" i="13"/>
  <c r="AA454" i="13" s="1"/>
  <c r="Z161" i="13"/>
  <c r="AA161" i="13" s="1"/>
  <c r="Z555" i="13"/>
  <c r="AA555" i="13" s="1"/>
  <c r="Z777" i="13"/>
  <c r="AA777" i="13" s="1"/>
  <c r="Z987" i="13"/>
  <c r="AA987" i="13" s="1"/>
  <c r="Z634" i="13"/>
  <c r="AA634" i="13" s="1"/>
  <c r="Z734" i="13"/>
  <c r="AA734" i="13" s="1"/>
  <c r="Z89" i="13"/>
  <c r="AA89" i="13" s="1"/>
  <c r="Z730" i="13"/>
  <c r="AA730" i="13" s="1"/>
  <c r="Z970" i="13"/>
  <c r="AA970" i="13" s="1"/>
  <c r="Z613" i="13"/>
  <c r="AA613" i="13" s="1"/>
  <c r="Z830" i="13"/>
  <c r="AA830" i="13" s="1"/>
  <c r="Z206" i="13"/>
  <c r="AA206" i="13" s="1"/>
  <c r="Z404" i="13"/>
  <c r="AA404" i="13" s="1"/>
  <c r="Z111" i="13"/>
  <c r="AA111" i="13" s="1"/>
  <c r="Z91" i="13"/>
  <c r="AA91" i="13" s="1"/>
  <c r="Z143" i="13"/>
  <c r="AA143" i="13" s="1"/>
  <c r="Z663" i="13"/>
  <c r="AA663" i="13" s="1"/>
  <c r="Z222" i="13"/>
  <c r="AA222" i="13" s="1"/>
  <c r="Z704" i="13"/>
  <c r="AA704" i="13" s="1"/>
  <c r="Z718" i="13"/>
  <c r="AA718" i="13" s="1"/>
  <c r="Z386" i="13"/>
  <c r="AA386" i="13" s="1"/>
  <c r="Z607" i="13"/>
  <c r="AA607" i="13" s="1"/>
  <c r="Z770" i="13"/>
  <c r="AA770" i="13" s="1"/>
  <c r="Z748" i="13"/>
  <c r="AA748" i="13" s="1"/>
  <c r="Z811" i="13"/>
  <c r="AA811" i="13" s="1"/>
  <c r="Z175" i="13"/>
  <c r="AA175" i="13" s="1"/>
  <c r="Z103" i="13"/>
  <c r="AA103" i="13" s="1"/>
  <c r="Z158" i="13"/>
  <c r="AA158" i="13" s="1"/>
  <c r="Z418" i="13"/>
  <c r="AA418" i="13" s="1"/>
  <c r="Z256" i="13"/>
  <c r="AA256" i="13" s="1"/>
  <c r="Z991" i="13"/>
  <c r="AA991" i="13" s="1"/>
  <c r="Z874" i="13"/>
  <c r="AA874" i="13" s="1"/>
  <c r="Z220" i="13"/>
  <c r="AA220" i="13" s="1"/>
  <c r="Z571" i="13"/>
  <c r="AA571" i="13" s="1"/>
  <c r="Z911" i="13"/>
  <c r="AA911" i="13" s="1"/>
  <c r="Z99" i="13"/>
  <c r="AA99" i="13" s="1"/>
  <c r="Z148" i="13"/>
  <c r="AA148" i="13" s="1"/>
  <c r="Z407" i="13"/>
  <c r="AA407" i="13" s="1"/>
  <c r="Z413" i="13"/>
  <c r="AA413" i="13" s="1"/>
  <c r="Z338" i="13"/>
  <c r="AA338" i="13" s="1"/>
  <c r="Z853" i="13"/>
  <c r="AA853" i="13" s="1"/>
  <c r="Z885" i="13"/>
  <c r="AA885" i="13" s="1"/>
  <c r="Z941" i="13"/>
  <c r="AA941" i="13" s="1"/>
  <c r="Z715" i="13"/>
  <c r="AA715" i="13" s="1"/>
  <c r="Z667" i="13"/>
  <c r="AA667" i="13" s="1"/>
  <c r="Z825" i="13"/>
  <c r="AA825" i="13" s="1"/>
  <c r="Z645" i="13"/>
  <c r="AA645" i="13" s="1"/>
  <c r="Z893" i="13"/>
  <c r="AA893" i="13" s="1"/>
  <c r="Z481" i="13"/>
  <c r="AA481" i="13" s="1"/>
  <c r="Z655" i="13"/>
  <c r="AA655" i="13" s="1"/>
  <c r="Z78" i="13"/>
  <c r="AA78" i="13" s="1"/>
  <c r="Z623" i="13"/>
  <c r="AA623" i="13" s="1"/>
  <c r="Z74" i="13"/>
  <c r="AA74" i="13" s="1"/>
  <c r="Z495" i="13"/>
  <c r="AA495" i="13" s="1"/>
  <c r="Z615" i="13"/>
  <c r="AA615" i="13" s="1"/>
  <c r="Z762" i="13"/>
  <c r="AA762" i="13" s="1"/>
  <c r="Z381" i="13"/>
  <c r="AA381" i="13" s="1"/>
  <c r="Z964" i="13"/>
  <c r="AA964" i="13" s="1"/>
  <c r="Z284" i="13"/>
  <c r="AA284" i="13" s="1"/>
  <c r="Z225" i="13"/>
  <c r="AA225" i="13" s="1"/>
  <c r="Z259" i="13"/>
  <c r="AA259" i="13" s="1"/>
  <c r="Z627" i="13"/>
  <c r="AA627" i="13" s="1"/>
  <c r="Z457" i="13"/>
  <c r="AA457" i="13" s="1"/>
  <c r="Z122" i="13"/>
  <c r="AA122" i="13" s="1"/>
  <c r="Z194" i="13"/>
  <c r="AA194" i="13" s="1"/>
  <c r="Z1006" i="13"/>
  <c r="AA1006" i="13" s="1"/>
  <c r="Z118" i="13"/>
  <c r="AA118" i="13" s="1"/>
  <c r="Z176" i="13"/>
  <c r="AA176" i="13" s="1"/>
  <c r="Z288" i="13"/>
  <c r="AA288" i="13" s="1"/>
  <c r="Z866" i="13"/>
  <c r="AA866" i="13" s="1"/>
  <c r="Z77" i="13"/>
  <c r="AA77" i="13" s="1"/>
  <c r="Z845" i="13"/>
  <c r="AA845" i="13" s="1"/>
  <c r="Z593" i="13"/>
  <c r="AA593" i="13" s="1"/>
  <c r="Z705" i="13"/>
  <c r="AA705" i="13" s="1"/>
  <c r="Z562" i="13"/>
  <c r="AA562" i="13" s="1"/>
  <c r="Z342" i="13"/>
  <c r="AA342" i="13" s="1"/>
  <c r="Z605" i="13"/>
  <c r="AA605" i="13" s="1"/>
  <c r="Z812" i="13"/>
  <c r="AA812" i="13" s="1"/>
  <c r="Z362" i="13"/>
  <c r="AA362" i="13" s="1"/>
  <c r="Z550" i="13"/>
  <c r="AA550" i="13" s="1"/>
  <c r="Z296" i="13"/>
  <c r="AA296" i="13" s="1"/>
  <c r="Z433" i="13"/>
  <c r="AA433" i="13" s="1"/>
  <c r="Z832" i="13"/>
  <c r="AA832" i="13" s="1"/>
  <c r="Z94" i="13"/>
  <c r="AA94" i="13" s="1"/>
  <c r="Z365" i="13"/>
  <c r="AA365" i="13" s="1"/>
  <c r="Z831" i="13"/>
  <c r="AA831" i="13" s="1"/>
  <c r="Z419" i="13"/>
  <c r="AA419" i="13" s="1"/>
  <c r="Z662" i="13"/>
  <c r="AA662" i="13" s="1"/>
  <c r="Z710" i="13"/>
  <c r="AA710" i="13" s="1"/>
  <c r="Z117" i="13"/>
  <c r="AA117" i="13" s="1"/>
  <c r="Z1010" i="13"/>
  <c r="AA1010" i="13" s="1"/>
  <c r="Z182" i="13"/>
  <c r="AA182" i="13" s="1"/>
  <c r="Z836" i="13"/>
  <c r="AA836" i="13" s="1"/>
  <c r="Z799" i="13"/>
  <c r="AA799" i="13" s="1"/>
  <c r="Z844" i="13"/>
  <c r="AA844" i="13" s="1"/>
  <c r="Z606" i="13"/>
  <c r="AA606" i="13" s="1"/>
  <c r="Z564" i="13"/>
  <c r="AA564" i="13" s="1"/>
  <c r="Z924" i="13"/>
  <c r="AA924" i="13" s="1"/>
  <c r="Z54" i="13"/>
  <c r="AA54" i="13" s="1"/>
  <c r="Z477" i="13"/>
  <c r="AA477" i="13" s="1"/>
  <c r="Z719" i="13"/>
  <c r="AA719" i="13" s="1"/>
  <c r="Z744" i="13"/>
  <c r="AA744" i="13" s="1"/>
  <c r="Z244" i="13"/>
  <c r="AA244" i="13" s="1"/>
  <c r="Z685" i="13"/>
  <c r="AA685" i="13" s="1"/>
  <c r="Z445" i="13"/>
  <c r="AA445" i="13" s="1"/>
  <c r="Z38" i="13"/>
  <c r="AA38" i="13" s="1"/>
  <c r="Z767" i="13"/>
  <c r="AA767" i="13" s="1"/>
  <c r="Z1011" i="13"/>
  <c r="AA1011" i="13" s="1"/>
  <c r="Z195" i="13"/>
  <c r="AA195" i="13" s="1"/>
  <c r="Z881" i="13"/>
  <c r="AA881" i="13" s="1"/>
  <c r="Z774" i="13"/>
  <c r="AA774" i="13" s="1"/>
  <c r="Z642" i="13"/>
  <c r="AA642" i="13" s="1"/>
  <c r="Z190" i="13"/>
  <c r="AA190" i="13" s="1"/>
  <c r="Z620" i="13"/>
  <c r="AA620" i="13" s="1"/>
  <c r="Z500" i="13"/>
  <c r="AA500" i="13" s="1"/>
  <c r="Z897" i="13"/>
  <c r="AA897" i="13" s="1"/>
  <c r="Z496" i="13"/>
  <c r="AA496" i="13" s="1"/>
  <c r="Z53" i="13"/>
  <c r="AA53" i="13" s="1"/>
  <c r="Z823" i="13"/>
  <c r="AA823" i="13" s="1"/>
  <c r="Z584" i="13"/>
  <c r="AA584" i="13" s="1"/>
  <c r="Z871" i="13"/>
  <c r="AA871" i="13" s="1"/>
  <c r="Z96" i="13"/>
  <c r="AA96" i="13" s="1"/>
  <c r="Z165" i="13"/>
  <c r="AA165" i="13" s="1"/>
  <c r="Z390" i="13"/>
  <c r="AA390" i="13" s="1"/>
  <c r="Z367" i="13"/>
  <c r="AA367" i="13" s="1"/>
  <c r="Z1001" i="13"/>
  <c r="AA1001" i="13" s="1"/>
  <c r="Z133" i="13"/>
  <c r="AA133" i="13" s="1"/>
  <c r="Z956" i="13"/>
  <c r="AA956" i="13" s="1"/>
  <c r="Z695" i="13"/>
  <c r="AA695" i="13" s="1"/>
  <c r="Z984" i="13"/>
  <c r="AA984" i="13" s="1"/>
  <c r="Z951" i="13"/>
  <c r="AA951" i="13" s="1"/>
  <c r="Z790" i="13"/>
  <c r="AA790" i="13" s="1"/>
  <c r="Z503" i="13"/>
  <c r="AA503" i="13" s="1"/>
  <c r="Z780" i="13"/>
  <c r="AA780" i="13" s="1"/>
  <c r="Z299" i="13"/>
  <c r="AA299" i="13" s="1"/>
  <c r="Z914" i="13"/>
  <c r="AA914" i="13" s="1"/>
  <c r="Z79" i="13"/>
  <c r="AA79" i="13" s="1"/>
  <c r="Z988" i="13"/>
  <c r="AA988" i="13" s="1"/>
  <c r="Z237" i="13"/>
  <c r="AA237" i="13" s="1"/>
  <c r="Z379" i="13"/>
  <c r="AA379" i="13" s="1"/>
  <c r="Z132" i="13"/>
  <c r="AA132" i="13" s="1"/>
  <c r="Z771" i="13"/>
  <c r="AA771" i="13" s="1"/>
  <c r="Z167" i="13"/>
  <c r="AA167" i="13" s="1"/>
  <c r="Z982" i="13"/>
  <c r="AA982" i="13" s="1"/>
  <c r="Z303" i="13"/>
  <c r="AA303" i="13" s="1"/>
  <c r="Z106" i="13"/>
  <c r="AA106" i="13" s="1"/>
  <c r="Z563" i="13"/>
  <c r="AA563" i="13" s="1"/>
  <c r="Z816" i="13"/>
  <c r="AA816" i="13" s="1"/>
  <c r="Z781" i="13"/>
  <c r="AA781" i="13" s="1"/>
  <c r="Z307" i="13"/>
  <c r="AA307" i="13" s="1"/>
  <c r="Z1007" i="13"/>
  <c r="AA1007" i="13" s="1"/>
  <c r="Z35" i="13"/>
  <c r="AA35" i="13" s="1"/>
  <c r="Z986" i="13"/>
  <c r="AA986" i="13" s="1"/>
  <c r="Z716" i="13"/>
  <c r="AA716" i="13" s="1"/>
  <c r="Z894" i="13"/>
  <c r="AA894" i="13" s="1"/>
  <c r="Z877" i="13"/>
  <c r="AA877" i="13" s="1"/>
  <c r="Z614" i="13"/>
  <c r="AA614" i="13" s="1"/>
  <c r="Z664" i="13"/>
  <c r="AA664" i="13" s="1"/>
  <c r="Z437" i="13"/>
  <c r="AA437" i="13" s="1"/>
  <c r="Z660" i="13"/>
  <c r="AA660" i="13" s="1"/>
  <c r="Z994" i="13"/>
  <c r="AA994" i="13" s="1"/>
  <c r="Z326" i="13"/>
  <c r="AA326" i="13" s="1"/>
  <c r="Z635" i="13"/>
  <c r="AA635" i="13" s="1"/>
  <c r="Z297" i="13"/>
  <c r="AA297" i="13" s="1"/>
  <c r="Z729" i="13"/>
  <c r="AA729" i="13" s="1"/>
  <c r="Z925" i="13"/>
  <c r="AA925" i="13" s="1"/>
  <c r="Z23" i="13"/>
  <c r="AA23" i="13" s="1"/>
  <c r="Z19" i="13"/>
  <c r="AA19" i="13" s="1"/>
  <c r="AB19" i="13" s="1"/>
  <c r="Z211" i="13"/>
  <c r="AA211" i="13" s="1"/>
  <c r="Z979" i="13"/>
  <c r="AA979" i="13" s="1"/>
  <c r="Z191" i="13"/>
  <c r="AA191" i="13" s="1"/>
  <c r="Z385" i="13"/>
  <c r="AA385" i="13" s="1"/>
  <c r="Z818" i="13"/>
  <c r="AA818" i="13" s="1"/>
  <c r="Z347" i="13"/>
  <c r="AA347" i="13" s="1"/>
  <c r="Z384" i="13"/>
  <c r="AA384" i="13" s="1"/>
  <c r="Z491" i="13"/>
  <c r="AA491" i="13" s="1"/>
  <c r="Z572" i="13"/>
  <c r="AA572" i="13" s="1"/>
  <c r="Z528" i="13"/>
  <c r="AA528" i="13" s="1"/>
  <c r="Z551" i="13"/>
  <c r="AA551" i="13" s="1"/>
  <c r="Z166" i="13"/>
  <c r="AA166" i="13" s="1"/>
  <c r="Z264" i="13"/>
  <c r="AA264" i="13" s="1"/>
  <c r="Z298" i="13"/>
  <c r="AA298" i="13" s="1"/>
  <c r="Z829" i="13"/>
  <c r="AA829" i="13" s="1"/>
  <c r="Z822" i="13"/>
  <c r="AA822" i="13" s="1"/>
  <c r="Z693" i="13"/>
  <c r="AA693" i="13" s="1"/>
  <c r="Z153" i="13"/>
  <c r="AA153" i="13" s="1"/>
  <c r="Z449" i="13"/>
  <c r="AA449" i="13" s="1"/>
  <c r="Z560" i="13"/>
  <c r="AA560" i="13" s="1"/>
  <c r="Z769" i="13"/>
  <c r="AA769" i="13" s="1"/>
  <c r="Z784" i="13"/>
  <c r="AA784" i="13" s="1"/>
  <c r="Z854" i="13"/>
  <c r="AA854" i="13" s="1"/>
  <c r="Z291" i="13"/>
  <c r="AA291" i="13" s="1"/>
  <c r="Z411" i="13"/>
  <c r="AA411" i="13" s="1"/>
  <c r="Z20" i="13"/>
  <c r="AA20" i="13" s="1"/>
  <c r="AB20" i="13" s="1"/>
  <c r="Z486" i="13"/>
  <c r="AA486" i="13" s="1"/>
  <c r="Z773" i="13"/>
  <c r="AA773" i="13" s="1"/>
  <c r="Z406" i="13"/>
  <c r="AA406" i="13" s="1"/>
  <c r="Z989" i="13"/>
  <c r="AA989" i="13" s="1"/>
  <c r="Z632" i="13"/>
  <c r="AA632" i="13" s="1"/>
  <c r="Z888" i="13"/>
  <c r="AA888" i="13" s="1"/>
  <c r="Z611" i="13"/>
  <c r="AA611" i="13" s="1"/>
  <c r="Z800" i="13"/>
  <c r="AA800" i="13" s="1"/>
  <c r="Z622" i="13"/>
  <c r="AA622" i="13" s="1"/>
  <c r="Z558" i="13"/>
  <c r="AA558" i="13" s="1"/>
  <c r="Z216" i="13"/>
  <c r="AA216" i="13" s="1"/>
  <c r="Z819" i="13"/>
  <c r="AA819" i="13" s="1"/>
  <c r="Z97" i="13"/>
  <c r="AA97" i="13" s="1"/>
  <c r="Z538" i="13"/>
  <c r="AA538" i="13" s="1"/>
  <c r="Z942" i="13"/>
  <c r="AA942" i="13" s="1"/>
  <c r="Z270" i="13"/>
  <c r="AA270" i="13" s="1"/>
  <c r="Z862" i="13"/>
  <c r="AA862" i="13" s="1"/>
  <c r="Z443" i="13"/>
  <c r="AA443" i="13" s="1"/>
  <c r="Z453" i="13"/>
  <c r="AA453" i="13" s="1"/>
  <c r="Z375" i="13"/>
  <c r="AA375" i="13" s="1"/>
  <c r="Z787" i="13"/>
  <c r="AA787" i="13" s="1"/>
  <c r="Z467" i="13"/>
  <c r="AA467" i="13" s="1"/>
  <c r="Z738" i="13"/>
  <c r="AA738" i="13" s="1"/>
  <c r="Z58" i="13"/>
  <c r="AA58" i="13" s="1"/>
  <c r="Z422" i="13"/>
  <c r="AA422" i="13" s="1"/>
  <c r="Z671" i="13"/>
  <c r="AA671" i="13" s="1"/>
  <c r="Z120" i="13"/>
  <c r="AA120" i="13" s="1"/>
  <c r="Z578" i="13"/>
  <c r="AA578" i="13" s="1"/>
  <c r="Z462" i="13"/>
  <c r="AA462" i="13" s="1"/>
  <c r="Z842" i="13"/>
  <c r="AA842" i="13" s="1"/>
  <c r="Z905" i="13"/>
  <c r="AA905" i="13" s="1"/>
  <c r="Z261" i="13"/>
  <c r="AA261" i="13" s="1"/>
  <c r="Z732" i="13"/>
  <c r="AA732" i="13" s="1"/>
  <c r="Z687" i="13"/>
  <c r="AA687" i="13" s="1"/>
  <c r="Z281" i="13"/>
  <c r="AA281" i="13" s="1"/>
  <c r="Z415" i="13"/>
  <c r="AA415" i="13" s="1"/>
  <c r="Z201" i="13"/>
  <c r="AA201" i="13" s="1"/>
  <c r="Z511" i="13"/>
  <c r="AA511" i="13" s="1"/>
  <c r="Z311" i="13"/>
  <c r="AA311" i="13" s="1"/>
  <c r="Z251" i="13"/>
  <c r="AA251" i="13" s="1"/>
  <c r="Z50" i="13"/>
  <c r="AA50" i="13" s="1"/>
  <c r="Z45" i="13"/>
  <c r="AA45" i="13" s="1"/>
  <c r="Z967" i="13"/>
  <c r="AA967" i="13" s="1"/>
  <c r="Z394" i="13"/>
  <c r="AA394" i="13" s="1"/>
  <c r="Z62" i="13"/>
  <c r="AA62" i="13" s="1"/>
  <c r="Z1002" i="13"/>
  <c r="AA1002" i="13" s="1"/>
  <c r="Z711" i="13"/>
  <c r="AA711" i="13" s="1"/>
  <c r="Z262" i="13"/>
  <c r="AA262" i="13" s="1"/>
  <c r="Z197" i="13"/>
  <c r="AA197" i="13" s="1"/>
  <c r="Z985" i="13"/>
  <c r="AA985" i="13" s="1"/>
  <c r="Z933" i="13"/>
  <c r="AA933" i="13" s="1"/>
  <c r="Z651" i="13"/>
  <c r="AA651" i="13" s="1"/>
  <c r="Z659" i="13"/>
  <c r="AA659" i="13" s="1"/>
  <c r="Z529" i="13"/>
  <c r="AA529" i="13" s="1"/>
  <c r="Z926" i="13"/>
  <c r="AA926" i="13" s="1"/>
  <c r="Z789" i="13"/>
  <c r="AA789" i="13" s="1"/>
  <c r="Z71" i="13"/>
  <c r="AA71" i="13" s="1"/>
  <c r="Z852" i="13"/>
  <c r="AA852" i="13" s="1"/>
  <c r="Z706" i="13"/>
  <c r="AA706" i="13" s="1"/>
  <c r="Z585" i="13"/>
  <c r="AA585" i="13" s="1"/>
  <c r="Z243" i="13"/>
  <c r="AA243" i="13" s="1"/>
  <c r="Z532" i="13"/>
  <c r="AA532" i="13" s="1"/>
  <c r="Z879" i="13"/>
  <c r="AA879" i="13" s="1"/>
  <c r="Z425" i="13"/>
  <c r="AA425" i="13" s="1"/>
  <c r="Z788" i="13"/>
  <c r="AA788" i="13" s="1"/>
  <c r="Z48" i="13"/>
  <c r="AA48" i="13" s="1"/>
  <c r="Z674" i="13"/>
  <c r="AA674" i="13" s="1"/>
  <c r="Z939" i="13"/>
  <c r="AA939" i="13" s="1"/>
  <c r="Z279" i="13"/>
  <c r="AA279" i="13" s="1"/>
  <c r="Z904" i="13"/>
  <c r="AA904" i="13" s="1"/>
  <c r="Z796" i="13"/>
  <c r="AA796" i="13" s="1"/>
  <c r="Z87" i="13"/>
  <c r="AA87" i="13" s="1"/>
  <c r="Z574" i="13"/>
  <c r="AA574" i="13" s="1"/>
  <c r="Z230" i="13"/>
  <c r="AA230" i="13" s="1"/>
  <c r="Z536" i="13"/>
  <c r="AA536" i="13" s="1"/>
  <c r="Z461" i="13"/>
  <c r="AA461" i="13" s="1"/>
  <c r="Z21" i="13"/>
  <c r="AA21" i="13" s="1"/>
  <c r="AB21" i="13" s="1"/>
  <c r="Z846" i="13"/>
  <c r="AA846" i="13" s="1"/>
  <c r="Z600" i="13"/>
  <c r="AA600" i="13" s="1"/>
  <c r="Z16" i="13"/>
  <c r="AA16" i="13" s="1"/>
  <c r="Z699" i="13"/>
  <c r="AA699" i="13" s="1"/>
  <c r="Z746" i="13"/>
  <c r="AA746" i="13" s="1"/>
  <c r="Z537" i="13"/>
  <c r="AA537" i="13" s="1"/>
  <c r="Z837" i="13"/>
  <c r="AA837" i="13" s="1"/>
  <c r="Z257" i="13"/>
  <c r="AA257" i="13" s="1"/>
  <c r="Z947" i="13"/>
  <c r="AA947" i="13" s="1"/>
  <c r="Z639" i="13"/>
  <c r="AA639" i="13" s="1"/>
  <c r="Z193" i="13"/>
  <c r="AA193" i="13" s="1"/>
  <c r="Z810" i="13"/>
  <c r="AA810" i="13" s="1"/>
  <c r="Z934" i="13"/>
  <c r="AA934" i="13" s="1"/>
  <c r="Z312" i="13"/>
  <c r="AA312" i="13" s="1"/>
  <c r="Z974" i="13"/>
  <c r="AA974" i="13" s="1"/>
  <c r="Z932" i="13"/>
  <c r="AA932" i="13" s="1"/>
  <c r="Z590" i="13"/>
  <c r="AA590" i="13" s="1"/>
  <c r="Z285" i="13"/>
  <c r="AA285" i="13" s="1"/>
  <c r="Z269" i="13"/>
  <c r="AA269" i="13" s="1"/>
  <c r="Z84" i="13"/>
  <c r="AA84" i="13" s="1"/>
  <c r="Z887" i="13"/>
  <c r="AA887" i="13" s="1"/>
  <c r="Z545" i="13"/>
  <c r="AA545" i="13" s="1"/>
  <c r="Z745" i="13"/>
  <c r="AA745" i="13" s="1"/>
  <c r="Z619" i="13"/>
  <c r="AA619" i="13" s="1"/>
  <c r="Z902" i="13"/>
  <c r="AA902" i="13" s="1"/>
  <c r="Z772" i="13"/>
  <c r="AA772" i="13" s="1"/>
  <c r="Z576" i="13"/>
  <c r="AA576" i="13" s="1"/>
  <c r="Z752" i="13"/>
  <c r="AA752" i="13" s="1"/>
  <c r="Z335" i="13"/>
  <c r="AA335" i="13" s="1"/>
  <c r="Z51" i="13"/>
  <c r="AA51" i="13" s="1"/>
  <c r="Z628" i="13"/>
  <c r="AA628" i="13" s="1"/>
  <c r="Z258" i="13"/>
  <c r="AA258" i="13" s="1"/>
  <c r="Z121" i="13"/>
  <c r="AA121" i="13" s="1"/>
  <c r="Z76" i="13"/>
  <c r="AA76" i="13" s="1"/>
  <c r="Z996" i="13"/>
  <c r="AA996" i="13" s="1"/>
  <c r="Z115" i="13"/>
  <c r="AA115" i="13" s="1"/>
  <c r="Z348" i="13"/>
  <c r="AA348" i="13" s="1"/>
  <c r="Z737" i="13"/>
  <c r="AA737" i="13" s="1"/>
  <c r="Z102" i="13"/>
  <c r="AA102" i="13" s="1"/>
  <c r="Z263" i="13"/>
  <c r="AA263" i="13" s="1"/>
  <c r="Z273" i="13"/>
  <c r="AA273" i="13" s="1"/>
  <c r="Z953" i="13"/>
  <c r="AA953" i="13" s="1"/>
  <c r="Z735" i="13"/>
  <c r="AA735" i="13" s="1"/>
  <c r="Z906" i="13"/>
  <c r="AA906" i="13" s="1"/>
  <c r="Z526" i="13"/>
  <c r="AA526" i="13" s="1"/>
  <c r="Z352" i="13"/>
  <c r="AA352" i="13" s="1"/>
  <c r="Z196" i="13"/>
  <c r="AA196" i="13" s="1"/>
  <c r="Z29" i="13"/>
  <c r="AA29" i="13" s="1"/>
  <c r="Z44" i="13"/>
  <c r="AA44" i="13" s="1"/>
  <c r="Z145" i="13"/>
  <c r="AA145" i="13" s="1"/>
  <c r="Z337" i="13"/>
  <c r="AA337" i="13" s="1"/>
  <c r="Z955" i="13"/>
  <c r="AA955" i="13" s="1"/>
  <c r="Z460" i="13"/>
  <c r="AA460" i="13" s="1"/>
  <c r="Z791" i="13"/>
  <c r="AA791" i="13" s="1"/>
  <c r="Z18" i="13"/>
  <c r="AA18" i="13" s="1"/>
  <c r="AB18" i="13" s="1"/>
  <c r="Z209" i="13"/>
  <c r="AA209" i="13" s="1"/>
  <c r="Z686" i="13"/>
  <c r="AA686" i="13" s="1"/>
  <c r="Z617" i="13"/>
  <c r="AA617" i="13" s="1"/>
  <c r="Z650" i="13"/>
  <c r="AA650" i="13" s="1"/>
  <c r="Z141" i="13"/>
  <c r="AA141" i="13" s="1"/>
  <c r="Z414" i="13"/>
  <c r="AA414" i="13" s="1"/>
  <c r="Z127" i="13"/>
  <c r="AA127" i="13" s="1"/>
  <c r="Z490" i="13"/>
  <c r="AA490" i="13" s="1"/>
  <c r="Z112" i="13"/>
  <c r="AA112" i="13" s="1"/>
  <c r="Z332" i="13"/>
  <c r="AA332" i="13" s="1"/>
  <c r="Z843" i="13"/>
  <c r="AA843" i="13" s="1"/>
  <c r="Z739" i="13"/>
  <c r="AA739" i="13" s="1"/>
  <c r="Z952" i="13"/>
  <c r="AA952" i="13" s="1"/>
  <c r="Z267" i="13"/>
  <c r="AA267" i="13" s="1"/>
  <c r="Z305" i="13"/>
  <c r="AA305" i="13" s="1"/>
  <c r="Z64" i="13"/>
  <c r="AA64" i="13" s="1"/>
  <c r="Z713" i="13"/>
  <c r="AA713" i="13" s="1"/>
  <c r="Z391" i="13"/>
  <c r="AA391" i="13" s="1"/>
  <c r="Z813" i="13"/>
  <c r="AA813" i="13" s="1"/>
  <c r="Z621" i="13"/>
  <c r="AA621" i="13" s="1"/>
  <c r="Z864" i="13"/>
  <c r="AA864" i="13" s="1"/>
  <c r="Z378" i="13"/>
  <c r="AA378" i="13" s="1"/>
  <c r="Z765" i="13"/>
  <c r="AA765" i="13" s="1"/>
  <c r="Z779" i="13"/>
  <c r="AA779" i="13" s="1"/>
  <c r="Z859" i="13"/>
  <c r="AA859" i="13" s="1"/>
  <c r="Z912" i="13"/>
  <c r="AA912" i="13" s="1"/>
  <c r="Z374" i="13"/>
  <c r="AA374" i="13" s="1"/>
  <c r="Z807" i="13"/>
  <c r="AA807" i="13" s="1"/>
  <c r="Z200" i="13"/>
  <c r="AA200" i="13" s="1"/>
  <c r="Z568" i="13"/>
  <c r="AA568" i="13" s="1"/>
  <c r="Z171" i="13"/>
  <c r="AA171" i="13" s="1"/>
  <c r="Z701" i="13"/>
  <c r="AA701" i="13" s="1"/>
  <c r="Z492" i="13"/>
  <c r="AA492" i="13" s="1"/>
  <c r="Z669" i="13"/>
  <c r="AA669" i="13" s="1"/>
  <c r="Z608" i="13"/>
  <c r="AA608" i="13" s="1"/>
  <c r="Z707" i="13"/>
  <c r="AA707" i="13" s="1"/>
  <c r="Z901" i="13"/>
  <c r="AA901" i="13" s="1"/>
  <c r="Z398" i="13"/>
  <c r="AA398" i="13" s="1"/>
  <c r="Z631" i="13"/>
  <c r="AA631" i="13" s="1"/>
  <c r="Z583" i="13"/>
  <c r="AA583" i="13" s="1"/>
  <c r="Z439" i="13"/>
  <c r="AA439" i="13" s="1"/>
  <c r="Z233" i="13"/>
  <c r="AA233" i="13" s="1"/>
  <c r="Z427" i="13"/>
  <c r="AA427" i="13" s="1"/>
  <c r="Z219" i="13"/>
  <c r="AA219" i="13" s="1"/>
  <c r="Z90" i="13"/>
  <c r="AA90" i="13" s="1"/>
  <c r="Z950" i="13"/>
  <c r="AA950" i="13" s="1"/>
  <c r="Z542" i="13"/>
  <c r="AA542" i="13" s="1"/>
  <c r="Z85" i="13"/>
  <c r="AA85" i="13" s="1"/>
  <c r="Z444" i="13"/>
  <c r="AA444" i="13" s="1"/>
  <c r="Z678" i="13"/>
  <c r="AA678" i="13" s="1"/>
  <c r="Z434" i="13"/>
  <c r="AA434" i="13" s="1"/>
  <c r="Z761" i="13"/>
  <c r="AA761" i="13" s="1"/>
  <c r="Z92" i="13"/>
  <c r="AA92" i="13" s="1"/>
  <c r="Z892" i="13"/>
  <c r="AA892" i="13" s="1"/>
  <c r="Z131" i="13"/>
  <c r="AA131" i="13" s="1"/>
  <c r="Z238" i="13"/>
  <c r="AA238" i="13" s="1"/>
  <c r="Z680" i="13"/>
  <c r="AA680" i="13" s="1"/>
  <c r="Z728" i="13"/>
  <c r="AA728" i="13" s="1"/>
  <c r="Z475" i="13"/>
  <c r="AA475" i="13" s="1"/>
  <c r="Z850" i="13"/>
  <c r="AA850" i="13" s="1"/>
  <c r="Z300" i="13"/>
  <c r="AA300" i="13" s="1"/>
  <c r="Z441" i="13"/>
  <c r="AA441" i="13" s="1"/>
  <c r="Z833" i="13"/>
  <c r="AA833" i="13" s="1"/>
  <c r="Z961" i="13"/>
  <c r="AA961" i="13" s="1"/>
  <c r="Z139" i="13"/>
  <c r="AA139" i="13" s="1"/>
  <c r="Z794" i="13"/>
  <c r="AA794" i="13" s="1"/>
  <c r="Z130" i="13"/>
  <c r="AA130" i="13" s="1"/>
  <c r="Z134" i="13"/>
  <c r="AA134" i="13" s="1"/>
  <c r="Z304" i="13"/>
  <c r="AA304" i="13" s="1"/>
  <c r="Z916" i="13"/>
  <c r="AA916" i="13" s="1"/>
  <c r="Z1015" i="13"/>
  <c r="AA1015" i="13" s="1"/>
  <c r="Z691" i="13"/>
  <c r="AA691" i="13" s="1"/>
  <c r="Z34" i="13"/>
  <c r="AA34" i="13" s="1"/>
  <c r="Z692" i="13"/>
  <c r="AA692" i="13" s="1"/>
  <c r="Z231" i="13"/>
  <c r="AA231" i="13" s="1"/>
  <c r="Z125" i="13"/>
  <c r="AA125" i="13" s="1"/>
  <c r="Z278" i="13"/>
  <c r="AA278" i="13" s="1"/>
  <c r="Z203" i="13"/>
  <c r="AA203" i="13" s="1"/>
  <c r="Z534" i="13"/>
  <c r="AA534" i="13" s="1"/>
  <c r="Z429" i="13"/>
  <c r="AA429" i="13" s="1"/>
  <c r="Z527" i="13"/>
  <c r="AA527" i="13" s="1"/>
  <c r="Z717" i="13"/>
  <c r="AA717" i="13" s="1"/>
  <c r="Z320" i="13"/>
  <c r="AA320" i="13" s="1"/>
  <c r="Z612" i="13"/>
  <c r="AA612" i="13" s="1"/>
  <c r="Z1012" i="13"/>
  <c r="AA1012" i="13" s="1"/>
  <c r="Z138" i="13"/>
  <c r="AA138" i="13" s="1"/>
  <c r="Z661" i="13"/>
  <c r="AA661" i="13" s="1"/>
  <c r="Z944" i="13"/>
  <c r="AA944" i="13" s="1"/>
  <c r="Z212" i="13"/>
  <c r="AA212" i="13" s="1"/>
  <c r="Z530" i="13"/>
  <c r="AA530" i="13" s="1"/>
  <c r="Z992" i="13"/>
  <c r="AA992" i="13" s="1"/>
  <c r="Z164" i="13"/>
  <c r="AA164" i="13" s="1"/>
  <c r="Z302" i="13"/>
  <c r="AA302" i="13" s="1"/>
  <c r="Z993" i="13"/>
  <c r="AA993" i="13" s="1"/>
  <c r="Z402" i="13"/>
  <c r="AA402" i="13" s="1"/>
  <c r="Z814" i="13"/>
  <c r="AA814" i="13" s="1"/>
  <c r="Z539" i="13"/>
  <c r="AA539" i="13" s="1"/>
  <c r="Z520" i="13"/>
  <c r="AA520" i="13" s="1"/>
  <c r="Z377" i="13"/>
  <c r="AA377" i="13" s="1"/>
  <c r="Z754" i="13"/>
  <c r="AA754" i="13" s="1"/>
  <c r="Z186" i="13"/>
  <c r="AA186" i="13" s="1"/>
  <c r="Z69" i="13"/>
  <c r="AA69" i="13" s="1"/>
  <c r="Z405" i="13"/>
  <c r="AA405" i="13" s="1"/>
  <c r="Z1008" i="13"/>
  <c r="AA1008" i="13" s="1"/>
  <c r="Z948" i="13"/>
  <c r="AA948" i="13" s="1"/>
  <c r="Z778" i="13"/>
  <c r="AA778" i="13" s="1"/>
  <c r="Z354" i="13"/>
  <c r="AA354" i="13" s="1"/>
  <c r="Z629" i="13"/>
  <c r="AA629" i="13" s="1"/>
  <c r="Z436" i="13"/>
  <c r="AA436" i="13" s="1"/>
  <c r="Z696" i="13"/>
  <c r="AA696" i="13" s="1"/>
  <c r="Z93" i="13"/>
  <c r="AA93" i="13" s="1"/>
  <c r="Z840" i="13"/>
  <c r="AA840" i="13" s="1"/>
  <c r="Z980" i="13"/>
  <c r="AA980" i="13" s="1"/>
  <c r="Z910" i="13"/>
  <c r="AA910" i="13" s="1"/>
  <c r="Z764" i="13"/>
  <c r="AA764" i="13" s="1"/>
  <c r="Z1003" i="13"/>
  <c r="AA1003" i="13" s="1"/>
  <c r="Z408" i="13"/>
  <c r="AA408" i="13" s="1"/>
  <c r="Z867" i="13"/>
  <c r="AA867" i="13" s="1"/>
  <c r="Z250" i="13"/>
  <c r="AA250" i="13" s="1"/>
  <c r="Z656" i="13"/>
  <c r="AA656" i="13" s="1"/>
  <c r="Z366" i="13"/>
  <c r="AA366" i="13" s="1"/>
  <c r="Z247" i="13"/>
  <c r="AA247" i="13" s="1"/>
  <c r="Z274" i="13"/>
  <c r="AA274" i="13" s="1"/>
  <c r="Z683" i="13"/>
  <c r="AA683" i="13" s="1"/>
  <c r="Z430" i="13"/>
  <c r="AA430" i="13" s="1"/>
  <c r="Z658" i="13"/>
  <c r="AA658" i="13" s="1"/>
  <c r="Z448" i="13"/>
  <c r="AA448" i="13" s="1"/>
  <c r="Z524" i="13"/>
  <c r="AA524" i="13" s="1"/>
  <c r="Z525" i="13"/>
  <c r="AA525" i="13" s="1"/>
  <c r="Z341" i="13"/>
  <c r="AA341" i="13" s="1"/>
  <c r="Z636" i="13"/>
  <c r="AA636" i="13" s="1"/>
  <c r="Z426" i="13"/>
  <c r="AA426" i="13" s="1"/>
  <c r="Z28" i="13"/>
  <c r="AA28" i="13" s="1"/>
  <c r="Z575" i="13"/>
  <c r="AA575" i="13" s="1"/>
  <c r="Z768" i="13"/>
  <c r="AA768" i="13" s="1"/>
  <c r="Z740" i="13"/>
  <c r="AA740" i="13" s="1"/>
  <c r="Z640" i="13"/>
  <c r="AA640" i="13" s="1"/>
  <c r="Z328" i="13"/>
  <c r="AA328" i="13" s="1"/>
  <c r="Z136" i="13"/>
  <c r="AA136" i="13" s="1"/>
  <c r="Z609" i="13"/>
  <c r="AA609" i="13" s="1"/>
  <c r="Z234" i="13"/>
  <c r="AA234" i="13" s="1"/>
  <c r="Z820" i="13"/>
  <c r="AA820" i="13" s="1"/>
  <c r="Z641" i="13"/>
  <c r="AA641" i="13" s="1"/>
  <c r="Z421" i="13"/>
  <c r="AA421" i="13" s="1"/>
  <c r="Z232" i="13"/>
  <c r="AA232" i="13" s="1"/>
  <c r="Z395" i="13"/>
  <c r="AA395" i="13" s="1"/>
  <c r="Z483" i="13"/>
  <c r="AA483" i="13" s="1"/>
  <c r="Z501" i="13"/>
  <c r="AA501" i="13" s="1"/>
  <c r="Z586" i="13"/>
  <c r="AA586" i="13" s="1"/>
  <c r="Z559" i="13"/>
  <c r="AA559" i="13" s="1"/>
  <c r="Z17" i="13"/>
  <c r="AA17" i="13" s="1"/>
  <c r="AB17" i="13" s="1"/>
  <c r="Z66" i="13"/>
  <c r="AA66" i="13" s="1"/>
  <c r="Z42" i="13"/>
  <c r="AA42" i="13" s="1"/>
  <c r="Z1000" i="13"/>
  <c r="AA1000" i="13" s="1"/>
  <c r="Z308" i="13"/>
  <c r="AA308" i="13" s="1"/>
  <c r="Z945" i="13"/>
  <c r="AA945" i="13" s="1"/>
  <c r="Z479" i="13"/>
  <c r="AA479" i="13" s="1"/>
  <c r="Z409" i="13"/>
  <c r="AA409" i="13" s="1"/>
  <c r="Z857" i="13"/>
  <c r="AA857" i="13" s="1"/>
  <c r="Z507" i="13"/>
  <c r="AA507" i="13" s="1"/>
  <c r="Z207" i="13"/>
  <c r="AA207" i="13" s="1"/>
  <c r="Z142" i="13"/>
  <c r="AA142" i="13" s="1"/>
  <c r="Z331" i="13"/>
  <c r="AA331" i="13" s="1"/>
  <c r="Z624" i="13"/>
  <c r="AA624" i="13" s="1"/>
  <c r="Z552" i="13"/>
  <c r="AA552" i="13" s="1"/>
  <c r="Z968" i="13"/>
  <c r="AA968" i="13" s="1"/>
  <c r="Z431" i="13"/>
  <c r="AA431" i="13" s="1"/>
  <c r="Z556" i="13"/>
  <c r="AA556" i="13" s="1"/>
  <c r="Z973" i="13"/>
  <c r="AA973" i="13" s="1"/>
  <c r="Z937" i="13"/>
  <c r="AA937" i="13" s="1"/>
  <c r="Z355" i="13"/>
  <c r="AA355" i="13" s="1"/>
  <c r="Z625" i="13"/>
  <c r="AA625" i="13" s="1"/>
  <c r="Z373" i="13"/>
  <c r="AA373" i="13" s="1"/>
  <c r="Z802" i="13"/>
  <c r="AA802" i="13" s="1"/>
  <c r="Z839" i="13"/>
  <c r="AA839" i="13" s="1"/>
  <c r="Z52" i="13"/>
  <c r="AA52" i="13" s="1"/>
  <c r="Z804" i="13"/>
  <c r="AA804" i="13" s="1"/>
  <c r="Z293" i="13"/>
  <c r="AA293" i="13" s="1"/>
  <c r="Z151" i="13"/>
  <c r="AA151" i="13" s="1"/>
  <c r="Z241" i="13"/>
  <c r="AA241" i="13" s="1"/>
  <c r="Z218" i="13"/>
  <c r="AA218" i="13" s="1"/>
  <c r="Z86" i="13"/>
  <c r="AA86" i="13" s="1"/>
  <c r="Z589" i="13"/>
  <c r="AA589" i="13" s="1"/>
  <c r="Z922" i="13"/>
  <c r="AA922" i="13" s="1"/>
  <c r="Z369" i="13"/>
  <c r="AA369" i="13" s="1"/>
  <c r="CE17" i="16"/>
  <c r="CE15" i="16" s="1"/>
  <c r="CG17" i="16"/>
  <c r="CH17" i="16"/>
  <c r="BO15" i="16"/>
  <c r="K18" i="13"/>
  <c r="I18" i="13" s="1"/>
  <c r="R18" i="13"/>
  <c r="H18" i="13" s="1"/>
  <c r="K872" i="13"/>
  <c r="I872" i="13" s="1"/>
  <c r="R872" i="13"/>
  <c r="H872" i="13" s="1"/>
  <c r="K19" i="13"/>
  <c r="I19" i="13" s="1"/>
  <c r="R19" i="13"/>
  <c r="H19" i="13" s="1"/>
  <c r="K21" i="13"/>
  <c r="I21" i="13" s="1"/>
  <c r="R21" i="13"/>
  <c r="H21" i="13" s="1"/>
  <c r="K20" i="13"/>
  <c r="I20" i="13" s="1"/>
  <c r="R20" i="13"/>
  <c r="H20" i="13" s="1"/>
  <c r="AB16" i="13"/>
  <c r="J16" i="13" s="1"/>
  <c r="K17" i="13"/>
  <c r="I17" i="13" s="1"/>
  <c r="R17" i="13"/>
  <c r="H17" i="13" s="1"/>
  <c r="CF17" i="16" l="1"/>
  <c r="R16" i="13"/>
  <c r="H16" i="13" s="1"/>
  <c r="K16" i="13"/>
  <c r="I16" i="13" s="1"/>
  <c r="J14" i="13"/>
  <c r="H10" i="13" s="1"/>
  <c r="I14" i="13" l="1"/>
  <c r="I2" i="6" l="1"/>
  <c r="I2" i="3" l="1"/>
  <c r="I2" i="17"/>
  <c r="I3" i="3"/>
  <c r="I3" i="17"/>
  <c r="I11" i="3" l="1"/>
  <c r="I10" i="3"/>
  <c r="I9" i="3"/>
  <c r="I8" i="3"/>
  <c r="I7" i="3"/>
  <c r="I6" i="3"/>
  <c r="I16" i="3"/>
  <c r="I15" i="3"/>
  <c r="I14" i="3"/>
  <c r="I13" i="3"/>
  <c r="I12" i="3"/>
  <c r="L20" i="3" a="1"/>
  <c r="L20" i="3" s="1"/>
  <c r="N27" i="3"/>
  <c r="M22" i="3" a="1"/>
  <c r="M22" i="3" s="1"/>
  <c r="E33" i="3" a="1"/>
  <c r="E33" i="3" s="1"/>
  <c r="E30" i="3" a="1"/>
  <c r="E30" i="3" s="1"/>
  <c r="E34" i="3" a="1"/>
  <c r="E34" i="3" s="1"/>
  <c r="K22" i="3" a="1"/>
  <c r="K22" i="3" s="1"/>
  <c r="K2" i="17"/>
  <c r="E38" i="3" a="1"/>
  <c r="E38" i="3" s="1"/>
  <c r="B16" i="3" a="1"/>
  <c r="B16" i="3" s="1"/>
  <c r="K27" i="3"/>
  <c r="E31" i="3" a="1"/>
  <c r="E31" i="3" s="1"/>
  <c r="I22" i="3" a="1"/>
  <c r="I22" i="3" s="1"/>
  <c r="P28" i="3"/>
  <c r="P27" i="3"/>
  <c r="E35" i="3" a="1"/>
  <c r="E35" i="3" s="1"/>
  <c r="O28" i="3"/>
  <c r="J27" i="3"/>
  <c r="K20" i="3" a="1"/>
  <c r="K20" i="3" s="1"/>
  <c r="K21" i="3" a="1"/>
  <c r="K21" i="3" s="1"/>
  <c r="M29" i="3"/>
  <c r="J29" i="3"/>
  <c r="Q28" i="3"/>
  <c r="E32" i="3" a="1"/>
  <c r="E32" i="3" s="1"/>
  <c r="E36" i="3" a="1"/>
  <c r="E36" i="3" s="1"/>
  <c r="K28" i="3"/>
  <c r="E37" i="3" a="1"/>
  <c r="E37" i="3" s="1"/>
  <c r="R28" i="3"/>
  <c r="L21" i="3" a="1"/>
  <c r="L21" i="3" s="1"/>
  <c r="K2" i="3"/>
  <c r="K29" i="3"/>
  <c r="I22" i="17" a="1"/>
  <c r="I22" i="17" s="1"/>
  <c r="P27" i="17"/>
  <c r="K29" i="17"/>
  <c r="E34" i="17" a="1"/>
  <c r="E34" i="17" s="1"/>
  <c r="DC12" i="16"/>
  <c r="I11" i="17"/>
  <c r="Q27" i="17"/>
  <c r="L29" i="17"/>
  <c r="DD12" i="16"/>
  <c r="K20" i="17" a="1"/>
  <c r="K20" i="17" s="1"/>
  <c r="J22" i="17" a="1"/>
  <c r="J22" i="17" s="1"/>
  <c r="R27" i="17"/>
  <c r="M29" i="17"/>
  <c r="E35" i="17" a="1"/>
  <c r="E35" i="17" s="1"/>
  <c r="I12" i="17"/>
  <c r="J28" i="17"/>
  <c r="N29" i="17"/>
  <c r="L20" i="17" a="1"/>
  <c r="L20" i="17" s="1"/>
  <c r="K22" i="17" a="1"/>
  <c r="K22" i="17" s="1"/>
  <c r="K28" i="17"/>
  <c r="O29" i="17"/>
  <c r="E36" i="17" a="1"/>
  <c r="E36" i="17" s="1"/>
  <c r="I13" i="17"/>
  <c r="L28" i="17"/>
  <c r="P29" i="17"/>
  <c r="L22" i="17" a="1"/>
  <c r="L22" i="17" s="1"/>
  <c r="BO10" i="16" s="1"/>
  <c r="M28" i="17"/>
  <c r="Q29" i="17"/>
  <c r="E37" i="17" a="1"/>
  <c r="E37" i="17" s="1"/>
  <c r="I6" i="17"/>
  <c r="I14" i="17"/>
  <c r="N28" i="17"/>
  <c r="R29" i="17"/>
  <c r="M22" i="17" a="1"/>
  <c r="M22" i="17" s="1"/>
  <c r="O28" i="17"/>
  <c r="E30" i="17" a="1"/>
  <c r="E30" i="17" s="1"/>
  <c r="CU12" i="16"/>
  <c r="I7" i="17"/>
  <c r="I15" i="17"/>
  <c r="P28" i="17"/>
  <c r="CV12" i="16"/>
  <c r="K21" i="17" a="1"/>
  <c r="K21" i="17" s="1"/>
  <c r="J27" i="17"/>
  <c r="Q28" i="17"/>
  <c r="E31" i="17" a="1"/>
  <c r="E31" i="17" s="1"/>
  <c r="CW12" i="16"/>
  <c r="I8" i="17"/>
  <c r="B16" i="17" a="1"/>
  <c r="B16" i="17" s="1"/>
  <c r="K27" i="17"/>
  <c r="R28" i="17"/>
  <c r="CX12" i="16"/>
  <c r="L21" i="17" a="1"/>
  <c r="L21" i="17" s="1"/>
  <c r="L27" i="17"/>
  <c r="E29" i="17" a="1"/>
  <c r="E29" i="17" s="1"/>
  <c r="E32" i="17" a="1"/>
  <c r="E32" i="17" s="1"/>
  <c r="CY12" i="16"/>
  <c r="CZ12" i="16"/>
  <c r="I9" i="17"/>
  <c r="M27" i="17"/>
  <c r="M21" i="17" a="1"/>
  <c r="M21" i="17" s="1"/>
  <c r="N27" i="17"/>
  <c r="I29" i="17"/>
  <c r="E33" i="17" a="1"/>
  <c r="E33" i="17" s="1"/>
  <c r="DA12" i="16"/>
  <c r="I10" i="17"/>
  <c r="O27" i="17"/>
  <c r="J29" i="17"/>
  <c r="DB12" i="16"/>
  <c r="L27" i="3"/>
  <c r="Q27" i="3"/>
  <c r="L28" i="3"/>
  <c r="L22" i="3" a="1"/>
  <c r="L22" i="3" s="1"/>
  <c r="O29" i="3"/>
  <c r="L29" i="3"/>
  <c r="P29" i="3"/>
  <c r="M27" i="3"/>
  <c r="J22" i="3" a="1"/>
  <c r="J22" i="3" s="1"/>
  <c r="M28" i="3"/>
  <c r="M21" i="3" a="1"/>
  <c r="M21" i="3" s="1"/>
  <c r="R27" i="3"/>
  <c r="Q29" i="3"/>
  <c r="I29" i="3"/>
  <c r="J28" i="3"/>
  <c r="N28" i="3"/>
  <c r="O27" i="3"/>
  <c r="N29" i="3"/>
  <c r="R29" i="3"/>
  <c r="J11" i="3"/>
  <c r="J13" i="3"/>
  <c r="J9" i="3"/>
  <c r="J7" i="3"/>
  <c r="J10" i="3"/>
  <c r="J12" i="3"/>
  <c r="J8" i="3"/>
  <c r="J14" i="3"/>
  <c r="CS20" i="16" l="1"/>
  <c r="CZ20" i="16" s="1"/>
  <c r="EF20" i="16" s="1"/>
  <c r="CS17" i="16"/>
  <c r="L16" i="16"/>
  <c r="I16" i="16"/>
  <c r="Q16" i="16"/>
  <c r="P16" i="16"/>
  <c r="O16" i="16"/>
  <c r="N16" i="16"/>
  <c r="R16" i="16"/>
  <c r="AB16" i="16"/>
  <c r="AA16" i="16"/>
  <c r="Z16" i="16"/>
  <c r="Y16" i="16"/>
  <c r="X16" i="16"/>
  <c r="X12" i="16" s="1"/>
  <c r="W16" i="16"/>
  <c r="V16" i="16"/>
  <c r="U16" i="16"/>
  <c r="T16" i="16"/>
  <c r="S16" i="16"/>
  <c r="AG16" i="16"/>
  <c r="AF16" i="16"/>
  <c r="AE16" i="16"/>
  <c r="AD16" i="16"/>
  <c r="AC16" i="16"/>
  <c r="AQ16" i="16"/>
  <c r="AP16" i="16"/>
  <c r="AO16" i="16"/>
  <c r="AN16" i="16"/>
  <c r="AM16" i="16"/>
  <c r="AV16" i="16"/>
  <c r="AU16" i="16"/>
  <c r="AT16" i="16"/>
  <c r="AS16" i="16"/>
  <c r="AR16" i="16"/>
  <c r="AW16" i="16"/>
  <c r="BA16" i="16"/>
  <c r="AZ16" i="16"/>
  <c r="AY16" i="16"/>
  <c r="AX16" i="16"/>
  <c r="AL16" i="16"/>
  <c r="AK16" i="16"/>
  <c r="AJ16" i="16"/>
  <c r="AI16" i="16"/>
  <c r="AH16" i="16"/>
  <c r="BF16" i="16"/>
  <c r="BE16" i="16"/>
  <c r="BD16" i="16"/>
  <c r="BC16" i="16"/>
  <c r="BB16" i="16"/>
  <c r="FJ14" i="16"/>
  <c r="CS18" i="16"/>
  <c r="DA18" i="16" s="1"/>
  <c r="EG18" i="16" s="1"/>
  <c r="CS19" i="16"/>
  <c r="M16" i="16"/>
  <c r="K16" i="16"/>
  <c r="J16" i="16"/>
  <c r="I12" i="16"/>
  <c r="I20" i="17" a="1"/>
  <c r="I20" i="17" s="1"/>
  <c r="I21" i="3" a="1"/>
  <c r="I21" i="3" s="1"/>
  <c r="I20" i="3" a="1"/>
  <c r="I20" i="3" s="1"/>
  <c r="CZ21" i="16"/>
  <c r="EF21" i="16" s="1"/>
  <c r="CZ22" i="16"/>
  <c r="EF22" i="16" s="1"/>
  <c r="CZ23" i="16"/>
  <c r="EF23" i="16" s="1"/>
  <c r="CZ24" i="16"/>
  <c r="EF24" i="16" s="1"/>
  <c r="CZ25" i="16"/>
  <c r="EF25" i="16" s="1"/>
  <c r="CZ26" i="16"/>
  <c r="EF26" i="16" s="1"/>
  <c r="CZ27" i="16"/>
  <c r="EF27" i="16" s="1"/>
  <c r="CZ28" i="16"/>
  <c r="EF28" i="16" s="1"/>
  <c r="CZ29" i="16"/>
  <c r="EF29" i="16" s="1"/>
  <c r="CZ30" i="16"/>
  <c r="EF30" i="16" s="1"/>
  <c r="CZ31" i="16"/>
  <c r="EF31" i="16" s="1"/>
  <c r="CZ32" i="16"/>
  <c r="EF32" i="16" s="1"/>
  <c r="CZ33" i="16"/>
  <c r="EF33" i="16" s="1"/>
  <c r="CZ34" i="16"/>
  <c r="EF34" i="16" s="1"/>
  <c r="CZ35" i="16"/>
  <c r="EF35" i="16" s="1"/>
  <c r="CZ36" i="16"/>
  <c r="EF36" i="16" s="1"/>
  <c r="CZ37" i="16"/>
  <c r="EF37" i="16" s="1"/>
  <c r="CZ38" i="16"/>
  <c r="EF38" i="16" s="1"/>
  <c r="CZ39" i="16"/>
  <c r="EF39" i="16" s="1"/>
  <c r="CZ40" i="16"/>
  <c r="EF40" i="16" s="1"/>
  <c r="CZ41" i="16"/>
  <c r="EF41" i="16" s="1"/>
  <c r="CZ42" i="16"/>
  <c r="EF42" i="16" s="1"/>
  <c r="CZ43" i="16"/>
  <c r="EF43" i="16" s="1"/>
  <c r="CZ44" i="16"/>
  <c r="EF44" i="16" s="1"/>
  <c r="CZ45" i="16"/>
  <c r="EF45" i="16" s="1"/>
  <c r="CZ46" i="16"/>
  <c r="EF46" i="16" s="1"/>
  <c r="CZ47" i="16"/>
  <c r="EF47" i="16" s="1"/>
  <c r="CZ48" i="16"/>
  <c r="EF48" i="16" s="1"/>
  <c r="CZ49" i="16"/>
  <c r="EF49" i="16" s="1"/>
  <c r="CZ50" i="16"/>
  <c r="EF50" i="16" s="1"/>
  <c r="CZ51" i="16"/>
  <c r="EF51" i="16" s="1"/>
  <c r="CZ52" i="16"/>
  <c r="EF52" i="16" s="1"/>
  <c r="CZ53" i="16"/>
  <c r="EF53" i="16" s="1"/>
  <c r="CZ54" i="16"/>
  <c r="EF54" i="16" s="1"/>
  <c r="CZ55" i="16"/>
  <c r="EF55" i="16" s="1"/>
  <c r="CZ56" i="16"/>
  <c r="EF56" i="16" s="1"/>
  <c r="CZ57" i="16"/>
  <c r="EF57" i="16" s="1"/>
  <c r="CZ58" i="16"/>
  <c r="EF58" i="16" s="1"/>
  <c r="CZ59" i="16"/>
  <c r="EF59" i="16" s="1"/>
  <c r="CZ60" i="16"/>
  <c r="EF60" i="16" s="1"/>
  <c r="CZ61" i="16"/>
  <c r="EF61" i="16" s="1"/>
  <c r="CZ62" i="16"/>
  <c r="EF62" i="16" s="1"/>
  <c r="CZ63" i="16"/>
  <c r="EF63" i="16" s="1"/>
  <c r="CZ64" i="16"/>
  <c r="EF64" i="16" s="1"/>
  <c r="CZ65" i="16"/>
  <c r="EF65" i="16" s="1"/>
  <c r="CZ66" i="16"/>
  <c r="EF66" i="16" s="1"/>
  <c r="CZ67" i="16"/>
  <c r="EF67" i="16" s="1"/>
  <c r="CZ68" i="16"/>
  <c r="EF68" i="16" s="1"/>
  <c r="CZ69" i="16"/>
  <c r="EF69" i="16" s="1"/>
  <c r="CZ70" i="16"/>
  <c r="EF70" i="16" s="1"/>
  <c r="CZ71" i="16"/>
  <c r="EF71" i="16" s="1"/>
  <c r="CZ72" i="16"/>
  <c r="EF72" i="16" s="1"/>
  <c r="CZ73" i="16"/>
  <c r="EF73" i="16" s="1"/>
  <c r="CZ74" i="16"/>
  <c r="EF74" i="16" s="1"/>
  <c r="CZ75" i="16"/>
  <c r="EF75" i="16" s="1"/>
  <c r="CZ76" i="16"/>
  <c r="EF76" i="16" s="1"/>
  <c r="CZ77" i="16"/>
  <c r="EF77" i="16" s="1"/>
  <c r="CZ78" i="16"/>
  <c r="EF78" i="16" s="1"/>
  <c r="CZ79" i="16"/>
  <c r="EF79" i="16" s="1"/>
  <c r="CZ80" i="16"/>
  <c r="EF80" i="16" s="1"/>
  <c r="CZ81" i="16"/>
  <c r="EF81" i="16" s="1"/>
  <c r="CZ82" i="16"/>
  <c r="EF82" i="16" s="1"/>
  <c r="CZ83" i="16"/>
  <c r="EF83" i="16" s="1"/>
  <c r="CZ84" i="16"/>
  <c r="EF84" i="16" s="1"/>
  <c r="CZ85" i="16"/>
  <c r="EF85" i="16" s="1"/>
  <c r="CZ86" i="16"/>
  <c r="EF86" i="16" s="1"/>
  <c r="CZ87" i="16"/>
  <c r="EF87" i="16" s="1"/>
  <c r="CZ88" i="16"/>
  <c r="EF88" i="16" s="1"/>
  <c r="CZ89" i="16"/>
  <c r="EF89" i="16" s="1"/>
  <c r="CZ90" i="16"/>
  <c r="EF90" i="16" s="1"/>
  <c r="CZ91" i="16"/>
  <c r="EF91" i="16" s="1"/>
  <c r="CZ92" i="16"/>
  <c r="EF92" i="16" s="1"/>
  <c r="CZ93" i="16"/>
  <c r="EF93" i="16" s="1"/>
  <c r="CZ94" i="16"/>
  <c r="EF94" i="16" s="1"/>
  <c r="CZ95" i="16"/>
  <c r="EF95" i="16" s="1"/>
  <c r="CZ96" i="16"/>
  <c r="EF96" i="16" s="1"/>
  <c r="CZ97" i="16"/>
  <c r="EF97" i="16" s="1"/>
  <c r="CZ98" i="16"/>
  <c r="EF98" i="16" s="1"/>
  <c r="CZ99" i="16"/>
  <c r="EF99" i="16" s="1"/>
  <c r="CZ100" i="16"/>
  <c r="EF100" i="16" s="1"/>
  <c r="CZ101" i="16"/>
  <c r="EF101" i="16" s="1"/>
  <c r="CZ102" i="16"/>
  <c r="EF102" i="16" s="1"/>
  <c r="CZ103" i="16"/>
  <c r="EF103" i="16" s="1"/>
  <c r="CZ104" i="16"/>
  <c r="EF104" i="16" s="1"/>
  <c r="CZ105" i="16"/>
  <c r="EF105" i="16" s="1"/>
  <c r="CZ106" i="16"/>
  <c r="EF106" i="16" s="1"/>
  <c r="CZ107" i="16"/>
  <c r="EF107" i="16" s="1"/>
  <c r="CZ108" i="16"/>
  <c r="EF108" i="16" s="1"/>
  <c r="CZ109" i="16"/>
  <c r="EF109" i="16" s="1"/>
  <c r="CZ110" i="16"/>
  <c r="EF110" i="16" s="1"/>
  <c r="CZ111" i="16"/>
  <c r="EF111" i="16" s="1"/>
  <c r="CZ112" i="16"/>
  <c r="EF112" i="16" s="1"/>
  <c r="CZ113" i="16"/>
  <c r="EF113" i="16" s="1"/>
  <c r="CZ114" i="16"/>
  <c r="EF114" i="16" s="1"/>
  <c r="CZ115" i="16"/>
  <c r="EF115" i="16" s="1"/>
  <c r="CZ116" i="16"/>
  <c r="EF116" i="16" s="1"/>
  <c r="CZ117" i="16"/>
  <c r="EF117" i="16" s="1"/>
  <c r="CZ118" i="16"/>
  <c r="EF118" i="16" s="1"/>
  <c r="CZ119" i="16"/>
  <c r="EF119" i="16" s="1"/>
  <c r="CZ120" i="16"/>
  <c r="EF120" i="16" s="1"/>
  <c r="CZ121" i="16"/>
  <c r="EF121" i="16" s="1"/>
  <c r="CZ122" i="16"/>
  <c r="EF122" i="16" s="1"/>
  <c r="CZ123" i="16"/>
  <c r="EF123" i="16" s="1"/>
  <c r="CZ124" i="16"/>
  <c r="EF124" i="16" s="1"/>
  <c r="CZ125" i="16"/>
  <c r="EF125" i="16" s="1"/>
  <c r="CZ126" i="16"/>
  <c r="EF126" i="16" s="1"/>
  <c r="CZ127" i="16"/>
  <c r="EF127" i="16" s="1"/>
  <c r="CZ128" i="16"/>
  <c r="EF128" i="16" s="1"/>
  <c r="CZ129" i="16"/>
  <c r="EF129" i="16" s="1"/>
  <c r="CZ130" i="16"/>
  <c r="EF130" i="16" s="1"/>
  <c r="CZ131" i="16"/>
  <c r="EF131" i="16" s="1"/>
  <c r="CZ132" i="16"/>
  <c r="EF132" i="16" s="1"/>
  <c r="CZ133" i="16"/>
  <c r="EF133" i="16" s="1"/>
  <c r="CZ134" i="16"/>
  <c r="EF134" i="16" s="1"/>
  <c r="CZ135" i="16"/>
  <c r="EF135" i="16" s="1"/>
  <c r="CZ136" i="16"/>
  <c r="EF136" i="16" s="1"/>
  <c r="CZ137" i="16"/>
  <c r="EF137" i="16" s="1"/>
  <c r="CZ138" i="16"/>
  <c r="EF138" i="16" s="1"/>
  <c r="CZ139" i="16"/>
  <c r="EF139" i="16" s="1"/>
  <c r="CZ140" i="16"/>
  <c r="EF140" i="16" s="1"/>
  <c r="CZ141" i="16"/>
  <c r="EF141" i="16" s="1"/>
  <c r="CZ142" i="16"/>
  <c r="EF142" i="16" s="1"/>
  <c r="CZ143" i="16"/>
  <c r="EF143" i="16" s="1"/>
  <c r="CZ144" i="16"/>
  <c r="EF144" i="16" s="1"/>
  <c r="CZ145" i="16"/>
  <c r="EF145" i="16" s="1"/>
  <c r="CZ146" i="16"/>
  <c r="EF146" i="16" s="1"/>
  <c r="CZ147" i="16"/>
  <c r="EF147" i="16" s="1"/>
  <c r="CZ148" i="16"/>
  <c r="EF148" i="16" s="1"/>
  <c r="CZ149" i="16"/>
  <c r="EF149" i="16" s="1"/>
  <c r="CZ150" i="16"/>
  <c r="EF150" i="16" s="1"/>
  <c r="CZ151" i="16"/>
  <c r="EF151" i="16" s="1"/>
  <c r="CZ152" i="16"/>
  <c r="EF152" i="16" s="1"/>
  <c r="CZ153" i="16"/>
  <c r="EF153" i="16" s="1"/>
  <c r="CZ154" i="16"/>
  <c r="EF154" i="16" s="1"/>
  <c r="CZ155" i="16"/>
  <c r="EF155" i="16" s="1"/>
  <c r="CZ156" i="16"/>
  <c r="EF156" i="16" s="1"/>
  <c r="CZ157" i="16"/>
  <c r="EF157" i="16" s="1"/>
  <c r="CZ158" i="16"/>
  <c r="EF158" i="16" s="1"/>
  <c r="CZ159" i="16"/>
  <c r="EF159" i="16" s="1"/>
  <c r="CZ160" i="16"/>
  <c r="EF160" i="16" s="1"/>
  <c r="CZ161" i="16"/>
  <c r="EF161" i="16" s="1"/>
  <c r="CZ162" i="16"/>
  <c r="EF162" i="16" s="1"/>
  <c r="CZ163" i="16"/>
  <c r="EF163" i="16" s="1"/>
  <c r="CZ164" i="16"/>
  <c r="EF164" i="16" s="1"/>
  <c r="CZ165" i="16"/>
  <c r="EF165" i="16" s="1"/>
  <c r="CZ166" i="16"/>
  <c r="EF166" i="16" s="1"/>
  <c r="CZ167" i="16"/>
  <c r="EF167" i="16" s="1"/>
  <c r="CZ168" i="16"/>
  <c r="EF168" i="16" s="1"/>
  <c r="CZ169" i="16"/>
  <c r="EF169" i="16" s="1"/>
  <c r="CZ170" i="16"/>
  <c r="EF170" i="16" s="1"/>
  <c r="CZ171" i="16"/>
  <c r="EF171" i="16" s="1"/>
  <c r="CZ172" i="16"/>
  <c r="EF172" i="16" s="1"/>
  <c r="CZ173" i="16"/>
  <c r="EF173" i="16" s="1"/>
  <c r="CZ174" i="16"/>
  <c r="EF174" i="16" s="1"/>
  <c r="CZ175" i="16"/>
  <c r="EF175" i="16" s="1"/>
  <c r="CZ176" i="16"/>
  <c r="EF176" i="16" s="1"/>
  <c r="CZ177" i="16"/>
  <c r="EF177" i="16" s="1"/>
  <c r="CZ178" i="16"/>
  <c r="EF178" i="16" s="1"/>
  <c r="CZ179" i="16"/>
  <c r="EF179" i="16" s="1"/>
  <c r="CZ180" i="16"/>
  <c r="EF180" i="16" s="1"/>
  <c r="CZ181" i="16"/>
  <c r="EF181" i="16" s="1"/>
  <c r="CZ182" i="16"/>
  <c r="EF182" i="16" s="1"/>
  <c r="CZ183" i="16"/>
  <c r="EF183" i="16" s="1"/>
  <c r="CZ184" i="16"/>
  <c r="EF184" i="16" s="1"/>
  <c r="CZ185" i="16"/>
  <c r="EF185" i="16" s="1"/>
  <c r="CZ186" i="16"/>
  <c r="EF186" i="16" s="1"/>
  <c r="CZ187" i="16"/>
  <c r="EF187" i="16" s="1"/>
  <c r="CZ188" i="16"/>
  <c r="EF188" i="16" s="1"/>
  <c r="CZ189" i="16"/>
  <c r="EF189" i="16" s="1"/>
  <c r="CZ190" i="16"/>
  <c r="EF190" i="16" s="1"/>
  <c r="CZ191" i="16"/>
  <c r="EF191" i="16" s="1"/>
  <c r="CZ192" i="16"/>
  <c r="EF192" i="16" s="1"/>
  <c r="CZ193" i="16"/>
  <c r="EF193" i="16" s="1"/>
  <c r="CZ194" i="16"/>
  <c r="EF194" i="16" s="1"/>
  <c r="CZ195" i="16"/>
  <c r="EF195" i="16" s="1"/>
  <c r="CZ196" i="16"/>
  <c r="EF196" i="16" s="1"/>
  <c r="CZ197" i="16"/>
  <c r="EF197" i="16" s="1"/>
  <c r="CZ198" i="16"/>
  <c r="EF198" i="16" s="1"/>
  <c r="CZ199" i="16"/>
  <c r="EF199" i="16" s="1"/>
  <c r="CZ200" i="16"/>
  <c r="EF200" i="16" s="1"/>
  <c r="CZ201" i="16"/>
  <c r="EF201" i="16" s="1"/>
  <c r="CZ202" i="16"/>
  <c r="EF202" i="16" s="1"/>
  <c r="CZ203" i="16"/>
  <c r="EF203" i="16" s="1"/>
  <c r="CZ204" i="16"/>
  <c r="EF204" i="16" s="1"/>
  <c r="CZ205" i="16"/>
  <c r="EF205" i="16" s="1"/>
  <c r="CZ206" i="16"/>
  <c r="EF206" i="16" s="1"/>
  <c r="CZ207" i="16"/>
  <c r="EF207" i="16" s="1"/>
  <c r="CZ208" i="16"/>
  <c r="EF208" i="16" s="1"/>
  <c r="CZ209" i="16"/>
  <c r="EF209" i="16" s="1"/>
  <c r="CZ210" i="16"/>
  <c r="EF210" i="16" s="1"/>
  <c r="CZ211" i="16"/>
  <c r="EF211" i="16" s="1"/>
  <c r="CZ212" i="16"/>
  <c r="EF212" i="16" s="1"/>
  <c r="CZ213" i="16"/>
  <c r="EF213" i="16" s="1"/>
  <c r="CZ214" i="16"/>
  <c r="EF214" i="16" s="1"/>
  <c r="CZ215" i="16"/>
  <c r="EF215" i="16" s="1"/>
  <c r="CZ216" i="16"/>
  <c r="EF216" i="16" s="1"/>
  <c r="CZ217" i="16"/>
  <c r="EF217" i="16" s="1"/>
  <c r="CZ218" i="16"/>
  <c r="EF218" i="16" s="1"/>
  <c r="CZ219" i="16"/>
  <c r="EF219" i="16" s="1"/>
  <c r="CZ220" i="16"/>
  <c r="EF220" i="16" s="1"/>
  <c r="CZ221" i="16"/>
  <c r="EF221" i="16" s="1"/>
  <c r="CZ222" i="16"/>
  <c r="EF222" i="16" s="1"/>
  <c r="CZ223" i="16"/>
  <c r="EF223" i="16" s="1"/>
  <c r="CZ224" i="16"/>
  <c r="EF224" i="16" s="1"/>
  <c r="CZ225" i="16"/>
  <c r="EF225" i="16" s="1"/>
  <c r="CZ226" i="16"/>
  <c r="EF226" i="16" s="1"/>
  <c r="CZ227" i="16"/>
  <c r="EF227" i="16" s="1"/>
  <c r="CZ228" i="16"/>
  <c r="EF228" i="16" s="1"/>
  <c r="CZ229" i="16"/>
  <c r="EF229" i="16" s="1"/>
  <c r="CZ230" i="16"/>
  <c r="EF230" i="16" s="1"/>
  <c r="CZ231" i="16"/>
  <c r="EF231" i="16" s="1"/>
  <c r="CZ232" i="16"/>
  <c r="EF232" i="16" s="1"/>
  <c r="CZ233" i="16"/>
  <c r="EF233" i="16" s="1"/>
  <c r="CZ234" i="16"/>
  <c r="EF234" i="16" s="1"/>
  <c r="CZ235" i="16"/>
  <c r="EF235" i="16" s="1"/>
  <c r="CZ236" i="16"/>
  <c r="EF236" i="16" s="1"/>
  <c r="CZ237" i="16"/>
  <c r="EF237" i="16" s="1"/>
  <c r="CZ238" i="16"/>
  <c r="EF238" i="16" s="1"/>
  <c r="CZ239" i="16"/>
  <c r="EF239" i="16" s="1"/>
  <c r="CZ240" i="16"/>
  <c r="EF240" i="16" s="1"/>
  <c r="CZ241" i="16"/>
  <c r="EF241" i="16" s="1"/>
  <c r="CZ242" i="16"/>
  <c r="EF242" i="16" s="1"/>
  <c r="CZ243" i="16"/>
  <c r="EF243" i="16" s="1"/>
  <c r="CZ244" i="16"/>
  <c r="EF244" i="16" s="1"/>
  <c r="CZ245" i="16"/>
  <c r="EF245" i="16" s="1"/>
  <c r="CZ246" i="16"/>
  <c r="EF246" i="16" s="1"/>
  <c r="CZ247" i="16"/>
  <c r="EF247" i="16" s="1"/>
  <c r="CZ248" i="16"/>
  <c r="EF248" i="16" s="1"/>
  <c r="CZ249" i="16"/>
  <c r="EF249" i="16" s="1"/>
  <c r="CZ250" i="16"/>
  <c r="EF250" i="16" s="1"/>
  <c r="CZ251" i="16"/>
  <c r="EF251" i="16" s="1"/>
  <c r="CZ252" i="16"/>
  <c r="EF252" i="16" s="1"/>
  <c r="CZ253" i="16"/>
  <c r="EF253" i="16" s="1"/>
  <c r="CZ254" i="16"/>
  <c r="EF254" i="16" s="1"/>
  <c r="CZ255" i="16"/>
  <c r="EF255" i="16" s="1"/>
  <c r="CZ256" i="16"/>
  <c r="EF256" i="16" s="1"/>
  <c r="CZ257" i="16"/>
  <c r="EF257" i="16" s="1"/>
  <c r="CZ258" i="16"/>
  <c r="EF258" i="16" s="1"/>
  <c r="CZ259" i="16"/>
  <c r="EF259" i="16" s="1"/>
  <c r="CZ260" i="16"/>
  <c r="EF260" i="16" s="1"/>
  <c r="CZ261" i="16"/>
  <c r="EF261" i="16" s="1"/>
  <c r="CZ262" i="16"/>
  <c r="EF262" i="16" s="1"/>
  <c r="CZ263" i="16"/>
  <c r="EF263" i="16" s="1"/>
  <c r="CZ264" i="16"/>
  <c r="EF264" i="16" s="1"/>
  <c r="CZ265" i="16"/>
  <c r="EF265" i="16" s="1"/>
  <c r="CZ266" i="16"/>
  <c r="EF266" i="16" s="1"/>
  <c r="CZ267" i="16"/>
  <c r="EF267" i="16" s="1"/>
  <c r="CZ268" i="16"/>
  <c r="EF268" i="16" s="1"/>
  <c r="CZ269" i="16"/>
  <c r="EF269" i="16" s="1"/>
  <c r="CZ270" i="16"/>
  <c r="EF270" i="16" s="1"/>
  <c r="CZ271" i="16"/>
  <c r="EF271" i="16" s="1"/>
  <c r="CZ272" i="16"/>
  <c r="EF272" i="16" s="1"/>
  <c r="CZ273" i="16"/>
  <c r="EF273" i="16" s="1"/>
  <c r="CZ274" i="16"/>
  <c r="EF274" i="16" s="1"/>
  <c r="CZ275" i="16"/>
  <c r="EF275" i="16" s="1"/>
  <c r="CZ276" i="16"/>
  <c r="EF276" i="16" s="1"/>
  <c r="CZ277" i="16"/>
  <c r="EF277" i="16" s="1"/>
  <c r="CZ278" i="16"/>
  <c r="EF278" i="16" s="1"/>
  <c r="CZ279" i="16"/>
  <c r="EF279" i="16" s="1"/>
  <c r="CZ280" i="16"/>
  <c r="EF280" i="16" s="1"/>
  <c r="CZ281" i="16"/>
  <c r="EF281" i="16" s="1"/>
  <c r="CZ282" i="16"/>
  <c r="EF282" i="16" s="1"/>
  <c r="CZ283" i="16"/>
  <c r="EF283" i="16" s="1"/>
  <c r="CZ284" i="16"/>
  <c r="EF284" i="16" s="1"/>
  <c r="CZ285" i="16"/>
  <c r="EF285" i="16" s="1"/>
  <c r="CZ286" i="16"/>
  <c r="EF286" i="16" s="1"/>
  <c r="CZ287" i="16"/>
  <c r="EF287" i="16" s="1"/>
  <c r="CZ288" i="16"/>
  <c r="EF288" i="16" s="1"/>
  <c r="CZ289" i="16"/>
  <c r="EF289" i="16" s="1"/>
  <c r="CZ290" i="16"/>
  <c r="EF290" i="16" s="1"/>
  <c r="CZ291" i="16"/>
  <c r="EF291" i="16" s="1"/>
  <c r="CZ292" i="16"/>
  <c r="EF292" i="16" s="1"/>
  <c r="CZ293" i="16"/>
  <c r="EF293" i="16" s="1"/>
  <c r="CZ294" i="16"/>
  <c r="EF294" i="16" s="1"/>
  <c r="CZ295" i="16"/>
  <c r="EF295" i="16" s="1"/>
  <c r="CZ296" i="16"/>
  <c r="EF296" i="16" s="1"/>
  <c r="CZ297" i="16"/>
  <c r="EF297" i="16" s="1"/>
  <c r="CZ298" i="16"/>
  <c r="EF298" i="16" s="1"/>
  <c r="CZ299" i="16"/>
  <c r="EF299" i="16" s="1"/>
  <c r="CZ300" i="16"/>
  <c r="EF300" i="16" s="1"/>
  <c r="CZ301" i="16"/>
  <c r="EF301" i="16" s="1"/>
  <c r="CZ302" i="16"/>
  <c r="EF302" i="16" s="1"/>
  <c r="CZ303" i="16"/>
  <c r="EF303" i="16" s="1"/>
  <c r="CZ304" i="16"/>
  <c r="EF304" i="16" s="1"/>
  <c r="CZ305" i="16"/>
  <c r="EF305" i="16" s="1"/>
  <c r="CZ306" i="16"/>
  <c r="EF306" i="16" s="1"/>
  <c r="CZ307" i="16"/>
  <c r="EF307" i="16" s="1"/>
  <c r="CZ308" i="16"/>
  <c r="EF308" i="16" s="1"/>
  <c r="CZ309" i="16"/>
  <c r="EF309" i="16" s="1"/>
  <c r="CZ310" i="16"/>
  <c r="EF310" i="16" s="1"/>
  <c r="CZ311" i="16"/>
  <c r="EF311" i="16" s="1"/>
  <c r="CZ312" i="16"/>
  <c r="EF312" i="16" s="1"/>
  <c r="CZ313" i="16"/>
  <c r="EF313" i="16" s="1"/>
  <c r="CZ314" i="16"/>
  <c r="EF314" i="16" s="1"/>
  <c r="CZ315" i="16"/>
  <c r="EF315" i="16" s="1"/>
  <c r="CZ316" i="16"/>
  <c r="EF316" i="16" s="1"/>
  <c r="CZ317" i="16"/>
  <c r="EF317" i="16" s="1"/>
  <c r="CZ318" i="16"/>
  <c r="EF318" i="16" s="1"/>
  <c r="CZ319" i="16"/>
  <c r="EF319" i="16" s="1"/>
  <c r="CZ320" i="16"/>
  <c r="EF320" i="16" s="1"/>
  <c r="CZ321" i="16"/>
  <c r="EF321" i="16" s="1"/>
  <c r="CZ322" i="16"/>
  <c r="EF322" i="16" s="1"/>
  <c r="CZ323" i="16"/>
  <c r="EF323" i="16" s="1"/>
  <c r="CZ324" i="16"/>
  <c r="EF324" i="16" s="1"/>
  <c r="CZ325" i="16"/>
  <c r="EF325" i="16" s="1"/>
  <c r="CZ326" i="16"/>
  <c r="EF326" i="16" s="1"/>
  <c r="CZ327" i="16"/>
  <c r="EF327" i="16" s="1"/>
  <c r="CZ328" i="16"/>
  <c r="EF328" i="16" s="1"/>
  <c r="CZ329" i="16"/>
  <c r="EF329" i="16" s="1"/>
  <c r="CZ330" i="16"/>
  <c r="EF330" i="16" s="1"/>
  <c r="CZ331" i="16"/>
  <c r="EF331" i="16" s="1"/>
  <c r="CZ332" i="16"/>
  <c r="EF332" i="16" s="1"/>
  <c r="CZ333" i="16"/>
  <c r="EF333" i="16" s="1"/>
  <c r="CZ334" i="16"/>
  <c r="EF334" i="16" s="1"/>
  <c r="CZ335" i="16"/>
  <c r="EF335" i="16" s="1"/>
  <c r="CZ336" i="16"/>
  <c r="EF336" i="16" s="1"/>
  <c r="CZ337" i="16"/>
  <c r="EF337" i="16" s="1"/>
  <c r="CZ338" i="16"/>
  <c r="EF338" i="16" s="1"/>
  <c r="CZ339" i="16"/>
  <c r="EF339" i="16" s="1"/>
  <c r="CZ340" i="16"/>
  <c r="EF340" i="16" s="1"/>
  <c r="CZ341" i="16"/>
  <c r="EF341" i="16" s="1"/>
  <c r="CZ342" i="16"/>
  <c r="EF342" i="16" s="1"/>
  <c r="CZ343" i="16"/>
  <c r="EF343" i="16" s="1"/>
  <c r="CZ344" i="16"/>
  <c r="EF344" i="16" s="1"/>
  <c r="CZ345" i="16"/>
  <c r="EF345" i="16" s="1"/>
  <c r="CZ346" i="16"/>
  <c r="EF346" i="16" s="1"/>
  <c r="CZ347" i="16"/>
  <c r="EF347" i="16" s="1"/>
  <c r="CZ348" i="16"/>
  <c r="EF348" i="16" s="1"/>
  <c r="CZ349" i="16"/>
  <c r="EF349" i="16" s="1"/>
  <c r="CZ350" i="16"/>
  <c r="EF350" i="16" s="1"/>
  <c r="CZ351" i="16"/>
  <c r="EF351" i="16" s="1"/>
  <c r="CZ352" i="16"/>
  <c r="EF352" i="16" s="1"/>
  <c r="CZ353" i="16"/>
  <c r="EF353" i="16" s="1"/>
  <c r="CZ354" i="16"/>
  <c r="EF354" i="16" s="1"/>
  <c r="CZ355" i="16"/>
  <c r="EF355" i="16" s="1"/>
  <c r="CZ356" i="16"/>
  <c r="EF356" i="16" s="1"/>
  <c r="CZ357" i="16"/>
  <c r="EF357" i="16" s="1"/>
  <c r="CZ358" i="16"/>
  <c r="EF358" i="16" s="1"/>
  <c r="CZ359" i="16"/>
  <c r="EF359" i="16" s="1"/>
  <c r="CZ360" i="16"/>
  <c r="EF360" i="16" s="1"/>
  <c r="CZ361" i="16"/>
  <c r="EF361" i="16" s="1"/>
  <c r="CZ362" i="16"/>
  <c r="EF362" i="16" s="1"/>
  <c r="CZ363" i="16"/>
  <c r="EF363" i="16" s="1"/>
  <c r="CZ364" i="16"/>
  <c r="EF364" i="16" s="1"/>
  <c r="CZ365" i="16"/>
  <c r="EF365" i="16" s="1"/>
  <c r="CZ366" i="16"/>
  <c r="EF366" i="16" s="1"/>
  <c r="CZ367" i="16"/>
  <c r="EF367" i="16" s="1"/>
  <c r="CZ368" i="16"/>
  <c r="EF368" i="16" s="1"/>
  <c r="CZ369" i="16"/>
  <c r="EF369" i="16" s="1"/>
  <c r="CZ370" i="16"/>
  <c r="EF370" i="16" s="1"/>
  <c r="CZ371" i="16"/>
  <c r="EF371" i="16" s="1"/>
  <c r="CZ372" i="16"/>
  <c r="EF372" i="16" s="1"/>
  <c r="CZ373" i="16"/>
  <c r="EF373" i="16" s="1"/>
  <c r="CZ374" i="16"/>
  <c r="EF374" i="16" s="1"/>
  <c r="CZ375" i="16"/>
  <c r="EF375" i="16" s="1"/>
  <c r="CZ376" i="16"/>
  <c r="EF376" i="16" s="1"/>
  <c r="CZ377" i="16"/>
  <c r="EF377" i="16" s="1"/>
  <c r="CZ378" i="16"/>
  <c r="EF378" i="16" s="1"/>
  <c r="CZ379" i="16"/>
  <c r="EF379" i="16" s="1"/>
  <c r="CZ380" i="16"/>
  <c r="EF380" i="16" s="1"/>
  <c r="CZ381" i="16"/>
  <c r="EF381" i="16" s="1"/>
  <c r="CZ382" i="16"/>
  <c r="EF382" i="16" s="1"/>
  <c r="CZ383" i="16"/>
  <c r="EF383" i="16" s="1"/>
  <c r="CZ384" i="16"/>
  <c r="EF384" i="16" s="1"/>
  <c r="CZ385" i="16"/>
  <c r="EF385" i="16" s="1"/>
  <c r="CZ386" i="16"/>
  <c r="EF386" i="16" s="1"/>
  <c r="CZ387" i="16"/>
  <c r="EF387" i="16" s="1"/>
  <c r="CZ388" i="16"/>
  <c r="EF388" i="16" s="1"/>
  <c r="CZ389" i="16"/>
  <c r="EF389" i="16" s="1"/>
  <c r="CZ390" i="16"/>
  <c r="EF390" i="16" s="1"/>
  <c r="CZ391" i="16"/>
  <c r="EF391" i="16" s="1"/>
  <c r="CZ392" i="16"/>
  <c r="EF392" i="16" s="1"/>
  <c r="CZ393" i="16"/>
  <c r="EF393" i="16" s="1"/>
  <c r="CZ394" i="16"/>
  <c r="EF394" i="16" s="1"/>
  <c r="CZ395" i="16"/>
  <c r="EF395" i="16" s="1"/>
  <c r="CZ396" i="16"/>
  <c r="EF396" i="16" s="1"/>
  <c r="CZ397" i="16"/>
  <c r="EF397" i="16" s="1"/>
  <c r="CZ398" i="16"/>
  <c r="EF398" i="16" s="1"/>
  <c r="CZ399" i="16"/>
  <c r="EF399" i="16" s="1"/>
  <c r="CZ400" i="16"/>
  <c r="EF400" i="16" s="1"/>
  <c r="CZ401" i="16"/>
  <c r="EF401" i="16" s="1"/>
  <c r="CZ402" i="16"/>
  <c r="EF402" i="16" s="1"/>
  <c r="CZ403" i="16"/>
  <c r="EF403" i="16" s="1"/>
  <c r="CZ404" i="16"/>
  <c r="EF404" i="16" s="1"/>
  <c r="CZ405" i="16"/>
  <c r="EF405" i="16" s="1"/>
  <c r="CZ406" i="16"/>
  <c r="EF406" i="16" s="1"/>
  <c r="CZ407" i="16"/>
  <c r="EF407" i="16" s="1"/>
  <c r="CZ408" i="16"/>
  <c r="EF408" i="16" s="1"/>
  <c r="CZ409" i="16"/>
  <c r="EF409" i="16" s="1"/>
  <c r="CZ410" i="16"/>
  <c r="EF410" i="16" s="1"/>
  <c r="CZ411" i="16"/>
  <c r="EF411" i="16" s="1"/>
  <c r="CZ412" i="16"/>
  <c r="EF412" i="16" s="1"/>
  <c r="CZ413" i="16"/>
  <c r="EF413" i="16" s="1"/>
  <c r="CZ414" i="16"/>
  <c r="EF414" i="16" s="1"/>
  <c r="CZ415" i="16"/>
  <c r="EF415" i="16" s="1"/>
  <c r="CZ416" i="16"/>
  <c r="EF416" i="16" s="1"/>
  <c r="CZ417" i="16"/>
  <c r="EF417" i="16" s="1"/>
  <c r="CZ418" i="16"/>
  <c r="EF418" i="16" s="1"/>
  <c r="CZ419" i="16"/>
  <c r="EF419" i="16" s="1"/>
  <c r="CZ420" i="16"/>
  <c r="EF420" i="16" s="1"/>
  <c r="CZ421" i="16"/>
  <c r="EF421" i="16" s="1"/>
  <c r="CZ422" i="16"/>
  <c r="EF422" i="16" s="1"/>
  <c r="CZ423" i="16"/>
  <c r="EF423" i="16" s="1"/>
  <c r="CZ424" i="16"/>
  <c r="EF424" i="16" s="1"/>
  <c r="CZ425" i="16"/>
  <c r="EF425" i="16" s="1"/>
  <c r="CZ426" i="16"/>
  <c r="EF426" i="16" s="1"/>
  <c r="CZ427" i="16"/>
  <c r="EF427" i="16" s="1"/>
  <c r="CZ428" i="16"/>
  <c r="EF428" i="16" s="1"/>
  <c r="CZ429" i="16"/>
  <c r="EF429" i="16" s="1"/>
  <c r="CZ430" i="16"/>
  <c r="EF430" i="16" s="1"/>
  <c r="CZ431" i="16"/>
  <c r="EF431" i="16" s="1"/>
  <c r="CZ432" i="16"/>
  <c r="EF432" i="16" s="1"/>
  <c r="CZ433" i="16"/>
  <c r="EF433" i="16" s="1"/>
  <c r="CZ434" i="16"/>
  <c r="EF434" i="16" s="1"/>
  <c r="CZ435" i="16"/>
  <c r="EF435" i="16" s="1"/>
  <c r="CZ436" i="16"/>
  <c r="EF436" i="16" s="1"/>
  <c r="CZ437" i="16"/>
  <c r="EF437" i="16" s="1"/>
  <c r="CZ438" i="16"/>
  <c r="EF438" i="16" s="1"/>
  <c r="CZ439" i="16"/>
  <c r="EF439" i="16" s="1"/>
  <c r="CZ440" i="16"/>
  <c r="EF440" i="16" s="1"/>
  <c r="CZ441" i="16"/>
  <c r="EF441" i="16" s="1"/>
  <c r="CZ442" i="16"/>
  <c r="EF442" i="16" s="1"/>
  <c r="CZ443" i="16"/>
  <c r="EF443" i="16" s="1"/>
  <c r="CZ444" i="16"/>
  <c r="EF444" i="16" s="1"/>
  <c r="CZ445" i="16"/>
  <c r="EF445" i="16" s="1"/>
  <c r="CZ446" i="16"/>
  <c r="EF446" i="16" s="1"/>
  <c r="CZ447" i="16"/>
  <c r="EF447" i="16" s="1"/>
  <c r="CZ448" i="16"/>
  <c r="EF448" i="16" s="1"/>
  <c r="CZ449" i="16"/>
  <c r="EF449" i="16" s="1"/>
  <c r="CZ450" i="16"/>
  <c r="EF450" i="16" s="1"/>
  <c r="CZ451" i="16"/>
  <c r="EF451" i="16" s="1"/>
  <c r="CZ452" i="16"/>
  <c r="EF452" i="16" s="1"/>
  <c r="CZ453" i="16"/>
  <c r="EF453" i="16" s="1"/>
  <c r="CZ454" i="16"/>
  <c r="EF454" i="16" s="1"/>
  <c r="CZ455" i="16"/>
  <c r="EF455" i="16" s="1"/>
  <c r="CZ456" i="16"/>
  <c r="EF456" i="16" s="1"/>
  <c r="CZ457" i="16"/>
  <c r="EF457" i="16" s="1"/>
  <c r="CZ458" i="16"/>
  <c r="EF458" i="16" s="1"/>
  <c r="CZ459" i="16"/>
  <c r="EF459" i="16" s="1"/>
  <c r="CZ460" i="16"/>
  <c r="EF460" i="16" s="1"/>
  <c r="CZ461" i="16"/>
  <c r="EF461" i="16" s="1"/>
  <c r="CZ462" i="16"/>
  <c r="EF462" i="16" s="1"/>
  <c r="CZ463" i="16"/>
  <c r="EF463" i="16" s="1"/>
  <c r="CZ464" i="16"/>
  <c r="EF464" i="16" s="1"/>
  <c r="CZ465" i="16"/>
  <c r="EF465" i="16" s="1"/>
  <c r="CZ466" i="16"/>
  <c r="EF466" i="16" s="1"/>
  <c r="CZ467" i="16"/>
  <c r="EF467" i="16" s="1"/>
  <c r="CZ468" i="16"/>
  <c r="EF468" i="16" s="1"/>
  <c r="CZ469" i="16"/>
  <c r="EF469" i="16" s="1"/>
  <c r="CZ470" i="16"/>
  <c r="EF470" i="16" s="1"/>
  <c r="CZ471" i="16"/>
  <c r="EF471" i="16" s="1"/>
  <c r="CZ472" i="16"/>
  <c r="EF472" i="16" s="1"/>
  <c r="CZ473" i="16"/>
  <c r="EF473" i="16" s="1"/>
  <c r="CZ474" i="16"/>
  <c r="EF474" i="16" s="1"/>
  <c r="CZ475" i="16"/>
  <c r="EF475" i="16" s="1"/>
  <c r="CZ476" i="16"/>
  <c r="EF476" i="16" s="1"/>
  <c r="CZ477" i="16"/>
  <c r="EF477" i="16" s="1"/>
  <c r="CZ478" i="16"/>
  <c r="EF478" i="16" s="1"/>
  <c r="CZ479" i="16"/>
  <c r="EF479" i="16" s="1"/>
  <c r="CZ480" i="16"/>
  <c r="EF480" i="16" s="1"/>
  <c r="CZ481" i="16"/>
  <c r="EF481" i="16" s="1"/>
  <c r="CZ482" i="16"/>
  <c r="EF482" i="16" s="1"/>
  <c r="CZ483" i="16"/>
  <c r="EF483" i="16" s="1"/>
  <c r="CZ484" i="16"/>
  <c r="EF484" i="16" s="1"/>
  <c r="CZ485" i="16"/>
  <c r="EF485" i="16" s="1"/>
  <c r="CZ486" i="16"/>
  <c r="EF486" i="16" s="1"/>
  <c r="CZ487" i="16"/>
  <c r="EF487" i="16" s="1"/>
  <c r="CZ488" i="16"/>
  <c r="EF488" i="16" s="1"/>
  <c r="CZ489" i="16"/>
  <c r="EF489" i="16" s="1"/>
  <c r="CZ490" i="16"/>
  <c r="EF490" i="16" s="1"/>
  <c r="CZ491" i="16"/>
  <c r="EF491" i="16" s="1"/>
  <c r="CZ492" i="16"/>
  <c r="EF492" i="16" s="1"/>
  <c r="CZ493" i="16"/>
  <c r="EF493" i="16" s="1"/>
  <c r="CZ494" i="16"/>
  <c r="EF494" i="16" s="1"/>
  <c r="CZ495" i="16"/>
  <c r="EF495" i="16" s="1"/>
  <c r="CZ496" i="16"/>
  <c r="EF496" i="16" s="1"/>
  <c r="CZ497" i="16"/>
  <c r="EF497" i="16" s="1"/>
  <c r="CZ498" i="16"/>
  <c r="EF498" i="16" s="1"/>
  <c r="CZ499" i="16"/>
  <c r="EF499" i="16" s="1"/>
  <c r="CZ500" i="16"/>
  <c r="EF500" i="16" s="1"/>
  <c r="CZ501" i="16"/>
  <c r="EF501" i="16" s="1"/>
  <c r="CZ502" i="16"/>
  <c r="EF502" i="16" s="1"/>
  <c r="CZ503" i="16"/>
  <c r="EF503" i="16" s="1"/>
  <c r="CZ504" i="16"/>
  <c r="EF504" i="16" s="1"/>
  <c r="CZ505" i="16"/>
  <c r="EF505" i="16" s="1"/>
  <c r="CZ506" i="16"/>
  <c r="EF506" i="16" s="1"/>
  <c r="CZ507" i="16"/>
  <c r="EF507" i="16" s="1"/>
  <c r="CZ508" i="16"/>
  <c r="EF508" i="16" s="1"/>
  <c r="CZ509" i="16"/>
  <c r="EF509" i="16" s="1"/>
  <c r="CZ510" i="16"/>
  <c r="EF510" i="16" s="1"/>
  <c r="CZ511" i="16"/>
  <c r="EF511" i="16" s="1"/>
  <c r="CZ512" i="16"/>
  <c r="EF512" i="16" s="1"/>
  <c r="CZ513" i="16"/>
  <c r="EF513" i="16" s="1"/>
  <c r="CZ514" i="16"/>
  <c r="EF514" i="16" s="1"/>
  <c r="CZ515" i="16"/>
  <c r="EF515" i="16" s="1"/>
  <c r="CZ516" i="16"/>
  <c r="EF516" i="16" s="1"/>
  <c r="CZ517" i="16"/>
  <c r="EF517" i="16" s="1"/>
  <c r="CZ518" i="16"/>
  <c r="EF518" i="16" s="1"/>
  <c r="CZ519" i="16"/>
  <c r="EF519" i="16" s="1"/>
  <c r="CZ520" i="16"/>
  <c r="EF520" i="16" s="1"/>
  <c r="CZ521" i="16"/>
  <c r="EF521" i="16" s="1"/>
  <c r="CZ522" i="16"/>
  <c r="EF522" i="16" s="1"/>
  <c r="CZ523" i="16"/>
  <c r="EF523" i="16" s="1"/>
  <c r="CZ524" i="16"/>
  <c r="EF524" i="16" s="1"/>
  <c r="CZ525" i="16"/>
  <c r="EF525" i="16" s="1"/>
  <c r="CZ526" i="16"/>
  <c r="EF526" i="16" s="1"/>
  <c r="CZ527" i="16"/>
  <c r="EF527" i="16" s="1"/>
  <c r="CZ528" i="16"/>
  <c r="EF528" i="16" s="1"/>
  <c r="CZ529" i="16"/>
  <c r="EF529" i="16" s="1"/>
  <c r="CZ530" i="16"/>
  <c r="EF530" i="16" s="1"/>
  <c r="CZ531" i="16"/>
  <c r="EF531" i="16" s="1"/>
  <c r="CZ532" i="16"/>
  <c r="EF532" i="16" s="1"/>
  <c r="CZ533" i="16"/>
  <c r="EF533" i="16" s="1"/>
  <c r="CZ534" i="16"/>
  <c r="EF534" i="16" s="1"/>
  <c r="CZ535" i="16"/>
  <c r="EF535" i="16" s="1"/>
  <c r="CZ536" i="16"/>
  <c r="EF536" i="16" s="1"/>
  <c r="CZ537" i="16"/>
  <c r="EF537" i="16" s="1"/>
  <c r="CZ538" i="16"/>
  <c r="EF538" i="16" s="1"/>
  <c r="CZ539" i="16"/>
  <c r="EF539" i="16" s="1"/>
  <c r="CZ540" i="16"/>
  <c r="EF540" i="16" s="1"/>
  <c r="CZ541" i="16"/>
  <c r="EF541" i="16" s="1"/>
  <c r="CZ542" i="16"/>
  <c r="EF542" i="16" s="1"/>
  <c r="CZ543" i="16"/>
  <c r="EF543" i="16" s="1"/>
  <c r="CZ544" i="16"/>
  <c r="EF544" i="16" s="1"/>
  <c r="CZ545" i="16"/>
  <c r="EF545" i="16" s="1"/>
  <c r="CZ546" i="16"/>
  <c r="EF546" i="16" s="1"/>
  <c r="CZ547" i="16"/>
  <c r="EF547" i="16" s="1"/>
  <c r="CZ548" i="16"/>
  <c r="EF548" i="16" s="1"/>
  <c r="CZ549" i="16"/>
  <c r="EF549" i="16" s="1"/>
  <c r="CZ550" i="16"/>
  <c r="EF550" i="16" s="1"/>
  <c r="CZ551" i="16"/>
  <c r="EF551" i="16" s="1"/>
  <c r="CZ552" i="16"/>
  <c r="EF552" i="16" s="1"/>
  <c r="CZ553" i="16"/>
  <c r="EF553" i="16" s="1"/>
  <c r="CZ554" i="16"/>
  <c r="EF554" i="16" s="1"/>
  <c r="CZ555" i="16"/>
  <c r="EF555" i="16" s="1"/>
  <c r="CZ556" i="16"/>
  <c r="EF556" i="16" s="1"/>
  <c r="CZ557" i="16"/>
  <c r="EF557" i="16" s="1"/>
  <c r="CZ558" i="16"/>
  <c r="EF558" i="16" s="1"/>
  <c r="CZ559" i="16"/>
  <c r="EF559" i="16" s="1"/>
  <c r="CZ560" i="16"/>
  <c r="EF560" i="16" s="1"/>
  <c r="CZ561" i="16"/>
  <c r="EF561" i="16" s="1"/>
  <c r="CZ562" i="16"/>
  <c r="EF562" i="16" s="1"/>
  <c r="CZ563" i="16"/>
  <c r="EF563" i="16" s="1"/>
  <c r="CZ564" i="16"/>
  <c r="EF564" i="16" s="1"/>
  <c r="CZ565" i="16"/>
  <c r="EF565" i="16" s="1"/>
  <c r="CZ566" i="16"/>
  <c r="EF566" i="16" s="1"/>
  <c r="CZ567" i="16"/>
  <c r="EF567" i="16" s="1"/>
  <c r="CZ568" i="16"/>
  <c r="EF568" i="16" s="1"/>
  <c r="CZ569" i="16"/>
  <c r="EF569" i="16" s="1"/>
  <c r="CZ570" i="16"/>
  <c r="EF570" i="16" s="1"/>
  <c r="CZ571" i="16"/>
  <c r="EF571" i="16" s="1"/>
  <c r="CZ572" i="16"/>
  <c r="EF572" i="16" s="1"/>
  <c r="CZ573" i="16"/>
  <c r="EF573" i="16" s="1"/>
  <c r="CZ574" i="16"/>
  <c r="EF574" i="16" s="1"/>
  <c r="CZ575" i="16"/>
  <c r="EF575" i="16" s="1"/>
  <c r="CZ576" i="16"/>
  <c r="EF576" i="16" s="1"/>
  <c r="CZ577" i="16"/>
  <c r="EF577" i="16" s="1"/>
  <c r="CZ578" i="16"/>
  <c r="EF578" i="16" s="1"/>
  <c r="CZ579" i="16"/>
  <c r="EF579" i="16" s="1"/>
  <c r="CZ580" i="16"/>
  <c r="EF580" i="16" s="1"/>
  <c r="CZ581" i="16"/>
  <c r="EF581" i="16" s="1"/>
  <c r="CZ582" i="16"/>
  <c r="EF582" i="16" s="1"/>
  <c r="CZ583" i="16"/>
  <c r="EF583" i="16" s="1"/>
  <c r="CZ584" i="16"/>
  <c r="EF584" i="16" s="1"/>
  <c r="CZ585" i="16"/>
  <c r="EF585" i="16" s="1"/>
  <c r="CZ586" i="16"/>
  <c r="EF586" i="16" s="1"/>
  <c r="CZ587" i="16"/>
  <c r="EF587" i="16" s="1"/>
  <c r="CZ588" i="16"/>
  <c r="EF588" i="16" s="1"/>
  <c r="CZ589" i="16"/>
  <c r="EF589" i="16" s="1"/>
  <c r="CZ590" i="16"/>
  <c r="EF590" i="16" s="1"/>
  <c r="CZ591" i="16"/>
  <c r="EF591" i="16" s="1"/>
  <c r="CZ592" i="16"/>
  <c r="EF592" i="16" s="1"/>
  <c r="CZ593" i="16"/>
  <c r="EF593" i="16" s="1"/>
  <c r="CZ594" i="16"/>
  <c r="EF594" i="16" s="1"/>
  <c r="CZ595" i="16"/>
  <c r="EF595" i="16" s="1"/>
  <c r="CZ596" i="16"/>
  <c r="EF596" i="16" s="1"/>
  <c r="CZ597" i="16"/>
  <c r="EF597" i="16" s="1"/>
  <c r="CZ598" i="16"/>
  <c r="EF598" i="16" s="1"/>
  <c r="CZ599" i="16"/>
  <c r="EF599" i="16" s="1"/>
  <c r="CZ600" i="16"/>
  <c r="EF600" i="16" s="1"/>
  <c r="CZ601" i="16"/>
  <c r="EF601" i="16" s="1"/>
  <c r="CZ602" i="16"/>
  <c r="EF602" i="16" s="1"/>
  <c r="CZ603" i="16"/>
  <c r="EF603" i="16" s="1"/>
  <c r="CZ604" i="16"/>
  <c r="EF604" i="16" s="1"/>
  <c r="CZ605" i="16"/>
  <c r="EF605" i="16" s="1"/>
  <c r="CZ606" i="16"/>
  <c r="EF606" i="16" s="1"/>
  <c r="CZ607" i="16"/>
  <c r="EF607" i="16" s="1"/>
  <c r="CZ608" i="16"/>
  <c r="EF608" i="16" s="1"/>
  <c r="CZ609" i="16"/>
  <c r="EF609" i="16" s="1"/>
  <c r="CZ610" i="16"/>
  <c r="EF610" i="16" s="1"/>
  <c r="CZ611" i="16"/>
  <c r="EF611" i="16" s="1"/>
  <c r="CZ612" i="16"/>
  <c r="EF612" i="16" s="1"/>
  <c r="CZ613" i="16"/>
  <c r="EF613" i="16" s="1"/>
  <c r="CZ614" i="16"/>
  <c r="EF614" i="16" s="1"/>
  <c r="CZ615" i="16"/>
  <c r="EF615" i="16" s="1"/>
  <c r="CZ616" i="16"/>
  <c r="EF616" i="16" s="1"/>
  <c r="CZ617" i="16"/>
  <c r="EF617" i="16" s="1"/>
  <c r="CZ618" i="16"/>
  <c r="EF618" i="16" s="1"/>
  <c r="CZ619" i="16"/>
  <c r="EF619" i="16" s="1"/>
  <c r="CZ620" i="16"/>
  <c r="EF620" i="16" s="1"/>
  <c r="CZ621" i="16"/>
  <c r="EF621" i="16" s="1"/>
  <c r="CZ622" i="16"/>
  <c r="EF622" i="16" s="1"/>
  <c r="CZ623" i="16"/>
  <c r="EF623" i="16" s="1"/>
  <c r="CZ624" i="16"/>
  <c r="EF624" i="16" s="1"/>
  <c r="CZ625" i="16"/>
  <c r="EF625" i="16" s="1"/>
  <c r="CZ626" i="16"/>
  <c r="EF626" i="16" s="1"/>
  <c r="CZ627" i="16"/>
  <c r="EF627" i="16" s="1"/>
  <c r="CZ628" i="16"/>
  <c r="EF628" i="16" s="1"/>
  <c r="CZ629" i="16"/>
  <c r="EF629" i="16" s="1"/>
  <c r="CZ630" i="16"/>
  <c r="EF630" i="16" s="1"/>
  <c r="CZ631" i="16"/>
  <c r="EF631" i="16" s="1"/>
  <c r="CZ632" i="16"/>
  <c r="EF632" i="16" s="1"/>
  <c r="CZ633" i="16"/>
  <c r="EF633" i="16" s="1"/>
  <c r="CZ634" i="16"/>
  <c r="EF634" i="16" s="1"/>
  <c r="CZ635" i="16"/>
  <c r="EF635" i="16" s="1"/>
  <c r="CZ636" i="16"/>
  <c r="EF636" i="16" s="1"/>
  <c r="CZ637" i="16"/>
  <c r="EF637" i="16" s="1"/>
  <c r="CZ638" i="16"/>
  <c r="EF638" i="16" s="1"/>
  <c r="CZ639" i="16"/>
  <c r="EF639" i="16" s="1"/>
  <c r="CZ640" i="16"/>
  <c r="EF640" i="16" s="1"/>
  <c r="CZ641" i="16"/>
  <c r="EF641" i="16" s="1"/>
  <c r="CZ642" i="16"/>
  <c r="EF642" i="16" s="1"/>
  <c r="CZ643" i="16"/>
  <c r="EF643" i="16" s="1"/>
  <c r="CZ644" i="16"/>
  <c r="EF644" i="16" s="1"/>
  <c r="CZ645" i="16"/>
  <c r="EF645" i="16" s="1"/>
  <c r="CZ646" i="16"/>
  <c r="EF646" i="16" s="1"/>
  <c r="CZ647" i="16"/>
  <c r="EF647" i="16" s="1"/>
  <c r="CZ648" i="16"/>
  <c r="EF648" i="16" s="1"/>
  <c r="CZ649" i="16"/>
  <c r="EF649" i="16" s="1"/>
  <c r="CZ650" i="16"/>
  <c r="EF650" i="16" s="1"/>
  <c r="CZ651" i="16"/>
  <c r="EF651" i="16" s="1"/>
  <c r="CZ652" i="16"/>
  <c r="EF652" i="16" s="1"/>
  <c r="CZ653" i="16"/>
  <c r="EF653" i="16" s="1"/>
  <c r="CZ654" i="16"/>
  <c r="EF654" i="16" s="1"/>
  <c r="CZ655" i="16"/>
  <c r="EF655" i="16" s="1"/>
  <c r="CZ656" i="16"/>
  <c r="EF656" i="16" s="1"/>
  <c r="CZ657" i="16"/>
  <c r="EF657" i="16" s="1"/>
  <c r="CZ658" i="16"/>
  <c r="EF658" i="16" s="1"/>
  <c r="CZ659" i="16"/>
  <c r="EF659" i="16" s="1"/>
  <c r="CZ660" i="16"/>
  <c r="EF660" i="16" s="1"/>
  <c r="CZ661" i="16"/>
  <c r="EF661" i="16" s="1"/>
  <c r="CZ662" i="16"/>
  <c r="EF662" i="16" s="1"/>
  <c r="CZ663" i="16"/>
  <c r="EF663" i="16" s="1"/>
  <c r="CZ664" i="16"/>
  <c r="EF664" i="16" s="1"/>
  <c r="CZ665" i="16"/>
  <c r="EF665" i="16" s="1"/>
  <c r="CZ666" i="16"/>
  <c r="EF666" i="16" s="1"/>
  <c r="CZ667" i="16"/>
  <c r="EF667" i="16" s="1"/>
  <c r="CZ668" i="16"/>
  <c r="EF668" i="16" s="1"/>
  <c r="CZ669" i="16"/>
  <c r="EF669" i="16" s="1"/>
  <c r="CZ670" i="16"/>
  <c r="EF670" i="16" s="1"/>
  <c r="CZ671" i="16"/>
  <c r="EF671" i="16" s="1"/>
  <c r="CZ672" i="16"/>
  <c r="EF672" i="16" s="1"/>
  <c r="CZ673" i="16"/>
  <c r="EF673" i="16" s="1"/>
  <c r="CZ674" i="16"/>
  <c r="EF674" i="16" s="1"/>
  <c r="CZ675" i="16"/>
  <c r="EF675" i="16" s="1"/>
  <c r="CZ676" i="16"/>
  <c r="EF676" i="16" s="1"/>
  <c r="CZ677" i="16"/>
  <c r="EF677" i="16" s="1"/>
  <c r="CZ678" i="16"/>
  <c r="EF678" i="16" s="1"/>
  <c r="CZ679" i="16"/>
  <c r="EF679" i="16" s="1"/>
  <c r="CZ680" i="16"/>
  <c r="EF680" i="16" s="1"/>
  <c r="CZ681" i="16"/>
  <c r="EF681" i="16" s="1"/>
  <c r="CZ682" i="16"/>
  <c r="EF682" i="16" s="1"/>
  <c r="CZ683" i="16"/>
  <c r="EF683" i="16" s="1"/>
  <c r="CZ684" i="16"/>
  <c r="EF684" i="16" s="1"/>
  <c r="CZ685" i="16"/>
  <c r="EF685" i="16" s="1"/>
  <c r="CZ686" i="16"/>
  <c r="EF686" i="16" s="1"/>
  <c r="CZ687" i="16"/>
  <c r="EF687" i="16" s="1"/>
  <c r="CZ688" i="16"/>
  <c r="EF688" i="16" s="1"/>
  <c r="CZ689" i="16"/>
  <c r="EF689" i="16" s="1"/>
  <c r="CZ690" i="16"/>
  <c r="EF690" i="16" s="1"/>
  <c r="CZ691" i="16"/>
  <c r="EF691" i="16" s="1"/>
  <c r="CZ692" i="16"/>
  <c r="EF692" i="16" s="1"/>
  <c r="CZ693" i="16"/>
  <c r="EF693" i="16" s="1"/>
  <c r="CZ694" i="16"/>
  <c r="EF694" i="16" s="1"/>
  <c r="CZ695" i="16"/>
  <c r="EF695" i="16" s="1"/>
  <c r="CZ696" i="16"/>
  <c r="EF696" i="16" s="1"/>
  <c r="CZ697" i="16"/>
  <c r="EF697" i="16" s="1"/>
  <c r="CZ698" i="16"/>
  <c r="EF698" i="16" s="1"/>
  <c r="CZ699" i="16"/>
  <c r="EF699" i="16" s="1"/>
  <c r="CZ700" i="16"/>
  <c r="EF700" i="16" s="1"/>
  <c r="CZ701" i="16"/>
  <c r="EF701" i="16" s="1"/>
  <c r="CZ702" i="16"/>
  <c r="EF702" i="16" s="1"/>
  <c r="CZ703" i="16"/>
  <c r="EF703" i="16" s="1"/>
  <c r="CZ704" i="16"/>
  <c r="EF704" i="16" s="1"/>
  <c r="CZ705" i="16"/>
  <c r="EF705" i="16" s="1"/>
  <c r="CZ706" i="16"/>
  <c r="EF706" i="16" s="1"/>
  <c r="CZ707" i="16"/>
  <c r="EF707" i="16" s="1"/>
  <c r="CZ708" i="16"/>
  <c r="EF708" i="16" s="1"/>
  <c r="CZ709" i="16"/>
  <c r="EF709" i="16" s="1"/>
  <c r="CZ710" i="16"/>
  <c r="EF710" i="16" s="1"/>
  <c r="CZ711" i="16"/>
  <c r="EF711" i="16" s="1"/>
  <c r="CZ712" i="16"/>
  <c r="EF712" i="16" s="1"/>
  <c r="CZ713" i="16"/>
  <c r="EF713" i="16" s="1"/>
  <c r="CZ714" i="16"/>
  <c r="EF714" i="16" s="1"/>
  <c r="CZ715" i="16"/>
  <c r="EF715" i="16" s="1"/>
  <c r="CZ716" i="16"/>
  <c r="EF716" i="16" s="1"/>
  <c r="CZ717" i="16"/>
  <c r="EF717" i="16" s="1"/>
  <c r="CZ718" i="16"/>
  <c r="EF718" i="16" s="1"/>
  <c r="CZ719" i="16"/>
  <c r="EF719" i="16" s="1"/>
  <c r="CZ720" i="16"/>
  <c r="EF720" i="16" s="1"/>
  <c r="CZ721" i="16"/>
  <c r="EF721" i="16" s="1"/>
  <c r="CZ722" i="16"/>
  <c r="EF722" i="16" s="1"/>
  <c r="CZ723" i="16"/>
  <c r="EF723" i="16" s="1"/>
  <c r="CZ724" i="16"/>
  <c r="EF724" i="16" s="1"/>
  <c r="CZ725" i="16"/>
  <c r="EF725" i="16" s="1"/>
  <c r="CZ726" i="16"/>
  <c r="EF726" i="16" s="1"/>
  <c r="CZ727" i="16"/>
  <c r="EF727" i="16" s="1"/>
  <c r="CZ728" i="16"/>
  <c r="EF728" i="16" s="1"/>
  <c r="CZ729" i="16"/>
  <c r="EF729" i="16" s="1"/>
  <c r="CZ730" i="16"/>
  <c r="EF730" i="16" s="1"/>
  <c r="CZ731" i="16"/>
  <c r="EF731" i="16" s="1"/>
  <c r="CZ732" i="16"/>
  <c r="EF732" i="16" s="1"/>
  <c r="CZ733" i="16"/>
  <c r="EF733" i="16" s="1"/>
  <c r="CZ734" i="16"/>
  <c r="EF734" i="16" s="1"/>
  <c r="CZ735" i="16"/>
  <c r="EF735" i="16" s="1"/>
  <c r="CZ736" i="16"/>
  <c r="EF736" i="16" s="1"/>
  <c r="CZ737" i="16"/>
  <c r="EF737" i="16" s="1"/>
  <c r="CZ738" i="16"/>
  <c r="EF738" i="16" s="1"/>
  <c r="CZ739" i="16"/>
  <c r="EF739" i="16" s="1"/>
  <c r="CZ740" i="16"/>
  <c r="EF740" i="16" s="1"/>
  <c r="CZ741" i="16"/>
  <c r="EF741" i="16" s="1"/>
  <c r="CZ742" i="16"/>
  <c r="EF742" i="16" s="1"/>
  <c r="CZ743" i="16"/>
  <c r="EF743" i="16" s="1"/>
  <c r="CZ744" i="16"/>
  <c r="EF744" i="16" s="1"/>
  <c r="CZ745" i="16"/>
  <c r="EF745" i="16" s="1"/>
  <c r="CZ746" i="16"/>
  <c r="EF746" i="16" s="1"/>
  <c r="CZ747" i="16"/>
  <c r="EF747" i="16" s="1"/>
  <c r="CZ748" i="16"/>
  <c r="EF748" i="16" s="1"/>
  <c r="CZ749" i="16"/>
  <c r="EF749" i="16" s="1"/>
  <c r="CZ750" i="16"/>
  <c r="EF750" i="16" s="1"/>
  <c r="CZ751" i="16"/>
  <c r="EF751" i="16" s="1"/>
  <c r="CZ752" i="16"/>
  <c r="EF752" i="16" s="1"/>
  <c r="CZ753" i="16"/>
  <c r="EF753" i="16" s="1"/>
  <c r="CZ754" i="16"/>
  <c r="EF754" i="16" s="1"/>
  <c r="CZ755" i="16"/>
  <c r="EF755" i="16" s="1"/>
  <c r="CZ756" i="16"/>
  <c r="EF756" i="16" s="1"/>
  <c r="CZ757" i="16"/>
  <c r="EF757" i="16" s="1"/>
  <c r="CZ758" i="16"/>
  <c r="EF758" i="16" s="1"/>
  <c r="CZ759" i="16"/>
  <c r="EF759" i="16" s="1"/>
  <c r="CZ760" i="16"/>
  <c r="EF760" i="16" s="1"/>
  <c r="CZ761" i="16"/>
  <c r="EF761" i="16" s="1"/>
  <c r="CZ762" i="16"/>
  <c r="EF762" i="16" s="1"/>
  <c r="CZ763" i="16"/>
  <c r="EF763" i="16" s="1"/>
  <c r="CZ764" i="16"/>
  <c r="EF764" i="16" s="1"/>
  <c r="CZ765" i="16"/>
  <c r="EF765" i="16" s="1"/>
  <c r="CZ766" i="16"/>
  <c r="EF766" i="16" s="1"/>
  <c r="CZ767" i="16"/>
  <c r="EF767" i="16" s="1"/>
  <c r="CZ768" i="16"/>
  <c r="EF768" i="16" s="1"/>
  <c r="CZ769" i="16"/>
  <c r="EF769" i="16" s="1"/>
  <c r="CZ770" i="16"/>
  <c r="EF770" i="16" s="1"/>
  <c r="CZ771" i="16"/>
  <c r="EF771" i="16" s="1"/>
  <c r="CZ772" i="16"/>
  <c r="EF772" i="16" s="1"/>
  <c r="CZ773" i="16"/>
  <c r="EF773" i="16" s="1"/>
  <c r="CZ774" i="16"/>
  <c r="EF774" i="16" s="1"/>
  <c r="CZ775" i="16"/>
  <c r="EF775" i="16" s="1"/>
  <c r="CZ776" i="16"/>
  <c r="EF776" i="16" s="1"/>
  <c r="CZ777" i="16"/>
  <c r="EF777" i="16" s="1"/>
  <c r="CZ778" i="16"/>
  <c r="EF778" i="16" s="1"/>
  <c r="CZ779" i="16"/>
  <c r="EF779" i="16" s="1"/>
  <c r="CZ780" i="16"/>
  <c r="EF780" i="16" s="1"/>
  <c r="CZ781" i="16"/>
  <c r="EF781" i="16" s="1"/>
  <c r="CZ782" i="16"/>
  <c r="EF782" i="16" s="1"/>
  <c r="CZ783" i="16"/>
  <c r="EF783" i="16" s="1"/>
  <c r="CZ784" i="16"/>
  <c r="EF784" i="16" s="1"/>
  <c r="CZ785" i="16"/>
  <c r="EF785" i="16" s="1"/>
  <c r="CZ786" i="16"/>
  <c r="EF786" i="16" s="1"/>
  <c r="CZ787" i="16"/>
  <c r="EF787" i="16" s="1"/>
  <c r="CZ788" i="16"/>
  <c r="EF788" i="16" s="1"/>
  <c r="CZ789" i="16"/>
  <c r="EF789" i="16" s="1"/>
  <c r="CZ790" i="16"/>
  <c r="EF790" i="16" s="1"/>
  <c r="CZ791" i="16"/>
  <c r="EF791" i="16" s="1"/>
  <c r="CZ792" i="16"/>
  <c r="EF792" i="16" s="1"/>
  <c r="CZ793" i="16"/>
  <c r="EF793" i="16" s="1"/>
  <c r="CZ794" i="16"/>
  <c r="EF794" i="16" s="1"/>
  <c r="CZ795" i="16"/>
  <c r="EF795" i="16" s="1"/>
  <c r="CZ796" i="16"/>
  <c r="EF796" i="16" s="1"/>
  <c r="CZ797" i="16"/>
  <c r="EF797" i="16" s="1"/>
  <c r="CZ798" i="16"/>
  <c r="EF798" i="16" s="1"/>
  <c r="CZ799" i="16"/>
  <c r="EF799" i="16" s="1"/>
  <c r="CZ800" i="16"/>
  <c r="EF800" i="16" s="1"/>
  <c r="CZ801" i="16"/>
  <c r="EF801" i="16" s="1"/>
  <c r="CZ802" i="16"/>
  <c r="EF802" i="16" s="1"/>
  <c r="CZ803" i="16"/>
  <c r="EF803" i="16" s="1"/>
  <c r="CZ804" i="16"/>
  <c r="EF804" i="16" s="1"/>
  <c r="CZ805" i="16"/>
  <c r="EF805" i="16" s="1"/>
  <c r="CZ806" i="16"/>
  <c r="EF806" i="16" s="1"/>
  <c r="CZ807" i="16"/>
  <c r="EF807" i="16" s="1"/>
  <c r="CZ808" i="16"/>
  <c r="EF808" i="16" s="1"/>
  <c r="CZ809" i="16"/>
  <c r="EF809" i="16" s="1"/>
  <c r="CZ810" i="16"/>
  <c r="EF810" i="16" s="1"/>
  <c r="CZ811" i="16"/>
  <c r="EF811" i="16" s="1"/>
  <c r="CZ812" i="16"/>
  <c r="EF812" i="16" s="1"/>
  <c r="CZ813" i="16"/>
  <c r="EF813" i="16" s="1"/>
  <c r="CZ814" i="16"/>
  <c r="EF814" i="16" s="1"/>
  <c r="CZ815" i="16"/>
  <c r="EF815" i="16" s="1"/>
  <c r="CZ816" i="16"/>
  <c r="EF816" i="16" s="1"/>
  <c r="CZ817" i="16"/>
  <c r="EF817" i="16" s="1"/>
  <c r="CZ818" i="16"/>
  <c r="EF818" i="16" s="1"/>
  <c r="CZ819" i="16"/>
  <c r="EF819" i="16" s="1"/>
  <c r="CZ820" i="16"/>
  <c r="EF820" i="16" s="1"/>
  <c r="CZ821" i="16"/>
  <c r="EF821" i="16" s="1"/>
  <c r="CZ822" i="16"/>
  <c r="EF822" i="16" s="1"/>
  <c r="CZ823" i="16"/>
  <c r="EF823" i="16" s="1"/>
  <c r="CZ824" i="16"/>
  <c r="EF824" i="16" s="1"/>
  <c r="CZ825" i="16"/>
  <c r="EF825" i="16" s="1"/>
  <c r="CZ826" i="16"/>
  <c r="EF826" i="16" s="1"/>
  <c r="CZ827" i="16"/>
  <c r="EF827" i="16" s="1"/>
  <c r="CZ828" i="16"/>
  <c r="EF828" i="16" s="1"/>
  <c r="CZ829" i="16"/>
  <c r="EF829" i="16" s="1"/>
  <c r="CZ830" i="16"/>
  <c r="EF830" i="16" s="1"/>
  <c r="CZ831" i="16"/>
  <c r="EF831" i="16" s="1"/>
  <c r="CZ832" i="16"/>
  <c r="EF832" i="16" s="1"/>
  <c r="CZ833" i="16"/>
  <c r="EF833" i="16" s="1"/>
  <c r="CZ834" i="16"/>
  <c r="EF834" i="16" s="1"/>
  <c r="CZ835" i="16"/>
  <c r="EF835" i="16" s="1"/>
  <c r="CZ836" i="16"/>
  <c r="EF836" i="16" s="1"/>
  <c r="CZ837" i="16"/>
  <c r="EF837" i="16" s="1"/>
  <c r="CZ838" i="16"/>
  <c r="EF838" i="16" s="1"/>
  <c r="CZ839" i="16"/>
  <c r="EF839" i="16" s="1"/>
  <c r="CZ840" i="16"/>
  <c r="EF840" i="16" s="1"/>
  <c r="CZ841" i="16"/>
  <c r="EF841" i="16" s="1"/>
  <c r="CZ842" i="16"/>
  <c r="EF842" i="16" s="1"/>
  <c r="CZ843" i="16"/>
  <c r="EF843" i="16" s="1"/>
  <c r="CZ844" i="16"/>
  <c r="EF844" i="16" s="1"/>
  <c r="CZ845" i="16"/>
  <c r="EF845" i="16" s="1"/>
  <c r="CZ846" i="16"/>
  <c r="EF846" i="16" s="1"/>
  <c r="CZ847" i="16"/>
  <c r="EF847" i="16" s="1"/>
  <c r="CZ848" i="16"/>
  <c r="EF848" i="16" s="1"/>
  <c r="CZ849" i="16"/>
  <c r="EF849" i="16" s="1"/>
  <c r="CZ850" i="16"/>
  <c r="EF850" i="16" s="1"/>
  <c r="CZ851" i="16"/>
  <c r="EF851" i="16" s="1"/>
  <c r="CZ852" i="16"/>
  <c r="EF852" i="16" s="1"/>
  <c r="CZ853" i="16"/>
  <c r="EF853" i="16" s="1"/>
  <c r="CZ854" i="16"/>
  <c r="EF854" i="16" s="1"/>
  <c r="CZ855" i="16"/>
  <c r="EF855" i="16" s="1"/>
  <c r="CZ856" i="16"/>
  <c r="EF856" i="16" s="1"/>
  <c r="CZ857" i="16"/>
  <c r="EF857" i="16" s="1"/>
  <c r="CZ858" i="16"/>
  <c r="EF858" i="16" s="1"/>
  <c r="CZ859" i="16"/>
  <c r="EF859" i="16" s="1"/>
  <c r="CZ860" i="16"/>
  <c r="EF860" i="16" s="1"/>
  <c r="CZ861" i="16"/>
  <c r="EF861" i="16" s="1"/>
  <c r="CZ862" i="16"/>
  <c r="EF862" i="16" s="1"/>
  <c r="CZ863" i="16"/>
  <c r="EF863" i="16" s="1"/>
  <c r="CZ864" i="16"/>
  <c r="EF864" i="16" s="1"/>
  <c r="CZ865" i="16"/>
  <c r="EF865" i="16" s="1"/>
  <c r="CZ866" i="16"/>
  <c r="EF866" i="16" s="1"/>
  <c r="CZ867" i="16"/>
  <c r="EF867" i="16" s="1"/>
  <c r="CZ868" i="16"/>
  <c r="EF868" i="16" s="1"/>
  <c r="CZ869" i="16"/>
  <c r="EF869" i="16" s="1"/>
  <c r="CZ870" i="16"/>
  <c r="EF870" i="16" s="1"/>
  <c r="CZ871" i="16"/>
  <c r="EF871" i="16" s="1"/>
  <c r="CZ872" i="16"/>
  <c r="EF872" i="16" s="1"/>
  <c r="CZ873" i="16"/>
  <c r="EF873" i="16" s="1"/>
  <c r="CZ874" i="16"/>
  <c r="EF874" i="16" s="1"/>
  <c r="CZ875" i="16"/>
  <c r="EF875" i="16" s="1"/>
  <c r="CZ876" i="16"/>
  <c r="EF876" i="16" s="1"/>
  <c r="CZ877" i="16"/>
  <c r="EF877" i="16" s="1"/>
  <c r="CZ878" i="16"/>
  <c r="EF878" i="16" s="1"/>
  <c r="CZ879" i="16"/>
  <c r="EF879" i="16" s="1"/>
  <c r="CZ880" i="16"/>
  <c r="EF880" i="16" s="1"/>
  <c r="CZ881" i="16"/>
  <c r="EF881" i="16" s="1"/>
  <c r="CZ882" i="16"/>
  <c r="EF882" i="16" s="1"/>
  <c r="CZ883" i="16"/>
  <c r="EF883" i="16" s="1"/>
  <c r="CZ884" i="16"/>
  <c r="EF884" i="16" s="1"/>
  <c r="CZ885" i="16"/>
  <c r="EF885" i="16" s="1"/>
  <c r="CZ886" i="16"/>
  <c r="EF886" i="16" s="1"/>
  <c r="CZ887" i="16"/>
  <c r="EF887" i="16" s="1"/>
  <c r="CZ888" i="16"/>
  <c r="EF888" i="16" s="1"/>
  <c r="CZ889" i="16"/>
  <c r="EF889" i="16" s="1"/>
  <c r="CZ890" i="16"/>
  <c r="EF890" i="16" s="1"/>
  <c r="CZ891" i="16"/>
  <c r="EF891" i="16" s="1"/>
  <c r="CZ892" i="16"/>
  <c r="EF892" i="16" s="1"/>
  <c r="CZ893" i="16"/>
  <c r="EF893" i="16" s="1"/>
  <c r="CZ894" i="16"/>
  <c r="EF894" i="16" s="1"/>
  <c r="CZ895" i="16"/>
  <c r="EF895" i="16" s="1"/>
  <c r="CZ896" i="16"/>
  <c r="EF896" i="16" s="1"/>
  <c r="CZ897" i="16"/>
  <c r="EF897" i="16" s="1"/>
  <c r="CZ898" i="16"/>
  <c r="EF898" i="16" s="1"/>
  <c r="CZ899" i="16"/>
  <c r="EF899" i="16" s="1"/>
  <c r="CZ900" i="16"/>
  <c r="EF900" i="16" s="1"/>
  <c r="CZ901" i="16"/>
  <c r="EF901" i="16" s="1"/>
  <c r="CZ902" i="16"/>
  <c r="EF902" i="16" s="1"/>
  <c r="CZ903" i="16"/>
  <c r="EF903" i="16" s="1"/>
  <c r="CZ904" i="16"/>
  <c r="EF904" i="16" s="1"/>
  <c r="CZ905" i="16"/>
  <c r="EF905" i="16" s="1"/>
  <c r="CZ906" i="16"/>
  <c r="EF906" i="16" s="1"/>
  <c r="CZ907" i="16"/>
  <c r="EF907" i="16" s="1"/>
  <c r="CZ908" i="16"/>
  <c r="EF908" i="16" s="1"/>
  <c r="CZ909" i="16"/>
  <c r="EF909" i="16" s="1"/>
  <c r="CZ910" i="16"/>
  <c r="EF910" i="16" s="1"/>
  <c r="CZ911" i="16"/>
  <c r="EF911" i="16" s="1"/>
  <c r="CZ912" i="16"/>
  <c r="EF912" i="16" s="1"/>
  <c r="CZ913" i="16"/>
  <c r="EF913" i="16" s="1"/>
  <c r="CZ914" i="16"/>
  <c r="EF914" i="16" s="1"/>
  <c r="CZ915" i="16"/>
  <c r="EF915" i="16" s="1"/>
  <c r="CZ916" i="16"/>
  <c r="EF916" i="16" s="1"/>
  <c r="CZ917" i="16"/>
  <c r="EF917" i="16" s="1"/>
  <c r="CZ918" i="16"/>
  <c r="EF918" i="16" s="1"/>
  <c r="CZ919" i="16"/>
  <c r="EF919" i="16" s="1"/>
  <c r="CZ920" i="16"/>
  <c r="EF920" i="16" s="1"/>
  <c r="CZ921" i="16"/>
  <c r="EF921" i="16" s="1"/>
  <c r="CZ922" i="16"/>
  <c r="EF922" i="16" s="1"/>
  <c r="CZ923" i="16"/>
  <c r="EF923" i="16" s="1"/>
  <c r="CZ924" i="16"/>
  <c r="EF924" i="16" s="1"/>
  <c r="CZ925" i="16"/>
  <c r="EF925" i="16" s="1"/>
  <c r="CZ926" i="16"/>
  <c r="EF926" i="16" s="1"/>
  <c r="CZ927" i="16"/>
  <c r="EF927" i="16" s="1"/>
  <c r="CZ928" i="16"/>
  <c r="EF928" i="16" s="1"/>
  <c r="CZ929" i="16"/>
  <c r="EF929" i="16" s="1"/>
  <c r="CZ930" i="16"/>
  <c r="EF930" i="16" s="1"/>
  <c r="CZ931" i="16"/>
  <c r="EF931" i="16" s="1"/>
  <c r="CZ932" i="16"/>
  <c r="EF932" i="16" s="1"/>
  <c r="CZ933" i="16"/>
  <c r="EF933" i="16" s="1"/>
  <c r="CZ934" i="16"/>
  <c r="EF934" i="16" s="1"/>
  <c r="CZ935" i="16"/>
  <c r="EF935" i="16" s="1"/>
  <c r="CZ936" i="16"/>
  <c r="EF936" i="16" s="1"/>
  <c r="CZ937" i="16"/>
  <c r="EF937" i="16" s="1"/>
  <c r="CZ938" i="16"/>
  <c r="EF938" i="16" s="1"/>
  <c r="CZ939" i="16"/>
  <c r="EF939" i="16" s="1"/>
  <c r="CZ940" i="16"/>
  <c r="EF940" i="16" s="1"/>
  <c r="CZ941" i="16"/>
  <c r="EF941" i="16" s="1"/>
  <c r="CZ942" i="16"/>
  <c r="EF942" i="16" s="1"/>
  <c r="CZ943" i="16"/>
  <c r="EF943" i="16" s="1"/>
  <c r="CZ944" i="16"/>
  <c r="EF944" i="16" s="1"/>
  <c r="CZ945" i="16"/>
  <c r="EF945" i="16" s="1"/>
  <c r="CZ946" i="16"/>
  <c r="EF946" i="16" s="1"/>
  <c r="CZ947" i="16"/>
  <c r="EF947" i="16" s="1"/>
  <c r="CZ948" i="16"/>
  <c r="EF948" i="16" s="1"/>
  <c r="CZ949" i="16"/>
  <c r="EF949" i="16" s="1"/>
  <c r="CZ950" i="16"/>
  <c r="EF950" i="16" s="1"/>
  <c r="CZ951" i="16"/>
  <c r="EF951" i="16" s="1"/>
  <c r="CZ952" i="16"/>
  <c r="EF952" i="16" s="1"/>
  <c r="CZ953" i="16"/>
  <c r="EF953" i="16" s="1"/>
  <c r="CZ954" i="16"/>
  <c r="EF954" i="16" s="1"/>
  <c r="CZ955" i="16"/>
  <c r="EF955" i="16" s="1"/>
  <c r="CZ956" i="16"/>
  <c r="EF956" i="16" s="1"/>
  <c r="CZ957" i="16"/>
  <c r="EF957" i="16" s="1"/>
  <c r="CZ958" i="16"/>
  <c r="EF958" i="16" s="1"/>
  <c r="CZ959" i="16"/>
  <c r="EF959" i="16" s="1"/>
  <c r="CZ960" i="16"/>
  <c r="EF960" i="16" s="1"/>
  <c r="CZ961" i="16"/>
  <c r="EF961" i="16" s="1"/>
  <c r="CZ962" i="16"/>
  <c r="EF962" i="16" s="1"/>
  <c r="CZ963" i="16"/>
  <c r="EF963" i="16" s="1"/>
  <c r="CZ964" i="16"/>
  <c r="EF964" i="16" s="1"/>
  <c r="CZ965" i="16"/>
  <c r="EF965" i="16" s="1"/>
  <c r="CZ966" i="16"/>
  <c r="EF966" i="16" s="1"/>
  <c r="CZ967" i="16"/>
  <c r="EF967" i="16" s="1"/>
  <c r="CZ968" i="16"/>
  <c r="EF968" i="16" s="1"/>
  <c r="CZ969" i="16"/>
  <c r="EF969" i="16" s="1"/>
  <c r="CZ970" i="16"/>
  <c r="EF970" i="16" s="1"/>
  <c r="CZ971" i="16"/>
  <c r="EF971" i="16" s="1"/>
  <c r="CZ972" i="16"/>
  <c r="EF972" i="16" s="1"/>
  <c r="CZ973" i="16"/>
  <c r="EF973" i="16" s="1"/>
  <c r="CZ974" i="16"/>
  <c r="EF974" i="16" s="1"/>
  <c r="CZ975" i="16"/>
  <c r="EF975" i="16" s="1"/>
  <c r="CZ976" i="16"/>
  <c r="EF976" i="16" s="1"/>
  <c r="CZ977" i="16"/>
  <c r="EF977" i="16" s="1"/>
  <c r="CZ978" i="16"/>
  <c r="EF978" i="16" s="1"/>
  <c r="CZ979" i="16"/>
  <c r="EF979" i="16" s="1"/>
  <c r="CZ980" i="16"/>
  <c r="EF980" i="16" s="1"/>
  <c r="CZ981" i="16"/>
  <c r="EF981" i="16" s="1"/>
  <c r="CZ982" i="16"/>
  <c r="EF982" i="16" s="1"/>
  <c r="CZ983" i="16"/>
  <c r="EF983" i="16" s="1"/>
  <c r="CZ984" i="16"/>
  <c r="EF984" i="16" s="1"/>
  <c r="CZ985" i="16"/>
  <c r="EF985" i="16" s="1"/>
  <c r="CZ986" i="16"/>
  <c r="EF986" i="16" s="1"/>
  <c r="CZ987" i="16"/>
  <c r="EF987" i="16" s="1"/>
  <c r="CZ988" i="16"/>
  <c r="EF988" i="16" s="1"/>
  <c r="CZ989" i="16"/>
  <c r="EF989" i="16" s="1"/>
  <c r="CZ990" i="16"/>
  <c r="EF990" i="16" s="1"/>
  <c r="CZ991" i="16"/>
  <c r="EF991" i="16" s="1"/>
  <c r="CZ992" i="16"/>
  <c r="EF992" i="16" s="1"/>
  <c r="CZ993" i="16"/>
  <c r="EF993" i="16" s="1"/>
  <c r="CZ994" i="16"/>
  <c r="EF994" i="16" s="1"/>
  <c r="CZ995" i="16"/>
  <c r="EF995" i="16" s="1"/>
  <c r="CZ996" i="16"/>
  <c r="EF996" i="16" s="1"/>
  <c r="CZ997" i="16"/>
  <c r="EF997" i="16" s="1"/>
  <c r="CZ998" i="16"/>
  <c r="EF998" i="16" s="1"/>
  <c r="CZ999" i="16"/>
  <c r="EF999" i="16" s="1"/>
  <c r="CZ1000" i="16"/>
  <c r="EF1000" i="16" s="1"/>
  <c r="CZ1001" i="16"/>
  <c r="EF1001" i="16" s="1"/>
  <c r="CZ1002" i="16"/>
  <c r="EF1002" i="16" s="1"/>
  <c r="CZ1003" i="16"/>
  <c r="EF1003" i="16" s="1"/>
  <c r="CZ1004" i="16"/>
  <c r="EF1004" i="16" s="1"/>
  <c r="CZ1005" i="16"/>
  <c r="EF1005" i="16" s="1"/>
  <c r="CZ1006" i="16"/>
  <c r="EF1006" i="16" s="1"/>
  <c r="CZ1007" i="16"/>
  <c r="EF1007" i="16" s="1"/>
  <c r="CZ1008" i="16"/>
  <c r="EF1008" i="16" s="1"/>
  <c r="CZ1009" i="16"/>
  <c r="EF1009" i="16" s="1"/>
  <c r="CZ1010" i="16"/>
  <c r="EF1010" i="16" s="1"/>
  <c r="CZ1011" i="16"/>
  <c r="EF1011" i="16" s="1"/>
  <c r="CZ1012" i="16"/>
  <c r="EF1012" i="16" s="1"/>
  <c r="CZ1013" i="16"/>
  <c r="EF1013" i="16" s="1"/>
  <c r="CZ1014" i="16"/>
  <c r="EF1014" i="16" s="1"/>
  <c r="CZ1015" i="16"/>
  <c r="EF1015" i="16" s="1"/>
  <c r="CZ1016" i="16"/>
  <c r="EF1016" i="16" s="1"/>
  <c r="CV20" i="16"/>
  <c r="CV19" i="16"/>
  <c r="CV21" i="16"/>
  <c r="CV22" i="16"/>
  <c r="CV24" i="16"/>
  <c r="CV23" i="16"/>
  <c r="CV25" i="16"/>
  <c r="CV26" i="16"/>
  <c r="CV27" i="16"/>
  <c r="CV28" i="16"/>
  <c r="CV29" i="16"/>
  <c r="CV30" i="16"/>
  <c r="CV32" i="16"/>
  <c r="CV31" i="16"/>
  <c r="CV33" i="16"/>
  <c r="CV34" i="16"/>
  <c r="CV35" i="16"/>
  <c r="CV36" i="16"/>
  <c r="CV37" i="16"/>
  <c r="CV38" i="16"/>
  <c r="CV39" i="16"/>
  <c r="CV40" i="16"/>
  <c r="CV41" i="16"/>
  <c r="CV42" i="16"/>
  <c r="CV43" i="16"/>
  <c r="CV44" i="16"/>
  <c r="CV45" i="16"/>
  <c r="CV46" i="16"/>
  <c r="CV47" i="16"/>
  <c r="CV48" i="16"/>
  <c r="CV49" i="16"/>
  <c r="CV50" i="16"/>
  <c r="CV51" i="16"/>
  <c r="CV52" i="16"/>
  <c r="CV53" i="16"/>
  <c r="CV54" i="16"/>
  <c r="CV55" i="16"/>
  <c r="CV56" i="16"/>
  <c r="CV57" i="16"/>
  <c r="CV58" i="16"/>
  <c r="CV59" i="16"/>
  <c r="CV60" i="16"/>
  <c r="CV61" i="16"/>
  <c r="CV62" i="16"/>
  <c r="CV63" i="16"/>
  <c r="CV64" i="16"/>
  <c r="CV65" i="16"/>
  <c r="CV66" i="16"/>
  <c r="CV67" i="16"/>
  <c r="CV68" i="16"/>
  <c r="CV69" i="16"/>
  <c r="CV70" i="16"/>
  <c r="CV71" i="16"/>
  <c r="CV72" i="16"/>
  <c r="CV73" i="16"/>
  <c r="CV74" i="16"/>
  <c r="CV75" i="16"/>
  <c r="CV76" i="16"/>
  <c r="CV77" i="16"/>
  <c r="CV78" i="16"/>
  <c r="CV79" i="16"/>
  <c r="CV80" i="16"/>
  <c r="CV81" i="16"/>
  <c r="CV82" i="16"/>
  <c r="CV83" i="16"/>
  <c r="CV84" i="16"/>
  <c r="CV85" i="16"/>
  <c r="CV86" i="16"/>
  <c r="CV87" i="16"/>
  <c r="CV88" i="16"/>
  <c r="CV89" i="16"/>
  <c r="CV91" i="16"/>
  <c r="CV90" i="16"/>
  <c r="CV92" i="16"/>
  <c r="CV93" i="16"/>
  <c r="CV94" i="16"/>
  <c r="CV95" i="16"/>
  <c r="CV96" i="16"/>
  <c r="CV97" i="16"/>
  <c r="CV98" i="16"/>
  <c r="CV100" i="16"/>
  <c r="CV99" i="16"/>
  <c r="CV101" i="16"/>
  <c r="CV102" i="16"/>
  <c r="CV103" i="16"/>
  <c r="CV104" i="16"/>
  <c r="CV105" i="16"/>
  <c r="CV106" i="16"/>
  <c r="CV107" i="16"/>
  <c r="CV109" i="16"/>
  <c r="CV108" i="16"/>
  <c r="CV110" i="16"/>
  <c r="CV111" i="16"/>
  <c r="CV113" i="16"/>
  <c r="CV112" i="16"/>
  <c r="CV114" i="16"/>
  <c r="CV115" i="16"/>
  <c r="CV116" i="16"/>
  <c r="CV117" i="16"/>
  <c r="CV118" i="16"/>
  <c r="CV119" i="16"/>
  <c r="CV120" i="16"/>
  <c r="CV121" i="16"/>
  <c r="CV123" i="16"/>
  <c r="CV122" i="16"/>
  <c r="CV124" i="16"/>
  <c r="CV125" i="16"/>
  <c r="CV126" i="16"/>
  <c r="CV127" i="16"/>
  <c r="CV128" i="16"/>
  <c r="CV130" i="16"/>
  <c r="CV129" i="16"/>
  <c r="CV131" i="16"/>
  <c r="CV132" i="16"/>
  <c r="CV133" i="16"/>
  <c r="CV134" i="16"/>
  <c r="CV135" i="16"/>
  <c r="CV136" i="16"/>
  <c r="CV137" i="16"/>
  <c r="CV138" i="16"/>
  <c r="CV139" i="16"/>
  <c r="CV141" i="16"/>
  <c r="CV140" i="16"/>
  <c r="CV142" i="16"/>
  <c r="CV143" i="16"/>
  <c r="CV144" i="16"/>
  <c r="CV145" i="16"/>
  <c r="CV146" i="16"/>
  <c r="CV147" i="16"/>
  <c r="CV148" i="16"/>
  <c r="CV149" i="16"/>
  <c r="CV150" i="16"/>
  <c r="CV151" i="16"/>
  <c r="CV152" i="16"/>
  <c r="CV153" i="16"/>
  <c r="CV154" i="16"/>
  <c r="CV155" i="16"/>
  <c r="CV156" i="16"/>
  <c r="CV157" i="16"/>
  <c r="CV158" i="16"/>
  <c r="CV159" i="16"/>
  <c r="CV160" i="16"/>
  <c r="CV161" i="16"/>
  <c r="CV162" i="16"/>
  <c r="CV163" i="16"/>
  <c r="CV165" i="16"/>
  <c r="CV164" i="16"/>
  <c r="CV166" i="16"/>
  <c r="CV167" i="16"/>
  <c r="CV168" i="16"/>
  <c r="CV169" i="16"/>
  <c r="CV170" i="16"/>
  <c r="CV171" i="16"/>
  <c r="CV172" i="16"/>
  <c r="CV173" i="16"/>
  <c r="CV174" i="16"/>
  <c r="CV175" i="16"/>
  <c r="CV176" i="16"/>
  <c r="CV177" i="16"/>
  <c r="CV178" i="16"/>
  <c r="CV179" i="16"/>
  <c r="CV180" i="16"/>
  <c r="CV182" i="16"/>
  <c r="CV181" i="16"/>
  <c r="CV183" i="16"/>
  <c r="CV184" i="16"/>
  <c r="CV186" i="16"/>
  <c r="CV185" i="16"/>
  <c r="CV187" i="16"/>
  <c r="CV188" i="16"/>
  <c r="CV189" i="16"/>
  <c r="CV190" i="16"/>
  <c r="CV192" i="16"/>
  <c r="CV191" i="16"/>
  <c r="CV193" i="16"/>
  <c r="CV194" i="16"/>
  <c r="CV195" i="16"/>
  <c r="CV196" i="16"/>
  <c r="CV197" i="16"/>
  <c r="CV198" i="16"/>
  <c r="CV199" i="16"/>
  <c r="CV200" i="16"/>
  <c r="CV201" i="16"/>
  <c r="CV202" i="16"/>
  <c r="CV204" i="16"/>
  <c r="CV203" i="16"/>
  <c r="CV205" i="16"/>
  <c r="CV206" i="16"/>
  <c r="CV207" i="16"/>
  <c r="CV208" i="16"/>
  <c r="CV209" i="16"/>
  <c r="CV210" i="16"/>
  <c r="CV211" i="16"/>
  <c r="CV212" i="16"/>
  <c r="CV213" i="16"/>
  <c r="CV214" i="16"/>
  <c r="CV215" i="16"/>
  <c r="CV216" i="16"/>
  <c r="CV217" i="16"/>
  <c r="CV218" i="16"/>
  <c r="CV219" i="16"/>
  <c r="CV220" i="16"/>
  <c r="CV221" i="16"/>
  <c r="CV222" i="16"/>
  <c r="CV223" i="16"/>
  <c r="CV224" i="16"/>
  <c r="CV225" i="16"/>
  <c r="CV226" i="16"/>
  <c r="CV227" i="16"/>
  <c r="CV228" i="16"/>
  <c r="CV229" i="16"/>
  <c r="CV230" i="16"/>
  <c r="CV231" i="16"/>
  <c r="CV232" i="16"/>
  <c r="CV233" i="16"/>
  <c r="CV234" i="16"/>
  <c r="CV235" i="16"/>
  <c r="CV236" i="16"/>
  <c r="CV237" i="16"/>
  <c r="CV238" i="16"/>
  <c r="CV239" i="16"/>
  <c r="CV240" i="16"/>
  <c r="CV241" i="16"/>
  <c r="CV242" i="16"/>
  <c r="CV243" i="16"/>
  <c r="CV244" i="16"/>
  <c r="CV245" i="16"/>
  <c r="CV247" i="16"/>
  <c r="CV246" i="16"/>
  <c r="CV248" i="16"/>
  <c r="CV249" i="16"/>
  <c r="CV250" i="16"/>
  <c r="CV251" i="16"/>
  <c r="CV252" i="16"/>
  <c r="CV253" i="16"/>
  <c r="CV254" i="16"/>
  <c r="CV255" i="16"/>
  <c r="CV256" i="16"/>
  <c r="CV257" i="16"/>
  <c r="CV258" i="16"/>
  <c r="CV259" i="16"/>
  <c r="CV261" i="16"/>
  <c r="CV260" i="16"/>
  <c r="CV262" i="16"/>
  <c r="CV263" i="16"/>
  <c r="CV264" i="16"/>
  <c r="CV265" i="16"/>
  <c r="CV266" i="16"/>
  <c r="CV267" i="16"/>
  <c r="CV268" i="16"/>
  <c r="CV269" i="16"/>
  <c r="CV270" i="16"/>
  <c r="CV272" i="16"/>
  <c r="CV271" i="16"/>
  <c r="CV273" i="16"/>
  <c r="CV274" i="16"/>
  <c r="CV275" i="16"/>
  <c r="CV277" i="16"/>
  <c r="CV276" i="16"/>
  <c r="CV278" i="16"/>
  <c r="CV279" i="16"/>
  <c r="CV280" i="16"/>
  <c r="CV281" i="16"/>
  <c r="CV282" i="16"/>
  <c r="CV283" i="16"/>
  <c r="CV284" i="16"/>
  <c r="CV285" i="16"/>
  <c r="CV286" i="16"/>
  <c r="CV287" i="16"/>
  <c r="CV288" i="16"/>
  <c r="CV289" i="16"/>
  <c r="CV290" i="16"/>
  <c r="CV291" i="16"/>
  <c r="CV292" i="16"/>
  <c r="CV293" i="16"/>
  <c r="CV294" i="16"/>
  <c r="CV296" i="16"/>
  <c r="CV295" i="16"/>
  <c r="CV297" i="16"/>
  <c r="CV298" i="16"/>
  <c r="CV300" i="16"/>
  <c r="CV299" i="16"/>
  <c r="CV301" i="16"/>
  <c r="CV302" i="16"/>
  <c r="CV303" i="16"/>
  <c r="CV304" i="16"/>
  <c r="CV305" i="16"/>
  <c r="CV306" i="16"/>
  <c r="CV307" i="16"/>
  <c r="CV308" i="16"/>
  <c r="CV309" i="16"/>
  <c r="CV310" i="16"/>
  <c r="CV311" i="16"/>
  <c r="CV312" i="16"/>
  <c r="CV313" i="16"/>
  <c r="CV315" i="16"/>
  <c r="CV314" i="16"/>
  <c r="CV316" i="16"/>
  <c r="CV317" i="16"/>
  <c r="CV319" i="16"/>
  <c r="CV318" i="16"/>
  <c r="CV320" i="16"/>
  <c r="CV321" i="16"/>
  <c r="CV322" i="16"/>
  <c r="CV323" i="16"/>
  <c r="CV324" i="16"/>
  <c r="CV325" i="16"/>
  <c r="CV326" i="16"/>
  <c r="CV327" i="16"/>
  <c r="CV328" i="16"/>
  <c r="CV329" i="16"/>
  <c r="CV331" i="16"/>
  <c r="CV330" i="16"/>
  <c r="CV333" i="16"/>
  <c r="CV332" i="16"/>
  <c r="CV334" i="16"/>
  <c r="CV335" i="16"/>
  <c r="CV337" i="16"/>
  <c r="CV336" i="16"/>
  <c r="CV338" i="16"/>
  <c r="CV339" i="16"/>
  <c r="CV340" i="16"/>
  <c r="CV341" i="16"/>
  <c r="CV342" i="16"/>
  <c r="CV343" i="16"/>
  <c r="CV344" i="16"/>
  <c r="CV345" i="16"/>
  <c r="CV346" i="16"/>
  <c r="CV348" i="16"/>
  <c r="CV347" i="16"/>
  <c r="CV349" i="16"/>
  <c r="CV350" i="16"/>
  <c r="CV352" i="16"/>
  <c r="CV351" i="16"/>
  <c r="CV353" i="16"/>
  <c r="CV354" i="16"/>
  <c r="CV355" i="16"/>
  <c r="CV356" i="16"/>
  <c r="CV357" i="16"/>
  <c r="CV358" i="16"/>
  <c r="CV359" i="16"/>
  <c r="CV360" i="16"/>
  <c r="CV361" i="16"/>
  <c r="CV362" i="16"/>
  <c r="CV363" i="16"/>
  <c r="CV364" i="16"/>
  <c r="CV365" i="16"/>
  <c r="CV366" i="16"/>
  <c r="CV367" i="16"/>
  <c r="CV368" i="16"/>
  <c r="CV369" i="16"/>
  <c r="CV371" i="16"/>
  <c r="CV370" i="16"/>
  <c r="CV372" i="16"/>
  <c r="CV373" i="16"/>
  <c r="CV374" i="16"/>
  <c r="CV375" i="16"/>
  <c r="CV376" i="16"/>
  <c r="CV377" i="16"/>
  <c r="CV378" i="16"/>
  <c r="CV379" i="16"/>
  <c r="CV380" i="16"/>
  <c r="CV381" i="16"/>
  <c r="CV382" i="16"/>
  <c r="CV383" i="16"/>
  <c r="CV384" i="16"/>
  <c r="CV385" i="16"/>
  <c r="CV386" i="16"/>
  <c r="CV387" i="16"/>
  <c r="CV388" i="16"/>
  <c r="CV389" i="16"/>
  <c r="CV390" i="16"/>
  <c r="CV391" i="16"/>
  <c r="CV393" i="16"/>
  <c r="CV392" i="16"/>
  <c r="CV394" i="16"/>
  <c r="CV395" i="16"/>
  <c r="CV396" i="16"/>
  <c r="CV397" i="16"/>
  <c r="CV399" i="16"/>
  <c r="CV398" i="16"/>
  <c r="CV400" i="16"/>
  <c r="CV401" i="16"/>
  <c r="CV402" i="16"/>
  <c r="CV403" i="16"/>
  <c r="CV404" i="16"/>
  <c r="CV405" i="16"/>
  <c r="CV406" i="16"/>
  <c r="CV407" i="16"/>
  <c r="CV408" i="16"/>
  <c r="CV409" i="16"/>
  <c r="CV410" i="16"/>
  <c r="CV411" i="16"/>
  <c r="CV412" i="16"/>
  <c r="CV413" i="16"/>
  <c r="CV414" i="16"/>
  <c r="CV415" i="16"/>
  <c r="CV416" i="16"/>
  <c r="CV418" i="16"/>
  <c r="CV417" i="16"/>
  <c r="CV420" i="16"/>
  <c r="CV419" i="16"/>
  <c r="CV421" i="16"/>
  <c r="CV422" i="16"/>
  <c r="CV423" i="16"/>
  <c r="CV424" i="16"/>
  <c r="CV425" i="16"/>
  <c r="CV426" i="16"/>
  <c r="CV427" i="16"/>
  <c r="CV428" i="16"/>
  <c r="CV429" i="16"/>
  <c r="CV430" i="16"/>
  <c r="CV431" i="16"/>
  <c r="CV432" i="16"/>
  <c r="CV433" i="16"/>
  <c r="CV434" i="16"/>
  <c r="CV436" i="16"/>
  <c r="CV435" i="16"/>
  <c r="CV437" i="16"/>
  <c r="CV438" i="16"/>
  <c r="CV439" i="16"/>
  <c r="CV440" i="16"/>
  <c r="CV441" i="16"/>
  <c r="CV442" i="16"/>
  <c r="CV443" i="16"/>
  <c r="CV444" i="16"/>
  <c r="CV445" i="16"/>
  <c r="CV446" i="16"/>
  <c r="CV447" i="16"/>
  <c r="CV448" i="16"/>
  <c r="CV449" i="16"/>
  <c r="CV450" i="16"/>
  <c r="CV451" i="16"/>
  <c r="CV452" i="16"/>
  <c r="CV453" i="16"/>
  <c r="CV454" i="16"/>
  <c r="CV455" i="16"/>
  <c r="CV456" i="16"/>
  <c r="CV457" i="16"/>
  <c r="CV458" i="16"/>
  <c r="CV460" i="16"/>
  <c r="CV459" i="16"/>
  <c r="CV461" i="16"/>
  <c r="CV462" i="16"/>
  <c r="CV464" i="16"/>
  <c r="CV463" i="16"/>
  <c r="CV465" i="16"/>
  <c r="CV466" i="16"/>
  <c r="CV467" i="16"/>
  <c r="CV468" i="16"/>
  <c r="CV469" i="16"/>
  <c r="CV470" i="16"/>
  <c r="CV471" i="16"/>
  <c r="CV472" i="16"/>
  <c r="CV473" i="16"/>
  <c r="CV474" i="16"/>
  <c r="CV475" i="16"/>
  <c r="CV476" i="16"/>
  <c r="CV477" i="16"/>
  <c r="CV478" i="16"/>
  <c r="CV479" i="16"/>
  <c r="CV480" i="16"/>
  <c r="CV481" i="16"/>
  <c r="CV482" i="16"/>
  <c r="CV483" i="16"/>
  <c r="CV484" i="16"/>
  <c r="CV485" i="16"/>
  <c r="CV486" i="16"/>
  <c r="CV487" i="16"/>
  <c r="CV489" i="16"/>
  <c r="CV488" i="16"/>
  <c r="CV490" i="16"/>
  <c r="CV491" i="16"/>
  <c r="CV492" i="16"/>
  <c r="CV493" i="16"/>
  <c r="CV494" i="16"/>
  <c r="CV495" i="16"/>
  <c r="CV496" i="16"/>
  <c r="CV498" i="16"/>
  <c r="CV497" i="16"/>
  <c r="CV499" i="16"/>
  <c r="CV500" i="16"/>
  <c r="CV501" i="16"/>
  <c r="CV502" i="16"/>
  <c r="CV503" i="16"/>
  <c r="CV504" i="16"/>
  <c r="CV505" i="16"/>
  <c r="CV506" i="16"/>
  <c r="CV507" i="16"/>
  <c r="CV508" i="16"/>
  <c r="CV509" i="16"/>
  <c r="CV510" i="16"/>
  <c r="CV511" i="16"/>
  <c r="CV512" i="16"/>
  <c r="CV513" i="16"/>
  <c r="CV514" i="16"/>
  <c r="CV515" i="16"/>
  <c r="CV516" i="16"/>
  <c r="CV517" i="16"/>
  <c r="CV518" i="16"/>
  <c r="CV519" i="16"/>
  <c r="CV520" i="16"/>
  <c r="CV521" i="16"/>
  <c r="CV522" i="16"/>
  <c r="CV523" i="16"/>
  <c r="CV524" i="16"/>
  <c r="CV525" i="16"/>
  <c r="CV527" i="16"/>
  <c r="CV526" i="16"/>
  <c r="CV528" i="16"/>
  <c r="CV529" i="16"/>
  <c r="CV530" i="16"/>
  <c r="CV531" i="16"/>
  <c r="CV532" i="16"/>
  <c r="CV533" i="16"/>
  <c r="CV534" i="16"/>
  <c r="CV535" i="16"/>
  <c r="CV536" i="16"/>
  <c r="CV537" i="16"/>
  <c r="CV538" i="16"/>
  <c r="CV539" i="16"/>
  <c r="CV540" i="16"/>
  <c r="CV541" i="16"/>
  <c r="CV542" i="16"/>
  <c r="CV543" i="16"/>
  <c r="CV544" i="16"/>
  <c r="CV545" i="16"/>
  <c r="CV546" i="16"/>
  <c r="CV547" i="16"/>
  <c r="CV548" i="16"/>
  <c r="CV549" i="16"/>
  <c r="CV550" i="16"/>
  <c r="CV551" i="16"/>
  <c r="CV552" i="16"/>
  <c r="CV553" i="16"/>
  <c r="CV554" i="16"/>
  <c r="CV555" i="16"/>
  <c r="CV557" i="16"/>
  <c r="CV556" i="16"/>
  <c r="CV558" i="16"/>
  <c r="CV559" i="16"/>
  <c r="CV561" i="16"/>
  <c r="CV560" i="16"/>
  <c r="CV562" i="16"/>
  <c r="CV563" i="16"/>
  <c r="CV564" i="16"/>
  <c r="CV565" i="16"/>
  <c r="CV566" i="16"/>
  <c r="CV567" i="16"/>
  <c r="CV568" i="16"/>
  <c r="CV569" i="16"/>
  <c r="CV570" i="16"/>
  <c r="CV571" i="16"/>
  <c r="CV572" i="16"/>
  <c r="CV573" i="16"/>
  <c r="CV574" i="16"/>
  <c r="CV575" i="16"/>
  <c r="CV576" i="16"/>
  <c r="CV577" i="16"/>
  <c r="CV578" i="16"/>
  <c r="CV579" i="16"/>
  <c r="CV580" i="16"/>
  <c r="CV581" i="16"/>
  <c r="CV582" i="16"/>
  <c r="CV583" i="16"/>
  <c r="CV584" i="16"/>
  <c r="CV585" i="16"/>
  <c r="CV586" i="16"/>
  <c r="CV587" i="16"/>
  <c r="CV588" i="16"/>
  <c r="CV589" i="16"/>
  <c r="CV590" i="16"/>
  <c r="CV591" i="16"/>
  <c r="CV592" i="16"/>
  <c r="CV593" i="16"/>
  <c r="CV594" i="16"/>
  <c r="CV595" i="16"/>
  <c r="CV596" i="16"/>
  <c r="CV597" i="16"/>
  <c r="CV598" i="16"/>
  <c r="CV599" i="16"/>
  <c r="CV600" i="16"/>
  <c r="CV601" i="16"/>
  <c r="CV602" i="16"/>
  <c r="CV603" i="16"/>
  <c r="CV604" i="16"/>
  <c r="CV605" i="16"/>
  <c r="CV606" i="16"/>
  <c r="CV607" i="16"/>
  <c r="CV608" i="16"/>
  <c r="CV609" i="16"/>
  <c r="CV611" i="16"/>
  <c r="CV610" i="16"/>
  <c r="CV612" i="16"/>
  <c r="CV613" i="16"/>
  <c r="CV615" i="16"/>
  <c r="CV614" i="16"/>
  <c r="CV616" i="16"/>
  <c r="CV617" i="16"/>
  <c r="CV618" i="16"/>
  <c r="CV619" i="16"/>
  <c r="CV620" i="16"/>
  <c r="CV621" i="16"/>
  <c r="CV622" i="16"/>
  <c r="CV623" i="16"/>
  <c r="CV624" i="16"/>
  <c r="CV626" i="16"/>
  <c r="CV625" i="16"/>
  <c r="CV627" i="16"/>
  <c r="CV628" i="16"/>
  <c r="CV629" i="16"/>
  <c r="CV630" i="16"/>
  <c r="CV631" i="16"/>
  <c r="CV632" i="16"/>
  <c r="CV633" i="16"/>
  <c r="CV634" i="16"/>
  <c r="CV635" i="16"/>
  <c r="CV636" i="16"/>
  <c r="CV637" i="16"/>
  <c r="CV638" i="16"/>
  <c r="CV639" i="16"/>
  <c r="CV640" i="16"/>
  <c r="CV641" i="16"/>
  <c r="CV642" i="16"/>
  <c r="CV643" i="16"/>
  <c r="CV644" i="16"/>
  <c r="CV645" i="16"/>
  <c r="CV646" i="16"/>
  <c r="CV647" i="16"/>
  <c r="CV648" i="16"/>
  <c r="CV649" i="16"/>
  <c r="CV650" i="16"/>
  <c r="CV651" i="16"/>
  <c r="CV652" i="16"/>
  <c r="CV653" i="16"/>
  <c r="CV655" i="16"/>
  <c r="CV654" i="16"/>
  <c r="CV656" i="16"/>
  <c r="CV657" i="16"/>
  <c r="CV658" i="16"/>
  <c r="CV659" i="16"/>
  <c r="CV660" i="16"/>
  <c r="CV661" i="16"/>
  <c r="CV662" i="16"/>
  <c r="CV663" i="16"/>
  <c r="CV664" i="16"/>
  <c r="CV665" i="16"/>
  <c r="CV667" i="16"/>
  <c r="CV666" i="16"/>
  <c r="CV668" i="16"/>
  <c r="CV670" i="16"/>
  <c r="CV669" i="16"/>
  <c r="CV671" i="16"/>
  <c r="CV672" i="16"/>
  <c r="CV673" i="16"/>
  <c r="CV674" i="16"/>
  <c r="CV675" i="16"/>
  <c r="CV676" i="16"/>
  <c r="CV677" i="16"/>
  <c r="CV678" i="16"/>
  <c r="CV679" i="16"/>
  <c r="CV680" i="16"/>
  <c r="CV681" i="16"/>
  <c r="CV683" i="16"/>
  <c r="CV682" i="16"/>
  <c r="CV685" i="16"/>
  <c r="CV684" i="16"/>
  <c r="CV686" i="16"/>
  <c r="CV688" i="16"/>
  <c r="CV687" i="16"/>
  <c r="CV689" i="16"/>
  <c r="CV690" i="16"/>
  <c r="CV691" i="16"/>
  <c r="CV692" i="16"/>
  <c r="CV693" i="16"/>
  <c r="CV694" i="16"/>
  <c r="CV695" i="16"/>
  <c r="CV696" i="16"/>
  <c r="CV697" i="16"/>
  <c r="CV698" i="16"/>
  <c r="CV699" i="16"/>
  <c r="CV700" i="16"/>
  <c r="CV701" i="16"/>
  <c r="CV702" i="16"/>
  <c r="CV703" i="16"/>
  <c r="CV704" i="16"/>
  <c r="CV705" i="16"/>
  <c r="CV706" i="16"/>
  <c r="CV707" i="16"/>
  <c r="CV708" i="16"/>
  <c r="CV709" i="16"/>
  <c r="CV710" i="16"/>
  <c r="CV711" i="16"/>
  <c r="CV712" i="16"/>
  <c r="CV713" i="16"/>
  <c r="CV714" i="16"/>
  <c r="CV716" i="16"/>
  <c r="CV715" i="16"/>
  <c r="CV717" i="16"/>
  <c r="CV718" i="16"/>
  <c r="CV720" i="16"/>
  <c r="CV719" i="16"/>
  <c r="CV721" i="16"/>
  <c r="CV722" i="16"/>
  <c r="CV723" i="16"/>
  <c r="CV724" i="16"/>
  <c r="CV725" i="16"/>
  <c r="CV726" i="16"/>
  <c r="CV727" i="16"/>
  <c r="CV728" i="16"/>
  <c r="CV729" i="16"/>
  <c r="CV730" i="16"/>
  <c r="CV731" i="16"/>
  <c r="CV732" i="16"/>
  <c r="CV733" i="16"/>
  <c r="CV734" i="16"/>
  <c r="CV735" i="16"/>
  <c r="CV736" i="16"/>
  <c r="CV737" i="16"/>
  <c r="CV738" i="16"/>
  <c r="CV739" i="16"/>
  <c r="CV740" i="16"/>
  <c r="CV741" i="16"/>
  <c r="CV742" i="16"/>
  <c r="CV743" i="16"/>
  <c r="CV744" i="16"/>
  <c r="CV745" i="16"/>
  <c r="CV746" i="16"/>
  <c r="CV747" i="16"/>
  <c r="CV748" i="16"/>
  <c r="CV749" i="16"/>
  <c r="CV750" i="16"/>
  <c r="CV752" i="16"/>
  <c r="CV751" i="16"/>
  <c r="CV753" i="16"/>
  <c r="CV754" i="16"/>
  <c r="CV755" i="16"/>
  <c r="CV756" i="16"/>
  <c r="CV757" i="16"/>
  <c r="CV758" i="16"/>
  <c r="CV759" i="16"/>
  <c r="CV760" i="16"/>
  <c r="CV761" i="16"/>
  <c r="CV762" i="16"/>
  <c r="CV763" i="16"/>
  <c r="CV764" i="16"/>
  <c r="CV765" i="16"/>
  <c r="CV766" i="16"/>
  <c r="CV768" i="16"/>
  <c r="CV767" i="16"/>
  <c r="CV769" i="16"/>
  <c r="CV770" i="16"/>
  <c r="CV772" i="16"/>
  <c r="CV771" i="16"/>
  <c r="CV773" i="16"/>
  <c r="CV774" i="16"/>
  <c r="CV775" i="16"/>
  <c r="CV777" i="16"/>
  <c r="CV776" i="16"/>
  <c r="CV778" i="16"/>
  <c r="CV779" i="16"/>
  <c r="CV780" i="16"/>
  <c r="CV781" i="16"/>
  <c r="CV782" i="16"/>
  <c r="CV783" i="16"/>
  <c r="CV784" i="16"/>
  <c r="CV785" i="16"/>
  <c r="CV786" i="16"/>
  <c r="CV787" i="16"/>
  <c r="CV788" i="16"/>
  <c r="CV789" i="16"/>
  <c r="CV790" i="16"/>
  <c r="CV791" i="16"/>
  <c r="CV792" i="16"/>
  <c r="CV793" i="16"/>
  <c r="CV794" i="16"/>
  <c r="CV795" i="16"/>
  <c r="CV796" i="16"/>
  <c r="CV797" i="16"/>
  <c r="CV798" i="16"/>
  <c r="CV799" i="16"/>
  <c r="CV800" i="16"/>
  <c r="CV802" i="16"/>
  <c r="CV801" i="16"/>
  <c r="CV803" i="16"/>
  <c r="CV804" i="16"/>
  <c r="CV805" i="16"/>
  <c r="CV806" i="16"/>
  <c r="CV807" i="16"/>
  <c r="CV808" i="16"/>
  <c r="CV809" i="16"/>
  <c r="CV811" i="16"/>
  <c r="CV810" i="16"/>
  <c r="CV812" i="16"/>
  <c r="CV813" i="16"/>
  <c r="CV814" i="16"/>
  <c r="CV815" i="16"/>
  <c r="CV816" i="16"/>
  <c r="CV817" i="16"/>
  <c r="CV818" i="16"/>
  <c r="CV819" i="16"/>
  <c r="CV820" i="16"/>
  <c r="CV821" i="16"/>
  <c r="CV822" i="16"/>
  <c r="CV823" i="16"/>
  <c r="CV824" i="16"/>
  <c r="CV825" i="16"/>
  <c r="CV826" i="16"/>
  <c r="CV827" i="16"/>
  <c r="CV828" i="16"/>
  <c r="CV830" i="16"/>
  <c r="CV829" i="16"/>
  <c r="CV831" i="16"/>
  <c r="CV833" i="16"/>
  <c r="CV832" i="16"/>
  <c r="CV834" i="16"/>
  <c r="CV835" i="16"/>
  <c r="CV836" i="16"/>
  <c r="CV837" i="16"/>
  <c r="CV838" i="16"/>
  <c r="CV839" i="16"/>
  <c r="CV840" i="16"/>
  <c r="CV841" i="16"/>
  <c r="CV842" i="16"/>
  <c r="CV843" i="16"/>
  <c r="CV844" i="16"/>
  <c r="CV845" i="16"/>
  <c r="CV847" i="16"/>
  <c r="CV846" i="16"/>
  <c r="CV848" i="16"/>
  <c r="CV850" i="16"/>
  <c r="CV849" i="16"/>
  <c r="CV851" i="16"/>
  <c r="CV852" i="16"/>
  <c r="CV853" i="16"/>
  <c r="CV854" i="16"/>
  <c r="CV855" i="16"/>
  <c r="CV856" i="16"/>
  <c r="CV857" i="16"/>
  <c r="CV858" i="16"/>
  <c r="CV859" i="16"/>
  <c r="CV860" i="16"/>
  <c r="CV861" i="16"/>
  <c r="CV862" i="16"/>
  <c r="CV863" i="16"/>
  <c r="CV864" i="16"/>
  <c r="CV866" i="16"/>
  <c r="CV865" i="16"/>
  <c r="CV867" i="16"/>
  <c r="CV868" i="16"/>
  <c r="CV869" i="16"/>
  <c r="CV870" i="16"/>
  <c r="CV871" i="16"/>
  <c r="CV872" i="16"/>
  <c r="CV873" i="16"/>
  <c r="CV874" i="16"/>
  <c r="CV875" i="16"/>
  <c r="CV876" i="16"/>
  <c r="CV877" i="16"/>
  <c r="CV878" i="16"/>
  <c r="CV879" i="16"/>
  <c r="CV880" i="16"/>
  <c r="CV881" i="16"/>
  <c r="CV882" i="16"/>
  <c r="CV883" i="16"/>
  <c r="CV884" i="16"/>
  <c r="CV885" i="16"/>
  <c r="CV886" i="16"/>
  <c r="CV887" i="16"/>
  <c r="CV888" i="16"/>
  <c r="CV889" i="16"/>
  <c r="CV890" i="16"/>
  <c r="CV891" i="16"/>
  <c r="CV892" i="16"/>
  <c r="CV893" i="16"/>
  <c r="CV894" i="16"/>
  <c r="CV895" i="16"/>
  <c r="CV896" i="16"/>
  <c r="CV897" i="16"/>
  <c r="CV899" i="16"/>
  <c r="CV898" i="16"/>
  <c r="CV901" i="16"/>
  <c r="CV900" i="16"/>
  <c r="CV902" i="16"/>
  <c r="CV903" i="16"/>
  <c r="CV904" i="16"/>
  <c r="CV905" i="16"/>
  <c r="CV906" i="16"/>
  <c r="CV908" i="16"/>
  <c r="CV907" i="16"/>
  <c r="CV909" i="16"/>
  <c r="CV911" i="16"/>
  <c r="CV910" i="16"/>
  <c r="CV912" i="16"/>
  <c r="CV913" i="16"/>
  <c r="CV914" i="16"/>
  <c r="CV915" i="16"/>
  <c r="CV916" i="16"/>
  <c r="CV917" i="16"/>
  <c r="CV918" i="16"/>
  <c r="CV919" i="16"/>
  <c r="CV920" i="16"/>
  <c r="CV921" i="16"/>
  <c r="CV922" i="16"/>
  <c r="CV923" i="16"/>
  <c r="CV925" i="16"/>
  <c r="CV924" i="16"/>
  <c r="CV926" i="16"/>
  <c r="CV927" i="16"/>
  <c r="CV928" i="16"/>
  <c r="CV929" i="16"/>
  <c r="CV930" i="16"/>
  <c r="CV931" i="16"/>
  <c r="CV932" i="16"/>
  <c r="CV933" i="16"/>
  <c r="CV934" i="16"/>
  <c r="CV935" i="16"/>
  <c r="CV936" i="16"/>
  <c r="CV937" i="16"/>
  <c r="CV939" i="16"/>
  <c r="CV938" i="16"/>
  <c r="CV941" i="16"/>
  <c r="CV940" i="16"/>
  <c r="CV943" i="16"/>
  <c r="CV942" i="16"/>
  <c r="CV944" i="16"/>
  <c r="CV945" i="16"/>
  <c r="CV946" i="16"/>
  <c r="CV947" i="16"/>
  <c r="CV949" i="16"/>
  <c r="CV948" i="16"/>
  <c r="CV950" i="16"/>
  <c r="CV951" i="16"/>
  <c r="CV952" i="16"/>
  <c r="CV953" i="16"/>
  <c r="CV954" i="16"/>
  <c r="CV955" i="16"/>
  <c r="CV956" i="16"/>
  <c r="CV957" i="16"/>
  <c r="CV958" i="16"/>
  <c r="CV959" i="16"/>
  <c r="CV960" i="16"/>
  <c r="CV961" i="16"/>
  <c r="CV962" i="16"/>
  <c r="CV963" i="16"/>
  <c r="CV964" i="16"/>
  <c r="CV965" i="16"/>
  <c r="CV966" i="16"/>
  <c r="CV967" i="16"/>
  <c r="CV969" i="16"/>
  <c r="CV968" i="16"/>
  <c r="CV970" i="16"/>
  <c r="CV971" i="16"/>
  <c r="CV972" i="16"/>
  <c r="CV973" i="16"/>
  <c r="CV974" i="16"/>
  <c r="CV975" i="16"/>
  <c r="CV976" i="16"/>
  <c r="CV978" i="16"/>
  <c r="CV977" i="16"/>
  <c r="CV979" i="16"/>
  <c r="CV980" i="16"/>
  <c r="CV981" i="16"/>
  <c r="CV982" i="16"/>
  <c r="CV983" i="16"/>
  <c r="CV984" i="16"/>
  <c r="CV986" i="16"/>
  <c r="CV985" i="16"/>
  <c r="CV987" i="16"/>
  <c r="CV988" i="16"/>
  <c r="CV989" i="16"/>
  <c r="CV991" i="16"/>
  <c r="CV990" i="16"/>
  <c r="CV992" i="16"/>
  <c r="CV993" i="16"/>
  <c r="CV994" i="16"/>
  <c r="CV995" i="16"/>
  <c r="CV996" i="16"/>
  <c r="CV997" i="16"/>
  <c r="CV998" i="16"/>
  <c r="CV999" i="16"/>
  <c r="CV1000" i="16"/>
  <c r="CV1001" i="16"/>
  <c r="CV1002" i="16"/>
  <c r="CV1003" i="16"/>
  <c r="CV1004" i="16"/>
  <c r="CV1005" i="16"/>
  <c r="CV1006" i="16"/>
  <c r="CV1007" i="16"/>
  <c r="CV1008" i="16"/>
  <c r="CV1009" i="16"/>
  <c r="CV1010" i="16"/>
  <c r="CV1011" i="16"/>
  <c r="CV1012" i="16"/>
  <c r="CV1013" i="16"/>
  <c r="CV1014" i="16"/>
  <c r="CV1015" i="16"/>
  <c r="CV1016" i="16"/>
  <c r="CY20" i="16"/>
  <c r="EE20" i="16" s="1"/>
  <c r="CY19" i="16"/>
  <c r="EE19" i="16" s="1"/>
  <c r="CY21" i="16"/>
  <c r="EE21" i="16" s="1"/>
  <c r="CY22" i="16"/>
  <c r="EE22" i="16" s="1"/>
  <c r="CY23" i="16"/>
  <c r="EE23" i="16" s="1"/>
  <c r="CY24" i="16"/>
  <c r="EE24" i="16" s="1"/>
  <c r="CY25" i="16"/>
  <c r="EE25" i="16" s="1"/>
  <c r="CY26" i="16"/>
  <c r="EE26" i="16" s="1"/>
  <c r="CY27" i="16"/>
  <c r="EE27" i="16" s="1"/>
  <c r="CY28" i="16"/>
  <c r="EE28" i="16" s="1"/>
  <c r="CY29" i="16"/>
  <c r="EE29" i="16" s="1"/>
  <c r="CY30" i="16"/>
  <c r="EE30" i="16" s="1"/>
  <c r="CY31" i="16"/>
  <c r="EE31" i="16" s="1"/>
  <c r="CY32" i="16"/>
  <c r="EE32" i="16" s="1"/>
  <c r="CY33" i="16"/>
  <c r="EE33" i="16" s="1"/>
  <c r="CY34" i="16"/>
  <c r="EE34" i="16" s="1"/>
  <c r="CY35" i="16"/>
  <c r="EE35" i="16" s="1"/>
  <c r="CY36" i="16"/>
  <c r="EE36" i="16" s="1"/>
  <c r="CY37" i="16"/>
  <c r="EE37" i="16" s="1"/>
  <c r="CY38" i="16"/>
  <c r="EE38" i="16" s="1"/>
  <c r="CY39" i="16"/>
  <c r="EE39" i="16" s="1"/>
  <c r="CY40" i="16"/>
  <c r="EE40" i="16" s="1"/>
  <c r="CY41" i="16"/>
  <c r="EE41" i="16" s="1"/>
  <c r="CY42" i="16"/>
  <c r="EE42" i="16" s="1"/>
  <c r="CY43" i="16"/>
  <c r="EE43" i="16" s="1"/>
  <c r="CY44" i="16"/>
  <c r="EE44" i="16" s="1"/>
  <c r="CY45" i="16"/>
  <c r="EE45" i="16" s="1"/>
  <c r="CY46" i="16"/>
  <c r="EE46" i="16" s="1"/>
  <c r="CY47" i="16"/>
  <c r="EE47" i="16" s="1"/>
  <c r="CY48" i="16"/>
  <c r="EE48" i="16" s="1"/>
  <c r="CY49" i="16"/>
  <c r="EE49" i="16" s="1"/>
  <c r="CY50" i="16"/>
  <c r="EE50" i="16" s="1"/>
  <c r="CY51" i="16"/>
  <c r="EE51" i="16" s="1"/>
  <c r="CY52" i="16"/>
  <c r="EE52" i="16" s="1"/>
  <c r="CY53" i="16"/>
  <c r="EE53" i="16" s="1"/>
  <c r="CY54" i="16"/>
  <c r="EE54" i="16" s="1"/>
  <c r="CY55" i="16"/>
  <c r="EE55" i="16" s="1"/>
  <c r="CY56" i="16"/>
  <c r="EE56" i="16" s="1"/>
  <c r="CY57" i="16"/>
  <c r="EE57" i="16" s="1"/>
  <c r="CY58" i="16"/>
  <c r="EE58" i="16" s="1"/>
  <c r="CY59" i="16"/>
  <c r="EE59" i="16" s="1"/>
  <c r="CY60" i="16"/>
  <c r="EE60" i="16" s="1"/>
  <c r="CY61" i="16"/>
  <c r="EE61" i="16" s="1"/>
  <c r="CY62" i="16"/>
  <c r="EE62" i="16" s="1"/>
  <c r="CY63" i="16"/>
  <c r="EE63" i="16" s="1"/>
  <c r="CY64" i="16"/>
  <c r="EE64" i="16" s="1"/>
  <c r="CY65" i="16"/>
  <c r="EE65" i="16" s="1"/>
  <c r="CY66" i="16"/>
  <c r="EE66" i="16" s="1"/>
  <c r="CY67" i="16"/>
  <c r="EE67" i="16" s="1"/>
  <c r="CY68" i="16"/>
  <c r="EE68" i="16" s="1"/>
  <c r="CY69" i="16"/>
  <c r="EE69" i="16" s="1"/>
  <c r="CY70" i="16"/>
  <c r="EE70" i="16" s="1"/>
  <c r="CY71" i="16"/>
  <c r="EE71" i="16" s="1"/>
  <c r="CY72" i="16"/>
  <c r="EE72" i="16" s="1"/>
  <c r="CY73" i="16"/>
  <c r="EE73" i="16" s="1"/>
  <c r="CY74" i="16"/>
  <c r="EE74" i="16" s="1"/>
  <c r="CY75" i="16"/>
  <c r="EE75" i="16" s="1"/>
  <c r="CY76" i="16"/>
  <c r="EE76" i="16" s="1"/>
  <c r="CY77" i="16"/>
  <c r="EE77" i="16" s="1"/>
  <c r="CY78" i="16"/>
  <c r="EE78" i="16" s="1"/>
  <c r="CY79" i="16"/>
  <c r="EE79" i="16" s="1"/>
  <c r="CY80" i="16"/>
  <c r="EE80" i="16" s="1"/>
  <c r="CY81" i="16"/>
  <c r="EE81" i="16" s="1"/>
  <c r="CY82" i="16"/>
  <c r="EE82" i="16" s="1"/>
  <c r="CY83" i="16"/>
  <c r="EE83" i="16" s="1"/>
  <c r="CY84" i="16"/>
  <c r="EE84" i="16" s="1"/>
  <c r="CY85" i="16"/>
  <c r="EE85" i="16" s="1"/>
  <c r="CY86" i="16"/>
  <c r="EE86" i="16" s="1"/>
  <c r="CY87" i="16"/>
  <c r="EE87" i="16" s="1"/>
  <c r="CY88" i="16"/>
  <c r="EE88" i="16" s="1"/>
  <c r="CY89" i="16"/>
  <c r="EE89" i="16" s="1"/>
  <c r="CY90" i="16"/>
  <c r="EE90" i="16" s="1"/>
  <c r="CY91" i="16"/>
  <c r="EE91" i="16" s="1"/>
  <c r="CY92" i="16"/>
  <c r="EE92" i="16" s="1"/>
  <c r="CY93" i="16"/>
  <c r="EE93" i="16" s="1"/>
  <c r="CY94" i="16"/>
  <c r="EE94" i="16" s="1"/>
  <c r="CY95" i="16"/>
  <c r="EE95" i="16" s="1"/>
  <c r="CY96" i="16"/>
  <c r="EE96" i="16" s="1"/>
  <c r="CY97" i="16"/>
  <c r="EE97" i="16" s="1"/>
  <c r="CY98" i="16"/>
  <c r="EE98" i="16" s="1"/>
  <c r="CY99" i="16"/>
  <c r="EE99" i="16" s="1"/>
  <c r="CY100" i="16"/>
  <c r="EE100" i="16" s="1"/>
  <c r="CY101" i="16"/>
  <c r="EE101" i="16" s="1"/>
  <c r="CY102" i="16"/>
  <c r="EE102" i="16" s="1"/>
  <c r="CY103" i="16"/>
  <c r="EE103" i="16" s="1"/>
  <c r="CY104" i="16"/>
  <c r="EE104" i="16" s="1"/>
  <c r="CY105" i="16"/>
  <c r="EE105" i="16" s="1"/>
  <c r="CY106" i="16"/>
  <c r="EE106" i="16" s="1"/>
  <c r="CY107" i="16"/>
  <c r="EE107" i="16" s="1"/>
  <c r="CY108" i="16"/>
  <c r="EE108" i="16" s="1"/>
  <c r="CY109" i="16"/>
  <c r="EE109" i="16" s="1"/>
  <c r="CY110" i="16"/>
  <c r="EE110" i="16" s="1"/>
  <c r="CY111" i="16"/>
  <c r="EE111" i="16" s="1"/>
  <c r="CY112" i="16"/>
  <c r="EE112" i="16" s="1"/>
  <c r="CY113" i="16"/>
  <c r="EE113" i="16" s="1"/>
  <c r="CY114" i="16"/>
  <c r="EE114" i="16" s="1"/>
  <c r="CY115" i="16"/>
  <c r="EE115" i="16" s="1"/>
  <c r="CY116" i="16"/>
  <c r="EE116" i="16" s="1"/>
  <c r="CY117" i="16"/>
  <c r="EE117" i="16" s="1"/>
  <c r="CY118" i="16"/>
  <c r="EE118" i="16" s="1"/>
  <c r="CY119" i="16"/>
  <c r="EE119" i="16" s="1"/>
  <c r="CY120" i="16"/>
  <c r="EE120" i="16" s="1"/>
  <c r="CY121" i="16"/>
  <c r="EE121" i="16" s="1"/>
  <c r="CY122" i="16"/>
  <c r="EE122" i="16" s="1"/>
  <c r="CY123" i="16"/>
  <c r="EE123" i="16" s="1"/>
  <c r="CY124" i="16"/>
  <c r="EE124" i="16" s="1"/>
  <c r="CY125" i="16"/>
  <c r="EE125" i="16" s="1"/>
  <c r="CY126" i="16"/>
  <c r="EE126" i="16" s="1"/>
  <c r="CY127" i="16"/>
  <c r="EE127" i="16" s="1"/>
  <c r="CY128" i="16"/>
  <c r="EE128" i="16" s="1"/>
  <c r="CY129" i="16"/>
  <c r="EE129" i="16" s="1"/>
  <c r="CY130" i="16"/>
  <c r="EE130" i="16" s="1"/>
  <c r="CY131" i="16"/>
  <c r="EE131" i="16" s="1"/>
  <c r="CY132" i="16"/>
  <c r="EE132" i="16" s="1"/>
  <c r="CY133" i="16"/>
  <c r="EE133" i="16" s="1"/>
  <c r="CY134" i="16"/>
  <c r="EE134" i="16" s="1"/>
  <c r="CY135" i="16"/>
  <c r="EE135" i="16" s="1"/>
  <c r="CY136" i="16"/>
  <c r="EE136" i="16" s="1"/>
  <c r="CY137" i="16"/>
  <c r="EE137" i="16" s="1"/>
  <c r="CY138" i="16"/>
  <c r="EE138" i="16" s="1"/>
  <c r="CY139" i="16"/>
  <c r="EE139" i="16" s="1"/>
  <c r="CY140" i="16"/>
  <c r="EE140" i="16" s="1"/>
  <c r="CY141" i="16"/>
  <c r="EE141" i="16" s="1"/>
  <c r="CY142" i="16"/>
  <c r="EE142" i="16" s="1"/>
  <c r="CY143" i="16"/>
  <c r="EE143" i="16" s="1"/>
  <c r="CY144" i="16"/>
  <c r="EE144" i="16" s="1"/>
  <c r="CY145" i="16"/>
  <c r="EE145" i="16" s="1"/>
  <c r="CY146" i="16"/>
  <c r="EE146" i="16" s="1"/>
  <c r="CY147" i="16"/>
  <c r="EE147" i="16" s="1"/>
  <c r="CY148" i="16"/>
  <c r="EE148" i="16" s="1"/>
  <c r="CY149" i="16"/>
  <c r="EE149" i="16" s="1"/>
  <c r="CY150" i="16"/>
  <c r="EE150" i="16" s="1"/>
  <c r="CY151" i="16"/>
  <c r="EE151" i="16" s="1"/>
  <c r="CY152" i="16"/>
  <c r="EE152" i="16" s="1"/>
  <c r="CY153" i="16"/>
  <c r="EE153" i="16" s="1"/>
  <c r="CY154" i="16"/>
  <c r="EE154" i="16" s="1"/>
  <c r="CY155" i="16"/>
  <c r="EE155" i="16" s="1"/>
  <c r="CY156" i="16"/>
  <c r="EE156" i="16" s="1"/>
  <c r="CY157" i="16"/>
  <c r="EE157" i="16" s="1"/>
  <c r="CY158" i="16"/>
  <c r="EE158" i="16" s="1"/>
  <c r="CY159" i="16"/>
  <c r="EE159" i="16" s="1"/>
  <c r="CY160" i="16"/>
  <c r="EE160" i="16" s="1"/>
  <c r="CY161" i="16"/>
  <c r="EE161" i="16" s="1"/>
  <c r="CY162" i="16"/>
  <c r="EE162" i="16" s="1"/>
  <c r="CY163" i="16"/>
  <c r="EE163" i="16" s="1"/>
  <c r="CY164" i="16"/>
  <c r="EE164" i="16" s="1"/>
  <c r="CY165" i="16"/>
  <c r="EE165" i="16" s="1"/>
  <c r="CY166" i="16"/>
  <c r="EE166" i="16" s="1"/>
  <c r="CY167" i="16"/>
  <c r="EE167" i="16" s="1"/>
  <c r="CY168" i="16"/>
  <c r="EE168" i="16" s="1"/>
  <c r="CY169" i="16"/>
  <c r="EE169" i="16" s="1"/>
  <c r="CY170" i="16"/>
  <c r="EE170" i="16" s="1"/>
  <c r="CY171" i="16"/>
  <c r="EE171" i="16" s="1"/>
  <c r="CY172" i="16"/>
  <c r="EE172" i="16" s="1"/>
  <c r="CY173" i="16"/>
  <c r="EE173" i="16" s="1"/>
  <c r="CY174" i="16"/>
  <c r="EE174" i="16" s="1"/>
  <c r="CY175" i="16"/>
  <c r="EE175" i="16" s="1"/>
  <c r="CY176" i="16"/>
  <c r="EE176" i="16" s="1"/>
  <c r="CY177" i="16"/>
  <c r="EE177" i="16" s="1"/>
  <c r="CY178" i="16"/>
  <c r="EE178" i="16" s="1"/>
  <c r="CY179" i="16"/>
  <c r="EE179" i="16" s="1"/>
  <c r="CY180" i="16"/>
  <c r="EE180" i="16" s="1"/>
  <c r="CY181" i="16"/>
  <c r="EE181" i="16" s="1"/>
  <c r="CY182" i="16"/>
  <c r="EE182" i="16" s="1"/>
  <c r="CY183" i="16"/>
  <c r="EE183" i="16" s="1"/>
  <c r="CY184" i="16"/>
  <c r="EE184" i="16" s="1"/>
  <c r="CY185" i="16"/>
  <c r="EE185" i="16" s="1"/>
  <c r="CY186" i="16"/>
  <c r="EE186" i="16" s="1"/>
  <c r="CY187" i="16"/>
  <c r="EE187" i="16" s="1"/>
  <c r="CY188" i="16"/>
  <c r="EE188" i="16" s="1"/>
  <c r="CY189" i="16"/>
  <c r="EE189" i="16" s="1"/>
  <c r="CY190" i="16"/>
  <c r="EE190" i="16" s="1"/>
  <c r="CY191" i="16"/>
  <c r="EE191" i="16" s="1"/>
  <c r="CY192" i="16"/>
  <c r="EE192" i="16" s="1"/>
  <c r="CY193" i="16"/>
  <c r="EE193" i="16" s="1"/>
  <c r="CY194" i="16"/>
  <c r="EE194" i="16" s="1"/>
  <c r="CY195" i="16"/>
  <c r="EE195" i="16" s="1"/>
  <c r="CY196" i="16"/>
  <c r="EE196" i="16" s="1"/>
  <c r="CY197" i="16"/>
  <c r="EE197" i="16" s="1"/>
  <c r="CY198" i="16"/>
  <c r="EE198" i="16" s="1"/>
  <c r="CY199" i="16"/>
  <c r="EE199" i="16" s="1"/>
  <c r="CY200" i="16"/>
  <c r="EE200" i="16" s="1"/>
  <c r="CY201" i="16"/>
  <c r="EE201" i="16" s="1"/>
  <c r="CY202" i="16"/>
  <c r="EE202" i="16" s="1"/>
  <c r="CY203" i="16"/>
  <c r="EE203" i="16" s="1"/>
  <c r="CY204" i="16"/>
  <c r="EE204" i="16" s="1"/>
  <c r="CY205" i="16"/>
  <c r="EE205" i="16" s="1"/>
  <c r="CY206" i="16"/>
  <c r="EE206" i="16" s="1"/>
  <c r="CY207" i="16"/>
  <c r="EE207" i="16" s="1"/>
  <c r="CY208" i="16"/>
  <c r="EE208" i="16" s="1"/>
  <c r="CY209" i="16"/>
  <c r="EE209" i="16" s="1"/>
  <c r="CY210" i="16"/>
  <c r="EE210" i="16" s="1"/>
  <c r="CY211" i="16"/>
  <c r="EE211" i="16" s="1"/>
  <c r="CY212" i="16"/>
  <c r="EE212" i="16" s="1"/>
  <c r="CY213" i="16"/>
  <c r="EE213" i="16" s="1"/>
  <c r="CY214" i="16"/>
  <c r="EE214" i="16" s="1"/>
  <c r="CY215" i="16"/>
  <c r="EE215" i="16" s="1"/>
  <c r="CY216" i="16"/>
  <c r="EE216" i="16" s="1"/>
  <c r="CY217" i="16"/>
  <c r="EE217" i="16" s="1"/>
  <c r="CY218" i="16"/>
  <c r="EE218" i="16" s="1"/>
  <c r="CY219" i="16"/>
  <c r="EE219" i="16" s="1"/>
  <c r="CY220" i="16"/>
  <c r="EE220" i="16" s="1"/>
  <c r="CY221" i="16"/>
  <c r="EE221" i="16" s="1"/>
  <c r="CY222" i="16"/>
  <c r="EE222" i="16" s="1"/>
  <c r="CY223" i="16"/>
  <c r="EE223" i="16" s="1"/>
  <c r="CY224" i="16"/>
  <c r="EE224" i="16" s="1"/>
  <c r="CY225" i="16"/>
  <c r="EE225" i="16" s="1"/>
  <c r="CY226" i="16"/>
  <c r="EE226" i="16" s="1"/>
  <c r="CY227" i="16"/>
  <c r="EE227" i="16" s="1"/>
  <c r="CY228" i="16"/>
  <c r="EE228" i="16" s="1"/>
  <c r="CY229" i="16"/>
  <c r="EE229" i="16" s="1"/>
  <c r="CY230" i="16"/>
  <c r="EE230" i="16" s="1"/>
  <c r="CY231" i="16"/>
  <c r="EE231" i="16" s="1"/>
  <c r="CY232" i="16"/>
  <c r="EE232" i="16" s="1"/>
  <c r="CY233" i="16"/>
  <c r="EE233" i="16" s="1"/>
  <c r="CY234" i="16"/>
  <c r="EE234" i="16" s="1"/>
  <c r="CY235" i="16"/>
  <c r="EE235" i="16" s="1"/>
  <c r="CY236" i="16"/>
  <c r="EE236" i="16" s="1"/>
  <c r="CY237" i="16"/>
  <c r="EE237" i="16" s="1"/>
  <c r="CY238" i="16"/>
  <c r="EE238" i="16" s="1"/>
  <c r="CY239" i="16"/>
  <c r="EE239" i="16" s="1"/>
  <c r="CY240" i="16"/>
  <c r="EE240" i="16" s="1"/>
  <c r="CY241" i="16"/>
  <c r="EE241" i="16" s="1"/>
  <c r="CY242" i="16"/>
  <c r="EE242" i="16" s="1"/>
  <c r="CY243" i="16"/>
  <c r="EE243" i="16" s="1"/>
  <c r="CY244" i="16"/>
  <c r="EE244" i="16" s="1"/>
  <c r="CY245" i="16"/>
  <c r="EE245" i="16" s="1"/>
  <c r="CY246" i="16"/>
  <c r="EE246" i="16" s="1"/>
  <c r="CY247" i="16"/>
  <c r="EE247" i="16" s="1"/>
  <c r="CY248" i="16"/>
  <c r="EE248" i="16" s="1"/>
  <c r="CY249" i="16"/>
  <c r="EE249" i="16" s="1"/>
  <c r="CY250" i="16"/>
  <c r="EE250" i="16" s="1"/>
  <c r="CY251" i="16"/>
  <c r="EE251" i="16" s="1"/>
  <c r="CY252" i="16"/>
  <c r="EE252" i="16" s="1"/>
  <c r="CY253" i="16"/>
  <c r="EE253" i="16" s="1"/>
  <c r="CY254" i="16"/>
  <c r="EE254" i="16" s="1"/>
  <c r="CY255" i="16"/>
  <c r="EE255" i="16" s="1"/>
  <c r="CY256" i="16"/>
  <c r="EE256" i="16" s="1"/>
  <c r="CY257" i="16"/>
  <c r="EE257" i="16" s="1"/>
  <c r="CY258" i="16"/>
  <c r="EE258" i="16" s="1"/>
  <c r="CY259" i="16"/>
  <c r="EE259" i="16" s="1"/>
  <c r="CY260" i="16"/>
  <c r="EE260" i="16" s="1"/>
  <c r="CY261" i="16"/>
  <c r="EE261" i="16" s="1"/>
  <c r="CY262" i="16"/>
  <c r="EE262" i="16" s="1"/>
  <c r="CY263" i="16"/>
  <c r="EE263" i="16" s="1"/>
  <c r="CY264" i="16"/>
  <c r="EE264" i="16" s="1"/>
  <c r="CY265" i="16"/>
  <c r="EE265" i="16" s="1"/>
  <c r="CY266" i="16"/>
  <c r="EE266" i="16" s="1"/>
  <c r="CY267" i="16"/>
  <c r="EE267" i="16" s="1"/>
  <c r="CY268" i="16"/>
  <c r="EE268" i="16" s="1"/>
  <c r="CY269" i="16"/>
  <c r="EE269" i="16" s="1"/>
  <c r="CY270" i="16"/>
  <c r="EE270" i="16" s="1"/>
  <c r="CY271" i="16"/>
  <c r="EE271" i="16" s="1"/>
  <c r="CY272" i="16"/>
  <c r="EE272" i="16" s="1"/>
  <c r="CY273" i="16"/>
  <c r="EE273" i="16" s="1"/>
  <c r="CY274" i="16"/>
  <c r="EE274" i="16" s="1"/>
  <c r="CY275" i="16"/>
  <c r="EE275" i="16" s="1"/>
  <c r="CY276" i="16"/>
  <c r="EE276" i="16" s="1"/>
  <c r="CY277" i="16"/>
  <c r="EE277" i="16" s="1"/>
  <c r="CY278" i="16"/>
  <c r="EE278" i="16" s="1"/>
  <c r="CY279" i="16"/>
  <c r="EE279" i="16" s="1"/>
  <c r="CY280" i="16"/>
  <c r="EE280" i="16" s="1"/>
  <c r="CY281" i="16"/>
  <c r="EE281" i="16" s="1"/>
  <c r="CY282" i="16"/>
  <c r="EE282" i="16" s="1"/>
  <c r="CY283" i="16"/>
  <c r="EE283" i="16" s="1"/>
  <c r="CY284" i="16"/>
  <c r="EE284" i="16" s="1"/>
  <c r="CY285" i="16"/>
  <c r="EE285" i="16" s="1"/>
  <c r="CY286" i="16"/>
  <c r="EE286" i="16" s="1"/>
  <c r="CY287" i="16"/>
  <c r="EE287" i="16" s="1"/>
  <c r="CY288" i="16"/>
  <c r="EE288" i="16" s="1"/>
  <c r="CY289" i="16"/>
  <c r="EE289" i="16" s="1"/>
  <c r="CY290" i="16"/>
  <c r="EE290" i="16" s="1"/>
  <c r="CY291" i="16"/>
  <c r="EE291" i="16" s="1"/>
  <c r="CY292" i="16"/>
  <c r="EE292" i="16" s="1"/>
  <c r="CY293" i="16"/>
  <c r="EE293" i="16" s="1"/>
  <c r="CY294" i="16"/>
  <c r="EE294" i="16" s="1"/>
  <c r="CY295" i="16"/>
  <c r="EE295" i="16" s="1"/>
  <c r="CY296" i="16"/>
  <c r="EE296" i="16" s="1"/>
  <c r="CY297" i="16"/>
  <c r="EE297" i="16" s="1"/>
  <c r="CY298" i="16"/>
  <c r="EE298" i="16" s="1"/>
  <c r="CY299" i="16"/>
  <c r="EE299" i="16" s="1"/>
  <c r="CY300" i="16"/>
  <c r="EE300" i="16" s="1"/>
  <c r="CY301" i="16"/>
  <c r="EE301" i="16" s="1"/>
  <c r="CY302" i="16"/>
  <c r="EE302" i="16" s="1"/>
  <c r="CY303" i="16"/>
  <c r="EE303" i="16" s="1"/>
  <c r="CY304" i="16"/>
  <c r="EE304" i="16" s="1"/>
  <c r="CY305" i="16"/>
  <c r="EE305" i="16" s="1"/>
  <c r="CY306" i="16"/>
  <c r="EE306" i="16" s="1"/>
  <c r="CY307" i="16"/>
  <c r="EE307" i="16" s="1"/>
  <c r="CY308" i="16"/>
  <c r="EE308" i="16" s="1"/>
  <c r="CY309" i="16"/>
  <c r="EE309" i="16" s="1"/>
  <c r="CY310" i="16"/>
  <c r="EE310" i="16" s="1"/>
  <c r="CY311" i="16"/>
  <c r="EE311" i="16" s="1"/>
  <c r="CY312" i="16"/>
  <c r="EE312" i="16" s="1"/>
  <c r="CY313" i="16"/>
  <c r="EE313" i="16" s="1"/>
  <c r="CY314" i="16"/>
  <c r="EE314" i="16" s="1"/>
  <c r="CY315" i="16"/>
  <c r="EE315" i="16" s="1"/>
  <c r="CY316" i="16"/>
  <c r="EE316" i="16" s="1"/>
  <c r="CY317" i="16"/>
  <c r="EE317" i="16" s="1"/>
  <c r="CY318" i="16"/>
  <c r="EE318" i="16" s="1"/>
  <c r="CY319" i="16"/>
  <c r="EE319" i="16" s="1"/>
  <c r="CY320" i="16"/>
  <c r="EE320" i="16" s="1"/>
  <c r="CY321" i="16"/>
  <c r="EE321" i="16" s="1"/>
  <c r="CY322" i="16"/>
  <c r="EE322" i="16" s="1"/>
  <c r="CY323" i="16"/>
  <c r="EE323" i="16" s="1"/>
  <c r="CY324" i="16"/>
  <c r="EE324" i="16" s="1"/>
  <c r="CY325" i="16"/>
  <c r="EE325" i="16" s="1"/>
  <c r="CY326" i="16"/>
  <c r="EE326" i="16" s="1"/>
  <c r="CY327" i="16"/>
  <c r="EE327" i="16" s="1"/>
  <c r="CY328" i="16"/>
  <c r="EE328" i="16" s="1"/>
  <c r="CY329" i="16"/>
  <c r="EE329" i="16" s="1"/>
  <c r="CY330" i="16"/>
  <c r="EE330" i="16" s="1"/>
  <c r="CY331" i="16"/>
  <c r="EE331" i="16" s="1"/>
  <c r="CY332" i="16"/>
  <c r="EE332" i="16" s="1"/>
  <c r="CY333" i="16"/>
  <c r="EE333" i="16" s="1"/>
  <c r="CY334" i="16"/>
  <c r="EE334" i="16" s="1"/>
  <c r="CY335" i="16"/>
  <c r="EE335" i="16" s="1"/>
  <c r="CY336" i="16"/>
  <c r="EE336" i="16" s="1"/>
  <c r="CY337" i="16"/>
  <c r="EE337" i="16" s="1"/>
  <c r="CY338" i="16"/>
  <c r="EE338" i="16" s="1"/>
  <c r="CY339" i="16"/>
  <c r="EE339" i="16" s="1"/>
  <c r="CY340" i="16"/>
  <c r="EE340" i="16" s="1"/>
  <c r="CY341" i="16"/>
  <c r="EE341" i="16" s="1"/>
  <c r="CY342" i="16"/>
  <c r="EE342" i="16" s="1"/>
  <c r="CY343" i="16"/>
  <c r="EE343" i="16" s="1"/>
  <c r="CY344" i="16"/>
  <c r="EE344" i="16" s="1"/>
  <c r="CY345" i="16"/>
  <c r="EE345" i="16" s="1"/>
  <c r="CY346" i="16"/>
  <c r="EE346" i="16" s="1"/>
  <c r="CY347" i="16"/>
  <c r="EE347" i="16" s="1"/>
  <c r="CY348" i="16"/>
  <c r="EE348" i="16" s="1"/>
  <c r="CY349" i="16"/>
  <c r="EE349" i="16" s="1"/>
  <c r="CY350" i="16"/>
  <c r="EE350" i="16" s="1"/>
  <c r="CY351" i="16"/>
  <c r="EE351" i="16" s="1"/>
  <c r="CY352" i="16"/>
  <c r="EE352" i="16" s="1"/>
  <c r="CY353" i="16"/>
  <c r="EE353" i="16" s="1"/>
  <c r="CY354" i="16"/>
  <c r="EE354" i="16" s="1"/>
  <c r="CY355" i="16"/>
  <c r="EE355" i="16" s="1"/>
  <c r="CY356" i="16"/>
  <c r="EE356" i="16" s="1"/>
  <c r="CY357" i="16"/>
  <c r="EE357" i="16" s="1"/>
  <c r="CY358" i="16"/>
  <c r="EE358" i="16" s="1"/>
  <c r="CY359" i="16"/>
  <c r="EE359" i="16" s="1"/>
  <c r="CY360" i="16"/>
  <c r="EE360" i="16" s="1"/>
  <c r="CY361" i="16"/>
  <c r="EE361" i="16" s="1"/>
  <c r="CY362" i="16"/>
  <c r="EE362" i="16" s="1"/>
  <c r="CY363" i="16"/>
  <c r="EE363" i="16" s="1"/>
  <c r="CY364" i="16"/>
  <c r="EE364" i="16" s="1"/>
  <c r="CY365" i="16"/>
  <c r="EE365" i="16" s="1"/>
  <c r="CY366" i="16"/>
  <c r="EE366" i="16" s="1"/>
  <c r="CY367" i="16"/>
  <c r="EE367" i="16" s="1"/>
  <c r="CY368" i="16"/>
  <c r="EE368" i="16" s="1"/>
  <c r="CY369" i="16"/>
  <c r="EE369" i="16" s="1"/>
  <c r="CY370" i="16"/>
  <c r="EE370" i="16" s="1"/>
  <c r="CY371" i="16"/>
  <c r="EE371" i="16" s="1"/>
  <c r="CY372" i="16"/>
  <c r="EE372" i="16" s="1"/>
  <c r="CY373" i="16"/>
  <c r="EE373" i="16" s="1"/>
  <c r="CY374" i="16"/>
  <c r="EE374" i="16" s="1"/>
  <c r="CY375" i="16"/>
  <c r="EE375" i="16" s="1"/>
  <c r="CY376" i="16"/>
  <c r="EE376" i="16" s="1"/>
  <c r="CY377" i="16"/>
  <c r="EE377" i="16" s="1"/>
  <c r="CY378" i="16"/>
  <c r="EE378" i="16" s="1"/>
  <c r="CY379" i="16"/>
  <c r="EE379" i="16" s="1"/>
  <c r="CY380" i="16"/>
  <c r="EE380" i="16" s="1"/>
  <c r="CY381" i="16"/>
  <c r="EE381" i="16" s="1"/>
  <c r="CY382" i="16"/>
  <c r="EE382" i="16" s="1"/>
  <c r="CY383" i="16"/>
  <c r="EE383" i="16" s="1"/>
  <c r="CY384" i="16"/>
  <c r="EE384" i="16" s="1"/>
  <c r="CY385" i="16"/>
  <c r="EE385" i="16" s="1"/>
  <c r="CY386" i="16"/>
  <c r="EE386" i="16" s="1"/>
  <c r="CY387" i="16"/>
  <c r="EE387" i="16" s="1"/>
  <c r="CY388" i="16"/>
  <c r="EE388" i="16" s="1"/>
  <c r="CY389" i="16"/>
  <c r="EE389" i="16" s="1"/>
  <c r="CY390" i="16"/>
  <c r="EE390" i="16" s="1"/>
  <c r="CY391" i="16"/>
  <c r="EE391" i="16" s="1"/>
  <c r="CY392" i="16"/>
  <c r="EE392" i="16" s="1"/>
  <c r="CY393" i="16"/>
  <c r="EE393" i="16" s="1"/>
  <c r="CY394" i="16"/>
  <c r="EE394" i="16" s="1"/>
  <c r="CY395" i="16"/>
  <c r="EE395" i="16" s="1"/>
  <c r="CY396" i="16"/>
  <c r="EE396" i="16" s="1"/>
  <c r="CY397" i="16"/>
  <c r="EE397" i="16" s="1"/>
  <c r="CY398" i="16"/>
  <c r="EE398" i="16" s="1"/>
  <c r="CY399" i="16"/>
  <c r="EE399" i="16" s="1"/>
  <c r="CY400" i="16"/>
  <c r="EE400" i="16" s="1"/>
  <c r="CY401" i="16"/>
  <c r="EE401" i="16" s="1"/>
  <c r="CY402" i="16"/>
  <c r="EE402" i="16" s="1"/>
  <c r="CY403" i="16"/>
  <c r="EE403" i="16" s="1"/>
  <c r="CY404" i="16"/>
  <c r="EE404" i="16" s="1"/>
  <c r="CY405" i="16"/>
  <c r="EE405" i="16" s="1"/>
  <c r="CY406" i="16"/>
  <c r="EE406" i="16" s="1"/>
  <c r="CY407" i="16"/>
  <c r="EE407" i="16" s="1"/>
  <c r="CY408" i="16"/>
  <c r="EE408" i="16" s="1"/>
  <c r="CY409" i="16"/>
  <c r="EE409" i="16" s="1"/>
  <c r="CY410" i="16"/>
  <c r="EE410" i="16" s="1"/>
  <c r="CY411" i="16"/>
  <c r="EE411" i="16" s="1"/>
  <c r="CY412" i="16"/>
  <c r="EE412" i="16" s="1"/>
  <c r="CY413" i="16"/>
  <c r="EE413" i="16" s="1"/>
  <c r="CY414" i="16"/>
  <c r="EE414" i="16" s="1"/>
  <c r="CY415" i="16"/>
  <c r="EE415" i="16" s="1"/>
  <c r="CY416" i="16"/>
  <c r="EE416" i="16" s="1"/>
  <c r="CY417" i="16"/>
  <c r="EE417" i="16" s="1"/>
  <c r="CY418" i="16"/>
  <c r="EE418" i="16" s="1"/>
  <c r="CY419" i="16"/>
  <c r="EE419" i="16" s="1"/>
  <c r="CY420" i="16"/>
  <c r="EE420" i="16" s="1"/>
  <c r="CY421" i="16"/>
  <c r="EE421" i="16" s="1"/>
  <c r="CY422" i="16"/>
  <c r="EE422" i="16" s="1"/>
  <c r="CY423" i="16"/>
  <c r="EE423" i="16" s="1"/>
  <c r="CY424" i="16"/>
  <c r="EE424" i="16" s="1"/>
  <c r="CY425" i="16"/>
  <c r="EE425" i="16" s="1"/>
  <c r="CY426" i="16"/>
  <c r="EE426" i="16" s="1"/>
  <c r="CY427" i="16"/>
  <c r="EE427" i="16" s="1"/>
  <c r="CY428" i="16"/>
  <c r="EE428" i="16" s="1"/>
  <c r="CY429" i="16"/>
  <c r="EE429" i="16" s="1"/>
  <c r="CY430" i="16"/>
  <c r="EE430" i="16" s="1"/>
  <c r="CY431" i="16"/>
  <c r="EE431" i="16" s="1"/>
  <c r="CY432" i="16"/>
  <c r="EE432" i="16" s="1"/>
  <c r="CY433" i="16"/>
  <c r="EE433" i="16" s="1"/>
  <c r="CY434" i="16"/>
  <c r="EE434" i="16" s="1"/>
  <c r="CY435" i="16"/>
  <c r="EE435" i="16" s="1"/>
  <c r="CY436" i="16"/>
  <c r="EE436" i="16" s="1"/>
  <c r="CY437" i="16"/>
  <c r="EE437" i="16" s="1"/>
  <c r="CY438" i="16"/>
  <c r="EE438" i="16" s="1"/>
  <c r="CY439" i="16"/>
  <c r="EE439" i="16" s="1"/>
  <c r="CY440" i="16"/>
  <c r="EE440" i="16" s="1"/>
  <c r="CY441" i="16"/>
  <c r="EE441" i="16" s="1"/>
  <c r="CY442" i="16"/>
  <c r="EE442" i="16" s="1"/>
  <c r="CY443" i="16"/>
  <c r="EE443" i="16" s="1"/>
  <c r="CY444" i="16"/>
  <c r="EE444" i="16" s="1"/>
  <c r="CY445" i="16"/>
  <c r="EE445" i="16" s="1"/>
  <c r="CY446" i="16"/>
  <c r="EE446" i="16" s="1"/>
  <c r="CY447" i="16"/>
  <c r="EE447" i="16" s="1"/>
  <c r="CY448" i="16"/>
  <c r="EE448" i="16" s="1"/>
  <c r="CY449" i="16"/>
  <c r="EE449" i="16" s="1"/>
  <c r="CY450" i="16"/>
  <c r="EE450" i="16" s="1"/>
  <c r="CY451" i="16"/>
  <c r="EE451" i="16" s="1"/>
  <c r="CY452" i="16"/>
  <c r="EE452" i="16" s="1"/>
  <c r="CY453" i="16"/>
  <c r="EE453" i="16" s="1"/>
  <c r="CY454" i="16"/>
  <c r="EE454" i="16" s="1"/>
  <c r="CY455" i="16"/>
  <c r="EE455" i="16" s="1"/>
  <c r="CY456" i="16"/>
  <c r="EE456" i="16" s="1"/>
  <c r="CY457" i="16"/>
  <c r="EE457" i="16" s="1"/>
  <c r="CY458" i="16"/>
  <c r="EE458" i="16" s="1"/>
  <c r="CY459" i="16"/>
  <c r="EE459" i="16" s="1"/>
  <c r="CY460" i="16"/>
  <c r="EE460" i="16" s="1"/>
  <c r="CY461" i="16"/>
  <c r="EE461" i="16" s="1"/>
  <c r="CY462" i="16"/>
  <c r="EE462" i="16" s="1"/>
  <c r="CY463" i="16"/>
  <c r="EE463" i="16" s="1"/>
  <c r="CY464" i="16"/>
  <c r="EE464" i="16" s="1"/>
  <c r="CY465" i="16"/>
  <c r="EE465" i="16" s="1"/>
  <c r="CY466" i="16"/>
  <c r="EE466" i="16" s="1"/>
  <c r="CY467" i="16"/>
  <c r="EE467" i="16" s="1"/>
  <c r="CY468" i="16"/>
  <c r="EE468" i="16" s="1"/>
  <c r="CY469" i="16"/>
  <c r="EE469" i="16" s="1"/>
  <c r="CY470" i="16"/>
  <c r="EE470" i="16" s="1"/>
  <c r="CY471" i="16"/>
  <c r="EE471" i="16" s="1"/>
  <c r="CY472" i="16"/>
  <c r="EE472" i="16" s="1"/>
  <c r="CY473" i="16"/>
  <c r="EE473" i="16" s="1"/>
  <c r="CY474" i="16"/>
  <c r="EE474" i="16" s="1"/>
  <c r="CY475" i="16"/>
  <c r="EE475" i="16" s="1"/>
  <c r="CY476" i="16"/>
  <c r="EE476" i="16" s="1"/>
  <c r="CY477" i="16"/>
  <c r="EE477" i="16" s="1"/>
  <c r="CY478" i="16"/>
  <c r="EE478" i="16" s="1"/>
  <c r="CY479" i="16"/>
  <c r="EE479" i="16" s="1"/>
  <c r="CY480" i="16"/>
  <c r="EE480" i="16" s="1"/>
  <c r="CY481" i="16"/>
  <c r="EE481" i="16" s="1"/>
  <c r="CY482" i="16"/>
  <c r="EE482" i="16" s="1"/>
  <c r="CY483" i="16"/>
  <c r="EE483" i="16" s="1"/>
  <c r="CY484" i="16"/>
  <c r="EE484" i="16" s="1"/>
  <c r="CY485" i="16"/>
  <c r="EE485" i="16" s="1"/>
  <c r="CY486" i="16"/>
  <c r="EE486" i="16" s="1"/>
  <c r="CY487" i="16"/>
  <c r="EE487" i="16" s="1"/>
  <c r="CY488" i="16"/>
  <c r="EE488" i="16" s="1"/>
  <c r="CY489" i="16"/>
  <c r="EE489" i="16" s="1"/>
  <c r="CY490" i="16"/>
  <c r="EE490" i="16" s="1"/>
  <c r="CY491" i="16"/>
  <c r="EE491" i="16" s="1"/>
  <c r="CY492" i="16"/>
  <c r="EE492" i="16" s="1"/>
  <c r="CY493" i="16"/>
  <c r="EE493" i="16" s="1"/>
  <c r="CY494" i="16"/>
  <c r="EE494" i="16" s="1"/>
  <c r="CY495" i="16"/>
  <c r="EE495" i="16" s="1"/>
  <c r="CY496" i="16"/>
  <c r="EE496" i="16" s="1"/>
  <c r="CY497" i="16"/>
  <c r="EE497" i="16" s="1"/>
  <c r="CY498" i="16"/>
  <c r="EE498" i="16" s="1"/>
  <c r="CY499" i="16"/>
  <c r="EE499" i="16" s="1"/>
  <c r="CY500" i="16"/>
  <c r="EE500" i="16" s="1"/>
  <c r="CY501" i="16"/>
  <c r="EE501" i="16" s="1"/>
  <c r="CY502" i="16"/>
  <c r="EE502" i="16" s="1"/>
  <c r="CY503" i="16"/>
  <c r="EE503" i="16" s="1"/>
  <c r="CY504" i="16"/>
  <c r="EE504" i="16" s="1"/>
  <c r="CY505" i="16"/>
  <c r="EE505" i="16" s="1"/>
  <c r="CY506" i="16"/>
  <c r="EE506" i="16" s="1"/>
  <c r="CY507" i="16"/>
  <c r="EE507" i="16" s="1"/>
  <c r="CY508" i="16"/>
  <c r="EE508" i="16" s="1"/>
  <c r="CY509" i="16"/>
  <c r="EE509" i="16" s="1"/>
  <c r="CY510" i="16"/>
  <c r="EE510" i="16" s="1"/>
  <c r="CY511" i="16"/>
  <c r="EE511" i="16" s="1"/>
  <c r="CY512" i="16"/>
  <c r="EE512" i="16" s="1"/>
  <c r="CY513" i="16"/>
  <c r="EE513" i="16" s="1"/>
  <c r="CY514" i="16"/>
  <c r="EE514" i="16" s="1"/>
  <c r="CY515" i="16"/>
  <c r="EE515" i="16" s="1"/>
  <c r="CY516" i="16"/>
  <c r="EE516" i="16" s="1"/>
  <c r="CY517" i="16"/>
  <c r="EE517" i="16" s="1"/>
  <c r="CY518" i="16"/>
  <c r="EE518" i="16" s="1"/>
  <c r="CY519" i="16"/>
  <c r="EE519" i="16" s="1"/>
  <c r="CY520" i="16"/>
  <c r="EE520" i="16" s="1"/>
  <c r="CY521" i="16"/>
  <c r="EE521" i="16" s="1"/>
  <c r="CY522" i="16"/>
  <c r="EE522" i="16" s="1"/>
  <c r="CY523" i="16"/>
  <c r="EE523" i="16" s="1"/>
  <c r="CY524" i="16"/>
  <c r="EE524" i="16" s="1"/>
  <c r="CY525" i="16"/>
  <c r="EE525" i="16" s="1"/>
  <c r="CY526" i="16"/>
  <c r="EE526" i="16" s="1"/>
  <c r="CY527" i="16"/>
  <c r="EE527" i="16" s="1"/>
  <c r="CY528" i="16"/>
  <c r="EE528" i="16" s="1"/>
  <c r="CY529" i="16"/>
  <c r="EE529" i="16" s="1"/>
  <c r="CY530" i="16"/>
  <c r="EE530" i="16" s="1"/>
  <c r="CY531" i="16"/>
  <c r="EE531" i="16" s="1"/>
  <c r="CY532" i="16"/>
  <c r="EE532" i="16" s="1"/>
  <c r="CY533" i="16"/>
  <c r="EE533" i="16" s="1"/>
  <c r="CY534" i="16"/>
  <c r="EE534" i="16" s="1"/>
  <c r="CY535" i="16"/>
  <c r="EE535" i="16" s="1"/>
  <c r="CY536" i="16"/>
  <c r="EE536" i="16" s="1"/>
  <c r="CY537" i="16"/>
  <c r="EE537" i="16" s="1"/>
  <c r="CY538" i="16"/>
  <c r="EE538" i="16" s="1"/>
  <c r="CY539" i="16"/>
  <c r="EE539" i="16" s="1"/>
  <c r="CY540" i="16"/>
  <c r="EE540" i="16" s="1"/>
  <c r="CY541" i="16"/>
  <c r="EE541" i="16" s="1"/>
  <c r="CY542" i="16"/>
  <c r="EE542" i="16" s="1"/>
  <c r="CY543" i="16"/>
  <c r="EE543" i="16" s="1"/>
  <c r="CY544" i="16"/>
  <c r="EE544" i="16" s="1"/>
  <c r="CY545" i="16"/>
  <c r="EE545" i="16" s="1"/>
  <c r="CY546" i="16"/>
  <c r="EE546" i="16" s="1"/>
  <c r="CY547" i="16"/>
  <c r="EE547" i="16" s="1"/>
  <c r="CY548" i="16"/>
  <c r="EE548" i="16" s="1"/>
  <c r="CY549" i="16"/>
  <c r="EE549" i="16" s="1"/>
  <c r="CY550" i="16"/>
  <c r="EE550" i="16" s="1"/>
  <c r="CY551" i="16"/>
  <c r="EE551" i="16" s="1"/>
  <c r="CY552" i="16"/>
  <c r="EE552" i="16" s="1"/>
  <c r="CY553" i="16"/>
  <c r="EE553" i="16" s="1"/>
  <c r="CY554" i="16"/>
  <c r="EE554" i="16" s="1"/>
  <c r="CY555" i="16"/>
  <c r="EE555" i="16" s="1"/>
  <c r="CY556" i="16"/>
  <c r="EE556" i="16" s="1"/>
  <c r="CY557" i="16"/>
  <c r="EE557" i="16" s="1"/>
  <c r="CY558" i="16"/>
  <c r="EE558" i="16" s="1"/>
  <c r="CY559" i="16"/>
  <c r="EE559" i="16" s="1"/>
  <c r="CY560" i="16"/>
  <c r="EE560" i="16" s="1"/>
  <c r="CY561" i="16"/>
  <c r="EE561" i="16" s="1"/>
  <c r="CY562" i="16"/>
  <c r="EE562" i="16" s="1"/>
  <c r="CY563" i="16"/>
  <c r="EE563" i="16" s="1"/>
  <c r="CY564" i="16"/>
  <c r="EE564" i="16" s="1"/>
  <c r="CY565" i="16"/>
  <c r="EE565" i="16" s="1"/>
  <c r="CY566" i="16"/>
  <c r="EE566" i="16" s="1"/>
  <c r="CY567" i="16"/>
  <c r="EE567" i="16" s="1"/>
  <c r="CY568" i="16"/>
  <c r="EE568" i="16" s="1"/>
  <c r="CY569" i="16"/>
  <c r="EE569" i="16" s="1"/>
  <c r="CY570" i="16"/>
  <c r="EE570" i="16" s="1"/>
  <c r="CY571" i="16"/>
  <c r="EE571" i="16" s="1"/>
  <c r="CY572" i="16"/>
  <c r="EE572" i="16" s="1"/>
  <c r="CY573" i="16"/>
  <c r="EE573" i="16" s="1"/>
  <c r="CY574" i="16"/>
  <c r="EE574" i="16" s="1"/>
  <c r="CY575" i="16"/>
  <c r="EE575" i="16" s="1"/>
  <c r="CY576" i="16"/>
  <c r="EE576" i="16" s="1"/>
  <c r="CY577" i="16"/>
  <c r="EE577" i="16" s="1"/>
  <c r="CY578" i="16"/>
  <c r="EE578" i="16" s="1"/>
  <c r="CY579" i="16"/>
  <c r="EE579" i="16" s="1"/>
  <c r="CY580" i="16"/>
  <c r="EE580" i="16" s="1"/>
  <c r="CY581" i="16"/>
  <c r="EE581" i="16" s="1"/>
  <c r="CY582" i="16"/>
  <c r="EE582" i="16" s="1"/>
  <c r="CY583" i="16"/>
  <c r="EE583" i="16" s="1"/>
  <c r="CY584" i="16"/>
  <c r="EE584" i="16" s="1"/>
  <c r="CY585" i="16"/>
  <c r="EE585" i="16" s="1"/>
  <c r="CY586" i="16"/>
  <c r="EE586" i="16" s="1"/>
  <c r="CY587" i="16"/>
  <c r="EE587" i="16" s="1"/>
  <c r="CY588" i="16"/>
  <c r="EE588" i="16" s="1"/>
  <c r="CY589" i="16"/>
  <c r="EE589" i="16" s="1"/>
  <c r="CY590" i="16"/>
  <c r="EE590" i="16" s="1"/>
  <c r="CY591" i="16"/>
  <c r="EE591" i="16" s="1"/>
  <c r="CY592" i="16"/>
  <c r="EE592" i="16" s="1"/>
  <c r="CY593" i="16"/>
  <c r="EE593" i="16" s="1"/>
  <c r="CY594" i="16"/>
  <c r="EE594" i="16" s="1"/>
  <c r="CY595" i="16"/>
  <c r="EE595" i="16" s="1"/>
  <c r="CY596" i="16"/>
  <c r="EE596" i="16" s="1"/>
  <c r="CY597" i="16"/>
  <c r="EE597" i="16" s="1"/>
  <c r="CY598" i="16"/>
  <c r="EE598" i="16" s="1"/>
  <c r="CY599" i="16"/>
  <c r="EE599" i="16" s="1"/>
  <c r="CY600" i="16"/>
  <c r="EE600" i="16" s="1"/>
  <c r="CY601" i="16"/>
  <c r="EE601" i="16" s="1"/>
  <c r="CY602" i="16"/>
  <c r="EE602" i="16" s="1"/>
  <c r="CY603" i="16"/>
  <c r="EE603" i="16" s="1"/>
  <c r="CY604" i="16"/>
  <c r="EE604" i="16" s="1"/>
  <c r="CY605" i="16"/>
  <c r="EE605" i="16" s="1"/>
  <c r="CY606" i="16"/>
  <c r="EE606" i="16" s="1"/>
  <c r="CY607" i="16"/>
  <c r="EE607" i="16" s="1"/>
  <c r="CY608" i="16"/>
  <c r="EE608" i="16" s="1"/>
  <c r="CY609" i="16"/>
  <c r="EE609" i="16" s="1"/>
  <c r="CY610" i="16"/>
  <c r="EE610" i="16" s="1"/>
  <c r="CY611" i="16"/>
  <c r="EE611" i="16" s="1"/>
  <c r="CY612" i="16"/>
  <c r="EE612" i="16" s="1"/>
  <c r="CY613" i="16"/>
  <c r="EE613" i="16" s="1"/>
  <c r="CY614" i="16"/>
  <c r="EE614" i="16" s="1"/>
  <c r="CY615" i="16"/>
  <c r="EE615" i="16" s="1"/>
  <c r="CY616" i="16"/>
  <c r="EE616" i="16" s="1"/>
  <c r="CY617" i="16"/>
  <c r="EE617" i="16" s="1"/>
  <c r="CY618" i="16"/>
  <c r="EE618" i="16" s="1"/>
  <c r="CY619" i="16"/>
  <c r="EE619" i="16" s="1"/>
  <c r="CY620" i="16"/>
  <c r="EE620" i="16" s="1"/>
  <c r="CY621" i="16"/>
  <c r="EE621" i="16" s="1"/>
  <c r="CY622" i="16"/>
  <c r="EE622" i="16" s="1"/>
  <c r="CY623" i="16"/>
  <c r="EE623" i="16" s="1"/>
  <c r="CY624" i="16"/>
  <c r="EE624" i="16" s="1"/>
  <c r="CY625" i="16"/>
  <c r="EE625" i="16" s="1"/>
  <c r="CY626" i="16"/>
  <c r="EE626" i="16" s="1"/>
  <c r="CY627" i="16"/>
  <c r="EE627" i="16" s="1"/>
  <c r="CY628" i="16"/>
  <c r="EE628" i="16" s="1"/>
  <c r="CY629" i="16"/>
  <c r="EE629" i="16" s="1"/>
  <c r="CY630" i="16"/>
  <c r="EE630" i="16" s="1"/>
  <c r="CY631" i="16"/>
  <c r="EE631" i="16" s="1"/>
  <c r="CY632" i="16"/>
  <c r="EE632" i="16" s="1"/>
  <c r="CY633" i="16"/>
  <c r="EE633" i="16" s="1"/>
  <c r="CY634" i="16"/>
  <c r="EE634" i="16" s="1"/>
  <c r="CY635" i="16"/>
  <c r="EE635" i="16" s="1"/>
  <c r="CY636" i="16"/>
  <c r="EE636" i="16" s="1"/>
  <c r="CY637" i="16"/>
  <c r="EE637" i="16" s="1"/>
  <c r="CY638" i="16"/>
  <c r="EE638" i="16" s="1"/>
  <c r="CY639" i="16"/>
  <c r="EE639" i="16" s="1"/>
  <c r="CY640" i="16"/>
  <c r="EE640" i="16" s="1"/>
  <c r="CY641" i="16"/>
  <c r="EE641" i="16" s="1"/>
  <c r="CY642" i="16"/>
  <c r="EE642" i="16" s="1"/>
  <c r="CY643" i="16"/>
  <c r="EE643" i="16" s="1"/>
  <c r="CY644" i="16"/>
  <c r="EE644" i="16" s="1"/>
  <c r="CY645" i="16"/>
  <c r="EE645" i="16" s="1"/>
  <c r="CY646" i="16"/>
  <c r="EE646" i="16" s="1"/>
  <c r="CY647" i="16"/>
  <c r="EE647" i="16" s="1"/>
  <c r="CY648" i="16"/>
  <c r="EE648" i="16" s="1"/>
  <c r="CY649" i="16"/>
  <c r="EE649" i="16" s="1"/>
  <c r="CY650" i="16"/>
  <c r="EE650" i="16" s="1"/>
  <c r="CY651" i="16"/>
  <c r="EE651" i="16" s="1"/>
  <c r="CY652" i="16"/>
  <c r="EE652" i="16" s="1"/>
  <c r="CY653" i="16"/>
  <c r="EE653" i="16" s="1"/>
  <c r="CY654" i="16"/>
  <c r="EE654" i="16" s="1"/>
  <c r="CY655" i="16"/>
  <c r="EE655" i="16" s="1"/>
  <c r="CY656" i="16"/>
  <c r="EE656" i="16" s="1"/>
  <c r="CY657" i="16"/>
  <c r="EE657" i="16" s="1"/>
  <c r="CY658" i="16"/>
  <c r="EE658" i="16" s="1"/>
  <c r="CY659" i="16"/>
  <c r="EE659" i="16" s="1"/>
  <c r="CY660" i="16"/>
  <c r="EE660" i="16" s="1"/>
  <c r="CY661" i="16"/>
  <c r="EE661" i="16" s="1"/>
  <c r="CY662" i="16"/>
  <c r="EE662" i="16" s="1"/>
  <c r="CY663" i="16"/>
  <c r="EE663" i="16" s="1"/>
  <c r="CY664" i="16"/>
  <c r="EE664" i="16" s="1"/>
  <c r="CY665" i="16"/>
  <c r="EE665" i="16" s="1"/>
  <c r="CY666" i="16"/>
  <c r="EE666" i="16" s="1"/>
  <c r="CY667" i="16"/>
  <c r="EE667" i="16" s="1"/>
  <c r="CY668" i="16"/>
  <c r="EE668" i="16" s="1"/>
  <c r="CY669" i="16"/>
  <c r="EE669" i="16" s="1"/>
  <c r="CY670" i="16"/>
  <c r="EE670" i="16" s="1"/>
  <c r="CY671" i="16"/>
  <c r="EE671" i="16" s="1"/>
  <c r="CY672" i="16"/>
  <c r="EE672" i="16" s="1"/>
  <c r="CY673" i="16"/>
  <c r="EE673" i="16" s="1"/>
  <c r="CY674" i="16"/>
  <c r="EE674" i="16" s="1"/>
  <c r="CY675" i="16"/>
  <c r="EE675" i="16" s="1"/>
  <c r="CY676" i="16"/>
  <c r="EE676" i="16" s="1"/>
  <c r="CY677" i="16"/>
  <c r="EE677" i="16" s="1"/>
  <c r="CY678" i="16"/>
  <c r="EE678" i="16" s="1"/>
  <c r="CY679" i="16"/>
  <c r="EE679" i="16" s="1"/>
  <c r="CY680" i="16"/>
  <c r="EE680" i="16" s="1"/>
  <c r="CY681" i="16"/>
  <c r="EE681" i="16" s="1"/>
  <c r="CY682" i="16"/>
  <c r="EE682" i="16" s="1"/>
  <c r="CY683" i="16"/>
  <c r="EE683" i="16" s="1"/>
  <c r="CY684" i="16"/>
  <c r="EE684" i="16" s="1"/>
  <c r="CY685" i="16"/>
  <c r="EE685" i="16" s="1"/>
  <c r="CY686" i="16"/>
  <c r="EE686" i="16" s="1"/>
  <c r="CY687" i="16"/>
  <c r="EE687" i="16" s="1"/>
  <c r="CY688" i="16"/>
  <c r="EE688" i="16" s="1"/>
  <c r="CY689" i="16"/>
  <c r="EE689" i="16" s="1"/>
  <c r="CY690" i="16"/>
  <c r="EE690" i="16" s="1"/>
  <c r="CY691" i="16"/>
  <c r="EE691" i="16" s="1"/>
  <c r="CY692" i="16"/>
  <c r="EE692" i="16" s="1"/>
  <c r="CY693" i="16"/>
  <c r="EE693" i="16" s="1"/>
  <c r="CY694" i="16"/>
  <c r="EE694" i="16" s="1"/>
  <c r="CY695" i="16"/>
  <c r="EE695" i="16" s="1"/>
  <c r="CY696" i="16"/>
  <c r="EE696" i="16" s="1"/>
  <c r="CY697" i="16"/>
  <c r="EE697" i="16" s="1"/>
  <c r="CY698" i="16"/>
  <c r="EE698" i="16" s="1"/>
  <c r="CY699" i="16"/>
  <c r="EE699" i="16" s="1"/>
  <c r="CY700" i="16"/>
  <c r="EE700" i="16" s="1"/>
  <c r="CY701" i="16"/>
  <c r="EE701" i="16" s="1"/>
  <c r="CY702" i="16"/>
  <c r="EE702" i="16" s="1"/>
  <c r="CY703" i="16"/>
  <c r="EE703" i="16" s="1"/>
  <c r="CY704" i="16"/>
  <c r="EE704" i="16" s="1"/>
  <c r="CY705" i="16"/>
  <c r="EE705" i="16" s="1"/>
  <c r="CY706" i="16"/>
  <c r="EE706" i="16" s="1"/>
  <c r="CY707" i="16"/>
  <c r="EE707" i="16" s="1"/>
  <c r="CY708" i="16"/>
  <c r="EE708" i="16" s="1"/>
  <c r="CY709" i="16"/>
  <c r="EE709" i="16" s="1"/>
  <c r="CY710" i="16"/>
  <c r="EE710" i="16" s="1"/>
  <c r="CY711" i="16"/>
  <c r="EE711" i="16" s="1"/>
  <c r="CY712" i="16"/>
  <c r="EE712" i="16" s="1"/>
  <c r="CY713" i="16"/>
  <c r="EE713" i="16" s="1"/>
  <c r="CY714" i="16"/>
  <c r="EE714" i="16" s="1"/>
  <c r="CY715" i="16"/>
  <c r="EE715" i="16" s="1"/>
  <c r="CY716" i="16"/>
  <c r="EE716" i="16" s="1"/>
  <c r="CY717" i="16"/>
  <c r="EE717" i="16" s="1"/>
  <c r="CY718" i="16"/>
  <c r="EE718" i="16" s="1"/>
  <c r="CY719" i="16"/>
  <c r="EE719" i="16" s="1"/>
  <c r="CY720" i="16"/>
  <c r="EE720" i="16" s="1"/>
  <c r="CY721" i="16"/>
  <c r="EE721" i="16" s="1"/>
  <c r="CY722" i="16"/>
  <c r="EE722" i="16" s="1"/>
  <c r="CY723" i="16"/>
  <c r="EE723" i="16" s="1"/>
  <c r="CY724" i="16"/>
  <c r="EE724" i="16" s="1"/>
  <c r="CY725" i="16"/>
  <c r="EE725" i="16" s="1"/>
  <c r="CY726" i="16"/>
  <c r="EE726" i="16" s="1"/>
  <c r="CY727" i="16"/>
  <c r="EE727" i="16" s="1"/>
  <c r="CY728" i="16"/>
  <c r="EE728" i="16" s="1"/>
  <c r="CY729" i="16"/>
  <c r="EE729" i="16" s="1"/>
  <c r="CY730" i="16"/>
  <c r="EE730" i="16" s="1"/>
  <c r="CY731" i="16"/>
  <c r="EE731" i="16" s="1"/>
  <c r="CY732" i="16"/>
  <c r="EE732" i="16" s="1"/>
  <c r="CY733" i="16"/>
  <c r="EE733" i="16" s="1"/>
  <c r="CY734" i="16"/>
  <c r="EE734" i="16" s="1"/>
  <c r="CY735" i="16"/>
  <c r="EE735" i="16" s="1"/>
  <c r="CY736" i="16"/>
  <c r="EE736" i="16" s="1"/>
  <c r="CY737" i="16"/>
  <c r="EE737" i="16" s="1"/>
  <c r="CY738" i="16"/>
  <c r="EE738" i="16" s="1"/>
  <c r="CY739" i="16"/>
  <c r="EE739" i="16" s="1"/>
  <c r="CY740" i="16"/>
  <c r="EE740" i="16" s="1"/>
  <c r="CY741" i="16"/>
  <c r="EE741" i="16" s="1"/>
  <c r="CY742" i="16"/>
  <c r="EE742" i="16" s="1"/>
  <c r="CY743" i="16"/>
  <c r="EE743" i="16" s="1"/>
  <c r="CY744" i="16"/>
  <c r="EE744" i="16" s="1"/>
  <c r="CY745" i="16"/>
  <c r="EE745" i="16" s="1"/>
  <c r="CY746" i="16"/>
  <c r="EE746" i="16" s="1"/>
  <c r="CY747" i="16"/>
  <c r="EE747" i="16" s="1"/>
  <c r="CY748" i="16"/>
  <c r="EE748" i="16" s="1"/>
  <c r="CY749" i="16"/>
  <c r="EE749" i="16" s="1"/>
  <c r="CY750" i="16"/>
  <c r="EE750" i="16" s="1"/>
  <c r="CY751" i="16"/>
  <c r="EE751" i="16" s="1"/>
  <c r="CY752" i="16"/>
  <c r="EE752" i="16" s="1"/>
  <c r="CY753" i="16"/>
  <c r="EE753" i="16" s="1"/>
  <c r="CY754" i="16"/>
  <c r="EE754" i="16" s="1"/>
  <c r="CY755" i="16"/>
  <c r="EE755" i="16" s="1"/>
  <c r="CY756" i="16"/>
  <c r="EE756" i="16" s="1"/>
  <c r="CY757" i="16"/>
  <c r="EE757" i="16" s="1"/>
  <c r="CY758" i="16"/>
  <c r="EE758" i="16" s="1"/>
  <c r="CY759" i="16"/>
  <c r="EE759" i="16" s="1"/>
  <c r="CY760" i="16"/>
  <c r="EE760" i="16" s="1"/>
  <c r="CY761" i="16"/>
  <c r="EE761" i="16" s="1"/>
  <c r="CY762" i="16"/>
  <c r="EE762" i="16" s="1"/>
  <c r="CY763" i="16"/>
  <c r="EE763" i="16" s="1"/>
  <c r="CY764" i="16"/>
  <c r="EE764" i="16" s="1"/>
  <c r="CY765" i="16"/>
  <c r="EE765" i="16" s="1"/>
  <c r="CY766" i="16"/>
  <c r="EE766" i="16" s="1"/>
  <c r="CY767" i="16"/>
  <c r="EE767" i="16" s="1"/>
  <c r="CY768" i="16"/>
  <c r="EE768" i="16" s="1"/>
  <c r="CY769" i="16"/>
  <c r="EE769" i="16" s="1"/>
  <c r="CY770" i="16"/>
  <c r="EE770" i="16" s="1"/>
  <c r="CY771" i="16"/>
  <c r="EE771" i="16" s="1"/>
  <c r="CY772" i="16"/>
  <c r="EE772" i="16" s="1"/>
  <c r="CY773" i="16"/>
  <c r="EE773" i="16" s="1"/>
  <c r="CY774" i="16"/>
  <c r="EE774" i="16" s="1"/>
  <c r="CY775" i="16"/>
  <c r="EE775" i="16" s="1"/>
  <c r="CY776" i="16"/>
  <c r="EE776" i="16" s="1"/>
  <c r="CY777" i="16"/>
  <c r="EE777" i="16" s="1"/>
  <c r="CY778" i="16"/>
  <c r="EE778" i="16" s="1"/>
  <c r="CY779" i="16"/>
  <c r="EE779" i="16" s="1"/>
  <c r="CY780" i="16"/>
  <c r="EE780" i="16" s="1"/>
  <c r="CY781" i="16"/>
  <c r="EE781" i="16" s="1"/>
  <c r="CY782" i="16"/>
  <c r="EE782" i="16" s="1"/>
  <c r="CY783" i="16"/>
  <c r="EE783" i="16" s="1"/>
  <c r="CY784" i="16"/>
  <c r="EE784" i="16" s="1"/>
  <c r="CY785" i="16"/>
  <c r="EE785" i="16" s="1"/>
  <c r="CY786" i="16"/>
  <c r="EE786" i="16" s="1"/>
  <c r="CY787" i="16"/>
  <c r="EE787" i="16" s="1"/>
  <c r="CY788" i="16"/>
  <c r="EE788" i="16" s="1"/>
  <c r="CY789" i="16"/>
  <c r="EE789" i="16" s="1"/>
  <c r="CY790" i="16"/>
  <c r="EE790" i="16" s="1"/>
  <c r="CY791" i="16"/>
  <c r="EE791" i="16" s="1"/>
  <c r="CY792" i="16"/>
  <c r="EE792" i="16" s="1"/>
  <c r="CY793" i="16"/>
  <c r="EE793" i="16" s="1"/>
  <c r="CY794" i="16"/>
  <c r="EE794" i="16" s="1"/>
  <c r="CY795" i="16"/>
  <c r="EE795" i="16" s="1"/>
  <c r="CY796" i="16"/>
  <c r="EE796" i="16" s="1"/>
  <c r="CY797" i="16"/>
  <c r="EE797" i="16" s="1"/>
  <c r="CY798" i="16"/>
  <c r="EE798" i="16" s="1"/>
  <c r="CY799" i="16"/>
  <c r="EE799" i="16" s="1"/>
  <c r="CY800" i="16"/>
  <c r="EE800" i="16" s="1"/>
  <c r="CY801" i="16"/>
  <c r="EE801" i="16" s="1"/>
  <c r="CY802" i="16"/>
  <c r="EE802" i="16" s="1"/>
  <c r="CY803" i="16"/>
  <c r="EE803" i="16" s="1"/>
  <c r="CY804" i="16"/>
  <c r="EE804" i="16" s="1"/>
  <c r="CY805" i="16"/>
  <c r="EE805" i="16" s="1"/>
  <c r="CY806" i="16"/>
  <c r="EE806" i="16" s="1"/>
  <c r="CY807" i="16"/>
  <c r="EE807" i="16" s="1"/>
  <c r="CY808" i="16"/>
  <c r="EE808" i="16" s="1"/>
  <c r="CY809" i="16"/>
  <c r="EE809" i="16" s="1"/>
  <c r="CY810" i="16"/>
  <c r="EE810" i="16" s="1"/>
  <c r="CY811" i="16"/>
  <c r="EE811" i="16" s="1"/>
  <c r="CY812" i="16"/>
  <c r="EE812" i="16" s="1"/>
  <c r="CY813" i="16"/>
  <c r="EE813" i="16" s="1"/>
  <c r="CY814" i="16"/>
  <c r="EE814" i="16" s="1"/>
  <c r="CY815" i="16"/>
  <c r="EE815" i="16" s="1"/>
  <c r="CY816" i="16"/>
  <c r="EE816" i="16" s="1"/>
  <c r="CY817" i="16"/>
  <c r="EE817" i="16" s="1"/>
  <c r="CY818" i="16"/>
  <c r="EE818" i="16" s="1"/>
  <c r="CY819" i="16"/>
  <c r="EE819" i="16" s="1"/>
  <c r="CY820" i="16"/>
  <c r="EE820" i="16" s="1"/>
  <c r="CY821" i="16"/>
  <c r="EE821" i="16" s="1"/>
  <c r="CY822" i="16"/>
  <c r="EE822" i="16" s="1"/>
  <c r="CY823" i="16"/>
  <c r="EE823" i="16" s="1"/>
  <c r="CY824" i="16"/>
  <c r="EE824" i="16" s="1"/>
  <c r="CY825" i="16"/>
  <c r="EE825" i="16" s="1"/>
  <c r="CY826" i="16"/>
  <c r="EE826" i="16" s="1"/>
  <c r="CY827" i="16"/>
  <c r="EE827" i="16" s="1"/>
  <c r="CY828" i="16"/>
  <c r="EE828" i="16" s="1"/>
  <c r="CY829" i="16"/>
  <c r="EE829" i="16" s="1"/>
  <c r="CY830" i="16"/>
  <c r="EE830" i="16" s="1"/>
  <c r="CY831" i="16"/>
  <c r="EE831" i="16" s="1"/>
  <c r="CY832" i="16"/>
  <c r="EE832" i="16" s="1"/>
  <c r="CY833" i="16"/>
  <c r="EE833" i="16" s="1"/>
  <c r="CY834" i="16"/>
  <c r="EE834" i="16" s="1"/>
  <c r="CY835" i="16"/>
  <c r="EE835" i="16" s="1"/>
  <c r="CY836" i="16"/>
  <c r="EE836" i="16" s="1"/>
  <c r="CY837" i="16"/>
  <c r="EE837" i="16" s="1"/>
  <c r="CY838" i="16"/>
  <c r="EE838" i="16" s="1"/>
  <c r="CY839" i="16"/>
  <c r="EE839" i="16" s="1"/>
  <c r="CY840" i="16"/>
  <c r="EE840" i="16" s="1"/>
  <c r="CY841" i="16"/>
  <c r="EE841" i="16" s="1"/>
  <c r="CY842" i="16"/>
  <c r="EE842" i="16" s="1"/>
  <c r="CY843" i="16"/>
  <c r="EE843" i="16" s="1"/>
  <c r="CY844" i="16"/>
  <c r="EE844" i="16" s="1"/>
  <c r="CY845" i="16"/>
  <c r="EE845" i="16" s="1"/>
  <c r="CY846" i="16"/>
  <c r="EE846" i="16" s="1"/>
  <c r="CY847" i="16"/>
  <c r="EE847" i="16" s="1"/>
  <c r="CY848" i="16"/>
  <c r="EE848" i="16" s="1"/>
  <c r="CY849" i="16"/>
  <c r="EE849" i="16" s="1"/>
  <c r="CY850" i="16"/>
  <c r="EE850" i="16" s="1"/>
  <c r="CY851" i="16"/>
  <c r="EE851" i="16" s="1"/>
  <c r="CY852" i="16"/>
  <c r="EE852" i="16" s="1"/>
  <c r="CY853" i="16"/>
  <c r="EE853" i="16" s="1"/>
  <c r="CY854" i="16"/>
  <c r="EE854" i="16" s="1"/>
  <c r="CY855" i="16"/>
  <c r="EE855" i="16" s="1"/>
  <c r="CY856" i="16"/>
  <c r="EE856" i="16" s="1"/>
  <c r="CY857" i="16"/>
  <c r="EE857" i="16" s="1"/>
  <c r="CY858" i="16"/>
  <c r="EE858" i="16" s="1"/>
  <c r="CY859" i="16"/>
  <c r="EE859" i="16" s="1"/>
  <c r="CY860" i="16"/>
  <c r="EE860" i="16" s="1"/>
  <c r="CY861" i="16"/>
  <c r="EE861" i="16" s="1"/>
  <c r="CY862" i="16"/>
  <c r="EE862" i="16" s="1"/>
  <c r="CY863" i="16"/>
  <c r="EE863" i="16" s="1"/>
  <c r="CY864" i="16"/>
  <c r="EE864" i="16" s="1"/>
  <c r="CY865" i="16"/>
  <c r="EE865" i="16" s="1"/>
  <c r="CY866" i="16"/>
  <c r="EE866" i="16" s="1"/>
  <c r="CY867" i="16"/>
  <c r="EE867" i="16" s="1"/>
  <c r="CY868" i="16"/>
  <c r="EE868" i="16" s="1"/>
  <c r="CY869" i="16"/>
  <c r="EE869" i="16" s="1"/>
  <c r="CY870" i="16"/>
  <c r="EE870" i="16" s="1"/>
  <c r="CY871" i="16"/>
  <c r="EE871" i="16" s="1"/>
  <c r="CY872" i="16"/>
  <c r="EE872" i="16" s="1"/>
  <c r="CY873" i="16"/>
  <c r="EE873" i="16" s="1"/>
  <c r="CY874" i="16"/>
  <c r="EE874" i="16" s="1"/>
  <c r="CY875" i="16"/>
  <c r="EE875" i="16" s="1"/>
  <c r="CY876" i="16"/>
  <c r="EE876" i="16" s="1"/>
  <c r="CY877" i="16"/>
  <c r="EE877" i="16" s="1"/>
  <c r="CY878" i="16"/>
  <c r="EE878" i="16" s="1"/>
  <c r="CY879" i="16"/>
  <c r="EE879" i="16" s="1"/>
  <c r="CY880" i="16"/>
  <c r="EE880" i="16" s="1"/>
  <c r="CY881" i="16"/>
  <c r="EE881" i="16" s="1"/>
  <c r="CY882" i="16"/>
  <c r="EE882" i="16" s="1"/>
  <c r="CY883" i="16"/>
  <c r="EE883" i="16" s="1"/>
  <c r="CY884" i="16"/>
  <c r="EE884" i="16" s="1"/>
  <c r="CY885" i="16"/>
  <c r="EE885" i="16" s="1"/>
  <c r="CY886" i="16"/>
  <c r="EE886" i="16" s="1"/>
  <c r="CY887" i="16"/>
  <c r="EE887" i="16" s="1"/>
  <c r="CY888" i="16"/>
  <c r="EE888" i="16" s="1"/>
  <c r="CY889" i="16"/>
  <c r="EE889" i="16" s="1"/>
  <c r="CY890" i="16"/>
  <c r="EE890" i="16" s="1"/>
  <c r="CY891" i="16"/>
  <c r="EE891" i="16" s="1"/>
  <c r="CY892" i="16"/>
  <c r="EE892" i="16" s="1"/>
  <c r="CY893" i="16"/>
  <c r="EE893" i="16" s="1"/>
  <c r="CY894" i="16"/>
  <c r="EE894" i="16" s="1"/>
  <c r="CY895" i="16"/>
  <c r="EE895" i="16" s="1"/>
  <c r="CY896" i="16"/>
  <c r="EE896" i="16" s="1"/>
  <c r="CY897" i="16"/>
  <c r="EE897" i="16" s="1"/>
  <c r="CY898" i="16"/>
  <c r="EE898" i="16" s="1"/>
  <c r="CY899" i="16"/>
  <c r="EE899" i="16" s="1"/>
  <c r="CY900" i="16"/>
  <c r="EE900" i="16" s="1"/>
  <c r="CY901" i="16"/>
  <c r="EE901" i="16" s="1"/>
  <c r="CY902" i="16"/>
  <c r="EE902" i="16" s="1"/>
  <c r="CY903" i="16"/>
  <c r="EE903" i="16" s="1"/>
  <c r="CY904" i="16"/>
  <c r="EE904" i="16" s="1"/>
  <c r="CY905" i="16"/>
  <c r="EE905" i="16" s="1"/>
  <c r="CY906" i="16"/>
  <c r="EE906" i="16" s="1"/>
  <c r="CY907" i="16"/>
  <c r="EE907" i="16" s="1"/>
  <c r="CY908" i="16"/>
  <c r="EE908" i="16" s="1"/>
  <c r="CY909" i="16"/>
  <c r="EE909" i="16" s="1"/>
  <c r="CY910" i="16"/>
  <c r="EE910" i="16" s="1"/>
  <c r="CY911" i="16"/>
  <c r="EE911" i="16" s="1"/>
  <c r="CY912" i="16"/>
  <c r="EE912" i="16" s="1"/>
  <c r="CY913" i="16"/>
  <c r="EE913" i="16" s="1"/>
  <c r="CY914" i="16"/>
  <c r="EE914" i="16" s="1"/>
  <c r="CY915" i="16"/>
  <c r="EE915" i="16" s="1"/>
  <c r="CY916" i="16"/>
  <c r="EE916" i="16" s="1"/>
  <c r="CY917" i="16"/>
  <c r="EE917" i="16" s="1"/>
  <c r="CY918" i="16"/>
  <c r="EE918" i="16" s="1"/>
  <c r="CY919" i="16"/>
  <c r="EE919" i="16" s="1"/>
  <c r="CY920" i="16"/>
  <c r="EE920" i="16" s="1"/>
  <c r="CY921" i="16"/>
  <c r="EE921" i="16" s="1"/>
  <c r="CY922" i="16"/>
  <c r="EE922" i="16" s="1"/>
  <c r="CY923" i="16"/>
  <c r="EE923" i="16" s="1"/>
  <c r="CY924" i="16"/>
  <c r="EE924" i="16" s="1"/>
  <c r="CY925" i="16"/>
  <c r="EE925" i="16" s="1"/>
  <c r="CY926" i="16"/>
  <c r="EE926" i="16" s="1"/>
  <c r="CY927" i="16"/>
  <c r="EE927" i="16" s="1"/>
  <c r="CY928" i="16"/>
  <c r="EE928" i="16" s="1"/>
  <c r="CY929" i="16"/>
  <c r="EE929" i="16" s="1"/>
  <c r="CY930" i="16"/>
  <c r="EE930" i="16" s="1"/>
  <c r="CY931" i="16"/>
  <c r="EE931" i="16" s="1"/>
  <c r="CY932" i="16"/>
  <c r="EE932" i="16" s="1"/>
  <c r="CY933" i="16"/>
  <c r="EE933" i="16" s="1"/>
  <c r="CY934" i="16"/>
  <c r="EE934" i="16" s="1"/>
  <c r="CY935" i="16"/>
  <c r="EE935" i="16" s="1"/>
  <c r="CY936" i="16"/>
  <c r="EE936" i="16" s="1"/>
  <c r="CY937" i="16"/>
  <c r="EE937" i="16" s="1"/>
  <c r="CY938" i="16"/>
  <c r="EE938" i="16" s="1"/>
  <c r="CY939" i="16"/>
  <c r="EE939" i="16" s="1"/>
  <c r="CY940" i="16"/>
  <c r="EE940" i="16" s="1"/>
  <c r="CY941" i="16"/>
  <c r="EE941" i="16" s="1"/>
  <c r="CY942" i="16"/>
  <c r="EE942" i="16" s="1"/>
  <c r="CY943" i="16"/>
  <c r="EE943" i="16" s="1"/>
  <c r="CY944" i="16"/>
  <c r="EE944" i="16" s="1"/>
  <c r="CY945" i="16"/>
  <c r="EE945" i="16" s="1"/>
  <c r="CY946" i="16"/>
  <c r="EE946" i="16" s="1"/>
  <c r="CY947" i="16"/>
  <c r="EE947" i="16" s="1"/>
  <c r="CY948" i="16"/>
  <c r="EE948" i="16" s="1"/>
  <c r="CY949" i="16"/>
  <c r="EE949" i="16" s="1"/>
  <c r="CY950" i="16"/>
  <c r="EE950" i="16" s="1"/>
  <c r="CY951" i="16"/>
  <c r="EE951" i="16" s="1"/>
  <c r="CY952" i="16"/>
  <c r="EE952" i="16" s="1"/>
  <c r="CY953" i="16"/>
  <c r="EE953" i="16" s="1"/>
  <c r="CY954" i="16"/>
  <c r="EE954" i="16" s="1"/>
  <c r="CY955" i="16"/>
  <c r="EE955" i="16" s="1"/>
  <c r="CY956" i="16"/>
  <c r="EE956" i="16" s="1"/>
  <c r="CY957" i="16"/>
  <c r="EE957" i="16" s="1"/>
  <c r="CY958" i="16"/>
  <c r="EE958" i="16" s="1"/>
  <c r="CY959" i="16"/>
  <c r="EE959" i="16" s="1"/>
  <c r="CY960" i="16"/>
  <c r="EE960" i="16" s="1"/>
  <c r="CY961" i="16"/>
  <c r="EE961" i="16" s="1"/>
  <c r="CY962" i="16"/>
  <c r="EE962" i="16" s="1"/>
  <c r="CY963" i="16"/>
  <c r="EE963" i="16" s="1"/>
  <c r="CY964" i="16"/>
  <c r="EE964" i="16" s="1"/>
  <c r="CY965" i="16"/>
  <c r="EE965" i="16" s="1"/>
  <c r="CY966" i="16"/>
  <c r="EE966" i="16" s="1"/>
  <c r="CY967" i="16"/>
  <c r="EE967" i="16" s="1"/>
  <c r="CY968" i="16"/>
  <c r="EE968" i="16" s="1"/>
  <c r="CY969" i="16"/>
  <c r="EE969" i="16" s="1"/>
  <c r="CY970" i="16"/>
  <c r="EE970" i="16" s="1"/>
  <c r="CY971" i="16"/>
  <c r="EE971" i="16" s="1"/>
  <c r="CY972" i="16"/>
  <c r="EE972" i="16" s="1"/>
  <c r="CY973" i="16"/>
  <c r="EE973" i="16" s="1"/>
  <c r="CY974" i="16"/>
  <c r="EE974" i="16" s="1"/>
  <c r="CY975" i="16"/>
  <c r="EE975" i="16" s="1"/>
  <c r="CY976" i="16"/>
  <c r="EE976" i="16" s="1"/>
  <c r="CY977" i="16"/>
  <c r="EE977" i="16" s="1"/>
  <c r="CY978" i="16"/>
  <c r="EE978" i="16" s="1"/>
  <c r="CY979" i="16"/>
  <c r="EE979" i="16" s="1"/>
  <c r="CY980" i="16"/>
  <c r="EE980" i="16" s="1"/>
  <c r="CY981" i="16"/>
  <c r="EE981" i="16" s="1"/>
  <c r="CY982" i="16"/>
  <c r="EE982" i="16" s="1"/>
  <c r="CY983" i="16"/>
  <c r="EE983" i="16" s="1"/>
  <c r="CY984" i="16"/>
  <c r="EE984" i="16" s="1"/>
  <c r="CY985" i="16"/>
  <c r="EE985" i="16" s="1"/>
  <c r="CY986" i="16"/>
  <c r="EE986" i="16" s="1"/>
  <c r="CY987" i="16"/>
  <c r="EE987" i="16" s="1"/>
  <c r="CY988" i="16"/>
  <c r="EE988" i="16" s="1"/>
  <c r="CY989" i="16"/>
  <c r="EE989" i="16" s="1"/>
  <c r="CY990" i="16"/>
  <c r="EE990" i="16" s="1"/>
  <c r="CY991" i="16"/>
  <c r="EE991" i="16" s="1"/>
  <c r="CY992" i="16"/>
  <c r="EE992" i="16" s="1"/>
  <c r="CY993" i="16"/>
  <c r="EE993" i="16" s="1"/>
  <c r="CY994" i="16"/>
  <c r="EE994" i="16" s="1"/>
  <c r="CY995" i="16"/>
  <c r="EE995" i="16" s="1"/>
  <c r="CY996" i="16"/>
  <c r="EE996" i="16" s="1"/>
  <c r="CY997" i="16"/>
  <c r="EE997" i="16" s="1"/>
  <c r="CY998" i="16"/>
  <c r="EE998" i="16" s="1"/>
  <c r="CY999" i="16"/>
  <c r="EE999" i="16" s="1"/>
  <c r="CY1000" i="16"/>
  <c r="EE1000" i="16" s="1"/>
  <c r="CY1001" i="16"/>
  <c r="EE1001" i="16" s="1"/>
  <c r="CY1002" i="16"/>
  <c r="EE1002" i="16" s="1"/>
  <c r="CY1003" i="16"/>
  <c r="EE1003" i="16" s="1"/>
  <c r="CY1004" i="16"/>
  <c r="EE1004" i="16" s="1"/>
  <c r="CY1005" i="16"/>
  <c r="EE1005" i="16" s="1"/>
  <c r="CY1006" i="16"/>
  <c r="EE1006" i="16" s="1"/>
  <c r="CY1007" i="16"/>
  <c r="EE1007" i="16" s="1"/>
  <c r="CY1008" i="16"/>
  <c r="EE1008" i="16" s="1"/>
  <c r="CY1009" i="16"/>
  <c r="EE1009" i="16" s="1"/>
  <c r="CY1010" i="16"/>
  <c r="EE1010" i="16" s="1"/>
  <c r="CY1011" i="16"/>
  <c r="EE1011" i="16" s="1"/>
  <c r="CY1012" i="16"/>
  <c r="EE1012" i="16" s="1"/>
  <c r="CY1013" i="16"/>
  <c r="EE1013" i="16" s="1"/>
  <c r="CY1014" i="16"/>
  <c r="EE1014" i="16" s="1"/>
  <c r="CY1015" i="16"/>
  <c r="EE1015" i="16" s="1"/>
  <c r="CY1016" i="16"/>
  <c r="EE1016" i="16" s="1"/>
  <c r="I21" i="17" a="1"/>
  <c r="I21" i="17" s="1"/>
  <c r="DD19" i="16"/>
  <c r="EJ19" i="16" s="1"/>
  <c r="DD20" i="16"/>
  <c r="EJ20" i="16" s="1"/>
  <c r="DD21" i="16"/>
  <c r="EJ21" i="16" s="1"/>
  <c r="DD22" i="16"/>
  <c r="EJ22" i="16" s="1"/>
  <c r="DD23" i="16"/>
  <c r="EJ23" i="16" s="1"/>
  <c r="DD25" i="16"/>
  <c r="EJ25" i="16" s="1"/>
  <c r="DD24" i="16"/>
  <c r="EJ24" i="16" s="1"/>
  <c r="DD26" i="16"/>
  <c r="EJ26" i="16" s="1"/>
  <c r="DD27" i="16"/>
  <c r="EJ27" i="16" s="1"/>
  <c r="DD28" i="16"/>
  <c r="EJ28" i="16" s="1"/>
  <c r="DD29" i="16"/>
  <c r="EJ29" i="16" s="1"/>
  <c r="DD30" i="16"/>
  <c r="EJ30" i="16" s="1"/>
  <c r="DD31" i="16"/>
  <c r="EJ31" i="16" s="1"/>
  <c r="DD32" i="16"/>
  <c r="EJ32" i="16" s="1"/>
  <c r="DD33" i="16"/>
  <c r="EJ33" i="16" s="1"/>
  <c r="DD34" i="16"/>
  <c r="EJ34" i="16" s="1"/>
  <c r="DD35" i="16"/>
  <c r="EJ35" i="16" s="1"/>
  <c r="DD36" i="16"/>
  <c r="EJ36" i="16" s="1"/>
  <c r="DD37" i="16"/>
  <c r="EJ37" i="16" s="1"/>
  <c r="DD38" i="16"/>
  <c r="EJ38" i="16" s="1"/>
  <c r="DD39" i="16"/>
  <c r="EJ39" i="16" s="1"/>
  <c r="DD40" i="16"/>
  <c r="EJ40" i="16" s="1"/>
  <c r="DD41" i="16"/>
  <c r="EJ41" i="16" s="1"/>
  <c r="DD42" i="16"/>
  <c r="EJ42" i="16" s="1"/>
  <c r="DD43" i="16"/>
  <c r="EJ43" i="16" s="1"/>
  <c r="DD44" i="16"/>
  <c r="EJ44" i="16" s="1"/>
  <c r="DD45" i="16"/>
  <c r="EJ45" i="16" s="1"/>
  <c r="DD46" i="16"/>
  <c r="EJ46" i="16" s="1"/>
  <c r="DD47" i="16"/>
  <c r="EJ47" i="16" s="1"/>
  <c r="DD48" i="16"/>
  <c r="EJ48" i="16" s="1"/>
  <c r="DD49" i="16"/>
  <c r="EJ49" i="16" s="1"/>
  <c r="DD50" i="16"/>
  <c r="EJ50" i="16" s="1"/>
  <c r="DD51" i="16"/>
  <c r="EJ51" i="16" s="1"/>
  <c r="DD52" i="16"/>
  <c r="EJ52" i="16" s="1"/>
  <c r="DD53" i="16"/>
  <c r="EJ53" i="16" s="1"/>
  <c r="DD54" i="16"/>
  <c r="EJ54" i="16" s="1"/>
  <c r="DD55" i="16"/>
  <c r="EJ55" i="16" s="1"/>
  <c r="DD56" i="16"/>
  <c r="EJ56" i="16" s="1"/>
  <c r="DD57" i="16"/>
  <c r="EJ57" i="16" s="1"/>
  <c r="DD58" i="16"/>
  <c r="EJ58" i="16" s="1"/>
  <c r="DD59" i="16"/>
  <c r="EJ59" i="16" s="1"/>
  <c r="DD60" i="16"/>
  <c r="EJ60" i="16" s="1"/>
  <c r="DD61" i="16"/>
  <c r="EJ61" i="16" s="1"/>
  <c r="DD62" i="16"/>
  <c r="EJ62" i="16" s="1"/>
  <c r="DD63" i="16"/>
  <c r="EJ63" i="16" s="1"/>
  <c r="DD64" i="16"/>
  <c r="EJ64" i="16" s="1"/>
  <c r="DD65" i="16"/>
  <c r="EJ65" i="16" s="1"/>
  <c r="DD66" i="16"/>
  <c r="EJ66" i="16" s="1"/>
  <c r="DD67" i="16"/>
  <c r="EJ67" i="16" s="1"/>
  <c r="DD68" i="16"/>
  <c r="EJ68" i="16" s="1"/>
  <c r="DD69" i="16"/>
  <c r="EJ69" i="16" s="1"/>
  <c r="DD70" i="16"/>
  <c r="EJ70" i="16" s="1"/>
  <c r="DD71" i="16"/>
  <c r="EJ71" i="16" s="1"/>
  <c r="DD72" i="16"/>
  <c r="EJ72" i="16" s="1"/>
  <c r="DD73" i="16"/>
  <c r="EJ73" i="16" s="1"/>
  <c r="DD74" i="16"/>
  <c r="EJ74" i="16" s="1"/>
  <c r="DD75" i="16"/>
  <c r="EJ75" i="16" s="1"/>
  <c r="DD76" i="16"/>
  <c r="EJ76" i="16" s="1"/>
  <c r="DD77" i="16"/>
  <c r="EJ77" i="16" s="1"/>
  <c r="DD78" i="16"/>
  <c r="EJ78" i="16" s="1"/>
  <c r="DD79" i="16"/>
  <c r="EJ79" i="16" s="1"/>
  <c r="DD80" i="16"/>
  <c r="EJ80" i="16" s="1"/>
  <c r="DD81" i="16"/>
  <c r="EJ81" i="16" s="1"/>
  <c r="DD82" i="16"/>
  <c r="EJ82" i="16" s="1"/>
  <c r="DD83" i="16"/>
  <c r="EJ83" i="16" s="1"/>
  <c r="DD84" i="16"/>
  <c r="EJ84" i="16" s="1"/>
  <c r="DD85" i="16"/>
  <c r="EJ85" i="16" s="1"/>
  <c r="DD86" i="16"/>
  <c r="EJ86" i="16" s="1"/>
  <c r="DD87" i="16"/>
  <c r="EJ87" i="16" s="1"/>
  <c r="DD88" i="16"/>
  <c r="EJ88" i="16" s="1"/>
  <c r="DD89" i="16"/>
  <c r="EJ89" i="16" s="1"/>
  <c r="DD90" i="16"/>
  <c r="EJ90" i="16" s="1"/>
  <c r="DD91" i="16"/>
  <c r="EJ91" i="16" s="1"/>
  <c r="DD92" i="16"/>
  <c r="EJ92" i="16" s="1"/>
  <c r="DD93" i="16"/>
  <c r="EJ93" i="16" s="1"/>
  <c r="DD94" i="16"/>
  <c r="EJ94" i="16" s="1"/>
  <c r="DD95" i="16"/>
  <c r="EJ95" i="16" s="1"/>
  <c r="DD96" i="16"/>
  <c r="EJ96" i="16" s="1"/>
  <c r="DD97" i="16"/>
  <c r="EJ97" i="16" s="1"/>
  <c r="DD98" i="16"/>
  <c r="EJ98" i="16" s="1"/>
  <c r="DD99" i="16"/>
  <c r="EJ99" i="16" s="1"/>
  <c r="DD100" i="16"/>
  <c r="EJ100" i="16" s="1"/>
  <c r="DD101" i="16"/>
  <c r="EJ101" i="16" s="1"/>
  <c r="DD102" i="16"/>
  <c r="EJ102" i="16" s="1"/>
  <c r="DD103" i="16"/>
  <c r="EJ103" i="16" s="1"/>
  <c r="DD104" i="16"/>
  <c r="EJ104" i="16" s="1"/>
  <c r="DD105" i="16"/>
  <c r="EJ105" i="16" s="1"/>
  <c r="DD106" i="16"/>
  <c r="EJ106" i="16" s="1"/>
  <c r="DD107" i="16"/>
  <c r="EJ107" i="16" s="1"/>
  <c r="DD108" i="16"/>
  <c r="EJ108" i="16" s="1"/>
  <c r="DD109" i="16"/>
  <c r="EJ109" i="16" s="1"/>
  <c r="DD110" i="16"/>
  <c r="EJ110" i="16" s="1"/>
  <c r="DD111" i="16"/>
  <c r="EJ111" i="16" s="1"/>
  <c r="DD112" i="16"/>
  <c r="EJ112" i="16" s="1"/>
  <c r="DD113" i="16"/>
  <c r="EJ113" i="16" s="1"/>
  <c r="DD114" i="16"/>
  <c r="EJ114" i="16" s="1"/>
  <c r="DD115" i="16"/>
  <c r="EJ115" i="16" s="1"/>
  <c r="DD116" i="16"/>
  <c r="EJ116" i="16" s="1"/>
  <c r="DD117" i="16"/>
  <c r="EJ117" i="16" s="1"/>
  <c r="DD118" i="16"/>
  <c r="EJ118" i="16" s="1"/>
  <c r="DD119" i="16"/>
  <c r="EJ119" i="16" s="1"/>
  <c r="DD120" i="16"/>
  <c r="EJ120" i="16" s="1"/>
  <c r="DD121" i="16"/>
  <c r="EJ121" i="16" s="1"/>
  <c r="DD122" i="16"/>
  <c r="EJ122" i="16" s="1"/>
  <c r="DD123" i="16"/>
  <c r="EJ123" i="16" s="1"/>
  <c r="DD124" i="16"/>
  <c r="EJ124" i="16" s="1"/>
  <c r="DD125" i="16"/>
  <c r="EJ125" i="16" s="1"/>
  <c r="DD126" i="16"/>
  <c r="EJ126" i="16" s="1"/>
  <c r="DD127" i="16"/>
  <c r="EJ127" i="16" s="1"/>
  <c r="DD128" i="16"/>
  <c r="EJ128" i="16" s="1"/>
  <c r="DD129" i="16"/>
  <c r="EJ129" i="16" s="1"/>
  <c r="DD130" i="16"/>
  <c r="EJ130" i="16" s="1"/>
  <c r="DD131" i="16"/>
  <c r="EJ131" i="16" s="1"/>
  <c r="DD132" i="16"/>
  <c r="EJ132" i="16" s="1"/>
  <c r="DD133" i="16"/>
  <c r="EJ133" i="16" s="1"/>
  <c r="DD134" i="16"/>
  <c r="EJ134" i="16" s="1"/>
  <c r="DD135" i="16"/>
  <c r="EJ135" i="16" s="1"/>
  <c r="DD136" i="16"/>
  <c r="EJ136" i="16" s="1"/>
  <c r="DD137" i="16"/>
  <c r="EJ137" i="16" s="1"/>
  <c r="DD138" i="16"/>
  <c r="EJ138" i="16" s="1"/>
  <c r="DD139" i="16"/>
  <c r="EJ139" i="16" s="1"/>
  <c r="DD140" i="16"/>
  <c r="EJ140" i="16" s="1"/>
  <c r="DD141" i="16"/>
  <c r="EJ141" i="16" s="1"/>
  <c r="DD142" i="16"/>
  <c r="EJ142" i="16" s="1"/>
  <c r="DD143" i="16"/>
  <c r="EJ143" i="16" s="1"/>
  <c r="DD144" i="16"/>
  <c r="EJ144" i="16" s="1"/>
  <c r="DD145" i="16"/>
  <c r="EJ145" i="16" s="1"/>
  <c r="DD146" i="16"/>
  <c r="EJ146" i="16" s="1"/>
  <c r="DD147" i="16"/>
  <c r="EJ147" i="16" s="1"/>
  <c r="DD148" i="16"/>
  <c r="EJ148" i="16" s="1"/>
  <c r="DD149" i="16"/>
  <c r="EJ149" i="16" s="1"/>
  <c r="DD150" i="16"/>
  <c r="EJ150" i="16" s="1"/>
  <c r="DD151" i="16"/>
  <c r="EJ151" i="16" s="1"/>
  <c r="DD152" i="16"/>
  <c r="EJ152" i="16" s="1"/>
  <c r="DD153" i="16"/>
  <c r="EJ153" i="16" s="1"/>
  <c r="DD154" i="16"/>
  <c r="EJ154" i="16" s="1"/>
  <c r="DD155" i="16"/>
  <c r="EJ155" i="16" s="1"/>
  <c r="DD156" i="16"/>
  <c r="EJ156" i="16" s="1"/>
  <c r="DD157" i="16"/>
  <c r="EJ157" i="16" s="1"/>
  <c r="DD158" i="16"/>
  <c r="EJ158" i="16" s="1"/>
  <c r="DD159" i="16"/>
  <c r="EJ159" i="16" s="1"/>
  <c r="DD160" i="16"/>
  <c r="EJ160" i="16" s="1"/>
  <c r="DD161" i="16"/>
  <c r="EJ161" i="16" s="1"/>
  <c r="DD162" i="16"/>
  <c r="EJ162" i="16" s="1"/>
  <c r="DD163" i="16"/>
  <c r="EJ163" i="16" s="1"/>
  <c r="DD164" i="16"/>
  <c r="EJ164" i="16" s="1"/>
  <c r="DD165" i="16"/>
  <c r="EJ165" i="16" s="1"/>
  <c r="DD166" i="16"/>
  <c r="EJ166" i="16" s="1"/>
  <c r="DD167" i="16"/>
  <c r="EJ167" i="16" s="1"/>
  <c r="DD168" i="16"/>
  <c r="EJ168" i="16" s="1"/>
  <c r="DD169" i="16"/>
  <c r="EJ169" i="16" s="1"/>
  <c r="DD170" i="16"/>
  <c r="EJ170" i="16" s="1"/>
  <c r="DD171" i="16"/>
  <c r="EJ171" i="16" s="1"/>
  <c r="DD172" i="16"/>
  <c r="EJ172" i="16" s="1"/>
  <c r="DD173" i="16"/>
  <c r="EJ173" i="16" s="1"/>
  <c r="DD174" i="16"/>
  <c r="EJ174" i="16" s="1"/>
  <c r="DD175" i="16"/>
  <c r="EJ175" i="16" s="1"/>
  <c r="DD176" i="16"/>
  <c r="EJ176" i="16" s="1"/>
  <c r="DD177" i="16"/>
  <c r="EJ177" i="16" s="1"/>
  <c r="DD178" i="16"/>
  <c r="EJ178" i="16" s="1"/>
  <c r="DD179" i="16"/>
  <c r="EJ179" i="16" s="1"/>
  <c r="DD180" i="16"/>
  <c r="EJ180" i="16" s="1"/>
  <c r="DD181" i="16"/>
  <c r="EJ181" i="16" s="1"/>
  <c r="DD182" i="16"/>
  <c r="EJ182" i="16" s="1"/>
  <c r="DD183" i="16"/>
  <c r="EJ183" i="16" s="1"/>
  <c r="DD184" i="16"/>
  <c r="EJ184" i="16" s="1"/>
  <c r="DD185" i="16"/>
  <c r="EJ185" i="16" s="1"/>
  <c r="DD186" i="16"/>
  <c r="EJ186" i="16" s="1"/>
  <c r="DD187" i="16"/>
  <c r="EJ187" i="16" s="1"/>
  <c r="DD188" i="16"/>
  <c r="EJ188" i="16" s="1"/>
  <c r="DD189" i="16"/>
  <c r="EJ189" i="16" s="1"/>
  <c r="DD190" i="16"/>
  <c r="EJ190" i="16" s="1"/>
  <c r="DD191" i="16"/>
  <c r="EJ191" i="16" s="1"/>
  <c r="DD192" i="16"/>
  <c r="EJ192" i="16" s="1"/>
  <c r="DD193" i="16"/>
  <c r="EJ193" i="16" s="1"/>
  <c r="DD194" i="16"/>
  <c r="EJ194" i="16" s="1"/>
  <c r="DD195" i="16"/>
  <c r="EJ195" i="16" s="1"/>
  <c r="DD196" i="16"/>
  <c r="EJ196" i="16" s="1"/>
  <c r="DD197" i="16"/>
  <c r="EJ197" i="16" s="1"/>
  <c r="DD198" i="16"/>
  <c r="EJ198" i="16" s="1"/>
  <c r="DD199" i="16"/>
  <c r="EJ199" i="16" s="1"/>
  <c r="DD200" i="16"/>
  <c r="EJ200" i="16" s="1"/>
  <c r="DD201" i="16"/>
  <c r="EJ201" i="16" s="1"/>
  <c r="DD202" i="16"/>
  <c r="EJ202" i="16" s="1"/>
  <c r="DD203" i="16"/>
  <c r="EJ203" i="16" s="1"/>
  <c r="DD204" i="16"/>
  <c r="EJ204" i="16" s="1"/>
  <c r="DD205" i="16"/>
  <c r="EJ205" i="16" s="1"/>
  <c r="DD206" i="16"/>
  <c r="EJ206" i="16" s="1"/>
  <c r="DD207" i="16"/>
  <c r="EJ207" i="16" s="1"/>
  <c r="DD208" i="16"/>
  <c r="EJ208" i="16" s="1"/>
  <c r="DD209" i="16"/>
  <c r="EJ209" i="16" s="1"/>
  <c r="DD210" i="16"/>
  <c r="EJ210" i="16" s="1"/>
  <c r="DD211" i="16"/>
  <c r="EJ211" i="16" s="1"/>
  <c r="DD212" i="16"/>
  <c r="EJ212" i="16" s="1"/>
  <c r="DD213" i="16"/>
  <c r="EJ213" i="16" s="1"/>
  <c r="DD214" i="16"/>
  <c r="EJ214" i="16" s="1"/>
  <c r="DD215" i="16"/>
  <c r="EJ215" i="16" s="1"/>
  <c r="DD216" i="16"/>
  <c r="EJ216" i="16" s="1"/>
  <c r="DD217" i="16"/>
  <c r="EJ217" i="16" s="1"/>
  <c r="DD218" i="16"/>
  <c r="EJ218" i="16" s="1"/>
  <c r="DD219" i="16"/>
  <c r="EJ219" i="16" s="1"/>
  <c r="DD220" i="16"/>
  <c r="EJ220" i="16" s="1"/>
  <c r="DD221" i="16"/>
  <c r="EJ221" i="16" s="1"/>
  <c r="DD222" i="16"/>
  <c r="EJ222" i="16" s="1"/>
  <c r="DD223" i="16"/>
  <c r="EJ223" i="16" s="1"/>
  <c r="DD224" i="16"/>
  <c r="EJ224" i="16" s="1"/>
  <c r="DD225" i="16"/>
  <c r="EJ225" i="16" s="1"/>
  <c r="DD226" i="16"/>
  <c r="EJ226" i="16" s="1"/>
  <c r="DD227" i="16"/>
  <c r="EJ227" i="16" s="1"/>
  <c r="DD228" i="16"/>
  <c r="EJ228" i="16" s="1"/>
  <c r="DD229" i="16"/>
  <c r="EJ229" i="16" s="1"/>
  <c r="DD230" i="16"/>
  <c r="EJ230" i="16" s="1"/>
  <c r="DD231" i="16"/>
  <c r="EJ231" i="16" s="1"/>
  <c r="DD232" i="16"/>
  <c r="EJ232" i="16" s="1"/>
  <c r="DD233" i="16"/>
  <c r="EJ233" i="16" s="1"/>
  <c r="DD234" i="16"/>
  <c r="EJ234" i="16" s="1"/>
  <c r="DD235" i="16"/>
  <c r="EJ235" i="16" s="1"/>
  <c r="DD236" i="16"/>
  <c r="EJ236" i="16" s="1"/>
  <c r="DD237" i="16"/>
  <c r="EJ237" i="16" s="1"/>
  <c r="DD238" i="16"/>
  <c r="EJ238" i="16" s="1"/>
  <c r="DD239" i="16"/>
  <c r="EJ239" i="16" s="1"/>
  <c r="DD240" i="16"/>
  <c r="EJ240" i="16" s="1"/>
  <c r="DD241" i="16"/>
  <c r="EJ241" i="16" s="1"/>
  <c r="DD242" i="16"/>
  <c r="EJ242" i="16" s="1"/>
  <c r="DD243" i="16"/>
  <c r="EJ243" i="16" s="1"/>
  <c r="DD244" i="16"/>
  <c r="EJ244" i="16" s="1"/>
  <c r="DD245" i="16"/>
  <c r="EJ245" i="16" s="1"/>
  <c r="DD246" i="16"/>
  <c r="EJ246" i="16" s="1"/>
  <c r="DD247" i="16"/>
  <c r="EJ247" i="16" s="1"/>
  <c r="DD248" i="16"/>
  <c r="EJ248" i="16" s="1"/>
  <c r="DD249" i="16"/>
  <c r="EJ249" i="16" s="1"/>
  <c r="DD250" i="16"/>
  <c r="EJ250" i="16" s="1"/>
  <c r="DD251" i="16"/>
  <c r="EJ251" i="16" s="1"/>
  <c r="DD252" i="16"/>
  <c r="EJ252" i="16" s="1"/>
  <c r="DD253" i="16"/>
  <c r="EJ253" i="16" s="1"/>
  <c r="DD254" i="16"/>
  <c r="EJ254" i="16" s="1"/>
  <c r="DD255" i="16"/>
  <c r="EJ255" i="16" s="1"/>
  <c r="DD256" i="16"/>
  <c r="EJ256" i="16" s="1"/>
  <c r="DD257" i="16"/>
  <c r="EJ257" i="16" s="1"/>
  <c r="DD258" i="16"/>
  <c r="EJ258" i="16" s="1"/>
  <c r="DD259" i="16"/>
  <c r="EJ259" i="16" s="1"/>
  <c r="DD260" i="16"/>
  <c r="EJ260" i="16" s="1"/>
  <c r="DD261" i="16"/>
  <c r="EJ261" i="16" s="1"/>
  <c r="DD262" i="16"/>
  <c r="EJ262" i="16" s="1"/>
  <c r="DD263" i="16"/>
  <c r="EJ263" i="16" s="1"/>
  <c r="DD264" i="16"/>
  <c r="EJ264" i="16" s="1"/>
  <c r="DD265" i="16"/>
  <c r="EJ265" i="16" s="1"/>
  <c r="DD266" i="16"/>
  <c r="EJ266" i="16" s="1"/>
  <c r="DD267" i="16"/>
  <c r="EJ267" i="16" s="1"/>
  <c r="DD268" i="16"/>
  <c r="EJ268" i="16" s="1"/>
  <c r="DD269" i="16"/>
  <c r="EJ269" i="16" s="1"/>
  <c r="DD270" i="16"/>
  <c r="EJ270" i="16" s="1"/>
  <c r="DD271" i="16"/>
  <c r="EJ271" i="16" s="1"/>
  <c r="DD272" i="16"/>
  <c r="EJ272" i="16" s="1"/>
  <c r="DD273" i="16"/>
  <c r="EJ273" i="16" s="1"/>
  <c r="DD274" i="16"/>
  <c r="EJ274" i="16" s="1"/>
  <c r="DD275" i="16"/>
  <c r="EJ275" i="16" s="1"/>
  <c r="DD276" i="16"/>
  <c r="EJ276" i="16" s="1"/>
  <c r="DD277" i="16"/>
  <c r="EJ277" i="16" s="1"/>
  <c r="DD278" i="16"/>
  <c r="EJ278" i="16" s="1"/>
  <c r="DD279" i="16"/>
  <c r="EJ279" i="16" s="1"/>
  <c r="DD280" i="16"/>
  <c r="EJ280" i="16" s="1"/>
  <c r="DD281" i="16"/>
  <c r="EJ281" i="16" s="1"/>
  <c r="DD282" i="16"/>
  <c r="EJ282" i="16" s="1"/>
  <c r="DD283" i="16"/>
  <c r="EJ283" i="16" s="1"/>
  <c r="DD284" i="16"/>
  <c r="EJ284" i="16" s="1"/>
  <c r="DD285" i="16"/>
  <c r="EJ285" i="16" s="1"/>
  <c r="DD286" i="16"/>
  <c r="EJ286" i="16" s="1"/>
  <c r="DD287" i="16"/>
  <c r="EJ287" i="16" s="1"/>
  <c r="DD288" i="16"/>
  <c r="EJ288" i="16" s="1"/>
  <c r="DD289" i="16"/>
  <c r="EJ289" i="16" s="1"/>
  <c r="DD290" i="16"/>
  <c r="EJ290" i="16" s="1"/>
  <c r="DD291" i="16"/>
  <c r="EJ291" i="16" s="1"/>
  <c r="DD292" i="16"/>
  <c r="EJ292" i="16" s="1"/>
  <c r="DD293" i="16"/>
  <c r="EJ293" i="16" s="1"/>
  <c r="DD294" i="16"/>
  <c r="EJ294" i="16" s="1"/>
  <c r="DD295" i="16"/>
  <c r="EJ295" i="16" s="1"/>
  <c r="DD296" i="16"/>
  <c r="EJ296" i="16" s="1"/>
  <c r="DD297" i="16"/>
  <c r="EJ297" i="16" s="1"/>
  <c r="DD298" i="16"/>
  <c r="EJ298" i="16" s="1"/>
  <c r="DD299" i="16"/>
  <c r="EJ299" i="16" s="1"/>
  <c r="DD300" i="16"/>
  <c r="EJ300" i="16" s="1"/>
  <c r="DD301" i="16"/>
  <c r="EJ301" i="16" s="1"/>
  <c r="DD302" i="16"/>
  <c r="EJ302" i="16" s="1"/>
  <c r="DD303" i="16"/>
  <c r="EJ303" i="16" s="1"/>
  <c r="DD304" i="16"/>
  <c r="EJ304" i="16" s="1"/>
  <c r="DD305" i="16"/>
  <c r="EJ305" i="16" s="1"/>
  <c r="DD306" i="16"/>
  <c r="EJ306" i="16" s="1"/>
  <c r="DD307" i="16"/>
  <c r="EJ307" i="16" s="1"/>
  <c r="DD308" i="16"/>
  <c r="EJ308" i="16" s="1"/>
  <c r="DD309" i="16"/>
  <c r="EJ309" i="16" s="1"/>
  <c r="DD310" i="16"/>
  <c r="EJ310" i="16" s="1"/>
  <c r="DD311" i="16"/>
  <c r="EJ311" i="16" s="1"/>
  <c r="DD312" i="16"/>
  <c r="EJ312" i="16" s="1"/>
  <c r="DD313" i="16"/>
  <c r="EJ313" i="16" s="1"/>
  <c r="DD314" i="16"/>
  <c r="EJ314" i="16" s="1"/>
  <c r="DD315" i="16"/>
  <c r="EJ315" i="16" s="1"/>
  <c r="DD316" i="16"/>
  <c r="EJ316" i="16" s="1"/>
  <c r="DD317" i="16"/>
  <c r="EJ317" i="16" s="1"/>
  <c r="DD318" i="16"/>
  <c r="EJ318" i="16" s="1"/>
  <c r="DD319" i="16"/>
  <c r="EJ319" i="16" s="1"/>
  <c r="DD320" i="16"/>
  <c r="EJ320" i="16" s="1"/>
  <c r="DD321" i="16"/>
  <c r="EJ321" i="16" s="1"/>
  <c r="DD322" i="16"/>
  <c r="EJ322" i="16" s="1"/>
  <c r="DD323" i="16"/>
  <c r="EJ323" i="16" s="1"/>
  <c r="DD324" i="16"/>
  <c r="EJ324" i="16" s="1"/>
  <c r="DD325" i="16"/>
  <c r="EJ325" i="16" s="1"/>
  <c r="DD326" i="16"/>
  <c r="EJ326" i="16" s="1"/>
  <c r="DD327" i="16"/>
  <c r="EJ327" i="16" s="1"/>
  <c r="DD328" i="16"/>
  <c r="EJ328" i="16" s="1"/>
  <c r="DD329" i="16"/>
  <c r="EJ329" i="16" s="1"/>
  <c r="DD330" i="16"/>
  <c r="EJ330" i="16" s="1"/>
  <c r="DD331" i="16"/>
  <c r="EJ331" i="16" s="1"/>
  <c r="DD332" i="16"/>
  <c r="EJ332" i="16" s="1"/>
  <c r="DD333" i="16"/>
  <c r="EJ333" i="16" s="1"/>
  <c r="DD334" i="16"/>
  <c r="EJ334" i="16" s="1"/>
  <c r="DD335" i="16"/>
  <c r="EJ335" i="16" s="1"/>
  <c r="DD336" i="16"/>
  <c r="EJ336" i="16" s="1"/>
  <c r="DD337" i="16"/>
  <c r="EJ337" i="16" s="1"/>
  <c r="DD338" i="16"/>
  <c r="EJ338" i="16" s="1"/>
  <c r="DD339" i="16"/>
  <c r="EJ339" i="16" s="1"/>
  <c r="DD340" i="16"/>
  <c r="EJ340" i="16" s="1"/>
  <c r="DD341" i="16"/>
  <c r="EJ341" i="16" s="1"/>
  <c r="DD342" i="16"/>
  <c r="EJ342" i="16" s="1"/>
  <c r="DD343" i="16"/>
  <c r="EJ343" i="16" s="1"/>
  <c r="DD344" i="16"/>
  <c r="EJ344" i="16" s="1"/>
  <c r="DD345" i="16"/>
  <c r="EJ345" i="16" s="1"/>
  <c r="DD346" i="16"/>
  <c r="EJ346" i="16" s="1"/>
  <c r="DD347" i="16"/>
  <c r="EJ347" i="16" s="1"/>
  <c r="DD348" i="16"/>
  <c r="EJ348" i="16" s="1"/>
  <c r="DD349" i="16"/>
  <c r="EJ349" i="16" s="1"/>
  <c r="DD350" i="16"/>
  <c r="EJ350" i="16" s="1"/>
  <c r="DD351" i="16"/>
  <c r="EJ351" i="16" s="1"/>
  <c r="DD352" i="16"/>
  <c r="EJ352" i="16" s="1"/>
  <c r="DD353" i="16"/>
  <c r="EJ353" i="16" s="1"/>
  <c r="DD354" i="16"/>
  <c r="EJ354" i="16" s="1"/>
  <c r="DD355" i="16"/>
  <c r="EJ355" i="16" s="1"/>
  <c r="DD356" i="16"/>
  <c r="EJ356" i="16" s="1"/>
  <c r="DD357" i="16"/>
  <c r="EJ357" i="16" s="1"/>
  <c r="DD358" i="16"/>
  <c r="EJ358" i="16" s="1"/>
  <c r="DD359" i="16"/>
  <c r="EJ359" i="16" s="1"/>
  <c r="DD360" i="16"/>
  <c r="EJ360" i="16" s="1"/>
  <c r="DD361" i="16"/>
  <c r="EJ361" i="16" s="1"/>
  <c r="DD362" i="16"/>
  <c r="EJ362" i="16" s="1"/>
  <c r="DD363" i="16"/>
  <c r="EJ363" i="16" s="1"/>
  <c r="DD364" i="16"/>
  <c r="EJ364" i="16" s="1"/>
  <c r="DD365" i="16"/>
  <c r="EJ365" i="16" s="1"/>
  <c r="DD366" i="16"/>
  <c r="EJ366" i="16" s="1"/>
  <c r="DD367" i="16"/>
  <c r="EJ367" i="16" s="1"/>
  <c r="DD368" i="16"/>
  <c r="EJ368" i="16" s="1"/>
  <c r="DD369" i="16"/>
  <c r="EJ369" i="16" s="1"/>
  <c r="DD370" i="16"/>
  <c r="EJ370" i="16" s="1"/>
  <c r="DD371" i="16"/>
  <c r="EJ371" i="16" s="1"/>
  <c r="DD372" i="16"/>
  <c r="EJ372" i="16" s="1"/>
  <c r="DD373" i="16"/>
  <c r="EJ373" i="16" s="1"/>
  <c r="DD374" i="16"/>
  <c r="EJ374" i="16" s="1"/>
  <c r="DD375" i="16"/>
  <c r="EJ375" i="16" s="1"/>
  <c r="DD376" i="16"/>
  <c r="EJ376" i="16" s="1"/>
  <c r="DD377" i="16"/>
  <c r="EJ377" i="16" s="1"/>
  <c r="DD378" i="16"/>
  <c r="EJ378" i="16" s="1"/>
  <c r="DD379" i="16"/>
  <c r="EJ379" i="16" s="1"/>
  <c r="DD380" i="16"/>
  <c r="EJ380" i="16" s="1"/>
  <c r="DD381" i="16"/>
  <c r="EJ381" i="16" s="1"/>
  <c r="DD382" i="16"/>
  <c r="EJ382" i="16" s="1"/>
  <c r="DD383" i="16"/>
  <c r="EJ383" i="16" s="1"/>
  <c r="DD384" i="16"/>
  <c r="EJ384" i="16" s="1"/>
  <c r="DD385" i="16"/>
  <c r="EJ385" i="16" s="1"/>
  <c r="DD386" i="16"/>
  <c r="EJ386" i="16" s="1"/>
  <c r="DD387" i="16"/>
  <c r="EJ387" i="16" s="1"/>
  <c r="DD388" i="16"/>
  <c r="EJ388" i="16" s="1"/>
  <c r="DD389" i="16"/>
  <c r="EJ389" i="16" s="1"/>
  <c r="DD390" i="16"/>
  <c r="EJ390" i="16" s="1"/>
  <c r="DD391" i="16"/>
  <c r="EJ391" i="16" s="1"/>
  <c r="DD392" i="16"/>
  <c r="EJ392" i="16" s="1"/>
  <c r="DD393" i="16"/>
  <c r="EJ393" i="16" s="1"/>
  <c r="DD394" i="16"/>
  <c r="EJ394" i="16" s="1"/>
  <c r="DD395" i="16"/>
  <c r="EJ395" i="16" s="1"/>
  <c r="DD396" i="16"/>
  <c r="EJ396" i="16" s="1"/>
  <c r="DD397" i="16"/>
  <c r="EJ397" i="16" s="1"/>
  <c r="DD398" i="16"/>
  <c r="EJ398" i="16" s="1"/>
  <c r="DD399" i="16"/>
  <c r="EJ399" i="16" s="1"/>
  <c r="DD400" i="16"/>
  <c r="EJ400" i="16" s="1"/>
  <c r="DD401" i="16"/>
  <c r="EJ401" i="16" s="1"/>
  <c r="DD402" i="16"/>
  <c r="EJ402" i="16" s="1"/>
  <c r="DD403" i="16"/>
  <c r="EJ403" i="16" s="1"/>
  <c r="DD404" i="16"/>
  <c r="EJ404" i="16" s="1"/>
  <c r="DD405" i="16"/>
  <c r="EJ405" i="16" s="1"/>
  <c r="DD406" i="16"/>
  <c r="EJ406" i="16" s="1"/>
  <c r="DD407" i="16"/>
  <c r="EJ407" i="16" s="1"/>
  <c r="DD408" i="16"/>
  <c r="EJ408" i="16" s="1"/>
  <c r="DD409" i="16"/>
  <c r="EJ409" i="16" s="1"/>
  <c r="DD410" i="16"/>
  <c r="EJ410" i="16" s="1"/>
  <c r="DD411" i="16"/>
  <c r="EJ411" i="16" s="1"/>
  <c r="DD412" i="16"/>
  <c r="EJ412" i="16" s="1"/>
  <c r="DD413" i="16"/>
  <c r="EJ413" i="16" s="1"/>
  <c r="DD414" i="16"/>
  <c r="EJ414" i="16" s="1"/>
  <c r="DD415" i="16"/>
  <c r="EJ415" i="16" s="1"/>
  <c r="DD416" i="16"/>
  <c r="EJ416" i="16" s="1"/>
  <c r="DD417" i="16"/>
  <c r="EJ417" i="16" s="1"/>
  <c r="DD418" i="16"/>
  <c r="EJ418" i="16" s="1"/>
  <c r="DD419" i="16"/>
  <c r="EJ419" i="16" s="1"/>
  <c r="DD420" i="16"/>
  <c r="EJ420" i="16" s="1"/>
  <c r="DD421" i="16"/>
  <c r="EJ421" i="16" s="1"/>
  <c r="DD422" i="16"/>
  <c r="EJ422" i="16" s="1"/>
  <c r="DD423" i="16"/>
  <c r="EJ423" i="16" s="1"/>
  <c r="DD424" i="16"/>
  <c r="EJ424" i="16" s="1"/>
  <c r="DD425" i="16"/>
  <c r="EJ425" i="16" s="1"/>
  <c r="DD426" i="16"/>
  <c r="EJ426" i="16" s="1"/>
  <c r="DD427" i="16"/>
  <c r="EJ427" i="16" s="1"/>
  <c r="DD428" i="16"/>
  <c r="EJ428" i="16" s="1"/>
  <c r="DD429" i="16"/>
  <c r="EJ429" i="16" s="1"/>
  <c r="DD430" i="16"/>
  <c r="EJ430" i="16" s="1"/>
  <c r="DD431" i="16"/>
  <c r="EJ431" i="16" s="1"/>
  <c r="DD432" i="16"/>
  <c r="EJ432" i="16" s="1"/>
  <c r="DD433" i="16"/>
  <c r="EJ433" i="16" s="1"/>
  <c r="DD434" i="16"/>
  <c r="EJ434" i="16" s="1"/>
  <c r="DD435" i="16"/>
  <c r="EJ435" i="16" s="1"/>
  <c r="DD436" i="16"/>
  <c r="EJ436" i="16" s="1"/>
  <c r="DD437" i="16"/>
  <c r="EJ437" i="16" s="1"/>
  <c r="DD438" i="16"/>
  <c r="EJ438" i="16" s="1"/>
  <c r="DD439" i="16"/>
  <c r="EJ439" i="16" s="1"/>
  <c r="DD440" i="16"/>
  <c r="EJ440" i="16" s="1"/>
  <c r="DD441" i="16"/>
  <c r="EJ441" i="16" s="1"/>
  <c r="DD442" i="16"/>
  <c r="EJ442" i="16" s="1"/>
  <c r="DD443" i="16"/>
  <c r="EJ443" i="16" s="1"/>
  <c r="DD444" i="16"/>
  <c r="EJ444" i="16" s="1"/>
  <c r="DD445" i="16"/>
  <c r="EJ445" i="16" s="1"/>
  <c r="DD446" i="16"/>
  <c r="EJ446" i="16" s="1"/>
  <c r="DD447" i="16"/>
  <c r="EJ447" i="16" s="1"/>
  <c r="DD448" i="16"/>
  <c r="EJ448" i="16" s="1"/>
  <c r="DD449" i="16"/>
  <c r="EJ449" i="16" s="1"/>
  <c r="DD450" i="16"/>
  <c r="EJ450" i="16" s="1"/>
  <c r="DD451" i="16"/>
  <c r="EJ451" i="16" s="1"/>
  <c r="DD452" i="16"/>
  <c r="EJ452" i="16" s="1"/>
  <c r="DD453" i="16"/>
  <c r="EJ453" i="16" s="1"/>
  <c r="DD454" i="16"/>
  <c r="EJ454" i="16" s="1"/>
  <c r="DD455" i="16"/>
  <c r="EJ455" i="16" s="1"/>
  <c r="DD456" i="16"/>
  <c r="EJ456" i="16" s="1"/>
  <c r="DD457" i="16"/>
  <c r="EJ457" i="16" s="1"/>
  <c r="DD458" i="16"/>
  <c r="EJ458" i="16" s="1"/>
  <c r="DD459" i="16"/>
  <c r="EJ459" i="16" s="1"/>
  <c r="DD460" i="16"/>
  <c r="EJ460" i="16" s="1"/>
  <c r="DD461" i="16"/>
  <c r="EJ461" i="16" s="1"/>
  <c r="DD462" i="16"/>
  <c r="EJ462" i="16" s="1"/>
  <c r="DD463" i="16"/>
  <c r="EJ463" i="16" s="1"/>
  <c r="DD464" i="16"/>
  <c r="EJ464" i="16" s="1"/>
  <c r="DD465" i="16"/>
  <c r="EJ465" i="16" s="1"/>
  <c r="DD466" i="16"/>
  <c r="EJ466" i="16" s="1"/>
  <c r="DD467" i="16"/>
  <c r="EJ467" i="16" s="1"/>
  <c r="DD468" i="16"/>
  <c r="EJ468" i="16" s="1"/>
  <c r="DD469" i="16"/>
  <c r="EJ469" i="16" s="1"/>
  <c r="DD470" i="16"/>
  <c r="EJ470" i="16" s="1"/>
  <c r="DD471" i="16"/>
  <c r="EJ471" i="16" s="1"/>
  <c r="DD472" i="16"/>
  <c r="EJ472" i="16" s="1"/>
  <c r="DD473" i="16"/>
  <c r="EJ473" i="16" s="1"/>
  <c r="DD474" i="16"/>
  <c r="EJ474" i="16" s="1"/>
  <c r="DD475" i="16"/>
  <c r="EJ475" i="16" s="1"/>
  <c r="DD476" i="16"/>
  <c r="EJ476" i="16" s="1"/>
  <c r="DD477" i="16"/>
  <c r="EJ477" i="16" s="1"/>
  <c r="DD478" i="16"/>
  <c r="EJ478" i="16" s="1"/>
  <c r="DD479" i="16"/>
  <c r="EJ479" i="16" s="1"/>
  <c r="DD480" i="16"/>
  <c r="EJ480" i="16" s="1"/>
  <c r="DD481" i="16"/>
  <c r="EJ481" i="16" s="1"/>
  <c r="DD482" i="16"/>
  <c r="EJ482" i="16" s="1"/>
  <c r="DD483" i="16"/>
  <c r="EJ483" i="16" s="1"/>
  <c r="DD484" i="16"/>
  <c r="EJ484" i="16" s="1"/>
  <c r="DD485" i="16"/>
  <c r="EJ485" i="16" s="1"/>
  <c r="DD486" i="16"/>
  <c r="EJ486" i="16" s="1"/>
  <c r="DD487" i="16"/>
  <c r="EJ487" i="16" s="1"/>
  <c r="DD488" i="16"/>
  <c r="EJ488" i="16" s="1"/>
  <c r="DD489" i="16"/>
  <c r="EJ489" i="16" s="1"/>
  <c r="DD490" i="16"/>
  <c r="EJ490" i="16" s="1"/>
  <c r="DD491" i="16"/>
  <c r="EJ491" i="16" s="1"/>
  <c r="DD492" i="16"/>
  <c r="EJ492" i="16" s="1"/>
  <c r="DD493" i="16"/>
  <c r="EJ493" i="16" s="1"/>
  <c r="DD494" i="16"/>
  <c r="EJ494" i="16" s="1"/>
  <c r="DD495" i="16"/>
  <c r="EJ495" i="16" s="1"/>
  <c r="DD496" i="16"/>
  <c r="EJ496" i="16" s="1"/>
  <c r="DD497" i="16"/>
  <c r="EJ497" i="16" s="1"/>
  <c r="DD498" i="16"/>
  <c r="EJ498" i="16" s="1"/>
  <c r="DD499" i="16"/>
  <c r="EJ499" i="16" s="1"/>
  <c r="DD500" i="16"/>
  <c r="EJ500" i="16" s="1"/>
  <c r="DD501" i="16"/>
  <c r="EJ501" i="16" s="1"/>
  <c r="DD502" i="16"/>
  <c r="EJ502" i="16" s="1"/>
  <c r="DD503" i="16"/>
  <c r="EJ503" i="16" s="1"/>
  <c r="DD504" i="16"/>
  <c r="EJ504" i="16" s="1"/>
  <c r="DD505" i="16"/>
  <c r="EJ505" i="16" s="1"/>
  <c r="DD506" i="16"/>
  <c r="EJ506" i="16" s="1"/>
  <c r="DD507" i="16"/>
  <c r="EJ507" i="16" s="1"/>
  <c r="DD508" i="16"/>
  <c r="EJ508" i="16" s="1"/>
  <c r="DD509" i="16"/>
  <c r="EJ509" i="16" s="1"/>
  <c r="DD510" i="16"/>
  <c r="EJ510" i="16" s="1"/>
  <c r="DD511" i="16"/>
  <c r="EJ511" i="16" s="1"/>
  <c r="DD512" i="16"/>
  <c r="EJ512" i="16" s="1"/>
  <c r="DD513" i="16"/>
  <c r="EJ513" i="16" s="1"/>
  <c r="DD514" i="16"/>
  <c r="EJ514" i="16" s="1"/>
  <c r="DD515" i="16"/>
  <c r="EJ515" i="16" s="1"/>
  <c r="DD516" i="16"/>
  <c r="EJ516" i="16" s="1"/>
  <c r="DD517" i="16"/>
  <c r="EJ517" i="16" s="1"/>
  <c r="DD518" i="16"/>
  <c r="EJ518" i="16" s="1"/>
  <c r="DD519" i="16"/>
  <c r="EJ519" i="16" s="1"/>
  <c r="DD520" i="16"/>
  <c r="EJ520" i="16" s="1"/>
  <c r="DD521" i="16"/>
  <c r="EJ521" i="16" s="1"/>
  <c r="DD522" i="16"/>
  <c r="EJ522" i="16" s="1"/>
  <c r="DD523" i="16"/>
  <c r="EJ523" i="16" s="1"/>
  <c r="DD524" i="16"/>
  <c r="EJ524" i="16" s="1"/>
  <c r="DD525" i="16"/>
  <c r="EJ525" i="16" s="1"/>
  <c r="DD526" i="16"/>
  <c r="EJ526" i="16" s="1"/>
  <c r="DD527" i="16"/>
  <c r="EJ527" i="16" s="1"/>
  <c r="DD528" i="16"/>
  <c r="EJ528" i="16" s="1"/>
  <c r="DD529" i="16"/>
  <c r="EJ529" i="16" s="1"/>
  <c r="DD530" i="16"/>
  <c r="EJ530" i="16" s="1"/>
  <c r="DD531" i="16"/>
  <c r="EJ531" i="16" s="1"/>
  <c r="DD532" i="16"/>
  <c r="EJ532" i="16" s="1"/>
  <c r="DD533" i="16"/>
  <c r="EJ533" i="16" s="1"/>
  <c r="DD534" i="16"/>
  <c r="EJ534" i="16" s="1"/>
  <c r="DD535" i="16"/>
  <c r="EJ535" i="16" s="1"/>
  <c r="DD536" i="16"/>
  <c r="EJ536" i="16" s="1"/>
  <c r="DD537" i="16"/>
  <c r="EJ537" i="16" s="1"/>
  <c r="DD538" i="16"/>
  <c r="EJ538" i="16" s="1"/>
  <c r="DD539" i="16"/>
  <c r="EJ539" i="16" s="1"/>
  <c r="DD540" i="16"/>
  <c r="EJ540" i="16" s="1"/>
  <c r="DD541" i="16"/>
  <c r="EJ541" i="16" s="1"/>
  <c r="DD542" i="16"/>
  <c r="EJ542" i="16" s="1"/>
  <c r="DD543" i="16"/>
  <c r="EJ543" i="16" s="1"/>
  <c r="DD544" i="16"/>
  <c r="EJ544" i="16" s="1"/>
  <c r="DD545" i="16"/>
  <c r="EJ545" i="16" s="1"/>
  <c r="DD546" i="16"/>
  <c r="EJ546" i="16" s="1"/>
  <c r="DD547" i="16"/>
  <c r="EJ547" i="16" s="1"/>
  <c r="DD548" i="16"/>
  <c r="EJ548" i="16" s="1"/>
  <c r="DD549" i="16"/>
  <c r="EJ549" i="16" s="1"/>
  <c r="DD550" i="16"/>
  <c r="EJ550" i="16" s="1"/>
  <c r="DD551" i="16"/>
  <c r="EJ551" i="16" s="1"/>
  <c r="DD552" i="16"/>
  <c r="EJ552" i="16" s="1"/>
  <c r="DD553" i="16"/>
  <c r="EJ553" i="16" s="1"/>
  <c r="DD554" i="16"/>
  <c r="EJ554" i="16" s="1"/>
  <c r="DD555" i="16"/>
  <c r="EJ555" i="16" s="1"/>
  <c r="DD556" i="16"/>
  <c r="EJ556" i="16" s="1"/>
  <c r="DD557" i="16"/>
  <c r="EJ557" i="16" s="1"/>
  <c r="DD558" i="16"/>
  <c r="EJ558" i="16" s="1"/>
  <c r="DD559" i="16"/>
  <c r="EJ559" i="16" s="1"/>
  <c r="DD560" i="16"/>
  <c r="EJ560" i="16" s="1"/>
  <c r="DD561" i="16"/>
  <c r="EJ561" i="16" s="1"/>
  <c r="DD562" i="16"/>
  <c r="EJ562" i="16" s="1"/>
  <c r="DD563" i="16"/>
  <c r="EJ563" i="16" s="1"/>
  <c r="DD564" i="16"/>
  <c r="EJ564" i="16" s="1"/>
  <c r="DD565" i="16"/>
  <c r="EJ565" i="16" s="1"/>
  <c r="DD566" i="16"/>
  <c r="EJ566" i="16" s="1"/>
  <c r="DD567" i="16"/>
  <c r="EJ567" i="16" s="1"/>
  <c r="DD568" i="16"/>
  <c r="EJ568" i="16" s="1"/>
  <c r="DD569" i="16"/>
  <c r="EJ569" i="16" s="1"/>
  <c r="DD570" i="16"/>
  <c r="EJ570" i="16" s="1"/>
  <c r="DD571" i="16"/>
  <c r="EJ571" i="16" s="1"/>
  <c r="DD572" i="16"/>
  <c r="EJ572" i="16" s="1"/>
  <c r="DD573" i="16"/>
  <c r="EJ573" i="16" s="1"/>
  <c r="DD574" i="16"/>
  <c r="EJ574" i="16" s="1"/>
  <c r="DD575" i="16"/>
  <c r="EJ575" i="16" s="1"/>
  <c r="DD576" i="16"/>
  <c r="EJ576" i="16" s="1"/>
  <c r="DD577" i="16"/>
  <c r="EJ577" i="16" s="1"/>
  <c r="DD578" i="16"/>
  <c r="EJ578" i="16" s="1"/>
  <c r="DD579" i="16"/>
  <c r="EJ579" i="16" s="1"/>
  <c r="DD580" i="16"/>
  <c r="EJ580" i="16" s="1"/>
  <c r="DD581" i="16"/>
  <c r="EJ581" i="16" s="1"/>
  <c r="DD582" i="16"/>
  <c r="EJ582" i="16" s="1"/>
  <c r="DD583" i="16"/>
  <c r="EJ583" i="16" s="1"/>
  <c r="DD584" i="16"/>
  <c r="EJ584" i="16" s="1"/>
  <c r="DD585" i="16"/>
  <c r="EJ585" i="16" s="1"/>
  <c r="DD586" i="16"/>
  <c r="EJ586" i="16" s="1"/>
  <c r="DD587" i="16"/>
  <c r="EJ587" i="16" s="1"/>
  <c r="DD588" i="16"/>
  <c r="EJ588" i="16" s="1"/>
  <c r="DD589" i="16"/>
  <c r="EJ589" i="16" s="1"/>
  <c r="DD590" i="16"/>
  <c r="EJ590" i="16" s="1"/>
  <c r="DD591" i="16"/>
  <c r="EJ591" i="16" s="1"/>
  <c r="DD592" i="16"/>
  <c r="EJ592" i="16" s="1"/>
  <c r="DD593" i="16"/>
  <c r="EJ593" i="16" s="1"/>
  <c r="DD594" i="16"/>
  <c r="EJ594" i="16" s="1"/>
  <c r="DD595" i="16"/>
  <c r="EJ595" i="16" s="1"/>
  <c r="DD596" i="16"/>
  <c r="EJ596" i="16" s="1"/>
  <c r="DD597" i="16"/>
  <c r="EJ597" i="16" s="1"/>
  <c r="DD598" i="16"/>
  <c r="EJ598" i="16" s="1"/>
  <c r="DD599" i="16"/>
  <c r="EJ599" i="16" s="1"/>
  <c r="DD600" i="16"/>
  <c r="EJ600" i="16" s="1"/>
  <c r="DD601" i="16"/>
  <c r="EJ601" i="16" s="1"/>
  <c r="DD602" i="16"/>
  <c r="EJ602" i="16" s="1"/>
  <c r="DD603" i="16"/>
  <c r="EJ603" i="16" s="1"/>
  <c r="DD604" i="16"/>
  <c r="EJ604" i="16" s="1"/>
  <c r="DD605" i="16"/>
  <c r="EJ605" i="16" s="1"/>
  <c r="DD606" i="16"/>
  <c r="EJ606" i="16" s="1"/>
  <c r="DD607" i="16"/>
  <c r="EJ607" i="16" s="1"/>
  <c r="DD608" i="16"/>
  <c r="EJ608" i="16" s="1"/>
  <c r="DD609" i="16"/>
  <c r="EJ609" i="16" s="1"/>
  <c r="DD610" i="16"/>
  <c r="EJ610" i="16" s="1"/>
  <c r="DD611" i="16"/>
  <c r="EJ611" i="16" s="1"/>
  <c r="DD612" i="16"/>
  <c r="EJ612" i="16" s="1"/>
  <c r="DD613" i="16"/>
  <c r="EJ613" i="16" s="1"/>
  <c r="DD614" i="16"/>
  <c r="EJ614" i="16" s="1"/>
  <c r="DD615" i="16"/>
  <c r="EJ615" i="16" s="1"/>
  <c r="DD616" i="16"/>
  <c r="EJ616" i="16" s="1"/>
  <c r="DD617" i="16"/>
  <c r="EJ617" i="16" s="1"/>
  <c r="DD618" i="16"/>
  <c r="EJ618" i="16" s="1"/>
  <c r="DD619" i="16"/>
  <c r="EJ619" i="16" s="1"/>
  <c r="DD620" i="16"/>
  <c r="EJ620" i="16" s="1"/>
  <c r="DD621" i="16"/>
  <c r="EJ621" i="16" s="1"/>
  <c r="DD622" i="16"/>
  <c r="EJ622" i="16" s="1"/>
  <c r="DD623" i="16"/>
  <c r="EJ623" i="16" s="1"/>
  <c r="DD624" i="16"/>
  <c r="EJ624" i="16" s="1"/>
  <c r="DD625" i="16"/>
  <c r="EJ625" i="16" s="1"/>
  <c r="DD626" i="16"/>
  <c r="EJ626" i="16" s="1"/>
  <c r="DD627" i="16"/>
  <c r="EJ627" i="16" s="1"/>
  <c r="DD628" i="16"/>
  <c r="EJ628" i="16" s="1"/>
  <c r="DD629" i="16"/>
  <c r="EJ629" i="16" s="1"/>
  <c r="DD630" i="16"/>
  <c r="EJ630" i="16" s="1"/>
  <c r="DD631" i="16"/>
  <c r="EJ631" i="16" s="1"/>
  <c r="DD632" i="16"/>
  <c r="EJ632" i="16" s="1"/>
  <c r="DD633" i="16"/>
  <c r="EJ633" i="16" s="1"/>
  <c r="DD634" i="16"/>
  <c r="EJ634" i="16" s="1"/>
  <c r="DD635" i="16"/>
  <c r="EJ635" i="16" s="1"/>
  <c r="DD636" i="16"/>
  <c r="EJ636" i="16" s="1"/>
  <c r="DD637" i="16"/>
  <c r="EJ637" i="16" s="1"/>
  <c r="DD638" i="16"/>
  <c r="EJ638" i="16" s="1"/>
  <c r="DD639" i="16"/>
  <c r="EJ639" i="16" s="1"/>
  <c r="DD640" i="16"/>
  <c r="EJ640" i="16" s="1"/>
  <c r="DD641" i="16"/>
  <c r="EJ641" i="16" s="1"/>
  <c r="DD642" i="16"/>
  <c r="EJ642" i="16" s="1"/>
  <c r="DD643" i="16"/>
  <c r="EJ643" i="16" s="1"/>
  <c r="DD644" i="16"/>
  <c r="EJ644" i="16" s="1"/>
  <c r="DD645" i="16"/>
  <c r="EJ645" i="16" s="1"/>
  <c r="DD646" i="16"/>
  <c r="EJ646" i="16" s="1"/>
  <c r="DD647" i="16"/>
  <c r="EJ647" i="16" s="1"/>
  <c r="DD648" i="16"/>
  <c r="EJ648" i="16" s="1"/>
  <c r="DD649" i="16"/>
  <c r="EJ649" i="16" s="1"/>
  <c r="DD650" i="16"/>
  <c r="EJ650" i="16" s="1"/>
  <c r="DD651" i="16"/>
  <c r="EJ651" i="16" s="1"/>
  <c r="DD652" i="16"/>
  <c r="EJ652" i="16" s="1"/>
  <c r="DD653" i="16"/>
  <c r="EJ653" i="16" s="1"/>
  <c r="DD654" i="16"/>
  <c r="EJ654" i="16" s="1"/>
  <c r="DD655" i="16"/>
  <c r="EJ655" i="16" s="1"/>
  <c r="DD656" i="16"/>
  <c r="EJ656" i="16" s="1"/>
  <c r="DD657" i="16"/>
  <c r="EJ657" i="16" s="1"/>
  <c r="DD658" i="16"/>
  <c r="EJ658" i="16" s="1"/>
  <c r="DD659" i="16"/>
  <c r="EJ659" i="16" s="1"/>
  <c r="DD660" i="16"/>
  <c r="EJ660" i="16" s="1"/>
  <c r="DD661" i="16"/>
  <c r="EJ661" i="16" s="1"/>
  <c r="DD662" i="16"/>
  <c r="EJ662" i="16" s="1"/>
  <c r="DD663" i="16"/>
  <c r="EJ663" i="16" s="1"/>
  <c r="DD664" i="16"/>
  <c r="EJ664" i="16" s="1"/>
  <c r="DD665" i="16"/>
  <c r="EJ665" i="16" s="1"/>
  <c r="DD666" i="16"/>
  <c r="EJ666" i="16" s="1"/>
  <c r="DD667" i="16"/>
  <c r="EJ667" i="16" s="1"/>
  <c r="DD668" i="16"/>
  <c r="EJ668" i="16" s="1"/>
  <c r="DD669" i="16"/>
  <c r="EJ669" i="16" s="1"/>
  <c r="DD670" i="16"/>
  <c r="EJ670" i="16" s="1"/>
  <c r="DD671" i="16"/>
  <c r="EJ671" i="16" s="1"/>
  <c r="DD672" i="16"/>
  <c r="EJ672" i="16" s="1"/>
  <c r="DD673" i="16"/>
  <c r="EJ673" i="16" s="1"/>
  <c r="DD674" i="16"/>
  <c r="EJ674" i="16" s="1"/>
  <c r="DD675" i="16"/>
  <c r="EJ675" i="16" s="1"/>
  <c r="DD676" i="16"/>
  <c r="EJ676" i="16" s="1"/>
  <c r="DD677" i="16"/>
  <c r="EJ677" i="16" s="1"/>
  <c r="DD678" i="16"/>
  <c r="EJ678" i="16" s="1"/>
  <c r="DD679" i="16"/>
  <c r="EJ679" i="16" s="1"/>
  <c r="DD680" i="16"/>
  <c r="EJ680" i="16" s="1"/>
  <c r="DD681" i="16"/>
  <c r="EJ681" i="16" s="1"/>
  <c r="DD682" i="16"/>
  <c r="EJ682" i="16" s="1"/>
  <c r="DD683" i="16"/>
  <c r="EJ683" i="16" s="1"/>
  <c r="DD684" i="16"/>
  <c r="EJ684" i="16" s="1"/>
  <c r="DD685" i="16"/>
  <c r="EJ685" i="16" s="1"/>
  <c r="DD686" i="16"/>
  <c r="EJ686" i="16" s="1"/>
  <c r="DD687" i="16"/>
  <c r="EJ687" i="16" s="1"/>
  <c r="DD688" i="16"/>
  <c r="EJ688" i="16" s="1"/>
  <c r="DD689" i="16"/>
  <c r="EJ689" i="16" s="1"/>
  <c r="DD690" i="16"/>
  <c r="EJ690" i="16" s="1"/>
  <c r="DD691" i="16"/>
  <c r="EJ691" i="16" s="1"/>
  <c r="DD692" i="16"/>
  <c r="EJ692" i="16" s="1"/>
  <c r="DD693" i="16"/>
  <c r="EJ693" i="16" s="1"/>
  <c r="DD694" i="16"/>
  <c r="EJ694" i="16" s="1"/>
  <c r="DD695" i="16"/>
  <c r="EJ695" i="16" s="1"/>
  <c r="DD696" i="16"/>
  <c r="EJ696" i="16" s="1"/>
  <c r="DD697" i="16"/>
  <c r="EJ697" i="16" s="1"/>
  <c r="DD698" i="16"/>
  <c r="EJ698" i="16" s="1"/>
  <c r="DD699" i="16"/>
  <c r="EJ699" i="16" s="1"/>
  <c r="DD700" i="16"/>
  <c r="EJ700" i="16" s="1"/>
  <c r="DD701" i="16"/>
  <c r="EJ701" i="16" s="1"/>
  <c r="DD702" i="16"/>
  <c r="EJ702" i="16" s="1"/>
  <c r="DD703" i="16"/>
  <c r="EJ703" i="16" s="1"/>
  <c r="DD704" i="16"/>
  <c r="EJ704" i="16" s="1"/>
  <c r="DD705" i="16"/>
  <c r="EJ705" i="16" s="1"/>
  <c r="DD706" i="16"/>
  <c r="EJ706" i="16" s="1"/>
  <c r="DD707" i="16"/>
  <c r="EJ707" i="16" s="1"/>
  <c r="DD708" i="16"/>
  <c r="EJ708" i="16" s="1"/>
  <c r="DD709" i="16"/>
  <c r="EJ709" i="16" s="1"/>
  <c r="DD710" i="16"/>
  <c r="EJ710" i="16" s="1"/>
  <c r="DD711" i="16"/>
  <c r="EJ711" i="16" s="1"/>
  <c r="DD712" i="16"/>
  <c r="EJ712" i="16" s="1"/>
  <c r="DD713" i="16"/>
  <c r="EJ713" i="16" s="1"/>
  <c r="DD714" i="16"/>
  <c r="EJ714" i="16" s="1"/>
  <c r="DD715" i="16"/>
  <c r="EJ715" i="16" s="1"/>
  <c r="DD716" i="16"/>
  <c r="EJ716" i="16" s="1"/>
  <c r="DD717" i="16"/>
  <c r="EJ717" i="16" s="1"/>
  <c r="DD718" i="16"/>
  <c r="EJ718" i="16" s="1"/>
  <c r="DD719" i="16"/>
  <c r="EJ719" i="16" s="1"/>
  <c r="DD720" i="16"/>
  <c r="EJ720" i="16" s="1"/>
  <c r="DD721" i="16"/>
  <c r="EJ721" i="16" s="1"/>
  <c r="DD722" i="16"/>
  <c r="EJ722" i="16" s="1"/>
  <c r="DD723" i="16"/>
  <c r="EJ723" i="16" s="1"/>
  <c r="DD724" i="16"/>
  <c r="EJ724" i="16" s="1"/>
  <c r="DD725" i="16"/>
  <c r="EJ725" i="16" s="1"/>
  <c r="DD726" i="16"/>
  <c r="EJ726" i="16" s="1"/>
  <c r="DD727" i="16"/>
  <c r="EJ727" i="16" s="1"/>
  <c r="DD728" i="16"/>
  <c r="EJ728" i="16" s="1"/>
  <c r="DD729" i="16"/>
  <c r="EJ729" i="16" s="1"/>
  <c r="DD730" i="16"/>
  <c r="EJ730" i="16" s="1"/>
  <c r="DD731" i="16"/>
  <c r="EJ731" i="16" s="1"/>
  <c r="DD732" i="16"/>
  <c r="EJ732" i="16" s="1"/>
  <c r="DD733" i="16"/>
  <c r="EJ733" i="16" s="1"/>
  <c r="DD734" i="16"/>
  <c r="EJ734" i="16" s="1"/>
  <c r="DD735" i="16"/>
  <c r="EJ735" i="16" s="1"/>
  <c r="DD736" i="16"/>
  <c r="EJ736" i="16" s="1"/>
  <c r="DD737" i="16"/>
  <c r="EJ737" i="16" s="1"/>
  <c r="DD738" i="16"/>
  <c r="EJ738" i="16" s="1"/>
  <c r="DD739" i="16"/>
  <c r="EJ739" i="16" s="1"/>
  <c r="DD740" i="16"/>
  <c r="EJ740" i="16" s="1"/>
  <c r="DD741" i="16"/>
  <c r="EJ741" i="16" s="1"/>
  <c r="DD742" i="16"/>
  <c r="EJ742" i="16" s="1"/>
  <c r="DD743" i="16"/>
  <c r="EJ743" i="16" s="1"/>
  <c r="DD744" i="16"/>
  <c r="EJ744" i="16" s="1"/>
  <c r="DD745" i="16"/>
  <c r="EJ745" i="16" s="1"/>
  <c r="DD746" i="16"/>
  <c r="EJ746" i="16" s="1"/>
  <c r="DD747" i="16"/>
  <c r="EJ747" i="16" s="1"/>
  <c r="DD748" i="16"/>
  <c r="EJ748" i="16" s="1"/>
  <c r="DD749" i="16"/>
  <c r="EJ749" i="16" s="1"/>
  <c r="DD750" i="16"/>
  <c r="EJ750" i="16" s="1"/>
  <c r="DD751" i="16"/>
  <c r="EJ751" i="16" s="1"/>
  <c r="DD752" i="16"/>
  <c r="EJ752" i="16" s="1"/>
  <c r="DD753" i="16"/>
  <c r="EJ753" i="16" s="1"/>
  <c r="DD754" i="16"/>
  <c r="EJ754" i="16" s="1"/>
  <c r="DD755" i="16"/>
  <c r="EJ755" i="16" s="1"/>
  <c r="DD756" i="16"/>
  <c r="EJ756" i="16" s="1"/>
  <c r="DD757" i="16"/>
  <c r="EJ757" i="16" s="1"/>
  <c r="DD758" i="16"/>
  <c r="EJ758" i="16" s="1"/>
  <c r="DD759" i="16"/>
  <c r="EJ759" i="16" s="1"/>
  <c r="DD760" i="16"/>
  <c r="EJ760" i="16" s="1"/>
  <c r="DD761" i="16"/>
  <c r="EJ761" i="16" s="1"/>
  <c r="DD762" i="16"/>
  <c r="EJ762" i="16" s="1"/>
  <c r="DD763" i="16"/>
  <c r="EJ763" i="16" s="1"/>
  <c r="DD764" i="16"/>
  <c r="EJ764" i="16" s="1"/>
  <c r="DD765" i="16"/>
  <c r="EJ765" i="16" s="1"/>
  <c r="DD766" i="16"/>
  <c r="EJ766" i="16" s="1"/>
  <c r="DD767" i="16"/>
  <c r="EJ767" i="16" s="1"/>
  <c r="DD768" i="16"/>
  <c r="EJ768" i="16" s="1"/>
  <c r="DD769" i="16"/>
  <c r="EJ769" i="16" s="1"/>
  <c r="DD770" i="16"/>
  <c r="EJ770" i="16" s="1"/>
  <c r="DD771" i="16"/>
  <c r="EJ771" i="16" s="1"/>
  <c r="DD772" i="16"/>
  <c r="EJ772" i="16" s="1"/>
  <c r="DD773" i="16"/>
  <c r="EJ773" i="16" s="1"/>
  <c r="DD774" i="16"/>
  <c r="EJ774" i="16" s="1"/>
  <c r="DD775" i="16"/>
  <c r="EJ775" i="16" s="1"/>
  <c r="DD776" i="16"/>
  <c r="EJ776" i="16" s="1"/>
  <c r="DD777" i="16"/>
  <c r="EJ777" i="16" s="1"/>
  <c r="DD778" i="16"/>
  <c r="EJ778" i="16" s="1"/>
  <c r="DD779" i="16"/>
  <c r="EJ779" i="16" s="1"/>
  <c r="DD780" i="16"/>
  <c r="EJ780" i="16" s="1"/>
  <c r="DD781" i="16"/>
  <c r="EJ781" i="16" s="1"/>
  <c r="DD782" i="16"/>
  <c r="EJ782" i="16" s="1"/>
  <c r="DD783" i="16"/>
  <c r="EJ783" i="16" s="1"/>
  <c r="DD784" i="16"/>
  <c r="EJ784" i="16" s="1"/>
  <c r="DD785" i="16"/>
  <c r="EJ785" i="16" s="1"/>
  <c r="DD786" i="16"/>
  <c r="EJ786" i="16" s="1"/>
  <c r="DD787" i="16"/>
  <c r="EJ787" i="16" s="1"/>
  <c r="DD788" i="16"/>
  <c r="EJ788" i="16" s="1"/>
  <c r="DD789" i="16"/>
  <c r="EJ789" i="16" s="1"/>
  <c r="DD790" i="16"/>
  <c r="EJ790" i="16" s="1"/>
  <c r="DD791" i="16"/>
  <c r="EJ791" i="16" s="1"/>
  <c r="DD792" i="16"/>
  <c r="EJ792" i="16" s="1"/>
  <c r="DD793" i="16"/>
  <c r="EJ793" i="16" s="1"/>
  <c r="DD794" i="16"/>
  <c r="EJ794" i="16" s="1"/>
  <c r="DD795" i="16"/>
  <c r="EJ795" i="16" s="1"/>
  <c r="DD796" i="16"/>
  <c r="EJ796" i="16" s="1"/>
  <c r="DD797" i="16"/>
  <c r="EJ797" i="16" s="1"/>
  <c r="DD798" i="16"/>
  <c r="EJ798" i="16" s="1"/>
  <c r="DD799" i="16"/>
  <c r="EJ799" i="16" s="1"/>
  <c r="DD800" i="16"/>
  <c r="EJ800" i="16" s="1"/>
  <c r="DD801" i="16"/>
  <c r="EJ801" i="16" s="1"/>
  <c r="DD802" i="16"/>
  <c r="EJ802" i="16" s="1"/>
  <c r="DD803" i="16"/>
  <c r="EJ803" i="16" s="1"/>
  <c r="DD804" i="16"/>
  <c r="EJ804" i="16" s="1"/>
  <c r="DD805" i="16"/>
  <c r="EJ805" i="16" s="1"/>
  <c r="DD806" i="16"/>
  <c r="EJ806" i="16" s="1"/>
  <c r="DD807" i="16"/>
  <c r="EJ807" i="16" s="1"/>
  <c r="DD808" i="16"/>
  <c r="EJ808" i="16" s="1"/>
  <c r="DD809" i="16"/>
  <c r="EJ809" i="16" s="1"/>
  <c r="DD810" i="16"/>
  <c r="EJ810" i="16" s="1"/>
  <c r="DD811" i="16"/>
  <c r="EJ811" i="16" s="1"/>
  <c r="DD812" i="16"/>
  <c r="EJ812" i="16" s="1"/>
  <c r="DD813" i="16"/>
  <c r="EJ813" i="16" s="1"/>
  <c r="DD814" i="16"/>
  <c r="EJ814" i="16" s="1"/>
  <c r="DD815" i="16"/>
  <c r="EJ815" i="16" s="1"/>
  <c r="DD816" i="16"/>
  <c r="EJ816" i="16" s="1"/>
  <c r="DD817" i="16"/>
  <c r="EJ817" i="16" s="1"/>
  <c r="DD818" i="16"/>
  <c r="EJ818" i="16" s="1"/>
  <c r="DD819" i="16"/>
  <c r="EJ819" i="16" s="1"/>
  <c r="DD820" i="16"/>
  <c r="EJ820" i="16" s="1"/>
  <c r="DD821" i="16"/>
  <c r="EJ821" i="16" s="1"/>
  <c r="DD822" i="16"/>
  <c r="EJ822" i="16" s="1"/>
  <c r="DD823" i="16"/>
  <c r="EJ823" i="16" s="1"/>
  <c r="DD824" i="16"/>
  <c r="EJ824" i="16" s="1"/>
  <c r="DD825" i="16"/>
  <c r="EJ825" i="16" s="1"/>
  <c r="DD826" i="16"/>
  <c r="EJ826" i="16" s="1"/>
  <c r="DD827" i="16"/>
  <c r="EJ827" i="16" s="1"/>
  <c r="DD828" i="16"/>
  <c r="EJ828" i="16" s="1"/>
  <c r="DD829" i="16"/>
  <c r="EJ829" i="16" s="1"/>
  <c r="DD830" i="16"/>
  <c r="EJ830" i="16" s="1"/>
  <c r="DD831" i="16"/>
  <c r="EJ831" i="16" s="1"/>
  <c r="DD832" i="16"/>
  <c r="EJ832" i="16" s="1"/>
  <c r="DD833" i="16"/>
  <c r="EJ833" i="16" s="1"/>
  <c r="DD834" i="16"/>
  <c r="EJ834" i="16" s="1"/>
  <c r="DD835" i="16"/>
  <c r="EJ835" i="16" s="1"/>
  <c r="DD836" i="16"/>
  <c r="EJ836" i="16" s="1"/>
  <c r="DD837" i="16"/>
  <c r="EJ837" i="16" s="1"/>
  <c r="DD838" i="16"/>
  <c r="EJ838" i="16" s="1"/>
  <c r="DD839" i="16"/>
  <c r="EJ839" i="16" s="1"/>
  <c r="DD840" i="16"/>
  <c r="EJ840" i="16" s="1"/>
  <c r="DD841" i="16"/>
  <c r="EJ841" i="16" s="1"/>
  <c r="DD842" i="16"/>
  <c r="EJ842" i="16" s="1"/>
  <c r="DD843" i="16"/>
  <c r="EJ843" i="16" s="1"/>
  <c r="DD844" i="16"/>
  <c r="EJ844" i="16" s="1"/>
  <c r="DD845" i="16"/>
  <c r="EJ845" i="16" s="1"/>
  <c r="DD846" i="16"/>
  <c r="EJ846" i="16" s="1"/>
  <c r="DD847" i="16"/>
  <c r="EJ847" i="16" s="1"/>
  <c r="DD848" i="16"/>
  <c r="EJ848" i="16" s="1"/>
  <c r="DD849" i="16"/>
  <c r="EJ849" i="16" s="1"/>
  <c r="DD850" i="16"/>
  <c r="EJ850" i="16" s="1"/>
  <c r="DD851" i="16"/>
  <c r="EJ851" i="16" s="1"/>
  <c r="DD852" i="16"/>
  <c r="EJ852" i="16" s="1"/>
  <c r="DD853" i="16"/>
  <c r="EJ853" i="16" s="1"/>
  <c r="DD854" i="16"/>
  <c r="EJ854" i="16" s="1"/>
  <c r="DD855" i="16"/>
  <c r="EJ855" i="16" s="1"/>
  <c r="DD856" i="16"/>
  <c r="EJ856" i="16" s="1"/>
  <c r="DD857" i="16"/>
  <c r="EJ857" i="16" s="1"/>
  <c r="DD858" i="16"/>
  <c r="EJ858" i="16" s="1"/>
  <c r="DD859" i="16"/>
  <c r="EJ859" i="16" s="1"/>
  <c r="DD860" i="16"/>
  <c r="EJ860" i="16" s="1"/>
  <c r="DD861" i="16"/>
  <c r="EJ861" i="16" s="1"/>
  <c r="DD862" i="16"/>
  <c r="EJ862" i="16" s="1"/>
  <c r="DD863" i="16"/>
  <c r="EJ863" i="16" s="1"/>
  <c r="DD864" i="16"/>
  <c r="EJ864" i="16" s="1"/>
  <c r="DD865" i="16"/>
  <c r="EJ865" i="16" s="1"/>
  <c r="DD866" i="16"/>
  <c r="EJ866" i="16" s="1"/>
  <c r="DD867" i="16"/>
  <c r="EJ867" i="16" s="1"/>
  <c r="DD868" i="16"/>
  <c r="EJ868" i="16" s="1"/>
  <c r="DD869" i="16"/>
  <c r="EJ869" i="16" s="1"/>
  <c r="DD870" i="16"/>
  <c r="EJ870" i="16" s="1"/>
  <c r="DD871" i="16"/>
  <c r="EJ871" i="16" s="1"/>
  <c r="DD872" i="16"/>
  <c r="EJ872" i="16" s="1"/>
  <c r="DD873" i="16"/>
  <c r="EJ873" i="16" s="1"/>
  <c r="DD874" i="16"/>
  <c r="EJ874" i="16" s="1"/>
  <c r="DD875" i="16"/>
  <c r="EJ875" i="16" s="1"/>
  <c r="DD876" i="16"/>
  <c r="EJ876" i="16" s="1"/>
  <c r="DD877" i="16"/>
  <c r="EJ877" i="16" s="1"/>
  <c r="DD878" i="16"/>
  <c r="EJ878" i="16" s="1"/>
  <c r="DD879" i="16"/>
  <c r="EJ879" i="16" s="1"/>
  <c r="DD880" i="16"/>
  <c r="EJ880" i="16" s="1"/>
  <c r="DD881" i="16"/>
  <c r="EJ881" i="16" s="1"/>
  <c r="DD882" i="16"/>
  <c r="EJ882" i="16" s="1"/>
  <c r="DD883" i="16"/>
  <c r="EJ883" i="16" s="1"/>
  <c r="DD884" i="16"/>
  <c r="EJ884" i="16" s="1"/>
  <c r="DD885" i="16"/>
  <c r="EJ885" i="16" s="1"/>
  <c r="DD886" i="16"/>
  <c r="EJ886" i="16" s="1"/>
  <c r="DD887" i="16"/>
  <c r="EJ887" i="16" s="1"/>
  <c r="DD888" i="16"/>
  <c r="EJ888" i="16" s="1"/>
  <c r="DD889" i="16"/>
  <c r="EJ889" i="16" s="1"/>
  <c r="DD890" i="16"/>
  <c r="EJ890" i="16" s="1"/>
  <c r="DD891" i="16"/>
  <c r="EJ891" i="16" s="1"/>
  <c r="DD892" i="16"/>
  <c r="EJ892" i="16" s="1"/>
  <c r="DD893" i="16"/>
  <c r="EJ893" i="16" s="1"/>
  <c r="DD894" i="16"/>
  <c r="EJ894" i="16" s="1"/>
  <c r="DD895" i="16"/>
  <c r="EJ895" i="16" s="1"/>
  <c r="DD896" i="16"/>
  <c r="EJ896" i="16" s="1"/>
  <c r="DD897" i="16"/>
  <c r="EJ897" i="16" s="1"/>
  <c r="DD898" i="16"/>
  <c r="EJ898" i="16" s="1"/>
  <c r="DD899" i="16"/>
  <c r="EJ899" i="16" s="1"/>
  <c r="DD900" i="16"/>
  <c r="EJ900" i="16" s="1"/>
  <c r="DD901" i="16"/>
  <c r="EJ901" i="16" s="1"/>
  <c r="DD902" i="16"/>
  <c r="EJ902" i="16" s="1"/>
  <c r="DD903" i="16"/>
  <c r="EJ903" i="16" s="1"/>
  <c r="DD904" i="16"/>
  <c r="EJ904" i="16" s="1"/>
  <c r="DD905" i="16"/>
  <c r="EJ905" i="16" s="1"/>
  <c r="DD906" i="16"/>
  <c r="EJ906" i="16" s="1"/>
  <c r="DD907" i="16"/>
  <c r="EJ907" i="16" s="1"/>
  <c r="DD908" i="16"/>
  <c r="EJ908" i="16" s="1"/>
  <c r="DD909" i="16"/>
  <c r="EJ909" i="16" s="1"/>
  <c r="DD910" i="16"/>
  <c r="EJ910" i="16" s="1"/>
  <c r="DD911" i="16"/>
  <c r="EJ911" i="16" s="1"/>
  <c r="DD912" i="16"/>
  <c r="EJ912" i="16" s="1"/>
  <c r="DD913" i="16"/>
  <c r="EJ913" i="16" s="1"/>
  <c r="DD914" i="16"/>
  <c r="EJ914" i="16" s="1"/>
  <c r="DD915" i="16"/>
  <c r="EJ915" i="16" s="1"/>
  <c r="DD916" i="16"/>
  <c r="EJ916" i="16" s="1"/>
  <c r="DD917" i="16"/>
  <c r="EJ917" i="16" s="1"/>
  <c r="DD918" i="16"/>
  <c r="EJ918" i="16" s="1"/>
  <c r="DD919" i="16"/>
  <c r="EJ919" i="16" s="1"/>
  <c r="DD920" i="16"/>
  <c r="EJ920" i="16" s="1"/>
  <c r="DD921" i="16"/>
  <c r="EJ921" i="16" s="1"/>
  <c r="DD922" i="16"/>
  <c r="EJ922" i="16" s="1"/>
  <c r="DD923" i="16"/>
  <c r="EJ923" i="16" s="1"/>
  <c r="DD924" i="16"/>
  <c r="EJ924" i="16" s="1"/>
  <c r="DD925" i="16"/>
  <c r="EJ925" i="16" s="1"/>
  <c r="DD926" i="16"/>
  <c r="EJ926" i="16" s="1"/>
  <c r="DD927" i="16"/>
  <c r="EJ927" i="16" s="1"/>
  <c r="DD928" i="16"/>
  <c r="EJ928" i="16" s="1"/>
  <c r="DD929" i="16"/>
  <c r="EJ929" i="16" s="1"/>
  <c r="DD930" i="16"/>
  <c r="EJ930" i="16" s="1"/>
  <c r="DD931" i="16"/>
  <c r="EJ931" i="16" s="1"/>
  <c r="DD932" i="16"/>
  <c r="EJ932" i="16" s="1"/>
  <c r="DD933" i="16"/>
  <c r="EJ933" i="16" s="1"/>
  <c r="DD934" i="16"/>
  <c r="EJ934" i="16" s="1"/>
  <c r="DD935" i="16"/>
  <c r="EJ935" i="16" s="1"/>
  <c r="DD936" i="16"/>
  <c r="EJ936" i="16" s="1"/>
  <c r="DD937" i="16"/>
  <c r="EJ937" i="16" s="1"/>
  <c r="DD938" i="16"/>
  <c r="EJ938" i="16" s="1"/>
  <c r="DD939" i="16"/>
  <c r="EJ939" i="16" s="1"/>
  <c r="DD940" i="16"/>
  <c r="EJ940" i="16" s="1"/>
  <c r="DD941" i="16"/>
  <c r="EJ941" i="16" s="1"/>
  <c r="DD942" i="16"/>
  <c r="EJ942" i="16" s="1"/>
  <c r="DD943" i="16"/>
  <c r="EJ943" i="16" s="1"/>
  <c r="DD944" i="16"/>
  <c r="EJ944" i="16" s="1"/>
  <c r="DD945" i="16"/>
  <c r="EJ945" i="16" s="1"/>
  <c r="DD946" i="16"/>
  <c r="EJ946" i="16" s="1"/>
  <c r="DD947" i="16"/>
  <c r="EJ947" i="16" s="1"/>
  <c r="DD948" i="16"/>
  <c r="EJ948" i="16" s="1"/>
  <c r="DD949" i="16"/>
  <c r="EJ949" i="16" s="1"/>
  <c r="DD950" i="16"/>
  <c r="EJ950" i="16" s="1"/>
  <c r="DD951" i="16"/>
  <c r="EJ951" i="16" s="1"/>
  <c r="DD952" i="16"/>
  <c r="EJ952" i="16" s="1"/>
  <c r="DD953" i="16"/>
  <c r="EJ953" i="16" s="1"/>
  <c r="DD954" i="16"/>
  <c r="EJ954" i="16" s="1"/>
  <c r="DD955" i="16"/>
  <c r="EJ955" i="16" s="1"/>
  <c r="DD956" i="16"/>
  <c r="EJ956" i="16" s="1"/>
  <c r="DD957" i="16"/>
  <c r="EJ957" i="16" s="1"/>
  <c r="DD958" i="16"/>
  <c r="EJ958" i="16" s="1"/>
  <c r="DD959" i="16"/>
  <c r="EJ959" i="16" s="1"/>
  <c r="DD960" i="16"/>
  <c r="EJ960" i="16" s="1"/>
  <c r="DD961" i="16"/>
  <c r="EJ961" i="16" s="1"/>
  <c r="DD962" i="16"/>
  <c r="EJ962" i="16" s="1"/>
  <c r="DD963" i="16"/>
  <c r="EJ963" i="16" s="1"/>
  <c r="DD964" i="16"/>
  <c r="EJ964" i="16" s="1"/>
  <c r="DD965" i="16"/>
  <c r="EJ965" i="16" s="1"/>
  <c r="DD966" i="16"/>
  <c r="EJ966" i="16" s="1"/>
  <c r="DD967" i="16"/>
  <c r="EJ967" i="16" s="1"/>
  <c r="DD968" i="16"/>
  <c r="EJ968" i="16" s="1"/>
  <c r="DD969" i="16"/>
  <c r="EJ969" i="16" s="1"/>
  <c r="DD970" i="16"/>
  <c r="EJ970" i="16" s="1"/>
  <c r="DD971" i="16"/>
  <c r="EJ971" i="16" s="1"/>
  <c r="DD972" i="16"/>
  <c r="EJ972" i="16" s="1"/>
  <c r="DD973" i="16"/>
  <c r="EJ973" i="16" s="1"/>
  <c r="DD974" i="16"/>
  <c r="EJ974" i="16" s="1"/>
  <c r="DD975" i="16"/>
  <c r="EJ975" i="16" s="1"/>
  <c r="DD976" i="16"/>
  <c r="EJ976" i="16" s="1"/>
  <c r="DD977" i="16"/>
  <c r="EJ977" i="16" s="1"/>
  <c r="DD978" i="16"/>
  <c r="EJ978" i="16" s="1"/>
  <c r="DD979" i="16"/>
  <c r="EJ979" i="16" s="1"/>
  <c r="DD980" i="16"/>
  <c r="EJ980" i="16" s="1"/>
  <c r="DD981" i="16"/>
  <c r="EJ981" i="16" s="1"/>
  <c r="DD982" i="16"/>
  <c r="EJ982" i="16" s="1"/>
  <c r="DD983" i="16"/>
  <c r="EJ983" i="16" s="1"/>
  <c r="DD984" i="16"/>
  <c r="EJ984" i="16" s="1"/>
  <c r="DD985" i="16"/>
  <c r="EJ985" i="16" s="1"/>
  <c r="DD986" i="16"/>
  <c r="EJ986" i="16" s="1"/>
  <c r="DD987" i="16"/>
  <c r="EJ987" i="16" s="1"/>
  <c r="DD988" i="16"/>
  <c r="EJ988" i="16" s="1"/>
  <c r="DD989" i="16"/>
  <c r="EJ989" i="16" s="1"/>
  <c r="DD990" i="16"/>
  <c r="EJ990" i="16" s="1"/>
  <c r="DD991" i="16"/>
  <c r="EJ991" i="16" s="1"/>
  <c r="DD992" i="16"/>
  <c r="EJ992" i="16" s="1"/>
  <c r="DD993" i="16"/>
  <c r="EJ993" i="16" s="1"/>
  <c r="DD994" i="16"/>
  <c r="EJ994" i="16" s="1"/>
  <c r="DD995" i="16"/>
  <c r="EJ995" i="16" s="1"/>
  <c r="DD996" i="16"/>
  <c r="EJ996" i="16" s="1"/>
  <c r="DD997" i="16"/>
  <c r="EJ997" i="16" s="1"/>
  <c r="DD998" i="16"/>
  <c r="EJ998" i="16" s="1"/>
  <c r="DD999" i="16"/>
  <c r="EJ999" i="16" s="1"/>
  <c r="DD1000" i="16"/>
  <c r="EJ1000" i="16" s="1"/>
  <c r="DD1001" i="16"/>
  <c r="EJ1001" i="16" s="1"/>
  <c r="DD1002" i="16"/>
  <c r="EJ1002" i="16" s="1"/>
  <c r="DD1003" i="16"/>
  <c r="EJ1003" i="16" s="1"/>
  <c r="DD1004" i="16"/>
  <c r="EJ1004" i="16" s="1"/>
  <c r="DD1005" i="16"/>
  <c r="EJ1005" i="16" s="1"/>
  <c r="DD1006" i="16"/>
  <c r="EJ1006" i="16" s="1"/>
  <c r="DD1007" i="16"/>
  <c r="EJ1007" i="16" s="1"/>
  <c r="DD1008" i="16"/>
  <c r="EJ1008" i="16" s="1"/>
  <c r="DD1009" i="16"/>
  <c r="EJ1009" i="16" s="1"/>
  <c r="DD1010" i="16"/>
  <c r="EJ1010" i="16" s="1"/>
  <c r="DD1011" i="16"/>
  <c r="EJ1011" i="16" s="1"/>
  <c r="DD1012" i="16"/>
  <c r="EJ1012" i="16" s="1"/>
  <c r="DD1013" i="16"/>
  <c r="EJ1013" i="16" s="1"/>
  <c r="DD1014" i="16"/>
  <c r="EJ1014" i="16" s="1"/>
  <c r="DD1015" i="16"/>
  <c r="EJ1015" i="16" s="1"/>
  <c r="DD1016" i="16"/>
  <c r="EJ1016" i="16" s="1"/>
  <c r="CW20" i="16"/>
  <c r="EC20" i="16" s="1"/>
  <c r="CW19" i="16"/>
  <c r="EC19" i="16" s="1"/>
  <c r="CW21" i="16"/>
  <c r="EC21" i="16" s="1"/>
  <c r="CW22" i="16"/>
  <c r="EC22" i="16" s="1"/>
  <c r="CW23" i="16"/>
  <c r="EC23" i="16" s="1"/>
  <c r="CW24" i="16"/>
  <c r="EC24" i="16" s="1"/>
  <c r="CW25" i="16"/>
  <c r="EC25" i="16" s="1"/>
  <c r="CW26" i="16"/>
  <c r="EC26" i="16" s="1"/>
  <c r="CW27" i="16"/>
  <c r="EC27" i="16" s="1"/>
  <c r="CW28" i="16"/>
  <c r="EC28" i="16" s="1"/>
  <c r="CW29" i="16"/>
  <c r="EC29" i="16" s="1"/>
  <c r="CW30" i="16"/>
  <c r="EC30" i="16" s="1"/>
  <c r="CW31" i="16"/>
  <c r="EC31" i="16" s="1"/>
  <c r="CW32" i="16"/>
  <c r="EC32" i="16" s="1"/>
  <c r="CW33" i="16"/>
  <c r="EC33" i="16" s="1"/>
  <c r="CW34" i="16"/>
  <c r="EC34" i="16" s="1"/>
  <c r="CW35" i="16"/>
  <c r="EC35" i="16" s="1"/>
  <c r="CW36" i="16"/>
  <c r="EC36" i="16" s="1"/>
  <c r="CW37" i="16"/>
  <c r="EC37" i="16" s="1"/>
  <c r="CW38" i="16"/>
  <c r="EC38" i="16" s="1"/>
  <c r="CW39" i="16"/>
  <c r="EC39" i="16" s="1"/>
  <c r="CW40" i="16"/>
  <c r="EC40" i="16" s="1"/>
  <c r="CW41" i="16"/>
  <c r="EC41" i="16" s="1"/>
  <c r="CW42" i="16"/>
  <c r="EC42" i="16" s="1"/>
  <c r="CW43" i="16"/>
  <c r="EC43" i="16" s="1"/>
  <c r="CW44" i="16"/>
  <c r="EC44" i="16" s="1"/>
  <c r="CW45" i="16"/>
  <c r="EC45" i="16" s="1"/>
  <c r="CW46" i="16"/>
  <c r="EC46" i="16" s="1"/>
  <c r="CW47" i="16"/>
  <c r="EC47" i="16" s="1"/>
  <c r="CW48" i="16"/>
  <c r="EC48" i="16" s="1"/>
  <c r="CW49" i="16"/>
  <c r="EC49" i="16" s="1"/>
  <c r="CW50" i="16"/>
  <c r="EC50" i="16" s="1"/>
  <c r="CW51" i="16"/>
  <c r="EC51" i="16" s="1"/>
  <c r="CW52" i="16"/>
  <c r="EC52" i="16" s="1"/>
  <c r="CW53" i="16"/>
  <c r="EC53" i="16" s="1"/>
  <c r="CW54" i="16"/>
  <c r="EC54" i="16" s="1"/>
  <c r="CW55" i="16"/>
  <c r="EC55" i="16" s="1"/>
  <c r="CW56" i="16"/>
  <c r="EC56" i="16" s="1"/>
  <c r="CW57" i="16"/>
  <c r="EC57" i="16" s="1"/>
  <c r="CW59" i="16"/>
  <c r="EC59" i="16" s="1"/>
  <c r="CW58" i="16"/>
  <c r="EC58" i="16" s="1"/>
  <c r="CW60" i="16"/>
  <c r="EC60" i="16" s="1"/>
  <c r="CW61" i="16"/>
  <c r="EC61" i="16" s="1"/>
  <c r="CW62" i="16"/>
  <c r="EC62" i="16" s="1"/>
  <c r="CW63" i="16"/>
  <c r="EC63" i="16" s="1"/>
  <c r="CW64" i="16"/>
  <c r="EC64" i="16" s="1"/>
  <c r="CW65" i="16"/>
  <c r="EC65" i="16" s="1"/>
  <c r="CW66" i="16"/>
  <c r="EC66" i="16" s="1"/>
  <c r="CW67" i="16"/>
  <c r="EC67" i="16" s="1"/>
  <c r="CW68" i="16"/>
  <c r="EC68" i="16" s="1"/>
  <c r="CW69" i="16"/>
  <c r="EC69" i="16" s="1"/>
  <c r="CW71" i="16"/>
  <c r="EC71" i="16" s="1"/>
  <c r="CW70" i="16"/>
  <c r="EC70" i="16" s="1"/>
  <c r="CW72" i="16"/>
  <c r="EC72" i="16" s="1"/>
  <c r="CW73" i="16"/>
  <c r="EC73" i="16" s="1"/>
  <c r="CW74" i="16"/>
  <c r="EC74" i="16" s="1"/>
  <c r="CW75" i="16"/>
  <c r="EC75" i="16" s="1"/>
  <c r="CW76" i="16"/>
  <c r="EC76" i="16" s="1"/>
  <c r="CW77" i="16"/>
  <c r="EC77" i="16" s="1"/>
  <c r="CW78" i="16"/>
  <c r="EC78" i="16" s="1"/>
  <c r="CW79" i="16"/>
  <c r="EC79" i="16" s="1"/>
  <c r="CW80" i="16"/>
  <c r="EC80" i="16" s="1"/>
  <c r="CW81" i="16"/>
  <c r="EC81" i="16" s="1"/>
  <c r="CW82" i="16"/>
  <c r="EC82" i="16" s="1"/>
  <c r="CW83" i="16"/>
  <c r="EC83" i="16" s="1"/>
  <c r="CW84" i="16"/>
  <c r="EC84" i="16" s="1"/>
  <c r="CW85" i="16"/>
  <c r="EC85" i="16" s="1"/>
  <c r="CW86" i="16"/>
  <c r="EC86" i="16" s="1"/>
  <c r="CW87" i="16"/>
  <c r="EC87" i="16" s="1"/>
  <c r="CW88" i="16"/>
  <c r="EC88" i="16" s="1"/>
  <c r="CW89" i="16"/>
  <c r="EC89" i="16" s="1"/>
  <c r="CW90" i="16"/>
  <c r="EC90" i="16" s="1"/>
  <c r="CW91" i="16"/>
  <c r="EC91" i="16" s="1"/>
  <c r="CW92" i="16"/>
  <c r="EC92" i="16" s="1"/>
  <c r="CW93" i="16"/>
  <c r="EC93" i="16" s="1"/>
  <c r="CW94" i="16"/>
  <c r="EC94" i="16" s="1"/>
  <c r="CW95" i="16"/>
  <c r="EC95" i="16" s="1"/>
  <c r="CW96" i="16"/>
  <c r="EC96" i="16" s="1"/>
  <c r="CW97" i="16"/>
  <c r="EC97" i="16" s="1"/>
  <c r="CW98" i="16"/>
  <c r="EC98" i="16" s="1"/>
  <c r="CW99" i="16"/>
  <c r="EC99" i="16" s="1"/>
  <c r="CW100" i="16"/>
  <c r="EC100" i="16" s="1"/>
  <c r="CW101" i="16"/>
  <c r="EC101" i="16" s="1"/>
  <c r="CW102" i="16"/>
  <c r="EC102" i="16" s="1"/>
  <c r="CW103" i="16"/>
  <c r="EC103" i="16" s="1"/>
  <c r="CW104" i="16"/>
  <c r="EC104" i="16" s="1"/>
  <c r="CW105" i="16"/>
  <c r="EC105" i="16" s="1"/>
  <c r="CW106" i="16"/>
  <c r="EC106" i="16" s="1"/>
  <c r="CW107" i="16"/>
  <c r="EC107" i="16" s="1"/>
  <c r="CW108" i="16"/>
  <c r="EC108" i="16" s="1"/>
  <c r="CW109" i="16"/>
  <c r="EC109" i="16" s="1"/>
  <c r="CW110" i="16"/>
  <c r="EC110" i="16" s="1"/>
  <c r="CW111" i="16"/>
  <c r="EC111" i="16" s="1"/>
  <c r="CW112" i="16"/>
  <c r="EC112" i="16" s="1"/>
  <c r="CW113" i="16"/>
  <c r="EC113" i="16" s="1"/>
  <c r="CW114" i="16"/>
  <c r="EC114" i="16" s="1"/>
  <c r="CW115" i="16"/>
  <c r="EC115" i="16" s="1"/>
  <c r="CW116" i="16"/>
  <c r="EC116" i="16" s="1"/>
  <c r="CW117" i="16"/>
  <c r="EC117" i="16" s="1"/>
  <c r="CW118" i="16"/>
  <c r="EC118" i="16" s="1"/>
  <c r="CW119" i="16"/>
  <c r="EC119" i="16" s="1"/>
  <c r="CW120" i="16"/>
  <c r="EC120" i="16" s="1"/>
  <c r="CW121" i="16"/>
  <c r="EC121" i="16" s="1"/>
  <c r="CW122" i="16"/>
  <c r="EC122" i="16" s="1"/>
  <c r="CW123" i="16"/>
  <c r="EC123" i="16" s="1"/>
  <c r="CW124" i="16"/>
  <c r="EC124" i="16" s="1"/>
  <c r="CW125" i="16"/>
  <c r="EC125" i="16" s="1"/>
  <c r="CW126" i="16"/>
  <c r="EC126" i="16" s="1"/>
  <c r="CW127" i="16"/>
  <c r="EC127" i="16" s="1"/>
  <c r="CW128" i="16"/>
  <c r="EC128" i="16" s="1"/>
  <c r="CW129" i="16"/>
  <c r="EC129" i="16" s="1"/>
  <c r="CW130" i="16"/>
  <c r="EC130" i="16" s="1"/>
  <c r="CW131" i="16"/>
  <c r="EC131" i="16" s="1"/>
  <c r="CW132" i="16"/>
  <c r="EC132" i="16" s="1"/>
  <c r="CW133" i="16"/>
  <c r="EC133" i="16" s="1"/>
  <c r="CW134" i="16"/>
  <c r="EC134" i="16" s="1"/>
  <c r="CW135" i="16"/>
  <c r="EC135" i="16" s="1"/>
  <c r="CW136" i="16"/>
  <c r="EC136" i="16" s="1"/>
  <c r="CW137" i="16"/>
  <c r="EC137" i="16" s="1"/>
  <c r="CW138" i="16"/>
  <c r="EC138" i="16" s="1"/>
  <c r="CW139" i="16"/>
  <c r="EC139" i="16" s="1"/>
  <c r="CW140" i="16"/>
  <c r="EC140" i="16" s="1"/>
  <c r="CW141" i="16"/>
  <c r="EC141" i="16" s="1"/>
  <c r="CW142" i="16"/>
  <c r="EC142" i="16" s="1"/>
  <c r="CW143" i="16"/>
  <c r="EC143" i="16" s="1"/>
  <c r="CW144" i="16"/>
  <c r="EC144" i="16" s="1"/>
  <c r="CW145" i="16"/>
  <c r="EC145" i="16" s="1"/>
  <c r="CW146" i="16"/>
  <c r="EC146" i="16" s="1"/>
  <c r="CW147" i="16"/>
  <c r="EC147" i="16" s="1"/>
  <c r="CW148" i="16"/>
  <c r="EC148" i="16" s="1"/>
  <c r="CW149" i="16"/>
  <c r="EC149" i="16" s="1"/>
  <c r="CW150" i="16"/>
  <c r="EC150" i="16" s="1"/>
  <c r="CW151" i="16"/>
  <c r="EC151" i="16" s="1"/>
  <c r="CW152" i="16"/>
  <c r="EC152" i="16" s="1"/>
  <c r="CW153" i="16"/>
  <c r="EC153" i="16" s="1"/>
  <c r="CW154" i="16"/>
  <c r="EC154" i="16" s="1"/>
  <c r="CW155" i="16"/>
  <c r="EC155" i="16" s="1"/>
  <c r="CW156" i="16"/>
  <c r="EC156" i="16" s="1"/>
  <c r="CW157" i="16"/>
  <c r="EC157" i="16" s="1"/>
  <c r="CW158" i="16"/>
  <c r="EC158" i="16" s="1"/>
  <c r="CW159" i="16"/>
  <c r="EC159" i="16" s="1"/>
  <c r="CW160" i="16"/>
  <c r="EC160" i="16" s="1"/>
  <c r="CW161" i="16"/>
  <c r="EC161" i="16" s="1"/>
  <c r="CW162" i="16"/>
  <c r="EC162" i="16" s="1"/>
  <c r="CW163" i="16"/>
  <c r="EC163" i="16" s="1"/>
  <c r="CW164" i="16"/>
  <c r="EC164" i="16" s="1"/>
  <c r="CW165" i="16"/>
  <c r="EC165" i="16" s="1"/>
  <c r="CW166" i="16"/>
  <c r="EC166" i="16" s="1"/>
  <c r="CW167" i="16"/>
  <c r="EC167" i="16" s="1"/>
  <c r="CW168" i="16"/>
  <c r="EC168" i="16" s="1"/>
  <c r="CW169" i="16"/>
  <c r="EC169" i="16" s="1"/>
  <c r="CW170" i="16"/>
  <c r="EC170" i="16" s="1"/>
  <c r="CW171" i="16"/>
  <c r="EC171" i="16" s="1"/>
  <c r="CW172" i="16"/>
  <c r="EC172" i="16" s="1"/>
  <c r="CW173" i="16"/>
  <c r="EC173" i="16" s="1"/>
  <c r="CW174" i="16"/>
  <c r="EC174" i="16" s="1"/>
  <c r="CW175" i="16"/>
  <c r="EC175" i="16" s="1"/>
  <c r="CW176" i="16"/>
  <c r="EC176" i="16" s="1"/>
  <c r="CW177" i="16"/>
  <c r="EC177" i="16" s="1"/>
  <c r="CW178" i="16"/>
  <c r="EC178" i="16" s="1"/>
  <c r="CW179" i="16"/>
  <c r="EC179" i="16" s="1"/>
  <c r="CW180" i="16"/>
  <c r="EC180" i="16" s="1"/>
  <c r="CW181" i="16"/>
  <c r="EC181" i="16" s="1"/>
  <c r="CW182" i="16"/>
  <c r="EC182" i="16" s="1"/>
  <c r="CW183" i="16"/>
  <c r="EC183" i="16" s="1"/>
  <c r="CW184" i="16"/>
  <c r="EC184" i="16" s="1"/>
  <c r="CW185" i="16"/>
  <c r="EC185" i="16" s="1"/>
  <c r="CW186" i="16"/>
  <c r="EC186" i="16" s="1"/>
  <c r="CW187" i="16"/>
  <c r="EC187" i="16" s="1"/>
  <c r="CW188" i="16"/>
  <c r="EC188" i="16" s="1"/>
  <c r="CW189" i="16"/>
  <c r="EC189" i="16" s="1"/>
  <c r="CW190" i="16"/>
  <c r="EC190" i="16" s="1"/>
  <c r="CW191" i="16"/>
  <c r="EC191" i="16" s="1"/>
  <c r="CW192" i="16"/>
  <c r="EC192" i="16" s="1"/>
  <c r="CW193" i="16"/>
  <c r="EC193" i="16" s="1"/>
  <c r="CW194" i="16"/>
  <c r="EC194" i="16" s="1"/>
  <c r="CW195" i="16"/>
  <c r="EC195" i="16" s="1"/>
  <c r="CW196" i="16"/>
  <c r="EC196" i="16" s="1"/>
  <c r="CW197" i="16"/>
  <c r="EC197" i="16" s="1"/>
  <c r="CW198" i="16"/>
  <c r="EC198" i="16" s="1"/>
  <c r="CW199" i="16"/>
  <c r="EC199" i="16" s="1"/>
  <c r="CW200" i="16"/>
  <c r="EC200" i="16" s="1"/>
  <c r="CW201" i="16"/>
  <c r="EC201" i="16" s="1"/>
  <c r="CW202" i="16"/>
  <c r="EC202" i="16" s="1"/>
  <c r="CW203" i="16"/>
  <c r="EC203" i="16" s="1"/>
  <c r="CW204" i="16"/>
  <c r="EC204" i="16" s="1"/>
  <c r="CW205" i="16"/>
  <c r="EC205" i="16" s="1"/>
  <c r="CW206" i="16"/>
  <c r="EC206" i="16" s="1"/>
  <c r="CW207" i="16"/>
  <c r="EC207" i="16" s="1"/>
  <c r="CW208" i="16"/>
  <c r="EC208" i="16" s="1"/>
  <c r="CW209" i="16"/>
  <c r="EC209" i="16" s="1"/>
  <c r="CW210" i="16"/>
  <c r="EC210" i="16" s="1"/>
  <c r="CW211" i="16"/>
  <c r="EC211" i="16" s="1"/>
  <c r="CW212" i="16"/>
  <c r="EC212" i="16" s="1"/>
  <c r="CW213" i="16"/>
  <c r="EC213" i="16" s="1"/>
  <c r="CW214" i="16"/>
  <c r="EC214" i="16" s="1"/>
  <c r="CW215" i="16"/>
  <c r="EC215" i="16" s="1"/>
  <c r="CW216" i="16"/>
  <c r="EC216" i="16" s="1"/>
  <c r="CW217" i="16"/>
  <c r="EC217" i="16" s="1"/>
  <c r="CW218" i="16"/>
  <c r="EC218" i="16" s="1"/>
  <c r="CW219" i="16"/>
  <c r="EC219" i="16" s="1"/>
  <c r="CW220" i="16"/>
  <c r="EC220" i="16" s="1"/>
  <c r="CW221" i="16"/>
  <c r="EC221" i="16" s="1"/>
  <c r="CW222" i="16"/>
  <c r="EC222" i="16" s="1"/>
  <c r="CW223" i="16"/>
  <c r="EC223" i="16" s="1"/>
  <c r="CW224" i="16"/>
  <c r="EC224" i="16" s="1"/>
  <c r="CW225" i="16"/>
  <c r="EC225" i="16" s="1"/>
  <c r="CW226" i="16"/>
  <c r="EC226" i="16" s="1"/>
  <c r="CW227" i="16"/>
  <c r="EC227" i="16" s="1"/>
  <c r="CW228" i="16"/>
  <c r="EC228" i="16" s="1"/>
  <c r="CW229" i="16"/>
  <c r="EC229" i="16" s="1"/>
  <c r="CW230" i="16"/>
  <c r="EC230" i="16" s="1"/>
  <c r="CW231" i="16"/>
  <c r="EC231" i="16" s="1"/>
  <c r="CW232" i="16"/>
  <c r="EC232" i="16" s="1"/>
  <c r="CW233" i="16"/>
  <c r="EC233" i="16" s="1"/>
  <c r="CW234" i="16"/>
  <c r="EC234" i="16" s="1"/>
  <c r="CW235" i="16"/>
  <c r="EC235" i="16" s="1"/>
  <c r="CW236" i="16"/>
  <c r="EC236" i="16" s="1"/>
  <c r="CW237" i="16"/>
  <c r="EC237" i="16" s="1"/>
  <c r="CW238" i="16"/>
  <c r="EC238" i="16" s="1"/>
  <c r="CW239" i="16"/>
  <c r="EC239" i="16" s="1"/>
  <c r="CW240" i="16"/>
  <c r="EC240" i="16" s="1"/>
  <c r="CW241" i="16"/>
  <c r="EC241" i="16" s="1"/>
  <c r="CW242" i="16"/>
  <c r="EC242" i="16" s="1"/>
  <c r="CW243" i="16"/>
  <c r="EC243" i="16" s="1"/>
  <c r="CW244" i="16"/>
  <c r="EC244" i="16" s="1"/>
  <c r="CW245" i="16"/>
  <c r="EC245" i="16" s="1"/>
  <c r="CW246" i="16"/>
  <c r="EC246" i="16" s="1"/>
  <c r="CW247" i="16"/>
  <c r="EC247" i="16" s="1"/>
  <c r="CW248" i="16"/>
  <c r="EC248" i="16" s="1"/>
  <c r="CW249" i="16"/>
  <c r="EC249" i="16" s="1"/>
  <c r="CW250" i="16"/>
  <c r="EC250" i="16" s="1"/>
  <c r="CW251" i="16"/>
  <c r="EC251" i="16" s="1"/>
  <c r="CW252" i="16"/>
  <c r="EC252" i="16" s="1"/>
  <c r="CW253" i="16"/>
  <c r="EC253" i="16" s="1"/>
  <c r="CW254" i="16"/>
  <c r="EC254" i="16" s="1"/>
  <c r="CW255" i="16"/>
  <c r="EC255" i="16" s="1"/>
  <c r="CW256" i="16"/>
  <c r="EC256" i="16" s="1"/>
  <c r="CW257" i="16"/>
  <c r="EC257" i="16" s="1"/>
  <c r="CW258" i="16"/>
  <c r="EC258" i="16" s="1"/>
  <c r="CW259" i="16"/>
  <c r="EC259" i="16" s="1"/>
  <c r="CW260" i="16"/>
  <c r="EC260" i="16" s="1"/>
  <c r="CW262" i="16"/>
  <c r="EC262" i="16" s="1"/>
  <c r="CW261" i="16"/>
  <c r="EC261" i="16" s="1"/>
  <c r="CW263" i="16"/>
  <c r="EC263" i="16" s="1"/>
  <c r="CW264" i="16"/>
  <c r="EC264" i="16" s="1"/>
  <c r="CW265" i="16"/>
  <c r="EC265" i="16" s="1"/>
  <c r="CW266" i="16"/>
  <c r="EC266" i="16" s="1"/>
  <c r="CW267" i="16"/>
  <c r="EC267" i="16" s="1"/>
  <c r="CW268" i="16"/>
  <c r="EC268" i="16" s="1"/>
  <c r="CW269" i="16"/>
  <c r="EC269" i="16" s="1"/>
  <c r="CW270" i="16"/>
  <c r="EC270" i="16" s="1"/>
  <c r="CW271" i="16"/>
  <c r="EC271" i="16" s="1"/>
  <c r="CW272" i="16"/>
  <c r="EC272" i="16" s="1"/>
  <c r="CW273" i="16"/>
  <c r="EC273" i="16" s="1"/>
  <c r="CW274" i="16"/>
  <c r="EC274" i="16" s="1"/>
  <c r="CW275" i="16"/>
  <c r="EC275" i="16" s="1"/>
  <c r="CW276" i="16"/>
  <c r="EC276" i="16" s="1"/>
  <c r="CW277" i="16"/>
  <c r="EC277" i="16" s="1"/>
  <c r="CW278" i="16"/>
  <c r="EC278" i="16" s="1"/>
  <c r="CW279" i="16"/>
  <c r="EC279" i="16" s="1"/>
  <c r="CW280" i="16"/>
  <c r="EC280" i="16" s="1"/>
  <c r="CW281" i="16"/>
  <c r="EC281" i="16" s="1"/>
  <c r="CW282" i="16"/>
  <c r="EC282" i="16" s="1"/>
  <c r="CW283" i="16"/>
  <c r="EC283" i="16" s="1"/>
  <c r="CW284" i="16"/>
  <c r="EC284" i="16" s="1"/>
  <c r="CW285" i="16"/>
  <c r="EC285" i="16" s="1"/>
  <c r="CW286" i="16"/>
  <c r="EC286" i="16" s="1"/>
  <c r="CW287" i="16"/>
  <c r="EC287" i="16" s="1"/>
  <c r="CW288" i="16"/>
  <c r="EC288" i="16" s="1"/>
  <c r="CW289" i="16"/>
  <c r="EC289" i="16" s="1"/>
  <c r="CW290" i="16"/>
  <c r="EC290" i="16" s="1"/>
  <c r="CW291" i="16"/>
  <c r="EC291" i="16" s="1"/>
  <c r="CW292" i="16"/>
  <c r="EC292" i="16" s="1"/>
  <c r="CW293" i="16"/>
  <c r="EC293" i="16" s="1"/>
  <c r="CW294" i="16"/>
  <c r="EC294" i="16" s="1"/>
  <c r="CW295" i="16"/>
  <c r="EC295" i="16" s="1"/>
  <c r="CW297" i="16"/>
  <c r="EC297" i="16" s="1"/>
  <c r="CW296" i="16"/>
  <c r="EC296" i="16" s="1"/>
  <c r="CW298" i="16"/>
  <c r="EC298" i="16" s="1"/>
  <c r="CW299" i="16"/>
  <c r="EC299" i="16" s="1"/>
  <c r="CW300" i="16"/>
  <c r="EC300" i="16" s="1"/>
  <c r="CW301" i="16"/>
  <c r="EC301" i="16" s="1"/>
  <c r="CW302" i="16"/>
  <c r="EC302" i="16" s="1"/>
  <c r="CW303" i="16"/>
  <c r="EC303" i="16" s="1"/>
  <c r="CW304" i="16"/>
  <c r="EC304" i="16" s="1"/>
  <c r="CW305" i="16"/>
  <c r="EC305" i="16" s="1"/>
  <c r="CW306" i="16"/>
  <c r="EC306" i="16" s="1"/>
  <c r="CW307" i="16"/>
  <c r="EC307" i="16" s="1"/>
  <c r="CW308" i="16"/>
  <c r="EC308" i="16" s="1"/>
  <c r="CW309" i="16"/>
  <c r="EC309" i="16" s="1"/>
  <c r="CW310" i="16"/>
  <c r="EC310" i="16" s="1"/>
  <c r="CW311" i="16"/>
  <c r="EC311" i="16" s="1"/>
  <c r="CW312" i="16"/>
  <c r="EC312" i="16" s="1"/>
  <c r="CW313" i="16"/>
  <c r="EC313" i="16" s="1"/>
  <c r="CW314" i="16"/>
  <c r="EC314" i="16" s="1"/>
  <c r="CW315" i="16"/>
  <c r="EC315" i="16" s="1"/>
  <c r="CW316" i="16"/>
  <c r="EC316" i="16" s="1"/>
  <c r="CW317" i="16"/>
  <c r="EC317" i="16" s="1"/>
  <c r="CW318" i="16"/>
  <c r="EC318" i="16" s="1"/>
  <c r="CW319" i="16"/>
  <c r="EC319" i="16" s="1"/>
  <c r="CW320" i="16"/>
  <c r="EC320" i="16" s="1"/>
  <c r="CW321" i="16"/>
  <c r="EC321" i="16" s="1"/>
  <c r="CW322" i="16"/>
  <c r="EC322" i="16" s="1"/>
  <c r="CW323" i="16"/>
  <c r="EC323" i="16" s="1"/>
  <c r="CW324" i="16"/>
  <c r="EC324" i="16" s="1"/>
  <c r="CW325" i="16"/>
  <c r="EC325" i="16" s="1"/>
  <c r="CW326" i="16"/>
  <c r="EC326" i="16" s="1"/>
  <c r="CW327" i="16"/>
  <c r="EC327" i="16" s="1"/>
  <c r="CW328" i="16"/>
  <c r="EC328" i="16" s="1"/>
  <c r="CW329" i="16"/>
  <c r="EC329" i="16" s="1"/>
  <c r="CW330" i="16"/>
  <c r="EC330" i="16" s="1"/>
  <c r="CW331" i="16"/>
  <c r="EC331" i="16" s="1"/>
  <c r="CW332" i="16"/>
  <c r="EC332" i="16" s="1"/>
  <c r="CW333" i="16"/>
  <c r="EC333" i="16" s="1"/>
  <c r="CW335" i="16"/>
  <c r="EC335" i="16" s="1"/>
  <c r="CW334" i="16"/>
  <c r="EC334" i="16" s="1"/>
  <c r="CW336" i="16"/>
  <c r="EC336" i="16" s="1"/>
  <c r="CW337" i="16"/>
  <c r="EC337" i="16" s="1"/>
  <c r="CW338" i="16"/>
  <c r="EC338" i="16" s="1"/>
  <c r="CW339" i="16"/>
  <c r="EC339" i="16" s="1"/>
  <c r="CW340" i="16"/>
  <c r="EC340" i="16" s="1"/>
  <c r="CW341" i="16"/>
  <c r="EC341" i="16" s="1"/>
  <c r="CW342" i="16"/>
  <c r="EC342" i="16" s="1"/>
  <c r="CW343" i="16"/>
  <c r="EC343" i="16" s="1"/>
  <c r="CW344" i="16"/>
  <c r="EC344" i="16" s="1"/>
  <c r="CW345" i="16"/>
  <c r="EC345" i="16" s="1"/>
  <c r="CW346" i="16"/>
  <c r="EC346" i="16" s="1"/>
  <c r="CW347" i="16"/>
  <c r="EC347" i="16" s="1"/>
  <c r="CW348" i="16"/>
  <c r="EC348" i="16" s="1"/>
  <c r="CW349" i="16"/>
  <c r="EC349" i="16" s="1"/>
  <c r="CW350" i="16"/>
  <c r="EC350" i="16" s="1"/>
  <c r="CW351" i="16"/>
  <c r="EC351" i="16" s="1"/>
  <c r="CW352" i="16"/>
  <c r="EC352" i="16" s="1"/>
  <c r="CW353" i="16"/>
  <c r="EC353" i="16" s="1"/>
  <c r="CW354" i="16"/>
  <c r="EC354" i="16" s="1"/>
  <c r="CW355" i="16"/>
  <c r="EC355" i="16" s="1"/>
  <c r="CW356" i="16"/>
  <c r="EC356" i="16" s="1"/>
  <c r="CW357" i="16"/>
  <c r="EC357" i="16" s="1"/>
  <c r="CW358" i="16"/>
  <c r="EC358" i="16" s="1"/>
  <c r="CW359" i="16"/>
  <c r="EC359" i="16" s="1"/>
  <c r="CW360" i="16"/>
  <c r="EC360" i="16" s="1"/>
  <c r="CW361" i="16"/>
  <c r="EC361" i="16" s="1"/>
  <c r="CW362" i="16"/>
  <c r="EC362" i="16" s="1"/>
  <c r="CW363" i="16"/>
  <c r="EC363" i="16" s="1"/>
  <c r="CW364" i="16"/>
  <c r="EC364" i="16" s="1"/>
  <c r="CW365" i="16"/>
  <c r="EC365" i="16" s="1"/>
  <c r="CW366" i="16"/>
  <c r="EC366" i="16" s="1"/>
  <c r="CW367" i="16"/>
  <c r="EC367" i="16" s="1"/>
  <c r="CW368" i="16"/>
  <c r="EC368" i="16" s="1"/>
  <c r="CW369" i="16"/>
  <c r="EC369" i="16" s="1"/>
  <c r="CW370" i="16"/>
  <c r="EC370" i="16" s="1"/>
  <c r="CW371" i="16"/>
  <c r="EC371" i="16" s="1"/>
  <c r="CW372" i="16"/>
  <c r="EC372" i="16" s="1"/>
  <c r="CW373" i="16"/>
  <c r="EC373" i="16" s="1"/>
  <c r="CW374" i="16"/>
  <c r="EC374" i="16" s="1"/>
  <c r="CW375" i="16"/>
  <c r="EC375" i="16" s="1"/>
  <c r="CW376" i="16"/>
  <c r="EC376" i="16" s="1"/>
  <c r="CW377" i="16"/>
  <c r="EC377" i="16" s="1"/>
  <c r="CW378" i="16"/>
  <c r="EC378" i="16" s="1"/>
  <c r="CW379" i="16"/>
  <c r="EC379" i="16" s="1"/>
  <c r="CW380" i="16"/>
  <c r="EC380" i="16" s="1"/>
  <c r="CW381" i="16"/>
  <c r="EC381" i="16" s="1"/>
  <c r="CW382" i="16"/>
  <c r="EC382" i="16" s="1"/>
  <c r="CW383" i="16"/>
  <c r="EC383" i="16" s="1"/>
  <c r="CW384" i="16"/>
  <c r="EC384" i="16" s="1"/>
  <c r="CW385" i="16"/>
  <c r="EC385" i="16" s="1"/>
  <c r="CW386" i="16"/>
  <c r="EC386" i="16" s="1"/>
  <c r="CW387" i="16"/>
  <c r="EC387" i="16" s="1"/>
  <c r="CW388" i="16"/>
  <c r="EC388" i="16" s="1"/>
  <c r="CW389" i="16"/>
  <c r="EC389" i="16" s="1"/>
  <c r="CW390" i="16"/>
  <c r="EC390" i="16" s="1"/>
  <c r="CW391" i="16"/>
  <c r="EC391" i="16" s="1"/>
  <c r="CW392" i="16"/>
  <c r="EC392" i="16" s="1"/>
  <c r="CW393" i="16"/>
  <c r="EC393" i="16" s="1"/>
  <c r="CW394" i="16"/>
  <c r="EC394" i="16" s="1"/>
  <c r="CW395" i="16"/>
  <c r="EC395" i="16" s="1"/>
  <c r="CW396" i="16"/>
  <c r="EC396" i="16" s="1"/>
  <c r="CW397" i="16"/>
  <c r="EC397" i="16" s="1"/>
  <c r="CW398" i="16"/>
  <c r="EC398" i="16" s="1"/>
  <c r="CW399" i="16"/>
  <c r="EC399" i="16" s="1"/>
  <c r="CW400" i="16"/>
  <c r="EC400" i="16" s="1"/>
  <c r="CW401" i="16"/>
  <c r="EC401" i="16" s="1"/>
  <c r="CW402" i="16"/>
  <c r="EC402" i="16" s="1"/>
  <c r="CW403" i="16"/>
  <c r="EC403" i="16" s="1"/>
  <c r="CW404" i="16"/>
  <c r="EC404" i="16" s="1"/>
  <c r="CW405" i="16"/>
  <c r="EC405" i="16" s="1"/>
  <c r="CW406" i="16"/>
  <c r="EC406" i="16" s="1"/>
  <c r="CW407" i="16"/>
  <c r="EC407" i="16" s="1"/>
  <c r="CW408" i="16"/>
  <c r="EC408" i="16" s="1"/>
  <c r="CW409" i="16"/>
  <c r="EC409" i="16" s="1"/>
  <c r="CW410" i="16"/>
  <c r="EC410" i="16" s="1"/>
  <c r="CW411" i="16"/>
  <c r="EC411" i="16" s="1"/>
  <c r="CW412" i="16"/>
  <c r="EC412" i="16" s="1"/>
  <c r="CW413" i="16"/>
  <c r="EC413" i="16" s="1"/>
  <c r="CW414" i="16"/>
  <c r="EC414" i="16" s="1"/>
  <c r="CW415" i="16"/>
  <c r="EC415" i="16" s="1"/>
  <c r="CW416" i="16"/>
  <c r="EC416" i="16" s="1"/>
  <c r="CW417" i="16"/>
  <c r="EC417" i="16" s="1"/>
  <c r="CW418" i="16"/>
  <c r="EC418" i="16" s="1"/>
  <c r="CW419" i="16"/>
  <c r="EC419" i="16" s="1"/>
  <c r="CW420" i="16"/>
  <c r="EC420" i="16" s="1"/>
  <c r="CW421" i="16"/>
  <c r="EC421" i="16" s="1"/>
  <c r="CW422" i="16"/>
  <c r="EC422" i="16" s="1"/>
  <c r="CW423" i="16"/>
  <c r="EC423" i="16" s="1"/>
  <c r="CW424" i="16"/>
  <c r="EC424" i="16" s="1"/>
  <c r="CW425" i="16"/>
  <c r="EC425" i="16" s="1"/>
  <c r="CW426" i="16"/>
  <c r="EC426" i="16" s="1"/>
  <c r="CW427" i="16"/>
  <c r="EC427" i="16" s="1"/>
  <c r="CW428" i="16"/>
  <c r="EC428" i="16" s="1"/>
  <c r="CW429" i="16"/>
  <c r="EC429" i="16" s="1"/>
  <c r="CW430" i="16"/>
  <c r="EC430" i="16" s="1"/>
  <c r="CW431" i="16"/>
  <c r="EC431" i="16" s="1"/>
  <c r="CW432" i="16"/>
  <c r="EC432" i="16" s="1"/>
  <c r="CW433" i="16"/>
  <c r="EC433" i="16" s="1"/>
  <c r="CW434" i="16"/>
  <c r="EC434" i="16" s="1"/>
  <c r="CW435" i="16"/>
  <c r="EC435" i="16" s="1"/>
  <c r="CW436" i="16"/>
  <c r="EC436" i="16" s="1"/>
  <c r="CW437" i="16"/>
  <c r="EC437" i="16" s="1"/>
  <c r="CW438" i="16"/>
  <c r="EC438" i="16" s="1"/>
  <c r="CW439" i="16"/>
  <c r="EC439" i="16" s="1"/>
  <c r="CW440" i="16"/>
  <c r="EC440" i="16" s="1"/>
  <c r="CW442" i="16"/>
  <c r="EC442" i="16" s="1"/>
  <c r="CW441" i="16"/>
  <c r="EC441" i="16" s="1"/>
  <c r="CW443" i="16"/>
  <c r="EC443" i="16" s="1"/>
  <c r="CW444" i="16"/>
  <c r="EC444" i="16" s="1"/>
  <c r="CW445" i="16"/>
  <c r="EC445" i="16" s="1"/>
  <c r="CW446" i="16"/>
  <c r="EC446" i="16" s="1"/>
  <c r="CW447" i="16"/>
  <c r="EC447" i="16" s="1"/>
  <c r="CW448" i="16"/>
  <c r="EC448" i="16" s="1"/>
  <c r="CW449" i="16"/>
  <c r="EC449" i="16" s="1"/>
  <c r="CW450" i="16"/>
  <c r="EC450" i="16" s="1"/>
  <c r="CW451" i="16"/>
  <c r="EC451" i="16" s="1"/>
  <c r="CW452" i="16"/>
  <c r="EC452" i="16" s="1"/>
  <c r="CW453" i="16"/>
  <c r="EC453" i="16" s="1"/>
  <c r="CW454" i="16"/>
  <c r="EC454" i="16" s="1"/>
  <c r="CW455" i="16"/>
  <c r="EC455" i="16" s="1"/>
  <c r="CW456" i="16"/>
  <c r="EC456" i="16" s="1"/>
  <c r="CW457" i="16"/>
  <c r="EC457" i="16" s="1"/>
  <c r="CW458" i="16"/>
  <c r="EC458" i="16" s="1"/>
  <c r="CW459" i="16"/>
  <c r="EC459" i="16" s="1"/>
  <c r="CW460" i="16"/>
  <c r="EC460" i="16" s="1"/>
  <c r="CW461" i="16"/>
  <c r="EC461" i="16" s="1"/>
  <c r="CW462" i="16"/>
  <c r="EC462" i="16" s="1"/>
  <c r="CW463" i="16"/>
  <c r="EC463" i="16" s="1"/>
  <c r="CW464" i="16"/>
  <c r="EC464" i="16" s="1"/>
  <c r="CW465" i="16"/>
  <c r="EC465" i="16" s="1"/>
  <c r="CW466" i="16"/>
  <c r="EC466" i="16" s="1"/>
  <c r="CW467" i="16"/>
  <c r="EC467" i="16" s="1"/>
  <c r="CW469" i="16"/>
  <c r="EC469" i="16" s="1"/>
  <c r="CW468" i="16"/>
  <c r="EC468" i="16" s="1"/>
  <c r="CW470" i="16"/>
  <c r="EC470" i="16" s="1"/>
  <c r="CW471" i="16"/>
  <c r="EC471" i="16" s="1"/>
  <c r="CW472" i="16"/>
  <c r="EC472" i="16" s="1"/>
  <c r="CW473" i="16"/>
  <c r="EC473" i="16" s="1"/>
  <c r="CW474" i="16"/>
  <c r="EC474" i="16" s="1"/>
  <c r="CW475" i="16"/>
  <c r="EC475" i="16" s="1"/>
  <c r="CW476" i="16"/>
  <c r="EC476" i="16" s="1"/>
  <c r="CW477" i="16"/>
  <c r="EC477" i="16" s="1"/>
  <c r="CW478" i="16"/>
  <c r="EC478" i="16" s="1"/>
  <c r="CW479" i="16"/>
  <c r="EC479" i="16" s="1"/>
  <c r="CW480" i="16"/>
  <c r="EC480" i="16" s="1"/>
  <c r="CW481" i="16"/>
  <c r="EC481" i="16" s="1"/>
  <c r="CW482" i="16"/>
  <c r="EC482" i="16" s="1"/>
  <c r="CW483" i="16"/>
  <c r="EC483" i="16" s="1"/>
  <c r="CW484" i="16"/>
  <c r="EC484" i="16" s="1"/>
  <c r="CW485" i="16"/>
  <c r="EC485" i="16" s="1"/>
  <c r="CW486" i="16"/>
  <c r="EC486" i="16" s="1"/>
  <c r="CW487" i="16"/>
  <c r="EC487" i="16" s="1"/>
  <c r="CW488" i="16"/>
  <c r="EC488" i="16" s="1"/>
  <c r="CW489" i="16"/>
  <c r="EC489" i="16" s="1"/>
  <c r="CW490" i="16"/>
  <c r="EC490" i="16" s="1"/>
  <c r="CW491" i="16"/>
  <c r="EC491" i="16" s="1"/>
  <c r="CW492" i="16"/>
  <c r="EC492" i="16" s="1"/>
  <c r="CW493" i="16"/>
  <c r="EC493" i="16" s="1"/>
  <c r="CW494" i="16"/>
  <c r="EC494" i="16" s="1"/>
  <c r="CW495" i="16"/>
  <c r="EC495" i="16" s="1"/>
  <c r="CW496" i="16"/>
  <c r="EC496" i="16" s="1"/>
  <c r="CW498" i="16"/>
  <c r="EC498" i="16" s="1"/>
  <c r="CW497" i="16"/>
  <c r="EC497" i="16" s="1"/>
  <c r="CW499" i="16"/>
  <c r="EC499" i="16" s="1"/>
  <c r="CW500" i="16"/>
  <c r="EC500" i="16" s="1"/>
  <c r="CW501" i="16"/>
  <c r="EC501" i="16" s="1"/>
  <c r="CW502" i="16"/>
  <c r="EC502" i="16" s="1"/>
  <c r="CW503" i="16"/>
  <c r="EC503" i="16" s="1"/>
  <c r="CW504" i="16"/>
  <c r="EC504" i="16" s="1"/>
  <c r="CW505" i="16"/>
  <c r="EC505" i="16" s="1"/>
  <c r="CW506" i="16"/>
  <c r="EC506" i="16" s="1"/>
  <c r="CW507" i="16"/>
  <c r="EC507" i="16" s="1"/>
  <c r="CW508" i="16"/>
  <c r="EC508" i="16" s="1"/>
  <c r="CW509" i="16"/>
  <c r="EC509" i="16" s="1"/>
  <c r="CW510" i="16"/>
  <c r="EC510" i="16" s="1"/>
  <c r="CW511" i="16"/>
  <c r="EC511" i="16" s="1"/>
  <c r="CW512" i="16"/>
  <c r="EC512" i="16" s="1"/>
  <c r="CW513" i="16"/>
  <c r="EC513" i="16" s="1"/>
  <c r="CW514" i="16"/>
  <c r="EC514" i="16" s="1"/>
  <c r="CW515" i="16"/>
  <c r="EC515" i="16" s="1"/>
  <c r="CW516" i="16"/>
  <c r="EC516" i="16" s="1"/>
  <c r="CW517" i="16"/>
  <c r="EC517" i="16" s="1"/>
  <c r="CW518" i="16"/>
  <c r="EC518" i="16" s="1"/>
  <c r="CW519" i="16"/>
  <c r="EC519" i="16" s="1"/>
  <c r="CW520" i="16"/>
  <c r="EC520" i="16" s="1"/>
  <c r="CW521" i="16"/>
  <c r="EC521" i="16" s="1"/>
  <c r="CW522" i="16"/>
  <c r="EC522" i="16" s="1"/>
  <c r="CW523" i="16"/>
  <c r="EC523" i="16" s="1"/>
  <c r="CW524" i="16"/>
  <c r="EC524" i="16" s="1"/>
  <c r="CW525" i="16"/>
  <c r="EC525" i="16" s="1"/>
  <c r="CW526" i="16"/>
  <c r="EC526" i="16" s="1"/>
  <c r="CW527" i="16"/>
  <c r="EC527" i="16" s="1"/>
  <c r="CW528" i="16"/>
  <c r="EC528" i="16" s="1"/>
  <c r="CW529" i="16"/>
  <c r="EC529" i="16" s="1"/>
  <c r="CW530" i="16"/>
  <c r="EC530" i="16" s="1"/>
  <c r="CW531" i="16"/>
  <c r="EC531" i="16" s="1"/>
  <c r="CW532" i="16"/>
  <c r="EC532" i="16" s="1"/>
  <c r="CW533" i="16"/>
  <c r="EC533" i="16" s="1"/>
  <c r="CW534" i="16"/>
  <c r="EC534" i="16" s="1"/>
  <c r="CW535" i="16"/>
  <c r="EC535" i="16" s="1"/>
  <c r="CW536" i="16"/>
  <c r="EC536" i="16" s="1"/>
  <c r="CW537" i="16"/>
  <c r="EC537" i="16" s="1"/>
  <c r="CW538" i="16"/>
  <c r="EC538" i="16" s="1"/>
  <c r="CW539" i="16"/>
  <c r="EC539" i="16" s="1"/>
  <c r="CW540" i="16"/>
  <c r="EC540" i="16" s="1"/>
  <c r="CW541" i="16"/>
  <c r="EC541" i="16" s="1"/>
  <c r="CW542" i="16"/>
  <c r="EC542" i="16" s="1"/>
  <c r="CW543" i="16"/>
  <c r="EC543" i="16" s="1"/>
  <c r="CW544" i="16"/>
  <c r="EC544" i="16" s="1"/>
  <c r="CW545" i="16"/>
  <c r="EC545" i="16" s="1"/>
  <c r="CW546" i="16"/>
  <c r="EC546" i="16" s="1"/>
  <c r="CW547" i="16"/>
  <c r="EC547" i="16" s="1"/>
  <c r="CW548" i="16"/>
  <c r="EC548" i="16" s="1"/>
  <c r="CW549" i="16"/>
  <c r="EC549" i="16" s="1"/>
  <c r="CW550" i="16"/>
  <c r="EC550" i="16" s="1"/>
  <c r="CW551" i="16"/>
  <c r="EC551" i="16" s="1"/>
  <c r="CW552" i="16"/>
  <c r="EC552" i="16" s="1"/>
  <c r="CW553" i="16"/>
  <c r="EC553" i="16" s="1"/>
  <c r="CW554" i="16"/>
  <c r="EC554" i="16" s="1"/>
  <c r="CW555" i="16"/>
  <c r="EC555" i="16" s="1"/>
  <c r="CW557" i="16"/>
  <c r="EC557" i="16" s="1"/>
  <c r="CW556" i="16"/>
  <c r="EC556" i="16" s="1"/>
  <c r="CW558" i="16"/>
  <c r="EC558" i="16" s="1"/>
  <c r="CW559" i="16"/>
  <c r="EC559" i="16" s="1"/>
  <c r="CW560" i="16"/>
  <c r="EC560" i="16" s="1"/>
  <c r="CW561" i="16"/>
  <c r="EC561" i="16" s="1"/>
  <c r="CW562" i="16"/>
  <c r="EC562" i="16" s="1"/>
  <c r="CW563" i="16"/>
  <c r="EC563" i="16" s="1"/>
  <c r="CW564" i="16"/>
  <c r="EC564" i="16" s="1"/>
  <c r="CW565" i="16"/>
  <c r="EC565" i="16" s="1"/>
  <c r="CW566" i="16"/>
  <c r="EC566" i="16" s="1"/>
  <c r="CW567" i="16"/>
  <c r="EC567" i="16" s="1"/>
  <c r="CW568" i="16"/>
  <c r="EC568" i="16" s="1"/>
  <c r="CW569" i="16"/>
  <c r="EC569" i="16" s="1"/>
  <c r="CW570" i="16"/>
  <c r="EC570" i="16" s="1"/>
  <c r="CW571" i="16"/>
  <c r="EC571" i="16" s="1"/>
  <c r="CW572" i="16"/>
  <c r="EC572" i="16" s="1"/>
  <c r="CW573" i="16"/>
  <c r="EC573" i="16" s="1"/>
  <c r="CW574" i="16"/>
  <c r="EC574" i="16" s="1"/>
  <c r="CW575" i="16"/>
  <c r="EC575" i="16" s="1"/>
  <c r="CW576" i="16"/>
  <c r="EC576" i="16" s="1"/>
  <c r="CW577" i="16"/>
  <c r="EC577" i="16" s="1"/>
  <c r="CW578" i="16"/>
  <c r="EC578" i="16" s="1"/>
  <c r="CW579" i="16"/>
  <c r="EC579" i="16" s="1"/>
  <c r="CW580" i="16"/>
  <c r="EC580" i="16" s="1"/>
  <c r="CW581" i="16"/>
  <c r="EC581" i="16" s="1"/>
  <c r="CW582" i="16"/>
  <c r="EC582" i="16" s="1"/>
  <c r="CW583" i="16"/>
  <c r="EC583" i="16" s="1"/>
  <c r="CW584" i="16"/>
  <c r="EC584" i="16" s="1"/>
  <c r="CW585" i="16"/>
  <c r="EC585" i="16" s="1"/>
  <c r="CW586" i="16"/>
  <c r="EC586" i="16" s="1"/>
  <c r="CW587" i="16"/>
  <c r="EC587" i="16" s="1"/>
  <c r="CW588" i="16"/>
  <c r="EC588" i="16" s="1"/>
  <c r="CW589" i="16"/>
  <c r="EC589" i="16" s="1"/>
  <c r="CW590" i="16"/>
  <c r="EC590" i="16" s="1"/>
  <c r="CW591" i="16"/>
  <c r="EC591" i="16" s="1"/>
  <c r="CW592" i="16"/>
  <c r="EC592" i="16" s="1"/>
  <c r="CW593" i="16"/>
  <c r="EC593" i="16" s="1"/>
  <c r="CW594" i="16"/>
  <c r="EC594" i="16" s="1"/>
  <c r="CW595" i="16"/>
  <c r="EC595" i="16" s="1"/>
  <c r="CW596" i="16"/>
  <c r="EC596" i="16" s="1"/>
  <c r="CW597" i="16"/>
  <c r="EC597" i="16" s="1"/>
  <c r="CW598" i="16"/>
  <c r="EC598" i="16" s="1"/>
  <c r="CW599" i="16"/>
  <c r="EC599" i="16" s="1"/>
  <c r="CW600" i="16"/>
  <c r="EC600" i="16" s="1"/>
  <c r="CW601" i="16"/>
  <c r="EC601" i="16" s="1"/>
  <c r="CW602" i="16"/>
  <c r="EC602" i="16" s="1"/>
  <c r="CW603" i="16"/>
  <c r="EC603" i="16" s="1"/>
  <c r="CW604" i="16"/>
  <c r="EC604" i="16" s="1"/>
  <c r="CW605" i="16"/>
  <c r="EC605" i="16" s="1"/>
  <c r="CW606" i="16"/>
  <c r="EC606" i="16" s="1"/>
  <c r="CW607" i="16"/>
  <c r="EC607" i="16" s="1"/>
  <c r="CW608" i="16"/>
  <c r="EC608" i="16" s="1"/>
  <c r="CW609" i="16"/>
  <c r="EC609" i="16" s="1"/>
  <c r="CW610" i="16"/>
  <c r="EC610" i="16" s="1"/>
  <c r="CW611" i="16"/>
  <c r="EC611" i="16" s="1"/>
  <c r="CW612" i="16"/>
  <c r="EC612" i="16" s="1"/>
  <c r="CW613" i="16"/>
  <c r="EC613" i="16" s="1"/>
  <c r="CW614" i="16"/>
  <c r="EC614" i="16" s="1"/>
  <c r="CW615" i="16"/>
  <c r="EC615" i="16" s="1"/>
  <c r="CW616" i="16"/>
  <c r="EC616" i="16" s="1"/>
  <c r="CW617" i="16"/>
  <c r="EC617" i="16" s="1"/>
  <c r="CW618" i="16"/>
  <c r="EC618" i="16" s="1"/>
  <c r="CW619" i="16"/>
  <c r="EC619" i="16" s="1"/>
  <c r="CW620" i="16"/>
  <c r="EC620" i="16" s="1"/>
  <c r="CW621" i="16"/>
  <c r="EC621" i="16" s="1"/>
  <c r="CW622" i="16"/>
  <c r="EC622" i="16" s="1"/>
  <c r="CW623" i="16"/>
  <c r="EC623" i="16" s="1"/>
  <c r="CW624" i="16"/>
  <c r="EC624" i="16" s="1"/>
  <c r="CW625" i="16"/>
  <c r="EC625" i="16" s="1"/>
  <c r="CW626" i="16"/>
  <c r="EC626" i="16" s="1"/>
  <c r="CW627" i="16"/>
  <c r="EC627" i="16" s="1"/>
  <c r="CW628" i="16"/>
  <c r="EC628" i="16" s="1"/>
  <c r="CW629" i="16"/>
  <c r="EC629" i="16" s="1"/>
  <c r="CW630" i="16"/>
  <c r="EC630" i="16" s="1"/>
  <c r="CW631" i="16"/>
  <c r="EC631" i="16" s="1"/>
  <c r="CW632" i="16"/>
  <c r="EC632" i="16" s="1"/>
  <c r="CW633" i="16"/>
  <c r="EC633" i="16" s="1"/>
  <c r="CW634" i="16"/>
  <c r="EC634" i="16" s="1"/>
  <c r="CW635" i="16"/>
  <c r="EC635" i="16" s="1"/>
  <c r="CW636" i="16"/>
  <c r="EC636" i="16" s="1"/>
  <c r="CW637" i="16"/>
  <c r="EC637" i="16" s="1"/>
  <c r="CW638" i="16"/>
  <c r="EC638" i="16" s="1"/>
  <c r="CW639" i="16"/>
  <c r="EC639" i="16" s="1"/>
  <c r="CW640" i="16"/>
  <c r="EC640" i="16" s="1"/>
  <c r="CW641" i="16"/>
  <c r="EC641" i="16" s="1"/>
  <c r="CW642" i="16"/>
  <c r="EC642" i="16" s="1"/>
  <c r="CW643" i="16"/>
  <c r="EC643" i="16" s="1"/>
  <c r="CW644" i="16"/>
  <c r="EC644" i="16" s="1"/>
  <c r="CW645" i="16"/>
  <c r="EC645" i="16" s="1"/>
  <c r="CW646" i="16"/>
  <c r="EC646" i="16" s="1"/>
  <c r="CW647" i="16"/>
  <c r="EC647" i="16" s="1"/>
  <c r="CW648" i="16"/>
  <c r="EC648" i="16" s="1"/>
  <c r="CW649" i="16"/>
  <c r="EC649" i="16" s="1"/>
  <c r="CW650" i="16"/>
  <c r="EC650" i="16" s="1"/>
  <c r="CW651" i="16"/>
  <c r="EC651" i="16" s="1"/>
  <c r="CW652" i="16"/>
  <c r="EC652" i="16" s="1"/>
  <c r="CW653" i="16"/>
  <c r="EC653" i="16" s="1"/>
  <c r="CW654" i="16"/>
  <c r="EC654" i="16" s="1"/>
  <c r="CW655" i="16"/>
  <c r="EC655" i="16" s="1"/>
  <c r="CW656" i="16"/>
  <c r="EC656" i="16" s="1"/>
  <c r="CW657" i="16"/>
  <c r="EC657" i="16" s="1"/>
  <c r="CW658" i="16"/>
  <c r="EC658" i="16" s="1"/>
  <c r="CW659" i="16"/>
  <c r="EC659" i="16" s="1"/>
  <c r="CW660" i="16"/>
  <c r="EC660" i="16" s="1"/>
  <c r="CW661" i="16"/>
  <c r="EC661" i="16" s="1"/>
  <c r="CW662" i="16"/>
  <c r="EC662" i="16" s="1"/>
  <c r="CW663" i="16"/>
  <c r="EC663" i="16" s="1"/>
  <c r="CW664" i="16"/>
  <c r="EC664" i="16" s="1"/>
  <c r="CW665" i="16"/>
  <c r="EC665" i="16" s="1"/>
  <c r="CW666" i="16"/>
  <c r="EC666" i="16" s="1"/>
  <c r="CW667" i="16"/>
  <c r="EC667" i="16" s="1"/>
  <c r="CW668" i="16"/>
  <c r="EC668" i="16" s="1"/>
  <c r="CW669" i="16"/>
  <c r="EC669" i="16" s="1"/>
  <c r="CW670" i="16"/>
  <c r="EC670" i="16" s="1"/>
  <c r="CW671" i="16"/>
  <c r="EC671" i="16" s="1"/>
  <c r="CW672" i="16"/>
  <c r="EC672" i="16" s="1"/>
  <c r="CW673" i="16"/>
  <c r="EC673" i="16" s="1"/>
  <c r="CW674" i="16"/>
  <c r="EC674" i="16" s="1"/>
  <c r="CW675" i="16"/>
  <c r="EC675" i="16" s="1"/>
  <c r="CW676" i="16"/>
  <c r="EC676" i="16" s="1"/>
  <c r="CW677" i="16"/>
  <c r="EC677" i="16" s="1"/>
  <c r="CW678" i="16"/>
  <c r="EC678" i="16" s="1"/>
  <c r="CW679" i="16"/>
  <c r="EC679" i="16" s="1"/>
  <c r="CW680" i="16"/>
  <c r="EC680" i="16" s="1"/>
  <c r="CW681" i="16"/>
  <c r="EC681" i="16" s="1"/>
  <c r="CW682" i="16"/>
  <c r="EC682" i="16" s="1"/>
  <c r="CW683" i="16"/>
  <c r="EC683" i="16" s="1"/>
  <c r="CW684" i="16"/>
  <c r="EC684" i="16" s="1"/>
  <c r="CW685" i="16"/>
  <c r="EC685" i="16" s="1"/>
  <c r="CW686" i="16"/>
  <c r="EC686" i="16" s="1"/>
  <c r="CW687" i="16"/>
  <c r="EC687" i="16" s="1"/>
  <c r="CW688" i="16"/>
  <c r="EC688" i="16" s="1"/>
  <c r="CW689" i="16"/>
  <c r="EC689" i="16" s="1"/>
  <c r="CW690" i="16"/>
  <c r="EC690" i="16" s="1"/>
  <c r="CW691" i="16"/>
  <c r="EC691" i="16" s="1"/>
  <c r="CW692" i="16"/>
  <c r="EC692" i="16" s="1"/>
  <c r="CW693" i="16"/>
  <c r="EC693" i="16" s="1"/>
  <c r="CW694" i="16"/>
  <c r="EC694" i="16" s="1"/>
  <c r="CW695" i="16"/>
  <c r="EC695" i="16" s="1"/>
  <c r="CW696" i="16"/>
  <c r="EC696" i="16" s="1"/>
  <c r="CW697" i="16"/>
  <c r="EC697" i="16" s="1"/>
  <c r="CW699" i="16"/>
  <c r="EC699" i="16" s="1"/>
  <c r="CW698" i="16"/>
  <c r="EC698" i="16" s="1"/>
  <c r="CW700" i="16"/>
  <c r="EC700" i="16" s="1"/>
  <c r="CW701" i="16"/>
  <c r="EC701" i="16" s="1"/>
  <c r="CW702" i="16"/>
  <c r="EC702" i="16" s="1"/>
  <c r="CW703" i="16"/>
  <c r="EC703" i="16" s="1"/>
  <c r="CW704" i="16"/>
  <c r="EC704" i="16" s="1"/>
  <c r="CW705" i="16"/>
  <c r="EC705" i="16" s="1"/>
  <c r="CW706" i="16"/>
  <c r="EC706" i="16" s="1"/>
  <c r="CW707" i="16"/>
  <c r="EC707" i="16" s="1"/>
  <c r="CW708" i="16"/>
  <c r="EC708" i="16" s="1"/>
  <c r="CW709" i="16"/>
  <c r="EC709" i="16" s="1"/>
  <c r="CW710" i="16"/>
  <c r="EC710" i="16" s="1"/>
  <c r="CW711" i="16"/>
  <c r="EC711" i="16" s="1"/>
  <c r="CW712" i="16"/>
  <c r="EC712" i="16" s="1"/>
  <c r="CW713" i="16"/>
  <c r="EC713" i="16" s="1"/>
  <c r="CW714" i="16"/>
  <c r="EC714" i="16" s="1"/>
  <c r="CW715" i="16"/>
  <c r="EC715" i="16" s="1"/>
  <c r="CW716" i="16"/>
  <c r="EC716" i="16" s="1"/>
  <c r="CW717" i="16"/>
  <c r="EC717" i="16" s="1"/>
  <c r="CW718" i="16"/>
  <c r="EC718" i="16" s="1"/>
  <c r="CW719" i="16"/>
  <c r="EC719" i="16" s="1"/>
  <c r="CW720" i="16"/>
  <c r="EC720" i="16" s="1"/>
  <c r="CW721" i="16"/>
  <c r="EC721" i="16" s="1"/>
  <c r="CW722" i="16"/>
  <c r="EC722" i="16" s="1"/>
  <c r="CW723" i="16"/>
  <c r="EC723" i="16" s="1"/>
  <c r="CW724" i="16"/>
  <c r="EC724" i="16" s="1"/>
  <c r="CW725" i="16"/>
  <c r="EC725" i="16" s="1"/>
  <c r="CW726" i="16"/>
  <c r="EC726" i="16" s="1"/>
  <c r="CW727" i="16"/>
  <c r="EC727" i="16" s="1"/>
  <c r="CW728" i="16"/>
  <c r="EC728" i="16" s="1"/>
  <c r="CW729" i="16"/>
  <c r="EC729" i="16" s="1"/>
  <c r="CW730" i="16"/>
  <c r="EC730" i="16" s="1"/>
  <c r="CW731" i="16"/>
  <c r="EC731" i="16" s="1"/>
  <c r="CW733" i="16"/>
  <c r="EC733" i="16" s="1"/>
  <c r="CW732" i="16"/>
  <c r="EC732" i="16" s="1"/>
  <c r="CW734" i="16"/>
  <c r="EC734" i="16" s="1"/>
  <c r="CW735" i="16"/>
  <c r="EC735" i="16" s="1"/>
  <c r="CW736" i="16"/>
  <c r="EC736" i="16" s="1"/>
  <c r="CW737" i="16"/>
  <c r="EC737" i="16" s="1"/>
  <c r="CW738" i="16"/>
  <c r="EC738" i="16" s="1"/>
  <c r="CW739" i="16"/>
  <c r="EC739" i="16" s="1"/>
  <c r="CW740" i="16"/>
  <c r="EC740" i="16" s="1"/>
  <c r="CW741" i="16"/>
  <c r="EC741" i="16" s="1"/>
  <c r="CW742" i="16"/>
  <c r="EC742" i="16" s="1"/>
  <c r="CW743" i="16"/>
  <c r="EC743" i="16" s="1"/>
  <c r="CW744" i="16"/>
  <c r="EC744" i="16" s="1"/>
  <c r="CW745" i="16"/>
  <c r="EC745" i="16" s="1"/>
  <c r="CW746" i="16"/>
  <c r="EC746" i="16" s="1"/>
  <c r="CW747" i="16"/>
  <c r="EC747" i="16" s="1"/>
  <c r="CW748" i="16"/>
  <c r="EC748" i="16" s="1"/>
  <c r="CW749" i="16"/>
  <c r="EC749" i="16" s="1"/>
  <c r="CW750" i="16"/>
  <c r="EC750" i="16" s="1"/>
  <c r="CW751" i="16"/>
  <c r="EC751" i="16" s="1"/>
  <c r="CW752" i="16"/>
  <c r="EC752" i="16" s="1"/>
  <c r="CW753" i="16"/>
  <c r="EC753" i="16" s="1"/>
  <c r="CW754" i="16"/>
  <c r="EC754" i="16" s="1"/>
  <c r="CW755" i="16"/>
  <c r="EC755" i="16" s="1"/>
  <c r="CW756" i="16"/>
  <c r="EC756" i="16" s="1"/>
  <c r="CW757" i="16"/>
  <c r="EC757" i="16" s="1"/>
  <c r="CW758" i="16"/>
  <c r="EC758" i="16" s="1"/>
  <c r="CW759" i="16"/>
  <c r="EC759" i="16" s="1"/>
  <c r="CW760" i="16"/>
  <c r="EC760" i="16" s="1"/>
  <c r="CW761" i="16"/>
  <c r="EC761" i="16" s="1"/>
  <c r="CW762" i="16"/>
  <c r="EC762" i="16" s="1"/>
  <c r="CW763" i="16"/>
  <c r="EC763" i="16" s="1"/>
  <c r="CW764" i="16"/>
  <c r="EC764" i="16" s="1"/>
  <c r="CW765" i="16"/>
  <c r="EC765" i="16" s="1"/>
  <c r="CW766" i="16"/>
  <c r="EC766" i="16" s="1"/>
  <c r="CW767" i="16"/>
  <c r="EC767" i="16" s="1"/>
  <c r="CW768" i="16"/>
  <c r="EC768" i="16" s="1"/>
  <c r="CW769" i="16"/>
  <c r="EC769" i="16" s="1"/>
  <c r="CW770" i="16"/>
  <c r="EC770" i="16" s="1"/>
  <c r="CW771" i="16"/>
  <c r="EC771" i="16" s="1"/>
  <c r="CW772" i="16"/>
  <c r="EC772" i="16" s="1"/>
  <c r="CW773" i="16"/>
  <c r="EC773" i="16" s="1"/>
  <c r="CW774" i="16"/>
  <c r="EC774" i="16" s="1"/>
  <c r="CW775" i="16"/>
  <c r="EC775" i="16" s="1"/>
  <c r="CW776" i="16"/>
  <c r="EC776" i="16" s="1"/>
  <c r="CW777" i="16"/>
  <c r="EC777" i="16" s="1"/>
  <c r="CW778" i="16"/>
  <c r="EC778" i="16" s="1"/>
  <c r="CW779" i="16"/>
  <c r="EC779" i="16" s="1"/>
  <c r="CW781" i="16"/>
  <c r="EC781" i="16" s="1"/>
  <c r="CW780" i="16"/>
  <c r="EC780" i="16" s="1"/>
  <c r="CW782" i="16"/>
  <c r="EC782" i="16" s="1"/>
  <c r="CW783" i="16"/>
  <c r="EC783" i="16" s="1"/>
  <c r="CW784" i="16"/>
  <c r="EC784" i="16" s="1"/>
  <c r="CW785" i="16"/>
  <c r="EC785" i="16" s="1"/>
  <c r="CW786" i="16"/>
  <c r="EC786" i="16" s="1"/>
  <c r="CW787" i="16"/>
  <c r="EC787" i="16" s="1"/>
  <c r="CW788" i="16"/>
  <c r="EC788" i="16" s="1"/>
  <c r="CW789" i="16"/>
  <c r="EC789" i="16" s="1"/>
  <c r="CW790" i="16"/>
  <c r="EC790" i="16" s="1"/>
  <c r="CW791" i="16"/>
  <c r="EC791" i="16" s="1"/>
  <c r="CW792" i="16"/>
  <c r="EC792" i="16" s="1"/>
  <c r="CW793" i="16"/>
  <c r="EC793" i="16" s="1"/>
  <c r="CW794" i="16"/>
  <c r="EC794" i="16" s="1"/>
  <c r="CW795" i="16"/>
  <c r="EC795" i="16" s="1"/>
  <c r="CW796" i="16"/>
  <c r="EC796" i="16" s="1"/>
  <c r="CW797" i="16"/>
  <c r="EC797" i="16" s="1"/>
  <c r="CW798" i="16"/>
  <c r="EC798" i="16" s="1"/>
  <c r="CW799" i="16"/>
  <c r="EC799" i="16" s="1"/>
  <c r="CW800" i="16"/>
  <c r="EC800" i="16" s="1"/>
  <c r="CW801" i="16"/>
  <c r="EC801" i="16" s="1"/>
  <c r="CW802" i="16"/>
  <c r="EC802" i="16" s="1"/>
  <c r="CW803" i="16"/>
  <c r="EC803" i="16" s="1"/>
  <c r="CW804" i="16"/>
  <c r="EC804" i="16" s="1"/>
  <c r="CW805" i="16"/>
  <c r="EC805" i="16" s="1"/>
  <c r="CW806" i="16"/>
  <c r="EC806" i="16" s="1"/>
  <c r="CW807" i="16"/>
  <c r="EC807" i="16" s="1"/>
  <c r="CW808" i="16"/>
  <c r="EC808" i="16" s="1"/>
  <c r="CW809" i="16"/>
  <c r="EC809" i="16" s="1"/>
  <c r="CW810" i="16"/>
  <c r="EC810" i="16" s="1"/>
  <c r="CW811" i="16"/>
  <c r="EC811" i="16" s="1"/>
  <c r="CW812" i="16"/>
  <c r="EC812" i="16" s="1"/>
  <c r="CW813" i="16"/>
  <c r="EC813" i="16" s="1"/>
  <c r="CW814" i="16"/>
  <c r="EC814" i="16" s="1"/>
  <c r="CW816" i="16"/>
  <c r="EC816" i="16" s="1"/>
  <c r="CW815" i="16"/>
  <c r="EC815" i="16" s="1"/>
  <c r="CW817" i="16"/>
  <c r="EC817" i="16" s="1"/>
  <c r="CW818" i="16"/>
  <c r="EC818" i="16" s="1"/>
  <c r="CW819" i="16"/>
  <c r="EC819" i="16" s="1"/>
  <c r="CW820" i="16"/>
  <c r="EC820" i="16" s="1"/>
  <c r="CW822" i="16"/>
  <c r="EC822" i="16" s="1"/>
  <c r="CW821" i="16"/>
  <c r="EC821" i="16" s="1"/>
  <c r="CW823" i="16"/>
  <c r="EC823" i="16" s="1"/>
  <c r="CW824" i="16"/>
  <c r="EC824" i="16" s="1"/>
  <c r="CW825" i="16"/>
  <c r="EC825" i="16" s="1"/>
  <c r="CW826" i="16"/>
  <c r="EC826" i="16" s="1"/>
  <c r="CW827" i="16"/>
  <c r="EC827" i="16" s="1"/>
  <c r="CW828" i="16"/>
  <c r="EC828" i="16" s="1"/>
  <c r="CW829" i="16"/>
  <c r="EC829" i="16" s="1"/>
  <c r="CW830" i="16"/>
  <c r="EC830" i="16" s="1"/>
  <c r="CW831" i="16"/>
  <c r="EC831" i="16" s="1"/>
  <c r="CW832" i="16"/>
  <c r="EC832" i="16" s="1"/>
  <c r="CW833" i="16"/>
  <c r="EC833" i="16" s="1"/>
  <c r="CW834" i="16"/>
  <c r="EC834" i="16" s="1"/>
  <c r="CW835" i="16"/>
  <c r="EC835" i="16" s="1"/>
  <c r="CW836" i="16"/>
  <c r="EC836" i="16" s="1"/>
  <c r="CW837" i="16"/>
  <c r="EC837" i="16" s="1"/>
  <c r="CW838" i="16"/>
  <c r="EC838" i="16" s="1"/>
  <c r="CW839" i="16"/>
  <c r="EC839" i="16" s="1"/>
  <c r="CW840" i="16"/>
  <c r="EC840" i="16" s="1"/>
  <c r="CW841" i="16"/>
  <c r="EC841" i="16" s="1"/>
  <c r="CW842" i="16"/>
  <c r="EC842" i="16" s="1"/>
  <c r="CW843" i="16"/>
  <c r="EC843" i="16" s="1"/>
  <c r="CW844" i="16"/>
  <c r="EC844" i="16" s="1"/>
  <c r="CW845" i="16"/>
  <c r="EC845" i="16" s="1"/>
  <c r="CW846" i="16"/>
  <c r="EC846" i="16" s="1"/>
  <c r="CW847" i="16"/>
  <c r="EC847" i="16" s="1"/>
  <c r="CW848" i="16"/>
  <c r="EC848" i="16" s="1"/>
  <c r="CW849" i="16"/>
  <c r="EC849" i="16" s="1"/>
  <c r="CW850" i="16"/>
  <c r="EC850" i="16" s="1"/>
  <c r="CW851" i="16"/>
  <c r="EC851" i="16" s="1"/>
  <c r="CW852" i="16"/>
  <c r="EC852" i="16" s="1"/>
  <c r="CW853" i="16"/>
  <c r="EC853" i="16" s="1"/>
  <c r="CW854" i="16"/>
  <c r="EC854" i="16" s="1"/>
  <c r="CW855" i="16"/>
  <c r="EC855" i="16" s="1"/>
  <c r="CW856" i="16"/>
  <c r="EC856" i="16" s="1"/>
  <c r="CW857" i="16"/>
  <c r="EC857" i="16" s="1"/>
  <c r="CW858" i="16"/>
  <c r="EC858" i="16" s="1"/>
  <c r="CW859" i="16"/>
  <c r="EC859" i="16" s="1"/>
  <c r="CW860" i="16"/>
  <c r="EC860" i="16" s="1"/>
  <c r="CW861" i="16"/>
  <c r="EC861" i="16" s="1"/>
  <c r="CW862" i="16"/>
  <c r="EC862" i="16" s="1"/>
  <c r="CW863" i="16"/>
  <c r="EC863" i="16" s="1"/>
  <c r="CW864" i="16"/>
  <c r="EC864" i="16" s="1"/>
  <c r="CW865" i="16"/>
  <c r="EC865" i="16" s="1"/>
  <c r="CW866" i="16"/>
  <c r="EC866" i="16" s="1"/>
  <c r="CW867" i="16"/>
  <c r="EC867" i="16" s="1"/>
  <c r="CW868" i="16"/>
  <c r="EC868" i="16" s="1"/>
  <c r="CW869" i="16"/>
  <c r="EC869" i="16" s="1"/>
  <c r="CW870" i="16"/>
  <c r="EC870" i="16" s="1"/>
  <c r="CW871" i="16"/>
  <c r="EC871" i="16" s="1"/>
  <c r="CW873" i="16"/>
  <c r="EC873" i="16" s="1"/>
  <c r="CW872" i="16"/>
  <c r="EC872" i="16" s="1"/>
  <c r="CW874" i="16"/>
  <c r="EC874" i="16" s="1"/>
  <c r="CW875" i="16"/>
  <c r="EC875" i="16" s="1"/>
  <c r="CW876" i="16"/>
  <c r="EC876" i="16" s="1"/>
  <c r="CW877" i="16"/>
  <c r="EC877" i="16" s="1"/>
  <c r="CW878" i="16"/>
  <c r="EC878" i="16" s="1"/>
  <c r="CW879" i="16"/>
  <c r="EC879" i="16" s="1"/>
  <c r="CW880" i="16"/>
  <c r="EC880" i="16" s="1"/>
  <c r="CW881" i="16"/>
  <c r="EC881" i="16" s="1"/>
  <c r="CW882" i="16"/>
  <c r="EC882" i="16" s="1"/>
  <c r="CW883" i="16"/>
  <c r="EC883" i="16" s="1"/>
  <c r="CW884" i="16"/>
  <c r="EC884" i="16" s="1"/>
  <c r="CW885" i="16"/>
  <c r="EC885" i="16" s="1"/>
  <c r="CW886" i="16"/>
  <c r="EC886" i="16" s="1"/>
  <c r="CW887" i="16"/>
  <c r="EC887" i="16" s="1"/>
  <c r="CW888" i="16"/>
  <c r="EC888" i="16" s="1"/>
  <c r="CW889" i="16"/>
  <c r="EC889" i="16" s="1"/>
  <c r="CW890" i="16"/>
  <c r="EC890" i="16" s="1"/>
  <c r="CW891" i="16"/>
  <c r="EC891" i="16" s="1"/>
  <c r="CW892" i="16"/>
  <c r="EC892" i="16" s="1"/>
  <c r="CW893" i="16"/>
  <c r="EC893" i="16" s="1"/>
  <c r="CW894" i="16"/>
  <c r="EC894" i="16" s="1"/>
  <c r="CW895" i="16"/>
  <c r="EC895" i="16" s="1"/>
  <c r="CW896" i="16"/>
  <c r="EC896" i="16" s="1"/>
  <c r="CW897" i="16"/>
  <c r="EC897" i="16" s="1"/>
  <c r="CW898" i="16"/>
  <c r="EC898" i="16" s="1"/>
  <c r="CW899" i="16"/>
  <c r="EC899" i="16" s="1"/>
  <c r="CW900" i="16"/>
  <c r="EC900" i="16" s="1"/>
  <c r="CW901" i="16"/>
  <c r="EC901" i="16" s="1"/>
  <c r="CW902" i="16"/>
  <c r="EC902" i="16" s="1"/>
  <c r="CW903" i="16"/>
  <c r="EC903" i="16" s="1"/>
  <c r="CW904" i="16"/>
  <c r="EC904" i="16" s="1"/>
  <c r="CW905" i="16"/>
  <c r="EC905" i="16" s="1"/>
  <c r="CW906" i="16"/>
  <c r="EC906" i="16" s="1"/>
  <c r="CW907" i="16"/>
  <c r="EC907" i="16" s="1"/>
  <c r="CW908" i="16"/>
  <c r="EC908" i="16" s="1"/>
  <c r="CW909" i="16"/>
  <c r="EC909" i="16" s="1"/>
  <c r="CW910" i="16"/>
  <c r="EC910" i="16" s="1"/>
  <c r="CW911" i="16"/>
  <c r="EC911" i="16" s="1"/>
  <c r="CW912" i="16"/>
  <c r="EC912" i="16" s="1"/>
  <c r="CW913" i="16"/>
  <c r="EC913" i="16" s="1"/>
  <c r="CW914" i="16"/>
  <c r="EC914" i="16" s="1"/>
  <c r="CW915" i="16"/>
  <c r="EC915" i="16" s="1"/>
  <c r="CW916" i="16"/>
  <c r="EC916" i="16" s="1"/>
  <c r="CW917" i="16"/>
  <c r="EC917" i="16" s="1"/>
  <c r="CW918" i="16"/>
  <c r="EC918" i="16" s="1"/>
  <c r="CW919" i="16"/>
  <c r="EC919" i="16" s="1"/>
  <c r="CW920" i="16"/>
  <c r="EC920" i="16" s="1"/>
  <c r="CW921" i="16"/>
  <c r="EC921" i="16" s="1"/>
  <c r="CW922" i="16"/>
  <c r="EC922" i="16" s="1"/>
  <c r="CW923" i="16"/>
  <c r="EC923" i="16" s="1"/>
  <c r="CW924" i="16"/>
  <c r="EC924" i="16" s="1"/>
  <c r="CW925" i="16"/>
  <c r="EC925" i="16" s="1"/>
  <c r="CW926" i="16"/>
  <c r="EC926" i="16" s="1"/>
  <c r="CW927" i="16"/>
  <c r="EC927" i="16" s="1"/>
  <c r="CW928" i="16"/>
  <c r="EC928" i="16" s="1"/>
  <c r="CW929" i="16"/>
  <c r="EC929" i="16" s="1"/>
  <c r="CW930" i="16"/>
  <c r="EC930" i="16" s="1"/>
  <c r="CW931" i="16"/>
  <c r="EC931" i="16" s="1"/>
  <c r="CW932" i="16"/>
  <c r="EC932" i="16" s="1"/>
  <c r="CW933" i="16"/>
  <c r="EC933" i="16" s="1"/>
  <c r="CW934" i="16"/>
  <c r="EC934" i="16" s="1"/>
  <c r="CW935" i="16"/>
  <c r="EC935" i="16" s="1"/>
  <c r="CW936" i="16"/>
  <c r="EC936" i="16" s="1"/>
  <c r="CW937" i="16"/>
  <c r="EC937" i="16" s="1"/>
  <c r="CW938" i="16"/>
  <c r="EC938" i="16" s="1"/>
  <c r="CW939" i="16"/>
  <c r="EC939" i="16" s="1"/>
  <c r="CW940" i="16"/>
  <c r="EC940" i="16" s="1"/>
  <c r="CW941" i="16"/>
  <c r="EC941" i="16" s="1"/>
  <c r="CW942" i="16"/>
  <c r="EC942" i="16" s="1"/>
  <c r="CW943" i="16"/>
  <c r="EC943" i="16" s="1"/>
  <c r="CW944" i="16"/>
  <c r="EC944" i="16" s="1"/>
  <c r="CW945" i="16"/>
  <c r="EC945" i="16" s="1"/>
  <c r="CW946" i="16"/>
  <c r="EC946" i="16" s="1"/>
  <c r="CW947" i="16"/>
  <c r="EC947" i="16" s="1"/>
  <c r="CW948" i="16"/>
  <c r="EC948" i="16" s="1"/>
  <c r="CW949" i="16"/>
  <c r="EC949" i="16" s="1"/>
  <c r="CW950" i="16"/>
  <c r="EC950" i="16" s="1"/>
  <c r="CW951" i="16"/>
  <c r="EC951" i="16" s="1"/>
  <c r="CW952" i="16"/>
  <c r="EC952" i="16" s="1"/>
  <c r="CW953" i="16"/>
  <c r="EC953" i="16" s="1"/>
  <c r="CW954" i="16"/>
  <c r="EC954" i="16" s="1"/>
  <c r="CW955" i="16"/>
  <c r="EC955" i="16" s="1"/>
  <c r="CW956" i="16"/>
  <c r="EC956" i="16" s="1"/>
  <c r="CW957" i="16"/>
  <c r="EC957" i="16" s="1"/>
  <c r="CW958" i="16"/>
  <c r="EC958" i="16" s="1"/>
  <c r="CW959" i="16"/>
  <c r="EC959" i="16" s="1"/>
  <c r="CW960" i="16"/>
  <c r="EC960" i="16" s="1"/>
  <c r="CW961" i="16"/>
  <c r="EC961" i="16" s="1"/>
  <c r="CW962" i="16"/>
  <c r="EC962" i="16" s="1"/>
  <c r="CW963" i="16"/>
  <c r="EC963" i="16" s="1"/>
  <c r="CW964" i="16"/>
  <c r="EC964" i="16" s="1"/>
  <c r="CW965" i="16"/>
  <c r="EC965" i="16" s="1"/>
  <c r="CW966" i="16"/>
  <c r="EC966" i="16" s="1"/>
  <c r="CW967" i="16"/>
  <c r="EC967" i="16" s="1"/>
  <c r="CW968" i="16"/>
  <c r="EC968" i="16" s="1"/>
  <c r="CW969" i="16"/>
  <c r="EC969" i="16" s="1"/>
  <c r="CW970" i="16"/>
  <c r="EC970" i="16" s="1"/>
  <c r="CW971" i="16"/>
  <c r="EC971" i="16" s="1"/>
  <c r="CW973" i="16"/>
  <c r="EC973" i="16" s="1"/>
  <c r="CW972" i="16"/>
  <c r="EC972" i="16" s="1"/>
  <c r="CW974" i="16"/>
  <c r="EC974" i="16" s="1"/>
  <c r="CW975" i="16"/>
  <c r="EC975" i="16" s="1"/>
  <c r="CW976" i="16"/>
  <c r="EC976" i="16" s="1"/>
  <c r="CW977" i="16"/>
  <c r="EC977" i="16" s="1"/>
  <c r="CW978" i="16"/>
  <c r="EC978" i="16" s="1"/>
  <c r="CW979" i="16"/>
  <c r="EC979" i="16" s="1"/>
  <c r="CW980" i="16"/>
  <c r="EC980" i="16" s="1"/>
  <c r="CW982" i="16"/>
  <c r="EC982" i="16" s="1"/>
  <c r="CW981" i="16"/>
  <c r="EC981" i="16" s="1"/>
  <c r="CW984" i="16"/>
  <c r="EC984" i="16" s="1"/>
  <c r="CW983" i="16"/>
  <c r="EC983" i="16" s="1"/>
  <c r="CW985" i="16"/>
  <c r="EC985" i="16" s="1"/>
  <c r="CW986" i="16"/>
  <c r="EC986" i="16" s="1"/>
  <c r="CW987" i="16"/>
  <c r="EC987" i="16" s="1"/>
  <c r="CW988" i="16"/>
  <c r="EC988" i="16" s="1"/>
  <c r="CW989" i="16"/>
  <c r="EC989" i="16" s="1"/>
  <c r="CW990" i="16"/>
  <c r="EC990" i="16" s="1"/>
  <c r="CW991" i="16"/>
  <c r="EC991" i="16" s="1"/>
  <c r="CW992" i="16"/>
  <c r="EC992" i="16" s="1"/>
  <c r="CW993" i="16"/>
  <c r="EC993" i="16" s="1"/>
  <c r="CW994" i="16"/>
  <c r="EC994" i="16" s="1"/>
  <c r="CW995" i="16"/>
  <c r="EC995" i="16" s="1"/>
  <c r="CW996" i="16"/>
  <c r="EC996" i="16" s="1"/>
  <c r="CW997" i="16"/>
  <c r="EC997" i="16" s="1"/>
  <c r="CW998" i="16"/>
  <c r="EC998" i="16" s="1"/>
  <c r="CW999" i="16"/>
  <c r="EC999" i="16" s="1"/>
  <c r="CW1000" i="16"/>
  <c r="EC1000" i="16" s="1"/>
  <c r="CW1001" i="16"/>
  <c r="EC1001" i="16" s="1"/>
  <c r="CW1002" i="16"/>
  <c r="EC1002" i="16" s="1"/>
  <c r="CW1003" i="16"/>
  <c r="EC1003" i="16" s="1"/>
  <c r="CW1004" i="16"/>
  <c r="EC1004" i="16" s="1"/>
  <c r="CW1005" i="16"/>
  <c r="EC1005" i="16" s="1"/>
  <c r="CW1006" i="16"/>
  <c r="EC1006" i="16" s="1"/>
  <c r="CW1007" i="16"/>
  <c r="EC1007" i="16" s="1"/>
  <c r="CW1008" i="16"/>
  <c r="EC1008" i="16" s="1"/>
  <c r="CW1009" i="16"/>
  <c r="EC1009" i="16" s="1"/>
  <c r="CW1010" i="16"/>
  <c r="EC1010" i="16" s="1"/>
  <c r="CW1011" i="16"/>
  <c r="EC1011" i="16" s="1"/>
  <c r="CW1012" i="16"/>
  <c r="EC1012" i="16" s="1"/>
  <c r="CW1013" i="16"/>
  <c r="EC1013" i="16" s="1"/>
  <c r="CW1014" i="16"/>
  <c r="EC1014" i="16" s="1"/>
  <c r="CW1015" i="16"/>
  <c r="EC1015" i="16" s="1"/>
  <c r="CW1016" i="16"/>
  <c r="EC1016" i="16" s="1"/>
  <c r="DB20" i="16"/>
  <c r="EH20" i="16" s="1"/>
  <c r="DB19" i="16"/>
  <c r="EH19" i="16" s="1"/>
  <c r="DB21" i="16"/>
  <c r="EH21" i="16" s="1"/>
  <c r="DB22" i="16"/>
  <c r="EH22" i="16" s="1"/>
  <c r="DB23" i="16"/>
  <c r="EH23" i="16" s="1"/>
  <c r="DB24" i="16"/>
  <c r="EH24" i="16" s="1"/>
  <c r="DB25" i="16"/>
  <c r="EH25" i="16" s="1"/>
  <c r="DB26" i="16"/>
  <c r="EH26" i="16" s="1"/>
  <c r="DB27" i="16"/>
  <c r="EH27" i="16" s="1"/>
  <c r="DB28" i="16"/>
  <c r="EH28" i="16" s="1"/>
  <c r="DB29" i="16"/>
  <c r="EH29" i="16" s="1"/>
  <c r="DB30" i="16"/>
  <c r="EH30" i="16" s="1"/>
  <c r="DB31" i="16"/>
  <c r="EH31" i="16" s="1"/>
  <c r="DB32" i="16"/>
  <c r="EH32" i="16" s="1"/>
  <c r="DB33" i="16"/>
  <c r="EH33" i="16" s="1"/>
  <c r="DB34" i="16"/>
  <c r="EH34" i="16" s="1"/>
  <c r="DB35" i="16"/>
  <c r="EH35" i="16" s="1"/>
  <c r="DB36" i="16"/>
  <c r="EH36" i="16" s="1"/>
  <c r="DB37" i="16"/>
  <c r="EH37" i="16" s="1"/>
  <c r="DB38" i="16"/>
  <c r="EH38" i="16" s="1"/>
  <c r="DB39" i="16"/>
  <c r="EH39" i="16" s="1"/>
  <c r="DB40" i="16"/>
  <c r="EH40" i="16" s="1"/>
  <c r="DB41" i="16"/>
  <c r="EH41" i="16" s="1"/>
  <c r="DB42" i="16"/>
  <c r="EH42" i="16" s="1"/>
  <c r="DB43" i="16"/>
  <c r="EH43" i="16" s="1"/>
  <c r="DB44" i="16"/>
  <c r="EH44" i="16" s="1"/>
  <c r="DB45" i="16"/>
  <c r="EH45" i="16" s="1"/>
  <c r="DB46" i="16"/>
  <c r="EH46" i="16" s="1"/>
  <c r="DB47" i="16"/>
  <c r="EH47" i="16" s="1"/>
  <c r="DB48" i="16"/>
  <c r="EH48" i="16" s="1"/>
  <c r="DB49" i="16"/>
  <c r="EH49" i="16" s="1"/>
  <c r="DB50" i="16"/>
  <c r="EH50" i="16" s="1"/>
  <c r="DB51" i="16"/>
  <c r="EH51" i="16" s="1"/>
  <c r="DB52" i="16"/>
  <c r="EH52" i="16" s="1"/>
  <c r="DB53" i="16"/>
  <c r="EH53" i="16" s="1"/>
  <c r="DB54" i="16"/>
  <c r="EH54" i="16" s="1"/>
  <c r="DB55" i="16"/>
  <c r="EH55" i="16" s="1"/>
  <c r="DB56" i="16"/>
  <c r="EH56" i="16" s="1"/>
  <c r="DB57" i="16"/>
  <c r="EH57" i="16" s="1"/>
  <c r="DB58" i="16"/>
  <c r="EH58" i="16" s="1"/>
  <c r="DB59" i="16"/>
  <c r="EH59" i="16" s="1"/>
  <c r="DB60" i="16"/>
  <c r="EH60" i="16" s="1"/>
  <c r="DB61" i="16"/>
  <c r="EH61" i="16" s="1"/>
  <c r="DB62" i="16"/>
  <c r="EH62" i="16" s="1"/>
  <c r="DB63" i="16"/>
  <c r="EH63" i="16" s="1"/>
  <c r="DB64" i="16"/>
  <c r="EH64" i="16" s="1"/>
  <c r="DB65" i="16"/>
  <c r="EH65" i="16" s="1"/>
  <c r="DB66" i="16"/>
  <c r="EH66" i="16" s="1"/>
  <c r="DB67" i="16"/>
  <c r="EH67" i="16" s="1"/>
  <c r="DB68" i="16"/>
  <c r="EH68" i="16" s="1"/>
  <c r="DB69" i="16"/>
  <c r="EH69" i="16" s="1"/>
  <c r="DB70" i="16"/>
  <c r="EH70" i="16" s="1"/>
  <c r="DB71" i="16"/>
  <c r="EH71" i="16" s="1"/>
  <c r="DB72" i="16"/>
  <c r="EH72" i="16" s="1"/>
  <c r="DB73" i="16"/>
  <c r="EH73" i="16" s="1"/>
  <c r="DB74" i="16"/>
  <c r="EH74" i="16" s="1"/>
  <c r="DB75" i="16"/>
  <c r="EH75" i="16" s="1"/>
  <c r="DB76" i="16"/>
  <c r="EH76" i="16" s="1"/>
  <c r="DB77" i="16"/>
  <c r="EH77" i="16" s="1"/>
  <c r="DB78" i="16"/>
  <c r="EH78" i="16" s="1"/>
  <c r="DB79" i="16"/>
  <c r="EH79" i="16" s="1"/>
  <c r="DB80" i="16"/>
  <c r="EH80" i="16" s="1"/>
  <c r="DB81" i="16"/>
  <c r="EH81" i="16" s="1"/>
  <c r="DB82" i="16"/>
  <c r="EH82" i="16" s="1"/>
  <c r="DB83" i="16"/>
  <c r="EH83" i="16" s="1"/>
  <c r="DB84" i="16"/>
  <c r="EH84" i="16" s="1"/>
  <c r="DB85" i="16"/>
  <c r="EH85" i="16" s="1"/>
  <c r="DB86" i="16"/>
  <c r="EH86" i="16" s="1"/>
  <c r="DB87" i="16"/>
  <c r="EH87" i="16" s="1"/>
  <c r="DB88" i="16"/>
  <c r="EH88" i="16" s="1"/>
  <c r="DB89" i="16"/>
  <c r="EH89" i="16" s="1"/>
  <c r="DB90" i="16"/>
  <c r="EH90" i="16" s="1"/>
  <c r="DB91" i="16"/>
  <c r="EH91" i="16" s="1"/>
  <c r="DB92" i="16"/>
  <c r="EH92" i="16" s="1"/>
  <c r="DB93" i="16"/>
  <c r="EH93" i="16" s="1"/>
  <c r="DB94" i="16"/>
  <c r="EH94" i="16" s="1"/>
  <c r="DB95" i="16"/>
  <c r="EH95" i="16" s="1"/>
  <c r="DB96" i="16"/>
  <c r="EH96" i="16" s="1"/>
  <c r="DB97" i="16"/>
  <c r="EH97" i="16" s="1"/>
  <c r="DB98" i="16"/>
  <c r="EH98" i="16" s="1"/>
  <c r="DB99" i="16"/>
  <c r="EH99" i="16" s="1"/>
  <c r="DB100" i="16"/>
  <c r="EH100" i="16" s="1"/>
  <c r="DB101" i="16"/>
  <c r="EH101" i="16" s="1"/>
  <c r="DB102" i="16"/>
  <c r="EH102" i="16" s="1"/>
  <c r="DB103" i="16"/>
  <c r="EH103" i="16" s="1"/>
  <c r="DB104" i="16"/>
  <c r="EH104" i="16" s="1"/>
  <c r="DB105" i="16"/>
  <c r="EH105" i="16" s="1"/>
  <c r="DB106" i="16"/>
  <c r="EH106" i="16" s="1"/>
  <c r="DB107" i="16"/>
  <c r="EH107" i="16" s="1"/>
  <c r="DB108" i="16"/>
  <c r="EH108" i="16" s="1"/>
  <c r="DB109" i="16"/>
  <c r="EH109" i="16" s="1"/>
  <c r="DB110" i="16"/>
  <c r="EH110" i="16" s="1"/>
  <c r="DB111" i="16"/>
  <c r="EH111" i="16" s="1"/>
  <c r="DB112" i="16"/>
  <c r="EH112" i="16" s="1"/>
  <c r="DB113" i="16"/>
  <c r="EH113" i="16" s="1"/>
  <c r="DB114" i="16"/>
  <c r="EH114" i="16" s="1"/>
  <c r="DB115" i="16"/>
  <c r="EH115" i="16" s="1"/>
  <c r="DB116" i="16"/>
  <c r="EH116" i="16" s="1"/>
  <c r="DB117" i="16"/>
  <c r="EH117" i="16" s="1"/>
  <c r="DB118" i="16"/>
  <c r="EH118" i="16" s="1"/>
  <c r="DB119" i="16"/>
  <c r="EH119" i="16" s="1"/>
  <c r="DB120" i="16"/>
  <c r="EH120" i="16" s="1"/>
  <c r="DB121" i="16"/>
  <c r="EH121" i="16" s="1"/>
  <c r="DB122" i="16"/>
  <c r="EH122" i="16" s="1"/>
  <c r="DB123" i="16"/>
  <c r="EH123" i="16" s="1"/>
  <c r="DB124" i="16"/>
  <c r="EH124" i="16" s="1"/>
  <c r="DB125" i="16"/>
  <c r="EH125" i="16" s="1"/>
  <c r="DB126" i="16"/>
  <c r="EH126" i="16" s="1"/>
  <c r="DB127" i="16"/>
  <c r="EH127" i="16" s="1"/>
  <c r="DB128" i="16"/>
  <c r="EH128" i="16" s="1"/>
  <c r="DB129" i="16"/>
  <c r="EH129" i="16" s="1"/>
  <c r="DB130" i="16"/>
  <c r="EH130" i="16" s="1"/>
  <c r="DB131" i="16"/>
  <c r="EH131" i="16" s="1"/>
  <c r="DB132" i="16"/>
  <c r="EH132" i="16" s="1"/>
  <c r="DB133" i="16"/>
  <c r="EH133" i="16" s="1"/>
  <c r="DB134" i="16"/>
  <c r="EH134" i="16" s="1"/>
  <c r="DB135" i="16"/>
  <c r="EH135" i="16" s="1"/>
  <c r="DB136" i="16"/>
  <c r="EH136" i="16" s="1"/>
  <c r="DB137" i="16"/>
  <c r="EH137" i="16" s="1"/>
  <c r="DB138" i="16"/>
  <c r="EH138" i="16" s="1"/>
  <c r="DB139" i="16"/>
  <c r="EH139" i="16" s="1"/>
  <c r="DB140" i="16"/>
  <c r="EH140" i="16" s="1"/>
  <c r="DB141" i="16"/>
  <c r="EH141" i="16" s="1"/>
  <c r="DB142" i="16"/>
  <c r="EH142" i="16" s="1"/>
  <c r="DB143" i="16"/>
  <c r="EH143" i="16" s="1"/>
  <c r="DB144" i="16"/>
  <c r="EH144" i="16" s="1"/>
  <c r="DB145" i="16"/>
  <c r="EH145" i="16" s="1"/>
  <c r="DB146" i="16"/>
  <c r="EH146" i="16" s="1"/>
  <c r="DB147" i="16"/>
  <c r="EH147" i="16" s="1"/>
  <c r="DB148" i="16"/>
  <c r="EH148" i="16" s="1"/>
  <c r="DB149" i="16"/>
  <c r="EH149" i="16" s="1"/>
  <c r="DB150" i="16"/>
  <c r="EH150" i="16" s="1"/>
  <c r="DB151" i="16"/>
  <c r="EH151" i="16" s="1"/>
  <c r="DB152" i="16"/>
  <c r="EH152" i="16" s="1"/>
  <c r="DB153" i="16"/>
  <c r="EH153" i="16" s="1"/>
  <c r="DB154" i="16"/>
  <c r="EH154" i="16" s="1"/>
  <c r="DB155" i="16"/>
  <c r="EH155" i="16" s="1"/>
  <c r="DB156" i="16"/>
  <c r="EH156" i="16" s="1"/>
  <c r="DB157" i="16"/>
  <c r="EH157" i="16" s="1"/>
  <c r="DB158" i="16"/>
  <c r="EH158" i="16" s="1"/>
  <c r="DB159" i="16"/>
  <c r="EH159" i="16" s="1"/>
  <c r="DB160" i="16"/>
  <c r="EH160" i="16" s="1"/>
  <c r="DB161" i="16"/>
  <c r="EH161" i="16" s="1"/>
  <c r="DB162" i="16"/>
  <c r="EH162" i="16" s="1"/>
  <c r="DB163" i="16"/>
  <c r="EH163" i="16" s="1"/>
  <c r="DB164" i="16"/>
  <c r="EH164" i="16" s="1"/>
  <c r="DB165" i="16"/>
  <c r="EH165" i="16" s="1"/>
  <c r="DB166" i="16"/>
  <c r="EH166" i="16" s="1"/>
  <c r="DB167" i="16"/>
  <c r="EH167" i="16" s="1"/>
  <c r="DB168" i="16"/>
  <c r="EH168" i="16" s="1"/>
  <c r="DB169" i="16"/>
  <c r="EH169" i="16" s="1"/>
  <c r="DB170" i="16"/>
  <c r="EH170" i="16" s="1"/>
  <c r="DB171" i="16"/>
  <c r="EH171" i="16" s="1"/>
  <c r="DB172" i="16"/>
  <c r="EH172" i="16" s="1"/>
  <c r="DB173" i="16"/>
  <c r="EH173" i="16" s="1"/>
  <c r="DB174" i="16"/>
  <c r="EH174" i="16" s="1"/>
  <c r="DB175" i="16"/>
  <c r="EH175" i="16" s="1"/>
  <c r="DB176" i="16"/>
  <c r="EH176" i="16" s="1"/>
  <c r="DB177" i="16"/>
  <c r="EH177" i="16" s="1"/>
  <c r="DB178" i="16"/>
  <c r="EH178" i="16" s="1"/>
  <c r="DB179" i="16"/>
  <c r="EH179" i="16" s="1"/>
  <c r="DB180" i="16"/>
  <c r="EH180" i="16" s="1"/>
  <c r="DB181" i="16"/>
  <c r="EH181" i="16" s="1"/>
  <c r="DB182" i="16"/>
  <c r="EH182" i="16" s="1"/>
  <c r="DB183" i="16"/>
  <c r="EH183" i="16" s="1"/>
  <c r="DB184" i="16"/>
  <c r="EH184" i="16" s="1"/>
  <c r="DB185" i="16"/>
  <c r="EH185" i="16" s="1"/>
  <c r="DB186" i="16"/>
  <c r="EH186" i="16" s="1"/>
  <c r="DB187" i="16"/>
  <c r="EH187" i="16" s="1"/>
  <c r="DB188" i="16"/>
  <c r="EH188" i="16" s="1"/>
  <c r="DB189" i="16"/>
  <c r="EH189" i="16" s="1"/>
  <c r="DB190" i="16"/>
  <c r="EH190" i="16" s="1"/>
  <c r="DB191" i="16"/>
  <c r="EH191" i="16" s="1"/>
  <c r="DB192" i="16"/>
  <c r="EH192" i="16" s="1"/>
  <c r="DB193" i="16"/>
  <c r="EH193" i="16" s="1"/>
  <c r="DB194" i="16"/>
  <c r="EH194" i="16" s="1"/>
  <c r="DB195" i="16"/>
  <c r="EH195" i="16" s="1"/>
  <c r="DB196" i="16"/>
  <c r="EH196" i="16" s="1"/>
  <c r="DB197" i="16"/>
  <c r="EH197" i="16" s="1"/>
  <c r="DB198" i="16"/>
  <c r="EH198" i="16" s="1"/>
  <c r="DB199" i="16"/>
  <c r="EH199" i="16" s="1"/>
  <c r="DB200" i="16"/>
  <c r="EH200" i="16" s="1"/>
  <c r="DB201" i="16"/>
  <c r="EH201" i="16" s="1"/>
  <c r="DB202" i="16"/>
  <c r="EH202" i="16" s="1"/>
  <c r="DB203" i="16"/>
  <c r="EH203" i="16" s="1"/>
  <c r="DB204" i="16"/>
  <c r="EH204" i="16" s="1"/>
  <c r="DB205" i="16"/>
  <c r="EH205" i="16" s="1"/>
  <c r="DB206" i="16"/>
  <c r="EH206" i="16" s="1"/>
  <c r="DB207" i="16"/>
  <c r="EH207" i="16" s="1"/>
  <c r="DB208" i="16"/>
  <c r="EH208" i="16" s="1"/>
  <c r="DB209" i="16"/>
  <c r="EH209" i="16" s="1"/>
  <c r="DB210" i="16"/>
  <c r="EH210" i="16" s="1"/>
  <c r="DB211" i="16"/>
  <c r="EH211" i="16" s="1"/>
  <c r="DB212" i="16"/>
  <c r="EH212" i="16" s="1"/>
  <c r="DB213" i="16"/>
  <c r="EH213" i="16" s="1"/>
  <c r="DB214" i="16"/>
  <c r="EH214" i="16" s="1"/>
  <c r="DB215" i="16"/>
  <c r="EH215" i="16" s="1"/>
  <c r="DB216" i="16"/>
  <c r="EH216" i="16" s="1"/>
  <c r="DB217" i="16"/>
  <c r="EH217" i="16" s="1"/>
  <c r="DB218" i="16"/>
  <c r="EH218" i="16" s="1"/>
  <c r="DB219" i="16"/>
  <c r="EH219" i="16" s="1"/>
  <c r="DB220" i="16"/>
  <c r="EH220" i="16" s="1"/>
  <c r="DB221" i="16"/>
  <c r="EH221" i="16" s="1"/>
  <c r="DB222" i="16"/>
  <c r="EH222" i="16" s="1"/>
  <c r="DB223" i="16"/>
  <c r="EH223" i="16" s="1"/>
  <c r="DB224" i="16"/>
  <c r="EH224" i="16" s="1"/>
  <c r="DB225" i="16"/>
  <c r="EH225" i="16" s="1"/>
  <c r="DB226" i="16"/>
  <c r="EH226" i="16" s="1"/>
  <c r="DB227" i="16"/>
  <c r="EH227" i="16" s="1"/>
  <c r="DB228" i="16"/>
  <c r="EH228" i="16" s="1"/>
  <c r="DB229" i="16"/>
  <c r="EH229" i="16" s="1"/>
  <c r="DB230" i="16"/>
  <c r="EH230" i="16" s="1"/>
  <c r="DB231" i="16"/>
  <c r="EH231" i="16" s="1"/>
  <c r="DB232" i="16"/>
  <c r="EH232" i="16" s="1"/>
  <c r="DB233" i="16"/>
  <c r="EH233" i="16" s="1"/>
  <c r="DB234" i="16"/>
  <c r="EH234" i="16" s="1"/>
  <c r="DB235" i="16"/>
  <c r="EH235" i="16" s="1"/>
  <c r="DB236" i="16"/>
  <c r="EH236" i="16" s="1"/>
  <c r="DB237" i="16"/>
  <c r="EH237" i="16" s="1"/>
  <c r="DB238" i="16"/>
  <c r="EH238" i="16" s="1"/>
  <c r="DB239" i="16"/>
  <c r="EH239" i="16" s="1"/>
  <c r="DB240" i="16"/>
  <c r="EH240" i="16" s="1"/>
  <c r="DB241" i="16"/>
  <c r="EH241" i="16" s="1"/>
  <c r="DB242" i="16"/>
  <c r="EH242" i="16" s="1"/>
  <c r="DB243" i="16"/>
  <c r="EH243" i="16" s="1"/>
  <c r="DB244" i="16"/>
  <c r="EH244" i="16" s="1"/>
  <c r="DB245" i="16"/>
  <c r="EH245" i="16" s="1"/>
  <c r="DB246" i="16"/>
  <c r="EH246" i="16" s="1"/>
  <c r="DB247" i="16"/>
  <c r="EH247" i="16" s="1"/>
  <c r="DB248" i="16"/>
  <c r="EH248" i="16" s="1"/>
  <c r="DB249" i="16"/>
  <c r="EH249" i="16" s="1"/>
  <c r="DB250" i="16"/>
  <c r="EH250" i="16" s="1"/>
  <c r="DB251" i="16"/>
  <c r="EH251" i="16" s="1"/>
  <c r="DB252" i="16"/>
  <c r="EH252" i="16" s="1"/>
  <c r="DB253" i="16"/>
  <c r="EH253" i="16" s="1"/>
  <c r="DB254" i="16"/>
  <c r="EH254" i="16" s="1"/>
  <c r="DB255" i="16"/>
  <c r="EH255" i="16" s="1"/>
  <c r="DB256" i="16"/>
  <c r="EH256" i="16" s="1"/>
  <c r="DB257" i="16"/>
  <c r="EH257" i="16" s="1"/>
  <c r="DB258" i="16"/>
  <c r="EH258" i="16" s="1"/>
  <c r="DB259" i="16"/>
  <c r="EH259" i="16" s="1"/>
  <c r="DB260" i="16"/>
  <c r="EH260" i="16" s="1"/>
  <c r="DB261" i="16"/>
  <c r="EH261" i="16" s="1"/>
  <c r="DB262" i="16"/>
  <c r="EH262" i="16" s="1"/>
  <c r="DB263" i="16"/>
  <c r="EH263" i="16" s="1"/>
  <c r="DB264" i="16"/>
  <c r="EH264" i="16" s="1"/>
  <c r="DB265" i="16"/>
  <c r="EH265" i="16" s="1"/>
  <c r="DB266" i="16"/>
  <c r="EH266" i="16" s="1"/>
  <c r="DB267" i="16"/>
  <c r="EH267" i="16" s="1"/>
  <c r="DB268" i="16"/>
  <c r="EH268" i="16" s="1"/>
  <c r="DB269" i="16"/>
  <c r="EH269" i="16" s="1"/>
  <c r="DB270" i="16"/>
  <c r="EH270" i="16" s="1"/>
  <c r="DB271" i="16"/>
  <c r="EH271" i="16" s="1"/>
  <c r="DB272" i="16"/>
  <c r="EH272" i="16" s="1"/>
  <c r="DB273" i="16"/>
  <c r="EH273" i="16" s="1"/>
  <c r="DB274" i="16"/>
  <c r="EH274" i="16" s="1"/>
  <c r="DB275" i="16"/>
  <c r="EH275" i="16" s="1"/>
  <c r="DB276" i="16"/>
  <c r="EH276" i="16" s="1"/>
  <c r="DB277" i="16"/>
  <c r="EH277" i="16" s="1"/>
  <c r="DB278" i="16"/>
  <c r="EH278" i="16" s="1"/>
  <c r="DB279" i="16"/>
  <c r="EH279" i="16" s="1"/>
  <c r="DB280" i="16"/>
  <c r="EH280" i="16" s="1"/>
  <c r="DB281" i="16"/>
  <c r="EH281" i="16" s="1"/>
  <c r="DB282" i="16"/>
  <c r="EH282" i="16" s="1"/>
  <c r="DB283" i="16"/>
  <c r="EH283" i="16" s="1"/>
  <c r="DB284" i="16"/>
  <c r="EH284" i="16" s="1"/>
  <c r="DB285" i="16"/>
  <c r="EH285" i="16" s="1"/>
  <c r="DB286" i="16"/>
  <c r="EH286" i="16" s="1"/>
  <c r="DB287" i="16"/>
  <c r="EH287" i="16" s="1"/>
  <c r="DB288" i="16"/>
  <c r="EH288" i="16" s="1"/>
  <c r="DB289" i="16"/>
  <c r="EH289" i="16" s="1"/>
  <c r="DB290" i="16"/>
  <c r="EH290" i="16" s="1"/>
  <c r="DB291" i="16"/>
  <c r="EH291" i="16" s="1"/>
  <c r="DB292" i="16"/>
  <c r="EH292" i="16" s="1"/>
  <c r="DB293" i="16"/>
  <c r="EH293" i="16" s="1"/>
  <c r="DB294" i="16"/>
  <c r="EH294" i="16" s="1"/>
  <c r="DB295" i="16"/>
  <c r="EH295" i="16" s="1"/>
  <c r="DB296" i="16"/>
  <c r="EH296" i="16" s="1"/>
  <c r="DB297" i="16"/>
  <c r="EH297" i="16" s="1"/>
  <c r="DB298" i="16"/>
  <c r="EH298" i="16" s="1"/>
  <c r="DB299" i="16"/>
  <c r="EH299" i="16" s="1"/>
  <c r="DB300" i="16"/>
  <c r="EH300" i="16" s="1"/>
  <c r="DB301" i="16"/>
  <c r="EH301" i="16" s="1"/>
  <c r="DB302" i="16"/>
  <c r="EH302" i="16" s="1"/>
  <c r="DB303" i="16"/>
  <c r="EH303" i="16" s="1"/>
  <c r="DB304" i="16"/>
  <c r="EH304" i="16" s="1"/>
  <c r="DB305" i="16"/>
  <c r="EH305" i="16" s="1"/>
  <c r="DB306" i="16"/>
  <c r="EH306" i="16" s="1"/>
  <c r="DB307" i="16"/>
  <c r="EH307" i="16" s="1"/>
  <c r="DB308" i="16"/>
  <c r="EH308" i="16" s="1"/>
  <c r="DB309" i="16"/>
  <c r="EH309" i="16" s="1"/>
  <c r="DB310" i="16"/>
  <c r="EH310" i="16" s="1"/>
  <c r="DB311" i="16"/>
  <c r="EH311" i="16" s="1"/>
  <c r="DB312" i="16"/>
  <c r="EH312" i="16" s="1"/>
  <c r="DB313" i="16"/>
  <c r="EH313" i="16" s="1"/>
  <c r="DB314" i="16"/>
  <c r="EH314" i="16" s="1"/>
  <c r="DB315" i="16"/>
  <c r="EH315" i="16" s="1"/>
  <c r="DB316" i="16"/>
  <c r="EH316" i="16" s="1"/>
  <c r="DB317" i="16"/>
  <c r="EH317" i="16" s="1"/>
  <c r="DB318" i="16"/>
  <c r="EH318" i="16" s="1"/>
  <c r="DB319" i="16"/>
  <c r="EH319" i="16" s="1"/>
  <c r="DB320" i="16"/>
  <c r="EH320" i="16" s="1"/>
  <c r="DB321" i="16"/>
  <c r="EH321" i="16" s="1"/>
  <c r="DB322" i="16"/>
  <c r="EH322" i="16" s="1"/>
  <c r="DB323" i="16"/>
  <c r="EH323" i="16" s="1"/>
  <c r="DB324" i="16"/>
  <c r="EH324" i="16" s="1"/>
  <c r="DB325" i="16"/>
  <c r="EH325" i="16" s="1"/>
  <c r="DB326" i="16"/>
  <c r="EH326" i="16" s="1"/>
  <c r="DB327" i="16"/>
  <c r="EH327" i="16" s="1"/>
  <c r="DB328" i="16"/>
  <c r="EH328" i="16" s="1"/>
  <c r="DB329" i="16"/>
  <c r="EH329" i="16" s="1"/>
  <c r="DB330" i="16"/>
  <c r="EH330" i="16" s="1"/>
  <c r="DB331" i="16"/>
  <c r="EH331" i="16" s="1"/>
  <c r="DB332" i="16"/>
  <c r="EH332" i="16" s="1"/>
  <c r="DB333" i="16"/>
  <c r="EH333" i="16" s="1"/>
  <c r="DB334" i="16"/>
  <c r="EH334" i="16" s="1"/>
  <c r="DB336" i="16"/>
  <c r="EH336" i="16" s="1"/>
  <c r="DB335" i="16"/>
  <c r="EH335" i="16" s="1"/>
  <c r="DB337" i="16"/>
  <c r="EH337" i="16" s="1"/>
  <c r="DB338" i="16"/>
  <c r="EH338" i="16" s="1"/>
  <c r="DB339" i="16"/>
  <c r="EH339" i="16" s="1"/>
  <c r="DB340" i="16"/>
  <c r="EH340" i="16" s="1"/>
  <c r="DB341" i="16"/>
  <c r="EH341" i="16" s="1"/>
  <c r="DB342" i="16"/>
  <c r="EH342" i="16" s="1"/>
  <c r="DB343" i="16"/>
  <c r="EH343" i="16" s="1"/>
  <c r="DB344" i="16"/>
  <c r="EH344" i="16" s="1"/>
  <c r="DB345" i="16"/>
  <c r="EH345" i="16" s="1"/>
  <c r="DB346" i="16"/>
  <c r="EH346" i="16" s="1"/>
  <c r="DB347" i="16"/>
  <c r="EH347" i="16" s="1"/>
  <c r="DB348" i="16"/>
  <c r="EH348" i="16" s="1"/>
  <c r="DB349" i="16"/>
  <c r="EH349" i="16" s="1"/>
  <c r="DB350" i="16"/>
  <c r="EH350" i="16" s="1"/>
  <c r="DB351" i="16"/>
  <c r="EH351" i="16" s="1"/>
  <c r="DB352" i="16"/>
  <c r="EH352" i="16" s="1"/>
  <c r="DB353" i="16"/>
  <c r="EH353" i="16" s="1"/>
  <c r="DB354" i="16"/>
  <c r="EH354" i="16" s="1"/>
  <c r="DB355" i="16"/>
  <c r="EH355" i="16" s="1"/>
  <c r="DB356" i="16"/>
  <c r="EH356" i="16" s="1"/>
  <c r="DB357" i="16"/>
  <c r="EH357" i="16" s="1"/>
  <c r="DB358" i="16"/>
  <c r="EH358" i="16" s="1"/>
  <c r="DB359" i="16"/>
  <c r="EH359" i="16" s="1"/>
  <c r="DB360" i="16"/>
  <c r="EH360" i="16" s="1"/>
  <c r="DB361" i="16"/>
  <c r="EH361" i="16" s="1"/>
  <c r="DB362" i="16"/>
  <c r="EH362" i="16" s="1"/>
  <c r="DB363" i="16"/>
  <c r="EH363" i="16" s="1"/>
  <c r="DB364" i="16"/>
  <c r="EH364" i="16" s="1"/>
  <c r="DB365" i="16"/>
  <c r="EH365" i="16" s="1"/>
  <c r="DB366" i="16"/>
  <c r="EH366" i="16" s="1"/>
  <c r="DB367" i="16"/>
  <c r="EH367" i="16" s="1"/>
  <c r="DB368" i="16"/>
  <c r="EH368" i="16" s="1"/>
  <c r="DB369" i="16"/>
  <c r="EH369" i="16" s="1"/>
  <c r="DB370" i="16"/>
  <c r="EH370" i="16" s="1"/>
  <c r="DB371" i="16"/>
  <c r="EH371" i="16" s="1"/>
  <c r="DB372" i="16"/>
  <c r="EH372" i="16" s="1"/>
  <c r="DB373" i="16"/>
  <c r="EH373" i="16" s="1"/>
  <c r="DB374" i="16"/>
  <c r="EH374" i="16" s="1"/>
  <c r="DB375" i="16"/>
  <c r="EH375" i="16" s="1"/>
  <c r="DB376" i="16"/>
  <c r="EH376" i="16" s="1"/>
  <c r="DB377" i="16"/>
  <c r="EH377" i="16" s="1"/>
  <c r="DB378" i="16"/>
  <c r="EH378" i="16" s="1"/>
  <c r="DB379" i="16"/>
  <c r="EH379" i="16" s="1"/>
  <c r="DB380" i="16"/>
  <c r="EH380" i="16" s="1"/>
  <c r="DB381" i="16"/>
  <c r="EH381" i="16" s="1"/>
  <c r="DB382" i="16"/>
  <c r="EH382" i="16" s="1"/>
  <c r="DB383" i="16"/>
  <c r="EH383" i="16" s="1"/>
  <c r="DB384" i="16"/>
  <c r="EH384" i="16" s="1"/>
  <c r="DB385" i="16"/>
  <c r="EH385" i="16" s="1"/>
  <c r="DB386" i="16"/>
  <c r="EH386" i="16" s="1"/>
  <c r="DB387" i="16"/>
  <c r="EH387" i="16" s="1"/>
  <c r="DB388" i="16"/>
  <c r="EH388" i="16" s="1"/>
  <c r="DB389" i="16"/>
  <c r="EH389" i="16" s="1"/>
  <c r="DB390" i="16"/>
  <c r="EH390" i="16" s="1"/>
  <c r="DB391" i="16"/>
  <c r="EH391" i="16" s="1"/>
  <c r="DB392" i="16"/>
  <c r="EH392" i="16" s="1"/>
  <c r="DB393" i="16"/>
  <c r="EH393" i="16" s="1"/>
  <c r="DB394" i="16"/>
  <c r="EH394" i="16" s="1"/>
  <c r="DB395" i="16"/>
  <c r="EH395" i="16" s="1"/>
  <c r="DB396" i="16"/>
  <c r="EH396" i="16" s="1"/>
  <c r="DB397" i="16"/>
  <c r="EH397" i="16" s="1"/>
  <c r="DB398" i="16"/>
  <c r="EH398" i="16" s="1"/>
  <c r="DB399" i="16"/>
  <c r="EH399" i="16" s="1"/>
  <c r="DB400" i="16"/>
  <c r="EH400" i="16" s="1"/>
  <c r="DB401" i="16"/>
  <c r="EH401" i="16" s="1"/>
  <c r="DB402" i="16"/>
  <c r="EH402" i="16" s="1"/>
  <c r="DB403" i="16"/>
  <c r="EH403" i="16" s="1"/>
  <c r="DB404" i="16"/>
  <c r="EH404" i="16" s="1"/>
  <c r="DB405" i="16"/>
  <c r="EH405" i="16" s="1"/>
  <c r="DB406" i="16"/>
  <c r="EH406" i="16" s="1"/>
  <c r="DB407" i="16"/>
  <c r="EH407" i="16" s="1"/>
  <c r="DB408" i="16"/>
  <c r="EH408" i="16" s="1"/>
  <c r="DB409" i="16"/>
  <c r="EH409" i="16" s="1"/>
  <c r="DB410" i="16"/>
  <c r="EH410" i="16" s="1"/>
  <c r="DB411" i="16"/>
  <c r="EH411" i="16" s="1"/>
  <c r="DB412" i="16"/>
  <c r="EH412" i="16" s="1"/>
  <c r="DB413" i="16"/>
  <c r="EH413" i="16" s="1"/>
  <c r="DB414" i="16"/>
  <c r="EH414" i="16" s="1"/>
  <c r="DB415" i="16"/>
  <c r="EH415" i="16" s="1"/>
  <c r="DB416" i="16"/>
  <c r="EH416" i="16" s="1"/>
  <c r="DB417" i="16"/>
  <c r="EH417" i="16" s="1"/>
  <c r="DB418" i="16"/>
  <c r="EH418" i="16" s="1"/>
  <c r="DB419" i="16"/>
  <c r="EH419" i="16" s="1"/>
  <c r="DB420" i="16"/>
  <c r="EH420" i="16" s="1"/>
  <c r="DB421" i="16"/>
  <c r="EH421" i="16" s="1"/>
  <c r="DB422" i="16"/>
  <c r="EH422" i="16" s="1"/>
  <c r="DB423" i="16"/>
  <c r="EH423" i="16" s="1"/>
  <c r="DB424" i="16"/>
  <c r="EH424" i="16" s="1"/>
  <c r="DB425" i="16"/>
  <c r="EH425" i="16" s="1"/>
  <c r="DB426" i="16"/>
  <c r="EH426" i="16" s="1"/>
  <c r="DB427" i="16"/>
  <c r="EH427" i="16" s="1"/>
  <c r="DB428" i="16"/>
  <c r="EH428" i="16" s="1"/>
  <c r="DB429" i="16"/>
  <c r="EH429" i="16" s="1"/>
  <c r="DB430" i="16"/>
  <c r="EH430" i="16" s="1"/>
  <c r="DB431" i="16"/>
  <c r="EH431" i="16" s="1"/>
  <c r="DB432" i="16"/>
  <c r="EH432" i="16" s="1"/>
  <c r="DB433" i="16"/>
  <c r="EH433" i="16" s="1"/>
  <c r="DB434" i="16"/>
  <c r="EH434" i="16" s="1"/>
  <c r="DB435" i="16"/>
  <c r="EH435" i="16" s="1"/>
  <c r="DB436" i="16"/>
  <c r="EH436" i="16" s="1"/>
  <c r="DB437" i="16"/>
  <c r="EH437" i="16" s="1"/>
  <c r="DB438" i="16"/>
  <c r="EH438" i="16" s="1"/>
  <c r="DB439" i="16"/>
  <c r="EH439" i="16" s="1"/>
  <c r="DB440" i="16"/>
  <c r="EH440" i="16" s="1"/>
  <c r="DB441" i="16"/>
  <c r="EH441" i="16" s="1"/>
  <c r="DB442" i="16"/>
  <c r="EH442" i="16" s="1"/>
  <c r="DB443" i="16"/>
  <c r="EH443" i="16" s="1"/>
  <c r="DB444" i="16"/>
  <c r="EH444" i="16" s="1"/>
  <c r="DB445" i="16"/>
  <c r="EH445" i="16" s="1"/>
  <c r="DB446" i="16"/>
  <c r="EH446" i="16" s="1"/>
  <c r="DB447" i="16"/>
  <c r="EH447" i="16" s="1"/>
  <c r="DB448" i="16"/>
  <c r="EH448" i="16" s="1"/>
  <c r="DB449" i="16"/>
  <c r="EH449" i="16" s="1"/>
  <c r="DB450" i="16"/>
  <c r="EH450" i="16" s="1"/>
  <c r="DB451" i="16"/>
  <c r="EH451" i="16" s="1"/>
  <c r="DB452" i="16"/>
  <c r="EH452" i="16" s="1"/>
  <c r="DB453" i="16"/>
  <c r="EH453" i="16" s="1"/>
  <c r="DB454" i="16"/>
  <c r="EH454" i="16" s="1"/>
  <c r="DB455" i="16"/>
  <c r="EH455" i="16" s="1"/>
  <c r="DB456" i="16"/>
  <c r="EH456" i="16" s="1"/>
  <c r="DB457" i="16"/>
  <c r="EH457" i="16" s="1"/>
  <c r="DB458" i="16"/>
  <c r="EH458" i="16" s="1"/>
  <c r="DB459" i="16"/>
  <c r="EH459" i="16" s="1"/>
  <c r="DB460" i="16"/>
  <c r="EH460" i="16" s="1"/>
  <c r="DB461" i="16"/>
  <c r="EH461" i="16" s="1"/>
  <c r="DB462" i="16"/>
  <c r="EH462" i="16" s="1"/>
  <c r="DB463" i="16"/>
  <c r="EH463" i="16" s="1"/>
  <c r="DB464" i="16"/>
  <c r="EH464" i="16" s="1"/>
  <c r="DB465" i="16"/>
  <c r="EH465" i="16" s="1"/>
  <c r="DB466" i="16"/>
  <c r="EH466" i="16" s="1"/>
  <c r="DB467" i="16"/>
  <c r="EH467" i="16" s="1"/>
  <c r="DB468" i="16"/>
  <c r="EH468" i="16" s="1"/>
  <c r="DB469" i="16"/>
  <c r="EH469" i="16" s="1"/>
  <c r="DB470" i="16"/>
  <c r="EH470" i="16" s="1"/>
  <c r="DB471" i="16"/>
  <c r="EH471" i="16" s="1"/>
  <c r="DB472" i="16"/>
  <c r="EH472" i="16" s="1"/>
  <c r="DB473" i="16"/>
  <c r="EH473" i="16" s="1"/>
  <c r="DB474" i="16"/>
  <c r="EH474" i="16" s="1"/>
  <c r="DB475" i="16"/>
  <c r="EH475" i="16" s="1"/>
  <c r="DB476" i="16"/>
  <c r="EH476" i="16" s="1"/>
  <c r="DB477" i="16"/>
  <c r="EH477" i="16" s="1"/>
  <c r="DB478" i="16"/>
  <c r="EH478" i="16" s="1"/>
  <c r="DB479" i="16"/>
  <c r="EH479" i="16" s="1"/>
  <c r="DB480" i="16"/>
  <c r="EH480" i="16" s="1"/>
  <c r="DB481" i="16"/>
  <c r="EH481" i="16" s="1"/>
  <c r="DB482" i="16"/>
  <c r="EH482" i="16" s="1"/>
  <c r="DB483" i="16"/>
  <c r="EH483" i="16" s="1"/>
  <c r="DB484" i="16"/>
  <c r="EH484" i="16" s="1"/>
  <c r="DB485" i="16"/>
  <c r="EH485" i="16" s="1"/>
  <c r="DB486" i="16"/>
  <c r="EH486" i="16" s="1"/>
  <c r="DB487" i="16"/>
  <c r="EH487" i="16" s="1"/>
  <c r="DB488" i="16"/>
  <c r="EH488" i="16" s="1"/>
  <c r="DB489" i="16"/>
  <c r="EH489" i="16" s="1"/>
  <c r="DB490" i="16"/>
  <c r="EH490" i="16" s="1"/>
  <c r="DB491" i="16"/>
  <c r="EH491" i="16" s="1"/>
  <c r="DB492" i="16"/>
  <c r="EH492" i="16" s="1"/>
  <c r="DB493" i="16"/>
  <c r="EH493" i="16" s="1"/>
  <c r="DB494" i="16"/>
  <c r="EH494" i="16" s="1"/>
  <c r="DB495" i="16"/>
  <c r="EH495" i="16" s="1"/>
  <c r="DB496" i="16"/>
  <c r="EH496" i="16" s="1"/>
  <c r="DB497" i="16"/>
  <c r="EH497" i="16" s="1"/>
  <c r="DB498" i="16"/>
  <c r="EH498" i="16" s="1"/>
  <c r="DB499" i="16"/>
  <c r="EH499" i="16" s="1"/>
  <c r="DB500" i="16"/>
  <c r="EH500" i="16" s="1"/>
  <c r="DB501" i="16"/>
  <c r="EH501" i="16" s="1"/>
  <c r="DB502" i="16"/>
  <c r="EH502" i="16" s="1"/>
  <c r="DB503" i="16"/>
  <c r="EH503" i="16" s="1"/>
  <c r="DB504" i="16"/>
  <c r="EH504" i="16" s="1"/>
  <c r="DB505" i="16"/>
  <c r="EH505" i="16" s="1"/>
  <c r="DB506" i="16"/>
  <c r="EH506" i="16" s="1"/>
  <c r="DB507" i="16"/>
  <c r="EH507" i="16" s="1"/>
  <c r="DB508" i="16"/>
  <c r="EH508" i="16" s="1"/>
  <c r="DB509" i="16"/>
  <c r="EH509" i="16" s="1"/>
  <c r="DB510" i="16"/>
  <c r="EH510" i="16" s="1"/>
  <c r="DB511" i="16"/>
  <c r="EH511" i="16" s="1"/>
  <c r="DB512" i="16"/>
  <c r="EH512" i="16" s="1"/>
  <c r="DB513" i="16"/>
  <c r="EH513" i="16" s="1"/>
  <c r="DB514" i="16"/>
  <c r="EH514" i="16" s="1"/>
  <c r="DB515" i="16"/>
  <c r="EH515" i="16" s="1"/>
  <c r="DB516" i="16"/>
  <c r="EH516" i="16" s="1"/>
  <c r="DB517" i="16"/>
  <c r="EH517" i="16" s="1"/>
  <c r="DB518" i="16"/>
  <c r="EH518" i="16" s="1"/>
  <c r="DB519" i="16"/>
  <c r="EH519" i="16" s="1"/>
  <c r="DB520" i="16"/>
  <c r="EH520" i="16" s="1"/>
  <c r="DB521" i="16"/>
  <c r="EH521" i="16" s="1"/>
  <c r="DB522" i="16"/>
  <c r="EH522" i="16" s="1"/>
  <c r="DB523" i="16"/>
  <c r="EH523" i="16" s="1"/>
  <c r="DB524" i="16"/>
  <c r="EH524" i="16" s="1"/>
  <c r="DB525" i="16"/>
  <c r="EH525" i="16" s="1"/>
  <c r="DB526" i="16"/>
  <c r="EH526" i="16" s="1"/>
  <c r="DB527" i="16"/>
  <c r="EH527" i="16" s="1"/>
  <c r="DB528" i="16"/>
  <c r="EH528" i="16" s="1"/>
  <c r="DB529" i="16"/>
  <c r="EH529" i="16" s="1"/>
  <c r="DB530" i="16"/>
  <c r="EH530" i="16" s="1"/>
  <c r="DB531" i="16"/>
  <c r="EH531" i="16" s="1"/>
  <c r="DB532" i="16"/>
  <c r="EH532" i="16" s="1"/>
  <c r="DB533" i="16"/>
  <c r="EH533" i="16" s="1"/>
  <c r="DB534" i="16"/>
  <c r="EH534" i="16" s="1"/>
  <c r="DB535" i="16"/>
  <c r="EH535" i="16" s="1"/>
  <c r="DB536" i="16"/>
  <c r="EH536" i="16" s="1"/>
  <c r="DB537" i="16"/>
  <c r="EH537" i="16" s="1"/>
  <c r="DB538" i="16"/>
  <c r="EH538" i="16" s="1"/>
  <c r="DB539" i="16"/>
  <c r="EH539" i="16" s="1"/>
  <c r="DB540" i="16"/>
  <c r="EH540" i="16" s="1"/>
  <c r="DB541" i="16"/>
  <c r="EH541" i="16" s="1"/>
  <c r="DB542" i="16"/>
  <c r="EH542" i="16" s="1"/>
  <c r="DB543" i="16"/>
  <c r="EH543" i="16" s="1"/>
  <c r="DB544" i="16"/>
  <c r="EH544" i="16" s="1"/>
  <c r="DB545" i="16"/>
  <c r="EH545" i="16" s="1"/>
  <c r="DB546" i="16"/>
  <c r="EH546" i="16" s="1"/>
  <c r="DB547" i="16"/>
  <c r="EH547" i="16" s="1"/>
  <c r="DB548" i="16"/>
  <c r="EH548" i="16" s="1"/>
  <c r="DB549" i="16"/>
  <c r="EH549" i="16" s="1"/>
  <c r="DB550" i="16"/>
  <c r="EH550" i="16" s="1"/>
  <c r="DB551" i="16"/>
  <c r="EH551" i="16" s="1"/>
  <c r="DB552" i="16"/>
  <c r="EH552" i="16" s="1"/>
  <c r="DB553" i="16"/>
  <c r="EH553" i="16" s="1"/>
  <c r="DB554" i="16"/>
  <c r="EH554" i="16" s="1"/>
  <c r="DB555" i="16"/>
  <c r="EH555" i="16" s="1"/>
  <c r="DB556" i="16"/>
  <c r="EH556" i="16" s="1"/>
  <c r="DB557" i="16"/>
  <c r="EH557" i="16" s="1"/>
  <c r="DB558" i="16"/>
  <c r="EH558" i="16" s="1"/>
  <c r="DB559" i="16"/>
  <c r="EH559" i="16" s="1"/>
  <c r="DB560" i="16"/>
  <c r="EH560" i="16" s="1"/>
  <c r="DB561" i="16"/>
  <c r="EH561" i="16" s="1"/>
  <c r="DB562" i="16"/>
  <c r="EH562" i="16" s="1"/>
  <c r="DB563" i="16"/>
  <c r="EH563" i="16" s="1"/>
  <c r="DB564" i="16"/>
  <c r="EH564" i="16" s="1"/>
  <c r="DB565" i="16"/>
  <c r="EH565" i="16" s="1"/>
  <c r="DB566" i="16"/>
  <c r="EH566" i="16" s="1"/>
  <c r="DB567" i="16"/>
  <c r="EH567" i="16" s="1"/>
  <c r="DB568" i="16"/>
  <c r="EH568" i="16" s="1"/>
  <c r="DB569" i="16"/>
  <c r="EH569" i="16" s="1"/>
  <c r="DB570" i="16"/>
  <c r="EH570" i="16" s="1"/>
  <c r="DB571" i="16"/>
  <c r="EH571" i="16" s="1"/>
  <c r="DB572" i="16"/>
  <c r="EH572" i="16" s="1"/>
  <c r="DB573" i="16"/>
  <c r="EH573" i="16" s="1"/>
  <c r="DB574" i="16"/>
  <c r="EH574" i="16" s="1"/>
  <c r="DB575" i="16"/>
  <c r="EH575" i="16" s="1"/>
  <c r="DB576" i="16"/>
  <c r="EH576" i="16" s="1"/>
  <c r="DB577" i="16"/>
  <c r="EH577" i="16" s="1"/>
  <c r="DB578" i="16"/>
  <c r="EH578" i="16" s="1"/>
  <c r="DB579" i="16"/>
  <c r="EH579" i="16" s="1"/>
  <c r="DB580" i="16"/>
  <c r="EH580" i="16" s="1"/>
  <c r="DB581" i="16"/>
  <c r="EH581" i="16" s="1"/>
  <c r="DB582" i="16"/>
  <c r="EH582" i="16" s="1"/>
  <c r="DB583" i="16"/>
  <c r="EH583" i="16" s="1"/>
  <c r="DB584" i="16"/>
  <c r="EH584" i="16" s="1"/>
  <c r="DB585" i="16"/>
  <c r="EH585" i="16" s="1"/>
  <c r="DB586" i="16"/>
  <c r="EH586" i="16" s="1"/>
  <c r="DB587" i="16"/>
  <c r="EH587" i="16" s="1"/>
  <c r="DB588" i="16"/>
  <c r="EH588" i="16" s="1"/>
  <c r="DB589" i="16"/>
  <c r="EH589" i="16" s="1"/>
  <c r="DB590" i="16"/>
  <c r="EH590" i="16" s="1"/>
  <c r="DB591" i="16"/>
  <c r="EH591" i="16" s="1"/>
  <c r="DB592" i="16"/>
  <c r="EH592" i="16" s="1"/>
  <c r="DB593" i="16"/>
  <c r="EH593" i="16" s="1"/>
  <c r="DB594" i="16"/>
  <c r="EH594" i="16" s="1"/>
  <c r="DB595" i="16"/>
  <c r="EH595" i="16" s="1"/>
  <c r="DB596" i="16"/>
  <c r="EH596" i="16" s="1"/>
  <c r="DB597" i="16"/>
  <c r="EH597" i="16" s="1"/>
  <c r="DB598" i="16"/>
  <c r="EH598" i="16" s="1"/>
  <c r="DB599" i="16"/>
  <c r="EH599" i="16" s="1"/>
  <c r="DB600" i="16"/>
  <c r="EH600" i="16" s="1"/>
  <c r="DB601" i="16"/>
  <c r="EH601" i="16" s="1"/>
  <c r="DB602" i="16"/>
  <c r="EH602" i="16" s="1"/>
  <c r="DB603" i="16"/>
  <c r="EH603" i="16" s="1"/>
  <c r="DB604" i="16"/>
  <c r="EH604" i="16" s="1"/>
  <c r="DB605" i="16"/>
  <c r="EH605" i="16" s="1"/>
  <c r="DB606" i="16"/>
  <c r="EH606" i="16" s="1"/>
  <c r="DB607" i="16"/>
  <c r="EH607" i="16" s="1"/>
  <c r="DB608" i="16"/>
  <c r="EH608" i="16" s="1"/>
  <c r="DB609" i="16"/>
  <c r="EH609" i="16" s="1"/>
  <c r="DB610" i="16"/>
  <c r="EH610" i="16" s="1"/>
  <c r="DB611" i="16"/>
  <c r="EH611" i="16" s="1"/>
  <c r="DB612" i="16"/>
  <c r="EH612" i="16" s="1"/>
  <c r="DB613" i="16"/>
  <c r="EH613" i="16" s="1"/>
  <c r="DB614" i="16"/>
  <c r="EH614" i="16" s="1"/>
  <c r="DB615" i="16"/>
  <c r="EH615" i="16" s="1"/>
  <c r="DB616" i="16"/>
  <c r="EH616" i="16" s="1"/>
  <c r="DB617" i="16"/>
  <c r="EH617" i="16" s="1"/>
  <c r="DB618" i="16"/>
  <c r="EH618" i="16" s="1"/>
  <c r="DB619" i="16"/>
  <c r="EH619" i="16" s="1"/>
  <c r="DB620" i="16"/>
  <c r="EH620" i="16" s="1"/>
  <c r="DB621" i="16"/>
  <c r="EH621" i="16" s="1"/>
  <c r="DB622" i="16"/>
  <c r="EH622" i="16" s="1"/>
  <c r="DB623" i="16"/>
  <c r="EH623" i="16" s="1"/>
  <c r="DB624" i="16"/>
  <c r="EH624" i="16" s="1"/>
  <c r="DB625" i="16"/>
  <c r="EH625" i="16" s="1"/>
  <c r="DB626" i="16"/>
  <c r="EH626" i="16" s="1"/>
  <c r="DB627" i="16"/>
  <c r="EH627" i="16" s="1"/>
  <c r="DB628" i="16"/>
  <c r="EH628" i="16" s="1"/>
  <c r="DB629" i="16"/>
  <c r="EH629" i="16" s="1"/>
  <c r="DB630" i="16"/>
  <c r="EH630" i="16" s="1"/>
  <c r="DB631" i="16"/>
  <c r="EH631" i="16" s="1"/>
  <c r="DB632" i="16"/>
  <c r="EH632" i="16" s="1"/>
  <c r="DB633" i="16"/>
  <c r="EH633" i="16" s="1"/>
  <c r="DB634" i="16"/>
  <c r="EH634" i="16" s="1"/>
  <c r="DB635" i="16"/>
  <c r="EH635" i="16" s="1"/>
  <c r="DB636" i="16"/>
  <c r="EH636" i="16" s="1"/>
  <c r="DB637" i="16"/>
  <c r="EH637" i="16" s="1"/>
  <c r="DB638" i="16"/>
  <c r="EH638" i="16" s="1"/>
  <c r="DB639" i="16"/>
  <c r="EH639" i="16" s="1"/>
  <c r="DB640" i="16"/>
  <c r="EH640" i="16" s="1"/>
  <c r="DB641" i="16"/>
  <c r="EH641" i="16" s="1"/>
  <c r="DB642" i="16"/>
  <c r="EH642" i="16" s="1"/>
  <c r="DB643" i="16"/>
  <c r="EH643" i="16" s="1"/>
  <c r="DB644" i="16"/>
  <c r="EH644" i="16" s="1"/>
  <c r="DB645" i="16"/>
  <c r="EH645" i="16" s="1"/>
  <c r="DB646" i="16"/>
  <c r="EH646" i="16" s="1"/>
  <c r="DB647" i="16"/>
  <c r="EH647" i="16" s="1"/>
  <c r="DB648" i="16"/>
  <c r="EH648" i="16" s="1"/>
  <c r="DB649" i="16"/>
  <c r="EH649" i="16" s="1"/>
  <c r="DB650" i="16"/>
  <c r="EH650" i="16" s="1"/>
  <c r="DB651" i="16"/>
  <c r="EH651" i="16" s="1"/>
  <c r="DB652" i="16"/>
  <c r="EH652" i="16" s="1"/>
  <c r="DB653" i="16"/>
  <c r="EH653" i="16" s="1"/>
  <c r="DB654" i="16"/>
  <c r="EH654" i="16" s="1"/>
  <c r="DB655" i="16"/>
  <c r="EH655" i="16" s="1"/>
  <c r="DB656" i="16"/>
  <c r="EH656" i="16" s="1"/>
  <c r="DB657" i="16"/>
  <c r="EH657" i="16" s="1"/>
  <c r="DB658" i="16"/>
  <c r="EH658" i="16" s="1"/>
  <c r="DB659" i="16"/>
  <c r="EH659" i="16" s="1"/>
  <c r="DB660" i="16"/>
  <c r="EH660" i="16" s="1"/>
  <c r="DB661" i="16"/>
  <c r="EH661" i="16" s="1"/>
  <c r="DB662" i="16"/>
  <c r="EH662" i="16" s="1"/>
  <c r="DB663" i="16"/>
  <c r="EH663" i="16" s="1"/>
  <c r="DB664" i="16"/>
  <c r="EH664" i="16" s="1"/>
  <c r="DB665" i="16"/>
  <c r="EH665" i="16" s="1"/>
  <c r="DB666" i="16"/>
  <c r="EH666" i="16" s="1"/>
  <c r="DB667" i="16"/>
  <c r="EH667" i="16" s="1"/>
  <c r="DB668" i="16"/>
  <c r="EH668" i="16" s="1"/>
  <c r="DB669" i="16"/>
  <c r="EH669" i="16" s="1"/>
  <c r="DB670" i="16"/>
  <c r="EH670" i="16" s="1"/>
  <c r="DB671" i="16"/>
  <c r="EH671" i="16" s="1"/>
  <c r="DB672" i="16"/>
  <c r="EH672" i="16" s="1"/>
  <c r="DB673" i="16"/>
  <c r="EH673" i="16" s="1"/>
  <c r="DB674" i="16"/>
  <c r="EH674" i="16" s="1"/>
  <c r="DB675" i="16"/>
  <c r="EH675" i="16" s="1"/>
  <c r="DB676" i="16"/>
  <c r="EH676" i="16" s="1"/>
  <c r="DB677" i="16"/>
  <c r="EH677" i="16" s="1"/>
  <c r="DB678" i="16"/>
  <c r="EH678" i="16" s="1"/>
  <c r="DB679" i="16"/>
  <c r="EH679" i="16" s="1"/>
  <c r="DB680" i="16"/>
  <c r="EH680" i="16" s="1"/>
  <c r="DB681" i="16"/>
  <c r="EH681" i="16" s="1"/>
  <c r="DB682" i="16"/>
  <c r="EH682" i="16" s="1"/>
  <c r="DB683" i="16"/>
  <c r="EH683" i="16" s="1"/>
  <c r="DB684" i="16"/>
  <c r="EH684" i="16" s="1"/>
  <c r="DB685" i="16"/>
  <c r="EH685" i="16" s="1"/>
  <c r="DB686" i="16"/>
  <c r="EH686" i="16" s="1"/>
  <c r="DB687" i="16"/>
  <c r="EH687" i="16" s="1"/>
  <c r="DB688" i="16"/>
  <c r="EH688" i="16" s="1"/>
  <c r="DB689" i="16"/>
  <c r="EH689" i="16" s="1"/>
  <c r="DB690" i="16"/>
  <c r="EH690" i="16" s="1"/>
  <c r="DB691" i="16"/>
  <c r="EH691" i="16" s="1"/>
  <c r="DB692" i="16"/>
  <c r="EH692" i="16" s="1"/>
  <c r="DB693" i="16"/>
  <c r="EH693" i="16" s="1"/>
  <c r="DB694" i="16"/>
  <c r="EH694" i="16" s="1"/>
  <c r="DB695" i="16"/>
  <c r="EH695" i="16" s="1"/>
  <c r="DB696" i="16"/>
  <c r="EH696" i="16" s="1"/>
  <c r="DB697" i="16"/>
  <c r="EH697" i="16" s="1"/>
  <c r="DB698" i="16"/>
  <c r="EH698" i="16" s="1"/>
  <c r="DB699" i="16"/>
  <c r="EH699" i="16" s="1"/>
  <c r="DB700" i="16"/>
  <c r="EH700" i="16" s="1"/>
  <c r="DB701" i="16"/>
  <c r="EH701" i="16" s="1"/>
  <c r="DB702" i="16"/>
  <c r="EH702" i="16" s="1"/>
  <c r="DB703" i="16"/>
  <c r="EH703" i="16" s="1"/>
  <c r="DB704" i="16"/>
  <c r="EH704" i="16" s="1"/>
  <c r="DB705" i="16"/>
  <c r="EH705" i="16" s="1"/>
  <c r="DB706" i="16"/>
  <c r="EH706" i="16" s="1"/>
  <c r="DB707" i="16"/>
  <c r="EH707" i="16" s="1"/>
  <c r="DB708" i="16"/>
  <c r="EH708" i="16" s="1"/>
  <c r="DB709" i="16"/>
  <c r="EH709" i="16" s="1"/>
  <c r="DB710" i="16"/>
  <c r="EH710" i="16" s="1"/>
  <c r="DB711" i="16"/>
  <c r="EH711" i="16" s="1"/>
  <c r="DB712" i="16"/>
  <c r="EH712" i="16" s="1"/>
  <c r="DB713" i="16"/>
  <c r="EH713" i="16" s="1"/>
  <c r="DB714" i="16"/>
  <c r="EH714" i="16" s="1"/>
  <c r="DB715" i="16"/>
  <c r="EH715" i="16" s="1"/>
  <c r="DB716" i="16"/>
  <c r="EH716" i="16" s="1"/>
  <c r="DB717" i="16"/>
  <c r="EH717" i="16" s="1"/>
  <c r="DB718" i="16"/>
  <c r="EH718" i="16" s="1"/>
  <c r="DB719" i="16"/>
  <c r="EH719" i="16" s="1"/>
  <c r="DB720" i="16"/>
  <c r="EH720" i="16" s="1"/>
  <c r="DB721" i="16"/>
  <c r="EH721" i="16" s="1"/>
  <c r="DB722" i="16"/>
  <c r="EH722" i="16" s="1"/>
  <c r="DB723" i="16"/>
  <c r="EH723" i="16" s="1"/>
  <c r="DB724" i="16"/>
  <c r="EH724" i="16" s="1"/>
  <c r="DB725" i="16"/>
  <c r="EH725" i="16" s="1"/>
  <c r="DB726" i="16"/>
  <c r="EH726" i="16" s="1"/>
  <c r="DB727" i="16"/>
  <c r="EH727" i="16" s="1"/>
  <c r="DB728" i="16"/>
  <c r="EH728" i="16" s="1"/>
  <c r="DB729" i="16"/>
  <c r="EH729" i="16" s="1"/>
  <c r="DB730" i="16"/>
  <c r="EH730" i="16" s="1"/>
  <c r="DB731" i="16"/>
  <c r="EH731" i="16" s="1"/>
  <c r="DB732" i="16"/>
  <c r="EH732" i="16" s="1"/>
  <c r="DB733" i="16"/>
  <c r="EH733" i="16" s="1"/>
  <c r="DB734" i="16"/>
  <c r="EH734" i="16" s="1"/>
  <c r="DB735" i="16"/>
  <c r="EH735" i="16" s="1"/>
  <c r="DB736" i="16"/>
  <c r="EH736" i="16" s="1"/>
  <c r="DB737" i="16"/>
  <c r="EH737" i="16" s="1"/>
  <c r="DB738" i="16"/>
  <c r="EH738" i="16" s="1"/>
  <c r="DB739" i="16"/>
  <c r="EH739" i="16" s="1"/>
  <c r="DB740" i="16"/>
  <c r="EH740" i="16" s="1"/>
  <c r="DB741" i="16"/>
  <c r="EH741" i="16" s="1"/>
  <c r="DB742" i="16"/>
  <c r="EH742" i="16" s="1"/>
  <c r="DB743" i="16"/>
  <c r="EH743" i="16" s="1"/>
  <c r="DB744" i="16"/>
  <c r="EH744" i="16" s="1"/>
  <c r="DB745" i="16"/>
  <c r="EH745" i="16" s="1"/>
  <c r="DB746" i="16"/>
  <c r="EH746" i="16" s="1"/>
  <c r="DB747" i="16"/>
  <c r="EH747" i="16" s="1"/>
  <c r="DB748" i="16"/>
  <c r="EH748" i="16" s="1"/>
  <c r="DB749" i="16"/>
  <c r="EH749" i="16" s="1"/>
  <c r="DB750" i="16"/>
  <c r="EH750" i="16" s="1"/>
  <c r="DB751" i="16"/>
  <c r="EH751" i="16" s="1"/>
  <c r="DB752" i="16"/>
  <c r="EH752" i="16" s="1"/>
  <c r="DB753" i="16"/>
  <c r="EH753" i="16" s="1"/>
  <c r="DB754" i="16"/>
  <c r="EH754" i="16" s="1"/>
  <c r="DB755" i="16"/>
  <c r="EH755" i="16" s="1"/>
  <c r="DB756" i="16"/>
  <c r="EH756" i="16" s="1"/>
  <c r="DB757" i="16"/>
  <c r="EH757" i="16" s="1"/>
  <c r="DB758" i="16"/>
  <c r="EH758" i="16" s="1"/>
  <c r="DB759" i="16"/>
  <c r="EH759" i="16" s="1"/>
  <c r="DB760" i="16"/>
  <c r="EH760" i="16" s="1"/>
  <c r="DB761" i="16"/>
  <c r="EH761" i="16" s="1"/>
  <c r="DB762" i="16"/>
  <c r="EH762" i="16" s="1"/>
  <c r="DB763" i="16"/>
  <c r="EH763" i="16" s="1"/>
  <c r="DB764" i="16"/>
  <c r="EH764" i="16" s="1"/>
  <c r="DB765" i="16"/>
  <c r="EH765" i="16" s="1"/>
  <c r="DB766" i="16"/>
  <c r="EH766" i="16" s="1"/>
  <c r="DB767" i="16"/>
  <c r="EH767" i="16" s="1"/>
  <c r="DB768" i="16"/>
  <c r="EH768" i="16" s="1"/>
  <c r="DB769" i="16"/>
  <c r="EH769" i="16" s="1"/>
  <c r="DB770" i="16"/>
  <c r="EH770" i="16" s="1"/>
  <c r="DB771" i="16"/>
  <c r="EH771" i="16" s="1"/>
  <c r="DB772" i="16"/>
  <c r="EH772" i="16" s="1"/>
  <c r="DB773" i="16"/>
  <c r="EH773" i="16" s="1"/>
  <c r="DB774" i="16"/>
  <c r="EH774" i="16" s="1"/>
  <c r="DB775" i="16"/>
  <c r="EH775" i="16" s="1"/>
  <c r="DB776" i="16"/>
  <c r="EH776" i="16" s="1"/>
  <c r="DB777" i="16"/>
  <c r="EH777" i="16" s="1"/>
  <c r="DB778" i="16"/>
  <c r="EH778" i="16" s="1"/>
  <c r="DB779" i="16"/>
  <c r="EH779" i="16" s="1"/>
  <c r="DB780" i="16"/>
  <c r="EH780" i="16" s="1"/>
  <c r="DB781" i="16"/>
  <c r="EH781" i="16" s="1"/>
  <c r="DB782" i="16"/>
  <c r="EH782" i="16" s="1"/>
  <c r="DB783" i="16"/>
  <c r="EH783" i="16" s="1"/>
  <c r="DB784" i="16"/>
  <c r="EH784" i="16" s="1"/>
  <c r="DB785" i="16"/>
  <c r="EH785" i="16" s="1"/>
  <c r="DB786" i="16"/>
  <c r="EH786" i="16" s="1"/>
  <c r="DB787" i="16"/>
  <c r="EH787" i="16" s="1"/>
  <c r="DB788" i="16"/>
  <c r="EH788" i="16" s="1"/>
  <c r="DB789" i="16"/>
  <c r="EH789" i="16" s="1"/>
  <c r="DB790" i="16"/>
  <c r="EH790" i="16" s="1"/>
  <c r="DB791" i="16"/>
  <c r="EH791" i="16" s="1"/>
  <c r="DB792" i="16"/>
  <c r="EH792" i="16" s="1"/>
  <c r="DB793" i="16"/>
  <c r="EH793" i="16" s="1"/>
  <c r="DB794" i="16"/>
  <c r="EH794" i="16" s="1"/>
  <c r="DB795" i="16"/>
  <c r="EH795" i="16" s="1"/>
  <c r="DB796" i="16"/>
  <c r="EH796" i="16" s="1"/>
  <c r="DB797" i="16"/>
  <c r="EH797" i="16" s="1"/>
  <c r="DB798" i="16"/>
  <c r="EH798" i="16" s="1"/>
  <c r="DB799" i="16"/>
  <c r="EH799" i="16" s="1"/>
  <c r="DB800" i="16"/>
  <c r="EH800" i="16" s="1"/>
  <c r="DB801" i="16"/>
  <c r="EH801" i="16" s="1"/>
  <c r="DB802" i="16"/>
  <c r="EH802" i="16" s="1"/>
  <c r="DB803" i="16"/>
  <c r="EH803" i="16" s="1"/>
  <c r="DB804" i="16"/>
  <c r="EH804" i="16" s="1"/>
  <c r="DB805" i="16"/>
  <c r="EH805" i="16" s="1"/>
  <c r="DB806" i="16"/>
  <c r="EH806" i="16" s="1"/>
  <c r="DB807" i="16"/>
  <c r="EH807" i="16" s="1"/>
  <c r="DB808" i="16"/>
  <c r="EH808" i="16" s="1"/>
  <c r="DB809" i="16"/>
  <c r="EH809" i="16" s="1"/>
  <c r="DB810" i="16"/>
  <c r="EH810" i="16" s="1"/>
  <c r="DB811" i="16"/>
  <c r="EH811" i="16" s="1"/>
  <c r="DB812" i="16"/>
  <c r="EH812" i="16" s="1"/>
  <c r="DB813" i="16"/>
  <c r="EH813" i="16" s="1"/>
  <c r="DB814" i="16"/>
  <c r="EH814" i="16" s="1"/>
  <c r="DB815" i="16"/>
  <c r="EH815" i="16" s="1"/>
  <c r="DB816" i="16"/>
  <c r="EH816" i="16" s="1"/>
  <c r="DB817" i="16"/>
  <c r="EH817" i="16" s="1"/>
  <c r="DB818" i="16"/>
  <c r="EH818" i="16" s="1"/>
  <c r="DB819" i="16"/>
  <c r="EH819" i="16" s="1"/>
  <c r="DB820" i="16"/>
  <c r="EH820" i="16" s="1"/>
  <c r="DB821" i="16"/>
  <c r="EH821" i="16" s="1"/>
  <c r="DB822" i="16"/>
  <c r="EH822" i="16" s="1"/>
  <c r="DB823" i="16"/>
  <c r="EH823" i="16" s="1"/>
  <c r="DB824" i="16"/>
  <c r="EH824" i="16" s="1"/>
  <c r="DB825" i="16"/>
  <c r="EH825" i="16" s="1"/>
  <c r="DB826" i="16"/>
  <c r="EH826" i="16" s="1"/>
  <c r="DB827" i="16"/>
  <c r="EH827" i="16" s="1"/>
  <c r="DB828" i="16"/>
  <c r="EH828" i="16" s="1"/>
  <c r="DB829" i="16"/>
  <c r="EH829" i="16" s="1"/>
  <c r="DB830" i="16"/>
  <c r="EH830" i="16" s="1"/>
  <c r="DB831" i="16"/>
  <c r="EH831" i="16" s="1"/>
  <c r="DB832" i="16"/>
  <c r="EH832" i="16" s="1"/>
  <c r="DB833" i="16"/>
  <c r="EH833" i="16" s="1"/>
  <c r="DB834" i="16"/>
  <c r="EH834" i="16" s="1"/>
  <c r="DB835" i="16"/>
  <c r="EH835" i="16" s="1"/>
  <c r="DB836" i="16"/>
  <c r="EH836" i="16" s="1"/>
  <c r="DB837" i="16"/>
  <c r="EH837" i="16" s="1"/>
  <c r="DB838" i="16"/>
  <c r="EH838" i="16" s="1"/>
  <c r="DB839" i="16"/>
  <c r="EH839" i="16" s="1"/>
  <c r="DB840" i="16"/>
  <c r="EH840" i="16" s="1"/>
  <c r="DB841" i="16"/>
  <c r="EH841" i="16" s="1"/>
  <c r="DB842" i="16"/>
  <c r="EH842" i="16" s="1"/>
  <c r="DB843" i="16"/>
  <c r="EH843" i="16" s="1"/>
  <c r="DB844" i="16"/>
  <c r="EH844" i="16" s="1"/>
  <c r="DB845" i="16"/>
  <c r="EH845" i="16" s="1"/>
  <c r="DB846" i="16"/>
  <c r="EH846" i="16" s="1"/>
  <c r="DB847" i="16"/>
  <c r="EH847" i="16" s="1"/>
  <c r="DB848" i="16"/>
  <c r="EH848" i="16" s="1"/>
  <c r="DB849" i="16"/>
  <c r="EH849" i="16" s="1"/>
  <c r="DB850" i="16"/>
  <c r="EH850" i="16" s="1"/>
  <c r="DB851" i="16"/>
  <c r="EH851" i="16" s="1"/>
  <c r="DB852" i="16"/>
  <c r="EH852" i="16" s="1"/>
  <c r="DB853" i="16"/>
  <c r="EH853" i="16" s="1"/>
  <c r="DB854" i="16"/>
  <c r="EH854" i="16" s="1"/>
  <c r="DB855" i="16"/>
  <c r="EH855" i="16" s="1"/>
  <c r="DB856" i="16"/>
  <c r="EH856" i="16" s="1"/>
  <c r="DB857" i="16"/>
  <c r="EH857" i="16" s="1"/>
  <c r="DB858" i="16"/>
  <c r="EH858" i="16" s="1"/>
  <c r="DB859" i="16"/>
  <c r="EH859" i="16" s="1"/>
  <c r="DB860" i="16"/>
  <c r="EH860" i="16" s="1"/>
  <c r="DB861" i="16"/>
  <c r="EH861" i="16" s="1"/>
  <c r="DB862" i="16"/>
  <c r="EH862" i="16" s="1"/>
  <c r="DB863" i="16"/>
  <c r="EH863" i="16" s="1"/>
  <c r="DB864" i="16"/>
  <c r="EH864" i="16" s="1"/>
  <c r="DB865" i="16"/>
  <c r="EH865" i="16" s="1"/>
  <c r="DB866" i="16"/>
  <c r="EH866" i="16" s="1"/>
  <c r="DB867" i="16"/>
  <c r="EH867" i="16" s="1"/>
  <c r="DB868" i="16"/>
  <c r="EH868" i="16" s="1"/>
  <c r="DB869" i="16"/>
  <c r="EH869" i="16" s="1"/>
  <c r="DB870" i="16"/>
  <c r="EH870" i="16" s="1"/>
  <c r="DB871" i="16"/>
  <c r="EH871" i="16" s="1"/>
  <c r="DB872" i="16"/>
  <c r="EH872" i="16" s="1"/>
  <c r="DB873" i="16"/>
  <c r="EH873" i="16" s="1"/>
  <c r="DB874" i="16"/>
  <c r="EH874" i="16" s="1"/>
  <c r="DB875" i="16"/>
  <c r="EH875" i="16" s="1"/>
  <c r="DB876" i="16"/>
  <c r="EH876" i="16" s="1"/>
  <c r="DB877" i="16"/>
  <c r="EH877" i="16" s="1"/>
  <c r="DB878" i="16"/>
  <c r="EH878" i="16" s="1"/>
  <c r="DB879" i="16"/>
  <c r="EH879" i="16" s="1"/>
  <c r="DB880" i="16"/>
  <c r="EH880" i="16" s="1"/>
  <c r="DB881" i="16"/>
  <c r="EH881" i="16" s="1"/>
  <c r="DB882" i="16"/>
  <c r="EH882" i="16" s="1"/>
  <c r="DB883" i="16"/>
  <c r="EH883" i="16" s="1"/>
  <c r="DB884" i="16"/>
  <c r="EH884" i="16" s="1"/>
  <c r="DB885" i="16"/>
  <c r="EH885" i="16" s="1"/>
  <c r="DB886" i="16"/>
  <c r="EH886" i="16" s="1"/>
  <c r="DB887" i="16"/>
  <c r="EH887" i="16" s="1"/>
  <c r="DB888" i="16"/>
  <c r="EH888" i="16" s="1"/>
  <c r="DB889" i="16"/>
  <c r="EH889" i="16" s="1"/>
  <c r="DB890" i="16"/>
  <c r="EH890" i="16" s="1"/>
  <c r="DB891" i="16"/>
  <c r="EH891" i="16" s="1"/>
  <c r="DB892" i="16"/>
  <c r="EH892" i="16" s="1"/>
  <c r="DB893" i="16"/>
  <c r="EH893" i="16" s="1"/>
  <c r="DB894" i="16"/>
  <c r="EH894" i="16" s="1"/>
  <c r="DB895" i="16"/>
  <c r="EH895" i="16" s="1"/>
  <c r="DB896" i="16"/>
  <c r="EH896" i="16" s="1"/>
  <c r="DB897" i="16"/>
  <c r="EH897" i="16" s="1"/>
  <c r="DB898" i="16"/>
  <c r="EH898" i="16" s="1"/>
  <c r="DB899" i="16"/>
  <c r="EH899" i="16" s="1"/>
  <c r="DB900" i="16"/>
  <c r="EH900" i="16" s="1"/>
  <c r="DB901" i="16"/>
  <c r="EH901" i="16" s="1"/>
  <c r="DB902" i="16"/>
  <c r="EH902" i="16" s="1"/>
  <c r="DB903" i="16"/>
  <c r="EH903" i="16" s="1"/>
  <c r="DB904" i="16"/>
  <c r="EH904" i="16" s="1"/>
  <c r="DB905" i="16"/>
  <c r="EH905" i="16" s="1"/>
  <c r="DB906" i="16"/>
  <c r="EH906" i="16" s="1"/>
  <c r="DB907" i="16"/>
  <c r="EH907" i="16" s="1"/>
  <c r="DB908" i="16"/>
  <c r="EH908" i="16" s="1"/>
  <c r="DB909" i="16"/>
  <c r="EH909" i="16" s="1"/>
  <c r="DB910" i="16"/>
  <c r="EH910" i="16" s="1"/>
  <c r="DB911" i="16"/>
  <c r="EH911" i="16" s="1"/>
  <c r="DB912" i="16"/>
  <c r="EH912" i="16" s="1"/>
  <c r="DB913" i="16"/>
  <c r="EH913" i="16" s="1"/>
  <c r="DB914" i="16"/>
  <c r="EH914" i="16" s="1"/>
  <c r="DB915" i="16"/>
  <c r="EH915" i="16" s="1"/>
  <c r="DB916" i="16"/>
  <c r="EH916" i="16" s="1"/>
  <c r="DB917" i="16"/>
  <c r="EH917" i="16" s="1"/>
  <c r="DB918" i="16"/>
  <c r="EH918" i="16" s="1"/>
  <c r="DB919" i="16"/>
  <c r="EH919" i="16" s="1"/>
  <c r="DB920" i="16"/>
  <c r="EH920" i="16" s="1"/>
  <c r="DB921" i="16"/>
  <c r="EH921" i="16" s="1"/>
  <c r="DB922" i="16"/>
  <c r="EH922" i="16" s="1"/>
  <c r="DB923" i="16"/>
  <c r="EH923" i="16" s="1"/>
  <c r="DB924" i="16"/>
  <c r="EH924" i="16" s="1"/>
  <c r="DB925" i="16"/>
  <c r="EH925" i="16" s="1"/>
  <c r="DB926" i="16"/>
  <c r="EH926" i="16" s="1"/>
  <c r="DB927" i="16"/>
  <c r="EH927" i="16" s="1"/>
  <c r="DB928" i="16"/>
  <c r="EH928" i="16" s="1"/>
  <c r="DB929" i="16"/>
  <c r="EH929" i="16" s="1"/>
  <c r="DB930" i="16"/>
  <c r="EH930" i="16" s="1"/>
  <c r="DB931" i="16"/>
  <c r="EH931" i="16" s="1"/>
  <c r="DB932" i="16"/>
  <c r="EH932" i="16" s="1"/>
  <c r="DB933" i="16"/>
  <c r="EH933" i="16" s="1"/>
  <c r="DB934" i="16"/>
  <c r="EH934" i="16" s="1"/>
  <c r="DB935" i="16"/>
  <c r="EH935" i="16" s="1"/>
  <c r="DB936" i="16"/>
  <c r="EH936" i="16" s="1"/>
  <c r="DB937" i="16"/>
  <c r="EH937" i="16" s="1"/>
  <c r="DB938" i="16"/>
  <c r="EH938" i="16" s="1"/>
  <c r="DB939" i="16"/>
  <c r="EH939" i="16" s="1"/>
  <c r="DB940" i="16"/>
  <c r="EH940" i="16" s="1"/>
  <c r="DB941" i="16"/>
  <c r="EH941" i="16" s="1"/>
  <c r="DB942" i="16"/>
  <c r="EH942" i="16" s="1"/>
  <c r="DB943" i="16"/>
  <c r="EH943" i="16" s="1"/>
  <c r="DB944" i="16"/>
  <c r="EH944" i="16" s="1"/>
  <c r="DB945" i="16"/>
  <c r="EH945" i="16" s="1"/>
  <c r="DB946" i="16"/>
  <c r="EH946" i="16" s="1"/>
  <c r="DB947" i="16"/>
  <c r="EH947" i="16" s="1"/>
  <c r="DB948" i="16"/>
  <c r="EH948" i="16" s="1"/>
  <c r="DB949" i="16"/>
  <c r="EH949" i="16" s="1"/>
  <c r="DB950" i="16"/>
  <c r="EH950" i="16" s="1"/>
  <c r="DB951" i="16"/>
  <c r="EH951" i="16" s="1"/>
  <c r="DB952" i="16"/>
  <c r="EH952" i="16" s="1"/>
  <c r="DB953" i="16"/>
  <c r="EH953" i="16" s="1"/>
  <c r="DB954" i="16"/>
  <c r="EH954" i="16" s="1"/>
  <c r="DB955" i="16"/>
  <c r="EH955" i="16" s="1"/>
  <c r="DB956" i="16"/>
  <c r="EH956" i="16" s="1"/>
  <c r="DB957" i="16"/>
  <c r="EH957" i="16" s="1"/>
  <c r="DB958" i="16"/>
  <c r="EH958" i="16" s="1"/>
  <c r="DB959" i="16"/>
  <c r="EH959" i="16" s="1"/>
  <c r="DB960" i="16"/>
  <c r="EH960" i="16" s="1"/>
  <c r="DB961" i="16"/>
  <c r="EH961" i="16" s="1"/>
  <c r="DB962" i="16"/>
  <c r="EH962" i="16" s="1"/>
  <c r="DB963" i="16"/>
  <c r="EH963" i="16" s="1"/>
  <c r="DB964" i="16"/>
  <c r="EH964" i="16" s="1"/>
  <c r="DB965" i="16"/>
  <c r="EH965" i="16" s="1"/>
  <c r="DB966" i="16"/>
  <c r="EH966" i="16" s="1"/>
  <c r="DB967" i="16"/>
  <c r="EH967" i="16" s="1"/>
  <c r="DB968" i="16"/>
  <c r="EH968" i="16" s="1"/>
  <c r="DB969" i="16"/>
  <c r="EH969" i="16" s="1"/>
  <c r="DB970" i="16"/>
  <c r="EH970" i="16" s="1"/>
  <c r="DB971" i="16"/>
  <c r="EH971" i="16" s="1"/>
  <c r="DB972" i="16"/>
  <c r="EH972" i="16" s="1"/>
  <c r="DB973" i="16"/>
  <c r="EH973" i="16" s="1"/>
  <c r="DB974" i="16"/>
  <c r="EH974" i="16" s="1"/>
  <c r="DB975" i="16"/>
  <c r="EH975" i="16" s="1"/>
  <c r="DB976" i="16"/>
  <c r="EH976" i="16" s="1"/>
  <c r="DB977" i="16"/>
  <c r="EH977" i="16" s="1"/>
  <c r="DB978" i="16"/>
  <c r="EH978" i="16" s="1"/>
  <c r="DB979" i="16"/>
  <c r="EH979" i="16" s="1"/>
  <c r="DB980" i="16"/>
  <c r="EH980" i="16" s="1"/>
  <c r="DB981" i="16"/>
  <c r="EH981" i="16" s="1"/>
  <c r="DB982" i="16"/>
  <c r="EH982" i="16" s="1"/>
  <c r="DB983" i="16"/>
  <c r="EH983" i="16" s="1"/>
  <c r="DB984" i="16"/>
  <c r="EH984" i="16" s="1"/>
  <c r="DB985" i="16"/>
  <c r="EH985" i="16" s="1"/>
  <c r="DB986" i="16"/>
  <c r="EH986" i="16" s="1"/>
  <c r="DB987" i="16"/>
  <c r="EH987" i="16" s="1"/>
  <c r="DB988" i="16"/>
  <c r="EH988" i="16" s="1"/>
  <c r="DB989" i="16"/>
  <c r="EH989" i="16" s="1"/>
  <c r="DB990" i="16"/>
  <c r="EH990" i="16" s="1"/>
  <c r="DB991" i="16"/>
  <c r="EH991" i="16" s="1"/>
  <c r="DB992" i="16"/>
  <c r="EH992" i="16" s="1"/>
  <c r="DB993" i="16"/>
  <c r="EH993" i="16" s="1"/>
  <c r="DB994" i="16"/>
  <c r="EH994" i="16" s="1"/>
  <c r="DB995" i="16"/>
  <c r="EH995" i="16" s="1"/>
  <c r="DB996" i="16"/>
  <c r="EH996" i="16" s="1"/>
  <c r="DB997" i="16"/>
  <c r="EH997" i="16" s="1"/>
  <c r="DB998" i="16"/>
  <c r="EH998" i="16" s="1"/>
  <c r="DB999" i="16"/>
  <c r="EH999" i="16" s="1"/>
  <c r="DB1000" i="16"/>
  <c r="EH1000" i="16" s="1"/>
  <c r="DB1001" i="16"/>
  <c r="EH1001" i="16" s="1"/>
  <c r="DB1002" i="16"/>
  <c r="EH1002" i="16" s="1"/>
  <c r="DB1003" i="16"/>
  <c r="EH1003" i="16" s="1"/>
  <c r="DB1004" i="16"/>
  <c r="EH1004" i="16" s="1"/>
  <c r="DB1005" i="16"/>
  <c r="EH1005" i="16" s="1"/>
  <c r="DB1006" i="16"/>
  <c r="EH1006" i="16" s="1"/>
  <c r="DB1007" i="16"/>
  <c r="EH1007" i="16" s="1"/>
  <c r="DB1008" i="16"/>
  <c r="EH1008" i="16" s="1"/>
  <c r="DB1009" i="16"/>
  <c r="EH1009" i="16" s="1"/>
  <c r="DB1010" i="16"/>
  <c r="EH1010" i="16" s="1"/>
  <c r="DB1011" i="16"/>
  <c r="EH1011" i="16" s="1"/>
  <c r="DB1012" i="16"/>
  <c r="EH1012" i="16" s="1"/>
  <c r="DB1013" i="16"/>
  <c r="EH1013" i="16" s="1"/>
  <c r="DB1014" i="16"/>
  <c r="EH1014" i="16" s="1"/>
  <c r="DB1015" i="16"/>
  <c r="EH1015" i="16" s="1"/>
  <c r="DB1016" i="16"/>
  <c r="EH1016" i="16" s="1"/>
  <c r="CU19" i="16"/>
  <c r="EA19" i="16" s="1"/>
  <c r="CU20" i="16"/>
  <c r="EA20" i="16" s="1"/>
  <c r="CU21" i="16"/>
  <c r="EA21" i="16" s="1"/>
  <c r="CU22" i="16"/>
  <c r="EA22" i="16" s="1"/>
  <c r="CU23" i="16"/>
  <c r="EA23" i="16" s="1"/>
  <c r="CU24" i="16"/>
  <c r="EA24" i="16" s="1"/>
  <c r="CU25" i="16"/>
  <c r="EA25" i="16" s="1"/>
  <c r="CU26" i="16"/>
  <c r="EA26" i="16" s="1"/>
  <c r="CU28" i="16"/>
  <c r="EA28" i="16" s="1"/>
  <c r="CU27" i="16"/>
  <c r="EA27" i="16" s="1"/>
  <c r="CU29" i="16"/>
  <c r="EA29" i="16" s="1"/>
  <c r="CU30" i="16"/>
  <c r="EA30" i="16" s="1"/>
  <c r="CU32" i="16"/>
  <c r="EA32" i="16" s="1"/>
  <c r="CU31" i="16"/>
  <c r="EA31" i="16" s="1"/>
  <c r="CU33" i="16"/>
  <c r="EA33" i="16" s="1"/>
  <c r="CU34" i="16"/>
  <c r="EA34" i="16" s="1"/>
  <c r="CU35" i="16"/>
  <c r="EA35" i="16" s="1"/>
  <c r="CU36" i="16"/>
  <c r="EA36" i="16" s="1"/>
  <c r="CU37" i="16"/>
  <c r="EA37" i="16" s="1"/>
  <c r="CU38" i="16"/>
  <c r="EA38" i="16" s="1"/>
  <c r="CU39" i="16"/>
  <c r="EA39" i="16" s="1"/>
  <c r="CU40" i="16"/>
  <c r="EA40" i="16" s="1"/>
  <c r="CU41" i="16"/>
  <c r="EA41" i="16" s="1"/>
  <c r="CU42" i="16"/>
  <c r="EA42" i="16" s="1"/>
  <c r="CU43" i="16"/>
  <c r="EA43" i="16" s="1"/>
  <c r="CU44" i="16"/>
  <c r="EA44" i="16" s="1"/>
  <c r="CU45" i="16"/>
  <c r="EA45" i="16" s="1"/>
  <c r="CU46" i="16"/>
  <c r="EA46" i="16" s="1"/>
  <c r="CU47" i="16"/>
  <c r="EA47" i="16" s="1"/>
  <c r="CU48" i="16"/>
  <c r="EA48" i="16" s="1"/>
  <c r="CU49" i="16"/>
  <c r="EA49" i="16" s="1"/>
  <c r="CU50" i="16"/>
  <c r="EA50" i="16" s="1"/>
  <c r="CU51" i="16"/>
  <c r="EA51" i="16" s="1"/>
  <c r="CU52" i="16"/>
  <c r="EA52" i="16" s="1"/>
  <c r="CU53" i="16"/>
  <c r="EA53" i="16" s="1"/>
  <c r="CU54" i="16"/>
  <c r="EA54" i="16" s="1"/>
  <c r="CU55" i="16"/>
  <c r="EA55" i="16" s="1"/>
  <c r="CU56" i="16"/>
  <c r="EA56" i="16" s="1"/>
  <c r="CU57" i="16"/>
  <c r="EA57" i="16" s="1"/>
  <c r="CU58" i="16"/>
  <c r="EA58" i="16" s="1"/>
  <c r="CU59" i="16"/>
  <c r="EA59" i="16" s="1"/>
  <c r="CU60" i="16"/>
  <c r="EA60" i="16" s="1"/>
  <c r="CU62" i="16"/>
  <c r="EA62" i="16" s="1"/>
  <c r="CU61" i="16"/>
  <c r="EA61" i="16" s="1"/>
  <c r="CU63" i="16"/>
  <c r="EA63" i="16" s="1"/>
  <c r="CU64" i="16"/>
  <c r="EA64" i="16" s="1"/>
  <c r="CU65" i="16"/>
  <c r="EA65" i="16" s="1"/>
  <c r="CU66" i="16"/>
  <c r="EA66" i="16" s="1"/>
  <c r="CU67" i="16"/>
  <c r="EA67" i="16" s="1"/>
  <c r="CU68" i="16"/>
  <c r="EA68" i="16" s="1"/>
  <c r="CU69" i="16"/>
  <c r="EA69" i="16" s="1"/>
  <c r="CU70" i="16"/>
  <c r="EA70" i="16" s="1"/>
  <c r="CU71" i="16"/>
  <c r="EA71" i="16" s="1"/>
  <c r="CU72" i="16"/>
  <c r="EA72" i="16" s="1"/>
  <c r="CU73" i="16"/>
  <c r="EA73" i="16" s="1"/>
  <c r="CU75" i="16"/>
  <c r="EA75" i="16" s="1"/>
  <c r="CU74" i="16"/>
  <c r="EA74" i="16" s="1"/>
  <c r="CU76" i="16"/>
  <c r="EA76" i="16" s="1"/>
  <c r="CU77" i="16"/>
  <c r="EA77" i="16" s="1"/>
  <c r="CU78" i="16"/>
  <c r="EA78" i="16" s="1"/>
  <c r="CU79" i="16"/>
  <c r="EA79" i="16" s="1"/>
  <c r="CU80" i="16"/>
  <c r="EA80" i="16" s="1"/>
  <c r="CU81" i="16"/>
  <c r="EA81" i="16" s="1"/>
  <c r="CU82" i="16"/>
  <c r="EA82" i="16" s="1"/>
  <c r="CU83" i="16"/>
  <c r="EA83" i="16" s="1"/>
  <c r="CU85" i="16"/>
  <c r="EA85" i="16" s="1"/>
  <c r="CU84" i="16"/>
  <c r="EA84" i="16" s="1"/>
  <c r="CU86" i="16"/>
  <c r="EA86" i="16" s="1"/>
  <c r="CU88" i="16"/>
  <c r="EA88" i="16" s="1"/>
  <c r="CU87" i="16"/>
  <c r="EA87" i="16" s="1"/>
  <c r="CU89" i="16"/>
  <c r="EA89" i="16" s="1"/>
  <c r="CU90" i="16"/>
  <c r="EA90" i="16" s="1"/>
  <c r="CU91" i="16"/>
  <c r="EA91" i="16" s="1"/>
  <c r="CU92" i="16"/>
  <c r="EA92" i="16" s="1"/>
  <c r="CU93" i="16"/>
  <c r="EA93" i="16" s="1"/>
  <c r="CU94" i="16"/>
  <c r="EA94" i="16" s="1"/>
  <c r="CU95" i="16"/>
  <c r="EA95" i="16" s="1"/>
  <c r="CU96" i="16"/>
  <c r="EA96" i="16" s="1"/>
  <c r="CU97" i="16"/>
  <c r="EA97" i="16" s="1"/>
  <c r="CU98" i="16"/>
  <c r="EA98" i="16" s="1"/>
  <c r="CU99" i="16"/>
  <c r="EA99" i="16" s="1"/>
  <c r="CU100" i="16"/>
  <c r="EA100" i="16" s="1"/>
  <c r="CU101" i="16"/>
  <c r="EA101" i="16" s="1"/>
  <c r="CU102" i="16"/>
  <c r="EA102" i="16" s="1"/>
  <c r="CU103" i="16"/>
  <c r="EA103" i="16" s="1"/>
  <c r="CU104" i="16"/>
  <c r="EA104" i="16" s="1"/>
  <c r="CU105" i="16"/>
  <c r="EA105" i="16" s="1"/>
  <c r="CU106" i="16"/>
  <c r="EA106" i="16" s="1"/>
  <c r="CU107" i="16"/>
  <c r="EA107" i="16" s="1"/>
  <c r="CU108" i="16"/>
  <c r="EA108" i="16" s="1"/>
  <c r="CU109" i="16"/>
  <c r="EA109" i="16" s="1"/>
  <c r="CU110" i="16"/>
  <c r="EA110" i="16" s="1"/>
  <c r="CU111" i="16"/>
  <c r="EA111" i="16" s="1"/>
  <c r="CU112" i="16"/>
  <c r="EA112" i="16" s="1"/>
  <c r="CU113" i="16"/>
  <c r="EA113" i="16" s="1"/>
  <c r="CU114" i="16"/>
  <c r="EA114" i="16" s="1"/>
  <c r="CU115" i="16"/>
  <c r="EA115" i="16" s="1"/>
  <c r="CU116" i="16"/>
  <c r="EA116" i="16" s="1"/>
  <c r="CU117" i="16"/>
  <c r="EA117" i="16" s="1"/>
  <c r="CU118" i="16"/>
  <c r="EA118" i="16" s="1"/>
  <c r="CU119" i="16"/>
  <c r="EA119" i="16" s="1"/>
  <c r="CU120" i="16"/>
  <c r="EA120" i="16" s="1"/>
  <c r="CU121" i="16"/>
  <c r="EA121" i="16" s="1"/>
  <c r="CU122" i="16"/>
  <c r="EA122" i="16" s="1"/>
  <c r="CU123" i="16"/>
  <c r="EA123" i="16" s="1"/>
  <c r="CU124" i="16"/>
  <c r="EA124" i="16" s="1"/>
  <c r="CU125" i="16"/>
  <c r="EA125" i="16" s="1"/>
  <c r="CU126" i="16"/>
  <c r="EA126" i="16" s="1"/>
  <c r="CU127" i="16"/>
  <c r="EA127" i="16" s="1"/>
  <c r="CU128" i="16"/>
  <c r="EA128" i="16" s="1"/>
  <c r="CU129" i="16"/>
  <c r="EA129" i="16" s="1"/>
  <c r="CU130" i="16"/>
  <c r="EA130" i="16" s="1"/>
  <c r="CU131" i="16"/>
  <c r="EA131" i="16" s="1"/>
  <c r="CU132" i="16"/>
  <c r="EA132" i="16" s="1"/>
  <c r="CU133" i="16"/>
  <c r="EA133" i="16" s="1"/>
  <c r="CU134" i="16"/>
  <c r="EA134" i="16" s="1"/>
  <c r="CU135" i="16"/>
  <c r="EA135" i="16" s="1"/>
  <c r="CU136" i="16"/>
  <c r="EA136" i="16" s="1"/>
  <c r="CU137" i="16"/>
  <c r="EA137" i="16" s="1"/>
  <c r="CU138" i="16"/>
  <c r="EA138" i="16" s="1"/>
  <c r="CU139" i="16"/>
  <c r="EA139" i="16" s="1"/>
  <c r="CU140" i="16"/>
  <c r="EA140" i="16" s="1"/>
  <c r="CU141" i="16"/>
  <c r="EA141" i="16" s="1"/>
  <c r="CU142" i="16"/>
  <c r="EA142" i="16" s="1"/>
  <c r="CU143" i="16"/>
  <c r="EA143" i="16" s="1"/>
  <c r="CU144" i="16"/>
  <c r="EA144" i="16" s="1"/>
  <c r="CU146" i="16"/>
  <c r="EA146" i="16" s="1"/>
  <c r="CU145" i="16"/>
  <c r="EA145" i="16" s="1"/>
  <c r="CU147" i="16"/>
  <c r="EA147" i="16" s="1"/>
  <c r="CU148" i="16"/>
  <c r="EA148" i="16" s="1"/>
  <c r="CU149" i="16"/>
  <c r="EA149" i="16" s="1"/>
  <c r="CU150" i="16"/>
  <c r="EA150" i="16" s="1"/>
  <c r="CU151" i="16"/>
  <c r="EA151" i="16" s="1"/>
  <c r="CU152" i="16"/>
  <c r="EA152" i="16" s="1"/>
  <c r="CU153" i="16"/>
  <c r="EA153" i="16" s="1"/>
  <c r="CU154" i="16"/>
  <c r="EA154" i="16" s="1"/>
  <c r="CU155" i="16"/>
  <c r="EA155" i="16" s="1"/>
  <c r="CU156" i="16"/>
  <c r="EA156" i="16" s="1"/>
  <c r="CU157" i="16"/>
  <c r="EA157" i="16" s="1"/>
  <c r="CU158" i="16"/>
  <c r="EA158" i="16" s="1"/>
  <c r="CU159" i="16"/>
  <c r="EA159" i="16" s="1"/>
  <c r="CU160" i="16"/>
  <c r="EA160" i="16" s="1"/>
  <c r="CU161" i="16"/>
  <c r="EA161" i="16" s="1"/>
  <c r="CU162" i="16"/>
  <c r="EA162" i="16" s="1"/>
  <c r="CU163" i="16"/>
  <c r="EA163" i="16" s="1"/>
  <c r="CU164" i="16"/>
  <c r="EA164" i="16" s="1"/>
  <c r="CU165" i="16"/>
  <c r="EA165" i="16" s="1"/>
  <c r="CU166" i="16"/>
  <c r="EA166" i="16" s="1"/>
  <c r="CU167" i="16"/>
  <c r="EA167" i="16" s="1"/>
  <c r="CU168" i="16"/>
  <c r="EA168" i="16" s="1"/>
  <c r="CU169" i="16"/>
  <c r="EA169" i="16" s="1"/>
  <c r="CU170" i="16"/>
  <c r="EA170" i="16" s="1"/>
  <c r="CU171" i="16"/>
  <c r="EA171" i="16" s="1"/>
  <c r="CU172" i="16"/>
  <c r="EA172" i="16" s="1"/>
  <c r="CU173" i="16"/>
  <c r="EA173" i="16" s="1"/>
  <c r="CU174" i="16"/>
  <c r="EA174" i="16" s="1"/>
  <c r="CU175" i="16"/>
  <c r="EA175" i="16" s="1"/>
  <c r="CU176" i="16"/>
  <c r="EA176" i="16" s="1"/>
  <c r="CU177" i="16"/>
  <c r="EA177" i="16" s="1"/>
  <c r="CU178" i="16"/>
  <c r="EA178" i="16" s="1"/>
  <c r="CU179" i="16"/>
  <c r="EA179" i="16" s="1"/>
  <c r="CU180" i="16"/>
  <c r="EA180" i="16" s="1"/>
  <c r="CU181" i="16"/>
  <c r="EA181" i="16" s="1"/>
  <c r="CU182" i="16"/>
  <c r="EA182" i="16" s="1"/>
  <c r="CU183" i="16"/>
  <c r="EA183" i="16" s="1"/>
  <c r="CU184" i="16"/>
  <c r="EA184" i="16" s="1"/>
  <c r="CU185" i="16"/>
  <c r="EA185" i="16" s="1"/>
  <c r="CU186" i="16"/>
  <c r="EA186" i="16" s="1"/>
  <c r="CU187" i="16"/>
  <c r="EA187" i="16" s="1"/>
  <c r="CU188" i="16"/>
  <c r="EA188" i="16" s="1"/>
  <c r="CU189" i="16"/>
  <c r="EA189" i="16" s="1"/>
  <c r="CU190" i="16"/>
  <c r="EA190" i="16" s="1"/>
  <c r="CU191" i="16"/>
  <c r="EA191" i="16" s="1"/>
  <c r="CU192" i="16"/>
  <c r="EA192" i="16" s="1"/>
  <c r="CU193" i="16"/>
  <c r="EA193" i="16" s="1"/>
  <c r="CU194" i="16"/>
  <c r="EA194" i="16" s="1"/>
  <c r="CU195" i="16"/>
  <c r="EA195" i="16" s="1"/>
  <c r="CU196" i="16"/>
  <c r="EA196" i="16" s="1"/>
  <c r="CU197" i="16"/>
  <c r="EA197" i="16" s="1"/>
  <c r="CU198" i="16"/>
  <c r="EA198" i="16" s="1"/>
  <c r="CU199" i="16"/>
  <c r="EA199" i="16" s="1"/>
  <c r="CU200" i="16"/>
  <c r="EA200" i="16" s="1"/>
  <c r="CU201" i="16"/>
  <c r="EA201" i="16" s="1"/>
  <c r="CU202" i="16"/>
  <c r="EA202" i="16" s="1"/>
  <c r="CU203" i="16"/>
  <c r="EA203" i="16" s="1"/>
  <c r="CU204" i="16"/>
  <c r="EA204" i="16" s="1"/>
  <c r="CU205" i="16"/>
  <c r="EA205" i="16" s="1"/>
  <c r="CU206" i="16"/>
  <c r="EA206" i="16" s="1"/>
  <c r="CU207" i="16"/>
  <c r="EA207" i="16" s="1"/>
  <c r="CU208" i="16"/>
  <c r="EA208" i="16" s="1"/>
  <c r="CU209" i="16"/>
  <c r="EA209" i="16" s="1"/>
  <c r="CU210" i="16"/>
  <c r="EA210" i="16" s="1"/>
  <c r="CU211" i="16"/>
  <c r="EA211" i="16" s="1"/>
  <c r="CU212" i="16"/>
  <c r="EA212" i="16" s="1"/>
  <c r="CU213" i="16"/>
  <c r="EA213" i="16" s="1"/>
  <c r="CU214" i="16"/>
  <c r="EA214" i="16" s="1"/>
  <c r="CU215" i="16"/>
  <c r="EA215" i="16" s="1"/>
  <c r="CU216" i="16"/>
  <c r="EA216" i="16" s="1"/>
  <c r="CU217" i="16"/>
  <c r="EA217" i="16" s="1"/>
  <c r="CU218" i="16"/>
  <c r="EA218" i="16" s="1"/>
  <c r="CU220" i="16"/>
  <c r="EA220" i="16" s="1"/>
  <c r="CU219" i="16"/>
  <c r="EA219" i="16" s="1"/>
  <c r="CU221" i="16"/>
  <c r="EA221" i="16" s="1"/>
  <c r="CU222" i="16"/>
  <c r="EA222" i="16" s="1"/>
  <c r="CU223" i="16"/>
  <c r="EA223" i="16" s="1"/>
  <c r="CU224" i="16"/>
  <c r="EA224" i="16" s="1"/>
  <c r="CU225" i="16"/>
  <c r="EA225" i="16" s="1"/>
  <c r="CU226" i="16"/>
  <c r="EA226" i="16" s="1"/>
  <c r="CU227" i="16"/>
  <c r="EA227" i="16" s="1"/>
  <c r="CU228" i="16"/>
  <c r="EA228" i="16" s="1"/>
  <c r="CU229" i="16"/>
  <c r="EA229" i="16" s="1"/>
  <c r="CU230" i="16"/>
  <c r="EA230" i="16" s="1"/>
  <c r="CU231" i="16"/>
  <c r="EA231" i="16" s="1"/>
  <c r="CU232" i="16"/>
  <c r="EA232" i="16" s="1"/>
  <c r="CU233" i="16"/>
  <c r="EA233" i="16" s="1"/>
  <c r="CU234" i="16"/>
  <c r="EA234" i="16" s="1"/>
  <c r="CU235" i="16"/>
  <c r="EA235" i="16" s="1"/>
  <c r="CU236" i="16"/>
  <c r="EA236" i="16" s="1"/>
  <c r="CU237" i="16"/>
  <c r="EA237" i="16" s="1"/>
  <c r="CU238" i="16"/>
  <c r="EA238" i="16" s="1"/>
  <c r="CU239" i="16"/>
  <c r="EA239" i="16" s="1"/>
  <c r="CU240" i="16"/>
  <c r="EA240" i="16" s="1"/>
  <c r="CU241" i="16"/>
  <c r="EA241" i="16" s="1"/>
  <c r="CU243" i="16"/>
  <c r="EA243" i="16" s="1"/>
  <c r="CU242" i="16"/>
  <c r="EA242" i="16" s="1"/>
  <c r="CU244" i="16"/>
  <c r="EA244" i="16" s="1"/>
  <c r="CU245" i="16"/>
  <c r="EA245" i="16" s="1"/>
  <c r="CU246" i="16"/>
  <c r="EA246" i="16" s="1"/>
  <c r="CU247" i="16"/>
  <c r="EA247" i="16" s="1"/>
  <c r="CU248" i="16"/>
  <c r="EA248" i="16" s="1"/>
  <c r="CU249" i="16"/>
  <c r="EA249" i="16" s="1"/>
  <c r="CU250" i="16"/>
  <c r="EA250" i="16" s="1"/>
  <c r="CU251" i="16"/>
  <c r="EA251" i="16" s="1"/>
  <c r="CU252" i="16"/>
  <c r="EA252" i="16" s="1"/>
  <c r="CU253" i="16"/>
  <c r="EA253" i="16" s="1"/>
  <c r="CU254" i="16"/>
  <c r="EA254" i="16" s="1"/>
  <c r="CU255" i="16"/>
  <c r="EA255" i="16" s="1"/>
  <c r="CU256" i="16"/>
  <c r="EA256" i="16" s="1"/>
  <c r="CU257" i="16"/>
  <c r="EA257" i="16" s="1"/>
  <c r="CU259" i="16"/>
  <c r="EA259" i="16" s="1"/>
  <c r="CU258" i="16"/>
  <c r="EA258" i="16" s="1"/>
  <c r="CU260" i="16"/>
  <c r="EA260" i="16" s="1"/>
  <c r="CU261" i="16"/>
  <c r="EA261" i="16" s="1"/>
  <c r="CU262" i="16"/>
  <c r="EA262" i="16" s="1"/>
  <c r="CU263" i="16"/>
  <c r="EA263" i="16" s="1"/>
  <c r="CU264" i="16"/>
  <c r="EA264" i="16" s="1"/>
  <c r="CU265" i="16"/>
  <c r="EA265" i="16" s="1"/>
  <c r="CU266" i="16"/>
  <c r="EA266" i="16" s="1"/>
  <c r="CU267" i="16"/>
  <c r="EA267" i="16" s="1"/>
  <c r="CU268" i="16"/>
  <c r="EA268" i="16" s="1"/>
  <c r="CU269" i="16"/>
  <c r="EA269" i="16" s="1"/>
  <c r="CU270" i="16"/>
  <c r="EA270" i="16" s="1"/>
  <c r="CU271" i="16"/>
  <c r="EA271" i="16" s="1"/>
  <c r="CU272" i="16"/>
  <c r="EA272" i="16" s="1"/>
  <c r="CU273" i="16"/>
  <c r="EA273" i="16" s="1"/>
  <c r="CU274" i="16"/>
  <c r="EA274" i="16" s="1"/>
  <c r="CU275" i="16"/>
  <c r="EA275" i="16" s="1"/>
  <c r="CU276" i="16"/>
  <c r="EA276" i="16" s="1"/>
  <c r="CU277" i="16"/>
  <c r="EA277" i="16" s="1"/>
  <c r="CU278" i="16"/>
  <c r="EA278" i="16" s="1"/>
  <c r="CU279" i="16"/>
  <c r="EA279" i="16" s="1"/>
  <c r="CU280" i="16"/>
  <c r="EA280" i="16" s="1"/>
  <c r="CU281" i="16"/>
  <c r="EA281" i="16" s="1"/>
  <c r="CU282" i="16"/>
  <c r="EA282" i="16" s="1"/>
  <c r="CU283" i="16"/>
  <c r="EA283" i="16" s="1"/>
  <c r="CU284" i="16"/>
  <c r="EA284" i="16" s="1"/>
  <c r="CU285" i="16"/>
  <c r="EA285" i="16" s="1"/>
  <c r="CU286" i="16"/>
  <c r="EA286" i="16" s="1"/>
  <c r="CU288" i="16"/>
  <c r="EA288" i="16" s="1"/>
  <c r="CU287" i="16"/>
  <c r="EA287" i="16" s="1"/>
  <c r="CU289" i="16"/>
  <c r="EA289" i="16" s="1"/>
  <c r="CU290" i="16"/>
  <c r="EA290" i="16" s="1"/>
  <c r="CU291" i="16"/>
  <c r="EA291" i="16" s="1"/>
  <c r="CU292" i="16"/>
  <c r="EA292" i="16" s="1"/>
  <c r="CU293" i="16"/>
  <c r="EA293" i="16" s="1"/>
  <c r="CU294" i="16"/>
  <c r="EA294" i="16" s="1"/>
  <c r="CU295" i="16"/>
  <c r="EA295" i="16" s="1"/>
  <c r="CU296" i="16"/>
  <c r="EA296" i="16" s="1"/>
  <c r="CU297" i="16"/>
  <c r="EA297" i="16" s="1"/>
  <c r="CU298" i="16"/>
  <c r="EA298" i="16" s="1"/>
  <c r="CU299" i="16"/>
  <c r="EA299" i="16" s="1"/>
  <c r="CU300" i="16"/>
  <c r="EA300" i="16" s="1"/>
  <c r="CU301" i="16"/>
  <c r="EA301" i="16" s="1"/>
  <c r="CU302" i="16"/>
  <c r="EA302" i="16" s="1"/>
  <c r="CU303" i="16"/>
  <c r="EA303" i="16" s="1"/>
  <c r="CU304" i="16"/>
  <c r="EA304" i="16" s="1"/>
  <c r="CU305" i="16"/>
  <c r="EA305" i="16" s="1"/>
  <c r="CU306" i="16"/>
  <c r="EA306" i="16" s="1"/>
  <c r="CU307" i="16"/>
  <c r="EA307" i="16" s="1"/>
  <c r="CU308" i="16"/>
  <c r="EA308" i="16" s="1"/>
  <c r="CU309" i="16"/>
  <c r="EA309" i="16" s="1"/>
  <c r="CU310" i="16"/>
  <c r="EA310" i="16" s="1"/>
  <c r="CU311" i="16"/>
  <c r="EA311" i="16" s="1"/>
  <c r="CU312" i="16"/>
  <c r="EA312" i="16" s="1"/>
  <c r="CU313" i="16"/>
  <c r="EA313" i="16" s="1"/>
  <c r="CU314" i="16"/>
  <c r="EA314" i="16" s="1"/>
  <c r="CU315" i="16"/>
  <c r="EA315" i="16" s="1"/>
  <c r="CU316" i="16"/>
  <c r="EA316" i="16" s="1"/>
  <c r="CU317" i="16"/>
  <c r="EA317" i="16" s="1"/>
  <c r="CU318" i="16"/>
  <c r="EA318" i="16" s="1"/>
  <c r="CU319" i="16"/>
  <c r="EA319" i="16" s="1"/>
  <c r="CU320" i="16"/>
  <c r="EA320" i="16" s="1"/>
  <c r="CU321" i="16"/>
  <c r="EA321" i="16" s="1"/>
  <c r="CU322" i="16"/>
  <c r="EA322" i="16" s="1"/>
  <c r="CU323" i="16"/>
  <c r="EA323" i="16" s="1"/>
  <c r="CU324" i="16"/>
  <c r="EA324" i="16" s="1"/>
  <c r="CU325" i="16"/>
  <c r="EA325" i="16" s="1"/>
  <c r="CU326" i="16"/>
  <c r="EA326" i="16" s="1"/>
  <c r="CU327" i="16"/>
  <c r="EA327" i="16" s="1"/>
  <c r="CU328" i="16"/>
  <c r="EA328" i="16" s="1"/>
  <c r="CU329" i="16"/>
  <c r="EA329" i="16" s="1"/>
  <c r="CU330" i="16"/>
  <c r="EA330" i="16" s="1"/>
  <c r="CU331" i="16"/>
  <c r="EA331" i="16" s="1"/>
  <c r="CU333" i="16"/>
  <c r="EA333" i="16" s="1"/>
  <c r="CU332" i="16"/>
  <c r="EA332" i="16" s="1"/>
  <c r="CU334" i="16"/>
  <c r="EA334" i="16" s="1"/>
  <c r="CU335" i="16"/>
  <c r="EA335" i="16" s="1"/>
  <c r="CU337" i="16"/>
  <c r="EA337" i="16" s="1"/>
  <c r="CU336" i="16"/>
  <c r="EA336" i="16" s="1"/>
  <c r="CU338" i="16"/>
  <c r="EA338" i="16" s="1"/>
  <c r="CU339" i="16"/>
  <c r="EA339" i="16" s="1"/>
  <c r="CU340" i="16"/>
  <c r="EA340" i="16" s="1"/>
  <c r="CU341" i="16"/>
  <c r="EA341" i="16" s="1"/>
  <c r="CU342" i="16"/>
  <c r="EA342" i="16" s="1"/>
  <c r="CU343" i="16"/>
  <c r="EA343" i="16" s="1"/>
  <c r="CU344" i="16"/>
  <c r="EA344" i="16" s="1"/>
  <c r="CU345" i="16"/>
  <c r="EA345" i="16" s="1"/>
  <c r="CU346" i="16"/>
  <c r="EA346" i="16" s="1"/>
  <c r="CU348" i="16"/>
  <c r="EA348" i="16" s="1"/>
  <c r="CU347" i="16"/>
  <c r="EA347" i="16" s="1"/>
  <c r="CU349" i="16"/>
  <c r="EA349" i="16" s="1"/>
  <c r="CU350" i="16"/>
  <c r="EA350" i="16" s="1"/>
  <c r="CU352" i="16"/>
  <c r="EA352" i="16" s="1"/>
  <c r="CU351" i="16"/>
  <c r="EA351" i="16" s="1"/>
  <c r="CU354" i="16"/>
  <c r="EA354" i="16" s="1"/>
  <c r="CU353" i="16"/>
  <c r="EA353" i="16" s="1"/>
  <c r="CU355" i="16"/>
  <c r="EA355" i="16" s="1"/>
  <c r="CU357" i="16"/>
  <c r="EA357" i="16" s="1"/>
  <c r="CU356" i="16"/>
  <c r="EA356" i="16" s="1"/>
  <c r="CU358" i="16"/>
  <c r="EA358" i="16" s="1"/>
  <c r="CU359" i="16"/>
  <c r="EA359" i="16" s="1"/>
  <c r="CU360" i="16"/>
  <c r="EA360" i="16" s="1"/>
  <c r="CU361" i="16"/>
  <c r="EA361" i="16" s="1"/>
  <c r="CU363" i="16"/>
  <c r="EA363" i="16" s="1"/>
  <c r="CU362" i="16"/>
  <c r="EA362" i="16" s="1"/>
  <c r="CU364" i="16"/>
  <c r="EA364" i="16" s="1"/>
  <c r="CU365" i="16"/>
  <c r="EA365" i="16" s="1"/>
  <c r="CU366" i="16"/>
  <c r="EA366" i="16" s="1"/>
  <c r="CU367" i="16"/>
  <c r="EA367" i="16" s="1"/>
  <c r="CU368" i="16"/>
  <c r="EA368" i="16" s="1"/>
  <c r="CU369" i="16"/>
  <c r="EA369" i="16" s="1"/>
  <c r="CU370" i="16"/>
  <c r="EA370" i="16" s="1"/>
  <c r="CU371" i="16"/>
  <c r="EA371" i="16" s="1"/>
  <c r="CU372" i="16"/>
  <c r="EA372" i="16" s="1"/>
  <c r="CU373" i="16"/>
  <c r="EA373" i="16" s="1"/>
  <c r="CU374" i="16"/>
  <c r="EA374" i="16" s="1"/>
  <c r="CU376" i="16"/>
  <c r="EA376" i="16" s="1"/>
  <c r="CU375" i="16"/>
  <c r="EA375" i="16" s="1"/>
  <c r="CU377" i="16"/>
  <c r="EA377" i="16" s="1"/>
  <c r="CU378" i="16"/>
  <c r="EA378" i="16" s="1"/>
  <c r="CU379" i="16"/>
  <c r="EA379" i="16" s="1"/>
  <c r="CU380" i="16"/>
  <c r="EA380" i="16" s="1"/>
  <c r="CU382" i="16"/>
  <c r="EA382" i="16" s="1"/>
  <c r="CU381" i="16"/>
  <c r="EA381" i="16" s="1"/>
  <c r="CU383" i="16"/>
  <c r="EA383" i="16" s="1"/>
  <c r="CU384" i="16"/>
  <c r="EA384" i="16" s="1"/>
  <c r="CU385" i="16"/>
  <c r="EA385" i="16" s="1"/>
  <c r="CU387" i="16"/>
  <c r="EA387" i="16" s="1"/>
  <c r="CU386" i="16"/>
  <c r="EA386" i="16" s="1"/>
  <c r="CU388" i="16"/>
  <c r="EA388" i="16" s="1"/>
  <c r="CU389" i="16"/>
  <c r="EA389" i="16" s="1"/>
  <c r="CU390" i="16"/>
  <c r="EA390" i="16" s="1"/>
  <c r="CU391" i="16"/>
  <c r="EA391" i="16" s="1"/>
  <c r="CU392" i="16"/>
  <c r="EA392" i="16" s="1"/>
  <c r="CU393" i="16"/>
  <c r="EA393" i="16" s="1"/>
  <c r="CU394" i="16"/>
  <c r="EA394" i="16" s="1"/>
  <c r="CU396" i="16"/>
  <c r="EA396" i="16" s="1"/>
  <c r="CU395" i="16"/>
  <c r="EA395" i="16" s="1"/>
  <c r="CU397" i="16"/>
  <c r="EA397" i="16" s="1"/>
  <c r="CU398" i="16"/>
  <c r="EA398" i="16" s="1"/>
  <c r="CU399" i="16"/>
  <c r="EA399" i="16" s="1"/>
  <c r="CU400" i="16"/>
  <c r="EA400" i="16" s="1"/>
  <c r="CU401" i="16"/>
  <c r="EA401" i="16" s="1"/>
  <c r="CU402" i="16"/>
  <c r="EA402" i="16" s="1"/>
  <c r="CU403" i="16"/>
  <c r="EA403" i="16" s="1"/>
  <c r="CU405" i="16"/>
  <c r="EA405" i="16" s="1"/>
  <c r="CU404" i="16"/>
  <c r="EA404" i="16" s="1"/>
  <c r="CU406" i="16"/>
  <c r="EA406" i="16" s="1"/>
  <c r="CU407" i="16"/>
  <c r="EA407" i="16" s="1"/>
  <c r="CU408" i="16"/>
  <c r="EA408" i="16" s="1"/>
  <c r="CU409" i="16"/>
  <c r="EA409" i="16" s="1"/>
  <c r="CU411" i="16"/>
  <c r="EA411" i="16" s="1"/>
  <c r="CU410" i="16"/>
  <c r="EA410" i="16" s="1"/>
  <c r="CU413" i="16"/>
  <c r="EA413" i="16" s="1"/>
  <c r="CU412" i="16"/>
  <c r="EA412" i="16" s="1"/>
  <c r="CU414" i="16"/>
  <c r="EA414" i="16" s="1"/>
  <c r="CU415" i="16"/>
  <c r="EA415" i="16" s="1"/>
  <c r="CU416" i="16"/>
  <c r="EA416" i="16" s="1"/>
  <c r="CU417" i="16"/>
  <c r="EA417" i="16" s="1"/>
  <c r="CU418" i="16"/>
  <c r="EA418" i="16" s="1"/>
  <c r="CU419" i="16"/>
  <c r="EA419" i="16" s="1"/>
  <c r="CU420" i="16"/>
  <c r="EA420" i="16" s="1"/>
  <c r="CU421" i="16"/>
  <c r="EA421" i="16" s="1"/>
  <c r="CU422" i="16"/>
  <c r="EA422" i="16" s="1"/>
  <c r="CU423" i="16"/>
  <c r="EA423" i="16" s="1"/>
  <c r="CU424" i="16"/>
  <c r="EA424" i="16" s="1"/>
  <c r="CU426" i="16"/>
  <c r="EA426" i="16" s="1"/>
  <c r="CU425" i="16"/>
  <c r="EA425" i="16" s="1"/>
  <c r="CU427" i="16"/>
  <c r="EA427" i="16" s="1"/>
  <c r="CU428" i="16"/>
  <c r="EA428" i="16" s="1"/>
  <c r="CU429" i="16"/>
  <c r="EA429" i="16" s="1"/>
  <c r="CU430" i="16"/>
  <c r="EA430" i="16" s="1"/>
  <c r="CU431" i="16"/>
  <c r="EA431" i="16" s="1"/>
  <c r="CU432" i="16"/>
  <c r="EA432" i="16" s="1"/>
  <c r="CU434" i="16"/>
  <c r="EA434" i="16" s="1"/>
  <c r="CU433" i="16"/>
  <c r="EA433" i="16" s="1"/>
  <c r="CU435" i="16"/>
  <c r="EA435" i="16" s="1"/>
  <c r="CU436" i="16"/>
  <c r="EA436" i="16" s="1"/>
  <c r="CU437" i="16"/>
  <c r="EA437" i="16" s="1"/>
  <c r="CU438" i="16"/>
  <c r="EA438" i="16" s="1"/>
  <c r="CU439" i="16"/>
  <c r="EA439" i="16" s="1"/>
  <c r="CU440" i="16"/>
  <c r="EA440" i="16" s="1"/>
  <c r="CU441" i="16"/>
  <c r="EA441" i="16" s="1"/>
  <c r="CU442" i="16"/>
  <c r="EA442" i="16" s="1"/>
  <c r="CU443" i="16"/>
  <c r="EA443" i="16" s="1"/>
  <c r="CU444" i="16"/>
  <c r="EA444" i="16" s="1"/>
  <c r="CU445" i="16"/>
  <c r="EA445" i="16" s="1"/>
  <c r="CU446" i="16"/>
  <c r="EA446" i="16" s="1"/>
  <c r="CU447" i="16"/>
  <c r="EA447" i="16" s="1"/>
  <c r="CU448" i="16"/>
  <c r="EA448" i="16" s="1"/>
  <c r="CU449" i="16"/>
  <c r="EA449" i="16" s="1"/>
  <c r="CU450" i="16"/>
  <c r="EA450" i="16" s="1"/>
  <c r="CU451" i="16"/>
  <c r="EA451" i="16" s="1"/>
  <c r="CU452" i="16"/>
  <c r="EA452" i="16" s="1"/>
  <c r="CU453" i="16"/>
  <c r="EA453" i="16" s="1"/>
  <c r="CU454" i="16"/>
  <c r="EA454" i="16" s="1"/>
  <c r="CU456" i="16"/>
  <c r="EA456" i="16" s="1"/>
  <c r="CU455" i="16"/>
  <c r="EA455" i="16" s="1"/>
  <c r="CU457" i="16"/>
  <c r="EA457" i="16" s="1"/>
  <c r="CU458" i="16"/>
  <c r="EA458" i="16" s="1"/>
  <c r="CU459" i="16"/>
  <c r="EA459" i="16" s="1"/>
  <c r="CU460" i="16"/>
  <c r="EA460" i="16" s="1"/>
  <c r="CU462" i="16"/>
  <c r="EA462" i="16" s="1"/>
  <c r="CU461" i="16"/>
  <c r="EA461" i="16" s="1"/>
  <c r="CU463" i="16"/>
  <c r="EA463" i="16" s="1"/>
  <c r="CU464" i="16"/>
  <c r="EA464" i="16" s="1"/>
  <c r="CU465" i="16"/>
  <c r="EA465" i="16" s="1"/>
  <c r="CU466" i="16"/>
  <c r="EA466" i="16" s="1"/>
  <c r="CU467" i="16"/>
  <c r="EA467" i="16" s="1"/>
  <c r="CU468" i="16"/>
  <c r="EA468" i="16" s="1"/>
  <c r="CU469" i="16"/>
  <c r="EA469" i="16" s="1"/>
  <c r="CU470" i="16"/>
  <c r="EA470" i="16" s="1"/>
  <c r="CU471" i="16"/>
  <c r="EA471" i="16" s="1"/>
  <c r="CU472" i="16"/>
  <c r="EA472" i="16" s="1"/>
  <c r="CU473" i="16"/>
  <c r="EA473" i="16" s="1"/>
  <c r="CU474" i="16"/>
  <c r="EA474" i="16" s="1"/>
  <c r="CU475" i="16"/>
  <c r="EA475" i="16" s="1"/>
  <c r="CU476" i="16"/>
  <c r="EA476" i="16" s="1"/>
  <c r="CU477" i="16"/>
  <c r="EA477" i="16" s="1"/>
  <c r="CU478" i="16"/>
  <c r="EA478" i="16" s="1"/>
  <c r="CU480" i="16"/>
  <c r="EA480" i="16" s="1"/>
  <c r="CU479" i="16"/>
  <c r="EA479" i="16" s="1"/>
  <c r="CU481" i="16"/>
  <c r="EA481" i="16" s="1"/>
  <c r="CU482" i="16"/>
  <c r="EA482" i="16" s="1"/>
  <c r="CU483" i="16"/>
  <c r="EA483" i="16" s="1"/>
  <c r="CU484" i="16"/>
  <c r="EA484" i="16" s="1"/>
  <c r="CU485" i="16"/>
  <c r="EA485" i="16" s="1"/>
  <c r="CU486" i="16"/>
  <c r="EA486" i="16" s="1"/>
  <c r="CU487" i="16"/>
  <c r="EA487" i="16" s="1"/>
  <c r="CU488" i="16"/>
  <c r="EA488" i="16" s="1"/>
  <c r="CU489" i="16"/>
  <c r="EA489" i="16" s="1"/>
  <c r="CU490" i="16"/>
  <c r="EA490" i="16" s="1"/>
  <c r="CU491" i="16"/>
  <c r="EA491" i="16" s="1"/>
  <c r="CU492" i="16"/>
  <c r="EA492" i="16" s="1"/>
  <c r="CU494" i="16"/>
  <c r="EA494" i="16" s="1"/>
  <c r="CU493" i="16"/>
  <c r="EA493" i="16" s="1"/>
  <c r="CU495" i="16"/>
  <c r="EA495" i="16" s="1"/>
  <c r="CU496" i="16"/>
  <c r="EA496" i="16" s="1"/>
  <c r="CU497" i="16"/>
  <c r="EA497" i="16" s="1"/>
  <c r="CU498" i="16"/>
  <c r="EA498" i="16" s="1"/>
  <c r="CU499" i="16"/>
  <c r="EA499" i="16" s="1"/>
  <c r="CU500" i="16"/>
  <c r="EA500" i="16" s="1"/>
  <c r="CU501" i="16"/>
  <c r="EA501" i="16" s="1"/>
  <c r="CU502" i="16"/>
  <c r="EA502" i="16" s="1"/>
  <c r="CU503" i="16"/>
  <c r="EA503" i="16" s="1"/>
  <c r="CU504" i="16"/>
  <c r="EA504" i="16" s="1"/>
  <c r="CU505" i="16"/>
  <c r="EA505" i="16" s="1"/>
  <c r="CU506" i="16"/>
  <c r="EA506" i="16" s="1"/>
  <c r="CU507" i="16"/>
  <c r="EA507" i="16" s="1"/>
  <c r="CU508" i="16"/>
  <c r="EA508" i="16" s="1"/>
  <c r="CU509" i="16"/>
  <c r="EA509" i="16" s="1"/>
  <c r="CU510" i="16"/>
  <c r="EA510" i="16" s="1"/>
  <c r="CU511" i="16"/>
  <c r="EA511" i="16" s="1"/>
  <c r="CU512" i="16"/>
  <c r="EA512" i="16" s="1"/>
  <c r="CU513" i="16"/>
  <c r="EA513" i="16" s="1"/>
  <c r="CU514" i="16"/>
  <c r="EA514" i="16" s="1"/>
  <c r="CU515" i="16"/>
  <c r="EA515" i="16" s="1"/>
  <c r="CU516" i="16"/>
  <c r="EA516" i="16" s="1"/>
  <c r="CU517" i="16"/>
  <c r="EA517" i="16" s="1"/>
  <c r="CU518" i="16"/>
  <c r="EA518" i="16" s="1"/>
  <c r="CU519" i="16"/>
  <c r="EA519" i="16" s="1"/>
  <c r="CU520" i="16"/>
  <c r="EA520" i="16" s="1"/>
  <c r="CU521" i="16"/>
  <c r="EA521" i="16" s="1"/>
  <c r="CU522" i="16"/>
  <c r="EA522" i="16" s="1"/>
  <c r="CU523" i="16"/>
  <c r="EA523" i="16" s="1"/>
  <c r="CU524" i="16"/>
  <c r="EA524" i="16" s="1"/>
  <c r="CU525" i="16"/>
  <c r="EA525" i="16" s="1"/>
  <c r="CU526" i="16"/>
  <c r="EA526" i="16" s="1"/>
  <c r="CU527" i="16"/>
  <c r="EA527" i="16" s="1"/>
  <c r="CU528" i="16"/>
  <c r="EA528" i="16" s="1"/>
  <c r="CU529" i="16"/>
  <c r="EA529" i="16" s="1"/>
  <c r="CU530" i="16"/>
  <c r="EA530" i="16" s="1"/>
  <c r="CU531" i="16"/>
  <c r="EA531" i="16" s="1"/>
  <c r="CU532" i="16"/>
  <c r="EA532" i="16" s="1"/>
  <c r="CU533" i="16"/>
  <c r="EA533" i="16" s="1"/>
  <c r="CU534" i="16"/>
  <c r="EA534" i="16" s="1"/>
  <c r="CU535" i="16"/>
  <c r="EA535" i="16" s="1"/>
  <c r="CU536" i="16"/>
  <c r="EA536" i="16" s="1"/>
  <c r="CU537" i="16"/>
  <c r="EA537" i="16" s="1"/>
  <c r="CU538" i="16"/>
  <c r="EA538" i="16" s="1"/>
  <c r="CU539" i="16"/>
  <c r="EA539" i="16" s="1"/>
  <c r="CU540" i="16"/>
  <c r="EA540" i="16" s="1"/>
  <c r="CU541" i="16"/>
  <c r="EA541" i="16" s="1"/>
  <c r="CU542" i="16"/>
  <c r="EA542" i="16" s="1"/>
  <c r="CU543" i="16"/>
  <c r="EA543" i="16" s="1"/>
  <c r="CU544" i="16"/>
  <c r="EA544" i="16" s="1"/>
  <c r="CU545" i="16"/>
  <c r="EA545" i="16" s="1"/>
  <c r="CU546" i="16"/>
  <c r="EA546" i="16" s="1"/>
  <c r="CU547" i="16"/>
  <c r="EA547" i="16" s="1"/>
  <c r="CU548" i="16"/>
  <c r="EA548" i="16" s="1"/>
  <c r="CU549" i="16"/>
  <c r="EA549" i="16" s="1"/>
  <c r="CU550" i="16"/>
  <c r="EA550" i="16" s="1"/>
  <c r="CU551" i="16"/>
  <c r="EA551" i="16" s="1"/>
  <c r="CU552" i="16"/>
  <c r="EA552" i="16" s="1"/>
  <c r="CU553" i="16"/>
  <c r="EA553" i="16" s="1"/>
  <c r="CU554" i="16"/>
  <c r="EA554" i="16" s="1"/>
  <c r="CU555" i="16"/>
  <c r="EA555" i="16" s="1"/>
  <c r="CU556" i="16"/>
  <c r="EA556" i="16" s="1"/>
  <c r="CU557" i="16"/>
  <c r="EA557" i="16" s="1"/>
  <c r="CU558" i="16"/>
  <c r="EA558" i="16" s="1"/>
  <c r="CU559" i="16"/>
  <c r="EA559" i="16" s="1"/>
  <c r="CU560" i="16"/>
  <c r="EA560" i="16" s="1"/>
  <c r="CU561" i="16"/>
  <c r="EA561" i="16" s="1"/>
  <c r="CU562" i="16"/>
  <c r="EA562" i="16" s="1"/>
  <c r="CU564" i="16"/>
  <c r="EA564" i="16" s="1"/>
  <c r="CU563" i="16"/>
  <c r="EA563" i="16" s="1"/>
  <c r="CU565" i="16"/>
  <c r="EA565" i="16" s="1"/>
  <c r="CU566" i="16"/>
  <c r="EA566" i="16" s="1"/>
  <c r="CU567" i="16"/>
  <c r="EA567" i="16" s="1"/>
  <c r="CU568" i="16"/>
  <c r="EA568" i="16" s="1"/>
  <c r="CU569" i="16"/>
  <c r="EA569" i="16" s="1"/>
  <c r="CU570" i="16"/>
  <c r="EA570" i="16" s="1"/>
  <c r="CU571" i="16"/>
  <c r="EA571" i="16" s="1"/>
  <c r="CU572" i="16"/>
  <c r="EA572" i="16" s="1"/>
  <c r="CU573" i="16"/>
  <c r="EA573" i="16" s="1"/>
  <c r="CU574" i="16"/>
  <c r="EA574" i="16" s="1"/>
  <c r="CU575" i="16"/>
  <c r="EA575" i="16" s="1"/>
  <c r="CU576" i="16"/>
  <c r="EA576" i="16" s="1"/>
  <c r="CU577" i="16"/>
  <c r="EA577" i="16" s="1"/>
  <c r="CU578" i="16"/>
  <c r="EA578" i="16" s="1"/>
  <c r="CU579" i="16"/>
  <c r="EA579" i="16" s="1"/>
  <c r="CU580" i="16"/>
  <c r="EA580" i="16" s="1"/>
  <c r="CU581" i="16"/>
  <c r="EA581" i="16" s="1"/>
  <c r="CU582" i="16"/>
  <c r="EA582" i="16" s="1"/>
  <c r="CU583" i="16"/>
  <c r="EA583" i="16" s="1"/>
  <c r="CU584" i="16"/>
  <c r="EA584" i="16" s="1"/>
  <c r="CU585" i="16"/>
  <c r="EA585" i="16" s="1"/>
  <c r="CU587" i="16"/>
  <c r="EA587" i="16" s="1"/>
  <c r="CU586" i="16"/>
  <c r="EA586" i="16" s="1"/>
  <c r="CU588" i="16"/>
  <c r="EA588" i="16" s="1"/>
  <c r="CU589" i="16"/>
  <c r="EA589" i="16" s="1"/>
  <c r="CU591" i="16"/>
  <c r="EA591" i="16" s="1"/>
  <c r="CU590" i="16"/>
  <c r="EA590" i="16" s="1"/>
  <c r="CU592" i="16"/>
  <c r="EA592" i="16" s="1"/>
  <c r="CU593" i="16"/>
  <c r="EA593" i="16" s="1"/>
  <c r="CU594" i="16"/>
  <c r="EA594" i="16" s="1"/>
  <c r="CU596" i="16"/>
  <c r="EA596" i="16" s="1"/>
  <c r="CU595" i="16"/>
  <c r="EA595" i="16" s="1"/>
  <c r="CU597" i="16"/>
  <c r="EA597" i="16" s="1"/>
  <c r="CU598" i="16"/>
  <c r="EA598" i="16" s="1"/>
  <c r="CU599" i="16"/>
  <c r="EA599" i="16" s="1"/>
  <c r="CU600" i="16"/>
  <c r="EA600" i="16" s="1"/>
  <c r="CU601" i="16"/>
  <c r="EA601" i="16" s="1"/>
  <c r="CU602" i="16"/>
  <c r="EA602" i="16" s="1"/>
  <c r="CU603" i="16"/>
  <c r="EA603" i="16" s="1"/>
  <c r="CU604" i="16"/>
  <c r="EA604" i="16" s="1"/>
  <c r="CU605" i="16"/>
  <c r="EA605" i="16" s="1"/>
  <c r="CU606" i="16"/>
  <c r="EA606" i="16" s="1"/>
  <c r="CU607" i="16"/>
  <c r="EA607" i="16" s="1"/>
  <c r="CU608" i="16"/>
  <c r="EA608" i="16" s="1"/>
  <c r="CU609" i="16"/>
  <c r="EA609" i="16" s="1"/>
  <c r="CU610" i="16"/>
  <c r="EA610" i="16" s="1"/>
  <c r="CU611" i="16"/>
  <c r="EA611" i="16" s="1"/>
  <c r="CU612" i="16"/>
  <c r="EA612" i="16" s="1"/>
  <c r="CU613" i="16"/>
  <c r="EA613" i="16" s="1"/>
  <c r="CU614" i="16"/>
  <c r="EA614" i="16" s="1"/>
  <c r="CU615" i="16"/>
  <c r="EA615" i="16" s="1"/>
  <c r="CU616" i="16"/>
  <c r="EA616" i="16" s="1"/>
  <c r="CU617" i="16"/>
  <c r="EA617" i="16" s="1"/>
  <c r="CU618" i="16"/>
  <c r="EA618" i="16" s="1"/>
  <c r="CU619" i="16"/>
  <c r="EA619" i="16" s="1"/>
  <c r="CU620" i="16"/>
  <c r="EA620" i="16" s="1"/>
  <c r="CU621" i="16"/>
  <c r="EA621" i="16" s="1"/>
  <c r="CU622" i="16"/>
  <c r="EA622" i="16" s="1"/>
  <c r="CU623" i="16"/>
  <c r="EA623" i="16" s="1"/>
  <c r="CU624" i="16"/>
  <c r="EA624" i="16" s="1"/>
  <c r="CU625" i="16"/>
  <c r="EA625" i="16" s="1"/>
  <c r="CU626" i="16"/>
  <c r="EA626" i="16" s="1"/>
  <c r="CU627" i="16"/>
  <c r="EA627" i="16" s="1"/>
  <c r="CU628" i="16"/>
  <c r="EA628" i="16" s="1"/>
  <c r="CU629" i="16"/>
  <c r="EA629" i="16" s="1"/>
  <c r="CU631" i="16"/>
  <c r="EA631" i="16" s="1"/>
  <c r="CU630" i="16"/>
  <c r="EA630" i="16" s="1"/>
  <c r="CU632" i="16"/>
  <c r="EA632" i="16" s="1"/>
  <c r="CU633" i="16"/>
  <c r="EA633" i="16" s="1"/>
  <c r="CU634" i="16"/>
  <c r="EA634" i="16" s="1"/>
  <c r="CU636" i="16"/>
  <c r="EA636" i="16" s="1"/>
  <c r="CU635" i="16"/>
  <c r="EA635" i="16" s="1"/>
  <c r="CU637" i="16"/>
  <c r="EA637" i="16" s="1"/>
  <c r="CU638" i="16"/>
  <c r="EA638" i="16" s="1"/>
  <c r="CU639" i="16"/>
  <c r="EA639" i="16" s="1"/>
  <c r="CU640" i="16"/>
  <c r="EA640" i="16" s="1"/>
  <c r="CU641" i="16"/>
  <c r="EA641" i="16" s="1"/>
  <c r="CU643" i="16"/>
  <c r="EA643" i="16" s="1"/>
  <c r="CU642" i="16"/>
  <c r="EA642" i="16" s="1"/>
  <c r="CU644" i="16"/>
  <c r="EA644" i="16" s="1"/>
  <c r="CU645" i="16"/>
  <c r="EA645" i="16" s="1"/>
  <c r="CU646" i="16"/>
  <c r="EA646" i="16" s="1"/>
  <c r="CU647" i="16"/>
  <c r="EA647" i="16" s="1"/>
  <c r="CU648" i="16"/>
  <c r="EA648" i="16" s="1"/>
  <c r="CU649" i="16"/>
  <c r="EA649" i="16" s="1"/>
  <c r="CU650" i="16"/>
  <c r="EA650" i="16" s="1"/>
  <c r="CU651" i="16"/>
  <c r="EA651" i="16" s="1"/>
  <c r="CU652" i="16"/>
  <c r="EA652" i="16" s="1"/>
  <c r="CU653" i="16"/>
  <c r="EA653" i="16" s="1"/>
  <c r="CU654" i="16"/>
  <c r="EA654" i="16" s="1"/>
  <c r="CU655" i="16"/>
  <c r="EA655" i="16" s="1"/>
  <c r="CU656" i="16"/>
  <c r="EA656" i="16" s="1"/>
  <c r="CU657" i="16"/>
  <c r="EA657" i="16" s="1"/>
  <c r="CU658" i="16"/>
  <c r="EA658" i="16" s="1"/>
  <c r="CU659" i="16"/>
  <c r="EA659" i="16" s="1"/>
  <c r="CU660" i="16"/>
  <c r="EA660" i="16" s="1"/>
  <c r="CU661" i="16"/>
  <c r="EA661" i="16" s="1"/>
  <c r="CU662" i="16"/>
  <c r="EA662" i="16" s="1"/>
  <c r="CU663" i="16"/>
  <c r="EA663" i="16" s="1"/>
  <c r="CU664" i="16"/>
  <c r="EA664" i="16" s="1"/>
  <c r="CU665" i="16"/>
  <c r="EA665" i="16" s="1"/>
  <c r="CU666" i="16"/>
  <c r="EA666" i="16" s="1"/>
  <c r="CU667" i="16"/>
  <c r="EA667" i="16" s="1"/>
  <c r="CU668" i="16"/>
  <c r="EA668" i="16" s="1"/>
  <c r="CU669" i="16"/>
  <c r="EA669" i="16" s="1"/>
  <c r="CU670" i="16"/>
  <c r="EA670" i="16" s="1"/>
  <c r="CU672" i="16"/>
  <c r="EA672" i="16" s="1"/>
  <c r="CU671" i="16"/>
  <c r="EA671" i="16" s="1"/>
  <c r="CU673" i="16"/>
  <c r="EA673" i="16" s="1"/>
  <c r="CU674" i="16"/>
  <c r="EA674" i="16" s="1"/>
  <c r="CU675" i="16"/>
  <c r="EA675" i="16" s="1"/>
  <c r="CU676" i="16"/>
  <c r="EA676" i="16" s="1"/>
  <c r="CU677" i="16"/>
  <c r="EA677" i="16" s="1"/>
  <c r="CU678" i="16"/>
  <c r="EA678" i="16" s="1"/>
  <c r="CU679" i="16"/>
  <c r="EA679" i="16" s="1"/>
  <c r="CU681" i="16"/>
  <c r="EA681" i="16" s="1"/>
  <c r="CU680" i="16"/>
  <c r="EA680" i="16" s="1"/>
  <c r="CU682" i="16"/>
  <c r="EA682" i="16" s="1"/>
  <c r="CU683" i="16"/>
  <c r="EA683" i="16" s="1"/>
  <c r="CU684" i="16"/>
  <c r="EA684" i="16" s="1"/>
  <c r="CU685" i="16"/>
  <c r="EA685" i="16" s="1"/>
  <c r="CU686" i="16"/>
  <c r="EA686" i="16" s="1"/>
  <c r="CU687" i="16"/>
  <c r="EA687" i="16" s="1"/>
  <c r="CU688" i="16"/>
  <c r="EA688" i="16" s="1"/>
  <c r="CU689" i="16"/>
  <c r="EA689" i="16" s="1"/>
  <c r="CU690" i="16"/>
  <c r="EA690" i="16" s="1"/>
  <c r="CU691" i="16"/>
  <c r="EA691" i="16" s="1"/>
  <c r="CU692" i="16"/>
  <c r="EA692" i="16" s="1"/>
  <c r="CU693" i="16"/>
  <c r="EA693" i="16" s="1"/>
  <c r="CU694" i="16"/>
  <c r="EA694" i="16" s="1"/>
  <c r="CU695" i="16"/>
  <c r="EA695" i="16" s="1"/>
  <c r="CU696" i="16"/>
  <c r="EA696" i="16" s="1"/>
  <c r="CU697" i="16"/>
  <c r="EA697" i="16" s="1"/>
  <c r="CU698" i="16"/>
  <c r="EA698" i="16" s="1"/>
  <c r="CU699" i="16"/>
  <c r="EA699" i="16" s="1"/>
  <c r="CU700" i="16"/>
  <c r="EA700" i="16" s="1"/>
  <c r="CU701" i="16"/>
  <c r="EA701" i="16" s="1"/>
  <c r="CU702" i="16"/>
  <c r="EA702" i="16" s="1"/>
  <c r="CU703" i="16"/>
  <c r="EA703" i="16" s="1"/>
  <c r="CU704" i="16"/>
  <c r="EA704" i="16" s="1"/>
  <c r="CU706" i="16"/>
  <c r="EA706" i="16" s="1"/>
  <c r="CU705" i="16"/>
  <c r="EA705" i="16" s="1"/>
  <c r="CU707" i="16"/>
  <c r="EA707" i="16" s="1"/>
  <c r="CU708" i="16"/>
  <c r="EA708" i="16" s="1"/>
  <c r="CU709" i="16"/>
  <c r="EA709" i="16" s="1"/>
  <c r="CU710" i="16"/>
  <c r="EA710" i="16" s="1"/>
  <c r="CU711" i="16"/>
  <c r="EA711" i="16" s="1"/>
  <c r="CU712" i="16"/>
  <c r="EA712" i="16" s="1"/>
  <c r="CU713" i="16"/>
  <c r="EA713" i="16" s="1"/>
  <c r="CU714" i="16"/>
  <c r="EA714" i="16" s="1"/>
  <c r="CU715" i="16"/>
  <c r="EA715" i="16" s="1"/>
  <c r="CU716" i="16"/>
  <c r="EA716" i="16" s="1"/>
  <c r="CU717" i="16"/>
  <c r="EA717" i="16" s="1"/>
  <c r="CU719" i="16"/>
  <c r="EA719" i="16" s="1"/>
  <c r="CU718" i="16"/>
  <c r="EA718" i="16" s="1"/>
  <c r="CU720" i="16"/>
  <c r="EA720" i="16" s="1"/>
  <c r="CU721" i="16"/>
  <c r="EA721" i="16" s="1"/>
  <c r="CU722" i="16"/>
  <c r="EA722" i="16" s="1"/>
  <c r="CU723" i="16"/>
  <c r="EA723" i="16" s="1"/>
  <c r="CU724" i="16"/>
  <c r="EA724" i="16" s="1"/>
  <c r="CU726" i="16"/>
  <c r="EA726" i="16" s="1"/>
  <c r="CU725" i="16"/>
  <c r="EA725" i="16" s="1"/>
  <c r="CU727" i="16"/>
  <c r="EA727" i="16" s="1"/>
  <c r="CU728" i="16"/>
  <c r="EA728" i="16" s="1"/>
  <c r="CU729" i="16"/>
  <c r="EA729" i="16" s="1"/>
  <c r="CU730" i="16"/>
  <c r="EA730" i="16" s="1"/>
  <c r="CU731" i="16"/>
  <c r="EA731" i="16" s="1"/>
  <c r="CU732" i="16"/>
  <c r="EA732" i="16" s="1"/>
  <c r="CU733" i="16"/>
  <c r="EA733" i="16" s="1"/>
  <c r="CU734" i="16"/>
  <c r="EA734" i="16" s="1"/>
  <c r="CU735" i="16"/>
  <c r="EA735" i="16" s="1"/>
  <c r="CU736" i="16"/>
  <c r="EA736" i="16" s="1"/>
  <c r="CU737" i="16"/>
  <c r="EA737" i="16" s="1"/>
  <c r="CU738" i="16"/>
  <c r="EA738" i="16" s="1"/>
  <c r="CU739" i="16"/>
  <c r="EA739" i="16" s="1"/>
  <c r="CU740" i="16"/>
  <c r="EA740" i="16" s="1"/>
  <c r="CU741" i="16"/>
  <c r="EA741" i="16" s="1"/>
  <c r="CU742" i="16"/>
  <c r="EA742" i="16" s="1"/>
  <c r="CU743" i="16"/>
  <c r="EA743" i="16" s="1"/>
  <c r="CU744" i="16"/>
  <c r="EA744" i="16" s="1"/>
  <c r="CU745" i="16"/>
  <c r="EA745" i="16" s="1"/>
  <c r="CU746" i="16"/>
  <c r="EA746" i="16" s="1"/>
  <c r="CU747" i="16"/>
  <c r="EA747" i="16" s="1"/>
  <c r="CU748" i="16"/>
  <c r="EA748" i="16" s="1"/>
  <c r="CU750" i="16"/>
  <c r="EA750" i="16" s="1"/>
  <c r="CU749" i="16"/>
  <c r="EA749" i="16" s="1"/>
  <c r="CU751" i="16"/>
  <c r="EA751" i="16" s="1"/>
  <c r="CU752" i="16"/>
  <c r="EA752" i="16" s="1"/>
  <c r="CU753" i="16"/>
  <c r="EA753" i="16" s="1"/>
  <c r="CU754" i="16"/>
  <c r="EA754" i="16" s="1"/>
  <c r="CU755" i="16"/>
  <c r="EA755" i="16" s="1"/>
  <c r="CU756" i="16"/>
  <c r="EA756" i="16" s="1"/>
  <c r="CU757" i="16"/>
  <c r="EA757" i="16" s="1"/>
  <c r="CU758" i="16"/>
  <c r="EA758" i="16" s="1"/>
  <c r="CU759" i="16"/>
  <c r="EA759" i="16" s="1"/>
  <c r="CU761" i="16"/>
  <c r="EA761" i="16" s="1"/>
  <c r="CU760" i="16"/>
  <c r="EA760" i="16" s="1"/>
  <c r="CU762" i="16"/>
  <c r="EA762" i="16" s="1"/>
  <c r="CU763" i="16"/>
  <c r="EA763" i="16" s="1"/>
  <c r="CU764" i="16"/>
  <c r="EA764" i="16" s="1"/>
  <c r="CU765" i="16"/>
  <c r="EA765" i="16" s="1"/>
  <c r="CU767" i="16"/>
  <c r="EA767" i="16" s="1"/>
  <c r="CU766" i="16"/>
  <c r="EA766" i="16" s="1"/>
  <c r="CU768" i="16"/>
  <c r="EA768" i="16" s="1"/>
  <c r="CU769" i="16"/>
  <c r="EA769" i="16" s="1"/>
  <c r="CU770" i="16"/>
  <c r="EA770" i="16" s="1"/>
  <c r="CU771" i="16"/>
  <c r="EA771" i="16" s="1"/>
  <c r="CU772" i="16"/>
  <c r="EA772" i="16" s="1"/>
  <c r="CU773" i="16"/>
  <c r="EA773" i="16" s="1"/>
  <c r="CU774" i="16"/>
  <c r="EA774" i="16" s="1"/>
  <c r="CU775" i="16"/>
  <c r="EA775" i="16" s="1"/>
  <c r="CU776" i="16"/>
  <c r="EA776" i="16" s="1"/>
  <c r="CU777" i="16"/>
  <c r="EA777" i="16" s="1"/>
  <c r="CU778" i="16"/>
  <c r="EA778" i="16" s="1"/>
  <c r="CU779" i="16"/>
  <c r="EA779" i="16" s="1"/>
  <c r="CU780" i="16"/>
  <c r="EA780" i="16" s="1"/>
  <c r="CU781" i="16"/>
  <c r="EA781" i="16" s="1"/>
  <c r="CU782" i="16"/>
  <c r="EA782" i="16" s="1"/>
  <c r="CU783" i="16"/>
  <c r="EA783" i="16" s="1"/>
  <c r="CU784" i="16"/>
  <c r="EA784" i="16" s="1"/>
  <c r="CU785" i="16"/>
  <c r="EA785" i="16" s="1"/>
  <c r="CU786" i="16"/>
  <c r="EA786" i="16" s="1"/>
  <c r="CU787" i="16"/>
  <c r="EA787" i="16" s="1"/>
  <c r="CU788" i="16"/>
  <c r="EA788" i="16" s="1"/>
  <c r="CU789" i="16"/>
  <c r="EA789" i="16" s="1"/>
  <c r="CU790" i="16"/>
  <c r="EA790" i="16" s="1"/>
  <c r="CU791" i="16"/>
  <c r="EA791" i="16" s="1"/>
  <c r="CU792" i="16"/>
  <c r="EA792" i="16" s="1"/>
  <c r="CU794" i="16"/>
  <c r="EA794" i="16" s="1"/>
  <c r="CU793" i="16"/>
  <c r="EA793" i="16" s="1"/>
  <c r="CU795" i="16"/>
  <c r="EA795" i="16" s="1"/>
  <c r="CU796" i="16"/>
  <c r="EA796" i="16" s="1"/>
  <c r="CU797" i="16"/>
  <c r="EA797" i="16" s="1"/>
  <c r="CU798" i="16"/>
  <c r="EA798" i="16" s="1"/>
  <c r="CU799" i="16"/>
  <c r="EA799" i="16" s="1"/>
  <c r="CU800" i="16"/>
  <c r="EA800" i="16" s="1"/>
  <c r="CU801" i="16"/>
  <c r="EA801" i="16" s="1"/>
  <c r="CU802" i="16"/>
  <c r="EA802" i="16" s="1"/>
  <c r="CU803" i="16"/>
  <c r="EA803" i="16" s="1"/>
  <c r="CU804" i="16"/>
  <c r="EA804" i="16" s="1"/>
  <c r="CU805" i="16"/>
  <c r="EA805" i="16" s="1"/>
  <c r="CU806" i="16"/>
  <c r="EA806" i="16" s="1"/>
  <c r="CU807" i="16"/>
  <c r="EA807" i="16" s="1"/>
  <c r="CU808" i="16"/>
  <c r="EA808" i="16" s="1"/>
  <c r="CU809" i="16"/>
  <c r="EA809" i="16" s="1"/>
  <c r="CU810" i="16"/>
  <c r="EA810" i="16" s="1"/>
  <c r="CU811" i="16"/>
  <c r="EA811" i="16" s="1"/>
  <c r="CU812" i="16"/>
  <c r="EA812" i="16" s="1"/>
  <c r="CU813" i="16"/>
  <c r="EA813" i="16" s="1"/>
  <c r="CU814" i="16"/>
  <c r="EA814" i="16" s="1"/>
  <c r="CU815" i="16"/>
  <c r="EA815" i="16" s="1"/>
  <c r="CU816" i="16"/>
  <c r="EA816" i="16" s="1"/>
  <c r="CU817" i="16"/>
  <c r="EA817" i="16" s="1"/>
  <c r="CU818" i="16"/>
  <c r="EA818" i="16" s="1"/>
  <c r="CU819" i="16"/>
  <c r="EA819" i="16" s="1"/>
  <c r="CU820" i="16"/>
  <c r="EA820" i="16" s="1"/>
  <c r="CU821" i="16"/>
  <c r="EA821" i="16" s="1"/>
  <c r="CU822" i="16"/>
  <c r="EA822" i="16" s="1"/>
  <c r="CU823" i="16"/>
  <c r="EA823" i="16" s="1"/>
  <c r="CU824" i="16"/>
  <c r="EA824" i="16" s="1"/>
  <c r="CU825" i="16"/>
  <c r="EA825" i="16" s="1"/>
  <c r="CU826" i="16"/>
  <c r="EA826" i="16" s="1"/>
  <c r="CU827" i="16"/>
  <c r="EA827" i="16" s="1"/>
  <c r="CU828" i="16"/>
  <c r="EA828" i="16" s="1"/>
  <c r="CU829" i="16"/>
  <c r="EA829" i="16" s="1"/>
  <c r="CU830" i="16"/>
  <c r="EA830" i="16" s="1"/>
  <c r="CU831" i="16"/>
  <c r="EA831" i="16" s="1"/>
  <c r="CU832" i="16"/>
  <c r="EA832" i="16" s="1"/>
  <c r="CU833" i="16"/>
  <c r="EA833" i="16" s="1"/>
  <c r="CU834" i="16"/>
  <c r="EA834" i="16" s="1"/>
  <c r="CU835" i="16"/>
  <c r="EA835" i="16" s="1"/>
  <c r="CU836" i="16"/>
  <c r="EA836" i="16" s="1"/>
  <c r="CU837" i="16"/>
  <c r="EA837" i="16" s="1"/>
  <c r="CU838" i="16"/>
  <c r="EA838" i="16" s="1"/>
  <c r="CU839" i="16"/>
  <c r="EA839" i="16" s="1"/>
  <c r="CU840" i="16"/>
  <c r="EA840" i="16" s="1"/>
  <c r="CU841" i="16"/>
  <c r="EA841" i="16" s="1"/>
  <c r="CU843" i="16"/>
  <c r="EA843" i="16" s="1"/>
  <c r="CU842" i="16"/>
  <c r="EA842" i="16" s="1"/>
  <c r="CU845" i="16"/>
  <c r="EA845" i="16" s="1"/>
  <c r="CU844" i="16"/>
  <c r="EA844" i="16" s="1"/>
  <c r="CU846" i="16"/>
  <c r="EA846" i="16" s="1"/>
  <c r="CU847" i="16"/>
  <c r="EA847" i="16" s="1"/>
  <c r="CU848" i="16"/>
  <c r="EA848" i="16" s="1"/>
  <c r="CU849" i="16"/>
  <c r="EA849" i="16" s="1"/>
  <c r="CU850" i="16"/>
  <c r="EA850" i="16" s="1"/>
  <c r="CU851" i="16"/>
  <c r="EA851" i="16" s="1"/>
  <c r="CU852" i="16"/>
  <c r="EA852" i="16" s="1"/>
  <c r="CU853" i="16"/>
  <c r="EA853" i="16" s="1"/>
  <c r="CU854" i="16"/>
  <c r="EA854" i="16" s="1"/>
  <c r="CU855" i="16"/>
  <c r="EA855" i="16" s="1"/>
  <c r="CU856" i="16"/>
  <c r="EA856" i="16" s="1"/>
  <c r="CU857" i="16"/>
  <c r="EA857" i="16" s="1"/>
  <c r="CU858" i="16"/>
  <c r="EA858" i="16" s="1"/>
  <c r="CU859" i="16"/>
  <c r="EA859" i="16" s="1"/>
  <c r="CU860" i="16"/>
  <c r="EA860" i="16" s="1"/>
  <c r="CU861" i="16"/>
  <c r="EA861" i="16" s="1"/>
  <c r="CU862" i="16"/>
  <c r="EA862" i="16" s="1"/>
  <c r="CU863" i="16"/>
  <c r="EA863" i="16" s="1"/>
  <c r="CU865" i="16"/>
  <c r="EA865" i="16" s="1"/>
  <c r="CU864" i="16"/>
  <c r="EA864" i="16" s="1"/>
  <c r="CU866" i="16"/>
  <c r="EA866" i="16" s="1"/>
  <c r="CU868" i="16"/>
  <c r="EA868" i="16" s="1"/>
  <c r="CU867" i="16"/>
  <c r="EA867" i="16" s="1"/>
  <c r="CU870" i="16"/>
  <c r="EA870" i="16" s="1"/>
  <c r="CU869" i="16"/>
  <c r="EA869" i="16" s="1"/>
  <c r="CU871" i="16"/>
  <c r="EA871" i="16" s="1"/>
  <c r="CU872" i="16"/>
  <c r="EA872" i="16" s="1"/>
  <c r="CU873" i="16"/>
  <c r="EA873" i="16" s="1"/>
  <c r="CU874" i="16"/>
  <c r="EA874" i="16" s="1"/>
  <c r="CU875" i="16"/>
  <c r="EA875" i="16" s="1"/>
  <c r="CU876" i="16"/>
  <c r="EA876" i="16" s="1"/>
  <c r="CU877" i="16"/>
  <c r="EA877" i="16" s="1"/>
  <c r="CU878" i="16"/>
  <c r="EA878" i="16" s="1"/>
  <c r="CU879" i="16"/>
  <c r="EA879" i="16" s="1"/>
  <c r="CU880" i="16"/>
  <c r="EA880" i="16" s="1"/>
  <c r="CU881" i="16"/>
  <c r="EA881" i="16" s="1"/>
  <c r="CU882" i="16"/>
  <c r="EA882" i="16" s="1"/>
  <c r="CU883" i="16"/>
  <c r="EA883" i="16" s="1"/>
  <c r="CU884" i="16"/>
  <c r="EA884" i="16" s="1"/>
  <c r="CU885" i="16"/>
  <c r="EA885" i="16" s="1"/>
  <c r="CU886" i="16"/>
  <c r="EA886" i="16" s="1"/>
  <c r="CU887" i="16"/>
  <c r="EA887" i="16" s="1"/>
  <c r="CU888" i="16"/>
  <c r="EA888" i="16" s="1"/>
  <c r="CU889" i="16"/>
  <c r="EA889" i="16" s="1"/>
  <c r="CU890" i="16"/>
  <c r="EA890" i="16" s="1"/>
  <c r="CU891" i="16"/>
  <c r="EA891" i="16" s="1"/>
  <c r="CU892" i="16"/>
  <c r="EA892" i="16" s="1"/>
  <c r="CU893" i="16"/>
  <c r="EA893" i="16" s="1"/>
  <c r="CU894" i="16"/>
  <c r="EA894" i="16" s="1"/>
  <c r="CU895" i="16"/>
  <c r="EA895" i="16" s="1"/>
  <c r="CU896" i="16"/>
  <c r="EA896" i="16" s="1"/>
  <c r="CU897" i="16"/>
  <c r="EA897" i="16" s="1"/>
  <c r="CU898" i="16"/>
  <c r="EA898" i="16" s="1"/>
  <c r="CU899" i="16"/>
  <c r="EA899" i="16" s="1"/>
  <c r="CU900" i="16"/>
  <c r="EA900" i="16" s="1"/>
  <c r="CU901" i="16"/>
  <c r="EA901" i="16" s="1"/>
  <c r="CU902" i="16"/>
  <c r="EA902" i="16" s="1"/>
  <c r="CU903" i="16"/>
  <c r="EA903" i="16" s="1"/>
  <c r="CU904" i="16"/>
  <c r="EA904" i="16" s="1"/>
  <c r="CU905" i="16"/>
  <c r="EA905" i="16" s="1"/>
  <c r="CU907" i="16"/>
  <c r="EA907" i="16" s="1"/>
  <c r="CU906" i="16"/>
  <c r="EA906" i="16" s="1"/>
  <c r="CU908" i="16"/>
  <c r="EA908" i="16" s="1"/>
  <c r="CU909" i="16"/>
  <c r="EA909" i="16" s="1"/>
  <c r="CU910" i="16"/>
  <c r="EA910" i="16" s="1"/>
  <c r="CU911" i="16"/>
  <c r="EA911" i="16" s="1"/>
  <c r="CU912" i="16"/>
  <c r="EA912" i="16" s="1"/>
  <c r="CU913" i="16"/>
  <c r="EA913" i="16" s="1"/>
  <c r="CU914" i="16"/>
  <c r="EA914" i="16" s="1"/>
  <c r="CU915" i="16"/>
  <c r="EA915" i="16" s="1"/>
  <c r="CU916" i="16"/>
  <c r="EA916" i="16" s="1"/>
  <c r="CU917" i="16"/>
  <c r="EA917" i="16" s="1"/>
  <c r="CU918" i="16"/>
  <c r="EA918" i="16" s="1"/>
  <c r="CU919" i="16"/>
  <c r="EA919" i="16" s="1"/>
  <c r="CU920" i="16"/>
  <c r="EA920" i="16" s="1"/>
  <c r="CU921" i="16"/>
  <c r="EA921" i="16" s="1"/>
  <c r="CU922" i="16"/>
  <c r="EA922" i="16" s="1"/>
  <c r="CU923" i="16"/>
  <c r="EA923" i="16" s="1"/>
  <c r="CU924" i="16"/>
  <c r="EA924" i="16" s="1"/>
  <c r="CU925" i="16"/>
  <c r="EA925" i="16" s="1"/>
  <c r="CU926" i="16"/>
  <c r="EA926" i="16" s="1"/>
  <c r="CU927" i="16"/>
  <c r="EA927" i="16" s="1"/>
  <c r="CU928" i="16"/>
  <c r="EA928" i="16" s="1"/>
  <c r="CU929" i="16"/>
  <c r="EA929" i="16" s="1"/>
  <c r="CU930" i="16"/>
  <c r="EA930" i="16" s="1"/>
  <c r="CU931" i="16"/>
  <c r="EA931" i="16" s="1"/>
  <c r="CU932" i="16"/>
  <c r="EA932" i="16" s="1"/>
  <c r="CU933" i="16"/>
  <c r="EA933" i="16" s="1"/>
  <c r="CU934" i="16"/>
  <c r="EA934" i="16" s="1"/>
  <c r="CU935" i="16"/>
  <c r="EA935" i="16" s="1"/>
  <c r="CU936" i="16"/>
  <c r="EA936" i="16" s="1"/>
  <c r="CU937" i="16"/>
  <c r="EA937" i="16" s="1"/>
  <c r="CU938" i="16"/>
  <c r="EA938" i="16" s="1"/>
  <c r="CU939" i="16"/>
  <c r="EA939" i="16" s="1"/>
  <c r="CU940" i="16"/>
  <c r="EA940" i="16" s="1"/>
  <c r="CU941" i="16"/>
  <c r="EA941" i="16" s="1"/>
  <c r="CU942" i="16"/>
  <c r="EA942" i="16" s="1"/>
  <c r="CU943" i="16"/>
  <c r="EA943" i="16" s="1"/>
  <c r="CU944" i="16"/>
  <c r="EA944" i="16" s="1"/>
  <c r="CU945" i="16"/>
  <c r="EA945" i="16" s="1"/>
  <c r="CU946" i="16"/>
  <c r="EA946" i="16" s="1"/>
  <c r="CU947" i="16"/>
  <c r="EA947" i="16" s="1"/>
  <c r="CU948" i="16"/>
  <c r="EA948" i="16" s="1"/>
  <c r="CU949" i="16"/>
  <c r="EA949" i="16" s="1"/>
  <c r="CU950" i="16"/>
  <c r="EA950" i="16" s="1"/>
  <c r="CU951" i="16"/>
  <c r="EA951" i="16" s="1"/>
  <c r="CU953" i="16"/>
  <c r="EA953" i="16" s="1"/>
  <c r="CU952" i="16"/>
  <c r="EA952" i="16" s="1"/>
  <c r="CU954" i="16"/>
  <c r="EA954" i="16" s="1"/>
  <c r="CU955" i="16"/>
  <c r="EA955" i="16" s="1"/>
  <c r="CU956" i="16"/>
  <c r="EA956" i="16" s="1"/>
  <c r="CU957" i="16"/>
  <c r="EA957" i="16" s="1"/>
  <c r="CU958" i="16"/>
  <c r="EA958" i="16" s="1"/>
  <c r="CU959" i="16"/>
  <c r="EA959" i="16" s="1"/>
  <c r="CU960" i="16"/>
  <c r="EA960" i="16" s="1"/>
  <c r="CU961" i="16"/>
  <c r="EA961" i="16" s="1"/>
  <c r="CU962" i="16"/>
  <c r="EA962" i="16" s="1"/>
  <c r="CU963" i="16"/>
  <c r="EA963" i="16" s="1"/>
  <c r="CU964" i="16"/>
  <c r="EA964" i="16" s="1"/>
  <c r="CU965" i="16"/>
  <c r="EA965" i="16" s="1"/>
  <c r="CU966" i="16"/>
  <c r="EA966" i="16" s="1"/>
  <c r="CU967" i="16"/>
  <c r="EA967" i="16" s="1"/>
  <c r="CU968" i="16"/>
  <c r="EA968" i="16" s="1"/>
  <c r="CU969" i="16"/>
  <c r="EA969" i="16" s="1"/>
  <c r="CU970" i="16"/>
  <c r="EA970" i="16" s="1"/>
  <c r="CU971" i="16"/>
  <c r="EA971" i="16" s="1"/>
  <c r="CU972" i="16"/>
  <c r="EA972" i="16" s="1"/>
  <c r="CU973" i="16"/>
  <c r="EA973" i="16" s="1"/>
  <c r="CU974" i="16"/>
  <c r="EA974" i="16" s="1"/>
  <c r="CU975" i="16"/>
  <c r="EA975" i="16" s="1"/>
  <c r="CU976" i="16"/>
  <c r="EA976" i="16" s="1"/>
  <c r="CU977" i="16"/>
  <c r="EA977" i="16" s="1"/>
  <c r="CU978" i="16"/>
  <c r="EA978" i="16" s="1"/>
  <c r="CU979" i="16"/>
  <c r="EA979" i="16" s="1"/>
  <c r="CU980" i="16"/>
  <c r="EA980" i="16" s="1"/>
  <c r="CU981" i="16"/>
  <c r="EA981" i="16" s="1"/>
  <c r="CU982" i="16"/>
  <c r="EA982" i="16" s="1"/>
  <c r="CU983" i="16"/>
  <c r="EA983" i="16" s="1"/>
  <c r="CU984" i="16"/>
  <c r="EA984" i="16" s="1"/>
  <c r="CU985" i="16"/>
  <c r="EA985" i="16" s="1"/>
  <c r="CU986" i="16"/>
  <c r="EA986" i="16" s="1"/>
  <c r="CU988" i="16"/>
  <c r="EA988" i="16" s="1"/>
  <c r="CU987" i="16"/>
  <c r="EA987" i="16" s="1"/>
  <c r="CU989" i="16"/>
  <c r="EA989" i="16" s="1"/>
  <c r="CU990" i="16"/>
  <c r="EA990" i="16" s="1"/>
  <c r="CU991" i="16"/>
  <c r="EA991" i="16" s="1"/>
  <c r="CU992" i="16"/>
  <c r="EA992" i="16" s="1"/>
  <c r="CU993" i="16"/>
  <c r="EA993" i="16" s="1"/>
  <c r="CU994" i="16"/>
  <c r="EA994" i="16" s="1"/>
  <c r="CU995" i="16"/>
  <c r="EA995" i="16" s="1"/>
  <c r="CU996" i="16"/>
  <c r="EA996" i="16" s="1"/>
  <c r="CU997" i="16"/>
  <c r="EA997" i="16" s="1"/>
  <c r="CU998" i="16"/>
  <c r="EA998" i="16" s="1"/>
  <c r="CU999" i="16"/>
  <c r="EA999" i="16" s="1"/>
  <c r="CU1000" i="16"/>
  <c r="EA1000" i="16" s="1"/>
  <c r="CU1001" i="16"/>
  <c r="EA1001" i="16" s="1"/>
  <c r="CU1002" i="16"/>
  <c r="EA1002" i="16" s="1"/>
  <c r="CU1003" i="16"/>
  <c r="EA1003" i="16" s="1"/>
  <c r="CU1004" i="16"/>
  <c r="EA1004" i="16" s="1"/>
  <c r="CU1005" i="16"/>
  <c r="EA1005" i="16" s="1"/>
  <c r="CU1006" i="16"/>
  <c r="EA1006" i="16" s="1"/>
  <c r="CU1007" i="16"/>
  <c r="EA1007" i="16" s="1"/>
  <c r="CU1009" i="16"/>
  <c r="EA1009" i="16" s="1"/>
  <c r="CU1008" i="16"/>
  <c r="EA1008" i="16" s="1"/>
  <c r="CU1010" i="16"/>
  <c r="EA1010" i="16" s="1"/>
  <c r="CU1011" i="16"/>
  <c r="EA1011" i="16" s="1"/>
  <c r="CU1012" i="16"/>
  <c r="EA1012" i="16" s="1"/>
  <c r="CU1014" i="16"/>
  <c r="EA1014" i="16" s="1"/>
  <c r="CU1013" i="16"/>
  <c r="EA1013" i="16" s="1"/>
  <c r="CU1015" i="16"/>
  <c r="EA1015" i="16" s="1"/>
  <c r="CU1016" i="16"/>
  <c r="EA1016" i="16" s="1"/>
  <c r="CX19" i="16"/>
  <c r="ED19" i="16" s="1"/>
  <c r="CX20" i="16"/>
  <c r="ED20" i="16" s="1"/>
  <c r="CX21" i="16"/>
  <c r="ED21" i="16" s="1"/>
  <c r="CX22" i="16"/>
  <c r="ED22" i="16" s="1"/>
  <c r="CX23" i="16"/>
  <c r="ED23" i="16" s="1"/>
  <c r="CX24" i="16"/>
  <c r="ED24" i="16" s="1"/>
  <c r="CX26" i="16"/>
  <c r="ED26" i="16" s="1"/>
  <c r="CX25" i="16"/>
  <c r="ED25" i="16" s="1"/>
  <c r="CX27" i="16"/>
  <c r="ED27" i="16" s="1"/>
  <c r="CX28" i="16"/>
  <c r="ED28" i="16" s="1"/>
  <c r="CX29" i="16"/>
  <c r="ED29" i="16" s="1"/>
  <c r="CX30" i="16"/>
  <c r="ED30" i="16" s="1"/>
  <c r="CX31" i="16"/>
  <c r="ED31" i="16" s="1"/>
  <c r="CX32" i="16"/>
  <c r="ED32" i="16" s="1"/>
  <c r="CX33" i="16"/>
  <c r="ED33" i="16" s="1"/>
  <c r="CX34" i="16"/>
  <c r="ED34" i="16" s="1"/>
  <c r="CX35" i="16"/>
  <c r="ED35" i="16" s="1"/>
  <c r="CX36" i="16"/>
  <c r="ED36" i="16" s="1"/>
  <c r="CX37" i="16"/>
  <c r="ED37" i="16" s="1"/>
  <c r="CX38" i="16"/>
  <c r="ED38" i="16" s="1"/>
  <c r="CX39" i="16"/>
  <c r="ED39" i="16" s="1"/>
  <c r="CX40" i="16"/>
  <c r="ED40" i="16" s="1"/>
  <c r="CX41" i="16"/>
  <c r="ED41" i="16" s="1"/>
  <c r="CX42" i="16"/>
  <c r="ED42" i="16" s="1"/>
  <c r="CX43" i="16"/>
  <c r="ED43" i="16" s="1"/>
  <c r="CX44" i="16"/>
  <c r="ED44" i="16" s="1"/>
  <c r="CX45" i="16"/>
  <c r="ED45" i="16" s="1"/>
  <c r="CX46" i="16"/>
  <c r="ED46" i="16" s="1"/>
  <c r="CX47" i="16"/>
  <c r="ED47" i="16" s="1"/>
  <c r="CX48" i="16"/>
  <c r="ED48" i="16" s="1"/>
  <c r="CX49" i="16"/>
  <c r="ED49" i="16" s="1"/>
  <c r="CX50" i="16"/>
  <c r="ED50" i="16" s="1"/>
  <c r="CX51" i="16"/>
  <c r="ED51" i="16" s="1"/>
  <c r="CX52" i="16"/>
  <c r="ED52" i="16" s="1"/>
  <c r="CX53" i="16"/>
  <c r="ED53" i="16" s="1"/>
  <c r="CX54" i="16"/>
  <c r="ED54" i="16" s="1"/>
  <c r="CX55" i="16"/>
  <c r="ED55" i="16" s="1"/>
  <c r="CX56" i="16"/>
  <c r="ED56" i="16" s="1"/>
  <c r="CX57" i="16"/>
  <c r="ED57" i="16" s="1"/>
  <c r="CX58" i="16"/>
  <c r="ED58" i="16" s="1"/>
  <c r="CX59" i="16"/>
  <c r="ED59" i="16" s="1"/>
  <c r="CX60" i="16"/>
  <c r="ED60" i="16" s="1"/>
  <c r="CX61" i="16"/>
  <c r="ED61" i="16" s="1"/>
  <c r="CX62" i="16"/>
  <c r="ED62" i="16" s="1"/>
  <c r="CX63" i="16"/>
  <c r="ED63" i="16" s="1"/>
  <c r="CX64" i="16"/>
  <c r="ED64" i="16" s="1"/>
  <c r="CX65" i="16"/>
  <c r="ED65" i="16" s="1"/>
  <c r="CX66" i="16"/>
  <c r="ED66" i="16" s="1"/>
  <c r="CX67" i="16"/>
  <c r="ED67" i="16" s="1"/>
  <c r="CX68" i="16"/>
  <c r="ED68" i="16" s="1"/>
  <c r="CX69" i="16"/>
  <c r="ED69" i="16" s="1"/>
  <c r="CX70" i="16"/>
  <c r="ED70" i="16" s="1"/>
  <c r="CX71" i="16"/>
  <c r="ED71" i="16" s="1"/>
  <c r="CX72" i="16"/>
  <c r="ED72" i="16" s="1"/>
  <c r="CX73" i="16"/>
  <c r="ED73" i="16" s="1"/>
  <c r="CX74" i="16"/>
  <c r="ED74" i="16" s="1"/>
  <c r="CX75" i="16"/>
  <c r="ED75" i="16" s="1"/>
  <c r="CX76" i="16"/>
  <c r="ED76" i="16" s="1"/>
  <c r="CX77" i="16"/>
  <c r="ED77" i="16" s="1"/>
  <c r="CX78" i="16"/>
  <c r="ED78" i="16" s="1"/>
  <c r="CX79" i="16"/>
  <c r="ED79" i="16" s="1"/>
  <c r="CX80" i="16"/>
  <c r="ED80" i="16" s="1"/>
  <c r="CX81" i="16"/>
  <c r="ED81" i="16" s="1"/>
  <c r="CX82" i="16"/>
  <c r="ED82" i="16" s="1"/>
  <c r="CX83" i="16"/>
  <c r="ED83" i="16" s="1"/>
  <c r="CX84" i="16"/>
  <c r="ED84" i="16" s="1"/>
  <c r="CX85" i="16"/>
  <c r="ED85" i="16" s="1"/>
  <c r="CX86" i="16"/>
  <c r="ED86" i="16" s="1"/>
  <c r="CX87" i="16"/>
  <c r="ED87" i="16" s="1"/>
  <c r="CX88" i="16"/>
  <c r="ED88" i="16" s="1"/>
  <c r="CX89" i="16"/>
  <c r="ED89" i="16" s="1"/>
  <c r="CX90" i="16"/>
  <c r="ED90" i="16" s="1"/>
  <c r="CX91" i="16"/>
  <c r="ED91" i="16" s="1"/>
  <c r="CX92" i="16"/>
  <c r="ED92" i="16" s="1"/>
  <c r="CX93" i="16"/>
  <c r="ED93" i="16" s="1"/>
  <c r="CX94" i="16"/>
  <c r="ED94" i="16" s="1"/>
  <c r="CX95" i="16"/>
  <c r="ED95" i="16" s="1"/>
  <c r="CX96" i="16"/>
  <c r="ED96" i="16" s="1"/>
  <c r="CX97" i="16"/>
  <c r="ED97" i="16" s="1"/>
  <c r="CX98" i="16"/>
  <c r="ED98" i="16" s="1"/>
  <c r="CX99" i="16"/>
  <c r="ED99" i="16" s="1"/>
  <c r="CX100" i="16"/>
  <c r="ED100" i="16" s="1"/>
  <c r="CX101" i="16"/>
  <c r="ED101" i="16" s="1"/>
  <c r="CX102" i="16"/>
  <c r="ED102" i="16" s="1"/>
  <c r="CX103" i="16"/>
  <c r="ED103" i="16" s="1"/>
  <c r="CX104" i="16"/>
  <c r="ED104" i="16" s="1"/>
  <c r="CX105" i="16"/>
  <c r="ED105" i="16" s="1"/>
  <c r="CX106" i="16"/>
  <c r="ED106" i="16" s="1"/>
  <c r="CX107" i="16"/>
  <c r="ED107" i="16" s="1"/>
  <c r="CX108" i="16"/>
  <c r="ED108" i="16" s="1"/>
  <c r="CX109" i="16"/>
  <c r="ED109" i="16" s="1"/>
  <c r="CX110" i="16"/>
  <c r="ED110" i="16" s="1"/>
  <c r="CX111" i="16"/>
  <c r="ED111" i="16" s="1"/>
  <c r="CX112" i="16"/>
  <c r="ED112" i="16" s="1"/>
  <c r="CX113" i="16"/>
  <c r="ED113" i="16" s="1"/>
  <c r="CX114" i="16"/>
  <c r="ED114" i="16" s="1"/>
  <c r="CX115" i="16"/>
  <c r="ED115" i="16" s="1"/>
  <c r="CX116" i="16"/>
  <c r="ED116" i="16" s="1"/>
  <c r="CX117" i="16"/>
  <c r="ED117" i="16" s="1"/>
  <c r="CX118" i="16"/>
  <c r="ED118" i="16" s="1"/>
  <c r="CX119" i="16"/>
  <c r="ED119" i="16" s="1"/>
  <c r="CX120" i="16"/>
  <c r="ED120" i="16" s="1"/>
  <c r="CX121" i="16"/>
  <c r="ED121" i="16" s="1"/>
  <c r="CX122" i="16"/>
  <c r="ED122" i="16" s="1"/>
  <c r="CX123" i="16"/>
  <c r="ED123" i="16" s="1"/>
  <c r="CX124" i="16"/>
  <c r="ED124" i="16" s="1"/>
  <c r="CX125" i="16"/>
  <c r="ED125" i="16" s="1"/>
  <c r="CX126" i="16"/>
  <c r="ED126" i="16" s="1"/>
  <c r="CX127" i="16"/>
  <c r="ED127" i="16" s="1"/>
  <c r="CX128" i="16"/>
  <c r="ED128" i="16" s="1"/>
  <c r="CX129" i="16"/>
  <c r="ED129" i="16" s="1"/>
  <c r="CX130" i="16"/>
  <c r="ED130" i="16" s="1"/>
  <c r="CX131" i="16"/>
  <c r="ED131" i="16" s="1"/>
  <c r="CX133" i="16"/>
  <c r="ED133" i="16" s="1"/>
  <c r="CX132" i="16"/>
  <c r="ED132" i="16" s="1"/>
  <c r="CX134" i="16"/>
  <c r="ED134" i="16" s="1"/>
  <c r="CX135" i="16"/>
  <c r="ED135" i="16" s="1"/>
  <c r="CX136" i="16"/>
  <c r="ED136" i="16" s="1"/>
  <c r="CX137" i="16"/>
  <c r="ED137" i="16" s="1"/>
  <c r="CX138" i="16"/>
  <c r="ED138" i="16" s="1"/>
  <c r="CX139" i="16"/>
  <c r="ED139" i="16" s="1"/>
  <c r="CX140" i="16"/>
  <c r="ED140" i="16" s="1"/>
  <c r="CX141" i="16"/>
  <c r="ED141" i="16" s="1"/>
  <c r="CX142" i="16"/>
  <c r="ED142" i="16" s="1"/>
  <c r="CX143" i="16"/>
  <c r="ED143" i="16" s="1"/>
  <c r="CX144" i="16"/>
  <c r="ED144" i="16" s="1"/>
  <c r="CX145" i="16"/>
  <c r="ED145" i="16" s="1"/>
  <c r="CX146" i="16"/>
  <c r="ED146" i="16" s="1"/>
  <c r="CX147" i="16"/>
  <c r="ED147" i="16" s="1"/>
  <c r="CX148" i="16"/>
  <c r="ED148" i="16" s="1"/>
  <c r="CX149" i="16"/>
  <c r="ED149" i="16" s="1"/>
  <c r="CX150" i="16"/>
  <c r="ED150" i="16" s="1"/>
  <c r="CX151" i="16"/>
  <c r="ED151" i="16" s="1"/>
  <c r="CX152" i="16"/>
  <c r="ED152" i="16" s="1"/>
  <c r="CX153" i="16"/>
  <c r="ED153" i="16" s="1"/>
  <c r="CX154" i="16"/>
  <c r="ED154" i="16" s="1"/>
  <c r="CX155" i="16"/>
  <c r="ED155" i="16" s="1"/>
  <c r="CX156" i="16"/>
  <c r="ED156" i="16" s="1"/>
  <c r="CX157" i="16"/>
  <c r="ED157" i="16" s="1"/>
  <c r="CX158" i="16"/>
  <c r="ED158" i="16" s="1"/>
  <c r="CX159" i="16"/>
  <c r="ED159" i="16" s="1"/>
  <c r="CX160" i="16"/>
  <c r="ED160" i="16" s="1"/>
  <c r="CX161" i="16"/>
  <c r="ED161" i="16" s="1"/>
  <c r="CX162" i="16"/>
  <c r="ED162" i="16" s="1"/>
  <c r="CX163" i="16"/>
  <c r="ED163" i="16" s="1"/>
  <c r="CX164" i="16"/>
  <c r="ED164" i="16" s="1"/>
  <c r="CX165" i="16"/>
  <c r="ED165" i="16" s="1"/>
  <c r="CX166" i="16"/>
  <c r="ED166" i="16" s="1"/>
  <c r="CX167" i="16"/>
  <c r="ED167" i="16" s="1"/>
  <c r="CX168" i="16"/>
  <c r="ED168" i="16" s="1"/>
  <c r="CX169" i="16"/>
  <c r="ED169" i="16" s="1"/>
  <c r="CX170" i="16"/>
  <c r="ED170" i="16" s="1"/>
  <c r="CX171" i="16"/>
  <c r="ED171" i="16" s="1"/>
  <c r="CX172" i="16"/>
  <c r="ED172" i="16" s="1"/>
  <c r="CX173" i="16"/>
  <c r="ED173" i="16" s="1"/>
  <c r="CX174" i="16"/>
  <c r="ED174" i="16" s="1"/>
  <c r="CX175" i="16"/>
  <c r="ED175" i="16" s="1"/>
  <c r="CX176" i="16"/>
  <c r="ED176" i="16" s="1"/>
  <c r="CX177" i="16"/>
  <c r="ED177" i="16" s="1"/>
  <c r="CX178" i="16"/>
  <c r="ED178" i="16" s="1"/>
  <c r="CX179" i="16"/>
  <c r="ED179" i="16" s="1"/>
  <c r="CX180" i="16"/>
  <c r="ED180" i="16" s="1"/>
  <c r="CX181" i="16"/>
  <c r="ED181" i="16" s="1"/>
  <c r="CX182" i="16"/>
  <c r="ED182" i="16" s="1"/>
  <c r="CX183" i="16"/>
  <c r="ED183" i="16" s="1"/>
  <c r="CX184" i="16"/>
  <c r="ED184" i="16" s="1"/>
  <c r="CX185" i="16"/>
  <c r="ED185" i="16" s="1"/>
  <c r="CX186" i="16"/>
  <c r="ED186" i="16" s="1"/>
  <c r="CX187" i="16"/>
  <c r="ED187" i="16" s="1"/>
  <c r="CX188" i="16"/>
  <c r="ED188" i="16" s="1"/>
  <c r="CX189" i="16"/>
  <c r="ED189" i="16" s="1"/>
  <c r="CX190" i="16"/>
  <c r="ED190" i="16" s="1"/>
  <c r="CX191" i="16"/>
  <c r="ED191" i="16" s="1"/>
  <c r="CX192" i="16"/>
  <c r="ED192" i="16" s="1"/>
  <c r="CX193" i="16"/>
  <c r="ED193" i="16" s="1"/>
  <c r="CX194" i="16"/>
  <c r="ED194" i="16" s="1"/>
  <c r="CX195" i="16"/>
  <c r="ED195" i="16" s="1"/>
  <c r="CX196" i="16"/>
  <c r="ED196" i="16" s="1"/>
  <c r="CX197" i="16"/>
  <c r="ED197" i="16" s="1"/>
  <c r="CX198" i="16"/>
  <c r="ED198" i="16" s="1"/>
  <c r="CX199" i="16"/>
  <c r="ED199" i="16" s="1"/>
  <c r="CX200" i="16"/>
  <c r="ED200" i="16" s="1"/>
  <c r="CX201" i="16"/>
  <c r="ED201" i="16" s="1"/>
  <c r="CX202" i="16"/>
  <c r="ED202" i="16" s="1"/>
  <c r="CX203" i="16"/>
  <c r="ED203" i="16" s="1"/>
  <c r="CX204" i="16"/>
  <c r="ED204" i="16" s="1"/>
  <c r="CX205" i="16"/>
  <c r="ED205" i="16" s="1"/>
  <c r="CX206" i="16"/>
  <c r="ED206" i="16" s="1"/>
  <c r="CX207" i="16"/>
  <c r="ED207" i="16" s="1"/>
  <c r="CX208" i="16"/>
  <c r="ED208" i="16" s="1"/>
  <c r="CX209" i="16"/>
  <c r="ED209" i="16" s="1"/>
  <c r="CX210" i="16"/>
  <c r="ED210" i="16" s="1"/>
  <c r="CX211" i="16"/>
  <c r="ED211" i="16" s="1"/>
  <c r="CX212" i="16"/>
  <c r="ED212" i="16" s="1"/>
  <c r="CX213" i="16"/>
  <c r="ED213" i="16" s="1"/>
  <c r="CX214" i="16"/>
  <c r="ED214" i="16" s="1"/>
  <c r="CX215" i="16"/>
  <c r="ED215" i="16" s="1"/>
  <c r="CX216" i="16"/>
  <c r="ED216" i="16" s="1"/>
  <c r="CX217" i="16"/>
  <c r="ED217" i="16" s="1"/>
  <c r="CX218" i="16"/>
  <c r="ED218" i="16" s="1"/>
  <c r="CX219" i="16"/>
  <c r="ED219" i="16" s="1"/>
  <c r="CX220" i="16"/>
  <c r="ED220" i="16" s="1"/>
  <c r="CX221" i="16"/>
  <c r="ED221" i="16" s="1"/>
  <c r="CX222" i="16"/>
  <c r="ED222" i="16" s="1"/>
  <c r="CX223" i="16"/>
  <c r="ED223" i="16" s="1"/>
  <c r="CX224" i="16"/>
  <c r="ED224" i="16" s="1"/>
  <c r="CX225" i="16"/>
  <c r="ED225" i="16" s="1"/>
  <c r="CX226" i="16"/>
  <c r="ED226" i="16" s="1"/>
  <c r="CX227" i="16"/>
  <c r="ED227" i="16" s="1"/>
  <c r="CX228" i="16"/>
  <c r="ED228" i="16" s="1"/>
  <c r="CX229" i="16"/>
  <c r="ED229" i="16" s="1"/>
  <c r="CX230" i="16"/>
  <c r="ED230" i="16" s="1"/>
  <c r="CX231" i="16"/>
  <c r="ED231" i="16" s="1"/>
  <c r="CX232" i="16"/>
  <c r="ED232" i="16" s="1"/>
  <c r="CX233" i="16"/>
  <c r="ED233" i="16" s="1"/>
  <c r="CX234" i="16"/>
  <c r="ED234" i="16" s="1"/>
  <c r="CX235" i="16"/>
  <c r="ED235" i="16" s="1"/>
  <c r="CX236" i="16"/>
  <c r="ED236" i="16" s="1"/>
  <c r="CX237" i="16"/>
  <c r="ED237" i="16" s="1"/>
  <c r="CX238" i="16"/>
  <c r="ED238" i="16" s="1"/>
  <c r="CX239" i="16"/>
  <c r="ED239" i="16" s="1"/>
  <c r="CX240" i="16"/>
  <c r="ED240" i="16" s="1"/>
  <c r="CX241" i="16"/>
  <c r="ED241" i="16" s="1"/>
  <c r="CX242" i="16"/>
  <c r="ED242" i="16" s="1"/>
  <c r="CX243" i="16"/>
  <c r="ED243" i="16" s="1"/>
  <c r="CX244" i="16"/>
  <c r="ED244" i="16" s="1"/>
  <c r="CX245" i="16"/>
  <c r="ED245" i="16" s="1"/>
  <c r="CX246" i="16"/>
  <c r="ED246" i="16" s="1"/>
  <c r="CX247" i="16"/>
  <c r="ED247" i="16" s="1"/>
  <c r="CX248" i="16"/>
  <c r="ED248" i="16" s="1"/>
  <c r="CX249" i="16"/>
  <c r="ED249" i="16" s="1"/>
  <c r="CX250" i="16"/>
  <c r="ED250" i="16" s="1"/>
  <c r="CX251" i="16"/>
  <c r="ED251" i="16" s="1"/>
  <c r="CX252" i="16"/>
  <c r="ED252" i="16" s="1"/>
  <c r="CX253" i="16"/>
  <c r="ED253" i="16" s="1"/>
  <c r="CX254" i="16"/>
  <c r="ED254" i="16" s="1"/>
  <c r="CX255" i="16"/>
  <c r="ED255" i="16" s="1"/>
  <c r="CX256" i="16"/>
  <c r="ED256" i="16" s="1"/>
  <c r="CX257" i="16"/>
  <c r="ED257" i="16" s="1"/>
  <c r="CX258" i="16"/>
  <c r="ED258" i="16" s="1"/>
  <c r="CX259" i="16"/>
  <c r="ED259" i="16" s="1"/>
  <c r="CX260" i="16"/>
  <c r="ED260" i="16" s="1"/>
  <c r="CX261" i="16"/>
  <c r="ED261" i="16" s="1"/>
  <c r="CX262" i="16"/>
  <c r="ED262" i="16" s="1"/>
  <c r="CX263" i="16"/>
  <c r="ED263" i="16" s="1"/>
  <c r="CX264" i="16"/>
  <c r="ED264" i="16" s="1"/>
  <c r="CX265" i="16"/>
  <c r="ED265" i="16" s="1"/>
  <c r="CX266" i="16"/>
  <c r="ED266" i="16" s="1"/>
  <c r="CX267" i="16"/>
  <c r="ED267" i="16" s="1"/>
  <c r="CX268" i="16"/>
  <c r="ED268" i="16" s="1"/>
  <c r="CX269" i="16"/>
  <c r="ED269" i="16" s="1"/>
  <c r="CX270" i="16"/>
  <c r="ED270" i="16" s="1"/>
  <c r="CX271" i="16"/>
  <c r="ED271" i="16" s="1"/>
  <c r="CX272" i="16"/>
  <c r="ED272" i="16" s="1"/>
  <c r="CX273" i="16"/>
  <c r="ED273" i="16" s="1"/>
  <c r="CX274" i="16"/>
  <c r="ED274" i="16" s="1"/>
  <c r="CX275" i="16"/>
  <c r="ED275" i="16" s="1"/>
  <c r="CX276" i="16"/>
  <c r="ED276" i="16" s="1"/>
  <c r="CX277" i="16"/>
  <c r="ED277" i="16" s="1"/>
  <c r="CX278" i="16"/>
  <c r="ED278" i="16" s="1"/>
  <c r="CX279" i="16"/>
  <c r="ED279" i="16" s="1"/>
  <c r="CX280" i="16"/>
  <c r="ED280" i="16" s="1"/>
  <c r="CX281" i="16"/>
  <c r="ED281" i="16" s="1"/>
  <c r="CX282" i="16"/>
  <c r="ED282" i="16" s="1"/>
  <c r="CX283" i="16"/>
  <c r="ED283" i="16" s="1"/>
  <c r="CX284" i="16"/>
  <c r="ED284" i="16" s="1"/>
  <c r="CX285" i="16"/>
  <c r="ED285" i="16" s="1"/>
  <c r="CX286" i="16"/>
  <c r="ED286" i="16" s="1"/>
  <c r="CX287" i="16"/>
  <c r="ED287" i="16" s="1"/>
  <c r="CX288" i="16"/>
  <c r="ED288" i="16" s="1"/>
  <c r="CX289" i="16"/>
  <c r="ED289" i="16" s="1"/>
  <c r="CX290" i="16"/>
  <c r="ED290" i="16" s="1"/>
  <c r="CX291" i="16"/>
  <c r="ED291" i="16" s="1"/>
  <c r="CX292" i="16"/>
  <c r="ED292" i="16" s="1"/>
  <c r="CX293" i="16"/>
  <c r="ED293" i="16" s="1"/>
  <c r="CX294" i="16"/>
  <c r="ED294" i="16" s="1"/>
  <c r="CX295" i="16"/>
  <c r="ED295" i="16" s="1"/>
  <c r="CX296" i="16"/>
  <c r="ED296" i="16" s="1"/>
  <c r="CX297" i="16"/>
  <c r="ED297" i="16" s="1"/>
  <c r="CX298" i="16"/>
  <c r="ED298" i="16" s="1"/>
  <c r="CX299" i="16"/>
  <c r="ED299" i="16" s="1"/>
  <c r="CX300" i="16"/>
  <c r="ED300" i="16" s="1"/>
  <c r="CX301" i="16"/>
  <c r="ED301" i="16" s="1"/>
  <c r="CX302" i="16"/>
  <c r="ED302" i="16" s="1"/>
  <c r="CX303" i="16"/>
  <c r="ED303" i="16" s="1"/>
  <c r="CX304" i="16"/>
  <c r="ED304" i="16" s="1"/>
  <c r="CX305" i="16"/>
  <c r="ED305" i="16" s="1"/>
  <c r="CX306" i="16"/>
  <c r="ED306" i="16" s="1"/>
  <c r="CX307" i="16"/>
  <c r="ED307" i="16" s="1"/>
  <c r="CX308" i="16"/>
  <c r="ED308" i="16" s="1"/>
  <c r="CX309" i="16"/>
  <c r="ED309" i="16" s="1"/>
  <c r="CX310" i="16"/>
  <c r="ED310" i="16" s="1"/>
  <c r="CX311" i="16"/>
  <c r="ED311" i="16" s="1"/>
  <c r="CX312" i="16"/>
  <c r="ED312" i="16" s="1"/>
  <c r="CX313" i="16"/>
  <c r="ED313" i="16" s="1"/>
  <c r="CX314" i="16"/>
  <c r="ED314" i="16" s="1"/>
  <c r="CX315" i="16"/>
  <c r="ED315" i="16" s="1"/>
  <c r="CX316" i="16"/>
  <c r="ED316" i="16" s="1"/>
  <c r="CX317" i="16"/>
  <c r="ED317" i="16" s="1"/>
  <c r="CX318" i="16"/>
  <c r="ED318" i="16" s="1"/>
  <c r="CX319" i="16"/>
  <c r="ED319" i="16" s="1"/>
  <c r="CX320" i="16"/>
  <c r="ED320" i="16" s="1"/>
  <c r="CX321" i="16"/>
  <c r="ED321" i="16" s="1"/>
  <c r="CX322" i="16"/>
  <c r="ED322" i="16" s="1"/>
  <c r="CX323" i="16"/>
  <c r="ED323" i="16" s="1"/>
  <c r="CX324" i="16"/>
  <c r="ED324" i="16" s="1"/>
  <c r="CX325" i="16"/>
  <c r="ED325" i="16" s="1"/>
  <c r="CX326" i="16"/>
  <c r="ED326" i="16" s="1"/>
  <c r="CX327" i="16"/>
  <c r="ED327" i="16" s="1"/>
  <c r="CX328" i="16"/>
  <c r="ED328" i="16" s="1"/>
  <c r="CX329" i="16"/>
  <c r="ED329" i="16" s="1"/>
  <c r="CX330" i="16"/>
  <c r="ED330" i="16" s="1"/>
  <c r="CX331" i="16"/>
  <c r="ED331" i="16" s="1"/>
  <c r="CX332" i="16"/>
  <c r="ED332" i="16" s="1"/>
  <c r="CX333" i="16"/>
  <c r="ED333" i="16" s="1"/>
  <c r="CX334" i="16"/>
  <c r="ED334" i="16" s="1"/>
  <c r="CX335" i="16"/>
  <c r="ED335" i="16" s="1"/>
  <c r="CX336" i="16"/>
  <c r="ED336" i="16" s="1"/>
  <c r="CX337" i="16"/>
  <c r="ED337" i="16" s="1"/>
  <c r="CX338" i="16"/>
  <c r="ED338" i="16" s="1"/>
  <c r="CX339" i="16"/>
  <c r="ED339" i="16" s="1"/>
  <c r="CX340" i="16"/>
  <c r="ED340" i="16" s="1"/>
  <c r="CX341" i="16"/>
  <c r="ED341" i="16" s="1"/>
  <c r="CX342" i="16"/>
  <c r="ED342" i="16" s="1"/>
  <c r="CX343" i="16"/>
  <c r="ED343" i="16" s="1"/>
  <c r="CX344" i="16"/>
  <c r="ED344" i="16" s="1"/>
  <c r="CX345" i="16"/>
  <c r="ED345" i="16" s="1"/>
  <c r="CX346" i="16"/>
  <c r="ED346" i="16" s="1"/>
  <c r="CX347" i="16"/>
  <c r="ED347" i="16" s="1"/>
  <c r="CX348" i="16"/>
  <c r="ED348" i="16" s="1"/>
  <c r="CX349" i="16"/>
  <c r="ED349" i="16" s="1"/>
  <c r="CX350" i="16"/>
  <c r="ED350" i="16" s="1"/>
  <c r="CX351" i="16"/>
  <c r="ED351" i="16" s="1"/>
  <c r="CX352" i="16"/>
  <c r="ED352" i="16" s="1"/>
  <c r="CX353" i="16"/>
  <c r="ED353" i="16" s="1"/>
  <c r="CX354" i="16"/>
  <c r="ED354" i="16" s="1"/>
  <c r="CX355" i="16"/>
  <c r="ED355" i="16" s="1"/>
  <c r="CX356" i="16"/>
  <c r="ED356" i="16" s="1"/>
  <c r="CX357" i="16"/>
  <c r="ED357" i="16" s="1"/>
  <c r="CX358" i="16"/>
  <c r="ED358" i="16" s="1"/>
  <c r="CX359" i="16"/>
  <c r="ED359" i="16" s="1"/>
  <c r="CX360" i="16"/>
  <c r="ED360" i="16" s="1"/>
  <c r="CX361" i="16"/>
  <c r="ED361" i="16" s="1"/>
  <c r="CX362" i="16"/>
  <c r="ED362" i="16" s="1"/>
  <c r="CX363" i="16"/>
  <c r="ED363" i="16" s="1"/>
  <c r="CX364" i="16"/>
  <c r="ED364" i="16" s="1"/>
  <c r="CX365" i="16"/>
  <c r="ED365" i="16" s="1"/>
  <c r="CX366" i="16"/>
  <c r="ED366" i="16" s="1"/>
  <c r="CX367" i="16"/>
  <c r="ED367" i="16" s="1"/>
  <c r="CX368" i="16"/>
  <c r="ED368" i="16" s="1"/>
  <c r="CX369" i="16"/>
  <c r="ED369" i="16" s="1"/>
  <c r="CX370" i="16"/>
  <c r="ED370" i="16" s="1"/>
  <c r="CX371" i="16"/>
  <c r="ED371" i="16" s="1"/>
  <c r="CX372" i="16"/>
  <c r="ED372" i="16" s="1"/>
  <c r="CX373" i="16"/>
  <c r="ED373" i="16" s="1"/>
  <c r="CX374" i="16"/>
  <c r="ED374" i="16" s="1"/>
  <c r="CX375" i="16"/>
  <c r="ED375" i="16" s="1"/>
  <c r="CX376" i="16"/>
  <c r="ED376" i="16" s="1"/>
  <c r="CX377" i="16"/>
  <c r="ED377" i="16" s="1"/>
  <c r="CX378" i="16"/>
  <c r="ED378" i="16" s="1"/>
  <c r="CX379" i="16"/>
  <c r="ED379" i="16" s="1"/>
  <c r="CX380" i="16"/>
  <c r="ED380" i="16" s="1"/>
  <c r="CX381" i="16"/>
  <c r="ED381" i="16" s="1"/>
  <c r="CX382" i="16"/>
  <c r="ED382" i="16" s="1"/>
  <c r="CX383" i="16"/>
  <c r="ED383" i="16" s="1"/>
  <c r="CX384" i="16"/>
  <c r="ED384" i="16" s="1"/>
  <c r="CX385" i="16"/>
  <c r="ED385" i="16" s="1"/>
  <c r="CX386" i="16"/>
  <c r="ED386" i="16" s="1"/>
  <c r="CX387" i="16"/>
  <c r="ED387" i="16" s="1"/>
  <c r="CX388" i="16"/>
  <c r="ED388" i="16" s="1"/>
  <c r="CX389" i="16"/>
  <c r="ED389" i="16" s="1"/>
  <c r="CX390" i="16"/>
  <c r="ED390" i="16" s="1"/>
  <c r="CX391" i="16"/>
  <c r="ED391" i="16" s="1"/>
  <c r="CX392" i="16"/>
  <c r="ED392" i="16" s="1"/>
  <c r="CX393" i="16"/>
  <c r="ED393" i="16" s="1"/>
  <c r="CX394" i="16"/>
  <c r="ED394" i="16" s="1"/>
  <c r="CX395" i="16"/>
  <c r="ED395" i="16" s="1"/>
  <c r="CX396" i="16"/>
  <c r="ED396" i="16" s="1"/>
  <c r="CX397" i="16"/>
  <c r="ED397" i="16" s="1"/>
  <c r="CX398" i="16"/>
  <c r="ED398" i="16" s="1"/>
  <c r="CX399" i="16"/>
  <c r="ED399" i="16" s="1"/>
  <c r="CX400" i="16"/>
  <c r="ED400" i="16" s="1"/>
  <c r="CX401" i="16"/>
  <c r="ED401" i="16" s="1"/>
  <c r="CX402" i="16"/>
  <c r="ED402" i="16" s="1"/>
  <c r="CX403" i="16"/>
  <c r="ED403" i="16" s="1"/>
  <c r="CX404" i="16"/>
  <c r="ED404" i="16" s="1"/>
  <c r="CX405" i="16"/>
  <c r="ED405" i="16" s="1"/>
  <c r="CX406" i="16"/>
  <c r="ED406" i="16" s="1"/>
  <c r="CX407" i="16"/>
  <c r="ED407" i="16" s="1"/>
  <c r="CX408" i="16"/>
  <c r="ED408" i="16" s="1"/>
  <c r="CX409" i="16"/>
  <c r="ED409" i="16" s="1"/>
  <c r="CX410" i="16"/>
  <c r="ED410" i="16" s="1"/>
  <c r="CX411" i="16"/>
  <c r="ED411" i="16" s="1"/>
  <c r="CX412" i="16"/>
  <c r="ED412" i="16" s="1"/>
  <c r="CX413" i="16"/>
  <c r="ED413" i="16" s="1"/>
  <c r="CX414" i="16"/>
  <c r="ED414" i="16" s="1"/>
  <c r="CX415" i="16"/>
  <c r="ED415" i="16" s="1"/>
  <c r="CX416" i="16"/>
  <c r="ED416" i="16" s="1"/>
  <c r="CX417" i="16"/>
  <c r="ED417" i="16" s="1"/>
  <c r="CX418" i="16"/>
  <c r="ED418" i="16" s="1"/>
  <c r="CX419" i="16"/>
  <c r="ED419" i="16" s="1"/>
  <c r="CX420" i="16"/>
  <c r="ED420" i="16" s="1"/>
  <c r="CX421" i="16"/>
  <c r="ED421" i="16" s="1"/>
  <c r="CX422" i="16"/>
  <c r="ED422" i="16" s="1"/>
  <c r="CX423" i="16"/>
  <c r="ED423" i="16" s="1"/>
  <c r="CX424" i="16"/>
  <c r="ED424" i="16" s="1"/>
  <c r="CX425" i="16"/>
  <c r="ED425" i="16" s="1"/>
  <c r="CX426" i="16"/>
  <c r="ED426" i="16" s="1"/>
  <c r="CX427" i="16"/>
  <c r="ED427" i="16" s="1"/>
  <c r="CX428" i="16"/>
  <c r="ED428" i="16" s="1"/>
  <c r="CX429" i="16"/>
  <c r="ED429" i="16" s="1"/>
  <c r="CX430" i="16"/>
  <c r="ED430" i="16" s="1"/>
  <c r="CX431" i="16"/>
  <c r="ED431" i="16" s="1"/>
  <c r="CX432" i="16"/>
  <c r="ED432" i="16" s="1"/>
  <c r="CX433" i="16"/>
  <c r="ED433" i="16" s="1"/>
  <c r="CX434" i="16"/>
  <c r="ED434" i="16" s="1"/>
  <c r="CX435" i="16"/>
  <c r="ED435" i="16" s="1"/>
  <c r="CX436" i="16"/>
  <c r="ED436" i="16" s="1"/>
  <c r="CX437" i="16"/>
  <c r="ED437" i="16" s="1"/>
  <c r="CX438" i="16"/>
  <c r="ED438" i="16" s="1"/>
  <c r="CX439" i="16"/>
  <c r="ED439" i="16" s="1"/>
  <c r="CX440" i="16"/>
  <c r="ED440" i="16" s="1"/>
  <c r="CX441" i="16"/>
  <c r="ED441" i="16" s="1"/>
  <c r="CX442" i="16"/>
  <c r="ED442" i="16" s="1"/>
  <c r="CX443" i="16"/>
  <c r="ED443" i="16" s="1"/>
  <c r="CX444" i="16"/>
  <c r="ED444" i="16" s="1"/>
  <c r="CX445" i="16"/>
  <c r="ED445" i="16" s="1"/>
  <c r="CX446" i="16"/>
  <c r="ED446" i="16" s="1"/>
  <c r="CX447" i="16"/>
  <c r="ED447" i="16" s="1"/>
  <c r="CX448" i="16"/>
  <c r="ED448" i="16" s="1"/>
  <c r="CX449" i="16"/>
  <c r="ED449" i="16" s="1"/>
  <c r="CX450" i="16"/>
  <c r="ED450" i="16" s="1"/>
  <c r="CX451" i="16"/>
  <c r="ED451" i="16" s="1"/>
  <c r="CX452" i="16"/>
  <c r="ED452" i="16" s="1"/>
  <c r="CX453" i="16"/>
  <c r="ED453" i="16" s="1"/>
  <c r="CX454" i="16"/>
  <c r="ED454" i="16" s="1"/>
  <c r="CX455" i="16"/>
  <c r="ED455" i="16" s="1"/>
  <c r="CX456" i="16"/>
  <c r="ED456" i="16" s="1"/>
  <c r="CX457" i="16"/>
  <c r="ED457" i="16" s="1"/>
  <c r="CX458" i="16"/>
  <c r="ED458" i="16" s="1"/>
  <c r="CX459" i="16"/>
  <c r="ED459" i="16" s="1"/>
  <c r="CX460" i="16"/>
  <c r="ED460" i="16" s="1"/>
  <c r="CX461" i="16"/>
  <c r="ED461" i="16" s="1"/>
  <c r="CX462" i="16"/>
  <c r="ED462" i="16" s="1"/>
  <c r="CX463" i="16"/>
  <c r="ED463" i="16" s="1"/>
  <c r="CX464" i="16"/>
  <c r="ED464" i="16" s="1"/>
  <c r="CX465" i="16"/>
  <c r="ED465" i="16" s="1"/>
  <c r="CX466" i="16"/>
  <c r="ED466" i="16" s="1"/>
  <c r="CX467" i="16"/>
  <c r="ED467" i="16" s="1"/>
  <c r="CX468" i="16"/>
  <c r="ED468" i="16" s="1"/>
  <c r="CX469" i="16"/>
  <c r="ED469" i="16" s="1"/>
  <c r="CX470" i="16"/>
  <c r="ED470" i="16" s="1"/>
  <c r="CX471" i="16"/>
  <c r="ED471" i="16" s="1"/>
  <c r="CX472" i="16"/>
  <c r="ED472" i="16" s="1"/>
  <c r="CX473" i="16"/>
  <c r="ED473" i="16" s="1"/>
  <c r="CX474" i="16"/>
  <c r="ED474" i="16" s="1"/>
  <c r="CX475" i="16"/>
  <c r="ED475" i="16" s="1"/>
  <c r="CX476" i="16"/>
  <c r="ED476" i="16" s="1"/>
  <c r="CX477" i="16"/>
  <c r="ED477" i="16" s="1"/>
  <c r="CX478" i="16"/>
  <c r="ED478" i="16" s="1"/>
  <c r="CX479" i="16"/>
  <c r="ED479" i="16" s="1"/>
  <c r="CX480" i="16"/>
  <c r="ED480" i="16" s="1"/>
  <c r="CX481" i="16"/>
  <c r="ED481" i="16" s="1"/>
  <c r="CX482" i="16"/>
  <c r="ED482" i="16" s="1"/>
  <c r="CX483" i="16"/>
  <c r="ED483" i="16" s="1"/>
  <c r="CX484" i="16"/>
  <c r="ED484" i="16" s="1"/>
  <c r="CX485" i="16"/>
  <c r="ED485" i="16" s="1"/>
  <c r="CX486" i="16"/>
  <c r="ED486" i="16" s="1"/>
  <c r="CX487" i="16"/>
  <c r="ED487" i="16" s="1"/>
  <c r="CX488" i="16"/>
  <c r="ED488" i="16" s="1"/>
  <c r="CX489" i="16"/>
  <c r="ED489" i="16" s="1"/>
  <c r="CX490" i="16"/>
  <c r="ED490" i="16" s="1"/>
  <c r="CX491" i="16"/>
  <c r="ED491" i="16" s="1"/>
  <c r="CX492" i="16"/>
  <c r="ED492" i="16" s="1"/>
  <c r="CX493" i="16"/>
  <c r="ED493" i="16" s="1"/>
  <c r="CX494" i="16"/>
  <c r="ED494" i="16" s="1"/>
  <c r="CX495" i="16"/>
  <c r="ED495" i="16" s="1"/>
  <c r="CX496" i="16"/>
  <c r="ED496" i="16" s="1"/>
  <c r="CX497" i="16"/>
  <c r="ED497" i="16" s="1"/>
  <c r="CX498" i="16"/>
  <c r="ED498" i="16" s="1"/>
  <c r="CX499" i="16"/>
  <c r="ED499" i="16" s="1"/>
  <c r="CX500" i="16"/>
  <c r="ED500" i="16" s="1"/>
  <c r="CX501" i="16"/>
  <c r="ED501" i="16" s="1"/>
  <c r="CX502" i="16"/>
  <c r="ED502" i="16" s="1"/>
  <c r="CX503" i="16"/>
  <c r="ED503" i="16" s="1"/>
  <c r="CX504" i="16"/>
  <c r="ED504" i="16" s="1"/>
  <c r="CX505" i="16"/>
  <c r="ED505" i="16" s="1"/>
  <c r="CX506" i="16"/>
  <c r="ED506" i="16" s="1"/>
  <c r="CX507" i="16"/>
  <c r="ED507" i="16" s="1"/>
  <c r="CX508" i="16"/>
  <c r="ED508" i="16" s="1"/>
  <c r="CX509" i="16"/>
  <c r="ED509" i="16" s="1"/>
  <c r="CX510" i="16"/>
  <c r="ED510" i="16" s="1"/>
  <c r="CX511" i="16"/>
  <c r="ED511" i="16" s="1"/>
  <c r="CX512" i="16"/>
  <c r="ED512" i="16" s="1"/>
  <c r="CX513" i="16"/>
  <c r="ED513" i="16" s="1"/>
  <c r="CX514" i="16"/>
  <c r="ED514" i="16" s="1"/>
  <c r="CX515" i="16"/>
  <c r="ED515" i="16" s="1"/>
  <c r="CX516" i="16"/>
  <c r="ED516" i="16" s="1"/>
  <c r="CX517" i="16"/>
  <c r="ED517" i="16" s="1"/>
  <c r="CX518" i="16"/>
  <c r="ED518" i="16" s="1"/>
  <c r="CX519" i="16"/>
  <c r="ED519" i="16" s="1"/>
  <c r="CX520" i="16"/>
  <c r="ED520" i="16" s="1"/>
  <c r="CX521" i="16"/>
  <c r="ED521" i="16" s="1"/>
  <c r="CX522" i="16"/>
  <c r="ED522" i="16" s="1"/>
  <c r="CX523" i="16"/>
  <c r="ED523" i="16" s="1"/>
  <c r="CX524" i="16"/>
  <c r="ED524" i="16" s="1"/>
  <c r="CX525" i="16"/>
  <c r="ED525" i="16" s="1"/>
  <c r="CX526" i="16"/>
  <c r="ED526" i="16" s="1"/>
  <c r="CX527" i="16"/>
  <c r="ED527" i="16" s="1"/>
  <c r="CX528" i="16"/>
  <c r="ED528" i="16" s="1"/>
  <c r="CX529" i="16"/>
  <c r="ED529" i="16" s="1"/>
  <c r="CX530" i="16"/>
  <c r="ED530" i="16" s="1"/>
  <c r="CX531" i="16"/>
  <c r="ED531" i="16" s="1"/>
  <c r="CX532" i="16"/>
  <c r="ED532" i="16" s="1"/>
  <c r="CX533" i="16"/>
  <c r="ED533" i="16" s="1"/>
  <c r="CX534" i="16"/>
  <c r="ED534" i="16" s="1"/>
  <c r="CX535" i="16"/>
  <c r="ED535" i="16" s="1"/>
  <c r="CX536" i="16"/>
  <c r="ED536" i="16" s="1"/>
  <c r="CX537" i="16"/>
  <c r="ED537" i="16" s="1"/>
  <c r="CX538" i="16"/>
  <c r="ED538" i="16" s="1"/>
  <c r="CX539" i="16"/>
  <c r="ED539" i="16" s="1"/>
  <c r="CX540" i="16"/>
  <c r="ED540" i="16" s="1"/>
  <c r="CX541" i="16"/>
  <c r="ED541" i="16" s="1"/>
  <c r="CX542" i="16"/>
  <c r="ED542" i="16" s="1"/>
  <c r="CX543" i="16"/>
  <c r="ED543" i="16" s="1"/>
  <c r="CX544" i="16"/>
  <c r="ED544" i="16" s="1"/>
  <c r="CX545" i="16"/>
  <c r="ED545" i="16" s="1"/>
  <c r="CX546" i="16"/>
  <c r="ED546" i="16" s="1"/>
  <c r="CX547" i="16"/>
  <c r="ED547" i="16" s="1"/>
  <c r="CX548" i="16"/>
  <c r="ED548" i="16" s="1"/>
  <c r="CX549" i="16"/>
  <c r="ED549" i="16" s="1"/>
  <c r="CX550" i="16"/>
  <c r="ED550" i="16" s="1"/>
  <c r="CX551" i="16"/>
  <c r="ED551" i="16" s="1"/>
  <c r="CX552" i="16"/>
  <c r="ED552" i="16" s="1"/>
  <c r="CX553" i="16"/>
  <c r="ED553" i="16" s="1"/>
  <c r="CX554" i="16"/>
  <c r="ED554" i="16" s="1"/>
  <c r="CX555" i="16"/>
  <c r="ED555" i="16" s="1"/>
  <c r="CX556" i="16"/>
  <c r="ED556" i="16" s="1"/>
  <c r="CX557" i="16"/>
  <c r="ED557" i="16" s="1"/>
  <c r="CX558" i="16"/>
  <c r="ED558" i="16" s="1"/>
  <c r="CX559" i="16"/>
  <c r="ED559" i="16" s="1"/>
  <c r="CX560" i="16"/>
  <c r="ED560" i="16" s="1"/>
  <c r="CX561" i="16"/>
  <c r="ED561" i="16" s="1"/>
  <c r="CX562" i="16"/>
  <c r="ED562" i="16" s="1"/>
  <c r="CX563" i="16"/>
  <c r="ED563" i="16" s="1"/>
  <c r="CX564" i="16"/>
  <c r="ED564" i="16" s="1"/>
  <c r="CX565" i="16"/>
  <c r="ED565" i="16" s="1"/>
  <c r="CX566" i="16"/>
  <c r="ED566" i="16" s="1"/>
  <c r="CX567" i="16"/>
  <c r="ED567" i="16" s="1"/>
  <c r="CX568" i="16"/>
  <c r="ED568" i="16" s="1"/>
  <c r="CX569" i="16"/>
  <c r="ED569" i="16" s="1"/>
  <c r="CX570" i="16"/>
  <c r="ED570" i="16" s="1"/>
  <c r="CX571" i="16"/>
  <c r="ED571" i="16" s="1"/>
  <c r="CX572" i="16"/>
  <c r="ED572" i="16" s="1"/>
  <c r="CX573" i="16"/>
  <c r="ED573" i="16" s="1"/>
  <c r="CX574" i="16"/>
  <c r="ED574" i="16" s="1"/>
  <c r="CX575" i="16"/>
  <c r="ED575" i="16" s="1"/>
  <c r="CX576" i="16"/>
  <c r="ED576" i="16" s="1"/>
  <c r="CX577" i="16"/>
  <c r="ED577" i="16" s="1"/>
  <c r="CX578" i="16"/>
  <c r="ED578" i="16" s="1"/>
  <c r="CX579" i="16"/>
  <c r="ED579" i="16" s="1"/>
  <c r="CX580" i="16"/>
  <c r="ED580" i="16" s="1"/>
  <c r="CX581" i="16"/>
  <c r="ED581" i="16" s="1"/>
  <c r="CX582" i="16"/>
  <c r="ED582" i="16" s="1"/>
  <c r="CX583" i="16"/>
  <c r="ED583" i="16" s="1"/>
  <c r="CX584" i="16"/>
  <c r="ED584" i="16" s="1"/>
  <c r="CX585" i="16"/>
  <c r="ED585" i="16" s="1"/>
  <c r="CX586" i="16"/>
  <c r="ED586" i="16" s="1"/>
  <c r="CX587" i="16"/>
  <c r="ED587" i="16" s="1"/>
  <c r="CX588" i="16"/>
  <c r="ED588" i="16" s="1"/>
  <c r="CX589" i="16"/>
  <c r="ED589" i="16" s="1"/>
  <c r="CX590" i="16"/>
  <c r="ED590" i="16" s="1"/>
  <c r="CX591" i="16"/>
  <c r="ED591" i="16" s="1"/>
  <c r="CX592" i="16"/>
  <c r="ED592" i="16" s="1"/>
  <c r="CX593" i="16"/>
  <c r="ED593" i="16" s="1"/>
  <c r="CX594" i="16"/>
  <c r="ED594" i="16" s="1"/>
  <c r="CX595" i="16"/>
  <c r="ED595" i="16" s="1"/>
  <c r="CX596" i="16"/>
  <c r="ED596" i="16" s="1"/>
  <c r="CX597" i="16"/>
  <c r="ED597" i="16" s="1"/>
  <c r="CX598" i="16"/>
  <c r="ED598" i="16" s="1"/>
  <c r="CX599" i="16"/>
  <c r="ED599" i="16" s="1"/>
  <c r="CX600" i="16"/>
  <c r="ED600" i="16" s="1"/>
  <c r="CX601" i="16"/>
  <c r="ED601" i="16" s="1"/>
  <c r="CX602" i="16"/>
  <c r="ED602" i="16" s="1"/>
  <c r="CX603" i="16"/>
  <c r="ED603" i="16" s="1"/>
  <c r="CX604" i="16"/>
  <c r="ED604" i="16" s="1"/>
  <c r="CX605" i="16"/>
  <c r="ED605" i="16" s="1"/>
  <c r="CX606" i="16"/>
  <c r="ED606" i="16" s="1"/>
  <c r="CX607" i="16"/>
  <c r="ED607" i="16" s="1"/>
  <c r="CX608" i="16"/>
  <c r="ED608" i="16" s="1"/>
  <c r="CX609" i="16"/>
  <c r="ED609" i="16" s="1"/>
  <c r="CX610" i="16"/>
  <c r="ED610" i="16" s="1"/>
  <c r="CX611" i="16"/>
  <c r="ED611" i="16" s="1"/>
  <c r="CX612" i="16"/>
  <c r="ED612" i="16" s="1"/>
  <c r="CX613" i="16"/>
  <c r="ED613" i="16" s="1"/>
  <c r="CX614" i="16"/>
  <c r="ED614" i="16" s="1"/>
  <c r="CX615" i="16"/>
  <c r="ED615" i="16" s="1"/>
  <c r="CX616" i="16"/>
  <c r="ED616" i="16" s="1"/>
  <c r="CX617" i="16"/>
  <c r="ED617" i="16" s="1"/>
  <c r="CX618" i="16"/>
  <c r="ED618" i="16" s="1"/>
  <c r="CX619" i="16"/>
  <c r="ED619" i="16" s="1"/>
  <c r="CX620" i="16"/>
  <c r="ED620" i="16" s="1"/>
  <c r="CX621" i="16"/>
  <c r="ED621" i="16" s="1"/>
  <c r="CX622" i="16"/>
  <c r="ED622" i="16" s="1"/>
  <c r="CX623" i="16"/>
  <c r="ED623" i="16" s="1"/>
  <c r="CX624" i="16"/>
  <c r="ED624" i="16" s="1"/>
  <c r="CX625" i="16"/>
  <c r="ED625" i="16" s="1"/>
  <c r="CX626" i="16"/>
  <c r="ED626" i="16" s="1"/>
  <c r="CX627" i="16"/>
  <c r="ED627" i="16" s="1"/>
  <c r="CX628" i="16"/>
  <c r="ED628" i="16" s="1"/>
  <c r="CX629" i="16"/>
  <c r="ED629" i="16" s="1"/>
  <c r="CX630" i="16"/>
  <c r="ED630" i="16" s="1"/>
  <c r="CX631" i="16"/>
  <c r="ED631" i="16" s="1"/>
  <c r="CX632" i="16"/>
  <c r="ED632" i="16" s="1"/>
  <c r="CX633" i="16"/>
  <c r="ED633" i="16" s="1"/>
  <c r="CX634" i="16"/>
  <c r="ED634" i="16" s="1"/>
  <c r="CX635" i="16"/>
  <c r="ED635" i="16" s="1"/>
  <c r="CX636" i="16"/>
  <c r="ED636" i="16" s="1"/>
  <c r="CX637" i="16"/>
  <c r="ED637" i="16" s="1"/>
  <c r="CX638" i="16"/>
  <c r="ED638" i="16" s="1"/>
  <c r="CX639" i="16"/>
  <c r="ED639" i="16" s="1"/>
  <c r="CX640" i="16"/>
  <c r="ED640" i="16" s="1"/>
  <c r="CX641" i="16"/>
  <c r="ED641" i="16" s="1"/>
  <c r="CX642" i="16"/>
  <c r="ED642" i="16" s="1"/>
  <c r="CX643" i="16"/>
  <c r="ED643" i="16" s="1"/>
  <c r="CX644" i="16"/>
  <c r="ED644" i="16" s="1"/>
  <c r="CX645" i="16"/>
  <c r="ED645" i="16" s="1"/>
  <c r="CX646" i="16"/>
  <c r="ED646" i="16" s="1"/>
  <c r="CX647" i="16"/>
  <c r="ED647" i="16" s="1"/>
  <c r="CX648" i="16"/>
  <c r="ED648" i="16" s="1"/>
  <c r="CX649" i="16"/>
  <c r="ED649" i="16" s="1"/>
  <c r="CX650" i="16"/>
  <c r="ED650" i="16" s="1"/>
  <c r="CX651" i="16"/>
  <c r="ED651" i="16" s="1"/>
  <c r="CX652" i="16"/>
  <c r="ED652" i="16" s="1"/>
  <c r="CX653" i="16"/>
  <c r="ED653" i="16" s="1"/>
  <c r="CX654" i="16"/>
  <c r="ED654" i="16" s="1"/>
  <c r="CX655" i="16"/>
  <c r="ED655" i="16" s="1"/>
  <c r="CX656" i="16"/>
  <c r="ED656" i="16" s="1"/>
  <c r="CX657" i="16"/>
  <c r="ED657" i="16" s="1"/>
  <c r="CX658" i="16"/>
  <c r="ED658" i="16" s="1"/>
  <c r="CX659" i="16"/>
  <c r="ED659" i="16" s="1"/>
  <c r="CX660" i="16"/>
  <c r="ED660" i="16" s="1"/>
  <c r="CX661" i="16"/>
  <c r="ED661" i="16" s="1"/>
  <c r="CX662" i="16"/>
  <c r="ED662" i="16" s="1"/>
  <c r="CX663" i="16"/>
  <c r="ED663" i="16" s="1"/>
  <c r="CX664" i="16"/>
  <c r="ED664" i="16" s="1"/>
  <c r="CX665" i="16"/>
  <c r="ED665" i="16" s="1"/>
  <c r="CX666" i="16"/>
  <c r="ED666" i="16" s="1"/>
  <c r="CX667" i="16"/>
  <c r="ED667" i="16" s="1"/>
  <c r="CX668" i="16"/>
  <c r="ED668" i="16" s="1"/>
  <c r="CX669" i="16"/>
  <c r="ED669" i="16" s="1"/>
  <c r="CX670" i="16"/>
  <c r="ED670" i="16" s="1"/>
  <c r="CX671" i="16"/>
  <c r="ED671" i="16" s="1"/>
  <c r="CX672" i="16"/>
  <c r="ED672" i="16" s="1"/>
  <c r="CX673" i="16"/>
  <c r="ED673" i="16" s="1"/>
  <c r="CX674" i="16"/>
  <c r="ED674" i="16" s="1"/>
  <c r="CX675" i="16"/>
  <c r="ED675" i="16" s="1"/>
  <c r="CX676" i="16"/>
  <c r="ED676" i="16" s="1"/>
  <c r="CX677" i="16"/>
  <c r="ED677" i="16" s="1"/>
  <c r="CX678" i="16"/>
  <c r="ED678" i="16" s="1"/>
  <c r="CX679" i="16"/>
  <c r="ED679" i="16" s="1"/>
  <c r="CX680" i="16"/>
  <c r="ED680" i="16" s="1"/>
  <c r="CX681" i="16"/>
  <c r="ED681" i="16" s="1"/>
  <c r="CX682" i="16"/>
  <c r="ED682" i="16" s="1"/>
  <c r="CX683" i="16"/>
  <c r="ED683" i="16" s="1"/>
  <c r="CX684" i="16"/>
  <c r="ED684" i="16" s="1"/>
  <c r="CX685" i="16"/>
  <c r="ED685" i="16" s="1"/>
  <c r="CX686" i="16"/>
  <c r="ED686" i="16" s="1"/>
  <c r="CX687" i="16"/>
  <c r="ED687" i="16" s="1"/>
  <c r="CX688" i="16"/>
  <c r="ED688" i="16" s="1"/>
  <c r="CX689" i="16"/>
  <c r="ED689" i="16" s="1"/>
  <c r="CX690" i="16"/>
  <c r="ED690" i="16" s="1"/>
  <c r="CX691" i="16"/>
  <c r="ED691" i="16" s="1"/>
  <c r="CX692" i="16"/>
  <c r="ED692" i="16" s="1"/>
  <c r="CX693" i="16"/>
  <c r="ED693" i="16" s="1"/>
  <c r="CX694" i="16"/>
  <c r="ED694" i="16" s="1"/>
  <c r="CX695" i="16"/>
  <c r="ED695" i="16" s="1"/>
  <c r="CX696" i="16"/>
  <c r="ED696" i="16" s="1"/>
  <c r="CX697" i="16"/>
  <c r="ED697" i="16" s="1"/>
  <c r="CX698" i="16"/>
  <c r="ED698" i="16" s="1"/>
  <c r="CX699" i="16"/>
  <c r="ED699" i="16" s="1"/>
  <c r="CX700" i="16"/>
  <c r="ED700" i="16" s="1"/>
  <c r="CX701" i="16"/>
  <c r="ED701" i="16" s="1"/>
  <c r="CX702" i="16"/>
  <c r="ED702" i="16" s="1"/>
  <c r="CX703" i="16"/>
  <c r="ED703" i="16" s="1"/>
  <c r="CX704" i="16"/>
  <c r="ED704" i="16" s="1"/>
  <c r="CX705" i="16"/>
  <c r="ED705" i="16" s="1"/>
  <c r="CX706" i="16"/>
  <c r="ED706" i="16" s="1"/>
  <c r="CX707" i="16"/>
  <c r="ED707" i="16" s="1"/>
  <c r="CX708" i="16"/>
  <c r="ED708" i="16" s="1"/>
  <c r="CX709" i="16"/>
  <c r="ED709" i="16" s="1"/>
  <c r="CX710" i="16"/>
  <c r="ED710" i="16" s="1"/>
  <c r="CX711" i="16"/>
  <c r="ED711" i="16" s="1"/>
  <c r="CX712" i="16"/>
  <c r="ED712" i="16" s="1"/>
  <c r="CX713" i="16"/>
  <c r="ED713" i="16" s="1"/>
  <c r="CX714" i="16"/>
  <c r="ED714" i="16" s="1"/>
  <c r="CX715" i="16"/>
  <c r="ED715" i="16" s="1"/>
  <c r="CX716" i="16"/>
  <c r="ED716" i="16" s="1"/>
  <c r="CX717" i="16"/>
  <c r="ED717" i="16" s="1"/>
  <c r="CX718" i="16"/>
  <c r="ED718" i="16" s="1"/>
  <c r="CX720" i="16"/>
  <c r="ED720" i="16" s="1"/>
  <c r="CX719" i="16"/>
  <c r="ED719" i="16" s="1"/>
  <c r="CX721" i="16"/>
  <c r="ED721" i="16" s="1"/>
  <c r="CX722" i="16"/>
  <c r="ED722" i="16" s="1"/>
  <c r="CX723" i="16"/>
  <c r="ED723" i="16" s="1"/>
  <c r="CX724" i="16"/>
  <c r="ED724" i="16" s="1"/>
  <c r="CX725" i="16"/>
  <c r="ED725" i="16" s="1"/>
  <c r="CX726" i="16"/>
  <c r="ED726" i="16" s="1"/>
  <c r="CX727" i="16"/>
  <c r="ED727" i="16" s="1"/>
  <c r="CX728" i="16"/>
  <c r="ED728" i="16" s="1"/>
  <c r="CX729" i="16"/>
  <c r="ED729" i="16" s="1"/>
  <c r="CX730" i="16"/>
  <c r="ED730" i="16" s="1"/>
  <c r="CX731" i="16"/>
  <c r="ED731" i="16" s="1"/>
  <c r="CX732" i="16"/>
  <c r="ED732" i="16" s="1"/>
  <c r="CX733" i="16"/>
  <c r="ED733" i="16" s="1"/>
  <c r="CX734" i="16"/>
  <c r="ED734" i="16" s="1"/>
  <c r="CX736" i="16"/>
  <c r="ED736" i="16" s="1"/>
  <c r="CX735" i="16"/>
  <c r="ED735" i="16" s="1"/>
  <c r="CX737" i="16"/>
  <c r="ED737" i="16" s="1"/>
  <c r="CX738" i="16"/>
  <c r="ED738" i="16" s="1"/>
  <c r="CX739" i="16"/>
  <c r="ED739" i="16" s="1"/>
  <c r="CX740" i="16"/>
  <c r="ED740" i="16" s="1"/>
  <c r="CX741" i="16"/>
  <c r="ED741" i="16" s="1"/>
  <c r="CX742" i="16"/>
  <c r="ED742" i="16" s="1"/>
  <c r="CX743" i="16"/>
  <c r="ED743" i="16" s="1"/>
  <c r="CX744" i="16"/>
  <c r="ED744" i="16" s="1"/>
  <c r="CX745" i="16"/>
  <c r="ED745" i="16" s="1"/>
  <c r="CX746" i="16"/>
  <c r="ED746" i="16" s="1"/>
  <c r="CX747" i="16"/>
  <c r="ED747" i="16" s="1"/>
  <c r="CX748" i="16"/>
  <c r="ED748" i="16" s="1"/>
  <c r="CX749" i="16"/>
  <c r="ED749" i="16" s="1"/>
  <c r="CX750" i="16"/>
  <c r="ED750" i="16" s="1"/>
  <c r="CX751" i="16"/>
  <c r="ED751" i="16" s="1"/>
  <c r="CX752" i="16"/>
  <c r="ED752" i="16" s="1"/>
  <c r="CX753" i="16"/>
  <c r="ED753" i="16" s="1"/>
  <c r="CX754" i="16"/>
  <c r="ED754" i="16" s="1"/>
  <c r="CX755" i="16"/>
  <c r="ED755" i="16" s="1"/>
  <c r="CX756" i="16"/>
  <c r="ED756" i="16" s="1"/>
  <c r="CX757" i="16"/>
  <c r="ED757" i="16" s="1"/>
  <c r="CX758" i="16"/>
  <c r="ED758" i="16" s="1"/>
  <c r="CX759" i="16"/>
  <c r="ED759" i="16" s="1"/>
  <c r="CX760" i="16"/>
  <c r="ED760" i="16" s="1"/>
  <c r="CX761" i="16"/>
  <c r="ED761" i="16" s="1"/>
  <c r="CX762" i="16"/>
  <c r="ED762" i="16" s="1"/>
  <c r="CX763" i="16"/>
  <c r="ED763" i="16" s="1"/>
  <c r="CX764" i="16"/>
  <c r="ED764" i="16" s="1"/>
  <c r="CX765" i="16"/>
  <c r="ED765" i="16" s="1"/>
  <c r="CX766" i="16"/>
  <c r="ED766" i="16" s="1"/>
  <c r="CX767" i="16"/>
  <c r="ED767" i="16" s="1"/>
  <c r="CX768" i="16"/>
  <c r="ED768" i="16" s="1"/>
  <c r="CX769" i="16"/>
  <c r="ED769" i="16" s="1"/>
  <c r="CX770" i="16"/>
  <c r="ED770" i="16" s="1"/>
  <c r="CX771" i="16"/>
  <c r="ED771" i="16" s="1"/>
  <c r="CX772" i="16"/>
  <c r="ED772" i="16" s="1"/>
  <c r="CX773" i="16"/>
  <c r="ED773" i="16" s="1"/>
  <c r="CX774" i="16"/>
  <c r="ED774" i="16" s="1"/>
  <c r="CX775" i="16"/>
  <c r="ED775" i="16" s="1"/>
  <c r="CX776" i="16"/>
  <c r="ED776" i="16" s="1"/>
  <c r="CX777" i="16"/>
  <c r="ED777" i="16" s="1"/>
  <c r="CX778" i="16"/>
  <c r="ED778" i="16" s="1"/>
  <c r="CX779" i="16"/>
  <c r="ED779" i="16" s="1"/>
  <c r="CX780" i="16"/>
  <c r="ED780" i="16" s="1"/>
  <c r="CX781" i="16"/>
  <c r="ED781" i="16" s="1"/>
  <c r="CX782" i="16"/>
  <c r="ED782" i="16" s="1"/>
  <c r="CX783" i="16"/>
  <c r="ED783" i="16" s="1"/>
  <c r="CX784" i="16"/>
  <c r="ED784" i="16" s="1"/>
  <c r="CX785" i="16"/>
  <c r="ED785" i="16" s="1"/>
  <c r="CX786" i="16"/>
  <c r="ED786" i="16" s="1"/>
  <c r="CX787" i="16"/>
  <c r="ED787" i="16" s="1"/>
  <c r="CX788" i="16"/>
  <c r="ED788" i="16" s="1"/>
  <c r="CX789" i="16"/>
  <c r="ED789" i="16" s="1"/>
  <c r="CX790" i="16"/>
  <c r="ED790" i="16" s="1"/>
  <c r="CX791" i="16"/>
  <c r="ED791" i="16" s="1"/>
  <c r="CX792" i="16"/>
  <c r="ED792" i="16" s="1"/>
  <c r="CX793" i="16"/>
  <c r="ED793" i="16" s="1"/>
  <c r="CX794" i="16"/>
  <c r="ED794" i="16" s="1"/>
  <c r="CX795" i="16"/>
  <c r="ED795" i="16" s="1"/>
  <c r="CX796" i="16"/>
  <c r="ED796" i="16" s="1"/>
  <c r="CX797" i="16"/>
  <c r="ED797" i="16" s="1"/>
  <c r="CX798" i="16"/>
  <c r="ED798" i="16" s="1"/>
  <c r="CX799" i="16"/>
  <c r="ED799" i="16" s="1"/>
  <c r="CX800" i="16"/>
  <c r="ED800" i="16" s="1"/>
  <c r="CX801" i="16"/>
  <c r="ED801" i="16" s="1"/>
  <c r="CX802" i="16"/>
  <c r="ED802" i="16" s="1"/>
  <c r="CX803" i="16"/>
  <c r="ED803" i="16" s="1"/>
  <c r="CX804" i="16"/>
  <c r="ED804" i="16" s="1"/>
  <c r="CX805" i="16"/>
  <c r="ED805" i="16" s="1"/>
  <c r="CX806" i="16"/>
  <c r="ED806" i="16" s="1"/>
  <c r="CX807" i="16"/>
  <c r="ED807" i="16" s="1"/>
  <c r="CX808" i="16"/>
  <c r="ED808" i="16" s="1"/>
  <c r="CX809" i="16"/>
  <c r="ED809" i="16" s="1"/>
  <c r="CX810" i="16"/>
  <c r="ED810" i="16" s="1"/>
  <c r="CX811" i="16"/>
  <c r="ED811" i="16" s="1"/>
  <c r="CX812" i="16"/>
  <c r="ED812" i="16" s="1"/>
  <c r="CX813" i="16"/>
  <c r="ED813" i="16" s="1"/>
  <c r="CX814" i="16"/>
  <c r="ED814" i="16" s="1"/>
  <c r="CX815" i="16"/>
  <c r="ED815" i="16" s="1"/>
  <c r="CX816" i="16"/>
  <c r="ED816" i="16" s="1"/>
  <c r="CX817" i="16"/>
  <c r="ED817" i="16" s="1"/>
  <c r="CX818" i="16"/>
  <c r="ED818" i="16" s="1"/>
  <c r="CX819" i="16"/>
  <c r="ED819" i="16" s="1"/>
  <c r="CX820" i="16"/>
  <c r="ED820" i="16" s="1"/>
  <c r="CX821" i="16"/>
  <c r="ED821" i="16" s="1"/>
  <c r="CX822" i="16"/>
  <c r="ED822" i="16" s="1"/>
  <c r="CX823" i="16"/>
  <c r="ED823" i="16" s="1"/>
  <c r="CX824" i="16"/>
  <c r="ED824" i="16" s="1"/>
  <c r="CX825" i="16"/>
  <c r="ED825" i="16" s="1"/>
  <c r="CX826" i="16"/>
  <c r="ED826" i="16" s="1"/>
  <c r="CX827" i="16"/>
  <c r="ED827" i="16" s="1"/>
  <c r="CX828" i="16"/>
  <c r="ED828" i="16" s="1"/>
  <c r="CX829" i="16"/>
  <c r="ED829" i="16" s="1"/>
  <c r="CX830" i="16"/>
  <c r="ED830" i="16" s="1"/>
  <c r="CX831" i="16"/>
  <c r="ED831" i="16" s="1"/>
  <c r="CX832" i="16"/>
  <c r="ED832" i="16" s="1"/>
  <c r="CX833" i="16"/>
  <c r="ED833" i="16" s="1"/>
  <c r="CX834" i="16"/>
  <c r="ED834" i="16" s="1"/>
  <c r="CX835" i="16"/>
  <c r="ED835" i="16" s="1"/>
  <c r="CX836" i="16"/>
  <c r="ED836" i="16" s="1"/>
  <c r="CX837" i="16"/>
  <c r="ED837" i="16" s="1"/>
  <c r="CX838" i="16"/>
  <c r="ED838" i="16" s="1"/>
  <c r="CX839" i="16"/>
  <c r="ED839" i="16" s="1"/>
  <c r="CX840" i="16"/>
  <c r="ED840" i="16" s="1"/>
  <c r="CX841" i="16"/>
  <c r="ED841" i="16" s="1"/>
  <c r="CX842" i="16"/>
  <c r="ED842" i="16" s="1"/>
  <c r="CX843" i="16"/>
  <c r="ED843" i="16" s="1"/>
  <c r="CX844" i="16"/>
  <c r="ED844" i="16" s="1"/>
  <c r="CX845" i="16"/>
  <c r="ED845" i="16" s="1"/>
  <c r="CX846" i="16"/>
  <c r="ED846" i="16" s="1"/>
  <c r="CX847" i="16"/>
  <c r="ED847" i="16" s="1"/>
  <c r="CX848" i="16"/>
  <c r="ED848" i="16" s="1"/>
  <c r="CX849" i="16"/>
  <c r="ED849" i="16" s="1"/>
  <c r="CX850" i="16"/>
  <c r="ED850" i="16" s="1"/>
  <c r="CX851" i="16"/>
  <c r="ED851" i="16" s="1"/>
  <c r="CX852" i="16"/>
  <c r="ED852" i="16" s="1"/>
  <c r="CX853" i="16"/>
  <c r="ED853" i="16" s="1"/>
  <c r="CX854" i="16"/>
  <c r="ED854" i="16" s="1"/>
  <c r="CX855" i="16"/>
  <c r="ED855" i="16" s="1"/>
  <c r="CX856" i="16"/>
  <c r="ED856" i="16" s="1"/>
  <c r="CX857" i="16"/>
  <c r="ED857" i="16" s="1"/>
  <c r="CX858" i="16"/>
  <c r="ED858" i="16" s="1"/>
  <c r="CX859" i="16"/>
  <c r="ED859" i="16" s="1"/>
  <c r="CX860" i="16"/>
  <c r="ED860" i="16" s="1"/>
  <c r="CX861" i="16"/>
  <c r="ED861" i="16" s="1"/>
  <c r="CX862" i="16"/>
  <c r="ED862" i="16" s="1"/>
  <c r="CX863" i="16"/>
  <c r="ED863" i="16" s="1"/>
  <c r="CX864" i="16"/>
  <c r="ED864" i="16" s="1"/>
  <c r="CX865" i="16"/>
  <c r="ED865" i="16" s="1"/>
  <c r="CX866" i="16"/>
  <c r="ED866" i="16" s="1"/>
  <c r="CX867" i="16"/>
  <c r="ED867" i="16" s="1"/>
  <c r="CX868" i="16"/>
  <c r="ED868" i="16" s="1"/>
  <c r="CX869" i="16"/>
  <c r="ED869" i="16" s="1"/>
  <c r="CX870" i="16"/>
  <c r="ED870" i="16" s="1"/>
  <c r="CX871" i="16"/>
  <c r="ED871" i="16" s="1"/>
  <c r="CX872" i="16"/>
  <c r="ED872" i="16" s="1"/>
  <c r="CX873" i="16"/>
  <c r="ED873" i="16" s="1"/>
  <c r="CX874" i="16"/>
  <c r="ED874" i="16" s="1"/>
  <c r="CX875" i="16"/>
  <c r="ED875" i="16" s="1"/>
  <c r="CX876" i="16"/>
  <c r="ED876" i="16" s="1"/>
  <c r="CX877" i="16"/>
  <c r="ED877" i="16" s="1"/>
  <c r="CX878" i="16"/>
  <c r="ED878" i="16" s="1"/>
  <c r="CX879" i="16"/>
  <c r="ED879" i="16" s="1"/>
  <c r="CX880" i="16"/>
  <c r="ED880" i="16" s="1"/>
  <c r="CX881" i="16"/>
  <c r="ED881" i="16" s="1"/>
  <c r="CX882" i="16"/>
  <c r="ED882" i="16" s="1"/>
  <c r="CX883" i="16"/>
  <c r="ED883" i="16" s="1"/>
  <c r="CX884" i="16"/>
  <c r="ED884" i="16" s="1"/>
  <c r="CX885" i="16"/>
  <c r="ED885" i="16" s="1"/>
  <c r="CX886" i="16"/>
  <c r="ED886" i="16" s="1"/>
  <c r="CX887" i="16"/>
  <c r="ED887" i="16" s="1"/>
  <c r="CX888" i="16"/>
  <c r="ED888" i="16" s="1"/>
  <c r="CX889" i="16"/>
  <c r="ED889" i="16" s="1"/>
  <c r="CX890" i="16"/>
  <c r="ED890" i="16" s="1"/>
  <c r="CX891" i="16"/>
  <c r="ED891" i="16" s="1"/>
  <c r="CX892" i="16"/>
  <c r="ED892" i="16" s="1"/>
  <c r="CX893" i="16"/>
  <c r="ED893" i="16" s="1"/>
  <c r="CX894" i="16"/>
  <c r="ED894" i="16" s="1"/>
  <c r="CX895" i="16"/>
  <c r="ED895" i="16" s="1"/>
  <c r="CX896" i="16"/>
  <c r="ED896" i="16" s="1"/>
  <c r="CX897" i="16"/>
  <c r="ED897" i="16" s="1"/>
  <c r="CX898" i="16"/>
  <c r="ED898" i="16" s="1"/>
  <c r="CX899" i="16"/>
  <c r="ED899" i="16" s="1"/>
  <c r="CX900" i="16"/>
  <c r="ED900" i="16" s="1"/>
  <c r="CX901" i="16"/>
  <c r="ED901" i="16" s="1"/>
  <c r="CX902" i="16"/>
  <c r="ED902" i="16" s="1"/>
  <c r="CX903" i="16"/>
  <c r="ED903" i="16" s="1"/>
  <c r="CX904" i="16"/>
  <c r="ED904" i="16" s="1"/>
  <c r="CX905" i="16"/>
  <c r="ED905" i="16" s="1"/>
  <c r="CX906" i="16"/>
  <c r="ED906" i="16" s="1"/>
  <c r="CX907" i="16"/>
  <c r="ED907" i="16" s="1"/>
  <c r="CX908" i="16"/>
  <c r="ED908" i="16" s="1"/>
  <c r="CX909" i="16"/>
  <c r="ED909" i="16" s="1"/>
  <c r="CX910" i="16"/>
  <c r="ED910" i="16" s="1"/>
  <c r="CX911" i="16"/>
  <c r="ED911" i="16" s="1"/>
  <c r="CX912" i="16"/>
  <c r="ED912" i="16" s="1"/>
  <c r="CX913" i="16"/>
  <c r="ED913" i="16" s="1"/>
  <c r="CX914" i="16"/>
  <c r="ED914" i="16" s="1"/>
  <c r="CX915" i="16"/>
  <c r="ED915" i="16" s="1"/>
  <c r="CX916" i="16"/>
  <c r="ED916" i="16" s="1"/>
  <c r="CX917" i="16"/>
  <c r="ED917" i="16" s="1"/>
  <c r="CX918" i="16"/>
  <c r="ED918" i="16" s="1"/>
  <c r="CX919" i="16"/>
  <c r="ED919" i="16" s="1"/>
  <c r="CX920" i="16"/>
  <c r="ED920" i="16" s="1"/>
  <c r="CX921" i="16"/>
  <c r="ED921" i="16" s="1"/>
  <c r="CX922" i="16"/>
  <c r="ED922" i="16" s="1"/>
  <c r="CX923" i="16"/>
  <c r="ED923" i="16" s="1"/>
  <c r="CX924" i="16"/>
  <c r="ED924" i="16" s="1"/>
  <c r="CX925" i="16"/>
  <c r="ED925" i="16" s="1"/>
  <c r="CX926" i="16"/>
  <c r="ED926" i="16" s="1"/>
  <c r="CX927" i="16"/>
  <c r="ED927" i="16" s="1"/>
  <c r="CX928" i="16"/>
  <c r="ED928" i="16" s="1"/>
  <c r="CX929" i="16"/>
  <c r="ED929" i="16" s="1"/>
  <c r="CX930" i="16"/>
  <c r="ED930" i="16" s="1"/>
  <c r="CX931" i="16"/>
  <c r="ED931" i="16" s="1"/>
  <c r="CX932" i="16"/>
  <c r="ED932" i="16" s="1"/>
  <c r="CX933" i="16"/>
  <c r="ED933" i="16" s="1"/>
  <c r="CX934" i="16"/>
  <c r="ED934" i="16" s="1"/>
  <c r="CX935" i="16"/>
  <c r="ED935" i="16" s="1"/>
  <c r="CX936" i="16"/>
  <c r="ED936" i="16" s="1"/>
  <c r="CX937" i="16"/>
  <c r="ED937" i="16" s="1"/>
  <c r="CX938" i="16"/>
  <c r="ED938" i="16" s="1"/>
  <c r="CX939" i="16"/>
  <c r="ED939" i="16" s="1"/>
  <c r="CX940" i="16"/>
  <c r="ED940" i="16" s="1"/>
  <c r="CX941" i="16"/>
  <c r="ED941" i="16" s="1"/>
  <c r="CX942" i="16"/>
  <c r="ED942" i="16" s="1"/>
  <c r="CX943" i="16"/>
  <c r="ED943" i="16" s="1"/>
  <c r="CX944" i="16"/>
  <c r="ED944" i="16" s="1"/>
  <c r="CX945" i="16"/>
  <c r="ED945" i="16" s="1"/>
  <c r="CX946" i="16"/>
  <c r="ED946" i="16" s="1"/>
  <c r="CX947" i="16"/>
  <c r="ED947" i="16" s="1"/>
  <c r="CX948" i="16"/>
  <c r="ED948" i="16" s="1"/>
  <c r="CX949" i="16"/>
  <c r="ED949" i="16" s="1"/>
  <c r="CX950" i="16"/>
  <c r="ED950" i="16" s="1"/>
  <c r="CX951" i="16"/>
  <c r="ED951" i="16" s="1"/>
  <c r="CX952" i="16"/>
  <c r="ED952" i="16" s="1"/>
  <c r="CX953" i="16"/>
  <c r="ED953" i="16" s="1"/>
  <c r="CX954" i="16"/>
  <c r="ED954" i="16" s="1"/>
  <c r="CX955" i="16"/>
  <c r="ED955" i="16" s="1"/>
  <c r="CX956" i="16"/>
  <c r="ED956" i="16" s="1"/>
  <c r="CX957" i="16"/>
  <c r="ED957" i="16" s="1"/>
  <c r="CX958" i="16"/>
  <c r="ED958" i="16" s="1"/>
  <c r="CX959" i="16"/>
  <c r="ED959" i="16" s="1"/>
  <c r="CX960" i="16"/>
  <c r="ED960" i="16" s="1"/>
  <c r="CX961" i="16"/>
  <c r="ED961" i="16" s="1"/>
  <c r="CX962" i="16"/>
  <c r="ED962" i="16" s="1"/>
  <c r="CX963" i="16"/>
  <c r="ED963" i="16" s="1"/>
  <c r="CX964" i="16"/>
  <c r="ED964" i="16" s="1"/>
  <c r="CX965" i="16"/>
  <c r="ED965" i="16" s="1"/>
  <c r="CX966" i="16"/>
  <c r="ED966" i="16" s="1"/>
  <c r="CX967" i="16"/>
  <c r="ED967" i="16" s="1"/>
  <c r="CX968" i="16"/>
  <c r="ED968" i="16" s="1"/>
  <c r="CX969" i="16"/>
  <c r="ED969" i="16" s="1"/>
  <c r="CX970" i="16"/>
  <c r="ED970" i="16" s="1"/>
  <c r="CX971" i="16"/>
  <c r="ED971" i="16" s="1"/>
  <c r="CX972" i="16"/>
  <c r="ED972" i="16" s="1"/>
  <c r="CX973" i="16"/>
  <c r="ED973" i="16" s="1"/>
  <c r="CX974" i="16"/>
  <c r="ED974" i="16" s="1"/>
  <c r="CX975" i="16"/>
  <c r="ED975" i="16" s="1"/>
  <c r="CX976" i="16"/>
  <c r="ED976" i="16" s="1"/>
  <c r="CX977" i="16"/>
  <c r="ED977" i="16" s="1"/>
  <c r="CX978" i="16"/>
  <c r="ED978" i="16" s="1"/>
  <c r="CX979" i="16"/>
  <c r="ED979" i="16" s="1"/>
  <c r="CX980" i="16"/>
  <c r="ED980" i="16" s="1"/>
  <c r="CX981" i="16"/>
  <c r="ED981" i="16" s="1"/>
  <c r="CX982" i="16"/>
  <c r="ED982" i="16" s="1"/>
  <c r="CX983" i="16"/>
  <c r="ED983" i="16" s="1"/>
  <c r="CX984" i="16"/>
  <c r="ED984" i="16" s="1"/>
  <c r="CX985" i="16"/>
  <c r="ED985" i="16" s="1"/>
  <c r="CX986" i="16"/>
  <c r="ED986" i="16" s="1"/>
  <c r="CX987" i="16"/>
  <c r="ED987" i="16" s="1"/>
  <c r="CX988" i="16"/>
  <c r="ED988" i="16" s="1"/>
  <c r="CX989" i="16"/>
  <c r="ED989" i="16" s="1"/>
  <c r="CX990" i="16"/>
  <c r="ED990" i="16" s="1"/>
  <c r="CX991" i="16"/>
  <c r="ED991" i="16" s="1"/>
  <c r="CX992" i="16"/>
  <c r="ED992" i="16" s="1"/>
  <c r="CX993" i="16"/>
  <c r="ED993" i="16" s="1"/>
  <c r="CX994" i="16"/>
  <c r="ED994" i="16" s="1"/>
  <c r="CX995" i="16"/>
  <c r="ED995" i="16" s="1"/>
  <c r="CX996" i="16"/>
  <c r="ED996" i="16" s="1"/>
  <c r="CX997" i="16"/>
  <c r="ED997" i="16" s="1"/>
  <c r="CX998" i="16"/>
  <c r="ED998" i="16" s="1"/>
  <c r="CX999" i="16"/>
  <c r="ED999" i="16" s="1"/>
  <c r="CX1000" i="16"/>
  <c r="ED1000" i="16" s="1"/>
  <c r="CX1001" i="16"/>
  <c r="ED1001" i="16" s="1"/>
  <c r="CX1002" i="16"/>
  <c r="ED1002" i="16" s="1"/>
  <c r="CX1003" i="16"/>
  <c r="ED1003" i="16" s="1"/>
  <c r="CX1004" i="16"/>
  <c r="ED1004" i="16" s="1"/>
  <c r="CX1005" i="16"/>
  <c r="ED1005" i="16" s="1"/>
  <c r="CX1006" i="16"/>
  <c r="ED1006" i="16" s="1"/>
  <c r="CX1007" i="16"/>
  <c r="ED1007" i="16" s="1"/>
  <c r="CX1008" i="16"/>
  <c r="ED1008" i="16" s="1"/>
  <c r="CX1009" i="16"/>
  <c r="ED1009" i="16" s="1"/>
  <c r="CX1010" i="16"/>
  <c r="ED1010" i="16" s="1"/>
  <c r="CX1011" i="16"/>
  <c r="ED1011" i="16" s="1"/>
  <c r="CX1012" i="16"/>
  <c r="ED1012" i="16" s="1"/>
  <c r="CX1013" i="16"/>
  <c r="ED1013" i="16" s="1"/>
  <c r="CX1014" i="16"/>
  <c r="ED1014" i="16" s="1"/>
  <c r="CX1015" i="16"/>
  <c r="ED1015" i="16" s="1"/>
  <c r="CX1016" i="16"/>
  <c r="ED1016" i="16" s="1"/>
  <c r="DC20" i="16"/>
  <c r="EI20" i="16" s="1"/>
  <c r="DC19" i="16"/>
  <c r="EI19" i="16" s="1"/>
  <c r="DC21" i="16"/>
  <c r="EI21" i="16" s="1"/>
  <c r="DC22" i="16"/>
  <c r="EI22" i="16" s="1"/>
  <c r="DC23" i="16"/>
  <c r="EI23" i="16" s="1"/>
  <c r="DC25" i="16"/>
  <c r="EI25" i="16" s="1"/>
  <c r="DC24" i="16"/>
  <c r="EI24" i="16" s="1"/>
  <c r="DC26" i="16"/>
  <c r="EI26" i="16" s="1"/>
  <c r="DC27" i="16"/>
  <c r="EI27" i="16" s="1"/>
  <c r="DC28" i="16"/>
  <c r="EI28" i="16" s="1"/>
  <c r="DC29" i="16"/>
  <c r="EI29" i="16" s="1"/>
  <c r="DC30" i="16"/>
  <c r="EI30" i="16" s="1"/>
  <c r="DC31" i="16"/>
  <c r="EI31" i="16" s="1"/>
  <c r="DC32" i="16"/>
  <c r="EI32" i="16" s="1"/>
  <c r="DC33" i="16"/>
  <c r="EI33" i="16" s="1"/>
  <c r="DC34" i="16"/>
  <c r="EI34" i="16" s="1"/>
  <c r="DC35" i="16"/>
  <c r="EI35" i="16" s="1"/>
  <c r="DC36" i="16"/>
  <c r="EI36" i="16" s="1"/>
  <c r="DC37" i="16"/>
  <c r="EI37" i="16" s="1"/>
  <c r="DC38" i="16"/>
  <c r="EI38" i="16" s="1"/>
  <c r="DC39" i="16"/>
  <c r="EI39" i="16" s="1"/>
  <c r="DC40" i="16"/>
  <c r="EI40" i="16" s="1"/>
  <c r="DC41" i="16"/>
  <c r="EI41" i="16" s="1"/>
  <c r="DC42" i="16"/>
  <c r="EI42" i="16" s="1"/>
  <c r="DC43" i="16"/>
  <c r="EI43" i="16" s="1"/>
  <c r="DC44" i="16"/>
  <c r="EI44" i="16" s="1"/>
  <c r="DC45" i="16"/>
  <c r="EI45" i="16" s="1"/>
  <c r="DC46" i="16"/>
  <c r="EI46" i="16" s="1"/>
  <c r="DC47" i="16"/>
  <c r="EI47" i="16" s="1"/>
  <c r="DC48" i="16"/>
  <c r="EI48" i="16" s="1"/>
  <c r="DC49" i="16"/>
  <c r="EI49" i="16" s="1"/>
  <c r="DC50" i="16"/>
  <c r="EI50" i="16" s="1"/>
  <c r="DC51" i="16"/>
  <c r="EI51" i="16" s="1"/>
  <c r="DC52" i="16"/>
  <c r="EI52" i="16" s="1"/>
  <c r="DC53" i="16"/>
  <c r="EI53" i="16" s="1"/>
  <c r="DC54" i="16"/>
  <c r="EI54" i="16" s="1"/>
  <c r="DC55" i="16"/>
  <c r="EI55" i="16" s="1"/>
  <c r="DC56" i="16"/>
  <c r="EI56" i="16" s="1"/>
  <c r="DC57" i="16"/>
  <c r="EI57" i="16" s="1"/>
  <c r="DC58" i="16"/>
  <c r="EI58" i="16" s="1"/>
  <c r="DC59" i="16"/>
  <c r="EI59" i="16" s="1"/>
  <c r="DC60" i="16"/>
  <c r="EI60" i="16" s="1"/>
  <c r="DC61" i="16"/>
  <c r="EI61" i="16" s="1"/>
  <c r="DC62" i="16"/>
  <c r="EI62" i="16" s="1"/>
  <c r="DC63" i="16"/>
  <c r="EI63" i="16" s="1"/>
  <c r="DC64" i="16"/>
  <c r="EI64" i="16" s="1"/>
  <c r="DC65" i="16"/>
  <c r="EI65" i="16" s="1"/>
  <c r="DC66" i="16"/>
  <c r="EI66" i="16" s="1"/>
  <c r="DC67" i="16"/>
  <c r="EI67" i="16" s="1"/>
  <c r="DC68" i="16"/>
  <c r="EI68" i="16" s="1"/>
  <c r="DC69" i="16"/>
  <c r="EI69" i="16" s="1"/>
  <c r="DC70" i="16"/>
  <c r="EI70" i="16" s="1"/>
  <c r="DC71" i="16"/>
  <c r="EI71" i="16" s="1"/>
  <c r="DC72" i="16"/>
  <c r="EI72" i="16" s="1"/>
  <c r="DC73" i="16"/>
  <c r="EI73" i="16" s="1"/>
  <c r="DC74" i="16"/>
  <c r="EI74" i="16" s="1"/>
  <c r="DC75" i="16"/>
  <c r="EI75" i="16" s="1"/>
  <c r="DC76" i="16"/>
  <c r="EI76" i="16" s="1"/>
  <c r="DC77" i="16"/>
  <c r="EI77" i="16" s="1"/>
  <c r="DC78" i="16"/>
  <c r="EI78" i="16" s="1"/>
  <c r="DC79" i="16"/>
  <c r="EI79" i="16" s="1"/>
  <c r="DC80" i="16"/>
  <c r="EI80" i="16" s="1"/>
  <c r="DC81" i="16"/>
  <c r="EI81" i="16" s="1"/>
  <c r="DC82" i="16"/>
  <c r="EI82" i="16" s="1"/>
  <c r="DC83" i="16"/>
  <c r="EI83" i="16" s="1"/>
  <c r="DC84" i="16"/>
  <c r="EI84" i="16" s="1"/>
  <c r="DC85" i="16"/>
  <c r="EI85" i="16" s="1"/>
  <c r="DC86" i="16"/>
  <c r="EI86" i="16" s="1"/>
  <c r="DC87" i="16"/>
  <c r="EI87" i="16" s="1"/>
  <c r="DC88" i="16"/>
  <c r="EI88" i="16" s="1"/>
  <c r="DC89" i="16"/>
  <c r="EI89" i="16" s="1"/>
  <c r="DC90" i="16"/>
  <c r="EI90" i="16" s="1"/>
  <c r="DC91" i="16"/>
  <c r="EI91" i="16" s="1"/>
  <c r="DC92" i="16"/>
  <c r="EI92" i="16" s="1"/>
  <c r="DC93" i="16"/>
  <c r="EI93" i="16" s="1"/>
  <c r="DC94" i="16"/>
  <c r="EI94" i="16" s="1"/>
  <c r="DC95" i="16"/>
  <c r="EI95" i="16" s="1"/>
  <c r="DC96" i="16"/>
  <c r="EI96" i="16" s="1"/>
  <c r="DC97" i="16"/>
  <c r="EI97" i="16" s="1"/>
  <c r="DC98" i="16"/>
  <c r="EI98" i="16" s="1"/>
  <c r="DC99" i="16"/>
  <c r="EI99" i="16" s="1"/>
  <c r="DC100" i="16"/>
  <c r="EI100" i="16" s="1"/>
  <c r="DC101" i="16"/>
  <c r="EI101" i="16" s="1"/>
  <c r="DC102" i="16"/>
  <c r="EI102" i="16" s="1"/>
  <c r="DC103" i="16"/>
  <c r="EI103" i="16" s="1"/>
  <c r="DC104" i="16"/>
  <c r="EI104" i="16" s="1"/>
  <c r="DC105" i="16"/>
  <c r="EI105" i="16" s="1"/>
  <c r="DC106" i="16"/>
  <c r="EI106" i="16" s="1"/>
  <c r="DC107" i="16"/>
  <c r="EI107" i="16" s="1"/>
  <c r="DC108" i="16"/>
  <c r="EI108" i="16" s="1"/>
  <c r="DC109" i="16"/>
  <c r="EI109" i="16" s="1"/>
  <c r="DC110" i="16"/>
  <c r="EI110" i="16" s="1"/>
  <c r="DC111" i="16"/>
  <c r="EI111" i="16" s="1"/>
  <c r="DC112" i="16"/>
  <c r="EI112" i="16" s="1"/>
  <c r="DC113" i="16"/>
  <c r="EI113" i="16" s="1"/>
  <c r="DC114" i="16"/>
  <c r="EI114" i="16" s="1"/>
  <c r="DC115" i="16"/>
  <c r="EI115" i="16" s="1"/>
  <c r="DC116" i="16"/>
  <c r="EI116" i="16" s="1"/>
  <c r="DC117" i="16"/>
  <c r="EI117" i="16" s="1"/>
  <c r="DC118" i="16"/>
  <c r="EI118" i="16" s="1"/>
  <c r="DC119" i="16"/>
  <c r="EI119" i="16" s="1"/>
  <c r="DC120" i="16"/>
  <c r="EI120" i="16" s="1"/>
  <c r="DC121" i="16"/>
  <c r="EI121" i="16" s="1"/>
  <c r="DC122" i="16"/>
  <c r="EI122" i="16" s="1"/>
  <c r="DC123" i="16"/>
  <c r="EI123" i="16" s="1"/>
  <c r="DC124" i="16"/>
  <c r="EI124" i="16" s="1"/>
  <c r="DC125" i="16"/>
  <c r="EI125" i="16" s="1"/>
  <c r="DC126" i="16"/>
  <c r="EI126" i="16" s="1"/>
  <c r="DC127" i="16"/>
  <c r="EI127" i="16" s="1"/>
  <c r="DC128" i="16"/>
  <c r="EI128" i="16" s="1"/>
  <c r="DC129" i="16"/>
  <c r="EI129" i="16" s="1"/>
  <c r="DC130" i="16"/>
  <c r="EI130" i="16" s="1"/>
  <c r="DC131" i="16"/>
  <c r="EI131" i="16" s="1"/>
  <c r="DC132" i="16"/>
  <c r="EI132" i="16" s="1"/>
  <c r="DC133" i="16"/>
  <c r="EI133" i="16" s="1"/>
  <c r="DC134" i="16"/>
  <c r="EI134" i="16" s="1"/>
  <c r="DC135" i="16"/>
  <c r="EI135" i="16" s="1"/>
  <c r="DC136" i="16"/>
  <c r="EI136" i="16" s="1"/>
  <c r="DC137" i="16"/>
  <c r="EI137" i="16" s="1"/>
  <c r="DC138" i="16"/>
  <c r="EI138" i="16" s="1"/>
  <c r="DC139" i="16"/>
  <c r="EI139" i="16" s="1"/>
  <c r="DC140" i="16"/>
  <c r="EI140" i="16" s="1"/>
  <c r="DC141" i="16"/>
  <c r="EI141" i="16" s="1"/>
  <c r="DC142" i="16"/>
  <c r="EI142" i="16" s="1"/>
  <c r="DC143" i="16"/>
  <c r="EI143" i="16" s="1"/>
  <c r="DC144" i="16"/>
  <c r="EI144" i="16" s="1"/>
  <c r="DC145" i="16"/>
  <c r="EI145" i="16" s="1"/>
  <c r="DC146" i="16"/>
  <c r="EI146" i="16" s="1"/>
  <c r="DC147" i="16"/>
  <c r="EI147" i="16" s="1"/>
  <c r="DC148" i="16"/>
  <c r="EI148" i="16" s="1"/>
  <c r="DC149" i="16"/>
  <c r="EI149" i="16" s="1"/>
  <c r="DC150" i="16"/>
  <c r="EI150" i="16" s="1"/>
  <c r="DC151" i="16"/>
  <c r="EI151" i="16" s="1"/>
  <c r="DC152" i="16"/>
  <c r="EI152" i="16" s="1"/>
  <c r="DC153" i="16"/>
  <c r="EI153" i="16" s="1"/>
  <c r="DC154" i="16"/>
  <c r="EI154" i="16" s="1"/>
  <c r="DC155" i="16"/>
  <c r="EI155" i="16" s="1"/>
  <c r="DC156" i="16"/>
  <c r="EI156" i="16" s="1"/>
  <c r="DC157" i="16"/>
  <c r="EI157" i="16" s="1"/>
  <c r="DC158" i="16"/>
  <c r="EI158" i="16" s="1"/>
  <c r="DC159" i="16"/>
  <c r="EI159" i="16" s="1"/>
  <c r="DC160" i="16"/>
  <c r="EI160" i="16" s="1"/>
  <c r="DC161" i="16"/>
  <c r="EI161" i="16" s="1"/>
  <c r="DC162" i="16"/>
  <c r="EI162" i="16" s="1"/>
  <c r="DC163" i="16"/>
  <c r="EI163" i="16" s="1"/>
  <c r="DC164" i="16"/>
  <c r="EI164" i="16" s="1"/>
  <c r="DC165" i="16"/>
  <c r="EI165" i="16" s="1"/>
  <c r="DC166" i="16"/>
  <c r="EI166" i="16" s="1"/>
  <c r="DC167" i="16"/>
  <c r="EI167" i="16" s="1"/>
  <c r="DC168" i="16"/>
  <c r="EI168" i="16" s="1"/>
  <c r="DC169" i="16"/>
  <c r="EI169" i="16" s="1"/>
  <c r="DC170" i="16"/>
  <c r="EI170" i="16" s="1"/>
  <c r="DC171" i="16"/>
  <c r="EI171" i="16" s="1"/>
  <c r="DC172" i="16"/>
  <c r="EI172" i="16" s="1"/>
  <c r="DC173" i="16"/>
  <c r="EI173" i="16" s="1"/>
  <c r="DC174" i="16"/>
  <c r="EI174" i="16" s="1"/>
  <c r="DC175" i="16"/>
  <c r="EI175" i="16" s="1"/>
  <c r="DC176" i="16"/>
  <c r="EI176" i="16" s="1"/>
  <c r="DC177" i="16"/>
  <c r="EI177" i="16" s="1"/>
  <c r="DC178" i="16"/>
  <c r="EI178" i="16" s="1"/>
  <c r="DC179" i="16"/>
  <c r="EI179" i="16" s="1"/>
  <c r="DC180" i="16"/>
  <c r="EI180" i="16" s="1"/>
  <c r="DC181" i="16"/>
  <c r="EI181" i="16" s="1"/>
  <c r="DC182" i="16"/>
  <c r="EI182" i="16" s="1"/>
  <c r="DC183" i="16"/>
  <c r="EI183" i="16" s="1"/>
  <c r="DC184" i="16"/>
  <c r="EI184" i="16" s="1"/>
  <c r="DC185" i="16"/>
  <c r="EI185" i="16" s="1"/>
  <c r="DC186" i="16"/>
  <c r="EI186" i="16" s="1"/>
  <c r="DC187" i="16"/>
  <c r="EI187" i="16" s="1"/>
  <c r="DC188" i="16"/>
  <c r="EI188" i="16" s="1"/>
  <c r="DC189" i="16"/>
  <c r="EI189" i="16" s="1"/>
  <c r="DC190" i="16"/>
  <c r="EI190" i="16" s="1"/>
  <c r="DC191" i="16"/>
  <c r="EI191" i="16" s="1"/>
  <c r="DC192" i="16"/>
  <c r="EI192" i="16" s="1"/>
  <c r="DC193" i="16"/>
  <c r="EI193" i="16" s="1"/>
  <c r="DC194" i="16"/>
  <c r="EI194" i="16" s="1"/>
  <c r="DC195" i="16"/>
  <c r="EI195" i="16" s="1"/>
  <c r="DC196" i="16"/>
  <c r="EI196" i="16" s="1"/>
  <c r="DC197" i="16"/>
  <c r="EI197" i="16" s="1"/>
  <c r="DC198" i="16"/>
  <c r="EI198" i="16" s="1"/>
  <c r="DC199" i="16"/>
  <c r="EI199" i="16" s="1"/>
  <c r="DC200" i="16"/>
  <c r="EI200" i="16" s="1"/>
  <c r="DC201" i="16"/>
  <c r="EI201" i="16" s="1"/>
  <c r="DC202" i="16"/>
  <c r="EI202" i="16" s="1"/>
  <c r="DC203" i="16"/>
  <c r="EI203" i="16" s="1"/>
  <c r="DC204" i="16"/>
  <c r="EI204" i="16" s="1"/>
  <c r="DC205" i="16"/>
  <c r="EI205" i="16" s="1"/>
  <c r="DC206" i="16"/>
  <c r="EI206" i="16" s="1"/>
  <c r="DC207" i="16"/>
  <c r="EI207" i="16" s="1"/>
  <c r="DC208" i="16"/>
  <c r="EI208" i="16" s="1"/>
  <c r="DC209" i="16"/>
  <c r="EI209" i="16" s="1"/>
  <c r="DC210" i="16"/>
  <c r="EI210" i="16" s="1"/>
  <c r="DC211" i="16"/>
  <c r="EI211" i="16" s="1"/>
  <c r="DC212" i="16"/>
  <c r="EI212" i="16" s="1"/>
  <c r="DC213" i="16"/>
  <c r="EI213" i="16" s="1"/>
  <c r="DC214" i="16"/>
  <c r="EI214" i="16" s="1"/>
  <c r="DC215" i="16"/>
  <c r="EI215" i="16" s="1"/>
  <c r="DC216" i="16"/>
  <c r="EI216" i="16" s="1"/>
  <c r="DC217" i="16"/>
  <c r="EI217" i="16" s="1"/>
  <c r="DC218" i="16"/>
  <c r="EI218" i="16" s="1"/>
  <c r="DC219" i="16"/>
  <c r="EI219" i="16" s="1"/>
  <c r="DC220" i="16"/>
  <c r="EI220" i="16" s="1"/>
  <c r="DC221" i="16"/>
  <c r="EI221" i="16" s="1"/>
  <c r="DC222" i="16"/>
  <c r="EI222" i="16" s="1"/>
  <c r="DC223" i="16"/>
  <c r="EI223" i="16" s="1"/>
  <c r="DC224" i="16"/>
  <c r="EI224" i="16" s="1"/>
  <c r="DC225" i="16"/>
  <c r="EI225" i="16" s="1"/>
  <c r="DC226" i="16"/>
  <c r="EI226" i="16" s="1"/>
  <c r="DC227" i="16"/>
  <c r="EI227" i="16" s="1"/>
  <c r="DC228" i="16"/>
  <c r="EI228" i="16" s="1"/>
  <c r="DC229" i="16"/>
  <c r="EI229" i="16" s="1"/>
  <c r="DC230" i="16"/>
  <c r="EI230" i="16" s="1"/>
  <c r="DC231" i="16"/>
  <c r="EI231" i="16" s="1"/>
  <c r="DC232" i="16"/>
  <c r="EI232" i="16" s="1"/>
  <c r="DC233" i="16"/>
  <c r="EI233" i="16" s="1"/>
  <c r="DC234" i="16"/>
  <c r="EI234" i="16" s="1"/>
  <c r="DC235" i="16"/>
  <c r="EI235" i="16" s="1"/>
  <c r="DC236" i="16"/>
  <c r="EI236" i="16" s="1"/>
  <c r="DC237" i="16"/>
  <c r="EI237" i="16" s="1"/>
  <c r="DC238" i="16"/>
  <c r="EI238" i="16" s="1"/>
  <c r="DC239" i="16"/>
  <c r="EI239" i="16" s="1"/>
  <c r="DC240" i="16"/>
  <c r="EI240" i="16" s="1"/>
  <c r="DC241" i="16"/>
  <c r="EI241" i="16" s="1"/>
  <c r="DC242" i="16"/>
  <c r="EI242" i="16" s="1"/>
  <c r="DC243" i="16"/>
  <c r="EI243" i="16" s="1"/>
  <c r="DC244" i="16"/>
  <c r="EI244" i="16" s="1"/>
  <c r="DC245" i="16"/>
  <c r="EI245" i="16" s="1"/>
  <c r="DC246" i="16"/>
  <c r="EI246" i="16" s="1"/>
  <c r="DC247" i="16"/>
  <c r="EI247" i="16" s="1"/>
  <c r="DC248" i="16"/>
  <c r="EI248" i="16" s="1"/>
  <c r="DC249" i="16"/>
  <c r="EI249" i="16" s="1"/>
  <c r="DC250" i="16"/>
  <c r="EI250" i="16" s="1"/>
  <c r="DC251" i="16"/>
  <c r="EI251" i="16" s="1"/>
  <c r="DC252" i="16"/>
  <c r="EI252" i="16" s="1"/>
  <c r="DC253" i="16"/>
  <c r="EI253" i="16" s="1"/>
  <c r="DC254" i="16"/>
  <c r="EI254" i="16" s="1"/>
  <c r="DC255" i="16"/>
  <c r="EI255" i="16" s="1"/>
  <c r="DC256" i="16"/>
  <c r="EI256" i="16" s="1"/>
  <c r="DC257" i="16"/>
  <c r="EI257" i="16" s="1"/>
  <c r="DC258" i="16"/>
  <c r="EI258" i="16" s="1"/>
  <c r="DC259" i="16"/>
  <c r="EI259" i="16" s="1"/>
  <c r="DC260" i="16"/>
  <c r="EI260" i="16" s="1"/>
  <c r="DC261" i="16"/>
  <c r="EI261" i="16" s="1"/>
  <c r="DC262" i="16"/>
  <c r="EI262" i="16" s="1"/>
  <c r="DC263" i="16"/>
  <c r="EI263" i="16" s="1"/>
  <c r="DC264" i="16"/>
  <c r="EI264" i="16" s="1"/>
  <c r="DC265" i="16"/>
  <c r="EI265" i="16" s="1"/>
  <c r="DC266" i="16"/>
  <c r="EI266" i="16" s="1"/>
  <c r="DC267" i="16"/>
  <c r="EI267" i="16" s="1"/>
  <c r="DC268" i="16"/>
  <c r="EI268" i="16" s="1"/>
  <c r="DC269" i="16"/>
  <c r="EI269" i="16" s="1"/>
  <c r="DC270" i="16"/>
  <c r="EI270" i="16" s="1"/>
  <c r="DC271" i="16"/>
  <c r="EI271" i="16" s="1"/>
  <c r="DC272" i="16"/>
  <c r="EI272" i="16" s="1"/>
  <c r="DC273" i="16"/>
  <c r="EI273" i="16" s="1"/>
  <c r="DC274" i="16"/>
  <c r="EI274" i="16" s="1"/>
  <c r="DC275" i="16"/>
  <c r="EI275" i="16" s="1"/>
  <c r="DC276" i="16"/>
  <c r="EI276" i="16" s="1"/>
  <c r="DC277" i="16"/>
  <c r="EI277" i="16" s="1"/>
  <c r="DC278" i="16"/>
  <c r="EI278" i="16" s="1"/>
  <c r="DC279" i="16"/>
  <c r="EI279" i="16" s="1"/>
  <c r="DC280" i="16"/>
  <c r="EI280" i="16" s="1"/>
  <c r="DC281" i="16"/>
  <c r="EI281" i="16" s="1"/>
  <c r="DC282" i="16"/>
  <c r="EI282" i="16" s="1"/>
  <c r="DC283" i="16"/>
  <c r="EI283" i="16" s="1"/>
  <c r="DC284" i="16"/>
  <c r="EI284" i="16" s="1"/>
  <c r="DC285" i="16"/>
  <c r="EI285" i="16" s="1"/>
  <c r="DC286" i="16"/>
  <c r="EI286" i="16" s="1"/>
  <c r="DC287" i="16"/>
  <c r="EI287" i="16" s="1"/>
  <c r="DC288" i="16"/>
  <c r="EI288" i="16" s="1"/>
  <c r="DC289" i="16"/>
  <c r="EI289" i="16" s="1"/>
  <c r="DC290" i="16"/>
  <c r="EI290" i="16" s="1"/>
  <c r="DC291" i="16"/>
  <c r="EI291" i="16" s="1"/>
  <c r="DC292" i="16"/>
  <c r="EI292" i="16" s="1"/>
  <c r="DC293" i="16"/>
  <c r="EI293" i="16" s="1"/>
  <c r="DC294" i="16"/>
  <c r="EI294" i="16" s="1"/>
  <c r="DC295" i="16"/>
  <c r="EI295" i="16" s="1"/>
  <c r="DC296" i="16"/>
  <c r="EI296" i="16" s="1"/>
  <c r="DC297" i="16"/>
  <c r="EI297" i="16" s="1"/>
  <c r="DC298" i="16"/>
  <c r="EI298" i="16" s="1"/>
  <c r="DC299" i="16"/>
  <c r="EI299" i="16" s="1"/>
  <c r="DC300" i="16"/>
  <c r="EI300" i="16" s="1"/>
  <c r="DC301" i="16"/>
  <c r="EI301" i="16" s="1"/>
  <c r="DC302" i="16"/>
  <c r="EI302" i="16" s="1"/>
  <c r="DC303" i="16"/>
  <c r="EI303" i="16" s="1"/>
  <c r="DC304" i="16"/>
  <c r="EI304" i="16" s="1"/>
  <c r="DC305" i="16"/>
  <c r="EI305" i="16" s="1"/>
  <c r="DC306" i="16"/>
  <c r="EI306" i="16" s="1"/>
  <c r="DC307" i="16"/>
  <c r="EI307" i="16" s="1"/>
  <c r="DC308" i="16"/>
  <c r="EI308" i="16" s="1"/>
  <c r="DC309" i="16"/>
  <c r="EI309" i="16" s="1"/>
  <c r="DC310" i="16"/>
  <c r="EI310" i="16" s="1"/>
  <c r="DC311" i="16"/>
  <c r="EI311" i="16" s="1"/>
  <c r="DC312" i="16"/>
  <c r="EI312" i="16" s="1"/>
  <c r="DC313" i="16"/>
  <c r="EI313" i="16" s="1"/>
  <c r="DC314" i="16"/>
  <c r="EI314" i="16" s="1"/>
  <c r="DC315" i="16"/>
  <c r="EI315" i="16" s="1"/>
  <c r="DC316" i="16"/>
  <c r="EI316" i="16" s="1"/>
  <c r="DC317" i="16"/>
  <c r="EI317" i="16" s="1"/>
  <c r="DC318" i="16"/>
  <c r="EI318" i="16" s="1"/>
  <c r="DC319" i="16"/>
  <c r="EI319" i="16" s="1"/>
  <c r="DC320" i="16"/>
  <c r="EI320" i="16" s="1"/>
  <c r="DC321" i="16"/>
  <c r="EI321" i="16" s="1"/>
  <c r="DC322" i="16"/>
  <c r="EI322" i="16" s="1"/>
  <c r="DC323" i="16"/>
  <c r="EI323" i="16" s="1"/>
  <c r="DC324" i="16"/>
  <c r="EI324" i="16" s="1"/>
  <c r="DC325" i="16"/>
  <c r="EI325" i="16" s="1"/>
  <c r="DC326" i="16"/>
  <c r="EI326" i="16" s="1"/>
  <c r="DC327" i="16"/>
  <c r="EI327" i="16" s="1"/>
  <c r="DC328" i="16"/>
  <c r="EI328" i="16" s="1"/>
  <c r="DC329" i="16"/>
  <c r="EI329" i="16" s="1"/>
  <c r="DC330" i="16"/>
  <c r="EI330" i="16" s="1"/>
  <c r="DC331" i="16"/>
  <c r="EI331" i="16" s="1"/>
  <c r="DC332" i="16"/>
  <c r="EI332" i="16" s="1"/>
  <c r="DC333" i="16"/>
  <c r="EI333" i="16" s="1"/>
  <c r="DC334" i="16"/>
  <c r="EI334" i="16" s="1"/>
  <c r="DC336" i="16"/>
  <c r="EI336" i="16" s="1"/>
  <c r="DC335" i="16"/>
  <c r="EI335" i="16" s="1"/>
  <c r="DC337" i="16"/>
  <c r="EI337" i="16" s="1"/>
  <c r="DC338" i="16"/>
  <c r="EI338" i="16" s="1"/>
  <c r="DC339" i="16"/>
  <c r="EI339" i="16" s="1"/>
  <c r="DC340" i="16"/>
  <c r="EI340" i="16" s="1"/>
  <c r="DC341" i="16"/>
  <c r="EI341" i="16" s="1"/>
  <c r="DC342" i="16"/>
  <c r="EI342" i="16" s="1"/>
  <c r="DC343" i="16"/>
  <c r="EI343" i="16" s="1"/>
  <c r="DC344" i="16"/>
  <c r="EI344" i="16" s="1"/>
  <c r="DC345" i="16"/>
  <c r="EI345" i="16" s="1"/>
  <c r="DC346" i="16"/>
  <c r="EI346" i="16" s="1"/>
  <c r="DC347" i="16"/>
  <c r="EI347" i="16" s="1"/>
  <c r="DC348" i="16"/>
  <c r="EI348" i="16" s="1"/>
  <c r="DC349" i="16"/>
  <c r="EI349" i="16" s="1"/>
  <c r="DC350" i="16"/>
  <c r="EI350" i="16" s="1"/>
  <c r="DC351" i="16"/>
  <c r="EI351" i="16" s="1"/>
  <c r="DC352" i="16"/>
  <c r="EI352" i="16" s="1"/>
  <c r="DC353" i="16"/>
  <c r="EI353" i="16" s="1"/>
  <c r="DC354" i="16"/>
  <c r="EI354" i="16" s="1"/>
  <c r="DC355" i="16"/>
  <c r="EI355" i="16" s="1"/>
  <c r="DC356" i="16"/>
  <c r="EI356" i="16" s="1"/>
  <c r="DC357" i="16"/>
  <c r="EI357" i="16" s="1"/>
  <c r="DC358" i="16"/>
  <c r="EI358" i="16" s="1"/>
  <c r="DC359" i="16"/>
  <c r="EI359" i="16" s="1"/>
  <c r="DC360" i="16"/>
  <c r="EI360" i="16" s="1"/>
  <c r="DC361" i="16"/>
  <c r="EI361" i="16" s="1"/>
  <c r="DC362" i="16"/>
  <c r="EI362" i="16" s="1"/>
  <c r="DC363" i="16"/>
  <c r="EI363" i="16" s="1"/>
  <c r="DC364" i="16"/>
  <c r="EI364" i="16" s="1"/>
  <c r="DC365" i="16"/>
  <c r="EI365" i="16" s="1"/>
  <c r="DC366" i="16"/>
  <c r="EI366" i="16" s="1"/>
  <c r="DC367" i="16"/>
  <c r="EI367" i="16" s="1"/>
  <c r="DC368" i="16"/>
  <c r="EI368" i="16" s="1"/>
  <c r="DC369" i="16"/>
  <c r="EI369" i="16" s="1"/>
  <c r="DC370" i="16"/>
  <c r="EI370" i="16" s="1"/>
  <c r="DC371" i="16"/>
  <c r="EI371" i="16" s="1"/>
  <c r="DC372" i="16"/>
  <c r="EI372" i="16" s="1"/>
  <c r="DC373" i="16"/>
  <c r="EI373" i="16" s="1"/>
  <c r="DC374" i="16"/>
  <c r="EI374" i="16" s="1"/>
  <c r="DC375" i="16"/>
  <c r="EI375" i="16" s="1"/>
  <c r="DC376" i="16"/>
  <c r="EI376" i="16" s="1"/>
  <c r="DC377" i="16"/>
  <c r="EI377" i="16" s="1"/>
  <c r="DC378" i="16"/>
  <c r="EI378" i="16" s="1"/>
  <c r="DC379" i="16"/>
  <c r="EI379" i="16" s="1"/>
  <c r="DC380" i="16"/>
  <c r="EI380" i="16" s="1"/>
  <c r="DC381" i="16"/>
  <c r="EI381" i="16" s="1"/>
  <c r="DC382" i="16"/>
  <c r="EI382" i="16" s="1"/>
  <c r="DC383" i="16"/>
  <c r="EI383" i="16" s="1"/>
  <c r="DC384" i="16"/>
  <c r="EI384" i="16" s="1"/>
  <c r="DC385" i="16"/>
  <c r="EI385" i="16" s="1"/>
  <c r="DC386" i="16"/>
  <c r="EI386" i="16" s="1"/>
  <c r="DC387" i="16"/>
  <c r="EI387" i="16" s="1"/>
  <c r="DC388" i="16"/>
  <c r="EI388" i="16" s="1"/>
  <c r="DC389" i="16"/>
  <c r="EI389" i="16" s="1"/>
  <c r="DC390" i="16"/>
  <c r="EI390" i="16" s="1"/>
  <c r="DC391" i="16"/>
  <c r="EI391" i="16" s="1"/>
  <c r="DC392" i="16"/>
  <c r="EI392" i="16" s="1"/>
  <c r="DC393" i="16"/>
  <c r="EI393" i="16" s="1"/>
  <c r="DC394" i="16"/>
  <c r="EI394" i="16" s="1"/>
  <c r="DC395" i="16"/>
  <c r="EI395" i="16" s="1"/>
  <c r="DC396" i="16"/>
  <c r="EI396" i="16" s="1"/>
  <c r="DC397" i="16"/>
  <c r="EI397" i="16" s="1"/>
  <c r="DC398" i="16"/>
  <c r="EI398" i="16" s="1"/>
  <c r="DC399" i="16"/>
  <c r="EI399" i="16" s="1"/>
  <c r="DC400" i="16"/>
  <c r="EI400" i="16" s="1"/>
  <c r="DC401" i="16"/>
  <c r="EI401" i="16" s="1"/>
  <c r="DC402" i="16"/>
  <c r="EI402" i="16" s="1"/>
  <c r="DC403" i="16"/>
  <c r="EI403" i="16" s="1"/>
  <c r="DC404" i="16"/>
  <c r="EI404" i="16" s="1"/>
  <c r="DC405" i="16"/>
  <c r="EI405" i="16" s="1"/>
  <c r="DC406" i="16"/>
  <c r="EI406" i="16" s="1"/>
  <c r="DC407" i="16"/>
  <c r="EI407" i="16" s="1"/>
  <c r="DC408" i="16"/>
  <c r="EI408" i="16" s="1"/>
  <c r="DC409" i="16"/>
  <c r="EI409" i="16" s="1"/>
  <c r="DC410" i="16"/>
  <c r="EI410" i="16" s="1"/>
  <c r="DC411" i="16"/>
  <c r="EI411" i="16" s="1"/>
  <c r="DC412" i="16"/>
  <c r="EI412" i="16" s="1"/>
  <c r="DC413" i="16"/>
  <c r="EI413" i="16" s="1"/>
  <c r="DC414" i="16"/>
  <c r="EI414" i="16" s="1"/>
  <c r="DC415" i="16"/>
  <c r="EI415" i="16" s="1"/>
  <c r="DC416" i="16"/>
  <c r="EI416" i="16" s="1"/>
  <c r="DC417" i="16"/>
  <c r="EI417" i="16" s="1"/>
  <c r="DC418" i="16"/>
  <c r="EI418" i="16" s="1"/>
  <c r="DC419" i="16"/>
  <c r="EI419" i="16" s="1"/>
  <c r="DC420" i="16"/>
  <c r="EI420" i="16" s="1"/>
  <c r="DC421" i="16"/>
  <c r="EI421" i="16" s="1"/>
  <c r="DC422" i="16"/>
  <c r="EI422" i="16" s="1"/>
  <c r="DC423" i="16"/>
  <c r="EI423" i="16" s="1"/>
  <c r="DC424" i="16"/>
  <c r="EI424" i="16" s="1"/>
  <c r="DC425" i="16"/>
  <c r="EI425" i="16" s="1"/>
  <c r="DC426" i="16"/>
  <c r="EI426" i="16" s="1"/>
  <c r="DC427" i="16"/>
  <c r="EI427" i="16" s="1"/>
  <c r="DC428" i="16"/>
  <c r="EI428" i="16" s="1"/>
  <c r="DC429" i="16"/>
  <c r="EI429" i="16" s="1"/>
  <c r="DC430" i="16"/>
  <c r="EI430" i="16" s="1"/>
  <c r="DC431" i="16"/>
  <c r="EI431" i="16" s="1"/>
  <c r="DC432" i="16"/>
  <c r="EI432" i="16" s="1"/>
  <c r="DC433" i="16"/>
  <c r="EI433" i="16" s="1"/>
  <c r="DC434" i="16"/>
  <c r="EI434" i="16" s="1"/>
  <c r="DC435" i="16"/>
  <c r="EI435" i="16" s="1"/>
  <c r="DC436" i="16"/>
  <c r="EI436" i="16" s="1"/>
  <c r="DC437" i="16"/>
  <c r="EI437" i="16" s="1"/>
  <c r="DC438" i="16"/>
  <c r="EI438" i="16" s="1"/>
  <c r="DC439" i="16"/>
  <c r="EI439" i="16" s="1"/>
  <c r="DC440" i="16"/>
  <c r="EI440" i="16" s="1"/>
  <c r="DC441" i="16"/>
  <c r="EI441" i="16" s="1"/>
  <c r="DC442" i="16"/>
  <c r="EI442" i="16" s="1"/>
  <c r="DC443" i="16"/>
  <c r="EI443" i="16" s="1"/>
  <c r="DC444" i="16"/>
  <c r="EI444" i="16" s="1"/>
  <c r="DC445" i="16"/>
  <c r="EI445" i="16" s="1"/>
  <c r="DC446" i="16"/>
  <c r="EI446" i="16" s="1"/>
  <c r="DC447" i="16"/>
  <c r="EI447" i="16" s="1"/>
  <c r="DC448" i="16"/>
  <c r="EI448" i="16" s="1"/>
  <c r="DC449" i="16"/>
  <c r="EI449" i="16" s="1"/>
  <c r="DC450" i="16"/>
  <c r="EI450" i="16" s="1"/>
  <c r="DC451" i="16"/>
  <c r="EI451" i="16" s="1"/>
  <c r="DC452" i="16"/>
  <c r="EI452" i="16" s="1"/>
  <c r="DC453" i="16"/>
  <c r="EI453" i="16" s="1"/>
  <c r="DC454" i="16"/>
  <c r="EI454" i="16" s="1"/>
  <c r="DC455" i="16"/>
  <c r="EI455" i="16" s="1"/>
  <c r="DC456" i="16"/>
  <c r="EI456" i="16" s="1"/>
  <c r="DC457" i="16"/>
  <c r="EI457" i="16" s="1"/>
  <c r="DC458" i="16"/>
  <c r="EI458" i="16" s="1"/>
  <c r="DC459" i="16"/>
  <c r="EI459" i="16" s="1"/>
  <c r="DC460" i="16"/>
  <c r="EI460" i="16" s="1"/>
  <c r="DC461" i="16"/>
  <c r="EI461" i="16" s="1"/>
  <c r="DC462" i="16"/>
  <c r="EI462" i="16" s="1"/>
  <c r="DC463" i="16"/>
  <c r="EI463" i="16" s="1"/>
  <c r="DC464" i="16"/>
  <c r="EI464" i="16" s="1"/>
  <c r="DC465" i="16"/>
  <c r="EI465" i="16" s="1"/>
  <c r="DC466" i="16"/>
  <c r="EI466" i="16" s="1"/>
  <c r="DC467" i="16"/>
  <c r="EI467" i="16" s="1"/>
  <c r="DC468" i="16"/>
  <c r="EI468" i="16" s="1"/>
  <c r="DC469" i="16"/>
  <c r="EI469" i="16" s="1"/>
  <c r="DC470" i="16"/>
  <c r="EI470" i="16" s="1"/>
  <c r="DC471" i="16"/>
  <c r="EI471" i="16" s="1"/>
  <c r="DC472" i="16"/>
  <c r="EI472" i="16" s="1"/>
  <c r="DC473" i="16"/>
  <c r="EI473" i="16" s="1"/>
  <c r="DC474" i="16"/>
  <c r="EI474" i="16" s="1"/>
  <c r="DC475" i="16"/>
  <c r="EI475" i="16" s="1"/>
  <c r="DC476" i="16"/>
  <c r="EI476" i="16" s="1"/>
  <c r="DC477" i="16"/>
  <c r="EI477" i="16" s="1"/>
  <c r="DC478" i="16"/>
  <c r="EI478" i="16" s="1"/>
  <c r="DC479" i="16"/>
  <c r="EI479" i="16" s="1"/>
  <c r="DC480" i="16"/>
  <c r="EI480" i="16" s="1"/>
  <c r="DC481" i="16"/>
  <c r="EI481" i="16" s="1"/>
  <c r="DC482" i="16"/>
  <c r="EI482" i="16" s="1"/>
  <c r="DC483" i="16"/>
  <c r="EI483" i="16" s="1"/>
  <c r="DC484" i="16"/>
  <c r="EI484" i="16" s="1"/>
  <c r="DC485" i="16"/>
  <c r="EI485" i="16" s="1"/>
  <c r="DC486" i="16"/>
  <c r="EI486" i="16" s="1"/>
  <c r="DC487" i="16"/>
  <c r="EI487" i="16" s="1"/>
  <c r="DC488" i="16"/>
  <c r="EI488" i="16" s="1"/>
  <c r="DC489" i="16"/>
  <c r="EI489" i="16" s="1"/>
  <c r="DC490" i="16"/>
  <c r="EI490" i="16" s="1"/>
  <c r="DC491" i="16"/>
  <c r="EI491" i="16" s="1"/>
  <c r="DC492" i="16"/>
  <c r="EI492" i="16" s="1"/>
  <c r="DC493" i="16"/>
  <c r="EI493" i="16" s="1"/>
  <c r="DC494" i="16"/>
  <c r="EI494" i="16" s="1"/>
  <c r="DC495" i="16"/>
  <c r="EI495" i="16" s="1"/>
  <c r="DC496" i="16"/>
  <c r="EI496" i="16" s="1"/>
  <c r="DC497" i="16"/>
  <c r="EI497" i="16" s="1"/>
  <c r="DC498" i="16"/>
  <c r="EI498" i="16" s="1"/>
  <c r="DC499" i="16"/>
  <c r="EI499" i="16" s="1"/>
  <c r="DC500" i="16"/>
  <c r="EI500" i="16" s="1"/>
  <c r="DC501" i="16"/>
  <c r="EI501" i="16" s="1"/>
  <c r="DC502" i="16"/>
  <c r="EI502" i="16" s="1"/>
  <c r="DC503" i="16"/>
  <c r="EI503" i="16" s="1"/>
  <c r="DC504" i="16"/>
  <c r="EI504" i="16" s="1"/>
  <c r="DC505" i="16"/>
  <c r="EI505" i="16" s="1"/>
  <c r="DC506" i="16"/>
  <c r="EI506" i="16" s="1"/>
  <c r="DC507" i="16"/>
  <c r="EI507" i="16" s="1"/>
  <c r="DC508" i="16"/>
  <c r="EI508" i="16" s="1"/>
  <c r="DC509" i="16"/>
  <c r="EI509" i="16" s="1"/>
  <c r="DC510" i="16"/>
  <c r="EI510" i="16" s="1"/>
  <c r="DC511" i="16"/>
  <c r="EI511" i="16" s="1"/>
  <c r="DC512" i="16"/>
  <c r="EI512" i="16" s="1"/>
  <c r="DC513" i="16"/>
  <c r="EI513" i="16" s="1"/>
  <c r="DC514" i="16"/>
  <c r="EI514" i="16" s="1"/>
  <c r="DC515" i="16"/>
  <c r="EI515" i="16" s="1"/>
  <c r="DC516" i="16"/>
  <c r="EI516" i="16" s="1"/>
  <c r="DC517" i="16"/>
  <c r="EI517" i="16" s="1"/>
  <c r="DC518" i="16"/>
  <c r="EI518" i="16" s="1"/>
  <c r="DC519" i="16"/>
  <c r="EI519" i="16" s="1"/>
  <c r="DC520" i="16"/>
  <c r="EI520" i="16" s="1"/>
  <c r="DC521" i="16"/>
  <c r="EI521" i="16" s="1"/>
  <c r="DC522" i="16"/>
  <c r="EI522" i="16" s="1"/>
  <c r="DC523" i="16"/>
  <c r="EI523" i="16" s="1"/>
  <c r="DC524" i="16"/>
  <c r="EI524" i="16" s="1"/>
  <c r="DC525" i="16"/>
  <c r="EI525" i="16" s="1"/>
  <c r="DC526" i="16"/>
  <c r="EI526" i="16" s="1"/>
  <c r="DC527" i="16"/>
  <c r="EI527" i="16" s="1"/>
  <c r="DC528" i="16"/>
  <c r="EI528" i="16" s="1"/>
  <c r="DC529" i="16"/>
  <c r="EI529" i="16" s="1"/>
  <c r="DC530" i="16"/>
  <c r="EI530" i="16" s="1"/>
  <c r="DC531" i="16"/>
  <c r="EI531" i="16" s="1"/>
  <c r="DC532" i="16"/>
  <c r="EI532" i="16" s="1"/>
  <c r="DC533" i="16"/>
  <c r="EI533" i="16" s="1"/>
  <c r="DC534" i="16"/>
  <c r="EI534" i="16" s="1"/>
  <c r="DC535" i="16"/>
  <c r="EI535" i="16" s="1"/>
  <c r="DC536" i="16"/>
  <c r="EI536" i="16" s="1"/>
  <c r="DC537" i="16"/>
  <c r="EI537" i="16" s="1"/>
  <c r="DC538" i="16"/>
  <c r="EI538" i="16" s="1"/>
  <c r="DC539" i="16"/>
  <c r="EI539" i="16" s="1"/>
  <c r="DC540" i="16"/>
  <c r="EI540" i="16" s="1"/>
  <c r="DC541" i="16"/>
  <c r="EI541" i="16" s="1"/>
  <c r="DC542" i="16"/>
  <c r="EI542" i="16" s="1"/>
  <c r="DC543" i="16"/>
  <c r="EI543" i="16" s="1"/>
  <c r="DC544" i="16"/>
  <c r="EI544" i="16" s="1"/>
  <c r="DC545" i="16"/>
  <c r="EI545" i="16" s="1"/>
  <c r="DC546" i="16"/>
  <c r="EI546" i="16" s="1"/>
  <c r="DC547" i="16"/>
  <c r="EI547" i="16" s="1"/>
  <c r="DC548" i="16"/>
  <c r="EI548" i="16" s="1"/>
  <c r="DC549" i="16"/>
  <c r="EI549" i="16" s="1"/>
  <c r="DC550" i="16"/>
  <c r="EI550" i="16" s="1"/>
  <c r="DC551" i="16"/>
  <c r="EI551" i="16" s="1"/>
  <c r="DC552" i="16"/>
  <c r="EI552" i="16" s="1"/>
  <c r="DC553" i="16"/>
  <c r="EI553" i="16" s="1"/>
  <c r="DC554" i="16"/>
  <c r="EI554" i="16" s="1"/>
  <c r="DC555" i="16"/>
  <c r="EI555" i="16" s="1"/>
  <c r="DC556" i="16"/>
  <c r="EI556" i="16" s="1"/>
  <c r="DC557" i="16"/>
  <c r="EI557" i="16" s="1"/>
  <c r="DC558" i="16"/>
  <c r="EI558" i="16" s="1"/>
  <c r="DC559" i="16"/>
  <c r="EI559" i="16" s="1"/>
  <c r="DC560" i="16"/>
  <c r="EI560" i="16" s="1"/>
  <c r="DC561" i="16"/>
  <c r="EI561" i="16" s="1"/>
  <c r="DC562" i="16"/>
  <c r="EI562" i="16" s="1"/>
  <c r="DC563" i="16"/>
  <c r="EI563" i="16" s="1"/>
  <c r="DC564" i="16"/>
  <c r="EI564" i="16" s="1"/>
  <c r="DC565" i="16"/>
  <c r="EI565" i="16" s="1"/>
  <c r="DC566" i="16"/>
  <c r="EI566" i="16" s="1"/>
  <c r="DC567" i="16"/>
  <c r="EI567" i="16" s="1"/>
  <c r="DC568" i="16"/>
  <c r="EI568" i="16" s="1"/>
  <c r="DC569" i="16"/>
  <c r="EI569" i="16" s="1"/>
  <c r="DC570" i="16"/>
  <c r="EI570" i="16" s="1"/>
  <c r="DC571" i="16"/>
  <c r="EI571" i="16" s="1"/>
  <c r="DC572" i="16"/>
  <c r="EI572" i="16" s="1"/>
  <c r="DC573" i="16"/>
  <c r="EI573" i="16" s="1"/>
  <c r="DC574" i="16"/>
  <c r="EI574" i="16" s="1"/>
  <c r="DC575" i="16"/>
  <c r="EI575" i="16" s="1"/>
  <c r="DC576" i="16"/>
  <c r="EI576" i="16" s="1"/>
  <c r="DC577" i="16"/>
  <c r="EI577" i="16" s="1"/>
  <c r="DC578" i="16"/>
  <c r="EI578" i="16" s="1"/>
  <c r="DC579" i="16"/>
  <c r="EI579" i="16" s="1"/>
  <c r="DC580" i="16"/>
  <c r="EI580" i="16" s="1"/>
  <c r="DC581" i="16"/>
  <c r="EI581" i="16" s="1"/>
  <c r="DC582" i="16"/>
  <c r="EI582" i="16" s="1"/>
  <c r="DC583" i="16"/>
  <c r="EI583" i="16" s="1"/>
  <c r="DC584" i="16"/>
  <c r="EI584" i="16" s="1"/>
  <c r="DC585" i="16"/>
  <c r="EI585" i="16" s="1"/>
  <c r="DC586" i="16"/>
  <c r="EI586" i="16" s="1"/>
  <c r="DC587" i="16"/>
  <c r="EI587" i="16" s="1"/>
  <c r="DC588" i="16"/>
  <c r="EI588" i="16" s="1"/>
  <c r="DC589" i="16"/>
  <c r="EI589" i="16" s="1"/>
  <c r="DC590" i="16"/>
  <c r="EI590" i="16" s="1"/>
  <c r="DC591" i="16"/>
  <c r="EI591" i="16" s="1"/>
  <c r="DC592" i="16"/>
  <c r="EI592" i="16" s="1"/>
  <c r="DC593" i="16"/>
  <c r="EI593" i="16" s="1"/>
  <c r="DC594" i="16"/>
  <c r="EI594" i="16" s="1"/>
  <c r="DC595" i="16"/>
  <c r="EI595" i="16" s="1"/>
  <c r="DC596" i="16"/>
  <c r="EI596" i="16" s="1"/>
  <c r="DC597" i="16"/>
  <c r="EI597" i="16" s="1"/>
  <c r="DC598" i="16"/>
  <c r="EI598" i="16" s="1"/>
  <c r="DC599" i="16"/>
  <c r="EI599" i="16" s="1"/>
  <c r="DC600" i="16"/>
  <c r="EI600" i="16" s="1"/>
  <c r="DC601" i="16"/>
  <c r="EI601" i="16" s="1"/>
  <c r="DC602" i="16"/>
  <c r="EI602" i="16" s="1"/>
  <c r="DC603" i="16"/>
  <c r="EI603" i="16" s="1"/>
  <c r="DC604" i="16"/>
  <c r="EI604" i="16" s="1"/>
  <c r="DC605" i="16"/>
  <c r="EI605" i="16" s="1"/>
  <c r="DC606" i="16"/>
  <c r="EI606" i="16" s="1"/>
  <c r="DC607" i="16"/>
  <c r="EI607" i="16" s="1"/>
  <c r="DC608" i="16"/>
  <c r="EI608" i="16" s="1"/>
  <c r="DC609" i="16"/>
  <c r="EI609" i="16" s="1"/>
  <c r="DC610" i="16"/>
  <c r="EI610" i="16" s="1"/>
  <c r="DC611" i="16"/>
  <c r="EI611" i="16" s="1"/>
  <c r="DC612" i="16"/>
  <c r="EI612" i="16" s="1"/>
  <c r="DC613" i="16"/>
  <c r="EI613" i="16" s="1"/>
  <c r="DC614" i="16"/>
  <c r="EI614" i="16" s="1"/>
  <c r="DC615" i="16"/>
  <c r="EI615" i="16" s="1"/>
  <c r="DC616" i="16"/>
  <c r="EI616" i="16" s="1"/>
  <c r="DC617" i="16"/>
  <c r="EI617" i="16" s="1"/>
  <c r="DC618" i="16"/>
  <c r="EI618" i="16" s="1"/>
  <c r="DC619" i="16"/>
  <c r="EI619" i="16" s="1"/>
  <c r="DC620" i="16"/>
  <c r="EI620" i="16" s="1"/>
  <c r="DC621" i="16"/>
  <c r="EI621" i="16" s="1"/>
  <c r="DC622" i="16"/>
  <c r="EI622" i="16" s="1"/>
  <c r="DC623" i="16"/>
  <c r="EI623" i="16" s="1"/>
  <c r="DC624" i="16"/>
  <c r="EI624" i="16" s="1"/>
  <c r="DC625" i="16"/>
  <c r="EI625" i="16" s="1"/>
  <c r="DC626" i="16"/>
  <c r="EI626" i="16" s="1"/>
  <c r="DC627" i="16"/>
  <c r="EI627" i="16" s="1"/>
  <c r="DC628" i="16"/>
  <c r="EI628" i="16" s="1"/>
  <c r="DC629" i="16"/>
  <c r="EI629" i="16" s="1"/>
  <c r="DC630" i="16"/>
  <c r="EI630" i="16" s="1"/>
  <c r="DC631" i="16"/>
  <c r="EI631" i="16" s="1"/>
  <c r="DC632" i="16"/>
  <c r="EI632" i="16" s="1"/>
  <c r="DC633" i="16"/>
  <c r="EI633" i="16" s="1"/>
  <c r="DC634" i="16"/>
  <c r="EI634" i="16" s="1"/>
  <c r="DC635" i="16"/>
  <c r="EI635" i="16" s="1"/>
  <c r="DC636" i="16"/>
  <c r="EI636" i="16" s="1"/>
  <c r="DC637" i="16"/>
  <c r="EI637" i="16" s="1"/>
  <c r="DC638" i="16"/>
  <c r="EI638" i="16" s="1"/>
  <c r="DC639" i="16"/>
  <c r="EI639" i="16" s="1"/>
  <c r="DC640" i="16"/>
  <c r="EI640" i="16" s="1"/>
  <c r="DC641" i="16"/>
  <c r="EI641" i="16" s="1"/>
  <c r="DC642" i="16"/>
  <c r="EI642" i="16" s="1"/>
  <c r="DC643" i="16"/>
  <c r="EI643" i="16" s="1"/>
  <c r="DC644" i="16"/>
  <c r="EI644" i="16" s="1"/>
  <c r="DC645" i="16"/>
  <c r="EI645" i="16" s="1"/>
  <c r="DC646" i="16"/>
  <c r="EI646" i="16" s="1"/>
  <c r="DC647" i="16"/>
  <c r="EI647" i="16" s="1"/>
  <c r="DC648" i="16"/>
  <c r="EI648" i="16" s="1"/>
  <c r="DC649" i="16"/>
  <c r="EI649" i="16" s="1"/>
  <c r="DC650" i="16"/>
  <c r="EI650" i="16" s="1"/>
  <c r="DC651" i="16"/>
  <c r="EI651" i="16" s="1"/>
  <c r="DC652" i="16"/>
  <c r="EI652" i="16" s="1"/>
  <c r="DC653" i="16"/>
  <c r="EI653" i="16" s="1"/>
  <c r="DC654" i="16"/>
  <c r="EI654" i="16" s="1"/>
  <c r="DC655" i="16"/>
  <c r="EI655" i="16" s="1"/>
  <c r="DC656" i="16"/>
  <c r="EI656" i="16" s="1"/>
  <c r="DC657" i="16"/>
  <c r="EI657" i="16" s="1"/>
  <c r="DC658" i="16"/>
  <c r="EI658" i="16" s="1"/>
  <c r="DC659" i="16"/>
  <c r="EI659" i="16" s="1"/>
  <c r="DC660" i="16"/>
  <c r="EI660" i="16" s="1"/>
  <c r="DC661" i="16"/>
  <c r="EI661" i="16" s="1"/>
  <c r="DC662" i="16"/>
  <c r="EI662" i="16" s="1"/>
  <c r="DC663" i="16"/>
  <c r="EI663" i="16" s="1"/>
  <c r="DC664" i="16"/>
  <c r="EI664" i="16" s="1"/>
  <c r="DC665" i="16"/>
  <c r="EI665" i="16" s="1"/>
  <c r="DC666" i="16"/>
  <c r="EI666" i="16" s="1"/>
  <c r="DC667" i="16"/>
  <c r="EI667" i="16" s="1"/>
  <c r="DC668" i="16"/>
  <c r="EI668" i="16" s="1"/>
  <c r="DC669" i="16"/>
  <c r="EI669" i="16" s="1"/>
  <c r="DC670" i="16"/>
  <c r="EI670" i="16" s="1"/>
  <c r="DC671" i="16"/>
  <c r="EI671" i="16" s="1"/>
  <c r="DC672" i="16"/>
  <c r="EI672" i="16" s="1"/>
  <c r="DC673" i="16"/>
  <c r="EI673" i="16" s="1"/>
  <c r="DC674" i="16"/>
  <c r="EI674" i="16" s="1"/>
  <c r="DC675" i="16"/>
  <c r="EI675" i="16" s="1"/>
  <c r="DC676" i="16"/>
  <c r="EI676" i="16" s="1"/>
  <c r="DC677" i="16"/>
  <c r="EI677" i="16" s="1"/>
  <c r="DC678" i="16"/>
  <c r="EI678" i="16" s="1"/>
  <c r="DC679" i="16"/>
  <c r="EI679" i="16" s="1"/>
  <c r="DC680" i="16"/>
  <c r="EI680" i="16" s="1"/>
  <c r="DC681" i="16"/>
  <c r="EI681" i="16" s="1"/>
  <c r="DC682" i="16"/>
  <c r="EI682" i="16" s="1"/>
  <c r="DC683" i="16"/>
  <c r="EI683" i="16" s="1"/>
  <c r="DC684" i="16"/>
  <c r="EI684" i="16" s="1"/>
  <c r="DC685" i="16"/>
  <c r="EI685" i="16" s="1"/>
  <c r="DC686" i="16"/>
  <c r="EI686" i="16" s="1"/>
  <c r="DC687" i="16"/>
  <c r="EI687" i="16" s="1"/>
  <c r="DC688" i="16"/>
  <c r="EI688" i="16" s="1"/>
  <c r="DC689" i="16"/>
  <c r="EI689" i="16" s="1"/>
  <c r="DC690" i="16"/>
  <c r="EI690" i="16" s="1"/>
  <c r="DC691" i="16"/>
  <c r="EI691" i="16" s="1"/>
  <c r="DC692" i="16"/>
  <c r="EI692" i="16" s="1"/>
  <c r="DC693" i="16"/>
  <c r="EI693" i="16" s="1"/>
  <c r="DC694" i="16"/>
  <c r="EI694" i="16" s="1"/>
  <c r="DC695" i="16"/>
  <c r="EI695" i="16" s="1"/>
  <c r="DC696" i="16"/>
  <c r="EI696" i="16" s="1"/>
  <c r="DC697" i="16"/>
  <c r="EI697" i="16" s="1"/>
  <c r="DC698" i="16"/>
  <c r="EI698" i="16" s="1"/>
  <c r="DC699" i="16"/>
  <c r="EI699" i="16" s="1"/>
  <c r="DC700" i="16"/>
  <c r="EI700" i="16" s="1"/>
  <c r="DC701" i="16"/>
  <c r="EI701" i="16" s="1"/>
  <c r="DC702" i="16"/>
  <c r="EI702" i="16" s="1"/>
  <c r="DC703" i="16"/>
  <c r="EI703" i="16" s="1"/>
  <c r="DC704" i="16"/>
  <c r="EI704" i="16" s="1"/>
  <c r="DC705" i="16"/>
  <c r="EI705" i="16" s="1"/>
  <c r="DC706" i="16"/>
  <c r="EI706" i="16" s="1"/>
  <c r="DC707" i="16"/>
  <c r="EI707" i="16" s="1"/>
  <c r="DC708" i="16"/>
  <c r="EI708" i="16" s="1"/>
  <c r="DC709" i="16"/>
  <c r="EI709" i="16" s="1"/>
  <c r="DC710" i="16"/>
  <c r="EI710" i="16" s="1"/>
  <c r="DC711" i="16"/>
  <c r="EI711" i="16" s="1"/>
  <c r="DC712" i="16"/>
  <c r="EI712" i="16" s="1"/>
  <c r="DC713" i="16"/>
  <c r="EI713" i="16" s="1"/>
  <c r="DC714" i="16"/>
  <c r="EI714" i="16" s="1"/>
  <c r="DC715" i="16"/>
  <c r="EI715" i="16" s="1"/>
  <c r="DC716" i="16"/>
  <c r="EI716" i="16" s="1"/>
  <c r="DC717" i="16"/>
  <c r="EI717" i="16" s="1"/>
  <c r="DC718" i="16"/>
  <c r="EI718" i="16" s="1"/>
  <c r="DC719" i="16"/>
  <c r="EI719" i="16" s="1"/>
  <c r="DC720" i="16"/>
  <c r="EI720" i="16" s="1"/>
  <c r="DC721" i="16"/>
  <c r="EI721" i="16" s="1"/>
  <c r="DC722" i="16"/>
  <c r="EI722" i="16" s="1"/>
  <c r="DC723" i="16"/>
  <c r="EI723" i="16" s="1"/>
  <c r="DC724" i="16"/>
  <c r="EI724" i="16" s="1"/>
  <c r="DC725" i="16"/>
  <c r="EI725" i="16" s="1"/>
  <c r="DC726" i="16"/>
  <c r="EI726" i="16" s="1"/>
  <c r="DC727" i="16"/>
  <c r="EI727" i="16" s="1"/>
  <c r="DC728" i="16"/>
  <c r="EI728" i="16" s="1"/>
  <c r="DC729" i="16"/>
  <c r="EI729" i="16" s="1"/>
  <c r="DC730" i="16"/>
  <c r="EI730" i="16" s="1"/>
  <c r="DC731" i="16"/>
  <c r="EI731" i="16" s="1"/>
  <c r="DC732" i="16"/>
  <c r="EI732" i="16" s="1"/>
  <c r="DC733" i="16"/>
  <c r="EI733" i="16" s="1"/>
  <c r="DC734" i="16"/>
  <c r="EI734" i="16" s="1"/>
  <c r="DC735" i="16"/>
  <c r="EI735" i="16" s="1"/>
  <c r="DC736" i="16"/>
  <c r="EI736" i="16" s="1"/>
  <c r="DC737" i="16"/>
  <c r="EI737" i="16" s="1"/>
  <c r="DC738" i="16"/>
  <c r="EI738" i="16" s="1"/>
  <c r="DC739" i="16"/>
  <c r="EI739" i="16" s="1"/>
  <c r="DC740" i="16"/>
  <c r="EI740" i="16" s="1"/>
  <c r="DC741" i="16"/>
  <c r="EI741" i="16" s="1"/>
  <c r="DC742" i="16"/>
  <c r="EI742" i="16" s="1"/>
  <c r="DC743" i="16"/>
  <c r="EI743" i="16" s="1"/>
  <c r="DC744" i="16"/>
  <c r="EI744" i="16" s="1"/>
  <c r="DC745" i="16"/>
  <c r="EI745" i="16" s="1"/>
  <c r="DC746" i="16"/>
  <c r="EI746" i="16" s="1"/>
  <c r="DC747" i="16"/>
  <c r="EI747" i="16" s="1"/>
  <c r="DC748" i="16"/>
  <c r="EI748" i="16" s="1"/>
  <c r="DC749" i="16"/>
  <c r="EI749" i="16" s="1"/>
  <c r="DC750" i="16"/>
  <c r="EI750" i="16" s="1"/>
  <c r="DC751" i="16"/>
  <c r="EI751" i="16" s="1"/>
  <c r="DC752" i="16"/>
  <c r="EI752" i="16" s="1"/>
  <c r="DC753" i="16"/>
  <c r="EI753" i="16" s="1"/>
  <c r="DC754" i="16"/>
  <c r="EI754" i="16" s="1"/>
  <c r="DC755" i="16"/>
  <c r="EI755" i="16" s="1"/>
  <c r="DC756" i="16"/>
  <c r="EI756" i="16" s="1"/>
  <c r="DC757" i="16"/>
  <c r="EI757" i="16" s="1"/>
  <c r="DC758" i="16"/>
  <c r="EI758" i="16" s="1"/>
  <c r="DC759" i="16"/>
  <c r="EI759" i="16" s="1"/>
  <c r="DC760" i="16"/>
  <c r="EI760" i="16" s="1"/>
  <c r="DC761" i="16"/>
  <c r="EI761" i="16" s="1"/>
  <c r="DC762" i="16"/>
  <c r="EI762" i="16" s="1"/>
  <c r="DC763" i="16"/>
  <c r="EI763" i="16" s="1"/>
  <c r="DC764" i="16"/>
  <c r="EI764" i="16" s="1"/>
  <c r="DC765" i="16"/>
  <c r="EI765" i="16" s="1"/>
  <c r="DC766" i="16"/>
  <c r="EI766" i="16" s="1"/>
  <c r="DC767" i="16"/>
  <c r="EI767" i="16" s="1"/>
  <c r="DC768" i="16"/>
  <c r="EI768" i="16" s="1"/>
  <c r="DC769" i="16"/>
  <c r="EI769" i="16" s="1"/>
  <c r="DC770" i="16"/>
  <c r="EI770" i="16" s="1"/>
  <c r="DC771" i="16"/>
  <c r="EI771" i="16" s="1"/>
  <c r="DC772" i="16"/>
  <c r="EI772" i="16" s="1"/>
  <c r="DC773" i="16"/>
  <c r="EI773" i="16" s="1"/>
  <c r="DC774" i="16"/>
  <c r="EI774" i="16" s="1"/>
  <c r="DC775" i="16"/>
  <c r="EI775" i="16" s="1"/>
  <c r="DC776" i="16"/>
  <c r="EI776" i="16" s="1"/>
  <c r="DC777" i="16"/>
  <c r="EI777" i="16" s="1"/>
  <c r="DC778" i="16"/>
  <c r="EI778" i="16" s="1"/>
  <c r="DC779" i="16"/>
  <c r="EI779" i="16" s="1"/>
  <c r="DC780" i="16"/>
  <c r="EI780" i="16" s="1"/>
  <c r="DC781" i="16"/>
  <c r="EI781" i="16" s="1"/>
  <c r="DC782" i="16"/>
  <c r="EI782" i="16" s="1"/>
  <c r="DC783" i="16"/>
  <c r="EI783" i="16" s="1"/>
  <c r="DC784" i="16"/>
  <c r="EI784" i="16" s="1"/>
  <c r="DC785" i="16"/>
  <c r="EI785" i="16" s="1"/>
  <c r="DC786" i="16"/>
  <c r="EI786" i="16" s="1"/>
  <c r="DC787" i="16"/>
  <c r="EI787" i="16" s="1"/>
  <c r="DC788" i="16"/>
  <c r="EI788" i="16" s="1"/>
  <c r="DC789" i="16"/>
  <c r="EI789" i="16" s="1"/>
  <c r="DC790" i="16"/>
  <c r="EI790" i="16" s="1"/>
  <c r="DC791" i="16"/>
  <c r="EI791" i="16" s="1"/>
  <c r="DC792" i="16"/>
  <c r="EI792" i="16" s="1"/>
  <c r="DC793" i="16"/>
  <c r="EI793" i="16" s="1"/>
  <c r="DC794" i="16"/>
  <c r="EI794" i="16" s="1"/>
  <c r="DC795" i="16"/>
  <c r="EI795" i="16" s="1"/>
  <c r="DC796" i="16"/>
  <c r="EI796" i="16" s="1"/>
  <c r="DC797" i="16"/>
  <c r="EI797" i="16" s="1"/>
  <c r="DC798" i="16"/>
  <c r="EI798" i="16" s="1"/>
  <c r="DC799" i="16"/>
  <c r="EI799" i="16" s="1"/>
  <c r="DC800" i="16"/>
  <c r="EI800" i="16" s="1"/>
  <c r="DC801" i="16"/>
  <c r="EI801" i="16" s="1"/>
  <c r="DC802" i="16"/>
  <c r="EI802" i="16" s="1"/>
  <c r="DC803" i="16"/>
  <c r="EI803" i="16" s="1"/>
  <c r="DC804" i="16"/>
  <c r="EI804" i="16" s="1"/>
  <c r="DC805" i="16"/>
  <c r="EI805" i="16" s="1"/>
  <c r="DC806" i="16"/>
  <c r="EI806" i="16" s="1"/>
  <c r="DC807" i="16"/>
  <c r="EI807" i="16" s="1"/>
  <c r="DC808" i="16"/>
  <c r="EI808" i="16" s="1"/>
  <c r="DC809" i="16"/>
  <c r="EI809" i="16" s="1"/>
  <c r="DC810" i="16"/>
  <c r="EI810" i="16" s="1"/>
  <c r="DC811" i="16"/>
  <c r="EI811" i="16" s="1"/>
  <c r="DC812" i="16"/>
  <c r="EI812" i="16" s="1"/>
  <c r="DC813" i="16"/>
  <c r="EI813" i="16" s="1"/>
  <c r="DC814" i="16"/>
  <c r="EI814" i="16" s="1"/>
  <c r="DC815" i="16"/>
  <c r="EI815" i="16" s="1"/>
  <c r="DC816" i="16"/>
  <c r="EI816" i="16" s="1"/>
  <c r="DC817" i="16"/>
  <c r="EI817" i="16" s="1"/>
  <c r="DC818" i="16"/>
  <c r="EI818" i="16" s="1"/>
  <c r="DC819" i="16"/>
  <c r="EI819" i="16" s="1"/>
  <c r="DC820" i="16"/>
  <c r="EI820" i="16" s="1"/>
  <c r="DC821" i="16"/>
  <c r="EI821" i="16" s="1"/>
  <c r="DC822" i="16"/>
  <c r="EI822" i="16" s="1"/>
  <c r="DC823" i="16"/>
  <c r="EI823" i="16" s="1"/>
  <c r="DC824" i="16"/>
  <c r="EI824" i="16" s="1"/>
  <c r="DC825" i="16"/>
  <c r="EI825" i="16" s="1"/>
  <c r="DC826" i="16"/>
  <c r="EI826" i="16" s="1"/>
  <c r="DC827" i="16"/>
  <c r="EI827" i="16" s="1"/>
  <c r="DC828" i="16"/>
  <c r="EI828" i="16" s="1"/>
  <c r="DC829" i="16"/>
  <c r="EI829" i="16" s="1"/>
  <c r="DC830" i="16"/>
  <c r="EI830" i="16" s="1"/>
  <c r="DC831" i="16"/>
  <c r="EI831" i="16" s="1"/>
  <c r="DC832" i="16"/>
  <c r="EI832" i="16" s="1"/>
  <c r="DC833" i="16"/>
  <c r="EI833" i="16" s="1"/>
  <c r="DC834" i="16"/>
  <c r="EI834" i="16" s="1"/>
  <c r="DC835" i="16"/>
  <c r="EI835" i="16" s="1"/>
  <c r="DC836" i="16"/>
  <c r="EI836" i="16" s="1"/>
  <c r="DC837" i="16"/>
  <c r="EI837" i="16" s="1"/>
  <c r="DC838" i="16"/>
  <c r="EI838" i="16" s="1"/>
  <c r="DC839" i="16"/>
  <c r="EI839" i="16" s="1"/>
  <c r="DC840" i="16"/>
  <c r="EI840" i="16" s="1"/>
  <c r="DC841" i="16"/>
  <c r="EI841" i="16" s="1"/>
  <c r="DC842" i="16"/>
  <c r="EI842" i="16" s="1"/>
  <c r="DC843" i="16"/>
  <c r="EI843" i="16" s="1"/>
  <c r="DC844" i="16"/>
  <c r="EI844" i="16" s="1"/>
  <c r="DC845" i="16"/>
  <c r="EI845" i="16" s="1"/>
  <c r="DC846" i="16"/>
  <c r="EI846" i="16" s="1"/>
  <c r="DC847" i="16"/>
  <c r="EI847" i="16" s="1"/>
  <c r="DC848" i="16"/>
  <c r="EI848" i="16" s="1"/>
  <c r="DC849" i="16"/>
  <c r="EI849" i="16" s="1"/>
  <c r="DC850" i="16"/>
  <c r="EI850" i="16" s="1"/>
  <c r="DC851" i="16"/>
  <c r="EI851" i="16" s="1"/>
  <c r="DC852" i="16"/>
  <c r="EI852" i="16" s="1"/>
  <c r="DC853" i="16"/>
  <c r="EI853" i="16" s="1"/>
  <c r="DC854" i="16"/>
  <c r="EI854" i="16" s="1"/>
  <c r="DC855" i="16"/>
  <c r="EI855" i="16" s="1"/>
  <c r="DC856" i="16"/>
  <c r="EI856" i="16" s="1"/>
  <c r="DC857" i="16"/>
  <c r="EI857" i="16" s="1"/>
  <c r="DC858" i="16"/>
  <c r="EI858" i="16" s="1"/>
  <c r="DC859" i="16"/>
  <c r="EI859" i="16" s="1"/>
  <c r="DC860" i="16"/>
  <c r="EI860" i="16" s="1"/>
  <c r="DC861" i="16"/>
  <c r="EI861" i="16" s="1"/>
  <c r="DC862" i="16"/>
  <c r="EI862" i="16" s="1"/>
  <c r="DC863" i="16"/>
  <c r="EI863" i="16" s="1"/>
  <c r="DC864" i="16"/>
  <c r="EI864" i="16" s="1"/>
  <c r="DC865" i="16"/>
  <c r="EI865" i="16" s="1"/>
  <c r="DC866" i="16"/>
  <c r="EI866" i="16" s="1"/>
  <c r="DC867" i="16"/>
  <c r="EI867" i="16" s="1"/>
  <c r="DC868" i="16"/>
  <c r="EI868" i="16" s="1"/>
  <c r="DC869" i="16"/>
  <c r="EI869" i="16" s="1"/>
  <c r="DC870" i="16"/>
  <c r="EI870" i="16" s="1"/>
  <c r="DC871" i="16"/>
  <c r="EI871" i="16" s="1"/>
  <c r="DC872" i="16"/>
  <c r="EI872" i="16" s="1"/>
  <c r="DC873" i="16"/>
  <c r="EI873" i="16" s="1"/>
  <c r="DC874" i="16"/>
  <c r="EI874" i="16" s="1"/>
  <c r="DC875" i="16"/>
  <c r="EI875" i="16" s="1"/>
  <c r="DC876" i="16"/>
  <c r="EI876" i="16" s="1"/>
  <c r="DC877" i="16"/>
  <c r="EI877" i="16" s="1"/>
  <c r="DC878" i="16"/>
  <c r="EI878" i="16" s="1"/>
  <c r="DC879" i="16"/>
  <c r="EI879" i="16" s="1"/>
  <c r="DC880" i="16"/>
  <c r="EI880" i="16" s="1"/>
  <c r="DC881" i="16"/>
  <c r="EI881" i="16" s="1"/>
  <c r="DC882" i="16"/>
  <c r="EI882" i="16" s="1"/>
  <c r="DC883" i="16"/>
  <c r="EI883" i="16" s="1"/>
  <c r="DC884" i="16"/>
  <c r="EI884" i="16" s="1"/>
  <c r="DC885" i="16"/>
  <c r="EI885" i="16" s="1"/>
  <c r="DC886" i="16"/>
  <c r="EI886" i="16" s="1"/>
  <c r="DC887" i="16"/>
  <c r="EI887" i="16" s="1"/>
  <c r="DC888" i="16"/>
  <c r="EI888" i="16" s="1"/>
  <c r="DC889" i="16"/>
  <c r="EI889" i="16" s="1"/>
  <c r="DC890" i="16"/>
  <c r="EI890" i="16" s="1"/>
  <c r="DC891" i="16"/>
  <c r="EI891" i="16" s="1"/>
  <c r="DC892" i="16"/>
  <c r="EI892" i="16" s="1"/>
  <c r="DC893" i="16"/>
  <c r="EI893" i="16" s="1"/>
  <c r="DC894" i="16"/>
  <c r="EI894" i="16" s="1"/>
  <c r="DC895" i="16"/>
  <c r="EI895" i="16" s="1"/>
  <c r="DC896" i="16"/>
  <c r="EI896" i="16" s="1"/>
  <c r="DC897" i="16"/>
  <c r="EI897" i="16" s="1"/>
  <c r="DC898" i="16"/>
  <c r="EI898" i="16" s="1"/>
  <c r="DC899" i="16"/>
  <c r="EI899" i="16" s="1"/>
  <c r="DC900" i="16"/>
  <c r="EI900" i="16" s="1"/>
  <c r="DC901" i="16"/>
  <c r="EI901" i="16" s="1"/>
  <c r="DC902" i="16"/>
  <c r="EI902" i="16" s="1"/>
  <c r="DC903" i="16"/>
  <c r="EI903" i="16" s="1"/>
  <c r="DC904" i="16"/>
  <c r="EI904" i="16" s="1"/>
  <c r="DC905" i="16"/>
  <c r="EI905" i="16" s="1"/>
  <c r="DC906" i="16"/>
  <c r="EI906" i="16" s="1"/>
  <c r="DC907" i="16"/>
  <c r="EI907" i="16" s="1"/>
  <c r="DC908" i="16"/>
  <c r="EI908" i="16" s="1"/>
  <c r="DC909" i="16"/>
  <c r="EI909" i="16" s="1"/>
  <c r="DC910" i="16"/>
  <c r="EI910" i="16" s="1"/>
  <c r="DC911" i="16"/>
  <c r="EI911" i="16" s="1"/>
  <c r="DC912" i="16"/>
  <c r="EI912" i="16" s="1"/>
  <c r="DC913" i="16"/>
  <c r="EI913" i="16" s="1"/>
  <c r="DC914" i="16"/>
  <c r="EI914" i="16" s="1"/>
  <c r="DC915" i="16"/>
  <c r="EI915" i="16" s="1"/>
  <c r="DC916" i="16"/>
  <c r="EI916" i="16" s="1"/>
  <c r="DC917" i="16"/>
  <c r="EI917" i="16" s="1"/>
  <c r="DC918" i="16"/>
  <c r="EI918" i="16" s="1"/>
  <c r="DC919" i="16"/>
  <c r="EI919" i="16" s="1"/>
  <c r="DC920" i="16"/>
  <c r="EI920" i="16" s="1"/>
  <c r="DC921" i="16"/>
  <c r="EI921" i="16" s="1"/>
  <c r="DC922" i="16"/>
  <c r="EI922" i="16" s="1"/>
  <c r="DC923" i="16"/>
  <c r="EI923" i="16" s="1"/>
  <c r="DC924" i="16"/>
  <c r="EI924" i="16" s="1"/>
  <c r="DC925" i="16"/>
  <c r="EI925" i="16" s="1"/>
  <c r="DC926" i="16"/>
  <c r="EI926" i="16" s="1"/>
  <c r="DC927" i="16"/>
  <c r="EI927" i="16" s="1"/>
  <c r="DC928" i="16"/>
  <c r="EI928" i="16" s="1"/>
  <c r="DC929" i="16"/>
  <c r="EI929" i="16" s="1"/>
  <c r="DC930" i="16"/>
  <c r="EI930" i="16" s="1"/>
  <c r="DC931" i="16"/>
  <c r="EI931" i="16" s="1"/>
  <c r="DC932" i="16"/>
  <c r="EI932" i="16" s="1"/>
  <c r="DC933" i="16"/>
  <c r="EI933" i="16" s="1"/>
  <c r="DC934" i="16"/>
  <c r="EI934" i="16" s="1"/>
  <c r="DC935" i="16"/>
  <c r="EI935" i="16" s="1"/>
  <c r="DC936" i="16"/>
  <c r="EI936" i="16" s="1"/>
  <c r="DC937" i="16"/>
  <c r="EI937" i="16" s="1"/>
  <c r="DC938" i="16"/>
  <c r="EI938" i="16" s="1"/>
  <c r="DC939" i="16"/>
  <c r="EI939" i="16" s="1"/>
  <c r="DC940" i="16"/>
  <c r="EI940" i="16" s="1"/>
  <c r="DC941" i="16"/>
  <c r="EI941" i="16" s="1"/>
  <c r="DC942" i="16"/>
  <c r="EI942" i="16" s="1"/>
  <c r="DC943" i="16"/>
  <c r="EI943" i="16" s="1"/>
  <c r="DC944" i="16"/>
  <c r="EI944" i="16" s="1"/>
  <c r="DC945" i="16"/>
  <c r="EI945" i="16" s="1"/>
  <c r="DC946" i="16"/>
  <c r="EI946" i="16" s="1"/>
  <c r="DC947" i="16"/>
  <c r="EI947" i="16" s="1"/>
  <c r="DC948" i="16"/>
  <c r="EI948" i="16" s="1"/>
  <c r="DC949" i="16"/>
  <c r="EI949" i="16" s="1"/>
  <c r="DC950" i="16"/>
  <c r="EI950" i="16" s="1"/>
  <c r="DC951" i="16"/>
  <c r="EI951" i="16" s="1"/>
  <c r="DC952" i="16"/>
  <c r="EI952" i="16" s="1"/>
  <c r="DC953" i="16"/>
  <c r="EI953" i="16" s="1"/>
  <c r="DC954" i="16"/>
  <c r="EI954" i="16" s="1"/>
  <c r="DC955" i="16"/>
  <c r="EI955" i="16" s="1"/>
  <c r="DC956" i="16"/>
  <c r="EI956" i="16" s="1"/>
  <c r="DC957" i="16"/>
  <c r="EI957" i="16" s="1"/>
  <c r="DC958" i="16"/>
  <c r="EI958" i="16" s="1"/>
  <c r="DC959" i="16"/>
  <c r="EI959" i="16" s="1"/>
  <c r="DC960" i="16"/>
  <c r="EI960" i="16" s="1"/>
  <c r="DC961" i="16"/>
  <c r="EI961" i="16" s="1"/>
  <c r="DC962" i="16"/>
  <c r="EI962" i="16" s="1"/>
  <c r="DC963" i="16"/>
  <c r="EI963" i="16" s="1"/>
  <c r="DC964" i="16"/>
  <c r="EI964" i="16" s="1"/>
  <c r="DC965" i="16"/>
  <c r="EI965" i="16" s="1"/>
  <c r="DC966" i="16"/>
  <c r="EI966" i="16" s="1"/>
  <c r="DC967" i="16"/>
  <c r="EI967" i="16" s="1"/>
  <c r="DC968" i="16"/>
  <c r="EI968" i="16" s="1"/>
  <c r="DC969" i="16"/>
  <c r="EI969" i="16" s="1"/>
  <c r="DC970" i="16"/>
  <c r="EI970" i="16" s="1"/>
  <c r="DC971" i="16"/>
  <c r="EI971" i="16" s="1"/>
  <c r="DC972" i="16"/>
  <c r="EI972" i="16" s="1"/>
  <c r="DC973" i="16"/>
  <c r="EI973" i="16" s="1"/>
  <c r="DC974" i="16"/>
  <c r="EI974" i="16" s="1"/>
  <c r="DC975" i="16"/>
  <c r="EI975" i="16" s="1"/>
  <c r="DC976" i="16"/>
  <c r="EI976" i="16" s="1"/>
  <c r="DC977" i="16"/>
  <c r="EI977" i="16" s="1"/>
  <c r="DC978" i="16"/>
  <c r="EI978" i="16" s="1"/>
  <c r="DC979" i="16"/>
  <c r="EI979" i="16" s="1"/>
  <c r="DC980" i="16"/>
  <c r="EI980" i="16" s="1"/>
  <c r="DC981" i="16"/>
  <c r="EI981" i="16" s="1"/>
  <c r="DC982" i="16"/>
  <c r="EI982" i="16" s="1"/>
  <c r="DC983" i="16"/>
  <c r="EI983" i="16" s="1"/>
  <c r="DC984" i="16"/>
  <c r="EI984" i="16" s="1"/>
  <c r="DC985" i="16"/>
  <c r="EI985" i="16" s="1"/>
  <c r="DC986" i="16"/>
  <c r="EI986" i="16" s="1"/>
  <c r="DC987" i="16"/>
  <c r="EI987" i="16" s="1"/>
  <c r="DC988" i="16"/>
  <c r="EI988" i="16" s="1"/>
  <c r="DC989" i="16"/>
  <c r="EI989" i="16" s="1"/>
  <c r="DC990" i="16"/>
  <c r="EI990" i="16" s="1"/>
  <c r="DC991" i="16"/>
  <c r="EI991" i="16" s="1"/>
  <c r="DC992" i="16"/>
  <c r="EI992" i="16" s="1"/>
  <c r="DC993" i="16"/>
  <c r="EI993" i="16" s="1"/>
  <c r="DC994" i="16"/>
  <c r="EI994" i="16" s="1"/>
  <c r="DC995" i="16"/>
  <c r="EI995" i="16" s="1"/>
  <c r="DC996" i="16"/>
  <c r="EI996" i="16" s="1"/>
  <c r="DC997" i="16"/>
  <c r="EI997" i="16" s="1"/>
  <c r="DC998" i="16"/>
  <c r="EI998" i="16" s="1"/>
  <c r="DC999" i="16"/>
  <c r="EI999" i="16" s="1"/>
  <c r="DC1000" i="16"/>
  <c r="EI1000" i="16" s="1"/>
  <c r="DC1001" i="16"/>
  <c r="EI1001" i="16" s="1"/>
  <c r="DC1002" i="16"/>
  <c r="EI1002" i="16" s="1"/>
  <c r="DC1003" i="16"/>
  <c r="EI1003" i="16" s="1"/>
  <c r="DC1004" i="16"/>
  <c r="EI1004" i="16" s="1"/>
  <c r="DC1005" i="16"/>
  <c r="EI1005" i="16" s="1"/>
  <c r="DC1006" i="16"/>
  <c r="EI1006" i="16" s="1"/>
  <c r="DC1007" i="16"/>
  <c r="EI1007" i="16" s="1"/>
  <c r="DC1008" i="16"/>
  <c r="EI1008" i="16" s="1"/>
  <c r="DC1009" i="16"/>
  <c r="EI1009" i="16" s="1"/>
  <c r="DC1010" i="16"/>
  <c r="EI1010" i="16" s="1"/>
  <c r="DC1011" i="16"/>
  <c r="EI1011" i="16" s="1"/>
  <c r="DC1012" i="16"/>
  <c r="EI1012" i="16" s="1"/>
  <c r="DC1013" i="16"/>
  <c r="EI1013" i="16" s="1"/>
  <c r="DC1014" i="16"/>
  <c r="EI1014" i="16" s="1"/>
  <c r="DC1015" i="16"/>
  <c r="EI1015" i="16" s="1"/>
  <c r="DC1016" i="16"/>
  <c r="EI1016" i="16" s="1"/>
  <c r="DA20" i="16"/>
  <c r="EG20" i="16" s="1"/>
  <c r="DA19" i="16"/>
  <c r="EG19" i="16" s="1"/>
  <c r="DA21" i="16"/>
  <c r="EG21" i="16" s="1"/>
  <c r="DA22" i="16"/>
  <c r="EG22" i="16" s="1"/>
  <c r="DA23" i="16"/>
  <c r="EG23" i="16" s="1"/>
  <c r="DA24" i="16"/>
  <c r="EG24" i="16" s="1"/>
  <c r="DA25" i="16"/>
  <c r="EG25" i="16" s="1"/>
  <c r="DA26" i="16"/>
  <c r="EG26" i="16" s="1"/>
  <c r="DA27" i="16"/>
  <c r="EG27" i="16" s="1"/>
  <c r="DA28" i="16"/>
  <c r="EG28" i="16" s="1"/>
  <c r="DA29" i="16"/>
  <c r="EG29" i="16" s="1"/>
  <c r="DA30" i="16"/>
  <c r="EG30" i="16" s="1"/>
  <c r="DA31" i="16"/>
  <c r="EG31" i="16" s="1"/>
  <c r="DA32" i="16"/>
  <c r="EG32" i="16" s="1"/>
  <c r="DA33" i="16"/>
  <c r="EG33" i="16" s="1"/>
  <c r="DA34" i="16"/>
  <c r="EG34" i="16" s="1"/>
  <c r="DA35" i="16"/>
  <c r="EG35" i="16" s="1"/>
  <c r="DA36" i="16"/>
  <c r="EG36" i="16" s="1"/>
  <c r="DA37" i="16"/>
  <c r="EG37" i="16" s="1"/>
  <c r="DA38" i="16"/>
  <c r="EG38" i="16" s="1"/>
  <c r="DA39" i="16"/>
  <c r="EG39" i="16" s="1"/>
  <c r="DA40" i="16"/>
  <c r="EG40" i="16" s="1"/>
  <c r="DA41" i="16"/>
  <c r="EG41" i="16" s="1"/>
  <c r="DA42" i="16"/>
  <c r="EG42" i="16" s="1"/>
  <c r="DA43" i="16"/>
  <c r="EG43" i="16" s="1"/>
  <c r="DA44" i="16"/>
  <c r="EG44" i="16" s="1"/>
  <c r="DA45" i="16"/>
  <c r="EG45" i="16" s="1"/>
  <c r="DA46" i="16"/>
  <c r="EG46" i="16" s="1"/>
  <c r="DA47" i="16"/>
  <c r="EG47" i="16" s="1"/>
  <c r="DA48" i="16"/>
  <c r="EG48" i="16" s="1"/>
  <c r="DA49" i="16"/>
  <c r="EG49" i="16" s="1"/>
  <c r="DA50" i="16"/>
  <c r="EG50" i="16" s="1"/>
  <c r="DA51" i="16"/>
  <c r="EG51" i="16" s="1"/>
  <c r="DA52" i="16"/>
  <c r="EG52" i="16" s="1"/>
  <c r="DA53" i="16"/>
  <c r="EG53" i="16" s="1"/>
  <c r="DA54" i="16"/>
  <c r="EG54" i="16" s="1"/>
  <c r="DA55" i="16"/>
  <c r="EG55" i="16" s="1"/>
  <c r="DA56" i="16"/>
  <c r="EG56" i="16" s="1"/>
  <c r="DA57" i="16"/>
  <c r="EG57" i="16" s="1"/>
  <c r="DA58" i="16"/>
  <c r="EG58" i="16" s="1"/>
  <c r="DA59" i="16"/>
  <c r="EG59" i="16" s="1"/>
  <c r="DA60" i="16"/>
  <c r="EG60" i="16" s="1"/>
  <c r="DA61" i="16"/>
  <c r="EG61" i="16" s="1"/>
  <c r="DA62" i="16"/>
  <c r="EG62" i="16" s="1"/>
  <c r="DA63" i="16"/>
  <c r="EG63" i="16" s="1"/>
  <c r="DA64" i="16"/>
  <c r="EG64" i="16" s="1"/>
  <c r="DA65" i="16"/>
  <c r="EG65" i="16" s="1"/>
  <c r="DA66" i="16"/>
  <c r="EG66" i="16" s="1"/>
  <c r="DA67" i="16"/>
  <c r="EG67" i="16" s="1"/>
  <c r="DA68" i="16"/>
  <c r="EG68" i="16" s="1"/>
  <c r="DA69" i="16"/>
  <c r="EG69" i="16" s="1"/>
  <c r="DA70" i="16"/>
  <c r="EG70" i="16" s="1"/>
  <c r="DA71" i="16"/>
  <c r="EG71" i="16" s="1"/>
  <c r="DA72" i="16"/>
  <c r="EG72" i="16" s="1"/>
  <c r="DA73" i="16"/>
  <c r="EG73" i="16" s="1"/>
  <c r="DA74" i="16"/>
  <c r="EG74" i="16" s="1"/>
  <c r="DA75" i="16"/>
  <c r="EG75" i="16" s="1"/>
  <c r="DA76" i="16"/>
  <c r="EG76" i="16" s="1"/>
  <c r="DA77" i="16"/>
  <c r="EG77" i="16" s="1"/>
  <c r="DA78" i="16"/>
  <c r="EG78" i="16" s="1"/>
  <c r="DA79" i="16"/>
  <c r="EG79" i="16" s="1"/>
  <c r="DA80" i="16"/>
  <c r="EG80" i="16" s="1"/>
  <c r="DA81" i="16"/>
  <c r="EG81" i="16" s="1"/>
  <c r="DA82" i="16"/>
  <c r="EG82" i="16" s="1"/>
  <c r="DA83" i="16"/>
  <c r="EG83" i="16" s="1"/>
  <c r="DA84" i="16"/>
  <c r="EG84" i="16" s="1"/>
  <c r="DA85" i="16"/>
  <c r="EG85" i="16" s="1"/>
  <c r="DA86" i="16"/>
  <c r="EG86" i="16" s="1"/>
  <c r="DA87" i="16"/>
  <c r="EG87" i="16" s="1"/>
  <c r="DA88" i="16"/>
  <c r="EG88" i="16" s="1"/>
  <c r="DA89" i="16"/>
  <c r="EG89" i="16" s="1"/>
  <c r="DA90" i="16"/>
  <c r="EG90" i="16" s="1"/>
  <c r="DA91" i="16"/>
  <c r="EG91" i="16" s="1"/>
  <c r="DA92" i="16"/>
  <c r="EG92" i="16" s="1"/>
  <c r="DA93" i="16"/>
  <c r="EG93" i="16" s="1"/>
  <c r="DA94" i="16"/>
  <c r="EG94" i="16" s="1"/>
  <c r="DA95" i="16"/>
  <c r="EG95" i="16" s="1"/>
  <c r="DA96" i="16"/>
  <c r="EG96" i="16" s="1"/>
  <c r="DA97" i="16"/>
  <c r="EG97" i="16" s="1"/>
  <c r="DA98" i="16"/>
  <c r="EG98" i="16" s="1"/>
  <c r="DA99" i="16"/>
  <c r="EG99" i="16" s="1"/>
  <c r="DA100" i="16"/>
  <c r="EG100" i="16" s="1"/>
  <c r="DA101" i="16"/>
  <c r="EG101" i="16" s="1"/>
  <c r="DA102" i="16"/>
  <c r="EG102" i="16" s="1"/>
  <c r="DA103" i="16"/>
  <c r="EG103" i="16" s="1"/>
  <c r="DA104" i="16"/>
  <c r="EG104" i="16" s="1"/>
  <c r="DA105" i="16"/>
  <c r="EG105" i="16" s="1"/>
  <c r="DA106" i="16"/>
  <c r="EG106" i="16" s="1"/>
  <c r="DA107" i="16"/>
  <c r="EG107" i="16" s="1"/>
  <c r="DA108" i="16"/>
  <c r="EG108" i="16" s="1"/>
  <c r="DA109" i="16"/>
  <c r="EG109" i="16" s="1"/>
  <c r="DA110" i="16"/>
  <c r="EG110" i="16" s="1"/>
  <c r="DA111" i="16"/>
  <c r="EG111" i="16" s="1"/>
  <c r="DA112" i="16"/>
  <c r="EG112" i="16" s="1"/>
  <c r="DA113" i="16"/>
  <c r="EG113" i="16" s="1"/>
  <c r="DA114" i="16"/>
  <c r="EG114" i="16" s="1"/>
  <c r="DA115" i="16"/>
  <c r="EG115" i="16" s="1"/>
  <c r="DA116" i="16"/>
  <c r="EG116" i="16" s="1"/>
  <c r="DA117" i="16"/>
  <c r="EG117" i="16" s="1"/>
  <c r="DA118" i="16"/>
  <c r="EG118" i="16" s="1"/>
  <c r="DA119" i="16"/>
  <c r="EG119" i="16" s="1"/>
  <c r="DA120" i="16"/>
  <c r="EG120" i="16" s="1"/>
  <c r="DA121" i="16"/>
  <c r="EG121" i="16" s="1"/>
  <c r="DA122" i="16"/>
  <c r="EG122" i="16" s="1"/>
  <c r="DA123" i="16"/>
  <c r="EG123" i="16" s="1"/>
  <c r="DA124" i="16"/>
  <c r="EG124" i="16" s="1"/>
  <c r="DA125" i="16"/>
  <c r="EG125" i="16" s="1"/>
  <c r="DA126" i="16"/>
  <c r="EG126" i="16" s="1"/>
  <c r="DA127" i="16"/>
  <c r="EG127" i="16" s="1"/>
  <c r="DA128" i="16"/>
  <c r="EG128" i="16" s="1"/>
  <c r="DA129" i="16"/>
  <c r="EG129" i="16" s="1"/>
  <c r="DA130" i="16"/>
  <c r="EG130" i="16" s="1"/>
  <c r="DA131" i="16"/>
  <c r="EG131" i="16" s="1"/>
  <c r="DA132" i="16"/>
  <c r="EG132" i="16" s="1"/>
  <c r="DA133" i="16"/>
  <c r="EG133" i="16" s="1"/>
  <c r="DA134" i="16"/>
  <c r="EG134" i="16" s="1"/>
  <c r="DA135" i="16"/>
  <c r="EG135" i="16" s="1"/>
  <c r="DA136" i="16"/>
  <c r="EG136" i="16" s="1"/>
  <c r="DA137" i="16"/>
  <c r="EG137" i="16" s="1"/>
  <c r="DA138" i="16"/>
  <c r="EG138" i="16" s="1"/>
  <c r="DA139" i="16"/>
  <c r="EG139" i="16" s="1"/>
  <c r="DA140" i="16"/>
  <c r="EG140" i="16" s="1"/>
  <c r="DA141" i="16"/>
  <c r="EG141" i="16" s="1"/>
  <c r="DA142" i="16"/>
  <c r="EG142" i="16" s="1"/>
  <c r="DA143" i="16"/>
  <c r="EG143" i="16" s="1"/>
  <c r="DA144" i="16"/>
  <c r="EG144" i="16" s="1"/>
  <c r="DA145" i="16"/>
  <c r="EG145" i="16" s="1"/>
  <c r="DA146" i="16"/>
  <c r="EG146" i="16" s="1"/>
  <c r="DA147" i="16"/>
  <c r="EG147" i="16" s="1"/>
  <c r="DA148" i="16"/>
  <c r="EG148" i="16" s="1"/>
  <c r="DA149" i="16"/>
  <c r="EG149" i="16" s="1"/>
  <c r="DA150" i="16"/>
  <c r="EG150" i="16" s="1"/>
  <c r="DA151" i="16"/>
  <c r="EG151" i="16" s="1"/>
  <c r="DA152" i="16"/>
  <c r="EG152" i="16" s="1"/>
  <c r="DA153" i="16"/>
  <c r="EG153" i="16" s="1"/>
  <c r="DA154" i="16"/>
  <c r="EG154" i="16" s="1"/>
  <c r="DA155" i="16"/>
  <c r="EG155" i="16" s="1"/>
  <c r="DA156" i="16"/>
  <c r="EG156" i="16" s="1"/>
  <c r="DA157" i="16"/>
  <c r="EG157" i="16" s="1"/>
  <c r="DA158" i="16"/>
  <c r="EG158" i="16" s="1"/>
  <c r="DA159" i="16"/>
  <c r="EG159" i="16" s="1"/>
  <c r="DA160" i="16"/>
  <c r="EG160" i="16" s="1"/>
  <c r="DA161" i="16"/>
  <c r="EG161" i="16" s="1"/>
  <c r="DA162" i="16"/>
  <c r="EG162" i="16" s="1"/>
  <c r="DA163" i="16"/>
  <c r="EG163" i="16" s="1"/>
  <c r="DA164" i="16"/>
  <c r="EG164" i="16" s="1"/>
  <c r="DA165" i="16"/>
  <c r="EG165" i="16" s="1"/>
  <c r="DA166" i="16"/>
  <c r="EG166" i="16" s="1"/>
  <c r="DA167" i="16"/>
  <c r="EG167" i="16" s="1"/>
  <c r="DA168" i="16"/>
  <c r="EG168" i="16" s="1"/>
  <c r="DA169" i="16"/>
  <c r="EG169" i="16" s="1"/>
  <c r="DA170" i="16"/>
  <c r="EG170" i="16" s="1"/>
  <c r="DA171" i="16"/>
  <c r="EG171" i="16" s="1"/>
  <c r="DA172" i="16"/>
  <c r="EG172" i="16" s="1"/>
  <c r="DA173" i="16"/>
  <c r="EG173" i="16" s="1"/>
  <c r="DA174" i="16"/>
  <c r="EG174" i="16" s="1"/>
  <c r="DA175" i="16"/>
  <c r="EG175" i="16" s="1"/>
  <c r="DA176" i="16"/>
  <c r="EG176" i="16" s="1"/>
  <c r="DA177" i="16"/>
  <c r="EG177" i="16" s="1"/>
  <c r="DA178" i="16"/>
  <c r="EG178" i="16" s="1"/>
  <c r="DA179" i="16"/>
  <c r="EG179" i="16" s="1"/>
  <c r="DA180" i="16"/>
  <c r="EG180" i="16" s="1"/>
  <c r="DA181" i="16"/>
  <c r="EG181" i="16" s="1"/>
  <c r="DA182" i="16"/>
  <c r="EG182" i="16" s="1"/>
  <c r="DA183" i="16"/>
  <c r="EG183" i="16" s="1"/>
  <c r="DA184" i="16"/>
  <c r="EG184" i="16" s="1"/>
  <c r="DA185" i="16"/>
  <c r="EG185" i="16" s="1"/>
  <c r="DA186" i="16"/>
  <c r="EG186" i="16" s="1"/>
  <c r="DA187" i="16"/>
  <c r="EG187" i="16" s="1"/>
  <c r="DA188" i="16"/>
  <c r="EG188" i="16" s="1"/>
  <c r="DA189" i="16"/>
  <c r="EG189" i="16" s="1"/>
  <c r="DA190" i="16"/>
  <c r="EG190" i="16" s="1"/>
  <c r="DA191" i="16"/>
  <c r="EG191" i="16" s="1"/>
  <c r="DA192" i="16"/>
  <c r="EG192" i="16" s="1"/>
  <c r="DA193" i="16"/>
  <c r="EG193" i="16" s="1"/>
  <c r="DA194" i="16"/>
  <c r="EG194" i="16" s="1"/>
  <c r="DA195" i="16"/>
  <c r="EG195" i="16" s="1"/>
  <c r="DA196" i="16"/>
  <c r="EG196" i="16" s="1"/>
  <c r="DA197" i="16"/>
  <c r="EG197" i="16" s="1"/>
  <c r="DA198" i="16"/>
  <c r="EG198" i="16" s="1"/>
  <c r="DA199" i="16"/>
  <c r="EG199" i="16" s="1"/>
  <c r="DA200" i="16"/>
  <c r="EG200" i="16" s="1"/>
  <c r="DA201" i="16"/>
  <c r="EG201" i="16" s="1"/>
  <c r="DA202" i="16"/>
  <c r="EG202" i="16" s="1"/>
  <c r="DA203" i="16"/>
  <c r="EG203" i="16" s="1"/>
  <c r="DA204" i="16"/>
  <c r="EG204" i="16" s="1"/>
  <c r="DA205" i="16"/>
  <c r="EG205" i="16" s="1"/>
  <c r="DA206" i="16"/>
  <c r="EG206" i="16" s="1"/>
  <c r="DA207" i="16"/>
  <c r="EG207" i="16" s="1"/>
  <c r="DA208" i="16"/>
  <c r="EG208" i="16" s="1"/>
  <c r="DA209" i="16"/>
  <c r="EG209" i="16" s="1"/>
  <c r="DA210" i="16"/>
  <c r="EG210" i="16" s="1"/>
  <c r="DA211" i="16"/>
  <c r="EG211" i="16" s="1"/>
  <c r="DA212" i="16"/>
  <c r="EG212" i="16" s="1"/>
  <c r="DA213" i="16"/>
  <c r="EG213" i="16" s="1"/>
  <c r="DA214" i="16"/>
  <c r="EG214" i="16" s="1"/>
  <c r="DA215" i="16"/>
  <c r="EG215" i="16" s="1"/>
  <c r="DA216" i="16"/>
  <c r="EG216" i="16" s="1"/>
  <c r="DA217" i="16"/>
  <c r="EG217" i="16" s="1"/>
  <c r="DA218" i="16"/>
  <c r="EG218" i="16" s="1"/>
  <c r="DA219" i="16"/>
  <c r="EG219" i="16" s="1"/>
  <c r="DA220" i="16"/>
  <c r="EG220" i="16" s="1"/>
  <c r="DA221" i="16"/>
  <c r="EG221" i="16" s="1"/>
  <c r="DA222" i="16"/>
  <c r="EG222" i="16" s="1"/>
  <c r="DA223" i="16"/>
  <c r="EG223" i="16" s="1"/>
  <c r="DA224" i="16"/>
  <c r="EG224" i="16" s="1"/>
  <c r="DA225" i="16"/>
  <c r="EG225" i="16" s="1"/>
  <c r="DA226" i="16"/>
  <c r="EG226" i="16" s="1"/>
  <c r="DA227" i="16"/>
  <c r="EG227" i="16" s="1"/>
  <c r="DA228" i="16"/>
  <c r="EG228" i="16" s="1"/>
  <c r="DA229" i="16"/>
  <c r="EG229" i="16" s="1"/>
  <c r="DA230" i="16"/>
  <c r="EG230" i="16" s="1"/>
  <c r="DA231" i="16"/>
  <c r="EG231" i="16" s="1"/>
  <c r="DA232" i="16"/>
  <c r="EG232" i="16" s="1"/>
  <c r="DA233" i="16"/>
  <c r="EG233" i="16" s="1"/>
  <c r="DA234" i="16"/>
  <c r="EG234" i="16" s="1"/>
  <c r="DA235" i="16"/>
  <c r="EG235" i="16" s="1"/>
  <c r="DA236" i="16"/>
  <c r="EG236" i="16" s="1"/>
  <c r="DA237" i="16"/>
  <c r="EG237" i="16" s="1"/>
  <c r="DA238" i="16"/>
  <c r="EG238" i="16" s="1"/>
  <c r="DA239" i="16"/>
  <c r="EG239" i="16" s="1"/>
  <c r="DA240" i="16"/>
  <c r="EG240" i="16" s="1"/>
  <c r="DA241" i="16"/>
  <c r="EG241" i="16" s="1"/>
  <c r="DA242" i="16"/>
  <c r="EG242" i="16" s="1"/>
  <c r="DA243" i="16"/>
  <c r="EG243" i="16" s="1"/>
  <c r="DA244" i="16"/>
  <c r="EG244" i="16" s="1"/>
  <c r="DA245" i="16"/>
  <c r="EG245" i="16" s="1"/>
  <c r="DA246" i="16"/>
  <c r="EG246" i="16" s="1"/>
  <c r="DA247" i="16"/>
  <c r="EG247" i="16" s="1"/>
  <c r="DA248" i="16"/>
  <c r="EG248" i="16" s="1"/>
  <c r="DA249" i="16"/>
  <c r="EG249" i="16" s="1"/>
  <c r="DA250" i="16"/>
  <c r="EG250" i="16" s="1"/>
  <c r="DA251" i="16"/>
  <c r="EG251" i="16" s="1"/>
  <c r="DA252" i="16"/>
  <c r="EG252" i="16" s="1"/>
  <c r="DA253" i="16"/>
  <c r="EG253" i="16" s="1"/>
  <c r="DA254" i="16"/>
  <c r="EG254" i="16" s="1"/>
  <c r="DA255" i="16"/>
  <c r="EG255" i="16" s="1"/>
  <c r="DA256" i="16"/>
  <c r="EG256" i="16" s="1"/>
  <c r="DA257" i="16"/>
  <c r="EG257" i="16" s="1"/>
  <c r="DA258" i="16"/>
  <c r="EG258" i="16" s="1"/>
  <c r="DA259" i="16"/>
  <c r="EG259" i="16" s="1"/>
  <c r="DA260" i="16"/>
  <c r="EG260" i="16" s="1"/>
  <c r="DA261" i="16"/>
  <c r="EG261" i="16" s="1"/>
  <c r="DA262" i="16"/>
  <c r="EG262" i="16" s="1"/>
  <c r="DA263" i="16"/>
  <c r="EG263" i="16" s="1"/>
  <c r="DA264" i="16"/>
  <c r="EG264" i="16" s="1"/>
  <c r="DA265" i="16"/>
  <c r="EG265" i="16" s="1"/>
  <c r="DA266" i="16"/>
  <c r="EG266" i="16" s="1"/>
  <c r="DA267" i="16"/>
  <c r="EG267" i="16" s="1"/>
  <c r="DA268" i="16"/>
  <c r="EG268" i="16" s="1"/>
  <c r="DA269" i="16"/>
  <c r="EG269" i="16" s="1"/>
  <c r="DA270" i="16"/>
  <c r="EG270" i="16" s="1"/>
  <c r="DA271" i="16"/>
  <c r="EG271" i="16" s="1"/>
  <c r="DA272" i="16"/>
  <c r="EG272" i="16" s="1"/>
  <c r="DA273" i="16"/>
  <c r="EG273" i="16" s="1"/>
  <c r="DA274" i="16"/>
  <c r="EG274" i="16" s="1"/>
  <c r="DA275" i="16"/>
  <c r="EG275" i="16" s="1"/>
  <c r="DA276" i="16"/>
  <c r="EG276" i="16" s="1"/>
  <c r="DA277" i="16"/>
  <c r="EG277" i="16" s="1"/>
  <c r="DA278" i="16"/>
  <c r="EG278" i="16" s="1"/>
  <c r="DA279" i="16"/>
  <c r="EG279" i="16" s="1"/>
  <c r="DA280" i="16"/>
  <c r="EG280" i="16" s="1"/>
  <c r="DA281" i="16"/>
  <c r="EG281" i="16" s="1"/>
  <c r="DA282" i="16"/>
  <c r="EG282" i="16" s="1"/>
  <c r="DA283" i="16"/>
  <c r="EG283" i="16" s="1"/>
  <c r="DA284" i="16"/>
  <c r="EG284" i="16" s="1"/>
  <c r="DA285" i="16"/>
  <c r="EG285" i="16" s="1"/>
  <c r="DA286" i="16"/>
  <c r="EG286" i="16" s="1"/>
  <c r="DA287" i="16"/>
  <c r="EG287" i="16" s="1"/>
  <c r="DA288" i="16"/>
  <c r="EG288" i="16" s="1"/>
  <c r="DA289" i="16"/>
  <c r="EG289" i="16" s="1"/>
  <c r="DA290" i="16"/>
  <c r="EG290" i="16" s="1"/>
  <c r="DA291" i="16"/>
  <c r="EG291" i="16" s="1"/>
  <c r="DA292" i="16"/>
  <c r="EG292" i="16" s="1"/>
  <c r="DA293" i="16"/>
  <c r="EG293" i="16" s="1"/>
  <c r="DA294" i="16"/>
  <c r="EG294" i="16" s="1"/>
  <c r="DA295" i="16"/>
  <c r="EG295" i="16" s="1"/>
  <c r="DA296" i="16"/>
  <c r="EG296" i="16" s="1"/>
  <c r="DA297" i="16"/>
  <c r="EG297" i="16" s="1"/>
  <c r="DA298" i="16"/>
  <c r="EG298" i="16" s="1"/>
  <c r="DA299" i="16"/>
  <c r="EG299" i="16" s="1"/>
  <c r="DA300" i="16"/>
  <c r="EG300" i="16" s="1"/>
  <c r="DA301" i="16"/>
  <c r="EG301" i="16" s="1"/>
  <c r="DA302" i="16"/>
  <c r="EG302" i="16" s="1"/>
  <c r="DA303" i="16"/>
  <c r="EG303" i="16" s="1"/>
  <c r="DA304" i="16"/>
  <c r="EG304" i="16" s="1"/>
  <c r="DA305" i="16"/>
  <c r="EG305" i="16" s="1"/>
  <c r="DA306" i="16"/>
  <c r="EG306" i="16" s="1"/>
  <c r="DA307" i="16"/>
  <c r="EG307" i="16" s="1"/>
  <c r="DA308" i="16"/>
  <c r="EG308" i="16" s="1"/>
  <c r="DA309" i="16"/>
  <c r="EG309" i="16" s="1"/>
  <c r="DA310" i="16"/>
  <c r="EG310" i="16" s="1"/>
  <c r="DA311" i="16"/>
  <c r="EG311" i="16" s="1"/>
  <c r="DA312" i="16"/>
  <c r="EG312" i="16" s="1"/>
  <c r="DA313" i="16"/>
  <c r="EG313" i="16" s="1"/>
  <c r="DA314" i="16"/>
  <c r="EG314" i="16" s="1"/>
  <c r="DA315" i="16"/>
  <c r="EG315" i="16" s="1"/>
  <c r="DA316" i="16"/>
  <c r="EG316" i="16" s="1"/>
  <c r="DA317" i="16"/>
  <c r="EG317" i="16" s="1"/>
  <c r="DA318" i="16"/>
  <c r="EG318" i="16" s="1"/>
  <c r="DA319" i="16"/>
  <c r="EG319" i="16" s="1"/>
  <c r="DA320" i="16"/>
  <c r="EG320" i="16" s="1"/>
  <c r="DA321" i="16"/>
  <c r="EG321" i="16" s="1"/>
  <c r="DA322" i="16"/>
  <c r="EG322" i="16" s="1"/>
  <c r="DA323" i="16"/>
  <c r="EG323" i="16" s="1"/>
  <c r="DA324" i="16"/>
  <c r="EG324" i="16" s="1"/>
  <c r="DA325" i="16"/>
  <c r="EG325" i="16" s="1"/>
  <c r="DA326" i="16"/>
  <c r="EG326" i="16" s="1"/>
  <c r="DA327" i="16"/>
  <c r="EG327" i="16" s="1"/>
  <c r="DA328" i="16"/>
  <c r="EG328" i="16" s="1"/>
  <c r="DA329" i="16"/>
  <c r="EG329" i="16" s="1"/>
  <c r="DA330" i="16"/>
  <c r="EG330" i="16" s="1"/>
  <c r="DA331" i="16"/>
  <c r="EG331" i="16" s="1"/>
  <c r="DA332" i="16"/>
  <c r="EG332" i="16" s="1"/>
  <c r="DA333" i="16"/>
  <c r="EG333" i="16" s="1"/>
  <c r="DA334" i="16"/>
  <c r="EG334" i="16" s="1"/>
  <c r="DA336" i="16"/>
  <c r="EG336" i="16" s="1"/>
  <c r="DA335" i="16"/>
  <c r="EG335" i="16" s="1"/>
  <c r="DA337" i="16"/>
  <c r="EG337" i="16" s="1"/>
  <c r="DA338" i="16"/>
  <c r="EG338" i="16" s="1"/>
  <c r="DA339" i="16"/>
  <c r="EG339" i="16" s="1"/>
  <c r="DA340" i="16"/>
  <c r="EG340" i="16" s="1"/>
  <c r="DA341" i="16"/>
  <c r="EG341" i="16" s="1"/>
  <c r="DA342" i="16"/>
  <c r="EG342" i="16" s="1"/>
  <c r="DA343" i="16"/>
  <c r="EG343" i="16" s="1"/>
  <c r="DA344" i="16"/>
  <c r="EG344" i="16" s="1"/>
  <c r="DA345" i="16"/>
  <c r="EG345" i="16" s="1"/>
  <c r="DA346" i="16"/>
  <c r="EG346" i="16" s="1"/>
  <c r="DA347" i="16"/>
  <c r="EG347" i="16" s="1"/>
  <c r="DA348" i="16"/>
  <c r="EG348" i="16" s="1"/>
  <c r="DA349" i="16"/>
  <c r="EG349" i="16" s="1"/>
  <c r="DA350" i="16"/>
  <c r="EG350" i="16" s="1"/>
  <c r="DA351" i="16"/>
  <c r="EG351" i="16" s="1"/>
  <c r="DA352" i="16"/>
  <c r="EG352" i="16" s="1"/>
  <c r="DA353" i="16"/>
  <c r="EG353" i="16" s="1"/>
  <c r="DA354" i="16"/>
  <c r="EG354" i="16" s="1"/>
  <c r="DA355" i="16"/>
  <c r="EG355" i="16" s="1"/>
  <c r="DA356" i="16"/>
  <c r="EG356" i="16" s="1"/>
  <c r="DA357" i="16"/>
  <c r="EG357" i="16" s="1"/>
  <c r="DA358" i="16"/>
  <c r="EG358" i="16" s="1"/>
  <c r="DA359" i="16"/>
  <c r="EG359" i="16" s="1"/>
  <c r="DA360" i="16"/>
  <c r="EG360" i="16" s="1"/>
  <c r="DA361" i="16"/>
  <c r="EG361" i="16" s="1"/>
  <c r="DA362" i="16"/>
  <c r="EG362" i="16" s="1"/>
  <c r="DA363" i="16"/>
  <c r="EG363" i="16" s="1"/>
  <c r="DA364" i="16"/>
  <c r="EG364" i="16" s="1"/>
  <c r="DA365" i="16"/>
  <c r="EG365" i="16" s="1"/>
  <c r="DA366" i="16"/>
  <c r="EG366" i="16" s="1"/>
  <c r="DA367" i="16"/>
  <c r="EG367" i="16" s="1"/>
  <c r="DA368" i="16"/>
  <c r="EG368" i="16" s="1"/>
  <c r="DA369" i="16"/>
  <c r="EG369" i="16" s="1"/>
  <c r="DA370" i="16"/>
  <c r="EG370" i="16" s="1"/>
  <c r="DA371" i="16"/>
  <c r="EG371" i="16" s="1"/>
  <c r="DA372" i="16"/>
  <c r="EG372" i="16" s="1"/>
  <c r="DA373" i="16"/>
  <c r="EG373" i="16" s="1"/>
  <c r="DA374" i="16"/>
  <c r="EG374" i="16" s="1"/>
  <c r="DA375" i="16"/>
  <c r="EG375" i="16" s="1"/>
  <c r="DA376" i="16"/>
  <c r="EG376" i="16" s="1"/>
  <c r="DA377" i="16"/>
  <c r="EG377" i="16" s="1"/>
  <c r="DA378" i="16"/>
  <c r="EG378" i="16" s="1"/>
  <c r="DA379" i="16"/>
  <c r="EG379" i="16" s="1"/>
  <c r="DA380" i="16"/>
  <c r="EG380" i="16" s="1"/>
  <c r="DA381" i="16"/>
  <c r="EG381" i="16" s="1"/>
  <c r="DA382" i="16"/>
  <c r="EG382" i="16" s="1"/>
  <c r="DA383" i="16"/>
  <c r="EG383" i="16" s="1"/>
  <c r="DA384" i="16"/>
  <c r="EG384" i="16" s="1"/>
  <c r="DA385" i="16"/>
  <c r="EG385" i="16" s="1"/>
  <c r="DA386" i="16"/>
  <c r="EG386" i="16" s="1"/>
  <c r="DA387" i="16"/>
  <c r="EG387" i="16" s="1"/>
  <c r="DA388" i="16"/>
  <c r="EG388" i="16" s="1"/>
  <c r="DA389" i="16"/>
  <c r="EG389" i="16" s="1"/>
  <c r="DA390" i="16"/>
  <c r="EG390" i="16" s="1"/>
  <c r="DA391" i="16"/>
  <c r="EG391" i="16" s="1"/>
  <c r="DA392" i="16"/>
  <c r="EG392" i="16" s="1"/>
  <c r="DA393" i="16"/>
  <c r="EG393" i="16" s="1"/>
  <c r="DA394" i="16"/>
  <c r="EG394" i="16" s="1"/>
  <c r="DA395" i="16"/>
  <c r="EG395" i="16" s="1"/>
  <c r="DA396" i="16"/>
  <c r="EG396" i="16" s="1"/>
  <c r="DA397" i="16"/>
  <c r="EG397" i="16" s="1"/>
  <c r="DA398" i="16"/>
  <c r="EG398" i="16" s="1"/>
  <c r="DA399" i="16"/>
  <c r="EG399" i="16" s="1"/>
  <c r="DA400" i="16"/>
  <c r="EG400" i="16" s="1"/>
  <c r="DA401" i="16"/>
  <c r="EG401" i="16" s="1"/>
  <c r="DA402" i="16"/>
  <c r="EG402" i="16" s="1"/>
  <c r="DA403" i="16"/>
  <c r="EG403" i="16" s="1"/>
  <c r="DA404" i="16"/>
  <c r="EG404" i="16" s="1"/>
  <c r="DA405" i="16"/>
  <c r="EG405" i="16" s="1"/>
  <c r="DA406" i="16"/>
  <c r="EG406" i="16" s="1"/>
  <c r="DA407" i="16"/>
  <c r="EG407" i="16" s="1"/>
  <c r="DA408" i="16"/>
  <c r="EG408" i="16" s="1"/>
  <c r="DA409" i="16"/>
  <c r="EG409" i="16" s="1"/>
  <c r="DA410" i="16"/>
  <c r="EG410" i="16" s="1"/>
  <c r="DA411" i="16"/>
  <c r="EG411" i="16" s="1"/>
  <c r="DA412" i="16"/>
  <c r="EG412" i="16" s="1"/>
  <c r="DA413" i="16"/>
  <c r="EG413" i="16" s="1"/>
  <c r="DA414" i="16"/>
  <c r="EG414" i="16" s="1"/>
  <c r="DA415" i="16"/>
  <c r="EG415" i="16" s="1"/>
  <c r="DA416" i="16"/>
  <c r="EG416" i="16" s="1"/>
  <c r="DA417" i="16"/>
  <c r="EG417" i="16" s="1"/>
  <c r="DA418" i="16"/>
  <c r="EG418" i="16" s="1"/>
  <c r="DA419" i="16"/>
  <c r="EG419" i="16" s="1"/>
  <c r="DA420" i="16"/>
  <c r="EG420" i="16" s="1"/>
  <c r="DA421" i="16"/>
  <c r="EG421" i="16" s="1"/>
  <c r="DA422" i="16"/>
  <c r="EG422" i="16" s="1"/>
  <c r="DA423" i="16"/>
  <c r="EG423" i="16" s="1"/>
  <c r="DA424" i="16"/>
  <c r="EG424" i="16" s="1"/>
  <c r="DA425" i="16"/>
  <c r="EG425" i="16" s="1"/>
  <c r="DA426" i="16"/>
  <c r="EG426" i="16" s="1"/>
  <c r="DA427" i="16"/>
  <c r="EG427" i="16" s="1"/>
  <c r="DA428" i="16"/>
  <c r="EG428" i="16" s="1"/>
  <c r="DA429" i="16"/>
  <c r="EG429" i="16" s="1"/>
  <c r="DA430" i="16"/>
  <c r="EG430" i="16" s="1"/>
  <c r="DA431" i="16"/>
  <c r="EG431" i="16" s="1"/>
  <c r="DA432" i="16"/>
  <c r="EG432" i="16" s="1"/>
  <c r="DA433" i="16"/>
  <c r="EG433" i="16" s="1"/>
  <c r="DA434" i="16"/>
  <c r="EG434" i="16" s="1"/>
  <c r="DA435" i="16"/>
  <c r="EG435" i="16" s="1"/>
  <c r="DA436" i="16"/>
  <c r="EG436" i="16" s="1"/>
  <c r="DA437" i="16"/>
  <c r="EG437" i="16" s="1"/>
  <c r="DA438" i="16"/>
  <c r="EG438" i="16" s="1"/>
  <c r="DA439" i="16"/>
  <c r="EG439" i="16" s="1"/>
  <c r="DA440" i="16"/>
  <c r="EG440" i="16" s="1"/>
  <c r="DA441" i="16"/>
  <c r="EG441" i="16" s="1"/>
  <c r="DA442" i="16"/>
  <c r="EG442" i="16" s="1"/>
  <c r="DA443" i="16"/>
  <c r="EG443" i="16" s="1"/>
  <c r="DA444" i="16"/>
  <c r="EG444" i="16" s="1"/>
  <c r="DA445" i="16"/>
  <c r="EG445" i="16" s="1"/>
  <c r="DA446" i="16"/>
  <c r="EG446" i="16" s="1"/>
  <c r="DA447" i="16"/>
  <c r="EG447" i="16" s="1"/>
  <c r="DA448" i="16"/>
  <c r="EG448" i="16" s="1"/>
  <c r="DA449" i="16"/>
  <c r="EG449" i="16" s="1"/>
  <c r="DA450" i="16"/>
  <c r="EG450" i="16" s="1"/>
  <c r="DA451" i="16"/>
  <c r="EG451" i="16" s="1"/>
  <c r="DA452" i="16"/>
  <c r="EG452" i="16" s="1"/>
  <c r="DA453" i="16"/>
  <c r="EG453" i="16" s="1"/>
  <c r="DA454" i="16"/>
  <c r="EG454" i="16" s="1"/>
  <c r="DA455" i="16"/>
  <c r="EG455" i="16" s="1"/>
  <c r="DA456" i="16"/>
  <c r="EG456" i="16" s="1"/>
  <c r="DA457" i="16"/>
  <c r="EG457" i="16" s="1"/>
  <c r="DA458" i="16"/>
  <c r="EG458" i="16" s="1"/>
  <c r="DA459" i="16"/>
  <c r="EG459" i="16" s="1"/>
  <c r="DA460" i="16"/>
  <c r="EG460" i="16" s="1"/>
  <c r="DA461" i="16"/>
  <c r="EG461" i="16" s="1"/>
  <c r="DA462" i="16"/>
  <c r="EG462" i="16" s="1"/>
  <c r="DA463" i="16"/>
  <c r="EG463" i="16" s="1"/>
  <c r="DA464" i="16"/>
  <c r="EG464" i="16" s="1"/>
  <c r="DA465" i="16"/>
  <c r="EG465" i="16" s="1"/>
  <c r="DA466" i="16"/>
  <c r="EG466" i="16" s="1"/>
  <c r="DA467" i="16"/>
  <c r="EG467" i="16" s="1"/>
  <c r="DA468" i="16"/>
  <c r="EG468" i="16" s="1"/>
  <c r="DA469" i="16"/>
  <c r="EG469" i="16" s="1"/>
  <c r="DA470" i="16"/>
  <c r="EG470" i="16" s="1"/>
  <c r="DA471" i="16"/>
  <c r="EG471" i="16" s="1"/>
  <c r="DA472" i="16"/>
  <c r="EG472" i="16" s="1"/>
  <c r="DA473" i="16"/>
  <c r="EG473" i="16" s="1"/>
  <c r="DA474" i="16"/>
  <c r="EG474" i="16" s="1"/>
  <c r="DA475" i="16"/>
  <c r="EG475" i="16" s="1"/>
  <c r="DA476" i="16"/>
  <c r="EG476" i="16" s="1"/>
  <c r="DA477" i="16"/>
  <c r="EG477" i="16" s="1"/>
  <c r="DA478" i="16"/>
  <c r="EG478" i="16" s="1"/>
  <c r="DA479" i="16"/>
  <c r="EG479" i="16" s="1"/>
  <c r="DA480" i="16"/>
  <c r="EG480" i="16" s="1"/>
  <c r="DA481" i="16"/>
  <c r="EG481" i="16" s="1"/>
  <c r="DA482" i="16"/>
  <c r="EG482" i="16" s="1"/>
  <c r="DA483" i="16"/>
  <c r="EG483" i="16" s="1"/>
  <c r="DA484" i="16"/>
  <c r="EG484" i="16" s="1"/>
  <c r="DA485" i="16"/>
  <c r="EG485" i="16" s="1"/>
  <c r="DA486" i="16"/>
  <c r="EG486" i="16" s="1"/>
  <c r="DA487" i="16"/>
  <c r="EG487" i="16" s="1"/>
  <c r="DA488" i="16"/>
  <c r="EG488" i="16" s="1"/>
  <c r="DA489" i="16"/>
  <c r="EG489" i="16" s="1"/>
  <c r="DA490" i="16"/>
  <c r="EG490" i="16" s="1"/>
  <c r="DA491" i="16"/>
  <c r="EG491" i="16" s="1"/>
  <c r="DA492" i="16"/>
  <c r="EG492" i="16" s="1"/>
  <c r="DA493" i="16"/>
  <c r="EG493" i="16" s="1"/>
  <c r="DA494" i="16"/>
  <c r="EG494" i="16" s="1"/>
  <c r="DA495" i="16"/>
  <c r="EG495" i="16" s="1"/>
  <c r="DA496" i="16"/>
  <c r="EG496" i="16" s="1"/>
  <c r="DA497" i="16"/>
  <c r="EG497" i="16" s="1"/>
  <c r="DA498" i="16"/>
  <c r="EG498" i="16" s="1"/>
  <c r="DA499" i="16"/>
  <c r="EG499" i="16" s="1"/>
  <c r="DA500" i="16"/>
  <c r="EG500" i="16" s="1"/>
  <c r="DA501" i="16"/>
  <c r="EG501" i="16" s="1"/>
  <c r="DA502" i="16"/>
  <c r="EG502" i="16" s="1"/>
  <c r="DA503" i="16"/>
  <c r="EG503" i="16" s="1"/>
  <c r="DA504" i="16"/>
  <c r="EG504" i="16" s="1"/>
  <c r="DA505" i="16"/>
  <c r="EG505" i="16" s="1"/>
  <c r="DA506" i="16"/>
  <c r="EG506" i="16" s="1"/>
  <c r="DA507" i="16"/>
  <c r="EG507" i="16" s="1"/>
  <c r="DA508" i="16"/>
  <c r="EG508" i="16" s="1"/>
  <c r="DA509" i="16"/>
  <c r="EG509" i="16" s="1"/>
  <c r="DA510" i="16"/>
  <c r="EG510" i="16" s="1"/>
  <c r="DA511" i="16"/>
  <c r="EG511" i="16" s="1"/>
  <c r="DA512" i="16"/>
  <c r="EG512" i="16" s="1"/>
  <c r="DA513" i="16"/>
  <c r="EG513" i="16" s="1"/>
  <c r="DA514" i="16"/>
  <c r="EG514" i="16" s="1"/>
  <c r="DA515" i="16"/>
  <c r="EG515" i="16" s="1"/>
  <c r="DA516" i="16"/>
  <c r="EG516" i="16" s="1"/>
  <c r="DA517" i="16"/>
  <c r="EG517" i="16" s="1"/>
  <c r="DA518" i="16"/>
  <c r="EG518" i="16" s="1"/>
  <c r="DA519" i="16"/>
  <c r="EG519" i="16" s="1"/>
  <c r="DA520" i="16"/>
  <c r="EG520" i="16" s="1"/>
  <c r="DA521" i="16"/>
  <c r="EG521" i="16" s="1"/>
  <c r="DA522" i="16"/>
  <c r="EG522" i="16" s="1"/>
  <c r="DA523" i="16"/>
  <c r="EG523" i="16" s="1"/>
  <c r="DA524" i="16"/>
  <c r="EG524" i="16" s="1"/>
  <c r="DA525" i="16"/>
  <c r="EG525" i="16" s="1"/>
  <c r="DA526" i="16"/>
  <c r="EG526" i="16" s="1"/>
  <c r="DA527" i="16"/>
  <c r="EG527" i="16" s="1"/>
  <c r="DA528" i="16"/>
  <c r="EG528" i="16" s="1"/>
  <c r="DA529" i="16"/>
  <c r="EG529" i="16" s="1"/>
  <c r="DA530" i="16"/>
  <c r="EG530" i="16" s="1"/>
  <c r="DA531" i="16"/>
  <c r="EG531" i="16" s="1"/>
  <c r="DA532" i="16"/>
  <c r="EG532" i="16" s="1"/>
  <c r="DA533" i="16"/>
  <c r="EG533" i="16" s="1"/>
  <c r="DA534" i="16"/>
  <c r="EG534" i="16" s="1"/>
  <c r="DA535" i="16"/>
  <c r="EG535" i="16" s="1"/>
  <c r="DA536" i="16"/>
  <c r="EG536" i="16" s="1"/>
  <c r="DA537" i="16"/>
  <c r="EG537" i="16" s="1"/>
  <c r="DA538" i="16"/>
  <c r="EG538" i="16" s="1"/>
  <c r="DA539" i="16"/>
  <c r="EG539" i="16" s="1"/>
  <c r="DA540" i="16"/>
  <c r="EG540" i="16" s="1"/>
  <c r="DA541" i="16"/>
  <c r="EG541" i="16" s="1"/>
  <c r="DA542" i="16"/>
  <c r="EG542" i="16" s="1"/>
  <c r="DA543" i="16"/>
  <c r="EG543" i="16" s="1"/>
  <c r="DA544" i="16"/>
  <c r="EG544" i="16" s="1"/>
  <c r="DA545" i="16"/>
  <c r="EG545" i="16" s="1"/>
  <c r="DA546" i="16"/>
  <c r="EG546" i="16" s="1"/>
  <c r="DA547" i="16"/>
  <c r="EG547" i="16" s="1"/>
  <c r="DA548" i="16"/>
  <c r="EG548" i="16" s="1"/>
  <c r="DA549" i="16"/>
  <c r="EG549" i="16" s="1"/>
  <c r="DA550" i="16"/>
  <c r="EG550" i="16" s="1"/>
  <c r="DA551" i="16"/>
  <c r="EG551" i="16" s="1"/>
  <c r="DA552" i="16"/>
  <c r="EG552" i="16" s="1"/>
  <c r="DA553" i="16"/>
  <c r="EG553" i="16" s="1"/>
  <c r="DA554" i="16"/>
  <c r="EG554" i="16" s="1"/>
  <c r="DA555" i="16"/>
  <c r="EG555" i="16" s="1"/>
  <c r="DA556" i="16"/>
  <c r="EG556" i="16" s="1"/>
  <c r="DA557" i="16"/>
  <c r="EG557" i="16" s="1"/>
  <c r="DA558" i="16"/>
  <c r="EG558" i="16" s="1"/>
  <c r="DA559" i="16"/>
  <c r="EG559" i="16" s="1"/>
  <c r="DA560" i="16"/>
  <c r="EG560" i="16" s="1"/>
  <c r="DA561" i="16"/>
  <c r="EG561" i="16" s="1"/>
  <c r="DA562" i="16"/>
  <c r="EG562" i="16" s="1"/>
  <c r="DA563" i="16"/>
  <c r="EG563" i="16" s="1"/>
  <c r="DA564" i="16"/>
  <c r="EG564" i="16" s="1"/>
  <c r="DA565" i="16"/>
  <c r="EG565" i="16" s="1"/>
  <c r="DA566" i="16"/>
  <c r="EG566" i="16" s="1"/>
  <c r="DA567" i="16"/>
  <c r="EG567" i="16" s="1"/>
  <c r="DA568" i="16"/>
  <c r="EG568" i="16" s="1"/>
  <c r="DA569" i="16"/>
  <c r="EG569" i="16" s="1"/>
  <c r="DA570" i="16"/>
  <c r="EG570" i="16" s="1"/>
  <c r="DA571" i="16"/>
  <c r="EG571" i="16" s="1"/>
  <c r="DA572" i="16"/>
  <c r="EG572" i="16" s="1"/>
  <c r="DA573" i="16"/>
  <c r="EG573" i="16" s="1"/>
  <c r="DA574" i="16"/>
  <c r="EG574" i="16" s="1"/>
  <c r="DA575" i="16"/>
  <c r="EG575" i="16" s="1"/>
  <c r="DA576" i="16"/>
  <c r="EG576" i="16" s="1"/>
  <c r="DA577" i="16"/>
  <c r="EG577" i="16" s="1"/>
  <c r="DA578" i="16"/>
  <c r="EG578" i="16" s="1"/>
  <c r="DA579" i="16"/>
  <c r="EG579" i="16" s="1"/>
  <c r="DA580" i="16"/>
  <c r="EG580" i="16" s="1"/>
  <c r="DA581" i="16"/>
  <c r="EG581" i="16" s="1"/>
  <c r="DA582" i="16"/>
  <c r="EG582" i="16" s="1"/>
  <c r="DA583" i="16"/>
  <c r="EG583" i="16" s="1"/>
  <c r="DA584" i="16"/>
  <c r="EG584" i="16" s="1"/>
  <c r="DA585" i="16"/>
  <c r="EG585" i="16" s="1"/>
  <c r="DA586" i="16"/>
  <c r="EG586" i="16" s="1"/>
  <c r="DA587" i="16"/>
  <c r="EG587" i="16" s="1"/>
  <c r="DA588" i="16"/>
  <c r="EG588" i="16" s="1"/>
  <c r="DA589" i="16"/>
  <c r="EG589" i="16" s="1"/>
  <c r="DA590" i="16"/>
  <c r="EG590" i="16" s="1"/>
  <c r="DA591" i="16"/>
  <c r="EG591" i="16" s="1"/>
  <c r="DA592" i="16"/>
  <c r="EG592" i="16" s="1"/>
  <c r="DA593" i="16"/>
  <c r="EG593" i="16" s="1"/>
  <c r="DA594" i="16"/>
  <c r="EG594" i="16" s="1"/>
  <c r="DA595" i="16"/>
  <c r="EG595" i="16" s="1"/>
  <c r="DA596" i="16"/>
  <c r="EG596" i="16" s="1"/>
  <c r="DA597" i="16"/>
  <c r="EG597" i="16" s="1"/>
  <c r="DA598" i="16"/>
  <c r="EG598" i="16" s="1"/>
  <c r="DA599" i="16"/>
  <c r="EG599" i="16" s="1"/>
  <c r="DA600" i="16"/>
  <c r="EG600" i="16" s="1"/>
  <c r="DA601" i="16"/>
  <c r="EG601" i="16" s="1"/>
  <c r="DA602" i="16"/>
  <c r="EG602" i="16" s="1"/>
  <c r="DA603" i="16"/>
  <c r="EG603" i="16" s="1"/>
  <c r="DA604" i="16"/>
  <c r="EG604" i="16" s="1"/>
  <c r="DA605" i="16"/>
  <c r="EG605" i="16" s="1"/>
  <c r="DA606" i="16"/>
  <c r="EG606" i="16" s="1"/>
  <c r="DA607" i="16"/>
  <c r="EG607" i="16" s="1"/>
  <c r="DA608" i="16"/>
  <c r="EG608" i="16" s="1"/>
  <c r="DA609" i="16"/>
  <c r="EG609" i="16" s="1"/>
  <c r="DA610" i="16"/>
  <c r="EG610" i="16" s="1"/>
  <c r="DA611" i="16"/>
  <c r="EG611" i="16" s="1"/>
  <c r="DA612" i="16"/>
  <c r="EG612" i="16" s="1"/>
  <c r="DA613" i="16"/>
  <c r="EG613" i="16" s="1"/>
  <c r="DA614" i="16"/>
  <c r="EG614" i="16" s="1"/>
  <c r="DA615" i="16"/>
  <c r="EG615" i="16" s="1"/>
  <c r="DA616" i="16"/>
  <c r="EG616" i="16" s="1"/>
  <c r="DA617" i="16"/>
  <c r="EG617" i="16" s="1"/>
  <c r="DA618" i="16"/>
  <c r="EG618" i="16" s="1"/>
  <c r="DA619" i="16"/>
  <c r="EG619" i="16" s="1"/>
  <c r="DA620" i="16"/>
  <c r="EG620" i="16" s="1"/>
  <c r="DA621" i="16"/>
  <c r="EG621" i="16" s="1"/>
  <c r="DA622" i="16"/>
  <c r="EG622" i="16" s="1"/>
  <c r="DA623" i="16"/>
  <c r="EG623" i="16" s="1"/>
  <c r="DA624" i="16"/>
  <c r="EG624" i="16" s="1"/>
  <c r="DA625" i="16"/>
  <c r="EG625" i="16" s="1"/>
  <c r="DA626" i="16"/>
  <c r="EG626" i="16" s="1"/>
  <c r="DA627" i="16"/>
  <c r="EG627" i="16" s="1"/>
  <c r="DA628" i="16"/>
  <c r="EG628" i="16" s="1"/>
  <c r="DA629" i="16"/>
  <c r="EG629" i="16" s="1"/>
  <c r="DA630" i="16"/>
  <c r="EG630" i="16" s="1"/>
  <c r="DA631" i="16"/>
  <c r="EG631" i="16" s="1"/>
  <c r="DA632" i="16"/>
  <c r="EG632" i="16" s="1"/>
  <c r="DA633" i="16"/>
  <c r="EG633" i="16" s="1"/>
  <c r="DA634" i="16"/>
  <c r="EG634" i="16" s="1"/>
  <c r="DA635" i="16"/>
  <c r="EG635" i="16" s="1"/>
  <c r="DA636" i="16"/>
  <c r="EG636" i="16" s="1"/>
  <c r="DA637" i="16"/>
  <c r="EG637" i="16" s="1"/>
  <c r="DA638" i="16"/>
  <c r="EG638" i="16" s="1"/>
  <c r="DA639" i="16"/>
  <c r="EG639" i="16" s="1"/>
  <c r="DA640" i="16"/>
  <c r="EG640" i="16" s="1"/>
  <c r="DA641" i="16"/>
  <c r="EG641" i="16" s="1"/>
  <c r="DA642" i="16"/>
  <c r="EG642" i="16" s="1"/>
  <c r="DA643" i="16"/>
  <c r="EG643" i="16" s="1"/>
  <c r="DA644" i="16"/>
  <c r="EG644" i="16" s="1"/>
  <c r="DA645" i="16"/>
  <c r="EG645" i="16" s="1"/>
  <c r="DA646" i="16"/>
  <c r="EG646" i="16" s="1"/>
  <c r="DA647" i="16"/>
  <c r="EG647" i="16" s="1"/>
  <c r="DA648" i="16"/>
  <c r="EG648" i="16" s="1"/>
  <c r="DA649" i="16"/>
  <c r="EG649" i="16" s="1"/>
  <c r="DA650" i="16"/>
  <c r="EG650" i="16" s="1"/>
  <c r="DA651" i="16"/>
  <c r="EG651" i="16" s="1"/>
  <c r="DA652" i="16"/>
  <c r="EG652" i="16" s="1"/>
  <c r="DA653" i="16"/>
  <c r="EG653" i="16" s="1"/>
  <c r="DA654" i="16"/>
  <c r="EG654" i="16" s="1"/>
  <c r="DA655" i="16"/>
  <c r="EG655" i="16" s="1"/>
  <c r="DA656" i="16"/>
  <c r="EG656" i="16" s="1"/>
  <c r="DA657" i="16"/>
  <c r="EG657" i="16" s="1"/>
  <c r="DA658" i="16"/>
  <c r="EG658" i="16" s="1"/>
  <c r="DA659" i="16"/>
  <c r="EG659" i="16" s="1"/>
  <c r="DA660" i="16"/>
  <c r="EG660" i="16" s="1"/>
  <c r="DA661" i="16"/>
  <c r="EG661" i="16" s="1"/>
  <c r="DA662" i="16"/>
  <c r="EG662" i="16" s="1"/>
  <c r="DA663" i="16"/>
  <c r="EG663" i="16" s="1"/>
  <c r="DA664" i="16"/>
  <c r="EG664" i="16" s="1"/>
  <c r="DA665" i="16"/>
  <c r="EG665" i="16" s="1"/>
  <c r="DA666" i="16"/>
  <c r="EG666" i="16" s="1"/>
  <c r="DA667" i="16"/>
  <c r="EG667" i="16" s="1"/>
  <c r="DA668" i="16"/>
  <c r="EG668" i="16" s="1"/>
  <c r="DA669" i="16"/>
  <c r="EG669" i="16" s="1"/>
  <c r="DA670" i="16"/>
  <c r="EG670" i="16" s="1"/>
  <c r="DA671" i="16"/>
  <c r="EG671" i="16" s="1"/>
  <c r="DA672" i="16"/>
  <c r="EG672" i="16" s="1"/>
  <c r="DA673" i="16"/>
  <c r="EG673" i="16" s="1"/>
  <c r="DA674" i="16"/>
  <c r="EG674" i="16" s="1"/>
  <c r="DA675" i="16"/>
  <c r="EG675" i="16" s="1"/>
  <c r="DA676" i="16"/>
  <c r="EG676" i="16" s="1"/>
  <c r="DA677" i="16"/>
  <c r="EG677" i="16" s="1"/>
  <c r="DA678" i="16"/>
  <c r="EG678" i="16" s="1"/>
  <c r="DA679" i="16"/>
  <c r="EG679" i="16" s="1"/>
  <c r="DA680" i="16"/>
  <c r="EG680" i="16" s="1"/>
  <c r="DA681" i="16"/>
  <c r="EG681" i="16" s="1"/>
  <c r="DA682" i="16"/>
  <c r="EG682" i="16" s="1"/>
  <c r="DA683" i="16"/>
  <c r="EG683" i="16" s="1"/>
  <c r="DA684" i="16"/>
  <c r="EG684" i="16" s="1"/>
  <c r="DA685" i="16"/>
  <c r="EG685" i="16" s="1"/>
  <c r="DA686" i="16"/>
  <c r="EG686" i="16" s="1"/>
  <c r="DA687" i="16"/>
  <c r="EG687" i="16" s="1"/>
  <c r="DA688" i="16"/>
  <c r="EG688" i="16" s="1"/>
  <c r="DA689" i="16"/>
  <c r="EG689" i="16" s="1"/>
  <c r="DA690" i="16"/>
  <c r="EG690" i="16" s="1"/>
  <c r="DA691" i="16"/>
  <c r="EG691" i="16" s="1"/>
  <c r="DA692" i="16"/>
  <c r="EG692" i="16" s="1"/>
  <c r="DA693" i="16"/>
  <c r="EG693" i="16" s="1"/>
  <c r="DA694" i="16"/>
  <c r="EG694" i="16" s="1"/>
  <c r="DA695" i="16"/>
  <c r="EG695" i="16" s="1"/>
  <c r="DA696" i="16"/>
  <c r="EG696" i="16" s="1"/>
  <c r="DA697" i="16"/>
  <c r="EG697" i="16" s="1"/>
  <c r="DA698" i="16"/>
  <c r="EG698" i="16" s="1"/>
  <c r="DA699" i="16"/>
  <c r="EG699" i="16" s="1"/>
  <c r="DA700" i="16"/>
  <c r="EG700" i="16" s="1"/>
  <c r="DA701" i="16"/>
  <c r="EG701" i="16" s="1"/>
  <c r="DA702" i="16"/>
  <c r="EG702" i="16" s="1"/>
  <c r="DA703" i="16"/>
  <c r="EG703" i="16" s="1"/>
  <c r="DA704" i="16"/>
  <c r="EG704" i="16" s="1"/>
  <c r="DA705" i="16"/>
  <c r="EG705" i="16" s="1"/>
  <c r="DA706" i="16"/>
  <c r="EG706" i="16" s="1"/>
  <c r="DA707" i="16"/>
  <c r="EG707" i="16" s="1"/>
  <c r="DA708" i="16"/>
  <c r="EG708" i="16" s="1"/>
  <c r="DA709" i="16"/>
  <c r="EG709" i="16" s="1"/>
  <c r="DA710" i="16"/>
  <c r="EG710" i="16" s="1"/>
  <c r="DA711" i="16"/>
  <c r="EG711" i="16" s="1"/>
  <c r="DA712" i="16"/>
  <c r="EG712" i="16" s="1"/>
  <c r="DA713" i="16"/>
  <c r="EG713" i="16" s="1"/>
  <c r="DA714" i="16"/>
  <c r="EG714" i="16" s="1"/>
  <c r="DA715" i="16"/>
  <c r="EG715" i="16" s="1"/>
  <c r="DA716" i="16"/>
  <c r="EG716" i="16" s="1"/>
  <c r="DA717" i="16"/>
  <c r="EG717" i="16" s="1"/>
  <c r="DA718" i="16"/>
  <c r="EG718" i="16" s="1"/>
  <c r="DA719" i="16"/>
  <c r="EG719" i="16" s="1"/>
  <c r="DA720" i="16"/>
  <c r="EG720" i="16" s="1"/>
  <c r="DA721" i="16"/>
  <c r="EG721" i="16" s="1"/>
  <c r="DA722" i="16"/>
  <c r="EG722" i="16" s="1"/>
  <c r="DA723" i="16"/>
  <c r="EG723" i="16" s="1"/>
  <c r="DA724" i="16"/>
  <c r="EG724" i="16" s="1"/>
  <c r="DA725" i="16"/>
  <c r="EG725" i="16" s="1"/>
  <c r="DA726" i="16"/>
  <c r="EG726" i="16" s="1"/>
  <c r="DA727" i="16"/>
  <c r="EG727" i="16" s="1"/>
  <c r="DA728" i="16"/>
  <c r="EG728" i="16" s="1"/>
  <c r="DA729" i="16"/>
  <c r="EG729" i="16" s="1"/>
  <c r="DA730" i="16"/>
  <c r="EG730" i="16" s="1"/>
  <c r="DA731" i="16"/>
  <c r="EG731" i="16" s="1"/>
  <c r="DA732" i="16"/>
  <c r="EG732" i="16" s="1"/>
  <c r="DA733" i="16"/>
  <c r="EG733" i="16" s="1"/>
  <c r="DA734" i="16"/>
  <c r="EG734" i="16" s="1"/>
  <c r="DA735" i="16"/>
  <c r="EG735" i="16" s="1"/>
  <c r="DA736" i="16"/>
  <c r="EG736" i="16" s="1"/>
  <c r="DA737" i="16"/>
  <c r="EG737" i="16" s="1"/>
  <c r="DA738" i="16"/>
  <c r="EG738" i="16" s="1"/>
  <c r="DA739" i="16"/>
  <c r="EG739" i="16" s="1"/>
  <c r="DA740" i="16"/>
  <c r="EG740" i="16" s="1"/>
  <c r="DA741" i="16"/>
  <c r="EG741" i="16" s="1"/>
  <c r="DA742" i="16"/>
  <c r="EG742" i="16" s="1"/>
  <c r="DA743" i="16"/>
  <c r="EG743" i="16" s="1"/>
  <c r="DA744" i="16"/>
  <c r="EG744" i="16" s="1"/>
  <c r="DA745" i="16"/>
  <c r="EG745" i="16" s="1"/>
  <c r="DA746" i="16"/>
  <c r="EG746" i="16" s="1"/>
  <c r="DA747" i="16"/>
  <c r="EG747" i="16" s="1"/>
  <c r="DA748" i="16"/>
  <c r="EG748" i="16" s="1"/>
  <c r="DA749" i="16"/>
  <c r="EG749" i="16" s="1"/>
  <c r="DA750" i="16"/>
  <c r="EG750" i="16" s="1"/>
  <c r="DA751" i="16"/>
  <c r="EG751" i="16" s="1"/>
  <c r="DA752" i="16"/>
  <c r="EG752" i="16" s="1"/>
  <c r="DA753" i="16"/>
  <c r="EG753" i="16" s="1"/>
  <c r="DA754" i="16"/>
  <c r="EG754" i="16" s="1"/>
  <c r="DA755" i="16"/>
  <c r="EG755" i="16" s="1"/>
  <c r="DA756" i="16"/>
  <c r="EG756" i="16" s="1"/>
  <c r="DA757" i="16"/>
  <c r="EG757" i="16" s="1"/>
  <c r="DA758" i="16"/>
  <c r="EG758" i="16" s="1"/>
  <c r="DA759" i="16"/>
  <c r="EG759" i="16" s="1"/>
  <c r="DA760" i="16"/>
  <c r="EG760" i="16" s="1"/>
  <c r="DA761" i="16"/>
  <c r="EG761" i="16" s="1"/>
  <c r="DA762" i="16"/>
  <c r="EG762" i="16" s="1"/>
  <c r="DA763" i="16"/>
  <c r="EG763" i="16" s="1"/>
  <c r="DA764" i="16"/>
  <c r="EG764" i="16" s="1"/>
  <c r="DA765" i="16"/>
  <c r="EG765" i="16" s="1"/>
  <c r="DA766" i="16"/>
  <c r="EG766" i="16" s="1"/>
  <c r="DA767" i="16"/>
  <c r="EG767" i="16" s="1"/>
  <c r="DA768" i="16"/>
  <c r="EG768" i="16" s="1"/>
  <c r="DA769" i="16"/>
  <c r="EG769" i="16" s="1"/>
  <c r="DA770" i="16"/>
  <c r="EG770" i="16" s="1"/>
  <c r="DA771" i="16"/>
  <c r="EG771" i="16" s="1"/>
  <c r="DA772" i="16"/>
  <c r="EG772" i="16" s="1"/>
  <c r="DA773" i="16"/>
  <c r="EG773" i="16" s="1"/>
  <c r="DA774" i="16"/>
  <c r="EG774" i="16" s="1"/>
  <c r="DA775" i="16"/>
  <c r="EG775" i="16" s="1"/>
  <c r="DA776" i="16"/>
  <c r="EG776" i="16" s="1"/>
  <c r="DA777" i="16"/>
  <c r="EG777" i="16" s="1"/>
  <c r="DA778" i="16"/>
  <c r="EG778" i="16" s="1"/>
  <c r="DA779" i="16"/>
  <c r="EG779" i="16" s="1"/>
  <c r="DA780" i="16"/>
  <c r="EG780" i="16" s="1"/>
  <c r="DA781" i="16"/>
  <c r="EG781" i="16" s="1"/>
  <c r="DA782" i="16"/>
  <c r="EG782" i="16" s="1"/>
  <c r="DA783" i="16"/>
  <c r="EG783" i="16" s="1"/>
  <c r="DA784" i="16"/>
  <c r="EG784" i="16" s="1"/>
  <c r="DA785" i="16"/>
  <c r="EG785" i="16" s="1"/>
  <c r="DA786" i="16"/>
  <c r="EG786" i="16" s="1"/>
  <c r="DA787" i="16"/>
  <c r="EG787" i="16" s="1"/>
  <c r="DA788" i="16"/>
  <c r="EG788" i="16" s="1"/>
  <c r="DA789" i="16"/>
  <c r="EG789" i="16" s="1"/>
  <c r="DA790" i="16"/>
  <c r="EG790" i="16" s="1"/>
  <c r="DA791" i="16"/>
  <c r="EG791" i="16" s="1"/>
  <c r="DA792" i="16"/>
  <c r="EG792" i="16" s="1"/>
  <c r="DA793" i="16"/>
  <c r="EG793" i="16" s="1"/>
  <c r="DA794" i="16"/>
  <c r="EG794" i="16" s="1"/>
  <c r="DA795" i="16"/>
  <c r="EG795" i="16" s="1"/>
  <c r="DA796" i="16"/>
  <c r="EG796" i="16" s="1"/>
  <c r="DA797" i="16"/>
  <c r="EG797" i="16" s="1"/>
  <c r="DA798" i="16"/>
  <c r="EG798" i="16" s="1"/>
  <c r="DA799" i="16"/>
  <c r="EG799" i="16" s="1"/>
  <c r="DA800" i="16"/>
  <c r="EG800" i="16" s="1"/>
  <c r="DA801" i="16"/>
  <c r="EG801" i="16" s="1"/>
  <c r="DA802" i="16"/>
  <c r="EG802" i="16" s="1"/>
  <c r="DA803" i="16"/>
  <c r="EG803" i="16" s="1"/>
  <c r="DA804" i="16"/>
  <c r="EG804" i="16" s="1"/>
  <c r="DA805" i="16"/>
  <c r="EG805" i="16" s="1"/>
  <c r="DA806" i="16"/>
  <c r="EG806" i="16" s="1"/>
  <c r="DA807" i="16"/>
  <c r="EG807" i="16" s="1"/>
  <c r="DA808" i="16"/>
  <c r="EG808" i="16" s="1"/>
  <c r="DA809" i="16"/>
  <c r="EG809" i="16" s="1"/>
  <c r="DA810" i="16"/>
  <c r="EG810" i="16" s="1"/>
  <c r="DA811" i="16"/>
  <c r="EG811" i="16" s="1"/>
  <c r="DA812" i="16"/>
  <c r="EG812" i="16" s="1"/>
  <c r="DA813" i="16"/>
  <c r="EG813" i="16" s="1"/>
  <c r="DA814" i="16"/>
  <c r="EG814" i="16" s="1"/>
  <c r="DA815" i="16"/>
  <c r="EG815" i="16" s="1"/>
  <c r="DA816" i="16"/>
  <c r="EG816" i="16" s="1"/>
  <c r="DA817" i="16"/>
  <c r="EG817" i="16" s="1"/>
  <c r="DA818" i="16"/>
  <c r="EG818" i="16" s="1"/>
  <c r="DA819" i="16"/>
  <c r="EG819" i="16" s="1"/>
  <c r="DA820" i="16"/>
  <c r="EG820" i="16" s="1"/>
  <c r="DA821" i="16"/>
  <c r="EG821" i="16" s="1"/>
  <c r="DA822" i="16"/>
  <c r="EG822" i="16" s="1"/>
  <c r="DA823" i="16"/>
  <c r="EG823" i="16" s="1"/>
  <c r="DA824" i="16"/>
  <c r="EG824" i="16" s="1"/>
  <c r="DA825" i="16"/>
  <c r="EG825" i="16" s="1"/>
  <c r="DA826" i="16"/>
  <c r="EG826" i="16" s="1"/>
  <c r="DA827" i="16"/>
  <c r="EG827" i="16" s="1"/>
  <c r="DA828" i="16"/>
  <c r="EG828" i="16" s="1"/>
  <c r="DA829" i="16"/>
  <c r="EG829" i="16" s="1"/>
  <c r="DA830" i="16"/>
  <c r="EG830" i="16" s="1"/>
  <c r="DA831" i="16"/>
  <c r="EG831" i="16" s="1"/>
  <c r="DA832" i="16"/>
  <c r="EG832" i="16" s="1"/>
  <c r="DA833" i="16"/>
  <c r="EG833" i="16" s="1"/>
  <c r="DA834" i="16"/>
  <c r="EG834" i="16" s="1"/>
  <c r="DA835" i="16"/>
  <c r="EG835" i="16" s="1"/>
  <c r="DA836" i="16"/>
  <c r="EG836" i="16" s="1"/>
  <c r="DA837" i="16"/>
  <c r="EG837" i="16" s="1"/>
  <c r="DA838" i="16"/>
  <c r="EG838" i="16" s="1"/>
  <c r="DA839" i="16"/>
  <c r="EG839" i="16" s="1"/>
  <c r="DA840" i="16"/>
  <c r="EG840" i="16" s="1"/>
  <c r="DA841" i="16"/>
  <c r="EG841" i="16" s="1"/>
  <c r="DA842" i="16"/>
  <c r="EG842" i="16" s="1"/>
  <c r="DA843" i="16"/>
  <c r="EG843" i="16" s="1"/>
  <c r="DA844" i="16"/>
  <c r="EG844" i="16" s="1"/>
  <c r="DA845" i="16"/>
  <c r="EG845" i="16" s="1"/>
  <c r="DA846" i="16"/>
  <c r="EG846" i="16" s="1"/>
  <c r="DA847" i="16"/>
  <c r="EG847" i="16" s="1"/>
  <c r="DA848" i="16"/>
  <c r="EG848" i="16" s="1"/>
  <c r="DA849" i="16"/>
  <c r="EG849" i="16" s="1"/>
  <c r="DA850" i="16"/>
  <c r="EG850" i="16" s="1"/>
  <c r="DA851" i="16"/>
  <c r="EG851" i="16" s="1"/>
  <c r="DA852" i="16"/>
  <c r="EG852" i="16" s="1"/>
  <c r="DA853" i="16"/>
  <c r="EG853" i="16" s="1"/>
  <c r="DA854" i="16"/>
  <c r="EG854" i="16" s="1"/>
  <c r="DA855" i="16"/>
  <c r="EG855" i="16" s="1"/>
  <c r="DA856" i="16"/>
  <c r="EG856" i="16" s="1"/>
  <c r="DA857" i="16"/>
  <c r="EG857" i="16" s="1"/>
  <c r="DA858" i="16"/>
  <c r="EG858" i="16" s="1"/>
  <c r="DA859" i="16"/>
  <c r="EG859" i="16" s="1"/>
  <c r="DA860" i="16"/>
  <c r="EG860" i="16" s="1"/>
  <c r="DA861" i="16"/>
  <c r="EG861" i="16" s="1"/>
  <c r="DA862" i="16"/>
  <c r="EG862" i="16" s="1"/>
  <c r="DA863" i="16"/>
  <c r="EG863" i="16" s="1"/>
  <c r="DA864" i="16"/>
  <c r="EG864" i="16" s="1"/>
  <c r="DA865" i="16"/>
  <c r="EG865" i="16" s="1"/>
  <c r="DA866" i="16"/>
  <c r="EG866" i="16" s="1"/>
  <c r="DA867" i="16"/>
  <c r="EG867" i="16" s="1"/>
  <c r="DA868" i="16"/>
  <c r="EG868" i="16" s="1"/>
  <c r="DA869" i="16"/>
  <c r="EG869" i="16" s="1"/>
  <c r="DA870" i="16"/>
  <c r="EG870" i="16" s="1"/>
  <c r="DA871" i="16"/>
  <c r="EG871" i="16" s="1"/>
  <c r="DA872" i="16"/>
  <c r="EG872" i="16" s="1"/>
  <c r="DA873" i="16"/>
  <c r="EG873" i="16" s="1"/>
  <c r="DA874" i="16"/>
  <c r="EG874" i="16" s="1"/>
  <c r="DA875" i="16"/>
  <c r="EG875" i="16" s="1"/>
  <c r="DA876" i="16"/>
  <c r="EG876" i="16" s="1"/>
  <c r="DA877" i="16"/>
  <c r="EG877" i="16" s="1"/>
  <c r="DA878" i="16"/>
  <c r="EG878" i="16" s="1"/>
  <c r="DA879" i="16"/>
  <c r="EG879" i="16" s="1"/>
  <c r="DA880" i="16"/>
  <c r="EG880" i="16" s="1"/>
  <c r="DA881" i="16"/>
  <c r="EG881" i="16" s="1"/>
  <c r="DA882" i="16"/>
  <c r="EG882" i="16" s="1"/>
  <c r="DA883" i="16"/>
  <c r="EG883" i="16" s="1"/>
  <c r="DA884" i="16"/>
  <c r="EG884" i="16" s="1"/>
  <c r="DA885" i="16"/>
  <c r="EG885" i="16" s="1"/>
  <c r="DA886" i="16"/>
  <c r="EG886" i="16" s="1"/>
  <c r="DA887" i="16"/>
  <c r="EG887" i="16" s="1"/>
  <c r="DA888" i="16"/>
  <c r="EG888" i="16" s="1"/>
  <c r="DA889" i="16"/>
  <c r="EG889" i="16" s="1"/>
  <c r="DA890" i="16"/>
  <c r="EG890" i="16" s="1"/>
  <c r="DA891" i="16"/>
  <c r="EG891" i="16" s="1"/>
  <c r="DA892" i="16"/>
  <c r="EG892" i="16" s="1"/>
  <c r="DA893" i="16"/>
  <c r="EG893" i="16" s="1"/>
  <c r="DA894" i="16"/>
  <c r="EG894" i="16" s="1"/>
  <c r="DA895" i="16"/>
  <c r="EG895" i="16" s="1"/>
  <c r="DA896" i="16"/>
  <c r="EG896" i="16" s="1"/>
  <c r="DA897" i="16"/>
  <c r="EG897" i="16" s="1"/>
  <c r="DA898" i="16"/>
  <c r="EG898" i="16" s="1"/>
  <c r="DA899" i="16"/>
  <c r="EG899" i="16" s="1"/>
  <c r="DA900" i="16"/>
  <c r="EG900" i="16" s="1"/>
  <c r="DA901" i="16"/>
  <c r="EG901" i="16" s="1"/>
  <c r="DA902" i="16"/>
  <c r="EG902" i="16" s="1"/>
  <c r="DA903" i="16"/>
  <c r="EG903" i="16" s="1"/>
  <c r="DA904" i="16"/>
  <c r="EG904" i="16" s="1"/>
  <c r="DA905" i="16"/>
  <c r="EG905" i="16" s="1"/>
  <c r="DA906" i="16"/>
  <c r="EG906" i="16" s="1"/>
  <c r="DA907" i="16"/>
  <c r="EG907" i="16" s="1"/>
  <c r="DA908" i="16"/>
  <c r="EG908" i="16" s="1"/>
  <c r="DA909" i="16"/>
  <c r="EG909" i="16" s="1"/>
  <c r="DA910" i="16"/>
  <c r="EG910" i="16" s="1"/>
  <c r="DA911" i="16"/>
  <c r="EG911" i="16" s="1"/>
  <c r="DA912" i="16"/>
  <c r="EG912" i="16" s="1"/>
  <c r="DA913" i="16"/>
  <c r="EG913" i="16" s="1"/>
  <c r="DA914" i="16"/>
  <c r="EG914" i="16" s="1"/>
  <c r="DA915" i="16"/>
  <c r="EG915" i="16" s="1"/>
  <c r="DA916" i="16"/>
  <c r="EG916" i="16" s="1"/>
  <c r="DA917" i="16"/>
  <c r="EG917" i="16" s="1"/>
  <c r="DA918" i="16"/>
  <c r="EG918" i="16" s="1"/>
  <c r="DA919" i="16"/>
  <c r="EG919" i="16" s="1"/>
  <c r="DA920" i="16"/>
  <c r="EG920" i="16" s="1"/>
  <c r="DA921" i="16"/>
  <c r="EG921" i="16" s="1"/>
  <c r="DA922" i="16"/>
  <c r="EG922" i="16" s="1"/>
  <c r="DA923" i="16"/>
  <c r="EG923" i="16" s="1"/>
  <c r="DA924" i="16"/>
  <c r="EG924" i="16" s="1"/>
  <c r="DA925" i="16"/>
  <c r="EG925" i="16" s="1"/>
  <c r="DA926" i="16"/>
  <c r="EG926" i="16" s="1"/>
  <c r="DA927" i="16"/>
  <c r="EG927" i="16" s="1"/>
  <c r="DA928" i="16"/>
  <c r="EG928" i="16" s="1"/>
  <c r="DA929" i="16"/>
  <c r="EG929" i="16" s="1"/>
  <c r="DA930" i="16"/>
  <c r="EG930" i="16" s="1"/>
  <c r="DA931" i="16"/>
  <c r="EG931" i="16" s="1"/>
  <c r="DA932" i="16"/>
  <c r="EG932" i="16" s="1"/>
  <c r="DA933" i="16"/>
  <c r="EG933" i="16" s="1"/>
  <c r="DA934" i="16"/>
  <c r="EG934" i="16" s="1"/>
  <c r="DA935" i="16"/>
  <c r="EG935" i="16" s="1"/>
  <c r="DA936" i="16"/>
  <c r="EG936" i="16" s="1"/>
  <c r="DA937" i="16"/>
  <c r="EG937" i="16" s="1"/>
  <c r="DA938" i="16"/>
  <c r="EG938" i="16" s="1"/>
  <c r="DA939" i="16"/>
  <c r="EG939" i="16" s="1"/>
  <c r="DA940" i="16"/>
  <c r="EG940" i="16" s="1"/>
  <c r="DA941" i="16"/>
  <c r="EG941" i="16" s="1"/>
  <c r="DA942" i="16"/>
  <c r="EG942" i="16" s="1"/>
  <c r="DA943" i="16"/>
  <c r="EG943" i="16" s="1"/>
  <c r="DA944" i="16"/>
  <c r="EG944" i="16" s="1"/>
  <c r="DA945" i="16"/>
  <c r="EG945" i="16" s="1"/>
  <c r="DA946" i="16"/>
  <c r="EG946" i="16" s="1"/>
  <c r="DA947" i="16"/>
  <c r="EG947" i="16" s="1"/>
  <c r="DA948" i="16"/>
  <c r="EG948" i="16" s="1"/>
  <c r="DA949" i="16"/>
  <c r="EG949" i="16" s="1"/>
  <c r="DA950" i="16"/>
  <c r="EG950" i="16" s="1"/>
  <c r="DA951" i="16"/>
  <c r="EG951" i="16" s="1"/>
  <c r="DA952" i="16"/>
  <c r="EG952" i="16" s="1"/>
  <c r="DA953" i="16"/>
  <c r="EG953" i="16" s="1"/>
  <c r="DA954" i="16"/>
  <c r="EG954" i="16" s="1"/>
  <c r="DA955" i="16"/>
  <c r="EG955" i="16" s="1"/>
  <c r="DA956" i="16"/>
  <c r="EG956" i="16" s="1"/>
  <c r="DA957" i="16"/>
  <c r="EG957" i="16" s="1"/>
  <c r="DA958" i="16"/>
  <c r="EG958" i="16" s="1"/>
  <c r="DA959" i="16"/>
  <c r="EG959" i="16" s="1"/>
  <c r="DA960" i="16"/>
  <c r="EG960" i="16" s="1"/>
  <c r="DA961" i="16"/>
  <c r="EG961" i="16" s="1"/>
  <c r="DA962" i="16"/>
  <c r="EG962" i="16" s="1"/>
  <c r="DA963" i="16"/>
  <c r="EG963" i="16" s="1"/>
  <c r="DA964" i="16"/>
  <c r="EG964" i="16" s="1"/>
  <c r="DA965" i="16"/>
  <c r="EG965" i="16" s="1"/>
  <c r="DA966" i="16"/>
  <c r="EG966" i="16" s="1"/>
  <c r="DA967" i="16"/>
  <c r="EG967" i="16" s="1"/>
  <c r="DA968" i="16"/>
  <c r="EG968" i="16" s="1"/>
  <c r="DA969" i="16"/>
  <c r="EG969" i="16" s="1"/>
  <c r="DA970" i="16"/>
  <c r="EG970" i="16" s="1"/>
  <c r="DA971" i="16"/>
  <c r="EG971" i="16" s="1"/>
  <c r="DA972" i="16"/>
  <c r="EG972" i="16" s="1"/>
  <c r="DA973" i="16"/>
  <c r="EG973" i="16" s="1"/>
  <c r="DA974" i="16"/>
  <c r="EG974" i="16" s="1"/>
  <c r="DA975" i="16"/>
  <c r="EG975" i="16" s="1"/>
  <c r="DA976" i="16"/>
  <c r="EG976" i="16" s="1"/>
  <c r="DA977" i="16"/>
  <c r="EG977" i="16" s="1"/>
  <c r="DA978" i="16"/>
  <c r="EG978" i="16" s="1"/>
  <c r="DA979" i="16"/>
  <c r="EG979" i="16" s="1"/>
  <c r="DA980" i="16"/>
  <c r="EG980" i="16" s="1"/>
  <c r="DA981" i="16"/>
  <c r="EG981" i="16" s="1"/>
  <c r="DA982" i="16"/>
  <c r="EG982" i="16" s="1"/>
  <c r="DA983" i="16"/>
  <c r="EG983" i="16" s="1"/>
  <c r="DA984" i="16"/>
  <c r="EG984" i="16" s="1"/>
  <c r="DA985" i="16"/>
  <c r="EG985" i="16" s="1"/>
  <c r="DA986" i="16"/>
  <c r="EG986" i="16" s="1"/>
  <c r="DA987" i="16"/>
  <c r="EG987" i="16" s="1"/>
  <c r="DA988" i="16"/>
  <c r="EG988" i="16" s="1"/>
  <c r="DA989" i="16"/>
  <c r="EG989" i="16" s="1"/>
  <c r="DA990" i="16"/>
  <c r="EG990" i="16" s="1"/>
  <c r="DA991" i="16"/>
  <c r="EG991" i="16" s="1"/>
  <c r="DA992" i="16"/>
  <c r="EG992" i="16" s="1"/>
  <c r="DA993" i="16"/>
  <c r="EG993" i="16" s="1"/>
  <c r="DA994" i="16"/>
  <c r="EG994" i="16" s="1"/>
  <c r="DA995" i="16"/>
  <c r="EG995" i="16" s="1"/>
  <c r="DA996" i="16"/>
  <c r="EG996" i="16" s="1"/>
  <c r="DA997" i="16"/>
  <c r="EG997" i="16" s="1"/>
  <c r="DA998" i="16"/>
  <c r="EG998" i="16" s="1"/>
  <c r="DA999" i="16"/>
  <c r="EG999" i="16" s="1"/>
  <c r="DA1000" i="16"/>
  <c r="EG1000" i="16" s="1"/>
  <c r="DA1001" i="16"/>
  <c r="EG1001" i="16" s="1"/>
  <c r="DA1002" i="16"/>
  <c r="EG1002" i="16" s="1"/>
  <c r="DA1003" i="16"/>
  <c r="EG1003" i="16" s="1"/>
  <c r="DA1004" i="16"/>
  <c r="EG1004" i="16" s="1"/>
  <c r="DA1005" i="16"/>
  <c r="EG1005" i="16" s="1"/>
  <c r="DA1006" i="16"/>
  <c r="EG1006" i="16" s="1"/>
  <c r="DA1007" i="16"/>
  <c r="EG1007" i="16" s="1"/>
  <c r="DA1008" i="16"/>
  <c r="EG1008" i="16" s="1"/>
  <c r="DA1009" i="16"/>
  <c r="EG1009" i="16" s="1"/>
  <c r="DA1010" i="16"/>
  <c r="EG1010" i="16" s="1"/>
  <c r="DA1011" i="16"/>
  <c r="EG1011" i="16" s="1"/>
  <c r="DA1012" i="16"/>
  <c r="EG1012" i="16" s="1"/>
  <c r="DA1013" i="16"/>
  <c r="EG1013" i="16" s="1"/>
  <c r="DA1014" i="16"/>
  <c r="EG1014" i="16" s="1"/>
  <c r="DA1015" i="16"/>
  <c r="EG1015" i="16" s="1"/>
  <c r="DA1016" i="16"/>
  <c r="EG1016" i="16" s="1"/>
  <c r="J15" i="3"/>
  <c r="J6" i="3"/>
  <c r="BI5" i="16" l="1"/>
  <c r="FL17" i="16"/>
  <c r="BK17" i="16" s="1"/>
  <c r="FM17" i="16"/>
  <c r="FJ17" i="16"/>
  <c r="DD17" i="16"/>
  <c r="CZ17" i="16"/>
  <c r="CY17" i="16"/>
  <c r="DA17" i="16"/>
  <c r="CW17" i="16"/>
  <c r="DB17" i="16"/>
  <c r="DC17" i="16"/>
  <c r="CU17" i="16"/>
  <c r="CV17" i="16"/>
  <c r="CX17" i="16"/>
  <c r="DB18" i="16"/>
  <c r="EH18" i="16" s="1"/>
  <c r="CU18" i="16"/>
  <c r="EA18" i="16" s="1"/>
  <c r="DC18" i="16"/>
  <c r="EI18" i="16" s="1"/>
  <c r="BU20" i="16"/>
  <c r="BU22" i="16"/>
  <c r="BU21" i="16"/>
  <c r="EB1006" i="16"/>
  <c r="BU1006" i="16"/>
  <c r="EB991" i="16"/>
  <c r="BU991" i="16"/>
  <c r="EB974" i="16"/>
  <c r="BU974" i="16"/>
  <c r="EB958" i="16"/>
  <c r="BU958" i="16"/>
  <c r="EB943" i="16"/>
  <c r="BU943" i="16"/>
  <c r="EB926" i="16"/>
  <c r="BU926" i="16"/>
  <c r="EB911" i="16"/>
  <c r="BU911" i="16"/>
  <c r="EB894" i="16"/>
  <c r="BU894" i="16"/>
  <c r="EB878" i="16"/>
  <c r="BU878" i="16"/>
  <c r="EB862" i="16"/>
  <c r="BU862" i="16"/>
  <c r="EB847" i="16"/>
  <c r="BU847" i="16"/>
  <c r="EB829" i="16"/>
  <c r="BU829" i="16"/>
  <c r="EB814" i="16"/>
  <c r="BU814" i="16"/>
  <c r="EB798" i="16"/>
  <c r="BU798" i="16"/>
  <c r="EB782" i="16"/>
  <c r="BU782" i="16"/>
  <c r="EB766" i="16"/>
  <c r="BU766" i="16"/>
  <c r="EB750" i="16"/>
  <c r="BU750" i="16"/>
  <c r="EB734" i="16"/>
  <c r="BU734" i="16"/>
  <c r="EB718" i="16"/>
  <c r="BU718" i="16"/>
  <c r="EB702" i="16"/>
  <c r="BU702" i="16"/>
  <c r="EB686" i="16"/>
  <c r="BU686" i="16"/>
  <c r="EB669" i="16"/>
  <c r="BU669" i="16"/>
  <c r="EB655" i="16"/>
  <c r="BU655" i="16"/>
  <c r="EB638" i="16"/>
  <c r="BU638" i="16"/>
  <c r="EB622" i="16"/>
  <c r="BU622" i="16"/>
  <c r="EB606" i="16"/>
  <c r="BU606" i="16"/>
  <c r="EB590" i="16"/>
  <c r="BU590" i="16"/>
  <c r="EB574" i="16"/>
  <c r="BU574" i="16"/>
  <c r="EB558" i="16"/>
  <c r="BU558" i="16"/>
  <c r="EB542" i="16"/>
  <c r="BU542" i="16"/>
  <c r="EB527" i="16"/>
  <c r="BU527" i="16"/>
  <c r="EB510" i="16"/>
  <c r="BU510" i="16"/>
  <c r="EB494" i="16"/>
  <c r="BU494" i="16"/>
  <c r="EB478" i="16"/>
  <c r="BU478" i="16"/>
  <c r="EB462" i="16"/>
  <c r="BU462" i="16"/>
  <c r="EB446" i="16"/>
  <c r="BU446" i="16"/>
  <c r="EB430" i="16"/>
  <c r="BU430" i="16"/>
  <c r="EB414" i="16"/>
  <c r="BU414" i="16"/>
  <c r="EB399" i="16"/>
  <c r="BU399" i="16"/>
  <c r="EB382" i="16"/>
  <c r="BU382" i="16"/>
  <c r="EB366" i="16"/>
  <c r="BU366" i="16"/>
  <c r="EB350" i="16"/>
  <c r="BU350" i="16"/>
  <c r="EB334" i="16"/>
  <c r="BU334" i="16"/>
  <c r="EB319" i="16"/>
  <c r="BU319" i="16"/>
  <c r="EB302" i="16"/>
  <c r="BU302" i="16"/>
  <c r="EB286" i="16"/>
  <c r="BU286" i="16"/>
  <c r="EB270" i="16"/>
  <c r="BU270" i="16"/>
  <c r="EB254" i="16"/>
  <c r="BU254" i="16"/>
  <c r="EB238" i="16"/>
  <c r="BU238" i="16"/>
  <c r="EB222" i="16"/>
  <c r="BU222" i="16"/>
  <c r="EB206" i="16"/>
  <c r="BU206" i="16"/>
  <c r="EB190" i="16"/>
  <c r="BU190" i="16"/>
  <c r="EB174" i="16"/>
  <c r="BU174" i="16"/>
  <c r="EB158" i="16"/>
  <c r="BU158" i="16"/>
  <c r="EB142" i="16"/>
  <c r="BU142" i="16"/>
  <c r="EB126" i="16"/>
  <c r="BU126" i="16"/>
  <c r="EB110" i="16"/>
  <c r="BU110" i="16"/>
  <c r="EB94" i="16"/>
  <c r="BU94" i="16"/>
  <c r="EB78" i="16"/>
  <c r="BU78" i="16"/>
  <c r="EB62" i="16"/>
  <c r="BU62" i="16"/>
  <c r="EB46" i="16"/>
  <c r="BU46" i="16"/>
  <c r="EB30" i="16"/>
  <c r="BU30" i="16"/>
  <c r="EB1005" i="16"/>
  <c r="BU1005" i="16"/>
  <c r="EB989" i="16"/>
  <c r="BU989" i="16"/>
  <c r="EB973" i="16"/>
  <c r="BU973" i="16"/>
  <c r="EB957" i="16"/>
  <c r="BU957" i="16"/>
  <c r="EB940" i="16"/>
  <c r="BU940" i="16"/>
  <c r="EB924" i="16"/>
  <c r="BU924" i="16"/>
  <c r="EB909" i="16"/>
  <c r="BU909" i="16"/>
  <c r="EB893" i="16"/>
  <c r="BU893" i="16"/>
  <c r="EB877" i="16"/>
  <c r="BU877" i="16"/>
  <c r="EB861" i="16"/>
  <c r="BU861" i="16"/>
  <c r="EB845" i="16"/>
  <c r="BU845" i="16"/>
  <c r="EB830" i="16"/>
  <c r="BU830" i="16"/>
  <c r="EB813" i="16"/>
  <c r="BU813" i="16"/>
  <c r="EB797" i="16"/>
  <c r="BU797" i="16"/>
  <c r="EB781" i="16"/>
  <c r="BU781" i="16"/>
  <c r="EB765" i="16"/>
  <c r="BU765" i="16"/>
  <c r="EB749" i="16"/>
  <c r="BU749" i="16"/>
  <c r="EB733" i="16"/>
  <c r="BU733" i="16"/>
  <c r="EB717" i="16"/>
  <c r="BU717" i="16"/>
  <c r="EB701" i="16"/>
  <c r="BU701" i="16"/>
  <c r="EB684" i="16"/>
  <c r="BU684" i="16"/>
  <c r="EB670" i="16"/>
  <c r="BU670" i="16"/>
  <c r="EB653" i="16"/>
  <c r="BU653" i="16"/>
  <c r="EB637" i="16"/>
  <c r="BU637" i="16"/>
  <c r="EB621" i="16"/>
  <c r="BU621" i="16"/>
  <c r="EB605" i="16"/>
  <c r="BU605" i="16"/>
  <c r="EB589" i="16"/>
  <c r="BU589" i="16"/>
  <c r="EB573" i="16"/>
  <c r="BU573" i="16"/>
  <c r="EB556" i="16"/>
  <c r="BU556" i="16"/>
  <c r="EB541" i="16"/>
  <c r="BU541" i="16"/>
  <c r="EB525" i="16"/>
  <c r="BU525" i="16"/>
  <c r="EB509" i="16"/>
  <c r="BU509" i="16"/>
  <c r="EB493" i="16"/>
  <c r="BU493" i="16"/>
  <c r="EB477" i="16"/>
  <c r="BU477" i="16"/>
  <c r="EB461" i="16"/>
  <c r="BU461" i="16"/>
  <c r="EB445" i="16"/>
  <c r="BU445" i="16"/>
  <c r="EB429" i="16"/>
  <c r="BU429" i="16"/>
  <c r="EB413" i="16"/>
  <c r="BU413" i="16"/>
  <c r="EB397" i="16"/>
  <c r="BU397" i="16"/>
  <c r="EB381" i="16"/>
  <c r="BU381" i="16"/>
  <c r="EB365" i="16"/>
  <c r="BU365" i="16"/>
  <c r="EB349" i="16"/>
  <c r="BU349" i="16"/>
  <c r="EB332" i="16"/>
  <c r="BU332" i="16"/>
  <c r="EB317" i="16"/>
  <c r="BU317" i="16"/>
  <c r="EB301" i="16"/>
  <c r="BU301" i="16"/>
  <c r="EB285" i="16"/>
  <c r="BU285" i="16"/>
  <c r="EB269" i="16"/>
  <c r="BU269" i="16"/>
  <c r="EB253" i="16"/>
  <c r="BU253" i="16"/>
  <c r="EB237" i="16"/>
  <c r="BU237" i="16"/>
  <c r="EB221" i="16"/>
  <c r="BU221" i="16"/>
  <c r="EB205" i="16"/>
  <c r="BU205" i="16"/>
  <c r="EB189" i="16"/>
  <c r="BU189" i="16"/>
  <c r="EB173" i="16"/>
  <c r="BU173" i="16"/>
  <c r="EB157" i="16"/>
  <c r="BU157" i="16"/>
  <c r="EB140" i="16"/>
  <c r="BU140" i="16"/>
  <c r="EB125" i="16"/>
  <c r="BU125" i="16"/>
  <c r="EB108" i="16"/>
  <c r="BU108" i="16"/>
  <c r="EB93" i="16"/>
  <c r="BU93" i="16"/>
  <c r="EB77" i="16"/>
  <c r="BU77" i="16"/>
  <c r="EB61" i="16"/>
  <c r="BU61" i="16"/>
  <c r="EB45" i="16"/>
  <c r="BU45" i="16"/>
  <c r="EB29" i="16"/>
  <c r="BU29" i="16"/>
  <c r="EB1004" i="16"/>
  <c r="BU1004" i="16"/>
  <c r="EB988" i="16"/>
  <c r="BU988" i="16"/>
  <c r="EB972" i="16"/>
  <c r="BU972" i="16"/>
  <c r="EB956" i="16"/>
  <c r="BU956" i="16"/>
  <c r="EB941" i="16"/>
  <c r="BU941" i="16"/>
  <c r="EB925" i="16"/>
  <c r="BU925" i="16"/>
  <c r="EB907" i="16"/>
  <c r="BU907" i="16"/>
  <c r="EB892" i="16"/>
  <c r="BU892" i="16"/>
  <c r="EB876" i="16"/>
  <c r="BU876" i="16"/>
  <c r="EB860" i="16"/>
  <c r="BU860" i="16"/>
  <c r="EB844" i="16"/>
  <c r="BU844" i="16"/>
  <c r="EB828" i="16"/>
  <c r="BU828" i="16"/>
  <c r="EB812" i="16"/>
  <c r="BU812" i="16"/>
  <c r="EB796" i="16"/>
  <c r="BU796" i="16"/>
  <c r="EB780" i="16"/>
  <c r="BU780" i="16"/>
  <c r="EB764" i="16"/>
  <c r="BU764" i="16"/>
  <c r="EB748" i="16"/>
  <c r="BU748" i="16"/>
  <c r="EB732" i="16"/>
  <c r="BU732" i="16"/>
  <c r="EB715" i="16"/>
  <c r="BU715" i="16"/>
  <c r="EB700" i="16"/>
  <c r="BU700" i="16"/>
  <c r="EB685" i="16"/>
  <c r="BU685" i="16"/>
  <c r="EB668" i="16"/>
  <c r="BU668" i="16"/>
  <c r="EB652" i="16"/>
  <c r="BU652" i="16"/>
  <c r="EB636" i="16"/>
  <c r="BU636" i="16"/>
  <c r="EB620" i="16"/>
  <c r="BU620" i="16"/>
  <c r="EB604" i="16"/>
  <c r="BU604" i="16"/>
  <c r="EB588" i="16"/>
  <c r="BU588" i="16"/>
  <c r="EB572" i="16"/>
  <c r="BU572" i="16"/>
  <c r="EB557" i="16"/>
  <c r="BU557" i="16"/>
  <c r="EB540" i="16"/>
  <c r="BU540" i="16"/>
  <c r="EB524" i="16"/>
  <c r="BU524" i="16"/>
  <c r="EB508" i="16"/>
  <c r="BU508" i="16"/>
  <c r="EB492" i="16"/>
  <c r="BU492" i="16"/>
  <c r="EB476" i="16"/>
  <c r="BU476" i="16"/>
  <c r="EB459" i="16"/>
  <c r="BU459" i="16"/>
  <c r="EB444" i="16"/>
  <c r="BU444" i="16"/>
  <c r="EB428" i="16"/>
  <c r="BU428" i="16"/>
  <c r="EB412" i="16"/>
  <c r="BU412" i="16"/>
  <c r="EB396" i="16"/>
  <c r="BU396" i="16"/>
  <c r="EB380" i="16"/>
  <c r="BU380" i="16"/>
  <c r="EB364" i="16"/>
  <c r="BU364" i="16"/>
  <c r="EB347" i="16"/>
  <c r="BU347" i="16"/>
  <c r="EB333" i="16"/>
  <c r="BU333" i="16"/>
  <c r="EB316" i="16"/>
  <c r="BU316" i="16"/>
  <c r="EB299" i="16"/>
  <c r="BU299" i="16"/>
  <c r="EB284" i="16"/>
  <c r="BU284" i="16"/>
  <c r="EB268" i="16"/>
  <c r="BU268" i="16"/>
  <c r="EB252" i="16"/>
  <c r="BU252" i="16"/>
  <c r="EB236" i="16"/>
  <c r="BU236" i="16"/>
  <c r="EB220" i="16"/>
  <c r="BU220" i="16"/>
  <c r="EB203" i="16"/>
  <c r="BU203" i="16"/>
  <c r="EB188" i="16"/>
  <c r="BU188" i="16"/>
  <c r="EB172" i="16"/>
  <c r="BU172" i="16"/>
  <c r="EB156" i="16"/>
  <c r="BU156" i="16"/>
  <c r="EB141" i="16"/>
  <c r="BU141" i="16"/>
  <c r="EB124" i="16"/>
  <c r="BU124" i="16"/>
  <c r="EB109" i="16"/>
  <c r="BU109" i="16"/>
  <c r="EB92" i="16"/>
  <c r="BU92" i="16"/>
  <c r="EB76" i="16"/>
  <c r="BU76" i="16"/>
  <c r="EB60" i="16"/>
  <c r="BU60" i="16"/>
  <c r="EB44" i="16"/>
  <c r="BU44" i="16"/>
  <c r="EB28" i="16"/>
  <c r="BU28" i="16"/>
  <c r="EB1003" i="16"/>
  <c r="BU1003" i="16"/>
  <c r="EB987" i="16"/>
  <c r="BU987" i="16"/>
  <c r="EB971" i="16"/>
  <c r="BU971" i="16"/>
  <c r="EB955" i="16"/>
  <c r="BU955" i="16"/>
  <c r="EB938" i="16"/>
  <c r="BU938" i="16"/>
  <c r="EB923" i="16"/>
  <c r="BU923" i="16"/>
  <c r="EB908" i="16"/>
  <c r="BU908" i="16"/>
  <c r="EB891" i="16"/>
  <c r="BU891" i="16"/>
  <c r="EB875" i="16"/>
  <c r="BU875" i="16"/>
  <c r="EB859" i="16"/>
  <c r="BU859" i="16"/>
  <c r="EB843" i="16"/>
  <c r="BU843" i="16"/>
  <c r="EB827" i="16"/>
  <c r="BU827" i="16"/>
  <c r="EB810" i="16"/>
  <c r="BU810" i="16"/>
  <c r="EB795" i="16"/>
  <c r="BU795" i="16"/>
  <c r="EB779" i="16"/>
  <c r="BU779" i="16"/>
  <c r="EB763" i="16"/>
  <c r="BU763" i="16"/>
  <c r="EB747" i="16"/>
  <c r="BU747" i="16"/>
  <c r="EB731" i="16"/>
  <c r="BU731" i="16"/>
  <c r="EB716" i="16"/>
  <c r="BU716" i="16"/>
  <c r="EB699" i="16"/>
  <c r="BU699" i="16"/>
  <c r="EB682" i="16"/>
  <c r="BU682" i="16"/>
  <c r="EB666" i="16"/>
  <c r="BU666" i="16"/>
  <c r="EB651" i="16"/>
  <c r="BU651" i="16"/>
  <c r="EB635" i="16"/>
  <c r="BU635" i="16"/>
  <c r="EB619" i="16"/>
  <c r="BU619" i="16"/>
  <c r="EB603" i="16"/>
  <c r="BU603" i="16"/>
  <c r="EB587" i="16"/>
  <c r="BU587" i="16"/>
  <c r="EB571" i="16"/>
  <c r="BU571" i="16"/>
  <c r="EB555" i="16"/>
  <c r="BU555" i="16"/>
  <c r="EB539" i="16"/>
  <c r="BU539" i="16"/>
  <c r="EB523" i="16"/>
  <c r="BU523" i="16"/>
  <c r="EB507" i="16"/>
  <c r="BU507" i="16"/>
  <c r="EB491" i="16"/>
  <c r="BU491" i="16"/>
  <c r="EB475" i="16"/>
  <c r="BU475" i="16"/>
  <c r="EB460" i="16"/>
  <c r="BU460" i="16"/>
  <c r="EB443" i="16"/>
  <c r="BU443" i="16"/>
  <c r="EB427" i="16"/>
  <c r="BU427" i="16"/>
  <c r="EB411" i="16"/>
  <c r="BU411" i="16"/>
  <c r="EB395" i="16"/>
  <c r="BU395" i="16"/>
  <c r="EB379" i="16"/>
  <c r="BU379" i="16"/>
  <c r="EB363" i="16"/>
  <c r="BU363" i="16"/>
  <c r="EB348" i="16"/>
  <c r="BU348" i="16"/>
  <c r="EB330" i="16"/>
  <c r="BU330" i="16"/>
  <c r="EB314" i="16"/>
  <c r="BU314" i="16"/>
  <c r="EB300" i="16"/>
  <c r="BU300" i="16"/>
  <c r="EB283" i="16"/>
  <c r="BU283" i="16"/>
  <c r="EB267" i="16"/>
  <c r="BU267" i="16"/>
  <c r="EB251" i="16"/>
  <c r="BU251" i="16"/>
  <c r="EB235" i="16"/>
  <c r="BU235" i="16"/>
  <c r="EB219" i="16"/>
  <c r="BU219" i="16"/>
  <c r="EB204" i="16"/>
  <c r="BU204" i="16"/>
  <c r="EB187" i="16"/>
  <c r="BU187" i="16"/>
  <c r="EB171" i="16"/>
  <c r="BU171" i="16"/>
  <c r="EB155" i="16"/>
  <c r="BU155" i="16"/>
  <c r="EB139" i="16"/>
  <c r="BU139" i="16"/>
  <c r="EB122" i="16"/>
  <c r="BU122" i="16"/>
  <c r="EB107" i="16"/>
  <c r="BU107" i="16"/>
  <c r="EB90" i="16"/>
  <c r="BU90" i="16"/>
  <c r="EB75" i="16"/>
  <c r="BU75" i="16"/>
  <c r="EB59" i="16"/>
  <c r="BU59" i="16"/>
  <c r="EB43" i="16"/>
  <c r="BU43" i="16"/>
  <c r="EB27" i="16"/>
  <c r="BU27" i="16"/>
  <c r="EB1002" i="16"/>
  <c r="BU1002" i="16"/>
  <c r="EB985" i="16"/>
  <c r="BU985" i="16"/>
  <c r="EB970" i="16"/>
  <c r="BU970" i="16"/>
  <c r="EB954" i="16"/>
  <c r="BU954" i="16"/>
  <c r="EB939" i="16"/>
  <c r="BU939" i="16"/>
  <c r="EB922" i="16"/>
  <c r="BU922" i="16"/>
  <c r="EB906" i="16"/>
  <c r="BU906" i="16"/>
  <c r="EB890" i="16"/>
  <c r="BU890" i="16"/>
  <c r="EB874" i="16"/>
  <c r="BU874" i="16"/>
  <c r="EB858" i="16"/>
  <c r="BU858" i="16"/>
  <c r="EB842" i="16"/>
  <c r="BU842" i="16"/>
  <c r="EB826" i="16"/>
  <c r="BU826" i="16"/>
  <c r="EB811" i="16"/>
  <c r="BU811" i="16"/>
  <c r="EB794" i="16"/>
  <c r="BU794" i="16"/>
  <c r="EB778" i="16"/>
  <c r="BU778" i="16"/>
  <c r="EB762" i="16"/>
  <c r="BU762" i="16"/>
  <c r="EB746" i="16"/>
  <c r="BU746" i="16"/>
  <c r="EB730" i="16"/>
  <c r="BU730" i="16"/>
  <c r="EB714" i="16"/>
  <c r="BU714" i="16"/>
  <c r="EB698" i="16"/>
  <c r="BU698" i="16"/>
  <c r="EB683" i="16"/>
  <c r="BU683" i="16"/>
  <c r="EB667" i="16"/>
  <c r="BU667" i="16"/>
  <c r="EB650" i="16"/>
  <c r="BU650" i="16"/>
  <c r="EB634" i="16"/>
  <c r="BU634" i="16"/>
  <c r="EB618" i="16"/>
  <c r="BU618" i="16"/>
  <c r="EB602" i="16"/>
  <c r="BU602" i="16"/>
  <c r="EB586" i="16"/>
  <c r="BU586" i="16"/>
  <c r="EB570" i="16"/>
  <c r="BU570" i="16"/>
  <c r="EB554" i="16"/>
  <c r="BU554" i="16"/>
  <c r="EB538" i="16"/>
  <c r="BU538" i="16"/>
  <c r="EB522" i="16"/>
  <c r="BU522" i="16"/>
  <c r="EB506" i="16"/>
  <c r="BU506" i="16"/>
  <c r="EB490" i="16"/>
  <c r="BU490" i="16"/>
  <c r="EB474" i="16"/>
  <c r="BU474" i="16"/>
  <c r="EB458" i="16"/>
  <c r="BU458" i="16"/>
  <c r="EB442" i="16"/>
  <c r="BU442" i="16"/>
  <c r="EB426" i="16"/>
  <c r="BU426" i="16"/>
  <c r="EB410" i="16"/>
  <c r="BU410" i="16"/>
  <c r="EB394" i="16"/>
  <c r="BU394" i="16"/>
  <c r="EB378" i="16"/>
  <c r="BU378" i="16"/>
  <c r="EB362" i="16"/>
  <c r="BU362" i="16"/>
  <c r="EB346" i="16"/>
  <c r="BU346" i="16"/>
  <c r="EB331" i="16"/>
  <c r="BU331" i="16"/>
  <c r="EB315" i="16"/>
  <c r="BU315" i="16"/>
  <c r="EB298" i="16"/>
  <c r="BU298" i="16"/>
  <c r="EB282" i="16"/>
  <c r="BU282" i="16"/>
  <c r="EB266" i="16"/>
  <c r="BU266" i="16"/>
  <c r="EB250" i="16"/>
  <c r="BU250" i="16"/>
  <c r="EB234" i="16"/>
  <c r="BU234" i="16"/>
  <c r="EB218" i="16"/>
  <c r="BU218" i="16"/>
  <c r="EB202" i="16"/>
  <c r="BU202" i="16"/>
  <c r="EB185" i="16"/>
  <c r="BU185" i="16"/>
  <c r="EB170" i="16"/>
  <c r="BU170" i="16"/>
  <c r="EB154" i="16"/>
  <c r="BU154" i="16"/>
  <c r="EB138" i="16"/>
  <c r="BU138" i="16"/>
  <c r="EB123" i="16"/>
  <c r="BU123" i="16"/>
  <c r="EB106" i="16"/>
  <c r="BU106" i="16"/>
  <c r="EB91" i="16"/>
  <c r="BU91" i="16"/>
  <c r="EB74" i="16"/>
  <c r="BU74" i="16"/>
  <c r="EB58" i="16"/>
  <c r="BU58" i="16"/>
  <c r="EB42" i="16"/>
  <c r="BU42" i="16"/>
  <c r="EB26" i="16"/>
  <c r="BU26" i="16"/>
  <c r="EB1001" i="16"/>
  <c r="BU1001" i="16"/>
  <c r="EB986" i="16"/>
  <c r="BU986" i="16"/>
  <c r="EB968" i="16"/>
  <c r="BU968" i="16"/>
  <c r="EB953" i="16"/>
  <c r="BU953" i="16"/>
  <c r="EB937" i="16"/>
  <c r="BU937" i="16"/>
  <c r="EB921" i="16"/>
  <c r="BU921" i="16"/>
  <c r="EB905" i="16"/>
  <c r="BU905" i="16"/>
  <c r="EB889" i="16"/>
  <c r="BU889" i="16"/>
  <c r="EB873" i="16"/>
  <c r="BU873" i="16"/>
  <c r="EB857" i="16"/>
  <c r="BU857" i="16"/>
  <c r="EB841" i="16"/>
  <c r="BU841" i="16"/>
  <c r="EB825" i="16"/>
  <c r="BU825" i="16"/>
  <c r="EB809" i="16"/>
  <c r="BU809" i="16"/>
  <c r="EB793" i="16"/>
  <c r="BU793" i="16"/>
  <c r="EB776" i="16"/>
  <c r="BU776" i="16"/>
  <c r="EB761" i="16"/>
  <c r="BU761" i="16"/>
  <c r="EB745" i="16"/>
  <c r="BU745" i="16"/>
  <c r="EB729" i="16"/>
  <c r="BU729" i="16"/>
  <c r="EB713" i="16"/>
  <c r="BU713" i="16"/>
  <c r="EB697" i="16"/>
  <c r="BU697" i="16"/>
  <c r="EB681" i="16"/>
  <c r="BU681" i="16"/>
  <c r="EB665" i="16"/>
  <c r="BU665" i="16"/>
  <c r="EB649" i="16"/>
  <c r="BU649" i="16"/>
  <c r="EB633" i="16"/>
  <c r="BU633" i="16"/>
  <c r="EB617" i="16"/>
  <c r="BU617" i="16"/>
  <c r="EB601" i="16"/>
  <c r="BU601" i="16"/>
  <c r="EB585" i="16"/>
  <c r="BU585" i="16"/>
  <c r="EB569" i="16"/>
  <c r="BU569" i="16"/>
  <c r="EB553" i="16"/>
  <c r="BU553" i="16"/>
  <c r="EB537" i="16"/>
  <c r="BU537" i="16"/>
  <c r="EB521" i="16"/>
  <c r="BU521" i="16"/>
  <c r="EB505" i="16"/>
  <c r="BU505" i="16"/>
  <c r="EB488" i="16"/>
  <c r="BU488" i="16"/>
  <c r="EB473" i="16"/>
  <c r="BU473" i="16"/>
  <c r="EB457" i="16"/>
  <c r="BU457" i="16"/>
  <c r="EB441" i="16"/>
  <c r="BU441" i="16"/>
  <c r="EB425" i="16"/>
  <c r="BU425" i="16"/>
  <c r="EB409" i="16"/>
  <c r="BU409" i="16"/>
  <c r="EB392" i="16"/>
  <c r="BU392" i="16"/>
  <c r="EB377" i="16"/>
  <c r="BU377" i="16"/>
  <c r="EB361" i="16"/>
  <c r="BU361" i="16"/>
  <c r="EB345" i="16"/>
  <c r="BU345" i="16"/>
  <c r="EB329" i="16"/>
  <c r="BU329" i="16"/>
  <c r="EB313" i="16"/>
  <c r="BU313" i="16"/>
  <c r="EB297" i="16"/>
  <c r="BU297" i="16"/>
  <c r="EB281" i="16"/>
  <c r="BU281" i="16"/>
  <c r="EB265" i="16"/>
  <c r="BU265" i="16"/>
  <c r="EB249" i="16"/>
  <c r="BU249" i="16"/>
  <c r="EB233" i="16"/>
  <c r="BU233" i="16"/>
  <c r="EB217" i="16"/>
  <c r="BU217" i="16"/>
  <c r="EB201" i="16"/>
  <c r="BU201" i="16"/>
  <c r="EB186" i="16"/>
  <c r="BU186" i="16"/>
  <c r="EB169" i="16"/>
  <c r="BU169" i="16"/>
  <c r="EB153" i="16"/>
  <c r="BU153" i="16"/>
  <c r="EB137" i="16"/>
  <c r="BU137" i="16"/>
  <c r="EB121" i="16"/>
  <c r="BU121" i="16"/>
  <c r="EB105" i="16"/>
  <c r="BU105" i="16"/>
  <c r="EB89" i="16"/>
  <c r="BU89" i="16"/>
  <c r="EB73" i="16"/>
  <c r="BU73" i="16"/>
  <c r="EB57" i="16"/>
  <c r="BU57" i="16"/>
  <c r="EB41" i="16"/>
  <c r="BU41" i="16"/>
  <c r="EB25" i="16"/>
  <c r="BU25" i="16"/>
  <c r="EB1016" i="16"/>
  <c r="BU1016" i="16"/>
  <c r="EB1000" i="16"/>
  <c r="BU1000" i="16"/>
  <c r="EB984" i="16"/>
  <c r="BU984" i="16"/>
  <c r="EB969" i="16"/>
  <c r="BU969" i="16"/>
  <c r="EB952" i="16"/>
  <c r="BU952" i="16"/>
  <c r="EB936" i="16"/>
  <c r="BU936" i="16"/>
  <c r="EB920" i="16"/>
  <c r="BU920" i="16"/>
  <c r="EB904" i="16"/>
  <c r="BU904" i="16"/>
  <c r="EB888" i="16"/>
  <c r="BU888" i="16"/>
  <c r="EB872" i="16"/>
  <c r="BU872" i="16"/>
  <c r="EB856" i="16"/>
  <c r="BU856" i="16"/>
  <c r="EB840" i="16"/>
  <c r="BU840" i="16"/>
  <c r="EB824" i="16"/>
  <c r="BU824" i="16"/>
  <c r="EB808" i="16"/>
  <c r="BU808" i="16"/>
  <c r="EB792" i="16"/>
  <c r="BU792" i="16"/>
  <c r="EB777" i="16"/>
  <c r="BU777" i="16"/>
  <c r="EB760" i="16"/>
  <c r="BU760" i="16"/>
  <c r="EB744" i="16"/>
  <c r="BU744" i="16"/>
  <c r="EB728" i="16"/>
  <c r="BU728" i="16"/>
  <c r="EB712" i="16"/>
  <c r="BU712" i="16"/>
  <c r="EB696" i="16"/>
  <c r="BU696" i="16"/>
  <c r="EB680" i="16"/>
  <c r="BU680" i="16"/>
  <c r="EB664" i="16"/>
  <c r="BU664" i="16"/>
  <c r="EB648" i="16"/>
  <c r="BU648" i="16"/>
  <c r="EB632" i="16"/>
  <c r="BU632" i="16"/>
  <c r="EB616" i="16"/>
  <c r="BU616" i="16"/>
  <c r="EB600" i="16"/>
  <c r="BU600" i="16"/>
  <c r="EB584" i="16"/>
  <c r="BU584" i="16"/>
  <c r="EB568" i="16"/>
  <c r="BU568" i="16"/>
  <c r="EB552" i="16"/>
  <c r="BU552" i="16"/>
  <c r="EB536" i="16"/>
  <c r="BU536" i="16"/>
  <c r="EB520" i="16"/>
  <c r="BU520" i="16"/>
  <c r="EB504" i="16"/>
  <c r="BU504" i="16"/>
  <c r="EB489" i="16"/>
  <c r="BU489" i="16"/>
  <c r="EB472" i="16"/>
  <c r="BU472" i="16"/>
  <c r="EB456" i="16"/>
  <c r="BU456" i="16"/>
  <c r="EB440" i="16"/>
  <c r="BU440" i="16"/>
  <c r="EB424" i="16"/>
  <c r="BU424" i="16"/>
  <c r="EB408" i="16"/>
  <c r="BU408" i="16"/>
  <c r="EB393" i="16"/>
  <c r="BU393" i="16"/>
  <c r="EB376" i="16"/>
  <c r="BU376" i="16"/>
  <c r="EB360" i="16"/>
  <c r="BU360" i="16"/>
  <c r="EB344" i="16"/>
  <c r="BU344" i="16"/>
  <c r="EB328" i="16"/>
  <c r="BU328" i="16"/>
  <c r="EB312" i="16"/>
  <c r="BU312" i="16"/>
  <c r="EB295" i="16"/>
  <c r="BU295" i="16"/>
  <c r="EB280" i="16"/>
  <c r="BU280" i="16"/>
  <c r="EB264" i="16"/>
  <c r="BU264" i="16"/>
  <c r="EB248" i="16"/>
  <c r="BU248" i="16"/>
  <c r="EB232" i="16"/>
  <c r="BU232" i="16"/>
  <c r="EB216" i="16"/>
  <c r="BU216" i="16"/>
  <c r="EB200" i="16"/>
  <c r="BU200" i="16"/>
  <c r="EB184" i="16"/>
  <c r="BU184" i="16"/>
  <c r="EB168" i="16"/>
  <c r="BU168" i="16"/>
  <c r="EB152" i="16"/>
  <c r="BU152" i="16"/>
  <c r="EB136" i="16"/>
  <c r="BU136" i="16"/>
  <c r="EB120" i="16"/>
  <c r="BU120" i="16"/>
  <c r="EB104" i="16"/>
  <c r="BU104" i="16"/>
  <c r="EB88" i="16"/>
  <c r="BU88" i="16"/>
  <c r="EB72" i="16"/>
  <c r="BU72" i="16"/>
  <c r="EB56" i="16"/>
  <c r="BU56" i="16"/>
  <c r="EB40" i="16"/>
  <c r="BU40" i="16"/>
  <c r="EB23" i="16"/>
  <c r="BU23" i="16"/>
  <c r="EB1015" i="16"/>
  <c r="BU1015" i="16"/>
  <c r="EB999" i="16"/>
  <c r="BU999" i="16"/>
  <c r="EB983" i="16"/>
  <c r="BU983" i="16"/>
  <c r="EB967" i="16"/>
  <c r="BU967" i="16"/>
  <c r="EB951" i="16"/>
  <c r="BU951" i="16"/>
  <c r="EB935" i="16"/>
  <c r="BU935" i="16"/>
  <c r="EB919" i="16"/>
  <c r="BU919" i="16"/>
  <c r="EB903" i="16"/>
  <c r="BU903" i="16"/>
  <c r="EB887" i="16"/>
  <c r="BU887" i="16"/>
  <c r="EB871" i="16"/>
  <c r="BU871" i="16"/>
  <c r="EB855" i="16"/>
  <c r="BU855" i="16"/>
  <c r="EB839" i="16"/>
  <c r="BU839" i="16"/>
  <c r="EB823" i="16"/>
  <c r="BU823" i="16"/>
  <c r="EB807" i="16"/>
  <c r="BU807" i="16"/>
  <c r="EB791" i="16"/>
  <c r="BU791" i="16"/>
  <c r="EB775" i="16"/>
  <c r="BU775" i="16"/>
  <c r="EB759" i="16"/>
  <c r="BU759" i="16"/>
  <c r="EB743" i="16"/>
  <c r="BU743" i="16"/>
  <c r="EB727" i="16"/>
  <c r="BU727" i="16"/>
  <c r="EB711" i="16"/>
  <c r="BU711" i="16"/>
  <c r="EB695" i="16"/>
  <c r="BU695" i="16"/>
  <c r="EB679" i="16"/>
  <c r="BU679" i="16"/>
  <c r="EB663" i="16"/>
  <c r="BU663" i="16"/>
  <c r="EB647" i="16"/>
  <c r="BU647" i="16"/>
  <c r="EB631" i="16"/>
  <c r="BU631" i="16"/>
  <c r="EB614" i="16"/>
  <c r="BU614" i="16"/>
  <c r="EB599" i="16"/>
  <c r="BU599" i="16"/>
  <c r="EB583" i="16"/>
  <c r="BU583" i="16"/>
  <c r="EB567" i="16"/>
  <c r="BU567" i="16"/>
  <c r="EB551" i="16"/>
  <c r="BU551" i="16"/>
  <c r="EB535" i="16"/>
  <c r="BU535" i="16"/>
  <c r="EB519" i="16"/>
  <c r="BU519" i="16"/>
  <c r="EB503" i="16"/>
  <c r="BU503" i="16"/>
  <c r="EB487" i="16"/>
  <c r="BU487" i="16"/>
  <c r="EB471" i="16"/>
  <c r="BU471" i="16"/>
  <c r="EB455" i="16"/>
  <c r="BU455" i="16"/>
  <c r="EB439" i="16"/>
  <c r="BU439" i="16"/>
  <c r="EB423" i="16"/>
  <c r="BU423" i="16"/>
  <c r="EB407" i="16"/>
  <c r="BU407" i="16"/>
  <c r="EB391" i="16"/>
  <c r="BU391" i="16"/>
  <c r="EB375" i="16"/>
  <c r="BU375" i="16"/>
  <c r="EB359" i="16"/>
  <c r="BU359" i="16"/>
  <c r="EB343" i="16"/>
  <c r="BU343" i="16"/>
  <c r="EB327" i="16"/>
  <c r="BU327" i="16"/>
  <c r="EB311" i="16"/>
  <c r="BU311" i="16"/>
  <c r="EB296" i="16"/>
  <c r="BU296" i="16"/>
  <c r="EB279" i="16"/>
  <c r="BU279" i="16"/>
  <c r="EB263" i="16"/>
  <c r="BU263" i="16"/>
  <c r="EB246" i="16"/>
  <c r="BU246" i="16"/>
  <c r="EB231" i="16"/>
  <c r="BU231" i="16"/>
  <c r="EB215" i="16"/>
  <c r="BU215" i="16"/>
  <c r="EB199" i="16"/>
  <c r="BU199" i="16"/>
  <c r="EB183" i="16"/>
  <c r="BU183" i="16"/>
  <c r="EB167" i="16"/>
  <c r="BU167" i="16"/>
  <c r="EB151" i="16"/>
  <c r="BU151" i="16"/>
  <c r="EB135" i="16"/>
  <c r="BU135" i="16"/>
  <c r="EB119" i="16"/>
  <c r="BU119" i="16"/>
  <c r="EB103" i="16"/>
  <c r="BU103" i="16"/>
  <c r="EB87" i="16"/>
  <c r="BU87" i="16"/>
  <c r="EB71" i="16"/>
  <c r="BU71" i="16"/>
  <c r="EB55" i="16"/>
  <c r="BU55" i="16"/>
  <c r="EB39" i="16"/>
  <c r="BU39" i="16"/>
  <c r="EB24" i="16"/>
  <c r="BU24" i="16"/>
  <c r="EB1014" i="16"/>
  <c r="BU1014" i="16"/>
  <c r="EB998" i="16"/>
  <c r="BU998" i="16"/>
  <c r="EB982" i="16"/>
  <c r="BU982" i="16"/>
  <c r="EB966" i="16"/>
  <c r="BU966" i="16"/>
  <c r="EB950" i="16"/>
  <c r="BU950" i="16"/>
  <c r="EB934" i="16"/>
  <c r="BU934" i="16"/>
  <c r="EB918" i="16"/>
  <c r="BU918" i="16"/>
  <c r="EB902" i="16"/>
  <c r="BU902" i="16"/>
  <c r="EB886" i="16"/>
  <c r="BU886" i="16"/>
  <c r="EB870" i="16"/>
  <c r="BU870" i="16"/>
  <c r="EB854" i="16"/>
  <c r="BU854" i="16"/>
  <c r="EB838" i="16"/>
  <c r="BU838" i="16"/>
  <c r="EB822" i="16"/>
  <c r="BU822" i="16"/>
  <c r="EB806" i="16"/>
  <c r="BU806" i="16"/>
  <c r="EB790" i="16"/>
  <c r="BU790" i="16"/>
  <c r="EB774" i="16"/>
  <c r="BU774" i="16"/>
  <c r="EB758" i="16"/>
  <c r="BU758" i="16"/>
  <c r="EB742" i="16"/>
  <c r="BU742" i="16"/>
  <c r="EB726" i="16"/>
  <c r="BU726" i="16"/>
  <c r="EB710" i="16"/>
  <c r="BU710" i="16"/>
  <c r="EB694" i="16"/>
  <c r="BU694" i="16"/>
  <c r="EB678" i="16"/>
  <c r="BU678" i="16"/>
  <c r="EB662" i="16"/>
  <c r="BU662" i="16"/>
  <c r="EB646" i="16"/>
  <c r="BU646" i="16"/>
  <c r="EB630" i="16"/>
  <c r="BU630" i="16"/>
  <c r="EB615" i="16"/>
  <c r="BU615" i="16"/>
  <c r="EB598" i="16"/>
  <c r="BU598" i="16"/>
  <c r="EB582" i="16"/>
  <c r="BU582" i="16"/>
  <c r="EB566" i="16"/>
  <c r="BU566" i="16"/>
  <c r="EB550" i="16"/>
  <c r="BU550" i="16"/>
  <c r="EB534" i="16"/>
  <c r="BU534" i="16"/>
  <c r="EB518" i="16"/>
  <c r="BU518" i="16"/>
  <c r="EB502" i="16"/>
  <c r="BU502" i="16"/>
  <c r="EB486" i="16"/>
  <c r="BU486" i="16"/>
  <c r="EB470" i="16"/>
  <c r="BU470" i="16"/>
  <c r="EB454" i="16"/>
  <c r="BU454" i="16"/>
  <c r="EB438" i="16"/>
  <c r="BU438" i="16"/>
  <c r="EB422" i="16"/>
  <c r="BU422" i="16"/>
  <c r="EB406" i="16"/>
  <c r="BU406" i="16"/>
  <c r="EB390" i="16"/>
  <c r="BU390" i="16"/>
  <c r="EB374" i="16"/>
  <c r="BU374" i="16"/>
  <c r="EB358" i="16"/>
  <c r="BU358" i="16"/>
  <c r="EB342" i="16"/>
  <c r="BU342" i="16"/>
  <c r="EB326" i="16"/>
  <c r="BU326" i="16"/>
  <c r="EB310" i="16"/>
  <c r="BU310" i="16"/>
  <c r="EB294" i="16"/>
  <c r="BU294" i="16"/>
  <c r="EB278" i="16"/>
  <c r="BU278" i="16"/>
  <c r="EB262" i="16"/>
  <c r="BU262" i="16"/>
  <c r="EB247" i="16"/>
  <c r="BU247" i="16"/>
  <c r="EB230" i="16"/>
  <c r="BU230" i="16"/>
  <c r="EB214" i="16"/>
  <c r="BU214" i="16"/>
  <c r="EB198" i="16"/>
  <c r="BU198" i="16"/>
  <c r="EB181" i="16"/>
  <c r="BU181" i="16"/>
  <c r="EB166" i="16"/>
  <c r="BU166" i="16"/>
  <c r="EB150" i="16"/>
  <c r="BU150" i="16"/>
  <c r="EB134" i="16"/>
  <c r="BU134" i="16"/>
  <c r="EB118" i="16"/>
  <c r="BU118" i="16"/>
  <c r="EB102" i="16"/>
  <c r="BU102" i="16"/>
  <c r="EB86" i="16"/>
  <c r="BU86" i="16"/>
  <c r="EB70" i="16"/>
  <c r="BU70" i="16"/>
  <c r="EB54" i="16"/>
  <c r="BU54" i="16"/>
  <c r="EB38" i="16"/>
  <c r="BU38" i="16"/>
  <c r="EB22" i="16"/>
  <c r="BV22" i="16"/>
  <c r="EB1013" i="16"/>
  <c r="BU1013" i="16"/>
  <c r="EB997" i="16"/>
  <c r="BU997" i="16"/>
  <c r="EB981" i="16"/>
  <c r="BU981" i="16"/>
  <c r="EB965" i="16"/>
  <c r="BU965" i="16"/>
  <c r="EB948" i="16"/>
  <c r="BU948" i="16"/>
  <c r="EB933" i="16"/>
  <c r="BU933" i="16"/>
  <c r="EB917" i="16"/>
  <c r="BU917" i="16"/>
  <c r="EB900" i="16"/>
  <c r="BU900" i="16"/>
  <c r="EB885" i="16"/>
  <c r="BU885" i="16"/>
  <c r="EB869" i="16"/>
  <c r="BU869" i="16"/>
  <c r="EB853" i="16"/>
  <c r="BU853" i="16"/>
  <c r="EB837" i="16"/>
  <c r="BU837" i="16"/>
  <c r="EB821" i="16"/>
  <c r="BU821" i="16"/>
  <c r="EB805" i="16"/>
  <c r="BU805" i="16"/>
  <c r="EB789" i="16"/>
  <c r="BU789" i="16"/>
  <c r="EB773" i="16"/>
  <c r="BU773" i="16"/>
  <c r="EB757" i="16"/>
  <c r="BU757" i="16"/>
  <c r="EB741" i="16"/>
  <c r="BU741" i="16"/>
  <c r="EB725" i="16"/>
  <c r="BU725" i="16"/>
  <c r="EB709" i="16"/>
  <c r="BU709" i="16"/>
  <c r="EB693" i="16"/>
  <c r="BU693" i="16"/>
  <c r="EB677" i="16"/>
  <c r="BU677" i="16"/>
  <c r="EB661" i="16"/>
  <c r="BU661" i="16"/>
  <c r="EB645" i="16"/>
  <c r="BU645" i="16"/>
  <c r="EB629" i="16"/>
  <c r="BU629" i="16"/>
  <c r="EB613" i="16"/>
  <c r="BU613" i="16"/>
  <c r="EB597" i="16"/>
  <c r="BU597" i="16"/>
  <c r="EB581" i="16"/>
  <c r="BU581" i="16"/>
  <c r="EB565" i="16"/>
  <c r="BU565" i="16"/>
  <c r="EB549" i="16"/>
  <c r="BU549" i="16"/>
  <c r="EB533" i="16"/>
  <c r="BU533" i="16"/>
  <c r="EB517" i="16"/>
  <c r="BU517" i="16"/>
  <c r="EB501" i="16"/>
  <c r="BU501" i="16"/>
  <c r="EB485" i="16"/>
  <c r="BU485" i="16"/>
  <c r="EB469" i="16"/>
  <c r="BU469" i="16"/>
  <c r="EB453" i="16"/>
  <c r="BU453" i="16"/>
  <c r="EB437" i="16"/>
  <c r="BU437" i="16"/>
  <c r="EB421" i="16"/>
  <c r="BU421" i="16"/>
  <c r="EB405" i="16"/>
  <c r="BU405" i="16"/>
  <c r="EB389" i="16"/>
  <c r="BU389" i="16"/>
  <c r="EB373" i="16"/>
  <c r="BU373" i="16"/>
  <c r="EB357" i="16"/>
  <c r="BU357" i="16"/>
  <c r="EB341" i="16"/>
  <c r="BU341" i="16"/>
  <c r="EB325" i="16"/>
  <c r="BU325" i="16"/>
  <c r="EB309" i="16"/>
  <c r="BU309" i="16"/>
  <c r="EB293" i="16"/>
  <c r="BU293" i="16"/>
  <c r="EB276" i="16"/>
  <c r="BU276" i="16"/>
  <c r="EB260" i="16"/>
  <c r="BU260" i="16"/>
  <c r="EB245" i="16"/>
  <c r="BU245" i="16"/>
  <c r="EB229" i="16"/>
  <c r="BU229" i="16"/>
  <c r="EB213" i="16"/>
  <c r="BU213" i="16"/>
  <c r="EB197" i="16"/>
  <c r="BU197" i="16"/>
  <c r="EB182" i="16"/>
  <c r="BU182" i="16"/>
  <c r="EB164" i="16"/>
  <c r="BU164" i="16"/>
  <c r="EB149" i="16"/>
  <c r="BU149" i="16"/>
  <c r="EB133" i="16"/>
  <c r="BU133" i="16"/>
  <c r="EB117" i="16"/>
  <c r="BU117" i="16"/>
  <c r="EB101" i="16"/>
  <c r="BU101" i="16"/>
  <c r="EB85" i="16"/>
  <c r="BU85" i="16"/>
  <c r="EB69" i="16"/>
  <c r="BU69" i="16"/>
  <c r="EB53" i="16"/>
  <c r="BU53" i="16"/>
  <c r="EB37" i="16"/>
  <c r="BU37" i="16"/>
  <c r="EB21" i="16"/>
  <c r="BV21" i="16"/>
  <c r="EB1012" i="16"/>
  <c r="BU1012" i="16"/>
  <c r="EB996" i="16"/>
  <c r="BU996" i="16"/>
  <c r="EB980" i="16"/>
  <c r="BU980" i="16"/>
  <c r="EB964" i="16"/>
  <c r="BU964" i="16"/>
  <c r="EB949" i="16"/>
  <c r="BU949" i="16"/>
  <c r="EB932" i="16"/>
  <c r="BU932" i="16"/>
  <c r="EB916" i="16"/>
  <c r="BU916" i="16"/>
  <c r="EB901" i="16"/>
  <c r="BU901" i="16"/>
  <c r="EB884" i="16"/>
  <c r="BU884" i="16"/>
  <c r="EB868" i="16"/>
  <c r="BU868" i="16"/>
  <c r="EB852" i="16"/>
  <c r="BU852" i="16"/>
  <c r="EB836" i="16"/>
  <c r="BU836" i="16"/>
  <c r="EB820" i="16"/>
  <c r="BU820" i="16"/>
  <c r="EB804" i="16"/>
  <c r="BU804" i="16"/>
  <c r="EB788" i="16"/>
  <c r="BU788" i="16"/>
  <c r="EB771" i="16"/>
  <c r="BU771" i="16"/>
  <c r="EB756" i="16"/>
  <c r="BU756" i="16"/>
  <c r="EB740" i="16"/>
  <c r="BU740" i="16"/>
  <c r="EB724" i="16"/>
  <c r="BU724" i="16"/>
  <c r="EB708" i="16"/>
  <c r="BU708" i="16"/>
  <c r="EB692" i="16"/>
  <c r="BU692" i="16"/>
  <c r="EB676" i="16"/>
  <c r="BU676" i="16"/>
  <c r="EB660" i="16"/>
  <c r="BU660" i="16"/>
  <c r="EB644" i="16"/>
  <c r="BU644" i="16"/>
  <c r="EB628" i="16"/>
  <c r="BU628" i="16"/>
  <c r="EB612" i="16"/>
  <c r="BU612" i="16"/>
  <c r="EB596" i="16"/>
  <c r="BU596" i="16"/>
  <c r="EB580" i="16"/>
  <c r="BU580" i="16"/>
  <c r="EB564" i="16"/>
  <c r="BU564" i="16"/>
  <c r="EB548" i="16"/>
  <c r="BU548" i="16"/>
  <c r="EB532" i="16"/>
  <c r="BU532" i="16"/>
  <c r="EB516" i="16"/>
  <c r="BU516" i="16"/>
  <c r="EB500" i="16"/>
  <c r="BU500" i="16"/>
  <c r="EB484" i="16"/>
  <c r="BU484" i="16"/>
  <c r="EB468" i="16"/>
  <c r="BU468" i="16"/>
  <c r="EB452" i="16"/>
  <c r="BU452" i="16"/>
  <c r="EB435" i="16"/>
  <c r="BU435" i="16"/>
  <c r="EB419" i="16"/>
  <c r="BU419" i="16"/>
  <c r="EB404" i="16"/>
  <c r="BU404" i="16"/>
  <c r="EB388" i="16"/>
  <c r="BU388" i="16"/>
  <c r="EB372" i="16"/>
  <c r="BU372" i="16"/>
  <c r="EB356" i="16"/>
  <c r="BU356" i="16"/>
  <c r="EB340" i="16"/>
  <c r="BU340" i="16"/>
  <c r="EB324" i="16"/>
  <c r="BU324" i="16"/>
  <c r="EB308" i="16"/>
  <c r="BU308" i="16"/>
  <c r="EB292" i="16"/>
  <c r="BU292" i="16"/>
  <c r="EB277" i="16"/>
  <c r="BU277" i="16"/>
  <c r="EB261" i="16"/>
  <c r="BU261" i="16"/>
  <c r="EB244" i="16"/>
  <c r="BU244" i="16"/>
  <c r="EB228" i="16"/>
  <c r="BU228" i="16"/>
  <c r="EB212" i="16"/>
  <c r="BU212" i="16"/>
  <c r="EB196" i="16"/>
  <c r="BU196" i="16"/>
  <c r="EB180" i="16"/>
  <c r="BU180" i="16"/>
  <c r="EB165" i="16"/>
  <c r="BU165" i="16"/>
  <c r="EB148" i="16"/>
  <c r="BU148" i="16"/>
  <c r="EB132" i="16"/>
  <c r="BU132" i="16"/>
  <c r="EB116" i="16"/>
  <c r="BU116" i="16"/>
  <c r="EB99" i="16"/>
  <c r="BU99" i="16"/>
  <c r="EB84" i="16"/>
  <c r="BU84" i="16"/>
  <c r="EB68" i="16"/>
  <c r="BU68" i="16"/>
  <c r="EB52" i="16"/>
  <c r="BU52" i="16"/>
  <c r="EB36" i="16"/>
  <c r="BU36" i="16"/>
  <c r="EB19" i="16"/>
  <c r="EB1011" i="16"/>
  <c r="BU1011" i="16"/>
  <c r="EB995" i="16"/>
  <c r="BU995" i="16"/>
  <c r="EB979" i="16"/>
  <c r="BU979" i="16"/>
  <c r="EB963" i="16"/>
  <c r="BU963" i="16"/>
  <c r="EB947" i="16"/>
  <c r="BU947" i="16"/>
  <c r="EB931" i="16"/>
  <c r="BU931" i="16"/>
  <c r="EB915" i="16"/>
  <c r="BU915" i="16"/>
  <c r="EB898" i="16"/>
  <c r="BU898" i="16"/>
  <c r="EB883" i="16"/>
  <c r="BU883" i="16"/>
  <c r="EB867" i="16"/>
  <c r="BU867" i="16"/>
  <c r="EB851" i="16"/>
  <c r="BU851" i="16"/>
  <c r="EB835" i="16"/>
  <c r="BU835" i="16"/>
  <c r="EB819" i="16"/>
  <c r="BU819" i="16"/>
  <c r="EB803" i="16"/>
  <c r="BU803" i="16"/>
  <c r="EB787" i="16"/>
  <c r="BU787" i="16"/>
  <c r="EB772" i="16"/>
  <c r="BU772" i="16"/>
  <c r="EB755" i="16"/>
  <c r="BU755" i="16"/>
  <c r="EB739" i="16"/>
  <c r="BU739" i="16"/>
  <c r="EB723" i="16"/>
  <c r="BU723" i="16"/>
  <c r="EB707" i="16"/>
  <c r="BU707" i="16"/>
  <c r="EB691" i="16"/>
  <c r="BU691" i="16"/>
  <c r="EB675" i="16"/>
  <c r="BU675" i="16"/>
  <c r="EB659" i="16"/>
  <c r="BU659" i="16"/>
  <c r="EB643" i="16"/>
  <c r="BU643" i="16"/>
  <c r="EB627" i="16"/>
  <c r="BU627" i="16"/>
  <c r="EB610" i="16"/>
  <c r="BU610" i="16"/>
  <c r="EB595" i="16"/>
  <c r="BU595" i="16"/>
  <c r="EB579" i="16"/>
  <c r="BU579" i="16"/>
  <c r="EB563" i="16"/>
  <c r="BU563" i="16"/>
  <c r="EB547" i="16"/>
  <c r="BU547" i="16"/>
  <c r="EB531" i="16"/>
  <c r="BU531" i="16"/>
  <c r="EB515" i="16"/>
  <c r="BU515" i="16"/>
  <c r="EB499" i="16"/>
  <c r="BU499" i="16"/>
  <c r="EB483" i="16"/>
  <c r="BU483" i="16"/>
  <c r="EB467" i="16"/>
  <c r="BU467" i="16"/>
  <c r="EB451" i="16"/>
  <c r="BU451" i="16"/>
  <c r="EB436" i="16"/>
  <c r="BU436" i="16"/>
  <c r="EB420" i="16"/>
  <c r="BU420" i="16"/>
  <c r="EB403" i="16"/>
  <c r="BU403" i="16"/>
  <c r="EB387" i="16"/>
  <c r="BU387" i="16"/>
  <c r="EB370" i="16"/>
  <c r="BU370" i="16"/>
  <c r="EB355" i="16"/>
  <c r="BU355" i="16"/>
  <c r="EB339" i="16"/>
  <c r="BU339" i="16"/>
  <c r="EB323" i="16"/>
  <c r="BU323" i="16"/>
  <c r="EB307" i="16"/>
  <c r="BU307" i="16"/>
  <c r="EB291" i="16"/>
  <c r="BU291" i="16"/>
  <c r="EB275" i="16"/>
  <c r="BU275" i="16"/>
  <c r="EB259" i="16"/>
  <c r="BU259" i="16"/>
  <c r="EB243" i="16"/>
  <c r="BU243" i="16"/>
  <c r="EB227" i="16"/>
  <c r="BU227" i="16"/>
  <c r="EB211" i="16"/>
  <c r="BU211" i="16"/>
  <c r="EB195" i="16"/>
  <c r="BU195" i="16"/>
  <c r="EB179" i="16"/>
  <c r="BU179" i="16"/>
  <c r="EB163" i="16"/>
  <c r="BU163" i="16"/>
  <c r="EB147" i="16"/>
  <c r="BU147" i="16"/>
  <c r="EB131" i="16"/>
  <c r="BU131" i="16"/>
  <c r="EB115" i="16"/>
  <c r="BU115" i="16"/>
  <c r="EB100" i="16"/>
  <c r="BU100" i="16"/>
  <c r="EB83" i="16"/>
  <c r="BU83" i="16"/>
  <c r="EB67" i="16"/>
  <c r="BU67" i="16"/>
  <c r="EB51" i="16"/>
  <c r="BU51" i="16"/>
  <c r="EB35" i="16"/>
  <c r="BU35" i="16"/>
  <c r="EB1010" i="16"/>
  <c r="BU1010" i="16"/>
  <c r="EB994" i="16"/>
  <c r="BU994" i="16"/>
  <c r="EB977" i="16"/>
  <c r="BU977" i="16"/>
  <c r="EB962" i="16"/>
  <c r="BU962" i="16"/>
  <c r="EB946" i="16"/>
  <c r="BU946" i="16"/>
  <c r="EB930" i="16"/>
  <c r="BU930" i="16"/>
  <c r="EB914" i="16"/>
  <c r="BU914" i="16"/>
  <c r="EB899" i="16"/>
  <c r="BU899" i="16"/>
  <c r="EB882" i="16"/>
  <c r="BU882" i="16"/>
  <c r="EB865" i="16"/>
  <c r="BU865" i="16"/>
  <c r="EB849" i="16"/>
  <c r="BU849" i="16"/>
  <c r="EB834" i="16"/>
  <c r="BU834" i="16"/>
  <c r="EB818" i="16"/>
  <c r="BU818" i="16"/>
  <c r="EB801" i="16"/>
  <c r="BU801" i="16"/>
  <c r="EB786" i="16"/>
  <c r="BU786" i="16"/>
  <c r="EB770" i="16"/>
  <c r="BU770" i="16"/>
  <c r="EB754" i="16"/>
  <c r="BU754" i="16"/>
  <c r="EB738" i="16"/>
  <c r="BU738" i="16"/>
  <c r="EB722" i="16"/>
  <c r="BU722" i="16"/>
  <c r="EB706" i="16"/>
  <c r="BU706" i="16"/>
  <c r="EB690" i="16"/>
  <c r="BU690" i="16"/>
  <c r="EB674" i="16"/>
  <c r="BU674" i="16"/>
  <c r="EB658" i="16"/>
  <c r="BU658" i="16"/>
  <c r="EB642" i="16"/>
  <c r="BU642" i="16"/>
  <c r="EB625" i="16"/>
  <c r="BU625" i="16"/>
  <c r="EB611" i="16"/>
  <c r="BU611" i="16"/>
  <c r="EB594" i="16"/>
  <c r="BU594" i="16"/>
  <c r="EB578" i="16"/>
  <c r="BU578" i="16"/>
  <c r="EB562" i="16"/>
  <c r="BU562" i="16"/>
  <c r="EB546" i="16"/>
  <c r="BU546" i="16"/>
  <c r="EB530" i="16"/>
  <c r="BU530" i="16"/>
  <c r="EB514" i="16"/>
  <c r="BU514" i="16"/>
  <c r="EB497" i="16"/>
  <c r="BU497" i="16"/>
  <c r="EB482" i="16"/>
  <c r="BU482" i="16"/>
  <c r="EB466" i="16"/>
  <c r="BU466" i="16"/>
  <c r="EB450" i="16"/>
  <c r="BU450" i="16"/>
  <c r="EB434" i="16"/>
  <c r="BU434" i="16"/>
  <c r="EB417" i="16"/>
  <c r="BU417" i="16"/>
  <c r="EB402" i="16"/>
  <c r="BU402" i="16"/>
  <c r="EB386" i="16"/>
  <c r="BU386" i="16"/>
  <c r="EB371" i="16"/>
  <c r="BU371" i="16"/>
  <c r="EB354" i="16"/>
  <c r="BU354" i="16"/>
  <c r="EB338" i="16"/>
  <c r="BU338" i="16"/>
  <c r="EB322" i="16"/>
  <c r="BU322" i="16"/>
  <c r="EB306" i="16"/>
  <c r="BU306" i="16"/>
  <c r="EB290" i="16"/>
  <c r="BU290" i="16"/>
  <c r="EB274" i="16"/>
  <c r="BU274" i="16"/>
  <c r="EB258" i="16"/>
  <c r="BU258" i="16"/>
  <c r="EB242" i="16"/>
  <c r="BU242" i="16"/>
  <c r="EB226" i="16"/>
  <c r="BU226" i="16"/>
  <c r="EB210" i="16"/>
  <c r="BU210" i="16"/>
  <c r="EB194" i="16"/>
  <c r="BU194" i="16"/>
  <c r="EB178" i="16"/>
  <c r="BU178" i="16"/>
  <c r="EB162" i="16"/>
  <c r="BU162" i="16"/>
  <c r="EB146" i="16"/>
  <c r="BU146" i="16"/>
  <c r="EB129" i="16"/>
  <c r="BU129" i="16"/>
  <c r="EB114" i="16"/>
  <c r="BU114" i="16"/>
  <c r="EB98" i="16"/>
  <c r="BU98" i="16"/>
  <c r="EB82" i="16"/>
  <c r="BU82" i="16"/>
  <c r="EB66" i="16"/>
  <c r="BU66" i="16"/>
  <c r="EB50" i="16"/>
  <c r="BU50" i="16"/>
  <c r="EB34" i="16"/>
  <c r="BU34" i="16"/>
  <c r="EB1009" i="16"/>
  <c r="BU1009" i="16"/>
  <c r="EB993" i="16"/>
  <c r="BU993" i="16"/>
  <c r="EB978" i="16"/>
  <c r="BU978" i="16"/>
  <c r="EB961" i="16"/>
  <c r="BU961" i="16"/>
  <c r="EB945" i="16"/>
  <c r="BU945" i="16"/>
  <c r="EB929" i="16"/>
  <c r="BU929" i="16"/>
  <c r="EB913" i="16"/>
  <c r="BU913" i="16"/>
  <c r="EB897" i="16"/>
  <c r="BU897" i="16"/>
  <c r="EB881" i="16"/>
  <c r="BU881" i="16"/>
  <c r="EB866" i="16"/>
  <c r="BU866" i="16"/>
  <c r="EB850" i="16"/>
  <c r="BU850" i="16"/>
  <c r="EB832" i="16"/>
  <c r="BU832" i="16"/>
  <c r="EB817" i="16"/>
  <c r="BU817" i="16"/>
  <c r="EB802" i="16"/>
  <c r="BU802" i="16"/>
  <c r="EB785" i="16"/>
  <c r="BU785" i="16"/>
  <c r="EB769" i="16"/>
  <c r="BU769" i="16"/>
  <c r="EB753" i="16"/>
  <c r="BU753" i="16"/>
  <c r="EB737" i="16"/>
  <c r="BU737" i="16"/>
  <c r="EB721" i="16"/>
  <c r="BU721" i="16"/>
  <c r="EB705" i="16"/>
  <c r="BU705" i="16"/>
  <c r="EB689" i="16"/>
  <c r="BU689" i="16"/>
  <c r="EB673" i="16"/>
  <c r="BU673" i="16"/>
  <c r="EB657" i="16"/>
  <c r="BU657" i="16"/>
  <c r="EB641" i="16"/>
  <c r="BU641" i="16"/>
  <c r="EB626" i="16"/>
  <c r="BU626" i="16"/>
  <c r="EB609" i="16"/>
  <c r="BU609" i="16"/>
  <c r="EB593" i="16"/>
  <c r="BU593" i="16"/>
  <c r="EB577" i="16"/>
  <c r="BU577" i="16"/>
  <c r="EB560" i="16"/>
  <c r="BU560" i="16"/>
  <c r="EB545" i="16"/>
  <c r="BU545" i="16"/>
  <c r="EB529" i="16"/>
  <c r="BU529" i="16"/>
  <c r="EB513" i="16"/>
  <c r="BU513" i="16"/>
  <c r="EB498" i="16"/>
  <c r="BU498" i="16"/>
  <c r="EB481" i="16"/>
  <c r="BU481" i="16"/>
  <c r="EB465" i="16"/>
  <c r="BU465" i="16"/>
  <c r="EB449" i="16"/>
  <c r="BU449" i="16"/>
  <c r="EB433" i="16"/>
  <c r="BU433" i="16"/>
  <c r="EB418" i="16"/>
  <c r="BU418" i="16"/>
  <c r="EB401" i="16"/>
  <c r="BU401" i="16"/>
  <c r="EB385" i="16"/>
  <c r="BU385" i="16"/>
  <c r="EB369" i="16"/>
  <c r="BU369" i="16"/>
  <c r="EB353" i="16"/>
  <c r="BU353" i="16"/>
  <c r="EB336" i="16"/>
  <c r="BU336" i="16"/>
  <c r="EB321" i="16"/>
  <c r="BU321" i="16"/>
  <c r="EB305" i="16"/>
  <c r="BU305" i="16"/>
  <c r="EB289" i="16"/>
  <c r="BU289" i="16"/>
  <c r="EB273" i="16"/>
  <c r="BU273" i="16"/>
  <c r="EB257" i="16"/>
  <c r="BU257" i="16"/>
  <c r="EB241" i="16"/>
  <c r="BU241" i="16"/>
  <c r="EB225" i="16"/>
  <c r="BU225" i="16"/>
  <c r="EB209" i="16"/>
  <c r="BU209" i="16"/>
  <c r="EB193" i="16"/>
  <c r="BU193" i="16"/>
  <c r="EB177" i="16"/>
  <c r="BU177" i="16"/>
  <c r="EB161" i="16"/>
  <c r="BU161" i="16"/>
  <c r="EB145" i="16"/>
  <c r="BU145" i="16"/>
  <c r="EB130" i="16"/>
  <c r="BU130" i="16"/>
  <c r="EB112" i="16"/>
  <c r="BU112" i="16"/>
  <c r="EB97" i="16"/>
  <c r="BU97" i="16"/>
  <c r="EB81" i="16"/>
  <c r="BU81" i="16"/>
  <c r="EB65" i="16"/>
  <c r="BU65" i="16"/>
  <c r="EB49" i="16"/>
  <c r="BU49" i="16"/>
  <c r="EB33" i="16"/>
  <c r="BU33" i="16"/>
  <c r="EB1008" i="16"/>
  <c r="BU1008" i="16"/>
  <c r="EB992" i="16"/>
  <c r="BU992" i="16"/>
  <c r="EB976" i="16"/>
  <c r="BU976" i="16"/>
  <c r="EB960" i="16"/>
  <c r="BU960" i="16"/>
  <c r="EB944" i="16"/>
  <c r="BU944" i="16"/>
  <c r="EB928" i="16"/>
  <c r="BU928" i="16"/>
  <c r="EB912" i="16"/>
  <c r="BU912" i="16"/>
  <c r="EB896" i="16"/>
  <c r="BU896" i="16"/>
  <c r="EB880" i="16"/>
  <c r="BU880" i="16"/>
  <c r="EB864" i="16"/>
  <c r="BU864" i="16"/>
  <c r="EB848" i="16"/>
  <c r="BU848" i="16"/>
  <c r="EB833" i="16"/>
  <c r="BU833" i="16"/>
  <c r="EB816" i="16"/>
  <c r="BU816" i="16"/>
  <c r="EB800" i="16"/>
  <c r="BU800" i="16"/>
  <c r="EB784" i="16"/>
  <c r="BU784" i="16"/>
  <c r="EB767" i="16"/>
  <c r="BU767" i="16"/>
  <c r="EB751" i="16"/>
  <c r="BU751" i="16"/>
  <c r="EB736" i="16"/>
  <c r="BU736" i="16"/>
  <c r="EB719" i="16"/>
  <c r="BU719" i="16"/>
  <c r="EB704" i="16"/>
  <c r="BU704" i="16"/>
  <c r="EB687" i="16"/>
  <c r="BU687" i="16"/>
  <c r="EB672" i="16"/>
  <c r="BU672" i="16"/>
  <c r="EB656" i="16"/>
  <c r="BU656" i="16"/>
  <c r="EB640" i="16"/>
  <c r="BU640" i="16"/>
  <c r="EB624" i="16"/>
  <c r="BU624" i="16"/>
  <c r="EB608" i="16"/>
  <c r="BU608" i="16"/>
  <c r="EB592" i="16"/>
  <c r="BU592" i="16"/>
  <c r="EB576" i="16"/>
  <c r="BU576" i="16"/>
  <c r="EB561" i="16"/>
  <c r="BU561" i="16"/>
  <c r="EB544" i="16"/>
  <c r="BU544" i="16"/>
  <c r="EB528" i="16"/>
  <c r="BU528" i="16"/>
  <c r="EB512" i="16"/>
  <c r="BU512" i="16"/>
  <c r="EB496" i="16"/>
  <c r="BU496" i="16"/>
  <c r="EB480" i="16"/>
  <c r="BU480" i="16"/>
  <c r="EB463" i="16"/>
  <c r="BU463" i="16"/>
  <c r="EB448" i="16"/>
  <c r="BU448" i="16"/>
  <c r="EB432" i="16"/>
  <c r="BU432" i="16"/>
  <c r="EB416" i="16"/>
  <c r="BU416" i="16"/>
  <c r="EB400" i="16"/>
  <c r="BU400" i="16"/>
  <c r="EB384" i="16"/>
  <c r="BU384" i="16"/>
  <c r="EB368" i="16"/>
  <c r="BU368" i="16"/>
  <c r="EB351" i="16"/>
  <c r="BU351" i="16"/>
  <c r="EB337" i="16"/>
  <c r="BU337" i="16"/>
  <c r="EB320" i="16"/>
  <c r="BU320" i="16"/>
  <c r="EB304" i="16"/>
  <c r="BU304" i="16"/>
  <c r="EB288" i="16"/>
  <c r="BU288" i="16"/>
  <c r="EB271" i="16"/>
  <c r="BU271" i="16"/>
  <c r="EB256" i="16"/>
  <c r="BU256" i="16"/>
  <c r="EB240" i="16"/>
  <c r="BU240" i="16"/>
  <c r="EB224" i="16"/>
  <c r="BU224" i="16"/>
  <c r="EB208" i="16"/>
  <c r="BU208" i="16"/>
  <c r="EB191" i="16"/>
  <c r="BU191" i="16"/>
  <c r="EB176" i="16"/>
  <c r="BU176" i="16"/>
  <c r="EB160" i="16"/>
  <c r="BU160" i="16"/>
  <c r="EB144" i="16"/>
  <c r="BU144" i="16"/>
  <c r="EB128" i="16"/>
  <c r="BU128" i="16"/>
  <c r="EB113" i="16"/>
  <c r="BU113" i="16"/>
  <c r="EB96" i="16"/>
  <c r="BU96" i="16"/>
  <c r="EB80" i="16"/>
  <c r="BU80" i="16"/>
  <c r="EB64" i="16"/>
  <c r="BU64" i="16"/>
  <c r="EB48" i="16"/>
  <c r="BU48" i="16"/>
  <c r="EB31" i="16"/>
  <c r="BU31" i="16"/>
  <c r="FM19" i="16"/>
  <c r="FM18" i="16"/>
  <c r="FL20" i="16"/>
  <c r="BK20" i="16" s="1"/>
  <c r="FL19" i="16"/>
  <c r="FL18" i="16"/>
  <c r="BK18" i="16" s="1"/>
  <c r="FM981" i="16"/>
  <c r="FM411" i="16"/>
  <c r="FM578" i="16"/>
  <c r="FM757" i="16"/>
  <c r="FM1012" i="16"/>
  <c r="FM356" i="16"/>
  <c r="FM645" i="16"/>
  <c r="FM753" i="16"/>
  <c r="FM136" i="16"/>
  <c r="FM431" i="16"/>
  <c r="FM570" i="16"/>
  <c r="FM811" i="16"/>
  <c r="FM89" i="16"/>
  <c r="FM481" i="16"/>
  <c r="FM710" i="16"/>
  <c r="FM882" i="16"/>
  <c r="FM123" i="16"/>
  <c r="FM212" i="16"/>
  <c r="FM587" i="16"/>
  <c r="FM765" i="16"/>
  <c r="FM958" i="16"/>
  <c r="FM289" i="16"/>
  <c r="FM954" i="16"/>
  <c r="FM383" i="16"/>
  <c r="FM549" i="16"/>
  <c r="FM728" i="16"/>
  <c r="FM949" i="16"/>
  <c r="FM320" i="16"/>
  <c r="FM599" i="16"/>
  <c r="FM724" i="16"/>
  <c r="FM41" i="16"/>
  <c r="FM401" i="16"/>
  <c r="FM540" i="16"/>
  <c r="FM774" i="16"/>
  <c r="FM33" i="16"/>
  <c r="FM369" i="16"/>
  <c r="FM685" i="16"/>
  <c r="FM857" i="16"/>
  <c r="FM79" i="16"/>
  <c r="FM160" i="16"/>
  <c r="FM556" i="16"/>
  <c r="FM737" i="16"/>
  <c r="FM875" i="16"/>
  <c r="FM153" i="16"/>
  <c r="FM903" i="16"/>
  <c r="FM359" i="16"/>
  <c r="FM464" i="16"/>
  <c r="FM697" i="16"/>
  <c r="FM922" i="16"/>
  <c r="FM279" i="16"/>
  <c r="FM544" i="16"/>
  <c r="FM693" i="16"/>
  <c r="FM1001" i="16"/>
  <c r="FM352" i="16"/>
  <c r="FM511" i="16"/>
  <c r="FM745" i="16"/>
  <c r="FM995" i="16"/>
  <c r="FM300" i="16"/>
  <c r="FM637" i="16"/>
  <c r="FM741" i="16"/>
  <c r="FM25" i="16"/>
  <c r="FM120" i="16"/>
  <c r="FM472" i="16"/>
  <c r="FM706" i="16"/>
  <c r="FM825" i="16"/>
  <c r="FM873" i="16"/>
  <c r="FM287" i="16"/>
  <c r="FM439" i="16"/>
  <c r="FM625" i="16"/>
  <c r="FM845" i="16"/>
  <c r="FM236" i="16"/>
  <c r="FM518" i="16"/>
  <c r="FM665" i="16"/>
  <c r="FM974" i="16"/>
  <c r="FM313" i="16"/>
  <c r="FM452" i="16"/>
  <c r="FM662" i="16"/>
  <c r="FM942" i="16"/>
  <c r="FM266" i="16"/>
  <c r="FM614" i="16"/>
  <c r="FM709" i="16"/>
  <c r="FM991" i="16"/>
  <c r="FM75" i="16"/>
  <c r="FM443" i="16"/>
  <c r="FM678" i="16"/>
  <c r="FM797" i="16"/>
  <c r="FM850" i="16"/>
  <c r="FM246" i="16"/>
  <c r="FM410" i="16"/>
  <c r="FM546" i="16"/>
  <c r="FM818" i="16"/>
  <c r="FM189" i="16"/>
  <c r="FM489" i="16"/>
  <c r="FM642" i="16"/>
  <c r="FM918" i="16"/>
  <c r="FM224" i="16"/>
  <c r="FM428" i="16"/>
  <c r="FM617" i="16"/>
  <c r="FM914" i="16"/>
  <c r="FM219" i="16"/>
  <c r="FM560" i="16"/>
  <c r="FM682" i="16"/>
  <c r="FM933" i="16"/>
  <c r="FM24" i="16"/>
  <c r="FM415" i="16"/>
  <c r="FM654" i="16"/>
  <c r="FM733" i="16"/>
  <c r="FM824" i="16"/>
  <c r="FM196" i="16"/>
  <c r="FM382" i="16"/>
  <c r="FM523" i="16"/>
  <c r="FM786" i="16"/>
  <c r="FM104" i="16"/>
  <c r="FM433" i="16"/>
  <c r="FM622" i="16"/>
  <c r="FM893" i="16"/>
  <c r="FM91" i="16"/>
  <c r="FM400" i="16"/>
  <c r="FM567" i="16"/>
  <c r="FM861" i="16"/>
  <c r="FM168" i="16"/>
  <c r="FM535" i="16"/>
  <c r="FM657" i="16"/>
  <c r="FM881" i="16"/>
  <c r="FM986" i="16"/>
  <c r="FM386" i="16"/>
  <c r="FM609" i="16"/>
  <c r="FM705" i="16"/>
  <c r="FM761" i="16"/>
  <c r="FM152" i="16"/>
  <c r="FM358" i="16"/>
  <c r="FM491" i="16"/>
  <c r="FM755" i="16"/>
  <c r="FM44" i="16"/>
  <c r="FM377" i="16"/>
  <c r="FM573" i="16"/>
  <c r="FM865" i="16"/>
  <c r="FM40" i="16"/>
  <c r="FM348" i="16"/>
  <c r="FM539" i="16"/>
  <c r="FM834" i="16"/>
  <c r="FM128" i="16"/>
  <c r="FM504" i="16"/>
  <c r="FM589" i="16"/>
  <c r="FM856" i="16"/>
  <c r="FM960" i="16"/>
  <c r="FM364" i="16"/>
  <c r="FM586" i="16"/>
  <c r="FM653" i="16"/>
  <c r="FM673" i="16"/>
  <c r="FM57" i="16"/>
  <c r="FM324" i="16"/>
  <c r="FM460" i="16"/>
  <c r="FM696" i="16"/>
  <c r="FM1007" i="16"/>
  <c r="FM317" i="16"/>
  <c r="FM543" i="16"/>
  <c r="FM814" i="16"/>
  <c r="FM999" i="16"/>
  <c r="FM268" i="16"/>
  <c r="FM482" i="16"/>
  <c r="FM773" i="16"/>
  <c r="FM88" i="16"/>
  <c r="FM480" i="16"/>
  <c r="FM559" i="16"/>
  <c r="FM806" i="16"/>
  <c r="FM932" i="16"/>
  <c r="FM332" i="16"/>
  <c r="FM555" i="16"/>
  <c r="FM630" i="16"/>
  <c r="FM649" i="16"/>
  <c r="FM953" i="16"/>
  <c r="FM284" i="16"/>
  <c r="FM409" i="16"/>
  <c r="FM670" i="16"/>
  <c r="FM921" i="16"/>
  <c r="FM275" i="16"/>
  <c r="FM487" i="16"/>
  <c r="FM777" i="16"/>
  <c r="FM970" i="16"/>
  <c r="FM173" i="16"/>
  <c r="FM421" i="16"/>
  <c r="FM744" i="16"/>
  <c r="FM27" i="16"/>
  <c r="FM391" i="16"/>
  <c r="FM500" i="16"/>
  <c r="FM770" i="16"/>
  <c r="FM909" i="16"/>
  <c r="FM294" i="16"/>
  <c r="FM528" i="16"/>
  <c r="FM608" i="16"/>
  <c r="FM629" i="16"/>
  <c r="FM901" i="16"/>
  <c r="FM241" i="16"/>
  <c r="FM380" i="16"/>
  <c r="FM646" i="16"/>
  <c r="FM867" i="16"/>
  <c r="FM233" i="16"/>
  <c r="FM456" i="16"/>
  <c r="FM749" i="16"/>
  <c r="FM944" i="16"/>
  <c r="FM131" i="16"/>
  <c r="FM399" i="16"/>
  <c r="FM686" i="16"/>
  <c r="FM965" i="16"/>
  <c r="FM340" i="16"/>
  <c r="FM475" i="16"/>
  <c r="FM633" i="16"/>
  <c r="FM854" i="16"/>
  <c r="FM252" i="16"/>
  <c r="FM497" i="16"/>
  <c r="FM582" i="16"/>
  <c r="FM606" i="16"/>
  <c r="FM849" i="16"/>
  <c r="FM192" i="16"/>
  <c r="FM357" i="16"/>
  <c r="FM603" i="16"/>
  <c r="FM843" i="16"/>
  <c r="FM141" i="16"/>
  <c r="FM432" i="16"/>
  <c r="FM723" i="16"/>
  <c r="FM892" i="16"/>
  <c r="FM90" i="16"/>
  <c r="FM370" i="16"/>
  <c r="FM661" i="16"/>
  <c r="FM938" i="16"/>
  <c r="FM298" i="16"/>
  <c r="FM447" i="16"/>
  <c r="FM588" i="16"/>
  <c r="FM803" i="16"/>
  <c r="FM207" i="16"/>
  <c r="FM468" i="16"/>
  <c r="FM554" i="16"/>
  <c r="FM581" i="16"/>
  <c r="FM789" i="16"/>
  <c r="FM56" i="16"/>
  <c r="FM323" i="16"/>
  <c r="FM575" i="16"/>
  <c r="FM817" i="16"/>
  <c r="FM99" i="16"/>
  <c r="FM375" i="16"/>
  <c r="FM621" i="16"/>
  <c r="FM813" i="16"/>
  <c r="FM34" i="16"/>
  <c r="FM346" i="16"/>
  <c r="FM638" i="16"/>
  <c r="FM913" i="16"/>
  <c r="FM263" i="16"/>
  <c r="FM418" i="16"/>
  <c r="FM530" i="16"/>
  <c r="FM769" i="16"/>
  <c r="FM159" i="16"/>
  <c r="FM414" i="16"/>
  <c r="FM496" i="16"/>
  <c r="FM551" i="16"/>
  <c r="FM760" i="16"/>
  <c r="FM978" i="16"/>
  <c r="FM283" i="16"/>
  <c r="FM519" i="16"/>
  <c r="FM754" i="16"/>
  <c r="FM43" i="16"/>
  <c r="FM353" i="16"/>
  <c r="FM595" i="16"/>
  <c r="FM776" i="16"/>
  <c r="FM997" i="16"/>
  <c r="FM303" i="16"/>
  <c r="FM616" i="16"/>
  <c r="FM883" i="16"/>
  <c r="FM80" i="16"/>
  <c r="FM367" i="16"/>
  <c r="FM444" i="16"/>
  <c r="FM739" i="16"/>
  <c r="FM72" i="16"/>
  <c r="FM385" i="16"/>
  <c r="FM441" i="16"/>
  <c r="FM495" i="16"/>
  <c r="FM729" i="16"/>
  <c r="FM951" i="16"/>
  <c r="FM191" i="16"/>
  <c r="FM490" i="16"/>
  <c r="FM725" i="16"/>
  <c r="FM1002" i="16"/>
  <c r="FM315" i="16"/>
  <c r="FM572" i="16"/>
  <c r="FM640" i="16"/>
  <c r="FM969" i="16"/>
  <c r="FM221" i="16"/>
  <c r="FM592" i="16"/>
  <c r="FM833" i="16"/>
  <c r="FM26" i="16"/>
  <c r="FM296" i="16"/>
  <c r="FM417" i="16"/>
  <c r="FM707" i="16"/>
  <c r="FM985" i="16"/>
  <c r="FM330" i="16"/>
  <c r="FM412" i="16"/>
  <c r="FM465" i="16"/>
  <c r="FM626" i="16"/>
  <c r="FM926" i="16"/>
  <c r="FM149" i="16"/>
  <c r="FM434" i="16"/>
  <c r="FM694" i="16"/>
  <c r="FM894" i="16"/>
  <c r="FM273" i="16"/>
  <c r="FM513" i="16"/>
  <c r="FM618" i="16"/>
  <c r="FM943" i="16"/>
  <c r="FM169" i="16"/>
  <c r="FM538" i="16"/>
  <c r="FM808" i="16"/>
  <c r="FM992" i="16"/>
  <c r="FM261" i="16"/>
  <c r="FM366" i="16"/>
  <c r="FM632" i="16"/>
  <c r="FM959" i="16"/>
  <c r="FM291" i="16"/>
  <c r="FM384" i="16"/>
  <c r="FM440" i="16"/>
  <c r="FM605" i="16"/>
  <c r="FM787" i="16"/>
  <c r="FM49" i="16"/>
  <c r="FM379" i="16"/>
  <c r="FM666" i="16"/>
  <c r="FM866" i="16"/>
  <c r="FM175" i="16"/>
  <c r="FM455" i="16"/>
  <c r="FM594" i="16"/>
  <c r="FM916" i="16"/>
  <c r="FM130" i="16"/>
  <c r="FM506" i="16"/>
  <c r="FM742" i="16"/>
  <c r="FM912" i="16"/>
  <c r="FM213" i="16"/>
  <c r="FM295" i="16"/>
  <c r="FM610" i="16"/>
  <c r="FM908" i="16"/>
  <c r="FM206" i="16"/>
  <c r="FM327" i="16"/>
  <c r="FM791" i="16"/>
  <c r="FM679" i="16"/>
  <c r="FM738" i="16"/>
  <c r="FM257" i="16"/>
  <c r="FM780" i="16"/>
  <c r="FM463" i="16"/>
  <c r="FM304" i="16"/>
  <c r="FM721" i="16"/>
  <c r="FM199" i="16"/>
  <c r="FM600" i="16"/>
  <c r="FM393" i="16"/>
  <c r="FM138" i="16"/>
  <c r="FM956" i="16"/>
  <c r="FM101" i="16"/>
  <c r="FM687" i="16"/>
  <c r="FM277" i="16"/>
  <c r="FM54" i="16"/>
  <c r="FM746" i="16"/>
  <c r="FM423" i="16"/>
  <c r="FM28" i="16"/>
  <c r="FM868" i="16"/>
  <c r="FM911" i="16"/>
  <c r="FM508" i="16"/>
  <c r="FM288" i="16"/>
  <c r="FM228" i="16"/>
  <c r="FM46" i="16"/>
  <c r="FM344" i="16"/>
  <c r="FM1009" i="16"/>
  <c r="FM611" i="16"/>
  <c r="FM636" i="16"/>
  <c r="FM204" i="16"/>
  <c r="FM1005" i="16"/>
  <c r="FM524" i="16"/>
  <c r="FM553" i="16"/>
  <c r="FM305" i="16"/>
  <c r="FM536" i="16"/>
  <c r="FM704" i="16"/>
  <c r="FM374" i="16"/>
  <c r="FM308" i="16"/>
  <c r="FM1003" i="16"/>
  <c r="FM917" i="16"/>
  <c r="FM21" i="16"/>
  <c r="FM691" i="16"/>
  <c r="FM372" i="16"/>
  <c r="FM227" i="16"/>
  <c r="FM835" i="16"/>
  <c r="FM360" i="16"/>
  <c r="FM568" i="16"/>
  <c r="FM829" i="16"/>
  <c r="FM203" i="16"/>
  <c r="FM796" i="16"/>
  <c r="FM948" i="16"/>
  <c r="FM195" i="16"/>
  <c r="FM971" i="16"/>
  <c r="FM67" i="16"/>
  <c r="FM692" i="16"/>
  <c r="FM891" i="16"/>
  <c r="FM211" i="16"/>
  <c r="FM852" i="16"/>
  <c r="FM634" i="16"/>
  <c r="FM186" i="16"/>
  <c r="FM804" i="16"/>
  <c r="FM362" i="16"/>
  <c r="FM396" i="16"/>
  <c r="FM336" i="16"/>
  <c r="FM565" i="16"/>
  <c r="FM442" i="16"/>
  <c r="FM280" i="16"/>
  <c r="FM166" i="16"/>
  <c r="FM837" i="16"/>
  <c r="FM631" i="16"/>
  <c r="FM328" i="16"/>
  <c r="FM171" i="16"/>
  <c r="FM125" i="16"/>
  <c r="FM133" i="16"/>
  <c r="FM643" i="16"/>
  <c r="FM270" i="16"/>
  <c r="FM812" i="16"/>
  <c r="FM766" i="16"/>
  <c r="FM713" i="16"/>
  <c r="FM331" i="16"/>
  <c r="FM58" i="16"/>
  <c r="FM838" i="16"/>
  <c r="FM35" i="16"/>
  <c r="FM644" i="16"/>
  <c r="FM798" i="16"/>
  <c r="FM337" i="16"/>
  <c r="FM815" i="16"/>
  <c r="FM598" i="16"/>
  <c r="FM639" i="16"/>
  <c r="FM307" i="16"/>
  <c r="FM276" i="16"/>
  <c r="FM809" i="16"/>
  <c r="FM488" i="16"/>
  <c r="FM70" i="16"/>
  <c r="FM936" i="16"/>
  <c r="FM65" i="16"/>
  <c r="FM699" i="16"/>
  <c r="FM427" i="16"/>
  <c r="FM237" i="16"/>
  <c r="FM799" i="16"/>
  <c r="FM293" i="16"/>
  <c r="FM161" i="16"/>
  <c r="FM945" i="16"/>
  <c r="FM902" i="16"/>
  <c r="FM176" i="16"/>
  <c r="FM405" i="16"/>
  <c r="FM846" i="16"/>
  <c r="FM121" i="16"/>
  <c r="FM389" i="16"/>
  <c r="FM256" i="16"/>
  <c r="FM449" i="16"/>
  <c r="FM695" i="16"/>
  <c r="FM897" i="16"/>
  <c r="FM322" i="16"/>
  <c r="FM214" i="16"/>
  <c r="FM591" i="16"/>
  <c r="FM647" i="16"/>
  <c r="FM343" i="16"/>
  <c r="FM108" i="16"/>
  <c r="FM871" i="16"/>
  <c r="FM425" i="16"/>
  <c r="FM373" i="16"/>
  <c r="FM810" i="16"/>
  <c r="FM878" i="16"/>
  <c r="FM124" i="16"/>
  <c r="FM736" i="16"/>
  <c r="FM910" i="16"/>
  <c r="FM413" i="16"/>
  <c r="FM874" i="16"/>
  <c r="FM95" i="16"/>
  <c r="FM664" i="16"/>
  <c r="FM338" i="16"/>
  <c r="FM232" i="16"/>
  <c r="FM847" i="16"/>
  <c r="FM805" i="16"/>
  <c r="FM187" i="16"/>
  <c r="FM979" i="16"/>
  <c r="FM93" i="16"/>
  <c r="FM836" i="16"/>
  <c r="FM350" i="16"/>
  <c r="FM260" i="16"/>
  <c r="FM890" i="16"/>
  <c r="FM326" i="16"/>
  <c r="FM156" i="16"/>
  <c r="FM915" i="16"/>
  <c r="FM267" i="16"/>
  <c r="FM205" i="16"/>
  <c r="FM561" i="16"/>
  <c r="FM484" i="16"/>
  <c r="FM853" i="16"/>
  <c r="FM319" i="16"/>
  <c r="FM889" i="16"/>
  <c r="FM446" i="16"/>
  <c r="FM732" i="16"/>
  <c r="FM534" i="16"/>
  <c r="FM297" i="16"/>
  <c r="FM114" i="16"/>
  <c r="FM701" i="16"/>
  <c r="FM735" i="16"/>
  <c r="FM935" i="16"/>
  <c r="FM55" i="16"/>
  <c r="FM801" i="16"/>
  <c r="FM771" i="16"/>
  <c r="FM398" i="16"/>
  <c r="FM376" i="16"/>
  <c r="FM20" i="16"/>
  <c r="FM71" i="16"/>
  <c r="FM782" i="16"/>
  <c r="FM479" i="16"/>
  <c r="FM394" i="16"/>
  <c r="FM989" i="16"/>
  <c r="FM32" i="16"/>
  <c r="FM740" i="16"/>
  <c r="FM143" i="16"/>
  <c r="FM299" i="16"/>
  <c r="FM940" i="16"/>
  <c r="FM107" i="16"/>
  <c r="FM285" i="16"/>
  <c r="FM235" i="16"/>
  <c r="FM154" i="16"/>
  <c r="FM887" i="16"/>
  <c r="FM1008" i="16"/>
  <c r="FM371" i="16"/>
  <c r="FM987" i="16"/>
  <c r="FM896" i="16"/>
  <c r="FM244" i="16"/>
  <c r="FM984" i="16"/>
  <c r="FM862" i="16"/>
  <c r="FM886" i="16"/>
  <c r="FM548" i="16"/>
  <c r="FM349" i="16"/>
  <c r="FM545" i="16"/>
  <c r="FM577" i="16"/>
  <c r="FM242" i="16"/>
  <c r="FM898" i="16"/>
  <c r="FM763" i="16"/>
  <c r="FM406" i="16"/>
  <c r="FM419" i="16"/>
  <c r="FM240" i="16"/>
  <c r="FM946" i="16"/>
  <c r="FM748" i="16"/>
  <c r="FM557" i="16"/>
  <c r="FM147" i="16"/>
  <c r="FM784" i="16"/>
  <c r="FM66" i="16"/>
  <c r="FM333" i="16"/>
  <c r="FM677" i="16"/>
  <c r="FM163" i="16"/>
  <c r="FM698" i="16"/>
  <c r="FM668" i="16"/>
  <c r="FM451" i="16"/>
  <c r="FM134" i="16"/>
  <c r="FM927" i="16"/>
  <c r="FM714" i="16"/>
  <c r="FM325" i="16"/>
  <c r="FM345" i="16"/>
  <c r="FM920" i="16"/>
  <c r="FM96" i="16"/>
  <c r="FM290" i="16"/>
  <c r="FM247" i="16"/>
  <c r="FM145" i="16"/>
  <c r="FM972" i="16"/>
  <c r="FM281" i="16"/>
  <c r="FM499" i="16"/>
  <c r="FM968" i="16"/>
  <c r="FM816" i="16"/>
  <c r="FM274" i="16"/>
  <c r="FM934" i="16"/>
  <c r="FM126" i="16"/>
  <c r="FM174" i="16"/>
  <c r="FM585" i="16"/>
  <c r="FM558" i="16"/>
  <c r="FM68" i="16"/>
  <c r="FM604" i="16"/>
  <c r="FM601" i="16"/>
  <c r="FM84" i="16"/>
  <c r="FM823" i="16"/>
  <c r="FM562" i="16"/>
  <c r="FM501" i="16"/>
  <c r="FM245" i="16"/>
  <c r="FM533" i="16"/>
  <c r="FM779" i="16"/>
  <c r="FM259" i="16"/>
  <c r="FM132" i="16"/>
  <c r="FM876" i="16"/>
  <c r="FM458" i="16"/>
  <c r="FM462" i="16"/>
  <c r="FM624" i="16"/>
  <c r="FM162" i="16"/>
  <c r="FM819" i="16"/>
  <c r="FM74" i="16"/>
  <c r="FM378" i="16"/>
  <c r="FM106" i="16"/>
  <c r="FM870" i="16"/>
  <c r="FM783" i="16"/>
  <c r="FM82" i="16"/>
  <c r="FM408" i="16"/>
  <c r="FM1014" i="16"/>
  <c r="FM181" i="16"/>
  <c r="FM301" i="16"/>
  <c r="FM255" i="16"/>
  <c r="FM329" i="16"/>
  <c r="FM952" i="16"/>
  <c r="FM840" i="16"/>
  <c r="FM514" i="16"/>
  <c r="FM1010" i="16"/>
  <c r="FM185" i="16"/>
  <c r="FM335" i="16"/>
  <c r="FM144" i="16"/>
  <c r="FM877" i="16"/>
  <c r="FM717" i="16"/>
  <c r="FM615" i="16"/>
  <c r="FM476" i="16"/>
  <c r="FJ18" i="16"/>
  <c r="FM759" i="16"/>
  <c r="FM503" i="16"/>
  <c r="FM113" i="16"/>
  <c r="FM826" i="16"/>
  <c r="FM282" i="16"/>
  <c r="FM537" i="16"/>
  <c r="FM334" i="16"/>
  <c r="FM859" i="16"/>
  <c r="FM855" i="16"/>
  <c r="FM652" i="16"/>
  <c r="FM210" i="16"/>
  <c r="FM963" i="16"/>
  <c r="FM830" i="16"/>
  <c r="FM619" i="16"/>
  <c r="FM271" i="16"/>
  <c r="FM215" i="16"/>
  <c r="FM879" i="16"/>
  <c r="FM306" i="16"/>
  <c r="FM430" i="16"/>
  <c r="FM190" i="16"/>
  <c r="FM620" i="16"/>
  <c r="FM851" i="16"/>
  <c r="FM63" i="16"/>
  <c r="FM467" i="16"/>
  <c r="FM47" i="16"/>
  <c r="FM457" i="16"/>
  <c r="FM516" i="16"/>
  <c r="FM722" i="16"/>
  <c r="FM339" i="16"/>
  <c r="FM895" i="16"/>
  <c r="FM793" i="16"/>
  <c r="FM461" i="16"/>
  <c r="FM217" i="16"/>
  <c r="FM112" i="16"/>
  <c r="FM387" i="16"/>
  <c r="FM150" i="16"/>
  <c r="FM658" i="16"/>
  <c r="FM888" i="16"/>
  <c r="FM743" i="16"/>
  <c r="FM473" i="16"/>
  <c r="FM76" i="16"/>
  <c r="FM628" i="16"/>
  <c r="FM593" i="16"/>
  <c r="FM135" i="16"/>
  <c r="FM973" i="16"/>
  <c r="FM527" i="16"/>
  <c r="FM580" i="16"/>
  <c r="FM650" i="16"/>
  <c r="FM712" i="16"/>
  <c r="FM860" i="16"/>
  <c r="FM904" i="16"/>
  <c r="FM172" i="16"/>
  <c r="FM923" i="16"/>
  <c r="FM821" i="16"/>
  <c r="FM663" i="16"/>
  <c r="FM976" i="16"/>
  <c r="FM193" i="16"/>
  <c r="FM220" i="16"/>
  <c r="FM900" i="16"/>
  <c r="FM718" i="16"/>
  <c r="FM541" i="16"/>
  <c r="FM388" i="16"/>
  <c r="FM762" i="16"/>
  <c r="FM831" i="16"/>
  <c r="FM450" i="16"/>
  <c r="FM478" i="16"/>
  <c r="FM137" i="16"/>
  <c r="FM341" i="16"/>
  <c r="FM671" i="16"/>
  <c r="FM576" i="16"/>
  <c r="FM429" i="16"/>
  <c r="FM1004" i="16"/>
  <c r="FM885" i="16"/>
  <c r="FM520" i="16"/>
  <c r="FM243" i="16"/>
  <c r="FM641" i="16"/>
  <c r="FM365" i="16"/>
  <c r="FM314" i="16"/>
  <c r="FM674" i="16"/>
  <c r="FM790" i="16"/>
  <c r="FM941" i="16"/>
  <c r="FM361" i="16"/>
  <c r="FM23" i="16"/>
  <c r="FM703" i="16"/>
  <c r="FM864" i="16"/>
  <c r="FM966" i="16"/>
  <c r="FM368" i="16"/>
  <c r="FM627" i="16"/>
  <c r="FM907" i="16"/>
  <c r="FM403" i="16"/>
  <c r="FM842" i="16"/>
  <c r="FM962" i="16"/>
  <c r="FM258" i="16"/>
  <c r="FM94" i="16"/>
  <c r="FM802" i="16"/>
  <c r="FM720" i="16"/>
  <c r="FM1013" i="16"/>
  <c r="FM139" i="16"/>
  <c r="FM939" i="16"/>
  <c r="FM731" i="16"/>
  <c r="FM477" i="16"/>
  <c r="FM265" i="16"/>
  <c r="FM53" i="16"/>
  <c r="FM924" i="16"/>
  <c r="FM975" i="16"/>
  <c r="FM522" i="16"/>
  <c r="FM230" i="16"/>
  <c r="FM157" i="16"/>
  <c r="FM596" i="16"/>
  <c r="FM832" i="16"/>
  <c r="FM437" i="16"/>
  <c r="FM1000" i="16"/>
  <c r="FM142" i="16"/>
  <c r="FM532" i="16"/>
  <c r="FM98" i="16"/>
  <c r="FM983" i="16"/>
  <c r="FM397" i="16"/>
  <c r="FM226" i="16"/>
  <c r="FM925" i="16"/>
  <c r="FM311" i="16"/>
  <c r="FM950" i="16"/>
  <c r="FM905" i="16"/>
  <c r="FM22" i="16"/>
  <c r="FM734" i="16"/>
  <c r="FM424" i="16"/>
  <c r="FM354" i="16"/>
  <c r="FM988" i="16"/>
  <c r="FM930" i="16"/>
  <c r="FM563" i="16"/>
  <c r="FM471" i="16"/>
  <c r="FM116" i="16"/>
  <c r="FM947" i="16"/>
  <c r="FM758" i="16"/>
  <c r="FM229" i="16"/>
  <c r="FM30" i="16"/>
  <c r="FM827" i="16"/>
  <c r="FM751" i="16"/>
  <c r="FM395" i="16"/>
  <c r="FM272" i="16"/>
  <c r="FM115" i="16"/>
  <c r="FM37" i="16"/>
  <c r="FM531" i="16"/>
  <c r="FM355" i="16"/>
  <c r="FM51" i="16"/>
  <c r="FM955" i="16"/>
  <c r="FM726" i="16"/>
  <c r="FM502" i="16"/>
  <c r="FM438" i="16"/>
  <c r="FM964" i="16"/>
  <c r="FM772" i="16"/>
  <c r="FM158" i="16"/>
  <c r="FM483" i="16"/>
  <c r="FM1016" i="16"/>
  <c r="FM165" i="16"/>
  <c r="FM571" i="16"/>
  <c r="FM688" i="16"/>
  <c r="FM781" i="16"/>
  <c r="FM529" i="16"/>
  <c r="FM312" i="16"/>
  <c r="FM251" i="16"/>
  <c r="FM36" i="16"/>
  <c r="FM1006" i="16"/>
  <c r="FM448" i="16"/>
  <c r="FM38" i="16"/>
  <c r="FM747" i="16"/>
  <c r="FM316" i="16"/>
  <c r="FM347" i="16"/>
  <c r="FM59" i="16"/>
  <c r="FM445" i="16"/>
  <c r="FM719" i="16"/>
  <c r="FM996" i="16"/>
  <c r="FM151" i="16"/>
  <c r="FM977" i="16"/>
  <c r="FM505" i="16"/>
  <c r="FM264" i="16"/>
  <c r="FM436" i="16"/>
  <c r="FM60" i="16"/>
  <c r="FM764" i="16"/>
  <c r="FM681" i="16"/>
  <c r="FM239" i="16"/>
  <c r="FM182" i="16"/>
  <c r="FM29" i="16"/>
  <c r="FM623" i="16"/>
  <c r="FM180" i="16"/>
  <c r="FM45" i="16"/>
  <c r="FM990" i="16"/>
  <c r="FM919" i="16"/>
  <c r="FM547" i="16"/>
  <c r="FM1011" i="16"/>
  <c r="FM675" i="16"/>
  <c r="FM659" i="16"/>
  <c r="FM249" i="16"/>
  <c r="FM469" i="16"/>
  <c r="FM254" i="16"/>
  <c r="FM928" i="16"/>
  <c r="FM667" i="16"/>
  <c r="FM286" i="16"/>
  <c r="FM597" i="16"/>
  <c r="FM494" i="16"/>
  <c r="FM795" i="16"/>
  <c r="FM390" i="16"/>
  <c r="FM52" i="16"/>
  <c r="FM50" i="16"/>
  <c r="FM31" i="16"/>
  <c r="FM102" i="16"/>
  <c r="FM778" i="16"/>
  <c r="FM994" i="16"/>
  <c r="FM422" i="16"/>
  <c r="FM83" i="16"/>
  <c r="FM100" i="16"/>
  <c r="FM750" i="16"/>
  <c r="FM515" i="16"/>
  <c r="FM118" i="16"/>
  <c r="FM884" i="16"/>
  <c r="FM342" i="16"/>
  <c r="FM302" i="16"/>
  <c r="FM248" i="16"/>
  <c r="FM167" i="16"/>
  <c r="FM807" i="16"/>
  <c r="FM899" i="16"/>
  <c r="FM250" i="16"/>
  <c r="FM62" i="16"/>
  <c r="FM183" i="16"/>
  <c r="FM635" i="16"/>
  <c r="FM426" i="16"/>
  <c r="FM87" i="16"/>
  <c r="FM148" i="16"/>
  <c r="FM676" i="16"/>
  <c r="FM655" i="16"/>
  <c r="FM848" i="16"/>
  <c r="FM716" i="16"/>
  <c r="FM730" i="16"/>
  <c r="FM402" i="16"/>
  <c r="FM453" i="16"/>
  <c r="FM222" i="16"/>
  <c r="FM727" i="16"/>
  <c r="FM590" i="16"/>
  <c r="FM200" i="16"/>
  <c r="FM202" i="16"/>
  <c r="FM711" i="16"/>
  <c r="FM454" i="16"/>
  <c r="FM208" i="16"/>
  <c r="FM97" i="16"/>
  <c r="FM42" i="16"/>
  <c r="FM197" i="16"/>
  <c r="FM140" i="16"/>
  <c r="FM828" i="16"/>
  <c r="FM64" i="16"/>
  <c r="FM485" i="16"/>
  <c r="FM198" i="16"/>
  <c r="FM92" i="16"/>
  <c r="FM794" i="16"/>
  <c r="FM459" i="16"/>
  <c r="FM86" i="16"/>
  <c r="FM982" i="16"/>
  <c r="FM550" i="16"/>
  <c r="FM435" i="16"/>
  <c r="FM822" i="16"/>
  <c r="FM146" i="16"/>
  <c r="FM800" i="16"/>
  <c r="FM48" i="16"/>
  <c r="FM420" i="16"/>
  <c r="FM310" i="16"/>
  <c r="FM178" i="16"/>
  <c r="FM648" i="16"/>
  <c r="FM880" i="16"/>
  <c r="FM179" i="16"/>
  <c r="FM105" i="16"/>
  <c r="FM69" i="16"/>
  <c r="FM651" i="16"/>
  <c r="FM392" i="16"/>
  <c r="FM85" i="16"/>
  <c r="FM820" i="16"/>
  <c r="FM474" i="16"/>
  <c r="FM512" i="16"/>
  <c r="FM672" i="16"/>
  <c r="FM117" i="16"/>
  <c r="FM683" i="16"/>
  <c r="FM470" i="16"/>
  <c r="FM584" i="16"/>
  <c r="FM660" i="16"/>
  <c r="FM684" i="16"/>
  <c r="FM542" i="16"/>
  <c r="FM177" i="16"/>
  <c r="FM216" i="16"/>
  <c r="FM937" i="16"/>
  <c r="FM253" i="16"/>
  <c r="FM906" i="16"/>
  <c r="FM363" i="16"/>
  <c r="FM521" i="16"/>
  <c r="FM110" i="16"/>
  <c r="FM39" i="16"/>
  <c r="FM839" i="16"/>
  <c r="FM689" i="16"/>
  <c r="FM209" i="16"/>
  <c r="FM1015" i="16"/>
  <c r="FM708" i="16"/>
  <c r="FM510" i="16"/>
  <c r="FM602" i="16"/>
  <c r="FM225" i="16"/>
  <c r="FM858" i="16"/>
  <c r="FM869" i="16"/>
  <c r="FM525" i="16"/>
  <c r="FM238" i="16"/>
  <c r="FM223" i="16"/>
  <c r="FM768" i="16"/>
  <c r="FM669" i="16"/>
  <c r="FM194" i="16"/>
  <c r="FM492" i="16"/>
  <c r="FM61" i="16"/>
  <c r="FM680" i="16"/>
  <c r="FM318" i="16"/>
  <c r="FM77" i="16"/>
  <c r="FM863" i="16"/>
  <c r="FM164" i="16"/>
  <c r="FM509" i="16"/>
  <c r="FM466" i="16"/>
  <c r="FM109" i="16"/>
  <c r="FM702" i="16"/>
  <c r="FM872" i="16"/>
  <c r="FM612" i="16"/>
  <c r="FM715" i="16"/>
  <c r="FM309" i="16"/>
  <c r="FM841" i="16"/>
  <c r="FM155" i="16"/>
  <c r="FM184" i="16"/>
  <c r="FM201" i="16"/>
  <c r="FM269" i="16"/>
  <c r="FM961" i="16"/>
  <c r="FM498" i="16"/>
  <c r="FM517" i="16"/>
  <c r="FM752" i="16"/>
  <c r="FM119" i="16"/>
  <c r="FM844" i="16"/>
  <c r="FM321" i="16"/>
  <c r="FM381" i="16"/>
  <c r="FM78" i="16"/>
  <c r="FM613" i="16"/>
  <c r="FM569" i="16"/>
  <c r="FM566" i="16"/>
  <c r="FM218" i="16"/>
  <c r="FM993" i="16"/>
  <c r="FM73" i="16"/>
  <c r="FM579" i="16"/>
  <c r="FM690" i="16"/>
  <c r="FM234" i="16"/>
  <c r="FM767" i="16"/>
  <c r="FM583" i="16"/>
  <c r="FM262" i="16"/>
  <c r="FM416" i="16"/>
  <c r="FM129" i="16"/>
  <c r="FM756" i="16"/>
  <c r="FM486" i="16"/>
  <c r="FM103" i="16"/>
  <c r="FM929" i="16"/>
  <c r="FM127" i="16"/>
  <c r="FM552" i="16"/>
  <c r="FM785" i="16"/>
  <c r="FM170" i="16"/>
  <c r="FM700" i="16"/>
  <c r="FM407" i="16"/>
  <c r="FM81" i="16"/>
  <c r="FM775" i="16"/>
  <c r="FM574" i="16"/>
  <c r="FM980" i="16"/>
  <c r="FM292" i="16"/>
  <c r="FM526" i="16"/>
  <c r="FM122" i="16"/>
  <c r="FM351" i="16"/>
  <c r="FM957" i="16"/>
  <c r="FM111" i="16"/>
  <c r="FM564" i="16"/>
  <c r="FM278" i="16"/>
  <c r="FM188" i="16"/>
  <c r="FM931" i="16"/>
  <c r="FM404" i="16"/>
  <c r="FM493" i="16"/>
  <c r="FM788" i="16"/>
  <c r="FM967" i="16"/>
  <c r="FM607" i="16"/>
  <c r="FM792" i="16"/>
  <c r="FM231" i="16"/>
  <c r="FM998" i="16"/>
  <c r="FM507" i="16"/>
  <c r="FM656" i="16"/>
  <c r="EB1007" i="16"/>
  <c r="BU1007" i="16"/>
  <c r="EB990" i="16"/>
  <c r="BU990" i="16"/>
  <c r="EB975" i="16"/>
  <c r="BU975" i="16"/>
  <c r="EB959" i="16"/>
  <c r="BU959" i="16"/>
  <c r="EB942" i="16"/>
  <c r="BU942" i="16"/>
  <c r="EB927" i="16"/>
  <c r="BU927" i="16"/>
  <c r="EB910" i="16"/>
  <c r="BU910" i="16"/>
  <c r="EB895" i="16"/>
  <c r="BU895" i="16"/>
  <c r="EB879" i="16"/>
  <c r="BU879" i="16"/>
  <c r="EB863" i="16"/>
  <c r="BU863" i="16"/>
  <c r="EB846" i="16"/>
  <c r="BU846" i="16"/>
  <c r="EB831" i="16"/>
  <c r="BU831" i="16"/>
  <c r="EB815" i="16"/>
  <c r="BU815" i="16"/>
  <c r="EB799" i="16"/>
  <c r="BU799" i="16"/>
  <c r="EB783" i="16"/>
  <c r="BU783" i="16"/>
  <c r="EB768" i="16"/>
  <c r="BU768" i="16"/>
  <c r="EB752" i="16"/>
  <c r="BU752" i="16"/>
  <c r="EB735" i="16"/>
  <c r="BU735" i="16"/>
  <c r="EB720" i="16"/>
  <c r="BU720" i="16"/>
  <c r="EB703" i="16"/>
  <c r="BU703" i="16"/>
  <c r="EB688" i="16"/>
  <c r="BU688" i="16"/>
  <c r="EB671" i="16"/>
  <c r="BU671" i="16"/>
  <c r="EB654" i="16"/>
  <c r="BU654" i="16"/>
  <c r="EB639" i="16"/>
  <c r="BU639" i="16"/>
  <c r="EB623" i="16"/>
  <c r="BU623" i="16"/>
  <c r="EB607" i="16"/>
  <c r="BU607" i="16"/>
  <c r="EB591" i="16"/>
  <c r="BU591" i="16"/>
  <c r="EB575" i="16"/>
  <c r="BU575" i="16"/>
  <c r="EB559" i="16"/>
  <c r="BU559" i="16"/>
  <c r="EB543" i="16"/>
  <c r="BU543" i="16"/>
  <c r="EB526" i="16"/>
  <c r="BU526" i="16"/>
  <c r="EB511" i="16"/>
  <c r="BU511" i="16"/>
  <c r="EB495" i="16"/>
  <c r="BU495" i="16"/>
  <c r="EB479" i="16"/>
  <c r="BU479" i="16"/>
  <c r="EB464" i="16"/>
  <c r="BU464" i="16"/>
  <c r="EB447" i="16"/>
  <c r="BU447" i="16"/>
  <c r="EB431" i="16"/>
  <c r="BU431" i="16"/>
  <c r="EB415" i="16"/>
  <c r="BU415" i="16"/>
  <c r="EB398" i="16"/>
  <c r="BU398" i="16"/>
  <c r="EB383" i="16"/>
  <c r="BU383" i="16"/>
  <c r="EB367" i="16"/>
  <c r="BU367" i="16"/>
  <c r="EB352" i="16"/>
  <c r="BU352" i="16"/>
  <c r="EB335" i="16"/>
  <c r="BU335" i="16"/>
  <c r="EB318" i="16"/>
  <c r="BU318" i="16"/>
  <c r="EB303" i="16"/>
  <c r="BU303" i="16"/>
  <c r="EB287" i="16"/>
  <c r="BU287" i="16"/>
  <c r="EB272" i="16"/>
  <c r="BU272" i="16"/>
  <c r="EB255" i="16"/>
  <c r="BU255" i="16"/>
  <c r="EB239" i="16"/>
  <c r="BU239" i="16"/>
  <c r="EB223" i="16"/>
  <c r="BU223" i="16"/>
  <c r="EB207" i="16"/>
  <c r="BU207" i="16"/>
  <c r="EB192" i="16"/>
  <c r="BU192" i="16"/>
  <c r="EB175" i="16"/>
  <c r="BU175" i="16"/>
  <c r="EB159" i="16"/>
  <c r="BU159" i="16"/>
  <c r="EB143" i="16"/>
  <c r="BU143" i="16"/>
  <c r="EB127" i="16"/>
  <c r="BU127" i="16"/>
  <c r="EB111" i="16"/>
  <c r="BU111" i="16"/>
  <c r="EB95" i="16"/>
  <c r="BU95" i="16"/>
  <c r="EB79" i="16"/>
  <c r="BU79" i="16"/>
  <c r="EB63" i="16"/>
  <c r="BU63" i="16"/>
  <c r="EB47" i="16"/>
  <c r="BU47" i="16"/>
  <c r="EB32" i="16"/>
  <c r="BU32" i="16"/>
  <c r="EB20" i="16"/>
  <c r="BV20" i="16"/>
  <c r="CX18" i="16"/>
  <c r="ED18" i="16" s="1"/>
  <c r="CW18" i="16"/>
  <c r="DD18" i="16"/>
  <c r="EJ18" i="16" s="1"/>
  <c r="CY18" i="16"/>
  <c r="EE18" i="16" s="1"/>
  <c r="CV18" i="16"/>
  <c r="DP18" i="16" s="1"/>
  <c r="J15" i="17"/>
  <c r="CZ18" i="16"/>
  <c r="EF18" i="16" s="1"/>
  <c r="CZ19" i="16"/>
  <c r="EF19" i="16" s="1"/>
  <c r="FJ697" i="16"/>
  <c r="FJ1002" i="16"/>
  <c r="FJ313" i="16"/>
  <c r="FJ428" i="16"/>
  <c r="FJ497" i="16"/>
  <c r="FJ773" i="16"/>
  <c r="FJ789" i="16"/>
  <c r="FJ983" i="16"/>
  <c r="FJ640" i="16"/>
  <c r="FJ581" i="16"/>
  <c r="FJ442" i="16"/>
  <c r="FJ608" i="16"/>
  <c r="FJ452" i="16"/>
  <c r="FJ886" i="16"/>
  <c r="FJ320" i="16"/>
  <c r="FJ594" i="16"/>
  <c r="FJ224" i="16"/>
  <c r="FJ181" i="16"/>
  <c r="FJ1011" i="16"/>
  <c r="FJ806" i="16"/>
  <c r="FJ808" i="16"/>
  <c r="FJ870" i="16"/>
  <c r="FJ613" i="16"/>
  <c r="FJ633" i="16"/>
  <c r="FJ589" i="16"/>
  <c r="FJ551" i="16"/>
  <c r="FJ583" i="16"/>
  <c r="FJ550" i="16"/>
  <c r="FJ411" i="16"/>
  <c r="FJ384" i="16"/>
  <c r="FJ449" i="16"/>
  <c r="FJ391" i="16"/>
  <c r="FJ666" i="16"/>
  <c r="FJ587" i="16"/>
  <c r="FJ439" i="16"/>
  <c r="FJ399" i="16"/>
  <c r="FJ472" i="16"/>
  <c r="FJ213" i="16"/>
  <c r="FJ149" i="16"/>
  <c r="FJ933" i="16"/>
  <c r="FJ995" i="16"/>
  <c r="FJ927" i="16"/>
  <c r="FJ926" i="16"/>
  <c r="FJ827" i="16"/>
  <c r="FJ869" i="16"/>
  <c r="FJ862" i="16"/>
  <c r="FJ606" i="16"/>
  <c r="FJ646" i="16"/>
  <c r="FJ616" i="16"/>
  <c r="FJ592" i="16"/>
  <c r="FJ582" i="16"/>
  <c r="FJ539" i="16"/>
  <c r="FJ376" i="16"/>
  <c r="FJ528" i="16"/>
  <c r="FJ696" i="16"/>
  <c r="FJ385" i="16"/>
  <c r="FJ487" i="16"/>
  <c r="FJ303" i="16"/>
  <c r="FJ725" i="16"/>
  <c r="FJ850" i="16"/>
  <c r="FJ728" i="16"/>
  <c r="FJ670" i="16"/>
  <c r="FJ603" i="16"/>
  <c r="FJ985" i="16"/>
  <c r="FJ919" i="16"/>
  <c r="FJ951" i="16"/>
  <c r="FJ969" i="16"/>
  <c r="FJ908" i="16"/>
  <c r="FJ867" i="16"/>
  <c r="FJ787" i="16"/>
  <c r="FJ811" i="16"/>
  <c r="FJ864" i="16"/>
  <c r="FJ883" i="16"/>
  <c r="FJ752" i="16"/>
  <c r="FJ507" i="16"/>
  <c r="FJ538" i="16"/>
  <c r="FJ617" i="16"/>
  <c r="FJ504" i="16"/>
  <c r="FJ567" i="16"/>
  <c r="FJ448" i="16"/>
  <c r="FJ353" i="16"/>
  <c r="FJ875" i="16"/>
  <c r="FJ379" i="16"/>
  <c r="FJ693" i="16"/>
  <c r="FJ818" i="16"/>
  <c r="FJ894" i="16"/>
  <c r="FJ46" i="16"/>
  <c r="FJ26" i="16"/>
  <c r="FJ1013" i="16"/>
  <c r="FJ965" i="16"/>
  <c r="FJ930" i="16"/>
  <c r="FJ937" i="16"/>
  <c r="FJ903" i="16"/>
  <c r="FJ833" i="16"/>
  <c r="FJ803" i="16"/>
  <c r="FJ873" i="16"/>
  <c r="FJ837" i="16"/>
  <c r="FJ464" i="16"/>
  <c r="FJ684" i="16"/>
  <c r="FJ533" i="16"/>
  <c r="FJ542" i="16"/>
  <c r="FJ503" i="16"/>
  <c r="FJ498" i="16"/>
  <c r="FJ427" i="16"/>
  <c r="FJ348" i="16"/>
  <c r="FJ431" i="16"/>
  <c r="FJ441" i="16"/>
  <c r="FJ626" i="16"/>
  <c r="FJ460" i="16"/>
  <c r="FJ999" i="16"/>
  <c r="FJ468" i="16"/>
  <c r="FJ861" i="16"/>
  <c r="FJ658" i="16"/>
  <c r="FJ845" i="16"/>
  <c r="FJ296" i="16"/>
  <c r="FJ311" i="16"/>
  <c r="FJ1007" i="16"/>
  <c r="FJ893" i="16"/>
  <c r="FJ911" i="16"/>
  <c r="FJ889" i="16"/>
  <c r="FJ830" i="16"/>
  <c r="FJ802" i="16"/>
  <c r="FJ786" i="16"/>
  <c r="FJ707" i="16"/>
  <c r="FJ652" i="16"/>
  <c r="FJ665" i="16"/>
  <c r="FJ549" i="16"/>
  <c r="FJ523" i="16"/>
  <c r="FJ527" i="16"/>
  <c r="FJ566" i="16"/>
  <c r="FJ415" i="16"/>
  <c r="FJ482" i="16"/>
  <c r="FJ400" i="16"/>
  <c r="FJ367" i="16"/>
  <c r="FJ642" i="16"/>
  <c r="FJ944" i="16"/>
  <c r="FJ622" i="16"/>
  <c r="FJ674" i="16"/>
  <c r="FJ813" i="16"/>
  <c r="FJ340" i="16"/>
  <c r="FJ881" i="16"/>
  <c r="FJ168" i="16"/>
  <c r="FJ519" i="16"/>
  <c r="FJ32" i="16"/>
  <c r="FJ128" i="16"/>
  <c r="FJ959" i="16"/>
  <c r="FJ749" i="16"/>
  <c r="FJ694" i="16"/>
  <c r="FJ595" i="16"/>
  <c r="FJ637" i="16"/>
  <c r="FJ678" i="16"/>
  <c r="FJ506" i="16"/>
  <c r="FJ492" i="16"/>
  <c r="FJ480" i="16"/>
  <c r="FJ242" i="16"/>
  <c r="FJ361" i="16"/>
  <c r="FJ444" i="16"/>
  <c r="FJ892" i="16"/>
  <c r="FJ560" i="16"/>
  <c r="FJ327" i="16"/>
  <c r="FJ686" i="16"/>
  <c r="FJ856" i="16"/>
  <c r="FJ709" i="16"/>
  <c r="FJ682" i="16"/>
  <c r="FJ295" i="16"/>
  <c r="FJ236" i="16"/>
  <c r="FJ410" i="16"/>
  <c r="FJ152" i="16"/>
  <c r="FJ917" i="16"/>
  <c r="FJ938" i="16"/>
  <c r="FJ909" i="16"/>
  <c r="FJ853" i="16"/>
  <c r="FJ593" i="16"/>
  <c r="FJ614" i="16"/>
  <c r="FJ558" i="16"/>
  <c r="FJ599" i="16"/>
  <c r="FJ432" i="16"/>
  <c r="FJ543" i="16"/>
  <c r="FJ489" i="16"/>
  <c r="FJ350" i="16"/>
  <c r="FJ575" i="16"/>
  <c r="FJ834" i="16"/>
  <c r="FJ414" i="16"/>
  <c r="FJ511" i="16"/>
  <c r="FJ824" i="16"/>
  <c r="FJ291" i="16"/>
  <c r="FJ1001" i="16"/>
  <c r="FJ899" i="16"/>
  <c r="FJ942" i="16"/>
  <c r="FJ792" i="16"/>
  <c r="FJ645" i="16"/>
  <c r="FJ657" i="16"/>
  <c r="FJ668" i="16"/>
  <c r="FJ672" i="16"/>
  <c r="FJ574" i="16"/>
  <c r="FJ534" i="16"/>
  <c r="FJ554" i="16"/>
  <c r="FJ475" i="16"/>
  <c r="FJ300" i="16"/>
  <c r="FJ556" i="16"/>
  <c r="FJ440" i="16"/>
  <c r="FJ797" i="16"/>
  <c r="FJ383" i="16"/>
  <c r="FJ618" i="16"/>
  <c r="FJ744" i="16"/>
  <c r="FJ315" i="16"/>
  <c r="FJ912" i="16"/>
  <c r="FJ591" i="16"/>
  <c r="FJ249" i="16"/>
  <c r="FJ197" i="16"/>
  <c r="FJ970" i="16"/>
  <c r="FJ975" i="16"/>
  <c r="FJ910" i="16"/>
  <c r="FJ843" i="16"/>
  <c r="FJ865" i="16"/>
  <c r="FJ737" i="16"/>
  <c r="FJ726" i="16"/>
  <c r="FJ781" i="16"/>
  <c r="FJ598" i="16"/>
  <c r="FJ662" i="16"/>
  <c r="FJ661" i="16"/>
  <c r="FJ515" i="16"/>
  <c r="FJ473" i="16"/>
  <c r="FJ481" i="16"/>
  <c r="FJ597" i="16"/>
  <c r="FJ770" i="16"/>
  <c r="FJ986" i="16"/>
  <c r="FJ991" i="16"/>
  <c r="FJ283" i="16"/>
  <c r="FJ275" i="16"/>
  <c r="FJ64" i="16"/>
  <c r="FJ165" i="16"/>
  <c r="FJ80" i="16"/>
  <c r="FJ962" i="16"/>
  <c r="FJ859" i="16"/>
  <c r="FJ816" i="16"/>
  <c r="FJ857" i="16"/>
  <c r="FJ769" i="16"/>
  <c r="FJ717" i="16"/>
  <c r="FJ636" i="16"/>
  <c r="FJ605" i="16"/>
  <c r="FJ490" i="16"/>
  <c r="FJ465" i="16"/>
  <c r="FJ544" i="16"/>
  <c r="FJ866" i="16"/>
  <c r="FJ540" i="16"/>
  <c r="FJ474" i="16"/>
  <c r="FJ654" i="16"/>
  <c r="FJ878" i="16"/>
  <c r="FJ777" i="16"/>
  <c r="FJ757" i="16"/>
  <c r="FJ964" i="16"/>
  <c r="FJ136" i="16"/>
  <c r="FJ456" i="16"/>
  <c r="FJ981" i="16"/>
  <c r="FJ921" i="16"/>
  <c r="FJ805" i="16"/>
  <c r="FJ721" i="16"/>
  <c r="FJ630" i="16"/>
  <c r="FJ641" i="16"/>
  <c r="FJ632" i="16"/>
  <c r="FJ555" i="16"/>
  <c r="FJ496" i="16"/>
  <c r="FJ459" i="16"/>
  <c r="FJ741" i="16"/>
  <c r="FJ656" i="16"/>
  <c r="FJ513" i="16"/>
  <c r="FJ263" i="16"/>
  <c r="FJ375" i="16"/>
  <c r="FJ268" i="16"/>
  <c r="FJ434" i="16"/>
  <c r="FJ685" i="16"/>
  <c r="FJ932" i="16"/>
  <c r="FJ776" i="16"/>
  <c r="FJ572" i="16"/>
  <c r="FJ578" i="16"/>
  <c r="FJ960" i="16"/>
  <c r="FJ74" i="16"/>
  <c r="FJ935" i="16"/>
  <c r="FJ918" i="16"/>
  <c r="FJ953" i="16"/>
  <c r="FJ992" i="16"/>
  <c r="FJ854" i="16"/>
  <c r="FJ822" i="16"/>
  <c r="FJ798" i="16"/>
  <c r="FJ621" i="16"/>
  <c r="FJ625" i="16"/>
  <c r="FJ601" i="16"/>
  <c r="FJ535" i="16"/>
  <c r="FJ559" i="16"/>
  <c r="FJ438" i="16"/>
  <c r="FJ454" i="16"/>
  <c r="FJ433" i="16"/>
  <c r="FJ491" i="16"/>
  <c r="FJ305" i="16"/>
  <c r="FJ712" i="16"/>
  <c r="FJ364" i="16"/>
  <c r="FJ916" i="16"/>
  <c r="FJ317" i="16"/>
  <c r="FJ638" i="16"/>
  <c r="FJ369" i="16"/>
  <c r="FJ455" i="16"/>
  <c r="FJ754" i="16"/>
  <c r="FJ653" i="16"/>
  <c r="FJ90" i="16"/>
  <c r="FJ949" i="16"/>
  <c r="FJ914" i="16"/>
  <c r="FJ943" i="16"/>
  <c r="FJ913" i="16"/>
  <c r="FJ793" i="16"/>
  <c r="FJ849" i="16"/>
  <c r="FJ774" i="16"/>
  <c r="FJ761" i="16"/>
  <c r="FJ745" i="16"/>
  <c r="FJ765" i="16"/>
  <c r="FJ629" i="16"/>
  <c r="FJ681" i="16"/>
  <c r="FJ526" i="16"/>
  <c r="FJ546" i="16"/>
  <c r="FJ425" i="16"/>
  <c r="FJ418" i="16"/>
  <c r="FJ706" i="16"/>
  <c r="FJ573" i="16"/>
  <c r="FJ997" i="16"/>
  <c r="FJ888" i="16"/>
  <c r="FJ34" i="16"/>
  <c r="FJ48" i="16"/>
  <c r="FJ1012" i="16"/>
  <c r="FJ902" i="16"/>
  <c r="FJ967" i="16"/>
  <c r="FJ841" i="16"/>
  <c r="FJ755" i="16"/>
  <c r="FJ739" i="16"/>
  <c r="FJ705" i="16"/>
  <c r="FJ790" i="16"/>
  <c r="FJ588" i="16"/>
  <c r="FJ673" i="16"/>
  <c r="FJ530" i="16"/>
  <c r="FJ609" i="16"/>
  <c r="FJ518" i="16"/>
  <c r="FJ330" i="16"/>
  <c r="FJ500" i="16"/>
  <c r="FJ401" i="16"/>
  <c r="FJ901" i="16"/>
  <c r="FJ357" i="16"/>
  <c r="FJ724" i="16"/>
  <c r="FJ495" i="16"/>
  <c r="FJ610" i="16"/>
  <c r="FJ760" i="16"/>
  <c r="FJ294" i="16"/>
  <c r="FJ974" i="16"/>
  <c r="FJ817" i="16"/>
  <c r="FJ838" i="16"/>
  <c r="FJ882" i="16"/>
  <c r="FJ795" i="16"/>
  <c r="FJ733" i="16"/>
  <c r="FJ713" i="16"/>
  <c r="FJ758" i="16"/>
  <c r="FJ742" i="16"/>
  <c r="FJ486" i="16"/>
  <c r="FJ505" i="16"/>
  <c r="FJ417" i="16"/>
  <c r="FJ457" i="16"/>
  <c r="FJ382" i="16"/>
  <c r="FJ954" i="16"/>
  <c r="FJ753" i="16"/>
  <c r="FJ298" i="16"/>
  <c r="FJ158" i="16"/>
  <c r="FJ192" i="16"/>
  <c r="FJ49" i="16"/>
  <c r="FJ120" i="16"/>
  <c r="FJ226" i="16"/>
  <c r="FJ723" i="16"/>
  <c r="FJ284" i="16"/>
  <c r="FJ282" i="16"/>
  <c r="FJ184" i="16"/>
  <c r="FJ143" i="16"/>
  <c r="FJ98" i="16"/>
  <c r="FJ104" i="16"/>
  <c r="FJ95" i="16"/>
  <c r="FJ256" i="16"/>
  <c r="FJ41" i="16"/>
  <c r="FJ447" i="16"/>
  <c r="FJ443" i="16"/>
  <c r="FJ370" i="16"/>
  <c r="FJ343" i="16"/>
  <c r="FJ386" i="16"/>
  <c r="FJ316" i="16"/>
  <c r="FJ328" i="16"/>
  <c r="FJ252" i="16"/>
  <c r="FJ287" i="16"/>
  <c r="FJ190" i="16"/>
  <c r="FJ221" i="16"/>
  <c r="FJ157" i="16"/>
  <c r="FJ130" i="16"/>
  <c r="FJ137" i="16"/>
  <c r="FJ169" i="16"/>
  <c r="FJ56" i="16"/>
  <c r="FJ94" i="16"/>
  <c r="FJ75" i="16"/>
  <c r="FJ710" i="16"/>
  <c r="FJ396" i="16"/>
  <c r="FJ363" i="16"/>
  <c r="FJ174" i="16"/>
  <c r="FJ160" i="16"/>
  <c r="FJ27" i="16"/>
  <c r="FJ121" i="16"/>
  <c r="FJ30" i="16"/>
  <c r="FJ922" i="16"/>
  <c r="FJ729" i="16"/>
  <c r="FJ332" i="16"/>
  <c r="FJ248" i="16"/>
  <c r="FJ245" i="16"/>
  <c r="FJ251" i="16"/>
  <c r="FJ133" i="16"/>
  <c r="FJ89" i="16"/>
  <c r="FJ412" i="16"/>
  <c r="FJ314" i="16"/>
  <c r="FJ359" i="16"/>
  <c r="FJ409" i="16"/>
  <c r="FJ243" i="16"/>
  <c r="FJ273" i="16"/>
  <c r="FJ40" i="16"/>
  <c r="FJ126" i="16"/>
  <c r="FJ196" i="16"/>
  <c r="FJ96" i="16"/>
  <c r="FJ325" i="16"/>
  <c r="FJ421" i="16"/>
  <c r="FJ310" i="16"/>
  <c r="FJ393" i="16"/>
  <c r="FJ240" i="16"/>
  <c r="FJ31" i="16"/>
  <c r="FJ216" i="16"/>
  <c r="FJ189" i="16"/>
  <c r="FJ164" i="16"/>
  <c r="FJ79" i="16"/>
  <c r="FJ44" i="16"/>
  <c r="FJ265" i="16"/>
  <c r="FJ277" i="16"/>
  <c r="FJ115" i="16"/>
  <c r="FJ66" i="16"/>
  <c r="FJ33" i="16"/>
  <c r="FJ259" i="16"/>
  <c r="FJ207" i="16"/>
  <c r="FJ125" i="16"/>
  <c r="FJ649" i="16"/>
  <c r="FJ267" i="16"/>
  <c r="FJ278" i="16"/>
  <c r="FJ261" i="16"/>
  <c r="FJ238" i="16"/>
  <c r="FJ175" i="16"/>
  <c r="FJ99" i="16"/>
  <c r="FJ377" i="16"/>
  <c r="FJ57" i="16"/>
  <c r="FJ814" i="16"/>
  <c r="FJ825" i="16"/>
  <c r="FJ366" i="16"/>
  <c r="FJ323" i="16"/>
  <c r="FJ206" i="16"/>
  <c r="FJ131" i="16"/>
  <c r="FJ73" i="16"/>
  <c r="FJ47" i="16"/>
  <c r="FJ112" i="16"/>
  <c r="FJ372" i="16"/>
  <c r="FJ309" i="16"/>
  <c r="FJ279" i="16"/>
  <c r="FJ191" i="16"/>
  <c r="FJ122" i="16"/>
  <c r="FJ78" i="16"/>
  <c r="FJ110" i="16"/>
  <c r="FJ978" i="16"/>
  <c r="FJ293" i="16"/>
  <c r="FJ266" i="16"/>
  <c r="FJ334" i="16"/>
  <c r="FJ201" i="16"/>
  <c r="FJ141" i="16"/>
  <c r="FJ180" i="16"/>
  <c r="FJ111" i="16"/>
  <c r="FJ83" i="16"/>
  <c r="FJ24" i="16"/>
  <c r="FJ148" i="16"/>
  <c r="FJ586" i="16"/>
  <c r="FJ416" i="16"/>
  <c r="FJ358" i="16"/>
  <c r="FJ368" i="16"/>
  <c r="FJ159" i="16"/>
  <c r="FJ173" i="16"/>
  <c r="FJ114" i="16"/>
  <c r="FJ25" i="16"/>
  <c r="FJ43" i="16"/>
  <c r="FJ848" i="16"/>
  <c r="FJ832" i="16"/>
  <c r="FJ346" i="16"/>
  <c r="FJ356" i="16"/>
  <c r="FJ241" i="16"/>
  <c r="FJ246" i="16"/>
  <c r="FJ219" i="16"/>
  <c r="FJ153" i="16"/>
  <c r="FJ123" i="16"/>
  <c r="FJ91" i="16"/>
  <c r="FJ72" i="16"/>
  <c r="FJ107" i="16"/>
  <c r="FJ958" i="16"/>
  <c r="FJ885" i="16"/>
  <c r="FJ570" i="16"/>
  <c r="FJ289" i="16"/>
  <c r="FJ324" i="16"/>
  <c r="FJ281" i="16"/>
  <c r="FJ233" i="16"/>
  <c r="FJ212" i="16"/>
  <c r="FJ176" i="16"/>
  <c r="FJ185" i="16"/>
  <c r="FJ82" i="16"/>
  <c r="FJ62" i="16"/>
  <c r="FJ88" i="16"/>
  <c r="FJ880" i="16"/>
  <c r="FJ352" i="16"/>
  <c r="FJ380" i="16"/>
  <c r="FJ205" i="16"/>
  <c r="FJ105" i="16"/>
  <c r="FJ142" i="16"/>
  <c r="FJ326" i="16"/>
  <c r="FJ423" i="16"/>
  <c r="FJ217" i="16"/>
  <c r="FJ426" i="16"/>
  <c r="FJ321" i="16"/>
  <c r="FJ407" i="16"/>
  <c r="FJ397" i="16"/>
  <c r="FJ403" i="16"/>
  <c r="FJ51" i="16"/>
  <c r="FJ155" i="16"/>
  <c r="FJ469" i="16"/>
  <c r="FJ445" i="16"/>
  <c r="FJ52" i="16"/>
  <c r="FJ762" i="16"/>
  <c r="FJ93" i="16"/>
  <c r="FJ188" i="16"/>
  <c r="FJ548" i="16"/>
  <c r="FJ478" i="16"/>
  <c r="FJ900" i="16"/>
  <c r="FJ569" i="16"/>
  <c r="FJ20" i="16"/>
  <c r="FJ483" i="16"/>
  <c r="FJ957" i="16"/>
  <c r="FJ61" i="16"/>
  <c r="FJ202" i="16"/>
  <c r="FJ823" i="16"/>
  <c r="FJ84" i="16"/>
  <c r="FJ322" i="16"/>
  <c r="FJ351" i="16"/>
  <c r="FJ643" i="16"/>
  <c r="FJ97" i="16"/>
  <c r="FJ577" i="16"/>
  <c r="FJ108" i="16"/>
  <c r="FJ863" i="16"/>
  <c r="FJ301" i="16"/>
  <c r="FJ39" i="16"/>
  <c r="FJ648" i="16"/>
  <c r="FJ117" i="16"/>
  <c r="FJ209" i="16"/>
  <c r="FJ929" i="16"/>
  <c r="FJ208" i="16"/>
  <c r="FJ271" i="16"/>
  <c r="FJ688" i="16"/>
  <c r="FJ562" i="16"/>
  <c r="FJ307" i="16"/>
  <c r="FJ355" i="16"/>
  <c r="FJ905" i="16"/>
  <c r="FJ976" i="16"/>
  <c r="FJ664" i="16"/>
  <c r="FJ934" i="16"/>
  <c r="FJ161" i="16"/>
  <c r="FJ65" i="16"/>
  <c r="FJ604" i="16"/>
  <c r="FJ800" i="16"/>
  <c r="FJ611" i="16"/>
  <c r="FJ748" i="16"/>
  <c r="FJ306" i="16"/>
  <c r="FJ971" i="16"/>
  <c r="FJ274" i="16"/>
  <c r="FJ972" i="16"/>
  <c r="FJ135" i="16"/>
  <c r="FJ163" i="16"/>
  <c r="FJ898" i="16"/>
  <c r="FJ690" i="16"/>
  <c r="FJ63" i="16"/>
  <c r="FJ392" i="16"/>
  <c r="FJ785" i="16"/>
  <c r="FJ479" i="16"/>
  <c r="FJ395" i="16"/>
  <c r="FJ145" i="16"/>
  <c r="FJ218" i="16"/>
  <c r="FJ924" i="16"/>
  <c r="FJ695" i="16"/>
  <c r="FJ237" i="16"/>
  <c r="FJ844" i="16"/>
  <c r="FJ21" i="16"/>
  <c r="FJ53" i="16"/>
  <c r="FJ623" i="16"/>
  <c r="FJ820" i="16"/>
  <c r="FJ836" i="16"/>
  <c r="FJ92" i="16"/>
  <c r="FJ467" i="16"/>
  <c r="FJ86" i="16"/>
  <c r="FJ635" i="16"/>
  <c r="FJ925" i="16"/>
  <c r="FJ333" i="16"/>
  <c r="FJ961" i="16"/>
  <c r="FJ398" i="16"/>
  <c r="FJ1009" i="16"/>
  <c r="FJ987" i="16"/>
  <c r="FJ436" i="16"/>
  <c r="FJ877" i="16"/>
  <c r="FJ247" i="16"/>
  <c r="FJ106" i="16"/>
  <c r="FJ476" i="16"/>
  <c r="FJ338" i="16"/>
  <c r="FJ166" i="16"/>
  <c r="FJ318" i="16"/>
  <c r="FJ276" i="16"/>
  <c r="FJ509" i="16"/>
  <c r="FJ408" i="16"/>
  <c r="FJ76" i="16"/>
  <c r="FJ308" i="16"/>
  <c r="FJ718" i="16"/>
  <c r="FJ462" i="16"/>
  <c r="FJ720" i="16"/>
  <c r="FJ947" i="16"/>
  <c r="FJ234" i="16"/>
  <c r="FJ801" i="16"/>
  <c r="FJ514" i="16"/>
  <c r="FJ950" i="16"/>
  <c r="FJ70" i="16"/>
  <c r="FJ154" i="16"/>
  <c r="FJ127" i="16"/>
  <c r="FJ470" i="16"/>
  <c r="FJ402" i="16"/>
  <c r="FJ907" i="16"/>
  <c r="FJ524" i="16"/>
  <c r="FJ255" i="16"/>
  <c r="FJ704" i="16"/>
  <c r="FJ675" i="16"/>
  <c r="FJ520" i="16"/>
  <c r="FJ619" i="16"/>
  <c r="FJ945" i="16"/>
  <c r="FJ264" i="16"/>
  <c r="FJ716" i="16"/>
  <c r="FJ335" i="16"/>
  <c r="FJ771" i="16"/>
  <c r="FJ312" i="16"/>
  <c r="FJ342" i="16"/>
  <c r="FJ634" i="16"/>
  <c r="FJ360" i="16"/>
  <c r="FJ896" i="16"/>
  <c r="FJ406" i="16"/>
  <c r="FJ488" i="16"/>
  <c r="FJ68" i="16"/>
  <c r="FJ751" i="16"/>
  <c r="FJ525" i="16"/>
  <c r="FJ931" i="16"/>
  <c r="FJ563" i="16"/>
  <c r="FJ884" i="16"/>
  <c r="FJ615" i="16"/>
  <c r="FJ703" i="16"/>
  <c r="FJ956" i="16"/>
  <c r="FJ501" i="16"/>
  <c r="FJ747" i="16"/>
  <c r="FJ952" i="16"/>
  <c r="FJ458" i="16"/>
  <c r="FJ200" i="16"/>
  <c r="FJ404" i="16"/>
  <c r="FJ214" i="16"/>
  <c r="FJ829" i="16"/>
  <c r="FJ144" i="16"/>
  <c r="FJ134" i="16"/>
  <c r="FJ484" i="16"/>
  <c r="FJ124" i="16"/>
  <c r="FJ702" i="16"/>
  <c r="FJ38" i="16"/>
  <c r="FJ199" i="16"/>
  <c r="FJ767" i="16"/>
  <c r="FJ225" i="16"/>
  <c r="FJ940" i="16"/>
  <c r="FJ258" i="16"/>
  <c r="FJ667" i="16"/>
  <c r="FJ571" i="16"/>
  <c r="FJ858" i="16"/>
  <c r="FJ852" i="16"/>
  <c r="FJ210" i="16"/>
  <c r="FJ413" i="16"/>
  <c r="FJ750" i="16"/>
  <c r="FJ955" i="16"/>
  <c r="FJ485" i="16"/>
  <c r="FJ895" i="16"/>
  <c r="FJ809" i="16"/>
  <c r="FJ101" i="16"/>
  <c r="FJ211" i="16"/>
  <c r="FJ687" i="16"/>
  <c r="FJ522" i="16"/>
  <c r="FJ156" i="16"/>
  <c r="FJ262" i="16"/>
  <c r="FJ493" i="16"/>
  <c r="FJ354" i="16"/>
  <c r="FJ118" i="16"/>
  <c r="FJ272" i="16"/>
  <c r="FJ29" i="16"/>
  <c r="FJ1003" i="16"/>
  <c r="FJ784" i="16"/>
  <c r="FJ193" i="16"/>
  <c r="FJ1004" i="16"/>
  <c r="FJ788" i="16"/>
  <c r="FJ650" i="16"/>
  <c r="FJ55" i="16"/>
  <c r="FJ855" i="16"/>
  <c r="FJ1016" i="16"/>
  <c r="FJ732" i="16"/>
  <c r="FJ920" i="16"/>
  <c r="FJ437" i="16"/>
  <c r="FJ923" i="16"/>
  <c r="FJ167" i="16"/>
  <c r="FJ772" i="16"/>
  <c r="FJ963" i="16"/>
  <c r="FJ203" i="16"/>
  <c r="FJ215" i="16"/>
  <c r="FJ730" i="16"/>
  <c r="FJ1006" i="16"/>
  <c r="FJ831" i="16"/>
  <c r="FJ28" i="16"/>
  <c r="FJ194" i="16"/>
  <c r="FJ691" i="16"/>
  <c r="FJ517" i="16"/>
  <c r="FJ835" i="16"/>
  <c r="FJ288" i="16"/>
  <c r="FJ734" i="16"/>
  <c r="FJ868" i="16"/>
  <c r="FJ564" i="16"/>
  <c r="FJ35" i="16"/>
  <c r="FJ839" i="16"/>
  <c r="FJ701" i="16"/>
  <c r="FJ576" i="16"/>
  <c r="FJ42" i="16"/>
  <c r="FJ58" i="16"/>
  <c r="FJ846" i="16"/>
  <c r="FJ602" i="16"/>
  <c r="FJ150" i="16"/>
  <c r="FJ508" i="16"/>
  <c r="FJ547" i="16"/>
  <c r="FJ783" i="16"/>
  <c r="FJ1015" i="16"/>
  <c r="FJ119" i="16"/>
  <c r="FJ521" i="16"/>
  <c r="FJ780" i="16"/>
  <c r="FJ984" i="16"/>
  <c r="FJ532" i="16"/>
  <c r="FJ109" i="16"/>
  <c r="FJ663" i="16"/>
  <c r="FJ461" i="16"/>
  <c r="FJ590" i="16"/>
  <c r="FJ502" i="16"/>
  <c r="FJ708" i="16"/>
  <c r="FJ996" i="16"/>
  <c r="FJ980" i="16"/>
  <c r="FJ872" i="16"/>
  <c r="FJ182" i="16"/>
  <c r="FJ607" i="16"/>
  <c r="FJ116" i="16"/>
  <c r="FJ512" i="16"/>
  <c r="FJ715" i="16"/>
  <c r="FJ982" i="16"/>
  <c r="FJ779" i="16"/>
  <c r="FJ347" i="16"/>
  <c r="FJ552" i="16"/>
  <c r="FJ71" i="16"/>
  <c r="FJ250" i="16"/>
  <c r="FJ162" i="16"/>
  <c r="FJ939" i="16"/>
  <c r="FJ195" i="16"/>
  <c r="FJ860" i="16"/>
  <c r="FJ446" i="16"/>
  <c r="FJ807" i="16"/>
  <c r="FJ69" i="16"/>
  <c r="FJ420" i="16"/>
  <c r="FJ804" i="16"/>
  <c r="FJ337" i="16"/>
  <c r="FJ584" i="16"/>
  <c r="FJ510" i="16"/>
  <c r="FJ946" i="16"/>
  <c r="FJ471" i="16"/>
  <c r="FJ254" i="16"/>
  <c r="FJ948" i="16"/>
  <c r="FJ840" i="16"/>
  <c r="FJ151" i="16"/>
  <c r="FJ345" i="16"/>
  <c r="FJ871" i="16"/>
  <c r="FJ979" i="16"/>
  <c r="FJ714" i="16"/>
  <c r="FJ579" i="16"/>
  <c r="FJ54" i="16"/>
  <c r="FJ998" i="16"/>
  <c r="FJ37" i="16"/>
  <c r="FJ541" i="16"/>
  <c r="FJ989" i="16"/>
  <c r="FJ568" i="16"/>
  <c r="FJ172" i="16"/>
  <c r="FJ553" i="16"/>
  <c r="FJ791" i="16"/>
  <c r="FJ138" i="16"/>
  <c r="FJ876" i="16"/>
  <c r="FJ1008" i="16"/>
  <c r="FJ341" i="16"/>
  <c r="FJ50" i="16"/>
  <c r="FJ198" i="16"/>
  <c r="FJ222" i="16"/>
  <c r="FJ810" i="16"/>
  <c r="FJ286" i="16"/>
  <c r="FJ59" i="16"/>
  <c r="FJ388" i="16"/>
  <c r="FJ77" i="16"/>
  <c r="FJ220" i="16"/>
  <c r="FJ19" i="16"/>
  <c r="FJ179" i="16"/>
  <c r="FJ429" i="16"/>
  <c r="FJ775" i="16"/>
  <c r="FJ585" i="16"/>
  <c r="FJ644" i="16"/>
  <c r="FJ100" i="16"/>
  <c r="FJ537" i="16"/>
  <c r="FJ81" i="16"/>
  <c r="FJ231" i="16"/>
  <c r="FJ627" i="16"/>
  <c r="FJ87" i="16"/>
  <c r="FJ815" i="16"/>
  <c r="FJ655" i="16"/>
  <c r="FJ171" i="16"/>
  <c r="FJ826" i="16"/>
  <c r="FJ365" i="16"/>
  <c r="FJ719" i="16"/>
  <c r="FJ424" i="16"/>
  <c r="FJ235" i="16"/>
  <c r="FJ897" i="16"/>
  <c r="FJ722" i="16"/>
  <c r="FJ374" i="16"/>
  <c r="FJ677" i="16"/>
  <c r="FJ759" i="16"/>
  <c r="FJ223" i="16"/>
  <c r="FJ373" i="16"/>
  <c r="FJ336" i="16"/>
  <c r="FJ683" i="16"/>
  <c r="FJ536" i="16"/>
  <c r="FJ244" i="16"/>
  <c r="FJ183" i="16"/>
  <c r="FJ178" i="16"/>
  <c r="FJ915" i="16"/>
  <c r="FJ129" i="16"/>
  <c r="FJ620" i="16"/>
  <c r="FJ819" i="16"/>
  <c r="FJ362" i="16"/>
  <c r="FJ466" i="16"/>
  <c r="FJ557" i="16"/>
  <c r="FJ270" i="16"/>
  <c r="FJ565" i="16"/>
  <c r="FJ230" i="16"/>
  <c r="FJ146" i="16"/>
  <c r="FJ828" i="16"/>
  <c r="FJ740" i="16"/>
  <c r="FJ394" i="16"/>
  <c r="FJ600" i="16"/>
  <c r="FJ60" i="16"/>
  <c r="FJ102" i="16"/>
  <c r="FJ731" i="16"/>
  <c r="FJ331" i="16"/>
  <c r="FJ680" i="16"/>
  <c r="FJ85" i="16"/>
  <c r="FJ477" i="16"/>
  <c r="FJ239" i="16"/>
  <c r="FJ389" i="16"/>
  <c r="FJ671" i="16"/>
  <c r="FJ67" i="16"/>
  <c r="FJ139" i="16"/>
  <c r="FJ890" i="16"/>
  <c r="FJ292" i="16"/>
  <c r="FJ746" i="16"/>
  <c r="FJ113" i="16"/>
  <c r="FJ450" i="16"/>
  <c r="FJ669" i="16"/>
  <c r="FJ349" i="16"/>
  <c r="FJ228" i="16"/>
  <c r="FJ463" i="16"/>
  <c r="FJ689" i="16"/>
  <c r="FJ624" i="16"/>
  <c r="FJ904" i="16"/>
  <c r="FJ596" i="16"/>
  <c r="FJ842" i="16"/>
  <c r="FJ290" i="16"/>
  <c r="FJ628" i="16"/>
  <c r="FJ993" i="16"/>
  <c r="FJ451" i="16"/>
  <c r="FJ756" i="16"/>
  <c r="FJ494" i="16"/>
  <c r="FJ700" i="16"/>
  <c r="FJ936" i="16"/>
  <c r="FJ422" i="16"/>
  <c r="FJ736" i="16"/>
  <c r="FJ232" i="16"/>
  <c r="FJ639" i="16"/>
  <c r="FJ227" i="16"/>
  <c r="FJ631" i="16"/>
  <c r="FJ45" i="16"/>
  <c r="FJ419" i="16"/>
  <c r="FJ187" i="16"/>
  <c r="FJ253" i="16"/>
  <c r="FJ529" i="16"/>
  <c r="FJ794" i="16"/>
  <c r="FJ988" i="16"/>
  <c r="FJ285" i="16"/>
  <c r="FJ435" i="16"/>
  <c r="FJ994" i="16"/>
  <c r="FJ390" i="16"/>
  <c r="FJ132" i="16"/>
  <c r="FJ140" i="16"/>
  <c r="FJ743" i="16"/>
  <c r="FJ302" i="16"/>
  <c r="FJ676" i="16"/>
  <c r="FJ973" i="16"/>
  <c r="FJ269" i="16"/>
  <c r="FJ430" i="16"/>
  <c r="FJ531" i="16"/>
  <c r="FJ879" i="16"/>
  <c r="FJ851" i="16"/>
  <c r="FJ229" i="16"/>
  <c r="FJ280" i="16"/>
  <c r="FJ177" i="16"/>
  <c r="FJ147" i="16"/>
  <c r="FJ36" i="16"/>
  <c r="FJ799" i="16"/>
  <c r="FJ847" i="16"/>
  <c r="FJ699" i="16"/>
  <c r="FJ968" i="16"/>
  <c r="FJ204" i="16"/>
  <c r="FJ260" i="16"/>
  <c r="FJ766" i="16"/>
  <c r="FJ1000" i="16"/>
  <c r="FJ651" i="16"/>
  <c r="FJ812" i="16"/>
  <c r="FJ453" i="16"/>
  <c r="FJ763" i="16"/>
  <c r="FJ499" i="16"/>
  <c r="FJ778" i="16"/>
  <c r="FJ339" i="16"/>
  <c r="FJ874" i="16"/>
  <c r="FJ186" i="16"/>
  <c r="FJ516" i="16"/>
  <c r="FJ329" i="16"/>
  <c r="FJ738" i="16"/>
  <c r="FJ405" i="16"/>
  <c r="FJ887" i="16"/>
  <c r="FJ1010" i="16"/>
  <c r="FJ344" i="16"/>
  <c r="FJ764" i="16"/>
  <c r="FJ711" i="16"/>
  <c r="FJ387" i="16"/>
  <c r="FJ821" i="16"/>
  <c r="FJ170" i="16"/>
  <c r="FJ103" i="16"/>
  <c r="FJ23" i="16"/>
  <c r="FJ906" i="16"/>
  <c r="FJ796" i="16"/>
  <c r="FJ679" i="16"/>
  <c r="FJ545" i="16"/>
  <c r="FJ941" i="16"/>
  <c r="FJ304" i="16"/>
  <c r="FJ612" i="16"/>
  <c r="FJ891" i="16"/>
  <c r="FJ966" i="16"/>
  <c r="FJ928" i="16"/>
  <c r="FJ299" i="16"/>
  <c r="FJ381" i="16"/>
  <c r="FJ990" i="16"/>
  <c r="FJ561" i="16"/>
  <c r="FJ659" i="16"/>
  <c r="FJ647" i="16"/>
  <c r="FJ1005" i="16"/>
  <c r="FJ580" i="16"/>
  <c r="FJ319" i="16"/>
  <c r="FJ297" i="16"/>
  <c r="FJ977" i="16"/>
  <c r="FJ768" i="16"/>
  <c r="FJ727" i="16"/>
  <c r="FJ698" i="16"/>
  <c r="FJ22" i="16"/>
  <c r="FJ371" i="16"/>
  <c r="FJ735" i="16"/>
  <c r="FJ692" i="16"/>
  <c r="FJ660" i="16"/>
  <c r="FJ1014" i="16"/>
  <c r="FJ782" i="16"/>
  <c r="FJ378" i="16"/>
  <c r="FJ257" i="16"/>
  <c r="DU1015" i="16"/>
  <c r="EQ1015" i="16" s="1"/>
  <c r="DU999" i="16"/>
  <c r="EQ999" i="16" s="1"/>
  <c r="DU983" i="16"/>
  <c r="EQ983" i="16" s="1"/>
  <c r="DU967" i="16"/>
  <c r="EQ967" i="16" s="1"/>
  <c r="DU951" i="16"/>
  <c r="EQ951" i="16" s="1"/>
  <c r="DU1014" i="16"/>
  <c r="EQ1014" i="16" s="1"/>
  <c r="DU998" i="16"/>
  <c r="EQ998" i="16" s="1"/>
  <c r="DU982" i="16"/>
  <c r="EQ982" i="16" s="1"/>
  <c r="DU966" i="16"/>
  <c r="EQ966" i="16" s="1"/>
  <c r="DU950" i="16"/>
  <c r="EQ950" i="16" s="1"/>
  <c r="DU1013" i="16"/>
  <c r="EQ1013" i="16" s="1"/>
  <c r="DU997" i="16"/>
  <c r="EQ997" i="16" s="1"/>
  <c r="DU981" i="16"/>
  <c r="EQ981" i="16" s="1"/>
  <c r="DU965" i="16"/>
  <c r="EQ965" i="16" s="1"/>
  <c r="DU949" i="16"/>
  <c r="EQ949" i="16" s="1"/>
  <c r="DU1012" i="16"/>
  <c r="EQ1012" i="16" s="1"/>
  <c r="DU996" i="16"/>
  <c r="EQ996" i="16" s="1"/>
  <c r="DU980" i="16"/>
  <c r="EQ980" i="16" s="1"/>
  <c r="DU964" i="16"/>
  <c r="EQ964" i="16" s="1"/>
  <c r="DU948" i="16"/>
  <c r="EQ948" i="16" s="1"/>
  <c r="DU1011" i="16"/>
  <c r="EQ1011" i="16" s="1"/>
  <c r="DU995" i="16"/>
  <c r="EQ995" i="16" s="1"/>
  <c r="DU979" i="16"/>
  <c r="EQ979" i="16" s="1"/>
  <c r="DU963" i="16"/>
  <c r="EQ963" i="16" s="1"/>
  <c r="DU947" i="16"/>
  <c r="EQ947" i="16" s="1"/>
  <c r="DU1010" i="16"/>
  <c r="EQ1010" i="16" s="1"/>
  <c r="DU994" i="16"/>
  <c r="EQ994" i="16" s="1"/>
  <c r="DU978" i="16"/>
  <c r="EQ978" i="16" s="1"/>
  <c r="DU962" i="16"/>
  <c r="EQ962" i="16" s="1"/>
  <c r="DU946" i="16"/>
  <c r="EQ946" i="16" s="1"/>
  <c r="DU930" i="16"/>
  <c r="EQ930" i="16" s="1"/>
  <c r="DU914" i="16"/>
  <c r="EQ914" i="16" s="1"/>
  <c r="DU898" i="16"/>
  <c r="EQ898" i="16" s="1"/>
  <c r="DU882" i="16"/>
  <c r="EQ882" i="16" s="1"/>
  <c r="DU866" i="16"/>
  <c r="EQ866" i="16" s="1"/>
  <c r="DU850" i="16"/>
  <c r="EQ850" i="16" s="1"/>
  <c r="DU834" i="16"/>
  <c r="EQ834" i="16" s="1"/>
  <c r="DU818" i="16"/>
  <c r="EQ818" i="16" s="1"/>
  <c r="DU802" i="16"/>
  <c r="EQ802" i="16" s="1"/>
  <c r="DU786" i="16"/>
  <c r="EQ786" i="16" s="1"/>
  <c r="DU770" i="16"/>
  <c r="EQ770" i="16" s="1"/>
  <c r="DU754" i="16"/>
  <c r="EQ754" i="16" s="1"/>
  <c r="DU738" i="16"/>
  <c r="EQ738" i="16" s="1"/>
  <c r="DU722" i="16"/>
  <c r="EQ722" i="16" s="1"/>
  <c r="DU706" i="16"/>
  <c r="EQ706" i="16" s="1"/>
  <c r="DU690" i="16"/>
  <c r="EQ690" i="16" s="1"/>
  <c r="DU674" i="16"/>
  <c r="EQ674" i="16" s="1"/>
  <c r="DU658" i="16"/>
  <c r="EQ658" i="16" s="1"/>
  <c r="DU642" i="16"/>
  <c r="EQ642" i="16" s="1"/>
  <c r="DU626" i="16"/>
  <c r="EQ626" i="16" s="1"/>
  <c r="DU610" i="16"/>
  <c r="EQ610" i="16" s="1"/>
  <c r="DU594" i="16"/>
  <c r="EQ594" i="16" s="1"/>
  <c r="DU578" i="16"/>
  <c r="EQ578" i="16" s="1"/>
  <c r="DU562" i="16"/>
  <c r="EQ562" i="16" s="1"/>
  <c r="DU546" i="16"/>
  <c r="EQ546" i="16" s="1"/>
  <c r="DU530" i="16"/>
  <c r="EQ530" i="16" s="1"/>
  <c r="DU514" i="16"/>
  <c r="EQ514" i="16" s="1"/>
  <c r="DU498" i="16"/>
  <c r="EQ498" i="16" s="1"/>
  <c r="DU482" i="16"/>
  <c r="EQ482" i="16" s="1"/>
  <c r="DU466" i="16"/>
  <c r="EQ466" i="16" s="1"/>
  <c r="DU450" i="16"/>
  <c r="EQ450" i="16" s="1"/>
  <c r="DU434" i="16"/>
  <c r="EQ434" i="16" s="1"/>
  <c r="DU418" i="16"/>
  <c r="EQ418" i="16" s="1"/>
  <c r="DU402" i="16"/>
  <c r="EQ402" i="16" s="1"/>
  <c r="DU386" i="16"/>
  <c r="EQ386" i="16" s="1"/>
  <c r="DU370" i="16"/>
  <c r="EQ370" i="16" s="1"/>
  <c r="DU354" i="16"/>
  <c r="EQ354" i="16" s="1"/>
  <c r="DU338" i="16"/>
  <c r="EQ338" i="16" s="1"/>
  <c r="DU322" i="16"/>
  <c r="EQ322" i="16" s="1"/>
  <c r="DU306" i="16"/>
  <c r="EQ306" i="16" s="1"/>
  <c r="DU290" i="16"/>
  <c r="EQ290" i="16" s="1"/>
  <c r="DU274" i="16"/>
  <c r="EQ274" i="16" s="1"/>
  <c r="DU258" i="16"/>
  <c r="EQ258" i="16" s="1"/>
  <c r="DU242" i="16"/>
  <c r="EQ242" i="16" s="1"/>
  <c r="DU226" i="16"/>
  <c r="EQ226" i="16" s="1"/>
  <c r="DU210" i="16"/>
  <c r="EQ210" i="16" s="1"/>
  <c r="DU194" i="16"/>
  <c r="EQ194" i="16" s="1"/>
  <c r="DU178" i="16"/>
  <c r="EQ178" i="16" s="1"/>
  <c r="DU162" i="16"/>
  <c r="EQ162" i="16" s="1"/>
  <c r="DU146" i="16"/>
  <c r="EQ146" i="16" s="1"/>
  <c r="DU130" i="16"/>
  <c r="EQ130" i="16" s="1"/>
  <c r="DU114" i="16"/>
  <c r="EQ114" i="16" s="1"/>
  <c r="DU98" i="16"/>
  <c r="EQ98" i="16" s="1"/>
  <c r="DU82" i="16"/>
  <c r="EQ82" i="16" s="1"/>
  <c r="DU66" i="16"/>
  <c r="EQ66" i="16" s="1"/>
  <c r="DU50" i="16"/>
  <c r="EQ50" i="16" s="1"/>
  <c r="DU34" i="16"/>
  <c r="EQ34" i="16" s="1"/>
  <c r="DU18" i="16"/>
  <c r="EQ18" i="16" s="1"/>
  <c r="DU1009" i="16"/>
  <c r="EQ1009" i="16" s="1"/>
  <c r="DU993" i="16"/>
  <c r="EQ993" i="16" s="1"/>
  <c r="DU977" i="16"/>
  <c r="EQ977" i="16" s="1"/>
  <c r="DU961" i="16"/>
  <c r="EQ961" i="16" s="1"/>
  <c r="DU1008" i="16"/>
  <c r="EQ1008" i="16" s="1"/>
  <c r="DU992" i="16"/>
  <c r="EQ992" i="16" s="1"/>
  <c r="DU976" i="16"/>
  <c r="EQ976" i="16" s="1"/>
  <c r="DU960" i="16"/>
  <c r="EQ960" i="16" s="1"/>
  <c r="DU1007" i="16"/>
  <c r="EQ1007" i="16" s="1"/>
  <c r="DU991" i="16"/>
  <c r="EQ991" i="16" s="1"/>
  <c r="DU975" i="16"/>
  <c r="EQ975" i="16" s="1"/>
  <c r="DU959" i="16"/>
  <c r="EQ959" i="16" s="1"/>
  <c r="DU943" i="16"/>
  <c r="EQ943" i="16" s="1"/>
  <c r="DU927" i="16"/>
  <c r="EQ927" i="16" s="1"/>
  <c r="DU911" i="16"/>
  <c r="EQ911" i="16" s="1"/>
  <c r="DU895" i="16"/>
  <c r="EQ895" i="16" s="1"/>
  <c r="DU879" i="16"/>
  <c r="EQ879" i="16" s="1"/>
  <c r="DU863" i="16"/>
  <c r="EQ863" i="16" s="1"/>
  <c r="DU847" i="16"/>
  <c r="EQ847" i="16" s="1"/>
  <c r="DU831" i="16"/>
  <c r="EQ831" i="16" s="1"/>
  <c r="DU815" i="16"/>
  <c r="EQ815" i="16" s="1"/>
  <c r="DU799" i="16"/>
  <c r="EQ799" i="16" s="1"/>
  <c r="DU783" i="16"/>
  <c r="EQ783" i="16" s="1"/>
  <c r="DU767" i="16"/>
  <c r="EQ767" i="16" s="1"/>
  <c r="DU751" i="16"/>
  <c r="EQ751" i="16" s="1"/>
  <c r="DU735" i="16"/>
  <c r="EQ735" i="16" s="1"/>
  <c r="DU719" i="16"/>
  <c r="EQ719" i="16" s="1"/>
  <c r="DU703" i="16"/>
  <c r="EQ703" i="16" s="1"/>
  <c r="DU687" i="16"/>
  <c r="EQ687" i="16" s="1"/>
  <c r="DU671" i="16"/>
  <c r="EQ671" i="16" s="1"/>
  <c r="DU655" i="16"/>
  <c r="EQ655" i="16" s="1"/>
  <c r="DU639" i="16"/>
  <c r="EQ639" i="16" s="1"/>
  <c r="DU623" i="16"/>
  <c r="EQ623" i="16" s="1"/>
  <c r="DU607" i="16"/>
  <c r="EQ607" i="16" s="1"/>
  <c r="DU591" i="16"/>
  <c r="EQ591" i="16" s="1"/>
  <c r="DU575" i="16"/>
  <c r="EQ575" i="16" s="1"/>
  <c r="DU559" i="16"/>
  <c r="EQ559" i="16" s="1"/>
  <c r="DU543" i="16"/>
  <c r="EQ543" i="16" s="1"/>
  <c r="DU527" i="16"/>
  <c r="EQ527" i="16" s="1"/>
  <c r="DU511" i="16"/>
  <c r="EQ511" i="16" s="1"/>
  <c r="DU495" i="16"/>
  <c r="EQ495" i="16" s="1"/>
  <c r="DU479" i="16"/>
  <c r="EQ479" i="16" s="1"/>
  <c r="DU463" i="16"/>
  <c r="EQ463" i="16" s="1"/>
  <c r="DU447" i="16"/>
  <c r="EQ447" i="16" s="1"/>
  <c r="DU431" i="16"/>
  <c r="EQ431" i="16" s="1"/>
  <c r="DU415" i="16"/>
  <c r="EQ415" i="16" s="1"/>
  <c r="DU399" i="16"/>
  <c r="EQ399" i="16" s="1"/>
  <c r="DU383" i="16"/>
  <c r="EQ383" i="16" s="1"/>
  <c r="DU367" i="16"/>
  <c r="EQ367" i="16" s="1"/>
  <c r="DU351" i="16"/>
  <c r="EQ351" i="16" s="1"/>
  <c r="DU336" i="16"/>
  <c r="EQ336" i="16" s="1"/>
  <c r="DU319" i="16"/>
  <c r="EQ319" i="16" s="1"/>
  <c r="DU303" i="16"/>
  <c r="EQ303" i="16" s="1"/>
  <c r="DU287" i="16"/>
  <c r="EQ287" i="16" s="1"/>
  <c r="DU271" i="16"/>
  <c r="EQ271" i="16" s="1"/>
  <c r="DU255" i="16"/>
  <c r="EQ255" i="16" s="1"/>
  <c r="DU239" i="16"/>
  <c r="EQ239" i="16" s="1"/>
  <c r="DU223" i="16"/>
  <c r="EQ223" i="16" s="1"/>
  <c r="DU207" i="16"/>
  <c r="EQ207" i="16" s="1"/>
  <c r="DU191" i="16"/>
  <c r="EQ191" i="16" s="1"/>
  <c r="DU175" i="16"/>
  <c r="EQ175" i="16" s="1"/>
  <c r="DU159" i="16"/>
  <c r="EQ159" i="16" s="1"/>
  <c r="DU143" i="16"/>
  <c r="EQ143" i="16" s="1"/>
  <c r="DU127" i="16"/>
  <c r="EQ127" i="16" s="1"/>
  <c r="DU111" i="16"/>
  <c r="EQ111" i="16" s="1"/>
  <c r="DU95" i="16"/>
  <c r="EQ95" i="16" s="1"/>
  <c r="DU79" i="16"/>
  <c r="EQ79" i="16" s="1"/>
  <c r="DU63" i="16"/>
  <c r="EQ63" i="16" s="1"/>
  <c r="DU47" i="16"/>
  <c r="EQ47" i="16" s="1"/>
  <c r="DU31" i="16"/>
  <c r="EQ31" i="16" s="1"/>
  <c r="DU1006" i="16"/>
  <c r="EQ1006" i="16" s="1"/>
  <c r="DU990" i="16"/>
  <c r="EQ990" i="16" s="1"/>
  <c r="DU974" i="16"/>
  <c r="EQ974" i="16" s="1"/>
  <c r="DU958" i="16"/>
  <c r="EQ958" i="16" s="1"/>
  <c r="DU1005" i="16"/>
  <c r="EQ1005" i="16" s="1"/>
  <c r="DU989" i="16"/>
  <c r="EQ989" i="16" s="1"/>
  <c r="DU973" i="16"/>
  <c r="EQ973" i="16" s="1"/>
  <c r="DU957" i="16"/>
  <c r="EQ957" i="16" s="1"/>
  <c r="DU941" i="16"/>
  <c r="EQ941" i="16" s="1"/>
  <c r="DU925" i="16"/>
  <c r="EQ925" i="16" s="1"/>
  <c r="DU909" i="16"/>
  <c r="EQ909" i="16" s="1"/>
  <c r="DU893" i="16"/>
  <c r="EQ893" i="16" s="1"/>
  <c r="DU877" i="16"/>
  <c r="EQ877" i="16" s="1"/>
  <c r="DU861" i="16"/>
  <c r="EQ861" i="16" s="1"/>
  <c r="DU845" i="16"/>
  <c r="EQ845" i="16" s="1"/>
  <c r="DU829" i="16"/>
  <c r="EQ829" i="16" s="1"/>
  <c r="DU813" i="16"/>
  <c r="EQ813" i="16" s="1"/>
  <c r="DU797" i="16"/>
  <c r="EQ797" i="16" s="1"/>
  <c r="DU781" i="16"/>
  <c r="EQ781" i="16" s="1"/>
  <c r="DU765" i="16"/>
  <c r="EQ765" i="16" s="1"/>
  <c r="DU749" i="16"/>
  <c r="EQ749" i="16" s="1"/>
  <c r="DU733" i="16"/>
  <c r="EQ733" i="16" s="1"/>
  <c r="DU717" i="16"/>
  <c r="EQ717" i="16" s="1"/>
  <c r="DU701" i="16"/>
  <c r="EQ701" i="16" s="1"/>
  <c r="DU685" i="16"/>
  <c r="EQ685" i="16" s="1"/>
  <c r="DU669" i="16"/>
  <c r="EQ669" i="16" s="1"/>
  <c r="DU653" i="16"/>
  <c r="EQ653" i="16" s="1"/>
  <c r="DU637" i="16"/>
  <c r="EQ637" i="16" s="1"/>
  <c r="DU621" i="16"/>
  <c r="EQ621" i="16" s="1"/>
  <c r="DU605" i="16"/>
  <c r="EQ605" i="16" s="1"/>
  <c r="DU589" i="16"/>
  <c r="EQ589" i="16" s="1"/>
  <c r="DU573" i="16"/>
  <c r="EQ573" i="16" s="1"/>
  <c r="DU557" i="16"/>
  <c r="EQ557" i="16" s="1"/>
  <c r="DU541" i="16"/>
  <c r="EQ541" i="16" s="1"/>
  <c r="DU525" i="16"/>
  <c r="EQ525" i="16" s="1"/>
  <c r="DU509" i="16"/>
  <c r="EQ509" i="16" s="1"/>
  <c r="DU493" i="16"/>
  <c r="EQ493" i="16" s="1"/>
  <c r="DU477" i="16"/>
  <c r="EQ477" i="16" s="1"/>
  <c r="DU461" i="16"/>
  <c r="EQ461" i="16" s="1"/>
  <c r="DU445" i="16"/>
  <c r="EQ445" i="16" s="1"/>
  <c r="DU429" i="16"/>
  <c r="EQ429" i="16" s="1"/>
  <c r="DU413" i="16"/>
  <c r="EQ413" i="16" s="1"/>
  <c r="DU397" i="16"/>
  <c r="EQ397" i="16" s="1"/>
  <c r="DU381" i="16"/>
  <c r="EQ381" i="16" s="1"/>
  <c r="DU365" i="16"/>
  <c r="EQ365" i="16" s="1"/>
  <c r="DU349" i="16"/>
  <c r="EQ349" i="16" s="1"/>
  <c r="DU333" i="16"/>
  <c r="EQ333" i="16" s="1"/>
  <c r="DU317" i="16"/>
  <c r="EQ317" i="16" s="1"/>
  <c r="DU301" i="16"/>
  <c r="EQ301" i="16" s="1"/>
  <c r="DU285" i="16"/>
  <c r="EQ285" i="16" s="1"/>
  <c r="DU269" i="16"/>
  <c r="EQ269" i="16" s="1"/>
  <c r="DU253" i="16"/>
  <c r="EQ253" i="16" s="1"/>
  <c r="DU237" i="16"/>
  <c r="EQ237" i="16" s="1"/>
  <c r="DU221" i="16"/>
  <c r="EQ221" i="16" s="1"/>
  <c r="DU205" i="16"/>
  <c r="EQ205" i="16" s="1"/>
  <c r="DU189" i="16"/>
  <c r="EQ189" i="16" s="1"/>
  <c r="DU173" i="16"/>
  <c r="EQ173" i="16" s="1"/>
  <c r="DU157" i="16"/>
  <c r="EQ157" i="16" s="1"/>
  <c r="DU141" i="16"/>
  <c r="EQ141" i="16" s="1"/>
  <c r="DU125" i="16"/>
  <c r="EQ125" i="16" s="1"/>
  <c r="DU109" i="16"/>
  <c r="EQ109" i="16" s="1"/>
  <c r="DU93" i="16"/>
  <c r="EQ93" i="16" s="1"/>
  <c r="DU77" i="16"/>
  <c r="EQ77" i="16" s="1"/>
  <c r="DU61" i="16"/>
  <c r="EQ61" i="16" s="1"/>
  <c r="DU45" i="16"/>
  <c r="EQ45" i="16" s="1"/>
  <c r="DU29" i="16"/>
  <c r="EQ29" i="16" s="1"/>
  <c r="DU1004" i="16"/>
  <c r="EQ1004" i="16" s="1"/>
  <c r="DU988" i="16"/>
  <c r="EQ988" i="16" s="1"/>
  <c r="DU972" i="16"/>
  <c r="EQ972" i="16" s="1"/>
  <c r="DU956" i="16"/>
  <c r="EQ956" i="16" s="1"/>
  <c r="DU1003" i="16"/>
  <c r="EQ1003" i="16" s="1"/>
  <c r="DU987" i="16"/>
  <c r="EQ987" i="16" s="1"/>
  <c r="DU971" i="16"/>
  <c r="EQ971" i="16" s="1"/>
  <c r="DU955" i="16"/>
  <c r="EQ955" i="16" s="1"/>
  <c r="DU1002" i="16"/>
  <c r="EQ1002" i="16" s="1"/>
  <c r="DU986" i="16"/>
  <c r="EQ986" i="16" s="1"/>
  <c r="DU970" i="16"/>
  <c r="EQ970" i="16" s="1"/>
  <c r="DU954" i="16"/>
  <c r="EQ954" i="16" s="1"/>
  <c r="DU1001" i="16"/>
  <c r="EQ1001" i="16" s="1"/>
  <c r="DU985" i="16"/>
  <c r="EQ985" i="16" s="1"/>
  <c r="DU969" i="16"/>
  <c r="EQ969" i="16" s="1"/>
  <c r="DU953" i="16"/>
  <c r="EQ953" i="16" s="1"/>
  <c r="DU1016" i="16"/>
  <c r="EQ1016" i="16" s="1"/>
  <c r="DU1000" i="16"/>
  <c r="EQ1000" i="16" s="1"/>
  <c r="DU984" i="16"/>
  <c r="EQ984" i="16" s="1"/>
  <c r="DU968" i="16"/>
  <c r="EQ968" i="16" s="1"/>
  <c r="DU952" i="16"/>
  <c r="EQ952" i="16" s="1"/>
  <c r="DU936" i="16"/>
  <c r="EQ936" i="16" s="1"/>
  <c r="DU920" i="16"/>
  <c r="EQ920" i="16" s="1"/>
  <c r="DU904" i="16"/>
  <c r="EQ904" i="16" s="1"/>
  <c r="DU888" i="16"/>
  <c r="EQ888" i="16" s="1"/>
  <c r="DU872" i="16"/>
  <c r="EQ872" i="16" s="1"/>
  <c r="DU856" i="16"/>
  <c r="EQ856" i="16" s="1"/>
  <c r="DU840" i="16"/>
  <c r="EQ840" i="16" s="1"/>
  <c r="DU824" i="16"/>
  <c r="EQ824" i="16" s="1"/>
  <c r="DU808" i="16"/>
  <c r="EQ808" i="16" s="1"/>
  <c r="DU792" i="16"/>
  <c r="EQ792" i="16" s="1"/>
  <c r="DU776" i="16"/>
  <c r="EQ776" i="16" s="1"/>
  <c r="DU760" i="16"/>
  <c r="EQ760" i="16" s="1"/>
  <c r="DU744" i="16"/>
  <c r="EQ744" i="16" s="1"/>
  <c r="DU728" i="16"/>
  <c r="EQ728" i="16" s="1"/>
  <c r="DU712" i="16"/>
  <c r="EQ712" i="16" s="1"/>
  <c r="DU696" i="16"/>
  <c r="EQ696" i="16" s="1"/>
  <c r="DU680" i="16"/>
  <c r="EQ680" i="16" s="1"/>
  <c r="DU664" i="16"/>
  <c r="EQ664" i="16" s="1"/>
  <c r="DU648" i="16"/>
  <c r="EQ648" i="16" s="1"/>
  <c r="DU632" i="16"/>
  <c r="EQ632" i="16" s="1"/>
  <c r="DU616" i="16"/>
  <c r="EQ616" i="16" s="1"/>
  <c r="DU600" i="16"/>
  <c r="EQ600" i="16" s="1"/>
  <c r="DU584" i="16"/>
  <c r="EQ584" i="16" s="1"/>
  <c r="DU568" i="16"/>
  <c r="EQ568" i="16" s="1"/>
  <c r="DU552" i="16"/>
  <c r="EQ552" i="16" s="1"/>
  <c r="DU536" i="16"/>
  <c r="EQ536" i="16" s="1"/>
  <c r="DU520" i="16"/>
  <c r="EQ520" i="16" s="1"/>
  <c r="DU504" i="16"/>
  <c r="EQ504" i="16" s="1"/>
  <c r="DU488" i="16"/>
  <c r="EQ488" i="16" s="1"/>
  <c r="DU472" i="16"/>
  <c r="EQ472" i="16" s="1"/>
  <c r="DU456" i="16"/>
  <c r="EQ456" i="16" s="1"/>
  <c r="DU440" i="16"/>
  <c r="EQ440" i="16" s="1"/>
  <c r="DU424" i="16"/>
  <c r="EQ424" i="16" s="1"/>
  <c r="DU408" i="16"/>
  <c r="EQ408" i="16" s="1"/>
  <c r="DU392" i="16"/>
  <c r="EQ392" i="16" s="1"/>
  <c r="DU376" i="16"/>
  <c r="EQ376" i="16" s="1"/>
  <c r="DU360" i="16"/>
  <c r="EQ360" i="16" s="1"/>
  <c r="DU344" i="16"/>
  <c r="EQ344" i="16" s="1"/>
  <c r="DU328" i="16"/>
  <c r="EQ328" i="16" s="1"/>
  <c r="DU312" i="16"/>
  <c r="EQ312" i="16" s="1"/>
  <c r="DU296" i="16"/>
  <c r="EQ296" i="16" s="1"/>
  <c r="DU280" i="16"/>
  <c r="EQ280" i="16" s="1"/>
  <c r="DU264" i="16"/>
  <c r="EQ264" i="16" s="1"/>
  <c r="DU248" i="16"/>
  <c r="EQ248" i="16" s="1"/>
  <c r="DU232" i="16"/>
  <c r="EQ232" i="16" s="1"/>
  <c r="DU216" i="16"/>
  <c r="EQ216" i="16" s="1"/>
  <c r="DU200" i="16"/>
  <c r="EQ200" i="16" s="1"/>
  <c r="DU184" i="16"/>
  <c r="EQ184" i="16" s="1"/>
  <c r="DU168" i="16"/>
  <c r="EQ168" i="16" s="1"/>
  <c r="DU152" i="16"/>
  <c r="EQ152" i="16" s="1"/>
  <c r="DU136" i="16"/>
  <c r="EQ136" i="16" s="1"/>
  <c r="DU120" i="16"/>
  <c r="EQ120" i="16" s="1"/>
  <c r="DU104" i="16"/>
  <c r="EQ104" i="16" s="1"/>
  <c r="DU88" i="16"/>
  <c r="EQ88" i="16" s="1"/>
  <c r="DU72" i="16"/>
  <c r="EQ72" i="16" s="1"/>
  <c r="DU56" i="16"/>
  <c r="EQ56" i="16" s="1"/>
  <c r="DU40" i="16"/>
  <c r="EQ40" i="16" s="1"/>
  <c r="DU24" i="16"/>
  <c r="EQ24" i="16" s="1"/>
  <c r="DU935" i="16"/>
  <c r="EQ935" i="16" s="1"/>
  <c r="DU919" i="16"/>
  <c r="EQ919" i="16" s="1"/>
  <c r="DU903" i="16"/>
  <c r="EQ903" i="16" s="1"/>
  <c r="DU887" i="16"/>
  <c r="EQ887" i="16" s="1"/>
  <c r="DU871" i="16"/>
  <c r="EQ871" i="16" s="1"/>
  <c r="DU855" i="16"/>
  <c r="EQ855" i="16" s="1"/>
  <c r="DU839" i="16"/>
  <c r="EQ839" i="16" s="1"/>
  <c r="DU823" i="16"/>
  <c r="EQ823" i="16" s="1"/>
  <c r="DU807" i="16"/>
  <c r="EQ807" i="16" s="1"/>
  <c r="DU791" i="16"/>
  <c r="EQ791" i="16" s="1"/>
  <c r="DU775" i="16"/>
  <c r="EQ775" i="16" s="1"/>
  <c r="DU759" i="16"/>
  <c r="EQ759" i="16" s="1"/>
  <c r="DU743" i="16"/>
  <c r="EQ743" i="16" s="1"/>
  <c r="DU727" i="16"/>
  <c r="EQ727" i="16" s="1"/>
  <c r="DU711" i="16"/>
  <c r="EQ711" i="16" s="1"/>
  <c r="DU695" i="16"/>
  <c r="EQ695" i="16" s="1"/>
  <c r="DU679" i="16"/>
  <c r="EQ679" i="16" s="1"/>
  <c r="DU663" i="16"/>
  <c r="EQ663" i="16" s="1"/>
  <c r="DU647" i="16"/>
  <c r="EQ647" i="16" s="1"/>
  <c r="DU631" i="16"/>
  <c r="EQ631" i="16" s="1"/>
  <c r="DU615" i="16"/>
  <c r="EQ615" i="16" s="1"/>
  <c r="DU599" i="16"/>
  <c r="EQ599" i="16" s="1"/>
  <c r="DU583" i="16"/>
  <c r="EQ583" i="16" s="1"/>
  <c r="DU567" i="16"/>
  <c r="EQ567" i="16" s="1"/>
  <c r="DU551" i="16"/>
  <c r="EQ551" i="16" s="1"/>
  <c r="DU535" i="16"/>
  <c r="EQ535" i="16" s="1"/>
  <c r="DU519" i="16"/>
  <c r="EQ519" i="16" s="1"/>
  <c r="DU503" i="16"/>
  <c r="EQ503" i="16" s="1"/>
  <c r="DU487" i="16"/>
  <c r="EQ487" i="16" s="1"/>
  <c r="DU471" i="16"/>
  <c r="EQ471" i="16" s="1"/>
  <c r="DU455" i="16"/>
  <c r="EQ455" i="16" s="1"/>
  <c r="DU439" i="16"/>
  <c r="EQ439" i="16" s="1"/>
  <c r="DU423" i="16"/>
  <c r="EQ423" i="16" s="1"/>
  <c r="DU407" i="16"/>
  <c r="EQ407" i="16" s="1"/>
  <c r="DU391" i="16"/>
  <c r="EQ391" i="16" s="1"/>
  <c r="DU375" i="16"/>
  <c r="EQ375" i="16" s="1"/>
  <c r="DU359" i="16"/>
  <c r="EQ359" i="16" s="1"/>
  <c r="DU343" i="16"/>
  <c r="EQ343" i="16" s="1"/>
  <c r="DU327" i="16"/>
  <c r="EQ327" i="16" s="1"/>
  <c r="DU311" i="16"/>
  <c r="EQ311" i="16" s="1"/>
  <c r="DU295" i="16"/>
  <c r="EQ295" i="16" s="1"/>
  <c r="DU279" i="16"/>
  <c r="EQ279" i="16" s="1"/>
  <c r="DU263" i="16"/>
  <c r="EQ263" i="16" s="1"/>
  <c r="DU247" i="16"/>
  <c r="EQ247" i="16" s="1"/>
  <c r="DU231" i="16"/>
  <c r="EQ231" i="16" s="1"/>
  <c r="DU215" i="16"/>
  <c r="EQ215" i="16" s="1"/>
  <c r="DU199" i="16"/>
  <c r="EQ199" i="16" s="1"/>
  <c r="DU183" i="16"/>
  <c r="EQ183" i="16" s="1"/>
  <c r="DU167" i="16"/>
  <c r="EQ167" i="16" s="1"/>
  <c r="DU151" i="16"/>
  <c r="EQ151" i="16" s="1"/>
  <c r="DU135" i="16"/>
  <c r="EQ135" i="16" s="1"/>
  <c r="DU119" i="16"/>
  <c r="EQ119" i="16" s="1"/>
  <c r="DU103" i="16"/>
  <c r="EQ103" i="16" s="1"/>
  <c r="DU87" i="16"/>
  <c r="EQ87" i="16" s="1"/>
  <c r="DU71" i="16"/>
  <c r="EQ71" i="16" s="1"/>
  <c r="DU55" i="16"/>
  <c r="EQ55" i="16" s="1"/>
  <c r="DU39" i="16"/>
  <c r="EQ39" i="16" s="1"/>
  <c r="DU23" i="16"/>
  <c r="EQ23" i="16" s="1"/>
  <c r="DU934" i="16"/>
  <c r="EQ934" i="16" s="1"/>
  <c r="DU918" i="16"/>
  <c r="EQ918" i="16" s="1"/>
  <c r="DU902" i="16"/>
  <c r="EQ902" i="16" s="1"/>
  <c r="DU886" i="16"/>
  <c r="EQ886" i="16" s="1"/>
  <c r="DU870" i="16"/>
  <c r="EQ870" i="16" s="1"/>
  <c r="DU854" i="16"/>
  <c r="EQ854" i="16" s="1"/>
  <c r="DU838" i="16"/>
  <c r="EQ838" i="16" s="1"/>
  <c r="DU822" i="16"/>
  <c r="EQ822" i="16" s="1"/>
  <c r="DU806" i="16"/>
  <c r="EQ806" i="16" s="1"/>
  <c r="DU790" i="16"/>
  <c r="EQ790" i="16" s="1"/>
  <c r="DU774" i="16"/>
  <c r="EQ774" i="16" s="1"/>
  <c r="DU758" i="16"/>
  <c r="EQ758" i="16" s="1"/>
  <c r="DU742" i="16"/>
  <c r="EQ742" i="16" s="1"/>
  <c r="DU726" i="16"/>
  <c r="EQ726" i="16" s="1"/>
  <c r="DU710" i="16"/>
  <c r="EQ710" i="16" s="1"/>
  <c r="DU694" i="16"/>
  <c r="EQ694" i="16" s="1"/>
  <c r="DU678" i="16"/>
  <c r="EQ678" i="16" s="1"/>
  <c r="DU662" i="16"/>
  <c r="EQ662" i="16" s="1"/>
  <c r="DU646" i="16"/>
  <c r="EQ646" i="16" s="1"/>
  <c r="DU630" i="16"/>
  <c r="EQ630" i="16" s="1"/>
  <c r="DU614" i="16"/>
  <c r="EQ614" i="16" s="1"/>
  <c r="DU598" i="16"/>
  <c r="EQ598" i="16" s="1"/>
  <c r="DU582" i="16"/>
  <c r="EQ582" i="16" s="1"/>
  <c r="DU566" i="16"/>
  <c r="EQ566" i="16" s="1"/>
  <c r="DU550" i="16"/>
  <c r="EQ550" i="16" s="1"/>
  <c r="DU534" i="16"/>
  <c r="EQ534" i="16" s="1"/>
  <c r="DU518" i="16"/>
  <c r="EQ518" i="16" s="1"/>
  <c r="DU502" i="16"/>
  <c r="EQ502" i="16" s="1"/>
  <c r="DU486" i="16"/>
  <c r="EQ486" i="16" s="1"/>
  <c r="DU470" i="16"/>
  <c r="EQ470" i="16" s="1"/>
  <c r="DU454" i="16"/>
  <c r="EQ454" i="16" s="1"/>
  <c r="DU438" i="16"/>
  <c r="EQ438" i="16" s="1"/>
  <c r="DU422" i="16"/>
  <c r="EQ422" i="16" s="1"/>
  <c r="DU406" i="16"/>
  <c r="EQ406" i="16" s="1"/>
  <c r="DU390" i="16"/>
  <c r="EQ390" i="16" s="1"/>
  <c r="DU374" i="16"/>
  <c r="EQ374" i="16" s="1"/>
  <c r="DU358" i="16"/>
  <c r="EQ358" i="16" s="1"/>
  <c r="DU342" i="16"/>
  <c r="EQ342" i="16" s="1"/>
  <c r="DU326" i="16"/>
  <c r="EQ326" i="16" s="1"/>
  <c r="DU310" i="16"/>
  <c r="EQ310" i="16" s="1"/>
  <c r="DU294" i="16"/>
  <c r="EQ294" i="16" s="1"/>
  <c r="DU278" i="16"/>
  <c r="EQ278" i="16" s="1"/>
  <c r="DU262" i="16"/>
  <c r="EQ262" i="16" s="1"/>
  <c r="DU246" i="16"/>
  <c r="EQ246" i="16" s="1"/>
  <c r="DU230" i="16"/>
  <c r="EQ230" i="16" s="1"/>
  <c r="DU214" i="16"/>
  <c r="EQ214" i="16" s="1"/>
  <c r="DU198" i="16"/>
  <c r="EQ198" i="16" s="1"/>
  <c r="DU182" i="16"/>
  <c r="EQ182" i="16" s="1"/>
  <c r="DU166" i="16"/>
  <c r="EQ166" i="16" s="1"/>
  <c r="DU150" i="16"/>
  <c r="EQ150" i="16" s="1"/>
  <c r="DU134" i="16"/>
  <c r="EQ134" i="16" s="1"/>
  <c r="DU118" i="16"/>
  <c r="EQ118" i="16" s="1"/>
  <c r="DU102" i="16"/>
  <c r="EQ102" i="16" s="1"/>
  <c r="DU86" i="16"/>
  <c r="EQ86" i="16" s="1"/>
  <c r="DU70" i="16"/>
  <c r="EQ70" i="16" s="1"/>
  <c r="DU54" i="16"/>
  <c r="EQ54" i="16" s="1"/>
  <c r="DU38" i="16"/>
  <c r="EQ38" i="16" s="1"/>
  <c r="DU22" i="16"/>
  <c r="EQ22" i="16" s="1"/>
  <c r="DU933" i="16"/>
  <c r="EQ933" i="16" s="1"/>
  <c r="DU917" i="16"/>
  <c r="EQ917" i="16" s="1"/>
  <c r="DU901" i="16"/>
  <c r="EQ901" i="16" s="1"/>
  <c r="DU885" i="16"/>
  <c r="EQ885" i="16" s="1"/>
  <c r="DU869" i="16"/>
  <c r="EQ869" i="16" s="1"/>
  <c r="DU853" i="16"/>
  <c r="EQ853" i="16" s="1"/>
  <c r="DU837" i="16"/>
  <c r="EQ837" i="16" s="1"/>
  <c r="DU821" i="16"/>
  <c r="EQ821" i="16" s="1"/>
  <c r="DU805" i="16"/>
  <c r="EQ805" i="16" s="1"/>
  <c r="DU789" i="16"/>
  <c r="EQ789" i="16" s="1"/>
  <c r="DU773" i="16"/>
  <c r="EQ773" i="16" s="1"/>
  <c r="DU757" i="16"/>
  <c r="EQ757" i="16" s="1"/>
  <c r="DU741" i="16"/>
  <c r="EQ741" i="16" s="1"/>
  <c r="DU725" i="16"/>
  <c r="EQ725" i="16" s="1"/>
  <c r="DU709" i="16"/>
  <c r="EQ709" i="16" s="1"/>
  <c r="DU693" i="16"/>
  <c r="EQ693" i="16" s="1"/>
  <c r="DU677" i="16"/>
  <c r="EQ677" i="16" s="1"/>
  <c r="DU661" i="16"/>
  <c r="EQ661" i="16" s="1"/>
  <c r="DU645" i="16"/>
  <c r="EQ645" i="16" s="1"/>
  <c r="DU629" i="16"/>
  <c r="EQ629" i="16" s="1"/>
  <c r="DU613" i="16"/>
  <c r="EQ613" i="16" s="1"/>
  <c r="DU597" i="16"/>
  <c r="EQ597" i="16" s="1"/>
  <c r="DU581" i="16"/>
  <c r="EQ581" i="16" s="1"/>
  <c r="DU565" i="16"/>
  <c r="EQ565" i="16" s="1"/>
  <c r="DU549" i="16"/>
  <c r="EQ549" i="16" s="1"/>
  <c r="DU533" i="16"/>
  <c r="EQ533" i="16" s="1"/>
  <c r="DU517" i="16"/>
  <c r="EQ517" i="16" s="1"/>
  <c r="DU501" i="16"/>
  <c r="EQ501" i="16" s="1"/>
  <c r="DU485" i="16"/>
  <c r="EQ485" i="16" s="1"/>
  <c r="DU469" i="16"/>
  <c r="EQ469" i="16" s="1"/>
  <c r="DU453" i="16"/>
  <c r="EQ453" i="16" s="1"/>
  <c r="DU437" i="16"/>
  <c r="EQ437" i="16" s="1"/>
  <c r="DU421" i="16"/>
  <c r="EQ421" i="16" s="1"/>
  <c r="DU405" i="16"/>
  <c r="EQ405" i="16" s="1"/>
  <c r="DU389" i="16"/>
  <c r="EQ389" i="16" s="1"/>
  <c r="DU373" i="16"/>
  <c r="EQ373" i="16" s="1"/>
  <c r="DU357" i="16"/>
  <c r="EQ357" i="16" s="1"/>
  <c r="DU341" i="16"/>
  <c r="EQ341" i="16" s="1"/>
  <c r="DU325" i="16"/>
  <c r="EQ325" i="16" s="1"/>
  <c r="DU309" i="16"/>
  <c r="EQ309" i="16" s="1"/>
  <c r="DU293" i="16"/>
  <c r="EQ293" i="16" s="1"/>
  <c r="DU277" i="16"/>
  <c r="EQ277" i="16" s="1"/>
  <c r="DU261" i="16"/>
  <c r="EQ261" i="16" s="1"/>
  <c r="DU245" i="16"/>
  <c r="EQ245" i="16" s="1"/>
  <c r="DU229" i="16"/>
  <c r="EQ229" i="16" s="1"/>
  <c r="DU213" i="16"/>
  <c r="EQ213" i="16" s="1"/>
  <c r="DU197" i="16"/>
  <c r="EQ197" i="16" s="1"/>
  <c r="DU181" i="16"/>
  <c r="EQ181" i="16" s="1"/>
  <c r="DU165" i="16"/>
  <c r="EQ165" i="16" s="1"/>
  <c r="DU149" i="16"/>
  <c r="EQ149" i="16" s="1"/>
  <c r="DU133" i="16"/>
  <c r="EQ133" i="16" s="1"/>
  <c r="DU117" i="16"/>
  <c r="EQ117" i="16" s="1"/>
  <c r="DU101" i="16"/>
  <c r="EQ101" i="16" s="1"/>
  <c r="DU85" i="16"/>
  <c r="EQ85" i="16" s="1"/>
  <c r="DU69" i="16"/>
  <c r="EQ69" i="16" s="1"/>
  <c r="DU53" i="16"/>
  <c r="EQ53" i="16" s="1"/>
  <c r="DU37" i="16"/>
  <c r="EQ37" i="16" s="1"/>
  <c r="DU21" i="16"/>
  <c r="EQ21" i="16" s="1"/>
  <c r="DU932" i="16"/>
  <c r="EQ932" i="16" s="1"/>
  <c r="DU916" i="16"/>
  <c r="EQ916" i="16" s="1"/>
  <c r="DU900" i="16"/>
  <c r="EQ900" i="16" s="1"/>
  <c r="DU884" i="16"/>
  <c r="EQ884" i="16" s="1"/>
  <c r="DU868" i="16"/>
  <c r="EQ868" i="16" s="1"/>
  <c r="DU852" i="16"/>
  <c r="EQ852" i="16" s="1"/>
  <c r="DU836" i="16"/>
  <c r="EQ836" i="16" s="1"/>
  <c r="DU820" i="16"/>
  <c r="EQ820" i="16" s="1"/>
  <c r="DU804" i="16"/>
  <c r="EQ804" i="16" s="1"/>
  <c r="DU788" i="16"/>
  <c r="EQ788" i="16" s="1"/>
  <c r="DU772" i="16"/>
  <c r="EQ772" i="16" s="1"/>
  <c r="DU756" i="16"/>
  <c r="EQ756" i="16" s="1"/>
  <c r="DU740" i="16"/>
  <c r="EQ740" i="16" s="1"/>
  <c r="DU724" i="16"/>
  <c r="EQ724" i="16" s="1"/>
  <c r="DU708" i="16"/>
  <c r="EQ708" i="16" s="1"/>
  <c r="DU692" i="16"/>
  <c r="EQ692" i="16" s="1"/>
  <c r="DU676" i="16"/>
  <c r="EQ676" i="16" s="1"/>
  <c r="DU660" i="16"/>
  <c r="EQ660" i="16" s="1"/>
  <c r="DU644" i="16"/>
  <c r="EQ644" i="16" s="1"/>
  <c r="DU628" i="16"/>
  <c r="EQ628" i="16" s="1"/>
  <c r="DU612" i="16"/>
  <c r="EQ612" i="16" s="1"/>
  <c r="DU596" i="16"/>
  <c r="EQ596" i="16" s="1"/>
  <c r="DU580" i="16"/>
  <c r="EQ580" i="16" s="1"/>
  <c r="DU564" i="16"/>
  <c r="EQ564" i="16" s="1"/>
  <c r="DU548" i="16"/>
  <c r="EQ548" i="16" s="1"/>
  <c r="DU532" i="16"/>
  <c r="EQ532" i="16" s="1"/>
  <c r="DU516" i="16"/>
  <c r="EQ516" i="16" s="1"/>
  <c r="DU500" i="16"/>
  <c r="EQ500" i="16" s="1"/>
  <c r="DU484" i="16"/>
  <c r="EQ484" i="16" s="1"/>
  <c r="DU468" i="16"/>
  <c r="EQ468" i="16" s="1"/>
  <c r="DU452" i="16"/>
  <c r="EQ452" i="16" s="1"/>
  <c r="DU436" i="16"/>
  <c r="EQ436" i="16" s="1"/>
  <c r="DU420" i="16"/>
  <c r="EQ420" i="16" s="1"/>
  <c r="DU404" i="16"/>
  <c r="EQ404" i="16" s="1"/>
  <c r="DU388" i="16"/>
  <c r="EQ388" i="16" s="1"/>
  <c r="DU372" i="16"/>
  <c r="EQ372" i="16" s="1"/>
  <c r="DU356" i="16"/>
  <c r="EQ356" i="16" s="1"/>
  <c r="DU340" i="16"/>
  <c r="EQ340" i="16" s="1"/>
  <c r="DU324" i="16"/>
  <c r="EQ324" i="16" s="1"/>
  <c r="DU308" i="16"/>
  <c r="EQ308" i="16" s="1"/>
  <c r="DU292" i="16"/>
  <c r="EQ292" i="16" s="1"/>
  <c r="DU276" i="16"/>
  <c r="EQ276" i="16" s="1"/>
  <c r="DU260" i="16"/>
  <c r="EQ260" i="16" s="1"/>
  <c r="DU244" i="16"/>
  <c r="EQ244" i="16" s="1"/>
  <c r="DU228" i="16"/>
  <c r="EQ228" i="16" s="1"/>
  <c r="DU212" i="16"/>
  <c r="EQ212" i="16" s="1"/>
  <c r="DU196" i="16"/>
  <c r="EQ196" i="16" s="1"/>
  <c r="DU180" i="16"/>
  <c r="EQ180" i="16" s="1"/>
  <c r="DU164" i="16"/>
  <c r="EQ164" i="16" s="1"/>
  <c r="DU148" i="16"/>
  <c r="EQ148" i="16" s="1"/>
  <c r="DU132" i="16"/>
  <c r="EQ132" i="16" s="1"/>
  <c r="DU116" i="16"/>
  <c r="EQ116" i="16" s="1"/>
  <c r="DU100" i="16"/>
  <c r="EQ100" i="16" s="1"/>
  <c r="DU84" i="16"/>
  <c r="EQ84" i="16" s="1"/>
  <c r="DU68" i="16"/>
  <c r="EQ68" i="16" s="1"/>
  <c r="DU52" i="16"/>
  <c r="EQ52" i="16" s="1"/>
  <c r="DU36" i="16"/>
  <c r="EQ36" i="16" s="1"/>
  <c r="DU19" i="16"/>
  <c r="EQ19" i="16" s="1"/>
  <c r="DU931" i="16"/>
  <c r="EQ931" i="16" s="1"/>
  <c r="DU915" i="16"/>
  <c r="EQ915" i="16" s="1"/>
  <c r="DU899" i="16"/>
  <c r="EQ899" i="16" s="1"/>
  <c r="DU883" i="16"/>
  <c r="EQ883" i="16" s="1"/>
  <c r="DU867" i="16"/>
  <c r="EQ867" i="16" s="1"/>
  <c r="DU851" i="16"/>
  <c r="EQ851" i="16" s="1"/>
  <c r="DU835" i="16"/>
  <c r="EQ835" i="16" s="1"/>
  <c r="DU819" i="16"/>
  <c r="EQ819" i="16" s="1"/>
  <c r="DU803" i="16"/>
  <c r="EQ803" i="16" s="1"/>
  <c r="DU787" i="16"/>
  <c r="EQ787" i="16" s="1"/>
  <c r="DU771" i="16"/>
  <c r="EQ771" i="16" s="1"/>
  <c r="DU755" i="16"/>
  <c r="EQ755" i="16" s="1"/>
  <c r="DU739" i="16"/>
  <c r="EQ739" i="16" s="1"/>
  <c r="DU723" i="16"/>
  <c r="EQ723" i="16" s="1"/>
  <c r="DU707" i="16"/>
  <c r="EQ707" i="16" s="1"/>
  <c r="DU691" i="16"/>
  <c r="EQ691" i="16" s="1"/>
  <c r="DU675" i="16"/>
  <c r="EQ675" i="16" s="1"/>
  <c r="DU659" i="16"/>
  <c r="EQ659" i="16" s="1"/>
  <c r="DU643" i="16"/>
  <c r="EQ643" i="16" s="1"/>
  <c r="DU627" i="16"/>
  <c r="EQ627" i="16" s="1"/>
  <c r="DU611" i="16"/>
  <c r="EQ611" i="16" s="1"/>
  <c r="DU595" i="16"/>
  <c r="EQ595" i="16" s="1"/>
  <c r="DU579" i="16"/>
  <c r="EQ579" i="16" s="1"/>
  <c r="DU563" i="16"/>
  <c r="EQ563" i="16" s="1"/>
  <c r="DU547" i="16"/>
  <c r="EQ547" i="16" s="1"/>
  <c r="DU531" i="16"/>
  <c r="EQ531" i="16" s="1"/>
  <c r="DU515" i="16"/>
  <c r="EQ515" i="16" s="1"/>
  <c r="DU499" i="16"/>
  <c r="EQ499" i="16" s="1"/>
  <c r="DU483" i="16"/>
  <c r="EQ483" i="16" s="1"/>
  <c r="DU467" i="16"/>
  <c r="EQ467" i="16" s="1"/>
  <c r="DU451" i="16"/>
  <c r="EQ451" i="16" s="1"/>
  <c r="DU435" i="16"/>
  <c r="EQ435" i="16" s="1"/>
  <c r="DU419" i="16"/>
  <c r="EQ419" i="16" s="1"/>
  <c r="DU403" i="16"/>
  <c r="EQ403" i="16" s="1"/>
  <c r="DU387" i="16"/>
  <c r="EQ387" i="16" s="1"/>
  <c r="DU371" i="16"/>
  <c r="EQ371" i="16" s="1"/>
  <c r="DU355" i="16"/>
  <c r="EQ355" i="16" s="1"/>
  <c r="DU339" i="16"/>
  <c r="EQ339" i="16" s="1"/>
  <c r="DU323" i="16"/>
  <c r="EQ323" i="16" s="1"/>
  <c r="DU307" i="16"/>
  <c r="EQ307" i="16" s="1"/>
  <c r="DU291" i="16"/>
  <c r="EQ291" i="16" s="1"/>
  <c r="DU275" i="16"/>
  <c r="EQ275" i="16" s="1"/>
  <c r="DU259" i="16"/>
  <c r="EQ259" i="16" s="1"/>
  <c r="DU243" i="16"/>
  <c r="EQ243" i="16" s="1"/>
  <c r="DU227" i="16"/>
  <c r="EQ227" i="16" s="1"/>
  <c r="DU211" i="16"/>
  <c r="EQ211" i="16" s="1"/>
  <c r="DU195" i="16"/>
  <c r="EQ195" i="16" s="1"/>
  <c r="DU179" i="16"/>
  <c r="EQ179" i="16" s="1"/>
  <c r="DU163" i="16"/>
  <c r="EQ163" i="16" s="1"/>
  <c r="DU147" i="16"/>
  <c r="EQ147" i="16" s="1"/>
  <c r="DU131" i="16"/>
  <c r="EQ131" i="16" s="1"/>
  <c r="DU115" i="16"/>
  <c r="EQ115" i="16" s="1"/>
  <c r="DU99" i="16"/>
  <c r="EQ99" i="16" s="1"/>
  <c r="DU83" i="16"/>
  <c r="EQ83" i="16" s="1"/>
  <c r="DU67" i="16"/>
  <c r="EQ67" i="16" s="1"/>
  <c r="DU51" i="16"/>
  <c r="EQ51" i="16" s="1"/>
  <c r="DU35" i="16"/>
  <c r="EQ35" i="16" s="1"/>
  <c r="DU20" i="16"/>
  <c r="EQ20" i="16" s="1"/>
  <c r="DU945" i="16"/>
  <c r="EQ945" i="16" s="1"/>
  <c r="DU929" i="16"/>
  <c r="EQ929" i="16" s="1"/>
  <c r="DU913" i="16"/>
  <c r="EQ913" i="16" s="1"/>
  <c r="DU897" i="16"/>
  <c r="EQ897" i="16" s="1"/>
  <c r="DU881" i="16"/>
  <c r="EQ881" i="16" s="1"/>
  <c r="DU865" i="16"/>
  <c r="EQ865" i="16" s="1"/>
  <c r="DU849" i="16"/>
  <c r="EQ849" i="16" s="1"/>
  <c r="DU833" i="16"/>
  <c r="EQ833" i="16" s="1"/>
  <c r="DU817" i="16"/>
  <c r="EQ817" i="16" s="1"/>
  <c r="DU801" i="16"/>
  <c r="EQ801" i="16" s="1"/>
  <c r="DU785" i="16"/>
  <c r="EQ785" i="16" s="1"/>
  <c r="DU769" i="16"/>
  <c r="EQ769" i="16" s="1"/>
  <c r="DU753" i="16"/>
  <c r="EQ753" i="16" s="1"/>
  <c r="DU737" i="16"/>
  <c r="EQ737" i="16" s="1"/>
  <c r="DU721" i="16"/>
  <c r="EQ721" i="16" s="1"/>
  <c r="DU705" i="16"/>
  <c r="EQ705" i="16" s="1"/>
  <c r="DU689" i="16"/>
  <c r="EQ689" i="16" s="1"/>
  <c r="DU673" i="16"/>
  <c r="EQ673" i="16" s="1"/>
  <c r="DU657" i="16"/>
  <c r="EQ657" i="16" s="1"/>
  <c r="DU641" i="16"/>
  <c r="EQ641" i="16" s="1"/>
  <c r="DU625" i="16"/>
  <c r="EQ625" i="16" s="1"/>
  <c r="DU609" i="16"/>
  <c r="EQ609" i="16" s="1"/>
  <c r="DU593" i="16"/>
  <c r="EQ593" i="16" s="1"/>
  <c r="DU577" i="16"/>
  <c r="EQ577" i="16" s="1"/>
  <c r="DU561" i="16"/>
  <c r="EQ561" i="16" s="1"/>
  <c r="DU545" i="16"/>
  <c r="EQ545" i="16" s="1"/>
  <c r="DU529" i="16"/>
  <c r="EQ529" i="16" s="1"/>
  <c r="DU513" i="16"/>
  <c r="EQ513" i="16" s="1"/>
  <c r="DU497" i="16"/>
  <c r="EQ497" i="16" s="1"/>
  <c r="DU481" i="16"/>
  <c r="EQ481" i="16" s="1"/>
  <c r="DU465" i="16"/>
  <c r="EQ465" i="16" s="1"/>
  <c r="DU449" i="16"/>
  <c r="EQ449" i="16" s="1"/>
  <c r="DU433" i="16"/>
  <c r="EQ433" i="16" s="1"/>
  <c r="DU417" i="16"/>
  <c r="EQ417" i="16" s="1"/>
  <c r="DU401" i="16"/>
  <c r="EQ401" i="16" s="1"/>
  <c r="DU385" i="16"/>
  <c r="EQ385" i="16" s="1"/>
  <c r="DU369" i="16"/>
  <c r="EQ369" i="16" s="1"/>
  <c r="DU353" i="16"/>
  <c r="EQ353" i="16" s="1"/>
  <c r="DU337" i="16"/>
  <c r="EQ337" i="16" s="1"/>
  <c r="DU321" i="16"/>
  <c r="EQ321" i="16" s="1"/>
  <c r="DU305" i="16"/>
  <c r="EQ305" i="16" s="1"/>
  <c r="DU289" i="16"/>
  <c r="EQ289" i="16" s="1"/>
  <c r="DU273" i="16"/>
  <c r="EQ273" i="16" s="1"/>
  <c r="DU257" i="16"/>
  <c r="EQ257" i="16" s="1"/>
  <c r="DU241" i="16"/>
  <c r="EQ241" i="16" s="1"/>
  <c r="DU225" i="16"/>
  <c r="EQ225" i="16" s="1"/>
  <c r="DU209" i="16"/>
  <c r="EQ209" i="16" s="1"/>
  <c r="DU193" i="16"/>
  <c r="EQ193" i="16" s="1"/>
  <c r="DU177" i="16"/>
  <c r="EQ177" i="16" s="1"/>
  <c r="DU161" i="16"/>
  <c r="EQ161" i="16" s="1"/>
  <c r="DU145" i="16"/>
  <c r="EQ145" i="16" s="1"/>
  <c r="DU129" i="16"/>
  <c r="EQ129" i="16" s="1"/>
  <c r="DU113" i="16"/>
  <c r="EQ113" i="16" s="1"/>
  <c r="DU97" i="16"/>
  <c r="EQ97" i="16" s="1"/>
  <c r="DU81" i="16"/>
  <c r="EQ81" i="16" s="1"/>
  <c r="DU65" i="16"/>
  <c r="EQ65" i="16" s="1"/>
  <c r="DU49" i="16"/>
  <c r="EQ49" i="16" s="1"/>
  <c r="DU33" i="16"/>
  <c r="EQ33" i="16" s="1"/>
  <c r="DU944" i="16"/>
  <c r="EQ944" i="16" s="1"/>
  <c r="DU928" i="16"/>
  <c r="EQ928" i="16" s="1"/>
  <c r="DU912" i="16"/>
  <c r="EQ912" i="16" s="1"/>
  <c r="DU896" i="16"/>
  <c r="EQ896" i="16" s="1"/>
  <c r="DU880" i="16"/>
  <c r="EQ880" i="16" s="1"/>
  <c r="DU864" i="16"/>
  <c r="EQ864" i="16" s="1"/>
  <c r="DU848" i="16"/>
  <c r="EQ848" i="16" s="1"/>
  <c r="DU832" i="16"/>
  <c r="EQ832" i="16" s="1"/>
  <c r="DU816" i="16"/>
  <c r="EQ816" i="16" s="1"/>
  <c r="DU800" i="16"/>
  <c r="EQ800" i="16" s="1"/>
  <c r="DU784" i="16"/>
  <c r="EQ784" i="16" s="1"/>
  <c r="DU768" i="16"/>
  <c r="EQ768" i="16" s="1"/>
  <c r="DU752" i="16"/>
  <c r="EQ752" i="16" s="1"/>
  <c r="DU736" i="16"/>
  <c r="EQ736" i="16" s="1"/>
  <c r="DU720" i="16"/>
  <c r="EQ720" i="16" s="1"/>
  <c r="DU704" i="16"/>
  <c r="EQ704" i="16" s="1"/>
  <c r="DU688" i="16"/>
  <c r="EQ688" i="16" s="1"/>
  <c r="DU672" i="16"/>
  <c r="EQ672" i="16" s="1"/>
  <c r="DU656" i="16"/>
  <c r="EQ656" i="16" s="1"/>
  <c r="DU640" i="16"/>
  <c r="EQ640" i="16" s="1"/>
  <c r="DU624" i="16"/>
  <c r="EQ624" i="16" s="1"/>
  <c r="DU608" i="16"/>
  <c r="EQ608" i="16" s="1"/>
  <c r="DU592" i="16"/>
  <c r="EQ592" i="16" s="1"/>
  <c r="DU576" i="16"/>
  <c r="EQ576" i="16" s="1"/>
  <c r="DU560" i="16"/>
  <c r="EQ560" i="16" s="1"/>
  <c r="DU544" i="16"/>
  <c r="EQ544" i="16" s="1"/>
  <c r="DU528" i="16"/>
  <c r="EQ528" i="16" s="1"/>
  <c r="DU512" i="16"/>
  <c r="EQ512" i="16" s="1"/>
  <c r="DU496" i="16"/>
  <c r="EQ496" i="16" s="1"/>
  <c r="DU480" i="16"/>
  <c r="EQ480" i="16" s="1"/>
  <c r="DU464" i="16"/>
  <c r="EQ464" i="16" s="1"/>
  <c r="DU448" i="16"/>
  <c r="EQ448" i="16" s="1"/>
  <c r="DU432" i="16"/>
  <c r="EQ432" i="16" s="1"/>
  <c r="DU416" i="16"/>
  <c r="EQ416" i="16" s="1"/>
  <c r="DU400" i="16"/>
  <c r="EQ400" i="16" s="1"/>
  <c r="DU384" i="16"/>
  <c r="EQ384" i="16" s="1"/>
  <c r="DU368" i="16"/>
  <c r="EQ368" i="16" s="1"/>
  <c r="DU352" i="16"/>
  <c r="EQ352" i="16" s="1"/>
  <c r="DU335" i="16"/>
  <c r="EQ335" i="16" s="1"/>
  <c r="DU320" i="16"/>
  <c r="EQ320" i="16" s="1"/>
  <c r="DU304" i="16"/>
  <c r="EQ304" i="16" s="1"/>
  <c r="DU288" i="16"/>
  <c r="EQ288" i="16" s="1"/>
  <c r="DU272" i="16"/>
  <c r="EQ272" i="16" s="1"/>
  <c r="DU256" i="16"/>
  <c r="EQ256" i="16" s="1"/>
  <c r="DU240" i="16"/>
  <c r="EQ240" i="16" s="1"/>
  <c r="DU224" i="16"/>
  <c r="EQ224" i="16" s="1"/>
  <c r="DU208" i="16"/>
  <c r="EQ208" i="16" s="1"/>
  <c r="DU192" i="16"/>
  <c r="EQ192" i="16" s="1"/>
  <c r="DU176" i="16"/>
  <c r="EQ176" i="16" s="1"/>
  <c r="DU160" i="16"/>
  <c r="EQ160" i="16" s="1"/>
  <c r="DU144" i="16"/>
  <c r="EQ144" i="16" s="1"/>
  <c r="DU128" i="16"/>
  <c r="EQ128" i="16" s="1"/>
  <c r="DU112" i="16"/>
  <c r="EQ112" i="16" s="1"/>
  <c r="DU96" i="16"/>
  <c r="EQ96" i="16" s="1"/>
  <c r="DU80" i="16"/>
  <c r="EQ80" i="16" s="1"/>
  <c r="DU64" i="16"/>
  <c r="EQ64" i="16" s="1"/>
  <c r="DU48" i="16"/>
  <c r="EQ48" i="16" s="1"/>
  <c r="DU32" i="16"/>
  <c r="EQ32" i="16" s="1"/>
  <c r="DU942" i="16"/>
  <c r="EQ942" i="16" s="1"/>
  <c r="DU926" i="16"/>
  <c r="EQ926" i="16" s="1"/>
  <c r="DU910" i="16"/>
  <c r="EQ910" i="16" s="1"/>
  <c r="DU894" i="16"/>
  <c r="EQ894" i="16" s="1"/>
  <c r="DU878" i="16"/>
  <c r="EQ878" i="16" s="1"/>
  <c r="DU862" i="16"/>
  <c r="EQ862" i="16" s="1"/>
  <c r="DU846" i="16"/>
  <c r="EQ846" i="16" s="1"/>
  <c r="DU830" i="16"/>
  <c r="EQ830" i="16" s="1"/>
  <c r="DU814" i="16"/>
  <c r="EQ814" i="16" s="1"/>
  <c r="DU798" i="16"/>
  <c r="EQ798" i="16" s="1"/>
  <c r="DU782" i="16"/>
  <c r="EQ782" i="16" s="1"/>
  <c r="DU766" i="16"/>
  <c r="EQ766" i="16" s="1"/>
  <c r="DU750" i="16"/>
  <c r="EQ750" i="16" s="1"/>
  <c r="DU734" i="16"/>
  <c r="EQ734" i="16" s="1"/>
  <c r="DU718" i="16"/>
  <c r="EQ718" i="16" s="1"/>
  <c r="DU702" i="16"/>
  <c r="EQ702" i="16" s="1"/>
  <c r="DU686" i="16"/>
  <c r="EQ686" i="16" s="1"/>
  <c r="DU670" i="16"/>
  <c r="EQ670" i="16" s="1"/>
  <c r="DU654" i="16"/>
  <c r="EQ654" i="16" s="1"/>
  <c r="DU638" i="16"/>
  <c r="EQ638" i="16" s="1"/>
  <c r="DU622" i="16"/>
  <c r="EQ622" i="16" s="1"/>
  <c r="DU606" i="16"/>
  <c r="EQ606" i="16" s="1"/>
  <c r="DU590" i="16"/>
  <c r="EQ590" i="16" s="1"/>
  <c r="DU574" i="16"/>
  <c r="EQ574" i="16" s="1"/>
  <c r="DU558" i="16"/>
  <c r="EQ558" i="16" s="1"/>
  <c r="DU542" i="16"/>
  <c r="EQ542" i="16" s="1"/>
  <c r="DU526" i="16"/>
  <c r="EQ526" i="16" s="1"/>
  <c r="DU510" i="16"/>
  <c r="EQ510" i="16" s="1"/>
  <c r="DU494" i="16"/>
  <c r="EQ494" i="16" s="1"/>
  <c r="DU478" i="16"/>
  <c r="EQ478" i="16" s="1"/>
  <c r="DU462" i="16"/>
  <c r="EQ462" i="16" s="1"/>
  <c r="DU446" i="16"/>
  <c r="EQ446" i="16" s="1"/>
  <c r="DU430" i="16"/>
  <c r="EQ430" i="16" s="1"/>
  <c r="DU414" i="16"/>
  <c r="EQ414" i="16" s="1"/>
  <c r="DU398" i="16"/>
  <c r="EQ398" i="16" s="1"/>
  <c r="DU382" i="16"/>
  <c r="EQ382" i="16" s="1"/>
  <c r="DU366" i="16"/>
  <c r="EQ366" i="16" s="1"/>
  <c r="DU350" i="16"/>
  <c r="EQ350" i="16" s="1"/>
  <c r="DU334" i="16"/>
  <c r="EQ334" i="16" s="1"/>
  <c r="DU318" i="16"/>
  <c r="EQ318" i="16" s="1"/>
  <c r="DU302" i="16"/>
  <c r="EQ302" i="16" s="1"/>
  <c r="DU286" i="16"/>
  <c r="EQ286" i="16" s="1"/>
  <c r="DU270" i="16"/>
  <c r="EQ270" i="16" s="1"/>
  <c r="DU254" i="16"/>
  <c r="EQ254" i="16" s="1"/>
  <c r="DU238" i="16"/>
  <c r="EQ238" i="16" s="1"/>
  <c r="DU222" i="16"/>
  <c r="EQ222" i="16" s="1"/>
  <c r="DU206" i="16"/>
  <c r="EQ206" i="16" s="1"/>
  <c r="DU190" i="16"/>
  <c r="EQ190" i="16" s="1"/>
  <c r="DU174" i="16"/>
  <c r="EQ174" i="16" s="1"/>
  <c r="DU158" i="16"/>
  <c r="EQ158" i="16" s="1"/>
  <c r="DU142" i="16"/>
  <c r="EQ142" i="16" s="1"/>
  <c r="DU126" i="16"/>
  <c r="EQ126" i="16" s="1"/>
  <c r="DU110" i="16"/>
  <c r="EQ110" i="16" s="1"/>
  <c r="DU94" i="16"/>
  <c r="EQ94" i="16" s="1"/>
  <c r="DU78" i="16"/>
  <c r="EQ78" i="16" s="1"/>
  <c r="DU62" i="16"/>
  <c r="EQ62" i="16" s="1"/>
  <c r="DU46" i="16"/>
  <c r="EQ46" i="16" s="1"/>
  <c r="DU30" i="16"/>
  <c r="EQ30" i="16" s="1"/>
  <c r="DU940" i="16"/>
  <c r="EQ940" i="16" s="1"/>
  <c r="DU924" i="16"/>
  <c r="EQ924" i="16" s="1"/>
  <c r="DU908" i="16"/>
  <c r="EQ908" i="16" s="1"/>
  <c r="DU892" i="16"/>
  <c r="EQ892" i="16" s="1"/>
  <c r="DU876" i="16"/>
  <c r="EQ876" i="16" s="1"/>
  <c r="DU860" i="16"/>
  <c r="EQ860" i="16" s="1"/>
  <c r="DU844" i="16"/>
  <c r="EQ844" i="16" s="1"/>
  <c r="DU828" i="16"/>
  <c r="EQ828" i="16" s="1"/>
  <c r="DU812" i="16"/>
  <c r="EQ812" i="16" s="1"/>
  <c r="DU796" i="16"/>
  <c r="EQ796" i="16" s="1"/>
  <c r="DU780" i="16"/>
  <c r="EQ780" i="16" s="1"/>
  <c r="DU764" i="16"/>
  <c r="EQ764" i="16" s="1"/>
  <c r="DU748" i="16"/>
  <c r="EQ748" i="16" s="1"/>
  <c r="DU732" i="16"/>
  <c r="EQ732" i="16" s="1"/>
  <c r="DU716" i="16"/>
  <c r="EQ716" i="16" s="1"/>
  <c r="DU700" i="16"/>
  <c r="EQ700" i="16" s="1"/>
  <c r="DU684" i="16"/>
  <c r="EQ684" i="16" s="1"/>
  <c r="DU668" i="16"/>
  <c r="EQ668" i="16" s="1"/>
  <c r="DU652" i="16"/>
  <c r="EQ652" i="16" s="1"/>
  <c r="DU636" i="16"/>
  <c r="EQ636" i="16" s="1"/>
  <c r="DU620" i="16"/>
  <c r="EQ620" i="16" s="1"/>
  <c r="DU604" i="16"/>
  <c r="EQ604" i="16" s="1"/>
  <c r="DU588" i="16"/>
  <c r="EQ588" i="16" s="1"/>
  <c r="DU572" i="16"/>
  <c r="EQ572" i="16" s="1"/>
  <c r="DU556" i="16"/>
  <c r="EQ556" i="16" s="1"/>
  <c r="DU540" i="16"/>
  <c r="EQ540" i="16" s="1"/>
  <c r="DU524" i="16"/>
  <c r="EQ524" i="16" s="1"/>
  <c r="DU508" i="16"/>
  <c r="EQ508" i="16" s="1"/>
  <c r="DU492" i="16"/>
  <c r="EQ492" i="16" s="1"/>
  <c r="DU476" i="16"/>
  <c r="EQ476" i="16" s="1"/>
  <c r="DU460" i="16"/>
  <c r="EQ460" i="16" s="1"/>
  <c r="DU444" i="16"/>
  <c r="EQ444" i="16" s="1"/>
  <c r="DU428" i="16"/>
  <c r="EQ428" i="16" s="1"/>
  <c r="DU412" i="16"/>
  <c r="EQ412" i="16" s="1"/>
  <c r="DU396" i="16"/>
  <c r="EQ396" i="16" s="1"/>
  <c r="DU380" i="16"/>
  <c r="EQ380" i="16" s="1"/>
  <c r="DU364" i="16"/>
  <c r="EQ364" i="16" s="1"/>
  <c r="DU348" i="16"/>
  <c r="EQ348" i="16" s="1"/>
  <c r="DU332" i="16"/>
  <c r="EQ332" i="16" s="1"/>
  <c r="DU316" i="16"/>
  <c r="EQ316" i="16" s="1"/>
  <c r="DU300" i="16"/>
  <c r="EQ300" i="16" s="1"/>
  <c r="DU284" i="16"/>
  <c r="EQ284" i="16" s="1"/>
  <c r="DU268" i="16"/>
  <c r="EQ268" i="16" s="1"/>
  <c r="DU252" i="16"/>
  <c r="EQ252" i="16" s="1"/>
  <c r="DU236" i="16"/>
  <c r="EQ236" i="16" s="1"/>
  <c r="DU220" i="16"/>
  <c r="EQ220" i="16" s="1"/>
  <c r="DU204" i="16"/>
  <c r="EQ204" i="16" s="1"/>
  <c r="DU188" i="16"/>
  <c r="EQ188" i="16" s="1"/>
  <c r="DU172" i="16"/>
  <c r="EQ172" i="16" s="1"/>
  <c r="DU156" i="16"/>
  <c r="EQ156" i="16" s="1"/>
  <c r="DU140" i="16"/>
  <c r="EQ140" i="16" s="1"/>
  <c r="DU124" i="16"/>
  <c r="EQ124" i="16" s="1"/>
  <c r="DU108" i="16"/>
  <c r="EQ108" i="16" s="1"/>
  <c r="DU92" i="16"/>
  <c r="EQ92" i="16" s="1"/>
  <c r="DU76" i="16"/>
  <c r="EQ76" i="16" s="1"/>
  <c r="DU60" i="16"/>
  <c r="EQ60" i="16" s="1"/>
  <c r="DU44" i="16"/>
  <c r="EQ44" i="16" s="1"/>
  <c r="DU28" i="16"/>
  <c r="EQ28" i="16" s="1"/>
  <c r="DU939" i="16"/>
  <c r="EQ939" i="16" s="1"/>
  <c r="DU923" i="16"/>
  <c r="EQ923" i="16" s="1"/>
  <c r="DU907" i="16"/>
  <c r="EQ907" i="16" s="1"/>
  <c r="DU891" i="16"/>
  <c r="EQ891" i="16" s="1"/>
  <c r="DU875" i="16"/>
  <c r="EQ875" i="16" s="1"/>
  <c r="DU859" i="16"/>
  <c r="EQ859" i="16" s="1"/>
  <c r="DU843" i="16"/>
  <c r="EQ843" i="16" s="1"/>
  <c r="DU827" i="16"/>
  <c r="EQ827" i="16" s="1"/>
  <c r="DU811" i="16"/>
  <c r="EQ811" i="16" s="1"/>
  <c r="DU795" i="16"/>
  <c r="EQ795" i="16" s="1"/>
  <c r="DU779" i="16"/>
  <c r="EQ779" i="16" s="1"/>
  <c r="DU763" i="16"/>
  <c r="EQ763" i="16" s="1"/>
  <c r="DU747" i="16"/>
  <c r="EQ747" i="16" s="1"/>
  <c r="DU731" i="16"/>
  <c r="EQ731" i="16" s="1"/>
  <c r="DU715" i="16"/>
  <c r="EQ715" i="16" s="1"/>
  <c r="DU699" i="16"/>
  <c r="EQ699" i="16" s="1"/>
  <c r="DU683" i="16"/>
  <c r="EQ683" i="16" s="1"/>
  <c r="DU667" i="16"/>
  <c r="EQ667" i="16" s="1"/>
  <c r="DU651" i="16"/>
  <c r="EQ651" i="16" s="1"/>
  <c r="DU635" i="16"/>
  <c r="EQ635" i="16" s="1"/>
  <c r="DU619" i="16"/>
  <c r="EQ619" i="16" s="1"/>
  <c r="DU603" i="16"/>
  <c r="EQ603" i="16" s="1"/>
  <c r="DU587" i="16"/>
  <c r="EQ587" i="16" s="1"/>
  <c r="DU571" i="16"/>
  <c r="EQ571" i="16" s="1"/>
  <c r="DU555" i="16"/>
  <c r="EQ555" i="16" s="1"/>
  <c r="DU539" i="16"/>
  <c r="EQ539" i="16" s="1"/>
  <c r="DU523" i="16"/>
  <c r="EQ523" i="16" s="1"/>
  <c r="DU507" i="16"/>
  <c r="EQ507" i="16" s="1"/>
  <c r="DU491" i="16"/>
  <c r="EQ491" i="16" s="1"/>
  <c r="DU475" i="16"/>
  <c r="EQ475" i="16" s="1"/>
  <c r="DU459" i="16"/>
  <c r="EQ459" i="16" s="1"/>
  <c r="DU443" i="16"/>
  <c r="EQ443" i="16" s="1"/>
  <c r="DU427" i="16"/>
  <c r="EQ427" i="16" s="1"/>
  <c r="DU411" i="16"/>
  <c r="EQ411" i="16" s="1"/>
  <c r="DU395" i="16"/>
  <c r="EQ395" i="16" s="1"/>
  <c r="DU379" i="16"/>
  <c r="EQ379" i="16" s="1"/>
  <c r="DU363" i="16"/>
  <c r="EQ363" i="16" s="1"/>
  <c r="DU347" i="16"/>
  <c r="EQ347" i="16" s="1"/>
  <c r="DU331" i="16"/>
  <c r="EQ331" i="16" s="1"/>
  <c r="DU315" i="16"/>
  <c r="EQ315" i="16" s="1"/>
  <c r="DU299" i="16"/>
  <c r="EQ299" i="16" s="1"/>
  <c r="DU283" i="16"/>
  <c r="EQ283" i="16" s="1"/>
  <c r="DU267" i="16"/>
  <c r="EQ267" i="16" s="1"/>
  <c r="DU251" i="16"/>
  <c r="EQ251" i="16" s="1"/>
  <c r="DU235" i="16"/>
  <c r="EQ235" i="16" s="1"/>
  <c r="DU219" i="16"/>
  <c r="EQ219" i="16" s="1"/>
  <c r="DU203" i="16"/>
  <c r="EQ203" i="16" s="1"/>
  <c r="DU187" i="16"/>
  <c r="EQ187" i="16" s="1"/>
  <c r="DU171" i="16"/>
  <c r="EQ171" i="16" s="1"/>
  <c r="DU155" i="16"/>
  <c r="EQ155" i="16" s="1"/>
  <c r="DU139" i="16"/>
  <c r="EQ139" i="16" s="1"/>
  <c r="DU123" i="16"/>
  <c r="EQ123" i="16" s="1"/>
  <c r="DU107" i="16"/>
  <c r="EQ107" i="16" s="1"/>
  <c r="DU91" i="16"/>
  <c r="EQ91" i="16" s="1"/>
  <c r="DU75" i="16"/>
  <c r="EQ75" i="16" s="1"/>
  <c r="DU59" i="16"/>
  <c r="EQ59" i="16" s="1"/>
  <c r="DU43" i="16"/>
  <c r="EQ43" i="16" s="1"/>
  <c r="DU27" i="16"/>
  <c r="EQ27" i="16" s="1"/>
  <c r="DU938" i="16"/>
  <c r="EQ938" i="16" s="1"/>
  <c r="DU922" i="16"/>
  <c r="EQ922" i="16" s="1"/>
  <c r="DU906" i="16"/>
  <c r="EQ906" i="16" s="1"/>
  <c r="DU890" i="16"/>
  <c r="EQ890" i="16" s="1"/>
  <c r="DU874" i="16"/>
  <c r="EQ874" i="16" s="1"/>
  <c r="DU858" i="16"/>
  <c r="EQ858" i="16" s="1"/>
  <c r="DU842" i="16"/>
  <c r="EQ842" i="16" s="1"/>
  <c r="DU826" i="16"/>
  <c r="EQ826" i="16" s="1"/>
  <c r="DU810" i="16"/>
  <c r="EQ810" i="16" s="1"/>
  <c r="DU794" i="16"/>
  <c r="EQ794" i="16" s="1"/>
  <c r="DU778" i="16"/>
  <c r="EQ778" i="16" s="1"/>
  <c r="DU762" i="16"/>
  <c r="EQ762" i="16" s="1"/>
  <c r="DU746" i="16"/>
  <c r="EQ746" i="16" s="1"/>
  <c r="DU730" i="16"/>
  <c r="EQ730" i="16" s="1"/>
  <c r="DU714" i="16"/>
  <c r="EQ714" i="16" s="1"/>
  <c r="DU698" i="16"/>
  <c r="EQ698" i="16" s="1"/>
  <c r="DU682" i="16"/>
  <c r="EQ682" i="16" s="1"/>
  <c r="DU666" i="16"/>
  <c r="EQ666" i="16" s="1"/>
  <c r="DU650" i="16"/>
  <c r="EQ650" i="16" s="1"/>
  <c r="DU634" i="16"/>
  <c r="EQ634" i="16" s="1"/>
  <c r="DU618" i="16"/>
  <c r="EQ618" i="16" s="1"/>
  <c r="DU602" i="16"/>
  <c r="EQ602" i="16" s="1"/>
  <c r="DU586" i="16"/>
  <c r="EQ586" i="16" s="1"/>
  <c r="DU570" i="16"/>
  <c r="EQ570" i="16" s="1"/>
  <c r="DU554" i="16"/>
  <c r="EQ554" i="16" s="1"/>
  <c r="DU538" i="16"/>
  <c r="EQ538" i="16" s="1"/>
  <c r="DU522" i="16"/>
  <c r="EQ522" i="16" s="1"/>
  <c r="DU506" i="16"/>
  <c r="EQ506" i="16" s="1"/>
  <c r="DU490" i="16"/>
  <c r="EQ490" i="16" s="1"/>
  <c r="DU474" i="16"/>
  <c r="EQ474" i="16" s="1"/>
  <c r="DU458" i="16"/>
  <c r="EQ458" i="16" s="1"/>
  <c r="DU442" i="16"/>
  <c r="EQ442" i="16" s="1"/>
  <c r="DU426" i="16"/>
  <c r="EQ426" i="16" s="1"/>
  <c r="DU410" i="16"/>
  <c r="EQ410" i="16" s="1"/>
  <c r="DU394" i="16"/>
  <c r="EQ394" i="16" s="1"/>
  <c r="DU378" i="16"/>
  <c r="EQ378" i="16" s="1"/>
  <c r="DU362" i="16"/>
  <c r="EQ362" i="16" s="1"/>
  <c r="DU346" i="16"/>
  <c r="EQ346" i="16" s="1"/>
  <c r="DU330" i="16"/>
  <c r="EQ330" i="16" s="1"/>
  <c r="DU314" i="16"/>
  <c r="EQ314" i="16" s="1"/>
  <c r="DU298" i="16"/>
  <c r="EQ298" i="16" s="1"/>
  <c r="DU282" i="16"/>
  <c r="EQ282" i="16" s="1"/>
  <c r="DU266" i="16"/>
  <c r="EQ266" i="16" s="1"/>
  <c r="DU250" i="16"/>
  <c r="EQ250" i="16" s="1"/>
  <c r="DU234" i="16"/>
  <c r="EQ234" i="16" s="1"/>
  <c r="DU218" i="16"/>
  <c r="EQ218" i="16" s="1"/>
  <c r="DU202" i="16"/>
  <c r="EQ202" i="16" s="1"/>
  <c r="DU186" i="16"/>
  <c r="EQ186" i="16" s="1"/>
  <c r="DU170" i="16"/>
  <c r="EQ170" i="16" s="1"/>
  <c r="DU154" i="16"/>
  <c r="EQ154" i="16" s="1"/>
  <c r="DU138" i="16"/>
  <c r="EQ138" i="16" s="1"/>
  <c r="DU122" i="16"/>
  <c r="EQ122" i="16" s="1"/>
  <c r="DU106" i="16"/>
  <c r="EQ106" i="16" s="1"/>
  <c r="DU90" i="16"/>
  <c r="EQ90" i="16" s="1"/>
  <c r="DU74" i="16"/>
  <c r="EQ74" i="16" s="1"/>
  <c r="DU58" i="16"/>
  <c r="EQ58" i="16" s="1"/>
  <c r="DU42" i="16"/>
  <c r="EQ42" i="16" s="1"/>
  <c r="DU26" i="16"/>
  <c r="EQ26" i="16" s="1"/>
  <c r="DU937" i="16"/>
  <c r="EQ937" i="16" s="1"/>
  <c r="DU921" i="16"/>
  <c r="EQ921" i="16" s="1"/>
  <c r="DU905" i="16"/>
  <c r="EQ905" i="16" s="1"/>
  <c r="DU889" i="16"/>
  <c r="EQ889" i="16" s="1"/>
  <c r="DU873" i="16"/>
  <c r="EQ873" i="16" s="1"/>
  <c r="DU857" i="16"/>
  <c r="EQ857" i="16" s="1"/>
  <c r="DU841" i="16"/>
  <c r="EQ841" i="16" s="1"/>
  <c r="DU825" i="16"/>
  <c r="EQ825" i="16" s="1"/>
  <c r="DU809" i="16"/>
  <c r="EQ809" i="16" s="1"/>
  <c r="DU793" i="16"/>
  <c r="EQ793" i="16" s="1"/>
  <c r="DU777" i="16"/>
  <c r="EQ777" i="16" s="1"/>
  <c r="DU761" i="16"/>
  <c r="EQ761" i="16" s="1"/>
  <c r="DU745" i="16"/>
  <c r="EQ745" i="16" s="1"/>
  <c r="DU729" i="16"/>
  <c r="EQ729" i="16" s="1"/>
  <c r="DU713" i="16"/>
  <c r="EQ713" i="16" s="1"/>
  <c r="DU697" i="16"/>
  <c r="EQ697" i="16" s="1"/>
  <c r="DU681" i="16"/>
  <c r="EQ681" i="16" s="1"/>
  <c r="DU665" i="16"/>
  <c r="EQ665" i="16" s="1"/>
  <c r="DU649" i="16"/>
  <c r="EQ649" i="16" s="1"/>
  <c r="DU633" i="16"/>
  <c r="EQ633" i="16" s="1"/>
  <c r="DU617" i="16"/>
  <c r="EQ617" i="16" s="1"/>
  <c r="DU601" i="16"/>
  <c r="EQ601" i="16" s="1"/>
  <c r="DU585" i="16"/>
  <c r="EQ585" i="16" s="1"/>
  <c r="DU569" i="16"/>
  <c r="EQ569" i="16" s="1"/>
  <c r="DU553" i="16"/>
  <c r="EQ553" i="16" s="1"/>
  <c r="DU537" i="16"/>
  <c r="EQ537" i="16" s="1"/>
  <c r="DU521" i="16"/>
  <c r="EQ521" i="16" s="1"/>
  <c r="DU505" i="16"/>
  <c r="EQ505" i="16" s="1"/>
  <c r="DU489" i="16"/>
  <c r="EQ489" i="16" s="1"/>
  <c r="DU473" i="16"/>
  <c r="EQ473" i="16" s="1"/>
  <c r="DU457" i="16"/>
  <c r="EQ457" i="16" s="1"/>
  <c r="DU441" i="16"/>
  <c r="EQ441" i="16" s="1"/>
  <c r="DU425" i="16"/>
  <c r="EQ425" i="16" s="1"/>
  <c r="DU409" i="16"/>
  <c r="EQ409" i="16" s="1"/>
  <c r="DU393" i="16"/>
  <c r="EQ393" i="16" s="1"/>
  <c r="DU377" i="16"/>
  <c r="EQ377" i="16" s="1"/>
  <c r="DU361" i="16"/>
  <c r="EQ361" i="16" s="1"/>
  <c r="DU345" i="16"/>
  <c r="EQ345" i="16" s="1"/>
  <c r="DU329" i="16"/>
  <c r="EQ329" i="16" s="1"/>
  <c r="DU313" i="16"/>
  <c r="EQ313" i="16" s="1"/>
  <c r="DU297" i="16"/>
  <c r="EQ297" i="16" s="1"/>
  <c r="DU281" i="16"/>
  <c r="EQ281" i="16" s="1"/>
  <c r="DU265" i="16"/>
  <c r="EQ265" i="16" s="1"/>
  <c r="DU249" i="16"/>
  <c r="EQ249" i="16" s="1"/>
  <c r="DU233" i="16"/>
  <c r="EQ233" i="16" s="1"/>
  <c r="DU217" i="16"/>
  <c r="EQ217" i="16" s="1"/>
  <c r="DU201" i="16"/>
  <c r="EQ201" i="16" s="1"/>
  <c r="DU185" i="16"/>
  <c r="EQ185" i="16" s="1"/>
  <c r="DU169" i="16"/>
  <c r="EQ169" i="16" s="1"/>
  <c r="DU153" i="16"/>
  <c r="EQ153" i="16" s="1"/>
  <c r="DU137" i="16"/>
  <c r="EQ137" i="16" s="1"/>
  <c r="DU121" i="16"/>
  <c r="EQ121" i="16" s="1"/>
  <c r="DU105" i="16"/>
  <c r="EQ105" i="16" s="1"/>
  <c r="DU89" i="16"/>
  <c r="EQ89" i="16" s="1"/>
  <c r="DU73" i="16"/>
  <c r="EQ73" i="16" s="1"/>
  <c r="DU57" i="16"/>
  <c r="EQ57" i="16" s="1"/>
  <c r="DU41" i="16"/>
  <c r="EQ41" i="16" s="1"/>
  <c r="DU25" i="16"/>
  <c r="EQ25" i="16" s="1"/>
  <c r="DW1003" i="16"/>
  <c r="ES1003" i="16" s="1"/>
  <c r="DW987" i="16"/>
  <c r="ES987" i="16" s="1"/>
  <c r="DW971" i="16"/>
  <c r="ES971" i="16" s="1"/>
  <c r="DW955" i="16"/>
  <c r="ES955" i="16" s="1"/>
  <c r="DW939" i="16"/>
  <c r="ES939" i="16" s="1"/>
  <c r="DW923" i="16"/>
  <c r="ES923" i="16" s="1"/>
  <c r="DW907" i="16"/>
  <c r="ES907" i="16" s="1"/>
  <c r="DW891" i="16"/>
  <c r="ES891" i="16" s="1"/>
  <c r="DW875" i="16"/>
  <c r="ES875" i="16" s="1"/>
  <c r="DW859" i="16"/>
  <c r="ES859" i="16" s="1"/>
  <c r="DW843" i="16"/>
  <c r="ES843" i="16" s="1"/>
  <c r="DW827" i="16"/>
  <c r="ES827" i="16" s="1"/>
  <c r="DW811" i="16"/>
  <c r="ES811" i="16" s="1"/>
  <c r="DW795" i="16"/>
  <c r="ES795" i="16" s="1"/>
  <c r="DW779" i="16"/>
  <c r="ES779" i="16" s="1"/>
  <c r="DW763" i="16"/>
  <c r="ES763" i="16" s="1"/>
  <c r="DW747" i="16"/>
  <c r="ES747" i="16" s="1"/>
  <c r="DW731" i="16"/>
  <c r="ES731" i="16" s="1"/>
  <c r="DW715" i="16"/>
  <c r="ES715" i="16" s="1"/>
  <c r="DW699" i="16"/>
  <c r="ES699" i="16" s="1"/>
  <c r="DW683" i="16"/>
  <c r="ES683" i="16" s="1"/>
  <c r="DW667" i="16"/>
  <c r="ES667" i="16" s="1"/>
  <c r="DW651" i="16"/>
  <c r="ES651" i="16" s="1"/>
  <c r="DW635" i="16"/>
  <c r="ES635" i="16" s="1"/>
  <c r="DW619" i="16"/>
  <c r="ES619" i="16" s="1"/>
  <c r="DW603" i="16"/>
  <c r="ES603" i="16" s="1"/>
  <c r="DW587" i="16"/>
  <c r="ES587" i="16" s="1"/>
  <c r="DW571" i="16"/>
  <c r="ES571" i="16" s="1"/>
  <c r="DW555" i="16"/>
  <c r="ES555" i="16" s="1"/>
  <c r="DW539" i="16"/>
  <c r="ES539" i="16" s="1"/>
  <c r="DW523" i="16"/>
  <c r="ES523" i="16" s="1"/>
  <c r="DW507" i="16"/>
  <c r="ES507" i="16" s="1"/>
  <c r="DW491" i="16"/>
  <c r="ES491" i="16" s="1"/>
  <c r="DW475" i="16"/>
  <c r="ES475" i="16" s="1"/>
  <c r="DW459" i="16"/>
  <c r="ES459" i="16" s="1"/>
  <c r="DW443" i="16"/>
  <c r="ES443" i="16" s="1"/>
  <c r="DW427" i="16"/>
  <c r="ES427" i="16" s="1"/>
  <c r="DW411" i="16"/>
  <c r="ES411" i="16" s="1"/>
  <c r="DW395" i="16"/>
  <c r="ES395" i="16" s="1"/>
  <c r="DW379" i="16"/>
  <c r="ES379" i="16" s="1"/>
  <c r="DW363" i="16"/>
  <c r="ES363" i="16" s="1"/>
  <c r="DW347" i="16"/>
  <c r="ES347" i="16" s="1"/>
  <c r="DW331" i="16"/>
  <c r="ES331" i="16" s="1"/>
  <c r="DW315" i="16"/>
  <c r="ES315" i="16" s="1"/>
  <c r="DW299" i="16"/>
  <c r="ES299" i="16" s="1"/>
  <c r="DW283" i="16"/>
  <c r="ES283" i="16" s="1"/>
  <c r="DW267" i="16"/>
  <c r="ES267" i="16" s="1"/>
  <c r="DW251" i="16"/>
  <c r="ES251" i="16" s="1"/>
  <c r="DW235" i="16"/>
  <c r="ES235" i="16" s="1"/>
  <c r="DW219" i="16"/>
  <c r="ES219" i="16" s="1"/>
  <c r="DW203" i="16"/>
  <c r="ES203" i="16" s="1"/>
  <c r="DW187" i="16"/>
  <c r="ES187" i="16" s="1"/>
  <c r="DW171" i="16"/>
  <c r="ES171" i="16" s="1"/>
  <c r="DW155" i="16"/>
  <c r="ES155" i="16" s="1"/>
  <c r="DW139" i="16"/>
  <c r="ES139" i="16" s="1"/>
  <c r="DW123" i="16"/>
  <c r="ES123" i="16" s="1"/>
  <c r="DW107" i="16"/>
  <c r="ES107" i="16" s="1"/>
  <c r="DW91" i="16"/>
  <c r="ES91" i="16" s="1"/>
  <c r="DW75" i="16"/>
  <c r="ES75" i="16" s="1"/>
  <c r="DW59" i="16"/>
  <c r="ES59" i="16" s="1"/>
  <c r="DW43" i="16"/>
  <c r="ES43" i="16" s="1"/>
  <c r="DW27" i="16"/>
  <c r="ES27" i="16" s="1"/>
  <c r="DW1002" i="16"/>
  <c r="ES1002" i="16" s="1"/>
  <c r="DW986" i="16"/>
  <c r="ES986" i="16" s="1"/>
  <c r="DW970" i="16"/>
  <c r="ES970" i="16" s="1"/>
  <c r="DW954" i="16"/>
  <c r="ES954" i="16" s="1"/>
  <c r="DW938" i="16"/>
  <c r="ES938" i="16" s="1"/>
  <c r="DW922" i="16"/>
  <c r="ES922" i="16" s="1"/>
  <c r="DW906" i="16"/>
  <c r="ES906" i="16" s="1"/>
  <c r="DW890" i="16"/>
  <c r="ES890" i="16" s="1"/>
  <c r="DW874" i="16"/>
  <c r="ES874" i="16" s="1"/>
  <c r="DW858" i="16"/>
  <c r="ES858" i="16" s="1"/>
  <c r="DW842" i="16"/>
  <c r="ES842" i="16" s="1"/>
  <c r="DW826" i="16"/>
  <c r="ES826" i="16" s="1"/>
  <c r="DW810" i="16"/>
  <c r="ES810" i="16" s="1"/>
  <c r="DW794" i="16"/>
  <c r="ES794" i="16" s="1"/>
  <c r="DW778" i="16"/>
  <c r="ES778" i="16" s="1"/>
  <c r="DW762" i="16"/>
  <c r="ES762" i="16" s="1"/>
  <c r="DW746" i="16"/>
  <c r="ES746" i="16" s="1"/>
  <c r="DW730" i="16"/>
  <c r="ES730" i="16" s="1"/>
  <c r="DW714" i="16"/>
  <c r="ES714" i="16" s="1"/>
  <c r="DW698" i="16"/>
  <c r="ES698" i="16" s="1"/>
  <c r="DW682" i="16"/>
  <c r="ES682" i="16" s="1"/>
  <c r="DW666" i="16"/>
  <c r="ES666" i="16" s="1"/>
  <c r="DW650" i="16"/>
  <c r="ES650" i="16" s="1"/>
  <c r="DW634" i="16"/>
  <c r="ES634" i="16" s="1"/>
  <c r="DW618" i="16"/>
  <c r="ES618" i="16" s="1"/>
  <c r="DW602" i="16"/>
  <c r="ES602" i="16" s="1"/>
  <c r="DW586" i="16"/>
  <c r="ES586" i="16" s="1"/>
  <c r="DW570" i="16"/>
  <c r="ES570" i="16" s="1"/>
  <c r="DW554" i="16"/>
  <c r="ES554" i="16" s="1"/>
  <c r="DW538" i="16"/>
  <c r="ES538" i="16" s="1"/>
  <c r="DW522" i="16"/>
  <c r="ES522" i="16" s="1"/>
  <c r="DW506" i="16"/>
  <c r="ES506" i="16" s="1"/>
  <c r="DW490" i="16"/>
  <c r="ES490" i="16" s="1"/>
  <c r="DW474" i="16"/>
  <c r="ES474" i="16" s="1"/>
  <c r="DW458" i="16"/>
  <c r="ES458" i="16" s="1"/>
  <c r="DW442" i="16"/>
  <c r="ES442" i="16" s="1"/>
  <c r="DW426" i="16"/>
  <c r="ES426" i="16" s="1"/>
  <c r="DW410" i="16"/>
  <c r="ES410" i="16" s="1"/>
  <c r="DW394" i="16"/>
  <c r="ES394" i="16" s="1"/>
  <c r="DW378" i="16"/>
  <c r="ES378" i="16" s="1"/>
  <c r="DW362" i="16"/>
  <c r="ES362" i="16" s="1"/>
  <c r="DW346" i="16"/>
  <c r="ES346" i="16" s="1"/>
  <c r="DW330" i="16"/>
  <c r="ES330" i="16" s="1"/>
  <c r="DW314" i="16"/>
  <c r="ES314" i="16" s="1"/>
  <c r="DW298" i="16"/>
  <c r="ES298" i="16" s="1"/>
  <c r="DW282" i="16"/>
  <c r="ES282" i="16" s="1"/>
  <c r="DW266" i="16"/>
  <c r="ES266" i="16" s="1"/>
  <c r="DW250" i="16"/>
  <c r="ES250" i="16" s="1"/>
  <c r="DW234" i="16"/>
  <c r="ES234" i="16" s="1"/>
  <c r="DW218" i="16"/>
  <c r="ES218" i="16" s="1"/>
  <c r="DW202" i="16"/>
  <c r="ES202" i="16" s="1"/>
  <c r="DW186" i="16"/>
  <c r="ES186" i="16" s="1"/>
  <c r="DW170" i="16"/>
  <c r="ES170" i="16" s="1"/>
  <c r="DW154" i="16"/>
  <c r="ES154" i="16" s="1"/>
  <c r="DW138" i="16"/>
  <c r="ES138" i="16" s="1"/>
  <c r="DW122" i="16"/>
  <c r="ES122" i="16" s="1"/>
  <c r="DW106" i="16"/>
  <c r="ES106" i="16" s="1"/>
  <c r="DW90" i="16"/>
  <c r="ES90" i="16" s="1"/>
  <c r="DW74" i="16"/>
  <c r="ES74" i="16" s="1"/>
  <c r="DW58" i="16"/>
  <c r="ES58" i="16" s="1"/>
  <c r="DW42" i="16"/>
  <c r="ES42" i="16" s="1"/>
  <c r="DW26" i="16"/>
  <c r="ES26" i="16" s="1"/>
  <c r="DW1001" i="16"/>
  <c r="ES1001" i="16" s="1"/>
  <c r="DW985" i="16"/>
  <c r="ES985" i="16" s="1"/>
  <c r="DW969" i="16"/>
  <c r="ES969" i="16" s="1"/>
  <c r="DW953" i="16"/>
  <c r="ES953" i="16" s="1"/>
  <c r="DW937" i="16"/>
  <c r="ES937" i="16" s="1"/>
  <c r="DW921" i="16"/>
  <c r="ES921" i="16" s="1"/>
  <c r="DW905" i="16"/>
  <c r="ES905" i="16" s="1"/>
  <c r="DW889" i="16"/>
  <c r="ES889" i="16" s="1"/>
  <c r="DW873" i="16"/>
  <c r="ES873" i="16" s="1"/>
  <c r="DW857" i="16"/>
  <c r="ES857" i="16" s="1"/>
  <c r="DW841" i="16"/>
  <c r="ES841" i="16" s="1"/>
  <c r="DW825" i="16"/>
  <c r="ES825" i="16" s="1"/>
  <c r="DW809" i="16"/>
  <c r="ES809" i="16" s="1"/>
  <c r="DW793" i="16"/>
  <c r="ES793" i="16" s="1"/>
  <c r="DW777" i="16"/>
  <c r="ES777" i="16" s="1"/>
  <c r="DW761" i="16"/>
  <c r="ES761" i="16" s="1"/>
  <c r="DW745" i="16"/>
  <c r="ES745" i="16" s="1"/>
  <c r="DW729" i="16"/>
  <c r="ES729" i="16" s="1"/>
  <c r="DW713" i="16"/>
  <c r="ES713" i="16" s="1"/>
  <c r="DW697" i="16"/>
  <c r="ES697" i="16" s="1"/>
  <c r="DW681" i="16"/>
  <c r="ES681" i="16" s="1"/>
  <c r="DW665" i="16"/>
  <c r="ES665" i="16" s="1"/>
  <c r="DW649" i="16"/>
  <c r="ES649" i="16" s="1"/>
  <c r="DW633" i="16"/>
  <c r="ES633" i="16" s="1"/>
  <c r="DW617" i="16"/>
  <c r="ES617" i="16" s="1"/>
  <c r="DW601" i="16"/>
  <c r="ES601" i="16" s="1"/>
  <c r="DW585" i="16"/>
  <c r="ES585" i="16" s="1"/>
  <c r="DW569" i="16"/>
  <c r="ES569" i="16" s="1"/>
  <c r="DW553" i="16"/>
  <c r="ES553" i="16" s="1"/>
  <c r="DW537" i="16"/>
  <c r="ES537" i="16" s="1"/>
  <c r="DW521" i="16"/>
  <c r="ES521" i="16" s="1"/>
  <c r="DW505" i="16"/>
  <c r="ES505" i="16" s="1"/>
  <c r="DW489" i="16"/>
  <c r="ES489" i="16" s="1"/>
  <c r="DW473" i="16"/>
  <c r="ES473" i="16" s="1"/>
  <c r="DW457" i="16"/>
  <c r="ES457" i="16" s="1"/>
  <c r="DW441" i="16"/>
  <c r="ES441" i="16" s="1"/>
  <c r="DW425" i="16"/>
  <c r="ES425" i="16" s="1"/>
  <c r="DW409" i="16"/>
  <c r="ES409" i="16" s="1"/>
  <c r="DW393" i="16"/>
  <c r="ES393" i="16" s="1"/>
  <c r="DW377" i="16"/>
  <c r="ES377" i="16" s="1"/>
  <c r="DW361" i="16"/>
  <c r="ES361" i="16" s="1"/>
  <c r="DW345" i="16"/>
  <c r="ES345" i="16" s="1"/>
  <c r="DW329" i="16"/>
  <c r="ES329" i="16" s="1"/>
  <c r="DW313" i="16"/>
  <c r="ES313" i="16" s="1"/>
  <c r="DW297" i="16"/>
  <c r="ES297" i="16" s="1"/>
  <c r="DW281" i="16"/>
  <c r="ES281" i="16" s="1"/>
  <c r="DW265" i="16"/>
  <c r="ES265" i="16" s="1"/>
  <c r="DW249" i="16"/>
  <c r="ES249" i="16" s="1"/>
  <c r="DW233" i="16"/>
  <c r="ES233" i="16" s="1"/>
  <c r="DW217" i="16"/>
  <c r="ES217" i="16" s="1"/>
  <c r="DW201" i="16"/>
  <c r="ES201" i="16" s="1"/>
  <c r="DW185" i="16"/>
  <c r="ES185" i="16" s="1"/>
  <c r="DW169" i="16"/>
  <c r="ES169" i="16" s="1"/>
  <c r="DW153" i="16"/>
  <c r="ES153" i="16" s="1"/>
  <c r="DW137" i="16"/>
  <c r="ES137" i="16" s="1"/>
  <c r="DW121" i="16"/>
  <c r="ES121" i="16" s="1"/>
  <c r="DW105" i="16"/>
  <c r="ES105" i="16" s="1"/>
  <c r="DW89" i="16"/>
  <c r="ES89" i="16" s="1"/>
  <c r="DW73" i="16"/>
  <c r="ES73" i="16" s="1"/>
  <c r="DW57" i="16"/>
  <c r="ES57" i="16" s="1"/>
  <c r="DW41" i="16"/>
  <c r="ES41" i="16" s="1"/>
  <c r="DW24" i="16"/>
  <c r="ES24" i="16" s="1"/>
  <c r="DW1016" i="16"/>
  <c r="ES1016" i="16" s="1"/>
  <c r="DW1000" i="16"/>
  <c r="ES1000" i="16" s="1"/>
  <c r="DW984" i="16"/>
  <c r="ES984" i="16" s="1"/>
  <c r="DW968" i="16"/>
  <c r="ES968" i="16" s="1"/>
  <c r="DW952" i="16"/>
  <c r="ES952" i="16" s="1"/>
  <c r="DW936" i="16"/>
  <c r="ES936" i="16" s="1"/>
  <c r="DW920" i="16"/>
  <c r="ES920" i="16" s="1"/>
  <c r="DW904" i="16"/>
  <c r="ES904" i="16" s="1"/>
  <c r="DW888" i="16"/>
  <c r="ES888" i="16" s="1"/>
  <c r="DW872" i="16"/>
  <c r="ES872" i="16" s="1"/>
  <c r="DW856" i="16"/>
  <c r="ES856" i="16" s="1"/>
  <c r="DW840" i="16"/>
  <c r="ES840" i="16" s="1"/>
  <c r="DW824" i="16"/>
  <c r="ES824" i="16" s="1"/>
  <c r="DW808" i="16"/>
  <c r="ES808" i="16" s="1"/>
  <c r="DW792" i="16"/>
  <c r="ES792" i="16" s="1"/>
  <c r="DW776" i="16"/>
  <c r="ES776" i="16" s="1"/>
  <c r="DW760" i="16"/>
  <c r="ES760" i="16" s="1"/>
  <c r="DW744" i="16"/>
  <c r="ES744" i="16" s="1"/>
  <c r="DW728" i="16"/>
  <c r="ES728" i="16" s="1"/>
  <c r="DW712" i="16"/>
  <c r="ES712" i="16" s="1"/>
  <c r="DW696" i="16"/>
  <c r="ES696" i="16" s="1"/>
  <c r="DW680" i="16"/>
  <c r="ES680" i="16" s="1"/>
  <c r="DW664" i="16"/>
  <c r="ES664" i="16" s="1"/>
  <c r="DW648" i="16"/>
  <c r="ES648" i="16" s="1"/>
  <c r="DW632" i="16"/>
  <c r="ES632" i="16" s="1"/>
  <c r="DW616" i="16"/>
  <c r="ES616" i="16" s="1"/>
  <c r="DW600" i="16"/>
  <c r="ES600" i="16" s="1"/>
  <c r="DW584" i="16"/>
  <c r="ES584" i="16" s="1"/>
  <c r="DW568" i="16"/>
  <c r="ES568" i="16" s="1"/>
  <c r="DW552" i="16"/>
  <c r="ES552" i="16" s="1"/>
  <c r="DW536" i="16"/>
  <c r="ES536" i="16" s="1"/>
  <c r="DW520" i="16"/>
  <c r="ES520" i="16" s="1"/>
  <c r="DW504" i="16"/>
  <c r="ES504" i="16" s="1"/>
  <c r="DW488" i="16"/>
  <c r="ES488" i="16" s="1"/>
  <c r="DW472" i="16"/>
  <c r="ES472" i="16" s="1"/>
  <c r="DW456" i="16"/>
  <c r="ES456" i="16" s="1"/>
  <c r="DW440" i="16"/>
  <c r="ES440" i="16" s="1"/>
  <c r="DW424" i="16"/>
  <c r="ES424" i="16" s="1"/>
  <c r="DW408" i="16"/>
  <c r="ES408" i="16" s="1"/>
  <c r="DW392" i="16"/>
  <c r="ES392" i="16" s="1"/>
  <c r="DW376" i="16"/>
  <c r="ES376" i="16" s="1"/>
  <c r="DW360" i="16"/>
  <c r="ES360" i="16" s="1"/>
  <c r="DW344" i="16"/>
  <c r="ES344" i="16" s="1"/>
  <c r="DW328" i="16"/>
  <c r="ES328" i="16" s="1"/>
  <c r="DW312" i="16"/>
  <c r="ES312" i="16" s="1"/>
  <c r="DW296" i="16"/>
  <c r="ES296" i="16" s="1"/>
  <c r="DW280" i="16"/>
  <c r="ES280" i="16" s="1"/>
  <c r="DW264" i="16"/>
  <c r="ES264" i="16" s="1"/>
  <c r="DW248" i="16"/>
  <c r="ES248" i="16" s="1"/>
  <c r="DW232" i="16"/>
  <c r="ES232" i="16" s="1"/>
  <c r="DW216" i="16"/>
  <c r="ES216" i="16" s="1"/>
  <c r="DW200" i="16"/>
  <c r="ES200" i="16" s="1"/>
  <c r="DW184" i="16"/>
  <c r="ES184" i="16" s="1"/>
  <c r="DW168" i="16"/>
  <c r="ES168" i="16" s="1"/>
  <c r="DW152" i="16"/>
  <c r="ES152" i="16" s="1"/>
  <c r="DW136" i="16"/>
  <c r="ES136" i="16" s="1"/>
  <c r="DW120" i="16"/>
  <c r="ES120" i="16" s="1"/>
  <c r="DW104" i="16"/>
  <c r="ES104" i="16" s="1"/>
  <c r="DW88" i="16"/>
  <c r="ES88" i="16" s="1"/>
  <c r="DW72" i="16"/>
  <c r="ES72" i="16" s="1"/>
  <c r="DW56" i="16"/>
  <c r="ES56" i="16" s="1"/>
  <c r="DW40" i="16"/>
  <c r="ES40" i="16" s="1"/>
  <c r="DW25" i="16"/>
  <c r="ES25" i="16" s="1"/>
  <c r="DW1015" i="16"/>
  <c r="ES1015" i="16" s="1"/>
  <c r="DW999" i="16"/>
  <c r="ES999" i="16" s="1"/>
  <c r="DW983" i="16"/>
  <c r="ES983" i="16" s="1"/>
  <c r="DW967" i="16"/>
  <c r="ES967" i="16" s="1"/>
  <c r="DW951" i="16"/>
  <c r="ES951" i="16" s="1"/>
  <c r="DW935" i="16"/>
  <c r="ES935" i="16" s="1"/>
  <c r="DW919" i="16"/>
  <c r="ES919" i="16" s="1"/>
  <c r="DW903" i="16"/>
  <c r="ES903" i="16" s="1"/>
  <c r="DW887" i="16"/>
  <c r="ES887" i="16" s="1"/>
  <c r="DW871" i="16"/>
  <c r="ES871" i="16" s="1"/>
  <c r="DW855" i="16"/>
  <c r="ES855" i="16" s="1"/>
  <c r="DW839" i="16"/>
  <c r="ES839" i="16" s="1"/>
  <c r="DW823" i="16"/>
  <c r="ES823" i="16" s="1"/>
  <c r="DW807" i="16"/>
  <c r="ES807" i="16" s="1"/>
  <c r="DW791" i="16"/>
  <c r="ES791" i="16" s="1"/>
  <c r="DW775" i="16"/>
  <c r="ES775" i="16" s="1"/>
  <c r="DW759" i="16"/>
  <c r="ES759" i="16" s="1"/>
  <c r="DW743" i="16"/>
  <c r="ES743" i="16" s="1"/>
  <c r="DW727" i="16"/>
  <c r="ES727" i="16" s="1"/>
  <c r="DW711" i="16"/>
  <c r="ES711" i="16" s="1"/>
  <c r="DW695" i="16"/>
  <c r="ES695" i="16" s="1"/>
  <c r="DW679" i="16"/>
  <c r="ES679" i="16" s="1"/>
  <c r="DW663" i="16"/>
  <c r="ES663" i="16" s="1"/>
  <c r="DW647" i="16"/>
  <c r="ES647" i="16" s="1"/>
  <c r="DW631" i="16"/>
  <c r="ES631" i="16" s="1"/>
  <c r="DW615" i="16"/>
  <c r="ES615" i="16" s="1"/>
  <c r="DW599" i="16"/>
  <c r="ES599" i="16" s="1"/>
  <c r="DW583" i="16"/>
  <c r="ES583" i="16" s="1"/>
  <c r="DW567" i="16"/>
  <c r="ES567" i="16" s="1"/>
  <c r="DW551" i="16"/>
  <c r="ES551" i="16" s="1"/>
  <c r="DW535" i="16"/>
  <c r="ES535" i="16" s="1"/>
  <c r="DW519" i="16"/>
  <c r="ES519" i="16" s="1"/>
  <c r="DW503" i="16"/>
  <c r="ES503" i="16" s="1"/>
  <c r="DW487" i="16"/>
  <c r="ES487" i="16" s="1"/>
  <c r="DW471" i="16"/>
  <c r="ES471" i="16" s="1"/>
  <c r="DW455" i="16"/>
  <c r="ES455" i="16" s="1"/>
  <c r="DW439" i="16"/>
  <c r="ES439" i="16" s="1"/>
  <c r="DW423" i="16"/>
  <c r="ES423" i="16" s="1"/>
  <c r="DW407" i="16"/>
  <c r="ES407" i="16" s="1"/>
  <c r="DW391" i="16"/>
  <c r="ES391" i="16" s="1"/>
  <c r="DW375" i="16"/>
  <c r="ES375" i="16" s="1"/>
  <c r="DW359" i="16"/>
  <c r="ES359" i="16" s="1"/>
  <c r="DW343" i="16"/>
  <c r="ES343" i="16" s="1"/>
  <c r="DW327" i="16"/>
  <c r="ES327" i="16" s="1"/>
  <c r="DW311" i="16"/>
  <c r="ES311" i="16" s="1"/>
  <c r="DW295" i="16"/>
  <c r="ES295" i="16" s="1"/>
  <c r="DW279" i="16"/>
  <c r="ES279" i="16" s="1"/>
  <c r="DW263" i="16"/>
  <c r="ES263" i="16" s="1"/>
  <c r="DW247" i="16"/>
  <c r="ES247" i="16" s="1"/>
  <c r="DW231" i="16"/>
  <c r="ES231" i="16" s="1"/>
  <c r="DW215" i="16"/>
  <c r="ES215" i="16" s="1"/>
  <c r="DW199" i="16"/>
  <c r="ES199" i="16" s="1"/>
  <c r="DW183" i="16"/>
  <c r="ES183" i="16" s="1"/>
  <c r="DW167" i="16"/>
  <c r="ES167" i="16" s="1"/>
  <c r="DW151" i="16"/>
  <c r="ES151" i="16" s="1"/>
  <c r="DW135" i="16"/>
  <c r="ES135" i="16" s="1"/>
  <c r="DW119" i="16"/>
  <c r="ES119" i="16" s="1"/>
  <c r="DW103" i="16"/>
  <c r="ES103" i="16" s="1"/>
  <c r="DW87" i="16"/>
  <c r="ES87" i="16" s="1"/>
  <c r="DW71" i="16"/>
  <c r="ES71" i="16" s="1"/>
  <c r="DW55" i="16"/>
  <c r="ES55" i="16" s="1"/>
  <c r="DW39" i="16"/>
  <c r="ES39" i="16" s="1"/>
  <c r="DW23" i="16"/>
  <c r="ES23" i="16" s="1"/>
  <c r="DW1014" i="16"/>
  <c r="ES1014" i="16" s="1"/>
  <c r="DW998" i="16"/>
  <c r="ES998" i="16" s="1"/>
  <c r="DW982" i="16"/>
  <c r="ES982" i="16" s="1"/>
  <c r="DW966" i="16"/>
  <c r="ES966" i="16" s="1"/>
  <c r="DW950" i="16"/>
  <c r="ES950" i="16" s="1"/>
  <c r="DW934" i="16"/>
  <c r="ES934" i="16" s="1"/>
  <c r="DW918" i="16"/>
  <c r="ES918" i="16" s="1"/>
  <c r="DW902" i="16"/>
  <c r="ES902" i="16" s="1"/>
  <c r="DW886" i="16"/>
  <c r="ES886" i="16" s="1"/>
  <c r="DW870" i="16"/>
  <c r="ES870" i="16" s="1"/>
  <c r="DW854" i="16"/>
  <c r="ES854" i="16" s="1"/>
  <c r="DW838" i="16"/>
  <c r="ES838" i="16" s="1"/>
  <c r="DW822" i="16"/>
  <c r="ES822" i="16" s="1"/>
  <c r="DW806" i="16"/>
  <c r="ES806" i="16" s="1"/>
  <c r="DW790" i="16"/>
  <c r="ES790" i="16" s="1"/>
  <c r="DW774" i="16"/>
  <c r="ES774" i="16" s="1"/>
  <c r="DW758" i="16"/>
  <c r="ES758" i="16" s="1"/>
  <c r="DW742" i="16"/>
  <c r="ES742" i="16" s="1"/>
  <c r="DW726" i="16"/>
  <c r="ES726" i="16" s="1"/>
  <c r="DW710" i="16"/>
  <c r="ES710" i="16" s="1"/>
  <c r="DW694" i="16"/>
  <c r="ES694" i="16" s="1"/>
  <c r="DW678" i="16"/>
  <c r="ES678" i="16" s="1"/>
  <c r="DW662" i="16"/>
  <c r="ES662" i="16" s="1"/>
  <c r="DW646" i="16"/>
  <c r="ES646" i="16" s="1"/>
  <c r="DW630" i="16"/>
  <c r="ES630" i="16" s="1"/>
  <c r="DW614" i="16"/>
  <c r="ES614" i="16" s="1"/>
  <c r="DW598" i="16"/>
  <c r="ES598" i="16" s="1"/>
  <c r="DW582" i="16"/>
  <c r="ES582" i="16" s="1"/>
  <c r="DW566" i="16"/>
  <c r="ES566" i="16" s="1"/>
  <c r="DW550" i="16"/>
  <c r="ES550" i="16" s="1"/>
  <c r="DW534" i="16"/>
  <c r="ES534" i="16" s="1"/>
  <c r="DW518" i="16"/>
  <c r="ES518" i="16" s="1"/>
  <c r="DW502" i="16"/>
  <c r="ES502" i="16" s="1"/>
  <c r="DW486" i="16"/>
  <c r="ES486" i="16" s="1"/>
  <c r="DW470" i="16"/>
  <c r="ES470" i="16" s="1"/>
  <c r="DW454" i="16"/>
  <c r="ES454" i="16" s="1"/>
  <c r="DW438" i="16"/>
  <c r="ES438" i="16" s="1"/>
  <c r="DW422" i="16"/>
  <c r="ES422" i="16" s="1"/>
  <c r="DW406" i="16"/>
  <c r="ES406" i="16" s="1"/>
  <c r="DW390" i="16"/>
  <c r="ES390" i="16" s="1"/>
  <c r="DW374" i="16"/>
  <c r="ES374" i="16" s="1"/>
  <c r="DW358" i="16"/>
  <c r="ES358" i="16" s="1"/>
  <c r="DW342" i="16"/>
  <c r="ES342" i="16" s="1"/>
  <c r="DW326" i="16"/>
  <c r="ES326" i="16" s="1"/>
  <c r="DW310" i="16"/>
  <c r="ES310" i="16" s="1"/>
  <c r="DW294" i="16"/>
  <c r="ES294" i="16" s="1"/>
  <c r="DW278" i="16"/>
  <c r="ES278" i="16" s="1"/>
  <c r="DW262" i="16"/>
  <c r="ES262" i="16" s="1"/>
  <c r="DW246" i="16"/>
  <c r="ES246" i="16" s="1"/>
  <c r="DW230" i="16"/>
  <c r="ES230" i="16" s="1"/>
  <c r="DW214" i="16"/>
  <c r="ES214" i="16" s="1"/>
  <c r="DW198" i="16"/>
  <c r="ES198" i="16" s="1"/>
  <c r="DW182" i="16"/>
  <c r="ES182" i="16" s="1"/>
  <c r="DW166" i="16"/>
  <c r="ES166" i="16" s="1"/>
  <c r="DW150" i="16"/>
  <c r="ES150" i="16" s="1"/>
  <c r="DW134" i="16"/>
  <c r="ES134" i="16" s="1"/>
  <c r="DW118" i="16"/>
  <c r="ES118" i="16" s="1"/>
  <c r="DW102" i="16"/>
  <c r="ES102" i="16" s="1"/>
  <c r="DW86" i="16"/>
  <c r="ES86" i="16" s="1"/>
  <c r="DW70" i="16"/>
  <c r="ES70" i="16" s="1"/>
  <c r="DW54" i="16"/>
  <c r="ES54" i="16" s="1"/>
  <c r="DW38" i="16"/>
  <c r="ES38" i="16" s="1"/>
  <c r="DW22" i="16"/>
  <c r="ES22" i="16" s="1"/>
  <c r="DW1013" i="16"/>
  <c r="ES1013" i="16" s="1"/>
  <c r="DW997" i="16"/>
  <c r="ES997" i="16" s="1"/>
  <c r="DW981" i="16"/>
  <c r="ES981" i="16" s="1"/>
  <c r="DW965" i="16"/>
  <c r="ES965" i="16" s="1"/>
  <c r="DW949" i="16"/>
  <c r="ES949" i="16" s="1"/>
  <c r="DW933" i="16"/>
  <c r="ES933" i="16" s="1"/>
  <c r="DW917" i="16"/>
  <c r="ES917" i="16" s="1"/>
  <c r="DW901" i="16"/>
  <c r="ES901" i="16" s="1"/>
  <c r="DW885" i="16"/>
  <c r="ES885" i="16" s="1"/>
  <c r="DW869" i="16"/>
  <c r="ES869" i="16" s="1"/>
  <c r="DW853" i="16"/>
  <c r="ES853" i="16" s="1"/>
  <c r="DW837" i="16"/>
  <c r="ES837" i="16" s="1"/>
  <c r="DW821" i="16"/>
  <c r="ES821" i="16" s="1"/>
  <c r="DW805" i="16"/>
  <c r="ES805" i="16" s="1"/>
  <c r="DW789" i="16"/>
  <c r="ES789" i="16" s="1"/>
  <c r="DW773" i="16"/>
  <c r="ES773" i="16" s="1"/>
  <c r="DW757" i="16"/>
  <c r="ES757" i="16" s="1"/>
  <c r="DW741" i="16"/>
  <c r="ES741" i="16" s="1"/>
  <c r="DW725" i="16"/>
  <c r="ES725" i="16" s="1"/>
  <c r="DW709" i="16"/>
  <c r="ES709" i="16" s="1"/>
  <c r="DW693" i="16"/>
  <c r="ES693" i="16" s="1"/>
  <c r="DW677" i="16"/>
  <c r="ES677" i="16" s="1"/>
  <c r="DW661" i="16"/>
  <c r="ES661" i="16" s="1"/>
  <c r="DW645" i="16"/>
  <c r="ES645" i="16" s="1"/>
  <c r="DW629" i="16"/>
  <c r="ES629" i="16" s="1"/>
  <c r="DW613" i="16"/>
  <c r="ES613" i="16" s="1"/>
  <c r="DW597" i="16"/>
  <c r="ES597" i="16" s="1"/>
  <c r="DW581" i="16"/>
  <c r="ES581" i="16" s="1"/>
  <c r="DW565" i="16"/>
  <c r="ES565" i="16" s="1"/>
  <c r="DW549" i="16"/>
  <c r="ES549" i="16" s="1"/>
  <c r="DW533" i="16"/>
  <c r="ES533" i="16" s="1"/>
  <c r="DW517" i="16"/>
  <c r="ES517" i="16" s="1"/>
  <c r="DW501" i="16"/>
  <c r="ES501" i="16" s="1"/>
  <c r="DW485" i="16"/>
  <c r="ES485" i="16" s="1"/>
  <c r="DW469" i="16"/>
  <c r="ES469" i="16" s="1"/>
  <c r="DW453" i="16"/>
  <c r="ES453" i="16" s="1"/>
  <c r="DW437" i="16"/>
  <c r="ES437" i="16" s="1"/>
  <c r="DW421" i="16"/>
  <c r="ES421" i="16" s="1"/>
  <c r="DW405" i="16"/>
  <c r="ES405" i="16" s="1"/>
  <c r="DW389" i="16"/>
  <c r="ES389" i="16" s="1"/>
  <c r="DW373" i="16"/>
  <c r="ES373" i="16" s="1"/>
  <c r="DW357" i="16"/>
  <c r="ES357" i="16" s="1"/>
  <c r="DW341" i="16"/>
  <c r="ES341" i="16" s="1"/>
  <c r="DW325" i="16"/>
  <c r="ES325" i="16" s="1"/>
  <c r="DW309" i="16"/>
  <c r="ES309" i="16" s="1"/>
  <c r="DW293" i="16"/>
  <c r="ES293" i="16" s="1"/>
  <c r="DW277" i="16"/>
  <c r="ES277" i="16" s="1"/>
  <c r="DW261" i="16"/>
  <c r="ES261" i="16" s="1"/>
  <c r="DW245" i="16"/>
  <c r="ES245" i="16" s="1"/>
  <c r="DW229" i="16"/>
  <c r="ES229" i="16" s="1"/>
  <c r="DW213" i="16"/>
  <c r="ES213" i="16" s="1"/>
  <c r="DW197" i="16"/>
  <c r="ES197" i="16" s="1"/>
  <c r="DW181" i="16"/>
  <c r="ES181" i="16" s="1"/>
  <c r="DW165" i="16"/>
  <c r="ES165" i="16" s="1"/>
  <c r="DW149" i="16"/>
  <c r="ES149" i="16" s="1"/>
  <c r="DW133" i="16"/>
  <c r="ES133" i="16" s="1"/>
  <c r="DW117" i="16"/>
  <c r="ES117" i="16" s="1"/>
  <c r="DW101" i="16"/>
  <c r="ES101" i="16" s="1"/>
  <c r="DW85" i="16"/>
  <c r="ES85" i="16" s="1"/>
  <c r="DW69" i="16"/>
  <c r="ES69" i="16" s="1"/>
  <c r="DW53" i="16"/>
  <c r="ES53" i="16" s="1"/>
  <c r="DW37" i="16"/>
  <c r="ES37" i="16" s="1"/>
  <c r="DW21" i="16"/>
  <c r="ES21" i="16" s="1"/>
  <c r="DW1012" i="16"/>
  <c r="ES1012" i="16" s="1"/>
  <c r="DW996" i="16"/>
  <c r="ES996" i="16" s="1"/>
  <c r="DW980" i="16"/>
  <c r="ES980" i="16" s="1"/>
  <c r="DW964" i="16"/>
  <c r="ES964" i="16" s="1"/>
  <c r="DW948" i="16"/>
  <c r="ES948" i="16" s="1"/>
  <c r="DW932" i="16"/>
  <c r="ES932" i="16" s="1"/>
  <c r="DW916" i="16"/>
  <c r="ES916" i="16" s="1"/>
  <c r="DW900" i="16"/>
  <c r="ES900" i="16" s="1"/>
  <c r="DW884" i="16"/>
  <c r="ES884" i="16" s="1"/>
  <c r="DW868" i="16"/>
  <c r="ES868" i="16" s="1"/>
  <c r="DW852" i="16"/>
  <c r="ES852" i="16" s="1"/>
  <c r="DW836" i="16"/>
  <c r="ES836" i="16" s="1"/>
  <c r="DW820" i="16"/>
  <c r="ES820" i="16" s="1"/>
  <c r="DW804" i="16"/>
  <c r="ES804" i="16" s="1"/>
  <c r="DW788" i="16"/>
  <c r="ES788" i="16" s="1"/>
  <c r="DW772" i="16"/>
  <c r="ES772" i="16" s="1"/>
  <c r="DW756" i="16"/>
  <c r="ES756" i="16" s="1"/>
  <c r="DW740" i="16"/>
  <c r="ES740" i="16" s="1"/>
  <c r="DW724" i="16"/>
  <c r="ES724" i="16" s="1"/>
  <c r="DW708" i="16"/>
  <c r="ES708" i="16" s="1"/>
  <c r="DW692" i="16"/>
  <c r="ES692" i="16" s="1"/>
  <c r="DW676" i="16"/>
  <c r="ES676" i="16" s="1"/>
  <c r="DW660" i="16"/>
  <c r="ES660" i="16" s="1"/>
  <c r="DW644" i="16"/>
  <c r="ES644" i="16" s="1"/>
  <c r="DW628" i="16"/>
  <c r="ES628" i="16" s="1"/>
  <c r="DW612" i="16"/>
  <c r="ES612" i="16" s="1"/>
  <c r="DW596" i="16"/>
  <c r="ES596" i="16" s="1"/>
  <c r="DW580" i="16"/>
  <c r="ES580" i="16" s="1"/>
  <c r="DW564" i="16"/>
  <c r="ES564" i="16" s="1"/>
  <c r="DW548" i="16"/>
  <c r="ES548" i="16" s="1"/>
  <c r="DW532" i="16"/>
  <c r="ES532" i="16" s="1"/>
  <c r="DW516" i="16"/>
  <c r="ES516" i="16" s="1"/>
  <c r="DW500" i="16"/>
  <c r="ES500" i="16" s="1"/>
  <c r="DW484" i="16"/>
  <c r="ES484" i="16" s="1"/>
  <c r="DW468" i="16"/>
  <c r="ES468" i="16" s="1"/>
  <c r="DW452" i="16"/>
  <c r="ES452" i="16" s="1"/>
  <c r="DW436" i="16"/>
  <c r="ES436" i="16" s="1"/>
  <c r="DW420" i="16"/>
  <c r="ES420" i="16" s="1"/>
  <c r="DW404" i="16"/>
  <c r="ES404" i="16" s="1"/>
  <c r="DW388" i="16"/>
  <c r="ES388" i="16" s="1"/>
  <c r="DW372" i="16"/>
  <c r="ES372" i="16" s="1"/>
  <c r="DW356" i="16"/>
  <c r="ES356" i="16" s="1"/>
  <c r="DW340" i="16"/>
  <c r="ES340" i="16" s="1"/>
  <c r="DW324" i="16"/>
  <c r="ES324" i="16" s="1"/>
  <c r="DW308" i="16"/>
  <c r="ES308" i="16" s="1"/>
  <c r="DW292" i="16"/>
  <c r="ES292" i="16" s="1"/>
  <c r="DW276" i="16"/>
  <c r="ES276" i="16" s="1"/>
  <c r="DW260" i="16"/>
  <c r="ES260" i="16" s="1"/>
  <c r="DW244" i="16"/>
  <c r="ES244" i="16" s="1"/>
  <c r="DW228" i="16"/>
  <c r="ES228" i="16" s="1"/>
  <c r="DW212" i="16"/>
  <c r="ES212" i="16" s="1"/>
  <c r="DW196" i="16"/>
  <c r="ES196" i="16" s="1"/>
  <c r="DW180" i="16"/>
  <c r="ES180" i="16" s="1"/>
  <c r="DW164" i="16"/>
  <c r="ES164" i="16" s="1"/>
  <c r="DW148" i="16"/>
  <c r="ES148" i="16" s="1"/>
  <c r="DW132" i="16"/>
  <c r="ES132" i="16" s="1"/>
  <c r="DW116" i="16"/>
  <c r="ES116" i="16" s="1"/>
  <c r="DW100" i="16"/>
  <c r="ES100" i="16" s="1"/>
  <c r="DW84" i="16"/>
  <c r="ES84" i="16" s="1"/>
  <c r="DW68" i="16"/>
  <c r="ES68" i="16" s="1"/>
  <c r="DW52" i="16"/>
  <c r="ES52" i="16" s="1"/>
  <c r="DW36" i="16"/>
  <c r="ES36" i="16" s="1"/>
  <c r="DW19" i="16"/>
  <c r="ES19" i="16" s="1"/>
  <c r="DW1011" i="16"/>
  <c r="ES1011" i="16" s="1"/>
  <c r="DW995" i="16"/>
  <c r="ES995" i="16" s="1"/>
  <c r="DW979" i="16"/>
  <c r="ES979" i="16" s="1"/>
  <c r="DW963" i="16"/>
  <c r="ES963" i="16" s="1"/>
  <c r="DW947" i="16"/>
  <c r="ES947" i="16" s="1"/>
  <c r="DW931" i="16"/>
  <c r="ES931" i="16" s="1"/>
  <c r="DW915" i="16"/>
  <c r="ES915" i="16" s="1"/>
  <c r="DW899" i="16"/>
  <c r="ES899" i="16" s="1"/>
  <c r="DW883" i="16"/>
  <c r="ES883" i="16" s="1"/>
  <c r="DW867" i="16"/>
  <c r="ES867" i="16" s="1"/>
  <c r="DW851" i="16"/>
  <c r="ES851" i="16" s="1"/>
  <c r="DW835" i="16"/>
  <c r="ES835" i="16" s="1"/>
  <c r="DW819" i="16"/>
  <c r="ES819" i="16" s="1"/>
  <c r="DW803" i="16"/>
  <c r="ES803" i="16" s="1"/>
  <c r="DW787" i="16"/>
  <c r="ES787" i="16" s="1"/>
  <c r="DW771" i="16"/>
  <c r="ES771" i="16" s="1"/>
  <c r="DW755" i="16"/>
  <c r="ES755" i="16" s="1"/>
  <c r="DW739" i="16"/>
  <c r="ES739" i="16" s="1"/>
  <c r="DW723" i="16"/>
  <c r="ES723" i="16" s="1"/>
  <c r="DW707" i="16"/>
  <c r="ES707" i="16" s="1"/>
  <c r="DW691" i="16"/>
  <c r="ES691" i="16" s="1"/>
  <c r="DW675" i="16"/>
  <c r="ES675" i="16" s="1"/>
  <c r="DW659" i="16"/>
  <c r="ES659" i="16" s="1"/>
  <c r="DW643" i="16"/>
  <c r="ES643" i="16" s="1"/>
  <c r="DW627" i="16"/>
  <c r="ES627" i="16" s="1"/>
  <c r="DW611" i="16"/>
  <c r="ES611" i="16" s="1"/>
  <c r="DW595" i="16"/>
  <c r="ES595" i="16" s="1"/>
  <c r="DW579" i="16"/>
  <c r="ES579" i="16" s="1"/>
  <c r="DW563" i="16"/>
  <c r="ES563" i="16" s="1"/>
  <c r="DW547" i="16"/>
  <c r="ES547" i="16" s="1"/>
  <c r="DW531" i="16"/>
  <c r="ES531" i="16" s="1"/>
  <c r="DW515" i="16"/>
  <c r="ES515" i="16" s="1"/>
  <c r="DW499" i="16"/>
  <c r="ES499" i="16" s="1"/>
  <c r="DW483" i="16"/>
  <c r="ES483" i="16" s="1"/>
  <c r="DW467" i="16"/>
  <c r="ES467" i="16" s="1"/>
  <c r="DW451" i="16"/>
  <c r="ES451" i="16" s="1"/>
  <c r="DW435" i="16"/>
  <c r="ES435" i="16" s="1"/>
  <c r="DW419" i="16"/>
  <c r="ES419" i="16" s="1"/>
  <c r="DW403" i="16"/>
  <c r="ES403" i="16" s="1"/>
  <c r="DW387" i="16"/>
  <c r="ES387" i="16" s="1"/>
  <c r="DW371" i="16"/>
  <c r="ES371" i="16" s="1"/>
  <c r="DW355" i="16"/>
  <c r="ES355" i="16" s="1"/>
  <c r="DW339" i="16"/>
  <c r="ES339" i="16" s="1"/>
  <c r="DW323" i="16"/>
  <c r="ES323" i="16" s="1"/>
  <c r="DW307" i="16"/>
  <c r="ES307" i="16" s="1"/>
  <c r="DW291" i="16"/>
  <c r="ES291" i="16" s="1"/>
  <c r="DW275" i="16"/>
  <c r="ES275" i="16" s="1"/>
  <c r="DW259" i="16"/>
  <c r="ES259" i="16" s="1"/>
  <c r="DW243" i="16"/>
  <c r="ES243" i="16" s="1"/>
  <c r="DW227" i="16"/>
  <c r="ES227" i="16" s="1"/>
  <c r="DW211" i="16"/>
  <c r="ES211" i="16" s="1"/>
  <c r="DW195" i="16"/>
  <c r="ES195" i="16" s="1"/>
  <c r="DW179" i="16"/>
  <c r="ES179" i="16" s="1"/>
  <c r="DW163" i="16"/>
  <c r="ES163" i="16" s="1"/>
  <c r="DW147" i="16"/>
  <c r="ES147" i="16" s="1"/>
  <c r="DW131" i="16"/>
  <c r="ES131" i="16" s="1"/>
  <c r="DW115" i="16"/>
  <c r="ES115" i="16" s="1"/>
  <c r="DW99" i="16"/>
  <c r="ES99" i="16" s="1"/>
  <c r="DW83" i="16"/>
  <c r="ES83" i="16" s="1"/>
  <c r="DW67" i="16"/>
  <c r="ES67" i="16" s="1"/>
  <c r="DW51" i="16"/>
  <c r="ES51" i="16" s="1"/>
  <c r="DW35" i="16"/>
  <c r="ES35" i="16" s="1"/>
  <c r="DW20" i="16"/>
  <c r="ES20" i="16" s="1"/>
  <c r="DW1010" i="16"/>
  <c r="ES1010" i="16" s="1"/>
  <c r="DW994" i="16"/>
  <c r="ES994" i="16" s="1"/>
  <c r="DW978" i="16"/>
  <c r="ES978" i="16" s="1"/>
  <c r="DW962" i="16"/>
  <c r="ES962" i="16" s="1"/>
  <c r="DW946" i="16"/>
  <c r="ES946" i="16" s="1"/>
  <c r="DW930" i="16"/>
  <c r="ES930" i="16" s="1"/>
  <c r="DW914" i="16"/>
  <c r="ES914" i="16" s="1"/>
  <c r="DW898" i="16"/>
  <c r="ES898" i="16" s="1"/>
  <c r="DW882" i="16"/>
  <c r="ES882" i="16" s="1"/>
  <c r="DW866" i="16"/>
  <c r="ES866" i="16" s="1"/>
  <c r="DW850" i="16"/>
  <c r="ES850" i="16" s="1"/>
  <c r="DW834" i="16"/>
  <c r="ES834" i="16" s="1"/>
  <c r="DW818" i="16"/>
  <c r="ES818" i="16" s="1"/>
  <c r="DW802" i="16"/>
  <c r="ES802" i="16" s="1"/>
  <c r="DW786" i="16"/>
  <c r="ES786" i="16" s="1"/>
  <c r="DW770" i="16"/>
  <c r="ES770" i="16" s="1"/>
  <c r="DW754" i="16"/>
  <c r="ES754" i="16" s="1"/>
  <c r="DW738" i="16"/>
  <c r="ES738" i="16" s="1"/>
  <c r="DW722" i="16"/>
  <c r="ES722" i="16" s="1"/>
  <c r="DW706" i="16"/>
  <c r="ES706" i="16" s="1"/>
  <c r="DW690" i="16"/>
  <c r="ES690" i="16" s="1"/>
  <c r="DW674" i="16"/>
  <c r="ES674" i="16" s="1"/>
  <c r="DW658" i="16"/>
  <c r="ES658" i="16" s="1"/>
  <c r="DW642" i="16"/>
  <c r="ES642" i="16" s="1"/>
  <c r="DW626" i="16"/>
  <c r="ES626" i="16" s="1"/>
  <c r="DW610" i="16"/>
  <c r="ES610" i="16" s="1"/>
  <c r="DW594" i="16"/>
  <c r="ES594" i="16" s="1"/>
  <c r="DW578" i="16"/>
  <c r="ES578" i="16" s="1"/>
  <c r="DW562" i="16"/>
  <c r="ES562" i="16" s="1"/>
  <c r="DW546" i="16"/>
  <c r="ES546" i="16" s="1"/>
  <c r="DW530" i="16"/>
  <c r="ES530" i="16" s="1"/>
  <c r="DW514" i="16"/>
  <c r="ES514" i="16" s="1"/>
  <c r="DW498" i="16"/>
  <c r="ES498" i="16" s="1"/>
  <c r="DW482" i="16"/>
  <c r="ES482" i="16" s="1"/>
  <c r="DW466" i="16"/>
  <c r="ES466" i="16" s="1"/>
  <c r="DW450" i="16"/>
  <c r="ES450" i="16" s="1"/>
  <c r="DW434" i="16"/>
  <c r="ES434" i="16" s="1"/>
  <c r="DW418" i="16"/>
  <c r="ES418" i="16" s="1"/>
  <c r="DW402" i="16"/>
  <c r="ES402" i="16" s="1"/>
  <c r="DW386" i="16"/>
  <c r="ES386" i="16" s="1"/>
  <c r="DW370" i="16"/>
  <c r="ES370" i="16" s="1"/>
  <c r="DW354" i="16"/>
  <c r="ES354" i="16" s="1"/>
  <c r="DW338" i="16"/>
  <c r="ES338" i="16" s="1"/>
  <c r="DW322" i="16"/>
  <c r="ES322" i="16" s="1"/>
  <c r="DW306" i="16"/>
  <c r="ES306" i="16" s="1"/>
  <c r="DW290" i="16"/>
  <c r="ES290" i="16" s="1"/>
  <c r="DW274" i="16"/>
  <c r="ES274" i="16" s="1"/>
  <c r="DW258" i="16"/>
  <c r="ES258" i="16" s="1"/>
  <c r="DW242" i="16"/>
  <c r="ES242" i="16" s="1"/>
  <c r="DW226" i="16"/>
  <c r="ES226" i="16" s="1"/>
  <c r="DW210" i="16"/>
  <c r="ES210" i="16" s="1"/>
  <c r="DW194" i="16"/>
  <c r="ES194" i="16" s="1"/>
  <c r="DW178" i="16"/>
  <c r="ES178" i="16" s="1"/>
  <c r="DW162" i="16"/>
  <c r="ES162" i="16" s="1"/>
  <c r="DW146" i="16"/>
  <c r="ES146" i="16" s="1"/>
  <c r="DW130" i="16"/>
  <c r="ES130" i="16" s="1"/>
  <c r="DW114" i="16"/>
  <c r="ES114" i="16" s="1"/>
  <c r="DW98" i="16"/>
  <c r="ES98" i="16" s="1"/>
  <c r="DW82" i="16"/>
  <c r="ES82" i="16" s="1"/>
  <c r="DW66" i="16"/>
  <c r="ES66" i="16" s="1"/>
  <c r="DW50" i="16"/>
  <c r="ES50" i="16" s="1"/>
  <c r="DW34" i="16"/>
  <c r="ES34" i="16" s="1"/>
  <c r="DW18" i="16"/>
  <c r="ES18" i="16" s="1"/>
  <c r="DW1009" i="16"/>
  <c r="ES1009" i="16" s="1"/>
  <c r="DW993" i="16"/>
  <c r="ES993" i="16" s="1"/>
  <c r="DW977" i="16"/>
  <c r="ES977" i="16" s="1"/>
  <c r="DW961" i="16"/>
  <c r="ES961" i="16" s="1"/>
  <c r="DW945" i="16"/>
  <c r="ES945" i="16" s="1"/>
  <c r="DW929" i="16"/>
  <c r="ES929" i="16" s="1"/>
  <c r="DW913" i="16"/>
  <c r="ES913" i="16" s="1"/>
  <c r="DW897" i="16"/>
  <c r="ES897" i="16" s="1"/>
  <c r="DW881" i="16"/>
  <c r="ES881" i="16" s="1"/>
  <c r="DW865" i="16"/>
  <c r="ES865" i="16" s="1"/>
  <c r="DW849" i="16"/>
  <c r="ES849" i="16" s="1"/>
  <c r="DW833" i="16"/>
  <c r="ES833" i="16" s="1"/>
  <c r="DW817" i="16"/>
  <c r="ES817" i="16" s="1"/>
  <c r="DW801" i="16"/>
  <c r="ES801" i="16" s="1"/>
  <c r="DW785" i="16"/>
  <c r="ES785" i="16" s="1"/>
  <c r="DW769" i="16"/>
  <c r="ES769" i="16" s="1"/>
  <c r="DW753" i="16"/>
  <c r="ES753" i="16" s="1"/>
  <c r="DW737" i="16"/>
  <c r="ES737" i="16" s="1"/>
  <c r="DW721" i="16"/>
  <c r="ES721" i="16" s="1"/>
  <c r="DW705" i="16"/>
  <c r="ES705" i="16" s="1"/>
  <c r="DW689" i="16"/>
  <c r="ES689" i="16" s="1"/>
  <c r="DW673" i="16"/>
  <c r="ES673" i="16" s="1"/>
  <c r="DW657" i="16"/>
  <c r="ES657" i="16" s="1"/>
  <c r="DW641" i="16"/>
  <c r="ES641" i="16" s="1"/>
  <c r="DW625" i="16"/>
  <c r="ES625" i="16" s="1"/>
  <c r="DW609" i="16"/>
  <c r="ES609" i="16" s="1"/>
  <c r="DW593" i="16"/>
  <c r="ES593" i="16" s="1"/>
  <c r="DW577" i="16"/>
  <c r="ES577" i="16" s="1"/>
  <c r="DW561" i="16"/>
  <c r="ES561" i="16" s="1"/>
  <c r="DW545" i="16"/>
  <c r="ES545" i="16" s="1"/>
  <c r="DW529" i="16"/>
  <c r="ES529" i="16" s="1"/>
  <c r="DW513" i="16"/>
  <c r="ES513" i="16" s="1"/>
  <c r="DW497" i="16"/>
  <c r="ES497" i="16" s="1"/>
  <c r="DW481" i="16"/>
  <c r="ES481" i="16" s="1"/>
  <c r="DW465" i="16"/>
  <c r="ES465" i="16" s="1"/>
  <c r="DW449" i="16"/>
  <c r="ES449" i="16" s="1"/>
  <c r="DW433" i="16"/>
  <c r="ES433" i="16" s="1"/>
  <c r="DW417" i="16"/>
  <c r="ES417" i="16" s="1"/>
  <c r="DW401" i="16"/>
  <c r="ES401" i="16" s="1"/>
  <c r="DW385" i="16"/>
  <c r="ES385" i="16" s="1"/>
  <c r="DW369" i="16"/>
  <c r="ES369" i="16" s="1"/>
  <c r="DW353" i="16"/>
  <c r="ES353" i="16" s="1"/>
  <c r="DW337" i="16"/>
  <c r="ES337" i="16" s="1"/>
  <c r="DW321" i="16"/>
  <c r="ES321" i="16" s="1"/>
  <c r="DW305" i="16"/>
  <c r="ES305" i="16" s="1"/>
  <c r="DW289" i="16"/>
  <c r="ES289" i="16" s="1"/>
  <c r="DW273" i="16"/>
  <c r="ES273" i="16" s="1"/>
  <c r="DW257" i="16"/>
  <c r="ES257" i="16" s="1"/>
  <c r="DW241" i="16"/>
  <c r="ES241" i="16" s="1"/>
  <c r="DW225" i="16"/>
  <c r="ES225" i="16" s="1"/>
  <c r="DW209" i="16"/>
  <c r="ES209" i="16" s="1"/>
  <c r="DW193" i="16"/>
  <c r="ES193" i="16" s="1"/>
  <c r="DW177" i="16"/>
  <c r="ES177" i="16" s="1"/>
  <c r="DW161" i="16"/>
  <c r="ES161" i="16" s="1"/>
  <c r="DW145" i="16"/>
  <c r="ES145" i="16" s="1"/>
  <c r="DW129" i="16"/>
  <c r="ES129" i="16" s="1"/>
  <c r="DW113" i="16"/>
  <c r="ES113" i="16" s="1"/>
  <c r="DW97" i="16"/>
  <c r="ES97" i="16" s="1"/>
  <c r="DW81" i="16"/>
  <c r="ES81" i="16" s="1"/>
  <c r="DW65" i="16"/>
  <c r="ES65" i="16" s="1"/>
  <c r="DW49" i="16"/>
  <c r="ES49" i="16" s="1"/>
  <c r="DW33" i="16"/>
  <c r="ES33" i="16" s="1"/>
  <c r="DW1008" i="16"/>
  <c r="ES1008" i="16" s="1"/>
  <c r="DW992" i="16"/>
  <c r="ES992" i="16" s="1"/>
  <c r="DW976" i="16"/>
  <c r="ES976" i="16" s="1"/>
  <c r="DW960" i="16"/>
  <c r="ES960" i="16" s="1"/>
  <c r="DW944" i="16"/>
  <c r="ES944" i="16" s="1"/>
  <c r="DW928" i="16"/>
  <c r="ES928" i="16" s="1"/>
  <c r="DW912" i="16"/>
  <c r="ES912" i="16" s="1"/>
  <c r="DW896" i="16"/>
  <c r="ES896" i="16" s="1"/>
  <c r="DW880" i="16"/>
  <c r="ES880" i="16" s="1"/>
  <c r="DW864" i="16"/>
  <c r="ES864" i="16" s="1"/>
  <c r="DW848" i="16"/>
  <c r="ES848" i="16" s="1"/>
  <c r="DW832" i="16"/>
  <c r="ES832" i="16" s="1"/>
  <c r="DW816" i="16"/>
  <c r="ES816" i="16" s="1"/>
  <c r="DW800" i="16"/>
  <c r="ES800" i="16" s="1"/>
  <c r="DW784" i="16"/>
  <c r="ES784" i="16" s="1"/>
  <c r="DW768" i="16"/>
  <c r="ES768" i="16" s="1"/>
  <c r="DW752" i="16"/>
  <c r="ES752" i="16" s="1"/>
  <c r="DW736" i="16"/>
  <c r="ES736" i="16" s="1"/>
  <c r="DW720" i="16"/>
  <c r="ES720" i="16" s="1"/>
  <c r="DW704" i="16"/>
  <c r="ES704" i="16" s="1"/>
  <c r="DW688" i="16"/>
  <c r="ES688" i="16" s="1"/>
  <c r="DW672" i="16"/>
  <c r="ES672" i="16" s="1"/>
  <c r="DW656" i="16"/>
  <c r="ES656" i="16" s="1"/>
  <c r="DW640" i="16"/>
  <c r="ES640" i="16" s="1"/>
  <c r="DW624" i="16"/>
  <c r="ES624" i="16" s="1"/>
  <c r="DW608" i="16"/>
  <c r="ES608" i="16" s="1"/>
  <c r="DW592" i="16"/>
  <c r="ES592" i="16" s="1"/>
  <c r="DW576" i="16"/>
  <c r="ES576" i="16" s="1"/>
  <c r="DW560" i="16"/>
  <c r="ES560" i="16" s="1"/>
  <c r="DW544" i="16"/>
  <c r="ES544" i="16" s="1"/>
  <c r="DW528" i="16"/>
  <c r="ES528" i="16" s="1"/>
  <c r="DW512" i="16"/>
  <c r="ES512" i="16" s="1"/>
  <c r="DW496" i="16"/>
  <c r="ES496" i="16" s="1"/>
  <c r="DW480" i="16"/>
  <c r="ES480" i="16" s="1"/>
  <c r="DW464" i="16"/>
  <c r="ES464" i="16" s="1"/>
  <c r="DW448" i="16"/>
  <c r="ES448" i="16" s="1"/>
  <c r="DW432" i="16"/>
  <c r="ES432" i="16" s="1"/>
  <c r="DW416" i="16"/>
  <c r="ES416" i="16" s="1"/>
  <c r="DW400" i="16"/>
  <c r="ES400" i="16" s="1"/>
  <c r="DW384" i="16"/>
  <c r="ES384" i="16" s="1"/>
  <c r="DW368" i="16"/>
  <c r="ES368" i="16" s="1"/>
  <c r="DW352" i="16"/>
  <c r="ES352" i="16" s="1"/>
  <c r="DW335" i="16"/>
  <c r="ES335" i="16" s="1"/>
  <c r="DW320" i="16"/>
  <c r="ES320" i="16" s="1"/>
  <c r="DW304" i="16"/>
  <c r="ES304" i="16" s="1"/>
  <c r="DW288" i="16"/>
  <c r="ES288" i="16" s="1"/>
  <c r="DW272" i="16"/>
  <c r="ES272" i="16" s="1"/>
  <c r="DW256" i="16"/>
  <c r="ES256" i="16" s="1"/>
  <c r="DW240" i="16"/>
  <c r="ES240" i="16" s="1"/>
  <c r="DW224" i="16"/>
  <c r="ES224" i="16" s="1"/>
  <c r="DW208" i="16"/>
  <c r="ES208" i="16" s="1"/>
  <c r="DW192" i="16"/>
  <c r="ES192" i="16" s="1"/>
  <c r="DW176" i="16"/>
  <c r="ES176" i="16" s="1"/>
  <c r="DW160" i="16"/>
  <c r="ES160" i="16" s="1"/>
  <c r="DW144" i="16"/>
  <c r="ES144" i="16" s="1"/>
  <c r="DW128" i="16"/>
  <c r="ES128" i="16" s="1"/>
  <c r="DW112" i="16"/>
  <c r="ES112" i="16" s="1"/>
  <c r="DW96" i="16"/>
  <c r="ES96" i="16" s="1"/>
  <c r="DW80" i="16"/>
  <c r="ES80" i="16" s="1"/>
  <c r="DW64" i="16"/>
  <c r="ES64" i="16" s="1"/>
  <c r="DW48" i="16"/>
  <c r="ES48" i="16" s="1"/>
  <c r="DW32" i="16"/>
  <c r="ES32" i="16" s="1"/>
  <c r="DW1007" i="16"/>
  <c r="ES1007" i="16" s="1"/>
  <c r="DW991" i="16"/>
  <c r="ES991" i="16" s="1"/>
  <c r="DW975" i="16"/>
  <c r="ES975" i="16" s="1"/>
  <c r="DW959" i="16"/>
  <c r="ES959" i="16" s="1"/>
  <c r="DW943" i="16"/>
  <c r="ES943" i="16" s="1"/>
  <c r="DW927" i="16"/>
  <c r="ES927" i="16" s="1"/>
  <c r="DW911" i="16"/>
  <c r="ES911" i="16" s="1"/>
  <c r="DW895" i="16"/>
  <c r="ES895" i="16" s="1"/>
  <c r="DW879" i="16"/>
  <c r="ES879" i="16" s="1"/>
  <c r="DW863" i="16"/>
  <c r="ES863" i="16" s="1"/>
  <c r="DW847" i="16"/>
  <c r="ES847" i="16" s="1"/>
  <c r="DW831" i="16"/>
  <c r="ES831" i="16" s="1"/>
  <c r="DW815" i="16"/>
  <c r="ES815" i="16" s="1"/>
  <c r="DW799" i="16"/>
  <c r="ES799" i="16" s="1"/>
  <c r="DW783" i="16"/>
  <c r="ES783" i="16" s="1"/>
  <c r="DW767" i="16"/>
  <c r="ES767" i="16" s="1"/>
  <c r="DW751" i="16"/>
  <c r="ES751" i="16" s="1"/>
  <c r="DW735" i="16"/>
  <c r="ES735" i="16" s="1"/>
  <c r="DW719" i="16"/>
  <c r="ES719" i="16" s="1"/>
  <c r="DW703" i="16"/>
  <c r="ES703" i="16" s="1"/>
  <c r="DW687" i="16"/>
  <c r="ES687" i="16" s="1"/>
  <c r="DW671" i="16"/>
  <c r="ES671" i="16" s="1"/>
  <c r="DW655" i="16"/>
  <c r="ES655" i="16" s="1"/>
  <c r="DW639" i="16"/>
  <c r="ES639" i="16" s="1"/>
  <c r="DW623" i="16"/>
  <c r="ES623" i="16" s="1"/>
  <c r="DW607" i="16"/>
  <c r="ES607" i="16" s="1"/>
  <c r="DW591" i="16"/>
  <c r="ES591" i="16" s="1"/>
  <c r="DW575" i="16"/>
  <c r="ES575" i="16" s="1"/>
  <c r="DW559" i="16"/>
  <c r="ES559" i="16" s="1"/>
  <c r="DW543" i="16"/>
  <c r="ES543" i="16" s="1"/>
  <c r="DW527" i="16"/>
  <c r="ES527" i="16" s="1"/>
  <c r="DW511" i="16"/>
  <c r="ES511" i="16" s="1"/>
  <c r="DW495" i="16"/>
  <c r="ES495" i="16" s="1"/>
  <c r="DW479" i="16"/>
  <c r="ES479" i="16" s="1"/>
  <c r="DW463" i="16"/>
  <c r="ES463" i="16" s="1"/>
  <c r="DW447" i="16"/>
  <c r="ES447" i="16" s="1"/>
  <c r="DW431" i="16"/>
  <c r="ES431" i="16" s="1"/>
  <c r="DW415" i="16"/>
  <c r="ES415" i="16" s="1"/>
  <c r="DW399" i="16"/>
  <c r="ES399" i="16" s="1"/>
  <c r="DW383" i="16"/>
  <c r="ES383" i="16" s="1"/>
  <c r="DW367" i="16"/>
  <c r="ES367" i="16" s="1"/>
  <c r="DW351" i="16"/>
  <c r="ES351" i="16" s="1"/>
  <c r="DW336" i="16"/>
  <c r="ES336" i="16" s="1"/>
  <c r="DW319" i="16"/>
  <c r="ES319" i="16" s="1"/>
  <c r="DW303" i="16"/>
  <c r="ES303" i="16" s="1"/>
  <c r="DW287" i="16"/>
  <c r="ES287" i="16" s="1"/>
  <c r="DW271" i="16"/>
  <c r="ES271" i="16" s="1"/>
  <c r="DW255" i="16"/>
  <c r="ES255" i="16" s="1"/>
  <c r="DW239" i="16"/>
  <c r="ES239" i="16" s="1"/>
  <c r="DW223" i="16"/>
  <c r="ES223" i="16" s="1"/>
  <c r="DW207" i="16"/>
  <c r="ES207" i="16" s="1"/>
  <c r="DW191" i="16"/>
  <c r="ES191" i="16" s="1"/>
  <c r="DW175" i="16"/>
  <c r="ES175" i="16" s="1"/>
  <c r="DW159" i="16"/>
  <c r="ES159" i="16" s="1"/>
  <c r="DW143" i="16"/>
  <c r="ES143" i="16" s="1"/>
  <c r="DW127" i="16"/>
  <c r="ES127" i="16" s="1"/>
  <c r="DW111" i="16"/>
  <c r="ES111" i="16" s="1"/>
  <c r="DW95" i="16"/>
  <c r="ES95" i="16" s="1"/>
  <c r="DW79" i="16"/>
  <c r="ES79" i="16" s="1"/>
  <c r="DW63" i="16"/>
  <c r="ES63" i="16" s="1"/>
  <c r="DW47" i="16"/>
  <c r="ES47" i="16" s="1"/>
  <c r="DW31" i="16"/>
  <c r="ES31" i="16" s="1"/>
  <c r="DW1006" i="16"/>
  <c r="ES1006" i="16" s="1"/>
  <c r="DW990" i="16"/>
  <c r="ES990" i="16" s="1"/>
  <c r="DW974" i="16"/>
  <c r="ES974" i="16" s="1"/>
  <c r="DW958" i="16"/>
  <c r="ES958" i="16" s="1"/>
  <c r="DW942" i="16"/>
  <c r="ES942" i="16" s="1"/>
  <c r="DW926" i="16"/>
  <c r="ES926" i="16" s="1"/>
  <c r="DW910" i="16"/>
  <c r="ES910" i="16" s="1"/>
  <c r="DW894" i="16"/>
  <c r="ES894" i="16" s="1"/>
  <c r="DW878" i="16"/>
  <c r="ES878" i="16" s="1"/>
  <c r="DW862" i="16"/>
  <c r="ES862" i="16" s="1"/>
  <c r="DW846" i="16"/>
  <c r="ES846" i="16" s="1"/>
  <c r="DW830" i="16"/>
  <c r="ES830" i="16" s="1"/>
  <c r="DW814" i="16"/>
  <c r="ES814" i="16" s="1"/>
  <c r="DW798" i="16"/>
  <c r="ES798" i="16" s="1"/>
  <c r="DW782" i="16"/>
  <c r="ES782" i="16" s="1"/>
  <c r="DW766" i="16"/>
  <c r="ES766" i="16" s="1"/>
  <c r="DW750" i="16"/>
  <c r="ES750" i="16" s="1"/>
  <c r="DW734" i="16"/>
  <c r="ES734" i="16" s="1"/>
  <c r="DW718" i="16"/>
  <c r="ES718" i="16" s="1"/>
  <c r="DW702" i="16"/>
  <c r="ES702" i="16" s="1"/>
  <c r="DW686" i="16"/>
  <c r="ES686" i="16" s="1"/>
  <c r="DW670" i="16"/>
  <c r="ES670" i="16" s="1"/>
  <c r="DW654" i="16"/>
  <c r="ES654" i="16" s="1"/>
  <c r="DW638" i="16"/>
  <c r="ES638" i="16" s="1"/>
  <c r="DW622" i="16"/>
  <c r="ES622" i="16" s="1"/>
  <c r="DW606" i="16"/>
  <c r="ES606" i="16" s="1"/>
  <c r="DW590" i="16"/>
  <c r="ES590" i="16" s="1"/>
  <c r="DW574" i="16"/>
  <c r="ES574" i="16" s="1"/>
  <c r="DW558" i="16"/>
  <c r="ES558" i="16" s="1"/>
  <c r="DW542" i="16"/>
  <c r="ES542" i="16" s="1"/>
  <c r="DW526" i="16"/>
  <c r="ES526" i="16" s="1"/>
  <c r="DW510" i="16"/>
  <c r="ES510" i="16" s="1"/>
  <c r="DW494" i="16"/>
  <c r="ES494" i="16" s="1"/>
  <c r="DW478" i="16"/>
  <c r="ES478" i="16" s="1"/>
  <c r="DW462" i="16"/>
  <c r="ES462" i="16" s="1"/>
  <c r="DW446" i="16"/>
  <c r="ES446" i="16" s="1"/>
  <c r="DW430" i="16"/>
  <c r="ES430" i="16" s="1"/>
  <c r="DW414" i="16"/>
  <c r="ES414" i="16" s="1"/>
  <c r="DW398" i="16"/>
  <c r="ES398" i="16" s="1"/>
  <c r="DW382" i="16"/>
  <c r="ES382" i="16" s="1"/>
  <c r="DW366" i="16"/>
  <c r="ES366" i="16" s="1"/>
  <c r="DW350" i="16"/>
  <c r="ES350" i="16" s="1"/>
  <c r="DW334" i="16"/>
  <c r="ES334" i="16" s="1"/>
  <c r="DW318" i="16"/>
  <c r="ES318" i="16" s="1"/>
  <c r="DW302" i="16"/>
  <c r="ES302" i="16" s="1"/>
  <c r="DW286" i="16"/>
  <c r="ES286" i="16" s="1"/>
  <c r="DW270" i="16"/>
  <c r="ES270" i="16" s="1"/>
  <c r="DW254" i="16"/>
  <c r="ES254" i="16" s="1"/>
  <c r="DW238" i="16"/>
  <c r="ES238" i="16" s="1"/>
  <c r="DW222" i="16"/>
  <c r="ES222" i="16" s="1"/>
  <c r="DW206" i="16"/>
  <c r="ES206" i="16" s="1"/>
  <c r="DW190" i="16"/>
  <c r="ES190" i="16" s="1"/>
  <c r="DW174" i="16"/>
  <c r="ES174" i="16" s="1"/>
  <c r="DW158" i="16"/>
  <c r="ES158" i="16" s="1"/>
  <c r="DW142" i="16"/>
  <c r="ES142" i="16" s="1"/>
  <c r="DW126" i="16"/>
  <c r="ES126" i="16" s="1"/>
  <c r="DW110" i="16"/>
  <c r="ES110" i="16" s="1"/>
  <c r="DW94" i="16"/>
  <c r="ES94" i="16" s="1"/>
  <c r="DW78" i="16"/>
  <c r="ES78" i="16" s="1"/>
  <c r="DW62" i="16"/>
  <c r="ES62" i="16" s="1"/>
  <c r="DW46" i="16"/>
  <c r="ES46" i="16" s="1"/>
  <c r="DW30" i="16"/>
  <c r="ES30" i="16" s="1"/>
  <c r="DW1005" i="16"/>
  <c r="ES1005" i="16" s="1"/>
  <c r="DW989" i="16"/>
  <c r="ES989" i="16" s="1"/>
  <c r="DW973" i="16"/>
  <c r="ES973" i="16" s="1"/>
  <c r="DW957" i="16"/>
  <c r="ES957" i="16" s="1"/>
  <c r="DW941" i="16"/>
  <c r="ES941" i="16" s="1"/>
  <c r="DW925" i="16"/>
  <c r="ES925" i="16" s="1"/>
  <c r="DW909" i="16"/>
  <c r="ES909" i="16" s="1"/>
  <c r="DW893" i="16"/>
  <c r="ES893" i="16" s="1"/>
  <c r="DW877" i="16"/>
  <c r="ES877" i="16" s="1"/>
  <c r="DW861" i="16"/>
  <c r="ES861" i="16" s="1"/>
  <c r="DW845" i="16"/>
  <c r="ES845" i="16" s="1"/>
  <c r="DW829" i="16"/>
  <c r="ES829" i="16" s="1"/>
  <c r="DW813" i="16"/>
  <c r="ES813" i="16" s="1"/>
  <c r="DW797" i="16"/>
  <c r="ES797" i="16" s="1"/>
  <c r="DW781" i="16"/>
  <c r="ES781" i="16" s="1"/>
  <c r="DW765" i="16"/>
  <c r="ES765" i="16" s="1"/>
  <c r="DW749" i="16"/>
  <c r="ES749" i="16" s="1"/>
  <c r="DW733" i="16"/>
  <c r="ES733" i="16" s="1"/>
  <c r="DW717" i="16"/>
  <c r="ES717" i="16" s="1"/>
  <c r="DW701" i="16"/>
  <c r="ES701" i="16" s="1"/>
  <c r="DW685" i="16"/>
  <c r="ES685" i="16" s="1"/>
  <c r="DW669" i="16"/>
  <c r="ES669" i="16" s="1"/>
  <c r="DW653" i="16"/>
  <c r="ES653" i="16" s="1"/>
  <c r="DW637" i="16"/>
  <c r="ES637" i="16" s="1"/>
  <c r="DW621" i="16"/>
  <c r="ES621" i="16" s="1"/>
  <c r="DW605" i="16"/>
  <c r="ES605" i="16" s="1"/>
  <c r="DW589" i="16"/>
  <c r="ES589" i="16" s="1"/>
  <c r="DW573" i="16"/>
  <c r="ES573" i="16" s="1"/>
  <c r="DW557" i="16"/>
  <c r="ES557" i="16" s="1"/>
  <c r="DW541" i="16"/>
  <c r="ES541" i="16" s="1"/>
  <c r="DW525" i="16"/>
  <c r="ES525" i="16" s="1"/>
  <c r="DW509" i="16"/>
  <c r="ES509" i="16" s="1"/>
  <c r="DW493" i="16"/>
  <c r="ES493" i="16" s="1"/>
  <c r="DW477" i="16"/>
  <c r="ES477" i="16" s="1"/>
  <c r="DW461" i="16"/>
  <c r="ES461" i="16" s="1"/>
  <c r="DW445" i="16"/>
  <c r="ES445" i="16" s="1"/>
  <c r="DW429" i="16"/>
  <c r="ES429" i="16" s="1"/>
  <c r="DW413" i="16"/>
  <c r="ES413" i="16" s="1"/>
  <c r="DW397" i="16"/>
  <c r="ES397" i="16" s="1"/>
  <c r="DW381" i="16"/>
  <c r="ES381" i="16" s="1"/>
  <c r="DW365" i="16"/>
  <c r="ES365" i="16" s="1"/>
  <c r="DW349" i="16"/>
  <c r="ES349" i="16" s="1"/>
  <c r="DW333" i="16"/>
  <c r="ES333" i="16" s="1"/>
  <c r="DW317" i="16"/>
  <c r="ES317" i="16" s="1"/>
  <c r="DW301" i="16"/>
  <c r="ES301" i="16" s="1"/>
  <c r="DW285" i="16"/>
  <c r="ES285" i="16" s="1"/>
  <c r="DW269" i="16"/>
  <c r="ES269" i="16" s="1"/>
  <c r="DW253" i="16"/>
  <c r="ES253" i="16" s="1"/>
  <c r="DW237" i="16"/>
  <c r="ES237" i="16" s="1"/>
  <c r="DW221" i="16"/>
  <c r="ES221" i="16" s="1"/>
  <c r="DW205" i="16"/>
  <c r="ES205" i="16" s="1"/>
  <c r="DW189" i="16"/>
  <c r="ES189" i="16" s="1"/>
  <c r="DW173" i="16"/>
  <c r="ES173" i="16" s="1"/>
  <c r="DW157" i="16"/>
  <c r="ES157" i="16" s="1"/>
  <c r="DW141" i="16"/>
  <c r="ES141" i="16" s="1"/>
  <c r="DW125" i="16"/>
  <c r="ES125" i="16" s="1"/>
  <c r="DW109" i="16"/>
  <c r="ES109" i="16" s="1"/>
  <c r="DW93" i="16"/>
  <c r="ES93" i="16" s="1"/>
  <c r="DW77" i="16"/>
  <c r="ES77" i="16" s="1"/>
  <c r="DW61" i="16"/>
  <c r="ES61" i="16" s="1"/>
  <c r="DW45" i="16"/>
  <c r="ES45" i="16" s="1"/>
  <c r="DW29" i="16"/>
  <c r="ES29" i="16" s="1"/>
  <c r="DW1004" i="16"/>
  <c r="ES1004" i="16" s="1"/>
  <c r="DW988" i="16"/>
  <c r="ES988" i="16" s="1"/>
  <c r="DW972" i="16"/>
  <c r="ES972" i="16" s="1"/>
  <c r="DW956" i="16"/>
  <c r="ES956" i="16" s="1"/>
  <c r="DW940" i="16"/>
  <c r="ES940" i="16" s="1"/>
  <c r="DW924" i="16"/>
  <c r="ES924" i="16" s="1"/>
  <c r="DW908" i="16"/>
  <c r="ES908" i="16" s="1"/>
  <c r="DW892" i="16"/>
  <c r="ES892" i="16" s="1"/>
  <c r="DW876" i="16"/>
  <c r="ES876" i="16" s="1"/>
  <c r="DW860" i="16"/>
  <c r="ES860" i="16" s="1"/>
  <c r="DW844" i="16"/>
  <c r="ES844" i="16" s="1"/>
  <c r="DW828" i="16"/>
  <c r="ES828" i="16" s="1"/>
  <c r="DW812" i="16"/>
  <c r="ES812" i="16" s="1"/>
  <c r="DW796" i="16"/>
  <c r="ES796" i="16" s="1"/>
  <c r="DW780" i="16"/>
  <c r="ES780" i="16" s="1"/>
  <c r="DW764" i="16"/>
  <c r="ES764" i="16" s="1"/>
  <c r="DW748" i="16"/>
  <c r="ES748" i="16" s="1"/>
  <c r="DW732" i="16"/>
  <c r="ES732" i="16" s="1"/>
  <c r="DW716" i="16"/>
  <c r="ES716" i="16" s="1"/>
  <c r="DW700" i="16"/>
  <c r="ES700" i="16" s="1"/>
  <c r="DW684" i="16"/>
  <c r="ES684" i="16" s="1"/>
  <c r="DW668" i="16"/>
  <c r="ES668" i="16" s="1"/>
  <c r="DW652" i="16"/>
  <c r="ES652" i="16" s="1"/>
  <c r="DW636" i="16"/>
  <c r="ES636" i="16" s="1"/>
  <c r="DW620" i="16"/>
  <c r="ES620" i="16" s="1"/>
  <c r="DW604" i="16"/>
  <c r="ES604" i="16" s="1"/>
  <c r="DW588" i="16"/>
  <c r="ES588" i="16" s="1"/>
  <c r="DW572" i="16"/>
  <c r="ES572" i="16" s="1"/>
  <c r="DW556" i="16"/>
  <c r="ES556" i="16" s="1"/>
  <c r="DW540" i="16"/>
  <c r="ES540" i="16" s="1"/>
  <c r="DW524" i="16"/>
  <c r="ES524" i="16" s="1"/>
  <c r="DW508" i="16"/>
  <c r="ES508" i="16" s="1"/>
  <c r="DW492" i="16"/>
  <c r="ES492" i="16" s="1"/>
  <c r="DW476" i="16"/>
  <c r="ES476" i="16" s="1"/>
  <c r="DW460" i="16"/>
  <c r="ES460" i="16" s="1"/>
  <c r="DW444" i="16"/>
  <c r="ES444" i="16" s="1"/>
  <c r="DW428" i="16"/>
  <c r="ES428" i="16" s="1"/>
  <c r="DW412" i="16"/>
  <c r="ES412" i="16" s="1"/>
  <c r="DW396" i="16"/>
  <c r="ES396" i="16" s="1"/>
  <c r="DW380" i="16"/>
  <c r="ES380" i="16" s="1"/>
  <c r="DW364" i="16"/>
  <c r="ES364" i="16" s="1"/>
  <c r="DW348" i="16"/>
  <c r="ES348" i="16" s="1"/>
  <c r="DW332" i="16"/>
  <c r="ES332" i="16" s="1"/>
  <c r="DW316" i="16"/>
  <c r="ES316" i="16" s="1"/>
  <c r="DW300" i="16"/>
  <c r="ES300" i="16" s="1"/>
  <c r="DW284" i="16"/>
  <c r="ES284" i="16" s="1"/>
  <c r="DW268" i="16"/>
  <c r="ES268" i="16" s="1"/>
  <c r="DW252" i="16"/>
  <c r="ES252" i="16" s="1"/>
  <c r="DW236" i="16"/>
  <c r="ES236" i="16" s="1"/>
  <c r="DW220" i="16"/>
  <c r="ES220" i="16" s="1"/>
  <c r="DW204" i="16"/>
  <c r="ES204" i="16" s="1"/>
  <c r="DW188" i="16"/>
  <c r="ES188" i="16" s="1"/>
  <c r="DW172" i="16"/>
  <c r="ES172" i="16" s="1"/>
  <c r="DW156" i="16"/>
  <c r="ES156" i="16" s="1"/>
  <c r="DW140" i="16"/>
  <c r="ES140" i="16" s="1"/>
  <c r="DW124" i="16"/>
  <c r="ES124" i="16" s="1"/>
  <c r="DW108" i="16"/>
  <c r="ES108" i="16" s="1"/>
  <c r="DW92" i="16"/>
  <c r="ES92" i="16" s="1"/>
  <c r="DW76" i="16"/>
  <c r="ES76" i="16" s="1"/>
  <c r="DW60" i="16"/>
  <c r="ES60" i="16" s="1"/>
  <c r="DW44" i="16"/>
  <c r="ES44" i="16" s="1"/>
  <c r="DW28" i="16"/>
  <c r="ES28" i="16" s="1"/>
  <c r="DR1003" i="16"/>
  <c r="EN1003" i="16" s="1"/>
  <c r="DR987" i="16"/>
  <c r="EN987" i="16" s="1"/>
  <c r="DR971" i="16"/>
  <c r="EN971" i="16" s="1"/>
  <c r="DR955" i="16"/>
  <c r="EN955" i="16" s="1"/>
  <c r="DR939" i="16"/>
  <c r="EN939" i="16" s="1"/>
  <c r="DR923" i="16"/>
  <c r="EN923" i="16" s="1"/>
  <c r="DR907" i="16"/>
  <c r="EN907" i="16" s="1"/>
  <c r="DR891" i="16"/>
  <c r="EN891" i="16" s="1"/>
  <c r="DR875" i="16"/>
  <c r="EN875" i="16" s="1"/>
  <c r="DR859" i="16"/>
  <c r="EN859" i="16" s="1"/>
  <c r="DR843" i="16"/>
  <c r="EN843" i="16" s="1"/>
  <c r="DR827" i="16"/>
  <c r="EN827" i="16" s="1"/>
  <c r="DR811" i="16"/>
  <c r="EN811" i="16" s="1"/>
  <c r="DR795" i="16"/>
  <c r="EN795" i="16" s="1"/>
  <c r="DR779" i="16"/>
  <c r="EN779" i="16" s="1"/>
  <c r="DR763" i="16"/>
  <c r="EN763" i="16" s="1"/>
  <c r="DR747" i="16"/>
  <c r="EN747" i="16" s="1"/>
  <c r="DR731" i="16"/>
  <c r="EN731" i="16" s="1"/>
  <c r="DR715" i="16"/>
  <c r="EN715" i="16" s="1"/>
  <c r="DR699" i="16"/>
  <c r="EN699" i="16" s="1"/>
  <c r="DR683" i="16"/>
  <c r="EN683" i="16" s="1"/>
  <c r="DR667" i="16"/>
  <c r="EN667" i="16" s="1"/>
  <c r="DR651" i="16"/>
  <c r="EN651" i="16" s="1"/>
  <c r="DR635" i="16"/>
  <c r="EN635" i="16" s="1"/>
  <c r="DR619" i="16"/>
  <c r="EN619" i="16" s="1"/>
  <c r="DR603" i="16"/>
  <c r="EN603" i="16" s="1"/>
  <c r="DR587" i="16"/>
  <c r="EN587" i="16" s="1"/>
  <c r="DR571" i="16"/>
  <c r="EN571" i="16" s="1"/>
  <c r="DR555" i="16"/>
  <c r="EN555" i="16" s="1"/>
  <c r="DR539" i="16"/>
  <c r="EN539" i="16" s="1"/>
  <c r="DR523" i="16"/>
  <c r="EN523" i="16" s="1"/>
  <c r="DR507" i="16"/>
  <c r="EN507" i="16" s="1"/>
  <c r="DR491" i="16"/>
  <c r="EN491" i="16" s="1"/>
  <c r="DR475" i="16"/>
  <c r="EN475" i="16" s="1"/>
  <c r="DR459" i="16"/>
  <c r="EN459" i="16" s="1"/>
  <c r="DR443" i="16"/>
  <c r="EN443" i="16" s="1"/>
  <c r="DR427" i="16"/>
  <c r="EN427" i="16" s="1"/>
  <c r="DR411" i="16"/>
  <c r="EN411" i="16" s="1"/>
  <c r="DR395" i="16"/>
  <c r="EN395" i="16" s="1"/>
  <c r="DR379" i="16"/>
  <c r="EN379" i="16" s="1"/>
  <c r="DR363" i="16"/>
  <c r="EN363" i="16" s="1"/>
  <c r="DR347" i="16"/>
  <c r="EN347" i="16" s="1"/>
  <c r="DR331" i="16"/>
  <c r="EN331" i="16" s="1"/>
  <c r="DR315" i="16"/>
  <c r="EN315" i="16" s="1"/>
  <c r="DR299" i="16"/>
  <c r="EN299" i="16" s="1"/>
  <c r="DR283" i="16"/>
  <c r="EN283" i="16" s="1"/>
  <c r="DR267" i="16"/>
  <c r="EN267" i="16" s="1"/>
  <c r="DR251" i="16"/>
  <c r="EN251" i="16" s="1"/>
  <c r="DR235" i="16"/>
  <c r="EN235" i="16" s="1"/>
  <c r="DR219" i="16"/>
  <c r="EN219" i="16" s="1"/>
  <c r="DR203" i="16"/>
  <c r="EN203" i="16" s="1"/>
  <c r="DR187" i="16"/>
  <c r="EN187" i="16" s="1"/>
  <c r="DR171" i="16"/>
  <c r="EN171" i="16" s="1"/>
  <c r="DR155" i="16"/>
  <c r="EN155" i="16" s="1"/>
  <c r="DR139" i="16"/>
  <c r="EN139" i="16" s="1"/>
  <c r="DR123" i="16"/>
  <c r="EN123" i="16" s="1"/>
  <c r="DR107" i="16"/>
  <c r="EN107" i="16" s="1"/>
  <c r="DR91" i="16"/>
  <c r="EN91" i="16" s="1"/>
  <c r="DR75" i="16"/>
  <c r="EN75" i="16" s="1"/>
  <c r="DR59" i="16"/>
  <c r="EN59" i="16" s="1"/>
  <c r="DR43" i="16"/>
  <c r="EN43" i="16" s="1"/>
  <c r="DR27" i="16"/>
  <c r="EN27" i="16" s="1"/>
  <c r="DR1002" i="16"/>
  <c r="EN1002" i="16" s="1"/>
  <c r="DR986" i="16"/>
  <c r="EN986" i="16" s="1"/>
  <c r="DR970" i="16"/>
  <c r="EN970" i="16" s="1"/>
  <c r="DR954" i="16"/>
  <c r="EN954" i="16" s="1"/>
  <c r="DR938" i="16"/>
  <c r="EN938" i="16" s="1"/>
  <c r="DR922" i="16"/>
  <c r="EN922" i="16" s="1"/>
  <c r="DR906" i="16"/>
  <c r="EN906" i="16" s="1"/>
  <c r="DR890" i="16"/>
  <c r="EN890" i="16" s="1"/>
  <c r="DR874" i="16"/>
  <c r="EN874" i="16" s="1"/>
  <c r="DR858" i="16"/>
  <c r="EN858" i="16" s="1"/>
  <c r="DR842" i="16"/>
  <c r="EN842" i="16" s="1"/>
  <c r="DR826" i="16"/>
  <c r="EN826" i="16" s="1"/>
  <c r="DR810" i="16"/>
  <c r="EN810" i="16" s="1"/>
  <c r="DR794" i="16"/>
  <c r="EN794" i="16" s="1"/>
  <c r="DR778" i="16"/>
  <c r="EN778" i="16" s="1"/>
  <c r="DR762" i="16"/>
  <c r="EN762" i="16" s="1"/>
  <c r="DR746" i="16"/>
  <c r="EN746" i="16" s="1"/>
  <c r="DR730" i="16"/>
  <c r="EN730" i="16" s="1"/>
  <c r="DR714" i="16"/>
  <c r="EN714" i="16" s="1"/>
  <c r="DR698" i="16"/>
  <c r="EN698" i="16" s="1"/>
  <c r="DR682" i="16"/>
  <c r="EN682" i="16" s="1"/>
  <c r="DR666" i="16"/>
  <c r="EN666" i="16" s="1"/>
  <c r="DR650" i="16"/>
  <c r="EN650" i="16" s="1"/>
  <c r="DR634" i="16"/>
  <c r="EN634" i="16" s="1"/>
  <c r="DR618" i="16"/>
  <c r="EN618" i="16" s="1"/>
  <c r="DR602" i="16"/>
  <c r="EN602" i="16" s="1"/>
  <c r="DR586" i="16"/>
  <c r="EN586" i="16" s="1"/>
  <c r="DR570" i="16"/>
  <c r="EN570" i="16" s="1"/>
  <c r="DR554" i="16"/>
  <c r="EN554" i="16" s="1"/>
  <c r="DR538" i="16"/>
  <c r="EN538" i="16" s="1"/>
  <c r="DR522" i="16"/>
  <c r="EN522" i="16" s="1"/>
  <c r="DR506" i="16"/>
  <c r="EN506" i="16" s="1"/>
  <c r="DR490" i="16"/>
  <c r="EN490" i="16" s="1"/>
  <c r="DR474" i="16"/>
  <c r="EN474" i="16" s="1"/>
  <c r="DR458" i="16"/>
  <c r="EN458" i="16" s="1"/>
  <c r="DR442" i="16"/>
  <c r="EN442" i="16" s="1"/>
  <c r="DR426" i="16"/>
  <c r="EN426" i="16" s="1"/>
  <c r="DR410" i="16"/>
  <c r="EN410" i="16" s="1"/>
  <c r="DR394" i="16"/>
  <c r="EN394" i="16" s="1"/>
  <c r="DR378" i="16"/>
  <c r="EN378" i="16" s="1"/>
  <c r="DR362" i="16"/>
  <c r="EN362" i="16" s="1"/>
  <c r="DR346" i="16"/>
  <c r="EN346" i="16" s="1"/>
  <c r="DR330" i="16"/>
  <c r="EN330" i="16" s="1"/>
  <c r="DR314" i="16"/>
  <c r="EN314" i="16" s="1"/>
  <c r="DR298" i="16"/>
  <c r="EN298" i="16" s="1"/>
  <c r="DR282" i="16"/>
  <c r="EN282" i="16" s="1"/>
  <c r="DR266" i="16"/>
  <c r="EN266" i="16" s="1"/>
  <c r="DR250" i="16"/>
  <c r="EN250" i="16" s="1"/>
  <c r="DR234" i="16"/>
  <c r="EN234" i="16" s="1"/>
  <c r="DR218" i="16"/>
  <c r="EN218" i="16" s="1"/>
  <c r="DR202" i="16"/>
  <c r="EN202" i="16" s="1"/>
  <c r="DR186" i="16"/>
  <c r="EN186" i="16" s="1"/>
  <c r="DR170" i="16"/>
  <c r="EN170" i="16" s="1"/>
  <c r="DR154" i="16"/>
  <c r="EN154" i="16" s="1"/>
  <c r="DR138" i="16"/>
  <c r="EN138" i="16" s="1"/>
  <c r="DR122" i="16"/>
  <c r="EN122" i="16" s="1"/>
  <c r="DR106" i="16"/>
  <c r="EN106" i="16" s="1"/>
  <c r="DR90" i="16"/>
  <c r="EN90" i="16" s="1"/>
  <c r="DR74" i="16"/>
  <c r="EN74" i="16" s="1"/>
  <c r="DR58" i="16"/>
  <c r="EN58" i="16" s="1"/>
  <c r="DR42" i="16"/>
  <c r="EN42" i="16" s="1"/>
  <c r="DR25" i="16"/>
  <c r="EN25" i="16" s="1"/>
  <c r="DR1001" i="16"/>
  <c r="EN1001" i="16" s="1"/>
  <c r="DR985" i="16"/>
  <c r="EN985" i="16" s="1"/>
  <c r="DR969" i="16"/>
  <c r="EN969" i="16" s="1"/>
  <c r="DR953" i="16"/>
  <c r="EN953" i="16" s="1"/>
  <c r="DR937" i="16"/>
  <c r="EN937" i="16" s="1"/>
  <c r="DR921" i="16"/>
  <c r="EN921" i="16" s="1"/>
  <c r="DR905" i="16"/>
  <c r="EN905" i="16" s="1"/>
  <c r="DR889" i="16"/>
  <c r="EN889" i="16" s="1"/>
  <c r="DR873" i="16"/>
  <c r="EN873" i="16" s="1"/>
  <c r="DR857" i="16"/>
  <c r="EN857" i="16" s="1"/>
  <c r="DR841" i="16"/>
  <c r="EN841" i="16" s="1"/>
  <c r="DR825" i="16"/>
  <c r="EN825" i="16" s="1"/>
  <c r="DR809" i="16"/>
  <c r="EN809" i="16" s="1"/>
  <c r="DR793" i="16"/>
  <c r="EN793" i="16" s="1"/>
  <c r="DR777" i="16"/>
  <c r="EN777" i="16" s="1"/>
  <c r="DR761" i="16"/>
  <c r="EN761" i="16" s="1"/>
  <c r="DR745" i="16"/>
  <c r="EN745" i="16" s="1"/>
  <c r="DR729" i="16"/>
  <c r="EN729" i="16" s="1"/>
  <c r="DR713" i="16"/>
  <c r="EN713" i="16" s="1"/>
  <c r="DR697" i="16"/>
  <c r="EN697" i="16" s="1"/>
  <c r="DR681" i="16"/>
  <c r="EN681" i="16" s="1"/>
  <c r="DR665" i="16"/>
  <c r="EN665" i="16" s="1"/>
  <c r="DR649" i="16"/>
  <c r="EN649" i="16" s="1"/>
  <c r="DR633" i="16"/>
  <c r="EN633" i="16" s="1"/>
  <c r="DR617" i="16"/>
  <c r="EN617" i="16" s="1"/>
  <c r="DR601" i="16"/>
  <c r="EN601" i="16" s="1"/>
  <c r="DR585" i="16"/>
  <c r="EN585" i="16" s="1"/>
  <c r="DR569" i="16"/>
  <c r="EN569" i="16" s="1"/>
  <c r="DR553" i="16"/>
  <c r="EN553" i="16" s="1"/>
  <c r="DR537" i="16"/>
  <c r="EN537" i="16" s="1"/>
  <c r="DR521" i="16"/>
  <c r="EN521" i="16" s="1"/>
  <c r="DR505" i="16"/>
  <c r="EN505" i="16" s="1"/>
  <c r="DR489" i="16"/>
  <c r="EN489" i="16" s="1"/>
  <c r="DR473" i="16"/>
  <c r="EN473" i="16" s="1"/>
  <c r="DR457" i="16"/>
  <c r="EN457" i="16" s="1"/>
  <c r="DR441" i="16"/>
  <c r="EN441" i="16" s="1"/>
  <c r="DR425" i="16"/>
  <c r="EN425" i="16" s="1"/>
  <c r="DR409" i="16"/>
  <c r="EN409" i="16" s="1"/>
  <c r="DR393" i="16"/>
  <c r="EN393" i="16" s="1"/>
  <c r="DR377" i="16"/>
  <c r="EN377" i="16" s="1"/>
  <c r="DR361" i="16"/>
  <c r="EN361" i="16" s="1"/>
  <c r="DR345" i="16"/>
  <c r="EN345" i="16" s="1"/>
  <c r="DR329" i="16"/>
  <c r="EN329" i="16" s="1"/>
  <c r="DR313" i="16"/>
  <c r="EN313" i="16" s="1"/>
  <c r="DR297" i="16"/>
  <c r="EN297" i="16" s="1"/>
  <c r="DR281" i="16"/>
  <c r="EN281" i="16" s="1"/>
  <c r="DR265" i="16"/>
  <c r="EN265" i="16" s="1"/>
  <c r="DR249" i="16"/>
  <c r="EN249" i="16" s="1"/>
  <c r="DR233" i="16"/>
  <c r="EN233" i="16" s="1"/>
  <c r="DR217" i="16"/>
  <c r="EN217" i="16" s="1"/>
  <c r="DR201" i="16"/>
  <c r="EN201" i="16" s="1"/>
  <c r="DR185" i="16"/>
  <c r="EN185" i="16" s="1"/>
  <c r="DR169" i="16"/>
  <c r="EN169" i="16" s="1"/>
  <c r="DR153" i="16"/>
  <c r="EN153" i="16" s="1"/>
  <c r="DR137" i="16"/>
  <c r="EN137" i="16" s="1"/>
  <c r="DR121" i="16"/>
  <c r="EN121" i="16" s="1"/>
  <c r="DR105" i="16"/>
  <c r="EN105" i="16" s="1"/>
  <c r="DR89" i="16"/>
  <c r="EN89" i="16" s="1"/>
  <c r="DR73" i="16"/>
  <c r="EN73" i="16" s="1"/>
  <c r="DR57" i="16"/>
  <c r="EN57" i="16" s="1"/>
  <c r="DR41" i="16"/>
  <c r="EN41" i="16" s="1"/>
  <c r="DR26" i="16"/>
  <c r="EN26" i="16" s="1"/>
  <c r="DR1016" i="16"/>
  <c r="EN1016" i="16" s="1"/>
  <c r="DR1000" i="16"/>
  <c r="EN1000" i="16" s="1"/>
  <c r="DR984" i="16"/>
  <c r="EN984" i="16" s="1"/>
  <c r="DR968" i="16"/>
  <c r="EN968" i="16" s="1"/>
  <c r="DR952" i="16"/>
  <c r="EN952" i="16" s="1"/>
  <c r="DR936" i="16"/>
  <c r="EN936" i="16" s="1"/>
  <c r="DR920" i="16"/>
  <c r="EN920" i="16" s="1"/>
  <c r="DR904" i="16"/>
  <c r="EN904" i="16" s="1"/>
  <c r="DR888" i="16"/>
  <c r="EN888" i="16" s="1"/>
  <c r="DR872" i="16"/>
  <c r="EN872" i="16" s="1"/>
  <c r="DR856" i="16"/>
  <c r="EN856" i="16" s="1"/>
  <c r="DR840" i="16"/>
  <c r="EN840" i="16" s="1"/>
  <c r="DR824" i="16"/>
  <c r="EN824" i="16" s="1"/>
  <c r="DR808" i="16"/>
  <c r="EN808" i="16" s="1"/>
  <c r="DR792" i="16"/>
  <c r="EN792" i="16" s="1"/>
  <c r="DR776" i="16"/>
  <c r="EN776" i="16" s="1"/>
  <c r="DR760" i="16"/>
  <c r="EN760" i="16" s="1"/>
  <c r="DR744" i="16"/>
  <c r="EN744" i="16" s="1"/>
  <c r="DR728" i="16"/>
  <c r="EN728" i="16" s="1"/>
  <c r="DR712" i="16"/>
  <c r="EN712" i="16" s="1"/>
  <c r="DR696" i="16"/>
  <c r="EN696" i="16" s="1"/>
  <c r="DR680" i="16"/>
  <c r="EN680" i="16" s="1"/>
  <c r="DR664" i="16"/>
  <c r="EN664" i="16" s="1"/>
  <c r="DR648" i="16"/>
  <c r="EN648" i="16" s="1"/>
  <c r="DR632" i="16"/>
  <c r="EN632" i="16" s="1"/>
  <c r="DR616" i="16"/>
  <c r="EN616" i="16" s="1"/>
  <c r="DR600" i="16"/>
  <c r="EN600" i="16" s="1"/>
  <c r="DR584" i="16"/>
  <c r="EN584" i="16" s="1"/>
  <c r="DR568" i="16"/>
  <c r="EN568" i="16" s="1"/>
  <c r="DR552" i="16"/>
  <c r="EN552" i="16" s="1"/>
  <c r="DR536" i="16"/>
  <c r="EN536" i="16" s="1"/>
  <c r="DR520" i="16"/>
  <c r="EN520" i="16" s="1"/>
  <c r="DR504" i="16"/>
  <c r="EN504" i="16" s="1"/>
  <c r="DR488" i="16"/>
  <c r="EN488" i="16" s="1"/>
  <c r="DR472" i="16"/>
  <c r="EN472" i="16" s="1"/>
  <c r="DR456" i="16"/>
  <c r="EN456" i="16" s="1"/>
  <c r="DR440" i="16"/>
  <c r="EN440" i="16" s="1"/>
  <c r="DR424" i="16"/>
  <c r="EN424" i="16" s="1"/>
  <c r="DR408" i="16"/>
  <c r="EN408" i="16" s="1"/>
  <c r="DR392" i="16"/>
  <c r="EN392" i="16" s="1"/>
  <c r="DR376" i="16"/>
  <c r="EN376" i="16" s="1"/>
  <c r="DR360" i="16"/>
  <c r="EN360" i="16" s="1"/>
  <c r="DR344" i="16"/>
  <c r="EN344" i="16" s="1"/>
  <c r="DR328" i="16"/>
  <c r="EN328" i="16" s="1"/>
  <c r="DR312" i="16"/>
  <c r="EN312" i="16" s="1"/>
  <c r="DR296" i="16"/>
  <c r="EN296" i="16" s="1"/>
  <c r="DR280" i="16"/>
  <c r="EN280" i="16" s="1"/>
  <c r="DR264" i="16"/>
  <c r="EN264" i="16" s="1"/>
  <c r="DR248" i="16"/>
  <c r="EN248" i="16" s="1"/>
  <c r="DR232" i="16"/>
  <c r="EN232" i="16" s="1"/>
  <c r="DR216" i="16"/>
  <c r="EN216" i="16" s="1"/>
  <c r="DR200" i="16"/>
  <c r="EN200" i="16" s="1"/>
  <c r="DR184" i="16"/>
  <c r="EN184" i="16" s="1"/>
  <c r="DR168" i="16"/>
  <c r="EN168" i="16" s="1"/>
  <c r="DR152" i="16"/>
  <c r="EN152" i="16" s="1"/>
  <c r="DR136" i="16"/>
  <c r="EN136" i="16" s="1"/>
  <c r="DR120" i="16"/>
  <c r="EN120" i="16" s="1"/>
  <c r="DR104" i="16"/>
  <c r="EN104" i="16" s="1"/>
  <c r="DR88" i="16"/>
  <c r="EN88" i="16" s="1"/>
  <c r="DR72" i="16"/>
  <c r="EN72" i="16" s="1"/>
  <c r="DR56" i="16"/>
  <c r="EN56" i="16" s="1"/>
  <c r="DR40" i="16"/>
  <c r="EN40" i="16" s="1"/>
  <c r="DR24" i="16"/>
  <c r="EN24" i="16" s="1"/>
  <c r="DR1015" i="16"/>
  <c r="EN1015" i="16" s="1"/>
  <c r="DR999" i="16"/>
  <c r="EN999" i="16" s="1"/>
  <c r="DR983" i="16"/>
  <c r="EN983" i="16" s="1"/>
  <c r="DR967" i="16"/>
  <c r="EN967" i="16" s="1"/>
  <c r="DR951" i="16"/>
  <c r="EN951" i="16" s="1"/>
  <c r="DR935" i="16"/>
  <c r="EN935" i="16" s="1"/>
  <c r="DR919" i="16"/>
  <c r="EN919" i="16" s="1"/>
  <c r="DR903" i="16"/>
  <c r="EN903" i="16" s="1"/>
  <c r="DR887" i="16"/>
  <c r="EN887" i="16" s="1"/>
  <c r="DR871" i="16"/>
  <c r="EN871" i="16" s="1"/>
  <c r="DR855" i="16"/>
  <c r="EN855" i="16" s="1"/>
  <c r="DR839" i="16"/>
  <c r="EN839" i="16" s="1"/>
  <c r="DR823" i="16"/>
  <c r="EN823" i="16" s="1"/>
  <c r="DR807" i="16"/>
  <c r="EN807" i="16" s="1"/>
  <c r="DR791" i="16"/>
  <c r="EN791" i="16" s="1"/>
  <c r="DR775" i="16"/>
  <c r="EN775" i="16" s="1"/>
  <c r="DR759" i="16"/>
  <c r="EN759" i="16" s="1"/>
  <c r="DR743" i="16"/>
  <c r="EN743" i="16" s="1"/>
  <c r="DR727" i="16"/>
  <c r="EN727" i="16" s="1"/>
  <c r="DR711" i="16"/>
  <c r="EN711" i="16" s="1"/>
  <c r="DR695" i="16"/>
  <c r="EN695" i="16" s="1"/>
  <c r="DR679" i="16"/>
  <c r="EN679" i="16" s="1"/>
  <c r="DR663" i="16"/>
  <c r="EN663" i="16" s="1"/>
  <c r="DR647" i="16"/>
  <c r="EN647" i="16" s="1"/>
  <c r="DR631" i="16"/>
  <c r="EN631" i="16" s="1"/>
  <c r="DR615" i="16"/>
  <c r="EN615" i="16" s="1"/>
  <c r="DR599" i="16"/>
  <c r="EN599" i="16" s="1"/>
  <c r="DR583" i="16"/>
  <c r="EN583" i="16" s="1"/>
  <c r="DR567" i="16"/>
  <c r="EN567" i="16" s="1"/>
  <c r="DR551" i="16"/>
  <c r="EN551" i="16" s="1"/>
  <c r="DR535" i="16"/>
  <c r="EN535" i="16" s="1"/>
  <c r="DR519" i="16"/>
  <c r="EN519" i="16" s="1"/>
  <c r="DR503" i="16"/>
  <c r="EN503" i="16" s="1"/>
  <c r="DR487" i="16"/>
  <c r="EN487" i="16" s="1"/>
  <c r="DR471" i="16"/>
  <c r="EN471" i="16" s="1"/>
  <c r="DR455" i="16"/>
  <c r="EN455" i="16" s="1"/>
  <c r="DR439" i="16"/>
  <c r="EN439" i="16" s="1"/>
  <c r="DR423" i="16"/>
  <c r="EN423" i="16" s="1"/>
  <c r="DR407" i="16"/>
  <c r="EN407" i="16" s="1"/>
  <c r="DR391" i="16"/>
  <c r="EN391" i="16" s="1"/>
  <c r="DR375" i="16"/>
  <c r="EN375" i="16" s="1"/>
  <c r="DR359" i="16"/>
  <c r="EN359" i="16" s="1"/>
  <c r="DR343" i="16"/>
  <c r="EN343" i="16" s="1"/>
  <c r="DR327" i="16"/>
  <c r="EN327" i="16" s="1"/>
  <c r="DR311" i="16"/>
  <c r="EN311" i="16" s="1"/>
  <c r="DR295" i="16"/>
  <c r="EN295" i="16" s="1"/>
  <c r="DR279" i="16"/>
  <c r="EN279" i="16" s="1"/>
  <c r="DR263" i="16"/>
  <c r="EN263" i="16" s="1"/>
  <c r="DR247" i="16"/>
  <c r="EN247" i="16" s="1"/>
  <c r="DR231" i="16"/>
  <c r="EN231" i="16" s="1"/>
  <c r="DR215" i="16"/>
  <c r="EN215" i="16" s="1"/>
  <c r="DR199" i="16"/>
  <c r="EN199" i="16" s="1"/>
  <c r="DR183" i="16"/>
  <c r="EN183" i="16" s="1"/>
  <c r="DR167" i="16"/>
  <c r="EN167" i="16" s="1"/>
  <c r="DR151" i="16"/>
  <c r="EN151" i="16" s="1"/>
  <c r="DR135" i="16"/>
  <c r="EN135" i="16" s="1"/>
  <c r="DR119" i="16"/>
  <c r="EN119" i="16" s="1"/>
  <c r="DR103" i="16"/>
  <c r="EN103" i="16" s="1"/>
  <c r="DR87" i="16"/>
  <c r="EN87" i="16" s="1"/>
  <c r="DR71" i="16"/>
  <c r="EN71" i="16" s="1"/>
  <c r="DR55" i="16"/>
  <c r="EN55" i="16" s="1"/>
  <c r="DR39" i="16"/>
  <c r="EN39" i="16" s="1"/>
  <c r="DR23" i="16"/>
  <c r="EN23" i="16" s="1"/>
  <c r="DR1014" i="16"/>
  <c r="EN1014" i="16" s="1"/>
  <c r="DR998" i="16"/>
  <c r="EN998" i="16" s="1"/>
  <c r="DR982" i="16"/>
  <c r="EN982" i="16" s="1"/>
  <c r="DR966" i="16"/>
  <c r="EN966" i="16" s="1"/>
  <c r="DR950" i="16"/>
  <c r="EN950" i="16" s="1"/>
  <c r="DR934" i="16"/>
  <c r="EN934" i="16" s="1"/>
  <c r="DR918" i="16"/>
  <c r="EN918" i="16" s="1"/>
  <c r="DR902" i="16"/>
  <c r="EN902" i="16" s="1"/>
  <c r="DR886" i="16"/>
  <c r="EN886" i="16" s="1"/>
  <c r="DR870" i="16"/>
  <c r="EN870" i="16" s="1"/>
  <c r="DR854" i="16"/>
  <c r="EN854" i="16" s="1"/>
  <c r="DR838" i="16"/>
  <c r="EN838" i="16" s="1"/>
  <c r="DR822" i="16"/>
  <c r="EN822" i="16" s="1"/>
  <c r="DR806" i="16"/>
  <c r="EN806" i="16" s="1"/>
  <c r="DR790" i="16"/>
  <c r="EN790" i="16" s="1"/>
  <c r="DR774" i="16"/>
  <c r="EN774" i="16" s="1"/>
  <c r="DR758" i="16"/>
  <c r="EN758" i="16" s="1"/>
  <c r="DR742" i="16"/>
  <c r="EN742" i="16" s="1"/>
  <c r="DR726" i="16"/>
  <c r="EN726" i="16" s="1"/>
  <c r="DR710" i="16"/>
  <c r="EN710" i="16" s="1"/>
  <c r="DR694" i="16"/>
  <c r="EN694" i="16" s="1"/>
  <c r="DR678" i="16"/>
  <c r="EN678" i="16" s="1"/>
  <c r="DR662" i="16"/>
  <c r="EN662" i="16" s="1"/>
  <c r="DR646" i="16"/>
  <c r="EN646" i="16" s="1"/>
  <c r="DR630" i="16"/>
  <c r="EN630" i="16" s="1"/>
  <c r="DR614" i="16"/>
  <c r="EN614" i="16" s="1"/>
  <c r="DR598" i="16"/>
  <c r="EN598" i="16" s="1"/>
  <c r="DR582" i="16"/>
  <c r="EN582" i="16" s="1"/>
  <c r="DR566" i="16"/>
  <c r="EN566" i="16" s="1"/>
  <c r="DR550" i="16"/>
  <c r="EN550" i="16" s="1"/>
  <c r="DR534" i="16"/>
  <c r="EN534" i="16" s="1"/>
  <c r="DR518" i="16"/>
  <c r="EN518" i="16" s="1"/>
  <c r="DR502" i="16"/>
  <c r="EN502" i="16" s="1"/>
  <c r="DR486" i="16"/>
  <c r="EN486" i="16" s="1"/>
  <c r="DR470" i="16"/>
  <c r="EN470" i="16" s="1"/>
  <c r="DR454" i="16"/>
  <c r="EN454" i="16" s="1"/>
  <c r="DR438" i="16"/>
  <c r="EN438" i="16" s="1"/>
  <c r="DR422" i="16"/>
  <c r="EN422" i="16" s="1"/>
  <c r="DR406" i="16"/>
  <c r="EN406" i="16" s="1"/>
  <c r="DR390" i="16"/>
  <c r="EN390" i="16" s="1"/>
  <c r="DR374" i="16"/>
  <c r="EN374" i="16" s="1"/>
  <c r="DR358" i="16"/>
  <c r="EN358" i="16" s="1"/>
  <c r="DR342" i="16"/>
  <c r="EN342" i="16" s="1"/>
  <c r="DR326" i="16"/>
  <c r="EN326" i="16" s="1"/>
  <c r="DR310" i="16"/>
  <c r="EN310" i="16" s="1"/>
  <c r="DR294" i="16"/>
  <c r="EN294" i="16" s="1"/>
  <c r="DR278" i="16"/>
  <c r="EN278" i="16" s="1"/>
  <c r="DR262" i="16"/>
  <c r="EN262" i="16" s="1"/>
  <c r="DR246" i="16"/>
  <c r="EN246" i="16" s="1"/>
  <c r="DR230" i="16"/>
  <c r="EN230" i="16" s="1"/>
  <c r="DR214" i="16"/>
  <c r="EN214" i="16" s="1"/>
  <c r="DR198" i="16"/>
  <c r="EN198" i="16" s="1"/>
  <c r="DR182" i="16"/>
  <c r="EN182" i="16" s="1"/>
  <c r="DR166" i="16"/>
  <c r="EN166" i="16" s="1"/>
  <c r="DR150" i="16"/>
  <c r="EN150" i="16" s="1"/>
  <c r="DR134" i="16"/>
  <c r="EN134" i="16" s="1"/>
  <c r="DR118" i="16"/>
  <c r="EN118" i="16" s="1"/>
  <c r="DR102" i="16"/>
  <c r="EN102" i="16" s="1"/>
  <c r="DR86" i="16"/>
  <c r="EN86" i="16" s="1"/>
  <c r="DR70" i="16"/>
  <c r="EN70" i="16" s="1"/>
  <c r="DR54" i="16"/>
  <c r="EN54" i="16" s="1"/>
  <c r="DR38" i="16"/>
  <c r="EN38" i="16" s="1"/>
  <c r="DR22" i="16"/>
  <c r="EN22" i="16" s="1"/>
  <c r="DR1013" i="16"/>
  <c r="EN1013" i="16" s="1"/>
  <c r="DR997" i="16"/>
  <c r="EN997" i="16" s="1"/>
  <c r="DR981" i="16"/>
  <c r="EN981" i="16" s="1"/>
  <c r="DR965" i="16"/>
  <c r="EN965" i="16" s="1"/>
  <c r="DR949" i="16"/>
  <c r="EN949" i="16" s="1"/>
  <c r="DR933" i="16"/>
  <c r="EN933" i="16" s="1"/>
  <c r="DR917" i="16"/>
  <c r="EN917" i="16" s="1"/>
  <c r="DR901" i="16"/>
  <c r="EN901" i="16" s="1"/>
  <c r="DR885" i="16"/>
  <c r="EN885" i="16" s="1"/>
  <c r="DR869" i="16"/>
  <c r="EN869" i="16" s="1"/>
  <c r="DR853" i="16"/>
  <c r="EN853" i="16" s="1"/>
  <c r="DR837" i="16"/>
  <c r="EN837" i="16" s="1"/>
  <c r="DR821" i="16"/>
  <c r="EN821" i="16" s="1"/>
  <c r="DR805" i="16"/>
  <c r="EN805" i="16" s="1"/>
  <c r="DR789" i="16"/>
  <c r="EN789" i="16" s="1"/>
  <c r="DR773" i="16"/>
  <c r="EN773" i="16" s="1"/>
  <c r="DR757" i="16"/>
  <c r="EN757" i="16" s="1"/>
  <c r="DR741" i="16"/>
  <c r="EN741" i="16" s="1"/>
  <c r="DR725" i="16"/>
  <c r="EN725" i="16" s="1"/>
  <c r="DR709" i="16"/>
  <c r="EN709" i="16" s="1"/>
  <c r="DR693" i="16"/>
  <c r="EN693" i="16" s="1"/>
  <c r="DR677" i="16"/>
  <c r="EN677" i="16" s="1"/>
  <c r="DR661" i="16"/>
  <c r="EN661" i="16" s="1"/>
  <c r="DR645" i="16"/>
  <c r="EN645" i="16" s="1"/>
  <c r="DR629" i="16"/>
  <c r="EN629" i="16" s="1"/>
  <c r="DR613" i="16"/>
  <c r="EN613" i="16" s="1"/>
  <c r="DR597" i="16"/>
  <c r="EN597" i="16" s="1"/>
  <c r="DR581" i="16"/>
  <c r="EN581" i="16" s="1"/>
  <c r="DR565" i="16"/>
  <c r="EN565" i="16" s="1"/>
  <c r="DR549" i="16"/>
  <c r="EN549" i="16" s="1"/>
  <c r="DR533" i="16"/>
  <c r="EN533" i="16" s="1"/>
  <c r="DR517" i="16"/>
  <c r="EN517" i="16" s="1"/>
  <c r="DR501" i="16"/>
  <c r="EN501" i="16" s="1"/>
  <c r="DR485" i="16"/>
  <c r="EN485" i="16" s="1"/>
  <c r="DR469" i="16"/>
  <c r="EN469" i="16" s="1"/>
  <c r="DR453" i="16"/>
  <c r="EN453" i="16" s="1"/>
  <c r="DR437" i="16"/>
  <c r="EN437" i="16" s="1"/>
  <c r="DR421" i="16"/>
  <c r="EN421" i="16" s="1"/>
  <c r="DR405" i="16"/>
  <c r="EN405" i="16" s="1"/>
  <c r="DR389" i="16"/>
  <c r="EN389" i="16" s="1"/>
  <c r="DR373" i="16"/>
  <c r="EN373" i="16" s="1"/>
  <c r="DR357" i="16"/>
  <c r="EN357" i="16" s="1"/>
  <c r="DR341" i="16"/>
  <c r="EN341" i="16" s="1"/>
  <c r="DR325" i="16"/>
  <c r="EN325" i="16" s="1"/>
  <c r="DR309" i="16"/>
  <c r="EN309" i="16" s="1"/>
  <c r="DR293" i="16"/>
  <c r="EN293" i="16" s="1"/>
  <c r="DR277" i="16"/>
  <c r="EN277" i="16" s="1"/>
  <c r="DR261" i="16"/>
  <c r="EN261" i="16" s="1"/>
  <c r="DR245" i="16"/>
  <c r="EN245" i="16" s="1"/>
  <c r="DR229" i="16"/>
  <c r="EN229" i="16" s="1"/>
  <c r="DR213" i="16"/>
  <c r="EN213" i="16" s="1"/>
  <c r="DR197" i="16"/>
  <c r="EN197" i="16" s="1"/>
  <c r="DR181" i="16"/>
  <c r="EN181" i="16" s="1"/>
  <c r="DR165" i="16"/>
  <c r="EN165" i="16" s="1"/>
  <c r="DR149" i="16"/>
  <c r="EN149" i="16" s="1"/>
  <c r="DR132" i="16"/>
  <c r="EN132" i="16" s="1"/>
  <c r="DR117" i="16"/>
  <c r="EN117" i="16" s="1"/>
  <c r="DR101" i="16"/>
  <c r="EN101" i="16" s="1"/>
  <c r="DR85" i="16"/>
  <c r="EN85" i="16" s="1"/>
  <c r="DR69" i="16"/>
  <c r="EN69" i="16" s="1"/>
  <c r="DR53" i="16"/>
  <c r="EN53" i="16" s="1"/>
  <c r="DR37" i="16"/>
  <c r="EN37" i="16" s="1"/>
  <c r="DR21" i="16"/>
  <c r="EN21" i="16" s="1"/>
  <c r="DR1012" i="16"/>
  <c r="EN1012" i="16" s="1"/>
  <c r="DR996" i="16"/>
  <c r="EN996" i="16" s="1"/>
  <c r="DR980" i="16"/>
  <c r="EN980" i="16" s="1"/>
  <c r="DR964" i="16"/>
  <c r="EN964" i="16" s="1"/>
  <c r="DR948" i="16"/>
  <c r="EN948" i="16" s="1"/>
  <c r="DR932" i="16"/>
  <c r="EN932" i="16" s="1"/>
  <c r="DR916" i="16"/>
  <c r="EN916" i="16" s="1"/>
  <c r="DR900" i="16"/>
  <c r="EN900" i="16" s="1"/>
  <c r="DR884" i="16"/>
  <c r="EN884" i="16" s="1"/>
  <c r="DR868" i="16"/>
  <c r="EN868" i="16" s="1"/>
  <c r="DR852" i="16"/>
  <c r="EN852" i="16" s="1"/>
  <c r="DR836" i="16"/>
  <c r="EN836" i="16" s="1"/>
  <c r="DR820" i="16"/>
  <c r="EN820" i="16" s="1"/>
  <c r="DR804" i="16"/>
  <c r="EN804" i="16" s="1"/>
  <c r="DR788" i="16"/>
  <c r="EN788" i="16" s="1"/>
  <c r="DR772" i="16"/>
  <c r="EN772" i="16" s="1"/>
  <c r="DR756" i="16"/>
  <c r="EN756" i="16" s="1"/>
  <c r="DR740" i="16"/>
  <c r="EN740" i="16" s="1"/>
  <c r="DR724" i="16"/>
  <c r="EN724" i="16" s="1"/>
  <c r="DR708" i="16"/>
  <c r="EN708" i="16" s="1"/>
  <c r="DR692" i="16"/>
  <c r="EN692" i="16" s="1"/>
  <c r="DR676" i="16"/>
  <c r="EN676" i="16" s="1"/>
  <c r="DR660" i="16"/>
  <c r="EN660" i="16" s="1"/>
  <c r="DR644" i="16"/>
  <c r="EN644" i="16" s="1"/>
  <c r="DR628" i="16"/>
  <c r="EN628" i="16" s="1"/>
  <c r="DR612" i="16"/>
  <c r="EN612" i="16" s="1"/>
  <c r="DR596" i="16"/>
  <c r="EN596" i="16" s="1"/>
  <c r="DR580" i="16"/>
  <c r="EN580" i="16" s="1"/>
  <c r="DR564" i="16"/>
  <c r="EN564" i="16" s="1"/>
  <c r="DR548" i="16"/>
  <c r="EN548" i="16" s="1"/>
  <c r="DR532" i="16"/>
  <c r="EN532" i="16" s="1"/>
  <c r="DR516" i="16"/>
  <c r="EN516" i="16" s="1"/>
  <c r="DR500" i="16"/>
  <c r="EN500" i="16" s="1"/>
  <c r="DR484" i="16"/>
  <c r="EN484" i="16" s="1"/>
  <c r="DR468" i="16"/>
  <c r="EN468" i="16" s="1"/>
  <c r="DR452" i="16"/>
  <c r="EN452" i="16" s="1"/>
  <c r="DR436" i="16"/>
  <c r="EN436" i="16" s="1"/>
  <c r="DR420" i="16"/>
  <c r="EN420" i="16" s="1"/>
  <c r="DR404" i="16"/>
  <c r="EN404" i="16" s="1"/>
  <c r="DR388" i="16"/>
  <c r="EN388" i="16" s="1"/>
  <c r="DR372" i="16"/>
  <c r="EN372" i="16" s="1"/>
  <c r="DR356" i="16"/>
  <c r="EN356" i="16" s="1"/>
  <c r="DR340" i="16"/>
  <c r="EN340" i="16" s="1"/>
  <c r="DR324" i="16"/>
  <c r="EN324" i="16" s="1"/>
  <c r="DR308" i="16"/>
  <c r="EN308" i="16" s="1"/>
  <c r="DR292" i="16"/>
  <c r="EN292" i="16" s="1"/>
  <c r="DR276" i="16"/>
  <c r="EN276" i="16" s="1"/>
  <c r="DR260" i="16"/>
  <c r="EN260" i="16" s="1"/>
  <c r="DR244" i="16"/>
  <c r="EN244" i="16" s="1"/>
  <c r="DR228" i="16"/>
  <c r="EN228" i="16" s="1"/>
  <c r="DR212" i="16"/>
  <c r="EN212" i="16" s="1"/>
  <c r="DR196" i="16"/>
  <c r="EN196" i="16" s="1"/>
  <c r="DR180" i="16"/>
  <c r="EN180" i="16" s="1"/>
  <c r="DR164" i="16"/>
  <c r="EN164" i="16" s="1"/>
  <c r="DR148" i="16"/>
  <c r="EN148" i="16" s="1"/>
  <c r="DR133" i="16"/>
  <c r="EN133" i="16" s="1"/>
  <c r="DR116" i="16"/>
  <c r="EN116" i="16" s="1"/>
  <c r="DR100" i="16"/>
  <c r="EN100" i="16" s="1"/>
  <c r="DR84" i="16"/>
  <c r="EN84" i="16" s="1"/>
  <c r="DR68" i="16"/>
  <c r="EN68" i="16" s="1"/>
  <c r="DR52" i="16"/>
  <c r="EN52" i="16" s="1"/>
  <c r="DR36" i="16"/>
  <c r="EN36" i="16" s="1"/>
  <c r="DR20" i="16"/>
  <c r="EN20" i="16" s="1"/>
  <c r="DR1011" i="16"/>
  <c r="EN1011" i="16" s="1"/>
  <c r="DR995" i="16"/>
  <c r="EN995" i="16" s="1"/>
  <c r="DR979" i="16"/>
  <c r="EN979" i="16" s="1"/>
  <c r="DR963" i="16"/>
  <c r="EN963" i="16" s="1"/>
  <c r="DR947" i="16"/>
  <c r="EN947" i="16" s="1"/>
  <c r="DR931" i="16"/>
  <c r="EN931" i="16" s="1"/>
  <c r="DR915" i="16"/>
  <c r="EN915" i="16" s="1"/>
  <c r="DR899" i="16"/>
  <c r="EN899" i="16" s="1"/>
  <c r="DR883" i="16"/>
  <c r="EN883" i="16" s="1"/>
  <c r="DR867" i="16"/>
  <c r="EN867" i="16" s="1"/>
  <c r="DR851" i="16"/>
  <c r="EN851" i="16" s="1"/>
  <c r="DR835" i="16"/>
  <c r="EN835" i="16" s="1"/>
  <c r="DR819" i="16"/>
  <c r="EN819" i="16" s="1"/>
  <c r="DR803" i="16"/>
  <c r="EN803" i="16" s="1"/>
  <c r="DR787" i="16"/>
  <c r="EN787" i="16" s="1"/>
  <c r="DR771" i="16"/>
  <c r="EN771" i="16" s="1"/>
  <c r="DR755" i="16"/>
  <c r="EN755" i="16" s="1"/>
  <c r="DR739" i="16"/>
  <c r="EN739" i="16" s="1"/>
  <c r="DR723" i="16"/>
  <c r="EN723" i="16" s="1"/>
  <c r="DR707" i="16"/>
  <c r="EN707" i="16" s="1"/>
  <c r="DR691" i="16"/>
  <c r="EN691" i="16" s="1"/>
  <c r="DR675" i="16"/>
  <c r="EN675" i="16" s="1"/>
  <c r="DR659" i="16"/>
  <c r="EN659" i="16" s="1"/>
  <c r="DR643" i="16"/>
  <c r="EN643" i="16" s="1"/>
  <c r="DR627" i="16"/>
  <c r="EN627" i="16" s="1"/>
  <c r="DR611" i="16"/>
  <c r="EN611" i="16" s="1"/>
  <c r="DR595" i="16"/>
  <c r="EN595" i="16" s="1"/>
  <c r="DR579" i="16"/>
  <c r="EN579" i="16" s="1"/>
  <c r="DR563" i="16"/>
  <c r="EN563" i="16" s="1"/>
  <c r="DR547" i="16"/>
  <c r="EN547" i="16" s="1"/>
  <c r="DR531" i="16"/>
  <c r="EN531" i="16" s="1"/>
  <c r="DR515" i="16"/>
  <c r="EN515" i="16" s="1"/>
  <c r="DR499" i="16"/>
  <c r="EN499" i="16" s="1"/>
  <c r="DR483" i="16"/>
  <c r="EN483" i="16" s="1"/>
  <c r="DR467" i="16"/>
  <c r="EN467" i="16" s="1"/>
  <c r="DR451" i="16"/>
  <c r="EN451" i="16" s="1"/>
  <c r="DR435" i="16"/>
  <c r="EN435" i="16" s="1"/>
  <c r="DR419" i="16"/>
  <c r="EN419" i="16" s="1"/>
  <c r="DR403" i="16"/>
  <c r="EN403" i="16" s="1"/>
  <c r="DR387" i="16"/>
  <c r="EN387" i="16" s="1"/>
  <c r="DR371" i="16"/>
  <c r="EN371" i="16" s="1"/>
  <c r="DR355" i="16"/>
  <c r="EN355" i="16" s="1"/>
  <c r="DR339" i="16"/>
  <c r="EN339" i="16" s="1"/>
  <c r="DR323" i="16"/>
  <c r="EN323" i="16" s="1"/>
  <c r="DR307" i="16"/>
  <c r="EN307" i="16" s="1"/>
  <c r="DR291" i="16"/>
  <c r="EN291" i="16" s="1"/>
  <c r="DR275" i="16"/>
  <c r="EN275" i="16" s="1"/>
  <c r="DR259" i="16"/>
  <c r="EN259" i="16" s="1"/>
  <c r="DR243" i="16"/>
  <c r="EN243" i="16" s="1"/>
  <c r="DR227" i="16"/>
  <c r="EN227" i="16" s="1"/>
  <c r="DR211" i="16"/>
  <c r="EN211" i="16" s="1"/>
  <c r="DR195" i="16"/>
  <c r="EN195" i="16" s="1"/>
  <c r="DR179" i="16"/>
  <c r="EN179" i="16" s="1"/>
  <c r="DR163" i="16"/>
  <c r="EN163" i="16" s="1"/>
  <c r="DR147" i="16"/>
  <c r="EN147" i="16" s="1"/>
  <c r="DR131" i="16"/>
  <c r="EN131" i="16" s="1"/>
  <c r="DR115" i="16"/>
  <c r="EN115" i="16" s="1"/>
  <c r="DR99" i="16"/>
  <c r="EN99" i="16" s="1"/>
  <c r="DR83" i="16"/>
  <c r="EN83" i="16" s="1"/>
  <c r="DR67" i="16"/>
  <c r="EN67" i="16" s="1"/>
  <c r="DR51" i="16"/>
  <c r="EN51" i="16" s="1"/>
  <c r="DR35" i="16"/>
  <c r="EN35" i="16" s="1"/>
  <c r="DR19" i="16"/>
  <c r="EN19" i="16" s="1"/>
  <c r="DR1010" i="16"/>
  <c r="EN1010" i="16" s="1"/>
  <c r="DR994" i="16"/>
  <c r="EN994" i="16" s="1"/>
  <c r="DR978" i="16"/>
  <c r="EN978" i="16" s="1"/>
  <c r="DR962" i="16"/>
  <c r="EN962" i="16" s="1"/>
  <c r="DR946" i="16"/>
  <c r="EN946" i="16" s="1"/>
  <c r="DR930" i="16"/>
  <c r="EN930" i="16" s="1"/>
  <c r="DR914" i="16"/>
  <c r="EN914" i="16" s="1"/>
  <c r="DR898" i="16"/>
  <c r="EN898" i="16" s="1"/>
  <c r="DR882" i="16"/>
  <c r="EN882" i="16" s="1"/>
  <c r="DR866" i="16"/>
  <c r="EN866" i="16" s="1"/>
  <c r="DR850" i="16"/>
  <c r="EN850" i="16" s="1"/>
  <c r="DR834" i="16"/>
  <c r="EN834" i="16" s="1"/>
  <c r="DR818" i="16"/>
  <c r="EN818" i="16" s="1"/>
  <c r="DR802" i="16"/>
  <c r="EN802" i="16" s="1"/>
  <c r="DR786" i="16"/>
  <c r="EN786" i="16" s="1"/>
  <c r="DR770" i="16"/>
  <c r="EN770" i="16" s="1"/>
  <c r="DR754" i="16"/>
  <c r="EN754" i="16" s="1"/>
  <c r="DR738" i="16"/>
  <c r="EN738" i="16" s="1"/>
  <c r="DR722" i="16"/>
  <c r="EN722" i="16" s="1"/>
  <c r="DR706" i="16"/>
  <c r="EN706" i="16" s="1"/>
  <c r="DR690" i="16"/>
  <c r="EN690" i="16" s="1"/>
  <c r="DR674" i="16"/>
  <c r="EN674" i="16" s="1"/>
  <c r="DR658" i="16"/>
  <c r="EN658" i="16" s="1"/>
  <c r="DR642" i="16"/>
  <c r="EN642" i="16" s="1"/>
  <c r="DR626" i="16"/>
  <c r="EN626" i="16" s="1"/>
  <c r="DR610" i="16"/>
  <c r="EN610" i="16" s="1"/>
  <c r="DR594" i="16"/>
  <c r="EN594" i="16" s="1"/>
  <c r="DR578" i="16"/>
  <c r="EN578" i="16" s="1"/>
  <c r="DR562" i="16"/>
  <c r="EN562" i="16" s="1"/>
  <c r="DR546" i="16"/>
  <c r="EN546" i="16" s="1"/>
  <c r="DR530" i="16"/>
  <c r="EN530" i="16" s="1"/>
  <c r="DR514" i="16"/>
  <c r="EN514" i="16" s="1"/>
  <c r="DR498" i="16"/>
  <c r="EN498" i="16" s="1"/>
  <c r="DR482" i="16"/>
  <c r="EN482" i="16" s="1"/>
  <c r="DR466" i="16"/>
  <c r="EN466" i="16" s="1"/>
  <c r="DR450" i="16"/>
  <c r="EN450" i="16" s="1"/>
  <c r="DR434" i="16"/>
  <c r="EN434" i="16" s="1"/>
  <c r="DR418" i="16"/>
  <c r="EN418" i="16" s="1"/>
  <c r="DR402" i="16"/>
  <c r="EN402" i="16" s="1"/>
  <c r="DR386" i="16"/>
  <c r="EN386" i="16" s="1"/>
  <c r="DR370" i="16"/>
  <c r="EN370" i="16" s="1"/>
  <c r="DR354" i="16"/>
  <c r="EN354" i="16" s="1"/>
  <c r="DR338" i="16"/>
  <c r="EN338" i="16" s="1"/>
  <c r="DR322" i="16"/>
  <c r="EN322" i="16" s="1"/>
  <c r="DR306" i="16"/>
  <c r="EN306" i="16" s="1"/>
  <c r="DR290" i="16"/>
  <c r="EN290" i="16" s="1"/>
  <c r="DR274" i="16"/>
  <c r="EN274" i="16" s="1"/>
  <c r="DR258" i="16"/>
  <c r="EN258" i="16" s="1"/>
  <c r="DR242" i="16"/>
  <c r="EN242" i="16" s="1"/>
  <c r="DR226" i="16"/>
  <c r="EN226" i="16" s="1"/>
  <c r="DR210" i="16"/>
  <c r="EN210" i="16" s="1"/>
  <c r="DR194" i="16"/>
  <c r="EN194" i="16" s="1"/>
  <c r="DR178" i="16"/>
  <c r="EN178" i="16" s="1"/>
  <c r="DR162" i="16"/>
  <c r="EN162" i="16" s="1"/>
  <c r="DR146" i="16"/>
  <c r="EN146" i="16" s="1"/>
  <c r="DR130" i="16"/>
  <c r="EN130" i="16" s="1"/>
  <c r="DR114" i="16"/>
  <c r="EN114" i="16" s="1"/>
  <c r="DR98" i="16"/>
  <c r="EN98" i="16" s="1"/>
  <c r="DR82" i="16"/>
  <c r="EN82" i="16" s="1"/>
  <c r="DR66" i="16"/>
  <c r="EN66" i="16" s="1"/>
  <c r="DR50" i="16"/>
  <c r="EN50" i="16" s="1"/>
  <c r="DR34" i="16"/>
  <c r="EN34" i="16" s="1"/>
  <c r="DR1009" i="16"/>
  <c r="EN1009" i="16" s="1"/>
  <c r="DR993" i="16"/>
  <c r="EN993" i="16" s="1"/>
  <c r="DR977" i="16"/>
  <c r="EN977" i="16" s="1"/>
  <c r="DR961" i="16"/>
  <c r="EN961" i="16" s="1"/>
  <c r="DR945" i="16"/>
  <c r="EN945" i="16" s="1"/>
  <c r="DR929" i="16"/>
  <c r="EN929" i="16" s="1"/>
  <c r="DR913" i="16"/>
  <c r="EN913" i="16" s="1"/>
  <c r="DR897" i="16"/>
  <c r="EN897" i="16" s="1"/>
  <c r="DR881" i="16"/>
  <c r="EN881" i="16" s="1"/>
  <c r="DR865" i="16"/>
  <c r="EN865" i="16" s="1"/>
  <c r="DR849" i="16"/>
  <c r="EN849" i="16" s="1"/>
  <c r="DR833" i="16"/>
  <c r="EN833" i="16" s="1"/>
  <c r="DR817" i="16"/>
  <c r="EN817" i="16" s="1"/>
  <c r="DR801" i="16"/>
  <c r="EN801" i="16" s="1"/>
  <c r="DR785" i="16"/>
  <c r="EN785" i="16" s="1"/>
  <c r="DR769" i="16"/>
  <c r="EN769" i="16" s="1"/>
  <c r="DR753" i="16"/>
  <c r="EN753" i="16" s="1"/>
  <c r="DR737" i="16"/>
  <c r="EN737" i="16" s="1"/>
  <c r="DR721" i="16"/>
  <c r="EN721" i="16" s="1"/>
  <c r="DR705" i="16"/>
  <c r="EN705" i="16" s="1"/>
  <c r="DR689" i="16"/>
  <c r="EN689" i="16" s="1"/>
  <c r="DR673" i="16"/>
  <c r="EN673" i="16" s="1"/>
  <c r="DR657" i="16"/>
  <c r="EN657" i="16" s="1"/>
  <c r="DR641" i="16"/>
  <c r="EN641" i="16" s="1"/>
  <c r="DR625" i="16"/>
  <c r="EN625" i="16" s="1"/>
  <c r="DR609" i="16"/>
  <c r="EN609" i="16" s="1"/>
  <c r="DR593" i="16"/>
  <c r="EN593" i="16" s="1"/>
  <c r="DR577" i="16"/>
  <c r="EN577" i="16" s="1"/>
  <c r="DR561" i="16"/>
  <c r="EN561" i="16" s="1"/>
  <c r="DR545" i="16"/>
  <c r="EN545" i="16" s="1"/>
  <c r="DR529" i="16"/>
  <c r="EN529" i="16" s="1"/>
  <c r="DR513" i="16"/>
  <c r="EN513" i="16" s="1"/>
  <c r="DR497" i="16"/>
  <c r="EN497" i="16" s="1"/>
  <c r="DR481" i="16"/>
  <c r="EN481" i="16" s="1"/>
  <c r="DR465" i="16"/>
  <c r="EN465" i="16" s="1"/>
  <c r="DR449" i="16"/>
  <c r="EN449" i="16" s="1"/>
  <c r="DR433" i="16"/>
  <c r="EN433" i="16" s="1"/>
  <c r="DR417" i="16"/>
  <c r="EN417" i="16" s="1"/>
  <c r="DR401" i="16"/>
  <c r="EN401" i="16" s="1"/>
  <c r="DR385" i="16"/>
  <c r="EN385" i="16" s="1"/>
  <c r="DR369" i="16"/>
  <c r="EN369" i="16" s="1"/>
  <c r="DR353" i="16"/>
  <c r="EN353" i="16" s="1"/>
  <c r="DR337" i="16"/>
  <c r="EN337" i="16" s="1"/>
  <c r="DR321" i="16"/>
  <c r="EN321" i="16" s="1"/>
  <c r="DR305" i="16"/>
  <c r="EN305" i="16" s="1"/>
  <c r="DR289" i="16"/>
  <c r="EN289" i="16" s="1"/>
  <c r="DR273" i="16"/>
  <c r="EN273" i="16" s="1"/>
  <c r="DR257" i="16"/>
  <c r="EN257" i="16" s="1"/>
  <c r="DR241" i="16"/>
  <c r="EN241" i="16" s="1"/>
  <c r="DR225" i="16"/>
  <c r="EN225" i="16" s="1"/>
  <c r="DR209" i="16"/>
  <c r="EN209" i="16" s="1"/>
  <c r="DR193" i="16"/>
  <c r="EN193" i="16" s="1"/>
  <c r="DR177" i="16"/>
  <c r="EN177" i="16" s="1"/>
  <c r="DR161" i="16"/>
  <c r="EN161" i="16" s="1"/>
  <c r="DR145" i="16"/>
  <c r="EN145" i="16" s="1"/>
  <c r="DR129" i="16"/>
  <c r="EN129" i="16" s="1"/>
  <c r="DR113" i="16"/>
  <c r="EN113" i="16" s="1"/>
  <c r="DR97" i="16"/>
  <c r="EN97" i="16" s="1"/>
  <c r="DR81" i="16"/>
  <c r="EN81" i="16" s="1"/>
  <c r="DR65" i="16"/>
  <c r="EN65" i="16" s="1"/>
  <c r="DR49" i="16"/>
  <c r="EN49" i="16" s="1"/>
  <c r="DR33" i="16"/>
  <c r="EN33" i="16" s="1"/>
  <c r="DR18" i="16"/>
  <c r="EN18" i="16" s="1"/>
  <c r="DR1008" i="16"/>
  <c r="EN1008" i="16" s="1"/>
  <c r="DR992" i="16"/>
  <c r="EN992" i="16" s="1"/>
  <c r="DR976" i="16"/>
  <c r="EN976" i="16" s="1"/>
  <c r="DR960" i="16"/>
  <c r="EN960" i="16" s="1"/>
  <c r="DR944" i="16"/>
  <c r="EN944" i="16" s="1"/>
  <c r="DR928" i="16"/>
  <c r="EN928" i="16" s="1"/>
  <c r="DR912" i="16"/>
  <c r="EN912" i="16" s="1"/>
  <c r="DR896" i="16"/>
  <c r="EN896" i="16" s="1"/>
  <c r="DR880" i="16"/>
  <c r="EN880" i="16" s="1"/>
  <c r="DR864" i="16"/>
  <c r="EN864" i="16" s="1"/>
  <c r="DR848" i="16"/>
  <c r="EN848" i="16" s="1"/>
  <c r="DR832" i="16"/>
  <c r="EN832" i="16" s="1"/>
  <c r="DR816" i="16"/>
  <c r="EN816" i="16" s="1"/>
  <c r="DR800" i="16"/>
  <c r="EN800" i="16" s="1"/>
  <c r="DR784" i="16"/>
  <c r="EN784" i="16" s="1"/>
  <c r="DR768" i="16"/>
  <c r="EN768" i="16" s="1"/>
  <c r="DR752" i="16"/>
  <c r="EN752" i="16" s="1"/>
  <c r="DR735" i="16"/>
  <c r="EN735" i="16" s="1"/>
  <c r="DR719" i="16"/>
  <c r="EN719" i="16" s="1"/>
  <c r="DR704" i="16"/>
  <c r="EN704" i="16" s="1"/>
  <c r="DR688" i="16"/>
  <c r="EN688" i="16" s="1"/>
  <c r="DR672" i="16"/>
  <c r="EN672" i="16" s="1"/>
  <c r="DR656" i="16"/>
  <c r="EN656" i="16" s="1"/>
  <c r="DR640" i="16"/>
  <c r="EN640" i="16" s="1"/>
  <c r="DR624" i="16"/>
  <c r="EN624" i="16" s="1"/>
  <c r="DR608" i="16"/>
  <c r="EN608" i="16" s="1"/>
  <c r="DR592" i="16"/>
  <c r="EN592" i="16" s="1"/>
  <c r="DR576" i="16"/>
  <c r="EN576" i="16" s="1"/>
  <c r="DR560" i="16"/>
  <c r="EN560" i="16" s="1"/>
  <c r="DR544" i="16"/>
  <c r="EN544" i="16" s="1"/>
  <c r="DR528" i="16"/>
  <c r="EN528" i="16" s="1"/>
  <c r="DR512" i="16"/>
  <c r="EN512" i="16" s="1"/>
  <c r="DR496" i="16"/>
  <c r="EN496" i="16" s="1"/>
  <c r="DR480" i="16"/>
  <c r="EN480" i="16" s="1"/>
  <c r="DR464" i="16"/>
  <c r="EN464" i="16" s="1"/>
  <c r="DR448" i="16"/>
  <c r="EN448" i="16" s="1"/>
  <c r="DR432" i="16"/>
  <c r="EN432" i="16" s="1"/>
  <c r="DR416" i="16"/>
  <c r="EN416" i="16" s="1"/>
  <c r="DR400" i="16"/>
  <c r="EN400" i="16" s="1"/>
  <c r="DR384" i="16"/>
  <c r="EN384" i="16" s="1"/>
  <c r="DR368" i="16"/>
  <c r="EN368" i="16" s="1"/>
  <c r="DR352" i="16"/>
  <c r="EN352" i="16" s="1"/>
  <c r="DR336" i="16"/>
  <c r="EN336" i="16" s="1"/>
  <c r="DR320" i="16"/>
  <c r="EN320" i="16" s="1"/>
  <c r="DR304" i="16"/>
  <c r="EN304" i="16" s="1"/>
  <c r="DR288" i="16"/>
  <c r="EN288" i="16" s="1"/>
  <c r="DR272" i="16"/>
  <c r="EN272" i="16" s="1"/>
  <c r="DR256" i="16"/>
  <c r="EN256" i="16" s="1"/>
  <c r="DR240" i="16"/>
  <c r="EN240" i="16" s="1"/>
  <c r="DR224" i="16"/>
  <c r="EN224" i="16" s="1"/>
  <c r="DR208" i="16"/>
  <c r="EN208" i="16" s="1"/>
  <c r="DR192" i="16"/>
  <c r="EN192" i="16" s="1"/>
  <c r="DR176" i="16"/>
  <c r="EN176" i="16" s="1"/>
  <c r="DR160" i="16"/>
  <c r="EN160" i="16" s="1"/>
  <c r="DR144" i="16"/>
  <c r="EN144" i="16" s="1"/>
  <c r="DR128" i="16"/>
  <c r="EN128" i="16" s="1"/>
  <c r="DR112" i="16"/>
  <c r="EN112" i="16" s="1"/>
  <c r="DR96" i="16"/>
  <c r="EN96" i="16" s="1"/>
  <c r="DR80" i="16"/>
  <c r="EN80" i="16" s="1"/>
  <c r="DR64" i="16"/>
  <c r="EN64" i="16" s="1"/>
  <c r="DR48" i="16"/>
  <c r="EN48" i="16" s="1"/>
  <c r="DR32" i="16"/>
  <c r="EN32" i="16" s="1"/>
  <c r="DR1007" i="16"/>
  <c r="EN1007" i="16" s="1"/>
  <c r="DR991" i="16"/>
  <c r="EN991" i="16" s="1"/>
  <c r="DR975" i="16"/>
  <c r="EN975" i="16" s="1"/>
  <c r="DR959" i="16"/>
  <c r="EN959" i="16" s="1"/>
  <c r="DR943" i="16"/>
  <c r="EN943" i="16" s="1"/>
  <c r="DR927" i="16"/>
  <c r="EN927" i="16" s="1"/>
  <c r="DR911" i="16"/>
  <c r="EN911" i="16" s="1"/>
  <c r="DR895" i="16"/>
  <c r="EN895" i="16" s="1"/>
  <c r="DR879" i="16"/>
  <c r="EN879" i="16" s="1"/>
  <c r="DR863" i="16"/>
  <c r="EN863" i="16" s="1"/>
  <c r="DR847" i="16"/>
  <c r="EN847" i="16" s="1"/>
  <c r="DR831" i="16"/>
  <c r="EN831" i="16" s="1"/>
  <c r="DR815" i="16"/>
  <c r="EN815" i="16" s="1"/>
  <c r="DR799" i="16"/>
  <c r="EN799" i="16" s="1"/>
  <c r="DR783" i="16"/>
  <c r="EN783" i="16" s="1"/>
  <c r="DR767" i="16"/>
  <c r="EN767" i="16" s="1"/>
  <c r="DR751" i="16"/>
  <c r="EN751" i="16" s="1"/>
  <c r="DR736" i="16"/>
  <c r="EN736" i="16" s="1"/>
  <c r="DR720" i="16"/>
  <c r="EN720" i="16" s="1"/>
  <c r="DR703" i="16"/>
  <c r="EN703" i="16" s="1"/>
  <c r="DR687" i="16"/>
  <c r="EN687" i="16" s="1"/>
  <c r="DR671" i="16"/>
  <c r="EN671" i="16" s="1"/>
  <c r="DR655" i="16"/>
  <c r="EN655" i="16" s="1"/>
  <c r="DR639" i="16"/>
  <c r="EN639" i="16" s="1"/>
  <c r="DR623" i="16"/>
  <c r="EN623" i="16" s="1"/>
  <c r="DR607" i="16"/>
  <c r="EN607" i="16" s="1"/>
  <c r="DR591" i="16"/>
  <c r="EN591" i="16" s="1"/>
  <c r="DR575" i="16"/>
  <c r="EN575" i="16" s="1"/>
  <c r="DR559" i="16"/>
  <c r="EN559" i="16" s="1"/>
  <c r="DR543" i="16"/>
  <c r="EN543" i="16" s="1"/>
  <c r="DR527" i="16"/>
  <c r="EN527" i="16" s="1"/>
  <c r="DR511" i="16"/>
  <c r="EN511" i="16" s="1"/>
  <c r="DR495" i="16"/>
  <c r="EN495" i="16" s="1"/>
  <c r="DR479" i="16"/>
  <c r="EN479" i="16" s="1"/>
  <c r="DR463" i="16"/>
  <c r="EN463" i="16" s="1"/>
  <c r="DR447" i="16"/>
  <c r="EN447" i="16" s="1"/>
  <c r="DR431" i="16"/>
  <c r="EN431" i="16" s="1"/>
  <c r="DR415" i="16"/>
  <c r="EN415" i="16" s="1"/>
  <c r="DR399" i="16"/>
  <c r="EN399" i="16" s="1"/>
  <c r="DR383" i="16"/>
  <c r="EN383" i="16" s="1"/>
  <c r="DR367" i="16"/>
  <c r="EN367" i="16" s="1"/>
  <c r="DR351" i="16"/>
  <c r="EN351" i="16" s="1"/>
  <c r="DR335" i="16"/>
  <c r="EN335" i="16" s="1"/>
  <c r="DR319" i="16"/>
  <c r="EN319" i="16" s="1"/>
  <c r="DR303" i="16"/>
  <c r="EN303" i="16" s="1"/>
  <c r="DR287" i="16"/>
  <c r="EN287" i="16" s="1"/>
  <c r="DR271" i="16"/>
  <c r="EN271" i="16" s="1"/>
  <c r="DR255" i="16"/>
  <c r="EN255" i="16" s="1"/>
  <c r="DR239" i="16"/>
  <c r="EN239" i="16" s="1"/>
  <c r="DR223" i="16"/>
  <c r="EN223" i="16" s="1"/>
  <c r="DR207" i="16"/>
  <c r="EN207" i="16" s="1"/>
  <c r="DR191" i="16"/>
  <c r="EN191" i="16" s="1"/>
  <c r="DR175" i="16"/>
  <c r="EN175" i="16" s="1"/>
  <c r="DR159" i="16"/>
  <c r="EN159" i="16" s="1"/>
  <c r="DR143" i="16"/>
  <c r="EN143" i="16" s="1"/>
  <c r="DR127" i="16"/>
  <c r="EN127" i="16" s="1"/>
  <c r="DR111" i="16"/>
  <c r="EN111" i="16" s="1"/>
  <c r="DR95" i="16"/>
  <c r="EN95" i="16" s="1"/>
  <c r="DR79" i="16"/>
  <c r="EN79" i="16" s="1"/>
  <c r="DR63" i="16"/>
  <c r="EN63" i="16" s="1"/>
  <c r="DR47" i="16"/>
  <c r="EN47" i="16" s="1"/>
  <c r="DR31" i="16"/>
  <c r="EN31" i="16" s="1"/>
  <c r="DR1006" i="16"/>
  <c r="EN1006" i="16" s="1"/>
  <c r="DR990" i="16"/>
  <c r="EN990" i="16" s="1"/>
  <c r="DR974" i="16"/>
  <c r="EN974" i="16" s="1"/>
  <c r="DR958" i="16"/>
  <c r="EN958" i="16" s="1"/>
  <c r="DR942" i="16"/>
  <c r="EN942" i="16" s="1"/>
  <c r="DR926" i="16"/>
  <c r="EN926" i="16" s="1"/>
  <c r="DR910" i="16"/>
  <c r="EN910" i="16" s="1"/>
  <c r="DR894" i="16"/>
  <c r="EN894" i="16" s="1"/>
  <c r="DR878" i="16"/>
  <c r="EN878" i="16" s="1"/>
  <c r="DR862" i="16"/>
  <c r="EN862" i="16" s="1"/>
  <c r="DR846" i="16"/>
  <c r="EN846" i="16" s="1"/>
  <c r="DR830" i="16"/>
  <c r="EN830" i="16" s="1"/>
  <c r="DR814" i="16"/>
  <c r="EN814" i="16" s="1"/>
  <c r="DR798" i="16"/>
  <c r="EN798" i="16" s="1"/>
  <c r="DR782" i="16"/>
  <c r="EN782" i="16" s="1"/>
  <c r="DR766" i="16"/>
  <c r="EN766" i="16" s="1"/>
  <c r="DR750" i="16"/>
  <c r="EN750" i="16" s="1"/>
  <c r="DR734" i="16"/>
  <c r="EN734" i="16" s="1"/>
  <c r="DR718" i="16"/>
  <c r="EN718" i="16" s="1"/>
  <c r="DR702" i="16"/>
  <c r="EN702" i="16" s="1"/>
  <c r="DR686" i="16"/>
  <c r="EN686" i="16" s="1"/>
  <c r="DR670" i="16"/>
  <c r="EN670" i="16" s="1"/>
  <c r="DR654" i="16"/>
  <c r="EN654" i="16" s="1"/>
  <c r="DR638" i="16"/>
  <c r="EN638" i="16" s="1"/>
  <c r="DR622" i="16"/>
  <c r="EN622" i="16" s="1"/>
  <c r="DR606" i="16"/>
  <c r="EN606" i="16" s="1"/>
  <c r="DR590" i="16"/>
  <c r="EN590" i="16" s="1"/>
  <c r="DR574" i="16"/>
  <c r="EN574" i="16" s="1"/>
  <c r="DR558" i="16"/>
  <c r="EN558" i="16" s="1"/>
  <c r="DR542" i="16"/>
  <c r="EN542" i="16" s="1"/>
  <c r="DR526" i="16"/>
  <c r="EN526" i="16" s="1"/>
  <c r="DR510" i="16"/>
  <c r="EN510" i="16" s="1"/>
  <c r="DR494" i="16"/>
  <c r="EN494" i="16" s="1"/>
  <c r="DR478" i="16"/>
  <c r="EN478" i="16" s="1"/>
  <c r="DR462" i="16"/>
  <c r="EN462" i="16" s="1"/>
  <c r="DR446" i="16"/>
  <c r="EN446" i="16" s="1"/>
  <c r="DR430" i="16"/>
  <c r="EN430" i="16" s="1"/>
  <c r="DR414" i="16"/>
  <c r="EN414" i="16" s="1"/>
  <c r="DR398" i="16"/>
  <c r="EN398" i="16" s="1"/>
  <c r="DR382" i="16"/>
  <c r="EN382" i="16" s="1"/>
  <c r="DR366" i="16"/>
  <c r="EN366" i="16" s="1"/>
  <c r="DR350" i="16"/>
  <c r="EN350" i="16" s="1"/>
  <c r="DR334" i="16"/>
  <c r="EN334" i="16" s="1"/>
  <c r="DR318" i="16"/>
  <c r="EN318" i="16" s="1"/>
  <c r="DR302" i="16"/>
  <c r="EN302" i="16" s="1"/>
  <c r="DR286" i="16"/>
  <c r="EN286" i="16" s="1"/>
  <c r="DR270" i="16"/>
  <c r="EN270" i="16" s="1"/>
  <c r="DR254" i="16"/>
  <c r="EN254" i="16" s="1"/>
  <c r="DR238" i="16"/>
  <c r="EN238" i="16" s="1"/>
  <c r="DR222" i="16"/>
  <c r="EN222" i="16" s="1"/>
  <c r="DR206" i="16"/>
  <c r="EN206" i="16" s="1"/>
  <c r="DR190" i="16"/>
  <c r="EN190" i="16" s="1"/>
  <c r="DR174" i="16"/>
  <c r="EN174" i="16" s="1"/>
  <c r="DR158" i="16"/>
  <c r="EN158" i="16" s="1"/>
  <c r="DR142" i="16"/>
  <c r="EN142" i="16" s="1"/>
  <c r="DR126" i="16"/>
  <c r="EN126" i="16" s="1"/>
  <c r="DR110" i="16"/>
  <c r="EN110" i="16" s="1"/>
  <c r="DR94" i="16"/>
  <c r="EN94" i="16" s="1"/>
  <c r="DR78" i="16"/>
  <c r="EN78" i="16" s="1"/>
  <c r="DR62" i="16"/>
  <c r="EN62" i="16" s="1"/>
  <c r="DR46" i="16"/>
  <c r="EN46" i="16" s="1"/>
  <c r="DR30" i="16"/>
  <c r="EN30" i="16" s="1"/>
  <c r="DR1005" i="16"/>
  <c r="EN1005" i="16" s="1"/>
  <c r="DR989" i="16"/>
  <c r="EN989" i="16" s="1"/>
  <c r="DR973" i="16"/>
  <c r="EN973" i="16" s="1"/>
  <c r="DR957" i="16"/>
  <c r="EN957" i="16" s="1"/>
  <c r="DR941" i="16"/>
  <c r="EN941" i="16" s="1"/>
  <c r="DR925" i="16"/>
  <c r="EN925" i="16" s="1"/>
  <c r="DR909" i="16"/>
  <c r="EN909" i="16" s="1"/>
  <c r="DR893" i="16"/>
  <c r="EN893" i="16" s="1"/>
  <c r="DR877" i="16"/>
  <c r="EN877" i="16" s="1"/>
  <c r="DR861" i="16"/>
  <c r="EN861" i="16" s="1"/>
  <c r="DR845" i="16"/>
  <c r="EN845" i="16" s="1"/>
  <c r="DR829" i="16"/>
  <c r="EN829" i="16" s="1"/>
  <c r="DR813" i="16"/>
  <c r="EN813" i="16" s="1"/>
  <c r="DR797" i="16"/>
  <c r="EN797" i="16" s="1"/>
  <c r="DR781" i="16"/>
  <c r="EN781" i="16" s="1"/>
  <c r="DR765" i="16"/>
  <c r="EN765" i="16" s="1"/>
  <c r="DR749" i="16"/>
  <c r="EN749" i="16" s="1"/>
  <c r="DR733" i="16"/>
  <c r="EN733" i="16" s="1"/>
  <c r="DR717" i="16"/>
  <c r="EN717" i="16" s="1"/>
  <c r="DR701" i="16"/>
  <c r="EN701" i="16" s="1"/>
  <c r="DR685" i="16"/>
  <c r="EN685" i="16" s="1"/>
  <c r="DR669" i="16"/>
  <c r="EN669" i="16" s="1"/>
  <c r="DR653" i="16"/>
  <c r="EN653" i="16" s="1"/>
  <c r="DR637" i="16"/>
  <c r="EN637" i="16" s="1"/>
  <c r="DR621" i="16"/>
  <c r="EN621" i="16" s="1"/>
  <c r="DR605" i="16"/>
  <c r="EN605" i="16" s="1"/>
  <c r="DR589" i="16"/>
  <c r="EN589" i="16" s="1"/>
  <c r="DR573" i="16"/>
  <c r="EN573" i="16" s="1"/>
  <c r="DR557" i="16"/>
  <c r="EN557" i="16" s="1"/>
  <c r="DR541" i="16"/>
  <c r="EN541" i="16" s="1"/>
  <c r="DR525" i="16"/>
  <c r="EN525" i="16" s="1"/>
  <c r="DR509" i="16"/>
  <c r="EN509" i="16" s="1"/>
  <c r="DR493" i="16"/>
  <c r="EN493" i="16" s="1"/>
  <c r="DR477" i="16"/>
  <c r="EN477" i="16" s="1"/>
  <c r="DR461" i="16"/>
  <c r="EN461" i="16" s="1"/>
  <c r="DR445" i="16"/>
  <c r="EN445" i="16" s="1"/>
  <c r="DR429" i="16"/>
  <c r="EN429" i="16" s="1"/>
  <c r="DR413" i="16"/>
  <c r="EN413" i="16" s="1"/>
  <c r="DR397" i="16"/>
  <c r="EN397" i="16" s="1"/>
  <c r="DR381" i="16"/>
  <c r="EN381" i="16" s="1"/>
  <c r="DR365" i="16"/>
  <c r="EN365" i="16" s="1"/>
  <c r="DR349" i="16"/>
  <c r="EN349" i="16" s="1"/>
  <c r="DR333" i="16"/>
  <c r="EN333" i="16" s="1"/>
  <c r="DR317" i="16"/>
  <c r="EN317" i="16" s="1"/>
  <c r="DR301" i="16"/>
  <c r="EN301" i="16" s="1"/>
  <c r="DR285" i="16"/>
  <c r="EN285" i="16" s="1"/>
  <c r="DR269" i="16"/>
  <c r="EN269" i="16" s="1"/>
  <c r="DR253" i="16"/>
  <c r="EN253" i="16" s="1"/>
  <c r="DR237" i="16"/>
  <c r="EN237" i="16" s="1"/>
  <c r="DR221" i="16"/>
  <c r="EN221" i="16" s="1"/>
  <c r="DR205" i="16"/>
  <c r="EN205" i="16" s="1"/>
  <c r="DR189" i="16"/>
  <c r="EN189" i="16" s="1"/>
  <c r="DR173" i="16"/>
  <c r="EN173" i="16" s="1"/>
  <c r="DR157" i="16"/>
  <c r="EN157" i="16" s="1"/>
  <c r="DR141" i="16"/>
  <c r="EN141" i="16" s="1"/>
  <c r="DR125" i="16"/>
  <c r="EN125" i="16" s="1"/>
  <c r="DR109" i="16"/>
  <c r="EN109" i="16" s="1"/>
  <c r="DR93" i="16"/>
  <c r="EN93" i="16" s="1"/>
  <c r="DR77" i="16"/>
  <c r="EN77" i="16" s="1"/>
  <c r="DR61" i="16"/>
  <c r="EN61" i="16" s="1"/>
  <c r="DR45" i="16"/>
  <c r="EN45" i="16" s="1"/>
  <c r="DR29" i="16"/>
  <c r="EN29" i="16" s="1"/>
  <c r="DR1004" i="16"/>
  <c r="EN1004" i="16" s="1"/>
  <c r="DR988" i="16"/>
  <c r="EN988" i="16" s="1"/>
  <c r="DR972" i="16"/>
  <c r="EN972" i="16" s="1"/>
  <c r="DR956" i="16"/>
  <c r="EN956" i="16" s="1"/>
  <c r="DR940" i="16"/>
  <c r="EN940" i="16" s="1"/>
  <c r="DR924" i="16"/>
  <c r="EN924" i="16" s="1"/>
  <c r="DR908" i="16"/>
  <c r="EN908" i="16" s="1"/>
  <c r="DR892" i="16"/>
  <c r="EN892" i="16" s="1"/>
  <c r="DR876" i="16"/>
  <c r="EN876" i="16" s="1"/>
  <c r="DR860" i="16"/>
  <c r="EN860" i="16" s="1"/>
  <c r="DR844" i="16"/>
  <c r="EN844" i="16" s="1"/>
  <c r="DR828" i="16"/>
  <c r="EN828" i="16" s="1"/>
  <c r="DR812" i="16"/>
  <c r="EN812" i="16" s="1"/>
  <c r="DR796" i="16"/>
  <c r="EN796" i="16" s="1"/>
  <c r="DR780" i="16"/>
  <c r="EN780" i="16" s="1"/>
  <c r="DR764" i="16"/>
  <c r="EN764" i="16" s="1"/>
  <c r="DR748" i="16"/>
  <c r="EN748" i="16" s="1"/>
  <c r="DR732" i="16"/>
  <c r="EN732" i="16" s="1"/>
  <c r="DR716" i="16"/>
  <c r="EN716" i="16" s="1"/>
  <c r="DR700" i="16"/>
  <c r="EN700" i="16" s="1"/>
  <c r="DR684" i="16"/>
  <c r="EN684" i="16" s="1"/>
  <c r="DR668" i="16"/>
  <c r="EN668" i="16" s="1"/>
  <c r="DR652" i="16"/>
  <c r="EN652" i="16" s="1"/>
  <c r="DR636" i="16"/>
  <c r="EN636" i="16" s="1"/>
  <c r="DR620" i="16"/>
  <c r="EN620" i="16" s="1"/>
  <c r="DR604" i="16"/>
  <c r="EN604" i="16" s="1"/>
  <c r="DR588" i="16"/>
  <c r="EN588" i="16" s="1"/>
  <c r="DR572" i="16"/>
  <c r="EN572" i="16" s="1"/>
  <c r="DR556" i="16"/>
  <c r="EN556" i="16" s="1"/>
  <c r="DR540" i="16"/>
  <c r="EN540" i="16" s="1"/>
  <c r="DR524" i="16"/>
  <c r="EN524" i="16" s="1"/>
  <c r="DR508" i="16"/>
  <c r="EN508" i="16" s="1"/>
  <c r="DR492" i="16"/>
  <c r="EN492" i="16" s="1"/>
  <c r="DR476" i="16"/>
  <c r="EN476" i="16" s="1"/>
  <c r="DR460" i="16"/>
  <c r="EN460" i="16" s="1"/>
  <c r="DR444" i="16"/>
  <c r="EN444" i="16" s="1"/>
  <c r="DR428" i="16"/>
  <c r="EN428" i="16" s="1"/>
  <c r="DR412" i="16"/>
  <c r="EN412" i="16" s="1"/>
  <c r="DR396" i="16"/>
  <c r="EN396" i="16" s="1"/>
  <c r="DR380" i="16"/>
  <c r="EN380" i="16" s="1"/>
  <c r="DR364" i="16"/>
  <c r="EN364" i="16" s="1"/>
  <c r="DR348" i="16"/>
  <c r="EN348" i="16" s="1"/>
  <c r="DR332" i="16"/>
  <c r="EN332" i="16" s="1"/>
  <c r="DR316" i="16"/>
  <c r="EN316" i="16" s="1"/>
  <c r="DR300" i="16"/>
  <c r="EN300" i="16" s="1"/>
  <c r="DR284" i="16"/>
  <c r="EN284" i="16" s="1"/>
  <c r="DR268" i="16"/>
  <c r="EN268" i="16" s="1"/>
  <c r="DR252" i="16"/>
  <c r="EN252" i="16" s="1"/>
  <c r="DR236" i="16"/>
  <c r="EN236" i="16" s="1"/>
  <c r="DR220" i="16"/>
  <c r="EN220" i="16" s="1"/>
  <c r="DR204" i="16"/>
  <c r="EN204" i="16" s="1"/>
  <c r="DR188" i="16"/>
  <c r="EN188" i="16" s="1"/>
  <c r="DR172" i="16"/>
  <c r="EN172" i="16" s="1"/>
  <c r="DR156" i="16"/>
  <c r="EN156" i="16" s="1"/>
  <c r="DR140" i="16"/>
  <c r="EN140" i="16" s="1"/>
  <c r="DR124" i="16"/>
  <c r="EN124" i="16" s="1"/>
  <c r="DR108" i="16"/>
  <c r="EN108" i="16" s="1"/>
  <c r="DR92" i="16"/>
  <c r="EN92" i="16" s="1"/>
  <c r="DR76" i="16"/>
  <c r="EN76" i="16" s="1"/>
  <c r="DR60" i="16"/>
  <c r="EN60" i="16" s="1"/>
  <c r="DR44" i="16"/>
  <c r="EN44" i="16" s="1"/>
  <c r="DR28" i="16"/>
  <c r="EN28" i="16" s="1"/>
  <c r="DO1003" i="16"/>
  <c r="EK1003" i="16" s="1"/>
  <c r="DO988" i="16"/>
  <c r="EK988" i="16" s="1"/>
  <c r="DO971" i="16"/>
  <c r="EK971" i="16" s="1"/>
  <c r="DO955" i="16"/>
  <c r="EK955" i="16" s="1"/>
  <c r="DO939" i="16"/>
  <c r="EK939" i="16" s="1"/>
  <c r="DO923" i="16"/>
  <c r="EK923" i="16" s="1"/>
  <c r="DO906" i="16"/>
  <c r="EK906" i="16" s="1"/>
  <c r="DO891" i="16"/>
  <c r="EK891" i="16" s="1"/>
  <c r="DO875" i="16"/>
  <c r="EK875" i="16" s="1"/>
  <c r="DO859" i="16"/>
  <c r="EK859" i="16" s="1"/>
  <c r="DO842" i="16"/>
  <c r="EK842" i="16" s="1"/>
  <c r="DO827" i="16"/>
  <c r="EK827" i="16" s="1"/>
  <c r="DO811" i="16"/>
  <c r="EK811" i="16" s="1"/>
  <c r="DO795" i="16"/>
  <c r="EK795" i="16" s="1"/>
  <c r="DO779" i="16"/>
  <c r="EK779" i="16" s="1"/>
  <c r="DO763" i="16"/>
  <c r="EK763" i="16" s="1"/>
  <c r="DO747" i="16"/>
  <c r="EK747" i="16" s="1"/>
  <c r="DO731" i="16"/>
  <c r="EK731" i="16" s="1"/>
  <c r="DO715" i="16"/>
  <c r="EK715" i="16" s="1"/>
  <c r="DO699" i="16"/>
  <c r="EK699" i="16" s="1"/>
  <c r="DO683" i="16"/>
  <c r="EK683" i="16" s="1"/>
  <c r="DO667" i="16"/>
  <c r="EK667" i="16" s="1"/>
  <c r="DO651" i="16"/>
  <c r="EK651" i="16" s="1"/>
  <c r="DO636" i="16"/>
  <c r="EK636" i="16" s="1"/>
  <c r="DO619" i="16"/>
  <c r="EK619" i="16" s="1"/>
  <c r="DO603" i="16"/>
  <c r="EK603" i="16" s="1"/>
  <c r="DO586" i="16"/>
  <c r="EK586" i="16" s="1"/>
  <c r="DO571" i="16"/>
  <c r="EK571" i="16" s="1"/>
  <c r="DO555" i="16"/>
  <c r="EK555" i="16" s="1"/>
  <c r="DO539" i="16"/>
  <c r="EK539" i="16" s="1"/>
  <c r="DO523" i="16"/>
  <c r="EK523" i="16" s="1"/>
  <c r="DO507" i="16"/>
  <c r="EK507" i="16" s="1"/>
  <c r="DO491" i="16"/>
  <c r="EK491" i="16" s="1"/>
  <c r="DO475" i="16"/>
  <c r="EK475" i="16" s="1"/>
  <c r="DO459" i="16"/>
  <c r="EK459" i="16" s="1"/>
  <c r="DO443" i="16"/>
  <c r="EK443" i="16" s="1"/>
  <c r="DO427" i="16"/>
  <c r="EK427" i="16" s="1"/>
  <c r="DO410" i="16"/>
  <c r="EK410" i="16" s="1"/>
  <c r="DO396" i="16"/>
  <c r="EK396" i="16" s="1"/>
  <c r="DO379" i="16"/>
  <c r="EK379" i="16" s="1"/>
  <c r="DO362" i="16"/>
  <c r="EK362" i="16" s="1"/>
  <c r="DO348" i="16"/>
  <c r="EK348" i="16" s="1"/>
  <c r="DO331" i="16"/>
  <c r="EK331" i="16" s="1"/>
  <c r="DO315" i="16"/>
  <c r="EK315" i="16" s="1"/>
  <c r="DO299" i="16"/>
  <c r="EK299" i="16" s="1"/>
  <c r="DO283" i="16"/>
  <c r="EK283" i="16" s="1"/>
  <c r="DO267" i="16"/>
  <c r="EK267" i="16" s="1"/>
  <c r="DO251" i="16"/>
  <c r="EK251" i="16" s="1"/>
  <c r="DO235" i="16"/>
  <c r="EK235" i="16" s="1"/>
  <c r="DO220" i="16"/>
  <c r="EK220" i="16" s="1"/>
  <c r="DO203" i="16"/>
  <c r="EK203" i="16" s="1"/>
  <c r="DO187" i="16"/>
  <c r="EK187" i="16" s="1"/>
  <c r="DO171" i="16"/>
  <c r="EK171" i="16" s="1"/>
  <c r="DO155" i="16"/>
  <c r="EK155" i="16" s="1"/>
  <c r="DO139" i="16"/>
  <c r="EK139" i="16" s="1"/>
  <c r="DO123" i="16"/>
  <c r="EK123" i="16" s="1"/>
  <c r="DO107" i="16"/>
  <c r="EK107" i="16" s="1"/>
  <c r="DO91" i="16"/>
  <c r="EK91" i="16" s="1"/>
  <c r="DO74" i="16"/>
  <c r="EK74" i="16" s="1"/>
  <c r="DO59" i="16"/>
  <c r="EK59" i="16" s="1"/>
  <c r="DO43" i="16"/>
  <c r="EK43" i="16" s="1"/>
  <c r="DO28" i="16"/>
  <c r="EK28" i="16" s="1"/>
  <c r="DO1002" i="16"/>
  <c r="EK1002" i="16" s="1"/>
  <c r="DO986" i="16"/>
  <c r="EK986" i="16" s="1"/>
  <c r="DO970" i="16"/>
  <c r="EK970" i="16" s="1"/>
  <c r="DO954" i="16"/>
  <c r="EK954" i="16" s="1"/>
  <c r="DO938" i="16"/>
  <c r="EK938" i="16" s="1"/>
  <c r="DO922" i="16"/>
  <c r="EK922" i="16" s="1"/>
  <c r="DO907" i="16"/>
  <c r="EK907" i="16" s="1"/>
  <c r="DO890" i="16"/>
  <c r="EK890" i="16" s="1"/>
  <c r="DO874" i="16"/>
  <c r="EK874" i="16" s="1"/>
  <c r="DO858" i="16"/>
  <c r="EK858" i="16" s="1"/>
  <c r="DO843" i="16"/>
  <c r="EK843" i="16" s="1"/>
  <c r="DO826" i="16"/>
  <c r="EK826" i="16" s="1"/>
  <c r="DO810" i="16"/>
  <c r="EK810" i="16" s="1"/>
  <c r="DO793" i="16"/>
  <c r="EK793" i="16" s="1"/>
  <c r="DO778" i="16"/>
  <c r="EK778" i="16" s="1"/>
  <c r="DO762" i="16"/>
  <c r="EK762" i="16" s="1"/>
  <c r="DO746" i="16"/>
  <c r="EK746" i="16" s="1"/>
  <c r="DO730" i="16"/>
  <c r="EK730" i="16" s="1"/>
  <c r="DO714" i="16"/>
  <c r="EK714" i="16" s="1"/>
  <c r="DO698" i="16"/>
  <c r="EK698" i="16" s="1"/>
  <c r="DO682" i="16"/>
  <c r="EK682" i="16" s="1"/>
  <c r="DO666" i="16"/>
  <c r="EK666" i="16" s="1"/>
  <c r="DO650" i="16"/>
  <c r="EK650" i="16" s="1"/>
  <c r="DO634" i="16"/>
  <c r="EK634" i="16" s="1"/>
  <c r="DO618" i="16"/>
  <c r="EK618" i="16" s="1"/>
  <c r="DO602" i="16"/>
  <c r="EK602" i="16" s="1"/>
  <c r="DO587" i="16"/>
  <c r="EK587" i="16" s="1"/>
  <c r="DO570" i="16"/>
  <c r="EK570" i="16" s="1"/>
  <c r="DO554" i="16"/>
  <c r="EK554" i="16" s="1"/>
  <c r="DO538" i="16"/>
  <c r="EK538" i="16" s="1"/>
  <c r="DO522" i="16"/>
  <c r="EK522" i="16" s="1"/>
  <c r="DO506" i="16"/>
  <c r="EK506" i="16" s="1"/>
  <c r="DO490" i="16"/>
  <c r="EK490" i="16" s="1"/>
  <c r="DO474" i="16"/>
  <c r="EK474" i="16" s="1"/>
  <c r="DO458" i="16"/>
  <c r="EK458" i="16" s="1"/>
  <c r="DO442" i="16"/>
  <c r="EK442" i="16" s="1"/>
  <c r="DO425" i="16"/>
  <c r="EK425" i="16" s="1"/>
  <c r="DO411" i="16"/>
  <c r="EK411" i="16" s="1"/>
  <c r="DO394" i="16"/>
  <c r="EK394" i="16" s="1"/>
  <c r="DO378" i="16"/>
  <c r="EK378" i="16" s="1"/>
  <c r="DO363" i="16"/>
  <c r="EK363" i="16" s="1"/>
  <c r="DO346" i="16"/>
  <c r="EK346" i="16" s="1"/>
  <c r="DO330" i="16"/>
  <c r="EK330" i="16" s="1"/>
  <c r="DO314" i="16"/>
  <c r="EK314" i="16" s="1"/>
  <c r="DO298" i="16"/>
  <c r="EK298" i="16" s="1"/>
  <c r="DO282" i="16"/>
  <c r="EK282" i="16" s="1"/>
  <c r="DO266" i="16"/>
  <c r="EK266" i="16" s="1"/>
  <c r="DO250" i="16"/>
  <c r="EK250" i="16" s="1"/>
  <c r="DO234" i="16"/>
  <c r="EK234" i="16" s="1"/>
  <c r="DO218" i="16"/>
  <c r="EK218" i="16" s="1"/>
  <c r="DO202" i="16"/>
  <c r="EK202" i="16" s="1"/>
  <c r="DO186" i="16"/>
  <c r="EK186" i="16" s="1"/>
  <c r="DO170" i="16"/>
  <c r="EK170" i="16" s="1"/>
  <c r="DO154" i="16"/>
  <c r="EK154" i="16" s="1"/>
  <c r="DO138" i="16"/>
  <c r="EK138" i="16" s="1"/>
  <c r="DO122" i="16"/>
  <c r="EK122" i="16" s="1"/>
  <c r="DO106" i="16"/>
  <c r="EK106" i="16" s="1"/>
  <c r="DO90" i="16"/>
  <c r="EK90" i="16" s="1"/>
  <c r="DO75" i="16"/>
  <c r="EK75" i="16" s="1"/>
  <c r="DO58" i="16"/>
  <c r="EK58" i="16" s="1"/>
  <c r="DO42" i="16"/>
  <c r="EK42" i="16" s="1"/>
  <c r="DO26" i="16"/>
  <c r="EK26" i="16" s="1"/>
  <c r="DO1001" i="16"/>
  <c r="EK1001" i="16" s="1"/>
  <c r="DO985" i="16"/>
  <c r="EK985" i="16" s="1"/>
  <c r="DO969" i="16"/>
  <c r="EK969" i="16" s="1"/>
  <c r="DO952" i="16"/>
  <c r="EK952" i="16" s="1"/>
  <c r="DO937" i="16"/>
  <c r="EK937" i="16" s="1"/>
  <c r="DO921" i="16"/>
  <c r="EK921" i="16" s="1"/>
  <c r="DO905" i="16"/>
  <c r="EK905" i="16" s="1"/>
  <c r="DO889" i="16"/>
  <c r="EK889" i="16" s="1"/>
  <c r="DO873" i="16"/>
  <c r="EK873" i="16" s="1"/>
  <c r="DO857" i="16"/>
  <c r="EK857" i="16" s="1"/>
  <c r="DO841" i="16"/>
  <c r="EK841" i="16" s="1"/>
  <c r="DO825" i="16"/>
  <c r="EK825" i="16" s="1"/>
  <c r="DO809" i="16"/>
  <c r="EK809" i="16" s="1"/>
  <c r="DO794" i="16"/>
  <c r="EK794" i="16" s="1"/>
  <c r="DO777" i="16"/>
  <c r="EK777" i="16" s="1"/>
  <c r="DO760" i="16"/>
  <c r="EK760" i="16" s="1"/>
  <c r="DO745" i="16"/>
  <c r="EK745" i="16" s="1"/>
  <c r="DO729" i="16"/>
  <c r="EK729" i="16" s="1"/>
  <c r="DO713" i="16"/>
  <c r="EK713" i="16" s="1"/>
  <c r="DO697" i="16"/>
  <c r="EK697" i="16" s="1"/>
  <c r="DO680" i="16"/>
  <c r="EK680" i="16" s="1"/>
  <c r="DO665" i="16"/>
  <c r="EK665" i="16" s="1"/>
  <c r="DO649" i="16"/>
  <c r="EK649" i="16" s="1"/>
  <c r="DO633" i="16"/>
  <c r="EK633" i="16" s="1"/>
  <c r="DO617" i="16"/>
  <c r="EK617" i="16" s="1"/>
  <c r="DO601" i="16"/>
  <c r="EK601" i="16" s="1"/>
  <c r="DO585" i="16"/>
  <c r="EK585" i="16" s="1"/>
  <c r="DO569" i="16"/>
  <c r="EK569" i="16" s="1"/>
  <c r="DO553" i="16"/>
  <c r="EK553" i="16" s="1"/>
  <c r="DO537" i="16"/>
  <c r="EK537" i="16" s="1"/>
  <c r="DO521" i="16"/>
  <c r="EK521" i="16" s="1"/>
  <c r="DO505" i="16"/>
  <c r="EK505" i="16" s="1"/>
  <c r="DO489" i="16"/>
  <c r="EK489" i="16" s="1"/>
  <c r="DO473" i="16"/>
  <c r="EK473" i="16" s="1"/>
  <c r="DO457" i="16"/>
  <c r="EK457" i="16" s="1"/>
  <c r="DO441" i="16"/>
  <c r="EK441" i="16" s="1"/>
  <c r="DO426" i="16"/>
  <c r="EK426" i="16" s="1"/>
  <c r="DO409" i="16"/>
  <c r="EK409" i="16" s="1"/>
  <c r="DO393" i="16"/>
  <c r="EK393" i="16" s="1"/>
  <c r="DO377" i="16"/>
  <c r="EK377" i="16" s="1"/>
  <c r="DO361" i="16"/>
  <c r="EK361" i="16" s="1"/>
  <c r="DO345" i="16"/>
  <c r="EK345" i="16" s="1"/>
  <c r="DO329" i="16"/>
  <c r="EK329" i="16" s="1"/>
  <c r="DO313" i="16"/>
  <c r="EK313" i="16" s="1"/>
  <c r="DO297" i="16"/>
  <c r="EK297" i="16" s="1"/>
  <c r="DO281" i="16"/>
  <c r="EK281" i="16" s="1"/>
  <c r="DO265" i="16"/>
  <c r="EK265" i="16" s="1"/>
  <c r="DO249" i="16"/>
  <c r="EK249" i="16" s="1"/>
  <c r="DO233" i="16"/>
  <c r="EK233" i="16" s="1"/>
  <c r="DO217" i="16"/>
  <c r="EK217" i="16" s="1"/>
  <c r="DO201" i="16"/>
  <c r="EK201" i="16" s="1"/>
  <c r="DO185" i="16"/>
  <c r="EK185" i="16" s="1"/>
  <c r="DO169" i="16"/>
  <c r="EK169" i="16" s="1"/>
  <c r="DO153" i="16"/>
  <c r="EK153" i="16" s="1"/>
  <c r="DO137" i="16"/>
  <c r="EK137" i="16" s="1"/>
  <c r="DO121" i="16"/>
  <c r="EK121" i="16" s="1"/>
  <c r="DO105" i="16"/>
  <c r="EK105" i="16" s="1"/>
  <c r="DO89" i="16"/>
  <c r="EK89" i="16" s="1"/>
  <c r="DO73" i="16"/>
  <c r="EK73" i="16" s="1"/>
  <c r="DO57" i="16"/>
  <c r="EK57" i="16" s="1"/>
  <c r="DO41" i="16"/>
  <c r="EK41" i="16" s="1"/>
  <c r="DO25" i="16"/>
  <c r="EK25" i="16" s="1"/>
  <c r="DO1016" i="16"/>
  <c r="EK1016" i="16" s="1"/>
  <c r="DO1000" i="16"/>
  <c r="EK1000" i="16" s="1"/>
  <c r="DO984" i="16"/>
  <c r="EK984" i="16" s="1"/>
  <c r="DO968" i="16"/>
  <c r="EK968" i="16" s="1"/>
  <c r="DO953" i="16"/>
  <c r="EK953" i="16" s="1"/>
  <c r="DO936" i="16"/>
  <c r="EK936" i="16" s="1"/>
  <c r="DO920" i="16"/>
  <c r="EK920" i="16" s="1"/>
  <c r="DO904" i="16"/>
  <c r="EK904" i="16" s="1"/>
  <c r="DO888" i="16"/>
  <c r="EK888" i="16" s="1"/>
  <c r="DO872" i="16"/>
  <c r="EK872" i="16" s="1"/>
  <c r="DO856" i="16"/>
  <c r="EK856" i="16" s="1"/>
  <c r="DO840" i="16"/>
  <c r="EK840" i="16" s="1"/>
  <c r="DO824" i="16"/>
  <c r="EK824" i="16" s="1"/>
  <c r="DO808" i="16"/>
  <c r="EK808" i="16" s="1"/>
  <c r="DO792" i="16"/>
  <c r="EK792" i="16" s="1"/>
  <c r="DO776" i="16"/>
  <c r="EK776" i="16" s="1"/>
  <c r="DO761" i="16"/>
  <c r="EK761" i="16" s="1"/>
  <c r="DO744" i="16"/>
  <c r="EK744" i="16" s="1"/>
  <c r="DO728" i="16"/>
  <c r="EK728" i="16" s="1"/>
  <c r="DO712" i="16"/>
  <c r="EK712" i="16" s="1"/>
  <c r="DO696" i="16"/>
  <c r="EK696" i="16" s="1"/>
  <c r="DO681" i="16"/>
  <c r="EK681" i="16" s="1"/>
  <c r="DO664" i="16"/>
  <c r="EK664" i="16" s="1"/>
  <c r="DO648" i="16"/>
  <c r="EK648" i="16" s="1"/>
  <c r="DO632" i="16"/>
  <c r="EK632" i="16" s="1"/>
  <c r="DO616" i="16"/>
  <c r="EK616" i="16" s="1"/>
  <c r="DO600" i="16"/>
  <c r="EK600" i="16" s="1"/>
  <c r="DO584" i="16"/>
  <c r="EK584" i="16" s="1"/>
  <c r="DO568" i="16"/>
  <c r="EK568" i="16" s="1"/>
  <c r="DO552" i="16"/>
  <c r="EK552" i="16" s="1"/>
  <c r="DO536" i="16"/>
  <c r="EK536" i="16" s="1"/>
  <c r="DO520" i="16"/>
  <c r="EK520" i="16" s="1"/>
  <c r="DO504" i="16"/>
  <c r="EK504" i="16" s="1"/>
  <c r="DO488" i="16"/>
  <c r="EK488" i="16" s="1"/>
  <c r="DO472" i="16"/>
  <c r="EK472" i="16" s="1"/>
  <c r="DO455" i="16"/>
  <c r="EK455" i="16" s="1"/>
  <c r="DO440" i="16"/>
  <c r="EK440" i="16" s="1"/>
  <c r="DO424" i="16"/>
  <c r="EK424" i="16" s="1"/>
  <c r="DO408" i="16"/>
  <c r="EK408" i="16" s="1"/>
  <c r="DO392" i="16"/>
  <c r="EK392" i="16" s="1"/>
  <c r="DO375" i="16"/>
  <c r="EK375" i="16" s="1"/>
  <c r="DO360" i="16"/>
  <c r="EK360" i="16" s="1"/>
  <c r="DO344" i="16"/>
  <c r="EK344" i="16" s="1"/>
  <c r="DO328" i="16"/>
  <c r="EK328" i="16" s="1"/>
  <c r="DO312" i="16"/>
  <c r="EK312" i="16" s="1"/>
  <c r="DO296" i="16"/>
  <c r="EK296" i="16" s="1"/>
  <c r="DO280" i="16"/>
  <c r="EK280" i="16" s="1"/>
  <c r="DO264" i="16"/>
  <c r="EK264" i="16" s="1"/>
  <c r="DO248" i="16"/>
  <c r="EK248" i="16" s="1"/>
  <c r="DO232" i="16"/>
  <c r="EK232" i="16" s="1"/>
  <c r="DO216" i="16"/>
  <c r="EK216" i="16" s="1"/>
  <c r="DO200" i="16"/>
  <c r="EK200" i="16" s="1"/>
  <c r="DO184" i="16"/>
  <c r="EK184" i="16" s="1"/>
  <c r="DO168" i="16"/>
  <c r="EK168" i="16" s="1"/>
  <c r="DO152" i="16"/>
  <c r="EK152" i="16" s="1"/>
  <c r="DO136" i="16"/>
  <c r="EK136" i="16" s="1"/>
  <c r="DO120" i="16"/>
  <c r="EK120" i="16" s="1"/>
  <c r="DO104" i="16"/>
  <c r="EK104" i="16" s="1"/>
  <c r="DO87" i="16"/>
  <c r="EK87" i="16" s="1"/>
  <c r="DO72" i="16"/>
  <c r="EK72" i="16" s="1"/>
  <c r="DO56" i="16"/>
  <c r="EK56" i="16" s="1"/>
  <c r="DO40" i="16"/>
  <c r="EK40" i="16" s="1"/>
  <c r="DO24" i="16"/>
  <c r="EK24" i="16" s="1"/>
  <c r="DO1015" i="16"/>
  <c r="EK1015" i="16" s="1"/>
  <c r="DO999" i="16"/>
  <c r="EK999" i="16" s="1"/>
  <c r="DO983" i="16"/>
  <c r="EK983" i="16" s="1"/>
  <c r="DO967" i="16"/>
  <c r="EK967" i="16" s="1"/>
  <c r="DO951" i="16"/>
  <c r="EK951" i="16" s="1"/>
  <c r="DO935" i="16"/>
  <c r="EK935" i="16" s="1"/>
  <c r="DO919" i="16"/>
  <c r="EK919" i="16" s="1"/>
  <c r="DO903" i="16"/>
  <c r="EK903" i="16" s="1"/>
  <c r="DO887" i="16"/>
  <c r="EK887" i="16" s="1"/>
  <c r="DO871" i="16"/>
  <c r="EK871" i="16" s="1"/>
  <c r="DO855" i="16"/>
  <c r="EK855" i="16" s="1"/>
  <c r="DO839" i="16"/>
  <c r="EK839" i="16" s="1"/>
  <c r="DO823" i="16"/>
  <c r="EK823" i="16" s="1"/>
  <c r="DO807" i="16"/>
  <c r="EK807" i="16" s="1"/>
  <c r="DO791" i="16"/>
  <c r="EK791" i="16" s="1"/>
  <c r="DO775" i="16"/>
  <c r="EK775" i="16" s="1"/>
  <c r="DO759" i="16"/>
  <c r="EK759" i="16" s="1"/>
  <c r="DO743" i="16"/>
  <c r="EK743" i="16" s="1"/>
  <c r="DO727" i="16"/>
  <c r="EK727" i="16" s="1"/>
  <c r="DO711" i="16"/>
  <c r="EK711" i="16" s="1"/>
  <c r="DO695" i="16"/>
  <c r="EK695" i="16" s="1"/>
  <c r="DO679" i="16"/>
  <c r="EK679" i="16" s="1"/>
  <c r="DO663" i="16"/>
  <c r="EK663" i="16" s="1"/>
  <c r="DO647" i="16"/>
  <c r="EK647" i="16" s="1"/>
  <c r="DO630" i="16"/>
  <c r="EK630" i="16" s="1"/>
  <c r="DO615" i="16"/>
  <c r="EK615" i="16" s="1"/>
  <c r="DO599" i="16"/>
  <c r="EK599" i="16" s="1"/>
  <c r="DO583" i="16"/>
  <c r="EK583" i="16" s="1"/>
  <c r="DO567" i="16"/>
  <c r="EK567" i="16" s="1"/>
  <c r="DO551" i="16"/>
  <c r="EK551" i="16" s="1"/>
  <c r="DO535" i="16"/>
  <c r="EK535" i="16" s="1"/>
  <c r="DO519" i="16"/>
  <c r="EK519" i="16" s="1"/>
  <c r="DO503" i="16"/>
  <c r="EK503" i="16" s="1"/>
  <c r="DO487" i="16"/>
  <c r="EK487" i="16" s="1"/>
  <c r="DO471" i="16"/>
  <c r="EK471" i="16" s="1"/>
  <c r="DO456" i="16"/>
  <c r="EK456" i="16" s="1"/>
  <c r="DO439" i="16"/>
  <c r="EK439" i="16" s="1"/>
  <c r="DO423" i="16"/>
  <c r="EK423" i="16" s="1"/>
  <c r="DO407" i="16"/>
  <c r="EK407" i="16" s="1"/>
  <c r="DO391" i="16"/>
  <c r="EK391" i="16" s="1"/>
  <c r="DO376" i="16"/>
  <c r="EK376" i="16" s="1"/>
  <c r="DO359" i="16"/>
  <c r="EK359" i="16" s="1"/>
  <c r="DO343" i="16"/>
  <c r="EK343" i="16" s="1"/>
  <c r="DO327" i="16"/>
  <c r="EK327" i="16" s="1"/>
  <c r="DO311" i="16"/>
  <c r="EK311" i="16" s="1"/>
  <c r="DO295" i="16"/>
  <c r="EK295" i="16" s="1"/>
  <c r="DO279" i="16"/>
  <c r="EK279" i="16" s="1"/>
  <c r="DO263" i="16"/>
  <c r="EK263" i="16" s="1"/>
  <c r="DO247" i="16"/>
  <c r="EK247" i="16" s="1"/>
  <c r="DO231" i="16"/>
  <c r="EK231" i="16" s="1"/>
  <c r="DO215" i="16"/>
  <c r="EK215" i="16" s="1"/>
  <c r="DO199" i="16"/>
  <c r="EK199" i="16" s="1"/>
  <c r="DO183" i="16"/>
  <c r="EK183" i="16" s="1"/>
  <c r="DO167" i="16"/>
  <c r="EK167" i="16" s="1"/>
  <c r="DO151" i="16"/>
  <c r="EK151" i="16" s="1"/>
  <c r="DO135" i="16"/>
  <c r="EK135" i="16" s="1"/>
  <c r="DO119" i="16"/>
  <c r="EK119" i="16" s="1"/>
  <c r="DO103" i="16"/>
  <c r="EK103" i="16" s="1"/>
  <c r="DO88" i="16"/>
  <c r="EK88" i="16" s="1"/>
  <c r="DO71" i="16"/>
  <c r="EK71" i="16" s="1"/>
  <c r="DO55" i="16"/>
  <c r="EK55" i="16" s="1"/>
  <c r="DO39" i="16"/>
  <c r="EK39" i="16" s="1"/>
  <c r="DO23" i="16"/>
  <c r="EK23" i="16" s="1"/>
  <c r="DO1013" i="16"/>
  <c r="EK1013" i="16" s="1"/>
  <c r="DO998" i="16"/>
  <c r="EK998" i="16" s="1"/>
  <c r="DO982" i="16"/>
  <c r="EK982" i="16" s="1"/>
  <c r="DO966" i="16"/>
  <c r="EK966" i="16" s="1"/>
  <c r="DO950" i="16"/>
  <c r="EK950" i="16" s="1"/>
  <c r="DO934" i="16"/>
  <c r="EK934" i="16" s="1"/>
  <c r="DO918" i="16"/>
  <c r="EK918" i="16" s="1"/>
  <c r="DO902" i="16"/>
  <c r="EK902" i="16" s="1"/>
  <c r="DO886" i="16"/>
  <c r="EK886" i="16" s="1"/>
  <c r="DO869" i="16"/>
  <c r="EK869" i="16" s="1"/>
  <c r="DO854" i="16"/>
  <c r="EK854" i="16" s="1"/>
  <c r="DO838" i="16"/>
  <c r="EK838" i="16" s="1"/>
  <c r="DO822" i="16"/>
  <c r="EK822" i="16" s="1"/>
  <c r="DO806" i="16"/>
  <c r="EK806" i="16" s="1"/>
  <c r="DO790" i="16"/>
  <c r="EK790" i="16" s="1"/>
  <c r="DO774" i="16"/>
  <c r="EK774" i="16" s="1"/>
  <c r="DO758" i="16"/>
  <c r="EK758" i="16" s="1"/>
  <c r="DO742" i="16"/>
  <c r="EK742" i="16" s="1"/>
  <c r="DO725" i="16"/>
  <c r="EK725" i="16" s="1"/>
  <c r="DO710" i="16"/>
  <c r="EK710" i="16" s="1"/>
  <c r="DO694" i="16"/>
  <c r="EK694" i="16" s="1"/>
  <c r="DO678" i="16"/>
  <c r="EK678" i="16" s="1"/>
  <c r="DO662" i="16"/>
  <c r="EK662" i="16" s="1"/>
  <c r="DO646" i="16"/>
  <c r="EK646" i="16" s="1"/>
  <c r="DO631" i="16"/>
  <c r="EK631" i="16" s="1"/>
  <c r="DO614" i="16"/>
  <c r="EK614" i="16" s="1"/>
  <c r="DO598" i="16"/>
  <c r="EK598" i="16" s="1"/>
  <c r="DO582" i="16"/>
  <c r="EK582" i="16" s="1"/>
  <c r="DO566" i="16"/>
  <c r="EK566" i="16" s="1"/>
  <c r="DO550" i="16"/>
  <c r="EK550" i="16" s="1"/>
  <c r="DO534" i="16"/>
  <c r="EK534" i="16" s="1"/>
  <c r="DO518" i="16"/>
  <c r="EK518" i="16" s="1"/>
  <c r="DO502" i="16"/>
  <c r="EK502" i="16" s="1"/>
  <c r="DO486" i="16"/>
  <c r="EK486" i="16" s="1"/>
  <c r="DO470" i="16"/>
  <c r="EK470" i="16" s="1"/>
  <c r="DO454" i="16"/>
  <c r="EK454" i="16" s="1"/>
  <c r="DO438" i="16"/>
  <c r="EK438" i="16" s="1"/>
  <c r="DO422" i="16"/>
  <c r="EK422" i="16" s="1"/>
  <c r="DO406" i="16"/>
  <c r="EK406" i="16" s="1"/>
  <c r="DO390" i="16"/>
  <c r="EK390" i="16" s="1"/>
  <c r="DO374" i="16"/>
  <c r="EK374" i="16" s="1"/>
  <c r="DO358" i="16"/>
  <c r="EK358" i="16" s="1"/>
  <c r="DO342" i="16"/>
  <c r="EK342" i="16" s="1"/>
  <c r="DO326" i="16"/>
  <c r="EK326" i="16" s="1"/>
  <c r="DO310" i="16"/>
  <c r="EK310" i="16" s="1"/>
  <c r="DO294" i="16"/>
  <c r="EK294" i="16" s="1"/>
  <c r="DO278" i="16"/>
  <c r="EK278" i="16" s="1"/>
  <c r="DO262" i="16"/>
  <c r="EK262" i="16" s="1"/>
  <c r="DO246" i="16"/>
  <c r="EK246" i="16" s="1"/>
  <c r="DO230" i="16"/>
  <c r="EK230" i="16" s="1"/>
  <c r="DO214" i="16"/>
  <c r="EK214" i="16" s="1"/>
  <c r="DO198" i="16"/>
  <c r="EK198" i="16" s="1"/>
  <c r="DO182" i="16"/>
  <c r="EK182" i="16" s="1"/>
  <c r="DO166" i="16"/>
  <c r="EK166" i="16" s="1"/>
  <c r="DO150" i="16"/>
  <c r="EK150" i="16" s="1"/>
  <c r="DO134" i="16"/>
  <c r="EK134" i="16" s="1"/>
  <c r="DO118" i="16"/>
  <c r="EK118" i="16" s="1"/>
  <c r="DO102" i="16"/>
  <c r="EK102" i="16" s="1"/>
  <c r="DO86" i="16"/>
  <c r="EK86" i="16" s="1"/>
  <c r="DO70" i="16"/>
  <c r="EK70" i="16" s="1"/>
  <c r="DO54" i="16"/>
  <c r="EK54" i="16" s="1"/>
  <c r="DO38" i="16"/>
  <c r="EK38" i="16" s="1"/>
  <c r="DO22" i="16"/>
  <c r="EK22" i="16" s="1"/>
  <c r="DO1014" i="16"/>
  <c r="EK1014" i="16" s="1"/>
  <c r="DO997" i="16"/>
  <c r="EK997" i="16" s="1"/>
  <c r="DO981" i="16"/>
  <c r="EK981" i="16" s="1"/>
  <c r="DO965" i="16"/>
  <c r="EK965" i="16" s="1"/>
  <c r="DO949" i="16"/>
  <c r="EK949" i="16" s="1"/>
  <c r="DO933" i="16"/>
  <c r="EK933" i="16" s="1"/>
  <c r="DO917" i="16"/>
  <c r="EK917" i="16" s="1"/>
  <c r="DO901" i="16"/>
  <c r="EK901" i="16" s="1"/>
  <c r="DO885" i="16"/>
  <c r="EK885" i="16" s="1"/>
  <c r="DO870" i="16"/>
  <c r="EK870" i="16" s="1"/>
  <c r="DO853" i="16"/>
  <c r="EK853" i="16" s="1"/>
  <c r="DO837" i="16"/>
  <c r="EK837" i="16" s="1"/>
  <c r="DO821" i="16"/>
  <c r="EK821" i="16" s="1"/>
  <c r="DO805" i="16"/>
  <c r="EK805" i="16" s="1"/>
  <c r="DO789" i="16"/>
  <c r="EK789" i="16" s="1"/>
  <c r="DO773" i="16"/>
  <c r="EK773" i="16" s="1"/>
  <c r="DO757" i="16"/>
  <c r="EK757" i="16" s="1"/>
  <c r="DO741" i="16"/>
  <c r="EK741" i="16" s="1"/>
  <c r="DO726" i="16"/>
  <c r="EK726" i="16" s="1"/>
  <c r="DO709" i="16"/>
  <c r="EK709" i="16" s="1"/>
  <c r="DO693" i="16"/>
  <c r="EK693" i="16" s="1"/>
  <c r="DO677" i="16"/>
  <c r="EK677" i="16" s="1"/>
  <c r="DO661" i="16"/>
  <c r="EK661" i="16" s="1"/>
  <c r="DO645" i="16"/>
  <c r="EK645" i="16" s="1"/>
  <c r="DO629" i="16"/>
  <c r="EK629" i="16" s="1"/>
  <c r="DO613" i="16"/>
  <c r="EK613" i="16" s="1"/>
  <c r="DO597" i="16"/>
  <c r="EK597" i="16" s="1"/>
  <c r="DO581" i="16"/>
  <c r="EK581" i="16" s="1"/>
  <c r="DO565" i="16"/>
  <c r="EK565" i="16" s="1"/>
  <c r="DO549" i="16"/>
  <c r="EK549" i="16" s="1"/>
  <c r="DO533" i="16"/>
  <c r="EK533" i="16" s="1"/>
  <c r="DO517" i="16"/>
  <c r="EK517" i="16" s="1"/>
  <c r="DO501" i="16"/>
  <c r="EK501" i="16" s="1"/>
  <c r="DO485" i="16"/>
  <c r="EK485" i="16" s="1"/>
  <c r="DO469" i="16"/>
  <c r="EK469" i="16" s="1"/>
  <c r="DO453" i="16"/>
  <c r="EK453" i="16" s="1"/>
  <c r="DO437" i="16"/>
  <c r="EK437" i="16" s="1"/>
  <c r="DO421" i="16"/>
  <c r="EK421" i="16" s="1"/>
  <c r="DO404" i="16"/>
  <c r="EK404" i="16" s="1"/>
  <c r="DO389" i="16"/>
  <c r="EK389" i="16" s="1"/>
  <c r="DO373" i="16"/>
  <c r="EK373" i="16" s="1"/>
  <c r="DO356" i="16"/>
  <c r="EK356" i="16" s="1"/>
  <c r="DO341" i="16"/>
  <c r="EK341" i="16" s="1"/>
  <c r="DO325" i="16"/>
  <c r="EK325" i="16" s="1"/>
  <c r="DO309" i="16"/>
  <c r="EK309" i="16" s="1"/>
  <c r="DO293" i="16"/>
  <c r="EK293" i="16" s="1"/>
  <c r="DO277" i="16"/>
  <c r="EK277" i="16" s="1"/>
  <c r="DO261" i="16"/>
  <c r="EK261" i="16" s="1"/>
  <c r="DO245" i="16"/>
  <c r="EK245" i="16" s="1"/>
  <c r="DO229" i="16"/>
  <c r="EK229" i="16" s="1"/>
  <c r="DO213" i="16"/>
  <c r="EK213" i="16" s="1"/>
  <c r="DO197" i="16"/>
  <c r="EK197" i="16" s="1"/>
  <c r="DO181" i="16"/>
  <c r="EK181" i="16" s="1"/>
  <c r="DO165" i="16"/>
  <c r="EK165" i="16" s="1"/>
  <c r="DO149" i="16"/>
  <c r="EK149" i="16" s="1"/>
  <c r="DO133" i="16"/>
  <c r="EK133" i="16" s="1"/>
  <c r="DO117" i="16"/>
  <c r="EK117" i="16" s="1"/>
  <c r="DO101" i="16"/>
  <c r="EK101" i="16" s="1"/>
  <c r="DO84" i="16"/>
  <c r="EK84" i="16" s="1"/>
  <c r="DO69" i="16"/>
  <c r="EK69" i="16" s="1"/>
  <c r="DO53" i="16"/>
  <c r="EK53" i="16" s="1"/>
  <c r="DO37" i="16"/>
  <c r="EK37" i="16" s="1"/>
  <c r="DO21" i="16"/>
  <c r="EK21" i="16" s="1"/>
  <c r="DO1012" i="16"/>
  <c r="EK1012" i="16" s="1"/>
  <c r="DO996" i="16"/>
  <c r="EK996" i="16" s="1"/>
  <c r="DO980" i="16"/>
  <c r="EK980" i="16" s="1"/>
  <c r="DO964" i="16"/>
  <c r="EK964" i="16" s="1"/>
  <c r="DO948" i="16"/>
  <c r="EK948" i="16" s="1"/>
  <c r="DO932" i="16"/>
  <c r="EK932" i="16" s="1"/>
  <c r="DO916" i="16"/>
  <c r="EK916" i="16" s="1"/>
  <c r="DO900" i="16"/>
  <c r="EK900" i="16" s="1"/>
  <c r="DO884" i="16"/>
  <c r="EK884" i="16" s="1"/>
  <c r="DO867" i="16"/>
  <c r="EK867" i="16" s="1"/>
  <c r="DO852" i="16"/>
  <c r="EK852" i="16" s="1"/>
  <c r="DO836" i="16"/>
  <c r="EK836" i="16" s="1"/>
  <c r="DO820" i="16"/>
  <c r="EK820" i="16" s="1"/>
  <c r="DO804" i="16"/>
  <c r="EK804" i="16" s="1"/>
  <c r="DO788" i="16"/>
  <c r="EK788" i="16" s="1"/>
  <c r="DO772" i="16"/>
  <c r="EK772" i="16" s="1"/>
  <c r="DO756" i="16"/>
  <c r="EK756" i="16" s="1"/>
  <c r="DO740" i="16"/>
  <c r="EK740" i="16" s="1"/>
  <c r="DO724" i="16"/>
  <c r="EK724" i="16" s="1"/>
  <c r="DO708" i="16"/>
  <c r="EK708" i="16" s="1"/>
  <c r="DO692" i="16"/>
  <c r="EK692" i="16" s="1"/>
  <c r="DO676" i="16"/>
  <c r="EK676" i="16" s="1"/>
  <c r="DO660" i="16"/>
  <c r="EK660" i="16" s="1"/>
  <c r="DO644" i="16"/>
  <c r="EK644" i="16" s="1"/>
  <c r="DO628" i="16"/>
  <c r="EK628" i="16" s="1"/>
  <c r="DO612" i="16"/>
  <c r="EK612" i="16" s="1"/>
  <c r="DO595" i="16"/>
  <c r="EK595" i="16" s="1"/>
  <c r="DO580" i="16"/>
  <c r="EK580" i="16" s="1"/>
  <c r="DO563" i="16"/>
  <c r="EK563" i="16" s="1"/>
  <c r="DO548" i="16"/>
  <c r="EK548" i="16" s="1"/>
  <c r="DO532" i="16"/>
  <c r="EK532" i="16" s="1"/>
  <c r="DO516" i="16"/>
  <c r="EK516" i="16" s="1"/>
  <c r="DO500" i="16"/>
  <c r="EK500" i="16" s="1"/>
  <c r="DO484" i="16"/>
  <c r="EK484" i="16" s="1"/>
  <c r="DO468" i="16"/>
  <c r="EK468" i="16" s="1"/>
  <c r="DO452" i="16"/>
  <c r="EK452" i="16" s="1"/>
  <c r="DO436" i="16"/>
  <c r="EK436" i="16" s="1"/>
  <c r="DO420" i="16"/>
  <c r="EK420" i="16" s="1"/>
  <c r="DO405" i="16"/>
  <c r="EK405" i="16" s="1"/>
  <c r="DO388" i="16"/>
  <c r="EK388" i="16" s="1"/>
  <c r="DO372" i="16"/>
  <c r="EK372" i="16" s="1"/>
  <c r="DO357" i="16"/>
  <c r="EK357" i="16" s="1"/>
  <c r="DO340" i="16"/>
  <c r="EK340" i="16" s="1"/>
  <c r="DO324" i="16"/>
  <c r="EK324" i="16" s="1"/>
  <c r="DO308" i="16"/>
  <c r="EK308" i="16" s="1"/>
  <c r="DO292" i="16"/>
  <c r="EK292" i="16" s="1"/>
  <c r="DO276" i="16"/>
  <c r="EK276" i="16" s="1"/>
  <c r="DO260" i="16"/>
  <c r="EK260" i="16" s="1"/>
  <c r="DO244" i="16"/>
  <c r="EK244" i="16" s="1"/>
  <c r="DO228" i="16"/>
  <c r="EK228" i="16" s="1"/>
  <c r="DO212" i="16"/>
  <c r="EK212" i="16" s="1"/>
  <c r="DO196" i="16"/>
  <c r="EK196" i="16" s="1"/>
  <c r="DO180" i="16"/>
  <c r="EK180" i="16" s="1"/>
  <c r="DO164" i="16"/>
  <c r="EK164" i="16" s="1"/>
  <c r="DO148" i="16"/>
  <c r="EK148" i="16" s="1"/>
  <c r="DO132" i="16"/>
  <c r="EK132" i="16" s="1"/>
  <c r="DO116" i="16"/>
  <c r="EK116" i="16" s="1"/>
  <c r="DO100" i="16"/>
  <c r="EK100" i="16" s="1"/>
  <c r="DO85" i="16"/>
  <c r="EK85" i="16" s="1"/>
  <c r="DO68" i="16"/>
  <c r="EK68" i="16" s="1"/>
  <c r="DO52" i="16"/>
  <c r="EK52" i="16" s="1"/>
  <c r="DO36" i="16"/>
  <c r="EK36" i="16" s="1"/>
  <c r="DO20" i="16"/>
  <c r="EK20" i="16" s="1"/>
  <c r="DO1011" i="16"/>
  <c r="EK1011" i="16" s="1"/>
  <c r="DO995" i="16"/>
  <c r="EK995" i="16" s="1"/>
  <c r="DO979" i="16"/>
  <c r="EK979" i="16" s="1"/>
  <c r="DO963" i="16"/>
  <c r="EK963" i="16" s="1"/>
  <c r="DO947" i="16"/>
  <c r="EK947" i="16" s="1"/>
  <c r="DO931" i="16"/>
  <c r="EK931" i="16" s="1"/>
  <c r="DO915" i="16"/>
  <c r="EK915" i="16" s="1"/>
  <c r="DO899" i="16"/>
  <c r="EK899" i="16" s="1"/>
  <c r="DO883" i="16"/>
  <c r="EK883" i="16" s="1"/>
  <c r="DO868" i="16"/>
  <c r="EK868" i="16" s="1"/>
  <c r="DO851" i="16"/>
  <c r="EK851" i="16" s="1"/>
  <c r="DO835" i="16"/>
  <c r="EK835" i="16" s="1"/>
  <c r="DO819" i="16"/>
  <c r="EK819" i="16" s="1"/>
  <c r="DO803" i="16"/>
  <c r="EK803" i="16" s="1"/>
  <c r="DO787" i="16"/>
  <c r="EK787" i="16" s="1"/>
  <c r="DO771" i="16"/>
  <c r="EK771" i="16" s="1"/>
  <c r="DO755" i="16"/>
  <c r="EK755" i="16" s="1"/>
  <c r="DO739" i="16"/>
  <c r="EK739" i="16" s="1"/>
  <c r="DO723" i="16"/>
  <c r="EK723" i="16" s="1"/>
  <c r="DO707" i="16"/>
  <c r="EK707" i="16" s="1"/>
  <c r="DO691" i="16"/>
  <c r="EK691" i="16" s="1"/>
  <c r="DO675" i="16"/>
  <c r="EK675" i="16" s="1"/>
  <c r="DO659" i="16"/>
  <c r="EK659" i="16" s="1"/>
  <c r="DO642" i="16"/>
  <c r="EK642" i="16" s="1"/>
  <c r="DO627" i="16"/>
  <c r="EK627" i="16" s="1"/>
  <c r="DO611" i="16"/>
  <c r="EK611" i="16" s="1"/>
  <c r="DO596" i="16"/>
  <c r="EK596" i="16" s="1"/>
  <c r="DO579" i="16"/>
  <c r="EK579" i="16" s="1"/>
  <c r="DO564" i="16"/>
  <c r="EK564" i="16" s="1"/>
  <c r="DO547" i="16"/>
  <c r="EK547" i="16" s="1"/>
  <c r="DO531" i="16"/>
  <c r="EK531" i="16" s="1"/>
  <c r="DO515" i="16"/>
  <c r="EK515" i="16" s="1"/>
  <c r="DO499" i="16"/>
  <c r="EK499" i="16" s="1"/>
  <c r="DO483" i="16"/>
  <c r="EK483" i="16" s="1"/>
  <c r="DO467" i="16"/>
  <c r="EK467" i="16" s="1"/>
  <c r="DO451" i="16"/>
  <c r="EK451" i="16" s="1"/>
  <c r="DO435" i="16"/>
  <c r="EK435" i="16" s="1"/>
  <c r="DO419" i="16"/>
  <c r="EK419" i="16" s="1"/>
  <c r="DO403" i="16"/>
  <c r="EK403" i="16" s="1"/>
  <c r="DO386" i="16"/>
  <c r="EK386" i="16" s="1"/>
  <c r="DO371" i="16"/>
  <c r="EK371" i="16" s="1"/>
  <c r="DO355" i="16"/>
  <c r="EK355" i="16" s="1"/>
  <c r="DO339" i="16"/>
  <c r="EK339" i="16" s="1"/>
  <c r="DO323" i="16"/>
  <c r="EK323" i="16" s="1"/>
  <c r="DO307" i="16"/>
  <c r="EK307" i="16" s="1"/>
  <c r="DO291" i="16"/>
  <c r="EK291" i="16" s="1"/>
  <c r="DO275" i="16"/>
  <c r="EK275" i="16" s="1"/>
  <c r="DO258" i="16"/>
  <c r="EK258" i="16" s="1"/>
  <c r="DO242" i="16"/>
  <c r="EK242" i="16" s="1"/>
  <c r="DO227" i="16"/>
  <c r="EK227" i="16" s="1"/>
  <c r="DO211" i="16"/>
  <c r="EK211" i="16" s="1"/>
  <c r="DO195" i="16"/>
  <c r="EK195" i="16" s="1"/>
  <c r="DO179" i="16"/>
  <c r="EK179" i="16" s="1"/>
  <c r="DO163" i="16"/>
  <c r="EK163" i="16" s="1"/>
  <c r="DO147" i="16"/>
  <c r="EK147" i="16" s="1"/>
  <c r="DO131" i="16"/>
  <c r="EK131" i="16" s="1"/>
  <c r="DO115" i="16"/>
  <c r="EK115" i="16" s="1"/>
  <c r="DO99" i="16"/>
  <c r="EK99" i="16" s="1"/>
  <c r="DO83" i="16"/>
  <c r="EK83" i="16" s="1"/>
  <c r="DO67" i="16"/>
  <c r="EK67" i="16" s="1"/>
  <c r="DO51" i="16"/>
  <c r="EK51" i="16" s="1"/>
  <c r="DO35" i="16"/>
  <c r="EK35" i="16" s="1"/>
  <c r="DO19" i="16"/>
  <c r="EK19" i="16" s="1"/>
  <c r="DO1010" i="16"/>
  <c r="EK1010" i="16" s="1"/>
  <c r="DO994" i="16"/>
  <c r="EK994" i="16" s="1"/>
  <c r="DO978" i="16"/>
  <c r="EK978" i="16" s="1"/>
  <c r="DO962" i="16"/>
  <c r="EK962" i="16" s="1"/>
  <c r="DO946" i="16"/>
  <c r="EK946" i="16" s="1"/>
  <c r="DO930" i="16"/>
  <c r="EK930" i="16" s="1"/>
  <c r="DO914" i="16"/>
  <c r="EK914" i="16" s="1"/>
  <c r="DO898" i="16"/>
  <c r="EK898" i="16" s="1"/>
  <c r="DO882" i="16"/>
  <c r="EK882" i="16" s="1"/>
  <c r="DO866" i="16"/>
  <c r="EK866" i="16" s="1"/>
  <c r="DO850" i="16"/>
  <c r="EK850" i="16" s="1"/>
  <c r="DO834" i="16"/>
  <c r="EK834" i="16" s="1"/>
  <c r="DO818" i="16"/>
  <c r="EK818" i="16" s="1"/>
  <c r="DO802" i="16"/>
  <c r="EK802" i="16" s="1"/>
  <c r="DO786" i="16"/>
  <c r="EK786" i="16" s="1"/>
  <c r="DO770" i="16"/>
  <c r="EK770" i="16" s="1"/>
  <c r="DO754" i="16"/>
  <c r="EK754" i="16" s="1"/>
  <c r="DO738" i="16"/>
  <c r="EK738" i="16" s="1"/>
  <c r="DO722" i="16"/>
  <c r="EK722" i="16" s="1"/>
  <c r="DO705" i="16"/>
  <c r="EK705" i="16" s="1"/>
  <c r="DO690" i="16"/>
  <c r="EK690" i="16" s="1"/>
  <c r="DO674" i="16"/>
  <c r="EK674" i="16" s="1"/>
  <c r="DO658" i="16"/>
  <c r="EK658" i="16" s="1"/>
  <c r="DO643" i="16"/>
  <c r="EK643" i="16" s="1"/>
  <c r="DO626" i="16"/>
  <c r="EK626" i="16" s="1"/>
  <c r="DO610" i="16"/>
  <c r="EK610" i="16" s="1"/>
  <c r="DO594" i="16"/>
  <c r="EK594" i="16" s="1"/>
  <c r="DO578" i="16"/>
  <c r="EK578" i="16" s="1"/>
  <c r="DO562" i="16"/>
  <c r="EK562" i="16" s="1"/>
  <c r="DO546" i="16"/>
  <c r="EK546" i="16" s="1"/>
  <c r="DO530" i="16"/>
  <c r="EK530" i="16" s="1"/>
  <c r="DO514" i="16"/>
  <c r="EK514" i="16" s="1"/>
  <c r="DO498" i="16"/>
  <c r="EK498" i="16" s="1"/>
  <c r="DO482" i="16"/>
  <c r="EK482" i="16" s="1"/>
  <c r="DO466" i="16"/>
  <c r="EK466" i="16" s="1"/>
  <c r="DO450" i="16"/>
  <c r="EK450" i="16" s="1"/>
  <c r="DO433" i="16"/>
  <c r="EK433" i="16" s="1"/>
  <c r="DO418" i="16"/>
  <c r="EK418" i="16" s="1"/>
  <c r="DO402" i="16"/>
  <c r="EK402" i="16" s="1"/>
  <c r="DO387" i="16"/>
  <c r="EK387" i="16" s="1"/>
  <c r="DO370" i="16"/>
  <c r="EK370" i="16" s="1"/>
  <c r="DO353" i="16"/>
  <c r="EK353" i="16" s="1"/>
  <c r="DO338" i="16"/>
  <c r="EK338" i="16" s="1"/>
  <c r="DO322" i="16"/>
  <c r="EK322" i="16" s="1"/>
  <c r="DO306" i="16"/>
  <c r="EK306" i="16" s="1"/>
  <c r="DO290" i="16"/>
  <c r="EK290" i="16" s="1"/>
  <c r="DO274" i="16"/>
  <c r="EK274" i="16" s="1"/>
  <c r="DO259" i="16"/>
  <c r="EK259" i="16" s="1"/>
  <c r="DO243" i="16"/>
  <c r="EK243" i="16" s="1"/>
  <c r="DO226" i="16"/>
  <c r="EK226" i="16" s="1"/>
  <c r="DO210" i="16"/>
  <c r="EK210" i="16" s="1"/>
  <c r="DO194" i="16"/>
  <c r="EK194" i="16" s="1"/>
  <c r="DO178" i="16"/>
  <c r="EK178" i="16" s="1"/>
  <c r="DO162" i="16"/>
  <c r="EK162" i="16" s="1"/>
  <c r="DO145" i="16"/>
  <c r="EK145" i="16" s="1"/>
  <c r="DO130" i="16"/>
  <c r="EK130" i="16" s="1"/>
  <c r="DO114" i="16"/>
  <c r="EK114" i="16" s="1"/>
  <c r="DO98" i="16"/>
  <c r="EK98" i="16" s="1"/>
  <c r="DO82" i="16"/>
  <c r="EK82" i="16" s="1"/>
  <c r="DO66" i="16"/>
  <c r="EK66" i="16" s="1"/>
  <c r="DO50" i="16"/>
  <c r="EK50" i="16" s="1"/>
  <c r="DO34" i="16"/>
  <c r="EK34" i="16" s="1"/>
  <c r="DO18" i="16"/>
  <c r="EK18" i="16" s="1"/>
  <c r="DO1008" i="16"/>
  <c r="EK1008" i="16" s="1"/>
  <c r="DO993" i="16"/>
  <c r="EK993" i="16" s="1"/>
  <c r="DO977" i="16"/>
  <c r="EK977" i="16" s="1"/>
  <c r="DO961" i="16"/>
  <c r="EK961" i="16" s="1"/>
  <c r="DO945" i="16"/>
  <c r="EK945" i="16" s="1"/>
  <c r="DO929" i="16"/>
  <c r="EK929" i="16" s="1"/>
  <c r="DO913" i="16"/>
  <c r="EK913" i="16" s="1"/>
  <c r="DO897" i="16"/>
  <c r="EK897" i="16" s="1"/>
  <c r="DO881" i="16"/>
  <c r="EK881" i="16" s="1"/>
  <c r="DO864" i="16"/>
  <c r="EK864" i="16" s="1"/>
  <c r="DO849" i="16"/>
  <c r="EK849" i="16" s="1"/>
  <c r="DO833" i="16"/>
  <c r="EK833" i="16" s="1"/>
  <c r="DO817" i="16"/>
  <c r="EK817" i="16" s="1"/>
  <c r="DO801" i="16"/>
  <c r="EK801" i="16" s="1"/>
  <c r="DO785" i="16"/>
  <c r="EK785" i="16" s="1"/>
  <c r="DO769" i="16"/>
  <c r="EK769" i="16" s="1"/>
  <c r="DO753" i="16"/>
  <c r="EK753" i="16" s="1"/>
  <c r="DO737" i="16"/>
  <c r="EK737" i="16" s="1"/>
  <c r="DO721" i="16"/>
  <c r="EK721" i="16" s="1"/>
  <c r="DO706" i="16"/>
  <c r="EK706" i="16" s="1"/>
  <c r="DO689" i="16"/>
  <c r="EK689" i="16" s="1"/>
  <c r="DO673" i="16"/>
  <c r="EK673" i="16" s="1"/>
  <c r="DO657" i="16"/>
  <c r="EK657" i="16" s="1"/>
  <c r="DO641" i="16"/>
  <c r="EK641" i="16" s="1"/>
  <c r="DO625" i="16"/>
  <c r="EK625" i="16" s="1"/>
  <c r="DO609" i="16"/>
  <c r="EK609" i="16" s="1"/>
  <c r="DO593" i="16"/>
  <c r="EK593" i="16" s="1"/>
  <c r="DO577" i="16"/>
  <c r="EK577" i="16" s="1"/>
  <c r="DO561" i="16"/>
  <c r="EK561" i="16" s="1"/>
  <c r="DO545" i="16"/>
  <c r="EK545" i="16" s="1"/>
  <c r="DO529" i="16"/>
  <c r="EK529" i="16" s="1"/>
  <c r="DO513" i="16"/>
  <c r="EK513" i="16" s="1"/>
  <c r="DO497" i="16"/>
  <c r="EK497" i="16" s="1"/>
  <c r="DO481" i="16"/>
  <c r="EK481" i="16" s="1"/>
  <c r="DO465" i="16"/>
  <c r="EK465" i="16" s="1"/>
  <c r="DO449" i="16"/>
  <c r="EK449" i="16" s="1"/>
  <c r="DO434" i="16"/>
  <c r="EK434" i="16" s="1"/>
  <c r="DO417" i="16"/>
  <c r="EK417" i="16" s="1"/>
  <c r="DO401" i="16"/>
  <c r="EK401" i="16" s="1"/>
  <c r="DO385" i="16"/>
  <c r="EK385" i="16" s="1"/>
  <c r="DO369" i="16"/>
  <c r="EK369" i="16" s="1"/>
  <c r="DO354" i="16"/>
  <c r="EK354" i="16" s="1"/>
  <c r="DO336" i="16"/>
  <c r="EK336" i="16" s="1"/>
  <c r="DO321" i="16"/>
  <c r="EK321" i="16" s="1"/>
  <c r="DO305" i="16"/>
  <c r="EK305" i="16" s="1"/>
  <c r="DO289" i="16"/>
  <c r="EK289" i="16" s="1"/>
  <c r="DO273" i="16"/>
  <c r="EK273" i="16" s="1"/>
  <c r="DO257" i="16"/>
  <c r="EK257" i="16" s="1"/>
  <c r="DO241" i="16"/>
  <c r="EK241" i="16" s="1"/>
  <c r="DO225" i="16"/>
  <c r="EK225" i="16" s="1"/>
  <c r="DO209" i="16"/>
  <c r="EK209" i="16" s="1"/>
  <c r="DO193" i="16"/>
  <c r="EK193" i="16" s="1"/>
  <c r="DO177" i="16"/>
  <c r="EK177" i="16" s="1"/>
  <c r="DO161" i="16"/>
  <c r="EK161" i="16" s="1"/>
  <c r="DO146" i="16"/>
  <c r="EK146" i="16" s="1"/>
  <c r="DO129" i="16"/>
  <c r="EK129" i="16" s="1"/>
  <c r="DO113" i="16"/>
  <c r="EK113" i="16" s="1"/>
  <c r="DO97" i="16"/>
  <c r="EK97" i="16" s="1"/>
  <c r="DO81" i="16"/>
  <c r="EK81" i="16" s="1"/>
  <c r="DO65" i="16"/>
  <c r="EK65" i="16" s="1"/>
  <c r="DO49" i="16"/>
  <c r="EK49" i="16" s="1"/>
  <c r="DO33" i="16"/>
  <c r="EK33" i="16" s="1"/>
  <c r="DO1009" i="16"/>
  <c r="EK1009" i="16" s="1"/>
  <c r="DO992" i="16"/>
  <c r="EK992" i="16" s="1"/>
  <c r="DO976" i="16"/>
  <c r="EK976" i="16" s="1"/>
  <c r="DO960" i="16"/>
  <c r="EK960" i="16" s="1"/>
  <c r="DO944" i="16"/>
  <c r="EK944" i="16" s="1"/>
  <c r="DO928" i="16"/>
  <c r="EK928" i="16" s="1"/>
  <c r="DO912" i="16"/>
  <c r="EK912" i="16" s="1"/>
  <c r="DO896" i="16"/>
  <c r="EK896" i="16" s="1"/>
  <c r="DO880" i="16"/>
  <c r="EK880" i="16" s="1"/>
  <c r="DO865" i="16"/>
  <c r="EK865" i="16" s="1"/>
  <c r="DO848" i="16"/>
  <c r="EK848" i="16" s="1"/>
  <c r="DO832" i="16"/>
  <c r="EK832" i="16" s="1"/>
  <c r="DO816" i="16"/>
  <c r="EK816" i="16" s="1"/>
  <c r="DO800" i="16"/>
  <c r="EK800" i="16" s="1"/>
  <c r="DO784" i="16"/>
  <c r="EK784" i="16" s="1"/>
  <c r="DO768" i="16"/>
  <c r="EK768" i="16" s="1"/>
  <c r="DO752" i="16"/>
  <c r="EK752" i="16" s="1"/>
  <c r="DO736" i="16"/>
  <c r="EK736" i="16" s="1"/>
  <c r="DO720" i="16"/>
  <c r="EK720" i="16" s="1"/>
  <c r="DO704" i="16"/>
  <c r="EK704" i="16" s="1"/>
  <c r="DO688" i="16"/>
  <c r="EK688" i="16" s="1"/>
  <c r="DO671" i="16"/>
  <c r="EK671" i="16" s="1"/>
  <c r="DO656" i="16"/>
  <c r="EK656" i="16" s="1"/>
  <c r="DO640" i="16"/>
  <c r="EK640" i="16" s="1"/>
  <c r="DO624" i="16"/>
  <c r="EK624" i="16" s="1"/>
  <c r="DO608" i="16"/>
  <c r="EK608" i="16" s="1"/>
  <c r="DO592" i="16"/>
  <c r="EK592" i="16" s="1"/>
  <c r="DO576" i="16"/>
  <c r="EK576" i="16" s="1"/>
  <c r="DO560" i="16"/>
  <c r="EK560" i="16" s="1"/>
  <c r="DO544" i="16"/>
  <c r="EK544" i="16" s="1"/>
  <c r="DO528" i="16"/>
  <c r="EK528" i="16" s="1"/>
  <c r="DO512" i="16"/>
  <c r="EK512" i="16" s="1"/>
  <c r="DO496" i="16"/>
  <c r="EK496" i="16" s="1"/>
  <c r="DO479" i="16"/>
  <c r="EK479" i="16" s="1"/>
  <c r="DO464" i="16"/>
  <c r="EK464" i="16" s="1"/>
  <c r="DO448" i="16"/>
  <c r="EK448" i="16" s="1"/>
  <c r="DO432" i="16"/>
  <c r="EK432" i="16" s="1"/>
  <c r="DO416" i="16"/>
  <c r="EK416" i="16" s="1"/>
  <c r="DO400" i="16"/>
  <c r="EK400" i="16" s="1"/>
  <c r="DO384" i="16"/>
  <c r="EK384" i="16" s="1"/>
  <c r="DO368" i="16"/>
  <c r="EK368" i="16" s="1"/>
  <c r="DO351" i="16"/>
  <c r="EK351" i="16" s="1"/>
  <c r="DO337" i="16"/>
  <c r="EK337" i="16" s="1"/>
  <c r="DO320" i="16"/>
  <c r="EK320" i="16" s="1"/>
  <c r="DO304" i="16"/>
  <c r="EK304" i="16" s="1"/>
  <c r="DO287" i="16"/>
  <c r="EK287" i="16" s="1"/>
  <c r="DO272" i="16"/>
  <c r="EK272" i="16" s="1"/>
  <c r="DO256" i="16"/>
  <c r="EK256" i="16" s="1"/>
  <c r="DO240" i="16"/>
  <c r="EK240" i="16" s="1"/>
  <c r="DO224" i="16"/>
  <c r="EK224" i="16" s="1"/>
  <c r="DO208" i="16"/>
  <c r="EK208" i="16" s="1"/>
  <c r="DO192" i="16"/>
  <c r="EK192" i="16" s="1"/>
  <c r="DO176" i="16"/>
  <c r="EK176" i="16" s="1"/>
  <c r="DO160" i="16"/>
  <c r="EK160" i="16" s="1"/>
  <c r="DO144" i="16"/>
  <c r="EK144" i="16" s="1"/>
  <c r="DO128" i="16"/>
  <c r="EK128" i="16" s="1"/>
  <c r="DO112" i="16"/>
  <c r="EK112" i="16" s="1"/>
  <c r="DO96" i="16"/>
  <c r="EK96" i="16" s="1"/>
  <c r="DO80" i="16"/>
  <c r="EK80" i="16" s="1"/>
  <c r="DO64" i="16"/>
  <c r="EK64" i="16" s="1"/>
  <c r="DO48" i="16"/>
  <c r="EK48" i="16" s="1"/>
  <c r="DO31" i="16"/>
  <c r="EK31" i="16" s="1"/>
  <c r="DO1007" i="16"/>
  <c r="EK1007" i="16" s="1"/>
  <c r="DO991" i="16"/>
  <c r="EK991" i="16" s="1"/>
  <c r="DO975" i="16"/>
  <c r="EK975" i="16" s="1"/>
  <c r="DO959" i="16"/>
  <c r="EK959" i="16" s="1"/>
  <c r="DO943" i="16"/>
  <c r="EK943" i="16" s="1"/>
  <c r="DO927" i="16"/>
  <c r="EK927" i="16" s="1"/>
  <c r="DO911" i="16"/>
  <c r="EK911" i="16" s="1"/>
  <c r="DO895" i="16"/>
  <c r="EK895" i="16" s="1"/>
  <c r="DO879" i="16"/>
  <c r="EK879" i="16" s="1"/>
  <c r="DO863" i="16"/>
  <c r="EK863" i="16" s="1"/>
  <c r="DO847" i="16"/>
  <c r="EK847" i="16" s="1"/>
  <c r="DO831" i="16"/>
  <c r="EK831" i="16" s="1"/>
  <c r="DO815" i="16"/>
  <c r="EK815" i="16" s="1"/>
  <c r="DO799" i="16"/>
  <c r="EK799" i="16" s="1"/>
  <c r="DO783" i="16"/>
  <c r="EK783" i="16" s="1"/>
  <c r="DO766" i="16"/>
  <c r="EK766" i="16" s="1"/>
  <c r="DO751" i="16"/>
  <c r="EK751" i="16" s="1"/>
  <c r="DO735" i="16"/>
  <c r="EK735" i="16" s="1"/>
  <c r="DO718" i="16"/>
  <c r="EK718" i="16" s="1"/>
  <c r="DO703" i="16"/>
  <c r="EK703" i="16" s="1"/>
  <c r="DO687" i="16"/>
  <c r="EK687" i="16" s="1"/>
  <c r="DO672" i="16"/>
  <c r="EK672" i="16" s="1"/>
  <c r="DO655" i="16"/>
  <c r="EK655" i="16" s="1"/>
  <c r="DO639" i="16"/>
  <c r="EK639" i="16" s="1"/>
  <c r="DO623" i="16"/>
  <c r="EK623" i="16" s="1"/>
  <c r="DO607" i="16"/>
  <c r="EK607" i="16" s="1"/>
  <c r="DO590" i="16"/>
  <c r="EK590" i="16" s="1"/>
  <c r="DO575" i="16"/>
  <c r="EK575" i="16" s="1"/>
  <c r="DO559" i="16"/>
  <c r="EK559" i="16" s="1"/>
  <c r="DO543" i="16"/>
  <c r="EK543" i="16" s="1"/>
  <c r="DO527" i="16"/>
  <c r="EK527" i="16" s="1"/>
  <c r="DO511" i="16"/>
  <c r="EK511" i="16" s="1"/>
  <c r="DO495" i="16"/>
  <c r="EK495" i="16" s="1"/>
  <c r="DO480" i="16"/>
  <c r="EK480" i="16" s="1"/>
  <c r="DO463" i="16"/>
  <c r="EK463" i="16" s="1"/>
  <c r="DO447" i="16"/>
  <c r="EK447" i="16" s="1"/>
  <c r="DO431" i="16"/>
  <c r="EK431" i="16" s="1"/>
  <c r="DO415" i="16"/>
  <c r="EK415" i="16" s="1"/>
  <c r="DO399" i="16"/>
  <c r="EK399" i="16" s="1"/>
  <c r="DO383" i="16"/>
  <c r="EK383" i="16" s="1"/>
  <c r="DO367" i="16"/>
  <c r="EK367" i="16" s="1"/>
  <c r="DO352" i="16"/>
  <c r="EK352" i="16" s="1"/>
  <c r="DO335" i="16"/>
  <c r="EK335" i="16" s="1"/>
  <c r="DO319" i="16"/>
  <c r="EK319" i="16" s="1"/>
  <c r="DO303" i="16"/>
  <c r="EK303" i="16" s="1"/>
  <c r="DO288" i="16"/>
  <c r="EK288" i="16" s="1"/>
  <c r="DO271" i="16"/>
  <c r="EK271" i="16" s="1"/>
  <c r="DO255" i="16"/>
  <c r="EK255" i="16" s="1"/>
  <c r="DO239" i="16"/>
  <c r="EK239" i="16" s="1"/>
  <c r="DO223" i="16"/>
  <c r="EK223" i="16" s="1"/>
  <c r="DO207" i="16"/>
  <c r="EK207" i="16" s="1"/>
  <c r="DO191" i="16"/>
  <c r="EK191" i="16" s="1"/>
  <c r="DO175" i="16"/>
  <c r="EK175" i="16" s="1"/>
  <c r="DO159" i="16"/>
  <c r="EK159" i="16" s="1"/>
  <c r="DO143" i="16"/>
  <c r="EK143" i="16" s="1"/>
  <c r="DO127" i="16"/>
  <c r="EK127" i="16" s="1"/>
  <c r="DO111" i="16"/>
  <c r="EK111" i="16" s="1"/>
  <c r="DO95" i="16"/>
  <c r="EK95" i="16" s="1"/>
  <c r="DO79" i="16"/>
  <c r="EK79" i="16" s="1"/>
  <c r="DO63" i="16"/>
  <c r="EK63" i="16" s="1"/>
  <c r="DO47" i="16"/>
  <c r="EK47" i="16" s="1"/>
  <c r="DO32" i="16"/>
  <c r="EK32" i="16" s="1"/>
  <c r="DO1006" i="16"/>
  <c r="EK1006" i="16" s="1"/>
  <c r="DO990" i="16"/>
  <c r="EK990" i="16" s="1"/>
  <c r="DO974" i="16"/>
  <c r="EK974" i="16" s="1"/>
  <c r="DO958" i="16"/>
  <c r="EK958" i="16" s="1"/>
  <c r="DO942" i="16"/>
  <c r="EK942" i="16" s="1"/>
  <c r="DO926" i="16"/>
  <c r="EK926" i="16" s="1"/>
  <c r="DO910" i="16"/>
  <c r="EK910" i="16" s="1"/>
  <c r="DO894" i="16"/>
  <c r="EK894" i="16" s="1"/>
  <c r="DO878" i="16"/>
  <c r="EK878" i="16" s="1"/>
  <c r="DO862" i="16"/>
  <c r="EK862" i="16" s="1"/>
  <c r="DO846" i="16"/>
  <c r="EK846" i="16" s="1"/>
  <c r="DO830" i="16"/>
  <c r="EK830" i="16" s="1"/>
  <c r="DO814" i="16"/>
  <c r="EK814" i="16" s="1"/>
  <c r="DO798" i="16"/>
  <c r="EK798" i="16" s="1"/>
  <c r="DO782" i="16"/>
  <c r="EK782" i="16" s="1"/>
  <c r="DO767" i="16"/>
  <c r="EK767" i="16" s="1"/>
  <c r="DO749" i="16"/>
  <c r="EK749" i="16" s="1"/>
  <c r="DO734" i="16"/>
  <c r="EK734" i="16" s="1"/>
  <c r="DO719" i="16"/>
  <c r="EK719" i="16" s="1"/>
  <c r="DO702" i="16"/>
  <c r="EK702" i="16" s="1"/>
  <c r="DO686" i="16"/>
  <c r="EK686" i="16" s="1"/>
  <c r="DO670" i="16"/>
  <c r="EK670" i="16" s="1"/>
  <c r="DO654" i="16"/>
  <c r="EK654" i="16" s="1"/>
  <c r="DO638" i="16"/>
  <c r="EK638" i="16" s="1"/>
  <c r="DO622" i="16"/>
  <c r="EK622" i="16" s="1"/>
  <c r="DO606" i="16"/>
  <c r="EK606" i="16" s="1"/>
  <c r="DO591" i="16"/>
  <c r="EK591" i="16" s="1"/>
  <c r="DO574" i="16"/>
  <c r="EK574" i="16" s="1"/>
  <c r="DO558" i="16"/>
  <c r="EK558" i="16" s="1"/>
  <c r="DO542" i="16"/>
  <c r="EK542" i="16" s="1"/>
  <c r="DO526" i="16"/>
  <c r="EK526" i="16" s="1"/>
  <c r="DO510" i="16"/>
  <c r="EK510" i="16" s="1"/>
  <c r="DO493" i="16"/>
  <c r="EK493" i="16" s="1"/>
  <c r="DO478" i="16"/>
  <c r="EK478" i="16" s="1"/>
  <c r="DO461" i="16"/>
  <c r="EK461" i="16" s="1"/>
  <c r="DO446" i="16"/>
  <c r="EK446" i="16" s="1"/>
  <c r="DO430" i="16"/>
  <c r="EK430" i="16" s="1"/>
  <c r="DO414" i="16"/>
  <c r="EK414" i="16" s="1"/>
  <c r="DO398" i="16"/>
  <c r="EK398" i="16" s="1"/>
  <c r="DO381" i="16"/>
  <c r="EK381" i="16" s="1"/>
  <c r="DO366" i="16"/>
  <c r="EK366" i="16" s="1"/>
  <c r="DO350" i="16"/>
  <c r="EK350" i="16" s="1"/>
  <c r="DO334" i="16"/>
  <c r="EK334" i="16" s="1"/>
  <c r="DO318" i="16"/>
  <c r="EK318" i="16" s="1"/>
  <c r="DO302" i="16"/>
  <c r="EK302" i="16" s="1"/>
  <c r="DO286" i="16"/>
  <c r="EK286" i="16" s="1"/>
  <c r="DO270" i="16"/>
  <c r="EK270" i="16" s="1"/>
  <c r="DO254" i="16"/>
  <c r="EK254" i="16" s="1"/>
  <c r="DO238" i="16"/>
  <c r="EK238" i="16" s="1"/>
  <c r="DO222" i="16"/>
  <c r="EK222" i="16" s="1"/>
  <c r="DO206" i="16"/>
  <c r="EK206" i="16" s="1"/>
  <c r="DO190" i="16"/>
  <c r="EK190" i="16" s="1"/>
  <c r="DO174" i="16"/>
  <c r="EK174" i="16" s="1"/>
  <c r="DO158" i="16"/>
  <c r="EK158" i="16" s="1"/>
  <c r="DO142" i="16"/>
  <c r="EK142" i="16" s="1"/>
  <c r="DO126" i="16"/>
  <c r="EK126" i="16" s="1"/>
  <c r="DO110" i="16"/>
  <c r="EK110" i="16" s="1"/>
  <c r="DO94" i="16"/>
  <c r="EK94" i="16" s="1"/>
  <c r="DO78" i="16"/>
  <c r="EK78" i="16" s="1"/>
  <c r="DO61" i="16"/>
  <c r="EK61" i="16" s="1"/>
  <c r="DO46" i="16"/>
  <c r="EK46" i="16" s="1"/>
  <c r="DO30" i="16"/>
  <c r="EK30" i="16" s="1"/>
  <c r="DO1005" i="16"/>
  <c r="EK1005" i="16" s="1"/>
  <c r="DO989" i="16"/>
  <c r="EK989" i="16" s="1"/>
  <c r="DO973" i="16"/>
  <c r="EK973" i="16" s="1"/>
  <c r="DO957" i="16"/>
  <c r="EK957" i="16" s="1"/>
  <c r="DO941" i="16"/>
  <c r="EK941" i="16" s="1"/>
  <c r="DO925" i="16"/>
  <c r="EK925" i="16" s="1"/>
  <c r="DO909" i="16"/>
  <c r="EK909" i="16" s="1"/>
  <c r="DO893" i="16"/>
  <c r="EK893" i="16" s="1"/>
  <c r="DO877" i="16"/>
  <c r="EK877" i="16" s="1"/>
  <c r="DO861" i="16"/>
  <c r="EK861" i="16" s="1"/>
  <c r="DO844" i="16"/>
  <c r="EK844" i="16" s="1"/>
  <c r="DO829" i="16"/>
  <c r="EK829" i="16" s="1"/>
  <c r="DO813" i="16"/>
  <c r="EK813" i="16" s="1"/>
  <c r="DO797" i="16"/>
  <c r="EK797" i="16" s="1"/>
  <c r="DO781" i="16"/>
  <c r="EK781" i="16" s="1"/>
  <c r="DO765" i="16"/>
  <c r="EK765" i="16" s="1"/>
  <c r="DO750" i="16"/>
  <c r="EK750" i="16" s="1"/>
  <c r="DO733" i="16"/>
  <c r="EK733" i="16" s="1"/>
  <c r="DO717" i="16"/>
  <c r="EK717" i="16" s="1"/>
  <c r="DO701" i="16"/>
  <c r="EK701" i="16" s="1"/>
  <c r="DO685" i="16"/>
  <c r="EK685" i="16" s="1"/>
  <c r="DO669" i="16"/>
  <c r="EK669" i="16" s="1"/>
  <c r="DO653" i="16"/>
  <c r="EK653" i="16" s="1"/>
  <c r="DO637" i="16"/>
  <c r="EK637" i="16" s="1"/>
  <c r="DO621" i="16"/>
  <c r="EK621" i="16" s="1"/>
  <c r="DO605" i="16"/>
  <c r="EK605" i="16" s="1"/>
  <c r="DO589" i="16"/>
  <c r="EK589" i="16" s="1"/>
  <c r="DO573" i="16"/>
  <c r="EK573" i="16" s="1"/>
  <c r="DO557" i="16"/>
  <c r="EK557" i="16" s="1"/>
  <c r="DO541" i="16"/>
  <c r="EK541" i="16" s="1"/>
  <c r="DO525" i="16"/>
  <c r="EK525" i="16" s="1"/>
  <c r="DO509" i="16"/>
  <c r="EK509" i="16" s="1"/>
  <c r="DO494" i="16"/>
  <c r="EK494" i="16" s="1"/>
  <c r="DO477" i="16"/>
  <c r="EK477" i="16" s="1"/>
  <c r="DO462" i="16"/>
  <c r="EK462" i="16" s="1"/>
  <c r="DO445" i="16"/>
  <c r="EK445" i="16" s="1"/>
  <c r="DO429" i="16"/>
  <c r="EK429" i="16" s="1"/>
  <c r="DO412" i="16"/>
  <c r="EK412" i="16" s="1"/>
  <c r="DO397" i="16"/>
  <c r="EK397" i="16" s="1"/>
  <c r="DO382" i="16"/>
  <c r="EK382" i="16" s="1"/>
  <c r="DO365" i="16"/>
  <c r="EK365" i="16" s="1"/>
  <c r="DO349" i="16"/>
  <c r="EK349" i="16" s="1"/>
  <c r="DO332" i="16"/>
  <c r="EK332" i="16" s="1"/>
  <c r="DO317" i="16"/>
  <c r="EK317" i="16" s="1"/>
  <c r="DO301" i="16"/>
  <c r="EK301" i="16" s="1"/>
  <c r="DO285" i="16"/>
  <c r="EK285" i="16" s="1"/>
  <c r="DO269" i="16"/>
  <c r="EK269" i="16" s="1"/>
  <c r="DO253" i="16"/>
  <c r="EK253" i="16" s="1"/>
  <c r="DO237" i="16"/>
  <c r="EK237" i="16" s="1"/>
  <c r="DO221" i="16"/>
  <c r="EK221" i="16" s="1"/>
  <c r="DO205" i="16"/>
  <c r="EK205" i="16" s="1"/>
  <c r="DO189" i="16"/>
  <c r="EK189" i="16" s="1"/>
  <c r="DO173" i="16"/>
  <c r="EK173" i="16" s="1"/>
  <c r="DO157" i="16"/>
  <c r="EK157" i="16" s="1"/>
  <c r="DO141" i="16"/>
  <c r="EK141" i="16" s="1"/>
  <c r="DO125" i="16"/>
  <c r="EK125" i="16" s="1"/>
  <c r="DO109" i="16"/>
  <c r="EK109" i="16" s="1"/>
  <c r="DO93" i="16"/>
  <c r="EK93" i="16" s="1"/>
  <c r="DO77" i="16"/>
  <c r="EK77" i="16" s="1"/>
  <c r="DO62" i="16"/>
  <c r="EK62" i="16" s="1"/>
  <c r="DO45" i="16"/>
  <c r="EK45" i="16" s="1"/>
  <c r="DO29" i="16"/>
  <c r="EK29" i="16" s="1"/>
  <c r="DO1004" i="16"/>
  <c r="EK1004" i="16" s="1"/>
  <c r="DO987" i="16"/>
  <c r="EK987" i="16" s="1"/>
  <c r="DO972" i="16"/>
  <c r="EK972" i="16" s="1"/>
  <c r="DO956" i="16"/>
  <c r="EK956" i="16" s="1"/>
  <c r="DO940" i="16"/>
  <c r="EK940" i="16" s="1"/>
  <c r="DO924" i="16"/>
  <c r="EK924" i="16" s="1"/>
  <c r="DO908" i="16"/>
  <c r="EK908" i="16" s="1"/>
  <c r="DO892" i="16"/>
  <c r="EK892" i="16" s="1"/>
  <c r="DO876" i="16"/>
  <c r="EK876" i="16" s="1"/>
  <c r="DO860" i="16"/>
  <c r="EK860" i="16" s="1"/>
  <c r="DO845" i="16"/>
  <c r="EK845" i="16" s="1"/>
  <c r="DO828" i="16"/>
  <c r="EK828" i="16" s="1"/>
  <c r="DO812" i="16"/>
  <c r="EK812" i="16" s="1"/>
  <c r="DO796" i="16"/>
  <c r="EK796" i="16" s="1"/>
  <c r="DO780" i="16"/>
  <c r="EK780" i="16" s="1"/>
  <c r="DO764" i="16"/>
  <c r="EK764" i="16" s="1"/>
  <c r="DO748" i="16"/>
  <c r="EK748" i="16" s="1"/>
  <c r="DO732" i="16"/>
  <c r="EK732" i="16" s="1"/>
  <c r="DO716" i="16"/>
  <c r="EK716" i="16" s="1"/>
  <c r="DO700" i="16"/>
  <c r="EK700" i="16" s="1"/>
  <c r="DO684" i="16"/>
  <c r="EK684" i="16" s="1"/>
  <c r="DO668" i="16"/>
  <c r="EK668" i="16" s="1"/>
  <c r="DO652" i="16"/>
  <c r="EK652" i="16" s="1"/>
  <c r="DO635" i="16"/>
  <c r="EK635" i="16" s="1"/>
  <c r="DO620" i="16"/>
  <c r="EK620" i="16" s="1"/>
  <c r="DO604" i="16"/>
  <c r="EK604" i="16" s="1"/>
  <c r="DO588" i="16"/>
  <c r="EK588" i="16" s="1"/>
  <c r="DO572" i="16"/>
  <c r="EK572" i="16" s="1"/>
  <c r="DO556" i="16"/>
  <c r="EK556" i="16" s="1"/>
  <c r="DO540" i="16"/>
  <c r="EK540" i="16" s="1"/>
  <c r="DO524" i="16"/>
  <c r="EK524" i="16" s="1"/>
  <c r="DO508" i="16"/>
  <c r="EK508" i="16" s="1"/>
  <c r="DO492" i="16"/>
  <c r="EK492" i="16" s="1"/>
  <c r="DO476" i="16"/>
  <c r="EK476" i="16" s="1"/>
  <c r="DO460" i="16"/>
  <c r="EK460" i="16" s="1"/>
  <c r="DO444" i="16"/>
  <c r="EK444" i="16" s="1"/>
  <c r="DO428" i="16"/>
  <c r="EK428" i="16" s="1"/>
  <c r="DO413" i="16"/>
  <c r="EK413" i="16" s="1"/>
  <c r="DO395" i="16"/>
  <c r="EK395" i="16" s="1"/>
  <c r="DO380" i="16"/>
  <c r="EK380" i="16" s="1"/>
  <c r="DO364" i="16"/>
  <c r="EK364" i="16" s="1"/>
  <c r="DO347" i="16"/>
  <c r="EK347" i="16" s="1"/>
  <c r="DO333" i="16"/>
  <c r="EK333" i="16" s="1"/>
  <c r="DO316" i="16"/>
  <c r="EK316" i="16" s="1"/>
  <c r="DO300" i="16"/>
  <c r="EK300" i="16" s="1"/>
  <c r="DO284" i="16"/>
  <c r="EK284" i="16" s="1"/>
  <c r="DO268" i="16"/>
  <c r="EK268" i="16" s="1"/>
  <c r="DO252" i="16"/>
  <c r="EK252" i="16" s="1"/>
  <c r="DO236" i="16"/>
  <c r="EK236" i="16" s="1"/>
  <c r="DO219" i="16"/>
  <c r="EK219" i="16" s="1"/>
  <c r="DO204" i="16"/>
  <c r="EK204" i="16" s="1"/>
  <c r="DO188" i="16"/>
  <c r="EK188" i="16" s="1"/>
  <c r="DO172" i="16"/>
  <c r="EK172" i="16" s="1"/>
  <c r="DO156" i="16"/>
  <c r="EK156" i="16" s="1"/>
  <c r="DO140" i="16"/>
  <c r="EK140" i="16" s="1"/>
  <c r="DO124" i="16"/>
  <c r="EK124" i="16" s="1"/>
  <c r="DO108" i="16"/>
  <c r="EK108" i="16" s="1"/>
  <c r="DO92" i="16"/>
  <c r="EK92" i="16" s="1"/>
  <c r="DO76" i="16"/>
  <c r="EK76" i="16" s="1"/>
  <c r="DO60" i="16"/>
  <c r="EK60" i="16" s="1"/>
  <c r="DO44" i="16"/>
  <c r="EK44" i="16" s="1"/>
  <c r="DO27" i="16"/>
  <c r="EK27" i="16" s="1"/>
  <c r="DV1003" i="16"/>
  <c r="ER1003" i="16" s="1"/>
  <c r="DV987" i="16"/>
  <c r="ER987" i="16" s="1"/>
  <c r="DV971" i="16"/>
  <c r="ER971" i="16" s="1"/>
  <c r="DV955" i="16"/>
  <c r="ER955" i="16" s="1"/>
  <c r="DV939" i="16"/>
  <c r="ER939" i="16" s="1"/>
  <c r="DV923" i="16"/>
  <c r="ER923" i="16" s="1"/>
  <c r="DV907" i="16"/>
  <c r="ER907" i="16" s="1"/>
  <c r="DV891" i="16"/>
  <c r="ER891" i="16" s="1"/>
  <c r="DV875" i="16"/>
  <c r="ER875" i="16" s="1"/>
  <c r="DV859" i="16"/>
  <c r="ER859" i="16" s="1"/>
  <c r="DV843" i="16"/>
  <c r="ER843" i="16" s="1"/>
  <c r="DV827" i="16"/>
  <c r="ER827" i="16" s="1"/>
  <c r="DV811" i="16"/>
  <c r="ER811" i="16" s="1"/>
  <c r="DV795" i="16"/>
  <c r="ER795" i="16" s="1"/>
  <c r="DV779" i="16"/>
  <c r="ER779" i="16" s="1"/>
  <c r="DV763" i="16"/>
  <c r="ER763" i="16" s="1"/>
  <c r="DV747" i="16"/>
  <c r="ER747" i="16" s="1"/>
  <c r="DV731" i="16"/>
  <c r="ER731" i="16" s="1"/>
  <c r="DV715" i="16"/>
  <c r="ER715" i="16" s="1"/>
  <c r="DV699" i="16"/>
  <c r="ER699" i="16" s="1"/>
  <c r="DV683" i="16"/>
  <c r="ER683" i="16" s="1"/>
  <c r="DV667" i="16"/>
  <c r="ER667" i="16" s="1"/>
  <c r="DV651" i="16"/>
  <c r="ER651" i="16" s="1"/>
  <c r="DV635" i="16"/>
  <c r="ER635" i="16" s="1"/>
  <c r="DV619" i="16"/>
  <c r="ER619" i="16" s="1"/>
  <c r="DV603" i="16"/>
  <c r="ER603" i="16" s="1"/>
  <c r="DV587" i="16"/>
  <c r="ER587" i="16" s="1"/>
  <c r="DV571" i="16"/>
  <c r="ER571" i="16" s="1"/>
  <c r="DV555" i="16"/>
  <c r="ER555" i="16" s="1"/>
  <c r="DV539" i="16"/>
  <c r="ER539" i="16" s="1"/>
  <c r="DV523" i="16"/>
  <c r="ER523" i="16" s="1"/>
  <c r="DV507" i="16"/>
  <c r="ER507" i="16" s="1"/>
  <c r="DV491" i="16"/>
  <c r="ER491" i="16" s="1"/>
  <c r="DV475" i="16"/>
  <c r="ER475" i="16" s="1"/>
  <c r="DV459" i="16"/>
  <c r="ER459" i="16" s="1"/>
  <c r="DV443" i="16"/>
  <c r="ER443" i="16" s="1"/>
  <c r="DV427" i="16"/>
  <c r="ER427" i="16" s="1"/>
  <c r="DV411" i="16"/>
  <c r="ER411" i="16" s="1"/>
  <c r="DV395" i="16"/>
  <c r="ER395" i="16" s="1"/>
  <c r="DV379" i="16"/>
  <c r="ER379" i="16" s="1"/>
  <c r="DV363" i="16"/>
  <c r="ER363" i="16" s="1"/>
  <c r="DV347" i="16"/>
  <c r="ER347" i="16" s="1"/>
  <c r="DV331" i="16"/>
  <c r="ER331" i="16" s="1"/>
  <c r="DV315" i="16"/>
  <c r="ER315" i="16" s="1"/>
  <c r="DV299" i="16"/>
  <c r="ER299" i="16" s="1"/>
  <c r="DV283" i="16"/>
  <c r="ER283" i="16" s="1"/>
  <c r="DV267" i="16"/>
  <c r="ER267" i="16" s="1"/>
  <c r="DV251" i="16"/>
  <c r="ER251" i="16" s="1"/>
  <c r="DV235" i="16"/>
  <c r="ER235" i="16" s="1"/>
  <c r="DV219" i="16"/>
  <c r="ER219" i="16" s="1"/>
  <c r="DV203" i="16"/>
  <c r="ER203" i="16" s="1"/>
  <c r="DV187" i="16"/>
  <c r="ER187" i="16" s="1"/>
  <c r="DV1002" i="16"/>
  <c r="ER1002" i="16" s="1"/>
  <c r="DV986" i="16"/>
  <c r="ER986" i="16" s="1"/>
  <c r="DV970" i="16"/>
  <c r="ER970" i="16" s="1"/>
  <c r="DV954" i="16"/>
  <c r="ER954" i="16" s="1"/>
  <c r="DV938" i="16"/>
  <c r="ER938" i="16" s="1"/>
  <c r="DV922" i="16"/>
  <c r="ER922" i="16" s="1"/>
  <c r="DV906" i="16"/>
  <c r="ER906" i="16" s="1"/>
  <c r="DV890" i="16"/>
  <c r="ER890" i="16" s="1"/>
  <c r="DV874" i="16"/>
  <c r="ER874" i="16" s="1"/>
  <c r="DV858" i="16"/>
  <c r="ER858" i="16" s="1"/>
  <c r="DV842" i="16"/>
  <c r="ER842" i="16" s="1"/>
  <c r="DV826" i="16"/>
  <c r="ER826" i="16" s="1"/>
  <c r="DV810" i="16"/>
  <c r="ER810" i="16" s="1"/>
  <c r="DV794" i="16"/>
  <c r="ER794" i="16" s="1"/>
  <c r="DV778" i="16"/>
  <c r="ER778" i="16" s="1"/>
  <c r="DV762" i="16"/>
  <c r="ER762" i="16" s="1"/>
  <c r="DV746" i="16"/>
  <c r="ER746" i="16" s="1"/>
  <c r="DV730" i="16"/>
  <c r="ER730" i="16" s="1"/>
  <c r="DV714" i="16"/>
  <c r="ER714" i="16" s="1"/>
  <c r="DV698" i="16"/>
  <c r="ER698" i="16" s="1"/>
  <c r="DV682" i="16"/>
  <c r="ER682" i="16" s="1"/>
  <c r="DV666" i="16"/>
  <c r="ER666" i="16" s="1"/>
  <c r="DV650" i="16"/>
  <c r="ER650" i="16" s="1"/>
  <c r="DV634" i="16"/>
  <c r="ER634" i="16" s="1"/>
  <c r="DV618" i="16"/>
  <c r="ER618" i="16" s="1"/>
  <c r="DV602" i="16"/>
  <c r="ER602" i="16" s="1"/>
  <c r="DV586" i="16"/>
  <c r="ER586" i="16" s="1"/>
  <c r="DV570" i="16"/>
  <c r="ER570" i="16" s="1"/>
  <c r="DV554" i="16"/>
  <c r="ER554" i="16" s="1"/>
  <c r="DV538" i="16"/>
  <c r="ER538" i="16" s="1"/>
  <c r="DV522" i="16"/>
  <c r="ER522" i="16" s="1"/>
  <c r="DV506" i="16"/>
  <c r="ER506" i="16" s="1"/>
  <c r="DV490" i="16"/>
  <c r="ER490" i="16" s="1"/>
  <c r="DV474" i="16"/>
  <c r="ER474" i="16" s="1"/>
  <c r="DV458" i="16"/>
  <c r="ER458" i="16" s="1"/>
  <c r="DV442" i="16"/>
  <c r="ER442" i="16" s="1"/>
  <c r="DV426" i="16"/>
  <c r="ER426" i="16" s="1"/>
  <c r="DV410" i="16"/>
  <c r="ER410" i="16" s="1"/>
  <c r="DV394" i="16"/>
  <c r="ER394" i="16" s="1"/>
  <c r="DV378" i="16"/>
  <c r="ER378" i="16" s="1"/>
  <c r="DV362" i="16"/>
  <c r="ER362" i="16" s="1"/>
  <c r="DV346" i="16"/>
  <c r="ER346" i="16" s="1"/>
  <c r="DV330" i="16"/>
  <c r="ER330" i="16" s="1"/>
  <c r="DV314" i="16"/>
  <c r="ER314" i="16" s="1"/>
  <c r="DV298" i="16"/>
  <c r="ER298" i="16" s="1"/>
  <c r="DV282" i="16"/>
  <c r="ER282" i="16" s="1"/>
  <c r="DV266" i="16"/>
  <c r="ER266" i="16" s="1"/>
  <c r="DV250" i="16"/>
  <c r="ER250" i="16" s="1"/>
  <c r="DV234" i="16"/>
  <c r="ER234" i="16" s="1"/>
  <c r="DV218" i="16"/>
  <c r="ER218" i="16" s="1"/>
  <c r="DV202" i="16"/>
  <c r="ER202" i="16" s="1"/>
  <c r="DV186" i="16"/>
  <c r="ER186" i="16" s="1"/>
  <c r="DV1001" i="16"/>
  <c r="ER1001" i="16" s="1"/>
  <c r="DV985" i="16"/>
  <c r="ER985" i="16" s="1"/>
  <c r="DV969" i="16"/>
  <c r="ER969" i="16" s="1"/>
  <c r="DV953" i="16"/>
  <c r="ER953" i="16" s="1"/>
  <c r="DV937" i="16"/>
  <c r="ER937" i="16" s="1"/>
  <c r="DV921" i="16"/>
  <c r="ER921" i="16" s="1"/>
  <c r="DV905" i="16"/>
  <c r="ER905" i="16" s="1"/>
  <c r="DV889" i="16"/>
  <c r="ER889" i="16" s="1"/>
  <c r="DV873" i="16"/>
  <c r="ER873" i="16" s="1"/>
  <c r="DV857" i="16"/>
  <c r="ER857" i="16" s="1"/>
  <c r="DV841" i="16"/>
  <c r="ER841" i="16" s="1"/>
  <c r="DV825" i="16"/>
  <c r="ER825" i="16" s="1"/>
  <c r="DV809" i="16"/>
  <c r="ER809" i="16" s="1"/>
  <c r="DV793" i="16"/>
  <c r="ER793" i="16" s="1"/>
  <c r="DV777" i="16"/>
  <c r="ER777" i="16" s="1"/>
  <c r="DV761" i="16"/>
  <c r="ER761" i="16" s="1"/>
  <c r="DV745" i="16"/>
  <c r="ER745" i="16" s="1"/>
  <c r="DV729" i="16"/>
  <c r="ER729" i="16" s="1"/>
  <c r="DV713" i="16"/>
  <c r="ER713" i="16" s="1"/>
  <c r="DV697" i="16"/>
  <c r="ER697" i="16" s="1"/>
  <c r="DV681" i="16"/>
  <c r="ER681" i="16" s="1"/>
  <c r="DV665" i="16"/>
  <c r="ER665" i="16" s="1"/>
  <c r="DV649" i="16"/>
  <c r="ER649" i="16" s="1"/>
  <c r="DV633" i="16"/>
  <c r="ER633" i="16" s="1"/>
  <c r="DV617" i="16"/>
  <c r="ER617" i="16" s="1"/>
  <c r="DV601" i="16"/>
  <c r="ER601" i="16" s="1"/>
  <c r="DV585" i="16"/>
  <c r="ER585" i="16" s="1"/>
  <c r="DV569" i="16"/>
  <c r="ER569" i="16" s="1"/>
  <c r="DV553" i="16"/>
  <c r="ER553" i="16" s="1"/>
  <c r="DV537" i="16"/>
  <c r="ER537" i="16" s="1"/>
  <c r="DV521" i="16"/>
  <c r="ER521" i="16" s="1"/>
  <c r="DV505" i="16"/>
  <c r="ER505" i="16" s="1"/>
  <c r="DV489" i="16"/>
  <c r="ER489" i="16" s="1"/>
  <c r="DV473" i="16"/>
  <c r="ER473" i="16" s="1"/>
  <c r="DV457" i="16"/>
  <c r="ER457" i="16" s="1"/>
  <c r="DV441" i="16"/>
  <c r="ER441" i="16" s="1"/>
  <c r="DV425" i="16"/>
  <c r="ER425" i="16" s="1"/>
  <c r="DV409" i="16"/>
  <c r="ER409" i="16" s="1"/>
  <c r="DV393" i="16"/>
  <c r="ER393" i="16" s="1"/>
  <c r="DV377" i="16"/>
  <c r="ER377" i="16" s="1"/>
  <c r="DV361" i="16"/>
  <c r="ER361" i="16" s="1"/>
  <c r="DV345" i="16"/>
  <c r="ER345" i="16" s="1"/>
  <c r="DV329" i="16"/>
  <c r="ER329" i="16" s="1"/>
  <c r="DV313" i="16"/>
  <c r="ER313" i="16" s="1"/>
  <c r="DV297" i="16"/>
  <c r="ER297" i="16" s="1"/>
  <c r="DV281" i="16"/>
  <c r="ER281" i="16" s="1"/>
  <c r="DV265" i="16"/>
  <c r="ER265" i="16" s="1"/>
  <c r="DV249" i="16"/>
  <c r="ER249" i="16" s="1"/>
  <c r="DV233" i="16"/>
  <c r="ER233" i="16" s="1"/>
  <c r="DV217" i="16"/>
  <c r="ER217" i="16" s="1"/>
  <c r="DV201" i="16"/>
  <c r="ER201" i="16" s="1"/>
  <c r="DV185" i="16"/>
  <c r="ER185" i="16" s="1"/>
  <c r="DV1016" i="16"/>
  <c r="ER1016" i="16" s="1"/>
  <c r="DV1000" i="16"/>
  <c r="ER1000" i="16" s="1"/>
  <c r="DV984" i="16"/>
  <c r="ER984" i="16" s="1"/>
  <c r="DV968" i="16"/>
  <c r="ER968" i="16" s="1"/>
  <c r="DV952" i="16"/>
  <c r="ER952" i="16" s="1"/>
  <c r="DV936" i="16"/>
  <c r="ER936" i="16" s="1"/>
  <c r="DV920" i="16"/>
  <c r="ER920" i="16" s="1"/>
  <c r="DV904" i="16"/>
  <c r="ER904" i="16" s="1"/>
  <c r="DV888" i="16"/>
  <c r="ER888" i="16" s="1"/>
  <c r="DV872" i="16"/>
  <c r="ER872" i="16" s="1"/>
  <c r="DV856" i="16"/>
  <c r="ER856" i="16" s="1"/>
  <c r="DV840" i="16"/>
  <c r="ER840" i="16" s="1"/>
  <c r="DV824" i="16"/>
  <c r="ER824" i="16" s="1"/>
  <c r="DV808" i="16"/>
  <c r="ER808" i="16" s="1"/>
  <c r="DV792" i="16"/>
  <c r="ER792" i="16" s="1"/>
  <c r="DV776" i="16"/>
  <c r="ER776" i="16" s="1"/>
  <c r="DV760" i="16"/>
  <c r="ER760" i="16" s="1"/>
  <c r="DV744" i="16"/>
  <c r="ER744" i="16" s="1"/>
  <c r="DV728" i="16"/>
  <c r="ER728" i="16" s="1"/>
  <c r="DV712" i="16"/>
  <c r="ER712" i="16" s="1"/>
  <c r="DV696" i="16"/>
  <c r="ER696" i="16" s="1"/>
  <c r="DV680" i="16"/>
  <c r="ER680" i="16" s="1"/>
  <c r="DV664" i="16"/>
  <c r="ER664" i="16" s="1"/>
  <c r="DV648" i="16"/>
  <c r="ER648" i="16" s="1"/>
  <c r="DV632" i="16"/>
  <c r="ER632" i="16" s="1"/>
  <c r="DV616" i="16"/>
  <c r="ER616" i="16" s="1"/>
  <c r="DV600" i="16"/>
  <c r="ER600" i="16" s="1"/>
  <c r="DV584" i="16"/>
  <c r="ER584" i="16" s="1"/>
  <c r="DV568" i="16"/>
  <c r="ER568" i="16" s="1"/>
  <c r="DV552" i="16"/>
  <c r="ER552" i="16" s="1"/>
  <c r="DV536" i="16"/>
  <c r="ER536" i="16" s="1"/>
  <c r="DV520" i="16"/>
  <c r="ER520" i="16" s="1"/>
  <c r="DV504" i="16"/>
  <c r="ER504" i="16" s="1"/>
  <c r="DV488" i="16"/>
  <c r="ER488" i="16" s="1"/>
  <c r="DV472" i="16"/>
  <c r="ER472" i="16" s="1"/>
  <c r="DV456" i="16"/>
  <c r="ER456" i="16" s="1"/>
  <c r="DV440" i="16"/>
  <c r="ER440" i="16" s="1"/>
  <c r="DV424" i="16"/>
  <c r="ER424" i="16" s="1"/>
  <c r="DV408" i="16"/>
  <c r="ER408" i="16" s="1"/>
  <c r="DV392" i="16"/>
  <c r="ER392" i="16" s="1"/>
  <c r="DV376" i="16"/>
  <c r="ER376" i="16" s="1"/>
  <c r="DV360" i="16"/>
  <c r="ER360" i="16" s="1"/>
  <c r="DV344" i="16"/>
  <c r="ER344" i="16" s="1"/>
  <c r="DV328" i="16"/>
  <c r="ER328" i="16" s="1"/>
  <c r="DV312" i="16"/>
  <c r="ER312" i="16" s="1"/>
  <c r="DV296" i="16"/>
  <c r="ER296" i="16" s="1"/>
  <c r="DV280" i="16"/>
  <c r="ER280" i="16" s="1"/>
  <c r="DV264" i="16"/>
  <c r="ER264" i="16" s="1"/>
  <c r="DV248" i="16"/>
  <c r="ER248" i="16" s="1"/>
  <c r="DV232" i="16"/>
  <c r="ER232" i="16" s="1"/>
  <c r="DV216" i="16"/>
  <c r="ER216" i="16" s="1"/>
  <c r="DV200" i="16"/>
  <c r="ER200" i="16" s="1"/>
  <c r="DV184" i="16"/>
  <c r="ER184" i="16" s="1"/>
  <c r="DV1015" i="16"/>
  <c r="ER1015" i="16" s="1"/>
  <c r="DV999" i="16"/>
  <c r="ER999" i="16" s="1"/>
  <c r="DV983" i="16"/>
  <c r="ER983" i="16" s="1"/>
  <c r="DV967" i="16"/>
  <c r="ER967" i="16" s="1"/>
  <c r="DV951" i="16"/>
  <c r="ER951" i="16" s="1"/>
  <c r="DV935" i="16"/>
  <c r="ER935" i="16" s="1"/>
  <c r="DV919" i="16"/>
  <c r="ER919" i="16" s="1"/>
  <c r="DV903" i="16"/>
  <c r="ER903" i="16" s="1"/>
  <c r="DV887" i="16"/>
  <c r="ER887" i="16" s="1"/>
  <c r="DV871" i="16"/>
  <c r="ER871" i="16" s="1"/>
  <c r="DV855" i="16"/>
  <c r="ER855" i="16" s="1"/>
  <c r="DV839" i="16"/>
  <c r="ER839" i="16" s="1"/>
  <c r="DV823" i="16"/>
  <c r="ER823" i="16" s="1"/>
  <c r="DV807" i="16"/>
  <c r="ER807" i="16" s="1"/>
  <c r="DV791" i="16"/>
  <c r="ER791" i="16" s="1"/>
  <c r="DV775" i="16"/>
  <c r="ER775" i="16" s="1"/>
  <c r="DV759" i="16"/>
  <c r="ER759" i="16" s="1"/>
  <c r="DV743" i="16"/>
  <c r="ER743" i="16" s="1"/>
  <c r="DV727" i="16"/>
  <c r="ER727" i="16" s="1"/>
  <c r="DV711" i="16"/>
  <c r="ER711" i="16" s="1"/>
  <c r="DV695" i="16"/>
  <c r="ER695" i="16" s="1"/>
  <c r="DV679" i="16"/>
  <c r="ER679" i="16" s="1"/>
  <c r="DV663" i="16"/>
  <c r="ER663" i="16" s="1"/>
  <c r="DV647" i="16"/>
  <c r="ER647" i="16" s="1"/>
  <c r="DV631" i="16"/>
  <c r="ER631" i="16" s="1"/>
  <c r="DV615" i="16"/>
  <c r="ER615" i="16" s="1"/>
  <c r="DV599" i="16"/>
  <c r="ER599" i="16" s="1"/>
  <c r="DV583" i="16"/>
  <c r="ER583" i="16" s="1"/>
  <c r="DV567" i="16"/>
  <c r="ER567" i="16" s="1"/>
  <c r="DV551" i="16"/>
  <c r="ER551" i="16" s="1"/>
  <c r="DV535" i="16"/>
  <c r="ER535" i="16" s="1"/>
  <c r="DV519" i="16"/>
  <c r="ER519" i="16" s="1"/>
  <c r="DV503" i="16"/>
  <c r="ER503" i="16" s="1"/>
  <c r="DV487" i="16"/>
  <c r="ER487" i="16" s="1"/>
  <c r="DV471" i="16"/>
  <c r="ER471" i="16" s="1"/>
  <c r="DV455" i="16"/>
  <c r="ER455" i="16" s="1"/>
  <c r="DV439" i="16"/>
  <c r="ER439" i="16" s="1"/>
  <c r="DV423" i="16"/>
  <c r="ER423" i="16" s="1"/>
  <c r="DV407" i="16"/>
  <c r="ER407" i="16" s="1"/>
  <c r="DV391" i="16"/>
  <c r="ER391" i="16" s="1"/>
  <c r="DV375" i="16"/>
  <c r="ER375" i="16" s="1"/>
  <c r="DV359" i="16"/>
  <c r="ER359" i="16" s="1"/>
  <c r="DV343" i="16"/>
  <c r="ER343" i="16" s="1"/>
  <c r="DV327" i="16"/>
  <c r="ER327" i="16" s="1"/>
  <c r="DV311" i="16"/>
  <c r="ER311" i="16" s="1"/>
  <c r="DV295" i="16"/>
  <c r="ER295" i="16" s="1"/>
  <c r="DV279" i="16"/>
  <c r="ER279" i="16" s="1"/>
  <c r="DV263" i="16"/>
  <c r="ER263" i="16" s="1"/>
  <c r="DV247" i="16"/>
  <c r="ER247" i="16" s="1"/>
  <c r="DV231" i="16"/>
  <c r="ER231" i="16" s="1"/>
  <c r="DV215" i="16"/>
  <c r="ER215" i="16" s="1"/>
  <c r="DV199" i="16"/>
  <c r="ER199" i="16" s="1"/>
  <c r="DV183" i="16"/>
  <c r="ER183" i="16" s="1"/>
  <c r="DV167" i="16"/>
  <c r="ER167" i="16" s="1"/>
  <c r="DV151" i="16"/>
  <c r="ER151" i="16" s="1"/>
  <c r="DV135" i="16"/>
  <c r="ER135" i="16" s="1"/>
  <c r="DV119" i="16"/>
  <c r="ER119" i="16" s="1"/>
  <c r="DV103" i="16"/>
  <c r="ER103" i="16" s="1"/>
  <c r="DV87" i="16"/>
  <c r="ER87" i="16" s="1"/>
  <c r="DV71" i="16"/>
  <c r="ER71" i="16" s="1"/>
  <c r="DV55" i="16"/>
  <c r="ER55" i="16" s="1"/>
  <c r="DV39" i="16"/>
  <c r="ER39" i="16" s="1"/>
  <c r="DV23" i="16"/>
  <c r="ER23" i="16" s="1"/>
  <c r="DV1014" i="16"/>
  <c r="ER1014" i="16" s="1"/>
  <c r="DV998" i="16"/>
  <c r="ER998" i="16" s="1"/>
  <c r="DV982" i="16"/>
  <c r="ER982" i="16" s="1"/>
  <c r="DV966" i="16"/>
  <c r="ER966" i="16" s="1"/>
  <c r="DV950" i="16"/>
  <c r="ER950" i="16" s="1"/>
  <c r="DV934" i="16"/>
  <c r="ER934" i="16" s="1"/>
  <c r="DV918" i="16"/>
  <c r="ER918" i="16" s="1"/>
  <c r="DV902" i="16"/>
  <c r="ER902" i="16" s="1"/>
  <c r="DV886" i="16"/>
  <c r="ER886" i="16" s="1"/>
  <c r="DV870" i="16"/>
  <c r="ER870" i="16" s="1"/>
  <c r="DV854" i="16"/>
  <c r="ER854" i="16" s="1"/>
  <c r="DV838" i="16"/>
  <c r="ER838" i="16" s="1"/>
  <c r="DV822" i="16"/>
  <c r="ER822" i="16" s="1"/>
  <c r="DV806" i="16"/>
  <c r="ER806" i="16" s="1"/>
  <c r="DV790" i="16"/>
  <c r="ER790" i="16" s="1"/>
  <c r="DV774" i="16"/>
  <c r="ER774" i="16" s="1"/>
  <c r="DV758" i="16"/>
  <c r="ER758" i="16" s="1"/>
  <c r="DV742" i="16"/>
  <c r="ER742" i="16" s="1"/>
  <c r="DV726" i="16"/>
  <c r="ER726" i="16" s="1"/>
  <c r="DV710" i="16"/>
  <c r="ER710" i="16" s="1"/>
  <c r="DV694" i="16"/>
  <c r="ER694" i="16" s="1"/>
  <c r="DV678" i="16"/>
  <c r="ER678" i="16" s="1"/>
  <c r="DV662" i="16"/>
  <c r="ER662" i="16" s="1"/>
  <c r="DV646" i="16"/>
  <c r="ER646" i="16" s="1"/>
  <c r="DV630" i="16"/>
  <c r="ER630" i="16" s="1"/>
  <c r="DV614" i="16"/>
  <c r="ER614" i="16" s="1"/>
  <c r="DV598" i="16"/>
  <c r="ER598" i="16" s="1"/>
  <c r="DV582" i="16"/>
  <c r="ER582" i="16" s="1"/>
  <c r="DV566" i="16"/>
  <c r="ER566" i="16" s="1"/>
  <c r="DV550" i="16"/>
  <c r="ER550" i="16" s="1"/>
  <c r="DV534" i="16"/>
  <c r="ER534" i="16" s="1"/>
  <c r="DV518" i="16"/>
  <c r="ER518" i="16" s="1"/>
  <c r="DV502" i="16"/>
  <c r="ER502" i="16" s="1"/>
  <c r="DV486" i="16"/>
  <c r="ER486" i="16" s="1"/>
  <c r="DV470" i="16"/>
  <c r="ER470" i="16" s="1"/>
  <c r="DV454" i="16"/>
  <c r="ER454" i="16" s="1"/>
  <c r="DV438" i="16"/>
  <c r="ER438" i="16" s="1"/>
  <c r="DV422" i="16"/>
  <c r="ER422" i="16" s="1"/>
  <c r="DV406" i="16"/>
  <c r="ER406" i="16" s="1"/>
  <c r="DV390" i="16"/>
  <c r="ER390" i="16" s="1"/>
  <c r="DV374" i="16"/>
  <c r="ER374" i="16" s="1"/>
  <c r="DV358" i="16"/>
  <c r="ER358" i="16" s="1"/>
  <c r="DV342" i="16"/>
  <c r="ER342" i="16" s="1"/>
  <c r="DV326" i="16"/>
  <c r="ER326" i="16" s="1"/>
  <c r="DV310" i="16"/>
  <c r="ER310" i="16" s="1"/>
  <c r="DV294" i="16"/>
  <c r="ER294" i="16" s="1"/>
  <c r="DV278" i="16"/>
  <c r="ER278" i="16" s="1"/>
  <c r="DV262" i="16"/>
  <c r="ER262" i="16" s="1"/>
  <c r="DV246" i="16"/>
  <c r="ER246" i="16" s="1"/>
  <c r="DV230" i="16"/>
  <c r="ER230" i="16" s="1"/>
  <c r="DV214" i="16"/>
  <c r="ER214" i="16" s="1"/>
  <c r="DV198" i="16"/>
  <c r="ER198" i="16" s="1"/>
  <c r="DV182" i="16"/>
  <c r="ER182" i="16" s="1"/>
  <c r="DV1013" i="16"/>
  <c r="ER1013" i="16" s="1"/>
  <c r="DV997" i="16"/>
  <c r="ER997" i="16" s="1"/>
  <c r="DV981" i="16"/>
  <c r="ER981" i="16" s="1"/>
  <c r="DV965" i="16"/>
  <c r="ER965" i="16" s="1"/>
  <c r="DV949" i="16"/>
  <c r="ER949" i="16" s="1"/>
  <c r="DV933" i="16"/>
  <c r="ER933" i="16" s="1"/>
  <c r="DV917" i="16"/>
  <c r="ER917" i="16" s="1"/>
  <c r="DV901" i="16"/>
  <c r="ER901" i="16" s="1"/>
  <c r="DV885" i="16"/>
  <c r="ER885" i="16" s="1"/>
  <c r="DV869" i="16"/>
  <c r="ER869" i="16" s="1"/>
  <c r="DV853" i="16"/>
  <c r="ER853" i="16" s="1"/>
  <c r="DV837" i="16"/>
  <c r="ER837" i="16" s="1"/>
  <c r="DV821" i="16"/>
  <c r="ER821" i="16" s="1"/>
  <c r="DV805" i="16"/>
  <c r="ER805" i="16" s="1"/>
  <c r="DV789" i="16"/>
  <c r="ER789" i="16" s="1"/>
  <c r="DV773" i="16"/>
  <c r="ER773" i="16" s="1"/>
  <c r="DV757" i="16"/>
  <c r="ER757" i="16" s="1"/>
  <c r="DV741" i="16"/>
  <c r="ER741" i="16" s="1"/>
  <c r="DV725" i="16"/>
  <c r="ER725" i="16" s="1"/>
  <c r="DV709" i="16"/>
  <c r="ER709" i="16" s="1"/>
  <c r="DV693" i="16"/>
  <c r="ER693" i="16" s="1"/>
  <c r="DV677" i="16"/>
  <c r="ER677" i="16" s="1"/>
  <c r="DV661" i="16"/>
  <c r="ER661" i="16" s="1"/>
  <c r="DV645" i="16"/>
  <c r="ER645" i="16" s="1"/>
  <c r="DV629" i="16"/>
  <c r="ER629" i="16" s="1"/>
  <c r="DV613" i="16"/>
  <c r="ER613" i="16" s="1"/>
  <c r="DV597" i="16"/>
  <c r="ER597" i="16" s="1"/>
  <c r="DV581" i="16"/>
  <c r="ER581" i="16" s="1"/>
  <c r="DV565" i="16"/>
  <c r="ER565" i="16" s="1"/>
  <c r="DV549" i="16"/>
  <c r="ER549" i="16" s="1"/>
  <c r="DV533" i="16"/>
  <c r="ER533" i="16" s="1"/>
  <c r="DV517" i="16"/>
  <c r="ER517" i="16" s="1"/>
  <c r="DV501" i="16"/>
  <c r="ER501" i="16" s="1"/>
  <c r="DV485" i="16"/>
  <c r="ER485" i="16" s="1"/>
  <c r="DV469" i="16"/>
  <c r="ER469" i="16" s="1"/>
  <c r="DV453" i="16"/>
  <c r="ER453" i="16" s="1"/>
  <c r="DV437" i="16"/>
  <c r="ER437" i="16" s="1"/>
  <c r="DV421" i="16"/>
  <c r="ER421" i="16" s="1"/>
  <c r="DV405" i="16"/>
  <c r="ER405" i="16" s="1"/>
  <c r="DV389" i="16"/>
  <c r="ER389" i="16" s="1"/>
  <c r="DV373" i="16"/>
  <c r="ER373" i="16" s="1"/>
  <c r="DV357" i="16"/>
  <c r="ER357" i="16" s="1"/>
  <c r="DV341" i="16"/>
  <c r="ER341" i="16" s="1"/>
  <c r="DV325" i="16"/>
  <c r="ER325" i="16" s="1"/>
  <c r="DV309" i="16"/>
  <c r="ER309" i="16" s="1"/>
  <c r="DV293" i="16"/>
  <c r="ER293" i="16" s="1"/>
  <c r="DV277" i="16"/>
  <c r="ER277" i="16" s="1"/>
  <c r="DV261" i="16"/>
  <c r="ER261" i="16" s="1"/>
  <c r="DV245" i="16"/>
  <c r="ER245" i="16" s="1"/>
  <c r="DV229" i="16"/>
  <c r="ER229" i="16" s="1"/>
  <c r="DV213" i="16"/>
  <c r="ER213" i="16" s="1"/>
  <c r="DV197" i="16"/>
  <c r="ER197" i="16" s="1"/>
  <c r="DV181" i="16"/>
  <c r="ER181" i="16" s="1"/>
  <c r="DV1012" i="16"/>
  <c r="ER1012" i="16" s="1"/>
  <c r="DV996" i="16"/>
  <c r="ER996" i="16" s="1"/>
  <c r="DV980" i="16"/>
  <c r="ER980" i="16" s="1"/>
  <c r="DV964" i="16"/>
  <c r="ER964" i="16" s="1"/>
  <c r="DV948" i="16"/>
  <c r="ER948" i="16" s="1"/>
  <c r="DV932" i="16"/>
  <c r="ER932" i="16" s="1"/>
  <c r="DV916" i="16"/>
  <c r="ER916" i="16" s="1"/>
  <c r="DV900" i="16"/>
  <c r="ER900" i="16" s="1"/>
  <c r="DV884" i="16"/>
  <c r="ER884" i="16" s="1"/>
  <c r="DV868" i="16"/>
  <c r="ER868" i="16" s="1"/>
  <c r="DV852" i="16"/>
  <c r="ER852" i="16" s="1"/>
  <c r="DV836" i="16"/>
  <c r="ER836" i="16" s="1"/>
  <c r="DV820" i="16"/>
  <c r="ER820" i="16" s="1"/>
  <c r="DV804" i="16"/>
  <c r="ER804" i="16" s="1"/>
  <c r="DV788" i="16"/>
  <c r="ER788" i="16" s="1"/>
  <c r="DV772" i="16"/>
  <c r="ER772" i="16" s="1"/>
  <c r="DV756" i="16"/>
  <c r="ER756" i="16" s="1"/>
  <c r="DV740" i="16"/>
  <c r="ER740" i="16" s="1"/>
  <c r="DV724" i="16"/>
  <c r="ER724" i="16" s="1"/>
  <c r="DV708" i="16"/>
  <c r="ER708" i="16" s="1"/>
  <c r="DV692" i="16"/>
  <c r="ER692" i="16" s="1"/>
  <c r="DV676" i="16"/>
  <c r="ER676" i="16" s="1"/>
  <c r="DV660" i="16"/>
  <c r="ER660" i="16" s="1"/>
  <c r="DV644" i="16"/>
  <c r="ER644" i="16" s="1"/>
  <c r="DV628" i="16"/>
  <c r="ER628" i="16" s="1"/>
  <c r="DV612" i="16"/>
  <c r="ER612" i="16" s="1"/>
  <c r="DV596" i="16"/>
  <c r="ER596" i="16" s="1"/>
  <c r="DV580" i="16"/>
  <c r="ER580" i="16" s="1"/>
  <c r="DV564" i="16"/>
  <c r="ER564" i="16" s="1"/>
  <c r="DV548" i="16"/>
  <c r="ER548" i="16" s="1"/>
  <c r="DV532" i="16"/>
  <c r="ER532" i="16" s="1"/>
  <c r="DV516" i="16"/>
  <c r="ER516" i="16" s="1"/>
  <c r="DV500" i="16"/>
  <c r="ER500" i="16" s="1"/>
  <c r="DV484" i="16"/>
  <c r="ER484" i="16" s="1"/>
  <c r="DV468" i="16"/>
  <c r="ER468" i="16" s="1"/>
  <c r="DV452" i="16"/>
  <c r="ER452" i="16" s="1"/>
  <c r="DV436" i="16"/>
  <c r="ER436" i="16" s="1"/>
  <c r="DV420" i="16"/>
  <c r="ER420" i="16" s="1"/>
  <c r="DV404" i="16"/>
  <c r="ER404" i="16" s="1"/>
  <c r="DV388" i="16"/>
  <c r="ER388" i="16" s="1"/>
  <c r="DV372" i="16"/>
  <c r="ER372" i="16" s="1"/>
  <c r="DV356" i="16"/>
  <c r="ER356" i="16" s="1"/>
  <c r="DV340" i="16"/>
  <c r="ER340" i="16" s="1"/>
  <c r="DV324" i="16"/>
  <c r="ER324" i="16" s="1"/>
  <c r="DV308" i="16"/>
  <c r="ER308" i="16" s="1"/>
  <c r="DV292" i="16"/>
  <c r="ER292" i="16" s="1"/>
  <c r="DV276" i="16"/>
  <c r="ER276" i="16" s="1"/>
  <c r="DV260" i="16"/>
  <c r="ER260" i="16" s="1"/>
  <c r="DV244" i="16"/>
  <c r="ER244" i="16" s="1"/>
  <c r="DV228" i="16"/>
  <c r="ER228" i="16" s="1"/>
  <c r="DV212" i="16"/>
  <c r="ER212" i="16" s="1"/>
  <c r="DV196" i="16"/>
  <c r="ER196" i="16" s="1"/>
  <c r="DV180" i="16"/>
  <c r="ER180" i="16" s="1"/>
  <c r="DV1011" i="16"/>
  <c r="ER1011" i="16" s="1"/>
  <c r="DV995" i="16"/>
  <c r="ER995" i="16" s="1"/>
  <c r="DV979" i="16"/>
  <c r="ER979" i="16" s="1"/>
  <c r="DV963" i="16"/>
  <c r="ER963" i="16" s="1"/>
  <c r="DV947" i="16"/>
  <c r="ER947" i="16" s="1"/>
  <c r="DV931" i="16"/>
  <c r="ER931" i="16" s="1"/>
  <c r="DV915" i="16"/>
  <c r="ER915" i="16" s="1"/>
  <c r="DV899" i="16"/>
  <c r="ER899" i="16" s="1"/>
  <c r="DV883" i="16"/>
  <c r="ER883" i="16" s="1"/>
  <c r="DV867" i="16"/>
  <c r="ER867" i="16" s="1"/>
  <c r="DV851" i="16"/>
  <c r="ER851" i="16" s="1"/>
  <c r="DV835" i="16"/>
  <c r="ER835" i="16" s="1"/>
  <c r="DV819" i="16"/>
  <c r="ER819" i="16" s="1"/>
  <c r="DV803" i="16"/>
  <c r="ER803" i="16" s="1"/>
  <c r="DV787" i="16"/>
  <c r="ER787" i="16" s="1"/>
  <c r="DV771" i="16"/>
  <c r="ER771" i="16" s="1"/>
  <c r="DV755" i="16"/>
  <c r="ER755" i="16" s="1"/>
  <c r="DV739" i="16"/>
  <c r="ER739" i="16" s="1"/>
  <c r="DV723" i="16"/>
  <c r="ER723" i="16" s="1"/>
  <c r="DV707" i="16"/>
  <c r="ER707" i="16" s="1"/>
  <c r="DV691" i="16"/>
  <c r="ER691" i="16" s="1"/>
  <c r="DV675" i="16"/>
  <c r="ER675" i="16" s="1"/>
  <c r="DV659" i="16"/>
  <c r="ER659" i="16" s="1"/>
  <c r="DV643" i="16"/>
  <c r="ER643" i="16" s="1"/>
  <c r="DV627" i="16"/>
  <c r="ER627" i="16" s="1"/>
  <c r="DV611" i="16"/>
  <c r="ER611" i="16" s="1"/>
  <c r="DV595" i="16"/>
  <c r="ER595" i="16" s="1"/>
  <c r="DV579" i="16"/>
  <c r="ER579" i="16" s="1"/>
  <c r="DV563" i="16"/>
  <c r="ER563" i="16" s="1"/>
  <c r="DV547" i="16"/>
  <c r="ER547" i="16" s="1"/>
  <c r="DV531" i="16"/>
  <c r="ER531" i="16" s="1"/>
  <c r="DV515" i="16"/>
  <c r="ER515" i="16" s="1"/>
  <c r="DV499" i="16"/>
  <c r="ER499" i="16" s="1"/>
  <c r="DV483" i="16"/>
  <c r="ER483" i="16" s="1"/>
  <c r="DV467" i="16"/>
  <c r="ER467" i="16" s="1"/>
  <c r="DV451" i="16"/>
  <c r="ER451" i="16" s="1"/>
  <c r="DV435" i="16"/>
  <c r="ER435" i="16" s="1"/>
  <c r="DV419" i="16"/>
  <c r="ER419" i="16" s="1"/>
  <c r="DV403" i="16"/>
  <c r="ER403" i="16" s="1"/>
  <c r="DV387" i="16"/>
  <c r="ER387" i="16" s="1"/>
  <c r="DV371" i="16"/>
  <c r="ER371" i="16" s="1"/>
  <c r="DV355" i="16"/>
  <c r="ER355" i="16" s="1"/>
  <c r="DV339" i="16"/>
  <c r="ER339" i="16" s="1"/>
  <c r="DV323" i="16"/>
  <c r="ER323" i="16" s="1"/>
  <c r="DV307" i="16"/>
  <c r="ER307" i="16" s="1"/>
  <c r="DV291" i="16"/>
  <c r="ER291" i="16" s="1"/>
  <c r="DV275" i="16"/>
  <c r="ER275" i="16" s="1"/>
  <c r="DV259" i="16"/>
  <c r="ER259" i="16" s="1"/>
  <c r="DV243" i="16"/>
  <c r="ER243" i="16" s="1"/>
  <c r="DV227" i="16"/>
  <c r="ER227" i="16" s="1"/>
  <c r="DV211" i="16"/>
  <c r="ER211" i="16" s="1"/>
  <c r="DV195" i="16"/>
  <c r="ER195" i="16" s="1"/>
  <c r="DV179" i="16"/>
  <c r="ER179" i="16" s="1"/>
  <c r="DV1010" i="16"/>
  <c r="ER1010" i="16" s="1"/>
  <c r="DV994" i="16"/>
  <c r="ER994" i="16" s="1"/>
  <c r="DV978" i="16"/>
  <c r="ER978" i="16" s="1"/>
  <c r="DV962" i="16"/>
  <c r="ER962" i="16" s="1"/>
  <c r="DV946" i="16"/>
  <c r="ER946" i="16" s="1"/>
  <c r="DV930" i="16"/>
  <c r="ER930" i="16" s="1"/>
  <c r="DV914" i="16"/>
  <c r="ER914" i="16" s="1"/>
  <c r="DV898" i="16"/>
  <c r="ER898" i="16" s="1"/>
  <c r="DV882" i="16"/>
  <c r="ER882" i="16" s="1"/>
  <c r="DV866" i="16"/>
  <c r="ER866" i="16" s="1"/>
  <c r="DV850" i="16"/>
  <c r="ER850" i="16" s="1"/>
  <c r="DV834" i="16"/>
  <c r="ER834" i="16" s="1"/>
  <c r="DV818" i="16"/>
  <c r="ER818" i="16" s="1"/>
  <c r="DV802" i="16"/>
  <c r="ER802" i="16" s="1"/>
  <c r="DV786" i="16"/>
  <c r="ER786" i="16" s="1"/>
  <c r="DV770" i="16"/>
  <c r="ER770" i="16" s="1"/>
  <c r="DV754" i="16"/>
  <c r="ER754" i="16" s="1"/>
  <c r="DV738" i="16"/>
  <c r="ER738" i="16" s="1"/>
  <c r="DV722" i="16"/>
  <c r="ER722" i="16" s="1"/>
  <c r="DV706" i="16"/>
  <c r="ER706" i="16" s="1"/>
  <c r="DV690" i="16"/>
  <c r="ER690" i="16" s="1"/>
  <c r="DV674" i="16"/>
  <c r="ER674" i="16" s="1"/>
  <c r="DV658" i="16"/>
  <c r="ER658" i="16" s="1"/>
  <c r="DV642" i="16"/>
  <c r="ER642" i="16" s="1"/>
  <c r="DV626" i="16"/>
  <c r="ER626" i="16" s="1"/>
  <c r="DV610" i="16"/>
  <c r="ER610" i="16" s="1"/>
  <c r="DV594" i="16"/>
  <c r="ER594" i="16" s="1"/>
  <c r="DV578" i="16"/>
  <c r="ER578" i="16" s="1"/>
  <c r="DV562" i="16"/>
  <c r="ER562" i="16" s="1"/>
  <c r="DV546" i="16"/>
  <c r="ER546" i="16" s="1"/>
  <c r="DV530" i="16"/>
  <c r="ER530" i="16" s="1"/>
  <c r="DV514" i="16"/>
  <c r="ER514" i="16" s="1"/>
  <c r="DV498" i="16"/>
  <c r="ER498" i="16" s="1"/>
  <c r="DV482" i="16"/>
  <c r="ER482" i="16" s="1"/>
  <c r="DV466" i="16"/>
  <c r="ER466" i="16" s="1"/>
  <c r="DV450" i="16"/>
  <c r="ER450" i="16" s="1"/>
  <c r="DV434" i="16"/>
  <c r="ER434" i="16" s="1"/>
  <c r="DV418" i="16"/>
  <c r="ER418" i="16" s="1"/>
  <c r="DV402" i="16"/>
  <c r="ER402" i="16" s="1"/>
  <c r="DV386" i="16"/>
  <c r="ER386" i="16" s="1"/>
  <c r="DV370" i="16"/>
  <c r="ER370" i="16" s="1"/>
  <c r="DV354" i="16"/>
  <c r="ER354" i="16" s="1"/>
  <c r="DV338" i="16"/>
  <c r="ER338" i="16" s="1"/>
  <c r="DV322" i="16"/>
  <c r="ER322" i="16" s="1"/>
  <c r="DV306" i="16"/>
  <c r="ER306" i="16" s="1"/>
  <c r="DV290" i="16"/>
  <c r="ER290" i="16" s="1"/>
  <c r="DV274" i="16"/>
  <c r="ER274" i="16" s="1"/>
  <c r="DV258" i="16"/>
  <c r="ER258" i="16" s="1"/>
  <c r="DV242" i="16"/>
  <c r="ER242" i="16" s="1"/>
  <c r="DV226" i="16"/>
  <c r="ER226" i="16" s="1"/>
  <c r="DV210" i="16"/>
  <c r="ER210" i="16" s="1"/>
  <c r="DV194" i="16"/>
  <c r="ER194" i="16" s="1"/>
  <c r="DV178" i="16"/>
  <c r="ER178" i="16" s="1"/>
  <c r="DV1009" i="16"/>
  <c r="ER1009" i="16" s="1"/>
  <c r="DV993" i="16"/>
  <c r="ER993" i="16" s="1"/>
  <c r="DV977" i="16"/>
  <c r="ER977" i="16" s="1"/>
  <c r="DV961" i="16"/>
  <c r="ER961" i="16" s="1"/>
  <c r="DV945" i="16"/>
  <c r="ER945" i="16" s="1"/>
  <c r="DV929" i="16"/>
  <c r="ER929" i="16" s="1"/>
  <c r="DV913" i="16"/>
  <c r="ER913" i="16" s="1"/>
  <c r="DV897" i="16"/>
  <c r="ER897" i="16" s="1"/>
  <c r="DV881" i="16"/>
  <c r="ER881" i="16" s="1"/>
  <c r="DV865" i="16"/>
  <c r="ER865" i="16" s="1"/>
  <c r="DV849" i="16"/>
  <c r="ER849" i="16" s="1"/>
  <c r="DV833" i="16"/>
  <c r="ER833" i="16" s="1"/>
  <c r="DV817" i="16"/>
  <c r="ER817" i="16" s="1"/>
  <c r="DV801" i="16"/>
  <c r="ER801" i="16" s="1"/>
  <c r="DV785" i="16"/>
  <c r="ER785" i="16" s="1"/>
  <c r="DV769" i="16"/>
  <c r="ER769" i="16" s="1"/>
  <c r="DV753" i="16"/>
  <c r="ER753" i="16" s="1"/>
  <c r="DV737" i="16"/>
  <c r="ER737" i="16" s="1"/>
  <c r="DV721" i="16"/>
  <c r="ER721" i="16" s="1"/>
  <c r="DV705" i="16"/>
  <c r="ER705" i="16" s="1"/>
  <c r="DV689" i="16"/>
  <c r="ER689" i="16" s="1"/>
  <c r="DV673" i="16"/>
  <c r="ER673" i="16" s="1"/>
  <c r="DV657" i="16"/>
  <c r="ER657" i="16" s="1"/>
  <c r="DV641" i="16"/>
  <c r="ER641" i="16" s="1"/>
  <c r="DV625" i="16"/>
  <c r="ER625" i="16" s="1"/>
  <c r="DV609" i="16"/>
  <c r="ER609" i="16" s="1"/>
  <c r="DV593" i="16"/>
  <c r="ER593" i="16" s="1"/>
  <c r="DV577" i="16"/>
  <c r="ER577" i="16" s="1"/>
  <c r="DV561" i="16"/>
  <c r="ER561" i="16" s="1"/>
  <c r="DV545" i="16"/>
  <c r="ER545" i="16" s="1"/>
  <c r="DV529" i="16"/>
  <c r="ER529" i="16" s="1"/>
  <c r="DV513" i="16"/>
  <c r="ER513" i="16" s="1"/>
  <c r="DV497" i="16"/>
  <c r="ER497" i="16" s="1"/>
  <c r="DV481" i="16"/>
  <c r="ER481" i="16" s="1"/>
  <c r="DV465" i="16"/>
  <c r="ER465" i="16" s="1"/>
  <c r="DV449" i="16"/>
  <c r="ER449" i="16" s="1"/>
  <c r="DV433" i="16"/>
  <c r="ER433" i="16" s="1"/>
  <c r="DV417" i="16"/>
  <c r="ER417" i="16" s="1"/>
  <c r="DV401" i="16"/>
  <c r="ER401" i="16" s="1"/>
  <c r="DV385" i="16"/>
  <c r="ER385" i="16" s="1"/>
  <c r="DV369" i="16"/>
  <c r="ER369" i="16" s="1"/>
  <c r="DV353" i="16"/>
  <c r="ER353" i="16" s="1"/>
  <c r="DV337" i="16"/>
  <c r="ER337" i="16" s="1"/>
  <c r="DV321" i="16"/>
  <c r="ER321" i="16" s="1"/>
  <c r="DV305" i="16"/>
  <c r="ER305" i="16" s="1"/>
  <c r="DV289" i="16"/>
  <c r="ER289" i="16" s="1"/>
  <c r="DV273" i="16"/>
  <c r="ER273" i="16" s="1"/>
  <c r="DV257" i="16"/>
  <c r="ER257" i="16" s="1"/>
  <c r="DV241" i="16"/>
  <c r="ER241" i="16" s="1"/>
  <c r="DV225" i="16"/>
  <c r="ER225" i="16" s="1"/>
  <c r="DV209" i="16"/>
  <c r="ER209" i="16" s="1"/>
  <c r="DV193" i="16"/>
  <c r="ER193" i="16" s="1"/>
  <c r="DV177" i="16"/>
  <c r="ER177" i="16" s="1"/>
  <c r="DV1008" i="16"/>
  <c r="ER1008" i="16" s="1"/>
  <c r="DV992" i="16"/>
  <c r="ER992" i="16" s="1"/>
  <c r="DV976" i="16"/>
  <c r="ER976" i="16" s="1"/>
  <c r="DV960" i="16"/>
  <c r="ER960" i="16" s="1"/>
  <c r="DV944" i="16"/>
  <c r="ER944" i="16" s="1"/>
  <c r="DV928" i="16"/>
  <c r="ER928" i="16" s="1"/>
  <c r="DV912" i="16"/>
  <c r="ER912" i="16" s="1"/>
  <c r="DV896" i="16"/>
  <c r="ER896" i="16" s="1"/>
  <c r="DV880" i="16"/>
  <c r="ER880" i="16" s="1"/>
  <c r="DV864" i="16"/>
  <c r="ER864" i="16" s="1"/>
  <c r="DV848" i="16"/>
  <c r="ER848" i="16" s="1"/>
  <c r="DV832" i="16"/>
  <c r="ER832" i="16" s="1"/>
  <c r="DV816" i="16"/>
  <c r="ER816" i="16" s="1"/>
  <c r="DV800" i="16"/>
  <c r="ER800" i="16" s="1"/>
  <c r="DV784" i="16"/>
  <c r="ER784" i="16" s="1"/>
  <c r="DV768" i="16"/>
  <c r="ER768" i="16" s="1"/>
  <c r="DV752" i="16"/>
  <c r="ER752" i="16" s="1"/>
  <c r="DV736" i="16"/>
  <c r="ER736" i="16" s="1"/>
  <c r="DV720" i="16"/>
  <c r="ER720" i="16" s="1"/>
  <c r="DV704" i="16"/>
  <c r="ER704" i="16" s="1"/>
  <c r="DV688" i="16"/>
  <c r="ER688" i="16" s="1"/>
  <c r="DV672" i="16"/>
  <c r="ER672" i="16" s="1"/>
  <c r="DV656" i="16"/>
  <c r="ER656" i="16" s="1"/>
  <c r="DV640" i="16"/>
  <c r="ER640" i="16" s="1"/>
  <c r="DV624" i="16"/>
  <c r="ER624" i="16" s="1"/>
  <c r="DV608" i="16"/>
  <c r="ER608" i="16" s="1"/>
  <c r="DV592" i="16"/>
  <c r="ER592" i="16" s="1"/>
  <c r="DV576" i="16"/>
  <c r="ER576" i="16" s="1"/>
  <c r="DV560" i="16"/>
  <c r="ER560" i="16" s="1"/>
  <c r="DV544" i="16"/>
  <c r="ER544" i="16" s="1"/>
  <c r="DV528" i="16"/>
  <c r="ER528" i="16" s="1"/>
  <c r="DV512" i="16"/>
  <c r="ER512" i="16" s="1"/>
  <c r="DV496" i="16"/>
  <c r="ER496" i="16" s="1"/>
  <c r="DV480" i="16"/>
  <c r="ER480" i="16" s="1"/>
  <c r="DV464" i="16"/>
  <c r="ER464" i="16" s="1"/>
  <c r="DV448" i="16"/>
  <c r="ER448" i="16" s="1"/>
  <c r="DV432" i="16"/>
  <c r="ER432" i="16" s="1"/>
  <c r="DV416" i="16"/>
  <c r="ER416" i="16" s="1"/>
  <c r="DV400" i="16"/>
  <c r="ER400" i="16" s="1"/>
  <c r="DV384" i="16"/>
  <c r="ER384" i="16" s="1"/>
  <c r="DV368" i="16"/>
  <c r="ER368" i="16" s="1"/>
  <c r="DV352" i="16"/>
  <c r="ER352" i="16" s="1"/>
  <c r="DV335" i="16"/>
  <c r="ER335" i="16" s="1"/>
  <c r="DV320" i="16"/>
  <c r="ER320" i="16" s="1"/>
  <c r="DV304" i="16"/>
  <c r="ER304" i="16" s="1"/>
  <c r="DV288" i="16"/>
  <c r="ER288" i="16" s="1"/>
  <c r="DV272" i="16"/>
  <c r="ER272" i="16" s="1"/>
  <c r="DV256" i="16"/>
  <c r="ER256" i="16" s="1"/>
  <c r="DV240" i="16"/>
  <c r="ER240" i="16" s="1"/>
  <c r="DV224" i="16"/>
  <c r="ER224" i="16" s="1"/>
  <c r="DV208" i="16"/>
  <c r="ER208" i="16" s="1"/>
  <c r="DV192" i="16"/>
  <c r="ER192" i="16" s="1"/>
  <c r="DV176" i="16"/>
  <c r="ER176" i="16" s="1"/>
  <c r="DV1007" i="16"/>
  <c r="ER1007" i="16" s="1"/>
  <c r="DV991" i="16"/>
  <c r="ER991" i="16" s="1"/>
  <c r="DV975" i="16"/>
  <c r="ER975" i="16" s="1"/>
  <c r="DV959" i="16"/>
  <c r="ER959" i="16" s="1"/>
  <c r="DV943" i="16"/>
  <c r="ER943" i="16" s="1"/>
  <c r="DV927" i="16"/>
  <c r="ER927" i="16" s="1"/>
  <c r="DV911" i="16"/>
  <c r="ER911" i="16" s="1"/>
  <c r="DV895" i="16"/>
  <c r="ER895" i="16" s="1"/>
  <c r="DV879" i="16"/>
  <c r="ER879" i="16" s="1"/>
  <c r="DV863" i="16"/>
  <c r="ER863" i="16" s="1"/>
  <c r="DV847" i="16"/>
  <c r="ER847" i="16" s="1"/>
  <c r="DV831" i="16"/>
  <c r="ER831" i="16" s="1"/>
  <c r="DV815" i="16"/>
  <c r="ER815" i="16" s="1"/>
  <c r="DV799" i="16"/>
  <c r="ER799" i="16" s="1"/>
  <c r="DV783" i="16"/>
  <c r="ER783" i="16" s="1"/>
  <c r="DV767" i="16"/>
  <c r="ER767" i="16" s="1"/>
  <c r="DV751" i="16"/>
  <c r="ER751" i="16" s="1"/>
  <c r="DV735" i="16"/>
  <c r="ER735" i="16" s="1"/>
  <c r="DV719" i="16"/>
  <c r="ER719" i="16" s="1"/>
  <c r="DV703" i="16"/>
  <c r="ER703" i="16" s="1"/>
  <c r="DV687" i="16"/>
  <c r="ER687" i="16" s="1"/>
  <c r="DV671" i="16"/>
  <c r="ER671" i="16" s="1"/>
  <c r="DV655" i="16"/>
  <c r="ER655" i="16" s="1"/>
  <c r="DV639" i="16"/>
  <c r="ER639" i="16" s="1"/>
  <c r="DV623" i="16"/>
  <c r="ER623" i="16" s="1"/>
  <c r="DV607" i="16"/>
  <c r="ER607" i="16" s="1"/>
  <c r="DV591" i="16"/>
  <c r="ER591" i="16" s="1"/>
  <c r="DV575" i="16"/>
  <c r="ER575" i="16" s="1"/>
  <c r="DV559" i="16"/>
  <c r="ER559" i="16" s="1"/>
  <c r="DV543" i="16"/>
  <c r="ER543" i="16" s="1"/>
  <c r="DV527" i="16"/>
  <c r="ER527" i="16" s="1"/>
  <c r="DV511" i="16"/>
  <c r="ER511" i="16" s="1"/>
  <c r="DV495" i="16"/>
  <c r="ER495" i="16" s="1"/>
  <c r="DV479" i="16"/>
  <c r="ER479" i="16" s="1"/>
  <c r="DV463" i="16"/>
  <c r="ER463" i="16" s="1"/>
  <c r="DV447" i="16"/>
  <c r="ER447" i="16" s="1"/>
  <c r="DV431" i="16"/>
  <c r="ER431" i="16" s="1"/>
  <c r="DV415" i="16"/>
  <c r="ER415" i="16" s="1"/>
  <c r="DV399" i="16"/>
  <c r="ER399" i="16" s="1"/>
  <c r="DV383" i="16"/>
  <c r="ER383" i="16" s="1"/>
  <c r="DV367" i="16"/>
  <c r="ER367" i="16" s="1"/>
  <c r="DV351" i="16"/>
  <c r="ER351" i="16" s="1"/>
  <c r="DV336" i="16"/>
  <c r="ER336" i="16" s="1"/>
  <c r="DV319" i="16"/>
  <c r="ER319" i="16" s="1"/>
  <c r="DV303" i="16"/>
  <c r="ER303" i="16" s="1"/>
  <c r="DV287" i="16"/>
  <c r="ER287" i="16" s="1"/>
  <c r="DV271" i="16"/>
  <c r="ER271" i="16" s="1"/>
  <c r="DV255" i="16"/>
  <c r="ER255" i="16" s="1"/>
  <c r="DV239" i="16"/>
  <c r="ER239" i="16" s="1"/>
  <c r="DV223" i="16"/>
  <c r="ER223" i="16" s="1"/>
  <c r="DV207" i="16"/>
  <c r="ER207" i="16" s="1"/>
  <c r="DV191" i="16"/>
  <c r="ER191" i="16" s="1"/>
  <c r="DV175" i="16"/>
  <c r="ER175" i="16" s="1"/>
  <c r="DV1006" i="16"/>
  <c r="ER1006" i="16" s="1"/>
  <c r="DV990" i="16"/>
  <c r="ER990" i="16" s="1"/>
  <c r="DV974" i="16"/>
  <c r="ER974" i="16" s="1"/>
  <c r="DV958" i="16"/>
  <c r="ER958" i="16" s="1"/>
  <c r="DV942" i="16"/>
  <c r="ER942" i="16" s="1"/>
  <c r="DV926" i="16"/>
  <c r="ER926" i="16" s="1"/>
  <c r="DV910" i="16"/>
  <c r="ER910" i="16" s="1"/>
  <c r="DV894" i="16"/>
  <c r="ER894" i="16" s="1"/>
  <c r="DV878" i="16"/>
  <c r="ER878" i="16" s="1"/>
  <c r="DV862" i="16"/>
  <c r="ER862" i="16" s="1"/>
  <c r="DV846" i="16"/>
  <c r="ER846" i="16" s="1"/>
  <c r="DV830" i="16"/>
  <c r="ER830" i="16" s="1"/>
  <c r="DV814" i="16"/>
  <c r="ER814" i="16" s="1"/>
  <c r="DV798" i="16"/>
  <c r="ER798" i="16" s="1"/>
  <c r="DV782" i="16"/>
  <c r="ER782" i="16" s="1"/>
  <c r="DV766" i="16"/>
  <c r="ER766" i="16" s="1"/>
  <c r="DV750" i="16"/>
  <c r="ER750" i="16" s="1"/>
  <c r="DV734" i="16"/>
  <c r="ER734" i="16" s="1"/>
  <c r="DV718" i="16"/>
  <c r="ER718" i="16" s="1"/>
  <c r="DV702" i="16"/>
  <c r="ER702" i="16" s="1"/>
  <c r="DV686" i="16"/>
  <c r="ER686" i="16" s="1"/>
  <c r="DV670" i="16"/>
  <c r="ER670" i="16" s="1"/>
  <c r="DV654" i="16"/>
  <c r="ER654" i="16" s="1"/>
  <c r="DV638" i="16"/>
  <c r="ER638" i="16" s="1"/>
  <c r="DV622" i="16"/>
  <c r="ER622" i="16" s="1"/>
  <c r="DV606" i="16"/>
  <c r="ER606" i="16" s="1"/>
  <c r="DV590" i="16"/>
  <c r="ER590" i="16" s="1"/>
  <c r="DV574" i="16"/>
  <c r="ER574" i="16" s="1"/>
  <c r="DV558" i="16"/>
  <c r="ER558" i="16" s="1"/>
  <c r="DV542" i="16"/>
  <c r="ER542" i="16" s="1"/>
  <c r="DV526" i="16"/>
  <c r="ER526" i="16" s="1"/>
  <c r="DV510" i="16"/>
  <c r="ER510" i="16" s="1"/>
  <c r="DV494" i="16"/>
  <c r="ER494" i="16" s="1"/>
  <c r="DV478" i="16"/>
  <c r="ER478" i="16" s="1"/>
  <c r="DV462" i="16"/>
  <c r="ER462" i="16" s="1"/>
  <c r="DV446" i="16"/>
  <c r="ER446" i="16" s="1"/>
  <c r="DV430" i="16"/>
  <c r="ER430" i="16" s="1"/>
  <c r="DV414" i="16"/>
  <c r="ER414" i="16" s="1"/>
  <c r="DV398" i="16"/>
  <c r="ER398" i="16" s="1"/>
  <c r="DV382" i="16"/>
  <c r="ER382" i="16" s="1"/>
  <c r="DV366" i="16"/>
  <c r="ER366" i="16" s="1"/>
  <c r="DV350" i="16"/>
  <c r="ER350" i="16" s="1"/>
  <c r="DV334" i="16"/>
  <c r="ER334" i="16" s="1"/>
  <c r="DV318" i="16"/>
  <c r="ER318" i="16" s="1"/>
  <c r="DV302" i="16"/>
  <c r="ER302" i="16" s="1"/>
  <c r="DV286" i="16"/>
  <c r="ER286" i="16" s="1"/>
  <c r="DV270" i="16"/>
  <c r="ER270" i="16" s="1"/>
  <c r="DV254" i="16"/>
  <c r="ER254" i="16" s="1"/>
  <c r="DV238" i="16"/>
  <c r="ER238" i="16" s="1"/>
  <c r="DV222" i="16"/>
  <c r="ER222" i="16" s="1"/>
  <c r="DV206" i="16"/>
  <c r="ER206" i="16" s="1"/>
  <c r="DV190" i="16"/>
  <c r="ER190" i="16" s="1"/>
  <c r="DV174" i="16"/>
  <c r="ER174" i="16" s="1"/>
  <c r="DV158" i="16"/>
  <c r="ER158" i="16" s="1"/>
  <c r="DV142" i="16"/>
  <c r="ER142" i="16" s="1"/>
  <c r="DV126" i="16"/>
  <c r="ER126" i="16" s="1"/>
  <c r="DV110" i="16"/>
  <c r="ER110" i="16" s="1"/>
  <c r="DV94" i="16"/>
  <c r="ER94" i="16" s="1"/>
  <c r="DV78" i="16"/>
  <c r="ER78" i="16" s="1"/>
  <c r="DV62" i="16"/>
  <c r="ER62" i="16" s="1"/>
  <c r="DV46" i="16"/>
  <c r="ER46" i="16" s="1"/>
  <c r="DV30" i="16"/>
  <c r="ER30" i="16" s="1"/>
  <c r="DV1005" i="16"/>
  <c r="ER1005" i="16" s="1"/>
  <c r="DV989" i="16"/>
  <c r="ER989" i="16" s="1"/>
  <c r="DV973" i="16"/>
  <c r="ER973" i="16" s="1"/>
  <c r="DV957" i="16"/>
  <c r="ER957" i="16" s="1"/>
  <c r="DV941" i="16"/>
  <c r="ER941" i="16" s="1"/>
  <c r="DV925" i="16"/>
  <c r="ER925" i="16" s="1"/>
  <c r="DV909" i="16"/>
  <c r="ER909" i="16" s="1"/>
  <c r="DV893" i="16"/>
  <c r="ER893" i="16" s="1"/>
  <c r="DV877" i="16"/>
  <c r="ER877" i="16" s="1"/>
  <c r="DV861" i="16"/>
  <c r="ER861" i="16" s="1"/>
  <c r="DV845" i="16"/>
  <c r="ER845" i="16" s="1"/>
  <c r="DV829" i="16"/>
  <c r="ER829" i="16" s="1"/>
  <c r="DV813" i="16"/>
  <c r="ER813" i="16" s="1"/>
  <c r="DV797" i="16"/>
  <c r="ER797" i="16" s="1"/>
  <c r="DV781" i="16"/>
  <c r="ER781" i="16" s="1"/>
  <c r="DV765" i="16"/>
  <c r="ER765" i="16" s="1"/>
  <c r="DV749" i="16"/>
  <c r="ER749" i="16" s="1"/>
  <c r="DV733" i="16"/>
  <c r="ER733" i="16" s="1"/>
  <c r="DV717" i="16"/>
  <c r="ER717" i="16" s="1"/>
  <c r="DV701" i="16"/>
  <c r="ER701" i="16" s="1"/>
  <c r="DV685" i="16"/>
  <c r="ER685" i="16" s="1"/>
  <c r="DV669" i="16"/>
  <c r="ER669" i="16" s="1"/>
  <c r="DV653" i="16"/>
  <c r="ER653" i="16" s="1"/>
  <c r="DV637" i="16"/>
  <c r="ER637" i="16" s="1"/>
  <c r="DV621" i="16"/>
  <c r="ER621" i="16" s="1"/>
  <c r="DV605" i="16"/>
  <c r="ER605" i="16" s="1"/>
  <c r="DV589" i="16"/>
  <c r="ER589" i="16" s="1"/>
  <c r="DV573" i="16"/>
  <c r="ER573" i="16" s="1"/>
  <c r="DV557" i="16"/>
  <c r="ER557" i="16" s="1"/>
  <c r="DV541" i="16"/>
  <c r="ER541" i="16" s="1"/>
  <c r="DV525" i="16"/>
  <c r="ER525" i="16" s="1"/>
  <c r="DV509" i="16"/>
  <c r="ER509" i="16" s="1"/>
  <c r="DV493" i="16"/>
  <c r="ER493" i="16" s="1"/>
  <c r="DV477" i="16"/>
  <c r="ER477" i="16" s="1"/>
  <c r="DV461" i="16"/>
  <c r="ER461" i="16" s="1"/>
  <c r="DV445" i="16"/>
  <c r="ER445" i="16" s="1"/>
  <c r="DV429" i="16"/>
  <c r="ER429" i="16" s="1"/>
  <c r="DV413" i="16"/>
  <c r="ER413" i="16" s="1"/>
  <c r="DV397" i="16"/>
  <c r="ER397" i="16" s="1"/>
  <c r="DV381" i="16"/>
  <c r="ER381" i="16" s="1"/>
  <c r="DV365" i="16"/>
  <c r="ER365" i="16" s="1"/>
  <c r="DV349" i="16"/>
  <c r="ER349" i="16" s="1"/>
  <c r="DV333" i="16"/>
  <c r="ER333" i="16" s="1"/>
  <c r="DV317" i="16"/>
  <c r="ER317" i="16" s="1"/>
  <c r="DV301" i="16"/>
  <c r="ER301" i="16" s="1"/>
  <c r="DV285" i="16"/>
  <c r="ER285" i="16" s="1"/>
  <c r="DV269" i="16"/>
  <c r="ER269" i="16" s="1"/>
  <c r="DV253" i="16"/>
  <c r="ER253" i="16" s="1"/>
  <c r="DV237" i="16"/>
  <c r="ER237" i="16" s="1"/>
  <c r="DV221" i="16"/>
  <c r="ER221" i="16" s="1"/>
  <c r="DV205" i="16"/>
  <c r="ER205" i="16" s="1"/>
  <c r="DV189" i="16"/>
  <c r="ER189" i="16" s="1"/>
  <c r="DV1004" i="16"/>
  <c r="ER1004" i="16" s="1"/>
  <c r="DV988" i="16"/>
  <c r="ER988" i="16" s="1"/>
  <c r="DV972" i="16"/>
  <c r="ER972" i="16" s="1"/>
  <c r="DV956" i="16"/>
  <c r="ER956" i="16" s="1"/>
  <c r="DV940" i="16"/>
  <c r="ER940" i="16" s="1"/>
  <c r="DV924" i="16"/>
  <c r="ER924" i="16" s="1"/>
  <c r="DV908" i="16"/>
  <c r="ER908" i="16" s="1"/>
  <c r="DV892" i="16"/>
  <c r="ER892" i="16" s="1"/>
  <c r="DV876" i="16"/>
  <c r="ER876" i="16" s="1"/>
  <c r="DV860" i="16"/>
  <c r="ER860" i="16" s="1"/>
  <c r="DV844" i="16"/>
  <c r="ER844" i="16" s="1"/>
  <c r="DV828" i="16"/>
  <c r="ER828" i="16" s="1"/>
  <c r="DV812" i="16"/>
  <c r="ER812" i="16" s="1"/>
  <c r="DV796" i="16"/>
  <c r="ER796" i="16" s="1"/>
  <c r="DV780" i="16"/>
  <c r="ER780" i="16" s="1"/>
  <c r="DV764" i="16"/>
  <c r="ER764" i="16" s="1"/>
  <c r="DV748" i="16"/>
  <c r="ER748" i="16" s="1"/>
  <c r="DV732" i="16"/>
  <c r="ER732" i="16" s="1"/>
  <c r="DV716" i="16"/>
  <c r="ER716" i="16" s="1"/>
  <c r="DV700" i="16"/>
  <c r="ER700" i="16" s="1"/>
  <c r="DV684" i="16"/>
  <c r="ER684" i="16" s="1"/>
  <c r="DV668" i="16"/>
  <c r="ER668" i="16" s="1"/>
  <c r="DV652" i="16"/>
  <c r="ER652" i="16" s="1"/>
  <c r="DV636" i="16"/>
  <c r="ER636" i="16" s="1"/>
  <c r="DV620" i="16"/>
  <c r="ER620" i="16" s="1"/>
  <c r="DV604" i="16"/>
  <c r="ER604" i="16" s="1"/>
  <c r="DV588" i="16"/>
  <c r="ER588" i="16" s="1"/>
  <c r="DV572" i="16"/>
  <c r="ER572" i="16" s="1"/>
  <c r="DV556" i="16"/>
  <c r="ER556" i="16" s="1"/>
  <c r="DV540" i="16"/>
  <c r="ER540" i="16" s="1"/>
  <c r="DV524" i="16"/>
  <c r="ER524" i="16" s="1"/>
  <c r="DV508" i="16"/>
  <c r="ER508" i="16" s="1"/>
  <c r="DV492" i="16"/>
  <c r="ER492" i="16" s="1"/>
  <c r="DV476" i="16"/>
  <c r="ER476" i="16" s="1"/>
  <c r="DV460" i="16"/>
  <c r="ER460" i="16" s="1"/>
  <c r="DV444" i="16"/>
  <c r="ER444" i="16" s="1"/>
  <c r="DV428" i="16"/>
  <c r="ER428" i="16" s="1"/>
  <c r="DV412" i="16"/>
  <c r="ER412" i="16" s="1"/>
  <c r="DV396" i="16"/>
  <c r="ER396" i="16" s="1"/>
  <c r="DV380" i="16"/>
  <c r="ER380" i="16" s="1"/>
  <c r="DV364" i="16"/>
  <c r="ER364" i="16" s="1"/>
  <c r="DV348" i="16"/>
  <c r="ER348" i="16" s="1"/>
  <c r="DV332" i="16"/>
  <c r="ER332" i="16" s="1"/>
  <c r="DV316" i="16"/>
  <c r="ER316" i="16" s="1"/>
  <c r="DV300" i="16"/>
  <c r="ER300" i="16" s="1"/>
  <c r="DV284" i="16"/>
  <c r="ER284" i="16" s="1"/>
  <c r="DV268" i="16"/>
  <c r="ER268" i="16" s="1"/>
  <c r="DV252" i="16"/>
  <c r="ER252" i="16" s="1"/>
  <c r="DV236" i="16"/>
  <c r="ER236" i="16" s="1"/>
  <c r="DV220" i="16"/>
  <c r="ER220" i="16" s="1"/>
  <c r="DV204" i="16"/>
  <c r="ER204" i="16" s="1"/>
  <c r="DV188" i="16"/>
  <c r="ER188" i="16" s="1"/>
  <c r="DV171" i="16"/>
  <c r="ER171" i="16" s="1"/>
  <c r="DV155" i="16"/>
  <c r="ER155" i="16" s="1"/>
  <c r="DV139" i="16"/>
  <c r="ER139" i="16" s="1"/>
  <c r="DV123" i="16"/>
  <c r="ER123" i="16" s="1"/>
  <c r="DV107" i="16"/>
  <c r="ER107" i="16" s="1"/>
  <c r="DV91" i="16"/>
  <c r="ER91" i="16" s="1"/>
  <c r="DV75" i="16"/>
  <c r="ER75" i="16" s="1"/>
  <c r="DV59" i="16"/>
  <c r="ER59" i="16" s="1"/>
  <c r="DV43" i="16"/>
  <c r="ER43" i="16" s="1"/>
  <c r="DV27" i="16"/>
  <c r="ER27" i="16" s="1"/>
  <c r="DV170" i="16"/>
  <c r="ER170" i="16" s="1"/>
  <c r="DV154" i="16"/>
  <c r="ER154" i="16" s="1"/>
  <c r="DV138" i="16"/>
  <c r="ER138" i="16" s="1"/>
  <c r="DV122" i="16"/>
  <c r="ER122" i="16" s="1"/>
  <c r="DV106" i="16"/>
  <c r="ER106" i="16" s="1"/>
  <c r="DV90" i="16"/>
  <c r="ER90" i="16" s="1"/>
  <c r="DV74" i="16"/>
  <c r="ER74" i="16" s="1"/>
  <c r="DV58" i="16"/>
  <c r="ER58" i="16" s="1"/>
  <c r="DV42" i="16"/>
  <c r="ER42" i="16" s="1"/>
  <c r="DV26" i="16"/>
  <c r="ER26" i="16" s="1"/>
  <c r="DV169" i="16"/>
  <c r="ER169" i="16" s="1"/>
  <c r="DV153" i="16"/>
  <c r="ER153" i="16" s="1"/>
  <c r="DV137" i="16"/>
  <c r="ER137" i="16" s="1"/>
  <c r="DV121" i="16"/>
  <c r="ER121" i="16" s="1"/>
  <c r="DV105" i="16"/>
  <c r="ER105" i="16" s="1"/>
  <c r="DV89" i="16"/>
  <c r="ER89" i="16" s="1"/>
  <c r="DV73" i="16"/>
  <c r="ER73" i="16" s="1"/>
  <c r="DV57" i="16"/>
  <c r="ER57" i="16" s="1"/>
  <c r="DV41" i="16"/>
  <c r="ER41" i="16" s="1"/>
  <c r="DV25" i="16"/>
  <c r="ER25" i="16" s="1"/>
  <c r="DV168" i="16"/>
  <c r="ER168" i="16" s="1"/>
  <c r="DV152" i="16"/>
  <c r="ER152" i="16" s="1"/>
  <c r="DV136" i="16"/>
  <c r="ER136" i="16" s="1"/>
  <c r="DV120" i="16"/>
  <c r="ER120" i="16" s="1"/>
  <c r="DV104" i="16"/>
  <c r="ER104" i="16" s="1"/>
  <c r="DV88" i="16"/>
  <c r="ER88" i="16" s="1"/>
  <c r="DV72" i="16"/>
  <c r="ER72" i="16" s="1"/>
  <c r="DV56" i="16"/>
  <c r="ER56" i="16" s="1"/>
  <c r="DV40" i="16"/>
  <c r="ER40" i="16" s="1"/>
  <c r="DV24" i="16"/>
  <c r="ER24" i="16" s="1"/>
  <c r="DV166" i="16"/>
  <c r="ER166" i="16" s="1"/>
  <c r="DV150" i="16"/>
  <c r="ER150" i="16" s="1"/>
  <c r="DV134" i="16"/>
  <c r="ER134" i="16" s="1"/>
  <c r="DV118" i="16"/>
  <c r="ER118" i="16" s="1"/>
  <c r="DV102" i="16"/>
  <c r="ER102" i="16" s="1"/>
  <c r="DV86" i="16"/>
  <c r="ER86" i="16" s="1"/>
  <c r="DV70" i="16"/>
  <c r="ER70" i="16" s="1"/>
  <c r="DV54" i="16"/>
  <c r="ER54" i="16" s="1"/>
  <c r="DV38" i="16"/>
  <c r="ER38" i="16" s="1"/>
  <c r="DV22" i="16"/>
  <c r="ER22" i="16" s="1"/>
  <c r="DV165" i="16"/>
  <c r="ER165" i="16" s="1"/>
  <c r="DV149" i="16"/>
  <c r="ER149" i="16" s="1"/>
  <c r="DV133" i="16"/>
  <c r="ER133" i="16" s="1"/>
  <c r="DV117" i="16"/>
  <c r="ER117" i="16" s="1"/>
  <c r="DV101" i="16"/>
  <c r="ER101" i="16" s="1"/>
  <c r="DV85" i="16"/>
  <c r="ER85" i="16" s="1"/>
  <c r="DV69" i="16"/>
  <c r="ER69" i="16" s="1"/>
  <c r="DV53" i="16"/>
  <c r="ER53" i="16" s="1"/>
  <c r="DV37" i="16"/>
  <c r="ER37" i="16" s="1"/>
  <c r="DV21" i="16"/>
  <c r="ER21" i="16" s="1"/>
  <c r="DV164" i="16"/>
  <c r="ER164" i="16" s="1"/>
  <c r="DV148" i="16"/>
  <c r="ER148" i="16" s="1"/>
  <c r="DV132" i="16"/>
  <c r="ER132" i="16" s="1"/>
  <c r="DV116" i="16"/>
  <c r="ER116" i="16" s="1"/>
  <c r="DV100" i="16"/>
  <c r="ER100" i="16" s="1"/>
  <c r="DV84" i="16"/>
  <c r="ER84" i="16" s="1"/>
  <c r="DV68" i="16"/>
  <c r="ER68" i="16" s="1"/>
  <c r="DV52" i="16"/>
  <c r="ER52" i="16" s="1"/>
  <c r="DV36" i="16"/>
  <c r="ER36" i="16" s="1"/>
  <c r="DV19" i="16"/>
  <c r="ER19" i="16" s="1"/>
  <c r="DV163" i="16"/>
  <c r="ER163" i="16" s="1"/>
  <c r="DV147" i="16"/>
  <c r="ER147" i="16" s="1"/>
  <c r="DV131" i="16"/>
  <c r="ER131" i="16" s="1"/>
  <c r="DV115" i="16"/>
  <c r="ER115" i="16" s="1"/>
  <c r="DV99" i="16"/>
  <c r="ER99" i="16" s="1"/>
  <c r="DV83" i="16"/>
  <c r="ER83" i="16" s="1"/>
  <c r="DV67" i="16"/>
  <c r="ER67" i="16" s="1"/>
  <c r="DV51" i="16"/>
  <c r="ER51" i="16" s="1"/>
  <c r="DV35" i="16"/>
  <c r="ER35" i="16" s="1"/>
  <c r="DV20" i="16"/>
  <c r="ER20" i="16" s="1"/>
  <c r="DV162" i="16"/>
  <c r="ER162" i="16" s="1"/>
  <c r="DV146" i="16"/>
  <c r="ER146" i="16" s="1"/>
  <c r="DV130" i="16"/>
  <c r="ER130" i="16" s="1"/>
  <c r="DV114" i="16"/>
  <c r="ER114" i="16" s="1"/>
  <c r="DV98" i="16"/>
  <c r="ER98" i="16" s="1"/>
  <c r="DV82" i="16"/>
  <c r="ER82" i="16" s="1"/>
  <c r="DV66" i="16"/>
  <c r="ER66" i="16" s="1"/>
  <c r="DV50" i="16"/>
  <c r="ER50" i="16" s="1"/>
  <c r="DV34" i="16"/>
  <c r="ER34" i="16" s="1"/>
  <c r="DV161" i="16"/>
  <c r="ER161" i="16" s="1"/>
  <c r="DV145" i="16"/>
  <c r="ER145" i="16" s="1"/>
  <c r="DV129" i="16"/>
  <c r="ER129" i="16" s="1"/>
  <c r="DV113" i="16"/>
  <c r="ER113" i="16" s="1"/>
  <c r="DV97" i="16"/>
  <c r="ER97" i="16" s="1"/>
  <c r="DV81" i="16"/>
  <c r="ER81" i="16" s="1"/>
  <c r="DV65" i="16"/>
  <c r="ER65" i="16" s="1"/>
  <c r="DV49" i="16"/>
  <c r="ER49" i="16" s="1"/>
  <c r="DV33" i="16"/>
  <c r="ER33" i="16" s="1"/>
  <c r="DV160" i="16"/>
  <c r="ER160" i="16" s="1"/>
  <c r="DV144" i="16"/>
  <c r="ER144" i="16" s="1"/>
  <c r="DV128" i="16"/>
  <c r="ER128" i="16" s="1"/>
  <c r="DV112" i="16"/>
  <c r="ER112" i="16" s="1"/>
  <c r="DV96" i="16"/>
  <c r="ER96" i="16" s="1"/>
  <c r="DV80" i="16"/>
  <c r="ER80" i="16" s="1"/>
  <c r="DV64" i="16"/>
  <c r="ER64" i="16" s="1"/>
  <c r="DV48" i="16"/>
  <c r="ER48" i="16" s="1"/>
  <c r="DV32" i="16"/>
  <c r="ER32" i="16" s="1"/>
  <c r="DV159" i="16"/>
  <c r="ER159" i="16" s="1"/>
  <c r="DV143" i="16"/>
  <c r="ER143" i="16" s="1"/>
  <c r="DV127" i="16"/>
  <c r="ER127" i="16" s="1"/>
  <c r="DV111" i="16"/>
  <c r="ER111" i="16" s="1"/>
  <c r="DV95" i="16"/>
  <c r="ER95" i="16" s="1"/>
  <c r="DV79" i="16"/>
  <c r="ER79" i="16" s="1"/>
  <c r="DV63" i="16"/>
  <c r="ER63" i="16" s="1"/>
  <c r="DV47" i="16"/>
  <c r="ER47" i="16" s="1"/>
  <c r="DV31" i="16"/>
  <c r="ER31" i="16" s="1"/>
  <c r="DV173" i="16"/>
  <c r="ER173" i="16" s="1"/>
  <c r="DV157" i="16"/>
  <c r="ER157" i="16" s="1"/>
  <c r="DV141" i="16"/>
  <c r="ER141" i="16" s="1"/>
  <c r="DV125" i="16"/>
  <c r="ER125" i="16" s="1"/>
  <c r="DV109" i="16"/>
  <c r="ER109" i="16" s="1"/>
  <c r="DV93" i="16"/>
  <c r="ER93" i="16" s="1"/>
  <c r="DV77" i="16"/>
  <c r="ER77" i="16" s="1"/>
  <c r="DV61" i="16"/>
  <c r="ER61" i="16" s="1"/>
  <c r="DV45" i="16"/>
  <c r="ER45" i="16" s="1"/>
  <c r="DV29" i="16"/>
  <c r="ER29" i="16" s="1"/>
  <c r="DV172" i="16"/>
  <c r="ER172" i="16" s="1"/>
  <c r="DV156" i="16"/>
  <c r="ER156" i="16" s="1"/>
  <c r="DV140" i="16"/>
  <c r="ER140" i="16" s="1"/>
  <c r="DV124" i="16"/>
  <c r="ER124" i="16" s="1"/>
  <c r="DV108" i="16"/>
  <c r="ER108" i="16" s="1"/>
  <c r="DV92" i="16"/>
  <c r="ER92" i="16" s="1"/>
  <c r="DV76" i="16"/>
  <c r="ER76" i="16" s="1"/>
  <c r="DV60" i="16"/>
  <c r="ER60" i="16" s="1"/>
  <c r="DV44" i="16"/>
  <c r="ER44" i="16" s="1"/>
  <c r="DV28" i="16"/>
  <c r="ER28" i="16" s="1"/>
  <c r="DQ1015" i="16"/>
  <c r="EM1015" i="16" s="1"/>
  <c r="DQ999" i="16"/>
  <c r="EM999" i="16" s="1"/>
  <c r="DQ984" i="16"/>
  <c r="EM984" i="16" s="1"/>
  <c r="DQ967" i="16"/>
  <c r="EM967" i="16" s="1"/>
  <c r="DQ951" i="16"/>
  <c r="EM951" i="16" s="1"/>
  <c r="DQ935" i="16"/>
  <c r="EM935" i="16" s="1"/>
  <c r="DQ919" i="16"/>
  <c r="EM919" i="16" s="1"/>
  <c r="DQ903" i="16"/>
  <c r="EM903" i="16" s="1"/>
  <c r="DQ887" i="16"/>
  <c r="EM887" i="16" s="1"/>
  <c r="DQ871" i="16"/>
  <c r="EM871" i="16" s="1"/>
  <c r="DQ855" i="16"/>
  <c r="EM855" i="16" s="1"/>
  <c r="DQ839" i="16"/>
  <c r="EM839" i="16" s="1"/>
  <c r="DQ823" i="16"/>
  <c r="EM823" i="16" s="1"/>
  <c r="DQ807" i="16"/>
  <c r="EM807" i="16" s="1"/>
  <c r="DQ791" i="16"/>
  <c r="EM791" i="16" s="1"/>
  <c r="DQ775" i="16"/>
  <c r="EM775" i="16" s="1"/>
  <c r="DQ759" i="16"/>
  <c r="EM759" i="16" s="1"/>
  <c r="DQ743" i="16"/>
  <c r="EM743" i="16" s="1"/>
  <c r="DQ727" i="16"/>
  <c r="EM727" i="16" s="1"/>
  <c r="DQ711" i="16"/>
  <c r="EM711" i="16" s="1"/>
  <c r="DQ695" i="16"/>
  <c r="EM695" i="16" s="1"/>
  <c r="DQ679" i="16"/>
  <c r="EM679" i="16" s="1"/>
  <c r="DQ663" i="16"/>
  <c r="EM663" i="16" s="1"/>
  <c r="DQ647" i="16"/>
  <c r="EM647" i="16" s="1"/>
  <c r="DQ631" i="16"/>
  <c r="EM631" i="16" s="1"/>
  <c r="DQ615" i="16"/>
  <c r="EM615" i="16" s="1"/>
  <c r="DQ599" i="16"/>
  <c r="EM599" i="16" s="1"/>
  <c r="DQ583" i="16"/>
  <c r="EM583" i="16" s="1"/>
  <c r="DQ567" i="16"/>
  <c r="EM567" i="16" s="1"/>
  <c r="DQ551" i="16"/>
  <c r="EM551" i="16" s="1"/>
  <c r="DQ535" i="16"/>
  <c r="EM535" i="16" s="1"/>
  <c r="DQ519" i="16"/>
  <c r="EM519" i="16" s="1"/>
  <c r="DQ503" i="16"/>
  <c r="EM503" i="16" s="1"/>
  <c r="DQ487" i="16"/>
  <c r="EM487" i="16" s="1"/>
  <c r="DQ471" i="16"/>
  <c r="EM471" i="16" s="1"/>
  <c r="DQ455" i="16"/>
  <c r="EM455" i="16" s="1"/>
  <c r="DQ439" i="16"/>
  <c r="EM439" i="16" s="1"/>
  <c r="DQ423" i="16"/>
  <c r="EM423" i="16" s="1"/>
  <c r="DQ407" i="16"/>
  <c r="EM407" i="16" s="1"/>
  <c r="DQ391" i="16"/>
  <c r="EM391" i="16" s="1"/>
  <c r="DQ375" i="16"/>
  <c r="EM375" i="16" s="1"/>
  <c r="DQ359" i="16"/>
  <c r="EM359" i="16" s="1"/>
  <c r="DQ343" i="16"/>
  <c r="EM343" i="16" s="1"/>
  <c r="DQ327" i="16"/>
  <c r="EM327" i="16" s="1"/>
  <c r="DQ311" i="16"/>
  <c r="EM311" i="16" s="1"/>
  <c r="DQ295" i="16"/>
  <c r="EM295" i="16" s="1"/>
  <c r="DQ279" i="16"/>
  <c r="EM279" i="16" s="1"/>
  <c r="DQ263" i="16"/>
  <c r="EM263" i="16" s="1"/>
  <c r="DQ247" i="16"/>
  <c r="EM247" i="16" s="1"/>
  <c r="DQ231" i="16"/>
  <c r="EM231" i="16" s="1"/>
  <c r="DQ215" i="16"/>
  <c r="EM215" i="16" s="1"/>
  <c r="DQ199" i="16"/>
  <c r="EM199" i="16" s="1"/>
  <c r="DQ183" i="16"/>
  <c r="EM183" i="16" s="1"/>
  <c r="DQ167" i="16"/>
  <c r="EM167" i="16" s="1"/>
  <c r="DQ151" i="16"/>
  <c r="EM151" i="16" s="1"/>
  <c r="DQ135" i="16"/>
  <c r="EM135" i="16" s="1"/>
  <c r="DQ119" i="16"/>
  <c r="EM119" i="16" s="1"/>
  <c r="DQ103" i="16"/>
  <c r="EM103" i="16" s="1"/>
  <c r="DQ87" i="16"/>
  <c r="EM87" i="16" s="1"/>
  <c r="DQ70" i="16"/>
  <c r="EM70" i="16" s="1"/>
  <c r="DQ55" i="16"/>
  <c r="EM55" i="16" s="1"/>
  <c r="DQ39" i="16"/>
  <c r="EM39" i="16" s="1"/>
  <c r="DQ23" i="16"/>
  <c r="EM23" i="16" s="1"/>
  <c r="DQ1006" i="16"/>
  <c r="EM1006" i="16" s="1"/>
  <c r="DQ990" i="16"/>
  <c r="EM990" i="16" s="1"/>
  <c r="DQ974" i="16"/>
  <c r="EM974" i="16" s="1"/>
  <c r="DQ958" i="16"/>
  <c r="EM958" i="16" s="1"/>
  <c r="DQ942" i="16"/>
  <c r="EM942" i="16" s="1"/>
  <c r="DQ926" i="16"/>
  <c r="EM926" i="16" s="1"/>
  <c r="DQ910" i="16"/>
  <c r="EM910" i="16" s="1"/>
  <c r="DQ894" i="16"/>
  <c r="EM894" i="16" s="1"/>
  <c r="DQ878" i="16"/>
  <c r="EM878" i="16" s="1"/>
  <c r="DQ862" i="16"/>
  <c r="EM862" i="16" s="1"/>
  <c r="DQ846" i="16"/>
  <c r="EM846" i="16" s="1"/>
  <c r="DQ830" i="16"/>
  <c r="EM830" i="16" s="1"/>
  <c r="DQ814" i="16"/>
  <c r="EM814" i="16" s="1"/>
  <c r="DQ798" i="16"/>
  <c r="EM798" i="16" s="1"/>
  <c r="DQ782" i="16"/>
  <c r="EM782" i="16" s="1"/>
  <c r="DQ766" i="16"/>
  <c r="EM766" i="16" s="1"/>
  <c r="DQ750" i="16"/>
  <c r="EM750" i="16" s="1"/>
  <c r="DQ734" i="16"/>
  <c r="EM734" i="16" s="1"/>
  <c r="DQ718" i="16"/>
  <c r="EM718" i="16" s="1"/>
  <c r="DQ702" i="16"/>
  <c r="EM702" i="16" s="1"/>
  <c r="DQ686" i="16"/>
  <c r="EM686" i="16" s="1"/>
  <c r="DQ670" i="16"/>
  <c r="EM670" i="16" s="1"/>
  <c r="DQ654" i="16"/>
  <c r="EM654" i="16" s="1"/>
  <c r="DQ638" i="16"/>
  <c r="EM638" i="16" s="1"/>
  <c r="DQ622" i="16"/>
  <c r="EM622" i="16" s="1"/>
  <c r="DQ606" i="16"/>
  <c r="EM606" i="16" s="1"/>
  <c r="DQ590" i="16"/>
  <c r="EM590" i="16" s="1"/>
  <c r="DQ574" i="16"/>
  <c r="EM574" i="16" s="1"/>
  <c r="DQ558" i="16"/>
  <c r="EM558" i="16" s="1"/>
  <c r="DQ542" i="16"/>
  <c r="EM542" i="16" s="1"/>
  <c r="DQ526" i="16"/>
  <c r="EM526" i="16" s="1"/>
  <c r="DQ510" i="16"/>
  <c r="EM510" i="16" s="1"/>
  <c r="DQ494" i="16"/>
  <c r="EM494" i="16" s="1"/>
  <c r="DQ478" i="16"/>
  <c r="EM478" i="16" s="1"/>
  <c r="DQ462" i="16"/>
  <c r="EM462" i="16" s="1"/>
  <c r="DQ446" i="16"/>
  <c r="EM446" i="16" s="1"/>
  <c r="DQ430" i="16"/>
  <c r="EM430" i="16" s="1"/>
  <c r="DQ414" i="16"/>
  <c r="EM414" i="16" s="1"/>
  <c r="DQ398" i="16"/>
  <c r="EM398" i="16" s="1"/>
  <c r="DQ382" i="16"/>
  <c r="EM382" i="16" s="1"/>
  <c r="DQ366" i="16"/>
  <c r="EM366" i="16" s="1"/>
  <c r="DQ350" i="16"/>
  <c r="EM350" i="16" s="1"/>
  <c r="DQ335" i="16"/>
  <c r="EM335" i="16" s="1"/>
  <c r="DQ318" i="16"/>
  <c r="EM318" i="16" s="1"/>
  <c r="DQ302" i="16"/>
  <c r="EM302" i="16" s="1"/>
  <c r="DQ286" i="16"/>
  <c r="EM286" i="16" s="1"/>
  <c r="DQ270" i="16"/>
  <c r="EM270" i="16" s="1"/>
  <c r="DQ254" i="16"/>
  <c r="EM254" i="16" s="1"/>
  <c r="DQ238" i="16"/>
  <c r="EM238" i="16" s="1"/>
  <c r="DQ222" i="16"/>
  <c r="EM222" i="16" s="1"/>
  <c r="DQ206" i="16"/>
  <c r="EM206" i="16" s="1"/>
  <c r="DQ190" i="16"/>
  <c r="EM190" i="16" s="1"/>
  <c r="DQ174" i="16"/>
  <c r="EM174" i="16" s="1"/>
  <c r="DQ158" i="16"/>
  <c r="EM158" i="16" s="1"/>
  <c r="DQ142" i="16"/>
  <c r="EM142" i="16" s="1"/>
  <c r="DQ126" i="16"/>
  <c r="EM126" i="16" s="1"/>
  <c r="DQ110" i="16"/>
  <c r="EM110" i="16" s="1"/>
  <c r="DQ94" i="16"/>
  <c r="EM94" i="16" s="1"/>
  <c r="DQ78" i="16"/>
  <c r="EM78" i="16" s="1"/>
  <c r="DQ62" i="16"/>
  <c r="EM62" i="16" s="1"/>
  <c r="DQ46" i="16"/>
  <c r="EM46" i="16" s="1"/>
  <c r="DQ30" i="16"/>
  <c r="EM30" i="16" s="1"/>
  <c r="DQ1003" i="16"/>
  <c r="EM1003" i="16" s="1"/>
  <c r="DQ987" i="16"/>
  <c r="EM987" i="16" s="1"/>
  <c r="DQ971" i="16"/>
  <c r="EM971" i="16" s="1"/>
  <c r="DQ955" i="16"/>
  <c r="EM955" i="16" s="1"/>
  <c r="DQ939" i="16"/>
  <c r="EM939" i="16" s="1"/>
  <c r="DQ923" i="16"/>
  <c r="EM923" i="16" s="1"/>
  <c r="DQ907" i="16"/>
  <c r="EM907" i="16" s="1"/>
  <c r="DQ891" i="16"/>
  <c r="EM891" i="16" s="1"/>
  <c r="DQ875" i="16"/>
  <c r="EM875" i="16" s="1"/>
  <c r="DQ859" i="16"/>
  <c r="EM859" i="16" s="1"/>
  <c r="DQ843" i="16"/>
  <c r="EM843" i="16" s="1"/>
  <c r="DQ827" i="16"/>
  <c r="EM827" i="16" s="1"/>
  <c r="DQ811" i="16"/>
  <c r="EM811" i="16" s="1"/>
  <c r="DQ795" i="16"/>
  <c r="EM795" i="16" s="1"/>
  <c r="DQ779" i="16"/>
  <c r="EM779" i="16" s="1"/>
  <c r="DQ763" i="16"/>
  <c r="EM763" i="16" s="1"/>
  <c r="DQ747" i="16"/>
  <c r="EM747" i="16" s="1"/>
  <c r="DQ731" i="16"/>
  <c r="EM731" i="16" s="1"/>
  <c r="DQ715" i="16"/>
  <c r="EM715" i="16" s="1"/>
  <c r="DQ698" i="16"/>
  <c r="EM698" i="16" s="1"/>
  <c r="DQ683" i="16"/>
  <c r="EM683" i="16" s="1"/>
  <c r="DQ667" i="16"/>
  <c r="EM667" i="16" s="1"/>
  <c r="DQ651" i="16"/>
  <c r="EM651" i="16" s="1"/>
  <c r="DQ635" i="16"/>
  <c r="EM635" i="16" s="1"/>
  <c r="DQ619" i="16"/>
  <c r="EM619" i="16" s="1"/>
  <c r="DQ603" i="16"/>
  <c r="EM603" i="16" s="1"/>
  <c r="DQ587" i="16"/>
  <c r="EM587" i="16" s="1"/>
  <c r="DQ571" i="16"/>
  <c r="EM571" i="16" s="1"/>
  <c r="DQ555" i="16"/>
  <c r="EM555" i="16" s="1"/>
  <c r="DQ539" i="16"/>
  <c r="EM539" i="16" s="1"/>
  <c r="DQ523" i="16"/>
  <c r="EM523" i="16" s="1"/>
  <c r="DQ507" i="16"/>
  <c r="EM507" i="16" s="1"/>
  <c r="DQ491" i="16"/>
  <c r="EM491" i="16" s="1"/>
  <c r="DQ475" i="16"/>
  <c r="EM475" i="16" s="1"/>
  <c r="DQ459" i="16"/>
  <c r="EM459" i="16" s="1"/>
  <c r="DQ443" i="16"/>
  <c r="EM443" i="16" s="1"/>
  <c r="DQ427" i="16"/>
  <c r="EM427" i="16" s="1"/>
  <c r="DQ411" i="16"/>
  <c r="EM411" i="16" s="1"/>
  <c r="DQ395" i="16"/>
  <c r="EM395" i="16" s="1"/>
  <c r="DQ379" i="16"/>
  <c r="EM379" i="16" s="1"/>
  <c r="DQ363" i="16"/>
  <c r="EM363" i="16" s="1"/>
  <c r="DQ347" i="16"/>
  <c r="EM347" i="16" s="1"/>
  <c r="DQ331" i="16"/>
  <c r="EM331" i="16" s="1"/>
  <c r="DQ315" i="16"/>
  <c r="EM315" i="16" s="1"/>
  <c r="DQ299" i="16"/>
  <c r="EM299" i="16" s="1"/>
  <c r="DQ283" i="16"/>
  <c r="EM283" i="16" s="1"/>
  <c r="DQ267" i="16"/>
  <c r="EM267" i="16" s="1"/>
  <c r="DQ251" i="16"/>
  <c r="EM251" i="16" s="1"/>
  <c r="DQ235" i="16"/>
  <c r="EM235" i="16" s="1"/>
  <c r="DQ219" i="16"/>
  <c r="EM219" i="16" s="1"/>
  <c r="DQ203" i="16"/>
  <c r="EM203" i="16" s="1"/>
  <c r="DQ187" i="16"/>
  <c r="EM187" i="16" s="1"/>
  <c r="DQ171" i="16"/>
  <c r="EM171" i="16" s="1"/>
  <c r="DQ155" i="16"/>
  <c r="EM155" i="16" s="1"/>
  <c r="DQ139" i="16"/>
  <c r="EM139" i="16" s="1"/>
  <c r="DQ123" i="16"/>
  <c r="EM123" i="16" s="1"/>
  <c r="DQ107" i="16"/>
  <c r="EM107" i="16" s="1"/>
  <c r="DQ91" i="16"/>
  <c r="EM91" i="16" s="1"/>
  <c r="DQ75" i="16"/>
  <c r="EM75" i="16" s="1"/>
  <c r="DQ58" i="16"/>
  <c r="EM58" i="16" s="1"/>
  <c r="DQ43" i="16"/>
  <c r="EM43" i="16" s="1"/>
  <c r="DQ27" i="16"/>
  <c r="EM27" i="16" s="1"/>
  <c r="DQ1002" i="16"/>
  <c r="EM1002" i="16" s="1"/>
  <c r="DQ986" i="16"/>
  <c r="EM986" i="16" s="1"/>
  <c r="DQ970" i="16"/>
  <c r="EM970" i="16" s="1"/>
  <c r="DQ954" i="16"/>
  <c r="EM954" i="16" s="1"/>
  <c r="DQ938" i="16"/>
  <c r="EM938" i="16" s="1"/>
  <c r="DQ922" i="16"/>
  <c r="EM922" i="16" s="1"/>
  <c r="DQ906" i="16"/>
  <c r="EM906" i="16" s="1"/>
  <c r="DQ890" i="16"/>
  <c r="EM890" i="16" s="1"/>
  <c r="DQ874" i="16"/>
  <c r="EM874" i="16" s="1"/>
  <c r="DQ858" i="16"/>
  <c r="EM858" i="16" s="1"/>
  <c r="DQ842" i="16"/>
  <c r="EM842" i="16" s="1"/>
  <c r="DQ826" i="16"/>
  <c r="EM826" i="16" s="1"/>
  <c r="DQ810" i="16"/>
  <c r="EM810" i="16" s="1"/>
  <c r="DQ794" i="16"/>
  <c r="EM794" i="16" s="1"/>
  <c r="DQ778" i="16"/>
  <c r="EM778" i="16" s="1"/>
  <c r="DQ762" i="16"/>
  <c r="EM762" i="16" s="1"/>
  <c r="DQ746" i="16"/>
  <c r="EM746" i="16" s="1"/>
  <c r="DQ730" i="16"/>
  <c r="EM730" i="16" s="1"/>
  <c r="DQ714" i="16"/>
  <c r="EM714" i="16" s="1"/>
  <c r="DQ699" i="16"/>
  <c r="EM699" i="16" s="1"/>
  <c r="DQ682" i="16"/>
  <c r="EM682" i="16" s="1"/>
  <c r="DQ666" i="16"/>
  <c r="EM666" i="16" s="1"/>
  <c r="DQ650" i="16"/>
  <c r="EM650" i="16" s="1"/>
  <c r="DQ634" i="16"/>
  <c r="EM634" i="16" s="1"/>
  <c r="DQ618" i="16"/>
  <c r="EM618" i="16" s="1"/>
  <c r="DQ602" i="16"/>
  <c r="EM602" i="16" s="1"/>
  <c r="DQ586" i="16"/>
  <c r="EM586" i="16" s="1"/>
  <c r="DQ570" i="16"/>
  <c r="EM570" i="16" s="1"/>
  <c r="DQ554" i="16"/>
  <c r="EM554" i="16" s="1"/>
  <c r="DQ538" i="16"/>
  <c r="EM538" i="16" s="1"/>
  <c r="DQ522" i="16"/>
  <c r="EM522" i="16" s="1"/>
  <c r="DQ506" i="16"/>
  <c r="EM506" i="16" s="1"/>
  <c r="DQ490" i="16"/>
  <c r="EM490" i="16" s="1"/>
  <c r="DQ474" i="16"/>
  <c r="EM474" i="16" s="1"/>
  <c r="DQ458" i="16"/>
  <c r="EM458" i="16" s="1"/>
  <c r="DQ441" i="16"/>
  <c r="EM441" i="16" s="1"/>
  <c r="DQ426" i="16"/>
  <c r="EM426" i="16" s="1"/>
  <c r="DQ410" i="16"/>
  <c r="EM410" i="16" s="1"/>
  <c r="DQ394" i="16"/>
  <c r="EM394" i="16" s="1"/>
  <c r="DQ378" i="16"/>
  <c r="EM378" i="16" s="1"/>
  <c r="DQ362" i="16"/>
  <c r="EM362" i="16" s="1"/>
  <c r="DQ346" i="16"/>
  <c r="EM346" i="16" s="1"/>
  <c r="DQ330" i="16"/>
  <c r="EM330" i="16" s="1"/>
  <c r="DQ314" i="16"/>
  <c r="EM314" i="16" s="1"/>
  <c r="DQ298" i="16"/>
  <c r="EM298" i="16" s="1"/>
  <c r="DQ282" i="16"/>
  <c r="EM282" i="16" s="1"/>
  <c r="DQ266" i="16"/>
  <c r="EM266" i="16" s="1"/>
  <c r="DQ250" i="16"/>
  <c r="EM250" i="16" s="1"/>
  <c r="DQ234" i="16"/>
  <c r="EM234" i="16" s="1"/>
  <c r="DQ218" i="16"/>
  <c r="EM218" i="16" s="1"/>
  <c r="DQ202" i="16"/>
  <c r="EM202" i="16" s="1"/>
  <c r="DQ186" i="16"/>
  <c r="EM186" i="16" s="1"/>
  <c r="DQ170" i="16"/>
  <c r="EM170" i="16" s="1"/>
  <c r="DQ154" i="16"/>
  <c r="EM154" i="16" s="1"/>
  <c r="DQ138" i="16"/>
  <c r="EM138" i="16" s="1"/>
  <c r="DQ122" i="16"/>
  <c r="EM122" i="16" s="1"/>
  <c r="DQ106" i="16"/>
  <c r="EM106" i="16" s="1"/>
  <c r="DQ90" i="16"/>
  <c r="EM90" i="16" s="1"/>
  <c r="DQ74" i="16"/>
  <c r="EM74" i="16" s="1"/>
  <c r="DQ59" i="16"/>
  <c r="EM59" i="16" s="1"/>
  <c r="DQ42" i="16"/>
  <c r="EM42" i="16" s="1"/>
  <c r="DQ26" i="16"/>
  <c r="EM26" i="16" s="1"/>
  <c r="DQ1001" i="16"/>
  <c r="EM1001" i="16" s="1"/>
  <c r="DQ985" i="16"/>
  <c r="EM985" i="16" s="1"/>
  <c r="DQ969" i="16"/>
  <c r="EM969" i="16" s="1"/>
  <c r="DQ953" i="16"/>
  <c r="EM953" i="16" s="1"/>
  <c r="DQ937" i="16"/>
  <c r="EM937" i="16" s="1"/>
  <c r="DQ921" i="16"/>
  <c r="EM921" i="16" s="1"/>
  <c r="DQ905" i="16"/>
  <c r="EM905" i="16" s="1"/>
  <c r="DQ889" i="16"/>
  <c r="EM889" i="16" s="1"/>
  <c r="DQ872" i="16"/>
  <c r="EM872" i="16" s="1"/>
  <c r="DQ857" i="16"/>
  <c r="EM857" i="16" s="1"/>
  <c r="DQ841" i="16"/>
  <c r="EM841" i="16" s="1"/>
  <c r="DQ825" i="16"/>
  <c r="EM825" i="16" s="1"/>
  <c r="DQ809" i="16"/>
  <c r="EM809" i="16" s="1"/>
  <c r="DQ793" i="16"/>
  <c r="EM793" i="16" s="1"/>
  <c r="DQ777" i="16"/>
  <c r="EM777" i="16" s="1"/>
  <c r="DQ761" i="16"/>
  <c r="EM761" i="16" s="1"/>
  <c r="DQ745" i="16"/>
  <c r="EM745" i="16" s="1"/>
  <c r="DQ729" i="16"/>
  <c r="EM729" i="16" s="1"/>
  <c r="DQ713" i="16"/>
  <c r="EM713" i="16" s="1"/>
  <c r="DQ697" i="16"/>
  <c r="EM697" i="16" s="1"/>
  <c r="DQ681" i="16"/>
  <c r="EM681" i="16" s="1"/>
  <c r="DQ665" i="16"/>
  <c r="EM665" i="16" s="1"/>
  <c r="DQ649" i="16"/>
  <c r="EM649" i="16" s="1"/>
  <c r="DQ633" i="16"/>
  <c r="EM633" i="16" s="1"/>
  <c r="DQ617" i="16"/>
  <c r="EM617" i="16" s="1"/>
  <c r="DQ601" i="16"/>
  <c r="EM601" i="16" s="1"/>
  <c r="DQ585" i="16"/>
  <c r="EM585" i="16" s="1"/>
  <c r="DQ569" i="16"/>
  <c r="EM569" i="16" s="1"/>
  <c r="DQ553" i="16"/>
  <c r="EM553" i="16" s="1"/>
  <c r="DQ537" i="16"/>
  <c r="EM537" i="16" s="1"/>
  <c r="DQ521" i="16"/>
  <c r="EM521" i="16" s="1"/>
  <c r="DQ505" i="16"/>
  <c r="EM505" i="16" s="1"/>
  <c r="DQ489" i="16"/>
  <c r="EM489" i="16" s="1"/>
  <c r="DQ473" i="16"/>
  <c r="EM473" i="16" s="1"/>
  <c r="DQ457" i="16"/>
  <c r="EM457" i="16" s="1"/>
  <c r="DQ442" i="16"/>
  <c r="EM442" i="16" s="1"/>
  <c r="DQ425" i="16"/>
  <c r="EM425" i="16" s="1"/>
  <c r="DQ409" i="16"/>
  <c r="EM409" i="16" s="1"/>
  <c r="DQ393" i="16"/>
  <c r="EM393" i="16" s="1"/>
  <c r="DQ377" i="16"/>
  <c r="EM377" i="16" s="1"/>
  <c r="DQ361" i="16"/>
  <c r="EM361" i="16" s="1"/>
  <c r="DQ345" i="16"/>
  <c r="EM345" i="16" s="1"/>
  <c r="DQ329" i="16"/>
  <c r="EM329" i="16" s="1"/>
  <c r="DQ313" i="16"/>
  <c r="EM313" i="16" s="1"/>
  <c r="DQ296" i="16"/>
  <c r="EM296" i="16" s="1"/>
  <c r="DQ281" i="16"/>
  <c r="EM281" i="16" s="1"/>
  <c r="DQ265" i="16"/>
  <c r="EM265" i="16" s="1"/>
  <c r="DQ249" i="16"/>
  <c r="EM249" i="16" s="1"/>
  <c r="DQ233" i="16"/>
  <c r="EM233" i="16" s="1"/>
  <c r="DQ217" i="16"/>
  <c r="EM217" i="16" s="1"/>
  <c r="DQ201" i="16"/>
  <c r="EM201" i="16" s="1"/>
  <c r="DQ185" i="16"/>
  <c r="EM185" i="16" s="1"/>
  <c r="DQ169" i="16"/>
  <c r="EM169" i="16" s="1"/>
  <c r="DQ153" i="16"/>
  <c r="EM153" i="16" s="1"/>
  <c r="DQ137" i="16"/>
  <c r="EM137" i="16" s="1"/>
  <c r="DQ121" i="16"/>
  <c r="EM121" i="16" s="1"/>
  <c r="DQ105" i="16"/>
  <c r="EM105" i="16" s="1"/>
  <c r="DQ89" i="16"/>
  <c r="EM89" i="16" s="1"/>
  <c r="DQ73" i="16"/>
  <c r="EM73" i="16" s="1"/>
  <c r="DQ57" i="16"/>
  <c r="EM57" i="16" s="1"/>
  <c r="DQ41" i="16"/>
  <c r="EM41" i="16" s="1"/>
  <c r="DQ25" i="16"/>
  <c r="EM25" i="16" s="1"/>
  <c r="DQ1016" i="16"/>
  <c r="EM1016" i="16" s="1"/>
  <c r="DQ1000" i="16"/>
  <c r="EM1000" i="16" s="1"/>
  <c r="DQ983" i="16"/>
  <c r="EM983" i="16" s="1"/>
  <c r="DQ968" i="16"/>
  <c r="EM968" i="16" s="1"/>
  <c r="DQ952" i="16"/>
  <c r="EM952" i="16" s="1"/>
  <c r="DQ936" i="16"/>
  <c r="EM936" i="16" s="1"/>
  <c r="DQ920" i="16"/>
  <c r="EM920" i="16" s="1"/>
  <c r="DQ904" i="16"/>
  <c r="EM904" i="16" s="1"/>
  <c r="DQ888" i="16"/>
  <c r="EM888" i="16" s="1"/>
  <c r="DQ873" i="16"/>
  <c r="EM873" i="16" s="1"/>
  <c r="DQ856" i="16"/>
  <c r="EM856" i="16" s="1"/>
  <c r="DQ840" i="16"/>
  <c r="EM840" i="16" s="1"/>
  <c r="DQ824" i="16"/>
  <c r="EM824" i="16" s="1"/>
  <c r="DQ808" i="16"/>
  <c r="EM808" i="16" s="1"/>
  <c r="DQ792" i="16"/>
  <c r="EM792" i="16" s="1"/>
  <c r="DQ776" i="16"/>
  <c r="EM776" i="16" s="1"/>
  <c r="DQ760" i="16"/>
  <c r="EM760" i="16" s="1"/>
  <c r="DQ744" i="16"/>
  <c r="EM744" i="16" s="1"/>
  <c r="DQ728" i="16"/>
  <c r="EM728" i="16" s="1"/>
  <c r="DQ712" i="16"/>
  <c r="EM712" i="16" s="1"/>
  <c r="DQ696" i="16"/>
  <c r="EM696" i="16" s="1"/>
  <c r="DQ680" i="16"/>
  <c r="EM680" i="16" s="1"/>
  <c r="DQ664" i="16"/>
  <c r="EM664" i="16" s="1"/>
  <c r="DQ648" i="16"/>
  <c r="EM648" i="16" s="1"/>
  <c r="DQ632" i="16"/>
  <c r="EM632" i="16" s="1"/>
  <c r="DQ616" i="16"/>
  <c r="EM616" i="16" s="1"/>
  <c r="DQ600" i="16"/>
  <c r="EM600" i="16" s="1"/>
  <c r="DQ584" i="16"/>
  <c r="EM584" i="16" s="1"/>
  <c r="DQ568" i="16"/>
  <c r="EM568" i="16" s="1"/>
  <c r="DQ552" i="16"/>
  <c r="EM552" i="16" s="1"/>
  <c r="DQ536" i="16"/>
  <c r="EM536" i="16" s="1"/>
  <c r="DQ520" i="16"/>
  <c r="EM520" i="16" s="1"/>
  <c r="DQ504" i="16"/>
  <c r="EM504" i="16" s="1"/>
  <c r="DQ488" i="16"/>
  <c r="EM488" i="16" s="1"/>
  <c r="DQ472" i="16"/>
  <c r="EM472" i="16" s="1"/>
  <c r="DQ456" i="16"/>
  <c r="EM456" i="16" s="1"/>
  <c r="DQ440" i="16"/>
  <c r="EM440" i="16" s="1"/>
  <c r="DQ424" i="16"/>
  <c r="EM424" i="16" s="1"/>
  <c r="DQ408" i="16"/>
  <c r="EM408" i="16" s="1"/>
  <c r="DQ392" i="16"/>
  <c r="EM392" i="16" s="1"/>
  <c r="DQ376" i="16"/>
  <c r="EM376" i="16" s="1"/>
  <c r="DQ360" i="16"/>
  <c r="EM360" i="16" s="1"/>
  <c r="DQ344" i="16"/>
  <c r="EM344" i="16" s="1"/>
  <c r="DQ328" i="16"/>
  <c r="EM328" i="16" s="1"/>
  <c r="DQ312" i="16"/>
  <c r="EM312" i="16" s="1"/>
  <c r="DQ297" i="16"/>
  <c r="EM297" i="16" s="1"/>
  <c r="DQ280" i="16"/>
  <c r="EM280" i="16" s="1"/>
  <c r="DQ264" i="16"/>
  <c r="EM264" i="16" s="1"/>
  <c r="DQ248" i="16"/>
  <c r="EM248" i="16" s="1"/>
  <c r="DQ232" i="16"/>
  <c r="EM232" i="16" s="1"/>
  <c r="DQ216" i="16"/>
  <c r="EM216" i="16" s="1"/>
  <c r="DQ200" i="16"/>
  <c r="EM200" i="16" s="1"/>
  <c r="DQ184" i="16"/>
  <c r="EM184" i="16" s="1"/>
  <c r="DQ168" i="16"/>
  <c r="EM168" i="16" s="1"/>
  <c r="DQ152" i="16"/>
  <c r="EM152" i="16" s="1"/>
  <c r="DQ136" i="16"/>
  <c r="EM136" i="16" s="1"/>
  <c r="DQ120" i="16"/>
  <c r="EM120" i="16" s="1"/>
  <c r="DQ104" i="16"/>
  <c r="EM104" i="16" s="1"/>
  <c r="DQ88" i="16"/>
  <c r="EM88" i="16" s="1"/>
  <c r="DQ72" i="16"/>
  <c r="EM72" i="16" s="1"/>
  <c r="DQ56" i="16"/>
  <c r="EM56" i="16" s="1"/>
  <c r="DQ40" i="16"/>
  <c r="EM40" i="16" s="1"/>
  <c r="DQ24" i="16"/>
  <c r="EM24" i="16" s="1"/>
  <c r="DQ1014" i="16"/>
  <c r="EM1014" i="16" s="1"/>
  <c r="DQ998" i="16"/>
  <c r="EM998" i="16" s="1"/>
  <c r="DQ981" i="16"/>
  <c r="EM981" i="16" s="1"/>
  <c r="DQ966" i="16"/>
  <c r="EM966" i="16" s="1"/>
  <c r="DQ950" i="16"/>
  <c r="EM950" i="16" s="1"/>
  <c r="DQ934" i="16"/>
  <c r="EM934" i="16" s="1"/>
  <c r="DQ918" i="16"/>
  <c r="EM918" i="16" s="1"/>
  <c r="DQ902" i="16"/>
  <c r="EM902" i="16" s="1"/>
  <c r="DQ886" i="16"/>
  <c r="EM886" i="16" s="1"/>
  <c r="DQ870" i="16"/>
  <c r="EM870" i="16" s="1"/>
  <c r="DQ854" i="16"/>
  <c r="EM854" i="16" s="1"/>
  <c r="DQ838" i="16"/>
  <c r="EM838" i="16" s="1"/>
  <c r="DQ821" i="16"/>
  <c r="EM821" i="16" s="1"/>
  <c r="DQ806" i="16"/>
  <c r="EM806" i="16" s="1"/>
  <c r="DQ790" i="16"/>
  <c r="EM790" i="16" s="1"/>
  <c r="DQ774" i="16"/>
  <c r="EM774" i="16" s="1"/>
  <c r="DQ758" i="16"/>
  <c r="EM758" i="16" s="1"/>
  <c r="DQ742" i="16"/>
  <c r="EM742" i="16" s="1"/>
  <c r="DQ726" i="16"/>
  <c r="EM726" i="16" s="1"/>
  <c r="DQ710" i="16"/>
  <c r="EM710" i="16" s="1"/>
  <c r="DQ694" i="16"/>
  <c r="EM694" i="16" s="1"/>
  <c r="DQ678" i="16"/>
  <c r="EM678" i="16" s="1"/>
  <c r="DQ662" i="16"/>
  <c r="EM662" i="16" s="1"/>
  <c r="DQ646" i="16"/>
  <c r="EM646" i="16" s="1"/>
  <c r="DQ630" i="16"/>
  <c r="EM630" i="16" s="1"/>
  <c r="DQ614" i="16"/>
  <c r="EM614" i="16" s="1"/>
  <c r="DQ598" i="16"/>
  <c r="EM598" i="16" s="1"/>
  <c r="DQ582" i="16"/>
  <c r="EM582" i="16" s="1"/>
  <c r="DQ566" i="16"/>
  <c r="EM566" i="16" s="1"/>
  <c r="DQ550" i="16"/>
  <c r="EM550" i="16" s="1"/>
  <c r="DQ534" i="16"/>
  <c r="EM534" i="16" s="1"/>
  <c r="DQ518" i="16"/>
  <c r="EM518" i="16" s="1"/>
  <c r="DQ502" i="16"/>
  <c r="EM502" i="16" s="1"/>
  <c r="DQ486" i="16"/>
  <c r="EM486" i="16" s="1"/>
  <c r="DQ470" i="16"/>
  <c r="EM470" i="16" s="1"/>
  <c r="DQ454" i="16"/>
  <c r="EM454" i="16" s="1"/>
  <c r="DQ438" i="16"/>
  <c r="EM438" i="16" s="1"/>
  <c r="DQ422" i="16"/>
  <c r="EM422" i="16" s="1"/>
  <c r="DQ406" i="16"/>
  <c r="EM406" i="16" s="1"/>
  <c r="DQ390" i="16"/>
  <c r="EM390" i="16" s="1"/>
  <c r="DQ374" i="16"/>
  <c r="EM374" i="16" s="1"/>
  <c r="DQ358" i="16"/>
  <c r="EM358" i="16" s="1"/>
  <c r="DQ342" i="16"/>
  <c r="EM342" i="16" s="1"/>
  <c r="DQ326" i="16"/>
  <c r="EM326" i="16" s="1"/>
  <c r="DQ310" i="16"/>
  <c r="EM310" i="16" s="1"/>
  <c r="DQ294" i="16"/>
  <c r="EM294" i="16" s="1"/>
  <c r="DQ278" i="16"/>
  <c r="EM278" i="16" s="1"/>
  <c r="DQ261" i="16"/>
  <c r="EM261" i="16" s="1"/>
  <c r="DQ246" i="16"/>
  <c r="EM246" i="16" s="1"/>
  <c r="DQ230" i="16"/>
  <c r="EM230" i="16" s="1"/>
  <c r="DQ214" i="16"/>
  <c r="EM214" i="16" s="1"/>
  <c r="DQ198" i="16"/>
  <c r="EM198" i="16" s="1"/>
  <c r="DQ182" i="16"/>
  <c r="EM182" i="16" s="1"/>
  <c r="DQ166" i="16"/>
  <c r="EM166" i="16" s="1"/>
  <c r="DQ150" i="16"/>
  <c r="EM150" i="16" s="1"/>
  <c r="DQ134" i="16"/>
  <c r="EM134" i="16" s="1"/>
  <c r="DQ118" i="16"/>
  <c r="EM118" i="16" s="1"/>
  <c r="DQ102" i="16"/>
  <c r="EM102" i="16" s="1"/>
  <c r="DQ86" i="16"/>
  <c r="EM86" i="16" s="1"/>
  <c r="DQ71" i="16"/>
  <c r="EM71" i="16" s="1"/>
  <c r="DQ54" i="16"/>
  <c r="EM54" i="16" s="1"/>
  <c r="DQ38" i="16"/>
  <c r="EM38" i="16" s="1"/>
  <c r="DQ22" i="16"/>
  <c r="EM22" i="16" s="1"/>
  <c r="DQ1013" i="16"/>
  <c r="EM1013" i="16" s="1"/>
  <c r="DQ997" i="16"/>
  <c r="EM997" i="16" s="1"/>
  <c r="DQ982" i="16"/>
  <c r="EM982" i="16" s="1"/>
  <c r="DQ965" i="16"/>
  <c r="EM965" i="16" s="1"/>
  <c r="DQ949" i="16"/>
  <c r="EM949" i="16" s="1"/>
  <c r="DQ933" i="16"/>
  <c r="EM933" i="16" s="1"/>
  <c r="DQ917" i="16"/>
  <c r="EM917" i="16" s="1"/>
  <c r="DQ901" i="16"/>
  <c r="EM901" i="16" s="1"/>
  <c r="DQ885" i="16"/>
  <c r="EM885" i="16" s="1"/>
  <c r="DQ869" i="16"/>
  <c r="EM869" i="16" s="1"/>
  <c r="DQ853" i="16"/>
  <c r="EM853" i="16" s="1"/>
  <c r="DQ837" i="16"/>
  <c r="EM837" i="16" s="1"/>
  <c r="DQ822" i="16"/>
  <c r="EM822" i="16" s="1"/>
  <c r="DQ805" i="16"/>
  <c r="EM805" i="16" s="1"/>
  <c r="DQ789" i="16"/>
  <c r="EM789" i="16" s="1"/>
  <c r="DQ773" i="16"/>
  <c r="EM773" i="16" s="1"/>
  <c r="DQ757" i="16"/>
  <c r="EM757" i="16" s="1"/>
  <c r="DQ741" i="16"/>
  <c r="EM741" i="16" s="1"/>
  <c r="DQ725" i="16"/>
  <c r="EM725" i="16" s="1"/>
  <c r="DQ709" i="16"/>
  <c r="EM709" i="16" s="1"/>
  <c r="DQ693" i="16"/>
  <c r="EM693" i="16" s="1"/>
  <c r="DQ677" i="16"/>
  <c r="EM677" i="16" s="1"/>
  <c r="DQ661" i="16"/>
  <c r="EM661" i="16" s="1"/>
  <c r="DQ645" i="16"/>
  <c r="EM645" i="16" s="1"/>
  <c r="DQ629" i="16"/>
  <c r="EM629" i="16" s="1"/>
  <c r="DQ613" i="16"/>
  <c r="EM613" i="16" s="1"/>
  <c r="DQ597" i="16"/>
  <c r="EM597" i="16" s="1"/>
  <c r="DQ581" i="16"/>
  <c r="EM581" i="16" s="1"/>
  <c r="DQ565" i="16"/>
  <c r="EM565" i="16" s="1"/>
  <c r="DQ549" i="16"/>
  <c r="EM549" i="16" s="1"/>
  <c r="DQ533" i="16"/>
  <c r="EM533" i="16" s="1"/>
  <c r="DQ517" i="16"/>
  <c r="EM517" i="16" s="1"/>
  <c r="DQ501" i="16"/>
  <c r="EM501" i="16" s="1"/>
  <c r="DQ485" i="16"/>
  <c r="EM485" i="16" s="1"/>
  <c r="DQ468" i="16"/>
  <c r="EM468" i="16" s="1"/>
  <c r="DQ453" i="16"/>
  <c r="EM453" i="16" s="1"/>
  <c r="DQ437" i="16"/>
  <c r="EM437" i="16" s="1"/>
  <c r="DQ421" i="16"/>
  <c r="EM421" i="16" s="1"/>
  <c r="DQ405" i="16"/>
  <c r="EM405" i="16" s="1"/>
  <c r="DQ389" i="16"/>
  <c r="EM389" i="16" s="1"/>
  <c r="DQ373" i="16"/>
  <c r="EM373" i="16" s="1"/>
  <c r="DQ357" i="16"/>
  <c r="EM357" i="16" s="1"/>
  <c r="DQ341" i="16"/>
  <c r="EM341" i="16" s="1"/>
  <c r="DQ325" i="16"/>
  <c r="EM325" i="16" s="1"/>
  <c r="DQ309" i="16"/>
  <c r="EM309" i="16" s="1"/>
  <c r="DQ293" i="16"/>
  <c r="EM293" i="16" s="1"/>
  <c r="DQ277" i="16"/>
  <c r="EM277" i="16" s="1"/>
  <c r="DQ262" i="16"/>
  <c r="EM262" i="16" s="1"/>
  <c r="DQ245" i="16"/>
  <c r="EM245" i="16" s="1"/>
  <c r="DQ229" i="16"/>
  <c r="EM229" i="16" s="1"/>
  <c r="DQ213" i="16"/>
  <c r="EM213" i="16" s="1"/>
  <c r="DQ197" i="16"/>
  <c r="EM197" i="16" s="1"/>
  <c r="DQ181" i="16"/>
  <c r="EM181" i="16" s="1"/>
  <c r="DQ165" i="16"/>
  <c r="EM165" i="16" s="1"/>
  <c r="DQ149" i="16"/>
  <c r="EM149" i="16" s="1"/>
  <c r="DQ133" i="16"/>
  <c r="EM133" i="16" s="1"/>
  <c r="DQ117" i="16"/>
  <c r="EM117" i="16" s="1"/>
  <c r="DQ101" i="16"/>
  <c r="EM101" i="16" s="1"/>
  <c r="DQ85" i="16"/>
  <c r="EM85" i="16" s="1"/>
  <c r="DQ69" i="16"/>
  <c r="EM69" i="16" s="1"/>
  <c r="DQ53" i="16"/>
  <c r="EM53" i="16" s="1"/>
  <c r="DQ37" i="16"/>
  <c r="EM37" i="16" s="1"/>
  <c r="DQ21" i="16"/>
  <c r="EM21" i="16" s="1"/>
  <c r="DQ1012" i="16"/>
  <c r="EM1012" i="16" s="1"/>
  <c r="DQ996" i="16"/>
  <c r="EM996" i="16" s="1"/>
  <c r="DQ980" i="16"/>
  <c r="EM980" i="16" s="1"/>
  <c r="DQ964" i="16"/>
  <c r="EM964" i="16" s="1"/>
  <c r="DQ948" i="16"/>
  <c r="EM948" i="16" s="1"/>
  <c r="DQ932" i="16"/>
  <c r="EM932" i="16" s="1"/>
  <c r="DQ916" i="16"/>
  <c r="EM916" i="16" s="1"/>
  <c r="DQ900" i="16"/>
  <c r="EM900" i="16" s="1"/>
  <c r="DQ884" i="16"/>
  <c r="EM884" i="16" s="1"/>
  <c r="DQ868" i="16"/>
  <c r="EM868" i="16" s="1"/>
  <c r="DQ852" i="16"/>
  <c r="EM852" i="16" s="1"/>
  <c r="DQ836" i="16"/>
  <c r="EM836" i="16" s="1"/>
  <c r="DQ820" i="16"/>
  <c r="EM820" i="16" s="1"/>
  <c r="DQ804" i="16"/>
  <c r="EM804" i="16" s="1"/>
  <c r="DQ788" i="16"/>
  <c r="EM788" i="16" s="1"/>
  <c r="DQ772" i="16"/>
  <c r="EM772" i="16" s="1"/>
  <c r="DQ756" i="16"/>
  <c r="EM756" i="16" s="1"/>
  <c r="DQ740" i="16"/>
  <c r="EM740" i="16" s="1"/>
  <c r="DQ724" i="16"/>
  <c r="EM724" i="16" s="1"/>
  <c r="DQ708" i="16"/>
  <c r="EM708" i="16" s="1"/>
  <c r="DQ692" i="16"/>
  <c r="EM692" i="16" s="1"/>
  <c r="DQ676" i="16"/>
  <c r="EM676" i="16" s="1"/>
  <c r="DQ660" i="16"/>
  <c r="EM660" i="16" s="1"/>
  <c r="DQ644" i="16"/>
  <c r="EM644" i="16" s="1"/>
  <c r="DQ628" i="16"/>
  <c r="EM628" i="16" s="1"/>
  <c r="DQ612" i="16"/>
  <c r="EM612" i="16" s="1"/>
  <c r="DQ596" i="16"/>
  <c r="EM596" i="16" s="1"/>
  <c r="DQ580" i="16"/>
  <c r="EM580" i="16" s="1"/>
  <c r="DQ564" i="16"/>
  <c r="EM564" i="16" s="1"/>
  <c r="DQ548" i="16"/>
  <c r="EM548" i="16" s="1"/>
  <c r="DQ532" i="16"/>
  <c r="EM532" i="16" s="1"/>
  <c r="DQ516" i="16"/>
  <c r="EM516" i="16" s="1"/>
  <c r="DQ500" i="16"/>
  <c r="EM500" i="16" s="1"/>
  <c r="DQ484" i="16"/>
  <c r="EM484" i="16" s="1"/>
  <c r="DQ469" i="16"/>
  <c r="EM469" i="16" s="1"/>
  <c r="DQ452" i="16"/>
  <c r="EM452" i="16" s="1"/>
  <c r="DQ436" i="16"/>
  <c r="EM436" i="16" s="1"/>
  <c r="DQ420" i="16"/>
  <c r="EM420" i="16" s="1"/>
  <c r="DQ404" i="16"/>
  <c r="EM404" i="16" s="1"/>
  <c r="DQ388" i="16"/>
  <c r="EM388" i="16" s="1"/>
  <c r="DQ372" i="16"/>
  <c r="EM372" i="16" s="1"/>
  <c r="DQ356" i="16"/>
  <c r="EM356" i="16" s="1"/>
  <c r="DQ340" i="16"/>
  <c r="EM340" i="16" s="1"/>
  <c r="DQ324" i="16"/>
  <c r="EM324" i="16" s="1"/>
  <c r="DQ308" i="16"/>
  <c r="EM308" i="16" s="1"/>
  <c r="DQ292" i="16"/>
  <c r="EM292" i="16" s="1"/>
  <c r="DQ276" i="16"/>
  <c r="EM276" i="16" s="1"/>
  <c r="DQ260" i="16"/>
  <c r="EM260" i="16" s="1"/>
  <c r="DQ244" i="16"/>
  <c r="EM244" i="16" s="1"/>
  <c r="DQ228" i="16"/>
  <c r="EM228" i="16" s="1"/>
  <c r="DQ212" i="16"/>
  <c r="EM212" i="16" s="1"/>
  <c r="DQ196" i="16"/>
  <c r="EM196" i="16" s="1"/>
  <c r="DQ180" i="16"/>
  <c r="EM180" i="16" s="1"/>
  <c r="DQ164" i="16"/>
  <c r="EM164" i="16" s="1"/>
  <c r="DQ148" i="16"/>
  <c r="EM148" i="16" s="1"/>
  <c r="DQ132" i="16"/>
  <c r="EM132" i="16" s="1"/>
  <c r="DQ116" i="16"/>
  <c r="EM116" i="16" s="1"/>
  <c r="DQ100" i="16"/>
  <c r="EM100" i="16" s="1"/>
  <c r="DQ84" i="16"/>
  <c r="EM84" i="16" s="1"/>
  <c r="DQ68" i="16"/>
  <c r="EM68" i="16" s="1"/>
  <c r="DQ52" i="16"/>
  <c r="EM52" i="16" s="1"/>
  <c r="DQ36" i="16"/>
  <c r="EM36" i="16" s="1"/>
  <c r="DQ19" i="16"/>
  <c r="EM19" i="16" s="1"/>
  <c r="DQ1011" i="16"/>
  <c r="EM1011" i="16" s="1"/>
  <c r="DQ995" i="16"/>
  <c r="EM995" i="16" s="1"/>
  <c r="DQ979" i="16"/>
  <c r="EM979" i="16" s="1"/>
  <c r="DQ963" i="16"/>
  <c r="EM963" i="16" s="1"/>
  <c r="DQ947" i="16"/>
  <c r="EM947" i="16" s="1"/>
  <c r="DQ931" i="16"/>
  <c r="EM931" i="16" s="1"/>
  <c r="DQ915" i="16"/>
  <c r="EM915" i="16" s="1"/>
  <c r="DQ899" i="16"/>
  <c r="EM899" i="16" s="1"/>
  <c r="DQ883" i="16"/>
  <c r="EM883" i="16" s="1"/>
  <c r="DQ867" i="16"/>
  <c r="EM867" i="16" s="1"/>
  <c r="DQ851" i="16"/>
  <c r="EM851" i="16" s="1"/>
  <c r="DQ835" i="16"/>
  <c r="EM835" i="16" s="1"/>
  <c r="DQ819" i="16"/>
  <c r="EM819" i="16" s="1"/>
  <c r="DQ803" i="16"/>
  <c r="EM803" i="16" s="1"/>
  <c r="DQ787" i="16"/>
  <c r="EM787" i="16" s="1"/>
  <c r="DQ771" i="16"/>
  <c r="EM771" i="16" s="1"/>
  <c r="DQ755" i="16"/>
  <c r="EM755" i="16" s="1"/>
  <c r="DQ739" i="16"/>
  <c r="EM739" i="16" s="1"/>
  <c r="DQ723" i="16"/>
  <c r="EM723" i="16" s="1"/>
  <c r="DQ707" i="16"/>
  <c r="EM707" i="16" s="1"/>
  <c r="DQ691" i="16"/>
  <c r="EM691" i="16" s="1"/>
  <c r="DQ675" i="16"/>
  <c r="EM675" i="16" s="1"/>
  <c r="DQ659" i="16"/>
  <c r="EM659" i="16" s="1"/>
  <c r="DQ643" i="16"/>
  <c r="EM643" i="16" s="1"/>
  <c r="DQ627" i="16"/>
  <c r="EM627" i="16" s="1"/>
  <c r="DQ611" i="16"/>
  <c r="EM611" i="16" s="1"/>
  <c r="DQ595" i="16"/>
  <c r="EM595" i="16" s="1"/>
  <c r="DQ579" i="16"/>
  <c r="EM579" i="16" s="1"/>
  <c r="DQ563" i="16"/>
  <c r="EM563" i="16" s="1"/>
  <c r="DQ547" i="16"/>
  <c r="EM547" i="16" s="1"/>
  <c r="DQ531" i="16"/>
  <c r="EM531" i="16" s="1"/>
  <c r="DQ515" i="16"/>
  <c r="EM515" i="16" s="1"/>
  <c r="DQ499" i="16"/>
  <c r="EM499" i="16" s="1"/>
  <c r="DQ483" i="16"/>
  <c r="EM483" i="16" s="1"/>
  <c r="DQ467" i="16"/>
  <c r="EM467" i="16" s="1"/>
  <c r="DQ451" i="16"/>
  <c r="EM451" i="16" s="1"/>
  <c r="DQ435" i="16"/>
  <c r="EM435" i="16" s="1"/>
  <c r="DQ419" i="16"/>
  <c r="EM419" i="16" s="1"/>
  <c r="DQ403" i="16"/>
  <c r="EM403" i="16" s="1"/>
  <c r="DQ387" i="16"/>
  <c r="EM387" i="16" s="1"/>
  <c r="DQ371" i="16"/>
  <c r="EM371" i="16" s="1"/>
  <c r="DQ355" i="16"/>
  <c r="EM355" i="16" s="1"/>
  <c r="DQ339" i="16"/>
  <c r="EM339" i="16" s="1"/>
  <c r="DQ323" i="16"/>
  <c r="EM323" i="16" s="1"/>
  <c r="DQ307" i="16"/>
  <c r="EM307" i="16" s="1"/>
  <c r="DQ291" i="16"/>
  <c r="EM291" i="16" s="1"/>
  <c r="DQ275" i="16"/>
  <c r="EM275" i="16" s="1"/>
  <c r="DQ259" i="16"/>
  <c r="EM259" i="16" s="1"/>
  <c r="DQ243" i="16"/>
  <c r="EM243" i="16" s="1"/>
  <c r="DQ227" i="16"/>
  <c r="EM227" i="16" s="1"/>
  <c r="DQ211" i="16"/>
  <c r="EM211" i="16" s="1"/>
  <c r="DQ195" i="16"/>
  <c r="EM195" i="16" s="1"/>
  <c r="DQ179" i="16"/>
  <c r="EM179" i="16" s="1"/>
  <c r="DQ163" i="16"/>
  <c r="EM163" i="16" s="1"/>
  <c r="DQ147" i="16"/>
  <c r="EM147" i="16" s="1"/>
  <c r="DQ131" i="16"/>
  <c r="EM131" i="16" s="1"/>
  <c r="DQ115" i="16"/>
  <c r="EM115" i="16" s="1"/>
  <c r="DQ99" i="16"/>
  <c r="EM99" i="16" s="1"/>
  <c r="DQ83" i="16"/>
  <c r="EM83" i="16" s="1"/>
  <c r="DQ67" i="16"/>
  <c r="EM67" i="16" s="1"/>
  <c r="DQ51" i="16"/>
  <c r="EM51" i="16" s="1"/>
  <c r="DQ35" i="16"/>
  <c r="EM35" i="16" s="1"/>
  <c r="DQ20" i="16"/>
  <c r="EM20" i="16" s="1"/>
  <c r="DQ1010" i="16"/>
  <c r="EM1010" i="16" s="1"/>
  <c r="DQ994" i="16"/>
  <c r="EM994" i="16" s="1"/>
  <c r="DQ978" i="16"/>
  <c r="EM978" i="16" s="1"/>
  <c r="DQ962" i="16"/>
  <c r="EM962" i="16" s="1"/>
  <c r="DQ946" i="16"/>
  <c r="EM946" i="16" s="1"/>
  <c r="DQ930" i="16"/>
  <c r="EM930" i="16" s="1"/>
  <c r="DQ914" i="16"/>
  <c r="EM914" i="16" s="1"/>
  <c r="DQ898" i="16"/>
  <c r="EM898" i="16" s="1"/>
  <c r="DQ882" i="16"/>
  <c r="EM882" i="16" s="1"/>
  <c r="DQ866" i="16"/>
  <c r="EM866" i="16" s="1"/>
  <c r="DQ850" i="16"/>
  <c r="EM850" i="16" s="1"/>
  <c r="DQ834" i="16"/>
  <c r="EM834" i="16" s="1"/>
  <c r="DQ818" i="16"/>
  <c r="EM818" i="16" s="1"/>
  <c r="DQ802" i="16"/>
  <c r="EM802" i="16" s="1"/>
  <c r="DQ786" i="16"/>
  <c r="EM786" i="16" s="1"/>
  <c r="DQ770" i="16"/>
  <c r="EM770" i="16" s="1"/>
  <c r="DQ754" i="16"/>
  <c r="EM754" i="16" s="1"/>
  <c r="DQ738" i="16"/>
  <c r="EM738" i="16" s="1"/>
  <c r="DQ722" i="16"/>
  <c r="EM722" i="16" s="1"/>
  <c r="DQ706" i="16"/>
  <c r="EM706" i="16" s="1"/>
  <c r="DQ690" i="16"/>
  <c r="EM690" i="16" s="1"/>
  <c r="DQ674" i="16"/>
  <c r="EM674" i="16" s="1"/>
  <c r="DQ658" i="16"/>
  <c r="EM658" i="16" s="1"/>
  <c r="DQ642" i="16"/>
  <c r="EM642" i="16" s="1"/>
  <c r="DQ626" i="16"/>
  <c r="EM626" i="16" s="1"/>
  <c r="DQ610" i="16"/>
  <c r="EM610" i="16" s="1"/>
  <c r="DQ594" i="16"/>
  <c r="EM594" i="16" s="1"/>
  <c r="DQ578" i="16"/>
  <c r="EM578" i="16" s="1"/>
  <c r="DQ562" i="16"/>
  <c r="EM562" i="16" s="1"/>
  <c r="DQ546" i="16"/>
  <c r="EM546" i="16" s="1"/>
  <c r="DQ530" i="16"/>
  <c r="EM530" i="16" s="1"/>
  <c r="DQ514" i="16"/>
  <c r="EM514" i="16" s="1"/>
  <c r="DQ497" i="16"/>
  <c r="EM497" i="16" s="1"/>
  <c r="DQ482" i="16"/>
  <c r="EM482" i="16" s="1"/>
  <c r="DQ466" i="16"/>
  <c r="EM466" i="16" s="1"/>
  <c r="DQ450" i="16"/>
  <c r="EM450" i="16" s="1"/>
  <c r="DQ434" i="16"/>
  <c r="EM434" i="16" s="1"/>
  <c r="DQ418" i="16"/>
  <c r="EM418" i="16" s="1"/>
  <c r="DQ402" i="16"/>
  <c r="EM402" i="16" s="1"/>
  <c r="DQ386" i="16"/>
  <c r="EM386" i="16" s="1"/>
  <c r="DQ370" i="16"/>
  <c r="EM370" i="16" s="1"/>
  <c r="DQ354" i="16"/>
  <c r="EM354" i="16" s="1"/>
  <c r="DQ338" i="16"/>
  <c r="EM338" i="16" s="1"/>
  <c r="DQ322" i="16"/>
  <c r="EM322" i="16" s="1"/>
  <c r="DQ306" i="16"/>
  <c r="EM306" i="16" s="1"/>
  <c r="DQ290" i="16"/>
  <c r="EM290" i="16" s="1"/>
  <c r="DQ274" i="16"/>
  <c r="EM274" i="16" s="1"/>
  <c r="DQ258" i="16"/>
  <c r="EM258" i="16" s="1"/>
  <c r="DQ242" i="16"/>
  <c r="EM242" i="16" s="1"/>
  <c r="DQ226" i="16"/>
  <c r="EM226" i="16" s="1"/>
  <c r="DQ210" i="16"/>
  <c r="EM210" i="16" s="1"/>
  <c r="DQ194" i="16"/>
  <c r="EM194" i="16" s="1"/>
  <c r="DQ178" i="16"/>
  <c r="EM178" i="16" s="1"/>
  <c r="DQ162" i="16"/>
  <c r="EM162" i="16" s="1"/>
  <c r="DQ146" i="16"/>
  <c r="EM146" i="16" s="1"/>
  <c r="DQ130" i="16"/>
  <c r="EM130" i="16" s="1"/>
  <c r="DQ114" i="16"/>
  <c r="EM114" i="16" s="1"/>
  <c r="DQ98" i="16"/>
  <c r="EM98" i="16" s="1"/>
  <c r="DQ82" i="16"/>
  <c r="EM82" i="16" s="1"/>
  <c r="DQ66" i="16"/>
  <c r="EM66" i="16" s="1"/>
  <c r="DQ50" i="16"/>
  <c r="EM50" i="16" s="1"/>
  <c r="DQ34" i="16"/>
  <c r="EM34" i="16" s="1"/>
  <c r="DQ1009" i="16"/>
  <c r="EM1009" i="16" s="1"/>
  <c r="DQ993" i="16"/>
  <c r="EM993" i="16" s="1"/>
  <c r="DQ977" i="16"/>
  <c r="EM977" i="16" s="1"/>
  <c r="DQ961" i="16"/>
  <c r="EM961" i="16" s="1"/>
  <c r="DQ945" i="16"/>
  <c r="EM945" i="16" s="1"/>
  <c r="DQ929" i="16"/>
  <c r="EM929" i="16" s="1"/>
  <c r="DQ913" i="16"/>
  <c r="EM913" i="16" s="1"/>
  <c r="DQ897" i="16"/>
  <c r="EM897" i="16" s="1"/>
  <c r="DQ881" i="16"/>
  <c r="EM881" i="16" s="1"/>
  <c r="DQ865" i="16"/>
  <c r="EM865" i="16" s="1"/>
  <c r="DQ849" i="16"/>
  <c r="EM849" i="16" s="1"/>
  <c r="DQ833" i="16"/>
  <c r="EM833" i="16" s="1"/>
  <c r="DQ817" i="16"/>
  <c r="EM817" i="16" s="1"/>
  <c r="DQ801" i="16"/>
  <c r="EM801" i="16" s="1"/>
  <c r="DQ785" i="16"/>
  <c r="EM785" i="16" s="1"/>
  <c r="DQ769" i="16"/>
  <c r="EM769" i="16" s="1"/>
  <c r="DQ753" i="16"/>
  <c r="EM753" i="16" s="1"/>
  <c r="DQ737" i="16"/>
  <c r="EM737" i="16" s="1"/>
  <c r="DQ721" i="16"/>
  <c r="EM721" i="16" s="1"/>
  <c r="DQ705" i="16"/>
  <c r="EM705" i="16" s="1"/>
  <c r="DQ689" i="16"/>
  <c r="EM689" i="16" s="1"/>
  <c r="DQ673" i="16"/>
  <c r="EM673" i="16" s="1"/>
  <c r="DQ657" i="16"/>
  <c r="EM657" i="16" s="1"/>
  <c r="DQ641" i="16"/>
  <c r="EM641" i="16" s="1"/>
  <c r="DQ625" i="16"/>
  <c r="EM625" i="16" s="1"/>
  <c r="DQ609" i="16"/>
  <c r="EM609" i="16" s="1"/>
  <c r="DQ593" i="16"/>
  <c r="EM593" i="16" s="1"/>
  <c r="DQ577" i="16"/>
  <c r="EM577" i="16" s="1"/>
  <c r="DQ561" i="16"/>
  <c r="EM561" i="16" s="1"/>
  <c r="DQ545" i="16"/>
  <c r="EM545" i="16" s="1"/>
  <c r="DQ529" i="16"/>
  <c r="EM529" i="16" s="1"/>
  <c r="DQ513" i="16"/>
  <c r="EM513" i="16" s="1"/>
  <c r="DQ498" i="16"/>
  <c r="EM498" i="16" s="1"/>
  <c r="DQ481" i="16"/>
  <c r="EM481" i="16" s="1"/>
  <c r="DQ465" i="16"/>
  <c r="EM465" i="16" s="1"/>
  <c r="DQ449" i="16"/>
  <c r="EM449" i="16" s="1"/>
  <c r="DQ433" i="16"/>
  <c r="EM433" i="16" s="1"/>
  <c r="DQ417" i="16"/>
  <c r="EM417" i="16" s="1"/>
  <c r="DQ401" i="16"/>
  <c r="EM401" i="16" s="1"/>
  <c r="DQ385" i="16"/>
  <c r="EM385" i="16" s="1"/>
  <c r="DQ369" i="16"/>
  <c r="EM369" i="16" s="1"/>
  <c r="DQ353" i="16"/>
  <c r="EM353" i="16" s="1"/>
  <c r="DQ337" i="16"/>
  <c r="EM337" i="16" s="1"/>
  <c r="DQ321" i="16"/>
  <c r="EM321" i="16" s="1"/>
  <c r="DQ305" i="16"/>
  <c r="EM305" i="16" s="1"/>
  <c r="DQ289" i="16"/>
  <c r="EM289" i="16" s="1"/>
  <c r="DQ273" i="16"/>
  <c r="EM273" i="16" s="1"/>
  <c r="DQ257" i="16"/>
  <c r="EM257" i="16" s="1"/>
  <c r="DQ241" i="16"/>
  <c r="EM241" i="16" s="1"/>
  <c r="DQ225" i="16"/>
  <c r="EM225" i="16" s="1"/>
  <c r="DQ209" i="16"/>
  <c r="EM209" i="16" s="1"/>
  <c r="DQ193" i="16"/>
  <c r="EM193" i="16" s="1"/>
  <c r="DQ177" i="16"/>
  <c r="EM177" i="16" s="1"/>
  <c r="DQ161" i="16"/>
  <c r="EM161" i="16" s="1"/>
  <c r="DQ145" i="16"/>
  <c r="EM145" i="16" s="1"/>
  <c r="DQ129" i="16"/>
  <c r="EM129" i="16" s="1"/>
  <c r="DQ113" i="16"/>
  <c r="EM113" i="16" s="1"/>
  <c r="DQ97" i="16"/>
  <c r="EM97" i="16" s="1"/>
  <c r="DQ81" i="16"/>
  <c r="EM81" i="16" s="1"/>
  <c r="DQ65" i="16"/>
  <c r="EM65" i="16" s="1"/>
  <c r="DQ49" i="16"/>
  <c r="EM49" i="16" s="1"/>
  <c r="DQ33" i="16"/>
  <c r="EM33" i="16" s="1"/>
  <c r="DQ1008" i="16"/>
  <c r="EM1008" i="16" s="1"/>
  <c r="DQ992" i="16"/>
  <c r="EM992" i="16" s="1"/>
  <c r="DQ976" i="16"/>
  <c r="EM976" i="16" s="1"/>
  <c r="DQ960" i="16"/>
  <c r="EM960" i="16" s="1"/>
  <c r="DQ944" i="16"/>
  <c r="EM944" i="16" s="1"/>
  <c r="DQ928" i="16"/>
  <c r="EM928" i="16" s="1"/>
  <c r="DQ912" i="16"/>
  <c r="EM912" i="16" s="1"/>
  <c r="DQ896" i="16"/>
  <c r="EM896" i="16" s="1"/>
  <c r="DQ880" i="16"/>
  <c r="EM880" i="16" s="1"/>
  <c r="DQ864" i="16"/>
  <c r="EM864" i="16" s="1"/>
  <c r="DQ848" i="16"/>
  <c r="EM848" i="16" s="1"/>
  <c r="DQ832" i="16"/>
  <c r="EM832" i="16" s="1"/>
  <c r="DQ815" i="16"/>
  <c r="EM815" i="16" s="1"/>
  <c r="DQ800" i="16"/>
  <c r="EM800" i="16" s="1"/>
  <c r="DQ784" i="16"/>
  <c r="EM784" i="16" s="1"/>
  <c r="DQ768" i="16"/>
  <c r="EM768" i="16" s="1"/>
  <c r="DQ752" i="16"/>
  <c r="EM752" i="16" s="1"/>
  <c r="DQ736" i="16"/>
  <c r="EM736" i="16" s="1"/>
  <c r="DQ720" i="16"/>
  <c r="EM720" i="16" s="1"/>
  <c r="DQ704" i="16"/>
  <c r="EM704" i="16" s="1"/>
  <c r="DQ688" i="16"/>
  <c r="EM688" i="16" s="1"/>
  <c r="DQ672" i="16"/>
  <c r="EM672" i="16" s="1"/>
  <c r="DQ656" i="16"/>
  <c r="EM656" i="16" s="1"/>
  <c r="DQ640" i="16"/>
  <c r="EM640" i="16" s="1"/>
  <c r="DQ624" i="16"/>
  <c r="EM624" i="16" s="1"/>
  <c r="DQ608" i="16"/>
  <c r="EM608" i="16" s="1"/>
  <c r="DQ592" i="16"/>
  <c r="EM592" i="16" s="1"/>
  <c r="DQ576" i="16"/>
  <c r="EM576" i="16" s="1"/>
  <c r="DQ560" i="16"/>
  <c r="EM560" i="16" s="1"/>
  <c r="DQ544" i="16"/>
  <c r="EM544" i="16" s="1"/>
  <c r="DQ528" i="16"/>
  <c r="EM528" i="16" s="1"/>
  <c r="DQ512" i="16"/>
  <c r="EM512" i="16" s="1"/>
  <c r="DQ496" i="16"/>
  <c r="EM496" i="16" s="1"/>
  <c r="DQ480" i="16"/>
  <c r="EM480" i="16" s="1"/>
  <c r="DQ464" i="16"/>
  <c r="EM464" i="16" s="1"/>
  <c r="DQ448" i="16"/>
  <c r="EM448" i="16" s="1"/>
  <c r="DQ432" i="16"/>
  <c r="EM432" i="16" s="1"/>
  <c r="DQ416" i="16"/>
  <c r="EM416" i="16" s="1"/>
  <c r="DQ400" i="16"/>
  <c r="EM400" i="16" s="1"/>
  <c r="DQ384" i="16"/>
  <c r="EM384" i="16" s="1"/>
  <c r="DQ368" i="16"/>
  <c r="EM368" i="16" s="1"/>
  <c r="DQ352" i="16"/>
  <c r="EM352" i="16" s="1"/>
  <c r="DQ336" i="16"/>
  <c r="EM336" i="16" s="1"/>
  <c r="DQ320" i="16"/>
  <c r="EM320" i="16" s="1"/>
  <c r="DQ304" i="16"/>
  <c r="EM304" i="16" s="1"/>
  <c r="DQ288" i="16"/>
  <c r="EM288" i="16" s="1"/>
  <c r="DQ272" i="16"/>
  <c r="EM272" i="16" s="1"/>
  <c r="DQ256" i="16"/>
  <c r="EM256" i="16" s="1"/>
  <c r="DQ240" i="16"/>
  <c r="EM240" i="16" s="1"/>
  <c r="DQ224" i="16"/>
  <c r="EM224" i="16" s="1"/>
  <c r="DQ208" i="16"/>
  <c r="EM208" i="16" s="1"/>
  <c r="DQ192" i="16"/>
  <c r="EM192" i="16" s="1"/>
  <c r="DQ176" i="16"/>
  <c r="EM176" i="16" s="1"/>
  <c r="DQ160" i="16"/>
  <c r="EM160" i="16" s="1"/>
  <c r="DQ144" i="16"/>
  <c r="EM144" i="16" s="1"/>
  <c r="DQ128" i="16"/>
  <c r="EM128" i="16" s="1"/>
  <c r="DQ112" i="16"/>
  <c r="EM112" i="16" s="1"/>
  <c r="DQ96" i="16"/>
  <c r="EM96" i="16" s="1"/>
  <c r="DQ80" i="16"/>
  <c r="EM80" i="16" s="1"/>
  <c r="DQ64" i="16"/>
  <c r="EM64" i="16" s="1"/>
  <c r="DQ48" i="16"/>
  <c r="EM48" i="16" s="1"/>
  <c r="DQ32" i="16"/>
  <c r="EM32" i="16" s="1"/>
  <c r="DQ1007" i="16"/>
  <c r="EM1007" i="16" s="1"/>
  <c r="DQ991" i="16"/>
  <c r="EM991" i="16" s="1"/>
  <c r="DQ975" i="16"/>
  <c r="EM975" i="16" s="1"/>
  <c r="DQ959" i="16"/>
  <c r="EM959" i="16" s="1"/>
  <c r="DQ943" i="16"/>
  <c r="EM943" i="16" s="1"/>
  <c r="DQ927" i="16"/>
  <c r="EM927" i="16" s="1"/>
  <c r="DQ911" i="16"/>
  <c r="EM911" i="16" s="1"/>
  <c r="DQ895" i="16"/>
  <c r="EM895" i="16" s="1"/>
  <c r="DQ879" i="16"/>
  <c r="EM879" i="16" s="1"/>
  <c r="DQ863" i="16"/>
  <c r="EM863" i="16" s="1"/>
  <c r="DQ847" i="16"/>
  <c r="EM847" i="16" s="1"/>
  <c r="DQ831" i="16"/>
  <c r="EM831" i="16" s="1"/>
  <c r="DQ816" i="16"/>
  <c r="EM816" i="16" s="1"/>
  <c r="DQ799" i="16"/>
  <c r="EM799" i="16" s="1"/>
  <c r="DQ783" i="16"/>
  <c r="EM783" i="16" s="1"/>
  <c r="DQ767" i="16"/>
  <c r="EM767" i="16" s="1"/>
  <c r="DQ751" i="16"/>
  <c r="EM751" i="16" s="1"/>
  <c r="DQ735" i="16"/>
  <c r="EM735" i="16" s="1"/>
  <c r="DQ719" i="16"/>
  <c r="EM719" i="16" s="1"/>
  <c r="DQ703" i="16"/>
  <c r="EM703" i="16" s="1"/>
  <c r="DQ687" i="16"/>
  <c r="EM687" i="16" s="1"/>
  <c r="DQ671" i="16"/>
  <c r="EM671" i="16" s="1"/>
  <c r="DQ655" i="16"/>
  <c r="EM655" i="16" s="1"/>
  <c r="DQ639" i="16"/>
  <c r="EM639" i="16" s="1"/>
  <c r="DQ623" i="16"/>
  <c r="EM623" i="16" s="1"/>
  <c r="DQ607" i="16"/>
  <c r="EM607" i="16" s="1"/>
  <c r="DQ591" i="16"/>
  <c r="EM591" i="16" s="1"/>
  <c r="DQ575" i="16"/>
  <c r="EM575" i="16" s="1"/>
  <c r="DQ559" i="16"/>
  <c r="EM559" i="16" s="1"/>
  <c r="DQ543" i="16"/>
  <c r="EM543" i="16" s="1"/>
  <c r="DQ527" i="16"/>
  <c r="EM527" i="16" s="1"/>
  <c r="DQ511" i="16"/>
  <c r="EM511" i="16" s="1"/>
  <c r="DQ495" i="16"/>
  <c r="EM495" i="16" s="1"/>
  <c r="DQ479" i="16"/>
  <c r="EM479" i="16" s="1"/>
  <c r="DQ463" i="16"/>
  <c r="EM463" i="16" s="1"/>
  <c r="DQ447" i="16"/>
  <c r="EM447" i="16" s="1"/>
  <c r="DQ431" i="16"/>
  <c r="EM431" i="16" s="1"/>
  <c r="DQ415" i="16"/>
  <c r="EM415" i="16" s="1"/>
  <c r="DQ399" i="16"/>
  <c r="EM399" i="16" s="1"/>
  <c r="DQ383" i="16"/>
  <c r="EM383" i="16" s="1"/>
  <c r="DQ367" i="16"/>
  <c r="EM367" i="16" s="1"/>
  <c r="DQ351" i="16"/>
  <c r="EM351" i="16" s="1"/>
  <c r="DQ334" i="16"/>
  <c r="EM334" i="16" s="1"/>
  <c r="DQ319" i="16"/>
  <c r="EM319" i="16" s="1"/>
  <c r="DQ303" i="16"/>
  <c r="EM303" i="16" s="1"/>
  <c r="DQ287" i="16"/>
  <c r="EM287" i="16" s="1"/>
  <c r="DQ271" i="16"/>
  <c r="EM271" i="16" s="1"/>
  <c r="DQ255" i="16"/>
  <c r="EM255" i="16" s="1"/>
  <c r="DQ239" i="16"/>
  <c r="EM239" i="16" s="1"/>
  <c r="DQ223" i="16"/>
  <c r="EM223" i="16" s="1"/>
  <c r="DQ207" i="16"/>
  <c r="EM207" i="16" s="1"/>
  <c r="DQ191" i="16"/>
  <c r="EM191" i="16" s="1"/>
  <c r="DQ175" i="16"/>
  <c r="EM175" i="16" s="1"/>
  <c r="DQ159" i="16"/>
  <c r="EM159" i="16" s="1"/>
  <c r="DQ143" i="16"/>
  <c r="EM143" i="16" s="1"/>
  <c r="DQ127" i="16"/>
  <c r="EM127" i="16" s="1"/>
  <c r="DQ111" i="16"/>
  <c r="EM111" i="16" s="1"/>
  <c r="DQ95" i="16"/>
  <c r="EM95" i="16" s="1"/>
  <c r="DQ79" i="16"/>
  <c r="EM79" i="16" s="1"/>
  <c r="DQ63" i="16"/>
  <c r="EM63" i="16" s="1"/>
  <c r="DQ47" i="16"/>
  <c r="EM47" i="16" s="1"/>
  <c r="DQ31" i="16"/>
  <c r="EM31" i="16" s="1"/>
  <c r="DQ1005" i="16"/>
  <c r="EM1005" i="16" s="1"/>
  <c r="DQ989" i="16"/>
  <c r="EM989" i="16" s="1"/>
  <c r="DQ972" i="16"/>
  <c r="EM972" i="16" s="1"/>
  <c r="DQ957" i="16"/>
  <c r="EM957" i="16" s="1"/>
  <c r="DQ941" i="16"/>
  <c r="EM941" i="16" s="1"/>
  <c r="DQ925" i="16"/>
  <c r="EM925" i="16" s="1"/>
  <c r="DQ909" i="16"/>
  <c r="EM909" i="16" s="1"/>
  <c r="DQ893" i="16"/>
  <c r="EM893" i="16" s="1"/>
  <c r="DQ877" i="16"/>
  <c r="EM877" i="16" s="1"/>
  <c r="DQ861" i="16"/>
  <c r="EM861" i="16" s="1"/>
  <c r="DQ845" i="16"/>
  <c r="EM845" i="16" s="1"/>
  <c r="DQ829" i="16"/>
  <c r="EM829" i="16" s="1"/>
  <c r="DQ813" i="16"/>
  <c r="EM813" i="16" s="1"/>
  <c r="DQ797" i="16"/>
  <c r="EM797" i="16" s="1"/>
  <c r="DQ780" i="16"/>
  <c r="EM780" i="16" s="1"/>
  <c r="DQ765" i="16"/>
  <c r="EM765" i="16" s="1"/>
  <c r="DQ749" i="16"/>
  <c r="EM749" i="16" s="1"/>
  <c r="DQ732" i="16"/>
  <c r="EM732" i="16" s="1"/>
  <c r="DQ717" i="16"/>
  <c r="EM717" i="16" s="1"/>
  <c r="DQ701" i="16"/>
  <c r="EM701" i="16" s="1"/>
  <c r="DQ685" i="16"/>
  <c r="EM685" i="16" s="1"/>
  <c r="DQ669" i="16"/>
  <c r="EM669" i="16" s="1"/>
  <c r="DQ653" i="16"/>
  <c r="EM653" i="16" s="1"/>
  <c r="DQ637" i="16"/>
  <c r="EM637" i="16" s="1"/>
  <c r="DQ621" i="16"/>
  <c r="EM621" i="16" s="1"/>
  <c r="DQ605" i="16"/>
  <c r="EM605" i="16" s="1"/>
  <c r="DQ589" i="16"/>
  <c r="EM589" i="16" s="1"/>
  <c r="DQ573" i="16"/>
  <c r="EM573" i="16" s="1"/>
  <c r="DQ556" i="16"/>
  <c r="EM556" i="16" s="1"/>
  <c r="DQ541" i="16"/>
  <c r="EM541" i="16" s="1"/>
  <c r="DQ525" i="16"/>
  <c r="EM525" i="16" s="1"/>
  <c r="DQ509" i="16"/>
  <c r="EM509" i="16" s="1"/>
  <c r="DQ493" i="16"/>
  <c r="EM493" i="16" s="1"/>
  <c r="DQ477" i="16"/>
  <c r="EM477" i="16" s="1"/>
  <c r="DQ461" i="16"/>
  <c r="EM461" i="16" s="1"/>
  <c r="DQ445" i="16"/>
  <c r="EM445" i="16" s="1"/>
  <c r="DQ429" i="16"/>
  <c r="EM429" i="16" s="1"/>
  <c r="DQ413" i="16"/>
  <c r="EM413" i="16" s="1"/>
  <c r="DQ397" i="16"/>
  <c r="EM397" i="16" s="1"/>
  <c r="DQ381" i="16"/>
  <c r="EM381" i="16" s="1"/>
  <c r="DQ365" i="16"/>
  <c r="EM365" i="16" s="1"/>
  <c r="DQ349" i="16"/>
  <c r="EM349" i="16" s="1"/>
  <c r="DQ333" i="16"/>
  <c r="EM333" i="16" s="1"/>
  <c r="DQ317" i="16"/>
  <c r="EM317" i="16" s="1"/>
  <c r="DQ301" i="16"/>
  <c r="EM301" i="16" s="1"/>
  <c r="DQ285" i="16"/>
  <c r="EM285" i="16" s="1"/>
  <c r="DQ269" i="16"/>
  <c r="EM269" i="16" s="1"/>
  <c r="DQ253" i="16"/>
  <c r="EM253" i="16" s="1"/>
  <c r="DQ237" i="16"/>
  <c r="EM237" i="16" s="1"/>
  <c r="DQ221" i="16"/>
  <c r="EM221" i="16" s="1"/>
  <c r="DQ205" i="16"/>
  <c r="EM205" i="16" s="1"/>
  <c r="DQ189" i="16"/>
  <c r="EM189" i="16" s="1"/>
  <c r="DQ173" i="16"/>
  <c r="EM173" i="16" s="1"/>
  <c r="DQ157" i="16"/>
  <c r="EM157" i="16" s="1"/>
  <c r="DQ141" i="16"/>
  <c r="EM141" i="16" s="1"/>
  <c r="DQ125" i="16"/>
  <c r="EM125" i="16" s="1"/>
  <c r="DQ109" i="16"/>
  <c r="EM109" i="16" s="1"/>
  <c r="DQ93" i="16"/>
  <c r="EM93" i="16" s="1"/>
  <c r="DQ77" i="16"/>
  <c r="EM77" i="16" s="1"/>
  <c r="DQ61" i="16"/>
  <c r="EM61" i="16" s="1"/>
  <c r="DQ45" i="16"/>
  <c r="EM45" i="16" s="1"/>
  <c r="DQ29" i="16"/>
  <c r="EM29" i="16" s="1"/>
  <c r="DQ1004" i="16"/>
  <c r="EM1004" i="16" s="1"/>
  <c r="DQ988" i="16"/>
  <c r="EM988" i="16" s="1"/>
  <c r="DQ973" i="16"/>
  <c r="EM973" i="16" s="1"/>
  <c r="DQ956" i="16"/>
  <c r="EM956" i="16" s="1"/>
  <c r="DQ940" i="16"/>
  <c r="EM940" i="16" s="1"/>
  <c r="DQ924" i="16"/>
  <c r="EM924" i="16" s="1"/>
  <c r="DQ908" i="16"/>
  <c r="EM908" i="16" s="1"/>
  <c r="DQ892" i="16"/>
  <c r="EM892" i="16" s="1"/>
  <c r="DQ876" i="16"/>
  <c r="EM876" i="16" s="1"/>
  <c r="DQ860" i="16"/>
  <c r="EM860" i="16" s="1"/>
  <c r="DQ844" i="16"/>
  <c r="EM844" i="16" s="1"/>
  <c r="DQ828" i="16"/>
  <c r="EM828" i="16" s="1"/>
  <c r="DQ812" i="16"/>
  <c r="EM812" i="16" s="1"/>
  <c r="DQ796" i="16"/>
  <c r="EM796" i="16" s="1"/>
  <c r="DQ781" i="16"/>
  <c r="EM781" i="16" s="1"/>
  <c r="DQ764" i="16"/>
  <c r="EM764" i="16" s="1"/>
  <c r="DQ748" i="16"/>
  <c r="EM748" i="16" s="1"/>
  <c r="DQ733" i="16"/>
  <c r="EM733" i="16" s="1"/>
  <c r="DQ716" i="16"/>
  <c r="EM716" i="16" s="1"/>
  <c r="DQ700" i="16"/>
  <c r="EM700" i="16" s="1"/>
  <c r="DQ684" i="16"/>
  <c r="EM684" i="16" s="1"/>
  <c r="DQ668" i="16"/>
  <c r="EM668" i="16" s="1"/>
  <c r="DQ652" i="16"/>
  <c r="EM652" i="16" s="1"/>
  <c r="DQ636" i="16"/>
  <c r="EM636" i="16" s="1"/>
  <c r="DQ620" i="16"/>
  <c r="EM620" i="16" s="1"/>
  <c r="DQ604" i="16"/>
  <c r="EM604" i="16" s="1"/>
  <c r="DQ588" i="16"/>
  <c r="EM588" i="16" s="1"/>
  <c r="DQ572" i="16"/>
  <c r="EM572" i="16" s="1"/>
  <c r="DQ557" i="16"/>
  <c r="EM557" i="16" s="1"/>
  <c r="DQ540" i="16"/>
  <c r="EM540" i="16" s="1"/>
  <c r="DQ524" i="16"/>
  <c r="EM524" i="16" s="1"/>
  <c r="DQ508" i="16"/>
  <c r="EM508" i="16" s="1"/>
  <c r="DQ492" i="16"/>
  <c r="EM492" i="16" s="1"/>
  <c r="DQ476" i="16"/>
  <c r="EM476" i="16" s="1"/>
  <c r="DQ460" i="16"/>
  <c r="EM460" i="16" s="1"/>
  <c r="DQ444" i="16"/>
  <c r="EM444" i="16" s="1"/>
  <c r="DQ428" i="16"/>
  <c r="EM428" i="16" s="1"/>
  <c r="DQ412" i="16"/>
  <c r="EM412" i="16" s="1"/>
  <c r="DQ396" i="16"/>
  <c r="EM396" i="16" s="1"/>
  <c r="DQ380" i="16"/>
  <c r="EM380" i="16" s="1"/>
  <c r="DQ364" i="16"/>
  <c r="EM364" i="16" s="1"/>
  <c r="DQ348" i="16"/>
  <c r="EM348" i="16" s="1"/>
  <c r="DQ332" i="16"/>
  <c r="EM332" i="16" s="1"/>
  <c r="DQ316" i="16"/>
  <c r="EM316" i="16" s="1"/>
  <c r="DQ300" i="16"/>
  <c r="EM300" i="16" s="1"/>
  <c r="DQ284" i="16"/>
  <c r="EM284" i="16" s="1"/>
  <c r="DQ268" i="16"/>
  <c r="EM268" i="16" s="1"/>
  <c r="DQ252" i="16"/>
  <c r="EM252" i="16" s="1"/>
  <c r="DQ236" i="16"/>
  <c r="EM236" i="16" s="1"/>
  <c r="DQ220" i="16"/>
  <c r="EM220" i="16" s="1"/>
  <c r="DQ204" i="16"/>
  <c r="EM204" i="16" s="1"/>
  <c r="DQ188" i="16"/>
  <c r="EM188" i="16" s="1"/>
  <c r="DQ172" i="16"/>
  <c r="EM172" i="16" s="1"/>
  <c r="DQ156" i="16"/>
  <c r="EM156" i="16" s="1"/>
  <c r="DQ140" i="16"/>
  <c r="EM140" i="16" s="1"/>
  <c r="DQ124" i="16"/>
  <c r="EM124" i="16" s="1"/>
  <c r="DQ108" i="16"/>
  <c r="EM108" i="16" s="1"/>
  <c r="DQ92" i="16"/>
  <c r="EM92" i="16" s="1"/>
  <c r="DQ76" i="16"/>
  <c r="EM76" i="16" s="1"/>
  <c r="DQ60" i="16"/>
  <c r="EM60" i="16" s="1"/>
  <c r="DQ44" i="16"/>
  <c r="EM44" i="16" s="1"/>
  <c r="DQ28" i="16"/>
  <c r="EM28" i="16" s="1"/>
  <c r="DX1012" i="16"/>
  <c r="ET1012" i="16" s="1"/>
  <c r="DX996" i="16"/>
  <c r="ET996" i="16" s="1"/>
  <c r="DX980" i="16"/>
  <c r="ET980" i="16" s="1"/>
  <c r="DX964" i="16"/>
  <c r="ET964" i="16" s="1"/>
  <c r="DX948" i="16"/>
  <c r="ET948" i="16" s="1"/>
  <c r="DX932" i="16"/>
  <c r="ET932" i="16" s="1"/>
  <c r="DX916" i="16"/>
  <c r="ET916" i="16" s="1"/>
  <c r="DX900" i="16"/>
  <c r="ET900" i="16" s="1"/>
  <c r="DX884" i="16"/>
  <c r="ET884" i="16" s="1"/>
  <c r="DX868" i="16"/>
  <c r="ET868" i="16" s="1"/>
  <c r="DX852" i="16"/>
  <c r="ET852" i="16" s="1"/>
  <c r="DX836" i="16"/>
  <c r="ET836" i="16" s="1"/>
  <c r="DX820" i="16"/>
  <c r="ET820" i="16" s="1"/>
  <c r="DX804" i="16"/>
  <c r="ET804" i="16" s="1"/>
  <c r="DX788" i="16"/>
  <c r="ET788" i="16" s="1"/>
  <c r="DX772" i="16"/>
  <c r="ET772" i="16" s="1"/>
  <c r="DX756" i="16"/>
  <c r="ET756" i="16" s="1"/>
  <c r="DX740" i="16"/>
  <c r="ET740" i="16" s="1"/>
  <c r="DX724" i="16"/>
  <c r="ET724" i="16" s="1"/>
  <c r="DX708" i="16"/>
  <c r="ET708" i="16" s="1"/>
  <c r="DX692" i="16"/>
  <c r="ET692" i="16" s="1"/>
  <c r="DX676" i="16"/>
  <c r="ET676" i="16" s="1"/>
  <c r="DX660" i="16"/>
  <c r="ET660" i="16" s="1"/>
  <c r="DX644" i="16"/>
  <c r="ET644" i="16" s="1"/>
  <c r="DX628" i="16"/>
  <c r="ET628" i="16" s="1"/>
  <c r="DX612" i="16"/>
  <c r="ET612" i="16" s="1"/>
  <c r="DX596" i="16"/>
  <c r="ET596" i="16" s="1"/>
  <c r="DX580" i="16"/>
  <c r="ET580" i="16" s="1"/>
  <c r="DX564" i="16"/>
  <c r="ET564" i="16" s="1"/>
  <c r="DX548" i="16"/>
  <c r="ET548" i="16" s="1"/>
  <c r="DX532" i="16"/>
  <c r="ET532" i="16" s="1"/>
  <c r="DX516" i="16"/>
  <c r="ET516" i="16" s="1"/>
  <c r="DX500" i="16"/>
  <c r="ET500" i="16" s="1"/>
  <c r="DX1011" i="16"/>
  <c r="ET1011" i="16" s="1"/>
  <c r="DX995" i="16"/>
  <c r="ET995" i="16" s="1"/>
  <c r="DX979" i="16"/>
  <c r="ET979" i="16" s="1"/>
  <c r="DX963" i="16"/>
  <c r="ET963" i="16" s="1"/>
  <c r="DX947" i="16"/>
  <c r="ET947" i="16" s="1"/>
  <c r="DX931" i="16"/>
  <c r="ET931" i="16" s="1"/>
  <c r="DX915" i="16"/>
  <c r="ET915" i="16" s="1"/>
  <c r="DX899" i="16"/>
  <c r="ET899" i="16" s="1"/>
  <c r="DX883" i="16"/>
  <c r="ET883" i="16" s="1"/>
  <c r="DX867" i="16"/>
  <c r="ET867" i="16" s="1"/>
  <c r="DX851" i="16"/>
  <c r="ET851" i="16" s="1"/>
  <c r="DX835" i="16"/>
  <c r="ET835" i="16" s="1"/>
  <c r="DX819" i="16"/>
  <c r="ET819" i="16" s="1"/>
  <c r="DX803" i="16"/>
  <c r="ET803" i="16" s="1"/>
  <c r="DX787" i="16"/>
  <c r="ET787" i="16" s="1"/>
  <c r="DX771" i="16"/>
  <c r="ET771" i="16" s="1"/>
  <c r="DX755" i="16"/>
  <c r="ET755" i="16" s="1"/>
  <c r="DX739" i="16"/>
  <c r="ET739" i="16" s="1"/>
  <c r="DX723" i="16"/>
  <c r="ET723" i="16" s="1"/>
  <c r="DX707" i="16"/>
  <c r="ET707" i="16" s="1"/>
  <c r="DX691" i="16"/>
  <c r="ET691" i="16" s="1"/>
  <c r="DX675" i="16"/>
  <c r="ET675" i="16" s="1"/>
  <c r="DX659" i="16"/>
  <c r="ET659" i="16" s="1"/>
  <c r="DX643" i="16"/>
  <c r="ET643" i="16" s="1"/>
  <c r="DX627" i="16"/>
  <c r="ET627" i="16" s="1"/>
  <c r="DX611" i="16"/>
  <c r="ET611" i="16" s="1"/>
  <c r="DX595" i="16"/>
  <c r="ET595" i="16" s="1"/>
  <c r="DX579" i="16"/>
  <c r="ET579" i="16" s="1"/>
  <c r="DX563" i="16"/>
  <c r="ET563" i="16" s="1"/>
  <c r="DX547" i="16"/>
  <c r="ET547" i="16" s="1"/>
  <c r="DX531" i="16"/>
  <c r="ET531" i="16" s="1"/>
  <c r="DX515" i="16"/>
  <c r="ET515" i="16" s="1"/>
  <c r="DX499" i="16"/>
  <c r="ET499" i="16" s="1"/>
  <c r="DX1010" i="16"/>
  <c r="ET1010" i="16" s="1"/>
  <c r="DX994" i="16"/>
  <c r="ET994" i="16" s="1"/>
  <c r="DX978" i="16"/>
  <c r="ET978" i="16" s="1"/>
  <c r="DX962" i="16"/>
  <c r="ET962" i="16" s="1"/>
  <c r="DX946" i="16"/>
  <c r="ET946" i="16" s="1"/>
  <c r="DX930" i="16"/>
  <c r="ET930" i="16" s="1"/>
  <c r="DX914" i="16"/>
  <c r="ET914" i="16" s="1"/>
  <c r="DX898" i="16"/>
  <c r="ET898" i="16" s="1"/>
  <c r="DX882" i="16"/>
  <c r="ET882" i="16" s="1"/>
  <c r="DX866" i="16"/>
  <c r="ET866" i="16" s="1"/>
  <c r="DX850" i="16"/>
  <c r="ET850" i="16" s="1"/>
  <c r="DX834" i="16"/>
  <c r="ET834" i="16" s="1"/>
  <c r="DX818" i="16"/>
  <c r="ET818" i="16" s="1"/>
  <c r="DX802" i="16"/>
  <c r="ET802" i="16" s="1"/>
  <c r="DX786" i="16"/>
  <c r="ET786" i="16" s="1"/>
  <c r="DX770" i="16"/>
  <c r="ET770" i="16" s="1"/>
  <c r="DX754" i="16"/>
  <c r="ET754" i="16" s="1"/>
  <c r="DX738" i="16"/>
  <c r="ET738" i="16" s="1"/>
  <c r="DX722" i="16"/>
  <c r="ET722" i="16" s="1"/>
  <c r="DX706" i="16"/>
  <c r="ET706" i="16" s="1"/>
  <c r="DX690" i="16"/>
  <c r="ET690" i="16" s="1"/>
  <c r="DX674" i="16"/>
  <c r="ET674" i="16" s="1"/>
  <c r="DX658" i="16"/>
  <c r="ET658" i="16" s="1"/>
  <c r="DX642" i="16"/>
  <c r="ET642" i="16" s="1"/>
  <c r="DX626" i="16"/>
  <c r="ET626" i="16" s="1"/>
  <c r="DX610" i="16"/>
  <c r="ET610" i="16" s="1"/>
  <c r="DX594" i="16"/>
  <c r="ET594" i="16" s="1"/>
  <c r="DX578" i="16"/>
  <c r="ET578" i="16" s="1"/>
  <c r="DX562" i="16"/>
  <c r="ET562" i="16" s="1"/>
  <c r="DX546" i="16"/>
  <c r="ET546" i="16" s="1"/>
  <c r="DX530" i="16"/>
  <c r="ET530" i="16" s="1"/>
  <c r="DX514" i="16"/>
  <c r="ET514" i="16" s="1"/>
  <c r="DX498" i="16"/>
  <c r="ET498" i="16" s="1"/>
  <c r="DX1009" i="16"/>
  <c r="ET1009" i="16" s="1"/>
  <c r="DX993" i="16"/>
  <c r="ET993" i="16" s="1"/>
  <c r="DX977" i="16"/>
  <c r="ET977" i="16" s="1"/>
  <c r="DX961" i="16"/>
  <c r="ET961" i="16" s="1"/>
  <c r="DX945" i="16"/>
  <c r="ET945" i="16" s="1"/>
  <c r="DX929" i="16"/>
  <c r="ET929" i="16" s="1"/>
  <c r="DX913" i="16"/>
  <c r="ET913" i="16" s="1"/>
  <c r="DX897" i="16"/>
  <c r="ET897" i="16" s="1"/>
  <c r="DX881" i="16"/>
  <c r="ET881" i="16" s="1"/>
  <c r="DX865" i="16"/>
  <c r="ET865" i="16" s="1"/>
  <c r="DX849" i="16"/>
  <c r="ET849" i="16" s="1"/>
  <c r="DX833" i="16"/>
  <c r="ET833" i="16" s="1"/>
  <c r="DX817" i="16"/>
  <c r="ET817" i="16" s="1"/>
  <c r="DX801" i="16"/>
  <c r="ET801" i="16" s="1"/>
  <c r="DX785" i="16"/>
  <c r="ET785" i="16" s="1"/>
  <c r="DX769" i="16"/>
  <c r="ET769" i="16" s="1"/>
  <c r="DX753" i="16"/>
  <c r="ET753" i="16" s="1"/>
  <c r="DX737" i="16"/>
  <c r="ET737" i="16" s="1"/>
  <c r="DX721" i="16"/>
  <c r="ET721" i="16" s="1"/>
  <c r="DX705" i="16"/>
  <c r="ET705" i="16" s="1"/>
  <c r="DX689" i="16"/>
  <c r="ET689" i="16" s="1"/>
  <c r="DX673" i="16"/>
  <c r="ET673" i="16" s="1"/>
  <c r="DX657" i="16"/>
  <c r="ET657" i="16" s="1"/>
  <c r="DX641" i="16"/>
  <c r="ET641" i="16" s="1"/>
  <c r="DX625" i="16"/>
  <c r="ET625" i="16" s="1"/>
  <c r="DX609" i="16"/>
  <c r="ET609" i="16" s="1"/>
  <c r="DX593" i="16"/>
  <c r="ET593" i="16" s="1"/>
  <c r="DX577" i="16"/>
  <c r="ET577" i="16" s="1"/>
  <c r="DX561" i="16"/>
  <c r="ET561" i="16" s="1"/>
  <c r="DX545" i="16"/>
  <c r="ET545" i="16" s="1"/>
  <c r="DX529" i="16"/>
  <c r="ET529" i="16" s="1"/>
  <c r="DX513" i="16"/>
  <c r="ET513" i="16" s="1"/>
  <c r="DX497" i="16"/>
  <c r="ET497" i="16" s="1"/>
  <c r="DX1007" i="16"/>
  <c r="ET1007" i="16" s="1"/>
  <c r="DX991" i="16"/>
  <c r="ET991" i="16" s="1"/>
  <c r="DX975" i="16"/>
  <c r="ET975" i="16" s="1"/>
  <c r="DX959" i="16"/>
  <c r="ET959" i="16" s="1"/>
  <c r="DX943" i="16"/>
  <c r="ET943" i="16" s="1"/>
  <c r="DX927" i="16"/>
  <c r="ET927" i="16" s="1"/>
  <c r="DX911" i="16"/>
  <c r="ET911" i="16" s="1"/>
  <c r="DX895" i="16"/>
  <c r="ET895" i="16" s="1"/>
  <c r="DX879" i="16"/>
  <c r="ET879" i="16" s="1"/>
  <c r="DX863" i="16"/>
  <c r="ET863" i="16" s="1"/>
  <c r="DX847" i="16"/>
  <c r="ET847" i="16" s="1"/>
  <c r="DX831" i="16"/>
  <c r="ET831" i="16" s="1"/>
  <c r="DX815" i="16"/>
  <c r="ET815" i="16" s="1"/>
  <c r="DX799" i="16"/>
  <c r="ET799" i="16" s="1"/>
  <c r="DX783" i="16"/>
  <c r="ET783" i="16" s="1"/>
  <c r="DX767" i="16"/>
  <c r="ET767" i="16" s="1"/>
  <c r="DX751" i="16"/>
  <c r="ET751" i="16" s="1"/>
  <c r="DX735" i="16"/>
  <c r="ET735" i="16" s="1"/>
  <c r="DX719" i="16"/>
  <c r="ET719" i="16" s="1"/>
  <c r="DX703" i="16"/>
  <c r="ET703" i="16" s="1"/>
  <c r="DX687" i="16"/>
  <c r="ET687" i="16" s="1"/>
  <c r="DX671" i="16"/>
  <c r="ET671" i="16" s="1"/>
  <c r="DX655" i="16"/>
  <c r="ET655" i="16" s="1"/>
  <c r="DX639" i="16"/>
  <c r="ET639" i="16" s="1"/>
  <c r="DX623" i="16"/>
  <c r="ET623" i="16" s="1"/>
  <c r="DX607" i="16"/>
  <c r="ET607" i="16" s="1"/>
  <c r="DX591" i="16"/>
  <c r="ET591" i="16" s="1"/>
  <c r="DX575" i="16"/>
  <c r="ET575" i="16" s="1"/>
  <c r="DX559" i="16"/>
  <c r="ET559" i="16" s="1"/>
  <c r="DX543" i="16"/>
  <c r="ET543" i="16" s="1"/>
  <c r="DX527" i="16"/>
  <c r="ET527" i="16" s="1"/>
  <c r="DX511" i="16"/>
  <c r="ET511" i="16" s="1"/>
  <c r="DX1006" i="16"/>
  <c r="ET1006" i="16" s="1"/>
  <c r="DX990" i="16"/>
  <c r="ET990" i="16" s="1"/>
  <c r="DX974" i="16"/>
  <c r="ET974" i="16" s="1"/>
  <c r="DX958" i="16"/>
  <c r="ET958" i="16" s="1"/>
  <c r="DX942" i="16"/>
  <c r="ET942" i="16" s="1"/>
  <c r="DX926" i="16"/>
  <c r="ET926" i="16" s="1"/>
  <c r="DX910" i="16"/>
  <c r="ET910" i="16" s="1"/>
  <c r="DX894" i="16"/>
  <c r="ET894" i="16" s="1"/>
  <c r="DX878" i="16"/>
  <c r="ET878" i="16" s="1"/>
  <c r="DX862" i="16"/>
  <c r="ET862" i="16" s="1"/>
  <c r="DX846" i="16"/>
  <c r="ET846" i="16" s="1"/>
  <c r="DX830" i="16"/>
  <c r="ET830" i="16" s="1"/>
  <c r="DX814" i="16"/>
  <c r="ET814" i="16" s="1"/>
  <c r="DX798" i="16"/>
  <c r="ET798" i="16" s="1"/>
  <c r="DX782" i="16"/>
  <c r="ET782" i="16" s="1"/>
  <c r="DX766" i="16"/>
  <c r="ET766" i="16" s="1"/>
  <c r="DX750" i="16"/>
  <c r="ET750" i="16" s="1"/>
  <c r="DX734" i="16"/>
  <c r="ET734" i="16" s="1"/>
  <c r="DX718" i="16"/>
  <c r="ET718" i="16" s="1"/>
  <c r="DX702" i="16"/>
  <c r="ET702" i="16" s="1"/>
  <c r="DX686" i="16"/>
  <c r="ET686" i="16" s="1"/>
  <c r="DX670" i="16"/>
  <c r="ET670" i="16" s="1"/>
  <c r="DX654" i="16"/>
  <c r="ET654" i="16" s="1"/>
  <c r="DX638" i="16"/>
  <c r="ET638" i="16" s="1"/>
  <c r="DX622" i="16"/>
  <c r="ET622" i="16" s="1"/>
  <c r="DX606" i="16"/>
  <c r="ET606" i="16" s="1"/>
  <c r="DX590" i="16"/>
  <c r="ET590" i="16" s="1"/>
  <c r="DX574" i="16"/>
  <c r="ET574" i="16" s="1"/>
  <c r="DX558" i="16"/>
  <c r="ET558" i="16" s="1"/>
  <c r="DX542" i="16"/>
  <c r="ET542" i="16" s="1"/>
  <c r="DX526" i="16"/>
  <c r="ET526" i="16" s="1"/>
  <c r="DX510" i="16"/>
  <c r="ET510" i="16" s="1"/>
  <c r="DX494" i="16"/>
  <c r="ET494" i="16" s="1"/>
  <c r="DX478" i="16"/>
  <c r="ET478" i="16" s="1"/>
  <c r="DX462" i="16"/>
  <c r="ET462" i="16" s="1"/>
  <c r="DX446" i="16"/>
  <c r="ET446" i="16" s="1"/>
  <c r="DX430" i="16"/>
  <c r="ET430" i="16" s="1"/>
  <c r="DX1005" i="16"/>
  <c r="ET1005" i="16" s="1"/>
  <c r="DX989" i="16"/>
  <c r="ET989" i="16" s="1"/>
  <c r="DX973" i="16"/>
  <c r="ET973" i="16" s="1"/>
  <c r="DX957" i="16"/>
  <c r="ET957" i="16" s="1"/>
  <c r="DX941" i="16"/>
  <c r="ET941" i="16" s="1"/>
  <c r="DX925" i="16"/>
  <c r="ET925" i="16" s="1"/>
  <c r="DX909" i="16"/>
  <c r="ET909" i="16" s="1"/>
  <c r="DX893" i="16"/>
  <c r="ET893" i="16" s="1"/>
  <c r="DX877" i="16"/>
  <c r="ET877" i="16" s="1"/>
  <c r="DX861" i="16"/>
  <c r="ET861" i="16" s="1"/>
  <c r="DX845" i="16"/>
  <c r="ET845" i="16" s="1"/>
  <c r="DX829" i="16"/>
  <c r="ET829" i="16" s="1"/>
  <c r="DX813" i="16"/>
  <c r="ET813" i="16" s="1"/>
  <c r="DX797" i="16"/>
  <c r="ET797" i="16" s="1"/>
  <c r="DX781" i="16"/>
  <c r="ET781" i="16" s="1"/>
  <c r="DX765" i="16"/>
  <c r="ET765" i="16" s="1"/>
  <c r="DX749" i="16"/>
  <c r="ET749" i="16" s="1"/>
  <c r="DX733" i="16"/>
  <c r="ET733" i="16" s="1"/>
  <c r="DX717" i="16"/>
  <c r="ET717" i="16" s="1"/>
  <c r="DX701" i="16"/>
  <c r="ET701" i="16" s="1"/>
  <c r="DX685" i="16"/>
  <c r="ET685" i="16" s="1"/>
  <c r="DX669" i="16"/>
  <c r="ET669" i="16" s="1"/>
  <c r="DX653" i="16"/>
  <c r="ET653" i="16" s="1"/>
  <c r="DX637" i="16"/>
  <c r="ET637" i="16" s="1"/>
  <c r="DX621" i="16"/>
  <c r="ET621" i="16" s="1"/>
  <c r="DX605" i="16"/>
  <c r="ET605" i="16" s="1"/>
  <c r="DX589" i="16"/>
  <c r="ET589" i="16" s="1"/>
  <c r="DX573" i="16"/>
  <c r="ET573" i="16" s="1"/>
  <c r="DX557" i="16"/>
  <c r="ET557" i="16" s="1"/>
  <c r="DX541" i="16"/>
  <c r="ET541" i="16" s="1"/>
  <c r="DX525" i="16"/>
  <c r="ET525" i="16" s="1"/>
  <c r="DX509" i="16"/>
  <c r="ET509" i="16" s="1"/>
  <c r="DX493" i="16"/>
  <c r="ET493" i="16" s="1"/>
  <c r="DX477" i="16"/>
  <c r="ET477" i="16" s="1"/>
  <c r="DX1004" i="16"/>
  <c r="ET1004" i="16" s="1"/>
  <c r="DX988" i="16"/>
  <c r="ET988" i="16" s="1"/>
  <c r="DX972" i="16"/>
  <c r="ET972" i="16" s="1"/>
  <c r="DX956" i="16"/>
  <c r="ET956" i="16" s="1"/>
  <c r="DX940" i="16"/>
  <c r="ET940" i="16" s="1"/>
  <c r="DX924" i="16"/>
  <c r="ET924" i="16" s="1"/>
  <c r="DX908" i="16"/>
  <c r="ET908" i="16" s="1"/>
  <c r="DX892" i="16"/>
  <c r="ET892" i="16" s="1"/>
  <c r="DX876" i="16"/>
  <c r="ET876" i="16" s="1"/>
  <c r="DX860" i="16"/>
  <c r="ET860" i="16" s="1"/>
  <c r="DX844" i="16"/>
  <c r="ET844" i="16" s="1"/>
  <c r="DX828" i="16"/>
  <c r="ET828" i="16" s="1"/>
  <c r="DX812" i="16"/>
  <c r="ET812" i="16" s="1"/>
  <c r="DX796" i="16"/>
  <c r="ET796" i="16" s="1"/>
  <c r="DX780" i="16"/>
  <c r="ET780" i="16" s="1"/>
  <c r="DX764" i="16"/>
  <c r="ET764" i="16" s="1"/>
  <c r="DX748" i="16"/>
  <c r="ET748" i="16" s="1"/>
  <c r="DX732" i="16"/>
  <c r="ET732" i="16" s="1"/>
  <c r="DX716" i="16"/>
  <c r="ET716" i="16" s="1"/>
  <c r="DX700" i="16"/>
  <c r="ET700" i="16" s="1"/>
  <c r="DX684" i="16"/>
  <c r="ET684" i="16" s="1"/>
  <c r="DX668" i="16"/>
  <c r="ET668" i="16" s="1"/>
  <c r="DX652" i="16"/>
  <c r="ET652" i="16" s="1"/>
  <c r="DX636" i="16"/>
  <c r="ET636" i="16" s="1"/>
  <c r="DX620" i="16"/>
  <c r="ET620" i="16" s="1"/>
  <c r="DX604" i="16"/>
  <c r="ET604" i="16" s="1"/>
  <c r="DX588" i="16"/>
  <c r="ET588" i="16" s="1"/>
  <c r="DX572" i="16"/>
  <c r="ET572" i="16" s="1"/>
  <c r="DX556" i="16"/>
  <c r="ET556" i="16" s="1"/>
  <c r="DX540" i="16"/>
  <c r="ET540" i="16" s="1"/>
  <c r="DX524" i="16"/>
  <c r="ET524" i="16" s="1"/>
  <c r="DX508" i="16"/>
  <c r="ET508" i="16" s="1"/>
  <c r="DX492" i="16"/>
  <c r="ET492" i="16" s="1"/>
  <c r="DX476" i="16"/>
  <c r="ET476" i="16" s="1"/>
  <c r="DX460" i="16"/>
  <c r="ET460" i="16" s="1"/>
  <c r="DX444" i="16"/>
  <c r="ET444" i="16" s="1"/>
  <c r="DX428" i="16"/>
  <c r="ET428" i="16" s="1"/>
  <c r="DX412" i="16"/>
  <c r="ET412" i="16" s="1"/>
  <c r="DX396" i="16"/>
  <c r="ET396" i="16" s="1"/>
  <c r="DX380" i="16"/>
  <c r="ET380" i="16" s="1"/>
  <c r="DX364" i="16"/>
  <c r="ET364" i="16" s="1"/>
  <c r="DX348" i="16"/>
  <c r="ET348" i="16" s="1"/>
  <c r="DX332" i="16"/>
  <c r="ET332" i="16" s="1"/>
  <c r="DX316" i="16"/>
  <c r="ET316" i="16" s="1"/>
  <c r="DX300" i="16"/>
  <c r="ET300" i="16" s="1"/>
  <c r="DX284" i="16"/>
  <c r="ET284" i="16" s="1"/>
  <c r="DX268" i="16"/>
  <c r="ET268" i="16" s="1"/>
  <c r="DX252" i="16"/>
  <c r="ET252" i="16" s="1"/>
  <c r="DX236" i="16"/>
  <c r="ET236" i="16" s="1"/>
  <c r="DX220" i="16"/>
  <c r="ET220" i="16" s="1"/>
  <c r="DX204" i="16"/>
  <c r="ET204" i="16" s="1"/>
  <c r="DX188" i="16"/>
  <c r="ET188" i="16" s="1"/>
  <c r="DX172" i="16"/>
  <c r="ET172" i="16" s="1"/>
  <c r="DX156" i="16"/>
  <c r="ET156" i="16" s="1"/>
  <c r="DX140" i="16"/>
  <c r="ET140" i="16" s="1"/>
  <c r="DX124" i="16"/>
  <c r="ET124" i="16" s="1"/>
  <c r="DX108" i="16"/>
  <c r="ET108" i="16" s="1"/>
  <c r="DX92" i="16"/>
  <c r="ET92" i="16" s="1"/>
  <c r="DX76" i="16"/>
  <c r="ET76" i="16" s="1"/>
  <c r="DX60" i="16"/>
  <c r="ET60" i="16" s="1"/>
  <c r="DX44" i="16"/>
  <c r="ET44" i="16" s="1"/>
  <c r="DX28" i="16"/>
  <c r="ET28" i="16" s="1"/>
  <c r="DX1003" i="16"/>
  <c r="ET1003" i="16" s="1"/>
  <c r="DX987" i="16"/>
  <c r="ET987" i="16" s="1"/>
  <c r="DX971" i="16"/>
  <c r="ET971" i="16" s="1"/>
  <c r="DX955" i="16"/>
  <c r="ET955" i="16" s="1"/>
  <c r="DX939" i="16"/>
  <c r="ET939" i="16" s="1"/>
  <c r="DX923" i="16"/>
  <c r="ET923" i="16" s="1"/>
  <c r="DX907" i="16"/>
  <c r="ET907" i="16" s="1"/>
  <c r="DX891" i="16"/>
  <c r="ET891" i="16" s="1"/>
  <c r="DX875" i="16"/>
  <c r="ET875" i="16" s="1"/>
  <c r="DX859" i="16"/>
  <c r="ET859" i="16" s="1"/>
  <c r="DX843" i="16"/>
  <c r="ET843" i="16" s="1"/>
  <c r="DX827" i="16"/>
  <c r="ET827" i="16" s="1"/>
  <c r="DX811" i="16"/>
  <c r="ET811" i="16" s="1"/>
  <c r="DX795" i="16"/>
  <c r="ET795" i="16" s="1"/>
  <c r="DX779" i="16"/>
  <c r="ET779" i="16" s="1"/>
  <c r="DX763" i="16"/>
  <c r="ET763" i="16" s="1"/>
  <c r="DX747" i="16"/>
  <c r="ET747" i="16" s="1"/>
  <c r="DX731" i="16"/>
  <c r="ET731" i="16" s="1"/>
  <c r="DX715" i="16"/>
  <c r="ET715" i="16" s="1"/>
  <c r="DX699" i="16"/>
  <c r="ET699" i="16" s="1"/>
  <c r="DX683" i="16"/>
  <c r="ET683" i="16" s="1"/>
  <c r="DX667" i="16"/>
  <c r="ET667" i="16" s="1"/>
  <c r="DX651" i="16"/>
  <c r="ET651" i="16" s="1"/>
  <c r="DX635" i="16"/>
  <c r="ET635" i="16" s="1"/>
  <c r="DX619" i="16"/>
  <c r="ET619" i="16" s="1"/>
  <c r="DX603" i="16"/>
  <c r="ET603" i="16" s="1"/>
  <c r="DX587" i="16"/>
  <c r="ET587" i="16" s="1"/>
  <c r="DX571" i="16"/>
  <c r="ET571" i="16" s="1"/>
  <c r="DX555" i="16"/>
  <c r="ET555" i="16" s="1"/>
  <c r="DX539" i="16"/>
  <c r="ET539" i="16" s="1"/>
  <c r="DX523" i="16"/>
  <c r="ET523" i="16" s="1"/>
  <c r="DX507" i="16"/>
  <c r="ET507" i="16" s="1"/>
  <c r="DX491" i="16"/>
  <c r="ET491" i="16" s="1"/>
  <c r="DX475" i="16"/>
  <c r="ET475" i="16" s="1"/>
  <c r="DX1002" i="16"/>
  <c r="ET1002" i="16" s="1"/>
  <c r="DX986" i="16"/>
  <c r="ET986" i="16" s="1"/>
  <c r="DX970" i="16"/>
  <c r="ET970" i="16" s="1"/>
  <c r="DX954" i="16"/>
  <c r="ET954" i="16" s="1"/>
  <c r="DX938" i="16"/>
  <c r="ET938" i="16" s="1"/>
  <c r="DX922" i="16"/>
  <c r="ET922" i="16" s="1"/>
  <c r="DX906" i="16"/>
  <c r="ET906" i="16" s="1"/>
  <c r="DX890" i="16"/>
  <c r="ET890" i="16" s="1"/>
  <c r="DX874" i="16"/>
  <c r="ET874" i="16" s="1"/>
  <c r="DX858" i="16"/>
  <c r="ET858" i="16" s="1"/>
  <c r="DX842" i="16"/>
  <c r="ET842" i="16" s="1"/>
  <c r="DX826" i="16"/>
  <c r="ET826" i="16" s="1"/>
  <c r="DX810" i="16"/>
  <c r="ET810" i="16" s="1"/>
  <c r="DX794" i="16"/>
  <c r="ET794" i="16" s="1"/>
  <c r="DX778" i="16"/>
  <c r="ET778" i="16" s="1"/>
  <c r="DX762" i="16"/>
  <c r="ET762" i="16" s="1"/>
  <c r="DX746" i="16"/>
  <c r="ET746" i="16" s="1"/>
  <c r="DX730" i="16"/>
  <c r="ET730" i="16" s="1"/>
  <c r="DX714" i="16"/>
  <c r="ET714" i="16" s="1"/>
  <c r="DX698" i="16"/>
  <c r="ET698" i="16" s="1"/>
  <c r="DX682" i="16"/>
  <c r="ET682" i="16" s="1"/>
  <c r="DX666" i="16"/>
  <c r="ET666" i="16" s="1"/>
  <c r="DX650" i="16"/>
  <c r="ET650" i="16" s="1"/>
  <c r="DX634" i="16"/>
  <c r="ET634" i="16" s="1"/>
  <c r="DX618" i="16"/>
  <c r="ET618" i="16" s="1"/>
  <c r="DX602" i="16"/>
  <c r="ET602" i="16" s="1"/>
  <c r="DX586" i="16"/>
  <c r="ET586" i="16" s="1"/>
  <c r="DX570" i="16"/>
  <c r="ET570" i="16" s="1"/>
  <c r="DX554" i="16"/>
  <c r="ET554" i="16" s="1"/>
  <c r="DX538" i="16"/>
  <c r="ET538" i="16" s="1"/>
  <c r="DX522" i="16"/>
  <c r="ET522" i="16" s="1"/>
  <c r="DX506" i="16"/>
  <c r="ET506" i="16" s="1"/>
  <c r="DX1001" i="16"/>
  <c r="ET1001" i="16" s="1"/>
  <c r="DX985" i="16"/>
  <c r="ET985" i="16" s="1"/>
  <c r="DX969" i="16"/>
  <c r="ET969" i="16" s="1"/>
  <c r="DX953" i="16"/>
  <c r="ET953" i="16" s="1"/>
  <c r="DX937" i="16"/>
  <c r="ET937" i="16" s="1"/>
  <c r="DX921" i="16"/>
  <c r="ET921" i="16" s="1"/>
  <c r="DX905" i="16"/>
  <c r="ET905" i="16" s="1"/>
  <c r="DX889" i="16"/>
  <c r="ET889" i="16" s="1"/>
  <c r="DX873" i="16"/>
  <c r="ET873" i="16" s="1"/>
  <c r="DX857" i="16"/>
  <c r="ET857" i="16" s="1"/>
  <c r="DX841" i="16"/>
  <c r="ET841" i="16" s="1"/>
  <c r="DX825" i="16"/>
  <c r="ET825" i="16" s="1"/>
  <c r="DX809" i="16"/>
  <c r="ET809" i="16" s="1"/>
  <c r="DX793" i="16"/>
  <c r="ET793" i="16" s="1"/>
  <c r="DX777" i="16"/>
  <c r="ET777" i="16" s="1"/>
  <c r="DX761" i="16"/>
  <c r="ET761" i="16" s="1"/>
  <c r="DX745" i="16"/>
  <c r="ET745" i="16" s="1"/>
  <c r="DX729" i="16"/>
  <c r="ET729" i="16" s="1"/>
  <c r="DX713" i="16"/>
  <c r="ET713" i="16" s="1"/>
  <c r="DX697" i="16"/>
  <c r="ET697" i="16" s="1"/>
  <c r="DX681" i="16"/>
  <c r="ET681" i="16" s="1"/>
  <c r="DX665" i="16"/>
  <c r="ET665" i="16" s="1"/>
  <c r="DX649" i="16"/>
  <c r="ET649" i="16" s="1"/>
  <c r="DX633" i="16"/>
  <c r="ET633" i="16" s="1"/>
  <c r="DX617" i="16"/>
  <c r="ET617" i="16" s="1"/>
  <c r="DX601" i="16"/>
  <c r="ET601" i="16" s="1"/>
  <c r="DX585" i="16"/>
  <c r="ET585" i="16" s="1"/>
  <c r="DX569" i="16"/>
  <c r="ET569" i="16" s="1"/>
  <c r="DX553" i="16"/>
  <c r="ET553" i="16" s="1"/>
  <c r="DX537" i="16"/>
  <c r="ET537" i="16" s="1"/>
  <c r="DX521" i="16"/>
  <c r="ET521" i="16" s="1"/>
  <c r="DX505" i="16"/>
  <c r="ET505" i="16" s="1"/>
  <c r="DX1016" i="16"/>
  <c r="ET1016" i="16" s="1"/>
  <c r="DX1000" i="16"/>
  <c r="ET1000" i="16" s="1"/>
  <c r="DX984" i="16"/>
  <c r="ET984" i="16" s="1"/>
  <c r="DX968" i="16"/>
  <c r="ET968" i="16" s="1"/>
  <c r="DX952" i="16"/>
  <c r="ET952" i="16" s="1"/>
  <c r="DX936" i="16"/>
  <c r="ET936" i="16" s="1"/>
  <c r="DX920" i="16"/>
  <c r="ET920" i="16" s="1"/>
  <c r="DX904" i="16"/>
  <c r="ET904" i="16" s="1"/>
  <c r="DX888" i="16"/>
  <c r="ET888" i="16" s="1"/>
  <c r="DX872" i="16"/>
  <c r="ET872" i="16" s="1"/>
  <c r="DX856" i="16"/>
  <c r="ET856" i="16" s="1"/>
  <c r="DX840" i="16"/>
  <c r="ET840" i="16" s="1"/>
  <c r="DX824" i="16"/>
  <c r="ET824" i="16" s="1"/>
  <c r="DX808" i="16"/>
  <c r="ET808" i="16" s="1"/>
  <c r="DX792" i="16"/>
  <c r="ET792" i="16" s="1"/>
  <c r="DX776" i="16"/>
  <c r="ET776" i="16" s="1"/>
  <c r="DX760" i="16"/>
  <c r="ET760" i="16" s="1"/>
  <c r="DX744" i="16"/>
  <c r="ET744" i="16" s="1"/>
  <c r="DX728" i="16"/>
  <c r="ET728" i="16" s="1"/>
  <c r="DX712" i="16"/>
  <c r="ET712" i="16" s="1"/>
  <c r="DX696" i="16"/>
  <c r="ET696" i="16" s="1"/>
  <c r="DX680" i="16"/>
  <c r="ET680" i="16" s="1"/>
  <c r="DX664" i="16"/>
  <c r="ET664" i="16" s="1"/>
  <c r="DX648" i="16"/>
  <c r="ET648" i="16" s="1"/>
  <c r="DX632" i="16"/>
  <c r="ET632" i="16" s="1"/>
  <c r="DX616" i="16"/>
  <c r="ET616" i="16" s="1"/>
  <c r="DX600" i="16"/>
  <c r="ET600" i="16" s="1"/>
  <c r="DX584" i="16"/>
  <c r="ET584" i="16" s="1"/>
  <c r="DX568" i="16"/>
  <c r="ET568" i="16" s="1"/>
  <c r="DX552" i="16"/>
  <c r="ET552" i="16" s="1"/>
  <c r="DX536" i="16"/>
  <c r="ET536" i="16" s="1"/>
  <c r="DX520" i="16"/>
  <c r="ET520" i="16" s="1"/>
  <c r="DX504" i="16"/>
  <c r="ET504" i="16" s="1"/>
  <c r="DX1015" i="16"/>
  <c r="ET1015" i="16" s="1"/>
  <c r="DX999" i="16"/>
  <c r="ET999" i="16" s="1"/>
  <c r="DX983" i="16"/>
  <c r="ET983" i="16" s="1"/>
  <c r="DX967" i="16"/>
  <c r="ET967" i="16" s="1"/>
  <c r="DX951" i="16"/>
  <c r="ET951" i="16" s="1"/>
  <c r="DX935" i="16"/>
  <c r="ET935" i="16" s="1"/>
  <c r="DX919" i="16"/>
  <c r="ET919" i="16" s="1"/>
  <c r="DX903" i="16"/>
  <c r="ET903" i="16" s="1"/>
  <c r="DX887" i="16"/>
  <c r="ET887" i="16" s="1"/>
  <c r="DX871" i="16"/>
  <c r="ET871" i="16" s="1"/>
  <c r="DX855" i="16"/>
  <c r="ET855" i="16" s="1"/>
  <c r="DX839" i="16"/>
  <c r="ET839" i="16" s="1"/>
  <c r="DX823" i="16"/>
  <c r="ET823" i="16" s="1"/>
  <c r="DX807" i="16"/>
  <c r="ET807" i="16" s="1"/>
  <c r="DX791" i="16"/>
  <c r="ET791" i="16" s="1"/>
  <c r="DX775" i="16"/>
  <c r="ET775" i="16" s="1"/>
  <c r="DX759" i="16"/>
  <c r="ET759" i="16" s="1"/>
  <c r="DX743" i="16"/>
  <c r="ET743" i="16" s="1"/>
  <c r="DX727" i="16"/>
  <c r="ET727" i="16" s="1"/>
  <c r="DX711" i="16"/>
  <c r="ET711" i="16" s="1"/>
  <c r="DX695" i="16"/>
  <c r="ET695" i="16" s="1"/>
  <c r="DX679" i="16"/>
  <c r="ET679" i="16" s="1"/>
  <c r="DX663" i="16"/>
  <c r="ET663" i="16" s="1"/>
  <c r="DX647" i="16"/>
  <c r="ET647" i="16" s="1"/>
  <c r="DX631" i="16"/>
  <c r="ET631" i="16" s="1"/>
  <c r="DX615" i="16"/>
  <c r="ET615" i="16" s="1"/>
  <c r="DX599" i="16"/>
  <c r="ET599" i="16" s="1"/>
  <c r="DX583" i="16"/>
  <c r="ET583" i="16" s="1"/>
  <c r="DX567" i="16"/>
  <c r="ET567" i="16" s="1"/>
  <c r="DX551" i="16"/>
  <c r="ET551" i="16" s="1"/>
  <c r="DX535" i="16"/>
  <c r="ET535" i="16" s="1"/>
  <c r="DX519" i="16"/>
  <c r="ET519" i="16" s="1"/>
  <c r="DX503" i="16"/>
  <c r="ET503" i="16" s="1"/>
  <c r="DX1014" i="16"/>
  <c r="ET1014" i="16" s="1"/>
  <c r="DX998" i="16"/>
  <c r="ET998" i="16" s="1"/>
  <c r="DX982" i="16"/>
  <c r="ET982" i="16" s="1"/>
  <c r="DX966" i="16"/>
  <c r="ET966" i="16" s="1"/>
  <c r="DX950" i="16"/>
  <c r="ET950" i="16" s="1"/>
  <c r="DX934" i="16"/>
  <c r="ET934" i="16" s="1"/>
  <c r="DX918" i="16"/>
  <c r="ET918" i="16" s="1"/>
  <c r="DX902" i="16"/>
  <c r="ET902" i="16" s="1"/>
  <c r="DX886" i="16"/>
  <c r="ET886" i="16" s="1"/>
  <c r="DX870" i="16"/>
  <c r="ET870" i="16" s="1"/>
  <c r="DX854" i="16"/>
  <c r="ET854" i="16" s="1"/>
  <c r="DX838" i="16"/>
  <c r="ET838" i="16" s="1"/>
  <c r="DX822" i="16"/>
  <c r="ET822" i="16" s="1"/>
  <c r="DX806" i="16"/>
  <c r="ET806" i="16" s="1"/>
  <c r="DX790" i="16"/>
  <c r="ET790" i="16" s="1"/>
  <c r="DX774" i="16"/>
  <c r="ET774" i="16" s="1"/>
  <c r="DX758" i="16"/>
  <c r="ET758" i="16" s="1"/>
  <c r="DX742" i="16"/>
  <c r="ET742" i="16" s="1"/>
  <c r="DX726" i="16"/>
  <c r="ET726" i="16" s="1"/>
  <c r="DX710" i="16"/>
  <c r="ET710" i="16" s="1"/>
  <c r="DX694" i="16"/>
  <c r="ET694" i="16" s="1"/>
  <c r="DX678" i="16"/>
  <c r="ET678" i="16" s="1"/>
  <c r="DX662" i="16"/>
  <c r="ET662" i="16" s="1"/>
  <c r="DX646" i="16"/>
  <c r="ET646" i="16" s="1"/>
  <c r="DX630" i="16"/>
  <c r="ET630" i="16" s="1"/>
  <c r="DX614" i="16"/>
  <c r="ET614" i="16" s="1"/>
  <c r="DX598" i="16"/>
  <c r="ET598" i="16" s="1"/>
  <c r="DX582" i="16"/>
  <c r="ET582" i="16" s="1"/>
  <c r="DX566" i="16"/>
  <c r="ET566" i="16" s="1"/>
  <c r="DX550" i="16"/>
  <c r="ET550" i="16" s="1"/>
  <c r="DX534" i="16"/>
  <c r="ET534" i="16" s="1"/>
  <c r="DX518" i="16"/>
  <c r="ET518" i="16" s="1"/>
  <c r="DX502" i="16"/>
  <c r="ET502" i="16" s="1"/>
  <c r="DX486" i="16"/>
  <c r="ET486" i="16" s="1"/>
  <c r="DX470" i="16"/>
  <c r="ET470" i="16" s="1"/>
  <c r="DX454" i="16"/>
  <c r="ET454" i="16" s="1"/>
  <c r="DX438" i="16"/>
  <c r="ET438" i="16" s="1"/>
  <c r="DX422" i="16"/>
  <c r="ET422" i="16" s="1"/>
  <c r="DX406" i="16"/>
  <c r="ET406" i="16" s="1"/>
  <c r="DX390" i="16"/>
  <c r="ET390" i="16" s="1"/>
  <c r="DX374" i="16"/>
  <c r="ET374" i="16" s="1"/>
  <c r="DX358" i="16"/>
  <c r="ET358" i="16" s="1"/>
  <c r="DX342" i="16"/>
  <c r="ET342" i="16" s="1"/>
  <c r="DX326" i="16"/>
  <c r="ET326" i="16" s="1"/>
  <c r="DX310" i="16"/>
  <c r="ET310" i="16" s="1"/>
  <c r="DX294" i="16"/>
  <c r="ET294" i="16" s="1"/>
  <c r="DX278" i="16"/>
  <c r="ET278" i="16" s="1"/>
  <c r="DX262" i="16"/>
  <c r="ET262" i="16" s="1"/>
  <c r="DX246" i="16"/>
  <c r="ET246" i="16" s="1"/>
  <c r="DX230" i="16"/>
  <c r="ET230" i="16" s="1"/>
  <c r="DX214" i="16"/>
  <c r="ET214" i="16" s="1"/>
  <c r="DX198" i="16"/>
  <c r="ET198" i="16" s="1"/>
  <c r="DX182" i="16"/>
  <c r="ET182" i="16" s="1"/>
  <c r="DX166" i="16"/>
  <c r="ET166" i="16" s="1"/>
  <c r="DX150" i="16"/>
  <c r="ET150" i="16" s="1"/>
  <c r="DX134" i="16"/>
  <c r="ET134" i="16" s="1"/>
  <c r="DX118" i="16"/>
  <c r="ET118" i="16" s="1"/>
  <c r="DX102" i="16"/>
  <c r="ET102" i="16" s="1"/>
  <c r="DX86" i="16"/>
  <c r="ET86" i="16" s="1"/>
  <c r="DX70" i="16"/>
  <c r="ET70" i="16" s="1"/>
  <c r="DX54" i="16"/>
  <c r="ET54" i="16" s="1"/>
  <c r="DX38" i="16"/>
  <c r="ET38" i="16" s="1"/>
  <c r="DX22" i="16"/>
  <c r="ET22" i="16" s="1"/>
  <c r="DX1013" i="16"/>
  <c r="ET1013" i="16" s="1"/>
  <c r="DX997" i="16"/>
  <c r="ET997" i="16" s="1"/>
  <c r="DX981" i="16"/>
  <c r="ET981" i="16" s="1"/>
  <c r="DX965" i="16"/>
  <c r="ET965" i="16" s="1"/>
  <c r="DX949" i="16"/>
  <c r="ET949" i="16" s="1"/>
  <c r="DX933" i="16"/>
  <c r="ET933" i="16" s="1"/>
  <c r="DX917" i="16"/>
  <c r="ET917" i="16" s="1"/>
  <c r="DX901" i="16"/>
  <c r="ET901" i="16" s="1"/>
  <c r="DX885" i="16"/>
  <c r="ET885" i="16" s="1"/>
  <c r="DX869" i="16"/>
  <c r="ET869" i="16" s="1"/>
  <c r="DX853" i="16"/>
  <c r="ET853" i="16" s="1"/>
  <c r="DX837" i="16"/>
  <c r="ET837" i="16" s="1"/>
  <c r="DX821" i="16"/>
  <c r="ET821" i="16" s="1"/>
  <c r="DX805" i="16"/>
  <c r="ET805" i="16" s="1"/>
  <c r="DX789" i="16"/>
  <c r="ET789" i="16" s="1"/>
  <c r="DX773" i="16"/>
  <c r="ET773" i="16" s="1"/>
  <c r="DX757" i="16"/>
  <c r="ET757" i="16" s="1"/>
  <c r="DX741" i="16"/>
  <c r="ET741" i="16" s="1"/>
  <c r="DX725" i="16"/>
  <c r="ET725" i="16" s="1"/>
  <c r="DX709" i="16"/>
  <c r="ET709" i="16" s="1"/>
  <c r="DX693" i="16"/>
  <c r="ET693" i="16" s="1"/>
  <c r="DX677" i="16"/>
  <c r="ET677" i="16" s="1"/>
  <c r="DX661" i="16"/>
  <c r="ET661" i="16" s="1"/>
  <c r="DX645" i="16"/>
  <c r="ET645" i="16" s="1"/>
  <c r="DX629" i="16"/>
  <c r="ET629" i="16" s="1"/>
  <c r="DX613" i="16"/>
  <c r="ET613" i="16" s="1"/>
  <c r="DX597" i="16"/>
  <c r="ET597" i="16" s="1"/>
  <c r="DX581" i="16"/>
  <c r="ET581" i="16" s="1"/>
  <c r="DX565" i="16"/>
  <c r="ET565" i="16" s="1"/>
  <c r="DX549" i="16"/>
  <c r="ET549" i="16" s="1"/>
  <c r="DX533" i="16"/>
  <c r="ET533" i="16" s="1"/>
  <c r="DX517" i="16"/>
  <c r="ET517" i="16" s="1"/>
  <c r="DX501" i="16"/>
  <c r="ET501" i="16" s="1"/>
  <c r="DX485" i="16"/>
  <c r="ET485" i="16" s="1"/>
  <c r="DX469" i="16"/>
  <c r="ET469" i="16" s="1"/>
  <c r="DX453" i="16"/>
  <c r="ET453" i="16" s="1"/>
  <c r="DX437" i="16"/>
  <c r="ET437" i="16" s="1"/>
  <c r="DX421" i="16"/>
  <c r="ET421" i="16" s="1"/>
  <c r="DX405" i="16"/>
  <c r="ET405" i="16" s="1"/>
  <c r="DX389" i="16"/>
  <c r="ET389" i="16" s="1"/>
  <c r="DX373" i="16"/>
  <c r="ET373" i="16" s="1"/>
  <c r="DX357" i="16"/>
  <c r="ET357" i="16" s="1"/>
  <c r="DX341" i="16"/>
  <c r="ET341" i="16" s="1"/>
  <c r="DX325" i="16"/>
  <c r="ET325" i="16" s="1"/>
  <c r="DX309" i="16"/>
  <c r="ET309" i="16" s="1"/>
  <c r="DX293" i="16"/>
  <c r="ET293" i="16" s="1"/>
  <c r="DX277" i="16"/>
  <c r="ET277" i="16" s="1"/>
  <c r="DX261" i="16"/>
  <c r="ET261" i="16" s="1"/>
  <c r="DX245" i="16"/>
  <c r="ET245" i="16" s="1"/>
  <c r="DX229" i="16"/>
  <c r="ET229" i="16" s="1"/>
  <c r="DX213" i="16"/>
  <c r="ET213" i="16" s="1"/>
  <c r="DX197" i="16"/>
  <c r="ET197" i="16" s="1"/>
  <c r="DX181" i="16"/>
  <c r="ET181" i="16" s="1"/>
  <c r="DX165" i="16"/>
  <c r="ET165" i="16" s="1"/>
  <c r="DX149" i="16"/>
  <c r="ET149" i="16" s="1"/>
  <c r="DX133" i="16"/>
  <c r="ET133" i="16" s="1"/>
  <c r="DX117" i="16"/>
  <c r="ET117" i="16" s="1"/>
  <c r="DX101" i="16"/>
  <c r="ET101" i="16" s="1"/>
  <c r="DX85" i="16"/>
  <c r="ET85" i="16" s="1"/>
  <c r="DX69" i="16"/>
  <c r="ET69" i="16" s="1"/>
  <c r="DX53" i="16"/>
  <c r="ET53" i="16" s="1"/>
  <c r="DX37" i="16"/>
  <c r="ET37" i="16" s="1"/>
  <c r="DX21" i="16"/>
  <c r="ET21" i="16" s="1"/>
  <c r="DX484" i="16"/>
  <c r="ET484" i="16" s="1"/>
  <c r="DX468" i="16"/>
  <c r="ET468" i="16" s="1"/>
  <c r="DX452" i="16"/>
  <c r="ET452" i="16" s="1"/>
  <c r="DX436" i="16"/>
  <c r="ET436" i="16" s="1"/>
  <c r="DX420" i="16"/>
  <c r="ET420" i="16" s="1"/>
  <c r="DX404" i="16"/>
  <c r="ET404" i="16" s="1"/>
  <c r="DX388" i="16"/>
  <c r="ET388" i="16" s="1"/>
  <c r="DX372" i="16"/>
  <c r="ET372" i="16" s="1"/>
  <c r="DX356" i="16"/>
  <c r="ET356" i="16" s="1"/>
  <c r="DX340" i="16"/>
  <c r="ET340" i="16" s="1"/>
  <c r="DX324" i="16"/>
  <c r="ET324" i="16" s="1"/>
  <c r="DX308" i="16"/>
  <c r="ET308" i="16" s="1"/>
  <c r="DX292" i="16"/>
  <c r="ET292" i="16" s="1"/>
  <c r="DX276" i="16"/>
  <c r="ET276" i="16" s="1"/>
  <c r="DX260" i="16"/>
  <c r="ET260" i="16" s="1"/>
  <c r="DX244" i="16"/>
  <c r="ET244" i="16" s="1"/>
  <c r="DX228" i="16"/>
  <c r="ET228" i="16" s="1"/>
  <c r="DX212" i="16"/>
  <c r="ET212" i="16" s="1"/>
  <c r="DX196" i="16"/>
  <c r="ET196" i="16" s="1"/>
  <c r="DX180" i="16"/>
  <c r="ET180" i="16" s="1"/>
  <c r="DX164" i="16"/>
  <c r="ET164" i="16" s="1"/>
  <c r="DX148" i="16"/>
  <c r="ET148" i="16" s="1"/>
  <c r="DX132" i="16"/>
  <c r="ET132" i="16" s="1"/>
  <c r="DX116" i="16"/>
  <c r="ET116" i="16" s="1"/>
  <c r="DX100" i="16"/>
  <c r="ET100" i="16" s="1"/>
  <c r="DX84" i="16"/>
  <c r="ET84" i="16" s="1"/>
  <c r="DX68" i="16"/>
  <c r="ET68" i="16" s="1"/>
  <c r="DX52" i="16"/>
  <c r="ET52" i="16" s="1"/>
  <c r="DX36" i="16"/>
  <c r="ET36" i="16" s="1"/>
  <c r="DX20" i="16"/>
  <c r="ET20" i="16" s="1"/>
  <c r="DX483" i="16"/>
  <c r="ET483" i="16" s="1"/>
  <c r="DX467" i="16"/>
  <c r="ET467" i="16" s="1"/>
  <c r="DX451" i="16"/>
  <c r="ET451" i="16" s="1"/>
  <c r="DX435" i="16"/>
  <c r="ET435" i="16" s="1"/>
  <c r="DX419" i="16"/>
  <c r="ET419" i="16" s="1"/>
  <c r="DX403" i="16"/>
  <c r="ET403" i="16" s="1"/>
  <c r="DX387" i="16"/>
  <c r="ET387" i="16" s="1"/>
  <c r="DX371" i="16"/>
  <c r="ET371" i="16" s="1"/>
  <c r="DX355" i="16"/>
  <c r="ET355" i="16" s="1"/>
  <c r="DX339" i="16"/>
  <c r="ET339" i="16" s="1"/>
  <c r="DX323" i="16"/>
  <c r="ET323" i="16" s="1"/>
  <c r="DX307" i="16"/>
  <c r="ET307" i="16" s="1"/>
  <c r="DX291" i="16"/>
  <c r="ET291" i="16" s="1"/>
  <c r="DX275" i="16"/>
  <c r="ET275" i="16" s="1"/>
  <c r="DX259" i="16"/>
  <c r="ET259" i="16" s="1"/>
  <c r="DX243" i="16"/>
  <c r="ET243" i="16" s="1"/>
  <c r="DX227" i="16"/>
  <c r="ET227" i="16" s="1"/>
  <c r="DX211" i="16"/>
  <c r="ET211" i="16" s="1"/>
  <c r="DX195" i="16"/>
  <c r="ET195" i="16" s="1"/>
  <c r="DX179" i="16"/>
  <c r="ET179" i="16" s="1"/>
  <c r="DX163" i="16"/>
  <c r="ET163" i="16" s="1"/>
  <c r="DX147" i="16"/>
  <c r="ET147" i="16" s="1"/>
  <c r="DX131" i="16"/>
  <c r="ET131" i="16" s="1"/>
  <c r="DX115" i="16"/>
  <c r="ET115" i="16" s="1"/>
  <c r="DX99" i="16"/>
  <c r="ET99" i="16" s="1"/>
  <c r="DX83" i="16"/>
  <c r="ET83" i="16" s="1"/>
  <c r="DX67" i="16"/>
  <c r="ET67" i="16" s="1"/>
  <c r="DX51" i="16"/>
  <c r="ET51" i="16" s="1"/>
  <c r="DX35" i="16"/>
  <c r="ET35" i="16" s="1"/>
  <c r="DX19" i="16"/>
  <c r="ET19" i="16" s="1"/>
  <c r="DX482" i="16"/>
  <c r="ET482" i="16" s="1"/>
  <c r="DX466" i="16"/>
  <c r="ET466" i="16" s="1"/>
  <c r="DX450" i="16"/>
  <c r="ET450" i="16" s="1"/>
  <c r="DX434" i="16"/>
  <c r="ET434" i="16" s="1"/>
  <c r="DX418" i="16"/>
  <c r="ET418" i="16" s="1"/>
  <c r="DX402" i="16"/>
  <c r="ET402" i="16" s="1"/>
  <c r="DX386" i="16"/>
  <c r="ET386" i="16" s="1"/>
  <c r="DX370" i="16"/>
  <c r="ET370" i="16" s="1"/>
  <c r="DX354" i="16"/>
  <c r="ET354" i="16" s="1"/>
  <c r="DX338" i="16"/>
  <c r="ET338" i="16" s="1"/>
  <c r="DX322" i="16"/>
  <c r="ET322" i="16" s="1"/>
  <c r="DX306" i="16"/>
  <c r="ET306" i="16" s="1"/>
  <c r="DX290" i="16"/>
  <c r="ET290" i="16" s="1"/>
  <c r="DX274" i="16"/>
  <c r="ET274" i="16" s="1"/>
  <c r="DX258" i="16"/>
  <c r="ET258" i="16" s="1"/>
  <c r="DX242" i="16"/>
  <c r="ET242" i="16" s="1"/>
  <c r="DX226" i="16"/>
  <c r="ET226" i="16" s="1"/>
  <c r="DX210" i="16"/>
  <c r="ET210" i="16" s="1"/>
  <c r="DX194" i="16"/>
  <c r="ET194" i="16" s="1"/>
  <c r="DX178" i="16"/>
  <c r="ET178" i="16" s="1"/>
  <c r="DX162" i="16"/>
  <c r="ET162" i="16" s="1"/>
  <c r="DX146" i="16"/>
  <c r="ET146" i="16" s="1"/>
  <c r="DX130" i="16"/>
  <c r="ET130" i="16" s="1"/>
  <c r="DX114" i="16"/>
  <c r="ET114" i="16" s="1"/>
  <c r="DX98" i="16"/>
  <c r="ET98" i="16" s="1"/>
  <c r="DX82" i="16"/>
  <c r="ET82" i="16" s="1"/>
  <c r="DX66" i="16"/>
  <c r="ET66" i="16" s="1"/>
  <c r="DX50" i="16"/>
  <c r="ET50" i="16" s="1"/>
  <c r="DX34" i="16"/>
  <c r="ET34" i="16" s="1"/>
  <c r="DX481" i="16"/>
  <c r="ET481" i="16" s="1"/>
  <c r="DX465" i="16"/>
  <c r="ET465" i="16" s="1"/>
  <c r="DX449" i="16"/>
  <c r="ET449" i="16" s="1"/>
  <c r="DX433" i="16"/>
  <c r="ET433" i="16" s="1"/>
  <c r="DX417" i="16"/>
  <c r="ET417" i="16" s="1"/>
  <c r="DX401" i="16"/>
  <c r="ET401" i="16" s="1"/>
  <c r="DX385" i="16"/>
  <c r="ET385" i="16" s="1"/>
  <c r="DX369" i="16"/>
  <c r="ET369" i="16" s="1"/>
  <c r="DX353" i="16"/>
  <c r="ET353" i="16" s="1"/>
  <c r="DX337" i="16"/>
  <c r="ET337" i="16" s="1"/>
  <c r="DX321" i="16"/>
  <c r="ET321" i="16" s="1"/>
  <c r="DX305" i="16"/>
  <c r="ET305" i="16" s="1"/>
  <c r="DX289" i="16"/>
  <c r="ET289" i="16" s="1"/>
  <c r="DX273" i="16"/>
  <c r="ET273" i="16" s="1"/>
  <c r="DX257" i="16"/>
  <c r="ET257" i="16" s="1"/>
  <c r="DX241" i="16"/>
  <c r="ET241" i="16" s="1"/>
  <c r="DX225" i="16"/>
  <c r="ET225" i="16" s="1"/>
  <c r="DX209" i="16"/>
  <c r="ET209" i="16" s="1"/>
  <c r="DX193" i="16"/>
  <c r="ET193" i="16" s="1"/>
  <c r="DX177" i="16"/>
  <c r="ET177" i="16" s="1"/>
  <c r="DX161" i="16"/>
  <c r="ET161" i="16" s="1"/>
  <c r="DX145" i="16"/>
  <c r="ET145" i="16" s="1"/>
  <c r="DX129" i="16"/>
  <c r="ET129" i="16" s="1"/>
  <c r="DX113" i="16"/>
  <c r="ET113" i="16" s="1"/>
  <c r="DX97" i="16"/>
  <c r="ET97" i="16" s="1"/>
  <c r="DX81" i="16"/>
  <c r="ET81" i="16" s="1"/>
  <c r="DX65" i="16"/>
  <c r="ET65" i="16" s="1"/>
  <c r="DX49" i="16"/>
  <c r="ET49" i="16" s="1"/>
  <c r="DX33" i="16"/>
  <c r="ET33" i="16" s="1"/>
  <c r="DX1008" i="16"/>
  <c r="ET1008" i="16" s="1"/>
  <c r="DX992" i="16"/>
  <c r="ET992" i="16" s="1"/>
  <c r="DX976" i="16"/>
  <c r="ET976" i="16" s="1"/>
  <c r="DX960" i="16"/>
  <c r="ET960" i="16" s="1"/>
  <c r="DX944" i="16"/>
  <c r="ET944" i="16" s="1"/>
  <c r="DX928" i="16"/>
  <c r="ET928" i="16" s="1"/>
  <c r="DX912" i="16"/>
  <c r="ET912" i="16" s="1"/>
  <c r="DX896" i="16"/>
  <c r="ET896" i="16" s="1"/>
  <c r="DX880" i="16"/>
  <c r="ET880" i="16" s="1"/>
  <c r="DX864" i="16"/>
  <c r="ET864" i="16" s="1"/>
  <c r="DX848" i="16"/>
  <c r="ET848" i="16" s="1"/>
  <c r="DX832" i="16"/>
  <c r="ET832" i="16" s="1"/>
  <c r="DX816" i="16"/>
  <c r="ET816" i="16" s="1"/>
  <c r="DX800" i="16"/>
  <c r="ET800" i="16" s="1"/>
  <c r="DX784" i="16"/>
  <c r="ET784" i="16" s="1"/>
  <c r="DX768" i="16"/>
  <c r="ET768" i="16" s="1"/>
  <c r="DX752" i="16"/>
  <c r="ET752" i="16" s="1"/>
  <c r="DX736" i="16"/>
  <c r="ET736" i="16" s="1"/>
  <c r="DX720" i="16"/>
  <c r="ET720" i="16" s="1"/>
  <c r="DX704" i="16"/>
  <c r="ET704" i="16" s="1"/>
  <c r="DX688" i="16"/>
  <c r="ET688" i="16" s="1"/>
  <c r="DX672" i="16"/>
  <c r="ET672" i="16" s="1"/>
  <c r="DX656" i="16"/>
  <c r="ET656" i="16" s="1"/>
  <c r="DX640" i="16"/>
  <c r="ET640" i="16" s="1"/>
  <c r="DX624" i="16"/>
  <c r="ET624" i="16" s="1"/>
  <c r="DX608" i="16"/>
  <c r="ET608" i="16" s="1"/>
  <c r="DX592" i="16"/>
  <c r="ET592" i="16" s="1"/>
  <c r="DX576" i="16"/>
  <c r="ET576" i="16" s="1"/>
  <c r="DX560" i="16"/>
  <c r="ET560" i="16" s="1"/>
  <c r="DX544" i="16"/>
  <c r="ET544" i="16" s="1"/>
  <c r="DX528" i="16"/>
  <c r="ET528" i="16" s="1"/>
  <c r="DX512" i="16"/>
  <c r="ET512" i="16" s="1"/>
  <c r="DX496" i="16"/>
  <c r="ET496" i="16" s="1"/>
  <c r="DX480" i="16"/>
  <c r="ET480" i="16" s="1"/>
  <c r="DX464" i="16"/>
  <c r="ET464" i="16" s="1"/>
  <c r="DX448" i="16"/>
  <c r="ET448" i="16" s="1"/>
  <c r="DX432" i="16"/>
  <c r="ET432" i="16" s="1"/>
  <c r="DX416" i="16"/>
  <c r="ET416" i="16" s="1"/>
  <c r="DX400" i="16"/>
  <c r="ET400" i="16" s="1"/>
  <c r="DX384" i="16"/>
  <c r="ET384" i="16" s="1"/>
  <c r="DX368" i="16"/>
  <c r="ET368" i="16" s="1"/>
  <c r="DX352" i="16"/>
  <c r="ET352" i="16" s="1"/>
  <c r="DX336" i="16"/>
  <c r="ET336" i="16" s="1"/>
  <c r="DX320" i="16"/>
  <c r="ET320" i="16" s="1"/>
  <c r="DX304" i="16"/>
  <c r="ET304" i="16" s="1"/>
  <c r="DX288" i="16"/>
  <c r="ET288" i="16" s="1"/>
  <c r="DX272" i="16"/>
  <c r="ET272" i="16" s="1"/>
  <c r="DX256" i="16"/>
  <c r="ET256" i="16" s="1"/>
  <c r="DX240" i="16"/>
  <c r="ET240" i="16" s="1"/>
  <c r="DX224" i="16"/>
  <c r="ET224" i="16" s="1"/>
  <c r="DX208" i="16"/>
  <c r="ET208" i="16" s="1"/>
  <c r="DX192" i="16"/>
  <c r="ET192" i="16" s="1"/>
  <c r="DX176" i="16"/>
  <c r="ET176" i="16" s="1"/>
  <c r="DX160" i="16"/>
  <c r="ET160" i="16" s="1"/>
  <c r="DX144" i="16"/>
  <c r="ET144" i="16" s="1"/>
  <c r="DX128" i="16"/>
  <c r="ET128" i="16" s="1"/>
  <c r="DX112" i="16"/>
  <c r="ET112" i="16" s="1"/>
  <c r="DX96" i="16"/>
  <c r="ET96" i="16" s="1"/>
  <c r="DX80" i="16"/>
  <c r="ET80" i="16" s="1"/>
  <c r="DX64" i="16"/>
  <c r="ET64" i="16" s="1"/>
  <c r="DX48" i="16"/>
  <c r="ET48" i="16" s="1"/>
  <c r="DX32" i="16"/>
  <c r="ET32" i="16" s="1"/>
  <c r="DX495" i="16"/>
  <c r="ET495" i="16" s="1"/>
  <c r="DX479" i="16"/>
  <c r="ET479" i="16" s="1"/>
  <c r="DX463" i="16"/>
  <c r="ET463" i="16" s="1"/>
  <c r="DX447" i="16"/>
  <c r="ET447" i="16" s="1"/>
  <c r="DX431" i="16"/>
  <c r="ET431" i="16" s="1"/>
  <c r="DX415" i="16"/>
  <c r="ET415" i="16" s="1"/>
  <c r="DX399" i="16"/>
  <c r="ET399" i="16" s="1"/>
  <c r="DX383" i="16"/>
  <c r="ET383" i="16" s="1"/>
  <c r="DX367" i="16"/>
  <c r="ET367" i="16" s="1"/>
  <c r="DX351" i="16"/>
  <c r="ET351" i="16" s="1"/>
  <c r="DX335" i="16"/>
  <c r="ET335" i="16" s="1"/>
  <c r="DX319" i="16"/>
  <c r="ET319" i="16" s="1"/>
  <c r="DX303" i="16"/>
  <c r="ET303" i="16" s="1"/>
  <c r="DX287" i="16"/>
  <c r="ET287" i="16" s="1"/>
  <c r="DX271" i="16"/>
  <c r="ET271" i="16" s="1"/>
  <c r="DX255" i="16"/>
  <c r="ET255" i="16" s="1"/>
  <c r="DX239" i="16"/>
  <c r="ET239" i="16" s="1"/>
  <c r="DX223" i="16"/>
  <c r="ET223" i="16" s="1"/>
  <c r="DX207" i="16"/>
  <c r="ET207" i="16" s="1"/>
  <c r="DX191" i="16"/>
  <c r="ET191" i="16" s="1"/>
  <c r="DX175" i="16"/>
  <c r="ET175" i="16" s="1"/>
  <c r="DX159" i="16"/>
  <c r="ET159" i="16" s="1"/>
  <c r="DX143" i="16"/>
  <c r="ET143" i="16" s="1"/>
  <c r="DX127" i="16"/>
  <c r="ET127" i="16" s="1"/>
  <c r="DX111" i="16"/>
  <c r="ET111" i="16" s="1"/>
  <c r="DX95" i="16"/>
  <c r="ET95" i="16" s="1"/>
  <c r="DX79" i="16"/>
  <c r="ET79" i="16" s="1"/>
  <c r="DX63" i="16"/>
  <c r="ET63" i="16" s="1"/>
  <c r="DX47" i="16"/>
  <c r="ET47" i="16" s="1"/>
  <c r="DX31" i="16"/>
  <c r="ET31" i="16" s="1"/>
  <c r="DX414" i="16"/>
  <c r="ET414" i="16" s="1"/>
  <c r="DX398" i="16"/>
  <c r="ET398" i="16" s="1"/>
  <c r="DX382" i="16"/>
  <c r="ET382" i="16" s="1"/>
  <c r="DX366" i="16"/>
  <c r="ET366" i="16" s="1"/>
  <c r="DX350" i="16"/>
  <c r="ET350" i="16" s="1"/>
  <c r="DX334" i="16"/>
  <c r="ET334" i="16" s="1"/>
  <c r="DX318" i="16"/>
  <c r="ET318" i="16" s="1"/>
  <c r="DX302" i="16"/>
  <c r="ET302" i="16" s="1"/>
  <c r="DX286" i="16"/>
  <c r="ET286" i="16" s="1"/>
  <c r="DX270" i="16"/>
  <c r="ET270" i="16" s="1"/>
  <c r="DX254" i="16"/>
  <c r="ET254" i="16" s="1"/>
  <c r="DX238" i="16"/>
  <c r="ET238" i="16" s="1"/>
  <c r="DX222" i="16"/>
  <c r="ET222" i="16" s="1"/>
  <c r="DX206" i="16"/>
  <c r="ET206" i="16" s="1"/>
  <c r="DX190" i="16"/>
  <c r="ET190" i="16" s="1"/>
  <c r="DX174" i="16"/>
  <c r="ET174" i="16" s="1"/>
  <c r="DX158" i="16"/>
  <c r="ET158" i="16" s="1"/>
  <c r="DX142" i="16"/>
  <c r="ET142" i="16" s="1"/>
  <c r="DX126" i="16"/>
  <c r="ET126" i="16" s="1"/>
  <c r="DX110" i="16"/>
  <c r="ET110" i="16" s="1"/>
  <c r="DX94" i="16"/>
  <c r="ET94" i="16" s="1"/>
  <c r="DX78" i="16"/>
  <c r="ET78" i="16" s="1"/>
  <c r="DX62" i="16"/>
  <c r="ET62" i="16" s="1"/>
  <c r="DX46" i="16"/>
  <c r="ET46" i="16" s="1"/>
  <c r="DX30" i="16"/>
  <c r="ET30" i="16" s="1"/>
  <c r="DX461" i="16"/>
  <c r="ET461" i="16" s="1"/>
  <c r="DX445" i="16"/>
  <c r="ET445" i="16" s="1"/>
  <c r="DX429" i="16"/>
  <c r="ET429" i="16" s="1"/>
  <c r="DX413" i="16"/>
  <c r="ET413" i="16" s="1"/>
  <c r="DX397" i="16"/>
  <c r="ET397" i="16" s="1"/>
  <c r="DX381" i="16"/>
  <c r="ET381" i="16" s="1"/>
  <c r="DX365" i="16"/>
  <c r="ET365" i="16" s="1"/>
  <c r="DX349" i="16"/>
  <c r="ET349" i="16" s="1"/>
  <c r="DX333" i="16"/>
  <c r="ET333" i="16" s="1"/>
  <c r="DX317" i="16"/>
  <c r="ET317" i="16" s="1"/>
  <c r="DX301" i="16"/>
  <c r="ET301" i="16" s="1"/>
  <c r="DX285" i="16"/>
  <c r="ET285" i="16" s="1"/>
  <c r="DX269" i="16"/>
  <c r="ET269" i="16" s="1"/>
  <c r="DX253" i="16"/>
  <c r="ET253" i="16" s="1"/>
  <c r="DX237" i="16"/>
  <c r="ET237" i="16" s="1"/>
  <c r="DX221" i="16"/>
  <c r="ET221" i="16" s="1"/>
  <c r="DX205" i="16"/>
  <c r="ET205" i="16" s="1"/>
  <c r="DX189" i="16"/>
  <c r="ET189" i="16" s="1"/>
  <c r="DX173" i="16"/>
  <c r="ET173" i="16" s="1"/>
  <c r="DX157" i="16"/>
  <c r="ET157" i="16" s="1"/>
  <c r="DX141" i="16"/>
  <c r="ET141" i="16" s="1"/>
  <c r="DX125" i="16"/>
  <c r="ET125" i="16" s="1"/>
  <c r="DX109" i="16"/>
  <c r="ET109" i="16" s="1"/>
  <c r="DX93" i="16"/>
  <c r="ET93" i="16" s="1"/>
  <c r="DX77" i="16"/>
  <c r="ET77" i="16" s="1"/>
  <c r="DX61" i="16"/>
  <c r="ET61" i="16" s="1"/>
  <c r="DX45" i="16"/>
  <c r="ET45" i="16" s="1"/>
  <c r="DX29" i="16"/>
  <c r="ET29" i="16" s="1"/>
  <c r="DX459" i="16"/>
  <c r="ET459" i="16" s="1"/>
  <c r="DX443" i="16"/>
  <c r="ET443" i="16" s="1"/>
  <c r="DX427" i="16"/>
  <c r="ET427" i="16" s="1"/>
  <c r="DX411" i="16"/>
  <c r="ET411" i="16" s="1"/>
  <c r="DX395" i="16"/>
  <c r="ET395" i="16" s="1"/>
  <c r="DX379" i="16"/>
  <c r="ET379" i="16" s="1"/>
  <c r="DX363" i="16"/>
  <c r="ET363" i="16" s="1"/>
  <c r="DX347" i="16"/>
  <c r="ET347" i="16" s="1"/>
  <c r="DX331" i="16"/>
  <c r="ET331" i="16" s="1"/>
  <c r="DX315" i="16"/>
  <c r="ET315" i="16" s="1"/>
  <c r="DX299" i="16"/>
  <c r="ET299" i="16" s="1"/>
  <c r="DX283" i="16"/>
  <c r="ET283" i="16" s="1"/>
  <c r="DX267" i="16"/>
  <c r="ET267" i="16" s="1"/>
  <c r="DX251" i="16"/>
  <c r="ET251" i="16" s="1"/>
  <c r="DX235" i="16"/>
  <c r="ET235" i="16" s="1"/>
  <c r="DX219" i="16"/>
  <c r="ET219" i="16" s="1"/>
  <c r="DX203" i="16"/>
  <c r="ET203" i="16" s="1"/>
  <c r="DX187" i="16"/>
  <c r="ET187" i="16" s="1"/>
  <c r="DX171" i="16"/>
  <c r="ET171" i="16" s="1"/>
  <c r="DX155" i="16"/>
  <c r="ET155" i="16" s="1"/>
  <c r="DX139" i="16"/>
  <c r="ET139" i="16" s="1"/>
  <c r="DX123" i="16"/>
  <c r="ET123" i="16" s="1"/>
  <c r="DX107" i="16"/>
  <c r="ET107" i="16" s="1"/>
  <c r="DX91" i="16"/>
  <c r="ET91" i="16" s="1"/>
  <c r="DX75" i="16"/>
  <c r="ET75" i="16" s="1"/>
  <c r="DX59" i="16"/>
  <c r="ET59" i="16" s="1"/>
  <c r="DX43" i="16"/>
  <c r="ET43" i="16" s="1"/>
  <c r="DX27" i="16"/>
  <c r="ET27" i="16" s="1"/>
  <c r="DX490" i="16"/>
  <c r="ET490" i="16" s="1"/>
  <c r="DX474" i="16"/>
  <c r="ET474" i="16" s="1"/>
  <c r="DX458" i="16"/>
  <c r="ET458" i="16" s="1"/>
  <c r="DX442" i="16"/>
  <c r="ET442" i="16" s="1"/>
  <c r="DX426" i="16"/>
  <c r="ET426" i="16" s="1"/>
  <c r="DX410" i="16"/>
  <c r="ET410" i="16" s="1"/>
  <c r="DX394" i="16"/>
  <c r="ET394" i="16" s="1"/>
  <c r="DX378" i="16"/>
  <c r="ET378" i="16" s="1"/>
  <c r="DX362" i="16"/>
  <c r="ET362" i="16" s="1"/>
  <c r="DX346" i="16"/>
  <c r="ET346" i="16" s="1"/>
  <c r="DX330" i="16"/>
  <c r="ET330" i="16" s="1"/>
  <c r="DX314" i="16"/>
  <c r="ET314" i="16" s="1"/>
  <c r="DX298" i="16"/>
  <c r="ET298" i="16" s="1"/>
  <c r="DX282" i="16"/>
  <c r="ET282" i="16" s="1"/>
  <c r="DX266" i="16"/>
  <c r="ET266" i="16" s="1"/>
  <c r="DX250" i="16"/>
  <c r="ET250" i="16" s="1"/>
  <c r="DX234" i="16"/>
  <c r="ET234" i="16" s="1"/>
  <c r="DX218" i="16"/>
  <c r="ET218" i="16" s="1"/>
  <c r="DX202" i="16"/>
  <c r="ET202" i="16" s="1"/>
  <c r="DX186" i="16"/>
  <c r="ET186" i="16" s="1"/>
  <c r="DX170" i="16"/>
  <c r="ET170" i="16" s="1"/>
  <c r="DX154" i="16"/>
  <c r="ET154" i="16" s="1"/>
  <c r="DX138" i="16"/>
  <c r="ET138" i="16" s="1"/>
  <c r="DX122" i="16"/>
  <c r="ET122" i="16" s="1"/>
  <c r="DX106" i="16"/>
  <c r="ET106" i="16" s="1"/>
  <c r="DX90" i="16"/>
  <c r="ET90" i="16" s="1"/>
  <c r="DX74" i="16"/>
  <c r="ET74" i="16" s="1"/>
  <c r="DX58" i="16"/>
  <c r="ET58" i="16" s="1"/>
  <c r="DX42" i="16"/>
  <c r="ET42" i="16" s="1"/>
  <c r="DX26" i="16"/>
  <c r="ET26" i="16" s="1"/>
  <c r="DX489" i="16"/>
  <c r="ET489" i="16" s="1"/>
  <c r="DX473" i="16"/>
  <c r="ET473" i="16" s="1"/>
  <c r="DX457" i="16"/>
  <c r="ET457" i="16" s="1"/>
  <c r="DX441" i="16"/>
  <c r="ET441" i="16" s="1"/>
  <c r="DX425" i="16"/>
  <c r="ET425" i="16" s="1"/>
  <c r="DX409" i="16"/>
  <c r="ET409" i="16" s="1"/>
  <c r="DX393" i="16"/>
  <c r="ET393" i="16" s="1"/>
  <c r="DX377" i="16"/>
  <c r="ET377" i="16" s="1"/>
  <c r="DX361" i="16"/>
  <c r="ET361" i="16" s="1"/>
  <c r="DX345" i="16"/>
  <c r="ET345" i="16" s="1"/>
  <c r="DX329" i="16"/>
  <c r="ET329" i="16" s="1"/>
  <c r="DX313" i="16"/>
  <c r="ET313" i="16" s="1"/>
  <c r="DX297" i="16"/>
  <c r="ET297" i="16" s="1"/>
  <c r="DX281" i="16"/>
  <c r="ET281" i="16" s="1"/>
  <c r="DX265" i="16"/>
  <c r="ET265" i="16" s="1"/>
  <c r="DX249" i="16"/>
  <c r="ET249" i="16" s="1"/>
  <c r="DX233" i="16"/>
  <c r="ET233" i="16" s="1"/>
  <c r="DX217" i="16"/>
  <c r="ET217" i="16" s="1"/>
  <c r="DX201" i="16"/>
  <c r="ET201" i="16" s="1"/>
  <c r="DX185" i="16"/>
  <c r="ET185" i="16" s="1"/>
  <c r="DX169" i="16"/>
  <c r="ET169" i="16" s="1"/>
  <c r="DX153" i="16"/>
  <c r="ET153" i="16" s="1"/>
  <c r="DX137" i="16"/>
  <c r="ET137" i="16" s="1"/>
  <c r="DX121" i="16"/>
  <c r="ET121" i="16" s="1"/>
  <c r="DX105" i="16"/>
  <c r="ET105" i="16" s="1"/>
  <c r="DX89" i="16"/>
  <c r="ET89" i="16" s="1"/>
  <c r="DX73" i="16"/>
  <c r="ET73" i="16" s="1"/>
  <c r="DX57" i="16"/>
  <c r="ET57" i="16" s="1"/>
  <c r="DX41" i="16"/>
  <c r="ET41" i="16" s="1"/>
  <c r="DX24" i="16"/>
  <c r="ET24" i="16" s="1"/>
  <c r="DX488" i="16"/>
  <c r="ET488" i="16" s="1"/>
  <c r="DX472" i="16"/>
  <c r="ET472" i="16" s="1"/>
  <c r="DX456" i="16"/>
  <c r="ET456" i="16" s="1"/>
  <c r="DX440" i="16"/>
  <c r="ET440" i="16" s="1"/>
  <c r="DX424" i="16"/>
  <c r="ET424" i="16" s="1"/>
  <c r="DX408" i="16"/>
  <c r="ET408" i="16" s="1"/>
  <c r="DX392" i="16"/>
  <c r="ET392" i="16" s="1"/>
  <c r="DX376" i="16"/>
  <c r="ET376" i="16" s="1"/>
  <c r="DX360" i="16"/>
  <c r="ET360" i="16" s="1"/>
  <c r="DX344" i="16"/>
  <c r="ET344" i="16" s="1"/>
  <c r="DX328" i="16"/>
  <c r="ET328" i="16" s="1"/>
  <c r="DX312" i="16"/>
  <c r="ET312" i="16" s="1"/>
  <c r="DX296" i="16"/>
  <c r="ET296" i="16" s="1"/>
  <c r="DX280" i="16"/>
  <c r="ET280" i="16" s="1"/>
  <c r="DX264" i="16"/>
  <c r="ET264" i="16" s="1"/>
  <c r="DX248" i="16"/>
  <c r="ET248" i="16" s="1"/>
  <c r="DX232" i="16"/>
  <c r="ET232" i="16" s="1"/>
  <c r="DX216" i="16"/>
  <c r="ET216" i="16" s="1"/>
  <c r="DX200" i="16"/>
  <c r="ET200" i="16" s="1"/>
  <c r="DX184" i="16"/>
  <c r="ET184" i="16" s="1"/>
  <c r="DX168" i="16"/>
  <c r="ET168" i="16" s="1"/>
  <c r="DX152" i="16"/>
  <c r="ET152" i="16" s="1"/>
  <c r="DX136" i="16"/>
  <c r="ET136" i="16" s="1"/>
  <c r="DX120" i="16"/>
  <c r="ET120" i="16" s="1"/>
  <c r="DX104" i="16"/>
  <c r="ET104" i="16" s="1"/>
  <c r="DX88" i="16"/>
  <c r="ET88" i="16" s="1"/>
  <c r="DX72" i="16"/>
  <c r="ET72" i="16" s="1"/>
  <c r="DX56" i="16"/>
  <c r="ET56" i="16" s="1"/>
  <c r="DX40" i="16"/>
  <c r="ET40" i="16" s="1"/>
  <c r="DX25" i="16"/>
  <c r="ET25" i="16" s="1"/>
  <c r="DX487" i="16"/>
  <c r="ET487" i="16" s="1"/>
  <c r="DX471" i="16"/>
  <c r="ET471" i="16" s="1"/>
  <c r="DX455" i="16"/>
  <c r="ET455" i="16" s="1"/>
  <c r="DX439" i="16"/>
  <c r="ET439" i="16" s="1"/>
  <c r="DX423" i="16"/>
  <c r="ET423" i="16" s="1"/>
  <c r="DX407" i="16"/>
  <c r="ET407" i="16" s="1"/>
  <c r="DX391" i="16"/>
  <c r="ET391" i="16" s="1"/>
  <c r="DX375" i="16"/>
  <c r="ET375" i="16" s="1"/>
  <c r="DX359" i="16"/>
  <c r="ET359" i="16" s="1"/>
  <c r="DX343" i="16"/>
  <c r="ET343" i="16" s="1"/>
  <c r="DX327" i="16"/>
  <c r="ET327" i="16" s="1"/>
  <c r="DX311" i="16"/>
  <c r="ET311" i="16" s="1"/>
  <c r="DX295" i="16"/>
  <c r="ET295" i="16" s="1"/>
  <c r="DX279" i="16"/>
  <c r="ET279" i="16" s="1"/>
  <c r="DX263" i="16"/>
  <c r="ET263" i="16" s="1"/>
  <c r="DX247" i="16"/>
  <c r="ET247" i="16" s="1"/>
  <c r="DX231" i="16"/>
  <c r="ET231" i="16" s="1"/>
  <c r="DX215" i="16"/>
  <c r="ET215" i="16" s="1"/>
  <c r="DX199" i="16"/>
  <c r="ET199" i="16" s="1"/>
  <c r="DX183" i="16"/>
  <c r="ET183" i="16" s="1"/>
  <c r="DX167" i="16"/>
  <c r="ET167" i="16" s="1"/>
  <c r="DX151" i="16"/>
  <c r="ET151" i="16" s="1"/>
  <c r="DX135" i="16"/>
  <c r="ET135" i="16" s="1"/>
  <c r="DX119" i="16"/>
  <c r="ET119" i="16" s="1"/>
  <c r="DX103" i="16"/>
  <c r="ET103" i="16" s="1"/>
  <c r="DX87" i="16"/>
  <c r="ET87" i="16" s="1"/>
  <c r="DX71" i="16"/>
  <c r="ET71" i="16" s="1"/>
  <c r="DX55" i="16"/>
  <c r="ET55" i="16" s="1"/>
  <c r="DX39" i="16"/>
  <c r="ET39" i="16" s="1"/>
  <c r="DX23" i="16"/>
  <c r="ET23" i="16" s="1"/>
  <c r="DS1004" i="16"/>
  <c r="EO1004" i="16" s="1"/>
  <c r="DS988" i="16"/>
  <c r="EO988" i="16" s="1"/>
  <c r="DS972" i="16"/>
  <c r="EO972" i="16" s="1"/>
  <c r="DS956" i="16"/>
  <c r="EO956" i="16" s="1"/>
  <c r="DS940" i="16"/>
  <c r="EO940" i="16" s="1"/>
  <c r="DS924" i="16"/>
  <c r="EO924" i="16" s="1"/>
  <c r="DS908" i="16"/>
  <c r="EO908" i="16" s="1"/>
  <c r="DS892" i="16"/>
  <c r="EO892" i="16" s="1"/>
  <c r="DS876" i="16"/>
  <c r="EO876" i="16" s="1"/>
  <c r="DS860" i="16"/>
  <c r="EO860" i="16" s="1"/>
  <c r="DS844" i="16"/>
  <c r="EO844" i="16" s="1"/>
  <c r="DS828" i="16"/>
  <c r="EO828" i="16" s="1"/>
  <c r="DS812" i="16"/>
  <c r="EO812" i="16" s="1"/>
  <c r="DS796" i="16"/>
  <c r="EO796" i="16" s="1"/>
  <c r="DS780" i="16"/>
  <c r="EO780" i="16" s="1"/>
  <c r="DS764" i="16"/>
  <c r="EO764" i="16" s="1"/>
  <c r="DS748" i="16"/>
  <c r="EO748" i="16" s="1"/>
  <c r="DS732" i="16"/>
  <c r="EO732" i="16" s="1"/>
  <c r="DS716" i="16"/>
  <c r="EO716" i="16" s="1"/>
  <c r="DS700" i="16"/>
  <c r="EO700" i="16" s="1"/>
  <c r="DS684" i="16"/>
  <c r="EO684" i="16" s="1"/>
  <c r="DS668" i="16"/>
  <c r="EO668" i="16" s="1"/>
  <c r="DS652" i="16"/>
  <c r="EO652" i="16" s="1"/>
  <c r="DS636" i="16"/>
  <c r="EO636" i="16" s="1"/>
  <c r="DS620" i="16"/>
  <c r="EO620" i="16" s="1"/>
  <c r="DS604" i="16"/>
  <c r="EO604" i="16" s="1"/>
  <c r="DS588" i="16"/>
  <c r="EO588" i="16" s="1"/>
  <c r="DS572" i="16"/>
  <c r="EO572" i="16" s="1"/>
  <c r="DS556" i="16"/>
  <c r="EO556" i="16" s="1"/>
  <c r="DS540" i="16"/>
  <c r="EO540" i="16" s="1"/>
  <c r="DS524" i="16"/>
  <c r="EO524" i="16" s="1"/>
  <c r="DS508" i="16"/>
  <c r="EO508" i="16" s="1"/>
  <c r="DS492" i="16"/>
  <c r="EO492" i="16" s="1"/>
  <c r="DS476" i="16"/>
  <c r="EO476" i="16" s="1"/>
  <c r="DS460" i="16"/>
  <c r="EO460" i="16" s="1"/>
  <c r="DS444" i="16"/>
  <c r="EO444" i="16" s="1"/>
  <c r="DS428" i="16"/>
  <c r="EO428" i="16" s="1"/>
  <c r="DS412" i="16"/>
  <c r="EO412" i="16" s="1"/>
  <c r="DS396" i="16"/>
  <c r="EO396" i="16" s="1"/>
  <c r="DS380" i="16"/>
  <c r="EO380" i="16" s="1"/>
  <c r="DS364" i="16"/>
  <c r="EO364" i="16" s="1"/>
  <c r="DS348" i="16"/>
  <c r="EO348" i="16" s="1"/>
  <c r="DS332" i="16"/>
  <c r="EO332" i="16" s="1"/>
  <c r="DS316" i="16"/>
  <c r="EO316" i="16" s="1"/>
  <c r="DS300" i="16"/>
  <c r="EO300" i="16" s="1"/>
  <c r="DS284" i="16"/>
  <c r="EO284" i="16" s="1"/>
  <c r="DS268" i="16"/>
  <c r="EO268" i="16" s="1"/>
  <c r="DS252" i="16"/>
  <c r="EO252" i="16" s="1"/>
  <c r="DS236" i="16"/>
  <c r="EO236" i="16" s="1"/>
  <c r="DS220" i="16"/>
  <c r="EO220" i="16" s="1"/>
  <c r="DS204" i="16"/>
  <c r="EO204" i="16" s="1"/>
  <c r="DS188" i="16"/>
  <c r="EO188" i="16" s="1"/>
  <c r="DS172" i="16"/>
  <c r="EO172" i="16" s="1"/>
  <c r="DS156" i="16"/>
  <c r="EO156" i="16" s="1"/>
  <c r="DS140" i="16"/>
  <c r="EO140" i="16" s="1"/>
  <c r="DS124" i="16"/>
  <c r="EO124" i="16" s="1"/>
  <c r="DS108" i="16"/>
  <c r="EO108" i="16" s="1"/>
  <c r="DS92" i="16"/>
  <c r="EO92" i="16" s="1"/>
  <c r="DS76" i="16"/>
  <c r="EO76" i="16" s="1"/>
  <c r="DS60" i="16"/>
  <c r="EO60" i="16" s="1"/>
  <c r="DS44" i="16"/>
  <c r="EO44" i="16" s="1"/>
  <c r="DS28" i="16"/>
  <c r="EO28" i="16" s="1"/>
  <c r="DS1003" i="16"/>
  <c r="EO1003" i="16" s="1"/>
  <c r="DS987" i="16"/>
  <c r="EO987" i="16" s="1"/>
  <c r="DS971" i="16"/>
  <c r="EO971" i="16" s="1"/>
  <c r="DS955" i="16"/>
  <c r="EO955" i="16" s="1"/>
  <c r="DS939" i="16"/>
  <c r="EO939" i="16" s="1"/>
  <c r="DS923" i="16"/>
  <c r="EO923" i="16" s="1"/>
  <c r="DS907" i="16"/>
  <c r="EO907" i="16" s="1"/>
  <c r="DS891" i="16"/>
  <c r="EO891" i="16" s="1"/>
  <c r="DS875" i="16"/>
  <c r="EO875" i="16" s="1"/>
  <c r="DS859" i="16"/>
  <c r="EO859" i="16" s="1"/>
  <c r="DS843" i="16"/>
  <c r="EO843" i="16" s="1"/>
  <c r="DS827" i="16"/>
  <c r="EO827" i="16" s="1"/>
  <c r="DS811" i="16"/>
  <c r="EO811" i="16" s="1"/>
  <c r="DS795" i="16"/>
  <c r="EO795" i="16" s="1"/>
  <c r="DS779" i="16"/>
  <c r="EO779" i="16" s="1"/>
  <c r="DS763" i="16"/>
  <c r="EO763" i="16" s="1"/>
  <c r="DS747" i="16"/>
  <c r="EO747" i="16" s="1"/>
  <c r="DS731" i="16"/>
  <c r="EO731" i="16" s="1"/>
  <c r="DS715" i="16"/>
  <c r="EO715" i="16" s="1"/>
  <c r="DS699" i="16"/>
  <c r="EO699" i="16" s="1"/>
  <c r="DS683" i="16"/>
  <c r="EO683" i="16" s="1"/>
  <c r="DS667" i="16"/>
  <c r="EO667" i="16" s="1"/>
  <c r="DS651" i="16"/>
  <c r="EO651" i="16" s="1"/>
  <c r="DS635" i="16"/>
  <c r="EO635" i="16" s="1"/>
  <c r="DS619" i="16"/>
  <c r="EO619" i="16" s="1"/>
  <c r="DS603" i="16"/>
  <c r="EO603" i="16" s="1"/>
  <c r="DS587" i="16"/>
  <c r="EO587" i="16" s="1"/>
  <c r="DS571" i="16"/>
  <c r="EO571" i="16" s="1"/>
  <c r="DS555" i="16"/>
  <c r="EO555" i="16" s="1"/>
  <c r="DS539" i="16"/>
  <c r="EO539" i="16" s="1"/>
  <c r="DS523" i="16"/>
  <c r="EO523" i="16" s="1"/>
  <c r="DS507" i="16"/>
  <c r="EO507" i="16" s="1"/>
  <c r="DS491" i="16"/>
  <c r="EO491" i="16" s="1"/>
  <c r="DS475" i="16"/>
  <c r="EO475" i="16" s="1"/>
  <c r="DS459" i="16"/>
  <c r="EO459" i="16" s="1"/>
  <c r="DS443" i="16"/>
  <c r="EO443" i="16" s="1"/>
  <c r="DS427" i="16"/>
  <c r="EO427" i="16" s="1"/>
  <c r="DS411" i="16"/>
  <c r="EO411" i="16" s="1"/>
  <c r="DS395" i="16"/>
  <c r="EO395" i="16" s="1"/>
  <c r="DS379" i="16"/>
  <c r="EO379" i="16" s="1"/>
  <c r="DS363" i="16"/>
  <c r="EO363" i="16" s="1"/>
  <c r="DS347" i="16"/>
  <c r="EO347" i="16" s="1"/>
  <c r="DS331" i="16"/>
  <c r="EO331" i="16" s="1"/>
  <c r="DS315" i="16"/>
  <c r="EO315" i="16" s="1"/>
  <c r="DS299" i="16"/>
  <c r="EO299" i="16" s="1"/>
  <c r="DS283" i="16"/>
  <c r="EO283" i="16" s="1"/>
  <c r="DS267" i="16"/>
  <c r="EO267" i="16" s="1"/>
  <c r="DS251" i="16"/>
  <c r="EO251" i="16" s="1"/>
  <c r="DS235" i="16"/>
  <c r="EO235" i="16" s="1"/>
  <c r="DS219" i="16"/>
  <c r="EO219" i="16" s="1"/>
  <c r="DS203" i="16"/>
  <c r="EO203" i="16" s="1"/>
  <c r="DS187" i="16"/>
  <c r="EO187" i="16" s="1"/>
  <c r="DS171" i="16"/>
  <c r="EO171" i="16" s="1"/>
  <c r="DS155" i="16"/>
  <c r="EO155" i="16" s="1"/>
  <c r="DS139" i="16"/>
  <c r="EO139" i="16" s="1"/>
  <c r="DS123" i="16"/>
  <c r="EO123" i="16" s="1"/>
  <c r="DS107" i="16"/>
  <c r="EO107" i="16" s="1"/>
  <c r="DS91" i="16"/>
  <c r="EO91" i="16" s="1"/>
  <c r="DS75" i="16"/>
  <c r="EO75" i="16" s="1"/>
  <c r="DS59" i="16"/>
  <c r="EO59" i="16" s="1"/>
  <c r="DS43" i="16"/>
  <c r="EO43" i="16" s="1"/>
  <c r="DS27" i="16"/>
  <c r="EO27" i="16" s="1"/>
  <c r="DS1002" i="16"/>
  <c r="EO1002" i="16" s="1"/>
  <c r="DS986" i="16"/>
  <c r="EO986" i="16" s="1"/>
  <c r="DS970" i="16"/>
  <c r="EO970" i="16" s="1"/>
  <c r="DS954" i="16"/>
  <c r="EO954" i="16" s="1"/>
  <c r="DS938" i="16"/>
  <c r="EO938" i="16" s="1"/>
  <c r="DS922" i="16"/>
  <c r="EO922" i="16" s="1"/>
  <c r="DS906" i="16"/>
  <c r="EO906" i="16" s="1"/>
  <c r="DS890" i="16"/>
  <c r="EO890" i="16" s="1"/>
  <c r="DS874" i="16"/>
  <c r="EO874" i="16" s="1"/>
  <c r="DS858" i="16"/>
  <c r="EO858" i="16" s="1"/>
  <c r="DS842" i="16"/>
  <c r="EO842" i="16" s="1"/>
  <c r="DS826" i="16"/>
  <c r="EO826" i="16" s="1"/>
  <c r="DS810" i="16"/>
  <c r="EO810" i="16" s="1"/>
  <c r="DS794" i="16"/>
  <c r="EO794" i="16" s="1"/>
  <c r="DS778" i="16"/>
  <c r="EO778" i="16" s="1"/>
  <c r="DS762" i="16"/>
  <c r="EO762" i="16" s="1"/>
  <c r="DS746" i="16"/>
  <c r="EO746" i="16" s="1"/>
  <c r="DS730" i="16"/>
  <c r="EO730" i="16" s="1"/>
  <c r="DS714" i="16"/>
  <c r="EO714" i="16" s="1"/>
  <c r="DS698" i="16"/>
  <c r="EO698" i="16" s="1"/>
  <c r="DS682" i="16"/>
  <c r="EO682" i="16" s="1"/>
  <c r="DS666" i="16"/>
  <c r="EO666" i="16" s="1"/>
  <c r="DS650" i="16"/>
  <c r="EO650" i="16" s="1"/>
  <c r="DS634" i="16"/>
  <c r="EO634" i="16" s="1"/>
  <c r="DS618" i="16"/>
  <c r="EO618" i="16" s="1"/>
  <c r="DS602" i="16"/>
  <c r="EO602" i="16" s="1"/>
  <c r="DS586" i="16"/>
  <c r="EO586" i="16" s="1"/>
  <c r="DS570" i="16"/>
  <c r="EO570" i="16" s="1"/>
  <c r="DS554" i="16"/>
  <c r="EO554" i="16" s="1"/>
  <c r="DS538" i="16"/>
  <c r="EO538" i="16" s="1"/>
  <c r="DS522" i="16"/>
  <c r="EO522" i="16" s="1"/>
  <c r="DS506" i="16"/>
  <c r="EO506" i="16" s="1"/>
  <c r="DS490" i="16"/>
  <c r="EO490" i="16" s="1"/>
  <c r="DS474" i="16"/>
  <c r="EO474" i="16" s="1"/>
  <c r="DS458" i="16"/>
  <c r="EO458" i="16" s="1"/>
  <c r="DS442" i="16"/>
  <c r="EO442" i="16" s="1"/>
  <c r="DS426" i="16"/>
  <c r="EO426" i="16" s="1"/>
  <c r="DS410" i="16"/>
  <c r="EO410" i="16" s="1"/>
  <c r="DS394" i="16"/>
  <c r="EO394" i="16" s="1"/>
  <c r="DS378" i="16"/>
  <c r="EO378" i="16" s="1"/>
  <c r="DS362" i="16"/>
  <c r="EO362" i="16" s="1"/>
  <c r="DS346" i="16"/>
  <c r="EO346" i="16" s="1"/>
  <c r="DS330" i="16"/>
  <c r="EO330" i="16" s="1"/>
  <c r="DS314" i="16"/>
  <c r="EO314" i="16" s="1"/>
  <c r="DS298" i="16"/>
  <c r="EO298" i="16" s="1"/>
  <c r="DS282" i="16"/>
  <c r="EO282" i="16" s="1"/>
  <c r="DS266" i="16"/>
  <c r="EO266" i="16" s="1"/>
  <c r="DS250" i="16"/>
  <c r="EO250" i="16" s="1"/>
  <c r="DS234" i="16"/>
  <c r="EO234" i="16" s="1"/>
  <c r="DS218" i="16"/>
  <c r="EO218" i="16" s="1"/>
  <c r="DS202" i="16"/>
  <c r="EO202" i="16" s="1"/>
  <c r="DS186" i="16"/>
  <c r="EO186" i="16" s="1"/>
  <c r="DS170" i="16"/>
  <c r="EO170" i="16" s="1"/>
  <c r="DS154" i="16"/>
  <c r="EO154" i="16" s="1"/>
  <c r="DS138" i="16"/>
  <c r="EO138" i="16" s="1"/>
  <c r="DS122" i="16"/>
  <c r="EO122" i="16" s="1"/>
  <c r="DS106" i="16"/>
  <c r="EO106" i="16" s="1"/>
  <c r="DS90" i="16"/>
  <c r="EO90" i="16" s="1"/>
  <c r="DS74" i="16"/>
  <c r="EO74" i="16" s="1"/>
  <c r="DS58" i="16"/>
  <c r="EO58" i="16" s="1"/>
  <c r="DS42" i="16"/>
  <c r="EO42" i="16" s="1"/>
  <c r="DS26" i="16"/>
  <c r="EO26" i="16" s="1"/>
  <c r="DS1001" i="16"/>
  <c r="EO1001" i="16" s="1"/>
  <c r="DS985" i="16"/>
  <c r="EO985" i="16" s="1"/>
  <c r="DS969" i="16"/>
  <c r="EO969" i="16" s="1"/>
  <c r="DS953" i="16"/>
  <c r="EO953" i="16" s="1"/>
  <c r="DS937" i="16"/>
  <c r="EO937" i="16" s="1"/>
  <c r="DS921" i="16"/>
  <c r="EO921" i="16" s="1"/>
  <c r="DS905" i="16"/>
  <c r="EO905" i="16" s="1"/>
  <c r="DS889" i="16"/>
  <c r="EO889" i="16" s="1"/>
  <c r="DS873" i="16"/>
  <c r="EO873" i="16" s="1"/>
  <c r="DS857" i="16"/>
  <c r="EO857" i="16" s="1"/>
  <c r="DS841" i="16"/>
  <c r="EO841" i="16" s="1"/>
  <c r="DS825" i="16"/>
  <c r="EO825" i="16" s="1"/>
  <c r="DS809" i="16"/>
  <c r="EO809" i="16" s="1"/>
  <c r="DS793" i="16"/>
  <c r="EO793" i="16" s="1"/>
  <c r="DS777" i="16"/>
  <c r="EO777" i="16" s="1"/>
  <c r="DS761" i="16"/>
  <c r="EO761" i="16" s="1"/>
  <c r="DS745" i="16"/>
  <c r="EO745" i="16" s="1"/>
  <c r="DS729" i="16"/>
  <c r="EO729" i="16" s="1"/>
  <c r="DS713" i="16"/>
  <c r="EO713" i="16" s="1"/>
  <c r="DS697" i="16"/>
  <c r="EO697" i="16" s="1"/>
  <c r="DS681" i="16"/>
  <c r="EO681" i="16" s="1"/>
  <c r="DS665" i="16"/>
  <c r="EO665" i="16" s="1"/>
  <c r="DS649" i="16"/>
  <c r="EO649" i="16" s="1"/>
  <c r="DS633" i="16"/>
  <c r="EO633" i="16" s="1"/>
  <c r="DS617" i="16"/>
  <c r="EO617" i="16" s="1"/>
  <c r="DS601" i="16"/>
  <c r="EO601" i="16" s="1"/>
  <c r="DS585" i="16"/>
  <c r="EO585" i="16" s="1"/>
  <c r="DS569" i="16"/>
  <c r="EO569" i="16" s="1"/>
  <c r="DS553" i="16"/>
  <c r="EO553" i="16" s="1"/>
  <c r="DS537" i="16"/>
  <c r="EO537" i="16" s="1"/>
  <c r="DS521" i="16"/>
  <c r="EO521" i="16" s="1"/>
  <c r="DS505" i="16"/>
  <c r="EO505" i="16" s="1"/>
  <c r="DS489" i="16"/>
  <c r="EO489" i="16" s="1"/>
  <c r="DS473" i="16"/>
  <c r="EO473" i="16" s="1"/>
  <c r="DS457" i="16"/>
  <c r="EO457" i="16" s="1"/>
  <c r="DS441" i="16"/>
  <c r="EO441" i="16" s="1"/>
  <c r="DS425" i="16"/>
  <c r="EO425" i="16" s="1"/>
  <c r="DS409" i="16"/>
  <c r="EO409" i="16" s="1"/>
  <c r="DS393" i="16"/>
  <c r="EO393" i="16" s="1"/>
  <c r="DS377" i="16"/>
  <c r="EO377" i="16" s="1"/>
  <c r="DS361" i="16"/>
  <c r="EO361" i="16" s="1"/>
  <c r="DS345" i="16"/>
  <c r="EO345" i="16" s="1"/>
  <c r="DS329" i="16"/>
  <c r="EO329" i="16" s="1"/>
  <c r="DS313" i="16"/>
  <c r="EO313" i="16" s="1"/>
  <c r="DS297" i="16"/>
  <c r="EO297" i="16" s="1"/>
  <c r="DS281" i="16"/>
  <c r="EO281" i="16" s="1"/>
  <c r="DS265" i="16"/>
  <c r="EO265" i="16" s="1"/>
  <c r="DS249" i="16"/>
  <c r="EO249" i="16" s="1"/>
  <c r="DS233" i="16"/>
  <c r="EO233" i="16" s="1"/>
  <c r="DS217" i="16"/>
  <c r="EO217" i="16" s="1"/>
  <c r="DS201" i="16"/>
  <c r="EO201" i="16" s="1"/>
  <c r="DS185" i="16"/>
  <c r="EO185" i="16" s="1"/>
  <c r="DS169" i="16"/>
  <c r="EO169" i="16" s="1"/>
  <c r="DS153" i="16"/>
  <c r="EO153" i="16" s="1"/>
  <c r="DS137" i="16"/>
  <c r="EO137" i="16" s="1"/>
  <c r="DS121" i="16"/>
  <c r="EO121" i="16" s="1"/>
  <c r="DS105" i="16"/>
  <c r="EO105" i="16" s="1"/>
  <c r="DS89" i="16"/>
  <c r="EO89" i="16" s="1"/>
  <c r="DS73" i="16"/>
  <c r="EO73" i="16" s="1"/>
  <c r="DS57" i="16"/>
  <c r="EO57" i="16" s="1"/>
  <c r="DS41" i="16"/>
  <c r="EO41" i="16" s="1"/>
  <c r="DS25" i="16"/>
  <c r="EO25" i="16" s="1"/>
  <c r="DS1016" i="16"/>
  <c r="EO1016" i="16" s="1"/>
  <c r="DS1000" i="16"/>
  <c r="EO1000" i="16" s="1"/>
  <c r="DS984" i="16"/>
  <c r="EO984" i="16" s="1"/>
  <c r="DS968" i="16"/>
  <c r="EO968" i="16" s="1"/>
  <c r="DS952" i="16"/>
  <c r="EO952" i="16" s="1"/>
  <c r="DS936" i="16"/>
  <c r="EO936" i="16" s="1"/>
  <c r="DS920" i="16"/>
  <c r="EO920" i="16" s="1"/>
  <c r="DS904" i="16"/>
  <c r="EO904" i="16" s="1"/>
  <c r="DS888" i="16"/>
  <c r="EO888" i="16" s="1"/>
  <c r="DS872" i="16"/>
  <c r="EO872" i="16" s="1"/>
  <c r="DS856" i="16"/>
  <c r="EO856" i="16" s="1"/>
  <c r="DS840" i="16"/>
  <c r="EO840" i="16" s="1"/>
  <c r="DS824" i="16"/>
  <c r="EO824" i="16" s="1"/>
  <c r="DS808" i="16"/>
  <c r="EO808" i="16" s="1"/>
  <c r="DS792" i="16"/>
  <c r="EO792" i="16" s="1"/>
  <c r="DS776" i="16"/>
  <c r="EO776" i="16" s="1"/>
  <c r="DS760" i="16"/>
  <c r="EO760" i="16" s="1"/>
  <c r="DS744" i="16"/>
  <c r="EO744" i="16" s="1"/>
  <c r="DS728" i="16"/>
  <c r="EO728" i="16" s="1"/>
  <c r="DS712" i="16"/>
  <c r="EO712" i="16" s="1"/>
  <c r="DS696" i="16"/>
  <c r="EO696" i="16" s="1"/>
  <c r="DS680" i="16"/>
  <c r="EO680" i="16" s="1"/>
  <c r="DS664" i="16"/>
  <c r="EO664" i="16" s="1"/>
  <c r="DS648" i="16"/>
  <c r="EO648" i="16" s="1"/>
  <c r="DS632" i="16"/>
  <c r="EO632" i="16" s="1"/>
  <c r="DS616" i="16"/>
  <c r="EO616" i="16" s="1"/>
  <c r="DS600" i="16"/>
  <c r="EO600" i="16" s="1"/>
  <c r="DS584" i="16"/>
  <c r="EO584" i="16" s="1"/>
  <c r="DS568" i="16"/>
  <c r="EO568" i="16" s="1"/>
  <c r="DS552" i="16"/>
  <c r="EO552" i="16" s="1"/>
  <c r="DS536" i="16"/>
  <c r="EO536" i="16" s="1"/>
  <c r="DS520" i="16"/>
  <c r="EO520" i="16" s="1"/>
  <c r="DS504" i="16"/>
  <c r="EO504" i="16" s="1"/>
  <c r="DS488" i="16"/>
  <c r="EO488" i="16" s="1"/>
  <c r="DS472" i="16"/>
  <c r="EO472" i="16" s="1"/>
  <c r="DS456" i="16"/>
  <c r="EO456" i="16" s="1"/>
  <c r="DS440" i="16"/>
  <c r="EO440" i="16" s="1"/>
  <c r="DS424" i="16"/>
  <c r="EO424" i="16" s="1"/>
  <c r="DS408" i="16"/>
  <c r="EO408" i="16" s="1"/>
  <c r="DS392" i="16"/>
  <c r="EO392" i="16" s="1"/>
  <c r="DS376" i="16"/>
  <c r="EO376" i="16" s="1"/>
  <c r="DS360" i="16"/>
  <c r="EO360" i="16" s="1"/>
  <c r="DS344" i="16"/>
  <c r="EO344" i="16" s="1"/>
  <c r="DS328" i="16"/>
  <c r="EO328" i="16" s="1"/>
  <c r="DS312" i="16"/>
  <c r="EO312" i="16" s="1"/>
  <c r="DS296" i="16"/>
  <c r="EO296" i="16" s="1"/>
  <c r="DS280" i="16"/>
  <c r="EO280" i="16" s="1"/>
  <c r="DS264" i="16"/>
  <c r="EO264" i="16" s="1"/>
  <c r="DS248" i="16"/>
  <c r="EO248" i="16" s="1"/>
  <c r="DS232" i="16"/>
  <c r="EO232" i="16" s="1"/>
  <c r="DS216" i="16"/>
  <c r="EO216" i="16" s="1"/>
  <c r="DS200" i="16"/>
  <c r="EO200" i="16" s="1"/>
  <c r="DS184" i="16"/>
  <c r="EO184" i="16" s="1"/>
  <c r="DS168" i="16"/>
  <c r="EO168" i="16" s="1"/>
  <c r="DS152" i="16"/>
  <c r="EO152" i="16" s="1"/>
  <c r="DS136" i="16"/>
  <c r="EO136" i="16" s="1"/>
  <c r="DS120" i="16"/>
  <c r="EO120" i="16" s="1"/>
  <c r="DS104" i="16"/>
  <c r="EO104" i="16" s="1"/>
  <c r="DS88" i="16"/>
  <c r="EO88" i="16" s="1"/>
  <c r="DS72" i="16"/>
  <c r="EO72" i="16" s="1"/>
  <c r="DS56" i="16"/>
  <c r="EO56" i="16" s="1"/>
  <c r="DS40" i="16"/>
  <c r="EO40" i="16" s="1"/>
  <c r="DS24" i="16"/>
  <c r="EO24" i="16" s="1"/>
  <c r="DS1015" i="16"/>
  <c r="EO1015" i="16" s="1"/>
  <c r="DS999" i="16"/>
  <c r="EO999" i="16" s="1"/>
  <c r="DS983" i="16"/>
  <c r="EO983" i="16" s="1"/>
  <c r="DS967" i="16"/>
  <c r="EO967" i="16" s="1"/>
  <c r="DS951" i="16"/>
  <c r="EO951" i="16" s="1"/>
  <c r="DS935" i="16"/>
  <c r="EO935" i="16" s="1"/>
  <c r="DS919" i="16"/>
  <c r="EO919" i="16" s="1"/>
  <c r="DS903" i="16"/>
  <c r="EO903" i="16" s="1"/>
  <c r="DS887" i="16"/>
  <c r="EO887" i="16" s="1"/>
  <c r="DS871" i="16"/>
  <c r="EO871" i="16" s="1"/>
  <c r="DS855" i="16"/>
  <c r="EO855" i="16" s="1"/>
  <c r="DS839" i="16"/>
  <c r="EO839" i="16" s="1"/>
  <c r="DS823" i="16"/>
  <c r="EO823" i="16" s="1"/>
  <c r="DS807" i="16"/>
  <c r="EO807" i="16" s="1"/>
  <c r="DS791" i="16"/>
  <c r="EO791" i="16" s="1"/>
  <c r="DS775" i="16"/>
  <c r="EO775" i="16" s="1"/>
  <c r="DS759" i="16"/>
  <c r="EO759" i="16" s="1"/>
  <c r="DS743" i="16"/>
  <c r="EO743" i="16" s="1"/>
  <c r="DS727" i="16"/>
  <c r="EO727" i="16" s="1"/>
  <c r="DS711" i="16"/>
  <c r="EO711" i="16" s="1"/>
  <c r="DS695" i="16"/>
  <c r="EO695" i="16" s="1"/>
  <c r="DS679" i="16"/>
  <c r="EO679" i="16" s="1"/>
  <c r="DS663" i="16"/>
  <c r="EO663" i="16" s="1"/>
  <c r="DS647" i="16"/>
  <c r="EO647" i="16" s="1"/>
  <c r="DS631" i="16"/>
  <c r="EO631" i="16" s="1"/>
  <c r="DS615" i="16"/>
  <c r="EO615" i="16" s="1"/>
  <c r="DS599" i="16"/>
  <c r="EO599" i="16" s="1"/>
  <c r="DS583" i="16"/>
  <c r="EO583" i="16" s="1"/>
  <c r="DS567" i="16"/>
  <c r="EO567" i="16" s="1"/>
  <c r="DS551" i="16"/>
  <c r="EO551" i="16" s="1"/>
  <c r="DS535" i="16"/>
  <c r="EO535" i="16" s="1"/>
  <c r="DS519" i="16"/>
  <c r="EO519" i="16" s="1"/>
  <c r="DS503" i="16"/>
  <c r="EO503" i="16" s="1"/>
  <c r="DS487" i="16"/>
  <c r="EO487" i="16" s="1"/>
  <c r="DS471" i="16"/>
  <c r="EO471" i="16" s="1"/>
  <c r="DS455" i="16"/>
  <c r="EO455" i="16" s="1"/>
  <c r="DS439" i="16"/>
  <c r="EO439" i="16" s="1"/>
  <c r="DS423" i="16"/>
  <c r="EO423" i="16" s="1"/>
  <c r="DS407" i="16"/>
  <c r="EO407" i="16" s="1"/>
  <c r="DS391" i="16"/>
  <c r="EO391" i="16" s="1"/>
  <c r="DS375" i="16"/>
  <c r="EO375" i="16" s="1"/>
  <c r="DS359" i="16"/>
  <c r="EO359" i="16" s="1"/>
  <c r="DS343" i="16"/>
  <c r="EO343" i="16" s="1"/>
  <c r="DS327" i="16"/>
  <c r="EO327" i="16" s="1"/>
  <c r="DS311" i="16"/>
  <c r="EO311" i="16" s="1"/>
  <c r="DS295" i="16"/>
  <c r="EO295" i="16" s="1"/>
  <c r="DS279" i="16"/>
  <c r="EO279" i="16" s="1"/>
  <c r="DS263" i="16"/>
  <c r="EO263" i="16" s="1"/>
  <c r="DS247" i="16"/>
  <c r="EO247" i="16" s="1"/>
  <c r="DS231" i="16"/>
  <c r="EO231" i="16" s="1"/>
  <c r="DS215" i="16"/>
  <c r="EO215" i="16" s="1"/>
  <c r="DS199" i="16"/>
  <c r="EO199" i="16" s="1"/>
  <c r="DS183" i="16"/>
  <c r="EO183" i="16" s="1"/>
  <c r="DS167" i="16"/>
  <c r="EO167" i="16" s="1"/>
  <c r="DS151" i="16"/>
  <c r="EO151" i="16" s="1"/>
  <c r="DS135" i="16"/>
  <c r="EO135" i="16" s="1"/>
  <c r="DS119" i="16"/>
  <c r="EO119" i="16" s="1"/>
  <c r="DS103" i="16"/>
  <c r="EO103" i="16" s="1"/>
  <c r="DS87" i="16"/>
  <c r="EO87" i="16" s="1"/>
  <c r="DS71" i="16"/>
  <c r="EO71" i="16" s="1"/>
  <c r="DS55" i="16"/>
  <c r="EO55" i="16" s="1"/>
  <c r="DS39" i="16"/>
  <c r="EO39" i="16" s="1"/>
  <c r="DS23" i="16"/>
  <c r="EO23" i="16" s="1"/>
  <c r="DS1014" i="16"/>
  <c r="EO1014" i="16" s="1"/>
  <c r="DS998" i="16"/>
  <c r="EO998" i="16" s="1"/>
  <c r="DS982" i="16"/>
  <c r="EO982" i="16" s="1"/>
  <c r="DS966" i="16"/>
  <c r="EO966" i="16" s="1"/>
  <c r="DS950" i="16"/>
  <c r="EO950" i="16" s="1"/>
  <c r="DS934" i="16"/>
  <c r="EO934" i="16" s="1"/>
  <c r="DS918" i="16"/>
  <c r="EO918" i="16" s="1"/>
  <c r="DS902" i="16"/>
  <c r="EO902" i="16" s="1"/>
  <c r="DS886" i="16"/>
  <c r="EO886" i="16" s="1"/>
  <c r="DS870" i="16"/>
  <c r="EO870" i="16" s="1"/>
  <c r="DS854" i="16"/>
  <c r="EO854" i="16" s="1"/>
  <c r="DS838" i="16"/>
  <c r="EO838" i="16" s="1"/>
  <c r="DS822" i="16"/>
  <c r="EO822" i="16" s="1"/>
  <c r="DS806" i="16"/>
  <c r="EO806" i="16" s="1"/>
  <c r="DS790" i="16"/>
  <c r="EO790" i="16" s="1"/>
  <c r="DS774" i="16"/>
  <c r="EO774" i="16" s="1"/>
  <c r="DS758" i="16"/>
  <c r="EO758" i="16" s="1"/>
  <c r="DS742" i="16"/>
  <c r="EO742" i="16" s="1"/>
  <c r="DS726" i="16"/>
  <c r="EO726" i="16" s="1"/>
  <c r="DS710" i="16"/>
  <c r="EO710" i="16" s="1"/>
  <c r="DS694" i="16"/>
  <c r="EO694" i="16" s="1"/>
  <c r="DS678" i="16"/>
  <c r="EO678" i="16" s="1"/>
  <c r="DS662" i="16"/>
  <c r="EO662" i="16" s="1"/>
  <c r="DS646" i="16"/>
  <c r="EO646" i="16" s="1"/>
  <c r="DS630" i="16"/>
  <c r="EO630" i="16" s="1"/>
  <c r="DS614" i="16"/>
  <c r="EO614" i="16" s="1"/>
  <c r="DS598" i="16"/>
  <c r="EO598" i="16" s="1"/>
  <c r="DS582" i="16"/>
  <c r="EO582" i="16" s="1"/>
  <c r="DS566" i="16"/>
  <c r="EO566" i="16" s="1"/>
  <c r="DS550" i="16"/>
  <c r="EO550" i="16" s="1"/>
  <c r="DS534" i="16"/>
  <c r="EO534" i="16" s="1"/>
  <c r="DS518" i="16"/>
  <c r="EO518" i="16" s="1"/>
  <c r="DS502" i="16"/>
  <c r="EO502" i="16" s="1"/>
  <c r="DS486" i="16"/>
  <c r="EO486" i="16" s="1"/>
  <c r="DS470" i="16"/>
  <c r="EO470" i="16" s="1"/>
  <c r="DS454" i="16"/>
  <c r="EO454" i="16" s="1"/>
  <c r="DS438" i="16"/>
  <c r="EO438" i="16" s="1"/>
  <c r="DS422" i="16"/>
  <c r="EO422" i="16" s="1"/>
  <c r="DS406" i="16"/>
  <c r="EO406" i="16" s="1"/>
  <c r="DS390" i="16"/>
  <c r="EO390" i="16" s="1"/>
  <c r="DS374" i="16"/>
  <c r="EO374" i="16" s="1"/>
  <c r="DS358" i="16"/>
  <c r="EO358" i="16" s="1"/>
  <c r="DS342" i="16"/>
  <c r="EO342" i="16" s="1"/>
  <c r="DS326" i="16"/>
  <c r="EO326" i="16" s="1"/>
  <c r="DS310" i="16"/>
  <c r="EO310" i="16" s="1"/>
  <c r="DS294" i="16"/>
  <c r="EO294" i="16" s="1"/>
  <c r="DS278" i="16"/>
  <c r="EO278" i="16" s="1"/>
  <c r="DS262" i="16"/>
  <c r="EO262" i="16" s="1"/>
  <c r="DS246" i="16"/>
  <c r="EO246" i="16" s="1"/>
  <c r="DS230" i="16"/>
  <c r="EO230" i="16" s="1"/>
  <c r="DS214" i="16"/>
  <c r="EO214" i="16" s="1"/>
  <c r="DS198" i="16"/>
  <c r="EO198" i="16" s="1"/>
  <c r="DS182" i="16"/>
  <c r="EO182" i="16" s="1"/>
  <c r="DS166" i="16"/>
  <c r="EO166" i="16" s="1"/>
  <c r="DS150" i="16"/>
  <c r="EO150" i="16" s="1"/>
  <c r="DS134" i="16"/>
  <c r="EO134" i="16" s="1"/>
  <c r="DS118" i="16"/>
  <c r="EO118" i="16" s="1"/>
  <c r="DS102" i="16"/>
  <c r="EO102" i="16" s="1"/>
  <c r="DS86" i="16"/>
  <c r="EO86" i="16" s="1"/>
  <c r="DS70" i="16"/>
  <c r="EO70" i="16" s="1"/>
  <c r="DS54" i="16"/>
  <c r="EO54" i="16" s="1"/>
  <c r="DS38" i="16"/>
  <c r="EO38" i="16" s="1"/>
  <c r="DS22" i="16"/>
  <c r="EO22" i="16" s="1"/>
  <c r="DS1013" i="16"/>
  <c r="EO1013" i="16" s="1"/>
  <c r="DS997" i="16"/>
  <c r="EO997" i="16" s="1"/>
  <c r="DS981" i="16"/>
  <c r="EO981" i="16" s="1"/>
  <c r="DS965" i="16"/>
  <c r="EO965" i="16" s="1"/>
  <c r="DS949" i="16"/>
  <c r="EO949" i="16" s="1"/>
  <c r="DS933" i="16"/>
  <c r="EO933" i="16" s="1"/>
  <c r="DS917" i="16"/>
  <c r="EO917" i="16" s="1"/>
  <c r="DS901" i="16"/>
  <c r="EO901" i="16" s="1"/>
  <c r="DS885" i="16"/>
  <c r="EO885" i="16" s="1"/>
  <c r="DS869" i="16"/>
  <c r="EO869" i="16" s="1"/>
  <c r="DS853" i="16"/>
  <c r="EO853" i="16" s="1"/>
  <c r="DS837" i="16"/>
  <c r="EO837" i="16" s="1"/>
  <c r="DS821" i="16"/>
  <c r="EO821" i="16" s="1"/>
  <c r="DS805" i="16"/>
  <c r="EO805" i="16" s="1"/>
  <c r="DS789" i="16"/>
  <c r="EO789" i="16" s="1"/>
  <c r="DS773" i="16"/>
  <c r="EO773" i="16" s="1"/>
  <c r="DS757" i="16"/>
  <c r="EO757" i="16" s="1"/>
  <c r="DS741" i="16"/>
  <c r="EO741" i="16" s="1"/>
  <c r="DS725" i="16"/>
  <c r="EO725" i="16" s="1"/>
  <c r="DS709" i="16"/>
  <c r="EO709" i="16" s="1"/>
  <c r="DS693" i="16"/>
  <c r="EO693" i="16" s="1"/>
  <c r="DS677" i="16"/>
  <c r="EO677" i="16" s="1"/>
  <c r="DS661" i="16"/>
  <c r="EO661" i="16" s="1"/>
  <c r="DS645" i="16"/>
  <c r="EO645" i="16" s="1"/>
  <c r="DS629" i="16"/>
  <c r="EO629" i="16" s="1"/>
  <c r="DS613" i="16"/>
  <c r="EO613" i="16" s="1"/>
  <c r="DS597" i="16"/>
  <c r="EO597" i="16" s="1"/>
  <c r="DS581" i="16"/>
  <c r="EO581" i="16" s="1"/>
  <c r="DS565" i="16"/>
  <c r="EO565" i="16" s="1"/>
  <c r="DS549" i="16"/>
  <c r="EO549" i="16" s="1"/>
  <c r="DS533" i="16"/>
  <c r="EO533" i="16" s="1"/>
  <c r="DS517" i="16"/>
  <c r="EO517" i="16" s="1"/>
  <c r="DS501" i="16"/>
  <c r="EO501" i="16" s="1"/>
  <c r="DS485" i="16"/>
  <c r="EO485" i="16" s="1"/>
  <c r="DS469" i="16"/>
  <c r="EO469" i="16" s="1"/>
  <c r="DS453" i="16"/>
  <c r="EO453" i="16" s="1"/>
  <c r="DS437" i="16"/>
  <c r="EO437" i="16" s="1"/>
  <c r="DS421" i="16"/>
  <c r="EO421" i="16" s="1"/>
  <c r="DS405" i="16"/>
  <c r="EO405" i="16" s="1"/>
  <c r="DS389" i="16"/>
  <c r="EO389" i="16" s="1"/>
  <c r="DS373" i="16"/>
  <c r="EO373" i="16" s="1"/>
  <c r="DS357" i="16"/>
  <c r="EO357" i="16" s="1"/>
  <c r="DS341" i="16"/>
  <c r="EO341" i="16" s="1"/>
  <c r="DS325" i="16"/>
  <c r="EO325" i="16" s="1"/>
  <c r="DS309" i="16"/>
  <c r="EO309" i="16" s="1"/>
  <c r="DS293" i="16"/>
  <c r="EO293" i="16" s="1"/>
  <c r="DS277" i="16"/>
  <c r="EO277" i="16" s="1"/>
  <c r="DS261" i="16"/>
  <c r="EO261" i="16" s="1"/>
  <c r="DS245" i="16"/>
  <c r="EO245" i="16" s="1"/>
  <c r="DS229" i="16"/>
  <c r="EO229" i="16" s="1"/>
  <c r="DS213" i="16"/>
  <c r="EO213" i="16" s="1"/>
  <c r="DS197" i="16"/>
  <c r="EO197" i="16" s="1"/>
  <c r="DS181" i="16"/>
  <c r="EO181" i="16" s="1"/>
  <c r="DS165" i="16"/>
  <c r="EO165" i="16" s="1"/>
  <c r="DS149" i="16"/>
  <c r="EO149" i="16" s="1"/>
  <c r="DS133" i="16"/>
  <c r="EO133" i="16" s="1"/>
  <c r="DS117" i="16"/>
  <c r="EO117" i="16" s="1"/>
  <c r="DS101" i="16"/>
  <c r="EO101" i="16" s="1"/>
  <c r="DS85" i="16"/>
  <c r="EO85" i="16" s="1"/>
  <c r="DS69" i="16"/>
  <c r="EO69" i="16" s="1"/>
  <c r="DS53" i="16"/>
  <c r="EO53" i="16" s="1"/>
  <c r="DS37" i="16"/>
  <c r="EO37" i="16" s="1"/>
  <c r="DS21" i="16"/>
  <c r="EO21" i="16" s="1"/>
  <c r="DS1012" i="16"/>
  <c r="EO1012" i="16" s="1"/>
  <c r="DS996" i="16"/>
  <c r="EO996" i="16" s="1"/>
  <c r="DS980" i="16"/>
  <c r="EO980" i="16" s="1"/>
  <c r="DS964" i="16"/>
  <c r="EO964" i="16" s="1"/>
  <c r="DS948" i="16"/>
  <c r="EO948" i="16" s="1"/>
  <c r="DS932" i="16"/>
  <c r="EO932" i="16" s="1"/>
  <c r="DS916" i="16"/>
  <c r="EO916" i="16" s="1"/>
  <c r="DS900" i="16"/>
  <c r="EO900" i="16" s="1"/>
  <c r="DS884" i="16"/>
  <c r="EO884" i="16" s="1"/>
  <c r="DS868" i="16"/>
  <c r="EO868" i="16" s="1"/>
  <c r="DS852" i="16"/>
  <c r="EO852" i="16" s="1"/>
  <c r="DS836" i="16"/>
  <c r="EO836" i="16" s="1"/>
  <c r="DS820" i="16"/>
  <c r="EO820" i="16" s="1"/>
  <c r="DS804" i="16"/>
  <c r="EO804" i="16" s="1"/>
  <c r="DS788" i="16"/>
  <c r="EO788" i="16" s="1"/>
  <c r="DS772" i="16"/>
  <c r="EO772" i="16" s="1"/>
  <c r="DS756" i="16"/>
  <c r="EO756" i="16" s="1"/>
  <c r="DS740" i="16"/>
  <c r="EO740" i="16" s="1"/>
  <c r="DS724" i="16"/>
  <c r="EO724" i="16" s="1"/>
  <c r="DS708" i="16"/>
  <c r="EO708" i="16" s="1"/>
  <c r="DS692" i="16"/>
  <c r="EO692" i="16" s="1"/>
  <c r="DS676" i="16"/>
  <c r="EO676" i="16" s="1"/>
  <c r="DS660" i="16"/>
  <c r="EO660" i="16" s="1"/>
  <c r="DS644" i="16"/>
  <c r="EO644" i="16" s="1"/>
  <c r="DS628" i="16"/>
  <c r="EO628" i="16" s="1"/>
  <c r="DS612" i="16"/>
  <c r="EO612" i="16" s="1"/>
  <c r="DS596" i="16"/>
  <c r="EO596" i="16" s="1"/>
  <c r="DS580" i="16"/>
  <c r="EO580" i="16" s="1"/>
  <c r="DS564" i="16"/>
  <c r="EO564" i="16" s="1"/>
  <c r="DS548" i="16"/>
  <c r="EO548" i="16" s="1"/>
  <c r="DS532" i="16"/>
  <c r="EO532" i="16" s="1"/>
  <c r="DS516" i="16"/>
  <c r="EO516" i="16" s="1"/>
  <c r="DS500" i="16"/>
  <c r="EO500" i="16" s="1"/>
  <c r="DS484" i="16"/>
  <c r="EO484" i="16" s="1"/>
  <c r="DS468" i="16"/>
  <c r="EO468" i="16" s="1"/>
  <c r="DS452" i="16"/>
  <c r="EO452" i="16" s="1"/>
  <c r="DS436" i="16"/>
  <c r="EO436" i="16" s="1"/>
  <c r="DS420" i="16"/>
  <c r="EO420" i="16" s="1"/>
  <c r="DS404" i="16"/>
  <c r="EO404" i="16" s="1"/>
  <c r="DS388" i="16"/>
  <c r="EO388" i="16" s="1"/>
  <c r="DS372" i="16"/>
  <c r="EO372" i="16" s="1"/>
  <c r="DS356" i="16"/>
  <c r="EO356" i="16" s="1"/>
  <c r="DS340" i="16"/>
  <c r="EO340" i="16" s="1"/>
  <c r="DS324" i="16"/>
  <c r="EO324" i="16" s="1"/>
  <c r="DS308" i="16"/>
  <c r="EO308" i="16" s="1"/>
  <c r="DS292" i="16"/>
  <c r="EO292" i="16" s="1"/>
  <c r="DS276" i="16"/>
  <c r="EO276" i="16" s="1"/>
  <c r="DS260" i="16"/>
  <c r="EO260" i="16" s="1"/>
  <c r="DS244" i="16"/>
  <c r="EO244" i="16" s="1"/>
  <c r="DS228" i="16"/>
  <c r="EO228" i="16" s="1"/>
  <c r="DS212" i="16"/>
  <c r="EO212" i="16" s="1"/>
  <c r="DS196" i="16"/>
  <c r="EO196" i="16" s="1"/>
  <c r="DS180" i="16"/>
  <c r="EO180" i="16" s="1"/>
  <c r="DS164" i="16"/>
  <c r="EO164" i="16" s="1"/>
  <c r="DS148" i="16"/>
  <c r="EO148" i="16" s="1"/>
  <c r="DS132" i="16"/>
  <c r="EO132" i="16" s="1"/>
  <c r="DS116" i="16"/>
  <c r="EO116" i="16" s="1"/>
  <c r="DS100" i="16"/>
  <c r="EO100" i="16" s="1"/>
  <c r="DS84" i="16"/>
  <c r="EO84" i="16" s="1"/>
  <c r="DS68" i="16"/>
  <c r="EO68" i="16" s="1"/>
  <c r="DS52" i="16"/>
  <c r="EO52" i="16" s="1"/>
  <c r="DS36" i="16"/>
  <c r="EO36" i="16" s="1"/>
  <c r="DS19" i="16"/>
  <c r="EO19" i="16" s="1"/>
  <c r="DS1011" i="16"/>
  <c r="EO1011" i="16" s="1"/>
  <c r="DS995" i="16"/>
  <c r="EO995" i="16" s="1"/>
  <c r="DS979" i="16"/>
  <c r="EO979" i="16" s="1"/>
  <c r="DS963" i="16"/>
  <c r="EO963" i="16" s="1"/>
  <c r="DS947" i="16"/>
  <c r="EO947" i="16" s="1"/>
  <c r="DS931" i="16"/>
  <c r="EO931" i="16" s="1"/>
  <c r="DS915" i="16"/>
  <c r="EO915" i="16" s="1"/>
  <c r="DS899" i="16"/>
  <c r="EO899" i="16" s="1"/>
  <c r="DS883" i="16"/>
  <c r="EO883" i="16" s="1"/>
  <c r="DS867" i="16"/>
  <c r="EO867" i="16" s="1"/>
  <c r="DS851" i="16"/>
  <c r="EO851" i="16" s="1"/>
  <c r="DS835" i="16"/>
  <c r="EO835" i="16" s="1"/>
  <c r="DS819" i="16"/>
  <c r="EO819" i="16" s="1"/>
  <c r="DS803" i="16"/>
  <c r="EO803" i="16" s="1"/>
  <c r="DS787" i="16"/>
  <c r="EO787" i="16" s="1"/>
  <c r="DS771" i="16"/>
  <c r="EO771" i="16" s="1"/>
  <c r="DS755" i="16"/>
  <c r="EO755" i="16" s="1"/>
  <c r="DS739" i="16"/>
  <c r="EO739" i="16" s="1"/>
  <c r="DS723" i="16"/>
  <c r="EO723" i="16" s="1"/>
  <c r="DS707" i="16"/>
  <c r="EO707" i="16" s="1"/>
  <c r="DS691" i="16"/>
  <c r="EO691" i="16" s="1"/>
  <c r="DS675" i="16"/>
  <c r="EO675" i="16" s="1"/>
  <c r="DS659" i="16"/>
  <c r="EO659" i="16" s="1"/>
  <c r="DS643" i="16"/>
  <c r="EO643" i="16" s="1"/>
  <c r="DS627" i="16"/>
  <c r="EO627" i="16" s="1"/>
  <c r="DS611" i="16"/>
  <c r="EO611" i="16" s="1"/>
  <c r="DS595" i="16"/>
  <c r="EO595" i="16" s="1"/>
  <c r="DS579" i="16"/>
  <c r="EO579" i="16" s="1"/>
  <c r="DS563" i="16"/>
  <c r="EO563" i="16" s="1"/>
  <c r="DS547" i="16"/>
  <c r="EO547" i="16" s="1"/>
  <c r="DS531" i="16"/>
  <c r="EO531" i="16" s="1"/>
  <c r="DS515" i="16"/>
  <c r="EO515" i="16" s="1"/>
  <c r="DS499" i="16"/>
  <c r="EO499" i="16" s="1"/>
  <c r="DS483" i="16"/>
  <c r="EO483" i="16" s="1"/>
  <c r="DS467" i="16"/>
  <c r="EO467" i="16" s="1"/>
  <c r="DS451" i="16"/>
  <c r="EO451" i="16" s="1"/>
  <c r="DS435" i="16"/>
  <c r="EO435" i="16" s="1"/>
  <c r="DS419" i="16"/>
  <c r="EO419" i="16" s="1"/>
  <c r="DS403" i="16"/>
  <c r="EO403" i="16" s="1"/>
  <c r="DS387" i="16"/>
  <c r="EO387" i="16" s="1"/>
  <c r="DS371" i="16"/>
  <c r="EO371" i="16" s="1"/>
  <c r="DS355" i="16"/>
  <c r="EO355" i="16" s="1"/>
  <c r="DS339" i="16"/>
  <c r="EO339" i="16" s="1"/>
  <c r="DS323" i="16"/>
  <c r="EO323" i="16" s="1"/>
  <c r="DS307" i="16"/>
  <c r="EO307" i="16" s="1"/>
  <c r="DS291" i="16"/>
  <c r="EO291" i="16" s="1"/>
  <c r="DS275" i="16"/>
  <c r="EO275" i="16" s="1"/>
  <c r="DS259" i="16"/>
  <c r="EO259" i="16" s="1"/>
  <c r="DS243" i="16"/>
  <c r="EO243" i="16" s="1"/>
  <c r="DS227" i="16"/>
  <c r="EO227" i="16" s="1"/>
  <c r="DS211" i="16"/>
  <c r="EO211" i="16" s="1"/>
  <c r="DS195" i="16"/>
  <c r="EO195" i="16" s="1"/>
  <c r="DS179" i="16"/>
  <c r="EO179" i="16" s="1"/>
  <c r="DS163" i="16"/>
  <c r="EO163" i="16" s="1"/>
  <c r="DS147" i="16"/>
  <c r="EO147" i="16" s="1"/>
  <c r="DS131" i="16"/>
  <c r="EO131" i="16" s="1"/>
  <c r="DS115" i="16"/>
  <c r="EO115" i="16" s="1"/>
  <c r="DS99" i="16"/>
  <c r="EO99" i="16" s="1"/>
  <c r="DS83" i="16"/>
  <c r="EO83" i="16" s="1"/>
  <c r="DS67" i="16"/>
  <c r="EO67" i="16" s="1"/>
  <c r="DS51" i="16"/>
  <c r="EO51" i="16" s="1"/>
  <c r="DS35" i="16"/>
  <c r="EO35" i="16" s="1"/>
  <c r="DS20" i="16"/>
  <c r="EO20" i="16" s="1"/>
  <c r="DS1010" i="16"/>
  <c r="EO1010" i="16" s="1"/>
  <c r="DS994" i="16"/>
  <c r="EO994" i="16" s="1"/>
  <c r="DS978" i="16"/>
  <c r="EO978" i="16" s="1"/>
  <c r="DS962" i="16"/>
  <c r="EO962" i="16" s="1"/>
  <c r="DS946" i="16"/>
  <c r="EO946" i="16" s="1"/>
  <c r="DS930" i="16"/>
  <c r="EO930" i="16" s="1"/>
  <c r="DS914" i="16"/>
  <c r="EO914" i="16" s="1"/>
  <c r="DS898" i="16"/>
  <c r="EO898" i="16" s="1"/>
  <c r="DS882" i="16"/>
  <c r="EO882" i="16" s="1"/>
  <c r="DS866" i="16"/>
  <c r="EO866" i="16" s="1"/>
  <c r="DS850" i="16"/>
  <c r="EO850" i="16" s="1"/>
  <c r="DS834" i="16"/>
  <c r="EO834" i="16" s="1"/>
  <c r="DS818" i="16"/>
  <c r="EO818" i="16" s="1"/>
  <c r="DS802" i="16"/>
  <c r="EO802" i="16" s="1"/>
  <c r="DS786" i="16"/>
  <c r="EO786" i="16" s="1"/>
  <c r="DS770" i="16"/>
  <c r="EO770" i="16" s="1"/>
  <c r="DS754" i="16"/>
  <c r="EO754" i="16" s="1"/>
  <c r="DS738" i="16"/>
  <c r="EO738" i="16" s="1"/>
  <c r="DS722" i="16"/>
  <c r="EO722" i="16" s="1"/>
  <c r="DS706" i="16"/>
  <c r="EO706" i="16" s="1"/>
  <c r="DS690" i="16"/>
  <c r="EO690" i="16" s="1"/>
  <c r="DS674" i="16"/>
  <c r="EO674" i="16" s="1"/>
  <c r="DS658" i="16"/>
  <c r="EO658" i="16" s="1"/>
  <c r="DS642" i="16"/>
  <c r="EO642" i="16" s="1"/>
  <c r="DS626" i="16"/>
  <c r="EO626" i="16" s="1"/>
  <c r="DS610" i="16"/>
  <c r="EO610" i="16" s="1"/>
  <c r="DS594" i="16"/>
  <c r="EO594" i="16" s="1"/>
  <c r="DS578" i="16"/>
  <c r="EO578" i="16" s="1"/>
  <c r="DS562" i="16"/>
  <c r="EO562" i="16" s="1"/>
  <c r="DS546" i="16"/>
  <c r="EO546" i="16" s="1"/>
  <c r="DS530" i="16"/>
  <c r="EO530" i="16" s="1"/>
  <c r="DS514" i="16"/>
  <c r="EO514" i="16" s="1"/>
  <c r="DS498" i="16"/>
  <c r="EO498" i="16" s="1"/>
  <c r="DS482" i="16"/>
  <c r="EO482" i="16" s="1"/>
  <c r="DS466" i="16"/>
  <c r="EO466" i="16" s="1"/>
  <c r="DS450" i="16"/>
  <c r="EO450" i="16" s="1"/>
  <c r="DS434" i="16"/>
  <c r="EO434" i="16" s="1"/>
  <c r="DS418" i="16"/>
  <c r="EO418" i="16" s="1"/>
  <c r="DS402" i="16"/>
  <c r="EO402" i="16" s="1"/>
  <c r="DS386" i="16"/>
  <c r="EO386" i="16" s="1"/>
  <c r="DS370" i="16"/>
  <c r="EO370" i="16" s="1"/>
  <c r="DS354" i="16"/>
  <c r="EO354" i="16" s="1"/>
  <c r="DS338" i="16"/>
  <c r="EO338" i="16" s="1"/>
  <c r="DS322" i="16"/>
  <c r="EO322" i="16" s="1"/>
  <c r="DS306" i="16"/>
  <c r="EO306" i="16" s="1"/>
  <c r="DS290" i="16"/>
  <c r="EO290" i="16" s="1"/>
  <c r="DS274" i="16"/>
  <c r="EO274" i="16" s="1"/>
  <c r="DS258" i="16"/>
  <c r="EO258" i="16" s="1"/>
  <c r="DS242" i="16"/>
  <c r="EO242" i="16" s="1"/>
  <c r="DS226" i="16"/>
  <c r="EO226" i="16" s="1"/>
  <c r="DS210" i="16"/>
  <c r="EO210" i="16" s="1"/>
  <c r="DS194" i="16"/>
  <c r="EO194" i="16" s="1"/>
  <c r="DS178" i="16"/>
  <c r="EO178" i="16" s="1"/>
  <c r="DS162" i="16"/>
  <c r="EO162" i="16" s="1"/>
  <c r="DS146" i="16"/>
  <c r="EO146" i="16" s="1"/>
  <c r="DS130" i="16"/>
  <c r="EO130" i="16" s="1"/>
  <c r="DS114" i="16"/>
  <c r="EO114" i="16" s="1"/>
  <c r="DS98" i="16"/>
  <c r="EO98" i="16" s="1"/>
  <c r="DS82" i="16"/>
  <c r="EO82" i="16" s="1"/>
  <c r="DS66" i="16"/>
  <c r="EO66" i="16" s="1"/>
  <c r="DS50" i="16"/>
  <c r="EO50" i="16" s="1"/>
  <c r="DS34" i="16"/>
  <c r="EO34" i="16" s="1"/>
  <c r="DS18" i="16"/>
  <c r="EO18" i="16" s="1"/>
  <c r="DS1009" i="16"/>
  <c r="EO1009" i="16" s="1"/>
  <c r="DS993" i="16"/>
  <c r="EO993" i="16" s="1"/>
  <c r="DS977" i="16"/>
  <c r="EO977" i="16" s="1"/>
  <c r="DS961" i="16"/>
  <c r="EO961" i="16" s="1"/>
  <c r="DS945" i="16"/>
  <c r="EO945" i="16" s="1"/>
  <c r="DS929" i="16"/>
  <c r="EO929" i="16" s="1"/>
  <c r="DS913" i="16"/>
  <c r="EO913" i="16" s="1"/>
  <c r="DS897" i="16"/>
  <c r="EO897" i="16" s="1"/>
  <c r="DS881" i="16"/>
  <c r="EO881" i="16" s="1"/>
  <c r="DS865" i="16"/>
  <c r="EO865" i="16" s="1"/>
  <c r="DS849" i="16"/>
  <c r="EO849" i="16" s="1"/>
  <c r="DS833" i="16"/>
  <c r="EO833" i="16" s="1"/>
  <c r="DS817" i="16"/>
  <c r="EO817" i="16" s="1"/>
  <c r="DS801" i="16"/>
  <c r="EO801" i="16" s="1"/>
  <c r="DS785" i="16"/>
  <c r="EO785" i="16" s="1"/>
  <c r="DS769" i="16"/>
  <c r="EO769" i="16" s="1"/>
  <c r="DS753" i="16"/>
  <c r="EO753" i="16" s="1"/>
  <c r="DS737" i="16"/>
  <c r="EO737" i="16" s="1"/>
  <c r="DS721" i="16"/>
  <c r="EO721" i="16" s="1"/>
  <c r="DS705" i="16"/>
  <c r="EO705" i="16" s="1"/>
  <c r="DS689" i="16"/>
  <c r="EO689" i="16" s="1"/>
  <c r="DS673" i="16"/>
  <c r="EO673" i="16" s="1"/>
  <c r="DS657" i="16"/>
  <c r="EO657" i="16" s="1"/>
  <c r="DS641" i="16"/>
  <c r="EO641" i="16" s="1"/>
  <c r="DS625" i="16"/>
  <c r="EO625" i="16" s="1"/>
  <c r="DS609" i="16"/>
  <c r="EO609" i="16" s="1"/>
  <c r="DS593" i="16"/>
  <c r="EO593" i="16" s="1"/>
  <c r="DS577" i="16"/>
  <c r="EO577" i="16" s="1"/>
  <c r="DS561" i="16"/>
  <c r="EO561" i="16" s="1"/>
  <c r="DS545" i="16"/>
  <c r="EO545" i="16" s="1"/>
  <c r="DS529" i="16"/>
  <c r="EO529" i="16" s="1"/>
  <c r="DS513" i="16"/>
  <c r="EO513" i="16" s="1"/>
  <c r="DS497" i="16"/>
  <c r="EO497" i="16" s="1"/>
  <c r="DS481" i="16"/>
  <c r="EO481" i="16" s="1"/>
  <c r="DS465" i="16"/>
  <c r="EO465" i="16" s="1"/>
  <c r="DS449" i="16"/>
  <c r="EO449" i="16" s="1"/>
  <c r="DS433" i="16"/>
  <c r="EO433" i="16" s="1"/>
  <c r="DS417" i="16"/>
  <c r="EO417" i="16" s="1"/>
  <c r="DS401" i="16"/>
  <c r="EO401" i="16" s="1"/>
  <c r="DS385" i="16"/>
  <c r="EO385" i="16" s="1"/>
  <c r="DS369" i="16"/>
  <c r="EO369" i="16" s="1"/>
  <c r="DS353" i="16"/>
  <c r="EO353" i="16" s="1"/>
  <c r="DS337" i="16"/>
  <c r="EO337" i="16" s="1"/>
  <c r="DS321" i="16"/>
  <c r="EO321" i="16" s="1"/>
  <c r="DS305" i="16"/>
  <c r="EO305" i="16" s="1"/>
  <c r="DS289" i="16"/>
  <c r="EO289" i="16" s="1"/>
  <c r="DS273" i="16"/>
  <c r="EO273" i="16" s="1"/>
  <c r="DS257" i="16"/>
  <c r="EO257" i="16" s="1"/>
  <c r="DS241" i="16"/>
  <c r="EO241" i="16" s="1"/>
  <c r="DS225" i="16"/>
  <c r="EO225" i="16" s="1"/>
  <c r="DS209" i="16"/>
  <c r="EO209" i="16" s="1"/>
  <c r="DS193" i="16"/>
  <c r="EO193" i="16" s="1"/>
  <c r="DS177" i="16"/>
  <c r="EO177" i="16" s="1"/>
  <c r="DS161" i="16"/>
  <c r="EO161" i="16" s="1"/>
  <c r="DS145" i="16"/>
  <c r="EO145" i="16" s="1"/>
  <c r="DS129" i="16"/>
  <c r="EO129" i="16" s="1"/>
  <c r="DS113" i="16"/>
  <c r="EO113" i="16" s="1"/>
  <c r="DS97" i="16"/>
  <c r="EO97" i="16" s="1"/>
  <c r="DS81" i="16"/>
  <c r="EO81" i="16" s="1"/>
  <c r="DS65" i="16"/>
  <c r="EO65" i="16" s="1"/>
  <c r="DS49" i="16"/>
  <c r="EO49" i="16" s="1"/>
  <c r="DS33" i="16"/>
  <c r="EO33" i="16" s="1"/>
  <c r="DS1008" i="16"/>
  <c r="EO1008" i="16" s="1"/>
  <c r="DS992" i="16"/>
  <c r="EO992" i="16" s="1"/>
  <c r="DS976" i="16"/>
  <c r="EO976" i="16" s="1"/>
  <c r="DS960" i="16"/>
  <c r="EO960" i="16" s="1"/>
  <c r="DS944" i="16"/>
  <c r="EO944" i="16" s="1"/>
  <c r="DS928" i="16"/>
  <c r="EO928" i="16" s="1"/>
  <c r="DS912" i="16"/>
  <c r="EO912" i="16" s="1"/>
  <c r="DS896" i="16"/>
  <c r="EO896" i="16" s="1"/>
  <c r="DS880" i="16"/>
  <c r="EO880" i="16" s="1"/>
  <c r="DS864" i="16"/>
  <c r="EO864" i="16" s="1"/>
  <c r="DS848" i="16"/>
  <c r="EO848" i="16" s="1"/>
  <c r="DS832" i="16"/>
  <c r="EO832" i="16" s="1"/>
  <c r="DS816" i="16"/>
  <c r="EO816" i="16" s="1"/>
  <c r="DS800" i="16"/>
  <c r="EO800" i="16" s="1"/>
  <c r="DS784" i="16"/>
  <c r="EO784" i="16" s="1"/>
  <c r="DS768" i="16"/>
  <c r="EO768" i="16" s="1"/>
  <c r="DS752" i="16"/>
  <c r="EO752" i="16" s="1"/>
  <c r="DS736" i="16"/>
  <c r="EO736" i="16" s="1"/>
  <c r="DS720" i="16"/>
  <c r="EO720" i="16" s="1"/>
  <c r="DS704" i="16"/>
  <c r="EO704" i="16" s="1"/>
  <c r="DS688" i="16"/>
  <c r="EO688" i="16" s="1"/>
  <c r="DS672" i="16"/>
  <c r="EO672" i="16" s="1"/>
  <c r="DS656" i="16"/>
  <c r="EO656" i="16" s="1"/>
  <c r="DS640" i="16"/>
  <c r="EO640" i="16" s="1"/>
  <c r="DS624" i="16"/>
  <c r="EO624" i="16" s="1"/>
  <c r="DS608" i="16"/>
  <c r="EO608" i="16" s="1"/>
  <c r="DS592" i="16"/>
  <c r="EO592" i="16" s="1"/>
  <c r="DS576" i="16"/>
  <c r="EO576" i="16" s="1"/>
  <c r="DS560" i="16"/>
  <c r="EO560" i="16" s="1"/>
  <c r="DS544" i="16"/>
  <c r="EO544" i="16" s="1"/>
  <c r="DS528" i="16"/>
  <c r="EO528" i="16" s="1"/>
  <c r="DS512" i="16"/>
  <c r="EO512" i="16" s="1"/>
  <c r="DS496" i="16"/>
  <c r="EO496" i="16" s="1"/>
  <c r="DS480" i="16"/>
  <c r="EO480" i="16" s="1"/>
  <c r="DS464" i="16"/>
  <c r="EO464" i="16" s="1"/>
  <c r="DS448" i="16"/>
  <c r="EO448" i="16" s="1"/>
  <c r="DS432" i="16"/>
  <c r="EO432" i="16" s="1"/>
  <c r="DS416" i="16"/>
  <c r="EO416" i="16" s="1"/>
  <c r="DS400" i="16"/>
  <c r="EO400" i="16" s="1"/>
  <c r="DS384" i="16"/>
  <c r="EO384" i="16" s="1"/>
  <c r="DS368" i="16"/>
  <c r="EO368" i="16" s="1"/>
  <c r="DS352" i="16"/>
  <c r="EO352" i="16" s="1"/>
  <c r="DS336" i="16"/>
  <c r="EO336" i="16" s="1"/>
  <c r="DS320" i="16"/>
  <c r="EO320" i="16" s="1"/>
  <c r="DS304" i="16"/>
  <c r="EO304" i="16" s="1"/>
  <c r="DS288" i="16"/>
  <c r="EO288" i="16" s="1"/>
  <c r="DS272" i="16"/>
  <c r="EO272" i="16" s="1"/>
  <c r="DS256" i="16"/>
  <c r="EO256" i="16" s="1"/>
  <c r="DS240" i="16"/>
  <c r="EO240" i="16" s="1"/>
  <c r="DS224" i="16"/>
  <c r="EO224" i="16" s="1"/>
  <c r="DS208" i="16"/>
  <c r="EO208" i="16" s="1"/>
  <c r="DS192" i="16"/>
  <c r="EO192" i="16" s="1"/>
  <c r="DS176" i="16"/>
  <c r="EO176" i="16" s="1"/>
  <c r="DS160" i="16"/>
  <c r="EO160" i="16" s="1"/>
  <c r="DS144" i="16"/>
  <c r="EO144" i="16" s="1"/>
  <c r="DS128" i="16"/>
  <c r="EO128" i="16" s="1"/>
  <c r="DS112" i="16"/>
  <c r="EO112" i="16" s="1"/>
  <c r="DS96" i="16"/>
  <c r="EO96" i="16" s="1"/>
  <c r="DS80" i="16"/>
  <c r="EO80" i="16" s="1"/>
  <c r="DS64" i="16"/>
  <c r="EO64" i="16" s="1"/>
  <c r="DS48" i="16"/>
  <c r="EO48" i="16" s="1"/>
  <c r="DS32" i="16"/>
  <c r="EO32" i="16" s="1"/>
  <c r="DS1007" i="16"/>
  <c r="EO1007" i="16" s="1"/>
  <c r="DS991" i="16"/>
  <c r="EO991" i="16" s="1"/>
  <c r="DS975" i="16"/>
  <c r="EO975" i="16" s="1"/>
  <c r="DS959" i="16"/>
  <c r="EO959" i="16" s="1"/>
  <c r="DS943" i="16"/>
  <c r="EO943" i="16" s="1"/>
  <c r="DS927" i="16"/>
  <c r="EO927" i="16" s="1"/>
  <c r="DS911" i="16"/>
  <c r="EO911" i="16" s="1"/>
  <c r="DS895" i="16"/>
  <c r="EO895" i="16" s="1"/>
  <c r="DS879" i="16"/>
  <c r="EO879" i="16" s="1"/>
  <c r="DS863" i="16"/>
  <c r="EO863" i="16" s="1"/>
  <c r="DS847" i="16"/>
  <c r="EO847" i="16" s="1"/>
  <c r="DS831" i="16"/>
  <c r="EO831" i="16" s="1"/>
  <c r="DS815" i="16"/>
  <c r="EO815" i="16" s="1"/>
  <c r="DS799" i="16"/>
  <c r="EO799" i="16" s="1"/>
  <c r="DS783" i="16"/>
  <c r="EO783" i="16" s="1"/>
  <c r="DS767" i="16"/>
  <c r="EO767" i="16" s="1"/>
  <c r="DS751" i="16"/>
  <c r="EO751" i="16" s="1"/>
  <c r="DS735" i="16"/>
  <c r="EO735" i="16" s="1"/>
  <c r="DS719" i="16"/>
  <c r="EO719" i="16" s="1"/>
  <c r="DS703" i="16"/>
  <c r="EO703" i="16" s="1"/>
  <c r="DS687" i="16"/>
  <c r="EO687" i="16" s="1"/>
  <c r="DS671" i="16"/>
  <c r="EO671" i="16" s="1"/>
  <c r="DS655" i="16"/>
  <c r="EO655" i="16" s="1"/>
  <c r="DS639" i="16"/>
  <c r="EO639" i="16" s="1"/>
  <c r="DS623" i="16"/>
  <c r="EO623" i="16" s="1"/>
  <c r="DS607" i="16"/>
  <c r="EO607" i="16" s="1"/>
  <c r="DS591" i="16"/>
  <c r="EO591" i="16" s="1"/>
  <c r="DS575" i="16"/>
  <c r="EO575" i="16" s="1"/>
  <c r="DS559" i="16"/>
  <c r="EO559" i="16" s="1"/>
  <c r="DS543" i="16"/>
  <c r="EO543" i="16" s="1"/>
  <c r="DS527" i="16"/>
  <c r="EO527" i="16" s="1"/>
  <c r="DS511" i="16"/>
  <c r="EO511" i="16" s="1"/>
  <c r="DS495" i="16"/>
  <c r="EO495" i="16" s="1"/>
  <c r="DS479" i="16"/>
  <c r="EO479" i="16" s="1"/>
  <c r="DS463" i="16"/>
  <c r="EO463" i="16" s="1"/>
  <c r="DS447" i="16"/>
  <c r="EO447" i="16" s="1"/>
  <c r="DS431" i="16"/>
  <c r="EO431" i="16" s="1"/>
  <c r="DS415" i="16"/>
  <c r="EO415" i="16" s="1"/>
  <c r="DS399" i="16"/>
  <c r="EO399" i="16" s="1"/>
  <c r="DS383" i="16"/>
  <c r="EO383" i="16" s="1"/>
  <c r="DS367" i="16"/>
  <c r="EO367" i="16" s="1"/>
  <c r="DS351" i="16"/>
  <c r="EO351" i="16" s="1"/>
  <c r="DS335" i="16"/>
  <c r="EO335" i="16" s="1"/>
  <c r="DS319" i="16"/>
  <c r="EO319" i="16" s="1"/>
  <c r="DS303" i="16"/>
  <c r="EO303" i="16" s="1"/>
  <c r="DS287" i="16"/>
  <c r="EO287" i="16" s="1"/>
  <c r="DS271" i="16"/>
  <c r="EO271" i="16" s="1"/>
  <c r="DS255" i="16"/>
  <c r="EO255" i="16" s="1"/>
  <c r="DS239" i="16"/>
  <c r="EO239" i="16" s="1"/>
  <c r="DS223" i="16"/>
  <c r="EO223" i="16" s="1"/>
  <c r="DS207" i="16"/>
  <c r="EO207" i="16" s="1"/>
  <c r="DS191" i="16"/>
  <c r="EO191" i="16" s="1"/>
  <c r="DS175" i="16"/>
  <c r="EO175" i="16" s="1"/>
  <c r="DS159" i="16"/>
  <c r="EO159" i="16" s="1"/>
  <c r="DS143" i="16"/>
  <c r="EO143" i="16" s="1"/>
  <c r="DS127" i="16"/>
  <c r="EO127" i="16" s="1"/>
  <c r="DS111" i="16"/>
  <c r="EO111" i="16" s="1"/>
  <c r="DS95" i="16"/>
  <c r="EO95" i="16" s="1"/>
  <c r="DS79" i="16"/>
  <c r="EO79" i="16" s="1"/>
  <c r="DS63" i="16"/>
  <c r="EO63" i="16" s="1"/>
  <c r="DS47" i="16"/>
  <c r="EO47" i="16" s="1"/>
  <c r="DS31" i="16"/>
  <c r="EO31" i="16" s="1"/>
  <c r="DS1006" i="16"/>
  <c r="EO1006" i="16" s="1"/>
  <c r="DS990" i="16"/>
  <c r="EO990" i="16" s="1"/>
  <c r="DS974" i="16"/>
  <c r="EO974" i="16" s="1"/>
  <c r="DS958" i="16"/>
  <c r="EO958" i="16" s="1"/>
  <c r="DS942" i="16"/>
  <c r="EO942" i="16" s="1"/>
  <c r="DS926" i="16"/>
  <c r="EO926" i="16" s="1"/>
  <c r="DS910" i="16"/>
  <c r="EO910" i="16" s="1"/>
  <c r="DS894" i="16"/>
  <c r="EO894" i="16" s="1"/>
  <c r="DS878" i="16"/>
  <c r="EO878" i="16" s="1"/>
  <c r="DS862" i="16"/>
  <c r="EO862" i="16" s="1"/>
  <c r="DS846" i="16"/>
  <c r="EO846" i="16" s="1"/>
  <c r="DS830" i="16"/>
  <c r="EO830" i="16" s="1"/>
  <c r="DS814" i="16"/>
  <c r="EO814" i="16" s="1"/>
  <c r="DS798" i="16"/>
  <c r="EO798" i="16" s="1"/>
  <c r="DS782" i="16"/>
  <c r="EO782" i="16" s="1"/>
  <c r="DS766" i="16"/>
  <c r="EO766" i="16" s="1"/>
  <c r="DS750" i="16"/>
  <c r="EO750" i="16" s="1"/>
  <c r="DS734" i="16"/>
  <c r="EO734" i="16" s="1"/>
  <c r="DS718" i="16"/>
  <c r="EO718" i="16" s="1"/>
  <c r="DS702" i="16"/>
  <c r="EO702" i="16" s="1"/>
  <c r="DS686" i="16"/>
  <c r="EO686" i="16" s="1"/>
  <c r="DS670" i="16"/>
  <c r="EO670" i="16" s="1"/>
  <c r="DS654" i="16"/>
  <c r="EO654" i="16" s="1"/>
  <c r="DS638" i="16"/>
  <c r="EO638" i="16" s="1"/>
  <c r="DS622" i="16"/>
  <c r="EO622" i="16" s="1"/>
  <c r="DS606" i="16"/>
  <c r="EO606" i="16" s="1"/>
  <c r="DS590" i="16"/>
  <c r="EO590" i="16" s="1"/>
  <c r="DS574" i="16"/>
  <c r="EO574" i="16" s="1"/>
  <c r="DS558" i="16"/>
  <c r="EO558" i="16" s="1"/>
  <c r="DS542" i="16"/>
  <c r="EO542" i="16" s="1"/>
  <c r="DS526" i="16"/>
  <c r="EO526" i="16" s="1"/>
  <c r="DS510" i="16"/>
  <c r="EO510" i="16" s="1"/>
  <c r="DS494" i="16"/>
  <c r="EO494" i="16" s="1"/>
  <c r="DS478" i="16"/>
  <c r="EO478" i="16" s="1"/>
  <c r="DS462" i="16"/>
  <c r="EO462" i="16" s="1"/>
  <c r="DS446" i="16"/>
  <c r="EO446" i="16" s="1"/>
  <c r="DS430" i="16"/>
  <c r="EO430" i="16" s="1"/>
  <c r="DS414" i="16"/>
  <c r="EO414" i="16" s="1"/>
  <c r="DS398" i="16"/>
  <c r="EO398" i="16" s="1"/>
  <c r="DS382" i="16"/>
  <c r="EO382" i="16" s="1"/>
  <c r="DS366" i="16"/>
  <c r="EO366" i="16" s="1"/>
  <c r="DS350" i="16"/>
  <c r="EO350" i="16" s="1"/>
  <c r="DS334" i="16"/>
  <c r="EO334" i="16" s="1"/>
  <c r="DS318" i="16"/>
  <c r="EO318" i="16" s="1"/>
  <c r="DS302" i="16"/>
  <c r="EO302" i="16" s="1"/>
  <c r="DS286" i="16"/>
  <c r="EO286" i="16" s="1"/>
  <c r="DS270" i="16"/>
  <c r="EO270" i="16" s="1"/>
  <c r="DS254" i="16"/>
  <c r="EO254" i="16" s="1"/>
  <c r="DS238" i="16"/>
  <c r="EO238" i="16" s="1"/>
  <c r="DS222" i="16"/>
  <c r="EO222" i="16" s="1"/>
  <c r="DS206" i="16"/>
  <c r="EO206" i="16" s="1"/>
  <c r="DS190" i="16"/>
  <c r="EO190" i="16" s="1"/>
  <c r="DS174" i="16"/>
  <c r="EO174" i="16" s="1"/>
  <c r="DS158" i="16"/>
  <c r="EO158" i="16" s="1"/>
  <c r="DS142" i="16"/>
  <c r="EO142" i="16" s="1"/>
  <c r="DS126" i="16"/>
  <c r="EO126" i="16" s="1"/>
  <c r="DS110" i="16"/>
  <c r="EO110" i="16" s="1"/>
  <c r="DS94" i="16"/>
  <c r="EO94" i="16" s="1"/>
  <c r="DS78" i="16"/>
  <c r="EO78" i="16" s="1"/>
  <c r="DS62" i="16"/>
  <c r="EO62" i="16" s="1"/>
  <c r="DS46" i="16"/>
  <c r="EO46" i="16" s="1"/>
  <c r="DS30" i="16"/>
  <c r="EO30" i="16" s="1"/>
  <c r="DS1005" i="16"/>
  <c r="EO1005" i="16" s="1"/>
  <c r="DS989" i="16"/>
  <c r="EO989" i="16" s="1"/>
  <c r="DS973" i="16"/>
  <c r="EO973" i="16" s="1"/>
  <c r="DS957" i="16"/>
  <c r="EO957" i="16" s="1"/>
  <c r="DS941" i="16"/>
  <c r="EO941" i="16" s="1"/>
  <c r="DS925" i="16"/>
  <c r="EO925" i="16" s="1"/>
  <c r="DS909" i="16"/>
  <c r="EO909" i="16" s="1"/>
  <c r="DS893" i="16"/>
  <c r="EO893" i="16" s="1"/>
  <c r="DS877" i="16"/>
  <c r="EO877" i="16" s="1"/>
  <c r="DS861" i="16"/>
  <c r="EO861" i="16" s="1"/>
  <c r="DS845" i="16"/>
  <c r="EO845" i="16" s="1"/>
  <c r="DS829" i="16"/>
  <c r="EO829" i="16" s="1"/>
  <c r="DS813" i="16"/>
  <c r="EO813" i="16" s="1"/>
  <c r="DS797" i="16"/>
  <c r="EO797" i="16" s="1"/>
  <c r="DS781" i="16"/>
  <c r="EO781" i="16" s="1"/>
  <c r="DS765" i="16"/>
  <c r="EO765" i="16" s="1"/>
  <c r="DS749" i="16"/>
  <c r="EO749" i="16" s="1"/>
  <c r="DS733" i="16"/>
  <c r="EO733" i="16" s="1"/>
  <c r="DS717" i="16"/>
  <c r="EO717" i="16" s="1"/>
  <c r="DS701" i="16"/>
  <c r="EO701" i="16" s="1"/>
  <c r="DS685" i="16"/>
  <c r="EO685" i="16" s="1"/>
  <c r="DS669" i="16"/>
  <c r="EO669" i="16" s="1"/>
  <c r="DS653" i="16"/>
  <c r="EO653" i="16" s="1"/>
  <c r="DS637" i="16"/>
  <c r="EO637" i="16" s="1"/>
  <c r="DS621" i="16"/>
  <c r="EO621" i="16" s="1"/>
  <c r="DS605" i="16"/>
  <c r="EO605" i="16" s="1"/>
  <c r="DS589" i="16"/>
  <c r="EO589" i="16" s="1"/>
  <c r="DS573" i="16"/>
  <c r="EO573" i="16" s="1"/>
  <c r="DS557" i="16"/>
  <c r="EO557" i="16" s="1"/>
  <c r="DS541" i="16"/>
  <c r="EO541" i="16" s="1"/>
  <c r="DS525" i="16"/>
  <c r="EO525" i="16" s="1"/>
  <c r="DS509" i="16"/>
  <c r="EO509" i="16" s="1"/>
  <c r="DS493" i="16"/>
  <c r="EO493" i="16" s="1"/>
  <c r="DS477" i="16"/>
  <c r="EO477" i="16" s="1"/>
  <c r="DS461" i="16"/>
  <c r="EO461" i="16" s="1"/>
  <c r="DS445" i="16"/>
  <c r="EO445" i="16" s="1"/>
  <c r="DS429" i="16"/>
  <c r="EO429" i="16" s="1"/>
  <c r="DS413" i="16"/>
  <c r="EO413" i="16" s="1"/>
  <c r="DS397" i="16"/>
  <c r="EO397" i="16" s="1"/>
  <c r="DS381" i="16"/>
  <c r="EO381" i="16" s="1"/>
  <c r="DS365" i="16"/>
  <c r="EO365" i="16" s="1"/>
  <c r="DS349" i="16"/>
  <c r="EO349" i="16" s="1"/>
  <c r="DS333" i="16"/>
  <c r="EO333" i="16" s="1"/>
  <c r="DS317" i="16"/>
  <c r="EO317" i="16" s="1"/>
  <c r="DS301" i="16"/>
  <c r="EO301" i="16" s="1"/>
  <c r="DS285" i="16"/>
  <c r="EO285" i="16" s="1"/>
  <c r="DS269" i="16"/>
  <c r="EO269" i="16" s="1"/>
  <c r="DS253" i="16"/>
  <c r="EO253" i="16" s="1"/>
  <c r="DS237" i="16"/>
  <c r="EO237" i="16" s="1"/>
  <c r="DS221" i="16"/>
  <c r="EO221" i="16" s="1"/>
  <c r="DS205" i="16"/>
  <c r="EO205" i="16" s="1"/>
  <c r="DS189" i="16"/>
  <c r="EO189" i="16" s="1"/>
  <c r="DS173" i="16"/>
  <c r="EO173" i="16" s="1"/>
  <c r="DS157" i="16"/>
  <c r="EO157" i="16" s="1"/>
  <c r="DS141" i="16"/>
  <c r="EO141" i="16" s="1"/>
  <c r="DS125" i="16"/>
  <c r="EO125" i="16" s="1"/>
  <c r="DS109" i="16"/>
  <c r="EO109" i="16" s="1"/>
  <c r="DS93" i="16"/>
  <c r="EO93" i="16" s="1"/>
  <c r="DS77" i="16"/>
  <c r="EO77" i="16" s="1"/>
  <c r="DS61" i="16"/>
  <c r="EO61" i="16" s="1"/>
  <c r="DS45" i="16"/>
  <c r="EO45" i="16" s="1"/>
  <c r="DS29" i="16"/>
  <c r="EO29" i="16" s="1"/>
  <c r="DP1006" i="16"/>
  <c r="EL1006" i="16" s="1"/>
  <c r="DP991" i="16"/>
  <c r="EL991" i="16" s="1"/>
  <c r="DP974" i="16"/>
  <c r="EL974" i="16" s="1"/>
  <c r="DP958" i="16"/>
  <c r="EL958" i="16" s="1"/>
  <c r="DP943" i="16"/>
  <c r="EL943" i="16" s="1"/>
  <c r="DP926" i="16"/>
  <c r="DP1002" i="16"/>
  <c r="EL1002" i="16" s="1"/>
  <c r="DP985" i="16"/>
  <c r="EL985" i="16" s="1"/>
  <c r="DP970" i="16"/>
  <c r="EL970" i="16" s="1"/>
  <c r="DP954" i="16"/>
  <c r="EL954" i="16" s="1"/>
  <c r="DP939" i="16"/>
  <c r="EL939" i="16" s="1"/>
  <c r="DP922" i="16"/>
  <c r="DP906" i="16"/>
  <c r="DP890" i="16"/>
  <c r="EL890" i="16" s="1"/>
  <c r="DP874" i="16"/>
  <c r="EL874" i="16" s="1"/>
  <c r="DP858" i="16"/>
  <c r="EL858" i="16" s="1"/>
  <c r="DP842" i="16"/>
  <c r="EL842" i="16" s="1"/>
  <c r="DP826" i="16"/>
  <c r="EL826" i="16" s="1"/>
  <c r="DP811" i="16"/>
  <c r="EL811" i="16" s="1"/>
  <c r="DP794" i="16"/>
  <c r="DP778" i="16"/>
  <c r="DP762" i="16"/>
  <c r="EL762" i="16" s="1"/>
  <c r="DP746" i="16"/>
  <c r="EL746" i="16" s="1"/>
  <c r="DP730" i="16"/>
  <c r="EL730" i="16" s="1"/>
  <c r="DP714" i="16"/>
  <c r="EL714" i="16" s="1"/>
  <c r="DP698" i="16"/>
  <c r="EL698" i="16" s="1"/>
  <c r="DP683" i="16"/>
  <c r="EL683" i="16" s="1"/>
  <c r="DP667" i="16"/>
  <c r="DP650" i="16"/>
  <c r="DP634" i="16"/>
  <c r="EL634" i="16" s="1"/>
  <c r="DP618" i="16"/>
  <c r="EL618" i="16" s="1"/>
  <c r="DP602" i="16"/>
  <c r="EL602" i="16" s="1"/>
  <c r="DP1016" i="16"/>
  <c r="EL1016" i="16" s="1"/>
  <c r="DP1015" i="16"/>
  <c r="EL1015" i="16" s="1"/>
  <c r="DP999" i="16"/>
  <c r="EL999" i="16" s="1"/>
  <c r="DP983" i="16"/>
  <c r="DP967" i="16"/>
  <c r="DP951" i="16"/>
  <c r="EL951" i="16" s="1"/>
  <c r="DP1013" i="16"/>
  <c r="EL1013" i="16" s="1"/>
  <c r="DP997" i="16"/>
  <c r="EL997" i="16" s="1"/>
  <c r="DP981" i="16"/>
  <c r="EL981" i="16" s="1"/>
  <c r="DP965" i="16"/>
  <c r="EL965" i="16" s="1"/>
  <c r="DP948" i="16"/>
  <c r="DP933" i="16"/>
  <c r="DP917" i="16"/>
  <c r="EL917" i="16" s="1"/>
  <c r="DP900" i="16"/>
  <c r="EL900" i="16" s="1"/>
  <c r="DP885" i="16"/>
  <c r="EL885" i="16" s="1"/>
  <c r="DP869" i="16"/>
  <c r="EL869" i="16" s="1"/>
  <c r="DP853" i="16"/>
  <c r="EL853" i="16" s="1"/>
  <c r="DP837" i="16"/>
  <c r="EL837" i="16" s="1"/>
  <c r="DP821" i="16"/>
  <c r="DP805" i="16"/>
  <c r="DP789" i="16"/>
  <c r="EL789" i="16" s="1"/>
  <c r="DP1008" i="16"/>
  <c r="EL1008" i="16" s="1"/>
  <c r="DP992" i="16"/>
  <c r="EL992" i="16" s="1"/>
  <c r="DP976" i="16"/>
  <c r="EL976" i="16" s="1"/>
  <c r="DP960" i="16"/>
  <c r="EL960" i="16" s="1"/>
  <c r="DP944" i="16"/>
  <c r="EL944" i="16" s="1"/>
  <c r="DP928" i="16"/>
  <c r="DP912" i="16"/>
  <c r="EL912" i="16" s="1"/>
  <c r="DP896" i="16"/>
  <c r="EL896" i="16" s="1"/>
  <c r="DP880" i="16"/>
  <c r="EL880" i="16" s="1"/>
  <c r="DP864" i="16"/>
  <c r="EL864" i="16" s="1"/>
  <c r="DP848" i="16"/>
  <c r="EL848" i="16" s="1"/>
  <c r="DP833" i="16"/>
  <c r="EL833" i="16" s="1"/>
  <c r="DP816" i="16"/>
  <c r="EL816" i="16" s="1"/>
  <c r="DP800" i="16"/>
  <c r="DP784" i="16"/>
  <c r="EL784" i="16" s="1"/>
  <c r="DP767" i="16"/>
  <c r="EL767" i="16" s="1"/>
  <c r="DP751" i="16"/>
  <c r="EL751" i="16" s="1"/>
  <c r="DP736" i="16"/>
  <c r="EL736" i="16" s="1"/>
  <c r="DP719" i="16"/>
  <c r="EL719" i="16" s="1"/>
  <c r="DP704" i="16"/>
  <c r="EL704" i="16" s="1"/>
  <c r="DP687" i="16"/>
  <c r="EL687" i="16" s="1"/>
  <c r="DP672" i="16"/>
  <c r="DP656" i="16"/>
  <c r="EL656" i="16" s="1"/>
  <c r="DP640" i="16"/>
  <c r="EL640" i="16" s="1"/>
  <c r="DP624" i="16"/>
  <c r="EL624" i="16" s="1"/>
  <c r="DP608" i="16"/>
  <c r="EL608" i="16" s="1"/>
  <c r="DP592" i="16"/>
  <c r="EL592" i="16" s="1"/>
  <c r="DP576" i="16"/>
  <c r="EL576" i="16" s="1"/>
  <c r="DP561" i="16"/>
  <c r="EL561" i="16" s="1"/>
  <c r="DP544" i="16"/>
  <c r="DP528" i="16"/>
  <c r="EL528" i="16" s="1"/>
  <c r="DP512" i="16"/>
  <c r="EL512" i="16" s="1"/>
  <c r="DP496" i="16"/>
  <c r="EL496" i="16" s="1"/>
  <c r="DP480" i="16"/>
  <c r="EL480" i="16" s="1"/>
  <c r="DP463" i="16"/>
  <c r="EL463" i="16" s="1"/>
  <c r="DP448" i="16"/>
  <c r="EL448" i="16" s="1"/>
  <c r="DP432" i="16"/>
  <c r="EL432" i="16" s="1"/>
  <c r="DP416" i="16"/>
  <c r="DP400" i="16"/>
  <c r="EL400" i="16" s="1"/>
  <c r="DP384" i="16"/>
  <c r="EL384" i="16" s="1"/>
  <c r="DP368" i="16"/>
  <c r="EL368" i="16" s="1"/>
  <c r="DP351" i="16"/>
  <c r="EL351" i="16" s="1"/>
  <c r="DP337" i="16"/>
  <c r="EL337" i="16" s="1"/>
  <c r="DP320" i="16"/>
  <c r="EL320" i="16" s="1"/>
  <c r="DP304" i="16"/>
  <c r="EL304" i="16" s="1"/>
  <c r="DP288" i="16"/>
  <c r="DP271" i="16"/>
  <c r="EL271" i="16" s="1"/>
  <c r="DP256" i="16"/>
  <c r="EL256" i="16" s="1"/>
  <c r="DP240" i="16"/>
  <c r="EL240" i="16" s="1"/>
  <c r="DP224" i="16"/>
  <c r="EL224" i="16" s="1"/>
  <c r="DP208" i="16"/>
  <c r="EL208" i="16" s="1"/>
  <c r="DP191" i="16"/>
  <c r="EL191" i="16" s="1"/>
  <c r="DP176" i="16"/>
  <c r="EL176" i="16" s="1"/>
  <c r="DP160" i="16"/>
  <c r="DP144" i="16"/>
  <c r="EL144" i="16" s="1"/>
  <c r="DP128" i="16"/>
  <c r="EL128" i="16" s="1"/>
  <c r="DP113" i="16"/>
  <c r="EL113" i="16" s="1"/>
  <c r="DP96" i="16"/>
  <c r="EL96" i="16" s="1"/>
  <c r="DP80" i="16"/>
  <c r="EL80" i="16" s="1"/>
  <c r="DP64" i="16"/>
  <c r="EL64" i="16" s="1"/>
  <c r="DP48" i="16"/>
  <c r="EL48" i="16" s="1"/>
  <c r="DP31" i="16"/>
  <c r="DP1007" i="16"/>
  <c r="DP990" i="16"/>
  <c r="DP975" i="16"/>
  <c r="EL975" i="16" s="1"/>
  <c r="DP959" i="16"/>
  <c r="DP942" i="16"/>
  <c r="EL942" i="16" s="1"/>
  <c r="DP927" i="16"/>
  <c r="EL927" i="16" s="1"/>
  <c r="DP910" i="16"/>
  <c r="EL910" i="16" s="1"/>
  <c r="DP895" i="16"/>
  <c r="EL895" i="16" s="1"/>
  <c r="DP879" i="16"/>
  <c r="DP863" i="16"/>
  <c r="DP846" i="16"/>
  <c r="EL846" i="16" s="1"/>
  <c r="DP831" i="16"/>
  <c r="DP815" i="16"/>
  <c r="EL815" i="16" s="1"/>
  <c r="DP799" i="16"/>
  <c r="EL799" i="16" s="1"/>
  <c r="DP783" i="16"/>
  <c r="EL783" i="16" s="1"/>
  <c r="DP768" i="16"/>
  <c r="EL768" i="16" s="1"/>
  <c r="DP752" i="16"/>
  <c r="DP735" i="16"/>
  <c r="DP720" i="16"/>
  <c r="EL720" i="16" s="1"/>
  <c r="DP703" i="16"/>
  <c r="DP688" i="16"/>
  <c r="EL688" i="16" s="1"/>
  <c r="DP671" i="16"/>
  <c r="EL671" i="16" s="1"/>
  <c r="DP654" i="16"/>
  <c r="EL654" i="16" s="1"/>
  <c r="DP639" i="16"/>
  <c r="EL639" i="16" s="1"/>
  <c r="DP623" i="16"/>
  <c r="DP607" i="16"/>
  <c r="DP591" i="16"/>
  <c r="EL591" i="16" s="1"/>
  <c r="DP575" i="16"/>
  <c r="DP559" i="16"/>
  <c r="EL559" i="16" s="1"/>
  <c r="DP543" i="16"/>
  <c r="EL543" i="16" s="1"/>
  <c r="DP526" i="16"/>
  <c r="EL526" i="16" s="1"/>
  <c r="DP511" i="16"/>
  <c r="EL511" i="16" s="1"/>
  <c r="DP495" i="16"/>
  <c r="DP479" i="16"/>
  <c r="DP464" i="16"/>
  <c r="EL464" i="16" s="1"/>
  <c r="DP447" i="16"/>
  <c r="DP431" i="16"/>
  <c r="EL431" i="16" s="1"/>
  <c r="DP415" i="16"/>
  <c r="EL415" i="16" s="1"/>
  <c r="DP398" i="16"/>
  <c r="EL398" i="16" s="1"/>
  <c r="DP383" i="16"/>
  <c r="EL383" i="16" s="1"/>
  <c r="DP367" i="16"/>
  <c r="DP352" i="16"/>
  <c r="DP335" i="16"/>
  <c r="EL335" i="16" s="1"/>
  <c r="DP318" i="16"/>
  <c r="DP303" i="16"/>
  <c r="EL303" i="16" s="1"/>
  <c r="DP287" i="16"/>
  <c r="EL287" i="16" s="1"/>
  <c r="DP272" i="16"/>
  <c r="EL272" i="16" s="1"/>
  <c r="DP255" i="16"/>
  <c r="EL255" i="16" s="1"/>
  <c r="DP239" i="16"/>
  <c r="DP223" i="16"/>
  <c r="DP207" i="16"/>
  <c r="EL207" i="16" s="1"/>
  <c r="DP192" i="16"/>
  <c r="DP175" i="16"/>
  <c r="EL175" i="16" s="1"/>
  <c r="DP159" i="16"/>
  <c r="EL159" i="16" s="1"/>
  <c r="DP143" i="16"/>
  <c r="EL143" i="16" s="1"/>
  <c r="DP127" i="16"/>
  <c r="EL127" i="16" s="1"/>
  <c r="DP111" i="16"/>
  <c r="DP95" i="16"/>
  <c r="DP79" i="16"/>
  <c r="EL79" i="16" s="1"/>
  <c r="DP63" i="16"/>
  <c r="DP47" i="16"/>
  <c r="EL47" i="16" s="1"/>
  <c r="DP32" i="16"/>
  <c r="EL32" i="16" s="1"/>
  <c r="DP911" i="16"/>
  <c r="EL911" i="16" s="1"/>
  <c r="DP894" i="16"/>
  <c r="EL894" i="16" s="1"/>
  <c r="DP878" i="16"/>
  <c r="EL878" i="16" s="1"/>
  <c r="DP862" i="16"/>
  <c r="EL862" i="16" s="1"/>
  <c r="DP847" i="16"/>
  <c r="EL847" i="16" s="1"/>
  <c r="DP829" i="16"/>
  <c r="EL829" i="16" s="1"/>
  <c r="DP814" i="16"/>
  <c r="EL814" i="16" s="1"/>
  <c r="DP798" i="16"/>
  <c r="DP782" i="16"/>
  <c r="DP766" i="16"/>
  <c r="EL766" i="16" s="1"/>
  <c r="DP750" i="16"/>
  <c r="EL750" i="16" s="1"/>
  <c r="DP734" i="16"/>
  <c r="EL734" i="16" s="1"/>
  <c r="DP718" i="16"/>
  <c r="EL718" i="16" s="1"/>
  <c r="DP702" i="16"/>
  <c r="EL702" i="16" s="1"/>
  <c r="DP686" i="16"/>
  <c r="EL686" i="16" s="1"/>
  <c r="DP669" i="16"/>
  <c r="DP655" i="16"/>
  <c r="DP638" i="16"/>
  <c r="EL638" i="16" s="1"/>
  <c r="DP622" i="16"/>
  <c r="EL622" i="16" s="1"/>
  <c r="DP606" i="16"/>
  <c r="EL606" i="16" s="1"/>
  <c r="DP590" i="16"/>
  <c r="EL590" i="16" s="1"/>
  <c r="DP574" i="16"/>
  <c r="EL574" i="16" s="1"/>
  <c r="DP558" i="16"/>
  <c r="EL558" i="16" s="1"/>
  <c r="DP542" i="16"/>
  <c r="DP527" i="16"/>
  <c r="DP510" i="16"/>
  <c r="EL510" i="16" s="1"/>
  <c r="DP494" i="16"/>
  <c r="EL494" i="16" s="1"/>
  <c r="DP478" i="16"/>
  <c r="EL478" i="16" s="1"/>
  <c r="DP462" i="16"/>
  <c r="EL462" i="16" s="1"/>
  <c r="DP446" i="16"/>
  <c r="EL446" i="16" s="1"/>
  <c r="DP430" i="16"/>
  <c r="EL430" i="16" s="1"/>
  <c r="DP414" i="16"/>
  <c r="DP399" i="16"/>
  <c r="DP382" i="16"/>
  <c r="EL382" i="16" s="1"/>
  <c r="DP366" i="16"/>
  <c r="EL366" i="16" s="1"/>
  <c r="DP350" i="16"/>
  <c r="EL350" i="16" s="1"/>
  <c r="DP334" i="16"/>
  <c r="EL334" i="16" s="1"/>
  <c r="DP319" i="16"/>
  <c r="EL319" i="16" s="1"/>
  <c r="DP302" i="16"/>
  <c r="EL302" i="16" s="1"/>
  <c r="DP286" i="16"/>
  <c r="DP270" i="16"/>
  <c r="DP254" i="16"/>
  <c r="EL254" i="16" s="1"/>
  <c r="DP238" i="16"/>
  <c r="EL238" i="16" s="1"/>
  <c r="DP222" i="16"/>
  <c r="EL222" i="16" s="1"/>
  <c r="DP206" i="16"/>
  <c r="EL206" i="16" s="1"/>
  <c r="DP190" i="16"/>
  <c r="EL190" i="16" s="1"/>
  <c r="DP174" i="16"/>
  <c r="EL174" i="16" s="1"/>
  <c r="DP158" i="16"/>
  <c r="DP142" i="16"/>
  <c r="DP126" i="16"/>
  <c r="EL126" i="16" s="1"/>
  <c r="DP110" i="16"/>
  <c r="EL110" i="16" s="1"/>
  <c r="DP94" i="16"/>
  <c r="EL94" i="16" s="1"/>
  <c r="DP78" i="16"/>
  <c r="EL78" i="16" s="1"/>
  <c r="DP62" i="16"/>
  <c r="EL62" i="16" s="1"/>
  <c r="DP46" i="16"/>
  <c r="EL46" i="16" s="1"/>
  <c r="DP30" i="16"/>
  <c r="DP1005" i="16"/>
  <c r="DP989" i="16"/>
  <c r="EL989" i="16" s="1"/>
  <c r="DP973" i="16"/>
  <c r="EL973" i="16" s="1"/>
  <c r="DP957" i="16"/>
  <c r="EL957" i="16" s="1"/>
  <c r="DP940" i="16"/>
  <c r="EL940" i="16" s="1"/>
  <c r="DP924" i="16"/>
  <c r="EL924" i="16" s="1"/>
  <c r="DP909" i="16"/>
  <c r="EL909" i="16" s="1"/>
  <c r="DP893" i="16"/>
  <c r="DP877" i="16"/>
  <c r="DP861" i="16"/>
  <c r="EL861" i="16" s="1"/>
  <c r="DP845" i="16"/>
  <c r="EL845" i="16" s="1"/>
  <c r="DP830" i="16"/>
  <c r="EL830" i="16" s="1"/>
  <c r="DP813" i="16"/>
  <c r="EL813" i="16" s="1"/>
  <c r="DP797" i="16"/>
  <c r="EL797" i="16" s="1"/>
  <c r="DP781" i="16"/>
  <c r="EL781" i="16" s="1"/>
  <c r="DP765" i="16"/>
  <c r="DP749" i="16"/>
  <c r="DP733" i="16"/>
  <c r="EL733" i="16" s="1"/>
  <c r="DP717" i="16"/>
  <c r="EL717" i="16" s="1"/>
  <c r="DP701" i="16"/>
  <c r="EL701" i="16" s="1"/>
  <c r="DP684" i="16"/>
  <c r="EL684" i="16" s="1"/>
  <c r="DP670" i="16"/>
  <c r="EL670" i="16" s="1"/>
  <c r="DP653" i="16"/>
  <c r="EL653" i="16" s="1"/>
  <c r="DP637" i="16"/>
  <c r="DP621" i="16"/>
  <c r="DP605" i="16"/>
  <c r="EL605" i="16" s="1"/>
  <c r="DP589" i="16"/>
  <c r="EL589" i="16" s="1"/>
  <c r="DP573" i="16"/>
  <c r="EL573" i="16" s="1"/>
  <c r="DP556" i="16"/>
  <c r="EL556" i="16" s="1"/>
  <c r="DP541" i="16"/>
  <c r="EL541" i="16" s="1"/>
  <c r="DP525" i="16"/>
  <c r="EL525" i="16" s="1"/>
  <c r="DP509" i="16"/>
  <c r="DP493" i="16"/>
  <c r="DP477" i="16"/>
  <c r="EL477" i="16" s="1"/>
  <c r="DP461" i="16"/>
  <c r="EL461" i="16" s="1"/>
  <c r="DP445" i="16"/>
  <c r="EL445" i="16" s="1"/>
  <c r="DP429" i="16"/>
  <c r="EL429" i="16" s="1"/>
  <c r="DP413" i="16"/>
  <c r="EL413" i="16" s="1"/>
  <c r="DP397" i="16"/>
  <c r="EL397" i="16" s="1"/>
  <c r="DP381" i="16"/>
  <c r="DP365" i="16"/>
  <c r="DP349" i="16"/>
  <c r="EL349" i="16" s="1"/>
  <c r="DP332" i="16"/>
  <c r="EL332" i="16" s="1"/>
  <c r="DP317" i="16"/>
  <c r="EL317" i="16" s="1"/>
  <c r="DP301" i="16"/>
  <c r="EL301" i="16" s="1"/>
  <c r="DP285" i="16"/>
  <c r="EL285" i="16" s="1"/>
  <c r="DP269" i="16"/>
  <c r="EL269" i="16" s="1"/>
  <c r="DP253" i="16"/>
  <c r="DP237" i="16"/>
  <c r="DP221" i="16"/>
  <c r="EL221" i="16" s="1"/>
  <c r="DP205" i="16"/>
  <c r="EL205" i="16" s="1"/>
  <c r="DP189" i="16"/>
  <c r="EL189" i="16" s="1"/>
  <c r="DP173" i="16"/>
  <c r="EL173" i="16" s="1"/>
  <c r="DP157" i="16"/>
  <c r="EL157" i="16" s="1"/>
  <c r="DP140" i="16"/>
  <c r="EL140" i="16" s="1"/>
  <c r="DP125" i="16"/>
  <c r="DP108" i="16"/>
  <c r="DP93" i="16"/>
  <c r="EL93" i="16" s="1"/>
  <c r="DP77" i="16"/>
  <c r="EL77" i="16" s="1"/>
  <c r="DP61" i="16"/>
  <c r="EL61" i="16" s="1"/>
  <c r="DP45" i="16"/>
  <c r="EL45" i="16" s="1"/>
  <c r="DP29" i="16"/>
  <c r="EL29" i="16" s="1"/>
  <c r="DP1004" i="16"/>
  <c r="EL1004" i="16" s="1"/>
  <c r="DP988" i="16"/>
  <c r="DP972" i="16"/>
  <c r="DP956" i="16"/>
  <c r="EL956" i="16" s="1"/>
  <c r="DP941" i="16"/>
  <c r="EL941" i="16" s="1"/>
  <c r="DP925" i="16"/>
  <c r="EL925" i="16" s="1"/>
  <c r="DP907" i="16"/>
  <c r="EL907" i="16" s="1"/>
  <c r="DP892" i="16"/>
  <c r="EL892" i="16" s="1"/>
  <c r="DP876" i="16"/>
  <c r="EL876" i="16" s="1"/>
  <c r="DP860" i="16"/>
  <c r="DP844" i="16"/>
  <c r="DP828" i="16"/>
  <c r="EL828" i="16" s="1"/>
  <c r="DP812" i="16"/>
  <c r="EL812" i="16" s="1"/>
  <c r="DP796" i="16"/>
  <c r="EL796" i="16" s="1"/>
  <c r="DP780" i="16"/>
  <c r="EL780" i="16" s="1"/>
  <c r="DP764" i="16"/>
  <c r="EL764" i="16" s="1"/>
  <c r="DP748" i="16"/>
  <c r="EL748" i="16" s="1"/>
  <c r="DP732" i="16"/>
  <c r="DP715" i="16"/>
  <c r="DP700" i="16"/>
  <c r="EL700" i="16" s="1"/>
  <c r="DP685" i="16"/>
  <c r="EL685" i="16" s="1"/>
  <c r="DP668" i="16"/>
  <c r="EL668" i="16" s="1"/>
  <c r="DP652" i="16"/>
  <c r="EL652" i="16" s="1"/>
  <c r="DP636" i="16"/>
  <c r="EL636" i="16" s="1"/>
  <c r="DP620" i="16"/>
  <c r="EL620" i="16" s="1"/>
  <c r="DP604" i="16"/>
  <c r="DP588" i="16"/>
  <c r="DP572" i="16"/>
  <c r="EL572" i="16" s="1"/>
  <c r="DP557" i="16"/>
  <c r="EL557" i="16" s="1"/>
  <c r="DP540" i="16"/>
  <c r="EL540" i="16" s="1"/>
  <c r="DP524" i="16"/>
  <c r="EL524" i="16" s="1"/>
  <c r="DP508" i="16"/>
  <c r="EL508" i="16" s="1"/>
  <c r="DP492" i="16"/>
  <c r="EL492" i="16" s="1"/>
  <c r="DP476" i="16"/>
  <c r="DP459" i="16"/>
  <c r="DP444" i="16"/>
  <c r="EL444" i="16" s="1"/>
  <c r="DP428" i="16"/>
  <c r="EL428" i="16" s="1"/>
  <c r="DP412" i="16"/>
  <c r="EL412" i="16" s="1"/>
  <c r="DP396" i="16"/>
  <c r="EL396" i="16" s="1"/>
  <c r="DP380" i="16"/>
  <c r="EL380" i="16" s="1"/>
  <c r="DP364" i="16"/>
  <c r="EL364" i="16" s="1"/>
  <c r="DP347" i="16"/>
  <c r="DP333" i="16"/>
  <c r="DP316" i="16"/>
  <c r="EL316" i="16" s="1"/>
  <c r="DP299" i="16"/>
  <c r="EL299" i="16" s="1"/>
  <c r="DP284" i="16"/>
  <c r="EL284" i="16" s="1"/>
  <c r="DP268" i="16"/>
  <c r="EL268" i="16" s="1"/>
  <c r="DP252" i="16"/>
  <c r="EL252" i="16" s="1"/>
  <c r="DP236" i="16"/>
  <c r="EL236" i="16" s="1"/>
  <c r="DP220" i="16"/>
  <c r="DP203" i="16"/>
  <c r="DP188" i="16"/>
  <c r="EL188" i="16" s="1"/>
  <c r="DP172" i="16"/>
  <c r="EL172" i="16" s="1"/>
  <c r="DP156" i="16"/>
  <c r="EL156" i="16" s="1"/>
  <c r="DP141" i="16"/>
  <c r="EL141" i="16" s="1"/>
  <c r="DP124" i="16"/>
  <c r="EL124" i="16" s="1"/>
  <c r="DP109" i="16"/>
  <c r="EL109" i="16" s="1"/>
  <c r="DP92" i="16"/>
  <c r="DP76" i="16"/>
  <c r="DP60" i="16"/>
  <c r="EL60" i="16" s="1"/>
  <c r="DP44" i="16"/>
  <c r="EL44" i="16" s="1"/>
  <c r="DP28" i="16"/>
  <c r="EL28" i="16" s="1"/>
  <c r="DP1003" i="16"/>
  <c r="EL1003" i="16" s="1"/>
  <c r="DP987" i="16"/>
  <c r="EL987" i="16" s="1"/>
  <c r="DP971" i="16"/>
  <c r="EL971" i="16" s="1"/>
  <c r="DP955" i="16"/>
  <c r="DP938" i="16"/>
  <c r="DP923" i="16"/>
  <c r="EL923" i="16" s="1"/>
  <c r="DP908" i="16"/>
  <c r="EL908" i="16" s="1"/>
  <c r="DP891" i="16"/>
  <c r="EL891" i="16" s="1"/>
  <c r="DP875" i="16"/>
  <c r="EL875" i="16" s="1"/>
  <c r="DP859" i="16"/>
  <c r="EL859" i="16" s="1"/>
  <c r="DP843" i="16"/>
  <c r="EL843" i="16" s="1"/>
  <c r="DP827" i="16"/>
  <c r="DP810" i="16"/>
  <c r="DP795" i="16"/>
  <c r="EL795" i="16" s="1"/>
  <c r="DP779" i="16"/>
  <c r="EL779" i="16" s="1"/>
  <c r="DP763" i="16"/>
  <c r="EL763" i="16" s="1"/>
  <c r="DP747" i="16"/>
  <c r="EL747" i="16" s="1"/>
  <c r="DP731" i="16"/>
  <c r="EL731" i="16" s="1"/>
  <c r="DP716" i="16"/>
  <c r="EL716" i="16" s="1"/>
  <c r="DP699" i="16"/>
  <c r="DP682" i="16"/>
  <c r="DP666" i="16"/>
  <c r="EL666" i="16" s="1"/>
  <c r="DP651" i="16"/>
  <c r="EL651" i="16" s="1"/>
  <c r="DP635" i="16"/>
  <c r="EL635" i="16" s="1"/>
  <c r="DP619" i="16"/>
  <c r="EL619" i="16" s="1"/>
  <c r="DP603" i="16"/>
  <c r="EL603" i="16" s="1"/>
  <c r="DP587" i="16"/>
  <c r="EL587" i="16" s="1"/>
  <c r="DP571" i="16"/>
  <c r="DP555" i="16"/>
  <c r="DP539" i="16"/>
  <c r="EL539" i="16" s="1"/>
  <c r="DP523" i="16"/>
  <c r="EL523" i="16" s="1"/>
  <c r="DP507" i="16"/>
  <c r="EL507" i="16" s="1"/>
  <c r="DP491" i="16"/>
  <c r="EL491" i="16" s="1"/>
  <c r="DP475" i="16"/>
  <c r="EL475" i="16" s="1"/>
  <c r="DP460" i="16"/>
  <c r="EL460" i="16" s="1"/>
  <c r="DP443" i="16"/>
  <c r="DP427" i="16"/>
  <c r="DP411" i="16"/>
  <c r="EL411" i="16" s="1"/>
  <c r="DP395" i="16"/>
  <c r="EL395" i="16" s="1"/>
  <c r="DP379" i="16"/>
  <c r="EL379" i="16" s="1"/>
  <c r="DP363" i="16"/>
  <c r="EL363" i="16" s="1"/>
  <c r="DP348" i="16"/>
  <c r="EL348" i="16" s="1"/>
  <c r="DP330" i="16"/>
  <c r="EL330" i="16" s="1"/>
  <c r="DP314" i="16"/>
  <c r="DP300" i="16"/>
  <c r="DP283" i="16"/>
  <c r="EL283" i="16" s="1"/>
  <c r="DP267" i="16"/>
  <c r="EL267" i="16" s="1"/>
  <c r="DP251" i="16"/>
  <c r="EL251" i="16" s="1"/>
  <c r="DP235" i="16"/>
  <c r="EL235" i="16" s="1"/>
  <c r="DP219" i="16"/>
  <c r="EL219" i="16" s="1"/>
  <c r="DP204" i="16"/>
  <c r="EL204" i="16" s="1"/>
  <c r="DP187" i="16"/>
  <c r="DP171" i="16"/>
  <c r="DP155" i="16"/>
  <c r="EL155" i="16" s="1"/>
  <c r="DP139" i="16"/>
  <c r="EL139" i="16" s="1"/>
  <c r="DP122" i="16"/>
  <c r="EL122" i="16" s="1"/>
  <c r="DP107" i="16"/>
  <c r="EL107" i="16" s="1"/>
  <c r="DP90" i="16"/>
  <c r="EL90" i="16" s="1"/>
  <c r="DP75" i="16"/>
  <c r="EL75" i="16" s="1"/>
  <c r="DP59" i="16"/>
  <c r="DP43" i="16"/>
  <c r="DP27" i="16"/>
  <c r="EL27" i="16" s="1"/>
  <c r="DP586" i="16"/>
  <c r="EL586" i="16" s="1"/>
  <c r="DP570" i="16"/>
  <c r="EL570" i="16" s="1"/>
  <c r="DP554" i="16"/>
  <c r="EL554" i="16" s="1"/>
  <c r="DP538" i="16"/>
  <c r="DP522" i="16"/>
  <c r="DP506" i="16"/>
  <c r="EL506" i="16" s="1"/>
  <c r="DP490" i="16"/>
  <c r="EL490" i="16" s="1"/>
  <c r="DP474" i="16"/>
  <c r="EL474" i="16" s="1"/>
  <c r="DP458" i="16"/>
  <c r="EL458" i="16" s="1"/>
  <c r="DP442" i="16"/>
  <c r="EL442" i="16" s="1"/>
  <c r="DP426" i="16"/>
  <c r="EL426" i="16" s="1"/>
  <c r="DP410" i="16"/>
  <c r="DP394" i="16"/>
  <c r="DP378" i="16"/>
  <c r="EL378" i="16" s="1"/>
  <c r="DP362" i="16"/>
  <c r="EL362" i="16" s="1"/>
  <c r="DP346" i="16"/>
  <c r="EL346" i="16" s="1"/>
  <c r="DP331" i="16"/>
  <c r="EL331" i="16" s="1"/>
  <c r="DP315" i="16"/>
  <c r="EL315" i="16" s="1"/>
  <c r="DP298" i="16"/>
  <c r="EL298" i="16" s="1"/>
  <c r="DP282" i="16"/>
  <c r="DP266" i="16"/>
  <c r="DP250" i="16"/>
  <c r="EL250" i="16" s="1"/>
  <c r="DP234" i="16"/>
  <c r="EL234" i="16" s="1"/>
  <c r="DP218" i="16"/>
  <c r="EL218" i="16" s="1"/>
  <c r="DP202" i="16"/>
  <c r="EL202" i="16" s="1"/>
  <c r="DP185" i="16"/>
  <c r="EL185" i="16" s="1"/>
  <c r="DP170" i="16"/>
  <c r="EL170" i="16" s="1"/>
  <c r="DP154" i="16"/>
  <c r="DP138" i="16"/>
  <c r="DP123" i="16"/>
  <c r="EL123" i="16" s="1"/>
  <c r="DP106" i="16"/>
  <c r="EL106" i="16" s="1"/>
  <c r="DP91" i="16"/>
  <c r="EL91" i="16" s="1"/>
  <c r="DP74" i="16"/>
  <c r="EL74" i="16" s="1"/>
  <c r="DP58" i="16"/>
  <c r="EL58" i="16" s="1"/>
  <c r="DP42" i="16"/>
  <c r="EL42" i="16" s="1"/>
  <c r="DP26" i="16"/>
  <c r="DP1001" i="16"/>
  <c r="DP986" i="16"/>
  <c r="EL986" i="16" s="1"/>
  <c r="DP968" i="16"/>
  <c r="EL968" i="16" s="1"/>
  <c r="DP953" i="16"/>
  <c r="EL953" i="16" s="1"/>
  <c r="DP937" i="16"/>
  <c r="EL937" i="16" s="1"/>
  <c r="DP921" i="16"/>
  <c r="EL921" i="16" s="1"/>
  <c r="DP905" i="16"/>
  <c r="EL905" i="16" s="1"/>
  <c r="DP889" i="16"/>
  <c r="DP873" i="16"/>
  <c r="DP857" i="16"/>
  <c r="EL857" i="16" s="1"/>
  <c r="DP841" i="16"/>
  <c r="EL841" i="16" s="1"/>
  <c r="DP825" i="16"/>
  <c r="EL825" i="16" s="1"/>
  <c r="DP809" i="16"/>
  <c r="EL809" i="16" s="1"/>
  <c r="DP793" i="16"/>
  <c r="EL793" i="16" s="1"/>
  <c r="DP776" i="16"/>
  <c r="EL776" i="16" s="1"/>
  <c r="DP761" i="16"/>
  <c r="DP745" i="16"/>
  <c r="DP729" i="16"/>
  <c r="EL729" i="16" s="1"/>
  <c r="DP713" i="16"/>
  <c r="EL713" i="16" s="1"/>
  <c r="DP697" i="16"/>
  <c r="EL697" i="16" s="1"/>
  <c r="DP681" i="16"/>
  <c r="EL681" i="16" s="1"/>
  <c r="DP665" i="16"/>
  <c r="EL665" i="16" s="1"/>
  <c r="DP649" i="16"/>
  <c r="EL649" i="16" s="1"/>
  <c r="DP633" i="16"/>
  <c r="DP617" i="16"/>
  <c r="DP601" i="16"/>
  <c r="EL601" i="16" s="1"/>
  <c r="DP585" i="16"/>
  <c r="EL585" i="16" s="1"/>
  <c r="DP569" i="16"/>
  <c r="EL569" i="16" s="1"/>
  <c r="DP553" i="16"/>
  <c r="EL553" i="16" s="1"/>
  <c r="DP537" i="16"/>
  <c r="EL537" i="16" s="1"/>
  <c r="DP521" i="16"/>
  <c r="EL521" i="16" s="1"/>
  <c r="DP505" i="16"/>
  <c r="DP488" i="16"/>
  <c r="DP473" i="16"/>
  <c r="EL473" i="16" s="1"/>
  <c r="DP457" i="16"/>
  <c r="EL457" i="16" s="1"/>
  <c r="DP441" i="16"/>
  <c r="EL441" i="16" s="1"/>
  <c r="DP425" i="16"/>
  <c r="EL425" i="16" s="1"/>
  <c r="DP409" i="16"/>
  <c r="EL409" i="16" s="1"/>
  <c r="DP392" i="16"/>
  <c r="EL392" i="16" s="1"/>
  <c r="DP377" i="16"/>
  <c r="DP361" i="16"/>
  <c r="DP345" i="16"/>
  <c r="EL345" i="16" s="1"/>
  <c r="DP329" i="16"/>
  <c r="EL329" i="16" s="1"/>
  <c r="DP313" i="16"/>
  <c r="EL313" i="16" s="1"/>
  <c r="DP297" i="16"/>
  <c r="EL297" i="16" s="1"/>
  <c r="DP281" i="16"/>
  <c r="EL281" i="16" s="1"/>
  <c r="DP265" i="16"/>
  <c r="EL265" i="16" s="1"/>
  <c r="DP249" i="16"/>
  <c r="DP233" i="16"/>
  <c r="DP217" i="16"/>
  <c r="EL217" i="16" s="1"/>
  <c r="DP201" i="16"/>
  <c r="EL201" i="16" s="1"/>
  <c r="DP186" i="16"/>
  <c r="EL186" i="16" s="1"/>
  <c r="DP169" i="16"/>
  <c r="EL169" i="16" s="1"/>
  <c r="DP153" i="16"/>
  <c r="EL153" i="16" s="1"/>
  <c r="DP137" i="16"/>
  <c r="EL137" i="16" s="1"/>
  <c r="DP121" i="16"/>
  <c r="DP105" i="16"/>
  <c r="DP89" i="16"/>
  <c r="EL89" i="16" s="1"/>
  <c r="DP73" i="16"/>
  <c r="EL73" i="16" s="1"/>
  <c r="DP57" i="16"/>
  <c r="EL57" i="16" s="1"/>
  <c r="DP41" i="16"/>
  <c r="EL41" i="16" s="1"/>
  <c r="DP25" i="16"/>
  <c r="EL25" i="16" s="1"/>
  <c r="DP1000" i="16"/>
  <c r="DP984" i="16"/>
  <c r="EL984" i="16" s="1"/>
  <c r="DP969" i="16"/>
  <c r="EL969" i="16" s="1"/>
  <c r="DP952" i="16"/>
  <c r="EL952" i="16" s="1"/>
  <c r="DP936" i="16"/>
  <c r="EL936" i="16" s="1"/>
  <c r="DP920" i="16"/>
  <c r="EL920" i="16" s="1"/>
  <c r="DP904" i="16"/>
  <c r="EL904" i="16" s="1"/>
  <c r="DP888" i="16"/>
  <c r="EL888" i="16" s="1"/>
  <c r="DP872" i="16"/>
  <c r="DP856" i="16"/>
  <c r="DP840" i="16"/>
  <c r="EL840" i="16" s="1"/>
  <c r="DP824" i="16"/>
  <c r="EL824" i="16" s="1"/>
  <c r="DP808" i="16"/>
  <c r="EL808" i="16" s="1"/>
  <c r="DP792" i="16"/>
  <c r="EL792" i="16" s="1"/>
  <c r="DP777" i="16"/>
  <c r="EL777" i="16" s="1"/>
  <c r="DP760" i="16"/>
  <c r="EL760" i="16" s="1"/>
  <c r="DP744" i="16"/>
  <c r="DP728" i="16"/>
  <c r="EL728" i="16" s="1"/>
  <c r="DP712" i="16"/>
  <c r="EL712" i="16" s="1"/>
  <c r="DP696" i="16"/>
  <c r="EL696" i="16" s="1"/>
  <c r="DP680" i="16"/>
  <c r="EL680" i="16" s="1"/>
  <c r="DP664" i="16"/>
  <c r="EL664" i="16" s="1"/>
  <c r="DP648" i="16"/>
  <c r="EL648" i="16" s="1"/>
  <c r="DP632" i="16"/>
  <c r="EL632" i="16" s="1"/>
  <c r="DP616" i="16"/>
  <c r="DP600" i="16"/>
  <c r="DP584" i="16"/>
  <c r="EL584" i="16" s="1"/>
  <c r="DP568" i="16"/>
  <c r="EL568" i="16" s="1"/>
  <c r="DP552" i="16"/>
  <c r="EL552" i="16" s="1"/>
  <c r="DP536" i="16"/>
  <c r="EL536" i="16" s="1"/>
  <c r="DP520" i="16"/>
  <c r="EL520" i="16" s="1"/>
  <c r="DP504" i="16"/>
  <c r="EL504" i="16" s="1"/>
  <c r="DP489" i="16"/>
  <c r="DP472" i="16"/>
  <c r="EL472" i="16" s="1"/>
  <c r="DP456" i="16"/>
  <c r="EL456" i="16" s="1"/>
  <c r="DP440" i="16"/>
  <c r="EL440" i="16" s="1"/>
  <c r="DP424" i="16"/>
  <c r="EL424" i="16" s="1"/>
  <c r="DP408" i="16"/>
  <c r="EL408" i="16" s="1"/>
  <c r="DP393" i="16"/>
  <c r="EL393" i="16" s="1"/>
  <c r="DP376" i="16"/>
  <c r="EL376" i="16" s="1"/>
  <c r="DP360" i="16"/>
  <c r="DP344" i="16"/>
  <c r="DP328" i="16"/>
  <c r="EL328" i="16" s="1"/>
  <c r="DP312" i="16"/>
  <c r="EL312" i="16" s="1"/>
  <c r="DP295" i="16"/>
  <c r="EL295" i="16" s="1"/>
  <c r="DP280" i="16"/>
  <c r="EL280" i="16" s="1"/>
  <c r="DP264" i="16"/>
  <c r="EL264" i="16" s="1"/>
  <c r="DP248" i="16"/>
  <c r="EL248" i="16" s="1"/>
  <c r="DP232" i="16"/>
  <c r="DP216" i="16"/>
  <c r="EL216" i="16" s="1"/>
  <c r="DP200" i="16"/>
  <c r="EL200" i="16" s="1"/>
  <c r="DP184" i="16"/>
  <c r="EL184" i="16" s="1"/>
  <c r="DP168" i="16"/>
  <c r="EL168" i="16" s="1"/>
  <c r="DP152" i="16"/>
  <c r="EL152" i="16" s="1"/>
  <c r="DP136" i="16"/>
  <c r="EL136" i="16" s="1"/>
  <c r="DP120" i="16"/>
  <c r="EL120" i="16" s="1"/>
  <c r="DP104" i="16"/>
  <c r="DP88" i="16"/>
  <c r="DP72" i="16"/>
  <c r="EL72" i="16" s="1"/>
  <c r="DP56" i="16"/>
  <c r="EL56" i="16" s="1"/>
  <c r="DP40" i="16"/>
  <c r="EL40" i="16" s="1"/>
  <c r="DP23" i="16"/>
  <c r="EL23" i="16" s="1"/>
  <c r="DP935" i="16"/>
  <c r="EL935" i="16" s="1"/>
  <c r="DP919" i="16"/>
  <c r="EL919" i="16" s="1"/>
  <c r="DP903" i="16"/>
  <c r="EL903" i="16" s="1"/>
  <c r="DP887" i="16"/>
  <c r="EL887" i="16" s="1"/>
  <c r="DP871" i="16"/>
  <c r="EL871" i="16" s="1"/>
  <c r="DP855" i="16"/>
  <c r="DP839" i="16"/>
  <c r="DP823" i="16"/>
  <c r="EL823" i="16" s="1"/>
  <c r="DP807" i="16"/>
  <c r="EL807" i="16" s="1"/>
  <c r="DP791" i="16"/>
  <c r="EL791" i="16" s="1"/>
  <c r="DP775" i="16"/>
  <c r="EL775" i="16" s="1"/>
  <c r="DP759" i="16"/>
  <c r="EL759" i="16" s="1"/>
  <c r="DP743" i="16"/>
  <c r="EL743" i="16" s="1"/>
  <c r="DP727" i="16"/>
  <c r="DP711" i="16"/>
  <c r="DP695" i="16"/>
  <c r="EL695" i="16" s="1"/>
  <c r="DP679" i="16"/>
  <c r="EL679" i="16" s="1"/>
  <c r="DP663" i="16"/>
  <c r="EL663" i="16" s="1"/>
  <c r="DP647" i="16"/>
  <c r="EL647" i="16" s="1"/>
  <c r="DP631" i="16"/>
  <c r="EL631" i="16" s="1"/>
  <c r="DP614" i="16"/>
  <c r="EL614" i="16" s="1"/>
  <c r="DP599" i="16"/>
  <c r="DP583" i="16"/>
  <c r="DP567" i="16"/>
  <c r="EL567" i="16" s="1"/>
  <c r="DP551" i="16"/>
  <c r="EL551" i="16" s="1"/>
  <c r="DP535" i="16"/>
  <c r="EL535" i="16" s="1"/>
  <c r="DP519" i="16"/>
  <c r="EL519" i="16" s="1"/>
  <c r="DP503" i="16"/>
  <c r="EL503" i="16" s="1"/>
  <c r="DP487" i="16"/>
  <c r="EL487" i="16" s="1"/>
  <c r="DP471" i="16"/>
  <c r="DP455" i="16"/>
  <c r="DP439" i="16"/>
  <c r="EL439" i="16" s="1"/>
  <c r="DP423" i="16"/>
  <c r="EL423" i="16" s="1"/>
  <c r="DP407" i="16"/>
  <c r="EL407" i="16" s="1"/>
  <c r="DP391" i="16"/>
  <c r="EL391" i="16" s="1"/>
  <c r="DP375" i="16"/>
  <c r="EL375" i="16" s="1"/>
  <c r="DP359" i="16"/>
  <c r="EL359" i="16" s="1"/>
  <c r="DP343" i="16"/>
  <c r="DP327" i="16"/>
  <c r="DP311" i="16"/>
  <c r="EL311" i="16" s="1"/>
  <c r="DP296" i="16"/>
  <c r="EL296" i="16" s="1"/>
  <c r="DP279" i="16"/>
  <c r="EL279" i="16" s="1"/>
  <c r="DP263" i="16"/>
  <c r="EL263" i="16" s="1"/>
  <c r="DP246" i="16"/>
  <c r="EL246" i="16" s="1"/>
  <c r="DP231" i="16"/>
  <c r="EL231" i="16" s="1"/>
  <c r="DP215" i="16"/>
  <c r="DP199" i="16"/>
  <c r="DP183" i="16"/>
  <c r="EL183" i="16" s="1"/>
  <c r="DP167" i="16"/>
  <c r="EL167" i="16" s="1"/>
  <c r="DP151" i="16"/>
  <c r="EL151" i="16" s="1"/>
  <c r="DP135" i="16"/>
  <c r="EL135" i="16" s="1"/>
  <c r="DP119" i="16"/>
  <c r="EL119" i="16" s="1"/>
  <c r="DP103" i="16"/>
  <c r="EL103" i="16" s="1"/>
  <c r="DP87" i="16"/>
  <c r="DP71" i="16"/>
  <c r="DP55" i="16"/>
  <c r="EL55" i="16" s="1"/>
  <c r="DP39" i="16"/>
  <c r="EL39" i="16" s="1"/>
  <c r="DP24" i="16"/>
  <c r="EL24" i="16" s="1"/>
  <c r="DP1014" i="16"/>
  <c r="EL1014" i="16" s="1"/>
  <c r="DP998" i="16"/>
  <c r="EL998" i="16" s="1"/>
  <c r="DP982" i="16"/>
  <c r="EL982" i="16" s="1"/>
  <c r="DP966" i="16"/>
  <c r="DP950" i="16"/>
  <c r="DP934" i="16"/>
  <c r="EL934" i="16" s="1"/>
  <c r="DP918" i="16"/>
  <c r="EL918" i="16" s="1"/>
  <c r="DP902" i="16"/>
  <c r="EL902" i="16" s="1"/>
  <c r="DP886" i="16"/>
  <c r="EL886" i="16" s="1"/>
  <c r="DP870" i="16"/>
  <c r="EL870" i="16" s="1"/>
  <c r="DP854" i="16"/>
  <c r="EL854" i="16" s="1"/>
  <c r="DP838" i="16"/>
  <c r="DP822" i="16"/>
  <c r="DP806" i="16"/>
  <c r="EL806" i="16" s="1"/>
  <c r="DP790" i="16"/>
  <c r="EL790" i="16" s="1"/>
  <c r="DP774" i="16"/>
  <c r="EL774" i="16" s="1"/>
  <c r="DP758" i="16"/>
  <c r="EL758" i="16" s="1"/>
  <c r="DP742" i="16"/>
  <c r="EL742" i="16" s="1"/>
  <c r="DP726" i="16"/>
  <c r="EL726" i="16" s="1"/>
  <c r="DP710" i="16"/>
  <c r="DP694" i="16"/>
  <c r="DP678" i="16"/>
  <c r="EL678" i="16" s="1"/>
  <c r="DP662" i="16"/>
  <c r="EL662" i="16" s="1"/>
  <c r="DP646" i="16"/>
  <c r="EL646" i="16" s="1"/>
  <c r="DP630" i="16"/>
  <c r="EL630" i="16" s="1"/>
  <c r="DP615" i="16"/>
  <c r="EL615" i="16" s="1"/>
  <c r="DP598" i="16"/>
  <c r="EL598" i="16" s="1"/>
  <c r="DP582" i="16"/>
  <c r="DP566" i="16"/>
  <c r="DP550" i="16"/>
  <c r="EL550" i="16" s="1"/>
  <c r="DP534" i="16"/>
  <c r="EL534" i="16" s="1"/>
  <c r="DP518" i="16"/>
  <c r="EL518" i="16" s="1"/>
  <c r="DP502" i="16"/>
  <c r="EL502" i="16" s="1"/>
  <c r="DP486" i="16"/>
  <c r="EL486" i="16" s="1"/>
  <c r="DP470" i="16"/>
  <c r="EL470" i="16" s="1"/>
  <c r="DP454" i="16"/>
  <c r="DP438" i="16"/>
  <c r="DP422" i="16"/>
  <c r="EL422" i="16" s="1"/>
  <c r="DP406" i="16"/>
  <c r="EL406" i="16" s="1"/>
  <c r="DP390" i="16"/>
  <c r="EL390" i="16" s="1"/>
  <c r="DP374" i="16"/>
  <c r="EL374" i="16" s="1"/>
  <c r="DP358" i="16"/>
  <c r="EL358" i="16" s="1"/>
  <c r="DP342" i="16"/>
  <c r="EL342" i="16" s="1"/>
  <c r="DP326" i="16"/>
  <c r="DP310" i="16"/>
  <c r="DP294" i="16"/>
  <c r="EL294" i="16" s="1"/>
  <c r="DP278" i="16"/>
  <c r="EL278" i="16" s="1"/>
  <c r="DP262" i="16"/>
  <c r="EL262" i="16" s="1"/>
  <c r="DP247" i="16"/>
  <c r="EL247" i="16" s="1"/>
  <c r="DP230" i="16"/>
  <c r="EL230" i="16" s="1"/>
  <c r="DP214" i="16"/>
  <c r="EL214" i="16" s="1"/>
  <c r="DP198" i="16"/>
  <c r="DP181" i="16"/>
  <c r="DP166" i="16"/>
  <c r="EL166" i="16" s="1"/>
  <c r="DP150" i="16"/>
  <c r="EL150" i="16" s="1"/>
  <c r="DP134" i="16"/>
  <c r="EL134" i="16" s="1"/>
  <c r="DP118" i="16"/>
  <c r="EL118" i="16" s="1"/>
  <c r="DP102" i="16"/>
  <c r="EL102" i="16" s="1"/>
  <c r="DP86" i="16"/>
  <c r="EL86" i="16" s="1"/>
  <c r="DP70" i="16"/>
  <c r="DP54" i="16"/>
  <c r="DP38" i="16"/>
  <c r="EL38" i="16" s="1"/>
  <c r="DP22" i="16"/>
  <c r="EL22" i="16" s="1"/>
  <c r="DP773" i="16"/>
  <c r="EL773" i="16" s="1"/>
  <c r="DP757" i="16"/>
  <c r="EL757" i="16" s="1"/>
  <c r="DP741" i="16"/>
  <c r="EL741" i="16" s="1"/>
  <c r="DP725" i="16"/>
  <c r="EL725" i="16" s="1"/>
  <c r="DP709" i="16"/>
  <c r="EL709" i="16" s="1"/>
  <c r="DP693" i="16"/>
  <c r="DP677" i="16"/>
  <c r="DP661" i="16"/>
  <c r="EL661" i="16" s="1"/>
  <c r="DP645" i="16"/>
  <c r="EL645" i="16" s="1"/>
  <c r="DP629" i="16"/>
  <c r="EL629" i="16" s="1"/>
  <c r="DP613" i="16"/>
  <c r="EL613" i="16" s="1"/>
  <c r="DP597" i="16"/>
  <c r="EL597" i="16" s="1"/>
  <c r="DP581" i="16"/>
  <c r="EL581" i="16" s="1"/>
  <c r="DP565" i="16"/>
  <c r="DP549" i="16"/>
  <c r="DP533" i="16"/>
  <c r="EL533" i="16" s="1"/>
  <c r="DP517" i="16"/>
  <c r="EL517" i="16" s="1"/>
  <c r="DP501" i="16"/>
  <c r="EL501" i="16" s="1"/>
  <c r="DP485" i="16"/>
  <c r="EL485" i="16" s="1"/>
  <c r="DP469" i="16"/>
  <c r="EL469" i="16" s="1"/>
  <c r="DP453" i="16"/>
  <c r="EL453" i="16" s="1"/>
  <c r="DP437" i="16"/>
  <c r="DP421" i="16"/>
  <c r="DP405" i="16"/>
  <c r="EL405" i="16" s="1"/>
  <c r="DP389" i="16"/>
  <c r="EL389" i="16" s="1"/>
  <c r="DP373" i="16"/>
  <c r="EL373" i="16" s="1"/>
  <c r="DP357" i="16"/>
  <c r="EL357" i="16" s="1"/>
  <c r="DP341" i="16"/>
  <c r="EL341" i="16" s="1"/>
  <c r="DP325" i="16"/>
  <c r="EL325" i="16" s="1"/>
  <c r="DP309" i="16"/>
  <c r="DP293" i="16"/>
  <c r="DP276" i="16"/>
  <c r="EL276" i="16" s="1"/>
  <c r="DP260" i="16"/>
  <c r="EL260" i="16" s="1"/>
  <c r="DP245" i="16"/>
  <c r="EL245" i="16" s="1"/>
  <c r="DP229" i="16"/>
  <c r="EL229" i="16" s="1"/>
  <c r="DP213" i="16"/>
  <c r="EL213" i="16" s="1"/>
  <c r="DP197" i="16"/>
  <c r="EL197" i="16" s="1"/>
  <c r="DP182" i="16"/>
  <c r="DP164" i="16"/>
  <c r="DP149" i="16"/>
  <c r="EL149" i="16" s="1"/>
  <c r="DP133" i="16"/>
  <c r="EL133" i="16" s="1"/>
  <c r="DP117" i="16"/>
  <c r="EL117" i="16" s="1"/>
  <c r="DP101" i="16"/>
  <c r="EL101" i="16" s="1"/>
  <c r="DP85" i="16"/>
  <c r="EL85" i="16" s="1"/>
  <c r="DP69" i="16"/>
  <c r="EL69" i="16" s="1"/>
  <c r="DP53" i="16"/>
  <c r="DP37" i="16"/>
  <c r="DP21" i="16"/>
  <c r="EL21" i="16" s="1"/>
  <c r="DP1012" i="16"/>
  <c r="EL1012" i="16" s="1"/>
  <c r="DP996" i="16"/>
  <c r="EL996" i="16" s="1"/>
  <c r="DP980" i="16"/>
  <c r="EL980" i="16" s="1"/>
  <c r="DP964" i="16"/>
  <c r="EL964" i="16" s="1"/>
  <c r="DP949" i="16"/>
  <c r="EL949" i="16" s="1"/>
  <c r="DP932" i="16"/>
  <c r="DP916" i="16"/>
  <c r="DP901" i="16"/>
  <c r="EL901" i="16" s="1"/>
  <c r="DP884" i="16"/>
  <c r="EL884" i="16" s="1"/>
  <c r="DP868" i="16"/>
  <c r="EL868" i="16" s="1"/>
  <c r="DP852" i="16"/>
  <c r="EL852" i="16" s="1"/>
  <c r="DP836" i="16"/>
  <c r="EL836" i="16" s="1"/>
  <c r="DP820" i="16"/>
  <c r="EL820" i="16" s="1"/>
  <c r="DP804" i="16"/>
  <c r="DP788" i="16"/>
  <c r="DP771" i="16"/>
  <c r="EL771" i="16" s="1"/>
  <c r="DP756" i="16"/>
  <c r="EL756" i="16" s="1"/>
  <c r="DP740" i="16"/>
  <c r="EL740" i="16" s="1"/>
  <c r="DP724" i="16"/>
  <c r="EL724" i="16" s="1"/>
  <c r="DP708" i="16"/>
  <c r="EL708" i="16" s="1"/>
  <c r="DP692" i="16"/>
  <c r="EL692" i="16" s="1"/>
  <c r="DP676" i="16"/>
  <c r="DP660" i="16"/>
  <c r="DP644" i="16"/>
  <c r="EL644" i="16" s="1"/>
  <c r="DP628" i="16"/>
  <c r="EL628" i="16" s="1"/>
  <c r="DP612" i="16"/>
  <c r="EL612" i="16" s="1"/>
  <c r="DP596" i="16"/>
  <c r="EL596" i="16" s="1"/>
  <c r="DP580" i="16"/>
  <c r="EL580" i="16" s="1"/>
  <c r="DP564" i="16"/>
  <c r="EL564" i="16" s="1"/>
  <c r="DP548" i="16"/>
  <c r="DP532" i="16"/>
  <c r="DP516" i="16"/>
  <c r="EL516" i="16" s="1"/>
  <c r="DP500" i="16"/>
  <c r="EL500" i="16" s="1"/>
  <c r="DP484" i="16"/>
  <c r="EL484" i="16" s="1"/>
  <c r="DP468" i="16"/>
  <c r="EL468" i="16" s="1"/>
  <c r="DP452" i="16"/>
  <c r="EL452" i="16" s="1"/>
  <c r="DP435" i="16"/>
  <c r="EL435" i="16" s="1"/>
  <c r="DP419" i="16"/>
  <c r="DP404" i="16"/>
  <c r="DP388" i="16"/>
  <c r="EL388" i="16" s="1"/>
  <c r="DP372" i="16"/>
  <c r="EL372" i="16" s="1"/>
  <c r="DP356" i="16"/>
  <c r="EL356" i="16" s="1"/>
  <c r="DP340" i="16"/>
  <c r="EL340" i="16" s="1"/>
  <c r="DP324" i="16"/>
  <c r="EL324" i="16" s="1"/>
  <c r="DP308" i="16"/>
  <c r="EL308" i="16" s="1"/>
  <c r="DP292" i="16"/>
  <c r="DP277" i="16"/>
  <c r="DP261" i="16"/>
  <c r="EL261" i="16" s="1"/>
  <c r="DP244" i="16"/>
  <c r="EL244" i="16" s="1"/>
  <c r="DP228" i="16"/>
  <c r="EL228" i="16" s="1"/>
  <c r="DP212" i="16"/>
  <c r="EL212" i="16" s="1"/>
  <c r="DP196" i="16"/>
  <c r="EL196" i="16" s="1"/>
  <c r="DP180" i="16"/>
  <c r="EL180" i="16" s="1"/>
  <c r="DP165" i="16"/>
  <c r="DP148" i="16"/>
  <c r="DP132" i="16"/>
  <c r="EL132" i="16" s="1"/>
  <c r="DP116" i="16"/>
  <c r="EL116" i="16" s="1"/>
  <c r="DP99" i="16"/>
  <c r="EL99" i="16" s="1"/>
  <c r="DP84" i="16"/>
  <c r="EL84" i="16" s="1"/>
  <c r="DP68" i="16"/>
  <c r="EL68" i="16" s="1"/>
  <c r="DP52" i="16"/>
  <c r="EL52" i="16" s="1"/>
  <c r="DP36" i="16"/>
  <c r="DP19" i="16"/>
  <c r="DP1011" i="16"/>
  <c r="EL1011" i="16" s="1"/>
  <c r="DP995" i="16"/>
  <c r="DP979" i="16"/>
  <c r="EL979" i="16" s="1"/>
  <c r="DP963" i="16"/>
  <c r="EL963" i="16" s="1"/>
  <c r="DP947" i="16"/>
  <c r="EL947" i="16" s="1"/>
  <c r="DP931" i="16"/>
  <c r="EL931" i="16" s="1"/>
  <c r="DP915" i="16"/>
  <c r="DP898" i="16"/>
  <c r="EL898" i="16" s="1"/>
  <c r="DP883" i="16"/>
  <c r="EL883" i="16" s="1"/>
  <c r="DP867" i="16"/>
  <c r="DP851" i="16"/>
  <c r="EL851" i="16" s="1"/>
  <c r="DP835" i="16"/>
  <c r="EL835" i="16" s="1"/>
  <c r="DP819" i="16"/>
  <c r="EL819" i="16" s="1"/>
  <c r="DP803" i="16"/>
  <c r="EL803" i="16" s="1"/>
  <c r="DP787" i="16"/>
  <c r="DP772" i="16"/>
  <c r="DP755" i="16"/>
  <c r="EL755" i="16" s="1"/>
  <c r="DP739" i="16"/>
  <c r="DP723" i="16"/>
  <c r="EL723" i="16" s="1"/>
  <c r="DP707" i="16"/>
  <c r="EL707" i="16" s="1"/>
  <c r="DP691" i="16"/>
  <c r="EL691" i="16" s="1"/>
  <c r="DP675" i="16"/>
  <c r="EL675" i="16" s="1"/>
  <c r="DP659" i="16"/>
  <c r="DP643" i="16"/>
  <c r="EL643" i="16" s="1"/>
  <c r="DP627" i="16"/>
  <c r="EL627" i="16" s="1"/>
  <c r="DP610" i="16"/>
  <c r="DP595" i="16"/>
  <c r="EL595" i="16" s="1"/>
  <c r="DP579" i="16"/>
  <c r="EL579" i="16" s="1"/>
  <c r="DP563" i="16"/>
  <c r="EL563" i="16" s="1"/>
  <c r="DP547" i="16"/>
  <c r="EL547" i="16" s="1"/>
  <c r="DP531" i="16"/>
  <c r="DP515" i="16"/>
  <c r="DP499" i="16"/>
  <c r="EL499" i="16" s="1"/>
  <c r="DP483" i="16"/>
  <c r="DP467" i="16"/>
  <c r="EL467" i="16" s="1"/>
  <c r="DP451" i="16"/>
  <c r="EL451" i="16" s="1"/>
  <c r="DP436" i="16"/>
  <c r="EL436" i="16" s="1"/>
  <c r="DP420" i="16"/>
  <c r="EL420" i="16" s="1"/>
  <c r="DP403" i="16"/>
  <c r="DP387" i="16"/>
  <c r="EL387" i="16" s="1"/>
  <c r="DP370" i="16"/>
  <c r="EL370" i="16" s="1"/>
  <c r="DP355" i="16"/>
  <c r="DP339" i="16"/>
  <c r="EL339" i="16" s="1"/>
  <c r="DP323" i="16"/>
  <c r="EL323" i="16" s="1"/>
  <c r="DP307" i="16"/>
  <c r="EL307" i="16" s="1"/>
  <c r="DP291" i="16"/>
  <c r="EL291" i="16" s="1"/>
  <c r="DP275" i="16"/>
  <c r="DP259" i="16"/>
  <c r="DP243" i="16"/>
  <c r="EL243" i="16" s="1"/>
  <c r="DP227" i="16"/>
  <c r="DP211" i="16"/>
  <c r="EL211" i="16" s="1"/>
  <c r="DP195" i="16"/>
  <c r="EL195" i="16" s="1"/>
  <c r="DP179" i="16"/>
  <c r="EL179" i="16" s="1"/>
  <c r="DP163" i="16"/>
  <c r="EL163" i="16" s="1"/>
  <c r="DP147" i="16"/>
  <c r="DP131" i="16"/>
  <c r="EL131" i="16" s="1"/>
  <c r="DP115" i="16"/>
  <c r="EL115" i="16" s="1"/>
  <c r="DP100" i="16"/>
  <c r="DP83" i="16"/>
  <c r="EL83" i="16" s="1"/>
  <c r="DP67" i="16"/>
  <c r="EL67" i="16" s="1"/>
  <c r="DP51" i="16"/>
  <c r="EL51" i="16" s="1"/>
  <c r="DP35" i="16"/>
  <c r="EL35" i="16" s="1"/>
  <c r="DP20" i="16"/>
  <c r="EL20" i="16" s="1"/>
  <c r="DP1010" i="16"/>
  <c r="DP994" i="16"/>
  <c r="DP977" i="16"/>
  <c r="EL977" i="16" s="1"/>
  <c r="DP962" i="16"/>
  <c r="DP946" i="16"/>
  <c r="EL946" i="16" s="1"/>
  <c r="DP930" i="16"/>
  <c r="EL930" i="16" s="1"/>
  <c r="DP914" i="16"/>
  <c r="EL914" i="16" s="1"/>
  <c r="DP899" i="16"/>
  <c r="EL899" i="16" s="1"/>
  <c r="DP882" i="16"/>
  <c r="DP865" i="16"/>
  <c r="DP849" i="16"/>
  <c r="EL849" i="16" s="1"/>
  <c r="DP834" i="16"/>
  <c r="DP818" i="16"/>
  <c r="EL818" i="16" s="1"/>
  <c r="DP801" i="16"/>
  <c r="EL801" i="16" s="1"/>
  <c r="DP786" i="16"/>
  <c r="EL786" i="16" s="1"/>
  <c r="DP770" i="16"/>
  <c r="EL770" i="16" s="1"/>
  <c r="DP754" i="16"/>
  <c r="DP738" i="16"/>
  <c r="DP722" i="16"/>
  <c r="EL722" i="16" s="1"/>
  <c r="DP706" i="16"/>
  <c r="DP690" i="16"/>
  <c r="EL690" i="16" s="1"/>
  <c r="DP674" i="16"/>
  <c r="EL674" i="16" s="1"/>
  <c r="DP658" i="16"/>
  <c r="EL658" i="16" s="1"/>
  <c r="DP642" i="16"/>
  <c r="EL642" i="16" s="1"/>
  <c r="DP625" i="16"/>
  <c r="DP611" i="16"/>
  <c r="DP594" i="16"/>
  <c r="EL594" i="16" s="1"/>
  <c r="DP578" i="16"/>
  <c r="DP562" i="16"/>
  <c r="EL562" i="16" s="1"/>
  <c r="DP546" i="16"/>
  <c r="EL546" i="16" s="1"/>
  <c r="DP530" i="16"/>
  <c r="EL530" i="16" s="1"/>
  <c r="DP514" i="16"/>
  <c r="EL514" i="16" s="1"/>
  <c r="DP497" i="16"/>
  <c r="DP482" i="16"/>
  <c r="DP466" i="16"/>
  <c r="EL466" i="16" s="1"/>
  <c r="DP450" i="16"/>
  <c r="DP434" i="16"/>
  <c r="EL434" i="16" s="1"/>
  <c r="DP417" i="16"/>
  <c r="EL417" i="16" s="1"/>
  <c r="DP402" i="16"/>
  <c r="EL402" i="16" s="1"/>
  <c r="DP386" i="16"/>
  <c r="EL386" i="16" s="1"/>
  <c r="DP371" i="16"/>
  <c r="DP354" i="16"/>
  <c r="DP338" i="16"/>
  <c r="EL338" i="16" s="1"/>
  <c r="DP322" i="16"/>
  <c r="DP306" i="16"/>
  <c r="EL306" i="16" s="1"/>
  <c r="DP290" i="16"/>
  <c r="EL290" i="16" s="1"/>
  <c r="DP274" i="16"/>
  <c r="EL274" i="16" s="1"/>
  <c r="DP258" i="16"/>
  <c r="EL258" i="16" s="1"/>
  <c r="DP242" i="16"/>
  <c r="DP226" i="16"/>
  <c r="DP210" i="16"/>
  <c r="EL210" i="16" s="1"/>
  <c r="DP194" i="16"/>
  <c r="DP178" i="16"/>
  <c r="EL178" i="16" s="1"/>
  <c r="DP162" i="16"/>
  <c r="EL162" i="16" s="1"/>
  <c r="DP146" i="16"/>
  <c r="EL146" i="16" s="1"/>
  <c r="DP129" i="16"/>
  <c r="EL129" i="16" s="1"/>
  <c r="DP114" i="16"/>
  <c r="DP98" i="16"/>
  <c r="DP82" i="16"/>
  <c r="EL82" i="16" s="1"/>
  <c r="DP66" i="16"/>
  <c r="DP50" i="16"/>
  <c r="EL50" i="16" s="1"/>
  <c r="DP34" i="16"/>
  <c r="EL34" i="16" s="1"/>
  <c r="DP1009" i="16"/>
  <c r="EL1009" i="16" s="1"/>
  <c r="DP993" i="16"/>
  <c r="EL993" i="16" s="1"/>
  <c r="DP978" i="16"/>
  <c r="EL978" i="16" s="1"/>
  <c r="DP961" i="16"/>
  <c r="DP945" i="16"/>
  <c r="EL945" i="16" s="1"/>
  <c r="DP929" i="16"/>
  <c r="EL929" i="16" s="1"/>
  <c r="DP913" i="16"/>
  <c r="EL913" i="16" s="1"/>
  <c r="DP897" i="16"/>
  <c r="EL897" i="16" s="1"/>
  <c r="DP881" i="16"/>
  <c r="EL881" i="16" s="1"/>
  <c r="DP866" i="16"/>
  <c r="EL866" i="16" s="1"/>
  <c r="DP850" i="16"/>
  <c r="EL850" i="16" s="1"/>
  <c r="DP832" i="16"/>
  <c r="DP817" i="16"/>
  <c r="EL817" i="16" s="1"/>
  <c r="DP802" i="16"/>
  <c r="EL802" i="16" s="1"/>
  <c r="DP785" i="16"/>
  <c r="EL785" i="16" s="1"/>
  <c r="DP769" i="16"/>
  <c r="EL769" i="16" s="1"/>
  <c r="DP753" i="16"/>
  <c r="EL753" i="16" s="1"/>
  <c r="DP737" i="16"/>
  <c r="EL737" i="16" s="1"/>
  <c r="DP721" i="16"/>
  <c r="EL721" i="16" s="1"/>
  <c r="DP705" i="16"/>
  <c r="DP689" i="16"/>
  <c r="EL689" i="16" s="1"/>
  <c r="DP673" i="16"/>
  <c r="EL673" i="16" s="1"/>
  <c r="DP657" i="16"/>
  <c r="EL657" i="16" s="1"/>
  <c r="DP641" i="16"/>
  <c r="EL641" i="16" s="1"/>
  <c r="DP626" i="16"/>
  <c r="EL626" i="16" s="1"/>
  <c r="DP609" i="16"/>
  <c r="EL609" i="16" s="1"/>
  <c r="DP593" i="16"/>
  <c r="EL593" i="16" s="1"/>
  <c r="DP577" i="16"/>
  <c r="DP560" i="16"/>
  <c r="EL560" i="16" s="1"/>
  <c r="DP545" i="16"/>
  <c r="EL545" i="16" s="1"/>
  <c r="DP529" i="16"/>
  <c r="EL529" i="16" s="1"/>
  <c r="DP513" i="16"/>
  <c r="EL513" i="16" s="1"/>
  <c r="DP498" i="16"/>
  <c r="EL498" i="16" s="1"/>
  <c r="DP481" i="16"/>
  <c r="EL481" i="16" s="1"/>
  <c r="DP465" i="16"/>
  <c r="EL465" i="16" s="1"/>
  <c r="DP449" i="16"/>
  <c r="DP433" i="16"/>
  <c r="EL433" i="16" s="1"/>
  <c r="DP418" i="16"/>
  <c r="EL418" i="16" s="1"/>
  <c r="DP401" i="16"/>
  <c r="EL401" i="16" s="1"/>
  <c r="DP385" i="16"/>
  <c r="EL385" i="16" s="1"/>
  <c r="DP369" i="16"/>
  <c r="EL369" i="16" s="1"/>
  <c r="DP353" i="16"/>
  <c r="EL353" i="16" s="1"/>
  <c r="DP336" i="16"/>
  <c r="EL336" i="16" s="1"/>
  <c r="DP321" i="16"/>
  <c r="DP305" i="16"/>
  <c r="EL305" i="16" s="1"/>
  <c r="DP289" i="16"/>
  <c r="EL289" i="16" s="1"/>
  <c r="DP273" i="16"/>
  <c r="EL273" i="16" s="1"/>
  <c r="DP257" i="16"/>
  <c r="EL257" i="16" s="1"/>
  <c r="DP241" i="16"/>
  <c r="EL241" i="16" s="1"/>
  <c r="DP225" i="16"/>
  <c r="EL225" i="16" s="1"/>
  <c r="DP209" i="16"/>
  <c r="EL209" i="16" s="1"/>
  <c r="DP193" i="16"/>
  <c r="DP177" i="16"/>
  <c r="EL177" i="16" s="1"/>
  <c r="DP161" i="16"/>
  <c r="EL161" i="16" s="1"/>
  <c r="DP145" i="16"/>
  <c r="EL145" i="16" s="1"/>
  <c r="DP130" i="16"/>
  <c r="EL130" i="16" s="1"/>
  <c r="DP112" i="16"/>
  <c r="EL112" i="16" s="1"/>
  <c r="DP97" i="16"/>
  <c r="EL97" i="16" s="1"/>
  <c r="DP81" i="16"/>
  <c r="EL81" i="16" s="1"/>
  <c r="DP65" i="16"/>
  <c r="DP49" i="16"/>
  <c r="EL49" i="16" s="1"/>
  <c r="DP33" i="16"/>
  <c r="EL33" i="16" s="1"/>
  <c r="DT1008" i="16"/>
  <c r="EP1008" i="16" s="1"/>
  <c r="DT992" i="16"/>
  <c r="EP992" i="16" s="1"/>
  <c r="DT976" i="16"/>
  <c r="EP976" i="16" s="1"/>
  <c r="DT960" i="16"/>
  <c r="EP960" i="16" s="1"/>
  <c r="DT944" i="16"/>
  <c r="EP944" i="16" s="1"/>
  <c r="DT928" i="16"/>
  <c r="EP928" i="16" s="1"/>
  <c r="DT912" i="16"/>
  <c r="EP912" i="16" s="1"/>
  <c r="DT896" i="16"/>
  <c r="EP896" i="16" s="1"/>
  <c r="DT880" i="16"/>
  <c r="EP880" i="16" s="1"/>
  <c r="DT864" i="16"/>
  <c r="EP864" i="16" s="1"/>
  <c r="DT848" i="16"/>
  <c r="EP848" i="16" s="1"/>
  <c r="DT832" i="16"/>
  <c r="EP832" i="16" s="1"/>
  <c r="DT816" i="16"/>
  <c r="EP816" i="16" s="1"/>
  <c r="DT800" i="16"/>
  <c r="EP800" i="16" s="1"/>
  <c r="DT784" i="16"/>
  <c r="EP784" i="16" s="1"/>
  <c r="DT768" i="16"/>
  <c r="EP768" i="16" s="1"/>
  <c r="DT752" i="16"/>
  <c r="EP752" i="16" s="1"/>
  <c r="DT736" i="16"/>
  <c r="EP736" i="16" s="1"/>
  <c r="DT720" i="16"/>
  <c r="EP720" i="16" s="1"/>
  <c r="DT704" i="16"/>
  <c r="EP704" i="16" s="1"/>
  <c r="DT688" i="16"/>
  <c r="EP688" i="16" s="1"/>
  <c r="DT672" i="16"/>
  <c r="EP672" i="16" s="1"/>
  <c r="DT656" i="16"/>
  <c r="EP656" i="16" s="1"/>
  <c r="DT640" i="16"/>
  <c r="EP640" i="16" s="1"/>
  <c r="DT624" i="16"/>
  <c r="EP624" i="16" s="1"/>
  <c r="DT608" i="16"/>
  <c r="EP608" i="16" s="1"/>
  <c r="DT592" i="16"/>
  <c r="EP592" i="16" s="1"/>
  <c r="DT576" i="16"/>
  <c r="EP576" i="16" s="1"/>
  <c r="DT560" i="16"/>
  <c r="EP560" i="16" s="1"/>
  <c r="DT544" i="16"/>
  <c r="EP544" i="16" s="1"/>
  <c r="DT528" i="16"/>
  <c r="EP528" i="16" s="1"/>
  <c r="DT512" i="16"/>
  <c r="EP512" i="16" s="1"/>
  <c r="DT496" i="16"/>
  <c r="EP496" i="16" s="1"/>
  <c r="DT480" i="16"/>
  <c r="EP480" i="16" s="1"/>
  <c r="DT464" i="16"/>
  <c r="EP464" i="16" s="1"/>
  <c r="DT448" i="16"/>
  <c r="EP448" i="16" s="1"/>
  <c r="DT432" i="16"/>
  <c r="EP432" i="16" s="1"/>
  <c r="DT416" i="16"/>
  <c r="EP416" i="16" s="1"/>
  <c r="DT400" i="16"/>
  <c r="EP400" i="16" s="1"/>
  <c r="DT384" i="16"/>
  <c r="EP384" i="16" s="1"/>
  <c r="DT368" i="16"/>
  <c r="EP368" i="16" s="1"/>
  <c r="DT352" i="16"/>
  <c r="EP352" i="16" s="1"/>
  <c r="DT336" i="16"/>
  <c r="EP336" i="16" s="1"/>
  <c r="DT320" i="16"/>
  <c r="EP320" i="16" s="1"/>
  <c r="DT304" i="16"/>
  <c r="EP304" i="16" s="1"/>
  <c r="DT288" i="16"/>
  <c r="EP288" i="16" s="1"/>
  <c r="DT272" i="16"/>
  <c r="EP272" i="16" s="1"/>
  <c r="DT256" i="16"/>
  <c r="EP256" i="16" s="1"/>
  <c r="DT240" i="16"/>
  <c r="EP240" i="16" s="1"/>
  <c r="DT224" i="16"/>
  <c r="EP224" i="16" s="1"/>
  <c r="DT208" i="16"/>
  <c r="EP208" i="16" s="1"/>
  <c r="DT192" i="16"/>
  <c r="EP192" i="16" s="1"/>
  <c r="DT176" i="16"/>
  <c r="EP176" i="16" s="1"/>
  <c r="DT160" i="16"/>
  <c r="EP160" i="16" s="1"/>
  <c r="DT144" i="16"/>
  <c r="EP144" i="16" s="1"/>
  <c r="DT128" i="16"/>
  <c r="EP128" i="16" s="1"/>
  <c r="DT112" i="16"/>
  <c r="EP112" i="16" s="1"/>
  <c r="DT96" i="16"/>
  <c r="EP96" i="16" s="1"/>
  <c r="DT80" i="16"/>
  <c r="EP80" i="16" s="1"/>
  <c r="DT64" i="16"/>
  <c r="EP64" i="16" s="1"/>
  <c r="DT48" i="16"/>
  <c r="EP48" i="16" s="1"/>
  <c r="DT32" i="16"/>
  <c r="EP32" i="16" s="1"/>
  <c r="DT1007" i="16"/>
  <c r="EP1007" i="16" s="1"/>
  <c r="DT991" i="16"/>
  <c r="EP991" i="16" s="1"/>
  <c r="DT975" i="16"/>
  <c r="EP975" i="16" s="1"/>
  <c r="DT959" i="16"/>
  <c r="EP959" i="16" s="1"/>
  <c r="DT943" i="16"/>
  <c r="EP943" i="16" s="1"/>
  <c r="DT927" i="16"/>
  <c r="EP927" i="16" s="1"/>
  <c r="DT911" i="16"/>
  <c r="EP911" i="16" s="1"/>
  <c r="DT895" i="16"/>
  <c r="EP895" i="16" s="1"/>
  <c r="DT879" i="16"/>
  <c r="EP879" i="16" s="1"/>
  <c r="DT863" i="16"/>
  <c r="EP863" i="16" s="1"/>
  <c r="DT847" i="16"/>
  <c r="EP847" i="16" s="1"/>
  <c r="DT831" i="16"/>
  <c r="EP831" i="16" s="1"/>
  <c r="DT815" i="16"/>
  <c r="EP815" i="16" s="1"/>
  <c r="DT799" i="16"/>
  <c r="EP799" i="16" s="1"/>
  <c r="DT783" i="16"/>
  <c r="EP783" i="16" s="1"/>
  <c r="DT767" i="16"/>
  <c r="EP767" i="16" s="1"/>
  <c r="DT751" i="16"/>
  <c r="EP751" i="16" s="1"/>
  <c r="DT735" i="16"/>
  <c r="EP735" i="16" s="1"/>
  <c r="DT719" i="16"/>
  <c r="EP719" i="16" s="1"/>
  <c r="DT703" i="16"/>
  <c r="EP703" i="16" s="1"/>
  <c r="DT687" i="16"/>
  <c r="EP687" i="16" s="1"/>
  <c r="DT671" i="16"/>
  <c r="EP671" i="16" s="1"/>
  <c r="DT655" i="16"/>
  <c r="EP655" i="16" s="1"/>
  <c r="DT639" i="16"/>
  <c r="EP639" i="16" s="1"/>
  <c r="DT623" i="16"/>
  <c r="EP623" i="16" s="1"/>
  <c r="DT607" i="16"/>
  <c r="EP607" i="16" s="1"/>
  <c r="DT591" i="16"/>
  <c r="EP591" i="16" s="1"/>
  <c r="DT575" i="16"/>
  <c r="EP575" i="16" s="1"/>
  <c r="DT559" i="16"/>
  <c r="EP559" i="16" s="1"/>
  <c r="DT543" i="16"/>
  <c r="EP543" i="16" s="1"/>
  <c r="DT527" i="16"/>
  <c r="EP527" i="16" s="1"/>
  <c r="DT511" i="16"/>
  <c r="EP511" i="16" s="1"/>
  <c r="DT495" i="16"/>
  <c r="EP495" i="16" s="1"/>
  <c r="DT479" i="16"/>
  <c r="EP479" i="16" s="1"/>
  <c r="DT463" i="16"/>
  <c r="EP463" i="16" s="1"/>
  <c r="DT447" i="16"/>
  <c r="EP447" i="16" s="1"/>
  <c r="DT431" i="16"/>
  <c r="EP431" i="16" s="1"/>
  <c r="DT415" i="16"/>
  <c r="EP415" i="16" s="1"/>
  <c r="DT399" i="16"/>
  <c r="EP399" i="16" s="1"/>
  <c r="DT383" i="16"/>
  <c r="EP383" i="16" s="1"/>
  <c r="DT367" i="16"/>
  <c r="EP367" i="16" s="1"/>
  <c r="DT351" i="16"/>
  <c r="EP351" i="16" s="1"/>
  <c r="DT335" i="16"/>
  <c r="EP335" i="16" s="1"/>
  <c r="DT319" i="16"/>
  <c r="EP319" i="16" s="1"/>
  <c r="DT303" i="16"/>
  <c r="EP303" i="16" s="1"/>
  <c r="DT287" i="16"/>
  <c r="EP287" i="16" s="1"/>
  <c r="DT271" i="16"/>
  <c r="EP271" i="16" s="1"/>
  <c r="DT255" i="16"/>
  <c r="EP255" i="16" s="1"/>
  <c r="DT239" i="16"/>
  <c r="EP239" i="16" s="1"/>
  <c r="DT223" i="16"/>
  <c r="EP223" i="16" s="1"/>
  <c r="DT207" i="16"/>
  <c r="EP207" i="16" s="1"/>
  <c r="DT191" i="16"/>
  <c r="EP191" i="16" s="1"/>
  <c r="DT175" i="16"/>
  <c r="EP175" i="16" s="1"/>
  <c r="DT159" i="16"/>
  <c r="EP159" i="16" s="1"/>
  <c r="DT143" i="16"/>
  <c r="EP143" i="16" s="1"/>
  <c r="DT127" i="16"/>
  <c r="EP127" i="16" s="1"/>
  <c r="DT111" i="16"/>
  <c r="EP111" i="16" s="1"/>
  <c r="DT95" i="16"/>
  <c r="EP95" i="16" s="1"/>
  <c r="DT79" i="16"/>
  <c r="EP79" i="16" s="1"/>
  <c r="DT63" i="16"/>
  <c r="EP63" i="16" s="1"/>
  <c r="DT47" i="16"/>
  <c r="EP47" i="16" s="1"/>
  <c r="DT31" i="16"/>
  <c r="EP31" i="16" s="1"/>
  <c r="DT1006" i="16"/>
  <c r="EP1006" i="16" s="1"/>
  <c r="DT990" i="16"/>
  <c r="EP990" i="16" s="1"/>
  <c r="DT974" i="16"/>
  <c r="EP974" i="16" s="1"/>
  <c r="DT958" i="16"/>
  <c r="EP958" i="16" s="1"/>
  <c r="DT942" i="16"/>
  <c r="EP942" i="16" s="1"/>
  <c r="DT926" i="16"/>
  <c r="EP926" i="16" s="1"/>
  <c r="DT910" i="16"/>
  <c r="EP910" i="16" s="1"/>
  <c r="DT894" i="16"/>
  <c r="EP894" i="16" s="1"/>
  <c r="DT878" i="16"/>
  <c r="EP878" i="16" s="1"/>
  <c r="DT862" i="16"/>
  <c r="EP862" i="16" s="1"/>
  <c r="DT846" i="16"/>
  <c r="EP846" i="16" s="1"/>
  <c r="DT830" i="16"/>
  <c r="EP830" i="16" s="1"/>
  <c r="DT814" i="16"/>
  <c r="EP814" i="16" s="1"/>
  <c r="DT798" i="16"/>
  <c r="EP798" i="16" s="1"/>
  <c r="DT782" i="16"/>
  <c r="EP782" i="16" s="1"/>
  <c r="DT766" i="16"/>
  <c r="EP766" i="16" s="1"/>
  <c r="DT750" i="16"/>
  <c r="EP750" i="16" s="1"/>
  <c r="DT734" i="16"/>
  <c r="EP734" i="16" s="1"/>
  <c r="DT718" i="16"/>
  <c r="EP718" i="16" s="1"/>
  <c r="DT702" i="16"/>
  <c r="EP702" i="16" s="1"/>
  <c r="DT686" i="16"/>
  <c r="EP686" i="16" s="1"/>
  <c r="DT670" i="16"/>
  <c r="EP670" i="16" s="1"/>
  <c r="DT654" i="16"/>
  <c r="EP654" i="16" s="1"/>
  <c r="DT638" i="16"/>
  <c r="EP638" i="16" s="1"/>
  <c r="DT622" i="16"/>
  <c r="EP622" i="16" s="1"/>
  <c r="DT606" i="16"/>
  <c r="EP606" i="16" s="1"/>
  <c r="DT590" i="16"/>
  <c r="EP590" i="16" s="1"/>
  <c r="DT574" i="16"/>
  <c r="EP574" i="16" s="1"/>
  <c r="DT558" i="16"/>
  <c r="EP558" i="16" s="1"/>
  <c r="DT542" i="16"/>
  <c r="EP542" i="16" s="1"/>
  <c r="DT526" i="16"/>
  <c r="EP526" i="16" s="1"/>
  <c r="DT510" i="16"/>
  <c r="EP510" i="16" s="1"/>
  <c r="DT494" i="16"/>
  <c r="EP494" i="16" s="1"/>
  <c r="DT478" i="16"/>
  <c r="EP478" i="16" s="1"/>
  <c r="DT462" i="16"/>
  <c r="EP462" i="16" s="1"/>
  <c r="DT446" i="16"/>
  <c r="EP446" i="16" s="1"/>
  <c r="DT430" i="16"/>
  <c r="EP430" i="16" s="1"/>
  <c r="DT414" i="16"/>
  <c r="EP414" i="16" s="1"/>
  <c r="DT398" i="16"/>
  <c r="EP398" i="16" s="1"/>
  <c r="DT382" i="16"/>
  <c r="EP382" i="16" s="1"/>
  <c r="DT366" i="16"/>
  <c r="EP366" i="16" s="1"/>
  <c r="DT350" i="16"/>
  <c r="EP350" i="16" s="1"/>
  <c r="DT334" i="16"/>
  <c r="EP334" i="16" s="1"/>
  <c r="DT318" i="16"/>
  <c r="EP318" i="16" s="1"/>
  <c r="DT302" i="16"/>
  <c r="EP302" i="16" s="1"/>
  <c r="DT286" i="16"/>
  <c r="EP286" i="16" s="1"/>
  <c r="DT270" i="16"/>
  <c r="EP270" i="16" s="1"/>
  <c r="DT254" i="16"/>
  <c r="EP254" i="16" s="1"/>
  <c r="DT238" i="16"/>
  <c r="EP238" i="16" s="1"/>
  <c r="DT222" i="16"/>
  <c r="EP222" i="16" s="1"/>
  <c r="DT206" i="16"/>
  <c r="EP206" i="16" s="1"/>
  <c r="DT190" i="16"/>
  <c r="EP190" i="16" s="1"/>
  <c r="DT174" i="16"/>
  <c r="EP174" i="16" s="1"/>
  <c r="DT158" i="16"/>
  <c r="EP158" i="16" s="1"/>
  <c r="DT142" i="16"/>
  <c r="EP142" i="16" s="1"/>
  <c r="DT126" i="16"/>
  <c r="EP126" i="16" s="1"/>
  <c r="DT110" i="16"/>
  <c r="EP110" i="16" s="1"/>
  <c r="DT94" i="16"/>
  <c r="EP94" i="16" s="1"/>
  <c r="DT78" i="16"/>
  <c r="EP78" i="16" s="1"/>
  <c r="DT62" i="16"/>
  <c r="EP62" i="16" s="1"/>
  <c r="DT46" i="16"/>
  <c r="EP46" i="16" s="1"/>
  <c r="DT30" i="16"/>
  <c r="EP30" i="16" s="1"/>
  <c r="DT1005" i="16"/>
  <c r="EP1005" i="16" s="1"/>
  <c r="DT989" i="16"/>
  <c r="EP989" i="16" s="1"/>
  <c r="DT973" i="16"/>
  <c r="EP973" i="16" s="1"/>
  <c r="DT957" i="16"/>
  <c r="EP957" i="16" s="1"/>
  <c r="DT941" i="16"/>
  <c r="EP941" i="16" s="1"/>
  <c r="DT925" i="16"/>
  <c r="EP925" i="16" s="1"/>
  <c r="DT909" i="16"/>
  <c r="EP909" i="16" s="1"/>
  <c r="DT893" i="16"/>
  <c r="EP893" i="16" s="1"/>
  <c r="DT877" i="16"/>
  <c r="EP877" i="16" s="1"/>
  <c r="DT861" i="16"/>
  <c r="EP861" i="16" s="1"/>
  <c r="DT845" i="16"/>
  <c r="EP845" i="16" s="1"/>
  <c r="DT829" i="16"/>
  <c r="EP829" i="16" s="1"/>
  <c r="DT813" i="16"/>
  <c r="EP813" i="16" s="1"/>
  <c r="DT797" i="16"/>
  <c r="EP797" i="16" s="1"/>
  <c r="DT781" i="16"/>
  <c r="EP781" i="16" s="1"/>
  <c r="DT765" i="16"/>
  <c r="EP765" i="16" s="1"/>
  <c r="DT749" i="16"/>
  <c r="EP749" i="16" s="1"/>
  <c r="DT733" i="16"/>
  <c r="EP733" i="16" s="1"/>
  <c r="DT717" i="16"/>
  <c r="EP717" i="16" s="1"/>
  <c r="DT701" i="16"/>
  <c r="EP701" i="16" s="1"/>
  <c r="DT685" i="16"/>
  <c r="EP685" i="16" s="1"/>
  <c r="DT669" i="16"/>
  <c r="EP669" i="16" s="1"/>
  <c r="DT653" i="16"/>
  <c r="EP653" i="16" s="1"/>
  <c r="DT637" i="16"/>
  <c r="EP637" i="16" s="1"/>
  <c r="DT621" i="16"/>
  <c r="EP621" i="16" s="1"/>
  <c r="DT605" i="16"/>
  <c r="EP605" i="16" s="1"/>
  <c r="DT589" i="16"/>
  <c r="EP589" i="16" s="1"/>
  <c r="DT573" i="16"/>
  <c r="EP573" i="16" s="1"/>
  <c r="DT557" i="16"/>
  <c r="EP557" i="16" s="1"/>
  <c r="DT541" i="16"/>
  <c r="EP541" i="16" s="1"/>
  <c r="DT525" i="16"/>
  <c r="EP525" i="16" s="1"/>
  <c r="DT509" i="16"/>
  <c r="EP509" i="16" s="1"/>
  <c r="DT493" i="16"/>
  <c r="EP493" i="16" s="1"/>
  <c r="DT477" i="16"/>
  <c r="EP477" i="16" s="1"/>
  <c r="DT461" i="16"/>
  <c r="EP461" i="16" s="1"/>
  <c r="DT445" i="16"/>
  <c r="EP445" i="16" s="1"/>
  <c r="DT429" i="16"/>
  <c r="EP429" i="16" s="1"/>
  <c r="DT413" i="16"/>
  <c r="EP413" i="16" s="1"/>
  <c r="DT397" i="16"/>
  <c r="EP397" i="16" s="1"/>
  <c r="DT381" i="16"/>
  <c r="EP381" i="16" s="1"/>
  <c r="DT365" i="16"/>
  <c r="EP365" i="16" s="1"/>
  <c r="DT349" i="16"/>
  <c r="EP349" i="16" s="1"/>
  <c r="DT333" i="16"/>
  <c r="EP333" i="16" s="1"/>
  <c r="DT317" i="16"/>
  <c r="EP317" i="16" s="1"/>
  <c r="DT301" i="16"/>
  <c r="EP301" i="16" s="1"/>
  <c r="DT285" i="16"/>
  <c r="EP285" i="16" s="1"/>
  <c r="DT269" i="16"/>
  <c r="EP269" i="16" s="1"/>
  <c r="DT253" i="16"/>
  <c r="EP253" i="16" s="1"/>
  <c r="DT237" i="16"/>
  <c r="EP237" i="16" s="1"/>
  <c r="DT221" i="16"/>
  <c r="EP221" i="16" s="1"/>
  <c r="DT205" i="16"/>
  <c r="EP205" i="16" s="1"/>
  <c r="DT189" i="16"/>
  <c r="EP189" i="16" s="1"/>
  <c r="DT173" i="16"/>
  <c r="EP173" i="16" s="1"/>
  <c r="DT157" i="16"/>
  <c r="EP157" i="16" s="1"/>
  <c r="DT141" i="16"/>
  <c r="EP141" i="16" s="1"/>
  <c r="DT125" i="16"/>
  <c r="EP125" i="16" s="1"/>
  <c r="DT109" i="16"/>
  <c r="EP109" i="16" s="1"/>
  <c r="DT93" i="16"/>
  <c r="EP93" i="16" s="1"/>
  <c r="DT77" i="16"/>
  <c r="EP77" i="16" s="1"/>
  <c r="DT61" i="16"/>
  <c r="EP61" i="16" s="1"/>
  <c r="DT45" i="16"/>
  <c r="EP45" i="16" s="1"/>
  <c r="DT29" i="16"/>
  <c r="EP29" i="16" s="1"/>
  <c r="DT1004" i="16"/>
  <c r="EP1004" i="16" s="1"/>
  <c r="DT988" i="16"/>
  <c r="EP988" i="16" s="1"/>
  <c r="DT972" i="16"/>
  <c r="EP972" i="16" s="1"/>
  <c r="DT956" i="16"/>
  <c r="EP956" i="16" s="1"/>
  <c r="DT940" i="16"/>
  <c r="EP940" i="16" s="1"/>
  <c r="DT924" i="16"/>
  <c r="EP924" i="16" s="1"/>
  <c r="DT908" i="16"/>
  <c r="EP908" i="16" s="1"/>
  <c r="DT892" i="16"/>
  <c r="EP892" i="16" s="1"/>
  <c r="DT876" i="16"/>
  <c r="EP876" i="16" s="1"/>
  <c r="DT860" i="16"/>
  <c r="EP860" i="16" s="1"/>
  <c r="DT844" i="16"/>
  <c r="EP844" i="16" s="1"/>
  <c r="DT828" i="16"/>
  <c r="EP828" i="16" s="1"/>
  <c r="DT812" i="16"/>
  <c r="EP812" i="16" s="1"/>
  <c r="DT796" i="16"/>
  <c r="EP796" i="16" s="1"/>
  <c r="DT780" i="16"/>
  <c r="EP780" i="16" s="1"/>
  <c r="DT764" i="16"/>
  <c r="EP764" i="16" s="1"/>
  <c r="DT748" i="16"/>
  <c r="EP748" i="16" s="1"/>
  <c r="DT732" i="16"/>
  <c r="EP732" i="16" s="1"/>
  <c r="DT716" i="16"/>
  <c r="EP716" i="16" s="1"/>
  <c r="DT700" i="16"/>
  <c r="EP700" i="16" s="1"/>
  <c r="DT684" i="16"/>
  <c r="EP684" i="16" s="1"/>
  <c r="DT668" i="16"/>
  <c r="EP668" i="16" s="1"/>
  <c r="DT652" i="16"/>
  <c r="EP652" i="16" s="1"/>
  <c r="DT636" i="16"/>
  <c r="EP636" i="16" s="1"/>
  <c r="DT620" i="16"/>
  <c r="EP620" i="16" s="1"/>
  <c r="DT604" i="16"/>
  <c r="EP604" i="16" s="1"/>
  <c r="DT588" i="16"/>
  <c r="EP588" i="16" s="1"/>
  <c r="DT572" i="16"/>
  <c r="EP572" i="16" s="1"/>
  <c r="DT556" i="16"/>
  <c r="EP556" i="16" s="1"/>
  <c r="DT540" i="16"/>
  <c r="EP540" i="16" s="1"/>
  <c r="DT524" i="16"/>
  <c r="EP524" i="16" s="1"/>
  <c r="DT508" i="16"/>
  <c r="EP508" i="16" s="1"/>
  <c r="DT492" i="16"/>
  <c r="EP492" i="16" s="1"/>
  <c r="DT476" i="16"/>
  <c r="EP476" i="16" s="1"/>
  <c r="DT460" i="16"/>
  <c r="EP460" i="16" s="1"/>
  <c r="DT444" i="16"/>
  <c r="EP444" i="16" s="1"/>
  <c r="DT428" i="16"/>
  <c r="EP428" i="16" s="1"/>
  <c r="DT412" i="16"/>
  <c r="EP412" i="16" s="1"/>
  <c r="DT396" i="16"/>
  <c r="EP396" i="16" s="1"/>
  <c r="DT380" i="16"/>
  <c r="EP380" i="16" s="1"/>
  <c r="DT364" i="16"/>
  <c r="EP364" i="16" s="1"/>
  <c r="DT348" i="16"/>
  <c r="EP348" i="16" s="1"/>
  <c r="DT332" i="16"/>
  <c r="EP332" i="16" s="1"/>
  <c r="DT316" i="16"/>
  <c r="EP316" i="16" s="1"/>
  <c r="DT300" i="16"/>
  <c r="EP300" i="16" s="1"/>
  <c r="DT284" i="16"/>
  <c r="EP284" i="16" s="1"/>
  <c r="DT268" i="16"/>
  <c r="EP268" i="16" s="1"/>
  <c r="DT252" i="16"/>
  <c r="EP252" i="16" s="1"/>
  <c r="DT236" i="16"/>
  <c r="EP236" i="16" s="1"/>
  <c r="DT220" i="16"/>
  <c r="EP220" i="16" s="1"/>
  <c r="DT204" i="16"/>
  <c r="EP204" i="16" s="1"/>
  <c r="DT188" i="16"/>
  <c r="EP188" i="16" s="1"/>
  <c r="DT172" i="16"/>
  <c r="EP172" i="16" s="1"/>
  <c r="DT156" i="16"/>
  <c r="EP156" i="16" s="1"/>
  <c r="DT140" i="16"/>
  <c r="EP140" i="16" s="1"/>
  <c r="DT124" i="16"/>
  <c r="EP124" i="16" s="1"/>
  <c r="DT108" i="16"/>
  <c r="EP108" i="16" s="1"/>
  <c r="DT92" i="16"/>
  <c r="EP92" i="16" s="1"/>
  <c r="DT76" i="16"/>
  <c r="EP76" i="16" s="1"/>
  <c r="DT60" i="16"/>
  <c r="EP60" i="16" s="1"/>
  <c r="DT44" i="16"/>
  <c r="EP44" i="16" s="1"/>
  <c r="DT28" i="16"/>
  <c r="EP28" i="16" s="1"/>
  <c r="DT1003" i="16"/>
  <c r="EP1003" i="16" s="1"/>
  <c r="DT987" i="16"/>
  <c r="EP987" i="16" s="1"/>
  <c r="DT971" i="16"/>
  <c r="EP971" i="16" s="1"/>
  <c r="DT955" i="16"/>
  <c r="EP955" i="16" s="1"/>
  <c r="DT939" i="16"/>
  <c r="EP939" i="16" s="1"/>
  <c r="DT923" i="16"/>
  <c r="EP923" i="16" s="1"/>
  <c r="DT907" i="16"/>
  <c r="EP907" i="16" s="1"/>
  <c r="DT891" i="16"/>
  <c r="EP891" i="16" s="1"/>
  <c r="DT875" i="16"/>
  <c r="EP875" i="16" s="1"/>
  <c r="DT859" i="16"/>
  <c r="EP859" i="16" s="1"/>
  <c r="DT843" i="16"/>
  <c r="EP843" i="16" s="1"/>
  <c r="DT827" i="16"/>
  <c r="EP827" i="16" s="1"/>
  <c r="DT811" i="16"/>
  <c r="EP811" i="16" s="1"/>
  <c r="DT795" i="16"/>
  <c r="EP795" i="16" s="1"/>
  <c r="DT779" i="16"/>
  <c r="EP779" i="16" s="1"/>
  <c r="DT763" i="16"/>
  <c r="EP763" i="16" s="1"/>
  <c r="DT747" i="16"/>
  <c r="EP747" i="16" s="1"/>
  <c r="DT731" i="16"/>
  <c r="EP731" i="16" s="1"/>
  <c r="DT715" i="16"/>
  <c r="EP715" i="16" s="1"/>
  <c r="DT699" i="16"/>
  <c r="EP699" i="16" s="1"/>
  <c r="DT683" i="16"/>
  <c r="EP683" i="16" s="1"/>
  <c r="DT667" i="16"/>
  <c r="EP667" i="16" s="1"/>
  <c r="DT651" i="16"/>
  <c r="EP651" i="16" s="1"/>
  <c r="DT635" i="16"/>
  <c r="EP635" i="16" s="1"/>
  <c r="DT619" i="16"/>
  <c r="EP619" i="16" s="1"/>
  <c r="DT603" i="16"/>
  <c r="EP603" i="16" s="1"/>
  <c r="DT587" i="16"/>
  <c r="EP587" i="16" s="1"/>
  <c r="DT571" i="16"/>
  <c r="EP571" i="16" s="1"/>
  <c r="DT555" i="16"/>
  <c r="EP555" i="16" s="1"/>
  <c r="DT539" i="16"/>
  <c r="EP539" i="16" s="1"/>
  <c r="DT523" i="16"/>
  <c r="EP523" i="16" s="1"/>
  <c r="DT507" i="16"/>
  <c r="EP507" i="16" s="1"/>
  <c r="DT491" i="16"/>
  <c r="EP491" i="16" s="1"/>
  <c r="DT475" i="16"/>
  <c r="EP475" i="16" s="1"/>
  <c r="DT459" i="16"/>
  <c r="EP459" i="16" s="1"/>
  <c r="DT443" i="16"/>
  <c r="EP443" i="16" s="1"/>
  <c r="DT427" i="16"/>
  <c r="EP427" i="16" s="1"/>
  <c r="DT411" i="16"/>
  <c r="EP411" i="16" s="1"/>
  <c r="DT395" i="16"/>
  <c r="EP395" i="16" s="1"/>
  <c r="DT379" i="16"/>
  <c r="EP379" i="16" s="1"/>
  <c r="DT363" i="16"/>
  <c r="EP363" i="16" s="1"/>
  <c r="DT347" i="16"/>
  <c r="EP347" i="16" s="1"/>
  <c r="DT331" i="16"/>
  <c r="EP331" i="16" s="1"/>
  <c r="DT315" i="16"/>
  <c r="EP315" i="16" s="1"/>
  <c r="DT299" i="16"/>
  <c r="EP299" i="16" s="1"/>
  <c r="DT283" i="16"/>
  <c r="EP283" i="16" s="1"/>
  <c r="DT267" i="16"/>
  <c r="EP267" i="16" s="1"/>
  <c r="DT251" i="16"/>
  <c r="EP251" i="16" s="1"/>
  <c r="DT235" i="16"/>
  <c r="EP235" i="16" s="1"/>
  <c r="DT219" i="16"/>
  <c r="EP219" i="16" s="1"/>
  <c r="DT203" i="16"/>
  <c r="EP203" i="16" s="1"/>
  <c r="DT187" i="16"/>
  <c r="EP187" i="16" s="1"/>
  <c r="DT171" i="16"/>
  <c r="EP171" i="16" s="1"/>
  <c r="DT155" i="16"/>
  <c r="EP155" i="16" s="1"/>
  <c r="DT139" i="16"/>
  <c r="EP139" i="16" s="1"/>
  <c r="DT123" i="16"/>
  <c r="EP123" i="16" s="1"/>
  <c r="DT107" i="16"/>
  <c r="EP107" i="16" s="1"/>
  <c r="DT91" i="16"/>
  <c r="EP91" i="16" s="1"/>
  <c r="DT75" i="16"/>
  <c r="EP75" i="16" s="1"/>
  <c r="DT59" i="16"/>
  <c r="EP59" i="16" s="1"/>
  <c r="DT43" i="16"/>
  <c r="EP43" i="16" s="1"/>
  <c r="DT27" i="16"/>
  <c r="EP27" i="16" s="1"/>
  <c r="DT1002" i="16"/>
  <c r="EP1002" i="16" s="1"/>
  <c r="DT986" i="16"/>
  <c r="EP986" i="16" s="1"/>
  <c r="DT970" i="16"/>
  <c r="EP970" i="16" s="1"/>
  <c r="DT954" i="16"/>
  <c r="EP954" i="16" s="1"/>
  <c r="DT938" i="16"/>
  <c r="EP938" i="16" s="1"/>
  <c r="DT922" i="16"/>
  <c r="EP922" i="16" s="1"/>
  <c r="DT906" i="16"/>
  <c r="EP906" i="16" s="1"/>
  <c r="DT890" i="16"/>
  <c r="EP890" i="16" s="1"/>
  <c r="DT874" i="16"/>
  <c r="EP874" i="16" s="1"/>
  <c r="DT858" i="16"/>
  <c r="EP858" i="16" s="1"/>
  <c r="DT842" i="16"/>
  <c r="EP842" i="16" s="1"/>
  <c r="DT826" i="16"/>
  <c r="EP826" i="16" s="1"/>
  <c r="DT810" i="16"/>
  <c r="EP810" i="16" s="1"/>
  <c r="DT794" i="16"/>
  <c r="EP794" i="16" s="1"/>
  <c r="DT778" i="16"/>
  <c r="EP778" i="16" s="1"/>
  <c r="DT762" i="16"/>
  <c r="EP762" i="16" s="1"/>
  <c r="DT746" i="16"/>
  <c r="EP746" i="16" s="1"/>
  <c r="DT730" i="16"/>
  <c r="EP730" i="16" s="1"/>
  <c r="DT714" i="16"/>
  <c r="EP714" i="16" s="1"/>
  <c r="DT698" i="16"/>
  <c r="EP698" i="16" s="1"/>
  <c r="DT682" i="16"/>
  <c r="EP682" i="16" s="1"/>
  <c r="DT666" i="16"/>
  <c r="EP666" i="16" s="1"/>
  <c r="DT650" i="16"/>
  <c r="EP650" i="16" s="1"/>
  <c r="DT634" i="16"/>
  <c r="EP634" i="16" s="1"/>
  <c r="DT618" i="16"/>
  <c r="EP618" i="16" s="1"/>
  <c r="DT602" i="16"/>
  <c r="EP602" i="16" s="1"/>
  <c r="DT586" i="16"/>
  <c r="EP586" i="16" s="1"/>
  <c r="DT570" i="16"/>
  <c r="EP570" i="16" s="1"/>
  <c r="DT554" i="16"/>
  <c r="EP554" i="16" s="1"/>
  <c r="DT538" i="16"/>
  <c r="EP538" i="16" s="1"/>
  <c r="DT522" i="16"/>
  <c r="EP522" i="16" s="1"/>
  <c r="DT506" i="16"/>
  <c r="EP506" i="16" s="1"/>
  <c r="DT490" i="16"/>
  <c r="EP490" i="16" s="1"/>
  <c r="DT474" i="16"/>
  <c r="EP474" i="16" s="1"/>
  <c r="DT458" i="16"/>
  <c r="EP458" i="16" s="1"/>
  <c r="DT442" i="16"/>
  <c r="EP442" i="16" s="1"/>
  <c r="DT426" i="16"/>
  <c r="EP426" i="16" s="1"/>
  <c r="DT410" i="16"/>
  <c r="EP410" i="16" s="1"/>
  <c r="DT394" i="16"/>
  <c r="EP394" i="16" s="1"/>
  <c r="DT378" i="16"/>
  <c r="EP378" i="16" s="1"/>
  <c r="DT362" i="16"/>
  <c r="EP362" i="16" s="1"/>
  <c r="DT346" i="16"/>
  <c r="EP346" i="16" s="1"/>
  <c r="DT330" i="16"/>
  <c r="EP330" i="16" s="1"/>
  <c r="DT314" i="16"/>
  <c r="EP314" i="16" s="1"/>
  <c r="DT298" i="16"/>
  <c r="EP298" i="16" s="1"/>
  <c r="DT282" i="16"/>
  <c r="EP282" i="16" s="1"/>
  <c r="DT266" i="16"/>
  <c r="EP266" i="16" s="1"/>
  <c r="DT250" i="16"/>
  <c r="EP250" i="16" s="1"/>
  <c r="DT234" i="16"/>
  <c r="EP234" i="16" s="1"/>
  <c r="DT218" i="16"/>
  <c r="EP218" i="16" s="1"/>
  <c r="DT202" i="16"/>
  <c r="EP202" i="16" s="1"/>
  <c r="DT186" i="16"/>
  <c r="EP186" i="16" s="1"/>
  <c r="DT170" i="16"/>
  <c r="EP170" i="16" s="1"/>
  <c r="DT154" i="16"/>
  <c r="EP154" i="16" s="1"/>
  <c r="DT138" i="16"/>
  <c r="EP138" i="16" s="1"/>
  <c r="DT122" i="16"/>
  <c r="EP122" i="16" s="1"/>
  <c r="DT106" i="16"/>
  <c r="EP106" i="16" s="1"/>
  <c r="DT90" i="16"/>
  <c r="EP90" i="16" s="1"/>
  <c r="DT74" i="16"/>
  <c r="EP74" i="16" s="1"/>
  <c r="DT58" i="16"/>
  <c r="EP58" i="16" s="1"/>
  <c r="DT42" i="16"/>
  <c r="EP42" i="16" s="1"/>
  <c r="DT26" i="16"/>
  <c r="EP26" i="16" s="1"/>
  <c r="DT1001" i="16"/>
  <c r="EP1001" i="16" s="1"/>
  <c r="DT985" i="16"/>
  <c r="EP985" i="16" s="1"/>
  <c r="DT969" i="16"/>
  <c r="EP969" i="16" s="1"/>
  <c r="DT953" i="16"/>
  <c r="EP953" i="16" s="1"/>
  <c r="DT937" i="16"/>
  <c r="EP937" i="16" s="1"/>
  <c r="DT921" i="16"/>
  <c r="EP921" i="16" s="1"/>
  <c r="DT905" i="16"/>
  <c r="EP905" i="16" s="1"/>
  <c r="DT889" i="16"/>
  <c r="EP889" i="16" s="1"/>
  <c r="DT873" i="16"/>
  <c r="EP873" i="16" s="1"/>
  <c r="DT857" i="16"/>
  <c r="EP857" i="16" s="1"/>
  <c r="DT841" i="16"/>
  <c r="EP841" i="16" s="1"/>
  <c r="DT825" i="16"/>
  <c r="EP825" i="16" s="1"/>
  <c r="DT809" i="16"/>
  <c r="EP809" i="16" s="1"/>
  <c r="DT793" i="16"/>
  <c r="EP793" i="16" s="1"/>
  <c r="DT777" i="16"/>
  <c r="EP777" i="16" s="1"/>
  <c r="DT761" i="16"/>
  <c r="EP761" i="16" s="1"/>
  <c r="DT745" i="16"/>
  <c r="EP745" i="16" s="1"/>
  <c r="DT729" i="16"/>
  <c r="EP729" i="16" s="1"/>
  <c r="DT713" i="16"/>
  <c r="EP713" i="16" s="1"/>
  <c r="DT697" i="16"/>
  <c r="EP697" i="16" s="1"/>
  <c r="DT681" i="16"/>
  <c r="EP681" i="16" s="1"/>
  <c r="DT665" i="16"/>
  <c r="EP665" i="16" s="1"/>
  <c r="DT649" i="16"/>
  <c r="EP649" i="16" s="1"/>
  <c r="DT633" i="16"/>
  <c r="EP633" i="16" s="1"/>
  <c r="DT617" i="16"/>
  <c r="EP617" i="16" s="1"/>
  <c r="DT601" i="16"/>
  <c r="EP601" i="16" s="1"/>
  <c r="DT585" i="16"/>
  <c r="EP585" i="16" s="1"/>
  <c r="DT569" i="16"/>
  <c r="EP569" i="16" s="1"/>
  <c r="DT553" i="16"/>
  <c r="EP553" i="16" s="1"/>
  <c r="DT537" i="16"/>
  <c r="EP537" i="16" s="1"/>
  <c r="DT521" i="16"/>
  <c r="EP521" i="16" s="1"/>
  <c r="DT505" i="16"/>
  <c r="EP505" i="16" s="1"/>
  <c r="DT489" i="16"/>
  <c r="EP489" i="16" s="1"/>
  <c r="DT473" i="16"/>
  <c r="EP473" i="16" s="1"/>
  <c r="DT457" i="16"/>
  <c r="EP457" i="16" s="1"/>
  <c r="DT441" i="16"/>
  <c r="EP441" i="16" s="1"/>
  <c r="DT425" i="16"/>
  <c r="EP425" i="16" s="1"/>
  <c r="DT409" i="16"/>
  <c r="EP409" i="16" s="1"/>
  <c r="DT393" i="16"/>
  <c r="EP393" i="16" s="1"/>
  <c r="DT377" i="16"/>
  <c r="EP377" i="16" s="1"/>
  <c r="DT361" i="16"/>
  <c r="EP361" i="16" s="1"/>
  <c r="DT345" i="16"/>
  <c r="EP345" i="16" s="1"/>
  <c r="DT329" i="16"/>
  <c r="EP329" i="16" s="1"/>
  <c r="DT313" i="16"/>
  <c r="EP313" i="16" s="1"/>
  <c r="DT297" i="16"/>
  <c r="EP297" i="16" s="1"/>
  <c r="DT281" i="16"/>
  <c r="EP281" i="16" s="1"/>
  <c r="DT265" i="16"/>
  <c r="EP265" i="16" s="1"/>
  <c r="DT249" i="16"/>
  <c r="EP249" i="16" s="1"/>
  <c r="DT233" i="16"/>
  <c r="EP233" i="16" s="1"/>
  <c r="DT217" i="16"/>
  <c r="EP217" i="16" s="1"/>
  <c r="DT201" i="16"/>
  <c r="EP201" i="16" s="1"/>
  <c r="DT185" i="16"/>
  <c r="EP185" i="16" s="1"/>
  <c r="DT169" i="16"/>
  <c r="EP169" i="16" s="1"/>
  <c r="DT153" i="16"/>
  <c r="EP153" i="16" s="1"/>
  <c r="DT137" i="16"/>
  <c r="EP137" i="16" s="1"/>
  <c r="DT121" i="16"/>
  <c r="EP121" i="16" s="1"/>
  <c r="DT105" i="16"/>
  <c r="EP105" i="16" s="1"/>
  <c r="DT89" i="16"/>
  <c r="EP89" i="16" s="1"/>
  <c r="DT73" i="16"/>
  <c r="EP73" i="16" s="1"/>
  <c r="DT57" i="16"/>
  <c r="EP57" i="16" s="1"/>
  <c r="DT41" i="16"/>
  <c r="EP41" i="16" s="1"/>
  <c r="DT25" i="16"/>
  <c r="EP25" i="16" s="1"/>
  <c r="DT1016" i="16"/>
  <c r="EP1016" i="16" s="1"/>
  <c r="DT1000" i="16"/>
  <c r="EP1000" i="16" s="1"/>
  <c r="DT984" i="16"/>
  <c r="EP984" i="16" s="1"/>
  <c r="DT968" i="16"/>
  <c r="EP968" i="16" s="1"/>
  <c r="DT952" i="16"/>
  <c r="EP952" i="16" s="1"/>
  <c r="DT936" i="16"/>
  <c r="EP936" i="16" s="1"/>
  <c r="DT920" i="16"/>
  <c r="EP920" i="16" s="1"/>
  <c r="DT904" i="16"/>
  <c r="EP904" i="16" s="1"/>
  <c r="DT888" i="16"/>
  <c r="EP888" i="16" s="1"/>
  <c r="DT872" i="16"/>
  <c r="EP872" i="16" s="1"/>
  <c r="DT856" i="16"/>
  <c r="EP856" i="16" s="1"/>
  <c r="DT840" i="16"/>
  <c r="EP840" i="16" s="1"/>
  <c r="DT824" i="16"/>
  <c r="EP824" i="16" s="1"/>
  <c r="DT808" i="16"/>
  <c r="EP808" i="16" s="1"/>
  <c r="DT792" i="16"/>
  <c r="EP792" i="16" s="1"/>
  <c r="DT776" i="16"/>
  <c r="EP776" i="16" s="1"/>
  <c r="DT760" i="16"/>
  <c r="EP760" i="16" s="1"/>
  <c r="DT744" i="16"/>
  <c r="EP744" i="16" s="1"/>
  <c r="DT728" i="16"/>
  <c r="EP728" i="16" s="1"/>
  <c r="DT712" i="16"/>
  <c r="EP712" i="16" s="1"/>
  <c r="DT696" i="16"/>
  <c r="EP696" i="16" s="1"/>
  <c r="DT680" i="16"/>
  <c r="EP680" i="16" s="1"/>
  <c r="DT664" i="16"/>
  <c r="EP664" i="16" s="1"/>
  <c r="DT648" i="16"/>
  <c r="EP648" i="16" s="1"/>
  <c r="DT632" i="16"/>
  <c r="EP632" i="16" s="1"/>
  <c r="DT616" i="16"/>
  <c r="EP616" i="16" s="1"/>
  <c r="DT600" i="16"/>
  <c r="EP600" i="16" s="1"/>
  <c r="DT584" i="16"/>
  <c r="EP584" i="16" s="1"/>
  <c r="DT568" i="16"/>
  <c r="EP568" i="16" s="1"/>
  <c r="DT552" i="16"/>
  <c r="EP552" i="16" s="1"/>
  <c r="DT536" i="16"/>
  <c r="EP536" i="16" s="1"/>
  <c r="DT520" i="16"/>
  <c r="EP520" i="16" s="1"/>
  <c r="DT504" i="16"/>
  <c r="EP504" i="16" s="1"/>
  <c r="DT488" i="16"/>
  <c r="EP488" i="16" s="1"/>
  <c r="DT472" i="16"/>
  <c r="EP472" i="16" s="1"/>
  <c r="DT456" i="16"/>
  <c r="EP456" i="16" s="1"/>
  <c r="DT440" i="16"/>
  <c r="EP440" i="16" s="1"/>
  <c r="DT424" i="16"/>
  <c r="EP424" i="16" s="1"/>
  <c r="DT408" i="16"/>
  <c r="EP408" i="16" s="1"/>
  <c r="DT392" i="16"/>
  <c r="EP392" i="16" s="1"/>
  <c r="DT376" i="16"/>
  <c r="EP376" i="16" s="1"/>
  <c r="DT360" i="16"/>
  <c r="EP360" i="16" s="1"/>
  <c r="DT344" i="16"/>
  <c r="EP344" i="16" s="1"/>
  <c r="DT328" i="16"/>
  <c r="EP328" i="16" s="1"/>
  <c r="DT312" i="16"/>
  <c r="EP312" i="16" s="1"/>
  <c r="DT296" i="16"/>
  <c r="EP296" i="16" s="1"/>
  <c r="DT280" i="16"/>
  <c r="EP280" i="16" s="1"/>
  <c r="DT264" i="16"/>
  <c r="EP264" i="16" s="1"/>
  <c r="DT248" i="16"/>
  <c r="EP248" i="16" s="1"/>
  <c r="DT232" i="16"/>
  <c r="EP232" i="16" s="1"/>
  <c r="DT216" i="16"/>
  <c r="EP216" i="16" s="1"/>
  <c r="DT200" i="16"/>
  <c r="EP200" i="16" s="1"/>
  <c r="DT184" i="16"/>
  <c r="EP184" i="16" s="1"/>
  <c r="DT168" i="16"/>
  <c r="EP168" i="16" s="1"/>
  <c r="DT152" i="16"/>
  <c r="EP152" i="16" s="1"/>
  <c r="DT136" i="16"/>
  <c r="EP136" i="16" s="1"/>
  <c r="DT120" i="16"/>
  <c r="EP120" i="16" s="1"/>
  <c r="DT104" i="16"/>
  <c r="EP104" i="16" s="1"/>
  <c r="DT88" i="16"/>
  <c r="EP88" i="16" s="1"/>
  <c r="DT72" i="16"/>
  <c r="EP72" i="16" s="1"/>
  <c r="DT56" i="16"/>
  <c r="EP56" i="16" s="1"/>
  <c r="DT40" i="16"/>
  <c r="EP40" i="16" s="1"/>
  <c r="DT24" i="16"/>
  <c r="EP24" i="16" s="1"/>
  <c r="DT1015" i="16"/>
  <c r="EP1015" i="16" s="1"/>
  <c r="DT999" i="16"/>
  <c r="EP999" i="16" s="1"/>
  <c r="DT983" i="16"/>
  <c r="EP983" i="16" s="1"/>
  <c r="DT967" i="16"/>
  <c r="EP967" i="16" s="1"/>
  <c r="DT951" i="16"/>
  <c r="EP951" i="16" s="1"/>
  <c r="DT935" i="16"/>
  <c r="EP935" i="16" s="1"/>
  <c r="DT919" i="16"/>
  <c r="EP919" i="16" s="1"/>
  <c r="DT903" i="16"/>
  <c r="EP903" i="16" s="1"/>
  <c r="DT887" i="16"/>
  <c r="EP887" i="16" s="1"/>
  <c r="DT871" i="16"/>
  <c r="EP871" i="16" s="1"/>
  <c r="DT855" i="16"/>
  <c r="EP855" i="16" s="1"/>
  <c r="DT839" i="16"/>
  <c r="EP839" i="16" s="1"/>
  <c r="DT823" i="16"/>
  <c r="EP823" i="16" s="1"/>
  <c r="DT807" i="16"/>
  <c r="EP807" i="16" s="1"/>
  <c r="DT791" i="16"/>
  <c r="EP791" i="16" s="1"/>
  <c r="DT775" i="16"/>
  <c r="EP775" i="16" s="1"/>
  <c r="DT759" i="16"/>
  <c r="EP759" i="16" s="1"/>
  <c r="DT743" i="16"/>
  <c r="EP743" i="16" s="1"/>
  <c r="DT727" i="16"/>
  <c r="EP727" i="16" s="1"/>
  <c r="DT711" i="16"/>
  <c r="EP711" i="16" s="1"/>
  <c r="DT695" i="16"/>
  <c r="EP695" i="16" s="1"/>
  <c r="DT679" i="16"/>
  <c r="EP679" i="16" s="1"/>
  <c r="DT663" i="16"/>
  <c r="EP663" i="16" s="1"/>
  <c r="DT647" i="16"/>
  <c r="EP647" i="16" s="1"/>
  <c r="DT631" i="16"/>
  <c r="EP631" i="16" s="1"/>
  <c r="DT615" i="16"/>
  <c r="EP615" i="16" s="1"/>
  <c r="DT599" i="16"/>
  <c r="EP599" i="16" s="1"/>
  <c r="DT583" i="16"/>
  <c r="EP583" i="16" s="1"/>
  <c r="DT567" i="16"/>
  <c r="EP567" i="16" s="1"/>
  <c r="DT551" i="16"/>
  <c r="EP551" i="16" s="1"/>
  <c r="DT535" i="16"/>
  <c r="EP535" i="16" s="1"/>
  <c r="DT519" i="16"/>
  <c r="EP519" i="16" s="1"/>
  <c r="DT503" i="16"/>
  <c r="EP503" i="16" s="1"/>
  <c r="DT487" i="16"/>
  <c r="EP487" i="16" s="1"/>
  <c r="DT471" i="16"/>
  <c r="EP471" i="16" s="1"/>
  <c r="DT455" i="16"/>
  <c r="EP455" i="16" s="1"/>
  <c r="DT439" i="16"/>
  <c r="EP439" i="16" s="1"/>
  <c r="DT423" i="16"/>
  <c r="EP423" i="16" s="1"/>
  <c r="DT407" i="16"/>
  <c r="EP407" i="16" s="1"/>
  <c r="DT391" i="16"/>
  <c r="EP391" i="16" s="1"/>
  <c r="DT375" i="16"/>
  <c r="EP375" i="16" s="1"/>
  <c r="DT359" i="16"/>
  <c r="EP359" i="16" s="1"/>
  <c r="DT343" i="16"/>
  <c r="EP343" i="16" s="1"/>
  <c r="DT327" i="16"/>
  <c r="EP327" i="16" s="1"/>
  <c r="DT311" i="16"/>
  <c r="EP311" i="16" s="1"/>
  <c r="DT295" i="16"/>
  <c r="EP295" i="16" s="1"/>
  <c r="DT279" i="16"/>
  <c r="EP279" i="16" s="1"/>
  <c r="DT263" i="16"/>
  <c r="EP263" i="16" s="1"/>
  <c r="DT247" i="16"/>
  <c r="EP247" i="16" s="1"/>
  <c r="DT231" i="16"/>
  <c r="EP231" i="16" s="1"/>
  <c r="DT215" i="16"/>
  <c r="EP215" i="16" s="1"/>
  <c r="DT199" i="16"/>
  <c r="EP199" i="16" s="1"/>
  <c r="DT183" i="16"/>
  <c r="EP183" i="16" s="1"/>
  <c r="DT167" i="16"/>
  <c r="EP167" i="16" s="1"/>
  <c r="DT151" i="16"/>
  <c r="EP151" i="16" s="1"/>
  <c r="DT135" i="16"/>
  <c r="EP135" i="16" s="1"/>
  <c r="DT119" i="16"/>
  <c r="EP119" i="16" s="1"/>
  <c r="DT103" i="16"/>
  <c r="EP103" i="16" s="1"/>
  <c r="DT87" i="16"/>
  <c r="EP87" i="16" s="1"/>
  <c r="DT71" i="16"/>
  <c r="EP71" i="16" s="1"/>
  <c r="DT55" i="16"/>
  <c r="EP55" i="16" s="1"/>
  <c r="DT39" i="16"/>
  <c r="EP39" i="16" s="1"/>
  <c r="DT23" i="16"/>
  <c r="EP23" i="16" s="1"/>
  <c r="DT1014" i="16"/>
  <c r="EP1014" i="16" s="1"/>
  <c r="DT998" i="16"/>
  <c r="EP998" i="16" s="1"/>
  <c r="DT982" i="16"/>
  <c r="EP982" i="16" s="1"/>
  <c r="DT966" i="16"/>
  <c r="EP966" i="16" s="1"/>
  <c r="DT950" i="16"/>
  <c r="EP950" i="16" s="1"/>
  <c r="DT934" i="16"/>
  <c r="EP934" i="16" s="1"/>
  <c r="DT918" i="16"/>
  <c r="EP918" i="16" s="1"/>
  <c r="DT902" i="16"/>
  <c r="EP902" i="16" s="1"/>
  <c r="DT886" i="16"/>
  <c r="EP886" i="16" s="1"/>
  <c r="DT870" i="16"/>
  <c r="EP870" i="16" s="1"/>
  <c r="DT854" i="16"/>
  <c r="EP854" i="16" s="1"/>
  <c r="DT838" i="16"/>
  <c r="EP838" i="16" s="1"/>
  <c r="DT822" i="16"/>
  <c r="EP822" i="16" s="1"/>
  <c r="DT806" i="16"/>
  <c r="EP806" i="16" s="1"/>
  <c r="DT790" i="16"/>
  <c r="EP790" i="16" s="1"/>
  <c r="DT774" i="16"/>
  <c r="EP774" i="16" s="1"/>
  <c r="DT758" i="16"/>
  <c r="EP758" i="16" s="1"/>
  <c r="DT742" i="16"/>
  <c r="EP742" i="16" s="1"/>
  <c r="DT726" i="16"/>
  <c r="EP726" i="16" s="1"/>
  <c r="DT710" i="16"/>
  <c r="EP710" i="16" s="1"/>
  <c r="DT694" i="16"/>
  <c r="EP694" i="16" s="1"/>
  <c r="DT678" i="16"/>
  <c r="EP678" i="16" s="1"/>
  <c r="DT662" i="16"/>
  <c r="EP662" i="16" s="1"/>
  <c r="DT646" i="16"/>
  <c r="EP646" i="16" s="1"/>
  <c r="DT630" i="16"/>
  <c r="EP630" i="16" s="1"/>
  <c r="DT614" i="16"/>
  <c r="EP614" i="16" s="1"/>
  <c r="DT598" i="16"/>
  <c r="EP598" i="16" s="1"/>
  <c r="DT582" i="16"/>
  <c r="EP582" i="16" s="1"/>
  <c r="DT566" i="16"/>
  <c r="EP566" i="16" s="1"/>
  <c r="DT550" i="16"/>
  <c r="EP550" i="16" s="1"/>
  <c r="DT534" i="16"/>
  <c r="EP534" i="16" s="1"/>
  <c r="DT518" i="16"/>
  <c r="EP518" i="16" s="1"/>
  <c r="DT502" i="16"/>
  <c r="EP502" i="16" s="1"/>
  <c r="DT486" i="16"/>
  <c r="EP486" i="16" s="1"/>
  <c r="DT470" i="16"/>
  <c r="EP470" i="16" s="1"/>
  <c r="DT454" i="16"/>
  <c r="EP454" i="16" s="1"/>
  <c r="DT438" i="16"/>
  <c r="EP438" i="16" s="1"/>
  <c r="DT422" i="16"/>
  <c r="EP422" i="16" s="1"/>
  <c r="DT406" i="16"/>
  <c r="EP406" i="16" s="1"/>
  <c r="DT390" i="16"/>
  <c r="EP390" i="16" s="1"/>
  <c r="DT374" i="16"/>
  <c r="EP374" i="16" s="1"/>
  <c r="DT358" i="16"/>
  <c r="EP358" i="16" s="1"/>
  <c r="DT342" i="16"/>
  <c r="EP342" i="16" s="1"/>
  <c r="DT326" i="16"/>
  <c r="EP326" i="16" s="1"/>
  <c r="DT310" i="16"/>
  <c r="EP310" i="16" s="1"/>
  <c r="DT294" i="16"/>
  <c r="EP294" i="16" s="1"/>
  <c r="DT278" i="16"/>
  <c r="EP278" i="16" s="1"/>
  <c r="DT262" i="16"/>
  <c r="EP262" i="16" s="1"/>
  <c r="DT246" i="16"/>
  <c r="EP246" i="16" s="1"/>
  <c r="DT230" i="16"/>
  <c r="EP230" i="16" s="1"/>
  <c r="DT214" i="16"/>
  <c r="EP214" i="16" s="1"/>
  <c r="DT198" i="16"/>
  <c r="EP198" i="16" s="1"/>
  <c r="DT182" i="16"/>
  <c r="EP182" i="16" s="1"/>
  <c r="DT166" i="16"/>
  <c r="EP166" i="16" s="1"/>
  <c r="DT150" i="16"/>
  <c r="EP150" i="16" s="1"/>
  <c r="DT134" i="16"/>
  <c r="EP134" i="16" s="1"/>
  <c r="DT118" i="16"/>
  <c r="EP118" i="16" s="1"/>
  <c r="DT102" i="16"/>
  <c r="EP102" i="16" s="1"/>
  <c r="DT86" i="16"/>
  <c r="EP86" i="16" s="1"/>
  <c r="DT70" i="16"/>
  <c r="EP70" i="16" s="1"/>
  <c r="DT54" i="16"/>
  <c r="EP54" i="16" s="1"/>
  <c r="DT38" i="16"/>
  <c r="EP38" i="16" s="1"/>
  <c r="DT22" i="16"/>
  <c r="EP22" i="16" s="1"/>
  <c r="DT1013" i="16"/>
  <c r="EP1013" i="16" s="1"/>
  <c r="DT997" i="16"/>
  <c r="EP997" i="16" s="1"/>
  <c r="DT981" i="16"/>
  <c r="EP981" i="16" s="1"/>
  <c r="DT965" i="16"/>
  <c r="EP965" i="16" s="1"/>
  <c r="DT949" i="16"/>
  <c r="EP949" i="16" s="1"/>
  <c r="DT933" i="16"/>
  <c r="EP933" i="16" s="1"/>
  <c r="DT917" i="16"/>
  <c r="EP917" i="16" s="1"/>
  <c r="DT901" i="16"/>
  <c r="EP901" i="16" s="1"/>
  <c r="DT885" i="16"/>
  <c r="EP885" i="16" s="1"/>
  <c r="DT869" i="16"/>
  <c r="EP869" i="16" s="1"/>
  <c r="DT853" i="16"/>
  <c r="EP853" i="16" s="1"/>
  <c r="DT837" i="16"/>
  <c r="EP837" i="16" s="1"/>
  <c r="DT821" i="16"/>
  <c r="EP821" i="16" s="1"/>
  <c r="DT805" i="16"/>
  <c r="EP805" i="16" s="1"/>
  <c r="DT789" i="16"/>
  <c r="EP789" i="16" s="1"/>
  <c r="DT773" i="16"/>
  <c r="EP773" i="16" s="1"/>
  <c r="DT757" i="16"/>
  <c r="EP757" i="16" s="1"/>
  <c r="DT741" i="16"/>
  <c r="EP741" i="16" s="1"/>
  <c r="DT725" i="16"/>
  <c r="EP725" i="16" s="1"/>
  <c r="DT709" i="16"/>
  <c r="EP709" i="16" s="1"/>
  <c r="DT693" i="16"/>
  <c r="EP693" i="16" s="1"/>
  <c r="DT677" i="16"/>
  <c r="EP677" i="16" s="1"/>
  <c r="DT661" i="16"/>
  <c r="EP661" i="16" s="1"/>
  <c r="DT645" i="16"/>
  <c r="EP645" i="16" s="1"/>
  <c r="DT629" i="16"/>
  <c r="EP629" i="16" s="1"/>
  <c r="DT613" i="16"/>
  <c r="EP613" i="16" s="1"/>
  <c r="DT597" i="16"/>
  <c r="EP597" i="16" s="1"/>
  <c r="DT581" i="16"/>
  <c r="EP581" i="16" s="1"/>
  <c r="DT565" i="16"/>
  <c r="EP565" i="16" s="1"/>
  <c r="DT549" i="16"/>
  <c r="EP549" i="16" s="1"/>
  <c r="DT533" i="16"/>
  <c r="EP533" i="16" s="1"/>
  <c r="DT517" i="16"/>
  <c r="EP517" i="16" s="1"/>
  <c r="DT501" i="16"/>
  <c r="EP501" i="16" s="1"/>
  <c r="DT485" i="16"/>
  <c r="EP485" i="16" s="1"/>
  <c r="DT469" i="16"/>
  <c r="EP469" i="16" s="1"/>
  <c r="DT453" i="16"/>
  <c r="EP453" i="16" s="1"/>
  <c r="DT437" i="16"/>
  <c r="EP437" i="16" s="1"/>
  <c r="DT421" i="16"/>
  <c r="EP421" i="16" s="1"/>
  <c r="DT405" i="16"/>
  <c r="EP405" i="16" s="1"/>
  <c r="DT389" i="16"/>
  <c r="EP389" i="16" s="1"/>
  <c r="DT373" i="16"/>
  <c r="EP373" i="16" s="1"/>
  <c r="DT357" i="16"/>
  <c r="EP357" i="16" s="1"/>
  <c r="DT341" i="16"/>
  <c r="EP341" i="16" s="1"/>
  <c r="DT325" i="16"/>
  <c r="EP325" i="16" s="1"/>
  <c r="DT309" i="16"/>
  <c r="EP309" i="16" s="1"/>
  <c r="DT293" i="16"/>
  <c r="EP293" i="16" s="1"/>
  <c r="DT277" i="16"/>
  <c r="EP277" i="16" s="1"/>
  <c r="DT261" i="16"/>
  <c r="EP261" i="16" s="1"/>
  <c r="DT245" i="16"/>
  <c r="EP245" i="16" s="1"/>
  <c r="DT229" i="16"/>
  <c r="EP229" i="16" s="1"/>
  <c r="DT213" i="16"/>
  <c r="EP213" i="16" s="1"/>
  <c r="DT197" i="16"/>
  <c r="EP197" i="16" s="1"/>
  <c r="DT181" i="16"/>
  <c r="EP181" i="16" s="1"/>
  <c r="DT165" i="16"/>
  <c r="EP165" i="16" s="1"/>
  <c r="DT149" i="16"/>
  <c r="EP149" i="16" s="1"/>
  <c r="DT133" i="16"/>
  <c r="EP133" i="16" s="1"/>
  <c r="DT117" i="16"/>
  <c r="EP117" i="16" s="1"/>
  <c r="DT101" i="16"/>
  <c r="EP101" i="16" s="1"/>
  <c r="DT85" i="16"/>
  <c r="EP85" i="16" s="1"/>
  <c r="DT69" i="16"/>
  <c r="EP69" i="16" s="1"/>
  <c r="DT53" i="16"/>
  <c r="EP53" i="16" s="1"/>
  <c r="DT37" i="16"/>
  <c r="EP37" i="16" s="1"/>
  <c r="DT21" i="16"/>
  <c r="EP21" i="16" s="1"/>
  <c r="DT1012" i="16"/>
  <c r="EP1012" i="16" s="1"/>
  <c r="DT996" i="16"/>
  <c r="EP996" i="16" s="1"/>
  <c r="DT980" i="16"/>
  <c r="EP980" i="16" s="1"/>
  <c r="DT964" i="16"/>
  <c r="EP964" i="16" s="1"/>
  <c r="DT948" i="16"/>
  <c r="EP948" i="16" s="1"/>
  <c r="DT932" i="16"/>
  <c r="EP932" i="16" s="1"/>
  <c r="DT916" i="16"/>
  <c r="EP916" i="16" s="1"/>
  <c r="DT900" i="16"/>
  <c r="EP900" i="16" s="1"/>
  <c r="DT884" i="16"/>
  <c r="EP884" i="16" s="1"/>
  <c r="DT868" i="16"/>
  <c r="EP868" i="16" s="1"/>
  <c r="DT852" i="16"/>
  <c r="EP852" i="16" s="1"/>
  <c r="DT836" i="16"/>
  <c r="EP836" i="16" s="1"/>
  <c r="DT820" i="16"/>
  <c r="EP820" i="16" s="1"/>
  <c r="DT804" i="16"/>
  <c r="EP804" i="16" s="1"/>
  <c r="DT788" i="16"/>
  <c r="EP788" i="16" s="1"/>
  <c r="DT772" i="16"/>
  <c r="EP772" i="16" s="1"/>
  <c r="DT756" i="16"/>
  <c r="EP756" i="16" s="1"/>
  <c r="DT740" i="16"/>
  <c r="EP740" i="16" s="1"/>
  <c r="DT724" i="16"/>
  <c r="EP724" i="16" s="1"/>
  <c r="DT708" i="16"/>
  <c r="EP708" i="16" s="1"/>
  <c r="DT692" i="16"/>
  <c r="EP692" i="16" s="1"/>
  <c r="DT676" i="16"/>
  <c r="EP676" i="16" s="1"/>
  <c r="DT660" i="16"/>
  <c r="EP660" i="16" s="1"/>
  <c r="DT644" i="16"/>
  <c r="EP644" i="16" s="1"/>
  <c r="DT628" i="16"/>
  <c r="EP628" i="16" s="1"/>
  <c r="DT612" i="16"/>
  <c r="EP612" i="16" s="1"/>
  <c r="DT596" i="16"/>
  <c r="EP596" i="16" s="1"/>
  <c r="DT580" i="16"/>
  <c r="EP580" i="16" s="1"/>
  <c r="DT564" i="16"/>
  <c r="EP564" i="16" s="1"/>
  <c r="DT548" i="16"/>
  <c r="EP548" i="16" s="1"/>
  <c r="DT532" i="16"/>
  <c r="EP532" i="16" s="1"/>
  <c r="DT516" i="16"/>
  <c r="EP516" i="16" s="1"/>
  <c r="DT500" i="16"/>
  <c r="EP500" i="16" s="1"/>
  <c r="DT484" i="16"/>
  <c r="EP484" i="16" s="1"/>
  <c r="DT468" i="16"/>
  <c r="EP468" i="16" s="1"/>
  <c r="DT452" i="16"/>
  <c r="EP452" i="16" s="1"/>
  <c r="DT436" i="16"/>
  <c r="EP436" i="16" s="1"/>
  <c r="DT420" i="16"/>
  <c r="EP420" i="16" s="1"/>
  <c r="DT404" i="16"/>
  <c r="EP404" i="16" s="1"/>
  <c r="DT388" i="16"/>
  <c r="EP388" i="16" s="1"/>
  <c r="DT372" i="16"/>
  <c r="EP372" i="16" s="1"/>
  <c r="DT356" i="16"/>
  <c r="EP356" i="16" s="1"/>
  <c r="DT340" i="16"/>
  <c r="EP340" i="16" s="1"/>
  <c r="DT324" i="16"/>
  <c r="EP324" i="16" s="1"/>
  <c r="DT308" i="16"/>
  <c r="EP308" i="16" s="1"/>
  <c r="DT292" i="16"/>
  <c r="EP292" i="16" s="1"/>
  <c r="DT276" i="16"/>
  <c r="EP276" i="16" s="1"/>
  <c r="DT260" i="16"/>
  <c r="EP260" i="16" s="1"/>
  <c r="DT244" i="16"/>
  <c r="EP244" i="16" s="1"/>
  <c r="DT228" i="16"/>
  <c r="EP228" i="16" s="1"/>
  <c r="DT212" i="16"/>
  <c r="EP212" i="16" s="1"/>
  <c r="DT196" i="16"/>
  <c r="EP196" i="16" s="1"/>
  <c r="DT180" i="16"/>
  <c r="EP180" i="16" s="1"/>
  <c r="DT164" i="16"/>
  <c r="EP164" i="16" s="1"/>
  <c r="DT148" i="16"/>
  <c r="EP148" i="16" s="1"/>
  <c r="DT132" i="16"/>
  <c r="EP132" i="16" s="1"/>
  <c r="DT116" i="16"/>
  <c r="EP116" i="16" s="1"/>
  <c r="DT100" i="16"/>
  <c r="EP100" i="16" s="1"/>
  <c r="DT84" i="16"/>
  <c r="EP84" i="16" s="1"/>
  <c r="DT68" i="16"/>
  <c r="EP68" i="16" s="1"/>
  <c r="DT52" i="16"/>
  <c r="EP52" i="16" s="1"/>
  <c r="DT36" i="16"/>
  <c r="EP36" i="16" s="1"/>
  <c r="DT20" i="16"/>
  <c r="EP20" i="16" s="1"/>
  <c r="DT1011" i="16"/>
  <c r="EP1011" i="16" s="1"/>
  <c r="DT995" i="16"/>
  <c r="EP995" i="16" s="1"/>
  <c r="DT979" i="16"/>
  <c r="EP979" i="16" s="1"/>
  <c r="DT963" i="16"/>
  <c r="EP963" i="16" s="1"/>
  <c r="DT947" i="16"/>
  <c r="EP947" i="16" s="1"/>
  <c r="DT931" i="16"/>
  <c r="EP931" i="16" s="1"/>
  <c r="DT915" i="16"/>
  <c r="EP915" i="16" s="1"/>
  <c r="DT899" i="16"/>
  <c r="EP899" i="16" s="1"/>
  <c r="DT883" i="16"/>
  <c r="EP883" i="16" s="1"/>
  <c r="DT867" i="16"/>
  <c r="EP867" i="16" s="1"/>
  <c r="DT851" i="16"/>
  <c r="EP851" i="16" s="1"/>
  <c r="DT835" i="16"/>
  <c r="EP835" i="16" s="1"/>
  <c r="DT819" i="16"/>
  <c r="EP819" i="16" s="1"/>
  <c r="DT803" i="16"/>
  <c r="EP803" i="16" s="1"/>
  <c r="DT787" i="16"/>
  <c r="EP787" i="16" s="1"/>
  <c r="DT771" i="16"/>
  <c r="EP771" i="16" s="1"/>
  <c r="DT755" i="16"/>
  <c r="EP755" i="16" s="1"/>
  <c r="DT739" i="16"/>
  <c r="EP739" i="16" s="1"/>
  <c r="DT723" i="16"/>
  <c r="EP723" i="16" s="1"/>
  <c r="DT707" i="16"/>
  <c r="EP707" i="16" s="1"/>
  <c r="DT691" i="16"/>
  <c r="EP691" i="16" s="1"/>
  <c r="DT675" i="16"/>
  <c r="EP675" i="16" s="1"/>
  <c r="DT659" i="16"/>
  <c r="EP659" i="16" s="1"/>
  <c r="DT643" i="16"/>
  <c r="EP643" i="16" s="1"/>
  <c r="DT627" i="16"/>
  <c r="EP627" i="16" s="1"/>
  <c r="DT611" i="16"/>
  <c r="EP611" i="16" s="1"/>
  <c r="DT595" i="16"/>
  <c r="EP595" i="16" s="1"/>
  <c r="DT579" i="16"/>
  <c r="EP579" i="16" s="1"/>
  <c r="DT563" i="16"/>
  <c r="EP563" i="16" s="1"/>
  <c r="DT547" i="16"/>
  <c r="EP547" i="16" s="1"/>
  <c r="DT531" i="16"/>
  <c r="EP531" i="16" s="1"/>
  <c r="DT515" i="16"/>
  <c r="EP515" i="16" s="1"/>
  <c r="DT499" i="16"/>
  <c r="EP499" i="16" s="1"/>
  <c r="DT483" i="16"/>
  <c r="EP483" i="16" s="1"/>
  <c r="DT467" i="16"/>
  <c r="EP467" i="16" s="1"/>
  <c r="DT451" i="16"/>
  <c r="EP451" i="16" s="1"/>
  <c r="DT435" i="16"/>
  <c r="EP435" i="16" s="1"/>
  <c r="DT419" i="16"/>
  <c r="EP419" i="16" s="1"/>
  <c r="DT403" i="16"/>
  <c r="EP403" i="16" s="1"/>
  <c r="DT387" i="16"/>
  <c r="EP387" i="16" s="1"/>
  <c r="DT371" i="16"/>
  <c r="EP371" i="16" s="1"/>
  <c r="DT355" i="16"/>
  <c r="EP355" i="16" s="1"/>
  <c r="DT339" i="16"/>
  <c r="EP339" i="16" s="1"/>
  <c r="DT323" i="16"/>
  <c r="EP323" i="16" s="1"/>
  <c r="DT307" i="16"/>
  <c r="EP307" i="16" s="1"/>
  <c r="DT291" i="16"/>
  <c r="EP291" i="16" s="1"/>
  <c r="DT275" i="16"/>
  <c r="EP275" i="16" s="1"/>
  <c r="DT259" i="16"/>
  <c r="EP259" i="16" s="1"/>
  <c r="DT243" i="16"/>
  <c r="EP243" i="16" s="1"/>
  <c r="DT227" i="16"/>
  <c r="EP227" i="16" s="1"/>
  <c r="DT211" i="16"/>
  <c r="EP211" i="16" s="1"/>
  <c r="DT195" i="16"/>
  <c r="EP195" i="16" s="1"/>
  <c r="DT179" i="16"/>
  <c r="EP179" i="16" s="1"/>
  <c r="DT163" i="16"/>
  <c r="EP163" i="16" s="1"/>
  <c r="DT147" i="16"/>
  <c r="EP147" i="16" s="1"/>
  <c r="DT131" i="16"/>
  <c r="EP131" i="16" s="1"/>
  <c r="DT115" i="16"/>
  <c r="EP115" i="16" s="1"/>
  <c r="DT99" i="16"/>
  <c r="EP99" i="16" s="1"/>
  <c r="DT83" i="16"/>
  <c r="EP83" i="16" s="1"/>
  <c r="DT67" i="16"/>
  <c r="EP67" i="16" s="1"/>
  <c r="DT51" i="16"/>
  <c r="EP51" i="16" s="1"/>
  <c r="DT35" i="16"/>
  <c r="EP35" i="16" s="1"/>
  <c r="DT1010" i="16"/>
  <c r="EP1010" i="16" s="1"/>
  <c r="DT994" i="16"/>
  <c r="EP994" i="16" s="1"/>
  <c r="DT978" i="16"/>
  <c r="EP978" i="16" s="1"/>
  <c r="DT962" i="16"/>
  <c r="EP962" i="16" s="1"/>
  <c r="DT946" i="16"/>
  <c r="EP946" i="16" s="1"/>
  <c r="DT930" i="16"/>
  <c r="EP930" i="16" s="1"/>
  <c r="DT914" i="16"/>
  <c r="EP914" i="16" s="1"/>
  <c r="DT898" i="16"/>
  <c r="EP898" i="16" s="1"/>
  <c r="DT882" i="16"/>
  <c r="EP882" i="16" s="1"/>
  <c r="DT866" i="16"/>
  <c r="EP866" i="16" s="1"/>
  <c r="DT850" i="16"/>
  <c r="EP850" i="16" s="1"/>
  <c r="DT834" i="16"/>
  <c r="EP834" i="16" s="1"/>
  <c r="DT818" i="16"/>
  <c r="EP818" i="16" s="1"/>
  <c r="DT802" i="16"/>
  <c r="EP802" i="16" s="1"/>
  <c r="DT786" i="16"/>
  <c r="EP786" i="16" s="1"/>
  <c r="DT770" i="16"/>
  <c r="EP770" i="16" s="1"/>
  <c r="DT754" i="16"/>
  <c r="EP754" i="16" s="1"/>
  <c r="DT738" i="16"/>
  <c r="EP738" i="16" s="1"/>
  <c r="DT722" i="16"/>
  <c r="EP722" i="16" s="1"/>
  <c r="DT706" i="16"/>
  <c r="EP706" i="16" s="1"/>
  <c r="DT690" i="16"/>
  <c r="EP690" i="16" s="1"/>
  <c r="DT674" i="16"/>
  <c r="EP674" i="16" s="1"/>
  <c r="DT658" i="16"/>
  <c r="EP658" i="16" s="1"/>
  <c r="DT642" i="16"/>
  <c r="EP642" i="16" s="1"/>
  <c r="DT626" i="16"/>
  <c r="EP626" i="16" s="1"/>
  <c r="DT610" i="16"/>
  <c r="EP610" i="16" s="1"/>
  <c r="DT594" i="16"/>
  <c r="EP594" i="16" s="1"/>
  <c r="DT578" i="16"/>
  <c r="EP578" i="16" s="1"/>
  <c r="DT562" i="16"/>
  <c r="EP562" i="16" s="1"/>
  <c r="DT546" i="16"/>
  <c r="EP546" i="16" s="1"/>
  <c r="DT530" i="16"/>
  <c r="EP530" i="16" s="1"/>
  <c r="DT514" i="16"/>
  <c r="EP514" i="16" s="1"/>
  <c r="DT498" i="16"/>
  <c r="EP498" i="16" s="1"/>
  <c r="DT482" i="16"/>
  <c r="EP482" i="16" s="1"/>
  <c r="DT466" i="16"/>
  <c r="EP466" i="16" s="1"/>
  <c r="DT450" i="16"/>
  <c r="EP450" i="16" s="1"/>
  <c r="DT434" i="16"/>
  <c r="EP434" i="16" s="1"/>
  <c r="DT418" i="16"/>
  <c r="EP418" i="16" s="1"/>
  <c r="DT402" i="16"/>
  <c r="EP402" i="16" s="1"/>
  <c r="DT386" i="16"/>
  <c r="EP386" i="16" s="1"/>
  <c r="DT370" i="16"/>
  <c r="EP370" i="16" s="1"/>
  <c r="DT354" i="16"/>
  <c r="EP354" i="16" s="1"/>
  <c r="DT338" i="16"/>
  <c r="EP338" i="16" s="1"/>
  <c r="DT322" i="16"/>
  <c r="EP322" i="16" s="1"/>
  <c r="DT306" i="16"/>
  <c r="EP306" i="16" s="1"/>
  <c r="DT290" i="16"/>
  <c r="EP290" i="16" s="1"/>
  <c r="DT274" i="16"/>
  <c r="EP274" i="16" s="1"/>
  <c r="DT258" i="16"/>
  <c r="EP258" i="16" s="1"/>
  <c r="DT242" i="16"/>
  <c r="EP242" i="16" s="1"/>
  <c r="DT226" i="16"/>
  <c r="EP226" i="16" s="1"/>
  <c r="DT210" i="16"/>
  <c r="EP210" i="16" s="1"/>
  <c r="DT194" i="16"/>
  <c r="EP194" i="16" s="1"/>
  <c r="DT178" i="16"/>
  <c r="EP178" i="16" s="1"/>
  <c r="DT162" i="16"/>
  <c r="EP162" i="16" s="1"/>
  <c r="DT146" i="16"/>
  <c r="EP146" i="16" s="1"/>
  <c r="DT130" i="16"/>
  <c r="EP130" i="16" s="1"/>
  <c r="DT114" i="16"/>
  <c r="EP114" i="16" s="1"/>
  <c r="DT98" i="16"/>
  <c r="EP98" i="16" s="1"/>
  <c r="DT82" i="16"/>
  <c r="EP82" i="16" s="1"/>
  <c r="DT66" i="16"/>
  <c r="EP66" i="16" s="1"/>
  <c r="DT50" i="16"/>
  <c r="EP50" i="16" s="1"/>
  <c r="DT34" i="16"/>
  <c r="EP34" i="16" s="1"/>
  <c r="DT18" i="16"/>
  <c r="DT1009" i="16"/>
  <c r="EP1009" i="16" s="1"/>
  <c r="DT993" i="16"/>
  <c r="EP993" i="16" s="1"/>
  <c r="DT977" i="16"/>
  <c r="EP977" i="16" s="1"/>
  <c r="DT961" i="16"/>
  <c r="EP961" i="16" s="1"/>
  <c r="DT945" i="16"/>
  <c r="EP945" i="16" s="1"/>
  <c r="DT929" i="16"/>
  <c r="EP929" i="16" s="1"/>
  <c r="DT913" i="16"/>
  <c r="EP913" i="16" s="1"/>
  <c r="DT897" i="16"/>
  <c r="EP897" i="16" s="1"/>
  <c r="DT881" i="16"/>
  <c r="EP881" i="16" s="1"/>
  <c r="DT865" i="16"/>
  <c r="EP865" i="16" s="1"/>
  <c r="DT849" i="16"/>
  <c r="EP849" i="16" s="1"/>
  <c r="DT833" i="16"/>
  <c r="EP833" i="16" s="1"/>
  <c r="DT817" i="16"/>
  <c r="EP817" i="16" s="1"/>
  <c r="DT801" i="16"/>
  <c r="EP801" i="16" s="1"/>
  <c r="DT785" i="16"/>
  <c r="EP785" i="16" s="1"/>
  <c r="DT769" i="16"/>
  <c r="EP769" i="16" s="1"/>
  <c r="DT753" i="16"/>
  <c r="EP753" i="16" s="1"/>
  <c r="DT737" i="16"/>
  <c r="EP737" i="16" s="1"/>
  <c r="DT721" i="16"/>
  <c r="EP721" i="16" s="1"/>
  <c r="DT705" i="16"/>
  <c r="EP705" i="16" s="1"/>
  <c r="DT689" i="16"/>
  <c r="EP689" i="16" s="1"/>
  <c r="DT673" i="16"/>
  <c r="EP673" i="16" s="1"/>
  <c r="DT657" i="16"/>
  <c r="EP657" i="16" s="1"/>
  <c r="DT641" i="16"/>
  <c r="EP641" i="16" s="1"/>
  <c r="DT625" i="16"/>
  <c r="EP625" i="16" s="1"/>
  <c r="DT609" i="16"/>
  <c r="EP609" i="16" s="1"/>
  <c r="DT593" i="16"/>
  <c r="EP593" i="16" s="1"/>
  <c r="DT577" i="16"/>
  <c r="EP577" i="16" s="1"/>
  <c r="DT561" i="16"/>
  <c r="EP561" i="16" s="1"/>
  <c r="DT545" i="16"/>
  <c r="EP545" i="16" s="1"/>
  <c r="DT529" i="16"/>
  <c r="EP529" i="16" s="1"/>
  <c r="DT513" i="16"/>
  <c r="EP513" i="16" s="1"/>
  <c r="DT497" i="16"/>
  <c r="EP497" i="16" s="1"/>
  <c r="DT481" i="16"/>
  <c r="EP481" i="16" s="1"/>
  <c r="DT465" i="16"/>
  <c r="EP465" i="16" s="1"/>
  <c r="DT449" i="16"/>
  <c r="EP449" i="16" s="1"/>
  <c r="DT433" i="16"/>
  <c r="EP433" i="16" s="1"/>
  <c r="DT417" i="16"/>
  <c r="EP417" i="16" s="1"/>
  <c r="DT401" i="16"/>
  <c r="EP401" i="16" s="1"/>
  <c r="DT385" i="16"/>
  <c r="EP385" i="16" s="1"/>
  <c r="DT369" i="16"/>
  <c r="EP369" i="16" s="1"/>
  <c r="DT353" i="16"/>
  <c r="EP353" i="16" s="1"/>
  <c r="DT337" i="16"/>
  <c r="EP337" i="16" s="1"/>
  <c r="DT321" i="16"/>
  <c r="EP321" i="16" s="1"/>
  <c r="DT305" i="16"/>
  <c r="EP305" i="16" s="1"/>
  <c r="DT289" i="16"/>
  <c r="EP289" i="16" s="1"/>
  <c r="DT273" i="16"/>
  <c r="EP273" i="16" s="1"/>
  <c r="DT257" i="16"/>
  <c r="EP257" i="16" s="1"/>
  <c r="DT241" i="16"/>
  <c r="EP241" i="16" s="1"/>
  <c r="DT225" i="16"/>
  <c r="EP225" i="16" s="1"/>
  <c r="DT209" i="16"/>
  <c r="EP209" i="16" s="1"/>
  <c r="DT193" i="16"/>
  <c r="EP193" i="16" s="1"/>
  <c r="DT177" i="16"/>
  <c r="EP177" i="16" s="1"/>
  <c r="DT161" i="16"/>
  <c r="EP161" i="16" s="1"/>
  <c r="DT145" i="16"/>
  <c r="EP145" i="16" s="1"/>
  <c r="DT129" i="16"/>
  <c r="EP129" i="16" s="1"/>
  <c r="DT113" i="16"/>
  <c r="EP113" i="16" s="1"/>
  <c r="DT97" i="16"/>
  <c r="EP97" i="16" s="1"/>
  <c r="DT81" i="16"/>
  <c r="EP81" i="16" s="1"/>
  <c r="DT65" i="16"/>
  <c r="EP65" i="16" s="1"/>
  <c r="DT49" i="16"/>
  <c r="EP49" i="16" s="1"/>
  <c r="DT33" i="16"/>
  <c r="EP33" i="16" s="1"/>
  <c r="J16" i="3"/>
  <c r="J20" i="3" a="1"/>
  <c r="J20" i="3" s="1"/>
  <c r="J21" i="3" a="1"/>
  <c r="J21" i="3" s="1"/>
  <c r="EL198" i="16" l="1"/>
  <c r="EL454" i="16"/>
  <c r="EL710" i="16"/>
  <c r="EL966" i="16"/>
  <c r="EL215" i="16"/>
  <c r="EL471" i="16"/>
  <c r="EL727" i="16"/>
  <c r="EL59" i="16"/>
  <c r="EL314" i="16"/>
  <c r="EL571" i="16"/>
  <c r="EL827" i="16"/>
  <c r="EL92" i="16"/>
  <c r="EL347" i="16"/>
  <c r="EL604" i="16"/>
  <c r="EL860" i="16"/>
  <c r="EL125" i="16"/>
  <c r="EL381" i="16"/>
  <c r="EL637" i="16"/>
  <c r="EL893" i="16"/>
  <c r="EL158" i="16"/>
  <c r="EL414" i="16"/>
  <c r="EL669" i="16"/>
  <c r="EL226" i="16"/>
  <c r="EL482" i="16"/>
  <c r="EL738" i="16"/>
  <c r="EL994" i="16"/>
  <c r="EL259" i="16"/>
  <c r="EL515" i="16"/>
  <c r="EL772" i="16"/>
  <c r="EL98" i="16"/>
  <c r="EL354" i="16"/>
  <c r="EL611" i="16"/>
  <c r="EL865" i="16"/>
  <c r="BL17" i="16"/>
  <c r="EL165" i="16"/>
  <c r="EL419" i="16"/>
  <c r="EL676" i="16"/>
  <c r="EL932" i="16"/>
  <c r="EL182" i="16"/>
  <c r="EL437" i="16"/>
  <c r="EL693" i="16"/>
  <c r="EL121" i="16"/>
  <c r="EL377" i="16"/>
  <c r="EL633" i="16"/>
  <c r="EL889" i="16"/>
  <c r="EL154" i="16"/>
  <c r="EL410" i="16"/>
  <c r="EL104" i="16"/>
  <c r="EL360" i="16"/>
  <c r="EL616" i="16"/>
  <c r="EL872" i="16"/>
  <c r="DV18" i="16"/>
  <c r="ER18" i="16" s="1"/>
  <c r="EL95" i="16"/>
  <c r="EL352" i="16"/>
  <c r="EL607" i="16"/>
  <c r="EL863" i="16"/>
  <c r="EL667" i="16"/>
  <c r="EL922" i="16"/>
  <c r="EL948" i="16"/>
  <c r="EL36" i="16"/>
  <c r="EL292" i="16"/>
  <c r="EL548" i="16"/>
  <c r="EL804" i="16"/>
  <c r="EL53" i="16"/>
  <c r="EL309" i="16"/>
  <c r="EL565" i="16"/>
  <c r="EL70" i="16"/>
  <c r="EL326" i="16"/>
  <c r="EL582" i="16"/>
  <c r="EL838" i="16"/>
  <c r="EL87" i="16"/>
  <c r="EL343" i="16"/>
  <c r="EL599" i="16"/>
  <c r="EL855" i="16"/>
  <c r="EL187" i="16"/>
  <c r="EL443" i="16"/>
  <c r="EL699" i="16"/>
  <c r="EL955" i="16"/>
  <c r="EL220" i="16"/>
  <c r="EL476" i="16"/>
  <c r="EL732" i="16"/>
  <c r="EL988" i="16"/>
  <c r="EL253" i="16"/>
  <c r="EL509" i="16"/>
  <c r="EL765" i="16"/>
  <c r="EL30" i="16"/>
  <c r="EL286" i="16"/>
  <c r="EL542" i="16"/>
  <c r="EL798" i="16"/>
  <c r="EL249" i="16"/>
  <c r="EL505" i="16"/>
  <c r="EL761" i="16"/>
  <c r="EL26" i="16"/>
  <c r="EL282" i="16"/>
  <c r="EL538" i="16"/>
  <c r="EL232" i="16"/>
  <c r="EL489" i="16"/>
  <c r="EL744" i="16"/>
  <c r="EL1000" i="16"/>
  <c r="EL926" i="16"/>
  <c r="EL223" i="16"/>
  <c r="EL479" i="16"/>
  <c r="EL735" i="16"/>
  <c r="EL990" i="16"/>
  <c r="EL983" i="16"/>
  <c r="EL794" i="16"/>
  <c r="EL821" i="16"/>
  <c r="ED17" i="16"/>
  <c r="DR17" i="16"/>
  <c r="BU17" i="16"/>
  <c r="EB17" i="16"/>
  <c r="DP17" i="16"/>
  <c r="EA17" i="16"/>
  <c r="DO17" i="16"/>
  <c r="EI17" i="16"/>
  <c r="DW17" i="16"/>
  <c r="EH17" i="16"/>
  <c r="DV17" i="16"/>
  <c r="EC17" i="16"/>
  <c r="DQ17" i="16"/>
  <c r="EG17" i="16"/>
  <c r="DU17" i="16"/>
  <c r="EE17" i="16"/>
  <c r="DS17" i="16"/>
  <c r="DT17" i="16"/>
  <c r="EF17" i="16"/>
  <c r="EJ17" i="16"/>
  <c r="DX17" i="16"/>
  <c r="BV64" i="16"/>
  <c r="BV191" i="16"/>
  <c r="BV320" i="16"/>
  <c r="BV448" i="16"/>
  <c r="BV576" i="16"/>
  <c r="BV704" i="16"/>
  <c r="BV833" i="16"/>
  <c r="BV960" i="16"/>
  <c r="BV97" i="16"/>
  <c r="BV225" i="16"/>
  <c r="BV353" i="16"/>
  <c r="BV481" i="16"/>
  <c r="BV609" i="16"/>
  <c r="BV737" i="16"/>
  <c r="BV866" i="16"/>
  <c r="BV993" i="16"/>
  <c r="BV52" i="16"/>
  <c r="BV180" i="16"/>
  <c r="BV308" i="16"/>
  <c r="BV435" i="16"/>
  <c r="BV564" i="16"/>
  <c r="BV692" i="16"/>
  <c r="BV820" i="16"/>
  <c r="BV949" i="16"/>
  <c r="BV69" i="16"/>
  <c r="BV197" i="16"/>
  <c r="BV325" i="16"/>
  <c r="BV453" i="16"/>
  <c r="BV581" i="16"/>
  <c r="BV709" i="16"/>
  <c r="BV837" i="16"/>
  <c r="BV965" i="16"/>
  <c r="BV86" i="16"/>
  <c r="BV214" i="16"/>
  <c r="BV342" i="16"/>
  <c r="BV470" i="16"/>
  <c r="BV598" i="16"/>
  <c r="BV726" i="16"/>
  <c r="BV854" i="16"/>
  <c r="BV982" i="16"/>
  <c r="BV103" i="16"/>
  <c r="BV231" i="16"/>
  <c r="BV359" i="16"/>
  <c r="BV487" i="16"/>
  <c r="BV614" i="16"/>
  <c r="BV743" i="16"/>
  <c r="BV871" i="16"/>
  <c r="BV999" i="16"/>
  <c r="BV120" i="16"/>
  <c r="BV248" i="16"/>
  <c r="BV376" i="16"/>
  <c r="BV504" i="16"/>
  <c r="BV632" i="16"/>
  <c r="BV760" i="16"/>
  <c r="BV888" i="16"/>
  <c r="BV1016" i="16"/>
  <c r="BV137" i="16"/>
  <c r="BV265" i="16"/>
  <c r="BV392" i="16"/>
  <c r="BV521" i="16"/>
  <c r="BV649" i="16"/>
  <c r="BV776" i="16"/>
  <c r="BV905" i="16"/>
  <c r="BV42" i="16"/>
  <c r="BV170" i="16"/>
  <c r="BV298" i="16"/>
  <c r="BV426" i="16"/>
  <c r="BV554" i="16"/>
  <c r="BV683" i="16"/>
  <c r="BV811" i="16"/>
  <c r="BV939" i="16"/>
  <c r="BV75" i="16"/>
  <c r="BV204" i="16"/>
  <c r="BV330" i="16"/>
  <c r="BV460" i="16"/>
  <c r="BV587" i="16"/>
  <c r="BV716" i="16"/>
  <c r="BV843" i="16"/>
  <c r="BV971" i="16"/>
  <c r="BV109" i="16"/>
  <c r="BV236" i="16"/>
  <c r="BV364" i="16"/>
  <c r="BV492" i="16"/>
  <c r="BV620" i="16"/>
  <c r="BV748" i="16"/>
  <c r="BV876" i="16"/>
  <c r="BV1004" i="16"/>
  <c r="BV140" i="16"/>
  <c r="BV269" i="16"/>
  <c r="BV397" i="16"/>
  <c r="BV525" i="16"/>
  <c r="BV653" i="16"/>
  <c r="BV781" i="16"/>
  <c r="BV909" i="16"/>
  <c r="BV46" i="16"/>
  <c r="BV174" i="16"/>
  <c r="BV302" i="16"/>
  <c r="BV430" i="16"/>
  <c r="BV558" i="16"/>
  <c r="BV686" i="16"/>
  <c r="BV814" i="16"/>
  <c r="BV943" i="16"/>
  <c r="BV127" i="16"/>
  <c r="BV255" i="16"/>
  <c r="BV383" i="16"/>
  <c r="BV511" i="16"/>
  <c r="BV639" i="16"/>
  <c r="BV768" i="16"/>
  <c r="BV895" i="16"/>
  <c r="BV129" i="16"/>
  <c r="BV258" i="16"/>
  <c r="BV386" i="16"/>
  <c r="BV514" i="16"/>
  <c r="BV642" i="16"/>
  <c r="BV770" i="16"/>
  <c r="BV899" i="16"/>
  <c r="BV35" i="16"/>
  <c r="BV163" i="16"/>
  <c r="BV291" i="16"/>
  <c r="BV420" i="16"/>
  <c r="BV547" i="16"/>
  <c r="BV675" i="16"/>
  <c r="BV803" i="16"/>
  <c r="BV931" i="16"/>
  <c r="BV80" i="16"/>
  <c r="BV208" i="16"/>
  <c r="BV337" i="16"/>
  <c r="BV463" i="16"/>
  <c r="BV592" i="16"/>
  <c r="BV719" i="16"/>
  <c r="BV848" i="16"/>
  <c r="BV976" i="16"/>
  <c r="BV112" i="16"/>
  <c r="BV241" i="16"/>
  <c r="BV369" i="16"/>
  <c r="BV498" i="16"/>
  <c r="BV626" i="16"/>
  <c r="BV753" i="16"/>
  <c r="BV881" i="16"/>
  <c r="BV1009" i="16"/>
  <c r="BV68" i="16"/>
  <c r="BV196" i="16"/>
  <c r="BV324" i="16"/>
  <c r="BV452" i="16"/>
  <c r="BV580" i="16"/>
  <c r="BV708" i="16"/>
  <c r="BV836" i="16"/>
  <c r="BV964" i="16"/>
  <c r="BV85" i="16"/>
  <c r="BV213" i="16"/>
  <c r="BV341" i="16"/>
  <c r="BV469" i="16"/>
  <c r="BV597" i="16"/>
  <c r="BV725" i="16"/>
  <c r="BV853" i="16"/>
  <c r="BV981" i="16"/>
  <c r="BV102" i="16"/>
  <c r="BV230" i="16"/>
  <c r="BV358" i="16"/>
  <c r="BV486" i="16"/>
  <c r="BV615" i="16"/>
  <c r="BV742" i="16"/>
  <c r="BV870" i="16"/>
  <c r="BV998" i="16"/>
  <c r="BV119" i="16"/>
  <c r="BV246" i="16"/>
  <c r="BV375" i="16"/>
  <c r="BV503" i="16"/>
  <c r="BV631" i="16"/>
  <c r="BV759" i="16"/>
  <c r="BV887" i="16"/>
  <c r="BV1015" i="16"/>
  <c r="BV136" i="16"/>
  <c r="BV264" i="16"/>
  <c r="BV393" i="16"/>
  <c r="BV520" i="16"/>
  <c r="BV648" i="16"/>
  <c r="BV777" i="16"/>
  <c r="BV904" i="16"/>
  <c r="BV25" i="16"/>
  <c r="BV153" i="16"/>
  <c r="BV281" i="16"/>
  <c r="BV409" i="16"/>
  <c r="BV537" i="16"/>
  <c r="BV665" i="16"/>
  <c r="BV793" i="16"/>
  <c r="BV921" i="16"/>
  <c r="BV58" i="16"/>
  <c r="BV185" i="16"/>
  <c r="BV315" i="16"/>
  <c r="BV442" i="16"/>
  <c r="BV570" i="16"/>
  <c r="BV698" i="16"/>
  <c r="BV826" i="16"/>
  <c r="BV954" i="16"/>
  <c r="BV90" i="16"/>
  <c r="BV219" i="16"/>
  <c r="BV348" i="16"/>
  <c r="BV475" i="16"/>
  <c r="BV603" i="16"/>
  <c r="BV731" i="16"/>
  <c r="BV859" i="16"/>
  <c r="BV987" i="16"/>
  <c r="BV124" i="16"/>
  <c r="BV252" i="16"/>
  <c r="BV380" i="16"/>
  <c r="BV508" i="16"/>
  <c r="BV636" i="16"/>
  <c r="BV764" i="16"/>
  <c r="BV892" i="16"/>
  <c r="BV29" i="16"/>
  <c r="BV157" i="16"/>
  <c r="BV285" i="16"/>
  <c r="BV413" i="16"/>
  <c r="BV541" i="16"/>
  <c r="BV670" i="16"/>
  <c r="BV797" i="16"/>
  <c r="BV924" i="16"/>
  <c r="BV62" i="16"/>
  <c r="BV190" i="16"/>
  <c r="BV319" i="16"/>
  <c r="BV446" i="16"/>
  <c r="BV574" i="16"/>
  <c r="BV702" i="16"/>
  <c r="BV829" i="16"/>
  <c r="BV958" i="16"/>
  <c r="BV143" i="16"/>
  <c r="BV272" i="16"/>
  <c r="BV398" i="16"/>
  <c r="BV526" i="16"/>
  <c r="BV654" i="16"/>
  <c r="BV783" i="16"/>
  <c r="BV910" i="16"/>
  <c r="BV146" i="16"/>
  <c r="BV274" i="16"/>
  <c r="BV402" i="16"/>
  <c r="BV530" i="16"/>
  <c r="BV658" i="16"/>
  <c r="BV786" i="16"/>
  <c r="BV914" i="16"/>
  <c r="BV51" i="16"/>
  <c r="BV179" i="16"/>
  <c r="BV307" i="16"/>
  <c r="BV436" i="16"/>
  <c r="BV563" i="16"/>
  <c r="BV691" i="16"/>
  <c r="BV819" i="16"/>
  <c r="BV947" i="16"/>
  <c r="BV96" i="16"/>
  <c r="BV224" i="16"/>
  <c r="BV351" i="16"/>
  <c r="BV480" i="16"/>
  <c r="BV608" i="16"/>
  <c r="BV736" i="16"/>
  <c r="BV864" i="16"/>
  <c r="BV992" i="16"/>
  <c r="BV130" i="16"/>
  <c r="BV257" i="16"/>
  <c r="BV385" i="16"/>
  <c r="BV513" i="16"/>
  <c r="BV641" i="16"/>
  <c r="BV769" i="16"/>
  <c r="BV897" i="16"/>
  <c r="BV84" i="16"/>
  <c r="BV212" i="16"/>
  <c r="BV340" i="16"/>
  <c r="BV468" i="16"/>
  <c r="BV596" i="16"/>
  <c r="BV724" i="16"/>
  <c r="BV852" i="16"/>
  <c r="BV980" i="16"/>
  <c r="BV101" i="16"/>
  <c r="BV229" i="16"/>
  <c r="BV357" i="16"/>
  <c r="BV485" i="16"/>
  <c r="BV613" i="16"/>
  <c r="BV741" i="16"/>
  <c r="BV869" i="16"/>
  <c r="BV997" i="16"/>
  <c r="BV118" i="16"/>
  <c r="BV247" i="16"/>
  <c r="BV374" i="16"/>
  <c r="BV502" i="16"/>
  <c r="BV630" i="16"/>
  <c r="BV758" i="16"/>
  <c r="BV886" i="16"/>
  <c r="BV1014" i="16"/>
  <c r="BV135" i="16"/>
  <c r="BV263" i="16"/>
  <c r="BV391" i="16"/>
  <c r="BV519" i="16"/>
  <c r="BV647" i="16"/>
  <c r="BV775" i="16"/>
  <c r="BV903" i="16"/>
  <c r="BV23" i="16"/>
  <c r="BV152" i="16"/>
  <c r="BV280" i="16"/>
  <c r="BV408" i="16"/>
  <c r="BV536" i="16"/>
  <c r="BV664" i="16"/>
  <c r="BV792" i="16"/>
  <c r="BV920" i="16"/>
  <c r="BV41" i="16"/>
  <c r="BV169" i="16"/>
  <c r="BV297" i="16"/>
  <c r="BV425" i="16"/>
  <c r="BV553" i="16"/>
  <c r="BV681" i="16"/>
  <c r="BV809" i="16"/>
  <c r="BV937" i="16"/>
  <c r="BV74" i="16"/>
  <c r="BV202" i="16"/>
  <c r="BV331" i="16"/>
  <c r="BV458" i="16"/>
  <c r="BV586" i="16"/>
  <c r="BV714" i="16"/>
  <c r="BV842" i="16"/>
  <c r="BV970" i="16"/>
  <c r="BV107" i="16"/>
  <c r="BV235" i="16"/>
  <c r="BV363" i="16"/>
  <c r="BV491" i="16"/>
  <c r="BV619" i="16"/>
  <c r="BV747" i="16"/>
  <c r="BV875" i="16"/>
  <c r="BV1003" i="16"/>
  <c r="BV141" i="16"/>
  <c r="BV268" i="16"/>
  <c r="BV396" i="16"/>
  <c r="BV524" i="16"/>
  <c r="BV652" i="16"/>
  <c r="BV780" i="16"/>
  <c r="BV907" i="16"/>
  <c r="BV45" i="16"/>
  <c r="BV173" i="16"/>
  <c r="BV301" i="16"/>
  <c r="BV429" i="16"/>
  <c r="BV556" i="16"/>
  <c r="BV684" i="16"/>
  <c r="BV813" i="16"/>
  <c r="BV940" i="16"/>
  <c r="BV78" i="16"/>
  <c r="BV206" i="16"/>
  <c r="BV334" i="16"/>
  <c r="BV462" i="16"/>
  <c r="BV590" i="16"/>
  <c r="BV718" i="16"/>
  <c r="BV847" i="16"/>
  <c r="BV974" i="16"/>
  <c r="BV32" i="16"/>
  <c r="BV159" i="16"/>
  <c r="BV287" i="16"/>
  <c r="BV415" i="16"/>
  <c r="BV543" i="16"/>
  <c r="BV671" i="16"/>
  <c r="BV799" i="16"/>
  <c r="BV927" i="16"/>
  <c r="BV34" i="16"/>
  <c r="BV162" i="16"/>
  <c r="BV290" i="16"/>
  <c r="BV417" i="16"/>
  <c r="BV546" i="16"/>
  <c r="BV674" i="16"/>
  <c r="BV801" i="16"/>
  <c r="BV930" i="16"/>
  <c r="BV67" i="16"/>
  <c r="BV195" i="16"/>
  <c r="BV323" i="16"/>
  <c r="BV451" i="16"/>
  <c r="BV579" i="16"/>
  <c r="BV707" i="16"/>
  <c r="BV835" i="16"/>
  <c r="BV963" i="16"/>
  <c r="BV113" i="16"/>
  <c r="BV240" i="16"/>
  <c r="BV368" i="16"/>
  <c r="BV496" i="16"/>
  <c r="BV624" i="16"/>
  <c r="BV751" i="16"/>
  <c r="BV880" i="16"/>
  <c r="BV1008" i="16"/>
  <c r="BV145" i="16"/>
  <c r="BV273" i="16"/>
  <c r="BV401" i="16"/>
  <c r="BV529" i="16"/>
  <c r="BV657" i="16"/>
  <c r="BV785" i="16"/>
  <c r="BV913" i="16"/>
  <c r="BV99" i="16"/>
  <c r="BV228" i="16"/>
  <c r="BV356" i="16"/>
  <c r="BV484" i="16"/>
  <c r="BV612" i="16"/>
  <c r="BV740" i="16"/>
  <c r="BV868" i="16"/>
  <c r="BV996" i="16"/>
  <c r="BV117" i="16"/>
  <c r="BV245" i="16"/>
  <c r="BV373" i="16"/>
  <c r="BV501" i="16"/>
  <c r="BV629" i="16"/>
  <c r="BV757" i="16"/>
  <c r="BV885" i="16"/>
  <c r="BV1013" i="16"/>
  <c r="BV134" i="16"/>
  <c r="BV262" i="16"/>
  <c r="BV390" i="16"/>
  <c r="BV518" i="16"/>
  <c r="BV646" i="16"/>
  <c r="BV774" i="16"/>
  <c r="BV902" i="16"/>
  <c r="BV24" i="16"/>
  <c r="BV151" i="16"/>
  <c r="BV279" i="16"/>
  <c r="BV407" i="16"/>
  <c r="BV535" i="16"/>
  <c r="BV663" i="16"/>
  <c r="BV791" i="16"/>
  <c r="BV919" i="16"/>
  <c r="BV40" i="16"/>
  <c r="BV168" i="16"/>
  <c r="BV295" i="16"/>
  <c r="BV424" i="16"/>
  <c r="BV552" i="16"/>
  <c r="BV680" i="16"/>
  <c r="BV808" i="16"/>
  <c r="BV936" i="16"/>
  <c r="BV57" i="16"/>
  <c r="BV186" i="16"/>
  <c r="BV313" i="16"/>
  <c r="BV441" i="16"/>
  <c r="BV569" i="16"/>
  <c r="BV697" i="16"/>
  <c r="BV825" i="16"/>
  <c r="BV953" i="16"/>
  <c r="BV91" i="16"/>
  <c r="BV218" i="16"/>
  <c r="BV346" i="16"/>
  <c r="BV474" i="16"/>
  <c r="BV602" i="16"/>
  <c r="BV730" i="16"/>
  <c r="BV858" i="16"/>
  <c r="BV985" i="16"/>
  <c r="BV122" i="16"/>
  <c r="BV251" i="16"/>
  <c r="BV379" i="16"/>
  <c r="BV507" i="16"/>
  <c r="BV635" i="16"/>
  <c r="BV763" i="16"/>
  <c r="BV891" i="16"/>
  <c r="BV28" i="16"/>
  <c r="BV156" i="16"/>
  <c r="BV284" i="16"/>
  <c r="BV412" i="16"/>
  <c r="BV540" i="16"/>
  <c r="BV668" i="16"/>
  <c r="BV796" i="16"/>
  <c r="BV925" i="16"/>
  <c r="BV61" i="16"/>
  <c r="BV189" i="16"/>
  <c r="BV317" i="16"/>
  <c r="BV445" i="16"/>
  <c r="BV573" i="16"/>
  <c r="BV701" i="16"/>
  <c r="BV830" i="16"/>
  <c r="BV957" i="16"/>
  <c r="BV94" i="16"/>
  <c r="BV222" i="16"/>
  <c r="BV350" i="16"/>
  <c r="BV478" i="16"/>
  <c r="BV606" i="16"/>
  <c r="BV734" i="16"/>
  <c r="BV862" i="16"/>
  <c r="BV991" i="16"/>
  <c r="BV47" i="16"/>
  <c r="BV175" i="16"/>
  <c r="BV303" i="16"/>
  <c r="BV431" i="16"/>
  <c r="BV559" i="16"/>
  <c r="BV688" i="16"/>
  <c r="BV815" i="16"/>
  <c r="BV942" i="16"/>
  <c r="BV50" i="16"/>
  <c r="BV178" i="16"/>
  <c r="BV306" i="16"/>
  <c r="BV434" i="16"/>
  <c r="BV562" i="16"/>
  <c r="BV690" i="16"/>
  <c r="BV818" i="16"/>
  <c r="BV946" i="16"/>
  <c r="BV83" i="16"/>
  <c r="BV211" i="16"/>
  <c r="BV339" i="16"/>
  <c r="BV467" i="16"/>
  <c r="BV595" i="16"/>
  <c r="BV723" i="16"/>
  <c r="BV851" i="16"/>
  <c r="BV979" i="16"/>
  <c r="BV128" i="16"/>
  <c r="BV256" i="16"/>
  <c r="BV384" i="16"/>
  <c r="BV512" i="16"/>
  <c r="BV640" i="16"/>
  <c r="BV767" i="16"/>
  <c r="BV896" i="16"/>
  <c r="BV33" i="16"/>
  <c r="BV161" i="16"/>
  <c r="BV289" i="16"/>
  <c r="BV418" i="16"/>
  <c r="BV545" i="16"/>
  <c r="BV673" i="16"/>
  <c r="BV802" i="16"/>
  <c r="BV929" i="16"/>
  <c r="BV116" i="16"/>
  <c r="BV244" i="16"/>
  <c r="BV372" i="16"/>
  <c r="BV500" i="16"/>
  <c r="BV628" i="16"/>
  <c r="BV756" i="16"/>
  <c r="BV884" i="16"/>
  <c r="BV1012" i="16"/>
  <c r="BV133" i="16"/>
  <c r="BV260" i="16"/>
  <c r="BV389" i="16"/>
  <c r="BV517" i="16"/>
  <c r="BV645" i="16"/>
  <c r="BV773" i="16"/>
  <c r="BV900" i="16"/>
  <c r="BV150" i="16"/>
  <c r="BV278" i="16"/>
  <c r="BV406" i="16"/>
  <c r="BV534" i="16"/>
  <c r="BV662" i="16"/>
  <c r="BV790" i="16"/>
  <c r="BV918" i="16"/>
  <c r="BV39" i="16"/>
  <c r="BV167" i="16"/>
  <c r="BV296" i="16"/>
  <c r="BV423" i="16"/>
  <c r="BV551" i="16"/>
  <c r="BV679" i="16"/>
  <c r="BV807" i="16"/>
  <c r="BV935" i="16"/>
  <c r="BV56" i="16"/>
  <c r="BV184" i="16"/>
  <c r="BV312" i="16"/>
  <c r="BV440" i="16"/>
  <c r="BV568" i="16"/>
  <c r="BV696" i="16"/>
  <c r="BV824" i="16"/>
  <c r="BV952" i="16"/>
  <c r="BV73" i="16"/>
  <c r="BV201" i="16"/>
  <c r="BV329" i="16"/>
  <c r="BV457" i="16"/>
  <c r="BV585" i="16"/>
  <c r="BV713" i="16"/>
  <c r="BV841" i="16"/>
  <c r="BV968" i="16"/>
  <c r="BV106" i="16"/>
  <c r="BV234" i="16"/>
  <c r="BV362" i="16"/>
  <c r="BV490" i="16"/>
  <c r="BV618" i="16"/>
  <c r="BV746" i="16"/>
  <c r="BV874" i="16"/>
  <c r="BV1002" i="16"/>
  <c r="BV139" i="16"/>
  <c r="BV267" i="16"/>
  <c r="BV395" i="16"/>
  <c r="BV523" i="16"/>
  <c r="BV651" i="16"/>
  <c r="BV779" i="16"/>
  <c r="BV908" i="16"/>
  <c r="BV44" i="16"/>
  <c r="BV172" i="16"/>
  <c r="BV299" i="16"/>
  <c r="BV428" i="16"/>
  <c r="BV557" i="16"/>
  <c r="BV685" i="16"/>
  <c r="BV812" i="16"/>
  <c r="BV941" i="16"/>
  <c r="BV77" i="16"/>
  <c r="BV205" i="16"/>
  <c r="BV332" i="16"/>
  <c r="BV461" i="16"/>
  <c r="BV589" i="16"/>
  <c r="BV717" i="16"/>
  <c r="BV845" i="16"/>
  <c r="BV973" i="16"/>
  <c r="BV110" i="16"/>
  <c r="BV238" i="16"/>
  <c r="BV366" i="16"/>
  <c r="BV494" i="16"/>
  <c r="BV622" i="16"/>
  <c r="BV750" i="16"/>
  <c r="BV878" i="16"/>
  <c r="BV1006" i="16"/>
  <c r="BV63" i="16"/>
  <c r="BV192" i="16"/>
  <c r="BV318" i="16"/>
  <c r="BV447" i="16"/>
  <c r="BV575" i="16"/>
  <c r="BV703" i="16"/>
  <c r="BV831" i="16"/>
  <c r="BV959" i="16"/>
  <c r="BV66" i="16"/>
  <c r="BV194" i="16"/>
  <c r="BV322" i="16"/>
  <c r="BV450" i="16"/>
  <c r="BV578" i="16"/>
  <c r="BV706" i="16"/>
  <c r="BV834" i="16"/>
  <c r="BV962" i="16"/>
  <c r="BV100" i="16"/>
  <c r="BV227" i="16"/>
  <c r="BV355" i="16"/>
  <c r="BV483" i="16"/>
  <c r="BV610" i="16"/>
  <c r="BV739" i="16"/>
  <c r="BV867" i="16"/>
  <c r="BV995" i="16"/>
  <c r="BV144" i="16"/>
  <c r="BV271" i="16"/>
  <c r="BV400" i="16"/>
  <c r="BV528" i="16"/>
  <c r="BV656" i="16"/>
  <c r="BV784" i="16"/>
  <c r="BV912" i="16"/>
  <c r="BV49" i="16"/>
  <c r="BV177" i="16"/>
  <c r="BV305" i="16"/>
  <c r="BV433" i="16"/>
  <c r="BV560" i="16"/>
  <c r="BV689" i="16"/>
  <c r="BV817" i="16"/>
  <c r="BV945" i="16"/>
  <c r="BV132" i="16"/>
  <c r="BV261" i="16"/>
  <c r="BV388" i="16"/>
  <c r="BV516" i="16"/>
  <c r="BV644" i="16"/>
  <c r="BV771" i="16"/>
  <c r="BV901" i="16"/>
  <c r="BV149" i="16"/>
  <c r="BV276" i="16"/>
  <c r="BV405" i="16"/>
  <c r="BV533" i="16"/>
  <c r="BV661" i="16"/>
  <c r="BV789" i="16"/>
  <c r="BV917" i="16"/>
  <c r="BV38" i="16"/>
  <c r="BV166" i="16"/>
  <c r="BV294" i="16"/>
  <c r="BV422" i="16"/>
  <c r="BV550" i="16"/>
  <c r="BV678" i="16"/>
  <c r="BV806" i="16"/>
  <c r="BV934" i="16"/>
  <c r="BV55" i="16"/>
  <c r="BV183" i="16"/>
  <c r="BV311" i="16"/>
  <c r="BV439" i="16"/>
  <c r="BV567" i="16"/>
  <c r="BV695" i="16"/>
  <c r="BV823" i="16"/>
  <c r="BV951" i="16"/>
  <c r="BV72" i="16"/>
  <c r="BV200" i="16"/>
  <c r="BV328" i="16"/>
  <c r="BV456" i="16"/>
  <c r="BV584" i="16"/>
  <c r="BV712" i="16"/>
  <c r="BV840" i="16"/>
  <c r="BV969" i="16"/>
  <c r="BV89" i="16"/>
  <c r="BV217" i="16"/>
  <c r="BV345" i="16"/>
  <c r="BV473" i="16"/>
  <c r="BV601" i="16"/>
  <c r="BV729" i="16"/>
  <c r="BV857" i="16"/>
  <c r="BV986" i="16"/>
  <c r="BV123" i="16"/>
  <c r="BV250" i="16"/>
  <c r="BV378" i="16"/>
  <c r="BV506" i="16"/>
  <c r="BV634" i="16"/>
  <c r="BV762" i="16"/>
  <c r="BV890" i="16"/>
  <c r="BV27" i="16"/>
  <c r="BV155" i="16"/>
  <c r="BV283" i="16"/>
  <c r="BV411" i="16"/>
  <c r="BV539" i="16"/>
  <c r="BV666" i="16"/>
  <c r="BV795" i="16"/>
  <c r="BV923" i="16"/>
  <c r="BV60" i="16"/>
  <c r="BV188" i="16"/>
  <c r="BV316" i="16"/>
  <c r="BV444" i="16"/>
  <c r="BV572" i="16"/>
  <c r="BV700" i="16"/>
  <c r="BV828" i="16"/>
  <c r="BV956" i="16"/>
  <c r="BV93" i="16"/>
  <c r="BV221" i="16"/>
  <c r="BV349" i="16"/>
  <c r="BV477" i="16"/>
  <c r="BV605" i="16"/>
  <c r="BV733" i="16"/>
  <c r="BV861" i="16"/>
  <c r="BV989" i="16"/>
  <c r="BV126" i="16"/>
  <c r="BV254" i="16"/>
  <c r="BV382" i="16"/>
  <c r="BV510" i="16"/>
  <c r="BV638" i="16"/>
  <c r="BV766" i="16"/>
  <c r="BV894" i="16"/>
  <c r="BV79" i="16"/>
  <c r="BV207" i="16"/>
  <c r="BV335" i="16"/>
  <c r="BV464" i="16"/>
  <c r="BV591" i="16"/>
  <c r="BV720" i="16"/>
  <c r="BV846" i="16"/>
  <c r="BV975" i="16"/>
  <c r="BV82" i="16"/>
  <c r="BV210" i="16"/>
  <c r="BV338" i="16"/>
  <c r="BV466" i="16"/>
  <c r="BV594" i="16"/>
  <c r="BV722" i="16"/>
  <c r="BV849" i="16"/>
  <c r="BV977" i="16"/>
  <c r="BV115" i="16"/>
  <c r="BV243" i="16"/>
  <c r="BV370" i="16"/>
  <c r="BV499" i="16"/>
  <c r="BV627" i="16"/>
  <c r="BV755" i="16"/>
  <c r="BV883" i="16"/>
  <c r="BV1011" i="16"/>
  <c r="BV31" i="16"/>
  <c r="BV160" i="16"/>
  <c r="BV288" i="16"/>
  <c r="BV416" i="16"/>
  <c r="BV544" i="16"/>
  <c r="BV672" i="16"/>
  <c r="BV800" i="16"/>
  <c r="BV928" i="16"/>
  <c r="BV65" i="16"/>
  <c r="BV193" i="16"/>
  <c r="BV321" i="16"/>
  <c r="BV449" i="16"/>
  <c r="BV577" i="16"/>
  <c r="BV705" i="16"/>
  <c r="BV832" i="16"/>
  <c r="BV961" i="16"/>
  <c r="BV148" i="16"/>
  <c r="BV277" i="16"/>
  <c r="BV404" i="16"/>
  <c r="BV532" i="16"/>
  <c r="BV660" i="16"/>
  <c r="BV788" i="16"/>
  <c r="BV916" i="16"/>
  <c r="BV37" i="16"/>
  <c r="BV164" i="16"/>
  <c r="BV293" i="16"/>
  <c r="BV421" i="16"/>
  <c r="BV549" i="16"/>
  <c r="BV677" i="16"/>
  <c r="BV805" i="16"/>
  <c r="BV933" i="16"/>
  <c r="BV54" i="16"/>
  <c r="BV181" i="16"/>
  <c r="BV310" i="16"/>
  <c r="BV438" i="16"/>
  <c r="BV566" i="16"/>
  <c r="BV694" i="16"/>
  <c r="BV822" i="16"/>
  <c r="BV950" i="16"/>
  <c r="BV71" i="16"/>
  <c r="BV199" i="16"/>
  <c r="BV327" i="16"/>
  <c r="BV455" i="16"/>
  <c r="BV583" i="16"/>
  <c r="BV711" i="16"/>
  <c r="BV839" i="16"/>
  <c r="BV967" i="16"/>
  <c r="BV88" i="16"/>
  <c r="BV216" i="16"/>
  <c r="BV344" i="16"/>
  <c r="BV472" i="16"/>
  <c r="BV600" i="16"/>
  <c r="BV728" i="16"/>
  <c r="BV856" i="16"/>
  <c r="BV984" i="16"/>
  <c r="BV105" i="16"/>
  <c r="BV233" i="16"/>
  <c r="BV361" i="16"/>
  <c r="BV488" i="16"/>
  <c r="BV617" i="16"/>
  <c r="BV745" i="16"/>
  <c r="BV873" i="16"/>
  <c r="BV1001" i="16"/>
  <c r="BV138" i="16"/>
  <c r="BV266" i="16"/>
  <c r="BV394" i="16"/>
  <c r="BV522" i="16"/>
  <c r="BV650" i="16"/>
  <c r="BV778" i="16"/>
  <c r="BV906" i="16"/>
  <c r="BV43" i="16"/>
  <c r="BV171" i="16"/>
  <c r="BV300" i="16"/>
  <c r="BV427" i="16"/>
  <c r="BV555" i="16"/>
  <c r="BV682" i="16"/>
  <c r="BV810" i="16"/>
  <c r="BV938" i="16"/>
  <c r="BV76" i="16"/>
  <c r="BV203" i="16"/>
  <c r="BV333" i="16"/>
  <c r="BV459" i="16"/>
  <c r="BV588" i="16"/>
  <c r="BV715" i="16"/>
  <c r="BV844" i="16"/>
  <c r="BV972" i="16"/>
  <c r="BV108" i="16"/>
  <c r="BV237" i="16"/>
  <c r="BV365" i="16"/>
  <c r="BV493" i="16"/>
  <c r="BV621" i="16"/>
  <c r="BV749" i="16"/>
  <c r="BV877" i="16"/>
  <c r="BV1005" i="16"/>
  <c r="BV142" i="16"/>
  <c r="BV270" i="16"/>
  <c r="BV399" i="16"/>
  <c r="BV527" i="16"/>
  <c r="BV655" i="16"/>
  <c r="BV782" i="16"/>
  <c r="BV911" i="16"/>
  <c r="BV95" i="16"/>
  <c r="BV223" i="16"/>
  <c r="BV352" i="16"/>
  <c r="BV479" i="16"/>
  <c r="BV607" i="16"/>
  <c r="BV735" i="16"/>
  <c r="BV863" i="16"/>
  <c r="BV990" i="16"/>
  <c r="BV98" i="16"/>
  <c r="BV226" i="16"/>
  <c r="BV354" i="16"/>
  <c r="BV482" i="16"/>
  <c r="BV611" i="16"/>
  <c r="BV738" i="16"/>
  <c r="BV865" i="16"/>
  <c r="BV994" i="16"/>
  <c r="BV131" i="16"/>
  <c r="BV259" i="16"/>
  <c r="BV387" i="16"/>
  <c r="BV515" i="16"/>
  <c r="BV643" i="16"/>
  <c r="BV772" i="16"/>
  <c r="BV898" i="16"/>
  <c r="BV48" i="16"/>
  <c r="BV176" i="16"/>
  <c r="BV304" i="16"/>
  <c r="BV432" i="16"/>
  <c r="BV561" i="16"/>
  <c r="BV687" i="16"/>
  <c r="BV816" i="16"/>
  <c r="BV944" i="16"/>
  <c r="BV81" i="16"/>
  <c r="BV209" i="16"/>
  <c r="BV336" i="16"/>
  <c r="BV465" i="16"/>
  <c r="BV593" i="16"/>
  <c r="BV721" i="16"/>
  <c r="BV850" i="16"/>
  <c r="BV978" i="16"/>
  <c r="BV36" i="16"/>
  <c r="BV165" i="16"/>
  <c r="BV292" i="16"/>
  <c r="BV419" i="16"/>
  <c r="BV548" i="16"/>
  <c r="BV676" i="16"/>
  <c r="BV804" i="16"/>
  <c r="BV932" i="16"/>
  <c r="BV53" i="16"/>
  <c r="BV182" i="16"/>
  <c r="BV309" i="16"/>
  <c r="BV437" i="16"/>
  <c r="BV565" i="16"/>
  <c r="BV693" i="16"/>
  <c r="BV821" i="16"/>
  <c r="BV948" i="16"/>
  <c r="BV70" i="16"/>
  <c r="BV198" i="16"/>
  <c r="BV326" i="16"/>
  <c r="BV454" i="16"/>
  <c r="BV582" i="16"/>
  <c r="BV710" i="16"/>
  <c r="BV838" i="16"/>
  <c r="BV966" i="16"/>
  <c r="BV87" i="16"/>
  <c r="BV215" i="16"/>
  <c r="BV343" i="16"/>
  <c r="BV471" i="16"/>
  <c r="BV599" i="16"/>
  <c r="BV727" i="16"/>
  <c r="BV855" i="16"/>
  <c r="BV983" i="16"/>
  <c r="BV104" i="16"/>
  <c r="BV232" i="16"/>
  <c r="BV360" i="16"/>
  <c r="BV489" i="16"/>
  <c r="BV616" i="16"/>
  <c r="BV744" i="16"/>
  <c r="BV872" i="16"/>
  <c r="BV1000" i="16"/>
  <c r="BV121" i="16"/>
  <c r="BV249" i="16"/>
  <c r="BV377" i="16"/>
  <c r="BV505" i="16"/>
  <c r="BV633" i="16"/>
  <c r="BV761" i="16"/>
  <c r="BV889" i="16"/>
  <c r="BV26" i="16"/>
  <c r="BV154" i="16"/>
  <c r="BV282" i="16"/>
  <c r="BV410" i="16"/>
  <c r="BV538" i="16"/>
  <c r="BV667" i="16"/>
  <c r="BV794" i="16"/>
  <c r="BV922" i="16"/>
  <c r="BV59" i="16"/>
  <c r="BV187" i="16"/>
  <c r="BV314" i="16"/>
  <c r="BV443" i="16"/>
  <c r="BV571" i="16"/>
  <c r="BV699" i="16"/>
  <c r="BV827" i="16"/>
  <c r="BV955" i="16"/>
  <c r="BV92" i="16"/>
  <c r="BV220" i="16"/>
  <c r="BV347" i="16"/>
  <c r="BV476" i="16"/>
  <c r="BV604" i="16"/>
  <c r="BV732" i="16"/>
  <c r="BV860" i="16"/>
  <c r="BV988" i="16"/>
  <c r="BV125" i="16"/>
  <c r="BV253" i="16"/>
  <c r="BV381" i="16"/>
  <c r="BV509" i="16"/>
  <c r="BV637" i="16"/>
  <c r="BV765" i="16"/>
  <c r="BV893" i="16"/>
  <c r="BV30" i="16"/>
  <c r="BV158" i="16"/>
  <c r="BV286" i="16"/>
  <c r="BV414" i="16"/>
  <c r="BV542" i="16"/>
  <c r="BV669" i="16"/>
  <c r="BV798" i="16"/>
  <c r="BV926" i="16"/>
  <c r="BV111" i="16"/>
  <c r="BV239" i="16"/>
  <c r="BV367" i="16"/>
  <c r="BV495" i="16"/>
  <c r="BV623" i="16"/>
  <c r="BV752" i="16"/>
  <c r="BV879" i="16"/>
  <c r="BV1007" i="16"/>
  <c r="BV114" i="16"/>
  <c r="BV242" i="16"/>
  <c r="BV371" i="16"/>
  <c r="BV497" i="16"/>
  <c r="BV625" i="16"/>
  <c r="BV754" i="16"/>
  <c r="BV882" i="16"/>
  <c r="BV1010" i="16"/>
  <c r="BV147" i="16"/>
  <c r="BV275" i="16"/>
  <c r="BV403" i="16"/>
  <c r="BV531" i="16"/>
  <c r="BV659" i="16"/>
  <c r="BV787" i="16"/>
  <c r="BV915" i="16"/>
  <c r="EL239" i="16"/>
  <c r="EL495" i="16"/>
  <c r="EL752" i="16"/>
  <c r="EL1007" i="16"/>
  <c r="EC18" i="16"/>
  <c r="DQ18" i="16"/>
  <c r="EL114" i="16"/>
  <c r="EL371" i="16"/>
  <c r="EL625" i="16"/>
  <c r="EL882" i="16"/>
  <c r="EL147" i="16"/>
  <c r="EL403" i="16"/>
  <c r="EL659" i="16"/>
  <c r="EL915" i="16"/>
  <c r="EL111" i="16"/>
  <c r="EL367" i="16"/>
  <c r="EL623" i="16"/>
  <c r="EL879" i="16"/>
  <c r="EL242" i="16"/>
  <c r="EL497" i="16"/>
  <c r="EL754" i="16"/>
  <c r="EL1010" i="16"/>
  <c r="EL275" i="16"/>
  <c r="EL531" i="16"/>
  <c r="EL787" i="16"/>
  <c r="DX18" i="16"/>
  <c r="ET18" i="16" s="1"/>
  <c r="EL65" i="16"/>
  <c r="EL321" i="16"/>
  <c r="EL577" i="16"/>
  <c r="EL832" i="16"/>
  <c r="EL967" i="16"/>
  <c r="EL778" i="16"/>
  <c r="EL805" i="16"/>
  <c r="EL148" i="16"/>
  <c r="EL404" i="16"/>
  <c r="EL660" i="16"/>
  <c r="EL916" i="16"/>
  <c r="EL164" i="16"/>
  <c r="EL421" i="16"/>
  <c r="EL677" i="16"/>
  <c r="EL31" i="16"/>
  <c r="EL288" i="16"/>
  <c r="EL544" i="16"/>
  <c r="EL800" i="16"/>
  <c r="EL181" i="16"/>
  <c r="EL438" i="16"/>
  <c r="EL694" i="16"/>
  <c r="EL950" i="16"/>
  <c r="EL199" i="16"/>
  <c r="EL455" i="16"/>
  <c r="EL711" i="16"/>
  <c r="EL43" i="16"/>
  <c r="EL300" i="16"/>
  <c r="EL555" i="16"/>
  <c r="EL810" i="16"/>
  <c r="EL76" i="16"/>
  <c r="EL333" i="16"/>
  <c r="EL588" i="16"/>
  <c r="EL844" i="16"/>
  <c r="EL108" i="16"/>
  <c r="EL365" i="16"/>
  <c r="EL621" i="16"/>
  <c r="EL877" i="16"/>
  <c r="EL142" i="16"/>
  <c r="EL399" i="16"/>
  <c r="EL655" i="16"/>
  <c r="EL105" i="16"/>
  <c r="EL361" i="16"/>
  <c r="EL617" i="16"/>
  <c r="EL873" i="16"/>
  <c r="EL138" i="16"/>
  <c r="EL394" i="16"/>
  <c r="EL88" i="16"/>
  <c r="EL344" i="16"/>
  <c r="EL600" i="16"/>
  <c r="EL856" i="16"/>
  <c r="EL193" i="16"/>
  <c r="EL449" i="16"/>
  <c r="EL705" i="16"/>
  <c r="EL961" i="16"/>
  <c r="EL650" i="16"/>
  <c r="EL906" i="16"/>
  <c r="EL933" i="16"/>
  <c r="EL19" i="16"/>
  <c r="EL277" i="16"/>
  <c r="EL532" i="16"/>
  <c r="EL788" i="16"/>
  <c r="EL37" i="16"/>
  <c r="EL293" i="16"/>
  <c r="EL549" i="16"/>
  <c r="EL160" i="16"/>
  <c r="EL416" i="16"/>
  <c r="EL672" i="16"/>
  <c r="EL928" i="16"/>
  <c r="EL54" i="16"/>
  <c r="EL310" i="16"/>
  <c r="EL566" i="16"/>
  <c r="EL822" i="16"/>
  <c r="EL71" i="16"/>
  <c r="EL327" i="16"/>
  <c r="EL583" i="16"/>
  <c r="EL839" i="16"/>
  <c r="EL171" i="16"/>
  <c r="EL427" i="16"/>
  <c r="EL682" i="16"/>
  <c r="EL938" i="16"/>
  <c r="EL203" i="16"/>
  <c r="EL459" i="16"/>
  <c r="EL715" i="16"/>
  <c r="EL972" i="16"/>
  <c r="EL237" i="16"/>
  <c r="EL493" i="16"/>
  <c r="EL749" i="16"/>
  <c r="EL1005" i="16"/>
  <c r="EL270" i="16"/>
  <c r="EL527" i="16"/>
  <c r="EL782" i="16"/>
  <c r="EL233" i="16"/>
  <c r="EL488" i="16"/>
  <c r="EL745" i="16"/>
  <c r="EL1001" i="16"/>
  <c r="EL266" i="16"/>
  <c r="EL522" i="16"/>
  <c r="BK19" i="16"/>
  <c r="BU18" i="16"/>
  <c r="BU19" i="16"/>
  <c r="EL192" i="16"/>
  <c r="EL447" i="16"/>
  <c r="EL703" i="16"/>
  <c r="EL959" i="16"/>
  <c r="EL66" i="16"/>
  <c r="EL322" i="16"/>
  <c r="EL578" i="16"/>
  <c r="EL834" i="16"/>
  <c r="EL100" i="16"/>
  <c r="EL355" i="16"/>
  <c r="EL610" i="16"/>
  <c r="EL867" i="16"/>
  <c r="DT19" i="16"/>
  <c r="EP19" i="16" s="1"/>
  <c r="EL63" i="16"/>
  <c r="EL318" i="16"/>
  <c r="EL575" i="16"/>
  <c r="EL831" i="16"/>
  <c r="EL194" i="16"/>
  <c r="EL450" i="16"/>
  <c r="EL706" i="16"/>
  <c r="EL962" i="16"/>
  <c r="EL227" i="16"/>
  <c r="EL483" i="16"/>
  <c r="EL739" i="16"/>
  <c r="EL995" i="16"/>
  <c r="BL20" i="16"/>
  <c r="EB18" i="16"/>
  <c r="EL18" i="16" s="1"/>
  <c r="EP18" i="16"/>
  <c r="ER17" i="16" l="1"/>
  <c r="EP17" i="16"/>
  <c r="EQ17" i="16"/>
  <c r="EM17" i="16"/>
  <c r="ET17" i="16"/>
  <c r="EL17" i="16"/>
  <c r="EN17" i="16"/>
  <c r="BV19" i="16"/>
  <c r="EK17" i="16"/>
  <c r="BV17" i="16"/>
  <c r="ES17" i="16"/>
  <c r="EO17" i="16"/>
  <c r="BL19" i="16"/>
  <c r="EM18" i="16"/>
  <c r="BL18" i="16"/>
  <c r="BK15" i="16"/>
  <c r="BV18" i="16"/>
  <c r="BU15" i="16"/>
  <c r="AR12" i="16"/>
  <c r="AC12" i="16"/>
  <c r="AW12" i="16"/>
  <c r="J14" i="17" s="1"/>
  <c r="BB12" i="16"/>
  <c r="S12" i="16"/>
  <c r="AH12" i="16"/>
  <c r="N12" i="16"/>
  <c r="AM12" i="16"/>
  <c r="BQ17" i="16" l="1"/>
  <c r="J11" i="17"/>
  <c r="BQ18" i="16"/>
  <c r="BQ19" i="16"/>
  <c r="BQ20" i="16"/>
  <c r="BQ21" i="16"/>
  <c r="BQ322" i="16"/>
  <c r="BQ386" i="16"/>
  <c r="BQ450" i="16"/>
  <c r="BQ514" i="16"/>
  <c r="BQ398" i="16"/>
  <c r="BQ282" i="16"/>
  <c r="BQ214" i="16"/>
  <c r="BQ503" i="16"/>
  <c r="BQ382" i="16"/>
  <c r="BQ266" i="16"/>
  <c r="BQ198" i="16"/>
  <c r="BQ264" i="16"/>
  <c r="BQ366" i="16"/>
  <c r="BQ250" i="16"/>
  <c r="BQ182" i="16"/>
  <c r="BQ230" i="16"/>
  <c r="BQ350" i="16"/>
  <c r="BQ234" i="16"/>
  <c r="BQ166" i="16"/>
  <c r="BQ469" i="16"/>
  <c r="BQ78" i="16"/>
  <c r="BQ969" i="16"/>
  <c r="BQ901" i="16"/>
  <c r="BQ929" i="16"/>
  <c r="BQ797" i="16"/>
  <c r="BQ697" i="16"/>
  <c r="BQ629" i="16"/>
  <c r="BQ401" i="16"/>
  <c r="BQ269" i="16"/>
  <c r="BQ169" i="16"/>
  <c r="BQ101" i="16"/>
  <c r="BQ385" i="16"/>
  <c r="BQ253" i="16"/>
  <c r="BQ153" i="16"/>
  <c r="BQ85" i="16"/>
  <c r="BQ848" i="16"/>
  <c r="BQ716" i="16"/>
  <c r="BQ632" i="16"/>
  <c r="BQ564" i="16"/>
  <c r="BQ799" i="16"/>
  <c r="BQ667" i="16"/>
  <c r="BQ599" i="16"/>
  <c r="BQ531" i="16"/>
  <c r="BQ527" i="16"/>
  <c r="BQ395" i="16"/>
  <c r="BQ327" i="16"/>
  <c r="BQ259" i="16"/>
  <c r="BQ990" i="16"/>
  <c r="BQ874" i="16"/>
  <c r="BQ806" i="16"/>
  <c r="BQ860" i="16"/>
  <c r="BQ462" i="16"/>
  <c r="BQ346" i="16"/>
  <c r="BQ278" i="16"/>
  <c r="BQ435" i="16"/>
  <c r="BQ925" i="16"/>
  <c r="BQ825" i="16"/>
  <c r="BQ757" i="16"/>
  <c r="BQ273" i="16"/>
  <c r="BQ141" i="16"/>
  <c r="BQ41" i="16"/>
  <c r="BQ980" i="16"/>
  <c r="BQ578" i="16"/>
  <c r="BQ642" i="16"/>
  <c r="BQ706" i="16"/>
  <c r="BQ770" i="16"/>
  <c r="BQ142" i="16"/>
  <c r="BQ26" i="16"/>
  <c r="BQ965" i="16"/>
  <c r="BQ196" i="16"/>
  <c r="BQ126" i="16"/>
  <c r="BQ949" i="16"/>
  <c r="BQ213" i="16"/>
  <c r="BQ110" i="16"/>
  <c r="BQ1001" i="16"/>
  <c r="BQ933" i="16"/>
  <c r="BQ179" i="16"/>
  <c r="BQ94" i="16"/>
  <c r="BQ985" i="16"/>
  <c r="BQ917" i="16"/>
  <c r="BQ945" i="16"/>
  <c r="BQ813" i="16"/>
  <c r="BQ713" i="16"/>
  <c r="BQ645" i="16"/>
  <c r="BQ673" i="16"/>
  <c r="BQ541" i="16"/>
  <c r="BQ441" i="16"/>
  <c r="BQ373" i="16"/>
  <c r="BQ145" i="16"/>
  <c r="BQ1004" i="16"/>
  <c r="BQ920" i="16"/>
  <c r="BQ852" i="16"/>
  <c r="BQ129" i="16"/>
  <c r="BQ988" i="16"/>
  <c r="BQ904" i="16"/>
  <c r="BQ836" i="16"/>
  <c r="BQ592" i="16"/>
  <c r="BQ460" i="16"/>
  <c r="BQ376" i="16"/>
  <c r="BQ308" i="16"/>
  <c r="BQ543" i="16"/>
  <c r="BQ411" i="16"/>
  <c r="BQ343" i="16"/>
  <c r="BQ275" i="16"/>
  <c r="BQ271" i="16"/>
  <c r="BQ139" i="16"/>
  <c r="BQ71" i="16"/>
  <c r="BQ480" i="16"/>
  <c r="BQ734" i="16"/>
  <c r="BQ618" i="16"/>
  <c r="BQ550" i="16"/>
  <c r="BQ776" i="16"/>
  <c r="BQ206" i="16"/>
  <c r="BQ90" i="16"/>
  <c r="BQ22" i="16"/>
  <c r="BQ801" i="16"/>
  <c r="BQ669" i="16"/>
  <c r="BQ569" i="16"/>
  <c r="BQ501" i="16"/>
  <c r="BQ1008" i="16"/>
  <c r="BQ876" i="16"/>
  <c r="BQ792" i="16"/>
  <c r="BQ724" i="16"/>
  <c r="BQ834" i="16"/>
  <c r="BQ898" i="16"/>
  <c r="BQ962" i="16"/>
  <c r="BQ1009" i="16"/>
  <c r="BQ877" i="16"/>
  <c r="BQ777" i="16"/>
  <c r="BQ709" i="16"/>
  <c r="BQ993" i="16"/>
  <c r="BQ861" i="16"/>
  <c r="BQ761" i="16"/>
  <c r="BQ693" i="16"/>
  <c r="BQ977" i="16"/>
  <c r="BQ845" i="16"/>
  <c r="BQ745" i="16"/>
  <c r="BQ677" i="16"/>
  <c r="BQ961" i="16"/>
  <c r="BQ829" i="16"/>
  <c r="BQ729" i="16"/>
  <c r="BQ661" i="16"/>
  <c r="BQ689" i="16"/>
  <c r="BQ557" i="16"/>
  <c r="BQ457" i="16"/>
  <c r="BQ389" i="16"/>
  <c r="BQ417" i="16"/>
  <c r="BQ285" i="16"/>
  <c r="BQ185" i="16"/>
  <c r="BQ117" i="16"/>
  <c r="BQ880" i="16"/>
  <c r="BQ748" i="16"/>
  <c r="BQ664" i="16"/>
  <c r="BQ596" i="16"/>
  <c r="BQ864" i="16"/>
  <c r="BQ732" i="16"/>
  <c r="BQ648" i="16"/>
  <c r="BQ580" i="16"/>
  <c r="BQ336" i="16"/>
  <c r="BQ204" i="16"/>
  <c r="BQ120" i="16"/>
  <c r="BQ52" i="16"/>
  <c r="BQ287" i="16"/>
  <c r="BQ155" i="16"/>
  <c r="BQ87" i="16"/>
  <c r="BQ703" i="16"/>
  <c r="BQ1006" i="16"/>
  <c r="BQ890" i="16"/>
  <c r="BQ822" i="16"/>
  <c r="BQ125" i="16"/>
  <c r="BQ478" i="16"/>
  <c r="BQ362" i="16"/>
  <c r="BQ294" i="16"/>
  <c r="BQ725" i="16"/>
  <c r="BQ941" i="16"/>
  <c r="BQ841" i="16"/>
  <c r="BQ773" i="16"/>
  <c r="BQ545" i="16"/>
  <c r="BQ413" i="16"/>
  <c r="BQ313" i="16"/>
  <c r="BQ245" i="16"/>
  <c r="BQ752" i="16"/>
  <c r="BQ620" i="16"/>
  <c r="BQ536" i="16"/>
  <c r="BQ468" i="16"/>
  <c r="BQ82" i="16"/>
  <c r="BQ146" i="16"/>
  <c r="BQ210" i="16"/>
  <c r="BQ753" i="16"/>
  <c r="BQ621" i="16"/>
  <c r="BQ521" i="16"/>
  <c r="BQ453" i="16"/>
  <c r="BQ737" i="16"/>
  <c r="BQ605" i="16"/>
  <c r="BQ505" i="16"/>
  <c r="BQ437" i="16"/>
  <c r="BQ721" i="16"/>
  <c r="BQ589" i="16"/>
  <c r="BQ489" i="16"/>
  <c r="BQ421" i="16"/>
  <c r="BQ705" i="16"/>
  <c r="BQ573" i="16"/>
  <c r="BQ473" i="16"/>
  <c r="BQ405" i="16"/>
  <c r="BQ433" i="16"/>
  <c r="BQ301" i="16"/>
  <c r="BQ201" i="16"/>
  <c r="BQ133" i="16"/>
  <c r="BQ161" i="16"/>
  <c r="BQ29" i="16"/>
  <c r="BQ936" i="16"/>
  <c r="BQ868" i="16"/>
  <c r="BQ624" i="16"/>
  <c r="BQ492" i="16"/>
  <c r="BQ408" i="16"/>
  <c r="BQ340" i="16"/>
  <c r="BQ608" i="16"/>
  <c r="BQ476" i="16"/>
  <c r="BQ392" i="16"/>
  <c r="BQ324" i="16"/>
  <c r="BQ80" i="16"/>
  <c r="BQ939" i="16"/>
  <c r="BQ871" i="16"/>
  <c r="BQ803" i="16"/>
  <c r="BQ31" i="16"/>
  <c r="BQ906" i="16"/>
  <c r="BQ838" i="16"/>
  <c r="BQ637" i="16"/>
  <c r="BQ750" i="16"/>
  <c r="BQ634" i="16"/>
  <c r="BQ566" i="16"/>
  <c r="BQ25" i="16"/>
  <c r="BQ222" i="16"/>
  <c r="BQ106" i="16"/>
  <c r="BQ38" i="16"/>
  <c r="BQ817" i="16"/>
  <c r="BQ685" i="16"/>
  <c r="BQ585" i="16"/>
  <c r="BQ517" i="16"/>
  <c r="BQ289" i="16"/>
  <c r="BQ157" i="16"/>
  <c r="BQ57" i="16"/>
  <c r="BQ996" i="16"/>
  <c r="BQ496" i="16"/>
  <c r="BQ364" i="16"/>
  <c r="BQ280" i="16"/>
  <c r="BQ212" i="16"/>
  <c r="BQ274" i="16"/>
  <c r="BQ338" i="16"/>
  <c r="BQ402" i="16"/>
  <c r="BQ466" i="16"/>
  <c r="BQ497" i="16"/>
  <c r="BQ365" i="16"/>
  <c r="BQ265" i="16"/>
  <c r="BQ197" i="16"/>
  <c r="BQ481" i="16"/>
  <c r="BQ349" i="16"/>
  <c r="BQ249" i="16"/>
  <c r="BQ181" i="16"/>
  <c r="BQ465" i="16"/>
  <c r="BQ333" i="16"/>
  <c r="BQ233" i="16"/>
  <c r="BQ165" i="16"/>
  <c r="BQ449" i="16"/>
  <c r="BQ317" i="16"/>
  <c r="BQ217" i="16"/>
  <c r="BQ149" i="16"/>
  <c r="BQ177" i="16"/>
  <c r="BQ45" i="16"/>
  <c r="BQ952" i="16"/>
  <c r="BQ884" i="16"/>
  <c r="BQ896" i="16"/>
  <c r="BQ764" i="16"/>
  <c r="BQ680" i="16"/>
  <c r="BQ612" i="16"/>
  <c r="BQ368" i="16"/>
  <c r="BQ236" i="16"/>
  <c r="BQ152" i="16"/>
  <c r="BQ84" i="16"/>
  <c r="BQ352" i="16"/>
  <c r="BQ220" i="16"/>
  <c r="BQ136" i="16"/>
  <c r="BQ68" i="16"/>
  <c r="BQ815" i="16"/>
  <c r="BQ683" i="16"/>
  <c r="BQ615" i="16"/>
  <c r="BQ547" i="16"/>
  <c r="BQ766" i="16"/>
  <c r="BQ650" i="16"/>
  <c r="BQ582" i="16"/>
  <c r="BQ554" i="16"/>
  <c r="BQ494" i="16"/>
  <c r="BQ378" i="16"/>
  <c r="BQ310" i="16"/>
  <c r="BQ981" i="16"/>
  <c r="BQ957" i="16"/>
  <c r="BQ857" i="16"/>
  <c r="BQ789" i="16"/>
  <c r="BQ561" i="16"/>
  <c r="BQ429" i="16"/>
  <c r="BQ329" i="16"/>
  <c r="BQ261" i="16"/>
  <c r="BQ33" i="16"/>
  <c r="BQ892" i="16"/>
  <c r="BQ808" i="16"/>
  <c r="BQ740" i="16"/>
  <c r="BQ240" i="16"/>
  <c r="BQ108" i="16"/>
  <c r="BQ24" i="16"/>
  <c r="BQ963" i="16"/>
  <c r="BQ530" i="16"/>
  <c r="BQ594" i="16"/>
  <c r="BQ658" i="16"/>
  <c r="BQ722" i="16"/>
  <c r="BQ241" i="16"/>
  <c r="BQ109" i="16"/>
  <c r="BQ1016" i="16"/>
  <c r="BQ948" i="16"/>
  <c r="BQ225" i="16"/>
  <c r="BQ93" i="16"/>
  <c r="BQ1000" i="16"/>
  <c r="BQ932" i="16"/>
  <c r="BQ209" i="16"/>
  <c r="BQ77" i="16"/>
  <c r="BQ984" i="16"/>
  <c r="BQ916" i="16"/>
  <c r="BQ193" i="16"/>
  <c r="BQ61" i="16"/>
  <c r="BQ968" i="16"/>
  <c r="BQ900" i="16"/>
  <c r="BQ912" i="16"/>
  <c r="BQ780" i="16"/>
  <c r="BQ696" i="16"/>
  <c r="BQ628" i="16"/>
  <c r="BQ640" i="16"/>
  <c r="BQ508" i="16"/>
  <c r="BQ424" i="16"/>
  <c r="BQ356" i="16"/>
  <c r="BQ112" i="16"/>
  <c r="BQ971" i="16"/>
  <c r="BQ903" i="16"/>
  <c r="BQ835" i="16"/>
  <c r="BQ96" i="16"/>
  <c r="BQ955" i="16"/>
  <c r="BQ887" i="16"/>
  <c r="BQ819" i="16"/>
  <c r="BQ559" i="16"/>
  <c r="BQ427" i="16"/>
  <c r="BQ359" i="16"/>
  <c r="BQ291" i="16"/>
  <c r="BQ510" i="16"/>
  <c r="BQ394" i="16"/>
  <c r="BQ326" i="16"/>
  <c r="BQ1015" i="16"/>
  <c r="BQ238" i="16"/>
  <c r="BQ122" i="16"/>
  <c r="BQ54" i="16"/>
  <c r="BQ833" i="16"/>
  <c r="BQ701" i="16"/>
  <c r="BQ601" i="16"/>
  <c r="BQ533" i="16"/>
  <c r="BQ305" i="16"/>
  <c r="BQ173" i="16"/>
  <c r="BQ73" i="16"/>
  <c r="BQ1012" i="16"/>
  <c r="BQ768" i="16"/>
  <c r="BQ636" i="16"/>
  <c r="BQ552" i="16"/>
  <c r="BQ484" i="16"/>
  <c r="BQ975" i="16"/>
  <c r="BQ843" i="16"/>
  <c r="BQ775" i="16"/>
  <c r="BQ707" i="16"/>
  <c r="BQ786" i="16"/>
  <c r="BQ850" i="16"/>
  <c r="BQ914" i="16"/>
  <c r="BQ978" i="16"/>
  <c r="BQ976" i="16"/>
  <c r="BQ844" i="16"/>
  <c r="BQ760" i="16"/>
  <c r="BQ692" i="16"/>
  <c r="BQ960" i="16"/>
  <c r="BQ828" i="16"/>
  <c r="BQ744" i="16"/>
  <c r="BQ676" i="16"/>
  <c r="BQ944" i="16"/>
  <c r="BQ812" i="16"/>
  <c r="BQ728" i="16"/>
  <c r="BQ660" i="16"/>
  <c r="BQ928" i="16"/>
  <c r="BQ796" i="16"/>
  <c r="BQ712" i="16"/>
  <c r="BQ644" i="16"/>
  <c r="BQ656" i="16"/>
  <c r="BQ524" i="16"/>
  <c r="BQ440" i="16"/>
  <c r="BQ372" i="16"/>
  <c r="BQ384" i="16"/>
  <c r="BQ252" i="16"/>
  <c r="BQ168" i="16"/>
  <c r="BQ100" i="16"/>
  <c r="BQ847" i="16"/>
  <c r="BQ715" i="16"/>
  <c r="BQ647" i="16"/>
  <c r="BQ579" i="16"/>
  <c r="BQ831" i="16"/>
  <c r="BQ699" i="16"/>
  <c r="BQ631" i="16"/>
  <c r="BQ563" i="16"/>
  <c r="BQ303" i="16"/>
  <c r="BQ171" i="16"/>
  <c r="BQ103" i="16"/>
  <c r="BQ35" i="16"/>
  <c r="BQ254" i="16"/>
  <c r="BQ138" i="16"/>
  <c r="BQ70" i="16"/>
  <c r="BQ964" i="16"/>
  <c r="BQ973" i="16"/>
  <c r="BQ873" i="16"/>
  <c r="BQ805" i="16"/>
  <c r="BQ577" i="16"/>
  <c r="BQ445" i="16"/>
  <c r="BQ345" i="16"/>
  <c r="BQ277" i="16"/>
  <c r="BQ49" i="16"/>
  <c r="BQ908" i="16"/>
  <c r="BQ824" i="16"/>
  <c r="BQ756" i="16"/>
  <c r="BQ512" i="16"/>
  <c r="BQ380" i="16"/>
  <c r="BQ296" i="16"/>
  <c r="BQ228" i="16"/>
  <c r="BQ719" i="16"/>
  <c r="BQ587" i="16"/>
  <c r="BQ519" i="16"/>
  <c r="BQ451" i="16"/>
  <c r="BQ34" i="16"/>
  <c r="BQ98" i="16"/>
  <c r="BQ162" i="16"/>
  <c r="BQ226" i="16"/>
  <c r="BQ720" i="16"/>
  <c r="BQ588" i="16"/>
  <c r="BQ504" i="16"/>
  <c r="BQ436" i="16"/>
  <c r="BQ704" i="16"/>
  <c r="BQ572" i="16"/>
  <c r="BQ488" i="16"/>
  <c r="BQ420" i="16"/>
  <c r="BQ688" i="16"/>
  <c r="BQ556" i="16"/>
  <c r="BQ472" i="16"/>
  <c r="BQ404" i="16"/>
  <c r="BQ672" i="16"/>
  <c r="BQ540" i="16"/>
  <c r="BQ456" i="16"/>
  <c r="BQ388" i="16"/>
  <c r="BQ400" i="16"/>
  <c r="BQ268" i="16"/>
  <c r="BQ184" i="16"/>
  <c r="BQ116" i="16"/>
  <c r="BQ128" i="16"/>
  <c r="BQ987" i="16"/>
  <c r="BQ919" i="16"/>
  <c r="BQ851" i="16"/>
  <c r="BQ591" i="16"/>
  <c r="BQ459" i="16"/>
  <c r="BQ391" i="16"/>
  <c r="BQ323" i="16"/>
  <c r="BQ575" i="16"/>
  <c r="BQ443" i="16"/>
  <c r="BQ375" i="16"/>
  <c r="BQ307" i="16"/>
  <c r="BQ47" i="16"/>
  <c r="BQ922" i="16"/>
  <c r="BQ854" i="16"/>
  <c r="BQ992" i="16"/>
  <c r="BQ989" i="16"/>
  <c r="BQ889" i="16"/>
  <c r="BQ821" i="16"/>
  <c r="BQ849" i="16"/>
  <c r="BQ717" i="16"/>
  <c r="BQ617" i="16"/>
  <c r="BQ549" i="16"/>
  <c r="BQ321" i="16"/>
  <c r="BQ189" i="16"/>
  <c r="BQ89" i="16"/>
  <c r="BQ784" i="16"/>
  <c r="BQ652" i="16"/>
  <c r="BQ568" i="16"/>
  <c r="BQ500" i="16"/>
  <c r="BQ256" i="16"/>
  <c r="BQ124" i="16"/>
  <c r="BQ40" i="16"/>
  <c r="BQ979" i="16"/>
  <c r="BQ463" i="16"/>
  <c r="BQ331" i="16"/>
  <c r="BQ263" i="16"/>
  <c r="BQ195" i="16"/>
  <c r="BQ290" i="16"/>
  <c r="BQ354" i="16"/>
  <c r="BQ418" i="16"/>
  <c r="BQ482" i="16"/>
  <c r="BQ464" i="16"/>
  <c r="BQ332" i="16"/>
  <c r="BQ248" i="16"/>
  <c r="BQ180" i="16"/>
  <c r="BQ448" i="16"/>
  <c r="BQ316" i="16"/>
  <c r="BQ232" i="16"/>
  <c r="BQ164" i="16"/>
  <c r="BQ432" i="16"/>
  <c r="BQ300" i="16"/>
  <c r="BQ216" i="16"/>
  <c r="BQ148" i="16"/>
  <c r="BQ416" i="16"/>
  <c r="BQ284" i="16"/>
  <c r="BQ200" i="16"/>
  <c r="BQ132" i="16"/>
  <c r="BQ144" i="16"/>
  <c r="BQ1003" i="16"/>
  <c r="BQ935" i="16"/>
  <c r="BQ867" i="16"/>
  <c r="BQ863" i="16"/>
  <c r="BQ731" i="16"/>
  <c r="BQ663" i="16"/>
  <c r="BQ595" i="16"/>
  <c r="BQ335" i="16"/>
  <c r="BQ203" i="16"/>
  <c r="BQ135" i="16"/>
  <c r="BQ67" i="16"/>
  <c r="BQ319" i="16"/>
  <c r="BQ187" i="16"/>
  <c r="BQ119" i="16"/>
  <c r="BQ51" i="16"/>
  <c r="BQ782" i="16"/>
  <c r="BQ666" i="16"/>
  <c r="BQ598" i="16"/>
  <c r="BQ865" i="16"/>
  <c r="BQ733" i="16"/>
  <c r="BQ633" i="16"/>
  <c r="BQ565" i="16"/>
  <c r="BQ593" i="16"/>
  <c r="BQ461" i="16"/>
  <c r="BQ361" i="16"/>
  <c r="BQ293" i="16"/>
  <c r="BQ65" i="16"/>
  <c r="BQ924" i="16"/>
  <c r="BQ840" i="16"/>
  <c r="BQ772" i="16"/>
  <c r="BQ528" i="16"/>
  <c r="BQ396" i="16"/>
  <c r="BQ312" i="16"/>
  <c r="BQ244" i="16"/>
  <c r="BQ991" i="16"/>
  <c r="BQ859" i="16"/>
  <c r="BQ791" i="16"/>
  <c r="BQ723" i="16"/>
  <c r="BQ207" i="16"/>
  <c r="BQ75" i="16"/>
  <c r="BQ1014" i="16"/>
  <c r="BQ769" i="16"/>
  <c r="BQ546" i="16"/>
  <c r="BQ610" i="16"/>
  <c r="BQ674" i="16"/>
  <c r="BQ738" i="16"/>
  <c r="BQ208" i="16"/>
  <c r="BQ76" i="16"/>
  <c r="BQ999" i="16"/>
  <c r="BQ931" i="16"/>
  <c r="BQ192" i="16"/>
  <c r="BQ60" i="16"/>
  <c r="BQ983" i="16"/>
  <c r="BQ915" i="16"/>
  <c r="BQ176" i="16"/>
  <c r="BQ44" i="16"/>
  <c r="BQ967" i="16"/>
  <c r="BQ899" i="16"/>
  <c r="BQ160" i="16"/>
  <c r="BQ28" i="16"/>
  <c r="BQ951" i="16"/>
  <c r="BQ883" i="16"/>
  <c r="BQ879" i="16"/>
  <c r="BQ747" i="16"/>
  <c r="BQ679" i="16"/>
  <c r="BQ611" i="16"/>
  <c r="BQ607" i="16"/>
  <c r="BQ475" i="16"/>
  <c r="BQ407" i="16"/>
  <c r="BQ339" i="16"/>
  <c r="BQ79" i="16"/>
  <c r="BQ954" i="16"/>
  <c r="BQ886" i="16"/>
  <c r="BQ926" i="16"/>
  <c r="BQ63" i="16"/>
  <c r="BQ938" i="16"/>
  <c r="BQ870" i="16"/>
  <c r="BQ224" i="16"/>
  <c r="BQ526" i="16"/>
  <c r="BQ410" i="16"/>
  <c r="BQ342" i="16"/>
  <c r="BQ609" i="16"/>
  <c r="BQ477" i="16"/>
  <c r="BQ377" i="16"/>
  <c r="BQ309" i="16"/>
  <c r="BQ337" i="16"/>
  <c r="BQ205" i="16"/>
  <c r="BQ105" i="16"/>
  <c r="BQ37" i="16"/>
  <c r="BQ800" i="16"/>
  <c r="BQ668" i="16"/>
  <c r="BQ584" i="16"/>
  <c r="BQ516" i="16"/>
  <c r="BQ272" i="16"/>
  <c r="BQ140" i="16"/>
  <c r="BQ56" i="16"/>
  <c r="BQ995" i="16"/>
  <c r="BQ735" i="16"/>
  <c r="BQ603" i="16"/>
  <c r="BQ535" i="16"/>
  <c r="BQ467" i="16"/>
  <c r="BQ942" i="16"/>
  <c r="BQ826" i="16"/>
  <c r="BQ758" i="16"/>
  <c r="BQ59" i="16"/>
  <c r="BQ802" i="16"/>
  <c r="BQ866" i="16"/>
  <c r="BQ930" i="16"/>
  <c r="BQ994" i="16"/>
  <c r="BQ943" i="16"/>
  <c r="BQ811" i="16"/>
  <c r="BQ743" i="16"/>
  <c r="BQ675" i="16"/>
  <c r="BQ927" i="16"/>
  <c r="BQ795" i="16"/>
  <c r="BQ727" i="16"/>
  <c r="BQ659" i="16"/>
  <c r="BQ911" i="16"/>
  <c r="BQ779" i="16"/>
  <c r="BQ711" i="16"/>
  <c r="BQ643" i="16"/>
  <c r="BQ895" i="16"/>
  <c r="BQ763" i="16"/>
  <c r="BQ695" i="16"/>
  <c r="BQ627" i="16"/>
  <c r="BQ623" i="16"/>
  <c r="BQ491" i="16"/>
  <c r="BQ423" i="16"/>
  <c r="BQ355" i="16"/>
  <c r="BQ351" i="16"/>
  <c r="BQ219" i="16"/>
  <c r="BQ151" i="16"/>
  <c r="BQ83" i="16"/>
  <c r="BQ814" i="16"/>
  <c r="BQ698" i="16"/>
  <c r="BQ630" i="16"/>
  <c r="BQ92" i="16"/>
  <c r="BQ798" i="16"/>
  <c r="BQ682" i="16"/>
  <c r="BQ614" i="16"/>
  <c r="BQ571" i="16"/>
  <c r="BQ270" i="16"/>
  <c r="BQ154" i="16"/>
  <c r="BQ86" i="16"/>
  <c r="BQ353" i="16"/>
  <c r="BQ221" i="16"/>
  <c r="BQ121" i="16"/>
  <c r="BQ53" i="16"/>
  <c r="BQ81" i="16"/>
  <c r="BQ940" i="16"/>
  <c r="BQ856" i="16"/>
  <c r="BQ788" i="16"/>
  <c r="BQ544" i="16"/>
  <c r="BQ412" i="16"/>
  <c r="BQ328" i="16"/>
  <c r="BQ260" i="16"/>
  <c r="BQ1007" i="16"/>
  <c r="BQ875" i="16"/>
  <c r="BQ807" i="16"/>
  <c r="BQ739" i="16"/>
  <c r="BQ479" i="16"/>
  <c r="BQ347" i="16"/>
  <c r="BQ279" i="16"/>
  <c r="BQ211" i="16"/>
  <c r="BQ686" i="16"/>
  <c r="BQ570" i="16"/>
  <c r="BQ502" i="16"/>
  <c r="BQ742" i="16"/>
  <c r="BQ50" i="16"/>
  <c r="BQ114" i="16"/>
  <c r="BQ178" i="16"/>
  <c r="BQ242" i="16"/>
  <c r="BQ687" i="16"/>
  <c r="BQ555" i="16"/>
  <c r="BQ487" i="16"/>
  <c r="BQ419" i="16"/>
  <c r="BQ671" i="16"/>
  <c r="BQ539" i="16"/>
  <c r="BQ471" i="16"/>
  <c r="BQ403" i="16"/>
  <c r="BQ655" i="16"/>
  <c r="BQ523" i="16"/>
  <c r="BQ455" i="16"/>
  <c r="BQ387" i="16"/>
  <c r="BQ639" i="16"/>
  <c r="BQ507" i="16"/>
  <c r="BQ439" i="16"/>
  <c r="BQ371" i="16"/>
  <c r="BQ367" i="16"/>
  <c r="BQ235" i="16"/>
  <c r="BQ167" i="16"/>
  <c r="BQ99" i="16"/>
  <c r="BQ95" i="16"/>
  <c r="BQ970" i="16"/>
  <c r="BQ902" i="16"/>
  <c r="BQ959" i="16"/>
  <c r="BQ558" i="16"/>
  <c r="BQ442" i="16"/>
  <c r="BQ374" i="16"/>
  <c r="BQ281" i="16"/>
  <c r="BQ542" i="16"/>
  <c r="BQ426" i="16"/>
  <c r="BQ358" i="16"/>
  <c r="BQ998" i="16"/>
  <c r="BQ1005" i="16"/>
  <c r="BQ905" i="16"/>
  <c r="BQ837" i="16"/>
  <c r="BQ97" i="16"/>
  <c r="BQ956" i="16"/>
  <c r="BQ872" i="16"/>
  <c r="BQ804" i="16"/>
  <c r="BQ816" i="16"/>
  <c r="BQ684" i="16"/>
  <c r="BQ600" i="16"/>
  <c r="BQ532" i="16"/>
  <c r="BQ288" i="16"/>
  <c r="BQ156" i="16"/>
  <c r="BQ72" i="16"/>
  <c r="BQ1011" i="16"/>
  <c r="BQ751" i="16"/>
  <c r="BQ619" i="16"/>
  <c r="BQ551" i="16"/>
  <c r="BQ483" i="16"/>
  <c r="BQ223" i="16"/>
  <c r="BQ91" i="16"/>
  <c r="BQ23" i="16"/>
  <c r="BQ513" i="16"/>
  <c r="BQ430" i="16"/>
  <c r="BQ314" i="16"/>
  <c r="BQ246" i="16"/>
  <c r="BQ306" i="16"/>
  <c r="BQ370" i="16"/>
  <c r="BQ434" i="16"/>
  <c r="BQ498" i="16"/>
  <c r="BQ431" i="16"/>
  <c r="BQ299" i="16"/>
  <c r="BQ231" i="16"/>
  <c r="BQ163" i="16"/>
  <c r="BQ415" i="16"/>
  <c r="BQ283" i="16"/>
  <c r="BQ215" i="16"/>
  <c r="BQ147" i="16"/>
  <c r="BQ399" i="16"/>
  <c r="BQ267" i="16"/>
  <c r="BQ199" i="16"/>
  <c r="BQ131" i="16"/>
  <c r="BQ383" i="16"/>
  <c r="BQ251" i="16"/>
  <c r="BQ183" i="16"/>
  <c r="BQ115" i="16"/>
  <c r="BQ111" i="16"/>
  <c r="BQ986" i="16"/>
  <c r="BQ918" i="16"/>
  <c r="BQ447" i="16"/>
  <c r="BQ830" i="16"/>
  <c r="BQ714" i="16"/>
  <c r="BQ646" i="16"/>
  <c r="BQ537" i="16"/>
  <c r="BQ302" i="16"/>
  <c r="BQ186" i="16"/>
  <c r="BQ118" i="16"/>
  <c r="BQ486" i="16"/>
  <c r="BQ286" i="16"/>
  <c r="BQ170" i="16"/>
  <c r="BQ102" i="16"/>
  <c r="BQ881" i="16"/>
  <c r="BQ749" i="16"/>
  <c r="BQ649" i="16"/>
  <c r="BQ581" i="16"/>
  <c r="BQ832" i="16"/>
  <c r="BQ700" i="16"/>
  <c r="BQ616" i="16"/>
  <c r="BQ548" i="16"/>
  <c r="BQ560" i="16"/>
  <c r="BQ428" i="16"/>
  <c r="BQ344" i="16"/>
  <c r="BQ276" i="16"/>
  <c r="BQ32" i="16"/>
  <c r="BQ891" i="16"/>
  <c r="BQ823" i="16"/>
  <c r="BQ755" i="16"/>
  <c r="BQ495" i="16"/>
  <c r="BQ363" i="16"/>
  <c r="BQ295" i="16"/>
  <c r="BQ227" i="16"/>
  <c r="BQ958" i="16"/>
  <c r="BQ842" i="16"/>
  <c r="BQ774" i="16"/>
  <c r="BQ298" i="16"/>
  <c r="BQ174" i="16"/>
  <c r="BQ58" i="16"/>
  <c r="BQ997" i="16"/>
  <c r="BQ562" i="16"/>
  <c r="BQ626" i="16"/>
  <c r="BQ690" i="16"/>
  <c r="BQ754" i="16"/>
  <c r="BQ175" i="16"/>
  <c r="BQ43" i="16"/>
  <c r="BQ982" i="16"/>
  <c r="BQ158" i="16"/>
  <c r="BQ159" i="16"/>
  <c r="BQ27" i="16"/>
  <c r="BQ966" i="16"/>
  <c r="BQ414" i="16"/>
  <c r="BQ143" i="16"/>
  <c r="BQ950" i="16"/>
  <c r="BQ670" i="16"/>
  <c r="BQ127" i="16"/>
  <c r="BQ1002" i="16"/>
  <c r="BQ934" i="16"/>
  <c r="BQ191" i="16"/>
  <c r="BQ846" i="16"/>
  <c r="BQ730" i="16"/>
  <c r="BQ662" i="16"/>
  <c r="BQ315" i="16"/>
  <c r="BQ574" i="16"/>
  <c r="BQ458" i="16"/>
  <c r="BQ390" i="16"/>
  <c r="BQ452" i="16"/>
  <c r="BQ46" i="16"/>
  <c r="BQ937" i="16"/>
  <c r="BQ869" i="16"/>
  <c r="BQ947" i="16"/>
  <c r="BQ30" i="16"/>
  <c r="BQ921" i="16"/>
  <c r="BQ853" i="16"/>
  <c r="BQ625" i="16"/>
  <c r="BQ493" i="16"/>
  <c r="BQ393" i="16"/>
  <c r="BQ325" i="16"/>
  <c r="BQ576" i="16"/>
  <c r="BQ444" i="16"/>
  <c r="BQ360" i="16"/>
  <c r="BQ292" i="16"/>
  <c r="BQ304" i="16"/>
  <c r="BQ172" i="16"/>
  <c r="BQ88" i="16"/>
  <c r="BQ767" i="16"/>
  <c r="BQ635" i="16"/>
  <c r="BQ567" i="16"/>
  <c r="BQ499" i="16"/>
  <c r="BQ239" i="16"/>
  <c r="BQ107" i="16"/>
  <c r="BQ39" i="16"/>
  <c r="BQ257" i="16"/>
  <c r="BQ702" i="16"/>
  <c r="BQ586" i="16"/>
  <c r="BQ518" i="16"/>
  <c r="BQ708" i="16"/>
  <c r="BQ909" i="16"/>
  <c r="BQ809" i="16"/>
  <c r="BQ741" i="16"/>
  <c r="BQ818" i="16"/>
  <c r="BQ882" i="16"/>
  <c r="BQ946" i="16"/>
  <c r="BQ1010" i="16"/>
  <c r="BQ910" i="16"/>
  <c r="BQ794" i="16"/>
  <c r="BQ726" i="16"/>
  <c r="BQ604" i="16"/>
  <c r="BQ894" i="16"/>
  <c r="BQ778" i="16"/>
  <c r="BQ710" i="16"/>
  <c r="BQ893" i="16"/>
  <c r="BQ878" i="16"/>
  <c r="BQ762" i="16"/>
  <c r="BQ694" i="16"/>
  <c r="BQ381" i="16"/>
  <c r="BQ862" i="16"/>
  <c r="BQ746" i="16"/>
  <c r="BQ678" i="16"/>
  <c r="BQ348" i="16"/>
  <c r="BQ590" i="16"/>
  <c r="BQ474" i="16"/>
  <c r="BQ406" i="16"/>
  <c r="BQ759" i="16"/>
  <c r="BQ318" i="16"/>
  <c r="BQ202" i="16"/>
  <c r="BQ134" i="16"/>
  <c r="BQ913" i="16"/>
  <c r="BQ781" i="16"/>
  <c r="BQ681" i="16"/>
  <c r="BQ613" i="16"/>
  <c r="BQ897" i="16"/>
  <c r="BQ765" i="16"/>
  <c r="BQ665" i="16"/>
  <c r="BQ597" i="16"/>
  <c r="BQ369" i="16"/>
  <c r="BQ237" i="16"/>
  <c r="BQ137" i="16"/>
  <c r="BQ69" i="16"/>
  <c r="BQ320" i="16"/>
  <c r="BQ188" i="16"/>
  <c r="BQ104" i="16"/>
  <c r="BQ36" i="16"/>
  <c r="BQ48" i="16"/>
  <c r="BQ907" i="16"/>
  <c r="BQ839" i="16"/>
  <c r="BQ771" i="16"/>
  <c r="BQ511" i="16"/>
  <c r="BQ379" i="16"/>
  <c r="BQ311" i="16"/>
  <c r="BQ243" i="16"/>
  <c r="BQ974" i="16"/>
  <c r="BQ858" i="16"/>
  <c r="BQ790" i="16"/>
  <c r="BQ810" i="16"/>
  <c r="BQ446" i="16"/>
  <c r="BQ330" i="16"/>
  <c r="BQ262" i="16"/>
  <c r="BQ785" i="16"/>
  <c r="BQ653" i="16"/>
  <c r="BQ553" i="16"/>
  <c r="BQ485" i="16"/>
  <c r="BQ66" i="16"/>
  <c r="BQ130" i="16"/>
  <c r="BQ194" i="16"/>
  <c r="BQ258" i="16"/>
  <c r="BQ654" i="16"/>
  <c r="BQ538" i="16"/>
  <c r="BQ470" i="16"/>
  <c r="BQ42" i="16"/>
  <c r="BQ638" i="16"/>
  <c r="BQ522" i="16"/>
  <c r="BQ454" i="16"/>
  <c r="BQ827" i="16"/>
  <c r="BQ622" i="16"/>
  <c r="BQ506" i="16"/>
  <c r="BQ438" i="16"/>
  <c r="BQ793" i="16"/>
  <c r="BQ606" i="16"/>
  <c r="BQ490" i="16"/>
  <c r="BQ422" i="16"/>
  <c r="BQ520" i="16"/>
  <c r="BQ334" i="16"/>
  <c r="BQ218" i="16"/>
  <c r="BQ150" i="16"/>
  <c r="BQ691" i="16"/>
  <c r="BQ62" i="16"/>
  <c r="BQ953" i="16"/>
  <c r="BQ885" i="16"/>
  <c r="BQ657" i="16"/>
  <c r="BQ525" i="16"/>
  <c r="BQ425" i="16"/>
  <c r="BQ357" i="16"/>
  <c r="BQ641" i="16"/>
  <c r="BQ509" i="16"/>
  <c r="BQ409" i="16"/>
  <c r="BQ341" i="16"/>
  <c r="BQ113" i="16"/>
  <c r="BQ972" i="16"/>
  <c r="BQ888" i="16"/>
  <c r="BQ820" i="16"/>
  <c r="BQ64" i="16"/>
  <c r="BQ923" i="16"/>
  <c r="BQ855" i="16"/>
  <c r="BQ787" i="16"/>
  <c r="BQ783" i="16"/>
  <c r="BQ651" i="16"/>
  <c r="BQ583" i="16"/>
  <c r="BQ515" i="16"/>
  <c r="BQ255" i="16"/>
  <c r="BQ123" i="16"/>
  <c r="BQ55" i="16"/>
  <c r="BQ736" i="16"/>
  <c r="BQ718" i="16"/>
  <c r="BQ602" i="16"/>
  <c r="BQ534" i="16"/>
  <c r="BQ247" i="16"/>
  <c r="BQ190" i="16"/>
  <c r="BQ74" i="16"/>
  <c r="BQ1013" i="16"/>
  <c r="BQ529" i="16"/>
  <c r="BQ397" i="16"/>
  <c r="BQ297" i="16"/>
  <c r="BQ229" i="16"/>
  <c r="J10" i="17"/>
  <c r="J9" i="17"/>
  <c r="J12" i="17"/>
  <c r="J7" i="17"/>
  <c r="J6" i="17"/>
  <c r="DY818" i="16" l="1"/>
  <c r="BG818" i="16" s="1"/>
  <c r="DY355" i="16"/>
  <c r="BG355" i="16" s="1"/>
  <c r="DY914" i="16"/>
  <c r="BG914" i="16" s="1"/>
  <c r="DY503" i="16"/>
  <c r="BG503" i="16" s="1"/>
  <c r="DY55" i="16"/>
  <c r="BG55" i="16" s="1"/>
  <c r="DY409" i="16"/>
  <c r="BG409" i="16" s="1"/>
  <c r="DY490" i="16"/>
  <c r="BG490" i="16" s="1"/>
  <c r="DY130" i="16"/>
  <c r="BG130" i="16" s="1"/>
  <c r="DY511" i="16"/>
  <c r="BG511" i="16" s="1"/>
  <c r="DY897" i="16"/>
  <c r="BG897" i="16" s="1"/>
  <c r="DY381" i="16"/>
  <c r="BG381" i="16" s="1"/>
  <c r="DY741" i="16"/>
  <c r="BG741" i="16" s="1"/>
  <c r="DY172" i="16"/>
  <c r="BG172" i="16" s="1"/>
  <c r="DY46" i="16"/>
  <c r="BG46" i="16" s="1"/>
  <c r="DY414" i="16"/>
  <c r="BG414" i="16" s="1"/>
  <c r="DY774" i="16"/>
  <c r="BG774" i="16" s="1"/>
  <c r="DY616" i="16"/>
  <c r="BG616" i="16" s="1"/>
  <c r="DY714" i="16"/>
  <c r="BG714" i="16" s="1"/>
  <c r="DY283" i="16"/>
  <c r="BG283" i="16" s="1"/>
  <c r="DY223" i="16"/>
  <c r="BG223" i="16" s="1"/>
  <c r="DY97" i="16"/>
  <c r="BG97" i="16" s="1"/>
  <c r="DY99" i="16"/>
  <c r="BG99" i="16" s="1"/>
  <c r="DY419" i="16"/>
  <c r="BG419" i="16" s="1"/>
  <c r="DY739" i="16"/>
  <c r="BG739" i="16" s="1"/>
  <c r="DY86" i="16"/>
  <c r="BG86" i="16" s="1"/>
  <c r="DY423" i="16"/>
  <c r="BG423" i="16" s="1"/>
  <c r="DY743" i="16"/>
  <c r="BG743" i="16" s="1"/>
  <c r="DY56" i="16"/>
  <c r="BG56" i="16" s="1"/>
  <c r="DY410" i="16"/>
  <c r="BG410" i="16" s="1"/>
  <c r="DY747" i="16"/>
  <c r="BG747" i="16" s="1"/>
  <c r="DY76" i="16"/>
  <c r="BG76" i="16" s="1"/>
  <c r="DY396" i="16"/>
  <c r="BG396" i="16" s="1"/>
  <c r="DY782" i="16"/>
  <c r="BG782" i="16" s="1"/>
  <c r="DY144" i="16"/>
  <c r="BG144" i="16" s="1"/>
  <c r="DY464" i="16"/>
  <c r="BG464" i="16" s="1"/>
  <c r="DY784" i="16"/>
  <c r="BG784" i="16" s="1"/>
  <c r="DY375" i="16"/>
  <c r="BG375" i="16" s="1"/>
  <c r="DY456" i="16"/>
  <c r="BG456" i="16" s="1"/>
  <c r="DY162" i="16"/>
  <c r="BG162" i="16" s="1"/>
  <c r="DY345" i="16"/>
  <c r="BG345" i="16" s="1"/>
  <c r="DY699" i="16"/>
  <c r="BG699" i="16" s="1"/>
  <c r="DY796" i="16"/>
  <c r="BG796" i="16" s="1"/>
  <c r="DY850" i="16"/>
  <c r="BG850" i="16" s="1"/>
  <c r="DY701" i="16"/>
  <c r="BG701" i="16" s="1"/>
  <c r="DY96" i="16"/>
  <c r="BG96" i="16" s="1"/>
  <c r="DY193" i="16"/>
  <c r="BG193" i="16" s="1"/>
  <c r="DY530" i="16"/>
  <c r="BG530" i="16" s="1"/>
  <c r="DY981" i="16"/>
  <c r="BG981" i="16" s="1"/>
  <c r="DY84" i="16"/>
  <c r="BG84" i="16" s="1"/>
  <c r="DY165" i="16"/>
  <c r="BG165" i="16" s="1"/>
  <c r="DY212" i="16"/>
  <c r="BG212" i="16" s="1"/>
  <c r="DY566" i="16"/>
  <c r="BG566" i="16" s="1"/>
  <c r="DY408" i="16"/>
  <c r="BG408" i="16" s="1"/>
  <c r="DY489" i="16"/>
  <c r="BG489" i="16" s="1"/>
  <c r="DY620" i="16"/>
  <c r="BG620" i="16" s="1"/>
  <c r="DY1006" i="16"/>
  <c r="BG1006" i="16" s="1"/>
  <c r="DY880" i="16"/>
  <c r="BG880" i="16" s="1"/>
  <c r="DY977" i="16"/>
  <c r="BG977" i="16" s="1"/>
  <c r="DY501" i="16"/>
  <c r="BG501" i="16" s="1"/>
  <c r="DY343" i="16"/>
  <c r="BG343" i="16" s="1"/>
  <c r="DY441" i="16"/>
  <c r="BG441" i="16" s="1"/>
  <c r="DY126" i="16"/>
  <c r="BG126" i="16" s="1"/>
  <c r="DY435" i="16"/>
  <c r="BG435" i="16" s="1"/>
  <c r="DY564" i="16"/>
  <c r="BG564" i="16" s="1"/>
  <c r="DY901" i="16"/>
  <c r="BG901" i="16" s="1"/>
  <c r="DY214" i="16"/>
  <c r="BG214" i="16" s="1"/>
  <c r="DY862" i="16"/>
  <c r="BG862" i="16" s="1"/>
  <c r="DY675" i="16"/>
  <c r="BG675" i="16" s="1"/>
  <c r="DY601" i="16"/>
  <c r="BG601" i="16" s="1"/>
  <c r="DY929" i="16"/>
  <c r="BG929" i="16" s="1"/>
  <c r="DY123" i="16"/>
  <c r="BG123" i="16" s="1"/>
  <c r="DY509" i="16"/>
  <c r="BG509" i="16" s="1"/>
  <c r="DY606" i="16"/>
  <c r="BG606" i="16" s="1"/>
  <c r="DY66" i="16"/>
  <c r="BG66" i="16" s="1"/>
  <c r="DY771" i="16"/>
  <c r="BG771" i="16" s="1"/>
  <c r="DY613" i="16"/>
  <c r="BG613" i="16" s="1"/>
  <c r="DY694" i="16"/>
  <c r="BG694" i="16" s="1"/>
  <c r="DY809" i="16"/>
  <c r="BG809" i="16" s="1"/>
  <c r="DY304" i="16"/>
  <c r="BG304" i="16" s="1"/>
  <c r="DY452" i="16"/>
  <c r="BG452" i="16" s="1"/>
  <c r="DY966" i="16"/>
  <c r="BG966" i="16" s="1"/>
  <c r="DY842" i="16"/>
  <c r="BG842" i="16" s="1"/>
  <c r="DY700" i="16"/>
  <c r="BG700" i="16" s="1"/>
  <c r="DY830" i="16"/>
  <c r="BG830" i="16" s="1"/>
  <c r="DY415" i="16"/>
  <c r="BG415" i="16" s="1"/>
  <c r="DY483" i="16"/>
  <c r="BG483" i="16" s="1"/>
  <c r="DY837" i="16"/>
  <c r="BG837" i="16" s="1"/>
  <c r="DY167" i="16"/>
  <c r="BG167" i="16" s="1"/>
  <c r="DY487" i="16"/>
  <c r="BG487" i="16" s="1"/>
  <c r="DY807" i="16"/>
  <c r="BG807" i="16" s="1"/>
  <c r="DY154" i="16"/>
  <c r="BG154" i="16" s="1"/>
  <c r="DY491" i="16"/>
  <c r="BG491" i="16" s="1"/>
  <c r="DY811" i="16"/>
  <c r="BG811" i="16" s="1"/>
  <c r="DY140" i="16"/>
  <c r="BG140" i="16" s="1"/>
  <c r="DY526" i="16"/>
  <c r="BG526" i="16" s="1"/>
  <c r="DY879" i="16"/>
  <c r="BG879" i="16" s="1"/>
  <c r="DY208" i="16"/>
  <c r="BG208" i="16" s="1"/>
  <c r="DY528" i="16"/>
  <c r="BG528" i="16" s="1"/>
  <c r="DY51" i="16"/>
  <c r="BG51" i="16" s="1"/>
  <c r="DY132" i="16"/>
  <c r="BG132" i="16" s="1"/>
  <c r="DY482" i="16"/>
  <c r="BG482" i="16" s="1"/>
  <c r="DY89" i="16"/>
  <c r="BG89" i="16" s="1"/>
  <c r="DY443" i="16"/>
  <c r="BG443" i="16" s="1"/>
  <c r="DY540" i="16"/>
  <c r="BG540" i="16" s="1"/>
  <c r="DY98" i="16"/>
  <c r="BG98" i="16" s="1"/>
  <c r="DY445" i="16"/>
  <c r="BG445" i="16" s="1"/>
  <c r="DY831" i="16"/>
  <c r="BG831" i="16" s="1"/>
  <c r="DY928" i="16"/>
  <c r="BG928" i="16" s="1"/>
  <c r="DY786" i="16"/>
  <c r="BG786" i="16" s="1"/>
  <c r="DY833" i="16"/>
  <c r="BG833" i="16" s="1"/>
  <c r="DY835" i="16"/>
  <c r="BG835" i="16" s="1"/>
  <c r="DY916" i="16"/>
  <c r="BG916" i="16" s="1"/>
  <c r="DY963" i="16"/>
  <c r="BG963" i="16" s="1"/>
  <c r="DY310" i="16"/>
  <c r="BG310" i="16" s="1"/>
  <c r="DY152" i="16"/>
  <c r="BG152" i="16" s="1"/>
  <c r="DY233" i="16"/>
  <c r="BG233" i="16" s="1"/>
  <c r="DY280" i="16"/>
  <c r="BG280" i="16" s="1"/>
  <c r="DY634" i="16"/>
  <c r="BG634" i="16" s="1"/>
  <c r="DY492" i="16"/>
  <c r="BG492" i="16" s="1"/>
  <c r="DY589" i="16"/>
  <c r="BG589" i="16" s="1"/>
  <c r="DY752" i="16"/>
  <c r="BG752" i="16" s="1"/>
  <c r="DY703" i="16"/>
  <c r="BG703" i="16" s="1"/>
  <c r="DY117" i="16"/>
  <c r="BG117" i="16" s="1"/>
  <c r="DY693" i="16"/>
  <c r="BG693" i="16" s="1"/>
  <c r="DY569" i="16"/>
  <c r="BG569" i="16" s="1"/>
  <c r="DY411" i="16"/>
  <c r="BG411" i="16" s="1"/>
  <c r="DY541" i="16"/>
  <c r="BG541" i="16" s="1"/>
  <c r="DY196" i="16"/>
  <c r="BG196" i="16" s="1"/>
  <c r="DY278" i="16"/>
  <c r="BG278" i="16" s="1"/>
  <c r="DY632" i="16"/>
  <c r="BG632" i="16" s="1"/>
  <c r="DY969" i="16"/>
  <c r="BG969" i="16" s="1"/>
  <c r="DY282" i="16"/>
  <c r="BG282" i="16" s="1"/>
  <c r="DY937" i="16"/>
  <c r="BG937" i="16" s="1"/>
  <c r="DY342" i="16"/>
  <c r="BG342" i="16" s="1"/>
  <c r="DY955" i="16"/>
  <c r="BG955" i="16" s="1"/>
  <c r="DY799" i="16"/>
  <c r="BG799" i="16" s="1"/>
  <c r="DY255" i="16"/>
  <c r="BG255" i="16" s="1"/>
  <c r="DY641" i="16"/>
  <c r="BG641" i="16" s="1"/>
  <c r="DY793" i="16"/>
  <c r="BG793" i="16" s="1"/>
  <c r="DY485" i="16"/>
  <c r="BG485" i="16" s="1"/>
  <c r="DY839" i="16"/>
  <c r="BG839" i="16" s="1"/>
  <c r="DY681" i="16"/>
  <c r="BG681" i="16" s="1"/>
  <c r="DY762" i="16"/>
  <c r="BG762" i="16" s="1"/>
  <c r="DY909" i="16"/>
  <c r="BG909" i="16" s="1"/>
  <c r="DY292" i="16"/>
  <c r="BG292" i="16" s="1"/>
  <c r="DY390" i="16"/>
  <c r="BG390" i="16" s="1"/>
  <c r="DY27" i="16"/>
  <c r="BG27" i="16" s="1"/>
  <c r="DY958" i="16"/>
  <c r="BG958" i="16" s="1"/>
  <c r="DY832" i="16"/>
  <c r="BG832" i="16" s="1"/>
  <c r="DY447" i="16"/>
  <c r="BG447" i="16" s="1"/>
  <c r="DY163" i="16"/>
  <c r="BG163" i="16" s="1"/>
  <c r="DY551" i="16"/>
  <c r="BG551" i="16" s="1"/>
  <c r="DY905" i="16"/>
  <c r="BG905" i="16" s="1"/>
  <c r="DY235" i="16"/>
  <c r="BG235" i="16" s="1"/>
  <c r="DY555" i="16"/>
  <c r="BG555" i="16" s="1"/>
  <c r="DY875" i="16"/>
  <c r="BG875" i="16" s="1"/>
  <c r="DY270" i="16"/>
  <c r="BG270" i="16" s="1"/>
  <c r="DY623" i="16"/>
  <c r="BG623" i="16" s="1"/>
  <c r="DY943" i="16"/>
  <c r="BG943" i="16" s="1"/>
  <c r="DY272" i="16"/>
  <c r="BG272" i="16" s="1"/>
  <c r="DY224" i="16"/>
  <c r="BG224" i="16" s="1"/>
  <c r="DY883" i="16"/>
  <c r="BG883" i="16" s="1"/>
  <c r="DY738" i="16"/>
  <c r="BG738" i="16" s="1"/>
  <c r="DY772" i="16"/>
  <c r="BG772" i="16" s="1"/>
  <c r="DY119" i="16"/>
  <c r="BG119" i="16" s="1"/>
  <c r="DY200" i="16"/>
  <c r="BG200" i="16" s="1"/>
  <c r="DY418" i="16"/>
  <c r="BG418" i="16" s="1"/>
  <c r="DY189" i="16"/>
  <c r="BG189" i="16" s="1"/>
  <c r="DY575" i="16"/>
  <c r="BG575" i="16" s="1"/>
  <c r="DY672" i="16"/>
  <c r="BG672" i="16" s="1"/>
  <c r="DY34" i="16"/>
  <c r="BG34" i="16" s="1"/>
  <c r="DY577" i="16"/>
  <c r="BG577" i="16" s="1"/>
  <c r="DY579" i="16"/>
  <c r="BG579" i="16" s="1"/>
  <c r="DY660" i="16"/>
  <c r="BG660" i="16" s="1"/>
  <c r="DY707" i="16"/>
  <c r="BG707" i="16" s="1"/>
  <c r="DY54" i="16"/>
  <c r="BG54" i="16" s="1"/>
  <c r="DY903" i="16"/>
  <c r="BG903" i="16" s="1"/>
  <c r="DY984" i="16"/>
  <c r="BG984" i="16" s="1"/>
  <c r="DY24" i="16"/>
  <c r="BG24" i="16" s="1"/>
  <c r="DY378" i="16"/>
  <c r="BG378" i="16" s="1"/>
  <c r="DY236" i="16"/>
  <c r="BG236" i="16" s="1"/>
  <c r="DY333" i="16"/>
  <c r="BG333" i="16" s="1"/>
  <c r="DY364" i="16"/>
  <c r="BG364" i="16" s="1"/>
  <c r="DY750" i="16"/>
  <c r="BG750" i="16" s="1"/>
  <c r="DY624" i="16"/>
  <c r="BG624" i="16" s="1"/>
  <c r="DY721" i="16"/>
  <c r="BG721" i="16" s="1"/>
  <c r="DY245" i="16"/>
  <c r="BG245" i="16" s="1"/>
  <c r="DY87" i="16"/>
  <c r="BG87" i="16" s="1"/>
  <c r="DY185" i="16"/>
  <c r="BG185" i="16" s="1"/>
  <c r="DY761" i="16"/>
  <c r="BG761" i="16" s="1"/>
  <c r="DY669" i="16"/>
  <c r="BG669" i="16" s="1"/>
  <c r="DY543" i="16"/>
  <c r="BG543" i="16" s="1"/>
  <c r="DY673" i="16"/>
  <c r="BG673" i="16" s="1"/>
  <c r="DY965" i="16"/>
  <c r="BG965" i="16" s="1"/>
  <c r="DY346" i="16"/>
  <c r="BG346" i="16" s="1"/>
  <c r="DY716" i="16"/>
  <c r="BG716" i="16" s="1"/>
  <c r="DY78" i="16"/>
  <c r="BG78" i="16" s="1"/>
  <c r="DY398" i="16"/>
  <c r="BG398" i="16" s="1"/>
  <c r="DY646" i="16"/>
  <c r="BG646" i="16" s="1"/>
  <c r="DY312" i="16"/>
  <c r="BG312" i="16" s="1"/>
  <c r="DY594" i="16"/>
  <c r="BG594" i="16" s="1"/>
  <c r="DY925" i="16"/>
  <c r="BG925" i="16" s="1"/>
  <c r="DY515" i="16"/>
  <c r="BG515" i="16" s="1"/>
  <c r="DY357" i="16"/>
  <c r="BG357" i="16" s="1"/>
  <c r="DY438" i="16"/>
  <c r="BG438" i="16" s="1"/>
  <c r="DY553" i="16"/>
  <c r="BG553" i="16" s="1"/>
  <c r="DY907" i="16"/>
  <c r="BG907" i="16" s="1"/>
  <c r="DY781" i="16"/>
  <c r="BG781" i="16" s="1"/>
  <c r="DY878" i="16"/>
  <c r="BG878" i="16" s="1"/>
  <c r="DY708" i="16"/>
  <c r="BG708" i="16" s="1"/>
  <c r="DY360" i="16"/>
  <c r="BG360" i="16" s="1"/>
  <c r="DY458" i="16"/>
  <c r="BG458" i="16" s="1"/>
  <c r="DY159" i="16"/>
  <c r="BG159" i="16" s="1"/>
  <c r="DY227" i="16"/>
  <c r="BG227" i="16" s="1"/>
  <c r="DY581" i="16"/>
  <c r="BG581" i="16" s="1"/>
  <c r="DY918" i="16"/>
  <c r="BG918" i="16" s="1"/>
  <c r="DY231" i="16"/>
  <c r="BG231" i="16" s="1"/>
  <c r="DY619" i="16"/>
  <c r="BG619" i="16" s="1"/>
  <c r="DY1005" i="16"/>
  <c r="BG1005" i="16" s="1"/>
  <c r="DY367" i="16"/>
  <c r="BG367" i="16" s="1"/>
  <c r="DY687" i="16"/>
  <c r="BG687" i="16" s="1"/>
  <c r="DY1007" i="16"/>
  <c r="BG1007" i="16" s="1"/>
  <c r="DY571" i="16"/>
  <c r="BG571" i="16" s="1"/>
  <c r="DY627" i="16"/>
  <c r="BG627" i="16" s="1"/>
  <c r="DY994" i="16"/>
  <c r="BG994" i="16" s="1"/>
  <c r="DY516" i="16"/>
  <c r="BG516" i="16" s="1"/>
  <c r="DY870" i="16"/>
  <c r="BG870" i="16" s="1"/>
  <c r="DY951" i="16"/>
  <c r="BG951" i="16" s="1"/>
  <c r="DY674" i="16"/>
  <c r="BG674" i="16" s="1"/>
  <c r="DY840" i="16"/>
  <c r="BG840" i="16" s="1"/>
  <c r="DY187" i="16"/>
  <c r="BG187" i="16" s="1"/>
  <c r="DY284" i="16"/>
  <c r="BG284" i="16" s="1"/>
  <c r="DY354" i="16"/>
  <c r="BG354" i="16" s="1"/>
  <c r="DY321" i="16"/>
  <c r="BG321" i="16" s="1"/>
  <c r="DY323" i="16"/>
  <c r="BG323" i="16" s="1"/>
  <c r="DY404" i="16"/>
  <c r="BG404" i="16" s="1"/>
  <c r="DY451" i="16"/>
  <c r="BG451" i="16" s="1"/>
  <c r="DY805" i="16"/>
  <c r="BG805" i="16" s="1"/>
  <c r="DY647" i="16"/>
  <c r="BG647" i="16" s="1"/>
  <c r="DY728" i="16"/>
  <c r="BG728" i="16" s="1"/>
  <c r="DY775" i="16"/>
  <c r="BG775" i="16" s="1"/>
  <c r="DY122" i="16"/>
  <c r="BG122" i="16" s="1"/>
  <c r="DY971" i="16"/>
  <c r="BG971" i="16" s="1"/>
  <c r="DY77" i="16"/>
  <c r="BG77" i="16" s="1"/>
  <c r="DY108" i="16"/>
  <c r="BG108" i="16" s="1"/>
  <c r="DY494" i="16"/>
  <c r="BG494" i="16" s="1"/>
  <c r="DY368" i="16"/>
  <c r="BG368" i="16" s="1"/>
  <c r="DY465" i="16"/>
  <c r="BG465" i="16" s="1"/>
  <c r="DY496" i="16"/>
  <c r="BG496" i="16" s="1"/>
  <c r="DY637" i="16"/>
  <c r="BG637" i="16" s="1"/>
  <c r="DY868" i="16"/>
  <c r="BG868" i="16" s="1"/>
  <c r="DY437" i="16"/>
  <c r="BG437" i="16" s="1"/>
  <c r="DY313" i="16"/>
  <c r="BG313" i="16" s="1"/>
  <c r="DY155" i="16"/>
  <c r="BG155" i="16" s="1"/>
  <c r="DY285" i="16"/>
  <c r="BG285" i="16" s="1"/>
  <c r="DY861" i="16"/>
  <c r="BG861" i="16" s="1"/>
  <c r="DY801" i="16"/>
  <c r="BG801" i="16" s="1"/>
  <c r="DY308" i="16"/>
  <c r="BG308" i="16" s="1"/>
  <c r="DY645" i="16"/>
  <c r="BG645" i="16" s="1"/>
  <c r="DY26" i="16"/>
  <c r="BG26" i="16" s="1"/>
  <c r="DY462" i="16"/>
  <c r="BG462" i="16" s="1"/>
  <c r="DY848" i="16"/>
  <c r="BG848" i="16" s="1"/>
  <c r="DY469" i="16"/>
  <c r="BG469" i="16" s="1"/>
  <c r="DY514" i="16"/>
  <c r="BG514" i="16" s="1"/>
  <c r="DY215" i="16"/>
  <c r="BG215" i="16" s="1"/>
  <c r="DY666" i="16"/>
  <c r="BG666" i="16" s="1"/>
  <c r="DY957" i="16"/>
  <c r="BG957" i="16" s="1"/>
  <c r="DY275" i="16"/>
  <c r="BG275" i="16" s="1"/>
  <c r="DY229" i="16"/>
  <c r="BG229" i="16" s="1"/>
  <c r="DY583" i="16"/>
  <c r="BG583" i="16" s="1"/>
  <c r="DY425" i="16"/>
  <c r="BG425" i="16" s="1"/>
  <c r="DY506" i="16"/>
  <c r="BG506" i="16" s="1"/>
  <c r="DY653" i="16"/>
  <c r="BG653" i="16" s="1"/>
  <c r="DY48" i="16"/>
  <c r="BG48" i="16" s="1"/>
  <c r="DY913" i="16"/>
  <c r="BG913" i="16" s="1"/>
  <c r="DY893" i="16"/>
  <c r="BG893" i="16" s="1"/>
  <c r="DY518" i="16"/>
  <c r="BG518" i="16" s="1"/>
  <c r="DY444" i="16"/>
  <c r="BG444" i="16" s="1"/>
  <c r="DY574" i="16"/>
  <c r="BG574" i="16" s="1"/>
  <c r="DY158" i="16"/>
  <c r="BG158" i="16" s="1"/>
  <c r="DY295" i="16"/>
  <c r="BG295" i="16" s="1"/>
  <c r="DY649" i="16"/>
  <c r="BG649" i="16" s="1"/>
  <c r="DY986" i="16"/>
  <c r="BG986" i="16" s="1"/>
  <c r="DY299" i="16"/>
  <c r="BG299" i="16" s="1"/>
  <c r="DY751" i="16"/>
  <c r="BG751" i="16" s="1"/>
  <c r="DY998" i="16"/>
  <c r="BG998" i="16" s="1"/>
  <c r="DY371" i="16"/>
  <c r="BG371" i="16" s="1"/>
  <c r="DY242" i="16"/>
  <c r="BG242" i="16" s="1"/>
  <c r="DY260" i="16"/>
  <c r="BG260" i="16" s="1"/>
  <c r="DY614" i="16"/>
  <c r="BG614" i="16" s="1"/>
  <c r="DY695" i="16"/>
  <c r="BG695" i="16" s="1"/>
  <c r="DY930" i="16"/>
  <c r="BG930" i="16" s="1"/>
  <c r="DY584" i="16"/>
  <c r="BG584" i="16" s="1"/>
  <c r="DY938" i="16"/>
  <c r="BG938" i="16" s="1"/>
  <c r="DY28" i="16"/>
  <c r="BG28" i="16" s="1"/>
  <c r="DY610" i="16"/>
  <c r="BG610" i="16" s="1"/>
  <c r="DY924" i="16"/>
  <c r="BG924" i="16" s="1"/>
  <c r="DY319" i="16"/>
  <c r="BG319" i="16" s="1"/>
  <c r="DY416" i="16"/>
  <c r="BG416" i="16" s="1"/>
  <c r="DY290" i="16"/>
  <c r="BG290" i="16" s="1"/>
  <c r="DY549" i="16"/>
  <c r="BG549" i="16" s="1"/>
  <c r="DY391" i="16"/>
  <c r="BG391" i="16" s="1"/>
  <c r="DY472" i="16"/>
  <c r="BG472" i="16" s="1"/>
  <c r="DY519" i="16"/>
  <c r="BG519" i="16" s="1"/>
  <c r="DY873" i="16"/>
  <c r="BG873" i="16" s="1"/>
  <c r="DY715" i="16"/>
  <c r="BG715" i="16" s="1"/>
  <c r="DY812" i="16"/>
  <c r="BG812" i="16" s="1"/>
  <c r="DY843" i="16"/>
  <c r="BG843" i="16" s="1"/>
  <c r="DY238" i="16"/>
  <c r="BG238" i="16" s="1"/>
  <c r="DY112" i="16"/>
  <c r="BG112" i="16" s="1"/>
  <c r="DY209" i="16"/>
  <c r="BG209" i="16" s="1"/>
  <c r="DY240" i="16"/>
  <c r="BG240" i="16" s="1"/>
  <c r="DY554" i="16"/>
  <c r="BG554" i="16" s="1"/>
  <c r="DY612" i="16"/>
  <c r="BG612" i="16" s="1"/>
  <c r="DY181" i="16"/>
  <c r="BG181" i="16" s="1"/>
  <c r="DY996" i="16"/>
  <c r="BG996" i="16" s="1"/>
  <c r="DY838" i="16"/>
  <c r="BG838" i="16" s="1"/>
  <c r="DY936" i="16"/>
  <c r="BG936" i="16" s="1"/>
  <c r="DY505" i="16"/>
  <c r="BG505" i="16" s="1"/>
  <c r="DY413" i="16"/>
  <c r="BG413" i="16" s="1"/>
  <c r="DY287" i="16"/>
  <c r="BG287" i="16" s="1"/>
  <c r="DY417" i="16"/>
  <c r="BG417" i="16" s="1"/>
  <c r="DY993" i="16"/>
  <c r="BG993" i="16" s="1"/>
  <c r="DY22" i="16"/>
  <c r="BG22" i="16" s="1"/>
  <c r="DY376" i="16"/>
  <c r="BG376" i="16" s="1"/>
  <c r="DY713" i="16"/>
  <c r="BG713" i="16" s="1"/>
  <c r="DY142" i="16"/>
  <c r="BG142" i="16" s="1"/>
  <c r="DY860" i="16"/>
  <c r="BG860" i="16" s="1"/>
  <c r="DY85" i="16"/>
  <c r="BG85" i="16" s="1"/>
  <c r="DY166" i="16"/>
  <c r="BG166" i="16" s="1"/>
  <c r="DY450" i="16"/>
  <c r="BG450" i="16" s="1"/>
  <c r="DY298" i="16"/>
  <c r="BG298" i="16" s="1"/>
  <c r="DY332" i="16"/>
  <c r="BG332" i="16" s="1"/>
  <c r="DY949" i="16"/>
  <c r="BG949" i="16" s="1"/>
  <c r="DY297" i="16"/>
  <c r="BG297" i="16" s="1"/>
  <c r="DY651" i="16"/>
  <c r="BG651" i="16" s="1"/>
  <c r="DY525" i="16"/>
  <c r="BG525" i="16" s="1"/>
  <c r="DY622" i="16"/>
  <c r="BG622" i="16" s="1"/>
  <c r="DY785" i="16"/>
  <c r="BG785" i="16" s="1"/>
  <c r="DY36" i="16"/>
  <c r="BG36" i="16" s="1"/>
  <c r="DY134" i="16"/>
  <c r="BG134" i="16" s="1"/>
  <c r="DY710" i="16"/>
  <c r="BG710" i="16" s="1"/>
  <c r="DY586" i="16"/>
  <c r="BG586" i="16" s="1"/>
  <c r="DY576" i="16"/>
  <c r="BG576" i="16" s="1"/>
  <c r="DY315" i="16"/>
  <c r="BG315" i="16" s="1"/>
  <c r="DY982" i="16"/>
  <c r="BG982" i="16" s="1"/>
  <c r="DY363" i="16"/>
  <c r="BG363" i="16" s="1"/>
  <c r="DY749" i="16"/>
  <c r="BG749" i="16" s="1"/>
  <c r="DY111" i="16"/>
  <c r="BG111" i="16" s="1"/>
  <c r="DY431" i="16"/>
  <c r="BG431" i="16" s="1"/>
  <c r="DY1011" i="16"/>
  <c r="BG1011" i="16" s="1"/>
  <c r="DY358" i="16"/>
  <c r="BG358" i="16" s="1"/>
  <c r="DY439" i="16"/>
  <c r="BG439" i="16" s="1"/>
  <c r="DY178" i="16"/>
  <c r="BG178" i="16" s="1"/>
  <c r="DY328" i="16"/>
  <c r="BG328" i="16" s="1"/>
  <c r="DY682" i="16"/>
  <c r="BG682" i="16" s="1"/>
  <c r="DY763" i="16"/>
  <c r="BG763" i="16" s="1"/>
  <c r="DY866" i="16"/>
  <c r="BG866" i="16" s="1"/>
  <c r="DY668" i="16"/>
  <c r="BG668" i="16" s="1"/>
  <c r="DY63" i="16"/>
  <c r="BG63" i="16" s="1"/>
  <c r="DY160" i="16"/>
  <c r="BG160" i="16" s="1"/>
  <c r="DY546" i="16"/>
  <c r="BG546" i="16" s="1"/>
  <c r="DY65" i="16"/>
  <c r="BG65" i="16" s="1"/>
  <c r="DY67" i="16"/>
  <c r="BG67" i="16" s="1"/>
  <c r="DY148" i="16"/>
  <c r="BG148" i="16" s="1"/>
  <c r="DY195" i="16"/>
  <c r="BG195" i="16" s="1"/>
  <c r="DY617" i="16"/>
  <c r="BG617" i="16" s="1"/>
  <c r="DY459" i="16"/>
  <c r="BG459" i="16" s="1"/>
  <c r="DY556" i="16"/>
  <c r="BG556" i="16" s="1"/>
  <c r="DY587" i="16"/>
  <c r="BG587" i="16" s="1"/>
  <c r="DY973" i="16"/>
  <c r="BG973" i="16" s="1"/>
  <c r="DY847" i="16"/>
  <c r="BG847" i="16" s="1"/>
  <c r="DY944" i="16"/>
  <c r="BG944" i="16" s="1"/>
  <c r="DY975" i="16"/>
  <c r="BG975" i="16" s="1"/>
  <c r="DY1015" i="16"/>
  <c r="BG1015" i="16" s="1"/>
  <c r="DY356" i="16"/>
  <c r="BG356" i="16" s="1"/>
  <c r="DY932" i="16"/>
  <c r="BG932" i="16" s="1"/>
  <c r="DY740" i="16"/>
  <c r="BG740" i="16" s="1"/>
  <c r="DY582" i="16"/>
  <c r="BG582" i="16" s="1"/>
  <c r="DY680" i="16"/>
  <c r="BG680" i="16" s="1"/>
  <c r="DY249" i="16"/>
  <c r="BG249" i="16" s="1"/>
  <c r="DY57" i="16"/>
  <c r="BG57" i="16" s="1"/>
  <c r="DY906" i="16"/>
  <c r="BG906" i="16" s="1"/>
  <c r="DY29" i="16"/>
  <c r="BG29" i="16" s="1"/>
  <c r="DY605" i="16"/>
  <c r="BG605" i="16" s="1"/>
  <c r="DY545" i="16"/>
  <c r="BG545" i="16" s="1"/>
  <c r="DY52" i="16"/>
  <c r="BG52" i="16" s="1"/>
  <c r="DY389" i="16"/>
  <c r="BG389" i="16" s="1"/>
  <c r="DY709" i="16"/>
  <c r="BG709" i="16" s="1"/>
  <c r="DY90" i="16"/>
  <c r="BG90" i="16" s="1"/>
  <c r="DY460" i="16"/>
  <c r="BG460" i="16" s="1"/>
  <c r="DY813" i="16"/>
  <c r="BG813" i="16" s="1"/>
  <c r="DY770" i="16"/>
  <c r="BG770" i="16" s="1"/>
  <c r="DY806" i="16"/>
  <c r="BG806" i="16" s="1"/>
  <c r="DY153" i="16"/>
  <c r="BG153" i="16" s="1"/>
  <c r="DY234" i="16"/>
  <c r="BG234" i="16" s="1"/>
  <c r="DY386" i="16"/>
  <c r="BG386" i="16" s="1"/>
  <c r="DY422" i="16"/>
  <c r="BG422" i="16" s="1"/>
  <c r="DY95" i="16"/>
  <c r="BG95" i="16" s="1"/>
  <c r="DY388" i="16"/>
  <c r="BG388" i="16" s="1"/>
  <c r="DY536" i="16"/>
  <c r="BG536" i="16" s="1"/>
  <c r="DY397" i="16"/>
  <c r="BG397" i="16" s="1"/>
  <c r="DY783" i="16"/>
  <c r="BG783" i="16" s="1"/>
  <c r="DY657" i="16"/>
  <c r="BG657" i="16" s="1"/>
  <c r="DY827" i="16"/>
  <c r="BG827" i="16" s="1"/>
  <c r="DY262" i="16"/>
  <c r="BG262" i="16" s="1"/>
  <c r="DY104" i="16"/>
  <c r="BG104" i="16" s="1"/>
  <c r="DY202" i="16"/>
  <c r="BG202" i="16" s="1"/>
  <c r="DY778" i="16"/>
  <c r="BG778" i="16" s="1"/>
  <c r="DY702" i="16"/>
  <c r="BG702" i="16" s="1"/>
  <c r="DY325" i="16"/>
  <c r="BG325" i="16" s="1"/>
  <c r="DY662" i="16"/>
  <c r="BG662" i="16" s="1"/>
  <c r="DY43" i="16"/>
  <c r="BG43" i="16" s="1"/>
  <c r="DY495" i="16"/>
  <c r="BG495" i="16" s="1"/>
  <c r="DY881" i="16"/>
  <c r="BG881" i="16" s="1"/>
  <c r="DY115" i="16"/>
  <c r="BG115" i="16" s="1"/>
  <c r="DY498" i="16"/>
  <c r="BG498" i="16" s="1"/>
  <c r="DY72" i="16"/>
  <c r="BG72" i="16" s="1"/>
  <c r="DY426" i="16"/>
  <c r="BG426" i="16" s="1"/>
  <c r="DY507" i="16"/>
  <c r="BG507" i="16" s="1"/>
  <c r="DY114" i="16"/>
  <c r="BG114" i="16" s="1"/>
  <c r="DY412" i="16"/>
  <c r="BG412" i="16" s="1"/>
  <c r="DY798" i="16"/>
  <c r="BG798" i="16" s="1"/>
  <c r="DY895" i="16"/>
  <c r="BG895" i="16" s="1"/>
  <c r="DY802" i="16"/>
  <c r="BG802" i="16" s="1"/>
  <c r="DY800" i="16"/>
  <c r="BG800" i="16" s="1"/>
  <c r="DY926" i="16"/>
  <c r="BG926" i="16" s="1"/>
  <c r="DY899" i="16"/>
  <c r="BG899" i="16" s="1"/>
  <c r="DY769" i="16"/>
  <c r="BG769" i="16" s="1"/>
  <c r="DY293" i="16"/>
  <c r="BG293" i="16" s="1"/>
  <c r="DY135" i="16"/>
  <c r="BG135" i="16" s="1"/>
  <c r="DY216" i="16"/>
  <c r="BG216" i="16" s="1"/>
  <c r="DY263" i="16"/>
  <c r="BG263" i="16" s="1"/>
  <c r="DY717" i="16"/>
  <c r="BG717" i="16" s="1"/>
  <c r="DY591" i="16"/>
  <c r="BG591" i="16" s="1"/>
  <c r="DY688" i="16"/>
  <c r="BG688" i="16" s="1"/>
  <c r="DY719" i="16"/>
  <c r="BG719" i="16" s="1"/>
  <c r="DY964" i="16"/>
  <c r="BG964" i="16" s="1"/>
  <c r="DY100" i="16"/>
  <c r="BG100" i="16" s="1"/>
  <c r="DY676" i="16"/>
  <c r="BG676" i="16" s="1"/>
  <c r="DY484" i="16"/>
  <c r="BG484" i="16" s="1"/>
  <c r="DY326" i="16"/>
  <c r="BG326" i="16" s="1"/>
  <c r="DY424" i="16"/>
  <c r="BG424" i="16" s="1"/>
  <c r="DY1000" i="16"/>
  <c r="BG1000" i="16" s="1"/>
  <c r="DY808" i="16"/>
  <c r="BG808" i="16" s="1"/>
  <c r="DY650" i="16"/>
  <c r="BG650" i="16" s="1"/>
  <c r="DY764" i="16"/>
  <c r="BG764" i="16" s="1"/>
  <c r="DY349" i="16"/>
  <c r="BG349" i="16" s="1"/>
  <c r="DY157" i="16"/>
  <c r="BG157" i="16" s="1"/>
  <c r="DY31" i="16"/>
  <c r="BG31" i="16" s="1"/>
  <c r="DY161" i="16"/>
  <c r="BG161" i="16" s="1"/>
  <c r="DY737" i="16"/>
  <c r="BG737" i="16" s="1"/>
  <c r="DY773" i="16"/>
  <c r="BG773" i="16" s="1"/>
  <c r="DY120" i="16"/>
  <c r="BG120" i="16" s="1"/>
  <c r="DY457" i="16"/>
  <c r="BG457" i="16" s="1"/>
  <c r="DY777" i="16"/>
  <c r="BG777" i="16" s="1"/>
  <c r="DY206" i="16"/>
  <c r="BG206" i="16" s="1"/>
  <c r="DY592" i="16"/>
  <c r="BG592" i="16" s="1"/>
  <c r="DY945" i="16"/>
  <c r="BG945" i="16" s="1"/>
  <c r="DY706" i="16"/>
  <c r="BG706" i="16" s="1"/>
  <c r="DY874" i="16"/>
  <c r="BG874" i="16" s="1"/>
  <c r="DY253" i="16"/>
  <c r="BG253" i="16" s="1"/>
  <c r="DY350" i="16"/>
  <c r="BG350" i="16" s="1"/>
  <c r="DY322" i="16"/>
  <c r="BG322" i="16" s="1"/>
  <c r="DY194" i="16"/>
  <c r="BG194" i="16" s="1"/>
  <c r="DY479" i="16"/>
  <c r="BG479" i="16" s="1"/>
  <c r="DY226" i="16"/>
  <c r="BG226" i="16" s="1"/>
  <c r="DY373" i="16"/>
  <c r="BG373" i="16" s="1"/>
  <c r="DY529" i="16"/>
  <c r="BG529" i="16" s="1"/>
  <c r="DY787" i="16"/>
  <c r="BG787" i="16" s="1"/>
  <c r="DY885" i="16"/>
  <c r="BG885" i="16" s="1"/>
  <c r="DY454" i="16"/>
  <c r="BG454" i="16" s="1"/>
  <c r="DY330" i="16"/>
  <c r="BG330" i="16" s="1"/>
  <c r="DY188" i="16"/>
  <c r="BG188" i="16" s="1"/>
  <c r="DY318" i="16"/>
  <c r="BG318" i="16" s="1"/>
  <c r="DY894" i="16"/>
  <c r="BG894" i="16" s="1"/>
  <c r="DY257" i="16"/>
  <c r="BG257" i="16" s="1"/>
  <c r="DY393" i="16"/>
  <c r="BG393" i="16" s="1"/>
  <c r="DY730" i="16"/>
  <c r="BG730" i="16" s="1"/>
  <c r="DY175" i="16"/>
  <c r="BG175" i="16" s="1"/>
  <c r="DY755" i="16"/>
  <c r="BG755" i="16" s="1"/>
  <c r="DY102" i="16"/>
  <c r="BG102" i="16" s="1"/>
  <c r="DY183" i="16"/>
  <c r="BG183" i="16" s="1"/>
  <c r="DY434" i="16"/>
  <c r="BG434" i="16" s="1"/>
  <c r="DY156" i="16"/>
  <c r="BG156" i="16" s="1"/>
  <c r="DY542" i="16"/>
  <c r="BG542" i="16" s="1"/>
  <c r="DY639" i="16"/>
  <c r="BG639" i="16" s="1"/>
  <c r="DY50" i="16"/>
  <c r="BG50" i="16" s="1"/>
  <c r="DY544" i="16"/>
  <c r="BG544" i="16" s="1"/>
  <c r="DY92" i="16"/>
  <c r="BG92" i="16" s="1"/>
  <c r="DY643" i="16"/>
  <c r="BG643" i="16" s="1"/>
  <c r="DY59" i="16"/>
  <c r="BG59" i="16" s="1"/>
  <c r="DY37" i="16"/>
  <c r="BG37" i="16" s="1"/>
  <c r="DY886" i="16"/>
  <c r="BG886" i="16" s="1"/>
  <c r="DY967" i="16"/>
  <c r="BG967" i="16" s="1"/>
  <c r="DY1014" i="16"/>
  <c r="BG1014" i="16" s="1"/>
  <c r="DY361" i="16"/>
  <c r="BG361" i="16" s="1"/>
  <c r="DY203" i="16"/>
  <c r="BG203" i="16" s="1"/>
  <c r="DY300" i="16"/>
  <c r="BG300" i="16" s="1"/>
  <c r="DY331" i="16"/>
  <c r="BG331" i="16" s="1"/>
  <c r="DY849" i="16"/>
  <c r="BG849" i="16" s="1"/>
  <c r="DY851" i="16"/>
  <c r="BG851" i="16" s="1"/>
  <c r="DY420" i="16"/>
  <c r="BG420" i="16" s="1"/>
  <c r="DY228" i="16"/>
  <c r="BG228" i="16" s="1"/>
  <c r="DY70" i="16"/>
  <c r="BG70" i="16" s="1"/>
  <c r="DY168" i="16"/>
  <c r="BG168" i="16" s="1"/>
  <c r="DY744" i="16"/>
  <c r="BG744" i="16" s="1"/>
  <c r="DY552" i="16"/>
  <c r="BG552" i="16" s="1"/>
  <c r="DY394" i="16"/>
  <c r="BG394" i="16" s="1"/>
  <c r="DY508" i="16"/>
  <c r="BG508" i="16" s="1"/>
  <c r="DY93" i="16"/>
  <c r="BG93" i="16" s="1"/>
  <c r="DY892" i="16"/>
  <c r="BG892" i="16" s="1"/>
  <c r="DY766" i="16"/>
  <c r="BG766" i="16" s="1"/>
  <c r="DY896" i="16"/>
  <c r="BG896" i="16" s="1"/>
  <c r="DY481" i="16"/>
  <c r="BG481" i="16" s="1"/>
  <c r="DY289" i="16"/>
  <c r="BG289" i="16" s="1"/>
  <c r="DY803" i="16"/>
  <c r="BG803" i="16" s="1"/>
  <c r="DY133" i="16"/>
  <c r="BG133" i="16" s="1"/>
  <c r="DY453" i="16"/>
  <c r="BG453" i="16" s="1"/>
  <c r="DY841" i="16"/>
  <c r="BG841" i="16" s="1"/>
  <c r="DY204" i="16"/>
  <c r="BG204" i="16" s="1"/>
  <c r="DY557" i="16"/>
  <c r="BG557" i="16" s="1"/>
  <c r="DY877" i="16"/>
  <c r="BG877" i="16" s="1"/>
  <c r="DY776" i="16"/>
  <c r="BG776" i="16" s="1"/>
  <c r="DY836" i="16"/>
  <c r="BG836" i="16" s="1"/>
  <c r="DY917" i="16"/>
  <c r="BG917" i="16" s="1"/>
  <c r="DY642" i="16"/>
  <c r="BG642" i="16" s="1"/>
  <c r="DY990" i="16"/>
  <c r="BG990" i="16" s="1"/>
  <c r="DY385" i="16"/>
  <c r="BG385" i="16" s="1"/>
  <c r="DY230" i="16"/>
  <c r="BG230" i="16" s="1"/>
  <c r="DY21" i="16"/>
  <c r="BG21" i="16" s="1"/>
  <c r="DY88" i="16"/>
  <c r="BG88" i="16" s="1"/>
  <c r="DY995" i="16"/>
  <c r="BG995" i="16" s="1"/>
  <c r="DY631" i="16"/>
  <c r="BG631" i="16" s="1"/>
  <c r="DY25" i="16"/>
  <c r="BG25" i="16" s="1"/>
  <c r="DY1013" i="16"/>
  <c r="BG1013" i="16" s="1"/>
  <c r="DY522" i="16"/>
  <c r="BG522" i="16" s="1"/>
  <c r="DY446" i="16"/>
  <c r="BG446" i="16" s="1"/>
  <c r="DY320" i="16"/>
  <c r="BG320" i="16" s="1"/>
  <c r="DY759" i="16"/>
  <c r="BG759" i="16" s="1"/>
  <c r="DY604" i="16"/>
  <c r="BG604" i="16" s="1"/>
  <c r="DY39" i="16"/>
  <c r="BG39" i="16" s="1"/>
  <c r="DY493" i="16"/>
  <c r="BG493" i="16" s="1"/>
  <c r="DY846" i="16"/>
  <c r="BG846" i="16" s="1"/>
  <c r="DY754" i="16"/>
  <c r="BG754" i="16" s="1"/>
  <c r="DY823" i="16"/>
  <c r="BG823" i="16" s="1"/>
  <c r="DY170" i="16"/>
  <c r="BG170" i="16" s="1"/>
  <c r="DY251" i="16"/>
  <c r="BG251" i="16" s="1"/>
  <c r="DY370" i="16"/>
  <c r="BG370" i="16" s="1"/>
  <c r="DY288" i="16"/>
  <c r="BG288" i="16" s="1"/>
  <c r="DY281" i="16"/>
  <c r="BG281" i="16" s="1"/>
  <c r="DY387" i="16"/>
  <c r="BG387" i="16" s="1"/>
  <c r="DY742" i="16"/>
  <c r="BG742" i="16" s="1"/>
  <c r="DY788" i="16"/>
  <c r="BG788" i="16" s="1"/>
  <c r="DY630" i="16"/>
  <c r="BG630" i="16" s="1"/>
  <c r="DY711" i="16"/>
  <c r="BG711" i="16" s="1"/>
  <c r="DY758" i="16"/>
  <c r="BG758" i="16" s="1"/>
  <c r="DY105" i="16"/>
  <c r="BG105" i="16" s="1"/>
  <c r="DY954" i="16"/>
  <c r="BG954" i="16" s="1"/>
  <c r="DY44" i="16"/>
  <c r="BG44" i="16" s="1"/>
  <c r="DY75" i="16"/>
  <c r="BG75" i="16" s="1"/>
  <c r="DY461" i="16"/>
  <c r="BG461" i="16" s="1"/>
  <c r="DY335" i="16"/>
  <c r="BG335" i="16" s="1"/>
  <c r="DY432" i="16"/>
  <c r="BG432" i="16" s="1"/>
  <c r="DY463" i="16"/>
  <c r="BG463" i="16" s="1"/>
  <c r="DY821" i="16"/>
  <c r="BG821" i="16" s="1"/>
  <c r="DY919" i="16"/>
  <c r="BG919" i="16" s="1"/>
  <c r="DY488" i="16"/>
  <c r="BG488" i="16" s="1"/>
  <c r="DY296" i="16"/>
  <c r="BG296" i="16" s="1"/>
  <c r="DY138" i="16"/>
  <c r="BG138" i="16" s="1"/>
  <c r="DY252" i="16"/>
  <c r="BG252" i="16" s="1"/>
  <c r="DY828" i="16"/>
  <c r="BG828" i="16" s="1"/>
  <c r="DY636" i="16"/>
  <c r="BG636" i="16" s="1"/>
  <c r="DY510" i="16"/>
  <c r="BG510" i="16" s="1"/>
  <c r="DY640" i="16"/>
  <c r="BG640" i="16" s="1"/>
  <c r="DY225" i="16"/>
  <c r="BG225" i="16" s="1"/>
  <c r="DY33" i="16"/>
  <c r="BG33" i="16" s="1"/>
  <c r="DY547" i="16"/>
  <c r="BG547" i="16" s="1"/>
  <c r="DY884" i="16"/>
  <c r="BG884" i="16" s="1"/>
  <c r="DY197" i="16"/>
  <c r="BG197" i="16" s="1"/>
  <c r="DY517" i="16"/>
  <c r="BG517" i="16" s="1"/>
  <c r="DY871" i="16"/>
  <c r="BG871" i="16" s="1"/>
  <c r="DY201" i="16"/>
  <c r="BG201" i="16" s="1"/>
  <c r="DY521" i="16"/>
  <c r="BG521" i="16" s="1"/>
  <c r="DY941" i="16"/>
  <c r="BG941" i="16" s="1"/>
  <c r="DY336" i="16"/>
  <c r="BG336" i="16" s="1"/>
  <c r="DY689" i="16"/>
  <c r="BG689" i="16" s="1"/>
  <c r="DY1009" i="16"/>
  <c r="BG1009" i="16" s="1"/>
  <c r="DY550" i="16"/>
  <c r="BG550" i="16" s="1"/>
  <c r="DY904" i="16"/>
  <c r="BG904" i="16" s="1"/>
  <c r="DY985" i="16"/>
  <c r="BG985" i="16" s="1"/>
  <c r="DY578" i="16"/>
  <c r="BG578" i="16" s="1"/>
  <c r="DY259" i="16"/>
  <c r="BG259" i="16" s="1"/>
  <c r="DY101" i="16"/>
  <c r="BG101" i="16" s="1"/>
  <c r="DY182" i="16"/>
  <c r="BG182" i="16" s="1"/>
  <c r="DY20" i="16"/>
  <c r="BG20" i="16" s="1"/>
  <c r="DY548" i="16"/>
  <c r="BG548" i="16" s="1"/>
  <c r="DY679" i="16"/>
  <c r="BG679" i="16" s="1"/>
  <c r="DY712" i="16"/>
  <c r="BG712" i="16" s="1"/>
  <c r="DY340" i="16"/>
  <c r="BG340" i="16" s="1"/>
  <c r="DY855" i="16"/>
  <c r="BG855" i="16" s="1"/>
  <c r="DY74" i="16"/>
  <c r="BG74" i="16" s="1"/>
  <c r="DY923" i="16"/>
  <c r="BG923" i="16" s="1"/>
  <c r="DY62" i="16"/>
  <c r="BG62" i="16" s="1"/>
  <c r="DY638" i="16"/>
  <c r="BG638" i="16" s="1"/>
  <c r="DY810" i="16"/>
  <c r="BG810" i="16" s="1"/>
  <c r="DY69" i="16"/>
  <c r="BG69" i="16" s="1"/>
  <c r="DY406" i="16"/>
  <c r="BG406" i="16" s="1"/>
  <c r="DY726" i="16"/>
  <c r="BG726" i="16" s="1"/>
  <c r="DY107" i="16"/>
  <c r="BG107" i="16" s="1"/>
  <c r="DY625" i="16"/>
  <c r="BG625" i="16" s="1"/>
  <c r="DY191" i="16"/>
  <c r="BG191" i="16" s="1"/>
  <c r="DY690" i="16"/>
  <c r="BG690" i="16" s="1"/>
  <c r="DY891" i="16"/>
  <c r="BG891" i="16" s="1"/>
  <c r="DY286" i="16"/>
  <c r="BG286" i="16" s="1"/>
  <c r="DY383" i="16"/>
  <c r="BG383" i="16" s="1"/>
  <c r="DY306" i="16"/>
  <c r="BG306" i="16" s="1"/>
  <c r="DY532" i="16"/>
  <c r="BG532" i="16" s="1"/>
  <c r="DY374" i="16"/>
  <c r="BG374" i="16" s="1"/>
  <c r="DY455" i="16"/>
  <c r="BG455" i="16" s="1"/>
  <c r="DY502" i="16"/>
  <c r="BG502" i="16" s="1"/>
  <c r="DY856" i="16"/>
  <c r="BG856" i="16" s="1"/>
  <c r="DY698" i="16"/>
  <c r="BG698" i="16" s="1"/>
  <c r="DY779" i="16"/>
  <c r="BG779" i="16" s="1"/>
  <c r="DY826" i="16"/>
  <c r="BG826" i="16" s="1"/>
  <c r="DY205" i="16"/>
  <c r="BG205" i="16" s="1"/>
  <c r="DY79" i="16"/>
  <c r="BG79" i="16" s="1"/>
  <c r="DY176" i="16"/>
  <c r="BG176" i="16" s="1"/>
  <c r="DY207" i="16"/>
  <c r="BG207" i="16" s="1"/>
  <c r="DY593" i="16"/>
  <c r="BG593" i="16" s="1"/>
  <c r="DY595" i="16"/>
  <c r="BG595" i="16" s="1"/>
  <c r="DY164" i="16"/>
  <c r="BG164" i="16" s="1"/>
  <c r="DY979" i="16"/>
  <c r="BG979" i="16" s="1"/>
  <c r="DY889" i="16"/>
  <c r="BG889" i="16" s="1"/>
  <c r="DY987" i="16"/>
  <c r="BG987" i="16" s="1"/>
  <c r="DY572" i="16"/>
  <c r="BG572" i="16" s="1"/>
  <c r="DY380" i="16"/>
  <c r="BG380" i="16" s="1"/>
  <c r="DY254" i="16"/>
  <c r="BG254" i="16" s="1"/>
  <c r="DY384" i="16"/>
  <c r="BG384" i="16" s="1"/>
  <c r="DY960" i="16"/>
  <c r="BG960" i="16" s="1"/>
  <c r="DY768" i="16"/>
  <c r="BG768" i="16" s="1"/>
  <c r="DY291" i="16"/>
  <c r="BG291" i="16" s="1"/>
  <c r="DY628" i="16"/>
  <c r="BG628" i="16" s="1"/>
  <c r="DY948" i="16"/>
  <c r="BG948" i="16" s="1"/>
  <c r="DY261" i="16"/>
  <c r="BG261" i="16" s="1"/>
  <c r="DY615" i="16"/>
  <c r="BG615" i="16" s="1"/>
  <c r="DY952" i="16"/>
  <c r="BG952" i="16" s="1"/>
  <c r="DY265" i="16"/>
  <c r="BG265" i="16" s="1"/>
  <c r="DY585" i="16"/>
  <c r="BG585" i="16" s="1"/>
  <c r="DY939" i="16"/>
  <c r="BG939" i="16" s="1"/>
  <c r="DY301" i="16"/>
  <c r="BG301" i="16" s="1"/>
  <c r="DY621" i="16"/>
  <c r="BG621" i="16" s="1"/>
  <c r="DY725" i="16"/>
  <c r="BG725" i="16" s="1"/>
  <c r="DY580" i="16"/>
  <c r="BG580" i="16" s="1"/>
  <c r="DY661" i="16"/>
  <c r="BG661" i="16" s="1"/>
  <c r="DY962" i="16"/>
  <c r="BG962" i="16" s="1"/>
  <c r="DY618" i="16"/>
  <c r="BG618" i="16" s="1"/>
  <c r="DY988" i="16"/>
  <c r="BG988" i="16" s="1"/>
  <c r="DY94" i="16"/>
  <c r="BG94" i="16" s="1"/>
  <c r="DY980" i="16"/>
  <c r="BG980" i="16" s="1"/>
  <c r="DY327" i="16"/>
  <c r="BG327" i="16" s="1"/>
  <c r="DY169" i="16"/>
  <c r="BG169" i="16" s="1"/>
  <c r="DY250" i="16"/>
  <c r="BG250" i="16" s="1"/>
  <c r="DY19" i="16"/>
  <c r="BG19" i="16" s="1"/>
  <c r="DY143" i="16"/>
  <c r="BG143" i="16" s="1"/>
  <c r="DY999" i="16"/>
  <c r="BG999" i="16" s="1"/>
  <c r="DY61" i="16"/>
  <c r="BG61" i="16" s="1"/>
  <c r="DY748" i="16"/>
  <c r="BG748" i="16" s="1"/>
  <c r="DY42" i="16"/>
  <c r="BG42" i="16" s="1"/>
  <c r="DY790" i="16"/>
  <c r="BG790" i="16" s="1"/>
  <c r="DY137" i="16"/>
  <c r="BG137" i="16" s="1"/>
  <c r="DY474" i="16"/>
  <c r="BG474" i="16" s="1"/>
  <c r="DY794" i="16"/>
  <c r="BG794" i="16" s="1"/>
  <c r="DY239" i="16"/>
  <c r="BG239" i="16" s="1"/>
  <c r="DY853" i="16"/>
  <c r="BG853" i="16" s="1"/>
  <c r="DY934" i="16"/>
  <c r="BG934" i="16" s="1"/>
  <c r="DY626" i="16"/>
  <c r="BG626" i="16" s="1"/>
  <c r="DY32" i="16"/>
  <c r="BG32" i="16" s="1"/>
  <c r="DY486" i="16"/>
  <c r="BG486" i="16" s="1"/>
  <c r="DY131" i="16"/>
  <c r="BG131" i="16" s="1"/>
  <c r="DY246" i="16"/>
  <c r="BG246" i="16" s="1"/>
  <c r="DY600" i="16"/>
  <c r="BG600" i="16" s="1"/>
  <c r="DY442" i="16"/>
  <c r="BG442" i="16" s="1"/>
  <c r="DY523" i="16"/>
  <c r="BG523" i="16" s="1"/>
  <c r="DY570" i="16"/>
  <c r="BG570" i="16" s="1"/>
  <c r="DY940" i="16"/>
  <c r="BG940" i="16" s="1"/>
  <c r="DY814" i="16"/>
  <c r="BG814" i="16" s="1"/>
  <c r="DY911" i="16"/>
  <c r="BG911" i="16" s="1"/>
  <c r="DY942" i="16"/>
  <c r="BG942" i="16" s="1"/>
  <c r="DY337" i="16"/>
  <c r="BG337" i="16" s="1"/>
  <c r="DY339" i="16"/>
  <c r="BG339" i="16" s="1"/>
  <c r="DY915" i="16"/>
  <c r="BG915" i="16" s="1"/>
  <c r="DY723" i="16"/>
  <c r="BG723" i="16" s="1"/>
  <c r="DY565" i="16"/>
  <c r="BG565" i="16" s="1"/>
  <c r="DY663" i="16"/>
  <c r="BG663" i="16" s="1"/>
  <c r="DY232" i="16"/>
  <c r="BG232" i="16" s="1"/>
  <c r="DY40" i="16"/>
  <c r="BG40" i="16" s="1"/>
  <c r="DY989" i="16"/>
  <c r="BG989" i="16" s="1"/>
  <c r="DY128" i="16"/>
  <c r="BG128" i="16" s="1"/>
  <c r="DY704" i="16"/>
  <c r="BG704" i="16" s="1"/>
  <c r="DY512" i="16"/>
  <c r="BG512" i="16" s="1"/>
  <c r="DY35" i="16"/>
  <c r="BG35" i="16" s="1"/>
  <c r="DY372" i="16"/>
  <c r="BG372" i="16" s="1"/>
  <c r="DY692" i="16"/>
  <c r="BG692" i="16" s="1"/>
  <c r="DY1012" i="16"/>
  <c r="BG1012" i="16" s="1"/>
  <c r="DY359" i="16"/>
  <c r="BG359" i="16" s="1"/>
  <c r="DY696" i="16"/>
  <c r="BG696" i="16" s="1"/>
  <c r="DY1016" i="16"/>
  <c r="BG1016" i="16" s="1"/>
  <c r="DY329" i="16"/>
  <c r="BG329" i="16" s="1"/>
  <c r="DY683" i="16"/>
  <c r="BG683" i="16" s="1"/>
  <c r="DY45" i="16"/>
  <c r="BG45" i="16" s="1"/>
  <c r="DY365" i="16"/>
  <c r="BG365" i="16" s="1"/>
  <c r="DY685" i="16"/>
  <c r="BG685" i="16" s="1"/>
  <c r="DY80" i="16"/>
  <c r="BG80" i="16" s="1"/>
  <c r="DY433" i="16"/>
  <c r="BG433" i="16" s="1"/>
  <c r="DY753" i="16"/>
  <c r="BG753" i="16" s="1"/>
  <c r="DY294" i="16"/>
  <c r="BG294" i="16" s="1"/>
  <c r="DY648" i="16"/>
  <c r="BG648" i="16" s="1"/>
  <c r="DY729" i="16"/>
  <c r="BG729" i="16" s="1"/>
  <c r="DY898" i="16"/>
  <c r="BG898" i="16" s="1"/>
  <c r="DY734" i="16"/>
  <c r="BG734" i="16" s="1"/>
  <c r="DY129" i="16"/>
  <c r="BG129" i="16" s="1"/>
  <c r="DY179" i="16"/>
  <c r="BG179" i="16" s="1"/>
  <c r="DY41" i="16"/>
  <c r="BG41" i="16" s="1"/>
  <c r="DY395" i="16"/>
  <c r="BG395" i="16" s="1"/>
  <c r="DY269" i="16"/>
  <c r="BG269" i="16" s="1"/>
  <c r="DY366" i="16"/>
  <c r="BG366" i="16" s="1"/>
  <c r="DY18" i="16"/>
  <c r="BG18" i="16" s="1"/>
  <c r="DY765" i="16"/>
  <c r="BG765" i="16" s="1"/>
  <c r="DY353" i="16"/>
  <c r="BG353" i="16" s="1"/>
  <c r="DY277" i="16"/>
  <c r="BG277" i="16" s="1"/>
  <c r="DY274" i="16"/>
  <c r="BG274" i="16" s="1"/>
  <c r="DY890" i="16"/>
  <c r="BG890" i="16" s="1"/>
  <c r="DY691" i="16"/>
  <c r="BG691" i="16" s="1"/>
  <c r="DY247" i="16"/>
  <c r="BG247" i="16" s="1"/>
  <c r="DY820" i="16"/>
  <c r="BG820" i="16" s="1"/>
  <c r="DY150" i="16"/>
  <c r="BG150" i="16" s="1"/>
  <c r="DY470" i="16"/>
  <c r="BG470" i="16" s="1"/>
  <c r="DY858" i="16"/>
  <c r="BG858" i="16" s="1"/>
  <c r="DY237" i="16"/>
  <c r="BG237" i="16" s="1"/>
  <c r="DY590" i="16"/>
  <c r="BG590" i="16" s="1"/>
  <c r="DY910" i="16"/>
  <c r="BG910" i="16" s="1"/>
  <c r="DY499" i="16"/>
  <c r="BG499" i="16" s="1"/>
  <c r="DY921" i="16"/>
  <c r="BG921" i="16" s="1"/>
  <c r="DY1002" i="16"/>
  <c r="BG1002" i="16" s="1"/>
  <c r="DY562" i="16"/>
  <c r="BG562" i="16" s="1"/>
  <c r="DY276" i="16"/>
  <c r="BG276" i="16" s="1"/>
  <c r="DY118" i="16"/>
  <c r="BG118" i="16" s="1"/>
  <c r="DY199" i="16"/>
  <c r="BG199" i="16" s="1"/>
  <c r="DY314" i="16"/>
  <c r="BG314" i="16" s="1"/>
  <c r="DY684" i="16"/>
  <c r="BG684" i="16" s="1"/>
  <c r="DY558" i="16"/>
  <c r="BG558" i="16" s="1"/>
  <c r="DY655" i="16"/>
  <c r="BG655" i="16" s="1"/>
  <c r="DY686" i="16"/>
  <c r="BG686" i="16" s="1"/>
  <c r="DY81" i="16"/>
  <c r="BG81" i="16" s="1"/>
  <c r="DY83" i="16"/>
  <c r="BG83" i="16" s="1"/>
  <c r="DY659" i="16"/>
  <c r="BG659" i="16" s="1"/>
  <c r="DY467" i="16"/>
  <c r="BG467" i="16" s="1"/>
  <c r="DY309" i="16"/>
  <c r="BG309" i="16" s="1"/>
  <c r="DY407" i="16"/>
  <c r="BG407" i="16" s="1"/>
  <c r="DY983" i="16"/>
  <c r="BG983" i="16" s="1"/>
  <c r="DY791" i="16"/>
  <c r="BG791" i="16" s="1"/>
  <c r="DY633" i="16"/>
  <c r="BG633" i="16" s="1"/>
  <c r="DY731" i="16"/>
  <c r="BG731" i="16" s="1"/>
  <c r="DY316" i="16"/>
  <c r="BG316" i="16" s="1"/>
  <c r="DY124" i="16"/>
  <c r="BG124" i="16" s="1"/>
  <c r="DY992" i="16"/>
  <c r="BG992" i="16" s="1"/>
  <c r="DY116" i="16"/>
  <c r="BG116" i="16" s="1"/>
  <c r="DY436" i="16"/>
  <c r="BG436" i="16" s="1"/>
  <c r="DY756" i="16"/>
  <c r="BG756" i="16" s="1"/>
  <c r="DY103" i="16"/>
  <c r="BG103" i="16" s="1"/>
  <c r="DY440" i="16"/>
  <c r="BG440" i="16" s="1"/>
  <c r="DY760" i="16"/>
  <c r="BG760" i="16" s="1"/>
  <c r="DY73" i="16"/>
  <c r="BG73" i="16" s="1"/>
  <c r="DY427" i="16"/>
  <c r="BG427" i="16" s="1"/>
  <c r="DY780" i="16"/>
  <c r="BG780" i="16" s="1"/>
  <c r="DY109" i="16"/>
  <c r="BG109" i="16" s="1"/>
  <c r="DY429" i="16"/>
  <c r="BG429" i="16" s="1"/>
  <c r="DY815" i="16"/>
  <c r="BG815" i="16" s="1"/>
  <c r="DY177" i="16"/>
  <c r="BG177" i="16" s="1"/>
  <c r="DY497" i="16"/>
  <c r="BG497" i="16" s="1"/>
  <c r="DY817" i="16"/>
  <c r="BG817" i="16" s="1"/>
  <c r="DY324" i="16"/>
  <c r="BG324" i="16" s="1"/>
  <c r="DY405" i="16"/>
  <c r="BG405" i="16" s="1"/>
  <c r="DY210" i="16"/>
  <c r="BG210" i="16" s="1"/>
  <c r="DY362" i="16"/>
  <c r="BG362" i="16" s="1"/>
  <c r="DY732" i="16"/>
  <c r="BG732" i="16" s="1"/>
  <c r="DY829" i="16"/>
  <c r="BG829" i="16" s="1"/>
  <c r="DY834" i="16"/>
  <c r="BG834" i="16" s="1"/>
  <c r="DY480" i="16"/>
  <c r="BG480" i="16" s="1"/>
  <c r="DY852" i="16"/>
  <c r="BG852" i="16" s="1"/>
  <c r="DY933" i="16"/>
  <c r="BG933" i="16" s="1"/>
  <c r="DY141" i="16"/>
  <c r="BG141" i="16" s="1"/>
  <c r="DY527" i="16"/>
  <c r="BG527" i="16" s="1"/>
  <c r="DY401" i="16"/>
  <c r="BG401" i="16" s="1"/>
  <c r="DY264" i="16"/>
  <c r="BG264" i="16" s="1"/>
  <c r="DY736" i="16"/>
  <c r="BG736" i="16" s="1"/>
  <c r="DY91" i="16"/>
  <c r="BG91" i="16" s="1"/>
  <c r="DY1003" i="16"/>
  <c r="BG1003" i="16" s="1"/>
  <c r="DY352" i="16"/>
  <c r="BG352" i="16" s="1"/>
  <c r="DY1008" i="16"/>
  <c r="BG1008" i="16" s="1"/>
  <c r="DY190" i="16"/>
  <c r="BG190" i="16" s="1"/>
  <c r="DY534" i="16"/>
  <c r="BG534" i="16" s="1"/>
  <c r="DY888" i="16"/>
  <c r="BG888" i="16" s="1"/>
  <c r="DY218" i="16"/>
  <c r="BG218" i="16" s="1"/>
  <c r="DY538" i="16"/>
  <c r="BG538" i="16" s="1"/>
  <c r="DY974" i="16"/>
  <c r="BG974" i="16" s="1"/>
  <c r="DY369" i="16"/>
  <c r="BG369" i="16" s="1"/>
  <c r="DY348" i="16"/>
  <c r="BG348" i="16" s="1"/>
  <c r="DY1010" i="16"/>
  <c r="BG1010" i="16" s="1"/>
  <c r="DY567" i="16"/>
  <c r="BG567" i="16" s="1"/>
  <c r="DY30" i="16"/>
  <c r="BG30" i="16" s="1"/>
  <c r="DY127" i="16"/>
  <c r="BG127" i="16" s="1"/>
  <c r="DY997" i="16"/>
  <c r="BG997" i="16" s="1"/>
  <c r="DY344" i="16"/>
  <c r="BG344" i="16" s="1"/>
  <c r="DY186" i="16"/>
  <c r="BG186" i="16" s="1"/>
  <c r="DY267" i="16"/>
  <c r="BG267" i="16" s="1"/>
  <c r="DY430" i="16"/>
  <c r="BG430" i="16" s="1"/>
  <c r="DY816" i="16"/>
  <c r="BG816" i="16" s="1"/>
  <c r="DY959" i="16"/>
  <c r="BG959" i="16" s="1"/>
  <c r="DY403" i="16"/>
  <c r="BG403" i="16" s="1"/>
  <c r="DY211" i="16"/>
  <c r="BG211" i="16" s="1"/>
  <c r="DY53" i="16"/>
  <c r="BG53" i="16" s="1"/>
  <c r="DY151" i="16"/>
  <c r="BG151" i="16" s="1"/>
  <c r="DY727" i="16"/>
  <c r="BG727" i="16" s="1"/>
  <c r="DY535" i="16"/>
  <c r="BG535" i="16" s="1"/>
  <c r="DY377" i="16"/>
  <c r="BG377" i="16" s="1"/>
  <c r="DY475" i="16"/>
  <c r="BG475" i="16" s="1"/>
  <c r="DY60" i="16"/>
  <c r="BG60" i="16" s="1"/>
  <c r="DY859" i="16"/>
  <c r="BG859" i="16" s="1"/>
  <c r="DY733" i="16"/>
  <c r="BG733" i="16" s="1"/>
  <c r="DY863" i="16"/>
  <c r="BG863" i="16" s="1"/>
  <c r="DY448" i="16"/>
  <c r="BG448" i="16" s="1"/>
  <c r="DY256" i="16"/>
  <c r="BG256" i="16" s="1"/>
  <c r="DY854" i="16"/>
  <c r="BG854" i="16" s="1"/>
  <c r="DY184" i="16"/>
  <c r="BG184" i="16" s="1"/>
  <c r="DY504" i="16"/>
  <c r="BG504" i="16" s="1"/>
  <c r="DY824" i="16"/>
  <c r="BG824" i="16" s="1"/>
  <c r="DY171" i="16"/>
  <c r="BG171" i="16" s="1"/>
  <c r="DY524" i="16"/>
  <c r="BG524" i="16" s="1"/>
  <c r="DY844" i="16"/>
  <c r="BG844" i="16" s="1"/>
  <c r="DY173" i="16"/>
  <c r="BG173" i="16" s="1"/>
  <c r="DY559" i="16"/>
  <c r="BG559" i="16" s="1"/>
  <c r="DY912" i="16"/>
  <c r="BG912" i="16" s="1"/>
  <c r="DY241" i="16"/>
  <c r="BG241" i="16" s="1"/>
  <c r="DY561" i="16"/>
  <c r="BG561" i="16" s="1"/>
  <c r="DY68" i="16"/>
  <c r="BG68" i="16" s="1"/>
  <c r="DY149" i="16"/>
  <c r="BG149" i="16" s="1"/>
  <c r="DY466" i="16"/>
  <c r="BG466" i="16" s="1"/>
  <c r="DY38" i="16"/>
  <c r="BG38" i="16" s="1"/>
  <c r="DY392" i="16"/>
  <c r="BG392" i="16" s="1"/>
  <c r="DY473" i="16"/>
  <c r="BG473" i="16" s="1"/>
  <c r="DY146" i="16"/>
  <c r="BG146" i="16" s="1"/>
  <c r="DY478" i="16"/>
  <c r="BG478" i="16" s="1"/>
  <c r="DY864" i="16"/>
  <c r="BG864" i="16" s="1"/>
  <c r="DY961" i="16"/>
  <c r="BG961" i="16" s="1"/>
  <c r="DY724" i="16"/>
  <c r="BG724" i="16" s="1"/>
  <c r="DY71" i="16"/>
  <c r="BG71" i="16" s="1"/>
  <c r="DY920" i="16"/>
  <c r="BG920" i="16" s="1"/>
  <c r="DY1001" i="16"/>
  <c r="BG1001" i="16" s="1"/>
  <c r="DY273" i="16"/>
  <c r="BG273" i="16" s="1"/>
  <c r="DY531" i="16"/>
  <c r="BG531" i="16" s="1"/>
  <c r="DY629" i="16"/>
  <c r="BG629" i="16" s="1"/>
  <c r="DY198" i="16"/>
  <c r="BG198" i="16" s="1"/>
  <c r="DY17" i="16"/>
  <c r="BG17" i="16" s="1"/>
  <c r="DY379" i="16"/>
  <c r="BG379" i="16" s="1"/>
  <c r="DY671" i="16"/>
  <c r="BG671" i="16" s="1"/>
  <c r="DY652" i="16"/>
  <c r="BG652" i="16" s="1"/>
  <c r="DY449" i="16"/>
  <c r="BG449" i="16" s="1"/>
  <c r="DY845" i="16"/>
  <c r="BG845" i="16" s="1"/>
  <c r="DY64" i="16"/>
  <c r="BG64" i="16" s="1"/>
  <c r="DY602" i="16"/>
  <c r="BG602" i="16" s="1"/>
  <c r="DY972" i="16"/>
  <c r="BG972" i="16" s="1"/>
  <c r="DY334" i="16"/>
  <c r="BG334" i="16" s="1"/>
  <c r="DY654" i="16"/>
  <c r="BG654" i="16" s="1"/>
  <c r="DY243" i="16"/>
  <c r="BG243" i="16" s="1"/>
  <c r="DY597" i="16"/>
  <c r="BG597" i="16" s="1"/>
  <c r="DY678" i="16"/>
  <c r="BG678" i="16" s="1"/>
  <c r="DY946" i="16"/>
  <c r="BG946" i="16" s="1"/>
  <c r="DY635" i="16"/>
  <c r="BG635" i="16" s="1"/>
  <c r="DY947" i="16"/>
  <c r="BG947" i="16" s="1"/>
  <c r="DY670" i="16"/>
  <c r="BG670" i="16" s="1"/>
  <c r="DY58" i="16"/>
  <c r="BG58" i="16" s="1"/>
  <c r="DY428" i="16"/>
  <c r="BG428" i="16" s="1"/>
  <c r="DY302" i="16"/>
  <c r="BG302" i="16" s="1"/>
  <c r="DY399" i="16"/>
  <c r="BG399" i="16" s="1"/>
  <c r="DY513" i="16"/>
  <c r="BG513" i="16" s="1"/>
  <c r="DY804" i="16"/>
  <c r="BG804" i="16" s="1"/>
  <c r="DY902" i="16"/>
  <c r="BG902" i="16" s="1"/>
  <c r="DY471" i="16"/>
  <c r="BG471" i="16" s="1"/>
  <c r="DY279" i="16"/>
  <c r="BG279" i="16" s="1"/>
  <c r="DY121" i="16"/>
  <c r="BG121" i="16" s="1"/>
  <c r="DY219" i="16"/>
  <c r="BG219" i="16" s="1"/>
  <c r="DY795" i="16"/>
  <c r="BG795" i="16" s="1"/>
  <c r="DY603" i="16"/>
  <c r="BG603" i="16" s="1"/>
  <c r="DY477" i="16"/>
  <c r="BG477" i="16" s="1"/>
  <c r="DY607" i="16"/>
  <c r="BG607" i="16" s="1"/>
  <c r="DY192" i="16"/>
  <c r="BG192" i="16" s="1"/>
  <c r="DY991" i="16"/>
  <c r="BG991" i="16" s="1"/>
  <c r="DY865" i="16"/>
  <c r="BG865" i="16" s="1"/>
  <c r="DY867" i="16"/>
  <c r="BG867" i="16" s="1"/>
  <c r="DY180" i="16"/>
  <c r="BG180" i="16" s="1"/>
  <c r="DY500" i="16"/>
  <c r="BG500" i="16" s="1"/>
  <c r="DY922" i="16"/>
  <c r="BG922" i="16" s="1"/>
  <c r="DY268" i="16"/>
  <c r="BG268" i="16" s="1"/>
  <c r="DY588" i="16"/>
  <c r="BG588" i="16" s="1"/>
  <c r="DY908" i="16"/>
  <c r="BG908" i="16" s="1"/>
  <c r="DY303" i="16"/>
  <c r="BG303" i="16" s="1"/>
  <c r="DY656" i="16"/>
  <c r="BG656" i="16" s="1"/>
  <c r="DY976" i="16"/>
  <c r="BG976" i="16" s="1"/>
  <c r="DY305" i="16"/>
  <c r="BG305" i="16" s="1"/>
  <c r="DY819" i="16"/>
  <c r="BG819" i="16" s="1"/>
  <c r="DY900" i="16"/>
  <c r="BG900" i="16" s="1"/>
  <c r="DY722" i="16"/>
  <c r="BG722" i="16" s="1"/>
  <c r="DY789" i="16"/>
  <c r="BG789" i="16" s="1"/>
  <c r="DY136" i="16"/>
  <c r="BG136" i="16" s="1"/>
  <c r="DY217" i="16"/>
  <c r="BG217" i="16" s="1"/>
  <c r="DY402" i="16"/>
  <c r="BG402" i="16" s="1"/>
  <c r="DY106" i="16"/>
  <c r="BG106" i="16" s="1"/>
  <c r="DY476" i="16"/>
  <c r="BG476" i="16" s="1"/>
  <c r="DY573" i="16"/>
  <c r="BG573" i="16" s="1"/>
  <c r="DY82" i="16"/>
  <c r="BG82" i="16" s="1"/>
  <c r="DY125" i="16"/>
  <c r="BG125" i="16" s="1"/>
  <c r="DY596" i="16"/>
  <c r="BG596" i="16" s="1"/>
  <c r="DY677" i="16"/>
  <c r="BG677" i="16" s="1"/>
  <c r="DY792" i="16"/>
  <c r="BG792" i="16" s="1"/>
  <c r="DY139" i="16"/>
  <c r="BG139" i="16" s="1"/>
  <c r="DY1004" i="16"/>
  <c r="BG1004" i="16" s="1"/>
  <c r="DY110" i="16"/>
  <c r="BG110" i="16" s="1"/>
  <c r="DY757" i="16"/>
  <c r="BG757" i="16" s="1"/>
  <c r="DY599" i="16"/>
  <c r="BG599" i="16" s="1"/>
  <c r="DY697" i="16"/>
  <c r="BG697" i="16" s="1"/>
  <c r="DY266" i="16"/>
  <c r="BG266" i="16" s="1"/>
  <c r="DY341" i="16"/>
  <c r="BG341" i="16" s="1"/>
  <c r="DY956" i="16"/>
  <c r="BG956" i="16" s="1"/>
  <c r="DY307" i="16"/>
  <c r="BG307" i="16" s="1"/>
  <c r="DY421" i="16"/>
  <c r="BG421" i="16" s="1"/>
  <c r="DY953" i="16"/>
  <c r="BG953" i="16" s="1"/>
  <c r="DY718" i="16"/>
  <c r="BG718" i="16" s="1"/>
  <c r="DY113" i="16"/>
  <c r="BG113" i="16" s="1"/>
  <c r="DY520" i="16"/>
  <c r="BG520" i="16" s="1"/>
  <c r="DY258" i="16"/>
  <c r="BG258" i="16" s="1"/>
  <c r="DY311" i="16"/>
  <c r="BG311" i="16" s="1"/>
  <c r="DY665" i="16"/>
  <c r="BG665" i="16" s="1"/>
  <c r="DY746" i="16"/>
  <c r="BG746" i="16" s="1"/>
  <c r="DY882" i="16"/>
  <c r="BG882" i="16" s="1"/>
  <c r="DY767" i="16"/>
  <c r="BG767" i="16" s="1"/>
  <c r="DY869" i="16"/>
  <c r="BG869" i="16" s="1"/>
  <c r="DY950" i="16"/>
  <c r="BG950" i="16" s="1"/>
  <c r="DY174" i="16"/>
  <c r="BG174" i="16" s="1"/>
  <c r="DY560" i="16"/>
  <c r="BG560" i="16" s="1"/>
  <c r="DY537" i="16"/>
  <c r="BG537" i="16" s="1"/>
  <c r="DY147" i="16"/>
  <c r="BG147" i="16" s="1"/>
  <c r="DY23" i="16"/>
  <c r="BG23" i="16" s="1"/>
  <c r="DY872" i="16"/>
  <c r="BG872" i="16" s="1"/>
  <c r="DY970" i="16"/>
  <c r="BG970" i="16" s="1"/>
  <c r="DY539" i="16"/>
  <c r="BG539" i="16" s="1"/>
  <c r="DY347" i="16"/>
  <c r="BG347" i="16" s="1"/>
  <c r="DY221" i="16"/>
  <c r="BG221" i="16" s="1"/>
  <c r="DY351" i="16"/>
  <c r="BG351" i="16" s="1"/>
  <c r="DY927" i="16"/>
  <c r="BG927" i="16" s="1"/>
  <c r="DY735" i="16"/>
  <c r="BG735" i="16" s="1"/>
  <c r="DY609" i="16"/>
  <c r="BG609" i="16" s="1"/>
  <c r="DY611" i="16"/>
  <c r="BG611" i="16" s="1"/>
  <c r="DY931" i="16"/>
  <c r="BG931" i="16" s="1"/>
  <c r="DY244" i="16"/>
  <c r="BG244" i="16" s="1"/>
  <c r="DY598" i="16"/>
  <c r="BG598" i="16" s="1"/>
  <c r="DY935" i="16"/>
  <c r="BG935" i="16" s="1"/>
  <c r="DY248" i="16"/>
  <c r="BG248" i="16" s="1"/>
  <c r="DY568" i="16"/>
  <c r="BG568" i="16" s="1"/>
  <c r="DY47" i="16"/>
  <c r="BG47" i="16" s="1"/>
  <c r="DY400" i="16"/>
  <c r="BG400" i="16" s="1"/>
  <c r="DY720" i="16"/>
  <c r="BG720" i="16" s="1"/>
  <c r="DY49" i="16"/>
  <c r="BG49" i="16" s="1"/>
  <c r="DY563" i="16"/>
  <c r="BG563" i="16" s="1"/>
  <c r="DY644" i="16"/>
  <c r="BG644" i="16" s="1"/>
  <c r="DY978" i="16"/>
  <c r="BG978" i="16" s="1"/>
  <c r="DY533" i="16"/>
  <c r="BG533" i="16" s="1"/>
  <c r="DY887" i="16"/>
  <c r="BG887" i="16" s="1"/>
  <c r="DY968" i="16"/>
  <c r="BG968" i="16" s="1"/>
  <c r="DY658" i="16"/>
  <c r="BG658" i="16" s="1"/>
  <c r="DY857" i="16"/>
  <c r="BG857" i="16" s="1"/>
  <c r="DY220" i="16"/>
  <c r="BG220" i="16" s="1"/>
  <c r="DY317" i="16"/>
  <c r="BG317" i="16" s="1"/>
  <c r="DY338" i="16"/>
  <c r="BG338" i="16" s="1"/>
  <c r="DY222" i="16"/>
  <c r="BG222" i="16" s="1"/>
  <c r="DY608" i="16"/>
  <c r="BG608" i="16" s="1"/>
  <c r="DY705" i="16"/>
  <c r="BG705" i="16" s="1"/>
  <c r="DY468" i="16"/>
  <c r="BG468" i="16" s="1"/>
  <c r="DY822" i="16"/>
  <c r="BG822" i="16" s="1"/>
  <c r="DY664" i="16"/>
  <c r="BG664" i="16" s="1"/>
  <c r="DY745" i="16"/>
  <c r="BG745" i="16" s="1"/>
  <c r="DY876" i="16"/>
  <c r="BG876" i="16" s="1"/>
  <c r="DY271" i="16"/>
  <c r="BG271" i="16" s="1"/>
  <c r="DY145" i="16"/>
  <c r="BG145" i="16" s="1"/>
  <c r="DY213" i="16"/>
  <c r="BG213" i="16" s="1"/>
  <c r="DY825" i="16"/>
  <c r="BG825" i="16" s="1"/>
  <c r="DY667" i="16"/>
  <c r="BG667" i="16" s="1"/>
  <c r="DY797" i="16"/>
  <c r="BG797" i="16" s="1"/>
  <c r="DY382" i="16"/>
  <c r="BG382" i="16" s="1"/>
  <c r="BR17" i="16"/>
  <c r="BH17" i="16" s="1"/>
  <c r="J13" i="17"/>
  <c r="BR257" i="16"/>
  <c r="BH257" i="16" s="1"/>
  <c r="BR513" i="16"/>
  <c r="BH513" i="16" s="1"/>
  <c r="BR641" i="16"/>
  <c r="BH641" i="16" s="1"/>
  <c r="BR769" i="16"/>
  <c r="BH769" i="16" s="1"/>
  <c r="BR897" i="16"/>
  <c r="BH897" i="16" s="1"/>
  <c r="BR18" i="16"/>
  <c r="BH18" i="16" s="1"/>
  <c r="BR274" i="16"/>
  <c r="BH274" i="16" s="1"/>
  <c r="BR402" i="16"/>
  <c r="BH402" i="16" s="1"/>
  <c r="BR658" i="16"/>
  <c r="BH658" i="16" s="1"/>
  <c r="BR914" i="16"/>
  <c r="BH914" i="16" s="1"/>
  <c r="BR163" i="16"/>
  <c r="BH163" i="16" s="1"/>
  <c r="BR291" i="16"/>
  <c r="BH291" i="16" s="1"/>
  <c r="BR547" i="16"/>
  <c r="BH547" i="16" s="1"/>
  <c r="BR675" i="16"/>
  <c r="BH675" i="16" s="1"/>
  <c r="BR931" i="16"/>
  <c r="BH931" i="16" s="1"/>
  <c r="BR52" i="16"/>
  <c r="BH52" i="16" s="1"/>
  <c r="BR180" i="16"/>
  <c r="BH180" i="16" s="1"/>
  <c r="BR308" i="16"/>
  <c r="BH308" i="16" s="1"/>
  <c r="BR564" i="16"/>
  <c r="BH564" i="16" s="1"/>
  <c r="BR692" i="16"/>
  <c r="BH692" i="16" s="1"/>
  <c r="BR948" i="16"/>
  <c r="BH948" i="16" s="1"/>
  <c r="BR69" i="16"/>
  <c r="BH69" i="16" s="1"/>
  <c r="BR197" i="16"/>
  <c r="BH197" i="16" s="1"/>
  <c r="BR325" i="16"/>
  <c r="BH325" i="16" s="1"/>
  <c r="BR581" i="16"/>
  <c r="BH581" i="16" s="1"/>
  <c r="BR709" i="16"/>
  <c r="BH709" i="16" s="1"/>
  <c r="BR837" i="16"/>
  <c r="BH837" i="16" s="1"/>
  <c r="BR214" i="16"/>
  <c r="BH214" i="16" s="1"/>
  <c r="BR342" i="16"/>
  <c r="BH342" i="16" s="1"/>
  <c r="BR470" i="16"/>
  <c r="BH470" i="16" s="1"/>
  <c r="BR598" i="16"/>
  <c r="BH598" i="16" s="1"/>
  <c r="BR726" i="16"/>
  <c r="BH726" i="16" s="1"/>
  <c r="BR854" i="16"/>
  <c r="BH854" i="16" s="1"/>
  <c r="BR982" i="16"/>
  <c r="BH982" i="16" s="1"/>
  <c r="BR103" i="16"/>
  <c r="BH103" i="16" s="1"/>
  <c r="BR231" i="16"/>
  <c r="BH231" i="16" s="1"/>
  <c r="BR615" i="16"/>
  <c r="BH615" i="16" s="1"/>
  <c r="BR743" i="16"/>
  <c r="BH743" i="16" s="1"/>
  <c r="BR871" i="16"/>
  <c r="BH871" i="16" s="1"/>
  <c r="BR999" i="16"/>
  <c r="BH999" i="16" s="1"/>
  <c r="BR120" i="16"/>
  <c r="BH120" i="16" s="1"/>
  <c r="BR504" i="16"/>
  <c r="BH504" i="16" s="1"/>
  <c r="BR760" i="16"/>
  <c r="BH760" i="16" s="1"/>
  <c r="BR888" i="16"/>
  <c r="BH888" i="16" s="1"/>
  <c r="BR137" i="16"/>
  <c r="BH137" i="16" s="1"/>
  <c r="BR265" i="16"/>
  <c r="BH265" i="16" s="1"/>
  <c r="BR393" i="16"/>
  <c r="BH393" i="16" s="1"/>
  <c r="BR521" i="16"/>
  <c r="BH521" i="16" s="1"/>
  <c r="BR649" i="16"/>
  <c r="BH649" i="16" s="1"/>
  <c r="BR777" i="16"/>
  <c r="BH777" i="16" s="1"/>
  <c r="BR905" i="16"/>
  <c r="BH905" i="16" s="1"/>
  <c r="BR26" i="16"/>
  <c r="BH26" i="16" s="1"/>
  <c r="BR154" i="16"/>
  <c r="BH154" i="16" s="1"/>
  <c r="BR282" i="16"/>
  <c r="BH282" i="16" s="1"/>
  <c r="BR410" i="16"/>
  <c r="BH410" i="16" s="1"/>
  <c r="BR538" i="16"/>
  <c r="BH538" i="16" s="1"/>
  <c r="BR666" i="16"/>
  <c r="BH666" i="16" s="1"/>
  <c r="BR730" i="16"/>
  <c r="BH730" i="16" s="1"/>
  <c r="BR922" i="16"/>
  <c r="BH922" i="16" s="1"/>
  <c r="BR59" i="16"/>
  <c r="BH59" i="16" s="1"/>
  <c r="BR187" i="16"/>
  <c r="BH187" i="16" s="1"/>
  <c r="BR251" i="16"/>
  <c r="BH251" i="16" s="1"/>
  <c r="BR315" i="16"/>
  <c r="BH315" i="16" s="1"/>
  <c r="BR443" i="16"/>
  <c r="BH443" i="16" s="1"/>
  <c r="BR507" i="16"/>
  <c r="BH507" i="16" s="1"/>
  <c r="BR571" i="16"/>
  <c r="BH571" i="16" s="1"/>
  <c r="BR699" i="16"/>
  <c r="BH699" i="16" s="1"/>
  <c r="BR763" i="16"/>
  <c r="BH763" i="16" s="1"/>
  <c r="BR827" i="16"/>
  <c r="BH827" i="16" s="1"/>
  <c r="BR955" i="16"/>
  <c r="BH955" i="16" s="1"/>
  <c r="BR28" i="16"/>
  <c r="BH28" i="16" s="1"/>
  <c r="BR220" i="16"/>
  <c r="BH220" i="16" s="1"/>
  <c r="BR348" i="16"/>
  <c r="BH348" i="16" s="1"/>
  <c r="BR476" i="16"/>
  <c r="BH476" i="16" s="1"/>
  <c r="BR540" i="16"/>
  <c r="BH540" i="16" s="1"/>
  <c r="BR732" i="16"/>
  <c r="BH732" i="16" s="1"/>
  <c r="BR796" i="16"/>
  <c r="BH796" i="16" s="1"/>
  <c r="BR860" i="16"/>
  <c r="BH860" i="16" s="1"/>
  <c r="BR988" i="16"/>
  <c r="BH988" i="16" s="1"/>
  <c r="BR125" i="16"/>
  <c r="BH125" i="16" s="1"/>
  <c r="BR253" i="16"/>
  <c r="BH253" i="16" s="1"/>
  <c r="BR317" i="16"/>
  <c r="BH317" i="16" s="1"/>
  <c r="BR381" i="16"/>
  <c r="BH381" i="16" s="1"/>
  <c r="BR509" i="16"/>
  <c r="BH509" i="16" s="1"/>
  <c r="BR573" i="16"/>
  <c r="BH573" i="16" s="1"/>
  <c r="BR637" i="16"/>
  <c r="BH637" i="16" s="1"/>
  <c r="BR749" i="16"/>
  <c r="BH749" i="16" s="1"/>
  <c r="BR829" i="16"/>
  <c r="BH829" i="16" s="1"/>
  <c r="BR158" i="16"/>
  <c r="BH158" i="16" s="1"/>
  <c r="BR238" i="16"/>
  <c r="BH238" i="16" s="1"/>
  <c r="BR286" i="16"/>
  <c r="BH286" i="16" s="1"/>
  <c r="BR350" i="16"/>
  <c r="BH350" i="16" s="1"/>
  <c r="BR510" i="16"/>
  <c r="BH510" i="16" s="1"/>
  <c r="BR542" i="16"/>
  <c r="BH542" i="16" s="1"/>
  <c r="BR590" i="16"/>
  <c r="BH590" i="16" s="1"/>
  <c r="BR606" i="16"/>
  <c r="BH606" i="16" s="1"/>
  <c r="BR670" i="16"/>
  <c r="BH670" i="16" s="1"/>
  <c r="BR798" i="16"/>
  <c r="BH798" i="16" s="1"/>
  <c r="BR862" i="16"/>
  <c r="BH862" i="16" s="1"/>
  <c r="BR878" i="16"/>
  <c r="BH878" i="16" s="1"/>
  <c r="BR926" i="16"/>
  <c r="BH926" i="16" s="1"/>
  <c r="BR31" i="16"/>
  <c r="BH31" i="16" s="1"/>
  <c r="BR47" i="16"/>
  <c r="BH47" i="16" s="1"/>
  <c r="BR63" i="16"/>
  <c r="BH63" i="16" s="1"/>
  <c r="BR127" i="16"/>
  <c r="BH127" i="16" s="1"/>
  <c r="BR207" i="16"/>
  <c r="BH207" i="16" s="1"/>
  <c r="BR255" i="16"/>
  <c r="BH255" i="16" s="1"/>
  <c r="BR319" i="16"/>
  <c r="BH319" i="16" s="1"/>
  <c r="BR351" i="16"/>
  <c r="BH351" i="16" s="1"/>
  <c r="BR383" i="16"/>
  <c r="BH383" i="16" s="1"/>
  <c r="BR447" i="16"/>
  <c r="BH447" i="16" s="1"/>
  <c r="BR575" i="16"/>
  <c r="BH575" i="16" s="1"/>
  <c r="BR639" i="16"/>
  <c r="BH639" i="16" s="1"/>
  <c r="BR735" i="16"/>
  <c r="BH735" i="16" s="1"/>
  <c r="BR895" i="16"/>
  <c r="BH895" i="16" s="1"/>
  <c r="BR959" i="16"/>
  <c r="BH959" i="16" s="1"/>
  <c r="BR96" i="16"/>
  <c r="BH96" i="16" s="1"/>
  <c r="BR128" i="16"/>
  <c r="BH128" i="16" s="1"/>
  <c r="BR160" i="16"/>
  <c r="BH160" i="16" s="1"/>
  <c r="BR176" i="16"/>
  <c r="BH176" i="16" s="1"/>
  <c r="BR192" i="16"/>
  <c r="BH192" i="16" s="1"/>
  <c r="BR240" i="16"/>
  <c r="BH240" i="16" s="1"/>
  <c r="BR272" i="16"/>
  <c r="BH272" i="16" s="1"/>
  <c r="BR416" i="16"/>
  <c r="BH416" i="16" s="1"/>
  <c r="BR560" i="16"/>
  <c r="BH560" i="16" s="1"/>
  <c r="BR592" i="16"/>
  <c r="BH592" i="16" s="1"/>
  <c r="BR720" i="16"/>
  <c r="BH720" i="16" s="1"/>
  <c r="BR736" i="16"/>
  <c r="BH736" i="16" s="1"/>
  <c r="BR928" i="16"/>
  <c r="BH928" i="16" s="1"/>
  <c r="BR944" i="16"/>
  <c r="BH944" i="16" s="1"/>
  <c r="BR992" i="16"/>
  <c r="BH992" i="16" s="1"/>
  <c r="J8" i="17"/>
  <c r="BR232" i="16"/>
  <c r="BH232" i="16" s="1"/>
  <c r="BR552" i="16"/>
  <c r="BH552" i="16" s="1"/>
  <c r="BR945" i="16"/>
  <c r="BH945" i="16" s="1"/>
  <c r="BR241" i="16"/>
  <c r="BH241" i="16" s="1"/>
  <c r="BR221" i="16"/>
  <c r="BH221" i="16" s="1"/>
  <c r="BR153" i="16"/>
  <c r="BH153" i="16" s="1"/>
  <c r="BR200" i="16"/>
  <c r="BH200" i="16" s="1"/>
  <c r="BR601" i="16"/>
  <c r="BH601" i="16" s="1"/>
  <c r="BR194" i="16"/>
  <c r="BH194" i="16" s="1"/>
  <c r="BR856" i="16"/>
  <c r="BH856" i="16" s="1"/>
  <c r="BR404" i="16"/>
  <c r="BH404" i="16" s="1"/>
  <c r="BR818" i="16"/>
  <c r="BH818" i="16" s="1"/>
  <c r="BR117" i="16"/>
  <c r="BH117" i="16" s="1"/>
  <c r="BR708" i="16"/>
  <c r="BH708" i="16" s="1"/>
  <c r="BR65" i="16"/>
  <c r="BH65" i="16" s="1"/>
  <c r="BR98" i="16"/>
  <c r="BH98" i="16" s="1"/>
  <c r="BR572" i="16"/>
  <c r="BH572" i="16" s="1"/>
  <c r="BR904" i="16"/>
  <c r="BH904" i="16" s="1"/>
  <c r="BR643" i="16"/>
  <c r="BH643" i="16" s="1"/>
  <c r="BR652" i="16"/>
  <c r="BH652" i="16" s="1"/>
  <c r="BR145" i="16"/>
  <c r="BH145" i="16" s="1"/>
  <c r="BR450" i="16"/>
  <c r="BH450" i="16" s="1"/>
  <c r="BR184" i="16"/>
  <c r="BH184" i="16" s="1"/>
  <c r="BR865" i="16"/>
  <c r="BH865" i="16" s="1"/>
  <c r="BR338" i="16"/>
  <c r="BH338" i="16" s="1"/>
  <c r="BR844" i="16"/>
  <c r="BH844" i="16" s="1"/>
  <c r="BR609" i="16"/>
  <c r="BH609" i="16" s="1"/>
  <c r="BR209" i="16"/>
  <c r="BH209" i="16" s="1"/>
  <c r="BR753" i="16"/>
  <c r="BH753" i="16" s="1"/>
  <c r="BR813" i="16"/>
  <c r="BH813" i="16" s="1"/>
  <c r="BR861" i="16"/>
  <c r="BH861" i="16" s="1"/>
  <c r="BR297" i="16"/>
  <c r="BH297" i="16" s="1"/>
  <c r="BR190" i="16"/>
  <c r="BH190" i="16" s="1"/>
  <c r="BR714" i="16"/>
  <c r="BH714" i="16" s="1"/>
  <c r="BR202" i="16"/>
  <c r="BH202" i="16" s="1"/>
  <c r="BR938" i="16"/>
  <c r="BH938" i="16" s="1"/>
  <c r="BR283" i="16"/>
  <c r="BH283" i="16" s="1"/>
  <c r="BR664" i="16"/>
  <c r="BH664" i="16" s="1"/>
  <c r="BR523" i="16"/>
  <c r="BH523" i="16" s="1"/>
  <c r="BR329" i="16"/>
  <c r="BH329" i="16" s="1"/>
  <c r="BR345" i="16"/>
  <c r="BH345" i="16" s="1"/>
  <c r="BR426" i="16"/>
  <c r="BH426" i="16" s="1"/>
  <c r="BR1015" i="16"/>
  <c r="BH1015" i="16" s="1"/>
  <c r="BR152" i="16"/>
  <c r="BH152" i="16" s="1"/>
  <c r="BR437" i="16"/>
  <c r="BH437" i="16" s="1"/>
  <c r="BR56" i="16"/>
  <c r="BH56" i="16" s="1"/>
  <c r="BR310" i="16"/>
  <c r="BH310" i="16" s="1"/>
  <c r="BR775" i="16"/>
  <c r="BH775" i="16" s="1"/>
  <c r="BR679" i="16"/>
  <c r="BH679" i="16" s="1"/>
  <c r="BR962" i="16"/>
  <c r="BH962" i="16" s="1"/>
  <c r="BR328" i="16"/>
  <c r="BH328" i="16" s="1"/>
  <c r="BR613" i="16"/>
  <c r="BH613" i="16" s="1"/>
  <c r="BR371" i="16"/>
  <c r="BH371" i="16" s="1"/>
  <c r="BR452" i="16"/>
  <c r="BH452" i="16" s="1"/>
  <c r="BR851" i="16"/>
  <c r="BH851" i="16" s="1"/>
  <c r="BR148" i="16"/>
  <c r="BH148" i="16" s="1"/>
  <c r="BR489" i="16"/>
  <c r="BH489" i="16" s="1"/>
  <c r="BR482" i="16"/>
  <c r="BH482" i="16" s="1"/>
  <c r="BR332" i="16"/>
  <c r="BH332" i="16" s="1"/>
  <c r="BR177" i="16"/>
  <c r="BH177" i="16" s="1"/>
  <c r="BR993" i="16"/>
  <c r="BH993" i="16" s="1"/>
  <c r="BR401" i="16"/>
  <c r="BH401" i="16" s="1"/>
  <c r="BR222" i="16"/>
  <c r="BH222" i="16" s="1"/>
  <c r="BR939" i="16"/>
  <c r="BH939" i="16" s="1"/>
  <c r="BR302" i="16"/>
  <c r="BH302" i="16" s="1"/>
  <c r="BR859" i="16"/>
  <c r="BH859" i="16" s="1"/>
  <c r="BR412" i="16"/>
  <c r="BH412" i="16" s="1"/>
  <c r="BR618" i="16"/>
  <c r="BH618" i="16" s="1"/>
  <c r="BR555" i="16"/>
  <c r="BH555" i="16" s="1"/>
  <c r="BR475" i="16"/>
  <c r="BH475" i="16" s="1"/>
  <c r="BR477" i="16"/>
  <c r="BH477" i="16" s="1"/>
  <c r="BR793" i="16"/>
  <c r="BH793" i="16" s="1"/>
  <c r="BR906" i="16"/>
  <c r="BH906" i="16" s="1"/>
  <c r="BR747" i="16"/>
  <c r="BH747" i="16" s="1"/>
  <c r="BR892" i="16"/>
  <c r="BH892" i="16" s="1"/>
  <c r="BR522" i="16"/>
  <c r="BH522" i="16" s="1"/>
  <c r="BR694" i="16"/>
  <c r="BH694" i="16" s="1"/>
  <c r="BR966" i="16"/>
  <c r="BH966" i="16" s="1"/>
  <c r="BR455" i="16"/>
  <c r="BH455" i="16" s="1"/>
  <c r="BR712" i="16"/>
  <c r="BH712" i="16" s="1"/>
  <c r="BR997" i="16"/>
  <c r="BH997" i="16" s="1"/>
  <c r="BR740" i="16"/>
  <c r="BH740" i="16" s="1"/>
  <c r="BR582" i="16"/>
  <c r="BH582" i="16" s="1"/>
  <c r="BR279" i="16"/>
  <c r="BH279" i="16" s="1"/>
  <c r="BR594" i="16"/>
  <c r="BH594" i="16" s="1"/>
  <c r="BR71" i="16"/>
  <c r="BH71" i="16" s="1"/>
  <c r="BR40" i="16"/>
  <c r="BH40" i="16" s="1"/>
  <c r="BR439" i="16"/>
  <c r="BH439" i="16" s="1"/>
  <c r="BR757" i="16"/>
  <c r="BH757" i="16" s="1"/>
  <c r="BR147" i="16"/>
  <c r="BH147" i="16" s="1"/>
  <c r="BR490" i="16"/>
  <c r="BH490" i="16" s="1"/>
  <c r="BR754" i="16"/>
  <c r="BH754" i="16" s="1"/>
  <c r="BR915" i="16"/>
  <c r="BH915" i="16" s="1"/>
  <c r="BR229" i="16"/>
  <c r="BH229" i="16" s="1"/>
  <c r="BR355" i="16"/>
  <c r="BH355" i="16" s="1"/>
  <c r="BR676" i="16"/>
  <c r="BH676" i="16" s="1"/>
  <c r="BR700" i="16"/>
  <c r="BH700" i="16" s="1"/>
  <c r="BR363" i="16"/>
  <c r="BH363" i="16" s="1"/>
  <c r="BR374" i="16"/>
  <c r="BH374" i="16" s="1"/>
  <c r="BR635" i="16"/>
  <c r="BH635" i="16" s="1"/>
  <c r="BR198" i="16"/>
  <c r="BH198" i="16" s="1"/>
  <c r="BR264" i="16"/>
  <c r="BH264" i="16" s="1"/>
  <c r="BR250" i="16"/>
  <c r="BH250" i="16" s="1"/>
  <c r="BR577" i="16"/>
  <c r="BH577" i="16" s="1"/>
  <c r="BR849" i="16"/>
  <c r="BH849" i="16" s="1"/>
  <c r="BR193" i="16"/>
  <c r="BH193" i="16" s="1"/>
  <c r="BR767" i="16"/>
  <c r="BH767" i="16" s="1"/>
  <c r="BR927" i="16"/>
  <c r="BH927" i="16" s="1"/>
  <c r="BR93" i="16"/>
  <c r="BH93" i="16" s="1"/>
  <c r="BR633" i="16"/>
  <c r="BH633" i="16" s="1"/>
  <c r="BR846" i="16"/>
  <c r="BH846" i="16" s="1"/>
  <c r="BR44" i="16"/>
  <c r="BH44" i="16" s="1"/>
  <c r="BR249" i="16"/>
  <c r="BH249" i="16" s="1"/>
  <c r="BR617" i="16"/>
  <c r="BH617" i="16" s="1"/>
  <c r="BR826" i="16"/>
  <c r="BH826" i="16" s="1"/>
  <c r="BR631" i="16"/>
  <c r="BH631" i="16" s="1"/>
  <c r="BR983" i="16"/>
  <c r="BH983" i="16" s="1"/>
  <c r="BR648" i="16"/>
  <c r="BH648" i="16" s="1"/>
  <c r="BR442" i="16"/>
  <c r="BH442" i="16" s="1"/>
  <c r="BR391" i="16"/>
  <c r="BH391" i="16" s="1"/>
  <c r="BR791" i="16"/>
  <c r="BH791" i="16" s="1"/>
  <c r="BR167" i="16"/>
  <c r="BH167" i="16" s="1"/>
  <c r="BR322" i="16"/>
  <c r="BH322" i="16" s="1"/>
  <c r="BR472" i="16"/>
  <c r="BH472" i="16" s="1"/>
  <c r="BR488" i="16"/>
  <c r="BH488" i="16" s="1"/>
  <c r="BR853" i="16"/>
  <c r="BH853" i="16" s="1"/>
  <c r="BR422" i="16"/>
  <c r="BH422" i="16" s="1"/>
  <c r="BR565" i="16"/>
  <c r="BH565" i="16" s="1"/>
  <c r="BR533" i="16"/>
  <c r="BH533" i="16" s="1"/>
  <c r="BR386" i="16"/>
  <c r="BH386" i="16" s="1"/>
  <c r="BR515" i="16"/>
  <c r="BH515" i="16" s="1"/>
  <c r="BR242" i="16"/>
  <c r="BH242" i="16" s="1"/>
  <c r="BR995" i="16"/>
  <c r="BH995" i="16" s="1"/>
  <c r="BR115" i="16"/>
  <c r="BH115" i="16" s="1"/>
  <c r="BR964" i="16"/>
  <c r="BH964" i="16" s="1"/>
  <c r="BR468" i="16"/>
  <c r="BH468" i="16" s="1"/>
  <c r="BR78" i="16"/>
  <c r="BH78" i="16" s="1"/>
  <c r="BR925" i="16"/>
  <c r="BH925" i="16" s="1"/>
  <c r="BR620" i="16"/>
  <c r="BH620" i="16" s="1"/>
  <c r="BR674" i="16"/>
  <c r="BH674" i="16" s="1"/>
  <c r="BR785" i="16"/>
  <c r="BH785" i="16" s="1"/>
  <c r="BR535" i="16"/>
  <c r="BH535" i="16" s="1"/>
  <c r="BR140" i="16"/>
  <c r="BH140" i="16" s="1"/>
  <c r="BR469" i="16"/>
  <c r="BH469" i="16" s="1"/>
  <c r="BR246" i="16"/>
  <c r="BH246" i="16" s="1"/>
  <c r="BR281" i="16"/>
  <c r="BH281" i="16" s="1"/>
  <c r="BR465" i="16"/>
  <c r="BH465" i="16" s="1"/>
  <c r="BR369" i="16"/>
  <c r="BH369" i="16" s="1"/>
  <c r="BR126" i="16"/>
  <c r="BH126" i="16" s="1"/>
  <c r="BR429" i="16"/>
  <c r="BH429" i="16" s="1"/>
  <c r="BR417" i="16"/>
  <c r="BH417" i="16" s="1"/>
  <c r="BR413" i="16"/>
  <c r="BH413" i="16" s="1"/>
  <c r="BR461" i="16"/>
  <c r="BH461" i="16" s="1"/>
  <c r="BR653" i="16"/>
  <c r="BH653" i="16" s="1"/>
  <c r="BR171" i="16"/>
  <c r="BH171" i="16" s="1"/>
  <c r="BR460" i="16"/>
  <c r="BH460" i="16" s="1"/>
  <c r="BR409" i="16"/>
  <c r="BH409" i="16" s="1"/>
  <c r="BR702" i="16"/>
  <c r="BH702" i="16" s="1"/>
  <c r="BR365" i="16"/>
  <c r="BH365" i="16" s="1"/>
  <c r="BR203" i="16"/>
  <c r="BH203" i="16" s="1"/>
  <c r="BR780" i="16"/>
  <c r="BH780" i="16" s="1"/>
  <c r="BR138" i="16"/>
  <c r="BH138" i="16" s="1"/>
  <c r="BR230" i="16"/>
  <c r="BH230" i="16" s="1"/>
  <c r="BR364" i="16"/>
  <c r="BH364" i="16" s="1"/>
  <c r="BR841" i="16"/>
  <c r="BH841" i="16" s="1"/>
  <c r="BR857" i="16"/>
  <c r="BH857" i="16" s="1"/>
  <c r="BR902" i="16"/>
  <c r="BH902" i="16" s="1"/>
  <c r="BR852" i="16"/>
  <c r="BH852" i="16" s="1"/>
  <c r="BR806" i="16"/>
  <c r="BH806" i="16" s="1"/>
  <c r="BR82" i="16"/>
  <c r="BH82" i="16" s="1"/>
  <c r="BR947" i="16"/>
  <c r="BH947" i="16" s="1"/>
  <c r="BR518" i="16"/>
  <c r="BH518" i="16" s="1"/>
  <c r="BR212" i="16"/>
  <c r="BH212" i="16" s="1"/>
  <c r="BR933" i="16"/>
  <c r="BH933" i="16" s="1"/>
  <c r="BR886" i="16"/>
  <c r="BH886" i="16" s="1"/>
  <c r="BR261" i="16"/>
  <c r="BH261" i="16" s="1"/>
  <c r="BR116" i="16"/>
  <c r="BH116" i="16" s="1"/>
  <c r="BR290" i="16"/>
  <c r="BH290" i="16" s="1"/>
  <c r="BR501" i="16"/>
  <c r="BH501" i="16" s="1"/>
  <c r="BR773" i="16"/>
  <c r="BH773" i="16" s="1"/>
  <c r="BR884" i="16"/>
  <c r="BH884" i="16" s="1"/>
  <c r="BR130" i="16"/>
  <c r="BH130" i="16" s="1"/>
  <c r="BR226" i="16"/>
  <c r="BH226" i="16" s="1"/>
  <c r="BR379" i="16"/>
  <c r="BH379" i="16" s="1"/>
  <c r="BR84" i="16"/>
  <c r="BH84" i="16" s="1"/>
  <c r="BR828" i="16"/>
  <c r="BH828" i="16" s="1"/>
  <c r="BR114" i="16"/>
  <c r="BH114" i="16" s="1"/>
  <c r="BR43" i="16"/>
  <c r="BH43" i="16" s="1"/>
  <c r="BR908" i="16"/>
  <c r="BH908" i="16" s="1"/>
  <c r="BR22" i="16"/>
  <c r="BH22" i="16" s="1"/>
  <c r="BR627" i="16"/>
  <c r="BH627" i="16" s="1"/>
  <c r="BR25" i="16"/>
  <c r="BH25" i="16" s="1"/>
  <c r="BR81" i="16"/>
  <c r="BH81" i="16" s="1"/>
  <c r="BR929" i="16"/>
  <c r="BH929" i="16" s="1"/>
  <c r="BR288" i="16"/>
  <c r="BH288" i="16" s="1"/>
  <c r="BR1006" i="16"/>
  <c r="BH1006" i="16" s="1"/>
  <c r="BR797" i="16"/>
  <c r="BH797" i="16" s="1"/>
  <c r="BR656" i="16"/>
  <c r="BH656" i="16" s="1"/>
  <c r="BR494" i="16"/>
  <c r="BH494" i="16" s="1"/>
  <c r="BR159" i="16"/>
  <c r="BH159" i="16" s="1"/>
  <c r="BR602" i="16"/>
  <c r="BH602" i="16" s="1"/>
  <c r="BR762" i="16"/>
  <c r="BH762" i="16" s="1"/>
  <c r="BR270" i="16"/>
  <c r="BH270" i="16" s="1"/>
  <c r="BR942" i="16"/>
  <c r="BH942" i="16" s="1"/>
  <c r="BR206" i="16"/>
  <c r="BH206" i="16" s="1"/>
  <c r="BR956" i="16"/>
  <c r="BH956" i="16" s="1"/>
  <c r="BR937" i="16"/>
  <c r="BH937" i="16" s="1"/>
  <c r="BR218" i="16"/>
  <c r="BH218" i="16" s="1"/>
  <c r="BR430" i="16"/>
  <c r="BH430" i="16" s="1"/>
  <c r="BR876" i="16"/>
  <c r="BH876" i="16" s="1"/>
  <c r="BR252" i="16"/>
  <c r="BH252" i="16" s="1"/>
  <c r="BR599" i="16"/>
  <c r="BH599" i="16" s="1"/>
  <c r="BR87" i="16"/>
  <c r="BH87" i="16" s="1"/>
  <c r="BR745" i="16"/>
  <c r="BH745" i="16" s="1"/>
  <c r="BR118" i="16"/>
  <c r="BH118" i="16" s="1"/>
  <c r="BR1013" i="16"/>
  <c r="BH1013" i="16" s="1"/>
  <c r="BR356" i="16"/>
  <c r="BH356" i="16" s="1"/>
  <c r="BR534" i="16"/>
  <c r="BH534" i="16" s="1"/>
  <c r="BR341" i="16"/>
  <c r="BH341" i="16" s="1"/>
  <c r="BR181" i="16"/>
  <c r="BH181" i="16" s="1"/>
  <c r="BR967" i="16"/>
  <c r="BH967" i="16" s="1"/>
  <c r="BR150" i="16"/>
  <c r="BH150" i="16" s="1"/>
  <c r="BR519" i="16"/>
  <c r="BH519" i="16" s="1"/>
  <c r="BR900" i="16"/>
  <c r="BH900" i="16" s="1"/>
  <c r="BR37" i="16"/>
  <c r="BH37" i="16" s="1"/>
  <c r="BR275" i="16"/>
  <c r="BH275" i="16" s="1"/>
  <c r="BR434" i="16"/>
  <c r="BH434" i="16" s="1"/>
  <c r="BR277" i="16"/>
  <c r="BH277" i="16" s="1"/>
  <c r="BR789" i="16"/>
  <c r="BH789" i="16" s="1"/>
  <c r="BR642" i="16"/>
  <c r="BH642" i="16" s="1"/>
  <c r="BR67" i="16"/>
  <c r="BH67" i="16" s="1"/>
  <c r="BR525" i="16"/>
  <c r="BH525" i="16" s="1"/>
  <c r="BR807" i="16"/>
  <c r="BH807" i="16" s="1"/>
  <c r="BR545" i="16"/>
  <c r="BH545" i="16" s="1"/>
  <c r="BR244" i="16"/>
  <c r="BH244" i="16" s="1"/>
  <c r="BR776" i="16"/>
  <c r="BH776" i="16" s="1"/>
  <c r="BR357" i="16"/>
  <c r="BH357" i="16" s="1"/>
  <c r="BR72" i="16"/>
  <c r="BH72" i="16" s="1"/>
  <c r="BR766" i="16"/>
  <c r="BH766" i="16" s="1"/>
  <c r="BR689" i="16"/>
  <c r="BH689" i="16" s="1"/>
  <c r="BR335" i="16"/>
  <c r="BH335" i="16" s="1"/>
  <c r="BR543" i="16"/>
  <c r="BH543" i="16" s="1"/>
  <c r="BR445" i="16"/>
  <c r="BH445" i="16" s="1"/>
  <c r="BR29" i="16"/>
  <c r="BH29" i="16" s="1"/>
  <c r="BR894" i="16"/>
  <c r="BH894" i="16" s="1"/>
  <c r="BR318" i="16"/>
  <c r="BH318" i="16" s="1"/>
  <c r="BR842" i="16"/>
  <c r="BH842" i="16" s="1"/>
  <c r="BR924" i="16"/>
  <c r="BH924" i="16" s="1"/>
  <c r="BR122" i="16"/>
  <c r="BH122" i="16" s="1"/>
  <c r="BR715" i="16"/>
  <c r="BH715" i="16" s="1"/>
  <c r="BR953" i="16"/>
  <c r="BH953" i="16" s="1"/>
  <c r="BR457" i="16"/>
  <c r="BH457" i="16" s="1"/>
  <c r="BR473" i="16"/>
  <c r="BH473" i="16" s="1"/>
  <c r="BR554" i="16"/>
  <c r="BH554" i="16" s="1"/>
  <c r="BR438" i="16"/>
  <c r="BH438" i="16" s="1"/>
  <c r="BR935" i="16"/>
  <c r="BH935" i="16" s="1"/>
  <c r="BR984" i="16"/>
  <c r="BH984" i="16" s="1"/>
  <c r="BR980" i="16"/>
  <c r="BH980" i="16" s="1"/>
  <c r="BR548" i="16"/>
  <c r="BH548" i="16" s="1"/>
  <c r="BR532" i="16"/>
  <c r="BH532" i="16" s="1"/>
  <c r="BR946" i="16"/>
  <c r="BH946" i="16" s="1"/>
  <c r="BR178" i="16"/>
  <c r="BH178" i="16" s="1"/>
  <c r="BR245" i="16"/>
  <c r="BH245" i="16" s="1"/>
  <c r="BR517" i="16"/>
  <c r="BH517" i="16" s="1"/>
  <c r="BR500" i="16"/>
  <c r="BH500" i="16" s="1"/>
  <c r="BR546" i="16"/>
  <c r="BH546" i="16" s="1"/>
  <c r="BR808" i="16"/>
  <c r="BH808" i="16" s="1"/>
  <c r="BR324" i="16"/>
  <c r="BH324" i="16" s="1"/>
  <c r="BR493" i="16"/>
  <c r="BH493" i="16" s="1"/>
  <c r="BR428" i="16"/>
  <c r="BH428" i="16" s="1"/>
  <c r="BR921" i="16"/>
  <c r="BH921" i="16" s="1"/>
  <c r="BR496" i="16"/>
  <c r="BH496" i="16" s="1"/>
  <c r="BR479" i="16"/>
  <c r="BH479" i="16" s="1"/>
  <c r="BR783" i="16"/>
  <c r="BH783" i="16" s="1"/>
  <c r="BR941" i="16"/>
  <c r="BH941" i="16" s="1"/>
  <c r="BR431" i="16"/>
  <c r="BH431" i="16" s="1"/>
  <c r="BR60" i="16"/>
  <c r="BH60" i="16" s="1"/>
  <c r="BR425" i="16"/>
  <c r="BH425" i="16" s="1"/>
  <c r="BR746" i="16"/>
  <c r="BH746" i="16" s="1"/>
  <c r="BR683" i="16"/>
  <c r="BH683" i="16" s="1"/>
  <c r="BR46" i="16"/>
  <c r="BH46" i="16" s="1"/>
  <c r="BR603" i="16"/>
  <c r="BH603" i="16" s="1"/>
  <c r="BR605" i="16"/>
  <c r="BH605" i="16" s="1"/>
  <c r="BR41" i="16"/>
  <c r="BH41" i="16" s="1"/>
  <c r="BR330" i="16"/>
  <c r="BH330" i="16" s="1"/>
  <c r="BR234" i="16"/>
  <c r="BH234" i="16" s="1"/>
  <c r="BR781" i="16"/>
  <c r="BH781" i="16" s="1"/>
  <c r="BR299" i="16"/>
  <c r="BH299" i="16" s="1"/>
  <c r="BR411" i="16"/>
  <c r="BH411" i="16" s="1"/>
  <c r="BR792" i="16"/>
  <c r="BH792" i="16" s="1"/>
  <c r="BR651" i="16"/>
  <c r="BH651" i="16" s="1"/>
  <c r="BR981" i="16"/>
  <c r="BH981" i="16" s="1"/>
  <c r="BR185" i="16"/>
  <c r="BH185" i="16" s="1"/>
  <c r="BR650" i="16"/>
  <c r="BH650" i="16" s="1"/>
  <c r="BR408" i="16"/>
  <c r="BH408" i="16" s="1"/>
  <c r="BR139" i="16"/>
  <c r="BH139" i="16" s="1"/>
  <c r="BR380" i="16"/>
  <c r="BH380" i="16" s="1"/>
  <c r="BR727" i="16"/>
  <c r="BH727" i="16" s="1"/>
  <c r="BR312" i="16"/>
  <c r="BH312" i="16" s="1"/>
  <c r="BR563" i="16"/>
  <c r="BH563" i="16" s="1"/>
  <c r="BR868" i="16"/>
  <c r="BH868" i="16" s="1"/>
  <c r="BR710" i="16"/>
  <c r="BH710" i="16" s="1"/>
  <c r="BR484" i="16"/>
  <c r="BH484" i="16" s="1"/>
  <c r="BR451" i="16"/>
  <c r="BH451" i="16" s="1"/>
  <c r="BR787" i="16"/>
  <c r="BH787" i="16" s="1"/>
  <c r="BR233" i="16"/>
  <c r="BH233" i="16" s="1"/>
  <c r="BR707" i="16"/>
  <c r="BH707" i="16" s="1"/>
  <c r="BR236" i="16"/>
  <c r="BH236" i="16" s="1"/>
  <c r="BR742" i="16"/>
  <c r="BH742" i="16" s="1"/>
  <c r="BR454" i="16"/>
  <c r="BH454" i="16" s="1"/>
  <c r="BR58" i="16"/>
  <c r="BH58" i="16" s="1"/>
  <c r="BR121" i="16"/>
  <c r="BH121" i="16" s="1"/>
  <c r="BR705" i="16"/>
  <c r="BH705" i="16" s="1"/>
  <c r="BR977" i="16"/>
  <c r="BH977" i="16" s="1"/>
  <c r="BR384" i="16"/>
  <c r="BH384" i="16" s="1"/>
  <c r="BR593" i="16"/>
  <c r="BH593" i="16" s="1"/>
  <c r="BR848" i="16"/>
  <c r="BH848" i="16" s="1"/>
  <c r="BR464" i="16"/>
  <c r="BH464" i="16" s="1"/>
  <c r="BR704" i="16"/>
  <c r="BH704" i="16" s="1"/>
  <c r="BR815" i="16"/>
  <c r="BH815" i="16" s="1"/>
  <c r="BR657" i="16"/>
  <c r="BH657" i="16" s="1"/>
  <c r="BR320" i="16"/>
  <c r="BH320" i="16" s="1"/>
  <c r="BR591" i="16"/>
  <c r="BH591" i="16" s="1"/>
  <c r="BR33" i="16"/>
  <c r="BH33" i="16" s="1"/>
  <c r="BR875" i="16"/>
  <c r="BH875" i="16" s="1"/>
  <c r="BR268" i="16"/>
  <c r="BH268" i="16" s="1"/>
  <c r="BR491" i="16"/>
  <c r="BH491" i="16" s="1"/>
  <c r="BR583" i="16"/>
  <c r="BH583" i="16" s="1"/>
  <c r="BR680" i="16"/>
  <c r="BH680" i="16" s="1"/>
  <c r="BR840" i="16"/>
  <c r="BH840" i="16" s="1"/>
  <c r="BR600" i="16"/>
  <c r="BH600" i="16" s="1"/>
  <c r="BR616" i="16"/>
  <c r="BH616" i="16" s="1"/>
  <c r="BR135" i="16"/>
  <c r="BH135" i="16" s="1"/>
  <c r="BR407" i="16"/>
  <c r="BH407" i="16" s="1"/>
  <c r="BR850" i="16"/>
  <c r="BH850" i="16" s="1"/>
  <c r="BR199" i="16"/>
  <c r="BH199" i="16" s="1"/>
  <c r="BR567" i="16"/>
  <c r="BH567" i="16" s="1"/>
  <c r="BR88" i="16"/>
  <c r="BH88" i="16" s="1"/>
  <c r="BR339" i="16"/>
  <c r="BH339" i="16" s="1"/>
  <c r="BR292" i="16"/>
  <c r="BH292" i="16" s="1"/>
  <c r="BR276" i="16"/>
  <c r="BH276" i="16" s="1"/>
  <c r="BR195" i="16"/>
  <c r="BH195" i="16" s="1"/>
  <c r="BR916" i="16"/>
  <c r="BH916" i="16" s="1"/>
  <c r="BR388" i="16"/>
  <c r="BH388" i="16" s="1"/>
  <c r="BR690" i="16"/>
  <c r="BH690" i="16" s="1"/>
  <c r="BR280" i="16"/>
  <c r="BH280" i="16" s="1"/>
  <c r="BR1005" i="16"/>
  <c r="BH1005" i="16" s="1"/>
  <c r="BR162" i="16"/>
  <c r="BH162" i="16" s="1"/>
  <c r="BR741" i="16"/>
  <c r="BH741" i="16" s="1"/>
  <c r="BR973" i="16"/>
  <c r="BH973" i="16" s="1"/>
  <c r="BR722" i="16"/>
  <c r="BH722" i="16" s="1"/>
  <c r="BR343" i="16"/>
  <c r="BH343" i="16" s="1"/>
  <c r="BR256" i="16"/>
  <c r="BH256" i="16" s="1"/>
  <c r="BR684" i="16"/>
  <c r="BH684" i="16" s="1"/>
  <c r="BR333" i="16"/>
  <c r="BH333" i="16" s="1"/>
  <c r="BR899" i="16"/>
  <c r="BH899" i="16" s="1"/>
  <c r="BR936" i="16"/>
  <c r="BH936" i="16" s="1"/>
  <c r="BR219" i="16"/>
  <c r="BH219" i="16" s="1"/>
  <c r="BR321" i="16"/>
  <c r="BH321" i="16" s="1"/>
  <c r="BR113" i="16"/>
  <c r="BH113" i="16" s="1"/>
  <c r="BR734" i="16"/>
  <c r="BH734" i="16" s="1"/>
  <c r="BR254" i="16"/>
  <c r="BH254" i="16" s="1"/>
  <c r="BR623" i="16"/>
  <c r="BH623" i="16" s="1"/>
  <c r="BR673" i="16"/>
  <c r="BH673" i="16" s="1"/>
  <c r="BR912" i="16"/>
  <c r="BH912" i="16" s="1"/>
  <c r="BR304" i="16"/>
  <c r="BH304" i="16" s="1"/>
  <c r="BR173" i="16"/>
  <c r="BH173" i="16" s="1"/>
  <c r="BR111" i="16"/>
  <c r="BH111" i="16" s="1"/>
  <c r="BR91" i="16"/>
  <c r="BH91" i="16" s="1"/>
  <c r="BR940" i="16"/>
  <c r="BH940" i="16" s="1"/>
  <c r="BR588" i="16"/>
  <c r="BH588" i="16" s="1"/>
  <c r="BR537" i="16"/>
  <c r="BH537" i="16" s="1"/>
  <c r="BR77" i="16"/>
  <c r="BH77" i="16" s="1"/>
  <c r="BR621" i="16"/>
  <c r="BH621" i="16" s="1"/>
  <c r="BR782" i="16"/>
  <c r="BH782" i="16" s="1"/>
  <c r="BR331" i="16"/>
  <c r="BH331" i="16" s="1"/>
  <c r="BR974" i="16"/>
  <c r="BH974" i="16" s="1"/>
  <c r="BR172" i="16"/>
  <c r="BH172" i="16" s="1"/>
  <c r="BR377" i="16"/>
  <c r="BH377" i="16" s="1"/>
  <c r="BR170" i="16"/>
  <c r="BH170" i="16" s="1"/>
  <c r="BR954" i="16"/>
  <c r="BH954" i="16" s="1"/>
  <c r="BR759" i="16"/>
  <c r="BH759" i="16" s="1"/>
  <c r="BR358" i="16"/>
  <c r="BH358" i="16" s="1"/>
  <c r="BR492" i="16"/>
  <c r="BH492" i="16" s="1"/>
  <c r="BR969" i="16"/>
  <c r="BH969" i="16" s="1"/>
  <c r="BR247" i="16"/>
  <c r="BH247" i="16" s="1"/>
  <c r="BR539" i="16"/>
  <c r="BH539" i="16" s="1"/>
  <c r="BR920" i="16"/>
  <c r="BH920" i="16" s="1"/>
  <c r="BR779" i="16"/>
  <c r="BH779" i="16" s="1"/>
  <c r="BR919" i="16"/>
  <c r="BH919" i="16" s="1"/>
  <c r="BR423" i="16"/>
  <c r="BH423" i="16" s="1"/>
  <c r="BR706" i="16"/>
  <c r="BH706" i="16" s="1"/>
  <c r="BR824" i="16"/>
  <c r="BH824" i="16" s="1"/>
  <c r="BR100" i="16"/>
  <c r="BH100" i="16" s="1"/>
  <c r="BR646" i="16"/>
  <c r="BH646" i="16" s="1"/>
  <c r="BR596" i="16"/>
  <c r="BH596" i="16" s="1"/>
  <c r="BR550" i="16"/>
  <c r="BH550" i="16" s="1"/>
  <c r="BR821" i="16"/>
  <c r="BH821" i="16" s="1"/>
  <c r="BR440" i="16"/>
  <c r="BH440" i="16" s="1"/>
  <c r="BR691" i="16"/>
  <c r="BH691" i="16" s="1"/>
  <c r="BR403" i="16"/>
  <c r="BH403" i="16" s="1"/>
  <c r="BR131" i="16"/>
  <c r="BH131" i="16" s="1"/>
  <c r="BR882" i="16"/>
  <c r="BH882" i="16" s="1"/>
  <c r="BR19" i="16"/>
  <c r="BH19" i="16" s="1"/>
  <c r="BR499" i="16"/>
  <c r="BH499" i="16" s="1"/>
  <c r="BR611" i="16"/>
  <c r="BH611" i="16" s="1"/>
  <c r="BR979" i="16"/>
  <c r="BH979" i="16" s="1"/>
  <c r="BR804" i="16"/>
  <c r="BH804" i="16" s="1"/>
  <c r="BR823" i="16"/>
  <c r="BH823" i="16" s="1"/>
  <c r="BR751" i="16"/>
  <c r="BH751" i="16" s="1"/>
  <c r="BR508" i="16"/>
  <c r="BH508" i="16" s="1"/>
  <c r="BR923" i="16"/>
  <c r="BH923" i="16" s="1"/>
  <c r="BR903" i="16"/>
  <c r="BH903" i="16" s="1"/>
  <c r="BR788" i="16"/>
  <c r="BH788" i="16" s="1"/>
  <c r="BR344" i="16"/>
  <c r="BH344" i="16" s="1"/>
  <c r="BR693" i="16"/>
  <c r="BH693" i="16" s="1"/>
  <c r="BR79" i="16"/>
  <c r="BH79" i="16" s="1"/>
  <c r="BR682" i="16"/>
  <c r="BH682" i="16" s="1"/>
  <c r="BR97" i="16"/>
  <c r="BH97" i="16" s="1"/>
  <c r="BR1008" i="16"/>
  <c r="BH1008" i="16" s="1"/>
  <c r="BR95" i="16"/>
  <c r="BH95" i="16" s="1"/>
  <c r="J21" i="17" a="1"/>
  <c r="J21" i="17" s="1"/>
  <c r="J20" i="17" a="1"/>
  <c r="J20" i="17" s="1"/>
  <c r="BR399" i="16"/>
  <c r="BH399" i="16" s="1"/>
  <c r="BR557" i="16"/>
  <c r="BH557" i="16" s="1"/>
  <c r="BR32" i="16"/>
  <c r="BH32" i="16" s="1"/>
  <c r="BR622" i="16"/>
  <c r="BH622" i="16" s="1"/>
  <c r="BR541" i="16"/>
  <c r="BH541" i="16" s="1"/>
  <c r="BR208" i="16"/>
  <c r="BH208" i="16" s="1"/>
  <c r="BR832" i="16"/>
  <c r="BH832" i="16" s="1"/>
  <c r="BR334" i="16"/>
  <c r="BH334" i="16" s="1"/>
  <c r="BR346" i="16"/>
  <c r="BH346" i="16" s="1"/>
  <c r="BR553" i="16"/>
  <c r="BH553" i="16" s="1"/>
  <c r="BR266" i="16"/>
  <c r="BH266" i="16" s="1"/>
  <c r="BR985" i="16"/>
  <c r="BH985" i="16" s="1"/>
  <c r="BR1003" i="16"/>
  <c r="BH1003" i="16" s="1"/>
  <c r="BR70" i="16"/>
  <c r="BH70" i="16" s="1"/>
  <c r="BR934" i="16"/>
  <c r="BH934" i="16" s="1"/>
  <c r="BR23" i="16"/>
  <c r="BH23" i="16" s="1"/>
  <c r="BR183" i="16"/>
  <c r="BH183" i="16" s="1"/>
  <c r="BR950" i="16"/>
  <c r="BH950" i="16" s="1"/>
  <c r="BR711" i="16"/>
  <c r="BH711" i="16" s="1"/>
  <c r="BR514" i="16"/>
  <c r="BH514" i="16" s="1"/>
  <c r="BR485" i="16"/>
  <c r="BH485" i="16" s="1"/>
  <c r="BR243" i="16"/>
  <c r="BH243" i="16" s="1"/>
  <c r="BR227" i="16"/>
  <c r="BH227" i="16" s="1"/>
  <c r="BR196" i="16"/>
  <c r="BH196" i="16" s="1"/>
  <c r="BR1002" i="16"/>
  <c r="BH1002" i="16" s="1"/>
  <c r="BR835" i="16"/>
  <c r="BH835" i="16" s="1"/>
  <c r="BR949" i="16"/>
  <c r="BH949" i="16" s="1"/>
  <c r="BR213" i="16"/>
  <c r="BH213" i="16" s="1"/>
  <c r="BR20" i="16"/>
  <c r="BH20" i="16" s="1"/>
  <c r="BR161" i="16"/>
  <c r="BH161" i="16" s="1"/>
  <c r="BR877" i="16"/>
  <c r="BH877" i="16" s="1"/>
  <c r="BR800" i="16"/>
  <c r="BH800" i="16" s="1"/>
  <c r="BR805" i="16"/>
  <c r="BH805" i="16" s="1"/>
  <c r="BR314" i="16"/>
  <c r="BH314" i="16" s="1"/>
  <c r="BR66" i="16"/>
  <c r="BH66" i="16" s="1"/>
  <c r="BR817" i="16"/>
  <c r="BH817" i="16" s="1"/>
  <c r="BR671" i="16"/>
  <c r="BH671" i="16" s="1"/>
  <c r="BR287" i="16"/>
  <c r="BH287" i="16" s="1"/>
  <c r="BR189" i="16"/>
  <c r="BH189" i="16" s="1"/>
  <c r="BR144" i="16"/>
  <c r="BH144" i="16" s="1"/>
  <c r="BR109" i="16"/>
  <c r="BH109" i="16" s="1"/>
  <c r="BR890" i="16"/>
  <c r="BH890" i="16" s="1"/>
  <c r="BR398" i="16"/>
  <c r="BH398" i="16" s="1"/>
  <c r="BR378" i="16"/>
  <c r="BH378" i="16" s="1"/>
  <c r="BR668" i="16"/>
  <c r="BH668" i="16" s="1"/>
  <c r="BR889" i="16"/>
  <c r="BH889" i="16" s="1"/>
  <c r="BR136" i="16"/>
  <c r="BH136" i="16" s="1"/>
  <c r="BR810" i="16"/>
  <c r="BH810" i="16" s="1"/>
  <c r="BR697" i="16"/>
  <c r="BH697" i="16" s="1"/>
  <c r="BR873" i="16"/>
  <c r="BH873" i="16" s="1"/>
  <c r="BR502" i="16"/>
  <c r="BH502" i="16" s="1"/>
  <c r="BR887" i="16"/>
  <c r="BH887" i="16" s="1"/>
  <c r="BR662" i="16"/>
  <c r="BH662" i="16" s="1"/>
  <c r="BR38" i="16"/>
  <c r="BH38" i="16" s="1"/>
  <c r="BR309" i="16"/>
  <c r="BH309" i="16" s="1"/>
  <c r="BR51" i="16"/>
  <c r="BH51" i="16" s="1"/>
  <c r="BR278" i="16"/>
  <c r="BH278" i="16" s="1"/>
  <c r="BR182" i="16"/>
  <c r="BH182" i="16" s="1"/>
  <c r="BR647" i="16"/>
  <c r="BH647" i="16" s="1"/>
  <c r="BR551" i="16"/>
  <c r="BH551" i="16" s="1"/>
  <c r="BR834" i="16"/>
  <c r="BH834" i="16" s="1"/>
  <c r="BR389" i="16"/>
  <c r="BH389" i="16" s="1"/>
  <c r="BR372" i="16"/>
  <c r="BH372" i="16" s="1"/>
  <c r="BR418" i="16"/>
  <c r="BH418" i="16" s="1"/>
  <c r="BR629" i="16"/>
  <c r="BH629" i="16" s="1"/>
  <c r="BR258" i="16"/>
  <c r="BH258" i="16" s="1"/>
  <c r="BR626" i="16"/>
  <c r="BH626" i="16" s="1"/>
  <c r="BR354" i="16"/>
  <c r="BH354" i="16" s="1"/>
  <c r="BR659" i="16"/>
  <c r="BH659" i="16" s="1"/>
  <c r="BR101" i="16"/>
  <c r="BH101" i="16" s="1"/>
  <c r="BR307" i="16"/>
  <c r="BH307" i="16" s="1"/>
  <c r="BR387" i="16"/>
  <c r="BH387" i="16" s="1"/>
  <c r="BR1011" i="16"/>
  <c r="BH1011" i="16" s="1"/>
  <c r="BR640" i="16"/>
  <c r="BH640" i="16" s="1"/>
  <c r="BR961" i="16"/>
  <c r="BH961" i="16" s="1"/>
  <c r="BR816" i="16"/>
  <c r="BH816" i="16" s="1"/>
  <c r="BR845" i="16"/>
  <c r="BH845" i="16" s="1"/>
  <c r="BR217" i="16"/>
  <c r="BH217" i="16" s="1"/>
  <c r="BR211" i="16"/>
  <c r="BH211" i="16" s="1"/>
  <c r="BR578" i="16"/>
  <c r="BH578" i="16" s="1"/>
  <c r="BR201" i="16"/>
  <c r="BH201" i="16" s="1"/>
  <c r="BR918" i="16"/>
  <c r="BH918" i="16" s="1"/>
  <c r="BR716" i="16"/>
  <c r="BH716" i="16" s="1"/>
  <c r="BR433" i="16"/>
  <c r="BH433" i="16" s="1"/>
  <c r="BR624" i="16"/>
  <c r="BH624" i="16" s="1"/>
  <c r="BR833" i="16"/>
  <c r="BH833" i="16" s="1"/>
  <c r="BR737" i="16"/>
  <c r="BH737" i="16" s="1"/>
  <c r="BR157" i="16"/>
  <c r="BH157" i="16" s="1"/>
  <c r="BR607" i="16"/>
  <c r="BH607" i="16" s="1"/>
  <c r="BR911" i="16"/>
  <c r="BH911" i="16" s="1"/>
  <c r="BR223" i="16"/>
  <c r="BH223" i="16" s="1"/>
  <c r="BR273" i="16"/>
  <c r="BH273" i="16" s="1"/>
  <c r="BR94" i="16"/>
  <c r="BH94" i="16" s="1"/>
  <c r="BR811" i="16"/>
  <c r="BH811" i="16" s="1"/>
  <c r="BR174" i="16"/>
  <c r="BH174" i="16" s="1"/>
  <c r="BR731" i="16"/>
  <c r="BH731" i="16" s="1"/>
  <c r="BR169" i="16"/>
  <c r="BH169" i="16" s="1"/>
  <c r="BR62" i="16"/>
  <c r="BH62" i="16" s="1"/>
  <c r="BR458" i="16"/>
  <c r="BH458" i="16" s="1"/>
  <c r="BR843" i="16"/>
  <c r="BH843" i="16" s="1"/>
  <c r="BR347" i="16"/>
  <c r="BH347" i="16" s="1"/>
  <c r="BR585" i="16"/>
  <c r="BH585" i="16" s="1"/>
  <c r="BR778" i="16"/>
  <c r="BH778" i="16" s="1"/>
  <c r="BR536" i="16"/>
  <c r="BH536" i="16" s="1"/>
  <c r="BR73" i="16"/>
  <c r="BH73" i="16" s="1"/>
  <c r="BR89" i="16"/>
  <c r="BH89" i="16" s="1"/>
  <c r="BR394" i="16"/>
  <c r="BH394" i="16" s="1"/>
  <c r="BR566" i="16"/>
  <c r="BH566" i="16" s="1"/>
  <c r="BR838" i="16"/>
  <c r="BH838" i="16" s="1"/>
  <c r="BR326" i="16"/>
  <c r="BH326" i="16" s="1"/>
  <c r="BR151" i="16"/>
  <c r="BH151" i="16" s="1"/>
  <c r="BR466" i="16"/>
  <c r="BH466" i="16" s="1"/>
  <c r="BR165" i="16"/>
  <c r="BH165" i="16" s="1"/>
  <c r="BR562" i="16"/>
  <c r="BH562" i="16" s="1"/>
  <c r="BR405" i="16"/>
  <c r="BH405" i="16" s="1"/>
  <c r="BR901" i="16"/>
  <c r="BH901" i="16" s="1"/>
  <c r="BR1012" i="16"/>
  <c r="BH1012" i="16" s="1"/>
  <c r="BR34" i="16"/>
  <c r="BH34" i="16" s="1"/>
  <c r="BR770" i="16"/>
  <c r="BH770" i="16" s="1"/>
  <c r="BR27" i="16"/>
  <c r="BH27" i="16" s="1"/>
  <c r="BR869" i="16"/>
  <c r="BH869" i="16" s="1"/>
  <c r="BR867" i="16"/>
  <c r="BH867" i="16" s="1"/>
  <c r="BR638" i="16"/>
  <c r="BH638" i="16" s="1"/>
  <c r="BR186" i="16"/>
  <c r="BH186" i="16" s="1"/>
  <c r="BR628" i="16"/>
  <c r="BH628" i="16" s="1"/>
  <c r="BR688" i="16"/>
  <c r="BH688" i="16" s="1"/>
  <c r="BR481" i="16"/>
  <c r="BH481" i="16" s="1"/>
  <c r="BR512" i="16"/>
  <c r="BH512" i="16" s="1"/>
  <c r="BR1009" i="16"/>
  <c r="BH1009" i="16" s="1"/>
  <c r="BR478" i="16"/>
  <c r="BH478" i="16" s="1"/>
  <c r="BR112" i="16"/>
  <c r="BH112" i="16" s="1"/>
  <c r="BR448" i="16"/>
  <c r="BH448" i="16" s="1"/>
  <c r="BR559" i="16"/>
  <c r="BH559" i="16" s="1"/>
  <c r="BR528" i="16"/>
  <c r="BH528" i="16" s="1"/>
  <c r="BR799" i="16"/>
  <c r="BH799" i="16" s="1"/>
  <c r="BR701" i="16"/>
  <c r="BH701" i="16" s="1"/>
  <c r="BR717" i="16"/>
  <c r="BH717" i="16" s="1"/>
  <c r="BR362" i="16"/>
  <c r="BH362" i="16" s="1"/>
  <c r="BR909" i="16"/>
  <c r="BH909" i="16" s="1"/>
  <c r="BR105" i="16"/>
  <c r="BH105" i="16" s="1"/>
  <c r="BR619" i="16"/>
  <c r="BH619" i="16" s="1"/>
  <c r="BR764" i="16"/>
  <c r="BH764" i="16" s="1"/>
  <c r="BR855" i="16"/>
  <c r="BH855" i="16" s="1"/>
  <c r="BR392" i="16"/>
  <c r="BH392" i="16" s="1"/>
  <c r="BR996" i="16"/>
  <c r="BH996" i="16" s="1"/>
  <c r="BR263" i="16"/>
  <c r="BH263" i="16" s="1"/>
  <c r="BR663" i="16"/>
  <c r="BH663" i="16" s="1"/>
  <c r="BR978" i="16"/>
  <c r="BH978" i="16" s="1"/>
  <c r="BR327" i="16"/>
  <c r="BH327" i="16" s="1"/>
  <c r="BR424" i="16"/>
  <c r="BH424" i="16" s="1"/>
  <c r="BR612" i="16"/>
  <c r="BH612" i="16" s="1"/>
  <c r="BR790" i="16"/>
  <c r="BH790" i="16" s="1"/>
  <c r="BR725" i="16"/>
  <c r="BH725" i="16" s="1"/>
  <c r="BR166" i="16"/>
  <c r="BH166" i="16" s="1"/>
  <c r="BR660" i="16"/>
  <c r="BH660" i="16" s="1"/>
  <c r="BR132" i="16"/>
  <c r="BH132" i="16" s="1"/>
  <c r="BR677" i="16"/>
  <c r="BH677" i="16" s="1"/>
  <c r="BR133" i="16"/>
  <c r="BH133" i="16" s="1"/>
  <c r="BR373" i="16"/>
  <c r="BH373" i="16" s="1"/>
  <c r="BR645" i="16"/>
  <c r="BH645" i="16" s="1"/>
  <c r="BR756" i="16"/>
  <c r="BH756" i="16" s="1"/>
  <c r="BR930" i="16"/>
  <c r="BH930" i="16" s="1"/>
  <c r="BR885" i="16"/>
  <c r="BH885" i="16" s="1"/>
  <c r="BR872" i="16"/>
  <c r="BH872" i="16" s="1"/>
  <c r="BR294" i="16"/>
  <c r="BH294" i="16" s="1"/>
  <c r="BR168" i="16"/>
  <c r="BH168" i="16" s="1"/>
  <c r="BR863" i="16"/>
  <c r="BH863" i="16" s="1"/>
  <c r="BR300" i="16"/>
  <c r="BH300" i="16" s="1"/>
  <c r="BR396" i="16"/>
  <c r="BH396" i="16" s="1"/>
  <c r="BR462" i="16"/>
  <c r="BH462" i="16" s="1"/>
  <c r="BR976" i="16"/>
  <c r="BH976" i="16" s="1"/>
  <c r="BR625" i="16"/>
  <c r="BH625" i="16" s="1"/>
  <c r="BR449" i="16"/>
  <c r="BH449" i="16" s="1"/>
  <c r="BR721" i="16"/>
  <c r="BH721" i="16" s="1"/>
  <c r="BR719" i="16"/>
  <c r="BH719" i="16" s="1"/>
  <c r="BR289" i="16"/>
  <c r="BH289" i="16" s="1"/>
  <c r="BR285" i="16"/>
  <c r="BH285" i="16" s="1"/>
  <c r="BR958" i="16"/>
  <c r="BH958" i="16" s="1"/>
  <c r="BR205" i="16"/>
  <c r="BH205" i="16" s="1"/>
  <c r="BR459" i="16"/>
  <c r="BH459" i="16" s="1"/>
  <c r="BR556" i="16"/>
  <c r="BH556" i="16" s="1"/>
  <c r="BR505" i="16"/>
  <c r="BH505" i="16" s="1"/>
  <c r="BR858" i="16"/>
  <c r="BH858" i="16" s="1"/>
  <c r="BR526" i="16"/>
  <c r="BH526" i="16" s="1"/>
  <c r="BR75" i="16"/>
  <c r="BH75" i="16" s="1"/>
  <c r="BR375" i="16"/>
  <c r="BH375" i="16" s="1"/>
  <c r="BR108" i="16"/>
  <c r="BH108" i="16" s="1"/>
  <c r="BR713" i="16"/>
  <c r="BH713" i="16" s="1"/>
  <c r="BR729" i="16"/>
  <c r="BH729" i="16" s="1"/>
  <c r="BR968" i="16"/>
  <c r="BH968" i="16" s="1"/>
  <c r="BR728" i="16"/>
  <c r="BH728" i="16" s="1"/>
  <c r="BR744" i="16"/>
  <c r="BH744" i="16" s="1"/>
  <c r="BR774" i="16"/>
  <c r="BH774" i="16" s="1"/>
  <c r="BR724" i="16"/>
  <c r="BH724" i="16" s="1"/>
  <c r="BR678" i="16"/>
  <c r="BH678" i="16" s="1"/>
  <c r="BR39" i="16"/>
  <c r="BH39" i="16" s="1"/>
  <c r="BR216" i="16"/>
  <c r="BH216" i="16" s="1"/>
  <c r="BR360" i="16"/>
  <c r="BH360" i="16" s="1"/>
  <c r="BR390" i="16"/>
  <c r="BH390" i="16" s="1"/>
  <c r="BR579" i="16"/>
  <c r="BH579" i="16" s="1"/>
  <c r="BR772" i="16"/>
  <c r="BH772" i="16" s="1"/>
  <c r="BR306" i="16"/>
  <c r="BH306" i="16" s="1"/>
  <c r="BR149" i="16"/>
  <c r="BH149" i="16" s="1"/>
  <c r="BR421" i="16"/>
  <c r="BH421" i="16" s="1"/>
  <c r="BR768" i="16"/>
  <c r="BH768" i="16" s="1"/>
  <c r="BR661" i="16"/>
  <c r="BH661" i="16" s="1"/>
  <c r="BR146" i="16"/>
  <c r="BH146" i="16" s="1"/>
  <c r="BR74" i="16"/>
  <c r="BH74" i="16" s="1"/>
  <c r="BR435" i="16"/>
  <c r="BH435" i="16" s="1"/>
  <c r="BR370" i="16"/>
  <c r="BH370" i="16" s="1"/>
  <c r="BR239" i="16"/>
  <c r="BH239" i="16" s="1"/>
  <c r="BR1010" i="16"/>
  <c r="BH1010" i="16" s="1"/>
  <c r="BR917" i="16"/>
  <c r="BH917" i="16" s="1"/>
  <c r="BR986" i="16"/>
  <c r="BH986" i="16" s="1"/>
  <c r="BR295" i="16"/>
  <c r="BH295" i="16" s="1"/>
  <c r="BR361" i="16"/>
  <c r="BH361" i="16" s="1"/>
  <c r="BR155" i="16"/>
  <c r="BH155" i="16" s="1"/>
  <c r="BR463" i="16"/>
  <c r="BH463" i="16" s="1"/>
  <c r="BR337" i="16"/>
  <c r="BH337" i="16" s="1"/>
  <c r="BR225" i="16"/>
  <c r="BH225" i="16" s="1"/>
  <c r="BR527" i="16"/>
  <c r="BH527" i="16" s="1"/>
  <c r="BR685" i="16"/>
  <c r="BH685" i="16" s="1"/>
  <c r="BR175" i="16"/>
  <c r="BH175" i="16" s="1"/>
  <c r="BR879" i="16"/>
  <c r="BH879" i="16" s="1"/>
  <c r="BR801" i="16"/>
  <c r="BH801" i="16" s="1"/>
  <c r="BR669" i="16"/>
  <c r="BH669" i="16" s="1"/>
  <c r="BR301" i="16"/>
  <c r="BH301" i="16" s="1"/>
  <c r="BR367" i="16"/>
  <c r="BH367" i="16" s="1"/>
  <c r="BR64" i="16"/>
  <c r="BH64" i="16" s="1"/>
  <c r="BR972" i="16"/>
  <c r="BH972" i="16" s="1"/>
  <c r="BR665" i="16"/>
  <c r="BH665" i="16" s="1"/>
  <c r="BR474" i="16"/>
  <c r="BH474" i="16" s="1"/>
  <c r="BR397" i="16"/>
  <c r="BH397" i="16" s="1"/>
  <c r="BR204" i="16"/>
  <c r="BH204" i="16" s="1"/>
  <c r="BR574" i="16"/>
  <c r="BH574" i="16" s="1"/>
  <c r="BR90" i="16"/>
  <c r="BH90" i="16" s="1"/>
  <c r="BR123" i="16"/>
  <c r="BH123" i="16" s="1"/>
  <c r="BR24" i="16"/>
  <c r="BH24" i="16" s="1"/>
  <c r="BR748" i="16"/>
  <c r="BH748" i="16" s="1"/>
  <c r="BR124" i="16"/>
  <c r="BH124" i="16" s="1"/>
  <c r="BR471" i="16"/>
  <c r="BH471" i="16" s="1"/>
  <c r="BR102" i="16"/>
  <c r="BH102" i="16" s="1"/>
  <c r="BR667" i="16"/>
  <c r="BH667" i="16" s="1"/>
  <c r="BR907" i="16"/>
  <c r="BH907" i="16" s="1"/>
  <c r="BR441" i="16"/>
  <c r="BH441" i="16" s="1"/>
  <c r="BR952" i="16"/>
  <c r="BH952" i="16" s="1"/>
  <c r="BR228" i="16"/>
  <c r="BH228" i="16" s="1"/>
  <c r="BR568" i="16"/>
  <c r="BH568" i="16" s="1"/>
  <c r="BR819" i="16"/>
  <c r="BH819" i="16" s="1"/>
  <c r="BR68" i="16"/>
  <c r="BH68" i="16" s="1"/>
  <c r="BR467" i="16"/>
  <c r="BH467" i="16" s="1"/>
  <c r="BR420" i="16"/>
  <c r="BH420" i="16" s="1"/>
  <c r="BR516" i="16"/>
  <c r="BH516" i="16" s="1"/>
  <c r="BR50" i="16"/>
  <c r="BH50" i="16" s="1"/>
  <c r="BR723" i="16"/>
  <c r="BH723" i="16" s="1"/>
  <c r="BR156" i="16"/>
  <c r="BH156" i="16" s="1"/>
  <c r="BR42" i="16"/>
  <c r="BH42" i="16" s="1"/>
  <c r="BR498" i="16"/>
  <c r="BH498" i="16" s="1"/>
  <c r="BR795" i="16"/>
  <c r="BH795" i="16" s="1"/>
  <c r="BR991" i="16"/>
  <c r="BH991" i="16" s="1"/>
  <c r="BR444" i="16"/>
  <c r="BH444" i="16" s="1"/>
  <c r="BR520" i="16"/>
  <c r="BH520" i="16" s="1"/>
  <c r="BR483" i="16"/>
  <c r="BH483" i="16" s="1"/>
  <c r="BR503" i="16"/>
  <c r="BH503" i="16" s="1"/>
  <c r="BR21" i="16"/>
  <c r="BH21" i="16" s="1"/>
  <c r="BR910" i="16"/>
  <c r="BH910" i="16" s="1"/>
  <c r="BR340" i="16"/>
  <c r="BH340" i="16" s="1"/>
  <c r="BR366" i="16"/>
  <c r="BH366" i="16" s="1"/>
  <c r="BR400" i="16"/>
  <c r="BH400" i="16" s="1"/>
  <c r="BR634" i="16"/>
  <c r="BH634" i="16" s="1"/>
  <c r="BR561" i="16"/>
  <c r="BH561" i="16" s="1"/>
  <c r="BR415" i="16"/>
  <c r="BH415" i="16" s="1"/>
  <c r="BR544" i="16"/>
  <c r="BH544" i="16" s="1"/>
  <c r="BR960" i="16"/>
  <c r="BH960" i="16" s="1"/>
  <c r="BR718" i="16"/>
  <c r="BH718" i="16" s="1"/>
  <c r="BR506" i="16"/>
  <c r="BH506" i="16" s="1"/>
  <c r="BR142" i="16"/>
  <c r="BH142" i="16" s="1"/>
  <c r="BR814" i="16"/>
  <c r="BH814" i="16" s="1"/>
  <c r="BR316" i="16"/>
  <c r="BH316" i="16" s="1"/>
  <c r="BR681" i="16"/>
  <c r="BH681" i="16" s="1"/>
  <c r="BR107" i="16"/>
  <c r="BH107" i="16" s="1"/>
  <c r="BR825" i="16"/>
  <c r="BH825" i="16" s="1"/>
  <c r="BR1001" i="16"/>
  <c r="BH1001" i="16" s="1"/>
  <c r="BR630" i="16"/>
  <c r="BH630" i="16" s="1"/>
  <c r="BR311" i="16"/>
  <c r="BH311" i="16" s="1"/>
  <c r="BR406" i="16"/>
  <c r="BH406" i="16" s="1"/>
  <c r="BR85" i="16"/>
  <c r="BH85" i="16" s="1"/>
  <c r="BR53" i="16"/>
  <c r="BH53" i="16" s="1"/>
  <c r="BR839" i="16"/>
  <c r="BH839" i="16" s="1"/>
  <c r="BR1000" i="16"/>
  <c r="BH1000" i="16" s="1"/>
  <c r="BR866" i="16"/>
  <c r="BH866" i="16" s="1"/>
  <c r="BR755" i="16"/>
  <c r="BH755" i="16" s="1"/>
  <c r="BR739" i="16"/>
  <c r="BH739" i="16" s="1"/>
  <c r="BR83" i="16"/>
  <c r="BH83" i="16" s="1"/>
  <c r="BR323" i="16"/>
  <c r="BH323" i="16" s="1"/>
  <c r="BR932" i="16"/>
  <c r="BH932" i="16" s="1"/>
  <c r="BR164" i="16"/>
  <c r="BH164" i="16" s="1"/>
  <c r="BR558" i="16"/>
  <c r="BH558" i="16" s="1"/>
  <c r="BR951" i="16"/>
  <c r="BH951" i="16" s="1"/>
  <c r="BR1014" i="16"/>
  <c r="BH1014" i="16" s="1"/>
  <c r="BR110" i="16"/>
  <c r="BH110" i="16" s="1"/>
  <c r="BR260" i="16"/>
  <c r="BH260" i="16" s="1"/>
  <c r="BR636" i="16"/>
  <c r="BH636" i="16" s="1"/>
  <c r="BR143" i="16"/>
  <c r="BH143" i="16" s="1"/>
  <c r="BR271" i="16"/>
  <c r="BH271" i="16" s="1"/>
  <c r="BR809" i="16"/>
  <c r="BH809" i="16" s="1"/>
  <c r="CC15" i="16" l="1"/>
  <c r="J16" i="17"/>
  <c r="BR336" i="16"/>
  <c r="BH336" i="16" s="1"/>
  <c r="BR48" i="16"/>
  <c r="BH48" i="16" s="1"/>
  <c r="BR655" i="16"/>
  <c r="BH655" i="16" s="1"/>
  <c r="BR284" i="16"/>
  <c r="BH284" i="16" s="1"/>
  <c r="BR61" i="16"/>
  <c r="BH61" i="16" s="1"/>
  <c r="BR480" i="16"/>
  <c r="BH480" i="16" s="1"/>
  <c r="BR893" i="16"/>
  <c r="BH893" i="16" s="1"/>
  <c r="BR453" i="16"/>
  <c r="BH453" i="16" s="1"/>
  <c r="BR604" i="16"/>
  <c r="BH604" i="16" s="1"/>
  <c r="BR784" i="16"/>
  <c r="BH784" i="16" s="1"/>
  <c r="BR687" i="16"/>
  <c r="BH687" i="16" s="1"/>
  <c r="BR880" i="16"/>
  <c r="BH880" i="16" s="1"/>
  <c r="BR752" i="16"/>
  <c r="BH752" i="16" s="1"/>
  <c r="BR1007" i="16"/>
  <c r="BH1007" i="16" s="1"/>
  <c r="BR803" i="16"/>
  <c r="BH803" i="16" s="1"/>
  <c r="BR765" i="16"/>
  <c r="BH765" i="16" s="1"/>
  <c r="BR368" i="16"/>
  <c r="BH368" i="16" s="1"/>
  <c r="BR86" i="16"/>
  <c r="BH86" i="16" s="1"/>
  <c r="BR896" i="16"/>
  <c r="BH896" i="16" s="1"/>
  <c r="BR35" i="16"/>
  <c r="BH35" i="16" s="1"/>
  <c r="BR530" i="16"/>
  <c r="BH530" i="16" s="1"/>
  <c r="BR864" i="16"/>
  <c r="BH864" i="16" s="1"/>
  <c r="BR831" i="16"/>
  <c r="BH831" i="16" s="1"/>
  <c r="BR576" i="16"/>
  <c r="BH576" i="16" s="1"/>
  <c r="BR943" i="16"/>
  <c r="BH943" i="16" s="1"/>
  <c r="BR750" i="16"/>
  <c r="BH750" i="16" s="1"/>
  <c r="BR883" i="16"/>
  <c r="BH883" i="16" s="1"/>
  <c r="BR794" i="16"/>
  <c r="BH794" i="16" s="1"/>
  <c r="BR497" i="16"/>
  <c r="BH497" i="16" s="1"/>
  <c r="BR529" i="16"/>
  <c r="BH529" i="16" s="1"/>
  <c r="BR524" i="16"/>
  <c r="BH524" i="16" s="1"/>
  <c r="BR80" i="16"/>
  <c r="BH80" i="16" s="1"/>
  <c r="BR586" i="16"/>
  <c r="BH586" i="16" s="1"/>
  <c r="BR998" i="16"/>
  <c r="BH998" i="16" s="1"/>
  <c r="BR487" i="16"/>
  <c r="BH487" i="16" s="1"/>
  <c r="BR191" i="16"/>
  <c r="BH191" i="16" s="1"/>
  <c r="BR549" i="16"/>
  <c r="BH549" i="16" s="1"/>
  <c r="BR987" i="16"/>
  <c r="BH987" i="16" s="1"/>
  <c r="BR990" i="16"/>
  <c r="BH990" i="16" s="1"/>
  <c r="BR608" i="16"/>
  <c r="BH608" i="16" s="1"/>
  <c r="BR36" i="16"/>
  <c r="BH36" i="16" s="1"/>
  <c r="BR820" i="16"/>
  <c r="BH820" i="16" s="1"/>
  <c r="BR610" i="16"/>
  <c r="BH610" i="16" s="1"/>
  <c r="BR427" i="16"/>
  <c r="BH427" i="16" s="1"/>
  <c r="BR686" i="16"/>
  <c r="BH686" i="16" s="1"/>
  <c r="BR303" i="16"/>
  <c r="BH303" i="16" s="1"/>
  <c r="BR92" i="16"/>
  <c r="BH92" i="16" s="1"/>
  <c r="BR129" i="16"/>
  <c r="BH129" i="16" s="1"/>
  <c r="BR632" i="16"/>
  <c r="BH632" i="16" s="1"/>
  <c r="BR898" i="16"/>
  <c r="BH898" i="16" s="1"/>
  <c r="BR597" i="16"/>
  <c r="BH597" i="16" s="1"/>
  <c r="BR352" i="16"/>
  <c r="BH352" i="16" s="1"/>
  <c r="BR237" i="16"/>
  <c r="BH237" i="16" s="1"/>
  <c r="BR703" i="16"/>
  <c r="BH703" i="16" s="1"/>
  <c r="BR531" i="16"/>
  <c r="BH531" i="16" s="1"/>
  <c r="BR349" i="16"/>
  <c r="BH349" i="16" s="1"/>
  <c r="BR269" i="16"/>
  <c r="BH269" i="16" s="1"/>
  <c r="BR106" i="16"/>
  <c r="BH106" i="16" s="1"/>
  <c r="BR495" i="16"/>
  <c r="BH495" i="16" s="1"/>
  <c r="BR54" i="16"/>
  <c r="BH54" i="16" s="1"/>
  <c r="BR786" i="16"/>
  <c r="BH786" i="16" s="1"/>
  <c r="BR698" i="16"/>
  <c r="BH698" i="16" s="1"/>
  <c r="BR76" i="16"/>
  <c r="BH76" i="16" s="1"/>
  <c r="BR587" i="16"/>
  <c r="BH587" i="16" s="1"/>
  <c r="BR802" i="16"/>
  <c r="BH802" i="16" s="1"/>
  <c r="BR812" i="16"/>
  <c r="BH812" i="16" s="1"/>
  <c r="BR994" i="16"/>
  <c r="BH994" i="16" s="1"/>
  <c r="BR1004" i="16"/>
  <c r="BH1004" i="16" s="1"/>
  <c r="BR891" i="16"/>
  <c r="BH891" i="16" s="1"/>
  <c r="BR376" i="16"/>
  <c r="BH376" i="16" s="1"/>
  <c r="BR695" i="16"/>
  <c r="BH695" i="16" s="1"/>
  <c r="BR963" i="16"/>
  <c r="BH963" i="16" s="1"/>
  <c r="BR580" i="16"/>
  <c r="BH580" i="16" s="1"/>
  <c r="BR836" i="16"/>
  <c r="BH836" i="16" s="1"/>
  <c r="BR738" i="16"/>
  <c r="BH738" i="16" s="1"/>
  <c r="BR1016" i="16"/>
  <c r="BH1016" i="16" s="1"/>
  <c r="BR30" i="16"/>
  <c r="BH30" i="16" s="1"/>
  <c r="BR971" i="16"/>
  <c r="BH971" i="16" s="1"/>
  <c r="BR975" i="16"/>
  <c r="BH975" i="16" s="1"/>
  <c r="BR99" i="16"/>
  <c r="BH99" i="16" s="1"/>
  <c r="BR696" i="16"/>
  <c r="BH696" i="16" s="1"/>
  <c r="BR436" i="16"/>
  <c r="BH436" i="16" s="1"/>
  <c r="BR733" i="16"/>
  <c r="BH733" i="16" s="1"/>
  <c r="BR298" i="16"/>
  <c r="BH298" i="16" s="1"/>
  <c r="BR382" i="16"/>
  <c r="BH382" i="16" s="1"/>
  <c r="BR989" i="16"/>
  <c r="BH989" i="16" s="1"/>
  <c r="BR395" i="16"/>
  <c r="BH395" i="16" s="1"/>
  <c r="BR359" i="16"/>
  <c r="BH359" i="16" s="1"/>
  <c r="BR49" i="16"/>
  <c r="BH49" i="16" s="1"/>
  <c r="BR210" i="16"/>
  <c r="BH210" i="16" s="1"/>
  <c r="BR262" i="16"/>
  <c r="BH262" i="16" s="1"/>
  <c r="BR235" i="16"/>
  <c r="BH235" i="16" s="1"/>
  <c r="BR957" i="16"/>
  <c r="BH957" i="16" s="1"/>
  <c r="BR486" i="16"/>
  <c r="BH486" i="16" s="1"/>
  <c r="BR570" i="16"/>
  <c r="BH570" i="16" s="1"/>
  <c r="BR188" i="16"/>
  <c r="BH188" i="16" s="1"/>
  <c r="BR595" i="16"/>
  <c r="BH595" i="16" s="1"/>
  <c r="BR104" i="16"/>
  <c r="BH104" i="16" s="1"/>
  <c r="BR432" i="16"/>
  <c r="BH432" i="16" s="1"/>
  <c r="BR313" i="16"/>
  <c r="BH313" i="16" s="1"/>
  <c r="BR847" i="16"/>
  <c r="BH847" i="16" s="1"/>
  <c r="BR758" i="16"/>
  <c r="BH758" i="16" s="1"/>
  <c r="BR293" i="16"/>
  <c r="BH293" i="16" s="1"/>
  <c r="BR259" i="16"/>
  <c r="BH259" i="16" s="1"/>
  <c r="BR134" i="16"/>
  <c r="BH134" i="16" s="1"/>
  <c r="BR179" i="16"/>
  <c r="BH179" i="16" s="1"/>
  <c r="BR870" i="16"/>
  <c r="BH870" i="16" s="1"/>
  <c r="BR761" i="16"/>
  <c r="BH761" i="16" s="1"/>
  <c r="BR584" i="16"/>
  <c r="BH584" i="16" s="1"/>
  <c r="BR456" i="16"/>
  <c r="BH456" i="16" s="1"/>
  <c r="BR119" i="16"/>
  <c r="BH119" i="16" s="1"/>
  <c r="BR215" i="16"/>
  <c r="BH215" i="16" s="1"/>
  <c r="BR248" i="16"/>
  <c r="BH248" i="16" s="1"/>
  <c r="BR672" i="16"/>
  <c r="BH672" i="16" s="1"/>
  <c r="BR589" i="16"/>
  <c r="BH589" i="16" s="1"/>
  <c r="BR881" i="16"/>
  <c r="BH881" i="16" s="1"/>
  <c r="BR913" i="16"/>
  <c r="BH913" i="16" s="1"/>
  <c r="BR55" i="16"/>
  <c r="BH55" i="16" s="1"/>
  <c r="BR296" i="16"/>
  <c r="BH296" i="16" s="1"/>
  <c r="BR830" i="16"/>
  <c r="BH830" i="16" s="1"/>
  <c r="BR414" i="16"/>
  <c r="BH414" i="16" s="1"/>
  <c r="BR654" i="16"/>
  <c r="BH654" i="16" s="1"/>
  <c r="BR353" i="16"/>
  <c r="BH353" i="16" s="1"/>
  <c r="BR874" i="16"/>
  <c r="BH874" i="16" s="1"/>
  <c r="BR569" i="16"/>
  <c r="BH569" i="16" s="1"/>
  <c r="BR385" i="16"/>
  <c r="BH385" i="16" s="1"/>
  <c r="BR614" i="16"/>
  <c r="BH614" i="16" s="1"/>
  <c r="BR822" i="16"/>
  <c r="BH822" i="16" s="1"/>
  <c r="BR419" i="16"/>
  <c r="BH419" i="16" s="1"/>
  <c r="BR970" i="16"/>
  <c r="BH970" i="16" s="1"/>
  <c r="BR305" i="16"/>
  <c r="BH305" i="16" s="1"/>
  <c r="BR45" i="16"/>
  <c r="BH45" i="16" s="1"/>
  <c r="BQ15" i="16"/>
  <c r="BR224" i="16"/>
  <c r="BH224" i="16" s="1"/>
  <c r="BR511" i="16"/>
  <c r="BH511" i="16" s="1"/>
  <c r="BR965" i="16"/>
  <c r="BH965" i="16" s="1"/>
  <c r="BR141" i="16"/>
  <c r="BH141" i="16" s="1"/>
  <c r="BR57" i="16"/>
  <c r="BH57" i="16" s="1"/>
  <c r="BR446" i="16"/>
  <c r="BH446" i="16" s="1"/>
  <c r="BR267" i="16"/>
  <c r="BH267" i="16" s="1"/>
  <c r="BR644" i="16"/>
  <c r="BH644" i="16" s="1"/>
  <c r="BR771" i="16"/>
  <c r="BH771" i="16" s="1"/>
  <c r="BH11" i="16" l="1"/>
  <c r="BP11" i="16"/>
  <c r="BG14" i="1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Hanna Åslund</author>
    <author>Selmir Fazlic</author>
    <author>Anders Apelgren</author>
  </authors>
  <commentList>
    <comment ref="A10" authorId="0" shapeId="0" xr:uid="{C155FDA3-6F5B-45B5-B807-9704D7FF94DA}">
      <text>
        <r>
          <rPr>
            <sz val="9"/>
            <color indexed="81"/>
            <rFont val="Tahoma"/>
            <family val="2"/>
          </rPr>
          <t>Under stödet 2021 är det inte möjligt för en anställd att ha olika nivåer av arbetstidsminskning under en och samma avtalsperiod. Arbetstiden kan fortfarande förläggas fritt under hela avtalsperioden, men perioden kan alltså inte omfatta flera olika nivåer av korttidsarbete för en och samma anställd.</t>
        </r>
      </text>
    </comment>
    <comment ref="B11" authorId="1" shapeId="0" xr:uid="{9EAD70B1-E024-4FCB-AF28-EDCC6785133F}">
      <text>
        <r>
          <rPr>
            <sz val="9"/>
            <color indexed="81"/>
            <rFont val="Tahoma"/>
            <family val="2"/>
          </rPr>
          <t xml:space="preserve">En arbetsgivare som är bunden av ett centralt kollektivavtal om korttidsarbete ska även ingå ett lokalt kollektivavtal med den lokala fackklubben. 
Avtalet ska reglera förutsättningarna för korttidsarbetet och vilka anställda som deltar. Om lokal fackklubb saknas på arbetsplatsen kan arbetsgivaren istället ingå ett sådant avtal direkt med den centrala arbetstagarorganisation som slutit eller godkänt det centrala kollektivavtal som arbetsgivaren är bunden av. 
Om en arbetsgivare saknar kollektivavtal kan enskilt avtal slutas mellan arbetsgivaren och var och en av de arbetstagare som deltar i korttidsarbetet. Minst 70 procent av medarbetarna på driftsenheten måste godkänna och delta i korttidsarbetet. Den arbetstids- och löneminskning som avtalas ska vara densamma för alla deltagande arbetstagare inom driftsenheten.
</t>
        </r>
      </text>
    </comment>
    <comment ref="C11" authorId="0" shapeId="0" xr:uid="{1389FB4B-C0AA-46A9-A612-730FABC10548}">
      <text>
        <r>
          <rPr>
            <sz val="9"/>
            <color indexed="81"/>
            <rFont val="Tahoma"/>
            <family val="2"/>
          </rPr>
          <t xml:space="preserve">Avtal om korttidsstöd kan skrivas retroaktivt fram till dess att ansökan öppnar för stödet 2021, det vill säga den 29 mars 2021. 
Befintliga avtal om korttidsarbete kan retroaktivt ersättas med andra nya avtal fram till avstämningstidpunkten för avstämningen i juli 2021.
Läs mer om avtal på tillvaxtverket.se/avtal2021
</t>
        </r>
      </text>
    </comment>
    <comment ref="D11" authorId="2" shapeId="0" xr:uid="{21E1AFC8-9248-4239-BC57-A2410FD49524}">
      <text>
        <r>
          <rPr>
            <sz val="9"/>
            <color indexed="81"/>
            <rFont val="Tahoma"/>
            <family val="2"/>
          </rPr>
          <t xml:space="preserve">Ange hur mycket arbetstiden minskar 20%, 40%, 60% eller 80%
80% endast jan-jun 2021
</t>
        </r>
      </text>
    </comment>
    <comment ref="G11" authorId="2" shapeId="0" xr:uid="{134D4320-6996-4290-B463-96A26A80EA96}">
      <text>
        <r>
          <rPr>
            <sz val="9"/>
            <color indexed="81"/>
            <rFont val="Tahoma"/>
            <family val="2"/>
          </rPr>
          <t>Referensen är en benämning på avtalsperioden som du själv får ange. Den hjälper dig i fliken "Anställda och korttidsarbete" när du kopplar de anställda till en specifik avtalsperiod.
Referensen måste vara unik.</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Författare</author>
    <author>Anders Apelgren</author>
  </authors>
  <commentList>
    <comment ref="A12" authorId="0" shapeId="0" xr:uid="{1394EA89-AB97-455D-9E9A-159593DF1FC3}">
      <text>
        <r>
          <rPr>
            <sz val="9"/>
            <color indexed="81"/>
            <rFont val="Tahoma"/>
            <family val="2"/>
          </rPr>
          <t>Det datum korttidsarbetet påbörjades (inte datum för denna avstämning)</t>
        </r>
      </text>
    </comment>
    <comment ref="I15" authorId="0" shapeId="0" xr:uid="{CEE206CC-6D86-48A7-BBBD-D0E7128503EC}">
      <text>
        <r>
          <rPr>
            <sz val="9"/>
            <color indexed="81"/>
            <rFont val="Tahoma"/>
            <family val="2"/>
          </rPr>
          <t>Om den anställda har olika arbetstidsminskning under en månad delas beräkningen upp på två rader.
Exempel
Personen har under 1-15 april 20 % arbetsminskning och 16-30 april 40 % arbetsminskning. Detta registreras genom att lägga till två rader för den anställda med en period som sträcker sig 1-15 april och en period som sträcker sig från 16 april fram till dess att månaden eller korttidsarbetet slutar. Om samma person har flera månader med varierande arbetsminskning behövs flera rader.</t>
        </r>
      </text>
    </comment>
    <comment ref="N15" authorId="0" shapeId="0" xr:uid="{D66860AC-CF6D-4111-8599-B9AC40CC24AF}">
      <text>
        <r>
          <rPr>
            <sz val="9"/>
            <color indexed="81"/>
            <rFont val="Tahoma"/>
            <family val="2"/>
          </rPr>
          <t>Om den anställda har olika arbetstidsminskning under en månad delas beräkningen upp på två rader.
Exempel
Personen har under 1-15 april 20 % arbetsminskning och 16-30 april 40 % arbetsminskning. Detta registreras genom att lägga till två rader för den anställda med en period som sträcker sig 1-15 april och en period som sträcker sig från 16 april fram till dess att månaden eller korttidsarbetet slutar. Om samma person har flera månader med varierande arbetsminskning behövs flera rader.</t>
        </r>
      </text>
    </comment>
    <comment ref="S15" authorId="0" shapeId="0" xr:uid="{C98FECFE-BCEC-46B2-BFAF-45B5D461C911}">
      <text>
        <r>
          <rPr>
            <sz val="9"/>
            <color indexed="81"/>
            <rFont val="Tahoma"/>
            <family val="2"/>
          </rPr>
          <t>Om den anställda har olika arbetstidsminskning under en månad delas beräkningen upp på två rader.
Exempel
Personen har under 1-15 april 20 % arbetsminskning och 16-30 april 40 % arbetsminskning. Detta registreras genom att lägga till två rader för den anställda med en period som sträcker sig 1-15 april och en period som sträcker sig från 16 april fram till dess att månaden eller korttidsarbetet slutar. Om samma person har flera månader med varierande arbetsminskning behövs flera rader.</t>
        </r>
      </text>
    </comment>
    <comment ref="X15" authorId="0" shapeId="0" xr:uid="{C6AE24E6-CCA7-40E0-A1A9-50EB185B4100}">
      <text>
        <r>
          <rPr>
            <sz val="9"/>
            <color indexed="81"/>
            <rFont val="Tahoma"/>
            <family val="2"/>
          </rPr>
          <t>Om den anställda har olika arbetstidsminskning under en månad delas beräkningen upp på två rader.
Exempel
Personen har under 1-15 april 20 % arbetsminskning och 16-30 april 40 % arbetsminskning. Detta registreras genom att lägga till två rader för den anställda med en period som sträcker sig 1-15 april och en period som sträcker sig från 16 april fram till dess att månaden eller korttidsarbetet slutar. Om samma person har flera månader med varierande arbetsminskning behövs flera rader.</t>
        </r>
      </text>
    </comment>
    <comment ref="AC15" authorId="0" shapeId="0" xr:uid="{6F49F995-5D66-4E24-81BC-18A25CB58D8B}">
      <text>
        <r>
          <rPr>
            <sz val="9"/>
            <color indexed="81"/>
            <rFont val="Tahoma"/>
            <family val="2"/>
          </rPr>
          <t>Om den anställda har olika arbetstidsminskning under en månad delas beräkningen upp på två rader.
Exempel
Personen har under 1-15 april 20 % arbetsminskning och 16-30 april 40 % arbetsminskning. Detta registreras genom att lägga till två rader för den anställda med en period som sträcker sig 1-15 april och en period som sträcker sig från 16 april fram till dess att månaden eller korttidsarbetet slutar. Om samma person har flera månader med varierande arbetsminskning behövs flera rader.</t>
        </r>
      </text>
    </comment>
    <comment ref="AH15" authorId="0" shapeId="0" xr:uid="{EBDD6168-1093-4F65-AF5C-64B6474F5265}">
      <text>
        <r>
          <rPr>
            <sz val="9"/>
            <color indexed="81"/>
            <rFont val="Tahoma"/>
            <family val="2"/>
          </rPr>
          <t>Om den anställda har olika arbetstidsminskning under en månad delas beräkningen upp på två rader.
Exempel
Personen har under 1-15 april 20 % arbetsminskning och 16-30 april 40 % arbetsminskning. Detta registreras genom att lägga till två rader för den anställda med en period som sträcker sig 1-15 april och en period som sträcker sig från 16 april fram till dess att månaden eller korttidsarbetet slutar. Om samma person har flera månader med varierande arbetsminskning behövs flera rader.</t>
        </r>
      </text>
    </comment>
    <comment ref="AM15" authorId="0" shapeId="0" xr:uid="{69490A33-2739-40E0-9A15-83C066A9D3E4}">
      <text>
        <r>
          <rPr>
            <sz val="9"/>
            <color indexed="81"/>
            <rFont val="Tahoma"/>
            <family val="2"/>
          </rPr>
          <t>Om den anställda har olika arbetstidsminskning under en månad delas beräkningen upp på två rader.
Exempel
Personen har under 1-15 april 20 % arbetsminskning och 16-30 april 40 % arbetsminskning. Detta registreras genom att lägga till två rader för den anställda med en period som sträcker sig 1-15 april och en period som sträcker sig från 16 april fram till dess att månaden eller korttidsarbetet slutar. Om samma person har flera månader med varierande arbetsminskning behövs flera rader.</t>
        </r>
      </text>
    </comment>
    <comment ref="AR15" authorId="0" shapeId="0" xr:uid="{EA076B8C-4477-4F3F-80B6-6F844B7CBB84}">
      <text>
        <r>
          <rPr>
            <sz val="9"/>
            <color indexed="81"/>
            <rFont val="Tahoma"/>
            <family val="2"/>
          </rPr>
          <t>Om den anställda har olika arbetstidsminskning under en månad delas beräkningen upp på två rader.
Exempel
Personen har under 1-15 april 20 % arbetsminskning och 16-30 april 40 % arbetsminskning. Detta registreras genom att lägga till två rader för den anställda med en period som sträcker sig 1-15 april och en period som sträcker sig från 16 april fram till dess att månaden eller korttidsarbetet slutar. Om samma person har flera månader med varierande arbetsminskning behövs flera rader.</t>
        </r>
      </text>
    </comment>
    <comment ref="AW15" authorId="0" shapeId="0" xr:uid="{AAC446F7-D2F3-4D82-8990-8B83410D7B81}">
      <text>
        <r>
          <rPr>
            <sz val="9"/>
            <color indexed="81"/>
            <rFont val="Tahoma"/>
            <family val="2"/>
          </rPr>
          <t>Om den anställda har olika arbetstidsminskning under en månad delas beräkningen upp på två rader.
Exempel
Personen har under 1-15 april 20 % arbetsminskning och 16-30 april 40 % arbetsminskning. Detta registreras genom att lägga till två rader för den anställda med en period som sträcker sig 1-15 april och en period som sträcker sig från 16 april fram till dess att månaden eller korttidsarbetet slutar. Om samma person har flera månader med varierande arbetsminskning behövs flera rader.</t>
        </r>
      </text>
    </comment>
    <comment ref="BB15" authorId="0" shapeId="0" xr:uid="{DE9EC2CE-CCD8-4666-95FF-CE4AD3ECDEBF}">
      <text>
        <r>
          <rPr>
            <sz val="9"/>
            <color indexed="81"/>
            <rFont val="Tahoma"/>
            <family val="2"/>
          </rPr>
          <t>Om den anställda har olika arbetstidsminskning under en månad delas beräkningen upp på två rader.
Exempel
Personen har under 1-15 april 20 % arbetsminskning och 16-30 april 40 % arbetsminskning. Detta registreras genom att lägga till två rader för den anställda med en period som sträcker sig 1-15 april och en period som sträcker sig från 16 april fram till dess att månaden eller korttidsarbetet slutar. Om samma person har flera månader med varierande arbetsminskning behövs flera rader.</t>
        </r>
      </text>
    </comment>
    <comment ref="C16" authorId="0" shapeId="0" xr:uid="{D457B313-D332-4837-A004-63CEBF21D7D4}">
      <text>
        <r>
          <rPr>
            <b/>
            <sz val="9"/>
            <color indexed="81"/>
            <rFont val="Tahoma"/>
            <family val="2"/>
          </rPr>
          <t xml:space="preserve">Person- eller samordningsnummer (ÅÅMMDD-NNNN)
</t>
        </r>
        <r>
          <rPr>
            <sz val="9"/>
            <color indexed="81"/>
            <rFont val="Tahoma"/>
            <family val="2"/>
          </rPr>
          <t xml:space="preserve">
Ange personnummer (ÅÅMMDD-NNNN).
Har du inte personnummer anger du samordningsnummer (NNNNNN-NNNN).</t>
        </r>
      </text>
    </comment>
    <comment ref="E16" authorId="0" shapeId="0" xr:uid="{1338A0F8-A5C4-4824-B751-44B095F91E8E}">
      <text>
        <r>
          <rPr>
            <b/>
            <sz val="9"/>
            <color indexed="81"/>
            <rFont val="Tahoma"/>
            <family val="2"/>
          </rPr>
          <t xml:space="preserve">Avtalad arbetstidsminskning
</t>
        </r>
        <r>
          <rPr>
            <sz val="9"/>
            <color indexed="81"/>
            <rFont val="Tahoma"/>
            <family val="2"/>
          </rPr>
          <t xml:space="preserve">
Nivån hämtas automatiskt från fliken "Avtal för korttidsarbete" när du väljer avtalsreferens.</t>
        </r>
      </text>
    </comment>
    <comment ref="F16" authorId="0" shapeId="0" xr:uid="{0300E18C-A513-4109-A77E-AA77BDFF8DC8}">
      <text>
        <r>
          <rPr>
            <b/>
            <sz val="10"/>
            <color indexed="81"/>
            <rFont val="Tahoma"/>
            <family val="2"/>
          </rPr>
          <t>Startdatum</t>
        </r>
        <r>
          <rPr>
            <sz val="10"/>
            <color indexed="81"/>
            <rFont val="Tahoma"/>
            <family val="2"/>
          </rPr>
          <t xml:space="preserve">
För stöddagar från 1 dec - 28 feb kan du ändra arbetstidsminskningsnivå, ordinarie lön och frånvarodagar. Du kan även justera vilka dagar den anställda korttidsarbetat.
Vill du söka mer stöd kan du göra det retroaktivt från och med 1 mars. Observera att du inte kan tidigarelägga ditt startdatum. 
Exempel 1, startdatum:
I ansökan sökte du stöd från 1 april till 30 april
I avstämningen kan du inte söka stöd tidigare än 1 april som är ditt startdatum
Exempel 2, startdatum:
I ansökan sökte du stöd för Amir och Sabina.
Sabina från 15 mars till 30 april
Amir 1 april till 30 april
Ditt startdatum är 15 mars. Du kan alltså inte söka stöd tidigare än 15 mars.
Exempel 2, söka mer stöd i glappet mellan tidigare sökta perioder:
Du sökte stöd från 1 dec till 28 feb och från 15 april - 30 april
Nu vill du söka stöd från 1 april till 14 april och för juni
Du söker då stöd för båda dessa perioder genom att lägga till ny period då detta är nya dagar du söker stöd för.
</t>
        </r>
      </text>
    </comment>
    <comment ref="G16" authorId="0" shapeId="0" xr:uid="{97093AAE-BB60-4B26-9A1E-A46A02928E26}">
      <text>
        <r>
          <rPr>
            <b/>
            <sz val="9"/>
            <color indexed="81"/>
            <rFont val="Tahoma"/>
            <family val="2"/>
          </rPr>
          <t xml:space="preserve">Slutdatum
</t>
        </r>
        <r>
          <rPr>
            <sz val="9"/>
            <color indexed="81"/>
            <rFont val="Tahoma"/>
            <family val="2"/>
          </rPr>
          <t>Slutdatum är det datum den anställde avslutade sitt korttidsarbete. Det kan som senast vara sista dagen i avstämningen. Om den anställde fortsatte sitt korttidsarbete efter avstämningsperioden anger du det under delen Sök ytterligare stöd.</t>
        </r>
      </text>
    </comment>
    <comment ref="H16" authorId="0" shapeId="0" xr:uid="{744D5926-F1A7-4D2D-9188-DBAFCF081428}">
      <text>
        <r>
          <rPr>
            <b/>
            <sz val="9"/>
            <color indexed="81"/>
            <rFont val="Tahoma"/>
            <family val="2"/>
          </rPr>
          <t xml:space="preserve">Ordinarie månadslön
</t>
        </r>
        <r>
          <rPr>
            <sz val="9"/>
            <color indexed="81"/>
            <rFont val="Tahoma"/>
            <family val="2"/>
          </rPr>
          <t xml:space="preserve">Ordinarie månadslön är lönen den anställda skulle haft om du inte hade fått stöd för korttidsarbete. I den ordinarie lönen ingår inte löneökningar som den anställda fått efter jämförelsemånaden.
Du kan se din jämförelsemånad i avstämningen i delen “Uppgifter om ditt företag”.
Om ordinarie månadslön är högre än 44 000 kronor kommer stödet ändå att beräknas på 44 000 kronor, eftersom det är maxbeloppet. Ange ordinarie lön även om ordinarie månadslön överstiger 44 000 kronor. 
Läs mer om vad som gäller för dig med timlön, oregelbunden lön, obekväm arbetstid med mera på tillvaxtverket.se/avstamning2021
</t>
        </r>
      </text>
    </comment>
    <comment ref="I16" authorId="0" shapeId="0" xr:uid="{491FE0F8-3074-48D5-9B04-8D1BBEF30750}">
      <text>
        <r>
          <rPr>
            <b/>
            <sz val="9"/>
            <color indexed="81"/>
            <rFont val="Tahoma"/>
            <family val="2"/>
          </rPr>
          <t xml:space="preserve">Ordinarie arbetstid
</t>
        </r>
        <r>
          <rPr>
            <sz val="9"/>
            <color indexed="81"/>
            <rFont val="Tahoma"/>
            <family val="2"/>
          </rPr>
          <t xml:space="preserve">
Arbetstiden (timmar) den anställda skulle ha arbetat om hen inte deltagit i korttidsarbete. Om det gäller en del av månad t.ex. 16 mars - 31 mars, ska du fylla i den ordinare arbetstiden för den delen. 
Läs mer på tillvaxtverket.se/avstamning
</t>
        </r>
      </text>
    </comment>
    <comment ref="J16" authorId="0" shapeId="0" xr:uid="{54416142-E679-411B-BB52-267D9EBE8161}">
      <text>
        <r>
          <rPr>
            <b/>
            <sz val="9"/>
            <color indexed="81"/>
            <rFont val="Tahoma"/>
            <family val="2"/>
          </rPr>
          <t>Arbetstid under korttidsarbete</t>
        </r>
        <r>
          <rPr>
            <sz val="9"/>
            <color indexed="81"/>
            <rFont val="Tahoma"/>
            <family val="2"/>
          </rPr>
          <t xml:space="preserve">
</t>
        </r>
        <r>
          <rPr>
            <sz val="9"/>
            <color indexed="81"/>
            <rFont val="Tahoma"/>
            <family val="2"/>
          </rPr>
          <t xml:space="preserve">Fyll i totala antalet arbetstimmar som den anställda har arbetat under sitt korttidsarbete.
Exempel 1: 
En anställd har arbetat 6 timmar istället för 8 timmar. Arbetstid under korttidsarbete för den dagen är 6 timmar.
Fyll i summan av arbetstiden för alla dagar under korttisdarbetet.
En frånvarodag ska inte påverka hur du räknar den anställdas arbetstid under korttidsarbete.
Det vill säga om den anställda haft en frånvarodag (till exempel sjuk eller vab) ska du räkna dagen som den var planerad enligt korttidsarbete. 
Exempel 2: 
En anställd har en ordinarie arbetstid på 40 timmar per vecka och korttidsarbetar i 4 veckor på avtalad nivå 1, 20%. Ordinarie tid är 160 timmar och planerad arbetstid under korttidarbete är 128 timmar.
Arbetstiden är planerad: 8 timmar per dag måndag till torsdag
Minskad arbetstid på fredagar, 8 timmar
En torsdag under korttidsarbetet är den anställda sjuk.
Du bortser från det när du räknar fram arbetstiden under korttidsarbetet och anger 128 timmar som det var planerat.
Läs mer på tillvaxtverket.se/avstamning2021
</t>
        </r>
        <r>
          <rPr>
            <b/>
            <sz val="9"/>
            <color indexed="81"/>
            <rFont val="Tahoma"/>
            <family val="2"/>
          </rPr>
          <t xml:space="preserve">
</t>
        </r>
        <r>
          <rPr>
            <sz val="9"/>
            <color indexed="81"/>
            <rFont val="Tahoma"/>
            <family val="2"/>
          </rPr>
          <t xml:space="preserve">
</t>
        </r>
        <r>
          <rPr>
            <b/>
            <sz val="9"/>
            <color indexed="81"/>
            <rFont val="Tahoma"/>
            <family val="2"/>
          </rPr>
          <t xml:space="preserve">
</t>
        </r>
      </text>
    </comment>
    <comment ref="K16" authorId="0" shapeId="0" xr:uid="{85C112DA-D6D6-4DE6-B3CB-03D7CF4DB03A}">
      <text>
        <r>
          <rPr>
            <b/>
            <sz val="9"/>
            <color indexed="81"/>
            <rFont val="Tahoma"/>
            <family val="2"/>
          </rPr>
          <t>Månadslön under korttidsarbete</t>
        </r>
        <r>
          <rPr>
            <sz val="9"/>
            <color indexed="81"/>
            <rFont val="Tahoma"/>
            <family val="2"/>
          </rPr>
          <t xml:space="preserve">
Fyll i lönen som den anställda haft under korttidsarbetet. Om den anställda korttidsarbetat under del av månad till exempel 16 mars - 31 mars, ska du ändå fylla i lönen för hela månaden. 
Även om den anställda haft frånvarodagar som till exempel vab och det lett till löneavdrag ska du fylla i månadslönen som det var planerat. 
Läs mer på tillvaxtverket.se/avstamning2021
</t>
        </r>
      </text>
    </comment>
    <comment ref="L16" authorId="1" shapeId="0" xr:uid="{DCB9A627-F077-4562-BFD5-80CFB2E43DDF}">
      <text>
        <r>
          <rPr>
            <sz val="9"/>
            <color indexed="81"/>
            <rFont val="Tahoma"/>
            <family val="2"/>
          </rPr>
          <t xml:space="preserve">Har du som arbetsgivare den huvudsakliga kostnaden för arbetstagarens frånvaro ska den fyllas i under betald frånvaro, exempelvis: 
*Semesterdagar 
*Sjukfrånvaro som inte räknats av den ordinarie lönen 
*Facklig förtroendetid 
*Annan frånvaro som inte räknas av lönen
Endast hela frånvarodagar ska räknas med. Detta innebär att om du till exempel har semester en del av en dag ska ingen frånvaro anges. 
Sammanhängande frånvaro längre än en vecka ska fyllas i med vilodagar inräknat. Vilodagar är exempelvis lördag och söndag för en anställd som har sin ordinarie arbetstid måndag - fredag. 
Läs mer om betald frånvaro på tillvaxtverket.se/franvaro2021 
</t>
        </r>
      </text>
    </comment>
    <comment ref="M16" authorId="1" shapeId="0" xr:uid="{BB40F5CD-9A55-4F7D-9DD8-909734D1781A}">
      <text>
        <r>
          <rPr>
            <sz val="9"/>
            <color indexed="81"/>
            <rFont val="Tahoma"/>
            <family val="2"/>
          </rPr>
          <t xml:space="preserve">Har du som arbetsgivare inte den huvudsakliga kostnaden för arbetstagarens frånvaro ska det fyllas i under obetald frånvaro: 
*Obetalda semesterdagar 
*Föräldraledighet som inte räknats av den ordinarie lönen 
*Obetald sjukfrånvaro 
*Vård av barn 
*Civil- eller värnpliktstjänstgöring 
*Studier 
*Vård av nära anhörig 
*Politiska uppdrag 
*Uppstart av eget företag 
*Annan frånvaro med löneavdrag
Endast hela frånvarodagar ska räknas med. Detta innebär att om du till exempel VAB:ar del av dag ska ingen frånvaro anges. 
Sammanhängande frånvaro längre än en vecka ska fyllas i med vilodagar inräknat. Vilodagar är exempelvis lördag och söndag för en anställd som har sin ordinarie arbetstid måndag - fredag.
Läs mer om obetald frånvaro på tillvaxtverket.se/franvaro2021
</t>
        </r>
      </text>
    </comment>
    <comment ref="N16" authorId="0" shapeId="0" xr:uid="{A675F57B-8379-4188-B580-9F1D49A71D0C}">
      <text>
        <r>
          <rPr>
            <b/>
            <sz val="9"/>
            <color indexed="81"/>
            <rFont val="Tahoma"/>
            <family val="2"/>
          </rPr>
          <t xml:space="preserve">Ordinarie arbetstid
</t>
        </r>
        <r>
          <rPr>
            <sz val="9"/>
            <color indexed="81"/>
            <rFont val="Tahoma"/>
            <family val="2"/>
          </rPr>
          <t xml:space="preserve">
Arbetstiden (timmar) den anställda skulle ha arbetat om hen inte deltagit i korttidsarbete. Om det gäller en del av månad t.ex. 16 mars - 31 mars, ska du fylla i den ordinare arbetstiden för den delen. 
Läs mer på tillvaxtverket.se/avstamning
</t>
        </r>
      </text>
    </comment>
    <comment ref="O16" authorId="0" shapeId="0" xr:uid="{79A1FB78-804C-40F8-BCCA-751FEDAE3C59}">
      <text>
        <r>
          <rPr>
            <b/>
            <sz val="9"/>
            <color indexed="81"/>
            <rFont val="Tahoma"/>
            <family val="2"/>
          </rPr>
          <t>Arbetstid under korttidsarbete</t>
        </r>
        <r>
          <rPr>
            <sz val="9"/>
            <color indexed="81"/>
            <rFont val="Tahoma"/>
            <family val="2"/>
          </rPr>
          <t xml:space="preserve">
</t>
        </r>
        <r>
          <rPr>
            <sz val="9"/>
            <color indexed="81"/>
            <rFont val="Tahoma"/>
            <family val="2"/>
          </rPr>
          <t xml:space="preserve">Fyll i totala antalet arbetstimmar som den anställda har arbetat under sitt korttidsarbete.
Exempel 1: 
En anställd har arbetat 6 timmar istället för 8 timmar. Arbetstid under korttidsarbete för den dagen är 6 timmar.
Fyll i summan av arbetstiden för alla dagar under korttisdarbetet.
En frånvarodag ska inte påverka hur du räknar den anställdas arbetstid under korttidsarbete.
Det vill säga om den anställda haft en frånvarodag (till exempel sjuk eller vab) ska du räkna dagen som den var planerad enligt korttidsarbete. 
Exempel 2: 
En anställd har en ordinarie arbetstid på 40 timmar per vecka och korttidsarbetar i 4 veckor på avtalad nivå 1, 20%. Ordinarie tid är 160 timmar och planerad arbetstid under korttidarbete är 128 timmar.
Arbetstiden är planerad: 8 timmar per dag måndag till torsdag
Minskad arbetstid på fredagar, 8 timmar
En torsdag under korttidsarbetet är den anställda sjuk.
Du bortser från det när du räknar fram arbetstiden under korttidsarbetet och anger 128 timmar som det var planerat.
Läs mer på tillvaxtverket.se/avstamning2021
</t>
        </r>
        <r>
          <rPr>
            <b/>
            <sz val="9"/>
            <color indexed="81"/>
            <rFont val="Tahoma"/>
            <family val="2"/>
          </rPr>
          <t xml:space="preserve">
</t>
        </r>
        <r>
          <rPr>
            <sz val="9"/>
            <color indexed="81"/>
            <rFont val="Tahoma"/>
            <family val="2"/>
          </rPr>
          <t xml:space="preserve">
</t>
        </r>
        <r>
          <rPr>
            <b/>
            <sz val="9"/>
            <color indexed="81"/>
            <rFont val="Tahoma"/>
            <family val="2"/>
          </rPr>
          <t xml:space="preserve">
</t>
        </r>
      </text>
    </comment>
    <comment ref="P16" authorId="0" shapeId="0" xr:uid="{70E8BC63-2CDF-43F4-AFA4-6D174008510B}">
      <text>
        <r>
          <rPr>
            <b/>
            <sz val="9"/>
            <color indexed="81"/>
            <rFont val="Tahoma"/>
            <family val="2"/>
          </rPr>
          <t>Månadslön under korttidsarbete</t>
        </r>
        <r>
          <rPr>
            <sz val="9"/>
            <color indexed="81"/>
            <rFont val="Tahoma"/>
            <family val="2"/>
          </rPr>
          <t xml:space="preserve">
Fyll i lönen som den anställda haft under korttidsarbetet. Om den anställda korttidsarbetat under del av månad till exempel 16 mars - 31 mars, ska du ändå fylla i lönen för hela månaden. 
Även om den anställda haft frånvarodagar som till exempel vab och det lett till löneavdrag ska du fylla i månadslönen som det var planerat. 
Läs mer på tillvaxtverket.se/avstamning2021
</t>
        </r>
      </text>
    </comment>
    <comment ref="Q16" authorId="1" shapeId="0" xr:uid="{F19ED0B0-FBBF-4E65-8174-14540E737543}">
      <text>
        <r>
          <rPr>
            <sz val="9"/>
            <color indexed="81"/>
            <rFont val="Tahoma"/>
            <family val="2"/>
          </rPr>
          <t xml:space="preserve">Har du som arbetsgivare den huvudsakliga kostnaden för arbetstagarens frånvaro ska den fyllas i under betald frånvaro, exempelvis: 
*Semesterdagar 
*Sjukfrånvaro som inte räknats av den ordinarie lönen 
*Facklig förtroendetid 
*Annan frånvaro som inte räknas av lönen
Endast hela frånvarodagar ska räknas med. Detta innebär att om du till exempel har semester en del av en dag ska ingen frånvaro anges. 
Sammanhängande frånvaro längre än en vecka ska fyllas i med vilodagar inräknat. Vilodagar är exempelvis lördag och söndag för en anställd som har sin ordinarie arbetstid måndag - fredag. 
Läs mer om betald frånvaro på tillvaxtverket.se/franvaro2021 
</t>
        </r>
      </text>
    </comment>
    <comment ref="R16" authorId="1" shapeId="0" xr:uid="{963745A9-D481-4264-8666-52EDA53FA135}">
      <text>
        <r>
          <rPr>
            <sz val="9"/>
            <color indexed="81"/>
            <rFont val="Tahoma"/>
            <family val="2"/>
          </rPr>
          <t xml:space="preserve">Har du som arbetsgivare inte den huvudsakliga kostnaden för arbetstagarens frånvaro ska det fyllas i under obetald frånvaro: 
*Obetalda semesterdagar 
*Föräldraledighet som inte räknats av den ordinarie lönen 
*Obetald sjukfrånvaro 
*Vård av barn 
*Civil- eller värnpliktstjänstgöring 
*Studier 
*Vård av nära anhörig 
*Politiska uppdrag 
*Uppstart av eget företag 
*Annan frånvaro med löneavdrag
Endast hela frånvarodagar ska räknas med. Detta innebär att om du till exempel VAB:ar del av dag ska ingen frånvaro anges. 
Sammanhängande frånvaro längre än en vecka ska fyllas i med vilodagar inräknat. Vilodagar är exempelvis lördag och söndag för en anställd som har sin ordinarie arbetstid måndag - fredag.
Läs mer om obetald frånvaro på tillvaxtverket.se/franvaro2021
</t>
        </r>
      </text>
    </comment>
    <comment ref="S16" authorId="0" shapeId="0" xr:uid="{2FD09645-BB57-44DB-8009-6CDF2F3ABB54}">
      <text>
        <r>
          <rPr>
            <b/>
            <sz val="9"/>
            <color indexed="81"/>
            <rFont val="Tahoma"/>
            <family val="2"/>
          </rPr>
          <t xml:space="preserve">Ordinarie arbetstid
</t>
        </r>
        <r>
          <rPr>
            <sz val="9"/>
            <color indexed="81"/>
            <rFont val="Tahoma"/>
            <family val="2"/>
          </rPr>
          <t xml:space="preserve">
Arbetstiden (timmar) den anställda skulle ha arbetat om hen inte deltagit i korttidsarbete. Om det gäller en del av månad t.ex. 16 mars - 31 mars, ska du fylla i den ordinare arbetstiden för den delen. 
Läs mer på tillvaxtverket.se/avstamning
</t>
        </r>
      </text>
    </comment>
    <comment ref="T16" authorId="0" shapeId="0" xr:uid="{0FB22F90-8490-46F3-8DED-0447136156D6}">
      <text>
        <r>
          <rPr>
            <b/>
            <sz val="9"/>
            <color indexed="81"/>
            <rFont val="Tahoma"/>
            <family val="2"/>
          </rPr>
          <t>Arbetstid under korttidsarbete</t>
        </r>
        <r>
          <rPr>
            <sz val="9"/>
            <color indexed="81"/>
            <rFont val="Tahoma"/>
            <family val="2"/>
          </rPr>
          <t xml:space="preserve">
</t>
        </r>
        <r>
          <rPr>
            <sz val="9"/>
            <color indexed="81"/>
            <rFont val="Tahoma"/>
            <family val="2"/>
          </rPr>
          <t xml:space="preserve">Fyll i totala antalet arbetstimmar som den anställda har arbetat under sitt korttidsarbete.
Exempel 1: 
En anställd har arbetat 6 timmar istället för 8 timmar. Arbetstid under korttidsarbete för den dagen är 6 timmar.
Fyll i summan av arbetstiden för alla dagar under korttisdarbetet.
En frånvarodag ska inte påverka hur du räknar den anställdas arbetstid under korttidsarbete.
Det vill säga om den anställda haft en frånvarodag (till exempel sjuk eller vab) ska du räkna dagen som den var planerad enligt korttidsarbete. 
Exempel 2: 
En anställd har en ordinarie arbetstid på 40 timmar per vecka och korttidsarbetar i 4 veckor på avtalad nivå 1, 20%. Ordinarie tid är 160 timmar och planerad arbetstid under korttidarbete är 128 timmar.
Arbetstiden är planerad: 8 timmar per dag måndag till torsdag
Minskad arbetstid på fredagar, 8 timmar
En torsdag under korttidsarbetet är den anställda sjuk.
Du bortser från det när du räknar fram arbetstiden under korttidsarbetet och anger 128 timmar som det var planerat.
Läs mer på tillvaxtverket.se/avstamning2021
</t>
        </r>
        <r>
          <rPr>
            <b/>
            <sz val="9"/>
            <color indexed="81"/>
            <rFont val="Tahoma"/>
            <family val="2"/>
          </rPr>
          <t xml:space="preserve">
</t>
        </r>
        <r>
          <rPr>
            <sz val="9"/>
            <color indexed="81"/>
            <rFont val="Tahoma"/>
            <family val="2"/>
          </rPr>
          <t xml:space="preserve">
</t>
        </r>
        <r>
          <rPr>
            <b/>
            <sz val="9"/>
            <color indexed="81"/>
            <rFont val="Tahoma"/>
            <family val="2"/>
          </rPr>
          <t xml:space="preserve">
</t>
        </r>
      </text>
    </comment>
    <comment ref="U16" authorId="0" shapeId="0" xr:uid="{8C5D2BF6-CC2E-428F-B7E6-0DB4ABBB6F7D}">
      <text>
        <r>
          <rPr>
            <b/>
            <sz val="9"/>
            <color indexed="81"/>
            <rFont val="Tahoma"/>
            <family val="2"/>
          </rPr>
          <t>Månadslön under korttidsarbete</t>
        </r>
        <r>
          <rPr>
            <sz val="9"/>
            <color indexed="81"/>
            <rFont val="Tahoma"/>
            <family val="2"/>
          </rPr>
          <t xml:space="preserve">
Fyll i lönen som den anställda haft under korttidsarbetet. Om den anställda korttidsarbetat under del av månad till exempel 16 mars - 31 mars, ska du ändå fylla i lönen för hela månaden. 
Även om den anställda haft frånvarodagar som till exempel vab och det lett till löneavdrag ska du fylla i månadslönen som det var planerat. 
Läs mer på tillvaxtverket.se/avstamning2021
</t>
        </r>
      </text>
    </comment>
    <comment ref="V16" authorId="1" shapeId="0" xr:uid="{E8794F21-15AC-4DB3-A89A-1987528DD16C}">
      <text>
        <r>
          <rPr>
            <sz val="9"/>
            <color indexed="81"/>
            <rFont val="Tahoma"/>
            <family val="2"/>
          </rPr>
          <t xml:space="preserve">Har du som arbetsgivare den huvudsakliga kostnaden för arbetstagarens frånvaro ska den fyllas i under betald frånvaro, exempelvis: 
*Semesterdagar 
*Sjukfrånvaro som inte räknats av den ordinarie lönen 
*Facklig förtroendetid 
*Annan frånvaro som inte räknas av lönen
Endast hela frånvarodagar ska räknas med. Detta innebär att om du till exempel har semester en del av en dag ska ingen frånvaro anges. 
Sammanhängande frånvaro längre än en vecka ska fyllas i med vilodagar inräknat. Vilodagar är exempelvis lördag och söndag för en anställd som har sin ordinarie arbetstid måndag - fredag. 
Läs mer om betald frånvaro på tillvaxtverket.se/franvaro2021 
</t>
        </r>
      </text>
    </comment>
    <comment ref="W16" authorId="1" shapeId="0" xr:uid="{6832F4A0-91E4-4E64-82A7-A5AE71E00F7E}">
      <text>
        <r>
          <rPr>
            <sz val="9"/>
            <color indexed="81"/>
            <rFont val="Tahoma"/>
            <family val="2"/>
          </rPr>
          <t xml:space="preserve">Har du som arbetsgivare inte den huvudsakliga kostnaden för arbetstagarens frånvaro ska det fyllas i under obetald frånvaro: 
*Obetalda semesterdagar 
*Föräldraledighet som inte räknats av den ordinarie lönen 
*Obetald sjukfrånvaro 
*Vård av barn 
*Civil- eller värnpliktstjänstgöring 
*Studier 
*Vård av nära anhörig 
*Politiska uppdrag 
*Uppstart av eget företag 
*Annan frånvaro med löneavdrag
Endast hela frånvarodagar ska räknas med. Detta innebär att om du till exempel VAB:ar del av dag ska ingen frånvaro anges. 
Sammanhängande frånvaro längre än en vecka ska fyllas i med vilodagar inräknat. Vilodagar är exempelvis lördag och söndag för en anställd som har sin ordinarie arbetstid måndag - fredag.
Läs mer om obetald frånvaro på tillvaxtverket.se/franvaro2021
</t>
        </r>
      </text>
    </comment>
    <comment ref="X16" authorId="0" shapeId="0" xr:uid="{7110F96B-F1F8-4936-9BA4-DA5C77571141}">
      <text>
        <r>
          <rPr>
            <b/>
            <sz val="9"/>
            <color indexed="81"/>
            <rFont val="Tahoma"/>
            <family val="2"/>
          </rPr>
          <t xml:space="preserve">Ordinarie arbetstid
</t>
        </r>
        <r>
          <rPr>
            <sz val="9"/>
            <color indexed="81"/>
            <rFont val="Tahoma"/>
            <family val="2"/>
          </rPr>
          <t xml:space="preserve">
Arbetstiden (timmar) den anställda skulle ha arbetat om hen inte deltagit i korttidsarbete. Om det gäller en del av månad t.ex. 16 mars - 31 mars, ska du fylla i den ordinare arbetstiden för den delen. 
Läs mer på tillvaxtverket.se/avstamning
</t>
        </r>
      </text>
    </comment>
    <comment ref="Y16" authorId="0" shapeId="0" xr:uid="{2F0116E4-9A87-4B53-B3FE-697C3170C322}">
      <text>
        <r>
          <rPr>
            <b/>
            <sz val="9"/>
            <color indexed="81"/>
            <rFont val="Tahoma"/>
            <family val="2"/>
          </rPr>
          <t>Arbetstid under korttidsarbete</t>
        </r>
        <r>
          <rPr>
            <sz val="9"/>
            <color indexed="81"/>
            <rFont val="Tahoma"/>
            <family val="2"/>
          </rPr>
          <t xml:space="preserve">
</t>
        </r>
        <r>
          <rPr>
            <sz val="9"/>
            <color indexed="81"/>
            <rFont val="Tahoma"/>
            <family val="2"/>
          </rPr>
          <t xml:space="preserve">Fyll i totala antalet arbetstimmar som den anställda har arbetat under sitt korttidsarbete.
Exempel 1: 
En anställd har arbetat 6 timmar istället för 8 timmar. Arbetstid under korttidsarbete för den dagen är 6 timmar.
Fyll i summan av arbetstiden för alla dagar under korttisdarbetet.
En frånvarodag ska inte påverka hur du räknar den anställdas arbetstid under korttidsarbete.
Det vill säga om den anställda haft en frånvarodag (till exempel sjuk eller vab) ska du räkna dagen som den var planerad enligt korttidsarbete. 
Exempel 2: 
En anställd har en ordinarie arbetstid på 40 timmar per vecka och korttidsarbetar i 4 veckor på avtalad nivå 1, 20%. Ordinarie tid är 160 timmar och planerad arbetstid under korttidarbete är 128 timmar.
Arbetstiden är planerad: 8 timmar per dag måndag till torsdag
Minskad arbetstid på fredagar, 8 timmar
En torsdag under korttidsarbetet är den anställda sjuk.
Du bortser från det när du räknar fram arbetstiden under korttidsarbetet och anger 128 timmar som det var planerat.
Läs mer på tillvaxtverket.se/avstamning2021
</t>
        </r>
        <r>
          <rPr>
            <b/>
            <sz val="9"/>
            <color indexed="81"/>
            <rFont val="Tahoma"/>
            <family val="2"/>
          </rPr>
          <t xml:space="preserve">
</t>
        </r>
        <r>
          <rPr>
            <sz val="9"/>
            <color indexed="81"/>
            <rFont val="Tahoma"/>
            <family val="2"/>
          </rPr>
          <t xml:space="preserve">
</t>
        </r>
        <r>
          <rPr>
            <b/>
            <sz val="9"/>
            <color indexed="81"/>
            <rFont val="Tahoma"/>
            <family val="2"/>
          </rPr>
          <t xml:space="preserve">
</t>
        </r>
      </text>
    </comment>
    <comment ref="Z16" authorId="0" shapeId="0" xr:uid="{D0A4923B-2DBA-4246-A0D8-55C421BDAF45}">
      <text>
        <r>
          <rPr>
            <b/>
            <sz val="9"/>
            <color indexed="81"/>
            <rFont val="Tahoma"/>
            <family val="2"/>
          </rPr>
          <t>Månadslön under korttidsarbete</t>
        </r>
        <r>
          <rPr>
            <sz val="9"/>
            <color indexed="81"/>
            <rFont val="Tahoma"/>
            <family val="2"/>
          </rPr>
          <t xml:space="preserve">
Fyll i lönen som den anställda haft under korttidsarbetet. Om den anställda korttidsarbetat under del av månad till exempel 16 mars - 31 mars, ska du ändå fylla i lönen för hela månaden. 
Även om den anställda haft frånvarodagar som till exempel vab och det lett till löneavdrag ska du fylla i månadslönen som det var planerat. 
Läs mer på tillvaxtverket.se/avstamning2021
</t>
        </r>
      </text>
    </comment>
    <comment ref="AA16" authorId="1" shapeId="0" xr:uid="{6BFD7790-60C9-41B9-B87A-0E39622DD224}">
      <text>
        <r>
          <rPr>
            <sz val="9"/>
            <color indexed="81"/>
            <rFont val="Tahoma"/>
            <family val="2"/>
          </rPr>
          <t xml:space="preserve">Har du som arbetsgivare den huvudsakliga kostnaden för arbetstagarens frånvaro ska den fyllas i under betald frånvaro, exempelvis: 
*Semesterdagar 
*Sjukfrånvaro som inte räknats av den ordinarie lönen 
*Facklig förtroendetid 
*Annan frånvaro som inte räknas av lönen
Endast hela frånvarodagar ska räknas med. Detta innebär att om du till exempel har semester en del av en dag ska ingen frånvaro anges. 
Sammanhängande frånvaro längre än en vecka ska fyllas i med vilodagar inräknat. Vilodagar är exempelvis lördag och söndag för en anställd som har sin ordinarie arbetstid måndag - fredag. 
Läs mer om betald frånvaro på tillvaxtverket.se/franvaro2021 
</t>
        </r>
      </text>
    </comment>
    <comment ref="AB16" authorId="1" shapeId="0" xr:uid="{766212E3-13FE-49FC-91ED-753F4164B1D7}">
      <text>
        <r>
          <rPr>
            <sz val="9"/>
            <color indexed="81"/>
            <rFont val="Tahoma"/>
            <family val="2"/>
          </rPr>
          <t xml:space="preserve">Har du som arbetsgivare inte den huvudsakliga kostnaden för arbetstagarens frånvaro ska det fyllas i under obetald frånvaro: 
*Obetalda semesterdagar 
*Föräldraledighet som inte räknats av den ordinarie lönen 
*Obetald sjukfrånvaro 
*Vård av barn 
*Civil- eller värnpliktstjänstgöring 
*Studier 
*Vård av nära anhörig 
*Politiska uppdrag 
*Uppstart av eget företag 
*Annan frånvaro med löneavdrag
Endast hela frånvarodagar ska räknas med. Detta innebär att om du till exempel VAB:ar del av dag ska ingen frånvaro anges. 
Sammanhängande frånvaro längre än en vecka ska fyllas i med vilodagar inräknat. Vilodagar är exempelvis lördag och söndag för en anställd som har sin ordinarie arbetstid måndag - fredag.
Läs mer om obetald frånvaro på tillvaxtverket.se/franvaro2021
</t>
        </r>
      </text>
    </comment>
    <comment ref="AC16" authorId="0" shapeId="0" xr:uid="{4F47A522-A057-4254-AC7C-0B52FFB1ACF7}">
      <text>
        <r>
          <rPr>
            <b/>
            <sz val="9"/>
            <color indexed="81"/>
            <rFont val="Tahoma"/>
            <family val="2"/>
          </rPr>
          <t xml:space="preserve">Ordinarie arbetstid
</t>
        </r>
        <r>
          <rPr>
            <sz val="9"/>
            <color indexed="81"/>
            <rFont val="Tahoma"/>
            <family val="2"/>
          </rPr>
          <t xml:space="preserve">
Arbetstiden (timmar) den anställda skulle ha arbetat om hen inte deltagit i korttidsarbete. Om det gäller en del av månad t.ex. 16 mars - 31 mars, ska du fylla i den ordinare arbetstiden för den delen. 
Läs mer på tillvaxtverket.se/avstamning
</t>
        </r>
      </text>
    </comment>
    <comment ref="AD16" authorId="0" shapeId="0" xr:uid="{2BCA3409-8751-4B86-BDC4-D3A61C989B4A}">
      <text>
        <r>
          <rPr>
            <b/>
            <sz val="9"/>
            <color indexed="81"/>
            <rFont val="Tahoma"/>
            <family val="2"/>
          </rPr>
          <t>Arbetstid under korttidsarbete</t>
        </r>
        <r>
          <rPr>
            <sz val="9"/>
            <color indexed="81"/>
            <rFont val="Tahoma"/>
            <family val="2"/>
          </rPr>
          <t xml:space="preserve">
</t>
        </r>
        <r>
          <rPr>
            <sz val="9"/>
            <color indexed="81"/>
            <rFont val="Tahoma"/>
            <family val="2"/>
          </rPr>
          <t xml:space="preserve">Fyll i totala antalet arbetstimmar som den anställda har arbetat under sitt korttidsarbete.
Exempel 1: 
En anställd har arbetat 6 timmar istället för 8 timmar. Arbetstid under korttidsarbete för den dagen är 6 timmar.
Fyll i summan av arbetstiden för alla dagar under korttisdarbetet.
En frånvarodag ska inte påverka hur du räknar den anställdas arbetstid under korttidsarbete.
Det vill säga om den anställda haft en frånvarodag (till exempel sjuk eller vab) ska du räkna dagen som den var planerad enligt korttidsarbete. 
Exempel 2: 
En anställd har en ordinarie arbetstid på 40 timmar per vecka och korttidsarbetar i 4 veckor på avtalad nivå 1, 20%. Ordinarie tid är 160 timmar och planerad arbetstid under korttidarbete är 128 timmar.
Arbetstiden är planerad: 8 timmar per dag måndag till torsdag
Minskad arbetstid på fredagar, 8 timmar
En torsdag under korttidsarbetet är den anställda sjuk.
Du bortser från det när du räknar fram arbetstiden under korttidsarbetet och anger 128 timmar som det var planerat.
Läs mer på tillvaxtverket.se/avstamning2021
</t>
        </r>
        <r>
          <rPr>
            <b/>
            <sz val="9"/>
            <color indexed="81"/>
            <rFont val="Tahoma"/>
            <family val="2"/>
          </rPr>
          <t xml:space="preserve">
</t>
        </r>
        <r>
          <rPr>
            <sz val="9"/>
            <color indexed="81"/>
            <rFont val="Tahoma"/>
            <family val="2"/>
          </rPr>
          <t xml:space="preserve">
</t>
        </r>
        <r>
          <rPr>
            <b/>
            <sz val="9"/>
            <color indexed="81"/>
            <rFont val="Tahoma"/>
            <family val="2"/>
          </rPr>
          <t xml:space="preserve">
</t>
        </r>
      </text>
    </comment>
    <comment ref="AE16" authorId="0" shapeId="0" xr:uid="{3DC932BB-6548-492B-B6ED-71264B474CDD}">
      <text>
        <r>
          <rPr>
            <b/>
            <sz val="9"/>
            <color indexed="81"/>
            <rFont val="Tahoma"/>
            <family val="2"/>
          </rPr>
          <t>Månadslön under korttidsarbete</t>
        </r>
        <r>
          <rPr>
            <sz val="9"/>
            <color indexed="81"/>
            <rFont val="Tahoma"/>
            <family val="2"/>
          </rPr>
          <t xml:space="preserve">
Fyll i lönen som den anställda haft under korttidsarbetet. Om den anställda korttidsarbetat under del av månad till exempel 16 mars - 31 mars, ska du ändå fylla i lönen för hela månaden. 
Även om den anställda haft frånvarodagar som till exempel vab och det lett till löneavdrag ska du fylla i månadslönen som det var planerat. 
Läs mer på tillvaxtverket.se/avstamning2021
</t>
        </r>
      </text>
    </comment>
    <comment ref="AF16" authorId="1" shapeId="0" xr:uid="{2DF9E399-A252-485C-96D0-F9A60F224C38}">
      <text>
        <r>
          <rPr>
            <sz val="9"/>
            <color indexed="81"/>
            <rFont val="Tahoma"/>
            <family val="2"/>
          </rPr>
          <t xml:space="preserve">Har du som arbetsgivare den huvudsakliga kostnaden för arbetstagarens frånvaro ska den fyllas i under betald frånvaro, exempelvis: 
*Semesterdagar 
*Sjukfrånvaro som inte räknats av den ordinarie lönen 
*Facklig förtroendetid 
*Annan frånvaro som inte räknas av lönen
Endast hela frånvarodagar ska räknas med. Detta innebär att om du till exempel har semester en del av en dag ska ingen frånvaro anges. 
Sammanhängande frånvaro längre än en vecka ska fyllas i med vilodagar inräknat. Vilodagar är exempelvis lördag och söndag för en anställd som har sin ordinarie arbetstid måndag - fredag. 
Läs mer om betald frånvaro på tillvaxtverket.se/franvaro2021 
</t>
        </r>
      </text>
    </comment>
    <comment ref="AG16" authorId="1" shapeId="0" xr:uid="{FB98FEC2-DC8C-40FA-8969-D5EBFCD8D654}">
      <text>
        <r>
          <rPr>
            <sz val="9"/>
            <color indexed="81"/>
            <rFont val="Tahoma"/>
            <family val="2"/>
          </rPr>
          <t xml:space="preserve">Har du som arbetsgivare inte den huvudsakliga kostnaden för arbetstagarens frånvaro ska det fyllas i under obetald frånvaro: 
*Obetalda semesterdagar 
*Föräldraledighet som inte räknats av den ordinarie lönen 
*Obetald sjukfrånvaro 
*Vård av barn 
*Civil- eller värnpliktstjänstgöring 
*Studier 
*Vård av nära anhörig 
*Politiska uppdrag 
*Uppstart av eget företag 
*Annan frånvaro med löneavdrag
Endast hela frånvarodagar ska räknas med. Detta innebär att om du till exempel VAB:ar del av dag ska ingen frånvaro anges. 
Sammanhängande frånvaro längre än en vecka ska fyllas i med vilodagar inräknat. Vilodagar är exempelvis lördag och söndag för en anställd som har sin ordinarie arbetstid måndag - fredag.
Läs mer om obetald frånvaro på tillvaxtverket.se/franvaro2021
</t>
        </r>
      </text>
    </comment>
    <comment ref="AH16" authorId="0" shapeId="0" xr:uid="{69123856-B179-41DA-BC93-2DA68FBA228C}">
      <text>
        <r>
          <rPr>
            <b/>
            <sz val="9"/>
            <color indexed="81"/>
            <rFont val="Tahoma"/>
            <family val="2"/>
          </rPr>
          <t xml:space="preserve">Ordinarie arbetstid
</t>
        </r>
        <r>
          <rPr>
            <sz val="9"/>
            <color indexed="81"/>
            <rFont val="Tahoma"/>
            <family val="2"/>
          </rPr>
          <t xml:space="preserve">
Arbetstiden (timmar) den anställda skulle ha arbetat om hen inte deltagit i korttidsarbete. Om det gäller en del av månad t.ex. 16 mars - 31 mars, ska du fylla i den ordinare arbetstiden för den delen. 
Läs mer på tillvaxtverket.se/avstamning
</t>
        </r>
      </text>
    </comment>
    <comment ref="AI16" authorId="0" shapeId="0" xr:uid="{346C1ED3-FAAE-4AF6-988B-66C18118BD5C}">
      <text>
        <r>
          <rPr>
            <b/>
            <sz val="9"/>
            <color indexed="81"/>
            <rFont val="Tahoma"/>
            <family val="2"/>
          </rPr>
          <t>Arbetstid under korttidsarbete</t>
        </r>
        <r>
          <rPr>
            <sz val="9"/>
            <color indexed="81"/>
            <rFont val="Tahoma"/>
            <family val="2"/>
          </rPr>
          <t xml:space="preserve">
</t>
        </r>
        <r>
          <rPr>
            <sz val="9"/>
            <color indexed="81"/>
            <rFont val="Tahoma"/>
            <family val="2"/>
          </rPr>
          <t xml:space="preserve">Fyll i totala antalet arbetstimmar som den anställda har arbetat under sitt korttidsarbete.
Exempel 1: 
En anställd har arbetat 6 timmar istället för 8 timmar. Arbetstid under korttidsarbete för den dagen är 6 timmar.
Fyll i summan av arbetstiden för alla dagar under korttisdarbetet.
En frånvarodag ska inte påverka hur du räknar den anställdas arbetstid under korttidsarbete.
Det vill säga om den anställda haft en frånvarodag (till exempel sjuk eller vab) ska du räkna dagen som den var planerad enligt korttidsarbete. 
Exempel 2: 
En anställd har en ordinarie arbetstid på 40 timmar per vecka och korttidsarbetar i 4 veckor på avtalad nivå 1, 20%. Ordinarie tid är 160 timmar och planerad arbetstid under korttidarbete är 128 timmar.
Arbetstiden är planerad: 8 timmar per dag måndag till torsdag
Minskad arbetstid på fredagar, 8 timmar
En torsdag under korttidsarbetet är den anställda sjuk.
Du bortser från det när du räknar fram arbetstiden under korttidsarbetet och anger 128 timmar som det var planerat.
Läs mer på tillvaxtverket.se/avstamning2021
</t>
        </r>
        <r>
          <rPr>
            <b/>
            <sz val="9"/>
            <color indexed="81"/>
            <rFont val="Tahoma"/>
            <family val="2"/>
          </rPr>
          <t xml:space="preserve">
</t>
        </r>
        <r>
          <rPr>
            <sz val="9"/>
            <color indexed="81"/>
            <rFont val="Tahoma"/>
            <family val="2"/>
          </rPr>
          <t xml:space="preserve">
</t>
        </r>
        <r>
          <rPr>
            <b/>
            <sz val="9"/>
            <color indexed="81"/>
            <rFont val="Tahoma"/>
            <family val="2"/>
          </rPr>
          <t xml:space="preserve">
</t>
        </r>
      </text>
    </comment>
    <comment ref="AJ16" authorId="0" shapeId="0" xr:uid="{F79B0D5E-BD3B-4CBD-AC11-39B5BC5CBC9A}">
      <text>
        <r>
          <rPr>
            <b/>
            <sz val="9"/>
            <color indexed="81"/>
            <rFont val="Tahoma"/>
            <family val="2"/>
          </rPr>
          <t>Månadslön under korttidsarbete</t>
        </r>
        <r>
          <rPr>
            <sz val="9"/>
            <color indexed="81"/>
            <rFont val="Tahoma"/>
            <family val="2"/>
          </rPr>
          <t xml:space="preserve">
Fyll i lönen som den anställda haft under korttidsarbetet. Om den anställda korttidsarbetat under del av månad till exempel 16 mars - 31 mars, ska du ändå fylla i lönen för hela månaden. 
Även om den anställda haft frånvarodagar som till exempel vab och det lett till löneavdrag ska du fylla i månadslönen som det var planerat. 
Läs mer på tillvaxtverket.se/avstamning2021
</t>
        </r>
      </text>
    </comment>
    <comment ref="AK16" authorId="1" shapeId="0" xr:uid="{D4BB89B0-3644-4BC3-A328-6BC47E7A00C9}">
      <text>
        <r>
          <rPr>
            <sz val="9"/>
            <color indexed="81"/>
            <rFont val="Tahoma"/>
            <family val="2"/>
          </rPr>
          <t xml:space="preserve">Har du som arbetsgivare den huvudsakliga kostnaden för arbetstagarens frånvaro ska den fyllas i under betald frånvaro, exempelvis: 
*Semesterdagar 
*Sjukfrånvaro som inte räknats av den ordinarie lönen 
*Facklig förtroendetid 
*Annan frånvaro som inte räknas av lönen
Endast hela frånvarodagar ska räknas med. Detta innebär att om du till exempel har semester en del av en dag ska ingen frånvaro anges. 
Sammanhängande frånvaro längre än en vecka ska fyllas i med vilodagar inräknat. Vilodagar är exempelvis lördag och söndag för en anställd som har sin ordinarie arbetstid måndag - fredag. 
Läs mer om betald frånvaro på tillvaxtverket.se/franvaro2021 
</t>
        </r>
      </text>
    </comment>
    <comment ref="AL16" authorId="1" shapeId="0" xr:uid="{65431E05-78D8-422C-A008-74B8B50E6E82}">
      <text>
        <r>
          <rPr>
            <sz val="9"/>
            <color indexed="81"/>
            <rFont val="Tahoma"/>
            <family val="2"/>
          </rPr>
          <t xml:space="preserve">Har du som arbetsgivare inte den huvudsakliga kostnaden för arbetstagarens frånvaro ska det fyllas i under obetald frånvaro: 
*Obetalda semesterdagar 
*Föräldraledighet som inte räknats av den ordinarie lönen 
*Obetald sjukfrånvaro 
*Vård av barn 
*Civil- eller värnpliktstjänstgöring 
*Studier 
*Vård av nära anhörig 
*Politiska uppdrag 
*Uppstart av eget företag 
*Annan frånvaro med löneavdrag
Endast hela frånvarodagar ska räknas med. Detta innebär att om du till exempel VAB:ar del av dag ska ingen frånvaro anges. 
Sammanhängande frånvaro längre än en vecka ska fyllas i med vilodagar inräknat. Vilodagar är exempelvis lördag och söndag för en anställd som har sin ordinarie arbetstid måndag - fredag.
Läs mer om obetald frånvaro på tillvaxtverket.se/franvaro2021
</t>
        </r>
      </text>
    </comment>
    <comment ref="AM16" authorId="0" shapeId="0" xr:uid="{58C951C3-5718-41DC-9F64-06AA0BBC46B9}">
      <text>
        <r>
          <rPr>
            <b/>
            <sz val="9"/>
            <color indexed="81"/>
            <rFont val="Tahoma"/>
            <family val="2"/>
          </rPr>
          <t xml:space="preserve">Ordinarie arbetstid
</t>
        </r>
        <r>
          <rPr>
            <sz val="9"/>
            <color indexed="81"/>
            <rFont val="Tahoma"/>
            <family val="2"/>
          </rPr>
          <t xml:space="preserve">
Arbetstiden (timmar) den anställda skulle ha arbetat om hen inte deltagit i korttidsarbete. Om det gäller en del av månad t.ex. 16 mars - 31 mars, ska du fylla i den ordinare arbetstiden för den delen. 
Läs mer på tillvaxtverket.se/avstamning
</t>
        </r>
      </text>
    </comment>
    <comment ref="AN16" authorId="0" shapeId="0" xr:uid="{11AA2A00-C286-4834-B960-87E77CF6F9F8}">
      <text>
        <r>
          <rPr>
            <b/>
            <sz val="9"/>
            <color indexed="81"/>
            <rFont val="Tahoma"/>
            <family val="2"/>
          </rPr>
          <t>Arbetstid under korttidsarbete</t>
        </r>
        <r>
          <rPr>
            <sz val="9"/>
            <color indexed="81"/>
            <rFont val="Tahoma"/>
            <family val="2"/>
          </rPr>
          <t xml:space="preserve">
</t>
        </r>
        <r>
          <rPr>
            <sz val="9"/>
            <color indexed="81"/>
            <rFont val="Tahoma"/>
            <family val="2"/>
          </rPr>
          <t xml:space="preserve">Fyll i totala antalet arbetstimmar som den anställda har arbetat under sitt korttidsarbete.
Exempel 1: 
En anställd har arbetat 6 timmar istället för 8 timmar. Arbetstid under korttidsarbete för den dagen är 6 timmar.
Fyll i summan av arbetstiden för alla dagar under korttisdarbetet.
En frånvarodag ska inte påverka hur du räknar den anställdas arbetstid under korttidsarbete.
Det vill säga om den anställda haft en frånvarodag (till exempel sjuk eller vab) ska du räkna dagen som den var planerad enligt korttidsarbete. 
Exempel 2: 
En anställd har en ordinarie arbetstid på 40 timmar per vecka och korttidsarbetar i 4 veckor på avtalad nivå 1, 20%. Ordinarie tid är 160 timmar och planerad arbetstid under korttidarbete är 128 timmar.
Arbetstiden är planerad: 8 timmar per dag måndag till torsdag
Minskad arbetstid på fredagar, 8 timmar
En torsdag under korttidsarbetet är den anställda sjuk.
Du bortser från det när du räknar fram arbetstiden under korttidsarbetet och anger 128 timmar som det var planerat.
Läs mer på tillvaxtverket.se/avstamning2021
</t>
        </r>
        <r>
          <rPr>
            <b/>
            <sz val="9"/>
            <color indexed="81"/>
            <rFont val="Tahoma"/>
            <family val="2"/>
          </rPr>
          <t xml:space="preserve">
</t>
        </r>
        <r>
          <rPr>
            <sz val="9"/>
            <color indexed="81"/>
            <rFont val="Tahoma"/>
            <family val="2"/>
          </rPr>
          <t xml:space="preserve">
</t>
        </r>
        <r>
          <rPr>
            <b/>
            <sz val="9"/>
            <color indexed="81"/>
            <rFont val="Tahoma"/>
            <family val="2"/>
          </rPr>
          <t xml:space="preserve">
</t>
        </r>
      </text>
    </comment>
    <comment ref="AO16" authorId="0" shapeId="0" xr:uid="{A462B404-48B0-4D0D-A4EB-32537AF395C4}">
      <text>
        <r>
          <rPr>
            <b/>
            <sz val="9"/>
            <color indexed="81"/>
            <rFont val="Tahoma"/>
            <family val="2"/>
          </rPr>
          <t>Månadslön under korttidsarbete</t>
        </r>
        <r>
          <rPr>
            <sz val="9"/>
            <color indexed="81"/>
            <rFont val="Tahoma"/>
            <family val="2"/>
          </rPr>
          <t xml:space="preserve">
Fyll i lönen som den anställda haft under korttidsarbetet. Om den anställda korttidsarbetat under del av månad till exempel 16 mars - 31 mars, ska du ändå fylla i lönen för hela månaden. 
Även om den anställda haft frånvarodagar som till exempel vab och det lett till löneavdrag ska du fylla i månadslönen som det var planerat. 
Läs mer på tillvaxtverket.se/avstamning2021
</t>
        </r>
      </text>
    </comment>
    <comment ref="AP16" authorId="1" shapeId="0" xr:uid="{5F857AC2-4986-4FBC-8C8E-A5DA4670C5D2}">
      <text>
        <r>
          <rPr>
            <sz val="9"/>
            <color indexed="81"/>
            <rFont val="Tahoma"/>
            <family val="2"/>
          </rPr>
          <t xml:space="preserve">Har du som arbetsgivare den huvudsakliga kostnaden för arbetstagarens frånvaro ska den fyllas i under betald frånvaro, exempelvis: 
*Semesterdagar 
*Sjukfrånvaro som inte räknats av den ordinarie lönen 
*Facklig förtroendetid 
*Annan frånvaro som inte räknas av lönen
Endast hela frånvarodagar ska räknas med. Detta innebär att om du till exempel har semester en del av en dag ska ingen frånvaro anges. 
Sammanhängande frånvaro längre än en vecka ska fyllas i med vilodagar inräknat. Vilodagar är exempelvis lördag och söndag för en anställd som har sin ordinarie arbetstid måndag - fredag. 
Läs mer om betald frånvaro på tillvaxtverket.se/franvaro2021 
</t>
        </r>
      </text>
    </comment>
    <comment ref="AQ16" authorId="1" shapeId="0" xr:uid="{82FECA51-EB24-45A5-984C-241EBE8E1457}">
      <text>
        <r>
          <rPr>
            <sz val="9"/>
            <color indexed="81"/>
            <rFont val="Tahoma"/>
            <family val="2"/>
          </rPr>
          <t xml:space="preserve">Har du som arbetsgivare inte den huvudsakliga kostnaden för arbetstagarens frånvaro ska det fyllas i under obetald frånvaro: 
*Obetalda semesterdagar 
*Föräldraledighet som inte räknats av den ordinarie lönen 
*Obetald sjukfrånvaro 
*Vård av barn 
*Civil- eller värnpliktstjänstgöring 
*Studier 
*Vård av nära anhörig 
*Politiska uppdrag 
*Uppstart av eget företag 
*Annan frånvaro med löneavdrag
Endast hela frånvarodagar ska räknas med. Detta innebär att om du till exempel VAB:ar del av dag ska ingen frånvaro anges. 
Sammanhängande frånvaro längre än en vecka ska fyllas i med vilodagar inräknat. Vilodagar är exempelvis lördag och söndag för en anställd som har sin ordinarie arbetstid måndag - fredag.
Läs mer om obetald frånvaro på tillvaxtverket.se/franvaro2021
</t>
        </r>
      </text>
    </comment>
    <comment ref="AR16" authorId="0" shapeId="0" xr:uid="{71ABB15C-0258-4426-9213-1BBB152228F8}">
      <text>
        <r>
          <rPr>
            <b/>
            <sz val="9"/>
            <color indexed="81"/>
            <rFont val="Tahoma"/>
            <family val="2"/>
          </rPr>
          <t xml:space="preserve">Ordinarie arbetstid
</t>
        </r>
        <r>
          <rPr>
            <sz val="9"/>
            <color indexed="81"/>
            <rFont val="Tahoma"/>
            <family val="2"/>
          </rPr>
          <t xml:space="preserve">
Arbetstiden (timmar) den anställda skulle ha arbetat om hen inte deltagit i korttidsarbete. Om det gäller en del av månad t.ex. 16 mars - 31 mars, ska du fylla i den ordinare arbetstiden för den delen. 
Läs mer på tillvaxtverket.se/avstamning
</t>
        </r>
      </text>
    </comment>
    <comment ref="AS16" authorId="0" shapeId="0" xr:uid="{3FFCAE0D-3350-4D8C-B5BB-810AF202D090}">
      <text>
        <r>
          <rPr>
            <b/>
            <sz val="9"/>
            <color indexed="81"/>
            <rFont val="Tahoma"/>
            <family val="2"/>
          </rPr>
          <t>Arbetstid under korttidsarbete</t>
        </r>
        <r>
          <rPr>
            <sz val="9"/>
            <color indexed="81"/>
            <rFont val="Tahoma"/>
            <family val="2"/>
          </rPr>
          <t xml:space="preserve">
</t>
        </r>
        <r>
          <rPr>
            <sz val="9"/>
            <color indexed="81"/>
            <rFont val="Tahoma"/>
            <family val="2"/>
          </rPr>
          <t xml:space="preserve">Fyll i totala antalet arbetstimmar som den anställda har arbetat under sitt korttidsarbete. 
Exempel 1: 
En anställd har arbetat 6 timmar istället för 8 timmar. Arbetstid under korttidsarbete för den dagen är 6 timmar.
Fyll i summan av arbetstiden för alla dagar under korttisdarbetet.
En frånvarodag ska inte påverka hur du räknar den anställdas arbetstid under korttidsarbete.
Det vill säga om den anställda haft en frånvarodag (till exempel sjuk eller vab) ska du räkna dagen som den var planerad enligt korttidsarbete. 
Exempel 2: 
En anställd har en ordinarie arbetstid på 40 timmar per vecka och korttidsarbetar i 4 veckor på avtalad nivå 1, 20%. Ordinarie tid är 160 timmar och planerad arbetstid under korttidarbete är 128 timmar.
Arbetstiden är planerad: 8 timmar per dag måndag till torsdag
Minskad arbetstid på fredagar, 8 timmar
En torsdag under korttidsarbetet är den anställda sjuk.
Du bortser från det när du räknar fram arbetstiden under korttidsarbetet och anger 128 timmar som det var planerat.
Läs mer på tillvaxtverket.se/avstamning2021
</t>
        </r>
        <r>
          <rPr>
            <b/>
            <sz val="9"/>
            <color indexed="81"/>
            <rFont val="Tahoma"/>
            <family val="2"/>
          </rPr>
          <t xml:space="preserve">
</t>
        </r>
        <r>
          <rPr>
            <sz val="9"/>
            <color indexed="81"/>
            <rFont val="Tahoma"/>
            <family val="2"/>
          </rPr>
          <t xml:space="preserve">
</t>
        </r>
        <r>
          <rPr>
            <b/>
            <sz val="9"/>
            <color indexed="81"/>
            <rFont val="Tahoma"/>
            <family val="2"/>
          </rPr>
          <t xml:space="preserve">
</t>
        </r>
      </text>
    </comment>
    <comment ref="AT16" authorId="0" shapeId="0" xr:uid="{61FA26B6-92A0-45B2-97B0-5EA14A301474}">
      <text>
        <r>
          <rPr>
            <b/>
            <sz val="9"/>
            <color indexed="81"/>
            <rFont val="Tahoma"/>
            <family val="2"/>
          </rPr>
          <t>Månadslön under korttidsarbete</t>
        </r>
        <r>
          <rPr>
            <sz val="9"/>
            <color indexed="81"/>
            <rFont val="Tahoma"/>
            <family val="2"/>
          </rPr>
          <t xml:space="preserve">
Fyll i lönen som den anställda haft under korttidsarbetet. Om den anställda korttidsarbetat under del av månad till exempel 16 mars - 31 mars, ska du ändå fylla i lönen för hela månaden. 
Även om den anställda haft frånvarodagar som till exempel vab och det lett till löneavdrag ska du fylla i månadslönen som det var planerat. 
Läs mer på tillvaxtverket.se/avstamning2021
</t>
        </r>
      </text>
    </comment>
    <comment ref="AU16" authorId="1" shapeId="0" xr:uid="{2EFD8ABA-D4CA-4E85-ADAE-8F38807A31B2}">
      <text>
        <r>
          <rPr>
            <sz val="9"/>
            <color indexed="81"/>
            <rFont val="Tahoma"/>
            <family val="2"/>
          </rPr>
          <t xml:space="preserve">Har du som arbetsgivare den huvudsakliga kostnaden för arbetstagarens frånvaro ska den fyllas i under betald frånvaro, exempelvis: 
*Semesterdagar 
*Sjukfrånvaro som inte räknats av den ordinarie lönen 
*Facklig förtroendetid 
*Annan frånvaro som inte räknas av lönen
Endast hela frånvarodagar ska räknas med. Detta innebär att om du till exempel har semester en del av en dag ska ingen frånvaro anges. 
Sammanhängande frånvaro längre än en vecka ska fyllas i med vilodagar inräknat. Vilodagar är exempelvis lördag och söndag för en anställd som har sin ordinarie arbetstid måndag - fredag. 
Läs mer om betald frånvaro på tillvaxtverket.se/franvaro2021 
</t>
        </r>
      </text>
    </comment>
    <comment ref="AV16" authorId="1" shapeId="0" xr:uid="{4DCB524D-F44D-4824-8FA2-F1B9DAEE9377}">
      <text>
        <r>
          <rPr>
            <sz val="9"/>
            <color indexed="81"/>
            <rFont val="Tahoma"/>
            <family val="2"/>
          </rPr>
          <t xml:space="preserve">Har du som arbetsgivare inte den huvudsakliga kostnaden för arbetstagarens frånvaro ska det fyllas i under obetald frånvaro: 
*Obetalda semesterdagar 
*Föräldraledighet som inte räknats av den ordinarie lönen 
*Obetald sjukfrånvaro 
*Vård av barn 
*Civil- eller värnpliktstjänstgöring 
*Studier 
*Vård av nära anhörig 
*Politiska uppdrag 
*Uppstart av eget företag 
*Annan frånvaro med löneavdrag
Endast hela frånvarodagar ska räknas med. Detta innebär att om du till exempel VAB:ar del av dag ska ingen frånvaro anges. 
Sammanhängande frånvaro längre än en vecka ska fyllas i med vilodagar inräknat. Vilodagar är exempelvis lördag och söndag för en anställd som har sin ordinarie arbetstid måndag - fredag.
Läs mer om obetald frånvaro på tillvaxtverket.se/franvaro2021
</t>
        </r>
      </text>
    </comment>
    <comment ref="AW16" authorId="0" shapeId="0" xr:uid="{2DE87BD3-3EED-4DB6-8040-416E9A1F2377}">
      <text>
        <r>
          <rPr>
            <b/>
            <sz val="9"/>
            <color indexed="81"/>
            <rFont val="Tahoma"/>
            <family val="2"/>
          </rPr>
          <t xml:space="preserve">Ordinarie arbetstid
</t>
        </r>
        <r>
          <rPr>
            <sz val="9"/>
            <color indexed="81"/>
            <rFont val="Tahoma"/>
            <family val="2"/>
          </rPr>
          <t xml:space="preserve">
Arbetstiden (timmar) den anställda skulle ha arbetat om hen inte deltagit i korttidsarbete. Om det gäller en del av månad t.ex. 16 mars - 31 mars, ska du fylla i den ordinare arbetstiden för den delen. 
Läs mer på tillvaxtverket.se/avstamning
</t>
        </r>
      </text>
    </comment>
    <comment ref="AX16" authorId="0" shapeId="0" xr:uid="{3475E746-2842-4269-AF8F-88E43058FF99}">
      <text>
        <r>
          <rPr>
            <b/>
            <sz val="9"/>
            <color indexed="81"/>
            <rFont val="Tahoma"/>
            <family val="2"/>
          </rPr>
          <t>Arbetstid under korttidsarbete</t>
        </r>
        <r>
          <rPr>
            <sz val="9"/>
            <color indexed="81"/>
            <rFont val="Tahoma"/>
            <family val="2"/>
          </rPr>
          <t xml:space="preserve">
</t>
        </r>
        <r>
          <rPr>
            <sz val="9"/>
            <color indexed="81"/>
            <rFont val="Tahoma"/>
            <family val="2"/>
          </rPr>
          <t xml:space="preserve">Fyll i totala antalet arbetstimmar som den anställda har arbetat under sitt korttidsarbete. 
Exempel 1: 
En anställd har arbetat 6 timmar istället för 8 timmar. Arbetstid under korttidsarbete för den dagen är 6 timmar.
Fyll i summan av arbetstiden för alla dagar under korttisdarbetet.
En frånvarodag ska inte påverka hur du räknar den anställdas arbetstid under korttidsarbete.
Det vill säga om den anställda haft en frånvarodag (till exempel sjuk eller vab) ska du räkna dagen som den var planerad enligt korttidsarbete. 
Exempel 2: 
En anställd har en ordinarie arbetstid på 40 timmar per vecka och korttidsarbetar i 4 veckor på avtalad nivå 1, 20%. Ordinarie tid är 160 timmar och planerad arbetstid under korttidarbete är 128 timmar.
Arbetstiden är planerad: 8 timmar per dag måndag till torsdag
Minskad arbetstid på fredagar, 8 timmar
En torsdag under korttidsarbetet är den anställda sjuk.
Du bortser från det när du räknar fram arbetstiden under korttidsarbetet och anger 128 timmar som det var planerat.
Läs mer på tillvaxtverket.se/avstamning2021
</t>
        </r>
        <r>
          <rPr>
            <b/>
            <sz val="9"/>
            <color indexed="81"/>
            <rFont val="Tahoma"/>
            <family val="2"/>
          </rPr>
          <t xml:space="preserve">
</t>
        </r>
        <r>
          <rPr>
            <sz val="9"/>
            <color indexed="81"/>
            <rFont val="Tahoma"/>
            <family val="2"/>
          </rPr>
          <t xml:space="preserve">
</t>
        </r>
        <r>
          <rPr>
            <b/>
            <sz val="9"/>
            <color indexed="81"/>
            <rFont val="Tahoma"/>
            <family val="2"/>
          </rPr>
          <t xml:space="preserve">
</t>
        </r>
      </text>
    </comment>
    <comment ref="AY16" authorId="0" shapeId="0" xr:uid="{0AE15D79-96A5-4C4C-B7B2-B66EF5837808}">
      <text>
        <r>
          <rPr>
            <b/>
            <sz val="9"/>
            <color indexed="81"/>
            <rFont val="Tahoma"/>
            <family val="2"/>
          </rPr>
          <t>Månadslön under korttidsarbete</t>
        </r>
        <r>
          <rPr>
            <sz val="9"/>
            <color indexed="81"/>
            <rFont val="Tahoma"/>
            <family val="2"/>
          </rPr>
          <t xml:space="preserve">
Fyll i lönen som den anställda haft under korttidsarbetet. Om den anställda korttidsarbetat under del av månad till exempel 16 mars - 31 mars, ska du ändå fylla i lönen för hela månaden. 
Även om den anställda haft frånvarodagar som till exempel vab och det lett till löneavdrag ska du fylla i månadslönen som det var planerat. 
Läs mer på tillvaxtverket.se/avstamning2021
</t>
        </r>
      </text>
    </comment>
    <comment ref="AZ16" authorId="1" shapeId="0" xr:uid="{E7FF90DD-8E1B-46EC-A73A-7BA088B90498}">
      <text>
        <r>
          <rPr>
            <sz val="9"/>
            <color indexed="81"/>
            <rFont val="Tahoma"/>
            <family val="2"/>
          </rPr>
          <t xml:space="preserve">Har du som arbetsgivare den huvudsakliga kostnaden för arbetstagarens frånvaro ska den fyllas i under betald frånvaro, exempelvis: 
*Semesterdagar 
*Sjukfrånvaro som inte räknats av den ordinarie lönen 
*Facklig förtroendetid 
*Annan frånvaro som inte räknas av lönen
Endast hela frånvarodagar ska räknas med. Detta innebär att om du till exempel har semester en del av en dag ska ingen frånvaro anges. 
Sammanhängande frånvaro längre än en vecka ska fyllas i med vilodagar inräknat. Vilodagar är exempelvis lördag och söndag för en anställd som har sin ordinarie arbetstid måndag - fredag. 
Läs mer om betald frånvaro på tillvaxtverket.se/franvaro2021 
</t>
        </r>
      </text>
    </comment>
    <comment ref="BA16" authorId="1" shapeId="0" xr:uid="{E8CD615D-2FF1-4F1B-BAFC-723B8AF2BB5F}">
      <text>
        <r>
          <rPr>
            <sz val="9"/>
            <color indexed="81"/>
            <rFont val="Tahoma"/>
            <family val="2"/>
          </rPr>
          <t xml:space="preserve">Har du som arbetsgivare inte den huvudsakliga kostnaden för arbetstagarens frånvaro ska det fyllas i under obetald frånvaro: 
*Obetalda semesterdagar 
*Föräldraledighet som inte räknats av den ordinarie lönen 
*Obetald sjukfrånvaro 
*Vård av barn 
*Civil- eller värnpliktstjänstgöring 
*Studier 
*Vård av nära anhörig 
*Politiska uppdrag 
*Uppstart av eget företag 
*Annan frånvaro med löneavdrag
Endast hela frånvarodagar ska räknas med. Detta innebär att om du till exempel VAB:ar del av dag ska ingen frånvaro anges. 
Sammanhängande frånvaro längre än en vecka ska fyllas i med vilodagar inräknat. Vilodagar är exempelvis lördag och söndag för en anställd som har sin ordinarie arbetstid måndag - fredag.
Läs mer om obetald frånvaro på tillvaxtverket.se/franvaro2021
</t>
        </r>
      </text>
    </comment>
    <comment ref="BB16" authorId="0" shapeId="0" xr:uid="{A53BF19D-2A68-4521-A836-8573685748D4}">
      <text>
        <r>
          <rPr>
            <b/>
            <sz val="9"/>
            <color indexed="81"/>
            <rFont val="Tahoma"/>
            <family val="2"/>
          </rPr>
          <t xml:space="preserve">Ordinarie arbetstid
</t>
        </r>
        <r>
          <rPr>
            <sz val="9"/>
            <color indexed="81"/>
            <rFont val="Tahoma"/>
            <family val="2"/>
          </rPr>
          <t xml:space="preserve">
Arbetstiden (timmar) den anställda skulle ha arbetat om hen inte deltagit i korttidsarbete. Om det gäller en del av månad t.ex. 16 mars - 31 mars, ska du fylla i den ordinare arbetstiden för den delen. 
Läs mer på tillvaxtverket.se/avstamning
</t>
        </r>
      </text>
    </comment>
    <comment ref="BC16" authorId="0" shapeId="0" xr:uid="{14AB32AA-5863-49F3-8335-41703AB79ED9}">
      <text>
        <r>
          <rPr>
            <b/>
            <sz val="9"/>
            <color indexed="81"/>
            <rFont val="Tahoma"/>
            <family val="2"/>
          </rPr>
          <t>Arbetstid under korttidsarbete</t>
        </r>
        <r>
          <rPr>
            <sz val="9"/>
            <color indexed="81"/>
            <rFont val="Tahoma"/>
            <family val="2"/>
          </rPr>
          <t xml:space="preserve">
</t>
        </r>
        <r>
          <rPr>
            <sz val="9"/>
            <color indexed="81"/>
            <rFont val="Tahoma"/>
            <family val="2"/>
          </rPr>
          <t xml:space="preserve">Fyll i totala antalet arbetstimmar som den anställda har arbetat under sitt korttidsarbete. 
Exempel 1: 
En anställd har arbetat 6 timmar istället för 8 timmar. Arbetstid under korttidsarbete för den dagen är 6 timmar.
Fyll i summan av arbetstiden för alla dagar under korttisdarbetet.
En frånvarodag ska inte påverka hur du räknar den anställdas arbetstid under korttidsarbete.
Det vill säga om den anställda haft en frånvarodag (till exempel sjuk eller vab) ska du räkna dagen som den var planerad enligt korttidsarbete. 
Exempel 2: 
En anställd har en ordinarie arbetstid på 40 timmar per vecka och korttidsarbetar i 4 veckor på avtalad nivå 1, 20%. Ordinarie tid är 160 timmar och planerad arbetstid under korttidarbete är 128 timmar.
Arbetstiden är planerad: 8 timmar per dag måndag till torsdag
Minskad arbetstid på fredagar, 8 timmar
En torsdag under korttidsarbetet är den anställda sjuk.
Du bortser från det när du räknar fram arbetstiden under korttidsarbetet och anger 128 timmar som det var planerat.
Läs mer på tillvaxtverket.se/avstamning2021
</t>
        </r>
        <r>
          <rPr>
            <b/>
            <sz val="9"/>
            <color indexed="81"/>
            <rFont val="Tahoma"/>
            <family val="2"/>
          </rPr>
          <t xml:space="preserve">
</t>
        </r>
        <r>
          <rPr>
            <sz val="9"/>
            <color indexed="81"/>
            <rFont val="Tahoma"/>
            <family val="2"/>
          </rPr>
          <t xml:space="preserve">
</t>
        </r>
        <r>
          <rPr>
            <b/>
            <sz val="9"/>
            <color indexed="81"/>
            <rFont val="Tahoma"/>
            <family val="2"/>
          </rPr>
          <t xml:space="preserve">
</t>
        </r>
      </text>
    </comment>
    <comment ref="BD16" authorId="0" shapeId="0" xr:uid="{92291508-0EE6-47E6-A62A-C670FAE56ED3}">
      <text>
        <r>
          <rPr>
            <b/>
            <sz val="9"/>
            <color indexed="81"/>
            <rFont val="Tahoma"/>
            <family val="2"/>
          </rPr>
          <t>Månadslön under korttidsarbete</t>
        </r>
        <r>
          <rPr>
            <sz val="9"/>
            <color indexed="81"/>
            <rFont val="Tahoma"/>
            <family val="2"/>
          </rPr>
          <t xml:space="preserve">
Fyll i lönen som den anställda haft under korttidsarbetet. Om den anställda korttidsarbetat under del av månad till exempel 16 mars - 31 mars, ska du ändå fylla i lönen för hela månaden. 
Även om den anställda haft frånvarodagar som till exempel vab och det lett till löneavdrag ska du fylla i månadslönen som det var planerat. 
Läs mer på tillvaxtverket.se/avstamning2021
</t>
        </r>
      </text>
    </comment>
    <comment ref="BE16" authorId="1" shapeId="0" xr:uid="{5278EBEC-F861-4593-9042-F0EEC15F94BF}">
      <text>
        <r>
          <rPr>
            <sz val="9"/>
            <color indexed="81"/>
            <rFont val="Tahoma"/>
            <family val="2"/>
          </rPr>
          <t xml:space="preserve">Har du som arbetsgivare den huvudsakliga kostnaden för arbetstagarens frånvaro ska den fyllas i under betald frånvaro, exempelvis: 
*Semesterdagar 
*Sjukfrånvaro som inte räknats av den ordinarie lönen 
*Facklig förtroendetid 
*Annan frånvaro som inte räknas av lönen
Endast hela frånvarodagar ska räknas med. Detta innebär att om du till exempel har semester en del av en dag ska ingen frånvaro anges. 
Sammanhängande frånvaro längre än en vecka ska fyllas i med vilodagar inräknat. Vilodagar är exempelvis lördag och söndag för en anställd som har sin ordinarie arbetstid måndag - fredag. 
Läs mer om betald frånvaro på tillvaxtverket.se/franvaro2021 
</t>
        </r>
      </text>
    </comment>
    <comment ref="BF16" authorId="1" shapeId="0" xr:uid="{5625E06F-31E5-428D-A815-8DF7BA272CC4}">
      <text>
        <r>
          <rPr>
            <sz val="9"/>
            <color indexed="81"/>
            <rFont val="Tahoma"/>
            <family val="2"/>
          </rPr>
          <t xml:space="preserve">Har du som arbetsgivare inte den huvudsakliga kostnaden för arbetstagarens frånvaro ska det fyllas i under obetald frånvaro: 
*Obetalda semesterdagar 
*Föräldraledighet som inte räknats av den ordinarie lönen 
*Obetald sjukfrånvaro 
*Vård av barn 
*Civil- eller värnpliktstjänstgöring 
*Studier 
*Vård av nära anhörig 
*Politiska uppdrag 
*Uppstart av eget företag 
*Annan frånvaro med löneavdrag
Endast hela frånvarodagar ska räknas med. Detta innebär att om du till exempel VAB:ar del av dag ska ingen frånvaro anges. 
Sammanhängande frånvaro längre än en vecka ska fyllas i med vilodagar inräknat. Vilodagar är exempelvis lördag och söndag för en anställd som har sin ordinarie arbetstid måndag - fredag.
Läs mer om obetald frånvaro på tillvaxtverket.se/franvaro2021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Hanna Åslund</author>
    <author>Selmir Fazlic</author>
  </authors>
  <commentList>
    <comment ref="A13" authorId="0" shapeId="0" xr:uid="{F4C77637-A6AC-4FA4-89EA-B9FD559A1B37}">
      <text>
        <r>
          <rPr>
            <sz val="9"/>
            <color indexed="81"/>
            <rFont val="Tahoma"/>
            <family val="2"/>
          </rPr>
          <t xml:space="preserve">Det går endast att få stöd för varslad personal. Det vill säga  stöd får lämnas under en arbetstagares uppsägningstid.
</t>
        </r>
      </text>
    </comment>
    <comment ref="G14" authorId="1" shapeId="0" xr:uid="{3ADFC894-40BB-4B49-B7E7-1E057E9C5E81}">
      <text>
        <r>
          <rPr>
            <sz val="9"/>
            <color indexed="81"/>
            <rFont val="Tahoma"/>
            <family val="2"/>
          </rPr>
          <t>Här ska ni uppge den uppsagda arbetstagarens ordinarie lön. Med ordinarie lön menas den regelmässigt utgående kontanta lön som den anställde skulle ha haft under stödmånaden om han eller hon inte hade deltagit i korttidsarbete.</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Anders Apelgren</author>
    <author>Hanna Åslund</author>
  </authors>
  <commentList>
    <comment ref="D12" authorId="0" shapeId="0" xr:uid="{66508918-2228-4799-9892-69CDA81C4C38}">
      <text>
        <r>
          <rPr>
            <sz val="10"/>
            <color indexed="81"/>
            <rFont val="Tahoma"/>
            <family val="2"/>
          </rPr>
          <t xml:space="preserve">Du ska ha bokfört och betalt dina kostnader för att slutligt kunna stämma av dina kompetensinsatser.
</t>
        </r>
        <r>
          <rPr>
            <b/>
            <sz val="10"/>
            <color indexed="81"/>
            <rFont val="Tahoma"/>
            <family val="2"/>
          </rPr>
          <t xml:space="preserve">Observera
</t>
        </r>
        <r>
          <rPr>
            <sz val="10"/>
            <color indexed="81"/>
            <rFont val="Tahoma"/>
            <family val="2"/>
          </rPr>
          <t xml:space="preserve">Är dina kostnader inte bokförda och betalda kommer vi att avvakta med att behandla hela ditt ärende tills du kompletterat ärendet med uppgifter om att kostnaderna är bokförda och betalda. Görs inte detta senast 30 september blir du återbetalningsskyldig för ersättningen du fått. Du kommer alltså inte få någon utbetalning för varken korttidsstöd eller kompetensinsatser tills dess.
</t>
        </r>
      </text>
    </comment>
    <comment ref="B15" authorId="0" shapeId="0" xr:uid="{D45FFD66-8811-4F81-822E-13404A003675}">
      <text>
        <r>
          <rPr>
            <sz val="9"/>
            <color indexed="81"/>
            <rFont val="Tahoma"/>
            <family val="2"/>
          </rPr>
          <t xml:space="preserve">En rad per anställd och kompetensinsats
</t>
        </r>
      </text>
    </comment>
    <comment ref="E15" authorId="1" shapeId="0" xr:uid="{3F21437D-B2ED-41D0-B8F2-E2385074E505}">
      <text>
        <r>
          <rPr>
            <sz val="9"/>
            <color indexed="81"/>
            <rFont val="Tahoma"/>
            <family val="2"/>
          </rPr>
          <t xml:space="preserve">* </t>
        </r>
        <r>
          <rPr>
            <b/>
            <sz val="9"/>
            <color indexed="81"/>
            <rFont val="Tahoma"/>
            <family val="2"/>
          </rPr>
          <t>Grundutbildning:</t>
        </r>
        <r>
          <rPr>
            <sz val="9"/>
            <color indexed="81"/>
            <rFont val="Tahoma"/>
            <family val="2"/>
          </rPr>
          <t xml:space="preserve"> avser utbildning på grundläggande nivå och kan till exempelvis vara ett nytt kompetensområde för den anställda.
* </t>
        </r>
        <r>
          <rPr>
            <b/>
            <sz val="9"/>
            <color indexed="81"/>
            <rFont val="Tahoma"/>
            <family val="2"/>
          </rPr>
          <t>Fördjupningsutbildning:</t>
        </r>
        <r>
          <rPr>
            <sz val="9"/>
            <color indexed="81"/>
            <rFont val="Tahoma"/>
            <family val="2"/>
          </rPr>
          <t xml:space="preserve"> avser vidareutbildning inom befintligt kompetensområde för den anställda.
* </t>
        </r>
        <r>
          <rPr>
            <b/>
            <sz val="9"/>
            <color indexed="81"/>
            <rFont val="Tahoma"/>
            <family val="2"/>
          </rPr>
          <t>Specialistutbildning:</t>
        </r>
        <r>
          <rPr>
            <sz val="9"/>
            <color indexed="81"/>
            <rFont val="Tahoma"/>
            <family val="2"/>
          </rPr>
          <t xml:space="preserve"> avser vidareutbildning inom befintligt kompetensområde för den anställde. Insatsen ger exempelvis spetskompetens eller särskilda behörigheter i form av strategisk certifiering.
</t>
        </r>
        <r>
          <rPr>
            <b/>
            <sz val="9"/>
            <color indexed="81"/>
            <rFont val="Tahoma"/>
            <family val="2"/>
          </rPr>
          <t>Validering:</t>
        </r>
        <r>
          <rPr>
            <sz val="9"/>
            <color indexed="81"/>
            <rFont val="Tahoma"/>
            <family val="2"/>
          </rPr>
          <t xml:space="preserve"> att validera kompetens innebär att strukturerat bedöma, värdera, dokumentera och erkänna kunskaper och kompetens som en person har.
Välj det alternativ som bäst beskriver kompetensinsatsen.
</t>
        </r>
      </text>
    </comment>
    <comment ref="F15" authorId="1" shapeId="0" xr:uid="{AD716F38-08BE-4D75-A3E0-CA612BAF4770}">
      <text>
        <r>
          <rPr>
            <sz val="9"/>
            <color indexed="81"/>
            <rFont val="Tahoma"/>
            <family val="2"/>
          </rPr>
          <t xml:space="preserve">Ange om insatsen genomförs externt av ett annat företag/organisation eller internt i företaget/ koncernen.
</t>
        </r>
        <r>
          <rPr>
            <b/>
            <sz val="9"/>
            <color indexed="81"/>
            <rFont val="Tahoma"/>
            <family val="2"/>
          </rPr>
          <t>Med extern kompetensinsats menas</t>
        </r>
        <r>
          <rPr>
            <sz val="9"/>
            <color indexed="81"/>
            <rFont val="Tahoma"/>
            <family val="2"/>
          </rPr>
          <t xml:space="preserve"> köp av tjänst från extern utbildningsleverantör. Det kan exempelvis vara ämnes- eller yrkesspecifika insatser, kurser inom högskola, yrkeshögskola, kommunal vuxenutbildning eller folkhögskola. Insatserna kan vara både teoretiska och praktiska. 
</t>
        </r>
        <r>
          <rPr>
            <b/>
            <sz val="9"/>
            <color indexed="81"/>
            <rFont val="Tahoma"/>
            <family val="2"/>
          </rPr>
          <t xml:space="preserve">Med intern kompetensinsats </t>
        </r>
        <r>
          <rPr>
            <sz val="9"/>
            <color indexed="81"/>
            <rFont val="Tahoma"/>
            <family val="2"/>
          </rPr>
          <t xml:space="preserve">menas insatser som genomförs av arbetsgivaren själv eller av företag i samma koncern. 
</t>
        </r>
        <r>
          <rPr>
            <b/>
            <sz val="9"/>
            <color indexed="81"/>
            <rFont val="Tahoma"/>
            <family val="2"/>
          </rPr>
          <t>En kompetensinsats kan i vissa fall vara både extern och intern</t>
        </r>
        <r>
          <rPr>
            <sz val="9"/>
            <color indexed="81"/>
            <rFont val="Tahoma"/>
            <family val="2"/>
          </rPr>
          <t xml:space="preserve">. Det kan till exempel vara en insats där en del av utbildningen köps in av ett annat företag inom koncernen och den andra delen köps in externt av ett utbildningsföretag utanför koncernen. Om du vill ansöka om ersättning för en insats som är både intern och extern ska du välja alternativet "intern och extern".
.
</t>
        </r>
      </text>
    </comment>
    <comment ref="G15" authorId="0" shapeId="0" xr:uid="{19B8BBD6-3211-43DB-820D-AD9E98B61B91}">
      <text>
        <r>
          <rPr>
            <sz val="9"/>
            <color indexed="81"/>
            <rFont val="Tahoma"/>
            <family val="2"/>
          </rPr>
          <t xml:space="preserve">Om företaget är momspliktigt redovisar du kostnaden exklusive moms. Om inte, redovisar du det totala beloppet inklusive moms.
</t>
        </r>
      </text>
    </comment>
    <comment ref="H15" authorId="0" shapeId="0" xr:uid="{1C084666-9CE0-4DBF-8032-31111FEE5139}">
      <text>
        <r>
          <rPr>
            <sz val="9"/>
            <color indexed="81"/>
            <rFont val="Tahoma"/>
            <family val="2"/>
          </rPr>
          <t>Ersättningen är 60% av kostnaden men max
10 000 kr/anställd</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Författare</author>
    <author>Anders Apelgren</author>
  </authors>
  <commentList>
    <comment ref="H33" authorId="0" shapeId="0" xr:uid="{A3355B59-D360-4218-93BE-46E3E0477E54}">
      <text>
        <r>
          <rPr>
            <b/>
            <sz val="9"/>
            <color indexed="81"/>
            <rFont val="Tahoma"/>
            <family val="2"/>
          </rPr>
          <t xml:space="preserve">Ordinarie arbetstid
</t>
        </r>
        <r>
          <rPr>
            <sz val="9"/>
            <color indexed="81"/>
            <rFont val="Tahoma"/>
            <family val="2"/>
          </rPr>
          <t xml:space="preserve">
Arbetstiden (timmar) den anställda skulle ha arbetat om hen inte deltagit i korttidsarbete. Om det gäller en del av månad t.ex. 16 mars - 31 mars, ska du fylla i den ordinare arbetstiden för den delen. 
Läs mer på tillvaxtverket.se/avstamning
</t>
        </r>
      </text>
    </comment>
    <comment ref="I33" authorId="0" shapeId="0" xr:uid="{C6704BD8-1C72-4ACF-9B19-21FC6B798035}">
      <text>
        <r>
          <rPr>
            <b/>
            <sz val="9"/>
            <color indexed="81"/>
            <rFont val="Tahoma"/>
            <family val="2"/>
          </rPr>
          <t>Arbetstid under korttidsarbete</t>
        </r>
        <r>
          <rPr>
            <sz val="9"/>
            <color indexed="81"/>
            <rFont val="Tahoma"/>
            <family val="2"/>
          </rPr>
          <t xml:space="preserve">
Fyll i totala antalet arbetstimmar som den anställda har arbetat under sitt korttidsarbete.
Exempel 1:
En anställd har arbetat 6 timmar istället för 8 timmar. Arbetstid under korttidsarbete för den dagen är 6 timmar. Fyll i summan av arbetstiden för alla dagar under korttisdarbetet.
En frånvarodag ska inte påverka hur du räknar den anställdes arbetstid under korttidsarbete. Det vill säga om den anställda haft en frånvarodag (t.ex. sjuk eller vab) ska du räkna dagen som den var planerad enligt korttidsarbete.
Exempel 2:
En anställd har en ordinarie arbetstid på 40 timmar per vecka och korttidsarbetar i 4 veckor på avtalad nivå 1 - 20%. Ordinare tid är 160 timmar och planerad arbetstid under korttidarbete är 128 timmar.
Arbetstiden är planerad:
• 8 timmar per dag måndag till torsdag
• Minskad arbetstid på fredagar, 8 timmar
En torsdag under korttidsarbetet är den anställda sjuk. Du bortser från det när du räknar fram arbetstiden under korttidsarbetet och anger 128 timmar som det var planerat.</t>
        </r>
        <r>
          <rPr>
            <b/>
            <sz val="9"/>
            <color indexed="81"/>
            <rFont val="Tahoma"/>
            <family val="2"/>
          </rPr>
          <t xml:space="preserve">
</t>
        </r>
        <r>
          <rPr>
            <sz val="9"/>
            <color indexed="81"/>
            <rFont val="Tahoma"/>
            <family val="2"/>
          </rPr>
          <t xml:space="preserve">
</t>
        </r>
        <r>
          <rPr>
            <b/>
            <sz val="9"/>
            <color indexed="81"/>
            <rFont val="Tahoma"/>
            <family val="2"/>
          </rPr>
          <t xml:space="preserve">
</t>
        </r>
      </text>
    </comment>
    <comment ref="J33" authorId="0" shapeId="0" xr:uid="{572278E5-F323-42B5-8349-E992E9341AD9}">
      <text>
        <r>
          <rPr>
            <b/>
            <sz val="9"/>
            <color indexed="81"/>
            <rFont val="Tahoma"/>
            <family val="2"/>
          </rPr>
          <t>Månadslön under korttidsarbete</t>
        </r>
        <r>
          <rPr>
            <sz val="9"/>
            <color indexed="81"/>
            <rFont val="Tahoma"/>
            <family val="2"/>
          </rPr>
          <t xml:space="preserve">
Om den anställda korttidsarbetet under del av månad t.ex. 16 mars - 31 mars, ska du fylla lönen för hela månaden. Dvs. ordinarie lön 1-15:e mars + lön under korttidsarbete 16:e - 31:a mars
Även om den anställda haft frånvarodagar som t.ex. vab och det lett till löneavdrag ska du fylla i månadslönen som det var planerat. 
Exempel: 
En anställd har en ordinarie månadslön på 44 000 kr. 
Under en månad har den anställda korttidsarbetat på nivå 3 - 60% minskad arbetstid. Du som arbetsgivare har planerat att betala ut 92,5% av lönen, 40 700 kr. 
Den anställda har varit frånvarande 2 dagar med vab och fått en löneminskning för det. Du fyller ändå i “månadslön under korttidsarbete“som det var planerat dvs. 40 700 kr.
Läs mer om bl.a. hur du hanterar lön under uppsägningstid på tillvaxtverket.se/minskning
</t>
        </r>
      </text>
    </comment>
    <comment ref="K33" authorId="1" shapeId="0" xr:uid="{931E4C0C-6E92-42E7-A04C-43CC3A6B9762}">
      <text>
        <r>
          <rPr>
            <sz val="9"/>
            <color indexed="81"/>
            <rFont val="Tahoma"/>
            <family val="2"/>
          </rPr>
          <t xml:space="preserve">Har du som arbetsgivare den huvudsakliga kostnaden för arbetstagarens frånvaro ska den fyllas i under betald frånvaro, exempelvis: 
*Semesterdagar 
*Sjukfrånvaro som inte räknats av den ordinarie lönen 
*Facklig förtroendetid 
*Annan frånvaro som inte räknas av lönen
Endast hela frånvarodagar ska räknas med. Detta innebär att om du till exempel har semester en del av en dag ska ingen frånvaro anges. 
Sammanhängande frånvaro längre än en vecka ska fyllas i med vilodagar inräknat. Vilodagar är exempelvis lördag och söndag för en anställd som har sin ordinarie arbetstid måndag - fredag. 
Läs mer om betald frånvaro på tillvaxtverket.se/franvaro2021 
</t>
        </r>
      </text>
    </comment>
    <comment ref="L33" authorId="1" shapeId="0" xr:uid="{02C7E1C2-FA61-4B2A-A557-0E91C22E5F76}">
      <text>
        <r>
          <rPr>
            <sz val="9"/>
            <color indexed="81"/>
            <rFont val="Tahoma"/>
            <family val="2"/>
          </rPr>
          <t xml:space="preserve">Har du som arbetsgivare inte den huvudsakliga kostnaden för arbetstagarens frånvaro ska det fyllas i under obetald frånvaro: 
*Obetalda semesterdagar 
*Föräldraledighet som inte räknats av den ordinarie lönen 
*Obetald sjukfrånvaro 
*Vård av barn 
*Civil- eller värnpliktstjänstgöring 
*Studier 
*Vård av nära anhörig 
*Politiska uppdrag 
*Uppstart av eget företag 
*Annan frånvaro med löneavdrag
Endast hela frånvarodagar ska räknas med. Detta innebär att om du till exempel VAB:ar del av dag ska ingen frånvaro anges. 
Sammanhängande frånvaro längre än en vecka ska fyllas i med vilodagar inräknat. Vilodagar är exempelvis lördag och söndag för en anställd som har sin ordinarie arbetstid måndag - fredag.
Läs mer om obetald frånvaro på tillvaxtverket.se/franvaro2021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<sst xmlns="http://schemas.openxmlformats.org/spreadsheetml/2006/main" count="533" uniqueCount="300">
  <si>
    <t>Här finner du 
information om GDPR</t>
  </si>
  <si>
    <t>Företag/organisation</t>
  </si>
  <si>
    <t>Organisationsnummer</t>
  </si>
  <si>
    <t>Kontaktperson</t>
  </si>
  <si>
    <t>Telefon-/mobilnummer</t>
  </si>
  <si>
    <t>Mars</t>
  </si>
  <si>
    <t>April</t>
  </si>
  <si>
    <t>Maj</t>
  </si>
  <si>
    <t>Juni</t>
  </si>
  <si>
    <t>Juli</t>
  </si>
  <si>
    <t>Augusti</t>
  </si>
  <si>
    <t>September</t>
  </si>
  <si>
    <t>Oktober</t>
  </si>
  <si>
    <t>November</t>
  </si>
  <si>
    <t>December</t>
  </si>
  <si>
    <t>E-post</t>
  </si>
  <si>
    <t>start</t>
  </si>
  <si>
    <t>slut</t>
  </si>
  <si>
    <t>Dagar summa</t>
  </si>
  <si>
    <t>Kontroll personnummer</t>
  </si>
  <si>
    <t xml:space="preserve">
Nr</t>
  </si>
  <si>
    <t xml:space="preserve">
För- och efternamn</t>
  </si>
  <si>
    <r>
      <t xml:space="preserve">Person- eller samordnings-
nummer
</t>
    </r>
    <r>
      <rPr>
        <b/>
        <sz val="8"/>
        <color theme="0"/>
        <rFont val="Calibri"/>
        <family val="2"/>
        <scheme val="minor"/>
      </rPr>
      <t>(ÅÅMMDD-NNNN)</t>
    </r>
  </si>
  <si>
    <t>Start&gt;Slut</t>
  </si>
  <si>
    <t>Startdatum
Stöd</t>
  </si>
  <si>
    <t>Slutdatum
Stöd</t>
  </si>
  <si>
    <t>n.a</t>
  </si>
  <si>
    <t>År</t>
  </si>
  <si>
    <t>Månad</t>
  </si>
  <si>
    <t>DagKorr</t>
  </si>
  <si>
    <t>Datumvärde1</t>
  </si>
  <si>
    <t>Datumväde2</t>
  </si>
  <si>
    <t>DatumOK</t>
  </si>
  <si>
    <t>ChkSiffra
Från inmatning</t>
  </si>
  <si>
    <t>ChkSiffra
beräknad</t>
  </si>
  <si>
    <t>ChkSiffraOK</t>
  </si>
  <si>
    <t>Felkod P-nr
(SANT=Ej giltigt personnummer)</t>
  </si>
  <si>
    <t>Vald startmånad:</t>
  </si>
  <si>
    <t>AntalMån</t>
  </si>
  <si>
    <t>Vald slutmånad:</t>
  </si>
  <si>
    <t>KortTidPrc1</t>
  </si>
  <si>
    <t>KortTidPrc2</t>
  </si>
  <si>
    <t>Kol 1 Pr1&amp;2</t>
  </si>
  <si>
    <t>FelInmVärden</t>
  </si>
  <si>
    <t>KortidsPrctyp</t>
  </si>
  <si>
    <t>MinStart Pr 1&amp;2</t>
  </si>
  <si>
    <t>Max slut Pr2</t>
  </si>
  <si>
    <t>MinStart Avst</t>
  </si>
  <si>
    <t>Max slut avst</t>
  </si>
  <si>
    <t>MånStart</t>
  </si>
  <si>
    <t>MånSlut</t>
  </si>
  <si>
    <t>Måm</t>
  </si>
  <si>
    <t>AnledningTillAvvikelseFrånFakLöneMinsksning</t>
  </si>
  <si>
    <t>mar</t>
  </si>
  <si>
    <t>G1</t>
  </si>
  <si>
    <t>apr</t>
  </si>
  <si>
    <t>G2</t>
  </si>
  <si>
    <t>maj</t>
  </si>
  <si>
    <t>G3</t>
  </si>
  <si>
    <t>jun</t>
  </si>
  <si>
    <t>U1</t>
  </si>
  <si>
    <t>jul</t>
  </si>
  <si>
    <t>U2</t>
  </si>
  <si>
    <t>aug</t>
  </si>
  <si>
    <t>sep</t>
  </si>
  <si>
    <t>okt</t>
  </si>
  <si>
    <t>nov</t>
  </si>
  <si>
    <t>Exempel Validering</t>
  </si>
  <si>
    <t>Avstämingsdatum</t>
  </si>
  <si>
    <t>dec</t>
  </si>
  <si>
    <t>Start</t>
  </si>
  <si>
    <t>Slut</t>
  </si>
  <si>
    <t>N/A</t>
  </si>
  <si>
    <t>jan</t>
  </si>
  <si>
    <t>Kol 1</t>
  </si>
  <si>
    <t>Kol 2</t>
  </si>
  <si>
    <t>Kol 3</t>
  </si>
  <si>
    <t>MinStart</t>
  </si>
  <si>
    <t>MaxSlut</t>
  </si>
  <si>
    <t>Prelstöd 1</t>
  </si>
  <si>
    <t>Prelstöd 2</t>
  </si>
  <si>
    <t>Avstämning</t>
  </si>
  <si>
    <r>
      <t xml:space="preserve">Ta </t>
    </r>
    <r>
      <rPr>
        <b/>
        <u/>
        <sz val="11"/>
        <color theme="1"/>
        <rFont val="Calibri"/>
        <family val="2"/>
      </rPr>
      <t>inte</t>
    </r>
    <r>
      <rPr>
        <b/>
        <sz val="11"/>
        <color theme="1"/>
        <rFont val="Calibri"/>
        <family val="2"/>
        <scheme val="minor"/>
      </rPr>
      <t xml:space="preserve"> med dagar</t>
    </r>
  </si>
  <si>
    <t>ListEndMonthValid</t>
  </si>
  <si>
    <t>Ordinarie arbetstid
(timmar)</t>
  </si>
  <si>
    <t>Arbetstid
under
korttids-
arbete
(timmar)</t>
  </si>
  <si>
    <t>Ordinarie (i)
månadslön
(kronor)</t>
  </si>
  <si>
    <t xml:space="preserve">Månadslön
under
korttids-
arbete
(kronor)
</t>
  </si>
  <si>
    <t>Nr</t>
  </si>
  <si>
    <t>Avtalstyp</t>
  </si>
  <si>
    <t>TblAvtalstyp</t>
  </si>
  <si>
    <t>Lokalt kollektivavtal</t>
  </si>
  <si>
    <t>Antal ifylda rader</t>
  </si>
  <si>
    <t>Fel i avtalsperiod</t>
  </si>
  <si>
    <t>Avtalsrad</t>
  </si>
  <si>
    <t>Fel avtals ID</t>
  </si>
  <si>
    <t>Korttidsarbete utanför avtalsperiod</t>
  </si>
  <si>
    <t>Avtal Start</t>
  </si>
  <si>
    <t>Avtal slut</t>
  </si>
  <si>
    <t>Slutdatum saknas</t>
  </si>
  <si>
    <t>Infokod 1: Slutdatum för avtal saknas</t>
  </si>
  <si>
    <t>Min Start</t>
  </si>
  <si>
    <t>Min slut</t>
  </si>
  <si>
    <t>Max start</t>
  </si>
  <si>
    <t>Max slut</t>
  </si>
  <si>
    <t xml:space="preserve">Felkod 1: Ogiltigt personnummer. </t>
  </si>
  <si>
    <r>
      <t xml:space="preserve">Lön under
uppsägnings-
tiden
</t>
    </r>
    <r>
      <rPr>
        <sz val="10"/>
        <color theme="0"/>
        <rFont val="Calibri"/>
        <family val="2"/>
      </rPr>
      <t>(kr/månad)</t>
    </r>
  </si>
  <si>
    <t>Datum utanför avtalsperiod</t>
  </si>
  <si>
    <t>Välj
kompetensinsats</t>
  </si>
  <si>
    <t>TblKompetensinsatser</t>
  </si>
  <si>
    <t>Affärsutveckling</t>
  </si>
  <si>
    <t>Produktion och produktionsteknik</t>
  </si>
  <si>
    <t>Annan yrkesspecifik utbildning eller annan specialistutbildning</t>
  </si>
  <si>
    <t>Intern</t>
  </si>
  <si>
    <t>feb</t>
  </si>
  <si>
    <t>Flik 1, Avtal för korttidsarbete</t>
  </si>
  <si>
    <t xml:space="preserve">Juridik / arbetsrätt / personalfrågor </t>
  </si>
  <si>
    <t xml:space="preserve">Hållbarhet </t>
  </si>
  <si>
    <t>Övrig utbildning</t>
  </si>
  <si>
    <t xml:space="preserve">Språk </t>
  </si>
  <si>
    <t xml:space="preserve">Arbetsmiljö/ hälsa/ säkerhet </t>
  </si>
  <si>
    <t xml:space="preserve">Ekonomi / administration </t>
  </si>
  <si>
    <t xml:space="preserve">Inköp / logistik </t>
  </si>
  <si>
    <t xml:space="preserve">Ledarskap </t>
  </si>
  <si>
    <t xml:space="preserve">It /digitalisering </t>
  </si>
  <si>
    <t xml:space="preserve">Marknadsföring / design / försäljning </t>
  </si>
  <si>
    <r>
      <t>Datum avtalet signerades</t>
    </r>
    <r>
      <rPr>
        <sz val="11"/>
        <color theme="0"/>
        <rFont val="Calibri"/>
        <family val="2"/>
        <scheme val="minor"/>
      </rPr>
      <t xml:space="preserve">
</t>
    </r>
    <r>
      <rPr>
        <sz val="10"/>
        <color theme="0"/>
        <rFont val="Calibri"/>
        <family val="2"/>
      </rPr>
      <t>(ÅÅÅÅ-MM-DD)</t>
    </r>
  </si>
  <si>
    <r>
      <t>Startdatum för
avtal</t>
    </r>
    <r>
      <rPr>
        <sz val="11"/>
        <color theme="0"/>
        <rFont val="Calibri"/>
        <family val="2"/>
        <scheme val="minor"/>
      </rPr>
      <t xml:space="preserve">
</t>
    </r>
    <r>
      <rPr>
        <sz val="10"/>
        <color theme="0"/>
        <rFont val="Calibri"/>
        <family val="2"/>
      </rPr>
      <t>(ÅÅÅÅ-MM-DD)</t>
    </r>
  </si>
  <si>
    <r>
      <t>Slutdatum för avtal</t>
    </r>
    <r>
      <rPr>
        <sz val="11"/>
        <color theme="0"/>
        <rFont val="Calibri"/>
        <family val="2"/>
      </rPr>
      <t xml:space="preserve">
</t>
    </r>
    <r>
      <rPr>
        <sz val="10"/>
        <color theme="0"/>
        <rFont val="Calibri"/>
        <family val="2"/>
      </rPr>
      <t>(ÅÅÅÅ-MM-DD)</t>
    </r>
  </si>
  <si>
    <t>Nivå
Arbetstids-
minskning</t>
  </si>
  <si>
    <t>Nivå</t>
  </si>
  <si>
    <t>Nivå 1 - 20%</t>
  </si>
  <si>
    <t>Nivå 2 - 40%</t>
  </si>
  <si>
    <t>Nivå 3 - 60%</t>
  </si>
  <si>
    <t>Nivå 4 - 80%</t>
  </si>
  <si>
    <t>Egen unik referens för avtalsperiod</t>
  </si>
  <si>
    <t>Fel egen ref</t>
  </si>
  <si>
    <t>Används ej fönv</t>
  </si>
  <si>
    <t>Fel Upsägningstid tid</t>
  </si>
  <si>
    <t>Dagar till månader</t>
  </si>
  <si>
    <t>Min intervall</t>
  </si>
  <si>
    <t>Max interval</t>
  </si>
  <si>
    <t>Felkod 1</t>
  </si>
  <si>
    <t>Felkod 3</t>
  </si>
  <si>
    <t>Felkod 4</t>
  </si>
  <si>
    <t>Felkod 5</t>
  </si>
  <si>
    <t>Felkod 6</t>
  </si>
  <si>
    <t>Felkod 2</t>
  </si>
  <si>
    <t>Ogiltigt personnummer</t>
  </si>
  <si>
    <t>Ogiltig avtalsreferens</t>
  </si>
  <si>
    <r>
      <t xml:space="preserve">Sista dag som
anställd
</t>
    </r>
    <r>
      <rPr>
        <sz val="11"/>
        <color theme="0"/>
        <rFont val="Calibri"/>
        <family val="2"/>
      </rPr>
      <t xml:space="preserve">
</t>
    </r>
    <r>
      <rPr>
        <sz val="8"/>
        <color theme="0"/>
        <rFont val="Calibri"/>
        <family val="2"/>
      </rPr>
      <t>(ÅÅÅÅ-MM-DD)</t>
    </r>
  </si>
  <si>
    <r>
      <t xml:space="preserve">Startdatum för
uppsägning
</t>
    </r>
    <r>
      <rPr>
        <sz val="8"/>
        <color theme="0"/>
        <rFont val="Calibri"/>
        <family val="2"/>
      </rPr>
      <t>(ÅÅÅÅ-MM-DD)</t>
    </r>
  </si>
  <si>
    <r>
      <t xml:space="preserve">Uppsägnings-
tid
</t>
    </r>
    <r>
      <rPr>
        <b/>
        <sz val="8"/>
        <color theme="0"/>
        <rFont val="Calibri"/>
        <family val="2"/>
        <scheme val="minor"/>
      </rPr>
      <t xml:space="preserve">
</t>
    </r>
    <r>
      <rPr>
        <sz val="8"/>
        <color theme="0"/>
        <rFont val="Calibri"/>
        <family val="2"/>
      </rPr>
      <t>(månader)</t>
    </r>
  </si>
  <si>
    <t>Total kostnad
(kr)</t>
  </si>
  <si>
    <t>DROPLISTOR</t>
  </si>
  <si>
    <t>Typ av kompetensinsats (innehåll)</t>
  </si>
  <si>
    <t>Grundutbildning</t>
  </si>
  <si>
    <t>Fördjupningsutbildning</t>
  </si>
  <si>
    <t>Specialistutbildning</t>
  </si>
  <si>
    <t>Validering</t>
  </si>
  <si>
    <t>Välj genomförande(innehåll)</t>
  </si>
  <si>
    <t>Extern</t>
  </si>
  <si>
    <t>Intern och extern</t>
  </si>
  <si>
    <t>TblGeomfKompetens</t>
  </si>
  <si>
    <t>TblTypKompetens</t>
  </si>
  <si>
    <t>Välj utbildningsnivå eller valideringsprocess</t>
  </si>
  <si>
    <t>Välj
genomförande</t>
  </si>
  <si>
    <t>Flik 2, Anställda och korttidsarbete</t>
  </si>
  <si>
    <t>TblAvtalsRef</t>
  </si>
  <si>
    <t>TblKompData</t>
  </si>
  <si>
    <t>Ansökan om ersättning för kompetensinsatser</t>
  </si>
  <si>
    <t>Fel avtalsnivå</t>
  </si>
  <si>
    <t>Brytdatum för ersättningsnivå</t>
  </si>
  <si>
    <t>Felkod 3: Egen referens är inte unik</t>
  </si>
  <si>
    <t>Infokod 1</t>
  </si>
  <si>
    <t>Max löneunderlag</t>
  </si>
  <si>
    <t>Faktor</t>
  </si>
  <si>
    <t>Närvarokvot</t>
  </si>
  <si>
    <t>Stödbelopp</t>
  </si>
  <si>
    <t>Texter</t>
  </si>
  <si>
    <t>Min period</t>
  </si>
  <si>
    <t>Min</t>
  </si>
  <si>
    <t>Max</t>
  </si>
  <si>
    <t>Ansökningsdatum</t>
  </si>
  <si>
    <t>Min start</t>
  </si>
  <si>
    <t>Max period</t>
  </si>
  <si>
    <t>Korttidsarbete utanför ansökningsperiod</t>
  </si>
  <si>
    <t>Kollektivavtal träffat direkt med central arbetstagarorganisation</t>
  </si>
  <si>
    <t>Avtal mellan arbetsgivare och arbetstagare (där kollektivavtal saknas)</t>
  </si>
  <si>
    <t>Nivå
Arbetstids-
minskning
(%)</t>
  </si>
  <si>
    <t>Om din ansökan skickas in i juli 2021 så kan du ansöka om stöd för perioden mars 2021 - juni 2021</t>
  </si>
  <si>
    <t>Om din ansökan skickas in i juni 2021 så kan du ansöka om stöd för perioden februari 2021 - juni 2021</t>
  </si>
  <si>
    <t>Om din ansökan skickas in i maj 2021 så kan du ansöka om stöd för perioden januari 2021 - juni 2021</t>
  </si>
  <si>
    <t>Om din ansökan skickas in i april 2021 så kan du ansöka om stöd för perioden december 2020 - maj 2021</t>
  </si>
  <si>
    <t>Om din ansökan skickas in i mars 2021 så kan du ansöka om stöd för perioden december 2020 - maj 2021</t>
  </si>
  <si>
    <t>dec 2020 - maj 2021</t>
  </si>
  <si>
    <t>jan 2021 - jun 2021</t>
  </si>
  <si>
    <t>feb 2021 - jun 2021</t>
  </si>
  <si>
    <t>mar 2021 - jun 2021</t>
  </si>
  <si>
    <t>Fel i avtal</t>
  </si>
  <si>
    <t>Ogiltigt datum för ansökan. Datum ska anges i formatet ÅÅÅÅ-MM-DD, tidigast 2021-03-29</t>
  </si>
  <si>
    <t>Här fyller du i information om de anställda som är uppsagda</t>
  </si>
  <si>
    <t>TblUppsagningar</t>
  </si>
  <si>
    <t>Flik 3, Uppsägningar</t>
  </si>
  <si>
    <t>Flik 4, Ersättning för kompetensinsats</t>
  </si>
  <si>
    <t>Ersättning
(60%)
max
10 tkr/anställd</t>
  </si>
  <si>
    <t>Felkod 2: Ersättning kan inte sökas för person som inte omfattas av korttidsarbete</t>
  </si>
  <si>
    <t>Ej med i KTA</t>
  </si>
  <si>
    <t>&gt;10000</t>
  </si>
  <si>
    <t>Tot belopp Ovan denna rad</t>
  </si>
  <si>
    <t>Kvar att utnytja på denna rad</t>
  </si>
  <si>
    <t>Erättning</t>
  </si>
  <si>
    <t>Infokod 1: Erättningen reducerad, max totalt 10 000 kr/anställd</t>
  </si>
  <si>
    <t>Felkod 7</t>
  </si>
  <si>
    <t>Information om avtalen med de anställda</t>
  </si>
  <si>
    <t>Obligatoriskt uppgift är ej ifylld</t>
  </si>
  <si>
    <t>Sista anställningsdag</t>
  </si>
  <si>
    <t>Felkod 8</t>
  </si>
  <si>
    <t>Stöd efter sista anställningsdatum</t>
  </si>
  <si>
    <t>Här fyller du i information om de anställda som omfattas av stödet (endast anställda som korttidsarbetar) 
Om en anställd omfattas av flera kompetensinsatser så fyller man i en rad per anställd och kompetensinsats</t>
  </si>
  <si>
    <t>Infokod 2</t>
  </si>
  <si>
    <t>Släck radsumma</t>
  </si>
  <si>
    <t>Infokod 2: Obligatoriskt uppgift är ej ifylld</t>
  </si>
  <si>
    <t>Används ej</t>
  </si>
  <si>
    <t>Viktig information innan du börjar fylla i Excelen</t>
  </si>
  <si>
    <t>Fyll i uppgifter om dina avtal. En rad per avtalsperiod.</t>
  </si>
  <si>
    <t>Nolla
summa</t>
  </si>
  <si>
    <t>Fel ifyllda data i period som inte ingår i korttidsarbetet</t>
  </si>
  <si>
    <t>Beräknat belopp för stöd
(kronor)</t>
  </si>
  <si>
    <t>Lön med hänsyn till antalet dagar per månad och max 44 000</t>
  </si>
  <si>
    <t>Här fyller du i information om de anställda som omfattas av korttidsarbete under avstämningen</t>
  </si>
  <si>
    <t>Sista möjliga datum</t>
  </si>
  <si>
    <t xml:space="preserve">Välj slutdatum för denna avstämning: </t>
  </si>
  <si>
    <t>Ingår i Period:</t>
  </si>
  <si>
    <t>Felkodskontroll</t>
  </si>
  <si>
    <t>Möjlig start anställd</t>
  </si>
  <si>
    <t>Det här är verkliga utfallet som 
du anger i din avstämning</t>
  </si>
  <si>
    <t xml:space="preserve">Välj startdatum för korttidsarbetet: </t>
  </si>
  <si>
    <t>Ant dagar</t>
  </si>
  <si>
    <t>Möjlig start</t>
  </si>
  <si>
    <t>Antal anställda</t>
  </si>
  <si>
    <t>Högre</t>
  </si>
  <si>
    <t>Lägre</t>
  </si>
  <si>
    <t>Avtalad</t>
  </si>
  <si>
    <t>Exakt</t>
  </si>
  <si>
    <t>Lönegränser</t>
  </si>
  <si>
    <r>
      <t xml:space="preserve">Beräkningshjälp för </t>
    </r>
    <r>
      <rPr>
        <b/>
        <sz val="18"/>
        <color rgb="FFFF0000"/>
        <rFont val="Calibri"/>
        <family val="2"/>
        <scheme val="minor"/>
      </rPr>
      <t>avstämning</t>
    </r>
    <r>
      <rPr>
        <b/>
        <sz val="18"/>
        <rFont val="Calibri"/>
        <family val="2"/>
        <scheme val="minor"/>
      </rPr>
      <t xml:space="preserve"> av korttidsarbete</t>
    </r>
    <r>
      <rPr>
        <b/>
        <sz val="18"/>
        <color rgb="FFFF0000"/>
        <rFont val="Calibri"/>
        <family val="2"/>
        <scheme val="minor"/>
      </rPr>
      <t xml:space="preserve"> </t>
    </r>
  </si>
  <si>
    <t>Januari</t>
  </si>
  <si>
    <t>Februari</t>
  </si>
  <si>
    <t xml:space="preserve">Obetald frånvaro, t.ex. föräldraled, obet sem 
(dagar)
</t>
  </si>
  <si>
    <t xml:space="preserve">Betald frånvaro, t.ex. sjukdom, semester 
(dagar)
</t>
  </si>
  <si>
    <t>Slutdatum
(ÅÅÅÅ-MM-DD)</t>
  </si>
  <si>
    <t>Startdatum
(ÅÅÅÅ-MM-DD)</t>
  </si>
  <si>
    <t>Sista sep</t>
  </si>
  <si>
    <t>Första juli</t>
  </si>
  <si>
    <t>Möjlig slutdatum anställd</t>
  </si>
  <si>
    <t>Period korttidsarbete</t>
  </si>
  <si>
    <t>Lön med hänsyn till max 44 000
(med ändring till en lönekolumn så kunde detta vara en kolumn men för framtida ändringar så beåller vi denna struktur)</t>
  </si>
  <si>
    <t>Frånvarodagar, betald + obetald</t>
  </si>
  <si>
    <t>Frånvaro neg eller  &gt; antal dagar i period</t>
  </si>
  <si>
    <t>Datum utanför stödperiod</t>
  </si>
  <si>
    <t>Min%
Anv ej fönv</t>
  </si>
  <si>
    <t xml:space="preserve">Max%
anv ej fönv
</t>
  </si>
  <si>
    <t xml:space="preserve">Det här är beloppet du söker erättning för, det fyller du i när du gör din ansökan: </t>
  </si>
  <si>
    <t>Har du betalt och bokfört de kostnader du har haft för kompetensinsatser: 
Viktigt: Läs kommentaren för att förstå hur detta påverkar dig</t>
  </si>
  <si>
    <t>Fyll i / kopiera in data från tidigare dokument</t>
  </si>
  <si>
    <t>Du ska nu göra en avstämning. Det innebär att:</t>
  </si>
  <si>
    <t>På tillvaxtverket.se/avtal2021 hittar du mer information om vilka regler som gäller för avtal och mallar.</t>
  </si>
  <si>
    <t>Klistra in dina anställda från beräkningshjälpen. Du kan ändra uppgifterna och/eller lägga till ytterligare anställda.</t>
  </si>
  <si>
    <t xml:space="preserve">OBS! </t>
  </si>
  <si>
    <t>Börja med att ta fram den Beräkningshjälpen som du bifogade när du ansökte om stöd.
Du kan nu kopiera och klistra in informationen i denna Avstämningshjälp. Se närmare beskrivning nedan.</t>
  </si>
  <si>
    <t>· Du ska för varje anställd fylla i information om: lön under korttidsarbete, ordinarie arbetstid,
  arbetstid under korttidsarbete.</t>
  </si>
  <si>
    <r>
      <t>·</t>
    </r>
    <r>
      <rPr>
        <sz val="11"/>
        <color theme="1"/>
        <rFont val="Calibri"/>
        <family val="2"/>
        <scheme val="minor"/>
      </rPr>
      <t> Du kan uppdatera informationen från ansökan, exempelvis om ni ändrat arbetstidsminskningen eller
  någon anställd haft frånvaro.</t>
    </r>
  </si>
  <si>
    <r>
      <t>·</t>
    </r>
    <r>
      <rPr>
        <sz val="11"/>
        <color theme="1"/>
        <rFont val="Calibri"/>
        <family val="2"/>
        <scheme val="minor"/>
      </rPr>
      <t> Du kan söka stöd för en ny period med start tidigast 1 mars och som längst till 30 juni.
  Observera att du inte kan tidigarelägga ditt startdatum, det vill säga första dagen du sökt
  stöd för någon anställd.</t>
    </r>
  </si>
  <si>
    <r>
      <t>·</t>
    </r>
    <r>
      <rPr>
        <sz val="11"/>
        <color theme="1"/>
        <rFont val="Calibri"/>
        <family val="2"/>
        <scheme val="minor"/>
      </rPr>
      <t> Fyll först i det startdatum du uppgav i beräkningshjälpen som bifogades ansökan.</t>
    </r>
  </si>
  <si>
    <r>
      <t>·</t>
    </r>
    <r>
      <rPr>
        <sz val="11"/>
        <color theme="1"/>
        <rFont val="Calibri"/>
        <family val="2"/>
        <scheme val="minor"/>
      </rPr>
      <t> Ingår den anställda i olika avtalsperioder får du lägga till den anställda igen på en ny rad.</t>
    </r>
  </si>
  <si>
    <t>Har den anställda deltagit i flera olika kompetensinsatser ska du lägga till den anställda igen på en ny rad.</t>
  </si>
  <si>
    <r>
      <t>·</t>
    </r>
    <r>
      <rPr>
        <sz val="11"/>
        <color theme="1"/>
        <rFont val="Calibri"/>
        <family val="2"/>
        <scheme val="minor"/>
      </rPr>
      <t> du ska fylla i mer information kring de perioder du tidigare ansökt om.</t>
    </r>
  </si>
  <si>
    <r>
      <t>·</t>
    </r>
    <r>
      <rPr>
        <sz val="11"/>
        <color theme="1"/>
        <rFont val="Calibri"/>
        <family val="2"/>
        <scheme val="minor"/>
      </rPr>
      <t xml:space="preserve"> du kan också söka stöd för en ny period med start tidigast 1 mars och som längst till 30 juni. </t>
    </r>
  </si>
  <si>
    <r>
      <t xml:space="preserve">· </t>
    </r>
    <r>
      <rPr>
        <sz val="11"/>
        <color theme="1"/>
        <rFont val="Calibri"/>
        <family val="2"/>
        <scheme val="minor"/>
      </rPr>
      <t>du kan uppdatera informationen från ansökan, exempelvis om ni ändrat arbetstidsminskningen eller
någon anställd haft frånvaro.</t>
    </r>
  </si>
  <si>
    <r>
      <t>Klistra in dina avtalsperioder från beräkningshjälpen.</t>
    </r>
    <r>
      <rPr>
        <sz val="11"/>
        <color theme="1"/>
        <rFont val="Calibri"/>
        <family val="2"/>
        <scheme val="minor"/>
      </rPr>
      <t xml:space="preserve"> Har du gjort ändringar i dina avtal uppdaterar du
informationen om dessa nedan. Om du inte skrivit nya avtal behöver du inte bifoga de avtal som du skickade in vid ansökan på nytt.</t>
    </r>
  </si>
  <si>
    <t>Felkod 9</t>
  </si>
  <si>
    <t>Ordinarie månadslön &lt;&gt;tal</t>
  </si>
  <si>
    <t>Att kopiera data från andra system eller andra Excelfiler till denna Excelfil</t>
  </si>
  <si>
    <t>Man kan kopiera data från andra system/Excelfiler i viss omfattning.</t>
  </si>
  <si>
    <r>
      <t xml:space="preserve">Man får kopiera kolumn för kolumn eller cellområde för cellområde och det är mycket viktigt att man bara klistrar in </t>
    </r>
    <r>
      <rPr>
        <u/>
        <sz val="11"/>
        <color theme="1"/>
        <rFont val="Calibri"/>
        <family val="2"/>
      </rPr>
      <t>värden</t>
    </r>
    <r>
      <rPr>
        <sz val="11"/>
        <color theme="1"/>
        <rFont val="Calibri"/>
        <family val="2"/>
        <scheme val="minor"/>
      </rPr>
      <t xml:space="preserve"> och inte format.</t>
    </r>
  </si>
  <si>
    <t>Fig 1. Klistra in som värden (efter att man kopierat från annan fil eller system)</t>
  </si>
  <si>
    <t>Felkod 10</t>
  </si>
  <si>
    <t>Frånvaro med decimaler</t>
  </si>
  <si>
    <t>Felkod 2: Ogiltig avtalsnivå, 80% gäller endast jan-jun 2021.</t>
  </si>
  <si>
    <t>Felkod 1: Avtalet får inte löpa utanför perioden 2020-12-01 till 2021-06-30. Läs mer på tillvaxtverket.se/avtal2021</t>
  </si>
  <si>
    <t>Felkod 11</t>
  </si>
  <si>
    <t>· Om du söker stöd för en ny period som du inte sökte för i ansökan, ska du lägga den nya perioden på en egen rad.</t>
  </si>
  <si>
    <t>På tillvaxtverket.se/kompetens kan du läsa mer om kompetensinsatser</t>
  </si>
  <si>
    <t>Beräkningshjälp för avstämning av korttidsarbete, uppsägningar</t>
  </si>
  <si>
    <t>Felkod 2: Startdatum kan inte vara senare än sista datum som anställd.</t>
  </si>
  <si>
    <t>Trots detta så kan tal klistras in som text vilket medför att beräkningar i Excelfilen inte fungerar.</t>
  </si>
  <si>
    <t>Slut&lt;start</t>
  </si>
  <si>
    <t>Då behöver man antingen säkerställa att källan är formaterad som tal innan man kopierar alternativt i efterhand gå in i redigeringsläge (dubbelklicka i cellen eller funktionstangent F2) i varje cell och bekräfta inmatningen (Enter)</t>
  </si>
  <si>
    <t>V 2021-06-23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</si>
</sst>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42" formatCode="_-* #,##0\ &quot;kr&quot;_-;\-* #,##0\ &quot;kr&quot;_-;_-* &quot;-&quot;\ &quot;kr&quot;_-;_-@_-"/>
    <numFmt numFmtId="44" formatCode="_-* #,##0.00\ &quot;kr&quot;_-;\-* #,##0.00\ &quot;kr&quot;_-;_-* &quot;-&quot;??\ &quot;kr&quot;_-;_-@_-"/>
    <numFmt numFmtId="43" formatCode="_-* #,##0.00_-;\-* #,##0.00_-;_-* &quot;-&quot;??_-;_-@_-"/>
    <numFmt numFmtId="164" formatCode="_-* #,##0_-;\-* #,##0_-;_-* &quot;-&quot;??_-;_-@_-"/>
    <numFmt numFmtId="165" formatCode="#,##0;\-#,##0;"/>
    <numFmt numFmtId="166" formatCode="yyyy/mm/dd;;"/>
    <numFmt numFmtId="167" formatCode="0_ ;[Red]\-0\ "/>
    <numFmt numFmtId="168" formatCode="yyyy/mm/dd;0;0"/>
    <numFmt numFmtId="169" formatCode="_-* #,##0.0000_-;\-* #,##0.0000_-;_-* &quot;-&quot;??_-;_-@_-"/>
    <numFmt numFmtId="170" formatCode="0.000"/>
    <numFmt numFmtId="171" formatCode="0;\-0;"/>
    <numFmt numFmtId="172" formatCode="#,##0\ &quot;kr&quot;"/>
    <numFmt numFmtId="173" formatCode="0.0%"/>
    <numFmt numFmtId="174" formatCode="#,##0_k_r;\-#,##0_k_r"/>
    <numFmt numFmtId="175" formatCode="#,##0\ &quot;kr&quot;;\-#,##0\ &quot;kr&quot;;"/>
    <numFmt numFmtId="176" formatCode="#,##0_J_K_R"/>
  </numFmts>
  <fonts count="51" x14ac:knownFonts="1">
    <font>
      <sz val="11"/>
      <color theme="1"/>
      <name val="Calibri"/>
      <family val="2"/>
      <scheme val="minor"/>
    </font>
    <font>
      <sz val="11"/>
      <color theme="1"/>
      <name val="Calibri"/>
      <family val="2"/>
      <scheme val="minor"/>
    </font>
    <font>
      <sz val="11"/>
      <color rgb="FF9C0006"/>
      <name val="Calibri"/>
      <family val="2"/>
      <scheme val="minor"/>
    </font>
    <font>
      <b/>
      <sz val="11"/>
      <color theme="0"/>
      <name val="Calibri"/>
      <family val="2"/>
      <scheme val="minor"/>
    </font>
    <font>
      <sz val="11"/>
      <name val="Calibri"/>
      <family val="2"/>
      <scheme val="minor"/>
    </font>
    <font>
      <b/>
      <sz val="10"/>
      <color theme="0"/>
      <name val="Calibri"/>
      <family val="2"/>
      <scheme val="minor"/>
    </font>
    <font>
      <sz val="10"/>
      <color theme="1"/>
      <name val="Calibri"/>
      <family val="2"/>
      <scheme val="minor"/>
    </font>
    <font>
      <sz val="10"/>
      <name val="Calibri"/>
      <family val="2"/>
      <scheme val="minor"/>
    </font>
    <font>
      <sz val="11"/>
      <color rgb="FF006100"/>
      <name val="Calibri"/>
      <family val="2"/>
      <scheme val="minor"/>
    </font>
    <font>
      <sz val="11"/>
      <color rgb="FF9C5700"/>
      <name val="Calibri"/>
      <family val="2"/>
      <scheme val="minor"/>
    </font>
    <font>
      <sz val="11"/>
      <color rgb="FF3F3F76"/>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b/>
      <sz val="10"/>
      <name val="Calibri"/>
      <family val="2"/>
      <scheme val="minor"/>
    </font>
    <font>
      <b/>
      <sz val="16"/>
      <name val="Calibri"/>
      <family val="2"/>
      <scheme val="minor"/>
    </font>
    <font>
      <i/>
      <sz val="10"/>
      <name val="Calibri"/>
      <family val="2"/>
      <scheme val="minor"/>
    </font>
    <font>
      <sz val="8"/>
      <name val="Calibri"/>
      <family val="2"/>
      <scheme val="minor"/>
    </font>
    <font>
      <b/>
      <sz val="8"/>
      <color theme="0"/>
      <name val="Calibri"/>
      <family val="2"/>
      <scheme val="minor"/>
    </font>
    <font>
      <b/>
      <sz val="11"/>
      <name val="Calibri"/>
      <family val="2"/>
      <scheme val="minor"/>
    </font>
    <font>
      <b/>
      <sz val="18"/>
      <name val="Calibri"/>
      <family val="2"/>
      <scheme val="minor"/>
    </font>
    <font>
      <u/>
      <sz val="11"/>
      <color theme="9"/>
      <name val="Calibri"/>
      <family val="2"/>
      <scheme val="minor"/>
    </font>
    <font>
      <b/>
      <sz val="11"/>
      <color theme="1"/>
      <name val="Calibri"/>
      <family val="2"/>
      <scheme val="minor"/>
    </font>
    <font>
      <sz val="9"/>
      <color indexed="81"/>
      <name val="Tahoma"/>
      <family val="2"/>
    </font>
    <font>
      <b/>
      <sz val="9"/>
      <color indexed="81"/>
      <name val="Tahoma"/>
      <family val="2"/>
    </font>
    <font>
      <b/>
      <sz val="10"/>
      <color rgb="FFFF0000"/>
      <name val="Calibri"/>
      <family val="2"/>
      <scheme val="minor"/>
    </font>
    <font>
      <b/>
      <u/>
      <sz val="11"/>
      <color theme="1"/>
      <name val="Calibri"/>
      <family val="2"/>
    </font>
    <font>
      <sz val="9"/>
      <name val="Calibri"/>
      <family val="2"/>
      <scheme val="minor"/>
    </font>
    <font>
      <sz val="10"/>
      <color theme="0"/>
      <name val="Calibri"/>
      <family val="2"/>
    </font>
    <font>
      <sz val="11"/>
      <color theme="0"/>
      <name val="Calibri"/>
      <family val="2"/>
    </font>
    <font>
      <sz val="11"/>
      <color rgb="FFC00000"/>
      <name val="Calibri"/>
      <family val="2"/>
      <scheme val="minor"/>
    </font>
    <font>
      <sz val="10"/>
      <color rgb="FFC00000"/>
      <name val="Calibri"/>
      <family val="2"/>
      <scheme val="minor"/>
    </font>
    <font>
      <b/>
      <i/>
      <sz val="10"/>
      <color rgb="FFC00000"/>
      <name val="Calibri"/>
      <family val="2"/>
      <scheme val="minor"/>
    </font>
    <font>
      <i/>
      <sz val="11"/>
      <color rgb="FFC00000"/>
      <name val="Calibri"/>
      <family val="2"/>
      <scheme val="minor"/>
    </font>
    <font>
      <sz val="8"/>
      <color theme="0"/>
      <name val="Calibri"/>
      <family val="2"/>
    </font>
    <font>
      <b/>
      <sz val="20"/>
      <color theme="1"/>
      <name val="Calibri"/>
      <family val="2"/>
      <scheme val="minor"/>
    </font>
    <font>
      <sz val="11"/>
      <color theme="1"/>
      <name val="Calibri"/>
      <family val="2"/>
    </font>
    <font>
      <b/>
      <sz val="12"/>
      <color theme="0"/>
      <name val="Calibri"/>
      <family val="2"/>
      <scheme val="minor"/>
    </font>
    <font>
      <u/>
      <sz val="11"/>
      <name val="Calibri"/>
      <family val="2"/>
      <scheme val="minor"/>
    </font>
    <font>
      <b/>
      <sz val="18"/>
      <color rgb="FFFF0000"/>
      <name val="Calibri"/>
      <family val="2"/>
      <scheme val="minor"/>
    </font>
    <font>
      <b/>
      <sz val="10"/>
      <color indexed="81"/>
      <name val="Tahoma"/>
      <family val="2"/>
    </font>
    <font>
      <sz val="10"/>
      <color indexed="81"/>
      <name val="Tahoma"/>
      <family val="2"/>
    </font>
    <font>
      <sz val="12"/>
      <name val="Calibri"/>
      <family val="2"/>
      <scheme val="minor"/>
    </font>
    <font>
      <u/>
      <sz val="11"/>
      <color rgb="FFC00000"/>
      <name val="Calibri"/>
      <family val="2"/>
      <scheme val="minor"/>
    </font>
    <font>
      <b/>
      <sz val="15"/>
      <color theme="1"/>
      <name val="Calibri"/>
      <family val="2"/>
      <scheme val="minor"/>
    </font>
    <font>
      <sz val="11"/>
      <color rgb="FF333333"/>
      <name val="Calibri"/>
      <family val="2"/>
    </font>
    <font>
      <u/>
      <sz val="11"/>
      <color theme="1"/>
      <name val="Calibri"/>
      <family val="2"/>
    </font>
    <font>
      <sz val="10"/>
      <color rgb="FFFF0000"/>
      <name val="Calibri"/>
      <family val="2"/>
      <scheme val="minor"/>
    </font>
    <font>
      <b/>
      <sz val="11"/>
      <color rgb="FFFF0000"/>
      <name val="Calibri"/>
      <family val="2"/>
      <scheme val="minor"/>
    </font>
  </fonts>
  <fills count="28">
    <fill>
      <patternFill patternType="none"/>
    </fill>
    <fill>
      <patternFill patternType="gray125"/>
    </fill>
    <fill>
      <patternFill patternType="solid">
        <fgColor rgb="FFFFC7CE"/>
      </patternFill>
    </fill>
    <fill>
      <patternFill patternType="solid">
        <fgColor rgb="FFFFFFCC"/>
      </patternFill>
    </fill>
    <fill>
      <patternFill patternType="solid">
        <fgColor rgb="FF004376"/>
        <bgColor indexed="64"/>
      </patternFill>
    </fill>
    <fill>
      <patternFill patternType="solid">
        <fgColor theme="0" tint="-0.14999847407452621"/>
        <bgColor indexed="64"/>
      </patternFill>
    </fill>
    <fill>
      <patternFill patternType="solid">
        <fgColor theme="0"/>
        <bgColor indexed="64"/>
      </patternFill>
    </fill>
    <fill>
      <patternFill patternType="solid">
        <fgColor rgb="FFDADADA"/>
        <bgColor indexed="64"/>
      </patternFill>
    </fill>
    <fill>
      <patternFill patternType="solid">
        <fgColor rgb="FFC6EF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theme="3"/>
        <bgColor indexed="64"/>
      </patternFill>
    </fill>
    <fill>
      <patternFill patternType="solid">
        <fgColor theme="8"/>
        <bgColor indexed="64"/>
      </patternFill>
    </fill>
    <fill>
      <patternFill patternType="solid">
        <fgColor theme="4"/>
      </patternFill>
    </fill>
    <fill>
      <patternFill patternType="solid">
        <fgColor rgb="FFFFFF00"/>
        <bgColor indexed="64"/>
      </patternFill>
    </fill>
    <fill>
      <patternFill patternType="solid">
        <fgColor theme="0" tint="-0.499984740745262"/>
        <bgColor indexed="64"/>
      </patternFill>
    </fill>
    <fill>
      <patternFill patternType="solid">
        <fgColor rgb="FF92D050"/>
        <bgColor indexed="64"/>
      </patternFill>
    </fill>
    <fill>
      <patternFill patternType="solid">
        <fgColor rgb="FFFF0000"/>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4"/>
        <bgColor indexed="64"/>
      </patternFill>
    </fill>
    <fill>
      <patternFill patternType="solid">
        <fgColor rgb="FF492069"/>
        <bgColor indexed="64"/>
      </patternFill>
    </fill>
    <fill>
      <patternFill patternType="solid">
        <fgColor rgb="FFC9B8E1"/>
        <bgColor indexed="64"/>
      </patternFill>
    </fill>
    <fill>
      <patternFill patternType="solid">
        <fgColor theme="6"/>
      </patternFill>
    </fill>
    <fill>
      <patternFill patternType="solid">
        <fgColor theme="6"/>
        <bgColor indexed="64"/>
      </patternFill>
    </fill>
    <fill>
      <patternFill patternType="solid">
        <fgColor theme="1"/>
        <bgColor indexed="64"/>
      </patternFill>
    </fill>
  </fills>
  <borders count="33">
    <border>
      <left/>
      <right/>
      <top/>
      <bottom/>
      <diagonal/>
    </border>
    <border>
      <left style="thin">
        <color rgb="FFB2B2B2"/>
      </left>
      <right style="thin">
        <color rgb="FFB2B2B2"/>
      </right>
      <top style="thin">
        <color rgb="FFB2B2B2"/>
      </top>
      <bottom style="thin">
        <color rgb="FFB2B2B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style="thin">
        <color theme="0" tint="-0.499984740745262"/>
      </right>
      <top/>
      <bottom style="thin">
        <color theme="0" tint="-0.499984740745262"/>
      </bottom>
      <diagonal/>
    </border>
    <border>
      <left style="thin">
        <color theme="0" tint="-0.499984740745262"/>
      </left>
      <right/>
      <top/>
      <bottom style="thin">
        <color theme="0" tint="-0.499984740745262"/>
      </bottom>
      <diagonal/>
    </border>
    <border>
      <left style="thin">
        <color indexed="64"/>
      </left>
      <right style="thin">
        <color indexed="64"/>
      </right>
      <top style="thin">
        <color indexed="64"/>
      </top>
      <bottom style="thin">
        <color indexed="64"/>
      </bottom>
      <diagonal/>
    </border>
    <border>
      <left/>
      <right/>
      <top style="thin">
        <color theme="0"/>
      </top>
      <bottom style="thin">
        <color theme="0"/>
      </bottom>
      <diagonal/>
    </border>
    <border>
      <left/>
      <right style="thin">
        <color theme="0"/>
      </right>
      <top style="thin">
        <color theme="0"/>
      </top>
      <bottom style="thin">
        <color theme="0"/>
      </bottom>
      <diagonal/>
    </border>
    <border>
      <left style="thin">
        <color theme="0" tint="-0.499984740745262"/>
      </left>
      <right/>
      <top/>
      <bottom/>
      <diagonal/>
    </border>
    <border>
      <left/>
      <right/>
      <top/>
      <bottom style="thin">
        <color theme="0" tint="-0.499984740745262"/>
      </bottom>
      <diagonal/>
    </border>
    <border>
      <left/>
      <right/>
      <top style="thin">
        <color theme="0"/>
      </top>
      <bottom/>
      <diagonal/>
    </border>
    <border>
      <left style="thin">
        <color theme="0"/>
      </left>
      <right/>
      <top style="thin">
        <color theme="0"/>
      </top>
      <bottom/>
      <diagonal/>
    </border>
    <border>
      <left/>
      <right style="thin">
        <color theme="0"/>
      </right>
      <top style="thin">
        <color theme="0"/>
      </top>
      <bottom/>
      <diagonal/>
    </border>
    <border>
      <left style="thin">
        <color theme="0" tint="-0.499984740745262"/>
      </left>
      <right style="thin">
        <color theme="0" tint="-0.499984740745262"/>
      </right>
      <top/>
      <bottom/>
      <diagonal/>
    </border>
    <border>
      <left/>
      <right style="thin">
        <color theme="0" tint="-0.499984740745262"/>
      </right>
      <top style="thin">
        <color theme="0" tint="-0.499984740745262"/>
      </top>
      <bottom/>
      <diagonal/>
    </border>
    <border>
      <left/>
      <right style="thin">
        <color theme="0" tint="-0.499984740745262"/>
      </right>
      <top/>
      <bottom style="thin">
        <color theme="0" tint="-0.499984740745262"/>
      </bottom>
      <diagonal/>
    </border>
    <border>
      <left/>
      <right/>
      <top style="thin">
        <color auto="1"/>
      </top>
      <bottom style="thin">
        <color auto="1"/>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theme="0" tint="-0.499984740745262"/>
      </right>
      <top style="thin">
        <color theme="0" tint="-0.499984740745262"/>
      </top>
      <bottom style="thin">
        <color theme="0" tint="-0.499984740745262"/>
      </bottom>
      <diagonal/>
    </border>
    <border>
      <left style="thin">
        <color theme="0" tint="-0.499984740745262"/>
      </left>
      <right style="medium">
        <color indexed="64"/>
      </right>
      <top style="thin">
        <color theme="0" tint="-0.499984740745262"/>
      </top>
      <bottom style="thin">
        <color theme="0" tint="-0.499984740745262"/>
      </bottom>
      <diagonal/>
    </border>
    <border>
      <left/>
      <right style="thin">
        <color theme="0" tint="-0.499984740745262"/>
      </right>
      <top/>
      <bottom/>
      <diagonal/>
    </border>
    <border>
      <left style="medium">
        <color indexed="64"/>
      </left>
      <right/>
      <top style="medium">
        <color indexed="64"/>
      </top>
      <bottom style="thin">
        <color theme="0"/>
      </bottom>
      <diagonal/>
    </border>
    <border>
      <left/>
      <right/>
      <top style="medium">
        <color indexed="64"/>
      </top>
      <bottom style="thin">
        <color theme="0"/>
      </bottom>
      <diagonal/>
    </border>
    <border>
      <left/>
      <right style="medium">
        <color indexed="64"/>
      </right>
      <top style="medium">
        <color indexed="64"/>
      </top>
      <bottom style="thin">
        <color theme="0"/>
      </bottom>
      <diagonal/>
    </border>
  </borders>
  <cellStyleXfs count="20">
    <xf numFmtId="0" fontId="0" fillId="0" borderId="0"/>
    <xf numFmtId="0" fontId="2" fillId="2" borderId="0" applyNumberFormat="0" applyBorder="0" applyAlignment="0" applyProtection="0"/>
    <xf numFmtId="0" fontId="1" fillId="3" borderId="1" applyNumberFormat="0" applyFont="0" applyAlignment="0" applyProtection="0"/>
    <xf numFmtId="0" fontId="23" fillId="0" borderId="0" applyNumberFormat="0" applyFill="0" applyBorder="0" applyAlignment="0" applyProtection="0"/>
    <xf numFmtId="43" fontId="1" fillId="0" borderId="0" applyFont="0" applyFill="0" applyBorder="0" applyAlignment="0" applyProtection="0"/>
    <xf numFmtId="0" fontId="8" fillId="8" borderId="0" applyNumberFormat="0" applyBorder="0" applyAlignment="0" applyProtection="0"/>
    <xf numFmtId="0" fontId="9" fillId="9" borderId="0" applyNumberFormat="0" applyBorder="0" applyAlignment="0" applyProtection="0"/>
    <xf numFmtId="0" fontId="10" fillId="10" borderId="6" applyNumberFormat="0" applyAlignment="0" applyProtection="0"/>
    <xf numFmtId="0" fontId="11" fillId="11" borderId="6" applyNumberFormat="0" applyAlignment="0" applyProtection="0"/>
    <xf numFmtId="0" fontId="12" fillId="0" borderId="7" applyNumberFormat="0" applyFill="0" applyAlignment="0" applyProtection="0"/>
    <xf numFmtId="0" fontId="3" fillId="12" borderId="8" applyNumberFormat="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23" fillId="0" borderId="0" applyNumberFormat="0" applyFill="0" applyBorder="0" applyAlignment="0" applyProtection="0"/>
    <xf numFmtId="9" fontId="1" fillId="0" borderId="0" applyFont="0" applyFill="0" applyBorder="0" applyAlignment="0" applyProtection="0"/>
    <xf numFmtId="0" fontId="15" fillId="15" borderId="0" applyNumberFormat="0" applyBorder="0" applyAlignment="0" applyProtection="0"/>
    <xf numFmtId="44" fontId="1" fillId="0" borderId="0" applyFont="0" applyFill="0" applyBorder="0" applyAlignment="0" applyProtection="0"/>
    <xf numFmtId="0" fontId="15" fillId="25" borderId="0" applyNumberFormat="0" applyBorder="0" applyAlignment="0" applyProtection="0"/>
    <xf numFmtId="43" fontId="1" fillId="0" borderId="0" applyFont="0" applyFill="0" applyBorder="0" applyAlignment="0" applyProtection="0"/>
    <xf numFmtId="44" fontId="1" fillId="0" borderId="0" applyFont="0" applyFill="0" applyBorder="0" applyAlignment="0" applyProtection="0"/>
  </cellStyleXfs>
  <cellXfs count="329">
    <xf numFmtId="0" fontId="0" fillId="0" borderId="0" xfId="0"/>
    <xf numFmtId="14" fontId="4" fillId="6" borderId="2" xfId="0" applyNumberFormat="1" applyFont="1" applyFill="1" applyBorder="1" applyAlignment="1" applyProtection="1">
      <alignment horizontal="center" vertical="center"/>
      <protection locked="0"/>
    </xf>
    <xf numFmtId="0" fontId="17" fillId="5" borderId="0" xfId="0" applyFont="1" applyFill="1" applyAlignment="1" applyProtection="1">
      <alignment horizontal="left" vertical="center" indent="11"/>
      <protection hidden="1"/>
    </xf>
    <xf numFmtId="0" fontId="17" fillId="5" borderId="0" xfId="0" applyFont="1" applyFill="1" applyAlignment="1" applyProtection="1">
      <alignment vertical="center"/>
      <protection hidden="1"/>
    </xf>
    <xf numFmtId="0" fontId="4" fillId="5" borderId="0" xfId="0" applyFont="1" applyFill="1" applyAlignment="1" applyProtection="1">
      <alignment horizontal="left" indent="1"/>
      <protection hidden="1"/>
    </xf>
    <xf numFmtId="0" fontId="4" fillId="5" borderId="0" xfId="0" applyFont="1" applyFill="1" applyProtection="1">
      <protection hidden="1"/>
    </xf>
    <xf numFmtId="0" fontId="4" fillId="5" borderId="0" xfId="0" applyFont="1" applyFill="1" applyAlignment="1" applyProtection="1">
      <alignment horizontal="center"/>
      <protection hidden="1"/>
    </xf>
    <xf numFmtId="0" fontId="4" fillId="5" borderId="0" xfId="0" applyFont="1" applyFill="1" applyAlignment="1" applyProtection="1">
      <alignment vertical="center"/>
      <protection hidden="1"/>
    </xf>
    <xf numFmtId="0" fontId="4" fillId="5" borderId="2" xfId="0" applyFont="1" applyFill="1" applyBorder="1" applyAlignment="1" applyProtection="1">
      <alignment horizontal="center" vertical="center"/>
      <protection hidden="1"/>
    </xf>
    <xf numFmtId="0" fontId="4" fillId="5" borderId="2" xfId="0" applyFont="1" applyFill="1" applyBorder="1" applyAlignment="1" applyProtection="1">
      <alignment vertical="center"/>
      <protection hidden="1"/>
    </xf>
    <xf numFmtId="0" fontId="5" fillId="4" borderId="2" xfId="0" applyFont="1" applyFill="1" applyBorder="1" applyAlignment="1" applyProtection="1">
      <alignment horizontal="left" vertical="top" wrapText="1" indent="1"/>
      <protection hidden="1"/>
    </xf>
    <xf numFmtId="0" fontId="7" fillId="5" borderId="2" xfId="0" applyFont="1" applyFill="1" applyBorder="1" applyAlignment="1" applyProtection="1">
      <alignment horizontal="right" vertical="top" wrapText="1"/>
      <protection hidden="1"/>
    </xf>
    <xf numFmtId="0" fontId="6" fillId="0" borderId="0" xfId="0" applyFont="1" applyAlignment="1" applyProtection="1">
      <alignment vertical="top"/>
      <protection hidden="1"/>
    </xf>
    <xf numFmtId="1" fontId="18" fillId="7" borderId="2" xfId="0" applyNumberFormat="1" applyFont="1" applyFill="1" applyBorder="1" applyAlignment="1" applyProtection="1">
      <alignment horizontal="center" vertical="center"/>
      <protection hidden="1"/>
    </xf>
    <xf numFmtId="166" fontId="18" fillId="7" borderId="2" xfId="0" applyNumberFormat="1" applyFont="1" applyFill="1" applyBorder="1" applyAlignment="1" applyProtection="1">
      <alignment horizontal="left" vertical="center" indent="1"/>
      <protection hidden="1"/>
    </xf>
    <xf numFmtId="0" fontId="7" fillId="0" borderId="0" xfId="0" applyFont="1" applyProtection="1">
      <protection hidden="1"/>
    </xf>
    <xf numFmtId="165" fontId="18" fillId="7" borderId="2" xfId="0" applyNumberFormat="1" applyFont="1" applyFill="1" applyBorder="1" applyAlignment="1" applyProtection="1">
      <alignment vertical="center"/>
      <protection hidden="1"/>
    </xf>
    <xf numFmtId="0" fontId="16" fillId="5" borderId="0" xfId="0" applyFont="1" applyFill="1" applyAlignment="1" applyProtection="1">
      <alignment horizontal="right" vertical="center"/>
      <protection hidden="1"/>
    </xf>
    <xf numFmtId="0" fontId="21" fillId="5" borderId="0" xfId="0" applyFont="1" applyFill="1" applyAlignment="1" applyProtection="1">
      <alignment vertical="center"/>
      <protection hidden="1"/>
    </xf>
    <xf numFmtId="167" fontId="4" fillId="5" borderId="2" xfId="0" applyNumberFormat="1" applyFont="1" applyFill="1" applyBorder="1" applyAlignment="1" applyProtection="1">
      <alignment vertical="center"/>
      <protection hidden="1"/>
    </xf>
    <xf numFmtId="49" fontId="4" fillId="6" borderId="2" xfId="0" applyNumberFormat="1" applyFont="1" applyFill="1" applyBorder="1" applyAlignment="1" applyProtection="1">
      <alignment horizontal="left" vertical="center" wrapText="1"/>
      <protection locked="0"/>
    </xf>
    <xf numFmtId="0" fontId="23" fillId="5" borderId="0" xfId="3" applyFill="1" applyAlignment="1" applyProtection="1">
      <alignment horizontal="left" vertical="center" indent="4"/>
      <protection hidden="1"/>
    </xf>
    <xf numFmtId="0" fontId="4" fillId="5" borderId="0" xfId="0" applyFont="1" applyFill="1" applyAlignment="1" applyProtection="1">
      <alignment horizontal="left" vertical="top" wrapText="1"/>
      <protection hidden="1"/>
    </xf>
    <xf numFmtId="0" fontId="4" fillId="5" borderId="0" xfId="0" applyFont="1" applyFill="1" applyAlignment="1" applyProtection="1">
      <alignment horizontal="center" vertical="center"/>
      <protection hidden="1"/>
    </xf>
    <xf numFmtId="0" fontId="0" fillId="5" borderId="0" xfId="0" applyFill="1"/>
    <xf numFmtId="0" fontId="0" fillId="5" borderId="0" xfId="0" applyFill="1" applyProtection="1">
      <protection hidden="1"/>
    </xf>
    <xf numFmtId="0" fontId="0" fillId="5" borderId="0" xfId="0" applyFill="1" applyAlignment="1" applyProtection="1">
      <alignment horizontal="center"/>
      <protection hidden="1"/>
    </xf>
    <xf numFmtId="0" fontId="0" fillId="5" borderId="2" xfId="0" applyFill="1" applyBorder="1" applyAlignment="1">
      <alignment horizontal="center"/>
    </xf>
    <xf numFmtId="14" fontId="0" fillId="5" borderId="2" xfId="0" applyNumberFormat="1" applyFill="1" applyBorder="1"/>
    <xf numFmtId="0" fontId="0" fillId="5" borderId="2" xfId="0" applyFill="1" applyBorder="1"/>
    <xf numFmtId="0" fontId="0" fillId="0" borderId="0" xfId="0" applyProtection="1">
      <protection hidden="1"/>
    </xf>
    <xf numFmtId="0" fontId="5" fillId="15" borderId="11" xfId="15" applyFont="1" applyBorder="1" applyAlignment="1" applyProtection="1">
      <alignment horizontal="left" vertical="top" wrapText="1"/>
      <protection hidden="1"/>
    </xf>
    <xf numFmtId="0" fontId="5" fillId="4" borderId="2" xfId="0" applyFont="1" applyFill="1" applyBorder="1" applyAlignment="1" applyProtection="1">
      <alignment horizontal="center" vertical="top" wrapText="1"/>
      <protection hidden="1"/>
    </xf>
    <xf numFmtId="14" fontId="0" fillId="5" borderId="0" xfId="0" applyNumberFormat="1" applyFill="1" applyAlignment="1" applyProtection="1">
      <alignment horizontal="center"/>
      <protection hidden="1"/>
    </xf>
    <xf numFmtId="14" fontId="0" fillId="19" borderId="0" xfId="0" applyNumberFormat="1" applyFill="1" applyAlignment="1" applyProtection="1">
      <alignment horizontal="center"/>
      <protection hidden="1"/>
    </xf>
    <xf numFmtId="0" fontId="18" fillId="7" borderId="2" xfId="0" applyFont="1" applyFill="1" applyBorder="1" applyAlignment="1" applyProtection="1">
      <alignment horizontal="left" vertical="center" indent="1"/>
      <protection hidden="1"/>
    </xf>
    <xf numFmtId="14" fontId="0" fillId="16" borderId="0" xfId="0" applyNumberFormat="1" applyFill="1" applyAlignment="1" applyProtection="1">
      <alignment horizontal="center"/>
      <protection hidden="1"/>
    </xf>
    <xf numFmtId="0" fontId="15" fillId="14" borderId="4" xfId="0" applyFont="1" applyFill="1" applyBorder="1" applyAlignment="1" applyProtection="1">
      <alignment vertical="center"/>
      <protection hidden="1"/>
    </xf>
    <xf numFmtId="0" fontId="0" fillId="0" borderId="2" xfId="0" applyBorder="1" applyAlignment="1">
      <alignment horizontal="right"/>
    </xf>
    <xf numFmtId="0" fontId="0" fillId="0" borderId="2" xfId="0" applyBorder="1" applyAlignment="1">
      <alignment horizontal="center"/>
    </xf>
    <xf numFmtId="0" fontId="0" fillId="0" borderId="2" xfId="0" applyBorder="1"/>
    <xf numFmtId="0" fontId="24" fillId="0" borderId="2" xfId="0" applyFont="1" applyBorder="1"/>
    <xf numFmtId="14" fontId="0" fillId="0" borderId="2" xfId="0" applyNumberFormat="1" applyBorder="1"/>
    <xf numFmtId="0" fontId="0" fillId="20" borderId="2" xfId="0" applyFill="1" applyBorder="1"/>
    <xf numFmtId="0" fontId="0" fillId="0" borderId="3" xfId="0" applyBorder="1"/>
    <xf numFmtId="0" fontId="0" fillId="0" borderId="2" xfId="0" quotePrefix="1" applyBorder="1"/>
    <xf numFmtId="0" fontId="0" fillId="0" borderId="0" xfId="0" applyAlignment="1">
      <alignment horizontal="center"/>
    </xf>
    <xf numFmtId="0" fontId="24" fillId="0" borderId="0" xfId="0" applyFont="1"/>
    <xf numFmtId="0" fontId="0" fillId="0" borderId="12" xfId="0" applyBorder="1"/>
    <xf numFmtId="0" fontId="24" fillId="0" borderId="0" xfId="0" applyFont="1" applyAlignment="1">
      <alignment horizontal="right"/>
    </xf>
    <xf numFmtId="0" fontId="0" fillId="20" borderId="2" xfId="0" quotePrefix="1" applyFill="1" applyBorder="1"/>
    <xf numFmtId="14" fontId="0" fillId="20" borderId="2" xfId="0" applyNumberFormat="1" applyFill="1" applyBorder="1"/>
    <xf numFmtId="0" fontId="22" fillId="5" borderId="0" xfId="0" applyFont="1" applyFill="1" applyAlignment="1" applyProtection="1">
      <alignment horizontal="left" vertical="center" indent="10"/>
      <protection hidden="1"/>
    </xf>
    <xf numFmtId="0" fontId="0" fillId="13" borderId="2" xfId="0" applyFill="1" applyBorder="1" applyAlignment="1">
      <alignment horizontal="right"/>
    </xf>
    <xf numFmtId="0" fontId="24" fillId="0" borderId="2" xfId="0" applyFont="1" applyBorder="1" applyAlignment="1">
      <alignment horizontal="left"/>
    </xf>
    <xf numFmtId="164" fontId="4" fillId="6" borderId="10" xfId="4" applyNumberFormat="1" applyFont="1" applyFill="1" applyBorder="1" applyAlignment="1" applyProtection="1">
      <alignment horizontal="center" vertical="center"/>
      <protection locked="0"/>
    </xf>
    <xf numFmtId="1" fontId="0" fillId="0" borderId="2" xfId="0" applyNumberFormat="1" applyBorder="1" applyAlignment="1">
      <alignment horizontal="center" vertical="center"/>
    </xf>
    <xf numFmtId="0" fontId="4" fillId="0" borderId="0" xfId="0" applyFont="1" applyProtection="1">
      <protection hidden="1"/>
    </xf>
    <xf numFmtId="0" fontId="4" fillId="0" borderId="4" xfId="0" applyFont="1" applyBorder="1" applyAlignment="1" applyProtection="1">
      <alignment vertical="center"/>
      <protection locked="0"/>
    </xf>
    <xf numFmtId="0" fontId="4" fillId="0" borderId="0" xfId="0" applyFont="1" applyAlignment="1" applyProtection="1">
      <alignment vertical="center"/>
      <protection hidden="1"/>
    </xf>
    <xf numFmtId="0" fontId="29" fillId="5" borderId="0" xfId="0" applyFont="1" applyFill="1" applyAlignment="1" applyProtection="1">
      <alignment horizontal="left" vertical="top" wrapText="1"/>
      <protection hidden="1"/>
    </xf>
    <xf numFmtId="0" fontId="4" fillId="5" borderId="0" xfId="0" applyFont="1" applyFill="1" applyAlignment="1" applyProtection="1">
      <alignment horizontal="left" vertical="center"/>
      <protection hidden="1"/>
    </xf>
    <xf numFmtId="0" fontId="27" fillId="5" borderId="0" xfId="0" applyFont="1" applyFill="1" applyAlignment="1" applyProtection="1">
      <alignment horizontal="left" vertical="center" wrapText="1"/>
      <protection hidden="1"/>
    </xf>
    <xf numFmtId="0" fontId="0" fillId="0" borderId="0" xfId="0" applyAlignment="1" applyProtection="1">
      <alignment vertical="center"/>
      <protection hidden="1"/>
    </xf>
    <xf numFmtId="0" fontId="3" fillId="4" borderId="2" xfId="0" applyFont="1" applyFill="1" applyBorder="1" applyAlignment="1" applyProtection="1">
      <alignment horizontal="left" vertical="top" wrapText="1" indent="1"/>
      <protection hidden="1"/>
    </xf>
    <xf numFmtId="0" fontId="3" fillId="4" borderId="2" xfId="0" applyFont="1" applyFill="1" applyBorder="1" applyAlignment="1" applyProtection="1">
      <alignment horizontal="center" vertical="top" wrapText="1"/>
      <protection hidden="1"/>
    </xf>
    <xf numFmtId="164" fontId="4" fillId="6" borderId="10" xfId="4" applyNumberFormat="1" applyFont="1" applyFill="1" applyBorder="1" applyAlignment="1" applyProtection="1">
      <alignment horizontal="left" vertical="center"/>
      <protection locked="0"/>
    </xf>
    <xf numFmtId="0" fontId="22" fillId="5" borderId="0" xfId="0" applyFont="1" applyFill="1" applyAlignment="1" applyProtection="1">
      <alignment horizontal="left" vertical="center" indent="11"/>
      <protection hidden="1"/>
    </xf>
    <xf numFmtId="0" fontId="4" fillId="5" borderId="0" xfId="0" applyFont="1" applyFill="1" applyAlignment="1" applyProtection="1">
      <alignment horizontal="left" vertical="top"/>
      <protection hidden="1"/>
    </xf>
    <xf numFmtId="0" fontId="4" fillId="5" borderId="0" xfId="0" applyFont="1" applyFill="1" applyAlignment="1" applyProtection="1">
      <alignment horizontal="center" vertical="top" wrapText="1"/>
      <protection hidden="1"/>
    </xf>
    <xf numFmtId="0" fontId="13" fillId="5" borderId="0" xfId="0" applyFont="1" applyFill="1" applyAlignment="1" applyProtection="1">
      <alignment horizontal="left" vertical="center"/>
      <protection hidden="1"/>
    </xf>
    <xf numFmtId="0" fontId="7" fillId="5" borderId="0" xfId="0" applyFont="1" applyFill="1" applyAlignment="1" applyProtection="1">
      <alignment horizontal="left" vertical="top" wrapText="1" indent="1"/>
      <protection hidden="1"/>
    </xf>
    <xf numFmtId="14" fontId="0" fillId="5" borderId="2" xfId="0" applyNumberFormat="1" applyFill="1" applyBorder="1" applyAlignment="1" applyProtection="1">
      <alignment horizontal="center"/>
      <protection hidden="1"/>
    </xf>
    <xf numFmtId="0" fontId="16" fillId="5" borderId="0" xfId="0" applyFont="1" applyFill="1" applyAlignment="1" applyProtection="1">
      <alignment horizontal="left" vertical="center" wrapText="1"/>
      <protection hidden="1"/>
    </xf>
    <xf numFmtId="14" fontId="4" fillId="5" borderId="0" xfId="0" applyNumberFormat="1" applyFont="1" applyFill="1" applyAlignment="1" applyProtection="1">
      <alignment vertical="center"/>
      <protection hidden="1"/>
    </xf>
    <xf numFmtId="0" fontId="0" fillId="19" borderId="0" xfId="0" applyFill="1" applyAlignment="1" applyProtection="1">
      <alignment horizontal="center"/>
      <protection hidden="1"/>
    </xf>
    <xf numFmtId="0" fontId="0" fillId="5" borderId="0" xfId="0" applyFill="1" applyAlignment="1" applyProtection="1">
      <alignment vertical="center"/>
      <protection hidden="1"/>
    </xf>
    <xf numFmtId="0" fontId="5" fillId="4" borderId="2" xfId="0" applyFont="1" applyFill="1" applyBorder="1" applyAlignment="1" applyProtection="1">
      <alignment horizontal="left" vertical="top" wrapText="1"/>
      <protection hidden="1"/>
    </xf>
    <xf numFmtId="164" fontId="4" fillId="0" borderId="2" xfId="4" applyNumberFormat="1" applyFont="1" applyBorder="1" applyAlignment="1" applyProtection="1">
      <alignment horizontal="right" vertical="center"/>
      <protection locked="0"/>
    </xf>
    <xf numFmtId="1" fontId="4" fillId="6" borderId="2" xfId="0" applyNumberFormat="1" applyFont="1" applyFill="1" applyBorder="1" applyAlignment="1" applyProtection="1">
      <alignment horizontal="center" vertical="center"/>
      <protection locked="0"/>
    </xf>
    <xf numFmtId="0" fontId="18" fillId="7" borderId="2" xfId="0" applyFont="1" applyFill="1" applyBorder="1" applyAlignment="1" applyProtection="1">
      <alignment vertical="center"/>
      <protection hidden="1"/>
    </xf>
    <xf numFmtId="0" fontId="0" fillId="5" borderId="2" xfId="0" applyFill="1" applyBorder="1" applyAlignment="1" applyProtection="1">
      <alignment horizontal="center"/>
      <protection hidden="1"/>
    </xf>
    <xf numFmtId="14" fontId="0" fillId="5" borderId="2" xfId="0" applyNumberFormat="1" applyFill="1" applyBorder="1" applyProtection="1">
      <protection hidden="1"/>
    </xf>
    <xf numFmtId="0" fontId="0" fillId="5" borderId="2" xfId="0" applyFill="1" applyBorder="1" applyProtection="1">
      <protection hidden="1"/>
    </xf>
    <xf numFmtId="14" fontId="4" fillId="5" borderId="2" xfId="0" applyNumberFormat="1" applyFont="1" applyFill="1" applyBorder="1" applyAlignment="1" applyProtection="1">
      <alignment vertical="center"/>
      <protection hidden="1"/>
    </xf>
    <xf numFmtId="0" fontId="3" fillId="17" borderId="17" xfId="0" applyFont="1" applyFill="1" applyBorder="1" applyAlignment="1" applyProtection="1">
      <alignment horizontal="centerContinuous" vertical="center" wrapText="1"/>
      <protection hidden="1"/>
    </xf>
    <xf numFmtId="0" fontId="0" fillId="18" borderId="2" xfId="0" applyFill="1" applyBorder="1" applyAlignment="1" applyProtection="1">
      <alignment horizontal="center" vertical="top" wrapText="1"/>
      <protection hidden="1"/>
    </xf>
    <xf numFmtId="0" fontId="13" fillId="5" borderId="0" xfId="0" applyFont="1" applyFill="1"/>
    <xf numFmtId="0" fontId="3" fillId="17" borderId="18" xfId="0" applyFont="1" applyFill="1" applyBorder="1" applyAlignment="1" applyProtection="1">
      <alignment horizontal="centerContinuous" vertical="center" wrapText="1"/>
      <protection hidden="1"/>
    </xf>
    <xf numFmtId="0" fontId="3" fillId="17" borderId="19" xfId="0" applyFont="1" applyFill="1" applyBorder="1" applyAlignment="1" applyProtection="1">
      <alignment horizontal="centerContinuous" vertical="center" wrapText="1"/>
      <protection hidden="1"/>
    </xf>
    <xf numFmtId="0" fontId="0" fillId="18" borderId="2" xfId="0" applyFill="1" applyBorder="1" applyAlignment="1" applyProtection="1">
      <alignment horizontal="center" vertical="top"/>
      <protection hidden="1"/>
    </xf>
    <xf numFmtId="0" fontId="0" fillId="18" borderId="2" xfId="0" applyFill="1" applyBorder="1" applyAlignment="1" applyProtection="1">
      <alignment vertical="top"/>
      <protection hidden="1"/>
    </xf>
    <xf numFmtId="0" fontId="0" fillId="18" borderId="2" xfId="0" applyFill="1" applyBorder="1" applyAlignment="1" applyProtection="1">
      <alignment vertical="top" wrapText="1"/>
      <protection hidden="1"/>
    </xf>
    <xf numFmtId="0" fontId="0" fillId="16" borderId="2" xfId="0" applyFill="1" applyBorder="1" applyAlignment="1" applyProtection="1">
      <alignment vertical="top" wrapText="1"/>
      <protection hidden="1"/>
    </xf>
    <xf numFmtId="0" fontId="29" fillId="5" borderId="0" xfId="0" applyFont="1" applyFill="1" applyAlignment="1" applyProtection="1">
      <alignment horizontal="left" wrapText="1"/>
      <protection hidden="1"/>
    </xf>
    <xf numFmtId="0" fontId="0" fillId="19" borderId="2" xfId="0" applyFill="1" applyBorder="1" applyAlignment="1" applyProtection="1">
      <alignment horizontal="center" vertical="top" wrapText="1"/>
      <protection hidden="1"/>
    </xf>
    <xf numFmtId="0" fontId="0" fillId="16" borderId="2" xfId="0" applyFill="1" applyBorder="1" applyAlignment="1" applyProtection="1">
      <alignment horizontal="center" vertical="top" wrapText="1"/>
      <protection hidden="1"/>
    </xf>
    <xf numFmtId="0" fontId="0" fillId="5" borderId="2" xfId="0" applyFill="1" applyBorder="1" applyAlignment="1" applyProtection="1">
      <alignment horizontal="center" vertical="top" wrapText="1"/>
      <protection hidden="1"/>
    </xf>
    <xf numFmtId="49" fontId="4" fillId="0" borderId="3" xfId="0" applyNumberFormat="1" applyFont="1" applyBorder="1" applyAlignment="1" applyProtection="1">
      <alignment vertical="center"/>
      <protection locked="0"/>
    </xf>
    <xf numFmtId="0" fontId="0" fillId="5" borderId="5" xfId="0" applyFill="1" applyBorder="1" applyAlignment="1" applyProtection="1">
      <alignment horizontal="center" vertical="top" wrapText="1"/>
      <protection hidden="1"/>
    </xf>
    <xf numFmtId="0" fontId="3" fillId="4" borderId="3" xfId="0" applyFont="1" applyFill="1" applyBorder="1" applyAlignment="1" applyProtection="1">
      <alignment horizontal="left" vertical="top" wrapText="1" indent="1"/>
      <protection hidden="1"/>
    </xf>
    <xf numFmtId="0" fontId="4" fillId="0" borderId="5" xfId="0" applyFont="1" applyBorder="1" applyAlignment="1" applyProtection="1">
      <alignment vertical="center"/>
      <protection locked="0"/>
    </xf>
    <xf numFmtId="0" fontId="0" fillId="0" borderId="2" xfId="0" applyBorder="1" applyProtection="1">
      <protection hidden="1"/>
    </xf>
    <xf numFmtId="49" fontId="4" fillId="6" borderId="2" xfId="0" applyNumberFormat="1" applyFont="1" applyFill="1" applyBorder="1" applyAlignment="1" applyProtection="1">
      <alignment horizontal="left" vertical="center"/>
      <protection locked="0"/>
    </xf>
    <xf numFmtId="0" fontId="32" fillId="5" borderId="0" xfId="0" applyFont="1" applyFill="1" applyAlignment="1" applyProtection="1">
      <alignment horizontal="left" indent="1"/>
      <protection hidden="1"/>
    </xf>
    <xf numFmtId="0" fontId="33" fillId="5" borderId="15" xfId="0" applyFont="1" applyFill="1" applyBorder="1" applyAlignment="1" applyProtection="1">
      <alignment horizontal="left" vertical="center" wrapText="1"/>
      <protection hidden="1"/>
    </xf>
    <xf numFmtId="0" fontId="32" fillId="0" borderId="0" xfId="0" applyFont="1"/>
    <xf numFmtId="0" fontId="4" fillId="6" borderId="2" xfId="0" applyFont="1" applyFill="1" applyBorder="1" applyAlignment="1" applyProtection="1">
      <alignment horizontal="center" vertical="center"/>
      <protection locked="0" hidden="1"/>
    </xf>
    <xf numFmtId="0" fontId="33" fillId="5" borderId="0" xfId="0" applyFont="1" applyFill="1" applyAlignment="1" applyProtection="1">
      <alignment horizontal="left" vertical="top" wrapText="1" indent="1"/>
      <protection hidden="1"/>
    </xf>
    <xf numFmtId="0" fontId="32" fillId="5" borderId="0" xfId="0" applyFont="1" applyFill="1" applyAlignment="1" applyProtection="1">
      <alignment horizontal="left" vertical="center"/>
      <protection hidden="1"/>
    </xf>
    <xf numFmtId="49" fontId="4" fillId="0" borderId="4" xfId="0" applyNumberFormat="1" applyFont="1" applyBorder="1" applyAlignment="1" applyProtection="1">
      <alignment vertical="center"/>
      <protection locked="0"/>
    </xf>
    <xf numFmtId="49" fontId="4" fillId="5" borderId="0" xfId="0" quotePrefix="1" applyNumberFormat="1" applyFont="1" applyFill="1" applyAlignment="1" applyProtection="1">
      <alignment vertical="top" wrapText="1"/>
      <protection hidden="1"/>
    </xf>
    <xf numFmtId="0" fontId="7" fillId="21" borderId="2" xfId="0" applyFont="1" applyFill="1" applyBorder="1" applyProtection="1">
      <protection hidden="1"/>
    </xf>
    <xf numFmtId="168" fontId="7" fillId="21" borderId="2" xfId="0" applyNumberFormat="1" applyFont="1" applyFill="1" applyBorder="1" applyProtection="1">
      <protection hidden="1"/>
    </xf>
    <xf numFmtId="169" fontId="7" fillId="21" borderId="2" xfId="0" applyNumberFormat="1" applyFont="1" applyFill="1" applyBorder="1" applyProtection="1">
      <protection hidden="1"/>
    </xf>
    <xf numFmtId="164" fontId="7" fillId="21" borderId="2" xfId="0" applyNumberFormat="1" applyFont="1" applyFill="1" applyBorder="1" applyProtection="1">
      <protection hidden="1"/>
    </xf>
    <xf numFmtId="0" fontId="35" fillId="7" borderId="2" xfId="0" applyFont="1" applyFill="1" applyBorder="1" applyAlignment="1" applyProtection="1">
      <alignment horizontal="left" vertical="center" wrapText="1" indent="1"/>
      <protection hidden="1"/>
    </xf>
    <xf numFmtId="0" fontId="35" fillId="7" borderId="2" xfId="0" applyFont="1" applyFill="1" applyBorder="1" applyAlignment="1" applyProtection="1">
      <alignment horizontal="left" vertical="center" indent="1"/>
      <protection hidden="1"/>
    </xf>
    <xf numFmtId="14" fontId="34" fillId="5" borderId="2" xfId="0" applyNumberFormat="1" applyFont="1" applyFill="1" applyBorder="1" applyAlignment="1" applyProtection="1">
      <alignment horizontal="left" vertical="top" wrapText="1" indent="1"/>
      <protection hidden="1"/>
    </xf>
    <xf numFmtId="0" fontId="0" fillId="0" borderId="0" xfId="0" applyAlignment="1">
      <alignment vertical="center"/>
    </xf>
    <xf numFmtId="0" fontId="24" fillId="0" borderId="0" xfId="0" applyFont="1" applyAlignment="1">
      <alignment vertical="center"/>
    </xf>
    <xf numFmtId="0" fontId="24" fillId="0" borderId="2" xfId="0" applyFont="1" applyBorder="1" applyProtection="1">
      <protection hidden="1"/>
    </xf>
    <xf numFmtId="3" fontId="4" fillId="6" borderId="2" xfId="0" applyNumberFormat="1" applyFont="1" applyFill="1" applyBorder="1" applyAlignment="1" applyProtection="1">
      <alignment horizontal="right" vertical="center"/>
      <protection locked="0"/>
    </xf>
    <xf numFmtId="0" fontId="4" fillId="5" borderId="0" xfId="0" applyFont="1" applyFill="1" applyAlignment="1" applyProtection="1">
      <alignment horizontal="left"/>
      <protection hidden="1"/>
    </xf>
    <xf numFmtId="0" fontId="0" fillId="0" borderId="0" xfId="0" applyAlignment="1">
      <alignment wrapText="1"/>
    </xf>
    <xf numFmtId="0" fontId="0" fillId="0" borderId="0" xfId="0" applyAlignment="1">
      <alignment vertical="top" wrapText="1"/>
    </xf>
    <xf numFmtId="0" fontId="37" fillId="0" borderId="0" xfId="0" applyFont="1"/>
    <xf numFmtId="164" fontId="4" fillId="5" borderId="2" xfId="4" applyNumberFormat="1" applyFont="1" applyFill="1" applyBorder="1" applyAlignment="1" applyProtection="1">
      <alignment vertical="center"/>
      <protection hidden="1"/>
    </xf>
    <xf numFmtId="1" fontId="0" fillId="5" borderId="2" xfId="0" applyNumberFormat="1" applyFill="1" applyBorder="1" applyAlignment="1" applyProtection="1">
      <alignment horizontal="center"/>
      <protection hidden="1"/>
    </xf>
    <xf numFmtId="164" fontId="4" fillId="5" borderId="0" xfId="4" applyNumberFormat="1" applyFont="1" applyFill="1" applyBorder="1" applyAlignment="1" applyProtection="1">
      <alignment vertical="center"/>
      <protection hidden="1"/>
    </xf>
    <xf numFmtId="43" fontId="4" fillId="5" borderId="0" xfId="4" applyFont="1" applyFill="1" applyAlignment="1" applyProtection="1">
      <alignment vertical="center"/>
      <protection hidden="1"/>
    </xf>
    <xf numFmtId="0" fontId="4" fillId="5" borderId="2" xfId="0" applyFont="1" applyFill="1" applyBorder="1" applyAlignment="1" applyProtection="1">
      <alignment horizontal="right" vertical="top" wrapText="1"/>
      <protection hidden="1"/>
    </xf>
    <xf numFmtId="165" fontId="4" fillId="5" borderId="2" xfId="4" applyNumberFormat="1" applyFont="1" applyFill="1" applyBorder="1" applyAlignment="1" applyProtection="1">
      <alignment vertical="center"/>
      <protection hidden="1"/>
    </xf>
    <xf numFmtId="14" fontId="4" fillId="5" borderId="0" xfId="0" applyNumberFormat="1" applyFont="1" applyFill="1" applyAlignment="1" applyProtection="1">
      <alignment horizontal="left" vertical="center"/>
      <protection hidden="1"/>
    </xf>
    <xf numFmtId="0" fontId="0" fillId="0" borderId="0" xfId="0" applyAlignment="1" applyProtection="1">
      <alignment horizontal="left"/>
      <protection hidden="1"/>
    </xf>
    <xf numFmtId="168" fontId="7" fillId="21" borderId="2" xfId="0" applyNumberFormat="1" applyFont="1" applyFill="1" applyBorder="1" applyAlignment="1" applyProtection="1">
      <alignment horizontal="left"/>
      <protection hidden="1"/>
    </xf>
    <xf numFmtId="0" fontId="24" fillId="0" borderId="0" xfId="0" applyFont="1" applyProtection="1">
      <protection hidden="1"/>
    </xf>
    <xf numFmtId="0" fontId="0" fillId="13" borderId="2" xfId="0" applyFill="1" applyBorder="1" applyAlignment="1" applyProtection="1">
      <alignment vertical="top" wrapText="1"/>
      <protection hidden="1"/>
    </xf>
    <xf numFmtId="0" fontId="0" fillId="0" borderId="0" xfId="0" applyAlignment="1">
      <alignment horizontal="left" vertical="center" indent="1"/>
    </xf>
    <xf numFmtId="0" fontId="0" fillId="0" borderId="12" xfId="0" applyBorder="1" applyAlignment="1">
      <alignment horizontal="center"/>
    </xf>
    <xf numFmtId="0" fontId="0" fillId="5" borderId="12" xfId="0" applyFill="1" applyBorder="1" applyAlignment="1">
      <alignment horizontal="center"/>
    </xf>
    <xf numFmtId="14" fontId="0" fillId="0" borderId="12" xfId="0" applyNumberFormat="1" applyBorder="1"/>
    <xf numFmtId="14" fontId="0" fillId="0" borderId="12" xfId="0" applyNumberFormat="1" applyBorder="1" applyAlignment="1">
      <alignment horizontal="left"/>
    </xf>
    <xf numFmtId="0" fontId="0" fillId="0" borderId="23" xfId="0" applyBorder="1"/>
    <xf numFmtId="0" fontId="4" fillId="0" borderId="0" xfId="0" applyFont="1" applyAlignment="1" applyProtection="1">
      <alignment horizontal="center"/>
      <protection hidden="1"/>
    </xf>
    <xf numFmtId="0" fontId="4" fillId="0" borderId="0" xfId="0" applyFont="1" applyAlignment="1" applyProtection="1">
      <alignment horizontal="center" vertical="center"/>
      <protection hidden="1"/>
    </xf>
    <xf numFmtId="0" fontId="0" fillId="0" borderId="0" xfId="0" applyAlignment="1" applyProtection="1">
      <alignment horizontal="center"/>
      <protection hidden="1"/>
    </xf>
    <xf numFmtId="0" fontId="0" fillId="0" borderId="0" xfId="0" applyAlignment="1" applyProtection="1">
      <alignment horizontal="center" vertical="center"/>
      <protection hidden="1"/>
    </xf>
    <xf numFmtId="168" fontId="7" fillId="21" borderId="2" xfId="0" applyNumberFormat="1" applyFont="1" applyFill="1" applyBorder="1" applyAlignment="1" applyProtection="1">
      <alignment horizontal="center"/>
      <protection hidden="1"/>
    </xf>
    <xf numFmtId="0" fontId="4" fillId="6" borderId="2" xfId="0" applyFont="1" applyFill="1" applyBorder="1" applyAlignment="1" applyProtection="1">
      <alignment horizontal="center" vertical="center"/>
      <protection locked="0"/>
    </xf>
    <xf numFmtId="0" fontId="24" fillId="0" borderId="0" xfId="0" applyFont="1" applyAlignment="1">
      <alignment vertical="center" wrapText="1"/>
    </xf>
    <xf numFmtId="0" fontId="0" fillId="0" borderId="0" xfId="0" applyAlignment="1">
      <alignment vertical="center" wrapText="1"/>
    </xf>
    <xf numFmtId="0" fontId="13" fillId="0" borderId="0" xfId="0" applyFont="1" applyAlignment="1" applyProtection="1">
      <alignment vertical="center"/>
      <protection hidden="1"/>
    </xf>
    <xf numFmtId="0" fontId="0" fillId="16" borderId="0" xfId="0" applyFill="1" applyAlignment="1" applyProtection="1">
      <alignment horizontal="center"/>
      <protection hidden="1"/>
    </xf>
    <xf numFmtId="3" fontId="7" fillId="0" borderId="0" xfId="0" applyNumberFormat="1" applyFont="1" applyProtection="1">
      <protection hidden="1"/>
    </xf>
    <xf numFmtId="9" fontId="0" fillId="16" borderId="2" xfId="0" applyNumberFormat="1" applyFill="1" applyBorder="1" applyAlignment="1" applyProtection="1">
      <alignment vertical="top" wrapText="1"/>
      <protection hidden="1"/>
    </xf>
    <xf numFmtId="165" fontId="4" fillId="5" borderId="2" xfId="0" applyNumberFormat="1" applyFont="1" applyFill="1" applyBorder="1" applyAlignment="1" applyProtection="1">
      <alignment horizontal="right" vertical="center"/>
      <protection hidden="1"/>
    </xf>
    <xf numFmtId="0" fontId="0" fillId="5" borderId="16" xfId="0" quotePrefix="1" applyFill="1" applyBorder="1" applyAlignment="1">
      <alignment horizontal="center"/>
    </xf>
    <xf numFmtId="14" fontId="0" fillId="5" borderId="16" xfId="0" quotePrefix="1" applyNumberFormat="1" applyFill="1" applyBorder="1"/>
    <xf numFmtId="0" fontId="4" fillId="5" borderId="0" xfId="0" quotePrefix="1" applyFont="1" applyFill="1" applyAlignment="1" applyProtection="1">
      <alignment horizontal="left" indent="1"/>
      <protection hidden="1"/>
    </xf>
    <xf numFmtId="0" fontId="33" fillId="5" borderId="2" xfId="0" applyFont="1" applyFill="1" applyBorder="1" applyAlignment="1" applyProtection="1">
      <alignment horizontal="left" vertical="center" wrapText="1"/>
      <protection hidden="1"/>
    </xf>
    <xf numFmtId="0" fontId="18" fillId="7" borderId="5" xfId="0" quotePrefix="1" applyFont="1" applyFill="1" applyBorder="1" applyAlignment="1" applyProtection="1">
      <alignment horizontal="center" vertical="center" wrapText="1"/>
      <protection hidden="1"/>
    </xf>
    <xf numFmtId="0" fontId="13" fillId="5" borderId="0" xfId="0" applyFont="1" applyFill="1" applyProtection="1">
      <protection hidden="1"/>
    </xf>
    <xf numFmtId="165" fontId="4" fillId="5" borderId="3" xfId="4" applyNumberFormat="1" applyFont="1" applyFill="1" applyBorder="1" applyAlignment="1" applyProtection="1">
      <alignment vertical="center"/>
      <protection hidden="1"/>
    </xf>
    <xf numFmtId="0" fontId="3" fillId="17" borderId="24" xfId="0" applyFont="1" applyFill="1" applyBorder="1" applyAlignment="1" applyProtection="1">
      <alignment horizontal="centerContinuous" vertical="center"/>
      <protection hidden="1"/>
    </xf>
    <xf numFmtId="0" fontId="3" fillId="17" borderId="25" xfId="0" applyFont="1" applyFill="1" applyBorder="1" applyAlignment="1" applyProtection="1">
      <alignment horizontal="centerContinuous" vertical="top" wrapText="1"/>
      <protection hidden="1"/>
    </xf>
    <xf numFmtId="0" fontId="3" fillId="17" borderId="26" xfId="0" applyFont="1" applyFill="1" applyBorder="1" applyAlignment="1" applyProtection="1">
      <alignment horizontal="centerContinuous" vertical="top" wrapText="1"/>
      <protection hidden="1"/>
    </xf>
    <xf numFmtId="0" fontId="7" fillId="5" borderId="27" xfId="0" applyFont="1" applyFill="1" applyBorder="1" applyAlignment="1" applyProtection="1">
      <alignment horizontal="right" vertical="top" wrapText="1"/>
      <protection hidden="1"/>
    </xf>
    <xf numFmtId="0" fontId="7" fillId="5" borderId="28" xfId="0" applyFont="1" applyFill="1" applyBorder="1" applyAlignment="1" applyProtection="1">
      <alignment horizontal="right" vertical="top" wrapText="1"/>
      <protection hidden="1"/>
    </xf>
    <xf numFmtId="0" fontId="37" fillId="0" borderId="0" xfId="0" applyFont="1" applyAlignment="1">
      <alignment vertical="center" wrapText="1"/>
    </xf>
    <xf numFmtId="0" fontId="24" fillId="0" borderId="0" xfId="0" applyFont="1" applyAlignment="1">
      <alignment horizontal="left" vertical="center" wrapText="1"/>
    </xf>
    <xf numFmtId="0" fontId="0" fillId="19" borderId="0" xfId="0" applyFill="1" applyAlignment="1" applyProtection="1">
      <alignment vertical="center"/>
      <protection hidden="1"/>
    </xf>
    <xf numFmtId="14" fontId="4" fillId="6" borderId="10" xfId="0" applyNumberFormat="1" applyFont="1" applyFill="1" applyBorder="1" applyAlignment="1" applyProtection="1">
      <alignment horizontal="center" vertical="center"/>
      <protection locked="0"/>
    </xf>
    <xf numFmtId="3" fontId="4" fillId="6" borderId="10" xfId="0" applyNumberFormat="1" applyFont="1" applyFill="1" applyBorder="1" applyAlignment="1" applyProtection="1">
      <alignment horizontal="center" vertical="center"/>
      <protection locked="0"/>
    </xf>
    <xf numFmtId="0" fontId="5" fillId="14" borderId="3" xfId="0" applyFont="1" applyFill="1" applyBorder="1" applyAlignment="1" applyProtection="1">
      <alignment horizontal="left" vertical="center" indent="1"/>
      <protection hidden="1"/>
    </xf>
    <xf numFmtId="0" fontId="0" fillId="0" borderId="0" xfId="0" applyAlignment="1" applyProtection="1">
      <alignment horizontal="left" indent="1"/>
      <protection hidden="1"/>
    </xf>
    <xf numFmtId="14" fontId="0" fillId="5" borderId="2" xfId="0" applyNumberFormat="1" applyFill="1" applyBorder="1" applyAlignment="1">
      <alignment horizontal="center"/>
    </xf>
    <xf numFmtId="172" fontId="4" fillId="5" borderId="2" xfId="4" applyNumberFormat="1" applyFont="1" applyFill="1" applyBorder="1" applyAlignment="1" applyProtection="1">
      <alignment vertical="center"/>
      <protection hidden="1"/>
    </xf>
    <xf numFmtId="9" fontId="4" fillId="5" borderId="2" xfId="14" applyFont="1" applyFill="1" applyBorder="1" applyAlignment="1" applyProtection="1">
      <alignment vertical="center"/>
      <protection hidden="1"/>
    </xf>
    <xf numFmtId="10" fontId="18" fillId="7" borderId="2" xfId="14" applyNumberFormat="1" applyFont="1" applyFill="1" applyBorder="1" applyAlignment="1" applyProtection="1">
      <alignment vertical="center"/>
      <protection hidden="1"/>
    </xf>
    <xf numFmtId="175" fontId="4" fillId="13" borderId="2" xfId="0" applyNumberFormat="1" applyFont="1" applyFill="1" applyBorder="1" applyAlignment="1" applyProtection="1">
      <alignment horizontal="right" vertical="center"/>
      <protection hidden="1"/>
    </xf>
    <xf numFmtId="174" fontId="4" fillId="6" borderId="2" xfId="4" applyNumberFormat="1" applyFont="1" applyFill="1" applyBorder="1" applyAlignment="1" applyProtection="1">
      <alignment vertical="center"/>
      <protection locked="0"/>
    </xf>
    <xf numFmtId="174" fontId="4" fillId="0" borderId="2" xfId="4" applyNumberFormat="1" applyFont="1" applyBorder="1" applyAlignment="1" applyProtection="1">
      <alignment vertical="center"/>
      <protection locked="0"/>
    </xf>
    <xf numFmtId="49" fontId="4" fillId="6" borderId="2" xfId="0" applyNumberFormat="1" applyFont="1" applyFill="1" applyBorder="1" applyAlignment="1" applyProtection="1">
      <alignment horizontal="center" vertical="center"/>
      <protection locked="0"/>
    </xf>
    <xf numFmtId="0" fontId="0" fillId="18" borderId="10" xfId="0" applyFill="1" applyBorder="1" applyAlignment="1" applyProtection="1">
      <alignment wrapText="1"/>
      <protection hidden="1"/>
    </xf>
    <xf numFmtId="0" fontId="0" fillId="18" borderId="10" xfId="0" applyFill="1" applyBorder="1" applyProtection="1">
      <protection hidden="1"/>
    </xf>
    <xf numFmtId="0" fontId="0" fillId="18" borderId="10" xfId="0" applyFill="1" applyBorder="1" applyAlignment="1" applyProtection="1">
      <alignment horizontal="center" wrapText="1"/>
      <protection hidden="1"/>
    </xf>
    <xf numFmtId="0" fontId="0" fillId="18" borderId="10" xfId="0" applyFill="1" applyBorder="1" applyAlignment="1" applyProtection="1">
      <alignment horizontal="center"/>
      <protection hidden="1"/>
    </xf>
    <xf numFmtId="0" fontId="5" fillId="23" borderId="3" xfId="0" applyFont="1" applyFill="1" applyBorder="1" applyAlignment="1" applyProtection="1">
      <alignment horizontal="center" vertical="top" wrapText="1"/>
      <protection hidden="1"/>
    </xf>
    <xf numFmtId="0" fontId="5" fillId="14" borderId="11" xfId="17" applyFont="1" applyFill="1" applyBorder="1" applyAlignment="1" applyProtection="1">
      <alignment vertical="top" wrapText="1"/>
      <protection hidden="1"/>
    </xf>
    <xf numFmtId="0" fontId="5" fillId="26" borderId="11" xfId="15" applyFont="1" applyFill="1" applyBorder="1" applyAlignment="1" applyProtection="1">
      <alignment horizontal="left" vertical="top" wrapText="1"/>
      <protection hidden="1"/>
    </xf>
    <xf numFmtId="0" fontId="3" fillId="17" borderId="14" xfId="0" applyFont="1" applyFill="1" applyBorder="1" applyAlignment="1" applyProtection="1">
      <alignment horizontal="centerContinuous" vertical="center" wrapText="1"/>
      <protection hidden="1"/>
    </xf>
    <xf numFmtId="0" fontId="3" fillId="17" borderId="13" xfId="0" applyFont="1" applyFill="1" applyBorder="1" applyAlignment="1" applyProtection="1">
      <alignment horizontal="centerContinuous" vertical="center" wrapText="1"/>
      <protection hidden="1"/>
    </xf>
    <xf numFmtId="0" fontId="15" fillId="22" borderId="5" xfId="0" applyFont="1" applyFill="1" applyBorder="1" applyAlignment="1" applyProtection="1">
      <alignment vertical="center"/>
      <protection hidden="1"/>
    </xf>
    <xf numFmtId="0" fontId="15" fillId="14" borderId="4" xfId="0" applyFont="1" applyFill="1" applyBorder="1" applyAlignment="1" applyProtection="1">
      <alignment horizontal="center" vertical="center"/>
      <protection hidden="1"/>
    </xf>
    <xf numFmtId="0" fontId="4" fillId="18" borderId="0" xfId="0" applyFont="1" applyFill="1" applyAlignment="1" applyProtection="1">
      <alignment vertical="center"/>
      <protection hidden="1"/>
    </xf>
    <xf numFmtId="0" fontId="29" fillId="5" borderId="0" xfId="0" applyFont="1" applyFill="1" applyAlignment="1" applyProtection="1">
      <alignment vertical="center"/>
      <protection hidden="1"/>
    </xf>
    <xf numFmtId="0" fontId="39" fillId="27" borderId="0" xfId="0" applyFont="1" applyFill="1" applyAlignment="1" applyProtection="1">
      <alignment horizontal="left" vertical="center" wrapText="1"/>
      <protection hidden="1"/>
    </xf>
    <xf numFmtId="0" fontId="39" fillId="27" borderId="0" xfId="0" applyFont="1" applyFill="1" applyProtection="1">
      <protection hidden="1"/>
    </xf>
    <xf numFmtId="0" fontId="39" fillId="27" borderId="0" xfId="0" applyFont="1" applyFill="1" applyAlignment="1" applyProtection="1">
      <alignment horizontal="left" indent="1"/>
      <protection hidden="1"/>
    </xf>
    <xf numFmtId="0" fontId="4" fillId="5" borderId="2" xfId="0" applyFont="1" applyFill="1" applyBorder="1" applyAlignment="1" applyProtection="1">
      <alignment horizontal="right" vertical="center"/>
      <protection hidden="1"/>
    </xf>
    <xf numFmtId="170" fontId="4" fillId="5" borderId="2" xfId="4" applyNumberFormat="1" applyFont="1" applyFill="1" applyBorder="1" applyAlignment="1" applyProtection="1">
      <alignment vertical="center"/>
      <protection hidden="1"/>
    </xf>
    <xf numFmtId="14" fontId="4" fillId="5" borderId="0" xfId="0" applyNumberFormat="1" applyFont="1" applyFill="1" applyAlignment="1" applyProtection="1">
      <alignment horizontal="left" vertical="top" wrapText="1"/>
      <protection hidden="1"/>
    </xf>
    <xf numFmtId="0" fontId="4" fillId="5" borderId="0" xfId="0" applyFont="1" applyFill="1" applyAlignment="1" applyProtection="1">
      <alignment horizontal="right" vertical="top"/>
      <protection hidden="1"/>
    </xf>
    <xf numFmtId="1" fontId="0" fillId="5" borderId="0" xfId="0" applyNumberFormat="1" applyFill="1" applyAlignment="1" applyProtection="1">
      <alignment horizontal="center"/>
      <protection hidden="1"/>
    </xf>
    <xf numFmtId="176" fontId="21" fillId="13" borderId="2" xfId="4" quotePrefix="1" applyNumberFormat="1" applyFont="1" applyFill="1" applyBorder="1" applyAlignment="1" applyProtection="1">
      <alignment vertical="center"/>
      <protection hidden="1"/>
    </xf>
    <xf numFmtId="0" fontId="40" fillId="5" borderId="0" xfId="3" applyFont="1" applyFill="1" applyAlignment="1" applyProtection="1">
      <alignment horizontal="left" vertical="center"/>
      <protection hidden="1"/>
    </xf>
    <xf numFmtId="0" fontId="41" fillId="5" borderId="0" xfId="0" quotePrefix="1" applyFont="1" applyFill="1" applyAlignment="1" applyProtection="1">
      <alignment vertical="center"/>
      <protection hidden="1"/>
    </xf>
    <xf numFmtId="0" fontId="4" fillId="0" borderId="3" xfId="0" applyFont="1" applyBorder="1" applyAlignment="1" applyProtection="1">
      <alignment vertical="center"/>
      <protection locked="0"/>
    </xf>
    <xf numFmtId="1" fontId="24" fillId="5" borderId="2" xfId="0" applyNumberFormat="1" applyFont="1" applyFill="1" applyBorder="1" applyAlignment="1" applyProtection="1">
      <alignment horizontal="center"/>
      <protection hidden="1"/>
    </xf>
    <xf numFmtId="0" fontId="4" fillId="5" borderId="0" xfId="0" applyFont="1" applyFill="1" applyAlignment="1" applyProtection="1">
      <alignment vertical="top" wrapText="1"/>
      <protection hidden="1"/>
    </xf>
    <xf numFmtId="0" fontId="13" fillId="5" borderId="0" xfId="0" applyFont="1" applyFill="1" applyAlignment="1" applyProtection="1">
      <alignment horizontal="left" vertical="top" wrapText="1"/>
      <protection hidden="1"/>
    </xf>
    <xf numFmtId="171" fontId="4" fillId="5" borderId="2" xfId="0" applyNumberFormat="1" applyFont="1" applyFill="1" applyBorder="1" applyAlignment="1" applyProtection="1">
      <alignment horizontal="center" vertical="center"/>
      <protection hidden="1"/>
    </xf>
    <xf numFmtId="0" fontId="24" fillId="19" borderId="2" xfId="0" applyFont="1" applyFill="1" applyBorder="1"/>
    <xf numFmtId="0" fontId="0" fillId="19" borderId="2" xfId="0" applyFill="1" applyBorder="1"/>
    <xf numFmtId="14" fontId="0" fillId="19" borderId="2" xfId="0" applyNumberFormat="1" applyFill="1" applyBorder="1"/>
    <xf numFmtId="0" fontId="0" fillId="19" borderId="2" xfId="0" quotePrefix="1" applyFill="1" applyBorder="1"/>
    <xf numFmtId="174" fontId="7" fillId="0" borderId="0" xfId="0" applyNumberFormat="1" applyFont="1" applyProtection="1">
      <protection hidden="1"/>
    </xf>
    <xf numFmtId="171" fontId="18" fillId="7" borderId="2" xfId="0" applyNumberFormat="1" applyFont="1" applyFill="1" applyBorder="1" applyAlignment="1" applyProtection="1">
      <alignment vertical="center"/>
      <protection hidden="1"/>
    </xf>
    <xf numFmtId="0" fontId="4" fillId="5" borderId="3" xfId="0" applyFont="1" applyFill="1" applyBorder="1" applyAlignment="1" applyProtection="1">
      <alignment horizontal="right" vertical="top" wrapText="1"/>
      <protection hidden="1"/>
    </xf>
    <xf numFmtId="0" fontId="4" fillId="5" borderId="5" xfId="0" applyFont="1" applyFill="1" applyBorder="1" applyAlignment="1" applyProtection="1">
      <alignment horizontal="right" vertical="top" wrapText="1"/>
      <protection hidden="1"/>
    </xf>
    <xf numFmtId="0" fontId="3" fillId="17" borderId="30" xfId="0" applyFont="1" applyFill="1" applyBorder="1" applyAlignment="1" applyProtection="1">
      <alignment horizontal="centerContinuous" vertical="center" wrapText="1"/>
      <protection hidden="1"/>
    </xf>
    <xf numFmtId="0" fontId="3" fillId="17" borderId="31" xfId="0" applyFont="1" applyFill="1" applyBorder="1" applyAlignment="1" applyProtection="1">
      <alignment horizontal="centerContinuous" vertical="center" wrapText="1"/>
      <protection hidden="1"/>
    </xf>
    <xf numFmtId="0" fontId="3" fillId="17" borderId="32" xfId="0" applyFont="1" applyFill="1" applyBorder="1" applyAlignment="1" applyProtection="1">
      <alignment horizontal="centerContinuous" vertical="center" wrapText="1"/>
      <protection hidden="1"/>
    </xf>
    <xf numFmtId="0" fontId="4" fillId="5" borderId="27" xfId="0" applyFont="1" applyFill="1" applyBorder="1" applyAlignment="1" applyProtection="1">
      <alignment horizontal="right" vertical="top" wrapText="1"/>
      <protection hidden="1"/>
    </xf>
    <xf numFmtId="0" fontId="4" fillId="5" borderId="28" xfId="0" applyFont="1" applyFill="1" applyBorder="1" applyAlignment="1" applyProtection="1">
      <alignment horizontal="right" vertical="top" wrapText="1"/>
      <protection hidden="1"/>
    </xf>
    <xf numFmtId="9" fontId="4" fillId="5" borderId="27" xfId="14" applyFont="1" applyFill="1" applyBorder="1" applyAlignment="1" applyProtection="1">
      <alignment vertical="center"/>
      <protection hidden="1"/>
    </xf>
    <xf numFmtId="9" fontId="4" fillId="5" borderId="28" xfId="14" applyFont="1" applyFill="1" applyBorder="1" applyAlignment="1" applyProtection="1">
      <alignment vertical="center"/>
      <protection hidden="1"/>
    </xf>
    <xf numFmtId="0" fontId="0" fillId="18" borderId="22" xfId="0" applyFill="1" applyBorder="1" applyAlignment="1" applyProtection="1">
      <alignment horizontal="center"/>
      <protection hidden="1"/>
    </xf>
    <xf numFmtId="0" fontId="0" fillId="5" borderId="5" xfId="0" applyFill="1" applyBorder="1" applyAlignment="1">
      <alignment horizontal="center"/>
    </xf>
    <xf numFmtId="172" fontId="4" fillId="5" borderId="27" xfId="4" applyNumberFormat="1" applyFont="1" applyFill="1" applyBorder="1" applyAlignment="1" applyProtection="1">
      <alignment vertical="center"/>
      <protection hidden="1"/>
    </xf>
    <xf numFmtId="165" fontId="4" fillId="5" borderId="5" xfId="4" applyNumberFormat="1" applyFont="1" applyFill="1" applyBorder="1" applyAlignment="1" applyProtection="1">
      <alignment vertical="center"/>
      <protection hidden="1"/>
    </xf>
    <xf numFmtId="165" fontId="4" fillId="5" borderId="27" xfId="4" applyNumberFormat="1" applyFont="1" applyFill="1" applyBorder="1" applyAlignment="1" applyProtection="1">
      <alignment vertical="center"/>
      <protection hidden="1"/>
    </xf>
    <xf numFmtId="165" fontId="4" fillId="5" borderId="28" xfId="4" applyNumberFormat="1" applyFont="1" applyFill="1" applyBorder="1" applyAlignment="1" applyProtection="1">
      <alignment vertical="center"/>
      <protection hidden="1"/>
    </xf>
    <xf numFmtId="0" fontId="7" fillId="5" borderId="3" xfId="0" applyFont="1" applyFill="1" applyBorder="1" applyAlignment="1" applyProtection="1">
      <alignment horizontal="right" vertical="top" wrapText="1"/>
      <protection hidden="1"/>
    </xf>
    <xf numFmtId="0" fontId="3" fillId="17" borderId="24" xfId="0" applyFont="1" applyFill="1" applyBorder="1" applyAlignment="1" applyProtection="1">
      <alignment horizontal="centerContinuous" vertical="center" wrapText="1"/>
      <protection hidden="1"/>
    </xf>
    <xf numFmtId="166" fontId="18" fillId="7" borderId="3" xfId="0" applyNumberFormat="1" applyFont="1" applyFill="1" applyBorder="1" applyAlignment="1" applyProtection="1">
      <alignment horizontal="left" vertical="center" indent="1"/>
      <protection hidden="1"/>
    </xf>
    <xf numFmtId="165" fontId="18" fillId="7" borderId="27" xfId="0" applyNumberFormat="1" applyFont="1" applyFill="1" applyBorder="1" applyAlignment="1" applyProtection="1">
      <alignment vertical="center"/>
      <protection hidden="1"/>
    </xf>
    <xf numFmtId="165" fontId="18" fillId="7" borderId="28" xfId="0" applyNumberFormat="1" applyFont="1" applyFill="1" applyBorder="1" applyAlignment="1" applyProtection="1">
      <alignment vertical="center"/>
      <protection hidden="1"/>
    </xf>
    <xf numFmtId="0" fontId="4" fillId="19" borderId="0" xfId="0" applyFont="1" applyFill="1" applyAlignment="1" applyProtection="1">
      <alignment horizontal="left" vertical="top" wrapText="1"/>
      <protection hidden="1"/>
    </xf>
    <xf numFmtId="0" fontId="21" fillId="19" borderId="0" xfId="0" applyFont="1" applyFill="1" applyAlignment="1" applyProtection="1">
      <alignment vertical="top" wrapText="1"/>
      <protection hidden="1"/>
    </xf>
    <xf numFmtId="0" fontId="4" fillId="19" borderId="0" xfId="0" applyFont="1" applyFill="1" applyAlignment="1" applyProtection="1">
      <alignment vertical="top" wrapText="1"/>
      <protection hidden="1"/>
    </xf>
    <xf numFmtId="0" fontId="21" fillId="19" borderId="12" xfId="0" applyFont="1" applyFill="1" applyBorder="1" applyAlignment="1" applyProtection="1">
      <alignment horizontal="center" vertical="top" wrapText="1"/>
      <protection hidden="1"/>
    </xf>
    <xf numFmtId="0" fontId="4" fillId="19" borderId="12" xfId="0" applyFont="1" applyFill="1" applyBorder="1" applyAlignment="1" applyProtection="1">
      <alignment horizontal="center" vertical="top" wrapText="1"/>
      <protection hidden="1"/>
    </xf>
    <xf numFmtId="173" fontId="4" fillId="19" borderId="12" xfId="14" applyNumberFormat="1" applyFont="1" applyFill="1" applyBorder="1" applyAlignment="1" applyProtection="1">
      <alignment horizontal="center" vertical="top" wrapText="1"/>
      <protection hidden="1"/>
    </xf>
    <xf numFmtId="10" fontId="4" fillId="19" borderId="12" xfId="14" applyNumberFormat="1" applyFont="1" applyFill="1" applyBorder="1" applyAlignment="1" applyProtection="1">
      <alignment horizontal="center" vertical="top" wrapText="1"/>
      <protection hidden="1"/>
    </xf>
    <xf numFmtId="0" fontId="18" fillId="19" borderId="3" xfId="0" quotePrefix="1" applyFont="1" applyFill="1" applyBorder="1" applyAlignment="1" applyProtection="1">
      <alignment vertical="center" wrapText="1"/>
      <protection hidden="1"/>
    </xf>
    <xf numFmtId="42" fontId="24" fillId="24" borderId="2" xfId="16" applyNumberFormat="1" applyFont="1" applyFill="1" applyBorder="1" applyAlignment="1" applyProtection="1">
      <alignment vertical="center"/>
      <protection hidden="1"/>
    </xf>
    <xf numFmtId="14" fontId="0" fillId="5" borderId="0" xfId="0" applyNumberFormat="1" applyFill="1" applyProtection="1">
      <protection hidden="1"/>
    </xf>
    <xf numFmtId="0" fontId="4" fillId="5" borderId="0" xfId="0" applyFont="1" applyFill="1" applyAlignment="1" applyProtection="1">
      <alignment horizontal="center" vertical="top"/>
      <protection hidden="1"/>
    </xf>
    <xf numFmtId="0" fontId="4" fillId="5" borderId="2" xfId="0" applyFont="1" applyFill="1" applyBorder="1" applyAlignment="1" applyProtection="1">
      <alignment horizontal="center" vertical="top"/>
      <protection hidden="1"/>
    </xf>
    <xf numFmtId="0" fontId="4" fillId="19" borderId="0" xfId="0" applyFont="1" applyFill="1" applyAlignment="1" applyProtection="1">
      <alignment horizontal="left" vertical="top"/>
      <protection hidden="1"/>
    </xf>
    <xf numFmtId="173" fontId="4" fillId="19" borderId="12" xfId="14" applyNumberFormat="1" applyFont="1" applyFill="1" applyBorder="1" applyAlignment="1" applyProtection="1">
      <alignment horizontal="center" vertical="top"/>
      <protection hidden="1"/>
    </xf>
    <xf numFmtId="0" fontId="4" fillId="19" borderId="12" xfId="0" applyFont="1" applyFill="1" applyBorder="1" applyAlignment="1" applyProtection="1">
      <alignment horizontal="center" vertical="top"/>
      <protection hidden="1"/>
    </xf>
    <xf numFmtId="10" fontId="4" fillId="19" borderId="12" xfId="14" applyNumberFormat="1" applyFont="1" applyFill="1" applyBorder="1" applyAlignment="1" applyProtection="1">
      <alignment horizontal="center" vertical="top"/>
      <protection hidden="1"/>
    </xf>
    <xf numFmtId="0" fontId="5" fillId="22" borderId="15" xfId="0" applyFont="1" applyFill="1" applyBorder="1" applyAlignment="1" applyProtection="1">
      <alignment horizontal="right"/>
      <protection hidden="1"/>
    </xf>
    <xf numFmtId="42" fontId="24" fillId="24" borderId="21" xfId="16" applyNumberFormat="1" applyFont="1" applyFill="1" applyBorder="1" applyAlignment="1" applyProtection="1">
      <alignment vertical="center"/>
      <protection hidden="1"/>
    </xf>
    <xf numFmtId="3" fontId="44" fillId="6" borderId="2" xfId="0" applyNumberFormat="1" applyFont="1" applyFill="1" applyBorder="1" applyAlignment="1" applyProtection="1">
      <alignment horizontal="center" vertical="center"/>
      <protection locked="0"/>
    </xf>
    <xf numFmtId="0" fontId="45" fillId="5" borderId="0" xfId="3" applyFont="1" applyFill="1" applyAlignment="1" applyProtection="1">
      <alignment horizontal="left" vertical="center"/>
      <protection hidden="1"/>
    </xf>
    <xf numFmtId="0" fontId="33" fillId="5" borderId="0" xfId="0" applyFont="1" applyFill="1" applyAlignment="1" applyProtection="1">
      <alignment horizontal="left" vertical="top"/>
      <protection hidden="1"/>
    </xf>
    <xf numFmtId="0" fontId="32" fillId="0" borderId="0" xfId="0" applyFont="1" applyProtection="1">
      <protection hidden="1"/>
    </xf>
    <xf numFmtId="0" fontId="38" fillId="0" borderId="0" xfId="0" applyFont="1" applyAlignment="1">
      <alignment vertical="center"/>
    </xf>
    <xf numFmtId="0" fontId="46" fillId="0" borderId="0" xfId="0" applyFont="1" applyAlignment="1">
      <alignment vertical="center"/>
    </xf>
    <xf numFmtId="0" fontId="0" fillId="0" borderId="0" xfId="0" applyAlignment="1">
      <alignment horizontal="left" vertical="center" wrapText="1" indent="1"/>
    </xf>
    <xf numFmtId="0" fontId="47" fillId="0" borderId="0" xfId="0" applyFont="1" applyAlignment="1">
      <alignment vertical="center"/>
    </xf>
    <xf numFmtId="2" fontId="18" fillId="7" borderId="2" xfId="0" applyNumberFormat="1" applyFont="1" applyFill="1" applyBorder="1" applyAlignment="1" applyProtection="1">
      <alignment horizontal="center" vertical="center"/>
      <protection hidden="1"/>
    </xf>
    <xf numFmtId="0" fontId="49" fillId="0" borderId="0" xfId="0" applyFont="1" applyProtection="1">
      <protection hidden="1"/>
    </xf>
    <xf numFmtId="0" fontId="13" fillId="5" borderId="0" xfId="0" applyFont="1" applyFill="1" applyAlignment="1" applyProtection="1">
      <alignment vertical="center"/>
      <protection hidden="1"/>
    </xf>
    <xf numFmtId="0" fontId="4" fillId="5" borderId="0" xfId="0" applyFont="1" applyFill="1"/>
    <xf numFmtId="0" fontId="21" fillId="5" borderId="0" xfId="0" applyFont="1" applyFill="1" applyProtection="1">
      <protection hidden="1"/>
    </xf>
    <xf numFmtId="14" fontId="4" fillId="5" borderId="5" xfId="0" applyNumberFormat="1" applyFont="1" applyFill="1" applyBorder="1" applyAlignment="1" applyProtection="1">
      <alignment vertical="center"/>
      <protection hidden="1"/>
    </xf>
    <xf numFmtId="14" fontId="4" fillId="5" borderId="2" xfId="0" applyNumberFormat="1" applyFont="1" applyFill="1" applyBorder="1" applyAlignment="1" applyProtection="1">
      <alignment horizontal="left" vertical="center"/>
      <protection hidden="1"/>
    </xf>
    <xf numFmtId="168" fontId="0" fillId="5" borderId="2" xfId="0" applyNumberFormat="1" applyFill="1" applyBorder="1" applyAlignment="1">
      <alignment horizontal="center"/>
    </xf>
    <xf numFmtId="0" fontId="50" fillId="5" borderId="0" xfId="0" applyFont="1" applyFill="1" applyAlignment="1" applyProtection="1">
      <alignment horizontal="right" vertical="center"/>
      <protection hidden="1"/>
    </xf>
    <xf numFmtId="0" fontId="23" fillId="0" borderId="0" xfId="3" applyAlignment="1">
      <alignment vertical="center"/>
    </xf>
    <xf numFmtId="0" fontId="13" fillId="0" borderId="0" xfId="0" applyFont="1"/>
    <xf numFmtId="0" fontId="32" fillId="5" borderId="9" xfId="0" applyFont="1" applyFill="1" applyBorder="1" applyAlignment="1" applyProtection="1">
      <alignment horizontal="left" vertical="top" wrapText="1"/>
      <protection hidden="1"/>
    </xf>
    <xf numFmtId="0" fontId="32" fillId="5" borderId="20" xfId="0" applyFont="1" applyFill="1" applyBorder="1" applyAlignment="1" applyProtection="1">
      <alignment horizontal="left" vertical="top" wrapText="1"/>
      <protection hidden="1"/>
    </xf>
    <xf numFmtId="0" fontId="32" fillId="5" borderId="10" xfId="0" applyFont="1" applyFill="1" applyBorder="1" applyAlignment="1" applyProtection="1">
      <alignment horizontal="left" vertical="top" wrapText="1"/>
      <protection hidden="1"/>
    </xf>
    <xf numFmtId="0" fontId="32" fillId="5" borderId="3" xfId="0" applyFont="1" applyFill="1" applyBorder="1" applyAlignment="1" applyProtection="1">
      <alignment horizontal="left"/>
      <protection hidden="1"/>
    </xf>
    <xf numFmtId="0" fontId="32" fillId="5" borderId="4" xfId="0" applyFont="1" applyFill="1" applyBorder="1" applyAlignment="1" applyProtection="1">
      <alignment horizontal="left"/>
      <protection hidden="1"/>
    </xf>
    <xf numFmtId="0" fontId="3" fillId="14" borderId="2" xfId="0" applyFont="1" applyFill="1" applyBorder="1" applyAlignment="1" applyProtection="1">
      <alignment horizontal="left" vertical="center" indent="1"/>
      <protection hidden="1"/>
    </xf>
    <xf numFmtId="0" fontId="3" fillId="14" borderId="3" xfId="0" applyFont="1" applyFill="1" applyBorder="1" applyAlignment="1" applyProtection="1">
      <alignment horizontal="left" vertical="center" indent="1"/>
      <protection hidden="1"/>
    </xf>
    <xf numFmtId="0" fontId="4" fillId="5" borderId="2" xfId="0" applyFont="1" applyFill="1" applyBorder="1" applyAlignment="1" applyProtection="1">
      <alignment horizontal="left" vertical="center" indent="1"/>
      <protection hidden="1"/>
    </xf>
    <xf numFmtId="0" fontId="13" fillId="5" borderId="0" xfId="0" applyFont="1" applyFill="1" applyAlignment="1" applyProtection="1">
      <alignment horizontal="left" vertical="top" wrapText="1"/>
      <protection hidden="1"/>
    </xf>
    <xf numFmtId="0" fontId="32" fillId="5" borderId="0" xfId="0" applyFont="1" applyFill="1" applyAlignment="1" applyProtection="1">
      <alignment horizontal="left" vertical="top" wrapText="1"/>
      <protection hidden="1"/>
    </xf>
    <xf numFmtId="0" fontId="3" fillId="22" borderId="3" xfId="0" applyFont="1" applyFill="1" applyBorder="1" applyAlignment="1" applyProtection="1">
      <alignment horizontal="right" vertical="center"/>
      <protection hidden="1"/>
    </xf>
    <xf numFmtId="0" fontId="3" fillId="22" borderId="4" xfId="0" applyFont="1" applyFill="1" applyBorder="1" applyAlignment="1" applyProtection="1">
      <alignment horizontal="right" vertical="center"/>
      <protection hidden="1"/>
    </xf>
    <xf numFmtId="0" fontId="3" fillId="22" borderId="5" xfId="0" applyFont="1" applyFill="1" applyBorder="1" applyAlignment="1" applyProtection="1">
      <alignment horizontal="right" vertical="center"/>
      <protection hidden="1"/>
    </xf>
    <xf numFmtId="0" fontId="13" fillId="5" borderId="15" xfId="0" applyFont="1" applyFill="1" applyBorder="1" applyAlignment="1" applyProtection="1">
      <alignment horizontal="left" vertical="top" wrapText="1"/>
      <protection hidden="1"/>
    </xf>
    <xf numFmtId="0" fontId="13" fillId="5" borderId="11" xfId="0" applyFont="1" applyFill="1" applyBorder="1" applyAlignment="1" applyProtection="1">
      <alignment horizontal="left" vertical="top" wrapText="1"/>
      <protection hidden="1"/>
    </xf>
    <xf numFmtId="0" fontId="13" fillId="5" borderId="16" xfId="0" applyFont="1" applyFill="1" applyBorder="1" applyAlignment="1" applyProtection="1">
      <alignment horizontal="left" vertical="top" wrapText="1"/>
      <protection hidden="1"/>
    </xf>
    <xf numFmtId="0" fontId="32" fillId="5" borderId="0" xfId="0" applyFont="1" applyFill="1" applyAlignment="1" applyProtection="1">
      <alignment horizontal="left" vertical="top"/>
      <protection hidden="1"/>
    </xf>
    <xf numFmtId="0" fontId="13" fillId="5" borderId="15" xfId="0" applyFont="1" applyFill="1" applyBorder="1" applyAlignment="1" applyProtection="1">
      <alignment horizontal="center" vertical="top"/>
      <protection hidden="1"/>
    </xf>
    <xf numFmtId="0" fontId="13" fillId="5" borderId="0" xfId="0" applyFont="1" applyFill="1" applyAlignment="1" applyProtection="1">
      <alignment horizontal="center" vertical="top"/>
      <protection hidden="1"/>
    </xf>
    <xf numFmtId="0" fontId="18" fillId="7" borderId="3" xfId="0" quotePrefix="1" applyFont="1" applyFill="1" applyBorder="1" applyAlignment="1" applyProtection="1">
      <alignment horizontal="center" vertical="center" wrapText="1"/>
      <protection hidden="1"/>
    </xf>
    <xf numFmtId="0" fontId="18" fillId="7" borderId="5" xfId="0" quotePrefix="1" applyFont="1" applyFill="1" applyBorder="1" applyAlignment="1" applyProtection="1">
      <alignment horizontal="center" vertical="center" wrapText="1"/>
      <protection hidden="1"/>
    </xf>
    <xf numFmtId="0" fontId="18" fillId="7" borderId="4" xfId="0" quotePrefix="1" applyFont="1" applyFill="1" applyBorder="1" applyAlignment="1" applyProtection="1">
      <alignment horizontal="center" vertical="center"/>
      <protection hidden="1"/>
    </xf>
    <xf numFmtId="0" fontId="18" fillId="7" borderId="5" xfId="0" quotePrefix="1" applyFont="1" applyFill="1" applyBorder="1" applyAlignment="1" applyProtection="1">
      <alignment horizontal="center" vertical="center"/>
      <protection hidden="1"/>
    </xf>
    <xf numFmtId="0" fontId="3" fillId="14" borderId="3" xfId="15" applyFont="1" applyFill="1" applyBorder="1" applyAlignment="1" applyProtection="1">
      <alignment horizontal="center" vertical="center" wrapText="1"/>
      <protection hidden="1"/>
    </xf>
    <xf numFmtId="0" fontId="3" fillId="14" borderId="4" xfId="15" applyFont="1" applyFill="1" applyBorder="1" applyAlignment="1" applyProtection="1">
      <alignment horizontal="center" vertical="center" wrapText="1"/>
      <protection hidden="1"/>
    </xf>
    <xf numFmtId="0" fontId="3" fillId="14" borderId="5" xfId="15" applyFont="1" applyFill="1" applyBorder="1" applyAlignment="1" applyProtection="1">
      <alignment horizontal="center" vertical="center" wrapText="1"/>
      <protection hidden="1"/>
    </xf>
    <xf numFmtId="0" fontId="18" fillId="5" borderId="3" xfId="0" quotePrefix="1" applyFont="1" applyFill="1" applyBorder="1" applyAlignment="1" applyProtection="1">
      <alignment horizontal="center" vertical="center" wrapText="1"/>
      <protection hidden="1"/>
    </xf>
    <xf numFmtId="0" fontId="18" fillId="5" borderId="5" xfId="0" quotePrefix="1" applyFont="1" applyFill="1" applyBorder="1" applyAlignment="1" applyProtection="1">
      <alignment horizontal="center" vertical="center" wrapText="1"/>
      <protection hidden="1"/>
    </xf>
    <xf numFmtId="14" fontId="34" fillId="5" borderId="9" xfId="0" applyNumberFormat="1" applyFont="1" applyFill="1" applyBorder="1" applyAlignment="1" applyProtection="1">
      <alignment horizontal="left" vertical="top" wrapText="1" indent="1"/>
      <protection hidden="1"/>
    </xf>
    <xf numFmtId="14" fontId="34" fillId="5" borderId="20" xfId="0" applyNumberFormat="1" applyFont="1" applyFill="1" applyBorder="1" applyAlignment="1" applyProtection="1">
      <alignment horizontal="left" vertical="top" wrapText="1" indent="1"/>
      <protection hidden="1"/>
    </xf>
    <xf numFmtId="14" fontId="34" fillId="5" borderId="10" xfId="0" applyNumberFormat="1" applyFont="1" applyFill="1" applyBorder="1" applyAlignment="1" applyProtection="1">
      <alignment horizontal="left" vertical="top" wrapText="1" indent="1"/>
      <protection hidden="1"/>
    </xf>
    <xf numFmtId="0" fontId="3" fillId="15" borderId="3" xfId="15" applyFont="1" applyBorder="1" applyAlignment="1" applyProtection="1">
      <alignment horizontal="center" vertical="center" wrapText="1"/>
      <protection hidden="1"/>
    </xf>
    <xf numFmtId="0" fontId="3" fillId="15" borderId="4" xfId="15" applyFont="1" applyBorder="1" applyAlignment="1" applyProtection="1">
      <alignment horizontal="center" vertical="center" wrapText="1"/>
      <protection hidden="1"/>
    </xf>
    <xf numFmtId="0" fontId="3" fillId="15" borderId="5" xfId="15" applyFont="1" applyBorder="1" applyAlignment="1" applyProtection="1">
      <alignment horizontal="center" vertical="center" wrapText="1"/>
      <protection hidden="1"/>
    </xf>
    <xf numFmtId="0" fontId="5" fillId="22" borderId="21" xfId="0" applyFont="1" applyFill="1" applyBorder="1" applyAlignment="1" applyProtection="1">
      <alignment horizontal="right" wrapText="1"/>
      <protection hidden="1"/>
    </xf>
    <xf numFmtId="0" fontId="5" fillId="22" borderId="29" xfId="0" applyFont="1" applyFill="1" applyBorder="1" applyAlignment="1" applyProtection="1">
      <alignment horizontal="right" wrapText="1"/>
      <protection hidden="1"/>
    </xf>
    <xf numFmtId="0" fontId="5" fillId="22" borderId="22" xfId="0" applyFont="1" applyFill="1" applyBorder="1" applyAlignment="1" applyProtection="1">
      <alignment horizontal="right" wrapText="1"/>
      <protection hidden="1"/>
    </xf>
    <xf numFmtId="0" fontId="3" fillId="26" borderId="3" xfId="15" applyFont="1" applyFill="1" applyBorder="1" applyAlignment="1" applyProtection="1">
      <alignment horizontal="center" vertical="center" wrapText="1"/>
      <protection hidden="1"/>
    </xf>
    <xf numFmtId="0" fontId="3" fillId="26" borderId="4" xfId="15" applyFont="1" applyFill="1" applyBorder="1" applyAlignment="1" applyProtection="1">
      <alignment horizontal="center" vertical="center" wrapText="1"/>
      <protection hidden="1"/>
    </xf>
    <xf numFmtId="0" fontId="3" fillId="26" borderId="5" xfId="15" applyFont="1" applyFill="1" applyBorder="1" applyAlignment="1" applyProtection="1">
      <alignment horizontal="center" vertical="center" wrapText="1"/>
      <protection hidden="1"/>
    </xf>
    <xf numFmtId="14" fontId="34" fillId="5" borderId="9" xfId="0" applyNumberFormat="1" applyFont="1" applyFill="1" applyBorder="1" applyAlignment="1" applyProtection="1">
      <alignment horizontal="left" vertical="top" wrapText="1"/>
      <protection hidden="1"/>
    </xf>
    <xf numFmtId="14" fontId="34" fillId="5" borderId="10" xfId="0" applyNumberFormat="1" applyFont="1" applyFill="1" applyBorder="1" applyAlignment="1" applyProtection="1">
      <alignment horizontal="left" vertical="top" wrapText="1"/>
      <protection hidden="1"/>
    </xf>
    <xf numFmtId="0" fontId="5" fillId="14" borderId="3" xfId="0" applyFont="1" applyFill="1" applyBorder="1" applyAlignment="1" applyProtection="1">
      <alignment horizontal="left" vertical="center" indent="1"/>
      <protection hidden="1"/>
    </xf>
    <xf numFmtId="0" fontId="5" fillId="14" borderId="4" xfId="0" applyFont="1" applyFill="1" applyBorder="1" applyAlignment="1" applyProtection="1">
      <alignment horizontal="left" vertical="center" indent="1"/>
      <protection hidden="1"/>
    </xf>
    <xf numFmtId="0" fontId="5" fillId="14" borderId="5" xfId="0" applyFont="1" applyFill="1" applyBorder="1" applyAlignment="1" applyProtection="1">
      <alignment horizontal="left" vertical="center" indent="1"/>
      <protection hidden="1"/>
    </xf>
    <xf numFmtId="0" fontId="3" fillId="14" borderId="0" xfId="0" applyFont="1" applyFill="1" applyAlignment="1" applyProtection="1">
      <alignment horizontal="right" vertical="top" wrapText="1" indent="1"/>
      <protection hidden="1"/>
    </xf>
    <xf numFmtId="0" fontId="3" fillId="14" borderId="0" xfId="0" applyFont="1" applyFill="1" applyAlignment="1" applyProtection="1">
      <alignment horizontal="right" vertical="top" indent="1"/>
      <protection hidden="1"/>
    </xf>
    <xf numFmtId="0" fontId="3" fillId="23" borderId="15" xfId="0" applyFont="1" applyFill="1" applyBorder="1" applyAlignment="1" applyProtection="1">
      <alignment horizontal="right" vertical="top"/>
      <protection hidden="1"/>
    </xf>
    <xf numFmtId="0" fontId="3" fillId="23" borderId="0" xfId="0" applyFont="1" applyFill="1" applyAlignment="1" applyProtection="1">
      <alignment horizontal="right" vertical="top"/>
      <protection hidden="1"/>
    </xf>
    <xf numFmtId="0" fontId="18" fillId="7" borderId="3" xfId="0" quotePrefix="1" applyFont="1" applyFill="1" applyBorder="1" applyAlignment="1" applyProtection="1">
      <alignment horizontal="center" vertical="center"/>
      <protection hidden="1"/>
    </xf>
    <xf numFmtId="0" fontId="3" fillId="14" borderId="3" xfId="0" applyFont="1" applyFill="1" applyBorder="1" applyAlignment="1" applyProtection="1">
      <alignment horizontal="left" vertical="center" wrapText="1"/>
      <protection hidden="1"/>
    </xf>
    <xf numFmtId="0" fontId="3" fillId="14" borderId="4" xfId="0" applyFont="1" applyFill="1" applyBorder="1" applyAlignment="1" applyProtection="1">
      <alignment horizontal="left" vertical="center" wrapText="1"/>
      <protection hidden="1"/>
    </xf>
    <xf numFmtId="0" fontId="3" fillId="14" borderId="5" xfId="0" applyFont="1" applyFill="1" applyBorder="1" applyAlignment="1" applyProtection="1">
      <alignment horizontal="left" vertical="center" wrapText="1"/>
      <protection hidden="1"/>
    </xf>
  </cellXfs>
  <cellStyles count="20">
    <cellStyle name="Anteckning" xfId="2" builtinId="10" hidden="1"/>
    <cellStyle name="Beräkning" xfId="8" builtinId="22" hidden="1"/>
    <cellStyle name="Bra" xfId="5" builtinId="26" hidden="1"/>
    <cellStyle name="Dekorfärg1" xfId="15" builtinId="29"/>
    <cellStyle name="Dekorfärg3" xfId="17" builtinId="37"/>
    <cellStyle name="Dålig" xfId="1" builtinId="27" hidden="1"/>
    <cellStyle name="Följd hyperlänk" xfId="13" builtinId="9" customBuiltin="1"/>
    <cellStyle name="Förklarande text" xfId="12" builtinId="53" hidden="1"/>
    <cellStyle name="Hyperlänk" xfId="3" builtinId="8" customBuiltin="1"/>
    <cellStyle name="Indata" xfId="7" builtinId="20" hidden="1"/>
    <cellStyle name="Kontrollcell" xfId="10" builtinId="23" hidden="1"/>
    <cellStyle name="Länkad cell" xfId="9" builtinId="24" hidden="1"/>
    <cellStyle name="Neutral" xfId="6" builtinId="28" hidden="1"/>
    <cellStyle name="Normal" xfId="0" builtinId="0"/>
    <cellStyle name="Procent" xfId="14" builtinId="5"/>
    <cellStyle name="Tusental" xfId="4" builtinId="3"/>
    <cellStyle name="Tusental 2" xfId="18" xr:uid="{B1CB68FC-278D-420B-99B7-B53AB3C180CA}"/>
    <cellStyle name="Valuta" xfId="16" builtinId="4"/>
    <cellStyle name="Valuta 2" xfId="19" xr:uid="{0ED65652-E3F6-4283-AD61-18676BA2F5B1}"/>
    <cellStyle name="Varningstext" xfId="11" builtinId="11" hidden="1"/>
  </cellStyles>
  <dxfs count="18">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0" tint="-0.34998626667073579"/>
        </patternFill>
      </fill>
    </dxf>
    <dxf>
      <fill>
        <patternFill>
          <bgColor theme="0" tint="-0.34998626667073579"/>
        </patternFill>
      </fill>
    </dxf>
    <dxf>
      <fill>
        <patternFill>
          <bgColor rgb="FFFF0000"/>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2" defaultPivotStyle="PivotStyleLight16"/>
  <colors>
    <mruColors>
      <color rgb="FFC00000"/>
      <color rgb="FFDADADA"/>
      <color rgb="FFC9B8E1"/>
      <color rgb="FF492069"/>
      <color rgb="FF92C8EF"/>
      <color rgb="FFA5DDE1"/>
      <color rgb="FFFFFDF2"/>
      <color rgb="FF006D71"/>
      <color rgb="FF00437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eetMetadata" Target="metadata.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2" Type="http://schemas.openxmlformats.org/officeDocument/2006/relationships/image" Target="cid:image005.png@01D75D4C.D2AED5D0" TargetMode="External"/><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3" Type="http://schemas.openxmlformats.org/officeDocument/2006/relationships/image" Target="../media/image4.svg"/><Relationship Id="rId2" Type="http://schemas.openxmlformats.org/officeDocument/2006/relationships/image" Target="../media/image3.png"/><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4.svg"/><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3" Type="http://schemas.openxmlformats.org/officeDocument/2006/relationships/image" Target="../media/image4.svg"/><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132626</xdr:colOff>
      <xdr:row>40</xdr:row>
      <xdr:rowOff>132629</xdr:rowOff>
    </xdr:from>
    <xdr:to>
      <xdr:col>1</xdr:col>
      <xdr:colOff>3204132</xdr:colOff>
      <xdr:row>54</xdr:row>
      <xdr:rowOff>132627</xdr:rowOff>
    </xdr:to>
    <xdr:pic>
      <xdr:nvPicPr>
        <xdr:cNvPr id="2" name="Grupp 13">
          <a:extLst>
            <a:ext uri="{FF2B5EF4-FFF2-40B4-BE49-F238E27FC236}">
              <a16:creationId xmlns:a16="http://schemas.microsoft.com/office/drawing/2014/main" id="{9C5F69D7-8B8F-4B69-8620-35E6DA097A7F}"/>
            </a:ext>
          </a:extLst>
        </xdr:cNvPr>
        <xdr:cNvPicPr>
          <a:picLocks noChangeAspect="1" noChangeArrowheads="1"/>
        </xdr:cNvPicPr>
      </xdr:nvPicPr>
      <xdr:blipFill rotWithShape="1">
        <a:blip xmlns:r="http://schemas.openxmlformats.org/officeDocument/2006/relationships" r:embed="rId1" r:link="rId2" cstate="print">
          <a:extLst>
            <a:ext uri="{28A0092B-C50C-407E-A947-70E740481C1C}">
              <a14:useLocalDpi xmlns:a14="http://schemas.microsoft.com/office/drawing/2010/main" val="0"/>
            </a:ext>
          </a:extLst>
        </a:blip>
        <a:srcRect b="31070"/>
        <a:stretch>
          <a:fillRect/>
        </a:stretch>
      </xdr:blipFill>
      <xdr:spPr bwMode="auto">
        <a:xfrm>
          <a:off x="385822" y="10586015"/>
          <a:ext cx="3071506" cy="27007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129887</xdr:colOff>
      <xdr:row>0</xdr:row>
      <xdr:rowOff>77931</xdr:rowOff>
    </xdr:from>
    <xdr:to>
      <xdr:col>1</xdr:col>
      <xdr:colOff>765944</xdr:colOff>
      <xdr:row>1</xdr:row>
      <xdr:rowOff>172906</xdr:rowOff>
    </xdr:to>
    <xdr:pic>
      <xdr:nvPicPr>
        <xdr:cNvPr id="2" name="Bildobjekt 1">
          <a:extLst>
            <a:ext uri="{FF2B5EF4-FFF2-40B4-BE49-F238E27FC236}">
              <a16:creationId xmlns:a16="http://schemas.microsoft.com/office/drawing/2014/main" id="{3C80C71E-C242-46A4-980F-7E896CB0CB2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9887" y="77931"/>
          <a:ext cx="1045632" cy="4950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0</xdr:col>
      <xdr:colOff>129887</xdr:colOff>
      <xdr:row>2</xdr:row>
      <xdr:rowOff>77931</xdr:rowOff>
    </xdr:from>
    <xdr:ext cx="1036108" cy="499788"/>
    <xdr:pic>
      <xdr:nvPicPr>
        <xdr:cNvPr id="2" name="Bildobjekt 1">
          <a:extLst>
            <a:ext uri="{FF2B5EF4-FFF2-40B4-BE49-F238E27FC236}">
              <a16:creationId xmlns:a16="http://schemas.microsoft.com/office/drawing/2014/main" id="{834DFA1E-8752-4EA9-872F-47CFA7D730C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9887" y="77931"/>
          <a:ext cx="1036108" cy="499788"/>
        </a:xfrm>
        <a:prstGeom prst="rect">
          <a:avLst/>
        </a:prstGeom>
      </xdr:spPr>
    </xdr:pic>
    <xdr:clientData/>
  </xdr:oneCellAnchor>
  <xdr:oneCellAnchor>
    <xdr:from>
      <xdr:col>8</xdr:col>
      <xdr:colOff>395936</xdr:colOff>
      <xdr:row>2</xdr:row>
      <xdr:rowOff>238125</xdr:rowOff>
    </xdr:from>
    <xdr:ext cx="366350" cy="371906"/>
    <xdr:pic>
      <xdr:nvPicPr>
        <xdr:cNvPr id="3" name="Bild 7">
          <a:extLst>
            <a:ext uri="{FF2B5EF4-FFF2-40B4-BE49-F238E27FC236}">
              <a16:creationId xmlns:a16="http://schemas.microsoft.com/office/drawing/2014/main" id="{81C96148-2733-410E-AB8B-7D65D52B357B}"/>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8754124" y="238125"/>
          <a:ext cx="366350" cy="371906"/>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twoCellAnchor editAs="oneCell">
    <xdr:from>
      <xdr:col>6</xdr:col>
      <xdr:colOff>14937</xdr:colOff>
      <xdr:row>1</xdr:row>
      <xdr:rowOff>106075</xdr:rowOff>
    </xdr:from>
    <xdr:to>
      <xdr:col>6</xdr:col>
      <xdr:colOff>384462</xdr:colOff>
      <xdr:row>1</xdr:row>
      <xdr:rowOff>468932</xdr:rowOff>
    </xdr:to>
    <xdr:pic>
      <xdr:nvPicPr>
        <xdr:cNvPr id="2" name="Bild 1">
          <a:extLst>
            <a:ext uri="{FF2B5EF4-FFF2-40B4-BE49-F238E27FC236}">
              <a16:creationId xmlns:a16="http://schemas.microsoft.com/office/drawing/2014/main" id="{4473377D-32EB-44B2-842B-03635710BBE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3807137" y="106075"/>
          <a:ext cx="369525" cy="362857"/>
        </a:xfrm>
        <a:prstGeom prst="rect">
          <a:avLst/>
        </a:prstGeom>
      </xdr:spPr>
    </xdr:pic>
    <xdr:clientData/>
  </xdr:twoCellAnchor>
  <xdr:twoCellAnchor editAs="oneCell">
    <xdr:from>
      <xdr:col>0</xdr:col>
      <xdr:colOff>129887</xdr:colOff>
      <xdr:row>0</xdr:row>
      <xdr:rowOff>77931</xdr:rowOff>
    </xdr:from>
    <xdr:to>
      <xdr:col>1</xdr:col>
      <xdr:colOff>758800</xdr:colOff>
      <xdr:row>1</xdr:row>
      <xdr:rowOff>60035</xdr:rowOff>
    </xdr:to>
    <xdr:pic>
      <xdr:nvPicPr>
        <xdr:cNvPr id="3" name="Bildobjekt 2">
          <a:extLst>
            <a:ext uri="{FF2B5EF4-FFF2-40B4-BE49-F238E27FC236}">
              <a16:creationId xmlns:a16="http://schemas.microsoft.com/office/drawing/2014/main" id="{942D266E-4FD1-4D56-AC6D-1CFA83A0B14A}"/>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29887" y="77931"/>
          <a:ext cx="1048013" cy="49645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129887</xdr:colOff>
      <xdr:row>0</xdr:row>
      <xdr:rowOff>77931</xdr:rowOff>
    </xdr:from>
    <xdr:to>
      <xdr:col>1</xdr:col>
      <xdr:colOff>758800</xdr:colOff>
      <xdr:row>1</xdr:row>
      <xdr:rowOff>60035</xdr:rowOff>
    </xdr:to>
    <xdr:pic>
      <xdr:nvPicPr>
        <xdr:cNvPr id="2" name="Bildobjekt 1">
          <a:extLst>
            <a:ext uri="{FF2B5EF4-FFF2-40B4-BE49-F238E27FC236}">
              <a16:creationId xmlns:a16="http://schemas.microsoft.com/office/drawing/2014/main" id="{D850F976-7EDE-49E6-A76D-D2F347F92E6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9887" y="77931"/>
          <a:ext cx="1048013" cy="496454"/>
        </a:xfrm>
        <a:prstGeom prst="rect">
          <a:avLst/>
        </a:prstGeom>
      </xdr:spPr>
    </xdr:pic>
    <xdr:clientData/>
  </xdr:twoCellAnchor>
  <xdr:twoCellAnchor editAs="oneCell">
    <xdr:from>
      <xdr:col>6</xdr:col>
      <xdr:colOff>26843</xdr:colOff>
      <xdr:row>0</xdr:row>
      <xdr:rowOff>34637</xdr:rowOff>
    </xdr:from>
    <xdr:to>
      <xdr:col>6</xdr:col>
      <xdr:colOff>396368</xdr:colOff>
      <xdr:row>0</xdr:row>
      <xdr:rowOff>402257</xdr:rowOff>
    </xdr:to>
    <xdr:pic>
      <xdr:nvPicPr>
        <xdr:cNvPr id="3" name="Bild 2">
          <a:extLst>
            <a:ext uri="{FF2B5EF4-FFF2-40B4-BE49-F238E27FC236}">
              <a16:creationId xmlns:a16="http://schemas.microsoft.com/office/drawing/2014/main" id="{0C9F66AF-247A-49A8-9B99-2785AC05A612}"/>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5095393" y="548987"/>
          <a:ext cx="369525" cy="36762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tillvaxten.sharepoint.com/Users/AndersApelgren/Datto%20Workplace/Tillv&#228;xtverket/FIL/2004_EX_AA%20-%20Ber&#228;kningshj&#228;lp%20korttidsarbete%20(6979)/Arbetsmapp/2020-06-17/Berakningshjalp%20(2020-06-23A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eräkningshjälp"/>
      <sheetName val="Admin"/>
    </sheetNames>
    <sheetDataSet>
      <sheetData sheetId="0">
        <row r="10">
          <cell r="C10">
            <v>43952</v>
          </cell>
        </row>
        <row r="11">
          <cell r="AE11">
            <v>43952</v>
          </cell>
        </row>
      </sheetData>
      <sheetData sheetId="1" refreshError="1"/>
    </sheetDataSet>
  </externalBook>
</externalLink>
</file>

<file path=xl/theme/theme1.xml><?xml version="1.0" encoding="utf-8"?>
<a:theme xmlns:a="http://schemas.openxmlformats.org/drawingml/2006/main" name="Office-tema">
  <a:themeElements>
    <a:clrScheme name="Tillväxtverket">
      <a:dk1>
        <a:sysClr val="windowText" lastClr="000000"/>
      </a:dk1>
      <a:lt1>
        <a:sysClr val="window" lastClr="FFFFFF"/>
      </a:lt1>
      <a:dk2>
        <a:srgbClr val="C9B8E1"/>
      </a:dk2>
      <a:lt2>
        <a:srgbClr val="FFEBFF"/>
      </a:lt2>
      <a:accent1>
        <a:srgbClr val="492069"/>
      </a:accent1>
      <a:accent2>
        <a:srgbClr val="7854BD"/>
      </a:accent2>
      <a:accent3>
        <a:srgbClr val="006D71"/>
      </a:accent3>
      <a:accent4>
        <a:srgbClr val="02A6A4"/>
      </a:accent4>
      <a:accent5>
        <a:srgbClr val="004376"/>
      </a:accent5>
      <a:accent6>
        <a:srgbClr val="0076CF"/>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www.tillvaxtverket.se/avtal2021" TargetMode="External"/><Relationship Id="rId1" Type="http://schemas.openxmlformats.org/officeDocument/2006/relationships/hyperlink" Target="http://www.tillvaxtverket.se/kompetens"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https://minansokan.se/ma2020client/"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https://minansokan.se/ma2020client/" TargetMode="External"/><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s://minansokan.se/ma2020client/" TargetMode="External"/><Relationship Id="rId5" Type="http://schemas.openxmlformats.org/officeDocument/2006/relationships/comments" Target="../comments4.xml"/><Relationship Id="rId4" Type="http://schemas.openxmlformats.org/officeDocument/2006/relationships/vmlDrawing" Target="../drawings/vmlDrawing4.vml"/></Relationships>
</file>

<file path=xl/worksheets/_rels/sheet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859982-79CC-4810-95B5-C4019EEA7910}">
  <sheetPr codeName="Blad3"/>
  <dimension ref="B1:O59"/>
  <sheetViews>
    <sheetView showGridLines="0" tabSelected="1" zoomScale="80" zoomScaleNormal="80" zoomScaleSheetLayoutView="136" workbookViewId="0">
      <selection activeCell="B59" sqref="B59"/>
    </sheetView>
  </sheetViews>
  <sheetFormatPr defaultColWidth="9.140625" defaultRowHeight="15" x14ac:dyDescent="0.25"/>
  <cols>
    <col min="1" max="1" width="3.7109375" customWidth="1"/>
    <col min="2" max="2" width="115.42578125" style="124" customWidth="1"/>
  </cols>
  <sheetData>
    <row r="1" spans="2:3" s="126" customFormat="1" ht="26.25" x14ac:dyDescent="0.4">
      <c r="B1" s="169" t="s">
        <v>224</v>
      </c>
    </row>
    <row r="2" spans="2:3" x14ac:dyDescent="0.25">
      <c r="B2" s="151"/>
    </row>
    <row r="3" spans="2:3" x14ac:dyDescent="0.25">
      <c r="B3" s="120" t="s">
        <v>266</v>
      </c>
    </row>
    <row r="4" spans="2:3" x14ac:dyDescent="0.25">
      <c r="B4" s="138" t="s">
        <v>277</v>
      </c>
    </row>
    <row r="5" spans="2:3" x14ac:dyDescent="0.25">
      <c r="B5" s="138" t="s">
        <v>278</v>
      </c>
    </row>
    <row r="6" spans="2:3" ht="30" x14ac:dyDescent="0.25">
      <c r="B6" s="263" t="s">
        <v>279</v>
      </c>
    </row>
    <row r="7" spans="2:3" x14ac:dyDescent="0.25">
      <c r="B7" s="119"/>
    </row>
    <row r="8" spans="2:3" ht="30" x14ac:dyDescent="0.25">
      <c r="B8" s="151" t="s">
        <v>270</v>
      </c>
    </row>
    <row r="9" spans="2:3" x14ac:dyDescent="0.25">
      <c r="B9" s="151"/>
    </row>
    <row r="10" spans="2:3" ht="19.5" x14ac:dyDescent="0.25">
      <c r="B10" s="262" t="s">
        <v>115</v>
      </c>
    </row>
    <row r="11" spans="2:3" ht="62.25" customHeight="1" x14ac:dyDescent="0.25">
      <c r="B11" s="151" t="s">
        <v>280</v>
      </c>
    </row>
    <row r="12" spans="2:3" x14ac:dyDescent="0.25">
      <c r="B12" s="119"/>
    </row>
    <row r="13" spans="2:3" x14ac:dyDescent="0.25">
      <c r="B13" s="274" t="s">
        <v>267</v>
      </c>
      <c r="C13" s="275"/>
    </row>
    <row r="14" spans="2:3" x14ac:dyDescent="0.25">
      <c r="B14" s="119"/>
    </row>
    <row r="15" spans="2:3" ht="19.5" x14ac:dyDescent="0.25">
      <c r="B15" s="262" t="s">
        <v>167</v>
      </c>
    </row>
    <row r="16" spans="2:3" x14ac:dyDescent="0.25">
      <c r="B16" s="119" t="s">
        <v>268</v>
      </c>
    </row>
    <row r="17" spans="2:15" x14ac:dyDescent="0.25">
      <c r="B17" s="119"/>
    </row>
    <row r="18" spans="2:15" ht="38.25" customHeight="1" x14ac:dyDescent="0.25">
      <c r="B18" s="263" t="s">
        <v>271</v>
      </c>
    </row>
    <row r="19" spans="2:15" ht="48" customHeight="1" x14ac:dyDescent="0.25">
      <c r="B19" s="263" t="s">
        <v>273</v>
      </c>
    </row>
    <row r="20" spans="2:15" ht="48" customHeight="1" x14ac:dyDescent="0.25">
      <c r="B20" s="263" t="s">
        <v>272</v>
      </c>
      <c r="C20" s="125"/>
      <c r="D20" s="125"/>
      <c r="E20" s="125"/>
      <c r="F20" s="125"/>
      <c r="G20" s="125"/>
      <c r="H20" s="125"/>
      <c r="I20" s="125"/>
      <c r="J20" s="125"/>
      <c r="K20" s="125"/>
      <c r="L20" s="125"/>
      <c r="M20" s="125"/>
      <c r="N20" s="125"/>
      <c r="O20" s="125"/>
    </row>
    <row r="21" spans="2:15" x14ac:dyDescent="0.25">
      <c r="B21" s="120" t="s">
        <v>269</v>
      </c>
      <c r="C21" s="125"/>
      <c r="D21" s="125"/>
      <c r="E21" s="125"/>
      <c r="F21" s="125"/>
      <c r="G21" s="125"/>
      <c r="H21" s="125"/>
      <c r="I21" s="125"/>
      <c r="J21" s="125"/>
      <c r="K21" s="125"/>
      <c r="L21" s="125"/>
      <c r="M21" s="125"/>
      <c r="N21" s="125"/>
      <c r="O21" s="125"/>
    </row>
    <row r="22" spans="2:15" x14ac:dyDescent="0.25">
      <c r="B22" s="138" t="s">
        <v>274</v>
      </c>
    </row>
    <row r="23" spans="2:15" x14ac:dyDescent="0.25">
      <c r="B23" s="138" t="s">
        <v>275</v>
      </c>
    </row>
    <row r="24" spans="2:15" x14ac:dyDescent="0.25">
      <c r="B24" s="138" t="s">
        <v>292</v>
      </c>
    </row>
    <row r="25" spans="2:15" x14ac:dyDescent="0.25">
      <c r="B25" s="138"/>
    </row>
    <row r="26" spans="2:15" ht="19.5" x14ac:dyDescent="0.25">
      <c r="B26" s="262" t="s">
        <v>203</v>
      </c>
    </row>
    <row r="27" spans="2:15" x14ac:dyDescent="0.25">
      <c r="B27" s="119" t="s">
        <v>268</v>
      </c>
    </row>
    <row r="28" spans="2:15" x14ac:dyDescent="0.25">
      <c r="B28" s="170"/>
    </row>
    <row r="29" spans="2:15" ht="19.5" x14ac:dyDescent="0.25">
      <c r="B29" s="262" t="s">
        <v>204</v>
      </c>
    </row>
    <row r="30" spans="2:15" x14ac:dyDescent="0.25">
      <c r="B30" s="261" t="s">
        <v>268</v>
      </c>
    </row>
    <row r="31" spans="2:15" x14ac:dyDescent="0.25">
      <c r="B31" s="261"/>
    </row>
    <row r="32" spans="2:15" x14ac:dyDescent="0.25">
      <c r="B32" s="261" t="s">
        <v>276</v>
      </c>
    </row>
    <row r="33" spans="2:3" x14ac:dyDescent="0.25">
      <c r="B33" s="264"/>
    </row>
    <row r="34" spans="2:3" x14ac:dyDescent="0.25">
      <c r="B34" s="274" t="s">
        <v>293</v>
      </c>
      <c r="C34" s="275"/>
    </row>
    <row r="35" spans="2:3" x14ac:dyDescent="0.25">
      <c r="B35" s="150"/>
    </row>
    <row r="36" spans="2:3" ht="19.5" x14ac:dyDescent="0.25">
      <c r="B36" s="262" t="s">
        <v>283</v>
      </c>
    </row>
    <row r="37" spans="2:3" x14ac:dyDescent="0.25">
      <c r="B37" s="119" t="s">
        <v>284</v>
      </c>
    </row>
    <row r="38" spans="2:3" s="124" customFormat="1" ht="30" x14ac:dyDescent="0.25">
      <c r="B38" s="151" t="s">
        <v>285</v>
      </c>
    </row>
    <row r="39" spans="2:3" x14ac:dyDescent="0.25">
      <c r="B39" s="119"/>
    </row>
    <row r="40" spans="2:3" x14ac:dyDescent="0.25">
      <c r="B40" s="119" t="s">
        <v>286</v>
      </c>
    </row>
    <row r="41" spans="2:3" x14ac:dyDescent="0.25">
      <c r="B41" s="119"/>
    </row>
    <row r="42" spans="2:3" x14ac:dyDescent="0.25">
      <c r="B42" s="119"/>
    </row>
    <row r="43" spans="2:3" x14ac:dyDescent="0.25">
      <c r="B43" s="119"/>
    </row>
    <row r="44" spans="2:3" x14ac:dyDescent="0.25">
      <c r="B44" s="119"/>
    </row>
    <row r="45" spans="2:3" x14ac:dyDescent="0.25">
      <c r="B45" s="119"/>
    </row>
    <row r="46" spans="2:3" x14ac:dyDescent="0.25">
      <c r="B46" s="119"/>
    </row>
    <row r="47" spans="2:3" x14ac:dyDescent="0.25">
      <c r="B47" s="119"/>
    </row>
    <row r="48" spans="2:3" x14ac:dyDescent="0.25">
      <c r="B48" s="119"/>
    </row>
    <row r="49" spans="2:15" x14ac:dyDescent="0.25">
      <c r="B49" s="119"/>
    </row>
    <row r="50" spans="2:15" x14ac:dyDescent="0.25">
      <c r="B50" s="119"/>
    </row>
    <row r="51" spans="2:15" x14ac:dyDescent="0.25">
      <c r="B51" s="119"/>
    </row>
    <row r="52" spans="2:15" x14ac:dyDescent="0.25">
      <c r="B52" s="119"/>
    </row>
    <row r="53" spans="2:15" x14ac:dyDescent="0.25">
      <c r="B53" s="119"/>
    </row>
    <row r="54" spans="2:15" x14ac:dyDescent="0.25">
      <c r="B54" s="119"/>
    </row>
    <row r="55" spans="2:15" x14ac:dyDescent="0.25">
      <c r="B55" s="119"/>
    </row>
    <row r="56" spans="2:15" x14ac:dyDescent="0.25">
      <c r="B56" s="119"/>
    </row>
    <row r="57" spans="2:15" x14ac:dyDescent="0.25">
      <c r="B57" s="119" t="s">
        <v>296</v>
      </c>
      <c r="C57" s="125"/>
      <c r="D57" s="125"/>
      <c r="E57" s="125"/>
      <c r="F57" s="125"/>
      <c r="G57" s="125"/>
      <c r="H57" s="125"/>
      <c r="I57" s="125"/>
      <c r="J57" s="125"/>
      <c r="K57" s="125"/>
      <c r="L57" s="125"/>
      <c r="M57" s="125"/>
      <c r="N57" s="125"/>
      <c r="O57" s="125"/>
    </row>
    <row r="58" spans="2:15" ht="48" customHeight="1" x14ac:dyDescent="0.25">
      <c r="B58" s="151" t="s">
        <v>298</v>
      </c>
      <c r="C58" s="125"/>
      <c r="D58" s="125"/>
      <c r="E58" s="125"/>
      <c r="F58" s="125"/>
      <c r="G58" s="125"/>
      <c r="H58" s="125"/>
      <c r="I58" s="125"/>
      <c r="J58" s="125"/>
      <c r="K58" s="125"/>
      <c r="L58" s="125"/>
      <c r="M58" s="125"/>
      <c r="N58" s="125"/>
      <c r="O58" s="125"/>
    </row>
    <row r="59" spans="2:15" x14ac:dyDescent="0.25">
      <c r="B59" s="119"/>
      <c r="C59" s="125"/>
      <c r="D59" s="125"/>
      <c r="E59" s="125"/>
      <c r="F59" s="125"/>
      <c r="G59" s="125"/>
      <c r="H59" s="125"/>
      <c r="I59" s="125"/>
      <c r="J59" s="125"/>
      <c r="K59" s="125"/>
      <c r="L59" s="125"/>
      <c r="M59" s="125"/>
      <c r="N59" s="125"/>
      <c r="O59" s="125"/>
    </row>
  </sheetData>
  <sheetProtection algorithmName="SHA-512" hashValue="FdDV3w/pmk1U6OBUSte6SyXSh2vp2exVzVMW8+2AArpMWhQf+2JTUvnKRWlRWz0Ntvo9E4urNEq+sf7f43fsYQ==" saltValue="MuIShbpnAsGsQMF6vDEqXg==" spinCount="100000" sheet="1" objects="1" scenarios="1" formatCells="0"/>
  <hyperlinks>
    <hyperlink ref="B34" r:id="rId1" xr:uid="{A9750E40-4125-4292-834C-A6632FC6341F}"/>
    <hyperlink ref="B13" r:id="rId2" xr:uid="{46D19763-790C-4D2B-80BF-E407C1619CFF}"/>
  </hyperlinks>
  <pageMargins left="0.70866141732283472" right="0.70866141732283472" top="0.74803149606299213" bottom="0.74803149606299213" header="0.31496062992125984" footer="0.31496062992125984"/>
  <pageSetup paperSize="9" orientation="portrait" horizontalDpi="1200" verticalDpi="1200" r:id="rId3"/>
  <rowBreaks count="1" manualBreakCount="1">
    <brk id="37" min="1" max="1" man="1"/>
  </rowBreaks>
  <drawing r:id="rId4"/>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54F83C-D215-4D3F-9B44-B2F4D37CFA25}">
  <sheetPr codeName="Blad6"/>
  <dimension ref="A1:W1012"/>
  <sheetViews>
    <sheetView showGridLines="0" zoomScale="90" zoomScaleNormal="90" workbookViewId="0">
      <pane ySplit="12" topLeftCell="A13" activePane="bottomLeft" state="frozen"/>
      <selection pane="bottomLeft" activeCell="C3" sqref="C3"/>
    </sheetView>
  </sheetViews>
  <sheetFormatPr defaultColWidth="8.85546875" defaultRowHeight="15" x14ac:dyDescent="0.25"/>
  <cols>
    <col min="1" max="1" width="6.140625" customWidth="1"/>
    <col min="2" max="2" width="43.42578125" customWidth="1"/>
    <col min="3" max="3" width="18.140625" customWidth="1"/>
    <col min="4" max="4" width="13.7109375" customWidth="1"/>
    <col min="5" max="5" width="16.7109375" customWidth="1"/>
    <col min="6" max="6" width="17" customWidth="1"/>
    <col min="7" max="7" width="18.28515625" customWidth="1"/>
    <col min="8" max="8" width="39" style="106" customWidth="1"/>
    <col min="9" max="11" width="12.28515625" hidden="1" customWidth="1"/>
    <col min="12" max="12" width="14.28515625" hidden="1" customWidth="1"/>
    <col min="13" max="13" width="13.42578125" hidden="1" customWidth="1"/>
    <col min="14" max="14" width="11.140625" hidden="1" customWidth="1"/>
    <col min="15" max="15" width="12" hidden="1" customWidth="1"/>
    <col min="16" max="17" width="12.28515625" hidden="1" customWidth="1"/>
    <col min="18" max="18" width="9.7109375" hidden="1" customWidth="1"/>
    <col min="19" max="20" width="8.85546875" hidden="1" customWidth="1"/>
    <col min="21" max="21" width="8.85546875" customWidth="1"/>
  </cols>
  <sheetData>
    <row r="1" spans="1:23" s="57" customFormat="1" ht="31.5" customHeight="1" x14ac:dyDescent="0.25">
      <c r="A1" s="2"/>
      <c r="B1" s="52" t="s">
        <v>214</v>
      </c>
      <c r="C1" s="3"/>
      <c r="D1" s="3"/>
      <c r="E1" s="3"/>
      <c r="F1" s="3"/>
      <c r="G1" s="4"/>
      <c r="H1" s="104"/>
      <c r="I1" s="5" t="s">
        <v>92</v>
      </c>
      <c r="J1" s="5"/>
      <c r="K1" s="5"/>
      <c r="L1" s="5"/>
      <c r="M1" s="5"/>
      <c r="N1" s="5"/>
      <c r="O1" s="6"/>
      <c r="P1" s="6"/>
      <c r="Q1" s="5"/>
      <c r="R1" s="5"/>
      <c r="S1" s="4"/>
      <c r="T1" s="4"/>
    </row>
    <row r="2" spans="1:23" s="57" customFormat="1" ht="31.5" customHeight="1" x14ac:dyDescent="0.25">
      <c r="A2" s="2"/>
      <c r="B2" s="17"/>
      <c r="C2" s="18"/>
      <c r="D2" s="18"/>
      <c r="E2" s="3"/>
      <c r="F2" s="3"/>
      <c r="G2" s="4"/>
      <c r="H2" s="104"/>
      <c r="I2" s="9">
        <f>COUNTA($G$13:$G$1012)</f>
        <v>0</v>
      </c>
      <c r="J2" s="9" t="s">
        <v>168</v>
      </c>
      <c r="K2" s="5"/>
      <c r="L2" s="5"/>
      <c r="M2" s="5"/>
      <c r="N2" s="5"/>
      <c r="O2" s="6"/>
      <c r="P2" s="6"/>
      <c r="Q2" s="5"/>
      <c r="R2" s="5"/>
      <c r="S2" s="4"/>
      <c r="T2" s="4"/>
    </row>
    <row r="3" spans="1:23" s="59" customFormat="1" ht="18.75" customHeight="1" x14ac:dyDescent="0.25">
      <c r="A3" s="283" t="s">
        <v>1</v>
      </c>
      <c r="B3" s="283"/>
      <c r="C3" s="98"/>
      <c r="D3" s="110"/>
      <c r="E3" s="58"/>
      <c r="F3" s="58"/>
      <c r="G3" s="101"/>
      <c r="H3" s="104"/>
      <c r="I3" s="24" t="s">
        <v>290</v>
      </c>
      <c r="J3" s="5"/>
      <c r="K3" s="7"/>
      <c r="L3" s="5"/>
      <c r="M3" s="7"/>
      <c r="N3" s="7"/>
      <c r="O3" s="23"/>
      <c r="P3" s="6"/>
      <c r="Q3" s="7"/>
      <c r="R3" s="7"/>
      <c r="S3" s="4"/>
      <c r="T3" s="4"/>
    </row>
    <row r="4" spans="1:23" s="59" customFormat="1" ht="18.75" customHeight="1" x14ac:dyDescent="0.25">
      <c r="A4" s="283" t="s">
        <v>2</v>
      </c>
      <c r="B4" s="283"/>
      <c r="C4" s="103"/>
      <c r="D4" s="279" t="str" cm="1">
        <f t="array" ref="D4">IF(C4="","",IFERROR(IF(RIGHT(C4,1)*1=MOD(10-MOD(SUM(MOD(MID(SUBSTITUTE(C4,"-",""),{1;2;3;4;5;6;7;8;9},1)*{2;1;2;1;2;1;2;1;2},10),TRUNC(MID(SUBSTITUTE(C4,"-",""),{1;3;5;7;9},1)*{2;2;2;2;2}/10,0)),10),10)*1,"","Ogiltigt organisationsnummer"),"Ogiltigt organisationsnummer"))</f>
        <v/>
      </c>
      <c r="E4" s="280"/>
      <c r="F4" s="280"/>
      <c r="G4" s="280"/>
      <c r="H4" s="104"/>
      <c r="I4" s="268" t="s">
        <v>289</v>
      </c>
      <c r="J4" s="74"/>
      <c r="K4" s="24"/>
      <c r="L4" s="24"/>
      <c r="M4" s="24"/>
      <c r="N4" s="24"/>
      <c r="O4" s="24"/>
      <c r="P4" s="24"/>
      <c r="Q4" s="24"/>
      <c r="R4" s="24"/>
      <c r="S4" s="4"/>
      <c r="T4" s="4"/>
    </row>
    <row r="5" spans="1:23" s="59" customFormat="1" ht="18.75" customHeight="1" x14ac:dyDescent="0.25">
      <c r="A5" s="283" t="s">
        <v>3</v>
      </c>
      <c r="B5" s="283"/>
      <c r="C5" s="98"/>
      <c r="D5" s="110"/>
      <c r="E5" s="58"/>
      <c r="F5" s="58"/>
      <c r="G5" s="101"/>
      <c r="H5" s="104"/>
      <c r="I5" s="24" t="s">
        <v>173</v>
      </c>
      <c r="J5" s="24"/>
      <c r="K5" s="24"/>
      <c r="L5" s="87"/>
      <c r="M5" s="94" t="s">
        <v>101</v>
      </c>
      <c r="N5" s="94" t="s">
        <v>103</v>
      </c>
      <c r="O5" s="26"/>
      <c r="P5" s="26"/>
      <c r="Q5" s="24"/>
      <c r="R5" s="24"/>
      <c r="S5" s="4"/>
      <c r="T5" s="4"/>
    </row>
    <row r="6" spans="1:23" s="59" customFormat="1" ht="18.75" customHeight="1" x14ac:dyDescent="0.25">
      <c r="A6" s="283" t="s">
        <v>4</v>
      </c>
      <c r="B6" s="283"/>
      <c r="C6" s="98"/>
      <c r="D6" s="110"/>
      <c r="E6" s="58"/>
      <c r="F6" s="58"/>
      <c r="G6" s="101"/>
      <c r="H6" s="104"/>
      <c r="I6" s="24" t="s">
        <v>100</v>
      </c>
      <c r="J6" s="24"/>
      <c r="K6" s="24"/>
      <c r="L6" s="24"/>
      <c r="M6" s="84">
        <v>44166</v>
      </c>
      <c r="N6" s="84">
        <v>44377</v>
      </c>
      <c r="O6" s="75" t="s">
        <v>254</v>
      </c>
      <c r="P6" s="26"/>
      <c r="Q6" s="24"/>
      <c r="R6" s="24"/>
      <c r="S6" s="4"/>
      <c r="T6" s="4"/>
    </row>
    <row r="7" spans="1:23" s="59" customFormat="1" ht="18.75" customHeight="1" x14ac:dyDescent="0.25">
      <c r="A7" s="283" t="s">
        <v>15</v>
      </c>
      <c r="B7" s="283"/>
      <c r="C7" s="98"/>
      <c r="D7" s="110"/>
      <c r="E7" s="58"/>
      <c r="F7" s="58"/>
      <c r="G7" s="101"/>
      <c r="H7" s="104"/>
      <c r="I7" s="269" t="s">
        <v>172</v>
      </c>
      <c r="J7" s="60"/>
      <c r="K7" s="5"/>
      <c r="L7" s="60"/>
      <c r="M7" s="94" t="s">
        <v>102</v>
      </c>
      <c r="N7" s="94" t="s">
        <v>104</v>
      </c>
      <c r="O7" s="26"/>
      <c r="P7" s="26"/>
      <c r="Q7" s="60"/>
      <c r="R7" s="60"/>
      <c r="S7" s="4"/>
      <c r="T7" s="4"/>
    </row>
    <row r="8" spans="1:23" s="59" customFormat="1" ht="18.75" hidden="1" customHeight="1" x14ac:dyDescent="0.25">
      <c r="A8" s="25"/>
      <c r="B8" s="25"/>
      <c r="C8" s="25"/>
      <c r="D8" s="25"/>
      <c r="E8" s="62"/>
      <c r="F8" s="62"/>
      <c r="G8" s="25"/>
      <c r="H8" s="276" t="str">
        <f>IF($I$10,$I$3&amp;".","")&amp;IF($K$10,CHAR(10)&amp;$I$4&amp;".","")&amp;IF($O$10,CHAR(10)&amp;$I$5&amp;".","")&amp;IF($M$10,CHAR(10)&amp;$I$6&amp;".","")</f>
        <v/>
      </c>
      <c r="I8" s="270">
        <v>44316</v>
      </c>
      <c r="J8" s="7"/>
      <c r="K8" s="271">
        <v>44197</v>
      </c>
      <c r="L8" s="7"/>
      <c r="M8" s="84">
        <f>M6</f>
        <v>44166</v>
      </c>
      <c r="N8" s="84">
        <f>N6</f>
        <v>44377</v>
      </c>
      <c r="O8" s="75" t="s">
        <v>253</v>
      </c>
      <c r="P8" s="26"/>
      <c r="Q8" s="7"/>
      <c r="R8" s="7"/>
      <c r="S8" s="4"/>
      <c r="T8" s="4"/>
    </row>
    <row r="9" spans="1:23" s="30" customFormat="1" ht="18" customHeight="1" x14ac:dyDescent="0.25">
      <c r="A9" s="25"/>
      <c r="B9" s="25"/>
      <c r="C9" s="25"/>
      <c r="D9" s="25"/>
      <c r="E9" s="62"/>
      <c r="F9" s="62"/>
      <c r="G9" s="25"/>
      <c r="H9" s="277"/>
      <c r="I9" s="270">
        <v>44196</v>
      </c>
      <c r="J9" s="25" t="s">
        <v>223</v>
      </c>
      <c r="K9" s="25"/>
      <c r="L9" s="25"/>
      <c r="M9" s="25"/>
      <c r="N9" s="25"/>
      <c r="O9" s="26"/>
      <c r="P9" s="26"/>
      <c r="Q9" s="25"/>
      <c r="R9" s="25"/>
      <c r="S9" s="4"/>
      <c r="T9" s="4"/>
    </row>
    <row r="10" spans="1:23" s="63" customFormat="1" ht="27" customHeight="1" x14ac:dyDescent="0.25">
      <c r="A10" s="281" t="s">
        <v>225</v>
      </c>
      <c r="B10" s="281"/>
      <c r="C10" s="281"/>
      <c r="D10" s="281"/>
      <c r="E10" s="281"/>
      <c r="F10" s="281"/>
      <c r="G10" s="282"/>
      <c r="H10" s="277"/>
      <c r="I10" s="4" t="b">
        <f>OR(I13:I1012)</f>
        <v>0</v>
      </c>
      <c r="J10" s="4"/>
      <c r="K10" s="4" t="b">
        <f>OR(K13:K1012)</f>
        <v>0</v>
      </c>
      <c r="L10" s="4"/>
      <c r="M10" s="4" t="b">
        <f>OR(M13:M1012)</f>
        <v>0</v>
      </c>
      <c r="N10" s="4"/>
      <c r="O10" s="4" t="b">
        <f>OR(O13:O1012)</f>
        <v>0</v>
      </c>
      <c r="P10" s="4"/>
      <c r="Q10" s="4"/>
      <c r="R10" s="4"/>
      <c r="S10" s="4"/>
      <c r="T10" s="4"/>
      <c r="U10" s="57"/>
      <c r="V10" s="57"/>
    </row>
    <row r="11" spans="1:23" s="12" customFormat="1" ht="50.25" customHeight="1" x14ac:dyDescent="0.25">
      <c r="A11" s="64" t="s">
        <v>88</v>
      </c>
      <c r="B11" s="64" t="s">
        <v>89</v>
      </c>
      <c r="C11" s="64" t="s">
        <v>126</v>
      </c>
      <c r="D11" s="64" t="s">
        <v>129</v>
      </c>
      <c r="E11" s="64" t="s">
        <v>127</v>
      </c>
      <c r="F11" s="64" t="s">
        <v>128</v>
      </c>
      <c r="G11" s="100" t="s">
        <v>135</v>
      </c>
      <c r="H11" s="278"/>
      <c r="I11" s="99" t="s">
        <v>93</v>
      </c>
      <c r="J11" s="95" t="s">
        <v>142</v>
      </c>
      <c r="K11" s="99" t="s">
        <v>171</v>
      </c>
      <c r="L11" s="95" t="s">
        <v>147</v>
      </c>
      <c r="M11" s="97" t="s">
        <v>99</v>
      </c>
      <c r="N11" s="96" t="s">
        <v>174</v>
      </c>
      <c r="O11" s="99" t="s">
        <v>136</v>
      </c>
      <c r="P11" s="95" t="s">
        <v>143</v>
      </c>
      <c r="Q11" s="97" t="s">
        <v>102</v>
      </c>
      <c r="R11" s="97" t="s">
        <v>199</v>
      </c>
      <c r="S11" s="4"/>
      <c r="T11" s="4"/>
    </row>
    <row r="12" spans="1:23" s="15" customFormat="1" hidden="1" x14ac:dyDescent="0.25">
      <c r="A12" s="19"/>
      <c r="B12" s="20"/>
      <c r="C12" s="1"/>
      <c r="D12" s="1"/>
      <c r="E12" s="1"/>
      <c r="F12" s="1"/>
      <c r="G12" s="20"/>
      <c r="H12" s="105"/>
      <c r="I12" s="157" t="s">
        <v>72</v>
      </c>
      <c r="J12" s="157" t="s">
        <v>72</v>
      </c>
      <c r="K12" s="157" t="s">
        <v>72</v>
      </c>
      <c r="L12" s="157" t="s">
        <v>72</v>
      </c>
      <c r="M12" s="157" t="s">
        <v>72</v>
      </c>
      <c r="N12" s="158" t="s">
        <v>72</v>
      </c>
      <c r="O12" s="159" t="s">
        <v>72</v>
      </c>
      <c r="P12" s="157" t="s">
        <v>72</v>
      </c>
      <c r="Q12" s="158" t="s">
        <v>72</v>
      </c>
      <c r="R12" s="159" t="s">
        <v>72</v>
      </c>
      <c r="S12" s="4"/>
      <c r="T12" s="4"/>
    </row>
    <row r="13" spans="1:23" s="15" customFormat="1" x14ac:dyDescent="0.25">
      <c r="A13" s="19">
        <v>1</v>
      </c>
      <c r="B13" s="20"/>
      <c r="C13" s="1"/>
      <c r="D13" s="79"/>
      <c r="E13" s="1"/>
      <c r="F13" s="1"/>
      <c r="G13" s="20"/>
      <c r="H13" s="160" t="str">
        <f>IF(I13,J13&amp;". ","")&amp;IF(K13,L13&amp;". ","")&amp;IF(O13,P13&amp;". ","")&amp;IF(M13,N13&amp;". ","")</f>
        <v/>
      </c>
      <c r="I13" s="27" t="b">
        <f>AND((E13+F13)&gt;0,OR(E13&lt;$M$6,F13&gt;$N$6))</f>
        <v>0</v>
      </c>
      <c r="J13" s="80" t="str">
        <f>IF(I13,J$11,"")</f>
        <v/>
      </c>
      <c r="K13" s="27" t="b">
        <f t="shared" ref="K13:K76" si="0">AND(IFERROR(MATCH(D13,TblNivåValTExt,0)=4,FALSE),COUNTA(E13:F13)&gt;1,OR(E13&lt;=$I$9,F13&lt;=$I$9))</f>
        <v>0</v>
      </c>
      <c r="L13" s="80" t="str">
        <f>IF(K13,$L$11,"")</f>
        <v/>
      </c>
      <c r="M13" s="27" t="b">
        <f t="shared" ref="M13:M76" si="1">IF(AND(G13&lt;&gt;"",F13=""),TRUE,FALSE)</f>
        <v>0</v>
      </c>
      <c r="N13" s="80" t="str">
        <f>IF(M13,N$11,"")</f>
        <v/>
      </c>
      <c r="O13" s="27" t="b">
        <f>IF(COUNTIF($G$13:G13,G13)&gt;1,TRUE,FALSE)</f>
        <v>0</v>
      </c>
      <c r="P13" s="80" t="str">
        <f>IF(O13,P$11,"")</f>
        <v/>
      </c>
      <c r="Q13" s="28">
        <f t="shared" ref="Q13:Q76" si="2">MAX(E13,$M$8)</f>
        <v>44166</v>
      </c>
      <c r="R13" s="27" t="b">
        <f>OR(I13,K13,M13,O13)</f>
        <v>0</v>
      </c>
      <c r="S13" s="4"/>
      <c r="T13" s="4"/>
    </row>
    <row r="14" spans="1:23" s="15" customFormat="1" x14ac:dyDescent="0.25">
      <c r="A14" s="19">
        <v>2</v>
      </c>
      <c r="B14" s="20"/>
      <c r="C14" s="1"/>
      <c r="D14" s="79"/>
      <c r="E14" s="1"/>
      <c r="F14" s="1"/>
      <c r="G14" s="20"/>
      <c r="H14" s="160" t="str">
        <f t="shared" ref="H14:H77" si="3">IF(I14,J14&amp;". ","")&amp;IF(K14,L14&amp;". ","")&amp;IF(O14,P14&amp;". ","")&amp;IF(M14,N14&amp;". ","")</f>
        <v/>
      </c>
      <c r="I14" s="27" t="b">
        <f t="shared" ref="I14:I77" si="4">AND((E14+F14)&gt;0,OR(E14&lt;$M$6,F14&gt;$N$6))</f>
        <v>0</v>
      </c>
      <c r="J14" s="80" t="str">
        <f t="shared" ref="J14:J77" si="5">IF(I14,J$11,"")</f>
        <v/>
      </c>
      <c r="K14" s="27" t="b">
        <f t="shared" si="0"/>
        <v>0</v>
      </c>
      <c r="L14" s="80" t="str">
        <f t="shared" ref="L14:L77" si="6">IF(K14,$L$11,"")</f>
        <v/>
      </c>
      <c r="M14" s="27" t="b">
        <f t="shared" si="1"/>
        <v>0</v>
      </c>
      <c r="N14" s="80" t="str">
        <f t="shared" ref="N14:N77" si="7">IF(M14,N$11,"")</f>
        <v/>
      </c>
      <c r="O14" s="27" t="b">
        <f>IF(COUNTIF($G$13:G14,G14)&gt;1,TRUE,FALSE)</f>
        <v>0</v>
      </c>
      <c r="P14" s="80" t="str">
        <f t="shared" ref="P14:P77" si="8">IF(O14,P$11,"")</f>
        <v/>
      </c>
      <c r="Q14" s="28">
        <f t="shared" si="2"/>
        <v>44166</v>
      </c>
      <c r="R14" s="27" t="b">
        <f t="shared" ref="R14:R77" si="9">OR(I14,K14,M14,O14)</f>
        <v>0</v>
      </c>
      <c r="S14" s="4"/>
      <c r="T14" s="4"/>
      <c r="W14" s="266"/>
    </row>
    <row r="15" spans="1:23" s="15" customFormat="1" x14ac:dyDescent="0.25">
      <c r="A15" s="19">
        <v>3</v>
      </c>
      <c r="B15" s="20"/>
      <c r="C15" s="1"/>
      <c r="D15" s="79"/>
      <c r="E15" s="1"/>
      <c r="F15" s="1"/>
      <c r="G15" s="20"/>
      <c r="H15" s="160" t="str">
        <f t="shared" si="3"/>
        <v/>
      </c>
      <c r="I15" s="27" t="b">
        <f t="shared" si="4"/>
        <v>0</v>
      </c>
      <c r="J15" s="80" t="str">
        <f t="shared" si="5"/>
        <v/>
      </c>
      <c r="K15" s="27" t="b">
        <f t="shared" si="0"/>
        <v>0</v>
      </c>
      <c r="L15" s="80" t="str">
        <f t="shared" si="6"/>
        <v/>
      </c>
      <c r="M15" s="27" t="b">
        <f t="shared" si="1"/>
        <v>0</v>
      </c>
      <c r="N15" s="80" t="str">
        <f t="shared" si="7"/>
        <v/>
      </c>
      <c r="O15" s="27" t="b">
        <f>IF(COUNTIF($G$13:G15,G15)&gt;1,TRUE,FALSE)</f>
        <v>0</v>
      </c>
      <c r="P15" s="80" t="str">
        <f t="shared" si="8"/>
        <v/>
      </c>
      <c r="Q15" s="28">
        <f t="shared" si="2"/>
        <v>44166</v>
      </c>
      <c r="R15" s="27" t="b">
        <f t="shared" si="9"/>
        <v>0</v>
      </c>
      <c r="S15" s="4"/>
      <c r="T15" s="4"/>
    </row>
    <row r="16" spans="1:23" s="15" customFormat="1" x14ac:dyDescent="0.25">
      <c r="A16" s="19">
        <v>4</v>
      </c>
      <c r="B16" s="20"/>
      <c r="C16" s="1"/>
      <c r="D16" s="79"/>
      <c r="E16" s="1"/>
      <c r="F16" s="1"/>
      <c r="G16" s="20"/>
      <c r="H16" s="160" t="str">
        <f t="shared" si="3"/>
        <v/>
      </c>
      <c r="I16" s="27" t="b">
        <f t="shared" si="4"/>
        <v>0</v>
      </c>
      <c r="J16" s="80" t="str">
        <f t="shared" si="5"/>
        <v/>
      </c>
      <c r="K16" s="27" t="b">
        <f t="shared" si="0"/>
        <v>0</v>
      </c>
      <c r="L16" s="80" t="str">
        <f t="shared" si="6"/>
        <v/>
      </c>
      <c r="M16" s="27" t="b">
        <f t="shared" si="1"/>
        <v>0</v>
      </c>
      <c r="N16" s="80" t="str">
        <f t="shared" si="7"/>
        <v/>
      </c>
      <c r="O16" s="27" t="b">
        <f>IF(COUNTIF($G$13:G16,G16)&gt;1,TRUE,FALSE)</f>
        <v>0</v>
      </c>
      <c r="P16" s="80" t="str">
        <f t="shared" si="8"/>
        <v/>
      </c>
      <c r="Q16" s="28">
        <f t="shared" si="2"/>
        <v>44166</v>
      </c>
      <c r="R16" s="27" t="b">
        <f t="shared" si="9"/>
        <v>0</v>
      </c>
      <c r="S16" s="4"/>
      <c r="T16" s="4"/>
    </row>
    <row r="17" spans="1:20" s="15" customFormat="1" x14ac:dyDescent="0.25">
      <c r="A17" s="19">
        <v>5</v>
      </c>
      <c r="B17" s="20"/>
      <c r="C17" s="1"/>
      <c r="D17" s="79"/>
      <c r="E17" s="1"/>
      <c r="F17" s="1"/>
      <c r="G17" s="20"/>
      <c r="H17" s="160" t="str">
        <f t="shared" si="3"/>
        <v/>
      </c>
      <c r="I17" s="27" t="b">
        <f t="shared" si="4"/>
        <v>0</v>
      </c>
      <c r="J17" s="80" t="str">
        <f t="shared" si="5"/>
        <v/>
      </c>
      <c r="K17" s="27" t="b">
        <f t="shared" si="0"/>
        <v>0</v>
      </c>
      <c r="L17" s="80" t="str">
        <f t="shared" si="6"/>
        <v/>
      </c>
      <c r="M17" s="27" t="b">
        <f t="shared" si="1"/>
        <v>0</v>
      </c>
      <c r="N17" s="80" t="str">
        <f t="shared" si="7"/>
        <v/>
      </c>
      <c r="O17" s="27" t="b">
        <f>IF(COUNTIF($G$13:G17,G17)&gt;1,TRUE,FALSE)</f>
        <v>0</v>
      </c>
      <c r="P17" s="80" t="str">
        <f t="shared" si="8"/>
        <v/>
      </c>
      <c r="Q17" s="28">
        <f t="shared" si="2"/>
        <v>44166</v>
      </c>
      <c r="R17" s="27" t="b">
        <f t="shared" si="9"/>
        <v>0</v>
      </c>
      <c r="S17" s="4"/>
      <c r="T17" s="4"/>
    </row>
    <row r="18" spans="1:20" s="15" customFormat="1" x14ac:dyDescent="0.25">
      <c r="A18" s="19">
        <v>6</v>
      </c>
      <c r="B18" s="20"/>
      <c r="C18" s="1"/>
      <c r="D18" s="79"/>
      <c r="E18" s="1"/>
      <c r="F18" s="1"/>
      <c r="G18" s="20"/>
      <c r="H18" s="160" t="str">
        <f t="shared" si="3"/>
        <v/>
      </c>
      <c r="I18" s="27" t="b">
        <f t="shared" si="4"/>
        <v>0</v>
      </c>
      <c r="J18" s="80" t="str">
        <f t="shared" si="5"/>
        <v/>
      </c>
      <c r="K18" s="27" t="b">
        <f t="shared" si="0"/>
        <v>0</v>
      </c>
      <c r="L18" s="80" t="str">
        <f t="shared" si="6"/>
        <v/>
      </c>
      <c r="M18" s="27" t="b">
        <f t="shared" si="1"/>
        <v>0</v>
      </c>
      <c r="N18" s="80" t="str">
        <f t="shared" si="7"/>
        <v/>
      </c>
      <c r="O18" s="27" t="b">
        <f>IF(COUNTIF($G$13:G18,G18)&gt;1,TRUE,FALSE)</f>
        <v>0</v>
      </c>
      <c r="P18" s="80" t="str">
        <f t="shared" si="8"/>
        <v/>
      </c>
      <c r="Q18" s="28">
        <f t="shared" si="2"/>
        <v>44166</v>
      </c>
      <c r="R18" s="27" t="b">
        <f t="shared" si="9"/>
        <v>0</v>
      </c>
      <c r="S18" s="4"/>
      <c r="T18" s="4"/>
    </row>
    <row r="19" spans="1:20" s="30" customFormat="1" x14ac:dyDescent="0.25">
      <c r="A19" s="19">
        <v>7</v>
      </c>
      <c r="B19" s="20"/>
      <c r="C19" s="1"/>
      <c r="D19" s="79"/>
      <c r="E19" s="1"/>
      <c r="F19" s="1"/>
      <c r="G19" s="20"/>
      <c r="H19" s="160" t="str">
        <f t="shared" si="3"/>
        <v/>
      </c>
      <c r="I19" s="27" t="b">
        <f t="shared" si="4"/>
        <v>0</v>
      </c>
      <c r="J19" s="80" t="str">
        <f t="shared" si="5"/>
        <v/>
      </c>
      <c r="K19" s="27" t="b">
        <f t="shared" si="0"/>
        <v>0</v>
      </c>
      <c r="L19" s="80" t="str">
        <f t="shared" si="6"/>
        <v/>
      </c>
      <c r="M19" s="27" t="b">
        <f t="shared" si="1"/>
        <v>0</v>
      </c>
      <c r="N19" s="80" t="str">
        <f t="shared" si="7"/>
        <v/>
      </c>
      <c r="O19" s="27" t="b">
        <f>IF(COUNTIF($G$13:G19,G19)&gt;1,TRUE,FALSE)</f>
        <v>0</v>
      </c>
      <c r="P19" s="80" t="str">
        <f t="shared" si="8"/>
        <v/>
      </c>
      <c r="Q19" s="28">
        <f t="shared" si="2"/>
        <v>44166</v>
      </c>
      <c r="R19" s="27" t="b">
        <f t="shared" si="9"/>
        <v>0</v>
      </c>
      <c r="S19" s="4"/>
      <c r="T19" s="4"/>
    </row>
    <row r="20" spans="1:20" s="30" customFormat="1" x14ac:dyDescent="0.25">
      <c r="A20" s="19">
        <v>8</v>
      </c>
      <c r="B20" s="20"/>
      <c r="C20" s="1"/>
      <c r="D20" s="79"/>
      <c r="E20" s="1"/>
      <c r="F20" s="1"/>
      <c r="G20" s="20"/>
      <c r="H20" s="160" t="str">
        <f t="shared" si="3"/>
        <v/>
      </c>
      <c r="I20" s="27" t="b">
        <f t="shared" si="4"/>
        <v>0</v>
      </c>
      <c r="J20" s="80" t="str">
        <f t="shared" si="5"/>
        <v/>
      </c>
      <c r="K20" s="27" t="b">
        <f t="shared" si="0"/>
        <v>0</v>
      </c>
      <c r="L20" s="80" t="str">
        <f t="shared" si="6"/>
        <v/>
      </c>
      <c r="M20" s="27" t="b">
        <f t="shared" si="1"/>
        <v>0</v>
      </c>
      <c r="N20" s="80" t="str">
        <f t="shared" si="7"/>
        <v/>
      </c>
      <c r="O20" s="27" t="b">
        <f>IF(COUNTIF($G$13:G20,G20)&gt;1,TRUE,FALSE)</f>
        <v>0</v>
      </c>
      <c r="P20" s="80" t="str">
        <f t="shared" si="8"/>
        <v/>
      </c>
      <c r="Q20" s="28">
        <f t="shared" si="2"/>
        <v>44166</v>
      </c>
      <c r="R20" s="27" t="b">
        <f t="shared" si="9"/>
        <v>0</v>
      </c>
      <c r="S20" s="4"/>
      <c r="T20" s="4"/>
    </row>
    <row r="21" spans="1:20" s="30" customFormat="1" x14ac:dyDescent="0.25">
      <c r="A21" s="19">
        <v>9</v>
      </c>
      <c r="B21" s="20"/>
      <c r="C21" s="1"/>
      <c r="D21" s="79"/>
      <c r="E21" s="1"/>
      <c r="F21" s="1"/>
      <c r="G21" s="20"/>
      <c r="H21" s="160" t="str">
        <f t="shared" si="3"/>
        <v/>
      </c>
      <c r="I21" s="27" t="b">
        <f t="shared" si="4"/>
        <v>0</v>
      </c>
      <c r="J21" s="80" t="str">
        <f t="shared" si="5"/>
        <v/>
      </c>
      <c r="K21" s="27" t="b">
        <f t="shared" si="0"/>
        <v>0</v>
      </c>
      <c r="L21" s="80" t="str">
        <f t="shared" si="6"/>
        <v/>
      </c>
      <c r="M21" s="27" t="b">
        <f t="shared" si="1"/>
        <v>0</v>
      </c>
      <c r="N21" s="80" t="str">
        <f t="shared" si="7"/>
        <v/>
      </c>
      <c r="O21" s="27" t="b">
        <f>IF(COUNTIF($G$13:G21,G21)&gt;1,TRUE,FALSE)</f>
        <v>0</v>
      </c>
      <c r="P21" s="80" t="str">
        <f t="shared" si="8"/>
        <v/>
      </c>
      <c r="Q21" s="28">
        <f t="shared" si="2"/>
        <v>44166</v>
      </c>
      <c r="R21" s="27" t="b">
        <f t="shared" si="9"/>
        <v>0</v>
      </c>
      <c r="S21" s="4"/>
      <c r="T21" s="4"/>
    </row>
    <row r="22" spans="1:20" s="30" customFormat="1" x14ac:dyDescent="0.25">
      <c r="A22" s="19">
        <v>10</v>
      </c>
      <c r="B22" s="20"/>
      <c r="C22" s="1"/>
      <c r="D22" s="79"/>
      <c r="E22" s="1"/>
      <c r="F22" s="1"/>
      <c r="G22" s="20"/>
      <c r="H22" s="160" t="str">
        <f t="shared" si="3"/>
        <v/>
      </c>
      <c r="I22" s="27" t="b">
        <f t="shared" si="4"/>
        <v>0</v>
      </c>
      <c r="J22" s="80" t="str">
        <f t="shared" si="5"/>
        <v/>
      </c>
      <c r="K22" s="27" t="b">
        <f t="shared" si="0"/>
        <v>0</v>
      </c>
      <c r="L22" s="80" t="str">
        <f t="shared" si="6"/>
        <v/>
      </c>
      <c r="M22" s="27" t="b">
        <f t="shared" si="1"/>
        <v>0</v>
      </c>
      <c r="N22" s="80" t="str">
        <f t="shared" si="7"/>
        <v/>
      </c>
      <c r="O22" s="27" t="b">
        <f>IF(COUNTIF($G$13:G22,G22)&gt;1,TRUE,FALSE)</f>
        <v>0</v>
      </c>
      <c r="P22" s="80" t="str">
        <f t="shared" si="8"/>
        <v/>
      </c>
      <c r="Q22" s="28">
        <f t="shared" si="2"/>
        <v>44166</v>
      </c>
      <c r="R22" s="27" t="b">
        <f t="shared" si="9"/>
        <v>0</v>
      </c>
      <c r="S22" s="4"/>
      <c r="T22" s="4"/>
    </row>
    <row r="23" spans="1:20" s="30" customFormat="1" x14ac:dyDescent="0.25">
      <c r="A23" s="19">
        <v>11</v>
      </c>
      <c r="B23" s="20"/>
      <c r="C23" s="1"/>
      <c r="D23" s="79"/>
      <c r="E23" s="1"/>
      <c r="F23" s="1"/>
      <c r="G23" s="20"/>
      <c r="H23" s="160" t="str">
        <f t="shared" si="3"/>
        <v/>
      </c>
      <c r="I23" s="27" t="b">
        <f t="shared" si="4"/>
        <v>0</v>
      </c>
      <c r="J23" s="80" t="str">
        <f t="shared" si="5"/>
        <v/>
      </c>
      <c r="K23" s="27" t="b">
        <f t="shared" si="0"/>
        <v>0</v>
      </c>
      <c r="L23" s="80" t="str">
        <f t="shared" si="6"/>
        <v/>
      </c>
      <c r="M23" s="27" t="b">
        <f t="shared" si="1"/>
        <v>0</v>
      </c>
      <c r="N23" s="80" t="str">
        <f t="shared" si="7"/>
        <v/>
      </c>
      <c r="O23" s="27" t="b">
        <f>IF(COUNTIF($G$13:G23,G23)&gt;1,TRUE,FALSE)</f>
        <v>0</v>
      </c>
      <c r="P23" s="80" t="str">
        <f t="shared" si="8"/>
        <v/>
      </c>
      <c r="Q23" s="28">
        <f t="shared" si="2"/>
        <v>44166</v>
      </c>
      <c r="R23" s="27" t="b">
        <f t="shared" si="9"/>
        <v>0</v>
      </c>
      <c r="S23" s="4"/>
      <c r="T23" s="4"/>
    </row>
    <row r="24" spans="1:20" s="30" customFormat="1" x14ac:dyDescent="0.25">
      <c r="A24" s="19">
        <v>12</v>
      </c>
      <c r="B24" s="20"/>
      <c r="C24" s="1"/>
      <c r="D24" s="79"/>
      <c r="E24" s="1"/>
      <c r="F24" s="1"/>
      <c r="G24" s="20"/>
      <c r="H24" s="160" t="str">
        <f t="shared" si="3"/>
        <v/>
      </c>
      <c r="I24" s="27" t="b">
        <f t="shared" si="4"/>
        <v>0</v>
      </c>
      <c r="J24" s="80" t="str">
        <f t="shared" si="5"/>
        <v/>
      </c>
      <c r="K24" s="27" t="b">
        <f t="shared" si="0"/>
        <v>0</v>
      </c>
      <c r="L24" s="80" t="str">
        <f t="shared" si="6"/>
        <v/>
      </c>
      <c r="M24" s="27" t="b">
        <f t="shared" si="1"/>
        <v>0</v>
      </c>
      <c r="N24" s="80" t="str">
        <f t="shared" si="7"/>
        <v/>
      </c>
      <c r="O24" s="27" t="b">
        <f>IF(COUNTIF($G$13:G24,G24)&gt;1,TRUE,FALSE)</f>
        <v>0</v>
      </c>
      <c r="P24" s="80" t="str">
        <f t="shared" si="8"/>
        <v/>
      </c>
      <c r="Q24" s="28">
        <f t="shared" si="2"/>
        <v>44166</v>
      </c>
      <c r="R24" s="27" t="b">
        <f t="shared" si="9"/>
        <v>0</v>
      </c>
      <c r="S24" s="4"/>
      <c r="T24" s="4"/>
    </row>
    <row r="25" spans="1:20" s="30" customFormat="1" x14ac:dyDescent="0.25">
      <c r="A25" s="19">
        <v>13</v>
      </c>
      <c r="B25" s="20"/>
      <c r="C25" s="1"/>
      <c r="D25" s="79"/>
      <c r="E25" s="1"/>
      <c r="F25" s="1"/>
      <c r="G25" s="20"/>
      <c r="H25" s="160" t="str">
        <f t="shared" si="3"/>
        <v/>
      </c>
      <c r="I25" s="27" t="b">
        <f t="shared" si="4"/>
        <v>0</v>
      </c>
      <c r="J25" s="80" t="str">
        <f t="shared" si="5"/>
        <v/>
      </c>
      <c r="K25" s="27" t="b">
        <f t="shared" si="0"/>
        <v>0</v>
      </c>
      <c r="L25" s="80" t="str">
        <f t="shared" si="6"/>
        <v/>
      </c>
      <c r="M25" s="27" t="b">
        <f t="shared" si="1"/>
        <v>0</v>
      </c>
      <c r="N25" s="80" t="str">
        <f t="shared" si="7"/>
        <v/>
      </c>
      <c r="O25" s="27" t="b">
        <f>IF(COUNTIF($G$13:G25,G25)&gt;1,TRUE,FALSE)</f>
        <v>0</v>
      </c>
      <c r="P25" s="80" t="str">
        <f t="shared" si="8"/>
        <v/>
      </c>
      <c r="Q25" s="28">
        <f t="shared" si="2"/>
        <v>44166</v>
      </c>
      <c r="R25" s="27" t="b">
        <f t="shared" si="9"/>
        <v>0</v>
      </c>
      <c r="S25" s="4"/>
      <c r="T25" s="4"/>
    </row>
    <row r="26" spans="1:20" s="30" customFormat="1" x14ac:dyDescent="0.25">
      <c r="A26" s="19">
        <v>14</v>
      </c>
      <c r="B26" s="20"/>
      <c r="C26" s="1"/>
      <c r="D26" s="79"/>
      <c r="E26" s="1"/>
      <c r="F26" s="1"/>
      <c r="G26" s="20"/>
      <c r="H26" s="160" t="str">
        <f t="shared" si="3"/>
        <v/>
      </c>
      <c r="I26" s="27" t="b">
        <f t="shared" si="4"/>
        <v>0</v>
      </c>
      <c r="J26" s="80" t="str">
        <f t="shared" si="5"/>
        <v/>
      </c>
      <c r="K26" s="27" t="b">
        <f t="shared" si="0"/>
        <v>0</v>
      </c>
      <c r="L26" s="80" t="str">
        <f t="shared" si="6"/>
        <v/>
      </c>
      <c r="M26" s="27" t="b">
        <f t="shared" si="1"/>
        <v>0</v>
      </c>
      <c r="N26" s="80" t="str">
        <f t="shared" si="7"/>
        <v/>
      </c>
      <c r="O26" s="27" t="b">
        <f>IF(COUNTIF($G$13:G26,G26)&gt;1,TRUE,FALSE)</f>
        <v>0</v>
      </c>
      <c r="P26" s="80" t="str">
        <f t="shared" si="8"/>
        <v/>
      </c>
      <c r="Q26" s="28">
        <f t="shared" si="2"/>
        <v>44166</v>
      </c>
      <c r="R26" s="27" t="b">
        <f t="shared" si="9"/>
        <v>0</v>
      </c>
      <c r="S26" s="4"/>
      <c r="T26" s="4"/>
    </row>
    <row r="27" spans="1:20" s="30" customFormat="1" x14ac:dyDescent="0.25">
      <c r="A27" s="19">
        <v>15</v>
      </c>
      <c r="B27" s="20"/>
      <c r="C27" s="1"/>
      <c r="D27" s="79"/>
      <c r="E27" s="1"/>
      <c r="F27" s="1"/>
      <c r="G27" s="20"/>
      <c r="H27" s="160" t="str">
        <f t="shared" si="3"/>
        <v/>
      </c>
      <c r="I27" s="27" t="b">
        <f t="shared" si="4"/>
        <v>0</v>
      </c>
      <c r="J27" s="80" t="str">
        <f t="shared" si="5"/>
        <v/>
      </c>
      <c r="K27" s="27" t="b">
        <f t="shared" si="0"/>
        <v>0</v>
      </c>
      <c r="L27" s="80" t="str">
        <f t="shared" si="6"/>
        <v/>
      </c>
      <c r="M27" s="27" t="b">
        <f t="shared" si="1"/>
        <v>0</v>
      </c>
      <c r="N27" s="80" t="str">
        <f t="shared" si="7"/>
        <v/>
      </c>
      <c r="O27" s="27" t="b">
        <f>IF(COUNTIF($G$13:G27,G27)&gt;1,TRUE,FALSE)</f>
        <v>0</v>
      </c>
      <c r="P27" s="80" t="str">
        <f t="shared" si="8"/>
        <v/>
      </c>
      <c r="Q27" s="28">
        <f t="shared" si="2"/>
        <v>44166</v>
      </c>
      <c r="R27" s="27" t="b">
        <f t="shared" si="9"/>
        <v>0</v>
      </c>
      <c r="S27" s="4"/>
      <c r="T27" s="4"/>
    </row>
    <row r="28" spans="1:20" s="30" customFormat="1" x14ac:dyDescent="0.25">
      <c r="A28" s="19">
        <v>16</v>
      </c>
      <c r="B28" s="20"/>
      <c r="C28" s="1"/>
      <c r="D28" s="79"/>
      <c r="E28" s="1"/>
      <c r="F28" s="1"/>
      <c r="G28" s="20"/>
      <c r="H28" s="160" t="str">
        <f t="shared" si="3"/>
        <v/>
      </c>
      <c r="I28" s="27" t="b">
        <f t="shared" si="4"/>
        <v>0</v>
      </c>
      <c r="J28" s="80" t="str">
        <f t="shared" si="5"/>
        <v/>
      </c>
      <c r="K28" s="27" t="b">
        <f t="shared" si="0"/>
        <v>0</v>
      </c>
      <c r="L28" s="80" t="str">
        <f t="shared" si="6"/>
        <v/>
      </c>
      <c r="M28" s="27" t="b">
        <f t="shared" si="1"/>
        <v>0</v>
      </c>
      <c r="N28" s="80" t="str">
        <f t="shared" si="7"/>
        <v/>
      </c>
      <c r="O28" s="27" t="b">
        <f>IF(COUNTIF($G$13:G28,G28)&gt;1,TRUE,FALSE)</f>
        <v>0</v>
      </c>
      <c r="P28" s="80" t="str">
        <f t="shared" si="8"/>
        <v/>
      </c>
      <c r="Q28" s="28">
        <f t="shared" si="2"/>
        <v>44166</v>
      </c>
      <c r="R28" s="27" t="b">
        <f t="shared" si="9"/>
        <v>0</v>
      </c>
      <c r="S28" s="4"/>
      <c r="T28" s="4"/>
    </row>
    <row r="29" spans="1:20" s="30" customFormat="1" x14ac:dyDescent="0.25">
      <c r="A29" s="19">
        <v>17</v>
      </c>
      <c r="B29" s="20"/>
      <c r="C29" s="1"/>
      <c r="D29" s="79"/>
      <c r="E29" s="1"/>
      <c r="F29" s="1"/>
      <c r="G29" s="20"/>
      <c r="H29" s="160" t="str">
        <f t="shared" si="3"/>
        <v/>
      </c>
      <c r="I29" s="27" t="b">
        <f t="shared" si="4"/>
        <v>0</v>
      </c>
      <c r="J29" s="80" t="str">
        <f t="shared" si="5"/>
        <v/>
      </c>
      <c r="K29" s="27" t="b">
        <f t="shared" si="0"/>
        <v>0</v>
      </c>
      <c r="L29" s="80" t="str">
        <f t="shared" si="6"/>
        <v/>
      </c>
      <c r="M29" s="27" t="b">
        <f t="shared" si="1"/>
        <v>0</v>
      </c>
      <c r="N29" s="80" t="str">
        <f t="shared" si="7"/>
        <v/>
      </c>
      <c r="O29" s="27" t="b">
        <f>IF(COUNTIF($G$13:G29,G29)&gt;1,TRUE,FALSE)</f>
        <v>0</v>
      </c>
      <c r="P29" s="80" t="str">
        <f t="shared" si="8"/>
        <v/>
      </c>
      <c r="Q29" s="28">
        <f t="shared" si="2"/>
        <v>44166</v>
      </c>
      <c r="R29" s="27" t="b">
        <f t="shared" si="9"/>
        <v>0</v>
      </c>
      <c r="S29" s="4"/>
      <c r="T29" s="4"/>
    </row>
    <row r="30" spans="1:20" s="30" customFormat="1" x14ac:dyDescent="0.25">
      <c r="A30" s="19">
        <v>18</v>
      </c>
      <c r="B30" s="20"/>
      <c r="C30" s="1"/>
      <c r="D30" s="79"/>
      <c r="E30" s="1"/>
      <c r="F30" s="1"/>
      <c r="G30" s="20"/>
      <c r="H30" s="160" t="str">
        <f t="shared" si="3"/>
        <v/>
      </c>
      <c r="I30" s="27" t="b">
        <f t="shared" si="4"/>
        <v>0</v>
      </c>
      <c r="J30" s="80" t="str">
        <f t="shared" si="5"/>
        <v/>
      </c>
      <c r="K30" s="27" t="b">
        <f t="shared" si="0"/>
        <v>0</v>
      </c>
      <c r="L30" s="80" t="str">
        <f t="shared" si="6"/>
        <v/>
      </c>
      <c r="M30" s="27" t="b">
        <f t="shared" si="1"/>
        <v>0</v>
      </c>
      <c r="N30" s="80" t="str">
        <f t="shared" si="7"/>
        <v/>
      </c>
      <c r="O30" s="27" t="b">
        <f>IF(COUNTIF($G$13:G30,G30)&gt;1,TRUE,FALSE)</f>
        <v>0</v>
      </c>
      <c r="P30" s="80" t="str">
        <f t="shared" si="8"/>
        <v/>
      </c>
      <c r="Q30" s="28">
        <f t="shared" si="2"/>
        <v>44166</v>
      </c>
      <c r="R30" s="27" t="b">
        <f t="shared" si="9"/>
        <v>0</v>
      </c>
      <c r="S30" s="4"/>
      <c r="T30" s="4"/>
    </row>
    <row r="31" spans="1:20" s="30" customFormat="1" x14ac:dyDescent="0.25">
      <c r="A31" s="19">
        <v>19</v>
      </c>
      <c r="B31" s="20"/>
      <c r="C31" s="1"/>
      <c r="D31" s="79"/>
      <c r="E31" s="1"/>
      <c r="F31" s="1"/>
      <c r="G31" s="20"/>
      <c r="H31" s="160" t="str">
        <f t="shared" si="3"/>
        <v/>
      </c>
      <c r="I31" s="27" t="b">
        <f t="shared" si="4"/>
        <v>0</v>
      </c>
      <c r="J31" s="80" t="str">
        <f t="shared" si="5"/>
        <v/>
      </c>
      <c r="K31" s="27" t="b">
        <f t="shared" si="0"/>
        <v>0</v>
      </c>
      <c r="L31" s="80" t="str">
        <f t="shared" si="6"/>
        <v/>
      </c>
      <c r="M31" s="27" t="b">
        <f t="shared" si="1"/>
        <v>0</v>
      </c>
      <c r="N31" s="80" t="str">
        <f t="shared" si="7"/>
        <v/>
      </c>
      <c r="O31" s="27" t="b">
        <f>IF(COUNTIF($G$13:G31,G31)&gt;1,TRUE,FALSE)</f>
        <v>0</v>
      </c>
      <c r="P31" s="80" t="str">
        <f t="shared" si="8"/>
        <v/>
      </c>
      <c r="Q31" s="28">
        <f t="shared" si="2"/>
        <v>44166</v>
      </c>
      <c r="R31" s="27" t="b">
        <f t="shared" si="9"/>
        <v>0</v>
      </c>
      <c r="S31" s="4"/>
      <c r="T31" s="4"/>
    </row>
    <row r="32" spans="1:20" s="30" customFormat="1" x14ac:dyDescent="0.25">
      <c r="A32" s="19">
        <v>20</v>
      </c>
      <c r="B32" s="20"/>
      <c r="C32" s="1"/>
      <c r="D32" s="79"/>
      <c r="E32" s="1"/>
      <c r="F32" s="1"/>
      <c r="G32" s="20"/>
      <c r="H32" s="160" t="str">
        <f t="shared" si="3"/>
        <v/>
      </c>
      <c r="I32" s="27" t="b">
        <f t="shared" si="4"/>
        <v>0</v>
      </c>
      <c r="J32" s="80" t="str">
        <f t="shared" si="5"/>
        <v/>
      </c>
      <c r="K32" s="27" t="b">
        <f t="shared" si="0"/>
        <v>0</v>
      </c>
      <c r="L32" s="80" t="str">
        <f t="shared" si="6"/>
        <v/>
      </c>
      <c r="M32" s="27" t="b">
        <f t="shared" si="1"/>
        <v>0</v>
      </c>
      <c r="N32" s="80" t="str">
        <f t="shared" si="7"/>
        <v/>
      </c>
      <c r="O32" s="27" t="b">
        <f>IF(COUNTIF($G$13:G32,G32)&gt;1,TRUE,FALSE)</f>
        <v>0</v>
      </c>
      <c r="P32" s="80" t="str">
        <f t="shared" si="8"/>
        <v/>
      </c>
      <c r="Q32" s="28">
        <f t="shared" si="2"/>
        <v>44166</v>
      </c>
      <c r="R32" s="27" t="b">
        <f t="shared" si="9"/>
        <v>0</v>
      </c>
      <c r="S32" s="4"/>
      <c r="T32" s="4"/>
    </row>
    <row r="33" spans="1:20" s="30" customFormat="1" x14ac:dyDescent="0.25">
      <c r="A33" s="19">
        <v>21</v>
      </c>
      <c r="B33" s="20"/>
      <c r="C33" s="1"/>
      <c r="D33" s="79"/>
      <c r="E33" s="1"/>
      <c r="F33" s="1"/>
      <c r="G33" s="20"/>
      <c r="H33" s="160" t="str">
        <f t="shared" si="3"/>
        <v/>
      </c>
      <c r="I33" s="27" t="b">
        <f t="shared" si="4"/>
        <v>0</v>
      </c>
      <c r="J33" s="80" t="str">
        <f t="shared" si="5"/>
        <v/>
      </c>
      <c r="K33" s="27" t="b">
        <f t="shared" si="0"/>
        <v>0</v>
      </c>
      <c r="L33" s="80" t="str">
        <f t="shared" si="6"/>
        <v/>
      </c>
      <c r="M33" s="27" t="b">
        <f t="shared" si="1"/>
        <v>0</v>
      </c>
      <c r="N33" s="80" t="str">
        <f t="shared" si="7"/>
        <v/>
      </c>
      <c r="O33" s="27" t="b">
        <f>IF(COUNTIF($G$13:G33,G33)&gt;1,TRUE,FALSE)</f>
        <v>0</v>
      </c>
      <c r="P33" s="80" t="str">
        <f t="shared" si="8"/>
        <v/>
      </c>
      <c r="Q33" s="28">
        <f t="shared" si="2"/>
        <v>44166</v>
      </c>
      <c r="R33" s="27" t="b">
        <f t="shared" si="9"/>
        <v>0</v>
      </c>
      <c r="S33" s="4"/>
      <c r="T33" s="4"/>
    </row>
    <row r="34" spans="1:20" s="30" customFormat="1" x14ac:dyDescent="0.25">
      <c r="A34" s="19">
        <v>22</v>
      </c>
      <c r="B34" s="20"/>
      <c r="C34" s="1"/>
      <c r="D34" s="79"/>
      <c r="E34" s="1"/>
      <c r="F34" s="1"/>
      <c r="G34" s="20"/>
      <c r="H34" s="160" t="str">
        <f t="shared" si="3"/>
        <v/>
      </c>
      <c r="I34" s="27" t="b">
        <f t="shared" si="4"/>
        <v>0</v>
      </c>
      <c r="J34" s="80" t="str">
        <f t="shared" si="5"/>
        <v/>
      </c>
      <c r="K34" s="27" t="b">
        <f t="shared" si="0"/>
        <v>0</v>
      </c>
      <c r="L34" s="80" t="str">
        <f t="shared" si="6"/>
        <v/>
      </c>
      <c r="M34" s="27" t="b">
        <f t="shared" si="1"/>
        <v>0</v>
      </c>
      <c r="N34" s="80" t="str">
        <f t="shared" si="7"/>
        <v/>
      </c>
      <c r="O34" s="27" t="b">
        <f>IF(COUNTIF($G$13:G34,G34)&gt;1,TRUE,FALSE)</f>
        <v>0</v>
      </c>
      <c r="P34" s="80" t="str">
        <f t="shared" si="8"/>
        <v/>
      </c>
      <c r="Q34" s="28">
        <f t="shared" si="2"/>
        <v>44166</v>
      </c>
      <c r="R34" s="27" t="b">
        <f t="shared" si="9"/>
        <v>0</v>
      </c>
      <c r="S34" s="4"/>
      <c r="T34" s="4"/>
    </row>
    <row r="35" spans="1:20" s="30" customFormat="1" x14ac:dyDescent="0.25">
      <c r="A35" s="19">
        <v>23</v>
      </c>
      <c r="B35" s="20"/>
      <c r="C35" s="1"/>
      <c r="D35" s="79"/>
      <c r="E35" s="1"/>
      <c r="F35" s="1"/>
      <c r="G35" s="20"/>
      <c r="H35" s="160" t="str">
        <f t="shared" si="3"/>
        <v/>
      </c>
      <c r="I35" s="27" t="b">
        <f t="shared" si="4"/>
        <v>0</v>
      </c>
      <c r="J35" s="80" t="str">
        <f t="shared" si="5"/>
        <v/>
      </c>
      <c r="K35" s="27" t="b">
        <f t="shared" si="0"/>
        <v>0</v>
      </c>
      <c r="L35" s="80" t="str">
        <f t="shared" si="6"/>
        <v/>
      </c>
      <c r="M35" s="27" t="b">
        <f t="shared" si="1"/>
        <v>0</v>
      </c>
      <c r="N35" s="80" t="str">
        <f t="shared" si="7"/>
        <v/>
      </c>
      <c r="O35" s="27" t="b">
        <f>IF(COUNTIF($G$13:G35,G35)&gt;1,TRUE,FALSE)</f>
        <v>0</v>
      </c>
      <c r="P35" s="80" t="str">
        <f t="shared" si="8"/>
        <v/>
      </c>
      <c r="Q35" s="28">
        <f t="shared" si="2"/>
        <v>44166</v>
      </c>
      <c r="R35" s="27" t="b">
        <f t="shared" si="9"/>
        <v>0</v>
      </c>
      <c r="S35" s="4"/>
      <c r="T35" s="4"/>
    </row>
    <row r="36" spans="1:20" s="30" customFormat="1" x14ac:dyDescent="0.25">
      <c r="A36" s="19">
        <v>24</v>
      </c>
      <c r="B36" s="20"/>
      <c r="C36" s="1"/>
      <c r="D36" s="79"/>
      <c r="E36" s="1"/>
      <c r="F36" s="1"/>
      <c r="G36" s="20"/>
      <c r="H36" s="160" t="str">
        <f t="shared" si="3"/>
        <v/>
      </c>
      <c r="I36" s="27" t="b">
        <f t="shared" si="4"/>
        <v>0</v>
      </c>
      <c r="J36" s="80" t="str">
        <f t="shared" si="5"/>
        <v/>
      </c>
      <c r="K36" s="27" t="b">
        <f t="shared" si="0"/>
        <v>0</v>
      </c>
      <c r="L36" s="80" t="str">
        <f t="shared" si="6"/>
        <v/>
      </c>
      <c r="M36" s="27" t="b">
        <f t="shared" si="1"/>
        <v>0</v>
      </c>
      <c r="N36" s="80" t="str">
        <f t="shared" si="7"/>
        <v/>
      </c>
      <c r="O36" s="27" t="b">
        <f>IF(COUNTIF($G$13:G36,G36)&gt;1,TRUE,FALSE)</f>
        <v>0</v>
      </c>
      <c r="P36" s="80" t="str">
        <f t="shared" si="8"/>
        <v/>
      </c>
      <c r="Q36" s="28">
        <f t="shared" si="2"/>
        <v>44166</v>
      </c>
      <c r="R36" s="27" t="b">
        <f t="shared" si="9"/>
        <v>0</v>
      </c>
      <c r="S36" s="4"/>
      <c r="T36" s="4"/>
    </row>
    <row r="37" spans="1:20" s="30" customFormat="1" x14ac:dyDescent="0.25">
      <c r="A37" s="19">
        <v>25</v>
      </c>
      <c r="B37" s="20"/>
      <c r="C37" s="1"/>
      <c r="D37" s="79"/>
      <c r="E37" s="1"/>
      <c r="F37" s="1"/>
      <c r="G37" s="20"/>
      <c r="H37" s="160" t="str">
        <f t="shared" si="3"/>
        <v/>
      </c>
      <c r="I37" s="27" t="b">
        <f t="shared" si="4"/>
        <v>0</v>
      </c>
      <c r="J37" s="80" t="str">
        <f t="shared" si="5"/>
        <v/>
      </c>
      <c r="K37" s="27" t="b">
        <f t="shared" si="0"/>
        <v>0</v>
      </c>
      <c r="L37" s="80" t="str">
        <f t="shared" si="6"/>
        <v/>
      </c>
      <c r="M37" s="27" t="b">
        <f t="shared" si="1"/>
        <v>0</v>
      </c>
      <c r="N37" s="80" t="str">
        <f t="shared" si="7"/>
        <v/>
      </c>
      <c r="O37" s="27" t="b">
        <f>IF(COUNTIF($G$13:G37,G37)&gt;1,TRUE,FALSE)</f>
        <v>0</v>
      </c>
      <c r="P37" s="80" t="str">
        <f t="shared" si="8"/>
        <v/>
      </c>
      <c r="Q37" s="28">
        <f t="shared" si="2"/>
        <v>44166</v>
      </c>
      <c r="R37" s="27" t="b">
        <f t="shared" si="9"/>
        <v>0</v>
      </c>
      <c r="S37" s="4"/>
      <c r="T37" s="4"/>
    </row>
    <row r="38" spans="1:20" s="30" customFormat="1" x14ac:dyDescent="0.25">
      <c r="A38" s="19">
        <v>26</v>
      </c>
      <c r="B38" s="20"/>
      <c r="C38" s="1"/>
      <c r="D38" s="79"/>
      <c r="E38" s="1"/>
      <c r="F38" s="1"/>
      <c r="G38" s="20"/>
      <c r="H38" s="160" t="str">
        <f t="shared" si="3"/>
        <v/>
      </c>
      <c r="I38" s="27" t="b">
        <f t="shared" si="4"/>
        <v>0</v>
      </c>
      <c r="J38" s="80" t="str">
        <f t="shared" si="5"/>
        <v/>
      </c>
      <c r="K38" s="27" t="b">
        <f t="shared" si="0"/>
        <v>0</v>
      </c>
      <c r="L38" s="80" t="str">
        <f t="shared" si="6"/>
        <v/>
      </c>
      <c r="M38" s="27" t="b">
        <f t="shared" si="1"/>
        <v>0</v>
      </c>
      <c r="N38" s="80" t="str">
        <f t="shared" si="7"/>
        <v/>
      </c>
      <c r="O38" s="27" t="b">
        <f>IF(COUNTIF($G$13:G38,G38)&gt;1,TRUE,FALSE)</f>
        <v>0</v>
      </c>
      <c r="P38" s="80" t="str">
        <f t="shared" si="8"/>
        <v/>
      </c>
      <c r="Q38" s="28">
        <f t="shared" si="2"/>
        <v>44166</v>
      </c>
      <c r="R38" s="27" t="b">
        <f t="shared" si="9"/>
        <v>0</v>
      </c>
      <c r="S38" s="4"/>
      <c r="T38" s="4"/>
    </row>
    <row r="39" spans="1:20" s="30" customFormat="1" x14ac:dyDescent="0.25">
      <c r="A39" s="19">
        <v>27</v>
      </c>
      <c r="B39" s="20"/>
      <c r="C39" s="1"/>
      <c r="D39" s="79"/>
      <c r="E39" s="1"/>
      <c r="F39" s="1"/>
      <c r="G39" s="20"/>
      <c r="H39" s="160" t="str">
        <f t="shared" si="3"/>
        <v/>
      </c>
      <c r="I39" s="27" t="b">
        <f t="shared" si="4"/>
        <v>0</v>
      </c>
      <c r="J39" s="80" t="str">
        <f t="shared" si="5"/>
        <v/>
      </c>
      <c r="K39" s="27" t="b">
        <f t="shared" si="0"/>
        <v>0</v>
      </c>
      <c r="L39" s="80" t="str">
        <f t="shared" si="6"/>
        <v/>
      </c>
      <c r="M39" s="27" t="b">
        <f t="shared" si="1"/>
        <v>0</v>
      </c>
      <c r="N39" s="80" t="str">
        <f t="shared" si="7"/>
        <v/>
      </c>
      <c r="O39" s="27" t="b">
        <f>IF(COUNTIF($G$13:G39,G39)&gt;1,TRUE,FALSE)</f>
        <v>0</v>
      </c>
      <c r="P39" s="80" t="str">
        <f t="shared" si="8"/>
        <v/>
      </c>
      <c r="Q39" s="28">
        <f t="shared" si="2"/>
        <v>44166</v>
      </c>
      <c r="R39" s="27" t="b">
        <f t="shared" si="9"/>
        <v>0</v>
      </c>
      <c r="S39" s="4"/>
      <c r="T39" s="4"/>
    </row>
    <row r="40" spans="1:20" s="30" customFormat="1" x14ac:dyDescent="0.25">
      <c r="A40" s="19">
        <v>28</v>
      </c>
      <c r="B40" s="20"/>
      <c r="C40" s="1"/>
      <c r="D40" s="79"/>
      <c r="E40" s="1"/>
      <c r="F40" s="1"/>
      <c r="G40" s="20"/>
      <c r="H40" s="160" t="str">
        <f t="shared" si="3"/>
        <v/>
      </c>
      <c r="I40" s="27" t="b">
        <f t="shared" si="4"/>
        <v>0</v>
      </c>
      <c r="J40" s="80" t="str">
        <f t="shared" si="5"/>
        <v/>
      </c>
      <c r="K40" s="27" t="b">
        <f t="shared" si="0"/>
        <v>0</v>
      </c>
      <c r="L40" s="80" t="str">
        <f t="shared" si="6"/>
        <v/>
      </c>
      <c r="M40" s="27" t="b">
        <f t="shared" si="1"/>
        <v>0</v>
      </c>
      <c r="N40" s="80" t="str">
        <f t="shared" si="7"/>
        <v/>
      </c>
      <c r="O40" s="27" t="b">
        <f>IF(COUNTIF($G$13:G40,G40)&gt;1,TRUE,FALSE)</f>
        <v>0</v>
      </c>
      <c r="P40" s="80" t="str">
        <f t="shared" si="8"/>
        <v/>
      </c>
      <c r="Q40" s="28">
        <f t="shared" si="2"/>
        <v>44166</v>
      </c>
      <c r="R40" s="27" t="b">
        <f t="shared" si="9"/>
        <v>0</v>
      </c>
      <c r="S40" s="4"/>
      <c r="T40" s="4"/>
    </row>
    <row r="41" spans="1:20" s="30" customFormat="1" x14ac:dyDescent="0.25">
      <c r="A41" s="19">
        <v>29</v>
      </c>
      <c r="B41" s="20"/>
      <c r="C41" s="1"/>
      <c r="D41" s="79"/>
      <c r="E41" s="1"/>
      <c r="F41" s="1"/>
      <c r="G41" s="20"/>
      <c r="H41" s="160" t="str">
        <f t="shared" si="3"/>
        <v/>
      </c>
      <c r="I41" s="27" t="b">
        <f t="shared" si="4"/>
        <v>0</v>
      </c>
      <c r="J41" s="80" t="str">
        <f t="shared" si="5"/>
        <v/>
      </c>
      <c r="K41" s="27" t="b">
        <f t="shared" si="0"/>
        <v>0</v>
      </c>
      <c r="L41" s="80" t="str">
        <f t="shared" si="6"/>
        <v/>
      </c>
      <c r="M41" s="27" t="b">
        <f t="shared" si="1"/>
        <v>0</v>
      </c>
      <c r="N41" s="80" t="str">
        <f t="shared" si="7"/>
        <v/>
      </c>
      <c r="O41" s="27" t="b">
        <f>IF(COUNTIF($G$13:G41,G41)&gt;1,TRUE,FALSE)</f>
        <v>0</v>
      </c>
      <c r="P41" s="80" t="str">
        <f t="shared" si="8"/>
        <v/>
      </c>
      <c r="Q41" s="28">
        <f t="shared" si="2"/>
        <v>44166</v>
      </c>
      <c r="R41" s="27" t="b">
        <f t="shared" si="9"/>
        <v>0</v>
      </c>
      <c r="S41" s="4"/>
      <c r="T41" s="4"/>
    </row>
    <row r="42" spans="1:20" s="30" customFormat="1" x14ac:dyDescent="0.25">
      <c r="A42" s="19">
        <v>30</v>
      </c>
      <c r="B42" s="20"/>
      <c r="C42" s="1"/>
      <c r="D42" s="79"/>
      <c r="E42" s="1"/>
      <c r="F42" s="1"/>
      <c r="G42" s="20"/>
      <c r="H42" s="160" t="str">
        <f t="shared" si="3"/>
        <v/>
      </c>
      <c r="I42" s="27" t="b">
        <f t="shared" si="4"/>
        <v>0</v>
      </c>
      <c r="J42" s="80" t="str">
        <f t="shared" si="5"/>
        <v/>
      </c>
      <c r="K42" s="27" t="b">
        <f t="shared" si="0"/>
        <v>0</v>
      </c>
      <c r="L42" s="80" t="str">
        <f t="shared" si="6"/>
        <v/>
      </c>
      <c r="M42" s="27" t="b">
        <f t="shared" si="1"/>
        <v>0</v>
      </c>
      <c r="N42" s="80" t="str">
        <f t="shared" si="7"/>
        <v/>
      </c>
      <c r="O42" s="27" t="b">
        <f>IF(COUNTIF($G$13:G42,G42)&gt;1,TRUE,FALSE)</f>
        <v>0</v>
      </c>
      <c r="P42" s="80" t="str">
        <f t="shared" si="8"/>
        <v/>
      </c>
      <c r="Q42" s="28">
        <f t="shared" si="2"/>
        <v>44166</v>
      </c>
      <c r="R42" s="27" t="b">
        <f t="shared" si="9"/>
        <v>0</v>
      </c>
      <c r="S42" s="4"/>
      <c r="T42" s="4"/>
    </row>
    <row r="43" spans="1:20" s="30" customFormat="1" x14ac:dyDescent="0.25">
      <c r="A43" s="19">
        <v>31</v>
      </c>
      <c r="B43" s="20"/>
      <c r="C43" s="1"/>
      <c r="D43" s="79"/>
      <c r="E43" s="1"/>
      <c r="F43" s="1"/>
      <c r="G43" s="20"/>
      <c r="H43" s="160" t="str">
        <f t="shared" si="3"/>
        <v/>
      </c>
      <c r="I43" s="27" t="b">
        <f t="shared" si="4"/>
        <v>0</v>
      </c>
      <c r="J43" s="80" t="str">
        <f t="shared" si="5"/>
        <v/>
      </c>
      <c r="K43" s="27" t="b">
        <f t="shared" si="0"/>
        <v>0</v>
      </c>
      <c r="L43" s="80" t="str">
        <f t="shared" si="6"/>
        <v/>
      </c>
      <c r="M43" s="27" t="b">
        <f t="shared" si="1"/>
        <v>0</v>
      </c>
      <c r="N43" s="80" t="str">
        <f t="shared" si="7"/>
        <v/>
      </c>
      <c r="O43" s="27" t="b">
        <f>IF(COUNTIF($G$13:G43,G43)&gt;1,TRUE,FALSE)</f>
        <v>0</v>
      </c>
      <c r="P43" s="80" t="str">
        <f t="shared" si="8"/>
        <v/>
      </c>
      <c r="Q43" s="28">
        <f t="shared" si="2"/>
        <v>44166</v>
      </c>
      <c r="R43" s="27" t="b">
        <f t="shared" si="9"/>
        <v>0</v>
      </c>
      <c r="S43" s="4"/>
      <c r="T43" s="4"/>
    </row>
    <row r="44" spans="1:20" s="30" customFormat="1" x14ac:dyDescent="0.25">
      <c r="A44" s="19">
        <v>32</v>
      </c>
      <c r="B44" s="20"/>
      <c r="C44" s="1"/>
      <c r="D44" s="79"/>
      <c r="E44" s="1"/>
      <c r="F44" s="1"/>
      <c r="G44" s="20"/>
      <c r="H44" s="160" t="str">
        <f t="shared" si="3"/>
        <v/>
      </c>
      <c r="I44" s="27" t="b">
        <f t="shared" si="4"/>
        <v>0</v>
      </c>
      <c r="J44" s="80" t="str">
        <f t="shared" si="5"/>
        <v/>
      </c>
      <c r="K44" s="27" t="b">
        <f t="shared" si="0"/>
        <v>0</v>
      </c>
      <c r="L44" s="80" t="str">
        <f t="shared" si="6"/>
        <v/>
      </c>
      <c r="M44" s="27" t="b">
        <f t="shared" si="1"/>
        <v>0</v>
      </c>
      <c r="N44" s="80" t="str">
        <f t="shared" si="7"/>
        <v/>
      </c>
      <c r="O44" s="27" t="b">
        <f>IF(COUNTIF($G$13:G44,G44)&gt;1,TRUE,FALSE)</f>
        <v>0</v>
      </c>
      <c r="P44" s="80" t="str">
        <f t="shared" si="8"/>
        <v/>
      </c>
      <c r="Q44" s="28">
        <f t="shared" si="2"/>
        <v>44166</v>
      </c>
      <c r="R44" s="27" t="b">
        <f t="shared" si="9"/>
        <v>0</v>
      </c>
      <c r="S44" s="4"/>
      <c r="T44" s="4"/>
    </row>
    <row r="45" spans="1:20" s="30" customFormat="1" x14ac:dyDescent="0.25">
      <c r="A45" s="19">
        <v>33</v>
      </c>
      <c r="B45" s="20"/>
      <c r="C45" s="1"/>
      <c r="D45" s="79"/>
      <c r="E45" s="1"/>
      <c r="F45" s="1"/>
      <c r="G45" s="20"/>
      <c r="H45" s="160" t="str">
        <f t="shared" si="3"/>
        <v/>
      </c>
      <c r="I45" s="27" t="b">
        <f t="shared" si="4"/>
        <v>0</v>
      </c>
      <c r="J45" s="80" t="str">
        <f t="shared" si="5"/>
        <v/>
      </c>
      <c r="K45" s="27" t="b">
        <f t="shared" si="0"/>
        <v>0</v>
      </c>
      <c r="L45" s="80" t="str">
        <f t="shared" si="6"/>
        <v/>
      </c>
      <c r="M45" s="27" t="b">
        <f t="shared" si="1"/>
        <v>0</v>
      </c>
      <c r="N45" s="80" t="str">
        <f t="shared" si="7"/>
        <v/>
      </c>
      <c r="O45" s="27" t="b">
        <f>IF(COUNTIF($G$13:G45,G45)&gt;1,TRUE,FALSE)</f>
        <v>0</v>
      </c>
      <c r="P45" s="80" t="str">
        <f t="shared" si="8"/>
        <v/>
      </c>
      <c r="Q45" s="28">
        <f t="shared" si="2"/>
        <v>44166</v>
      </c>
      <c r="R45" s="27" t="b">
        <f t="shared" si="9"/>
        <v>0</v>
      </c>
      <c r="S45" s="4"/>
      <c r="T45" s="4"/>
    </row>
    <row r="46" spans="1:20" s="30" customFormat="1" x14ac:dyDescent="0.25">
      <c r="A46" s="19">
        <v>34</v>
      </c>
      <c r="B46" s="20"/>
      <c r="C46" s="1"/>
      <c r="D46" s="79"/>
      <c r="E46" s="1"/>
      <c r="F46" s="1"/>
      <c r="G46" s="20"/>
      <c r="H46" s="160" t="str">
        <f t="shared" si="3"/>
        <v/>
      </c>
      <c r="I46" s="27" t="b">
        <f t="shared" si="4"/>
        <v>0</v>
      </c>
      <c r="J46" s="80" t="str">
        <f t="shared" si="5"/>
        <v/>
      </c>
      <c r="K46" s="27" t="b">
        <f t="shared" si="0"/>
        <v>0</v>
      </c>
      <c r="L46" s="80" t="str">
        <f t="shared" si="6"/>
        <v/>
      </c>
      <c r="M46" s="27" t="b">
        <f t="shared" si="1"/>
        <v>0</v>
      </c>
      <c r="N46" s="80" t="str">
        <f t="shared" si="7"/>
        <v/>
      </c>
      <c r="O46" s="27" t="b">
        <f>IF(COUNTIF($G$13:G46,G46)&gt;1,TRUE,FALSE)</f>
        <v>0</v>
      </c>
      <c r="P46" s="80" t="str">
        <f t="shared" si="8"/>
        <v/>
      </c>
      <c r="Q46" s="28">
        <f t="shared" si="2"/>
        <v>44166</v>
      </c>
      <c r="R46" s="27" t="b">
        <f t="shared" si="9"/>
        <v>0</v>
      </c>
      <c r="S46" s="4"/>
      <c r="T46" s="4"/>
    </row>
    <row r="47" spans="1:20" s="30" customFormat="1" x14ac:dyDescent="0.25">
      <c r="A47" s="19">
        <v>35</v>
      </c>
      <c r="B47" s="20"/>
      <c r="C47" s="1"/>
      <c r="D47" s="79"/>
      <c r="E47" s="1"/>
      <c r="F47" s="1"/>
      <c r="G47" s="20"/>
      <c r="H47" s="160" t="str">
        <f t="shared" si="3"/>
        <v/>
      </c>
      <c r="I47" s="27" t="b">
        <f t="shared" si="4"/>
        <v>0</v>
      </c>
      <c r="J47" s="80" t="str">
        <f t="shared" si="5"/>
        <v/>
      </c>
      <c r="K47" s="27" t="b">
        <f t="shared" si="0"/>
        <v>0</v>
      </c>
      <c r="L47" s="80" t="str">
        <f t="shared" si="6"/>
        <v/>
      </c>
      <c r="M47" s="27" t="b">
        <f t="shared" si="1"/>
        <v>0</v>
      </c>
      <c r="N47" s="80" t="str">
        <f t="shared" si="7"/>
        <v/>
      </c>
      <c r="O47" s="27" t="b">
        <f>IF(COUNTIF($G$13:G47,G47)&gt;1,TRUE,FALSE)</f>
        <v>0</v>
      </c>
      <c r="P47" s="80" t="str">
        <f t="shared" si="8"/>
        <v/>
      </c>
      <c r="Q47" s="28">
        <f t="shared" si="2"/>
        <v>44166</v>
      </c>
      <c r="R47" s="27" t="b">
        <f t="shared" si="9"/>
        <v>0</v>
      </c>
      <c r="S47" s="4"/>
      <c r="T47" s="4"/>
    </row>
    <row r="48" spans="1:20" s="30" customFormat="1" x14ac:dyDescent="0.25">
      <c r="A48" s="19">
        <v>36</v>
      </c>
      <c r="B48" s="20"/>
      <c r="C48" s="1"/>
      <c r="D48" s="79"/>
      <c r="E48" s="1"/>
      <c r="F48" s="1"/>
      <c r="G48" s="20"/>
      <c r="H48" s="160" t="str">
        <f t="shared" si="3"/>
        <v/>
      </c>
      <c r="I48" s="27" t="b">
        <f t="shared" si="4"/>
        <v>0</v>
      </c>
      <c r="J48" s="80" t="str">
        <f t="shared" si="5"/>
        <v/>
      </c>
      <c r="K48" s="27" t="b">
        <f t="shared" si="0"/>
        <v>0</v>
      </c>
      <c r="L48" s="80" t="str">
        <f t="shared" si="6"/>
        <v/>
      </c>
      <c r="M48" s="27" t="b">
        <f t="shared" si="1"/>
        <v>0</v>
      </c>
      <c r="N48" s="80" t="str">
        <f t="shared" si="7"/>
        <v/>
      </c>
      <c r="O48" s="27" t="b">
        <f>IF(COUNTIF($G$13:G48,G48)&gt;1,TRUE,FALSE)</f>
        <v>0</v>
      </c>
      <c r="P48" s="80" t="str">
        <f t="shared" si="8"/>
        <v/>
      </c>
      <c r="Q48" s="28">
        <f t="shared" si="2"/>
        <v>44166</v>
      </c>
      <c r="R48" s="27" t="b">
        <f t="shared" si="9"/>
        <v>0</v>
      </c>
      <c r="S48" s="4"/>
      <c r="T48" s="4"/>
    </row>
    <row r="49" spans="1:20" s="30" customFormat="1" x14ac:dyDescent="0.25">
      <c r="A49" s="19">
        <v>37</v>
      </c>
      <c r="B49" s="20"/>
      <c r="C49" s="1"/>
      <c r="D49" s="79"/>
      <c r="E49" s="1"/>
      <c r="F49" s="1"/>
      <c r="G49" s="20"/>
      <c r="H49" s="160" t="str">
        <f t="shared" si="3"/>
        <v/>
      </c>
      <c r="I49" s="27" t="b">
        <f t="shared" si="4"/>
        <v>0</v>
      </c>
      <c r="J49" s="80" t="str">
        <f t="shared" si="5"/>
        <v/>
      </c>
      <c r="K49" s="27" t="b">
        <f t="shared" si="0"/>
        <v>0</v>
      </c>
      <c r="L49" s="80" t="str">
        <f t="shared" si="6"/>
        <v/>
      </c>
      <c r="M49" s="27" t="b">
        <f t="shared" si="1"/>
        <v>0</v>
      </c>
      <c r="N49" s="80" t="str">
        <f t="shared" si="7"/>
        <v/>
      </c>
      <c r="O49" s="27" t="b">
        <f>IF(COUNTIF($G$13:G49,G49)&gt;1,TRUE,FALSE)</f>
        <v>0</v>
      </c>
      <c r="P49" s="80" t="str">
        <f t="shared" si="8"/>
        <v/>
      </c>
      <c r="Q49" s="28">
        <f t="shared" si="2"/>
        <v>44166</v>
      </c>
      <c r="R49" s="27" t="b">
        <f t="shared" si="9"/>
        <v>0</v>
      </c>
      <c r="S49" s="4"/>
      <c r="T49" s="4"/>
    </row>
    <row r="50" spans="1:20" s="30" customFormat="1" x14ac:dyDescent="0.25">
      <c r="A50" s="19">
        <v>38</v>
      </c>
      <c r="B50" s="20"/>
      <c r="C50" s="1"/>
      <c r="D50" s="79"/>
      <c r="E50" s="1"/>
      <c r="F50" s="1"/>
      <c r="G50" s="20"/>
      <c r="H50" s="160" t="str">
        <f t="shared" si="3"/>
        <v/>
      </c>
      <c r="I50" s="27" t="b">
        <f t="shared" si="4"/>
        <v>0</v>
      </c>
      <c r="J50" s="80" t="str">
        <f t="shared" si="5"/>
        <v/>
      </c>
      <c r="K50" s="27" t="b">
        <f t="shared" si="0"/>
        <v>0</v>
      </c>
      <c r="L50" s="80" t="str">
        <f t="shared" si="6"/>
        <v/>
      </c>
      <c r="M50" s="27" t="b">
        <f t="shared" si="1"/>
        <v>0</v>
      </c>
      <c r="N50" s="80" t="str">
        <f t="shared" si="7"/>
        <v/>
      </c>
      <c r="O50" s="27" t="b">
        <f>IF(COUNTIF($G$13:G50,G50)&gt;1,TRUE,FALSE)</f>
        <v>0</v>
      </c>
      <c r="P50" s="80" t="str">
        <f t="shared" si="8"/>
        <v/>
      </c>
      <c r="Q50" s="28">
        <f t="shared" si="2"/>
        <v>44166</v>
      </c>
      <c r="R50" s="27" t="b">
        <f t="shared" si="9"/>
        <v>0</v>
      </c>
      <c r="S50" s="4"/>
      <c r="T50" s="4"/>
    </row>
    <row r="51" spans="1:20" s="30" customFormat="1" x14ac:dyDescent="0.25">
      <c r="A51" s="19">
        <v>39</v>
      </c>
      <c r="B51" s="20"/>
      <c r="C51" s="1"/>
      <c r="D51" s="79"/>
      <c r="E51" s="1"/>
      <c r="F51" s="1"/>
      <c r="G51" s="20"/>
      <c r="H51" s="160" t="str">
        <f t="shared" si="3"/>
        <v/>
      </c>
      <c r="I51" s="27" t="b">
        <f t="shared" si="4"/>
        <v>0</v>
      </c>
      <c r="J51" s="80" t="str">
        <f t="shared" si="5"/>
        <v/>
      </c>
      <c r="K51" s="27" t="b">
        <f t="shared" si="0"/>
        <v>0</v>
      </c>
      <c r="L51" s="80" t="str">
        <f t="shared" si="6"/>
        <v/>
      </c>
      <c r="M51" s="27" t="b">
        <f t="shared" si="1"/>
        <v>0</v>
      </c>
      <c r="N51" s="80" t="str">
        <f t="shared" si="7"/>
        <v/>
      </c>
      <c r="O51" s="27" t="b">
        <f>IF(COUNTIF($G$13:G51,G51)&gt;1,TRUE,FALSE)</f>
        <v>0</v>
      </c>
      <c r="P51" s="80" t="str">
        <f t="shared" si="8"/>
        <v/>
      </c>
      <c r="Q51" s="28">
        <f t="shared" si="2"/>
        <v>44166</v>
      </c>
      <c r="R51" s="27" t="b">
        <f t="shared" si="9"/>
        <v>0</v>
      </c>
      <c r="S51" s="4"/>
      <c r="T51" s="4"/>
    </row>
    <row r="52" spans="1:20" s="30" customFormat="1" x14ac:dyDescent="0.25">
      <c r="A52" s="19">
        <v>40</v>
      </c>
      <c r="B52" s="20"/>
      <c r="C52" s="1"/>
      <c r="D52" s="79"/>
      <c r="E52" s="1"/>
      <c r="F52" s="1"/>
      <c r="G52" s="20"/>
      <c r="H52" s="160" t="str">
        <f t="shared" si="3"/>
        <v/>
      </c>
      <c r="I52" s="27" t="b">
        <f t="shared" si="4"/>
        <v>0</v>
      </c>
      <c r="J52" s="80" t="str">
        <f t="shared" si="5"/>
        <v/>
      </c>
      <c r="K52" s="27" t="b">
        <f t="shared" si="0"/>
        <v>0</v>
      </c>
      <c r="L52" s="80" t="str">
        <f t="shared" si="6"/>
        <v/>
      </c>
      <c r="M52" s="27" t="b">
        <f t="shared" si="1"/>
        <v>0</v>
      </c>
      <c r="N52" s="80" t="str">
        <f t="shared" si="7"/>
        <v/>
      </c>
      <c r="O52" s="27" t="b">
        <f>IF(COUNTIF($G$13:G52,G52)&gt;1,TRUE,FALSE)</f>
        <v>0</v>
      </c>
      <c r="P52" s="80" t="str">
        <f t="shared" si="8"/>
        <v/>
      </c>
      <c r="Q52" s="28">
        <f t="shared" si="2"/>
        <v>44166</v>
      </c>
      <c r="R52" s="27" t="b">
        <f t="shared" si="9"/>
        <v>0</v>
      </c>
      <c r="S52" s="4"/>
      <c r="T52" s="4"/>
    </row>
    <row r="53" spans="1:20" s="30" customFormat="1" x14ac:dyDescent="0.25">
      <c r="A53" s="19">
        <v>41</v>
      </c>
      <c r="B53" s="20"/>
      <c r="C53" s="1"/>
      <c r="D53" s="79"/>
      <c r="E53" s="1"/>
      <c r="F53" s="1"/>
      <c r="G53" s="20"/>
      <c r="H53" s="160" t="str">
        <f t="shared" si="3"/>
        <v/>
      </c>
      <c r="I53" s="27" t="b">
        <f t="shared" si="4"/>
        <v>0</v>
      </c>
      <c r="J53" s="80" t="str">
        <f t="shared" si="5"/>
        <v/>
      </c>
      <c r="K53" s="27" t="b">
        <f t="shared" si="0"/>
        <v>0</v>
      </c>
      <c r="L53" s="80" t="str">
        <f t="shared" si="6"/>
        <v/>
      </c>
      <c r="M53" s="27" t="b">
        <f t="shared" si="1"/>
        <v>0</v>
      </c>
      <c r="N53" s="80" t="str">
        <f t="shared" si="7"/>
        <v/>
      </c>
      <c r="O53" s="27" t="b">
        <f>IF(COUNTIF($G$13:G53,G53)&gt;1,TRUE,FALSE)</f>
        <v>0</v>
      </c>
      <c r="P53" s="80" t="str">
        <f t="shared" si="8"/>
        <v/>
      </c>
      <c r="Q53" s="28">
        <f t="shared" si="2"/>
        <v>44166</v>
      </c>
      <c r="R53" s="27" t="b">
        <f t="shared" si="9"/>
        <v>0</v>
      </c>
      <c r="S53" s="4"/>
      <c r="T53" s="4"/>
    </row>
    <row r="54" spans="1:20" s="30" customFormat="1" x14ac:dyDescent="0.25">
      <c r="A54" s="19">
        <v>42</v>
      </c>
      <c r="B54" s="20"/>
      <c r="C54" s="1"/>
      <c r="D54" s="79"/>
      <c r="E54" s="1"/>
      <c r="F54" s="1"/>
      <c r="G54" s="20"/>
      <c r="H54" s="160" t="str">
        <f t="shared" si="3"/>
        <v/>
      </c>
      <c r="I54" s="27" t="b">
        <f t="shared" si="4"/>
        <v>0</v>
      </c>
      <c r="J54" s="80" t="str">
        <f t="shared" si="5"/>
        <v/>
      </c>
      <c r="K54" s="27" t="b">
        <f t="shared" si="0"/>
        <v>0</v>
      </c>
      <c r="L54" s="80" t="str">
        <f t="shared" si="6"/>
        <v/>
      </c>
      <c r="M54" s="27" t="b">
        <f t="shared" si="1"/>
        <v>0</v>
      </c>
      <c r="N54" s="80" t="str">
        <f t="shared" si="7"/>
        <v/>
      </c>
      <c r="O54" s="27" t="b">
        <f>IF(COUNTIF($G$13:G54,G54)&gt;1,TRUE,FALSE)</f>
        <v>0</v>
      </c>
      <c r="P54" s="80" t="str">
        <f t="shared" si="8"/>
        <v/>
      </c>
      <c r="Q54" s="28">
        <f t="shared" si="2"/>
        <v>44166</v>
      </c>
      <c r="R54" s="27" t="b">
        <f t="shared" si="9"/>
        <v>0</v>
      </c>
      <c r="S54" s="4"/>
      <c r="T54" s="4"/>
    </row>
    <row r="55" spans="1:20" s="30" customFormat="1" x14ac:dyDescent="0.25">
      <c r="A55" s="19">
        <v>43</v>
      </c>
      <c r="B55" s="20"/>
      <c r="C55" s="1"/>
      <c r="D55" s="79"/>
      <c r="E55" s="1"/>
      <c r="F55" s="1"/>
      <c r="G55" s="20"/>
      <c r="H55" s="160" t="str">
        <f t="shared" si="3"/>
        <v/>
      </c>
      <c r="I55" s="27" t="b">
        <f t="shared" si="4"/>
        <v>0</v>
      </c>
      <c r="J55" s="80" t="str">
        <f t="shared" si="5"/>
        <v/>
      </c>
      <c r="K55" s="27" t="b">
        <f t="shared" si="0"/>
        <v>0</v>
      </c>
      <c r="L55" s="80" t="str">
        <f t="shared" si="6"/>
        <v/>
      </c>
      <c r="M55" s="27" t="b">
        <f t="shared" si="1"/>
        <v>0</v>
      </c>
      <c r="N55" s="80" t="str">
        <f t="shared" si="7"/>
        <v/>
      </c>
      <c r="O55" s="27" t="b">
        <f>IF(COUNTIF($G$13:G55,G55)&gt;1,TRUE,FALSE)</f>
        <v>0</v>
      </c>
      <c r="P55" s="80" t="str">
        <f t="shared" si="8"/>
        <v/>
      </c>
      <c r="Q55" s="28">
        <f t="shared" si="2"/>
        <v>44166</v>
      </c>
      <c r="R55" s="27" t="b">
        <f t="shared" si="9"/>
        <v>0</v>
      </c>
      <c r="S55" s="4"/>
      <c r="T55" s="4"/>
    </row>
    <row r="56" spans="1:20" s="30" customFormat="1" x14ac:dyDescent="0.25">
      <c r="A56" s="19">
        <v>44</v>
      </c>
      <c r="B56" s="20"/>
      <c r="C56" s="1"/>
      <c r="D56" s="79"/>
      <c r="E56" s="1"/>
      <c r="F56" s="1"/>
      <c r="G56" s="20"/>
      <c r="H56" s="160" t="str">
        <f t="shared" si="3"/>
        <v/>
      </c>
      <c r="I56" s="27" t="b">
        <f t="shared" si="4"/>
        <v>0</v>
      </c>
      <c r="J56" s="80" t="str">
        <f t="shared" si="5"/>
        <v/>
      </c>
      <c r="K56" s="27" t="b">
        <f t="shared" si="0"/>
        <v>0</v>
      </c>
      <c r="L56" s="80" t="str">
        <f t="shared" si="6"/>
        <v/>
      </c>
      <c r="M56" s="27" t="b">
        <f t="shared" si="1"/>
        <v>0</v>
      </c>
      <c r="N56" s="80" t="str">
        <f t="shared" si="7"/>
        <v/>
      </c>
      <c r="O56" s="27" t="b">
        <f>IF(COUNTIF($G$13:G56,G56)&gt;1,TRUE,FALSE)</f>
        <v>0</v>
      </c>
      <c r="P56" s="80" t="str">
        <f t="shared" si="8"/>
        <v/>
      </c>
      <c r="Q56" s="28">
        <f t="shared" si="2"/>
        <v>44166</v>
      </c>
      <c r="R56" s="27" t="b">
        <f t="shared" si="9"/>
        <v>0</v>
      </c>
      <c r="S56" s="4"/>
      <c r="T56" s="4"/>
    </row>
    <row r="57" spans="1:20" s="30" customFormat="1" x14ac:dyDescent="0.25">
      <c r="A57" s="19">
        <v>45</v>
      </c>
      <c r="B57" s="20"/>
      <c r="C57" s="1"/>
      <c r="D57" s="79"/>
      <c r="E57" s="1"/>
      <c r="F57" s="1"/>
      <c r="G57" s="20"/>
      <c r="H57" s="160" t="str">
        <f t="shared" si="3"/>
        <v/>
      </c>
      <c r="I57" s="27" t="b">
        <f t="shared" si="4"/>
        <v>0</v>
      </c>
      <c r="J57" s="80" t="str">
        <f t="shared" si="5"/>
        <v/>
      </c>
      <c r="K57" s="27" t="b">
        <f t="shared" si="0"/>
        <v>0</v>
      </c>
      <c r="L57" s="80" t="str">
        <f t="shared" si="6"/>
        <v/>
      </c>
      <c r="M57" s="27" t="b">
        <f t="shared" si="1"/>
        <v>0</v>
      </c>
      <c r="N57" s="80" t="str">
        <f t="shared" si="7"/>
        <v/>
      </c>
      <c r="O57" s="27" t="b">
        <f>IF(COUNTIF($G$13:G57,G57)&gt;1,TRUE,FALSE)</f>
        <v>0</v>
      </c>
      <c r="P57" s="80" t="str">
        <f t="shared" si="8"/>
        <v/>
      </c>
      <c r="Q57" s="28">
        <f t="shared" si="2"/>
        <v>44166</v>
      </c>
      <c r="R57" s="27" t="b">
        <f t="shared" si="9"/>
        <v>0</v>
      </c>
      <c r="S57" s="4"/>
      <c r="T57" s="4"/>
    </row>
    <row r="58" spans="1:20" s="30" customFormat="1" x14ac:dyDescent="0.25">
      <c r="A58" s="19">
        <v>46</v>
      </c>
      <c r="B58" s="20"/>
      <c r="C58" s="1"/>
      <c r="D58" s="79"/>
      <c r="E58" s="1"/>
      <c r="F58" s="1"/>
      <c r="G58" s="20"/>
      <c r="H58" s="160" t="str">
        <f t="shared" si="3"/>
        <v/>
      </c>
      <c r="I58" s="27" t="b">
        <f t="shared" si="4"/>
        <v>0</v>
      </c>
      <c r="J58" s="80" t="str">
        <f t="shared" si="5"/>
        <v/>
      </c>
      <c r="K58" s="27" t="b">
        <f t="shared" si="0"/>
        <v>0</v>
      </c>
      <c r="L58" s="80" t="str">
        <f t="shared" si="6"/>
        <v/>
      </c>
      <c r="M58" s="27" t="b">
        <f t="shared" si="1"/>
        <v>0</v>
      </c>
      <c r="N58" s="80" t="str">
        <f t="shared" si="7"/>
        <v/>
      </c>
      <c r="O58" s="27" t="b">
        <f>IF(COUNTIF($G$13:G58,G58)&gt;1,TRUE,FALSE)</f>
        <v>0</v>
      </c>
      <c r="P58" s="80" t="str">
        <f t="shared" si="8"/>
        <v/>
      </c>
      <c r="Q58" s="28">
        <f t="shared" si="2"/>
        <v>44166</v>
      </c>
      <c r="R58" s="27" t="b">
        <f t="shared" si="9"/>
        <v>0</v>
      </c>
      <c r="S58" s="4"/>
      <c r="T58" s="4"/>
    </row>
    <row r="59" spans="1:20" s="30" customFormat="1" x14ac:dyDescent="0.25">
      <c r="A59" s="19">
        <v>47</v>
      </c>
      <c r="B59" s="20"/>
      <c r="C59" s="1"/>
      <c r="D59" s="79"/>
      <c r="E59" s="1"/>
      <c r="F59" s="1"/>
      <c r="G59" s="20"/>
      <c r="H59" s="160" t="str">
        <f t="shared" si="3"/>
        <v/>
      </c>
      <c r="I59" s="27" t="b">
        <f t="shared" si="4"/>
        <v>0</v>
      </c>
      <c r="J59" s="80" t="str">
        <f t="shared" si="5"/>
        <v/>
      </c>
      <c r="K59" s="27" t="b">
        <f t="shared" si="0"/>
        <v>0</v>
      </c>
      <c r="L59" s="80" t="str">
        <f t="shared" si="6"/>
        <v/>
      </c>
      <c r="M59" s="27" t="b">
        <f t="shared" si="1"/>
        <v>0</v>
      </c>
      <c r="N59" s="80" t="str">
        <f t="shared" si="7"/>
        <v/>
      </c>
      <c r="O59" s="27" t="b">
        <f>IF(COUNTIF($G$13:G59,G59)&gt;1,TRUE,FALSE)</f>
        <v>0</v>
      </c>
      <c r="P59" s="80" t="str">
        <f t="shared" si="8"/>
        <v/>
      </c>
      <c r="Q59" s="28">
        <f t="shared" si="2"/>
        <v>44166</v>
      </c>
      <c r="R59" s="27" t="b">
        <f t="shared" si="9"/>
        <v>0</v>
      </c>
      <c r="S59" s="4"/>
      <c r="T59" s="4"/>
    </row>
    <row r="60" spans="1:20" s="30" customFormat="1" x14ac:dyDescent="0.25">
      <c r="A60" s="19">
        <v>48</v>
      </c>
      <c r="B60" s="20"/>
      <c r="C60" s="1"/>
      <c r="D60" s="79"/>
      <c r="E60" s="1"/>
      <c r="F60" s="1"/>
      <c r="G60" s="20"/>
      <c r="H60" s="160" t="str">
        <f t="shared" si="3"/>
        <v/>
      </c>
      <c r="I60" s="27" t="b">
        <f t="shared" si="4"/>
        <v>0</v>
      </c>
      <c r="J60" s="80" t="str">
        <f t="shared" si="5"/>
        <v/>
      </c>
      <c r="K60" s="27" t="b">
        <f t="shared" si="0"/>
        <v>0</v>
      </c>
      <c r="L60" s="80" t="str">
        <f t="shared" si="6"/>
        <v/>
      </c>
      <c r="M60" s="27" t="b">
        <f t="shared" si="1"/>
        <v>0</v>
      </c>
      <c r="N60" s="80" t="str">
        <f t="shared" si="7"/>
        <v/>
      </c>
      <c r="O60" s="27" t="b">
        <f>IF(COUNTIF($G$13:G60,G60)&gt;1,TRUE,FALSE)</f>
        <v>0</v>
      </c>
      <c r="P60" s="80" t="str">
        <f t="shared" si="8"/>
        <v/>
      </c>
      <c r="Q60" s="28">
        <f t="shared" si="2"/>
        <v>44166</v>
      </c>
      <c r="R60" s="27" t="b">
        <f t="shared" si="9"/>
        <v>0</v>
      </c>
      <c r="S60" s="4"/>
      <c r="T60" s="4"/>
    </row>
    <row r="61" spans="1:20" s="30" customFormat="1" x14ac:dyDescent="0.25">
      <c r="A61" s="19">
        <v>49</v>
      </c>
      <c r="B61" s="20"/>
      <c r="C61" s="1"/>
      <c r="D61" s="79"/>
      <c r="E61" s="1"/>
      <c r="F61" s="1"/>
      <c r="G61" s="20"/>
      <c r="H61" s="160" t="str">
        <f t="shared" si="3"/>
        <v/>
      </c>
      <c r="I61" s="27" t="b">
        <f t="shared" si="4"/>
        <v>0</v>
      </c>
      <c r="J61" s="80" t="str">
        <f t="shared" si="5"/>
        <v/>
      </c>
      <c r="K61" s="27" t="b">
        <f t="shared" si="0"/>
        <v>0</v>
      </c>
      <c r="L61" s="80" t="str">
        <f t="shared" si="6"/>
        <v/>
      </c>
      <c r="M61" s="27" t="b">
        <f t="shared" si="1"/>
        <v>0</v>
      </c>
      <c r="N61" s="80" t="str">
        <f t="shared" si="7"/>
        <v/>
      </c>
      <c r="O61" s="27" t="b">
        <f>IF(COUNTIF($G$13:G61,G61)&gt;1,TRUE,FALSE)</f>
        <v>0</v>
      </c>
      <c r="P61" s="80" t="str">
        <f t="shared" si="8"/>
        <v/>
      </c>
      <c r="Q61" s="28">
        <f t="shared" si="2"/>
        <v>44166</v>
      </c>
      <c r="R61" s="27" t="b">
        <f t="shared" si="9"/>
        <v>0</v>
      </c>
      <c r="S61" s="4"/>
      <c r="T61" s="4"/>
    </row>
    <row r="62" spans="1:20" s="30" customFormat="1" x14ac:dyDescent="0.25">
      <c r="A62" s="19">
        <v>50</v>
      </c>
      <c r="B62" s="20"/>
      <c r="C62" s="1"/>
      <c r="D62" s="79"/>
      <c r="E62" s="1"/>
      <c r="F62" s="1"/>
      <c r="G62" s="20"/>
      <c r="H62" s="160" t="str">
        <f t="shared" si="3"/>
        <v/>
      </c>
      <c r="I62" s="27" t="b">
        <f t="shared" si="4"/>
        <v>0</v>
      </c>
      <c r="J62" s="80" t="str">
        <f t="shared" si="5"/>
        <v/>
      </c>
      <c r="K62" s="27" t="b">
        <f t="shared" si="0"/>
        <v>0</v>
      </c>
      <c r="L62" s="80" t="str">
        <f t="shared" si="6"/>
        <v/>
      </c>
      <c r="M62" s="27" t="b">
        <f t="shared" si="1"/>
        <v>0</v>
      </c>
      <c r="N62" s="80" t="str">
        <f t="shared" si="7"/>
        <v/>
      </c>
      <c r="O62" s="27" t="b">
        <f>IF(COUNTIF($G$13:G62,G62)&gt;1,TRUE,FALSE)</f>
        <v>0</v>
      </c>
      <c r="P62" s="80" t="str">
        <f t="shared" si="8"/>
        <v/>
      </c>
      <c r="Q62" s="28">
        <f t="shared" si="2"/>
        <v>44166</v>
      </c>
      <c r="R62" s="27" t="b">
        <f t="shared" si="9"/>
        <v>0</v>
      </c>
      <c r="S62" s="4"/>
      <c r="T62" s="4"/>
    </row>
    <row r="63" spans="1:20" s="30" customFormat="1" x14ac:dyDescent="0.25">
      <c r="A63" s="19">
        <v>51</v>
      </c>
      <c r="B63" s="20"/>
      <c r="C63" s="1"/>
      <c r="D63" s="79"/>
      <c r="E63" s="1"/>
      <c r="F63" s="1"/>
      <c r="G63" s="20"/>
      <c r="H63" s="160" t="str">
        <f t="shared" si="3"/>
        <v/>
      </c>
      <c r="I63" s="27" t="b">
        <f t="shared" si="4"/>
        <v>0</v>
      </c>
      <c r="J63" s="80" t="str">
        <f t="shared" si="5"/>
        <v/>
      </c>
      <c r="K63" s="27" t="b">
        <f t="shared" si="0"/>
        <v>0</v>
      </c>
      <c r="L63" s="80" t="str">
        <f t="shared" si="6"/>
        <v/>
      </c>
      <c r="M63" s="27" t="b">
        <f t="shared" si="1"/>
        <v>0</v>
      </c>
      <c r="N63" s="80" t="str">
        <f t="shared" si="7"/>
        <v/>
      </c>
      <c r="O63" s="27" t="b">
        <f>IF(COUNTIF($G$13:G63,G63)&gt;1,TRUE,FALSE)</f>
        <v>0</v>
      </c>
      <c r="P63" s="80" t="str">
        <f t="shared" si="8"/>
        <v/>
      </c>
      <c r="Q63" s="28">
        <f t="shared" si="2"/>
        <v>44166</v>
      </c>
      <c r="R63" s="27" t="b">
        <f t="shared" si="9"/>
        <v>0</v>
      </c>
      <c r="S63" s="4"/>
      <c r="T63" s="4"/>
    </row>
    <row r="64" spans="1:20" s="30" customFormat="1" x14ac:dyDescent="0.25">
      <c r="A64" s="19">
        <v>52</v>
      </c>
      <c r="B64" s="20"/>
      <c r="C64" s="1"/>
      <c r="D64" s="79"/>
      <c r="E64" s="1"/>
      <c r="F64" s="1"/>
      <c r="G64" s="20"/>
      <c r="H64" s="160" t="str">
        <f t="shared" si="3"/>
        <v/>
      </c>
      <c r="I64" s="27" t="b">
        <f t="shared" si="4"/>
        <v>0</v>
      </c>
      <c r="J64" s="80" t="str">
        <f t="shared" si="5"/>
        <v/>
      </c>
      <c r="K64" s="27" t="b">
        <f t="shared" si="0"/>
        <v>0</v>
      </c>
      <c r="L64" s="80" t="str">
        <f t="shared" si="6"/>
        <v/>
      </c>
      <c r="M64" s="27" t="b">
        <f t="shared" si="1"/>
        <v>0</v>
      </c>
      <c r="N64" s="80" t="str">
        <f t="shared" si="7"/>
        <v/>
      </c>
      <c r="O64" s="27" t="b">
        <f>IF(COUNTIF($G$13:G64,G64)&gt;1,TRUE,FALSE)</f>
        <v>0</v>
      </c>
      <c r="P64" s="80" t="str">
        <f t="shared" si="8"/>
        <v/>
      </c>
      <c r="Q64" s="28">
        <f t="shared" si="2"/>
        <v>44166</v>
      </c>
      <c r="R64" s="27" t="b">
        <f t="shared" si="9"/>
        <v>0</v>
      </c>
      <c r="S64" s="4"/>
      <c r="T64" s="4"/>
    </row>
    <row r="65" spans="1:20" s="30" customFormat="1" x14ac:dyDescent="0.25">
      <c r="A65" s="19">
        <v>53</v>
      </c>
      <c r="B65" s="20"/>
      <c r="C65" s="1"/>
      <c r="D65" s="79"/>
      <c r="E65" s="1"/>
      <c r="F65" s="1"/>
      <c r="G65" s="20"/>
      <c r="H65" s="160" t="str">
        <f t="shared" si="3"/>
        <v/>
      </c>
      <c r="I65" s="27" t="b">
        <f t="shared" si="4"/>
        <v>0</v>
      </c>
      <c r="J65" s="80" t="str">
        <f t="shared" si="5"/>
        <v/>
      </c>
      <c r="K65" s="27" t="b">
        <f t="shared" si="0"/>
        <v>0</v>
      </c>
      <c r="L65" s="80" t="str">
        <f t="shared" si="6"/>
        <v/>
      </c>
      <c r="M65" s="27" t="b">
        <f t="shared" si="1"/>
        <v>0</v>
      </c>
      <c r="N65" s="80" t="str">
        <f t="shared" si="7"/>
        <v/>
      </c>
      <c r="O65" s="27" t="b">
        <f>IF(COUNTIF($G$13:G65,G65)&gt;1,TRUE,FALSE)</f>
        <v>0</v>
      </c>
      <c r="P65" s="80" t="str">
        <f t="shared" si="8"/>
        <v/>
      </c>
      <c r="Q65" s="28">
        <f t="shared" si="2"/>
        <v>44166</v>
      </c>
      <c r="R65" s="27" t="b">
        <f t="shared" si="9"/>
        <v>0</v>
      </c>
      <c r="S65" s="4"/>
      <c r="T65" s="4"/>
    </row>
    <row r="66" spans="1:20" s="30" customFormat="1" x14ac:dyDescent="0.25">
      <c r="A66" s="19">
        <v>54</v>
      </c>
      <c r="B66" s="20"/>
      <c r="C66" s="1"/>
      <c r="D66" s="79"/>
      <c r="E66" s="1"/>
      <c r="F66" s="1"/>
      <c r="G66" s="20"/>
      <c r="H66" s="160" t="str">
        <f t="shared" si="3"/>
        <v/>
      </c>
      <c r="I66" s="27" t="b">
        <f t="shared" si="4"/>
        <v>0</v>
      </c>
      <c r="J66" s="80" t="str">
        <f t="shared" si="5"/>
        <v/>
      </c>
      <c r="K66" s="27" t="b">
        <f t="shared" si="0"/>
        <v>0</v>
      </c>
      <c r="L66" s="80" t="str">
        <f t="shared" si="6"/>
        <v/>
      </c>
      <c r="M66" s="27" t="b">
        <f t="shared" si="1"/>
        <v>0</v>
      </c>
      <c r="N66" s="80" t="str">
        <f t="shared" si="7"/>
        <v/>
      </c>
      <c r="O66" s="27" t="b">
        <f>IF(COUNTIF($G$13:G66,G66)&gt;1,TRUE,FALSE)</f>
        <v>0</v>
      </c>
      <c r="P66" s="80" t="str">
        <f t="shared" si="8"/>
        <v/>
      </c>
      <c r="Q66" s="28">
        <f t="shared" si="2"/>
        <v>44166</v>
      </c>
      <c r="R66" s="27" t="b">
        <f t="shared" si="9"/>
        <v>0</v>
      </c>
      <c r="S66" s="4"/>
      <c r="T66" s="4"/>
    </row>
    <row r="67" spans="1:20" s="30" customFormat="1" x14ac:dyDescent="0.25">
      <c r="A67" s="19">
        <v>55</v>
      </c>
      <c r="B67" s="20"/>
      <c r="C67" s="1"/>
      <c r="D67" s="79"/>
      <c r="E67" s="1"/>
      <c r="F67" s="1"/>
      <c r="G67" s="20"/>
      <c r="H67" s="160" t="str">
        <f t="shared" si="3"/>
        <v/>
      </c>
      <c r="I67" s="27" t="b">
        <f t="shared" si="4"/>
        <v>0</v>
      </c>
      <c r="J67" s="80" t="str">
        <f t="shared" si="5"/>
        <v/>
      </c>
      <c r="K67" s="27" t="b">
        <f t="shared" si="0"/>
        <v>0</v>
      </c>
      <c r="L67" s="80" t="str">
        <f t="shared" si="6"/>
        <v/>
      </c>
      <c r="M67" s="27" t="b">
        <f t="shared" si="1"/>
        <v>0</v>
      </c>
      <c r="N67" s="80" t="str">
        <f t="shared" si="7"/>
        <v/>
      </c>
      <c r="O67" s="27" t="b">
        <f>IF(COUNTIF($G$13:G67,G67)&gt;1,TRUE,FALSE)</f>
        <v>0</v>
      </c>
      <c r="P67" s="80" t="str">
        <f t="shared" si="8"/>
        <v/>
      </c>
      <c r="Q67" s="28">
        <f t="shared" si="2"/>
        <v>44166</v>
      </c>
      <c r="R67" s="27" t="b">
        <f t="shared" si="9"/>
        <v>0</v>
      </c>
      <c r="S67" s="4"/>
      <c r="T67" s="4"/>
    </row>
    <row r="68" spans="1:20" s="30" customFormat="1" x14ac:dyDescent="0.25">
      <c r="A68" s="19">
        <v>56</v>
      </c>
      <c r="B68" s="20"/>
      <c r="C68" s="1"/>
      <c r="D68" s="79"/>
      <c r="E68" s="1"/>
      <c r="F68" s="1"/>
      <c r="G68" s="20"/>
      <c r="H68" s="160" t="str">
        <f t="shared" si="3"/>
        <v/>
      </c>
      <c r="I68" s="27" t="b">
        <f t="shared" si="4"/>
        <v>0</v>
      </c>
      <c r="J68" s="80" t="str">
        <f t="shared" si="5"/>
        <v/>
      </c>
      <c r="K68" s="27" t="b">
        <f t="shared" si="0"/>
        <v>0</v>
      </c>
      <c r="L68" s="80" t="str">
        <f t="shared" si="6"/>
        <v/>
      </c>
      <c r="M68" s="27" t="b">
        <f t="shared" si="1"/>
        <v>0</v>
      </c>
      <c r="N68" s="80" t="str">
        <f t="shared" si="7"/>
        <v/>
      </c>
      <c r="O68" s="27" t="b">
        <f>IF(COUNTIF($G$13:G68,G68)&gt;1,TRUE,FALSE)</f>
        <v>0</v>
      </c>
      <c r="P68" s="80" t="str">
        <f t="shared" si="8"/>
        <v/>
      </c>
      <c r="Q68" s="28">
        <f t="shared" si="2"/>
        <v>44166</v>
      </c>
      <c r="R68" s="27" t="b">
        <f t="shared" si="9"/>
        <v>0</v>
      </c>
      <c r="S68" s="4"/>
      <c r="T68" s="4"/>
    </row>
    <row r="69" spans="1:20" s="30" customFormat="1" x14ac:dyDescent="0.25">
      <c r="A69" s="19">
        <v>57</v>
      </c>
      <c r="B69" s="20"/>
      <c r="C69" s="1"/>
      <c r="D69" s="79"/>
      <c r="E69" s="1"/>
      <c r="F69" s="1"/>
      <c r="G69" s="20"/>
      <c r="H69" s="160" t="str">
        <f t="shared" si="3"/>
        <v/>
      </c>
      <c r="I69" s="27" t="b">
        <f t="shared" si="4"/>
        <v>0</v>
      </c>
      <c r="J69" s="80" t="str">
        <f t="shared" si="5"/>
        <v/>
      </c>
      <c r="K69" s="27" t="b">
        <f t="shared" si="0"/>
        <v>0</v>
      </c>
      <c r="L69" s="80" t="str">
        <f t="shared" si="6"/>
        <v/>
      </c>
      <c r="M69" s="27" t="b">
        <f t="shared" si="1"/>
        <v>0</v>
      </c>
      <c r="N69" s="80" t="str">
        <f t="shared" si="7"/>
        <v/>
      </c>
      <c r="O69" s="27" t="b">
        <f>IF(COUNTIF($G$13:G69,G69)&gt;1,TRUE,FALSE)</f>
        <v>0</v>
      </c>
      <c r="P69" s="80" t="str">
        <f t="shared" si="8"/>
        <v/>
      </c>
      <c r="Q69" s="28">
        <f t="shared" si="2"/>
        <v>44166</v>
      </c>
      <c r="R69" s="27" t="b">
        <f t="shared" si="9"/>
        <v>0</v>
      </c>
      <c r="S69" s="4"/>
      <c r="T69" s="4"/>
    </row>
    <row r="70" spans="1:20" s="30" customFormat="1" x14ac:dyDescent="0.25">
      <c r="A70" s="19">
        <v>58</v>
      </c>
      <c r="B70" s="20"/>
      <c r="C70" s="1"/>
      <c r="D70" s="79"/>
      <c r="E70" s="1"/>
      <c r="F70" s="1"/>
      <c r="G70" s="20"/>
      <c r="H70" s="160" t="str">
        <f t="shared" si="3"/>
        <v/>
      </c>
      <c r="I70" s="27" t="b">
        <f t="shared" si="4"/>
        <v>0</v>
      </c>
      <c r="J70" s="80" t="str">
        <f t="shared" si="5"/>
        <v/>
      </c>
      <c r="K70" s="27" t="b">
        <f t="shared" si="0"/>
        <v>0</v>
      </c>
      <c r="L70" s="80" t="str">
        <f t="shared" si="6"/>
        <v/>
      </c>
      <c r="M70" s="27" t="b">
        <f t="shared" si="1"/>
        <v>0</v>
      </c>
      <c r="N70" s="80" t="str">
        <f t="shared" si="7"/>
        <v/>
      </c>
      <c r="O70" s="27" t="b">
        <f>IF(COUNTIF($G$13:G70,G70)&gt;1,TRUE,FALSE)</f>
        <v>0</v>
      </c>
      <c r="P70" s="80" t="str">
        <f t="shared" si="8"/>
        <v/>
      </c>
      <c r="Q70" s="28">
        <f t="shared" si="2"/>
        <v>44166</v>
      </c>
      <c r="R70" s="27" t="b">
        <f t="shared" si="9"/>
        <v>0</v>
      </c>
      <c r="S70" s="4"/>
      <c r="T70" s="4"/>
    </row>
    <row r="71" spans="1:20" s="30" customFormat="1" x14ac:dyDescent="0.25">
      <c r="A71" s="19">
        <v>59</v>
      </c>
      <c r="B71" s="20"/>
      <c r="C71" s="1"/>
      <c r="D71" s="79"/>
      <c r="E71" s="1"/>
      <c r="F71" s="1"/>
      <c r="G71" s="20"/>
      <c r="H71" s="160" t="str">
        <f t="shared" si="3"/>
        <v/>
      </c>
      <c r="I71" s="27" t="b">
        <f t="shared" si="4"/>
        <v>0</v>
      </c>
      <c r="J71" s="80" t="str">
        <f t="shared" si="5"/>
        <v/>
      </c>
      <c r="K71" s="27" t="b">
        <f t="shared" si="0"/>
        <v>0</v>
      </c>
      <c r="L71" s="80" t="str">
        <f t="shared" si="6"/>
        <v/>
      </c>
      <c r="M71" s="27" t="b">
        <f t="shared" si="1"/>
        <v>0</v>
      </c>
      <c r="N71" s="80" t="str">
        <f t="shared" si="7"/>
        <v/>
      </c>
      <c r="O71" s="27" t="b">
        <f>IF(COUNTIF($G$13:G71,G71)&gt;1,TRUE,FALSE)</f>
        <v>0</v>
      </c>
      <c r="P71" s="80" t="str">
        <f t="shared" si="8"/>
        <v/>
      </c>
      <c r="Q71" s="28">
        <f t="shared" si="2"/>
        <v>44166</v>
      </c>
      <c r="R71" s="27" t="b">
        <f t="shared" si="9"/>
        <v>0</v>
      </c>
      <c r="S71" s="4"/>
      <c r="T71" s="4"/>
    </row>
    <row r="72" spans="1:20" s="30" customFormat="1" x14ac:dyDescent="0.25">
      <c r="A72" s="19">
        <v>60</v>
      </c>
      <c r="B72" s="20"/>
      <c r="C72" s="1"/>
      <c r="D72" s="79"/>
      <c r="E72" s="1"/>
      <c r="F72" s="1"/>
      <c r="G72" s="20"/>
      <c r="H72" s="160" t="str">
        <f t="shared" si="3"/>
        <v/>
      </c>
      <c r="I72" s="27" t="b">
        <f t="shared" si="4"/>
        <v>0</v>
      </c>
      <c r="J72" s="80" t="str">
        <f t="shared" si="5"/>
        <v/>
      </c>
      <c r="K72" s="27" t="b">
        <f t="shared" si="0"/>
        <v>0</v>
      </c>
      <c r="L72" s="80" t="str">
        <f t="shared" si="6"/>
        <v/>
      </c>
      <c r="M72" s="27" t="b">
        <f t="shared" si="1"/>
        <v>0</v>
      </c>
      <c r="N72" s="80" t="str">
        <f t="shared" si="7"/>
        <v/>
      </c>
      <c r="O72" s="27" t="b">
        <f>IF(COUNTIF($G$13:G72,G72)&gt;1,TRUE,FALSE)</f>
        <v>0</v>
      </c>
      <c r="P72" s="80" t="str">
        <f t="shared" si="8"/>
        <v/>
      </c>
      <c r="Q72" s="28">
        <f t="shared" si="2"/>
        <v>44166</v>
      </c>
      <c r="R72" s="27" t="b">
        <f t="shared" si="9"/>
        <v>0</v>
      </c>
      <c r="S72" s="4"/>
      <c r="T72" s="4"/>
    </row>
    <row r="73" spans="1:20" s="30" customFormat="1" x14ac:dyDescent="0.25">
      <c r="A73" s="19">
        <v>61</v>
      </c>
      <c r="B73" s="20"/>
      <c r="C73" s="1"/>
      <c r="D73" s="79"/>
      <c r="E73" s="1"/>
      <c r="F73" s="1"/>
      <c r="G73" s="20"/>
      <c r="H73" s="160" t="str">
        <f t="shared" si="3"/>
        <v/>
      </c>
      <c r="I73" s="27" t="b">
        <f t="shared" si="4"/>
        <v>0</v>
      </c>
      <c r="J73" s="80" t="str">
        <f t="shared" si="5"/>
        <v/>
      </c>
      <c r="K73" s="27" t="b">
        <f t="shared" si="0"/>
        <v>0</v>
      </c>
      <c r="L73" s="80" t="str">
        <f t="shared" si="6"/>
        <v/>
      </c>
      <c r="M73" s="27" t="b">
        <f t="shared" si="1"/>
        <v>0</v>
      </c>
      <c r="N73" s="80" t="str">
        <f t="shared" si="7"/>
        <v/>
      </c>
      <c r="O73" s="27" t="b">
        <f>IF(COUNTIF($G$13:G73,G73)&gt;1,TRUE,FALSE)</f>
        <v>0</v>
      </c>
      <c r="P73" s="80" t="str">
        <f t="shared" si="8"/>
        <v/>
      </c>
      <c r="Q73" s="28">
        <f t="shared" si="2"/>
        <v>44166</v>
      </c>
      <c r="R73" s="27" t="b">
        <f t="shared" si="9"/>
        <v>0</v>
      </c>
      <c r="S73" s="4"/>
      <c r="T73" s="4"/>
    </row>
    <row r="74" spans="1:20" s="30" customFormat="1" x14ac:dyDescent="0.25">
      <c r="A74" s="19">
        <v>62</v>
      </c>
      <c r="B74" s="20"/>
      <c r="C74" s="1"/>
      <c r="D74" s="79"/>
      <c r="E74" s="1"/>
      <c r="F74" s="1"/>
      <c r="G74" s="20"/>
      <c r="H74" s="160" t="str">
        <f t="shared" si="3"/>
        <v/>
      </c>
      <c r="I74" s="27" t="b">
        <f t="shared" si="4"/>
        <v>0</v>
      </c>
      <c r="J74" s="80" t="str">
        <f t="shared" si="5"/>
        <v/>
      </c>
      <c r="K74" s="27" t="b">
        <f t="shared" si="0"/>
        <v>0</v>
      </c>
      <c r="L74" s="80" t="str">
        <f t="shared" si="6"/>
        <v/>
      </c>
      <c r="M74" s="27" t="b">
        <f t="shared" si="1"/>
        <v>0</v>
      </c>
      <c r="N74" s="80" t="str">
        <f t="shared" si="7"/>
        <v/>
      </c>
      <c r="O74" s="27" t="b">
        <f>IF(COUNTIF($G$13:G74,G74)&gt;1,TRUE,FALSE)</f>
        <v>0</v>
      </c>
      <c r="P74" s="80" t="str">
        <f t="shared" si="8"/>
        <v/>
      </c>
      <c r="Q74" s="28">
        <f t="shared" si="2"/>
        <v>44166</v>
      </c>
      <c r="R74" s="27" t="b">
        <f t="shared" si="9"/>
        <v>0</v>
      </c>
      <c r="S74" s="4"/>
      <c r="T74" s="4"/>
    </row>
    <row r="75" spans="1:20" s="30" customFormat="1" x14ac:dyDescent="0.25">
      <c r="A75" s="19">
        <v>63</v>
      </c>
      <c r="B75" s="20"/>
      <c r="C75" s="1"/>
      <c r="D75" s="79"/>
      <c r="E75" s="1"/>
      <c r="F75" s="1"/>
      <c r="G75" s="20"/>
      <c r="H75" s="160" t="str">
        <f t="shared" si="3"/>
        <v/>
      </c>
      <c r="I75" s="27" t="b">
        <f t="shared" si="4"/>
        <v>0</v>
      </c>
      <c r="J75" s="80" t="str">
        <f t="shared" si="5"/>
        <v/>
      </c>
      <c r="K75" s="27" t="b">
        <f t="shared" si="0"/>
        <v>0</v>
      </c>
      <c r="L75" s="80" t="str">
        <f t="shared" si="6"/>
        <v/>
      </c>
      <c r="M75" s="27" t="b">
        <f t="shared" si="1"/>
        <v>0</v>
      </c>
      <c r="N75" s="80" t="str">
        <f t="shared" si="7"/>
        <v/>
      </c>
      <c r="O75" s="27" t="b">
        <f>IF(COUNTIF($G$13:G75,G75)&gt;1,TRUE,FALSE)</f>
        <v>0</v>
      </c>
      <c r="P75" s="80" t="str">
        <f t="shared" si="8"/>
        <v/>
      </c>
      <c r="Q75" s="28">
        <f t="shared" si="2"/>
        <v>44166</v>
      </c>
      <c r="R75" s="27" t="b">
        <f t="shared" si="9"/>
        <v>0</v>
      </c>
      <c r="S75" s="4"/>
      <c r="T75" s="4"/>
    </row>
    <row r="76" spans="1:20" s="30" customFormat="1" x14ac:dyDescent="0.25">
      <c r="A76" s="19">
        <v>64</v>
      </c>
      <c r="B76" s="20"/>
      <c r="C76" s="1"/>
      <c r="D76" s="79"/>
      <c r="E76" s="1"/>
      <c r="F76" s="1"/>
      <c r="G76" s="20"/>
      <c r="H76" s="160" t="str">
        <f t="shared" si="3"/>
        <v/>
      </c>
      <c r="I76" s="27" t="b">
        <f t="shared" si="4"/>
        <v>0</v>
      </c>
      <c r="J76" s="80" t="str">
        <f t="shared" si="5"/>
        <v/>
      </c>
      <c r="K76" s="27" t="b">
        <f t="shared" si="0"/>
        <v>0</v>
      </c>
      <c r="L76" s="80" t="str">
        <f t="shared" si="6"/>
        <v/>
      </c>
      <c r="M76" s="27" t="b">
        <f t="shared" si="1"/>
        <v>0</v>
      </c>
      <c r="N76" s="80" t="str">
        <f t="shared" si="7"/>
        <v/>
      </c>
      <c r="O76" s="27" t="b">
        <f>IF(COUNTIF($G$13:G76,G76)&gt;1,TRUE,FALSE)</f>
        <v>0</v>
      </c>
      <c r="P76" s="80" t="str">
        <f t="shared" si="8"/>
        <v/>
      </c>
      <c r="Q76" s="28">
        <f t="shared" si="2"/>
        <v>44166</v>
      </c>
      <c r="R76" s="27" t="b">
        <f t="shared" si="9"/>
        <v>0</v>
      </c>
      <c r="S76" s="4"/>
      <c r="T76" s="4"/>
    </row>
    <row r="77" spans="1:20" s="30" customFormat="1" x14ac:dyDescent="0.25">
      <c r="A77" s="19">
        <v>65</v>
      </c>
      <c r="B77" s="20"/>
      <c r="C77" s="1"/>
      <c r="D77" s="79"/>
      <c r="E77" s="1"/>
      <c r="F77" s="1"/>
      <c r="G77" s="20"/>
      <c r="H77" s="160" t="str">
        <f t="shared" si="3"/>
        <v/>
      </c>
      <c r="I77" s="27" t="b">
        <f t="shared" si="4"/>
        <v>0</v>
      </c>
      <c r="J77" s="80" t="str">
        <f t="shared" si="5"/>
        <v/>
      </c>
      <c r="K77" s="27" t="b">
        <f t="shared" ref="K77:K140" si="10">AND(IFERROR(MATCH(D77,TblNivåValTExt,0)=4,FALSE),COUNTA(E77:F77)&gt;1,OR(E77&lt;=$I$9,F77&lt;=$I$9))</f>
        <v>0</v>
      </c>
      <c r="L77" s="80" t="str">
        <f t="shared" si="6"/>
        <v/>
      </c>
      <c r="M77" s="27" t="b">
        <f t="shared" ref="M77:M140" si="11">IF(AND(G77&lt;&gt;"",F77=""),TRUE,FALSE)</f>
        <v>0</v>
      </c>
      <c r="N77" s="80" t="str">
        <f t="shared" si="7"/>
        <v/>
      </c>
      <c r="O77" s="27" t="b">
        <f>IF(COUNTIF($G$13:G77,G77)&gt;1,TRUE,FALSE)</f>
        <v>0</v>
      </c>
      <c r="P77" s="80" t="str">
        <f t="shared" si="8"/>
        <v/>
      </c>
      <c r="Q77" s="28">
        <f t="shared" ref="Q77:Q140" si="12">MAX(E77,$M$8)</f>
        <v>44166</v>
      </c>
      <c r="R77" s="27" t="b">
        <f t="shared" si="9"/>
        <v>0</v>
      </c>
      <c r="S77" s="4"/>
      <c r="T77" s="4"/>
    </row>
    <row r="78" spans="1:20" s="30" customFormat="1" x14ac:dyDescent="0.25">
      <c r="A78" s="19">
        <v>66</v>
      </c>
      <c r="B78" s="20"/>
      <c r="C78" s="1"/>
      <c r="D78" s="79"/>
      <c r="E78" s="1"/>
      <c r="F78" s="1"/>
      <c r="G78" s="20"/>
      <c r="H78" s="160" t="str">
        <f t="shared" ref="H78:H141" si="13">IF(I78,J78&amp;". ","")&amp;IF(K78,L78&amp;". ","")&amp;IF(O78,P78&amp;". ","")&amp;IF(M78,N78&amp;". ","")</f>
        <v/>
      </c>
      <c r="I78" s="27" t="b">
        <f t="shared" ref="I78:I141" si="14">AND((E78+F78)&gt;0,OR(E78&lt;$M$6,F78&gt;$N$6))</f>
        <v>0</v>
      </c>
      <c r="J78" s="80" t="str">
        <f t="shared" ref="J78:J141" si="15">IF(I78,J$11,"")</f>
        <v/>
      </c>
      <c r="K78" s="27" t="b">
        <f t="shared" si="10"/>
        <v>0</v>
      </c>
      <c r="L78" s="80" t="str">
        <f t="shared" ref="L78:L141" si="16">IF(K78,$L$11,"")</f>
        <v/>
      </c>
      <c r="M78" s="27" t="b">
        <f t="shared" si="11"/>
        <v>0</v>
      </c>
      <c r="N78" s="80" t="str">
        <f t="shared" ref="N78:N141" si="17">IF(M78,N$11,"")</f>
        <v/>
      </c>
      <c r="O78" s="27" t="b">
        <f>IF(COUNTIF($G$13:G78,G78)&gt;1,TRUE,FALSE)</f>
        <v>0</v>
      </c>
      <c r="P78" s="80" t="str">
        <f t="shared" ref="P78:P141" si="18">IF(O78,P$11,"")</f>
        <v/>
      </c>
      <c r="Q78" s="28">
        <f t="shared" si="12"/>
        <v>44166</v>
      </c>
      <c r="R78" s="27" t="b">
        <f t="shared" ref="R78:R141" si="19">OR(I78,K78,M78,O78)</f>
        <v>0</v>
      </c>
      <c r="S78" s="4"/>
      <c r="T78" s="4"/>
    </row>
    <row r="79" spans="1:20" s="30" customFormat="1" x14ac:dyDescent="0.25">
      <c r="A79" s="19">
        <v>67</v>
      </c>
      <c r="B79" s="20"/>
      <c r="C79" s="1"/>
      <c r="D79" s="79"/>
      <c r="E79" s="1"/>
      <c r="F79" s="1"/>
      <c r="G79" s="20"/>
      <c r="H79" s="160" t="str">
        <f t="shared" si="13"/>
        <v/>
      </c>
      <c r="I79" s="27" t="b">
        <f t="shared" si="14"/>
        <v>0</v>
      </c>
      <c r="J79" s="80" t="str">
        <f t="shared" si="15"/>
        <v/>
      </c>
      <c r="K79" s="27" t="b">
        <f t="shared" si="10"/>
        <v>0</v>
      </c>
      <c r="L79" s="80" t="str">
        <f t="shared" si="16"/>
        <v/>
      </c>
      <c r="M79" s="27" t="b">
        <f t="shared" si="11"/>
        <v>0</v>
      </c>
      <c r="N79" s="80" t="str">
        <f t="shared" si="17"/>
        <v/>
      </c>
      <c r="O79" s="27" t="b">
        <f>IF(COUNTIF($G$13:G79,G79)&gt;1,TRUE,FALSE)</f>
        <v>0</v>
      </c>
      <c r="P79" s="80" t="str">
        <f t="shared" si="18"/>
        <v/>
      </c>
      <c r="Q79" s="28">
        <f t="shared" si="12"/>
        <v>44166</v>
      </c>
      <c r="R79" s="27" t="b">
        <f t="shared" si="19"/>
        <v>0</v>
      </c>
      <c r="S79" s="4"/>
      <c r="T79" s="4"/>
    </row>
    <row r="80" spans="1:20" s="30" customFormat="1" x14ac:dyDescent="0.25">
      <c r="A80" s="19">
        <v>68</v>
      </c>
      <c r="B80" s="20"/>
      <c r="C80" s="1"/>
      <c r="D80" s="79"/>
      <c r="E80" s="1"/>
      <c r="F80" s="1"/>
      <c r="G80" s="20"/>
      <c r="H80" s="160" t="str">
        <f t="shared" si="13"/>
        <v/>
      </c>
      <c r="I80" s="27" t="b">
        <f t="shared" si="14"/>
        <v>0</v>
      </c>
      <c r="J80" s="80" t="str">
        <f t="shared" si="15"/>
        <v/>
      </c>
      <c r="K80" s="27" t="b">
        <f t="shared" si="10"/>
        <v>0</v>
      </c>
      <c r="L80" s="80" t="str">
        <f t="shared" si="16"/>
        <v/>
      </c>
      <c r="M80" s="27" t="b">
        <f t="shared" si="11"/>
        <v>0</v>
      </c>
      <c r="N80" s="80" t="str">
        <f t="shared" si="17"/>
        <v/>
      </c>
      <c r="O80" s="27" t="b">
        <f>IF(COUNTIF($G$13:G80,G80)&gt;1,TRUE,FALSE)</f>
        <v>0</v>
      </c>
      <c r="P80" s="80" t="str">
        <f t="shared" si="18"/>
        <v/>
      </c>
      <c r="Q80" s="28">
        <f t="shared" si="12"/>
        <v>44166</v>
      </c>
      <c r="R80" s="27" t="b">
        <f t="shared" si="19"/>
        <v>0</v>
      </c>
      <c r="S80" s="4"/>
      <c r="T80" s="4"/>
    </row>
    <row r="81" spans="1:20" s="30" customFormat="1" x14ac:dyDescent="0.25">
      <c r="A81" s="19">
        <v>69</v>
      </c>
      <c r="B81" s="20"/>
      <c r="C81" s="1"/>
      <c r="D81" s="79"/>
      <c r="E81" s="1"/>
      <c r="F81" s="1"/>
      <c r="G81" s="20"/>
      <c r="H81" s="160" t="str">
        <f t="shared" si="13"/>
        <v/>
      </c>
      <c r="I81" s="27" t="b">
        <f t="shared" si="14"/>
        <v>0</v>
      </c>
      <c r="J81" s="80" t="str">
        <f t="shared" si="15"/>
        <v/>
      </c>
      <c r="K81" s="27" t="b">
        <f t="shared" si="10"/>
        <v>0</v>
      </c>
      <c r="L81" s="80" t="str">
        <f t="shared" si="16"/>
        <v/>
      </c>
      <c r="M81" s="27" t="b">
        <f t="shared" si="11"/>
        <v>0</v>
      </c>
      <c r="N81" s="80" t="str">
        <f t="shared" si="17"/>
        <v/>
      </c>
      <c r="O81" s="27" t="b">
        <f>IF(COUNTIF($G$13:G81,G81)&gt;1,TRUE,FALSE)</f>
        <v>0</v>
      </c>
      <c r="P81" s="80" t="str">
        <f t="shared" si="18"/>
        <v/>
      </c>
      <c r="Q81" s="28">
        <f t="shared" si="12"/>
        <v>44166</v>
      </c>
      <c r="R81" s="27" t="b">
        <f t="shared" si="19"/>
        <v>0</v>
      </c>
      <c r="S81" s="4"/>
      <c r="T81" s="4"/>
    </row>
    <row r="82" spans="1:20" s="30" customFormat="1" x14ac:dyDescent="0.25">
      <c r="A82" s="19">
        <v>70</v>
      </c>
      <c r="B82" s="20"/>
      <c r="C82" s="1"/>
      <c r="D82" s="79"/>
      <c r="E82" s="1"/>
      <c r="F82" s="1"/>
      <c r="G82" s="20"/>
      <c r="H82" s="160" t="str">
        <f t="shared" si="13"/>
        <v/>
      </c>
      <c r="I82" s="27" t="b">
        <f t="shared" si="14"/>
        <v>0</v>
      </c>
      <c r="J82" s="80" t="str">
        <f t="shared" si="15"/>
        <v/>
      </c>
      <c r="K82" s="27" t="b">
        <f t="shared" si="10"/>
        <v>0</v>
      </c>
      <c r="L82" s="80" t="str">
        <f t="shared" si="16"/>
        <v/>
      </c>
      <c r="M82" s="27" t="b">
        <f t="shared" si="11"/>
        <v>0</v>
      </c>
      <c r="N82" s="80" t="str">
        <f t="shared" si="17"/>
        <v/>
      </c>
      <c r="O82" s="27" t="b">
        <f>IF(COUNTIF($G$13:G82,G82)&gt;1,TRUE,FALSE)</f>
        <v>0</v>
      </c>
      <c r="P82" s="80" t="str">
        <f t="shared" si="18"/>
        <v/>
      </c>
      <c r="Q82" s="28">
        <f t="shared" si="12"/>
        <v>44166</v>
      </c>
      <c r="R82" s="27" t="b">
        <f t="shared" si="19"/>
        <v>0</v>
      </c>
      <c r="S82" s="4"/>
      <c r="T82" s="4"/>
    </row>
    <row r="83" spans="1:20" s="30" customFormat="1" x14ac:dyDescent="0.25">
      <c r="A83" s="19">
        <v>71</v>
      </c>
      <c r="B83" s="20"/>
      <c r="C83" s="1"/>
      <c r="D83" s="79"/>
      <c r="E83" s="1"/>
      <c r="F83" s="1"/>
      <c r="G83" s="20"/>
      <c r="H83" s="160" t="str">
        <f t="shared" si="13"/>
        <v/>
      </c>
      <c r="I83" s="27" t="b">
        <f t="shared" si="14"/>
        <v>0</v>
      </c>
      <c r="J83" s="80" t="str">
        <f t="shared" si="15"/>
        <v/>
      </c>
      <c r="K83" s="27" t="b">
        <f t="shared" si="10"/>
        <v>0</v>
      </c>
      <c r="L83" s="80" t="str">
        <f t="shared" si="16"/>
        <v/>
      </c>
      <c r="M83" s="27" t="b">
        <f t="shared" si="11"/>
        <v>0</v>
      </c>
      <c r="N83" s="80" t="str">
        <f t="shared" si="17"/>
        <v/>
      </c>
      <c r="O83" s="27" t="b">
        <f>IF(COUNTIF($G$13:G83,G83)&gt;1,TRUE,FALSE)</f>
        <v>0</v>
      </c>
      <c r="P83" s="80" t="str">
        <f t="shared" si="18"/>
        <v/>
      </c>
      <c r="Q83" s="28">
        <f t="shared" si="12"/>
        <v>44166</v>
      </c>
      <c r="R83" s="27" t="b">
        <f t="shared" si="19"/>
        <v>0</v>
      </c>
      <c r="S83" s="4"/>
      <c r="T83" s="4"/>
    </row>
    <row r="84" spans="1:20" s="30" customFormat="1" x14ac:dyDescent="0.25">
      <c r="A84" s="19">
        <v>72</v>
      </c>
      <c r="B84" s="20"/>
      <c r="C84" s="1"/>
      <c r="D84" s="79"/>
      <c r="E84" s="1"/>
      <c r="F84" s="1"/>
      <c r="G84" s="20"/>
      <c r="H84" s="160" t="str">
        <f t="shared" si="13"/>
        <v/>
      </c>
      <c r="I84" s="27" t="b">
        <f t="shared" si="14"/>
        <v>0</v>
      </c>
      <c r="J84" s="80" t="str">
        <f t="shared" si="15"/>
        <v/>
      </c>
      <c r="K84" s="27" t="b">
        <f t="shared" si="10"/>
        <v>0</v>
      </c>
      <c r="L84" s="80" t="str">
        <f t="shared" si="16"/>
        <v/>
      </c>
      <c r="M84" s="27" t="b">
        <f t="shared" si="11"/>
        <v>0</v>
      </c>
      <c r="N84" s="80" t="str">
        <f t="shared" si="17"/>
        <v/>
      </c>
      <c r="O84" s="27" t="b">
        <f>IF(COUNTIF($G$13:G84,G84)&gt;1,TRUE,FALSE)</f>
        <v>0</v>
      </c>
      <c r="P84" s="80" t="str">
        <f t="shared" si="18"/>
        <v/>
      </c>
      <c r="Q84" s="28">
        <f t="shared" si="12"/>
        <v>44166</v>
      </c>
      <c r="R84" s="27" t="b">
        <f t="shared" si="19"/>
        <v>0</v>
      </c>
      <c r="S84" s="4"/>
      <c r="T84" s="4"/>
    </row>
    <row r="85" spans="1:20" s="30" customFormat="1" x14ac:dyDescent="0.25">
      <c r="A85" s="19">
        <v>73</v>
      </c>
      <c r="B85" s="20"/>
      <c r="C85" s="1"/>
      <c r="D85" s="79"/>
      <c r="E85" s="1"/>
      <c r="F85" s="1"/>
      <c r="G85" s="20"/>
      <c r="H85" s="160" t="str">
        <f t="shared" si="13"/>
        <v/>
      </c>
      <c r="I85" s="27" t="b">
        <f t="shared" si="14"/>
        <v>0</v>
      </c>
      <c r="J85" s="80" t="str">
        <f t="shared" si="15"/>
        <v/>
      </c>
      <c r="K85" s="27" t="b">
        <f t="shared" si="10"/>
        <v>0</v>
      </c>
      <c r="L85" s="80" t="str">
        <f t="shared" si="16"/>
        <v/>
      </c>
      <c r="M85" s="27" t="b">
        <f t="shared" si="11"/>
        <v>0</v>
      </c>
      <c r="N85" s="80" t="str">
        <f t="shared" si="17"/>
        <v/>
      </c>
      <c r="O85" s="27" t="b">
        <f>IF(COUNTIF($G$13:G85,G85)&gt;1,TRUE,FALSE)</f>
        <v>0</v>
      </c>
      <c r="P85" s="80" t="str">
        <f t="shared" si="18"/>
        <v/>
      </c>
      <c r="Q85" s="28">
        <f t="shared" si="12"/>
        <v>44166</v>
      </c>
      <c r="R85" s="27" t="b">
        <f t="shared" si="19"/>
        <v>0</v>
      </c>
      <c r="S85" s="4"/>
      <c r="T85" s="4"/>
    </row>
    <row r="86" spans="1:20" s="30" customFormat="1" x14ac:dyDescent="0.25">
      <c r="A86" s="19">
        <v>74</v>
      </c>
      <c r="B86" s="20"/>
      <c r="C86" s="1"/>
      <c r="D86" s="79"/>
      <c r="E86" s="1"/>
      <c r="F86" s="1"/>
      <c r="G86" s="20"/>
      <c r="H86" s="160" t="str">
        <f t="shared" si="13"/>
        <v/>
      </c>
      <c r="I86" s="27" t="b">
        <f t="shared" si="14"/>
        <v>0</v>
      </c>
      <c r="J86" s="80" t="str">
        <f t="shared" si="15"/>
        <v/>
      </c>
      <c r="K86" s="27" t="b">
        <f t="shared" si="10"/>
        <v>0</v>
      </c>
      <c r="L86" s="80" t="str">
        <f t="shared" si="16"/>
        <v/>
      </c>
      <c r="M86" s="27" t="b">
        <f t="shared" si="11"/>
        <v>0</v>
      </c>
      <c r="N86" s="80" t="str">
        <f t="shared" si="17"/>
        <v/>
      </c>
      <c r="O86" s="27" t="b">
        <f>IF(COUNTIF($G$13:G86,G86)&gt;1,TRUE,FALSE)</f>
        <v>0</v>
      </c>
      <c r="P86" s="80" t="str">
        <f t="shared" si="18"/>
        <v/>
      </c>
      <c r="Q86" s="28">
        <f t="shared" si="12"/>
        <v>44166</v>
      </c>
      <c r="R86" s="27" t="b">
        <f t="shared" si="19"/>
        <v>0</v>
      </c>
      <c r="S86" s="4"/>
      <c r="T86" s="4"/>
    </row>
    <row r="87" spans="1:20" s="30" customFormat="1" x14ac:dyDescent="0.25">
      <c r="A87" s="19">
        <v>75</v>
      </c>
      <c r="B87" s="20"/>
      <c r="C87" s="1"/>
      <c r="D87" s="79"/>
      <c r="E87" s="1"/>
      <c r="F87" s="1"/>
      <c r="G87" s="20"/>
      <c r="H87" s="160" t="str">
        <f t="shared" si="13"/>
        <v/>
      </c>
      <c r="I87" s="27" t="b">
        <f t="shared" si="14"/>
        <v>0</v>
      </c>
      <c r="J87" s="80" t="str">
        <f t="shared" si="15"/>
        <v/>
      </c>
      <c r="K87" s="27" t="b">
        <f t="shared" si="10"/>
        <v>0</v>
      </c>
      <c r="L87" s="80" t="str">
        <f t="shared" si="16"/>
        <v/>
      </c>
      <c r="M87" s="27" t="b">
        <f t="shared" si="11"/>
        <v>0</v>
      </c>
      <c r="N87" s="80" t="str">
        <f t="shared" si="17"/>
        <v/>
      </c>
      <c r="O87" s="27" t="b">
        <f>IF(COUNTIF($G$13:G87,G87)&gt;1,TRUE,FALSE)</f>
        <v>0</v>
      </c>
      <c r="P87" s="80" t="str">
        <f t="shared" si="18"/>
        <v/>
      </c>
      <c r="Q87" s="28">
        <f t="shared" si="12"/>
        <v>44166</v>
      </c>
      <c r="R87" s="27" t="b">
        <f t="shared" si="19"/>
        <v>0</v>
      </c>
      <c r="S87" s="4"/>
      <c r="T87" s="4"/>
    </row>
    <row r="88" spans="1:20" s="30" customFormat="1" x14ac:dyDescent="0.25">
      <c r="A88" s="19">
        <v>76</v>
      </c>
      <c r="B88" s="20"/>
      <c r="C88" s="1"/>
      <c r="D88" s="79"/>
      <c r="E88" s="1"/>
      <c r="F88" s="1"/>
      <c r="G88" s="20"/>
      <c r="H88" s="160" t="str">
        <f t="shared" si="13"/>
        <v/>
      </c>
      <c r="I88" s="27" t="b">
        <f t="shared" si="14"/>
        <v>0</v>
      </c>
      <c r="J88" s="80" t="str">
        <f t="shared" si="15"/>
        <v/>
      </c>
      <c r="K88" s="27" t="b">
        <f t="shared" si="10"/>
        <v>0</v>
      </c>
      <c r="L88" s="80" t="str">
        <f t="shared" si="16"/>
        <v/>
      </c>
      <c r="M88" s="27" t="b">
        <f t="shared" si="11"/>
        <v>0</v>
      </c>
      <c r="N88" s="80" t="str">
        <f t="shared" si="17"/>
        <v/>
      </c>
      <c r="O88" s="27" t="b">
        <f>IF(COUNTIF($G$13:G88,G88)&gt;1,TRUE,FALSE)</f>
        <v>0</v>
      </c>
      <c r="P88" s="80" t="str">
        <f t="shared" si="18"/>
        <v/>
      </c>
      <c r="Q88" s="28">
        <f t="shared" si="12"/>
        <v>44166</v>
      </c>
      <c r="R88" s="27" t="b">
        <f t="shared" si="19"/>
        <v>0</v>
      </c>
      <c r="S88" s="4"/>
      <c r="T88" s="4"/>
    </row>
    <row r="89" spans="1:20" s="30" customFormat="1" x14ac:dyDescent="0.25">
      <c r="A89" s="19">
        <v>77</v>
      </c>
      <c r="B89" s="20"/>
      <c r="C89" s="1"/>
      <c r="D89" s="79"/>
      <c r="E89" s="1"/>
      <c r="F89" s="1"/>
      <c r="G89" s="20"/>
      <c r="H89" s="160" t="str">
        <f t="shared" si="13"/>
        <v/>
      </c>
      <c r="I89" s="27" t="b">
        <f t="shared" si="14"/>
        <v>0</v>
      </c>
      <c r="J89" s="80" t="str">
        <f t="shared" si="15"/>
        <v/>
      </c>
      <c r="K89" s="27" t="b">
        <f t="shared" si="10"/>
        <v>0</v>
      </c>
      <c r="L89" s="80" t="str">
        <f t="shared" si="16"/>
        <v/>
      </c>
      <c r="M89" s="27" t="b">
        <f t="shared" si="11"/>
        <v>0</v>
      </c>
      <c r="N89" s="80" t="str">
        <f t="shared" si="17"/>
        <v/>
      </c>
      <c r="O89" s="27" t="b">
        <f>IF(COUNTIF($G$13:G89,G89)&gt;1,TRUE,FALSE)</f>
        <v>0</v>
      </c>
      <c r="P89" s="80" t="str">
        <f t="shared" si="18"/>
        <v/>
      </c>
      <c r="Q89" s="28">
        <f t="shared" si="12"/>
        <v>44166</v>
      </c>
      <c r="R89" s="27" t="b">
        <f t="shared" si="19"/>
        <v>0</v>
      </c>
      <c r="S89" s="4"/>
      <c r="T89" s="4"/>
    </row>
    <row r="90" spans="1:20" s="30" customFormat="1" x14ac:dyDescent="0.25">
      <c r="A90" s="19">
        <v>78</v>
      </c>
      <c r="B90" s="20"/>
      <c r="C90" s="1"/>
      <c r="D90" s="79"/>
      <c r="E90" s="1"/>
      <c r="F90" s="1"/>
      <c r="G90" s="20"/>
      <c r="H90" s="160" t="str">
        <f t="shared" si="13"/>
        <v/>
      </c>
      <c r="I90" s="27" t="b">
        <f t="shared" si="14"/>
        <v>0</v>
      </c>
      <c r="J90" s="80" t="str">
        <f t="shared" si="15"/>
        <v/>
      </c>
      <c r="K90" s="27" t="b">
        <f t="shared" si="10"/>
        <v>0</v>
      </c>
      <c r="L90" s="80" t="str">
        <f t="shared" si="16"/>
        <v/>
      </c>
      <c r="M90" s="27" t="b">
        <f t="shared" si="11"/>
        <v>0</v>
      </c>
      <c r="N90" s="80" t="str">
        <f t="shared" si="17"/>
        <v/>
      </c>
      <c r="O90" s="27" t="b">
        <f>IF(COUNTIF($G$13:G90,G90)&gt;1,TRUE,FALSE)</f>
        <v>0</v>
      </c>
      <c r="P90" s="80" t="str">
        <f t="shared" si="18"/>
        <v/>
      </c>
      <c r="Q90" s="28">
        <f t="shared" si="12"/>
        <v>44166</v>
      </c>
      <c r="R90" s="27" t="b">
        <f t="shared" si="19"/>
        <v>0</v>
      </c>
      <c r="S90" s="4"/>
      <c r="T90" s="4"/>
    </row>
    <row r="91" spans="1:20" s="30" customFormat="1" x14ac:dyDescent="0.25">
      <c r="A91" s="19">
        <v>79</v>
      </c>
      <c r="B91" s="20"/>
      <c r="C91" s="1"/>
      <c r="D91" s="79"/>
      <c r="E91" s="1"/>
      <c r="F91" s="1"/>
      <c r="G91" s="20"/>
      <c r="H91" s="160" t="str">
        <f t="shared" si="13"/>
        <v/>
      </c>
      <c r="I91" s="27" t="b">
        <f t="shared" si="14"/>
        <v>0</v>
      </c>
      <c r="J91" s="80" t="str">
        <f t="shared" si="15"/>
        <v/>
      </c>
      <c r="K91" s="27" t="b">
        <f t="shared" si="10"/>
        <v>0</v>
      </c>
      <c r="L91" s="80" t="str">
        <f t="shared" si="16"/>
        <v/>
      </c>
      <c r="M91" s="27" t="b">
        <f t="shared" si="11"/>
        <v>0</v>
      </c>
      <c r="N91" s="80" t="str">
        <f t="shared" si="17"/>
        <v/>
      </c>
      <c r="O91" s="27" t="b">
        <f>IF(COUNTIF($G$13:G91,G91)&gt;1,TRUE,FALSE)</f>
        <v>0</v>
      </c>
      <c r="P91" s="80" t="str">
        <f t="shared" si="18"/>
        <v/>
      </c>
      <c r="Q91" s="28">
        <f t="shared" si="12"/>
        <v>44166</v>
      </c>
      <c r="R91" s="27" t="b">
        <f t="shared" si="19"/>
        <v>0</v>
      </c>
      <c r="S91" s="4"/>
      <c r="T91" s="4"/>
    </row>
    <row r="92" spans="1:20" s="30" customFormat="1" x14ac:dyDescent="0.25">
      <c r="A92" s="19">
        <v>80</v>
      </c>
      <c r="B92" s="20"/>
      <c r="C92" s="1"/>
      <c r="D92" s="79"/>
      <c r="E92" s="1"/>
      <c r="F92" s="1"/>
      <c r="G92" s="20"/>
      <c r="H92" s="160" t="str">
        <f t="shared" si="13"/>
        <v/>
      </c>
      <c r="I92" s="27" t="b">
        <f t="shared" si="14"/>
        <v>0</v>
      </c>
      <c r="J92" s="80" t="str">
        <f t="shared" si="15"/>
        <v/>
      </c>
      <c r="K92" s="27" t="b">
        <f t="shared" si="10"/>
        <v>0</v>
      </c>
      <c r="L92" s="80" t="str">
        <f t="shared" si="16"/>
        <v/>
      </c>
      <c r="M92" s="27" t="b">
        <f t="shared" si="11"/>
        <v>0</v>
      </c>
      <c r="N92" s="80" t="str">
        <f t="shared" si="17"/>
        <v/>
      </c>
      <c r="O92" s="27" t="b">
        <f>IF(COUNTIF($G$13:G92,G92)&gt;1,TRUE,FALSE)</f>
        <v>0</v>
      </c>
      <c r="P92" s="80" t="str">
        <f t="shared" si="18"/>
        <v/>
      </c>
      <c r="Q92" s="28">
        <f t="shared" si="12"/>
        <v>44166</v>
      </c>
      <c r="R92" s="27" t="b">
        <f t="shared" si="19"/>
        <v>0</v>
      </c>
      <c r="S92" s="4"/>
      <c r="T92" s="4"/>
    </row>
    <row r="93" spans="1:20" s="30" customFormat="1" x14ac:dyDescent="0.25">
      <c r="A93" s="19">
        <v>81</v>
      </c>
      <c r="B93" s="20"/>
      <c r="C93" s="1"/>
      <c r="D93" s="79"/>
      <c r="E93" s="1"/>
      <c r="F93" s="1"/>
      <c r="G93" s="20"/>
      <c r="H93" s="160" t="str">
        <f t="shared" si="13"/>
        <v/>
      </c>
      <c r="I93" s="27" t="b">
        <f t="shared" si="14"/>
        <v>0</v>
      </c>
      <c r="J93" s="80" t="str">
        <f t="shared" si="15"/>
        <v/>
      </c>
      <c r="K93" s="27" t="b">
        <f t="shared" si="10"/>
        <v>0</v>
      </c>
      <c r="L93" s="80" t="str">
        <f t="shared" si="16"/>
        <v/>
      </c>
      <c r="M93" s="27" t="b">
        <f t="shared" si="11"/>
        <v>0</v>
      </c>
      <c r="N93" s="80" t="str">
        <f t="shared" si="17"/>
        <v/>
      </c>
      <c r="O93" s="27" t="b">
        <f>IF(COUNTIF($G$13:G93,G93)&gt;1,TRUE,FALSE)</f>
        <v>0</v>
      </c>
      <c r="P93" s="80" t="str">
        <f t="shared" si="18"/>
        <v/>
      </c>
      <c r="Q93" s="28">
        <f t="shared" si="12"/>
        <v>44166</v>
      </c>
      <c r="R93" s="27" t="b">
        <f t="shared" si="19"/>
        <v>0</v>
      </c>
      <c r="S93" s="4"/>
      <c r="T93" s="4"/>
    </row>
    <row r="94" spans="1:20" s="30" customFormat="1" x14ac:dyDescent="0.25">
      <c r="A94" s="19">
        <v>82</v>
      </c>
      <c r="B94" s="20"/>
      <c r="C94" s="1"/>
      <c r="D94" s="79"/>
      <c r="E94" s="1"/>
      <c r="F94" s="1"/>
      <c r="G94" s="20"/>
      <c r="H94" s="160" t="str">
        <f t="shared" si="13"/>
        <v/>
      </c>
      <c r="I94" s="27" t="b">
        <f t="shared" si="14"/>
        <v>0</v>
      </c>
      <c r="J94" s="80" t="str">
        <f t="shared" si="15"/>
        <v/>
      </c>
      <c r="K94" s="27" t="b">
        <f t="shared" si="10"/>
        <v>0</v>
      </c>
      <c r="L94" s="80" t="str">
        <f t="shared" si="16"/>
        <v/>
      </c>
      <c r="M94" s="27" t="b">
        <f t="shared" si="11"/>
        <v>0</v>
      </c>
      <c r="N94" s="80" t="str">
        <f t="shared" si="17"/>
        <v/>
      </c>
      <c r="O94" s="27" t="b">
        <f>IF(COUNTIF($G$13:G94,G94)&gt;1,TRUE,FALSE)</f>
        <v>0</v>
      </c>
      <c r="P94" s="80" t="str">
        <f t="shared" si="18"/>
        <v/>
      </c>
      <c r="Q94" s="28">
        <f t="shared" si="12"/>
        <v>44166</v>
      </c>
      <c r="R94" s="27" t="b">
        <f t="shared" si="19"/>
        <v>0</v>
      </c>
      <c r="S94" s="4"/>
      <c r="T94" s="4"/>
    </row>
    <row r="95" spans="1:20" s="30" customFormat="1" x14ac:dyDescent="0.25">
      <c r="A95" s="19">
        <v>83</v>
      </c>
      <c r="B95" s="20"/>
      <c r="C95" s="1"/>
      <c r="D95" s="79"/>
      <c r="E95" s="1"/>
      <c r="F95" s="1"/>
      <c r="G95" s="20"/>
      <c r="H95" s="160" t="str">
        <f t="shared" si="13"/>
        <v/>
      </c>
      <c r="I95" s="27" t="b">
        <f t="shared" si="14"/>
        <v>0</v>
      </c>
      <c r="J95" s="80" t="str">
        <f t="shared" si="15"/>
        <v/>
      </c>
      <c r="K95" s="27" t="b">
        <f t="shared" si="10"/>
        <v>0</v>
      </c>
      <c r="L95" s="80" t="str">
        <f t="shared" si="16"/>
        <v/>
      </c>
      <c r="M95" s="27" t="b">
        <f t="shared" si="11"/>
        <v>0</v>
      </c>
      <c r="N95" s="80" t="str">
        <f t="shared" si="17"/>
        <v/>
      </c>
      <c r="O95" s="27" t="b">
        <f>IF(COUNTIF($G$13:G95,G95)&gt;1,TRUE,FALSE)</f>
        <v>0</v>
      </c>
      <c r="P95" s="80" t="str">
        <f t="shared" si="18"/>
        <v/>
      </c>
      <c r="Q95" s="28">
        <f t="shared" si="12"/>
        <v>44166</v>
      </c>
      <c r="R95" s="27" t="b">
        <f t="shared" si="19"/>
        <v>0</v>
      </c>
      <c r="S95" s="4"/>
      <c r="T95" s="4"/>
    </row>
    <row r="96" spans="1:20" s="30" customFormat="1" x14ac:dyDescent="0.25">
      <c r="A96" s="19">
        <v>84</v>
      </c>
      <c r="B96" s="20"/>
      <c r="C96" s="1"/>
      <c r="D96" s="79"/>
      <c r="E96" s="1"/>
      <c r="F96" s="1"/>
      <c r="G96" s="20"/>
      <c r="H96" s="160" t="str">
        <f t="shared" si="13"/>
        <v/>
      </c>
      <c r="I96" s="27" t="b">
        <f t="shared" si="14"/>
        <v>0</v>
      </c>
      <c r="J96" s="80" t="str">
        <f t="shared" si="15"/>
        <v/>
      </c>
      <c r="K96" s="27" t="b">
        <f t="shared" si="10"/>
        <v>0</v>
      </c>
      <c r="L96" s="80" t="str">
        <f t="shared" si="16"/>
        <v/>
      </c>
      <c r="M96" s="27" t="b">
        <f t="shared" si="11"/>
        <v>0</v>
      </c>
      <c r="N96" s="80" t="str">
        <f t="shared" si="17"/>
        <v/>
      </c>
      <c r="O96" s="27" t="b">
        <f>IF(COUNTIF($G$13:G96,G96)&gt;1,TRUE,FALSE)</f>
        <v>0</v>
      </c>
      <c r="P96" s="80" t="str">
        <f t="shared" si="18"/>
        <v/>
      </c>
      <c r="Q96" s="28">
        <f t="shared" si="12"/>
        <v>44166</v>
      </c>
      <c r="R96" s="27" t="b">
        <f t="shared" si="19"/>
        <v>0</v>
      </c>
      <c r="S96" s="4"/>
      <c r="T96" s="4"/>
    </row>
    <row r="97" spans="1:20" s="30" customFormat="1" x14ac:dyDescent="0.25">
      <c r="A97" s="19">
        <v>85</v>
      </c>
      <c r="B97" s="20"/>
      <c r="C97" s="1"/>
      <c r="D97" s="79"/>
      <c r="E97" s="1"/>
      <c r="F97" s="1"/>
      <c r="G97" s="20"/>
      <c r="H97" s="160" t="str">
        <f t="shared" si="13"/>
        <v/>
      </c>
      <c r="I97" s="27" t="b">
        <f t="shared" si="14"/>
        <v>0</v>
      </c>
      <c r="J97" s="80" t="str">
        <f t="shared" si="15"/>
        <v/>
      </c>
      <c r="K97" s="27" t="b">
        <f t="shared" si="10"/>
        <v>0</v>
      </c>
      <c r="L97" s="80" t="str">
        <f t="shared" si="16"/>
        <v/>
      </c>
      <c r="M97" s="27" t="b">
        <f t="shared" si="11"/>
        <v>0</v>
      </c>
      <c r="N97" s="80" t="str">
        <f t="shared" si="17"/>
        <v/>
      </c>
      <c r="O97" s="27" t="b">
        <f>IF(COUNTIF($G$13:G97,G97)&gt;1,TRUE,FALSE)</f>
        <v>0</v>
      </c>
      <c r="P97" s="80" t="str">
        <f t="shared" si="18"/>
        <v/>
      </c>
      <c r="Q97" s="28">
        <f t="shared" si="12"/>
        <v>44166</v>
      </c>
      <c r="R97" s="27" t="b">
        <f t="shared" si="19"/>
        <v>0</v>
      </c>
      <c r="S97" s="4"/>
      <c r="T97" s="4"/>
    </row>
    <row r="98" spans="1:20" s="30" customFormat="1" x14ac:dyDescent="0.25">
      <c r="A98" s="19">
        <v>86</v>
      </c>
      <c r="B98" s="20"/>
      <c r="C98" s="1"/>
      <c r="D98" s="79"/>
      <c r="E98" s="1"/>
      <c r="F98" s="1"/>
      <c r="G98" s="20"/>
      <c r="H98" s="160" t="str">
        <f t="shared" si="13"/>
        <v/>
      </c>
      <c r="I98" s="27" t="b">
        <f t="shared" si="14"/>
        <v>0</v>
      </c>
      <c r="J98" s="80" t="str">
        <f t="shared" si="15"/>
        <v/>
      </c>
      <c r="K98" s="27" t="b">
        <f t="shared" si="10"/>
        <v>0</v>
      </c>
      <c r="L98" s="80" t="str">
        <f t="shared" si="16"/>
        <v/>
      </c>
      <c r="M98" s="27" t="b">
        <f t="shared" si="11"/>
        <v>0</v>
      </c>
      <c r="N98" s="80" t="str">
        <f t="shared" si="17"/>
        <v/>
      </c>
      <c r="O98" s="27" t="b">
        <f>IF(COUNTIF($G$13:G98,G98)&gt;1,TRUE,FALSE)</f>
        <v>0</v>
      </c>
      <c r="P98" s="80" t="str">
        <f t="shared" si="18"/>
        <v/>
      </c>
      <c r="Q98" s="28">
        <f t="shared" si="12"/>
        <v>44166</v>
      </c>
      <c r="R98" s="27" t="b">
        <f t="shared" si="19"/>
        <v>0</v>
      </c>
      <c r="S98" s="4"/>
      <c r="T98" s="4"/>
    </row>
    <row r="99" spans="1:20" s="30" customFormat="1" x14ac:dyDescent="0.25">
      <c r="A99" s="19">
        <v>87</v>
      </c>
      <c r="B99" s="20"/>
      <c r="C99" s="1"/>
      <c r="D99" s="79"/>
      <c r="E99" s="1"/>
      <c r="F99" s="1"/>
      <c r="G99" s="20"/>
      <c r="H99" s="160" t="str">
        <f t="shared" si="13"/>
        <v/>
      </c>
      <c r="I99" s="27" t="b">
        <f t="shared" si="14"/>
        <v>0</v>
      </c>
      <c r="J99" s="80" t="str">
        <f t="shared" si="15"/>
        <v/>
      </c>
      <c r="K99" s="27" t="b">
        <f t="shared" si="10"/>
        <v>0</v>
      </c>
      <c r="L99" s="80" t="str">
        <f t="shared" si="16"/>
        <v/>
      </c>
      <c r="M99" s="27" t="b">
        <f t="shared" si="11"/>
        <v>0</v>
      </c>
      <c r="N99" s="80" t="str">
        <f t="shared" si="17"/>
        <v/>
      </c>
      <c r="O99" s="27" t="b">
        <f>IF(COUNTIF($G$13:G99,G99)&gt;1,TRUE,FALSE)</f>
        <v>0</v>
      </c>
      <c r="P99" s="80" t="str">
        <f t="shared" si="18"/>
        <v/>
      </c>
      <c r="Q99" s="28">
        <f t="shared" si="12"/>
        <v>44166</v>
      </c>
      <c r="R99" s="27" t="b">
        <f t="shared" si="19"/>
        <v>0</v>
      </c>
      <c r="S99" s="4"/>
      <c r="T99" s="4"/>
    </row>
    <row r="100" spans="1:20" s="30" customFormat="1" x14ac:dyDescent="0.25">
      <c r="A100" s="19">
        <v>88</v>
      </c>
      <c r="B100" s="20"/>
      <c r="C100" s="1"/>
      <c r="D100" s="79"/>
      <c r="E100" s="1"/>
      <c r="F100" s="1"/>
      <c r="G100" s="20"/>
      <c r="H100" s="160" t="str">
        <f t="shared" si="13"/>
        <v/>
      </c>
      <c r="I100" s="27" t="b">
        <f t="shared" si="14"/>
        <v>0</v>
      </c>
      <c r="J100" s="80" t="str">
        <f t="shared" si="15"/>
        <v/>
      </c>
      <c r="K100" s="27" t="b">
        <f t="shared" si="10"/>
        <v>0</v>
      </c>
      <c r="L100" s="80" t="str">
        <f t="shared" si="16"/>
        <v/>
      </c>
      <c r="M100" s="27" t="b">
        <f t="shared" si="11"/>
        <v>0</v>
      </c>
      <c r="N100" s="80" t="str">
        <f t="shared" si="17"/>
        <v/>
      </c>
      <c r="O100" s="27" t="b">
        <f>IF(COUNTIF($G$13:G100,G100)&gt;1,TRUE,FALSE)</f>
        <v>0</v>
      </c>
      <c r="P100" s="80" t="str">
        <f t="shared" si="18"/>
        <v/>
      </c>
      <c r="Q100" s="28">
        <f t="shared" si="12"/>
        <v>44166</v>
      </c>
      <c r="R100" s="27" t="b">
        <f t="shared" si="19"/>
        <v>0</v>
      </c>
      <c r="S100" s="4"/>
      <c r="T100" s="4"/>
    </row>
    <row r="101" spans="1:20" s="30" customFormat="1" x14ac:dyDescent="0.25">
      <c r="A101" s="19">
        <v>89</v>
      </c>
      <c r="B101" s="20"/>
      <c r="C101" s="1"/>
      <c r="D101" s="79"/>
      <c r="E101" s="1"/>
      <c r="F101" s="1"/>
      <c r="G101" s="20"/>
      <c r="H101" s="160" t="str">
        <f t="shared" si="13"/>
        <v/>
      </c>
      <c r="I101" s="27" t="b">
        <f t="shared" si="14"/>
        <v>0</v>
      </c>
      <c r="J101" s="80" t="str">
        <f t="shared" si="15"/>
        <v/>
      </c>
      <c r="K101" s="27" t="b">
        <f t="shared" si="10"/>
        <v>0</v>
      </c>
      <c r="L101" s="80" t="str">
        <f t="shared" si="16"/>
        <v/>
      </c>
      <c r="M101" s="27" t="b">
        <f t="shared" si="11"/>
        <v>0</v>
      </c>
      <c r="N101" s="80" t="str">
        <f t="shared" si="17"/>
        <v/>
      </c>
      <c r="O101" s="27" t="b">
        <f>IF(COUNTIF($G$13:G101,G101)&gt;1,TRUE,FALSE)</f>
        <v>0</v>
      </c>
      <c r="P101" s="80" t="str">
        <f t="shared" si="18"/>
        <v/>
      </c>
      <c r="Q101" s="28">
        <f t="shared" si="12"/>
        <v>44166</v>
      </c>
      <c r="R101" s="27" t="b">
        <f t="shared" si="19"/>
        <v>0</v>
      </c>
      <c r="S101" s="4"/>
      <c r="T101" s="4"/>
    </row>
    <row r="102" spans="1:20" s="30" customFormat="1" x14ac:dyDescent="0.25">
      <c r="A102" s="19">
        <v>90</v>
      </c>
      <c r="B102" s="20"/>
      <c r="C102" s="1"/>
      <c r="D102" s="79"/>
      <c r="E102" s="1"/>
      <c r="F102" s="1"/>
      <c r="G102" s="20"/>
      <c r="H102" s="160" t="str">
        <f t="shared" si="13"/>
        <v/>
      </c>
      <c r="I102" s="27" t="b">
        <f t="shared" si="14"/>
        <v>0</v>
      </c>
      <c r="J102" s="80" t="str">
        <f t="shared" si="15"/>
        <v/>
      </c>
      <c r="K102" s="27" t="b">
        <f t="shared" si="10"/>
        <v>0</v>
      </c>
      <c r="L102" s="80" t="str">
        <f t="shared" si="16"/>
        <v/>
      </c>
      <c r="M102" s="27" t="b">
        <f t="shared" si="11"/>
        <v>0</v>
      </c>
      <c r="N102" s="80" t="str">
        <f t="shared" si="17"/>
        <v/>
      </c>
      <c r="O102" s="27" t="b">
        <f>IF(COUNTIF($G$13:G102,G102)&gt;1,TRUE,FALSE)</f>
        <v>0</v>
      </c>
      <c r="P102" s="80" t="str">
        <f t="shared" si="18"/>
        <v/>
      </c>
      <c r="Q102" s="28">
        <f t="shared" si="12"/>
        <v>44166</v>
      </c>
      <c r="R102" s="27" t="b">
        <f t="shared" si="19"/>
        <v>0</v>
      </c>
      <c r="S102" s="4"/>
      <c r="T102" s="4"/>
    </row>
    <row r="103" spans="1:20" s="30" customFormat="1" x14ac:dyDescent="0.25">
      <c r="A103" s="19">
        <v>91</v>
      </c>
      <c r="B103" s="20"/>
      <c r="C103" s="1"/>
      <c r="D103" s="79"/>
      <c r="E103" s="1"/>
      <c r="F103" s="1"/>
      <c r="G103" s="20"/>
      <c r="H103" s="160" t="str">
        <f t="shared" si="13"/>
        <v/>
      </c>
      <c r="I103" s="27" t="b">
        <f t="shared" si="14"/>
        <v>0</v>
      </c>
      <c r="J103" s="80" t="str">
        <f t="shared" si="15"/>
        <v/>
      </c>
      <c r="K103" s="27" t="b">
        <f t="shared" si="10"/>
        <v>0</v>
      </c>
      <c r="L103" s="80" t="str">
        <f t="shared" si="16"/>
        <v/>
      </c>
      <c r="M103" s="27" t="b">
        <f t="shared" si="11"/>
        <v>0</v>
      </c>
      <c r="N103" s="80" t="str">
        <f t="shared" si="17"/>
        <v/>
      </c>
      <c r="O103" s="27" t="b">
        <f>IF(COUNTIF($G$13:G103,G103)&gt;1,TRUE,FALSE)</f>
        <v>0</v>
      </c>
      <c r="P103" s="80" t="str">
        <f t="shared" si="18"/>
        <v/>
      </c>
      <c r="Q103" s="28">
        <f t="shared" si="12"/>
        <v>44166</v>
      </c>
      <c r="R103" s="27" t="b">
        <f t="shared" si="19"/>
        <v>0</v>
      </c>
      <c r="S103" s="4"/>
      <c r="T103" s="4"/>
    </row>
    <row r="104" spans="1:20" s="30" customFormat="1" x14ac:dyDescent="0.25">
      <c r="A104" s="19">
        <v>92</v>
      </c>
      <c r="B104" s="20"/>
      <c r="C104" s="1"/>
      <c r="D104" s="79"/>
      <c r="E104" s="1"/>
      <c r="F104" s="1"/>
      <c r="G104" s="20"/>
      <c r="H104" s="160" t="str">
        <f t="shared" si="13"/>
        <v/>
      </c>
      <c r="I104" s="27" t="b">
        <f t="shared" si="14"/>
        <v>0</v>
      </c>
      <c r="J104" s="80" t="str">
        <f t="shared" si="15"/>
        <v/>
      </c>
      <c r="K104" s="27" t="b">
        <f t="shared" si="10"/>
        <v>0</v>
      </c>
      <c r="L104" s="80" t="str">
        <f t="shared" si="16"/>
        <v/>
      </c>
      <c r="M104" s="27" t="b">
        <f t="shared" si="11"/>
        <v>0</v>
      </c>
      <c r="N104" s="80" t="str">
        <f t="shared" si="17"/>
        <v/>
      </c>
      <c r="O104" s="27" t="b">
        <f>IF(COUNTIF($G$13:G104,G104)&gt;1,TRUE,FALSE)</f>
        <v>0</v>
      </c>
      <c r="P104" s="80" t="str">
        <f t="shared" si="18"/>
        <v/>
      </c>
      <c r="Q104" s="28">
        <f t="shared" si="12"/>
        <v>44166</v>
      </c>
      <c r="R104" s="27" t="b">
        <f t="shared" si="19"/>
        <v>0</v>
      </c>
      <c r="S104" s="4"/>
      <c r="T104" s="4"/>
    </row>
    <row r="105" spans="1:20" s="30" customFormat="1" x14ac:dyDescent="0.25">
      <c r="A105" s="19">
        <v>93</v>
      </c>
      <c r="B105" s="20"/>
      <c r="C105" s="1"/>
      <c r="D105" s="79"/>
      <c r="E105" s="1"/>
      <c r="F105" s="1"/>
      <c r="G105" s="20"/>
      <c r="H105" s="160" t="str">
        <f t="shared" si="13"/>
        <v/>
      </c>
      <c r="I105" s="27" t="b">
        <f t="shared" si="14"/>
        <v>0</v>
      </c>
      <c r="J105" s="80" t="str">
        <f t="shared" si="15"/>
        <v/>
      </c>
      <c r="K105" s="27" t="b">
        <f t="shared" si="10"/>
        <v>0</v>
      </c>
      <c r="L105" s="80" t="str">
        <f t="shared" si="16"/>
        <v/>
      </c>
      <c r="M105" s="27" t="b">
        <f t="shared" si="11"/>
        <v>0</v>
      </c>
      <c r="N105" s="80" t="str">
        <f t="shared" si="17"/>
        <v/>
      </c>
      <c r="O105" s="27" t="b">
        <f>IF(COUNTIF($G$13:G105,G105)&gt;1,TRUE,FALSE)</f>
        <v>0</v>
      </c>
      <c r="P105" s="80" t="str">
        <f t="shared" si="18"/>
        <v/>
      </c>
      <c r="Q105" s="28">
        <f t="shared" si="12"/>
        <v>44166</v>
      </c>
      <c r="R105" s="27" t="b">
        <f t="shared" si="19"/>
        <v>0</v>
      </c>
      <c r="S105" s="4"/>
      <c r="T105" s="4"/>
    </row>
    <row r="106" spans="1:20" s="30" customFormat="1" x14ac:dyDescent="0.25">
      <c r="A106" s="19">
        <v>94</v>
      </c>
      <c r="B106" s="20"/>
      <c r="C106" s="1"/>
      <c r="D106" s="79"/>
      <c r="E106" s="1"/>
      <c r="F106" s="1"/>
      <c r="G106" s="20"/>
      <c r="H106" s="160" t="str">
        <f t="shared" si="13"/>
        <v/>
      </c>
      <c r="I106" s="27" t="b">
        <f t="shared" si="14"/>
        <v>0</v>
      </c>
      <c r="J106" s="80" t="str">
        <f t="shared" si="15"/>
        <v/>
      </c>
      <c r="K106" s="27" t="b">
        <f t="shared" si="10"/>
        <v>0</v>
      </c>
      <c r="L106" s="80" t="str">
        <f t="shared" si="16"/>
        <v/>
      </c>
      <c r="M106" s="27" t="b">
        <f t="shared" si="11"/>
        <v>0</v>
      </c>
      <c r="N106" s="80" t="str">
        <f t="shared" si="17"/>
        <v/>
      </c>
      <c r="O106" s="27" t="b">
        <f>IF(COUNTIF($G$13:G106,G106)&gt;1,TRUE,FALSE)</f>
        <v>0</v>
      </c>
      <c r="P106" s="80" t="str">
        <f t="shared" si="18"/>
        <v/>
      </c>
      <c r="Q106" s="28">
        <f t="shared" si="12"/>
        <v>44166</v>
      </c>
      <c r="R106" s="27" t="b">
        <f t="shared" si="19"/>
        <v>0</v>
      </c>
      <c r="S106" s="4"/>
      <c r="T106" s="4"/>
    </row>
    <row r="107" spans="1:20" s="30" customFormat="1" x14ac:dyDescent="0.25">
      <c r="A107" s="19">
        <v>95</v>
      </c>
      <c r="B107" s="20"/>
      <c r="C107" s="1"/>
      <c r="D107" s="79"/>
      <c r="E107" s="1"/>
      <c r="F107" s="1"/>
      <c r="G107" s="20"/>
      <c r="H107" s="160" t="str">
        <f t="shared" si="13"/>
        <v/>
      </c>
      <c r="I107" s="27" t="b">
        <f t="shared" si="14"/>
        <v>0</v>
      </c>
      <c r="J107" s="80" t="str">
        <f t="shared" si="15"/>
        <v/>
      </c>
      <c r="K107" s="27" t="b">
        <f t="shared" si="10"/>
        <v>0</v>
      </c>
      <c r="L107" s="80" t="str">
        <f t="shared" si="16"/>
        <v/>
      </c>
      <c r="M107" s="27" t="b">
        <f t="shared" si="11"/>
        <v>0</v>
      </c>
      <c r="N107" s="80" t="str">
        <f t="shared" si="17"/>
        <v/>
      </c>
      <c r="O107" s="27" t="b">
        <f>IF(COUNTIF($G$13:G107,G107)&gt;1,TRUE,FALSE)</f>
        <v>0</v>
      </c>
      <c r="P107" s="80" t="str">
        <f t="shared" si="18"/>
        <v/>
      </c>
      <c r="Q107" s="28">
        <f t="shared" si="12"/>
        <v>44166</v>
      </c>
      <c r="R107" s="27" t="b">
        <f t="shared" si="19"/>
        <v>0</v>
      </c>
      <c r="S107" s="4"/>
      <c r="T107" s="4"/>
    </row>
    <row r="108" spans="1:20" s="30" customFormat="1" x14ac:dyDescent="0.25">
      <c r="A108" s="19">
        <v>96</v>
      </c>
      <c r="B108" s="20"/>
      <c r="C108" s="1"/>
      <c r="D108" s="79"/>
      <c r="E108" s="1"/>
      <c r="F108" s="1"/>
      <c r="G108" s="20"/>
      <c r="H108" s="160" t="str">
        <f t="shared" si="13"/>
        <v/>
      </c>
      <c r="I108" s="27" t="b">
        <f t="shared" si="14"/>
        <v>0</v>
      </c>
      <c r="J108" s="80" t="str">
        <f t="shared" si="15"/>
        <v/>
      </c>
      <c r="K108" s="27" t="b">
        <f t="shared" si="10"/>
        <v>0</v>
      </c>
      <c r="L108" s="80" t="str">
        <f t="shared" si="16"/>
        <v/>
      </c>
      <c r="M108" s="27" t="b">
        <f t="shared" si="11"/>
        <v>0</v>
      </c>
      <c r="N108" s="80" t="str">
        <f t="shared" si="17"/>
        <v/>
      </c>
      <c r="O108" s="27" t="b">
        <f>IF(COUNTIF($G$13:G108,G108)&gt;1,TRUE,FALSE)</f>
        <v>0</v>
      </c>
      <c r="P108" s="80" t="str">
        <f t="shared" si="18"/>
        <v/>
      </c>
      <c r="Q108" s="28">
        <f t="shared" si="12"/>
        <v>44166</v>
      </c>
      <c r="R108" s="27" t="b">
        <f t="shared" si="19"/>
        <v>0</v>
      </c>
      <c r="S108" s="4"/>
      <c r="T108" s="4"/>
    </row>
    <row r="109" spans="1:20" s="30" customFormat="1" x14ac:dyDescent="0.25">
      <c r="A109" s="19">
        <v>97</v>
      </c>
      <c r="B109" s="20"/>
      <c r="C109" s="1"/>
      <c r="D109" s="79"/>
      <c r="E109" s="1"/>
      <c r="F109" s="1"/>
      <c r="G109" s="20"/>
      <c r="H109" s="160" t="str">
        <f t="shared" si="13"/>
        <v/>
      </c>
      <c r="I109" s="27" t="b">
        <f t="shared" si="14"/>
        <v>0</v>
      </c>
      <c r="J109" s="80" t="str">
        <f t="shared" si="15"/>
        <v/>
      </c>
      <c r="K109" s="27" t="b">
        <f t="shared" si="10"/>
        <v>0</v>
      </c>
      <c r="L109" s="80" t="str">
        <f t="shared" si="16"/>
        <v/>
      </c>
      <c r="M109" s="27" t="b">
        <f t="shared" si="11"/>
        <v>0</v>
      </c>
      <c r="N109" s="80" t="str">
        <f t="shared" si="17"/>
        <v/>
      </c>
      <c r="O109" s="27" t="b">
        <f>IF(COUNTIF($G$13:G109,G109)&gt;1,TRUE,FALSE)</f>
        <v>0</v>
      </c>
      <c r="P109" s="80" t="str">
        <f t="shared" si="18"/>
        <v/>
      </c>
      <c r="Q109" s="28">
        <f t="shared" si="12"/>
        <v>44166</v>
      </c>
      <c r="R109" s="27" t="b">
        <f t="shared" si="19"/>
        <v>0</v>
      </c>
      <c r="S109" s="4"/>
      <c r="T109" s="4"/>
    </row>
    <row r="110" spans="1:20" s="30" customFormat="1" x14ac:dyDescent="0.25">
      <c r="A110" s="19">
        <v>98</v>
      </c>
      <c r="B110" s="20"/>
      <c r="C110" s="1"/>
      <c r="D110" s="79"/>
      <c r="E110" s="1"/>
      <c r="F110" s="1"/>
      <c r="G110" s="20"/>
      <c r="H110" s="160" t="str">
        <f t="shared" si="13"/>
        <v/>
      </c>
      <c r="I110" s="27" t="b">
        <f t="shared" si="14"/>
        <v>0</v>
      </c>
      <c r="J110" s="80" t="str">
        <f t="shared" si="15"/>
        <v/>
      </c>
      <c r="K110" s="27" t="b">
        <f t="shared" si="10"/>
        <v>0</v>
      </c>
      <c r="L110" s="80" t="str">
        <f t="shared" si="16"/>
        <v/>
      </c>
      <c r="M110" s="27" t="b">
        <f t="shared" si="11"/>
        <v>0</v>
      </c>
      <c r="N110" s="80" t="str">
        <f t="shared" si="17"/>
        <v/>
      </c>
      <c r="O110" s="27" t="b">
        <f>IF(COUNTIF($G$13:G110,G110)&gt;1,TRUE,FALSE)</f>
        <v>0</v>
      </c>
      <c r="P110" s="80" t="str">
        <f t="shared" si="18"/>
        <v/>
      </c>
      <c r="Q110" s="28">
        <f t="shared" si="12"/>
        <v>44166</v>
      </c>
      <c r="R110" s="27" t="b">
        <f t="shared" si="19"/>
        <v>0</v>
      </c>
      <c r="S110" s="4"/>
      <c r="T110" s="4"/>
    </row>
    <row r="111" spans="1:20" s="30" customFormat="1" x14ac:dyDescent="0.25">
      <c r="A111" s="19">
        <v>99</v>
      </c>
      <c r="B111" s="20"/>
      <c r="C111" s="1"/>
      <c r="D111" s="79"/>
      <c r="E111" s="1"/>
      <c r="F111" s="1"/>
      <c r="G111" s="20"/>
      <c r="H111" s="160" t="str">
        <f t="shared" si="13"/>
        <v/>
      </c>
      <c r="I111" s="27" t="b">
        <f t="shared" si="14"/>
        <v>0</v>
      </c>
      <c r="J111" s="80" t="str">
        <f t="shared" si="15"/>
        <v/>
      </c>
      <c r="K111" s="27" t="b">
        <f t="shared" si="10"/>
        <v>0</v>
      </c>
      <c r="L111" s="80" t="str">
        <f t="shared" si="16"/>
        <v/>
      </c>
      <c r="M111" s="27" t="b">
        <f t="shared" si="11"/>
        <v>0</v>
      </c>
      <c r="N111" s="80" t="str">
        <f t="shared" si="17"/>
        <v/>
      </c>
      <c r="O111" s="27" t="b">
        <f>IF(COUNTIF($G$13:G111,G111)&gt;1,TRUE,FALSE)</f>
        <v>0</v>
      </c>
      <c r="P111" s="80" t="str">
        <f t="shared" si="18"/>
        <v/>
      </c>
      <c r="Q111" s="28">
        <f t="shared" si="12"/>
        <v>44166</v>
      </c>
      <c r="R111" s="27" t="b">
        <f t="shared" si="19"/>
        <v>0</v>
      </c>
      <c r="S111" s="4"/>
      <c r="T111" s="4"/>
    </row>
    <row r="112" spans="1:20" s="30" customFormat="1" x14ac:dyDescent="0.25">
      <c r="A112" s="19">
        <v>100</v>
      </c>
      <c r="B112" s="20"/>
      <c r="C112" s="1"/>
      <c r="D112" s="79"/>
      <c r="E112" s="1"/>
      <c r="F112" s="1"/>
      <c r="G112" s="20"/>
      <c r="H112" s="160" t="str">
        <f t="shared" si="13"/>
        <v/>
      </c>
      <c r="I112" s="27" t="b">
        <f t="shared" si="14"/>
        <v>0</v>
      </c>
      <c r="J112" s="80" t="str">
        <f t="shared" si="15"/>
        <v/>
      </c>
      <c r="K112" s="27" t="b">
        <f t="shared" si="10"/>
        <v>0</v>
      </c>
      <c r="L112" s="80" t="str">
        <f t="shared" si="16"/>
        <v/>
      </c>
      <c r="M112" s="27" t="b">
        <f t="shared" si="11"/>
        <v>0</v>
      </c>
      <c r="N112" s="80" t="str">
        <f t="shared" si="17"/>
        <v/>
      </c>
      <c r="O112" s="27" t="b">
        <f>IF(COUNTIF($G$13:G112,G112)&gt;1,TRUE,FALSE)</f>
        <v>0</v>
      </c>
      <c r="P112" s="80" t="str">
        <f t="shared" si="18"/>
        <v/>
      </c>
      <c r="Q112" s="28">
        <f t="shared" si="12"/>
        <v>44166</v>
      </c>
      <c r="R112" s="27" t="b">
        <f t="shared" si="19"/>
        <v>0</v>
      </c>
      <c r="S112" s="4"/>
      <c r="T112" s="4"/>
    </row>
    <row r="113" spans="1:20" s="30" customFormat="1" x14ac:dyDescent="0.25">
      <c r="A113" s="19">
        <v>101</v>
      </c>
      <c r="B113" s="20"/>
      <c r="C113" s="1"/>
      <c r="D113" s="79"/>
      <c r="E113" s="1"/>
      <c r="F113" s="1"/>
      <c r="G113" s="20"/>
      <c r="H113" s="160" t="str">
        <f t="shared" si="13"/>
        <v/>
      </c>
      <c r="I113" s="27" t="b">
        <f t="shared" si="14"/>
        <v>0</v>
      </c>
      <c r="J113" s="80" t="str">
        <f t="shared" si="15"/>
        <v/>
      </c>
      <c r="K113" s="27" t="b">
        <f t="shared" si="10"/>
        <v>0</v>
      </c>
      <c r="L113" s="80" t="str">
        <f t="shared" si="16"/>
        <v/>
      </c>
      <c r="M113" s="27" t="b">
        <f t="shared" si="11"/>
        <v>0</v>
      </c>
      <c r="N113" s="80" t="str">
        <f t="shared" si="17"/>
        <v/>
      </c>
      <c r="O113" s="27" t="b">
        <f>IF(COUNTIF($G$13:G113,G113)&gt;1,TRUE,FALSE)</f>
        <v>0</v>
      </c>
      <c r="P113" s="80" t="str">
        <f t="shared" si="18"/>
        <v/>
      </c>
      <c r="Q113" s="28">
        <f t="shared" si="12"/>
        <v>44166</v>
      </c>
      <c r="R113" s="27" t="b">
        <f t="shared" si="19"/>
        <v>0</v>
      </c>
      <c r="S113" s="4"/>
      <c r="T113" s="4"/>
    </row>
    <row r="114" spans="1:20" s="30" customFormat="1" x14ac:dyDescent="0.25">
      <c r="A114" s="19">
        <v>102</v>
      </c>
      <c r="B114" s="20"/>
      <c r="C114" s="1"/>
      <c r="D114" s="79"/>
      <c r="E114" s="1"/>
      <c r="F114" s="1"/>
      <c r="G114" s="20"/>
      <c r="H114" s="160" t="str">
        <f t="shared" si="13"/>
        <v/>
      </c>
      <c r="I114" s="27" t="b">
        <f t="shared" si="14"/>
        <v>0</v>
      </c>
      <c r="J114" s="80" t="str">
        <f t="shared" si="15"/>
        <v/>
      </c>
      <c r="K114" s="27" t="b">
        <f t="shared" si="10"/>
        <v>0</v>
      </c>
      <c r="L114" s="80" t="str">
        <f t="shared" si="16"/>
        <v/>
      </c>
      <c r="M114" s="27" t="b">
        <f t="shared" si="11"/>
        <v>0</v>
      </c>
      <c r="N114" s="80" t="str">
        <f t="shared" si="17"/>
        <v/>
      </c>
      <c r="O114" s="27" t="b">
        <f>IF(COUNTIF($G$13:G114,G114)&gt;1,TRUE,FALSE)</f>
        <v>0</v>
      </c>
      <c r="P114" s="80" t="str">
        <f t="shared" si="18"/>
        <v/>
      </c>
      <c r="Q114" s="28">
        <f t="shared" si="12"/>
        <v>44166</v>
      </c>
      <c r="R114" s="27" t="b">
        <f t="shared" si="19"/>
        <v>0</v>
      </c>
      <c r="S114" s="4"/>
      <c r="T114" s="4"/>
    </row>
    <row r="115" spans="1:20" s="30" customFormat="1" x14ac:dyDescent="0.25">
      <c r="A115" s="19">
        <v>103</v>
      </c>
      <c r="B115" s="20"/>
      <c r="C115" s="1"/>
      <c r="D115" s="79"/>
      <c r="E115" s="1"/>
      <c r="F115" s="1"/>
      <c r="G115" s="20"/>
      <c r="H115" s="160" t="str">
        <f t="shared" si="13"/>
        <v/>
      </c>
      <c r="I115" s="27" t="b">
        <f t="shared" si="14"/>
        <v>0</v>
      </c>
      <c r="J115" s="80" t="str">
        <f t="shared" si="15"/>
        <v/>
      </c>
      <c r="K115" s="27" t="b">
        <f t="shared" si="10"/>
        <v>0</v>
      </c>
      <c r="L115" s="80" t="str">
        <f t="shared" si="16"/>
        <v/>
      </c>
      <c r="M115" s="27" t="b">
        <f t="shared" si="11"/>
        <v>0</v>
      </c>
      <c r="N115" s="80" t="str">
        <f t="shared" si="17"/>
        <v/>
      </c>
      <c r="O115" s="27" t="b">
        <f>IF(COUNTIF($G$13:G115,G115)&gt;1,TRUE,FALSE)</f>
        <v>0</v>
      </c>
      <c r="P115" s="80" t="str">
        <f t="shared" si="18"/>
        <v/>
      </c>
      <c r="Q115" s="28">
        <f t="shared" si="12"/>
        <v>44166</v>
      </c>
      <c r="R115" s="27" t="b">
        <f t="shared" si="19"/>
        <v>0</v>
      </c>
      <c r="S115" s="4"/>
      <c r="T115" s="4"/>
    </row>
    <row r="116" spans="1:20" s="30" customFormat="1" x14ac:dyDescent="0.25">
      <c r="A116" s="19">
        <v>104</v>
      </c>
      <c r="B116" s="20"/>
      <c r="C116" s="1"/>
      <c r="D116" s="79"/>
      <c r="E116" s="1"/>
      <c r="F116" s="1"/>
      <c r="G116" s="20"/>
      <c r="H116" s="160" t="str">
        <f t="shared" si="13"/>
        <v/>
      </c>
      <c r="I116" s="27" t="b">
        <f t="shared" si="14"/>
        <v>0</v>
      </c>
      <c r="J116" s="80" t="str">
        <f t="shared" si="15"/>
        <v/>
      </c>
      <c r="K116" s="27" t="b">
        <f t="shared" si="10"/>
        <v>0</v>
      </c>
      <c r="L116" s="80" t="str">
        <f t="shared" si="16"/>
        <v/>
      </c>
      <c r="M116" s="27" t="b">
        <f t="shared" si="11"/>
        <v>0</v>
      </c>
      <c r="N116" s="80" t="str">
        <f t="shared" si="17"/>
        <v/>
      </c>
      <c r="O116" s="27" t="b">
        <f>IF(COUNTIF($G$13:G116,G116)&gt;1,TRUE,FALSE)</f>
        <v>0</v>
      </c>
      <c r="P116" s="80" t="str">
        <f t="shared" si="18"/>
        <v/>
      </c>
      <c r="Q116" s="28">
        <f t="shared" si="12"/>
        <v>44166</v>
      </c>
      <c r="R116" s="27" t="b">
        <f t="shared" si="19"/>
        <v>0</v>
      </c>
      <c r="S116" s="4"/>
      <c r="T116" s="4"/>
    </row>
    <row r="117" spans="1:20" s="30" customFormat="1" x14ac:dyDescent="0.25">
      <c r="A117" s="19">
        <v>105</v>
      </c>
      <c r="B117" s="20"/>
      <c r="C117" s="1"/>
      <c r="D117" s="79"/>
      <c r="E117" s="1"/>
      <c r="F117" s="1"/>
      <c r="G117" s="20"/>
      <c r="H117" s="160" t="str">
        <f t="shared" si="13"/>
        <v/>
      </c>
      <c r="I117" s="27" t="b">
        <f t="shared" si="14"/>
        <v>0</v>
      </c>
      <c r="J117" s="80" t="str">
        <f t="shared" si="15"/>
        <v/>
      </c>
      <c r="K117" s="27" t="b">
        <f t="shared" si="10"/>
        <v>0</v>
      </c>
      <c r="L117" s="80" t="str">
        <f t="shared" si="16"/>
        <v/>
      </c>
      <c r="M117" s="27" t="b">
        <f t="shared" si="11"/>
        <v>0</v>
      </c>
      <c r="N117" s="80" t="str">
        <f t="shared" si="17"/>
        <v/>
      </c>
      <c r="O117" s="27" t="b">
        <f>IF(COUNTIF($G$13:G117,G117)&gt;1,TRUE,FALSE)</f>
        <v>0</v>
      </c>
      <c r="P117" s="80" t="str">
        <f t="shared" si="18"/>
        <v/>
      </c>
      <c r="Q117" s="28">
        <f t="shared" si="12"/>
        <v>44166</v>
      </c>
      <c r="R117" s="27" t="b">
        <f t="shared" si="19"/>
        <v>0</v>
      </c>
      <c r="S117" s="4"/>
      <c r="T117" s="4"/>
    </row>
    <row r="118" spans="1:20" s="30" customFormat="1" x14ac:dyDescent="0.25">
      <c r="A118" s="19">
        <v>106</v>
      </c>
      <c r="B118" s="20"/>
      <c r="C118" s="1"/>
      <c r="D118" s="79"/>
      <c r="E118" s="1"/>
      <c r="F118" s="1"/>
      <c r="G118" s="20"/>
      <c r="H118" s="160" t="str">
        <f t="shared" si="13"/>
        <v/>
      </c>
      <c r="I118" s="27" t="b">
        <f t="shared" si="14"/>
        <v>0</v>
      </c>
      <c r="J118" s="80" t="str">
        <f t="shared" si="15"/>
        <v/>
      </c>
      <c r="K118" s="27" t="b">
        <f t="shared" si="10"/>
        <v>0</v>
      </c>
      <c r="L118" s="80" t="str">
        <f t="shared" si="16"/>
        <v/>
      </c>
      <c r="M118" s="27" t="b">
        <f t="shared" si="11"/>
        <v>0</v>
      </c>
      <c r="N118" s="80" t="str">
        <f t="shared" si="17"/>
        <v/>
      </c>
      <c r="O118" s="27" t="b">
        <f>IF(COUNTIF($G$13:G118,G118)&gt;1,TRUE,FALSE)</f>
        <v>0</v>
      </c>
      <c r="P118" s="80" t="str">
        <f t="shared" si="18"/>
        <v/>
      </c>
      <c r="Q118" s="28">
        <f t="shared" si="12"/>
        <v>44166</v>
      </c>
      <c r="R118" s="27" t="b">
        <f t="shared" si="19"/>
        <v>0</v>
      </c>
      <c r="S118" s="4"/>
      <c r="T118" s="4"/>
    </row>
    <row r="119" spans="1:20" s="30" customFormat="1" x14ac:dyDescent="0.25">
      <c r="A119" s="19">
        <v>107</v>
      </c>
      <c r="B119" s="20"/>
      <c r="C119" s="1"/>
      <c r="D119" s="79"/>
      <c r="E119" s="1"/>
      <c r="F119" s="1"/>
      <c r="G119" s="20"/>
      <c r="H119" s="160" t="str">
        <f t="shared" si="13"/>
        <v/>
      </c>
      <c r="I119" s="27" t="b">
        <f t="shared" si="14"/>
        <v>0</v>
      </c>
      <c r="J119" s="80" t="str">
        <f t="shared" si="15"/>
        <v/>
      </c>
      <c r="K119" s="27" t="b">
        <f t="shared" si="10"/>
        <v>0</v>
      </c>
      <c r="L119" s="80" t="str">
        <f t="shared" si="16"/>
        <v/>
      </c>
      <c r="M119" s="27" t="b">
        <f t="shared" si="11"/>
        <v>0</v>
      </c>
      <c r="N119" s="80" t="str">
        <f t="shared" si="17"/>
        <v/>
      </c>
      <c r="O119" s="27" t="b">
        <f>IF(COUNTIF($G$13:G119,G119)&gt;1,TRUE,FALSE)</f>
        <v>0</v>
      </c>
      <c r="P119" s="80" t="str">
        <f t="shared" si="18"/>
        <v/>
      </c>
      <c r="Q119" s="28">
        <f t="shared" si="12"/>
        <v>44166</v>
      </c>
      <c r="R119" s="27" t="b">
        <f t="shared" si="19"/>
        <v>0</v>
      </c>
      <c r="S119" s="4"/>
      <c r="T119" s="4"/>
    </row>
    <row r="120" spans="1:20" s="30" customFormat="1" x14ac:dyDescent="0.25">
      <c r="A120" s="19">
        <v>108</v>
      </c>
      <c r="B120" s="20"/>
      <c r="C120" s="1"/>
      <c r="D120" s="79"/>
      <c r="E120" s="1"/>
      <c r="F120" s="1"/>
      <c r="G120" s="20"/>
      <c r="H120" s="160" t="str">
        <f t="shared" si="13"/>
        <v/>
      </c>
      <c r="I120" s="27" t="b">
        <f t="shared" si="14"/>
        <v>0</v>
      </c>
      <c r="J120" s="80" t="str">
        <f t="shared" si="15"/>
        <v/>
      </c>
      <c r="K120" s="27" t="b">
        <f t="shared" si="10"/>
        <v>0</v>
      </c>
      <c r="L120" s="80" t="str">
        <f t="shared" si="16"/>
        <v/>
      </c>
      <c r="M120" s="27" t="b">
        <f t="shared" si="11"/>
        <v>0</v>
      </c>
      <c r="N120" s="80" t="str">
        <f t="shared" si="17"/>
        <v/>
      </c>
      <c r="O120" s="27" t="b">
        <f>IF(COUNTIF($G$13:G120,G120)&gt;1,TRUE,FALSE)</f>
        <v>0</v>
      </c>
      <c r="P120" s="80" t="str">
        <f t="shared" si="18"/>
        <v/>
      </c>
      <c r="Q120" s="28">
        <f t="shared" si="12"/>
        <v>44166</v>
      </c>
      <c r="R120" s="27" t="b">
        <f t="shared" si="19"/>
        <v>0</v>
      </c>
      <c r="S120" s="4"/>
      <c r="T120" s="4"/>
    </row>
    <row r="121" spans="1:20" s="30" customFormat="1" x14ac:dyDescent="0.25">
      <c r="A121" s="19">
        <v>109</v>
      </c>
      <c r="B121" s="20"/>
      <c r="C121" s="1"/>
      <c r="D121" s="79"/>
      <c r="E121" s="1"/>
      <c r="F121" s="1"/>
      <c r="G121" s="20"/>
      <c r="H121" s="160" t="str">
        <f t="shared" si="13"/>
        <v/>
      </c>
      <c r="I121" s="27" t="b">
        <f t="shared" si="14"/>
        <v>0</v>
      </c>
      <c r="J121" s="80" t="str">
        <f t="shared" si="15"/>
        <v/>
      </c>
      <c r="K121" s="27" t="b">
        <f t="shared" si="10"/>
        <v>0</v>
      </c>
      <c r="L121" s="80" t="str">
        <f t="shared" si="16"/>
        <v/>
      </c>
      <c r="M121" s="27" t="b">
        <f t="shared" si="11"/>
        <v>0</v>
      </c>
      <c r="N121" s="80" t="str">
        <f t="shared" si="17"/>
        <v/>
      </c>
      <c r="O121" s="27" t="b">
        <f>IF(COUNTIF($G$13:G121,G121)&gt;1,TRUE,FALSE)</f>
        <v>0</v>
      </c>
      <c r="P121" s="80" t="str">
        <f t="shared" si="18"/>
        <v/>
      </c>
      <c r="Q121" s="28">
        <f t="shared" si="12"/>
        <v>44166</v>
      </c>
      <c r="R121" s="27" t="b">
        <f t="shared" si="19"/>
        <v>0</v>
      </c>
      <c r="S121" s="4"/>
      <c r="T121" s="4"/>
    </row>
    <row r="122" spans="1:20" s="30" customFormat="1" x14ac:dyDescent="0.25">
      <c r="A122" s="19">
        <v>110</v>
      </c>
      <c r="B122" s="20"/>
      <c r="C122" s="1"/>
      <c r="D122" s="79"/>
      <c r="E122" s="1"/>
      <c r="F122" s="1"/>
      <c r="G122" s="20"/>
      <c r="H122" s="160" t="str">
        <f t="shared" si="13"/>
        <v/>
      </c>
      <c r="I122" s="27" t="b">
        <f t="shared" si="14"/>
        <v>0</v>
      </c>
      <c r="J122" s="80" t="str">
        <f t="shared" si="15"/>
        <v/>
      </c>
      <c r="K122" s="27" t="b">
        <f t="shared" si="10"/>
        <v>0</v>
      </c>
      <c r="L122" s="80" t="str">
        <f t="shared" si="16"/>
        <v/>
      </c>
      <c r="M122" s="27" t="b">
        <f t="shared" si="11"/>
        <v>0</v>
      </c>
      <c r="N122" s="80" t="str">
        <f t="shared" si="17"/>
        <v/>
      </c>
      <c r="O122" s="27" t="b">
        <f>IF(COUNTIF($G$13:G122,G122)&gt;1,TRUE,FALSE)</f>
        <v>0</v>
      </c>
      <c r="P122" s="80" t="str">
        <f t="shared" si="18"/>
        <v/>
      </c>
      <c r="Q122" s="28">
        <f t="shared" si="12"/>
        <v>44166</v>
      </c>
      <c r="R122" s="27" t="b">
        <f t="shared" si="19"/>
        <v>0</v>
      </c>
      <c r="S122" s="4"/>
      <c r="T122" s="4"/>
    </row>
    <row r="123" spans="1:20" s="30" customFormat="1" x14ac:dyDescent="0.25">
      <c r="A123" s="19">
        <v>111</v>
      </c>
      <c r="B123" s="20"/>
      <c r="C123" s="1"/>
      <c r="D123" s="79"/>
      <c r="E123" s="1"/>
      <c r="F123" s="1"/>
      <c r="G123" s="20"/>
      <c r="H123" s="160" t="str">
        <f t="shared" si="13"/>
        <v/>
      </c>
      <c r="I123" s="27" t="b">
        <f t="shared" si="14"/>
        <v>0</v>
      </c>
      <c r="J123" s="80" t="str">
        <f t="shared" si="15"/>
        <v/>
      </c>
      <c r="K123" s="27" t="b">
        <f t="shared" si="10"/>
        <v>0</v>
      </c>
      <c r="L123" s="80" t="str">
        <f t="shared" si="16"/>
        <v/>
      </c>
      <c r="M123" s="27" t="b">
        <f t="shared" si="11"/>
        <v>0</v>
      </c>
      <c r="N123" s="80" t="str">
        <f t="shared" si="17"/>
        <v/>
      </c>
      <c r="O123" s="27" t="b">
        <f>IF(COUNTIF($G$13:G123,G123)&gt;1,TRUE,FALSE)</f>
        <v>0</v>
      </c>
      <c r="P123" s="80" t="str">
        <f t="shared" si="18"/>
        <v/>
      </c>
      <c r="Q123" s="28">
        <f t="shared" si="12"/>
        <v>44166</v>
      </c>
      <c r="R123" s="27" t="b">
        <f t="shared" si="19"/>
        <v>0</v>
      </c>
      <c r="S123" s="4"/>
      <c r="T123" s="4"/>
    </row>
    <row r="124" spans="1:20" s="30" customFormat="1" x14ac:dyDescent="0.25">
      <c r="A124" s="19">
        <v>112</v>
      </c>
      <c r="B124" s="20"/>
      <c r="C124" s="1"/>
      <c r="D124" s="79"/>
      <c r="E124" s="1"/>
      <c r="F124" s="1"/>
      <c r="G124" s="20"/>
      <c r="H124" s="160" t="str">
        <f t="shared" si="13"/>
        <v/>
      </c>
      <c r="I124" s="27" t="b">
        <f t="shared" si="14"/>
        <v>0</v>
      </c>
      <c r="J124" s="80" t="str">
        <f t="shared" si="15"/>
        <v/>
      </c>
      <c r="K124" s="27" t="b">
        <f t="shared" si="10"/>
        <v>0</v>
      </c>
      <c r="L124" s="80" t="str">
        <f t="shared" si="16"/>
        <v/>
      </c>
      <c r="M124" s="27" t="b">
        <f t="shared" si="11"/>
        <v>0</v>
      </c>
      <c r="N124" s="80" t="str">
        <f t="shared" si="17"/>
        <v/>
      </c>
      <c r="O124" s="27" t="b">
        <f>IF(COUNTIF($G$13:G124,G124)&gt;1,TRUE,FALSE)</f>
        <v>0</v>
      </c>
      <c r="P124" s="80" t="str">
        <f t="shared" si="18"/>
        <v/>
      </c>
      <c r="Q124" s="28">
        <f t="shared" si="12"/>
        <v>44166</v>
      </c>
      <c r="R124" s="27" t="b">
        <f t="shared" si="19"/>
        <v>0</v>
      </c>
      <c r="S124" s="4"/>
      <c r="T124" s="4"/>
    </row>
    <row r="125" spans="1:20" s="30" customFormat="1" x14ac:dyDescent="0.25">
      <c r="A125" s="19">
        <v>113</v>
      </c>
      <c r="B125" s="20"/>
      <c r="C125" s="1"/>
      <c r="D125" s="79"/>
      <c r="E125" s="1"/>
      <c r="F125" s="1"/>
      <c r="G125" s="20"/>
      <c r="H125" s="160" t="str">
        <f t="shared" si="13"/>
        <v/>
      </c>
      <c r="I125" s="27" t="b">
        <f t="shared" si="14"/>
        <v>0</v>
      </c>
      <c r="J125" s="80" t="str">
        <f t="shared" si="15"/>
        <v/>
      </c>
      <c r="K125" s="27" t="b">
        <f t="shared" si="10"/>
        <v>0</v>
      </c>
      <c r="L125" s="80" t="str">
        <f t="shared" si="16"/>
        <v/>
      </c>
      <c r="M125" s="27" t="b">
        <f t="shared" si="11"/>
        <v>0</v>
      </c>
      <c r="N125" s="80" t="str">
        <f t="shared" si="17"/>
        <v/>
      </c>
      <c r="O125" s="27" t="b">
        <f>IF(COUNTIF($G$13:G125,G125)&gt;1,TRUE,FALSE)</f>
        <v>0</v>
      </c>
      <c r="P125" s="80" t="str">
        <f t="shared" si="18"/>
        <v/>
      </c>
      <c r="Q125" s="28">
        <f t="shared" si="12"/>
        <v>44166</v>
      </c>
      <c r="R125" s="27" t="b">
        <f t="shared" si="19"/>
        <v>0</v>
      </c>
      <c r="S125" s="4"/>
      <c r="T125" s="4"/>
    </row>
    <row r="126" spans="1:20" s="30" customFormat="1" x14ac:dyDescent="0.25">
      <c r="A126" s="19">
        <v>114</v>
      </c>
      <c r="B126" s="20"/>
      <c r="C126" s="1"/>
      <c r="D126" s="79"/>
      <c r="E126" s="1"/>
      <c r="F126" s="1"/>
      <c r="G126" s="20"/>
      <c r="H126" s="160" t="str">
        <f t="shared" si="13"/>
        <v/>
      </c>
      <c r="I126" s="27" t="b">
        <f t="shared" si="14"/>
        <v>0</v>
      </c>
      <c r="J126" s="80" t="str">
        <f t="shared" si="15"/>
        <v/>
      </c>
      <c r="K126" s="27" t="b">
        <f t="shared" si="10"/>
        <v>0</v>
      </c>
      <c r="L126" s="80" t="str">
        <f t="shared" si="16"/>
        <v/>
      </c>
      <c r="M126" s="27" t="b">
        <f t="shared" si="11"/>
        <v>0</v>
      </c>
      <c r="N126" s="80" t="str">
        <f t="shared" si="17"/>
        <v/>
      </c>
      <c r="O126" s="27" t="b">
        <f>IF(COUNTIF($G$13:G126,G126)&gt;1,TRUE,FALSE)</f>
        <v>0</v>
      </c>
      <c r="P126" s="80" t="str">
        <f t="shared" si="18"/>
        <v/>
      </c>
      <c r="Q126" s="28">
        <f t="shared" si="12"/>
        <v>44166</v>
      </c>
      <c r="R126" s="27" t="b">
        <f t="shared" si="19"/>
        <v>0</v>
      </c>
      <c r="S126" s="4"/>
      <c r="T126" s="4"/>
    </row>
    <row r="127" spans="1:20" s="30" customFormat="1" x14ac:dyDescent="0.25">
      <c r="A127" s="19">
        <v>115</v>
      </c>
      <c r="B127" s="20"/>
      <c r="C127" s="1"/>
      <c r="D127" s="79"/>
      <c r="E127" s="1"/>
      <c r="F127" s="1"/>
      <c r="G127" s="20"/>
      <c r="H127" s="160" t="str">
        <f t="shared" si="13"/>
        <v/>
      </c>
      <c r="I127" s="27" t="b">
        <f t="shared" si="14"/>
        <v>0</v>
      </c>
      <c r="J127" s="80" t="str">
        <f t="shared" si="15"/>
        <v/>
      </c>
      <c r="K127" s="27" t="b">
        <f t="shared" si="10"/>
        <v>0</v>
      </c>
      <c r="L127" s="80" t="str">
        <f t="shared" si="16"/>
        <v/>
      </c>
      <c r="M127" s="27" t="b">
        <f t="shared" si="11"/>
        <v>0</v>
      </c>
      <c r="N127" s="80" t="str">
        <f t="shared" si="17"/>
        <v/>
      </c>
      <c r="O127" s="27" t="b">
        <f>IF(COUNTIF($G$13:G127,G127)&gt;1,TRUE,FALSE)</f>
        <v>0</v>
      </c>
      <c r="P127" s="80" t="str">
        <f t="shared" si="18"/>
        <v/>
      </c>
      <c r="Q127" s="28">
        <f t="shared" si="12"/>
        <v>44166</v>
      </c>
      <c r="R127" s="27" t="b">
        <f t="shared" si="19"/>
        <v>0</v>
      </c>
      <c r="S127" s="4"/>
      <c r="T127" s="4"/>
    </row>
    <row r="128" spans="1:20" s="30" customFormat="1" x14ac:dyDescent="0.25">
      <c r="A128" s="19">
        <v>116</v>
      </c>
      <c r="B128" s="20"/>
      <c r="C128" s="1"/>
      <c r="D128" s="79"/>
      <c r="E128" s="1"/>
      <c r="F128" s="1"/>
      <c r="G128" s="20"/>
      <c r="H128" s="160" t="str">
        <f t="shared" si="13"/>
        <v/>
      </c>
      <c r="I128" s="27" t="b">
        <f t="shared" si="14"/>
        <v>0</v>
      </c>
      <c r="J128" s="80" t="str">
        <f t="shared" si="15"/>
        <v/>
      </c>
      <c r="K128" s="27" t="b">
        <f t="shared" si="10"/>
        <v>0</v>
      </c>
      <c r="L128" s="80" t="str">
        <f t="shared" si="16"/>
        <v/>
      </c>
      <c r="M128" s="27" t="b">
        <f t="shared" si="11"/>
        <v>0</v>
      </c>
      <c r="N128" s="80" t="str">
        <f t="shared" si="17"/>
        <v/>
      </c>
      <c r="O128" s="27" t="b">
        <f>IF(COUNTIF($G$13:G128,G128)&gt;1,TRUE,FALSE)</f>
        <v>0</v>
      </c>
      <c r="P128" s="80" t="str">
        <f t="shared" si="18"/>
        <v/>
      </c>
      <c r="Q128" s="28">
        <f t="shared" si="12"/>
        <v>44166</v>
      </c>
      <c r="R128" s="27" t="b">
        <f t="shared" si="19"/>
        <v>0</v>
      </c>
      <c r="S128" s="4"/>
      <c r="T128" s="4"/>
    </row>
    <row r="129" spans="1:20" s="30" customFormat="1" x14ac:dyDescent="0.25">
      <c r="A129" s="19">
        <v>117</v>
      </c>
      <c r="B129" s="20"/>
      <c r="C129" s="1"/>
      <c r="D129" s="79"/>
      <c r="E129" s="1"/>
      <c r="F129" s="1"/>
      <c r="G129" s="20"/>
      <c r="H129" s="160" t="str">
        <f t="shared" si="13"/>
        <v/>
      </c>
      <c r="I129" s="27" t="b">
        <f t="shared" si="14"/>
        <v>0</v>
      </c>
      <c r="J129" s="80" t="str">
        <f t="shared" si="15"/>
        <v/>
      </c>
      <c r="K129" s="27" t="b">
        <f t="shared" si="10"/>
        <v>0</v>
      </c>
      <c r="L129" s="80" t="str">
        <f t="shared" si="16"/>
        <v/>
      </c>
      <c r="M129" s="27" t="b">
        <f t="shared" si="11"/>
        <v>0</v>
      </c>
      <c r="N129" s="80" t="str">
        <f t="shared" si="17"/>
        <v/>
      </c>
      <c r="O129" s="27" t="b">
        <f>IF(COUNTIF($G$13:G129,G129)&gt;1,TRUE,FALSE)</f>
        <v>0</v>
      </c>
      <c r="P129" s="80" t="str">
        <f t="shared" si="18"/>
        <v/>
      </c>
      <c r="Q129" s="28">
        <f t="shared" si="12"/>
        <v>44166</v>
      </c>
      <c r="R129" s="27" t="b">
        <f t="shared" si="19"/>
        <v>0</v>
      </c>
      <c r="S129" s="4"/>
      <c r="T129" s="4"/>
    </row>
    <row r="130" spans="1:20" s="30" customFormat="1" x14ac:dyDescent="0.25">
      <c r="A130" s="19">
        <v>118</v>
      </c>
      <c r="B130" s="20"/>
      <c r="C130" s="1"/>
      <c r="D130" s="79"/>
      <c r="E130" s="1"/>
      <c r="F130" s="1"/>
      <c r="G130" s="20"/>
      <c r="H130" s="160" t="str">
        <f t="shared" si="13"/>
        <v/>
      </c>
      <c r="I130" s="27" t="b">
        <f t="shared" si="14"/>
        <v>0</v>
      </c>
      <c r="J130" s="80" t="str">
        <f t="shared" si="15"/>
        <v/>
      </c>
      <c r="K130" s="27" t="b">
        <f t="shared" si="10"/>
        <v>0</v>
      </c>
      <c r="L130" s="80" t="str">
        <f t="shared" si="16"/>
        <v/>
      </c>
      <c r="M130" s="27" t="b">
        <f t="shared" si="11"/>
        <v>0</v>
      </c>
      <c r="N130" s="80" t="str">
        <f t="shared" si="17"/>
        <v/>
      </c>
      <c r="O130" s="27" t="b">
        <f>IF(COUNTIF($G$13:G130,G130)&gt;1,TRUE,FALSE)</f>
        <v>0</v>
      </c>
      <c r="P130" s="80" t="str">
        <f t="shared" si="18"/>
        <v/>
      </c>
      <c r="Q130" s="28">
        <f t="shared" si="12"/>
        <v>44166</v>
      </c>
      <c r="R130" s="27" t="b">
        <f t="shared" si="19"/>
        <v>0</v>
      </c>
      <c r="S130" s="4"/>
      <c r="T130" s="4"/>
    </row>
    <row r="131" spans="1:20" s="30" customFormat="1" x14ac:dyDescent="0.25">
      <c r="A131" s="19">
        <v>119</v>
      </c>
      <c r="B131" s="20"/>
      <c r="C131" s="1"/>
      <c r="D131" s="79"/>
      <c r="E131" s="1"/>
      <c r="F131" s="1"/>
      <c r="G131" s="20"/>
      <c r="H131" s="160" t="str">
        <f t="shared" si="13"/>
        <v/>
      </c>
      <c r="I131" s="27" t="b">
        <f t="shared" si="14"/>
        <v>0</v>
      </c>
      <c r="J131" s="80" t="str">
        <f t="shared" si="15"/>
        <v/>
      </c>
      <c r="K131" s="27" t="b">
        <f t="shared" si="10"/>
        <v>0</v>
      </c>
      <c r="L131" s="80" t="str">
        <f t="shared" si="16"/>
        <v/>
      </c>
      <c r="M131" s="27" t="b">
        <f t="shared" si="11"/>
        <v>0</v>
      </c>
      <c r="N131" s="80" t="str">
        <f t="shared" si="17"/>
        <v/>
      </c>
      <c r="O131" s="27" t="b">
        <f>IF(COUNTIF($G$13:G131,G131)&gt;1,TRUE,FALSE)</f>
        <v>0</v>
      </c>
      <c r="P131" s="80" t="str">
        <f t="shared" si="18"/>
        <v/>
      </c>
      <c r="Q131" s="28">
        <f t="shared" si="12"/>
        <v>44166</v>
      </c>
      <c r="R131" s="27" t="b">
        <f t="shared" si="19"/>
        <v>0</v>
      </c>
      <c r="S131" s="4"/>
      <c r="T131" s="4"/>
    </row>
    <row r="132" spans="1:20" s="30" customFormat="1" x14ac:dyDescent="0.25">
      <c r="A132" s="19">
        <v>120</v>
      </c>
      <c r="B132" s="20"/>
      <c r="C132" s="1"/>
      <c r="D132" s="79"/>
      <c r="E132" s="1"/>
      <c r="F132" s="1"/>
      <c r="G132" s="20"/>
      <c r="H132" s="160" t="str">
        <f t="shared" si="13"/>
        <v/>
      </c>
      <c r="I132" s="27" t="b">
        <f t="shared" si="14"/>
        <v>0</v>
      </c>
      <c r="J132" s="80" t="str">
        <f t="shared" si="15"/>
        <v/>
      </c>
      <c r="K132" s="27" t="b">
        <f t="shared" si="10"/>
        <v>0</v>
      </c>
      <c r="L132" s="80" t="str">
        <f t="shared" si="16"/>
        <v/>
      </c>
      <c r="M132" s="27" t="b">
        <f t="shared" si="11"/>
        <v>0</v>
      </c>
      <c r="N132" s="80" t="str">
        <f t="shared" si="17"/>
        <v/>
      </c>
      <c r="O132" s="27" t="b">
        <f>IF(COUNTIF($G$13:G132,G132)&gt;1,TRUE,FALSE)</f>
        <v>0</v>
      </c>
      <c r="P132" s="80" t="str">
        <f t="shared" si="18"/>
        <v/>
      </c>
      <c r="Q132" s="28">
        <f t="shared" si="12"/>
        <v>44166</v>
      </c>
      <c r="R132" s="27" t="b">
        <f t="shared" si="19"/>
        <v>0</v>
      </c>
      <c r="S132" s="4"/>
      <c r="T132" s="4"/>
    </row>
    <row r="133" spans="1:20" s="30" customFormat="1" x14ac:dyDescent="0.25">
      <c r="A133" s="19">
        <v>121</v>
      </c>
      <c r="B133" s="20"/>
      <c r="C133" s="1"/>
      <c r="D133" s="79"/>
      <c r="E133" s="1"/>
      <c r="F133" s="1"/>
      <c r="G133" s="20"/>
      <c r="H133" s="160" t="str">
        <f t="shared" si="13"/>
        <v/>
      </c>
      <c r="I133" s="27" t="b">
        <f t="shared" si="14"/>
        <v>0</v>
      </c>
      <c r="J133" s="80" t="str">
        <f t="shared" si="15"/>
        <v/>
      </c>
      <c r="K133" s="27" t="b">
        <f t="shared" si="10"/>
        <v>0</v>
      </c>
      <c r="L133" s="80" t="str">
        <f t="shared" si="16"/>
        <v/>
      </c>
      <c r="M133" s="27" t="b">
        <f t="shared" si="11"/>
        <v>0</v>
      </c>
      <c r="N133" s="80" t="str">
        <f t="shared" si="17"/>
        <v/>
      </c>
      <c r="O133" s="27" t="b">
        <f>IF(COUNTIF($G$13:G133,G133)&gt;1,TRUE,FALSE)</f>
        <v>0</v>
      </c>
      <c r="P133" s="80" t="str">
        <f t="shared" si="18"/>
        <v/>
      </c>
      <c r="Q133" s="28">
        <f t="shared" si="12"/>
        <v>44166</v>
      </c>
      <c r="R133" s="27" t="b">
        <f t="shared" si="19"/>
        <v>0</v>
      </c>
      <c r="S133" s="4"/>
      <c r="T133" s="4"/>
    </row>
    <row r="134" spans="1:20" s="30" customFormat="1" x14ac:dyDescent="0.25">
      <c r="A134" s="19">
        <v>122</v>
      </c>
      <c r="B134" s="20"/>
      <c r="C134" s="1"/>
      <c r="D134" s="79"/>
      <c r="E134" s="1"/>
      <c r="F134" s="1"/>
      <c r="G134" s="20"/>
      <c r="H134" s="160" t="str">
        <f t="shared" si="13"/>
        <v/>
      </c>
      <c r="I134" s="27" t="b">
        <f t="shared" si="14"/>
        <v>0</v>
      </c>
      <c r="J134" s="80" t="str">
        <f t="shared" si="15"/>
        <v/>
      </c>
      <c r="K134" s="27" t="b">
        <f t="shared" si="10"/>
        <v>0</v>
      </c>
      <c r="L134" s="80" t="str">
        <f t="shared" si="16"/>
        <v/>
      </c>
      <c r="M134" s="27" t="b">
        <f t="shared" si="11"/>
        <v>0</v>
      </c>
      <c r="N134" s="80" t="str">
        <f t="shared" si="17"/>
        <v/>
      </c>
      <c r="O134" s="27" t="b">
        <f>IF(COUNTIF($G$13:G134,G134)&gt;1,TRUE,FALSE)</f>
        <v>0</v>
      </c>
      <c r="P134" s="80" t="str">
        <f t="shared" si="18"/>
        <v/>
      </c>
      <c r="Q134" s="28">
        <f t="shared" si="12"/>
        <v>44166</v>
      </c>
      <c r="R134" s="27" t="b">
        <f t="shared" si="19"/>
        <v>0</v>
      </c>
      <c r="S134" s="4"/>
      <c r="T134" s="4"/>
    </row>
    <row r="135" spans="1:20" s="30" customFormat="1" x14ac:dyDescent="0.25">
      <c r="A135" s="19">
        <v>123</v>
      </c>
      <c r="B135" s="20"/>
      <c r="C135" s="1"/>
      <c r="D135" s="79"/>
      <c r="E135" s="1"/>
      <c r="F135" s="1"/>
      <c r="G135" s="20"/>
      <c r="H135" s="160" t="str">
        <f t="shared" si="13"/>
        <v/>
      </c>
      <c r="I135" s="27" t="b">
        <f t="shared" si="14"/>
        <v>0</v>
      </c>
      <c r="J135" s="80" t="str">
        <f t="shared" si="15"/>
        <v/>
      </c>
      <c r="K135" s="27" t="b">
        <f t="shared" si="10"/>
        <v>0</v>
      </c>
      <c r="L135" s="80" t="str">
        <f t="shared" si="16"/>
        <v/>
      </c>
      <c r="M135" s="27" t="b">
        <f t="shared" si="11"/>
        <v>0</v>
      </c>
      <c r="N135" s="80" t="str">
        <f t="shared" si="17"/>
        <v/>
      </c>
      <c r="O135" s="27" t="b">
        <f>IF(COUNTIF($G$13:G135,G135)&gt;1,TRUE,FALSE)</f>
        <v>0</v>
      </c>
      <c r="P135" s="80" t="str">
        <f t="shared" si="18"/>
        <v/>
      </c>
      <c r="Q135" s="28">
        <f t="shared" si="12"/>
        <v>44166</v>
      </c>
      <c r="R135" s="27" t="b">
        <f t="shared" si="19"/>
        <v>0</v>
      </c>
      <c r="S135" s="4"/>
      <c r="T135" s="4"/>
    </row>
    <row r="136" spans="1:20" s="30" customFormat="1" x14ac:dyDescent="0.25">
      <c r="A136" s="19">
        <v>124</v>
      </c>
      <c r="B136" s="20"/>
      <c r="C136" s="1"/>
      <c r="D136" s="79"/>
      <c r="E136" s="1"/>
      <c r="F136" s="1"/>
      <c r="G136" s="20"/>
      <c r="H136" s="160" t="str">
        <f t="shared" si="13"/>
        <v/>
      </c>
      <c r="I136" s="27" t="b">
        <f t="shared" si="14"/>
        <v>0</v>
      </c>
      <c r="J136" s="80" t="str">
        <f t="shared" si="15"/>
        <v/>
      </c>
      <c r="K136" s="27" t="b">
        <f t="shared" si="10"/>
        <v>0</v>
      </c>
      <c r="L136" s="80" t="str">
        <f t="shared" si="16"/>
        <v/>
      </c>
      <c r="M136" s="27" t="b">
        <f t="shared" si="11"/>
        <v>0</v>
      </c>
      <c r="N136" s="80" t="str">
        <f t="shared" si="17"/>
        <v/>
      </c>
      <c r="O136" s="27" t="b">
        <f>IF(COUNTIF($G$13:G136,G136)&gt;1,TRUE,FALSE)</f>
        <v>0</v>
      </c>
      <c r="P136" s="80" t="str">
        <f t="shared" si="18"/>
        <v/>
      </c>
      <c r="Q136" s="28">
        <f t="shared" si="12"/>
        <v>44166</v>
      </c>
      <c r="R136" s="27" t="b">
        <f t="shared" si="19"/>
        <v>0</v>
      </c>
      <c r="S136" s="4"/>
      <c r="T136" s="4"/>
    </row>
    <row r="137" spans="1:20" s="30" customFormat="1" x14ac:dyDescent="0.25">
      <c r="A137" s="19">
        <v>125</v>
      </c>
      <c r="B137" s="20"/>
      <c r="C137" s="1"/>
      <c r="D137" s="79"/>
      <c r="E137" s="1"/>
      <c r="F137" s="1"/>
      <c r="G137" s="20"/>
      <c r="H137" s="160" t="str">
        <f t="shared" si="13"/>
        <v/>
      </c>
      <c r="I137" s="27" t="b">
        <f t="shared" si="14"/>
        <v>0</v>
      </c>
      <c r="J137" s="80" t="str">
        <f t="shared" si="15"/>
        <v/>
      </c>
      <c r="K137" s="27" t="b">
        <f t="shared" si="10"/>
        <v>0</v>
      </c>
      <c r="L137" s="80" t="str">
        <f t="shared" si="16"/>
        <v/>
      </c>
      <c r="M137" s="27" t="b">
        <f t="shared" si="11"/>
        <v>0</v>
      </c>
      <c r="N137" s="80" t="str">
        <f t="shared" si="17"/>
        <v/>
      </c>
      <c r="O137" s="27" t="b">
        <f>IF(COUNTIF($G$13:G137,G137)&gt;1,TRUE,FALSE)</f>
        <v>0</v>
      </c>
      <c r="P137" s="80" t="str">
        <f t="shared" si="18"/>
        <v/>
      </c>
      <c r="Q137" s="28">
        <f t="shared" si="12"/>
        <v>44166</v>
      </c>
      <c r="R137" s="27" t="b">
        <f t="shared" si="19"/>
        <v>0</v>
      </c>
      <c r="S137" s="4"/>
      <c r="T137" s="4"/>
    </row>
    <row r="138" spans="1:20" s="30" customFormat="1" x14ac:dyDescent="0.25">
      <c r="A138" s="19">
        <v>126</v>
      </c>
      <c r="B138" s="20"/>
      <c r="C138" s="1"/>
      <c r="D138" s="79"/>
      <c r="E138" s="1"/>
      <c r="F138" s="1"/>
      <c r="G138" s="20"/>
      <c r="H138" s="160" t="str">
        <f t="shared" si="13"/>
        <v/>
      </c>
      <c r="I138" s="27" t="b">
        <f t="shared" si="14"/>
        <v>0</v>
      </c>
      <c r="J138" s="80" t="str">
        <f t="shared" si="15"/>
        <v/>
      </c>
      <c r="K138" s="27" t="b">
        <f t="shared" si="10"/>
        <v>0</v>
      </c>
      <c r="L138" s="80" t="str">
        <f t="shared" si="16"/>
        <v/>
      </c>
      <c r="M138" s="27" t="b">
        <f t="shared" si="11"/>
        <v>0</v>
      </c>
      <c r="N138" s="80" t="str">
        <f t="shared" si="17"/>
        <v/>
      </c>
      <c r="O138" s="27" t="b">
        <f>IF(COUNTIF($G$13:G138,G138)&gt;1,TRUE,FALSE)</f>
        <v>0</v>
      </c>
      <c r="P138" s="80" t="str">
        <f t="shared" si="18"/>
        <v/>
      </c>
      <c r="Q138" s="28">
        <f t="shared" si="12"/>
        <v>44166</v>
      </c>
      <c r="R138" s="27" t="b">
        <f t="shared" si="19"/>
        <v>0</v>
      </c>
      <c r="S138" s="4"/>
      <c r="T138" s="4"/>
    </row>
    <row r="139" spans="1:20" s="30" customFormat="1" x14ac:dyDescent="0.25">
      <c r="A139" s="19">
        <v>127</v>
      </c>
      <c r="B139" s="20"/>
      <c r="C139" s="1"/>
      <c r="D139" s="79"/>
      <c r="E139" s="1"/>
      <c r="F139" s="1"/>
      <c r="G139" s="20"/>
      <c r="H139" s="160" t="str">
        <f t="shared" si="13"/>
        <v/>
      </c>
      <c r="I139" s="27" t="b">
        <f t="shared" si="14"/>
        <v>0</v>
      </c>
      <c r="J139" s="80" t="str">
        <f t="shared" si="15"/>
        <v/>
      </c>
      <c r="K139" s="27" t="b">
        <f t="shared" si="10"/>
        <v>0</v>
      </c>
      <c r="L139" s="80" t="str">
        <f t="shared" si="16"/>
        <v/>
      </c>
      <c r="M139" s="27" t="b">
        <f t="shared" si="11"/>
        <v>0</v>
      </c>
      <c r="N139" s="80" t="str">
        <f t="shared" si="17"/>
        <v/>
      </c>
      <c r="O139" s="27" t="b">
        <f>IF(COUNTIF($G$13:G139,G139)&gt;1,TRUE,FALSE)</f>
        <v>0</v>
      </c>
      <c r="P139" s="80" t="str">
        <f t="shared" si="18"/>
        <v/>
      </c>
      <c r="Q139" s="28">
        <f t="shared" si="12"/>
        <v>44166</v>
      </c>
      <c r="R139" s="27" t="b">
        <f t="shared" si="19"/>
        <v>0</v>
      </c>
      <c r="S139" s="4"/>
      <c r="T139" s="4"/>
    </row>
    <row r="140" spans="1:20" s="30" customFormat="1" x14ac:dyDescent="0.25">
      <c r="A140" s="19">
        <v>128</v>
      </c>
      <c r="B140" s="20"/>
      <c r="C140" s="1"/>
      <c r="D140" s="79"/>
      <c r="E140" s="1"/>
      <c r="F140" s="1"/>
      <c r="G140" s="20"/>
      <c r="H140" s="160" t="str">
        <f t="shared" si="13"/>
        <v/>
      </c>
      <c r="I140" s="27" t="b">
        <f t="shared" si="14"/>
        <v>0</v>
      </c>
      <c r="J140" s="80" t="str">
        <f t="shared" si="15"/>
        <v/>
      </c>
      <c r="K140" s="27" t="b">
        <f t="shared" si="10"/>
        <v>0</v>
      </c>
      <c r="L140" s="80" t="str">
        <f t="shared" si="16"/>
        <v/>
      </c>
      <c r="M140" s="27" t="b">
        <f t="shared" si="11"/>
        <v>0</v>
      </c>
      <c r="N140" s="80" t="str">
        <f t="shared" si="17"/>
        <v/>
      </c>
      <c r="O140" s="27" t="b">
        <f>IF(COUNTIF($G$13:G140,G140)&gt;1,TRUE,FALSE)</f>
        <v>0</v>
      </c>
      <c r="P140" s="80" t="str">
        <f t="shared" si="18"/>
        <v/>
      </c>
      <c r="Q140" s="28">
        <f t="shared" si="12"/>
        <v>44166</v>
      </c>
      <c r="R140" s="27" t="b">
        <f t="shared" si="19"/>
        <v>0</v>
      </c>
      <c r="S140" s="4"/>
      <c r="T140" s="4"/>
    </row>
    <row r="141" spans="1:20" s="30" customFormat="1" x14ac:dyDescent="0.25">
      <c r="A141" s="19">
        <v>129</v>
      </c>
      <c r="B141" s="20"/>
      <c r="C141" s="1"/>
      <c r="D141" s="79"/>
      <c r="E141" s="1"/>
      <c r="F141" s="1"/>
      <c r="G141" s="20"/>
      <c r="H141" s="160" t="str">
        <f t="shared" si="13"/>
        <v/>
      </c>
      <c r="I141" s="27" t="b">
        <f t="shared" si="14"/>
        <v>0</v>
      </c>
      <c r="J141" s="80" t="str">
        <f t="shared" si="15"/>
        <v/>
      </c>
      <c r="K141" s="27" t="b">
        <f t="shared" ref="K141:K204" si="20">AND(IFERROR(MATCH(D141,TblNivåValTExt,0)=4,FALSE),COUNTA(E141:F141)&gt;1,OR(E141&lt;=$I$9,F141&lt;=$I$9))</f>
        <v>0</v>
      </c>
      <c r="L141" s="80" t="str">
        <f t="shared" si="16"/>
        <v/>
      </c>
      <c r="M141" s="27" t="b">
        <f t="shared" ref="M141:M204" si="21">IF(AND(G141&lt;&gt;"",F141=""),TRUE,FALSE)</f>
        <v>0</v>
      </c>
      <c r="N141" s="80" t="str">
        <f t="shared" si="17"/>
        <v/>
      </c>
      <c r="O141" s="27" t="b">
        <f>IF(COUNTIF($G$13:G141,G141)&gt;1,TRUE,FALSE)</f>
        <v>0</v>
      </c>
      <c r="P141" s="80" t="str">
        <f t="shared" si="18"/>
        <v/>
      </c>
      <c r="Q141" s="28">
        <f t="shared" ref="Q141:Q204" si="22">MAX(E141,$M$8)</f>
        <v>44166</v>
      </c>
      <c r="R141" s="27" t="b">
        <f t="shared" si="19"/>
        <v>0</v>
      </c>
      <c r="S141" s="4"/>
      <c r="T141" s="4"/>
    </row>
    <row r="142" spans="1:20" s="30" customFormat="1" x14ac:dyDescent="0.25">
      <c r="A142" s="19">
        <v>130</v>
      </c>
      <c r="B142" s="20"/>
      <c r="C142" s="1"/>
      <c r="D142" s="79"/>
      <c r="E142" s="1"/>
      <c r="F142" s="1"/>
      <c r="G142" s="20"/>
      <c r="H142" s="160" t="str">
        <f t="shared" ref="H142:H205" si="23">IF(I142,J142&amp;". ","")&amp;IF(K142,L142&amp;". ","")&amp;IF(O142,P142&amp;". ","")&amp;IF(M142,N142&amp;". ","")</f>
        <v/>
      </c>
      <c r="I142" s="27" t="b">
        <f t="shared" ref="I142:I205" si="24">AND((E142+F142)&gt;0,OR(E142&lt;$M$6,F142&gt;$N$6))</f>
        <v>0</v>
      </c>
      <c r="J142" s="80" t="str">
        <f t="shared" ref="J142:J205" si="25">IF(I142,J$11,"")</f>
        <v/>
      </c>
      <c r="K142" s="27" t="b">
        <f t="shared" si="20"/>
        <v>0</v>
      </c>
      <c r="L142" s="80" t="str">
        <f t="shared" ref="L142:L205" si="26">IF(K142,$L$11,"")</f>
        <v/>
      </c>
      <c r="M142" s="27" t="b">
        <f t="shared" si="21"/>
        <v>0</v>
      </c>
      <c r="N142" s="80" t="str">
        <f t="shared" ref="N142:N205" si="27">IF(M142,N$11,"")</f>
        <v/>
      </c>
      <c r="O142" s="27" t="b">
        <f>IF(COUNTIF($G$13:G142,G142)&gt;1,TRUE,FALSE)</f>
        <v>0</v>
      </c>
      <c r="P142" s="80" t="str">
        <f t="shared" ref="P142:P205" si="28">IF(O142,P$11,"")</f>
        <v/>
      </c>
      <c r="Q142" s="28">
        <f t="shared" si="22"/>
        <v>44166</v>
      </c>
      <c r="R142" s="27" t="b">
        <f t="shared" ref="R142:R205" si="29">OR(I142,K142,M142,O142)</f>
        <v>0</v>
      </c>
      <c r="S142" s="4"/>
      <c r="T142" s="4"/>
    </row>
    <row r="143" spans="1:20" s="30" customFormat="1" x14ac:dyDescent="0.25">
      <c r="A143" s="19">
        <v>131</v>
      </c>
      <c r="B143" s="20"/>
      <c r="C143" s="1"/>
      <c r="D143" s="79"/>
      <c r="E143" s="1"/>
      <c r="F143" s="1"/>
      <c r="G143" s="20"/>
      <c r="H143" s="160" t="str">
        <f t="shared" si="23"/>
        <v/>
      </c>
      <c r="I143" s="27" t="b">
        <f t="shared" si="24"/>
        <v>0</v>
      </c>
      <c r="J143" s="80" t="str">
        <f t="shared" si="25"/>
        <v/>
      </c>
      <c r="K143" s="27" t="b">
        <f t="shared" si="20"/>
        <v>0</v>
      </c>
      <c r="L143" s="80" t="str">
        <f t="shared" si="26"/>
        <v/>
      </c>
      <c r="M143" s="27" t="b">
        <f t="shared" si="21"/>
        <v>0</v>
      </c>
      <c r="N143" s="80" t="str">
        <f t="shared" si="27"/>
        <v/>
      </c>
      <c r="O143" s="27" t="b">
        <f>IF(COUNTIF($G$13:G143,G143)&gt;1,TRUE,FALSE)</f>
        <v>0</v>
      </c>
      <c r="P143" s="80" t="str">
        <f t="shared" si="28"/>
        <v/>
      </c>
      <c r="Q143" s="28">
        <f t="shared" si="22"/>
        <v>44166</v>
      </c>
      <c r="R143" s="27" t="b">
        <f t="shared" si="29"/>
        <v>0</v>
      </c>
      <c r="S143" s="4"/>
      <c r="T143" s="4"/>
    </row>
    <row r="144" spans="1:20" s="30" customFormat="1" x14ac:dyDescent="0.25">
      <c r="A144" s="19">
        <v>132</v>
      </c>
      <c r="B144" s="20"/>
      <c r="C144" s="1"/>
      <c r="D144" s="79"/>
      <c r="E144" s="1"/>
      <c r="F144" s="1"/>
      <c r="G144" s="20"/>
      <c r="H144" s="160" t="str">
        <f t="shared" si="23"/>
        <v/>
      </c>
      <c r="I144" s="27" t="b">
        <f t="shared" si="24"/>
        <v>0</v>
      </c>
      <c r="J144" s="80" t="str">
        <f t="shared" si="25"/>
        <v/>
      </c>
      <c r="K144" s="27" t="b">
        <f t="shared" si="20"/>
        <v>0</v>
      </c>
      <c r="L144" s="80" t="str">
        <f t="shared" si="26"/>
        <v/>
      </c>
      <c r="M144" s="27" t="b">
        <f t="shared" si="21"/>
        <v>0</v>
      </c>
      <c r="N144" s="80" t="str">
        <f t="shared" si="27"/>
        <v/>
      </c>
      <c r="O144" s="27" t="b">
        <f>IF(COUNTIF($G$13:G144,G144)&gt;1,TRUE,FALSE)</f>
        <v>0</v>
      </c>
      <c r="P144" s="80" t="str">
        <f t="shared" si="28"/>
        <v/>
      </c>
      <c r="Q144" s="28">
        <f t="shared" si="22"/>
        <v>44166</v>
      </c>
      <c r="R144" s="27" t="b">
        <f t="shared" si="29"/>
        <v>0</v>
      </c>
      <c r="S144" s="4"/>
      <c r="T144" s="4"/>
    </row>
    <row r="145" spans="1:20" s="30" customFormat="1" x14ac:dyDescent="0.25">
      <c r="A145" s="19">
        <v>133</v>
      </c>
      <c r="B145" s="20"/>
      <c r="C145" s="1"/>
      <c r="D145" s="79"/>
      <c r="E145" s="1"/>
      <c r="F145" s="1"/>
      <c r="G145" s="20"/>
      <c r="H145" s="160" t="str">
        <f t="shared" si="23"/>
        <v/>
      </c>
      <c r="I145" s="27" t="b">
        <f t="shared" si="24"/>
        <v>0</v>
      </c>
      <c r="J145" s="80" t="str">
        <f t="shared" si="25"/>
        <v/>
      </c>
      <c r="K145" s="27" t="b">
        <f t="shared" si="20"/>
        <v>0</v>
      </c>
      <c r="L145" s="80" t="str">
        <f t="shared" si="26"/>
        <v/>
      </c>
      <c r="M145" s="27" t="b">
        <f t="shared" si="21"/>
        <v>0</v>
      </c>
      <c r="N145" s="80" t="str">
        <f t="shared" si="27"/>
        <v/>
      </c>
      <c r="O145" s="27" t="b">
        <f>IF(COUNTIF($G$13:G145,G145)&gt;1,TRUE,FALSE)</f>
        <v>0</v>
      </c>
      <c r="P145" s="80" t="str">
        <f t="shared" si="28"/>
        <v/>
      </c>
      <c r="Q145" s="28">
        <f t="shared" si="22"/>
        <v>44166</v>
      </c>
      <c r="R145" s="27" t="b">
        <f t="shared" si="29"/>
        <v>0</v>
      </c>
      <c r="S145" s="4"/>
      <c r="T145" s="4"/>
    </row>
    <row r="146" spans="1:20" s="30" customFormat="1" x14ac:dyDescent="0.25">
      <c r="A146" s="19">
        <v>134</v>
      </c>
      <c r="B146" s="20"/>
      <c r="C146" s="1"/>
      <c r="D146" s="79"/>
      <c r="E146" s="1"/>
      <c r="F146" s="1"/>
      <c r="G146" s="20"/>
      <c r="H146" s="160" t="str">
        <f t="shared" si="23"/>
        <v/>
      </c>
      <c r="I146" s="27" t="b">
        <f t="shared" si="24"/>
        <v>0</v>
      </c>
      <c r="J146" s="80" t="str">
        <f t="shared" si="25"/>
        <v/>
      </c>
      <c r="K146" s="27" t="b">
        <f t="shared" si="20"/>
        <v>0</v>
      </c>
      <c r="L146" s="80" t="str">
        <f t="shared" si="26"/>
        <v/>
      </c>
      <c r="M146" s="27" t="b">
        <f t="shared" si="21"/>
        <v>0</v>
      </c>
      <c r="N146" s="80" t="str">
        <f t="shared" si="27"/>
        <v/>
      </c>
      <c r="O146" s="27" t="b">
        <f>IF(COUNTIF($G$13:G146,G146)&gt;1,TRUE,FALSE)</f>
        <v>0</v>
      </c>
      <c r="P146" s="80" t="str">
        <f t="shared" si="28"/>
        <v/>
      </c>
      <c r="Q146" s="28">
        <f t="shared" si="22"/>
        <v>44166</v>
      </c>
      <c r="R146" s="27" t="b">
        <f t="shared" si="29"/>
        <v>0</v>
      </c>
      <c r="S146" s="4"/>
      <c r="T146" s="4"/>
    </row>
    <row r="147" spans="1:20" s="30" customFormat="1" x14ac:dyDescent="0.25">
      <c r="A147" s="19">
        <v>135</v>
      </c>
      <c r="B147" s="20"/>
      <c r="C147" s="1"/>
      <c r="D147" s="79"/>
      <c r="E147" s="1"/>
      <c r="F147" s="1"/>
      <c r="G147" s="20"/>
      <c r="H147" s="160" t="str">
        <f t="shared" si="23"/>
        <v/>
      </c>
      <c r="I147" s="27" t="b">
        <f t="shared" si="24"/>
        <v>0</v>
      </c>
      <c r="J147" s="80" t="str">
        <f t="shared" si="25"/>
        <v/>
      </c>
      <c r="K147" s="27" t="b">
        <f t="shared" si="20"/>
        <v>0</v>
      </c>
      <c r="L147" s="80" t="str">
        <f t="shared" si="26"/>
        <v/>
      </c>
      <c r="M147" s="27" t="b">
        <f t="shared" si="21"/>
        <v>0</v>
      </c>
      <c r="N147" s="80" t="str">
        <f t="shared" si="27"/>
        <v/>
      </c>
      <c r="O147" s="27" t="b">
        <f>IF(COUNTIF($G$13:G147,G147)&gt;1,TRUE,FALSE)</f>
        <v>0</v>
      </c>
      <c r="P147" s="80" t="str">
        <f t="shared" si="28"/>
        <v/>
      </c>
      <c r="Q147" s="28">
        <f t="shared" si="22"/>
        <v>44166</v>
      </c>
      <c r="R147" s="27" t="b">
        <f t="shared" si="29"/>
        <v>0</v>
      </c>
      <c r="S147" s="4"/>
      <c r="T147" s="4"/>
    </row>
    <row r="148" spans="1:20" s="30" customFormat="1" x14ac:dyDescent="0.25">
      <c r="A148" s="19">
        <v>136</v>
      </c>
      <c r="B148" s="20"/>
      <c r="C148" s="1"/>
      <c r="D148" s="79"/>
      <c r="E148" s="1"/>
      <c r="F148" s="1"/>
      <c r="G148" s="20"/>
      <c r="H148" s="160" t="str">
        <f t="shared" si="23"/>
        <v/>
      </c>
      <c r="I148" s="27" t="b">
        <f t="shared" si="24"/>
        <v>0</v>
      </c>
      <c r="J148" s="80" t="str">
        <f t="shared" si="25"/>
        <v/>
      </c>
      <c r="K148" s="27" t="b">
        <f t="shared" si="20"/>
        <v>0</v>
      </c>
      <c r="L148" s="80" t="str">
        <f t="shared" si="26"/>
        <v/>
      </c>
      <c r="M148" s="27" t="b">
        <f t="shared" si="21"/>
        <v>0</v>
      </c>
      <c r="N148" s="80" t="str">
        <f t="shared" si="27"/>
        <v/>
      </c>
      <c r="O148" s="27" t="b">
        <f>IF(COUNTIF($G$13:G148,G148)&gt;1,TRUE,FALSE)</f>
        <v>0</v>
      </c>
      <c r="P148" s="80" t="str">
        <f t="shared" si="28"/>
        <v/>
      </c>
      <c r="Q148" s="28">
        <f t="shared" si="22"/>
        <v>44166</v>
      </c>
      <c r="R148" s="27" t="b">
        <f t="shared" si="29"/>
        <v>0</v>
      </c>
      <c r="S148" s="4"/>
      <c r="T148" s="4"/>
    </row>
    <row r="149" spans="1:20" s="30" customFormat="1" x14ac:dyDescent="0.25">
      <c r="A149" s="19">
        <v>137</v>
      </c>
      <c r="B149" s="20"/>
      <c r="C149" s="1"/>
      <c r="D149" s="79"/>
      <c r="E149" s="1"/>
      <c r="F149" s="1"/>
      <c r="G149" s="20"/>
      <c r="H149" s="160" t="str">
        <f t="shared" si="23"/>
        <v/>
      </c>
      <c r="I149" s="27" t="b">
        <f t="shared" si="24"/>
        <v>0</v>
      </c>
      <c r="J149" s="80" t="str">
        <f t="shared" si="25"/>
        <v/>
      </c>
      <c r="K149" s="27" t="b">
        <f t="shared" si="20"/>
        <v>0</v>
      </c>
      <c r="L149" s="80" t="str">
        <f t="shared" si="26"/>
        <v/>
      </c>
      <c r="M149" s="27" t="b">
        <f t="shared" si="21"/>
        <v>0</v>
      </c>
      <c r="N149" s="80" t="str">
        <f t="shared" si="27"/>
        <v/>
      </c>
      <c r="O149" s="27" t="b">
        <f>IF(COUNTIF($G$13:G149,G149)&gt;1,TRUE,FALSE)</f>
        <v>0</v>
      </c>
      <c r="P149" s="80" t="str">
        <f t="shared" si="28"/>
        <v/>
      </c>
      <c r="Q149" s="28">
        <f t="shared" si="22"/>
        <v>44166</v>
      </c>
      <c r="R149" s="27" t="b">
        <f t="shared" si="29"/>
        <v>0</v>
      </c>
      <c r="S149" s="4"/>
      <c r="T149" s="4"/>
    </row>
    <row r="150" spans="1:20" s="30" customFormat="1" x14ac:dyDescent="0.25">
      <c r="A150" s="19">
        <v>138</v>
      </c>
      <c r="B150" s="20"/>
      <c r="C150" s="1"/>
      <c r="D150" s="79"/>
      <c r="E150" s="1"/>
      <c r="F150" s="1"/>
      <c r="G150" s="20"/>
      <c r="H150" s="160" t="str">
        <f t="shared" si="23"/>
        <v/>
      </c>
      <c r="I150" s="27" t="b">
        <f t="shared" si="24"/>
        <v>0</v>
      </c>
      <c r="J150" s="80" t="str">
        <f t="shared" si="25"/>
        <v/>
      </c>
      <c r="K150" s="27" t="b">
        <f t="shared" si="20"/>
        <v>0</v>
      </c>
      <c r="L150" s="80" t="str">
        <f t="shared" si="26"/>
        <v/>
      </c>
      <c r="M150" s="27" t="b">
        <f t="shared" si="21"/>
        <v>0</v>
      </c>
      <c r="N150" s="80" t="str">
        <f t="shared" si="27"/>
        <v/>
      </c>
      <c r="O150" s="27" t="b">
        <f>IF(COUNTIF($G$13:G150,G150)&gt;1,TRUE,FALSE)</f>
        <v>0</v>
      </c>
      <c r="P150" s="80" t="str">
        <f t="shared" si="28"/>
        <v/>
      </c>
      <c r="Q150" s="28">
        <f t="shared" si="22"/>
        <v>44166</v>
      </c>
      <c r="R150" s="27" t="b">
        <f t="shared" si="29"/>
        <v>0</v>
      </c>
      <c r="S150" s="4"/>
      <c r="T150" s="4"/>
    </row>
    <row r="151" spans="1:20" s="30" customFormat="1" x14ac:dyDescent="0.25">
      <c r="A151" s="19">
        <v>139</v>
      </c>
      <c r="B151" s="20"/>
      <c r="C151" s="1"/>
      <c r="D151" s="79"/>
      <c r="E151" s="1"/>
      <c r="F151" s="1"/>
      <c r="G151" s="20"/>
      <c r="H151" s="160" t="str">
        <f t="shared" si="23"/>
        <v/>
      </c>
      <c r="I151" s="27" t="b">
        <f t="shared" si="24"/>
        <v>0</v>
      </c>
      <c r="J151" s="80" t="str">
        <f t="shared" si="25"/>
        <v/>
      </c>
      <c r="K151" s="27" t="b">
        <f t="shared" si="20"/>
        <v>0</v>
      </c>
      <c r="L151" s="80" t="str">
        <f t="shared" si="26"/>
        <v/>
      </c>
      <c r="M151" s="27" t="b">
        <f t="shared" si="21"/>
        <v>0</v>
      </c>
      <c r="N151" s="80" t="str">
        <f t="shared" si="27"/>
        <v/>
      </c>
      <c r="O151" s="27" t="b">
        <f>IF(COUNTIF($G$13:G151,G151)&gt;1,TRUE,FALSE)</f>
        <v>0</v>
      </c>
      <c r="P151" s="80" t="str">
        <f t="shared" si="28"/>
        <v/>
      </c>
      <c r="Q151" s="28">
        <f t="shared" si="22"/>
        <v>44166</v>
      </c>
      <c r="R151" s="27" t="b">
        <f t="shared" si="29"/>
        <v>0</v>
      </c>
      <c r="S151" s="4"/>
      <c r="T151" s="4"/>
    </row>
    <row r="152" spans="1:20" s="30" customFormat="1" x14ac:dyDescent="0.25">
      <c r="A152" s="19">
        <v>140</v>
      </c>
      <c r="B152" s="20"/>
      <c r="C152" s="1"/>
      <c r="D152" s="79"/>
      <c r="E152" s="1"/>
      <c r="F152" s="1"/>
      <c r="G152" s="20"/>
      <c r="H152" s="160" t="str">
        <f t="shared" si="23"/>
        <v/>
      </c>
      <c r="I152" s="27" t="b">
        <f t="shared" si="24"/>
        <v>0</v>
      </c>
      <c r="J152" s="80" t="str">
        <f t="shared" si="25"/>
        <v/>
      </c>
      <c r="K152" s="27" t="b">
        <f t="shared" si="20"/>
        <v>0</v>
      </c>
      <c r="L152" s="80" t="str">
        <f t="shared" si="26"/>
        <v/>
      </c>
      <c r="M152" s="27" t="b">
        <f t="shared" si="21"/>
        <v>0</v>
      </c>
      <c r="N152" s="80" t="str">
        <f t="shared" si="27"/>
        <v/>
      </c>
      <c r="O152" s="27" t="b">
        <f>IF(COUNTIF($G$13:G152,G152)&gt;1,TRUE,FALSE)</f>
        <v>0</v>
      </c>
      <c r="P152" s="80" t="str">
        <f t="shared" si="28"/>
        <v/>
      </c>
      <c r="Q152" s="28">
        <f t="shared" si="22"/>
        <v>44166</v>
      </c>
      <c r="R152" s="27" t="b">
        <f t="shared" si="29"/>
        <v>0</v>
      </c>
      <c r="S152" s="4"/>
      <c r="T152" s="4"/>
    </row>
    <row r="153" spans="1:20" s="30" customFormat="1" x14ac:dyDescent="0.25">
      <c r="A153" s="19">
        <v>141</v>
      </c>
      <c r="B153" s="20"/>
      <c r="C153" s="1"/>
      <c r="D153" s="79"/>
      <c r="E153" s="1"/>
      <c r="F153" s="1"/>
      <c r="G153" s="20"/>
      <c r="H153" s="160" t="str">
        <f t="shared" si="23"/>
        <v/>
      </c>
      <c r="I153" s="27" t="b">
        <f t="shared" si="24"/>
        <v>0</v>
      </c>
      <c r="J153" s="80" t="str">
        <f t="shared" si="25"/>
        <v/>
      </c>
      <c r="K153" s="27" t="b">
        <f t="shared" si="20"/>
        <v>0</v>
      </c>
      <c r="L153" s="80" t="str">
        <f t="shared" si="26"/>
        <v/>
      </c>
      <c r="M153" s="27" t="b">
        <f t="shared" si="21"/>
        <v>0</v>
      </c>
      <c r="N153" s="80" t="str">
        <f t="shared" si="27"/>
        <v/>
      </c>
      <c r="O153" s="27" t="b">
        <f>IF(COUNTIF($G$13:G153,G153)&gt;1,TRUE,FALSE)</f>
        <v>0</v>
      </c>
      <c r="P153" s="80" t="str">
        <f t="shared" si="28"/>
        <v/>
      </c>
      <c r="Q153" s="28">
        <f t="shared" si="22"/>
        <v>44166</v>
      </c>
      <c r="R153" s="27" t="b">
        <f t="shared" si="29"/>
        <v>0</v>
      </c>
      <c r="S153" s="4"/>
      <c r="T153" s="4"/>
    </row>
    <row r="154" spans="1:20" s="30" customFormat="1" x14ac:dyDescent="0.25">
      <c r="A154" s="19">
        <v>142</v>
      </c>
      <c r="B154" s="20"/>
      <c r="C154" s="1"/>
      <c r="D154" s="79"/>
      <c r="E154" s="1"/>
      <c r="F154" s="1"/>
      <c r="G154" s="20"/>
      <c r="H154" s="160" t="str">
        <f t="shared" si="23"/>
        <v/>
      </c>
      <c r="I154" s="27" t="b">
        <f t="shared" si="24"/>
        <v>0</v>
      </c>
      <c r="J154" s="80" t="str">
        <f t="shared" si="25"/>
        <v/>
      </c>
      <c r="K154" s="27" t="b">
        <f t="shared" si="20"/>
        <v>0</v>
      </c>
      <c r="L154" s="80" t="str">
        <f t="shared" si="26"/>
        <v/>
      </c>
      <c r="M154" s="27" t="b">
        <f t="shared" si="21"/>
        <v>0</v>
      </c>
      <c r="N154" s="80" t="str">
        <f t="shared" si="27"/>
        <v/>
      </c>
      <c r="O154" s="27" t="b">
        <f>IF(COUNTIF($G$13:G154,G154)&gt;1,TRUE,FALSE)</f>
        <v>0</v>
      </c>
      <c r="P154" s="80" t="str">
        <f t="shared" si="28"/>
        <v/>
      </c>
      <c r="Q154" s="28">
        <f t="shared" si="22"/>
        <v>44166</v>
      </c>
      <c r="R154" s="27" t="b">
        <f t="shared" si="29"/>
        <v>0</v>
      </c>
      <c r="S154" s="4"/>
      <c r="T154" s="4"/>
    </row>
    <row r="155" spans="1:20" s="30" customFormat="1" x14ac:dyDescent="0.25">
      <c r="A155" s="19">
        <v>143</v>
      </c>
      <c r="B155" s="20"/>
      <c r="C155" s="1"/>
      <c r="D155" s="79"/>
      <c r="E155" s="1"/>
      <c r="F155" s="1"/>
      <c r="G155" s="20"/>
      <c r="H155" s="160" t="str">
        <f t="shared" si="23"/>
        <v/>
      </c>
      <c r="I155" s="27" t="b">
        <f t="shared" si="24"/>
        <v>0</v>
      </c>
      <c r="J155" s="80" t="str">
        <f t="shared" si="25"/>
        <v/>
      </c>
      <c r="K155" s="27" t="b">
        <f t="shared" si="20"/>
        <v>0</v>
      </c>
      <c r="L155" s="80" t="str">
        <f t="shared" si="26"/>
        <v/>
      </c>
      <c r="M155" s="27" t="b">
        <f t="shared" si="21"/>
        <v>0</v>
      </c>
      <c r="N155" s="80" t="str">
        <f t="shared" si="27"/>
        <v/>
      </c>
      <c r="O155" s="27" t="b">
        <f>IF(COUNTIF($G$13:G155,G155)&gt;1,TRUE,FALSE)</f>
        <v>0</v>
      </c>
      <c r="P155" s="80" t="str">
        <f t="shared" si="28"/>
        <v/>
      </c>
      <c r="Q155" s="28">
        <f t="shared" si="22"/>
        <v>44166</v>
      </c>
      <c r="R155" s="27" t="b">
        <f t="shared" si="29"/>
        <v>0</v>
      </c>
      <c r="S155" s="4"/>
      <c r="T155" s="4"/>
    </row>
    <row r="156" spans="1:20" s="30" customFormat="1" x14ac:dyDescent="0.25">
      <c r="A156" s="19">
        <v>144</v>
      </c>
      <c r="B156" s="20"/>
      <c r="C156" s="1"/>
      <c r="D156" s="79"/>
      <c r="E156" s="1"/>
      <c r="F156" s="1"/>
      <c r="G156" s="20"/>
      <c r="H156" s="160" t="str">
        <f t="shared" si="23"/>
        <v/>
      </c>
      <c r="I156" s="27" t="b">
        <f t="shared" si="24"/>
        <v>0</v>
      </c>
      <c r="J156" s="80" t="str">
        <f t="shared" si="25"/>
        <v/>
      </c>
      <c r="K156" s="27" t="b">
        <f t="shared" si="20"/>
        <v>0</v>
      </c>
      <c r="L156" s="80" t="str">
        <f t="shared" si="26"/>
        <v/>
      </c>
      <c r="M156" s="27" t="b">
        <f t="shared" si="21"/>
        <v>0</v>
      </c>
      <c r="N156" s="80" t="str">
        <f t="shared" si="27"/>
        <v/>
      </c>
      <c r="O156" s="27" t="b">
        <f>IF(COUNTIF($G$13:G156,G156)&gt;1,TRUE,FALSE)</f>
        <v>0</v>
      </c>
      <c r="P156" s="80" t="str">
        <f t="shared" si="28"/>
        <v/>
      </c>
      <c r="Q156" s="28">
        <f t="shared" si="22"/>
        <v>44166</v>
      </c>
      <c r="R156" s="27" t="b">
        <f t="shared" si="29"/>
        <v>0</v>
      </c>
      <c r="S156" s="4"/>
      <c r="T156" s="4"/>
    </row>
    <row r="157" spans="1:20" s="30" customFormat="1" x14ac:dyDescent="0.25">
      <c r="A157" s="19">
        <v>145</v>
      </c>
      <c r="B157" s="20"/>
      <c r="C157" s="1"/>
      <c r="D157" s="79"/>
      <c r="E157" s="1"/>
      <c r="F157" s="1"/>
      <c r="G157" s="20"/>
      <c r="H157" s="160" t="str">
        <f t="shared" si="23"/>
        <v/>
      </c>
      <c r="I157" s="27" t="b">
        <f t="shared" si="24"/>
        <v>0</v>
      </c>
      <c r="J157" s="80" t="str">
        <f t="shared" si="25"/>
        <v/>
      </c>
      <c r="K157" s="27" t="b">
        <f t="shared" si="20"/>
        <v>0</v>
      </c>
      <c r="L157" s="80" t="str">
        <f t="shared" si="26"/>
        <v/>
      </c>
      <c r="M157" s="27" t="b">
        <f t="shared" si="21"/>
        <v>0</v>
      </c>
      <c r="N157" s="80" t="str">
        <f t="shared" si="27"/>
        <v/>
      </c>
      <c r="O157" s="27" t="b">
        <f>IF(COUNTIF($G$13:G157,G157)&gt;1,TRUE,FALSE)</f>
        <v>0</v>
      </c>
      <c r="P157" s="80" t="str">
        <f t="shared" si="28"/>
        <v/>
      </c>
      <c r="Q157" s="28">
        <f t="shared" si="22"/>
        <v>44166</v>
      </c>
      <c r="R157" s="27" t="b">
        <f t="shared" si="29"/>
        <v>0</v>
      </c>
      <c r="S157" s="4"/>
      <c r="T157" s="4"/>
    </row>
    <row r="158" spans="1:20" s="30" customFormat="1" x14ac:dyDescent="0.25">
      <c r="A158" s="19">
        <v>146</v>
      </c>
      <c r="B158" s="20"/>
      <c r="C158" s="1"/>
      <c r="D158" s="79"/>
      <c r="E158" s="1"/>
      <c r="F158" s="1"/>
      <c r="G158" s="20"/>
      <c r="H158" s="160" t="str">
        <f t="shared" si="23"/>
        <v/>
      </c>
      <c r="I158" s="27" t="b">
        <f t="shared" si="24"/>
        <v>0</v>
      </c>
      <c r="J158" s="80" t="str">
        <f t="shared" si="25"/>
        <v/>
      </c>
      <c r="K158" s="27" t="b">
        <f t="shared" si="20"/>
        <v>0</v>
      </c>
      <c r="L158" s="80" t="str">
        <f t="shared" si="26"/>
        <v/>
      </c>
      <c r="M158" s="27" t="b">
        <f t="shared" si="21"/>
        <v>0</v>
      </c>
      <c r="N158" s="80" t="str">
        <f t="shared" si="27"/>
        <v/>
      </c>
      <c r="O158" s="27" t="b">
        <f>IF(COUNTIF($G$13:G158,G158)&gt;1,TRUE,FALSE)</f>
        <v>0</v>
      </c>
      <c r="P158" s="80" t="str">
        <f t="shared" si="28"/>
        <v/>
      </c>
      <c r="Q158" s="28">
        <f t="shared" si="22"/>
        <v>44166</v>
      </c>
      <c r="R158" s="27" t="b">
        <f t="shared" si="29"/>
        <v>0</v>
      </c>
      <c r="S158" s="4"/>
      <c r="T158" s="4"/>
    </row>
    <row r="159" spans="1:20" s="30" customFormat="1" x14ac:dyDescent="0.25">
      <c r="A159" s="19">
        <v>147</v>
      </c>
      <c r="B159" s="20"/>
      <c r="C159" s="1"/>
      <c r="D159" s="79"/>
      <c r="E159" s="1"/>
      <c r="F159" s="1"/>
      <c r="G159" s="20"/>
      <c r="H159" s="160" t="str">
        <f t="shared" si="23"/>
        <v/>
      </c>
      <c r="I159" s="27" t="b">
        <f t="shared" si="24"/>
        <v>0</v>
      </c>
      <c r="J159" s="80" t="str">
        <f t="shared" si="25"/>
        <v/>
      </c>
      <c r="K159" s="27" t="b">
        <f t="shared" si="20"/>
        <v>0</v>
      </c>
      <c r="L159" s="80" t="str">
        <f t="shared" si="26"/>
        <v/>
      </c>
      <c r="M159" s="27" t="b">
        <f t="shared" si="21"/>
        <v>0</v>
      </c>
      <c r="N159" s="80" t="str">
        <f t="shared" si="27"/>
        <v/>
      </c>
      <c r="O159" s="27" t="b">
        <f>IF(COUNTIF($G$13:G159,G159)&gt;1,TRUE,FALSE)</f>
        <v>0</v>
      </c>
      <c r="P159" s="80" t="str">
        <f t="shared" si="28"/>
        <v/>
      </c>
      <c r="Q159" s="28">
        <f t="shared" si="22"/>
        <v>44166</v>
      </c>
      <c r="R159" s="27" t="b">
        <f t="shared" si="29"/>
        <v>0</v>
      </c>
      <c r="S159" s="4"/>
      <c r="T159" s="4"/>
    </row>
    <row r="160" spans="1:20" s="30" customFormat="1" x14ac:dyDescent="0.25">
      <c r="A160" s="19">
        <v>148</v>
      </c>
      <c r="B160" s="20"/>
      <c r="C160" s="1"/>
      <c r="D160" s="79"/>
      <c r="E160" s="1"/>
      <c r="F160" s="1"/>
      <c r="G160" s="20"/>
      <c r="H160" s="160" t="str">
        <f t="shared" si="23"/>
        <v/>
      </c>
      <c r="I160" s="27" t="b">
        <f t="shared" si="24"/>
        <v>0</v>
      </c>
      <c r="J160" s="80" t="str">
        <f t="shared" si="25"/>
        <v/>
      </c>
      <c r="K160" s="27" t="b">
        <f t="shared" si="20"/>
        <v>0</v>
      </c>
      <c r="L160" s="80" t="str">
        <f t="shared" si="26"/>
        <v/>
      </c>
      <c r="M160" s="27" t="b">
        <f t="shared" si="21"/>
        <v>0</v>
      </c>
      <c r="N160" s="80" t="str">
        <f t="shared" si="27"/>
        <v/>
      </c>
      <c r="O160" s="27" t="b">
        <f>IF(COUNTIF($G$13:G160,G160)&gt;1,TRUE,FALSE)</f>
        <v>0</v>
      </c>
      <c r="P160" s="80" t="str">
        <f t="shared" si="28"/>
        <v/>
      </c>
      <c r="Q160" s="28">
        <f t="shared" si="22"/>
        <v>44166</v>
      </c>
      <c r="R160" s="27" t="b">
        <f t="shared" si="29"/>
        <v>0</v>
      </c>
      <c r="S160" s="4"/>
      <c r="T160" s="4"/>
    </row>
    <row r="161" spans="1:20" s="30" customFormat="1" x14ac:dyDescent="0.25">
      <c r="A161" s="19">
        <v>149</v>
      </c>
      <c r="B161" s="20"/>
      <c r="C161" s="1"/>
      <c r="D161" s="79"/>
      <c r="E161" s="1"/>
      <c r="F161" s="1"/>
      <c r="G161" s="20"/>
      <c r="H161" s="160" t="str">
        <f t="shared" si="23"/>
        <v/>
      </c>
      <c r="I161" s="27" t="b">
        <f t="shared" si="24"/>
        <v>0</v>
      </c>
      <c r="J161" s="80" t="str">
        <f t="shared" si="25"/>
        <v/>
      </c>
      <c r="K161" s="27" t="b">
        <f t="shared" si="20"/>
        <v>0</v>
      </c>
      <c r="L161" s="80" t="str">
        <f t="shared" si="26"/>
        <v/>
      </c>
      <c r="M161" s="27" t="b">
        <f t="shared" si="21"/>
        <v>0</v>
      </c>
      <c r="N161" s="80" t="str">
        <f t="shared" si="27"/>
        <v/>
      </c>
      <c r="O161" s="27" t="b">
        <f>IF(COUNTIF($G$13:G161,G161)&gt;1,TRUE,FALSE)</f>
        <v>0</v>
      </c>
      <c r="P161" s="80" t="str">
        <f t="shared" si="28"/>
        <v/>
      </c>
      <c r="Q161" s="28">
        <f t="shared" si="22"/>
        <v>44166</v>
      </c>
      <c r="R161" s="27" t="b">
        <f t="shared" si="29"/>
        <v>0</v>
      </c>
      <c r="S161" s="4"/>
      <c r="T161" s="4"/>
    </row>
    <row r="162" spans="1:20" s="30" customFormat="1" x14ac:dyDescent="0.25">
      <c r="A162" s="19">
        <v>150</v>
      </c>
      <c r="B162" s="20"/>
      <c r="C162" s="1"/>
      <c r="D162" s="79"/>
      <c r="E162" s="1"/>
      <c r="F162" s="1"/>
      <c r="G162" s="20"/>
      <c r="H162" s="160" t="str">
        <f t="shared" si="23"/>
        <v/>
      </c>
      <c r="I162" s="27" t="b">
        <f t="shared" si="24"/>
        <v>0</v>
      </c>
      <c r="J162" s="80" t="str">
        <f t="shared" si="25"/>
        <v/>
      </c>
      <c r="K162" s="27" t="b">
        <f t="shared" si="20"/>
        <v>0</v>
      </c>
      <c r="L162" s="80" t="str">
        <f t="shared" si="26"/>
        <v/>
      </c>
      <c r="M162" s="27" t="b">
        <f t="shared" si="21"/>
        <v>0</v>
      </c>
      <c r="N162" s="80" t="str">
        <f t="shared" si="27"/>
        <v/>
      </c>
      <c r="O162" s="27" t="b">
        <f>IF(COUNTIF($G$13:G162,G162)&gt;1,TRUE,FALSE)</f>
        <v>0</v>
      </c>
      <c r="P162" s="80" t="str">
        <f t="shared" si="28"/>
        <v/>
      </c>
      <c r="Q162" s="28">
        <f t="shared" si="22"/>
        <v>44166</v>
      </c>
      <c r="R162" s="27" t="b">
        <f t="shared" si="29"/>
        <v>0</v>
      </c>
      <c r="S162" s="4"/>
      <c r="T162" s="4"/>
    </row>
    <row r="163" spans="1:20" s="30" customFormat="1" x14ac:dyDescent="0.25">
      <c r="A163" s="19">
        <v>151</v>
      </c>
      <c r="B163" s="20"/>
      <c r="C163" s="1"/>
      <c r="D163" s="79"/>
      <c r="E163" s="1"/>
      <c r="F163" s="1"/>
      <c r="G163" s="20"/>
      <c r="H163" s="160" t="str">
        <f t="shared" si="23"/>
        <v/>
      </c>
      <c r="I163" s="27" t="b">
        <f t="shared" si="24"/>
        <v>0</v>
      </c>
      <c r="J163" s="80" t="str">
        <f t="shared" si="25"/>
        <v/>
      </c>
      <c r="K163" s="27" t="b">
        <f t="shared" si="20"/>
        <v>0</v>
      </c>
      <c r="L163" s="80" t="str">
        <f t="shared" si="26"/>
        <v/>
      </c>
      <c r="M163" s="27" t="b">
        <f t="shared" si="21"/>
        <v>0</v>
      </c>
      <c r="N163" s="80" t="str">
        <f t="shared" si="27"/>
        <v/>
      </c>
      <c r="O163" s="27" t="b">
        <f>IF(COUNTIF($G$13:G163,G163)&gt;1,TRUE,FALSE)</f>
        <v>0</v>
      </c>
      <c r="P163" s="80" t="str">
        <f t="shared" si="28"/>
        <v/>
      </c>
      <c r="Q163" s="28">
        <f t="shared" si="22"/>
        <v>44166</v>
      </c>
      <c r="R163" s="27" t="b">
        <f t="shared" si="29"/>
        <v>0</v>
      </c>
      <c r="S163" s="4"/>
      <c r="T163" s="4"/>
    </row>
    <row r="164" spans="1:20" s="30" customFormat="1" x14ac:dyDescent="0.25">
      <c r="A164" s="19">
        <v>152</v>
      </c>
      <c r="B164" s="20"/>
      <c r="C164" s="1"/>
      <c r="D164" s="79"/>
      <c r="E164" s="1"/>
      <c r="F164" s="1"/>
      <c r="G164" s="20"/>
      <c r="H164" s="160" t="str">
        <f t="shared" si="23"/>
        <v/>
      </c>
      <c r="I164" s="27" t="b">
        <f t="shared" si="24"/>
        <v>0</v>
      </c>
      <c r="J164" s="80" t="str">
        <f t="shared" si="25"/>
        <v/>
      </c>
      <c r="K164" s="27" t="b">
        <f t="shared" si="20"/>
        <v>0</v>
      </c>
      <c r="L164" s="80" t="str">
        <f t="shared" si="26"/>
        <v/>
      </c>
      <c r="M164" s="27" t="b">
        <f t="shared" si="21"/>
        <v>0</v>
      </c>
      <c r="N164" s="80" t="str">
        <f t="shared" si="27"/>
        <v/>
      </c>
      <c r="O164" s="27" t="b">
        <f>IF(COUNTIF($G$13:G164,G164)&gt;1,TRUE,FALSE)</f>
        <v>0</v>
      </c>
      <c r="P164" s="80" t="str">
        <f t="shared" si="28"/>
        <v/>
      </c>
      <c r="Q164" s="28">
        <f t="shared" si="22"/>
        <v>44166</v>
      </c>
      <c r="R164" s="27" t="b">
        <f t="shared" si="29"/>
        <v>0</v>
      </c>
      <c r="S164" s="4"/>
      <c r="T164" s="4"/>
    </row>
    <row r="165" spans="1:20" s="30" customFormat="1" x14ac:dyDescent="0.25">
      <c r="A165" s="19">
        <v>153</v>
      </c>
      <c r="B165" s="20"/>
      <c r="C165" s="1"/>
      <c r="D165" s="79"/>
      <c r="E165" s="1"/>
      <c r="F165" s="1"/>
      <c r="G165" s="20"/>
      <c r="H165" s="160" t="str">
        <f t="shared" si="23"/>
        <v/>
      </c>
      <c r="I165" s="27" t="b">
        <f t="shared" si="24"/>
        <v>0</v>
      </c>
      <c r="J165" s="80" t="str">
        <f t="shared" si="25"/>
        <v/>
      </c>
      <c r="K165" s="27" t="b">
        <f t="shared" si="20"/>
        <v>0</v>
      </c>
      <c r="L165" s="80" t="str">
        <f t="shared" si="26"/>
        <v/>
      </c>
      <c r="M165" s="27" t="b">
        <f t="shared" si="21"/>
        <v>0</v>
      </c>
      <c r="N165" s="80" t="str">
        <f t="shared" si="27"/>
        <v/>
      </c>
      <c r="O165" s="27" t="b">
        <f>IF(COUNTIF($G$13:G165,G165)&gt;1,TRUE,FALSE)</f>
        <v>0</v>
      </c>
      <c r="P165" s="80" t="str">
        <f t="shared" si="28"/>
        <v/>
      </c>
      <c r="Q165" s="28">
        <f t="shared" si="22"/>
        <v>44166</v>
      </c>
      <c r="R165" s="27" t="b">
        <f t="shared" si="29"/>
        <v>0</v>
      </c>
      <c r="S165" s="4"/>
      <c r="T165" s="4"/>
    </row>
    <row r="166" spans="1:20" s="30" customFormat="1" x14ac:dyDescent="0.25">
      <c r="A166" s="19">
        <v>154</v>
      </c>
      <c r="B166" s="20"/>
      <c r="C166" s="1"/>
      <c r="D166" s="79"/>
      <c r="E166" s="1"/>
      <c r="F166" s="1"/>
      <c r="G166" s="20"/>
      <c r="H166" s="160" t="str">
        <f t="shared" si="23"/>
        <v/>
      </c>
      <c r="I166" s="27" t="b">
        <f t="shared" si="24"/>
        <v>0</v>
      </c>
      <c r="J166" s="80" t="str">
        <f t="shared" si="25"/>
        <v/>
      </c>
      <c r="K166" s="27" t="b">
        <f t="shared" si="20"/>
        <v>0</v>
      </c>
      <c r="L166" s="80" t="str">
        <f t="shared" si="26"/>
        <v/>
      </c>
      <c r="M166" s="27" t="b">
        <f t="shared" si="21"/>
        <v>0</v>
      </c>
      <c r="N166" s="80" t="str">
        <f t="shared" si="27"/>
        <v/>
      </c>
      <c r="O166" s="27" t="b">
        <f>IF(COUNTIF($G$13:G166,G166)&gt;1,TRUE,FALSE)</f>
        <v>0</v>
      </c>
      <c r="P166" s="80" t="str">
        <f t="shared" si="28"/>
        <v/>
      </c>
      <c r="Q166" s="28">
        <f t="shared" si="22"/>
        <v>44166</v>
      </c>
      <c r="R166" s="27" t="b">
        <f t="shared" si="29"/>
        <v>0</v>
      </c>
      <c r="S166" s="4"/>
      <c r="T166" s="4"/>
    </row>
    <row r="167" spans="1:20" s="30" customFormat="1" x14ac:dyDescent="0.25">
      <c r="A167" s="19">
        <v>155</v>
      </c>
      <c r="B167" s="20"/>
      <c r="C167" s="1"/>
      <c r="D167" s="79"/>
      <c r="E167" s="1"/>
      <c r="F167" s="1"/>
      <c r="G167" s="20"/>
      <c r="H167" s="160" t="str">
        <f t="shared" si="23"/>
        <v/>
      </c>
      <c r="I167" s="27" t="b">
        <f t="shared" si="24"/>
        <v>0</v>
      </c>
      <c r="J167" s="80" t="str">
        <f t="shared" si="25"/>
        <v/>
      </c>
      <c r="K167" s="27" t="b">
        <f t="shared" si="20"/>
        <v>0</v>
      </c>
      <c r="L167" s="80" t="str">
        <f t="shared" si="26"/>
        <v/>
      </c>
      <c r="M167" s="27" t="b">
        <f t="shared" si="21"/>
        <v>0</v>
      </c>
      <c r="N167" s="80" t="str">
        <f t="shared" si="27"/>
        <v/>
      </c>
      <c r="O167" s="27" t="b">
        <f>IF(COUNTIF($G$13:G167,G167)&gt;1,TRUE,FALSE)</f>
        <v>0</v>
      </c>
      <c r="P167" s="80" t="str">
        <f t="shared" si="28"/>
        <v/>
      </c>
      <c r="Q167" s="28">
        <f t="shared" si="22"/>
        <v>44166</v>
      </c>
      <c r="R167" s="27" t="b">
        <f t="shared" si="29"/>
        <v>0</v>
      </c>
      <c r="S167" s="4"/>
      <c r="T167" s="4"/>
    </row>
    <row r="168" spans="1:20" s="30" customFormat="1" x14ac:dyDescent="0.25">
      <c r="A168" s="19">
        <v>156</v>
      </c>
      <c r="B168" s="20"/>
      <c r="C168" s="1"/>
      <c r="D168" s="79"/>
      <c r="E168" s="1"/>
      <c r="F168" s="1"/>
      <c r="G168" s="20"/>
      <c r="H168" s="160" t="str">
        <f t="shared" si="23"/>
        <v/>
      </c>
      <c r="I168" s="27" t="b">
        <f t="shared" si="24"/>
        <v>0</v>
      </c>
      <c r="J168" s="80" t="str">
        <f t="shared" si="25"/>
        <v/>
      </c>
      <c r="K168" s="27" t="b">
        <f t="shared" si="20"/>
        <v>0</v>
      </c>
      <c r="L168" s="80" t="str">
        <f t="shared" si="26"/>
        <v/>
      </c>
      <c r="M168" s="27" t="b">
        <f t="shared" si="21"/>
        <v>0</v>
      </c>
      <c r="N168" s="80" t="str">
        <f t="shared" si="27"/>
        <v/>
      </c>
      <c r="O168" s="27" t="b">
        <f>IF(COUNTIF($G$13:G168,G168)&gt;1,TRUE,FALSE)</f>
        <v>0</v>
      </c>
      <c r="P168" s="80" t="str">
        <f t="shared" si="28"/>
        <v/>
      </c>
      <c r="Q168" s="28">
        <f t="shared" si="22"/>
        <v>44166</v>
      </c>
      <c r="R168" s="27" t="b">
        <f t="shared" si="29"/>
        <v>0</v>
      </c>
      <c r="S168" s="4"/>
      <c r="T168" s="4"/>
    </row>
    <row r="169" spans="1:20" s="30" customFormat="1" x14ac:dyDescent="0.25">
      <c r="A169" s="19">
        <v>157</v>
      </c>
      <c r="B169" s="20"/>
      <c r="C169" s="1"/>
      <c r="D169" s="79"/>
      <c r="E169" s="1"/>
      <c r="F169" s="1"/>
      <c r="G169" s="20"/>
      <c r="H169" s="160" t="str">
        <f t="shared" si="23"/>
        <v/>
      </c>
      <c r="I169" s="27" t="b">
        <f t="shared" si="24"/>
        <v>0</v>
      </c>
      <c r="J169" s="80" t="str">
        <f t="shared" si="25"/>
        <v/>
      </c>
      <c r="K169" s="27" t="b">
        <f t="shared" si="20"/>
        <v>0</v>
      </c>
      <c r="L169" s="80" t="str">
        <f t="shared" si="26"/>
        <v/>
      </c>
      <c r="M169" s="27" t="b">
        <f t="shared" si="21"/>
        <v>0</v>
      </c>
      <c r="N169" s="80" t="str">
        <f t="shared" si="27"/>
        <v/>
      </c>
      <c r="O169" s="27" t="b">
        <f>IF(COUNTIF($G$13:G169,G169)&gt;1,TRUE,FALSE)</f>
        <v>0</v>
      </c>
      <c r="P169" s="80" t="str">
        <f t="shared" si="28"/>
        <v/>
      </c>
      <c r="Q169" s="28">
        <f t="shared" si="22"/>
        <v>44166</v>
      </c>
      <c r="R169" s="27" t="b">
        <f t="shared" si="29"/>
        <v>0</v>
      </c>
      <c r="S169" s="4"/>
      <c r="T169" s="4"/>
    </row>
    <row r="170" spans="1:20" s="30" customFormat="1" x14ac:dyDescent="0.25">
      <c r="A170" s="19">
        <v>158</v>
      </c>
      <c r="B170" s="20"/>
      <c r="C170" s="1"/>
      <c r="D170" s="79"/>
      <c r="E170" s="1"/>
      <c r="F170" s="1"/>
      <c r="G170" s="20"/>
      <c r="H170" s="160" t="str">
        <f t="shared" si="23"/>
        <v/>
      </c>
      <c r="I170" s="27" t="b">
        <f t="shared" si="24"/>
        <v>0</v>
      </c>
      <c r="J170" s="80" t="str">
        <f t="shared" si="25"/>
        <v/>
      </c>
      <c r="K170" s="27" t="b">
        <f t="shared" si="20"/>
        <v>0</v>
      </c>
      <c r="L170" s="80" t="str">
        <f t="shared" si="26"/>
        <v/>
      </c>
      <c r="M170" s="27" t="b">
        <f t="shared" si="21"/>
        <v>0</v>
      </c>
      <c r="N170" s="80" t="str">
        <f t="shared" si="27"/>
        <v/>
      </c>
      <c r="O170" s="27" t="b">
        <f>IF(COUNTIF($G$13:G170,G170)&gt;1,TRUE,FALSE)</f>
        <v>0</v>
      </c>
      <c r="P170" s="80" t="str">
        <f t="shared" si="28"/>
        <v/>
      </c>
      <c r="Q170" s="28">
        <f t="shared" si="22"/>
        <v>44166</v>
      </c>
      <c r="R170" s="27" t="b">
        <f t="shared" si="29"/>
        <v>0</v>
      </c>
      <c r="S170" s="4"/>
      <c r="T170" s="4"/>
    </row>
    <row r="171" spans="1:20" s="30" customFormat="1" x14ac:dyDescent="0.25">
      <c r="A171" s="19">
        <v>159</v>
      </c>
      <c r="B171" s="20"/>
      <c r="C171" s="1"/>
      <c r="D171" s="79"/>
      <c r="E171" s="1"/>
      <c r="F171" s="1"/>
      <c r="G171" s="20"/>
      <c r="H171" s="160" t="str">
        <f t="shared" si="23"/>
        <v/>
      </c>
      <c r="I171" s="27" t="b">
        <f t="shared" si="24"/>
        <v>0</v>
      </c>
      <c r="J171" s="80" t="str">
        <f t="shared" si="25"/>
        <v/>
      </c>
      <c r="K171" s="27" t="b">
        <f t="shared" si="20"/>
        <v>0</v>
      </c>
      <c r="L171" s="80" t="str">
        <f t="shared" si="26"/>
        <v/>
      </c>
      <c r="M171" s="27" t="b">
        <f t="shared" si="21"/>
        <v>0</v>
      </c>
      <c r="N171" s="80" t="str">
        <f t="shared" si="27"/>
        <v/>
      </c>
      <c r="O171" s="27" t="b">
        <f>IF(COUNTIF($G$13:G171,G171)&gt;1,TRUE,FALSE)</f>
        <v>0</v>
      </c>
      <c r="P171" s="80" t="str">
        <f t="shared" si="28"/>
        <v/>
      </c>
      <c r="Q171" s="28">
        <f t="shared" si="22"/>
        <v>44166</v>
      </c>
      <c r="R171" s="27" t="b">
        <f t="shared" si="29"/>
        <v>0</v>
      </c>
      <c r="S171" s="4"/>
      <c r="T171" s="4"/>
    </row>
    <row r="172" spans="1:20" s="30" customFormat="1" x14ac:dyDescent="0.25">
      <c r="A172" s="19">
        <v>160</v>
      </c>
      <c r="B172" s="20"/>
      <c r="C172" s="1"/>
      <c r="D172" s="79"/>
      <c r="E172" s="1"/>
      <c r="F172" s="1"/>
      <c r="G172" s="20"/>
      <c r="H172" s="160" t="str">
        <f t="shared" si="23"/>
        <v/>
      </c>
      <c r="I172" s="27" t="b">
        <f t="shared" si="24"/>
        <v>0</v>
      </c>
      <c r="J172" s="80" t="str">
        <f t="shared" si="25"/>
        <v/>
      </c>
      <c r="K172" s="27" t="b">
        <f t="shared" si="20"/>
        <v>0</v>
      </c>
      <c r="L172" s="80" t="str">
        <f t="shared" si="26"/>
        <v/>
      </c>
      <c r="M172" s="27" t="b">
        <f t="shared" si="21"/>
        <v>0</v>
      </c>
      <c r="N172" s="80" t="str">
        <f t="shared" si="27"/>
        <v/>
      </c>
      <c r="O172" s="27" t="b">
        <f>IF(COUNTIF($G$13:G172,G172)&gt;1,TRUE,FALSE)</f>
        <v>0</v>
      </c>
      <c r="P172" s="80" t="str">
        <f t="shared" si="28"/>
        <v/>
      </c>
      <c r="Q172" s="28">
        <f t="shared" si="22"/>
        <v>44166</v>
      </c>
      <c r="R172" s="27" t="b">
        <f t="shared" si="29"/>
        <v>0</v>
      </c>
      <c r="S172" s="4"/>
      <c r="T172" s="4"/>
    </row>
    <row r="173" spans="1:20" s="30" customFormat="1" x14ac:dyDescent="0.25">
      <c r="A173" s="19">
        <v>161</v>
      </c>
      <c r="B173" s="20"/>
      <c r="C173" s="1"/>
      <c r="D173" s="79"/>
      <c r="E173" s="1"/>
      <c r="F173" s="1"/>
      <c r="G173" s="20"/>
      <c r="H173" s="160" t="str">
        <f t="shared" si="23"/>
        <v/>
      </c>
      <c r="I173" s="27" t="b">
        <f t="shared" si="24"/>
        <v>0</v>
      </c>
      <c r="J173" s="80" t="str">
        <f t="shared" si="25"/>
        <v/>
      </c>
      <c r="K173" s="27" t="b">
        <f t="shared" si="20"/>
        <v>0</v>
      </c>
      <c r="L173" s="80" t="str">
        <f t="shared" si="26"/>
        <v/>
      </c>
      <c r="M173" s="27" t="b">
        <f t="shared" si="21"/>
        <v>0</v>
      </c>
      <c r="N173" s="80" t="str">
        <f t="shared" si="27"/>
        <v/>
      </c>
      <c r="O173" s="27" t="b">
        <f>IF(COUNTIF($G$13:G173,G173)&gt;1,TRUE,FALSE)</f>
        <v>0</v>
      </c>
      <c r="P173" s="80" t="str">
        <f t="shared" si="28"/>
        <v/>
      </c>
      <c r="Q173" s="28">
        <f t="shared" si="22"/>
        <v>44166</v>
      </c>
      <c r="R173" s="27" t="b">
        <f t="shared" si="29"/>
        <v>0</v>
      </c>
      <c r="S173" s="4"/>
      <c r="T173" s="4"/>
    </row>
    <row r="174" spans="1:20" s="30" customFormat="1" x14ac:dyDescent="0.25">
      <c r="A174" s="19">
        <v>162</v>
      </c>
      <c r="B174" s="20"/>
      <c r="C174" s="1"/>
      <c r="D174" s="79"/>
      <c r="E174" s="1"/>
      <c r="F174" s="1"/>
      <c r="G174" s="20"/>
      <c r="H174" s="160" t="str">
        <f t="shared" si="23"/>
        <v/>
      </c>
      <c r="I174" s="27" t="b">
        <f t="shared" si="24"/>
        <v>0</v>
      </c>
      <c r="J174" s="80" t="str">
        <f t="shared" si="25"/>
        <v/>
      </c>
      <c r="K174" s="27" t="b">
        <f t="shared" si="20"/>
        <v>0</v>
      </c>
      <c r="L174" s="80" t="str">
        <f t="shared" si="26"/>
        <v/>
      </c>
      <c r="M174" s="27" t="b">
        <f t="shared" si="21"/>
        <v>0</v>
      </c>
      <c r="N174" s="80" t="str">
        <f t="shared" si="27"/>
        <v/>
      </c>
      <c r="O174" s="27" t="b">
        <f>IF(COUNTIF($G$13:G174,G174)&gt;1,TRUE,FALSE)</f>
        <v>0</v>
      </c>
      <c r="P174" s="80" t="str">
        <f t="shared" si="28"/>
        <v/>
      </c>
      <c r="Q174" s="28">
        <f t="shared" si="22"/>
        <v>44166</v>
      </c>
      <c r="R174" s="27" t="b">
        <f t="shared" si="29"/>
        <v>0</v>
      </c>
      <c r="S174" s="4"/>
      <c r="T174" s="4"/>
    </row>
    <row r="175" spans="1:20" s="30" customFormat="1" x14ac:dyDescent="0.25">
      <c r="A175" s="19">
        <v>163</v>
      </c>
      <c r="B175" s="20"/>
      <c r="C175" s="1"/>
      <c r="D175" s="79"/>
      <c r="E175" s="1"/>
      <c r="F175" s="1"/>
      <c r="G175" s="20"/>
      <c r="H175" s="160" t="str">
        <f t="shared" si="23"/>
        <v/>
      </c>
      <c r="I175" s="27" t="b">
        <f t="shared" si="24"/>
        <v>0</v>
      </c>
      <c r="J175" s="80" t="str">
        <f t="shared" si="25"/>
        <v/>
      </c>
      <c r="K175" s="27" t="b">
        <f t="shared" si="20"/>
        <v>0</v>
      </c>
      <c r="L175" s="80" t="str">
        <f t="shared" si="26"/>
        <v/>
      </c>
      <c r="M175" s="27" t="b">
        <f t="shared" si="21"/>
        <v>0</v>
      </c>
      <c r="N175" s="80" t="str">
        <f t="shared" si="27"/>
        <v/>
      </c>
      <c r="O175" s="27" t="b">
        <f>IF(COUNTIF($G$13:G175,G175)&gt;1,TRUE,FALSE)</f>
        <v>0</v>
      </c>
      <c r="P175" s="80" t="str">
        <f t="shared" si="28"/>
        <v/>
      </c>
      <c r="Q175" s="28">
        <f t="shared" si="22"/>
        <v>44166</v>
      </c>
      <c r="R175" s="27" t="b">
        <f t="shared" si="29"/>
        <v>0</v>
      </c>
      <c r="S175" s="4"/>
      <c r="T175" s="4"/>
    </row>
    <row r="176" spans="1:20" s="30" customFormat="1" x14ac:dyDescent="0.25">
      <c r="A176" s="19">
        <v>164</v>
      </c>
      <c r="B176" s="20"/>
      <c r="C176" s="1"/>
      <c r="D176" s="79"/>
      <c r="E176" s="1"/>
      <c r="F176" s="1"/>
      <c r="G176" s="20"/>
      <c r="H176" s="160" t="str">
        <f t="shared" si="23"/>
        <v/>
      </c>
      <c r="I176" s="27" t="b">
        <f t="shared" si="24"/>
        <v>0</v>
      </c>
      <c r="J176" s="80" t="str">
        <f t="shared" si="25"/>
        <v/>
      </c>
      <c r="K176" s="27" t="b">
        <f t="shared" si="20"/>
        <v>0</v>
      </c>
      <c r="L176" s="80" t="str">
        <f t="shared" si="26"/>
        <v/>
      </c>
      <c r="M176" s="27" t="b">
        <f t="shared" si="21"/>
        <v>0</v>
      </c>
      <c r="N176" s="80" t="str">
        <f t="shared" si="27"/>
        <v/>
      </c>
      <c r="O176" s="27" t="b">
        <f>IF(COUNTIF($G$13:G176,G176)&gt;1,TRUE,FALSE)</f>
        <v>0</v>
      </c>
      <c r="P176" s="80" t="str">
        <f t="shared" si="28"/>
        <v/>
      </c>
      <c r="Q176" s="28">
        <f t="shared" si="22"/>
        <v>44166</v>
      </c>
      <c r="R176" s="27" t="b">
        <f t="shared" si="29"/>
        <v>0</v>
      </c>
      <c r="S176" s="4"/>
      <c r="T176" s="4"/>
    </row>
    <row r="177" spans="1:20" s="30" customFormat="1" x14ac:dyDescent="0.25">
      <c r="A177" s="19">
        <v>165</v>
      </c>
      <c r="B177" s="20"/>
      <c r="C177" s="1"/>
      <c r="D177" s="79"/>
      <c r="E177" s="1"/>
      <c r="F177" s="1"/>
      <c r="G177" s="20"/>
      <c r="H177" s="160" t="str">
        <f t="shared" si="23"/>
        <v/>
      </c>
      <c r="I177" s="27" t="b">
        <f t="shared" si="24"/>
        <v>0</v>
      </c>
      <c r="J177" s="80" t="str">
        <f t="shared" si="25"/>
        <v/>
      </c>
      <c r="K177" s="27" t="b">
        <f t="shared" si="20"/>
        <v>0</v>
      </c>
      <c r="L177" s="80" t="str">
        <f t="shared" si="26"/>
        <v/>
      </c>
      <c r="M177" s="27" t="b">
        <f t="shared" si="21"/>
        <v>0</v>
      </c>
      <c r="N177" s="80" t="str">
        <f t="shared" si="27"/>
        <v/>
      </c>
      <c r="O177" s="27" t="b">
        <f>IF(COUNTIF($G$13:G177,G177)&gt;1,TRUE,FALSE)</f>
        <v>0</v>
      </c>
      <c r="P177" s="80" t="str">
        <f t="shared" si="28"/>
        <v/>
      </c>
      <c r="Q177" s="28">
        <f t="shared" si="22"/>
        <v>44166</v>
      </c>
      <c r="R177" s="27" t="b">
        <f t="shared" si="29"/>
        <v>0</v>
      </c>
      <c r="S177" s="4"/>
      <c r="T177" s="4"/>
    </row>
    <row r="178" spans="1:20" s="30" customFormat="1" x14ac:dyDescent="0.25">
      <c r="A178" s="19">
        <v>166</v>
      </c>
      <c r="B178" s="20"/>
      <c r="C178" s="1"/>
      <c r="D178" s="79"/>
      <c r="E178" s="1"/>
      <c r="F178" s="1"/>
      <c r="G178" s="20"/>
      <c r="H178" s="160" t="str">
        <f t="shared" si="23"/>
        <v/>
      </c>
      <c r="I178" s="27" t="b">
        <f t="shared" si="24"/>
        <v>0</v>
      </c>
      <c r="J178" s="80" t="str">
        <f t="shared" si="25"/>
        <v/>
      </c>
      <c r="K178" s="27" t="b">
        <f t="shared" si="20"/>
        <v>0</v>
      </c>
      <c r="L178" s="80" t="str">
        <f t="shared" si="26"/>
        <v/>
      </c>
      <c r="M178" s="27" t="b">
        <f t="shared" si="21"/>
        <v>0</v>
      </c>
      <c r="N178" s="80" t="str">
        <f t="shared" si="27"/>
        <v/>
      </c>
      <c r="O178" s="27" t="b">
        <f>IF(COUNTIF($G$13:G178,G178)&gt;1,TRUE,FALSE)</f>
        <v>0</v>
      </c>
      <c r="P178" s="80" t="str">
        <f t="shared" si="28"/>
        <v/>
      </c>
      <c r="Q178" s="28">
        <f t="shared" si="22"/>
        <v>44166</v>
      </c>
      <c r="R178" s="27" t="b">
        <f t="shared" si="29"/>
        <v>0</v>
      </c>
      <c r="S178" s="4"/>
      <c r="T178" s="4"/>
    </row>
    <row r="179" spans="1:20" s="30" customFormat="1" x14ac:dyDescent="0.25">
      <c r="A179" s="19">
        <v>167</v>
      </c>
      <c r="B179" s="20"/>
      <c r="C179" s="1"/>
      <c r="D179" s="79"/>
      <c r="E179" s="1"/>
      <c r="F179" s="1"/>
      <c r="G179" s="20"/>
      <c r="H179" s="160" t="str">
        <f t="shared" si="23"/>
        <v/>
      </c>
      <c r="I179" s="27" t="b">
        <f t="shared" si="24"/>
        <v>0</v>
      </c>
      <c r="J179" s="80" t="str">
        <f t="shared" si="25"/>
        <v/>
      </c>
      <c r="K179" s="27" t="b">
        <f t="shared" si="20"/>
        <v>0</v>
      </c>
      <c r="L179" s="80" t="str">
        <f t="shared" si="26"/>
        <v/>
      </c>
      <c r="M179" s="27" t="b">
        <f t="shared" si="21"/>
        <v>0</v>
      </c>
      <c r="N179" s="80" t="str">
        <f t="shared" si="27"/>
        <v/>
      </c>
      <c r="O179" s="27" t="b">
        <f>IF(COUNTIF($G$13:G179,G179)&gt;1,TRUE,FALSE)</f>
        <v>0</v>
      </c>
      <c r="P179" s="80" t="str">
        <f t="shared" si="28"/>
        <v/>
      </c>
      <c r="Q179" s="28">
        <f t="shared" si="22"/>
        <v>44166</v>
      </c>
      <c r="R179" s="27" t="b">
        <f t="shared" si="29"/>
        <v>0</v>
      </c>
      <c r="S179" s="4"/>
      <c r="T179" s="4"/>
    </row>
    <row r="180" spans="1:20" s="30" customFormat="1" x14ac:dyDescent="0.25">
      <c r="A180" s="19">
        <v>168</v>
      </c>
      <c r="B180" s="20"/>
      <c r="C180" s="1"/>
      <c r="D180" s="79"/>
      <c r="E180" s="1"/>
      <c r="F180" s="1"/>
      <c r="G180" s="20"/>
      <c r="H180" s="160" t="str">
        <f t="shared" si="23"/>
        <v/>
      </c>
      <c r="I180" s="27" t="b">
        <f t="shared" si="24"/>
        <v>0</v>
      </c>
      <c r="J180" s="80" t="str">
        <f t="shared" si="25"/>
        <v/>
      </c>
      <c r="K180" s="27" t="b">
        <f t="shared" si="20"/>
        <v>0</v>
      </c>
      <c r="L180" s="80" t="str">
        <f t="shared" si="26"/>
        <v/>
      </c>
      <c r="M180" s="27" t="b">
        <f t="shared" si="21"/>
        <v>0</v>
      </c>
      <c r="N180" s="80" t="str">
        <f t="shared" si="27"/>
        <v/>
      </c>
      <c r="O180" s="27" t="b">
        <f>IF(COUNTIF($G$13:G180,G180)&gt;1,TRUE,FALSE)</f>
        <v>0</v>
      </c>
      <c r="P180" s="80" t="str">
        <f t="shared" si="28"/>
        <v/>
      </c>
      <c r="Q180" s="28">
        <f t="shared" si="22"/>
        <v>44166</v>
      </c>
      <c r="R180" s="27" t="b">
        <f t="shared" si="29"/>
        <v>0</v>
      </c>
      <c r="S180" s="4"/>
      <c r="T180" s="4"/>
    </row>
    <row r="181" spans="1:20" s="30" customFormat="1" x14ac:dyDescent="0.25">
      <c r="A181" s="19">
        <v>169</v>
      </c>
      <c r="B181" s="20"/>
      <c r="C181" s="1"/>
      <c r="D181" s="79"/>
      <c r="E181" s="1"/>
      <c r="F181" s="1"/>
      <c r="G181" s="20"/>
      <c r="H181" s="160" t="str">
        <f t="shared" si="23"/>
        <v/>
      </c>
      <c r="I181" s="27" t="b">
        <f t="shared" si="24"/>
        <v>0</v>
      </c>
      <c r="J181" s="80" t="str">
        <f t="shared" si="25"/>
        <v/>
      </c>
      <c r="K181" s="27" t="b">
        <f t="shared" si="20"/>
        <v>0</v>
      </c>
      <c r="L181" s="80" t="str">
        <f t="shared" si="26"/>
        <v/>
      </c>
      <c r="M181" s="27" t="b">
        <f t="shared" si="21"/>
        <v>0</v>
      </c>
      <c r="N181" s="80" t="str">
        <f t="shared" si="27"/>
        <v/>
      </c>
      <c r="O181" s="27" t="b">
        <f>IF(COUNTIF($G$13:G181,G181)&gt;1,TRUE,FALSE)</f>
        <v>0</v>
      </c>
      <c r="P181" s="80" t="str">
        <f t="shared" si="28"/>
        <v/>
      </c>
      <c r="Q181" s="28">
        <f t="shared" si="22"/>
        <v>44166</v>
      </c>
      <c r="R181" s="27" t="b">
        <f t="shared" si="29"/>
        <v>0</v>
      </c>
      <c r="S181" s="4"/>
      <c r="T181" s="4"/>
    </row>
    <row r="182" spans="1:20" s="30" customFormat="1" x14ac:dyDescent="0.25">
      <c r="A182" s="19">
        <v>170</v>
      </c>
      <c r="B182" s="20"/>
      <c r="C182" s="1"/>
      <c r="D182" s="79"/>
      <c r="E182" s="1"/>
      <c r="F182" s="1"/>
      <c r="G182" s="20"/>
      <c r="H182" s="160" t="str">
        <f t="shared" si="23"/>
        <v/>
      </c>
      <c r="I182" s="27" t="b">
        <f t="shared" si="24"/>
        <v>0</v>
      </c>
      <c r="J182" s="80" t="str">
        <f t="shared" si="25"/>
        <v/>
      </c>
      <c r="K182" s="27" t="b">
        <f t="shared" si="20"/>
        <v>0</v>
      </c>
      <c r="L182" s="80" t="str">
        <f t="shared" si="26"/>
        <v/>
      </c>
      <c r="M182" s="27" t="b">
        <f t="shared" si="21"/>
        <v>0</v>
      </c>
      <c r="N182" s="80" t="str">
        <f t="shared" si="27"/>
        <v/>
      </c>
      <c r="O182" s="27" t="b">
        <f>IF(COUNTIF($G$13:G182,G182)&gt;1,TRUE,FALSE)</f>
        <v>0</v>
      </c>
      <c r="P182" s="80" t="str">
        <f t="shared" si="28"/>
        <v/>
      </c>
      <c r="Q182" s="28">
        <f t="shared" si="22"/>
        <v>44166</v>
      </c>
      <c r="R182" s="27" t="b">
        <f t="shared" si="29"/>
        <v>0</v>
      </c>
      <c r="S182" s="4"/>
      <c r="T182" s="4"/>
    </row>
    <row r="183" spans="1:20" s="30" customFormat="1" x14ac:dyDescent="0.25">
      <c r="A183" s="19">
        <v>171</v>
      </c>
      <c r="B183" s="20"/>
      <c r="C183" s="1"/>
      <c r="D183" s="79"/>
      <c r="E183" s="1"/>
      <c r="F183" s="1"/>
      <c r="G183" s="20"/>
      <c r="H183" s="160" t="str">
        <f t="shared" si="23"/>
        <v/>
      </c>
      <c r="I183" s="27" t="b">
        <f t="shared" si="24"/>
        <v>0</v>
      </c>
      <c r="J183" s="80" t="str">
        <f t="shared" si="25"/>
        <v/>
      </c>
      <c r="K183" s="27" t="b">
        <f t="shared" si="20"/>
        <v>0</v>
      </c>
      <c r="L183" s="80" t="str">
        <f t="shared" si="26"/>
        <v/>
      </c>
      <c r="M183" s="27" t="b">
        <f t="shared" si="21"/>
        <v>0</v>
      </c>
      <c r="N183" s="80" t="str">
        <f t="shared" si="27"/>
        <v/>
      </c>
      <c r="O183" s="27" t="b">
        <f>IF(COUNTIF($G$13:G183,G183)&gt;1,TRUE,FALSE)</f>
        <v>0</v>
      </c>
      <c r="P183" s="80" t="str">
        <f t="shared" si="28"/>
        <v/>
      </c>
      <c r="Q183" s="28">
        <f t="shared" si="22"/>
        <v>44166</v>
      </c>
      <c r="R183" s="27" t="b">
        <f t="shared" si="29"/>
        <v>0</v>
      </c>
      <c r="S183" s="4"/>
      <c r="T183" s="4"/>
    </row>
    <row r="184" spans="1:20" s="30" customFormat="1" x14ac:dyDescent="0.25">
      <c r="A184" s="19">
        <v>172</v>
      </c>
      <c r="B184" s="20"/>
      <c r="C184" s="1"/>
      <c r="D184" s="79"/>
      <c r="E184" s="1"/>
      <c r="F184" s="1"/>
      <c r="G184" s="20"/>
      <c r="H184" s="160" t="str">
        <f t="shared" si="23"/>
        <v/>
      </c>
      <c r="I184" s="27" t="b">
        <f t="shared" si="24"/>
        <v>0</v>
      </c>
      <c r="J184" s="80" t="str">
        <f t="shared" si="25"/>
        <v/>
      </c>
      <c r="K184" s="27" t="b">
        <f t="shared" si="20"/>
        <v>0</v>
      </c>
      <c r="L184" s="80" t="str">
        <f t="shared" si="26"/>
        <v/>
      </c>
      <c r="M184" s="27" t="b">
        <f t="shared" si="21"/>
        <v>0</v>
      </c>
      <c r="N184" s="80" t="str">
        <f t="shared" si="27"/>
        <v/>
      </c>
      <c r="O184" s="27" t="b">
        <f>IF(COUNTIF($G$13:G184,G184)&gt;1,TRUE,FALSE)</f>
        <v>0</v>
      </c>
      <c r="P184" s="80" t="str">
        <f t="shared" si="28"/>
        <v/>
      </c>
      <c r="Q184" s="28">
        <f t="shared" si="22"/>
        <v>44166</v>
      </c>
      <c r="R184" s="27" t="b">
        <f t="shared" si="29"/>
        <v>0</v>
      </c>
      <c r="S184" s="4"/>
      <c r="T184" s="4"/>
    </row>
    <row r="185" spans="1:20" s="30" customFormat="1" x14ac:dyDescent="0.25">
      <c r="A185" s="19">
        <v>173</v>
      </c>
      <c r="B185" s="20"/>
      <c r="C185" s="1"/>
      <c r="D185" s="79"/>
      <c r="E185" s="1"/>
      <c r="F185" s="1"/>
      <c r="G185" s="20"/>
      <c r="H185" s="160" t="str">
        <f t="shared" si="23"/>
        <v/>
      </c>
      <c r="I185" s="27" t="b">
        <f t="shared" si="24"/>
        <v>0</v>
      </c>
      <c r="J185" s="80" t="str">
        <f t="shared" si="25"/>
        <v/>
      </c>
      <c r="K185" s="27" t="b">
        <f t="shared" si="20"/>
        <v>0</v>
      </c>
      <c r="L185" s="80" t="str">
        <f t="shared" si="26"/>
        <v/>
      </c>
      <c r="M185" s="27" t="b">
        <f t="shared" si="21"/>
        <v>0</v>
      </c>
      <c r="N185" s="80" t="str">
        <f t="shared" si="27"/>
        <v/>
      </c>
      <c r="O185" s="27" t="b">
        <f>IF(COUNTIF($G$13:G185,G185)&gt;1,TRUE,FALSE)</f>
        <v>0</v>
      </c>
      <c r="P185" s="80" t="str">
        <f t="shared" si="28"/>
        <v/>
      </c>
      <c r="Q185" s="28">
        <f t="shared" si="22"/>
        <v>44166</v>
      </c>
      <c r="R185" s="27" t="b">
        <f t="shared" si="29"/>
        <v>0</v>
      </c>
      <c r="S185" s="4"/>
      <c r="T185" s="4"/>
    </row>
    <row r="186" spans="1:20" s="30" customFormat="1" x14ac:dyDescent="0.25">
      <c r="A186" s="19">
        <v>174</v>
      </c>
      <c r="B186" s="20"/>
      <c r="C186" s="1"/>
      <c r="D186" s="79"/>
      <c r="E186" s="1"/>
      <c r="F186" s="1"/>
      <c r="G186" s="20"/>
      <c r="H186" s="160" t="str">
        <f t="shared" si="23"/>
        <v/>
      </c>
      <c r="I186" s="27" t="b">
        <f t="shared" si="24"/>
        <v>0</v>
      </c>
      <c r="J186" s="80" t="str">
        <f t="shared" si="25"/>
        <v/>
      </c>
      <c r="K186" s="27" t="b">
        <f t="shared" si="20"/>
        <v>0</v>
      </c>
      <c r="L186" s="80" t="str">
        <f t="shared" si="26"/>
        <v/>
      </c>
      <c r="M186" s="27" t="b">
        <f t="shared" si="21"/>
        <v>0</v>
      </c>
      <c r="N186" s="80" t="str">
        <f t="shared" si="27"/>
        <v/>
      </c>
      <c r="O186" s="27" t="b">
        <f>IF(COUNTIF($G$13:G186,G186)&gt;1,TRUE,FALSE)</f>
        <v>0</v>
      </c>
      <c r="P186" s="80" t="str">
        <f t="shared" si="28"/>
        <v/>
      </c>
      <c r="Q186" s="28">
        <f t="shared" si="22"/>
        <v>44166</v>
      </c>
      <c r="R186" s="27" t="b">
        <f t="shared" si="29"/>
        <v>0</v>
      </c>
      <c r="S186" s="4"/>
      <c r="T186" s="4"/>
    </row>
    <row r="187" spans="1:20" s="30" customFormat="1" x14ac:dyDescent="0.25">
      <c r="A187" s="19">
        <v>175</v>
      </c>
      <c r="B187" s="20"/>
      <c r="C187" s="1"/>
      <c r="D187" s="79"/>
      <c r="E187" s="1"/>
      <c r="F187" s="1"/>
      <c r="G187" s="20"/>
      <c r="H187" s="160" t="str">
        <f t="shared" si="23"/>
        <v/>
      </c>
      <c r="I187" s="27" t="b">
        <f t="shared" si="24"/>
        <v>0</v>
      </c>
      <c r="J187" s="80" t="str">
        <f t="shared" si="25"/>
        <v/>
      </c>
      <c r="K187" s="27" t="b">
        <f t="shared" si="20"/>
        <v>0</v>
      </c>
      <c r="L187" s="80" t="str">
        <f t="shared" si="26"/>
        <v/>
      </c>
      <c r="M187" s="27" t="b">
        <f t="shared" si="21"/>
        <v>0</v>
      </c>
      <c r="N187" s="80" t="str">
        <f t="shared" si="27"/>
        <v/>
      </c>
      <c r="O187" s="27" t="b">
        <f>IF(COUNTIF($G$13:G187,G187)&gt;1,TRUE,FALSE)</f>
        <v>0</v>
      </c>
      <c r="P187" s="80" t="str">
        <f t="shared" si="28"/>
        <v/>
      </c>
      <c r="Q187" s="28">
        <f t="shared" si="22"/>
        <v>44166</v>
      </c>
      <c r="R187" s="27" t="b">
        <f t="shared" si="29"/>
        <v>0</v>
      </c>
      <c r="S187" s="4"/>
      <c r="T187" s="4"/>
    </row>
    <row r="188" spans="1:20" s="30" customFormat="1" x14ac:dyDescent="0.25">
      <c r="A188" s="19">
        <v>176</v>
      </c>
      <c r="B188" s="20"/>
      <c r="C188" s="1"/>
      <c r="D188" s="79"/>
      <c r="E188" s="1"/>
      <c r="F188" s="1"/>
      <c r="G188" s="20"/>
      <c r="H188" s="160" t="str">
        <f t="shared" si="23"/>
        <v/>
      </c>
      <c r="I188" s="27" t="b">
        <f t="shared" si="24"/>
        <v>0</v>
      </c>
      <c r="J188" s="80" t="str">
        <f t="shared" si="25"/>
        <v/>
      </c>
      <c r="K188" s="27" t="b">
        <f t="shared" si="20"/>
        <v>0</v>
      </c>
      <c r="L188" s="80" t="str">
        <f t="shared" si="26"/>
        <v/>
      </c>
      <c r="M188" s="27" t="b">
        <f t="shared" si="21"/>
        <v>0</v>
      </c>
      <c r="N188" s="80" t="str">
        <f t="shared" si="27"/>
        <v/>
      </c>
      <c r="O188" s="27" t="b">
        <f>IF(COUNTIF($G$13:G188,G188)&gt;1,TRUE,FALSE)</f>
        <v>0</v>
      </c>
      <c r="P188" s="80" t="str">
        <f t="shared" si="28"/>
        <v/>
      </c>
      <c r="Q188" s="28">
        <f t="shared" si="22"/>
        <v>44166</v>
      </c>
      <c r="R188" s="27" t="b">
        <f t="shared" si="29"/>
        <v>0</v>
      </c>
      <c r="S188" s="4"/>
      <c r="T188" s="4"/>
    </row>
    <row r="189" spans="1:20" s="30" customFormat="1" x14ac:dyDescent="0.25">
      <c r="A189" s="19">
        <v>177</v>
      </c>
      <c r="B189" s="20"/>
      <c r="C189" s="1"/>
      <c r="D189" s="79"/>
      <c r="E189" s="1"/>
      <c r="F189" s="1"/>
      <c r="G189" s="20"/>
      <c r="H189" s="160" t="str">
        <f t="shared" si="23"/>
        <v/>
      </c>
      <c r="I189" s="27" t="b">
        <f t="shared" si="24"/>
        <v>0</v>
      </c>
      <c r="J189" s="80" t="str">
        <f t="shared" si="25"/>
        <v/>
      </c>
      <c r="K189" s="27" t="b">
        <f t="shared" si="20"/>
        <v>0</v>
      </c>
      <c r="L189" s="80" t="str">
        <f t="shared" si="26"/>
        <v/>
      </c>
      <c r="M189" s="27" t="b">
        <f t="shared" si="21"/>
        <v>0</v>
      </c>
      <c r="N189" s="80" t="str">
        <f t="shared" si="27"/>
        <v/>
      </c>
      <c r="O189" s="27" t="b">
        <f>IF(COUNTIF($G$13:G189,G189)&gt;1,TRUE,FALSE)</f>
        <v>0</v>
      </c>
      <c r="P189" s="80" t="str">
        <f t="shared" si="28"/>
        <v/>
      </c>
      <c r="Q189" s="28">
        <f t="shared" si="22"/>
        <v>44166</v>
      </c>
      <c r="R189" s="27" t="b">
        <f t="shared" si="29"/>
        <v>0</v>
      </c>
      <c r="S189" s="4"/>
      <c r="T189" s="4"/>
    </row>
    <row r="190" spans="1:20" s="30" customFormat="1" x14ac:dyDescent="0.25">
      <c r="A190" s="19">
        <v>178</v>
      </c>
      <c r="B190" s="20"/>
      <c r="C190" s="1"/>
      <c r="D190" s="79"/>
      <c r="E190" s="1"/>
      <c r="F190" s="1"/>
      <c r="G190" s="20"/>
      <c r="H190" s="160" t="str">
        <f t="shared" si="23"/>
        <v/>
      </c>
      <c r="I190" s="27" t="b">
        <f t="shared" si="24"/>
        <v>0</v>
      </c>
      <c r="J190" s="80" t="str">
        <f t="shared" si="25"/>
        <v/>
      </c>
      <c r="K190" s="27" t="b">
        <f t="shared" si="20"/>
        <v>0</v>
      </c>
      <c r="L190" s="80" t="str">
        <f t="shared" si="26"/>
        <v/>
      </c>
      <c r="M190" s="27" t="b">
        <f t="shared" si="21"/>
        <v>0</v>
      </c>
      <c r="N190" s="80" t="str">
        <f t="shared" si="27"/>
        <v/>
      </c>
      <c r="O190" s="27" t="b">
        <f>IF(COUNTIF($G$13:G190,G190)&gt;1,TRUE,FALSE)</f>
        <v>0</v>
      </c>
      <c r="P190" s="80" t="str">
        <f t="shared" si="28"/>
        <v/>
      </c>
      <c r="Q190" s="28">
        <f t="shared" si="22"/>
        <v>44166</v>
      </c>
      <c r="R190" s="27" t="b">
        <f t="shared" si="29"/>
        <v>0</v>
      </c>
      <c r="S190" s="4"/>
      <c r="T190" s="4"/>
    </row>
    <row r="191" spans="1:20" s="30" customFormat="1" x14ac:dyDescent="0.25">
      <c r="A191" s="19">
        <v>179</v>
      </c>
      <c r="B191" s="20"/>
      <c r="C191" s="1"/>
      <c r="D191" s="79"/>
      <c r="E191" s="1"/>
      <c r="F191" s="1"/>
      <c r="G191" s="20"/>
      <c r="H191" s="160" t="str">
        <f t="shared" si="23"/>
        <v/>
      </c>
      <c r="I191" s="27" t="b">
        <f t="shared" si="24"/>
        <v>0</v>
      </c>
      <c r="J191" s="80" t="str">
        <f t="shared" si="25"/>
        <v/>
      </c>
      <c r="K191" s="27" t="b">
        <f t="shared" si="20"/>
        <v>0</v>
      </c>
      <c r="L191" s="80" t="str">
        <f t="shared" si="26"/>
        <v/>
      </c>
      <c r="M191" s="27" t="b">
        <f t="shared" si="21"/>
        <v>0</v>
      </c>
      <c r="N191" s="80" t="str">
        <f t="shared" si="27"/>
        <v/>
      </c>
      <c r="O191" s="27" t="b">
        <f>IF(COUNTIF($G$13:G191,G191)&gt;1,TRUE,FALSE)</f>
        <v>0</v>
      </c>
      <c r="P191" s="80" t="str">
        <f t="shared" si="28"/>
        <v/>
      </c>
      <c r="Q191" s="28">
        <f t="shared" si="22"/>
        <v>44166</v>
      </c>
      <c r="R191" s="27" t="b">
        <f t="shared" si="29"/>
        <v>0</v>
      </c>
      <c r="S191" s="4"/>
      <c r="T191" s="4"/>
    </row>
    <row r="192" spans="1:20" s="30" customFormat="1" x14ac:dyDescent="0.25">
      <c r="A192" s="19">
        <v>180</v>
      </c>
      <c r="B192" s="20"/>
      <c r="C192" s="1"/>
      <c r="D192" s="79"/>
      <c r="E192" s="1"/>
      <c r="F192" s="1"/>
      <c r="G192" s="20"/>
      <c r="H192" s="160" t="str">
        <f t="shared" si="23"/>
        <v/>
      </c>
      <c r="I192" s="27" t="b">
        <f t="shared" si="24"/>
        <v>0</v>
      </c>
      <c r="J192" s="80" t="str">
        <f t="shared" si="25"/>
        <v/>
      </c>
      <c r="K192" s="27" t="b">
        <f t="shared" si="20"/>
        <v>0</v>
      </c>
      <c r="L192" s="80" t="str">
        <f t="shared" si="26"/>
        <v/>
      </c>
      <c r="M192" s="27" t="b">
        <f t="shared" si="21"/>
        <v>0</v>
      </c>
      <c r="N192" s="80" t="str">
        <f t="shared" si="27"/>
        <v/>
      </c>
      <c r="O192" s="27" t="b">
        <f>IF(COUNTIF($G$13:G192,G192)&gt;1,TRUE,FALSE)</f>
        <v>0</v>
      </c>
      <c r="P192" s="80" t="str">
        <f t="shared" si="28"/>
        <v/>
      </c>
      <c r="Q192" s="28">
        <f t="shared" si="22"/>
        <v>44166</v>
      </c>
      <c r="R192" s="27" t="b">
        <f t="shared" si="29"/>
        <v>0</v>
      </c>
      <c r="S192" s="4"/>
      <c r="T192" s="4"/>
    </row>
    <row r="193" spans="1:20" s="30" customFormat="1" x14ac:dyDescent="0.25">
      <c r="A193" s="19">
        <v>181</v>
      </c>
      <c r="B193" s="20"/>
      <c r="C193" s="1"/>
      <c r="D193" s="79"/>
      <c r="E193" s="1"/>
      <c r="F193" s="1"/>
      <c r="G193" s="20"/>
      <c r="H193" s="160" t="str">
        <f t="shared" si="23"/>
        <v/>
      </c>
      <c r="I193" s="27" t="b">
        <f t="shared" si="24"/>
        <v>0</v>
      </c>
      <c r="J193" s="80" t="str">
        <f t="shared" si="25"/>
        <v/>
      </c>
      <c r="K193" s="27" t="b">
        <f t="shared" si="20"/>
        <v>0</v>
      </c>
      <c r="L193" s="80" t="str">
        <f t="shared" si="26"/>
        <v/>
      </c>
      <c r="M193" s="27" t="b">
        <f t="shared" si="21"/>
        <v>0</v>
      </c>
      <c r="N193" s="80" t="str">
        <f t="shared" si="27"/>
        <v/>
      </c>
      <c r="O193" s="27" t="b">
        <f>IF(COUNTIF($G$13:G193,G193)&gt;1,TRUE,FALSE)</f>
        <v>0</v>
      </c>
      <c r="P193" s="80" t="str">
        <f t="shared" si="28"/>
        <v/>
      </c>
      <c r="Q193" s="28">
        <f t="shared" si="22"/>
        <v>44166</v>
      </c>
      <c r="R193" s="27" t="b">
        <f t="shared" si="29"/>
        <v>0</v>
      </c>
      <c r="S193" s="4"/>
      <c r="T193" s="4"/>
    </row>
    <row r="194" spans="1:20" s="30" customFormat="1" x14ac:dyDescent="0.25">
      <c r="A194" s="19">
        <v>182</v>
      </c>
      <c r="B194" s="20"/>
      <c r="C194" s="1"/>
      <c r="D194" s="79"/>
      <c r="E194" s="1"/>
      <c r="F194" s="1"/>
      <c r="G194" s="20"/>
      <c r="H194" s="160" t="str">
        <f t="shared" si="23"/>
        <v/>
      </c>
      <c r="I194" s="27" t="b">
        <f t="shared" si="24"/>
        <v>0</v>
      </c>
      <c r="J194" s="80" t="str">
        <f t="shared" si="25"/>
        <v/>
      </c>
      <c r="K194" s="27" t="b">
        <f t="shared" si="20"/>
        <v>0</v>
      </c>
      <c r="L194" s="80" t="str">
        <f t="shared" si="26"/>
        <v/>
      </c>
      <c r="M194" s="27" t="b">
        <f t="shared" si="21"/>
        <v>0</v>
      </c>
      <c r="N194" s="80" t="str">
        <f t="shared" si="27"/>
        <v/>
      </c>
      <c r="O194" s="27" t="b">
        <f>IF(COUNTIF($G$13:G194,G194)&gt;1,TRUE,FALSE)</f>
        <v>0</v>
      </c>
      <c r="P194" s="80" t="str">
        <f t="shared" si="28"/>
        <v/>
      </c>
      <c r="Q194" s="28">
        <f t="shared" si="22"/>
        <v>44166</v>
      </c>
      <c r="R194" s="27" t="b">
        <f t="shared" si="29"/>
        <v>0</v>
      </c>
      <c r="S194" s="4"/>
      <c r="T194" s="4"/>
    </row>
    <row r="195" spans="1:20" s="30" customFormat="1" x14ac:dyDescent="0.25">
      <c r="A195" s="19">
        <v>183</v>
      </c>
      <c r="B195" s="20"/>
      <c r="C195" s="1"/>
      <c r="D195" s="79"/>
      <c r="E195" s="1"/>
      <c r="F195" s="1"/>
      <c r="G195" s="20"/>
      <c r="H195" s="160" t="str">
        <f t="shared" si="23"/>
        <v/>
      </c>
      <c r="I195" s="27" t="b">
        <f t="shared" si="24"/>
        <v>0</v>
      </c>
      <c r="J195" s="80" t="str">
        <f t="shared" si="25"/>
        <v/>
      </c>
      <c r="K195" s="27" t="b">
        <f t="shared" si="20"/>
        <v>0</v>
      </c>
      <c r="L195" s="80" t="str">
        <f t="shared" si="26"/>
        <v/>
      </c>
      <c r="M195" s="27" t="b">
        <f t="shared" si="21"/>
        <v>0</v>
      </c>
      <c r="N195" s="80" t="str">
        <f t="shared" si="27"/>
        <v/>
      </c>
      <c r="O195" s="27" t="b">
        <f>IF(COUNTIF($G$13:G195,G195)&gt;1,TRUE,FALSE)</f>
        <v>0</v>
      </c>
      <c r="P195" s="80" t="str">
        <f t="shared" si="28"/>
        <v/>
      </c>
      <c r="Q195" s="28">
        <f t="shared" si="22"/>
        <v>44166</v>
      </c>
      <c r="R195" s="27" t="b">
        <f t="shared" si="29"/>
        <v>0</v>
      </c>
      <c r="S195" s="4"/>
      <c r="T195" s="4"/>
    </row>
    <row r="196" spans="1:20" s="30" customFormat="1" x14ac:dyDescent="0.25">
      <c r="A196" s="19">
        <v>184</v>
      </c>
      <c r="B196" s="20"/>
      <c r="C196" s="1"/>
      <c r="D196" s="79"/>
      <c r="E196" s="1"/>
      <c r="F196" s="1"/>
      <c r="G196" s="20"/>
      <c r="H196" s="160" t="str">
        <f t="shared" si="23"/>
        <v/>
      </c>
      <c r="I196" s="27" t="b">
        <f t="shared" si="24"/>
        <v>0</v>
      </c>
      <c r="J196" s="80" t="str">
        <f t="shared" si="25"/>
        <v/>
      </c>
      <c r="K196" s="27" t="b">
        <f t="shared" si="20"/>
        <v>0</v>
      </c>
      <c r="L196" s="80" t="str">
        <f t="shared" si="26"/>
        <v/>
      </c>
      <c r="M196" s="27" t="b">
        <f t="shared" si="21"/>
        <v>0</v>
      </c>
      <c r="N196" s="80" t="str">
        <f t="shared" si="27"/>
        <v/>
      </c>
      <c r="O196" s="27" t="b">
        <f>IF(COUNTIF($G$13:G196,G196)&gt;1,TRUE,FALSE)</f>
        <v>0</v>
      </c>
      <c r="P196" s="80" t="str">
        <f t="shared" si="28"/>
        <v/>
      </c>
      <c r="Q196" s="28">
        <f t="shared" si="22"/>
        <v>44166</v>
      </c>
      <c r="R196" s="27" t="b">
        <f t="shared" si="29"/>
        <v>0</v>
      </c>
      <c r="S196" s="4"/>
      <c r="T196" s="4"/>
    </row>
    <row r="197" spans="1:20" s="30" customFormat="1" x14ac:dyDescent="0.25">
      <c r="A197" s="19">
        <v>185</v>
      </c>
      <c r="B197" s="20"/>
      <c r="C197" s="1"/>
      <c r="D197" s="79"/>
      <c r="E197" s="1"/>
      <c r="F197" s="1"/>
      <c r="G197" s="20"/>
      <c r="H197" s="160" t="str">
        <f t="shared" si="23"/>
        <v/>
      </c>
      <c r="I197" s="27" t="b">
        <f t="shared" si="24"/>
        <v>0</v>
      </c>
      <c r="J197" s="80" t="str">
        <f t="shared" si="25"/>
        <v/>
      </c>
      <c r="K197" s="27" t="b">
        <f t="shared" si="20"/>
        <v>0</v>
      </c>
      <c r="L197" s="80" t="str">
        <f t="shared" si="26"/>
        <v/>
      </c>
      <c r="M197" s="27" t="b">
        <f t="shared" si="21"/>
        <v>0</v>
      </c>
      <c r="N197" s="80" t="str">
        <f t="shared" si="27"/>
        <v/>
      </c>
      <c r="O197" s="27" t="b">
        <f>IF(COUNTIF($G$13:G197,G197)&gt;1,TRUE,FALSE)</f>
        <v>0</v>
      </c>
      <c r="P197" s="80" t="str">
        <f t="shared" si="28"/>
        <v/>
      </c>
      <c r="Q197" s="28">
        <f t="shared" si="22"/>
        <v>44166</v>
      </c>
      <c r="R197" s="27" t="b">
        <f t="shared" si="29"/>
        <v>0</v>
      </c>
      <c r="S197" s="4"/>
      <c r="T197" s="4"/>
    </row>
    <row r="198" spans="1:20" s="30" customFormat="1" x14ac:dyDescent="0.25">
      <c r="A198" s="19">
        <v>186</v>
      </c>
      <c r="B198" s="20"/>
      <c r="C198" s="1"/>
      <c r="D198" s="79"/>
      <c r="E198" s="1"/>
      <c r="F198" s="1"/>
      <c r="G198" s="20"/>
      <c r="H198" s="160" t="str">
        <f t="shared" si="23"/>
        <v/>
      </c>
      <c r="I198" s="27" t="b">
        <f t="shared" si="24"/>
        <v>0</v>
      </c>
      <c r="J198" s="80" t="str">
        <f t="shared" si="25"/>
        <v/>
      </c>
      <c r="K198" s="27" t="b">
        <f t="shared" si="20"/>
        <v>0</v>
      </c>
      <c r="L198" s="80" t="str">
        <f t="shared" si="26"/>
        <v/>
      </c>
      <c r="M198" s="27" t="b">
        <f t="shared" si="21"/>
        <v>0</v>
      </c>
      <c r="N198" s="80" t="str">
        <f t="shared" si="27"/>
        <v/>
      </c>
      <c r="O198" s="27" t="b">
        <f>IF(COUNTIF($G$13:G198,G198)&gt;1,TRUE,FALSE)</f>
        <v>0</v>
      </c>
      <c r="P198" s="80" t="str">
        <f t="shared" si="28"/>
        <v/>
      </c>
      <c r="Q198" s="28">
        <f t="shared" si="22"/>
        <v>44166</v>
      </c>
      <c r="R198" s="27" t="b">
        <f t="shared" si="29"/>
        <v>0</v>
      </c>
      <c r="S198" s="4"/>
      <c r="T198" s="4"/>
    </row>
    <row r="199" spans="1:20" s="30" customFormat="1" x14ac:dyDescent="0.25">
      <c r="A199" s="19">
        <v>187</v>
      </c>
      <c r="B199" s="20"/>
      <c r="C199" s="1"/>
      <c r="D199" s="79"/>
      <c r="E199" s="1"/>
      <c r="F199" s="1"/>
      <c r="G199" s="20"/>
      <c r="H199" s="160" t="str">
        <f t="shared" si="23"/>
        <v/>
      </c>
      <c r="I199" s="27" t="b">
        <f t="shared" si="24"/>
        <v>0</v>
      </c>
      <c r="J199" s="80" t="str">
        <f t="shared" si="25"/>
        <v/>
      </c>
      <c r="K199" s="27" t="b">
        <f t="shared" si="20"/>
        <v>0</v>
      </c>
      <c r="L199" s="80" t="str">
        <f t="shared" si="26"/>
        <v/>
      </c>
      <c r="M199" s="27" t="b">
        <f t="shared" si="21"/>
        <v>0</v>
      </c>
      <c r="N199" s="80" t="str">
        <f t="shared" si="27"/>
        <v/>
      </c>
      <c r="O199" s="27" t="b">
        <f>IF(COUNTIF($G$13:G199,G199)&gt;1,TRUE,FALSE)</f>
        <v>0</v>
      </c>
      <c r="P199" s="80" t="str">
        <f t="shared" si="28"/>
        <v/>
      </c>
      <c r="Q199" s="28">
        <f t="shared" si="22"/>
        <v>44166</v>
      </c>
      <c r="R199" s="27" t="b">
        <f t="shared" si="29"/>
        <v>0</v>
      </c>
      <c r="S199" s="4"/>
      <c r="T199" s="4"/>
    </row>
    <row r="200" spans="1:20" s="30" customFormat="1" x14ac:dyDescent="0.25">
      <c r="A200" s="19">
        <v>188</v>
      </c>
      <c r="B200" s="20"/>
      <c r="C200" s="1"/>
      <c r="D200" s="79"/>
      <c r="E200" s="1"/>
      <c r="F200" s="1"/>
      <c r="G200" s="20"/>
      <c r="H200" s="160" t="str">
        <f t="shared" si="23"/>
        <v/>
      </c>
      <c r="I200" s="27" t="b">
        <f t="shared" si="24"/>
        <v>0</v>
      </c>
      <c r="J200" s="80" t="str">
        <f t="shared" si="25"/>
        <v/>
      </c>
      <c r="K200" s="27" t="b">
        <f t="shared" si="20"/>
        <v>0</v>
      </c>
      <c r="L200" s="80" t="str">
        <f t="shared" si="26"/>
        <v/>
      </c>
      <c r="M200" s="27" t="b">
        <f t="shared" si="21"/>
        <v>0</v>
      </c>
      <c r="N200" s="80" t="str">
        <f t="shared" si="27"/>
        <v/>
      </c>
      <c r="O200" s="27" t="b">
        <f>IF(COUNTIF($G$13:G200,G200)&gt;1,TRUE,FALSE)</f>
        <v>0</v>
      </c>
      <c r="P200" s="80" t="str">
        <f t="shared" si="28"/>
        <v/>
      </c>
      <c r="Q200" s="28">
        <f t="shared" si="22"/>
        <v>44166</v>
      </c>
      <c r="R200" s="27" t="b">
        <f t="shared" si="29"/>
        <v>0</v>
      </c>
      <c r="S200" s="4"/>
      <c r="T200" s="4"/>
    </row>
    <row r="201" spans="1:20" s="30" customFormat="1" x14ac:dyDescent="0.25">
      <c r="A201" s="19">
        <v>189</v>
      </c>
      <c r="B201" s="20"/>
      <c r="C201" s="1"/>
      <c r="D201" s="79"/>
      <c r="E201" s="1"/>
      <c r="F201" s="1"/>
      <c r="G201" s="20"/>
      <c r="H201" s="160" t="str">
        <f t="shared" si="23"/>
        <v/>
      </c>
      <c r="I201" s="27" t="b">
        <f t="shared" si="24"/>
        <v>0</v>
      </c>
      <c r="J201" s="80" t="str">
        <f t="shared" si="25"/>
        <v/>
      </c>
      <c r="K201" s="27" t="b">
        <f t="shared" si="20"/>
        <v>0</v>
      </c>
      <c r="L201" s="80" t="str">
        <f t="shared" si="26"/>
        <v/>
      </c>
      <c r="M201" s="27" t="b">
        <f t="shared" si="21"/>
        <v>0</v>
      </c>
      <c r="N201" s="80" t="str">
        <f t="shared" si="27"/>
        <v/>
      </c>
      <c r="O201" s="27" t="b">
        <f>IF(COUNTIF($G$13:G201,G201)&gt;1,TRUE,FALSE)</f>
        <v>0</v>
      </c>
      <c r="P201" s="80" t="str">
        <f t="shared" si="28"/>
        <v/>
      </c>
      <c r="Q201" s="28">
        <f t="shared" si="22"/>
        <v>44166</v>
      </c>
      <c r="R201" s="27" t="b">
        <f t="shared" si="29"/>
        <v>0</v>
      </c>
      <c r="S201" s="4"/>
      <c r="T201" s="4"/>
    </row>
    <row r="202" spans="1:20" s="30" customFormat="1" x14ac:dyDescent="0.25">
      <c r="A202" s="19">
        <v>190</v>
      </c>
      <c r="B202" s="20"/>
      <c r="C202" s="1"/>
      <c r="D202" s="79"/>
      <c r="E202" s="1"/>
      <c r="F202" s="1"/>
      <c r="G202" s="20"/>
      <c r="H202" s="160" t="str">
        <f t="shared" si="23"/>
        <v/>
      </c>
      <c r="I202" s="27" t="b">
        <f t="shared" si="24"/>
        <v>0</v>
      </c>
      <c r="J202" s="80" t="str">
        <f t="shared" si="25"/>
        <v/>
      </c>
      <c r="K202" s="27" t="b">
        <f t="shared" si="20"/>
        <v>0</v>
      </c>
      <c r="L202" s="80" t="str">
        <f t="shared" si="26"/>
        <v/>
      </c>
      <c r="M202" s="27" t="b">
        <f t="shared" si="21"/>
        <v>0</v>
      </c>
      <c r="N202" s="80" t="str">
        <f t="shared" si="27"/>
        <v/>
      </c>
      <c r="O202" s="27" t="b">
        <f>IF(COUNTIF($G$13:G202,G202)&gt;1,TRUE,FALSE)</f>
        <v>0</v>
      </c>
      <c r="P202" s="80" t="str">
        <f t="shared" si="28"/>
        <v/>
      </c>
      <c r="Q202" s="28">
        <f t="shared" si="22"/>
        <v>44166</v>
      </c>
      <c r="R202" s="27" t="b">
        <f t="shared" si="29"/>
        <v>0</v>
      </c>
      <c r="S202" s="4"/>
      <c r="T202" s="4"/>
    </row>
    <row r="203" spans="1:20" s="30" customFormat="1" x14ac:dyDescent="0.25">
      <c r="A203" s="19">
        <v>191</v>
      </c>
      <c r="B203" s="20"/>
      <c r="C203" s="1"/>
      <c r="D203" s="79"/>
      <c r="E203" s="1"/>
      <c r="F203" s="1"/>
      <c r="G203" s="20"/>
      <c r="H203" s="160" t="str">
        <f t="shared" si="23"/>
        <v/>
      </c>
      <c r="I203" s="27" t="b">
        <f t="shared" si="24"/>
        <v>0</v>
      </c>
      <c r="J203" s="80" t="str">
        <f t="shared" si="25"/>
        <v/>
      </c>
      <c r="K203" s="27" t="b">
        <f t="shared" si="20"/>
        <v>0</v>
      </c>
      <c r="L203" s="80" t="str">
        <f t="shared" si="26"/>
        <v/>
      </c>
      <c r="M203" s="27" t="b">
        <f t="shared" si="21"/>
        <v>0</v>
      </c>
      <c r="N203" s="80" t="str">
        <f t="shared" si="27"/>
        <v/>
      </c>
      <c r="O203" s="27" t="b">
        <f>IF(COUNTIF($G$13:G203,G203)&gt;1,TRUE,FALSE)</f>
        <v>0</v>
      </c>
      <c r="P203" s="80" t="str">
        <f t="shared" si="28"/>
        <v/>
      </c>
      <c r="Q203" s="28">
        <f t="shared" si="22"/>
        <v>44166</v>
      </c>
      <c r="R203" s="27" t="b">
        <f t="shared" si="29"/>
        <v>0</v>
      </c>
      <c r="S203" s="4"/>
      <c r="T203" s="4"/>
    </row>
    <row r="204" spans="1:20" s="30" customFormat="1" x14ac:dyDescent="0.25">
      <c r="A204" s="19">
        <v>192</v>
      </c>
      <c r="B204" s="20"/>
      <c r="C204" s="1"/>
      <c r="D204" s="79"/>
      <c r="E204" s="1"/>
      <c r="F204" s="1"/>
      <c r="G204" s="20"/>
      <c r="H204" s="160" t="str">
        <f t="shared" si="23"/>
        <v/>
      </c>
      <c r="I204" s="27" t="b">
        <f t="shared" si="24"/>
        <v>0</v>
      </c>
      <c r="J204" s="80" t="str">
        <f t="shared" si="25"/>
        <v/>
      </c>
      <c r="K204" s="27" t="b">
        <f t="shared" si="20"/>
        <v>0</v>
      </c>
      <c r="L204" s="80" t="str">
        <f t="shared" si="26"/>
        <v/>
      </c>
      <c r="M204" s="27" t="b">
        <f t="shared" si="21"/>
        <v>0</v>
      </c>
      <c r="N204" s="80" t="str">
        <f t="shared" si="27"/>
        <v/>
      </c>
      <c r="O204" s="27" t="b">
        <f>IF(COUNTIF($G$13:G204,G204)&gt;1,TRUE,FALSE)</f>
        <v>0</v>
      </c>
      <c r="P204" s="80" t="str">
        <f t="shared" si="28"/>
        <v/>
      </c>
      <c r="Q204" s="28">
        <f t="shared" si="22"/>
        <v>44166</v>
      </c>
      <c r="R204" s="27" t="b">
        <f t="shared" si="29"/>
        <v>0</v>
      </c>
      <c r="S204" s="4"/>
      <c r="T204" s="4"/>
    </row>
    <row r="205" spans="1:20" s="30" customFormat="1" x14ac:dyDescent="0.25">
      <c r="A205" s="19">
        <v>193</v>
      </c>
      <c r="B205" s="20"/>
      <c r="C205" s="1"/>
      <c r="D205" s="79"/>
      <c r="E205" s="1"/>
      <c r="F205" s="1"/>
      <c r="G205" s="20"/>
      <c r="H205" s="160" t="str">
        <f t="shared" si="23"/>
        <v/>
      </c>
      <c r="I205" s="27" t="b">
        <f t="shared" si="24"/>
        <v>0</v>
      </c>
      <c r="J205" s="80" t="str">
        <f t="shared" si="25"/>
        <v/>
      </c>
      <c r="K205" s="27" t="b">
        <f t="shared" ref="K205:K268" si="30">AND(IFERROR(MATCH(D205,TblNivåValTExt,0)=4,FALSE),COUNTA(E205:F205)&gt;1,OR(E205&lt;=$I$9,F205&lt;=$I$9))</f>
        <v>0</v>
      </c>
      <c r="L205" s="80" t="str">
        <f t="shared" si="26"/>
        <v/>
      </c>
      <c r="M205" s="27" t="b">
        <f t="shared" ref="M205:M268" si="31">IF(AND(G205&lt;&gt;"",F205=""),TRUE,FALSE)</f>
        <v>0</v>
      </c>
      <c r="N205" s="80" t="str">
        <f t="shared" si="27"/>
        <v/>
      </c>
      <c r="O205" s="27" t="b">
        <f>IF(COUNTIF($G$13:G205,G205)&gt;1,TRUE,FALSE)</f>
        <v>0</v>
      </c>
      <c r="P205" s="80" t="str">
        <f t="shared" si="28"/>
        <v/>
      </c>
      <c r="Q205" s="28">
        <f t="shared" ref="Q205:Q268" si="32">MAX(E205,$M$8)</f>
        <v>44166</v>
      </c>
      <c r="R205" s="27" t="b">
        <f t="shared" si="29"/>
        <v>0</v>
      </c>
      <c r="S205" s="4"/>
      <c r="T205" s="4"/>
    </row>
    <row r="206" spans="1:20" s="30" customFormat="1" x14ac:dyDescent="0.25">
      <c r="A206" s="19">
        <v>194</v>
      </c>
      <c r="B206" s="20"/>
      <c r="C206" s="1"/>
      <c r="D206" s="79"/>
      <c r="E206" s="1"/>
      <c r="F206" s="1"/>
      <c r="G206" s="20"/>
      <c r="H206" s="160" t="str">
        <f t="shared" ref="H206:H269" si="33">IF(I206,J206&amp;". ","")&amp;IF(K206,L206&amp;". ","")&amp;IF(O206,P206&amp;". ","")&amp;IF(M206,N206&amp;". ","")</f>
        <v/>
      </c>
      <c r="I206" s="27" t="b">
        <f t="shared" ref="I206:I269" si="34">AND((E206+F206)&gt;0,OR(E206&lt;$M$6,F206&gt;$N$6))</f>
        <v>0</v>
      </c>
      <c r="J206" s="80" t="str">
        <f t="shared" ref="J206:J269" si="35">IF(I206,J$11,"")</f>
        <v/>
      </c>
      <c r="K206" s="27" t="b">
        <f t="shared" si="30"/>
        <v>0</v>
      </c>
      <c r="L206" s="80" t="str">
        <f t="shared" ref="L206:L269" si="36">IF(K206,$L$11,"")</f>
        <v/>
      </c>
      <c r="M206" s="27" t="b">
        <f t="shared" si="31"/>
        <v>0</v>
      </c>
      <c r="N206" s="80" t="str">
        <f t="shared" ref="N206:N269" si="37">IF(M206,N$11,"")</f>
        <v/>
      </c>
      <c r="O206" s="27" t="b">
        <f>IF(COUNTIF($G$13:G206,G206)&gt;1,TRUE,FALSE)</f>
        <v>0</v>
      </c>
      <c r="P206" s="80" t="str">
        <f t="shared" ref="P206:P269" si="38">IF(O206,P$11,"")</f>
        <v/>
      </c>
      <c r="Q206" s="28">
        <f t="shared" si="32"/>
        <v>44166</v>
      </c>
      <c r="R206" s="27" t="b">
        <f t="shared" ref="R206:R269" si="39">OR(I206,K206,M206,O206)</f>
        <v>0</v>
      </c>
      <c r="S206" s="4"/>
      <c r="T206" s="4"/>
    </row>
    <row r="207" spans="1:20" s="30" customFormat="1" x14ac:dyDescent="0.25">
      <c r="A207" s="19">
        <v>195</v>
      </c>
      <c r="B207" s="20"/>
      <c r="C207" s="1"/>
      <c r="D207" s="79"/>
      <c r="E207" s="1"/>
      <c r="F207" s="1"/>
      <c r="G207" s="20"/>
      <c r="H207" s="160" t="str">
        <f t="shared" si="33"/>
        <v/>
      </c>
      <c r="I207" s="27" t="b">
        <f t="shared" si="34"/>
        <v>0</v>
      </c>
      <c r="J207" s="80" t="str">
        <f t="shared" si="35"/>
        <v/>
      </c>
      <c r="K207" s="27" t="b">
        <f t="shared" si="30"/>
        <v>0</v>
      </c>
      <c r="L207" s="80" t="str">
        <f t="shared" si="36"/>
        <v/>
      </c>
      <c r="M207" s="27" t="b">
        <f t="shared" si="31"/>
        <v>0</v>
      </c>
      <c r="N207" s="80" t="str">
        <f t="shared" si="37"/>
        <v/>
      </c>
      <c r="O207" s="27" t="b">
        <f>IF(COUNTIF($G$13:G207,G207)&gt;1,TRUE,FALSE)</f>
        <v>0</v>
      </c>
      <c r="P207" s="80" t="str">
        <f t="shared" si="38"/>
        <v/>
      </c>
      <c r="Q207" s="28">
        <f t="shared" si="32"/>
        <v>44166</v>
      </c>
      <c r="R207" s="27" t="b">
        <f t="shared" si="39"/>
        <v>0</v>
      </c>
      <c r="S207" s="4"/>
      <c r="T207" s="4"/>
    </row>
    <row r="208" spans="1:20" s="30" customFormat="1" x14ac:dyDescent="0.25">
      <c r="A208" s="19">
        <v>196</v>
      </c>
      <c r="B208" s="20"/>
      <c r="C208" s="1"/>
      <c r="D208" s="79"/>
      <c r="E208" s="1"/>
      <c r="F208" s="1"/>
      <c r="G208" s="20"/>
      <c r="H208" s="160" t="str">
        <f t="shared" si="33"/>
        <v/>
      </c>
      <c r="I208" s="27" t="b">
        <f t="shared" si="34"/>
        <v>0</v>
      </c>
      <c r="J208" s="80" t="str">
        <f t="shared" si="35"/>
        <v/>
      </c>
      <c r="K208" s="27" t="b">
        <f t="shared" si="30"/>
        <v>0</v>
      </c>
      <c r="L208" s="80" t="str">
        <f t="shared" si="36"/>
        <v/>
      </c>
      <c r="M208" s="27" t="b">
        <f t="shared" si="31"/>
        <v>0</v>
      </c>
      <c r="N208" s="80" t="str">
        <f t="shared" si="37"/>
        <v/>
      </c>
      <c r="O208" s="27" t="b">
        <f>IF(COUNTIF($G$13:G208,G208)&gt;1,TRUE,FALSE)</f>
        <v>0</v>
      </c>
      <c r="P208" s="80" t="str">
        <f t="shared" si="38"/>
        <v/>
      </c>
      <c r="Q208" s="28">
        <f t="shared" si="32"/>
        <v>44166</v>
      </c>
      <c r="R208" s="27" t="b">
        <f t="shared" si="39"/>
        <v>0</v>
      </c>
      <c r="S208" s="4"/>
      <c r="T208" s="4"/>
    </row>
    <row r="209" spans="1:20" s="30" customFormat="1" x14ac:dyDescent="0.25">
      <c r="A209" s="19">
        <v>197</v>
      </c>
      <c r="B209" s="20"/>
      <c r="C209" s="1"/>
      <c r="D209" s="79"/>
      <c r="E209" s="1"/>
      <c r="F209" s="1"/>
      <c r="G209" s="20"/>
      <c r="H209" s="160" t="str">
        <f t="shared" si="33"/>
        <v/>
      </c>
      <c r="I209" s="27" t="b">
        <f t="shared" si="34"/>
        <v>0</v>
      </c>
      <c r="J209" s="80" t="str">
        <f t="shared" si="35"/>
        <v/>
      </c>
      <c r="K209" s="27" t="b">
        <f t="shared" si="30"/>
        <v>0</v>
      </c>
      <c r="L209" s="80" t="str">
        <f t="shared" si="36"/>
        <v/>
      </c>
      <c r="M209" s="27" t="b">
        <f t="shared" si="31"/>
        <v>0</v>
      </c>
      <c r="N209" s="80" t="str">
        <f t="shared" si="37"/>
        <v/>
      </c>
      <c r="O209" s="27" t="b">
        <f>IF(COUNTIF($G$13:G209,G209)&gt;1,TRUE,FALSE)</f>
        <v>0</v>
      </c>
      <c r="P209" s="80" t="str">
        <f t="shared" si="38"/>
        <v/>
      </c>
      <c r="Q209" s="28">
        <f t="shared" si="32"/>
        <v>44166</v>
      </c>
      <c r="R209" s="27" t="b">
        <f t="shared" si="39"/>
        <v>0</v>
      </c>
      <c r="S209" s="4"/>
      <c r="T209" s="4"/>
    </row>
    <row r="210" spans="1:20" s="30" customFormat="1" x14ac:dyDescent="0.25">
      <c r="A210" s="19">
        <v>198</v>
      </c>
      <c r="B210" s="20"/>
      <c r="C210" s="1"/>
      <c r="D210" s="79"/>
      <c r="E210" s="1"/>
      <c r="F210" s="1"/>
      <c r="G210" s="20"/>
      <c r="H210" s="160" t="str">
        <f t="shared" si="33"/>
        <v/>
      </c>
      <c r="I210" s="27" t="b">
        <f t="shared" si="34"/>
        <v>0</v>
      </c>
      <c r="J210" s="80" t="str">
        <f t="shared" si="35"/>
        <v/>
      </c>
      <c r="K210" s="27" t="b">
        <f t="shared" si="30"/>
        <v>0</v>
      </c>
      <c r="L210" s="80" t="str">
        <f t="shared" si="36"/>
        <v/>
      </c>
      <c r="M210" s="27" t="b">
        <f t="shared" si="31"/>
        <v>0</v>
      </c>
      <c r="N210" s="80" t="str">
        <f t="shared" si="37"/>
        <v/>
      </c>
      <c r="O210" s="27" t="b">
        <f>IF(COUNTIF($G$13:G210,G210)&gt;1,TRUE,FALSE)</f>
        <v>0</v>
      </c>
      <c r="P210" s="80" t="str">
        <f t="shared" si="38"/>
        <v/>
      </c>
      <c r="Q210" s="28">
        <f t="shared" si="32"/>
        <v>44166</v>
      </c>
      <c r="R210" s="27" t="b">
        <f t="shared" si="39"/>
        <v>0</v>
      </c>
      <c r="S210" s="4"/>
      <c r="T210" s="4"/>
    </row>
    <row r="211" spans="1:20" s="30" customFormat="1" x14ac:dyDescent="0.25">
      <c r="A211" s="19">
        <v>199</v>
      </c>
      <c r="B211" s="20"/>
      <c r="C211" s="1"/>
      <c r="D211" s="79"/>
      <c r="E211" s="1"/>
      <c r="F211" s="1"/>
      <c r="G211" s="20"/>
      <c r="H211" s="160" t="str">
        <f t="shared" si="33"/>
        <v/>
      </c>
      <c r="I211" s="27" t="b">
        <f t="shared" si="34"/>
        <v>0</v>
      </c>
      <c r="J211" s="80" t="str">
        <f t="shared" si="35"/>
        <v/>
      </c>
      <c r="K211" s="27" t="b">
        <f t="shared" si="30"/>
        <v>0</v>
      </c>
      <c r="L211" s="80" t="str">
        <f t="shared" si="36"/>
        <v/>
      </c>
      <c r="M211" s="27" t="b">
        <f t="shared" si="31"/>
        <v>0</v>
      </c>
      <c r="N211" s="80" t="str">
        <f t="shared" si="37"/>
        <v/>
      </c>
      <c r="O211" s="27" t="b">
        <f>IF(COUNTIF($G$13:G211,G211)&gt;1,TRUE,FALSE)</f>
        <v>0</v>
      </c>
      <c r="P211" s="80" t="str">
        <f t="shared" si="38"/>
        <v/>
      </c>
      <c r="Q211" s="28">
        <f t="shared" si="32"/>
        <v>44166</v>
      </c>
      <c r="R211" s="27" t="b">
        <f t="shared" si="39"/>
        <v>0</v>
      </c>
      <c r="S211" s="4"/>
      <c r="T211" s="4"/>
    </row>
    <row r="212" spans="1:20" s="30" customFormat="1" x14ac:dyDescent="0.25">
      <c r="A212" s="19">
        <v>200</v>
      </c>
      <c r="B212" s="20"/>
      <c r="C212" s="1"/>
      <c r="D212" s="79"/>
      <c r="E212" s="1"/>
      <c r="F212" s="1"/>
      <c r="G212" s="20"/>
      <c r="H212" s="160" t="str">
        <f t="shared" si="33"/>
        <v/>
      </c>
      <c r="I212" s="27" t="b">
        <f t="shared" si="34"/>
        <v>0</v>
      </c>
      <c r="J212" s="80" t="str">
        <f t="shared" si="35"/>
        <v/>
      </c>
      <c r="K212" s="27" t="b">
        <f t="shared" si="30"/>
        <v>0</v>
      </c>
      <c r="L212" s="80" t="str">
        <f t="shared" si="36"/>
        <v/>
      </c>
      <c r="M212" s="27" t="b">
        <f t="shared" si="31"/>
        <v>0</v>
      </c>
      <c r="N212" s="80" t="str">
        <f t="shared" si="37"/>
        <v/>
      </c>
      <c r="O212" s="27" t="b">
        <f>IF(COUNTIF($G$13:G212,G212)&gt;1,TRUE,FALSE)</f>
        <v>0</v>
      </c>
      <c r="P212" s="80" t="str">
        <f t="shared" si="38"/>
        <v/>
      </c>
      <c r="Q212" s="28">
        <f t="shared" si="32"/>
        <v>44166</v>
      </c>
      <c r="R212" s="27" t="b">
        <f t="shared" si="39"/>
        <v>0</v>
      </c>
      <c r="S212" s="4"/>
      <c r="T212" s="4"/>
    </row>
    <row r="213" spans="1:20" s="30" customFormat="1" x14ac:dyDescent="0.25">
      <c r="A213" s="19">
        <v>201</v>
      </c>
      <c r="B213" s="20"/>
      <c r="C213" s="1"/>
      <c r="D213" s="79"/>
      <c r="E213" s="1"/>
      <c r="F213" s="1"/>
      <c r="G213" s="20"/>
      <c r="H213" s="160" t="str">
        <f t="shared" si="33"/>
        <v/>
      </c>
      <c r="I213" s="27" t="b">
        <f t="shared" si="34"/>
        <v>0</v>
      </c>
      <c r="J213" s="80" t="str">
        <f t="shared" si="35"/>
        <v/>
      </c>
      <c r="K213" s="27" t="b">
        <f t="shared" si="30"/>
        <v>0</v>
      </c>
      <c r="L213" s="80" t="str">
        <f t="shared" si="36"/>
        <v/>
      </c>
      <c r="M213" s="27" t="b">
        <f t="shared" si="31"/>
        <v>0</v>
      </c>
      <c r="N213" s="80" t="str">
        <f t="shared" si="37"/>
        <v/>
      </c>
      <c r="O213" s="27" t="b">
        <f>IF(COUNTIF($G$13:G213,G213)&gt;1,TRUE,FALSE)</f>
        <v>0</v>
      </c>
      <c r="P213" s="80" t="str">
        <f t="shared" si="38"/>
        <v/>
      </c>
      <c r="Q213" s="28">
        <f t="shared" si="32"/>
        <v>44166</v>
      </c>
      <c r="R213" s="27" t="b">
        <f t="shared" si="39"/>
        <v>0</v>
      </c>
      <c r="S213" s="4"/>
      <c r="T213" s="4"/>
    </row>
    <row r="214" spans="1:20" s="30" customFormat="1" x14ac:dyDescent="0.25">
      <c r="A214" s="19">
        <v>202</v>
      </c>
      <c r="B214" s="20"/>
      <c r="C214" s="1"/>
      <c r="D214" s="79"/>
      <c r="E214" s="1"/>
      <c r="F214" s="1"/>
      <c r="G214" s="20"/>
      <c r="H214" s="160" t="str">
        <f t="shared" si="33"/>
        <v/>
      </c>
      <c r="I214" s="27" t="b">
        <f t="shared" si="34"/>
        <v>0</v>
      </c>
      <c r="J214" s="80" t="str">
        <f t="shared" si="35"/>
        <v/>
      </c>
      <c r="K214" s="27" t="b">
        <f t="shared" si="30"/>
        <v>0</v>
      </c>
      <c r="L214" s="80" t="str">
        <f t="shared" si="36"/>
        <v/>
      </c>
      <c r="M214" s="27" t="b">
        <f t="shared" si="31"/>
        <v>0</v>
      </c>
      <c r="N214" s="80" t="str">
        <f t="shared" si="37"/>
        <v/>
      </c>
      <c r="O214" s="27" t="b">
        <f>IF(COUNTIF($G$13:G214,G214)&gt;1,TRUE,FALSE)</f>
        <v>0</v>
      </c>
      <c r="P214" s="80" t="str">
        <f t="shared" si="38"/>
        <v/>
      </c>
      <c r="Q214" s="28">
        <f t="shared" si="32"/>
        <v>44166</v>
      </c>
      <c r="R214" s="27" t="b">
        <f t="shared" si="39"/>
        <v>0</v>
      </c>
      <c r="S214" s="4"/>
      <c r="T214" s="4"/>
    </row>
    <row r="215" spans="1:20" s="30" customFormat="1" x14ac:dyDescent="0.25">
      <c r="A215" s="19">
        <v>203</v>
      </c>
      <c r="B215" s="20"/>
      <c r="C215" s="1"/>
      <c r="D215" s="79"/>
      <c r="E215" s="1"/>
      <c r="F215" s="1"/>
      <c r="G215" s="20"/>
      <c r="H215" s="160" t="str">
        <f t="shared" si="33"/>
        <v/>
      </c>
      <c r="I215" s="27" t="b">
        <f t="shared" si="34"/>
        <v>0</v>
      </c>
      <c r="J215" s="80" t="str">
        <f t="shared" si="35"/>
        <v/>
      </c>
      <c r="K215" s="27" t="b">
        <f t="shared" si="30"/>
        <v>0</v>
      </c>
      <c r="L215" s="80" t="str">
        <f t="shared" si="36"/>
        <v/>
      </c>
      <c r="M215" s="27" t="b">
        <f t="shared" si="31"/>
        <v>0</v>
      </c>
      <c r="N215" s="80" t="str">
        <f t="shared" si="37"/>
        <v/>
      </c>
      <c r="O215" s="27" t="b">
        <f>IF(COUNTIF($G$13:G215,G215)&gt;1,TRUE,FALSE)</f>
        <v>0</v>
      </c>
      <c r="P215" s="80" t="str">
        <f t="shared" si="38"/>
        <v/>
      </c>
      <c r="Q215" s="28">
        <f t="shared" si="32"/>
        <v>44166</v>
      </c>
      <c r="R215" s="27" t="b">
        <f t="shared" si="39"/>
        <v>0</v>
      </c>
      <c r="S215" s="4"/>
      <c r="T215" s="4"/>
    </row>
    <row r="216" spans="1:20" s="30" customFormat="1" x14ac:dyDescent="0.25">
      <c r="A216" s="19">
        <v>204</v>
      </c>
      <c r="B216" s="20"/>
      <c r="C216" s="1"/>
      <c r="D216" s="79"/>
      <c r="E216" s="1"/>
      <c r="F216" s="1"/>
      <c r="G216" s="20"/>
      <c r="H216" s="160" t="str">
        <f t="shared" si="33"/>
        <v/>
      </c>
      <c r="I216" s="27" t="b">
        <f t="shared" si="34"/>
        <v>0</v>
      </c>
      <c r="J216" s="80" t="str">
        <f t="shared" si="35"/>
        <v/>
      </c>
      <c r="K216" s="27" t="b">
        <f t="shared" si="30"/>
        <v>0</v>
      </c>
      <c r="L216" s="80" t="str">
        <f t="shared" si="36"/>
        <v/>
      </c>
      <c r="M216" s="27" t="b">
        <f t="shared" si="31"/>
        <v>0</v>
      </c>
      <c r="N216" s="80" t="str">
        <f t="shared" si="37"/>
        <v/>
      </c>
      <c r="O216" s="27" t="b">
        <f>IF(COUNTIF($G$13:G216,G216)&gt;1,TRUE,FALSE)</f>
        <v>0</v>
      </c>
      <c r="P216" s="80" t="str">
        <f t="shared" si="38"/>
        <v/>
      </c>
      <c r="Q216" s="28">
        <f t="shared" si="32"/>
        <v>44166</v>
      </c>
      <c r="R216" s="27" t="b">
        <f t="shared" si="39"/>
        <v>0</v>
      </c>
      <c r="S216" s="4"/>
      <c r="T216" s="4"/>
    </row>
    <row r="217" spans="1:20" s="30" customFormat="1" x14ac:dyDescent="0.25">
      <c r="A217" s="19">
        <v>205</v>
      </c>
      <c r="B217" s="20"/>
      <c r="C217" s="1"/>
      <c r="D217" s="79"/>
      <c r="E217" s="1"/>
      <c r="F217" s="1"/>
      <c r="G217" s="20"/>
      <c r="H217" s="160" t="str">
        <f t="shared" si="33"/>
        <v/>
      </c>
      <c r="I217" s="27" t="b">
        <f t="shared" si="34"/>
        <v>0</v>
      </c>
      <c r="J217" s="80" t="str">
        <f t="shared" si="35"/>
        <v/>
      </c>
      <c r="K217" s="27" t="b">
        <f t="shared" si="30"/>
        <v>0</v>
      </c>
      <c r="L217" s="80" t="str">
        <f t="shared" si="36"/>
        <v/>
      </c>
      <c r="M217" s="27" t="b">
        <f t="shared" si="31"/>
        <v>0</v>
      </c>
      <c r="N217" s="80" t="str">
        <f t="shared" si="37"/>
        <v/>
      </c>
      <c r="O217" s="27" t="b">
        <f>IF(COUNTIF($G$13:G217,G217)&gt;1,TRUE,FALSE)</f>
        <v>0</v>
      </c>
      <c r="P217" s="80" t="str">
        <f t="shared" si="38"/>
        <v/>
      </c>
      <c r="Q217" s="28">
        <f t="shared" si="32"/>
        <v>44166</v>
      </c>
      <c r="R217" s="27" t="b">
        <f t="shared" si="39"/>
        <v>0</v>
      </c>
      <c r="S217" s="4"/>
      <c r="T217" s="4"/>
    </row>
    <row r="218" spans="1:20" s="30" customFormat="1" x14ac:dyDescent="0.25">
      <c r="A218" s="19">
        <v>206</v>
      </c>
      <c r="B218" s="20"/>
      <c r="C218" s="1"/>
      <c r="D218" s="79"/>
      <c r="E218" s="1"/>
      <c r="F218" s="1"/>
      <c r="G218" s="20"/>
      <c r="H218" s="160" t="str">
        <f t="shared" si="33"/>
        <v/>
      </c>
      <c r="I218" s="27" t="b">
        <f t="shared" si="34"/>
        <v>0</v>
      </c>
      <c r="J218" s="80" t="str">
        <f t="shared" si="35"/>
        <v/>
      </c>
      <c r="K218" s="27" t="b">
        <f t="shared" si="30"/>
        <v>0</v>
      </c>
      <c r="L218" s="80" t="str">
        <f t="shared" si="36"/>
        <v/>
      </c>
      <c r="M218" s="27" t="b">
        <f t="shared" si="31"/>
        <v>0</v>
      </c>
      <c r="N218" s="80" t="str">
        <f t="shared" si="37"/>
        <v/>
      </c>
      <c r="O218" s="27" t="b">
        <f>IF(COUNTIF($G$13:G218,G218)&gt;1,TRUE,FALSE)</f>
        <v>0</v>
      </c>
      <c r="P218" s="80" t="str">
        <f t="shared" si="38"/>
        <v/>
      </c>
      <c r="Q218" s="28">
        <f t="shared" si="32"/>
        <v>44166</v>
      </c>
      <c r="R218" s="27" t="b">
        <f t="shared" si="39"/>
        <v>0</v>
      </c>
      <c r="S218" s="4"/>
      <c r="T218" s="4"/>
    </row>
    <row r="219" spans="1:20" s="30" customFormat="1" x14ac:dyDescent="0.25">
      <c r="A219" s="19">
        <v>207</v>
      </c>
      <c r="B219" s="20"/>
      <c r="C219" s="1"/>
      <c r="D219" s="79"/>
      <c r="E219" s="1"/>
      <c r="F219" s="1"/>
      <c r="G219" s="20"/>
      <c r="H219" s="160" t="str">
        <f t="shared" si="33"/>
        <v/>
      </c>
      <c r="I219" s="27" t="b">
        <f t="shared" si="34"/>
        <v>0</v>
      </c>
      <c r="J219" s="80" t="str">
        <f t="shared" si="35"/>
        <v/>
      </c>
      <c r="K219" s="27" t="b">
        <f t="shared" si="30"/>
        <v>0</v>
      </c>
      <c r="L219" s="80" t="str">
        <f t="shared" si="36"/>
        <v/>
      </c>
      <c r="M219" s="27" t="b">
        <f t="shared" si="31"/>
        <v>0</v>
      </c>
      <c r="N219" s="80" t="str">
        <f t="shared" si="37"/>
        <v/>
      </c>
      <c r="O219" s="27" t="b">
        <f>IF(COUNTIF($G$13:G219,G219)&gt;1,TRUE,FALSE)</f>
        <v>0</v>
      </c>
      <c r="P219" s="80" t="str">
        <f t="shared" si="38"/>
        <v/>
      </c>
      <c r="Q219" s="28">
        <f t="shared" si="32"/>
        <v>44166</v>
      </c>
      <c r="R219" s="27" t="b">
        <f t="shared" si="39"/>
        <v>0</v>
      </c>
      <c r="S219" s="4"/>
      <c r="T219" s="4"/>
    </row>
    <row r="220" spans="1:20" s="30" customFormat="1" x14ac:dyDescent="0.25">
      <c r="A220" s="19">
        <v>208</v>
      </c>
      <c r="B220" s="20"/>
      <c r="C220" s="1"/>
      <c r="D220" s="79"/>
      <c r="E220" s="1"/>
      <c r="F220" s="1"/>
      <c r="G220" s="20"/>
      <c r="H220" s="160" t="str">
        <f t="shared" si="33"/>
        <v/>
      </c>
      <c r="I220" s="27" t="b">
        <f t="shared" si="34"/>
        <v>0</v>
      </c>
      <c r="J220" s="80" t="str">
        <f t="shared" si="35"/>
        <v/>
      </c>
      <c r="K220" s="27" t="b">
        <f t="shared" si="30"/>
        <v>0</v>
      </c>
      <c r="L220" s="80" t="str">
        <f t="shared" si="36"/>
        <v/>
      </c>
      <c r="M220" s="27" t="b">
        <f t="shared" si="31"/>
        <v>0</v>
      </c>
      <c r="N220" s="80" t="str">
        <f t="shared" si="37"/>
        <v/>
      </c>
      <c r="O220" s="27" t="b">
        <f>IF(COUNTIF($G$13:G220,G220)&gt;1,TRUE,FALSE)</f>
        <v>0</v>
      </c>
      <c r="P220" s="80" t="str">
        <f t="shared" si="38"/>
        <v/>
      </c>
      <c r="Q220" s="28">
        <f t="shared" si="32"/>
        <v>44166</v>
      </c>
      <c r="R220" s="27" t="b">
        <f t="shared" si="39"/>
        <v>0</v>
      </c>
      <c r="S220" s="4"/>
      <c r="T220" s="4"/>
    </row>
    <row r="221" spans="1:20" s="30" customFormat="1" x14ac:dyDescent="0.25">
      <c r="A221" s="19">
        <v>209</v>
      </c>
      <c r="B221" s="20"/>
      <c r="C221" s="1"/>
      <c r="D221" s="79"/>
      <c r="E221" s="1"/>
      <c r="F221" s="1"/>
      <c r="G221" s="20"/>
      <c r="H221" s="160" t="str">
        <f t="shared" si="33"/>
        <v/>
      </c>
      <c r="I221" s="27" t="b">
        <f t="shared" si="34"/>
        <v>0</v>
      </c>
      <c r="J221" s="80" t="str">
        <f t="shared" si="35"/>
        <v/>
      </c>
      <c r="K221" s="27" t="b">
        <f t="shared" si="30"/>
        <v>0</v>
      </c>
      <c r="L221" s="80" t="str">
        <f t="shared" si="36"/>
        <v/>
      </c>
      <c r="M221" s="27" t="b">
        <f t="shared" si="31"/>
        <v>0</v>
      </c>
      <c r="N221" s="80" t="str">
        <f t="shared" si="37"/>
        <v/>
      </c>
      <c r="O221" s="27" t="b">
        <f>IF(COUNTIF($G$13:G221,G221)&gt;1,TRUE,FALSE)</f>
        <v>0</v>
      </c>
      <c r="P221" s="80" t="str">
        <f t="shared" si="38"/>
        <v/>
      </c>
      <c r="Q221" s="28">
        <f t="shared" si="32"/>
        <v>44166</v>
      </c>
      <c r="R221" s="27" t="b">
        <f t="shared" si="39"/>
        <v>0</v>
      </c>
      <c r="S221" s="4"/>
      <c r="T221" s="4"/>
    </row>
    <row r="222" spans="1:20" s="30" customFormat="1" x14ac:dyDescent="0.25">
      <c r="A222" s="19">
        <v>210</v>
      </c>
      <c r="B222" s="20"/>
      <c r="C222" s="1"/>
      <c r="D222" s="79"/>
      <c r="E222" s="1"/>
      <c r="F222" s="1"/>
      <c r="G222" s="20"/>
      <c r="H222" s="160" t="str">
        <f t="shared" si="33"/>
        <v/>
      </c>
      <c r="I222" s="27" t="b">
        <f t="shared" si="34"/>
        <v>0</v>
      </c>
      <c r="J222" s="80" t="str">
        <f t="shared" si="35"/>
        <v/>
      </c>
      <c r="K222" s="27" t="b">
        <f t="shared" si="30"/>
        <v>0</v>
      </c>
      <c r="L222" s="80" t="str">
        <f t="shared" si="36"/>
        <v/>
      </c>
      <c r="M222" s="27" t="b">
        <f t="shared" si="31"/>
        <v>0</v>
      </c>
      <c r="N222" s="80" t="str">
        <f t="shared" si="37"/>
        <v/>
      </c>
      <c r="O222" s="27" t="b">
        <f>IF(COUNTIF($G$13:G222,G222)&gt;1,TRUE,FALSE)</f>
        <v>0</v>
      </c>
      <c r="P222" s="80" t="str">
        <f t="shared" si="38"/>
        <v/>
      </c>
      <c r="Q222" s="28">
        <f t="shared" si="32"/>
        <v>44166</v>
      </c>
      <c r="R222" s="27" t="b">
        <f t="shared" si="39"/>
        <v>0</v>
      </c>
      <c r="S222" s="4"/>
      <c r="T222" s="4"/>
    </row>
    <row r="223" spans="1:20" s="30" customFormat="1" x14ac:dyDescent="0.25">
      <c r="A223" s="19">
        <v>211</v>
      </c>
      <c r="B223" s="20"/>
      <c r="C223" s="1"/>
      <c r="D223" s="79"/>
      <c r="E223" s="1"/>
      <c r="F223" s="1"/>
      <c r="G223" s="20"/>
      <c r="H223" s="160" t="str">
        <f t="shared" si="33"/>
        <v/>
      </c>
      <c r="I223" s="27" t="b">
        <f t="shared" si="34"/>
        <v>0</v>
      </c>
      <c r="J223" s="80" t="str">
        <f t="shared" si="35"/>
        <v/>
      </c>
      <c r="K223" s="27" t="b">
        <f t="shared" si="30"/>
        <v>0</v>
      </c>
      <c r="L223" s="80" t="str">
        <f t="shared" si="36"/>
        <v/>
      </c>
      <c r="M223" s="27" t="b">
        <f t="shared" si="31"/>
        <v>0</v>
      </c>
      <c r="N223" s="80" t="str">
        <f t="shared" si="37"/>
        <v/>
      </c>
      <c r="O223" s="27" t="b">
        <f>IF(COUNTIF($G$13:G223,G223)&gt;1,TRUE,FALSE)</f>
        <v>0</v>
      </c>
      <c r="P223" s="80" t="str">
        <f t="shared" si="38"/>
        <v/>
      </c>
      <c r="Q223" s="28">
        <f t="shared" si="32"/>
        <v>44166</v>
      </c>
      <c r="R223" s="27" t="b">
        <f t="shared" si="39"/>
        <v>0</v>
      </c>
      <c r="S223" s="4"/>
      <c r="T223" s="4"/>
    </row>
    <row r="224" spans="1:20" s="30" customFormat="1" x14ac:dyDescent="0.25">
      <c r="A224" s="19">
        <v>212</v>
      </c>
      <c r="B224" s="20"/>
      <c r="C224" s="1"/>
      <c r="D224" s="79"/>
      <c r="E224" s="1"/>
      <c r="F224" s="1"/>
      <c r="G224" s="20"/>
      <c r="H224" s="160" t="str">
        <f t="shared" si="33"/>
        <v/>
      </c>
      <c r="I224" s="27" t="b">
        <f t="shared" si="34"/>
        <v>0</v>
      </c>
      <c r="J224" s="80" t="str">
        <f t="shared" si="35"/>
        <v/>
      </c>
      <c r="K224" s="27" t="b">
        <f t="shared" si="30"/>
        <v>0</v>
      </c>
      <c r="L224" s="80" t="str">
        <f t="shared" si="36"/>
        <v/>
      </c>
      <c r="M224" s="27" t="b">
        <f t="shared" si="31"/>
        <v>0</v>
      </c>
      <c r="N224" s="80" t="str">
        <f t="shared" si="37"/>
        <v/>
      </c>
      <c r="O224" s="27" t="b">
        <f>IF(COUNTIF($G$13:G224,G224)&gt;1,TRUE,FALSE)</f>
        <v>0</v>
      </c>
      <c r="P224" s="80" t="str">
        <f t="shared" si="38"/>
        <v/>
      </c>
      <c r="Q224" s="28">
        <f t="shared" si="32"/>
        <v>44166</v>
      </c>
      <c r="R224" s="27" t="b">
        <f t="shared" si="39"/>
        <v>0</v>
      </c>
      <c r="S224" s="4"/>
      <c r="T224" s="4"/>
    </row>
    <row r="225" spans="1:20" s="30" customFormat="1" x14ac:dyDescent="0.25">
      <c r="A225" s="19">
        <v>213</v>
      </c>
      <c r="B225" s="20"/>
      <c r="C225" s="1"/>
      <c r="D225" s="79"/>
      <c r="E225" s="1"/>
      <c r="F225" s="1"/>
      <c r="G225" s="20"/>
      <c r="H225" s="160" t="str">
        <f t="shared" si="33"/>
        <v/>
      </c>
      <c r="I225" s="27" t="b">
        <f t="shared" si="34"/>
        <v>0</v>
      </c>
      <c r="J225" s="80" t="str">
        <f t="shared" si="35"/>
        <v/>
      </c>
      <c r="K225" s="27" t="b">
        <f t="shared" si="30"/>
        <v>0</v>
      </c>
      <c r="L225" s="80" t="str">
        <f t="shared" si="36"/>
        <v/>
      </c>
      <c r="M225" s="27" t="b">
        <f t="shared" si="31"/>
        <v>0</v>
      </c>
      <c r="N225" s="80" t="str">
        <f t="shared" si="37"/>
        <v/>
      </c>
      <c r="O225" s="27" t="b">
        <f>IF(COUNTIF($G$13:G225,G225)&gt;1,TRUE,FALSE)</f>
        <v>0</v>
      </c>
      <c r="P225" s="80" t="str">
        <f t="shared" si="38"/>
        <v/>
      </c>
      <c r="Q225" s="28">
        <f t="shared" si="32"/>
        <v>44166</v>
      </c>
      <c r="R225" s="27" t="b">
        <f t="shared" si="39"/>
        <v>0</v>
      </c>
      <c r="S225" s="4"/>
      <c r="T225" s="4"/>
    </row>
    <row r="226" spans="1:20" s="30" customFormat="1" x14ac:dyDescent="0.25">
      <c r="A226" s="19">
        <v>214</v>
      </c>
      <c r="B226" s="20"/>
      <c r="C226" s="1"/>
      <c r="D226" s="79"/>
      <c r="E226" s="1"/>
      <c r="F226" s="1"/>
      <c r="G226" s="20"/>
      <c r="H226" s="160" t="str">
        <f t="shared" si="33"/>
        <v/>
      </c>
      <c r="I226" s="27" t="b">
        <f t="shared" si="34"/>
        <v>0</v>
      </c>
      <c r="J226" s="80" t="str">
        <f t="shared" si="35"/>
        <v/>
      </c>
      <c r="K226" s="27" t="b">
        <f t="shared" si="30"/>
        <v>0</v>
      </c>
      <c r="L226" s="80" t="str">
        <f t="shared" si="36"/>
        <v/>
      </c>
      <c r="M226" s="27" t="b">
        <f t="shared" si="31"/>
        <v>0</v>
      </c>
      <c r="N226" s="80" t="str">
        <f t="shared" si="37"/>
        <v/>
      </c>
      <c r="O226" s="27" t="b">
        <f>IF(COUNTIF($G$13:G226,G226)&gt;1,TRUE,FALSE)</f>
        <v>0</v>
      </c>
      <c r="P226" s="80" t="str">
        <f t="shared" si="38"/>
        <v/>
      </c>
      <c r="Q226" s="28">
        <f t="shared" si="32"/>
        <v>44166</v>
      </c>
      <c r="R226" s="27" t="b">
        <f t="shared" si="39"/>
        <v>0</v>
      </c>
      <c r="S226" s="4"/>
      <c r="T226" s="4"/>
    </row>
    <row r="227" spans="1:20" s="30" customFormat="1" x14ac:dyDescent="0.25">
      <c r="A227" s="19">
        <v>215</v>
      </c>
      <c r="B227" s="20"/>
      <c r="C227" s="1"/>
      <c r="D227" s="79"/>
      <c r="E227" s="1"/>
      <c r="F227" s="1"/>
      <c r="G227" s="20"/>
      <c r="H227" s="160" t="str">
        <f t="shared" si="33"/>
        <v/>
      </c>
      <c r="I227" s="27" t="b">
        <f t="shared" si="34"/>
        <v>0</v>
      </c>
      <c r="J227" s="80" t="str">
        <f t="shared" si="35"/>
        <v/>
      </c>
      <c r="K227" s="27" t="b">
        <f t="shared" si="30"/>
        <v>0</v>
      </c>
      <c r="L227" s="80" t="str">
        <f t="shared" si="36"/>
        <v/>
      </c>
      <c r="M227" s="27" t="b">
        <f t="shared" si="31"/>
        <v>0</v>
      </c>
      <c r="N227" s="80" t="str">
        <f t="shared" si="37"/>
        <v/>
      </c>
      <c r="O227" s="27" t="b">
        <f>IF(COUNTIF($G$13:G227,G227)&gt;1,TRUE,FALSE)</f>
        <v>0</v>
      </c>
      <c r="P227" s="80" t="str">
        <f t="shared" si="38"/>
        <v/>
      </c>
      <c r="Q227" s="28">
        <f t="shared" si="32"/>
        <v>44166</v>
      </c>
      <c r="R227" s="27" t="b">
        <f t="shared" si="39"/>
        <v>0</v>
      </c>
      <c r="S227" s="4"/>
      <c r="T227" s="4"/>
    </row>
    <row r="228" spans="1:20" s="30" customFormat="1" x14ac:dyDescent="0.25">
      <c r="A228" s="19">
        <v>216</v>
      </c>
      <c r="B228" s="20"/>
      <c r="C228" s="1"/>
      <c r="D228" s="79"/>
      <c r="E228" s="1"/>
      <c r="F228" s="1"/>
      <c r="G228" s="20"/>
      <c r="H228" s="160" t="str">
        <f t="shared" si="33"/>
        <v/>
      </c>
      <c r="I228" s="27" t="b">
        <f t="shared" si="34"/>
        <v>0</v>
      </c>
      <c r="J228" s="80" t="str">
        <f t="shared" si="35"/>
        <v/>
      </c>
      <c r="K228" s="27" t="b">
        <f t="shared" si="30"/>
        <v>0</v>
      </c>
      <c r="L228" s="80" t="str">
        <f t="shared" si="36"/>
        <v/>
      </c>
      <c r="M228" s="27" t="b">
        <f t="shared" si="31"/>
        <v>0</v>
      </c>
      <c r="N228" s="80" t="str">
        <f t="shared" si="37"/>
        <v/>
      </c>
      <c r="O228" s="27" t="b">
        <f>IF(COUNTIF($G$13:G228,G228)&gt;1,TRUE,FALSE)</f>
        <v>0</v>
      </c>
      <c r="P228" s="80" t="str">
        <f t="shared" si="38"/>
        <v/>
      </c>
      <c r="Q228" s="28">
        <f t="shared" si="32"/>
        <v>44166</v>
      </c>
      <c r="R228" s="27" t="b">
        <f t="shared" si="39"/>
        <v>0</v>
      </c>
      <c r="S228" s="4"/>
      <c r="T228" s="4"/>
    </row>
    <row r="229" spans="1:20" s="30" customFormat="1" x14ac:dyDescent="0.25">
      <c r="A229" s="19">
        <v>217</v>
      </c>
      <c r="B229" s="20"/>
      <c r="C229" s="1"/>
      <c r="D229" s="79"/>
      <c r="E229" s="1"/>
      <c r="F229" s="1"/>
      <c r="G229" s="20"/>
      <c r="H229" s="160" t="str">
        <f t="shared" si="33"/>
        <v/>
      </c>
      <c r="I229" s="27" t="b">
        <f t="shared" si="34"/>
        <v>0</v>
      </c>
      <c r="J229" s="80" t="str">
        <f t="shared" si="35"/>
        <v/>
      </c>
      <c r="K229" s="27" t="b">
        <f t="shared" si="30"/>
        <v>0</v>
      </c>
      <c r="L229" s="80" t="str">
        <f t="shared" si="36"/>
        <v/>
      </c>
      <c r="M229" s="27" t="b">
        <f t="shared" si="31"/>
        <v>0</v>
      </c>
      <c r="N229" s="80" t="str">
        <f t="shared" si="37"/>
        <v/>
      </c>
      <c r="O229" s="27" t="b">
        <f>IF(COUNTIF($G$13:G229,G229)&gt;1,TRUE,FALSE)</f>
        <v>0</v>
      </c>
      <c r="P229" s="80" t="str">
        <f t="shared" si="38"/>
        <v/>
      </c>
      <c r="Q229" s="28">
        <f t="shared" si="32"/>
        <v>44166</v>
      </c>
      <c r="R229" s="27" t="b">
        <f t="shared" si="39"/>
        <v>0</v>
      </c>
      <c r="S229" s="4"/>
      <c r="T229" s="4"/>
    </row>
    <row r="230" spans="1:20" s="30" customFormat="1" x14ac:dyDescent="0.25">
      <c r="A230" s="19">
        <v>218</v>
      </c>
      <c r="B230" s="20"/>
      <c r="C230" s="1"/>
      <c r="D230" s="79"/>
      <c r="E230" s="1"/>
      <c r="F230" s="1"/>
      <c r="G230" s="20"/>
      <c r="H230" s="160" t="str">
        <f t="shared" si="33"/>
        <v/>
      </c>
      <c r="I230" s="27" t="b">
        <f t="shared" si="34"/>
        <v>0</v>
      </c>
      <c r="J230" s="80" t="str">
        <f t="shared" si="35"/>
        <v/>
      </c>
      <c r="K230" s="27" t="b">
        <f t="shared" si="30"/>
        <v>0</v>
      </c>
      <c r="L230" s="80" t="str">
        <f t="shared" si="36"/>
        <v/>
      </c>
      <c r="M230" s="27" t="b">
        <f t="shared" si="31"/>
        <v>0</v>
      </c>
      <c r="N230" s="80" t="str">
        <f t="shared" si="37"/>
        <v/>
      </c>
      <c r="O230" s="27" t="b">
        <f>IF(COUNTIF($G$13:G230,G230)&gt;1,TRUE,FALSE)</f>
        <v>0</v>
      </c>
      <c r="P230" s="80" t="str">
        <f t="shared" si="38"/>
        <v/>
      </c>
      <c r="Q230" s="28">
        <f t="shared" si="32"/>
        <v>44166</v>
      </c>
      <c r="R230" s="27" t="b">
        <f t="shared" si="39"/>
        <v>0</v>
      </c>
      <c r="S230" s="4"/>
      <c r="T230" s="4"/>
    </row>
    <row r="231" spans="1:20" s="30" customFormat="1" x14ac:dyDescent="0.25">
      <c r="A231" s="19">
        <v>219</v>
      </c>
      <c r="B231" s="20"/>
      <c r="C231" s="1"/>
      <c r="D231" s="79"/>
      <c r="E231" s="1"/>
      <c r="F231" s="1"/>
      <c r="G231" s="20"/>
      <c r="H231" s="160" t="str">
        <f t="shared" si="33"/>
        <v/>
      </c>
      <c r="I231" s="27" t="b">
        <f t="shared" si="34"/>
        <v>0</v>
      </c>
      <c r="J231" s="80" t="str">
        <f t="shared" si="35"/>
        <v/>
      </c>
      <c r="K231" s="27" t="b">
        <f t="shared" si="30"/>
        <v>0</v>
      </c>
      <c r="L231" s="80" t="str">
        <f t="shared" si="36"/>
        <v/>
      </c>
      <c r="M231" s="27" t="b">
        <f t="shared" si="31"/>
        <v>0</v>
      </c>
      <c r="N231" s="80" t="str">
        <f t="shared" si="37"/>
        <v/>
      </c>
      <c r="O231" s="27" t="b">
        <f>IF(COUNTIF($G$13:G231,G231)&gt;1,TRUE,FALSE)</f>
        <v>0</v>
      </c>
      <c r="P231" s="80" t="str">
        <f t="shared" si="38"/>
        <v/>
      </c>
      <c r="Q231" s="28">
        <f t="shared" si="32"/>
        <v>44166</v>
      </c>
      <c r="R231" s="27" t="b">
        <f t="shared" si="39"/>
        <v>0</v>
      </c>
      <c r="S231" s="4"/>
      <c r="T231" s="4"/>
    </row>
    <row r="232" spans="1:20" s="30" customFormat="1" x14ac:dyDescent="0.25">
      <c r="A232" s="19">
        <v>220</v>
      </c>
      <c r="B232" s="20"/>
      <c r="C232" s="1"/>
      <c r="D232" s="79"/>
      <c r="E232" s="1"/>
      <c r="F232" s="1"/>
      <c r="G232" s="20"/>
      <c r="H232" s="160" t="str">
        <f t="shared" si="33"/>
        <v/>
      </c>
      <c r="I232" s="27" t="b">
        <f t="shared" si="34"/>
        <v>0</v>
      </c>
      <c r="J232" s="80" t="str">
        <f t="shared" si="35"/>
        <v/>
      </c>
      <c r="K232" s="27" t="b">
        <f t="shared" si="30"/>
        <v>0</v>
      </c>
      <c r="L232" s="80" t="str">
        <f t="shared" si="36"/>
        <v/>
      </c>
      <c r="M232" s="27" t="b">
        <f t="shared" si="31"/>
        <v>0</v>
      </c>
      <c r="N232" s="80" t="str">
        <f t="shared" si="37"/>
        <v/>
      </c>
      <c r="O232" s="27" t="b">
        <f>IF(COUNTIF($G$13:G232,G232)&gt;1,TRUE,FALSE)</f>
        <v>0</v>
      </c>
      <c r="P232" s="80" t="str">
        <f t="shared" si="38"/>
        <v/>
      </c>
      <c r="Q232" s="28">
        <f t="shared" si="32"/>
        <v>44166</v>
      </c>
      <c r="R232" s="27" t="b">
        <f t="shared" si="39"/>
        <v>0</v>
      </c>
      <c r="S232" s="4"/>
      <c r="T232" s="4"/>
    </row>
    <row r="233" spans="1:20" s="30" customFormat="1" x14ac:dyDescent="0.25">
      <c r="A233" s="19">
        <v>221</v>
      </c>
      <c r="B233" s="20"/>
      <c r="C233" s="1"/>
      <c r="D233" s="79"/>
      <c r="E233" s="1"/>
      <c r="F233" s="1"/>
      <c r="G233" s="20"/>
      <c r="H233" s="160" t="str">
        <f t="shared" si="33"/>
        <v/>
      </c>
      <c r="I233" s="27" t="b">
        <f t="shared" si="34"/>
        <v>0</v>
      </c>
      <c r="J233" s="80" t="str">
        <f t="shared" si="35"/>
        <v/>
      </c>
      <c r="K233" s="27" t="b">
        <f t="shared" si="30"/>
        <v>0</v>
      </c>
      <c r="L233" s="80" t="str">
        <f t="shared" si="36"/>
        <v/>
      </c>
      <c r="M233" s="27" t="b">
        <f t="shared" si="31"/>
        <v>0</v>
      </c>
      <c r="N233" s="80" t="str">
        <f t="shared" si="37"/>
        <v/>
      </c>
      <c r="O233" s="27" t="b">
        <f>IF(COUNTIF($G$13:G233,G233)&gt;1,TRUE,FALSE)</f>
        <v>0</v>
      </c>
      <c r="P233" s="80" t="str">
        <f t="shared" si="38"/>
        <v/>
      </c>
      <c r="Q233" s="28">
        <f t="shared" si="32"/>
        <v>44166</v>
      </c>
      <c r="R233" s="27" t="b">
        <f t="shared" si="39"/>
        <v>0</v>
      </c>
      <c r="S233" s="4"/>
      <c r="T233" s="4"/>
    </row>
    <row r="234" spans="1:20" s="30" customFormat="1" x14ac:dyDescent="0.25">
      <c r="A234" s="19">
        <v>222</v>
      </c>
      <c r="B234" s="20"/>
      <c r="C234" s="1"/>
      <c r="D234" s="79"/>
      <c r="E234" s="1"/>
      <c r="F234" s="1"/>
      <c r="G234" s="20"/>
      <c r="H234" s="160" t="str">
        <f t="shared" si="33"/>
        <v/>
      </c>
      <c r="I234" s="27" t="b">
        <f t="shared" si="34"/>
        <v>0</v>
      </c>
      <c r="J234" s="80" t="str">
        <f t="shared" si="35"/>
        <v/>
      </c>
      <c r="K234" s="27" t="b">
        <f t="shared" si="30"/>
        <v>0</v>
      </c>
      <c r="L234" s="80" t="str">
        <f t="shared" si="36"/>
        <v/>
      </c>
      <c r="M234" s="27" t="b">
        <f t="shared" si="31"/>
        <v>0</v>
      </c>
      <c r="N234" s="80" t="str">
        <f t="shared" si="37"/>
        <v/>
      </c>
      <c r="O234" s="27" t="b">
        <f>IF(COUNTIF($G$13:G234,G234)&gt;1,TRUE,FALSE)</f>
        <v>0</v>
      </c>
      <c r="P234" s="80" t="str">
        <f t="shared" si="38"/>
        <v/>
      </c>
      <c r="Q234" s="28">
        <f t="shared" si="32"/>
        <v>44166</v>
      </c>
      <c r="R234" s="27" t="b">
        <f t="shared" si="39"/>
        <v>0</v>
      </c>
      <c r="S234" s="4"/>
      <c r="T234" s="4"/>
    </row>
    <row r="235" spans="1:20" s="30" customFormat="1" x14ac:dyDescent="0.25">
      <c r="A235" s="19">
        <v>223</v>
      </c>
      <c r="B235" s="20"/>
      <c r="C235" s="1"/>
      <c r="D235" s="79"/>
      <c r="E235" s="1"/>
      <c r="F235" s="1"/>
      <c r="G235" s="20"/>
      <c r="H235" s="160" t="str">
        <f t="shared" si="33"/>
        <v/>
      </c>
      <c r="I235" s="27" t="b">
        <f t="shared" si="34"/>
        <v>0</v>
      </c>
      <c r="J235" s="80" t="str">
        <f t="shared" si="35"/>
        <v/>
      </c>
      <c r="K235" s="27" t="b">
        <f t="shared" si="30"/>
        <v>0</v>
      </c>
      <c r="L235" s="80" t="str">
        <f t="shared" si="36"/>
        <v/>
      </c>
      <c r="M235" s="27" t="b">
        <f t="shared" si="31"/>
        <v>0</v>
      </c>
      <c r="N235" s="80" t="str">
        <f t="shared" si="37"/>
        <v/>
      </c>
      <c r="O235" s="27" t="b">
        <f>IF(COUNTIF($G$13:G235,G235)&gt;1,TRUE,FALSE)</f>
        <v>0</v>
      </c>
      <c r="P235" s="80" t="str">
        <f t="shared" si="38"/>
        <v/>
      </c>
      <c r="Q235" s="28">
        <f t="shared" si="32"/>
        <v>44166</v>
      </c>
      <c r="R235" s="27" t="b">
        <f t="shared" si="39"/>
        <v>0</v>
      </c>
      <c r="S235" s="4"/>
      <c r="T235" s="4"/>
    </row>
    <row r="236" spans="1:20" s="30" customFormat="1" x14ac:dyDescent="0.25">
      <c r="A236" s="19">
        <v>224</v>
      </c>
      <c r="B236" s="20"/>
      <c r="C236" s="1"/>
      <c r="D236" s="79"/>
      <c r="E236" s="1"/>
      <c r="F236" s="1"/>
      <c r="G236" s="20"/>
      <c r="H236" s="160" t="str">
        <f t="shared" si="33"/>
        <v/>
      </c>
      <c r="I236" s="27" t="b">
        <f t="shared" si="34"/>
        <v>0</v>
      </c>
      <c r="J236" s="80" t="str">
        <f t="shared" si="35"/>
        <v/>
      </c>
      <c r="K236" s="27" t="b">
        <f t="shared" si="30"/>
        <v>0</v>
      </c>
      <c r="L236" s="80" t="str">
        <f t="shared" si="36"/>
        <v/>
      </c>
      <c r="M236" s="27" t="b">
        <f t="shared" si="31"/>
        <v>0</v>
      </c>
      <c r="N236" s="80" t="str">
        <f t="shared" si="37"/>
        <v/>
      </c>
      <c r="O236" s="27" t="b">
        <f>IF(COUNTIF($G$13:G236,G236)&gt;1,TRUE,FALSE)</f>
        <v>0</v>
      </c>
      <c r="P236" s="80" t="str">
        <f t="shared" si="38"/>
        <v/>
      </c>
      <c r="Q236" s="28">
        <f t="shared" si="32"/>
        <v>44166</v>
      </c>
      <c r="R236" s="27" t="b">
        <f t="shared" si="39"/>
        <v>0</v>
      </c>
      <c r="S236" s="4"/>
      <c r="T236" s="4"/>
    </row>
    <row r="237" spans="1:20" s="30" customFormat="1" x14ac:dyDescent="0.25">
      <c r="A237" s="19">
        <v>225</v>
      </c>
      <c r="B237" s="20"/>
      <c r="C237" s="1"/>
      <c r="D237" s="79"/>
      <c r="E237" s="1"/>
      <c r="F237" s="1"/>
      <c r="G237" s="20"/>
      <c r="H237" s="160" t="str">
        <f t="shared" si="33"/>
        <v/>
      </c>
      <c r="I237" s="27" t="b">
        <f t="shared" si="34"/>
        <v>0</v>
      </c>
      <c r="J237" s="80" t="str">
        <f t="shared" si="35"/>
        <v/>
      </c>
      <c r="K237" s="27" t="b">
        <f t="shared" si="30"/>
        <v>0</v>
      </c>
      <c r="L237" s="80" t="str">
        <f t="shared" si="36"/>
        <v/>
      </c>
      <c r="M237" s="27" t="b">
        <f t="shared" si="31"/>
        <v>0</v>
      </c>
      <c r="N237" s="80" t="str">
        <f t="shared" si="37"/>
        <v/>
      </c>
      <c r="O237" s="27" t="b">
        <f>IF(COUNTIF($G$13:G237,G237)&gt;1,TRUE,FALSE)</f>
        <v>0</v>
      </c>
      <c r="P237" s="80" t="str">
        <f t="shared" si="38"/>
        <v/>
      </c>
      <c r="Q237" s="28">
        <f t="shared" si="32"/>
        <v>44166</v>
      </c>
      <c r="R237" s="27" t="b">
        <f t="shared" si="39"/>
        <v>0</v>
      </c>
      <c r="S237" s="4"/>
      <c r="T237" s="4"/>
    </row>
    <row r="238" spans="1:20" s="30" customFormat="1" x14ac:dyDescent="0.25">
      <c r="A238" s="19">
        <v>226</v>
      </c>
      <c r="B238" s="20"/>
      <c r="C238" s="1"/>
      <c r="D238" s="79"/>
      <c r="E238" s="1"/>
      <c r="F238" s="1"/>
      <c r="G238" s="20"/>
      <c r="H238" s="160" t="str">
        <f t="shared" si="33"/>
        <v/>
      </c>
      <c r="I238" s="27" t="b">
        <f t="shared" si="34"/>
        <v>0</v>
      </c>
      <c r="J238" s="80" t="str">
        <f t="shared" si="35"/>
        <v/>
      </c>
      <c r="K238" s="27" t="b">
        <f t="shared" si="30"/>
        <v>0</v>
      </c>
      <c r="L238" s="80" t="str">
        <f t="shared" si="36"/>
        <v/>
      </c>
      <c r="M238" s="27" t="b">
        <f t="shared" si="31"/>
        <v>0</v>
      </c>
      <c r="N238" s="80" t="str">
        <f t="shared" si="37"/>
        <v/>
      </c>
      <c r="O238" s="27" t="b">
        <f>IF(COUNTIF($G$13:G238,G238)&gt;1,TRUE,FALSE)</f>
        <v>0</v>
      </c>
      <c r="P238" s="80" t="str">
        <f t="shared" si="38"/>
        <v/>
      </c>
      <c r="Q238" s="28">
        <f t="shared" si="32"/>
        <v>44166</v>
      </c>
      <c r="R238" s="27" t="b">
        <f t="shared" si="39"/>
        <v>0</v>
      </c>
      <c r="S238" s="4"/>
      <c r="T238" s="4"/>
    </row>
    <row r="239" spans="1:20" s="30" customFormat="1" x14ac:dyDescent="0.25">
      <c r="A239" s="19">
        <v>227</v>
      </c>
      <c r="B239" s="20"/>
      <c r="C239" s="1"/>
      <c r="D239" s="79"/>
      <c r="E239" s="1"/>
      <c r="F239" s="1"/>
      <c r="G239" s="20"/>
      <c r="H239" s="160" t="str">
        <f t="shared" si="33"/>
        <v/>
      </c>
      <c r="I239" s="27" t="b">
        <f t="shared" si="34"/>
        <v>0</v>
      </c>
      <c r="J239" s="80" t="str">
        <f t="shared" si="35"/>
        <v/>
      </c>
      <c r="K239" s="27" t="b">
        <f t="shared" si="30"/>
        <v>0</v>
      </c>
      <c r="L239" s="80" t="str">
        <f t="shared" si="36"/>
        <v/>
      </c>
      <c r="M239" s="27" t="b">
        <f t="shared" si="31"/>
        <v>0</v>
      </c>
      <c r="N239" s="80" t="str">
        <f t="shared" si="37"/>
        <v/>
      </c>
      <c r="O239" s="27" t="b">
        <f>IF(COUNTIF($G$13:G239,G239)&gt;1,TRUE,FALSE)</f>
        <v>0</v>
      </c>
      <c r="P239" s="80" t="str">
        <f t="shared" si="38"/>
        <v/>
      </c>
      <c r="Q239" s="28">
        <f t="shared" si="32"/>
        <v>44166</v>
      </c>
      <c r="R239" s="27" t="b">
        <f t="shared" si="39"/>
        <v>0</v>
      </c>
      <c r="S239" s="4"/>
      <c r="T239" s="4"/>
    </row>
    <row r="240" spans="1:20" s="30" customFormat="1" x14ac:dyDescent="0.25">
      <c r="A240" s="19">
        <v>228</v>
      </c>
      <c r="B240" s="20"/>
      <c r="C240" s="1"/>
      <c r="D240" s="79"/>
      <c r="E240" s="1"/>
      <c r="F240" s="1"/>
      <c r="G240" s="20"/>
      <c r="H240" s="160" t="str">
        <f t="shared" si="33"/>
        <v/>
      </c>
      <c r="I240" s="27" t="b">
        <f t="shared" si="34"/>
        <v>0</v>
      </c>
      <c r="J240" s="80" t="str">
        <f t="shared" si="35"/>
        <v/>
      </c>
      <c r="K240" s="27" t="b">
        <f t="shared" si="30"/>
        <v>0</v>
      </c>
      <c r="L240" s="80" t="str">
        <f t="shared" si="36"/>
        <v/>
      </c>
      <c r="M240" s="27" t="b">
        <f t="shared" si="31"/>
        <v>0</v>
      </c>
      <c r="N240" s="80" t="str">
        <f t="shared" si="37"/>
        <v/>
      </c>
      <c r="O240" s="27" t="b">
        <f>IF(COUNTIF($G$13:G240,G240)&gt;1,TRUE,FALSE)</f>
        <v>0</v>
      </c>
      <c r="P240" s="80" t="str">
        <f t="shared" si="38"/>
        <v/>
      </c>
      <c r="Q240" s="28">
        <f t="shared" si="32"/>
        <v>44166</v>
      </c>
      <c r="R240" s="27" t="b">
        <f t="shared" si="39"/>
        <v>0</v>
      </c>
      <c r="S240" s="4"/>
      <c r="T240" s="4"/>
    </row>
    <row r="241" spans="1:20" s="30" customFormat="1" x14ac:dyDescent="0.25">
      <c r="A241" s="19">
        <v>229</v>
      </c>
      <c r="B241" s="20"/>
      <c r="C241" s="1"/>
      <c r="D241" s="79"/>
      <c r="E241" s="1"/>
      <c r="F241" s="1"/>
      <c r="G241" s="20"/>
      <c r="H241" s="160" t="str">
        <f t="shared" si="33"/>
        <v/>
      </c>
      <c r="I241" s="27" t="b">
        <f t="shared" si="34"/>
        <v>0</v>
      </c>
      <c r="J241" s="80" t="str">
        <f t="shared" si="35"/>
        <v/>
      </c>
      <c r="K241" s="27" t="b">
        <f t="shared" si="30"/>
        <v>0</v>
      </c>
      <c r="L241" s="80" t="str">
        <f t="shared" si="36"/>
        <v/>
      </c>
      <c r="M241" s="27" t="b">
        <f t="shared" si="31"/>
        <v>0</v>
      </c>
      <c r="N241" s="80" t="str">
        <f t="shared" si="37"/>
        <v/>
      </c>
      <c r="O241" s="27" t="b">
        <f>IF(COUNTIF($G$13:G241,G241)&gt;1,TRUE,FALSE)</f>
        <v>0</v>
      </c>
      <c r="P241" s="80" t="str">
        <f t="shared" si="38"/>
        <v/>
      </c>
      <c r="Q241" s="28">
        <f t="shared" si="32"/>
        <v>44166</v>
      </c>
      <c r="R241" s="27" t="b">
        <f t="shared" si="39"/>
        <v>0</v>
      </c>
      <c r="S241" s="4"/>
      <c r="T241" s="4"/>
    </row>
    <row r="242" spans="1:20" s="30" customFormat="1" x14ac:dyDescent="0.25">
      <c r="A242" s="19">
        <v>230</v>
      </c>
      <c r="B242" s="20"/>
      <c r="C242" s="1"/>
      <c r="D242" s="79"/>
      <c r="E242" s="1"/>
      <c r="F242" s="1"/>
      <c r="G242" s="20"/>
      <c r="H242" s="160" t="str">
        <f t="shared" si="33"/>
        <v/>
      </c>
      <c r="I242" s="27" t="b">
        <f t="shared" si="34"/>
        <v>0</v>
      </c>
      <c r="J242" s="80" t="str">
        <f t="shared" si="35"/>
        <v/>
      </c>
      <c r="K242" s="27" t="b">
        <f t="shared" si="30"/>
        <v>0</v>
      </c>
      <c r="L242" s="80" t="str">
        <f t="shared" si="36"/>
        <v/>
      </c>
      <c r="M242" s="27" t="b">
        <f t="shared" si="31"/>
        <v>0</v>
      </c>
      <c r="N242" s="80" t="str">
        <f t="shared" si="37"/>
        <v/>
      </c>
      <c r="O242" s="27" t="b">
        <f>IF(COUNTIF($G$13:G242,G242)&gt;1,TRUE,FALSE)</f>
        <v>0</v>
      </c>
      <c r="P242" s="80" t="str">
        <f t="shared" si="38"/>
        <v/>
      </c>
      <c r="Q242" s="28">
        <f t="shared" si="32"/>
        <v>44166</v>
      </c>
      <c r="R242" s="27" t="b">
        <f t="shared" si="39"/>
        <v>0</v>
      </c>
      <c r="S242" s="4"/>
      <c r="T242" s="4"/>
    </row>
    <row r="243" spans="1:20" s="30" customFormat="1" x14ac:dyDescent="0.25">
      <c r="A243" s="19">
        <v>231</v>
      </c>
      <c r="B243" s="20"/>
      <c r="C243" s="1"/>
      <c r="D243" s="79"/>
      <c r="E243" s="1"/>
      <c r="F243" s="1"/>
      <c r="G243" s="20"/>
      <c r="H243" s="160" t="str">
        <f t="shared" si="33"/>
        <v/>
      </c>
      <c r="I243" s="27" t="b">
        <f t="shared" si="34"/>
        <v>0</v>
      </c>
      <c r="J243" s="80" t="str">
        <f t="shared" si="35"/>
        <v/>
      </c>
      <c r="K243" s="27" t="b">
        <f t="shared" si="30"/>
        <v>0</v>
      </c>
      <c r="L243" s="80" t="str">
        <f t="shared" si="36"/>
        <v/>
      </c>
      <c r="M243" s="27" t="b">
        <f t="shared" si="31"/>
        <v>0</v>
      </c>
      <c r="N243" s="80" t="str">
        <f t="shared" si="37"/>
        <v/>
      </c>
      <c r="O243" s="27" t="b">
        <f>IF(COUNTIF($G$13:G243,G243)&gt;1,TRUE,FALSE)</f>
        <v>0</v>
      </c>
      <c r="P243" s="80" t="str">
        <f t="shared" si="38"/>
        <v/>
      </c>
      <c r="Q243" s="28">
        <f t="shared" si="32"/>
        <v>44166</v>
      </c>
      <c r="R243" s="27" t="b">
        <f t="shared" si="39"/>
        <v>0</v>
      </c>
      <c r="S243" s="4"/>
      <c r="T243" s="4"/>
    </row>
    <row r="244" spans="1:20" s="30" customFormat="1" x14ac:dyDescent="0.25">
      <c r="A244" s="19">
        <v>232</v>
      </c>
      <c r="B244" s="20"/>
      <c r="C244" s="1"/>
      <c r="D244" s="79"/>
      <c r="E244" s="1"/>
      <c r="F244" s="1"/>
      <c r="G244" s="20"/>
      <c r="H244" s="160" t="str">
        <f t="shared" si="33"/>
        <v/>
      </c>
      <c r="I244" s="27" t="b">
        <f t="shared" si="34"/>
        <v>0</v>
      </c>
      <c r="J244" s="80" t="str">
        <f t="shared" si="35"/>
        <v/>
      </c>
      <c r="K244" s="27" t="b">
        <f t="shared" si="30"/>
        <v>0</v>
      </c>
      <c r="L244" s="80" t="str">
        <f t="shared" si="36"/>
        <v/>
      </c>
      <c r="M244" s="27" t="b">
        <f t="shared" si="31"/>
        <v>0</v>
      </c>
      <c r="N244" s="80" t="str">
        <f t="shared" si="37"/>
        <v/>
      </c>
      <c r="O244" s="27" t="b">
        <f>IF(COUNTIF($G$13:G244,G244)&gt;1,TRUE,FALSE)</f>
        <v>0</v>
      </c>
      <c r="P244" s="80" t="str">
        <f t="shared" si="38"/>
        <v/>
      </c>
      <c r="Q244" s="28">
        <f t="shared" si="32"/>
        <v>44166</v>
      </c>
      <c r="R244" s="27" t="b">
        <f t="shared" si="39"/>
        <v>0</v>
      </c>
      <c r="S244" s="4"/>
      <c r="T244" s="4"/>
    </row>
    <row r="245" spans="1:20" s="30" customFormat="1" x14ac:dyDescent="0.25">
      <c r="A245" s="19">
        <v>233</v>
      </c>
      <c r="B245" s="20"/>
      <c r="C245" s="1"/>
      <c r="D245" s="79"/>
      <c r="E245" s="1"/>
      <c r="F245" s="1"/>
      <c r="G245" s="20"/>
      <c r="H245" s="160" t="str">
        <f t="shared" si="33"/>
        <v/>
      </c>
      <c r="I245" s="27" t="b">
        <f t="shared" si="34"/>
        <v>0</v>
      </c>
      <c r="J245" s="80" t="str">
        <f t="shared" si="35"/>
        <v/>
      </c>
      <c r="K245" s="27" t="b">
        <f t="shared" si="30"/>
        <v>0</v>
      </c>
      <c r="L245" s="80" t="str">
        <f t="shared" si="36"/>
        <v/>
      </c>
      <c r="M245" s="27" t="b">
        <f t="shared" si="31"/>
        <v>0</v>
      </c>
      <c r="N245" s="80" t="str">
        <f t="shared" si="37"/>
        <v/>
      </c>
      <c r="O245" s="27" t="b">
        <f>IF(COUNTIF($G$13:G245,G245)&gt;1,TRUE,FALSE)</f>
        <v>0</v>
      </c>
      <c r="P245" s="80" t="str">
        <f t="shared" si="38"/>
        <v/>
      </c>
      <c r="Q245" s="28">
        <f t="shared" si="32"/>
        <v>44166</v>
      </c>
      <c r="R245" s="27" t="b">
        <f t="shared" si="39"/>
        <v>0</v>
      </c>
      <c r="S245" s="4"/>
      <c r="T245" s="4"/>
    </row>
    <row r="246" spans="1:20" s="30" customFormat="1" x14ac:dyDescent="0.25">
      <c r="A246" s="19">
        <v>234</v>
      </c>
      <c r="B246" s="20"/>
      <c r="C246" s="1"/>
      <c r="D246" s="79"/>
      <c r="E246" s="1"/>
      <c r="F246" s="1"/>
      <c r="G246" s="20"/>
      <c r="H246" s="160" t="str">
        <f t="shared" si="33"/>
        <v/>
      </c>
      <c r="I246" s="27" t="b">
        <f t="shared" si="34"/>
        <v>0</v>
      </c>
      <c r="J246" s="80" t="str">
        <f t="shared" si="35"/>
        <v/>
      </c>
      <c r="K246" s="27" t="b">
        <f t="shared" si="30"/>
        <v>0</v>
      </c>
      <c r="L246" s="80" t="str">
        <f t="shared" si="36"/>
        <v/>
      </c>
      <c r="M246" s="27" t="b">
        <f t="shared" si="31"/>
        <v>0</v>
      </c>
      <c r="N246" s="80" t="str">
        <f t="shared" si="37"/>
        <v/>
      </c>
      <c r="O246" s="27" t="b">
        <f>IF(COUNTIF($G$13:G246,G246)&gt;1,TRUE,FALSE)</f>
        <v>0</v>
      </c>
      <c r="P246" s="80" t="str">
        <f t="shared" si="38"/>
        <v/>
      </c>
      <c r="Q246" s="28">
        <f t="shared" si="32"/>
        <v>44166</v>
      </c>
      <c r="R246" s="27" t="b">
        <f t="shared" si="39"/>
        <v>0</v>
      </c>
      <c r="S246" s="4"/>
      <c r="T246" s="4"/>
    </row>
    <row r="247" spans="1:20" s="30" customFormat="1" x14ac:dyDescent="0.25">
      <c r="A247" s="19">
        <v>235</v>
      </c>
      <c r="B247" s="20"/>
      <c r="C247" s="1"/>
      <c r="D247" s="79"/>
      <c r="E247" s="1"/>
      <c r="F247" s="1"/>
      <c r="G247" s="20"/>
      <c r="H247" s="160" t="str">
        <f t="shared" si="33"/>
        <v/>
      </c>
      <c r="I247" s="27" t="b">
        <f t="shared" si="34"/>
        <v>0</v>
      </c>
      <c r="J247" s="80" t="str">
        <f t="shared" si="35"/>
        <v/>
      </c>
      <c r="K247" s="27" t="b">
        <f t="shared" si="30"/>
        <v>0</v>
      </c>
      <c r="L247" s="80" t="str">
        <f t="shared" si="36"/>
        <v/>
      </c>
      <c r="M247" s="27" t="b">
        <f t="shared" si="31"/>
        <v>0</v>
      </c>
      <c r="N247" s="80" t="str">
        <f t="shared" si="37"/>
        <v/>
      </c>
      <c r="O247" s="27" t="b">
        <f>IF(COUNTIF($G$13:G247,G247)&gt;1,TRUE,FALSE)</f>
        <v>0</v>
      </c>
      <c r="P247" s="80" t="str">
        <f t="shared" si="38"/>
        <v/>
      </c>
      <c r="Q247" s="28">
        <f t="shared" si="32"/>
        <v>44166</v>
      </c>
      <c r="R247" s="27" t="b">
        <f t="shared" si="39"/>
        <v>0</v>
      </c>
      <c r="S247" s="4"/>
      <c r="T247" s="4"/>
    </row>
    <row r="248" spans="1:20" s="30" customFormat="1" x14ac:dyDescent="0.25">
      <c r="A248" s="19">
        <v>236</v>
      </c>
      <c r="B248" s="20"/>
      <c r="C248" s="1"/>
      <c r="D248" s="79"/>
      <c r="E248" s="1"/>
      <c r="F248" s="1"/>
      <c r="G248" s="20"/>
      <c r="H248" s="160" t="str">
        <f t="shared" si="33"/>
        <v/>
      </c>
      <c r="I248" s="27" t="b">
        <f t="shared" si="34"/>
        <v>0</v>
      </c>
      <c r="J248" s="80" t="str">
        <f t="shared" si="35"/>
        <v/>
      </c>
      <c r="K248" s="27" t="b">
        <f t="shared" si="30"/>
        <v>0</v>
      </c>
      <c r="L248" s="80" t="str">
        <f t="shared" si="36"/>
        <v/>
      </c>
      <c r="M248" s="27" t="b">
        <f t="shared" si="31"/>
        <v>0</v>
      </c>
      <c r="N248" s="80" t="str">
        <f t="shared" si="37"/>
        <v/>
      </c>
      <c r="O248" s="27" t="b">
        <f>IF(COUNTIF($G$13:G248,G248)&gt;1,TRUE,FALSE)</f>
        <v>0</v>
      </c>
      <c r="P248" s="80" t="str">
        <f t="shared" si="38"/>
        <v/>
      </c>
      <c r="Q248" s="28">
        <f t="shared" si="32"/>
        <v>44166</v>
      </c>
      <c r="R248" s="27" t="b">
        <f t="shared" si="39"/>
        <v>0</v>
      </c>
      <c r="S248" s="4"/>
      <c r="T248" s="4"/>
    </row>
    <row r="249" spans="1:20" s="30" customFormat="1" x14ac:dyDescent="0.25">
      <c r="A249" s="19">
        <v>237</v>
      </c>
      <c r="B249" s="20"/>
      <c r="C249" s="1"/>
      <c r="D249" s="79"/>
      <c r="E249" s="1"/>
      <c r="F249" s="1"/>
      <c r="G249" s="20"/>
      <c r="H249" s="160" t="str">
        <f t="shared" si="33"/>
        <v/>
      </c>
      <c r="I249" s="27" t="b">
        <f t="shared" si="34"/>
        <v>0</v>
      </c>
      <c r="J249" s="80" t="str">
        <f t="shared" si="35"/>
        <v/>
      </c>
      <c r="K249" s="27" t="b">
        <f t="shared" si="30"/>
        <v>0</v>
      </c>
      <c r="L249" s="80" t="str">
        <f t="shared" si="36"/>
        <v/>
      </c>
      <c r="M249" s="27" t="b">
        <f t="shared" si="31"/>
        <v>0</v>
      </c>
      <c r="N249" s="80" t="str">
        <f t="shared" si="37"/>
        <v/>
      </c>
      <c r="O249" s="27" t="b">
        <f>IF(COUNTIF($G$13:G249,G249)&gt;1,TRUE,FALSE)</f>
        <v>0</v>
      </c>
      <c r="P249" s="80" t="str">
        <f t="shared" si="38"/>
        <v/>
      </c>
      <c r="Q249" s="28">
        <f t="shared" si="32"/>
        <v>44166</v>
      </c>
      <c r="R249" s="27" t="b">
        <f t="shared" si="39"/>
        <v>0</v>
      </c>
      <c r="S249" s="4"/>
      <c r="T249" s="4"/>
    </row>
    <row r="250" spans="1:20" s="30" customFormat="1" x14ac:dyDescent="0.25">
      <c r="A250" s="19">
        <v>238</v>
      </c>
      <c r="B250" s="20"/>
      <c r="C250" s="1"/>
      <c r="D250" s="79"/>
      <c r="E250" s="1"/>
      <c r="F250" s="1"/>
      <c r="G250" s="20"/>
      <c r="H250" s="160" t="str">
        <f t="shared" si="33"/>
        <v/>
      </c>
      <c r="I250" s="27" t="b">
        <f t="shared" si="34"/>
        <v>0</v>
      </c>
      <c r="J250" s="80" t="str">
        <f t="shared" si="35"/>
        <v/>
      </c>
      <c r="K250" s="27" t="b">
        <f t="shared" si="30"/>
        <v>0</v>
      </c>
      <c r="L250" s="80" t="str">
        <f t="shared" si="36"/>
        <v/>
      </c>
      <c r="M250" s="27" t="b">
        <f t="shared" si="31"/>
        <v>0</v>
      </c>
      <c r="N250" s="80" t="str">
        <f t="shared" si="37"/>
        <v/>
      </c>
      <c r="O250" s="27" t="b">
        <f>IF(COUNTIF($G$13:G250,G250)&gt;1,TRUE,FALSE)</f>
        <v>0</v>
      </c>
      <c r="P250" s="80" t="str">
        <f t="shared" si="38"/>
        <v/>
      </c>
      <c r="Q250" s="28">
        <f t="shared" si="32"/>
        <v>44166</v>
      </c>
      <c r="R250" s="27" t="b">
        <f t="shared" si="39"/>
        <v>0</v>
      </c>
      <c r="S250" s="4"/>
      <c r="T250" s="4"/>
    </row>
    <row r="251" spans="1:20" s="30" customFormat="1" x14ac:dyDescent="0.25">
      <c r="A251" s="19">
        <v>239</v>
      </c>
      <c r="B251" s="20"/>
      <c r="C251" s="1"/>
      <c r="D251" s="79"/>
      <c r="E251" s="1"/>
      <c r="F251" s="1"/>
      <c r="G251" s="20"/>
      <c r="H251" s="160" t="str">
        <f t="shared" si="33"/>
        <v/>
      </c>
      <c r="I251" s="27" t="b">
        <f t="shared" si="34"/>
        <v>0</v>
      </c>
      <c r="J251" s="80" t="str">
        <f t="shared" si="35"/>
        <v/>
      </c>
      <c r="K251" s="27" t="b">
        <f t="shared" si="30"/>
        <v>0</v>
      </c>
      <c r="L251" s="80" t="str">
        <f t="shared" si="36"/>
        <v/>
      </c>
      <c r="M251" s="27" t="b">
        <f t="shared" si="31"/>
        <v>0</v>
      </c>
      <c r="N251" s="80" t="str">
        <f t="shared" si="37"/>
        <v/>
      </c>
      <c r="O251" s="27" t="b">
        <f>IF(COUNTIF($G$13:G251,G251)&gt;1,TRUE,FALSE)</f>
        <v>0</v>
      </c>
      <c r="P251" s="80" t="str">
        <f t="shared" si="38"/>
        <v/>
      </c>
      <c r="Q251" s="28">
        <f t="shared" si="32"/>
        <v>44166</v>
      </c>
      <c r="R251" s="27" t="b">
        <f t="shared" si="39"/>
        <v>0</v>
      </c>
      <c r="S251" s="4"/>
      <c r="T251" s="4"/>
    </row>
    <row r="252" spans="1:20" s="30" customFormat="1" x14ac:dyDescent="0.25">
      <c r="A252" s="19">
        <v>240</v>
      </c>
      <c r="B252" s="20"/>
      <c r="C252" s="1"/>
      <c r="D252" s="79"/>
      <c r="E252" s="1"/>
      <c r="F252" s="1"/>
      <c r="G252" s="20"/>
      <c r="H252" s="160" t="str">
        <f t="shared" si="33"/>
        <v/>
      </c>
      <c r="I252" s="27" t="b">
        <f t="shared" si="34"/>
        <v>0</v>
      </c>
      <c r="J252" s="80" t="str">
        <f t="shared" si="35"/>
        <v/>
      </c>
      <c r="K252" s="27" t="b">
        <f t="shared" si="30"/>
        <v>0</v>
      </c>
      <c r="L252" s="80" t="str">
        <f t="shared" si="36"/>
        <v/>
      </c>
      <c r="M252" s="27" t="b">
        <f t="shared" si="31"/>
        <v>0</v>
      </c>
      <c r="N252" s="80" t="str">
        <f t="shared" si="37"/>
        <v/>
      </c>
      <c r="O252" s="27" t="b">
        <f>IF(COUNTIF($G$13:G252,G252)&gt;1,TRUE,FALSE)</f>
        <v>0</v>
      </c>
      <c r="P252" s="80" t="str">
        <f t="shared" si="38"/>
        <v/>
      </c>
      <c r="Q252" s="28">
        <f t="shared" si="32"/>
        <v>44166</v>
      </c>
      <c r="R252" s="27" t="b">
        <f t="shared" si="39"/>
        <v>0</v>
      </c>
      <c r="S252" s="4"/>
      <c r="T252" s="4"/>
    </row>
    <row r="253" spans="1:20" s="30" customFormat="1" x14ac:dyDescent="0.25">
      <c r="A253" s="19">
        <v>241</v>
      </c>
      <c r="B253" s="20"/>
      <c r="C253" s="1"/>
      <c r="D253" s="79"/>
      <c r="E253" s="1"/>
      <c r="F253" s="1"/>
      <c r="G253" s="20"/>
      <c r="H253" s="160" t="str">
        <f t="shared" si="33"/>
        <v/>
      </c>
      <c r="I253" s="27" t="b">
        <f t="shared" si="34"/>
        <v>0</v>
      </c>
      <c r="J253" s="80" t="str">
        <f t="shared" si="35"/>
        <v/>
      </c>
      <c r="K253" s="27" t="b">
        <f t="shared" si="30"/>
        <v>0</v>
      </c>
      <c r="L253" s="80" t="str">
        <f t="shared" si="36"/>
        <v/>
      </c>
      <c r="M253" s="27" t="b">
        <f t="shared" si="31"/>
        <v>0</v>
      </c>
      <c r="N253" s="80" t="str">
        <f t="shared" si="37"/>
        <v/>
      </c>
      <c r="O253" s="27" t="b">
        <f>IF(COUNTIF($G$13:G253,G253)&gt;1,TRUE,FALSE)</f>
        <v>0</v>
      </c>
      <c r="P253" s="80" t="str">
        <f t="shared" si="38"/>
        <v/>
      </c>
      <c r="Q253" s="28">
        <f t="shared" si="32"/>
        <v>44166</v>
      </c>
      <c r="R253" s="27" t="b">
        <f t="shared" si="39"/>
        <v>0</v>
      </c>
      <c r="S253" s="4"/>
      <c r="T253" s="4"/>
    </row>
    <row r="254" spans="1:20" s="30" customFormat="1" x14ac:dyDescent="0.25">
      <c r="A254" s="19">
        <v>242</v>
      </c>
      <c r="B254" s="20"/>
      <c r="C254" s="1"/>
      <c r="D254" s="79"/>
      <c r="E254" s="1"/>
      <c r="F254" s="1"/>
      <c r="G254" s="20"/>
      <c r="H254" s="160" t="str">
        <f t="shared" si="33"/>
        <v/>
      </c>
      <c r="I254" s="27" t="b">
        <f t="shared" si="34"/>
        <v>0</v>
      </c>
      <c r="J254" s="80" t="str">
        <f t="shared" si="35"/>
        <v/>
      </c>
      <c r="K254" s="27" t="b">
        <f t="shared" si="30"/>
        <v>0</v>
      </c>
      <c r="L254" s="80" t="str">
        <f t="shared" si="36"/>
        <v/>
      </c>
      <c r="M254" s="27" t="b">
        <f t="shared" si="31"/>
        <v>0</v>
      </c>
      <c r="N254" s="80" t="str">
        <f t="shared" si="37"/>
        <v/>
      </c>
      <c r="O254" s="27" t="b">
        <f>IF(COUNTIF($G$13:G254,G254)&gt;1,TRUE,FALSE)</f>
        <v>0</v>
      </c>
      <c r="P254" s="80" t="str">
        <f t="shared" si="38"/>
        <v/>
      </c>
      <c r="Q254" s="28">
        <f t="shared" si="32"/>
        <v>44166</v>
      </c>
      <c r="R254" s="27" t="b">
        <f t="shared" si="39"/>
        <v>0</v>
      </c>
      <c r="S254" s="4"/>
      <c r="T254" s="4"/>
    </row>
    <row r="255" spans="1:20" s="30" customFormat="1" x14ac:dyDescent="0.25">
      <c r="A255" s="19">
        <v>243</v>
      </c>
      <c r="B255" s="20"/>
      <c r="C255" s="1"/>
      <c r="D255" s="79"/>
      <c r="E255" s="1"/>
      <c r="F255" s="1"/>
      <c r="G255" s="20"/>
      <c r="H255" s="160" t="str">
        <f t="shared" si="33"/>
        <v/>
      </c>
      <c r="I255" s="27" t="b">
        <f t="shared" si="34"/>
        <v>0</v>
      </c>
      <c r="J255" s="80" t="str">
        <f t="shared" si="35"/>
        <v/>
      </c>
      <c r="K255" s="27" t="b">
        <f t="shared" si="30"/>
        <v>0</v>
      </c>
      <c r="L255" s="80" t="str">
        <f t="shared" si="36"/>
        <v/>
      </c>
      <c r="M255" s="27" t="b">
        <f t="shared" si="31"/>
        <v>0</v>
      </c>
      <c r="N255" s="80" t="str">
        <f t="shared" si="37"/>
        <v/>
      </c>
      <c r="O255" s="27" t="b">
        <f>IF(COUNTIF($G$13:G255,G255)&gt;1,TRUE,FALSE)</f>
        <v>0</v>
      </c>
      <c r="P255" s="80" t="str">
        <f t="shared" si="38"/>
        <v/>
      </c>
      <c r="Q255" s="28">
        <f t="shared" si="32"/>
        <v>44166</v>
      </c>
      <c r="R255" s="27" t="b">
        <f t="shared" si="39"/>
        <v>0</v>
      </c>
      <c r="S255" s="4"/>
      <c r="T255" s="4"/>
    </row>
    <row r="256" spans="1:20" s="30" customFormat="1" x14ac:dyDescent="0.25">
      <c r="A256" s="19">
        <v>244</v>
      </c>
      <c r="B256" s="20"/>
      <c r="C256" s="1"/>
      <c r="D256" s="79"/>
      <c r="E256" s="1"/>
      <c r="F256" s="1"/>
      <c r="G256" s="20"/>
      <c r="H256" s="160" t="str">
        <f t="shared" si="33"/>
        <v/>
      </c>
      <c r="I256" s="27" t="b">
        <f t="shared" si="34"/>
        <v>0</v>
      </c>
      <c r="J256" s="80" t="str">
        <f t="shared" si="35"/>
        <v/>
      </c>
      <c r="K256" s="27" t="b">
        <f t="shared" si="30"/>
        <v>0</v>
      </c>
      <c r="L256" s="80" t="str">
        <f t="shared" si="36"/>
        <v/>
      </c>
      <c r="M256" s="27" t="b">
        <f t="shared" si="31"/>
        <v>0</v>
      </c>
      <c r="N256" s="80" t="str">
        <f t="shared" si="37"/>
        <v/>
      </c>
      <c r="O256" s="27" t="b">
        <f>IF(COUNTIF($G$13:G256,G256)&gt;1,TRUE,FALSE)</f>
        <v>0</v>
      </c>
      <c r="P256" s="80" t="str">
        <f t="shared" si="38"/>
        <v/>
      </c>
      <c r="Q256" s="28">
        <f t="shared" si="32"/>
        <v>44166</v>
      </c>
      <c r="R256" s="27" t="b">
        <f t="shared" si="39"/>
        <v>0</v>
      </c>
      <c r="S256" s="4"/>
      <c r="T256" s="4"/>
    </row>
    <row r="257" spans="1:20" s="30" customFormat="1" x14ac:dyDescent="0.25">
      <c r="A257" s="19">
        <v>245</v>
      </c>
      <c r="B257" s="20"/>
      <c r="C257" s="1"/>
      <c r="D257" s="79"/>
      <c r="E257" s="1"/>
      <c r="F257" s="1"/>
      <c r="G257" s="20"/>
      <c r="H257" s="160" t="str">
        <f t="shared" si="33"/>
        <v/>
      </c>
      <c r="I257" s="27" t="b">
        <f t="shared" si="34"/>
        <v>0</v>
      </c>
      <c r="J257" s="80" t="str">
        <f t="shared" si="35"/>
        <v/>
      </c>
      <c r="K257" s="27" t="b">
        <f t="shared" si="30"/>
        <v>0</v>
      </c>
      <c r="L257" s="80" t="str">
        <f t="shared" si="36"/>
        <v/>
      </c>
      <c r="M257" s="27" t="b">
        <f t="shared" si="31"/>
        <v>0</v>
      </c>
      <c r="N257" s="80" t="str">
        <f t="shared" si="37"/>
        <v/>
      </c>
      <c r="O257" s="27" t="b">
        <f>IF(COUNTIF($G$13:G257,G257)&gt;1,TRUE,FALSE)</f>
        <v>0</v>
      </c>
      <c r="P257" s="80" t="str">
        <f t="shared" si="38"/>
        <v/>
      </c>
      <c r="Q257" s="28">
        <f t="shared" si="32"/>
        <v>44166</v>
      </c>
      <c r="R257" s="27" t="b">
        <f t="shared" si="39"/>
        <v>0</v>
      </c>
      <c r="S257" s="4"/>
      <c r="T257" s="4"/>
    </row>
    <row r="258" spans="1:20" s="30" customFormat="1" x14ac:dyDescent="0.25">
      <c r="A258" s="19">
        <v>246</v>
      </c>
      <c r="B258" s="20"/>
      <c r="C258" s="1"/>
      <c r="D258" s="79"/>
      <c r="E258" s="1"/>
      <c r="F258" s="1"/>
      <c r="G258" s="20"/>
      <c r="H258" s="160" t="str">
        <f t="shared" si="33"/>
        <v/>
      </c>
      <c r="I258" s="27" t="b">
        <f t="shared" si="34"/>
        <v>0</v>
      </c>
      <c r="J258" s="80" t="str">
        <f t="shared" si="35"/>
        <v/>
      </c>
      <c r="K258" s="27" t="b">
        <f t="shared" si="30"/>
        <v>0</v>
      </c>
      <c r="L258" s="80" t="str">
        <f t="shared" si="36"/>
        <v/>
      </c>
      <c r="M258" s="27" t="b">
        <f t="shared" si="31"/>
        <v>0</v>
      </c>
      <c r="N258" s="80" t="str">
        <f t="shared" si="37"/>
        <v/>
      </c>
      <c r="O258" s="27" t="b">
        <f>IF(COUNTIF($G$13:G258,G258)&gt;1,TRUE,FALSE)</f>
        <v>0</v>
      </c>
      <c r="P258" s="80" t="str">
        <f t="shared" si="38"/>
        <v/>
      </c>
      <c r="Q258" s="28">
        <f t="shared" si="32"/>
        <v>44166</v>
      </c>
      <c r="R258" s="27" t="b">
        <f t="shared" si="39"/>
        <v>0</v>
      </c>
      <c r="S258" s="4"/>
      <c r="T258" s="4"/>
    </row>
    <row r="259" spans="1:20" s="30" customFormat="1" x14ac:dyDescent="0.25">
      <c r="A259" s="19">
        <v>247</v>
      </c>
      <c r="B259" s="20"/>
      <c r="C259" s="1"/>
      <c r="D259" s="79"/>
      <c r="E259" s="1"/>
      <c r="F259" s="1"/>
      <c r="G259" s="20"/>
      <c r="H259" s="160" t="str">
        <f t="shared" si="33"/>
        <v/>
      </c>
      <c r="I259" s="27" t="b">
        <f t="shared" si="34"/>
        <v>0</v>
      </c>
      <c r="J259" s="80" t="str">
        <f t="shared" si="35"/>
        <v/>
      </c>
      <c r="K259" s="27" t="b">
        <f t="shared" si="30"/>
        <v>0</v>
      </c>
      <c r="L259" s="80" t="str">
        <f t="shared" si="36"/>
        <v/>
      </c>
      <c r="M259" s="27" t="b">
        <f t="shared" si="31"/>
        <v>0</v>
      </c>
      <c r="N259" s="80" t="str">
        <f t="shared" si="37"/>
        <v/>
      </c>
      <c r="O259" s="27" t="b">
        <f>IF(COUNTIF($G$13:G259,G259)&gt;1,TRUE,FALSE)</f>
        <v>0</v>
      </c>
      <c r="P259" s="80" t="str">
        <f t="shared" si="38"/>
        <v/>
      </c>
      <c r="Q259" s="28">
        <f t="shared" si="32"/>
        <v>44166</v>
      </c>
      <c r="R259" s="27" t="b">
        <f t="shared" si="39"/>
        <v>0</v>
      </c>
      <c r="S259" s="4"/>
      <c r="T259" s="4"/>
    </row>
    <row r="260" spans="1:20" s="30" customFormat="1" x14ac:dyDescent="0.25">
      <c r="A260" s="19">
        <v>248</v>
      </c>
      <c r="B260" s="20"/>
      <c r="C260" s="1"/>
      <c r="D260" s="79"/>
      <c r="E260" s="1"/>
      <c r="F260" s="1"/>
      <c r="G260" s="20"/>
      <c r="H260" s="160" t="str">
        <f t="shared" si="33"/>
        <v/>
      </c>
      <c r="I260" s="27" t="b">
        <f t="shared" si="34"/>
        <v>0</v>
      </c>
      <c r="J260" s="80" t="str">
        <f t="shared" si="35"/>
        <v/>
      </c>
      <c r="K260" s="27" t="b">
        <f t="shared" si="30"/>
        <v>0</v>
      </c>
      <c r="L260" s="80" t="str">
        <f t="shared" si="36"/>
        <v/>
      </c>
      <c r="M260" s="27" t="b">
        <f t="shared" si="31"/>
        <v>0</v>
      </c>
      <c r="N260" s="80" t="str">
        <f t="shared" si="37"/>
        <v/>
      </c>
      <c r="O260" s="27" t="b">
        <f>IF(COUNTIF($G$13:G260,G260)&gt;1,TRUE,FALSE)</f>
        <v>0</v>
      </c>
      <c r="P260" s="80" t="str">
        <f t="shared" si="38"/>
        <v/>
      </c>
      <c r="Q260" s="28">
        <f t="shared" si="32"/>
        <v>44166</v>
      </c>
      <c r="R260" s="27" t="b">
        <f t="shared" si="39"/>
        <v>0</v>
      </c>
      <c r="S260" s="4"/>
      <c r="T260" s="4"/>
    </row>
    <row r="261" spans="1:20" s="30" customFormat="1" x14ac:dyDescent="0.25">
      <c r="A261" s="19">
        <v>249</v>
      </c>
      <c r="B261" s="20"/>
      <c r="C261" s="1"/>
      <c r="D261" s="79"/>
      <c r="E261" s="1"/>
      <c r="F261" s="1"/>
      <c r="G261" s="20"/>
      <c r="H261" s="160" t="str">
        <f t="shared" si="33"/>
        <v/>
      </c>
      <c r="I261" s="27" t="b">
        <f t="shared" si="34"/>
        <v>0</v>
      </c>
      <c r="J261" s="80" t="str">
        <f t="shared" si="35"/>
        <v/>
      </c>
      <c r="K261" s="27" t="b">
        <f t="shared" si="30"/>
        <v>0</v>
      </c>
      <c r="L261" s="80" t="str">
        <f t="shared" si="36"/>
        <v/>
      </c>
      <c r="M261" s="27" t="b">
        <f t="shared" si="31"/>
        <v>0</v>
      </c>
      <c r="N261" s="80" t="str">
        <f t="shared" si="37"/>
        <v/>
      </c>
      <c r="O261" s="27" t="b">
        <f>IF(COUNTIF($G$13:G261,G261)&gt;1,TRUE,FALSE)</f>
        <v>0</v>
      </c>
      <c r="P261" s="80" t="str">
        <f t="shared" si="38"/>
        <v/>
      </c>
      <c r="Q261" s="28">
        <f t="shared" si="32"/>
        <v>44166</v>
      </c>
      <c r="R261" s="27" t="b">
        <f t="shared" si="39"/>
        <v>0</v>
      </c>
      <c r="S261" s="4"/>
      <c r="T261" s="4"/>
    </row>
    <row r="262" spans="1:20" s="30" customFormat="1" x14ac:dyDescent="0.25">
      <c r="A262" s="19">
        <v>250</v>
      </c>
      <c r="B262" s="20"/>
      <c r="C262" s="1"/>
      <c r="D262" s="79"/>
      <c r="E262" s="1"/>
      <c r="F262" s="1"/>
      <c r="G262" s="20"/>
      <c r="H262" s="160" t="str">
        <f t="shared" si="33"/>
        <v/>
      </c>
      <c r="I262" s="27" t="b">
        <f t="shared" si="34"/>
        <v>0</v>
      </c>
      <c r="J262" s="80" t="str">
        <f t="shared" si="35"/>
        <v/>
      </c>
      <c r="K262" s="27" t="b">
        <f t="shared" si="30"/>
        <v>0</v>
      </c>
      <c r="L262" s="80" t="str">
        <f t="shared" si="36"/>
        <v/>
      </c>
      <c r="M262" s="27" t="b">
        <f t="shared" si="31"/>
        <v>0</v>
      </c>
      <c r="N262" s="80" t="str">
        <f t="shared" si="37"/>
        <v/>
      </c>
      <c r="O262" s="27" t="b">
        <f>IF(COUNTIF($G$13:G262,G262)&gt;1,TRUE,FALSE)</f>
        <v>0</v>
      </c>
      <c r="P262" s="80" t="str">
        <f t="shared" si="38"/>
        <v/>
      </c>
      <c r="Q262" s="28">
        <f t="shared" si="32"/>
        <v>44166</v>
      </c>
      <c r="R262" s="27" t="b">
        <f t="shared" si="39"/>
        <v>0</v>
      </c>
      <c r="S262" s="4"/>
      <c r="T262" s="4"/>
    </row>
    <row r="263" spans="1:20" s="30" customFormat="1" x14ac:dyDescent="0.25">
      <c r="A263" s="19">
        <v>251</v>
      </c>
      <c r="B263" s="20"/>
      <c r="C263" s="1"/>
      <c r="D263" s="79"/>
      <c r="E263" s="1"/>
      <c r="F263" s="1"/>
      <c r="G263" s="20"/>
      <c r="H263" s="160" t="str">
        <f t="shared" si="33"/>
        <v/>
      </c>
      <c r="I263" s="27" t="b">
        <f t="shared" si="34"/>
        <v>0</v>
      </c>
      <c r="J263" s="80" t="str">
        <f t="shared" si="35"/>
        <v/>
      </c>
      <c r="K263" s="27" t="b">
        <f t="shared" si="30"/>
        <v>0</v>
      </c>
      <c r="L263" s="80" t="str">
        <f t="shared" si="36"/>
        <v/>
      </c>
      <c r="M263" s="27" t="b">
        <f t="shared" si="31"/>
        <v>0</v>
      </c>
      <c r="N263" s="80" t="str">
        <f t="shared" si="37"/>
        <v/>
      </c>
      <c r="O263" s="27" t="b">
        <f>IF(COUNTIF($G$13:G263,G263)&gt;1,TRUE,FALSE)</f>
        <v>0</v>
      </c>
      <c r="P263" s="80" t="str">
        <f t="shared" si="38"/>
        <v/>
      </c>
      <c r="Q263" s="28">
        <f t="shared" si="32"/>
        <v>44166</v>
      </c>
      <c r="R263" s="27" t="b">
        <f t="shared" si="39"/>
        <v>0</v>
      </c>
      <c r="S263" s="4"/>
      <c r="T263" s="4"/>
    </row>
    <row r="264" spans="1:20" s="30" customFormat="1" x14ac:dyDescent="0.25">
      <c r="A264" s="19">
        <v>252</v>
      </c>
      <c r="B264" s="20"/>
      <c r="C264" s="1"/>
      <c r="D264" s="79"/>
      <c r="E264" s="1"/>
      <c r="F264" s="1"/>
      <c r="G264" s="20"/>
      <c r="H264" s="160" t="str">
        <f t="shared" si="33"/>
        <v/>
      </c>
      <c r="I264" s="27" t="b">
        <f t="shared" si="34"/>
        <v>0</v>
      </c>
      <c r="J264" s="80" t="str">
        <f t="shared" si="35"/>
        <v/>
      </c>
      <c r="K264" s="27" t="b">
        <f t="shared" si="30"/>
        <v>0</v>
      </c>
      <c r="L264" s="80" t="str">
        <f t="shared" si="36"/>
        <v/>
      </c>
      <c r="M264" s="27" t="b">
        <f t="shared" si="31"/>
        <v>0</v>
      </c>
      <c r="N264" s="80" t="str">
        <f t="shared" si="37"/>
        <v/>
      </c>
      <c r="O264" s="27" t="b">
        <f>IF(COUNTIF($G$13:G264,G264)&gt;1,TRUE,FALSE)</f>
        <v>0</v>
      </c>
      <c r="P264" s="80" t="str">
        <f t="shared" si="38"/>
        <v/>
      </c>
      <c r="Q264" s="28">
        <f t="shared" si="32"/>
        <v>44166</v>
      </c>
      <c r="R264" s="27" t="b">
        <f t="shared" si="39"/>
        <v>0</v>
      </c>
      <c r="S264" s="4"/>
      <c r="T264" s="4"/>
    </row>
    <row r="265" spans="1:20" s="30" customFormat="1" x14ac:dyDescent="0.25">
      <c r="A265" s="19">
        <v>253</v>
      </c>
      <c r="B265" s="20"/>
      <c r="C265" s="1"/>
      <c r="D265" s="79"/>
      <c r="E265" s="1"/>
      <c r="F265" s="1"/>
      <c r="G265" s="20"/>
      <c r="H265" s="160" t="str">
        <f t="shared" si="33"/>
        <v/>
      </c>
      <c r="I265" s="27" t="b">
        <f t="shared" si="34"/>
        <v>0</v>
      </c>
      <c r="J265" s="80" t="str">
        <f t="shared" si="35"/>
        <v/>
      </c>
      <c r="K265" s="27" t="b">
        <f t="shared" si="30"/>
        <v>0</v>
      </c>
      <c r="L265" s="80" t="str">
        <f t="shared" si="36"/>
        <v/>
      </c>
      <c r="M265" s="27" t="b">
        <f t="shared" si="31"/>
        <v>0</v>
      </c>
      <c r="N265" s="80" t="str">
        <f t="shared" si="37"/>
        <v/>
      </c>
      <c r="O265" s="27" t="b">
        <f>IF(COUNTIF($G$13:G265,G265)&gt;1,TRUE,FALSE)</f>
        <v>0</v>
      </c>
      <c r="P265" s="80" t="str">
        <f t="shared" si="38"/>
        <v/>
      </c>
      <c r="Q265" s="28">
        <f t="shared" si="32"/>
        <v>44166</v>
      </c>
      <c r="R265" s="27" t="b">
        <f t="shared" si="39"/>
        <v>0</v>
      </c>
      <c r="S265" s="4"/>
      <c r="T265" s="4"/>
    </row>
    <row r="266" spans="1:20" s="30" customFormat="1" x14ac:dyDescent="0.25">
      <c r="A266" s="19">
        <v>254</v>
      </c>
      <c r="B266" s="20"/>
      <c r="C266" s="1"/>
      <c r="D266" s="79"/>
      <c r="E266" s="1"/>
      <c r="F266" s="1"/>
      <c r="G266" s="20"/>
      <c r="H266" s="160" t="str">
        <f t="shared" si="33"/>
        <v/>
      </c>
      <c r="I266" s="27" t="b">
        <f t="shared" si="34"/>
        <v>0</v>
      </c>
      <c r="J266" s="80" t="str">
        <f t="shared" si="35"/>
        <v/>
      </c>
      <c r="K266" s="27" t="b">
        <f t="shared" si="30"/>
        <v>0</v>
      </c>
      <c r="L266" s="80" t="str">
        <f t="shared" si="36"/>
        <v/>
      </c>
      <c r="M266" s="27" t="b">
        <f t="shared" si="31"/>
        <v>0</v>
      </c>
      <c r="N266" s="80" t="str">
        <f t="shared" si="37"/>
        <v/>
      </c>
      <c r="O266" s="27" t="b">
        <f>IF(COUNTIF($G$13:G266,G266)&gt;1,TRUE,FALSE)</f>
        <v>0</v>
      </c>
      <c r="P266" s="80" t="str">
        <f t="shared" si="38"/>
        <v/>
      </c>
      <c r="Q266" s="28">
        <f t="shared" si="32"/>
        <v>44166</v>
      </c>
      <c r="R266" s="27" t="b">
        <f t="shared" si="39"/>
        <v>0</v>
      </c>
      <c r="S266" s="4"/>
      <c r="T266" s="4"/>
    </row>
    <row r="267" spans="1:20" s="30" customFormat="1" x14ac:dyDescent="0.25">
      <c r="A267" s="19">
        <v>255</v>
      </c>
      <c r="B267" s="20"/>
      <c r="C267" s="1"/>
      <c r="D267" s="79"/>
      <c r="E267" s="1"/>
      <c r="F267" s="1"/>
      <c r="G267" s="20"/>
      <c r="H267" s="160" t="str">
        <f t="shared" si="33"/>
        <v/>
      </c>
      <c r="I267" s="27" t="b">
        <f t="shared" si="34"/>
        <v>0</v>
      </c>
      <c r="J267" s="80" t="str">
        <f t="shared" si="35"/>
        <v/>
      </c>
      <c r="K267" s="27" t="b">
        <f t="shared" si="30"/>
        <v>0</v>
      </c>
      <c r="L267" s="80" t="str">
        <f t="shared" si="36"/>
        <v/>
      </c>
      <c r="M267" s="27" t="b">
        <f t="shared" si="31"/>
        <v>0</v>
      </c>
      <c r="N267" s="80" t="str">
        <f t="shared" si="37"/>
        <v/>
      </c>
      <c r="O267" s="27" t="b">
        <f>IF(COUNTIF($G$13:G267,G267)&gt;1,TRUE,FALSE)</f>
        <v>0</v>
      </c>
      <c r="P267" s="80" t="str">
        <f t="shared" si="38"/>
        <v/>
      </c>
      <c r="Q267" s="28">
        <f t="shared" si="32"/>
        <v>44166</v>
      </c>
      <c r="R267" s="27" t="b">
        <f t="shared" si="39"/>
        <v>0</v>
      </c>
      <c r="S267" s="4"/>
      <c r="T267" s="4"/>
    </row>
    <row r="268" spans="1:20" s="30" customFormat="1" x14ac:dyDescent="0.25">
      <c r="A268" s="19">
        <v>256</v>
      </c>
      <c r="B268" s="20"/>
      <c r="C268" s="1"/>
      <c r="D268" s="79"/>
      <c r="E268" s="1"/>
      <c r="F268" s="1"/>
      <c r="G268" s="20"/>
      <c r="H268" s="160" t="str">
        <f t="shared" si="33"/>
        <v/>
      </c>
      <c r="I268" s="27" t="b">
        <f t="shared" si="34"/>
        <v>0</v>
      </c>
      <c r="J268" s="80" t="str">
        <f t="shared" si="35"/>
        <v/>
      </c>
      <c r="K268" s="27" t="b">
        <f t="shared" si="30"/>
        <v>0</v>
      </c>
      <c r="L268" s="80" t="str">
        <f t="shared" si="36"/>
        <v/>
      </c>
      <c r="M268" s="27" t="b">
        <f t="shared" si="31"/>
        <v>0</v>
      </c>
      <c r="N268" s="80" t="str">
        <f t="shared" si="37"/>
        <v/>
      </c>
      <c r="O268" s="27" t="b">
        <f>IF(COUNTIF($G$13:G268,G268)&gt;1,TRUE,FALSE)</f>
        <v>0</v>
      </c>
      <c r="P268" s="80" t="str">
        <f t="shared" si="38"/>
        <v/>
      </c>
      <c r="Q268" s="28">
        <f t="shared" si="32"/>
        <v>44166</v>
      </c>
      <c r="R268" s="27" t="b">
        <f t="shared" si="39"/>
        <v>0</v>
      </c>
      <c r="S268" s="4"/>
      <c r="T268" s="4"/>
    </row>
    <row r="269" spans="1:20" s="30" customFormat="1" x14ac:dyDescent="0.25">
      <c r="A269" s="19">
        <v>257</v>
      </c>
      <c r="B269" s="20"/>
      <c r="C269" s="1"/>
      <c r="D269" s="79"/>
      <c r="E269" s="1"/>
      <c r="F269" s="1"/>
      <c r="G269" s="20"/>
      <c r="H269" s="160" t="str">
        <f t="shared" si="33"/>
        <v/>
      </c>
      <c r="I269" s="27" t="b">
        <f t="shared" si="34"/>
        <v>0</v>
      </c>
      <c r="J269" s="80" t="str">
        <f t="shared" si="35"/>
        <v/>
      </c>
      <c r="K269" s="27" t="b">
        <f t="shared" ref="K269:K332" si="40">AND(IFERROR(MATCH(D269,TblNivåValTExt,0)=4,FALSE),COUNTA(E269:F269)&gt;1,OR(E269&lt;=$I$9,F269&lt;=$I$9))</f>
        <v>0</v>
      </c>
      <c r="L269" s="80" t="str">
        <f t="shared" si="36"/>
        <v/>
      </c>
      <c r="M269" s="27" t="b">
        <f t="shared" ref="M269:M332" si="41">IF(AND(G269&lt;&gt;"",F269=""),TRUE,FALSE)</f>
        <v>0</v>
      </c>
      <c r="N269" s="80" t="str">
        <f t="shared" si="37"/>
        <v/>
      </c>
      <c r="O269" s="27" t="b">
        <f>IF(COUNTIF($G$13:G269,G269)&gt;1,TRUE,FALSE)</f>
        <v>0</v>
      </c>
      <c r="P269" s="80" t="str">
        <f t="shared" si="38"/>
        <v/>
      </c>
      <c r="Q269" s="28">
        <f t="shared" ref="Q269:Q332" si="42">MAX(E269,$M$8)</f>
        <v>44166</v>
      </c>
      <c r="R269" s="27" t="b">
        <f t="shared" si="39"/>
        <v>0</v>
      </c>
      <c r="S269" s="4"/>
      <c r="T269" s="4"/>
    </row>
    <row r="270" spans="1:20" s="30" customFormat="1" x14ac:dyDescent="0.25">
      <c r="A270" s="19">
        <v>258</v>
      </c>
      <c r="B270" s="20"/>
      <c r="C270" s="1"/>
      <c r="D270" s="79"/>
      <c r="E270" s="1"/>
      <c r="F270" s="1"/>
      <c r="G270" s="20"/>
      <c r="H270" s="160" t="str">
        <f t="shared" ref="H270:H333" si="43">IF(I270,J270&amp;". ","")&amp;IF(K270,L270&amp;". ","")&amp;IF(O270,P270&amp;". ","")&amp;IF(M270,N270&amp;". ","")</f>
        <v/>
      </c>
      <c r="I270" s="27" t="b">
        <f t="shared" ref="I270:I333" si="44">AND((E270+F270)&gt;0,OR(E270&lt;$M$6,F270&gt;$N$6))</f>
        <v>0</v>
      </c>
      <c r="J270" s="80" t="str">
        <f t="shared" ref="J270:J333" si="45">IF(I270,J$11,"")</f>
        <v/>
      </c>
      <c r="K270" s="27" t="b">
        <f t="shared" si="40"/>
        <v>0</v>
      </c>
      <c r="L270" s="80" t="str">
        <f t="shared" ref="L270:L333" si="46">IF(K270,$L$11,"")</f>
        <v/>
      </c>
      <c r="M270" s="27" t="b">
        <f t="shared" si="41"/>
        <v>0</v>
      </c>
      <c r="N270" s="80" t="str">
        <f t="shared" ref="N270:N333" si="47">IF(M270,N$11,"")</f>
        <v/>
      </c>
      <c r="O270" s="27" t="b">
        <f>IF(COUNTIF($G$13:G270,G270)&gt;1,TRUE,FALSE)</f>
        <v>0</v>
      </c>
      <c r="P270" s="80" t="str">
        <f t="shared" ref="P270:P333" si="48">IF(O270,P$11,"")</f>
        <v/>
      </c>
      <c r="Q270" s="28">
        <f t="shared" si="42"/>
        <v>44166</v>
      </c>
      <c r="R270" s="27" t="b">
        <f t="shared" ref="R270:R333" si="49">OR(I270,K270,M270,O270)</f>
        <v>0</v>
      </c>
      <c r="S270" s="4"/>
      <c r="T270" s="4"/>
    </row>
    <row r="271" spans="1:20" s="30" customFormat="1" x14ac:dyDescent="0.25">
      <c r="A271" s="19">
        <v>259</v>
      </c>
      <c r="B271" s="20"/>
      <c r="C271" s="1"/>
      <c r="D271" s="79"/>
      <c r="E271" s="1"/>
      <c r="F271" s="1"/>
      <c r="G271" s="20"/>
      <c r="H271" s="160" t="str">
        <f t="shared" si="43"/>
        <v/>
      </c>
      <c r="I271" s="27" t="b">
        <f t="shared" si="44"/>
        <v>0</v>
      </c>
      <c r="J271" s="80" t="str">
        <f t="shared" si="45"/>
        <v/>
      </c>
      <c r="K271" s="27" t="b">
        <f t="shared" si="40"/>
        <v>0</v>
      </c>
      <c r="L271" s="80" t="str">
        <f t="shared" si="46"/>
        <v/>
      </c>
      <c r="M271" s="27" t="b">
        <f t="shared" si="41"/>
        <v>0</v>
      </c>
      <c r="N271" s="80" t="str">
        <f t="shared" si="47"/>
        <v/>
      </c>
      <c r="O271" s="27" t="b">
        <f>IF(COUNTIF($G$13:G271,G271)&gt;1,TRUE,FALSE)</f>
        <v>0</v>
      </c>
      <c r="P271" s="80" t="str">
        <f t="shared" si="48"/>
        <v/>
      </c>
      <c r="Q271" s="28">
        <f t="shared" si="42"/>
        <v>44166</v>
      </c>
      <c r="R271" s="27" t="b">
        <f t="shared" si="49"/>
        <v>0</v>
      </c>
      <c r="S271" s="4"/>
      <c r="T271" s="4"/>
    </row>
    <row r="272" spans="1:20" s="30" customFormat="1" x14ac:dyDescent="0.25">
      <c r="A272" s="19">
        <v>260</v>
      </c>
      <c r="B272" s="20"/>
      <c r="C272" s="1"/>
      <c r="D272" s="79"/>
      <c r="E272" s="1"/>
      <c r="F272" s="1"/>
      <c r="G272" s="20"/>
      <c r="H272" s="160" t="str">
        <f t="shared" si="43"/>
        <v/>
      </c>
      <c r="I272" s="27" t="b">
        <f t="shared" si="44"/>
        <v>0</v>
      </c>
      <c r="J272" s="80" t="str">
        <f t="shared" si="45"/>
        <v/>
      </c>
      <c r="K272" s="27" t="b">
        <f t="shared" si="40"/>
        <v>0</v>
      </c>
      <c r="L272" s="80" t="str">
        <f t="shared" si="46"/>
        <v/>
      </c>
      <c r="M272" s="27" t="b">
        <f t="shared" si="41"/>
        <v>0</v>
      </c>
      <c r="N272" s="80" t="str">
        <f t="shared" si="47"/>
        <v/>
      </c>
      <c r="O272" s="27" t="b">
        <f>IF(COUNTIF($G$13:G272,G272)&gt;1,TRUE,FALSE)</f>
        <v>0</v>
      </c>
      <c r="P272" s="80" t="str">
        <f t="shared" si="48"/>
        <v/>
      </c>
      <c r="Q272" s="28">
        <f t="shared" si="42"/>
        <v>44166</v>
      </c>
      <c r="R272" s="27" t="b">
        <f t="shared" si="49"/>
        <v>0</v>
      </c>
      <c r="S272" s="4"/>
      <c r="T272" s="4"/>
    </row>
    <row r="273" spans="1:20" s="30" customFormat="1" x14ac:dyDescent="0.25">
      <c r="A273" s="19">
        <v>261</v>
      </c>
      <c r="B273" s="20"/>
      <c r="C273" s="1"/>
      <c r="D273" s="79"/>
      <c r="E273" s="1"/>
      <c r="F273" s="1"/>
      <c r="G273" s="20"/>
      <c r="H273" s="160" t="str">
        <f t="shared" si="43"/>
        <v/>
      </c>
      <c r="I273" s="27" t="b">
        <f t="shared" si="44"/>
        <v>0</v>
      </c>
      <c r="J273" s="80" t="str">
        <f t="shared" si="45"/>
        <v/>
      </c>
      <c r="K273" s="27" t="b">
        <f t="shared" si="40"/>
        <v>0</v>
      </c>
      <c r="L273" s="80" t="str">
        <f t="shared" si="46"/>
        <v/>
      </c>
      <c r="M273" s="27" t="b">
        <f t="shared" si="41"/>
        <v>0</v>
      </c>
      <c r="N273" s="80" t="str">
        <f t="shared" si="47"/>
        <v/>
      </c>
      <c r="O273" s="27" t="b">
        <f>IF(COUNTIF($G$13:G273,G273)&gt;1,TRUE,FALSE)</f>
        <v>0</v>
      </c>
      <c r="P273" s="80" t="str">
        <f t="shared" si="48"/>
        <v/>
      </c>
      <c r="Q273" s="28">
        <f t="shared" si="42"/>
        <v>44166</v>
      </c>
      <c r="R273" s="27" t="b">
        <f t="shared" si="49"/>
        <v>0</v>
      </c>
      <c r="S273" s="4"/>
      <c r="T273" s="4"/>
    </row>
    <row r="274" spans="1:20" s="30" customFormat="1" x14ac:dyDescent="0.25">
      <c r="A274" s="19">
        <v>262</v>
      </c>
      <c r="B274" s="20"/>
      <c r="C274" s="1"/>
      <c r="D274" s="79"/>
      <c r="E274" s="1"/>
      <c r="F274" s="1"/>
      <c r="G274" s="20"/>
      <c r="H274" s="160" t="str">
        <f t="shared" si="43"/>
        <v/>
      </c>
      <c r="I274" s="27" t="b">
        <f t="shared" si="44"/>
        <v>0</v>
      </c>
      <c r="J274" s="80" t="str">
        <f t="shared" si="45"/>
        <v/>
      </c>
      <c r="K274" s="27" t="b">
        <f t="shared" si="40"/>
        <v>0</v>
      </c>
      <c r="L274" s="80" t="str">
        <f t="shared" si="46"/>
        <v/>
      </c>
      <c r="M274" s="27" t="b">
        <f t="shared" si="41"/>
        <v>0</v>
      </c>
      <c r="N274" s="80" t="str">
        <f t="shared" si="47"/>
        <v/>
      </c>
      <c r="O274" s="27" t="b">
        <f>IF(COUNTIF($G$13:G274,G274)&gt;1,TRUE,FALSE)</f>
        <v>0</v>
      </c>
      <c r="P274" s="80" t="str">
        <f t="shared" si="48"/>
        <v/>
      </c>
      <c r="Q274" s="28">
        <f t="shared" si="42"/>
        <v>44166</v>
      </c>
      <c r="R274" s="27" t="b">
        <f t="shared" si="49"/>
        <v>0</v>
      </c>
      <c r="S274" s="4"/>
      <c r="T274" s="4"/>
    </row>
    <row r="275" spans="1:20" s="30" customFormat="1" x14ac:dyDescent="0.25">
      <c r="A275" s="19">
        <v>263</v>
      </c>
      <c r="B275" s="20"/>
      <c r="C275" s="1"/>
      <c r="D275" s="79"/>
      <c r="E275" s="1"/>
      <c r="F275" s="1"/>
      <c r="G275" s="20"/>
      <c r="H275" s="160" t="str">
        <f t="shared" si="43"/>
        <v/>
      </c>
      <c r="I275" s="27" t="b">
        <f t="shared" si="44"/>
        <v>0</v>
      </c>
      <c r="J275" s="80" t="str">
        <f t="shared" si="45"/>
        <v/>
      </c>
      <c r="K275" s="27" t="b">
        <f t="shared" si="40"/>
        <v>0</v>
      </c>
      <c r="L275" s="80" t="str">
        <f t="shared" si="46"/>
        <v/>
      </c>
      <c r="M275" s="27" t="b">
        <f t="shared" si="41"/>
        <v>0</v>
      </c>
      <c r="N275" s="80" t="str">
        <f t="shared" si="47"/>
        <v/>
      </c>
      <c r="O275" s="27" t="b">
        <f>IF(COUNTIF($G$13:G275,G275)&gt;1,TRUE,FALSE)</f>
        <v>0</v>
      </c>
      <c r="P275" s="80" t="str">
        <f t="shared" si="48"/>
        <v/>
      </c>
      <c r="Q275" s="28">
        <f t="shared" si="42"/>
        <v>44166</v>
      </c>
      <c r="R275" s="27" t="b">
        <f t="shared" si="49"/>
        <v>0</v>
      </c>
      <c r="S275" s="4"/>
      <c r="T275" s="4"/>
    </row>
    <row r="276" spans="1:20" s="30" customFormat="1" x14ac:dyDescent="0.25">
      <c r="A276" s="19">
        <v>264</v>
      </c>
      <c r="B276" s="20"/>
      <c r="C276" s="1"/>
      <c r="D276" s="79"/>
      <c r="E276" s="1"/>
      <c r="F276" s="1"/>
      <c r="G276" s="20"/>
      <c r="H276" s="160" t="str">
        <f t="shared" si="43"/>
        <v/>
      </c>
      <c r="I276" s="27" t="b">
        <f t="shared" si="44"/>
        <v>0</v>
      </c>
      <c r="J276" s="80" t="str">
        <f t="shared" si="45"/>
        <v/>
      </c>
      <c r="K276" s="27" t="b">
        <f t="shared" si="40"/>
        <v>0</v>
      </c>
      <c r="L276" s="80" t="str">
        <f t="shared" si="46"/>
        <v/>
      </c>
      <c r="M276" s="27" t="b">
        <f t="shared" si="41"/>
        <v>0</v>
      </c>
      <c r="N276" s="80" t="str">
        <f t="shared" si="47"/>
        <v/>
      </c>
      <c r="O276" s="27" t="b">
        <f>IF(COUNTIF($G$13:G276,G276)&gt;1,TRUE,FALSE)</f>
        <v>0</v>
      </c>
      <c r="P276" s="80" t="str">
        <f t="shared" si="48"/>
        <v/>
      </c>
      <c r="Q276" s="28">
        <f t="shared" si="42"/>
        <v>44166</v>
      </c>
      <c r="R276" s="27" t="b">
        <f t="shared" si="49"/>
        <v>0</v>
      </c>
      <c r="S276" s="4"/>
      <c r="T276" s="4"/>
    </row>
    <row r="277" spans="1:20" s="30" customFormat="1" x14ac:dyDescent="0.25">
      <c r="A277" s="19">
        <v>265</v>
      </c>
      <c r="B277" s="20"/>
      <c r="C277" s="1"/>
      <c r="D277" s="79"/>
      <c r="E277" s="1"/>
      <c r="F277" s="1"/>
      <c r="G277" s="20"/>
      <c r="H277" s="160" t="str">
        <f t="shared" si="43"/>
        <v/>
      </c>
      <c r="I277" s="27" t="b">
        <f t="shared" si="44"/>
        <v>0</v>
      </c>
      <c r="J277" s="80" t="str">
        <f t="shared" si="45"/>
        <v/>
      </c>
      <c r="K277" s="27" t="b">
        <f t="shared" si="40"/>
        <v>0</v>
      </c>
      <c r="L277" s="80" t="str">
        <f t="shared" si="46"/>
        <v/>
      </c>
      <c r="M277" s="27" t="b">
        <f t="shared" si="41"/>
        <v>0</v>
      </c>
      <c r="N277" s="80" t="str">
        <f t="shared" si="47"/>
        <v/>
      </c>
      <c r="O277" s="27" t="b">
        <f>IF(COUNTIF($G$13:G277,G277)&gt;1,TRUE,FALSE)</f>
        <v>0</v>
      </c>
      <c r="P277" s="80" t="str">
        <f t="shared" si="48"/>
        <v/>
      </c>
      <c r="Q277" s="28">
        <f t="shared" si="42"/>
        <v>44166</v>
      </c>
      <c r="R277" s="27" t="b">
        <f t="shared" si="49"/>
        <v>0</v>
      </c>
      <c r="S277" s="4"/>
      <c r="T277" s="4"/>
    </row>
    <row r="278" spans="1:20" s="30" customFormat="1" x14ac:dyDescent="0.25">
      <c r="A278" s="19">
        <v>266</v>
      </c>
      <c r="B278" s="20"/>
      <c r="C278" s="1"/>
      <c r="D278" s="79"/>
      <c r="E278" s="1"/>
      <c r="F278" s="1"/>
      <c r="G278" s="20"/>
      <c r="H278" s="160" t="str">
        <f t="shared" si="43"/>
        <v/>
      </c>
      <c r="I278" s="27" t="b">
        <f t="shared" si="44"/>
        <v>0</v>
      </c>
      <c r="J278" s="80" t="str">
        <f t="shared" si="45"/>
        <v/>
      </c>
      <c r="K278" s="27" t="b">
        <f t="shared" si="40"/>
        <v>0</v>
      </c>
      <c r="L278" s="80" t="str">
        <f t="shared" si="46"/>
        <v/>
      </c>
      <c r="M278" s="27" t="b">
        <f t="shared" si="41"/>
        <v>0</v>
      </c>
      <c r="N278" s="80" t="str">
        <f t="shared" si="47"/>
        <v/>
      </c>
      <c r="O278" s="27" t="b">
        <f>IF(COUNTIF($G$13:G278,G278)&gt;1,TRUE,FALSE)</f>
        <v>0</v>
      </c>
      <c r="P278" s="80" t="str">
        <f t="shared" si="48"/>
        <v/>
      </c>
      <c r="Q278" s="28">
        <f t="shared" si="42"/>
        <v>44166</v>
      </c>
      <c r="R278" s="27" t="b">
        <f t="shared" si="49"/>
        <v>0</v>
      </c>
      <c r="S278" s="4"/>
      <c r="T278" s="4"/>
    </row>
    <row r="279" spans="1:20" s="30" customFormat="1" x14ac:dyDescent="0.25">
      <c r="A279" s="19">
        <v>267</v>
      </c>
      <c r="B279" s="20"/>
      <c r="C279" s="1"/>
      <c r="D279" s="79"/>
      <c r="E279" s="1"/>
      <c r="F279" s="1"/>
      <c r="G279" s="20"/>
      <c r="H279" s="160" t="str">
        <f t="shared" si="43"/>
        <v/>
      </c>
      <c r="I279" s="27" t="b">
        <f t="shared" si="44"/>
        <v>0</v>
      </c>
      <c r="J279" s="80" t="str">
        <f t="shared" si="45"/>
        <v/>
      </c>
      <c r="K279" s="27" t="b">
        <f t="shared" si="40"/>
        <v>0</v>
      </c>
      <c r="L279" s="80" t="str">
        <f t="shared" si="46"/>
        <v/>
      </c>
      <c r="M279" s="27" t="b">
        <f t="shared" si="41"/>
        <v>0</v>
      </c>
      <c r="N279" s="80" t="str">
        <f t="shared" si="47"/>
        <v/>
      </c>
      <c r="O279" s="27" t="b">
        <f>IF(COUNTIF($G$13:G279,G279)&gt;1,TRUE,FALSE)</f>
        <v>0</v>
      </c>
      <c r="P279" s="80" t="str">
        <f t="shared" si="48"/>
        <v/>
      </c>
      <c r="Q279" s="28">
        <f t="shared" si="42"/>
        <v>44166</v>
      </c>
      <c r="R279" s="27" t="b">
        <f t="shared" si="49"/>
        <v>0</v>
      </c>
      <c r="S279" s="4"/>
      <c r="T279" s="4"/>
    </row>
    <row r="280" spans="1:20" s="30" customFormat="1" x14ac:dyDescent="0.25">
      <c r="A280" s="19">
        <v>268</v>
      </c>
      <c r="B280" s="20"/>
      <c r="C280" s="1"/>
      <c r="D280" s="79"/>
      <c r="E280" s="1"/>
      <c r="F280" s="1"/>
      <c r="G280" s="20"/>
      <c r="H280" s="160" t="str">
        <f t="shared" si="43"/>
        <v/>
      </c>
      <c r="I280" s="27" t="b">
        <f t="shared" si="44"/>
        <v>0</v>
      </c>
      <c r="J280" s="80" t="str">
        <f t="shared" si="45"/>
        <v/>
      </c>
      <c r="K280" s="27" t="b">
        <f t="shared" si="40"/>
        <v>0</v>
      </c>
      <c r="L280" s="80" t="str">
        <f t="shared" si="46"/>
        <v/>
      </c>
      <c r="M280" s="27" t="b">
        <f t="shared" si="41"/>
        <v>0</v>
      </c>
      <c r="N280" s="80" t="str">
        <f t="shared" si="47"/>
        <v/>
      </c>
      <c r="O280" s="27" t="b">
        <f>IF(COUNTIF($G$13:G280,G280)&gt;1,TRUE,FALSE)</f>
        <v>0</v>
      </c>
      <c r="P280" s="80" t="str">
        <f t="shared" si="48"/>
        <v/>
      </c>
      <c r="Q280" s="28">
        <f t="shared" si="42"/>
        <v>44166</v>
      </c>
      <c r="R280" s="27" t="b">
        <f t="shared" si="49"/>
        <v>0</v>
      </c>
      <c r="S280" s="4"/>
      <c r="T280" s="4"/>
    </row>
    <row r="281" spans="1:20" s="30" customFormat="1" x14ac:dyDescent="0.25">
      <c r="A281" s="19">
        <v>269</v>
      </c>
      <c r="B281" s="20"/>
      <c r="C281" s="1"/>
      <c r="D281" s="79"/>
      <c r="E281" s="1"/>
      <c r="F281" s="1"/>
      <c r="G281" s="20"/>
      <c r="H281" s="160" t="str">
        <f t="shared" si="43"/>
        <v/>
      </c>
      <c r="I281" s="27" t="b">
        <f t="shared" si="44"/>
        <v>0</v>
      </c>
      <c r="J281" s="80" t="str">
        <f t="shared" si="45"/>
        <v/>
      </c>
      <c r="K281" s="27" t="b">
        <f t="shared" si="40"/>
        <v>0</v>
      </c>
      <c r="L281" s="80" t="str">
        <f t="shared" si="46"/>
        <v/>
      </c>
      <c r="M281" s="27" t="b">
        <f t="shared" si="41"/>
        <v>0</v>
      </c>
      <c r="N281" s="80" t="str">
        <f t="shared" si="47"/>
        <v/>
      </c>
      <c r="O281" s="27" t="b">
        <f>IF(COUNTIF($G$13:G281,G281)&gt;1,TRUE,FALSE)</f>
        <v>0</v>
      </c>
      <c r="P281" s="80" t="str">
        <f t="shared" si="48"/>
        <v/>
      </c>
      <c r="Q281" s="28">
        <f t="shared" si="42"/>
        <v>44166</v>
      </c>
      <c r="R281" s="27" t="b">
        <f t="shared" si="49"/>
        <v>0</v>
      </c>
      <c r="S281" s="4"/>
      <c r="T281" s="4"/>
    </row>
    <row r="282" spans="1:20" s="30" customFormat="1" x14ac:dyDescent="0.25">
      <c r="A282" s="19">
        <v>270</v>
      </c>
      <c r="B282" s="20"/>
      <c r="C282" s="1"/>
      <c r="D282" s="79"/>
      <c r="E282" s="1"/>
      <c r="F282" s="1"/>
      <c r="G282" s="20"/>
      <c r="H282" s="160" t="str">
        <f t="shared" si="43"/>
        <v/>
      </c>
      <c r="I282" s="27" t="b">
        <f t="shared" si="44"/>
        <v>0</v>
      </c>
      <c r="J282" s="80" t="str">
        <f t="shared" si="45"/>
        <v/>
      </c>
      <c r="K282" s="27" t="b">
        <f t="shared" si="40"/>
        <v>0</v>
      </c>
      <c r="L282" s="80" t="str">
        <f t="shared" si="46"/>
        <v/>
      </c>
      <c r="M282" s="27" t="b">
        <f t="shared" si="41"/>
        <v>0</v>
      </c>
      <c r="N282" s="80" t="str">
        <f t="shared" si="47"/>
        <v/>
      </c>
      <c r="O282" s="27" t="b">
        <f>IF(COUNTIF($G$13:G282,G282)&gt;1,TRUE,FALSE)</f>
        <v>0</v>
      </c>
      <c r="P282" s="80" t="str">
        <f t="shared" si="48"/>
        <v/>
      </c>
      <c r="Q282" s="28">
        <f t="shared" si="42"/>
        <v>44166</v>
      </c>
      <c r="R282" s="27" t="b">
        <f t="shared" si="49"/>
        <v>0</v>
      </c>
      <c r="S282" s="4"/>
      <c r="T282" s="4"/>
    </row>
    <row r="283" spans="1:20" s="30" customFormat="1" x14ac:dyDescent="0.25">
      <c r="A283" s="19">
        <v>271</v>
      </c>
      <c r="B283" s="20"/>
      <c r="C283" s="1"/>
      <c r="D283" s="79"/>
      <c r="E283" s="1"/>
      <c r="F283" s="1"/>
      <c r="G283" s="20"/>
      <c r="H283" s="160" t="str">
        <f t="shared" si="43"/>
        <v/>
      </c>
      <c r="I283" s="27" t="b">
        <f t="shared" si="44"/>
        <v>0</v>
      </c>
      <c r="J283" s="80" t="str">
        <f t="shared" si="45"/>
        <v/>
      </c>
      <c r="K283" s="27" t="b">
        <f t="shared" si="40"/>
        <v>0</v>
      </c>
      <c r="L283" s="80" t="str">
        <f t="shared" si="46"/>
        <v/>
      </c>
      <c r="M283" s="27" t="b">
        <f t="shared" si="41"/>
        <v>0</v>
      </c>
      <c r="N283" s="80" t="str">
        <f t="shared" si="47"/>
        <v/>
      </c>
      <c r="O283" s="27" t="b">
        <f>IF(COUNTIF($G$13:G283,G283)&gt;1,TRUE,FALSE)</f>
        <v>0</v>
      </c>
      <c r="P283" s="80" t="str">
        <f t="shared" si="48"/>
        <v/>
      </c>
      <c r="Q283" s="28">
        <f t="shared" si="42"/>
        <v>44166</v>
      </c>
      <c r="R283" s="27" t="b">
        <f t="shared" si="49"/>
        <v>0</v>
      </c>
      <c r="S283" s="4"/>
      <c r="T283" s="4"/>
    </row>
    <row r="284" spans="1:20" s="30" customFormat="1" x14ac:dyDescent="0.25">
      <c r="A284" s="19">
        <v>272</v>
      </c>
      <c r="B284" s="20"/>
      <c r="C284" s="1"/>
      <c r="D284" s="79"/>
      <c r="E284" s="1"/>
      <c r="F284" s="1"/>
      <c r="G284" s="20"/>
      <c r="H284" s="160" t="str">
        <f t="shared" si="43"/>
        <v/>
      </c>
      <c r="I284" s="27" t="b">
        <f t="shared" si="44"/>
        <v>0</v>
      </c>
      <c r="J284" s="80" t="str">
        <f t="shared" si="45"/>
        <v/>
      </c>
      <c r="K284" s="27" t="b">
        <f t="shared" si="40"/>
        <v>0</v>
      </c>
      <c r="L284" s="80" t="str">
        <f t="shared" si="46"/>
        <v/>
      </c>
      <c r="M284" s="27" t="b">
        <f t="shared" si="41"/>
        <v>0</v>
      </c>
      <c r="N284" s="80" t="str">
        <f t="shared" si="47"/>
        <v/>
      </c>
      <c r="O284" s="27" t="b">
        <f>IF(COUNTIF($G$13:G284,G284)&gt;1,TRUE,FALSE)</f>
        <v>0</v>
      </c>
      <c r="P284" s="80" t="str">
        <f t="shared" si="48"/>
        <v/>
      </c>
      <c r="Q284" s="28">
        <f t="shared" si="42"/>
        <v>44166</v>
      </c>
      <c r="R284" s="27" t="b">
        <f t="shared" si="49"/>
        <v>0</v>
      </c>
      <c r="S284" s="4"/>
      <c r="T284" s="4"/>
    </row>
    <row r="285" spans="1:20" s="30" customFormat="1" x14ac:dyDescent="0.25">
      <c r="A285" s="19">
        <v>273</v>
      </c>
      <c r="B285" s="20"/>
      <c r="C285" s="1"/>
      <c r="D285" s="79"/>
      <c r="E285" s="1"/>
      <c r="F285" s="1"/>
      <c r="G285" s="20"/>
      <c r="H285" s="160" t="str">
        <f t="shared" si="43"/>
        <v/>
      </c>
      <c r="I285" s="27" t="b">
        <f t="shared" si="44"/>
        <v>0</v>
      </c>
      <c r="J285" s="80" t="str">
        <f t="shared" si="45"/>
        <v/>
      </c>
      <c r="K285" s="27" t="b">
        <f t="shared" si="40"/>
        <v>0</v>
      </c>
      <c r="L285" s="80" t="str">
        <f t="shared" si="46"/>
        <v/>
      </c>
      <c r="M285" s="27" t="b">
        <f t="shared" si="41"/>
        <v>0</v>
      </c>
      <c r="N285" s="80" t="str">
        <f t="shared" si="47"/>
        <v/>
      </c>
      <c r="O285" s="27" t="b">
        <f>IF(COUNTIF($G$13:G285,G285)&gt;1,TRUE,FALSE)</f>
        <v>0</v>
      </c>
      <c r="P285" s="80" t="str">
        <f t="shared" si="48"/>
        <v/>
      </c>
      <c r="Q285" s="28">
        <f t="shared" si="42"/>
        <v>44166</v>
      </c>
      <c r="R285" s="27" t="b">
        <f t="shared" si="49"/>
        <v>0</v>
      </c>
      <c r="S285" s="4"/>
      <c r="T285" s="4"/>
    </row>
    <row r="286" spans="1:20" s="30" customFormat="1" x14ac:dyDescent="0.25">
      <c r="A286" s="19">
        <v>274</v>
      </c>
      <c r="B286" s="20"/>
      <c r="C286" s="1"/>
      <c r="D286" s="79"/>
      <c r="E286" s="1"/>
      <c r="F286" s="1"/>
      <c r="G286" s="20"/>
      <c r="H286" s="160" t="str">
        <f t="shared" si="43"/>
        <v/>
      </c>
      <c r="I286" s="27" t="b">
        <f t="shared" si="44"/>
        <v>0</v>
      </c>
      <c r="J286" s="80" t="str">
        <f t="shared" si="45"/>
        <v/>
      </c>
      <c r="K286" s="27" t="b">
        <f t="shared" si="40"/>
        <v>0</v>
      </c>
      <c r="L286" s="80" t="str">
        <f t="shared" si="46"/>
        <v/>
      </c>
      <c r="M286" s="27" t="b">
        <f t="shared" si="41"/>
        <v>0</v>
      </c>
      <c r="N286" s="80" t="str">
        <f t="shared" si="47"/>
        <v/>
      </c>
      <c r="O286" s="27" t="b">
        <f>IF(COUNTIF($G$13:G286,G286)&gt;1,TRUE,FALSE)</f>
        <v>0</v>
      </c>
      <c r="P286" s="80" t="str">
        <f t="shared" si="48"/>
        <v/>
      </c>
      <c r="Q286" s="28">
        <f t="shared" si="42"/>
        <v>44166</v>
      </c>
      <c r="R286" s="27" t="b">
        <f t="shared" si="49"/>
        <v>0</v>
      </c>
      <c r="S286" s="4"/>
      <c r="T286" s="4"/>
    </row>
    <row r="287" spans="1:20" s="30" customFormat="1" x14ac:dyDescent="0.25">
      <c r="A287" s="19">
        <v>275</v>
      </c>
      <c r="B287" s="20"/>
      <c r="C287" s="1"/>
      <c r="D287" s="79"/>
      <c r="E287" s="1"/>
      <c r="F287" s="1"/>
      <c r="G287" s="20"/>
      <c r="H287" s="160" t="str">
        <f t="shared" si="43"/>
        <v/>
      </c>
      <c r="I287" s="27" t="b">
        <f t="shared" si="44"/>
        <v>0</v>
      </c>
      <c r="J287" s="80" t="str">
        <f t="shared" si="45"/>
        <v/>
      </c>
      <c r="K287" s="27" t="b">
        <f t="shared" si="40"/>
        <v>0</v>
      </c>
      <c r="L287" s="80" t="str">
        <f t="shared" si="46"/>
        <v/>
      </c>
      <c r="M287" s="27" t="b">
        <f t="shared" si="41"/>
        <v>0</v>
      </c>
      <c r="N287" s="80" t="str">
        <f t="shared" si="47"/>
        <v/>
      </c>
      <c r="O287" s="27" t="b">
        <f>IF(COUNTIF($G$13:G287,G287)&gt;1,TRUE,FALSE)</f>
        <v>0</v>
      </c>
      <c r="P287" s="80" t="str">
        <f t="shared" si="48"/>
        <v/>
      </c>
      <c r="Q287" s="28">
        <f t="shared" si="42"/>
        <v>44166</v>
      </c>
      <c r="R287" s="27" t="b">
        <f t="shared" si="49"/>
        <v>0</v>
      </c>
      <c r="S287" s="4"/>
      <c r="T287" s="4"/>
    </row>
    <row r="288" spans="1:20" s="30" customFormat="1" x14ac:dyDescent="0.25">
      <c r="A288" s="19">
        <v>276</v>
      </c>
      <c r="B288" s="20"/>
      <c r="C288" s="1"/>
      <c r="D288" s="79"/>
      <c r="E288" s="1"/>
      <c r="F288" s="1"/>
      <c r="G288" s="20"/>
      <c r="H288" s="160" t="str">
        <f t="shared" si="43"/>
        <v/>
      </c>
      <c r="I288" s="27" t="b">
        <f t="shared" si="44"/>
        <v>0</v>
      </c>
      <c r="J288" s="80" t="str">
        <f t="shared" si="45"/>
        <v/>
      </c>
      <c r="K288" s="27" t="b">
        <f t="shared" si="40"/>
        <v>0</v>
      </c>
      <c r="L288" s="80" t="str">
        <f t="shared" si="46"/>
        <v/>
      </c>
      <c r="M288" s="27" t="b">
        <f t="shared" si="41"/>
        <v>0</v>
      </c>
      <c r="N288" s="80" t="str">
        <f t="shared" si="47"/>
        <v/>
      </c>
      <c r="O288" s="27" t="b">
        <f>IF(COUNTIF($G$13:G288,G288)&gt;1,TRUE,FALSE)</f>
        <v>0</v>
      </c>
      <c r="P288" s="80" t="str">
        <f t="shared" si="48"/>
        <v/>
      </c>
      <c r="Q288" s="28">
        <f t="shared" si="42"/>
        <v>44166</v>
      </c>
      <c r="R288" s="27" t="b">
        <f t="shared" si="49"/>
        <v>0</v>
      </c>
      <c r="S288" s="4"/>
      <c r="T288" s="4"/>
    </row>
    <row r="289" spans="1:20" s="30" customFormat="1" x14ac:dyDescent="0.25">
      <c r="A289" s="19">
        <v>277</v>
      </c>
      <c r="B289" s="20"/>
      <c r="C289" s="1"/>
      <c r="D289" s="79"/>
      <c r="E289" s="1"/>
      <c r="F289" s="1"/>
      <c r="G289" s="20"/>
      <c r="H289" s="160" t="str">
        <f t="shared" si="43"/>
        <v/>
      </c>
      <c r="I289" s="27" t="b">
        <f t="shared" si="44"/>
        <v>0</v>
      </c>
      <c r="J289" s="80" t="str">
        <f t="shared" si="45"/>
        <v/>
      </c>
      <c r="K289" s="27" t="b">
        <f t="shared" si="40"/>
        <v>0</v>
      </c>
      <c r="L289" s="80" t="str">
        <f t="shared" si="46"/>
        <v/>
      </c>
      <c r="M289" s="27" t="b">
        <f t="shared" si="41"/>
        <v>0</v>
      </c>
      <c r="N289" s="80" t="str">
        <f t="shared" si="47"/>
        <v/>
      </c>
      <c r="O289" s="27" t="b">
        <f>IF(COUNTIF($G$13:G289,G289)&gt;1,TRUE,FALSE)</f>
        <v>0</v>
      </c>
      <c r="P289" s="80" t="str">
        <f t="shared" si="48"/>
        <v/>
      </c>
      <c r="Q289" s="28">
        <f t="shared" si="42"/>
        <v>44166</v>
      </c>
      <c r="R289" s="27" t="b">
        <f t="shared" si="49"/>
        <v>0</v>
      </c>
      <c r="S289" s="4"/>
      <c r="T289" s="4"/>
    </row>
    <row r="290" spans="1:20" s="30" customFormat="1" x14ac:dyDescent="0.25">
      <c r="A290" s="19">
        <v>278</v>
      </c>
      <c r="B290" s="20"/>
      <c r="C290" s="1"/>
      <c r="D290" s="79"/>
      <c r="E290" s="1"/>
      <c r="F290" s="1"/>
      <c r="G290" s="20"/>
      <c r="H290" s="160" t="str">
        <f t="shared" si="43"/>
        <v/>
      </c>
      <c r="I290" s="27" t="b">
        <f t="shared" si="44"/>
        <v>0</v>
      </c>
      <c r="J290" s="80" t="str">
        <f t="shared" si="45"/>
        <v/>
      </c>
      <c r="K290" s="27" t="b">
        <f t="shared" si="40"/>
        <v>0</v>
      </c>
      <c r="L290" s="80" t="str">
        <f t="shared" si="46"/>
        <v/>
      </c>
      <c r="M290" s="27" t="b">
        <f t="shared" si="41"/>
        <v>0</v>
      </c>
      <c r="N290" s="80" t="str">
        <f t="shared" si="47"/>
        <v/>
      </c>
      <c r="O290" s="27" t="b">
        <f>IF(COUNTIF($G$13:G290,G290)&gt;1,TRUE,FALSE)</f>
        <v>0</v>
      </c>
      <c r="P290" s="80" t="str">
        <f t="shared" si="48"/>
        <v/>
      </c>
      <c r="Q290" s="28">
        <f t="shared" si="42"/>
        <v>44166</v>
      </c>
      <c r="R290" s="27" t="b">
        <f t="shared" si="49"/>
        <v>0</v>
      </c>
      <c r="S290" s="4"/>
      <c r="T290" s="4"/>
    </row>
    <row r="291" spans="1:20" s="30" customFormat="1" x14ac:dyDescent="0.25">
      <c r="A291" s="19">
        <v>279</v>
      </c>
      <c r="B291" s="20"/>
      <c r="C291" s="1"/>
      <c r="D291" s="79"/>
      <c r="E291" s="1"/>
      <c r="F291" s="1"/>
      <c r="G291" s="20"/>
      <c r="H291" s="160" t="str">
        <f t="shared" si="43"/>
        <v/>
      </c>
      <c r="I291" s="27" t="b">
        <f t="shared" si="44"/>
        <v>0</v>
      </c>
      <c r="J291" s="80" t="str">
        <f t="shared" si="45"/>
        <v/>
      </c>
      <c r="K291" s="27" t="b">
        <f t="shared" si="40"/>
        <v>0</v>
      </c>
      <c r="L291" s="80" t="str">
        <f t="shared" si="46"/>
        <v/>
      </c>
      <c r="M291" s="27" t="b">
        <f t="shared" si="41"/>
        <v>0</v>
      </c>
      <c r="N291" s="80" t="str">
        <f t="shared" si="47"/>
        <v/>
      </c>
      <c r="O291" s="27" t="b">
        <f>IF(COUNTIF($G$13:G291,G291)&gt;1,TRUE,FALSE)</f>
        <v>0</v>
      </c>
      <c r="P291" s="80" t="str">
        <f t="shared" si="48"/>
        <v/>
      </c>
      <c r="Q291" s="28">
        <f t="shared" si="42"/>
        <v>44166</v>
      </c>
      <c r="R291" s="27" t="b">
        <f t="shared" si="49"/>
        <v>0</v>
      </c>
      <c r="S291" s="4"/>
      <c r="T291" s="4"/>
    </row>
    <row r="292" spans="1:20" s="30" customFormat="1" x14ac:dyDescent="0.25">
      <c r="A292" s="19">
        <v>280</v>
      </c>
      <c r="B292" s="20"/>
      <c r="C292" s="1"/>
      <c r="D292" s="79"/>
      <c r="E292" s="1"/>
      <c r="F292" s="1"/>
      <c r="G292" s="20"/>
      <c r="H292" s="160" t="str">
        <f t="shared" si="43"/>
        <v/>
      </c>
      <c r="I292" s="27" t="b">
        <f t="shared" si="44"/>
        <v>0</v>
      </c>
      <c r="J292" s="80" t="str">
        <f t="shared" si="45"/>
        <v/>
      </c>
      <c r="K292" s="27" t="b">
        <f t="shared" si="40"/>
        <v>0</v>
      </c>
      <c r="L292" s="80" t="str">
        <f t="shared" si="46"/>
        <v/>
      </c>
      <c r="M292" s="27" t="b">
        <f t="shared" si="41"/>
        <v>0</v>
      </c>
      <c r="N292" s="80" t="str">
        <f t="shared" si="47"/>
        <v/>
      </c>
      <c r="O292" s="27" t="b">
        <f>IF(COUNTIF($G$13:G292,G292)&gt;1,TRUE,FALSE)</f>
        <v>0</v>
      </c>
      <c r="P292" s="80" t="str">
        <f t="shared" si="48"/>
        <v/>
      </c>
      <c r="Q292" s="28">
        <f t="shared" si="42"/>
        <v>44166</v>
      </c>
      <c r="R292" s="27" t="b">
        <f t="shared" si="49"/>
        <v>0</v>
      </c>
      <c r="S292" s="4"/>
      <c r="T292" s="4"/>
    </row>
    <row r="293" spans="1:20" s="30" customFormat="1" x14ac:dyDescent="0.25">
      <c r="A293" s="19">
        <v>281</v>
      </c>
      <c r="B293" s="20"/>
      <c r="C293" s="1"/>
      <c r="D293" s="79"/>
      <c r="E293" s="1"/>
      <c r="F293" s="1"/>
      <c r="G293" s="20"/>
      <c r="H293" s="160" t="str">
        <f t="shared" si="43"/>
        <v/>
      </c>
      <c r="I293" s="27" t="b">
        <f t="shared" si="44"/>
        <v>0</v>
      </c>
      <c r="J293" s="80" t="str">
        <f t="shared" si="45"/>
        <v/>
      </c>
      <c r="K293" s="27" t="b">
        <f t="shared" si="40"/>
        <v>0</v>
      </c>
      <c r="L293" s="80" t="str">
        <f t="shared" si="46"/>
        <v/>
      </c>
      <c r="M293" s="27" t="b">
        <f t="shared" si="41"/>
        <v>0</v>
      </c>
      <c r="N293" s="80" t="str">
        <f t="shared" si="47"/>
        <v/>
      </c>
      <c r="O293" s="27" t="b">
        <f>IF(COUNTIF($G$13:G293,G293)&gt;1,TRUE,FALSE)</f>
        <v>0</v>
      </c>
      <c r="P293" s="80" t="str">
        <f t="shared" si="48"/>
        <v/>
      </c>
      <c r="Q293" s="28">
        <f t="shared" si="42"/>
        <v>44166</v>
      </c>
      <c r="R293" s="27" t="b">
        <f t="shared" si="49"/>
        <v>0</v>
      </c>
      <c r="S293" s="4"/>
      <c r="T293" s="4"/>
    </row>
    <row r="294" spans="1:20" s="30" customFormat="1" x14ac:dyDescent="0.25">
      <c r="A294" s="19">
        <v>282</v>
      </c>
      <c r="B294" s="20"/>
      <c r="C294" s="1"/>
      <c r="D294" s="79"/>
      <c r="E294" s="1"/>
      <c r="F294" s="1"/>
      <c r="G294" s="20"/>
      <c r="H294" s="160" t="str">
        <f t="shared" si="43"/>
        <v/>
      </c>
      <c r="I294" s="27" t="b">
        <f t="shared" si="44"/>
        <v>0</v>
      </c>
      <c r="J294" s="80" t="str">
        <f t="shared" si="45"/>
        <v/>
      </c>
      <c r="K294" s="27" t="b">
        <f t="shared" si="40"/>
        <v>0</v>
      </c>
      <c r="L294" s="80" t="str">
        <f t="shared" si="46"/>
        <v/>
      </c>
      <c r="M294" s="27" t="b">
        <f t="shared" si="41"/>
        <v>0</v>
      </c>
      <c r="N294" s="80" t="str">
        <f t="shared" si="47"/>
        <v/>
      </c>
      <c r="O294" s="27" t="b">
        <f>IF(COUNTIF($G$13:G294,G294)&gt;1,TRUE,FALSE)</f>
        <v>0</v>
      </c>
      <c r="P294" s="80" t="str">
        <f t="shared" si="48"/>
        <v/>
      </c>
      <c r="Q294" s="28">
        <f t="shared" si="42"/>
        <v>44166</v>
      </c>
      <c r="R294" s="27" t="b">
        <f t="shared" si="49"/>
        <v>0</v>
      </c>
      <c r="S294" s="4"/>
      <c r="T294" s="4"/>
    </row>
    <row r="295" spans="1:20" s="30" customFormat="1" x14ac:dyDescent="0.25">
      <c r="A295" s="19">
        <v>283</v>
      </c>
      <c r="B295" s="20"/>
      <c r="C295" s="1"/>
      <c r="D295" s="79"/>
      <c r="E295" s="1"/>
      <c r="F295" s="1"/>
      <c r="G295" s="20"/>
      <c r="H295" s="160" t="str">
        <f t="shared" si="43"/>
        <v/>
      </c>
      <c r="I295" s="27" t="b">
        <f t="shared" si="44"/>
        <v>0</v>
      </c>
      <c r="J295" s="80" t="str">
        <f t="shared" si="45"/>
        <v/>
      </c>
      <c r="K295" s="27" t="b">
        <f t="shared" si="40"/>
        <v>0</v>
      </c>
      <c r="L295" s="80" t="str">
        <f t="shared" si="46"/>
        <v/>
      </c>
      <c r="M295" s="27" t="b">
        <f t="shared" si="41"/>
        <v>0</v>
      </c>
      <c r="N295" s="80" t="str">
        <f t="shared" si="47"/>
        <v/>
      </c>
      <c r="O295" s="27" t="b">
        <f>IF(COUNTIF($G$13:G295,G295)&gt;1,TRUE,FALSE)</f>
        <v>0</v>
      </c>
      <c r="P295" s="80" t="str">
        <f t="shared" si="48"/>
        <v/>
      </c>
      <c r="Q295" s="28">
        <f t="shared" si="42"/>
        <v>44166</v>
      </c>
      <c r="R295" s="27" t="b">
        <f t="shared" si="49"/>
        <v>0</v>
      </c>
      <c r="S295" s="4"/>
      <c r="T295" s="4"/>
    </row>
    <row r="296" spans="1:20" s="30" customFormat="1" x14ac:dyDescent="0.25">
      <c r="A296" s="19">
        <v>284</v>
      </c>
      <c r="B296" s="20"/>
      <c r="C296" s="1"/>
      <c r="D296" s="79"/>
      <c r="E296" s="1"/>
      <c r="F296" s="1"/>
      <c r="G296" s="20"/>
      <c r="H296" s="160" t="str">
        <f t="shared" si="43"/>
        <v/>
      </c>
      <c r="I296" s="27" t="b">
        <f t="shared" si="44"/>
        <v>0</v>
      </c>
      <c r="J296" s="80" t="str">
        <f t="shared" si="45"/>
        <v/>
      </c>
      <c r="K296" s="27" t="b">
        <f t="shared" si="40"/>
        <v>0</v>
      </c>
      <c r="L296" s="80" t="str">
        <f t="shared" si="46"/>
        <v/>
      </c>
      <c r="M296" s="27" t="b">
        <f t="shared" si="41"/>
        <v>0</v>
      </c>
      <c r="N296" s="80" t="str">
        <f t="shared" si="47"/>
        <v/>
      </c>
      <c r="O296" s="27" t="b">
        <f>IF(COUNTIF($G$13:G296,G296)&gt;1,TRUE,FALSE)</f>
        <v>0</v>
      </c>
      <c r="P296" s="80" t="str">
        <f t="shared" si="48"/>
        <v/>
      </c>
      <c r="Q296" s="28">
        <f t="shared" si="42"/>
        <v>44166</v>
      </c>
      <c r="R296" s="27" t="b">
        <f t="shared" si="49"/>
        <v>0</v>
      </c>
      <c r="S296" s="4"/>
      <c r="T296" s="4"/>
    </row>
    <row r="297" spans="1:20" s="30" customFormat="1" x14ac:dyDescent="0.25">
      <c r="A297" s="19">
        <v>285</v>
      </c>
      <c r="B297" s="20"/>
      <c r="C297" s="1"/>
      <c r="D297" s="79"/>
      <c r="E297" s="1"/>
      <c r="F297" s="1"/>
      <c r="G297" s="20"/>
      <c r="H297" s="160" t="str">
        <f t="shared" si="43"/>
        <v/>
      </c>
      <c r="I297" s="27" t="b">
        <f t="shared" si="44"/>
        <v>0</v>
      </c>
      <c r="J297" s="80" t="str">
        <f t="shared" si="45"/>
        <v/>
      </c>
      <c r="K297" s="27" t="b">
        <f t="shared" si="40"/>
        <v>0</v>
      </c>
      <c r="L297" s="80" t="str">
        <f t="shared" si="46"/>
        <v/>
      </c>
      <c r="M297" s="27" t="b">
        <f t="shared" si="41"/>
        <v>0</v>
      </c>
      <c r="N297" s="80" t="str">
        <f t="shared" si="47"/>
        <v/>
      </c>
      <c r="O297" s="27" t="b">
        <f>IF(COUNTIF($G$13:G297,G297)&gt;1,TRUE,FALSE)</f>
        <v>0</v>
      </c>
      <c r="P297" s="80" t="str">
        <f t="shared" si="48"/>
        <v/>
      </c>
      <c r="Q297" s="28">
        <f t="shared" si="42"/>
        <v>44166</v>
      </c>
      <c r="R297" s="27" t="b">
        <f t="shared" si="49"/>
        <v>0</v>
      </c>
      <c r="S297" s="4"/>
      <c r="T297" s="4"/>
    </row>
    <row r="298" spans="1:20" s="30" customFormat="1" x14ac:dyDescent="0.25">
      <c r="A298" s="19">
        <v>286</v>
      </c>
      <c r="B298" s="20"/>
      <c r="C298" s="1"/>
      <c r="D298" s="79"/>
      <c r="E298" s="1"/>
      <c r="F298" s="1"/>
      <c r="G298" s="20"/>
      <c r="H298" s="160" t="str">
        <f t="shared" si="43"/>
        <v/>
      </c>
      <c r="I298" s="27" t="b">
        <f t="shared" si="44"/>
        <v>0</v>
      </c>
      <c r="J298" s="80" t="str">
        <f t="shared" si="45"/>
        <v/>
      </c>
      <c r="K298" s="27" t="b">
        <f t="shared" si="40"/>
        <v>0</v>
      </c>
      <c r="L298" s="80" t="str">
        <f t="shared" si="46"/>
        <v/>
      </c>
      <c r="M298" s="27" t="b">
        <f t="shared" si="41"/>
        <v>0</v>
      </c>
      <c r="N298" s="80" t="str">
        <f t="shared" si="47"/>
        <v/>
      </c>
      <c r="O298" s="27" t="b">
        <f>IF(COUNTIF($G$13:G298,G298)&gt;1,TRUE,FALSE)</f>
        <v>0</v>
      </c>
      <c r="P298" s="80" t="str">
        <f t="shared" si="48"/>
        <v/>
      </c>
      <c r="Q298" s="28">
        <f t="shared" si="42"/>
        <v>44166</v>
      </c>
      <c r="R298" s="27" t="b">
        <f t="shared" si="49"/>
        <v>0</v>
      </c>
      <c r="S298" s="4"/>
      <c r="T298" s="4"/>
    </row>
    <row r="299" spans="1:20" s="30" customFormat="1" x14ac:dyDescent="0.25">
      <c r="A299" s="19">
        <v>287</v>
      </c>
      <c r="B299" s="20"/>
      <c r="C299" s="1"/>
      <c r="D299" s="79"/>
      <c r="E299" s="1"/>
      <c r="F299" s="1"/>
      <c r="G299" s="20"/>
      <c r="H299" s="160" t="str">
        <f t="shared" si="43"/>
        <v/>
      </c>
      <c r="I299" s="27" t="b">
        <f t="shared" si="44"/>
        <v>0</v>
      </c>
      <c r="J299" s="80" t="str">
        <f t="shared" si="45"/>
        <v/>
      </c>
      <c r="K299" s="27" t="b">
        <f t="shared" si="40"/>
        <v>0</v>
      </c>
      <c r="L299" s="80" t="str">
        <f t="shared" si="46"/>
        <v/>
      </c>
      <c r="M299" s="27" t="b">
        <f t="shared" si="41"/>
        <v>0</v>
      </c>
      <c r="N299" s="80" t="str">
        <f t="shared" si="47"/>
        <v/>
      </c>
      <c r="O299" s="27" t="b">
        <f>IF(COUNTIF($G$13:G299,G299)&gt;1,TRUE,FALSE)</f>
        <v>0</v>
      </c>
      <c r="P299" s="80" t="str">
        <f t="shared" si="48"/>
        <v/>
      </c>
      <c r="Q299" s="28">
        <f t="shared" si="42"/>
        <v>44166</v>
      </c>
      <c r="R299" s="27" t="b">
        <f t="shared" si="49"/>
        <v>0</v>
      </c>
      <c r="S299" s="4"/>
      <c r="T299" s="4"/>
    </row>
    <row r="300" spans="1:20" s="30" customFormat="1" x14ac:dyDescent="0.25">
      <c r="A300" s="19">
        <v>288</v>
      </c>
      <c r="B300" s="20"/>
      <c r="C300" s="1"/>
      <c r="D300" s="79"/>
      <c r="E300" s="1"/>
      <c r="F300" s="1"/>
      <c r="G300" s="20"/>
      <c r="H300" s="160" t="str">
        <f t="shared" si="43"/>
        <v/>
      </c>
      <c r="I300" s="27" t="b">
        <f t="shared" si="44"/>
        <v>0</v>
      </c>
      <c r="J300" s="80" t="str">
        <f t="shared" si="45"/>
        <v/>
      </c>
      <c r="K300" s="27" t="b">
        <f t="shared" si="40"/>
        <v>0</v>
      </c>
      <c r="L300" s="80" t="str">
        <f t="shared" si="46"/>
        <v/>
      </c>
      <c r="M300" s="27" t="b">
        <f t="shared" si="41"/>
        <v>0</v>
      </c>
      <c r="N300" s="80" t="str">
        <f t="shared" si="47"/>
        <v/>
      </c>
      <c r="O300" s="27" t="b">
        <f>IF(COUNTIF($G$13:G300,G300)&gt;1,TRUE,FALSE)</f>
        <v>0</v>
      </c>
      <c r="P300" s="80" t="str">
        <f t="shared" si="48"/>
        <v/>
      </c>
      <c r="Q300" s="28">
        <f t="shared" si="42"/>
        <v>44166</v>
      </c>
      <c r="R300" s="27" t="b">
        <f t="shared" si="49"/>
        <v>0</v>
      </c>
      <c r="S300" s="4"/>
      <c r="T300" s="4"/>
    </row>
    <row r="301" spans="1:20" s="30" customFormat="1" x14ac:dyDescent="0.25">
      <c r="A301" s="19">
        <v>289</v>
      </c>
      <c r="B301" s="20"/>
      <c r="C301" s="1"/>
      <c r="D301" s="79"/>
      <c r="E301" s="1"/>
      <c r="F301" s="1"/>
      <c r="G301" s="20"/>
      <c r="H301" s="160" t="str">
        <f t="shared" si="43"/>
        <v/>
      </c>
      <c r="I301" s="27" t="b">
        <f t="shared" si="44"/>
        <v>0</v>
      </c>
      <c r="J301" s="80" t="str">
        <f t="shared" si="45"/>
        <v/>
      </c>
      <c r="K301" s="27" t="b">
        <f t="shared" si="40"/>
        <v>0</v>
      </c>
      <c r="L301" s="80" t="str">
        <f t="shared" si="46"/>
        <v/>
      </c>
      <c r="M301" s="27" t="b">
        <f t="shared" si="41"/>
        <v>0</v>
      </c>
      <c r="N301" s="80" t="str">
        <f t="shared" si="47"/>
        <v/>
      </c>
      <c r="O301" s="27" t="b">
        <f>IF(COUNTIF($G$13:G301,G301)&gt;1,TRUE,FALSE)</f>
        <v>0</v>
      </c>
      <c r="P301" s="80" t="str">
        <f t="shared" si="48"/>
        <v/>
      </c>
      <c r="Q301" s="28">
        <f t="shared" si="42"/>
        <v>44166</v>
      </c>
      <c r="R301" s="27" t="b">
        <f t="shared" si="49"/>
        <v>0</v>
      </c>
      <c r="S301" s="4"/>
      <c r="T301" s="4"/>
    </row>
    <row r="302" spans="1:20" s="30" customFormat="1" x14ac:dyDescent="0.25">
      <c r="A302" s="19">
        <v>290</v>
      </c>
      <c r="B302" s="20"/>
      <c r="C302" s="1"/>
      <c r="D302" s="79"/>
      <c r="E302" s="1"/>
      <c r="F302" s="1"/>
      <c r="G302" s="20"/>
      <c r="H302" s="160" t="str">
        <f t="shared" si="43"/>
        <v/>
      </c>
      <c r="I302" s="27" t="b">
        <f t="shared" si="44"/>
        <v>0</v>
      </c>
      <c r="J302" s="80" t="str">
        <f t="shared" si="45"/>
        <v/>
      </c>
      <c r="K302" s="27" t="b">
        <f t="shared" si="40"/>
        <v>0</v>
      </c>
      <c r="L302" s="80" t="str">
        <f t="shared" si="46"/>
        <v/>
      </c>
      <c r="M302" s="27" t="b">
        <f t="shared" si="41"/>
        <v>0</v>
      </c>
      <c r="N302" s="80" t="str">
        <f t="shared" si="47"/>
        <v/>
      </c>
      <c r="O302" s="27" t="b">
        <f>IF(COUNTIF($G$13:G302,G302)&gt;1,TRUE,FALSE)</f>
        <v>0</v>
      </c>
      <c r="P302" s="80" t="str">
        <f t="shared" si="48"/>
        <v/>
      </c>
      <c r="Q302" s="28">
        <f t="shared" si="42"/>
        <v>44166</v>
      </c>
      <c r="R302" s="27" t="b">
        <f t="shared" si="49"/>
        <v>0</v>
      </c>
      <c r="S302" s="4"/>
      <c r="T302" s="4"/>
    </row>
    <row r="303" spans="1:20" s="30" customFormat="1" x14ac:dyDescent="0.25">
      <c r="A303" s="19">
        <v>291</v>
      </c>
      <c r="B303" s="20"/>
      <c r="C303" s="1"/>
      <c r="D303" s="79"/>
      <c r="E303" s="1"/>
      <c r="F303" s="1"/>
      <c r="G303" s="20"/>
      <c r="H303" s="160" t="str">
        <f t="shared" si="43"/>
        <v/>
      </c>
      <c r="I303" s="27" t="b">
        <f t="shared" si="44"/>
        <v>0</v>
      </c>
      <c r="J303" s="80" t="str">
        <f t="shared" si="45"/>
        <v/>
      </c>
      <c r="K303" s="27" t="b">
        <f t="shared" si="40"/>
        <v>0</v>
      </c>
      <c r="L303" s="80" t="str">
        <f t="shared" si="46"/>
        <v/>
      </c>
      <c r="M303" s="27" t="b">
        <f t="shared" si="41"/>
        <v>0</v>
      </c>
      <c r="N303" s="80" t="str">
        <f t="shared" si="47"/>
        <v/>
      </c>
      <c r="O303" s="27" t="b">
        <f>IF(COUNTIF($G$13:G303,G303)&gt;1,TRUE,FALSE)</f>
        <v>0</v>
      </c>
      <c r="P303" s="80" t="str">
        <f t="shared" si="48"/>
        <v/>
      </c>
      <c r="Q303" s="28">
        <f t="shared" si="42"/>
        <v>44166</v>
      </c>
      <c r="R303" s="27" t="b">
        <f t="shared" si="49"/>
        <v>0</v>
      </c>
      <c r="S303" s="4"/>
      <c r="T303" s="4"/>
    </row>
    <row r="304" spans="1:20" s="30" customFormat="1" x14ac:dyDescent="0.25">
      <c r="A304" s="19">
        <v>292</v>
      </c>
      <c r="B304" s="20"/>
      <c r="C304" s="1"/>
      <c r="D304" s="79"/>
      <c r="E304" s="1"/>
      <c r="F304" s="1"/>
      <c r="G304" s="20"/>
      <c r="H304" s="160" t="str">
        <f t="shared" si="43"/>
        <v/>
      </c>
      <c r="I304" s="27" t="b">
        <f t="shared" si="44"/>
        <v>0</v>
      </c>
      <c r="J304" s="80" t="str">
        <f t="shared" si="45"/>
        <v/>
      </c>
      <c r="K304" s="27" t="b">
        <f t="shared" si="40"/>
        <v>0</v>
      </c>
      <c r="L304" s="80" t="str">
        <f t="shared" si="46"/>
        <v/>
      </c>
      <c r="M304" s="27" t="b">
        <f t="shared" si="41"/>
        <v>0</v>
      </c>
      <c r="N304" s="80" t="str">
        <f t="shared" si="47"/>
        <v/>
      </c>
      <c r="O304" s="27" t="b">
        <f>IF(COUNTIF($G$13:G304,G304)&gt;1,TRUE,FALSE)</f>
        <v>0</v>
      </c>
      <c r="P304" s="80" t="str">
        <f t="shared" si="48"/>
        <v/>
      </c>
      <c r="Q304" s="28">
        <f t="shared" si="42"/>
        <v>44166</v>
      </c>
      <c r="R304" s="27" t="b">
        <f t="shared" si="49"/>
        <v>0</v>
      </c>
      <c r="S304" s="4"/>
      <c r="T304" s="4"/>
    </row>
    <row r="305" spans="1:20" s="30" customFormat="1" x14ac:dyDescent="0.25">
      <c r="A305" s="19">
        <v>293</v>
      </c>
      <c r="B305" s="20"/>
      <c r="C305" s="1"/>
      <c r="D305" s="79"/>
      <c r="E305" s="1"/>
      <c r="F305" s="1"/>
      <c r="G305" s="20"/>
      <c r="H305" s="160" t="str">
        <f t="shared" si="43"/>
        <v/>
      </c>
      <c r="I305" s="27" t="b">
        <f t="shared" si="44"/>
        <v>0</v>
      </c>
      <c r="J305" s="80" t="str">
        <f t="shared" si="45"/>
        <v/>
      </c>
      <c r="K305" s="27" t="b">
        <f t="shared" si="40"/>
        <v>0</v>
      </c>
      <c r="L305" s="80" t="str">
        <f t="shared" si="46"/>
        <v/>
      </c>
      <c r="M305" s="27" t="b">
        <f t="shared" si="41"/>
        <v>0</v>
      </c>
      <c r="N305" s="80" t="str">
        <f t="shared" si="47"/>
        <v/>
      </c>
      <c r="O305" s="27" t="b">
        <f>IF(COUNTIF($G$13:G305,G305)&gt;1,TRUE,FALSE)</f>
        <v>0</v>
      </c>
      <c r="P305" s="80" t="str">
        <f t="shared" si="48"/>
        <v/>
      </c>
      <c r="Q305" s="28">
        <f t="shared" si="42"/>
        <v>44166</v>
      </c>
      <c r="R305" s="27" t="b">
        <f t="shared" si="49"/>
        <v>0</v>
      </c>
      <c r="S305" s="4"/>
      <c r="T305" s="4"/>
    </row>
    <row r="306" spans="1:20" s="30" customFormat="1" x14ac:dyDescent="0.25">
      <c r="A306" s="19">
        <v>294</v>
      </c>
      <c r="B306" s="20"/>
      <c r="C306" s="1"/>
      <c r="D306" s="79"/>
      <c r="E306" s="1"/>
      <c r="F306" s="1"/>
      <c r="G306" s="20"/>
      <c r="H306" s="160" t="str">
        <f t="shared" si="43"/>
        <v/>
      </c>
      <c r="I306" s="27" t="b">
        <f t="shared" si="44"/>
        <v>0</v>
      </c>
      <c r="J306" s="80" t="str">
        <f t="shared" si="45"/>
        <v/>
      </c>
      <c r="K306" s="27" t="b">
        <f t="shared" si="40"/>
        <v>0</v>
      </c>
      <c r="L306" s="80" t="str">
        <f t="shared" si="46"/>
        <v/>
      </c>
      <c r="M306" s="27" t="b">
        <f t="shared" si="41"/>
        <v>0</v>
      </c>
      <c r="N306" s="80" t="str">
        <f t="shared" si="47"/>
        <v/>
      </c>
      <c r="O306" s="27" t="b">
        <f>IF(COUNTIF($G$13:G306,G306)&gt;1,TRUE,FALSE)</f>
        <v>0</v>
      </c>
      <c r="P306" s="80" t="str">
        <f t="shared" si="48"/>
        <v/>
      </c>
      <c r="Q306" s="28">
        <f t="shared" si="42"/>
        <v>44166</v>
      </c>
      <c r="R306" s="27" t="b">
        <f t="shared" si="49"/>
        <v>0</v>
      </c>
      <c r="S306" s="4"/>
      <c r="T306" s="4"/>
    </row>
    <row r="307" spans="1:20" s="30" customFormat="1" x14ac:dyDescent="0.25">
      <c r="A307" s="19">
        <v>295</v>
      </c>
      <c r="B307" s="20"/>
      <c r="C307" s="1"/>
      <c r="D307" s="79"/>
      <c r="E307" s="1"/>
      <c r="F307" s="1"/>
      <c r="G307" s="20"/>
      <c r="H307" s="160" t="str">
        <f t="shared" si="43"/>
        <v/>
      </c>
      <c r="I307" s="27" t="b">
        <f t="shared" si="44"/>
        <v>0</v>
      </c>
      <c r="J307" s="80" t="str">
        <f t="shared" si="45"/>
        <v/>
      </c>
      <c r="K307" s="27" t="b">
        <f t="shared" si="40"/>
        <v>0</v>
      </c>
      <c r="L307" s="80" t="str">
        <f t="shared" si="46"/>
        <v/>
      </c>
      <c r="M307" s="27" t="b">
        <f t="shared" si="41"/>
        <v>0</v>
      </c>
      <c r="N307" s="80" t="str">
        <f t="shared" si="47"/>
        <v/>
      </c>
      <c r="O307" s="27" t="b">
        <f>IF(COUNTIF($G$13:G307,G307)&gt;1,TRUE,FALSE)</f>
        <v>0</v>
      </c>
      <c r="P307" s="80" t="str">
        <f t="shared" si="48"/>
        <v/>
      </c>
      <c r="Q307" s="28">
        <f t="shared" si="42"/>
        <v>44166</v>
      </c>
      <c r="R307" s="27" t="b">
        <f t="shared" si="49"/>
        <v>0</v>
      </c>
      <c r="S307" s="4"/>
      <c r="T307" s="4"/>
    </row>
    <row r="308" spans="1:20" s="30" customFormat="1" x14ac:dyDescent="0.25">
      <c r="A308" s="19">
        <v>296</v>
      </c>
      <c r="B308" s="20"/>
      <c r="C308" s="1"/>
      <c r="D308" s="79"/>
      <c r="E308" s="1"/>
      <c r="F308" s="1"/>
      <c r="G308" s="20"/>
      <c r="H308" s="160" t="str">
        <f t="shared" si="43"/>
        <v/>
      </c>
      <c r="I308" s="27" t="b">
        <f t="shared" si="44"/>
        <v>0</v>
      </c>
      <c r="J308" s="80" t="str">
        <f t="shared" si="45"/>
        <v/>
      </c>
      <c r="K308" s="27" t="b">
        <f t="shared" si="40"/>
        <v>0</v>
      </c>
      <c r="L308" s="80" t="str">
        <f t="shared" si="46"/>
        <v/>
      </c>
      <c r="M308" s="27" t="b">
        <f t="shared" si="41"/>
        <v>0</v>
      </c>
      <c r="N308" s="80" t="str">
        <f t="shared" si="47"/>
        <v/>
      </c>
      <c r="O308" s="27" t="b">
        <f>IF(COUNTIF($G$13:G308,G308)&gt;1,TRUE,FALSE)</f>
        <v>0</v>
      </c>
      <c r="P308" s="80" t="str">
        <f t="shared" si="48"/>
        <v/>
      </c>
      <c r="Q308" s="28">
        <f t="shared" si="42"/>
        <v>44166</v>
      </c>
      <c r="R308" s="27" t="b">
        <f t="shared" si="49"/>
        <v>0</v>
      </c>
      <c r="S308" s="4"/>
      <c r="T308" s="4"/>
    </row>
    <row r="309" spans="1:20" s="30" customFormat="1" x14ac:dyDescent="0.25">
      <c r="A309" s="19">
        <v>297</v>
      </c>
      <c r="B309" s="20"/>
      <c r="C309" s="1"/>
      <c r="D309" s="79"/>
      <c r="E309" s="1"/>
      <c r="F309" s="1"/>
      <c r="G309" s="20"/>
      <c r="H309" s="160" t="str">
        <f t="shared" si="43"/>
        <v/>
      </c>
      <c r="I309" s="27" t="b">
        <f t="shared" si="44"/>
        <v>0</v>
      </c>
      <c r="J309" s="80" t="str">
        <f t="shared" si="45"/>
        <v/>
      </c>
      <c r="K309" s="27" t="b">
        <f t="shared" si="40"/>
        <v>0</v>
      </c>
      <c r="L309" s="80" t="str">
        <f t="shared" si="46"/>
        <v/>
      </c>
      <c r="M309" s="27" t="b">
        <f t="shared" si="41"/>
        <v>0</v>
      </c>
      <c r="N309" s="80" t="str">
        <f t="shared" si="47"/>
        <v/>
      </c>
      <c r="O309" s="27" t="b">
        <f>IF(COUNTIF($G$13:G309,G309)&gt;1,TRUE,FALSE)</f>
        <v>0</v>
      </c>
      <c r="P309" s="80" t="str">
        <f t="shared" si="48"/>
        <v/>
      </c>
      <c r="Q309" s="28">
        <f t="shared" si="42"/>
        <v>44166</v>
      </c>
      <c r="R309" s="27" t="b">
        <f t="shared" si="49"/>
        <v>0</v>
      </c>
      <c r="S309" s="4"/>
      <c r="T309" s="4"/>
    </row>
    <row r="310" spans="1:20" s="30" customFormat="1" x14ac:dyDescent="0.25">
      <c r="A310" s="19">
        <v>298</v>
      </c>
      <c r="B310" s="20"/>
      <c r="C310" s="1"/>
      <c r="D310" s="79"/>
      <c r="E310" s="1"/>
      <c r="F310" s="1"/>
      <c r="G310" s="20"/>
      <c r="H310" s="160" t="str">
        <f t="shared" si="43"/>
        <v/>
      </c>
      <c r="I310" s="27" t="b">
        <f t="shared" si="44"/>
        <v>0</v>
      </c>
      <c r="J310" s="80" t="str">
        <f t="shared" si="45"/>
        <v/>
      </c>
      <c r="K310" s="27" t="b">
        <f t="shared" si="40"/>
        <v>0</v>
      </c>
      <c r="L310" s="80" t="str">
        <f t="shared" si="46"/>
        <v/>
      </c>
      <c r="M310" s="27" t="b">
        <f t="shared" si="41"/>
        <v>0</v>
      </c>
      <c r="N310" s="80" t="str">
        <f t="shared" si="47"/>
        <v/>
      </c>
      <c r="O310" s="27" t="b">
        <f>IF(COUNTIF($G$13:G310,G310)&gt;1,TRUE,FALSE)</f>
        <v>0</v>
      </c>
      <c r="P310" s="80" t="str">
        <f t="shared" si="48"/>
        <v/>
      </c>
      <c r="Q310" s="28">
        <f t="shared" si="42"/>
        <v>44166</v>
      </c>
      <c r="R310" s="27" t="b">
        <f t="shared" si="49"/>
        <v>0</v>
      </c>
      <c r="S310" s="4"/>
      <c r="T310" s="4"/>
    </row>
    <row r="311" spans="1:20" s="30" customFormat="1" x14ac:dyDescent="0.25">
      <c r="A311" s="19">
        <v>299</v>
      </c>
      <c r="B311" s="20"/>
      <c r="C311" s="1"/>
      <c r="D311" s="79"/>
      <c r="E311" s="1"/>
      <c r="F311" s="1"/>
      <c r="G311" s="20"/>
      <c r="H311" s="160" t="str">
        <f t="shared" si="43"/>
        <v/>
      </c>
      <c r="I311" s="27" t="b">
        <f t="shared" si="44"/>
        <v>0</v>
      </c>
      <c r="J311" s="80" t="str">
        <f t="shared" si="45"/>
        <v/>
      </c>
      <c r="K311" s="27" t="b">
        <f t="shared" si="40"/>
        <v>0</v>
      </c>
      <c r="L311" s="80" t="str">
        <f t="shared" si="46"/>
        <v/>
      </c>
      <c r="M311" s="27" t="b">
        <f t="shared" si="41"/>
        <v>0</v>
      </c>
      <c r="N311" s="80" t="str">
        <f t="shared" si="47"/>
        <v/>
      </c>
      <c r="O311" s="27" t="b">
        <f>IF(COUNTIF($G$13:G311,G311)&gt;1,TRUE,FALSE)</f>
        <v>0</v>
      </c>
      <c r="P311" s="80" t="str">
        <f t="shared" si="48"/>
        <v/>
      </c>
      <c r="Q311" s="28">
        <f t="shared" si="42"/>
        <v>44166</v>
      </c>
      <c r="R311" s="27" t="b">
        <f t="shared" si="49"/>
        <v>0</v>
      </c>
      <c r="S311" s="4"/>
      <c r="T311" s="4"/>
    </row>
    <row r="312" spans="1:20" s="30" customFormat="1" x14ac:dyDescent="0.25">
      <c r="A312" s="19">
        <v>300</v>
      </c>
      <c r="B312" s="20"/>
      <c r="C312" s="1"/>
      <c r="D312" s="79"/>
      <c r="E312" s="1"/>
      <c r="F312" s="1"/>
      <c r="G312" s="20"/>
      <c r="H312" s="160" t="str">
        <f t="shared" si="43"/>
        <v/>
      </c>
      <c r="I312" s="27" t="b">
        <f t="shared" si="44"/>
        <v>0</v>
      </c>
      <c r="J312" s="80" t="str">
        <f t="shared" si="45"/>
        <v/>
      </c>
      <c r="K312" s="27" t="b">
        <f t="shared" si="40"/>
        <v>0</v>
      </c>
      <c r="L312" s="80" t="str">
        <f t="shared" si="46"/>
        <v/>
      </c>
      <c r="M312" s="27" t="b">
        <f t="shared" si="41"/>
        <v>0</v>
      </c>
      <c r="N312" s="80" t="str">
        <f t="shared" si="47"/>
        <v/>
      </c>
      <c r="O312" s="27" t="b">
        <f>IF(COUNTIF($G$13:G312,G312)&gt;1,TRUE,FALSE)</f>
        <v>0</v>
      </c>
      <c r="P312" s="80" t="str">
        <f t="shared" si="48"/>
        <v/>
      </c>
      <c r="Q312" s="28">
        <f t="shared" si="42"/>
        <v>44166</v>
      </c>
      <c r="R312" s="27" t="b">
        <f t="shared" si="49"/>
        <v>0</v>
      </c>
      <c r="S312" s="4"/>
      <c r="T312" s="4"/>
    </row>
    <row r="313" spans="1:20" s="30" customFormat="1" x14ac:dyDescent="0.25">
      <c r="A313" s="19">
        <v>301</v>
      </c>
      <c r="B313" s="20"/>
      <c r="C313" s="1"/>
      <c r="D313" s="79"/>
      <c r="E313" s="1"/>
      <c r="F313" s="1"/>
      <c r="G313" s="20"/>
      <c r="H313" s="160" t="str">
        <f t="shared" si="43"/>
        <v/>
      </c>
      <c r="I313" s="27" t="b">
        <f t="shared" si="44"/>
        <v>0</v>
      </c>
      <c r="J313" s="80" t="str">
        <f t="shared" si="45"/>
        <v/>
      </c>
      <c r="K313" s="27" t="b">
        <f t="shared" si="40"/>
        <v>0</v>
      </c>
      <c r="L313" s="80" t="str">
        <f t="shared" si="46"/>
        <v/>
      </c>
      <c r="M313" s="27" t="b">
        <f t="shared" si="41"/>
        <v>0</v>
      </c>
      <c r="N313" s="80" t="str">
        <f t="shared" si="47"/>
        <v/>
      </c>
      <c r="O313" s="27" t="b">
        <f>IF(COUNTIF($G$13:G313,G313)&gt;1,TRUE,FALSE)</f>
        <v>0</v>
      </c>
      <c r="P313" s="80" t="str">
        <f t="shared" si="48"/>
        <v/>
      </c>
      <c r="Q313" s="28">
        <f t="shared" si="42"/>
        <v>44166</v>
      </c>
      <c r="R313" s="27" t="b">
        <f t="shared" si="49"/>
        <v>0</v>
      </c>
      <c r="S313" s="4"/>
      <c r="T313" s="4"/>
    </row>
    <row r="314" spans="1:20" s="30" customFormat="1" x14ac:dyDescent="0.25">
      <c r="A314" s="19">
        <v>302</v>
      </c>
      <c r="B314" s="20"/>
      <c r="C314" s="1"/>
      <c r="D314" s="79"/>
      <c r="E314" s="1"/>
      <c r="F314" s="1"/>
      <c r="G314" s="20"/>
      <c r="H314" s="160" t="str">
        <f t="shared" si="43"/>
        <v/>
      </c>
      <c r="I314" s="27" t="b">
        <f t="shared" si="44"/>
        <v>0</v>
      </c>
      <c r="J314" s="80" t="str">
        <f t="shared" si="45"/>
        <v/>
      </c>
      <c r="K314" s="27" t="b">
        <f t="shared" si="40"/>
        <v>0</v>
      </c>
      <c r="L314" s="80" t="str">
        <f t="shared" si="46"/>
        <v/>
      </c>
      <c r="M314" s="27" t="b">
        <f t="shared" si="41"/>
        <v>0</v>
      </c>
      <c r="N314" s="80" t="str">
        <f t="shared" si="47"/>
        <v/>
      </c>
      <c r="O314" s="27" t="b">
        <f>IF(COUNTIF($G$13:G314,G314)&gt;1,TRUE,FALSE)</f>
        <v>0</v>
      </c>
      <c r="P314" s="80" t="str">
        <f t="shared" si="48"/>
        <v/>
      </c>
      <c r="Q314" s="28">
        <f t="shared" si="42"/>
        <v>44166</v>
      </c>
      <c r="R314" s="27" t="b">
        <f t="shared" si="49"/>
        <v>0</v>
      </c>
      <c r="S314" s="4"/>
      <c r="T314" s="4"/>
    </row>
    <row r="315" spans="1:20" s="30" customFormat="1" x14ac:dyDescent="0.25">
      <c r="A315" s="19">
        <v>303</v>
      </c>
      <c r="B315" s="20"/>
      <c r="C315" s="1"/>
      <c r="D315" s="79"/>
      <c r="E315" s="1"/>
      <c r="F315" s="1"/>
      <c r="G315" s="20"/>
      <c r="H315" s="160" t="str">
        <f t="shared" si="43"/>
        <v/>
      </c>
      <c r="I315" s="27" t="b">
        <f t="shared" si="44"/>
        <v>0</v>
      </c>
      <c r="J315" s="80" t="str">
        <f t="shared" si="45"/>
        <v/>
      </c>
      <c r="K315" s="27" t="b">
        <f t="shared" si="40"/>
        <v>0</v>
      </c>
      <c r="L315" s="80" t="str">
        <f t="shared" si="46"/>
        <v/>
      </c>
      <c r="M315" s="27" t="b">
        <f t="shared" si="41"/>
        <v>0</v>
      </c>
      <c r="N315" s="80" t="str">
        <f t="shared" si="47"/>
        <v/>
      </c>
      <c r="O315" s="27" t="b">
        <f>IF(COUNTIF($G$13:G315,G315)&gt;1,TRUE,FALSE)</f>
        <v>0</v>
      </c>
      <c r="P315" s="80" t="str">
        <f t="shared" si="48"/>
        <v/>
      </c>
      <c r="Q315" s="28">
        <f t="shared" si="42"/>
        <v>44166</v>
      </c>
      <c r="R315" s="27" t="b">
        <f t="shared" si="49"/>
        <v>0</v>
      </c>
      <c r="S315" s="4"/>
      <c r="T315" s="4"/>
    </row>
    <row r="316" spans="1:20" s="30" customFormat="1" x14ac:dyDescent="0.25">
      <c r="A316" s="19">
        <v>304</v>
      </c>
      <c r="B316" s="20"/>
      <c r="C316" s="1"/>
      <c r="D316" s="79"/>
      <c r="E316" s="1"/>
      <c r="F316" s="1"/>
      <c r="G316" s="20"/>
      <c r="H316" s="160" t="str">
        <f t="shared" si="43"/>
        <v/>
      </c>
      <c r="I316" s="27" t="b">
        <f t="shared" si="44"/>
        <v>0</v>
      </c>
      <c r="J316" s="80" t="str">
        <f t="shared" si="45"/>
        <v/>
      </c>
      <c r="K316" s="27" t="b">
        <f t="shared" si="40"/>
        <v>0</v>
      </c>
      <c r="L316" s="80" t="str">
        <f t="shared" si="46"/>
        <v/>
      </c>
      <c r="M316" s="27" t="b">
        <f t="shared" si="41"/>
        <v>0</v>
      </c>
      <c r="N316" s="80" t="str">
        <f t="shared" si="47"/>
        <v/>
      </c>
      <c r="O316" s="27" t="b">
        <f>IF(COUNTIF($G$13:G316,G316)&gt;1,TRUE,FALSE)</f>
        <v>0</v>
      </c>
      <c r="P316" s="80" t="str">
        <f t="shared" si="48"/>
        <v/>
      </c>
      <c r="Q316" s="28">
        <f t="shared" si="42"/>
        <v>44166</v>
      </c>
      <c r="R316" s="27" t="b">
        <f t="shared" si="49"/>
        <v>0</v>
      </c>
      <c r="S316" s="4"/>
      <c r="T316" s="4"/>
    </row>
    <row r="317" spans="1:20" s="30" customFormat="1" x14ac:dyDescent="0.25">
      <c r="A317" s="19">
        <v>305</v>
      </c>
      <c r="B317" s="20"/>
      <c r="C317" s="1"/>
      <c r="D317" s="79"/>
      <c r="E317" s="1"/>
      <c r="F317" s="1"/>
      <c r="G317" s="20"/>
      <c r="H317" s="160" t="str">
        <f t="shared" si="43"/>
        <v/>
      </c>
      <c r="I317" s="27" t="b">
        <f t="shared" si="44"/>
        <v>0</v>
      </c>
      <c r="J317" s="80" t="str">
        <f t="shared" si="45"/>
        <v/>
      </c>
      <c r="K317" s="27" t="b">
        <f t="shared" si="40"/>
        <v>0</v>
      </c>
      <c r="L317" s="80" t="str">
        <f t="shared" si="46"/>
        <v/>
      </c>
      <c r="M317" s="27" t="b">
        <f t="shared" si="41"/>
        <v>0</v>
      </c>
      <c r="N317" s="80" t="str">
        <f t="shared" si="47"/>
        <v/>
      </c>
      <c r="O317" s="27" t="b">
        <f>IF(COUNTIF($G$13:G317,G317)&gt;1,TRUE,FALSE)</f>
        <v>0</v>
      </c>
      <c r="P317" s="80" t="str">
        <f t="shared" si="48"/>
        <v/>
      </c>
      <c r="Q317" s="28">
        <f t="shared" si="42"/>
        <v>44166</v>
      </c>
      <c r="R317" s="27" t="b">
        <f t="shared" si="49"/>
        <v>0</v>
      </c>
      <c r="S317" s="4"/>
      <c r="T317" s="4"/>
    </row>
    <row r="318" spans="1:20" s="30" customFormat="1" x14ac:dyDescent="0.25">
      <c r="A318" s="19">
        <v>306</v>
      </c>
      <c r="B318" s="20"/>
      <c r="C318" s="1"/>
      <c r="D318" s="79"/>
      <c r="E318" s="1"/>
      <c r="F318" s="1"/>
      <c r="G318" s="20"/>
      <c r="H318" s="160" t="str">
        <f t="shared" si="43"/>
        <v/>
      </c>
      <c r="I318" s="27" t="b">
        <f t="shared" si="44"/>
        <v>0</v>
      </c>
      <c r="J318" s="80" t="str">
        <f t="shared" si="45"/>
        <v/>
      </c>
      <c r="K318" s="27" t="b">
        <f t="shared" si="40"/>
        <v>0</v>
      </c>
      <c r="L318" s="80" t="str">
        <f t="shared" si="46"/>
        <v/>
      </c>
      <c r="M318" s="27" t="b">
        <f t="shared" si="41"/>
        <v>0</v>
      </c>
      <c r="N318" s="80" t="str">
        <f t="shared" si="47"/>
        <v/>
      </c>
      <c r="O318" s="27" t="b">
        <f>IF(COUNTIF($G$13:G318,G318)&gt;1,TRUE,FALSE)</f>
        <v>0</v>
      </c>
      <c r="P318" s="80" t="str">
        <f t="shared" si="48"/>
        <v/>
      </c>
      <c r="Q318" s="28">
        <f t="shared" si="42"/>
        <v>44166</v>
      </c>
      <c r="R318" s="27" t="b">
        <f t="shared" si="49"/>
        <v>0</v>
      </c>
      <c r="S318" s="4"/>
      <c r="T318" s="4"/>
    </row>
    <row r="319" spans="1:20" s="30" customFormat="1" x14ac:dyDescent="0.25">
      <c r="A319" s="19">
        <v>307</v>
      </c>
      <c r="B319" s="20"/>
      <c r="C319" s="1"/>
      <c r="D319" s="79"/>
      <c r="E319" s="1"/>
      <c r="F319" s="1"/>
      <c r="G319" s="20"/>
      <c r="H319" s="160" t="str">
        <f t="shared" si="43"/>
        <v/>
      </c>
      <c r="I319" s="27" t="b">
        <f t="shared" si="44"/>
        <v>0</v>
      </c>
      <c r="J319" s="80" t="str">
        <f t="shared" si="45"/>
        <v/>
      </c>
      <c r="K319" s="27" t="b">
        <f t="shared" si="40"/>
        <v>0</v>
      </c>
      <c r="L319" s="80" t="str">
        <f t="shared" si="46"/>
        <v/>
      </c>
      <c r="M319" s="27" t="b">
        <f t="shared" si="41"/>
        <v>0</v>
      </c>
      <c r="N319" s="80" t="str">
        <f t="shared" si="47"/>
        <v/>
      </c>
      <c r="O319" s="27" t="b">
        <f>IF(COUNTIF($G$13:G319,G319)&gt;1,TRUE,FALSE)</f>
        <v>0</v>
      </c>
      <c r="P319" s="80" t="str">
        <f t="shared" si="48"/>
        <v/>
      </c>
      <c r="Q319" s="28">
        <f t="shared" si="42"/>
        <v>44166</v>
      </c>
      <c r="R319" s="27" t="b">
        <f t="shared" si="49"/>
        <v>0</v>
      </c>
      <c r="S319" s="4"/>
      <c r="T319" s="4"/>
    </row>
    <row r="320" spans="1:20" s="30" customFormat="1" x14ac:dyDescent="0.25">
      <c r="A320" s="19">
        <v>308</v>
      </c>
      <c r="B320" s="20"/>
      <c r="C320" s="1"/>
      <c r="D320" s="79"/>
      <c r="E320" s="1"/>
      <c r="F320" s="1"/>
      <c r="G320" s="20"/>
      <c r="H320" s="160" t="str">
        <f t="shared" si="43"/>
        <v/>
      </c>
      <c r="I320" s="27" t="b">
        <f t="shared" si="44"/>
        <v>0</v>
      </c>
      <c r="J320" s="80" t="str">
        <f t="shared" si="45"/>
        <v/>
      </c>
      <c r="K320" s="27" t="b">
        <f t="shared" si="40"/>
        <v>0</v>
      </c>
      <c r="L320" s="80" t="str">
        <f t="shared" si="46"/>
        <v/>
      </c>
      <c r="M320" s="27" t="b">
        <f t="shared" si="41"/>
        <v>0</v>
      </c>
      <c r="N320" s="80" t="str">
        <f t="shared" si="47"/>
        <v/>
      </c>
      <c r="O320" s="27" t="b">
        <f>IF(COUNTIF($G$13:G320,G320)&gt;1,TRUE,FALSE)</f>
        <v>0</v>
      </c>
      <c r="P320" s="80" t="str">
        <f t="shared" si="48"/>
        <v/>
      </c>
      <c r="Q320" s="28">
        <f t="shared" si="42"/>
        <v>44166</v>
      </c>
      <c r="R320" s="27" t="b">
        <f t="shared" si="49"/>
        <v>0</v>
      </c>
      <c r="S320" s="4"/>
      <c r="T320" s="4"/>
    </row>
    <row r="321" spans="1:20" s="30" customFormat="1" x14ac:dyDescent="0.25">
      <c r="A321" s="19">
        <v>309</v>
      </c>
      <c r="B321" s="20"/>
      <c r="C321" s="1"/>
      <c r="D321" s="79"/>
      <c r="E321" s="1"/>
      <c r="F321" s="1"/>
      <c r="G321" s="20"/>
      <c r="H321" s="160" t="str">
        <f t="shared" si="43"/>
        <v/>
      </c>
      <c r="I321" s="27" t="b">
        <f t="shared" si="44"/>
        <v>0</v>
      </c>
      <c r="J321" s="80" t="str">
        <f t="shared" si="45"/>
        <v/>
      </c>
      <c r="K321" s="27" t="b">
        <f t="shared" si="40"/>
        <v>0</v>
      </c>
      <c r="L321" s="80" t="str">
        <f t="shared" si="46"/>
        <v/>
      </c>
      <c r="M321" s="27" t="b">
        <f t="shared" si="41"/>
        <v>0</v>
      </c>
      <c r="N321" s="80" t="str">
        <f t="shared" si="47"/>
        <v/>
      </c>
      <c r="O321" s="27" t="b">
        <f>IF(COUNTIF($G$13:G321,G321)&gt;1,TRUE,FALSE)</f>
        <v>0</v>
      </c>
      <c r="P321" s="80" t="str">
        <f t="shared" si="48"/>
        <v/>
      </c>
      <c r="Q321" s="28">
        <f t="shared" si="42"/>
        <v>44166</v>
      </c>
      <c r="R321" s="27" t="b">
        <f t="shared" si="49"/>
        <v>0</v>
      </c>
      <c r="S321" s="4"/>
      <c r="T321" s="4"/>
    </row>
    <row r="322" spans="1:20" s="30" customFormat="1" x14ac:dyDescent="0.25">
      <c r="A322" s="19">
        <v>310</v>
      </c>
      <c r="B322" s="20"/>
      <c r="C322" s="1"/>
      <c r="D322" s="79"/>
      <c r="E322" s="1"/>
      <c r="F322" s="1"/>
      <c r="G322" s="20"/>
      <c r="H322" s="160" t="str">
        <f t="shared" si="43"/>
        <v/>
      </c>
      <c r="I322" s="27" t="b">
        <f t="shared" si="44"/>
        <v>0</v>
      </c>
      <c r="J322" s="80" t="str">
        <f t="shared" si="45"/>
        <v/>
      </c>
      <c r="K322" s="27" t="b">
        <f t="shared" si="40"/>
        <v>0</v>
      </c>
      <c r="L322" s="80" t="str">
        <f t="shared" si="46"/>
        <v/>
      </c>
      <c r="M322" s="27" t="b">
        <f t="shared" si="41"/>
        <v>0</v>
      </c>
      <c r="N322" s="80" t="str">
        <f t="shared" si="47"/>
        <v/>
      </c>
      <c r="O322" s="27" t="b">
        <f>IF(COUNTIF($G$13:G322,G322)&gt;1,TRUE,FALSE)</f>
        <v>0</v>
      </c>
      <c r="P322" s="80" t="str">
        <f t="shared" si="48"/>
        <v/>
      </c>
      <c r="Q322" s="28">
        <f t="shared" si="42"/>
        <v>44166</v>
      </c>
      <c r="R322" s="27" t="b">
        <f t="shared" si="49"/>
        <v>0</v>
      </c>
      <c r="S322" s="4"/>
      <c r="T322" s="4"/>
    </row>
    <row r="323" spans="1:20" s="30" customFormat="1" x14ac:dyDescent="0.25">
      <c r="A323" s="19">
        <v>311</v>
      </c>
      <c r="B323" s="20"/>
      <c r="C323" s="1"/>
      <c r="D323" s="79"/>
      <c r="E323" s="1"/>
      <c r="F323" s="1"/>
      <c r="G323" s="20"/>
      <c r="H323" s="160" t="str">
        <f t="shared" si="43"/>
        <v/>
      </c>
      <c r="I323" s="27" t="b">
        <f t="shared" si="44"/>
        <v>0</v>
      </c>
      <c r="J323" s="80" t="str">
        <f t="shared" si="45"/>
        <v/>
      </c>
      <c r="K323" s="27" t="b">
        <f t="shared" si="40"/>
        <v>0</v>
      </c>
      <c r="L323" s="80" t="str">
        <f t="shared" si="46"/>
        <v/>
      </c>
      <c r="M323" s="27" t="b">
        <f t="shared" si="41"/>
        <v>0</v>
      </c>
      <c r="N323" s="80" t="str">
        <f t="shared" si="47"/>
        <v/>
      </c>
      <c r="O323" s="27" t="b">
        <f>IF(COUNTIF($G$13:G323,G323)&gt;1,TRUE,FALSE)</f>
        <v>0</v>
      </c>
      <c r="P323" s="80" t="str">
        <f t="shared" si="48"/>
        <v/>
      </c>
      <c r="Q323" s="28">
        <f t="shared" si="42"/>
        <v>44166</v>
      </c>
      <c r="R323" s="27" t="b">
        <f t="shared" si="49"/>
        <v>0</v>
      </c>
      <c r="S323" s="4"/>
      <c r="T323" s="4"/>
    </row>
    <row r="324" spans="1:20" s="30" customFormat="1" x14ac:dyDescent="0.25">
      <c r="A324" s="19">
        <v>312</v>
      </c>
      <c r="B324" s="20"/>
      <c r="C324" s="1"/>
      <c r="D324" s="79"/>
      <c r="E324" s="1"/>
      <c r="F324" s="1"/>
      <c r="G324" s="20"/>
      <c r="H324" s="160" t="str">
        <f t="shared" si="43"/>
        <v/>
      </c>
      <c r="I324" s="27" t="b">
        <f t="shared" si="44"/>
        <v>0</v>
      </c>
      <c r="J324" s="80" t="str">
        <f t="shared" si="45"/>
        <v/>
      </c>
      <c r="K324" s="27" t="b">
        <f t="shared" si="40"/>
        <v>0</v>
      </c>
      <c r="L324" s="80" t="str">
        <f t="shared" si="46"/>
        <v/>
      </c>
      <c r="M324" s="27" t="b">
        <f t="shared" si="41"/>
        <v>0</v>
      </c>
      <c r="N324" s="80" t="str">
        <f t="shared" si="47"/>
        <v/>
      </c>
      <c r="O324" s="27" t="b">
        <f>IF(COUNTIF($G$13:G324,G324)&gt;1,TRUE,FALSE)</f>
        <v>0</v>
      </c>
      <c r="P324" s="80" t="str">
        <f t="shared" si="48"/>
        <v/>
      </c>
      <c r="Q324" s="28">
        <f t="shared" si="42"/>
        <v>44166</v>
      </c>
      <c r="R324" s="27" t="b">
        <f t="shared" si="49"/>
        <v>0</v>
      </c>
      <c r="S324" s="4"/>
      <c r="T324" s="4"/>
    </row>
    <row r="325" spans="1:20" s="30" customFormat="1" x14ac:dyDescent="0.25">
      <c r="A325" s="19">
        <v>313</v>
      </c>
      <c r="B325" s="20"/>
      <c r="C325" s="1"/>
      <c r="D325" s="79"/>
      <c r="E325" s="1"/>
      <c r="F325" s="1"/>
      <c r="G325" s="20"/>
      <c r="H325" s="160" t="str">
        <f t="shared" si="43"/>
        <v/>
      </c>
      <c r="I325" s="27" t="b">
        <f t="shared" si="44"/>
        <v>0</v>
      </c>
      <c r="J325" s="80" t="str">
        <f t="shared" si="45"/>
        <v/>
      </c>
      <c r="K325" s="27" t="b">
        <f t="shared" si="40"/>
        <v>0</v>
      </c>
      <c r="L325" s="80" t="str">
        <f t="shared" si="46"/>
        <v/>
      </c>
      <c r="M325" s="27" t="b">
        <f t="shared" si="41"/>
        <v>0</v>
      </c>
      <c r="N325" s="80" t="str">
        <f t="shared" si="47"/>
        <v/>
      </c>
      <c r="O325" s="27" t="b">
        <f>IF(COUNTIF($G$13:G325,G325)&gt;1,TRUE,FALSE)</f>
        <v>0</v>
      </c>
      <c r="P325" s="80" t="str">
        <f t="shared" si="48"/>
        <v/>
      </c>
      <c r="Q325" s="28">
        <f t="shared" si="42"/>
        <v>44166</v>
      </c>
      <c r="R325" s="27" t="b">
        <f t="shared" si="49"/>
        <v>0</v>
      </c>
      <c r="S325" s="4"/>
      <c r="T325" s="4"/>
    </row>
    <row r="326" spans="1:20" s="30" customFormat="1" x14ac:dyDescent="0.25">
      <c r="A326" s="19">
        <v>314</v>
      </c>
      <c r="B326" s="20"/>
      <c r="C326" s="1"/>
      <c r="D326" s="79"/>
      <c r="E326" s="1"/>
      <c r="F326" s="1"/>
      <c r="G326" s="20"/>
      <c r="H326" s="160" t="str">
        <f t="shared" si="43"/>
        <v/>
      </c>
      <c r="I326" s="27" t="b">
        <f t="shared" si="44"/>
        <v>0</v>
      </c>
      <c r="J326" s="80" t="str">
        <f t="shared" si="45"/>
        <v/>
      </c>
      <c r="K326" s="27" t="b">
        <f t="shared" si="40"/>
        <v>0</v>
      </c>
      <c r="L326" s="80" t="str">
        <f t="shared" si="46"/>
        <v/>
      </c>
      <c r="M326" s="27" t="b">
        <f t="shared" si="41"/>
        <v>0</v>
      </c>
      <c r="N326" s="80" t="str">
        <f t="shared" si="47"/>
        <v/>
      </c>
      <c r="O326" s="27" t="b">
        <f>IF(COUNTIF($G$13:G326,G326)&gt;1,TRUE,FALSE)</f>
        <v>0</v>
      </c>
      <c r="P326" s="80" t="str">
        <f t="shared" si="48"/>
        <v/>
      </c>
      <c r="Q326" s="28">
        <f t="shared" si="42"/>
        <v>44166</v>
      </c>
      <c r="R326" s="27" t="b">
        <f t="shared" si="49"/>
        <v>0</v>
      </c>
      <c r="S326" s="4"/>
      <c r="T326" s="4"/>
    </row>
    <row r="327" spans="1:20" s="30" customFormat="1" x14ac:dyDescent="0.25">
      <c r="A327" s="19">
        <v>315</v>
      </c>
      <c r="B327" s="20"/>
      <c r="C327" s="1"/>
      <c r="D327" s="79"/>
      <c r="E327" s="1"/>
      <c r="F327" s="1"/>
      <c r="G327" s="20"/>
      <c r="H327" s="160" t="str">
        <f t="shared" si="43"/>
        <v/>
      </c>
      <c r="I327" s="27" t="b">
        <f t="shared" si="44"/>
        <v>0</v>
      </c>
      <c r="J327" s="80" t="str">
        <f t="shared" si="45"/>
        <v/>
      </c>
      <c r="K327" s="27" t="b">
        <f t="shared" si="40"/>
        <v>0</v>
      </c>
      <c r="L327" s="80" t="str">
        <f t="shared" si="46"/>
        <v/>
      </c>
      <c r="M327" s="27" t="b">
        <f t="shared" si="41"/>
        <v>0</v>
      </c>
      <c r="N327" s="80" t="str">
        <f t="shared" si="47"/>
        <v/>
      </c>
      <c r="O327" s="27" t="b">
        <f>IF(COUNTIF($G$13:G327,G327)&gt;1,TRUE,FALSE)</f>
        <v>0</v>
      </c>
      <c r="P327" s="80" t="str">
        <f t="shared" si="48"/>
        <v/>
      </c>
      <c r="Q327" s="28">
        <f t="shared" si="42"/>
        <v>44166</v>
      </c>
      <c r="R327" s="27" t="b">
        <f t="shared" si="49"/>
        <v>0</v>
      </c>
      <c r="S327" s="4"/>
      <c r="T327" s="4"/>
    </row>
    <row r="328" spans="1:20" s="30" customFormat="1" x14ac:dyDescent="0.25">
      <c r="A328" s="19">
        <v>316</v>
      </c>
      <c r="B328" s="20"/>
      <c r="C328" s="1"/>
      <c r="D328" s="79"/>
      <c r="E328" s="1"/>
      <c r="F328" s="1"/>
      <c r="G328" s="20"/>
      <c r="H328" s="160" t="str">
        <f t="shared" si="43"/>
        <v/>
      </c>
      <c r="I328" s="27" t="b">
        <f t="shared" si="44"/>
        <v>0</v>
      </c>
      <c r="J328" s="80" t="str">
        <f t="shared" si="45"/>
        <v/>
      </c>
      <c r="K328" s="27" t="b">
        <f t="shared" si="40"/>
        <v>0</v>
      </c>
      <c r="L328" s="80" t="str">
        <f t="shared" si="46"/>
        <v/>
      </c>
      <c r="M328" s="27" t="b">
        <f t="shared" si="41"/>
        <v>0</v>
      </c>
      <c r="N328" s="80" t="str">
        <f t="shared" si="47"/>
        <v/>
      </c>
      <c r="O328" s="27" t="b">
        <f>IF(COUNTIF($G$13:G328,G328)&gt;1,TRUE,FALSE)</f>
        <v>0</v>
      </c>
      <c r="P328" s="80" t="str">
        <f t="shared" si="48"/>
        <v/>
      </c>
      <c r="Q328" s="28">
        <f t="shared" si="42"/>
        <v>44166</v>
      </c>
      <c r="R328" s="27" t="b">
        <f t="shared" si="49"/>
        <v>0</v>
      </c>
      <c r="S328" s="4"/>
      <c r="T328" s="4"/>
    </row>
    <row r="329" spans="1:20" s="30" customFormat="1" x14ac:dyDescent="0.25">
      <c r="A329" s="19">
        <v>317</v>
      </c>
      <c r="B329" s="20"/>
      <c r="C329" s="1"/>
      <c r="D329" s="79"/>
      <c r="E329" s="1"/>
      <c r="F329" s="1"/>
      <c r="G329" s="20"/>
      <c r="H329" s="160" t="str">
        <f t="shared" si="43"/>
        <v/>
      </c>
      <c r="I329" s="27" t="b">
        <f t="shared" si="44"/>
        <v>0</v>
      </c>
      <c r="J329" s="80" t="str">
        <f t="shared" si="45"/>
        <v/>
      </c>
      <c r="K329" s="27" t="b">
        <f t="shared" si="40"/>
        <v>0</v>
      </c>
      <c r="L329" s="80" t="str">
        <f t="shared" si="46"/>
        <v/>
      </c>
      <c r="M329" s="27" t="b">
        <f t="shared" si="41"/>
        <v>0</v>
      </c>
      <c r="N329" s="80" t="str">
        <f t="shared" si="47"/>
        <v/>
      </c>
      <c r="O329" s="27" t="b">
        <f>IF(COUNTIF($G$13:G329,G329)&gt;1,TRUE,FALSE)</f>
        <v>0</v>
      </c>
      <c r="P329" s="80" t="str">
        <f t="shared" si="48"/>
        <v/>
      </c>
      <c r="Q329" s="28">
        <f t="shared" si="42"/>
        <v>44166</v>
      </c>
      <c r="R329" s="27" t="b">
        <f t="shared" si="49"/>
        <v>0</v>
      </c>
      <c r="S329" s="4"/>
      <c r="T329" s="4"/>
    </row>
    <row r="330" spans="1:20" s="30" customFormat="1" x14ac:dyDescent="0.25">
      <c r="A330" s="19">
        <v>318</v>
      </c>
      <c r="B330" s="20"/>
      <c r="C330" s="1"/>
      <c r="D330" s="79"/>
      <c r="E330" s="1"/>
      <c r="F330" s="1"/>
      <c r="G330" s="20"/>
      <c r="H330" s="160" t="str">
        <f t="shared" si="43"/>
        <v/>
      </c>
      <c r="I330" s="27" t="b">
        <f t="shared" si="44"/>
        <v>0</v>
      </c>
      <c r="J330" s="80" t="str">
        <f t="shared" si="45"/>
        <v/>
      </c>
      <c r="K330" s="27" t="b">
        <f t="shared" si="40"/>
        <v>0</v>
      </c>
      <c r="L330" s="80" t="str">
        <f t="shared" si="46"/>
        <v/>
      </c>
      <c r="M330" s="27" t="b">
        <f t="shared" si="41"/>
        <v>0</v>
      </c>
      <c r="N330" s="80" t="str">
        <f t="shared" si="47"/>
        <v/>
      </c>
      <c r="O330" s="27" t="b">
        <f>IF(COUNTIF($G$13:G330,G330)&gt;1,TRUE,FALSE)</f>
        <v>0</v>
      </c>
      <c r="P330" s="80" t="str">
        <f t="shared" si="48"/>
        <v/>
      </c>
      <c r="Q330" s="28">
        <f t="shared" si="42"/>
        <v>44166</v>
      </c>
      <c r="R330" s="27" t="b">
        <f t="shared" si="49"/>
        <v>0</v>
      </c>
      <c r="S330" s="4"/>
      <c r="T330" s="4"/>
    </row>
    <row r="331" spans="1:20" s="30" customFormat="1" x14ac:dyDescent="0.25">
      <c r="A331" s="19">
        <v>319</v>
      </c>
      <c r="B331" s="20"/>
      <c r="C331" s="1"/>
      <c r="D331" s="79"/>
      <c r="E331" s="1"/>
      <c r="F331" s="1"/>
      <c r="G331" s="20"/>
      <c r="H331" s="160" t="str">
        <f t="shared" si="43"/>
        <v/>
      </c>
      <c r="I331" s="27" t="b">
        <f t="shared" si="44"/>
        <v>0</v>
      </c>
      <c r="J331" s="80" t="str">
        <f t="shared" si="45"/>
        <v/>
      </c>
      <c r="K331" s="27" t="b">
        <f t="shared" si="40"/>
        <v>0</v>
      </c>
      <c r="L331" s="80" t="str">
        <f t="shared" si="46"/>
        <v/>
      </c>
      <c r="M331" s="27" t="b">
        <f t="shared" si="41"/>
        <v>0</v>
      </c>
      <c r="N331" s="80" t="str">
        <f t="shared" si="47"/>
        <v/>
      </c>
      <c r="O331" s="27" t="b">
        <f>IF(COUNTIF($G$13:G331,G331)&gt;1,TRUE,FALSE)</f>
        <v>0</v>
      </c>
      <c r="P331" s="80" t="str">
        <f t="shared" si="48"/>
        <v/>
      </c>
      <c r="Q331" s="28">
        <f t="shared" si="42"/>
        <v>44166</v>
      </c>
      <c r="R331" s="27" t="b">
        <f t="shared" si="49"/>
        <v>0</v>
      </c>
      <c r="S331" s="4"/>
      <c r="T331" s="4"/>
    </row>
    <row r="332" spans="1:20" s="30" customFormat="1" x14ac:dyDescent="0.25">
      <c r="A332" s="19">
        <v>320</v>
      </c>
      <c r="B332" s="20"/>
      <c r="C332" s="1"/>
      <c r="D332" s="79"/>
      <c r="E332" s="1"/>
      <c r="F332" s="1"/>
      <c r="G332" s="20"/>
      <c r="H332" s="160" t="str">
        <f t="shared" si="43"/>
        <v/>
      </c>
      <c r="I332" s="27" t="b">
        <f t="shared" si="44"/>
        <v>0</v>
      </c>
      <c r="J332" s="80" t="str">
        <f t="shared" si="45"/>
        <v/>
      </c>
      <c r="K332" s="27" t="b">
        <f t="shared" si="40"/>
        <v>0</v>
      </c>
      <c r="L332" s="80" t="str">
        <f t="shared" si="46"/>
        <v/>
      </c>
      <c r="M332" s="27" t="b">
        <f t="shared" si="41"/>
        <v>0</v>
      </c>
      <c r="N332" s="80" t="str">
        <f t="shared" si="47"/>
        <v/>
      </c>
      <c r="O332" s="27" t="b">
        <f>IF(COUNTIF($G$13:G332,G332)&gt;1,TRUE,FALSE)</f>
        <v>0</v>
      </c>
      <c r="P332" s="80" t="str">
        <f t="shared" si="48"/>
        <v/>
      </c>
      <c r="Q332" s="28">
        <f t="shared" si="42"/>
        <v>44166</v>
      </c>
      <c r="R332" s="27" t="b">
        <f t="shared" si="49"/>
        <v>0</v>
      </c>
      <c r="S332" s="4"/>
      <c r="T332" s="4"/>
    </row>
    <row r="333" spans="1:20" s="30" customFormat="1" x14ac:dyDescent="0.25">
      <c r="A333" s="19">
        <v>321</v>
      </c>
      <c r="B333" s="20"/>
      <c r="C333" s="1"/>
      <c r="D333" s="79"/>
      <c r="E333" s="1"/>
      <c r="F333" s="1"/>
      <c r="G333" s="20"/>
      <c r="H333" s="160" t="str">
        <f t="shared" si="43"/>
        <v/>
      </c>
      <c r="I333" s="27" t="b">
        <f t="shared" si="44"/>
        <v>0</v>
      </c>
      <c r="J333" s="80" t="str">
        <f t="shared" si="45"/>
        <v/>
      </c>
      <c r="K333" s="27" t="b">
        <f t="shared" ref="K333:K396" si="50">AND(IFERROR(MATCH(D333,TblNivåValTExt,0)=4,FALSE),COUNTA(E333:F333)&gt;1,OR(E333&lt;=$I$9,F333&lt;=$I$9))</f>
        <v>0</v>
      </c>
      <c r="L333" s="80" t="str">
        <f t="shared" si="46"/>
        <v/>
      </c>
      <c r="M333" s="27" t="b">
        <f t="shared" ref="M333:M396" si="51">IF(AND(G333&lt;&gt;"",F333=""),TRUE,FALSE)</f>
        <v>0</v>
      </c>
      <c r="N333" s="80" t="str">
        <f t="shared" si="47"/>
        <v/>
      </c>
      <c r="O333" s="27" t="b">
        <f>IF(COUNTIF($G$13:G333,G333)&gt;1,TRUE,FALSE)</f>
        <v>0</v>
      </c>
      <c r="P333" s="80" t="str">
        <f t="shared" si="48"/>
        <v/>
      </c>
      <c r="Q333" s="28">
        <f t="shared" ref="Q333:Q396" si="52">MAX(E333,$M$8)</f>
        <v>44166</v>
      </c>
      <c r="R333" s="27" t="b">
        <f t="shared" si="49"/>
        <v>0</v>
      </c>
      <c r="S333" s="4"/>
      <c r="T333" s="4"/>
    </row>
    <row r="334" spans="1:20" s="30" customFormat="1" x14ac:dyDescent="0.25">
      <c r="A334" s="19">
        <v>322</v>
      </c>
      <c r="B334" s="20"/>
      <c r="C334" s="1"/>
      <c r="D334" s="79"/>
      <c r="E334" s="1"/>
      <c r="F334" s="1"/>
      <c r="G334" s="20"/>
      <c r="H334" s="160" t="str">
        <f t="shared" ref="H334:H397" si="53">IF(I334,J334&amp;". ","")&amp;IF(K334,L334&amp;". ","")&amp;IF(O334,P334&amp;". ","")&amp;IF(M334,N334&amp;". ","")</f>
        <v/>
      </c>
      <c r="I334" s="27" t="b">
        <f t="shared" ref="I334:I397" si="54">AND((E334+F334)&gt;0,OR(E334&lt;$M$6,F334&gt;$N$6))</f>
        <v>0</v>
      </c>
      <c r="J334" s="80" t="str">
        <f t="shared" ref="J334:J397" si="55">IF(I334,J$11,"")</f>
        <v/>
      </c>
      <c r="K334" s="27" t="b">
        <f t="shared" si="50"/>
        <v>0</v>
      </c>
      <c r="L334" s="80" t="str">
        <f t="shared" ref="L334:L397" si="56">IF(K334,$L$11,"")</f>
        <v/>
      </c>
      <c r="M334" s="27" t="b">
        <f t="shared" si="51"/>
        <v>0</v>
      </c>
      <c r="N334" s="80" t="str">
        <f t="shared" ref="N334:N397" si="57">IF(M334,N$11,"")</f>
        <v/>
      </c>
      <c r="O334" s="27" t="b">
        <f>IF(COUNTIF($G$13:G334,G334)&gt;1,TRUE,FALSE)</f>
        <v>0</v>
      </c>
      <c r="P334" s="80" t="str">
        <f t="shared" ref="P334:P397" si="58">IF(O334,P$11,"")</f>
        <v/>
      </c>
      <c r="Q334" s="28">
        <f t="shared" si="52"/>
        <v>44166</v>
      </c>
      <c r="R334" s="27" t="b">
        <f t="shared" ref="R334:R397" si="59">OR(I334,K334,M334,O334)</f>
        <v>0</v>
      </c>
      <c r="S334" s="4"/>
      <c r="T334" s="4"/>
    </row>
    <row r="335" spans="1:20" s="30" customFormat="1" x14ac:dyDescent="0.25">
      <c r="A335" s="19">
        <v>323</v>
      </c>
      <c r="B335" s="20"/>
      <c r="C335" s="1"/>
      <c r="D335" s="79"/>
      <c r="E335" s="1"/>
      <c r="F335" s="1"/>
      <c r="G335" s="20"/>
      <c r="H335" s="160" t="str">
        <f t="shared" si="53"/>
        <v/>
      </c>
      <c r="I335" s="27" t="b">
        <f t="shared" si="54"/>
        <v>0</v>
      </c>
      <c r="J335" s="80" t="str">
        <f t="shared" si="55"/>
        <v/>
      </c>
      <c r="K335" s="27" t="b">
        <f t="shared" si="50"/>
        <v>0</v>
      </c>
      <c r="L335" s="80" t="str">
        <f t="shared" si="56"/>
        <v/>
      </c>
      <c r="M335" s="27" t="b">
        <f t="shared" si="51"/>
        <v>0</v>
      </c>
      <c r="N335" s="80" t="str">
        <f t="shared" si="57"/>
        <v/>
      </c>
      <c r="O335" s="27" t="b">
        <f>IF(COUNTIF($G$13:G335,G335)&gt;1,TRUE,FALSE)</f>
        <v>0</v>
      </c>
      <c r="P335" s="80" t="str">
        <f t="shared" si="58"/>
        <v/>
      </c>
      <c r="Q335" s="28">
        <f t="shared" si="52"/>
        <v>44166</v>
      </c>
      <c r="R335" s="27" t="b">
        <f t="shared" si="59"/>
        <v>0</v>
      </c>
      <c r="S335" s="4"/>
      <c r="T335" s="4"/>
    </row>
    <row r="336" spans="1:20" s="30" customFormat="1" x14ac:dyDescent="0.25">
      <c r="A336" s="19">
        <v>324</v>
      </c>
      <c r="B336" s="20"/>
      <c r="C336" s="1"/>
      <c r="D336" s="79"/>
      <c r="E336" s="1"/>
      <c r="F336" s="1"/>
      <c r="G336" s="20"/>
      <c r="H336" s="160" t="str">
        <f t="shared" si="53"/>
        <v/>
      </c>
      <c r="I336" s="27" t="b">
        <f t="shared" si="54"/>
        <v>0</v>
      </c>
      <c r="J336" s="80" t="str">
        <f t="shared" si="55"/>
        <v/>
      </c>
      <c r="K336" s="27" t="b">
        <f t="shared" si="50"/>
        <v>0</v>
      </c>
      <c r="L336" s="80" t="str">
        <f t="shared" si="56"/>
        <v/>
      </c>
      <c r="M336" s="27" t="b">
        <f t="shared" si="51"/>
        <v>0</v>
      </c>
      <c r="N336" s="80" t="str">
        <f t="shared" si="57"/>
        <v/>
      </c>
      <c r="O336" s="27" t="b">
        <f>IF(COUNTIF($G$13:G336,G336)&gt;1,TRUE,FALSE)</f>
        <v>0</v>
      </c>
      <c r="P336" s="80" t="str">
        <f t="shared" si="58"/>
        <v/>
      </c>
      <c r="Q336" s="28">
        <f t="shared" si="52"/>
        <v>44166</v>
      </c>
      <c r="R336" s="27" t="b">
        <f t="shared" si="59"/>
        <v>0</v>
      </c>
      <c r="S336" s="4"/>
      <c r="T336" s="4"/>
    </row>
    <row r="337" spans="1:20" s="30" customFormat="1" x14ac:dyDescent="0.25">
      <c r="A337" s="19">
        <v>325</v>
      </c>
      <c r="B337" s="20"/>
      <c r="C337" s="1"/>
      <c r="D337" s="79"/>
      <c r="E337" s="1"/>
      <c r="F337" s="1"/>
      <c r="G337" s="20"/>
      <c r="H337" s="160" t="str">
        <f t="shared" si="53"/>
        <v/>
      </c>
      <c r="I337" s="27" t="b">
        <f t="shared" si="54"/>
        <v>0</v>
      </c>
      <c r="J337" s="80" t="str">
        <f t="shared" si="55"/>
        <v/>
      </c>
      <c r="K337" s="27" t="b">
        <f t="shared" si="50"/>
        <v>0</v>
      </c>
      <c r="L337" s="80" t="str">
        <f t="shared" si="56"/>
        <v/>
      </c>
      <c r="M337" s="27" t="b">
        <f t="shared" si="51"/>
        <v>0</v>
      </c>
      <c r="N337" s="80" t="str">
        <f t="shared" si="57"/>
        <v/>
      </c>
      <c r="O337" s="27" t="b">
        <f>IF(COUNTIF($G$13:G337,G337)&gt;1,TRUE,FALSE)</f>
        <v>0</v>
      </c>
      <c r="P337" s="80" t="str">
        <f t="shared" si="58"/>
        <v/>
      </c>
      <c r="Q337" s="28">
        <f t="shared" si="52"/>
        <v>44166</v>
      </c>
      <c r="R337" s="27" t="b">
        <f t="shared" si="59"/>
        <v>0</v>
      </c>
      <c r="S337" s="4"/>
      <c r="T337" s="4"/>
    </row>
    <row r="338" spans="1:20" s="30" customFormat="1" x14ac:dyDescent="0.25">
      <c r="A338" s="19">
        <v>326</v>
      </c>
      <c r="B338" s="20"/>
      <c r="C338" s="1"/>
      <c r="D338" s="79"/>
      <c r="E338" s="1"/>
      <c r="F338" s="1"/>
      <c r="G338" s="20"/>
      <c r="H338" s="160" t="str">
        <f t="shared" si="53"/>
        <v/>
      </c>
      <c r="I338" s="27" t="b">
        <f t="shared" si="54"/>
        <v>0</v>
      </c>
      <c r="J338" s="80" t="str">
        <f t="shared" si="55"/>
        <v/>
      </c>
      <c r="K338" s="27" t="b">
        <f t="shared" si="50"/>
        <v>0</v>
      </c>
      <c r="L338" s="80" t="str">
        <f t="shared" si="56"/>
        <v/>
      </c>
      <c r="M338" s="27" t="b">
        <f t="shared" si="51"/>
        <v>0</v>
      </c>
      <c r="N338" s="80" t="str">
        <f t="shared" si="57"/>
        <v/>
      </c>
      <c r="O338" s="27" t="b">
        <f>IF(COUNTIF($G$13:G338,G338)&gt;1,TRUE,FALSE)</f>
        <v>0</v>
      </c>
      <c r="P338" s="80" t="str">
        <f t="shared" si="58"/>
        <v/>
      </c>
      <c r="Q338" s="28">
        <f t="shared" si="52"/>
        <v>44166</v>
      </c>
      <c r="R338" s="27" t="b">
        <f t="shared" si="59"/>
        <v>0</v>
      </c>
      <c r="S338" s="4"/>
      <c r="T338" s="4"/>
    </row>
    <row r="339" spans="1:20" s="30" customFormat="1" x14ac:dyDescent="0.25">
      <c r="A339" s="19">
        <v>327</v>
      </c>
      <c r="B339" s="20"/>
      <c r="C339" s="1"/>
      <c r="D339" s="79"/>
      <c r="E339" s="1"/>
      <c r="F339" s="1"/>
      <c r="G339" s="20"/>
      <c r="H339" s="160" t="str">
        <f t="shared" si="53"/>
        <v/>
      </c>
      <c r="I339" s="27" t="b">
        <f t="shared" si="54"/>
        <v>0</v>
      </c>
      <c r="J339" s="80" t="str">
        <f t="shared" si="55"/>
        <v/>
      </c>
      <c r="K339" s="27" t="b">
        <f t="shared" si="50"/>
        <v>0</v>
      </c>
      <c r="L339" s="80" t="str">
        <f t="shared" si="56"/>
        <v/>
      </c>
      <c r="M339" s="27" t="b">
        <f t="shared" si="51"/>
        <v>0</v>
      </c>
      <c r="N339" s="80" t="str">
        <f t="shared" si="57"/>
        <v/>
      </c>
      <c r="O339" s="27" t="b">
        <f>IF(COUNTIF($G$13:G339,G339)&gt;1,TRUE,FALSE)</f>
        <v>0</v>
      </c>
      <c r="P339" s="80" t="str">
        <f t="shared" si="58"/>
        <v/>
      </c>
      <c r="Q339" s="28">
        <f t="shared" si="52"/>
        <v>44166</v>
      </c>
      <c r="R339" s="27" t="b">
        <f t="shared" si="59"/>
        <v>0</v>
      </c>
      <c r="S339" s="4"/>
      <c r="T339" s="4"/>
    </row>
    <row r="340" spans="1:20" s="30" customFormat="1" x14ac:dyDescent="0.25">
      <c r="A340" s="19">
        <v>328</v>
      </c>
      <c r="B340" s="20"/>
      <c r="C340" s="1"/>
      <c r="D340" s="79"/>
      <c r="E340" s="1"/>
      <c r="F340" s="1"/>
      <c r="G340" s="20"/>
      <c r="H340" s="160" t="str">
        <f t="shared" si="53"/>
        <v/>
      </c>
      <c r="I340" s="27" t="b">
        <f t="shared" si="54"/>
        <v>0</v>
      </c>
      <c r="J340" s="80" t="str">
        <f t="shared" si="55"/>
        <v/>
      </c>
      <c r="K340" s="27" t="b">
        <f t="shared" si="50"/>
        <v>0</v>
      </c>
      <c r="L340" s="80" t="str">
        <f t="shared" si="56"/>
        <v/>
      </c>
      <c r="M340" s="27" t="b">
        <f t="shared" si="51"/>
        <v>0</v>
      </c>
      <c r="N340" s="80" t="str">
        <f t="shared" si="57"/>
        <v/>
      </c>
      <c r="O340" s="27" t="b">
        <f>IF(COUNTIF($G$13:G340,G340)&gt;1,TRUE,FALSE)</f>
        <v>0</v>
      </c>
      <c r="P340" s="80" t="str">
        <f t="shared" si="58"/>
        <v/>
      </c>
      <c r="Q340" s="28">
        <f t="shared" si="52"/>
        <v>44166</v>
      </c>
      <c r="R340" s="27" t="b">
        <f t="shared" si="59"/>
        <v>0</v>
      </c>
      <c r="S340" s="4"/>
      <c r="T340" s="4"/>
    </row>
    <row r="341" spans="1:20" s="30" customFormat="1" x14ac:dyDescent="0.25">
      <c r="A341" s="19">
        <v>329</v>
      </c>
      <c r="B341" s="20"/>
      <c r="C341" s="1"/>
      <c r="D341" s="79"/>
      <c r="E341" s="1"/>
      <c r="F341" s="1"/>
      <c r="G341" s="20"/>
      <c r="H341" s="160" t="str">
        <f t="shared" si="53"/>
        <v/>
      </c>
      <c r="I341" s="27" t="b">
        <f t="shared" si="54"/>
        <v>0</v>
      </c>
      <c r="J341" s="80" t="str">
        <f t="shared" si="55"/>
        <v/>
      </c>
      <c r="K341" s="27" t="b">
        <f t="shared" si="50"/>
        <v>0</v>
      </c>
      <c r="L341" s="80" t="str">
        <f t="shared" si="56"/>
        <v/>
      </c>
      <c r="M341" s="27" t="b">
        <f t="shared" si="51"/>
        <v>0</v>
      </c>
      <c r="N341" s="80" t="str">
        <f t="shared" si="57"/>
        <v/>
      </c>
      <c r="O341" s="27" t="b">
        <f>IF(COUNTIF($G$13:G341,G341)&gt;1,TRUE,FALSE)</f>
        <v>0</v>
      </c>
      <c r="P341" s="80" t="str">
        <f t="shared" si="58"/>
        <v/>
      </c>
      <c r="Q341" s="28">
        <f t="shared" si="52"/>
        <v>44166</v>
      </c>
      <c r="R341" s="27" t="b">
        <f t="shared" si="59"/>
        <v>0</v>
      </c>
      <c r="S341" s="4"/>
      <c r="T341" s="4"/>
    </row>
    <row r="342" spans="1:20" s="30" customFormat="1" x14ac:dyDescent="0.25">
      <c r="A342" s="19">
        <v>330</v>
      </c>
      <c r="B342" s="20"/>
      <c r="C342" s="1"/>
      <c r="D342" s="79"/>
      <c r="E342" s="1"/>
      <c r="F342" s="1"/>
      <c r="G342" s="20"/>
      <c r="H342" s="160" t="str">
        <f t="shared" si="53"/>
        <v/>
      </c>
      <c r="I342" s="27" t="b">
        <f t="shared" si="54"/>
        <v>0</v>
      </c>
      <c r="J342" s="80" t="str">
        <f t="shared" si="55"/>
        <v/>
      </c>
      <c r="K342" s="27" t="b">
        <f t="shared" si="50"/>
        <v>0</v>
      </c>
      <c r="L342" s="80" t="str">
        <f t="shared" si="56"/>
        <v/>
      </c>
      <c r="M342" s="27" t="b">
        <f t="shared" si="51"/>
        <v>0</v>
      </c>
      <c r="N342" s="80" t="str">
        <f t="shared" si="57"/>
        <v/>
      </c>
      <c r="O342" s="27" t="b">
        <f>IF(COUNTIF($G$13:G342,G342)&gt;1,TRUE,FALSE)</f>
        <v>0</v>
      </c>
      <c r="P342" s="80" t="str">
        <f t="shared" si="58"/>
        <v/>
      </c>
      <c r="Q342" s="28">
        <f t="shared" si="52"/>
        <v>44166</v>
      </c>
      <c r="R342" s="27" t="b">
        <f t="shared" si="59"/>
        <v>0</v>
      </c>
      <c r="S342" s="4"/>
      <c r="T342" s="4"/>
    </row>
    <row r="343" spans="1:20" s="30" customFormat="1" x14ac:dyDescent="0.25">
      <c r="A343" s="19">
        <v>331</v>
      </c>
      <c r="B343" s="20"/>
      <c r="C343" s="1"/>
      <c r="D343" s="79"/>
      <c r="E343" s="1"/>
      <c r="F343" s="1"/>
      <c r="G343" s="20"/>
      <c r="H343" s="160" t="str">
        <f t="shared" si="53"/>
        <v/>
      </c>
      <c r="I343" s="27" t="b">
        <f t="shared" si="54"/>
        <v>0</v>
      </c>
      <c r="J343" s="80" t="str">
        <f t="shared" si="55"/>
        <v/>
      </c>
      <c r="K343" s="27" t="b">
        <f t="shared" si="50"/>
        <v>0</v>
      </c>
      <c r="L343" s="80" t="str">
        <f t="shared" si="56"/>
        <v/>
      </c>
      <c r="M343" s="27" t="b">
        <f t="shared" si="51"/>
        <v>0</v>
      </c>
      <c r="N343" s="80" t="str">
        <f t="shared" si="57"/>
        <v/>
      </c>
      <c r="O343" s="27" t="b">
        <f>IF(COUNTIF($G$13:G343,G343)&gt;1,TRUE,FALSE)</f>
        <v>0</v>
      </c>
      <c r="P343" s="80" t="str">
        <f t="shared" si="58"/>
        <v/>
      </c>
      <c r="Q343" s="28">
        <f t="shared" si="52"/>
        <v>44166</v>
      </c>
      <c r="R343" s="27" t="b">
        <f t="shared" si="59"/>
        <v>0</v>
      </c>
      <c r="S343" s="4"/>
      <c r="T343" s="4"/>
    </row>
    <row r="344" spans="1:20" s="30" customFormat="1" x14ac:dyDescent="0.25">
      <c r="A344" s="19">
        <v>332</v>
      </c>
      <c r="B344" s="20"/>
      <c r="C344" s="1"/>
      <c r="D344" s="79"/>
      <c r="E344" s="1"/>
      <c r="F344" s="1"/>
      <c r="G344" s="20"/>
      <c r="H344" s="160" t="str">
        <f t="shared" si="53"/>
        <v/>
      </c>
      <c r="I344" s="27" t="b">
        <f t="shared" si="54"/>
        <v>0</v>
      </c>
      <c r="J344" s="80" t="str">
        <f t="shared" si="55"/>
        <v/>
      </c>
      <c r="K344" s="27" t="b">
        <f t="shared" si="50"/>
        <v>0</v>
      </c>
      <c r="L344" s="80" t="str">
        <f t="shared" si="56"/>
        <v/>
      </c>
      <c r="M344" s="27" t="b">
        <f t="shared" si="51"/>
        <v>0</v>
      </c>
      <c r="N344" s="80" t="str">
        <f t="shared" si="57"/>
        <v/>
      </c>
      <c r="O344" s="27" t="b">
        <f>IF(COUNTIF($G$13:G344,G344)&gt;1,TRUE,FALSE)</f>
        <v>0</v>
      </c>
      <c r="P344" s="80" t="str">
        <f t="shared" si="58"/>
        <v/>
      </c>
      <c r="Q344" s="28">
        <f t="shared" si="52"/>
        <v>44166</v>
      </c>
      <c r="R344" s="27" t="b">
        <f t="shared" si="59"/>
        <v>0</v>
      </c>
      <c r="S344" s="4"/>
      <c r="T344" s="4"/>
    </row>
    <row r="345" spans="1:20" s="30" customFormat="1" x14ac:dyDescent="0.25">
      <c r="A345" s="19">
        <v>333</v>
      </c>
      <c r="B345" s="20"/>
      <c r="C345" s="1"/>
      <c r="D345" s="79"/>
      <c r="E345" s="1"/>
      <c r="F345" s="1"/>
      <c r="G345" s="20"/>
      <c r="H345" s="160" t="str">
        <f t="shared" si="53"/>
        <v/>
      </c>
      <c r="I345" s="27" t="b">
        <f t="shared" si="54"/>
        <v>0</v>
      </c>
      <c r="J345" s="80" t="str">
        <f t="shared" si="55"/>
        <v/>
      </c>
      <c r="K345" s="27" t="b">
        <f t="shared" si="50"/>
        <v>0</v>
      </c>
      <c r="L345" s="80" t="str">
        <f t="shared" si="56"/>
        <v/>
      </c>
      <c r="M345" s="27" t="b">
        <f t="shared" si="51"/>
        <v>0</v>
      </c>
      <c r="N345" s="80" t="str">
        <f t="shared" si="57"/>
        <v/>
      </c>
      <c r="O345" s="27" t="b">
        <f>IF(COUNTIF($G$13:G345,G345)&gt;1,TRUE,FALSE)</f>
        <v>0</v>
      </c>
      <c r="P345" s="80" t="str">
        <f t="shared" si="58"/>
        <v/>
      </c>
      <c r="Q345" s="28">
        <f t="shared" si="52"/>
        <v>44166</v>
      </c>
      <c r="R345" s="27" t="b">
        <f t="shared" si="59"/>
        <v>0</v>
      </c>
      <c r="S345" s="4"/>
      <c r="T345" s="4"/>
    </row>
    <row r="346" spans="1:20" s="30" customFormat="1" x14ac:dyDescent="0.25">
      <c r="A346" s="19">
        <v>334</v>
      </c>
      <c r="B346" s="20"/>
      <c r="C346" s="1"/>
      <c r="D346" s="79"/>
      <c r="E346" s="1"/>
      <c r="F346" s="1"/>
      <c r="G346" s="20"/>
      <c r="H346" s="160" t="str">
        <f t="shared" si="53"/>
        <v/>
      </c>
      <c r="I346" s="27" t="b">
        <f t="shared" si="54"/>
        <v>0</v>
      </c>
      <c r="J346" s="80" t="str">
        <f t="shared" si="55"/>
        <v/>
      </c>
      <c r="K346" s="27" t="b">
        <f t="shared" si="50"/>
        <v>0</v>
      </c>
      <c r="L346" s="80" t="str">
        <f t="shared" si="56"/>
        <v/>
      </c>
      <c r="M346" s="27" t="b">
        <f t="shared" si="51"/>
        <v>0</v>
      </c>
      <c r="N346" s="80" t="str">
        <f t="shared" si="57"/>
        <v/>
      </c>
      <c r="O346" s="27" t="b">
        <f>IF(COUNTIF($G$13:G346,G346)&gt;1,TRUE,FALSE)</f>
        <v>0</v>
      </c>
      <c r="P346" s="80" t="str">
        <f t="shared" si="58"/>
        <v/>
      </c>
      <c r="Q346" s="28">
        <f t="shared" si="52"/>
        <v>44166</v>
      </c>
      <c r="R346" s="27" t="b">
        <f t="shared" si="59"/>
        <v>0</v>
      </c>
      <c r="S346" s="4"/>
      <c r="T346" s="4"/>
    </row>
    <row r="347" spans="1:20" s="30" customFormat="1" x14ac:dyDescent="0.25">
      <c r="A347" s="19">
        <v>335</v>
      </c>
      <c r="B347" s="20"/>
      <c r="C347" s="1"/>
      <c r="D347" s="79"/>
      <c r="E347" s="1"/>
      <c r="F347" s="1"/>
      <c r="G347" s="20"/>
      <c r="H347" s="160" t="str">
        <f t="shared" si="53"/>
        <v/>
      </c>
      <c r="I347" s="27" t="b">
        <f t="shared" si="54"/>
        <v>0</v>
      </c>
      <c r="J347" s="80" t="str">
        <f t="shared" si="55"/>
        <v/>
      </c>
      <c r="K347" s="27" t="b">
        <f t="shared" si="50"/>
        <v>0</v>
      </c>
      <c r="L347" s="80" t="str">
        <f t="shared" si="56"/>
        <v/>
      </c>
      <c r="M347" s="27" t="b">
        <f t="shared" si="51"/>
        <v>0</v>
      </c>
      <c r="N347" s="80" t="str">
        <f t="shared" si="57"/>
        <v/>
      </c>
      <c r="O347" s="27" t="b">
        <f>IF(COUNTIF($G$13:G347,G347)&gt;1,TRUE,FALSE)</f>
        <v>0</v>
      </c>
      <c r="P347" s="80" t="str">
        <f t="shared" si="58"/>
        <v/>
      </c>
      <c r="Q347" s="28">
        <f t="shared" si="52"/>
        <v>44166</v>
      </c>
      <c r="R347" s="27" t="b">
        <f t="shared" si="59"/>
        <v>0</v>
      </c>
      <c r="S347" s="4"/>
      <c r="T347" s="4"/>
    </row>
    <row r="348" spans="1:20" s="30" customFormat="1" x14ac:dyDescent="0.25">
      <c r="A348" s="19">
        <v>336</v>
      </c>
      <c r="B348" s="20"/>
      <c r="C348" s="1"/>
      <c r="D348" s="79"/>
      <c r="E348" s="1"/>
      <c r="F348" s="1"/>
      <c r="G348" s="20"/>
      <c r="H348" s="160" t="str">
        <f t="shared" si="53"/>
        <v/>
      </c>
      <c r="I348" s="27" t="b">
        <f t="shared" si="54"/>
        <v>0</v>
      </c>
      <c r="J348" s="80" t="str">
        <f t="shared" si="55"/>
        <v/>
      </c>
      <c r="K348" s="27" t="b">
        <f t="shared" si="50"/>
        <v>0</v>
      </c>
      <c r="L348" s="80" t="str">
        <f t="shared" si="56"/>
        <v/>
      </c>
      <c r="M348" s="27" t="b">
        <f t="shared" si="51"/>
        <v>0</v>
      </c>
      <c r="N348" s="80" t="str">
        <f t="shared" si="57"/>
        <v/>
      </c>
      <c r="O348" s="27" t="b">
        <f>IF(COUNTIF($G$13:G348,G348)&gt;1,TRUE,FALSE)</f>
        <v>0</v>
      </c>
      <c r="P348" s="80" t="str">
        <f t="shared" si="58"/>
        <v/>
      </c>
      <c r="Q348" s="28">
        <f t="shared" si="52"/>
        <v>44166</v>
      </c>
      <c r="R348" s="27" t="b">
        <f t="shared" si="59"/>
        <v>0</v>
      </c>
      <c r="S348" s="4"/>
      <c r="T348" s="4"/>
    </row>
    <row r="349" spans="1:20" s="30" customFormat="1" x14ac:dyDescent="0.25">
      <c r="A349" s="19">
        <v>337</v>
      </c>
      <c r="B349" s="20"/>
      <c r="C349" s="1"/>
      <c r="D349" s="79"/>
      <c r="E349" s="1"/>
      <c r="F349" s="1"/>
      <c r="G349" s="20"/>
      <c r="H349" s="160" t="str">
        <f t="shared" si="53"/>
        <v/>
      </c>
      <c r="I349" s="27" t="b">
        <f t="shared" si="54"/>
        <v>0</v>
      </c>
      <c r="J349" s="80" t="str">
        <f t="shared" si="55"/>
        <v/>
      </c>
      <c r="K349" s="27" t="b">
        <f t="shared" si="50"/>
        <v>0</v>
      </c>
      <c r="L349" s="80" t="str">
        <f t="shared" si="56"/>
        <v/>
      </c>
      <c r="M349" s="27" t="b">
        <f t="shared" si="51"/>
        <v>0</v>
      </c>
      <c r="N349" s="80" t="str">
        <f t="shared" si="57"/>
        <v/>
      </c>
      <c r="O349" s="27" t="b">
        <f>IF(COUNTIF($G$13:G349,G349)&gt;1,TRUE,FALSE)</f>
        <v>0</v>
      </c>
      <c r="P349" s="80" t="str">
        <f t="shared" si="58"/>
        <v/>
      </c>
      <c r="Q349" s="28">
        <f t="shared" si="52"/>
        <v>44166</v>
      </c>
      <c r="R349" s="27" t="b">
        <f t="shared" si="59"/>
        <v>0</v>
      </c>
      <c r="S349" s="4"/>
      <c r="T349" s="4"/>
    </row>
    <row r="350" spans="1:20" s="30" customFormat="1" x14ac:dyDescent="0.25">
      <c r="A350" s="19">
        <v>338</v>
      </c>
      <c r="B350" s="20"/>
      <c r="C350" s="1"/>
      <c r="D350" s="79"/>
      <c r="E350" s="1"/>
      <c r="F350" s="1"/>
      <c r="G350" s="20"/>
      <c r="H350" s="160" t="str">
        <f t="shared" si="53"/>
        <v/>
      </c>
      <c r="I350" s="27" t="b">
        <f t="shared" si="54"/>
        <v>0</v>
      </c>
      <c r="J350" s="80" t="str">
        <f t="shared" si="55"/>
        <v/>
      </c>
      <c r="K350" s="27" t="b">
        <f t="shared" si="50"/>
        <v>0</v>
      </c>
      <c r="L350" s="80" t="str">
        <f t="shared" si="56"/>
        <v/>
      </c>
      <c r="M350" s="27" t="b">
        <f t="shared" si="51"/>
        <v>0</v>
      </c>
      <c r="N350" s="80" t="str">
        <f t="shared" si="57"/>
        <v/>
      </c>
      <c r="O350" s="27" t="b">
        <f>IF(COUNTIF($G$13:G350,G350)&gt;1,TRUE,FALSE)</f>
        <v>0</v>
      </c>
      <c r="P350" s="80" t="str">
        <f t="shared" si="58"/>
        <v/>
      </c>
      <c r="Q350" s="28">
        <f t="shared" si="52"/>
        <v>44166</v>
      </c>
      <c r="R350" s="27" t="b">
        <f t="shared" si="59"/>
        <v>0</v>
      </c>
      <c r="S350" s="4"/>
      <c r="T350" s="4"/>
    </row>
    <row r="351" spans="1:20" s="30" customFormat="1" x14ac:dyDescent="0.25">
      <c r="A351" s="19">
        <v>339</v>
      </c>
      <c r="B351" s="20"/>
      <c r="C351" s="1"/>
      <c r="D351" s="79"/>
      <c r="E351" s="1"/>
      <c r="F351" s="1"/>
      <c r="G351" s="20"/>
      <c r="H351" s="160" t="str">
        <f t="shared" si="53"/>
        <v/>
      </c>
      <c r="I351" s="27" t="b">
        <f t="shared" si="54"/>
        <v>0</v>
      </c>
      <c r="J351" s="80" t="str">
        <f t="shared" si="55"/>
        <v/>
      </c>
      <c r="K351" s="27" t="b">
        <f t="shared" si="50"/>
        <v>0</v>
      </c>
      <c r="L351" s="80" t="str">
        <f t="shared" si="56"/>
        <v/>
      </c>
      <c r="M351" s="27" t="b">
        <f t="shared" si="51"/>
        <v>0</v>
      </c>
      <c r="N351" s="80" t="str">
        <f t="shared" si="57"/>
        <v/>
      </c>
      <c r="O351" s="27" t="b">
        <f>IF(COUNTIF($G$13:G351,G351)&gt;1,TRUE,FALSE)</f>
        <v>0</v>
      </c>
      <c r="P351" s="80" t="str">
        <f t="shared" si="58"/>
        <v/>
      </c>
      <c r="Q351" s="28">
        <f t="shared" si="52"/>
        <v>44166</v>
      </c>
      <c r="R351" s="27" t="b">
        <f t="shared" si="59"/>
        <v>0</v>
      </c>
      <c r="S351" s="4"/>
      <c r="T351" s="4"/>
    </row>
    <row r="352" spans="1:20" s="30" customFormat="1" x14ac:dyDescent="0.25">
      <c r="A352" s="19">
        <v>340</v>
      </c>
      <c r="B352" s="20"/>
      <c r="C352" s="1"/>
      <c r="D352" s="79"/>
      <c r="E352" s="1"/>
      <c r="F352" s="1"/>
      <c r="G352" s="20"/>
      <c r="H352" s="160" t="str">
        <f t="shared" si="53"/>
        <v/>
      </c>
      <c r="I352" s="27" t="b">
        <f t="shared" si="54"/>
        <v>0</v>
      </c>
      <c r="J352" s="80" t="str">
        <f t="shared" si="55"/>
        <v/>
      </c>
      <c r="K352" s="27" t="b">
        <f t="shared" si="50"/>
        <v>0</v>
      </c>
      <c r="L352" s="80" t="str">
        <f t="shared" si="56"/>
        <v/>
      </c>
      <c r="M352" s="27" t="b">
        <f t="shared" si="51"/>
        <v>0</v>
      </c>
      <c r="N352" s="80" t="str">
        <f t="shared" si="57"/>
        <v/>
      </c>
      <c r="O352" s="27" t="b">
        <f>IF(COUNTIF($G$13:G352,G352)&gt;1,TRUE,FALSE)</f>
        <v>0</v>
      </c>
      <c r="P352" s="80" t="str">
        <f t="shared" si="58"/>
        <v/>
      </c>
      <c r="Q352" s="28">
        <f t="shared" si="52"/>
        <v>44166</v>
      </c>
      <c r="R352" s="27" t="b">
        <f t="shared" si="59"/>
        <v>0</v>
      </c>
      <c r="S352" s="4"/>
      <c r="T352" s="4"/>
    </row>
    <row r="353" spans="1:20" s="30" customFormat="1" x14ac:dyDescent="0.25">
      <c r="A353" s="19">
        <v>341</v>
      </c>
      <c r="B353" s="20"/>
      <c r="C353" s="1"/>
      <c r="D353" s="79"/>
      <c r="E353" s="1"/>
      <c r="F353" s="1"/>
      <c r="G353" s="20"/>
      <c r="H353" s="160" t="str">
        <f t="shared" si="53"/>
        <v/>
      </c>
      <c r="I353" s="27" t="b">
        <f t="shared" si="54"/>
        <v>0</v>
      </c>
      <c r="J353" s="80" t="str">
        <f t="shared" si="55"/>
        <v/>
      </c>
      <c r="K353" s="27" t="b">
        <f t="shared" si="50"/>
        <v>0</v>
      </c>
      <c r="L353" s="80" t="str">
        <f t="shared" si="56"/>
        <v/>
      </c>
      <c r="M353" s="27" t="b">
        <f t="shared" si="51"/>
        <v>0</v>
      </c>
      <c r="N353" s="80" t="str">
        <f t="shared" si="57"/>
        <v/>
      </c>
      <c r="O353" s="27" t="b">
        <f>IF(COUNTIF($G$13:G353,G353)&gt;1,TRUE,FALSE)</f>
        <v>0</v>
      </c>
      <c r="P353" s="80" t="str">
        <f t="shared" si="58"/>
        <v/>
      </c>
      <c r="Q353" s="28">
        <f t="shared" si="52"/>
        <v>44166</v>
      </c>
      <c r="R353" s="27" t="b">
        <f t="shared" si="59"/>
        <v>0</v>
      </c>
      <c r="S353" s="4"/>
      <c r="T353" s="4"/>
    </row>
    <row r="354" spans="1:20" s="30" customFormat="1" x14ac:dyDescent="0.25">
      <c r="A354" s="19">
        <v>342</v>
      </c>
      <c r="B354" s="20"/>
      <c r="C354" s="1"/>
      <c r="D354" s="79"/>
      <c r="E354" s="1"/>
      <c r="F354" s="1"/>
      <c r="G354" s="20"/>
      <c r="H354" s="160" t="str">
        <f t="shared" si="53"/>
        <v/>
      </c>
      <c r="I354" s="27" t="b">
        <f t="shared" si="54"/>
        <v>0</v>
      </c>
      <c r="J354" s="80" t="str">
        <f t="shared" si="55"/>
        <v/>
      </c>
      <c r="K354" s="27" t="b">
        <f t="shared" si="50"/>
        <v>0</v>
      </c>
      <c r="L354" s="80" t="str">
        <f t="shared" si="56"/>
        <v/>
      </c>
      <c r="M354" s="27" t="b">
        <f t="shared" si="51"/>
        <v>0</v>
      </c>
      <c r="N354" s="80" t="str">
        <f t="shared" si="57"/>
        <v/>
      </c>
      <c r="O354" s="27" t="b">
        <f>IF(COUNTIF($G$13:G354,G354)&gt;1,TRUE,FALSE)</f>
        <v>0</v>
      </c>
      <c r="P354" s="80" t="str">
        <f t="shared" si="58"/>
        <v/>
      </c>
      <c r="Q354" s="28">
        <f t="shared" si="52"/>
        <v>44166</v>
      </c>
      <c r="R354" s="27" t="b">
        <f t="shared" si="59"/>
        <v>0</v>
      </c>
      <c r="S354" s="4"/>
      <c r="T354" s="4"/>
    </row>
    <row r="355" spans="1:20" s="30" customFormat="1" x14ac:dyDescent="0.25">
      <c r="A355" s="19">
        <v>343</v>
      </c>
      <c r="B355" s="20"/>
      <c r="C355" s="1"/>
      <c r="D355" s="79"/>
      <c r="E355" s="1"/>
      <c r="F355" s="1"/>
      <c r="G355" s="20"/>
      <c r="H355" s="160" t="str">
        <f t="shared" si="53"/>
        <v/>
      </c>
      <c r="I355" s="27" t="b">
        <f t="shared" si="54"/>
        <v>0</v>
      </c>
      <c r="J355" s="80" t="str">
        <f t="shared" si="55"/>
        <v/>
      </c>
      <c r="K355" s="27" t="b">
        <f t="shared" si="50"/>
        <v>0</v>
      </c>
      <c r="L355" s="80" t="str">
        <f t="shared" si="56"/>
        <v/>
      </c>
      <c r="M355" s="27" t="b">
        <f t="shared" si="51"/>
        <v>0</v>
      </c>
      <c r="N355" s="80" t="str">
        <f t="shared" si="57"/>
        <v/>
      </c>
      <c r="O355" s="27" t="b">
        <f>IF(COUNTIF($G$13:G355,G355)&gt;1,TRUE,FALSE)</f>
        <v>0</v>
      </c>
      <c r="P355" s="80" t="str">
        <f t="shared" si="58"/>
        <v/>
      </c>
      <c r="Q355" s="28">
        <f t="shared" si="52"/>
        <v>44166</v>
      </c>
      <c r="R355" s="27" t="b">
        <f t="shared" si="59"/>
        <v>0</v>
      </c>
      <c r="S355" s="4"/>
      <c r="T355" s="4"/>
    </row>
    <row r="356" spans="1:20" s="30" customFormat="1" x14ac:dyDescent="0.25">
      <c r="A356" s="19">
        <v>344</v>
      </c>
      <c r="B356" s="20"/>
      <c r="C356" s="1"/>
      <c r="D356" s="79"/>
      <c r="E356" s="1"/>
      <c r="F356" s="1"/>
      <c r="G356" s="20"/>
      <c r="H356" s="160" t="str">
        <f t="shared" si="53"/>
        <v/>
      </c>
      <c r="I356" s="27" t="b">
        <f t="shared" si="54"/>
        <v>0</v>
      </c>
      <c r="J356" s="80" t="str">
        <f t="shared" si="55"/>
        <v/>
      </c>
      <c r="K356" s="27" t="b">
        <f t="shared" si="50"/>
        <v>0</v>
      </c>
      <c r="L356" s="80" t="str">
        <f t="shared" si="56"/>
        <v/>
      </c>
      <c r="M356" s="27" t="b">
        <f t="shared" si="51"/>
        <v>0</v>
      </c>
      <c r="N356" s="80" t="str">
        <f t="shared" si="57"/>
        <v/>
      </c>
      <c r="O356" s="27" t="b">
        <f>IF(COUNTIF($G$13:G356,G356)&gt;1,TRUE,FALSE)</f>
        <v>0</v>
      </c>
      <c r="P356" s="80" t="str">
        <f t="shared" si="58"/>
        <v/>
      </c>
      <c r="Q356" s="28">
        <f t="shared" si="52"/>
        <v>44166</v>
      </c>
      <c r="R356" s="27" t="b">
        <f t="shared" si="59"/>
        <v>0</v>
      </c>
      <c r="S356" s="4"/>
      <c r="T356" s="4"/>
    </row>
    <row r="357" spans="1:20" s="30" customFormat="1" x14ac:dyDescent="0.25">
      <c r="A357" s="19">
        <v>345</v>
      </c>
      <c r="B357" s="20"/>
      <c r="C357" s="1"/>
      <c r="D357" s="79"/>
      <c r="E357" s="1"/>
      <c r="F357" s="1"/>
      <c r="G357" s="20"/>
      <c r="H357" s="160" t="str">
        <f t="shared" si="53"/>
        <v/>
      </c>
      <c r="I357" s="27" t="b">
        <f t="shared" si="54"/>
        <v>0</v>
      </c>
      <c r="J357" s="80" t="str">
        <f t="shared" si="55"/>
        <v/>
      </c>
      <c r="K357" s="27" t="b">
        <f t="shared" si="50"/>
        <v>0</v>
      </c>
      <c r="L357" s="80" t="str">
        <f t="shared" si="56"/>
        <v/>
      </c>
      <c r="M357" s="27" t="b">
        <f t="shared" si="51"/>
        <v>0</v>
      </c>
      <c r="N357" s="80" t="str">
        <f t="shared" si="57"/>
        <v/>
      </c>
      <c r="O357" s="27" t="b">
        <f>IF(COUNTIF($G$13:G357,G357)&gt;1,TRUE,FALSE)</f>
        <v>0</v>
      </c>
      <c r="P357" s="80" t="str">
        <f t="shared" si="58"/>
        <v/>
      </c>
      <c r="Q357" s="28">
        <f t="shared" si="52"/>
        <v>44166</v>
      </c>
      <c r="R357" s="27" t="b">
        <f t="shared" si="59"/>
        <v>0</v>
      </c>
      <c r="S357" s="4"/>
      <c r="T357" s="4"/>
    </row>
    <row r="358" spans="1:20" s="30" customFormat="1" x14ac:dyDescent="0.25">
      <c r="A358" s="19">
        <v>346</v>
      </c>
      <c r="B358" s="20"/>
      <c r="C358" s="1"/>
      <c r="D358" s="79"/>
      <c r="E358" s="1"/>
      <c r="F358" s="1"/>
      <c r="G358" s="20"/>
      <c r="H358" s="160" t="str">
        <f t="shared" si="53"/>
        <v/>
      </c>
      <c r="I358" s="27" t="b">
        <f t="shared" si="54"/>
        <v>0</v>
      </c>
      <c r="J358" s="80" t="str">
        <f t="shared" si="55"/>
        <v/>
      </c>
      <c r="K358" s="27" t="b">
        <f t="shared" si="50"/>
        <v>0</v>
      </c>
      <c r="L358" s="80" t="str">
        <f t="shared" si="56"/>
        <v/>
      </c>
      <c r="M358" s="27" t="b">
        <f t="shared" si="51"/>
        <v>0</v>
      </c>
      <c r="N358" s="80" t="str">
        <f t="shared" si="57"/>
        <v/>
      </c>
      <c r="O358" s="27" t="b">
        <f>IF(COUNTIF($G$13:G358,G358)&gt;1,TRUE,FALSE)</f>
        <v>0</v>
      </c>
      <c r="P358" s="80" t="str">
        <f t="shared" si="58"/>
        <v/>
      </c>
      <c r="Q358" s="28">
        <f t="shared" si="52"/>
        <v>44166</v>
      </c>
      <c r="R358" s="27" t="b">
        <f t="shared" si="59"/>
        <v>0</v>
      </c>
      <c r="S358" s="4"/>
      <c r="T358" s="4"/>
    </row>
    <row r="359" spans="1:20" s="30" customFormat="1" x14ac:dyDescent="0.25">
      <c r="A359" s="19">
        <v>347</v>
      </c>
      <c r="B359" s="20"/>
      <c r="C359" s="1"/>
      <c r="D359" s="79"/>
      <c r="E359" s="1"/>
      <c r="F359" s="1"/>
      <c r="G359" s="20"/>
      <c r="H359" s="160" t="str">
        <f t="shared" si="53"/>
        <v/>
      </c>
      <c r="I359" s="27" t="b">
        <f t="shared" si="54"/>
        <v>0</v>
      </c>
      <c r="J359" s="80" t="str">
        <f t="shared" si="55"/>
        <v/>
      </c>
      <c r="K359" s="27" t="b">
        <f t="shared" si="50"/>
        <v>0</v>
      </c>
      <c r="L359" s="80" t="str">
        <f t="shared" si="56"/>
        <v/>
      </c>
      <c r="M359" s="27" t="b">
        <f t="shared" si="51"/>
        <v>0</v>
      </c>
      <c r="N359" s="80" t="str">
        <f t="shared" si="57"/>
        <v/>
      </c>
      <c r="O359" s="27" t="b">
        <f>IF(COUNTIF($G$13:G359,G359)&gt;1,TRUE,FALSE)</f>
        <v>0</v>
      </c>
      <c r="P359" s="80" t="str">
        <f t="shared" si="58"/>
        <v/>
      </c>
      <c r="Q359" s="28">
        <f t="shared" si="52"/>
        <v>44166</v>
      </c>
      <c r="R359" s="27" t="b">
        <f t="shared" si="59"/>
        <v>0</v>
      </c>
      <c r="S359" s="4"/>
      <c r="T359" s="4"/>
    </row>
    <row r="360" spans="1:20" s="30" customFormat="1" x14ac:dyDescent="0.25">
      <c r="A360" s="19">
        <v>348</v>
      </c>
      <c r="B360" s="20"/>
      <c r="C360" s="1"/>
      <c r="D360" s="79"/>
      <c r="E360" s="1"/>
      <c r="F360" s="1"/>
      <c r="G360" s="20"/>
      <c r="H360" s="160" t="str">
        <f t="shared" si="53"/>
        <v/>
      </c>
      <c r="I360" s="27" t="b">
        <f t="shared" si="54"/>
        <v>0</v>
      </c>
      <c r="J360" s="80" t="str">
        <f t="shared" si="55"/>
        <v/>
      </c>
      <c r="K360" s="27" t="b">
        <f t="shared" si="50"/>
        <v>0</v>
      </c>
      <c r="L360" s="80" t="str">
        <f t="shared" si="56"/>
        <v/>
      </c>
      <c r="M360" s="27" t="b">
        <f t="shared" si="51"/>
        <v>0</v>
      </c>
      <c r="N360" s="80" t="str">
        <f t="shared" si="57"/>
        <v/>
      </c>
      <c r="O360" s="27" t="b">
        <f>IF(COUNTIF($G$13:G360,G360)&gt;1,TRUE,FALSE)</f>
        <v>0</v>
      </c>
      <c r="P360" s="80" t="str">
        <f t="shared" si="58"/>
        <v/>
      </c>
      <c r="Q360" s="28">
        <f t="shared" si="52"/>
        <v>44166</v>
      </c>
      <c r="R360" s="27" t="b">
        <f t="shared" si="59"/>
        <v>0</v>
      </c>
      <c r="S360" s="4"/>
      <c r="T360" s="4"/>
    </row>
    <row r="361" spans="1:20" s="30" customFormat="1" x14ac:dyDescent="0.25">
      <c r="A361" s="19">
        <v>349</v>
      </c>
      <c r="B361" s="20"/>
      <c r="C361" s="1"/>
      <c r="D361" s="79"/>
      <c r="E361" s="1"/>
      <c r="F361" s="1"/>
      <c r="G361" s="20"/>
      <c r="H361" s="160" t="str">
        <f t="shared" si="53"/>
        <v/>
      </c>
      <c r="I361" s="27" t="b">
        <f t="shared" si="54"/>
        <v>0</v>
      </c>
      <c r="J361" s="80" t="str">
        <f t="shared" si="55"/>
        <v/>
      </c>
      <c r="K361" s="27" t="b">
        <f t="shared" si="50"/>
        <v>0</v>
      </c>
      <c r="L361" s="80" t="str">
        <f t="shared" si="56"/>
        <v/>
      </c>
      <c r="M361" s="27" t="b">
        <f t="shared" si="51"/>
        <v>0</v>
      </c>
      <c r="N361" s="80" t="str">
        <f t="shared" si="57"/>
        <v/>
      </c>
      <c r="O361" s="27" t="b">
        <f>IF(COUNTIF($G$13:G361,G361)&gt;1,TRUE,FALSE)</f>
        <v>0</v>
      </c>
      <c r="P361" s="80" t="str">
        <f t="shared" si="58"/>
        <v/>
      </c>
      <c r="Q361" s="28">
        <f t="shared" si="52"/>
        <v>44166</v>
      </c>
      <c r="R361" s="27" t="b">
        <f t="shared" si="59"/>
        <v>0</v>
      </c>
      <c r="S361" s="4"/>
      <c r="T361" s="4"/>
    </row>
    <row r="362" spans="1:20" s="30" customFormat="1" x14ac:dyDescent="0.25">
      <c r="A362" s="19">
        <v>350</v>
      </c>
      <c r="B362" s="20"/>
      <c r="C362" s="1"/>
      <c r="D362" s="79"/>
      <c r="E362" s="1"/>
      <c r="F362" s="1"/>
      <c r="G362" s="20"/>
      <c r="H362" s="160" t="str">
        <f t="shared" si="53"/>
        <v/>
      </c>
      <c r="I362" s="27" t="b">
        <f t="shared" si="54"/>
        <v>0</v>
      </c>
      <c r="J362" s="80" t="str">
        <f t="shared" si="55"/>
        <v/>
      </c>
      <c r="K362" s="27" t="b">
        <f t="shared" si="50"/>
        <v>0</v>
      </c>
      <c r="L362" s="80" t="str">
        <f t="shared" si="56"/>
        <v/>
      </c>
      <c r="M362" s="27" t="b">
        <f t="shared" si="51"/>
        <v>0</v>
      </c>
      <c r="N362" s="80" t="str">
        <f t="shared" si="57"/>
        <v/>
      </c>
      <c r="O362" s="27" t="b">
        <f>IF(COUNTIF($G$13:G362,G362)&gt;1,TRUE,FALSE)</f>
        <v>0</v>
      </c>
      <c r="P362" s="80" t="str">
        <f t="shared" si="58"/>
        <v/>
      </c>
      <c r="Q362" s="28">
        <f t="shared" si="52"/>
        <v>44166</v>
      </c>
      <c r="R362" s="27" t="b">
        <f t="shared" si="59"/>
        <v>0</v>
      </c>
      <c r="S362" s="4"/>
      <c r="T362" s="4"/>
    </row>
    <row r="363" spans="1:20" s="30" customFormat="1" x14ac:dyDescent="0.25">
      <c r="A363" s="19">
        <v>351</v>
      </c>
      <c r="B363" s="20"/>
      <c r="C363" s="1"/>
      <c r="D363" s="79"/>
      <c r="E363" s="1"/>
      <c r="F363" s="1"/>
      <c r="G363" s="20"/>
      <c r="H363" s="160" t="str">
        <f t="shared" si="53"/>
        <v/>
      </c>
      <c r="I363" s="27" t="b">
        <f t="shared" si="54"/>
        <v>0</v>
      </c>
      <c r="J363" s="80" t="str">
        <f t="shared" si="55"/>
        <v/>
      </c>
      <c r="K363" s="27" t="b">
        <f t="shared" si="50"/>
        <v>0</v>
      </c>
      <c r="L363" s="80" t="str">
        <f t="shared" si="56"/>
        <v/>
      </c>
      <c r="M363" s="27" t="b">
        <f t="shared" si="51"/>
        <v>0</v>
      </c>
      <c r="N363" s="80" t="str">
        <f t="shared" si="57"/>
        <v/>
      </c>
      <c r="O363" s="27" t="b">
        <f>IF(COUNTIF($G$13:G363,G363)&gt;1,TRUE,FALSE)</f>
        <v>0</v>
      </c>
      <c r="P363" s="80" t="str">
        <f t="shared" si="58"/>
        <v/>
      </c>
      <c r="Q363" s="28">
        <f t="shared" si="52"/>
        <v>44166</v>
      </c>
      <c r="R363" s="27" t="b">
        <f t="shared" si="59"/>
        <v>0</v>
      </c>
      <c r="S363" s="4"/>
      <c r="T363" s="4"/>
    </row>
    <row r="364" spans="1:20" s="30" customFormat="1" x14ac:dyDescent="0.25">
      <c r="A364" s="19">
        <v>352</v>
      </c>
      <c r="B364" s="20"/>
      <c r="C364" s="1"/>
      <c r="D364" s="79"/>
      <c r="E364" s="1"/>
      <c r="F364" s="1"/>
      <c r="G364" s="20"/>
      <c r="H364" s="160" t="str">
        <f t="shared" si="53"/>
        <v/>
      </c>
      <c r="I364" s="27" t="b">
        <f t="shared" si="54"/>
        <v>0</v>
      </c>
      <c r="J364" s="80" t="str">
        <f t="shared" si="55"/>
        <v/>
      </c>
      <c r="K364" s="27" t="b">
        <f t="shared" si="50"/>
        <v>0</v>
      </c>
      <c r="L364" s="80" t="str">
        <f t="shared" si="56"/>
        <v/>
      </c>
      <c r="M364" s="27" t="b">
        <f t="shared" si="51"/>
        <v>0</v>
      </c>
      <c r="N364" s="80" t="str">
        <f t="shared" si="57"/>
        <v/>
      </c>
      <c r="O364" s="27" t="b">
        <f>IF(COUNTIF($G$13:G364,G364)&gt;1,TRUE,FALSE)</f>
        <v>0</v>
      </c>
      <c r="P364" s="80" t="str">
        <f t="shared" si="58"/>
        <v/>
      </c>
      <c r="Q364" s="28">
        <f t="shared" si="52"/>
        <v>44166</v>
      </c>
      <c r="R364" s="27" t="b">
        <f t="shared" si="59"/>
        <v>0</v>
      </c>
      <c r="S364" s="4"/>
      <c r="T364" s="4"/>
    </row>
    <row r="365" spans="1:20" s="30" customFormat="1" x14ac:dyDescent="0.25">
      <c r="A365" s="19">
        <v>353</v>
      </c>
      <c r="B365" s="20"/>
      <c r="C365" s="1"/>
      <c r="D365" s="79"/>
      <c r="E365" s="1"/>
      <c r="F365" s="1"/>
      <c r="G365" s="20"/>
      <c r="H365" s="160" t="str">
        <f t="shared" si="53"/>
        <v/>
      </c>
      <c r="I365" s="27" t="b">
        <f t="shared" si="54"/>
        <v>0</v>
      </c>
      <c r="J365" s="80" t="str">
        <f t="shared" si="55"/>
        <v/>
      </c>
      <c r="K365" s="27" t="b">
        <f t="shared" si="50"/>
        <v>0</v>
      </c>
      <c r="L365" s="80" t="str">
        <f t="shared" si="56"/>
        <v/>
      </c>
      <c r="M365" s="27" t="b">
        <f t="shared" si="51"/>
        <v>0</v>
      </c>
      <c r="N365" s="80" t="str">
        <f t="shared" si="57"/>
        <v/>
      </c>
      <c r="O365" s="27" t="b">
        <f>IF(COUNTIF($G$13:G365,G365)&gt;1,TRUE,FALSE)</f>
        <v>0</v>
      </c>
      <c r="P365" s="80" t="str">
        <f t="shared" si="58"/>
        <v/>
      </c>
      <c r="Q365" s="28">
        <f t="shared" si="52"/>
        <v>44166</v>
      </c>
      <c r="R365" s="27" t="b">
        <f t="shared" si="59"/>
        <v>0</v>
      </c>
      <c r="S365" s="4"/>
      <c r="T365" s="4"/>
    </row>
    <row r="366" spans="1:20" s="30" customFormat="1" x14ac:dyDescent="0.25">
      <c r="A366" s="19">
        <v>354</v>
      </c>
      <c r="B366" s="20"/>
      <c r="C366" s="1"/>
      <c r="D366" s="79"/>
      <c r="E366" s="1"/>
      <c r="F366" s="1"/>
      <c r="G366" s="20"/>
      <c r="H366" s="160" t="str">
        <f t="shared" si="53"/>
        <v/>
      </c>
      <c r="I366" s="27" t="b">
        <f t="shared" si="54"/>
        <v>0</v>
      </c>
      <c r="J366" s="80" t="str">
        <f t="shared" si="55"/>
        <v/>
      </c>
      <c r="K366" s="27" t="b">
        <f t="shared" si="50"/>
        <v>0</v>
      </c>
      <c r="L366" s="80" t="str">
        <f t="shared" si="56"/>
        <v/>
      </c>
      <c r="M366" s="27" t="b">
        <f t="shared" si="51"/>
        <v>0</v>
      </c>
      <c r="N366" s="80" t="str">
        <f t="shared" si="57"/>
        <v/>
      </c>
      <c r="O366" s="27" t="b">
        <f>IF(COUNTIF($G$13:G366,G366)&gt;1,TRUE,FALSE)</f>
        <v>0</v>
      </c>
      <c r="P366" s="80" t="str">
        <f t="shared" si="58"/>
        <v/>
      </c>
      <c r="Q366" s="28">
        <f t="shared" si="52"/>
        <v>44166</v>
      </c>
      <c r="R366" s="27" t="b">
        <f t="shared" si="59"/>
        <v>0</v>
      </c>
      <c r="S366" s="4"/>
      <c r="T366" s="4"/>
    </row>
    <row r="367" spans="1:20" s="30" customFormat="1" x14ac:dyDescent="0.25">
      <c r="A367" s="19">
        <v>355</v>
      </c>
      <c r="B367" s="20"/>
      <c r="C367" s="1"/>
      <c r="D367" s="79"/>
      <c r="E367" s="1"/>
      <c r="F367" s="1"/>
      <c r="G367" s="20"/>
      <c r="H367" s="160" t="str">
        <f t="shared" si="53"/>
        <v/>
      </c>
      <c r="I367" s="27" t="b">
        <f t="shared" si="54"/>
        <v>0</v>
      </c>
      <c r="J367" s="80" t="str">
        <f t="shared" si="55"/>
        <v/>
      </c>
      <c r="K367" s="27" t="b">
        <f t="shared" si="50"/>
        <v>0</v>
      </c>
      <c r="L367" s="80" t="str">
        <f t="shared" si="56"/>
        <v/>
      </c>
      <c r="M367" s="27" t="b">
        <f t="shared" si="51"/>
        <v>0</v>
      </c>
      <c r="N367" s="80" t="str">
        <f t="shared" si="57"/>
        <v/>
      </c>
      <c r="O367" s="27" t="b">
        <f>IF(COUNTIF($G$13:G367,G367)&gt;1,TRUE,FALSE)</f>
        <v>0</v>
      </c>
      <c r="P367" s="80" t="str">
        <f t="shared" si="58"/>
        <v/>
      </c>
      <c r="Q367" s="28">
        <f t="shared" si="52"/>
        <v>44166</v>
      </c>
      <c r="R367" s="27" t="b">
        <f t="shared" si="59"/>
        <v>0</v>
      </c>
      <c r="S367" s="4"/>
      <c r="T367" s="4"/>
    </row>
    <row r="368" spans="1:20" s="30" customFormat="1" x14ac:dyDescent="0.25">
      <c r="A368" s="19">
        <v>356</v>
      </c>
      <c r="B368" s="20"/>
      <c r="C368" s="1"/>
      <c r="D368" s="79"/>
      <c r="E368" s="1"/>
      <c r="F368" s="1"/>
      <c r="G368" s="20"/>
      <c r="H368" s="160" t="str">
        <f t="shared" si="53"/>
        <v/>
      </c>
      <c r="I368" s="27" t="b">
        <f t="shared" si="54"/>
        <v>0</v>
      </c>
      <c r="J368" s="80" t="str">
        <f t="shared" si="55"/>
        <v/>
      </c>
      <c r="K368" s="27" t="b">
        <f t="shared" si="50"/>
        <v>0</v>
      </c>
      <c r="L368" s="80" t="str">
        <f t="shared" si="56"/>
        <v/>
      </c>
      <c r="M368" s="27" t="b">
        <f t="shared" si="51"/>
        <v>0</v>
      </c>
      <c r="N368" s="80" t="str">
        <f t="shared" si="57"/>
        <v/>
      </c>
      <c r="O368" s="27" t="b">
        <f>IF(COUNTIF($G$13:G368,G368)&gt;1,TRUE,FALSE)</f>
        <v>0</v>
      </c>
      <c r="P368" s="80" t="str">
        <f t="shared" si="58"/>
        <v/>
      </c>
      <c r="Q368" s="28">
        <f t="shared" si="52"/>
        <v>44166</v>
      </c>
      <c r="R368" s="27" t="b">
        <f t="shared" si="59"/>
        <v>0</v>
      </c>
      <c r="S368" s="4"/>
      <c r="T368" s="4"/>
    </row>
    <row r="369" spans="1:20" s="30" customFormat="1" x14ac:dyDescent="0.25">
      <c r="A369" s="19">
        <v>357</v>
      </c>
      <c r="B369" s="20"/>
      <c r="C369" s="1"/>
      <c r="D369" s="79"/>
      <c r="E369" s="1"/>
      <c r="F369" s="1"/>
      <c r="G369" s="20"/>
      <c r="H369" s="160" t="str">
        <f t="shared" si="53"/>
        <v/>
      </c>
      <c r="I369" s="27" t="b">
        <f t="shared" si="54"/>
        <v>0</v>
      </c>
      <c r="J369" s="80" t="str">
        <f t="shared" si="55"/>
        <v/>
      </c>
      <c r="K369" s="27" t="b">
        <f t="shared" si="50"/>
        <v>0</v>
      </c>
      <c r="L369" s="80" t="str">
        <f t="shared" si="56"/>
        <v/>
      </c>
      <c r="M369" s="27" t="b">
        <f t="shared" si="51"/>
        <v>0</v>
      </c>
      <c r="N369" s="80" t="str">
        <f t="shared" si="57"/>
        <v/>
      </c>
      <c r="O369" s="27" t="b">
        <f>IF(COUNTIF($G$13:G369,G369)&gt;1,TRUE,FALSE)</f>
        <v>0</v>
      </c>
      <c r="P369" s="80" t="str">
        <f t="shared" si="58"/>
        <v/>
      </c>
      <c r="Q369" s="28">
        <f t="shared" si="52"/>
        <v>44166</v>
      </c>
      <c r="R369" s="27" t="b">
        <f t="shared" si="59"/>
        <v>0</v>
      </c>
      <c r="S369" s="4"/>
      <c r="T369" s="4"/>
    </row>
    <row r="370" spans="1:20" s="30" customFormat="1" x14ac:dyDescent="0.25">
      <c r="A370" s="19">
        <v>358</v>
      </c>
      <c r="B370" s="20"/>
      <c r="C370" s="1"/>
      <c r="D370" s="79"/>
      <c r="E370" s="1"/>
      <c r="F370" s="1"/>
      <c r="G370" s="20"/>
      <c r="H370" s="160" t="str">
        <f t="shared" si="53"/>
        <v/>
      </c>
      <c r="I370" s="27" t="b">
        <f t="shared" si="54"/>
        <v>0</v>
      </c>
      <c r="J370" s="80" t="str">
        <f t="shared" si="55"/>
        <v/>
      </c>
      <c r="K370" s="27" t="b">
        <f t="shared" si="50"/>
        <v>0</v>
      </c>
      <c r="L370" s="80" t="str">
        <f t="shared" si="56"/>
        <v/>
      </c>
      <c r="M370" s="27" t="b">
        <f t="shared" si="51"/>
        <v>0</v>
      </c>
      <c r="N370" s="80" t="str">
        <f t="shared" si="57"/>
        <v/>
      </c>
      <c r="O370" s="27" t="b">
        <f>IF(COUNTIF($G$13:G370,G370)&gt;1,TRUE,FALSE)</f>
        <v>0</v>
      </c>
      <c r="P370" s="80" t="str">
        <f t="shared" si="58"/>
        <v/>
      </c>
      <c r="Q370" s="28">
        <f t="shared" si="52"/>
        <v>44166</v>
      </c>
      <c r="R370" s="27" t="b">
        <f t="shared" si="59"/>
        <v>0</v>
      </c>
      <c r="S370" s="4"/>
      <c r="T370" s="4"/>
    </row>
    <row r="371" spans="1:20" s="30" customFormat="1" x14ac:dyDescent="0.25">
      <c r="A371" s="19">
        <v>359</v>
      </c>
      <c r="B371" s="20"/>
      <c r="C371" s="1"/>
      <c r="D371" s="79"/>
      <c r="E371" s="1"/>
      <c r="F371" s="1"/>
      <c r="G371" s="20"/>
      <c r="H371" s="160" t="str">
        <f t="shared" si="53"/>
        <v/>
      </c>
      <c r="I371" s="27" t="b">
        <f t="shared" si="54"/>
        <v>0</v>
      </c>
      <c r="J371" s="80" t="str">
        <f t="shared" si="55"/>
        <v/>
      </c>
      <c r="K371" s="27" t="b">
        <f t="shared" si="50"/>
        <v>0</v>
      </c>
      <c r="L371" s="80" t="str">
        <f t="shared" si="56"/>
        <v/>
      </c>
      <c r="M371" s="27" t="b">
        <f t="shared" si="51"/>
        <v>0</v>
      </c>
      <c r="N371" s="80" t="str">
        <f t="shared" si="57"/>
        <v/>
      </c>
      <c r="O371" s="27" t="b">
        <f>IF(COUNTIF($G$13:G371,G371)&gt;1,TRUE,FALSE)</f>
        <v>0</v>
      </c>
      <c r="P371" s="80" t="str">
        <f t="shared" si="58"/>
        <v/>
      </c>
      <c r="Q371" s="28">
        <f t="shared" si="52"/>
        <v>44166</v>
      </c>
      <c r="R371" s="27" t="b">
        <f t="shared" si="59"/>
        <v>0</v>
      </c>
      <c r="S371" s="4"/>
      <c r="T371" s="4"/>
    </row>
    <row r="372" spans="1:20" s="30" customFormat="1" x14ac:dyDescent="0.25">
      <c r="A372" s="19">
        <v>360</v>
      </c>
      <c r="B372" s="20"/>
      <c r="C372" s="1"/>
      <c r="D372" s="79"/>
      <c r="E372" s="1"/>
      <c r="F372" s="1"/>
      <c r="G372" s="20"/>
      <c r="H372" s="160" t="str">
        <f t="shared" si="53"/>
        <v/>
      </c>
      <c r="I372" s="27" t="b">
        <f t="shared" si="54"/>
        <v>0</v>
      </c>
      <c r="J372" s="80" t="str">
        <f t="shared" si="55"/>
        <v/>
      </c>
      <c r="K372" s="27" t="b">
        <f t="shared" si="50"/>
        <v>0</v>
      </c>
      <c r="L372" s="80" t="str">
        <f t="shared" si="56"/>
        <v/>
      </c>
      <c r="M372" s="27" t="b">
        <f t="shared" si="51"/>
        <v>0</v>
      </c>
      <c r="N372" s="80" t="str">
        <f t="shared" si="57"/>
        <v/>
      </c>
      <c r="O372" s="27" t="b">
        <f>IF(COUNTIF($G$13:G372,G372)&gt;1,TRUE,FALSE)</f>
        <v>0</v>
      </c>
      <c r="P372" s="80" t="str">
        <f t="shared" si="58"/>
        <v/>
      </c>
      <c r="Q372" s="28">
        <f t="shared" si="52"/>
        <v>44166</v>
      </c>
      <c r="R372" s="27" t="b">
        <f t="shared" si="59"/>
        <v>0</v>
      </c>
      <c r="S372" s="4"/>
      <c r="T372" s="4"/>
    </row>
    <row r="373" spans="1:20" s="30" customFormat="1" x14ac:dyDescent="0.25">
      <c r="A373" s="19">
        <v>361</v>
      </c>
      <c r="B373" s="20"/>
      <c r="C373" s="1"/>
      <c r="D373" s="79"/>
      <c r="E373" s="1"/>
      <c r="F373" s="1"/>
      <c r="G373" s="20"/>
      <c r="H373" s="160" t="str">
        <f t="shared" si="53"/>
        <v/>
      </c>
      <c r="I373" s="27" t="b">
        <f t="shared" si="54"/>
        <v>0</v>
      </c>
      <c r="J373" s="80" t="str">
        <f t="shared" si="55"/>
        <v/>
      </c>
      <c r="K373" s="27" t="b">
        <f t="shared" si="50"/>
        <v>0</v>
      </c>
      <c r="L373" s="80" t="str">
        <f t="shared" si="56"/>
        <v/>
      </c>
      <c r="M373" s="27" t="b">
        <f t="shared" si="51"/>
        <v>0</v>
      </c>
      <c r="N373" s="80" t="str">
        <f t="shared" si="57"/>
        <v/>
      </c>
      <c r="O373" s="27" t="b">
        <f>IF(COUNTIF($G$13:G373,G373)&gt;1,TRUE,FALSE)</f>
        <v>0</v>
      </c>
      <c r="P373" s="80" t="str">
        <f t="shared" si="58"/>
        <v/>
      </c>
      <c r="Q373" s="28">
        <f t="shared" si="52"/>
        <v>44166</v>
      </c>
      <c r="R373" s="27" t="b">
        <f t="shared" si="59"/>
        <v>0</v>
      </c>
      <c r="S373" s="4"/>
      <c r="T373" s="4"/>
    </row>
    <row r="374" spans="1:20" s="30" customFormat="1" x14ac:dyDescent="0.25">
      <c r="A374" s="19">
        <v>362</v>
      </c>
      <c r="B374" s="20"/>
      <c r="C374" s="1"/>
      <c r="D374" s="79"/>
      <c r="E374" s="1"/>
      <c r="F374" s="1"/>
      <c r="G374" s="20"/>
      <c r="H374" s="160" t="str">
        <f t="shared" si="53"/>
        <v/>
      </c>
      <c r="I374" s="27" t="b">
        <f t="shared" si="54"/>
        <v>0</v>
      </c>
      <c r="J374" s="80" t="str">
        <f t="shared" si="55"/>
        <v/>
      </c>
      <c r="K374" s="27" t="b">
        <f t="shared" si="50"/>
        <v>0</v>
      </c>
      <c r="L374" s="80" t="str">
        <f t="shared" si="56"/>
        <v/>
      </c>
      <c r="M374" s="27" t="b">
        <f t="shared" si="51"/>
        <v>0</v>
      </c>
      <c r="N374" s="80" t="str">
        <f t="shared" si="57"/>
        <v/>
      </c>
      <c r="O374" s="27" t="b">
        <f>IF(COUNTIF($G$13:G374,G374)&gt;1,TRUE,FALSE)</f>
        <v>0</v>
      </c>
      <c r="P374" s="80" t="str">
        <f t="shared" si="58"/>
        <v/>
      </c>
      <c r="Q374" s="28">
        <f t="shared" si="52"/>
        <v>44166</v>
      </c>
      <c r="R374" s="27" t="b">
        <f t="shared" si="59"/>
        <v>0</v>
      </c>
      <c r="S374" s="4"/>
      <c r="T374" s="4"/>
    </row>
    <row r="375" spans="1:20" s="30" customFormat="1" x14ac:dyDescent="0.25">
      <c r="A375" s="19">
        <v>363</v>
      </c>
      <c r="B375" s="20"/>
      <c r="C375" s="1"/>
      <c r="D375" s="79"/>
      <c r="E375" s="1"/>
      <c r="F375" s="1"/>
      <c r="G375" s="20"/>
      <c r="H375" s="160" t="str">
        <f t="shared" si="53"/>
        <v/>
      </c>
      <c r="I375" s="27" t="b">
        <f t="shared" si="54"/>
        <v>0</v>
      </c>
      <c r="J375" s="80" t="str">
        <f t="shared" si="55"/>
        <v/>
      </c>
      <c r="K375" s="27" t="b">
        <f t="shared" si="50"/>
        <v>0</v>
      </c>
      <c r="L375" s="80" t="str">
        <f t="shared" si="56"/>
        <v/>
      </c>
      <c r="M375" s="27" t="b">
        <f t="shared" si="51"/>
        <v>0</v>
      </c>
      <c r="N375" s="80" t="str">
        <f t="shared" si="57"/>
        <v/>
      </c>
      <c r="O375" s="27" t="b">
        <f>IF(COUNTIF($G$13:G375,G375)&gt;1,TRUE,FALSE)</f>
        <v>0</v>
      </c>
      <c r="P375" s="80" t="str">
        <f t="shared" si="58"/>
        <v/>
      </c>
      <c r="Q375" s="28">
        <f t="shared" si="52"/>
        <v>44166</v>
      </c>
      <c r="R375" s="27" t="b">
        <f t="shared" si="59"/>
        <v>0</v>
      </c>
      <c r="S375" s="4"/>
      <c r="T375" s="4"/>
    </row>
    <row r="376" spans="1:20" s="30" customFormat="1" x14ac:dyDescent="0.25">
      <c r="A376" s="19">
        <v>364</v>
      </c>
      <c r="B376" s="20"/>
      <c r="C376" s="1"/>
      <c r="D376" s="79"/>
      <c r="E376" s="1"/>
      <c r="F376" s="1"/>
      <c r="G376" s="20"/>
      <c r="H376" s="160" t="str">
        <f t="shared" si="53"/>
        <v/>
      </c>
      <c r="I376" s="27" t="b">
        <f t="shared" si="54"/>
        <v>0</v>
      </c>
      <c r="J376" s="80" t="str">
        <f t="shared" si="55"/>
        <v/>
      </c>
      <c r="K376" s="27" t="b">
        <f t="shared" si="50"/>
        <v>0</v>
      </c>
      <c r="L376" s="80" t="str">
        <f t="shared" si="56"/>
        <v/>
      </c>
      <c r="M376" s="27" t="b">
        <f t="shared" si="51"/>
        <v>0</v>
      </c>
      <c r="N376" s="80" t="str">
        <f t="shared" si="57"/>
        <v/>
      </c>
      <c r="O376" s="27" t="b">
        <f>IF(COUNTIF($G$13:G376,G376)&gt;1,TRUE,FALSE)</f>
        <v>0</v>
      </c>
      <c r="P376" s="80" t="str">
        <f t="shared" si="58"/>
        <v/>
      </c>
      <c r="Q376" s="28">
        <f t="shared" si="52"/>
        <v>44166</v>
      </c>
      <c r="R376" s="27" t="b">
        <f t="shared" si="59"/>
        <v>0</v>
      </c>
      <c r="S376" s="4"/>
      <c r="T376" s="4"/>
    </row>
    <row r="377" spans="1:20" s="30" customFormat="1" x14ac:dyDescent="0.25">
      <c r="A377" s="19">
        <v>365</v>
      </c>
      <c r="B377" s="20"/>
      <c r="C377" s="1"/>
      <c r="D377" s="79"/>
      <c r="E377" s="1"/>
      <c r="F377" s="1"/>
      <c r="G377" s="20"/>
      <c r="H377" s="160" t="str">
        <f t="shared" si="53"/>
        <v/>
      </c>
      <c r="I377" s="27" t="b">
        <f t="shared" si="54"/>
        <v>0</v>
      </c>
      <c r="J377" s="80" t="str">
        <f t="shared" si="55"/>
        <v/>
      </c>
      <c r="K377" s="27" t="b">
        <f t="shared" si="50"/>
        <v>0</v>
      </c>
      <c r="L377" s="80" t="str">
        <f t="shared" si="56"/>
        <v/>
      </c>
      <c r="M377" s="27" t="b">
        <f t="shared" si="51"/>
        <v>0</v>
      </c>
      <c r="N377" s="80" t="str">
        <f t="shared" si="57"/>
        <v/>
      </c>
      <c r="O377" s="27" t="b">
        <f>IF(COUNTIF($G$13:G377,G377)&gt;1,TRUE,FALSE)</f>
        <v>0</v>
      </c>
      <c r="P377" s="80" t="str">
        <f t="shared" si="58"/>
        <v/>
      </c>
      <c r="Q377" s="28">
        <f t="shared" si="52"/>
        <v>44166</v>
      </c>
      <c r="R377" s="27" t="b">
        <f t="shared" si="59"/>
        <v>0</v>
      </c>
      <c r="S377" s="4"/>
      <c r="T377" s="4"/>
    </row>
    <row r="378" spans="1:20" s="30" customFormat="1" x14ac:dyDescent="0.25">
      <c r="A378" s="19">
        <v>366</v>
      </c>
      <c r="B378" s="20"/>
      <c r="C378" s="1"/>
      <c r="D378" s="79"/>
      <c r="E378" s="1"/>
      <c r="F378" s="1"/>
      <c r="G378" s="20"/>
      <c r="H378" s="160" t="str">
        <f t="shared" si="53"/>
        <v/>
      </c>
      <c r="I378" s="27" t="b">
        <f t="shared" si="54"/>
        <v>0</v>
      </c>
      <c r="J378" s="80" t="str">
        <f t="shared" si="55"/>
        <v/>
      </c>
      <c r="K378" s="27" t="b">
        <f t="shared" si="50"/>
        <v>0</v>
      </c>
      <c r="L378" s="80" t="str">
        <f t="shared" si="56"/>
        <v/>
      </c>
      <c r="M378" s="27" t="b">
        <f t="shared" si="51"/>
        <v>0</v>
      </c>
      <c r="N378" s="80" t="str">
        <f t="shared" si="57"/>
        <v/>
      </c>
      <c r="O378" s="27" t="b">
        <f>IF(COUNTIF($G$13:G378,G378)&gt;1,TRUE,FALSE)</f>
        <v>0</v>
      </c>
      <c r="P378" s="80" t="str">
        <f t="shared" si="58"/>
        <v/>
      </c>
      <c r="Q378" s="28">
        <f t="shared" si="52"/>
        <v>44166</v>
      </c>
      <c r="R378" s="27" t="b">
        <f t="shared" si="59"/>
        <v>0</v>
      </c>
      <c r="S378" s="4"/>
      <c r="T378" s="4"/>
    </row>
    <row r="379" spans="1:20" s="30" customFormat="1" x14ac:dyDescent="0.25">
      <c r="A379" s="19">
        <v>367</v>
      </c>
      <c r="B379" s="20"/>
      <c r="C379" s="1"/>
      <c r="D379" s="79"/>
      <c r="E379" s="1"/>
      <c r="F379" s="1"/>
      <c r="G379" s="20"/>
      <c r="H379" s="160" t="str">
        <f t="shared" si="53"/>
        <v/>
      </c>
      <c r="I379" s="27" t="b">
        <f t="shared" si="54"/>
        <v>0</v>
      </c>
      <c r="J379" s="80" t="str">
        <f t="shared" si="55"/>
        <v/>
      </c>
      <c r="K379" s="27" t="b">
        <f t="shared" si="50"/>
        <v>0</v>
      </c>
      <c r="L379" s="80" t="str">
        <f t="shared" si="56"/>
        <v/>
      </c>
      <c r="M379" s="27" t="b">
        <f t="shared" si="51"/>
        <v>0</v>
      </c>
      <c r="N379" s="80" t="str">
        <f t="shared" si="57"/>
        <v/>
      </c>
      <c r="O379" s="27" t="b">
        <f>IF(COUNTIF($G$13:G379,G379)&gt;1,TRUE,FALSE)</f>
        <v>0</v>
      </c>
      <c r="P379" s="80" t="str">
        <f t="shared" si="58"/>
        <v/>
      </c>
      <c r="Q379" s="28">
        <f t="shared" si="52"/>
        <v>44166</v>
      </c>
      <c r="R379" s="27" t="b">
        <f t="shared" si="59"/>
        <v>0</v>
      </c>
      <c r="S379" s="4"/>
      <c r="T379" s="4"/>
    </row>
    <row r="380" spans="1:20" s="30" customFormat="1" x14ac:dyDescent="0.25">
      <c r="A380" s="19">
        <v>368</v>
      </c>
      <c r="B380" s="20"/>
      <c r="C380" s="1"/>
      <c r="D380" s="79"/>
      <c r="E380" s="1"/>
      <c r="F380" s="1"/>
      <c r="G380" s="20"/>
      <c r="H380" s="160" t="str">
        <f t="shared" si="53"/>
        <v/>
      </c>
      <c r="I380" s="27" t="b">
        <f t="shared" si="54"/>
        <v>0</v>
      </c>
      <c r="J380" s="80" t="str">
        <f t="shared" si="55"/>
        <v/>
      </c>
      <c r="K380" s="27" t="b">
        <f t="shared" si="50"/>
        <v>0</v>
      </c>
      <c r="L380" s="80" t="str">
        <f t="shared" si="56"/>
        <v/>
      </c>
      <c r="M380" s="27" t="b">
        <f t="shared" si="51"/>
        <v>0</v>
      </c>
      <c r="N380" s="80" t="str">
        <f t="shared" si="57"/>
        <v/>
      </c>
      <c r="O380" s="27" t="b">
        <f>IF(COUNTIF($G$13:G380,G380)&gt;1,TRUE,FALSE)</f>
        <v>0</v>
      </c>
      <c r="P380" s="80" t="str">
        <f t="shared" si="58"/>
        <v/>
      </c>
      <c r="Q380" s="28">
        <f t="shared" si="52"/>
        <v>44166</v>
      </c>
      <c r="R380" s="27" t="b">
        <f t="shared" si="59"/>
        <v>0</v>
      </c>
      <c r="S380" s="4"/>
      <c r="T380" s="4"/>
    </row>
    <row r="381" spans="1:20" s="30" customFormat="1" x14ac:dyDescent="0.25">
      <c r="A381" s="19">
        <v>369</v>
      </c>
      <c r="B381" s="20"/>
      <c r="C381" s="1"/>
      <c r="D381" s="79"/>
      <c r="E381" s="1"/>
      <c r="F381" s="1"/>
      <c r="G381" s="20"/>
      <c r="H381" s="160" t="str">
        <f t="shared" si="53"/>
        <v/>
      </c>
      <c r="I381" s="27" t="b">
        <f t="shared" si="54"/>
        <v>0</v>
      </c>
      <c r="J381" s="80" t="str">
        <f t="shared" si="55"/>
        <v/>
      </c>
      <c r="K381" s="27" t="b">
        <f t="shared" si="50"/>
        <v>0</v>
      </c>
      <c r="L381" s="80" t="str">
        <f t="shared" si="56"/>
        <v/>
      </c>
      <c r="M381" s="27" t="b">
        <f t="shared" si="51"/>
        <v>0</v>
      </c>
      <c r="N381" s="80" t="str">
        <f t="shared" si="57"/>
        <v/>
      </c>
      <c r="O381" s="27" t="b">
        <f>IF(COUNTIF($G$13:G381,G381)&gt;1,TRUE,FALSE)</f>
        <v>0</v>
      </c>
      <c r="P381" s="80" t="str">
        <f t="shared" si="58"/>
        <v/>
      </c>
      <c r="Q381" s="28">
        <f t="shared" si="52"/>
        <v>44166</v>
      </c>
      <c r="R381" s="27" t="b">
        <f t="shared" si="59"/>
        <v>0</v>
      </c>
      <c r="S381" s="4"/>
      <c r="T381" s="4"/>
    </row>
    <row r="382" spans="1:20" s="30" customFormat="1" x14ac:dyDescent="0.25">
      <c r="A382" s="19">
        <v>370</v>
      </c>
      <c r="B382" s="20"/>
      <c r="C382" s="1"/>
      <c r="D382" s="79"/>
      <c r="E382" s="1"/>
      <c r="F382" s="1"/>
      <c r="G382" s="20"/>
      <c r="H382" s="160" t="str">
        <f t="shared" si="53"/>
        <v/>
      </c>
      <c r="I382" s="27" t="b">
        <f t="shared" si="54"/>
        <v>0</v>
      </c>
      <c r="J382" s="80" t="str">
        <f t="shared" si="55"/>
        <v/>
      </c>
      <c r="K382" s="27" t="b">
        <f t="shared" si="50"/>
        <v>0</v>
      </c>
      <c r="L382" s="80" t="str">
        <f t="shared" si="56"/>
        <v/>
      </c>
      <c r="M382" s="27" t="b">
        <f t="shared" si="51"/>
        <v>0</v>
      </c>
      <c r="N382" s="80" t="str">
        <f t="shared" si="57"/>
        <v/>
      </c>
      <c r="O382" s="27" t="b">
        <f>IF(COUNTIF($G$13:G382,G382)&gt;1,TRUE,FALSE)</f>
        <v>0</v>
      </c>
      <c r="P382" s="80" t="str">
        <f t="shared" si="58"/>
        <v/>
      </c>
      <c r="Q382" s="28">
        <f t="shared" si="52"/>
        <v>44166</v>
      </c>
      <c r="R382" s="27" t="b">
        <f t="shared" si="59"/>
        <v>0</v>
      </c>
      <c r="S382" s="4"/>
      <c r="T382" s="4"/>
    </row>
    <row r="383" spans="1:20" s="30" customFormat="1" x14ac:dyDescent="0.25">
      <c r="A383" s="19">
        <v>371</v>
      </c>
      <c r="B383" s="20"/>
      <c r="C383" s="1"/>
      <c r="D383" s="79"/>
      <c r="E383" s="1"/>
      <c r="F383" s="1"/>
      <c r="G383" s="20"/>
      <c r="H383" s="160" t="str">
        <f t="shared" si="53"/>
        <v/>
      </c>
      <c r="I383" s="27" t="b">
        <f t="shared" si="54"/>
        <v>0</v>
      </c>
      <c r="J383" s="80" t="str">
        <f t="shared" si="55"/>
        <v/>
      </c>
      <c r="K383" s="27" t="b">
        <f t="shared" si="50"/>
        <v>0</v>
      </c>
      <c r="L383" s="80" t="str">
        <f t="shared" si="56"/>
        <v/>
      </c>
      <c r="M383" s="27" t="b">
        <f t="shared" si="51"/>
        <v>0</v>
      </c>
      <c r="N383" s="80" t="str">
        <f t="shared" si="57"/>
        <v/>
      </c>
      <c r="O383" s="27" t="b">
        <f>IF(COUNTIF($G$13:G383,G383)&gt;1,TRUE,FALSE)</f>
        <v>0</v>
      </c>
      <c r="P383" s="80" t="str">
        <f t="shared" si="58"/>
        <v/>
      </c>
      <c r="Q383" s="28">
        <f t="shared" si="52"/>
        <v>44166</v>
      </c>
      <c r="R383" s="27" t="b">
        <f t="shared" si="59"/>
        <v>0</v>
      </c>
      <c r="S383" s="4"/>
      <c r="T383" s="4"/>
    </row>
    <row r="384" spans="1:20" s="30" customFormat="1" x14ac:dyDescent="0.25">
      <c r="A384" s="19">
        <v>372</v>
      </c>
      <c r="B384" s="20"/>
      <c r="C384" s="1"/>
      <c r="D384" s="79"/>
      <c r="E384" s="1"/>
      <c r="F384" s="1"/>
      <c r="G384" s="20"/>
      <c r="H384" s="160" t="str">
        <f t="shared" si="53"/>
        <v/>
      </c>
      <c r="I384" s="27" t="b">
        <f t="shared" si="54"/>
        <v>0</v>
      </c>
      <c r="J384" s="80" t="str">
        <f t="shared" si="55"/>
        <v/>
      </c>
      <c r="K384" s="27" t="b">
        <f t="shared" si="50"/>
        <v>0</v>
      </c>
      <c r="L384" s="80" t="str">
        <f t="shared" si="56"/>
        <v/>
      </c>
      <c r="M384" s="27" t="b">
        <f t="shared" si="51"/>
        <v>0</v>
      </c>
      <c r="N384" s="80" t="str">
        <f t="shared" si="57"/>
        <v/>
      </c>
      <c r="O384" s="27" t="b">
        <f>IF(COUNTIF($G$13:G384,G384)&gt;1,TRUE,FALSE)</f>
        <v>0</v>
      </c>
      <c r="P384" s="80" t="str">
        <f t="shared" si="58"/>
        <v/>
      </c>
      <c r="Q384" s="28">
        <f t="shared" si="52"/>
        <v>44166</v>
      </c>
      <c r="R384" s="27" t="b">
        <f t="shared" si="59"/>
        <v>0</v>
      </c>
      <c r="S384" s="4"/>
      <c r="T384" s="4"/>
    </row>
    <row r="385" spans="1:20" s="30" customFormat="1" x14ac:dyDescent="0.25">
      <c r="A385" s="19">
        <v>373</v>
      </c>
      <c r="B385" s="20"/>
      <c r="C385" s="1"/>
      <c r="D385" s="79"/>
      <c r="E385" s="1"/>
      <c r="F385" s="1"/>
      <c r="G385" s="20"/>
      <c r="H385" s="160" t="str">
        <f t="shared" si="53"/>
        <v/>
      </c>
      <c r="I385" s="27" t="b">
        <f t="shared" si="54"/>
        <v>0</v>
      </c>
      <c r="J385" s="80" t="str">
        <f t="shared" si="55"/>
        <v/>
      </c>
      <c r="K385" s="27" t="b">
        <f t="shared" si="50"/>
        <v>0</v>
      </c>
      <c r="L385" s="80" t="str">
        <f t="shared" si="56"/>
        <v/>
      </c>
      <c r="M385" s="27" t="b">
        <f t="shared" si="51"/>
        <v>0</v>
      </c>
      <c r="N385" s="80" t="str">
        <f t="shared" si="57"/>
        <v/>
      </c>
      <c r="O385" s="27" t="b">
        <f>IF(COUNTIF($G$13:G385,G385)&gt;1,TRUE,FALSE)</f>
        <v>0</v>
      </c>
      <c r="P385" s="80" t="str">
        <f t="shared" si="58"/>
        <v/>
      </c>
      <c r="Q385" s="28">
        <f t="shared" si="52"/>
        <v>44166</v>
      </c>
      <c r="R385" s="27" t="b">
        <f t="shared" si="59"/>
        <v>0</v>
      </c>
      <c r="S385" s="4"/>
      <c r="T385" s="4"/>
    </row>
    <row r="386" spans="1:20" s="30" customFormat="1" x14ac:dyDescent="0.25">
      <c r="A386" s="19">
        <v>374</v>
      </c>
      <c r="B386" s="20"/>
      <c r="C386" s="1"/>
      <c r="D386" s="79"/>
      <c r="E386" s="1"/>
      <c r="F386" s="1"/>
      <c r="G386" s="20"/>
      <c r="H386" s="160" t="str">
        <f t="shared" si="53"/>
        <v/>
      </c>
      <c r="I386" s="27" t="b">
        <f t="shared" si="54"/>
        <v>0</v>
      </c>
      <c r="J386" s="80" t="str">
        <f t="shared" si="55"/>
        <v/>
      </c>
      <c r="K386" s="27" t="b">
        <f t="shared" si="50"/>
        <v>0</v>
      </c>
      <c r="L386" s="80" t="str">
        <f t="shared" si="56"/>
        <v/>
      </c>
      <c r="M386" s="27" t="b">
        <f t="shared" si="51"/>
        <v>0</v>
      </c>
      <c r="N386" s="80" t="str">
        <f t="shared" si="57"/>
        <v/>
      </c>
      <c r="O386" s="27" t="b">
        <f>IF(COUNTIF($G$13:G386,G386)&gt;1,TRUE,FALSE)</f>
        <v>0</v>
      </c>
      <c r="P386" s="80" t="str">
        <f t="shared" si="58"/>
        <v/>
      </c>
      <c r="Q386" s="28">
        <f t="shared" si="52"/>
        <v>44166</v>
      </c>
      <c r="R386" s="27" t="b">
        <f t="shared" si="59"/>
        <v>0</v>
      </c>
      <c r="S386" s="4"/>
      <c r="T386" s="4"/>
    </row>
    <row r="387" spans="1:20" s="30" customFormat="1" x14ac:dyDescent="0.25">
      <c r="A387" s="19">
        <v>375</v>
      </c>
      <c r="B387" s="20"/>
      <c r="C387" s="1"/>
      <c r="D387" s="79"/>
      <c r="E387" s="1"/>
      <c r="F387" s="1"/>
      <c r="G387" s="20"/>
      <c r="H387" s="160" t="str">
        <f t="shared" si="53"/>
        <v/>
      </c>
      <c r="I387" s="27" t="b">
        <f t="shared" si="54"/>
        <v>0</v>
      </c>
      <c r="J387" s="80" t="str">
        <f t="shared" si="55"/>
        <v/>
      </c>
      <c r="K387" s="27" t="b">
        <f t="shared" si="50"/>
        <v>0</v>
      </c>
      <c r="L387" s="80" t="str">
        <f t="shared" si="56"/>
        <v/>
      </c>
      <c r="M387" s="27" t="b">
        <f t="shared" si="51"/>
        <v>0</v>
      </c>
      <c r="N387" s="80" t="str">
        <f t="shared" si="57"/>
        <v/>
      </c>
      <c r="O387" s="27" t="b">
        <f>IF(COUNTIF($G$13:G387,G387)&gt;1,TRUE,FALSE)</f>
        <v>0</v>
      </c>
      <c r="P387" s="80" t="str">
        <f t="shared" si="58"/>
        <v/>
      </c>
      <c r="Q387" s="28">
        <f t="shared" si="52"/>
        <v>44166</v>
      </c>
      <c r="R387" s="27" t="b">
        <f t="shared" si="59"/>
        <v>0</v>
      </c>
      <c r="S387" s="4"/>
      <c r="T387" s="4"/>
    </row>
    <row r="388" spans="1:20" s="30" customFormat="1" x14ac:dyDescent="0.25">
      <c r="A388" s="19">
        <v>376</v>
      </c>
      <c r="B388" s="20"/>
      <c r="C388" s="1"/>
      <c r="D388" s="79"/>
      <c r="E388" s="1"/>
      <c r="F388" s="1"/>
      <c r="G388" s="20"/>
      <c r="H388" s="160" t="str">
        <f t="shared" si="53"/>
        <v/>
      </c>
      <c r="I388" s="27" t="b">
        <f t="shared" si="54"/>
        <v>0</v>
      </c>
      <c r="J388" s="80" t="str">
        <f t="shared" si="55"/>
        <v/>
      </c>
      <c r="K388" s="27" t="b">
        <f t="shared" si="50"/>
        <v>0</v>
      </c>
      <c r="L388" s="80" t="str">
        <f t="shared" si="56"/>
        <v/>
      </c>
      <c r="M388" s="27" t="b">
        <f t="shared" si="51"/>
        <v>0</v>
      </c>
      <c r="N388" s="80" t="str">
        <f t="shared" si="57"/>
        <v/>
      </c>
      <c r="O388" s="27" t="b">
        <f>IF(COUNTIF($G$13:G388,G388)&gt;1,TRUE,FALSE)</f>
        <v>0</v>
      </c>
      <c r="P388" s="80" t="str">
        <f t="shared" si="58"/>
        <v/>
      </c>
      <c r="Q388" s="28">
        <f t="shared" si="52"/>
        <v>44166</v>
      </c>
      <c r="R388" s="27" t="b">
        <f t="shared" si="59"/>
        <v>0</v>
      </c>
      <c r="S388" s="4"/>
      <c r="T388" s="4"/>
    </row>
    <row r="389" spans="1:20" s="30" customFormat="1" x14ac:dyDescent="0.25">
      <c r="A389" s="19">
        <v>377</v>
      </c>
      <c r="B389" s="20"/>
      <c r="C389" s="1"/>
      <c r="D389" s="79"/>
      <c r="E389" s="1"/>
      <c r="F389" s="1"/>
      <c r="G389" s="20"/>
      <c r="H389" s="160" t="str">
        <f t="shared" si="53"/>
        <v/>
      </c>
      <c r="I389" s="27" t="b">
        <f t="shared" si="54"/>
        <v>0</v>
      </c>
      <c r="J389" s="80" t="str">
        <f t="shared" si="55"/>
        <v/>
      </c>
      <c r="K389" s="27" t="b">
        <f t="shared" si="50"/>
        <v>0</v>
      </c>
      <c r="L389" s="80" t="str">
        <f t="shared" si="56"/>
        <v/>
      </c>
      <c r="M389" s="27" t="b">
        <f t="shared" si="51"/>
        <v>0</v>
      </c>
      <c r="N389" s="80" t="str">
        <f t="shared" si="57"/>
        <v/>
      </c>
      <c r="O389" s="27" t="b">
        <f>IF(COUNTIF($G$13:G389,G389)&gt;1,TRUE,FALSE)</f>
        <v>0</v>
      </c>
      <c r="P389" s="80" t="str">
        <f t="shared" si="58"/>
        <v/>
      </c>
      <c r="Q389" s="28">
        <f t="shared" si="52"/>
        <v>44166</v>
      </c>
      <c r="R389" s="27" t="b">
        <f t="shared" si="59"/>
        <v>0</v>
      </c>
      <c r="S389" s="4"/>
      <c r="T389" s="4"/>
    </row>
    <row r="390" spans="1:20" s="30" customFormat="1" x14ac:dyDescent="0.25">
      <c r="A390" s="19">
        <v>378</v>
      </c>
      <c r="B390" s="20"/>
      <c r="C390" s="1"/>
      <c r="D390" s="79"/>
      <c r="E390" s="1"/>
      <c r="F390" s="1"/>
      <c r="G390" s="20"/>
      <c r="H390" s="160" t="str">
        <f t="shared" si="53"/>
        <v/>
      </c>
      <c r="I390" s="27" t="b">
        <f t="shared" si="54"/>
        <v>0</v>
      </c>
      <c r="J390" s="80" t="str">
        <f t="shared" si="55"/>
        <v/>
      </c>
      <c r="K390" s="27" t="b">
        <f t="shared" si="50"/>
        <v>0</v>
      </c>
      <c r="L390" s="80" t="str">
        <f t="shared" si="56"/>
        <v/>
      </c>
      <c r="M390" s="27" t="b">
        <f t="shared" si="51"/>
        <v>0</v>
      </c>
      <c r="N390" s="80" t="str">
        <f t="shared" si="57"/>
        <v/>
      </c>
      <c r="O390" s="27" t="b">
        <f>IF(COUNTIF($G$13:G390,G390)&gt;1,TRUE,FALSE)</f>
        <v>0</v>
      </c>
      <c r="P390" s="80" t="str">
        <f t="shared" si="58"/>
        <v/>
      </c>
      <c r="Q390" s="28">
        <f t="shared" si="52"/>
        <v>44166</v>
      </c>
      <c r="R390" s="27" t="b">
        <f t="shared" si="59"/>
        <v>0</v>
      </c>
      <c r="S390" s="4"/>
      <c r="T390" s="4"/>
    </row>
    <row r="391" spans="1:20" s="30" customFormat="1" x14ac:dyDescent="0.25">
      <c r="A391" s="19">
        <v>379</v>
      </c>
      <c r="B391" s="20"/>
      <c r="C391" s="1"/>
      <c r="D391" s="79"/>
      <c r="E391" s="1"/>
      <c r="F391" s="1"/>
      <c r="G391" s="20"/>
      <c r="H391" s="160" t="str">
        <f t="shared" si="53"/>
        <v/>
      </c>
      <c r="I391" s="27" t="b">
        <f t="shared" si="54"/>
        <v>0</v>
      </c>
      <c r="J391" s="80" t="str">
        <f t="shared" si="55"/>
        <v/>
      </c>
      <c r="K391" s="27" t="b">
        <f t="shared" si="50"/>
        <v>0</v>
      </c>
      <c r="L391" s="80" t="str">
        <f t="shared" si="56"/>
        <v/>
      </c>
      <c r="M391" s="27" t="b">
        <f t="shared" si="51"/>
        <v>0</v>
      </c>
      <c r="N391" s="80" t="str">
        <f t="shared" si="57"/>
        <v/>
      </c>
      <c r="O391" s="27" t="b">
        <f>IF(COUNTIF($G$13:G391,G391)&gt;1,TRUE,FALSE)</f>
        <v>0</v>
      </c>
      <c r="P391" s="80" t="str">
        <f t="shared" si="58"/>
        <v/>
      </c>
      <c r="Q391" s="28">
        <f t="shared" si="52"/>
        <v>44166</v>
      </c>
      <c r="R391" s="27" t="b">
        <f t="shared" si="59"/>
        <v>0</v>
      </c>
      <c r="S391" s="4"/>
      <c r="T391" s="4"/>
    </row>
    <row r="392" spans="1:20" s="30" customFormat="1" x14ac:dyDescent="0.25">
      <c r="A392" s="19">
        <v>380</v>
      </c>
      <c r="B392" s="20"/>
      <c r="C392" s="1"/>
      <c r="D392" s="79"/>
      <c r="E392" s="1"/>
      <c r="F392" s="1"/>
      <c r="G392" s="20"/>
      <c r="H392" s="160" t="str">
        <f t="shared" si="53"/>
        <v/>
      </c>
      <c r="I392" s="27" t="b">
        <f t="shared" si="54"/>
        <v>0</v>
      </c>
      <c r="J392" s="80" t="str">
        <f t="shared" si="55"/>
        <v/>
      </c>
      <c r="K392" s="27" t="b">
        <f t="shared" si="50"/>
        <v>0</v>
      </c>
      <c r="L392" s="80" t="str">
        <f t="shared" si="56"/>
        <v/>
      </c>
      <c r="M392" s="27" t="b">
        <f t="shared" si="51"/>
        <v>0</v>
      </c>
      <c r="N392" s="80" t="str">
        <f t="shared" si="57"/>
        <v/>
      </c>
      <c r="O392" s="27" t="b">
        <f>IF(COUNTIF($G$13:G392,G392)&gt;1,TRUE,FALSE)</f>
        <v>0</v>
      </c>
      <c r="P392" s="80" t="str">
        <f t="shared" si="58"/>
        <v/>
      </c>
      <c r="Q392" s="28">
        <f t="shared" si="52"/>
        <v>44166</v>
      </c>
      <c r="R392" s="27" t="b">
        <f t="shared" si="59"/>
        <v>0</v>
      </c>
      <c r="S392" s="4"/>
      <c r="T392" s="4"/>
    </row>
    <row r="393" spans="1:20" s="30" customFormat="1" x14ac:dyDescent="0.25">
      <c r="A393" s="19">
        <v>381</v>
      </c>
      <c r="B393" s="20"/>
      <c r="C393" s="1"/>
      <c r="D393" s="79"/>
      <c r="E393" s="1"/>
      <c r="F393" s="1"/>
      <c r="G393" s="20"/>
      <c r="H393" s="160" t="str">
        <f t="shared" si="53"/>
        <v/>
      </c>
      <c r="I393" s="27" t="b">
        <f t="shared" si="54"/>
        <v>0</v>
      </c>
      <c r="J393" s="80" t="str">
        <f t="shared" si="55"/>
        <v/>
      </c>
      <c r="K393" s="27" t="b">
        <f t="shared" si="50"/>
        <v>0</v>
      </c>
      <c r="L393" s="80" t="str">
        <f t="shared" si="56"/>
        <v/>
      </c>
      <c r="M393" s="27" t="b">
        <f t="shared" si="51"/>
        <v>0</v>
      </c>
      <c r="N393" s="80" t="str">
        <f t="shared" si="57"/>
        <v/>
      </c>
      <c r="O393" s="27" t="b">
        <f>IF(COUNTIF($G$13:G393,G393)&gt;1,TRUE,FALSE)</f>
        <v>0</v>
      </c>
      <c r="P393" s="80" t="str">
        <f t="shared" si="58"/>
        <v/>
      </c>
      <c r="Q393" s="28">
        <f t="shared" si="52"/>
        <v>44166</v>
      </c>
      <c r="R393" s="27" t="b">
        <f t="shared" si="59"/>
        <v>0</v>
      </c>
      <c r="S393" s="4"/>
      <c r="T393" s="4"/>
    </row>
    <row r="394" spans="1:20" s="30" customFormat="1" x14ac:dyDescent="0.25">
      <c r="A394" s="19">
        <v>382</v>
      </c>
      <c r="B394" s="20"/>
      <c r="C394" s="1"/>
      <c r="D394" s="79"/>
      <c r="E394" s="1"/>
      <c r="F394" s="1"/>
      <c r="G394" s="20"/>
      <c r="H394" s="160" t="str">
        <f t="shared" si="53"/>
        <v/>
      </c>
      <c r="I394" s="27" t="b">
        <f t="shared" si="54"/>
        <v>0</v>
      </c>
      <c r="J394" s="80" t="str">
        <f t="shared" si="55"/>
        <v/>
      </c>
      <c r="K394" s="27" t="b">
        <f t="shared" si="50"/>
        <v>0</v>
      </c>
      <c r="L394" s="80" t="str">
        <f t="shared" si="56"/>
        <v/>
      </c>
      <c r="M394" s="27" t="b">
        <f t="shared" si="51"/>
        <v>0</v>
      </c>
      <c r="N394" s="80" t="str">
        <f t="shared" si="57"/>
        <v/>
      </c>
      <c r="O394" s="27" t="b">
        <f>IF(COUNTIF($G$13:G394,G394)&gt;1,TRUE,FALSE)</f>
        <v>0</v>
      </c>
      <c r="P394" s="80" t="str">
        <f t="shared" si="58"/>
        <v/>
      </c>
      <c r="Q394" s="28">
        <f t="shared" si="52"/>
        <v>44166</v>
      </c>
      <c r="R394" s="27" t="b">
        <f t="shared" si="59"/>
        <v>0</v>
      </c>
      <c r="S394" s="4"/>
      <c r="T394" s="4"/>
    </row>
    <row r="395" spans="1:20" s="30" customFormat="1" x14ac:dyDescent="0.25">
      <c r="A395" s="19">
        <v>383</v>
      </c>
      <c r="B395" s="20"/>
      <c r="C395" s="1"/>
      <c r="D395" s="79"/>
      <c r="E395" s="1"/>
      <c r="F395" s="1"/>
      <c r="G395" s="20"/>
      <c r="H395" s="160" t="str">
        <f t="shared" si="53"/>
        <v/>
      </c>
      <c r="I395" s="27" t="b">
        <f t="shared" si="54"/>
        <v>0</v>
      </c>
      <c r="J395" s="80" t="str">
        <f t="shared" si="55"/>
        <v/>
      </c>
      <c r="K395" s="27" t="b">
        <f t="shared" si="50"/>
        <v>0</v>
      </c>
      <c r="L395" s="80" t="str">
        <f t="shared" si="56"/>
        <v/>
      </c>
      <c r="M395" s="27" t="b">
        <f t="shared" si="51"/>
        <v>0</v>
      </c>
      <c r="N395" s="80" t="str">
        <f t="shared" si="57"/>
        <v/>
      </c>
      <c r="O395" s="27" t="b">
        <f>IF(COUNTIF($G$13:G395,G395)&gt;1,TRUE,FALSE)</f>
        <v>0</v>
      </c>
      <c r="P395" s="80" t="str">
        <f t="shared" si="58"/>
        <v/>
      </c>
      <c r="Q395" s="28">
        <f t="shared" si="52"/>
        <v>44166</v>
      </c>
      <c r="R395" s="27" t="b">
        <f t="shared" si="59"/>
        <v>0</v>
      </c>
      <c r="S395" s="4"/>
      <c r="T395" s="4"/>
    </row>
    <row r="396" spans="1:20" s="30" customFormat="1" x14ac:dyDescent="0.25">
      <c r="A396" s="19">
        <v>384</v>
      </c>
      <c r="B396" s="20"/>
      <c r="C396" s="1"/>
      <c r="D396" s="79"/>
      <c r="E396" s="1"/>
      <c r="F396" s="1"/>
      <c r="G396" s="20"/>
      <c r="H396" s="160" t="str">
        <f t="shared" si="53"/>
        <v/>
      </c>
      <c r="I396" s="27" t="b">
        <f t="shared" si="54"/>
        <v>0</v>
      </c>
      <c r="J396" s="80" t="str">
        <f t="shared" si="55"/>
        <v/>
      </c>
      <c r="K396" s="27" t="b">
        <f t="shared" si="50"/>
        <v>0</v>
      </c>
      <c r="L396" s="80" t="str">
        <f t="shared" si="56"/>
        <v/>
      </c>
      <c r="M396" s="27" t="b">
        <f t="shared" si="51"/>
        <v>0</v>
      </c>
      <c r="N396" s="80" t="str">
        <f t="shared" si="57"/>
        <v/>
      </c>
      <c r="O396" s="27" t="b">
        <f>IF(COUNTIF($G$13:G396,G396)&gt;1,TRUE,FALSE)</f>
        <v>0</v>
      </c>
      <c r="P396" s="80" t="str">
        <f t="shared" si="58"/>
        <v/>
      </c>
      <c r="Q396" s="28">
        <f t="shared" si="52"/>
        <v>44166</v>
      </c>
      <c r="R396" s="27" t="b">
        <f t="shared" si="59"/>
        <v>0</v>
      </c>
      <c r="S396" s="4"/>
      <c r="T396" s="4"/>
    </row>
    <row r="397" spans="1:20" s="30" customFormat="1" x14ac:dyDescent="0.25">
      <c r="A397" s="19">
        <v>385</v>
      </c>
      <c r="B397" s="20"/>
      <c r="C397" s="1"/>
      <c r="D397" s="79"/>
      <c r="E397" s="1"/>
      <c r="F397" s="1"/>
      <c r="G397" s="20"/>
      <c r="H397" s="160" t="str">
        <f t="shared" si="53"/>
        <v/>
      </c>
      <c r="I397" s="27" t="b">
        <f t="shared" si="54"/>
        <v>0</v>
      </c>
      <c r="J397" s="80" t="str">
        <f t="shared" si="55"/>
        <v/>
      </c>
      <c r="K397" s="27" t="b">
        <f t="shared" ref="K397:K460" si="60">AND(IFERROR(MATCH(D397,TblNivåValTExt,0)=4,FALSE),COUNTA(E397:F397)&gt;1,OR(E397&lt;=$I$9,F397&lt;=$I$9))</f>
        <v>0</v>
      </c>
      <c r="L397" s="80" t="str">
        <f t="shared" si="56"/>
        <v/>
      </c>
      <c r="M397" s="27" t="b">
        <f t="shared" ref="M397:M460" si="61">IF(AND(G397&lt;&gt;"",F397=""),TRUE,FALSE)</f>
        <v>0</v>
      </c>
      <c r="N397" s="80" t="str">
        <f t="shared" si="57"/>
        <v/>
      </c>
      <c r="O397" s="27" t="b">
        <f>IF(COUNTIF($G$13:G397,G397)&gt;1,TRUE,FALSE)</f>
        <v>0</v>
      </c>
      <c r="P397" s="80" t="str">
        <f t="shared" si="58"/>
        <v/>
      </c>
      <c r="Q397" s="28">
        <f t="shared" ref="Q397:Q460" si="62">MAX(E397,$M$8)</f>
        <v>44166</v>
      </c>
      <c r="R397" s="27" t="b">
        <f t="shared" si="59"/>
        <v>0</v>
      </c>
      <c r="S397" s="4"/>
      <c r="T397" s="4"/>
    </row>
    <row r="398" spans="1:20" s="30" customFormat="1" x14ac:dyDescent="0.25">
      <c r="A398" s="19">
        <v>386</v>
      </c>
      <c r="B398" s="20"/>
      <c r="C398" s="1"/>
      <c r="D398" s="79"/>
      <c r="E398" s="1"/>
      <c r="F398" s="1"/>
      <c r="G398" s="20"/>
      <c r="H398" s="160" t="str">
        <f t="shared" ref="H398:H461" si="63">IF(I398,J398&amp;". ","")&amp;IF(K398,L398&amp;". ","")&amp;IF(O398,P398&amp;". ","")&amp;IF(M398,N398&amp;". ","")</f>
        <v/>
      </c>
      <c r="I398" s="27" t="b">
        <f t="shared" ref="I398:I461" si="64">AND((E398+F398)&gt;0,OR(E398&lt;$M$6,F398&gt;$N$6))</f>
        <v>0</v>
      </c>
      <c r="J398" s="80" t="str">
        <f t="shared" ref="J398:J461" si="65">IF(I398,J$11,"")</f>
        <v/>
      </c>
      <c r="K398" s="27" t="b">
        <f t="shared" si="60"/>
        <v>0</v>
      </c>
      <c r="L398" s="80" t="str">
        <f t="shared" ref="L398:L461" si="66">IF(K398,$L$11,"")</f>
        <v/>
      </c>
      <c r="M398" s="27" t="b">
        <f t="shared" si="61"/>
        <v>0</v>
      </c>
      <c r="N398" s="80" t="str">
        <f t="shared" ref="N398:N461" si="67">IF(M398,N$11,"")</f>
        <v/>
      </c>
      <c r="O398" s="27" t="b">
        <f>IF(COUNTIF($G$13:G398,G398)&gt;1,TRUE,FALSE)</f>
        <v>0</v>
      </c>
      <c r="P398" s="80" t="str">
        <f t="shared" ref="P398:P461" si="68">IF(O398,P$11,"")</f>
        <v/>
      </c>
      <c r="Q398" s="28">
        <f t="shared" si="62"/>
        <v>44166</v>
      </c>
      <c r="R398" s="27" t="b">
        <f t="shared" ref="R398:R461" si="69">OR(I398,K398,M398,O398)</f>
        <v>0</v>
      </c>
      <c r="S398" s="4"/>
      <c r="T398" s="4"/>
    </row>
    <row r="399" spans="1:20" s="30" customFormat="1" x14ac:dyDescent="0.25">
      <c r="A399" s="19">
        <v>387</v>
      </c>
      <c r="B399" s="20"/>
      <c r="C399" s="1"/>
      <c r="D399" s="79"/>
      <c r="E399" s="1"/>
      <c r="F399" s="1"/>
      <c r="G399" s="20"/>
      <c r="H399" s="160" t="str">
        <f t="shared" si="63"/>
        <v/>
      </c>
      <c r="I399" s="27" t="b">
        <f t="shared" si="64"/>
        <v>0</v>
      </c>
      <c r="J399" s="80" t="str">
        <f t="shared" si="65"/>
        <v/>
      </c>
      <c r="K399" s="27" t="b">
        <f t="shared" si="60"/>
        <v>0</v>
      </c>
      <c r="L399" s="80" t="str">
        <f t="shared" si="66"/>
        <v/>
      </c>
      <c r="M399" s="27" t="b">
        <f t="shared" si="61"/>
        <v>0</v>
      </c>
      <c r="N399" s="80" t="str">
        <f t="shared" si="67"/>
        <v/>
      </c>
      <c r="O399" s="27" t="b">
        <f>IF(COUNTIF($G$13:G399,G399)&gt;1,TRUE,FALSE)</f>
        <v>0</v>
      </c>
      <c r="P399" s="80" t="str">
        <f t="shared" si="68"/>
        <v/>
      </c>
      <c r="Q399" s="28">
        <f t="shared" si="62"/>
        <v>44166</v>
      </c>
      <c r="R399" s="27" t="b">
        <f t="shared" si="69"/>
        <v>0</v>
      </c>
      <c r="S399" s="4"/>
      <c r="T399" s="4"/>
    </row>
    <row r="400" spans="1:20" s="30" customFormat="1" x14ac:dyDescent="0.25">
      <c r="A400" s="19">
        <v>388</v>
      </c>
      <c r="B400" s="20"/>
      <c r="C400" s="1"/>
      <c r="D400" s="79"/>
      <c r="E400" s="1"/>
      <c r="F400" s="1"/>
      <c r="G400" s="20"/>
      <c r="H400" s="160" t="str">
        <f t="shared" si="63"/>
        <v/>
      </c>
      <c r="I400" s="27" t="b">
        <f t="shared" si="64"/>
        <v>0</v>
      </c>
      <c r="J400" s="80" t="str">
        <f t="shared" si="65"/>
        <v/>
      </c>
      <c r="K400" s="27" t="b">
        <f t="shared" si="60"/>
        <v>0</v>
      </c>
      <c r="L400" s="80" t="str">
        <f t="shared" si="66"/>
        <v/>
      </c>
      <c r="M400" s="27" t="b">
        <f t="shared" si="61"/>
        <v>0</v>
      </c>
      <c r="N400" s="80" t="str">
        <f t="shared" si="67"/>
        <v/>
      </c>
      <c r="O400" s="27" t="b">
        <f>IF(COUNTIF($G$13:G400,G400)&gt;1,TRUE,FALSE)</f>
        <v>0</v>
      </c>
      <c r="P400" s="80" t="str">
        <f t="shared" si="68"/>
        <v/>
      </c>
      <c r="Q400" s="28">
        <f t="shared" si="62"/>
        <v>44166</v>
      </c>
      <c r="R400" s="27" t="b">
        <f t="shared" si="69"/>
        <v>0</v>
      </c>
      <c r="S400" s="4"/>
      <c r="T400" s="4"/>
    </row>
    <row r="401" spans="1:20" s="30" customFormat="1" x14ac:dyDescent="0.25">
      <c r="A401" s="19">
        <v>389</v>
      </c>
      <c r="B401" s="20"/>
      <c r="C401" s="1"/>
      <c r="D401" s="79"/>
      <c r="E401" s="1"/>
      <c r="F401" s="1"/>
      <c r="G401" s="20"/>
      <c r="H401" s="160" t="str">
        <f t="shared" si="63"/>
        <v/>
      </c>
      <c r="I401" s="27" t="b">
        <f t="shared" si="64"/>
        <v>0</v>
      </c>
      <c r="J401" s="80" t="str">
        <f t="shared" si="65"/>
        <v/>
      </c>
      <c r="K401" s="27" t="b">
        <f t="shared" si="60"/>
        <v>0</v>
      </c>
      <c r="L401" s="80" t="str">
        <f t="shared" si="66"/>
        <v/>
      </c>
      <c r="M401" s="27" t="b">
        <f t="shared" si="61"/>
        <v>0</v>
      </c>
      <c r="N401" s="80" t="str">
        <f t="shared" si="67"/>
        <v/>
      </c>
      <c r="O401" s="27" t="b">
        <f>IF(COUNTIF($G$13:G401,G401)&gt;1,TRUE,FALSE)</f>
        <v>0</v>
      </c>
      <c r="P401" s="80" t="str">
        <f t="shared" si="68"/>
        <v/>
      </c>
      <c r="Q401" s="28">
        <f t="shared" si="62"/>
        <v>44166</v>
      </c>
      <c r="R401" s="27" t="b">
        <f t="shared" si="69"/>
        <v>0</v>
      </c>
      <c r="S401" s="4"/>
      <c r="T401" s="4"/>
    </row>
    <row r="402" spans="1:20" s="30" customFormat="1" x14ac:dyDescent="0.25">
      <c r="A402" s="19">
        <v>390</v>
      </c>
      <c r="B402" s="20"/>
      <c r="C402" s="1"/>
      <c r="D402" s="79"/>
      <c r="E402" s="1"/>
      <c r="F402" s="1"/>
      <c r="G402" s="20"/>
      <c r="H402" s="160" t="str">
        <f t="shared" si="63"/>
        <v/>
      </c>
      <c r="I402" s="27" t="b">
        <f t="shared" si="64"/>
        <v>0</v>
      </c>
      <c r="J402" s="80" t="str">
        <f t="shared" si="65"/>
        <v/>
      </c>
      <c r="K402" s="27" t="b">
        <f t="shared" si="60"/>
        <v>0</v>
      </c>
      <c r="L402" s="80" t="str">
        <f t="shared" si="66"/>
        <v/>
      </c>
      <c r="M402" s="27" t="b">
        <f t="shared" si="61"/>
        <v>0</v>
      </c>
      <c r="N402" s="80" t="str">
        <f t="shared" si="67"/>
        <v/>
      </c>
      <c r="O402" s="27" t="b">
        <f>IF(COUNTIF($G$13:G402,G402)&gt;1,TRUE,FALSE)</f>
        <v>0</v>
      </c>
      <c r="P402" s="80" t="str">
        <f t="shared" si="68"/>
        <v/>
      </c>
      <c r="Q402" s="28">
        <f t="shared" si="62"/>
        <v>44166</v>
      </c>
      <c r="R402" s="27" t="b">
        <f t="shared" si="69"/>
        <v>0</v>
      </c>
      <c r="S402" s="4"/>
      <c r="T402" s="4"/>
    </row>
    <row r="403" spans="1:20" s="30" customFormat="1" x14ac:dyDescent="0.25">
      <c r="A403" s="19">
        <v>391</v>
      </c>
      <c r="B403" s="20"/>
      <c r="C403" s="1"/>
      <c r="D403" s="79"/>
      <c r="E403" s="1"/>
      <c r="F403" s="1"/>
      <c r="G403" s="20"/>
      <c r="H403" s="160" t="str">
        <f t="shared" si="63"/>
        <v/>
      </c>
      <c r="I403" s="27" t="b">
        <f t="shared" si="64"/>
        <v>0</v>
      </c>
      <c r="J403" s="80" t="str">
        <f t="shared" si="65"/>
        <v/>
      </c>
      <c r="K403" s="27" t="b">
        <f t="shared" si="60"/>
        <v>0</v>
      </c>
      <c r="L403" s="80" t="str">
        <f t="shared" si="66"/>
        <v/>
      </c>
      <c r="M403" s="27" t="b">
        <f t="shared" si="61"/>
        <v>0</v>
      </c>
      <c r="N403" s="80" t="str">
        <f t="shared" si="67"/>
        <v/>
      </c>
      <c r="O403" s="27" t="b">
        <f>IF(COUNTIF($G$13:G403,G403)&gt;1,TRUE,FALSE)</f>
        <v>0</v>
      </c>
      <c r="P403" s="80" t="str">
        <f t="shared" si="68"/>
        <v/>
      </c>
      <c r="Q403" s="28">
        <f t="shared" si="62"/>
        <v>44166</v>
      </c>
      <c r="R403" s="27" t="b">
        <f t="shared" si="69"/>
        <v>0</v>
      </c>
      <c r="S403" s="4"/>
      <c r="T403" s="4"/>
    </row>
    <row r="404" spans="1:20" s="30" customFormat="1" x14ac:dyDescent="0.25">
      <c r="A404" s="19">
        <v>392</v>
      </c>
      <c r="B404" s="20"/>
      <c r="C404" s="1"/>
      <c r="D404" s="79"/>
      <c r="E404" s="1"/>
      <c r="F404" s="1"/>
      <c r="G404" s="20"/>
      <c r="H404" s="160" t="str">
        <f t="shared" si="63"/>
        <v/>
      </c>
      <c r="I404" s="27" t="b">
        <f t="shared" si="64"/>
        <v>0</v>
      </c>
      <c r="J404" s="80" t="str">
        <f t="shared" si="65"/>
        <v/>
      </c>
      <c r="K404" s="27" t="b">
        <f t="shared" si="60"/>
        <v>0</v>
      </c>
      <c r="L404" s="80" t="str">
        <f t="shared" si="66"/>
        <v/>
      </c>
      <c r="M404" s="27" t="b">
        <f t="shared" si="61"/>
        <v>0</v>
      </c>
      <c r="N404" s="80" t="str">
        <f t="shared" si="67"/>
        <v/>
      </c>
      <c r="O404" s="27" t="b">
        <f>IF(COUNTIF($G$13:G404,G404)&gt;1,TRUE,FALSE)</f>
        <v>0</v>
      </c>
      <c r="P404" s="80" t="str">
        <f t="shared" si="68"/>
        <v/>
      </c>
      <c r="Q404" s="28">
        <f t="shared" si="62"/>
        <v>44166</v>
      </c>
      <c r="R404" s="27" t="b">
        <f t="shared" si="69"/>
        <v>0</v>
      </c>
      <c r="S404" s="4"/>
      <c r="T404" s="4"/>
    </row>
    <row r="405" spans="1:20" s="30" customFormat="1" x14ac:dyDescent="0.25">
      <c r="A405" s="19">
        <v>393</v>
      </c>
      <c r="B405" s="20"/>
      <c r="C405" s="1"/>
      <c r="D405" s="79"/>
      <c r="E405" s="1"/>
      <c r="F405" s="1"/>
      <c r="G405" s="20"/>
      <c r="H405" s="160" t="str">
        <f t="shared" si="63"/>
        <v/>
      </c>
      <c r="I405" s="27" t="b">
        <f t="shared" si="64"/>
        <v>0</v>
      </c>
      <c r="J405" s="80" t="str">
        <f t="shared" si="65"/>
        <v/>
      </c>
      <c r="K405" s="27" t="b">
        <f t="shared" si="60"/>
        <v>0</v>
      </c>
      <c r="L405" s="80" t="str">
        <f t="shared" si="66"/>
        <v/>
      </c>
      <c r="M405" s="27" t="b">
        <f t="shared" si="61"/>
        <v>0</v>
      </c>
      <c r="N405" s="80" t="str">
        <f t="shared" si="67"/>
        <v/>
      </c>
      <c r="O405" s="27" t="b">
        <f>IF(COUNTIF($G$13:G405,G405)&gt;1,TRUE,FALSE)</f>
        <v>0</v>
      </c>
      <c r="P405" s="80" t="str">
        <f t="shared" si="68"/>
        <v/>
      </c>
      <c r="Q405" s="28">
        <f t="shared" si="62"/>
        <v>44166</v>
      </c>
      <c r="R405" s="27" t="b">
        <f t="shared" si="69"/>
        <v>0</v>
      </c>
      <c r="S405" s="4"/>
      <c r="T405" s="4"/>
    </row>
    <row r="406" spans="1:20" s="30" customFormat="1" x14ac:dyDescent="0.25">
      <c r="A406" s="19">
        <v>394</v>
      </c>
      <c r="B406" s="20"/>
      <c r="C406" s="1"/>
      <c r="D406" s="79"/>
      <c r="E406" s="1"/>
      <c r="F406" s="1"/>
      <c r="G406" s="20"/>
      <c r="H406" s="160" t="str">
        <f t="shared" si="63"/>
        <v/>
      </c>
      <c r="I406" s="27" t="b">
        <f t="shared" si="64"/>
        <v>0</v>
      </c>
      <c r="J406" s="80" t="str">
        <f t="shared" si="65"/>
        <v/>
      </c>
      <c r="K406" s="27" t="b">
        <f t="shared" si="60"/>
        <v>0</v>
      </c>
      <c r="L406" s="80" t="str">
        <f t="shared" si="66"/>
        <v/>
      </c>
      <c r="M406" s="27" t="b">
        <f t="shared" si="61"/>
        <v>0</v>
      </c>
      <c r="N406" s="80" t="str">
        <f t="shared" si="67"/>
        <v/>
      </c>
      <c r="O406" s="27" t="b">
        <f>IF(COUNTIF($G$13:G406,G406)&gt;1,TRUE,FALSE)</f>
        <v>0</v>
      </c>
      <c r="P406" s="80" t="str">
        <f t="shared" si="68"/>
        <v/>
      </c>
      <c r="Q406" s="28">
        <f t="shared" si="62"/>
        <v>44166</v>
      </c>
      <c r="R406" s="27" t="b">
        <f t="shared" si="69"/>
        <v>0</v>
      </c>
      <c r="S406" s="4"/>
      <c r="T406" s="4"/>
    </row>
    <row r="407" spans="1:20" s="30" customFormat="1" x14ac:dyDescent="0.25">
      <c r="A407" s="19">
        <v>395</v>
      </c>
      <c r="B407" s="20"/>
      <c r="C407" s="1"/>
      <c r="D407" s="79"/>
      <c r="E407" s="1"/>
      <c r="F407" s="1"/>
      <c r="G407" s="20"/>
      <c r="H407" s="160" t="str">
        <f t="shared" si="63"/>
        <v/>
      </c>
      <c r="I407" s="27" t="b">
        <f t="shared" si="64"/>
        <v>0</v>
      </c>
      <c r="J407" s="80" t="str">
        <f t="shared" si="65"/>
        <v/>
      </c>
      <c r="K407" s="27" t="b">
        <f t="shared" si="60"/>
        <v>0</v>
      </c>
      <c r="L407" s="80" t="str">
        <f t="shared" si="66"/>
        <v/>
      </c>
      <c r="M407" s="27" t="b">
        <f t="shared" si="61"/>
        <v>0</v>
      </c>
      <c r="N407" s="80" t="str">
        <f t="shared" si="67"/>
        <v/>
      </c>
      <c r="O407" s="27" t="b">
        <f>IF(COUNTIF($G$13:G407,G407)&gt;1,TRUE,FALSE)</f>
        <v>0</v>
      </c>
      <c r="P407" s="80" t="str">
        <f t="shared" si="68"/>
        <v/>
      </c>
      <c r="Q407" s="28">
        <f t="shared" si="62"/>
        <v>44166</v>
      </c>
      <c r="R407" s="27" t="b">
        <f t="shared" si="69"/>
        <v>0</v>
      </c>
      <c r="S407" s="4"/>
      <c r="T407" s="4"/>
    </row>
    <row r="408" spans="1:20" s="30" customFormat="1" x14ac:dyDescent="0.25">
      <c r="A408" s="19">
        <v>396</v>
      </c>
      <c r="B408" s="20"/>
      <c r="C408" s="1"/>
      <c r="D408" s="79"/>
      <c r="E408" s="1"/>
      <c r="F408" s="1"/>
      <c r="G408" s="20"/>
      <c r="H408" s="160" t="str">
        <f t="shared" si="63"/>
        <v/>
      </c>
      <c r="I408" s="27" t="b">
        <f t="shared" si="64"/>
        <v>0</v>
      </c>
      <c r="J408" s="80" t="str">
        <f t="shared" si="65"/>
        <v/>
      </c>
      <c r="K408" s="27" t="b">
        <f t="shared" si="60"/>
        <v>0</v>
      </c>
      <c r="L408" s="80" t="str">
        <f t="shared" si="66"/>
        <v/>
      </c>
      <c r="M408" s="27" t="b">
        <f t="shared" si="61"/>
        <v>0</v>
      </c>
      <c r="N408" s="80" t="str">
        <f t="shared" si="67"/>
        <v/>
      </c>
      <c r="O408" s="27" t="b">
        <f>IF(COUNTIF($G$13:G408,G408)&gt;1,TRUE,FALSE)</f>
        <v>0</v>
      </c>
      <c r="P408" s="80" t="str">
        <f t="shared" si="68"/>
        <v/>
      </c>
      <c r="Q408" s="28">
        <f t="shared" si="62"/>
        <v>44166</v>
      </c>
      <c r="R408" s="27" t="b">
        <f t="shared" si="69"/>
        <v>0</v>
      </c>
      <c r="S408" s="4"/>
      <c r="T408" s="4"/>
    </row>
    <row r="409" spans="1:20" s="30" customFormat="1" x14ac:dyDescent="0.25">
      <c r="A409" s="19">
        <v>397</v>
      </c>
      <c r="B409" s="20"/>
      <c r="C409" s="1"/>
      <c r="D409" s="79"/>
      <c r="E409" s="1"/>
      <c r="F409" s="1"/>
      <c r="G409" s="20"/>
      <c r="H409" s="160" t="str">
        <f t="shared" si="63"/>
        <v/>
      </c>
      <c r="I409" s="27" t="b">
        <f t="shared" si="64"/>
        <v>0</v>
      </c>
      <c r="J409" s="80" t="str">
        <f t="shared" si="65"/>
        <v/>
      </c>
      <c r="K409" s="27" t="b">
        <f t="shared" si="60"/>
        <v>0</v>
      </c>
      <c r="L409" s="80" t="str">
        <f t="shared" si="66"/>
        <v/>
      </c>
      <c r="M409" s="27" t="b">
        <f t="shared" si="61"/>
        <v>0</v>
      </c>
      <c r="N409" s="80" t="str">
        <f t="shared" si="67"/>
        <v/>
      </c>
      <c r="O409" s="27" t="b">
        <f>IF(COUNTIF($G$13:G409,G409)&gt;1,TRUE,FALSE)</f>
        <v>0</v>
      </c>
      <c r="P409" s="80" t="str">
        <f t="shared" si="68"/>
        <v/>
      </c>
      <c r="Q409" s="28">
        <f t="shared" si="62"/>
        <v>44166</v>
      </c>
      <c r="R409" s="27" t="b">
        <f t="shared" si="69"/>
        <v>0</v>
      </c>
      <c r="S409" s="4"/>
      <c r="T409" s="4"/>
    </row>
    <row r="410" spans="1:20" s="30" customFormat="1" x14ac:dyDescent="0.25">
      <c r="A410" s="19">
        <v>398</v>
      </c>
      <c r="B410" s="20"/>
      <c r="C410" s="1"/>
      <c r="D410" s="79"/>
      <c r="E410" s="1"/>
      <c r="F410" s="1"/>
      <c r="G410" s="20"/>
      <c r="H410" s="160" t="str">
        <f t="shared" si="63"/>
        <v/>
      </c>
      <c r="I410" s="27" t="b">
        <f t="shared" si="64"/>
        <v>0</v>
      </c>
      <c r="J410" s="80" t="str">
        <f t="shared" si="65"/>
        <v/>
      </c>
      <c r="K410" s="27" t="b">
        <f t="shared" si="60"/>
        <v>0</v>
      </c>
      <c r="L410" s="80" t="str">
        <f t="shared" si="66"/>
        <v/>
      </c>
      <c r="M410" s="27" t="b">
        <f t="shared" si="61"/>
        <v>0</v>
      </c>
      <c r="N410" s="80" t="str">
        <f t="shared" si="67"/>
        <v/>
      </c>
      <c r="O410" s="27" t="b">
        <f>IF(COUNTIF($G$13:G410,G410)&gt;1,TRUE,FALSE)</f>
        <v>0</v>
      </c>
      <c r="P410" s="80" t="str">
        <f t="shared" si="68"/>
        <v/>
      </c>
      <c r="Q410" s="28">
        <f t="shared" si="62"/>
        <v>44166</v>
      </c>
      <c r="R410" s="27" t="b">
        <f t="shared" si="69"/>
        <v>0</v>
      </c>
      <c r="S410" s="4"/>
      <c r="T410" s="4"/>
    </row>
    <row r="411" spans="1:20" s="30" customFormat="1" x14ac:dyDescent="0.25">
      <c r="A411" s="19">
        <v>399</v>
      </c>
      <c r="B411" s="20"/>
      <c r="C411" s="1"/>
      <c r="D411" s="79"/>
      <c r="E411" s="1"/>
      <c r="F411" s="1"/>
      <c r="G411" s="20"/>
      <c r="H411" s="160" t="str">
        <f t="shared" si="63"/>
        <v/>
      </c>
      <c r="I411" s="27" t="b">
        <f t="shared" si="64"/>
        <v>0</v>
      </c>
      <c r="J411" s="80" t="str">
        <f t="shared" si="65"/>
        <v/>
      </c>
      <c r="K411" s="27" t="b">
        <f t="shared" si="60"/>
        <v>0</v>
      </c>
      <c r="L411" s="80" t="str">
        <f t="shared" si="66"/>
        <v/>
      </c>
      <c r="M411" s="27" t="b">
        <f t="shared" si="61"/>
        <v>0</v>
      </c>
      <c r="N411" s="80" t="str">
        <f t="shared" si="67"/>
        <v/>
      </c>
      <c r="O411" s="27" t="b">
        <f>IF(COUNTIF($G$13:G411,G411)&gt;1,TRUE,FALSE)</f>
        <v>0</v>
      </c>
      <c r="P411" s="80" t="str">
        <f t="shared" si="68"/>
        <v/>
      </c>
      <c r="Q411" s="28">
        <f t="shared" si="62"/>
        <v>44166</v>
      </c>
      <c r="R411" s="27" t="b">
        <f t="shared" si="69"/>
        <v>0</v>
      </c>
      <c r="S411" s="4"/>
      <c r="T411" s="4"/>
    </row>
    <row r="412" spans="1:20" s="30" customFormat="1" x14ac:dyDescent="0.25">
      <c r="A412" s="19">
        <v>400</v>
      </c>
      <c r="B412" s="20"/>
      <c r="C412" s="1"/>
      <c r="D412" s="79"/>
      <c r="E412" s="1"/>
      <c r="F412" s="1"/>
      <c r="G412" s="20"/>
      <c r="H412" s="160" t="str">
        <f t="shared" si="63"/>
        <v/>
      </c>
      <c r="I412" s="27" t="b">
        <f t="shared" si="64"/>
        <v>0</v>
      </c>
      <c r="J412" s="80" t="str">
        <f t="shared" si="65"/>
        <v/>
      </c>
      <c r="K412" s="27" t="b">
        <f t="shared" si="60"/>
        <v>0</v>
      </c>
      <c r="L412" s="80" t="str">
        <f t="shared" si="66"/>
        <v/>
      </c>
      <c r="M412" s="27" t="b">
        <f t="shared" si="61"/>
        <v>0</v>
      </c>
      <c r="N412" s="80" t="str">
        <f t="shared" si="67"/>
        <v/>
      </c>
      <c r="O412" s="27" t="b">
        <f>IF(COUNTIF($G$13:G412,G412)&gt;1,TRUE,FALSE)</f>
        <v>0</v>
      </c>
      <c r="P412" s="80" t="str">
        <f t="shared" si="68"/>
        <v/>
      </c>
      <c r="Q412" s="28">
        <f t="shared" si="62"/>
        <v>44166</v>
      </c>
      <c r="R412" s="27" t="b">
        <f t="shared" si="69"/>
        <v>0</v>
      </c>
      <c r="S412" s="4"/>
      <c r="T412" s="4"/>
    </row>
    <row r="413" spans="1:20" s="30" customFormat="1" x14ac:dyDescent="0.25">
      <c r="A413" s="19">
        <v>401</v>
      </c>
      <c r="B413" s="20"/>
      <c r="C413" s="1"/>
      <c r="D413" s="79"/>
      <c r="E413" s="1"/>
      <c r="F413" s="1"/>
      <c r="G413" s="20"/>
      <c r="H413" s="160" t="str">
        <f t="shared" si="63"/>
        <v/>
      </c>
      <c r="I413" s="27" t="b">
        <f t="shared" si="64"/>
        <v>0</v>
      </c>
      <c r="J413" s="80" t="str">
        <f t="shared" si="65"/>
        <v/>
      </c>
      <c r="K413" s="27" t="b">
        <f t="shared" si="60"/>
        <v>0</v>
      </c>
      <c r="L413" s="80" t="str">
        <f t="shared" si="66"/>
        <v/>
      </c>
      <c r="M413" s="27" t="b">
        <f t="shared" si="61"/>
        <v>0</v>
      </c>
      <c r="N413" s="80" t="str">
        <f t="shared" si="67"/>
        <v/>
      </c>
      <c r="O413" s="27" t="b">
        <f>IF(COUNTIF($G$13:G413,G413)&gt;1,TRUE,FALSE)</f>
        <v>0</v>
      </c>
      <c r="P413" s="80" t="str">
        <f t="shared" si="68"/>
        <v/>
      </c>
      <c r="Q413" s="28">
        <f t="shared" si="62"/>
        <v>44166</v>
      </c>
      <c r="R413" s="27" t="b">
        <f t="shared" si="69"/>
        <v>0</v>
      </c>
      <c r="S413" s="4"/>
      <c r="T413" s="4"/>
    </row>
    <row r="414" spans="1:20" s="30" customFormat="1" x14ac:dyDescent="0.25">
      <c r="A414" s="19">
        <v>402</v>
      </c>
      <c r="B414" s="20"/>
      <c r="C414" s="1"/>
      <c r="D414" s="79"/>
      <c r="E414" s="1"/>
      <c r="F414" s="1"/>
      <c r="G414" s="20"/>
      <c r="H414" s="160" t="str">
        <f t="shared" si="63"/>
        <v/>
      </c>
      <c r="I414" s="27" t="b">
        <f t="shared" si="64"/>
        <v>0</v>
      </c>
      <c r="J414" s="80" t="str">
        <f t="shared" si="65"/>
        <v/>
      </c>
      <c r="K414" s="27" t="b">
        <f t="shared" si="60"/>
        <v>0</v>
      </c>
      <c r="L414" s="80" t="str">
        <f t="shared" si="66"/>
        <v/>
      </c>
      <c r="M414" s="27" t="b">
        <f t="shared" si="61"/>
        <v>0</v>
      </c>
      <c r="N414" s="80" t="str">
        <f t="shared" si="67"/>
        <v/>
      </c>
      <c r="O414" s="27" t="b">
        <f>IF(COUNTIF($G$13:G414,G414)&gt;1,TRUE,FALSE)</f>
        <v>0</v>
      </c>
      <c r="P414" s="80" t="str">
        <f t="shared" si="68"/>
        <v/>
      </c>
      <c r="Q414" s="28">
        <f t="shared" si="62"/>
        <v>44166</v>
      </c>
      <c r="R414" s="27" t="b">
        <f t="shared" si="69"/>
        <v>0</v>
      </c>
      <c r="S414" s="4"/>
      <c r="T414" s="4"/>
    </row>
    <row r="415" spans="1:20" s="30" customFormat="1" x14ac:dyDescent="0.25">
      <c r="A415" s="19">
        <v>403</v>
      </c>
      <c r="B415" s="20"/>
      <c r="C415" s="1"/>
      <c r="D415" s="79"/>
      <c r="E415" s="1"/>
      <c r="F415" s="1"/>
      <c r="G415" s="20"/>
      <c r="H415" s="160" t="str">
        <f t="shared" si="63"/>
        <v/>
      </c>
      <c r="I415" s="27" t="b">
        <f t="shared" si="64"/>
        <v>0</v>
      </c>
      <c r="J415" s="80" t="str">
        <f t="shared" si="65"/>
        <v/>
      </c>
      <c r="K415" s="27" t="b">
        <f t="shared" si="60"/>
        <v>0</v>
      </c>
      <c r="L415" s="80" t="str">
        <f t="shared" si="66"/>
        <v/>
      </c>
      <c r="M415" s="27" t="b">
        <f t="shared" si="61"/>
        <v>0</v>
      </c>
      <c r="N415" s="80" t="str">
        <f t="shared" si="67"/>
        <v/>
      </c>
      <c r="O415" s="27" t="b">
        <f>IF(COUNTIF($G$13:G415,G415)&gt;1,TRUE,FALSE)</f>
        <v>0</v>
      </c>
      <c r="P415" s="80" t="str">
        <f t="shared" si="68"/>
        <v/>
      </c>
      <c r="Q415" s="28">
        <f t="shared" si="62"/>
        <v>44166</v>
      </c>
      <c r="R415" s="27" t="b">
        <f t="shared" si="69"/>
        <v>0</v>
      </c>
      <c r="S415" s="4"/>
      <c r="T415" s="4"/>
    </row>
    <row r="416" spans="1:20" s="30" customFormat="1" x14ac:dyDescent="0.25">
      <c r="A416" s="19">
        <v>404</v>
      </c>
      <c r="B416" s="20"/>
      <c r="C416" s="1"/>
      <c r="D416" s="79"/>
      <c r="E416" s="1"/>
      <c r="F416" s="1"/>
      <c r="G416" s="20"/>
      <c r="H416" s="160" t="str">
        <f t="shared" si="63"/>
        <v/>
      </c>
      <c r="I416" s="27" t="b">
        <f t="shared" si="64"/>
        <v>0</v>
      </c>
      <c r="J416" s="80" t="str">
        <f t="shared" si="65"/>
        <v/>
      </c>
      <c r="K416" s="27" t="b">
        <f t="shared" si="60"/>
        <v>0</v>
      </c>
      <c r="L416" s="80" t="str">
        <f t="shared" si="66"/>
        <v/>
      </c>
      <c r="M416" s="27" t="b">
        <f t="shared" si="61"/>
        <v>0</v>
      </c>
      <c r="N416" s="80" t="str">
        <f t="shared" si="67"/>
        <v/>
      </c>
      <c r="O416" s="27" t="b">
        <f>IF(COUNTIF($G$13:G416,G416)&gt;1,TRUE,FALSE)</f>
        <v>0</v>
      </c>
      <c r="P416" s="80" t="str">
        <f t="shared" si="68"/>
        <v/>
      </c>
      <c r="Q416" s="28">
        <f t="shared" si="62"/>
        <v>44166</v>
      </c>
      <c r="R416" s="27" t="b">
        <f t="shared" si="69"/>
        <v>0</v>
      </c>
      <c r="S416" s="4"/>
      <c r="T416" s="4"/>
    </row>
    <row r="417" spans="1:20" s="30" customFormat="1" x14ac:dyDescent="0.25">
      <c r="A417" s="19">
        <v>405</v>
      </c>
      <c r="B417" s="20"/>
      <c r="C417" s="1"/>
      <c r="D417" s="79"/>
      <c r="E417" s="1"/>
      <c r="F417" s="1"/>
      <c r="G417" s="20"/>
      <c r="H417" s="160" t="str">
        <f t="shared" si="63"/>
        <v/>
      </c>
      <c r="I417" s="27" t="b">
        <f t="shared" si="64"/>
        <v>0</v>
      </c>
      <c r="J417" s="80" t="str">
        <f t="shared" si="65"/>
        <v/>
      </c>
      <c r="K417" s="27" t="b">
        <f t="shared" si="60"/>
        <v>0</v>
      </c>
      <c r="L417" s="80" t="str">
        <f t="shared" si="66"/>
        <v/>
      </c>
      <c r="M417" s="27" t="b">
        <f t="shared" si="61"/>
        <v>0</v>
      </c>
      <c r="N417" s="80" t="str">
        <f t="shared" si="67"/>
        <v/>
      </c>
      <c r="O417" s="27" t="b">
        <f>IF(COUNTIF($G$13:G417,G417)&gt;1,TRUE,FALSE)</f>
        <v>0</v>
      </c>
      <c r="P417" s="80" t="str">
        <f t="shared" si="68"/>
        <v/>
      </c>
      <c r="Q417" s="28">
        <f t="shared" si="62"/>
        <v>44166</v>
      </c>
      <c r="R417" s="27" t="b">
        <f t="shared" si="69"/>
        <v>0</v>
      </c>
      <c r="S417" s="4"/>
      <c r="T417" s="4"/>
    </row>
    <row r="418" spans="1:20" s="30" customFormat="1" x14ac:dyDescent="0.25">
      <c r="A418" s="19">
        <v>406</v>
      </c>
      <c r="B418" s="20"/>
      <c r="C418" s="1"/>
      <c r="D418" s="79"/>
      <c r="E418" s="1"/>
      <c r="F418" s="1"/>
      <c r="G418" s="20"/>
      <c r="H418" s="160" t="str">
        <f t="shared" si="63"/>
        <v/>
      </c>
      <c r="I418" s="27" t="b">
        <f t="shared" si="64"/>
        <v>0</v>
      </c>
      <c r="J418" s="80" t="str">
        <f t="shared" si="65"/>
        <v/>
      </c>
      <c r="K418" s="27" t="b">
        <f t="shared" si="60"/>
        <v>0</v>
      </c>
      <c r="L418" s="80" t="str">
        <f t="shared" si="66"/>
        <v/>
      </c>
      <c r="M418" s="27" t="b">
        <f t="shared" si="61"/>
        <v>0</v>
      </c>
      <c r="N418" s="80" t="str">
        <f t="shared" si="67"/>
        <v/>
      </c>
      <c r="O418" s="27" t="b">
        <f>IF(COUNTIF($G$13:G418,G418)&gt;1,TRUE,FALSE)</f>
        <v>0</v>
      </c>
      <c r="P418" s="80" t="str">
        <f t="shared" si="68"/>
        <v/>
      </c>
      <c r="Q418" s="28">
        <f t="shared" si="62"/>
        <v>44166</v>
      </c>
      <c r="R418" s="27" t="b">
        <f t="shared" si="69"/>
        <v>0</v>
      </c>
      <c r="S418" s="4"/>
      <c r="T418" s="4"/>
    </row>
    <row r="419" spans="1:20" s="30" customFormat="1" x14ac:dyDescent="0.25">
      <c r="A419" s="19">
        <v>407</v>
      </c>
      <c r="B419" s="20"/>
      <c r="C419" s="1"/>
      <c r="D419" s="79"/>
      <c r="E419" s="1"/>
      <c r="F419" s="1"/>
      <c r="G419" s="20"/>
      <c r="H419" s="160" t="str">
        <f t="shared" si="63"/>
        <v/>
      </c>
      <c r="I419" s="27" t="b">
        <f t="shared" si="64"/>
        <v>0</v>
      </c>
      <c r="J419" s="80" t="str">
        <f t="shared" si="65"/>
        <v/>
      </c>
      <c r="K419" s="27" t="b">
        <f t="shared" si="60"/>
        <v>0</v>
      </c>
      <c r="L419" s="80" t="str">
        <f t="shared" si="66"/>
        <v/>
      </c>
      <c r="M419" s="27" t="b">
        <f t="shared" si="61"/>
        <v>0</v>
      </c>
      <c r="N419" s="80" t="str">
        <f t="shared" si="67"/>
        <v/>
      </c>
      <c r="O419" s="27" t="b">
        <f>IF(COUNTIF($G$13:G419,G419)&gt;1,TRUE,FALSE)</f>
        <v>0</v>
      </c>
      <c r="P419" s="80" t="str">
        <f t="shared" si="68"/>
        <v/>
      </c>
      <c r="Q419" s="28">
        <f t="shared" si="62"/>
        <v>44166</v>
      </c>
      <c r="R419" s="27" t="b">
        <f t="shared" si="69"/>
        <v>0</v>
      </c>
      <c r="S419" s="4"/>
      <c r="T419" s="4"/>
    </row>
    <row r="420" spans="1:20" s="30" customFormat="1" x14ac:dyDescent="0.25">
      <c r="A420" s="19">
        <v>408</v>
      </c>
      <c r="B420" s="20"/>
      <c r="C420" s="1"/>
      <c r="D420" s="79"/>
      <c r="E420" s="1"/>
      <c r="F420" s="1"/>
      <c r="G420" s="20"/>
      <c r="H420" s="160" t="str">
        <f t="shared" si="63"/>
        <v/>
      </c>
      <c r="I420" s="27" t="b">
        <f t="shared" si="64"/>
        <v>0</v>
      </c>
      <c r="J420" s="80" t="str">
        <f t="shared" si="65"/>
        <v/>
      </c>
      <c r="K420" s="27" t="b">
        <f t="shared" si="60"/>
        <v>0</v>
      </c>
      <c r="L420" s="80" t="str">
        <f t="shared" si="66"/>
        <v/>
      </c>
      <c r="M420" s="27" t="b">
        <f t="shared" si="61"/>
        <v>0</v>
      </c>
      <c r="N420" s="80" t="str">
        <f t="shared" si="67"/>
        <v/>
      </c>
      <c r="O420" s="27" t="b">
        <f>IF(COUNTIF($G$13:G420,G420)&gt;1,TRUE,FALSE)</f>
        <v>0</v>
      </c>
      <c r="P420" s="80" t="str">
        <f t="shared" si="68"/>
        <v/>
      </c>
      <c r="Q420" s="28">
        <f t="shared" si="62"/>
        <v>44166</v>
      </c>
      <c r="R420" s="27" t="b">
        <f t="shared" si="69"/>
        <v>0</v>
      </c>
      <c r="S420" s="4"/>
      <c r="T420" s="4"/>
    </row>
    <row r="421" spans="1:20" s="30" customFormat="1" x14ac:dyDescent="0.25">
      <c r="A421" s="19">
        <v>409</v>
      </c>
      <c r="B421" s="20"/>
      <c r="C421" s="1"/>
      <c r="D421" s="79"/>
      <c r="E421" s="1"/>
      <c r="F421" s="1"/>
      <c r="G421" s="20"/>
      <c r="H421" s="160" t="str">
        <f t="shared" si="63"/>
        <v/>
      </c>
      <c r="I421" s="27" t="b">
        <f t="shared" si="64"/>
        <v>0</v>
      </c>
      <c r="J421" s="80" t="str">
        <f t="shared" si="65"/>
        <v/>
      </c>
      <c r="K421" s="27" t="b">
        <f t="shared" si="60"/>
        <v>0</v>
      </c>
      <c r="L421" s="80" t="str">
        <f t="shared" si="66"/>
        <v/>
      </c>
      <c r="M421" s="27" t="b">
        <f t="shared" si="61"/>
        <v>0</v>
      </c>
      <c r="N421" s="80" t="str">
        <f t="shared" si="67"/>
        <v/>
      </c>
      <c r="O421" s="27" t="b">
        <f>IF(COUNTIF($G$13:G421,G421)&gt;1,TRUE,FALSE)</f>
        <v>0</v>
      </c>
      <c r="P421" s="80" t="str">
        <f t="shared" si="68"/>
        <v/>
      </c>
      <c r="Q421" s="28">
        <f t="shared" si="62"/>
        <v>44166</v>
      </c>
      <c r="R421" s="27" t="b">
        <f t="shared" si="69"/>
        <v>0</v>
      </c>
      <c r="S421" s="4"/>
      <c r="T421" s="4"/>
    </row>
    <row r="422" spans="1:20" s="30" customFormat="1" x14ac:dyDescent="0.25">
      <c r="A422" s="19">
        <v>410</v>
      </c>
      <c r="B422" s="20"/>
      <c r="C422" s="1"/>
      <c r="D422" s="79"/>
      <c r="E422" s="1"/>
      <c r="F422" s="1"/>
      <c r="G422" s="20"/>
      <c r="H422" s="160" t="str">
        <f t="shared" si="63"/>
        <v/>
      </c>
      <c r="I422" s="27" t="b">
        <f t="shared" si="64"/>
        <v>0</v>
      </c>
      <c r="J422" s="80" t="str">
        <f t="shared" si="65"/>
        <v/>
      </c>
      <c r="K422" s="27" t="b">
        <f t="shared" si="60"/>
        <v>0</v>
      </c>
      <c r="L422" s="80" t="str">
        <f t="shared" si="66"/>
        <v/>
      </c>
      <c r="M422" s="27" t="b">
        <f t="shared" si="61"/>
        <v>0</v>
      </c>
      <c r="N422" s="80" t="str">
        <f t="shared" si="67"/>
        <v/>
      </c>
      <c r="O422" s="27" t="b">
        <f>IF(COUNTIF($G$13:G422,G422)&gt;1,TRUE,FALSE)</f>
        <v>0</v>
      </c>
      <c r="P422" s="80" t="str">
        <f t="shared" si="68"/>
        <v/>
      </c>
      <c r="Q422" s="28">
        <f t="shared" si="62"/>
        <v>44166</v>
      </c>
      <c r="R422" s="27" t="b">
        <f t="shared" si="69"/>
        <v>0</v>
      </c>
      <c r="S422" s="4"/>
      <c r="T422" s="4"/>
    </row>
    <row r="423" spans="1:20" s="30" customFormat="1" x14ac:dyDescent="0.25">
      <c r="A423" s="19">
        <v>411</v>
      </c>
      <c r="B423" s="20"/>
      <c r="C423" s="1"/>
      <c r="D423" s="79"/>
      <c r="E423" s="1"/>
      <c r="F423" s="1"/>
      <c r="G423" s="20"/>
      <c r="H423" s="160" t="str">
        <f t="shared" si="63"/>
        <v/>
      </c>
      <c r="I423" s="27" t="b">
        <f t="shared" si="64"/>
        <v>0</v>
      </c>
      <c r="J423" s="80" t="str">
        <f t="shared" si="65"/>
        <v/>
      </c>
      <c r="K423" s="27" t="b">
        <f t="shared" si="60"/>
        <v>0</v>
      </c>
      <c r="L423" s="80" t="str">
        <f t="shared" si="66"/>
        <v/>
      </c>
      <c r="M423" s="27" t="b">
        <f t="shared" si="61"/>
        <v>0</v>
      </c>
      <c r="N423" s="80" t="str">
        <f t="shared" si="67"/>
        <v/>
      </c>
      <c r="O423" s="27" t="b">
        <f>IF(COUNTIF($G$13:G423,G423)&gt;1,TRUE,FALSE)</f>
        <v>0</v>
      </c>
      <c r="P423" s="80" t="str">
        <f t="shared" si="68"/>
        <v/>
      </c>
      <c r="Q423" s="28">
        <f t="shared" si="62"/>
        <v>44166</v>
      </c>
      <c r="R423" s="27" t="b">
        <f t="shared" si="69"/>
        <v>0</v>
      </c>
      <c r="S423" s="4"/>
      <c r="T423" s="4"/>
    </row>
    <row r="424" spans="1:20" s="30" customFormat="1" x14ac:dyDescent="0.25">
      <c r="A424" s="19">
        <v>412</v>
      </c>
      <c r="B424" s="20"/>
      <c r="C424" s="1"/>
      <c r="D424" s="79"/>
      <c r="E424" s="1"/>
      <c r="F424" s="1"/>
      <c r="G424" s="20"/>
      <c r="H424" s="160" t="str">
        <f t="shared" si="63"/>
        <v/>
      </c>
      <c r="I424" s="27" t="b">
        <f t="shared" si="64"/>
        <v>0</v>
      </c>
      <c r="J424" s="80" t="str">
        <f t="shared" si="65"/>
        <v/>
      </c>
      <c r="K424" s="27" t="b">
        <f t="shared" si="60"/>
        <v>0</v>
      </c>
      <c r="L424" s="80" t="str">
        <f t="shared" si="66"/>
        <v/>
      </c>
      <c r="M424" s="27" t="b">
        <f t="shared" si="61"/>
        <v>0</v>
      </c>
      <c r="N424" s="80" t="str">
        <f t="shared" si="67"/>
        <v/>
      </c>
      <c r="O424" s="27" t="b">
        <f>IF(COUNTIF($G$13:G424,G424)&gt;1,TRUE,FALSE)</f>
        <v>0</v>
      </c>
      <c r="P424" s="80" t="str">
        <f t="shared" si="68"/>
        <v/>
      </c>
      <c r="Q424" s="28">
        <f t="shared" si="62"/>
        <v>44166</v>
      </c>
      <c r="R424" s="27" t="b">
        <f t="shared" si="69"/>
        <v>0</v>
      </c>
      <c r="S424" s="4"/>
      <c r="T424" s="4"/>
    </row>
    <row r="425" spans="1:20" s="30" customFormat="1" x14ac:dyDescent="0.25">
      <c r="A425" s="19">
        <v>413</v>
      </c>
      <c r="B425" s="20"/>
      <c r="C425" s="1"/>
      <c r="D425" s="79"/>
      <c r="E425" s="1"/>
      <c r="F425" s="1"/>
      <c r="G425" s="20"/>
      <c r="H425" s="160" t="str">
        <f t="shared" si="63"/>
        <v/>
      </c>
      <c r="I425" s="27" t="b">
        <f t="shared" si="64"/>
        <v>0</v>
      </c>
      <c r="J425" s="80" t="str">
        <f t="shared" si="65"/>
        <v/>
      </c>
      <c r="K425" s="27" t="b">
        <f t="shared" si="60"/>
        <v>0</v>
      </c>
      <c r="L425" s="80" t="str">
        <f t="shared" si="66"/>
        <v/>
      </c>
      <c r="M425" s="27" t="b">
        <f t="shared" si="61"/>
        <v>0</v>
      </c>
      <c r="N425" s="80" t="str">
        <f t="shared" si="67"/>
        <v/>
      </c>
      <c r="O425" s="27" t="b">
        <f>IF(COUNTIF($G$13:G425,G425)&gt;1,TRUE,FALSE)</f>
        <v>0</v>
      </c>
      <c r="P425" s="80" t="str">
        <f t="shared" si="68"/>
        <v/>
      </c>
      <c r="Q425" s="28">
        <f t="shared" si="62"/>
        <v>44166</v>
      </c>
      <c r="R425" s="27" t="b">
        <f t="shared" si="69"/>
        <v>0</v>
      </c>
      <c r="S425" s="4"/>
      <c r="T425" s="4"/>
    </row>
    <row r="426" spans="1:20" s="30" customFormat="1" x14ac:dyDescent="0.25">
      <c r="A426" s="19">
        <v>414</v>
      </c>
      <c r="B426" s="20"/>
      <c r="C426" s="1"/>
      <c r="D426" s="79"/>
      <c r="E426" s="1"/>
      <c r="F426" s="1"/>
      <c r="G426" s="20"/>
      <c r="H426" s="160" t="str">
        <f t="shared" si="63"/>
        <v/>
      </c>
      <c r="I426" s="27" t="b">
        <f t="shared" si="64"/>
        <v>0</v>
      </c>
      <c r="J426" s="80" t="str">
        <f t="shared" si="65"/>
        <v/>
      </c>
      <c r="K426" s="27" t="b">
        <f t="shared" si="60"/>
        <v>0</v>
      </c>
      <c r="L426" s="80" t="str">
        <f t="shared" si="66"/>
        <v/>
      </c>
      <c r="M426" s="27" t="b">
        <f t="shared" si="61"/>
        <v>0</v>
      </c>
      <c r="N426" s="80" t="str">
        <f t="shared" si="67"/>
        <v/>
      </c>
      <c r="O426" s="27" t="b">
        <f>IF(COUNTIF($G$13:G426,G426)&gt;1,TRUE,FALSE)</f>
        <v>0</v>
      </c>
      <c r="P426" s="80" t="str">
        <f t="shared" si="68"/>
        <v/>
      </c>
      <c r="Q426" s="28">
        <f t="shared" si="62"/>
        <v>44166</v>
      </c>
      <c r="R426" s="27" t="b">
        <f t="shared" si="69"/>
        <v>0</v>
      </c>
      <c r="S426" s="4"/>
      <c r="T426" s="4"/>
    </row>
    <row r="427" spans="1:20" s="30" customFormat="1" x14ac:dyDescent="0.25">
      <c r="A427" s="19">
        <v>415</v>
      </c>
      <c r="B427" s="20"/>
      <c r="C427" s="1"/>
      <c r="D427" s="79"/>
      <c r="E427" s="1"/>
      <c r="F427" s="1"/>
      <c r="G427" s="20"/>
      <c r="H427" s="160" t="str">
        <f t="shared" si="63"/>
        <v/>
      </c>
      <c r="I427" s="27" t="b">
        <f t="shared" si="64"/>
        <v>0</v>
      </c>
      <c r="J427" s="80" t="str">
        <f t="shared" si="65"/>
        <v/>
      </c>
      <c r="K427" s="27" t="b">
        <f t="shared" si="60"/>
        <v>0</v>
      </c>
      <c r="L427" s="80" t="str">
        <f t="shared" si="66"/>
        <v/>
      </c>
      <c r="M427" s="27" t="b">
        <f t="shared" si="61"/>
        <v>0</v>
      </c>
      <c r="N427" s="80" t="str">
        <f t="shared" si="67"/>
        <v/>
      </c>
      <c r="O427" s="27" t="b">
        <f>IF(COUNTIF($G$13:G427,G427)&gt;1,TRUE,FALSE)</f>
        <v>0</v>
      </c>
      <c r="P427" s="80" t="str">
        <f t="shared" si="68"/>
        <v/>
      </c>
      <c r="Q427" s="28">
        <f t="shared" si="62"/>
        <v>44166</v>
      </c>
      <c r="R427" s="27" t="b">
        <f t="shared" si="69"/>
        <v>0</v>
      </c>
      <c r="S427" s="4"/>
      <c r="T427" s="4"/>
    </row>
    <row r="428" spans="1:20" s="30" customFormat="1" x14ac:dyDescent="0.25">
      <c r="A428" s="19">
        <v>416</v>
      </c>
      <c r="B428" s="20"/>
      <c r="C428" s="1"/>
      <c r="D428" s="79"/>
      <c r="E428" s="1"/>
      <c r="F428" s="1"/>
      <c r="G428" s="20"/>
      <c r="H428" s="160" t="str">
        <f t="shared" si="63"/>
        <v/>
      </c>
      <c r="I428" s="27" t="b">
        <f t="shared" si="64"/>
        <v>0</v>
      </c>
      <c r="J428" s="80" t="str">
        <f t="shared" si="65"/>
        <v/>
      </c>
      <c r="K428" s="27" t="b">
        <f t="shared" si="60"/>
        <v>0</v>
      </c>
      <c r="L428" s="80" t="str">
        <f t="shared" si="66"/>
        <v/>
      </c>
      <c r="M428" s="27" t="b">
        <f t="shared" si="61"/>
        <v>0</v>
      </c>
      <c r="N428" s="80" t="str">
        <f t="shared" si="67"/>
        <v/>
      </c>
      <c r="O428" s="27" t="b">
        <f>IF(COUNTIF($G$13:G428,G428)&gt;1,TRUE,FALSE)</f>
        <v>0</v>
      </c>
      <c r="P428" s="80" t="str">
        <f t="shared" si="68"/>
        <v/>
      </c>
      <c r="Q428" s="28">
        <f t="shared" si="62"/>
        <v>44166</v>
      </c>
      <c r="R428" s="27" t="b">
        <f t="shared" si="69"/>
        <v>0</v>
      </c>
      <c r="S428" s="4"/>
      <c r="T428" s="4"/>
    </row>
    <row r="429" spans="1:20" s="30" customFormat="1" x14ac:dyDescent="0.25">
      <c r="A429" s="19">
        <v>417</v>
      </c>
      <c r="B429" s="20"/>
      <c r="C429" s="1"/>
      <c r="D429" s="79"/>
      <c r="E429" s="1"/>
      <c r="F429" s="1"/>
      <c r="G429" s="20"/>
      <c r="H429" s="160" t="str">
        <f t="shared" si="63"/>
        <v/>
      </c>
      <c r="I429" s="27" t="b">
        <f t="shared" si="64"/>
        <v>0</v>
      </c>
      <c r="J429" s="80" t="str">
        <f t="shared" si="65"/>
        <v/>
      </c>
      <c r="K429" s="27" t="b">
        <f t="shared" si="60"/>
        <v>0</v>
      </c>
      <c r="L429" s="80" t="str">
        <f t="shared" si="66"/>
        <v/>
      </c>
      <c r="M429" s="27" t="b">
        <f t="shared" si="61"/>
        <v>0</v>
      </c>
      <c r="N429" s="80" t="str">
        <f t="shared" si="67"/>
        <v/>
      </c>
      <c r="O429" s="27" t="b">
        <f>IF(COUNTIF($G$13:G429,G429)&gt;1,TRUE,FALSE)</f>
        <v>0</v>
      </c>
      <c r="P429" s="80" t="str">
        <f t="shared" si="68"/>
        <v/>
      </c>
      <c r="Q429" s="28">
        <f t="shared" si="62"/>
        <v>44166</v>
      </c>
      <c r="R429" s="27" t="b">
        <f t="shared" si="69"/>
        <v>0</v>
      </c>
      <c r="S429" s="4"/>
      <c r="T429" s="4"/>
    </row>
    <row r="430" spans="1:20" s="30" customFormat="1" x14ac:dyDescent="0.25">
      <c r="A430" s="19">
        <v>418</v>
      </c>
      <c r="B430" s="20"/>
      <c r="C430" s="1"/>
      <c r="D430" s="79"/>
      <c r="E430" s="1"/>
      <c r="F430" s="1"/>
      <c r="G430" s="20"/>
      <c r="H430" s="160" t="str">
        <f t="shared" si="63"/>
        <v/>
      </c>
      <c r="I430" s="27" t="b">
        <f t="shared" si="64"/>
        <v>0</v>
      </c>
      <c r="J430" s="80" t="str">
        <f t="shared" si="65"/>
        <v/>
      </c>
      <c r="K430" s="27" t="b">
        <f t="shared" si="60"/>
        <v>0</v>
      </c>
      <c r="L430" s="80" t="str">
        <f t="shared" si="66"/>
        <v/>
      </c>
      <c r="M430" s="27" t="b">
        <f t="shared" si="61"/>
        <v>0</v>
      </c>
      <c r="N430" s="80" t="str">
        <f t="shared" si="67"/>
        <v/>
      </c>
      <c r="O430" s="27" t="b">
        <f>IF(COUNTIF($G$13:G430,G430)&gt;1,TRUE,FALSE)</f>
        <v>0</v>
      </c>
      <c r="P430" s="80" t="str">
        <f t="shared" si="68"/>
        <v/>
      </c>
      <c r="Q430" s="28">
        <f t="shared" si="62"/>
        <v>44166</v>
      </c>
      <c r="R430" s="27" t="b">
        <f t="shared" si="69"/>
        <v>0</v>
      </c>
      <c r="S430" s="4"/>
      <c r="T430" s="4"/>
    </row>
    <row r="431" spans="1:20" s="30" customFormat="1" x14ac:dyDescent="0.25">
      <c r="A431" s="19">
        <v>419</v>
      </c>
      <c r="B431" s="20"/>
      <c r="C431" s="1"/>
      <c r="D431" s="79"/>
      <c r="E431" s="1"/>
      <c r="F431" s="1"/>
      <c r="G431" s="20"/>
      <c r="H431" s="160" t="str">
        <f t="shared" si="63"/>
        <v/>
      </c>
      <c r="I431" s="27" t="b">
        <f t="shared" si="64"/>
        <v>0</v>
      </c>
      <c r="J431" s="80" t="str">
        <f t="shared" si="65"/>
        <v/>
      </c>
      <c r="K431" s="27" t="b">
        <f t="shared" si="60"/>
        <v>0</v>
      </c>
      <c r="L431" s="80" t="str">
        <f t="shared" si="66"/>
        <v/>
      </c>
      <c r="M431" s="27" t="b">
        <f t="shared" si="61"/>
        <v>0</v>
      </c>
      <c r="N431" s="80" t="str">
        <f t="shared" si="67"/>
        <v/>
      </c>
      <c r="O431" s="27" t="b">
        <f>IF(COUNTIF($G$13:G431,G431)&gt;1,TRUE,FALSE)</f>
        <v>0</v>
      </c>
      <c r="P431" s="80" t="str">
        <f t="shared" si="68"/>
        <v/>
      </c>
      <c r="Q431" s="28">
        <f t="shared" si="62"/>
        <v>44166</v>
      </c>
      <c r="R431" s="27" t="b">
        <f t="shared" si="69"/>
        <v>0</v>
      </c>
      <c r="S431" s="4"/>
      <c r="T431" s="4"/>
    </row>
    <row r="432" spans="1:20" s="30" customFormat="1" x14ac:dyDescent="0.25">
      <c r="A432" s="19">
        <v>420</v>
      </c>
      <c r="B432" s="20"/>
      <c r="C432" s="1"/>
      <c r="D432" s="79"/>
      <c r="E432" s="1"/>
      <c r="F432" s="1"/>
      <c r="G432" s="20"/>
      <c r="H432" s="160" t="str">
        <f t="shared" si="63"/>
        <v/>
      </c>
      <c r="I432" s="27" t="b">
        <f t="shared" si="64"/>
        <v>0</v>
      </c>
      <c r="J432" s="80" t="str">
        <f t="shared" si="65"/>
        <v/>
      </c>
      <c r="K432" s="27" t="b">
        <f t="shared" si="60"/>
        <v>0</v>
      </c>
      <c r="L432" s="80" t="str">
        <f t="shared" si="66"/>
        <v/>
      </c>
      <c r="M432" s="27" t="b">
        <f t="shared" si="61"/>
        <v>0</v>
      </c>
      <c r="N432" s="80" t="str">
        <f t="shared" si="67"/>
        <v/>
      </c>
      <c r="O432" s="27" t="b">
        <f>IF(COUNTIF($G$13:G432,G432)&gt;1,TRUE,FALSE)</f>
        <v>0</v>
      </c>
      <c r="P432" s="80" t="str">
        <f t="shared" si="68"/>
        <v/>
      </c>
      <c r="Q432" s="28">
        <f t="shared" si="62"/>
        <v>44166</v>
      </c>
      <c r="R432" s="27" t="b">
        <f t="shared" si="69"/>
        <v>0</v>
      </c>
      <c r="S432" s="4"/>
      <c r="T432" s="4"/>
    </row>
    <row r="433" spans="1:20" s="30" customFormat="1" x14ac:dyDescent="0.25">
      <c r="A433" s="19">
        <v>421</v>
      </c>
      <c r="B433" s="20"/>
      <c r="C433" s="1"/>
      <c r="D433" s="79"/>
      <c r="E433" s="1"/>
      <c r="F433" s="1"/>
      <c r="G433" s="20"/>
      <c r="H433" s="160" t="str">
        <f t="shared" si="63"/>
        <v/>
      </c>
      <c r="I433" s="27" t="b">
        <f t="shared" si="64"/>
        <v>0</v>
      </c>
      <c r="J433" s="80" t="str">
        <f t="shared" si="65"/>
        <v/>
      </c>
      <c r="K433" s="27" t="b">
        <f t="shared" si="60"/>
        <v>0</v>
      </c>
      <c r="L433" s="80" t="str">
        <f t="shared" si="66"/>
        <v/>
      </c>
      <c r="M433" s="27" t="b">
        <f t="shared" si="61"/>
        <v>0</v>
      </c>
      <c r="N433" s="80" t="str">
        <f t="shared" si="67"/>
        <v/>
      </c>
      <c r="O433" s="27" t="b">
        <f>IF(COUNTIF($G$13:G433,G433)&gt;1,TRUE,FALSE)</f>
        <v>0</v>
      </c>
      <c r="P433" s="80" t="str">
        <f t="shared" si="68"/>
        <v/>
      </c>
      <c r="Q433" s="28">
        <f t="shared" si="62"/>
        <v>44166</v>
      </c>
      <c r="R433" s="27" t="b">
        <f t="shared" si="69"/>
        <v>0</v>
      </c>
      <c r="S433" s="4"/>
      <c r="T433" s="4"/>
    </row>
    <row r="434" spans="1:20" s="30" customFormat="1" x14ac:dyDescent="0.25">
      <c r="A434" s="19">
        <v>422</v>
      </c>
      <c r="B434" s="20"/>
      <c r="C434" s="1"/>
      <c r="D434" s="79"/>
      <c r="E434" s="1"/>
      <c r="F434" s="1"/>
      <c r="G434" s="20"/>
      <c r="H434" s="160" t="str">
        <f t="shared" si="63"/>
        <v/>
      </c>
      <c r="I434" s="27" t="b">
        <f t="shared" si="64"/>
        <v>0</v>
      </c>
      <c r="J434" s="80" t="str">
        <f t="shared" si="65"/>
        <v/>
      </c>
      <c r="K434" s="27" t="b">
        <f t="shared" si="60"/>
        <v>0</v>
      </c>
      <c r="L434" s="80" t="str">
        <f t="shared" si="66"/>
        <v/>
      </c>
      <c r="M434" s="27" t="b">
        <f t="shared" si="61"/>
        <v>0</v>
      </c>
      <c r="N434" s="80" t="str">
        <f t="shared" si="67"/>
        <v/>
      </c>
      <c r="O434" s="27" t="b">
        <f>IF(COUNTIF($G$13:G434,G434)&gt;1,TRUE,FALSE)</f>
        <v>0</v>
      </c>
      <c r="P434" s="80" t="str">
        <f t="shared" si="68"/>
        <v/>
      </c>
      <c r="Q434" s="28">
        <f t="shared" si="62"/>
        <v>44166</v>
      </c>
      <c r="R434" s="27" t="b">
        <f t="shared" si="69"/>
        <v>0</v>
      </c>
      <c r="S434" s="4"/>
      <c r="T434" s="4"/>
    </row>
    <row r="435" spans="1:20" s="30" customFormat="1" x14ac:dyDescent="0.25">
      <c r="A435" s="19">
        <v>423</v>
      </c>
      <c r="B435" s="20"/>
      <c r="C435" s="1"/>
      <c r="D435" s="79"/>
      <c r="E435" s="1"/>
      <c r="F435" s="1"/>
      <c r="G435" s="20"/>
      <c r="H435" s="160" t="str">
        <f t="shared" si="63"/>
        <v/>
      </c>
      <c r="I435" s="27" t="b">
        <f t="shared" si="64"/>
        <v>0</v>
      </c>
      <c r="J435" s="80" t="str">
        <f t="shared" si="65"/>
        <v/>
      </c>
      <c r="K435" s="27" t="b">
        <f t="shared" si="60"/>
        <v>0</v>
      </c>
      <c r="L435" s="80" t="str">
        <f t="shared" si="66"/>
        <v/>
      </c>
      <c r="M435" s="27" t="b">
        <f t="shared" si="61"/>
        <v>0</v>
      </c>
      <c r="N435" s="80" t="str">
        <f t="shared" si="67"/>
        <v/>
      </c>
      <c r="O435" s="27" t="b">
        <f>IF(COUNTIF($G$13:G435,G435)&gt;1,TRUE,FALSE)</f>
        <v>0</v>
      </c>
      <c r="P435" s="80" t="str">
        <f t="shared" si="68"/>
        <v/>
      </c>
      <c r="Q435" s="28">
        <f t="shared" si="62"/>
        <v>44166</v>
      </c>
      <c r="R435" s="27" t="b">
        <f t="shared" si="69"/>
        <v>0</v>
      </c>
      <c r="S435" s="4"/>
      <c r="T435" s="4"/>
    </row>
    <row r="436" spans="1:20" s="30" customFormat="1" x14ac:dyDescent="0.25">
      <c r="A436" s="19">
        <v>424</v>
      </c>
      <c r="B436" s="20"/>
      <c r="C436" s="1"/>
      <c r="D436" s="79"/>
      <c r="E436" s="1"/>
      <c r="F436" s="1"/>
      <c r="G436" s="20"/>
      <c r="H436" s="160" t="str">
        <f t="shared" si="63"/>
        <v/>
      </c>
      <c r="I436" s="27" t="b">
        <f t="shared" si="64"/>
        <v>0</v>
      </c>
      <c r="J436" s="80" t="str">
        <f t="shared" si="65"/>
        <v/>
      </c>
      <c r="K436" s="27" t="b">
        <f t="shared" si="60"/>
        <v>0</v>
      </c>
      <c r="L436" s="80" t="str">
        <f t="shared" si="66"/>
        <v/>
      </c>
      <c r="M436" s="27" t="b">
        <f t="shared" si="61"/>
        <v>0</v>
      </c>
      <c r="N436" s="80" t="str">
        <f t="shared" si="67"/>
        <v/>
      </c>
      <c r="O436" s="27" t="b">
        <f>IF(COUNTIF($G$13:G436,G436)&gt;1,TRUE,FALSE)</f>
        <v>0</v>
      </c>
      <c r="P436" s="80" t="str">
        <f t="shared" si="68"/>
        <v/>
      </c>
      <c r="Q436" s="28">
        <f t="shared" si="62"/>
        <v>44166</v>
      </c>
      <c r="R436" s="27" t="b">
        <f t="shared" si="69"/>
        <v>0</v>
      </c>
      <c r="S436" s="4"/>
      <c r="T436" s="4"/>
    </row>
    <row r="437" spans="1:20" s="30" customFormat="1" x14ac:dyDescent="0.25">
      <c r="A437" s="19">
        <v>425</v>
      </c>
      <c r="B437" s="20"/>
      <c r="C437" s="1"/>
      <c r="D437" s="79"/>
      <c r="E437" s="1"/>
      <c r="F437" s="1"/>
      <c r="G437" s="20"/>
      <c r="H437" s="160" t="str">
        <f t="shared" si="63"/>
        <v/>
      </c>
      <c r="I437" s="27" t="b">
        <f t="shared" si="64"/>
        <v>0</v>
      </c>
      <c r="J437" s="80" t="str">
        <f t="shared" si="65"/>
        <v/>
      </c>
      <c r="K437" s="27" t="b">
        <f t="shared" si="60"/>
        <v>0</v>
      </c>
      <c r="L437" s="80" t="str">
        <f t="shared" si="66"/>
        <v/>
      </c>
      <c r="M437" s="27" t="b">
        <f t="shared" si="61"/>
        <v>0</v>
      </c>
      <c r="N437" s="80" t="str">
        <f t="shared" si="67"/>
        <v/>
      </c>
      <c r="O437" s="27" t="b">
        <f>IF(COUNTIF($G$13:G437,G437)&gt;1,TRUE,FALSE)</f>
        <v>0</v>
      </c>
      <c r="P437" s="80" t="str">
        <f t="shared" si="68"/>
        <v/>
      </c>
      <c r="Q437" s="28">
        <f t="shared" si="62"/>
        <v>44166</v>
      </c>
      <c r="R437" s="27" t="b">
        <f t="shared" si="69"/>
        <v>0</v>
      </c>
      <c r="S437" s="4"/>
      <c r="T437" s="4"/>
    </row>
    <row r="438" spans="1:20" s="30" customFormat="1" x14ac:dyDescent="0.25">
      <c r="A438" s="19">
        <v>426</v>
      </c>
      <c r="B438" s="20"/>
      <c r="C438" s="1"/>
      <c r="D438" s="79"/>
      <c r="E438" s="1"/>
      <c r="F438" s="1"/>
      <c r="G438" s="20"/>
      <c r="H438" s="160" t="str">
        <f t="shared" si="63"/>
        <v/>
      </c>
      <c r="I438" s="27" t="b">
        <f t="shared" si="64"/>
        <v>0</v>
      </c>
      <c r="J438" s="80" t="str">
        <f t="shared" si="65"/>
        <v/>
      </c>
      <c r="K438" s="27" t="b">
        <f t="shared" si="60"/>
        <v>0</v>
      </c>
      <c r="L438" s="80" t="str">
        <f t="shared" si="66"/>
        <v/>
      </c>
      <c r="M438" s="27" t="b">
        <f t="shared" si="61"/>
        <v>0</v>
      </c>
      <c r="N438" s="80" t="str">
        <f t="shared" si="67"/>
        <v/>
      </c>
      <c r="O438" s="27" t="b">
        <f>IF(COUNTIF($G$13:G438,G438)&gt;1,TRUE,FALSE)</f>
        <v>0</v>
      </c>
      <c r="P438" s="80" t="str">
        <f t="shared" si="68"/>
        <v/>
      </c>
      <c r="Q438" s="28">
        <f t="shared" si="62"/>
        <v>44166</v>
      </c>
      <c r="R438" s="27" t="b">
        <f t="shared" si="69"/>
        <v>0</v>
      </c>
      <c r="S438" s="4"/>
      <c r="T438" s="4"/>
    </row>
    <row r="439" spans="1:20" s="30" customFormat="1" x14ac:dyDescent="0.25">
      <c r="A439" s="19">
        <v>427</v>
      </c>
      <c r="B439" s="20"/>
      <c r="C439" s="1"/>
      <c r="D439" s="79"/>
      <c r="E439" s="1"/>
      <c r="F439" s="1"/>
      <c r="G439" s="20"/>
      <c r="H439" s="160" t="str">
        <f t="shared" si="63"/>
        <v/>
      </c>
      <c r="I439" s="27" t="b">
        <f t="shared" si="64"/>
        <v>0</v>
      </c>
      <c r="J439" s="80" t="str">
        <f t="shared" si="65"/>
        <v/>
      </c>
      <c r="K439" s="27" t="b">
        <f t="shared" si="60"/>
        <v>0</v>
      </c>
      <c r="L439" s="80" t="str">
        <f t="shared" si="66"/>
        <v/>
      </c>
      <c r="M439" s="27" t="b">
        <f t="shared" si="61"/>
        <v>0</v>
      </c>
      <c r="N439" s="80" t="str">
        <f t="shared" si="67"/>
        <v/>
      </c>
      <c r="O439" s="27" t="b">
        <f>IF(COUNTIF($G$13:G439,G439)&gt;1,TRUE,FALSE)</f>
        <v>0</v>
      </c>
      <c r="P439" s="80" t="str">
        <f t="shared" si="68"/>
        <v/>
      </c>
      <c r="Q439" s="28">
        <f t="shared" si="62"/>
        <v>44166</v>
      </c>
      <c r="R439" s="27" t="b">
        <f t="shared" si="69"/>
        <v>0</v>
      </c>
      <c r="S439" s="4"/>
      <c r="T439" s="4"/>
    </row>
    <row r="440" spans="1:20" s="30" customFormat="1" x14ac:dyDescent="0.25">
      <c r="A440" s="19">
        <v>428</v>
      </c>
      <c r="B440" s="20"/>
      <c r="C440" s="1"/>
      <c r="D440" s="79"/>
      <c r="E440" s="1"/>
      <c r="F440" s="1"/>
      <c r="G440" s="20"/>
      <c r="H440" s="160" t="str">
        <f t="shared" si="63"/>
        <v/>
      </c>
      <c r="I440" s="27" t="b">
        <f t="shared" si="64"/>
        <v>0</v>
      </c>
      <c r="J440" s="80" t="str">
        <f t="shared" si="65"/>
        <v/>
      </c>
      <c r="K440" s="27" t="b">
        <f t="shared" si="60"/>
        <v>0</v>
      </c>
      <c r="L440" s="80" t="str">
        <f t="shared" si="66"/>
        <v/>
      </c>
      <c r="M440" s="27" t="b">
        <f t="shared" si="61"/>
        <v>0</v>
      </c>
      <c r="N440" s="80" t="str">
        <f t="shared" si="67"/>
        <v/>
      </c>
      <c r="O440" s="27" t="b">
        <f>IF(COUNTIF($G$13:G440,G440)&gt;1,TRUE,FALSE)</f>
        <v>0</v>
      </c>
      <c r="P440" s="80" t="str">
        <f t="shared" si="68"/>
        <v/>
      </c>
      <c r="Q440" s="28">
        <f t="shared" si="62"/>
        <v>44166</v>
      </c>
      <c r="R440" s="27" t="b">
        <f t="shared" si="69"/>
        <v>0</v>
      </c>
      <c r="S440" s="4"/>
      <c r="T440" s="4"/>
    </row>
    <row r="441" spans="1:20" s="30" customFormat="1" x14ac:dyDescent="0.25">
      <c r="A441" s="19">
        <v>429</v>
      </c>
      <c r="B441" s="20"/>
      <c r="C441" s="1"/>
      <c r="D441" s="79"/>
      <c r="E441" s="1"/>
      <c r="F441" s="1"/>
      <c r="G441" s="20"/>
      <c r="H441" s="160" t="str">
        <f t="shared" si="63"/>
        <v/>
      </c>
      <c r="I441" s="27" t="b">
        <f t="shared" si="64"/>
        <v>0</v>
      </c>
      <c r="J441" s="80" t="str">
        <f t="shared" si="65"/>
        <v/>
      </c>
      <c r="K441" s="27" t="b">
        <f t="shared" si="60"/>
        <v>0</v>
      </c>
      <c r="L441" s="80" t="str">
        <f t="shared" si="66"/>
        <v/>
      </c>
      <c r="M441" s="27" t="b">
        <f t="shared" si="61"/>
        <v>0</v>
      </c>
      <c r="N441" s="80" t="str">
        <f t="shared" si="67"/>
        <v/>
      </c>
      <c r="O441" s="27" t="b">
        <f>IF(COUNTIF($G$13:G441,G441)&gt;1,TRUE,FALSE)</f>
        <v>0</v>
      </c>
      <c r="P441" s="80" t="str">
        <f t="shared" si="68"/>
        <v/>
      </c>
      <c r="Q441" s="28">
        <f t="shared" si="62"/>
        <v>44166</v>
      </c>
      <c r="R441" s="27" t="b">
        <f t="shared" si="69"/>
        <v>0</v>
      </c>
      <c r="S441" s="4"/>
      <c r="T441" s="4"/>
    </row>
    <row r="442" spans="1:20" s="30" customFormat="1" x14ac:dyDescent="0.25">
      <c r="A442" s="19">
        <v>430</v>
      </c>
      <c r="B442" s="20"/>
      <c r="C442" s="1"/>
      <c r="D442" s="79"/>
      <c r="E442" s="1"/>
      <c r="F442" s="1"/>
      <c r="G442" s="20"/>
      <c r="H442" s="160" t="str">
        <f t="shared" si="63"/>
        <v/>
      </c>
      <c r="I442" s="27" t="b">
        <f t="shared" si="64"/>
        <v>0</v>
      </c>
      <c r="J442" s="80" t="str">
        <f t="shared" si="65"/>
        <v/>
      </c>
      <c r="K442" s="27" t="b">
        <f t="shared" si="60"/>
        <v>0</v>
      </c>
      <c r="L442" s="80" t="str">
        <f t="shared" si="66"/>
        <v/>
      </c>
      <c r="M442" s="27" t="b">
        <f t="shared" si="61"/>
        <v>0</v>
      </c>
      <c r="N442" s="80" t="str">
        <f t="shared" si="67"/>
        <v/>
      </c>
      <c r="O442" s="27" t="b">
        <f>IF(COUNTIF($G$13:G442,G442)&gt;1,TRUE,FALSE)</f>
        <v>0</v>
      </c>
      <c r="P442" s="80" t="str">
        <f t="shared" si="68"/>
        <v/>
      </c>
      <c r="Q442" s="28">
        <f t="shared" si="62"/>
        <v>44166</v>
      </c>
      <c r="R442" s="27" t="b">
        <f t="shared" si="69"/>
        <v>0</v>
      </c>
      <c r="S442" s="4"/>
      <c r="T442" s="4"/>
    </row>
    <row r="443" spans="1:20" s="30" customFormat="1" x14ac:dyDescent="0.25">
      <c r="A443" s="19">
        <v>431</v>
      </c>
      <c r="B443" s="20"/>
      <c r="C443" s="1"/>
      <c r="D443" s="79"/>
      <c r="E443" s="1"/>
      <c r="F443" s="1"/>
      <c r="G443" s="20"/>
      <c r="H443" s="160" t="str">
        <f t="shared" si="63"/>
        <v/>
      </c>
      <c r="I443" s="27" t="b">
        <f t="shared" si="64"/>
        <v>0</v>
      </c>
      <c r="J443" s="80" t="str">
        <f t="shared" si="65"/>
        <v/>
      </c>
      <c r="K443" s="27" t="b">
        <f t="shared" si="60"/>
        <v>0</v>
      </c>
      <c r="L443" s="80" t="str">
        <f t="shared" si="66"/>
        <v/>
      </c>
      <c r="M443" s="27" t="b">
        <f t="shared" si="61"/>
        <v>0</v>
      </c>
      <c r="N443" s="80" t="str">
        <f t="shared" si="67"/>
        <v/>
      </c>
      <c r="O443" s="27" t="b">
        <f>IF(COUNTIF($G$13:G443,G443)&gt;1,TRUE,FALSE)</f>
        <v>0</v>
      </c>
      <c r="P443" s="80" t="str">
        <f t="shared" si="68"/>
        <v/>
      </c>
      <c r="Q443" s="28">
        <f t="shared" si="62"/>
        <v>44166</v>
      </c>
      <c r="R443" s="27" t="b">
        <f t="shared" si="69"/>
        <v>0</v>
      </c>
      <c r="S443" s="4"/>
      <c r="T443" s="4"/>
    </row>
    <row r="444" spans="1:20" s="30" customFormat="1" x14ac:dyDescent="0.25">
      <c r="A444" s="19">
        <v>432</v>
      </c>
      <c r="B444" s="20"/>
      <c r="C444" s="1"/>
      <c r="D444" s="79"/>
      <c r="E444" s="1"/>
      <c r="F444" s="1"/>
      <c r="G444" s="20"/>
      <c r="H444" s="160" t="str">
        <f t="shared" si="63"/>
        <v/>
      </c>
      <c r="I444" s="27" t="b">
        <f t="shared" si="64"/>
        <v>0</v>
      </c>
      <c r="J444" s="80" t="str">
        <f t="shared" si="65"/>
        <v/>
      </c>
      <c r="K444" s="27" t="b">
        <f t="shared" si="60"/>
        <v>0</v>
      </c>
      <c r="L444" s="80" t="str">
        <f t="shared" si="66"/>
        <v/>
      </c>
      <c r="M444" s="27" t="b">
        <f t="shared" si="61"/>
        <v>0</v>
      </c>
      <c r="N444" s="80" t="str">
        <f t="shared" si="67"/>
        <v/>
      </c>
      <c r="O444" s="27" t="b">
        <f>IF(COUNTIF($G$13:G444,G444)&gt;1,TRUE,FALSE)</f>
        <v>0</v>
      </c>
      <c r="P444" s="80" t="str">
        <f t="shared" si="68"/>
        <v/>
      </c>
      <c r="Q444" s="28">
        <f t="shared" si="62"/>
        <v>44166</v>
      </c>
      <c r="R444" s="27" t="b">
        <f t="shared" si="69"/>
        <v>0</v>
      </c>
      <c r="S444" s="4"/>
      <c r="T444" s="4"/>
    </row>
    <row r="445" spans="1:20" s="30" customFormat="1" x14ac:dyDescent="0.25">
      <c r="A445" s="19">
        <v>433</v>
      </c>
      <c r="B445" s="20"/>
      <c r="C445" s="1"/>
      <c r="D445" s="79"/>
      <c r="E445" s="1"/>
      <c r="F445" s="1"/>
      <c r="G445" s="20"/>
      <c r="H445" s="160" t="str">
        <f t="shared" si="63"/>
        <v/>
      </c>
      <c r="I445" s="27" t="b">
        <f t="shared" si="64"/>
        <v>0</v>
      </c>
      <c r="J445" s="80" t="str">
        <f t="shared" si="65"/>
        <v/>
      </c>
      <c r="K445" s="27" t="b">
        <f t="shared" si="60"/>
        <v>0</v>
      </c>
      <c r="L445" s="80" t="str">
        <f t="shared" si="66"/>
        <v/>
      </c>
      <c r="M445" s="27" t="b">
        <f t="shared" si="61"/>
        <v>0</v>
      </c>
      <c r="N445" s="80" t="str">
        <f t="shared" si="67"/>
        <v/>
      </c>
      <c r="O445" s="27" t="b">
        <f>IF(COUNTIF($G$13:G445,G445)&gt;1,TRUE,FALSE)</f>
        <v>0</v>
      </c>
      <c r="P445" s="80" t="str">
        <f t="shared" si="68"/>
        <v/>
      </c>
      <c r="Q445" s="28">
        <f t="shared" si="62"/>
        <v>44166</v>
      </c>
      <c r="R445" s="27" t="b">
        <f t="shared" si="69"/>
        <v>0</v>
      </c>
      <c r="S445" s="4"/>
      <c r="T445" s="4"/>
    </row>
    <row r="446" spans="1:20" s="30" customFormat="1" x14ac:dyDescent="0.25">
      <c r="A446" s="19">
        <v>434</v>
      </c>
      <c r="B446" s="20"/>
      <c r="C446" s="1"/>
      <c r="D446" s="79"/>
      <c r="E446" s="1"/>
      <c r="F446" s="1"/>
      <c r="G446" s="20"/>
      <c r="H446" s="160" t="str">
        <f t="shared" si="63"/>
        <v/>
      </c>
      <c r="I446" s="27" t="b">
        <f t="shared" si="64"/>
        <v>0</v>
      </c>
      <c r="J446" s="80" t="str">
        <f t="shared" si="65"/>
        <v/>
      </c>
      <c r="K446" s="27" t="b">
        <f t="shared" si="60"/>
        <v>0</v>
      </c>
      <c r="L446" s="80" t="str">
        <f t="shared" si="66"/>
        <v/>
      </c>
      <c r="M446" s="27" t="b">
        <f t="shared" si="61"/>
        <v>0</v>
      </c>
      <c r="N446" s="80" t="str">
        <f t="shared" si="67"/>
        <v/>
      </c>
      <c r="O446" s="27" t="b">
        <f>IF(COUNTIF($G$13:G446,G446)&gt;1,TRUE,FALSE)</f>
        <v>0</v>
      </c>
      <c r="P446" s="80" t="str">
        <f t="shared" si="68"/>
        <v/>
      </c>
      <c r="Q446" s="28">
        <f t="shared" si="62"/>
        <v>44166</v>
      </c>
      <c r="R446" s="27" t="b">
        <f t="shared" si="69"/>
        <v>0</v>
      </c>
      <c r="S446" s="4"/>
      <c r="T446" s="4"/>
    </row>
    <row r="447" spans="1:20" s="30" customFormat="1" x14ac:dyDescent="0.25">
      <c r="A447" s="19">
        <v>435</v>
      </c>
      <c r="B447" s="20"/>
      <c r="C447" s="1"/>
      <c r="D447" s="79"/>
      <c r="E447" s="1"/>
      <c r="F447" s="1"/>
      <c r="G447" s="20"/>
      <c r="H447" s="160" t="str">
        <f t="shared" si="63"/>
        <v/>
      </c>
      <c r="I447" s="27" t="b">
        <f t="shared" si="64"/>
        <v>0</v>
      </c>
      <c r="J447" s="80" t="str">
        <f t="shared" si="65"/>
        <v/>
      </c>
      <c r="K447" s="27" t="b">
        <f t="shared" si="60"/>
        <v>0</v>
      </c>
      <c r="L447" s="80" t="str">
        <f t="shared" si="66"/>
        <v/>
      </c>
      <c r="M447" s="27" t="b">
        <f t="shared" si="61"/>
        <v>0</v>
      </c>
      <c r="N447" s="80" t="str">
        <f t="shared" si="67"/>
        <v/>
      </c>
      <c r="O447" s="27" t="b">
        <f>IF(COUNTIF($G$13:G447,G447)&gt;1,TRUE,FALSE)</f>
        <v>0</v>
      </c>
      <c r="P447" s="80" t="str">
        <f t="shared" si="68"/>
        <v/>
      </c>
      <c r="Q447" s="28">
        <f t="shared" si="62"/>
        <v>44166</v>
      </c>
      <c r="R447" s="27" t="b">
        <f t="shared" si="69"/>
        <v>0</v>
      </c>
      <c r="S447" s="4"/>
      <c r="T447" s="4"/>
    </row>
    <row r="448" spans="1:20" s="30" customFormat="1" x14ac:dyDescent="0.25">
      <c r="A448" s="19">
        <v>436</v>
      </c>
      <c r="B448" s="20"/>
      <c r="C448" s="1"/>
      <c r="D448" s="79"/>
      <c r="E448" s="1"/>
      <c r="F448" s="1"/>
      <c r="G448" s="20"/>
      <c r="H448" s="160" t="str">
        <f t="shared" si="63"/>
        <v/>
      </c>
      <c r="I448" s="27" t="b">
        <f t="shared" si="64"/>
        <v>0</v>
      </c>
      <c r="J448" s="80" t="str">
        <f t="shared" si="65"/>
        <v/>
      </c>
      <c r="K448" s="27" t="b">
        <f t="shared" si="60"/>
        <v>0</v>
      </c>
      <c r="L448" s="80" t="str">
        <f t="shared" si="66"/>
        <v/>
      </c>
      <c r="M448" s="27" t="b">
        <f t="shared" si="61"/>
        <v>0</v>
      </c>
      <c r="N448" s="80" t="str">
        <f t="shared" si="67"/>
        <v/>
      </c>
      <c r="O448" s="27" t="b">
        <f>IF(COUNTIF($G$13:G448,G448)&gt;1,TRUE,FALSE)</f>
        <v>0</v>
      </c>
      <c r="P448" s="80" t="str">
        <f t="shared" si="68"/>
        <v/>
      </c>
      <c r="Q448" s="28">
        <f t="shared" si="62"/>
        <v>44166</v>
      </c>
      <c r="R448" s="27" t="b">
        <f t="shared" si="69"/>
        <v>0</v>
      </c>
      <c r="S448" s="4"/>
      <c r="T448" s="4"/>
    </row>
    <row r="449" spans="1:20" s="30" customFormat="1" x14ac:dyDescent="0.25">
      <c r="A449" s="19">
        <v>437</v>
      </c>
      <c r="B449" s="20"/>
      <c r="C449" s="1"/>
      <c r="D449" s="79"/>
      <c r="E449" s="1"/>
      <c r="F449" s="1"/>
      <c r="G449" s="20"/>
      <c r="H449" s="160" t="str">
        <f t="shared" si="63"/>
        <v/>
      </c>
      <c r="I449" s="27" t="b">
        <f t="shared" si="64"/>
        <v>0</v>
      </c>
      <c r="J449" s="80" t="str">
        <f t="shared" si="65"/>
        <v/>
      </c>
      <c r="K449" s="27" t="b">
        <f t="shared" si="60"/>
        <v>0</v>
      </c>
      <c r="L449" s="80" t="str">
        <f t="shared" si="66"/>
        <v/>
      </c>
      <c r="M449" s="27" t="b">
        <f t="shared" si="61"/>
        <v>0</v>
      </c>
      <c r="N449" s="80" t="str">
        <f t="shared" si="67"/>
        <v/>
      </c>
      <c r="O449" s="27" t="b">
        <f>IF(COUNTIF($G$13:G449,G449)&gt;1,TRUE,FALSE)</f>
        <v>0</v>
      </c>
      <c r="P449" s="80" t="str">
        <f t="shared" si="68"/>
        <v/>
      </c>
      <c r="Q449" s="28">
        <f t="shared" si="62"/>
        <v>44166</v>
      </c>
      <c r="R449" s="27" t="b">
        <f t="shared" si="69"/>
        <v>0</v>
      </c>
      <c r="S449" s="4"/>
      <c r="T449" s="4"/>
    </row>
    <row r="450" spans="1:20" s="30" customFormat="1" x14ac:dyDescent="0.25">
      <c r="A450" s="19">
        <v>438</v>
      </c>
      <c r="B450" s="20"/>
      <c r="C450" s="1"/>
      <c r="D450" s="79"/>
      <c r="E450" s="1"/>
      <c r="F450" s="1"/>
      <c r="G450" s="20"/>
      <c r="H450" s="160" t="str">
        <f t="shared" si="63"/>
        <v/>
      </c>
      <c r="I450" s="27" t="b">
        <f t="shared" si="64"/>
        <v>0</v>
      </c>
      <c r="J450" s="80" t="str">
        <f t="shared" si="65"/>
        <v/>
      </c>
      <c r="K450" s="27" t="b">
        <f t="shared" si="60"/>
        <v>0</v>
      </c>
      <c r="L450" s="80" t="str">
        <f t="shared" si="66"/>
        <v/>
      </c>
      <c r="M450" s="27" t="b">
        <f t="shared" si="61"/>
        <v>0</v>
      </c>
      <c r="N450" s="80" t="str">
        <f t="shared" si="67"/>
        <v/>
      </c>
      <c r="O450" s="27" t="b">
        <f>IF(COUNTIF($G$13:G450,G450)&gt;1,TRUE,FALSE)</f>
        <v>0</v>
      </c>
      <c r="P450" s="80" t="str">
        <f t="shared" si="68"/>
        <v/>
      </c>
      <c r="Q450" s="28">
        <f t="shared" si="62"/>
        <v>44166</v>
      </c>
      <c r="R450" s="27" t="b">
        <f t="shared" si="69"/>
        <v>0</v>
      </c>
      <c r="S450" s="4"/>
      <c r="T450" s="4"/>
    </row>
    <row r="451" spans="1:20" s="30" customFormat="1" x14ac:dyDescent="0.25">
      <c r="A451" s="19">
        <v>439</v>
      </c>
      <c r="B451" s="20"/>
      <c r="C451" s="1"/>
      <c r="D451" s="79"/>
      <c r="E451" s="1"/>
      <c r="F451" s="1"/>
      <c r="G451" s="20"/>
      <c r="H451" s="160" t="str">
        <f t="shared" si="63"/>
        <v/>
      </c>
      <c r="I451" s="27" t="b">
        <f t="shared" si="64"/>
        <v>0</v>
      </c>
      <c r="J451" s="80" t="str">
        <f t="shared" si="65"/>
        <v/>
      </c>
      <c r="K451" s="27" t="b">
        <f t="shared" si="60"/>
        <v>0</v>
      </c>
      <c r="L451" s="80" t="str">
        <f t="shared" si="66"/>
        <v/>
      </c>
      <c r="M451" s="27" t="b">
        <f t="shared" si="61"/>
        <v>0</v>
      </c>
      <c r="N451" s="80" t="str">
        <f t="shared" si="67"/>
        <v/>
      </c>
      <c r="O451" s="27" t="b">
        <f>IF(COUNTIF($G$13:G451,G451)&gt;1,TRUE,FALSE)</f>
        <v>0</v>
      </c>
      <c r="P451" s="80" t="str">
        <f t="shared" si="68"/>
        <v/>
      </c>
      <c r="Q451" s="28">
        <f t="shared" si="62"/>
        <v>44166</v>
      </c>
      <c r="R451" s="27" t="b">
        <f t="shared" si="69"/>
        <v>0</v>
      </c>
      <c r="S451" s="4"/>
      <c r="T451" s="4"/>
    </row>
    <row r="452" spans="1:20" s="30" customFormat="1" x14ac:dyDescent="0.25">
      <c r="A452" s="19">
        <v>440</v>
      </c>
      <c r="B452" s="20"/>
      <c r="C452" s="1"/>
      <c r="D452" s="79"/>
      <c r="E452" s="1"/>
      <c r="F452" s="1"/>
      <c r="G452" s="20"/>
      <c r="H452" s="160" t="str">
        <f t="shared" si="63"/>
        <v/>
      </c>
      <c r="I452" s="27" t="b">
        <f t="shared" si="64"/>
        <v>0</v>
      </c>
      <c r="J452" s="80" t="str">
        <f t="shared" si="65"/>
        <v/>
      </c>
      <c r="K452" s="27" t="b">
        <f t="shared" si="60"/>
        <v>0</v>
      </c>
      <c r="L452" s="80" t="str">
        <f t="shared" si="66"/>
        <v/>
      </c>
      <c r="M452" s="27" t="b">
        <f t="shared" si="61"/>
        <v>0</v>
      </c>
      <c r="N452" s="80" t="str">
        <f t="shared" si="67"/>
        <v/>
      </c>
      <c r="O452" s="27" t="b">
        <f>IF(COUNTIF($G$13:G452,G452)&gt;1,TRUE,FALSE)</f>
        <v>0</v>
      </c>
      <c r="P452" s="80" t="str">
        <f t="shared" si="68"/>
        <v/>
      </c>
      <c r="Q452" s="28">
        <f t="shared" si="62"/>
        <v>44166</v>
      </c>
      <c r="R452" s="27" t="b">
        <f t="shared" si="69"/>
        <v>0</v>
      </c>
      <c r="S452" s="4"/>
      <c r="T452" s="4"/>
    </row>
    <row r="453" spans="1:20" s="30" customFormat="1" x14ac:dyDescent="0.25">
      <c r="A453" s="19">
        <v>441</v>
      </c>
      <c r="B453" s="20"/>
      <c r="C453" s="1"/>
      <c r="D453" s="79"/>
      <c r="E453" s="1"/>
      <c r="F453" s="1"/>
      <c r="G453" s="20"/>
      <c r="H453" s="160" t="str">
        <f t="shared" si="63"/>
        <v/>
      </c>
      <c r="I453" s="27" t="b">
        <f t="shared" si="64"/>
        <v>0</v>
      </c>
      <c r="J453" s="80" t="str">
        <f t="shared" si="65"/>
        <v/>
      </c>
      <c r="K453" s="27" t="b">
        <f t="shared" si="60"/>
        <v>0</v>
      </c>
      <c r="L453" s="80" t="str">
        <f t="shared" si="66"/>
        <v/>
      </c>
      <c r="M453" s="27" t="b">
        <f t="shared" si="61"/>
        <v>0</v>
      </c>
      <c r="N453" s="80" t="str">
        <f t="shared" si="67"/>
        <v/>
      </c>
      <c r="O453" s="27" t="b">
        <f>IF(COUNTIF($G$13:G453,G453)&gt;1,TRUE,FALSE)</f>
        <v>0</v>
      </c>
      <c r="P453" s="80" t="str">
        <f t="shared" si="68"/>
        <v/>
      </c>
      <c r="Q453" s="28">
        <f t="shared" si="62"/>
        <v>44166</v>
      </c>
      <c r="R453" s="27" t="b">
        <f t="shared" si="69"/>
        <v>0</v>
      </c>
      <c r="S453" s="4"/>
      <c r="T453" s="4"/>
    </row>
    <row r="454" spans="1:20" s="30" customFormat="1" x14ac:dyDescent="0.25">
      <c r="A454" s="19">
        <v>442</v>
      </c>
      <c r="B454" s="20"/>
      <c r="C454" s="1"/>
      <c r="D454" s="79"/>
      <c r="E454" s="1"/>
      <c r="F454" s="1"/>
      <c r="G454" s="20"/>
      <c r="H454" s="160" t="str">
        <f t="shared" si="63"/>
        <v/>
      </c>
      <c r="I454" s="27" t="b">
        <f t="shared" si="64"/>
        <v>0</v>
      </c>
      <c r="J454" s="80" t="str">
        <f t="shared" si="65"/>
        <v/>
      </c>
      <c r="K454" s="27" t="b">
        <f t="shared" si="60"/>
        <v>0</v>
      </c>
      <c r="L454" s="80" t="str">
        <f t="shared" si="66"/>
        <v/>
      </c>
      <c r="M454" s="27" t="b">
        <f t="shared" si="61"/>
        <v>0</v>
      </c>
      <c r="N454" s="80" t="str">
        <f t="shared" si="67"/>
        <v/>
      </c>
      <c r="O454" s="27" t="b">
        <f>IF(COUNTIF($G$13:G454,G454)&gt;1,TRUE,FALSE)</f>
        <v>0</v>
      </c>
      <c r="P454" s="80" t="str">
        <f t="shared" si="68"/>
        <v/>
      </c>
      <c r="Q454" s="28">
        <f t="shared" si="62"/>
        <v>44166</v>
      </c>
      <c r="R454" s="27" t="b">
        <f t="shared" si="69"/>
        <v>0</v>
      </c>
      <c r="S454" s="4"/>
      <c r="T454" s="4"/>
    </row>
    <row r="455" spans="1:20" s="30" customFormat="1" x14ac:dyDescent="0.25">
      <c r="A455" s="19">
        <v>443</v>
      </c>
      <c r="B455" s="20"/>
      <c r="C455" s="1"/>
      <c r="D455" s="79"/>
      <c r="E455" s="1"/>
      <c r="F455" s="1"/>
      <c r="G455" s="20"/>
      <c r="H455" s="160" t="str">
        <f t="shared" si="63"/>
        <v/>
      </c>
      <c r="I455" s="27" t="b">
        <f t="shared" si="64"/>
        <v>0</v>
      </c>
      <c r="J455" s="80" t="str">
        <f t="shared" si="65"/>
        <v/>
      </c>
      <c r="K455" s="27" t="b">
        <f t="shared" si="60"/>
        <v>0</v>
      </c>
      <c r="L455" s="80" t="str">
        <f t="shared" si="66"/>
        <v/>
      </c>
      <c r="M455" s="27" t="b">
        <f t="shared" si="61"/>
        <v>0</v>
      </c>
      <c r="N455" s="80" t="str">
        <f t="shared" si="67"/>
        <v/>
      </c>
      <c r="O455" s="27" t="b">
        <f>IF(COUNTIF($G$13:G455,G455)&gt;1,TRUE,FALSE)</f>
        <v>0</v>
      </c>
      <c r="P455" s="80" t="str">
        <f t="shared" si="68"/>
        <v/>
      </c>
      <c r="Q455" s="28">
        <f t="shared" si="62"/>
        <v>44166</v>
      </c>
      <c r="R455" s="27" t="b">
        <f t="shared" si="69"/>
        <v>0</v>
      </c>
      <c r="S455" s="4"/>
      <c r="T455" s="4"/>
    </row>
    <row r="456" spans="1:20" s="30" customFormat="1" x14ac:dyDescent="0.25">
      <c r="A456" s="19">
        <v>444</v>
      </c>
      <c r="B456" s="20"/>
      <c r="C456" s="1"/>
      <c r="D456" s="79"/>
      <c r="E456" s="1"/>
      <c r="F456" s="1"/>
      <c r="G456" s="20"/>
      <c r="H456" s="160" t="str">
        <f t="shared" si="63"/>
        <v/>
      </c>
      <c r="I456" s="27" t="b">
        <f t="shared" si="64"/>
        <v>0</v>
      </c>
      <c r="J456" s="80" t="str">
        <f t="shared" si="65"/>
        <v/>
      </c>
      <c r="K456" s="27" t="b">
        <f t="shared" si="60"/>
        <v>0</v>
      </c>
      <c r="L456" s="80" t="str">
        <f t="shared" si="66"/>
        <v/>
      </c>
      <c r="M456" s="27" t="b">
        <f t="shared" si="61"/>
        <v>0</v>
      </c>
      <c r="N456" s="80" t="str">
        <f t="shared" si="67"/>
        <v/>
      </c>
      <c r="O456" s="27" t="b">
        <f>IF(COUNTIF($G$13:G456,G456)&gt;1,TRUE,FALSE)</f>
        <v>0</v>
      </c>
      <c r="P456" s="80" t="str">
        <f t="shared" si="68"/>
        <v/>
      </c>
      <c r="Q456" s="28">
        <f t="shared" si="62"/>
        <v>44166</v>
      </c>
      <c r="R456" s="27" t="b">
        <f t="shared" si="69"/>
        <v>0</v>
      </c>
      <c r="S456" s="4"/>
      <c r="T456" s="4"/>
    </row>
    <row r="457" spans="1:20" s="30" customFormat="1" x14ac:dyDescent="0.25">
      <c r="A457" s="19">
        <v>445</v>
      </c>
      <c r="B457" s="20"/>
      <c r="C457" s="1"/>
      <c r="D457" s="79"/>
      <c r="E457" s="1"/>
      <c r="F457" s="1"/>
      <c r="G457" s="20"/>
      <c r="H457" s="160" t="str">
        <f t="shared" si="63"/>
        <v/>
      </c>
      <c r="I457" s="27" t="b">
        <f t="shared" si="64"/>
        <v>0</v>
      </c>
      <c r="J457" s="80" t="str">
        <f t="shared" si="65"/>
        <v/>
      </c>
      <c r="K457" s="27" t="b">
        <f t="shared" si="60"/>
        <v>0</v>
      </c>
      <c r="L457" s="80" t="str">
        <f t="shared" si="66"/>
        <v/>
      </c>
      <c r="M457" s="27" t="b">
        <f t="shared" si="61"/>
        <v>0</v>
      </c>
      <c r="N457" s="80" t="str">
        <f t="shared" si="67"/>
        <v/>
      </c>
      <c r="O457" s="27" t="b">
        <f>IF(COUNTIF($G$13:G457,G457)&gt;1,TRUE,FALSE)</f>
        <v>0</v>
      </c>
      <c r="P457" s="80" t="str">
        <f t="shared" si="68"/>
        <v/>
      </c>
      <c r="Q457" s="28">
        <f t="shared" si="62"/>
        <v>44166</v>
      </c>
      <c r="R457" s="27" t="b">
        <f t="shared" si="69"/>
        <v>0</v>
      </c>
      <c r="S457" s="4"/>
      <c r="T457" s="4"/>
    </row>
    <row r="458" spans="1:20" s="30" customFormat="1" x14ac:dyDescent="0.25">
      <c r="A458" s="19">
        <v>446</v>
      </c>
      <c r="B458" s="20"/>
      <c r="C458" s="1"/>
      <c r="D458" s="79"/>
      <c r="E458" s="1"/>
      <c r="F458" s="1"/>
      <c r="G458" s="20"/>
      <c r="H458" s="160" t="str">
        <f t="shared" si="63"/>
        <v/>
      </c>
      <c r="I458" s="27" t="b">
        <f t="shared" si="64"/>
        <v>0</v>
      </c>
      <c r="J458" s="80" t="str">
        <f t="shared" si="65"/>
        <v/>
      </c>
      <c r="K458" s="27" t="b">
        <f t="shared" si="60"/>
        <v>0</v>
      </c>
      <c r="L458" s="80" t="str">
        <f t="shared" si="66"/>
        <v/>
      </c>
      <c r="M458" s="27" t="b">
        <f t="shared" si="61"/>
        <v>0</v>
      </c>
      <c r="N458" s="80" t="str">
        <f t="shared" si="67"/>
        <v/>
      </c>
      <c r="O458" s="27" t="b">
        <f>IF(COUNTIF($G$13:G458,G458)&gt;1,TRUE,FALSE)</f>
        <v>0</v>
      </c>
      <c r="P458" s="80" t="str">
        <f t="shared" si="68"/>
        <v/>
      </c>
      <c r="Q458" s="28">
        <f t="shared" si="62"/>
        <v>44166</v>
      </c>
      <c r="R458" s="27" t="b">
        <f t="shared" si="69"/>
        <v>0</v>
      </c>
      <c r="S458" s="4"/>
      <c r="T458" s="4"/>
    </row>
    <row r="459" spans="1:20" s="30" customFormat="1" x14ac:dyDescent="0.25">
      <c r="A459" s="19">
        <v>447</v>
      </c>
      <c r="B459" s="20"/>
      <c r="C459" s="1"/>
      <c r="D459" s="79"/>
      <c r="E459" s="1"/>
      <c r="F459" s="1"/>
      <c r="G459" s="20"/>
      <c r="H459" s="160" t="str">
        <f t="shared" si="63"/>
        <v/>
      </c>
      <c r="I459" s="27" t="b">
        <f t="shared" si="64"/>
        <v>0</v>
      </c>
      <c r="J459" s="80" t="str">
        <f t="shared" si="65"/>
        <v/>
      </c>
      <c r="K459" s="27" t="b">
        <f t="shared" si="60"/>
        <v>0</v>
      </c>
      <c r="L459" s="80" t="str">
        <f t="shared" si="66"/>
        <v/>
      </c>
      <c r="M459" s="27" t="b">
        <f t="shared" si="61"/>
        <v>0</v>
      </c>
      <c r="N459" s="80" t="str">
        <f t="shared" si="67"/>
        <v/>
      </c>
      <c r="O459" s="27" t="b">
        <f>IF(COUNTIF($G$13:G459,G459)&gt;1,TRUE,FALSE)</f>
        <v>0</v>
      </c>
      <c r="P459" s="80" t="str">
        <f t="shared" si="68"/>
        <v/>
      </c>
      <c r="Q459" s="28">
        <f t="shared" si="62"/>
        <v>44166</v>
      </c>
      <c r="R459" s="27" t="b">
        <f t="shared" si="69"/>
        <v>0</v>
      </c>
      <c r="S459" s="4"/>
      <c r="T459" s="4"/>
    </row>
    <row r="460" spans="1:20" s="30" customFormat="1" x14ac:dyDescent="0.25">
      <c r="A460" s="19">
        <v>448</v>
      </c>
      <c r="B460" s="20"/>
      <c r="C460" s="1"/>
      <c r="D460" s="79"/>
      <c r="E460" s="1"/>
      <c r="F460" s="1"/>
      <c r="G460" s="20"/>
      <c r="H460" s="160" t="str">
        <f t="shared" si="63"/>
        <v/>
      </c>
      <c r="I460" s="27" t="b">
        <f t="shared" si="64"/>
        <v>0</v>
      </c>
      <c r="J460" s="80" t="str">
        <f t="shared" si="65"/>
        <v/>
      </c>
      <c r="K460" s="27" t="b">
        <f t="shared" si="60"/>
        <v>0</v>
      </c>
      <c r="L460" s="80" t="str">
        <f t="shared" si="66"/>
        <v/>
      </c>
      <c r="M460" s="27" t="b">
        <f t="shared" si="61"/>
        <v>0</v>
      </c>
      <c r="N460" s="80" t="str">
        <f t="shared" si="67"/>
        <v/>
      </c>
      <c r="O460" s="27" t="b">
        <f>IF(COUNTIF($G$13:G460,G460)&gt;1,TRUE,FALSE)</f>
        <v>0</v>
      </c>
      <c r="P460" s="80" t="str">
        <f t="shared" si="68"/>
        <v/>
      </c>
      <c r="Q460" s="28">
        <f t="shared" si="62"/>
        <v>44166</v>
      </c>
      <c r="R460" s="27" t="b">
        <f t="shared" si="69"/>
        <v>0</v>
      </c>
      <c r="S460" s="4"/>
      <c r="T460" s="4"/>
    </row>
    <row r="461" spans="1:20" s="30" customFormat="1" x14ac:dyDescent="0.25">
      <c r="A461" s="19">
        <v>449</v>
      </c>
      <c r="B461" s="20"/>
      <c r="C461" s="1"/>
      <c r="D461" s="79"/>
      <c r="E461" s="1"/>
      <c r="F461" s="1"/>
      <c r="G461" s="20"/>
      <c r="H461" s="160" t="str">
        <f t="shared" si="63"/>
        <v/>
      </c>
      <c r="I461" s="27" t="b">
        <f t="shared" si="64"/>
        <v>0</v>
      </c>
      <c r="J461" s="80" t="str">
        <f t="shared" si="65"/>
        <v/>
      </c>
      <c r="K461" s="27" t="b">
        <f t="shared" ref="K461:K524" si="70">AND(IFERROR(MATCH(D461,TblNivåValTExt,0)=4,FALSE),COUNTA(E461:F461)&gt;1,OR(E461&lt;=$I$9,F461&lt;=$I$9))</f>
        <v>0</v>
      </c>
      <c r="L461" s="80" t="str">
        <f t="shared" si="66"/>
        <v/>
      </c>
      <c r="M461" s="27" t="b">
        <f t="shared" ref="M461:M524" si="71">IF(AND(G461&lt;&gt;"",F461=""),TRUE,FALSE)</f>
        <v>0</v>
      </c>
      <c r="N461" s="80" t="str">
        <f t="shared" si="67"/>
        <v/>
      </c>
      <c r="O461" s="27" t="b">
        <f>IF(COUNTIF($G$13:G461,G461)&gt;1,TRUE,FALSE)</f>
        <v>0</v>
      </c>
      <c r="P461" s="80" t="str">
        <f t="shared" si="68"/>
        <v/>
      </c>
      <c r="Q461" s="28">
        <f t="shared" ref="Q461:Q524" si="72">MAX(E461,$M$8)</f>
        <v>44166</v>
      </c>
      <c r="R461" s="27" t="b">
        <f t="shared" si="69"/>
        <v>0</v>
      </c>
      <c r="S461" s="4"/>
      <c r="T461" s="4"/>
    </row>
    <row r="462" spans="1:20" s="30" customFormat="1" x14ac:dyDescent="0.25">
      <c r="A462" s="19">
        <v>450</v>
      </c>
      <c r="B462" s="20"/>
      <c r="C462" s="1"/>
      <c r="D462" s="79"/>
      <c r="E462" s="1"/>
      <c r="F462" s="1"/>
      <c r="G462" s="20"/>
      <c r="H462" s="160" t="str">
        <f t="shared" ref="H462:H525" si="73">IF(I462,J462&amp;". ","")&amp;IF(K462,L462&amp;". ","")&amp;IF(O462,P462&amp;". ","")&amp;IF(M462,N462&amp;". ","")</f>
        <v/>
      </c>
      <c r="I462" s="27" t="b">
        <f t="shared" ref="I462:I525" si="74">AND((E462+F462)&gt;0,OR(E462&lt;$M$6,F462&gt;$N$6))</f>
        <v>0</v>
      </c>
      <c r="J462" s="80" t="str">
        <f t="shared" ref="J462:J525" si="75">IF(I462,J$11,"")</f>
        <v/>
      </c>
      <c r="K462" s="27" t="b">
        <f t="shared" si="70"/>
        <v>0</v>
      </c>
      <c r="L462" s="80" t="str">
        <f t="shared" ref="L462:L525" si="76">IF(K462,$L$11,"")</f>
        <v/>
      </c>
      <c r="M462" s="27" t="b">
        <f t="shared" si="71"/>
        <v>0</v>
      </c>
      <c r="N462" s="80" t="str">
        <f t="shared" ref="N462:N525" si="77">IF(M462,N$11,"")</f>
        <v/>
      </c>
      <c r="O462" s="27" t="b">
        <f>IF(COUNTIF($G$13:G462,G462)&gt;1,TRUE,FALSE)</f>
        <v>0</v>
      </c>
      <c r="P462" s="80" t="str">
        <f t="shared" ref="P462:P525" si="78">IF(O462,P$11,"")</f>
        <v/>
      </c>
      <c r="Q462" s="28">
        <f t="shared" si="72"/>
        <v>44166</v>
      </c>
      <c r="R462" s="27" t="b">
        <f t="shared" ref="R462:R525" si="79">OR(I462,K462,M462,O462)</f>
        <v>0</v>
      </c>
      <c r="S462" s="4"/>
      <c r="T462" s="4"/>
    </row>
    <row r="463" spans="1:20" s="30" customFormat="1" x14ac:dyDescent="0.25">
      <c r="A463" s="19">
        <v>451</v>
      </c>
      <c r="B463" s="20"/>
      <c r="C463" s="1"/>
      <c r="D463" s="79"/>
      <c r="E463" s="1"/>
      <c r="F463" s="1"/>
      <c r="G463" s="20"/>
      <c r="H463" s="160" t="str">
        <f t="shared" si="73"/>
        <v/>
      </c>
      <c r="I463" s="27" t="b">
        <f t="shared" si="74"/>
        <v>0</v>
      </c>
      <c r="J463" s="80" t="str">
        <f t="shared" si="75"/>
        <v/>
      </c>
      <c r="K463" s="27" t="b">
        <f t="shared" si="70"/>
        <v>0</v>
      </c>
      <c r="L463" s="80" t="str">
        <f t="shared" si="76"/>
        <v/>
      </c>
      <c r="M463" s="27" t="b">
        <f t="shared" si="71"/>
        <v>0</v>
      </c>
      <c r="N463" s="80" t="str">
        <f t="shared" si="77"/>
        <v/>
      </c>
      <c r="O463" s="27" t="b">
        <f>IF(COUNTIF($G$13:G463,G463)&gt;1,TRUE,FALSE)</f>
        <v>0</v>
      </c>
      <c r="P463" s="80" t="str">
        <f t="shared" si="78"/>
        <v/>
      </c>
      <c r="Q463" s="28">
        <f t="shared" si="72"/>
        <v>44166</v>
      </c>
      <c r="R463" s="27" t="b">
        <f t="shared" si="79"/>
        <v>0</v>
      </c>
      <c r="S463" s="4"/>
      <c r="T463" s="4"/>
    </row>
    <row r="464" spans="1:20" s="30" customFormat="1" x14ac:dyDescent="0.25">
      <c r="A464" s="19">
        <v>452</v>
      </c>
      <c r="B464" s="20"/>
      <c r="C464" s="1"/>
      <c r="D464" s="79"/>
      <c r="E464" s="1"/>
      <c r="F464" s="1"/>
      <c r="G464" s="20"/>
      <c r="H464" s="160" t="str">
        <f t="shared" si="73"/>
        <v/>
      </c>
      <c r="I464" s="27" t="b">
        <f t="shared" si="74"/>
        <v>0</v>
      </c>
      <c r="J464" s="80" t="str">
        <f t="shared" si="75"/>
        <v/>
      </c>
      <c r="K464" s="27" t="b">
        <f t="shared" si="70"/>
        <v>0</v>
      </c>
      <c r="L464" s="80" t="str">
        <f t="shared" si="76"/>
        <v/>
      </c>
      <c r="M464" s="27" t="b">
        <f t="shared" si="71"/>
        <v>0</v>
      </c>
      <c r="N464" s="80" t="str">
        <f t="shared" si="77"/>
        <v/>
      </c>
      <c r="O464" s="27" t="b">
        <f>IF(COUNTIF($G$13:G464,G464)&gt;1,TRUE,FALSE)</f>
        <v>0</v>
      </c>
      <c r="P464" s="80" t="str">
        <f t="shared" si="78"/>
        <v/>
      </c>
      <c r="Q464" s="28">
        <f t="shared" si="72"/>
        <v>44166</v>
      </c>
      <c r="R464" s="27" t="b">
        <f t="shared" si="79"/>
        <v>0</v>
      </c>
      <c r="S464" s="4"/>
      <c r="T464" s="4"/>
    </row>
    <row r="465" spans="1:20" s="30" customFormat="1" x14ac:dyDescent="0.25">
      <c r="A465" s="19">
        <v>453</v>
      </c>
      <c r="B465" s="20"/>
      <c r="C465" s="1"/>
      <c r="D465" s="79"/>
      <c r="E465" s="1"/>
      <c r="F465" s="1"/>
      <c r="G465" s="20"/>
      <c r="H465" s="160" t="str">
        <f t="shared" si="73"/>
        <v/>
      </c>
      <c r="I465" s="27" t="b">
        <f t="shared" si="74"/>
        <v>0</v>
      </c>
      <c r="J465" s="80" t="str">
        <f t="shared" si="75"/>
        <v/>
      </c>
      <c r="K465" s="27" t="b">
        <f t="shared" si="70"/>
        <v>0</v>
      </c>
      <c r="L465" s="80" t="str">
        <f t="shared" si="76"/>
        <v/>
      </c>
      <c r="M465" s="27" t="b">
        <f t="shared" si="71"/>
        <v>0</v>
      </c>
      <c r="N465" s="80" t="str">
        <f t="shared" si="77"/>
        <v/>
      </c>
      <c r="O465" s="27" t="b">
        <f>IF(COUNTIF($G$13:G465,G465)&gt;1,TRUE,FALSE)</f>
        <v>0</v>
      </c>
      <c r="P465" s="80" t="str">
        <f t="shared" si="78"/>
        <v/>
      </c>
      <c r="Q465" s="28">
        <f t="shared" si="72"/>
        <v>44166</v>
      </c>
      <c r="R465" s="27" t="b">
        <f t="shared" si="79"/>
        <v>0</v>
      </c>
      <c r="S465" s="4"/>
      <c r="T465" s="4"/>
    </row>
    <row r="466" spans="1:20" s="30" customFormat="1" x14ac:dyDescent="0.25">
      <c r="A466" s="19">
        <v>454</v>
      </c>
      <c r="B466" s="20"/>
      <c r="C466" s="1"/>
      <c r="D466" s="79"/>
      <c r="E466" s="1"/>
      <c r="F466" s="1"/>
      <c r="G466" s="20"/>
      <c r="H466" s="160" t="str">
        <f t="shared" si="73"/>
        <v/>
      </c>
      <c r="I466" s="27" t="b">
        <f t="shared" si="74"/>
        <v>0</v>
      </c>
      <c r="J466" s="80" t="str">
        <f t="shared" si="75"/>
        <v/>
      </c>
      <c r="K466" s="27" t="b">
        <f t="shared" si="70"/>
        <v>0</v>
      </c>
      <c r="L466" s="80" t="str">
        <f t="shared" si="76"/>
        <v/>
      </c>
      <c r="M466" s="27" t="b">
        <f t="shared" si="71"/>
        <v>0</v>
      </c>
      <c r="N466" s="80" t="str">
        <f t="shared" si="77"/>
        <v/>
      </c>
      <c r="O466" s="27" t="b">
        <f>IF(COUNTIF($G$13:G466,G466)&gt;1,TRUE,FALSE)</f>
        <v>0</v>
      </c>
      <c r="P466" s="80" t="str">
        <f t="shared" si="78"/>
        <v/>
      </c>
      <c r="Q466" s="28">
        <f t="shared" si="72"/>
        <v>44166</v>
      </c>
      <c r="R466" s="27" t="b">
        <f t="shared" si="79"/>
        <v>0</v>
      </c>
      <c r="S466" s="4"/>
      <c r="T466" s="4"/>
    </row>
    <row r="467" spans="1:20" s="30" customFormat="1" x14ac:dyDescent="0.25">
      <c r="A467" s="19">
        <v>455</v>
      </c>
      <c r="B467" s="20"/>
      <c r="C467" s="1"/>
      <c r="D467" s="79"/>
      <c r="E467" s="1"/>
      <c r="F467" s="1"/>
      <c r="G467" s="20"/>
      <c r="H467" s="160" t="str">
        <f t="shared" si="73"/>
        <v/>
      </c>
      <c r="I467" s="27" t="b">
        <f t="shared" si="74"/>
        <v>0</v>
      </c>
      <c r="J467" s="80" t="str">
        <f t="shared" si="75"/>
        <v/>
      </c>
      <c r="K467" s="27" t="b">
        <f t="shared" si="70"/>
        <v>0</v>
      </c>
      <c r="L467" s="80" t="str">
        <f t="shared" si="76"/>
        <v/>
      </c>
      <c r="M467" s="27" t="b">
        <f t="shared" si="71"/>
        <v>0</v>
      </c>
      <c r="N467" s="80" t="str">
        <f t="shared" si="77"/>
        <v/>
      </c>
      <c r="O467" s="27" t="b">
        <f>IF(COUNTIF($G$13:G467,G467)&gt;1,TRUE,FALSE)</f>
        <v>0</v>
      </c>
      <c r="P467" s="80" t="str">
        <f t="shared" si="78"/>
        <v/>
      </c>
      <c r="Q467" s="28">
        <f t="shared" si="72"/>
        <v>44166</v>
      </c>
      <c r="R467" s="27" t="b">
        <f t="shared" si="79"/>
        <v>0</v>
      </c>
      <c r="S467" s="4"/>
      <c r="T467" s="4"/>
    </row>
    <row r="468" spans="1:20" s="30" customFormat="1" x14ac:dyDescent="0.25">
      <c r="A468" s="19">
        <v>456</v>
      </c>
      <c r="B468" s="20"/>
      <c r="C468" s="1"/>
      <c r="D468" s="79"/>
      <c r="E468" s="1"/>
      <c r="F468" s="1"/>
      <c r="G468" s="20"/>
      <c r="H468" s="160" t="str">
        <f t="shared" si="73"/>
        <v/>
      </c>
      <c r="I468" s="27" t="b">
        <f t="shared" si="74"/>
        <v>0</v>
      </c>
      <c r="J468" s="80" t="str">
        <f t="shared" si="75"/>
        <v/>
      </c>
      <c r="K468" s="27" t="b">
        <f t="shared" si="70"/>
        <v>0</v>
      </c>
      <c r="L468" s="80" t="str">
        <f t="shared" si="76"/>
        <v/>
      </c>
      <c r="M468" s="27" t="b">
        <f t="shared" si="71"/>
        <v>0</v>
      </c>
      <c r="N468" s="80" t="str">
        <f t="shared" si="77"/>
        <v/>
      </c>
      <c r="O468" s="27" t="b">
        <f>IF(COUNTIF($G$13:G468,G468)&gt;1,TRUE,FALSE)</f>
        <v>0</v>
      </c>
      <c r="P468" s="80" t="str">
        <f t="shared" si="78"/>
        <v/>
      </c>
      <c r="Q468" s="28">
        <f t="shared" si="72"/>
        <v>44166</v>
      </c>
      <c r="R468" s="27" t="b">
        <f t="shared" si="79"/>
        <v>0</v>
      </c>
      <c r="S468" s="4"/>
      <c r="T468" s="4"/>
    </row>
    <row r="469" spans="1:20" s="30" customFormat="1" x14ac:dyDescent="0.25">
      <c r="A469" s="19">
        <v>457</v>
      </c>
      <c r="B469" s="20"/>
      <c r="C469" s="1"/>
      <c r="D469" s="79"/>
      <c r="E469" s="1"/>
      <c r="F469" s="1"/>
      <c r="G469" s="20"/>
      <c r="H469" s="160" t="str">
        <f t="shared" si="73"/>
        <v/>
      </c>
      <c r="I469" s="27" t="b">
        <f t="shared" si="74"/>
        <v>0</v>
      </c>
      <c r="J469" s="80" t="str">
        <f t="shared" si="75"/>
        <v/>
      </c>
      <c r="K469" s="27" t="b">
        <f t="shared" si="70"/>
        <v>0</v>
      </c>
      <c r="L469" s="80" t="str">
        <f t="shared" si="76"/>
        <v/>
      </c>
      <c r="M469" s="27" t="b">
        <f t="shared" si="71"/>
        <v>0</v>
      </c>
      <c r="N469" s="80" t="str">
        <f t="shared" si="77"/>
        <v/>
      </c>
      <c r="O469" s="27" t="b">
        <f>IF(COUNTIF($G$13:G469,G469)&gt;1,TRUE,FALSE)</f>
        <v>0</v>
      </c>
      <c r="P469" s="80" t="str">
        <f t="shared" si="78"/>
        <v/>
      </c>
      <c r="Q469" s="28">
        <f t="shared" si="72"/>
        <v>44166</v>
      </c>
      <c r="R469" s="27" t="b">
        <f t="shared" si="79"/>
        <v>0</v>
      </c>
      <c r="S469" s="4"/>
      <c r="T469" s="4"/>
    </row>
    <row r="470" spans="1:20" s="30" customFormat="1" x14ac:dyDescent="0.25">
      <c r="A470" s="19">
        <v>458</v>
      </c>
      <c r="B470" s="20"/>
      <c r="C470" s="1"/>
      <c r="D470" s="79"/>
      <c r="E470" s="1"/>
      <c r="F470" s="1"/>
      <c r="G470" s="20"/>
      <c r="H470" s="160" t="str">
        <f t="shared" si="73"/>
        <v/>
      </c>
      <c r="I470" s="27" t="b">
        <f t="shared" si="74"/>
        <v>0</v>
      </c>
      <c r="J470" s="80" t="str">
        <f t="shared" si="75"/>
        <v/>
      </c>
      <c r="K470" s="27" t="b">
        <f t="shared" si="70"/>
        <v>0</v>
      </c>
      <c r="L470" s="80" t="str">
        <f t="shared" si="76"/>
        <v/>
      </c>
      <c r="M470" s="27" t="b">
        <f t="shared" si="71"/>
        <v>0</v>
      </c>
      <c r="N470" s="80" t="str">
        <f t="shared" si="77"/>
        <v/>
      </c>
      <c r="O470" s="27" t="b">
        <f>IF(COUNTIF($G$13:G470,G470)&gt;1,TRUE,FALSE)</f>
        <v>0</v>
      </c>
      <c r="P470" s="80" t="str">
        <f t="shared" si="78"/>
        <v/>
      </c>
      <c r="Q470" s="28">
        <f t="shared" si="72"/>
        <v>44166</v>
      </c>
      <c r="R470" s="27" t="b">
        <f t="shared" si="79"/>
        <v>0</v>
      </c>
      <c r="S470" s="4"/>
      <c r="T470" s="4"/>
    </row>
    <row r="471" spans="1:20" s="30" customFormat="1" x14ac:dyDescent="0.25">
      <c r="A471" s="19">
        <v>459</v>
      </c>
      <c r="B471" s="20"/>
      <c r="C471" s="1"/>
      <c r="D471" s="79"/>
      <c r="E471" s="1"/>
      <c r="F471" s="1"/>
      <c r="G471" s="20"/>
      <c r="H471" s="160" t="str">
        <f t="shared" si="73"/>
        <v/>
      </c>
      <c r="I471" s="27" t="b">
        <f t="shared" si="74"/>
        <v>0</v>
      </c>
      <c r="J471" s="80" t="str">
        <f t="shared" si="75"/>
        <v/>
      </c>
      <c r="K471" s="27" t="b">
        <f t="shared" si="70"/>
        <v>0</v>
      </c>
      <c r="L471" s="80" t="str">
        <f t="shared" si="76"/>
        <v/>
      </c>
      <c r="M471" s="27" t="b">
        <f t="shared" si="71"/>
        <v>0</v>
      </c>
      <c r="N471" s="80" t="str">
        <f t="shared" si="77"/>
        <v/>
      </c>
      <c r="O471" s="27" t="b">
        <f>IF(COUNTIF($G$13:G471,G471)&gt;1,TRUE,FALSE)</f>
        <v>0</v>
      </c>
      <c r="P471" s="80" t="str">
        <f t="shared" si="78"/>
        <v/>
      </c>
      <c r="Q471" s="28">
        <f t="shared" si="72"/>
        <v>44166</v>
      </c>
      <c r="R471" s="27" t="b">
        <f t="shared" si="79"/>
        <v>0</v>
      </c>
      <c r="S471" s="4"/>
      <c r="T471" s="4"/>
    </row>
    <row r="472" spans="1:20" s="30" customFormat="1" x14ac:dyDescent="0.25">
      <c r="A472" s="19">
        <v>460</v>
      </c>
      <c r="B472" s="20"/>
      <c r="C472" s="1"/>
      <c r="D472" s="79"/>
      <c r="E472" s="1"/>
      <c r="F472" s="1"/>
      <c r="G472" s="20"/>
      <c r="H472" s="160" t="str">
        <f t="shared" si="73"/>
        <v/>
      </c>
      <c r="I472" s="27" t="b">
        <f t="shared" si="74"/>
        <v>0</v>
      </c>
      <c r="J472" s="80" t="str">
        <f t="shared" si="75"/>
        <v/>
      </c>
      <c r="K472" s="27" t="b">
        <f t="shared" si="70"/>
        <v>0</v>
      </c>
      <c r="L472" s="80" t="str">
        <f t="shared" si="76"/>
        <v/>
      </c>
      <c r="M472" s="27" t="b">
        <f t="shared" si="71"/>
        <v>0</v>
      </c>
      <c r="N472" s="80" t="str">
        <f t="shared" si="77"/>
        <v/>
      </c>
      <c r="O472" s="27" t="b">
        <f>IF(COUNTIF($G$13:G472,G472)&gt;1,TRUE,FALSE)</f>
        <v>0</v>
      </c>
      <c r="P472" s="80" t="str">
        <f t="shared" si="78"/>
        <v/>
      </c>
      <c r="Q472" s="28">
        <f t="shared" si="72"/>
        <v>44166</v>
      </c>
      <c r="R472" s="27" t="b">
        <f t="shared" si="79"/>
        <v>0</v>
      </c>
      <c r="S472" s="4"/>
      <c r="T472" s="4"/>
    </row>
    <row r="473" spans="1:20" s="30" customFormat="1" x14ac:dyDescent="0.25">
      <c r="A473" s="19">
        <v>461</v>
      </c>
      <c r="B473" s="20"/>
      <c r="C473" s="1"/>
      <c r="D473" s="79"/>
      <c r="E473" s="1"/>
      <c r="F473" s="1"/>
      <c r="G473" s="20"/>
      <c r="H473" s="160" t="str">
        <f t="shared" si="73"/>
        <v/>
      </c>
      <c r="I473" s="27" t="b">
        <f t="shared" si="74"/>
        <v>0</v>
      </c>
      <c r="J473" s="80" t="str">
        <f t="shared" si="75"/>
        <v/>
      </c>
      <c r="K473" s="27" t="b">
        <f t="shared" si="70"/>
        <v>0</v>
      </c>
      <c r="L473" s="80" t="str">
        <f t="shared" si="76"/>
        <v/>
      </c>
      <c r="M473" s="27" t="b">
        <f t="shared" si="71"/>
        <v>0</v>
      </c>
      <c r="N473" s="80" t="str">
        <f t="shared" si="77"/>
        <v/>
      </c>
      <c r="O473" s="27" t="b">
        <f>IF(COUNTIF($G$13:G473,G473)&gt;1,TRUE,FALSE)</f>
        <v>0</v>
      </c>
      <c r="P473" s="80" t="str">
        <f t="shared" si="78"/>
        <v/>
      </c>
      <c r="Q473" s="28">
        <f t="shared" si="72"/>
        <v>44166</v>
      </c>
      <c r="R473" s="27" t="b">
        <f t="shared" si="79"/>
        <v>0</v>
      </c>
      <c r="S473" s="4"/>
      <c r="T473" s="4"/>
    </row>
    <row r="474" spans="1:20" s="30" customFormat="1" x14ac:dyDescent="0.25">
      <c r="A474" s="19">
        <v>462</v>
      </c>
      <c r="B474" s="20"/>
      <c r="C474" s="1"/>
      <c r="D474" s="79"/>
      <c r="E474" s="1"/>
      <c r="F474" s="1"/>
      <c r="G474" s="20"/>
      <c r="H474" s="160" t="str">
        <f t="shared" si="73"/>
        <v/>
      </c>
      <c r="I474" s="27" t="b">
        <f t="shared" si="74"/>
        <v>0</v>
      </c>
      <c r="J474" s="80" t="str">
        <f t="shared" si="75"/>
        <v/>
      </c>
      <c r="K474" s="27" t="b">
        <f t="shared" si="70"/>
        <v>0</v>
      </c>
      <c r="L474" s="80" t="str">
        <f t="shared" si="76"/>
        <v/>
      </c>
      <c r="M474" s="27" t="b">
        <f t="shared" si="71"/>
        <v>0</v>
      </c>
      <c r="N474" s="80" t="str">
        <f t="shared" si="77"/>
        <v/>
      </c>
      <c r="O474" s="27" t="b">
        <f>IF(COUNTIF($G$13:G474,G474)&gt;1,TRUE,FALSE)</f>
        <v>0</v>
      </c>
      <c r="P474" s="80" t="str">
        <f t="shared" si="78"/>
        <v/>
      </c>
      <c r="Q474" s="28">
        <f t="shared" si="72"/>
        <v>44166</v>
      </c>
      <c r="R474" s="27" t="b">
        <f t="shared" si="79"/>
        <v>0</v>
      </c>
      <c r="S474" s="4"/>
      <c r="T474" s="4"/>
    </row>
    <row r="475" spans="1:20" s="30" customFormat="1" x14ac:dyDescent="0.25">
      <c r="A475" s="19">
        <v>463</v>
      </c>
      <c r="B475" s="20"/>
      <c r="C475" s="1"/>
      <c r="D475" s="79"/>
      <c r="E475" s="1"/>
      <c r="F475" s="1"/>
      <c r="G475" s="20"/>
      <c r="H475" s="160" t="str">
        <f t="shared" si="73"/>
        <v/>
      </c>
      <c r="I475" s="27" t="b">
        <f t="shared" si="74"/>
        <v>0</v>
      </c>
      <c r="J475" s="80" t="str">
        <f t="shared" si="75"/>
        <v/>
      </c>
      <c r="K475" s="27" t="b">
        <f t="shared" si="70"/>
        <v>0</v>
      </c>
      <c r="L475" s="80" t="str">
        <f t="shared" si="76"/>
        <v/>
      </c>
      <c r="M475" s="27" t="b">
        <f t="shared" si="71"/>
        <v>0</v>
      </c>
      <c r="N475" s="80" t="str">
        <f t="shared" si="77"/>
        <v/>
      </c>
      <c r="O475" s="27" t="b">
        <f>IF(COUNTIF($G$13:G475,G475)&gt;1,TRUE,FALSE)</f>
        <v>0</v>
      </c>
      <c r="P475" s="80" t="str">
        <f t="shared" si="78"/>
        <v/>
      </c>
      <c r="Q475" s="28">
        <f t="shared" si="72"/>
        <v>44166</v>
      </c>
      <c r="R475" s="27" t="b">
        <f t="shared" si="79"/>
        <v>0</v>
      </c>
      <c r="S475" s="4"/>
      <c r="T475" s="4"/>
    </row>
    <row r="476" spans="1:20" s="30" customFormat="1" x14ac:dyDescent="0.25">
      <c r="A476" s="19">
        <v>464</v>
      </c>
      <c r="B476" s="20"/>
      <c r="C476" s="1"/>
      <c r="D476" s="79"/>
      <c r="E476" s="1"/>
      <c r="F476" s="1"/>
      <c r="G476" s="20"/>
      <c r="H476" s="160" t="str">
        <f t="shared" si="73"/>
        <v/>
      </c>
      <c r="I476" s="27" t="b">
        <f t="shared" si="74"/>
        <v>0</v>
      </c>
      <c r="J476" s="80" t="str">
        <f t="shared" si="75"/>
        <v/>
      </c>
      <c r="K476" s="27" t="b">
        <f t="shared" si="70"/>
        <v>0</v>
      </c>
      <c r="L476" s="80" t="str">
        <f t="shared" si="76"/>
        <v/>
      </c>
      <c r="M476" s="27" t="b">
        <f t="shared" si="71"/>
        <v>0</v>
      </c>
      <c r="N476" s="80" t="str">
        <f t="shared" si="77"/>
        <v/>
      </c>
      <c r="O476" s="27" t="b">
        <f>IF(COUNTIF($G$13:G476,G476)&gt;1,TRUE,FALSE)</f>
        <v>0</v>
      </c>
      <c r="P476" s="80" t="str">
        <f t="shared" si="78"/>
        <v/>
      </c>
      <c r="Q476" s="28">
        <f t="shared" si="72"/>
        <v>44166</v>
      </c>
      <c r="R476" s="27" t="b">
        <f t="shared" si="79"/>
        <v>0</v>
      </c>
      <c r="S476" s="4"/>
      <c r="T476" s="4"/>
    </row>
    <row r="477" spans="1:20" s="30" customFormat="1" x14ac:dyDescent="0.25">
      <c r="A477" s="19">
        <v>465</v>
      </c>
      <c r="B477" s="20"/>
      <c r="C477" s="1"/>
      <c r="D477" s="79"/>
      <c r="E477" s="1"/>
      <c r="F477" s="1"/>
      <c r="G477" s="20"/>
      <c r="H477" s="160" t="str">
        <f t="shared" si="73"/>
        <v/>
      </c>
      <c r="I477" s="27" t="b">
        <f t="shared" si="74"/>
        <v>0</v>
      </c>
      <c r="J477" s="80" t="str">
        <f t="shared" si="75"/>
        <v/>
      </c>
      <c r="K477" s="27" t="b">
        <f t="shared" si="70"/>
        <v>0</v>
      </c>
      <c r="L477" s="80" t="str">
        <f t="shared" si="76"/>
        <v/>
      </c>
      <c r="M477" s="27" t="b">
        <f t="shared" si="71"/>
        <v>0</v>
      </c>
      <c r="N477" s="80" t="str">
        <f t="shared" si="77"/>
        <v/>
      </c>
      <c r="O477" s="27" t="b">
        <f>IF(COUNTIF($G$13:G477,G477)&gt;1,TRUE,FALSE)</f>
        <v>0</v>
      </c>
      <c r="P477" s="80" t="str">
        <f t="shared" si="78"/>
        <v/>
      </c>
      <c r="Q477" s="28">
        <f t="shared" si="72"/>
        <v>44166</v>
      </c>
      <c r="R477" s="27" t="b">
        <f t="shared" si="79"/>
        <v>0</v>
      </c>
      <c r="S477" s="4"/>
      <c r="T477" s="4"/>
    </row>
    <row r="478" spans="1:20" s="30" customFormat="1" x14ac:dyDescent="0.25">
      <c r="A478" s="19">
        <v>466</v>
      </c>
      <c r="B478" s="20"/>
      <c r="C478" s="1"/>
      <c r="D478" s="79"/>
      <c r="E478" s="1"/>
      <c r="F478" s="1"/>
      <c r="G478" s="20"/>
      <c r="H478" s="160" t="str">
        <f t="shared" si="73"/>
        <v/>
      </c>
      <c r="I478" s="27" t="b">
        <f t="shared" si="74"/>
        <v>0</v>
      </c>
      <c r="J478" s="80" t="str">
        <f t="shared" si="75"/>
        <v/>
      </c>
      <c r="K478" s="27" t="b">
        <f t="shared" si="70"/>
        <v>0</v>
      </c>
      <c r="L478" s="80" t="str">
        <f t="shared" si="76"/>
        <v/>
      </c>
      <c r="M478" s="27" t="b">
        <f t="shared" si="71"/>
        <v>0</v>
      </c>
      <c r="N478" s="80" t="str">
        <f t="shared" si="77"/>
        <v/>
      </c>
      <c r="O478" s="27" t="b">
        <f>IF(COUNTIF($G$13:G478,G478)&gt;1,TRUE,FALSE)</f>
        <v>0</v>
      </c>
      <c r="P478" s="80" t="str">
        <f t="shared" si="78"/>
        <v/>
      </c>
      <c r="Q478" s="28">
        <f t="shared" si="72"/>
        <v>44166</v>
      </c>
      <c r="R478" s="27" t="b">
        <f t="shared" si="79"/>
        <v>0</v>
      </c>
      <c r="S478" s="4"/>
      <c r="T478" s="4"/>
    </row>
    <row r="479" spans="1:20" s="30" customFormat="1" x14ac:dyDescent="0.25">
      <c r="A479" s="19">
        <v>467</v>
      </c>
      <c r="B479" s="20"/>
      <c r="C479" s="1"/>
      <c r="D479" s="79"/>
      <c r="E479" s="1"/>
      <c r="F479" s="1"/>
      <c r="G479" s="20"/>
      <c r="H479" s="160" t="str">
        <f t="shared" si="73"/>
        <v/>
      </c>
      <c r="I479" s="27" t="b">
        <f t="shared" si="74"/>
        <v>0</v>
      </c>
      <c r="J479" s="80" t="str">
        <f t="shared" si="75"/>
        <v/>
      </c>
      <c r="K479" s="27" t="b">
        <f t="shared" si="70"/>
        <v>0</v>
      </c>
      <c r="L479" s="80" t="str">
        <f t="shared" si="76"/>
        <v/>
      </c>
      <c r="M479" s="27" t="b">
        <f t="shared" si="71"/>
        <v>0</v>
      </c>
      <c r="N479" s="80" t="str">
        <f t="shared" si="77"/>
        <v/>
      </c>
      <c r="O479" s="27" t="b">
        <f>IF(COUNTIF($G$13:G479,G479)&gt;1,TRUE,FALSE)</f>
        <v>0</v>
      </c>
      <c r="P479" s="80" t="str">
        <f t="shared" si="78"/>
        <v/>
      </c>
      <c r="Q479" s="28">
        <f t="shared" si="72"/>
        <v>44166</v>
      </c>
      <c r="R479" s="27" t="b">
        <f t="shared" si="79"/>
        <v>0</v>
      </c>
      <c r="S479" s="4"/>
      <c r="T479" s="4"/>
    </row>
    <row r="480" spans="1:20" s="30" customFormat="1" x14ac:dyDescent="0.25">
      <c r="A480" s="19">
        <v>468</v>
      </c>
      <c r="B480" s="20"/>
      <c r="C480" s="1"/>
      <c r="D480" s="79"/>
      <c r="E480" s="1"/>
      <c r="F480" s="1"/>
      <c r="G480" s="20"/>
      <c r="H480" s="160" t="str">
        <f t="shared" si="73"/>
        <v/>
      </c>
      <c r="I480" s="27" t="b">
        <f t="shared" si="74"/>
        <v>0</v>
      </c>
      <c r="J480" s="80" t="str">
        <f t="shared" si="75"/>
        <v/>
      </c>
      <c r="K480" s="27" t="b">
        <f t="shared" si="70"/>
        <v>0</v>
      </c>
      <c r="L480" s="80" t="str">
        <f t="shared" si="76"/>
        <v/>
      </c>
      <c r="M480" s="27" t="b">
        <f t="shared" si="71"/>
        <v>0</v>
      </c>
      <c r="N480" s="80" t="str">
        <f t="shared" si="77"/>
        <v/>
      </c>
      <c r="O480" s="27" t="b">
        <f>IF(COUNTIF($G$13:G480,G480)&gt;1,TRUE,FALSE)</f>
        <v>0</v>
      </c>
      <c r="P480" s="80" t="str">
        <f t="shared" si="78"/>
        <v/>
      </c>
      <c r="Q480" s="28">
        <f t="shared" si="72"/>
        <v>44166</v>
      </c>
      <c r="R480" s="27" t="b">
        <f t="shared" si="79"/>
        <v>0</v>
      </c>
      <c r="S480" s="4"/>
      <c r="T480" s="4"/>
    </row>
    <row r="481" spans="1:20" s="30" customFormat="1" x14ac:dyDescent="0.25">
      <c r="A481" s="19">
        <v>469</v>
      </c>
      <c r="B481" s="20"/>
      <c r="C481" s="1"/>
      <c r="D481" s="79"/>
      <c r="E481" s="1"/>
      <c r="F481" s="1"/>
      <c r="G481" s="20"/>
      <c r="H481" s="160" t="str">
        <f t="shared" si="73"/>
        <v/>
      </c>
      <c r="I481" s="27" t="b">
        <f t="shared" si="74"/>
        <v>0</v>
      </c>
      <c r="J481" s="80" t="str">
        <f t="shared" si="75"/>
        <v/>
      </c>
      <c r="K481" s="27" t="b">
        <f t="shared" si="70"/>
        <v>0</v>
      </c>
      <c r="L481" s="80" t="str">
        <f t="shared" si="76"/>
        <v/>
      </c>
      <c r="M481" s="27" t="b">
        <f t="shared" si="71"/>
        <v>0</v>
      </c>
      <c r="N481" s="80" t="str">
        <f t="shared" si="77"/>
        <v/>
      </c>
      <c r="O481" s="27" t="b">
        <f>IF(COUNTIF($G$13:G481,G481)&gt;1,TRUE,FALSE)</f>
        <v>0</v>
      </c>
      <c r="P481" s="80" t="str">
        <f t="shared" si="78"/>
        <v/>
      </c>
      <c r="Q481" s="28">
        <f t="shared" si="72"/>
        <v>44166</v>
      </c>
      <c r="R481" s="27" t="b">
        <f t="shared" si="79"/>
        <v>0</v>
      </c>
      <c r="S481" s="4"/>
      <c r="T481" s="4"/>
    </row>
    <row r="482" spans="1:20" s="30" customFormat="1" x14ac:dyDescent="0.25">
      <c r="A482" s="19">
        <v>470</v>
      </c>
      <c r="B482" s="20"/>
      <c r="C482" s="1"/>
      <c r="D482" s="79"/>
      <c r="E482" s="1"/>
      <c r="F482" s="1"/>
      <c r="G482" s="20"/>
      <c r="H482" s="160" t="str">
        <f t="shared" si="73"/>
        <v/>
      </c>
      <c r="I482" s="27" t="b">
        <f t="shared" si="74"/>
        <v>0</v>
      </c>
      <c r="J482" s="80" t="str">
        <f t="shared" si="75"/>
        <v/>
      </c>
      <c r="K482" s="27" t="b">
        <f t="shared" si="70"/>
        <v>0</v>
      </c>
      <c r="L482" s="80" t="str">
        <f t="shared" si="76"/>
        <v/>
      </c>
      <c r="M482" s="27" t="b">
        <f t="shared" si="71"/>
        <v>0</v>
      </c>
      <c r="N482" s="80" t="str">
        <f t="shared" si="77"/>
        <v/>
      </c>
      <c r="O482" s="27" t="b">
        <f>IF(COUNTIF($G$13:G482,G482)&gt;1,TRUE,FALSE)</f>
        <v>0</v>
      </c>
      <c r="P482" s="80" t="str">
        <f t="shared" si="78"/>
        <v/>
      </c>
      <c r="Q482" s="28">
        <f t="shared" si="72"/>
        <v>44166</v>
      </c>
      <c r="R482" s="27" t="b">
        <f t="shared" si="79"/>
        <v>0</v>
      </c>
      <c r="S482" s="4"/>
      <c r="T482" s="4"/>
    </row>
    <row r="483" spans="1:20" s="30" customFormat="1" x14ac:dyDescent="0.25">
      <c r="A483" s="19">
        <v>471</v>
      </c>
      <c r="B483" s="20"/>
      <c r="C483" s="1"/>
      <c r="D483" s="79"/>
      <c r="E483" s="1"/>
      <c r="F483" s="1"/>
      <c r="G483" s="20"/>
      <c r="H483" s="160" t="str">
        <f t="shared" si="73"/>
        <v/>
      </c>
      <c r="I483" s="27" t="b">
        <f t="shared" si="74"/>
        <v>0</v>
      </c>
      <c r="J483" s="80" t="str">
        <f t="shared" si="75"/>
        <v/>
      </c>
      <c r="K483" s="27" t="b">
        <f t="shared" si="70"/>
        <v>0</v>
      </c>
      <c r="L483" s="80" t="str">
        <f t="shared" si="76"/>
        <v/>
      </c>
      <c r="M483" s="27" t="b">
        <f t="shared" si="71"/>
        <v>0</v>
      </c>
      <c r="N483" s="80" t="str">
        <f t="shared" si="77"/>
        <v/>
      </c>
      <c r="O483" s="27" t="b">
        <f>IF(COUNTIF($G$13:G483,G483)&gt;1,TRUE,FALSE)</f>
        <v>0</v>
      </c>
      <c r="P483" s="80" t="str">
        <f t="shared" si="78"/>
        <v/>
      </c>
      <c r="Q483" s="28">
        <f t="shared" si="72"/>
        <v>44166</v>
      </c>
      <c r="R483" s="27" t="b">
        <f t="shared" si="79"/>
        <v>0</v>
      </c>
      <c r="S483" s="4"/>
      <c r="T483" s="4"/>
    </row>
    <row r="484" spans="1:20" s="30" customFormat="1" x14ac:dyDescent="0.25">
      <c r="A484" s="19">
        <v>472</v>
      </c>
      <c r="B484" s="20"/>
      <c r="C484" s="1"/>
      <c r="D484" s="79"/>
      <c r="E484" s="1"/>
      <c r="F484" s="1"/>
      <c r="G484" s="20"/>
      <c r="H484" s="160" t="str">
        <f t="shared" si="73"/>
        <v/>
      </c>
      <c r="I484" s="27" t="b">
        <f t="shared" si="74"/>
        <v>0</v>
      </c>
      <c r="J484" s="80" t="str">
        <f t="shared" si="75"/>
        <v/>
      </c>
      <c r="K484" s="27" t="b">
        <f t="shared" si="70"/>
        <v>0</v>
      </c>
      <c r="L484" s="80" t="str">
        <f t="shared" si="76"/>
        <v/>
      </c>
      <c r="M484" s="27" t="b">
        <f t="shared" si="71"/>
        <v>0</v>
      </c>
      <c r="N484" s="80" t="str">
        <f t="shared" si="77"/>
        <v/>
      </c>
      <c r="O484" s="27" t="b">
        <f>IF(COUNTIF($G$13:G484,G484)&gt;1,TRUE,FALSE)</f>
        <v>0</v>
      </c>
      <c r="P484" s="80" t="str">
        <f t="shared" si="78"/>
        <v/>
      </c>
      <c r="Q484" s="28">
        <f t="shared" si="72"/>
        <v>44166</v>
      </c>
      <c r="R484" s="27" t="b">
        <f t="shared" si="79"/>
        <v>0</v>
      </c>
      <c r="S484" s="4"/>
      <c r="T484" s="4"/>
    </row>
    <row r="485" spans="1:20" s="30" customFormat="1" x14ac:dyDescent="0.25">
      <c r="A485" s="19">
        <v>473</v>
      </c>
      <c r="B485" s="20"/>
      <c r="C485" s="1"/>
      <c r="D485" s="79"/>
      <c r="E485" s="1"/>
      <c r="F485" s="1"/>
      <c r="G485" s="20"/>
      <c r="H485" s="160" t="str">
        <f t="shared" si="73"/>
        <v/>
      </c>
      <c r="I485" s="27" t="b">
        <f t="shared" si="74"/>
        <v>0</v>
      </c>
      <c r="J485" s="80" t="str">
        <f t="shared" si="75"/>
        <v/>
      </c>
      <c r="K485" s="27" t="b">
        <f t="shared" si="70"/>
        <v>0</v>
      </c>
      <c r="L485" s="80" t="str">
        <f t="shared" si="76"/>
        <v/>
      </c>
      <c r="M485" s="27" t="b">
        <f t="shared" si="71"/>
        <v>0</v>
      </c>
      <c r="N485" s="80" t="str">
        <f t="shared" si="77"/>
        <v/>
      </c>
      <c r="O485" s="27" t="b">
        <f>IF(COUNTIF($G$13:G485,G485)&gt;1,TRUE,FALSE)</f>
        <v>0</v>
      </c>
      <c r="P485" s="80" t="str">
        <f t="shared" si="78"/>
        <v/>
      </c>
      <c r="Q485" s="28">
        <f t="shared" si="72"/>
        <v>44166</v>
      </c>
      <c r="R485" s="27" t="b">
        <f t="shared" si="79"/>
        <v>0</v>
      </c>
      <c r="S485" s="4"/>
      <c r="T485" s="4"/>
    </row>
    <row r="486" spans="1:20" s="30" customFormat="1" x14ac:dyDescent="0.25">
      <c r="A486" s="19">
        <v>474</v>
      </c>
      <c r="B486" s="20"/>
      <c r="C486" s="1"/>
      <c r="D486" s="79"/>
      <c r="E486" s="1"/>
      <c r="F486" s="1"/>
      <c r="G486" s="20"/>
      <c r="H486" s="160" t="str">
        <f t="shared" si="73"/>
        <v/>
      </c>
      <c r="I486" s="27" t="b">
        <f t="shared" si="74"/>
        <v>0</v>
      </c>
      <c r="J486" s="80" t="str">
        <f t="shared" si="75"/>
        <v/>
      </c>
      <c r="K486" s="27" t="b">
        <f t="shared" si="70"/>
        <v>0</v>
      </c>
      <c r="L486" s="80" t="str">
        <f t="shared" si="76"/>
        <v/>
      </c>
      <c r="M486" s="27" t="b">
        <f t="shared" si="71"/>
        <v>0</v>
      </c>
      <c r="N486" s="80" t="str">
        <f t="shared" si="77"/>
        <v/>
      </c>
      <c r="O486" s="27" t="b">
        <f>IF(COUNTIF($G$13:G486,G486)&gt;1,TRUE,FALSE)</f>
        <v>0</v>
      </c>
      <c r="P486" s="80" t="str">
        <f t="shared" si="78"/>
        <v/>
      </c>
      <c r="Q486" s="28">
        <f t="shared" si="72"/>
        <v>44166</v>
      </c>
      <c r="R486" s="27" t="b">
        <f t="shared" si="79"/>
        <v>0</v>
      </c>
      <c r="S486" s="4"/>
      <c r="T486" s="4"/>
    </row>
    <row r="487" spans="1:20" s="30" customFormat="1" x14ac:dyDescent="0.25">
      <c r="A487" s="19">
        <v>475</v>
      </c>
      <c r="B487" s="20"/>
      <c r="C487" s="1"/>
      <c r="D487" s="79"/>
      <c r="E487" s="1"/>
      <c r="F487" s="1"/>
      <c r="G487" s="20"/>
      <c r="H487" s="160" t="str">
        <f t="shared" si="73"/>
        <v/>
      </c>
      <c r="I487" s="27" t="b">
        <f t="shared" si="74"/>
        <v>0</v>
      </c>
      <c r="J487" s="80" t="str">
        <f t="shared" si="75"/>
        <v/>
      </c>
      <c r="K487" s="27" t="b">
        <f t="shared" si="70"/>
        <v>0</v>
      </c>
      <c r="L487" s="80" t="str">
        <f t="shared" si="76"/>
        <v/>
      </c>
      <c r="M487" s="27" t="b">
        <f t="shared" si="71"/>
        <v>0</v>
      </c>
      <c r="N487" s="80" t="str">
        <f t="shared" si="77"/>
        <v/>
      </c>
      <c r="O487" s="27" t="b">
        <f>IF(COUNTIF($G$13:G487,G487)&gt;1,TRUE,FALSE)</f>
        <v>0</v>
      </c>
      <c r="P487" s="80" t="str">
        <f t="shared" si="78"/>
        <v/>
      </c>
      <c r="Q487" s="28">
        <f t="shared" si="72"/>
        <v>44166</v>
      </c>
      <c r="R487" s="27" t="b">
        <f t="shared" si="79"/>
        <v>0</v>
      </c>
      <c r="S487" s="4"/>
      <c r="T487" s="4"/>
    </row>
    <row r="488" spans="1:20" s="30" customFormat="1" x14ac:dyDescent="0.25">
      <c r="A488" s="19">
        <v>476</v>
      </c>
      <c r="B488" s="20"/>
      <c r="C488" s="1"/>
      <c r="D488" s="79"/>
      <c r="E488" s="1"/>
      <c r="F488" s="1"/>
      <c r="G488" s="20"/>
      <c r="H488" s="160" t="str">
        <f t="shared" si="73"/>
        <v/>
      </c>
      <c r="I488" s="27" t="b">
        <f t="shared" si="74"/>
        <v>0</v>
      </c>
      <c r="J488" s="80" t="str">
        <f t="shared" si="75"/>
        <v/>
      </c>
      <c r="K488" s="27" t="b">
        <f t="shared" si="70"/>
        <v>0</v>
      </c>
      <c r="L488" s="80" t="str">
        <f t="shared" si="76"/>
        <v/>
      </c>
      <c r="M488" s="27" t="b">
        <f t="shared" si="71"/>
        <v>0</v>
      </c>
      <c r="N488" s="80" t="str">
        <f t="shared" si="77"/>
        <v/>
      </c>
      <c r="O488" s="27" t="b">
        <f>IF(COUNTIF($G$13:G488,G488)&gt;1,TRUE,FALSE)</f>
        <v>0</v>
      </c>
      <c r="P488" s="80" t="str">
        <f t="shared" si="78"/>
        <v/>
      </c>
      <c r="Q488" s="28">
        <f t="shared" si="72"/>
        <v>44166</v>
      </c>
      <c r="R488" s="27" t="b">
        <f t="shared" si="79"/>
        <v>0</v>
      </c>
      <c r="S488" s="4"/>
      <c r="T488" s="4"/>
    </row>
    <row r="489" spans="1:20" s="30" customFormat="1" x14ac:dyDescent="0.25">
      <c r="A489" s="19">
        <v>477</v>
      </c>
      <c r="B489" s="20"/>
      <c r="C489" s="1"/>
      <c r="D489" s="79"/>
      <c r="E489" s="1"/>
      <c r="F489" s="1"/>
      <c r="G489" s="20"/>
      <c r="H489" s="160" t="str">
        <f t="shared" si="73"/>
        <v/>
      </c>
      <c r="I489" s="27" t="b">
        <f t="shared" si="74"/>
        <v>0</v>
      </c>
      <c r="J489" s="80" t="str">
        <f t="shared" si="75"/>
        <v/>
      </c>
      <c r="K489" s="27" t="b">
        <f t="shared" si="70"/>
        <v>0</v>
      </c>
      <c r="L489" s="80" t="str">
        <f t="shared" si="76"/>
        <v/>
      </c>
      <c r="M489" s="27" t="b">
        <f t="shared" si="71"/>
        <v>0</v>
      </c>
      <c r="N489" s="80" t="str">
        <f t="shared" si="77"/>
        <v/>
      </c>
      <c r="O489" s="27" t="b">
        <f>IF(COUNTIF($G$13:G489,G489)&gt;1,TRUE,FALSE)</f>
        <v>0</v>
      </c>
      <c r="P489" s="80" t="str">
        <f t="shared" si="78"/>
        <v/>
      </c>
      <c r="Q489" s="28">
        <f t="shared" si="72"/>
        <v>44166</v>
      </c>
      <c r="R489" s="27" t="b">
        <f t="shared" si="79"/>
        <v>0</v>
      </c>
      <c r="S489" s="4"/>
      <c r="T489" s="4"/>
    </row>
    <row r="490" spans="1:20" s="30" customFormat="1" x14ac:dyDescent="0.25">
      <c r="A490" s="19">
        <v>478</v>
      </c>
      <c r="B490" s="20"/>
      <c r="C490" s="1"/>
      <c r="D490" s="79"/>
      <c r="E490" s="1"/>
      <c r="F490" s="1"/>
      <c r="G490" s="20"/>
      <c r="H490" s="160" t="str">
        <f t="shared" si="73"/>
        <v/>
      </c>
      <c r="I490" s="27" t="b">
        <f t="shared" si="74"/>
        <v>0</v>
      </c>
      <c r="J490" s="80" t="str">
        <f t="shared" si="75"/>
        <v/>
      </c>
      <c r="K490" s="27" t="b">
        <f t="shared" si="70"/>
        <v>0</v>
      </c>
      <c r="L490" s="80" t="str">
        <f t="shared" si="76"/>
        <v/>
      </c>
      <c r="M490" s="27" t="b">
        <f t="shared" si="71"/>
        <v>0</v>
      </c>
      <c r="N490" s="80" t="str">
        <f t="shared" si="77"/>
        <v/>
      </c>
      <c r="O490" s="27" t="b">
        <f>IF(COUNTIF($G$13:G490,G490)&gt;1,TRUE,FALSE)</f>
        <v>0</v>
      </c>
      <c r="P490" s="80" t="str">
        <f t="shared" si="78"/>
        <v/>
      </c>
      <c r="Q490" s="28">
        <f t="shared" si="72"/>
        <v>44166</v>
      </c>
      <c r="R490" s="27" t="b">
        <f t="shared" si="79"/>
        <v>0</v>
      </c>
      <c r="S490" s="4"/>
      <c r="T490" s="4"/>
    </row>
    <row r="491" spans="1:20" s="30" customFormat="1" x14ac:dyDescent="0.25">
      <c r="A491" s="19">
        <v>479</v>
      </c>
      <c r="B491" s="20"/>
      <c r="C491" s="1"/>
      <c r="D491" s="79"/>
      <c r="E491" s="1"/>
      <c r="F491" s="1"/>
      <c r="G491" s="20"/>
      <c r="H491" s="160" t="str">
        <f t="shared" si="73"/>
        <v/>
      </c>
      <c r="I491" s="27" t="b">
        <f t="shared" si="74"/>
        <v>0</v>
      </c>
      <c r="J491" s="80" t="str">
        <f t="shared" si="75"/>
        <v/>
      </c>
      <c r="K491" s="27" t="b">
        <f t="shared" si="70"/>
        <v>0</v>
      </c>
      <c r="L491" s="80" t="str">
        <f t="shared" si="76"/>
        <v/>
      </c>
      <c r="M491" s="27" t="b">
        <f t="shared" si="71"/>
        <v>0</v>
      </c>
      <c r="N491" s="80" t="str">
        <f t="shared" si="77"/>
        <v/>
      </c>
      <c r="O491" s="27" t="b">
        <f>IF(COUNTIF($G$13:G491,G491)&gt;1,TRUE,FALSE)</f>
        <v>0</v>
      </c>
      <c r="P491" s="80" t="str">
        <f t="shared" si="78"/>
        <v/>
      </c>
      <c r="Q491" s="28">
        <f t="shared" si="72"/>
        <v>44166</v>
      </c>
      <c r="R491" s="27" t="b">
        <f t="shared" si="79"/>
        <v>0</v>
      </c>
      <c r="S491" s="4"/>
      <c r="T491" s="4"/>
    </row>
    <row r="492" spans="1:20" s="30" customFormat="1" x14ac:dyDescent="0.25">
      <c r="A492" s="19">
        <v>480</v>
      </c>
      <c r="B492" s="20"/>
      <c r="C492" s="1"/>
      <c r="D492" s="79"/>
      <c r="E492" s="1"/>
      <c r="F492" s="1"/>
      <c r="G492" s="20"/>
      <c r="H492" s="160" t="str">
        <f t="shared" si="73"/>
        <v/>
      </c>
      <c r="I492" s="27" t="b">
        <f t="shared" si="74"/>
        <v>0</v>
      </c>
      <c r="J492" s="80" t="str">
        <f t="shared" si="75"/>
        <v/>
      </c>
      <c r="K492" s="27" t="b">
        <f t="shared" si="70"/>
        <v>0</v>
      </c>
      <c r="L492" s="80" t="str">
        <f t="shared" si="76"/>
        <v/>
      </c>
      <c r="M492" s="27" t="b">
        <f t="shared" si="71"/>
        <v>0</v>
      </c>
      <c r="N492" s="80" t="str">
        <f t="shared" si="77"/>
        <v/>
      </c>
      <c r="O492" s="27" t="b">
        <f>IF(COUNTIF($G$13:G492,G492)&gt;1,TRUE,FALSE)</f>
        <v>0</v>
      </c>
      <c r="P492" s="80" t="str">
        <f t="shared" si="78"/>
        <v/>
      </c>
      <c r="Q492" s="28">
        <f t="shared" si="72"/>
        <v>44166</v>
      </c>
      <c r="R492" s="27" t="b">
        <f t="shared" si="79"/>
        <v>0</v>
      </c>
      <c r="S492" s="4"/>
      <c r="T492" s="4"/>
    </row>
    <row r="493" spans="1:20" s="30" customFormat="1" x14ac:dyDescent="0.25">
      <c r="A493" s="19">
        <v>481</v>
      </c>
      <c r="B493" s="20"/>
      <c r="C493" s="1"/>
      <c r="D493" s="79"/>
      <c r="E493" s="1"/>
      <c r="F493" s="1"/>
      <c r="G493" s="20"/>
      <c r="H493" s="160" t="str">
        <f t="shared" si="73"/>
        <v/>
      </c>
      <c r="I493" s="27" t="b">
        <f t="shared" si="74"/>
        <v>0</v>
      </c>
      <c r="J493" s="80" t="str">
        <f t="shared" si="75"/>
        <v/>
      </c>
      <c r="K493" s="27" t="b">
        <f t="shared" si="70"/>
        <v>0</v>
      </c>
      <c r="L493" s="80" t="str">
        <f t="shared" si="76"/>
        <v/>
      </c>
      <c r="M493" s="27" t="b">
        <f t="shared" si="71"/>
        <v>0</v>
      </c>
      <c r="N493" s="80" t="str">
        <f t="shared" si="77"/>
        <v/>
      </c>
      <c r="O493" s="27" t="b">
        <f>IF(COUNTIF($G$13:G493,G493)&gt;1,TRUE,FALSE)</f>
        <v>0</v>
      </c>
      <c r="P493" s="80" t="str">
        <f t="shared" si="78"/>
        <v/>
      </c>
      <c r="Q493" s="28">
        <f t="shared" si="72"/>
        <v>44166</v>
      </c>
      <c r="R493" s="27" t="b">
        <f t="shared" si="79"/>
        <v>0</v>
      </c>
      <c r="S493" s="4"/>
      <c r="T493" s="4"/>
    </row>
    <row r="494" spans="1:20" s="30" customFormat="1" x14ac:dyDescent="0.25">
      <c r="A494" s="19">
        <v>482</v>
      </c>
      <c r="B494" s="20"/>
      <c r="C494" s="1"/>
      <c r="D494" s="79"/>
      <c r="E494" s="1"/>
      <c r="F494" s="1"/>
      <c r="G494" s="20"/>
      <c r="H494" s="160" t="str">
        <f t="shared" si="73"/>
        <v/>
      </c>
      <c r="I494" s="27" t="b">
        <f t="shared" si="74"/>
        <v>0</v>
      </c>
      <c r="J494" s="80" t="str">
        <f t="shared" si="75"/>
        <v/>
      </c>
      <c r="K494" s="27" t="b">
        <f t="shared" si="70"/>
        <v>0</v>
      </c>
      <c r="L494" s="80" t="str">
        <f t="shared" si="76"/>
        <v/>
      </c>
      <c r="M494" s="27" t="b">
        <f t="shared" si="71"/>
        <v>0</v>
      </c>
      <c r="N494" s="80" t="str">
        <f t="shared" si="77"/>
        <v/>
      </c>
      <c r="O494" s="27" t="b">
        <f>IF(COUNTIF($G$13:G494,G494)&gt;1,TRUE,FALSE)</f>
        <v>0</v>
      </c>
      <c r="P494" s="80" t="str">
        <f t="shared" si="78"/>
        <v/>
      </c>
      <c r="Q494" s="28">
        <f t="shared" si="72"/>
        <v>44166</v>
      </c>
      <c r="R494" s="27" t="b">
        <f t="shared" si="79"/>
        <v>0</v>
      </c>
      <c r="S494" s="4"/>
      <c r="T494" s="4"/>
    </row>
    <row r="495" spans="1:20" s="30" customFormat="1" x14ac:dyDescent="0.25">
      <c r="A495" s="19">
        <v>483</v>
      </c>
      <c r="B495" s="20"/>
      <c r="C495" s="1"/>
      <c r="D495" s="79"/>
      <c r="E495" s="1"/>
      <c r="F495" s="1"/>
      <c r="G495" s="20"/>
      <c r="H495" s="160" t="str">
        <f t="shared" si="73"/>
        <v/>
      </c>
      <c r="I495" s="27" t="b">
        <f t="shared" si="74"/>
        <v>0</v>
      </c>
      <c r="J495" s="80" t="str">
        <f t="shared" si="75"/>
        <v/>
      </c>
      <c r="K495" s="27" t="b">
        <f t="shared" si="70"/>
        <v>0</v>
      </c>
      <c r="L495" s="80" t="str">
        <f t="shared" si="76"/>
        <v/>
      </c>
      <c r="M495" s="27" t="b">
        <f t="shared" si="71"/>
        <v>0</v>
      </c>
      <c r="N495" s="80" t="str">
        <f t="shared" si="77"/>
        <v/>
      </c>
      <c r="O495" s="27" t="b">
        <f>IF(COUNTIF($G$13:G495,G495)&gt;1,TRUE,FALSE)</f>
        <v>0</v>
      </c>
      <c r="P495" s="80" t="str">
        <f t="shared" si="78"/>
        <v/>
      </c>
      <c r="Q495" s="28">
        <f t="shared" si="72"/>
        <v>44166</v>
      </c>
      <c r="R495" s="27" t="b">
        <f t="shared" si="79"/>
        <v>0</v>
      </c>
      <c r="S495" s="4"/>
      <c r="T495" s="4"/>
    </row>
    <row r="496" spans="1:20" s="30" customFormat="1" x14ac:dyDescent="0.25">
      <c r="A496" s="19">
        <v>484</v>
      </c>
      <c r="B496" s="20"/>
      <c r="C496" s="1"/>
      <c r="D496" s="79"/>
      <c r="E496" s="1"/>
      <c r="F496" s="1"/>
      <c r="G496" s="20"/>
      <c r="H496" s="160" t="str">
        <f t="shared" si="73"/>
        <v/>
      </c>
      <c r="I496" s="27" t="b">
        <f t="shared" si="74"/>
        <v>0</v>
      </c>
      <c r="J496" s="80" t="str">
        <f t="shared" si="75"/>
        <v/>
      </c>
      <c r="K496" s="27" t="b">
        <f t="shared" si="70"/>
        <v>0</v>
      </c>
      <c r="L496" s="80" t="str">
        <f t="shared" si="76"/>
        <v/>
      </c>
      <c r="M496" s="27" t="b">
        <f t="shared" si="71"/>
        <v>0</v>
      </c>
      <c r="N496" s="80" t="str">
        <f t="shared" si="77"/>
        <v/>
      </c>
      <c r="O496" s="27" t="b">
        <f>IF(COUNTIF($G$13:G496,G496)&gt;1,TRUE,FALSE)</f>
        <v>0</v>
      </c>
      <c r="P496" s="80" t="str">
        <f t="shared" si="78"/>
        <v/>
      </c>
      <c r="Q496" s="28">
        <f t="shared" si="72"/>
        <v>44166</v>
      </c>
      <c r="R496" s="27" t="b">
        <f t="shared" si="79"/>
        <v>0</v>
      </c>
      <c r="S496" s="4"/>
      <c r="T496" s="4"/>
    </row>
    <row r="497" spans="1:20" s="30" customFormat="1" x14ac:dyDescent="0.25">
      <c r="A497" s="19">
        <v>485</v>
      </c>
      <c r="B497" s="20"/>
      <c r="C497" s="1"/>
      <c r="D497" s="79"/>
      <c r="E497" s="1"/>
      <c r="F497" s="1"/>
      <c r="G497" s="20"/>
      <c r="H497" s="160" t="str">
        <f t="shared" si="73"/>
        <v/>
      </c>
      <c r="I497" s="27" t="b">
        <f t="shared" si="74"/>
        <v>0</v>
      </c>
      <c r="J497" s="80" t="str">
        <f t="shared" si="75"/>
        <v/>
      </c>
      <c r="K497" s="27" t="b">
        <f t="shared" si="70"/>
        <v>0</v>
      </c>
      <c r="L497" s="80" t="str">
        <f t="shared" si="76"/>
        <v/>
      </c>
      <c r="M497" s="27" t="b">
        <f t="shared" si="71"/>
        <v>0</v>
      </c>
      <c r="N497" s="80" t="str">
        <f t="shared" si="77"/>
        <v/>
      </c>
      <c r="O497" s="27" t="b">
        <f>IF(COUNTIF($G$13:G497,G497)&gt;1,TRUE,FALSE)</f>
        <v>0</v>
      </c>
      <c r="P497" s="80" t="str">
        <f t="shared" si="78"/>
        <v/>
      </c>
      <c r="Q497" s="28">
        <f t="shared" si="72"/>
        <v>44166</v>
      </c>
      <c r="R497" s="27" t="b">
        <f t="shared" si="79"/>
        <v>0</v>
      </c>
      <c r="S497" s="4"/>
      <c r="T497" s="4"/>
    </row>
    <row r="498" spans="1:20" s="30" customFormat="1" x14ac:dyDescent="0.25">
      <c r="A498" s="19">
        <v>486</v>
      </c>
      <c r="B498" s="20"/>
      <c r="C498" s="1"/>
      <c r="D498" s="79"/>
      <c r="E498" s="1"/>
      <c r="F498" s="1"/>
      <c r="G498" s="20"/>
      <c r="H498" s="160" t="str">
        <f t="shared" si="73"/>
        <v/>
      </c>
      <c r="I498" s="27" t="b">
        <f t="shared" si="74"/>
        <v>0</v>
      </c>
      <c r="J498" s="80" t="str">
        <f t="shared" si="75"/>
        <v/>
      </c>
      <c r="K498" s="27" t="b">
        <f t="shared" si="70"/>
        <v>0</v>
      </c>
      <c r="L498" s="80" t="str">
        <f t="shared" si="76"/>
        <v/>
      </c>
      <c r="M498" s="27" t="b">
        <f t="shared" si="71"/>
        <v>0</v>
      </c>
      <c r="N498" s="80" t="str">
        <f t="shared" si="77"/>
        <v/>
      </c>
      <c r="O498" s="27" t="b">
        <f>IF(COUNTIF($G$13:G498,G498)&gt;1,TRUE,FALSE)</f>
        <v>0</v>
      </c>
      <c r="P498" s="80" t="str">
        <f t="shared" si="78"/>
        <v/>
      </c>
      <c r="Q498" s="28">
        <f t="shared" si="72"/>
        <v>44166</v>
      </c>
      <c r="R498" s="27" t="b">
        <f t="shared" si="79"/>
        <v>0</v>
      </c>
      <c r="S498" s="4"/>
      <c r="T498" s="4"/>
    </row>
    <row r="499" spans="1:20" s="30" customFormat="1" x14ac:dyDescent="0.25">
      <c r="A499" s="19">
        <v>487</v>
      </c>
      <c r="B499" s="20"/>
      <c r="C499" s="1"/>
      <c r="D499" s="79"/>
      <c r="E499" s="1"/>
      <c r="F499" s="1"/>
      <c r="G499" s="20"/>
      <c r="H499" s="160" t="str">
        <f t="shared" si="73"/>
        <v/>
      </c>
      <c r="I499" s="27" t="b">
        <f t="shared" si="74"/>
        <v>0</v>
      </c>
      <c r="J499" s="80" t="str">
        <f t="shared" si="75"/>
        <v/>
      </c>
      <c r="K499" s="27" t="b">
        <f t="shared" si="70"/>
        <v>0</v>
      </c>
      <c r="L499" s="80" t="str">
        <f t="shared" si="76"/>
        <v/>
      </c>
      <c r="M499" s="27" t="b">
        <f t="shared" si="71"/>
        <v>0</v>
      </c>
      <c r="N499" s="80" t="str">
        <f t="shared" si="77"/>
        <v/>
      </c>
      <c r="O499" s="27" t="b">
        <f>IF(COUNTIF($G$13:G499,G499)&gt;1,TRUE,FALSE)</f>
        <v>0</v>
      </c>
      <c r="P499" s="80" t="str">
        <f t="shared" si="78"/>
        <v/>
      </c>
      <c r="Q499" s="28">
        <f t="shared" si="72"/>
        <v>44166</v>
      </c>
      <c r="R499" s="27" t="b">
        <f t="shared" si="79"/>
        <v>0</v>
      </c>
      <c r="S499" s="4"/>
      <c r="T499" s="4"/>
    </row>
    <row r="500" spans="1:20" s="30" customFormat="1" x14ac:dyDescent="0.25">
      <c r="A500" s="19">
        <v>488</v>
      </c>
      <c r="B500" s="20"/>
      <c r="C500" s="1"/>
      <c r="D500" s="79"/>
      <c r="E500" s="1"/>
      <c r="F500" s="1"/>
      <c r="G500" s="20"/>
      <c r="H500" s="160" t="str">
        <f t="shared" si="73"/>
        <v/>
      </c>
      <c r="I500" s="27" t="b">
        <f t="shared" si="74"/>
        <v>0</v>
      </c>
      <c r="J500" s="80" t="str">
        <f t="shared" si="75"/>
        <v/>
      </c>
      <c r="K500" s="27" t="b">
        <f t="shared" si="70"/>
        <v>0</v>
      </c>
      <c r="L500" s="80" t="str">
        <f t="shared" si="76"/>
        <v/>
      </c>
      <c r="M500" s="27" t="b">
        <f t="shared" si="71"/>
        <v>0</v>
      </c>
      <c r="N500" s="80" t="str">
        <f t="shared" si="77"/>
        <v/>
      </c>
      <c r="O500" s="27" t="b">
        <f>IF(COUNTIF($G$13:G500,G500)&gt;1,TRUE,FALSE)</f>
        <v>0</v>
      </c>
      <c r="P500" s="80" t="str">
        <f t="shared" si="78"/>
        <v/>
      </c>
      <c r="Q500" s="28">
        <f t="shared" si="72"/>
        <v>44166</v>
      </c>
      <c r="R500" s="27" t="b">
        <f t="shared" si="79"/>
        <v>0</v>
      </c>
      <c r="S500" s="4"/>
      <c r="T500" s="4"/>
    </row>
    <row r="501" spans="1:20" s="30" customFormat="1" x14ac:dyDescent="0.25">
      <c r="A501" s="19">
        <v>489</v>
      </c>
      <c r="B501" s="20"/>
      <c r="C501" s="1"/>
      <c r="D501" s="79"/>
      <c r="E501" s="1"/>
      <c r="F501" s="1"/>
      <c r="G501" s="20"/>
      <c r="H501" s="160" t="str">
        <f t="shared" si="73"/>
        <v/>
      </c>
      <c r="I501" s="27" t="b">
        <f t="shared" si="74"/>
        <v>0</v>
      </c>
      <c r="J501" s="80" t="str">
        <f t="shared" si="75"/>
        <v/>
      </c>
      <c r="K501" s="27" t="b">
        <f t="shared" si="70"/>
        <v>0</v>
      </c>
      <c r="L501" s="80" t="str">
        <f t="shared" si="76"/>
        <v/>
      </c>
      <c r="M501" s="27" t="b">
        <f t="shared" si="71"/>
        <v>0</v>
      </c>
      <c r="N501" s="80" t="str">
        <f t="shared" si="77"/>
        <v/>
      </c>
      <c r="O501" s="27" t="b">
        <f>IF(COUNTIF($G$13:G501,G501)&gt;1,TRUE,FALSE)</f>
        <v>0</v>
      </c>
      <c r="P501" s="80" t="str">
        <f t="shared" si="78"/>
        <v/>
      </c>
      <c r="Q501" s="28">
        <f t="shared" si="72"/>
        <v>44166</v>
      </c>
      <c r="R501" s="27" t="b">
        <f t="shared" si="79"/>
        <v>0</v>
      </c>
      <c r="S501" s="4"/>
      <c r="T501" s="4"/>
    </row>
    <row r="502" spans="1:20" s="30" customFormat="1" x14ac:dyDescent="0.25">
      <c r="A502" s="19">
        <v>490</v>
      </c>
      <c r="B502" s="20"/>
      <c r="C502" s="1"/>
      <c r="D502" s="79"/>
      <c r="E502" s="1"/>
      <c r="F502" s="1"/>
      <c r="G502" s="20"/>
      <c r="H502" s="160" t="str">
        <f t="shared" si="73"/>
        <v/>
      </c>
      <c r="I502" s="27" t="b">
        <f t="shared" si="74"/>
        <v>0</v>
      </c>
      <c r="J502" s="80" t="str">
        <f t="shared" si="75"/>
        <v/>
      </c>
      <c r="K502" s="27" t="b">
        <f t="shared" si="70"/>
        <v>0</v>
      </c>
      <c r="L502" s="80" t="str">
        <f t="shared" si="76"/>
        <v/>
      </c>
      <c r="M502" s="27" t="b">
        <f t="shared" si="71"/>
        <v>0</v>
      </c>
      <c r="N502" s="80" t="str">
        <f t="shared" si="77"/>
        <v/>
      </c>
      <c r="O502" s="27" t="b">
        <f>IF(COUNTIF($G$13:G502,G502)&gt;1,TRUE,FALSE)</f>
        <v>0</v>
      </c>
      <c r="P502" s="80" t="str">
        <f t="shared" si="78"/>
        <v/>
      </c>
      <c r="Q502" s="28">
        <f t="shared" si="72"/>
        <v>44166</v>
      </c>
      <c r="R502" s="27" t="b">
        <f t="shared" si="79"/>
        <v>0</v>
      </c>
      <c r="S502" s="4"/>
      <c r="T502" s="4"/>
    </row>
    <row r="503" spans="1:20" s="30" customFormat="1" x14ac:dyDescent="0.25">
      <c r="A503" s="19">
        <v>491</v>
      </c>
      <c r="B503" s="20"/>
      <c r="C503" s="1"/>
      <c r="D503" s="79"/>
      <c r="E503" s="1"/>
      <c r="F503" s="1"/>
      <c r="G503" s="20"/>
      <c r="H503" s="160" t="str">
        <f t="shared" si="73"/>
        <v/>
      </c>
      <c r="I503" s="27" t="b">
        <f t="shared" si="74"/>
        <v>0</v>
      </c>
      <c r="J503" s="80" t="str">
        <f t="shared" si="75"/>
        <v/>
      </c>
      <c r="K503" s="27" t="b">
        <f t="shared" si="70"/>
        <v>0</v>
      </c>
      <c r="L503" s="80" t="str">
        <f t="shared" si="76"/>
        <v/>
      </c>
      <c r="M503" s="27" t="b">
        <f t="shared" si="71"/>
        <v>0</v>
      </c>
      <c r="N503" s="80" t="str">
        <f t="shared" si="77"/>
        <v/>
      </c>
      <c r="O503" s="27" t="b">
        <f>IF(COUNTIF($G$13:G503,G503)&gt;1,TRUE,FALSE)</f>
        <v>0</v>
      </c>
      <c r="P503" s="80" t="str">
        <f t="shared" si="78"/>
        <v/>
      </c>
      <c r="Q503" s="28">
        <f t="shared" si="72"/>
        <v>44166</v>
      </c>
      <c r="R503" s="27" t="b">
        <f t="shared" si="79"/>
        <v>0</v>
      </c>
      <c r="S503" s="4"/>
      <c r="T503" s="4"/>
    </row>
    <row r="504" spans="1:20" s="30" customFormat="1" x14ac:dyDescent="0.25">
      <c r="A504" s="19">
        <v>492</v>
      </c>
      <c r="B504" s="20"/>
      <c r="C504" s="1"/>
      <c r="D504" s="79"/>
      <c r="E504" s="1"/>
      <c r="F504" s="1"/>
      <c r="G504" s="20"/>
      <c r="H504" s="160" t="str">
        <f t="shared" si="73"/>
        <v/>
      </c>
      <c r="I504" s="27" t="b">
        <f t="shared" si="74"/>
        <v>0</v>
      </c>
      <c r="J504" s="80" t="str">
        <f t="shared" si="75"/>
        <v/>
      </c>
      <c r="K504" s="27" t="b">
        <f t="shared" si="70"/>
        <v>0</v>
      </c>
      <c r="L504" s="80" t="str">
        <f t="shared" si="76"/>
        <v/>
      </c>
      <c r="M504" s="27" t="b">
        <f t="shared" si="71"/>
        <v>0</v>
      </c>
      <c r="N504" s="80" t="str">
        <f t="shared" si="77"/>
        <v/>
      </c>
      <c r="O504" s="27" t="b">
        <f>IF(COUNTIF($G$13:G504,G504)&gt;1,TRUE,FALSE)</f>
        <v>0</v>
      </c>
      <c r="P504" s="80" t="str">
        <f t="shared" si="78"/>
        <v/>
      </c>
      <c r="Q504" s="28">
        <f t="shared" si="72"/>
        <v>44166</v>
      </c>
      <c r="R504" s="27" t="b">
        <f t="shared" si="79"/>
        <v>0</v>
      </c>
      <c r="S504" s="4"/>
      <c r="T504" s="4"/>
    </row>
    <row r="505" spans="1:20" s="30" customFormat="1" x14ac:dyDescent="0.25">
      <c r="A505" s="19">
        <v>493</v>
      </c>
      <c r="B505" s="20"/>
      <c r="C505" s="1"/>
      <c r="D505" s="79"/>
      <c r="E505" s="1"/>
      <c r="F505" s="1"/>
      <c r="G505" s="20"/>
      <c r="H505" s="160" t="str">
        <f t="shared" si="73"/>
        <v/>
      </c>
      <c r="I505" s="27" t="b">
        <f t="shared" si="74"/>
        <v>0</v>
      </c>
      <c r="J505" s="80" t="str">
        <f t="shared" si="75"/>
        <v/>
      </c>
      <c r="K505" s="27" t="b">
        <f t="shared" si="70"/>
        <v>0</v>
      </c>
      <c r="L505" s="80" t="str">
        <f t="shared" si="76"/>
        <v/>
      </c>
      <c r="M505" s="27" t="b">
        <f t="shared" si="71"/>
        <v>0</v>
      </c>
      <c r="N505" s="80" t="str">
        <f t="shared" si="77"/>
        <v/>
      </c>
      <c r="O505" s="27" t="b">
        <f>IF(COUNTIF($G$13:G505,G505)&gt;1,TRUE,FALSE)</f>
        <v>0</v>
      </c>
      <c r="P505" s="80" t="str">
        <f t="shared" si="78"/>
        <v/>
      </c>
      <c r="Q505" s="28">
        <f t="shared" si="72"/>
        <v>44166</v>
      </c>
      <c r="R505" s="27" t="b">
        <f t="shared" si="79"/>
        <v>0</v>
      </c>
      <c r="S505" s="4"/>
      <c r="T505" s="4"/>
    </row>
    <row r="506" spans="1:20" s="30" customFormat="1" x14ac:dyDescent="0.25">
      <c r="A506" s="19">
        <v>494</v>
      </c>
      <c r="B506" s="20"/>
      <c r="C506" s="1"/>
      <c r="D506" s="79"/>
      <c r="E506" s="1"/>
      <c r="F506" s="1"/>
      <c r="G506" s="20"/>
      <c r="H506" s="160" t="str">
        <f t="shared" si="73"/>
        <v/>
      </c>
      <c r="I506" s="27" t="b">
        <f t="shared" si="74"/>
        <v>0</v>
      </c>
      <c r="J506" s="80" t="str">
        <f t="shared" si="75"/>
        <v/>
      </c>
      <c r="K506" s="27" t="b">
        <f t="shared" si="70"/>
        <v>0</v>
      </c>
      <c r="L506" s="80" t="str">
        <f t="shared" si="76"/>
        <v/>
      </c>
      <c r="M506" s="27" t="b">
        <f t="shared" si="71"/>
        <v>0</v>
      </c>
      <c r="N506" s="80" t="str">
        <f t="shared" si="77"/>
        <v/>
      </c>
      <c r="O506" s="27" t="b">
        <f>IF(COUNTIF($G$13:G506,G506)&gt;1,TRUE,FALSE)</f>
        <v>0</v>
      </c>
      <c r="P506" s="80" t="str">
        <f t="shared" si="78"/>
        <v/>
      </c>
      <c r="Q506" s="28">
        <f t="shared" si="72"/>
        <v>44166</v>
      </c>
      <c r="R506" s="27" t="b">
        <f t="shared" si="79"/>
        <v>0</v>
      </c>
      <c r="S506" s="4"/>
      <c r="T506" s="4"/>
    </row>
    <row r="507" spans="1:20" s="30" customFormat="1" x14ac:dyDescent="0.25">
      <c r="A507" s="19">
        <v>495</v>
      </c>
      <c r="B507" s="20"/>
      <c r="C507" s="1"/>
      <c r="D507" s="79"/>
      <c r="E507" s="1"/>
      <c r="F507" s="1"/>
      <c r="G507" s="20"/>
      <c r="H507" s="160" t="str">
        <f t="shared" si="73"/>
        <v/>
      </c>
      <c r="I507" s="27" t="b">
        <f t="shared" si="74"/>
        <v>0</v>
      </c>
      <c r="J507" s="80" t="str">
        <f t="shared" si="75"/>
        <v/>
      </c>
      <c r="K507" s="27" t="b">
        <f t="shared" si="70"/>
        <v>0</v>
      </c>
      <c r="L507" s="80" t="str">
        <f t="shared" si="76"/>
        <v/>
      </c>
      <c r="M507" s="27" t="b">
        <f t="shared" si="71"/>
        <v>0</v>
      </c>
      <c r="N507" s="80" t="str">
        <f t="shared" si="77"/>
        <v/>
      </c>
      <c r="O507" s="27" t="b">
        <f>IF(COUNTIF($G$13:G507,G507)&gt;1,TRUE,FALSE)</f>
        <v>0</v>
      </c>
      <c r="P507" s="80" t="str">
        <f t="shared" si="78"/>
        <v/>
      </c>
      <c r="Q507" s="28">
        <f t="shared" si="72"/>
        <v>44166</v>
      </c>
      <c r="R507" s="27" t="b">
        <f t="shared" si="79"/>
        <v>0</v>
      </c>
      <c r="S507" s="4"/>
      <c r="T507" s="4"/>
    </row>
    <row r="508" spans="1:20" s="30" customFormat="1" x14ac:dyDescent="0.25">
      <c r="A508" s="19">
        <v>496</v>
      </c>
      <c r="B508" s="20"/>
      <c r="C508" s="1"/>
      <c r="D508" s="79"/>
      <c r="E508" s="1"/>
      <c r="F508" s="1"/>
      <c r="G508" s="20"/>
      <c r="H508" s="160" t="str">
        <f t="shared" si="73"/>
        <v/>
      </c>
      <c r="I508" s="27" t="b">
        <f t="shared" si="74"/>
        <v>0</v>
      </c>
      <c r="J508" s="80" t="str">
        <f t="shared" si="75"/>
        <v/>
      </c>
      <c r="K508" s="27" t="b">
        <f t="shared" si="70"/>
        <v>0</v>
      </c>
      <c r="L508" s="80" t="str">
        <f t="shared" si="76"/>
        <v/>
      </c>
      <c r="M508" s="27" t="b">
        <f t="shared" si="71"/>
        <v>0</v>
      </c>
      <c r="N508" s="80" t="str">
        <f t="shared" si="77"/>
        <v/>
      </c>
      <c r="O508" s="27" t="b">
        <f>IF(COUNTIF($G$13:G508,G508)&gt;1,TRUE,FALSE)</f>
        <v>0</v>
      </c>
      <c r="P508" s="80" t="str">
        <f t="shared" si="78"/>
        <v/>
      </c>
      <c r="Q508" s="28">
        <f t="shared" si="72"/>
        <v>44166</v>
      </c>
      <c r="R508" s="27" t="b">
        <f t="shared" si="79"/>
        <v>0</v>
      </c>
      <c r="S508" s="4"/>
      <c r="T508" s="4"/>
    </row>
    <row r="509" spans="1:20" s="30" customFormat="1" x14ac:dyDescent="0.25">
      <c r="A509" s="19">
        <v>497</v>
      </c>
      <c r="B509" s="20"/>
      <c r="C509" s="1"/>
      <c r="D509" s="79"/>
      <c r="E509" s="1"/>
      <c r="F509" s="1"/>
      <c r="G509" s="20"/>
      <c r="H509" s="160" t="str">
        <f t="shared" si="73"/>
        <v/>
      </c>
      <c r="I509" s="27" t="b">
        <f t="shared" si="74"/>
        <v>0</v>
      </c>
      <c r="J509" s="80" t="str">
        <f t="shared" si="75"/>
        <v/>
      </c>
      <c r="K509" s="27" t="b">
        <f t="shared" si="70"/>
        <v>0</v>
      </c>
      <c r="L509" s="80" t="str">
        <f t="shared" si="76"/>
        <v/>
      </c>
      <c r="M509" s="27" t="b">
        <f t="shared" si="71"/>
        <v>0</v>
      </c>
      <c r="N509" s="80" t="str">
        <f t="shared" si="77"/>
        <v/>
      </c>
      <c r="O509" s="27" t="b">
        <f>IF(COUNTIF($G$13:G509,G509)&gt;1,TRUE,FALSE)</f>
        <v>0</v>
      </c>
      <c r="P509" s="80" t="str">
        <f t="shared" si="78"/>
        <v/>
      </c>
      <c r="Q509" s="28">
        <f t="shared" si="72"/>
        <v>44166</v>
      </c>
      <c r="R509" s="27" t="b">
        <f t="shared" si="79"/>
        <v>0</v>
      </c>
      <c r="S509" s="4"/>
      <c r="T509" s="4"/>
    </row>
    <row r="510" spans="1:20" s="30" customFormat="1" x14ac:dyDescent="0.25">
      <c r="A510" s="19">
        <v>498</v>
      </c>
      <c r="B510" s="20"/>
      <c r="C510" s="1"/>
      <c r="D510" s="79"/>
      <c r="E510" s="1"/>
      <c r="F510" s="1"/>
      <c r="G510" s="20"/>
      <c r="H510" s="160" t="str">
        <f t="shared" si="73"/>
        <v/>
      </c>
      <c r="I510" s="27" t="b">
        <f t="shared" si="74"/>
        <v>0</v>
      </c>
      <c r="J510" s="80" t="str">
        <f t="shared" si="75"/>
        <v/>
      </c>
      <c r="K510" s="27" t="b">
        <f t="shared" si="70"/>
        <v>0</v>
      </c>
      <c r="L510" s="80" t="str">
        <f t="shared" si="76"/>
        <v/>
      </c>
      <c r="M510" s="27" t="b">
        <f t="shared" si="71"/>
        <v>0</v>
      </c>
      <c r="N510" s="80" t="str">
        <f t="shared" si="77"/>
        <v/>
      </c>
      <c r="O510" s="27" t="b">
        <f>IF(COUNTIF($G$13:G510,G510)&gt;1,TRUE,FALSE)</f>
        <v>0</v>
      </c>
      <c r="P510" s="80" t="str">
        <f t="shared" si="78"/>
        <v/>
      </c>
      <c r="Q510" s="28">
        <f t="shared" si="72"/>
        <v>44166</v>
      </c>
      <c r="R510" s="27" t="b">
        <f t="shared" si="79"/>
        <v>0</v>
      </c>
      <c r="S510" s="4"/>
      <c r="T510" s="4"/>
    </row>
    <row r="511" spans="1:20" s="30" customFormat="1" x14ac:dyDescent="0.25">
      <c r="A511" s="19">
        <v>499</v>
      </c>
      <c r="B511" s="20"/>
      <c r="C511" s="1"/>
      <c r="D511" s="79"/>
      <c r="E511" s="1"/>
      <c r="F511" s="1"/>
      <c r="G511" s="20"/>
      <c r="H511" s="160" t="str">
        <f t="shared" si="73"/>
        <v/>
      </c>
      <c r="I511" s="27" t="b">
        <f t="shared" si="74"/>
        <v>0</v>
      </c>
      <c r="J511" s="80" t="str">
        <f t="shared" si="75"/>
        <v/>
      </c>
      <c r="K511" s="27" t="b">
        <f t="shared" si="70"/>
        <v>0</v>
      </c>
      <c r="L511" s="80" t="str">
        <f t="shared" si="76"/>
        <v/>
      </c>
      <c r="M511" s="27" t="b">
        <f t="shared" si="71"/>
        <v>0</v>
      </c>
      <c r="N511" s="80" t="str">
        <f t="shared" si="77"/>
        <v/>
      </c>
      <c r="O511" s="27" t="b">
        <f>IF(COUNTIF($G$13:G511,G511)&gt;1,TRUE,FALSE)</f>
        <v>0</v>
      </c>
      <c r="P511" s="80" t="str">
        <f t="shared" si="78"/>
        <v/>
      </c>
      <c r="Q511" s="28">
        <f t="shared" si="72"/>
        <v>44166</v>
      </c>
      <c r="R511" s="27" t="b">
        <f t="shared" si="79"/>
        <v>0</v>
      </c>
      <c r="S511" s="4"/>
      <c r="T511" s="4"/>
    </row>
    <row r="512" spans="1:20" s="30" customFormat="1" x14ac:dyDescent="0.25">
      <c r="A512" s="19">
        <v>500</v>
      </c>
      <c r="B512" s="20"/>
      <c r="C512" s="1"/>
      <c r="D512" s="79"/>
      <c r="E512" s="1"/>
      <c r="F512" s="1"/>
      <c r="G512" s="20"/>
      <c r="H512" s="160" t="str">
        <f t="shared" si="73"/>
        <v/>
      </c>
      <c r="I512" s="27" t="b">
        <f t="shared" si="74"/>
        <v>0</v>
      </c>
      <c r="J512" s="80" t="str">
        <f t="shared" si="75"/>
        <v/>
      </c>
      <c r="K512" s="27" t="b">
        <f t="shared" si="70"/>
        <v>0</v>
      </c>
      <c r="L512" s="80" t="str">
        <f t="shared" si="76"/>
        <v/>
      </c>
      <c r="M512" s="27" t="b">
        <f t="shared" si="71"/>
        <v>0</v>
      </c>
      <c r="N512" s="80" t="str">
        <f t="shared" si="77"/>
        <v/>
      </c>
      <c r="O512" s="27" t="b">
        <f>IF(COUNTIF($G$13:G512,G512)&gt;1,TRUE,FALSE)</f>
        <v>0</v>
      </c>
      <c r="P512" s="80" t="str">
        <f t="shared" si="78"/>
        <v/>
      </c>
      <c r="Q512" s="28">
        <f t="shared" si="72"/>
        <v>44166</v>
      </c>
      <c r="R512" s="27" t="b">
        <f t="shared" si="79"/>
        <v>0</v>
      </c>
      <c r="S512" s="4"/>
      <c r="T512" s="4"/>
    </row>
    <row r="513" spans="1:20" s="30" customFormat="1" x14ac:dyDescent="0.25">
      <c r="A513" s="19">
        <v>501</v>
      </c>
      <c r="B513" s="20"/>
      <c r="C513" s="1"/>
      <c r="D513" s="79"/>
      <c r="E513" s="1"/>
      <c r="F513" s="1"/>
      <c r="G513" s="20"/>
      <c r="H513" s="160" t="str">
        <f t="shared" si="73"/>
        <v/>
      </c>
      <c r="I513" s="27" t="b">
        <f t="shared" si="74"/>
        <v>0</v>
      </c>
      <c r="J513" s="80" t="str">
        <f t="shared" si="75"/>
        <v/>
      </c>
      <c r="K513" s="27" t="b">
        <f t="shared" si="70"/>
        <v>0</v>
      </c>
      <c r="L513" s="80" t="str">
        <f t="shared" si="76"/>
        <v/>
      </c>
      <c r="M513" s="27" t="b">
        <f t="shared" si="71"/>
        <v>0</v>
      </c>
      <c r="N513" s="80" t="str">
        <f t="shared" si="77"/>
        <v/>
      </c>
      <c r="O513" s="27" t="b">
        <f>IF(COUNTIF($G$13:G513,G513)&gt;1,TRUE,FALSE)</f>
        <v>0</v>
      </c>
      <c r="P513" s="80" t="str">
        <f t="shared" si="78"/>
        <v/>
      </c>
      <c r="Q513" s="28">
        <f t="shared" si="72"/>
        <v>44166</v>
      </c>
      <c r="R513" s="27" t="b">
        <f t="shared" si="79"/>
        <v>0</v>
      </c>
      <c r="S513" s="4"/>
      <c r="T513" s="4"/>
    </row>
    <row r="514" spans="1:20" s="30" customFormat="1" x14ac:dyDescent="0.25">
      <c r="A514" s="19">
        <v>502</v>
      </c>
      <c r="B514" s="20"/>
      <c r="C514" s="1"/>
      <c r="D514" s="79"/>
      <c r="E514" s="1"/>
      <c r="F514" s="1"/>
      <c r="G514" s="20"/>
      <c r="H514" s="160" t="str">
        <f t="shared" si="73"/>
        <v/>
      </c>
      <c r="I514" s="27" t="b">
        <f t="shared" si="74"/>
        <v>0</v>
      </c>
      <c r="J514" s="80" t="str">
        <f t="shared" si="75"/>
        <v/>
      </c>
      <c r="K514" s="27" t="b">
        <f t="shared" si="70"/>
        <v>0</v>
      </c>
      <c r="L514" s="80" t="str">
        <f t="shared" si="76"/>
        <v/>
      </c>
      <c r="M514" s="27" t="b">
        <f t="shared" si="71"/>
        <v>0</v>
      </c>
      <c r="N514" s="80" t="str">
        <f t="shared" si="77"/>
        <v/>
      </c>
      <c r="O514" s="27" t="b">
        <f>IF(COUNTIF($G$13:G514,G514)&gt;1,TRUE,FALSE)</f>
        <v>0</v>
      </c>
      <c r="P514" s="80" t="str">
        <f t="shared" si="78"/>
        <v/>
      </c>
      <c r="Q514" s="28">
        <f t="shared" si="72"/>
        <v>44166</v>
      </c>
      <c r="R514" s="27" t="b">
        <f t="shared" si="79"/>
        <v>0</v>
      </c>
      <c r="S514" s="4"/>
      <c r="T514" s="4"/>
    </row>
    <row r="515" spans="1:20" s="30" customFormat="1" x14ac:dyDescent="0.25">
      <c r="A515" s="19">
        <v>503</v>
      </c>
      <c r="B515" s="20"/>
      <c r="C515" s="1"/>
      <c r="D515" s="79"/>
      <c r="E515" s="1"/>
      <c r="F515" s="1"/>
      <c r="G515" s="20"/>
      <c r="H515" s="160" t="str">
        <f t="shared" si="73"/>
        <v/>
      </c>
      <c r="I515" s="27" t="b">
        <f t="shared" si="74"/>
        <v>0</v>
      </c>
      <c r="J515" s="80" t="str">
        <f t="shared" si="75"/>
        <v/>
      </c>
      <c r="K515" s="27" t="b">
        <f t="shared" si="70"/>
        <v>0</v>
      </c>
      <c r="L515" s="80" t="str">
        <f t="shared" si="76"/>
        <v/>
      </c>
      <c r="M515" s="27" t="b">
        <f t="shared" si="71"/>
        <v>0</v>
      </c>
      <c r="N515" s="80" t="str">
        <f t="shared" si="77"/>
        <v/>
      </c>
      <c r="O515" s="27" t="b">
        <f>IF(COUNTIF($G$13:G515,G515)&gt;1,TRUE,FALSE)</f>
        <v>0</v>
      </c>
      <c r="P515" s="80" t="str">
        <f t="shared" si="78"/>
        <v/>
      </c>
      <c r="Q515" s="28">
        <f t="shared" si="72"/>
        <v>44166</v>
      </c>
      <c r="R515" s="27" t="b">
        <f t="shared" si="79"/>
        <v>0</v>
      </c>
      <c r="S515" s="4"/>
      <c r="T515" s="4"/>
    </row>
    <row r="516" spans="1:20" s="30" customFormat="1" x14ac:dyDescent="0.25">
      <c r="A516" s="19">
        <v>504</v>
      </c>
      <c r="B516" s="20"/>
      <c r="C516" s="1"/>
      <c r="D516" s="79"/>
      <c r="E516" s="1"/>
      <c r="F516" s="1"/>
      <c r="G516" s="20"/>
      <c r="H516" s="160" t="str">
        <f t="shared" si="73"/>
        <v/>
      </c>
      <c r="I516" s="27" t="b">
        <f t="shared" si="74"/>
        <v>0</v>
      </c>
      <c r="J516" s="80" t="str">
        <f t="shared" si="75"/>
        <v/>
      </c>
      <c r="K516" s="27" t="b">
        <f t="shared" si="70"/>
        <v>0</v>
      </c>
      <c r="L516" s="80" t="str">
        <f t="shared" si="76"/>
        <v/>
      </c>
      <c r="M516" s="27" t="b">
        <f t="shared" si="71"/>
        <v>0</v>
      </c>
      <c r="N516" s="80" t="str">
        <f t="shared" si="77"/>
        <v/>
      </c>
      <c r="O516" s="27" t="b">
        <f>IF(COUNTIF($G$13:G516,G516)&gt;1,TRUE,FALSE)</f>
        <v>0</v>
      </c>
      <c r="P516" s="80" t="str">
        <f t="shared" si="78"/>
        <v/>
      </c>
      <c r="Q516" s="28">
        <f t="shared" si="72"/>
        <v>44166</v>
      </c>
      <c r="R516" s="27" t="b">
        <f t="shared" si="79"/>
        <v>0</v>
      </c>
      <c r="S516" s="4"/>
      <c r="T516" s="4"/>
    </row>
    <row r="517" spans="1:20" s="30" customFormat="1" x14ac:dyDescent="0.25">
      <c r="A517" s="19">
        <v>505</v>
      </c>
      <c r="B517" s="20"/>
      <c r="C517" s="1"/>
      <c r="D517" s="79"/>
      <c r="E517" s="1"/>
      <c r="F517" s="1"/>
      <c r="G517" s="20"/>
      <c r="H517" s="160" t="str">
        <f t="shared" si="73"/>
        <v/>
      </c>
      <c r="I517" s="27" t="b">
        <f t="shared" si="74"/>
        <v>0</v>
      </c>
      <c r="J517" s="80" t="str">
        <f t="shared" si="75"/>
        <v/>
      </c>
      <c r="K517" s="27" t="b">
        <f t="shared" si="70"/>
        <v>0</v>
      </c>
      <c r="L517" s="80" t="str">
        <f t="shared" si="76"/>
        <v/>
      </c>
      <c r="M517" s="27" t="b">
        <f t="shared" si="71"/>
        <v>0</v>
      </c>
      <c r="N517" s="80" t="str">
        <f t="shared" si="77"/>
        <v/>
      </c>
      <c r="O517" s="27" t="b">
        <f>IF(COUNTIF($G$13:G517,G517)&gt;1,TRUE,FALSE)</f>
        <v>0</v>
      </c>
      <c r="P517" s="80" t="str">
        <f t="shared" si="78"/>
        <v/>
      </c>
      <c r="Q517" s="28">
        <f t="shared" si="72"/>
        <v>44166</v>
      </c>
      <c r="R517" s="27" t="b">
        <f t="shared" si="79"/>
        <v>0</v>
      </c>
      <c r="S517" s="4"/>
      <c r="T517" s="4"/>
    </row>
    <row r="518" spans="1:20" s="30" customFormat="1" x14ac:dyDescent="0.25">
      <c r="A518" s="19">
        <v>506</v>
      </c>
      <c r="B518" s="20"/>
      <c r="C518" s="1"/>
      <c r="D518" s="79"/>
      <c r="E518" s="1"/>
      <c r="F518" s="1"/>
      <c r="G518" s="20"/>
      <c r="H518" s="160" t="str">
        <f t="shared" si="73"/>
        <v/>
      </c>
      <c r="I518" s="27" t="b">
        <f t="shared" si="74"/>
        <v>0</v>
      </c>
      <c r="J518" s="80" t="str">
        <f t="shared" si="75"/>
        <v/>
      </c>
      <c r="K518" s="27" t="b">
        <f t="shared" si="70"/>
        <v>0</v>
      </c>
      <c r="L518" s="80" t="str">
        <f t="shared" si="76"/>
        <v/>
      </c>
      <c r="M518" s="27" t="b">
        <f t="shared" si="71"/>
        <v>0</v>
      </c>
      <c r="N518" s="80" t="str">
        <f t="shared" si="77"/>
        <v/>
      </c>
      <c r="O518" s="27" t="b">
        <f>IF(COUNTIF($G$13:G518,G518)&gt;1,TRUE,FALSE)</f>
        <v>0</v>
      </c>
      <c r="P518" s="80" t="str">
        <f t="shared" si="78"/>
        <v/>
      </c>
      <c r="Q518" s="28">
        <f t="shared" si="72"/>
        <v>44166</v>
      </c>
      <c r="R518" s="27" t="b">
        <f t="shared" si="79"/>
        <v>0</v>
      </c>
      <c r="S518" s="4"/>
      <c r="T518" s="4"/>
    </row>
    <row r="519" spans="1:20" s="30" customFormat="1" x14ac:dyDescent="0.25">
      <c r="A519" s="19">
        <v>507</v>
      </c>
      <c r="B519" s="20"/>
      <c r="C519" s="1"/>
      <c r="D519" s="79"/>
      <c r="E519" s="1"/>
      <c r="F519" s="1"/>
      <c r="G519" s="20"/>
      <c r="H519" s="160" t="str">
        <f t="shared" si="73"/>
        <v/>
      </c>
      <c r="I519" s="27" t="b">
        <f t="shared" si="74"/>
        <v>0</v>
      </c>
      <c r="J519" s="80" t="str">
        <f t="shared" si="75"/>
        <v/>
      </c>
      <c r="K519" s="27" t="b">
        <f t="shared" si="70"/>
        <v>0</v>
      </c>
      <c r="L519" s="80" t="str">
        <f t="shared" si="76"/>
        <v/>
      </c>
      <c r="M519" s="27" t="b">
        <f t="shared" si="71"/>
        <v>0</v>
      </c>
      <c r="N519" s="80" t="str">
        <f t="shared" si="77"/>
        <v/>
      </c>
      <c r="O519" s="27" t="b">
        <f>IF(COUNTIF($G$13:G519,G519)&gt;1,TRUE,FALSE)</f>
        <v>0</v>
      </c>
      <c r="P519" s="80" t="str">
        <f t="shared" si="78"/>
        <v/>
      </c>
      <c r="Q519" s="28">
        <f t="shared" si="72"/>
        <v>44166</v>
      </c>
      <c r="R519" s="27" t="b">
        <f t="shared" si="79"/>
        <v>0</v>
      </c>
      <c r="S519" s="4"/>
      <c r="T519" s="4"/>
    </row>
    <row r="520" spans="1:20" s="30" customFormat="1" x14ac:dyDescent="0.25">
      <c r="A520" s="19">
        <v>508</v>
      </c>
      <c r="B520" s="20"/>
      <c r="C520" s="1"/>
      <c r="D520" s="79"/>
      <c r="E520" s="1"/>
      <c r="F520" s="1"/>
      <c r="G520" s="20"/>
      <c r="H520" s="160" t="str">
        <f t="shared" si="73"/>
        <v/>
      </c>
      <c r="I520" s="27" t="b">
        <f t="shared" si="74"/>
        <v>0</v>
      </c>
      <c r="J520" s="80" t="str">
        <f t="shared" si="75"/>
        <v/>
      </c>
      <c r="K520" s="27" t="b">
        <f t="shared" si="70"/>
        <v>0</v>
      </c>
      <c r="L520" s="80" t="str">
        <f t="shared" si="76"/>
        <v/>
      </c>
      <c r="M520" s="27" t="b">
        <f t="shared" si="71"/>
        <v>0</v>
      </c>
      <c r="N520" s="80" t="str">
        <f t="shared" si="77"/>
        <v/>
      </c>
      <c r="O520" s="27" t="b">
        <f>IF(COUNTIF($G$13:G520,G520)&gt;1,TRUE,FALSE)</f>
        <v>0</v>
      </c>
      <c r="P520" s="80" t="str">
        <f t="shared" si="78"/>
        <v/>
      </c>
      <c r="Q520" s="28">
        <f t="shared" si="72"/>
        <v>44166</v>
      </c>
      <c r="R520" s="27" t="b">
        <f t="shared" si="79"/>
        <v>0</v>
      </c>
      <c r="S520" s="4"/>
      <c r="T520" s="4"/>
    </row>
    <row r="521" spans="1:20" s="30" customFormat="1" x14ac:dyDescent="0.25">
      <c r="A521" s="19">
        <v>509</v>
      </c>
      <c r="B521" s="20"/>
      <c r="C521" s="1"/>
      <c r="D521" s="79"/>
      <c r="E521" s="1"/>
      <c r="F521" s="1"/>
      <c r="G521" s="20"/>
      <c r="H521" s="160" t="str">
        <f t="shared" si="73"/>
        <v/>
      </c>
      <c r="I521" s="27" t="b">
        <f t="shared" si="74"/>
        <v>0</v>
      </c>
      <c r="J521" s="80" t="str">
        <f t="shared" si="75"/>
        <v/>
      </c>
      <c r="K521" s="27" t="b">
        <f t="shared" si="70"/>
        <v>0</v>
      </c>
      <c r="L521" s="80" t="str">
        <f t="shared" si="76"/>
        <v/>
      </c>
      <c r="M521" s="27" t="b">
        <f t="shared" si="71"/>
        <v>0</v>
      </c>
      <c r="N521" s="80" t="str">
        <f t="shared" si="77"/>
        <v/>
      </c>
      <c r="O521" s="27" t="b">
        <f>IF(COUNTIF($G$13:G521,G521)&gt;1,TRUE,FALSE)</f>
        <v>0</v>
      </c>
      <c r="P521" s="80" t="str">
        <f t="shared" si="78"/>
        <v/>
      </c>
      <c r="Q521" s="28">
        <f t="shared" si="72"/>
        <v>44166</v>
      </c>
      <c r="R521" s="27" t="b">
        <f t="shared" si="79"/>
        <v>0</v>
      </c>
      <c r="S521" s="4"/>
      <c r="T521" s="4"/>
    </row>
    <row r="522" spans="1:20" s="30" customFormat="1" x14ac:dyDescent="0.25">
      <c r="A522" s="19">
        <v>510</v>
      </c>
      <c r="B522" s="20"/>
      <c r="C522" s="1"/>
      <c r="D522" s="79"/>
      <c r="E522" s="1"/>
      <c r="F522" s="1"/>
      <c r="G522" s="20"/>
      <c r="H522" s="160" t="str">
        <f t="shared" si="73"/>
        <v/>
      </c>
      <c r="I522" s="27" t="b">
        <f t="shared" si="74"/>
        <v>0</v>
      </c>
      <c r="J522" s="80" t="str">
        <f t="shared" si="75"/>
        <v/>
      </c>
      <c r="K522" s="27" t="b">
        <f t="shared" si="70"/>
        <v>0</v>
      </c>
      <c r="L522" s="80" t="str">
        <f t="shared" si="76"/>
        <v/>
      </c>
      <c r="M522" s="27" t="b">
        <f t="shared" si="71"/>
        <v>0</v>
      </c>
      <c r="N522" s="80" t="str">
        <f t="shared" si="77"/>
        <v/>
      </c>
      <c r="O522" s="27" t="b">
        <f>IF(COUNTIF($G$13:G522,G522)&gt;1,TRUE,FALSE)</f>
        <v>0</v>
      </c>
      <c r="P522" s="80" t="str">
        <f t="shared" si="78"/>
        <v/>
      </c>
      <c r="Q522" s="28">
        <f t="shared" si="72"/>
        <v>44166</v>
      </c>
      <c r="R522" s="27" t="b">
        <f t="shared" si="79"/>
        <v>0</v>
      </c>
      <c r="S522" s="4"/>
      <c r="T522" s="4"/>
    </row>
    <row r="523" spans="1:20" s="30" customFormat="1" x14ac:dyDescent="0.25">
      <c r="A523" s="19">
        <v>511</v>
      </c>
      <c r="B523" s="20"/>
      <c r="C523" s="1"/>
      <c r="D523" s="79"/>
      <c r="E523" s="1"/>
      <c r="F523" s="1"/>
      <c r="G523" s="20"/>
      <c r="H523" s="160" t="str">
        <f t="shared" si="73"/>
        <v/>
      </c>
      <c r="I523" s="27" t="b">
        <f t="shared" si="74"/>
        <v>0</v>
      </c>
      <c r="J523" s="80" t="str">
        <f t="shared" si="75"/>
        <v/>
      </c>
      <c r="K523" s="27" t="b">
        <f t="shared" si="70"/>
        <v>0</v>
      </c>
      <c r="L523" s="80" t="str">
        <f t="shared" si="76"/>
        <v/>
      </c>
      <c r="M523" s="27" t="b">
        <f t="shared" si="71"/>
        <v>0</v>
      </c>
      <c r="N523" s="80" t="str">
        <f t="shared" si="77"/>
        <v/>
      </c>
      <c r="O523" s="27" t="b">
        <f>IF(COUNTIF($G$13:G523,G523)&gt;1,TRUE,FALSE)</f>
        <v>0</v>
      </c>
      <c r="P523" s="80" t="str">
        <f t="shared" si="78"/>
        <v/>
      </c>
      <c r="Q523" s="28">
        <f t="shared" si="72"/>
        <v>44166</v>
      </c>
      <c r="R523" s="27" t="b">
        <f t="shared" si="79"/>
        <v>0</v>
      </c>
      <c r="S523" s="4"/>
      <c r="T523" s="4"/>
    </row>
    <row r="524" spans="1:20" s="30" customFormat="1" x14ac:dyDescent="0.25">
      <c r="A524" s="19">
        <v>512</v>
      </c>
      <c r="B524" s="20"/>
      <c r="C524" s="1"/>
      <c r="D524" s="79"/>
      <c r="E524" s="1"/>
      <c r="F524" s="1"/>
      <c r="G524" s="20"/>
      <c r="H524" s="160" t="str">
        <f t="shared" si="73"/>
        <v/>
      </c>
      <c r="I524" s="27" t="b">
        <f t="shared" si="74"/>
        <v>0</v>
      </c>
      <c r="J524" s="80" t="str">
        <f t="shared" si="75"/>
        <v/>
      </c>
      <c r="K524" s="27" t="b">
        <f t="shared" si="70"/>
        <v>0</v>
      </c>
      <c r="L524" s="80" t="str">
        <f t="shared" si="76"/>
        <v/>
      </c>
      <c r="M524" s="27" t="b">
        <f t="shared" si="71"/>
        <v>0</v>
      </c>
      <c r="N524" s="80" t="str">
        <f t="shared" si="77"/>
        <v/>
      </c>
      <c r="O524" s="27" t="b">
        <f>IF(COUNTIF($G$13:G524,G524)&gt;1,TRUE,FALSE)</f>
        <v>0</v>
      </c>
      <c r="P524" s="80" t="str">
        <f t="shared" si="78"/>
        <v/>
      </c>
      <c r="Q524" s="28">
        <f t="shared" si="72"/>
        <v>44166</v>
      </c>
      <c r="R524" s="27" t="b">
        <f t="shared" si="79"/>
        <v>0</v>
      </c>
      <c r="S524" s="4"/>
      <c r="T524" s="4"/>
    </row>
    <row r="525" spans="1:20" s="30" customFormat="1" x14ac:dyDescent="0.25">
      <c r="A525" s="19">
        <v>513</v>
      </c>
      <c r="B525" s="20"/>
      <c r="C525" s="1"/>
      <c r="D525" s="79"/>
      <c r="E525" s="1"/>
      <c r="F525" s="1"/>
      <c r="G525" s="20"/>
      <c r="H525" s="160" t="str">
        <f t="shared" si="73"/>
        <v/>
      </c>
      <c r="I525" s="27" t="b">
        <f t="shared" si="74"/>
        <v>0</v>
      </c>
      <c r="J525" s="80" t="str">
        <f t="shared" si="75"/>
        <v/>
      </c>
      <c r="K525" s="27" t="b">
        <f t="shared" ref="K525:K588" si="80">AND(IFERROR(MATCH(D525,TblNivåValTExt,0)=4,FALSE),COUNTA(E525:F525)&gt;1,OR(E525&lt;=$I$9,F525&lt;=$I$9))</f>
        <v>0</v>
      </c>
      <c r="L525" s="80" t="str">
        <f t="shared" si="76"/>
        <v/>
      </c>
      <c r="M525" s="27" t="b">
        <f t="shared" ref="M525:M588" si="81">IF(AND(G525&lt;&gt;"",F525=""),TRUE,FALSE)</f>
        <v>0</v>
      </c>
      <c r="N525" s="80" t="str">
        <f t="shared" si="77"/>
        <v/>
      </c>
      <c r="O525" s="27" t="b">
        <f>IF(COUNTIF($G$13:G525,G525)&gt;1,TRUE,FALSE)</f>
        <v>0</v>
      </c>
      <c r="P525" s="80" t="str">
        <f t="shared" si="78"/>
        <v/>
      </c>
      <c r="Q525" s="28">
        <f t="shared" ref="Q525:Q588" si="82">MAX(E525,$M$8)</f>
        <v>44166</v>
      </c>
      <c r="R525" s="27" t="b">
        <f t="shared" si="79"/>
        <v>0</v>
      </c>
      <c r="S525" s="4"/>
      <c r="T525" s="4"/>
    </row>
    <row r="526" spans="1:20" s="30" customFormat="1" x14ac:dyDescent="0.25">
      <c r="A526" s="19">
        <v>514</v>
      </c>
      <c r="B526" s="20"/>
      <c r="C526" s="1"/>
      <c r="D526" s="79"/>
      <c r="E526" s="1"/>
      <c r="F526" s="1"/>
      <c r="G526" s="20"/>
      <c r="H526" s="160" t="str">
        <f t="shared" ref="H526:H589" si="83">IF(I526,J526&amp;". ","")&amp;IF(K526,L526&amp;". ","")&amp;IF(O526,P526&amp;". ","")&amp;IF(M526,N526&amp;". ","")</f>
        <v/>
      </c>
      <c r="I526" s="27" t="b">
        <f t="shared" ref="I526:I589" si="84">AND((E526+F526)&gt;0,OR(E526&lt;$M$6,F526&gt;$N$6))</f>
        <v>0</v>
      </c>
      <c r="J526" s="80" t="str">
        <f t="shared" ref="J526:J589" si="85">IF(I526,J$11,"")</f>
        <v/>
      </c>
      <c r="K526" s="27" t="b">
        <f t="shared" si="80"/>
        <v>0</v>
      </c>
      <c r="L526" s="80" t="str">
        <f t="shared" ref="L526:L589" si="86">IF(K526,$L$11,"")</f>
        <v/>
      </c>
      <c r="M526" s="27" t="b">
        <f t="shared" si="81"/>
        <v>0</v>
      </c>
      <c r="N526" s="80" t="str">
        <f t="shared" ref="N526:N589" si="87">IF(M526,N$11,"")</f>
        <v/>
      </c>
      <c r="O526" s="27" t="b">
        <f>IF(COUNTIF($G$13:G526,G526)&gt;1,TRUE,FALSE)</f>
        <v>0</v>
      </c>
      <c r="P526" s="80" t="str">
        <f t="shared" ref="P526:P589" si="88">IF(O526,P$11,"")</f>
        <v/>
      </c>
      <c r="Q526" s="28">
        <f t="shared" si="82"/>
        <v>44166</v>
      </c>
      <c r="R526" s="27" t="b">
        <f t="shared" ref="R526:R589" si="89">OR(I526,K526,M526,O526)</f>
        <v>0</v>
      </c>
      <c r="S526" s="4"/>
      <c r="T526" s="4"/>
    </row>
    <row r="527" spans="1:20" s="30" customFormat="1" x14ac:dyDescent="0.25">
      <c r="A527" s="19">
        <v>515</v>
      </c>
      <c r="B527" s="20"/>
      <c r="C527" s="1"/>
      <c r="D527" s="79"/>
      <c r="E527" s="1"/>
      <c r="F527" s="1"/>
      <c r="G527" s="20"/>
      <c r="H527" s="160" t="str">
        <f t="shared" si="83"/>
        <v/>
      </c>
      <c r="I527" s="27" t="b">
        <f t="shared" si="84"/>
        <v>0</v>
      </c>
      <c r="J527" s="80" t="str">
        <f t="shared" si="85"/>
        <v/>
      </c>
      <c r="K527" s="27" t="b">
        <f t="shared" si="80"/>
        <v>0</v>
      </c>
      <c r="L527" s="80" t="str">
        <f t="shared" si="86"/>
        <v/>
      </c>
      <c r="M527" s="27" t="b">
        <f t="shared" si="81"/>
        <v>0</v>
      </c>
      <c r="N527" s="80" t="str">
        <f t="shared" si="87"/>
        <v/>
      </c>
      <c r="O527" s="27" t="b">
        <f>IF(COUNTIF($G$13:G527,G527)&gt;1,TRUE,FALSE)</f>
        <v>0</v>
      </c>
      <c r="P527" s="80" t="str">
        <f t="shared" si="88"/>
        <v/>
      </c>
      <c r="Q527" s="28">
        <f t="shared" si="82"/>
        <v>44166</v>
      </c>
      <c r="R527" s="27" t="b">
        <f t="shared" si="89"/>
        <v>0</v>
      </c>
      <c r="S527" s="4"/>
      <c r="T527" s="4"/>
    </row>
    <row r="528" spans="1:20" s="30" customFormat="1" x14ac:dyDescent="0.25">
      <c r="A528" s="19">
        <v>516</v>
      </c>
      <c r="B528" s="20"/>
      <c r="C528" s="1"/>
      <c r="D528" s="79"/>
      <c r="E528" s="1"/>
      <c r="F528" s="1"/>
      <c r="G528" s="20"/>
      <c r="H528" s="160" t="str">
        <f t="shared" si="83"/>
        <v/>
      </c>
      <c r="I528" s="27" t="b">
        <f t="shared" si="84"/>
        <v>0</v>
      </c>
      <c r="J528" s="80" t="str">
        <f t="shared" si="85"/>
        <v/>
      </c>
      <c r="K528" s="27" t="b">
        <f t="shared" si="80"/>
        <v>0</v>
      </c>
      <c r="L528" s="80" t="str">
        <f t="shared" si="86"/>
        <v/>
      </c>
      <c r="M528" s="27" t="b">
        <f t="shared" si="81"/>
        <v>0</v>
      </c>
      <c r="N528" s="80" t="str">
        <f t="shared" si="87"/>
        <v/>
      </c>
      <c r="O528" s="27" t="b">
        <f>IF(COUNTIF($G$13:G528,G528)&gt;1,TRUE,FALSE)</f>
        <v>0</v>
      </c>
      <c r="P528" s="80" t="str">
        <f t="shared" si="88"/>
        <v/>
      </c>
      <c r="Q528" s="28">
        <f t="shared" si="82"/>
        <v>44166</v>
      </c>
      <c r="R528" s="27" t="b">
        <f t="shared" si="89"/>
        <v>0</v>
      </c>
      <c r="S528" s="4"/>
      <c r="T528" s="4"/>
    </row>
    <row r="529" spans="1:20" s="30" customFormat="1" x14ac:dyDescent="0.25">
      <c r="A529" s="19">
        <v>517</v>
      </c>
      <c r="B529" s="20"/>
      <c r="C529" s="1"/>
      <c r="D529" s="79"/>
      <c r="E529" s="1"/>
      <c r="F529" s="1"/>
      <c r="G529" s="20"/>
      <c r="H529" s="160" t="str">
        <f t="shared" si="83"/>
        <v/>
      </c>
      <c r="I529" s="27" t="b">
        <f t="shared" si="84"/>
        <v>0</v>
      </c>
      <c r="J529" s="80" t="str">
        <f t="shared" si="85"/>
        <v/>
      </c>
      <c r="K529" s="27" t="b">
        <f t="shared" si="80"/>
        <v>0</v>
      </c>
      <c r="L529" s="80" t="str">
        <f t="shared" si="86"/>
        <v/>
      </c>
      <c r="M529" s="27" t="b">
        <f t="shared" si="81"/>
        <v>0</v>
      </c>
      <c r="N529" s="80" t="str">
        <f t="shared" si="87"/>
        <v/>
      </c>
      <c r="O529" s="27" t="b">
        <f>IF(COUNTIF($G$13:G529,G529)&gt;1,TRUE,FALSE)</f>
        <v>0</v>
      </c>
      <c r="P529" s="80" t="str">
        <f t="shared" si="88"/>
        <v/>
      </c>
      <c r="Q529" s="28">
        <f t="shared" si="82"/>
        <v>44166</v>
      </c>
      <c r="R529" s="27" t="b">
        <f t="shared" si="89"/>
        <v>0</v>
      </c>
      <c r="S529" s="4"/>
      <c r="T529" s="4"/>
    </row>
    <row r="530" spans="1:20" s="30" customFormat="1" x14ac:dyDescent="0.25">
      <c r="A530" s="19">
        <v>518</v>
      </c>
      <c r="B530" s="20"/>
      <c r="C530" s="1"/>
      <c r="D530" s="79"/>
      <c r="E530" s="1"/>
      <c r="F530" s="1"/>
      <c r="G530" s="20"/>
      <c r="H530" s="160" t="str">
        <f t="shared" si="83"/>
        <v/>
      </c>
      <c r="I530" s="27" t="b">
        <f t="shared" si="84"/>
        <v>0</v>
      </c>
      <c r="J530" s="80" t="str">
        <f t="shared" si="85"/>
        <v/>
      </c>
      <c r="K530" s="27" t="b">
        <f t="shared" si="80"/>
        <v>0</v>
      </c>
      <c r="L530" s="80" t="str">
        <f t="shared" si="86"/>
        <v/>
      </c>
      <c r="M530" s="27" t="b">
        <f t="shared" si="81"/>
        <v>0</v>
      </c>
      <c r="N530" s="80" t="str">
        <f t="shared" si="87"/>
        <v/>
      </c>
      <c r="O530" s="27" t="b">
        <f>IF(COUNTIF($G$13:G530,G530)&gt;1,TRUE,FALSE)</f>
        <v>0</v>
      </c>
      <c r="P530" s="80" t="str">
        <f t="shared" si="88"/>
        <v/>
      </c>
      <c r="Q530" s="28">
        <f t="shared" si="82"/>
        <v>44166</v>
      </c>
      <c r="R530" s="27" t="b">
        <f t="shared" si="89"/>
        <v>0</v>
      </c>
      <c r="S530" s="4"/>
      <c r="T530" s="4"/>
    </row>
    <row r="531" spans="1:20" s="30" customFormat="1" x14ac:dyDescent="0.25">
      <c r="A531" s="19">
        <v>519</v>
      </c>
      <c r="B531" s="20"/>
      <c r="C531" s="1"/>
      <c r="D531" s="79"/>
      <c r="E531" s="1"/>
      <c r="F531" s="1"/>
      <c r="G531" s="20"/>
      <c r="H531" s="160" t="str">
        <f t="shared" si="83"/>
        <v/>
      </c>
      <c r="I531" s="27" t="b">
        <f t="shared" si="84"/>
        <v>0</v>
      </c>
      <c r="J531" s="80" t="str">
        <f t="shared" si="85"/>
        <v/>
      </c>
      <c r="K531" s="27" t="b">
        <f t="shared" si="80"/>
        <v>0</v>
      </c>
      <c r="L531" s="80" t="str">
        <f t="shared" si="86"/>
        <v/>
      </c>
      <c r="M531" s="27" t="b">
        <f t="shared" si="81"/>
        <v>0</v>
      </c>
      <c r="N531" s="80" t="str">
        <f t="shared" si="87"/>
        <v/>
      </c>
      <c r="O531" s="27" t="b">
        <f>IF(COUNTIF($G$13:G531,G531)&gt;1,TRUE,FALSE)</f>
        <v>0</v>
      </c>
      <c r="P531" s="80" t="str">
        <f t="shared" si="88"/>
        <v/>
      </c>
      <c r="Q531" s="28">
        <f t="shared" si="82"/>
        <v>44166</v>
      </c>
      <c r="R531" s="27" t="b">
        <f t="shared" si="89"/>
        <v>0</v>
      </c>
      <c r="S531" s="4"/>
      <c r="T531" s="4"/>
    </row>
    <row r="532" spans="1:20" s="30" customFormat="1" x14ac:dyDescent="0.25">
      <c r="A532" s="19">
        <v>520</v>
      </c>
      <c r="B532" s="20"/>
      <c r="C532" s="1"/>
      <c r="D532" s="79"/>
      <c r="E532" s="1"/>
      <c r="F532" s="1"/>
      <c r="G532" s="20"/>
      <c r="H532" s="160" t="str">
        <f t="shared" si="83"/>
        <v/>
      </c>
      <c r="I532" s="27" t="b">
        <f t="shared" si="84"/>
        <v>0</v>
      </c>
      <c r="J532" s="80" t="str">
        <f t="shared" si="85"/>
        <v/>
      </c>
      <c r="K532" s="27" t="b">
        <f t="shared" si="80"/>
        <v>0</v>
      </c>
      <c r="L532" s="80" t="str">
        <f t="shared" si="86"/>
        <v/>
      </c>
      <c r="M532" s="27" t="b">
        <f t="shared" si="81"/>
        <v>0</v>
      </c>
      <c r="N532" s="80" t="str">
        <f t="shared" si="87"/>
        <v/>
      </c>
      <c r="O532" s="27" t="b">
        <f>IF(COUNTIF($G$13:G532,G532)&gt;1,TRUE,FALSE)</f>
        <v>0</v>
      </c>
      <c r="P532" s="80" t="str">
        <f t="shared" si="88"/>
        <v/>
      </c>
      <c r="Q532" s="28">
        <f t="shared" si="82"/>
        <v>44166</v>
      </c>
      <c r="R532" s="27" t="b">
        <f t="shared" si="89"/>
        <v>0</v>
      </c>
      <c r="S532" s="4"/>
      <c r="T532" s="4"/>
    </row>
    <row r="533" spans="1:20" s="30" customFormat="1" x14ac:dyDescent="0.25">
      <c r="A533" s="19">
        <v>521</v>
      </c>
      <c r="B533" s="20"/>
      <c r="C533" s="1"/>
      <c r="D533" s="79"/>
      <c r="E533" s="1"/>
      <c r="F533" s="1"/>
      <c r="G533" s="20"/>
      <c r="H533" s="160" t="str">
        <f t="shared" si="83"/>
        <v/>
      </c>
      <c r="I533" s="27" t="b">
        <f t="shared" si="84"/>
        <v>0</v>
      </c>
      <c r="J533" s="80" t="str">
        <f t="shared" si="85"/>
        <v/>
      </c>
      <c r="K533" s="27" t="b">
        <f t="shared" si="80"/>
        <v>0</v>
      </c>
      <c r="L533" s="80" t="str">
        <f t="shared" si="86"/>
        <v/>
      </c>
      <c r="M533" s="27" t="b">
        <f t="shared" si="81"/>
        <v>0</v>
      </c>
      <c r="N533" s="80" t="str">
        <f t="shared" si="87"/>
        <v/>
      </c>
      <c r="O533" s="27" t="b">
        <f>IF(COUNTIF($G$13:G533,G533)&gt;1,TRUE,FALSE)</f>
        <v>0</v>
      </c>
      <c r="P533" s="80" t="str">
        <f t="shared" si="88"/>
        <v/>
      </c>
      <c r="Q533" s="28">
        <f t="shared" si="82"/>
        <v>44166</v>
      </c>
      <c r="R533" s="27" t="b">
        <f t="shared" si="89"/>
        <v>0</v>
      </c>
      <c r="S533" s="4"/>
      <c r="T533" s="4"/>
    </row>
    <row r="534" spans="1:20" s="30" customFormat="1" x14ac:dyDescent="0.25">
      <c r="A534" s="19">
        <v>522</v>
      </c>
      <c r="B534" s="20"/>
      <c r="C534" s="1"/>
      <c r="D534" s="79"/>
      <c r="E534" s="1"/>
      <c r="F534" s="1"/>
      <c r="G534" s="20"/>
      <c r="H534" s="160" t="str">
        <f t="shared" si="83"/>
        <v/>
      </c>
      <c r="I534" s="27" t="b">
        <f t="shared" si="84"/>
        <v>0</v>
      </c>
      <c r="J534" s="80" t="str">
        <f t="shared" si="85"/>
        <v/>
      </c>
      <c r="K534" s="27" t="b">
        <f t="shared" si="80"/>
        <v>0</v>
      </c>
      <c r="L534" s="80" t="str">
        <f t="shared" si="86"/>
        <v/>
      </c>
      <c r="M534" s="27" t="b">
        <f t="shared" si="81"/>
        <v>0</v>
      </c>
      <c r="N534" s="80" t="str">
        <f t="shared" si="87"/>
        <v/>
      </c>
      <c r="O534" s="27" t="b">
        <f>IF(COUNTIF($G$13:G534,G534)&gt;1,TRUE,FALSE)</f>
        <v>0</v>
      </c>
      <c r="P534" s="80" t="str">
        <f t="shared" si="88"/>
        <v/>
      </c>
      <c r="Q534" s="28">
        <f t="shared" si="82"/>
        <v>44166</v>
      </c>
      <c r="R534" s="27" t="b">
        <f t="shared" si="89"/>
        <v>0</v>
      </c>
      <c r="S534" s="4"/>
      <c r="T534" s="4"/>
    </row>
    <row r="535" spans="1:20" s="30" customFormat="1" x14ac:dyDescent="0.25">
      <c r="A535" s="19">
        <v>523</v>
      </c>
      <c r="B535" s="20"/>
      <c r="C535" s="1"/>
      <c r="D535" s="79"/>
      <c r="E535" s="1"/>
      <c r="F535" s="1"/>
      <c r="G535" s="20"/>
      <c r="H535" s="160" t="str">
        <f t="shared" si="83"/>
        <v/>
      </c>
      <c r="I535" s="27" t="b">
        <f t="shared" si="84"/>
        <v>0</v>
      </c>
      <c r="J535" s="80" t="str">
        <f t="shared" si="85"/>
        <v/>
      </c>
      <c r="K535" s="27" t="b">
        <f t="shared" si="80"/>
        <v>0</v>
      </c>
      <c r="L535" s="80" t="str">
        <f t="shared" si="86"/>
        <v/>
      </c>
      <c r="M535" s="27" t="b">
        <f t="shared" si="81"/>
        <v>0</v>
      </c>
      <c r="N535" s="80" t="str">
        <f t="shared" si="87"/>
        <v/>
      </c>
      <c r="O535" s="27" t="b">
        <f>IF(COUNTIF($G$13:G535,G535)&gt;1,TRUE,FALSE)</f>
        <v>0</v>
      </c>
      <c r="P535" s="80" t="str">
        <f t="shared" si="88"/>
        <v/>
      </c>
      <c r="Q535" s="28">
        <f t="shared" si="82"/>
        <v>44166</v>
      </c>
      <c r="R535" s="27" t="b">
        <f t="shared" si="89"/>
        <v>0</v>
      </c>
      <c r="S535" s="4"/>
      <c r="T535" s="4"/>
    </row>
    <row r="536" spans="1:20" s="30" customFormat="1" x14ac:dyDescent="0.25">
      <c r="A536" s="19">
        <v>524</v>
      </c>
      <c r="B536" s="20"/>
      <c r="C536" s="1"/>
      <c r="D536" s="79"/>
      <c r="E536" s="1"/>
      <c r="F536" s="1"/>
      <c r="G536" s="20"/>
      <c r="H536" s="160" t="str">
        <f t="shared" si="83"/>
        <v/>
      </c>
      <c r="I536" s="27" t="b">
        <f t="shared" si="84"/>
        <v>0</v>
      </c>
      <c r="J536" s="80" t="str">
        <f t="shared" si="85"/>
        <v/>
      </c>
      <c r="K536" s="27" t="b">
        <f t="shared" si="80"/>
        <v>0</v>
      </c>
      <c r="L536" s="80" t="str">
        <f t="shared" si="86"/>
        <v/>
      </c>
      <c r="M536" s="27" t="b">
        <f t="shared" si="81"/>
        <v>0</v>
      </c>
      <c r="N536" s="80" t="str">
        <f t="shared" si="87"/>
        <v/>
      </c>
      <c r="O536" s="27" t="b">
        <f>IF(COUNTIF($G$13:G536,G536)&gt;1,TRUE,FALSE)</f>
        <v>0</v>
      </c>
      <c r="P536" s="80" t="str">
        <f t="shared" si="88"/>
        <v/>
      </c>
      <c r="Q536" s="28">
        <f t="shared" si="82"/>
        <v>44166</v>
      </c>
      <c r="R536" s="27" t="b">
        <f t="shared" si="89"/>
        <v>0</v>
      </c>
      <c r="S536" s="4"/>
      <c r="T536" s="4"/>
    </row>
    <row r="537" spans="1:20" s="30" customFormat="1" x14ac:dyDescent="0.25">
      <c r="A537" s="19">
        <v>525</v>
      </c>
      <c r="B537" s="20"/>
      <c r="C537" s="1"/>
      <c r="D537" s="79"/>
      <c r="E537" s="1"/>
      <c r="F537" s="1"/>
      <c r="G537" s="20"/>
      <c r="H537" s="160" t="str">
        <f t="shared" si="83"/>
        <v/>
      </c>
      <c r="I537" s="27" t="b">
        <f t="shared" si="84"/>
        <v>0</v>
      </c>
      <c r="J537" s="80" t="str">
        <f t="shared" si="85"/>
        <v/>
      </c>
      <c r="K537" s="27" t="b">
        <f t="shared" si="80"/>
        <v>0</v>
      </c>
      <c r="L537" s="80" t="str">
        <f t="shared" si="86"/>
        <v/>
      </c>
      <c r="M537" s="27" t="b">
        <f t="shared" si="81"/>
        <v>0</v>
      </c>
      <c r="N537" s="80" t="str">
        <f t="shared" si="87"/>
        <v/>
      </c>
      <c r="O537" s="27" t="b">
        <f>IF(COUNTIF($G$13:G537,G537)&gt;1,TRUE,FALSE)</f>
        <v>0</v>
      </c>
      <c r="P537" s="80" t="str">
        <f t="shared" si="88"/>
        <v/>
      </c>
      <c r="Q537" s="28">
        <f t="shared" si="82"/>
        <v>44166</v>
      </c>
      <c r="R537" s="27" t="b">
        <f t="shared" si="89"/>
        <v>0</v>
      </c>
      <c r="S537" s="4"/>
      <c r="T537" s="4"/>
    </row>
    <row r="538" spans="1:20" s="30" customFormat="1" x14ac:dyDescent="0.25">
      <c r="A538" s="19">
        <v>526</v>
      </c>
      <c r="B538" s="20"/>
      <c r="C538" s="1"/>
      <c r="D538" s="79"/>
      <c r="E538" s="1"/>
      <c r="F538" s="1"/>
      <c r="G538" s="20"/>
      <c r="H538" s="160" t="str">
        <f t="shared" si="83"/>
        <v/>
      </c>
      <c r="I538" s="27" t="b">
        <f t="shared" si="84"/>
        <v>0</v>
      </c>
      <c r="J538" s="80" t="str">
        <f t="shared" si="85"/>
        <v/>
      </c>
      <c r="K538" s="27" t="b">
        <f t="shared" si="80"/>
        <v>0</v>
      </c>
      <c r="L538" s="80" t="str">
        <f t="shared" si="86"/>
        <v/>
      </c>
      <c r="M538" s="27" t="b">
        <f t="shared" si="81"/>
        <v>0</v>
      </c>
      <c r="N538" s="80" t="str">
        <f t="shared" si="87"/>
        <v/>
      </c>
      <c r="O538" s="27" t="b">
        <f>IF(COUNTIF($G$13:G538,G538)&gt;1,TRUE,FALSE)</f>
        <v>0</v>
      </c>
      <c r="P538" s="80" t="str">
        <f t="shared" si="88"/>
        <v/>
      </c>
      <c r="Q538" s="28">
        <f t="shared" si="82"/>
        <v>44166</v>
      </c>
      <c r="R538" s="27" t="b">
        <f t="shared" si="89"/>
        <v>0</v>
      </c>
      <c r="S538" s="4"/>
      <c r="T538" s="4"/>
    </row>
    <row r="539" spans="1:20" s="30" customFormat="1" x14ac:dyDescent="0.25">
      <c r="A539" s="19">
        <v>527</v>
      </c>
      <c r="B539" s="20"/>
      <c r="C539" s="1"/>
      <c r="D539" s="79"/>
      <c r="E539" s="1"/>
      <c r="F539" s="1"/>
      <c r="G539" s="20"/>
      <c r="H539" s="160" t="str">
        <f t="shared" si="83"/>
        <v/>
      </c>
      <c r="I539" s="27" t="b">
        <f t="shared" si="84"/>
        <v>0</v>
      </c>
      <c r="J539" s="80" t="str">
        <f t="shared" si="85"/>
        <v/>
      </c>
      <c r="K539" s="27" t="b">
        <f t="shared" si="80"/>
        <v>0</v>
      </c>
      <c r="L539" s="80" t="str">
        <f t="shared" si="86"/>
        <v/>
      </c>
      <c r="M539" s="27" t="b">
        <f t="shared" si="81"/>
        <v>0</v>
      </c>
      <c r="N539" s="80" t="str">
        <f t="shared" si="87"/>
        <v/>
      </c>
      <c r="O539" s="27" t="b">
        <f>IF(COUNTIF($G$13:G539,G539)&gt;1,TRUE,FALSE)</f>
        <v>0</v>
      </c>
      <c r="P539" s="80" t="str">
        <f t="shared" si="88"/>
        <v/>
      </c>
      <c r="Q539" s="28">
        <f t="shared" si="82"/>
        <v>44166</v>
      </c>
      <c r="R539" s="27" t="b">
        <f t="shared" si="89"/>
        <v>0</v>
      </c>
      <c r="S539" s="4"/>
      <c r="T539" s="4"/>
    </row>
    <row r="540" spans="1:20" s="30" customFormat="1" x14ac:dyDescent="0.25">
      <c r="A540" s="19">
        <v>528</v>
      </c>
      <c r="B540" s="20"/>
      <c r="C540" s="1"/>
      <c r="D540" s="79"/>
      <c r="E540" s="1"/>
      <c r="F540" s="1"/>
      <c r="G540" s="20"/>
      <c r="H540" s="160" t="str">
        <f t="shared" si="83"/>
        <v/>
      </c>
      <c r="I540" s="27" t="b">
        <f t="shared" si="84"/>
        <v>0</v>
      </c>
      <c r="J540" s="80" t="str">
        <f t="shared" si="85"/>
        <v/>
      </c>
      <c r="K540" s="27" t="b">
        <f t="shared" si="80"/>
        <v>0</v>
      </c>
      <c r="L540" s="80" t="str">
        <f t="shared" si="86"/>
        <v/>
      </c>
      <c r="M540" s="27" t="b">
        <f t="shared" si="81"/>
        <v>0</v>
      </c>
      <c r="N540" s="80" t="str">
        <f t="shared" si="87"/>
        <v/>
      </c>
      <c r="O540" s="27" t="b">
        <f>IF(COUNTIF($G$13:G540,G540)&gt;1,TRUE,FALSE)</f>
        <v>0</v>
      </c>
      <c r="P540" s="80" t="str">
        <f t="shared" si="88"/>
        <v/>
      </c>
      <c r="Q540" s="28">
        <f t="shared" si="82"/>
        <v>44166</v>
      </c>
      <c r="R540" s="27" t="b">
        <f t="shared" si="89"/>
        <v>0</v>
      </c>
      <c r="S540" s="4"/>
      <c r="T540" s="4"/>
    </row>
    <row r="541" spans="1:20" s="30" customFormat="1" x14ac:dyDescent="0.25">
      <c r="A541" s="19">
        <v>529</v>
      </c>
      <c r="B541" s="20"/>
      <c r="C541" s="1"/>
      <c r="D541" s="79"/>
      <c r="E541" s="1"/>
      <c r="F541" s="1"/>
      <c r="G541" s="20"/>
      <c r="H541" s="160" t="str">
        <f t="shared" si="83"/>
        <v/>
      </c>
      <c r="I541" s="27" t="b">
        <f t="shared" si="84"/>
        <v>0</v>
      </c>
      <c r="J541" s="80" t="str">
        <f t="shared" si="85"/>
        <v/>
      </c>
      <c r="K541" s="27" t="b">
        <f t="shared" si="80"/>
        <v>0</v>
      </c>
      <c r="L541" s="80" t="str">
        <f t="shared" si="86"/>
        <v/>
      </c>
      <c r="M541" s="27" t="b">
        <f t="shared" si="81"/>
        <v>0</v>
      </c>
      <c r="N541" s="80" t="str">
        <f t="shared" si="87"/>
        <v/>
      </c>
      <c r="O541" s="27" t="b">
        <f>IF(COUNTIF($G$13:G541,G541)&gt;1,TRUE,FALSE)</f>
        <v>0</v>
      </c>
      <c r="P541" s="80" t="str">
        <f t="shared" si="88"/>
        <v/>
      </c>
      <c r="Q541" s="28">
        <f t="shared" si="82"/>
        <v>44166</v>
      </c>
      <c r="R541" s="27" t="b">
        <f t="shared" si="89"/>
        <v>0</v>
      </c>
      <c r="S541" s="4"/>
      <c r="T541" s="4"/>
    </row>
    <row r="542" spans="1:20" s="30" customFormat="1" x14ac:dyDescent="0.25">
      <c r="A542" s="19">
        <v>530</v>
      </c>
      <c r="B542" s="20"/>
      <c r="C542" s="1"/>
      <c r="D542" s="79"/>
      <c r="E542" s="1"/>
      <c r="F542" s="1"/>
      <c r="G542" s="20"/>
      <c r="H542" s="160" t="str">
        <f t="shared" si="83"/>
        <v/>
      </c>
      <c r="I542" s="27" t="b">
        <f t="shared" si="84"/>
        <v>0</v>
      </c>
      <c r="J542" s="80" t="str">
        <f t="shared" si="85"/>
        <v/>
      </c>
      <c r="K542" s="27" t="b">
        <f t="shared" si="80"/>
        <v>0</v>
      </c>
      <c r="L542" s="80" t="str">
        <f t="shared" si="86"/>
        <v/>
      </c>
      <c r="M542" s="27" t="b">
        <f t="shared" si="81"/>
        <v>0</v>
      </c>
      <c r="N542" s="80" t="str">
        <f t="shared" si="87"/>
        <v/>
      </c>
      <c r="O542" s="27" t="b">
        <f>IF(COUNTIF($G$13:G542,G542)&gt;1,TRUE,FALSE)</f>
        <v>0</v>
      </c>
      <c r="P542" s="80" t="str">
        <f t="shared" si="88"/>
        <v/>
      </c>
      <c r="Q542" s="28">
        <f t="shared" si="82"/>
        <v>44166</v>
      </c>
      <c r="R542" s="27" t="b">
        <f t="shared" si="89"/>
        <v>0</v>
      </c>
      <c r="S542" s="4"/>
      <c r="T542" s="4"/>
    </row>
    <row r="543" spans="1:20" s="30" customFormat="1" x14ac:dyDescent="0.25">
      <c r="A543" s="19">
        <v>531</v>
      </c>
      <c r="B543" s="20"/>
      <c r="C543" s="1"/>
      <c r="D543" s="79"/>
      <c r="E543" s="1"/>
      <c r="F543" s="1"/>
      <c r="G543" s="20"/>
      <c r="H543" s="160" t="str">
        <f t="shared" si="83"/>
        <v/>
      </c>
      <c r="I543" s="27" t="b">
        <f t="shared" si="84"/>
        <v>0</v>
      </c>
      <c r="J543" s="80" t="str">
        <f t="shared" si="85"/>
        <v/>
      </c>
      <c r="K543" s="27" t="b">
        <f t="shared" si="80"/>
        <v>0</v>
      </c>
      <c r="L543" s="80" t="str">
        <f t="shared" si="86"/>
        <v/>
      </c>
      <c r="M543" s="27" t="b">
        <f t="shared" si="81"/>
        <v>0</v>
      </c>
      <c r="N543" s="80" t="str">
        <f t="shared" si="87"/>
        <v/>
      </c>
      <c r="O543" s="27" t="b">
        <f>IF(COUNTIF($G$13:G543,G543)&gt;1,TRUE,FALSE)</f>
        <v>0</v>
      </c>
      <c r="P543" s="80" t="str">
        <f t="shared" si="88"/>
        <v/>
      </c>
      <c r="Q543" s="28">
        <f t="shared" si="82"/>
        <v>44166</v>
      </c>
      <c r="R543" s="27" t="b">
        <f t="shared" si="89"/>
        <v>0</v>
      </c>
      <c r="S543" s="4"/>
      <c r="T543" s="4"/>
    </row>
    <row r="544" spans="1:20" s="30" customFormat="1" x14ac:dyDescent="0.25">
      <c r="A544" s="19">
        <v>532</v>
      </c>
      <c r="B544" s="20"/>
      <c r="C544" s="1"/>
      <c r="D544" s="79"/>
      <c r="E544" s="1"/>
      <c r="F544" s="1"/>
      <c r="G544" s="20"/>
      <c r="H544" s="160" t="str">
        <f t="shared" si="83"/>
        <v/>
      </c>
      <c r="I544" s="27" t="b">
        <f t="shared" si="84"/>
        <v>0</v>
      </c>
      <c r="J544" s="80" t="str">
        <f t="shared" si="85"/>
        <v/>
      </c>
      <c r="K544" s="27" t="b">
        <f t="shared" si="80"/>
        <v>0</v>
      </c>
      <c r="L544" s="80" t="str">
        <f t="shared" si="86"/>
        <v/>
      </c>
      <c r="M544" s="27" t="b">
        <f t="shared" si="81"/>
        <v>0</v>
      </c>
      <c r="N544" s="80" t="str">
        <f t="shared" si="87"/>
        <v/>
      </c>
      <c r="O544" s="27" t="b">
        <f>IF(COUNTIF($G$13:G544,G544)&gt;1,TRUE,FALSE)</f>
        <v>0</v>
      </c>
      <c r="P544" s="80" t="str">
        <f t="shared" si="88"/>
        <v/>
      </c>
      <c r="Q544" s="28">
        <f t="shared" si="82"/>
        <v>44166</v>
      </c>
      <c r="R544" s="27" t="b">
        <f t="shared" si="89"/>
        <v>0</v>
      </c>
      <c r="S544" s="4"/>
      <c r="T544" s="4"/>
    </row>
    <row r="545" spans="1:20" s="30" customFormat="1" x14ac:dyDescent="0.25">
      <c r="A545" s="19">
        <v>533</v>
      </c>
      <c r="B545" s="20"/>
      <c r="C545" s="1"/>
      <c r="D545" s="79"/>
      <c r="E545" s="1"/>
      <c r="F545" s="1"/>
      <c r="G545" s="20"/>
      <c r="H545" s="160" t="str">
        <f t="shared" si="83"/>
        <v/>
      </c>
      <c r="I545" s="27" t="b">
        <f t="shared" si="84"/>
        <v>0</v>
      </c>
      <c r="J545" s="80" t="str">
        <f t="shared" si="85"/>
        <v/>
      </c>
      <c r="K545" s="27" t="b">
        <f t="shared" si="80"/>
        <v>0</v>
      </c>
      <c r="L545" s="80" t="str">
        <f t="shared" si="86"/>
        <v/>
      </c>
      <c r="M545" s="27" t="b">
        <f t="shared" si="81"/>
        <v>0</v>
      </c>
      <c r="N545" s="80" t="str">
        <f t="shared" si="87"/>
        <v/>
      </c>
      <c r="O545" s="27" t="b">
        <f>IF(COUNTIF($G$13:G545,G545)&gt;1,TRUE,FALSE)</f>
        <v>0</v>
      </c>
      <c r="P545" s="80" t="str">
        <f t="shared" si="88"/>
        <v/>
      </c>
      <c r="Q545" s="28">
        <f t="shared" si="82"/>
        <v>44166</v>
      </c>
      <c r="R545" s="27" t="b">
        <f t="shared" si="89"/>
        <v>0</v>
      </c>
      <c r="S545" s="4"/>
      <c r="T545" s="4"/>
    </row>
    <row r="546" spans="1:20" s="30" customFormat="1" x14ac:dyDescent="0.25">
      <c r="A546" s="19">
        <v>534</v>
      </c>
      <c r="B546" s="20"/>
      <c r="C546" s="1"/>
      <c r="D546" s="79"/>
      <c r="E546" s="1"/>
      <c r="F546" s="1"/>
      <c r="G546" s="20"/>
      <c r="H546" s="160" t="str">
        <f t="shared" si="83"/>
        <v/>
      </c>
      <c r="I546" s="27" t="b">
        <f t="shared" si="84"/>
        <v>0</v>
      </c>
      <c r="J546" s="80" t="str">
        <f t="shared" si="85"/>
        <v/>
      </c>
      <c r="K546" s="27" t="b">
        <f t="shared" si="80"/>
        <v>0</v>
      </c>
      <c r="L546" s="80" t="str">
        <f t="shared" si="86"/>
        <v/>
      </c>
      <c r="M546" s="27" t="b">
        <f t="shared" si="81"/>
        <v>0</v>
      </c>
      <c r="N546" s="80" t="str">
        <f t="shared" si="87"/>
        <v/>
      </c>
      <c r="O546" s="27" t="b">
        <f>IF(COUNTIF($G$13:G546,G546)&gt;1,TRUE,FALSE)</f>
        <v>0</v>
      </c>
      <c r="P546" s="80" t="str">
        <f t="shared" si="88"/>
        <v/>
      </c>
      <c r="Q546" s="28">
        <f t="shared" si="82"/>
        <v>44166</v>
      </c>
      <c r="R546" s="27" t="b">
        <f t="shared" si="89"/>
        <v>0</v>
      </c>
      <c r="S546" s="4"/>
      <c r="T546" s="4"/>
    </row>
    <row r="547" spans="1:20" s="30" customFormat="1" x14ac:dyDescent="0.25">
      <c r="A547" s="19">
        <v>535</v>
      </c>
      <c r="B547" s="20"/>
      <c r="C547" s="1"/>
      <c r="D547" s="79"/>
      <c r="E547" s="1"/>
      <c r="F547" s="1"/>
      <c r="G547" s="20"/>
      <c r="H547" s="160" t="str">
        <f t="shared" si="83"/>
        <v/>
      </c>
      <c r="I547" s="27" t="b">
        <f t="shared" si="84"/>
        <v>0</v>
      </c>
      <c r="J547" s="80" t="str">
        <f t="shared" si="85"/>
        <v/>
      </c>
      <c r="K547" s="27" t="b">
        <f t="shared" si="80"/>
        <v>0</v>
      </c>
      <c r="L547" s="80" t="str">
        <f t="shared" si="86"/>
        <v/>
      </c>
      <c r="M547" s="27" t="b">
        <f t="shared" si="81"/>
        <v>0</v>
      </c>
      <c r="N547" s="80" t="str">
        <f t="shared" si="87"/>
        <v/>
      </c>
      <c r="O547" s="27" t="b">
        <f>IF(COUNTIF($G$13:G547,G547)&gt;1,TRUE,FALSE)</f>
        <v>0</v>
      </c>
      <c r="P547" s="80" t="str">
        <f t="shared" si="88"/>
        <v/>
      </c>
      <c r="Q547" s="28">
        <f t="shared" si="82"/>
        <v>44166</v>
      </c>
      <c r="R547" s="27" t="b">
        <f t="shared" si="89"/>
        <v>0</v>
      </c>
      <c r="S547" s="4"/>
      <c r="T547" s="4"/>
    </row>
    <row r="548" spans="1:20" s="30" customFormat="1" x14ac:dyDescent="0.25">
      <c r="A548" s="19">
        <v>536</v>
      </c>
      <c r="B548" s="20"/>
      <c r="C548" s="1"/>
      <c r="D548" s="79"/>
      <c r="E548" s="1"/>
      <c r="F548" s="1"/>
      <c r="G548" s="20"/>
      <c r="H548" s="160" t="str">
        <f t="shared" si="83"/>
        <v/>
      </c>
      <c r="I548" s="27" t="b">
        <f t="shared" si="84"/>
        <v>0</v>
      </c>
      <c r="J548" s="80" t="str">
        <f t="shared" si="85"/>
        <v/>
      </c>
      <c r="K548" s="27" t="b">
        <f t="shared" si="80"/>
        <v>0</v>
      </c>
      <c r="L548" s="80" t="str">
        <f t="shared" si="86"/>
        <v/>
      </c>
      <c r="M548" s="27" t="b">
        <f t="shared" si="81"/>
        <v>0</v>
      </c>
      <c r="N548" s="80" t="str">
        <f t="shared" si="87"/>
        <v/>
      </c>
      <c r="O548" s="27" t="b">
        <f>IF(COUNTIF($G$13:G548,G548)&gt;1,TRUE,FALSE)</f>
        <v>0</v>
      </c>
      <c r="P548" s="80" t="str">
        <f t="shared" si="88"/>
        <v/>
      </c>
      <c r="Q548" s="28">
        <f t="shared" si="82"/>
        <v>44166</v>
      </c>
      <c r="R548" s="27" t="b">
        <f t="shared" si="89"/>
        <v>0</v>
      </c>
      <c r="S548" s="4"/>
      <c r="T548" s="4"/>
    </row>
    <row r="549" spans="1:20" s="30" customFormat="1" x14ac:dyDescent="0.25">
      <c r="A549" s="19">
        <v>537</v>
      </c>
      <c r="B549" s="20"/>
      <c r="C549" s="1"/>
      <c r="D549" s="79"/>
      <c r="E549" s="1"/>
      <c r="F549" s="1"/>
      <c r="G549" s="20"/>
      <c r="H549" s="160" t="str">
        <f t="shared" si="83"/>
        <v/>
      </c>
      <c r="I549" s="27" t="b">
        <f t="shared" si="84"/>
        <v>0</v>
      </c>
      <c r="J549" s="80" t="str">
        <f t="shared" si="85"/>
        <v/>
      </c>
      <c r="K549" s="27" t="b">
        <f t="shared" si="80"/>
        <v>0</v>
      </c>
      <c r="L549" s="80" t="str">
        <f t="shared" si="86"/>
        <v/>
      </c>
      <c r="M549" s="27" t="b">
        <f t="shared" si="81"/>
        <v>0</v>
      </c>
      <c r="N549" s="80" t="str">
        <f t="shared" si="87"/>
        <v/>
      </c>
      <c r="O549" s="27" t="b">
        <f>IF(COUNTIF($G$13:G549,G549)&gt;1,TRUE,FALSE)</f>
        <v>0</v>
      </c>
      <c r="P549" s="80" t="str">
        <f t="shared" si="88"/>
        <v/>
      </c>
      <c r="Q549" s="28">
        <f t="shared" si="82"/>
        <v>44166</v>
      </c>
      <c r="R549" s="27" t="b">
        <f t="shared" si="89"/>
        <v>0</v>
      </c>
      <c r="S549" s="4"/>
      <c r="T549" s="4"/>
    </row>
    <row r="550" spans="1:20" s="30" customFormat="1" x14ac:dyDescent="0.25">
      <c r="A550" s="19">
        <v>538</v>
      </c>
      <c r="B550" s="20"/>
      <c r="C550" s="1"/>
      <c r="D550" s="79"/>
      <c r="E550" s="1"/>
      <c r="F550" s="1"/>
      <c r="G550" s="20"/>
      <c r="H550" s="160" t="str">
        <f t="shared" si="83"/>
        <v/>
      </c>
      <c r="I550" s="27" t="b">
        <f t="shared" si="84"/>
        <v>0</v>
      </c>
      <c r="J550" s="80" t="str">
        <f t="shared" si="85"/>
        <v/>
      </c>
      <c r="K550" s="27" t="b">
        <f t="shared" si="80"/>
        <v>0</v>
      </c>
      <c r="L550" s="80" t="str">
        <f t="shared" si="86"/>
        <v/>
      </c>
      <c r="M550" s="27" t="b">
        <f t="shared" si="81"/>
        <v>0</v>
      </c>
      <c r="N550" s="80" t="str">
        <f t="shared" si="87"/>
        <v/>
      </c>
      <c r="O550" s="27" t="b">
        <f>IF(COUNTIF($G$13:G550,G550)&gt;1,TRUE,FALSE)</f>
        <v>0</v>
      </c>
      <c r="P550" s="80" t="str">
        <f t="shared" si="88"/>
        <v/>
      </c>
      <c r="Q550" s="28">
        <f t="shared" si="82"/>
        <v>44166</v>
      </c>
      <c r="R550" s="27" t="b">
        <f t="shared" si="89"/>
        <v>0</v>
      </c>
      <c r="S550" s="4"/>
      <c r="T550" s="4"/>
    </row>
    <row r="551" spans="1:20" s="30" customFormat="1" x14ac:dyDescent="0.25">
      <c r="A551" s="19">
        <v>539</v>
      </c>
      <c r="B551" s="20"/>
      <c r="C551" s="1"/>
      <c r="D551" s="79"/>
      <c r="E551" s="1"/>
      <c r="F551" s="1"/>
      <c r="G551" s="20"/>
      <c r="H551" s="160" t="str">
        <f t="shared" si="83"/>
        <v/>
      </c>
      <c r="I551" s="27" t="b">
        <f t="shared" si="84"/>
        <v>0</v>
      </c>
      <c r="J551" s="80" t="str">
        <f t="shared" si="85"/>
        <v/>
      </c>
      <c r="K551" s="27" t="b">
        <f t="shared" si="80"/>
        <v>0</v>
      </c>
      <c r="L551" s="80" t="str">
        <f t="shared" si="86"/>
        <v/>
      </c>
      <c r="M551" s="27" t="b">
        <f t="shared" si="81"/>
        <v>0</v>
      </c>
      <c r="N551" s="80" t="str">
        <f t="shared" si="87"/>
        <v/>
      </c>
      <c r="O551" s="27" t="b">
        <f>IF(COUNTIF($G$13:G551,G551)&gt;1,TRUE,FALSE)</f>
        <v>0</v>
      </c>
      <c r="P551" s="80" t="str">
        <f t="shared" si="88"/>
        <v/>
      </c>
      <c r="Q551" s="28">
        <f t="shared" si="82"/>
        <v>44166</v>
      </c>
      <c r="R551" s="27" t="b">
        <f t="shared" si="89"/>
        <v>0</v>
      </c>
      <c r="S551" s="4"/>
      <c r="T551" s="4"/>
    </row>
    <row r="552" spans="1:20" s="30" customFormat="1" x14ac:dyDescent="0.25">
      <c r="A552" s="19">
        <v>540</v>
      </c>
      <c r="B552" s="20"/>
      <c r="C552" s="1"/>
      <c r="D552" s="79"/>
      <c r="E552" s="1"/>
      <c r="F552" s="1"/>
      <c r="G552" s="20"/>
      <c r="H552" s="160" t="str">
        <f t="shared" si="83"/>
        <v/>
      </c>
      <c r="I552" s="27" t="b">
        <f t="shared" si="84"/>
        <v>0</v>
      </c>
      <c r="J552" s="80" t="str">
        <f t="shared" si="85"/>
        <v/>
      </c>
      <c r="K552" s="27" t="b">
        <f t="shared" si="80"/>
        <v>0</v>
      </c>
      <c r="L552" s="80" t="str">
        <f t="shared" si="86"/>
        <v/>
      </c>
      <c r="M552" s="27" t="b">
        <f t="shared" si="81"/>
        <v>0</v>
      </c>
      <c r="N552" s="80" t="str">
        <f t="shared" si="87"/>
        <v/>
      </c>
      <c r="O552" s="27" t="b">
        <f>IF(COUNTIF($G$13:G552,G552)&gt;1,TRUE,FALSE)</f>
        <v>0</v>
      </c>
      <c r="P552" s="80" t="str">
        <f t="shared" si="88"/>
        <v/>
      </c>
      <c r="Q552" s="28">
        <f t="shared" si="82"/>
        <v>44166</v>
      </c>
      <c r="R552" s="27" t="b">
        <f t="shared" si="89"/>
        <v>0</v>
      </c>
      <c r="S552" s="4"/>
      <c r="T552" s="4"/>
    </row>
    <row r="553" spans="1:20" s="30" customFormat="1" x14ac:dyDescent="0.25">
      <c r="A553" s="19">
        <v>541</v>
      </c>
      <c r="B553" s="20"/>
      <c r="C553" s="1"/>
      <c r="D553" s="79"/>
      <c r="E553" s="1"/>
      <c r="F553" s="1"/>
      <c r="G553" s="20"/>
      <c r="H553" s="160" t="str">
        <f t="shared" si="83"/>
        <v/>
      </c>
      <c r="I553" s="27" t="b">
        <f t="shared" si="84"/>
        <v>0</v>
      </c>
      <c r="J553" s="80" t="str">
        <f t="shared" si="85"/>
        <v/>
      </c>
      <c r="K553" s="27" t="b">
        <f t="shared" si="80"/>
        <v>0</v>
      </c>
      <c r="L553" s="80" t="str">
        <f t="shared" si="86"/>
        <v/>
      </c>
      <c r="M553" s="27" t="b">
        <f t="shared" si="81"/>
        <v>0</v>
      </c>
      <c r="N553" s="80" t="str">
        <f t="shared" si="87"/>
        <v/>
      </c>
      <c r="O553" s="27" t="b">
        <f>IF(COUNTIF($G$13:G553,G553)&gt;1,TRUE,FALSE)</f>
        <v>0</v>
      </c>
      <c r="P553" s="80" t="str">
        <f t="shared" si="88"/>
        <v/>
      </c>
      <c r="Q553" s="28">
        <f t="shared" si="82"/>
        <v>44166</v>
      </c>
      <c r="R553" s="27" t="b">
        <f t="shared" si="89"/>
        <v>0</v>
      </c>
      <c r="S553" s="4"/>
      <c r="T553" s="4"/>
    </row>
    <row r="554" spans="1:20" s="30" customFormat="1" x14ac:dyDescent="0.25">
      <c r="A554" s="19">
        <v>542</v>
      </c>
      <c r="B554" s="20"/>
      <c r="C554" s="1"/>
      <c r="D554" s="79"/>
      <c r="E554" s="1"/>
      <c r="F554" s="1"/>
      <c r="G554" s="20"/>
      <c r="H554" s="160" t="str">
        <f t="shared" si="83"/>
        <v/>
      </c>
      <c r="I554" s="27" t="b">
        <f t="shared" si="84"/>
        <v>0</v>
      </c>
      <c r="J554" s="80" t="str">
        <f t="shared" si="85"/>
        <v/>
      </c>
      <c r="K554" s="27" t="b">
        <f t="shared" si="80"/>
        <v>0</v>
      </c>
      <c r="L554" s="80" t="str">
        <f t="shared" si="86"/>
        <v/>
      </c>
      <c r="M554" s="27" t="b">
        <f t="shared" si="81"/>
        <v>0</v>
      </c>
      <c r="N554" s="80" t="str">
        <f t="shared" si="87"/>
        <v/>
      </c>
      <c r="O554" s="27" t="b">
        <f>IF(COUNTIF($G$13:G554,G554)&gt;1,TRUE,FALSE)</f>
        <v>0</v>
      </c>
      <c r="P554" s="80" t="str">
        <f t="shared" si="88"/>
        <v/>
      </c>
      <c r="Q554" s="28">
        <f t="shared" si="82"/>
        <v>44166</v>
      </c>
      <c r="R554" s="27" t="b">
        <f t="shared" si="89"/>
        <v>0</v>
      </c>
      <c r="S554" s="4"/>
      <c r="T554" s="4"/>
    </row>
    <row r="555" spans="1:20" s="30" customFormat="1" x14ac:dyDescent="0.25">
      <c r="A555" s="19">
        <v>543</v>
      </c>
      <c r="B555" s="20"/>
      <c r="C555" s="1"/>
      <c r="D555" s="79"/>
      <c r="E555" s="1"/>
      <c r="F555" s="1"/>
      <c r="G555" s="20"/>
      <c r="H555" s="160" t="str">
        <f t="shared" si="83"/>
        <v/>
      </c>
      <c r="I555" s="27" t="b">
        <f t="shared" si="84"/>
        <v>0</v>
      </c>
      <c r="J555" s="80" t="str">
        <f t="shared" si="85"/>
        <v/>
      </c>
      <c r="K555" s="27" t="b">
        <f t="shared" si="80"/>
        <v>0</v>
      </c>
      <c r="L555" s="80" t="str">
        <f t="shared" si="86"/>
        <v/>
      </c>
      <c r="M555" s="27" t="b">
        <f t="shared" si="81"/>
        <v>0</v>
      </c>
      <c r="N555" s="80" t="str">
        <f t="shared" si="87"/>
        <v/>
      </c>
      <c r="O555" s="27" t="b">
        <f>IF(COUNTIF($G$13:G555,G555)&gt;1,TRUE,FALSE)</f>
        <v>0</v>
      </c>
      <c r="P555" s="80" t="str">
        <f t="shared" si="88"/>
        <v/>
      </c>
      <c r="Q555" s="28">
        <f t="shared" si="82"/>
        <v>44166</v>
      </c>
      <c r="R555" s="27" t="b">
        <f t="shared" si="89"/>
        <v>0</v>
      </c>
      <c r="S555" s="4"/>
      <c r="T555" s="4"/>
    </row>
    <row r="556" spans="1:20" s="30" customFormat="1" x14ac:dyDescent="0.25">
      <c r="A556" s="19">
        <v>544</v>
      </c>
      <c r="B556" s="20"/>
      <c r="C556" s="1"/>
      <c r="D556" s="79"/>
      <c r="E556" s="1"/>
      <c r="F556" s="1"/>
      <c r="G556" s="20"/>
      <c r="H556" s="160" t="str">
        <f t="shared" si="83"/>
        <v/>
      </c>
      <c r="I556" s="27" t="b">
        <f t="shared" si="84"/>
        <v>0</v>
      </c>
      <c r="J556" s="80" t="str">
        <f t="shared" si="85"/>
        <v/>
      </c>
      <c r="K556" s="27" t="b">
        <f t="shared" si="80"/>
        <v>0</v>
      </c>
      <c r="L556" s="80" t="str">
        <f t="shared" si="86"/>
        <v/>
      </c>
      <c r="M556" s="27" t="b">
        <f t="shared" si="81"/>
        <v>0</v>
      </c>
      <c r="N556" s="80" t="str">
        <f t="shared" si="87"/>
        <v/>
      </c>
      <c r="O556" s="27" t="b">
        <f>IF(COUNTIF($G$13:G556,G556)&gt;1,TRUE,FALSE)</f>
        <v>0</v>
      </c>
      <c r="P556" s="80" t="str">
        <f t="shared" si="88"/>
        <v/>
      </c>
      <c r="Q556" s="28">
        <f t="shared" si="82"/>
        <v>44166</v>
      </c>
      <c r="R556" s="27" t="b">
        <f t="shared" si="89"/>
        <v>0</v>
      </c>
      <c r="S556" s="4"/>
      <c r="T556" s="4"/>
    </row>
    <row r="557" spans="1:20" s="30" customFormat="1" x14ac:dyDescent="0.25">
      <c r="A557" s="19">
        <v>545</v>
      </c>
      <c r="B557" s="20"/>
      <c r="C557" s="1"/>
      <c r="D557" s="79"/>
      <c r="E557" s="1"/>
      <c r="F557" s="1"/>
      <c r="G557" s="20"/>
      <c r="H557" s="160" t="str">
        <f t="shared" si="83"/>
        <v/>
      </c>
      <c r="I557" s="27" t="b">
        <f t="shared" si="84"/>
        <v>0</v>
      </c>
      <c r="J557" s="80" t="str">
        <f t="shared" si="85"/>
        <v/>
      </c>
      <c r="K557" s="27" t="b">
        <f t="shared" si="80"/>
        <v>0</v>
      </c>
      <c r="L557" s="80" t="str">
        <f t="shared" si="86"/>
        <v/>
      </c>
      <c r="M557" s="27" t="b">
        <f t="shared" si="81"/>
        <v>0</v>
      </c>
      <c r="N557" s="80" t="str">
        <f t="shared" si="87"/>
        <v/>
      </c>
      <c r="O557" s="27" t="b">
        <f>IF(COUNTIF($G$13:G557,G557)&gt;1,TRUE,FALSE)</f>
        <v>0</v>
      </c>
      <c r="P557" s="80" t="str">
        <f t="shared" si="88"/>
        <v/>
      </c>
      <c r="Q557" s="28">
        <f t="shared" si="82"/>
        <v>44166</v>
      </c>
      <c r="R557" s="27" t="b">
        <f t="shared" si="89"/>
        <v>0</v>
      </c>
      <c r="S557" s="4"/>
      <c r="T557" s="4"/>
    </row>
    <row r="558" spans="1:20" s="30" customFormat="1" x14ac:dyDescent="0.25">
      <c r="A558" s="19">
        <v>546</v>
      </c>
      <c r="B558" s="20"/>
      <c r="C558" s="1"/>
      <c r="D558" s="79"/>
      <c r="E558" s="1"/>
      <c r="F558" s="1"/>
      <c r="G558" s="20"/>
      <c r="H558" s="160" t="str">
        <f t="shared" si="83"/>
        <v/>
      </c>
      <c r="I558" s="27" t="b">
        <f t="shared" si="84"/>
        <v>0</v>
      </c>
      <c r="J558" s="80" t="str">
        <f t="shared" si="85"/>
        <v/>
      </c>
      <c r="K558" s="27" t="b">
        <f t="shared" si="80"/>
        <v>0</v>
      </c>
      <c r="L558" s="80" t="str">
        <f t="shared" si="86"/>
        <v/>
      </c>
      <c r="M558" s="27" t="b">
        <f t="shared" si="81"/>
        <v>0</v>
      </c>
      <c r="N558" s="80" t="str">
        <f t="shared" si="87"/>
        <v/>
      </c>
      <c r="O558" s="27" t="b">
        <f>IF(COUNTIF($G$13:G558,G558)&gt;1,TRUE,FALSE)</f>
        <v>0</v>
      </c>
      <c r="P558" s="80" t="str">
        <f t="shared" si="88"/>
        <v/>
      </c>
      <c r="Q558" s="28">
        <f t="shared" si="82"/>
        <v>44166</v>
      </c>
      <c r="R558" s="27" t="b">
        <f t="shared" si="89"/>
        <v>0</v>
      </c>
      <c r="S558" s="4"/>
      <c r="T558" s="4"/>
    </row>
    <row r="559" spans="1:20" s="30" customFormat="1" x14ac:dyDescent="0.25">
      <c r="A559" s="19">
        <v>547</v>
      </c>
      <c r="B559" s="20"/>
      <c r="C559" s="1"/>
      <c r="D559" s="79"/>
      <c r="E559" s="1"/>
      <c r="F559" s="1"/>
      <c r="G559" s="20"/>
      <c r="H559" s="160" t="str">
        <f t="shared" si="83"/>
        <v/>
      </c>
      <c r="I559" s="27" t="b">
        <f t="shared" si="84"/>
        <v>0</v>
      </c>
      <c r="J559" s="80" t="str">
        <f t="shared" si="85"/>
        <v/>
      </c>
      <c r="K559" s="27" t="b">
        <f t="shared" si="80"/>
        <v>0</v>
      </c>
      <c r="L559" s="80" t="str">
        <f t="shared" si="86"/>
        <v/>
      </c>
      <c r="M559" s="27" t="b">
        <f t="shared" si="81"/>
        <v>0</v>
      </c>
      <c r="N559" s="80" t="str">
        <f t="shared" si="87"/>
        <v/>
      </c>
      <c r="O559" s="27" t="b">
        <f>IF(COUNTIF($G$13:G559,G559)&gt;1,TRUE,FALSE)</f>
        <v>0</v>
      </c>
      <c r="P559" s="80" t="str">
        <f t="shared" si="88"/>
        <v/>
      </c>
      <c r="Q559" s="28">
        <f t="shared" si="82"/>
        <v>44166</v>
      </c>
      <c r="R559" s="27" t="b">
        <f t="shared" si="89"/>
        <v>0</v>
      </c>
      <c r="S559" s="4"/>
      <c r="T559" s="4"/>
    </row>
    <row r="560" spans="1:20" s="30" customFormat="1" x14ac:dyDescent="0.25">
      <c r="A560" s="19">
        <v>548</v>
      </c>
      <c r="B560" s="20"/>
      <c r="C560" s="1"/>
      <c r="D560" s="79"/>
      <c r="E560" s="1"/>
      <c r="F560" s="1"/>
      <c r="G560" s="20"/>
      <c r="H560" s="160" t="str">
        <f t="shared" si="83"/>
        <v/>
      </c>
      <c r="I560" s="27" t="b">
        <f t="shared" si="84"/>
        <v>0</v>
      </c>
      <c r="J560" s="80" t="str">
        <f t="shared" si="85"/>
        <v/>
      </c>
      <c r="K560" s="27" t="b">
        <f t="shared" si="80"/>
        <v>0</v>
      </c>
      <c r="L560" s="80" t="str">
        <f t="shared" si="86"/>
        <v/>
      </c>
      <c r="M560" s="27" t="b">
        <f t="shared" si="81"/>
        <v>0</v>
      </c>
      <c r="N560" s="80" t="str">
        <f t="shared" si="87"/>
        <v/>
      </c>
      <c r="O560" s="27" t="b">
        <f>IF(COUNTIF($G$13:G560,G560)&gt;1,TRUE,FALSE)</f>
        <v>0</v>
      </c>
      <c r="P560" s="80" t="str">
        <f t="shared" si="88"/>
        <v/>
      </c>
      <c r="Q560" s="28">
        <f t="shared" si="82"/>
        <v>44166</v>
      </c>
      <c r="R560" s="27" t="b">
        <f t="shared" si="89"/>
        <v>0</v>
      </c>
      <c r="S560" s="4"/>
      <c r="T560" s="4"/>
    </row>
    <row r="561" spans="1:20" s="30" customFormat="1" x14ac:dyDescent="0.25">
      <c r="A561" s="19">
        <v>549</v>
      </c>
      <c r="B561" s="20"/>
      <c r="C561" s="1"/>
      <c r="D561" s="79"/>
      <c r="E561" s="1"/>
      <c r="F561" s="1"/>
      <c r="G561" s="20"/>
      <c r="H561" s="160" t="str">
        <f t="shared" si="83"/>
        <v/>
      </c>
      <c r="I561" s="27" t="b">
        <f t="shared" si="84"/>
        <v>0</v>
      </c>
      <c r="J561" s="80" t="str">
        <f t="shared" si="85"/>
        <v/>
      </c>
      <c r="K561" s="27" t="b">
        <f t="shared" si="80"/>
        <v>0</v>
      </c>
      <c r="L561" s="80" t="str">
        <f t="shared" si="86"/>
        <v/>
      </c>
      <c r="M561" s="27" t="b">
        <f t="shared" si="81"/>
        <v>0</v>
      </c>
      <c r="N561" s="80" t="str">
        <f t="shared" si="87"/>
        <v/>
      </c>
      <c r="O561" s="27" t="b">
        <f>IF(COUNTIF($G$13:G561,G561)&gt;1,TRUE,FALSE)</f>
        <v>0</v>
      </c>
      <c r="P561" s="80" t="str">
        <f t="shared" si="88"/>
        <v/>
      </c>
      <c r="Q561" s="28">
        <f t="shared" si="82"/>
        <v>44166</v>
      </c>
      <c r="R561" s="27" t="b">
        <f t="shared" si="89"/>
        <v>0</v>
      </c>
      <c r="S561" s="4"/>
      <c r="T561" s="4"/>
    </row>
    <row r="562" spans="1:20" s="30" customFormat="1" x14ac:dyDescent="0.25">
      <c r="A562" s="19">
        <v>550</v>
      </c>
      <c r="B562" s="20"/>
      <c r="C562" s="1"/>
      <c r="D562" s="79"/>
      <c r="E562" s="1"/>
      <c r="F562" s="1"/>
      <c r="G562" s="20"/>
      <c r="H562" s="160" t="str">
        <f t="shared" si="83"/>
        <v/>
      </c>
      <c r="I562" s="27" t="b">
        <f t="shared" si="84"/>
        <v>0</v>
      </c>
      <c r="J562" s="80" t="str">
        <f t="shared" si="85"/>
        <v/>
      </c>
      <c r="K562" s="27" t="b">
        <f t="shared" si="80"/>
        <v>0</v>
      </c>
      <c r="L562" s="80" t="str">
        <f t="shared" si="86"/>
        <v/>
      </c>
      <c r="M562" s="27" t="b">
        <f t="shared" si="81"/>
        <v>0</v>
      </c>
      <c r="N562" s="80" t="str">
        <f t="shared" si="87"/>
        <v/>
      </c>
      <c r="O562" s="27" t="b">
        <f>IF(COUNTIF($G$13:G562,G562)&gt;1,TRUE,FALSE)</f>
        <v>0</v>
      </c>
      <c r="P562" s="80" t="str">
        <f t="shared" si="88"/>
        <v/>
      </c>
      <c r="Q562" s="28">
        <f t="shared" si="82"/>
        <v>44166</v>
      </c>
      <c r="R562" s="27" t="b">
        <f t="shared" si="89"/>
        <v>0</v>
      </c>
      <c r="S562" s="4"/>
      <c r="T562" s="4"/>
    </row>
    <row r="563" spans="1:20" s="30" customFormat="1" x14ac:dyDescent="0.25">
      <c r="A563" s="19">
        <v>551</v>
      </c>
      <c r="B563" s="20"/>
      <c r="C563" s="1"/>
      <c r="D563" s="79"/>
      <c r="E563" s="1"/>
      <c r="F563" s="1"/>
      <c r="G563" s="20"/>
      <c r="H563" s="160" t="str">
        <f t="shared" si="83"/>
        <v/>
      </c>
      <c r="I563" s="27" t="b">
        <f t="shared" si="84"/>
        <v>0</v>
      </c>
      <c r="J563" s="80" t="str">
        <f t="shared" si="85"/>
        <v/>
      </c>
      <c r="K563" s="27" t="b">
        <f t="shared" si="80"/>
        <v>0</v>
      </c>
      <c r="L563" s="80" t="str">
        <f t="shared" si="86"/>
        <v/>
      </c>
      <c r="M563" s="27" t="b">
        <f t="shared" si="81"/>
        <v>0</v>
      </c>
      <c r="N563" s="80" t="str">
        <f t="shared" si="87"/>
        <v/>
      </c>
      <c r="O563" s="27" t="b">
        <f>IF(COUNTIF($G$13:G563,G563)&gt;1,TRUE,FALSE)</f>
        <v>0</v>
      </c>
      <c r="P563" s="80" t="str">
        <f t="shared" si="88"/>
        <v/>
      </c>
      <c r="Q563" s="28">
        <f t="shared" si="82"/>
        <v>44166</v>
      </c>
      <c r="R563" s="27" t="b">
        <f t="shared" si="89"/>
        <v>0</v>
      </c>
      <c r="S563" s="4"/>
      <c r="T563" s="4"/>
    </row>
    <row r="564" spans="1:20" s="30" customFormat="1" x14ac:dyDescent="0.25">
      <c r="A564" s="19">
        <v>552</v>
      </c>
      <c r="B564" s="20"/>
      <c r="C564" s="1"/>
      <c r="D564" s="79"/>
      <c r="E564" s="1"/>
      <c r="F564" s="1"/>
      <c r="G564" s="20"/>
      <c r="H564" s="160" t="str">
        <f t="shared" si="83"/>
        <v/>
      </c>
      <c r="I564" s="27" t="b">
        <f t="shared" si="84"/>
        <v>0</v>
      </c>
      <c r="J564" s="80" t="str">
        <f t="shared" si="85"/>
        <v/>
      </c>
      <c r="K564" s="27" t="b">
        <f t="shared" si="80"/>
        <v>0</v>
      </c>
      <c r="L564" s="80" t="str">
        <f t="shared" si="86"/>
        <v/>
      </c>
      <c r="M564" s="27" t="b">
        <f t="shared" si="81"/>
        <v>0</v>
      </c>
      <c r="N564" s="80" t="str">
        <f t="shared" si="87"/>
        <v/>
      </c>
      <c r="O564" s="27" t="b">
        <f>IF(COUNTIF($G$13:G564,G564)&gt;1,TRUE,FALSE)</f>
        <v>0</v>
      </c>
      <c r="P564" s="80" t="str">
        <f t="shared" si="88"/>
        <v/>
      </c>
      <c r="Q564" s="28">
        <f t="shared" si="82"/>
        <v>44166</v>
      </c>
      <c r="R564" s="27" t="b">
        <f t="shared" si="89"/>
        <v>0</v>
      </c>
      <c r="S564" s="4"/>
      <c r="T564" s="4"/>
    </row>
    <row r="565" spans="1:20" s="30" customFormat="1" x14ac:dyDescent="0.25">
      <c r="A565" s="19">
        <v>553</v>
      </c>
      <c r="B565" s="20"/>
      <c r="C565" s="1"/>
      <c r="D565" s="79"/>
      <c r="E565" s="1"/>
      <c r="F565" s="1"/>
      <c r="G565" s="20"/>
      <c r="H565" s="160" t="str">
        <f t="shared" si="83"/>
        <v/>
      </c>
      <c r="I565" s="27" t="b">
        <f t="shared" si="84"/>
        <v>0</v>
      </c>
      <c r="J565" s="80" t="str">
        <f t="shared" si="85"/>
        <v/>
      </c>
      <c r="K565" s="27" t="b">
        <f t="shared" si="80"/>
        <v>0</v>
      </c>
      <c r="L565" s="80" t="str">
        <f t="shared" si="86"/>
        <v/>
      </c>
      <c r="M565" s="27" t="b">
        <f t="shared" si="81"/>
        <v>0</v>
      </c>
      <c r="N565" s="80" t="str">
        <f t="shared" si="87"/>
        <v/>
      </c>
      <c r="O565" s="27" t="b">
        <f>IF(COUNTIF($G$13:G565,G565)&gt;1,TRUE,FALSE)</f>
        <v>0</v>
      </c>
      <c r="P565" s="80" t="str">
        <f t="shared" si="88"/>
        <v/>
      </c>
      <c r="Q565" s="28">
        <f t="shared" si="82"/>
        <v>44166</v>
      </c>
      <c r="R565" s="27" t="b">
        <f t="shared" si="89"/>
        <v>0</v>
      </c>
      <c r="S565" s="4"/>
      <c r="T565" s="4"/>
    </row>
    <row r="566" spans="1:20" s="30" customFormat="1" x14ac:dyDescent="0.25">
      <c r="A566" s="19">
        <v>554</v>
      </c>
      <c r="B566" s="20"/>
      <c r="C566" s="1"/>
      <c r="D566" s="79"/>
      <c r="E566" s="1"/>
      <c r="F566" s="1"/>
      <c r="G566" s="20"/>
      <c r="H566" s="160" t="str">
        <f t="shared" si="83"/>
        <v/>
      </c>
      <c r="I566" s="27" t="b">
        <f t="shared" si="84"/>
        <v>0</v>
      </c>
      <c r="J566" s="80" t="str">
        <f t="shared" si="85"/>
        <v/>
      </c>
      <c r="K566" s="27" t="b">
        <f t="shared" si="80"/>
        <v>0</v>
      </c>
      <c r="L566" s="80" t="str">
        <f t="shared" si="86"/>
        <v/>
      </c>
      <c r="M566" s="27" t="b">
        <f t="shared" si="81"/>
        <v>0</v>
      </c>
      <c r="N566" s="80" t="str">
        <f t="shared" si="87"/>
        <v/>
      </c>
      <c r="O566" s="27" t="b">
        <f>IF(COUNTIF($G$13:G566,G566)&gt;1,TRUE,FALSE)</f>
        <v>0</v>
      </c>
      <c r="P566" s="80" t="str">
        <f t="shared" si="88"/>
        <v/>
      </c>
      <c r="Q566" s="28">
        <f t="shared" si="82"/>
        <v>44166</v>
      </c>
      <c r="R566" s="27" t="b">
        <f t="shared" si="89"/>
        <v>0</v>
      </c>
      <c r="S566" s="4"/>
      <c r="T566" s="4"/>
    </row>
    <row r="567" spans="1:20" s="30" customFormat="1" x14ac:dyDescent="0.25">
      <c r="A567" s="19">
        <v>555</v>
      </c>
      <c r="B567" s="20"/>
      <c r="C567" s="1"/>
      <c r="D567" s="79"/>
      <c r="E567" s="1"/>
      <c r="F567" s="1"/>
      <c r="G567" s="20"/>
      <c r="H567" s="160" t="str">
        <f t="shared" si="83"/>
        <v/>
      </c>
      <c r="I567" s="27" t="b">
        <f t="shared" si="84"/>
        <v>0</v>
      </c>
      <c r="J567" s="80" t="str">
        <f t="shared" si="85"/>
        <v/>
      </c>
      <c r="K567" s="27" t="b">
        <f t="shared" si="80"/>
        <v>0</v>
      </c>
      <c r="L567" s="80" t="str">
        <f t="shared" si="86"/>
        <v/>
      </c>
      <c r="M567" s="27" t="b">
        <f t="shared" si="81"/>
        <v>0</v>
      </c>
      <c r="N567" s="80" t="str">
        <f t="shared" si="87"/>
        <v/>
      </c>
      <c r="O567" s="27" t="b">
        <f>IF(COUNTIF($G$13:G567,G567)&gt;1,TRUE,FALSE)</f>
        <v>0</v>
      </c>
      <c r="P567" s="80" t="str">
        <f t="shared" si="88"/>
        <v/>
      </c>
      <c r="Q567" s="28">
        <f t="shared" si="82"/>
        <v>44166</v>
      </c>
      <c r="R567" s="27" t="b">
        <f t="shared" si="89"/>
        <v>0</v>
      </c>
      <c r="S567" s="4"/>
      <c r="T567" s="4"/>
    </row>
    <row r="568" spans="1:20" s="30" customFormat="1" x14ac:dyDescent="0.25">
      <c r="A568" s="19">
        <v>556</v>
      </c>
      <c r="B568" s="20"/>
      <c r="C568" s="1"/>
      <c r="D568" s="79"/>
      <c r="E568" s="1"/>
      <c r="F568" s="1"/>
      <c r="G568" s="20"/>
      <c r="H568" s="160" t="str">
        <f t="shared" si="83"/>
        <v/>
      </c>
      <c r="I568" s="27" t="b">
        <f t="shared" si="84"/>
        <v>0</v>
      </c>
      <c r="J568" s="80" t="str">
        <f t="shared" si="85"/>
        <v/>
      </c>
      <c r="K568" s="27" t="b">
        <f t="shared" si="80"/>
        <v>0</v>
      </c>
      <c r="L568" s="80" t="str">
        <f t="shared" si="86"/>
        <v/>
      </c>
      <c r="M568" s="27" t="b">
        <f t="shared" si="81"/>
        <v>0</v>
      </c>
      <c r="N568" s="80" t="str">
        <f t="shared" si="87"/>
        <v/>
      </c>
      <c r="O568" s="27" t="b">
        <f>IF(COUNTIF($G$13:G568,G568)&gt;1,TRUE,FALSE)</f>
        <v>0</v>
      </c>
      <c r="P568" s="80" t="str">
        <f t="shared" si="88"/>
        <v/>
      </c>
      <c r="Q568" s="28">
        <f t="shared" si="82"/>
        <v>44166</v>
      </c>
      <c r="R568" s="27" t="b">
        <f t="shared" si="89"/>
        <v>0</v>
      </c>
      <c r="S568" s="4"/>
      <c r="T568" s="4"/>
    </row>
    <row r="569" spans="1:20" s="30" customFormat="1" x14ac:dyDescent="0.25">
      <c r="A569" s="19">
        <v>557</v>
      </c>
      <c r="B569" s="20"/>
      <c r="C569" s="1"/>
      <c r="D569" s="79"/>
      <c r="E569" s="1"/>
      <c r="F569" s="1"/>
      <c r="G569" s="20"/>
      <c r="H569" s="160" t="str">
        <f t="shared" si="83"/>
        <v/>
      </c>
      <c r="I569" s="27" t="b">
        <f t="shared" si="84"/>
        <v>0</v>
      </c>
      <c r="J569" s="80" t="str">
        <f t="shared" si="85"/>
        <v/>
      </c>
      <c r="K569" s="27" t="b">
        <f t="shared" si="80"/>
        <v>0</v>
      </c>
      <c r="L569" s="80" t="str">
        <f t="shared" si="86"/>
        <v/>
      </c>
      <c r="M569" s="27" t="b">
        <f t="shared" si="81"/>
        <v>0</v>
      </c>
      <c r="N569" s="80" t="str">
        <f t="shared" si="87"/>
        <v/>
      </c>
      <c r="O569" s="27" t="b">
        <f>IF(COUNTIF($G$13:G569,G569)&gt;1,TRUE,FALSE)</f>
        <v>0</v>
      </c>
      <c r="P569" s="80" t="str">
        <f t="shared" si="88"/>
        <v/>
      </c>
      <c r="Q569" s="28">
        <f t="shared" si="82"/>
        <v>44166</v>
      </c>
      <c r="R569" s="27" t="b">
        <f t="shared" si="89"/>
        <v>0</v>
      </c>
      <c r="S569" s="4"/>
      <c r="T569" s="4"/>
    </row>
    <row r="570" spans="1:20" s="30" customFormat="1" x14ac:dyDescent="0.25">
      <c r="A570" s="19">
        <v>558</v>
      </c>
      <c r="B570" s="20"/>
      <c r="C570" s="1"/>
      <c r="D570" s="79"/>
      <c r="E570" s="1"/>
      <c r="F570" s="1"/>
      <c r="G570" s="20"/>
      <c r="H570" s="160" t="str">
        <f t="shared" si="83"/>
        <v/>
      </c>
      <c r="I570" s="27" t="b">
        <f t="shared" si="84"/>
        <v>0</v>
      </c>
      <c r="J570" s="80" t="str">
        <f t="shared" si="85"/>
        <v/>
      </c>
      <c r="K570" s="27" t="b">
        <f t="shared" si="80"/>
        <v>0</v>
      </c>
      <c r="L570" s="80" t="str">
        <f t="shared" si="86"/>
        <v/>
      </c>
      <c r="M570" s="27" t="b">
        <f t="shared" si="81"/>
        <v>0</v>
      </c>
      <c r="N570" s="80" t="str">
        <f t="shared" si="87"/>
        <v/>
      </c>
      <c r="O570" s="27" t="b">
        <f>IF(COUNTIF($G$13:G570,G570)&gt;1,TRUE,FALSE)</f>
        <v>0</v>
      </c>
      <c r="P570" s="80" t="str">
        <f t="shared" si="88"/>
        <v/>
      </c>
      <c r="Q570" s="28">
        <f t="shared" si="82"/>
        <v>44166</v>
      </c>
      <c r="R570" s="27" t="b">
        <f t="shared" si="89"/>
        <v>0</v>
      </c>
      <c r="S570" s="4"/>
      <c r="T570" s="4"/>
    </row>
    <row r="571" spans="1:20" s="30" customFormat="1" x14ac:dyDescent="0.25">
      <c r="A571" s="19">
        <v>559</v>
      </c>
      <c r="B571" s="20"/>
      <c r="C571" s="1"/>
      <c r="D571" s="79"/>
      <c r="E571" s="1"/>
      <c r="F571" s="1"/>
      <c r="G571" s="20"/>
      <c r="H571" s="160" t="str">
        <f t="shared" si="83"/>
        <v/>
      </c>
      <c r="I571" s="27" t="b">
        <f t="shared" si="84"/>
        <v>0</v>
      </c>
      <c r="J571" s="80" t="str">
        <f t="shared" si="85"/>
        <v/>
      </c>
      <c r="K571" s="27" t="b">
        <f t="shared" si="80"/>
        <v>0</v>
      </c>
      <c r="L571" s="80" t="str">
        <f t="shared" si="86"/>
        <v/>
      </c>
      <c r="M571" s="27" t="b">
        <f t="shared" si="81"/>
        <v>0</v>
      </c>
      <c r="N571" s="80" t="str">
        <f t="shared" si="87"/>
        <v/>
      </c>
      <c r="O571" s="27" t="b">
        <f>IF(COUNTIF($G$13:G571,G571)&gt;1,TRUE,FALSE)</f>
        <v>0</v>
      </c>
      <c r="P571" s="80" t="str">
        <f t="shared" si="88"/>
        <v/>
      </c>
      <c r="Q571" s="28">
        <f t="shared" si="82"/>
        <v>44166</v>
      </c>
      <c r="R571" s="27" t="b">
        <f t="shared" si="89"/>
        <v>0</v>
      </c>
      <c r="S571" s="4"/>
      <c r="T571" s="4"/>
    </row>
    <row r="572" spans="1:20" s="30" customFormat="1" x14ac:dyDescent="0.25">
      <c r="A572" s="19">
        <v>560</v>
      </c>
      <c r="B572" s="20"/>
      <c r="C572" s="1"/>
      <c r="D572" s="79"/>
      <c r="E572" s="1"/>
      <c r="F572" s="1"/>
      <c r="G572" s="20"/>
      <c r="H572" s="160" t="str">
        <f t="shared" si="83"/>
        <v/>
      </c>
      <c r="I572" s="27" t="b">
        <f t="shared" si="84"/>
        <v>0</v>
      </c>
      <c r="J572" s="80" t="str">
        <f t="shared" si="85"/>
        <v/>
      </c>
      <c r="K572" s="27" t="b">
        <f t="shared" si="80"/>
        <v>0</v>
      </c>
      <c r="L572" s="80" t="str">
        <f t="shared" si="86"/>
        <v/>
      </c>
      <c r="M572" s="27" t="b">
        <f t="shared" si="81"/>
        <v>0</v>
      </c>
      <c r="N572" s="80" t="str">
        <f t="shared" si="87"/>
        <v/>
      </c>
      <c r="O572" s="27" t="b">
        <f>IF(COUNTIF($G$13:G572,G572)&gt;1,TRUE,FALSE)</f>
        <v>0</v>
      </c>
      <c r="P572" s="80" t="str">
        <f t="shared" si="88"/>
        <v/>
      </c>
      <c r="Q572" s="28">
        <f t="shared" si="82"/>
        <v>44166</v>
      </c>
      <c r="R572" s="27" t="b">
        <f t="shared" si="89"/>
        <v>0</v>
      </c>
      <c r="S572" s="4"/>
      <c r="T572" s="4"/>
    </row>
    <row r="573" spans="1:20" s="30" customFormat="1" x14ac:dyDescent="0.25">
      <c r="A573" s="19">
        <v>561</v>
      </c>
      <c r="B573" s="20"/>
      <c r="C573" s="1"/>
      <c r="D573" s="79"/>
      <c r="E573" s="1"/>
      <c r="F573" s="1"/>
      <c r="G573" s="20"/>
      <c r="H573" s="160" t="str">
        <f t="shared" si="83"/>
        <v/>
      </c>
      <c r="I573" s="27" t="b">
        <f t="shared" si="84"/>
        <v>0</v>
      </c>
      <c r="J573" s="80" t="str">
        <f t="shared" si="85"/>
        <v/>
      </c>
      <c r="K573" s="27" t="b">
        <f t="shared" si="80"/>
        <v>0</v>
      </c>
      <c r="L573" s="80" t="str">
        <f t="shared" si="86"/>
        <v/>
      </c>
      <c r="M573" s="27" t="b">
        <f t="shared" si="81"/>
        <v>0</v>
      </c>
      <c r="N573" s="80" t="str">
        <f t="shared" si="87"/>
        <v/>
      </c>
      <c r="O573" s="27" t="b">
        <f>IF(COUNTIF($G$13:G573,G573)&gt;1,TRUE,FALSE)</f>
        <v>0</v>
      </c>
      <c r="P573" s="80" t="str">
        <f t="shared" si="88"/>
        <v/>
      </c>
      <c r="Q573" s="28">
        <f t="shared" si="82"/>
        <v>44166</v>
      </c>
      <c r="R573" s="27" t="b">
        <f t="shared" si="89"/>
        <v>0</v>
      </c>
      <c r="S573" s="4"/>
      <c r="T573" s="4"/>
    </row>
    <row r="574" spans="1:20" s="30" customFormat="1" x14ac:dyDescent="0.25">
      <c r="A574" s="19">
        <v>562</v>
      </c>
      <c r="B574" s="20"/>
      <c r="C574" s="1"/>
      <c r="D574" s="79"/>
      <c r="E574" s="1"/>
      <c r="F574" s="1"/>
      <c r="G574" s="20"/>
      <c r="H574" s="160" t="str">
        <f t="shared" si="83"/>
        <v/>
      </c>
      <c r="I574" s="27" t="b">
        <f t="shared" si="84"/>
        <v>0</v>
      </c>
      <c r="J574" s="80" t="str">
        <f t="shared" si="85"/>
        <v/>
      </c>
      <c r="K574" s="27" t="b">
        <f t="shared" si="80"/>
        <v>0</v>
      </c>
      <c r="L574" s="80" t="str">
        <f t="shared" si="86"/>
        <v/>
      </c>
      <c r="M574" s="27" t="b">
        <f t="shared" si="81"/>
        <v>0</v>
      </c>
      <c r="N574" s="80" t="str">
        <f t="shared" si="87"/>
        <v/>
      </c>
      <c r="O574" s="27" t="b">
        <f>IF(COUNTIF($G$13:G574,G574)&gt;1,TRUE,FALSE)</f>
        <v>0</v>
      </c>
      <c r="P574" s="80" t="str">
        <f t="shared" si="88"/>
        <v/>
      </c>
      <c r="Q574" s="28">
        <f t="shared" si="82"/>
        <v>44166</v>
      </c>
      <c r="R574" s="27" t="b">
        <f t="shared" si="89"/>
        <v>0</v>
      </c>
      <c r="S574" s="4"/>
      <c r="T574" s="4"/>
    </row>
    <row r="575" spans="1:20" s="30" customFormat="1" x14ac:dyDescent="0.25">
      <c r="A575" s="19">
        <v>563</v>
      </c>
      <c r="B575" s="20"/>
      <c r="C575" s="1"/>
      <c r="D575" s="79"/>
      <c r="E575" s="1"/>
      <c r="F575" s="1"/>
      <c r="G575" s="20"/>
      <c r="H575" s="160" t="str">
        <f t="shared" si="83"/>
        <v/>
      </c>
      <c r="I575" s="27" t="b">
        <f t="shared" si="84"/>
        <v>0</v>
      </c>
      <c r="J575" s="80" t="str">
        <f t="shared" si="85"/>
        <v/>
      </c>
      <c r="K575" s="27" t="b">
        <f t="shared" si="80"/>
        <v>0</v>
      </c>
      <c r="L575" s="80" t="str">
        <f t="shared" si="86"/>
        <v/>
      </c>
      <c r="M575" s="27" t="b">
        <f t="shared" si="81"/>
        <v>0</v>
      </c>
      <c r="N575" s="80" t="str">
        <f t="shared" si="87"/>
        <v/>
      </c>
      <c r="O575" s="27" t="b">
        <f>IF(COUNTIF($G$13:G575,G575)&gt;1,TRUE,FALSE)</f>
        <v>0</v>
      </c>
      <c r="P575" s="80" t="str">
        <f t="shared" si="88"/>
        <v/>
      </c>
      <c r="Q575" s="28">
        <f t="shared" si="82"/>
        <v>44166</v>
      </c>
      <c r="R575" s="27" t="b">
        <f t="shared" si="89"/>
        <v>0</v>
      </c>
      <c r="S575" s="4"/>
      <c r="T575" s="4"/>
    </row>
    <row r="576" spans="1:20" s="30" customFormat="1" x14ac:dyDescent="0.25">
      <c r="A576" s="19">
        <v>564</v>
      </c>
      <c r="B576" s="20"/>
      <c r="C576" s="1"/>
      <c r="D576" s="79"/>
      <c r="E576" s="1"/>
      <c r="F576" s="1"/>
      <c r="G576" s="20"/>
      <c r="H576" s="160" t="str">
        <f t="shared" si="83"/>
        <v/>
      </c>
      <c r="I576" s="27" t="b">
        <f t="shared" si="84"/>
        <v>0</v>
      </c>
      <c r="J576" s="80" t="str">
        <f t="shared" si="85"/>
        <v/>
      </c>
      <c r="K576" s="27" t="b">
        <f t="shared" si="80"/>
        <v>0</v>
      </c>
      <c r="L576" s="80" t="str">
        <f t="shared" si="86"/>
        <v/>
      </c>
      <c r="M576" s="27" t="b">
        <f t="shared" si="81"/>
        <v>0</v>
      </c>
      <c r="N576" s="80" t="str">
        <f t="shared" si="87"/>
        <v/>
      </c>
      <c r="O576" s="27" t="b">
        <f>IF(COUNTIF($G$13:G576,G576)&gt;1,TRUE,FALSE)</f>
        <v>0</v>
      </c>
      <c r="P576" s="80" t="str">
        <f t="shared" si="88"/>
        <v/>
      </c>
      <c r="Q576" s="28">
        <f t="shared" si="82"/>
        <v>44166</v>
      </c>
      <c r="R576" s="27" t="b">
        <f t="shared" si="89"/>
        <v>0</v>
      </c>
      <c r="S576" s="4"/>
      <c r="T576" s="4"/>
    </row>
    <row r="577" spans="1:20" s="30" customFormat="1" x14ac:dyDescent="0.25">
      <c r="A577" s="19">
        <v>565</v>
      </c>
      <c r="B577" s="20"/>
      <c r="C577" s="1"/>
      <c r="D577" s="79"/>
      <c r="E577" s="1"/>
      <c r="F577" s="1"/>
      <c r="G577" s="20"/>
      <c r="H577" s="160" t="str">
        <f t="shared" si="83"/>
        <v/>
      </c>
      <c r="I577" s="27" t="b">
        <f t="shared" si="84"/>
        <v>0</v>
      </c>
      <c r="J577" s="80" t="str">
        <f t="shared" si="85"/>
        <v/>
      </c>
      <c r="K577" s="27" t="b">
        <f t="shared" si="80"/>
        <v>0</v>
      </c>
      <c r="L577" s="80" t="str">
        <f t="shared" si="86"/>
        <v/>
      </c>
      <c r="M577" s="27" t="b">
        <f t="shared" si="81"/>
        <v>0</v>
      </c>
      <c r="N577" s="80" t="str">
        <f t="shared" si="87"/>
        <v/>
      </c>
      <c r="O577" s="27" t="b">
        <f>IF(COUNTIF($G$13:G577,G577)&gt;1,TRUE,FALSE)</f>
        <v>0</v>
      </c>
      <c r="P577" s="80" t="str">
        <f t="shared" si="88"/>
        <v/>
      </c>
      <c r="Q577" s="28">
        <f t="shared" si="82"/>
        <v>44166</v>
      </c>
      <c r="R577" s="27" t="b">
        <f t="shared" si="89"/>
        <v>0</v>
      </c>
      <c r="S577" s="4"/>
      <c r="T577" s="4"/>
    </row>
    <row r="578" spans="1:20" s="30" customFormat="1" x14ac:dyDescent="0.25">
      <c r="A578" s="19">
        <v>566</v>
      </c>
      <c r="B578" s="20"/>
      <c r="C578" s="1"/>
      <c r="D578" s="79"/>
      <c r="E578" s="1"/>
      <c r="F578" s="1"/>
      <c r="G578" s="20"/>
      <c r="H578" s="160" t="str">
        <f t="shared" si="83"/>
        <v/>
      </c>
      <c r="I578" s="27" t="b">
        <f t="shared" si="84"/>
        <v>0</v>
      </c>
      <c r="J578" s="80" t="str">
        <f t="shared" si="85"/>
        <v/>
      </c>
      <c r="K578" s="27" t="b">
        <f t="shared" si="80"/>
        <v>0</v>
      </c>
      <c r="L578" s="80" t="str">
        <f t="shared" si="86"/>
        <v/>
      </c>
      <c r="M578" s="27" t="b">
        <f t="shared" si="81"/>
        <v>0</v>
      </c>
      <c r="N578" s="80" t="str">
        <f t="shared" si="87"/>
        <v/>
      </c>
      <c r="O578" s="27" t="b">
        <f>IF(COUNTIF($G$13:G578,G578)&gt;1,TRUE,FALSE)</f>
        <v>0</v>
      </c>
      <c r="P578" s="80" t="str">
        <f t="shared" si="88"/>
        <v/>
      </c>
      <c r="Q578" s="28">
        <f t="shared" si="82"/>
        <v>44166</v>
      </c>
      <c r="R578" s="27" t="b">
        <f t="shared" si="89"/>
        <v>0</v>
      </c>
      <c r="S578" s="4"/>
      <c r="T578" s="4"/>
    </row>
    <row r="579" spans="1:20" s="30" customFormat="1" x14ac:dyDescent="0.25">
      <c r="A579" s="19">
        <v>567</v>
      </c>
      <c r="B579" s="20"/>
      <c r="C579" s="1"/>
      <c r="D579" s="79"/>
      <c r="E579" s="1"/>
      <c r="F579" s="1"/>
      <c r="G579" s="20"/>
      <c r="H579" s="160" t="str">
        <f t="shared" si="83"/>
        <v/>
      </c>
      <c r="I579" s="27" t="b">
        <f t="shared" si="84"/>
        <v>0</v>
      </c>
      <c r="J579" s="80" t="str">
        <f t="shared" si="85"/>
        <v/>
      </c>
      <c r="K579" s="27" t="b">
        <f t="shared" si="80"/>
        <v>0</v>
      </c>
      <c r="L579" s="80" t="str">
        <f t="shared" si="86"/>
        <v/>
      </c>
      <c r="M579" s="27" t="b">
        <f t="shared" si="81"/>
        <v>0</v>
      </c>
      <c r="N579" s="80" t="str">
        <f t="shared" si="87"/>
        <v/>
      </c>
      <c r="O579" s="27" t="b">
        <f>IF(COUNTIF($G$13:G579,G579)&gt;1,TRUE,FALSE)</f>
        <v>0</v>
      </c>
      <c r="P579" s="80" t="str">
        <f t="shared" si="88"/>
        <v/>
      </c>
      <c r="Q579" s="28">
        <f t="shared" si="82"/>
        <v>44166</v>
      </c>
      <c r="R579" s="27" t="b">
        <f t="shared" si="89"/>
        <v>0</v>
      </c>
      <c r="S579" s="4"/>
      <c r="T579" s="4"/>
    </row>
    <row r="580" spans="1:20" s="30" customFormat="1" x14ac:dyDescent="0.25">
      <c r="A580" s="19">
        <v>568</v>
      </c>
      <c r="B580" s="20"/>
      <c r="C580" s="1"/>
      <c r="D580" s="79"/>
      <c r="E580" s="1"/>
      <c r="F580" s="1"/>
      <c r="G580" s="20"/>
      <c r="H580" s="160" t="str">
        <f t="shared" si="83"/>
        <v/>
      </c>
      <c r="I580" s="27" t="b">
        <f t="shared" si="84"/>
        <v>0</v>
      </c>
      <c r="J580" s="80" t="str">
        <f t="shared" si="85"/>
        <v/>
      </c>
      <c r="K580" s="27" t="b">
        <f t="shared" si="80"/>
        <v>0</v>
      </c>
      <c r="L580" s="80" t="str">
        <f t="shared" si="86"/>
        <v/>
      </c>
      <c r="M580" s="27" t="b">
        <f t="shared" si="81"/>
        <v>0</v>
      </c>
      <c r="N580" s="80" t="str">
        <f t="shared" si="87"/>
        <v/>
      </c>
      <c r="O580" s="27" t="b">
        <f>IF(COUNTIF($G$13:G580,G580)&gt;1,TRUE,FALSE)</f>
        <v>0</v>
      </c>
      <c r="P580" s="80" t="str">
        <f t="shared" si="88"/>
        <v/>
      </c>
      <c r="Q580" s="28">
        <f t="shared" si="82"/>
        <v>44166</v>
      </c>
      <c r="R580" s="27" t="b">
        <f t="shared" si="89"/>
        <v>0</v>
      </c>
      <c r="S580" s="4"/>
      <c r="T580" s="4"/>
    </row>
    <row r="581" spans="1:20" s="30" customFormat="1" x14ac:dyDescent="0.25">
      <c r="A581" s="19">
        <v>569</v>
      </c>
      <c r="B581" s="20"/>
      <c r="C581" s="1"/>
      <c r="D581" s="79"/>
      <c r="E581" s="1"/>
      <c r="F581" s="1"/>
      <c r="G581" s="20"/>
      <c r="H581" s="160" t="str">
        <f t="shared" si="83"/>
        <v/>
      </c>
      <c r="I581" s="27" t="b">
        <f t="shared" si="84"/>
        <v>0</v>
      </c>
      <c r="J581" s="80" t="str">
        <f t="shared" si="85"/>
        <v/>
      </c>
      <c r="K581" s="27" t="b">
        <f t="shared" si="80"/>
        <v>0</v>
      </c>
      <c r="L581" s="80" t="str">
        <f t="shared" si="86"/>
        <v/>
      </c>
      <c r="M581" s="27" t="b">
        <f t="shared" si="81"/>
        <v>0</v>
      </c>
      <c r="N581" s="80" t="str">
        <f t="shared" si="87"/>
        <v/>
      </c>
      <c r="O581" s="27" t="b">
        <f>IF(COUNTIF($G$13:G581,G581)&gt;1,TRUE,FALSE)</f>
        <v>0</v>
      </c>
      <c r="P581" s="80" t="str">
        <f t="shared" si="88"/>
        <v/>
      </c>
      <c r="Q581" s="28">
        <f t="shared" si="82"/>
        <v>44166</v>
      </c>
      <c r="R581" s="27" t="b">
        <f t="shared" si="89"/>
        <v>0</v>
      </c>
      <c r="S581" s="4"/>
      <c r="T581" s="4"/>
    </row>
    <row r="582" spans="1:20" s="30" customFormat="1" x14ac:dyDescent="0.25">
      <c r="A582" s="19">
        <v>570</v>
      </c>
      <c r="B582" s="20"/>
      <c r="C582" s="1"/>
      <c r="D582" s="79"/>
      <c r="E582" s="1"/>
      <c r="F582" s="1"/>
      <c r="G582" s="20"/>
      <c r="H582" s="160" t="str">
        <f t="shared" si="83"/>
        <v/>
      </c>
      <c r="I582" s="27" t="b">
        <f t="shared" si="84"/>
        <v>0</v>
      </c>
      <c r="J582" s="80" t="str">
        <f t="shared" si="85"/>
        <v/>
      </c>
      <c r="K582" s="27" t="b">
        <f t="shared" si="80"/>
        <v>0</v>
      </c>
      <c r="L582" s="80" t="str">
        <f t="shared" si="86"/>
        <v/>
      </c>
      <c r="M582" s="27" t="b">
        <f t="shared" si="81"/>
        <v>0</v>
      </c>
      <c r="N582" s="80" t="str">
        <f t="shared" si="87"/>
        <v/>
      </c>
      <c r="O582" s="27" t="b">
        <f>IF(COUNTIF($G$13:G582,G582)&gt;1,TRUE,FALSE)</f>
        <v>0</v>
      </c>
      <c r="P582" s="80" t="str">
        <f t="shared" si="88"/>
        <v/>
      </c>
      <c r="Q582" s="28">
        <f t="shared" si="82"/>
        <v>44166</v>
      </c>
      <c r="R582" s="27" t="b">
        <f t="shared" si="89"/>
        <v>0</v>
      </c>
      <c r="S582" s="4"/>
      <c r="T582" s="4"/>
    </row>
    <row r="583" spans="1:20" s="30" customFormat="1" x14ac:dyDescent="0.25">
      <c r="A583" s="19">
        <v>571</v>
      </c>
      <c r="B583" s="20"/>
      <c r="C583" s="1"/>
      <c r="D583" s="79"/>
      <c r="E583" s="1"/>
      <c r="F583" s="1"/>
      <c r="G583" s="20"/>
      <c r="H583" s="160" t="str">
        <f t="shared" si="83"/>
        <v/>
      </c>
      <c r="I583" s="27" t="b">
        <f t="shared" si="84"/>
        <v>0</v>
      </c>
      <c r="J583" s="80" t="str">
        <f t="shared" si="85"/>
        <v/>
      </c>
      <c r="K583" s="27" t="b">
        <f t="shared" si="80"/>
        <v>0</v>
      </c>
      <c r="L583" s="80" t="str">
        <f t="shared" si="86"/>
        <v/>
      </c>
      <c r="M583" s="27" t="b">
        <f t="shared" si="81"/>
        <v>0</v>
      </c>
      <c r="N583" s="80" t="str">
        <f t="shared" si="87"/>
        <v/>
      </c>
      <c r="O583" s="27" t="b">
        <f>IF(COUNTIF($G$13:G583,G583)&gt;1,TRUE,FALSE)</f>
        <v>0</v>
      </c>
      <c r="P583" s="80" t="str">
        <f t="shared" si="88"/>
        <v/>
      </c>
      <c r="Q583" s="28">
        <f t="shared" si="82"/>
        <v>44166</v>
      </c>
      <c r="R583" s="27" t="b">
        <f t="shared" si="89"/>
        <v>0</v>
      </c>
      <c r="S583" s="4"/>
      <c r="T583" s="4"/>
    </row>
    <row r="584" spans="1:20" s="30" customFormat="1" x14ac:dyDescent="0.25">
      <c r="A584" s="19">
        <v>572</v>
      </c>
      <c r="B584" s="20"/>
      <c r="C584" s="1"/>
      <c r="D584" s="79"/>
      <c r="E584" s="1"/>
      <c r="F584" s="1"/>
      <c r="G584" s="20"/>
      <c r="H584" s="160" t="str">
        <f t="shared" si="83"/>
        <v/>
      </c>
      <c r="I584" s="27" t="b">
        <f t="shared" si="84"/>
        <v>0</v>
      </c>
      <c r="J584" s="80" t="str">
        <f t="shared" si="85"/>
        <v/>
      </c>
      <c r="K584" s="27" t="b">
        <f t="shared" si="80"/>
        <v>0</v>
      </c>
      <c r="L584" s="80" t="str">
        <f t="shared" si="86"/>
        <v/>
      </c>
      <c r="M584" s="27" t="b">
        <f t="shared" si="81"/>
        <v>0</v>
      </c>
      <c r="N584" s="80" t="str">
        <f t="shared" si="87"/>
        <v/>
      </c>
      <c r="O584" s="27" t="b">
        <f>IF(COUNTIF($G$13:G584,G584)&gt;1,TRUE,FALSE)</f>
        <v>0</v>
      </c>
      <c r="P584" s="80" t="str">
        <f t="shared" si="88"/>
        <v/>
      </c>
      <c r="Q584" s="28">
        <f t="shared" si="82"/>
        <v>44166</v>
      </c>
      <c r="R584" s="27" t="b">
        <f t="shared" si="89"/>
        <v>0</v>
      </c>
      <c r="S584" s="4"/>
      <c r="T584" s="4"/>
    </row>
    <row r="585" spans="1:20" s="30" customFormat="1" x14ac:dyDescent="0.25">
      <c r="A585" s="19">
        <v>573</v>
      </c>
      <c r="B585" s="20"/>
      <c r="C585" s="1"/>
      <c r="D585" s="79"/>
      <c r="E585" s="1"/>
      <c r="F585" s="1"/>
      <c r="G585" s="20"/>
      <c r="H585" s="160" t="str">
        <f t="shared" si="83"/>
        <v/>
      </c>
      <c r="I585" s="27" t="b">
        <f t="shared" si="84"/>
        <v>0</v>
      </c>
      <c r="J585" s="80" t="str">
        <f t="shared" si="85"/>
        <v/>
      </c>
      <c r="K585" s="27" t="b">
        <f t="shared" si="80"/>
        <v>0</v>
      </c>
      <c r="L585" s="80" t="str">
        <f t="shared" si="86"/>
        <v/>
      </c>
      <c r="M585" s="27" t="b">
        <f t="shared" si="81"/>
        <v>0</v>
      </c>
      <c r="N585" s="80" t="str">
        <f t="shared" si="87"/>
        <v/>
      </c>
      <c r="O585" s="27" t="b">
        <f>IF(COUNTIF($G$13:G585,G585)&gt;1,TRUE,FALSE)</f>
        <v>0</v>
      </c>
      <c r="P585" s="80" t="str">
        <f t="shared" si="88"/>
        <v/>
      </c>
      <c r="Q585" s="28">
        <f t="shared" si="82"/>
        <v>44166</v>
      </c>
      <c r="R585" s="27" t="b">
        <f t="shared" si="89"/>
        <v>0</v>
      </c>
      <c r="S585" s="4"/>
      <c r="T585" s="4"/>
    </row>
    <row r="586" spans="1:20" s="30" customFormat="1" x14ac:dyDescent="0.25">
      <c r="A586" s="19">
        <v>574</v>
      </c>
      <c r="B586" s="20"/>
      <c r="C586" s="1"/>
      <c r="D586" s="79"/>
      <c r="E586" s="1"/>
      <c r="F586" s="1"/>
      <c r="G586" s="20"/>
      <c r="H586" s="160" t="str">
        <f t="shared" si="83"/>
        <v/>
      </c>
      <c r="I586" s="27" t="b">
        <f t="shared" si="84"/>
        <v>0</v>
      </c>
      <c r="J586" s="80" t="str">
        <f t="shared" si="85"/>
        <v/>
      </c>
      <c r="K586" s="27" t="b">
        <f t="shared" si="80"/>
        <v>0</v>
      </c>
      <c r="L586" s="80" t="str">
        <f t="shared" si="86"/>
        <v/>
      </c>
      <c r="M586" s="27" t="b">
        <f t="shared" si="81"/>
        <v>0</v>
      </c>
      <c r="N586" s="80" t="str">
        <f t="shared" si="87"/>
        <v/>
      </c>
      <c r="O586" s="27" t="b">
        <f>IF(COUNTIF($G$13:G586,G586)&gt;1,TRUE,FALSE)</f>
        <v>0</v>
      </c>
      <c r="P586" s="80" t="str">
        <f t="shared" si="88"/>
        <v/>
      </c>
      <c r="Q586" s="28">
        <f t="shared" si="82"/>
        <v>44166</v>
      </c>
      <c r="R586" s="27" t="b">
        <f t="shared" si="89"/>
        <v>0</v>
      </c>
      <c r="S586" s="4"/>
      <c r="T586" s="4"/>
    </row>
    <row r="587" spans="1:20" s="30" customFormat="1" x14ac:dyDescent="0.25">
      <c r="A587" s="19">
        <v>575</v>
      </c>
      <c r="B587" s="20"/>
      <c r="C587" s="1"/>
      <c r="D587" s="79"/>
      <c r="E587" s="1"/>
      <c r="F587" s="1"/>
      <c r="G587" s="20"/>
      <c r="H587" s="160" t="str">
        <f t="shared" si="83"/>
        <v/>
      </c>
      <c r="I587" s="27" t="b">
        <f t="shared" si="84"/>
        <v>0</v>
      </c>
      <c r="J587" s="80" t="str">
        <f t="shared" si="85"/>
        <v/>
      </c>
      <c r="K587" s="27" t="b">
        <f t="shared" si="80"/>
        <v>0</v>
      </c>
      <c r="L587" s="80" t="str">
        <f t="shared" si="86"/>
        <v/>
      </c>
      <c r="M587" s="27" t="b">
        <f t="shared" si="81"/>
        <v>0</v>
      </c>
      <c r="N587" s="80" t="str">
        <f t="shared" si="87"/>
        <v/>
      </c>
      <c r="O587" s="27" t="b">
        <f>IF(COUNTIF($G$13:G587,G587)&gt;1,TRUE,FALSE)</f>
        <v>0</v>
      </c>
      <c r="P587" s="80" t="str">
        <f t="shared" si="88"/>
        <v/>
      </c>
      <c r="Q587" s="28">
        <f t="shared" si="82"/>
        <v>44166</v>
      </c>
      <c r="R587" s="27" t="b">
        <f t="shared" si="89"/>
        <v>0</v>
      </c>
      <c r="S587" s="4"/>
      <c r="T587" s="4"/>
    </row>
    <row r="588" spans="1:20" s="30" customFormat="1" x14ac:dyDescent="0.25">
      <c r="A588" s="19">
        <v>576</v>
      </c>
      <c r="B588" s="20"/>
      <c r="C588" s="1"/>
      <c r="D588" s="79"/>
      <c r="E588" s="1"/>
      <c r="F588" s="1"/>
      <c r="G588" s="20"/>
      <c r="H588" s="160" t="str">
        <f t="shared" si="83"/>
        <v/>
      </c>
      <c r="I588" s="27" t="b">
        <f t="shared" si="84"/>
        <v>0</v>
      </c>
      <c r="J588" s="80" t="str">
        <f t="shared" si="85"/>
        <v/>
      </c>
      <c r="K588" s="27" t="b">
        <f t="shared" si="80"/>
        <v>0</v>
      </c>
      <c r="L588" s="80" t="str">
        <f t="shared" si="86"/>
        <v/>
      </c>
      <c r="M588" s="27" t="b">
        <f t="shared" si="81"/>
        <v>0</v>
      </c>
      <c r="N588" s="80" t="str">
        <f t="shared" si="87"/>
        <v/>
      </c>
      <c r="O588" s="27" t="b">
        <f>IF(COUNTIF($G$13:G588,G588)&gt;1,TRUE,FALSE)</f>
        <v>0</v>
      </c>
      <c r="P588" s="80" t="str">
        <f t="shared" si="88"/>
        <v/>
      </c>
      <c r="Q588" s="28">
        <f t="shared" si="82"/>
        <v>44166</v>
      </c>
      <c r="R588" s="27" t="b">
        <f t="shared" si="89"/>
        <v>0</v>
      </c>
      <c r="S588" s="4"/>
      <c r="T588" s="4"/>
    </row>
    <row r="589" spans="1:20" s="30" customFormat="1" x14ac:dyDescent="0.25">
      <c r="A589" s="19">
        <v>577</v>
      </c>
      <c r="B589" s="20"/>
      <c r="C589" s="1"/>
      <c r="D589" s="79"/>
      <c r="E589" s="1"/>
      <c r="F589" s="1"/>
      <c r="G589" s="20"/>
      <c r="H589" s="160" t="str">
        <f t="shared" si="83"/>
        <v/>
      </c>
      <c r="I589" s="27" t="b">
        <f t="shared" si="84"/>
        <v>0</v>
      </c>
      <c r="J589" s="80" t="str">
        <f t="shared" si="85"/>
        <v/>
      </c>
      <c r="K589" s="27" t="b">
        <f t="shared" ref="K589:K652" si="90">AND(IFERROR(MATCH(D589,TblNivåValTExt,0)=4,FALSE),COUNTA(E589:F589)&gt;1,OR(E589&lt;=$I$9,F589&lt;=$I$9))</f>
        <v>0</v>
      </c>
      <c r="L589" s="80" t="str">
        <f t="shared" si="86"/>
        <v/>
      </c>
      <c r="M589" s="27" t="b">
        <f t="shared" ref="M589:M652" si="91">IF(AND(G589&lt;&gt;"",F589=""),TRUE,FALSE)</f>
        <v>0</v>
      </c>
      <c r="N589" s="80" t="str">
        <f t="shared" si="87"/>
        <v/>
      </c>
      <c r="O589" s="27" t="b">
        <f>IF(COUNTIF($G$13:G589,G589)&gt;1,TRUE,FALSE)</f>
        <v>0</v>
      </c>
      <c r="P589" s="80" t="str">
        <f t="shared" si="88"/>
        <v/>
      </c>
      <c r="Q589" s="28">
        <f t="shared" ref="Q589:Q652" si="92">MAX(E589,$M$8)</f>
        <v>44166</v>
      </c>
      <c r="R589" s="27" t="b">
        <f t="shared" si="89"/>
        <v>0</v>
      </c>
      <c r="S589" s="4"/>
      <c r="T589" s="4"/>
    </row>
    <row r="590" spans="1:20" s="30" customFormat="1" x14ac:dyDescent="0.25">
      <c r="A590" s="19">
        <v>578</v>
      </c>
      <c r="B590" s="20"/>
      <c r="C590" s="1"/>
      <c r="D590" s="79"/>
      <c r="E590" s="1"/>
      <c r="F590" s="1"/>
      <c r="G590" s="20"/>
      <c r="H590" s="160" t="str">
        <f t="shared" ref="H590:H653" si="93">IF(I590,J590&amp;". ","")&amp;IF(K590,L590&amp;". ","")&amp;IF(O590,P590&amp;". ","")&amp;IF(M590,N590&amp;". ","")</f>
        <v/>
      </c>
      <c r="I590" s="27" t="b">
        <f t="shared" ref="I590:I653" si="94">AND((E590+F590)&gt;0,OR(E590&lt;$M$6,F590&gt;$N$6))</f>
        <v>0</v>
      </c>
      <c r="J590" s="80" t="str">
        <f t="shared" ref="J590:J653" si="95">IF(I590,J$11,"")</f>
        <v/>
      </c>
      <c r="K590" s="27" t="b">
        <f t="shared" si="90"/>
        <v>0</v>
      </c>
      <c r="L590" s="80" t="str">
        <f t="shared" ref="L590:L653" si="96">IF(K590,$L$11,"")</f>
        <v/>
      </c>
      <c r="M590" s="27" t="b">
        <f t="shared" si="91"/>
        <v>0</v>
      </c>
      <c r="N590" s="80" t="str">
        <f t="shared" ref="N590:N653" si="97">IF(M590,N$11,"")</f>
        <v/>
      </c>
      <c r="O590" s="27" t="b">
        <f>IF(COUNTIF($G$13:G590,G590)&gt;1,TRUE,FALSE)</f>
        <v>0</v>
      </c>
      <c r="P590" s="80" t="str">
        <f t="shared" ref="P590:P653" si="98">IF(O590,P$11,"")</f>
        <v/>
      </c>
      <c r="Q590" s="28">
        <f t="shared" si="92"/>
        <v>44166</v>
      </c>
      <c r="R590" s="27" t="b">
        <f t="shared" ref="R590:R653" si="99">OR(I590,K590,M590,O590)</f>
        <v>0</v>
      </c>
      <c r="S590" s="4"/>
      <c r="T590" s="4"/>
    </row>
    <row r="591" spans="1:20" s="30" customFormat="1" x14ac:dyDescent="0.25">
      <c r="A591" s="19">
        <v>579</v>
      </c>
      <c r="B591" s="20"/>
      <c r="C591" s="1"/>
      <c r="D591" s="79"/>
      <c r="E591" s="1"/>
      <c r="F591" s="1"/>
      <c r="G591" s="20"/>
      <c r="H591" s="160" t="str">
        <f t="shared" si="93"/>
        <v/>
      </c>
      <c r="I591" s="27" t="b">
        <f t="shared" si="94"/>
        <v>0</v>
      </c>
      <c r="J591" s="80" t="str">
        <f t="shared" si="95"/>
        <v/>
      </c>
      <c r="K591" s="27" t="b">
        <f t="shared" si="90"/>
        <v>0</v>
      </c>
      <c r="L591" s="80" t="str">
        <f t="shared" si="96"/>
        <v/>
      </c>
      <c r="M591" s="27" t="b">
        <f t="shared" si="91"/>
        <v>0</v>
      </c>
      <c r="N591" s="80" t="str">
        <f t="shared" si="97"/>
        <v/>
      </c>
      <c r="O591" s="27" t="b">
        <f>IF(COUNTIF($G$13:G591,G591)&gt;1,TRUE,FALSE)</f>
        <v>0</v>
      </c>
      <c r="P591" s="80" t="str">
        <f t="shared" si="98"/>
        <v/>
      </c>
      <c r="Q591" s="28">
        <f t="shared" si="92"/>
        <v>44166</v>
      </c>
      <c r="R591" s="27" t="b">
        <f t="shared" si="99"/>
        <v>0</v>
      </c>
      <c r="S591" s="4"/>
      <c r="T591" s="4"/>
    </row>
    <row r="592" spans="1:20" s="30" customFormat="1" x14ac:dyDescent="0.25">
      <c r="A592" s="19">
        <v>580</v>
      </c>
      <c r="B592" s="20"/>
      <c r="C592" s="1"/>
      <c r="D592" s="79"/>
      <c r="E592" s="1"/>
      <c r="F592" s="1"/>
      <c r="G592" s="20"/>
      <c r="H592" s="160" t="str">
        <f t="shared" si="93"/>
        <v/>
      </c>
      <c r="I592" s="27" t="b">
        <f t="shared" si="94"/>
        <v>0</v>
      </c>
      <c r="J592" s="80" t="str">
        <f t="shared" si="95"/>
        <v/>
      </c>
      <c r="K592" s="27" t="b">
        <f t="shared" si="90"/>
        <v>0</v>
      </c>
      <c r="L592" s="80" t="str">
        <f t="shared" si="96"/>
        <v/>
      </c>
      <c r="M592" s="27" t="b">
        <f t="shared" si="91"/>
        <v>0</v>
      </c>
      <c r="N592" s="80" t="str">
        <f t="shared" si="97"/>
        <v/>
      </c>
      <c r="O592" s="27" t="b">
        <f>IF(COUNTIF($G$13:G592,G592)&gt;1,TRUE,FALSE)</f>
        <v>0</v>
      </c>
      <c r="P592" s="80" t="str">
        <f t="shared" si="98"/>
        <v/>
      </c>
      <c r="Q592" s="28">
        <f t="shared" si="92"/>
        <v>44166</v>
      </c>
      <c r="R592" s="27" t="b">
        <f t="shared" si="99"/>
        <v>0</v>
      </c>
      <c r="S592" s="4"/>
      <c r="T592" s="4"/>
    </row>
    <row r="593" spans="1:20" s="30" customFormat="1" x14ac:dyDescent="0.25">
      <c r="A593" s="19">
        <v>581</v>
      </c>
      <c r="B593" s="20"/>
      <c r="C593" s="1"/>
      <c r="D593" s="79"/>
      <c r="E593" s="1"/>
      <c r="F593" s="1"/>
      <c r="G593" s="20"/>
      <c r="H593" s="160" t="str">
        <f t="shared" si="93"/>
        <v/>
      </c>
      <c r="I593" s="27" t="b">
        <f t="shared" si="94"/>
        <v>0</v>
      </c>
      <c r="J593" s="80" t="str">
        <f t="shared" si="95"/>
        <v/>
      </c>
      <c r="K593" s="27" t="b">
        <f t="shared" si="90"/>
        <v>0</v>
      </c>
      <c r="L593" s="80" t="str">
        <f t="shared" si="96"/>
        <v/>
      </c>
      <c r="M593" s="27" t="b">
        <f t="shared" si="91"/>
        <v>0</v>
      </c>
      <c r="N593" s="80" t="str">
        <f t="shared" si="97"/>
        <v/>
      </c>
      <c r="O593" s="27" t="b">
        <f>IF(COUNTIF($G$13:G593,G593)&gt;1,TRUE,FALSE)</f>
        <v>0</v>
      </c>
      <c r="P593" s="80" t="str">
        <f t="shared" si="98"/>
        <v/>
      </c>
      <c r="Q593" s="28">
        <f t="shared" si="92"/>
        <v>44166</v>
      </c>
      <c r="R593" s="27" t="b">
        <f t="shared" si="99"/>
        <v>0</v>
      </c>
      <c r="S593" s="4"/>
      <c r="T593" s="4"/>
    </row>
    <row r="594" spans="1:20" s="30" customFormat="1" x14ac:dyDescent="0.25">
      <c r="A594" s="19">
        <v>582</v>
      </c>
      <c r="B594" s="20"/>
      <c r="C594" s="1"/>
      <c r="D594" s="79"/>
      <c r="E594" s="1"/>
      <c r="F594" s="1"/>
      <c r="G594" s="20"/>
      <c r="H594" s="160" t="str">
        <f t="shared" si="93"/>
        <v/>
      </c>
      <c r="I594" s="27" t="b">
        <f t="shared" si="94"/>
        <v>0</v>
      </c>
      <c r="J594" s="80" t="str">
        <f t="shared" si="95"/>
        <v/>
      </c>
      <c r="K594" s="27" t="b">
        <f t="shared" si="90"/>
        <v>0</v>
      </c>
      <c r="L594" s="80" t="str">
        <f t="shared" si="96"/>
        <v/>
      </c>
      <c r="M594" s="27" t="b">
        <f t="shared" si="91"/>
        <v>0</v>
      </c>
      <c r="N594" s="80" t="str">
        <f t="shared" si="97"/>
        <v/>
      </c>
      <c r="O594" s="27" t="b">
        <f>IF(COUNTIF($G$13:G594,G594)&gt;1,TRUE,FALSE)</f>
        <v>0</v>
      </c>
      <c r="P594" s="80" t="str">
        <f t="shared" si="98"/>
        <v/>
      </c>
      <c r="Q594" s="28">
        <f t="shared" si="92"/>
        <v>44166</v>
      </c>
      <c r="R594" s="27" t="b">
        <f t="shared" si="99"/>
        <v>0</v>
      </c>
      <c r="S594" s="4"/>
      <c r="T594" s="4"/>
    </row>
    <row r="595" spans="1:20" s="30" customFormat="1" x14ac:dyDescent="0.25">
      <c r="A595" s="19">
        <v>583</v>
      </c>
      <c r="B595" s="20"/>
      <c r="C595" s="1"/>
      <c r="D595" s="79"/>
      <c r="E595" s="1"/>
      <c r="F595" s="1"/>
      <c r="G595" s="20"/>
      <c r="H595" s="160" t="str">
        <f t="shared" si="93"/>
        <v/>
      </c>
      <c r="I595" s="27" t="b">
        <f t="shared" si="94"/>
        <v>0</v>
      </c>
      <c r="J595" s="80" t="str">
        <f t="shared" si="95"/>
        <v/>
      </c>
      <c r="K595" s="27" t="b">
        <f t="shared" si="90"/>
        <v>0</v>
      </c>
      <c r="L595" s="80" t="str">
        <f t="shared" si="96"/>
        <v/>
      </c>
      <c r="M595" s="27" t="b">
        <f t="shared" si="91"/>
        <v>0</v>
      </c>
      <c r="N595" s="80" t="str">
        <f t="shared" si="97"/>
        <v/>
      </c>
      <c r="O595" s="27" t="b">
        <f>IF(COUNTIF($G$13:G595,G595)&gt;1,TRUE,FALSE)</f>
        <v>0</v>
      </c>
      <c r="P595" s="80" t="str">
        <f t="shared" si="98"/>
        <v/>
      </c>
      <c r="Q595" s="28">
        <f t="shared" si="92"/>
        <v>44166</v>
      </c>
      <c r="R595" s="27" t="b">
        <f t="shared" si="99"/>
        <v>0</v>
      </c>
      <c r="S595" s="4"/>
      <c r="T595" s="4"/>
    </row>
    <row r="596" spans="1:20" s="30" customFormat="1" x14ac:dyDescent="0.25">
      <c r="A596" s="19">
        <v>584</v>
      </c>
      <c r="B596" s="20"/>
      <c r="C596" s="1"/>
      <c r="D596" s="79"/>
      <c r="E596" s="1"/>
      <c r="F596" s="1"/>
      <c r="G596" s="20"/>
      <c r="H596" s="160" t="str">
        <f t="shared" si="93"/>
        <v/>
      </c>
      <c r="I596" s="27" t="b">
        <f t="shared" si="94"/>
        <v>0</v>
      </c>
      <c r="J596" s="80" t="str">
        <f t="shared" si="95"/>
        <v/>
      </c>
      <c r="K596" s="27" t="b">
        <f t="shared" si="90"/>
        <v>0</v>
      </c>
      <c r="L596" s="80" t="str">
        <f t="shared" si="96"/>
        <v/>
      </c>
      <c r="M596" s="27" t="b">
        <f t="shared" si="91"/>
        <v>0</v>
      </c>
      <c r="N596" s="80" t="str">
        <f t="shared" si="97"/>
        <v/>
      </c>
      <c r="O596" s="27" t="b">
        <f>IF(COUNTIF($G$13:G596,G596)&gt;1,TRUE,FALSE)</f>
        <v>0</v>
      </c>
      <c r="P596" s="80" t="str">
        <f t="shared" si="98"/>
        <v/>
      </c>
      <c r="Q596" s="28">
        <f t="shared" si="92"/>
        <v>44166</v>
      </c>
      <c r="R596" s="27" t="b">
        <f t="shared" si="99"/>
        <v>0</v>
      </c>
      <c r="S596" s="4"/>
      <c r="T596" s="4"/>
    </row>
    <row r="597" spans="1:20" s="30" customFormat="1" x14ac:dyDescent="0.25">
      <c r="A597" s="19">
        <v>585</v>
      </c>
      <c r="B597" s="20"/>
      <c r="C597" s="1"/>
      <c r="D597" s="79"/>
      <c r="E597" s="1"/>
      <c r="F597" s="1"/>
      <c r="G597" s="20"/>
      <c r="H597" s="160" t="str">
        <f t="shared" si="93"/>
        <v/>
      </c>
      <c r="I597" s="27" t="b">
        <f t="shared" si="94"/>
        <v>0</v>
      </c>
      <c r="J597" s="80" t="str">
        <f t="shared" si="95"/>
        <v/>
      </c>
      <c r="K597" s="27" t="b">
        <f t="shared" si="90"/>
        <v>0</v>
      </c>
      <c r="L597" s="80" t="str">
        <f t="shared" si="96"/>
        <v/>
      </c>
      <c r="M597" s="27" t="b">
        <f t="shared" si="91"/>
        <v>0</v>
      </c>
      <c r="N597" s="80" t="str">
        <f t="shared" si="97"/>
        <v/>
      </c>
      <c r="O597" s="27" t="b">
        <f>IF(COUNTIF($G$13:G597,G597)&gt;1,TRUE,FALSE)</f>
        <v>0</v>
      </c>
      <c r="P597" s="80" t="str">
        <f t="shared" si="98"/>
        <v/>
      </c>
      <c r="Q597" s="28">
        <f t="shared" si="92"/>
        <v>44166</v>
      </c>
      <c r="R597" s="27" t="b">
        <f t="shared" si="99"/>
        <v>0</v>
      </c>
      <c r="S597" s="4"/>
      <c r="T597" s="4"/>
    </row>
    <row r="598" spans="1:20" s="30" customFormat="1" x14ac:dyDescent="0.25">
      <c r="A598" s="19">
        <v>586</v>
      </c>
      <c r="B598" s="20"/>
      <c r="C598" s="1"/>
      <c r="D598" s="79"/>
      <c r="E598" s="1"/>
      <c r="F598" s="1"/>
      <c r="G598" s="20"/>
      <c r="H598" s="160" t="str">
        <f t="shared" si="93"/>
        <v/>
      </c>
      <c r="I598" s="27" t="b">
        <f t="shared" si="94"/>
        <v>0</v>
      </c>
      <c r="J598" s="80" t="str">
        <f t="shared" si="95"/>
        <v/>
      </c>
      <c r="K598" s="27" t="b">
        <f t="shared" si="90"/>
        <v>0</v>
      </c>
      <c r="L598" s="80" t="str">
        <f t="shared" si="96"/>
        <v/>
      </c>
      <c r="M598" s="27" t="b">
        <f t="shared" si="91"/>
        <v>0</v>
      </c>
      <c r="N598" s="80" t="str">
        <f t="shared" si="97"/>
        <v/>
      </c>
      <c r="O598" s="27" t="b">
        <f>IF(COUNTIF($G$13:G598,G598)&gt;1,TRUE,FALSE)</f>
        <v>0</v>
      </c>
      <c r="P598" s="80" t="str">
        <f t="shared" si="98"/>
        <v/>
      </c>
      <c r="Q598" s="28">
        <f t="shared" si="92"/>
        <v>44166</v>
      </c>
      <c r="R598" s="27" t="b">
        <f t="shared" si="99"/>
        <v>0</v>
      </c>
      <c r="S598" s="4"/>
      <c r="T598" s="4"/>
    </row>
    <row r="599" spans="1:20" s="30" customFormat="1" x14ac:dyDescent="0.25">
      <c r="A599" s="19">
        <v>587</v>
      </c>
      <c r="B599" s="20"/>
      <c r="C599" s="1"/>
      <c r="D599" s="79"/>
      <c r="E599" s="1"/>
      <c r="F599" s="1"/>
      <c r="G599" s="20"/>
      <c r="H599" s="160" t="str">
        <f t="shared" si="93"/>
        <v/>
      </c>
      <c r="I599" s="27" t="b">
        <f t="shared" si="94"/>
        <v>0</v>
      </c>
      <c r="J599" s="80" t="str">
        <f t="shared" si="95"/>
        <v/>
      </c>
      <c r="K599" s="27" t="b">
        <f t="shared" si="90"/>
        <v>0</v>
      </c>
      <c r="L599" s="80" t="str">
        <f t="shared" si="96"/>
        <v/>
      </c>
      <c r="M599" s="27" t="b">
        <f t="shared" si="91"/>
        <v>0</v>
      </c>
      <c r="N599" s="80" t="str">
        <f t="shared" si="97"/>
        <v/>
      </c>
      <c r="O599" s="27" t="b">
        <f>IF(COUNTIF($G$13:G599,G599)&gt;1,TRUE,FALSE)</f>
        <v>0</v>
      </c>
      <c r="P599" s="80" t="str">
        <f t="shared" si="98"/>
        <v/>
      </c>
      <c r="Q599" s="28">
        <f t="shared" si="92"/>
        <v>44166</v>
      </c>
      <c r="R599" s="27" t="b">
        <f t="shared" si="99"/>
        <v>0</v>
      </c>
      <c r="S599" s="4"/>
      <c r="T599" s="4"/>
    </row>
    <row r="600" spans="1:20" s="30" customFormat="1" x14ac:dyDescent="0.25">
      <c r="A600" s="19">
        <v>588</v>
      </c>
      <c r="B600" s="20"/>
      <c r="C600" s="1"/>
      <c r="D600" s="79"/>
      <c r="E600" s="1"/>
      <c r="F600" s="1"/>
      <c r="G600" s="20"/>
      <c r="H600" s="160" t="str">
        <f t="shared" si="93"/>
        <v/>
      </c>
      <c r="I600" s="27" t="b">
        <f t="shared" si="94"/>
        <v>0</v>
      </c>
      <c r="J600" s="80" t="str">
        <f t="shared" si="95"/>
        <v/>
      </c>
      <c r="K600" s="27" t="b">
        <f t="shared" si="90"/>
        <v>0</v>
      </c>
      <c r="L600" s="80" t="str">
        <f t="shared" si="96"/>
        <v/>
      </c>
      <c r="M600" s="27" t="b">
        <f t="shared" si="91"/>
        <v>0</v>
      </c>
      <c r="N600" s="80" t="str">
        <f t="shared" si="97"/>
        <v/>
      </c>
      <c r="O600" s="27" t="b">
        <f>IF(COUNTIF($G$13:G600,G600)&gt;1,TRUE,FALSE)</f>
        <v>0</v>
      </c>
      <c r="P600" s="80" t="str">
        <f t="shared" si="98"/>
        <v/>
      </c>
      <c r="Q600" s="28">
        <f t="shared" si="92"/>
        <v>44166</v>
      </c>
      <c r="R600" s="27" t="b">
        <f t="shared" si="99"/>
        <v>0</v>
      </c>
      <c r="S600" s="4"/>
      <c r="T600" s="4"/>
    </row>
    <row r="601" spans="1:20" s="30" customFormat="1" x14ac:dyDescent="0.25">
      <c r="A601" s="19">
        <v>589</v>
      </c>
      <c r="B601" s="20"/>
      <c r="C601" s="1"/>
      <c r="D601" s="79"/>
      <c r="E601" s="1"/>
      <c r="F601" s="1"/>
      <c r="G601" s="20"/>
      <c r="H601" s="160" t="str">
        <f t="shared" si="93"/>
        <v/>
      </c>
      <c r="I601" s="27" t="b">
        <f t="shared" si="94"/>
        <v>0</v>
      </c>
      <c r="J601" s="80" t="str">
        <f t="shared" si="95"/>
        <v/>
      </c>
      <c r="K601" s="27" t="b">
        <f t="shared" si="90"/>
        <v>0</v>
      </c>
      <c r="L601" s="80" t="str">
        <f t="shared" si="96"/>
        <v/>
      </c>
      <c r="M601" s="27" t="b">
        <f t="shared" si="91"/>
        <v>0</v>
      </c>
      <c r="N601" s="80" t="str">
        <f t="shared" si="97"/>
        <v/>
      </c>
      <c r="O601" s="27" t="b">
        <f>IF(COUNTIF($G$13:G601,G601)&gt;1,TRUE,FALSE)</f>
        <v>0</v>
      </c>
      <c r="P601" s="80" t="str">
        <f t="shared" si="98"/>
        <v/>
      </c>
      <c r="Q601" s="28">
        <f t="shared" si="92"/>
        <v>44166</v>
      </c>
      <c r="R601" s="27" t="b">
        <f t="shared" si="99"/>
        <v>0</v>
      </c>
      <c r="S601" s="4"/>
      <c r="T601" s="4"/>
    </row>
    <row r="602" spans="1:20" s="30" customFormat="1" x14ac:dyDescent="0.25">
      <c r="A602" s="19">
        <v>590</v>
      </c>
      <c r="B602" s="20"/>
      <c r="C602" s="1"/>
      <c r="D602" s="79"/>
      <c r="E602" s="1"/>
      <c r="F602" s="1"/>
      <c r="G602" s="20"/>
      <c r="H602" s="160" t="str">
        <f t="shared" si="93"/>
        <v/>
      </c>
      <c r="I602" s="27" t="b">
        <f t="shared" si="94"/>
        <v>0</v>
      </c>
      <c r="J602" s="80" t="str">
        <f t="shared" si="95"/>
        <v/>
      </c>
      <c r="K602" s="27" t="b">
        <f t="shared" si="90"/>
        <v>0</v>
      </c>
      <c r="L602" s="80" t="str">
        <f t="shared" si="96"/>
        <v/>
      </c>
      <c r="M602" s="27" t="b">
        <f t="shared" si="91"/>
        <v>0</v>
      </c>
      <c r="N602" s="80" t="str">
        <f t="shared" si="97"/>
        <v/>
      </c>
      <c r="O602" s="27" t="b">
        <f>IF(COUNTIF($G$13:G602,G602)&gt;1,TRUE,FALSE)</f>
        <v>0</v>
      </c>
      <c r="P602" s="80" t="str">
        <f t="shared" si="98"/>
        <v/>
      </c>
      <c r="Q602" s="28">
        <f t="shared" si="92"/>
        <v>44166</v>
      </c>
      <c r="R602" s="27" t="b">
        <f t="shared" si="99"/>
        <v>0</v>
      </c>
      <c r="S602" s="4"/>
      <c r="T602" s="4"/>
    </row>
    <row r="603" spans="1:20" s="30" customFormat="1" x14ac:dyDescent="0.25">
      <c r="A603" s="19">
        <v>591</v>
      </c>
      <c r="B603" s="20"/>
      <c r="C603" s="1"/>
      <c r="D603" s="79"/>
      <c r="E603" s="1"/>
      <c r="F603" s="1"/>
      <c r="G603" s="20"/>
      <c r="H603" s="160" t="str">
        <f t="shared" si="93"/>
        <v/>
      </c>
      <c r="I603" s="27" t="b">
        <f t="shared" si="94"/>
        <v>0</v>
      </c>
      <c r="J603" s="80" t="str">
        <f t="shared" si="95"/>
        <v/>
      </c>
      <c r="K603" s="27" t="b">
        <f t="shared" si="90"/>
        <v>0</v>
      </c>
      <c r="L603" s="80" t="str">
        <f t="shared" si="96"/>
        <v/>
      </c>
      <c r="M603" s="27" t="b">
        <f t="shared" si="91"/>
        <v>0</v>
      </c>
      <c r="N603" s="80" t="str">
        <f t="shared" si="97"/>
        <v/>
      </c>
      <c r="O603" s="27" t="b">
        <f>IF(COUNTIF($G$13:G603,G603)&gt;1,TRUE,FALSE)</f>
        <v>0</v>
      </c>
      <c r="P603" s="80" t="str">
        <f t="shared" si="98"/>
        <v/>
      </c>
      <c r="Q603" s="28">
        <f t="shared" si="92"/>
        <v>44166</v>
      </c>
      <c r="R603" s="27" t="b">
        <f t="shared" si="99"/>
        <v>0</v>
      </c>
      <c r="S603" s="4"/>
      <c r="T603" s="4"/>
    </row>
    <row r="604" spans="1:20" s="30" customFormat="1" x14ac:dyDescent="0.25">
      <c r="A604" s="19">
        <v>592</v>
      </c>
      <c r="B604" s="20"/>
      <c r="C604" s="1"/>
      <c r="D604" s="79"/>
      <c r="E604" s="1"/>
      <c r="F604" s="1"/>
      <c r="G604" s="20"/>
      <c r="H604" s="160" t="str">
        <f t="shared" si="93"/>
        <v/>
      </c>
      <c r="I604" s="27" t="b">
        <f t="shared" si="94"/>
        <v>0</v>
      </c>
      <c r="J604" s="80" t="str">
        <f t="shared" si="95"/>
        <v/>
      </c>
      <c r="K604" s="27" t="b">
        <f t="shared" si="90"/>
        <v>0</v>
      </c>
      <c r="L604" s="80" t="str">
        <f t="shared" si="96"/>
        <v/>
      </c>
      <c r="M604" s="27" t="b">
        <f t="shared" si="91"/>
        <v>0</v>
      </c>
      <c r="N604" s="80" t="str">
        <f t="shared" si="97"/>
        <v/>
      </c>
      <c r="O604" s="27" t="b">
        <f>IF(COUNTIF($G$13:G604,G604)&gt;1,TRUE,FALSE)</f>
        <v>0</v>
      </c>
      <c r="P604" s="80" t="str">
        <f t="shared" si="98"/>
        <v/>
      </c>
      <c r="Q604" s="28">
        <f t="shared" si="92"/>
        <v>44166</v>
      </c>
      <c r="R604" s="27" t="b">
        <f t="shared" si="99"/>
        <v>0</v>
      </c>
      <c r="S604" s="4"/>
      <c r="T604" s="4"/>
    </row>
    <row r="605" spans="1:20" s="30" customFormat="1" x14ac:dyDescent="0.25">
      <c r="A605" s="19">
        <v>593</v>
      </c>
      <c r="B605" s="20"/>
      <c r="C605" s="1"/>
      <c r="D605" s="79"/>
      <c r="E605" s="1"/>
      <c r="F605" s="1"/>
      <c r="G605" s="20"/>
      <c r="H605" s="160" t="str">
        <f t="shared" si="93"/>
        <v/>
      </c>
      <c r="I605" s="27" t="b">
        <f t="shared" si="94"/>
        <v>0</v>
      </c>
      <c r="J605" s="80" t="str">
        <f t="shared" si="95"/>
        <v/>
      </c>
      <c r="K605" s="27" t="b">
        <f t="shared" si="90"/>
        <v>0</v>
      </c>
      <c r="L605" s="80" t="str">
        <f t="shared" si="96"/>
        <v/>
      </c>
      <c r="M605" s="27" t="b">
        <f t="shared" si="91"/>
        <v>0</v>
      </c>
      <c r="N605" s="80" t="str">
        <f t="shared" si="97"/>
        <v/>
      </c>
      <c r="O605" s="27" t="b">
        <f>IF(COUNTIF($G$13:G605,G605)&gt;1,TRUE,FALSE)</f>
        <v>0</v>
      </c>
      <c r="P605" s="80" t="str">
        <f t="shared" si="98"/>
        <v/>
      </c>
      <c r="Q605" s="28">
        <f t="shared" si="92"/>
        <v>44166</v>
      </c>
      <c r="R605" s="27" t="b">
        <f t="shared" si="99"/>
        <v>0</v>
      </c>
      <c r="S605" s="4"/>
      <c r="T605" s="4"/>
    </row>
    <row r="606" spans="1:20" s="30" customFormat="1" x14ac:dyDescent="0.25">
      <c r="A606" s="19">
        <v>594</v>
      </c>
      <c r="B606" s="20"/>
      <c r="C606" s="1"/>
      <c r="D606" s="79"/>
      <c r="E606" s="1"/>
      <c r="F606" s="1"/>
      <c r="G606" s="20"/>
      <c r="H606" s="160" t="str">
        <f t="shared" si="93"/>
        <v/>
      </c>
      <c r="I606" s="27" t="b">
        <f t="shared" si="94"/>
        <v>0</v>
      </c>
      <c r="J606" s="80" t="str">
        <f t="shared" si="95"/>
        <v/>
      </c>
      <c r="K606" s="27" t="b">
        <f t="shared" si="90"/>
        <v>0</v>
      </c>
      <c r="L606" s="80" t="str">
        <f t="shared" si="96"/>
        <v/>
      </c>
      <c r="M606" s="27" t="b">
        <f t="shared" si="91"/>
        <v>0</v>
      </c>
      <c r="N606" s="80" t="str">
        <f t="shared" si="97"/>
        <v/>
      </c>
      <c r="O606" s="27" t="b">
        <f>IF(COUNTIF($G$13:G606,G606)&gt;1,TRUE,FALSE)</f>
        <v>0</v>
      </c>
      <c r="P606" s="80" t="str">
        <f t="shared" si="98"/>
        <v/>
      </c>
      <c r="Q606" s="28">
        <f t="shared" si="92"/>
        <v>44166</v>
      </c>
      <c r="R606" s="27" t="b">
        <f t="shared" si="99"/>
        <v>0</v>
      </c>
      <c r="S606" s="4"/>
      <c r="T606" s="4"/>
    </row>
    <row r="607" spans="1:20" s="30" customFormat="1" x14ac:dyDescent="0.25">
      <c r="A607" s="19">
        <v>595</v>
      </c>
      <c r="B607" s="20"/>
      <c r="C607" s="1"/>
      <c r="D607" s="79"/>
      <c r="E607" s="1"/>
      <c r="F607" s="1"/>
      <c r="G607" s="20"/>
      <c r="H607" s="160" t="str">
        <f t="shared" si="93"/>
        <v/>
      </c>
      <c r="I607" s="27" t="b">
        <f t="shared" si="94"/>
        <v>0</v>
      </c>
      <c r="J607" s="80" t="str">
        <f t="shared" si="95"/>
        <v/>
      </c>
      <c r="K607" s="27" t="b">
        <f t="shared" si="90"/>
        <v>0</v>
      </c>
      <c r="L607" s="80" t="str">
        <f t="shared" si="96"/>
        <v/>
      </c>
      <c r="M607" s="27" t="b">
        <f t="shared" si="91"/>
        <v>0</v>
      </c>
      <c r="N607" s="80" t="str">
        <f t="shared" si="97"/>
        <v/>
      </c>
      <c r="O607" s="27" t="b">
        <f>IF(COUNTIF($G$13:G607,G607)&gt;1,TRUE,FALSE)</f>
        <v>0</v>
      </c>
      <c r="P607" s="80" t="str">
        <f t="shared" si="98"/>
        <v/>
      </c>
      <c r="Q607" s="28">
        <f t="shared" si="92"/>
        <v>44166</v>
      </c>
      <c r="R607" s="27" t="b">
        <f t="shared" si="99"/>
        <v>0</v>
      </c>
      <c r="S607" s="4"/>
      <c r="T607" s="4"/>
    </row>
    <row r="608" spans="1:20" s="30" customFormat="1" x14ac:dyDescent="0.25">
      <c r="A608" s="19">
        <v>596</v>
      </c>
      <c r="B608" s="20"/>
      <c r="C608" s="1"/>
      <c r="D608" s="79"/>
      <c r="E608" s="1"/>
      <c r="F608" s="1"/>
      <c r="G608" s="20"/>
      <c r="H608" s="160" t="str">
        <f t="shared" si="93"/>
        <v/>
      </c>
      <c r="I608" s="27" t="b">
        <f t="shared" si="94"/>
        <v>0</v>
      </c>
      <c r="J608" s="80" t="str">
        <f t="shared" si="95"/>
        <v/>
      </c>
      <c r="K608" s="27" t="b">
        <f t="shared" si="90"/>
        <v>0</v>
      </c>
      <c r="L608" s="80" t="str">
        <f t="shared" si="96"/>
        <v/>
      </c>
      <c r="M608" s="27" t="b">
        <f t="shared" si="91"/>
        <v>0</v>
      </c>
      <c r="N608" s="80" t="str">
        <f t="shared" si="97"/>
        <v/>
      </c>
      <c r="O608" s="27" t="b">
        <f>IF(COUNTIF($G$13:G608,G608)&gt;1,TRUE,FALSE)</f>
        <v>0</v>
      </c>
      <c r="P608" s="80" t="str">
        <f t="shared" si="98"/>
        <v/>
      </c>
      <c r="Q608" s="28">
        <f t="shared" si="92"/>
        <v>44166</v>
      </c>
      <c r="R608" s="27" t="b">
        <f t="shared" si="99"/>
        <v>0</v>
      </c>
      <c r="S608" s="4"/>
      <c r="T608" s="4"/>
    </row>
    <row r="609" spans="1:20" s="30" customFormat="1" x14ac:dyDescent="0.25">
      <c r="A609" s="19">
        <v>597</v>
      </c>
      <c r="B609" s="20"/>
      <c r="C609" s="1"/>
      <c r="D609" s="79"/>
      <c r="E609" s="1"/>
      <c r="F609" s="1"/>
      <c r="G609" s="20"/>
      <c r="H609" s="160" t="str">
        <f t="shared" si="93"/>
        <v/>
      </c>
      <c r="I609" s="27" t="b">
        <f t="shared" si="94"/>
        <v>0</v>
      </c>
      <c r="J609" s="80" t="str">
        <f t="shared" si="95"/>
        <v/>
      </c>
      <c r="K609" s="27" t="b">
        <f t="shared" si="90"/>
        <v>0</v>
      </c>
      <c r="L609" s="80" t="str">
        <f t="shared" si="96"/>
        <v/>
      </c>
      <c r="M609" s="27" t="b">
        <f t="shared" si="91"/>
        <v>0</v>
      </c>
      <c r="N609" s="80" t="str">
        <f t="shared" si="97"/>
        <v/>
      </c>
      <c r="O609" s="27" t="b">
        <f>IF(COUNTIF($G$13:G609,G609)&gt;1,TRUE,FALSE)</f>
        <v>0</v>
      </c>
      <c r="P609" s="80" t="str">
        <f t="shared" si="98"/>
        <v/>
      </c>
      <c r="Q609" s="28">
        <f t="shared" si="92"/>
        <v>44166</v>
      </c>
      <c r="R609" s="27" t="b">
        <f t="shared" si="99"/>
        <v>0</v>
      </c>
      <c r="S609" s="4"/>
      <c r="T609" s="4"/>
    </row>
    <row r="610" spans="1:20" s="30" customFormat="1" x14ac:dyDescent="0.25">
      <c r="A610" s="19">
        <v>598</v>
      </c>
      <c r="B610" s="20"/>
      <c r="C610" s="1"/>
      <c r="D610" s="79"/>
      <c r="E610" s="1"/>
      <c r="F610" s="1"/>
      <c r="G610" s="20"/>
      <c r="H610" s="160" t="str">
        <f t="shared" si="93"/>
        <v/>
      </c>
      <c r="I610" s="27" t="b">
        <f t="shared" si="94"/>
        <v>0</v>
      </c>
      <c r="J610" s="80" t="str">
        <f t="shared" si="95"/>
        <v/>
      </c>
      <c r="K610" s="27" t="b">
        <f t="shared" si="90"/>
        <v>0</v>
      </c>
      <c r="L610" s="80" t="str">
        <f t="shared" si="96"/>
        <v/>
      </c>
      <c r="M610" s="27" t="b">
        <f t="shared" si="91"/>
        <v>0</v>
      </c>
      <c r="N610" s="80" t="str">
        <f t="shared" si="97"/>
        <v/>
      </c>
      <c r="O610" s="27" t="b">
        <f>IF(COUNTIF($G$13:G610,G610)&gt;1,TRUE,FALSE)</f>
        <v>0</v>
      </c>
      <c r="P610" s="80" t="str">
        <f t="shared" si="98"/>
        <v/>
      </c>
      <c r="Q610" s="28">
        <f t="shared" si="92"/>
        <v>44166</v>
      </c>
      <c r="R610" s="27" t="b">
        <f t="shared" si="99"/>
        <v>0</v>
      </c>
      <c r="S610" s="4"/>
      <c r="T610" s="4"/>
    </row>
    <row r="611" spans="1:20" s="30" customFormat="1" x14ac:dyDescent="0.25">
      <c r="A611" s="19">
        <v>599</v>
      </c>
      <c r="B611" s="20"/>
      <c r="C611" s="1"/>
      <c r="D611" s="79"/>
      <c r="E611" s="1"/>
      <c r="F611" s="1"/>
      <c r="G611" s="20"/>
      <c r="H611" s="160" t="str">
        <f t="shared" si="93"/>
        <v/>
      </c>
      <c r="I611" s="27" t="b">
        <f t="shared" si="94"/>
        <v>0</v>
      </c>
      <c r="J611" s="80" t="str">
        <f t="shared" si="95"/>
        <v/>
      </c>
      <c r="K611" s="27" t="b">
        <f t="shared" si="90"/>
        <v>0</v>
      </c>
      <c r="L611" s="80" t="str">
        <f t="shared" si="96"/>
        <v/>
      </c>
      <c r="M611" s="27" t="b">
        <f t="shared" si="91"/>
        <v>0</v>
      </c>
      <c r="N611" s="80" t="str">
        <f t="shared" si="97"/>
        <v/>
      </c>
      <c r="O611" s="27" t="b">
        <f>IF(COUNTIF($G$13:G611,G611)&gt;1,TRUE,FALSE)</f>
        <v>0</v>
      </c>
      <c r="P611" s="80" t="str">
        <f t="shared" si="98"/>
        <v/>
      </c>
      <c r="Q611" s="28">
        <f t="shared" si="92"/>
        <v>44166</v>
      </c>
      <c r="R611" s="27" t="b">
        <f t="shared" si="99"/>
        <v>0</v>
      </c>
      <c r="S611" s="4"/>
      <c r="T611" s="4"/>
    </row>
    <row r="612" spans="1:20" s="30" customFormat="1" x14ac:dyDescent="0.25">
      <c r="A612" s="19">
        <v>600</v>
      </c>
      <c r="B612" s="20"/>
      <c r="C612" s="1"/>
      <c r="D612" s="79"/>
      <c r="E612" s="1"/>
      <c r="F612" s="1"/>
      <c r="G612" s="20"/>
      <c r="H612" s="160" t="str">
        <f t="shared" si="93"/>
        <v/>
      </c>
      <c r="I612" s="27" t="b">
        <f t="shared" si="94"/>
        <v>0</v>
      </c>
      <c r="J612" s="80" t="str">
        <f t="shared" si="95"/>
        <v/>
      </c>
      <c r="K612" s="27" t="b">
        <f t="shared" si="90"/>
        <v>0</v>
      </c>
      <c r="L612" s="80" t="str">
        <f t="shared" si="96"/>
        <v/>
      </c>
      <c r="M612" s="27" t="b">
        <f t="shared" si="91"/>
        <v>0</v>
      </c>
      <c r="N612" s="80" t="str">
        <f t="shared" si="97"/>
        <v/>
      </c>
      <c r="O612" s="27" t="b">
        <f>IF(COUNTIF($G$13:G612,G612)&gt;1,TRUE,FALSE)</f>
        <v>0</v>
      </c>
      <c r="P612" s="80" t="str">
        <f t="shared" si="98"/>
        <v/>
      </c>
      <c r="Q612" s="28">
        <f t="shared" si="92"/>
        <v>44166</v>
      </c>
      <c r="R612" s="27" t="b">
        <f t="shared" si="99"/>
        <v>0</v>
      </c>
      <c r="S612" s="4"/>
      <c r="T612" s="4"/>
    </row>
    <row r="613" spans="1:20" s="30" customFormat="1" x14ac:dyDescent="0.25">
      <c r="A613" s="19">
        <v>601</v>
      </c>
      <c r="B613" s="20"/>
      <c r="C613" s="1"/>
      <c r="D613" s="79"/>
      <c r="E613" s="1"/>
      <c r="F613" s="1"/>
      <c r="G613" s="20"/>
      <c r="H613" s="160" t="str">
        <f t="shared" si="93"/>
        <v/>
      </c>
      <c r="I613" s="27" t="b">
        <f t="shared" si="94"/>
        <v>0</v>
      </c>
      <c r="J613" s="80" t="str">
        <f t="shared" si="95"/>
        <v/>
      </c>
      <c r="K613" s="27" t="b">
        <f t="shared" si="90"/>
        <v>0</v>
      </c>
      <c r="L613" s="80" t="str">
        <f t="shared" si="96"/>
        <v/>
      </c>
      <c r="M613" s="27" t="b">
        <f t="shared" si="91"/>
        <v>0</v>
      </c>
      <c r="N613" s="80" t="str">
        <f t="shared" si="97"/>
        <v/>
      </c>
      <c r="O613" s="27" t="b">
        <f>IF(COUNTIF($G$13:G613,G613)&gt;1,TRUE,FALSE)</f>
        <v>0</v>
      </c>
      <c r="P613" s="80" t="str">
        <f t="shared" si="98"/>
        <v/>
      </c>
      <c r="Q613" s="28">
        <f t="shared" si="92"/>
        <v>44166</v>
      </c>
      <c r="R613" s="27" t="b">
        <f t="shared" si="99"/>
        <v>0</v>
      </c>
      <c r="S613" s="4"/>
      <c r="T613" s="4"/>
    </row>
    <row r="614" spans="1:20" s="30" customFormat="1" x14ac:dyDescent="0.25">
      <c r="A614" s="19">
        <v>602</v>
      </c>
      <c r="B614" s="20"/>
      <c r="C614" s="1"/>
      <c r="D614" s="79"/>
      <c r="E614" s="1"/>
      <c r="F614" s="1"/>
      <c r="G614" s="20"/>
      <c r="H614" s="160" t="str">
        <f t="shared" si="93"/>
        <v/>
      </c>
      <c r="I614" s="27" t="b">
        <f t="shared" si="94"/>
        <v>0</v>
      </c>
      <c r="J614" s="80" t="str">
        <f t="shared" si="95"/>
        <v/>
      </c>
      <c r="K614" s="27" t="b">
        <f t="shared" si="90"/>
        <v>0</v>
      </c>
      <c r="L614" s="80" t="str">
        <f t="shared" si="96"/>
        <v/>
      </c>
      <c r="M614" s="27" t="b">
        <f t="shared" si="91"/>
        <v>0</v>
      </c>
      <c r="N614" s="80" t="str">
        <f t="shared" si="97"/>
        <v/>
      </c>
      <c r="O614" s="27" t="b">
        <f>IF(COUNTIF($G$13:G614,G614)&gt;1,TRUE,FALSE)</f>
        <v>0</v>
      </c>
      <c r="P614" s="80" t="str">
        <f t="shared" si="98"/>
        <v/>
      </c>
      <c r="Q614" s="28">
        <f t="shared" si="92"/>
        <v>44166</v>
      </c>
      <c r="R614" s="27" t="b">
        <f t="shared" si="99"/>
        <v>0</v>
      </c>
      <c r="S614" s="4"/>
      <c r="T614" s="4"/>
    </row>
    <row r="615" spans="1:20" s="30" customFormat="1" x14ac:dyDescent="0.25">
      <c r="A615" s="19">
        <v>603</v>
      </c>
      <c r="B615" s="20"/>
      <c r="C615" s="1"/>
      <c r="D615" s="79"/>
      <c r="E615" s="1"/>
      <c r="F615" s="1"/>
      <c r="G615" s="20"/>
      <c r="H615" s="160" t="str">
        <f t="shared" si="93"/>
        <v/>
      </c>
      <c r="I615" s="27" t="b">
        <f t="shared" si="94"/>
        <v>0</v>
      </c>
      <c r="J615" s="80" t="str">
        <f t="shared" si="95"/>
        <v/>
      </c>
      <c r="K615" s="27" t="b">
        <f t="shared" si="90"/>
        <v>0</v>
      </c>
      <c r="L615" s="80" t="str">
        <f t="shared" si="96"/>
        <v/>
      </c>
      <c r="M615" s="27" t="b">
        <f t="shared" si="91"/>
        <v>0</v>
      </c>
      <c r="N615" s="80" t="str">
        <f t="shared" si="97"/>
        <v/>
      </c>
      <c r="O615" s="27" t="b">
        <f>IF(COUNTIF($G$13:G615,G615)&gt;1,TRUE,FALSE)</f>
        <v>0</v>
      </c>
      <c r="P615" s="80" t="str">
        <f t="shared" si="98"/>
        <v/>
      </c>
      <c r="Q615" s="28">
        <f t="shared" si="92"/>
        <v>44166</v>
      </c>
      <c r="R615" s="27" t="b">
        <f t="shared" si="99"/>
        <v>0</v>
      </c>
      <c r="S615" s="4"/>
      <c r="T615" s="4"/>
    </row>
    <row r="616" spans="1:20" s="30" customFormat="1" x14ac:dyDescent="0.25">
      <c r="A616" s="19">
        <v>604</v>
      </c>
      <c r="B616" s="20"/>
      <c r="C616" s="1"/>
      <c r="D616" s="79"/>
      <c r="E616" s="1"/>
      <c r="F616" s="1"/>
      <c r="G616" s="20"/>
      <c r="H616" s="160" t="str">
        <f t="shared" si="93"/>
        <v/>
      </c>
      <c r="I616" s="27" t="b">
        <f t="shared" si="94"/>
        <v>0</v>
      </c>
      <c r="J616" s="80" t="str">
        <f t="shared" si="95"/>
        <v/>
      </c>
      <c r="K616" s="27" t="b">
        <f t="shared" si="90"/>
        <v>0</v>
      </c>
      <c r="L616" s="80" t="str">
        <f t="shared" si="96"/>
        <v/>
      </c>
      <c r="M616" s="27" t="b">
        <f t="shared" si="91"/>
        <v>0</v>
      </c>
      <c r="N616" s="80" t="str">
        <f t="shared" si="97"/>
        <v/>
      </c>
      <c r="O616" s="27" t="b">
        <f>IF(COUNTIF($G$13:G616,G616)&gt;1,TRUE,FALSE)</f>
        <v>0</v>
      </c>
      <c r="P616" s="80" t="str">
        <f t="shared" si="98"/>
        <v/>
      </c>
      <c r="Q616" s="28">
        <f t="shared" si="92"/>
        <v>44166</v>
      </c>
      <c r="R616" s="27" t="b">
        <f t="shared" si="99"/>
        <v>0</v>
      </c>
      <c r="S616" s="4"/>
      <c r="T616" s="4"/>
    </row>
    <row r="617" spans="1:20" s="30" customFormat="1" x14ac:dyDescent="0.25">
      <c r="A617" s="19">
        <v>605</v>
      </c>
      <c r="B617" s="20"/>
      <c r="C617" s="1"/>
      <c r="D617" s="79"/>
      <c r="E617" s="1"/>
      <c r="F617" s="1"/>
      <c r="G617" s="20"/>
      <c r="H617" s="160" t="str">
        <f t="shared" si="93"/>
        <v/>
      </c>
      <c r="I617" s="27" t="b">
        <f t="shared" si="94"/>
        <v>0</v>
      </c>
      <c r="J617" s="80" t="str">
        <f t="shared" si="95"/>
        <v/>
      </c>
      <c r="K617" s="27" t="b">
        <f t="shared" si="90"/>
        <v>0</v>
      </c>
      <c r="L617" s="80" t="str">
        <f t="shared" si="96"/>
        <v/>
      </c>
      <c r="M617" s="27" t="b">
        <f t="shared" si="91"/>
        <v>0</v>
      </c>
      <c r="N617" s="80" t="str">
        <f t="shared" si="97"/>
        <v/>
      </c>
      <c r="O617" s="27" t="b">
        <f>IF(COUNTIF($G$13:G617,G617)&gt;1,TRUE,FALSE)</f>
        <v>0</v>
      </c>
      <c r="P617" s="80" t="str">
        <f t="shared" si="98"/>
        <v/>
      </c>
      <c r="Q617" s="28">
        <f t="shared" si="92"/>
        <v>44166</v>
      </c>
      <c r="R617" s="27" t="b">
        <f t="shared" si="99"/>
        <v>0</v>
      </c>
      <c r="S617" s="4"/>
      <c r="T617" s="4"/>
    </row>
    <row r="618" spans="1:20" s="30" customFormat="1" x14ac:dyDescent="0.25">
      <c r="A618" s="19">
        <v>606</v>
      </c>
      <c r="B618" s="20"/>
      <c r="C618" s="1"/>
      <c r="D618" s="79"/>
      <c r="E618" s="1"/>
      <c r="F618" s="1"/>
      <c r="G618" s="20"/>
      <c r="H618" s="160" t="str">
        <f t="shared" si="93"/>
        <v/>
      </c>
      <c r="I618" s="27" t="b">
        <f t="shared" si="94"/>
        <v>0</v>
      </c>
      <c r="J618" s="80" t="str">
        <f t="shared" si="95"/>
        <v/>
      </c>
      <c r="K618" s="27" t="b">
        <f t="shared" si="90"/>
        <v>0</v>
      </c>
      <c r="L618" s="80" t="str">
        <f t="shared" si="96"/>
        <v/>
      </c>
      <c r="M618" s="27" t="b">
        <f t="shared" si="91"/>
        <v>0</v>
      </c>
      <c r="N618" s="80" t="str">
        <f t="shared" si="97"/>
        <v/>
      </c>
      <c r="O618" s="27" t="b">
        <f>IF(COUNTIF($G$13:G618,G618)&gt;1,TRUE,FALSE)</f>
        <v>0</v>
      </c>
      <c r="P618" s="80" t="str">
        <f t="shared" si="98"/>
        <v/>
      </c>
      <c r="Q618" s="28">
        <f t="shared" si="92"/>
        <v>44166</v>
      </c>
      <c r="R618" s="27" t="b">
        <f t="shared" si="99"/>
        <v>0</v>
      </c>
      <c r="S618" s="4"/>
      <c r="T618" s="4"/>
    </row>
    <row r="619" spans="1:20" s="30" customFormat="1" x14ac:dyDescent="0.25">
      <c r="A619" s="19">
        <v>607</v>
      </c>
      <c r="B619" s="20"/>
      <c r="C619" s="1"/>
      <c r="D619" s="79"/>
      <c r="E619" s="1"/>
      <c r="F619" s="1"/>
      <c r="G619" s="20"/>
      <c r="H619" s="160" t="str">
        <f t="shared" si="93"/>
        <v/>
      </c>
      <c r="I619" s="27" t="b">
        <f t="shared" si="94"/>
        <v>0</v>
      </c>
      <c r="J619" s="80" t="str">
        <f t="shared" si="95"/>
        <v/>
      </c>
      <c r="K619" s="27" t="b">
        <f t="shared" si="90"/>
        <v>0</v>
      </c>
      <c r="L619" s="80" t="str">
        <f t="shared" si="96"/>
        <v/>
      </c>
      <c r="M619" s="27" t="b">
        <f t="shared" si="91"/>
        <v>0</v>
      </c>
      <c r="N619" s="80" t="str">
        <f t="shared" si="97"/>
        <v/>
      </c>
      <c r="O619" s="27" t="b">
        <f>IF(COUNTIF($G$13:G619,G619)&gt;1,TRUE,FALSE)</f>
        <v>0</v>
      </c>
      <c r="P619" s="80" t="str">
        <f t="shared" si="98"/>
        <v/>
      </c>
      <c r="Q619" s="28">
        <f t="shared" si="92"/>
        <v>44166</v>
      </c>
      <c r="R619" s="27" t="b">
        <f t="shared" si="99"/>
        <v>0</v>
      </c>
      <c r="S619" s="4"/>
      <c r="T619" s="4"/>
    </row>
    <row r="620" spans="1:20" s="30" customFormat="1" x14ac:dyDescent="0.25">
      <c r="A620" s="19">
        <v>608</v>
      </c>
      <c r="B620" s="20"/>
      <c r="C620" s="1"/>
      <c r="D620" s="79"/>
      <c r="E620" s="1"/>
      <c r="F620" s="1"/>
      <c r="G620" s="20"/>
      <c r="H620" s="160" t="str">
        <f t="shared" si="93"/>
        <v/>
      </c>
      <c r="I620" s="27" t="b">
        <f t="shared" si="94"/>
        <v>0</v>
      </c>
      <c r="J620" s="80" t="str">
        <f t="shared" si="95"/>
        <v/>
      </c>
      <c r="K620" s="27" t="b">
        <f t="shared" si="90"/>
        <v>0</v>
      </c>
      <c r="L620" s="80" t="str">
        <f t="shared" si="96"/>
        <v/>
      </c>
      <c r="M620" s="27" t="b">
        <f t="shared" si="91"/>
        <v>0</v>
      </c>
      <c r="N620" s="80" t="str">
        <f t="shared" si="97"/>
        <v/>
      </c>
      <c r="O620" s="27" t="b">
        <f>IF(COUNTIF($G$13:G620,G620)&gt;1,TRUE,FALSE)</f>
        <v>0</v>
      </c>
      <c r="P620" s="80" t="str">
        <f t="shared" si="98"/>
        <v/>
      </c>
      <c r="Q620" s="28">
        <f t="shared" si="92"/>
        <v>44166</v>
      </c>
      <c r="R620" s="27" t="b">
        <f t="shared" si="99"/>
        <v>0</v>
      </c>
      <c r="S620" s="4"/>
      <c r="T620" s="4"/>
    </row>
    <row r="621" spans="1:20" s="30" customFormat="1" x14ac:dyDescent="0.25">
      <c r="A621" s="19">
        <v>609</v>
      </c>
      <c r="B621" s="20"/>
      <c r="C621" s="1"/>
      <c r="D621" s="79"/>
      <c r="E621" s="1"/>
      <c r="F621" s="1"/>
      <c r="G621" s="20"/>
      <c r="H621" s="160" t="str">
        <f t="shared" si="93"/>
        <v/>
      </c>
      <c r="I621" s="27" t="b">
        <f t="shared" si="94"/>
        <v>0</v>
      </c>
      <c r="J621" s="80" t="str">
        <f t="shared" si="95"/>
        <v/>
      </c>
      <c r="K621" s="27" t="b">
        <f t="shared" si="90"/>
        <v>0</v>
      </c>
      <c r="L621" s="80" t="str">
        <f t="shared" si="96"/>
        <v/>
      </c>
      <c r="M621" s="27" t="b">
        <f t="shared" si="91"/>
        <v>0</v>
      </c>
      <c r="N621" s="80" t="str">
        <f t="shared" si="97"/>
        <v/>
      </c>
      <c r="O621" s="27" t="b">
        <f>IF(COUNTIF($G$13:G621,G621)&gt;1,TRUE,FALSE)</f>
        <v>0</v>
      </c>
      <c r="P621" s="80" t="str">
        <f t="shared" si="98"/>
        <v/>
      </c>
      <c r="Q621" s="28">
        <f t="shared" si="92"/>
        <v>44166</v>
      </c>
      <c r="R621" s="27" t="b">
        <f t="shared" si="99"/>
        <v>0</v>
      </c>
      <c r="S621" s="4"/>
      <c r="T621" s="4"/>
    </row>
    <row r="622" spans="1:20" s="30" customFormat="1" x14ac:dyDescent="0.25">
      <c r="A622" s="19">
        <v>610</v>
      </c>
      <c r="B622" s="20"/>
      <c r="C622" s="1"/>
      <c r="D622" s="79"/>
      <c r="E622" s="1"/>
      <c r="F622" s="1"/>
      <c r="G622" s="20"/>
      <c r="H622" s="160" t="str">
        <f t="shared" si="93"/>
        <v/>
      </c>
      <c r="I622" s="27" t="b">
        <f t="shared" si="94"/>
        <v>0</v>
      </c>
      <c r="J622" s="80" t="str">
        <f t="shared" si="95"/>
        <v/>
      </c>
      <c r="K622" s="27" t="b">
        <f t="shared" si="90"/>
        <v>0</v>
      </c>
      <c r="L622" s="80" t="str">
        <f t="shared" si="96"/>
        <v/>
      </c>
      <c r="M622" s="27" t="b">
        <f t="shared" si="91"/>
        <v>0</v>
      </c>
      <c r="N622" s="80" t="str">
        <f t="shared" si="97"/>
        <v/>
      </c>
      <c r="O622" s="27" t="b">
        <f>IF(COUNTIF($G$13:G622,G622)&gt;1,TRUE,FALSE)</f>
        <v>0</v>
      </c>
      <c r="P622" s="80" t="str">
        <f t="shared" si="98"/>
        <v/>
      </c>
      <c r="Q622" s="28">
        <f t="shared" si="92"/>
        <v>44166</v>
      </c>
      <c r="R622" s="27" t="b">
        <f t="shared" si="99"/>
        <v>0</v>
      </c>
      <c r="S622" s="4"/>
      <c r="T622" s="4"/>
    </row>
    <row r="623" spans="1:20" s="30" customFormat="1" x14ac:dyDescent="0.25">
      <c r="A623" s="19">
        <v>611</v>
      </c>
      <c r="B623" s="20"/>
      <c r="C623" s="1"/>
      <c r="D623" s="79"/>
      <c r="E623" s="1"/>
      <c r="F623" s="1"/>
      <c r="G623" s="20"/>
      <c r="H623" s="160" t="str">
        <f t="shared" si="93"/>
        <v/>
      </c>
      <c r="I623" s="27" t="b">
        <f t="shared" si="94"/>
        <v>0</v>
      </c>
      <c r="J623" s="80" t="str">
        <f t="shared" si="95"/>
        <v/>
      </c>
      <c r="K623" s="27" t="b">
        <f t="shared" si="90"/>
        <v>0</v>
      </c>
      <c r="L623" s="80" t="str">
        <f t="shared" si="96"/>
        <v/>
      </c>
      <c r="M623" s="27" t="b">
        <f t="shared" si="91"/>
        <v>0</v>
      </c>
      <c r="N623" s="80" t="str">
        <f t="shared" si="97"/>
        <v/>
      </c>
      <c r="O623" s="27" t="b">
        <f>IF(COUNTIF($G$13:G623,G623)&gt;1,TRUE,FALSE)</f>
        <v>0</v>
      </c>
      <c r="P623" s="80" t="str">
        <f t="shared" si="98"/>
        <v/>
      </c>
      <c r="Q623" s="28">
        <f t="shared" si="92"/>
        <v>44166</v>
      </c>
      <c r="R623" s="27" t="b">
        <f t="shared" si="99"/>
        <v>0</v>
      </c>
      <c r="S623" s="4"/>
      <c r="T623" s="4"/>
    </row>
    <row r="624" spans="1:20" s="30" customFormat="1" x14ac:dyDescent="0.25">
      <c r="A624" s="19">
        <v>612</v>
      </c>
      <c r="B624" s="20"/>
      <c r="C624" s="1"/>
      <c r="D624" s="79"/>
      <c r="E624" s="1"/>
      <c r="F624" s="1"/>
      <c r="G624" s="20"/>
      <c r="H624" s="160" t="str">
        <f t="shared" si="93"/>
        <v/>
      </c>
      <c r="I624" s="27" t="b">
        <f t="shared" si="94"/>
        <v>0</v>
      </c>
      <c r="J624" s="80" t="str">
        <f t="shared" si="95"/>
        <v/>
      </c>
      <c r="K624" s="27" t="b">
        <f t="shared" si="90"/>
        <v>0</v>
      </c>
      <c r="L624" s="80" t="str">
        <f t="shared" si="96"/>
        <v/>
      </c>
      <c r="M624" s="27" t="b">
        <f t="shared" si="91"/>
        <v>0</v>
      </c>
      <c r="N624" s="80" t="str">
        <f t="shared" si="97"/>
        <v/>
      </c>
      <c r="O624" s="27" t="b">
        <f>IF(COUNTIF($G$13:G624,G624)&gt;1,TRUE,FALSE)</f>
        <v>0</v>
      </c>
      <c r="P624" s="80" t="str">
        <f t="shared" si="98"/>
        <v/>
      </c>
      <c r="Q624" s="28">
        <f t="shared" si="92"/>
        <v>44166</v>
      </c>
      <c r="R624" s="27" t="b">
        <f t="shared" si="99"/>
        <v>0</v>
      </c>
      <c r="S624" s="4"/>
      <c r="T624" s="4"/>
    </row>
    <row r="625" spans="1:20" s="30" customFormat="1" x14ac:dyDescent="0.25">
      <c r="A625" s="19">
        <v>613</v>
      </c>
      <c r="B625" s="20"/>
      <c r="C625" s="1"/>
      <c r="D625" s="79"/>
      <c r="E625" s="1"/>
      <c r="F625" s="1"/>
      <c r="G625" s="20"/>
      <c r="H625" s="160" t="str">
        <f t="shared" si="93"/>
        <v/>
      </c>
      <c r="I625" s="27" t="b">
        <f t="shared" si="94"/>
        <v>0</v>
      </c>
      <c r="J625" s="80" t="str">
        <f t="shared" si="95"/>
        <v/>
      </c>
      <c r="K625" s="27" t="b">
        <f t="shared" si="90"/>
        <v>0</v>
      </c>
      <c r="L625" s="80" t="str">
        <f t="shared" si="96"/>
        <v/>
      </c>
      <c r="M625" s="27" t="b">
        <f t="shared" si="91"/>
        <v>0</v>
      </c>
      <c r="N625" s="80" t="str">
        <f t="shared" si="97"/>
        <v/>
      </c>
      <c r="O625" s="27" t="b">
        <f>IF(COUNTIF($G$13:G625,G625)&gt;1,TRUE,FALSE)</f>
        <v>0</v>
      </c>
      <c r="P625" s="80" t="str">
        <f t="shared" si="98"/>
        <v/>
      </c>
      <c r="Q625" s="28">
        <f t="shared" si="92"/>
        <v>44166</v>
      </c>
      <c r="R625" s="27" t="b">
        <f t="shared" si="99"/>
        <v>0</v>
      </c>
      <c r="S625" s="4"/>
      <c r="T625" s="4"/>
    </row>
    <row r="626" spans="1:20" s="30" customFormat="1" x14ac:dyDescent="0.25">
      <c r="A626" s="19">
        <v>614</v>
      </c>
      <c r="B626" s="20"/>
      <c r="C626" s="1"/>
      <c r="D626" s="79"/>
      <c r="E626" s="1"/>
      <c r="F626" s="1"/>
      <c r="G626" s="20"/>
      <c r="H626" s="160" t="str">
        <f t="shared" si="93"/>
        <v/>
      </c>
      <c r="I626" s="27" t="b">
        <f t="shared" si="94"/>
        <v>0</v>
      </c>
      <c r="J626" s="80" t="str">
        <f t="shared" si="95"/>
        <v/>
      </c>
      <c r="K626" s="27" t="b">
        <f t="shared" si="90"/>
        <v>0</v>
      </c>
      <c r="L626" s="80" t="str">
        <f t="shared" si="96"/>
        <v/>
      </c>
      <c r="M626" s="27" t="b">
        <f t="shared" si="91"/>
        <v>0</v>
      </c>
      <c r="N626" s="80" t="str">
        <f t="shared" si="97"/>
        <v/>
      </c>
      <c r="O626" s="27" t="b">
        <f>IF(COUNTIF($G$13:G626,G626)&gt;1,TRUE,FALSE)</f>
        <v>0</v>
      </c>
      <c r="P626" s="80" t="str">
        <f t="shared" si="98"/>
        <v/>
      </c>
      <c r="Q626" s="28">
        <f t="shared" si="92"/>
        <v>44166</v>
      </c>
      <c r="R626" s="27" t="b">
        <f t="shared" si="99"/>
        <v>0</v>
      </c>
      <c r="S626" s="4"/>
      <c r="T626" s="4"/>
    </row>
    <row r="627" spans="1:20" s="30" customFormat="1" x14ac:dyDescent="0.25">
      <c r="A627" s="19">
        <v>615</v>
      </c>
      <c r="B627" s="20"/>
      <c r="C627" s="1"/>
      <c r="D627" s="79"/>
      <c r="E627" s="1"/>
      <c r="F627" s="1"/>
      <c r="G627" s="20"/>
      <c r="H627" s="160" t="str">
        <f t="shared" si="93"/>
        <v/>
      </c>
      <c r="I627" s="27" t="b">
        <f t="shared" si="94"/>
        <v>0</v>
      </c>
      <c r="J627" s="80" t="str">
        <f t="shared" si="95"/>
        <v/>
      </c>
      <c r="K627" s="27" t="b">
        <f t="shared" si="90"/>
        <v>0</v>
      </c>
      <c r="L627" s="80" t="str">
        <f t="shared" si="96"/>
        <v/>
      </c>
      <c r="M627" s="27" t="b">
        <f t="shared" si="91"/>
        <v>0</v>
      </c>
      <c r="N627" s="80" t="str">
        <f t="shared" si="97"/>
        <v/>
      </c>
      <c r="O627" s="27" t="b">
        <f>IF(COUNTIF($G$13:G627,G627)&gt;1,TRUE,FALSE)</f>
        <v>0</v>
      </c>
      <c r="P627" s="80" t="str">
        <f t="shared" si="98"/>
        <v/>
      </c>
      <c r="Q627" s="28">
        <f t="shared" si="92"/>
        <v>44166</v>
      </c>
      <c r="R627" s="27" t="b">
        <f t="shared" si="99"/>
        <v>0</v>
      </c>
      <c r="S627" s="4"/>
      <c r="T627" s="4"/>
    </row>
    <row r="628" spans="1:20" s="30" customFormat="1" x14ac:dyDescent="0.25">
      <c r="A628" s="19">
        <v>616</v>
      </c>
      <c r="B628" s="20"/>
      <c r="C628" s="1"/>
      <c r="D628" s="79"/>
      <c r="E628" s="1"/>
      <c r="F628" s="1"/>
      <c r="G628" s="20"/>
      <c r="H628" s="160" t="str">
        <f t="shared" si="93"/>
        <v/>
      </c>
      <c r="I628" s="27" t="b">
        <f t="shared" si="94"/>
        <v>0</v>
      </c>
      <c r="J628" s="80" t="str">
        <f t="shared" si="95"/>
        <v/>
      </c>
      <c r="K628" s="27" t="b">
        <f t="shared" si="90"/>
        <v>0</v>
      </c>
      <c r="L628" s="80" t="str">
        <f t="shared" si="96"/>
        <v/>
      </c>
      <c r="M628" s="27" t="b">
        <f t="shared" si="91"/>
        <v>0</v>
      </c>
      <c r="N628" s="80" t="str">
        <f t="shared" si="97"/>
        <v/>
      </c>
      <c r="O628" s="27" t="b">
        <f>IF(COUNTIF($G$13:G628,G628)&gt;1,TRUE,FALSE)</f>
        <v>0</v>
      </c>
      <c r="P628" s="80" t="str">
        <f t="shared" si="98"/>
        <v/>
      </c>
      <c r="Q628" s="28">
        <f t="shared" si="92"/>
        <v>44166</v>
      </c>
      <c r="R628" s="27" t="b">
        <f t="shared" si="99"/>
        <v>0</v>
      </c>
      <c r="S628" s="4"/>
      <c r="T628" s="4"/>
    </row>
    <row r="629" spans="1:20" s="30" customFormat="1" x14ac:dyDescent="0.25">
      <c r="A629" s="19">
        <v>617</v>
      </c>
      <c r="B629" s="20"/>
      <c r="C629" s="1"/>
      <c r="D629" s="79"/>
      <c r="E629" s="1"/>
      <c r="F629" s="1"/>
      <c r="G629" s="20"/>
      <c r="H629" s="160" t="str">
        <f t="shared" si="93"/>
        <v/>
      </c>
      <c r="I629" s="27" t="b">
        <f t="shared" si="94"/>
        <v>0</v>
      </c>
      <c r="J629" s="80" t="str">
        <f t="shared" si="95"/>
        <v/>
      </c>
      <c r="K629" s="27" t="b">
        <f t="shared" si="90"/>
        <v>0</v>
      </c>
      <c r="L629" s="80" t="str">
        <f t="shared" si="96"/>
        <v/>
      </c>
      <c r="M629" s="27" t="b">
        <f t="shared" si="91"/>
        <v>0</v>
      </c>
      <c r="N629" s="80" t="str">
        <f t="shared" si="97"/>
        <v/>
      </c>
      <c r="O629" s="27" t="b">
        <f>IF(COUNTIF($G$13:G629,G629)&gt;1,TRUE,FALSE)</f>
        <v>0</v>
      </c>
      <c r="P629" s="80" t="str">
        <f t="shared" si="98"/>
        <v/>
      </c>
      <c r="Q629" s="28">
        <f t="shared" si="92"/>
        <v>44166</v>
      </c>
      <c r="R629" s="27" t="b">
        <f t="shared" si="99"/>
        <v>0</v>
      </c>
      <c r="S629" s="4"/>
      <c r="T629" s="4"/>
    </row>
    <row r="630" spans="1:20" s="30" customFormat="1" x14ac:dyDescent="0.25">
      <c r="A630" s="19">
        <v>618</v>
      </c>
      <c r="B630" s="20"/>
      <c r="C630" s="1"/>
      <c r="D630" s="79"/>
      <c r="E630" s="1"/>
      <c r="F630" s="1"/>
      <c r="G630" s="20"/>
      <c r="H630" s="160" t="str">
        <f t="shared" si="93"/>
        <v/>
      </c>
      <c r="I630" s="27" t="b">
        <f t="shared" si="94"/>
        <v>0</v>
      </c>
      <c r="J630" s="80" t="str">
        <f t="shared" si="95"/>
        <v/>
      </c>
      <c r="K630" s="27" t="b">
        <f t="shared" si="90"/>
        <v>0</v>
      </c>
      <c r="L630" s="80" t="str">
        <f t="shared" si="96"/>
        <v/>
      </c>
      <c r="M630" s="27" t="b">
        <f t="shared" si="91"/>
        <v>0</v>
      </c>
      <c r="N630" s="80" t="str">
        <f t="shared" si="97"/>
        <v/>
      </c>
      <c r="O630" s="27" t="b">
        <f>IF(COUNTIF($G$13:G630,G630)&gt;1,TRUE,FALSE)</f>
        <v>0</v>
      </c>
      <c r="P630" s="80" t="str">
        <f t="shared" si="98"/>
        <v/>
      </c>
      <c r="Q630" s="28">
        <f t="shared" si="92"/>
        <v>44166</v>
      </c>
      <c r="R630" s="27" t="b">
        <f t="shared" si="99"/>
        <v>0</v>
      </c>
      <c r="S630" s="4"/>
      <c r="T630" s="4"/>
    </row>
    <row r="631" spans="1:20" s="30" customFormat="1" x14ac:dyDescent="0.25">
      <c r="A631" s="19">
        <v>619</v>
      </c>
      <c r="B631" s="20"/>
      <c r="C631" s="1"/>
      <c r="D631" s="79"/>
      <c r="E631" s="1"/>
      <c r="F631" s="1"/>
      <c r="G631" s="20"/>
      <c r="H631" s="160" t="str">
        <f t="shared" si="93"/>
        <v/>
      </c>
      <c r="I631" s="27" t="b">
        <f t="shared" si="94"/>
        <v>0</v>
      </c>
      <c r="J631" s="80" t="str">
        <f t="shared" si="95"/>
        <v/>
      </c>
      <c r="K631" s="27" t="b">
        <f t="shared" si="90"/>
        <v>0</v>
      </c>
      <c r="L631" s="80" t="str">
        <f t="shared" si="96"/>
        <v/>
      </c>
      <c r="M631" s="27" t="b">
        <f t="shared" si="91"/>
        <v>0</v>
      </c>
      <c r="N631" s="80" t="str">
        <f t="shared" si="97"/>
        <v/>
      </c>
      <c r="O631" s="27" t="b">
        <f>IF(COUNTIF($G$13:G631,G631)&gt;1,TRUE,FALSE)</f>
        <v>0</v>
      </c>
      <c r="P631" s="80" t="str">
        <f t="shared" si="98"/>
        <v/>
      </c>
      <c r="Q631" s="28">
        <f t="shared" si="92"/>
        <v>44166</v>
      </c>
      <c r="R631" s="27" t="b">
        <f t="shared" si="99"/>
        <v>0</v>
      </c>
      <c r="S631" s="4"/>
      <c r="T631" s="4"/>
    </row>
    <row r="632" spans="1:20" s="30" customFormat="1" x14ac:dyDescent="0.25">
      <c r="A632" s="19">
        <v>620</v>
      </c>
      <c r="B632" s="20"/>
      <c r="C632" s="1"/>
      <c r="D632" s="79"/>
      <c r="E632" s="1"/>
      <c r="F632" s="1"/>
      <c r="G632" s="20"/>
      <c r="H632" s="160" t="str">
        <f t="shared" si="93"/>
        <v/>
      </c>
      <c r="I632" s="27" t="b">
        <f t="shared" si="94"/>
        <v>0</v>
      </c>
      <c r="J632" s="80" t="str">
        <f t="shared" si="95"/>
        <v/>
      </c>
      <c r="K632" s="27" t="b">
        <f t="shared" si="90"/>
        <v>0</v>
      </c>
      <c r="L632" s="80" t="str">
        <f t="shared" si="96"/>
        <v/>
      </c>
      <c r="M632" s="27" t="b">
        <f t="shared" si="91"/>
        <v>0</v>
      </c>
      <c r="N632" s="80" t="str">
        <f t="shared" si="97"/>
        <v/>
      </c>
      <c r="O632" s="27" t="b">
        <f>IF(COUNTIF($G$13:G632,G632)&gt;1,TRUE,FALSE)</f>
        <v>0</v>
      </c>
      <c r="P632" s="80" t="str">
        <f t="shared" si="98"/>
        <v/>
      </c>
      <c r="Q632" s="28">
        <f t="shared" si="92"/>
        <v>44166</v>
      </c>
      <c r="R632" s="27" t="b">
        <f t="shared" si="99"/>
        <v>0</v>
      </c>
      <c r="S632" s="4"/>
      <c r="T632" s="4"/>
    </row>
    <row r="633" spans="1:20" s="30" customFormat="1" x14ac:dyDescent="0.25">
      <c r="A633" s="19">
        <v>621</v>
      </c>
      <c r="B633" s="20"/>
      <c r="C633" s="1"/>
      <c r="D633" s="79"/>
      <c r="E633" s="1"/>
      <c r="F633" s="1"/>
      <c r="G633" s="20"/>
      <c r="H633" s="160" t="str">
        <f t="shared" si="93"/>
        <v/>
      </c>
      <c r="I633" s="27" t="b">
        <f t="shared" si="94"/>
        <v>0</v>
      </c>
      <c r="J633" s="80" t="str">
        <f t="shared" si="95"/>
        <v/>
      </c>
      <c r="K633" s="27" t="b">
        <f t="shared" si="90"/>
        <v>0</v>
      </c>
      <c r="L633" s="80" t="str">
        <f t="shared" si="96"/>
        <v/>
      </c>
      <c r="M633" s="27" t="b">
        <f t="shared" si="91"/>
        <v>0</v>
      </c>
      <c r="N633" s="80" t="str">
        <f t="shared" si="97"/>
        <v/>
      </c>
      <c r="O633" s="27" t="b">
        <f>IF(COUNTIF($G$13:G633,G633)&gt;1,TRUE,FALSE)</f>
        <v>0</v>
      </c>
      <c r="P633" s="80" t="str">
        <f t="shared" si="98"/>
        <v/>
      </c>
      <c r="Q633" s="28">
        <f t="shared" si="92"/>
        <v>44166</v>
      </c>
      <c r="R633" s="27" t="b">
        <f t="shared" si="99"/>
        <v>0</v>
      </c>
      <c r="S633" s="4"/>
      <c r="T633" s="4"/>
    </row>
    <row r="634" spans="1:20" s="30" customFormat="1" x14ac:dyDescent="0.25">
      <c r="A634" s="19">
        <v>622</v>
      </c>
      <c r="B634" s="20"/>
      <c r="C634" s="1"/>
      <c r="D634" s="79"/>
      <c r="E634" s="1"/>
      <c r="F634" s="1"/>
      <c r="G634" s="20"/>
      <c r="H634" s="160" t="str">
        <f t="shared" si="93"/>
        <v/>
      </c>
      <c r="I634" s="27" t="b">
        <f t="shared" si="94"/>
        <v>0</v>
      </c>
      <c r="J634" s="80" t="str">
        <f t="shared" si="95"/>
        <v/>
      </c>
      <c r="K634" s="27" t="b">
        <f t="shared" si="90"/>
        <v>0</v>
      </c>
      <c r="L634" s="80" t="str">
        <f t="shared" si="96"/>
        <v/>
      </c>
      <c r="M634" s="27" t="b">
        <f t="shared" si="91"/>
        <v>0</v>
      </c>
      <c r="N634" s="80" t="str">
        <f t="shared" si="97"/>
        <v/>
      </c>
      <c r="O634" s="27" t="b">
        <f>IF(COUNTIF($G$13:G634,G634)&gt;1,TRUE,FALSE)</f>
        <v>0</v>
      </c>
      <c r="P634" s="80" t="str">
        <f t="shared" si="98"/>
        <v/>
      </c>
      <c r="Q634" s="28">
        <f t="shared" si="92"/>
        <v>44166</v>
      </c>
      <c r="R634" s="27" t="b">
        <f t="shared" si="99"/>
        <v>0</v>
      </c>
      <c r="S634" s="4"/>
      <c r="T634" s="4"/>
    </row>
    <row r="635" spans="1:20" s="30" customFormat="1" x14ac:dyDescent="0.25">
      <c r="A635" s="19">
        <v>623</v>
      </c>
      <c r="B635" s="20"/>
      <c r="C635" s="1"/>
      <c r="D635" s="79"/>
      <c r="E635" s="1"/>
      <c r="F635" s="1"/>
      <c r="G635" s="20"/>
      <c r="H635" s="160" t="str">
        <f t="shared" si="93"/>
        <v/>
      </c>
      <c r="I635" s="27" t="b">
        <f t="shared" si="94"/>
        <v>0</v>
      </c>
      <c r="J635" s="80" t="str">
        <f t="shared" si="95"/>
        <v/>
      </c>
      <c r="K635" s="27" t="b">
        <f t="shared" si="90"/>
        <v>0</v>
      </c>
      <c r="L635" s="80" t="str">
        <f t="shared" si="96"/>
        <v/>
      </c>
      <c r="M635" s="27" t="b">
        <f t="shared" si="91"/>
        <v>0</v>
      </c>
      <c r="N635" s="80" t="str">
        <f t="shared" si="97"/>
        <v/>
      </c>
      <c r="O635" s="27" t="b">
        <f>IF(COUNTIF($G$13:G635,G635)&gt;1,TRUE,FALSE)</f>
        <v>0</v>
      </c>
      <c r="P635" s="80" t="str">
        <f t="shared" si="98"/>
        <v/>
      </c>
      <c r="Q635" s="28">
        <f t="shared" si="92"/>
        <v>44166</v>
      </c>
      <c r="R635" s="27" t="b">
        <f t="shared" si="99"/>
        <v>0</v>
      </c>
      <c r="S635" s="4"/>
      <c r="T635" s="4"/>
    </row>
    <row r="636" spans="1:20" s="30" customFormat="1" x14ac:dyDescent="0.25">
      <c r="A636" s="19">
        <v>624</v>
      </c>
      <c r="B636" s="20"/>
      <c r="C636" s="1"/>
      <c r="D636" s="79"/>
      <c r="E636" s="1"/>
      <c r="F636" s="1"/>
      <c r="G636" s="20"/>
      <c r="H636" s="160" t="str">
        <f t="shared" si="93"/>
        <v/>
      </c>
      <c r="I636" s="27" t="b">
        <f t="shared" si="94"/>
        <v>0</v>
      </c>
      <c r="J636" s="80" t="str">
        <f t="shared" si="95"/>
        <v/>
      </c>
      <c r="K636" s="27" t="b">
        <f t="shared" si="90"/>
        <v>0</v>
      </c>
      <c r="L636" s="80" t="str">
        <f t="shared" si="96"/>
        <v/>
      </c>
      <c r="M636" s="27" t="b">
        <f t="shared" si="91"/>
        <v>0</v>
      </c>
      <c r="N636" s="80" t="str">
        <f t="shared" si="97"/>
        <v/>
      </c>
      <c r="O636" s="27" t="b">
        <f>IF(COUNTIF($G$13:G636,G636)&gt;1,TRUE,FALSE)</f>
        <v>0</v>
      </c>
      <c r="P636" s="80" t="str">
        <f t="shared" si="98"/>
        <v/>
      </c>
      <c r="Q636" s="28">
        <f t="shared" si="92"/>
        <v>44166</v>
      </c>
      <c r="R636" s="27" t="b">
        <f t="shared" si="99"/>
        <v>0</v>
      </c>
      <c r="S636" s="4"/>
      <c r="T636" s="4"/>
    </row>
    <row r="637" spans="1:20" s="30" customFormat="1" x14ac:dyDescent="0.25">
      <c r="A637" s="19">
        <v>625</v>
      </c>
      <c r="B637" s="20"/>
      <c r="C637" s="1"/>
      <c r="D637" s="79"/>
      <c r="E637" s="1"/>
      <c r="F637" s="1"/>
      <c r="G637" s="20"/>
      <c r="H637" s="160" t="str">
        <f t="shared" si="93"/>
        <v/>
      </c>
      <c r="I637" s="27" t="b">
        <f t="shared" si="94"/>
        <v>0</v>
      </c>
      <c r="J637" s="80" t="str">
        <f t="shared" si="95"/>
        <v/>
      </c>
      <c r="K637" s="27" t="b">
        <f t="shared" si="90"/>
        <v>0</v>
      </c>
      <c r="L637" s="80" t="str">
        <f t="shared" si="96"/>
        <v/>
      </c>
      <c r="M637" s="27" t="b">
        <f t="shared" si="91"/>
        <v>0</v>
      </c>
      <c r="N637" s="80" t="str">
        <f t="shared" si="97"/>
        <v/>
      </c>
      <c r="O637" s="27" t="b">
        <f>IF(COUNTIF($G$13:G637,G637)&gt;1,TRUE,FALSE)</f>
        <v>0</v>
      </c>
      <c r="P637" s="80" t="str">
        <f t="shared" si="98"/>
        <v/>
      </c>
      <c r="Q637" s="28">
        <f t="shared" si="92"/>
        <v>44166</v>
      </c>
      <c r="R637" s="27" t="b">
        <f t="shared" si="99"/>
        <v>0</v>
      </c>
      <c r="S637" s="4"/>
      <c r="T637" s="4"/>
    </row>
    <row r="638" spans="1:20" s="30" customFormat="1" x14ac:dyDescent="0.25">
      <c r="A638" s="19">
        <v>626</v>
      </c>
      <c r="B638" s="20"/>
      <c r="C638" s="1"/>
      <c r="D638" s="79"/>
      <c r="E638" s="1"/>
      <c r="F638" s="1"/>
      <c r="G638" s="20"/>
      <c r="H638" s="160" t="str">
        <f t="shared" si="93"/>
        <v/>
      </c>
      <c r="I638" s="27" t="b">
        <f t="shared" si="94"/>
        <v>0</v>
      </c>
      <c r="J638" s="80" t="str">
        <f t="shared" si="95"/>
        <v/>
      </c>
      <c r="K638" s="27" t="b">
        <f t="shared" si="90"/>
        <v>0</v>
      </c>
      <c r="L638" s="80" t="str">
        <f t="shared" si="96"/>
        <v/>
      </c>
      <c r="M638" s="27" t="b">
        <f t="shared" si="91"/>
        <v>0</v>
      </c>
      <c r="N638" s="80" t="str">
        <f t="shared" si="97"/>
        <v/>
      </c>
      <c r="O638" s="27" t="b">
        <f>IF(COUNTIF($G$13:G638,G638)&gt;1,TRUE,FALSE)</f>
        <v>0</v>
      </c>
      <c r="P638" s="80" t="str">
        <f t="shared" si="98"/>
        <v/>
      </c>
      <c r="Q638" s="28">
        <f t="shared" si="92"/>
        <v>44166</v>
      </c>
      <c r="R638" s="27" t="b">
        <f t="shared" si="99"/>
        <v>0</v>
      </c>
      <c r="S638" s="4"/>
      <c r="T638" s="4"/>
    </row>
    <row r="639" spans="1:20" s="30" customFormat="1" x14ac:dyDescent="0.25">
      <c r="A639" s="19">
        <v>627</v>
      </c>
      <c r="B639" s="20"/>
      <c r="C639" s="1"/>
      <c r="D639" s="79"/>
      <c r="E639" s="1"/>
      <c r="F639" s="1"/>
      <c r="G639" s="20"/>
      <c r="H639" s="160" t="str">
        <f t="shared" si="93"/>
        <v/>
      </c>
      <c r="I639" s="27" t="b">
        <f t="shared" si="94"/>
        <v>0</v>
      </c>
      <c r="J639" s="80" t="str">
        <f t="shared" si="95"/>
        <v/>
      </c>
      <c r="K639" s="27" t="b">
        <f t="shared" si="90"/>
        <v>0</v>
      </c>
      <c r="L639" s="80" t="str">
        <f t="shared" si="96"/>
        <v/>
      </c>
      <c r="M639" s="27" t="b">
        <f t="shared" si="91"/>
        <v>0</v>
      </c>
      <c r="N639" s="80" t="str">
        <f t="shared" si="97"/>
        <v/>
      </c>
      <c r="O639" s="27" t="b">
        <f>IF(COUNTIF($G$13:G639,G639)&gt;1,TRUE,FALSE)</f>
        <v>0</v>
      </c>
      <c r="P639" s="80" t="str">
        <f t="shared" si="98"/>
        <v/>
      </c>
      <c r="Q639" s="28">
        <f t="shared" si="92"/>
        <v>44166</v>
      </c>
      <c r="R639" s="27" t="b">
        <f t="shared" si="99"/>
        <v>0</v>
      </c>
      <c r="S639" s="4"/>
      <c r="T639" s="4"/>
    </row>
    <row r="640" spans="1:20" s="30" customFormat="1" x14ac:dyDescent="0.25">
      <c r="A640" s="19">
        <v>628</v>
      </c>
      <c r="B640" s="20"/>
      <c r="C640" s="1"/>
      <c r="D640" s="79"/>
      <c r="E640" s="1"/>
      <c r="F640" s="1"/>
      <c r="G640" s="20"/>
      <c r="H640" s="160" t="str">
        <f t="shared" si="93"/>
        <v/>
      </c>
      <c r="I640" s="27" t="b">
        <f t="shared" si="94"/>
        <v>0</v>
      </c>
      <c r="J640" s="80" t="str">
        <f t="shared" si="95"/>
        <v/>
      </c>
      <c r="K640" s="27" t="b">
        <f t="shared" si="90"/>
        <v>0</v>
      </c>
      <c r="L640" s="80" t="str">
        <f t="shared" si="96"/>
        <v/>
      </c>
      <c r="M640" s="27" t="b">
        <f t="shared" si="91"/>
        <v>0</v>
      </c>
      <c r="N640" s="80" t="str">
        <f t="shared" si="97"/>
        <v/>
      </c>
      <c r="O640" s="27" t="b">
        <f>IF(COUNTIF($G$13:G640,G640)&gt;1,TRUE,FALSE)</f>
        <v>0</v>
      </c>
      <c r="P640" s="80" t="str">
        <f t="shared" si="98"/>
        <v/>
      </c>
      <c r="Q640" s="28">
        <f t="shared" si="92"/>
        <v>44166</v>
      </c>
      <c r="R640" s="27" t="b">
        <f t="shared" si="99"/>
        <v>0</v>
      </c>
      <c r="S640" s="4"/>
      <c r="T640" s="4"/>
    </row>
    <row r="641" spans="1:20" s="30" customFormat="1" x14ac:dyDescent="0.25">
      <c r="A641" s="19">
        <v>629</v>
      </c>
      <c r="B641" s="20"/>
      <c r="C641" s="1"/>
      <c r="D641" s="79"/>
      <c r="E641" s="1"/>
      <c r="F641" s="1"/>
      <c r="G641" s="20"/>
      <c r="H641" s="160" t="str">
        <f t="shared" si="93"/>
        <v/>
      </c>
      <c r="I641" s="27" t="b">
        <f t="shared" si="94"/>
        <v>0</v>
      </c>
      <c r="J641" s="80" t="str">
        <f t="shared" si="95"/>
        <v/>
      </c>
      <c r="K641" s="27" t="b">
        <f t="shared" si="90"/>
        <v>0</v>
      </c>
      <c r="L641" s="80" t="str">
        <f t="shared" si="96"/>
        <v/>
      </c>
      <c r="M641" s="27" t="b">
        <f t="shared" si="91"/>
        <v>0</v>
      </c>
      <c r="N641" s="80" t="str">
        <f t="shared" si="97"/>
        <v/>
      </c>
      <c r="O641" s="27" t="b">
        <f>IF(COUNTIF($G$13:G641,G641)&gt;1,TRUE,FALSE)</f>
        <v>0</v>
      </c>
      <c r="P641" s="80" t="str">
        <f t="shared" si="98"/>
        <v/>
      </c>
      <c r="Q641" s="28">
        <f t="shared" si="92"/>
        <v>44166</v>
      </c>
      <c r="R641" s="27" t="b">
        <f t="shared" si="99"/>
        <v>0</v>
      </c>
      <c r="S641" s="4"/>
      <c r="T641" s="4"/>
    </row>
    <row r="642" spans="1:20" s="30" customFormat="1" x14ac:dyDescent="0.25">
      <c r="A642" s="19">
        <v>630</v>
      </c>
      <c r="B642" s="20"/>
      <c r="C642" s="1"/>
      <c r="D642" s="79"/>
      <c r="E642" s="1"/>
      <c r="F642" s="1"/>
      <c r="G642" s="20"/>
      <c r="H642" s="160" t="str">
        <f t="shared" si="93"/>
        <v/>
      </c>
      <c r="I642" s="27" t="b">
        <f t="shared" si="94"/>
        <v>0</v>
      </c>
      <c r="J642" s="80" t="str">
        <f t="shared" si="95"/>
        <v/>
      </c>
      <c r="K642" s="27" t="b">
        <f t="shared" si="90"/>
        <v>0</v>
      </c>
      <c r="L642" s="80" t="str">
        <f t="shared" si="96"/>
        <v/>
      </c>
      <c r="M642" s="27" t="b">
        <f t="shared" si="91"/>
        <v>0</v>
      </c>
      <c r="N642" s="80" t="str">
        <f t="shared" si="97"/>
        <v/>
      </c>
      <c r="O642" s="27" t="b">
        <f>IF(COUNTIF($G$13:G642,G642)&gt;1,TRUE,FALSE)</f>
        <v>0</v>
      </c>
      <c r="P642" s="80" t="str">
        <f t="shared" si="98"/>
        <v/>
      </c>
      <c r="Q642" s="28">
        <f t="shared" si="92"/>
        <v>44166</v>
      </c>
      <c r="R642" s="27" t="b">
        <f t="shared" si="99"/>
        <v>0</v>
      </c>
      <c r="S642" s="4"/>
      <c r="T642" s="4"/>
    </row>
    <row r="643" spans="1:20" s="30" customFormat="1" x14ac:dyDescent="0.25">
      <c r="A643" s="19">
        <v>631</v>
      </c>
      <c r="B643" s="20"/>
      <c r="C643" s="1"/>
      <c r="D643" s="79"/>
      <c r="E643" s="1"/>
      <c r="F643" s="1"/>
      <c r="G643" s="20"/>
      <c r="H643" s="160" t="str">
        <f t="shared" si="93"/>
        <v/>
      </c>
      <c r="I643" s="27" t="b">
        <f t="shared" si="94"/>
        <v>0</v>
      </c>
      <c r="J643" s="80" t="str">
        <f t="shared" si="95"/>
        <v/>
      </c>
      <c r="K643" s="27" t="b">
        <f t="shared" si="90"/>
        <v>0</v>
      </c>
      <c r="L643" s="80" t="str">
        <f t="shared" si="96"/>
        <v/>
      </c>
      <c r="M643" s="27" t="b">
        <f t="shared" si="91"/>
        <v>0</v>
      </c>
      <c r="N643" s="80" t="str">
        <f t="shared" si="97"/>
        <v/>
      </c>
      <c r="O643" s="27" t="b">
        <f>IF(COUNTIF($G$13:G643,G643)&gt;1,TRUE,FALSE)</f>
        <v>0</v>
      </c>
      <c r="P643" s="80" t="str">
        <f t="shared" si="98"/>
        <v/>
      </c>
      <c r="Q643" s="28">
        <f t="shared" si="92"/>
        <v>44166</v>
      </c>
      <c r="R643" s="27" t="b">
        <f t="shared" si="99"/>
        <v>0</v>
      </c>
      <c r="S643" s="4"/>
      <c r="T643" s="4"/>
    </row>
    <row r="644" spans="1:20" s="30" customFormat="1" x14ac:dyDescent="0.25">
      <c r="A644" s="19">
        <v>632</v>
      </c>
      <c r="B644" s="20"/>
      <c r="C644" s="1"/>
      <c r="D644" s="79"/>
      <c r="E644" s="1"/>
      <c r="F644" s="1"/>
      <c r="G644" s="20"/>
      <c r="H644" s="160" t="str">
        <f t="shared" si="93"/>
        <v/>
      </c>
      <c r="I644" s="27" t="b">
        <f t="shared" si="94"/>
        <v>0</v>
      </c>
      <c r="J644" s="80" t="str">
        <f t="shared" si="95"/>
        <v/>
      </c>
      <c r="K644" s="27" t="b">
        <f t="shared" si="90"/>
        <v>0</v>
      </c>
      <c r="L644" s="80" t="str">
        <f t="shared" si="96"/>
        <v/>
      </c>
      <c r="M644" s="27" t="b">
        <f t="shared" si="91"/>
        <v>0</v>
      </c>
      <c r="N644" s="80" t="str">
        <f t="shared" si="97"/>
        <v/>
      </c>
      <c r="O644" s="27" t="b">
        <f>IF(COUNTIF($G$13:G644,G644)&gt;1,TRUE,FALSE)</f>
        <v>0</v>
      </c>
      <c r="P644" s="80" t="str">
        <f t="shared" si="98"/>
        <v/>
      </c>
      <c r="Q644" s="28">
        <f t="shared" si="92"/>
        <v>44166</v>
      </c>
      <c r="R644" s="27" t="b">
        <f t="shared" si="99"/>
        <v>0</v>
      </c>
      <c r="S644" s="4"/>
      <c r="T644" s="4"/>
    </row>
    <row r="645" spans="1:20" s="30" customFormat="1" x14ac:dyDescent="0.25">
      <c r="A645" s="19">
        <v>633</v>
      </c>
      <c r="B645" s="20"/>
      <c r="C645" s="1"/>
      <c r="D645" s="79"/>
      <c r="E645" s="1"/>
      <c r="F645" s="1"/>
      <c r="G645" s="20"/>
      <c r="H645" s="160" t="str">
        <f t="shared" si="93"/>
        <v/>
      </c>
      <c r="I645" s="27" t="b">
        <f t="shared" si="94"/>
        <v>0</v>
      </c>
      <c r="J645" s="80" t="str">
        <f t="shared" si="95"/>
        <v/>
      </c>
      <c r="K645" s="27" t="b">
        <f t="shared" si="90"/>
        <v>0</v>
      </c>
      <c r="L645" s="80" t="str">
        <f t="shared" si="96"/>
        <v/>
      </c>
      <c r="M645" s="27" t="b">
        <f t="shared" si="91"/>
        <v>0</v>
      </c>
      <c r="N645" s="80" t="str">
        <f t="shared" si="97"/>
        <v/>
      </c>
      <c r="O645" s="27" t="b">
        <f>IF(COUNTIF($G$13:G645,G645)&gt;1,TRUE,FALSE)</f>
        <v>0</v>
      </c>
      <c r="P645" s="80" t="str">
        <f t="shared" si="98"/>
        <v/>
      </c>
      <c r="Q645" s="28">
        <f t="shared" si="92"/>
        <v>44166</v>
      </c>
      <c r="R645" s="27" t="b">
        <f t="shared" si="99"/>
        <v>0</v>
      </c>
      <c r="S645" s="4"/>
      <c r="T645" s="4"/>
    </row>
    <row r="646" spans="1:20" s="30" customFormat="1" x14ac:dyDescent="0.25">
      <c r="A646" s="19">
        <v>634</v>
      </c>
      <c r="B646" s="20"/>
      <c r="C646" s="1"/>
      <c r="D646" s="79"/>
      <c r="E646" s="1"/>
      <c r="F646" s="1"/>
      <c r="G646" s="20"/>
      <c r="H646" s="160" t="str">
        <f t="shared" si="93"/>
        <v/>
      </c>
      <c r="I646" s="27" t="b">
        <f t="shared" si="94"/>
        <v>0</v>
      </c>
      <c r="J646" s="80" t="str">
        <f t="shared" si="95"/>
        <v/>
      </c>
      <c r="K646" s="27" t="b">
        <f t="shared" si="90"/>
        <v>0</v>
      </c>
      <c r="L646" s="80" t="str">
        <f t="shared" si="96"/>
        <v/>
      </c>
      <c r="M646" s="27" t="b">
        <f t="shared" si="91"/>
        <v>0</v>
      </c>
      <c r="N646" s="80" t="str">
        <f t="shared" si="97"/>
        <v/>
      </c>
      <c r="O646" s="27" t="b">
        <f>IF(COUNTIF($G$13:G646,G646)&gt;1,TRUE,FALSE)</f>
        <v>0</v>
      </c>
      <c r="P646" s="80" t="str">
        <f t="shared" si="98"/>
        <v/>
      </c>
      <c r="Q646" s="28">
        <f t="shared" si="92"/>
        <v>44166</v>
      </c>
      <c r="R646" s="27" t="b">
        <f t="shared" si="99"/>
        <v>0</v>
      </c>
      <c r="S646" s="4"/>
      <c r="T646" s="4"/>
    </row>
    <row r="647" spans="1:20" s="30" customFormat="1" x14ac:dyDescent="0.25">
      <c r="A647" s="19">
        <v>635</v>
      </c>
      <c r="B647" s="20"/>
      <c r="C647" s="1"/>
      <c r="D647" s="79"/>
      <c r="E647" s="1"/>
      <c r="F647" s="1"/>
      <c r="G647" s="20"/>
      <c r="H647" s="160" t="str">
        <f t="shared" si="93"/>
        <v/>
      </c>
      <c r="I647" s="27" t="b">
        <f t="shared" si="94"/>
        <v>0</v>
      </c>
      <c r="J647" s="80" t="str">
        <f t="shared" si="95"/>
        <v/>
      </c>
      <c r="K647" s="27" t="b">
        <f t="shared" si="90"/>
        <v>0</v>
      </c>
      <c r="L647" s="80" t="str">
        <f t="shared" si="96"/>
        <v/>
      </c>
      <c r="M647" s="27" t="b">
        <f t="shared" si="91"/>
        <v>0</v>
      </c>
      <c r="N647" s="80" t="str">
        <f t="shared" si="97"/>
        <v/>
      </c>
      <c r="O647" s="27" t="b">
        <f>IF(COUNTIF($G$13:G647,G647)&gt;1,TRUE,FALSE)</f>
        <v>0</v>
      </c>
      <c r="P647" s="80" t="str">
        <f t="shared" si="98"/>
        <v/>
      </c>
      <c r="Q647" s="28">
        <f t="shared" si="92"/>
        <v>44166</v>
      </c>
      <c r="R647" s="27" t="b">
        <f t="shared" si="99"/>
        <v>0</v>
      </c>
      <c r="S647" s="4"/>
      <c r="T647" s="4"/>
    </row>
    <row r="648" spans="1:20" s="30" customFormat="1" x14ac:dyDescent="0.25">
      <c r="A648" s="19">
        <v>636</v>
      </c>
      <c r="B648" s="20"/>
      <c r="C648" s="1"/>
      <c r="D648" s="79"/>
      <c r="E648" s="1"/>
      <c r="F648" s="1"/>
      <c r="G648" s="20"/>
      <c r="H648" s="160" t="str">
        <f t="shared" si="93"/>
        <v/>
      </c>
      <c r="I648" s="27" t="b">
        <f t="shared" si="94"/>
        <v>0</v>
      </c>
      <c r="J648" s="80" t="str">
        <f t="shared" si="95"/>
        <v/>
      </c>
      <c r="K648" s="27" t="b">
        <f t="shared" si="90"/>
        <v>0</v>
      </c>
      <c r="L648" s="80" t="str">
        <f t="shared" si="96"/>
        <v/>
      </c>
      <c r="M648" s="27" t="b">
        <f t="shared" si="91"/>
        <v>0</v>
      </c>
      <c r="N648" s="80" t="str">
        <f t="shared" si="97"/>
        <v/>
      </c>
      <c r="O648" s="27" t="b">
        <f>IF(COUNTIF($G$13:G648,G648)&gt;1,TRUE,FALSE)</f>
        <v>0</v>
      </c>
      <c r="P648" s="80" t="str">
        <f t="shared" si="98"/>
        <v/>
      </c>
      <c r="Q648" s="28">
        <f t="shared" si="92"/>
        <v>44166</v>
      </c>
      <c r="R648" s="27" t="b">
        <f t="shared" si="99"/>
        <v>0</v>
      </c>
      <c r="S648" s="4"/>
      <c r="T648" s="4"/>
    </row>
    <row r="649" spans="1:20" s="30" customFormat="1" x14ac:dyDescent="0.25">
      <c r="A649" s="19">
        <v>637</v>
      </c>
      <c r="B649" s="20"/>
      <c r="C649" s="1"/>
      <c r="D649" s="79"/>
      <c r="E649" s="1"/>
      <c r="F649" s="1"/>
      <c r="G649" s="20"/>
      <c r="H649" s="160" t="str">
        <f t="shared" si="93"/>
        <v/>
      </c>
      <c r="I649" s="27" t="b">
        <f t="shared" si="94"/>
        <v>0</v>
      </c>
      <c r="J649" s="80" t="str">
        <f t="shared" si="95"/>
        <v/>
      </c>
      <c r="K649" s="27" t="b">
        <f t="shared" si="90"/>
        <v>0</v>
      </c>
      <c r="L649" s="80" t="str">
        <f t="shared" si="96"/>
        <v/>
      </c>
      <c r="M649" s="27" t="b">
        <f t="shared" si="91"/>
        <v>0</v>
      </c>
      <c r="N649" s="80" t="str">
        <f t="shared" si="97"/>
        <v/>
      </c>
      <c r="O649" s="27" t="b">
        <f>IF(COUNTIF($G$13:G649,G649)&gt;1,TRUE,FALSE)</f>
        <v>0</v>
      </c>
      <c r="P649" s="80" t="str">
        <f t="shared" si="98"/>
        <v/>
      </c>
      <c r="Q649" s="28">
        <f t="shared" si="92"/>
        <v>44166</v>
      </c>
      <c r="R649" s="27" t="b">
        <f t="shared" si="99"/>
        <v>0</v>
      </c>
      <c r="S649" s="4"/>
      <c r="T649" s="4"/>
    </row>
    <row r="650" spans="1:20" s="30" customFormat="1" x14ac:dyDescent="0.25">
      <c r="A650" s="19">
        <v>638</v>
      </c>
      <c r="B650" s="20"/>
      <c r="C650" s="1"/>
      <c r="D650" s="79"/>
      <c r="E650" s="1"/>
      <c r="F650" s="1"/>
      <c r="G650" s="20"/>
      <c r="H650" s="160" t="str">
        <f t="shared" si="93"/>
        <v/>
      </c>
      <c r="I650" s="27" t="b">
        <f t="shared" si="94"/>
        <v>0</v>
      </c>
      <c r="J650" s="80" t="str">
        <f t="shared" si="95"/>
        <v/>
      </c>
      <c r="K650" s="27" t="b">
        <f t="shared" si="90"/>
        <v>0</v>
      </c>
      <c r="L650" s="80" t="str">
        <f t="shared" si="96"/>
        <v/>
      </c>
      <c r="M650" s="27" t="b">
        <f t="shared" si="91"/>
        <v>0</v>
      </c>
      <c r="N650" s="80" t="str">
        <f t="shared" si="97"/>
        <v/>
      </c>
      <c r="O650" s="27" t="b">
        <f>IF(COUNTIF($G$13:G650,G650)&gt;1,TRUE,FALSE)</f>
        <v>0</v>
      </c>
      <c r="P650" s="80" t="str">
        <f t="shared" si="98"/>
        <v/>
      </c>
      <c r="Q650" s="28">
        <f t="shared" si="92"/>
        <v>44166</v>
      </c>
      <c r="R650" s="27" t="b">
        <f t="shared" si="99"/>
        <v>0</v>
      </c>
      <c r="S650" s="4"/>
      <c r="T650" s="4"/>
    </row>
    <row r="651" spans="1:20" s="30" customFormat="1" x14ac:dyDescent="0.25">
      <c r="A651" s="19">
        <v>639</v>
      </c>
      <c r="B651" s="20"/>
      <c r="C651" s="1"/>
      <c r="D651" s="79"/>
      <c r="E651" s="1"/>
      <c r="F651" s="1"/>
      <c r="G651" s="20"/>
      <c r="H651" s="160" t="str">
        <f t="shared" si="93"/>
        <v/>
      </c>
      <c r="I651" s="27" t="b">
        <f t="shared" si="94"/>
        <v>0</v>
      </c>
      <c r="J651" s="80" t="str">
        <f t="shared" si="95"/>
        <v/>
      </c>
      <c r="K651" s="27" t="b">
        <f t="shared" si="90"/>
        <v>0</v>
      </c>
      <c r="L651" s="80" t="str">
        <f t="shared" si="96"/>
        <v/>
      </c>
      <c r="M651" s="27" t="b">
        <f t="shared" si="91"/>
        <v>0</v>
      </c>
      <c r="N651" s="80" t="str">
        <f t="shared" si="97"/>
        <v/>
      </c>
      <c r="O651" s="27" t="b">
        <f>IF(COUNTIF($G$13:G651,G651)&gt;1,TRUE,FALSE)</f>
        <v>0</v>
      </c>
      <c r="P651" s="80" t="str">
        <f t="shared" si="98"/>
        <v/>
      </c>
      <c r="Q651" s="28">
        <f t="shared" si="92"/>
        <v>44166</v>
      </c>
      <c r="R651" s="27" t="b">
        <f t="shared" si="99"/>
        <v>0</v>
      </c>
      <c r="S651" s="4"/>
      <c r="T651" s="4"/>
    </row>
    <row r="652" spans="1:20" s="30" customFormat="1" x14ac:dyDescent="0.25">
      <c r="A652" s="19">
        <v>640</v>
      </c>
      <c r="B652" s="20"/>
      <c r="C652" s="1"/>
      <c r="D652" s="79"/>
      <c r="E652" s="1"/>
      <c r="F652" s="1"/>
      <c r="G652" s="20"/>
      <c r="H652" s="160" t="str">
        <f t="shared" si="93"/>
        <v/>
      </c>
      <c r="I652" s="27" t="b">
        <f t="shared" si="94"/>
        <v>0</v>
      </c>
      <c r="J652" s="80" t="str">
        <f t="shared" si="95"/>
        <v/>
      </c>
      <c r="K652" s="27" t="b">
        <f t="shared" si="90"/>
        <v>0</v>
      </c>
      <c r="L652" s="80" t="str">
        <f t="shared" si="96"/>
        <v/>
      </c>
      <c r="M652" s="27" t="b">
        <f t="shared" si="91"/>
        <v>0</v>
      </c>
      <c r="N652" s="80" t="str">
        <f t="shared" si="97"/>
        <v/>
      </c>
      <c r="O652" s="27" t="b">
        <f>IF(COUNTIF($G$13:G652,G652)&gt;1,TRUE,FALSE)</f>
        <v>0</v>
      </c>
      <c r="P652" s="80" t="str">
        <f t="shared" si="98"/>
        <v/>
      </c>
      <c r="Q652" s="28">
        <f t="shared" si="92"/>
        <v>44166</v>
      </c>
      <c r="R652" s="27" t="b">
        <f t="shared" si="99"/>
        <v>0</v>
      </c>
      <c r="S652" s="4"/>
      <c r="T652" s="4"/>
    </row>
    <row r="653" spans="1:20" s="30" customFormat="1" x14ac:dyDescent="0.25">
      <c r="A653" s="19">
        <v>641</v>
      </c>
      <c r="B653" s="20"/>
      <c r="C653" s="1"/>
      <c r="D653" s="79"/>
      <c r="E653" s="1"/>
      <c r="F653" s="1"/>
      <c r="G653" s="20"/>
      <c r="H653" s="160" t="str">
        <f t="shared" si="93"/>
        <v/>
      </c>
      <c r="I653" s="27" t="b">
        <f t="shared" si="94"/>
        <v>0</v>
      </c>
      <c r="J653" s="80" t="str">
        <f t="shared" si="95"/>
        <v/>
      </c>
      <c r="K653" s="27" t="b">
        <f t="shared" ref="K653:K716" si="100">AND(IFERROR(MATCH(D653,TblNivåValTExt,0)=4,FALSE),COUNTA(E653:F653)&gt;1,OR(E653&lt;=$I$9,F653&lt;=$I$9))</f>
        <v>0</v>
      </c>
      <c r="L653" s="80" t="str">
        <f t="shared" si="96"/>
        <v/>
      </c>
      <c r="M653" s="27" t="b">
        <f t="shared" ref="M653:M716" si="101">IF(AND(G653&lt;&gt;"",F653=""),TRUE,FALSE)</f>
        <v>0</v>
      </c>
      <c r="N653" s="80" t="str">
        <f t="shared" si="97"/>
        <v/>
      </c>
      <c r="O653" s="27" t="b">
        <f>IF(COUNTIF($G$13:G653,G653)&gt;1,TRUE,FALSE)</f>
        <v>0</v>
      </c>
      <c r="P653" s="80" t="str">
        <f t="shared" si="98"/>
        <v/>
      </c>
      <c r="Q653" s="28">
        <f t="shared" ref="Q653:Q716" si="102">MAX(E653,$M$8)</f>
        <v>44166</v>
      </c>
      <c r="R653" s="27" t="b">
        <f t="shared" si="99"/>
        <v>0</v>
      </c>
      <c r="S653" s="4"/>
      <c r="T653" s="4"/>
    </row>
    <row r="654" spans="1:20" s="30" customFormat="1" x14ac:dyDescent="0.25">
      <c r="A654" s="19">
        <v>642</v>
      </c>
      <c r="B654" s="20"/>
      <c r="C654" s="1"/>
      <c r="D654" s="79"/>
      <c r="E654" s="1"/>
      <c r="F654" s="1"/>
      <c r="G654" s="20"/>
      <c r="H654" s="160" t="str">
        <f t="shared" ref="H654:H717" si="103">IF(I654,J654&amp;". ","")&amp;IF(K654,L654&amp;". ","")&amp;IF(O654,P654&amp;". ","")&amp;IF(M654,N654&amp;". ","")</f>
        <v/>
      </c>
      <c r="I654" s="27" t="b">
        <f t="shared" ref="I654:I717" si="104">AND((E654+F654)&gt;0,OR(E654&lt;$M$6,F654&gt;$N$6))</f>
        <v>0</v>
      </c>
      <c r="J654" s="80" t="str">
        <f t="shared" ref="J654:J717" si="105">IF(I654,J$11,"")</f>
        <v/>
      </c>
      <c r="K654" s="27" t="b">
        <f t="shared" si="100"/>
        <v>0</v>
      </c>
      <c r="L654" s="80" t="str">
        <f t="shared" ref="L654:L717" si="106">IF(K654,$L$11,"")</f>
        <v/>
      </c>
      <c r="M654" s="27" t="b">
        <f t="shared" si="101"/>
        <v>0</v>
      </c>
      <c r="N654" s="80" t="str">
        <f t="shared" ref="N654:N717" si="107">IF(M654,N$11,"")</f>
        <v/>
      </c>
      <c r="O654" s="27" t="b">
        <f>IF(COUNTIF($G$13:G654,G654)&gt;1,TRUE,FALSE)</f>
        <v>0</v>
      </c>
      <c r="P654" s="80" t="str">
        <f t="shared" ref="P654:P717" si="108">IF(O654,P$11,"")</f>
        <v/>
      </c>
      <c r="Q654" s="28">
        <f t="shared" si="102"/>
        <v>44166</v>
      </c>
      <c r="R654" s="27" t="b">
        <f t="shared" ref="R654:R717" si="109">OR(I654,K654,M654,O654)</f>
        <v>0</v>
      </c>
      <c r="S654" s="4"/>
      <c r="T654" s="4"/>
    </row>
    <row r="655" spans="1:20" s="30" customFormat="1" x14ac:dyDescent="0.25">
      <c r="A655" s="19">
        <v>643</v>
      </c>
      <c r="B655" s="20"/>
      <c r="C655" s="1"/>
      <c r="D655" s="79"/>
      <c r="E655" s="1"/>
      <c r="F655" s="1"/>
      <c r="G655" s="20"/>
      <c r="H655" s="160" t="str">
        <f t="shared" si="103"/>
        <v/>
      </c>
      <c r="I655" s="27" t="b">
        <f t="shared" si="104"/>
        <v>0</v>
      </c>
      <c r="J655" s="80" t="str">
        <f t="shared" si="105"/>
        <v/>
      </c>
      <c r="K655" s="27" t="b">
        <f t="shared" si="100"/>
        <v>0</v>
      </c>
      <c r="L655" s="80" t="str">
        <f t="shared" si="106"/>
        <v/>
      </c>
      <c r="M655" s="27" t="b">
        <f t="shared" si="101"/>
        <v>0</v>
      </c>
      <c r="N655" s="80" t="str">
        <f t="shared" si="107"/>
        <v/>
      </c>
      <c r="O655" s="27" t="b">
        <f>IF(COUNTIF($G$13:G655,G655)&gt;1,TRUE,FALSE)</f>
        <v>0</v>
      </c>
      <c r="P655" s="80" t="str">
        <f t="shared" si="108"/>
        <v/>
      </c>
      <c r="Q655" s="28">
        <f t="shared" si="102"/>
        <v>44166</v>
      </c>
      <c r="R655" s="27" t="b">
        <f t="shared" si="109"/>
        <v>0</v>
      </c>
      <c r="S655" s="4"/>
      <c r="T655" s="4"/>
    </row>
    <row r="656" spans="1:20" s="30" customFormat="1" x14ac:dyDescent="0.25">
      <c r="A656" s="19">
        <v>644</v>
      </c>
      <c r="B656" s="20"/>
      <c r="C656" s="1"/>
      <c r="D656" s="79"/>
      <c r="E656" s="1"/>
      <c r="F656" s="1"/>
      <c r="G656" s="20"/>
      <c r="H656" s="160" t="str">
        <f t="shared" si="103"/>
        <v/>
      </c>
      <c r="I656" s="27" t="b">
        <f t="shared" si="104"/>
        <v>0</v>
      </c>
      <c r="J656" s="80" t="str">
        <f t="shared" si="105"/>
        <v/>
      </c>
      <c r="K656" s="27" t="b">
        <f t="shared" si="100"/>
        <v>0</v>
      </c>
      <c r="L656" s="80" t="str">
        <f t="shared" si="106"/>
        <v/>
      </c>
      <c r="M656" s="27" t="b">
        <f t="shared" si="101"/>
        <v>0</v>
      </c>
      <c r="N656" s="80" t="str">
        <f t="shared" si="107"/>
        <v/>
      </c>
      <c r="O656" s="27" t="b">
        <f>IF(COUNTIF($G$13:G656,G656)&gt;1,TRUE,FALSE)</f>
        <v>0</v>
      </c>
      <c r="P656" s="80" t="str">
        <f t="shared" si="108"/>
        <v/>
      </c>
      <c r="Q656" s="28">
        <f t="shared" si="102"/>
        <v>44166</v>
      </c>
      <c r="R656" s="27" t="b">
        <f t="shared" si="109"/>
        <v>0</v>
      </c>
      <c r="S656" s="4"/>
      <c r="T656" s="4"/>
    </row>
    <row r="657" spans="1:20" s="30" customFormat="1" x14ac:dyDescent="0.25">
      <c r="A657" s="19">
        <v>645</v>
      </c>
      <c r="B657" s="20"/>
      <c r="C657" s="1"/>
      <c r="D657" s="79"/>
      <c r="E657" s="1"/>
      <c r="F657" s="1"/>
      <c r="G657" s="20"/>
      <c r="H657" s="160" t="str">
        <f t="shared" si="103"/>
        <v/>
      </c>
      <c r="I657" s="27" t="b">
        <f t="shared" si="104"/>
        <v>0</v>
      </c>
      <c r="J657" s="80" t="str">
        <f t="shared" si="105"/>
        <v/>
      </c>
      <c r="K657" s="27" t="b">
        <f t="shared" si="100"/>
        <v>0</v>
      </c>
      <c r="L657" s="80" t="str">
        <f t="shared" si="106"/>
        <v/>
      </c>
      <c r="M657" s="27" t="b">
        <f t="shared" si="101"/>
        <v>0</v>
      </c>
      <c r="N657" s="80" t="str">
        <f t="shared" si="107"/>
        <v/>
      </c>
      <c r="O657" s="27" t="b">
        <f>IF(COUNTIF($G$13:G657,G657)&gt;1,TRUE,FALSE)</f>
        <v>0</v>
      </c>
      <c r="P657" s="80" t="str">
        <f t="shared" si="108"/>
        <v/>
      </c>
      <c r="Q657" s="28">
        <f t="shared" si="102"/>
        <v>44166</v>
      </c>
      <c r="R657" s="27" t="b">
        <f t="shared" si="109"/>
        <v>0</v>
      </c>
      <c r="S657" s="4"/>
      <c r="T657" s="4"/>
    </row>
    <row r="658" spans="1:20" s="30" customFormat="1" x14ac:dyDescent="0.25">
      <c r="A658" s="19">
        <v>646</v>
      </c>
      <c r="B658" s="20"/>
      <c r="C658" s="1"/>
      <c r="D658" s="79"/>
      <c r="E658" s="1"/>
      <c r="F658" s="1"/>
      <c r="G658" s="20"/>
      <c r="H658" s="160" t="str">
        <f t="shared" si="103"/>
        <v/>
      </c>
      <c r="I658" s="27" t="b">
        <f t="shared" si="104"/>
        <v>0</v>
      </c>
      <c r="J658" s="80" t="str">
        <f t="shared" si="105"/>
        <v/>
      </c>
      <c r="K658" s="27" t="b">
        <f t="shared" si="100"/>
        <v>0</v>
      </c>
      <c r="L658" s="80" t="str">
        <f t="shared" si="106"/>
        <v/>
      </c>
      <c r="M658" s="27" t="b">
        <f t="shared" si="101"/>
        <v>0</v>
      </c>
      <c r="N658" s="80" t="str">
        <f t="shared" si="107"/>
        <v/>
      </c>
      <c r="O658" s="27" t="b">
        <f>IF(COUNTIF($G$13:G658,G658)&gt;1,TRUE,FALSE)</f>
        <v>0</v>
      </c>
      <c r="P658" s="80" t="str">
        <f t="shared" si="108"/>
        <v/>
      </c>
      <c r="Q658" s="28">
        <f t="shared" si="102"/>
        <v>44166</v>
      </c>
      <c r="R658" s="27" t="b">
        <f t="shared" si="109"/>
        <v>0</v>
      </c>
      <c r="S658" s="4"/>
      <c r="T658" s="4"/>
    </row>
    <row r="659" spans="1:20" s="30" customFormat="1" x14ac:dyDescent="0.25">
      <c r="A659" s="19">
        <v>647</v>
      </c>
      <c r="B659" s="20"/>
      <c r="C659" s="1"/>
      <c r="D659" s="79"/>
      <c r="E659" s="1"/>
      <c r="F659" s="1"/>
      <c r="G659" s="20"/>
      <c r="H659" s="160" t="str">
        <f t="shared" si="103"/>
        <v/>
      </c>
      <c r="I659" s="27" t="b">
        <f t="shared" si="104"/>
        <v>0</v>
      </c>
      <c r="J659" s="80" t="str">
        <f t="shared" si="105"/>
        <v/>
      </c>
      <c r="K659" s="27" t="b">
        <f t="shared" si="100"/>
        <v>0</v>
      </c>
      <c r="L659" s="80" t="str">
        <f t="shared" si="106"/>
        <v/>
      </c>
      <c r="M659" s="27" t="b">
        <f t="shared" si="101"/>
        <v>0</v>
      </c>
      <c r="N659" s="80" t="str">
        <f t="shared" si="107"/>
        <v/>
      </c>
      <c r="O659" s="27" t="b">
        <f>IF(COUNTIF($G$13:G659,G659)&gt;1,TRUE,FALSE)</f>
        <v>0</v>
      </c>
      <c r="P659" s="80" t="str">
        <f t="shared" si="108"/>
        <v/>
      </c>
      <c r="Q659" s="28">
        <f t="shared" si="102"/>
        <v>44166</v>
      </c>
      <c r="R659" s="27" t="b">
        <f t="shared" si="109"/>
        <v>0</v>
      </c>
      <c r="S659" s="4"/>
      <c r="T659" s="4"/>
    </row>
    <row r="660" spans="1:20" s="30" customFormat="1" x14ac:dyDescent="0.25">
      <c r="A660" s="19">
        <v>648</v>
      </c>
      <c r="B660" s="20"/>
      <c r="C660" s="1"/>
      <c r="D660" s="79"/>
      <c r="E660" s="1"/>
      <c r="F660" s="1"/>
      <c r="G660" s="20"/>
      <c r="H660" s="160" t="str">
        <f t="shared" si="103"/>
        <v/>
      </c>
      <c r="I660" s="27" t="b">
        <f t="shared" si="104"/>
        <v>0</v>
      </c>
      <c r="J660" s="80" t="str">
        <f t="shared" si="105"/>
        <v/>
      </c>
      <c r="K660" s="27" t="b">
        <f t="shared" si="100"/>
        <v>0</v>
      </c>
      <c r="L660" s="80" t="str">
        <f t="shared" si="106"/>
        <v/>
      </c>
      <c r="M660" s="27" t="b">
        <f t="shared" si="101"/>
        <v>0</v>
      </c>
      <c r="N660" s="80" t="str">
        <f t="shared" si="107"/>
        <v/>
      </c>
      <c r="O660" s="27" t="b">
        <f>IF(COUNTIF($G$13:G660,G660)&gt;1,TRUE,FALSE)</f>
        <v>0</v>
      </c>
      <c r="P660" s="80" t="str">
        <f t="shared" si="108"/>
        <v/>
      </c>
      <c r="Q660" s="28">
        <f t="shared" si="102"/>
        <v>44166</v>
      </c>
      <c r="R660" s="27" t="b">
        <f t="shared" si="109"/>
        <v>0</v>
      </c>
      <c r="S660" s="4"/>
      <c r="T660" s="4"/>
    </row>
    <row r="661" spans="1:20" s="30" customFormat="1" x14ac:dyDescent="0.25">
      <c r="A661" s="19">
        <v>649</v>
      </c>
      <c r="B661" s="20"/>
      <c r="C661" s="1"/>
      <c r="D661" s="79"/>
      <c r="E661" s="1"/>
      <c r="F661" s="1"/>
      <c r="G661" s="20"/>
      <c r="H661" s="160" t="str">
        <f t="shared" si="103"/>
        <v/>
      </c>
      <c r="I661" s="27" t="b">
        <f t="shared" si="104"/>
        <v>0</v>
      </c>
      <c r="J661" s="80" t="str">
        <f t="shared" si="105"/>
        <v/>
      </c>
      <c r="K661" s="27" t="b">
        <f t="shared" si="100"/>
        <v>0</v>
      </c>
      <c r="L661" s="80" t="str">
        <f t="shared" si="106"/>
        <v/>
      </c>
      <c r="M661" s="27" t="b">
        <f t="shared" si="101"/>
        <v>0</v>
      </c>
      <c r="N661" s="80" t="str">
        <f t="shared" si="107"/>
        <v/>
      </c>
      <c r="O661" s="27" t="b">
        <f>IF(COUNTIF($G$13:G661,G661)&gt;1,TRUE,FALSE)</f>
        <v>0</v>
      </c>
      <c r="P661" s="80" t="str">
        <f t="shared" si="108"/>
        <v/>
      </c>
      <c r="Q661" s="28">
        <f t="shared" si="102"/>
        <v>44166</v>
      </c>
      <c r="R661" s="27" t="b">
        <f t="shared" si="109"/>
        <v>0</v>
      </c>
      <c r="S661" s="4"/>
      <c r="T661" s="4"/>
    </row>
    <row r="662" spans="1:20" s="30" customFormat="1" x14ac:dyDescent="0.25">
      <c r="A662" s="19">
        <v>650</v>
      </c>
      <c r="B662" s="20"/>
      <c r="C662" s="1"/>
      <c r="D662" s="79"/>
      <c r="E662" s="1"/>
      <c r="F662" s="1"/>
      <c r="G662" s="20"/>
      <c r="H662" s="160" t="str">
        <f t="shared" si="103"/>
        <v/>
      </c>
      <c r="I662" s="27" t="b">
        <f t="shared" si="104"/>
        <v>0</v>
      </c>
      <c r="J662" s="80" t="str">
        <f t="shared" si="105"/>
        <v/>
      </c>
      <c r="K662" s="27" t="b">
        <f t="shared" si="100"/>
        <v>0</v>
      </c>
      <c r="L662" s="80" t="str">
        <f t="shared" si="106"/>
        <v/>
      </c>
      <c r="M662" s="27" t="b">
        <f t="shared" si="101"/>
        <v>0</v>
      </c>
      <c r="N662" s="80" t="str">
        <f t="shared" si="107"/>
        <v/>
      </c>
      <c r="O662" s="27" t="b">
        <f>IF(COUNTIF($G$13:G662,G662)&gt;1,TRUE,FALSE)</f>
        <v>0</v>
      </c>
      <c r="P662" s="80" t="str">
        <f t="shared" si="108"/>
        <v/>
      </c>
      <c r="Q662" s="28">
        <f t="shared" si="102"/>
        <v>44166</v>
      </c>
      <c r="R662" s="27" t="b">
        <f t="shared" si="109"/>
        <v>0</v>
      </c>
      <c r="S662" s="4"/>
      <c r="T662" s="4"/>
    </row>
    <row r="663" spans="1:20" s="30" customFormat="1" x14ac:dyDescent="0.25">
      <c r="A663" s="19">
        <v>651</v>
      </c>
      <c r="B663" s="20"/>
      <c r="C663" s="1"/>
      <c r="D663" s="79"/>
      <c r="E663" s="1"/>
      <c r="F663" s="1"/>
      <c r="G663" s="20"/>
      <c r="H663" s="160" t="str">
        <f t="shared" si="103"/>
        <v/>
      </c>
      <c r="I663" s="27" t="b">
        <f t="shared" si="104"/>
        <v>0</v>
      </c>
      <c r="J663" s="80" t="str">
        <f t="shared" si="105"/>
        <v/>
      </c>
      <c r="K663" s="27" t="b">
        <f t="shared" si="100"/>
        <v>0</v>
      </c>
      <c r="L663" s="80" t="str">
        <f t="shared" si="106"/>
        <v/>
      </c>
      <c r="M663" s="27" t="b">
        <f t="shared" si="101"/>
        <v>0</v>
      </c>
      <c r="N663" s="80" t="str">
        <f t="shared" si="107"/>
        <v/>
      </c>
      <c r="O663" s="27" t="b">
        <f>IF(COUNTIF($G$13:G663,G663)&gt;1,TRUE,FALSE)</f>
        <v>0</v>
      </c>
      <c r="P663" s="80" t="str">
        <f t="shared" si="108"/>
        <v/>
      </c>
      <c r="Q663" s="28">
        <f t="shared" si="102"/>
        <v>44166</v>
      </c>
      <c r="R663" s="27" t="b">
        <f t="shared" si="109"/>
        <v>0</v>
      </c>
      <c r="S663" s="4"/>
      <c r="T663" s="4"/>
    </row>
    <row r="664" spans="1:20" s="30" customFormat="1" x14ac:dyDescent="0.25">
      <c r="A664" s="19">
        <v>652</v>
      </c>
      <c r="B664" s="20"/>
      <c r="C664" s="1"/>
      <c r="D664" s="79"/>
      <c r="E664" s="1"/>
      <c r="F664" s="1"/>
      <c r="G664" s="20"/>
      <c r="H664" s="160" t="str">
        <f t="shared" si="103"/>
        <v/>
      </c>
      <c r="I664" s="27" t="b">
        <f t="shared" si="104"/>
        <v>0</v>
      </c>
      <c r="J664" s="80" t="str">
        <f t="shared" si="105"/>
        <v/>
      </c>
      <c r="K664" s="27" t="b">
        <f t="shared" si="100"/>
        <v>0</v>
      </c>
      <c r="L664" s="80" t="str">
        <f t="shared" si="106"/>
        <v/>
      </c>
      <c r="M664" s="27" t="b">
        <f t="shared" si="101"/>
        <v>0</v>
      </c>
      <c r="N664" s="80" t="str">
        <f t="shared" si="107"/>
        <v/>
      </c>
      <c r="O664" s="27" t="b">
        <f>IF(COUNTIF($G$13:G664,G664)&gt;1,TRUE,FALSE)</f>
        <v>0</v>
      </c>
      <c r="P664" s="80" t="str">
        <f t="shared" si="108"/>
        <v/>
      </c>
      <c r="Q664" s="28">
        <f t="shared" si="102"/>
        <v>44166</v>
      </c>
      <c r="R664" s="27" t="b">
        <f t="shared" si="109"/>
        <v>0</v>
      </c>
      <c r="S664" s="4"/>
      <c r="T664" s="4"/>
    </row>
    <row r="665" spans="1:20" s="30" customFormat="1" x14ac:dyDescent="0.25">
      <c r="A665" s="19">
        <v>653</v>
      </c>
      <c r="B665" s="20"/>
      <c r="C665" s="1"/>
      <c r="D665" s="79"/>
      <c r="E665" s="1"/>
      <c r="F665" s="1"/>
      <c r="G665" s="20"/>
      <c r="H665" s="160" t="str">
        <f t="shared" si="103"/>
        <v/>
      </c>
      <c r="I665" s="27" t="b">
        <f t="shared" si="104"/>
        <v>0</v>
      </c>
      <c r="J665" s="80" t="str">
        <f t="shared" si="105"/>
        <v/>
      </c>
      <c r="K665" s="27" t="b">
        <f t="shared" si="100"/>
        <v>0</v>
      </c>
      <c r="L665" s="80" t="str">
        <f t="shared" si="106"/>
        <v/>
      </c>
      <c r="M665" s="27" t="b">
        <f t="shared" si="101"/>
        <v>0</v>
      </c>
      <c r="N665" s="80" t="str">
        <f t="shared" si="107"/>
        <v/>
      </c>
      <c r="O665" s="27" t="b">
        <f>IF(COUNTIF($G$13:G665,G665)&gt;1,TRUE,FALSE)</f>
        <v>0</v>
      </c>
      <c r="P665" s="80" t="str">
        <f t="shared" si="108"/>
        <v/>
      </c>
      <c r="Q665" s="28">
        <f t="shared" si="102"/>
        <v>44166</v>
      </c>
      <c r="R665" s="27" t="b">
        <f t="shared" si="109"/>
        <v>0</v>
      </c>
      <c r="S665" s="4"/>
      <c r="T665" s="4"/>
    </row>
    <row r="666" spans="1:20" s="30" customFormat="1" x14ac:dyDescent="0.25">
      <c r="A666" s="19">
        <v>654</v>
      </c>
      <c r="B666" s="20"/>
      <c r="C666" s="1"/>
      <c r="D666" s="79"/>
      <c r="E666" s="1"/>
      <c r="F666" s="1"/>
      <c r="G666" s="20"/>
      <c r="H666" s="160" t="str">
        <f t="shared" si="103"/>
        <v/>
      </c>
      <c r="I666" s="27" t="b">
        <f t="shared" si="104"/>
        <v>0</v>
      </c>
      <c r="J666" s="80" t="str">
        <f t="shared" si="105"/>
        <v/>
      </c>
      <c r="K666" s="27" t="b">
        <f t="shared" si="100"/>
        <v>0</v>
      </c>
      <c r="L666" s="80" t="str">
        <f t="shared" si="106"/>
        <v/>
      </c>
      <c r="M666" s="27" t="b">
        <f t="shared" si="101"/>
        <v>0</v>
      </c>
      <c r="N666" s="80" t="str">
        <f t="shared" si="107"/>
        <v/>
      </c>
      <c r="O666" s="27" t="b">
        <f>IF(COUNTIF($G$13:G666,G666)&gt;1,TRUE,FALSE)</f>
        <v>0</v>
      </c>
      <c r="P666" s="80" t="str">
        <f t="shared" si="108"/>
        <v/>
      </c>
      <c r="Q666" s="28">
        <f t="shared" si="102"/>
        <v>44166</v>
      </c>
      <c r="R666" s="27" t="b">
        <f t="shared" si="109"/>
        <v>0</v>
      </c>
      <c r="S666" s="4"/>
      <c r="T666" s="4"/>
    </row>
    <row r="667" spans="1:20" s="30" customFormat="1" x14ac:dyDescent="0.25">
      <c r="A667" s="19">
        <v>655</v>
      </c>
      <c r="B667" s="20"/>
      <c r="C667" s="1"/>
      <c r="D667" s="79"/>
      <c r="E667" s="1"/>
      <c r="F667" s="1"/>
      <c r="G667" s="20"/>
      <c r="H667" s="160" t="str">
        <f t="shared" si="103"/>
        <v/>
      </c>
      <c r="I667" s="27" t="b">
        <f t="shared" si="104"/>
        <v>0</v>
      </c>
      <c r="J667" s="80" t="str">
        <f t="shared" si="105"/>
        <v/>
      </c>
      <c r="K667" s="27" t="b">
        <f t="shared" si="100"/>
        <v>0</v>
      </c>
      <c r="L667" s="80" t="str">
        <f t="shared" si="106"/>
        <v/>
      </c>
      <c r="M667" s="27" t="b">
        <f t="shared" si="101"/>
        <v>0</v>
      </c>
      <c r="N667" s="80" t="str">
        <f t="shared" si="107"/>
        <v/>
      </c>
      <c r="O667" s="27" t="b">
        <f>IF(COUNTIF($G$13:G667,G667)&gt;1,TRUE,FALSE)</f>
        <v>0</v>
      </c>
      <c r="P667" s="80" t="str">
        <f t="shared" si="108"/>
        <v/>
      </c>
      <c r="Q667" s="28">
        <f t="shared" si="102"/>
        <v>44166</v>
      </c>
      <c r="R667" s="27" t="b">
        <f t="shared" si="109"/>
        <v>0</v>
      </c>
      <c r="S667" s="4"/>
      <c r="T667" s="4"/>
    </row>
    <row r="668" spans="1:20" s="30" customFormat="1" x14ac:dyDescent="0.25">
      <c r="A668" s="19">
        <v>656</v>
      </c>
      <c r="B668" s="20"/>
      <c r="C668" s="1"/>
      <c r="D668" s="79"/>
      <c r="E668" s="1"/>
      <c r="F668" s="1"/>
      <c r="G668" s="20"/>
      <c r="H668" s="160" t="str">
        <f t="shared" si="103"/>
        <v/>
      </c>
      <c r="I668" s="27" t="b">
        <f t="shared" si="104"/>
        <v>0</v>
      </c>
      <c r="J668" s="80" t="str">
        <f t="shared" si="105"/>
        <v/>
      </c>
      <c r="K668" s="27" t="b">
        <f t="shared" si="100"/>
        <v>0</v>
      </c>
      <c r="L668" s="80" t="str">
        <f t="shared" si="106"/>
        <v/>
      </c>
      <c r="M668" s="27" t="b">
        <f t="shared" si="101"/>
        <v>0</v>
      </c>
      <c r="N668" s="80" t="str">
        <f t="shared" si="107"/>
        <v/>
      </c>
      <c r="O668" s="27" t="b">
        <f>IF(COUNTIF($G$13:G668,G668)&gt;1,TRUE,FALSE)</f>
        <v>0</v>
      </c>
      <c r="P668" s="80" t="str">
        <f t="shared" si="108"/>
        <v/>
      </c>
      <c r="Q668" s="28">
        <f t="shared" si="102"/>
        <v>44166</v>
      </c>
      <c r="R668" s="27" t="b">
        <f t="shared" si="109"/>
        <v>0</v>
      </c>
      <c r="S668" s="4"/>
      <c r="T668" s="4"/>
    </row>
    <row r="669" spans="1:20" s="30" customFormat="1" x14ac:dyDescent="0.25">
      <c r="A669" s="19">
        <v>657</v>
      </c>
      <c r="B669" s="20"/>
      <c r="C669" s="1"/>
      <c r="D669" s="79"/>
      <c r="E669" s="1"/>
      <c r="F669" s="1"/>
      <c r="G669" s="20"/>
      <c r="H669" s="160" t="str">
        <f t="shared" si="103"/>
        <v/>
      </c>
      <c r="I669" s="27" t="b">
        <f t="shared" si="104"/>
        <v>0</v>
      </c>
      <c r="J669" s="80" t="str">
        <f t="shared" si="105"/>
        <v/>
      </c>
      <c r="K669" s="27" t="b">
        <f t="shared" si="100"/>
        <v>0</v>
      </c>
      <c r="L669" s="80" t="str">
        <f t="shared" si="106"/>
        <v/>
      </c>
      <c r="M669" s="27" t="b">
        <f t="shared" si="101"/>
        <v>0</v>
      </c>
      <c r="N669" s="80" t="str">
        <f t="shared" si="107"/>
        <v/>
      </c>
      <c r="O669" s="27" t="b">
        <f>IF(COUNTIF($G$13:G669,G669)&gt;1,TRUE,FALSE)</f>
        <v>0</v>
      </c>
      <c r="P669" s="80" t="str">
        <f t="shared" si="108"/>
        <v/>
      </c>
      <c r="Q669" s="28">
        <f t="shared" si="102"/>
        <v>44166</v>
      </c>
      <c r="R669" s="27" t="b">
        <f t="shared" si="109"/>
        <v>0</v>
      </c>
      <c r="S669" s="4"/>
      <c r="T669" s="4"/>
    </row>
    <row r="670" spans="1:20" s="30" customFormat="1" x14ac:dyDescent="0.25">
      <c r="A670" s="19">
        <v>658</v>
      </c>
      <c r="B670" s="20"/>
      <c r="C670" s="1"/>
      <c r="D670" s="79"/>
      <c r="E670" s="1"/>
      <c r="F670" s="1"/>
      <c r="G670" s="20"/>
      <c r="H670" s="160" t="str">
        <f t="shared" si="103"/>
        <v/>
      </c>
      <c r="I670" s="27" t="b">
        <f t="shared" si="104"/>
        <v>0</v>
      </c>
      <c r="J670" s="80" t="str">
        <f t="shared" si="105"/>
        <v/>
      </c>
      <c r="K670" s="27" t="b">
        <f t="shared" si="100"/>
        <v>0</v>
      </c>
      <c r="L670" s="80" t="str">
        <f t="shared" si="106"/>
        <v/>
      </c>
      <c r="M670" s="27" t="b">
        <f t="shared" si="101"/>
        <v>0</v>
      </c>
      <c r="N670" s="80" t="str">
        <f t="shared" si="107"/>
        <v/>
      </c>
      <c r="O670" s="27" t="b">
        <f>IF(COUNTIF($G$13:G670,G670)&gt;1,TRUE,FALSE)</f>
        <v>0</v>
      </c>
      <c r="P670" s="80" t="str">
        <f t="shared" si="108"/>
        <v/>
      </c>
      <c r="Q670" s="28">
        <f t="shared" si="102"/>
        <v>44166</v>
      </c>
      <c r="R670" s="27" t="b">
        <f t="shared" si="109"/>
        <v>0</v>
      </c>
      <c r="S670" s="4"/>
      <c r="T670" s="4"/>
    </row>
    <row r="671" spans="1:20" s="30" customFormat="1" x14ac:dyDescent="0.25">
      <c r="A671" s="19">
        <v>659</v>
      </c>
      <c r="B671" s="20"/>
      <c r="C671" s="1"/>
      <c r="D671" s="79"/>
      <c r="E671" s="1"/>
      <c r="F671" s="1"/>
      <c r="G671" s="20"/>
      <c r="H671" s="160" t="str">
        <f t="shared" si="103"/>
        <v/>
      </c>
      <c r="I671" s="27" t="b">
        <f t="shared" si="104"/>
        <v>0</v>
      </c>
      <c r="J671" s="80" t="str">
        <f t="shared" si="105"/>
        <v/>
      </c>
      <c r="K671" s="27" t="b">
        <f t="shared" si="100"/>
        <v>0</v>
      </c>
      <c r="L671" s="80" t="str">
        <f t="shared" si="106"/>
        <v/>
      </c>
      <c r="M671" s="27" t="b">
        <f t="shared" si="101"/>
        <v>0</v>
      </c>
      <c r="N671" s="80" t="str">
        <f t="shared" si="107"/>
        <v/>
      </c>
      <c r="O671" s="27" t="b">
        <f>IF(COUNTIF($G$13:G671,G671)&gt;1,TRUE,FALSE)</f>
        <v>0</v>
      </c>
      <c r="P671" s="80" t="str">
        <f t="shared" si="108"/>
        <v/>
      </c>
      <c r="Q671" s="28">
        <f t="shared" si="102"/>
        <v>44166</v>
      </c>
      <c r="R671" s="27" t="b">
        <f t="shared" si="109"/>
        <v>0</v>
      </c>
      <c r="S671" s="4"/>
      <c r="T671" s="4"/>
    </row>
    <row r="672" spans="1:20" s="30" customFormat="1" x14ac:dyDescent="0.25">
      <c r="A672" s="19">
        <v>660</v>
      </c>
      <c r="B672" s="20"/>
      <c r="C672" s="1"/>
      <c r="D672" s="79"/>
      <c r="E672" s="1"/>
      <c r="F672" s="1"/>
      <c r="G672" s="20"/>
      <c r="H672" s="160" t="str">
        <f t="shared" si="103"/>
        <v/>
      </c>
      <c r="I672" s="27" t="b">
        <f t="shared" si="104"/>
        <v>0</v>
      </c>
      <c r="J672" s="80" t="str">
        <f t="shared" si="105"/>
        <v/>
      </c>
      <c r="K672" s="27" t="b">
        <f t="shared" si="100"/>
        <v>0</v>
      </c>
      <c r="L672" s="80" t="str">
        <f t="shared" si="106"/>
        <v/>
      </c>
      <c r="M672" s="27" t="b">
        <f t="shared" si="101"/>
        <v>0</v>
      </c>
      <c r="N672" s="80" t="str">
        <f t="shared" si="107"/>
        <v/>
      </c>
      <c r="O672" s="27" t="b">
        <f>IF(COUNTIF($G$13:G672,G672)&gt;1,TRUE,FALSE)</f>
        <v>0</v>
      </c>
      <c r="P672" s="80" t="str">
        <f t="shared" si="108"/>
        <v/>
      </c>
      <c r="Q672" s="28">
        <f t="shared" si="102"/>
        <v>44166</v>
      </c>
      <c r="R672" s="27" t="b">
        <f t="shared" si="109"/>
        <v>0</v>
      </c>
      <c r="S672" s="4"/>
      <c r="T672" s="4"/>
    </row>
    <row r="673" spans="1:20" s="30" customFormat="1" x14ac:dyDescent="0.25">
      <c r="A673" s="19">
        <v>661</v>
      </c>
      <c r="B673" s="20"/>
      <c r="C673" s="1"/>
      <c r="D673" s="79"/>
      <c r="E673" s="1"/>
      <c r="F673" s="1"/>
      <c r="G673" s="20"/>
      <c r="H673" s="160" t="str">
        <f t="shared" si="103"/>
        <v/>
      </c>
      <c r="I673" s="27" t="b">
        <f t="shared" si="104"/>
        <v>0</v>
      </c>
      <c r="J673" s="80" t="str">
        <f t="shared" si="105"/>
        <v/>
      </c>
      <c r="K673" s="27" t="b">
        <f t="shared" si="100"/>
        <v>0</v>
      </c>
      <c r="L673" s="80" t="str">
        <f t="shared" si="106"/>
        <v/>
      </c>
      <c r="M673" s="27" t="b">
        <f t="shared" si="101"/>
        <v>0</v>
      </c>
      <c r="N673" s="80" t="str">
        <f t="shared" si="107"/>
        <v/>
      </c>
      <c r="O673" s="27" t="b">
        <f>IF(COUNTIF($G$13:G673,G673)&gt;1,TRUE,FALSE)</f>
        <v>0</v>
      </c>
      <c r="P673" s="80" t="str">
        <f t="shared" si="108"/>
        <v/>
      </c>
      <c r="Q673" s="28">
        <f t="shared" si="102"/>
        <v>44166</v>
      </c>
      <c r="R673" s="27" t="b">
        <f t="shared" si="109"/>
        <v>0</v>
      </c>
      <c r="S673" s="4"/>
      <c r="T673" s="4"/>
    </row>
    <row r="674" spans="1:20" s="30" customFormat="1" x14ac:dyDescent="0.25">
      <c r="A674" s="19">
        <v>662</v>
      </c>
      <c r="B674" s="20"/>
      <c r="C674" s="1"/>
      <c r="D674" s="79"/>
      <c r="E674" s="1"/>
      <c r="F674" s="1"/>
      <c r="G674" s="20"/>
      <c r="H674" s="160" t="str">
        <f t="shared" si="103"/>
        <v/>
      </c>
      <c r="I674" s="27" t="b">
        <f t="shared" si="104"/>
        <v>0</v>
      </c>
      <c r="J674" s="80" t="str">
        <f t="shared" si="105"/>
        <v/>
      </c>
      <c r="K674" s="27" t="b">
        <f t="shared" si="100"/>
        <v>0</v>
      </c>
      <c r="L674" s="80" t="str">
        <f t="shared" si="106"/>
        <v/>
      </c>
      <c r="M674" s="27" t="b">
        <f t="shared" si="101"/>
        <v>0</v>
      </c>
      <c r="N674" s="80" t="str">
        <f t="shared" si="107"/>
        <v/>
      </c>
      <c r="O674" s="27" t="b">
        <f>IF(COUNTIF($G$13:G674,G674)&gt;1,TRUE,FALSE)</f>
        <v>0</v>
      </c>
      <c r="P674" s="80" t="str">
        <f t="shared" si="108"/>
        <v/>
      </c>
      <c r="Q674" s="28">
        <f t="shared" si="102"/>
        <v>44166</v>
      </c>
      <c r="R674" s="27" t="b">
        <f t="shared" si="109"/>
        <v>0</v>
      </c>
      <c r="S674" s="4"/>
      <c r="T674" s="4"/>
    </row>
    <row r="675" spans="1:20" s="30" customFormat="1" x14ac:dyDescent="0.25">
      <c r="A675" s="19">
        <v>663</v>
      </c>
      <c r="B675" s="20"/>
      <c r="C675" s="1"/>
      <c r="D675" s="79"/>
      <c r="E675" s="1"/>
      <c r="F675" s="1"/>
      <c r="G675" s="20"/>
      <c r="H675" s="160" t="str">
        <f t="shared" si="103"/>
        <v/>
      </c>
      <c r="I675" s="27" t="b">
        <f t="shared" si="104"/>
        <v>0</v>
      </c>
      <c r="J675" s="80" t="str">
        <f t="shared" si="105"/>
        <v/>
      </c>
      <c r="K675" s="27" t="b">
        <f t="shared" si="100"/>
        <v>0</v>
      </c>
      <c r="L675" s="80" t="str">
        <f t="shared" si="106"/>
        <v/>
      </c>
      <c r="M675" s="27" t="b">
        <f t="shared" si="101"/>
        <v>0</v>
      </c>
      <c r="N675" s="80" t="str">
        <f t="shared" si="107"/>
        <v/>
      </c>
      <c r="O675" s="27" t="b">
        <f>IF(COUNTIF($G$13:G675,G675)&gt;1,TRUE,FALSE)</f>
        <v>0</v>
      </c>
      <c r="P675" s="80" t="str">
        <f t="shared" si="108"/>
        <v/>
      </c>
      <c r="Q675" s="28">
        <f t="shared" si="102"/>
        <v>44166</v>
      </c>
      <c r="R675" s="27" t="b">
        <f t="shared" si="109"/>
        <v>0</v>
      </c>
      <c r="S675" s="4"/>
      <c r="T675" s="4"/>
    </row>
    <row r="676" spans="1:20" s="30" customFormat="1" x14ac:dyDescent="0.25">
      <c r="A676" s="19">
        <v>664</v>
      </c>
      <c r="B676" s="20"/>
      <c r="C676" s="1"/>
      <c r="D676" s="79"/>
      <c r="E676" s="1"/>
      <c r="F676" s="1"/>
      <c r="G676" s="20"/>
      <c r="H676" s="160" t="str">
        <f t="shared" si="103"/>
        <v/>
      </c>
      <c r="I676" s="27" t="b">
        <f t="shared" si="104"/>
        <v>0</v>
      </c>
      <c r="J676" s="80" t="str">
        <f t="shared" si="105"/>
        <v/>
      </c>
      <c r="K676" s="27" t="b">
        <f t="shared" si="100"/>
        <v>0</v>
      </c>
      <c r="L676" s="80" t="str">
        <f t="shared" si="106"/>
        <v/>
      </c>
      <c r="M676" s="27" t="b">
        <f t="shared" si="101"/>
        <v>0</v>
      </c>
      <c r="N676" s="80" t="str">
        <f t="shared" si="107"/>
        <v/>
      </c>
      <c r="O676" s="27" t="b">
        <f>IF(COUNTIF($G$13:G676,G676)&gt;1,TRUE,FALSE)</f>
        <v>0</v>
      </c>
      <c r="P676" s="80" t="str">
        <f t="shared" si="108"/>
        <v/>
      </c>
      <c r="Q676" s="28">
        <f t="shared" si="102"/>
        <v>44166</v>
      </c>
      <c r="R676" s="27" t="b">
        <f t="shared" si="109"/>
        <v>0</v>
      </c>
      <c r="S676" s="4"/>
      <c r="T676" s="4"/>
    </row>
    <row r="677" spans="1:20" s="30" customFormat="1" x14ac:dyDescent="0.25">
      <c r="A677" s="19">
        <v>665</v>
      </c>
      <c r="B677" s="20"/>
      <c r="C677" s="1"/>
      <c r="D677" s="79"/>
      <c r="E677" s="1"/>
      <c r="F677" s="1"/>
      <c r="G677" s="20"/>
      <c r="H677" s="160" t="str">
        <f t="shared" si="103"/>
        <v/>
      </c>
      <c r="I677" s="27" t="b">
        <f t="shared" si="104"/>
        <v>0</v>
      </c>
      <c r="J677" s="80" t="str">
        <f t="shared" si="105"/>
        <v/>
      </c>
      <c r="K677" s="27" t="b">
        <f t="shared" si="100"/>
        <v>0</v>
      </c>
      <c r="L677" s="80" t="str">
        <f t="shared" si="106"/>
        <v/>
      </c>
      <c r="M677" s="27" t="b">
        <f t="shared" si="101"/>
        <v>0</v>
      </c>
      <c r="N677" s="80" t="str">
        <f t="shared" si="107"/>
        <v/>
      </c>
      <c r="O677" s="27" t="b">
        <f>IF(COUNTIF($G$13:G677,G677)&gt;1,TRUE,FALSE)</f>
        <v>0</v>
      </c>
      <c r="P677" s="80" t="str">
        <f t="shared" si="108"/>
        <v/>
      </c>
      <c r="Q677" s="28">
        <f t="shared" si="102"/>
        <v>44166</v>
      </c>
      <c r="R677" s="27" t="b">
        <f t="shared" si="109"/>
        <v>0</v>
      </c>
      <c r="S677" s="4"/>
      <c r="T677" s="4"/>
    </row>
    <row r="678" spans="1:20" s="30" customFormat="1" x14ac:dyDescent="0.25">
      <c r="A678" s="19">
        <v>666</v>
      </c>
      <c r="B678" s="20"/>
      <c r="C678" s="1"/>
      <c r="D678" s="79"/>
      <c r="E678" s="1"/>
      <c r="F678" s="1"/>
      <c r="G678" s="20"/>
      <c r="H678" s="160" t="str">
        <f t="shared" si="103"/>
        <v/>
      </c>
      <c r="I678" s="27" t="b">
        <f t="shared" si="104"/>
        <v>0</v>
      </c>
      <c r="J678" s="80" t="str">
        <f t="shared" si="105"/>
        <v/>
      </c>
      <c r="K678" s="27" t="b">
        <f t="shared" si="100"/>
        <v>0</v>
      </c>
      <c r="L678" s="80" t="str">
        <f t="shared" si="106"/>
        <v/>
      </c>
      <c r="M678" s="27" t="b">
        <f t="shared" si="101"/>
        <v>0</v>
      </c>
      <c r="N678" s="80" t="str">
        <f t="shared" si="107"/>
        <v/>
      </c>
      <c r="O678" s="27" t="b">
        <f>IF(COUNTIF($G$13:G678,G678)&gt;1,TRUE,FALSE)</f>
        <v>0</v>
      </c>
      <c r="P678" s="80" t="str">
        <f t="shared" si="108"/>
        <v/>
      </c>
      <c r="Q678" s="28">
        <f t="shared" si="102"/>
        <v>44166</v>
      </c>
      <c r="R678" s="27" t="b">
        <f t="shared" si="109"/>
        <v>0</v>
      </c>
      <c r="S678" s="4"/>
      <c r="T678" s="4"/>
    </row>
    <row r="679" spans="1:20" s="30" customFormat="1" x14ac:dyDescent="0.25">
      <c r="A679" s="19">
        <v>667</v>
      </c>
      <c r="B679" s="20"/>
      <c r="C679" s="1"/>
      <c r="D679" s="79"/>
      <c r="E679" s="1"/>
      <c r="F679" s="1"/>
      <c r="G679" s="20"/>
      <c r="H679" s="160" t="str">
        <f t="shared" si="103"/>
        <v/>
      </c>
      <c r="I679" s="27" t="b">
        <f t="shared" si="104"/>
        <v>0</v>
      </c>
      <c r="J679" s="80" t="str">
        <f t="shared" si="105"/>
        <v/>
      </c>
      <c r="K679" s="27" t="b">
        <f t="shared" si="100"/>
        <v>0</v>
      </c>
      <c r="L679" s="80" t="str">
        <f t="shared" si="106"/>
        <v/>
      </c>
      <c r="M679" s="27" t="b">
        <f t="shared" si="101"/>
        <v>0</v>
      </c>
      <c r="N679" s="80" t="str">
        <f t="shared" si="107"/>
        <v/>
      </c>
      <c r="O679" s="27" t="b">
        <f>IF(COUNTIF($G$13:G679,G679)&gt;1,TRUE,FALSE)</f>
        <v>0</v>
      </c>
      <c r="P679" s="80" t="str">
        <f t="shared" si="108"/>
        <v/>
      </c>
      <c r="Q679" s="28">
        <f t="shared" si="102"/>
        <v>44166</v>
      </c>
      <c r="R679" s="27" t="b">
        <f t="shared" si="109"/>
        <v>0</v>
      </c>
      <c r="S679" s="4"/>
      <c r="T679" s="4"/>
    </row>
    <row r="680" spans="1:20" s="30" customFormat="1" x14ac:dyDescent="0.25">
      <c r="A680" s="19">
        <v>668</v>
      </c>
      <c r="B680" s="20"/>
      <c r="C680" s="1"/>
      <c r="D680" s="79"/>
      <c r="E680" s="1"/>
      <c r="F680" s="1"/>
      <c r="G680" s="20"/>
      <c r="H680" s="160" t="str">
        <f t="shared" si="103"/>
        <v/>
      </c>
      <c r="I680" s="27" t="b">
        <f t="shared" si="104"/>
        <v>0</v>
      </c>
      <c r="J680" s="80" t="str">
        <f t="shared" si="105"/>
        <v/>
      </c>
      <c r="K680" s="27" t="b">
        <f t="shared" si="100"/>
        <v>0</v>
      </c>
      <c r="L680" s="80" t="str">
        <f t="shared" si="106"/>
        <v/>
      </c>
      <c r="M680" s="27" t="b">
        <f t="shared" si="101"/>
        <v>0</v>
      </c>
      <c r="N680" s="80" t="str">
        <f t="shared" si="107"/>
        <v/>
      </c>
      <c r="O680" s="27" t="b">
        <f>IF(COUNTIF($G$13:G680,G680)&gt;1,TRUE,FALSE)</f>
        <v>0</v>
      </c>
      <c r="P680" s="80" t="str">
        <f t="shared" si="108"/>
        <v/>
      </c>
      <c r="Q680" s="28">
        <f t="shared" si="102"/>
        <v>44166</v>
      </c>
      <c r="R680" s="27" t="b">
        <f t="shared" si="109"/>
        <v>0</v>
      </c>
      <c r="S680" s="4"/>
      <c r="T680" s="4"/>
    </row>
    <row r="681" spans="1:20" s="30" customFormat="1" x14ac:dyDescent="0.25">
      <c r="A681" s="19">
        <v>669</v>
      </c>
      <c r="B681" s="20"/>
      <c r="C681" s="1"/>
      <c r="D681" s="79"/>
      <c r="E681" s="1"/>
      <c r="F681" s="1"/>
      <c r="G681" s="20"/>
      <c r="H681" s="160" t="str">
        <f t="shared" si="103"/>
        <v/>
      </c>
      <c r="I681" s="27" t="b">
        <f t="shared" si="104"/>
        <v>0</v>
      </c>
      <c r="J681" s="80" t="str">
        <f t="shared" si="105"/>
        <v/>
      </c>
      <c r="K681" s="27" t="b">
        <f t="shared" si="100"/>
        <v>0</v>
      </c>
      <c r="L681" s="80" t="str">
        <f t="shared" si="106"/>
        <v/>
      </c>
      <c r="M681" s="27" t="b">
        <f t="shared" si="101"/>
        <v>0</v>
      </c>
      <c r="N681" s="80" t="str">
        <f t="shared" si="107"/>
        <v/>
      </c>
      <c r="O681" s="27" t="b">
        <f>IF(COUNTIF($G$13:G681,G681)&gt;1,TRUE,FALSE)</f>
        <v>0</v>
      </c>
      <c r="P681" s="80" t="str">
        <f t="shared" si="108"/>
        <v/>
      </c>
      <c r="Q681" s="28">
        <f t="shared" si="102"/>
        <v>44166</v>
      </c>
      <c r="R681" s="27" t="b">
        <f t="shared" si="109"/>
        <v>0</v>
      </c>
      <c r="S681" s="4"/>
      <c r="T681" s="4"/>
    </row>
    <row r="682" spans="1:20" s="30" customFormat="1" x14ac:dyDescent="0.25">
      <c r="A682" s="19">
        <v>670</v>
      </c>
      <c r="B682" s="20"/>
      <c r="C682" s="1"/>
      <c r="D682" s="79"/>
      <c r="E682" s="1"/>
      <c r="F682" s="1"/>
      <c r="G682" s="20"/>
      <c r="H682" s="160" t="str">
        <f t="shared" si="103"/>
        <v/>
      </c>
      <c r="I682" s="27" t="b">
        <f t="shared" si="104"/>
        <v>0</v>
      </c>
      <c r="J682" s="80" t="str">
        <f t="shared" si="105"/>
        <v/>
      </c>
      <c r="K682" s="27" t="b">
        <f t="shared" si="100"/>
        <v>0</v>
      </c>
      <c r="L682" s="80" t="str">
        <f t="shared" si="106"/>
        <v/>
      </c>
      <c r="M682" s="27" t="b">
        <f t="shared" si="101"/>
        <v>0</v>
      </c>
      <c r="N682" s="80" t="str">
        <f t="shared" si="107"/>
        <v/>
      </c>
      <c r="O682" s="27" t="b">
        <f>IF(COUNTIF($G$13:G682,G682)&gt;1,TRUE,FALSE)</f>
        <v>0</v>
      </c>
      <c r="P682" s="80" t="str">
        <f t="shared" si="108"/>
        <v/>
      </c>
      <c r="Q682" s="28">
        <f t="shared" si="102"/>
        <v>44166</v>
      </c>
      <c r="R682" s="27" t="b">
        <f t="shared" si="109"/>
        <v>0</v>
      </c>
      <c r="S682" s="4"/>
      <c r="T682" s="4"/>
    </row>
    <row r="683" spans="1:20" s="30" customFormat="1" x14ac:dyDescent="0.25">
      <c r="A683" s="19">
        <v>671</v>
      </c>
      <c r="B683" s="20"/>
      <c r="C683" s="1"/>
      <c r="D683" s="79"/>
      <c r="E683" s="1"/>
      <c r="F683" s="1"/>
      <c r="G683" s="20"/>
      <c r="H683" s="160" t="str">
        <f t="shared" si="103"/>
        <v/>
      </c>
      <c r="I683" s="27" t="b">
        <f t="shared" si="104"/>
        <v>0</v>
      </c>
      <c r="J683" s="80" t="str">
        <f t="shared" si="105"/>
        <v/>
      </c>
      <c r="K683" s="27" t="b">
        <f t="shared" si="100"/>
        <v>0</v>
      </c>
      <c r="L683" s="80" t="str">
        <f t="shared" si="106"/>
        <v/>
      </c>
      <c r="M683" s="27" t="b">
        <f t="shared" si="101"/>
        <v>0</v>
      </c>
      <c r="N683" s="80" t="str">
        <f t="shared" si="107"/>
        <v/>
      </c>
      <c r="O683" s="27" t="b">
        <f>IF(COUNTIF($G$13:G683,G683)&gt;1,TRUE,FALSE)</f>
        <v>0</v>
      </c>
      <c r="P683" s="80" t="str">
        <f t="shared" si="108"/>
        <v/>
      </c>
      <c r="Q683" s="28">
        <f t="shared" si="102"/>
        <v>44166</v>
      </c>
      <c r="R683" s="27" t="b">
        <f t="shared" si="109"/>
        <v>0</v>
      </c>
      <c r="S683" s="4"/>
      <c r="T683" s="4"/>
    </row>
    <row r="684" spans="1:20" s="30" customFormat="1" x14ac:dyDescent="0.25">
      <c r="A684" s="19">
        <v>672</v>
      </c>
      <c r="B684" s="20"/>
      <c r="C684" s="1"/>
      <c r="D684" s="79"/>
      <c r="E684" s="1"/>
      <c r="F684" s="1"/>
      <c r="G684" s="20"/>
      <c r="H684" s="160" t="str">
        <f t="shared" si="103"/>
        <v/>
      </c>
      <c r="I684" s="27" t="b">
        <f t="shared" si="104"/>
        <v>0</v>
      </c>
      <c r="J684" s="80" t="str">
        <f t="shared" si="105"/>
        <v/>
      </c>
      <c r="K684" s="27" t="b">
        <f t="shared" si="100"/>
        <v>0</v>
      </c>
      <c r="L684" s="80" t="str">
        <f t="shared" si="106"/>
        <v/>
      </c>
      <c r="M684" s="27" t="b">
        <f t="shared" si="101"/>
        <v>0</v>
      </c>
      <c r="N684" s="80" t="str">
        <f t="shared" si="107"/>
        <v/>
      </c>
      <c r="O684" s="27" t="b">
        <f>IF(COUNTIF($G$13:G684,G684)&gt;1,TRUE,FALSE)</f>
        <v>0</v>
      </c>
      <c r="P684" s="80" t="str">
        <f t="shared" si="108"/>
        <v/>
      </c>
      <c r="Q684" s="28">
        <f t="shared" si="102"/>
        <v>44166</v>
      </c>
      <c r="R684" s="27" t="b">
        <f t="shared" si="109"/>
        <v>0</v>
      </c>
      <c r="S684" s="4"/>
      <c r="T684" s="4"/>
    </row>
    <row r="685" spans="1:20" s="30" customFormat="1" x14ac:dyDescent="0.25">
      <c r="A685" s="19">
        <v>673</v>
      </c>
      <c r="B685" s="20"/>
      <c r="C685" s="1"/>
      <c r="D685" s="79"/>
      <c r="E685" s="1"/>
      <c r="F685" s="1"/>
      <c r="G685" s="20"/>
      <c r="H685" s="160" t="str">
        <f t="shared" si="103"/>
        <v/>
      </c>
      <c r="I685" s="27" t="b">
        <f t="shared" si="104"/>
        <v>0</v>
      </c>
      <c r="J685" s="80" t="str">
        <f t="shared" si="105"/>
        <v/>
      </c>
      <c r="K685" s="27" t="b">
        <f t="shared" si="100"/>
        <v>0</v>
      </c>
      <c r="L685" s="80" t="str">
        <f t="shared" si="106"/>
        <v/>
      </c>
      <c r="M685" s="27" t="b">
        <f t="shared" si="101"/>
        <v>0</v>
      </c>
      <c r="N685" s="80" t="str">
        <f t="shared" si="107"/>
        <v/>
      </c>
      <c r="O685" s="27" t="b">
        <f>IF(COUNTIF($G$13:G685,G685)&gt;1,TRUE,FALSE)</f>
        <v>0</v>
      </c>
      <c r="P685" s="80" t="str">
        <f t="shared" si="108"/>
        <v/>
      </c>
      <c r="Q685" s="28">
        <f t="shared" si="102"/>
        <v>44166</v>
      </c>
      <c r="R685" s="27" t="b">
        <f t="shared" si="109"/>
        <v>0</v>
      </c>
      <c r="S685" s="4"/>
      <c r="T685" s="4"/>
    </row>
    <row r="686" spans="1:20" s="30" customFormat="1" x14ac:dyDescent="0.25">
      <c r="A686" s="19">
        <v>674</v>
      </c>
      <c r="B686" s="20"/>
      <c r="C686" s="1"/>
      <c r="D686" s="79"/>
      <c r="E686" s="1"/>
      <c r="F686" s="1"/>
      <c r="G686" s="20"/>
      <c r="H686" s="160" t="str">
        <f t="shared" si="103"/>
        <v/>
      </c>
      <c r="I686" s="27" t="b">
        <f t="shared" si="104"/>
        <v>0</v>
      </c>
      <c r="J686" s="80" t="str">
        <f t="shared" si="105"/>
        <v/>
      </c>
      <c r="K686" s="27" t="b">
        <f t="shared" si="100"/>
        <v>0</v>
      </c>
      <c r="L686" s="80" t="str">
        <f t="shared" si="106"/>
        <v/>
      </c>
      <c r="M686" s="27" t="b">
        <f t="shared" si="101"/>
        <v>0</v>
      </c>
      <c r="N686" s="80" t="str">
        <f t="shared" si="107"/>
        <v/>
      </c>
      <c r="O686" s="27" t="b">
        <f>IF(COUNTIF($G$13:G686,G686)&gt;1,TRUE,FALSE)</f>
        <v>0</v>
      </c>
      <c r="P686" s="80" t="str">
        <f t="shared" si="108"/>
        <v/>
      </c>
      <c r="Q686" s="28">
        <f t="shared" si="102"/>
        <v>44166</v>
      </c>
      <c r="R686" s="27" t="b">
        <f t="shared" si="109"/>
        <v>0</v>
      </c>
      <c r="S686" s="4"/>
      <c r="T686" s="4"/>
    </row>
    <row r="687" spans="1:20" s="30" customFormat="1" x14ac:dyDescent="0.25">
      <c r="A687" s="19">
        <v>675</v>
      </c>
      <c r="B687" s="20"/>
      <c r="C687" s="1"/>
      <c r="D687" s="79"/>
      <c r="E687" s="1"/>
      <c r="F687" s="1"/>
      <c r="G687" s="20"/>
      <c r="H687" s="160" t="str">
        <f t="shared" si="103"/>
        <v/>
      </c>
      <c r="I687" s="27" t="b">
        <f t="shared" si="104"/>
        <v>0</v>
      </c>
      <c r="J687" s="80" t="str">
        <f t="shared" si="105"/>
        <v/>
      </c>
      <c r="K687" s="27" t="b">
        <f t="shared" si="100"/>
        <v>0</v>
      </c>
      <c r="L687" s="80" t="str">
        <f t="shared" si="106"/>
        <v/>
      </c>
      <c r="M687" s="27" t="b">
        <f t="shared" si="101"/>
        <v>0</v>
      </c>
      <c r="N687" s="80" t="str">
        <f t="shared" si="107"/>
        <v/>
      </c>
      <c r="O687" s="27" t="b">
        <f>IF(COUNTIF($G$13:G687,G687)&gt;1,TRUE,FALSE)</f>
        <v>0</v>
      </c>
      <c r="P687" s="80" t="str">
        <f t="shared" si="108"/>
        <v/>
      </c>
      <c r="Q687" s="28">
        <f t="shared" si="102"/>
        <v>44166</v>
      </c>
      <c r="R687" s="27" t="b">
        <f t="shared" si="109"/>
        <v>0</v>
      </c>
      <c r="S687" s="4"/>
      <c r="T687" s="4"/>
    </row>
    <row r="688" spans="1:20" s="30" customFormat="1" x14ac:dyDescent="0.25">
      <c r="A688" s="19">
        <v>676</v>
      </c>
      <c r="B688" s="20"/>
      <c r="C688" s="1"/>
      <c r="D688" s="79"/>
      <c r="E688" s="1"/>
      <c r="F688" s="1"/>
      <c r="G688" s="20"/>
      <c r="H688" s="160" t="str">
        <f t="shared" si="103"/>
        <v/>
      </c>
      <c r="I688" s="27" t="b">
        <f t="shared" si="104"/>
        <v>0</v>
      </c>
      <c r="J688" s="80" t="str">
        <f t="shared" si="105"/>
        <v/>
      </c>
      <c r="K688" s="27" t="b">
        <f t="shared" si="100"/>
        <v>0</v>
      </c>
      <c r="L688" s="80" t="str">
        <f t="shared" si="106"/>
        <v/>
      </c>
      <c r="M688" s="27" t="b">
        <f t="shared" si="101"/>
        <v>0</v>
      </c>
      <c r="N688" s="80" t="str">
        <f t="shared" si="107"/>
        <v/>
      </c>
      <c r="O688" s="27" t="b">
        <f>IF(COUNTIF($G$13:G688,G688)&gt;1,TRUE,FALSE)</f>
        <v>0</v>
      </c>
      <c r="P688" s="80" t="str">
        <f t="shared" si="108"/>
        <v/>
      </c>
      <c r="Q688" s="28">
        <f t="shared" si="102"/>
        <v>44166</v>
      </c>
      <c r="R688" s="27" t="b">
        <f t="shared" si="109"/>
        <v>0</v>
      </c>
      <c r="S688" s="4"/>
      <c r="T688" s="4"/>
    </row>
    <row r="689" spans="1:20" s="30" customFormat="1" x14ac:dyDescent="0.25">
      <c r="A689" s="19">
        <v>677</v>
      </c>
      <c r="B689" s="20"/>
      <c r="C689" s="1"/>
      <c r="D689" s="79"/>
      <c r="E689" s="1"/>
      <c r="F689" s="1"/>
      <c r="G689" s="20"/>
      <c r="H689" s="160" t="str">
        <f t="shared" si="103"/>
        <v/>
      </c>
      <c r="I689" s="27" t="b">
        <f t="shared" si="104"/>
        <v>0</v>
      </c>
      <c r="J689" s="80" t="str">
        <f t="shared" si="105"/>
        <v/>
      </c>
      <c r="K689" s="27" t="b">
        <f t="shared" si="100"/>
        <v>0</v>
      </c>
      <c r="L689" s="80" t="str">
        <f t="shared" si="106"/>
        <v/>
      </c>
      <c r="M689" s="27" t="b">
        <f t="shared" si="101"/>
        <v>0</v>
      </c>
      <c r="N689" s="80" t="str">
        <f t="shared" si="107"/>
        <v/>
      </c>
      <c r="O689" s="27" t="b">
        <f>IF(COUNTIF($G$13:G689,G689)&gt;1,TRUE,FALSE)</f>
        <v>0</v>
      </c>
      <c r="P689" s="80" t="str">
        <f t="shared" si="108"/>
        <v/>
      </c>
      <c r="Q689" s="28">
        <f t="shared" si="102"/>
        <v>44166</v>
      </c>
      <c r="R689" s="27" t="b">
        <f t="shared" si="109"/>
        <v>0</v>
      </c>
      <c r="S689" s="4"/>
      <c r="T689" s="4"/>
    </row>
    <row r="690" spans="1:20" s="30" customFormat="1" x14ac:dyDescent="0.25">
      <c r="A690" s="19">
        <v>678</v>
      </c>
      <c r="B690" s="20"/>
      <c r="C690" s="1"/>
      <c r="D690" s="79"/>
      <c r="E690" s="1"/>
      <c r="F690" s="1"/>
      <c r="G690" s="20"/>
      <c r="H690" s="160" t="str">
        <f t="shared" si="103"/>
        <v/>
      </c>
      <c r="I690" s="27" t="b">
        <f t="shared" si="104"/>
        <v>0</v>
      </c>
      <c r="J690" s="80" t="str">
        <f t="shared" si="105"/>
        <v/>
      </c>
      <c r="K690" s="27" t="b">
        <f t="shared" si="100"/>
        <v>0</v>
      </c>
      <c r="L690" s="80" t="str">
        <f t="shared" si="106"/>
        <v/>
      </c>
      <c r="M690" s="27" t="b">
        <f t="shared" si="101"/>
        <v>0</v>
      </c>
      <c r="N690" s="80" t="str">
        <f t="shared" si="107"/>
        <v/>
      </c>
      <c r="O690" s="27" t="b">
        <f>IF(COUNTIF($G$13:G690,G690)&gt;1,TRUE,FALSE)</f>
        <v>0</v>
      </c>
      <c r="P690" s="80" t="str">
        <f t="shared" si="108"/>
        <v/>
      </c>
      <c r="Q690" s="28">
        <f t="shared" si="102"/>
        <v>44166</v>
      </c>
      <c r="R690" s="27" t="b">
        <f t="shared" si="109"/>
        <v>0</v>
      </c>
      <c r="S690" s="4"/>
      <c r="T690" s="4"/>
    </row>
    <row r="691" spans="1:20" s="30" customFormat="1" x14ac:dyDescent="0.25">
      <c r="A691" s="19">
        <v>679</v>
      </c>
      <c r="B691" s="20"/>
      <c r="C691" s="1"/>
      <c r="D691" s="79"/>
      <c r="E691" s="1"/>
      <c r="F691" s="1"/>
      <c r="G691" s="20"/>
      <c r="H691" s="160" t="str">
        <f t="shared" si="103"/>
        <v/>
      </c>
      <c r="I691" s="27" t="b">
        <f t="shared" si="104"/>
        <v>0</v>
      </c>
      <c r="J691" s="80" t="str">
        <f t="shared" si="105"/>
        <v/>
      </c>
      <c r="K691" s="27" t="b">
        <f t="shared" si="100"/>
        <v>0</v>
      </c>
      <c r="L691" s="80" t="str">
        <f t="shared" si="106"/>
        <v/>
      </c>
      <c r="M691" s="27" t="b">
        <f t="shared" si="101"/>
        <v>0</v>
      </c>
      <c r="N691" s="80" t="str">
        <f t="shared" si="107"/>
        <v/>
      </c>
      <c r="O691" s="27" t="b">
        <f>IF(COUNTIF($G$13:G691,G691)&gt;1,TRUE,FALSE)</f>
        <v>0</v>
      </c>
      <c r="P691" s="80" t="str">
        <f t="shared" si="108"/>
        <v/>
      </c>
      <c r="Q691" s="28">
        <f t="shared" si="102"/>
        <v>44166</v>
      </c>
      <c r="R691" s="27" t="b">
        <f t="shared" si="109"/>
        <v>0</v>
      </c>
      <c r="S691" s="4"/>
      <c r="T691" s="4"/>
    </row>
    <row r="692" spans="1:20" s="30" customFormat="1" x14ac:dyDescent="0.25">
      <c r="A692" s="19">
        <v>680</v>
      </c>
      <c r="B692" s="20"/>
      <c r="C692" s="1"/>
      <c r="D692" s="79"/>
      <c r="E692" s="1"/>
      <c r="F692" s="1"/>
      <c r="G692" s="20"/>
      <c r="H692" s="160" t="str">
        <f t="shared" si="103"/>
        <v/>
      </c>
      <c r="I692" s="27" t="b">
        <f t="shared" si="104"/>
        <v>0</v>
      </c>
      <c r="J692" s="80" t="str">
        <f t="shared" si="105"/>
        <v/>
      </c>
      <c r="K692" s="27" t="b">
        <f t="shared" si="100"/>
        <v>0</v>
      </c>
      <c r="L692" s="80" t="str">
        <f t="shared" si="106"/>
        <v/>
      </c>
      <c r="M692" s="27" t="b">
        <f t="shared" si="101"/>
        <v>0</v>
      </c>
      <c r="N692" s="80" t="str">
        <f t="shared" si="107"/>
        <v/>
      </c>
      <c r="O692" s="27" t="b">
        <f>IF(COUNTIF($G$13:G692,G692)&gt;1,TRUE,FALSE)</f>
        <v>0</v>
      </c>
      <c r="P692" s="80" t="str">
        <f t="shared" si="108"/>
        <v/>
      </c>
      <c r="Q692" s="28">
        <f t="shared" si="102"/>
        <v>44166</v>
      </c>
      <c r="R692" s="27" t="b">
        <f t="shared" si="109"/>
        <v>0</v>
      </c>
      <c r="S692" s="4"/>
      <c r="T692" s="4"/>
    </row>
    <row r="693" spans="1:20" s="30" customFormat="1" x14ac:dyDescent="0.25">
      <c r="A693" s="19">
        <v>681</v>
      </c>
      <c r="B693" s="20"/>
      <c r="C693" s="1"/>
      <c r="D693" s="79"/>
      <c r="E693" s="1"/>
      <c r="F693" s="1"/>
      <c r="G693" s="20"/>
      <c r="H693" s="160" t="str">
        <f t="shared" si="103"/>
        <v/>
      </c>
      <c r="I693" s="27" t="b">
        <f t="shared" si="104"/>
        <v>0</v>
      </c>
      <c r="J693" s="80" t="str">
        <f t="shared" si="105"/>
        <v/>
      </c>
      <c r="K693" s="27" t="b">
        <f t="shared" si="100"/>
        <v>0</v>
      </c>
      <c r="L693" s="80" t="str">
        <f t="shared" si="106"/>
        <v/>
      </c>
      <c r="M693" s="27" t="b">
        <f t="shared" si="101"/>
        <v>0</v>
      </c>
      <c r="N693" s="80" t="str">
        <f t="shared" si="107"/>
        <v/>
      </c>
      <c r="O693" s="27" t="b">
        <f>IF(COUNTIF($G$13:G693,G693)&gt;1,TRUE,FALSE)</f>
        <v>0</v>
      </c>
      <c r="P693" s="80" t="str">
        <f t="shared" si="108"/>
        <v/>
      </c>
      <c r="Q693" s="28">
        <f t="shared" si="102"/>
        <v>44166</v>
      </c>
      <c r="R693" s="27" t="b">
        <f t="shared" si="109"/>
        <v>0</v>
      </c>
      <c r="S693" s="4"/>
      <c r="T693" s="4"/>
    </row>
    <row r="694" spans="1:20" s="30" customFormat="1" x14ac:dyDescent="0.25">
      <c r="A694" s="19">
        <v>682</v>
      </c>
      <c r="B694" s="20"/>
      <c r="C694" s="1"/>
      <c r="D694" s="79"/>
      <c r="E694" s="1"/>
      <c r="F694" s="1"/>
      <c r="G694" s="20"/>
      <c r="H694" s="160" t="str">
        <f t="shared" si="103"/>
        <v/>
      </c>
      <c r="I694" s="27" t="b">
        <f t="shared" si="104"/>
        <v>0</v>
      </c>
      <c r="J694" s="80" t="str">
        <f t="shared" si="105"/>
        <v/>
      </c>
      <c r="K694" s="27" t="b">
        <f t="shared" si="100"/>
        <v>0</v>
      </c>
      <c r="L694" s="80" t="str">
        <f t="shared" si="106"/>
        <v/>
      </c>
      <c r="M694" s="27" t="b">
        <f t="shared" si="101"/>
        <v>0</v>
      </c>
      <c r="N694" s="80" t="str">
        <f t="shared" si="107"/>
        <v/>
      </c>
      <c r="O694" s="27" t="b">
        <f>IF(COUNTIF($G$13:G694,G694)&gt;1,TRUE,FALSE)</f>
        <v>0</v>
      </c>
      <c r="P694" s="80" t="str">
        <f t="shared" si="108"/>
        <v/>
      </c>
      <c r="Q694" s="28">
        <f t="shared" si="102"/>
        <v>44166</v>
      </c>
      <c r="R694" s="27" t="b">
        <f t="shared" si="109"/>
        <v>0</v>
      </c>
      <c r="S694" s="4"/>
      <c r="T694" s="4"/>
    </row>
    <row r="695" spans="1:20" s="30" customFormat="1" x14ac:dyDescent="0.25">
      <c r="A695" s="19">
        <v>683</v>
      </c>
      <c r="B695" s="20"/>
      <c r="C695" s="1"/>
      <c r="D695" s="79"/>
      <c r="E695" s="1"/>
      <c r="F695" s="1"/>
      <c r="G695" s="20"/>
      <c r="H695" s="160" t="str">
        <f t="shared" si="103"/>
        <v/>
      </c>
      <c r="I695" s="27" t="b">
        <f t="shared" si="104"/>
        <v>0</v>
      </c>
      <c r="J695" s="80" t="str">
        <f t="shared" si="105"/>
        <v/>
      </c>
      <c r="K695" s="27" t="b">
        <f t="shared" si="100"/>
        <v>0</v>
      </c>
      <c r="L695" s="80" t="str">
        <f t="shared" si="106"/>
        <v/>
      </c>
      <c r="M695" s="27" t="b">
        <f t="shared" si="101"/>
        <v>0</v>
      </c>
      <c r="N695" s="80" t="str">
        <f t="shared" si="107"/>
        <v/>
      </c>
      <c r="O695" s="27" t="b">
        <f>IF(COUNTIF($G$13:G695,G695)&gt;1,TRUE,FALSE)</f>
        <v>0</v>
      </c>
      <c r="P695" s="80" t="str">
        <f t="shared" si="108"/>
        <v/>
      </c>
      <c r="Q695" s="28">
        <f t="shared" si="102"/>
        <v>44166</v>
      </c>
      <c r="R695" s="27" t="b">
        <f t="shared" si="109"/>
        <v>0</v>
      </c>
      <c r="S695" s="4"/>
      <c r="T695" s="4"/>
    </row>
    <row r="696" spans="1:20" s="30" customFormat="1" x14ac:dyDescent="0.25">
      <c r="A696" s="19">
        <v>684</v>
      </c>
      <c r="B696" s="20"/>
      <c r="C696" s="1"/>
      <c r="D696" s="79"/>
      <c r="E696" s="1"/>
      <c r="F696" s="1"/>
      <c r="G696" s="20"/>
      <c r="H696" s="160" t="str">
        <f t="shared" si="103"/>
        <v/>
      </c>
      <c r="I696" s="27" t="b">
        <f t="shared" si="104"/>
        <v>0</v>
      </c>
      <c r="J696" s="80" t="str">
        <f t="shared" si="105"/>
        <v/>
      </c>
      <c r="K696" s="27" t="b">
        <f t="shared" si="100"/>
        <v>0</v>
      </c>
      <c r="L696" s="80" t="str">
        <f t="shared" si="106"/>
        <v/>
      </c>
      <c r="M696" s="27" t="b">
        <f t="shared" si="101"/>
        <v>0</v>
      </c>
      <c r="N696" s="80" t="str">
        <f t="shared" si="107"/>
        <v/>
      </c>
      <c r="O696" s="27" t="b">
        <f>IF(COUNTIF($G$13:G696,G696)&gt;1,TRUE,FALSE)</f>
        <v>0</v>
      </c>
      <c r="P696" s="80" t="str">
        <f t="shared" si="108"/>
        <v/>
      </c>
      <c r="Q696" s="28">
        <f t="shared" si="102"/>
        <v>44166</v>
      </c>
      <c r="R696" s="27" t="b">
        <f t="shared" si="109"/>
        <v>0</v>
      </c>
      <c r="S696" s="4"/>
      <c r="T696" s="4"/>
    </row>
    <row r="697" spans="1:20" s="30" customFormat="1" x14ac:dyDescent="0.25">
      <c r="A697" s="19">
        <v>685</v>
      </c>
      <c r="B697" s="20"/>
      <c r="C697" s="1"/>
      <c r="D697" s="79"/>
      <c r="E697" s="1"/>
      <c r="F697" s="1"/>
      <c r="G697" s="20"/>
      <c r="H697" s="160" t="str">
        <f t="shared" si="103"/>
        <v/>
      </c>
      <c r="I697" s="27" t="b">
        <f t="shared" si="104"/>
        <v>0</v>
      </c>
      <c r="J697" s="80" t="str">
        <f t="shared" si="105"/>
        <v/>
      </c>
      <c r="K697" s="27" t="b">
        <f t="shared" si="100"/>
        <v>0</v>
      </c>
      <c r="L697" s="80" t="str">
        <f t="shared" si="106"/>
        <v/>
      </c>
      <c r="M697" s="27" t="b">
        <f t="shared" si="101"/>
        <v>0</v>
      </c>
      <c r="N697" s="80" t="str">
        <f t="shared" si="107"/>
        <v/>
      </c>
      <c r="O697" s="27" t="b">
        <f>IF(COUNTIF($G$13:G697,G697)&gt;1,TRUE,FALSE)</f>
        <v>0</v>
      </c>
      <c r="P697" s="80" t="str">
        <f t="shared" si="108"/>
        <v/>
      </c>
      <c r="Q697" s="28">
        <f t="shared" si="102"/>
        <v>44166</v>
      </c>
      <c r="R697" s="27" t="b">
        <f t="shared" si="109"/>
        <v>0</v>
      </c>
      <c r="S697" s="4"/>
      <c r="T697" s="4"/>
    </row>
    <row r="698" spans="1:20" s="30" customFormat="1" x14ac:dyDescent="0.25">
      <c r="A698" s="19">
        <v>686</v>
      </c>
      <c r="B698" s="20"/>
      <c r="C698" s="1"/>
      <c r="D698" s="79"/>
      <c r="E698" s="1"/>
      <c r="F698" s="1"/>
      <c r="G698" s="20"/>
      <c r="H698" s="160" t="str">
        <f t="shared" si="103"/>
        <v/>
      </c>
      <c r="I698" s="27" t="b">
        <f t="shared" si="104"/>
        <v>0</v>
      </c>
      <c r="J698" s="80" t="str">
        <f t="shared" si="105"/>
        <v/>
      </c>
      <c r="K698" s="27" t="b">
        <f t="shared" si="100"/>
        <v>0</v>
      </c>
      <c r="L698" s="80" t="str">
        <f t="shared" si="106"/>
        <v/>
      </c>
      <c r="M698" s="27" t="b">
        <f t="shared" si="101"/>
        <v>0</v>
      </c>
      <c r="N698" s="80" t="str">
        <f t="shared" si="107"/>
        <v/>
      </c>
      <c r="O698" s="27" t="b">
        <f>IF(COUNTIF($G$13:G698,G698)&gt;1,TRUE,FALSE)</f>
        <v>0</v>
      </c>
      <c r="P698" s="80" t="str">
        <f t="shared" si="108"/>
        <v/>
      </c>
      <c r="Q698" s="28">
        <f t="shared" si="102"/>
        <v>44166</v>
      </c>
      <c r="R698" s="27" t="b">
        <f t="shared" si="109"/>
        <v>0</v>
      </c>
      <c r="S698" s="4"/>
      <c r="T698" s="4"/>
    </row>
    <row r="699" spans="1:20" s="30" customFormat="1" x14ac:dyDescent="0.25">
      <c r="A699" s="19">
        <v>687</v>
      </c>
      <c r="B699" s="20"/>
      <c r="C699" s="1"/>
      <c r="D699" s="79"/>
      <c r="E699" s="1"/>
      <c r="F699" s="1"/>
      <c r="G699" s="20"/>
      <c r="H699" s="160" t="str">
        <f t="shared" si="103"/>
        <v/>
      </c>
      <c r="I699" s="27" t="b">
        <f t="shared" si="104"/>
        <v>0</v>
      </c>
      <c r="J699" s="80" t="str">
        <f t="shared" si="105"/>
        <v/>
      </c>
      <c r="K699" s="27" t="b">
        <f t="shared" si="100"/>
        <v>0</v>
      </c>
      <c r="L699" s="80" t="str">
        <f t="shared" si="106"/>
        <v/>
      </c>
      <c r="M699" s="27" t="b">
        <f t="shared" si="101"/>
        <v>0</v>
      </c>
      <c r="N699" s="80" t="str">
        <f t="shared" si="107"/>
        <v/>
      </c>
      <c r="O699" s="27" t="b">
        <f>IF(COUNTIF($G$13:G699,G699)&gt;1,TRUE,FALSE)</f>
        <v>0</v>
      </c>
      <c r="P699" s="80" t="str">
        <f t="shared" si="108"/>
        <v/>
      </c>
      <c r="Q699" s="28">
        <f t="shared" si="102"/>
        <v>44166</v>
      </c>
      <c r="R699" s="27" t="b">
        <f t="shared" si="109"/>
        <v>0</v>
      </c>
      <c r="S699" s="4"/>
      <c r="T699" s="4"/>
    </row>
    <row r="700" spans="1:20" s="30" customFormat="1" x14ac:dyDescent="0.25">
      <c r="A700" s="19">
        <v>688</v>
      </c>
      <c r="B700" s="20"/>
      <c r="C700" s="1"/>
      <c r="D700" s="79"/>
      <c r="E700" s="1"/>
      <c r="F700" s="1"/>
      <c r="G700" s="20"/>
      <c r="H700" s="160" t="str">
        <f t="shared" si="103"/>
        <v/>
      </c>
      <c r="I700" s="27" t="b">
        <f t="shared" si="104"/>
        <v>0</v>
      </c>
      <c r="J700" s="80" t="str">
        <f t="shared" si="105"/>
        <v/>
      </c>
      <c r="K700" s="27" t="b">
        <f t="shared" si="100"/>
        <v>0</v>
      </c>
      <c r="L700" s="80" t="str">
        <f t="shared" si="106"/>
        <v/>
      </c>
      <c r="M700" s="27" t="b">
        <f t="shared" si="101"/>
        <v>0</v>
      </c>
      <c r="N700" s="80" t="str">
        <f t="shared" si="107"/>
        <v/>
      </c>
      <c r="O700" s="27" t="b">
        <f>IF(COUNTIF($G$13:G700,G700)&gt;1,TRUE,FALSE)</f>
        <v>0</v>
      </c>
      <c r="P700" s="80" t="str">
        <f t="shared" si="108"/>
        <v/>
      </c>
      <c r="Q700" s="28">
        <f t="shared" si="102"/>
        <v>44166</v>
      </c>
      <c r="R700" s="27" t="b">
        <f t="shared" si="109"/>
        <v>0</v>
      </c>
      <c r="S700" s="4"/>
      <c r="T700" s="4"/>
    </row>
    <row r="701" spans="1:20" s="30" customFormat="1" x14ac:dyDescent="0.25">
      <c r="A701" s="19">
        <v>689</v>
      </c>
      <c r="B701" s="20"/>
      <c r="C701" s="1"/>
      <c r="D701" s="79"/>
      <c r="E701" s="1"/>
      <c r="F701" s="1"/>
      <c r="G701" s="20"/>
      <c r="H701" s="160" t="str">
        <f t="shared" si="103"/>
        <v/>
      </c>
      <c r="I701" s="27" t="b">
        <f t="shared" si="104"/>
        <v>0</v>
      </c>
      <c r="J701" s="80" t="str">
        <f t="shared" si="105"/>
        <v/>
      </c>
      <c r="K701" s="27" t="b">
        <f t="shared" si="100"/>
        <v>0</v>
      </c>
      <c r="L701" s="80" t="str">
        <f t="shared" si="106"/>
        <v/>
      </c>
      <c r="M701" s="27" t="b">
        <f t="shared" si="101"/>
        <v>0</v>
      </c>
      <c r="N701" s="80" t="str">
        <f t="shared" si="107"/>
        <v/>
      </c>
      <c r="O701" s="27" t="b">
        <f>IF(COUNTIF($G$13:G701,G701)&gt;1,TRUE,FALSE)</f>
        <v>0</v>
      </c>
      <c r="P701" s="80" t="str">
        <f t="shared" si="108"/>
        <v/>
      </c>
      <c r="Q701" s="28">
        <f t="shared" si="102"/>
        <v>44166</v>
      </c>
      <c r="R701" s="27" t="b">
        <f t="shared" si="109"/>
        <v>0</v>
      </c>
      <c r="S701" s="4"/>
      <c r="T701" s="4"/>
    </row>
    <row r="702" spans="1:20" s="30" customFormat="1" x14ac:dyDescent="0.25">
      <c r="A702" s="19">
        <v>690</v>
      </c>
      <c r="B702" s="20"/>
      <c r="C702" s="1"/>
      <c r="D702" s="79"/>
      <c r="E702" s="1"/>
      <c r="F702" s="1"/>
      <c r="G702" s="20"/>
      <c r="H702" s="160" t="str">
        <f t="shared" si="103"/>
        <v/>
      </c>
      <c r="I702" s="27" t="b">
        <f t="shared" si="104"/>
        <v>0</v>
      </c>
      <c r="J702" s="80" t="str">
        <f t="shared" si="105"/>
        <v/>
      </c>
      <c r="K702" s="27" t="b">
        <f t="shared" si="100"/>
        <v>0</v>
      </c>
      <c r="L702" s="80" t="str">
        <f t="shared" si="106"/>
        <v/>
      </c>
      <c r="M702" s="27" t="b">
        <f t="shared" si="101"/>
        <v>0</v>
      </c>
      <c r="N702" s="80" t="str">
        <f t="shared" si="107"/>
        <v/>
      </c>
      <c r="O702" s="27" t="b">
        <f>IF(COUNTIF($G$13:G702,G702)&gt;1,TRUE,FALSE)</f>
        <v>0</v>
      </c>
      <c r="P702" s="80" t="str">
        <f t="shared" si="108"/>
        <v/>
      </c>
      <c r="Q702" s="28">
        <f t="shared" si="102"/>
        <v>44166</v>
      </c>
      <c r="R702" s="27" t="b">
        <f t="shared" si="109"/>
        <v>0</v>
      </c>
      <c r="S702" s="4"/>
      <c r="T702" s="4"/>
    </row>
    <row r="703" spans="1:20" s="30" customFormat="1" x14ac:dyDescent="0.25">
      <c r="A703" s="19">
        <v>691</v>
      </c>
      <c r="B703" s="20"/>
      <c r="C703" s="1"/>
      <c r="D703" s="79"/>
      <c r="E703" s="1"/>
      <c r="F703" s="1"/>
      <c r="G703" s="20"/>
      <c r="H703" s="160" t="str">
        <f t="shared" si="103"/>
        <v/>
      </c>
      <c r="I703" s="27" t="b">
        <f t="shared" si="104"/>
        <v>0</v>
      </c>
      <c r="J703" s="80" t="str">
        <f t="shared" si="105"/>
        <v/>
      </c>
      <c r="K703" s="27" t="b">
        <f t="shared" si="100"/>
        <v>0</v>
      </c>
      <c r="L703" s="80" t="str">
        <f t="shared" si="106"/>
        <v/>
      </c>
      <c r="M703" s="27" t="b">
        <f t="shared" si="101"/>
        <v>0</v>
      </c>
      <c r="N703" s="80" t="str">
        <f t="shared" si="107"/>
        <v/>
      </c>
      <c r="O703" s="27" t="b">
        <f>IF(COUNTIF($G$13:G703,G703)&gt;1,TRUE,FALSE)</f>
        <v>0</v>
      </c>
      <c r="P703" s="80" t="str">
        <f t="shared" si="108"/>
        <v/>
      </c>
      <c r="Q703" s="28">
        <f t="shared" si="102"/>
        <v>44166</v>
      </c>
      <c r="R703" s="27" t="b">
        <f t="shared" si="109"/>
        <v>0</v>
      </c>
      <c r="S703" s="4"/>
      <c r="T703" s="4"/>
    </row>
    <row r="704" spans="1:20" s="30" customFormat="1" x14ac:dyDescent="0.25">
      <c r="A704" s="19">
        <v>692</v>
      </c>
      <c r="B704" s="20"/>
      <c r="C704" s="1"/>
      <c r="D704" s="79"/>
      <c r="E704" s="1"/>
      <c r="F704" s="1"/>
      <c r="G704" s="20"/>
      <c r="H704" s="160" t="str">
        <f t="shared" si="103"/>
        <v/>
      </c>
      <c r="I704" s="27" t="b">
        <f t="shared" si="104"/>
        <v>0</v>
      </c>
      <c r="J704" s="80" t="str">
        <f t="shared" si="105"/>
        <v/>
      </c>
      <c r="K704" s="27" t="b">
        <f t="shared" si="100"/>
        <v>0</v>
      </c>
      <c r="L704" s="80" t="str">
        <f t="shared" si="106"/>
        <v/>
      </c>
      <c r="M704" s="27" t="b">
        <f t="shared" si="101"/>
        <v>0</v>
      </c>
      <c r="N704" s="80" t="str">
        <f t="shared" si="107"/>
        <v/>
      </c>
      <c r="O704" s="27" t="b">
        <f>IF(COUNTIF($G$13:G704,G704)&gt;1,TRUE,FALSE)</f>
        <v>0</v>
      </c>
      <c r="P704" s="80" t="str">
        <f t="shared" si="108"/>
        <v/>
      </c>
      <c r="Q704" s="28">
        <f t="shared" si="102"/>
        <v>44166</v>
      </c>
      <c r="R704" s="27" t="b">
        <f t="shared" si="109"/>
        <v>0</v>
      </c>
      <c r="S704" s="4"/>
      <c r="T704" s="4"/>
    </row>
    <row r="705" spans="1:20" s="30" customFormat="1" x14ac:dyDescent="0.25">
      <c r="A705" s="19">
        <v>693</v>
      </c>
      <c r="B705" s="20"/>
      <c r="C705" s="1"/>
      <c r="D705" s="79"/>
      <c r="E705" s="1"/>
      <c r="F705" s="1"/>
      <c r="G705" s="20"/>
      <c r="H705" s="160" t="str">
        <f t="shared" si="103"/>
        <v/>
      </c>
      <c r="I705" s="27" t="b">
        <f t="shared" si="104"/>
        <v>0</v>
      </c>
      <c r="J705" s="80" t="str">
        <f t="shared" si="105"/>
        <v/>
      </c>
      <c r="K705" s="27" t="b">
        <f t="shared" si="100"/>
        <v>0</v>
      </c>
      <c r="L705" s="80" t="str">
        <f t="shared" si="106"/>
        <v/>
      </c>
      <c r="M705" s="27" t="b">
        <f t="shared" si="101"/>
        <v>0</v>
      </c>
      <c r="N705" s="80" t="str">
        <f t="shared" si="107"/>
        <v/>
      </c>
      <c r="O705" s="27" t="b">
        <f>IF(COUNTIF($G$13:G705,G705)&gt;1,TRUE,FALSE)</f>
        <v>0</v>
      </c>
      <c r="P705" s="80" t="str">
        <f t="shared" si="108"/>
        <v/>
      </c>
      <c r="Q705" s="28">
        <f t="shared" si="102"/>
        <v>44166</v>
      </c>
      <c r="R705" s="27" t="b">
        <f t="shared" si="109"/>
        <v>0</v>
      </c>
      <c r="S705" s="4"/>
      <c r="T705" s="4"/>
    </row>
    <row r="706" spans="1:20" s="30" customFormat="1" x14ac:dyDescent="0.25">
      <c r="A706" s="19">
        <v>694</v>
      </c>
      <c r="B706" s="20"/>
      <c r="C706" s="1"/>
      <c r="D706" s="79"/>
      <c r="E706" s="1"/>
      <c r="F706" s="1"/>
      <c r="G706" s="20"/>
      <c r="H706" s="160" t="str">
        <f t="shared" si="103"/>
        <v/>
      </c>
      <c r="I706" s="27" t="b">
        <f t="shared" si="104"/>
        <v>0</v>
      </c>
      <c r="J706" s="80" t="str">
        <f t="shared" si="105"/>
        <v/>
      </c>
      <c r="K706" s="27" t="b">
        <f t="shared" si="100"/>
        <v>0</v>
      </c>
      <c r="L706" s="80" t="str">
        <f t="shared" si="106"/>
        <v/>
      </c>
      <c r="M706" s="27" t="b">
        <f t="shared" si="101"/>
        <v>0</v>
      </c>
      <c r="N706" s="80" t="str">
        <f t="shared" si="107"/>
        <v/>
      </c>
      <c r="O706" s="27" t="b">
        <f>IF(COUNTIF($G$13:G706,G706)&gt;1,TRUE,FALSE)</f>
        <v>0</v>
      </c>
      <c r="P706" s="80" t="str">
        <f t="shared" si="108"/>
        <v/>
      </c>
      <c r="Q706" s="28">
        <f t="shared" si="102"/>
        <v>44166</v>
      </c>
      <c r="R706" s="27" t="b">
        <f t="shared" si="109"/>
        <v>0</v>
      </c>
      <c r="S706" s="4"/>
      <c r="T706" s="4"/>
    </row>
    <row r="707" spans="1:20" s="30" customFormat="1" x14ac:dyDescent="0.25">
      <c r="A707" s="19">
        <v>695</v>
      </c>
      <c r="B707" s="20"/>
      <c r="C707" s="1"/>
      <c r="D707" s="79"/>
      <c r="E707" s="1"/>
      <c r="F707" s="1"/>
      <c r="G707" s="20"/>
      <c r="H707" s="160" t="str">
        <f t="shared" si="103"/>
        <v/>
      </c>
      <c r="I707" s="27" t="b">
        <f t="shared" si="104"/>
        <v>0</v>
      </c>
      <c r="J707" s="80" t="str">
        <f t="shared" si="105"/>
        <v/>
      </c>
      <c r="K707" s="27" t="b">
        <f t="shared" si="100"/>
        <v>0</v>
      </c>
      <c r="L707" s="80" t="str">
        <f t="shared" si="106"/>
        <v/>
      </c>
      <c r="M707" s="27" t="b">
        <f t="shared" si="101"/>
        <v>0</v>
      </c>
      <c r="N707" s="80" t="str">
        <f t="shared" si="107"/>
        <v/>
      </c>
      <c r="O707" s="27" t="b">
        <f>IF(COUNTIF($G$13:G707,G707)&gt;1,TRUE,FALSE)</f>
        <v>0</v>
      </c>
      <c r="P707" s="80" t="str">
        <f t="shared" si="108"/>
        <v/>
      </c>
      <c r="Q707" s="28">
        <f t="shared" si="102"/>
        <v>44166</v>
      </c>
      <c r="R707" s="27" t="b">
        <f t="shared" si="109"/>
        <v>0</v>
      </c>
      <c r="S707" s="4"/>
      <c r="T707" s="4"/>
    </row>
    <row r="708" spans="1:20" s="30" customFormat="1" x14ac:dyDescent="0.25">
      <c r="A708" s="19">
        <v>696</v>
      </c>
      <c r="B708" s="20"/>
      <c r="C708" s="1"/>
      <c r="D708" s="79"/>
      <c r="E708" s="1"/>
      <c r="F708" s="1"/>
      <c r="G708" s="20"/>
      <c r="H708" s="160" t="str">
        <f t="shared" si="103"/>
        <v/>
      </c>
      <c r="I708" s="27" t="b">
        <f t="shared" si="104"/>
        <v>0</v>
      </c>
      <c r="J708" s="80" t="str">
        <f t="shared" si="105"/>
        <v/>
      </c>
      <c r="K708" s="27" t="b">
        <f t="shared" si="100"/>
        <v>0</v>
      </c>
      <c r="L708" s="80" t="str">
        <f t="shared" si="106"/>
        <v/>
      </c>
      <c r="M708" s="27" t="b">
        <f t="shared" si="101"/>
        <v>0</v>
      </c>
      <c r="N708" s="80" t="str">
        <f t="shared" si="107"/>
        <v/>
      </c>
      <c r="O708" s="27" t="b">
        <f>IF(COUNTIF($G$13:G708,G708)&gt;1,TRUE,FALSE)</f>
        <v>0</v>
      </c>
      <c r="P708" s="80" t="str">
        <f t="shared" si="108"/>
        <v/>
      </c>
      <c r="Q708" s="28">
        <f t="shared" si="102"/>
        <v>44166</v>
      </c>
      <c r="R708" s="27" t="b">
        <f t="shared" si="109"/>
        <v>0</v>
      </c>
      <c r="S708" s="4"/>
      <c r="T708" s="4"/>
    </row>
    <row r="709" spans="1:20" s="30" customFormat="1" x14ac:dyDescent="0.25">
      <c r="A709" s="19">
        <v>697</v>
      </c>
      <c r="B709" s="20"/>
      <c r="C709" s="1"/>
      <c r="D709" s="79"/>
      <c r="E709" s="1"/>
      <c r="F709" s="1"/>
      <c r="G709" s="20"/>
      <c r="H709" s="160" t="str">
        <f t="shared" si="103"/>
        <v/>
      </c>
      <c r="I709" s="27" t="b">
        <f t="shared" si="104"/>
        <v>0</v>
      </c>
      <c r="J709" s="80" t="str">
        <f t="shared" si="105"/>
        <v/>
      </c>
      <c r="K709" s="27" t="b">
        <f t="shared" si="100"/>
        <v>0</v>
      </c>
      <c r="L709" s="80" t="str">
        <f t="shared" si="106"/>
        <v/>
      </c>
      <c r="M709" s="27" t="b">
        <f t="shared" si="101"/>
        <v>0</v>
      </c>
      <c r="N709" s="80" t="str">
        <f t="shared" si="107"/>
        <v/>
      </c>
      <c r="O709" s="27" t="b">
        <f>IF(COUNTIF($G$13:G709,G709)&gt;1,TRUE,FALSE)</f>
        <v>0</v>
      </c>
      <c r="P709" s="80" t="str">
        <f t="shared" si="108"/>
        <v/>
      </c>
      <c r="Q709" s="28">
        <f t="shared" si="102"/>
        <v>44166</v>
      </c>
      <c r="R709" s="27" t="b">
        <f t="shared" si="109"/>
        <v>0</v>
      </c>
      <c r="S709" s="4"/>
      <c r="T709" s="4"/>
    </row>
    <row r="710" spans="1:20" s="30" customFormat="1" x14ac:dyDescent="0.25">
      <c r="A710" s="19">
        <v>698</v>
      </c>
      <c r="B710" s="20"/>
      <c r="C710" s="1"/>
      <c r="D710" s="79"/>
      <c r="E710" s="1"/>
      <c r="F710" s="1"/>
      <c r="G710" s="20"/>
      <c r="H710" s="160" t="str">
        <f t="shared" si="103"/>
        <v/>
      </c>
      <c r="I710" s="27" t="b">
        <f t="shared" si="104"/>
        <v>0</v>
      </c>
      <c r="J710" s="80" t="str">
        <f t="shared" si="105"/>
        <v/>
      </c>
      <c r="K710" s="27" t="b">
        <f t="shared" si="100"/>
        <v>0</v>
      </c>
      <c r="L710" s="80" t="str">
        <f t="shared" si="106"/>
        <v/>
      </c>
      <c r="M710" s="27" t="b">
        <f t="shared" si="101"/>
        <v>0</v>
      </c>
      <c r="N710" s="80" t="str">
        <f t="shared" si="107"/>
        <v/>
      </c>
      <c r="O710" s="27" t="b">
        <f>IF(COUNTIF($G$13:G710,G710)&gt;1,TRUE,FALSE)</f>
        <v>0</v>
      </c>
      <c r="P710" s="80" t="str">
        <f t="shared" si="108"/>
        <v/>
      </c>
      <c r="Q710" s="28">
        <f t="shared" si="102"/>
        <v>44166</v>
      </c>
      <c r="R710" s="27" t="b">
        <f t="shared" si="109"/>
        <v>0</v>
      </c>
      <c r="S710" s="4"/>
      <c r="T710" s="4"/>
    </row>
    <row r="711" spans="1:20" s="30" customFormat="1" x14ac:dyDescent="0.25">
      <c r="A711" s="19">
        <v>699</v>
      </c>
      <c r="B711" s="20"/>
      <c r="C711" s="1"/>
      <c r="D711" s="79"/>
      <c r="E711" s="1"/>
      <c r="F711" s="1"/>
      <c r="G711" s="20"/>
      <c r="H711" s="160" t="str">
        <f t="shared" si="103"/>
        <v/>
      </c>
      <c r="I711" s="27" t="b">
        <f t="shared" si="104"/>
        <v>0</v>
      </c>
      <c r="J711" s="80" t="str">
        <f t="shared" si="105"/>
        <v/>
      </c>
      <c r="K711" s="27" t="b">
        <f t="shared" si="100"/>
        <v>0</v>
      </c>
      <c r="L711" s="80" t="str">
        <f t="shared" si="106"/>
        <v/>
      </c>
      <c r="M711" s="27" t="b">
        <f t="shared" si="101"/>
        <v>0</v>
      </c>
      <c r="N711" s="80" t="str">
        <f t="shared" si="107"/>
        <v/>
      </c>
      <c r="O711" s="27" t="b">
        <f>IF(COUNTIF($G$13:G711,G711)&gt;1,TRUE,FALSE)</f>
        <v>0</v>
      </c>
      <c r="P711" s="80" t="str">
        <f t="shared" si="108"/>
        <v/>
      </c>
      <c r="Q711" s="28">
        <f t="shared" si="102"/>
        <v>44166</v>
      </c>
      <c r="R711" s="27" t="b">
        <f t="shared" si="109"/>
        <v>0</v>
      </c>
      <c r="S711" s="4"/>
      <c r="T711" s="4"/>
    </row>
    <row r="712" spans="1:20" s="30" customFormat="1" x14ac:dyDescent="0.25">
      <c r="A712" s="19">
        <v>700</v>
      </c>
      <c r="B712" s="20"/>
      <c r="C712" s="1"/>
      <c r="D712" s="79"/>
      <c r="E712" s="1"/>
      <c r="F712" s="1"/>
      <c r="G712" s="20"/>
      <c r="H712" s="160" t="str">
        <f t="shared" si="103"/>
        <v/>
      </c>
      <c r="I712" s="27" t="b">
        <f t="shared" si="104"/>
        <v>0</v>
      </c>
      <c r="J712" s="80" t="str">
        <f t="shared" si="105"/>
        <v/>
      </c>
      <c r="K712" s="27" t="b">
        <f t="shared" si="100"/>
        <v>0</v>
      </c>
      <c r="L712" s="80" t="str">
        <f t="shared" si="106"/>
        <v/>
      </c>
      <c r="M712" s="27" t="b">
        <f t="shared" si="101"/>
        <v>0</v>
      </c>
      <c r="N712" s="80" t="str">
        <f t="shared" si="107"/>
        <v/>
      </c>
      <c r="O712" s="27" t="b">
        <f>IF(COUNTIF($G$13:G712,G712)&gt;1,TRUE,FALSE)</f>
        <v>0</v>
      </c>
      <c r="P712" s="80" t="str">
        <f t="shared" si="108"/>
        <v/>
      </c>
      <c r="Q712" s="28">
        <f t="shared" si="102"/>
        <v>44166</v>
      </c>
      <c r="R712" s="27" t="b">
        <f t="shared" si="109"/>
        <v>0</v>
      </c>
      <c r="S712" s="4"/>
      <c r="T712" s="4"/>
    </row>
    <row r="713" spans="1:20" s="30" customFormat="1" x14ac:dyDescent="0.25">
      <c r="A713" s="19">
        <v>701</v>
      </c>
      <c r="B713" s="20"/>
      <c r="C713" s="1"/>
      <c r="D713" s="79"/>
      <c r="E713" s="1"/>
      <c r="F713" s="1"/>
      <c r="G713" s="20"/>
      <c r="H713" s="160" t="str">
        <f t="shared" si="103"/>
        <v/>
      </c>
      <c r="I713" s="27" t="b">
        <f t="shared" si="104"/>
        <v>0</v>
      </c>
      <c r="J713" s="80" t="str">
        <f t="shared" si="105"/>
        <v/>
      </c>
      <c r="K713" s="27" t="b">
        <f t="shared" si="100"/>
        <v>0</v>
      </c>
      <c r="L713" s="80" t="str">
        <f t="shared" si="106"/>
        <v/>
      </c>
      <c r="M713" s="27" t="b">
        <f t="shared" si="101"/>
        <v>0</v>
      </c>
      <c r="N713" s="80" t="str">
        <f t="shared" si="107"/>
        <v/>
      </c>
      <c r="O713" s="27" t="b">
        <f>IF(COUNTIF($G$13:G713,G713)&gt;1,TRUE,FALSE)</f>
        <v>0</v>
      </c>
      <c r="P713" s="80" t="str">
        <f t="shared" si="108"/>
        <v/>
      </c>
      <c r="Q713" s="28">
        <f t="shared" si="102"/>
        <v>44166</v>
      </c>
      <c r="R713" s="27" t="b">
        <f t="shared" si="109"/>
        <v>0</v>
      </c>
      <c r="S713" s="4"/>
      <c r="T713" s="4"/>
    </row>
    <row r="714" spans="1:20" s="30" customFormat="1" x14ac:dyDescent="0.25">
      <c r="A714" s="19">
        <v>702</v>
      </c>
      <c r="B714" s="20"/>
      <c r="C714" s="1"/>
      <c r="D714" s="79"/>
      <c r="E714" s="1"/>
      <c r="F714" s="1"/>
      <c r="G714" s="20"/>
      <c r="H714" s="160" t="str">
        <f t="shared" si="103"/>
        <v/>
      </c>
      <c r="I714" s="27" t="b">
        <f t="shared" si="104"/>
        <v>0</v>
      </c>
      <c r="J714" s="80" t="str">
        <f t="shared" si="105"/>
        <v/>
      </c>
      <c r="K714" s="27" t="b">
        <f t="shared" si="100"/>
        <v>0</v>
      </c>
      <c r="L714" s="80" t="str">
        <f t="shared" si="106"/>
        <v/>
      </c>
      <c r="M714" s="27" t="b">
        <f t="shared" si="101"/>
        <v>0</v>
      </c>
      <c r="N714" s="80" t="str">
        <f t="shared" si="107"/>
        <v/>
      </c>
      <c r="O714" s="27" t="b">
        <f>IF(COUNTIF($G$13:G714,G714)&gt;1,TRUE,FALSE)</f>
        <v>0</v>
      </c>
      <c r="P714" s="80" t="str">
        <f t="shared" si="108"/>
        <v/>
      </c>
      <c r="Q714" s="28">
        <f t="shared" si="102"/>
        <v>44166</v>
      </c>
      <c r="R714" s="27" t="b">
        <f t="shared" si="109"/>
        <v>0</v>
      </c>
      <c r="S714" s="4"/>
      <c r="T714" s="4"/>
    </row>
    <row r="715" spans="1:20" s="30" customFormat="1" x14ac:dyDescent="0.25">
      <c r="A715" s="19">
        <v>703</v>
      </c>
      <c r="B715" s="20"/>
      <c r="C715" s="1"/>
      <c r="D715" s="79"/>
      <c r="E715" s="1"/>
      <c r="F715" s="1"/>
      <c r="G715" s="20"/>
      <c r="H715" s="160" t="str">
        <f t="shared" si="103"/>
        <v/>
      </c>
      <c r="I715" s="27" t="b">
        <f t="shared" si="104"/>
        <v>0</v>
      </c>
      <c r="J715" s="80" t="str">
        <f t="shared" si="105"/>
        <v/>
      </c>
      <c r="K715" s="27" t="b">
        <f t="shared" si="100"/>
        <v>0</v>
      </c>
      <c r="L715" s="80" t="str">
        <f t="shared" si="106"/>
        <v/>
      </c>
      <c r="M715" s="27" t="b">
        <f t="shared" si="101"/>
        <v>0</v>
      </c>
      <c r="N715" s="80" t="str">
        <f t="shared" si="107"/>
        <v/>
      </c>
      <c r="O715" s="27" t="b">
        <f>IF(COUNTIF($G$13:G715,G715)&gt;1,TRUE,FALSE)</f>
        <v>0</v>
      </c>
      <c r="P715" s="80" t="str">
        <f t="shared" si="108"/>
        <v/>
      </c>
      <c r="Q715" s="28">
        <f t="shared" si="102"/>
        <v>44166</v>
      </c>
      <c r="R715" s="27" t="b">
        <f t="shared" si="109"/>
        <v>0</v>
      </c>
      <c r="S715" s="4"/>
      <c r="T715" s="4"/>
    </row>
    <row r="716" spans="1:20" s="30" customFormat="1" x14ac:dyDescent="0.25">
      <c r="A716" s="19">
        <v>704</v>
      </c>
      <c r="B716" s="20"/>
      <c r="C716" s="1"/>
      <c r="D716" s="79"/>
      <c r="E716" s="1"/>
      <c r="F716" s="1"/>
      <c r="G716" s="20"/>
      <c r="H716" s="160" t="str">
        <f t="shared" si="103"/>
        <v/>
      </c>
      <c r="I716" s="27" t="b">
        <f t="shared" si="104"/>
        <v>0</v>
      </c>
      <c r="J716" s="80" t="str">
        <f t="shared" si="105"/>
        <v/>
      </c>
      <c r="K716" s="27" t="b">
        <f t="shared" si="100"/>
        <v>0</v>
      </c>
      <c r="L716" s="80" t="str">
        <f t="shared" si="106"/>
        <v/>
      </c>
      <c r="M716" s="27" t="b">
        <f t="shared" si="101"/>
        <v>0</v>
      </c>
      <c r="N716" s="80" t="str">
        <f t="shared" si="107"/>
        <v/>
      </c>
      <c r="O716" s="27" t="b">
        <f>IF(COUNTIF($G$13:G716,G716)&gt;1,TRUE,FALSE)</f>
        <v>0</v>
      </c>
      <c r="P716" s="80" t="str">
        <f t="shared" si="108"/>
        <v/>
      </c>
      <c r="Q716" s="28">
        <f t="shared" si="102"/>
        <v>44166</v>
      </c>
      <c r="R716" s="27" t="b">
        <f t="shared" si="109"/>
        <v>0</v>
      </c>
      <c r="S716" s="4"/>
      <c r="T716" s="4"/>
    </row>
    <row r="717" spans="1:20" s="30" customFormat="1" x14ac:dyDescent="0.25">
      <c r="A717" s="19">
        <v>705</v>
      </c>
      <c r="B717" s="20"/>
      <c r="C717" s="1"/>
      <c r="D717" s="79"/>
      <c r="E717" s="1"/>
      <c r="F717" s="1"/>
      <c r="G717" s="20"/>
      <c r="H717" s="160" t="str">
        <f t="shared" si="103"/>
        <v/>
      </c>
      <c r="I717" s="27" t="b">
        <f t="shared" si="104"/>
        <v>0</v>
      </c>
      <c r="J717" s="80" t="str">
        <f t="shared" si="105"/>
        <v/>
      </c>
      <c r="K717" s="27" t="b">
        <f t="shared" ref="K717:K780" si="110">AND(IFERROR(MATCH(D717,TblNivåValTExt,0)=4,FALSE),COUNTA(E717:F717)&gt;1,OR(E717&lt;=$I$9,F717&lt;=$I$9))</f>
        <v>0</v>
      </c>
      <c r="L717" s="80" t="str">
        <f t="shared" si="106"/>
        <v/>
      </c>
      <c r="M717" s="27" t="b">
        <f t="shared" ref="M717:M780" si="111">IF(AND(G717&lt;&gt;"",F717=""),TRUE,FALSE)</f>
        <v>0</v>
      </c>
      <c r="N717" s="80" t="str">
        <f t="shared" si="107"/>
        <v/>
      </c>
      <c r="O717" s="27" t="b">
        <f>IF(COUNTIF($G$13:G717,G717)&gt;1,TRUE,FALSE)</f>
        <v>0</v>
      </c>
      <c r="P717" s="80" t="str">
        <f t="shared" si="108"/>
        <v/>
      </c>
      <c r="Q717" s="28">
        <f t="shared" ref="Q717:Q780" si="112">MAX(E717,$M$8)</f>
        <v>44166</v>
      </c>
      <c r="R717" s="27" t="b">
        <f t="shared" si="109"/>
        <v>0</v>
      </c>
      <c r="S717" s="4"/>
      <c r="T717" s="4"/>
    </row>
    <row r="718" spans="1:20" s="30" customFormat="1" x14ac:dyDescent="0.25">
      <c r="A718" s="19">
        <v>706</v>
      </c>
      <c r="B718" s="20"/>
      <c r="C718" s="1"/>
      <c r="D718" s="79"/>
      <c r="E718" s="1"/>
      <c r="F718" s="1"/>
      <c r="G718" s="20"/>
      <c r="H718" s="160" t="str">
        <f t="shared" ref="H718:H781" si="113">IF(I718,J718&amp;". ","")&amp;IF(K718,L718&amp;". ","")&amp;IF(O718,P718&amp;". ","")&amp;IF(M718,N718&amp;". ","")</f>
        <v/>
      </c>
      <c r="I718" s="27" t="b">
        <f t="shared" ref="I718:I781" si="114">AND((E718+F718)&gt;0,OR(E718&lt;$M$6,F718&gt;$N$6))</f>
        <v>0</v>
      </c>
      <c r="J718" s="80" t="str">
        <f t="shared" ref="J718:J781" si="115">IF(I718,J$11,"")</f>
        <v/>
      </c>
      <c r="K718" s="27" t="b">
        <f t="shared" si="110"/>
        <v>0</v>
      </c>
      <c r="L718" s="80" t="str">
        <f t="shared" ref="L718:L781" si="116">IF(K718,$L$11,"")</f>
        <v/>
      </c>
      <c r="M718" s="27" t="b">
        <f t="shared" si="111"/>
        <v>0</v>
      </c>
      <c r="N718" s="80" t="str">
        <f t="shared" ref="N718:N781" si="117">IF(M718,N$11,"")</f>
        <v/>
      </c>
      <c r="O718" s="27" t="b">
        <f>IF(COUNTIF($G$13:G718,G718)&gt;1,TRUE,FALSE)</f>
        <v>0</v>
      </c>
      <c r="P718" s="80" t="str">
        <f t="shared" ref="P718:P781" si="118">IF(O718,P$11,"")</f>
        <v/>
      </c>
      <c r="Q718" s="28">
        <f t="shared" si="112"/>
        <v>44166</v>
      </c>
      <c r="R718" s="27" t="b">
        <f t="shared" ref="R718:R781" si="119">OR(I718,K718,M718,O718)</f>
        <v>0</v>
      </c>
      <c r="S718" s="4"/>
      <c r="T718" s="4"/>
    </row>
    <row r="719" spans="1:20" s="30" customFormat="1" x14ac:dyDescent="0.25">
      <c r="A719" s="19">
        <v>707</v>
      </c>
      <c r="B719" s="20"/>
      <c r="C719" s="1"/>
      <c r="D719" s="79"/>
      <c r="E719" s="1"/>
      <c r="F719" s="1"/>
      <c r="G719" s="20"/>
      <c r="H719" s="160" t="str">
        <f t="shared" si="113"/>
        <v/>
      </c>
      <c r="I719" s="27" t="b">
        <f t="shared" si="114"/>
        <v>0</v>
      </c>
      <c r="J719" s="80" t="str">
        <f t="shared" si="115"/>
        <v/>
      </c>
      <c r="K719" s="27" t="b">
        <f t="shared" si="110"/>
        <v>0</v>
      </c>
      <c r="L719" s="80" t="str">
        <f t="shared" si="116"/>
        <v/>
      </c>
      <c r="M719" s="27" t="b">
        <f t="shared" si="111"/>
        <v>0</v>
      </c>
      <c r="N719" s="80" t="str">
        <f t="shared" si="117"/>
        <v/>
      </c>
      <c r="O719" s="27" t="b">
        <f>IF(COUNTIF($G$13:G719,G719)&gt;1,TRUE,FALSE)</f>
        <v>0</v>
      </c>
      <c r="P719" s="80" t="str">
        <f t="shared" si="118"/>
        <v/>
      </c>
      <c r="Q719" s="28">
        <f t="shared" si="112"/>
        <v>44166</v>
      </c>
      <c r="R719" s="27" t="b">
        <f t="shared" si="119"/>
        <v>0</v>
      </c>
      <c r="S719" s="4"/>
      <c r="T719" s="4"/>
    </row>
    <row r="720" spans="1:20" s="30" customFormat="1" x14ac:dyDescent="0.25">
      <c r="A720" s="19">
        <v>708</v>
      </c>
      <c r="B720" s="20"/>
      <c r="C720" s="1"/>
      <c r="D720" s="79"/>
      <c r="E720" s="1"/>
      <c r="F720" s="1"/>
      <c r="G720" s="20"/>
      <c r="H720" s="160" t="str">
        <f t="shared" si="113"/>
        <v/>
      </c>
      <c r="I720" s="27" t="b">
        <f t="shared" si="114"/>
        <v>0</v>
      </c>
      <c r="J720" s="80" t="str">
        <f t="shared" si="115"/>
        <v/>
      </c>
      <c r="K720" s="27" t="b">
        <f t="shared" si="110"/>
        <v>0</v>
      </c>
      <c r="L720" s="80" t="str">
        <f t="shared" si="116"/>
        <v/>
      </c>
      <c r="M720" s="27" t="b">
        <f t="shared" si="111"/>
        <v>0</v>
      </c>
      <c r="N720" s="80" t="str">
        <f t="shared" si="117"/>
        <v/>
      </c>
      <c r="O720" s="27" t="b">
        <f>IF(COUNTIF($G$13:G720,G720)&gt;1,TRUE,FALSE)</f>
        <v>0</v>
      </c>
      <c r="P720" s="80" t="str">
        <f t="shared" si="118"/>
        <v/>
      </c>
      <c r="Q720" s="28">
        <f t="shared" si="112"/>
        <v>44166</v>
      </c>
      <c r="R720" s="27" t="b">
        <f t="shared" si="119"/>
        <v>0</v>
      </c>
      <c r="S720" s="4"/>
      <c r="T720" s="4"/>
    </row>
    <row r="721" spans="1:20" s="30" customFormat="1" x14ac:dyDescent="0.25">
      <c r="A721" s="19">
        <v>709</v>
      </c>
      <c r="B721" s="20"/>
      <c r="C721" s="1"/>
      <c r="D721" s="79"/>
      <c r="E721" s="1"/>
      <c r="F721" s="1"/>
      <c r="G721" s="20"/>
      <c r="H721" s="160" t="str">
        <f t="shared" si="113"/>
        <v/>
      </c>
      <c r="I721" s="27" t="b">
        <f t="shared" si="114"/>
        <v>0</v>
      </c>
      <c r="J721" s="80" t="str">
        <f t="shared" si="115"/>
        <v/>
      </c>
      <c r="K721" s="27" t="b">
        <f t="shared" si="110"/>
        <v>0</v>
      </c>
      <c r="L721" s="80" t="str">
        <f t="shared" si="116"/>
        <v/>
      </c>
      <c r="M721" s="27" t="b">
        <f t="shared" si="111"/>
        <v>0</v>
      </c>
      <c r="N721" s="80" t="str">
        <f t="shared" si="117"/>
        <v/>
      </c>
      <c r="O721" s="27" t="b">
        <f>IF(COUNTIF($G$13:G721,G721)&gt;1,TRUE,FALSE)</f>
        <v>0</v>
      </c>
      <c r="P721" s="80" t="str">
        <f t="shared" si="118"/>
        <v/>
      </c>
      <c r="Q721" s="28">
        <f t="shared" si="112"/>
        <v>44166</v>
      </c>
      <c r="R721" s="27" t="b">
        <f t="shared" si="119"/>
        <v>0</v>
      </c>
      <c r="S721" s="4"/>
      <c r="T721" s="4"/>
    </row>
    <row r="722" spans="1:20" s="30" customFormat="1" x14ac:dyDescent="0.25">
      <c r="A722" s="19">
        <v>710</v>
      </c>
      <c r="B722" s="20"/>
      <c r="C722" s="1"/>
      <c r="D722" s="79"/>
      <c r="E722" s="1"/>
      <c r="F722" s="1"/>
      <c r="G722" s="20"/>
      <c r="H722" s="160" t="str">
        <f t="shared" si="113"/>
        <v/>
      </c>
      <c r="I722" s="27" t="b">
        <f t="shared" si="114"/>
        <v>0</v>
      </c>
      <c r="J722" s="80" t="str">
        <f t="shared" si="115"/>
        <v/>
      </c>
      <c r="K722" s="27" t="b">
        <f t="shared" si="110"/>
        <v>0</v>
      </c>
      <c r="L722" s="80" t="str">
        <f t="shared" si="116"/>
        <v/>
      </c>
      <c r="M722" s="27" t="b">
        <f t="shared" si="111"/>
        <v>0</v>
      </c>
      <c r="N722" s="80" t="str">
        <f t="shared" si="117"/>
        <v/>
      </c>
      <c r="O722" s="27" t="b">
        <f>IF(COUNTIF($G$13:G722,G722)&gt;1,TRUE,FALSE)</f>
        <v>0</v>
      </c>
      <c r="P722" s="80" t="str">
        <f t="shared" si="118"/>
        <v/>
      </c>
      <c r="Q722" s="28">
        <f t="shared" si="112"/>
        <v>44166</v>
      </c>
      <c r="R722" s="27" t="b">
        <f t="shared" si="119"/>
        <v>0</v>
      </c>
      <c r="S722" s="4"/>
      <c r="T722" s="4"/>
    </row>
    <row r="723" spans="1:20" s="30" customFormat="1" x14ac:dyDescent="0.25">
      <c r="A723" s="19">
        <v>711</v>
      </c>
      <c r="B723" s="20"/>
      <c r="C723" s="1"/>
      <c r="D723" s="79"/>
      <c r="E723" s="1"/>
      <c r="F723" s="1"/>
      <c r="G723" s="20"/>
      <c r="H723" s="160" t="str">
        <f t="shared" si="113"/>
        <v/>
      </c>
      <c r="I723" s="27" t="b">
        <f t="shared" si="114"/>
        <v>0</v>
      </c>
      <c r="J723" s="80" t="str">
        <f t="shared" si="115"/>
        <v/>
      </c>
      <c r="K723" s="27" t="b">
        <f t="shared" si="110"/>
        <v>0</v>
      </c>
      <c r="L723" s="80" t="str">
        <f t="shared" si="116"/>
        <v/>
      </c>
      <c r="M723" s="27" t="b">
        <f t="shared" si="111"/>
        <v>0</v>
      </c>
      <c r="N723" s="80" t="str">
        <f t="shared" si="117"/>
        <v/>
      </c>
      <c r="O723" s="27" t="b">
        <f>IF(COUNTIF($G$13:G723,G723)&gt;1,TRUE,FALSE)</f>
        <v>0</v>
      </c>
      <c r="P723" s="80" t="str">
        <f t="shared" si="118"/>
        <v/>
      </c>
      <c r="Q723" s="28">
        <f t="shared" si="112"/>
        <v>44166</v>
      </c>
      <c r="R723" s="27" t="b">
        <f t="shared" si="119"/>
        <v>0</v>
      </c>
      <c r="S723" s="4"/>
      <c r="T723" s="4"/>
    </row>
    <row r="724" spans="1:20" s="30" customFormat="1" x14ac:dyDescent="0.25">
      <c r="A724" s="19">
        <v>712</v>
      </c>
      <c r="B724" s="20"/>
      <c r="C724" s="1"/>
      <c r="D724" s="79"/>
      <c r="E724" s="1"/>
      <c r="F724" s="1"/>
      <c r="G724" s="20"/>
      <c r="H724" s="160" t="str">
        <f t="shared" si="113"/>
        <v/>
      </c>
      <c r="I724" s="27" t="b">
        <f t="shared" si="114"/>
        <v>0</v>
      </c>
      <c r="J724" s="80" t="str">
        <f t="shared" si="115"/>
        <v/>
      </c>
      <c r="K724" s="27" t="b">
        <f t="shared" si="110"/>
        <v>0</v>
      </c>
      <c r="L724" s="80" t="str">
        <f t="shared" si="116"/>
        <v/>
      </c>
      <c r="M724" s="27" t="b">
        <f t="shared" si="111"/>
        <v>0</v>
      </c>
      <c r="N724" s="80" t="str">
        <f t="shared" si="117"/>
        <v/>
      </c>
      <c r="O724" s="27" t="b">
        <f>IF(COUNTIF($G$13:G724,G724)&gt;1,TRUE,FALSE)</f>
        <v>0</v>
      </c>
      <c r="P724" s="80" t="str">
        <f t="shared" si="118"/>
        <v/>
      </c>
      <c r="Q724" s="28">
        <f t="shared" si="112"/>
        <v>44166</v>
      </c>
      <c r="R724" s="27" t="b">
        <f t="shared" si="119"/>
        <v>0</v>
      </c>
      <c r="S724" s="4"/>
      <c r="T724" s="4"/>
    </row>
    <row r="725" spans="1:20" s="30" customFormat="1" x14ac:dyDescent="0.25">
      <c r="A725" s="19">
        <v>713</v>
      </c>
      <c r="B725" s="20"/>
      <c r="C725" s="1"/>
      <c r="D725" s="79"/>
      <c r="E725" s="1"/>
      <c r="F725" s="1"/>
      <c r="G725" s="20"/>
      <c r="H725" s="160" t="str">
        <f t="shared" si="113"/>
        <v/>
      </c>
      <c r="I725" s="27" t="b">
        <f t="shared" si="114"/>
        <v>0</v>
      </c>
      <c r="J725" s="80" t="str">
        <f t="shared" si="115"/>
        <v/>
      </c>
      <c r="K725" s="27" t="b">
        <f t="shared" si="110"/>
        <v>0</v>
      </c>
      <c r="L725" s="80" t="str">
        <f t="shared" si="116"/>
        <v/>
      </c>
      <c r="M725" s="27" t="b">
        <f t="shared" si="111"/>
        <v>0</v>
      </c>
      <c r="N725" s="80" t="str">
        <f t="shared" si="117"/>
        <v/>
      </c>
      <c r="O725" s="27" t="b">
        <f>IF(COUNTIF($G$13:G725,G725)&gt;1,TRUE,FALSE)</f>
        <v>0</v>
      </c>
      <c r="P725" s="80" t="str">
        <f t="shared" si="118"/>
        <v/>
      </c>
      <c r="Q725" s="28">
        <f t="shared" si="112"/>
        <v>44166</v>
      </c>
      <c r="R725" s="27" t="b">
        <f t="shared" si="119"/>
        <v>0</v>
      </c>
      <c r="S725" s="4"/>
      <c r="T725" s="4"/>
    </row>
    <row r="726" spans="1:20" s="30" customFormat="1" x14ac:dyDescent="0.25">
      <c r="A726" s="19">
        <v>714</v>
      </c>
      <c r="B726" s="20"/>
      <c r="C726" s="1"/>
      <c r="D726" s="79"/>
      <c r="E726" s="1"/>
      <c r="F726" s="1"/>
      <c r="G726" s="20"/>
      <c r="H726" s="160" t="str">
        <f t="shared" si="113"/>
        <v/>
      </c>
      <c r="I726" s="27" t="b">
        <f t="shared" si="114"/>
        <v>0</v>
      </c>
      <c r="J726" s="80" t="str">
        <f t="shared" si="115"/>
        <v/>
      </c>
      <c r="K726" s="27" t="b">
        <f t="shared" si="110"/>
        <v>0</v>
      </c>
      <c r="L726" s="80" t="str">
        <f t="shared" si="116"/>
        <v/>
      </c>
      <c r="M726" s="27" t="b">
        <f t="shared" si="111"/>
        <v>0</v>
      </c>
      <c r="N726" s="80" t="str">
        <f t="shared" si="117"/>
        <v/>
      </c>
      <c r="O726" s="27" t="b">
        <f>IF(COUNTIF($G$13:G726,G726)&gt;1,TRUE,FALSE)</f>
        <v>0</v>
      </c>
      <c r="P726" s="80" t="str">
        <f t="shared" si="118"/>
        <v/>
      </c>
      <c r="Q726" s="28">
        <f t="shared" si="112"/>
        <v>44166</v>
      </c>
      <c r="R726" s="27" t="b">
        <f t="shared" si="119"/>
        <v>0</v>
      </c>
      <c r="S726" s="4"/>
      <c r="T726" s="4"/>
    </row>
    <row r="727" spans="1:20" s="30" customFormat="1" x14ac:dyDescent="0.25">
      <c r="A727" s="19">
        <v>715</v>
      </c>
      <c r="B727" s="20"/>
      <c r="C727" s="1"/>
      <c r="D727" s="79"/>
      <c r="E727" s="1"/>
      <c r="F727" s="1"/>
      <c r="G727" s="20"/>
      <c r="H727" s="160" t="str">
        <f t="shared" si="113"/>
        <v/>
      </c>
      <c r="I727" s="27" t="b">
        <f t="shared" si="114"/>
        <v>0</v>
      </c>
      <c r="J727" s="80" t="str">
        <f t="shared" si="115"/>
        <v/>
      </c>
      <c r="K727" s="27" t="b">
        <f t="shared" si="110"/>
        <v>0</v>
      </c>
      <c r="L727" s="80" t="str">
        <f t="shared" si="116"/>
        <v/>
      </c>
      <c r="M727" s="27" t="b">
        <f t="shared" si="111"/>
        <v>0</v>
      </c>
      <c r="N727" s="80" t="str">
        <f t="shared" si="117"/>
        <v/>
      </c>
      <c r="O727" s="27" t="b">
        <f>IF(COUNTIF($G$13:G727,G727)&gt;1,TRUE,FALSE)</f>
        <v>0</v>
      </c>
      <c r="P727" s="80" t="str">
        <f t="shared" si="118"/>
        <v/>
      </c>
      <c r="Q727" s="28">
        <f t="shared" si="112"/>
        <v>44166</v>
      </c>
      <c r="R727" s="27" t="b">
        <f t="shared" si="119"/>
        <v>0</v>
      </c>
      <c r="S727" s="4"/>
      <c r="T727" s="4"/>
    </row>
    <row r="728" spans="1:20" s="30" customFormat="1" x14ac:dyDescent="0.25">
      <c r="A728" s="19">
        <v>716</v>
      </c>
      <c r="B728" s="20"/>
      <c r="C728" s="1"/>
      <c r="D728" s="79"/>
      <c r="E728" s="1"/>
      <c r="F728" s="1"/>
      <c r="G728" s="20"/>
      <c r="H728" s="160" t="str">
        <f t="shared" si="113"/>
        <v/>
      </c>
      <c r="I728" s="27" t="b">
        <f t="shared" si="114"/>
        <v>0</v>
      </c>
      <c r="J728" s="80" t="str">
        <f t="shared" si="115"/>
        <v/>
      </c>
      <c r="K728" s="27" t="b">
        <f t="shared" si="110"/>
        <v>0</v>
      </c>
      <c r="L728" s="80" t="str">
        <f t="shared" si="116"/>
        <v/>
      </c>
      <c r="M728" s="27" t="b">
        <f t="shared" si="111"/>
        <v>0</v>
      </c>
      <c r="N728" s="80" t="str">
        <f t="shared" si="117"/>
        <v/>
      </c>
      <c r="O728" s="27" t="b">
        <f>IF(COUNTIF($G$13:G728,G728)&gt;1,TRUE,FALSE)</f>
        <v>0</v>
      </c>
      <c r="P728" s="80" t="str">
        <f t="shared" si="118"/>
        <v/>
      </c>
      <c r="Q728" s="28">
        <f t="shared" si="112"/>
        <v>44166</v>
      </c>
      <c r="R728" s="27" t="b">
        <f t="shared" si="119"/>
        <v>0</v>
      </c>
      <c r="S728" s="4"/>
      <c r="T728" s="4"/>
    </row>
    <row r="729" spans="1:20" s="30" customFormat="1" x14ac:dyDescent="0.25">
      <c r="A729" s="19">
        <v>717</v>
      </c>
      <c r="B729" s="20"/>
      <c r="C729" s="1"/>
      <c r="D729" s="79"/>
      <c r="E729" s="1"/>
      <c r="F729" s="1"/>
      <c r="G729" s="20"/>
      <c r="H729" s="160" t="str">
        <f t="shared" si="113"/>
        <v/>
      </c>
      <c r="I729" s="27" t="b">
        <f t="shared" si="114"/>
        <v>0</v>
      </c>
      <c r="J729" s="80" t="str">
        <f t="shared" si="115"/>
        <v/>
      </c>
      <c r="K729" s="27" t="b">
        <f t="shared" si="110"/>
        <v>0</v>
      </c>
      <c r="L729" s="80" t="str">
        <f t="shared" si="116"/>
        <v/>
      </c>
      <c r="M729" s="27" t="b">
        <f t="shared" si="111"/>
        <v>0</v>
      </c>
      <c r="N729" s="80" t="str">
        <f t="shared" si="117"/>
        <v/>
      </c>
      <c r="O729" s="27" t="b">
        <f>IF(COUNTIF($G$13:G729,G729)&gt;1,TRUE,FALSE)</f>
        <v>0</v>
      </c>
      <c r="P729" s="80" t="str">
        <f t="shared" si="118"/>
        <v/>
      </c>
      <c r="Q729" s="28">
        <f t="shared" si="112"/>
        <v>44166</v>
      </c>
      <c r="R729" s="27" t="b">
        <f t="shared" si="119"/>
        <v>0</v>
      </c>
      <c r="S729" s="4"/>
      <c r="T729" s="4"/>
    </row>
    <row r="730" spans="1:20" s="30" customFormat="1" x14ac:dyDescent="0.25">
      <c r="A730" s="19">
        <v>718</v>
      </c>
      <c r="B730" s="20"/>
      <c r="C730" s="1"/>
      <c r="D730" s="79"/>
      <c r="E730" s="1"/>
      <c r="F730" s="1"/>
      <c r="G730" s="20"/>
      <c r="H730" s="160" t="str">
        <f t="shared" si="113"/>
        <v/>
      </c>
      <c r="I730" s="27" t="b">
        <f t="shared" si="114"/>
        <v>0</v>
      </c>
      <c r="J730" s="80" t="str">
        <f t="shared" si="115"/>
        <v/>
      </c>
      <c r="K730" s="27" t="b">
        <f t="shared" si="110"/>
        <v>0</v>
      </c>
      <c r="L730" s="80" t="str">
        <f t="shared" si="116"/>
        <v/>
      </c>
      <c r="M730" s="27" t="b">
        <f t="shared" si="111"/>
        <v>0</v>
      </c>
      <c r="N730" s="80" t="str">
        <f t="shared" si="117"/>
        <v/>
      </c>
      <c r="O730" s="27" t="b">
        <f>IF(COUNTIF($G$13:G730,G730)&gt;1,TRUE,FALSE)</f>
        <v>0</v>
      </c>
      <c r="P730" s="80" t="str">
        <f t="shared" si="118"/>
        <v/>
      </c>
      <c r="Q730" s="28">
        <f t="shared" si="112"/>
        <v>44166</v>
      </c>
      <c r="R730" s="27" t="b">
        <f t="shared" si="119"/>
        <v>0</v>
      </c>
      <c r="S730" s="4"/>
      <c r="T730" s="4"/>
    </row>
    <row r="731" spans="1:20" s="30" customFormat="1" x14ac:dyDescent="0.25">
      <c r="A731" s="19">
        <v>719</v>
      </c>
      <c r="B731" s="20"/>
      <c r="C731" s="1"/>
      <c r="D731" s="79"/>
      <c r="E731" s="1"/>
      <c r="F731" s="1"/>
      <c r="G731" s="20"/>
      <c r="H731" s="160" t="str">
        <f t="shared" si="113"/>
        <v/>
      </c>
      <c r="I731" s="27" t="b">
        <f t="shared" si="114"/>
        <v>0</v>
      </c>
      <c r="J731" s="80" t="str">
        <f t="shared" si="115"/>
        <v/>
      </c>
      <c r="K731" s="27" t="b">
        <f t="shared" si="110"/>
        <v>0</v>
      </c>
      <c r="L731" s="80" t="str">
        <f t="shared" si="116"/>
        <v/>
      </c>
      <c r="M731" s="27" t="b">
        <f t="shared" si="111"/>
        <v>0</v>
      </c>
      <c r="N731" s="80" t="str">
        <f t="shared" si="117"/>
        <v/>
      </c>
      <c r="O731" s="27" t="b">
        <f>IF(COUNTIF($G$13:G731,G731)&gt;1,TRUE,FALSE)</f>
        <v>0</v>
      </c>
      <c r="P731" s="80" t="str">
        <f t="shared" si="118"/>
        <v/>
      </c>
      <c r="Q731" s="28">
        <f t="shared" si="112"/>
        <v>44166</v>
      </c>
      <c r="R731" s="27" t="b">
        <f t="shared" si="119"/>
        <v>0</v>
      </c>
      <c r="S731" s="4"/>
      <c r="T731" s="4"/>
    </row>
    <row r="732" spans="1:20" s="30" customFormat="1" x14ac:dyDescent="0.25">
      <c r="A732" s="19">
        <v>720</v>
      </c>
      <c r="B732" s="20"/>
      <c r="C732" s="1"/>
      <c r="D732" s="79"/>
      <c r="E732" s="1"/>
      <c r="F732" s="1"/>
      <c r="G732" s="20"/>
      <c r="H732" s="160" t="str">
        <f t="shared" si="113"/>
        <v/>
      </c>
      <c r="I732" s="27" t="b">
        <f t="shared" si="114"/>
        <v>0</v>
      </c>
      <c r="J732" s="80" t="str">
        <f t="shared" si="115"/>
        <v/>
      </c>
      <c r="K732" s="27" t="b">
        <f t="shared" si="110"/>
        <v>0</v>
      </c>
      <c r="L732" s="80" t="str">
        <f t="shared" si="116"/>
        <v/>
      </c>
      <c r="M732" s="27" t="b">
        <f t="shared" si="111"/>
        <v>0</v>
      </c>
      <c r="N732" s="80" t="str">
        <f t="shared" si="117"/>
        <v/>
      </c>
      <c r="O732" s="27" t="b">
        <f>IF(COUNTIF($G$13:G732,G732)&gt;1,TRUE,FALSE)</f>
        <v>0</v>
      </c>
      <c r="P732" s="80" t="str">
        <f t="shared" si="118"/>
        <v/>
      </c>
      <c r="Q732" s="28">
        <f t="shared" si="112"/>
        <v>44166</v>
      </c>
      <c r="R732" s="27" t="b">
        <f t="shared" si="119"/>
        <v>0</v>
      </c>
      <c r="S732" s="4"/>
      <c r="T732" s="4"/>
    </row>
    <row r="733" spans="1:20" s="30" customFormat="1" x14ac:dyDescent="0.25">
      <c r="A733" s="19">
        <v>721</v>
      </c>
      <c r="B733" s="20"/>
      <c r="C733" s="1"/>
      <c r="D733" s="79"/>
      <c r="E733" s="1"/>
      <c r="F733" s="1"/>
      <c r="G733" s="20"/>
      <c r="H733" s="160" t="str">
        <f t="shared" si="113"/>
        <v/>
      </c>
      <c r="I733" s="27" t="b">
        <f t="shared" si="114"/>
        <v>0</v>
      </c>
      <c r="J733" s="80" t="str">
        <f t="shared" si="115"/>
        <v/>
      </c>
      <c r="K733" s="27" t="b">
        <f t="shared" si="110"/>
        <v>0</v>
      </c>
      <c r="L733" s="80" t="str">
        <f t="shared" si="116"/>
        <v/>
      </c>
      <c r="M733" s="27" t="b">
        <f t="shared" si="111"/>
        <v>0</v>
      </c>
      <c r="N733" s="80" t="str">
        <f t="shared" si="117"/>
        <v/>
      </c>
      <c r="O733" s="27" t="b">
        <f>IF(COUNTIF($G$13:G733,G733)&gt;1,TRUE,FALSE)</f>
        <v>0</v>
      </c>
      <c r="P733" s="80" t="str">
        <f t="shared" si="118"/>
        <v/>
      </c>
      <c r="Q733" s="28">
        <f t="shared" si="112"/>
        <v>44166</v>
      </c>
      <c r="R733" s="27" t="b">
        <f t="shared" si="119"/>
        <v>0</v>
      </c>
      <c r="S733" s="4"/>
      <c r="T733" s="4"/>
    </row>
    <row r="734" spans="1:20" s="30" customFormat="1" x14ac:dyDescent="0.25">
      <c r="A734" s="19">
        <v>722</v>
      </c>
      <c r="B734" s="20"/>
      <c r="C734" s="1"/>
      <c r="D734" s="79"/>
      <c r="E734" s="1"/>
      <c r="F734" s="1"/>
      <c r="G734" s="20"/>
      <c r="H734" s="160" t="str">
        <f t="shared" si="113"/>
        <v/>
      </c>
      <c r="I734" s="27" t="b">
        <f t="shared" si="114"/>
        <v>0</v>
      </c>
      <c r="J734" s="80" t="str">
        <f t="shared" si="115"/>
        <v/>
      </c>
      <c r="K734" s="27" t="b">
        <f t="shared" si="110"/>
        <v>0</v>
      </c>
      <c r="L734" s="80" t="str">
        <f t="shared" si="116"/>
        <v/>
      </c>
      <c r="M734" s="27" t="b">
        <f t="shared" si="111"/>
        <v>0</v>
      </c>
      <c r="N734" s="80" t="str">
        <f t="shared" si="117"/>
        <v/>
      </c>
      <c r="O734" s="27" t="b">
        <f>IF(COUNTIF($G$13:G734,G734)&gt;1,TRUE,FALSE)</f>
        <v>0</v>
      </c>
      <c r="P734" s="80" t="str">
        <f t="shared" si="118"/>
        <v/>
      </c>
      <c r="Q734" s="28">
        <f t="shared" si="112"/>
        <v>44166</v>
      </c>
      <c r="R734" s="27" t="b">
        <f t="shared" si="119"/>
        <v>0</v>
      </c>
      <c r="S734" s="4"/>
      <c r="T734" s="4"/>
    </row>
    <row r="735" spans="1:20" s="30" customFormat="1" x14ac:dyDescent="0.25">
      <c r="A735" s="19">
        <v>723</v>
      </c>
      <c r="B735" s="20"/>
      <c r="C735" s="1"/>
      <c r="D735" s="79"/>
      <c r="E735" s="1"/>
      <c r="F735" s="1"/>
      <c r="G735" s="20"/>
      <c r="H735" s="160" t="str">
        <f t="shared" si="113"/>
        <v/>
      </c>
      <c r="I735" s="27" t="b">
        <f t="shared" si="114"/>
        <v>0</v>
      </c>
      <c r="J735" s="80" t="str">
        <f t="shared" si="115"/>
        <v/>
      </c>
      <c r="K735" s="27" t="b">
        <f t="shared" si="110"/>
        <v>0</v>
      </c>
      <c r="L735" s="80" t="str">
        <f t="shared" si="116"/>
        <v/>
      </c>
      <c r="M735" s="27" t="b">
        <f t="shared" si="111"/>
        <v>0</v>
      </c>
      <c r="N735" s="80" t="str">
        <f t="shared" si="117"/>
        <v/>
      </c>
      <c r="O735" s="27" t="b">
        <f>IF(COUNTIF($G$13:G735,G735)&gt;1,TRUE,FALSE)</f>
        <v>0</v>
      </c>
      <c r="P735" s="80" t="str">
        <f t="shared" si="118"/>
        <v/>
      </c>
      <c r="Q735" s="28">
        <f t="shared" si="112"/>
        <v>44166</v>
      </c>
      <c r="R735" s="27" t="b">
        <f t="shared" si="119"/>
        <v>0</v>
      </c>
      <c r="S735" s="4"/>
      <c r="T735" s="4"/>
    </row>
    <row r="736" spans="1:20" s="30" customFormat="1" x14ac:dyDescent="0.25">
      <c r="A736" s="19">
        <v>724</v>
      </c>
      <c r="B736" s="20"/>
      <c r="C736" s="1"/>
      <c r="D736" s="79"/>
      <c r="E736" s="1"/>
      <c r="F736" s="1"/>
      <c r="G736" s="20"/>
      <c r="H736" s="160" t="str">
        <f t="shared" si="113"/>
        <v/>
      </c>
      <c r="I736" s="27" t="b">
        <f t="shared" si="114"/>
        <v>0</v>
      </c>
      <c r="J736" s="80" t="str">
        <f t="shared" si="115"/>
        <v/>
      </c>
      <c r="K736" s="27" t="b">
        <f t="shared" si="110"/>
        <v>0</v>
      </c>
      <c r="L736" s="80" t="str">
        <f t="shared" si="116"/>
        <v/>
      </c>
      <c r="M736" s="27" t="b">
        <f t="shared" si="111"/>
        <v>0</v>
      </c>
      <c r="N736" s="80" t="str">
        <f t="shared" si="117"/>
        <v/>
      </c>
      <c r="O736" s="27" t="b">
        <f>IF(COUNTIF($G$13:G736,G736)&gt;1,TRUE,FALSE)</f>
        <v>0</v>
      </c>
      <c r="P736" s="80" t="str">
        <f t="shared" si="118"/>
        <v/>
      </c>
      <c r="Q736" s="28">
        <f t="shared" si="112"/>
        <v>44166</v>
      </c>
      <c r="R736" s="27" t="b">
        <f t="shared" si="119"/>
        <v>0</v>
      </c>
      <c r="S736" s="4"/>
      <c r="T736" s="4"/>
    </row>
    <row r="737" spans="1:20" s="30" customFormat="1" x14ac:dyDescent="0.25">
      <c r="A737" s="19">
        <v>725</v>
      </c>
      <c r="B737" s="20"/>
      <c r="C737" s="1"/>
      <c r="D737" s="79"/>
      <c r="E737" s="1"/>
      <c r="F737" s="1"/>
      <c r="G737" s="20"/>
      <c r="H737" s="160" t="str">
        <f t="shared" si="113"/>
        <v/>
      </c>
      <c r="I737" s="27" t="b">
        <f t="shared" si="114"/>
        <v>0</v>
      </c>
      <c r="J737" s="80" t="str">
        <f t="shared" si="115"/>
        <v/>
      </c>
      <c r="K737" s="27" t="b">
        <f t="shared" si="110"/>
        <v>0</v>
      </c>
      <c r="L737" s="80" t="str">
        <f t="shared" si="116"/>
        <v/>
      </c>
      <c r="M737" s="27" t="b">
        <f t="shared" si="111"/>
        <v>0</v>
      </c>
      <c r="N737" s="80" t="str">
        <f t="shared" si="117"/>
        <v/>
      </c>
      <c r="O737" s="27" t="b">
        <f>IF(COUNTIF($G$13:G737,G737)&gt;1,TRUE,FALSE)</f>
        <v>0</v>
      </c>
      <c r="P737" s="80" t="str">
        <f t="shared" si="118"/>
        <v/>
      </c>
      <c r="Q737" s="28">
        <f t="shared" si="112"/>
        <v>44166</v>
      </c>
      <c r="R737" s="27" t="b">
        <f t="shared" si="119"/>
        <v>0</v>
      </c>
      <c r="S737" s="4"/>
      <c r="T737" s="4"/>
    </row>
    <row r="738" spans="1:20" s="30" customFormat="1" x14ac:dyDescent="0.25">
      <c r="A738" s="19">
        <v>726</v>
      </c>
      <c r="B738" s="20"/>
      <c r="C738" s="1"/>
      <c r="D738" s="79"/>
      <c r="E738" s="1"/>
      <c r="F738" s="1"/>
      <c r="G738" s="20"/>
      <c r="H738" s="160" t="str">
        <f t="shared" si="113"/>
        <v/>
      </c>
      <c r="I738" s="27" t="b">
        <f t="shared" si="114"/>
        <v>0</v>
      </c>
      <c r="J738" s="80" t="str">
        <f t="shared" si="115"/>
        <v/>
      </c>
      <c r="K738" s="27" t="b">
        <f t="shared" si="110"/>
        <v>0</v>
      </c>
      <c r="L738" s="80" t="str">
        <f t="shared" si="116"/>
        <v/>
      </c>
      <c r="M738" s="27" t="b">
        <f t="shared" si="111"/>
        <v>0</v>
      </c>
      <c r="N738" s="80" t="str">
        <f t="shared" si="117"/>
        <v/>
      </c>
      <c r="O738" s="27" t="b">
        <f>IF(COUNTIF($G$13:G738,G738)&gt;1,TRUE,FALSE)</f>
        <v>0</v>
      </c>
      <c r="P738" s="80" t="str">
        <f t="shared" si="118"/>
        <v/>
      </c>
      <c r="Q738" s="28">
        <f t="shared" si="112"/>
        <v>44166</v>
      </c>
      <c r="R738" s="27" t="b">
        <f t="shared" si="119"/>
        <v>0</v>
      </c>
      <c r="S738" s="4"/>
      <c r="T738" s="4"/>
    </row>
    <row r="739" spans="1:20" s="30" customFormat="1" x14ac:dyDescent="0.25">
      <c r="A739" s="19">
        <v>727</v>
      </c>
      <c r="B739" s="20"/>
      <c r="C739" s="1"/>
      <c r="D739" s="79"/>
      <c r="E739" s="1"/>
      <c r="F739" s="1"/>
      <c r="G739" s="20"/>
      <c r="H739" s="160" t="str">
        <f t="shared" si="113"/>
        <v/>
      </c>
      <c r="I739" s="27" t="b">
        <f t="shared" si="114"/>
        <v>0</v>
      </c>
      <c r="J739" s="80" t="str">
        <f t="shared" si="115"/>
        <v/>
      </c>
      <c r="K739" s="27" t="b">
        <f t="shared" si="110"/>
        <v>0</v>
      </c>
      <c r="L739" s="80" t="str">
        <f t="shared" si="116"/>
        <v/>
      </c>
      <c r="M739" s="27" t="b">
        <f t="shared" si="111"/>
        <v>0</v>
      </c>
      <c r="N739" s="80" t="str">
        <f t="shared" si="117"/>
        <v/>
      </c>
      <c r="O739" s="27" t="b">
        <f>IF(COUNTIF($G$13:G739,G739)&gt;1,TRUE,FALSE)</f>
        <v>0</v>
      </c>
      <c r="P739" s="80" t="str">
        <f t="shared" si="118"/>
        <v/>
      </c>
      <c r="Q739" s="28">
        <f t="shared" si="112"/>
        <v>44166</v>
      </c>
      <c r="R739" s="27" t="b">
        <f t="shared" si="119"/>
        <v>0</v>
      </c>
      <c r="S739" s="4"/>
      <c r="T739" s="4"/>
    </row>
    <row r="740" spans="1:20" s="30" customFormat="1" x14ac:dyDescent="0.25">
      <c r="A740" s="19">
        <v>728</v>
      </c>
      <c r="B740" s="20"/>
      <c r="C740" s="1"/>
      <c r="D740" s="79"/>
      <c r="E740" s="1"/>
      <c r="F740" s="1"/>
      <c r="G740" s="20"/>
      <c r="H740" s="160" t="str">
        <f t="shared" si="113"/>
        <v/>
      </c>
      <c r="I740" s="27" t="b">
        <f t="shared" si="114"/>
        <v>0</v>
      </c>
      <c r="J740" s="80" t="str">
        <f t="shared" si="115"/>
        <v/>
      </c>
      <c r="K740" s="27" t="b">
        <f t="shared" si="110"/>
        <v>0</v>
      </c>
      <c r="L740" s="80" t="str">
        <f t="shared" si="116"/>
        <v/>
      </c>
      <c r="M740" s="27" t="b">
        <f t="shared" si="111"/>
        <v>0</v>
      </c>
      <c r="N740" s="80" t="str">
        <f t="shared" si="117"/>
        <v/>
      </c>
      <c r="O740" s="27" t="b">
        <f>IF(COUNTIF($G$13:G740,G740)&gt;1,TRUE,FALSE)</f>
        <v>0</v>
      </c>
      <c r="P740" s="80" t="str">
        <f t="shared" si="118"/>
        <v/>
      </c>
      <c r="Q740" s="28">
        <f t="shared" si="112"/>
        <v>44166</v>
      </c>
      <c r="R740" s="27" t="b">
        <f t="shared" si="119"/>
        <v>0</v>
      </c>
      <c r="S740" s="4"/>
      <c r="T740" s="4"/>
    </row>
    <row r="741" spans="1:20" s="30" customFormat="1" x14ac:dyDescent="0.25">
      <c r="A741" s="19">
        <v>729</v>
      </c>
      <c r="B741" s="20"/>
      <c r="C741" s="1"/>
      <c r="D741" s="79"/>
      <c r="E741" s="1"/>
      <c r="F741" s="1"/>
      <c r="G741" s="20"/>
      <c r="H741" s="160" t="str">
        <f t="shared" si="113"/>
        <v/>
      </c>
      <c r="I741" s="27" t="b">
        <f t="shared" si="114"/>
        <v>0</v>
      </c>
      <c r="J741" s="80" t="str">
        <f t="shared" si="115"/>
        <v/>
      </c>
      <c r="K741" s="27" t="b">
        <f t="shared" si="110"/>
        <v>0</v>
      </c>
      <c r="L741" s="80" t="str">
        <f t="shared" si="116"/>
        <v/>
      </c>
      <c r="M741" s="27" t="b">
        <f t="shared" si="111"/>
        <v>0</v>
      </c>
      <c r="N741" s="80" t="str">
        <f t="shared" si="117"/>
        <v/>
      </c>
      <c r="O741" s="27" t="b">
        <f>IF(COUNTIF($G$13:G741,G741)&gt;1,TRUE,FALSE)</f>
        <v>0</v>
      </c>
      <c r="P741" s="80" t="str">
        <f t="shared" si="118"/>
        <v/>
      </c>
      <c r="Q741" s="28">
        <f t="shared" si="112"/>
        <v>44166</v>
      </c>
      <c r="R741" s="27" t="b">
        <f t="shared" si="119"/>
        <v>0</v>
      </c>
      <c r="S741" s="4"/>
      <c r="T741" s="4"/>
    </row>
    <row r="742" spans="1:20" s="30" customFormat="1" x14ac:dyDescent="0.25">
      <c r="A742" s="19">
        <v>730</v>
      </c>
      <c r="B742" s="20"/>
      <c r="C742" s="1"/>
      <c r="D742" s="79"/>
      <c r="E742" s="1"/>
      <c r="F742" s="1"/>
      <c r="G742" s="20"/>
      <c r="H742" s="160" t="str">
        <f t="shared" si="113"/>
        <v/>
      </c>
      <c r="I742" s="27" t="b">
        <f t="shared" si="114"/>
        <v>0</v>
      </c>
      <c r="J742" s="80" t="str">
        <f t="shared" si="115"/>
        <v/>
      </c>
      <c r="K742" s="27" t="b">
        <f t="shared" si="110"/>
        <v>0</v>
      </c>
      <c r="L742" s="80" t="str">
        <f t="shared" si="116"/>
        <v/>
      </c>
      <c r="M742" s="27" t="b">
        <f t="shared" si="111"/>
        <v>0</v>
      </c>
      <c r="N742" s="80" t="str">
        <f t="shared" si="117"/>
        <v/>
      </c>
      <c r="O742" s="27" t="b">
        <f>IF(COUNTIF($G$13:G742,G742)&gt;1,TRUE,FALSE)</f>
        <v>0</v>
      </c>
      <c r="P742" s="80" t="str">
        <f t="shared" si="118"/>
        <v/>
      </c>
      <c r="Q742" s="28">
        <f t="shared" si="112"/>
        <v>44166</v>
      </c>
      <c r="R742" s="27" t="b">
        <f t="shared" si="119"/>
        <v>0</v>
      </c>
      <c r="S742" s="4"/>
      <c r="T742" s="4"/>
    </row>
    <row r="743" spans="1:20" s="30" customFormat="1" x14ac:dyDescent="0.25">
      <c r="A743" s="19">
        <v>731</v>
      </c>
      <c r="B743" s="20"/>
      <c r="C743" s="1"/>
      <c r="D743" s="79"/>
      <c r="E743" s="1"/>
      <c r="F743" s="1"/>
      <c r="G743" s="20"/>
      <c r="H743" s="160" t="str">
        <f t="shared" si="113"/>
        <v/>
      </c>
      <c r="I743" s="27" t="b">
        <f t="shared" si="114"/>
        <v>0</v>
      </c>
      <c r="J743" s="80" t="str">
        <f t="shared" si="115"/>
        <v/>
      </c>
      <c r="K743" s="27" t="b">
        <f t="shared" si="110"/>
        <v>0</v>
      </c>
      <c r="L743" s="80" t="str">
        <f t="shared" si="116"/>
        <v/>
      </c>
      <c r="M743" s="27" t="b">
        <f t="shared" si="111"/>
        <v>0</v>
      </c>
      <c r="N743" s="80" t="str">
        <f t="shared" si="117"/>
        <v/>
      </c>
      <c r="O743" s="27" t="b">
        <f>IF(COUNTIF($G$13:G743,G743)&gt;1,TRUE,FALSE)</f>
        <v>0</v>
      </c>
      <c r="P743" s="80" t="str">
        <f t="shared" si="118"/>
        <v/>
      </c>
      <c r="Q743" s="28">
        <f t="shared" si="112"/>
        <v>44166</v>
      </c>
      <c r="R743" s="27" t="b">
        <f t="shared" si="119"/>
        <v>0</v>
      </c>
      <c r="S743" s="4"/>
      <c r="T743" s="4"/>
    </row>
    <row r="744" spans="1:20" s="30" customFormat="1" x14ac:dyDescent="0.25">
      <c r="A744" s="19">
        <v>732</v>
      </c>
      <c r="B744" s="20"/>
      <c r="C744" s="1"/>
      <c r="D744" s="79"/>
      <c r="E744" s="1"/>
      <c r="F744" s="1"/>
      <c r="G744" s="20"/>
      <c r="H744" s="160" t="str">
        <f t="shared" si="113"/>
        <v/>
      </c>
      <c r="I744" s="27" t="b">
        <f t="shared" si="114"/>
        <v>0</v>
      </c>
      <c r="J744" s="80" t="str">
        <f t="shared" si="115"/>
        <v/>
      </c>
      <c r="K744" s="27" t="b">
        <f t="shared" si="110"/>
        <v>0</v>
      </c>
      <c r="L744" s="80" t="str">
        <f t="shared" si="116"/>
        <v/>
      </c>
      <c r="M744" s="27" t="b">
        <f t="shared" si="111"/>
        <v>0</v>
      </c>
      <c r="N744" s="80" t="str">
        <f t="shared" si="117"/>
        <v/>
      </c>
      <c r="O744" s="27" t="b">
        <f>IF(COUNTIF($G$13:G744,G744)&gt;1,TRUE,FALSE)</f>
        <v>0</v>
      </c>
      <c r="P744" s="80" t="str">
        <f t="shared" si="118"/>
        <v/>
      </c>
      <c r="Q744" s="28">
        <f t="shared" si="112"/>
        <v>44166</v>
      </c>
      <c r="R744" s="27" t="b">
        <f t="shared" si="119"/>
        <v>0</v>
      </c>
      <c r="S744" s="4"/>
      <c r="T744" s="4"/>
    </row>
    <row r="745" spans="1:20" s="30" customFormat="1" x14ac:dyDescent="0.25">
      <c r="A745" s="19">
        <v>733</v>
      </c>
      <c r="B745" s="20"/>
      <c r="C745" s="1"/>
      <c r="D745" s="79"/>
      <c r="E745" s="1"/>
      <c r="F745" s="1"/>
      <c r="G745" s="20"/>
      <c r="H745" s="160" t="str">
        <f t="shared" si="113"/>
        <v/>
      </c>
      <c r="I745" s="27" t="b">
        <f t="shared" si="114"/>
        <v>0</v>
      </c>
      <c r="J745" s="80" t="str">
        <f t="shared" si="115"/>
        <v/>
      </c>
      <c r="K745" s="27" t="b">
        <f t="shared" si="110"/>
        <v>0</v>
      </c>
      <c r="L745" s="80" t="str">
        <f t="shared" si="116"/>
        <v/>
      </c>
      <c r="M745" s="27" t="b">
        <f t="shared" si="111"/>
        <v>0</v>
      </c>
      <c r="N745" s="80" t="str">
        <f t="shared" si="117"/>
        <v/>
      </c>
      <c r="O745" s="27" t="b">
        <f>IF(COUNTIF($G$13:G745,G745)&gt;1,TRUE,FALSE)</f>
        <v>0</v>
      </c>
      <c r="P745" s="80" t="str">
        <f t="shared" si="118"/>
        <v/>
      </c>
      <c r="Q745" s="28">
        <f t="shared" si="112"/>
        <v>44166</v>
      </c>
      <c r="R745" s="27" t="b">
        <f t="shared" si="119"/>
        <v>0</v>
      </c>
      <c r="S745" s="4"/>
      <c r="T745" s="4"/>
    </row>
    <row r="746" spans="1:20" s="30" customFormat="1" x14ac:dyDescent="0.25">
      <c r="A746" s="19">
        <v>734</v>
      </c>
      <c r="B746" s="20"/>
      <c r="C746" s="1"/>
      <c r="D746" s="79"/>
      <c r="E746" s="1"/>
      <c r="F746" s="1"/>
      <c r="G746" s="20"/>
      <c r="H746" s="160" t="str">
        <f t="shared" si="113"/>
        <v/>
      </c>
      <c r="I746" s="27" t="b">
        <f t="shared" si="114"/>
        <v>0</v>
      </c>
      <c r="J746" s="80" t="str">
        <f t="shared" si="115"/>
        <v/>
      </c>
      <c r="K746" s="27" t="b">
        <f t="shared" si="110"/>
        <v>0</v>
      </c>
      <c r="L746" s="80" t="str">
        <f t="shared" si="116"/>
        <v/>
      </c>
      <c r="M746" s="27" t="b">
        <f t="shared" si="111"/>
        <v>0</v>
      </c>
      <c r="N746" s="80" t="str">
        <f t="shared" si="117"/>
        <v/>
      </c>
      <c r="O746" s="27" t="b">
        <f>IF(COUNTIF($G$13:G746,G746)&gt;1,TRUE,FALSE)</f>
        <v>0</v>
      </c>
      <c r="P746" s="80" t="str">
        <f t="shared" si="118"/>
        <v/>
      </c>
      <c r="Q746" s="28">
        <f t="shared" si="112"/>
        <v>44166</v>
      </c>
      <c r="R746" s="27" t="b">
        <f t="shared" si="119"/>
        <v>0</v>
      </c>
      <c r="S746" s="4"/>
      <c r="T746" s="4"/>
    </row>
    <row r="747" spans="1:20" s="30" customFormat="1" x14ac:dyDescent="0.25">
      <c r="A747" s="19">
        <v>735</v>
      </c>
      <c r="B747" s="20"/>
      <c r="C747" s="1"/>
      <c r="D747" s="79"/>
      <c r="E747" s="1"/>
      <c r="F747" s="1"/>
      <c r="G747" s="20"/>
      <c r="H747" s="160" t="str">
        <f t="shared" si="113"/>
        <v/>
      </c>
      <c r="I747" s="27" t="b">
        <f t="shared" si="114"/>
        <v>0</v>
      </c>
      <c r="J747" s="80" t="str">
        <f t="shared" si="115"/>
        <v/>
      </c>
      <c r="K747" s="27" t="b">
        <f t="shared" si="110"/>
        <v>0</v>
      </c>
      <c r="L747" s="80" t="str">
        <f t="shared" si="116"/>
        <v/>
      </c>
      <c r="M747" s="27" t="b">
        <f t="shared" si="111"/>
        <v>0</v>
      </c>
      <c r="N747" s="80" t="str">
        <f t="shared" si="117"/>
        <v/>
      </c>
      <c r="O747" s="27" t="b">
        <f>IF(COUNTIF($G$13:G747,G747)&gt;1,TRUE,FALSE)</f>
        <v>0</v>
      </c>
      <c r="P747" s="80" t="str">
        <f t="shared" si="118"/>
        <v/>
      </c>
      <c r="Q747" s="28">
        <f t="shared" si="112"/>
        <v>44166</v>
      </c>
      <c r="R747" s="27" t="b">
        <f t="shared" si="119"/>
        <v>0</v>
      </c>
      <c r="S747" s="4"/>
      <c r="T747" s="4"/>
    </row>
    <row r="748" spans="1:20" s="30" customFormat="1" x14ac:dyDescent="0.25">
      <c r="A748" s="19">
        <v>736</v>
      </c>
      <c r="B748" s="20"/>
      <c r="C748" s="1"/>
      <c r="D748" s="79"/>
      <c r="E748" s="1"/>
      <c r="F748" s="1"/>
      <c r="G748" s="20"/>
      <c r="H748" s="160" t="str">
        <f t="shared" si="113"/>
        <v/>
      </c>
      <c r="I748" s="27" t="b">
        <f t="shared" si="114"/>
        <v>0</v>
      </c>
      <c r="J748" s="80" t="str">
        <f t="shared" si="115"/>
        <v/>
      </c>
      <c r="K748" s="27" t="b">
        <f t="shared" si="110"/>
        <v>0</v>
      </c>
      <c r="L748" s="80" t="str">
        <f t="shared" si="116"/>
        <v/>
      </c>
      <c r="M748" s="27" t="b">
        <f t="shared" si="111"/>
        <v>0</v>
      </c>
      <c r="N748" s="80" t="str">
        <f t="shared" si="117"/>
        <v/>
      </c>
      <c r="O748" s="27" t="b">
        <f>IF(COUNTIF($G$13:G748,G748)&gt;1,TRUE,FALSE)</f>
        <v>0</v>
      </c>
      <c r="P748" s="80" t="str">
        <f t="shared" si="118"/>
        <v/>
      </c>
      <c r="Q748" s="28">
        <f t="shared" si="112"/>
        <v>44166</v>
      </c>
      <c r="R748" s="27" t="b">
        <f t="shared" si="119"/>
        <v>0</v>
      </c>
      <c r="S748" s="4"/>
      <c r="T748" s="4"/>
    </row>
    <row r="749" spans="1:20" s="30" customFormat="1" x14ac:dyDescent="0.25">
      <c r="A749" s="19">
        <v>737</v>
      </c>
      <c r="B749" s="20"/>
      <c r="C749" s="1"/>
      <c r="D749" s="79"/>
      <c r="E749" s="1"/>
      <c r="F749" s="1"/>
      <c r="G749" s="20"/>
      <c r="H749" s="160" t="str">
        <f t="shared" si="113"/>
        <v/>
      </c>
      <c r="I749" s="27" t="b">
        <f t="shared" si="114"/>
        <v>0</v>
      </c>
      <c r="J749" s="80" t="str">
        <f t="shared" si="115"/>
        <v/>
      </c>
      <c r="K749" s="27" t="b">
        <f t="shared" si="110"/>
        <v>0</v>
      </c>
      <c r="L749" s="80" t="str">
        <f t="shared" si="116"/>
        <v/>
      </c>
      <c r="M749" s="27" t="b">
        <f t="shared" si="111"/>
        <v>0</v>
      </c>
      <c r="N749" s="80" t="str">
        <f t="shared" si="117"/>
        <v/>
      </c>
      <c r="O749" s="27" t="b">
        <f>IF(COUNTIF($G$13:G749,G749)&gt;1,TRUE,FALSE)</f>
        <v>0</v>
      </c>
      <c r="P749" s="80" t="str">
        <f t="shared" si="118"/>
        <v/>
      </c>
      <c r="Q749" s="28">
        <f t="shared" si="112"/>
        <v>44166</v>
      </c>
      <c r="R749" s="27" t="b">
        <f t="shared" si="119"/>
        <v>0</v>
      </c>
      <c r="S749" s="4"/>
      <c r="T749" s="4"/>
    </row>
    <row r="750" spans="1:20" s="30" customFormat="1" x14ac:dyDescent="0.25">
      <c r="A750" s="19">
        <v>738</v>
      </c>
      <c r="B750" s="20"/>
      <c r="C750" s="1"/>
      <c r="D750" s="79"/>
      <c r="E750" s="1"/>
      <c r="F750" s="1"/>
      <c r="G750" s="20"/>
      <c r="H750" s="160" t="str">
        <f t="shared" si="113"/>
        <v/>
      </c>
      <c r="I750" s="27" t="b">
        <f t="shared" si="114"/>
        <v>0</v>
      </c>
      <c r="J750" s="80" t="str">
        <f t="shared" si="115"/>
        <v/>
      </c>
      <c r="K750" s="27" t="b">
        <f t="shared" si="110"/>
        <v>0</v>
      </c>
      <c r="L750" s="80" t="str">
        <f t="shared" si="116"/>
        <v/>
      </c>
      <c r="M750" s="27" t="b">
        <f t="shared" si="111"/>
        <v>0</v>
      </c>
      <c r="N750" s="80" t="str">
        <f t="shared" si="117"/>
        <v/>
      </c>
      <c r="O750" s="27" t="b">
        <f>IF(COUNTIF($G$13:G750,G750)&gt;1,TRUE,FALSE)</f>
        <v>0</v>
      </c>
      <c r="P750" s="80" t="str">
        <f t="shared" si="118"/>
        <v/>
      </c>
      <c r="Q750" s="28">
        <f t="shared" si="112"/>
        <v>44166</v>
      </c>
      <c r="R750" s="27" t="b">
        <f t="shared" si="119"/>
        <v>0</v>
      </c>
      <c r="S750" s="4"/>
      <c r="T750" s="4"/>
    </row>
    <row r="751" spans="1:20" s="30" customFormat="1" x14ac:dyDescent="0.25">
      <c r="A751" s="19">
        <v>739</v>
      </c>
      <c r="B751" s="20"/>
      <c r="C751" s="1"/>
      <c r="D751" s="79"/>
      <c r="E751" s="1"/>
      <c r="F751" s="1"/>
      <c r="G751" s="20"/>
      <c r="H751" s="160" t="str">
        <f t="shared" si="113"/>
        <v/>
      </c>
      <c r="I751" s="27" t="b">
        <f t="shared" si="114"/>
        <v>0</v>
      </c>
      <c r="J751" s="80" t="str">
        <f t="shared" si="115"/>
        <v/>
      </c>
      <c r="K751" s="27" t="b">
        <f t="shared" si="110"/>
        <v>0</v>
      </c>
      <c r="L751" s="80" t="str">
        <f t="shared" si="116"/>
        <v/>
      </c>
      <c r="M751" s="27" t="b">
        <f t="shared" si="111"/>
        <v>0</v>
      </c>
      <c r="N751" s="80" t="str">
        <f t="shared" si="117"/>
        <v/>
      </c>
      <c r="O751" s="27" t="b">
        <f>IF(COUNTIF($G$13:G751,G751)&gt;1,TRUE,FALSE)</f>
        <v>0</v>
      </c>
      <c r="P751" s="80" t="str">
        <f t="shared" si="118"/>
        <v/>
      </c>
      <c r="Q751" s="28">
        <f t="shared" si="112"/>
        <v>44166</v>
      </c>
      <c r="R751" s="27" t="b">
        <f t="shared" si="119"/>
        <v>0</v>
      </c>
      <c r="S751" s="4"/>
      <c r="T751" s="4"/>
    </row>
    <row r="752" spans="1:20" s="30" customFormat="1" x14ac:dyDescent="0.25">
      <c r="A752" s="19">
        <v>740</v>
      </c>
      <c r="B752" s="20"/>
      <c r="C752" s="1"/>
      <c r="D752" s="79"/>
      <c r="E752" s="1"/>
      <c r="F752" s="1"/>
      <c r="G752" s="20"/>
      <c r="H752" s="160" t="str">
        <f t="shared" si="113"/>
        <v/>
      </c>
      <c r="I752" s="27" t="b">
        <f t="shared" si="114"/>
        <v>0</v>
      </c>
      <c r="J752" s="80" t="str">
        <f t="shared" si="115"/>
        <v/>
      </c>
      <c r="K752" s="27" t="b">
        <f t="shared" si="110"/>
        <v>0</v>
      </c>
      <c r="L752" s="80" t="str">
        <f t="shared" si="116"/>
        <v/>
      </c>
      <c r="M752" s="27" t="b">
        <f t="shared" si="111"/>
        <v>0</v>
      </c>
      <c r="N752" s="80" t="str">
        <f t="shared" si="117"/>
        <v/>
      </c>
      <c r="O752" s="27" t="b">
        <f>IF(COUNTIF($G$13:G752,G752)&gt;1,TRUE,FALSE)</f>
        <v>0</v>
      </c>
      <c r="P752" s="80" t="str">
        <f t="shared" si="118"/>
        <v/>
      </c>
      <c r="Q752" s="28">
        <f t="shared" si="112"/>
        <v>44166</v>
      </c>
      <c r="R752" s="27" t="b">
        <f t="shared" si="119"/>
        <v>0</v>
      </c>
      <c r="S752" s="4"/>
      <c r="T752" s="4"/>
    </row>
    <row r="753" spans="1:20" s="30" customFormat="1" x14ac:dyDescent="0.25">
      <c r="A753" s="19">
        <v>741</v>
      </c>
      <c r="B753" s="20"/>
      <c r="C753" s="1"/>
      <c r="D753" s="79"/>
      <c r="E753" s="1"/>
      <c r="F753" s="1"/>
      <c r="G753" s="20"/>
      <c r="H753" s="160" t="str">
        <f t="shared" si="113"/>
        <v/>
      </c>
      <c r="I753" s="27" t="b">
        <f t="shared" si="114"/>
        <v>0</v>
      </c>
      <c r="J753" s="80" t="str">
        <f t="shared" si="115"/>
        <v/>
      </c>
      <c r="K753" s="27" t="b">
        <f t="shared" si="110"/>
        <v>0</v>
      </c>
      <c r="L753" s="80" t="str">
        <f t="shared" si="116"/>
        <v/>
      </c>
      <c r="M753" s="27" t="b">
        <f t="shared" si="111"/>
        <v>0</v>
      </c>
      <c r="N753" s="80" t="str">
        <f t="shared" si="117"/>
        <v/>
      </c>
      <c r="O753" s="27" t="b">
        <f>IF(COUNTIF($G$13:G753,G753)&gt;1,TRUE,FALSE)</f>
        <v>0</v>
      </c>
      <c r="P753" s="80" t="str">
        <f t="shared" si="118"/>
        <v/>
      </c>
      <c r="Q753" s="28">
        <f t="shared" si="112"/>
        <v>44166</v>
      </c>
      <c r="R753" s="27" t="b">
        <f t="shared" si="119"/>
        <v>0</v>
      </c>
      <c r="S753" s="4"/>
      <c r="T753" s="4"/>
    </row>
    <row r="754" spans="1:20" s="30" customFormat="1" x14ac:dyDescent="0.25">
      <c r="A754" s="19">
        <v>742</v>
      </c>
      <c r="B754" s="20"/>
      <c r="C754" s="1"/>
      <c r="D754" s="79"/>
      <c r="E754" s="1"/>
      <c r="F754" s="1"/>
      <c r="G754" s="20"/>
      <c r="H754" s="160" t="str">
        <f t="shared" si="113"/>
        <v/>
      </c>
      <c r="I754" s="27" t="b">
        <f t="shared" si="114"/>
        <v>0</v>
      </c>
      <c r="J754" s="80" t="str">
        <f t="shared" si="115"/>
        <v/>
      </c>
      <c r="K754" s="27" t="b">
        <f t="shared" si="110"/>
        <v>0</v>
      </c>
      <c r="L754" s="80" t="str">
        <f t="shared" si="116"/>
        <v/>
      </c>
      <c r="M754" s="27" t="b">
        <f t="shared" si="111"/>
        <v>0</v>
      </c>
      <c r="N754" s="80" t="str">
        <f t="shared" si="117"/>
        <v/>
      </c>
      <c r="O754" s="27" t="b">
        <f>IF(COUNTIF($G$13:G754,G754)&gt;1,TRUE,FALSE)</f>
        <v>0</v>
      </c>
      <c r="P754" s="80" t="str">
        <f t="shared" si="118"/>
        <v/>
      </c>
      <c r="Q754" s="28">
        <f t="shared" si="112"/>
        <v>44166</v>
      </c>
      <c r="R754" s="27" t="b">
        <f t="shared" si="119"/>
        <v>0</v>
      </c>
      <c r="S754" s="4"/>
      <c r="T754" s="4"/>
    </row>
    <row r="755" spans="1:20" s="30" customFormat="1" x14ac:dyDescent="0.25">
      <c r="A755" s="19">
        <v>743</v>
      </c>
      <c r="B755" s="20"/>
      <c r="C755" s="1"/>
      <c r="D755" s="79"/>
      <c r="E755" s="1"/>
      <c r="F755" s="1"/>
      <c r="G755" s="20"/>
      <c r="H755" s="160" t="str">
        <f t="shared" si="113"/>
        <v/>
      </c>
      <c r="I755" s="27" t="b">
        <f t="shared" si="114"/>
        <v>0</v>
      </c>
      <c r="J755" s="80" t="str">
        <f t="shared" si="115"/>
        <v/>
      </c>
      <c r="K755" s="27" t="b">
        <f t="shared" si="110"/>
        <v>0</v>
      </c>
      <c r="L755" s="80" t="str">
        <f t="shared" si="116"/>
        <v/>
      </c>
      <c r="M755" s="27" t="b">
        <f t="shared" si="111"/>
        <v>0</v>
      </c>
      <c r="N755" s="80" t="str">
        <f t="shared" si="117"/>
        <v/>
      </c>
      <c r="O755" s="27" t="b">
        <f>IF(COUNTIF($G$13:G755,G755)&gt;1,TRUE,FALSE)</f>
        <v>0</v>
      </c>
      <c r="P755" s="80" t="str">
        <f t="shared" si="118"/>
        <v/>
      </c>
      <c r="Q755" s="28">
        <f t="shared" si="112"/>
        <v>44166</v>
      </c>
      <c r="R755" s="27" t="b">
        <f t="shared" si="119"/>
        <v>0</v>
      </c>
      <c r="S755" s="4"/>
      <c r="T755" s="4"/>
    </row>
    <row r="756" spans="1:20" s="30" customFormat="1" x14ac:dyDescent="0.25">
      <c r="A756" s="19">
        <v>744</v>
      </c>
      <c r="B756" s="20"/>
      <c r="C756" s="1"/>
      <c r="D756" s="79"/>
      <c r="E756" s="1"/>
      <c r="F756" s="1"/>
      <c r="G756" s="20"/>
      <c r="H756" s="160" t="str">
        <f t="shared" si="113"/>
        <v/>
      </c>
      <c r="I756" s="27" t="b">
        <f t="shared" si="114"/>
        <v>0</v>
      </c>
      <c r="J756" s="80" t="str">
        <f t="shared" si="115"/>
        <v/>
      </c>
      <c r="K756" s="27" t="b">
        <f t="shared" si="110"/>
        <v>0</v>
      </c>
      <c r="L756" s="80" t="str">
        <f t="shared" si="116"/>
        <v/>
      </c>
      <c r="M756" s="27" t="b">
        <f t="shared" si="111"/>
        <v>0</v>
      </c>
      <c r="N756" s="80" t="str">
        <f t="shared" si="117"/>
        <v/>
      </c>
      <c r="O756" s="27" t="b">
        <f>IF(COUNTIF($G$13:G756,G756)&gt;1,TRUE,FALSE)</f>
        <v>0</v>
      </c>
      <c r="P756" s="80" t="str">
        <f t="shared" si="118"/>
        <v/>
      </c>
      <c r="Q756" s="28">
        <f t="shared" si="112"/>
        <v>44166</v>
      </c>
      <c r="R756" s="27" t="b">
        <f t="shared" si="119"/>
        <v>0</v>
      </c>
      <c r="S756" s="4"/>
      <c r="T756" s="4"/>
    </row>
    <row r="757" spans="1:20" s="30" customFormat="1" x14ac:dyDescent="0.25">
      <c r="A757" s="19">
        <v>745</v>
      </c>
      <c r="B757" s="20"/>
      <c r="C757" s="1"/>
      <c r="D757" s="79"/>
      <c r="E757" s="1"/>
      <c r="F757" s="1"/>
      <c r="G757" s="20"/>
      <c r="H757" s="160" t="str">
        <f t="shared" si="113"/>
        <v/>
      </c>
      <c r="I757" s="27" t="b">
        <f t="shared" si="114"/>
        <v>0</v>
      </c>
      <c r="J757" s="80" t="str">
        <f t="shared" si="115"/>
        <v/>
      </c>
      <c r="K757" s="27" t="b">
        <f t="shared" si="110"/>
        <v>0</v>
      </c>
      <c r="L757" s="80" t="str">
        <f t="shared" si="116"/>
        <v/>
      </c>
      <c r="M757" s="27" t="b">
        <f t="shared" si="111"/>
        <v>0</v>
      </c>
      <c r="N757" s="80" t="str">
        <f t="shared" si="117"/>
        <v/>
      </c>
      <c r="O757" s="27" t="b">
        <f>IF(COUNTIF($G$13:G757,G757)&gt;1,TRUE,FALSE)</f>
        <v>0</v>
      </c>
      <c r="P757" s="80" t="str">
        <f t="shared" si="118"/>
        <v/>
      </c>
      <c r="Q757" s="28">
        <f t="shared" si="112"/>
        <v>44166</v>
      </c>
      <c r="R757" s="27" t="b">
        <f t="shared" si="119"/>
        <v>0</v>
      </c>
      <c r="S757" s="4"/>
      <c r="T757" s="4"/>
    </row>
    <row r="758" spans="1:20" s="30" customFormat="1" x14ac:dyDescent="0.25">
      <c r="A758" s="19">
        <v>746</v>
      </c>
      <c r="B758" s="20"/>
      <c r="C758" s="1"/>
      <c r="D758" s="79"/>
      <c r="E758" s="1"/>
      <c r="F758" s="1"/>
      <c r="G758" s="20"/>
      <c r="H758" s="160" t="str">
        <f t="shared" si="113"/>
        <v/>
      </c>
      <c r="I758" s="27" t="b">
        <f t="shared" si="114"/>
        <v>0</v>
      </c>
      <c r="J758" s="80" t="str">
        <f t="shared" si="115"/>
        <v/>
      </c>
      <c r="K758" s="27" t="b">
        <f t="shared" si="110"/>
        <v>0</v>
      </c>
      <c r="L758" s="80" t="str">
        <f t="shared" si="116"/>
        <v/>
      </c>
      <c r="M758" s="27" t="b">
        <f t="shared" si="111"/>
        <v>0</v>
      </c>
      <c r="N758" s="80" t="str">
        <f t="shared" si="117"/>
        <v/>
      </c>
      <c r="O758" s="27" t="b">
        <f>IF(COUNTIF($G$13:G758,G758)&gt;1,TRUE,FALSE)</f>
        <v>0</v>
      </c>
      <c r="P758" s="80" t="str">
        <f t="shared" si="118"/>
        <v/>
      </c>
      <c r="Q758" s="28">
        <f t="shared" si="112"/>
        <v>44166</v>
      </c>
      <c r="R758" s="27" t="b">
        <f t="shared" si="119"/>
        <v>0</v>
      </c>
      <c r="S758" s="4"/>
      <c r="T758" s="4"/>
    </row>
    <row r="759" spans="1:20" s="30" customFormat="1" x14ac:dyDescent="0.25">
      <c r="A759" s="19">
        <v>747</v>
      </c>
      <c r="B759" s="20"/>
      <c r="C759" s="1"/>
      <c r="D759" s="79"/>
      <c r="E759" s="1"/>
      <c r="F759" s="1"/>
      <c r="G759" s="20"/>
      <c r="H759" s="160" t="str">
        <f t="shared" si="113"/>
        <v/>
      </c>
      <c r="I759" s="27" t="b">
        <f t="shared" si="114"/>
        <v>0</v>
      </c>
      <c r="J759" s="80" t="str">
        <f t="shared" si="115"/>
        <v/>
      </c>
      <c r="K759" s="27" t="b">
        <f t="shared" si="110"/>
        <v>0</v>
      </c>
      <c r="L759" s="80" t="str">
        <f t="shared" si="116"/>
        <v/>
      </c>
      <c r="M759" s="27" t="b">
        <f t="shared" si="111"/>
        <v>0</v>
      </c>
      <c r="N759" s="80" t="str">
        <f t="shared" si="117"/>
        <v/>
      </c>
      <c r="O759" s="27" t="b">
        <f>IF(COUNTIF($G$13:G759,G759)&gt;1,TRUE,FALSE)</f>
        <v>0</v>
      </c>
      <c r="P759" s="80" t="str">
        <f t="shared" si="118"/>
        <v/>
      </c>
      <c r="Q759" s="28">
        <f t="shared" si="112"/>
        <v>44166</v>
      </c>
      <c r="R759" s="27" t="b">
        <f t="shared" si="119"/>
        <v>0</v>
      </c>
      <c r="S759" s="4"/>
      <c r="T759" s="4"/>
    </row>
    <row r="760" spans="1:20" s="30" customFormat="1" x14ac:dyDescent="0.25">
      <c r="A760" s="19">
        <v>748</v>
      </c>
      <c r="B760" s="20"/>
      <c r="C760" s="1"/>
      <c r="D760" s="79"/>
      <c r="E760" s="1"/>
      <c r="F760" s="1"/>
      <c r="G760" s="20"/>
      <c r="H760" s="160" t="str">
        <f t="shared" si="113"/>
        <v/>
      </c>
      <c r="I760" s="27" t="b">
        <f t="shared" si="114"/>
        <v>0</v>
      </c>
      <c r="J760" s="80" t="str">
        <f t="shared" si="115"/>
        <v/>
      </c>
      <c r="K760" s="27" t="b">
        <f t="shared" si="110"/>
        <v>0</v>
      </c>
      <c r="L760" s="80" t="str">
        <f t="shared" si="116"/>
        <v/>
      </c>
      <c r="M760" s="27" t="b">
        <f t="shared" si="111"/>
        <v>0</v>
      </c>
      <c r="N760" s="80" t="str">
        <f t="shared" si="117"/>
        <v/>
      </c>
      <c r="O760" s="27" t="b">
        <f>IF(COUNTIF($G$13:G760,G760)&gt;1,TRUE,FALSE)</f>
        <v>0</v>
      </c>
      <c r="P760" s="80" t="str">
        <f t="shared" si="118"/>
        <v/>
      </c>
      <c r="Q760" s="28">
        <f t="shared" si="112"/>
        <v>44166</v>
      </c>
      <c r="R760" s="27" t="b">
        <f t="shared" si="119"/>
        <v>0</v>
      </c>
      <c r="S760" s="4"/>
      <c r="T760" s="4"/>
    </row>
    <row r="761" spans="1:20" s="30" customFormat="1" x14ac:dyDescent="0.25">
      <c r="A761" s="19">
        <v>749</v>
      </c>
      <c r="B761" s="20"/>
      <c r="C761" s="1"/>
      <c r="D761" s="79"/>
      <c r="E761" s="1"/>
      <c r="F761" s="1"/>
      <c r="G761" s="20"/>
      <c r="H761" s="160" t="str">
        <f t="shared" si="113"/>
        <v/>
      </c>
      <c r="I761" s="27" t="b">
        <f t="shared" si="114"/>
        <v>0</v>
      </c>
      <c r="J761" s="80" t="str">
        <f t="shared" si="115"/>
        <v/>
      </c>
      <c r="K761" s="27" t="b">
        <f t="shared" si="110"/>
        <v>0</v>
      </c>
      <c r="L761" s="80" t="str">
        <f t="shared" si="116"/>
        <v/>
      </c>
      <c r="M761" s="27" t="b">
        <f t="shared" si="111"/>
        <v>0</v>
      </c>
      <c r="N761" s="80" t="str">
        <f t="shared" si="117"/>
        <v/>
      </c>
      <c r="O761" s="27" t="b">
        <f>IF(COUNTIF($G$13:G761,G761)&gt;1,TRUE,FALSE)</f>
        <v>0</v>
      </c>
      <c r="P761" s="80" t="str">
        <f t="shared" si="118"/>
        <v/>
      </c>
      <c r="Q761" s="28">
        <f t="shared" si="112"/>
        <v>44166</v>
      </c>
      <c r="R761" s="27" t="b">
        <f t="shared" si="119"/>
        <v>0</v>
      </c>
      <c r="S761" s="4"/>
      <c r="T761" s="4"/>
    </row>
    <row r="762" spans="1:20" s="30" customFormat="1" x14ac:dyDescent="0.25">
      <c r="A762" s="19">
        <v>750</v>
      </c>
      <c r="B762" s="20"/>
      <c r="C762" s="1"/>
      <c r="D762" s="79"/>
      <c r="E762" s="1"/>
      <c r="F762" s="1"/>
      <c r="G762" s="20"/>
      <c r="H762" s="160" t="str">
        <f t="shared" si="113"/>
        <v/>
      </c>
      <c r="I762" s="27" t="b">
        <f t="shared" si="114"/>
        <v>0</v>
      </c>
      <c r="J762" s="80" t="str">
        <f t="shared" si="115"/>
        <v/>
      </c>
      <c r="K762" s="27" t="b">
        <f t="shared" si="110"/>
        <v>0</v>
      </c>
      <c r="L762" s="80" t="str">
        <f t="shared" si="116"/>
        <v/>
      </c>
      <c r="M762" s="27" t="b">
        <f t="shared" si="111"/>
        <v>0</v>
      </c>
      <c r="N762" s="80" t="str">
        <f t="shared" si="117"/>
        <v/>
      </c>
      <c r="O762" s="27" t="b">
        <f>IF(COUNTIF($G$13:G762,G762)&gt;1,TRUE,FALSE)</f>
        <v>0</v>
      </c>
      <c r="P762" s="80" t="str">
        <f t="shared" si="118"/>
        <v/>
      </c>
      <c r="Q762" s="28">
        <f t="shared" si="112"/>
        <v>44166</v>
      </c>
      <c r="R762" s="27" t="b">
        <f t="shared" si="119"/>
        <v>0</v>
      </c>
      <c r="S762" s="4"/>
      <c r="T762" s="4"/>
    </row>
    <row r="763" spans="1:20" s="30" customFormat="1" x14ac:dyDescent="0.25">
      <c r="A763" s="19">
        <v>751</v>
      </c>
      <c r="B763" s="20"/>
      <c r="C763" s="1"/>
      <c r="D763" s="79"/>
      <c r="E763" s="1"/>
      <c r="F763" s="1"/>
      <c r="G763" s="20"/>
      <c r="H763" s="160" t="str">
        <f t="shared" si="113"/>
        <v/>
      </c>
      <c r="I763" s="27" t="b">
        <f t="shared" si="114"/>
        <v>0</v>
      </c>
      <c r="J763" s="80" t="str">
        <f t="shared" si="115"/>
        <v/>
      </c>
      <c r="K763" s="27" t="b">
        <f t="shared" si="110"/>
        <v>0</v>
      </c>
      <c r="L763" s="80" t="str">
        <f t="shared" si="116"/>
        <v/>
      </c>
      <c r="M763" s="27" t="b">
        <f t="shared" si="111"/>
        <v>0</v>
      </c>
      <c r="N763" s="80" t="str">
        <f t="shared" si="117"/>
        <v/>
      </c>
      <c r="O763" s="27" t="b">
        <f>IF(COUNTIF($G$13:G763,G763)&gt;1,TRUE,FALSE)</f>
        <v>0</v>
      </c>
      <c r="P763" s="80" t="str">
        <f t="shared" si="118"/>
        <v/>
      </c>
      <c r="Q763" s="28">
        <f t="shared" si="112"/>
        <v>44166</v>
      </c>
      <c r="R763" s="27" t="b">
        <f t="shared" si="119"/>
        <v>0</v>
      </c>
      <c r="S763" s="4"/>
      <c r="T763" s="4"/>
    </row>
    <row r="764" spans="1:20" s="30" customFormat="1" x14ac:dyDescent="0.25">
      <c r="A764" s="19">
        <v>752</v>
      </c>
      <c r="B764" s="20"/>
      <c r="C764" s="1"/>
      <c r="D764" s="79"/>
      <c r="E764" s="1"/>
      <c r="F764" s="1"/>
      <c r="G764" s="20"/>
      <c r="H764" s="160" t="str">
        <f t="shared" si="113"/>
        <v/>
      </c>
      <c r="I764" s="27" t="b">
        <f t="shared" si="114"/>
        <v>0</v>
      </c>
      <c r="J764" s="80" t="str">
        <f t="shared" si="115"/>
        <v/>
      </c>
      <c r="K764" s="27" t="b">
        <f t="shared" si="110"/>
        <v>0</v>
      </c>
      <c r="L764" s="80" t="str">
        <f t="shared" si="116"/>
        <v/>
      </c>
      <c r="M764" s="27" t="b">
        <f t="shared" si="111"/>
        <v>0</v>
      </c>
      <c r="N764" s="80" t="str">
        <f t="shared" si="117"/>
        <v/>
      </c>
      <c r="O764" s="27" t="b">
        <f>IF(COUNTIF($G$13:G764,G764)&gt;1,TRUE,FALSE)</f>
        <v>0</v>
      </c>
      <c r="P764" s="80" t="str">
        <f t="shared" si="118"/>
        <v/>
      </c>
      <c r="Q764" s="28">
        <f t="shared" si="112"/>
        <v>44166</v>
      </c>
      <c r="R764" s="27" t="b">
        <f t="shared" si="119"/>
        <v>0</v>
      </c>
      <c r="S764" s="4"/>
      <c r="T764" s="4"/>
    </row>
    <row r="765" spans="1:20" s="30" customFormat="1" x14ac:dyDescent="0.25">
      <c r="A765" s="19">
        <v>753</v>
      </c>
      <c r="B765" s="20"/>
      <c r="C765" s="1"/>
      <c r="D765" s="79"/>
      <c r="E765" s="1"/>
      <c r="F765" s="1"/>
      <c r="G765" s="20"/>
      <c r="H765" s="160" t="str">
        <f t="shared" si="113"/>
        <v/>
      </c>
      <c r="I765" s="27" t="b">
        <f t="shared" si="114"/>
        <v>0</v>
      </c>
      <c r="J765" s="80" t="str">
        <f t="shared" si="115"/>
        <v/>
      </c>
      <c r="K765" s="27" t="b">
        <f t="shared" si="110"/>
        <v>0</v>
      </c>
      <c r="L765" s="80" t="str">
        <f t="shared" si="116"/>
        <v/>
      </c>
      <c r="M765" s="27" t="b">
        <f t="shared" si="111"/>
        <v>0</v>
      </c>
      <c r="N765" s="80" t="str">
        <f t="shared" si="117"/>
        <v/>
      </c>
      <c r="O765" s="27" t="b">
        <f>IF(COUNTIF($G$13:G765,G765)&gt;1,TRUE,FALSE)</f>
        <v>0</v>
      </c>
      <c r="P765" s="80" t="str">
        <f t="shared" si="118"/>
        <v/>
      </c>
      <c r="Q765" s="28">
        <f t="shared" si="112"/>
        <v>44166</v>
      </c>
      <c r="R765" s="27" t="b">
        <f t="shared" si="119"/>
        <v>0</v>
      </c>
      <c r="S765" s="4"/>
      <c r="T765" s="4"/>
    </row>
    <row r="766" spans="1:20" s="30" customFormat="1" x14ac:dyDescent="0.25">
      <c r="A766" s="19">
        <v>754</v>
      </c>
      <c r="B766" s="20"/>
      <c r="C766" s="1"/>
      <c r="D766" s="79"/>
      <c r="E766" s="1"/>
      <c r="F766" s="1"/>
      <c r="G766" s="20"/>
      <c r="H766" s="160" t="str">
        <f t="shared" si="113"/>
        <v/>
      </c>
      <c r="I766" s="27" t="b">
        <f t="shared" si="114"/>
        <v>0</v>
      </c>
      <c r="J766" s="80" t="str">
        <f t="shared" si="115"/>
        <v/>
      </c>
      <c r="K766" s="27" t="b">
        <f t="shared" si="110"/>
        <v>0</v>
      </c>
      <c r="L766" s="80" t="str">
        <f t="shared" si="116"/>
        <v/>
      </c>
      <c r="M766" s="27" t="b">
        <f t="shared" si="111"/>
        <v>0</v>
      </c>
      <c r="N766" s="80" t="str">
        <f t="shared" si="117"/>
        <v/>
      </c>
      <c r="O766" s="27" t="b">
        <f>IF(COUNTIF($G$13:G766,G766)&gt;1,TRUE,FALSE)</f>
        <v>0</v>
      </c>
      <c r="P766" s="80" t="str">
        <f t="shared" si="118"/>
        <v/>
      </c>
      <c r="Q766" s="28">
        <f t="shared" si="112"/>
        <v>44166</v>
      </c>
      <c r="R766" s="27" t="b">
        <f t="shared" si="119"/>
        <v>0</v>
      </c>
      <c r="S766" s="4"/>
      <c r="T766" s="4"/>
    </row>
    <row r="767" spans="1:20" s="30" customFormat="1" x14ac:dyDescent="0.25">
      <c r="A767" s="19">
        <v>755</v>
      </c>
      <c r="B767" s="20"/>
      <c r="C767" s="1"/>
      <c r="D767" s="79"/>
      <c r="E767" s="1"/>
      <c r="F767" s="1"/>
      <c r="G767" s="20"/>
      <c r="H767" s="160" t="str">
        <f t="shared" si="113"/>
        <v/>
      </c>
      <c r="I767" s="27" t="b">
        <f t="shared" si="114"/>
        <v>0</v>
      </c>
      <c r="J767" s="80" t="str">
        <f t="shared" si="115"/>
        <v/>
      </c>
      <c r="K767" s="27" t="b">
        <f t="shared" si="110"/>
        <v>0</v>
      </c>
      <c r="L767" s="80" t="str">
        <f t="shared" si="116"/>
        <v/>
      </c>
      <c r="M767" s="27" t="b">
        <f t="shared" si="111"/>
        <v>0</v>
      </c>
      <c r="N767" s="80" t="str">
        <f t="shared" si="117"/>
        <v/>
      </c>
      <c r="O767" s="27" t="b">
        <f>IF(COUNTIF($G$13:G767,G767)&gt;1,TRUE,FALSE)</f>
        <v>0</v>
      </c>
      <c r="P767" s="80" t="str">
        <f t="shared" si="118"/>
        <v/>
      </c>
      <c r="Q767" s="28">
        <f t="shared" si="112"/>
        <v>44166</v>
      </c>
      <c r="R767" s="27" t="b">
        <f t="shared" si="119"/>
        <v>0</v>
      </c>
      <c r="S767" s="4"/>
      <c r="T767" s="4"/>
    </row>
    <row r="768" spans="1:20" s="30" customFormat="1" x14ac:dyDescent="0.25">
      <c r="A768" s="19">
        <v>756</v>
      </c>
      <c r="B768" s="20"/>
      <c r="C768" s="1"/>
      <c r="D768" s="79"/>
      <c r="E768" s="1"/>
      <c r="F768" s="1"/>
      <c r="G768" s="20"/>
      <c r="H768" s="160" t="str">
        <f t="shared" si="113"/>
        <v/>
      </c>
      <c r="I768" s="27" t="b">
        <f t="shared" si="114"/>
        <v>0</v>
      </c>
      <c r="J768" s="80" t="str">
        <f t="shared" si="115"/>
        <v/>
      </c>
      <c r="K768" s="27" t="b">
        <f t="shared" si="110"/>
        <v>0</v>
      </c>
      <c r="L768" s="80" t="str">
        <f t="shared" si="116"/>
        <v/>
      </c>
      <c r="M768" s="27" t="b">
        <f t="shared" si="111"/>
        <v>0</v>
      </c>
      <c r="N768" s="80" t="str">
        <f t="shared" si="117"/>
        <v/>
      </c>
      <c r="O768" s="27" t="b">
        <f>IF(COUNTIF($G$13:G768,G768)&gt;1,TRUE,FALSE)</f>
        <v>0</v>
      </c>
      <c r="P768" s="80" t="str">
        <f t="shared" si="118"/>
        <v/>
      </c>
      <c r="Q768" s="28">
        <f t="shared" si="112"/>
        <v>44166</v>
      </c>
      <c r="R768" s="27" t="b">
        <f t="shared" si="119"/>
        <v>0</v>
      </c>
      <c r="S768" s="4"/>
      <c r="T768" s="4"/>
    </row>
    <row r="769" spans="1:20" s="30" customFormat="1" x14ac:dyDescent="0.25">
      <c r="A769" s="19">
        <v>757</v>
      </c>
      <c r="B769" s="20"/>
      <c r="C769" s="1"/>
      <c r="D769" s="79"/>
      <c r="E769" s="1"/>
      <c r="F769" s="1"/>
      <c r="G769" s="20"/>
      <c r="H769" s="160" t="str">
        <f t="shared" si="113"/>
        <v/>
      </c>
      <c r="I769" s="27" t="b">
        <f t="shared" si="114"/>
        <v>0</v>
      </c>
      <c r="J769" s="80" t="str">
        <f t="shared" si="115"/>
        <v/>
      </c>
      <c r="K769" s="27" t="b">
        <f t="shared" si="110"/>
        <v>0</v>
      </c>
      <c r="L769" s="80" t="str">
        <f t="shared" si="116"/>
        <v/>
      </c>
      <c r="M769" s="27" t="b">
        <f t="shared" si="111"/>
        <v>0</v>
      </c>
      <c r="N769" s="80" t="str">
        <f t="shared" si="117"/>
        <v/>
      </c>
      <c r="O769" s="27" t="b">
        <f>IF(COUNTIF($G$13:G769,G769)&gt;1,TRUE,FALSE)</f>
        <v>0</v>
      </c>
      <c r="P769" s="80" t="str">
        <f t="shared" si="118"/>
        <v/>
      </c>
      <c r="Q769" s="28">
        <f t="shared" si="112"/>
        <v>44166</v>
      </c>
      <c r="R769" s="27" t="b">
        <f t="shared" si="119"/>
        <v>0</v>
      </c>
      <c r="S769" s="4"/>
      <c r="T769" s="4"/>
    </row>
    <row r="770" spans="1:20" s="30" customFormat="1" x14ac:dyDescent="0.25">
      <c r="A770" s="19">
        <v>758</v>
      </c>
      <c r="B770" s="20"/>
      <c r="C770" s="1"/>
      <c r="D770" s="79"/>
      <c r="E770" s="1"/>
      <c r="F770" s="1"/>
      <c r="G770" s="20"/>
      <c r="H770" s="160" t="str">
        <f t="shared" si="113"/>
        <v/>
      </c>
      <c r="I770" s="27" t="b">
        <f t="shared" si="114"/>
        <v>0</v>
      </c>
      <c r="J770" s="80" t="str">
        <f t="shared" si="115"/>
        <v/>
      </c>
      <c r="K770" s="27" t="b">
        <f t="shared" si="110"/>
        <v>0</v>
      </c>
      <c r="L770" s="80" t="str">
        <f t="shared" si="116"/>
        <v/>
      </c>
      <c r="M770" s="27" t="b">
        <f t="shared" si="111"/>
        <v>0</v>
      </c>
      <c r="N770" s="80" t="str">
        <f t="shared" si="117"/>
        <v/>
      </c>
      <c r="O770" s="27" t="b">
        <f>IF(COUNTIF($G$13:G770,G770)&gt;1,TRUE,FALSE)</f>
        <v>0</v>
      </c>
      <c r="P770" s="80" t="str">
        <f t="shared" si="118"/>
        <v/>
      </c>
      <c r="Q770" s="28">
        <f t="shared" si="112"/>
        <v>44166</v>
      </c>
      <c r="R770" s="27" t="b">
        <f t="shared" si="119"/>
        <v>0</v>
      </c>
      <c r="S770" s="4"/>
      <c r="T770" s="4"/>
    </row>
    <row r="771" spans="1:20" s="30" customFormat="1" x14ac:dyDescent="0.25">
      <c r="A771" s="19">
        <v>759</v>
      </c>
      <c r="B771" s="20"/>
      <c r="C771" s="1"/>
      <c r="D771" s="79"/>
      <c r="E771" s="1"/>
      <c r="F771" s="1"/>
      <c r="G771" s="20"/>
      <c r="H771" s="160" t="str">
        <f t="shared" si="113"/>
        <v/>
      </c>
      <c r="I771" s="27" t="b">
        <f t="shared" si="114"/>
        <v>0</v>
      </c>
      <c r="J771" s="80" t="str">
        <f t="shared" si="115"/>
        <v/>
      </c>
      <c r="K771" s="27" t="b">
        <f t="shared" si="110"/>
        <v>0</v>
      </c>
      <c r="L771" s="80" t="str">
        <f t="shared" si="116"/>
        <v/>
      </c>
      <c r="M771" s="27" t="b">
        <f t="shared" si="111"/>
        <v>0</v>
      </c>
      <c r="N771" s="80" t="str">
        <f t="shared" si="117"/>
        <v/>
      </c>
      <c r="O771" s="27" t="b">
        <f>IF(COUNTIF($G$13:G771,G771)&gt;1,TRUE,FALSE)</f>
        <v>0</v>
      </c>
      <c r="P771" s="80" t="str">
        <f t="shared" si="118"/>
        <v/>
      </c>
      <c r="Q771" s="28">
        <f t="shared" si="112"/>
        <v>44166</v>
      </c>
      <c r="R771" s="27" t="b">
        <f t="shared" si="119"/>
        <v>0</v>
      </c>
      <c r="S771" s="4"/>
      <c r="T771" s="4"/>
    </row>
    <row r="772" spans="1:20" s="30" customFormat="1" x14ac:dyDescent="0.25">
      <c r="A772" s="19">
        <v>760</v>
      </c>
      <c r="B772" s="20"/>
      <c r="C772" s="1"/>
      <c r="D772" s="79"/>
      <c r="E772" s="1"/>
      <c r="F772" s="1"/>
      <c r="G772" s="20"/>
      <c r="H772" s="160" t="str">
        <f t="shared" si="113"/>
        <v/>
      </c>
      <c r="I772" s="27" t="b">
        <f t="shared" si="114"/>
        <v>0</v>
      </c>
      <c r="J772" s="80" t="str">
        <f t="shared" si="115"/>
        <v/>
      </c>
      <c r="K772" s="27" t="b">
        <f t="shared" si="110"/>
        <v>0</v>
      </c>
      <c r="L772" s="80" t="str">
        <f t="shared" si="116"/>
        <v/>
      </c>
      <c r="M772" s="27" t="b">
        <f t="shared" si="111"/>
        <v>0</v>
      </c>
      <c r="N772" s="80" t="str">
        <f t="shared" si="117"/>
        <v/>
      </c>
      <c r="O772" s="27" t="b">
        <f>IF(COUNTIF($G$13:G772,G772)&gt;1,TRUE,FALSE)</f>
        <v>0</v>
      </c>
      <c r="P772" s="80" t="str">
        <f t="shared" si="118"/>
        <v/>
      </c>
      <c r="Q772" s="28">
        <f t="shared" si="112"/>
        <v>44166</v>
      </c>
      <c r="R772" s="27" t="b">
        <f t="shared" si="119"/>
        <v>0</v>
      </c>
      <c r="S772" s="4"/>
      <c r="T772" s="4"/>
    </row>
    <row r="773" spans="1:20" s="30" customFormat="1" x14ac:dyDescent="0.25">
      <c r="A773" s="19">
        <v>761</v>
      </c>
      <c r="B773" s="20"/>
      <c r="C773" s="1"/>
      <c r="D773" s="79"/>
      <c r="E773" s="1"/>
      <c r="F773" s="1"/>
      <c r="G773" s="20"/>
      <c r="H773" s="160" t="str">
        <f t="shared" si="113"/>
        <v/>
      </c>
      <c r="I773" s="27" t="b">
        <f t="shared" si="114"/>
        <v>0</v>
      </c>
      <c r="J773" s="80" t="str">
        <f t="shared" si="115"/>
        <v/>
      </c>
      <c r="K773" s="27" t="b">
        <f t="shared" si="110"/>
        <v>0</v>
      </c>
      <c r="L773" s="80" t="str">
        <f t="shared" si="116"/>
        <v/>
      </c>
      <c r="M773" s="27" t="b">
        <f t="shared" si="111"/>
        <v>0</v>
      </c>
      <c r="N773" s="80" t="str">
        <f t="shared" si="117"/>
        <v/>
      </c>
      <c r="O773" s="27" t="b">
        <f>IF(COUNTIF($G$13:G773,G773)&gt;1,TRUE,FALSE)</f>
        <v>0</v>
      </c>
      <c r="P773" s="80" t="str">
        <f t="shared" si="118"/>
        <v/>
      </c>
      <c r="Q773" s="28">
        <f t="shared" si="112"/>
        <v>44166</v>
      </c>
      <c r="R773" s="27" t="b">
        <f t="shared" si="119"/>
        <v>0</v>
      </c>
      <c r="S773" s="4"/>
      <c r="T773" s="4"/>
    </row>
    <row r="774" spans="1:20" s="30" customFormat="1" x14ac:dyDescent="0.25">
      <c r="A774" s="19">
        <v>762</v>
      </c>
      <c r="B774" s="20"/>
      <c r="C774" s="1"/>
      <c r="D774" s="79"/>
      <c r="E774" s="1"/>
      <c r="F774" s="1"/>
      <c r="G774" s="20"/>
      <c r="H774" s="160" t="str">
        <f t="shared" si="113"/>
        <v/>
      </c>
      <c r="I774" s="27" t="b">
        <f t="shared" si="114"/>
        <v>0</v>
      </c>
      <c r="J774" s="80" t="str">
        <f t="shared" si="115"/>
        <v/>
      </c>
      <c r="K774" s="27" t="b">
        <f t="shared" si="110"/>
        <v>0</v>
      </c>
      <c r="L774" s="80" t="str">
        <f t="shared" si="116"/>
        <v/>
      </c>
      <c r="M774" s="27" t="b">
        <f t="shared" si="111"/>
        <v>0</v>
      </c>
      <c r="N774" s="80" t="str">
        <f t="shared" si="117"/>
        <v/>
      </c>
      <c r="O774" s="27" t="b">
        <f>IF(COUNTIF($G$13:G774,G774)&gt;1,TRUE,FALSE)</f>
        <v>0</v>
      </c>
      <c r="P774" s="80" t="str">
        <f t="shared" si="118"/>
        <v/>
      </c>
      <c r="Q774" s="28">
        <f t="shared" si="112"/>
        <v>44166</v>
      </c>
      <c r="R774" s="27" t="b">
        <f t="shared" si="119"/>
        <v>0</v>
      </c>
      <c r="S774" s="4"/>
      <c r="T774" s="4"/>
    </row>
    <row r="775" spans="1:20" s="30" customFormat="1" x14ac:dyDescent="0.25">
      <c r="A775" s="19">
        <v>763</v>
      </c>
      <c r="B775" s="20"/>
      <c r="C775" s="1"/>
      <c r="D775" s="79"/>
      <c r="E775" s="1"/>
      <c r="F775" s="1"/>
      <c r="G775" s="20"/>
      <c r="H775" s="160" t="str">
        <f t="shared" si="113"/>
        <v/>
      </c>
      <c r="I775" s="27" t="b">
        <f t="shared" si="114"/>
        <v>0</v>
      </c>
      <c r="J775" s="80" t="str">
        <f t="shared" si="115"/>
        <v/>
      </c>
      <c r="K775" s="27" t="b">
        <f t="shared" si="110"/>
        <v>0</v>
      </c>
      <c r="L775" s="80" t="str">
        <f t="shared" si="116"/>
        <v/>
      </c>
      <c r="M775" s="27" t="b">
        <f t="shared" si="111"/>
        <v>0</v>
      </c>
      <c r="N775" s="80" t="str">
        <f t="shared" si="117"/>
        <v/>
      </c>
      <c r="O775" s="27" t="b">
        <f>IF(COUNTIF($G$13:G775,G775)&gt;1,TRUE,FALSE)</f>
        <v>0</v>
      </c>
      <c r="P775" s="80" t="str">
        <f t="shared" si="118"/>
        <v/>
      </c>
      <c r="Q775" s="28">
        <f t="shared" si="112"/>
        <v>44166</v>
      </c>
      <c r="R775" s="27" t="b">
        <f t="shared" si="119"/>
        <v>0</v>
      </c>
      <c r="S775" s="4"/>
      <c r="T775" s="4"/>
    </row>
    <row r="776" spans="1:20" s="30" customFormat="1" x14ac:dyDescent="0.25">
      <c r="A776" s="19">
        <v>764</v>
      </c>
      <c r="B776" s="20"/>
      <c r="C776" s="1"/>
      <c r="D776" s="79"/>
      <c r="E776" s="1"/>
      <c r="F776" s="1"/>
      <c r="G776" s="20"/>
      <c r="H776" s="160" t="str">
        <f t="shared" si="113"/>
        <v/>
      </c>
      <c r="I776" s="27" t="b">
        <f t="shared" si="114"/>
        <v>0</v>
      </c>
      <c r="J776" s="80" t="str">
        <f t="shared" si="115"/>
        <v/>
      </c>
      <c r="K776" s="27" t="b">
        <f t="shared" si="110"/>
        <v>0</v>
      </c>
      <c r="L776" s="80" t="str">
        <f t="shared" si="116"/>
        <v/>
      </c>
      <c r="M776" s="27" t="b">
        <f t="shared" si="111"/>
        <v>0</v>
      </c>
      <c r="N776" s="80" t="str">
        <f t="shared" si="117"/>
        <v/>
      </c>
      <c r="O776" s="27" t="b">
        <f>IF(COUNTIF($G$13:G776,G776)&gt;1,TRUE,FALSE)</f>
        <v>0</v>
      </c>
      <c r="P776" s="80" t="str">
        <f t="shared" si="118"/>
        <v/>
      </c>
      <c r="Q776" s="28">
        <f t="shared" si="112"/>
        <v>44166</v>
      </c>
      <c r="R776" s="27" t="b">
        <f t="shared" si="119"/>
        <v>0</v>
      </c>
      <c r="S776" s="4"/>
      <c r="T776" s="4"/>
    </row>
    <row r="777" spans="1:20" s="30" customFormat="1" x14ac:dyDescent="0.25">
      <c r="A777" s="19">
        <v>765</v>
      </c>
      <c r="B777" s="20"/>
      <c r="C777" s="1"/>
      <c r="D777" s="79"/>
      <c r="E777" s="1"/>
      <c r="F777" s="1"/>
      <c r="G777" s="20"/>
      <c r="H777" s="160" t="str">
        <f t="shared" si="113"/>
        <v/>
      </c>
      <c r="I777" s="27" t="b">
        <f t="shared" si="114"/>
        <v>0</v>
      </c>
      <c r="J777" s="80" t="str">
        <f t="shared" si="115"/>
        <v/>
      </c>
      <c r="K777" s="27" t="b">
        <f t="shared" si="110"/>
        <v>0</v>
      </c>
      <c r="L777" s="80" t="str">
        <f t="shared" si="116"/>
        <v/>
      </c>
      <c r="M777" s="27" t="b">
        <f t="shared" si="111"/>
        <v>0</v>
      </c>
      <c r="N777" s="80" t="str">
        <f t="shared" si="117"/>
        <v/>
      </c>
      <c r="O777" s="27" t="b">
        <f>IF(COUNTIF($G$13:G777,G777)&gt;1,TRUE,FALSE)</f>
        <v>0</v>
      </c>
      <c r="P777" s="80" t="str">
        <f t="shared" si="118"/>
        <v/>
      </c>
      <c r="Q777" s="28">
        <f t="shared" si="112"/>
        <v>44166</v>
      </c>
      <c r="R777" s="27" t="b">
        <f t="shared" si="119"/>
        <v>0</v>
      </c>
      <c r="S777" s="4"/>
      <c r="T777" s="4"/>
    </row>
    <row r="778" spans="1:20" s="30" customFormat="1" x14ac:dyDescent="0.25">
      <c r="A778" s="19">
        <v>766</v>
      </c>
      <c r="B778" s="20"/>
      <c r="C778" s="1"/>
      <c r="D778" s="79"/>
      <c r="E778" s="1"/>
      <c r="F778" s="1"/>
      <c r="G778" s="20"/>
      <c r="H778" s="160" t="str">
        <f t="shared" si="113"/>
        <v/>
      </c>
      <c r="I778" s="27" t="b">
        <f t="shared" si="114"/>
        <v>0</v>
      </c>
      <c r="J778" s="80" t="str">
        <f t="shared" si="115"/>
        <v/>
      </c>
      <c r="K778" s="27" t="b">
        <f t="shared" si="110"/>
        <v>0</v>
      </c>
      <c r="L778" s="80" t="str">
        <f t="shared" si="116"/>
        <v/>
      </c>
      <c r="M778" s="27" t="b">
        <f t="shared" si="111"/>
        <v>0</v>
      </c>
      <c r="N778" s="80" t="str">
        <f t="shared" si="117"/>
        <v/>
      </c>
      <c r="O778" s="27" t="b">
        <f>IF(COUNTIF($G$13:G778,G778)&gt;1,TRUE,FALSE)</f>
        <v>0</v>
      </c>
      <c r="P778" s="80" t="str">
        <f t="shared" si="118"/>
        <v/>
      </c>
      <c r="Q778" s="28">
        <f t="shared" si="112"/>
        <v>44166</v>
      </c>
      <c r="R778" s="27" t="b">
        <f t="shared" si="119"/>
        <v>0</v>
      </c>
      <c r="S778" s="4"/>
      <c r="T778" s="4"/>
    </row>
    <row r="779" spans="1:20" s="30" customFormat="1" x14ac:dyDescent="0.25">
      <c r="A779" s="19">
        <v>767</v>
      </c>
      <c r="B779" s="20"/>
      <c r="C779" s="1"/>
      <c r="D779" s="79"/>
      <c r="E779" s="1"/>
      <c r="F779" s="1"/>
      <c r="G779" s="20"/>
      <c r="H779" s="160" t="str">
        <f t="shared" si="113"/>
        <v/>
      </c>
      <c r="I779" s="27" t="b">
        <f t="shared" si="114"/>
        <v>0</v>
      </c>
      <c r="J779" s="80" t="str">
        <f t="shared" si="115"/>
        <v/>
      </c>
      <c r="K779" s="27" t="b">
        <f t="shared" si="110"/>
        <v>0</v>
      </c>
      <c r="L779" s="80" t="str">
        <f t="shared" si="116"/>
        <v/>
      </c>
      <c r="M779" s="27" t="b">
        <f t="shared" si="111"/>
        <v>0</v>
      </c>
      <c r="N779" s="80" t="str">
        <f t="shared" si="117"/>
        <v/>
      </c>
      <c r="O779" s="27" t="b">
        <f>IF(COUNTIF($G$13:G779,G779)&gt;1,TRUE,FALSE)</f>
        <v>0</v>
      </c>
      <c r="P779" s="80" t="str">
        <f t="shared" si="118"/>
        <v/>
      </c>
      <c r="Q779" s="28">
        <f t="shared" si="112"/>
        <v>44166</v>
      </c>
      <c r="R779" s="27" t="b">
        <f t="shared" si="119"/>
        <v>0</v>
      </c>
      <c r="S779" s="4"/>
      <c r="T779" s="4"/>
    </row>
    <row r="780" spans="1:20" s="30" customFormat="1" x14ac:dyDescent="0.25">
      <c r="A780" s="19">
        <v>768</v>
      </c>
      <c r="B780" s="20"/>
      <c r="C780" s="1"/>
      <c r="D780" s="79"/>
      <c r="E780" s="1"/>
      <c r="F780" s="1"/>
      <c r="G780" s="20"/>
      <c r="H780" s="160" t="str">
        <f t="shared" si="113"/>
        <v/>
      </c>
      <c r="I780" s="27" t="b">
        <f t="shared" si="114"/>
        <v>0</v>
      </c>
      <c r="J780" s="80" t="str">
        <f t="shared" si="115"/>
        <v/>
      </c>
      <c r="K780" s="27" t="b">
        <f t="shared" si="110"/>
        <v>0</v>
      </c>
      <c r="L780" s="80" t="str">
        <f t="shared" si="116"/>
        <v/>
      </c>
      <c r="M780" s="27" t="b">
        <f t="shared" si="111"/>
        <v>0</v>
      </c>
      <c r="N780" s="80" t="str">
        <f t="shared" si="117"/>
        <v/>
      </c>
      <c r="O780" s="27" t="b">
        <f>IF(COUNTIF($G$13:G780,G780)&gt;1,TRUE,FALSE)</f>
        <v>0</v>
      </c>
      <c r="P780" s="80" t="str">
        <f t="shared" si="118"/>
        <v/>
      </c>
      <c r="Q780" s="28">
        <f t="shared" si="112"/>
        <v>44166</v>
      </c>
      <c r="R780" s="27" t="b">
        <f t="shared" si="119"/>
        <v>0</v>
      </c>
      <c r="S780" s="4"/>
      <c r="T780" s="4"/>
    </row>
    <row r="781" spans="1:20" s="30" customFormat="1" x14ac:dyDescent="0.25">
      <c r="A781" s="19">
        <v>769</v>
      </c>
      <c r="B781" s="20"/>
      <c r="C781" s="1"/>
      <c r="D781" s="79"/>
      <c r="E781" s="1"/>
      <c r="F781" s="1"/>
      <c r="G781" s="20"/>
      <c r="H781" s="160" t="str">
        <f t="shared" si="113"/>
        <v/>
      </c>
      <c r="I781" s="27" t="b">
        <f t="shared" si="114"/>
        <v>0</v>
      </c>
      <c r="J781" s="80" t="str">
        <f t="shared" si="115"/>
        <v/>
      </c>
      <c r="K781" s="27" t="b">
        <f t="shared" ref="K781:K844" si="120">AND(IFERROR(MATCH(D781,TblNivåValTExt,0)=4,FALSE),COUNTA(E781:F781)&gt;1,OR(E781&lt;=$I$9,F781&lt;=$I$9))</f>
        <v>0</v>
      </c>
      <c r="L781" s="80" t="str">
        <f t="shared" si="116"/>
        <v/>
      </c>
      <c r="M781" s="27" t="b">
        <f t="shared" ref="M781:M844" si="121">IF(AND(G781&lt;&gt;"",F781=""),TRUE,FALSE)</f>
        <v>0</v>
      </c>
      <c r="N781" s="80" t="str">
        <f t="shared" si="117"/>
        <v/>
      </c>
      <c r="O781" s="27" t="b">
        <f>IF(COUNTIF($G$13:G781,G781)&gt;1,TRUE,FALSE)</f>
        <v>0</v>
      </c>
      <c r="P781" s="80" t="str">
        <f t="shared" si="118"/>
        <v/>
      </c>
      <c r="Q781" s="28">
        <f t="shared" ref="Q781:Q844" si="122">MAX(E781,$M$8)</f>
        <v>44166</v>
      </c>
      <c r="R781" s="27" t="b">
        <f t="shared" si="119"/>
        <v>0</v>
      </c>
      <c r="S781" s="4"/>
      <c r="T781" s="4"/>
    </row>
    <row r="782" spans="1:20" s="30" customFormat="1" x14ac:dyDescent="0.25">
      <c r="A782" s="19">
        <v>770</v>
      </c>
      <c r="B782" s="20"/>
      <c r="C782" s="1"/>
      <c r="D782" s="79"/>
      <c r="E782" s="1"/>
      <c r="F782" s="1"/>
      <c r="G782" s="20"/>
      <c r="H782" s="160" t="str">
        <f t="shared" ref="H782:H845" si="123">IF(I782,J782&amp;". ","")&amp;IF(K782,L782&amp;". ","")&amp;IF(O782,P782&amp;". ","")&amp;IF(M782,N782&amp;". ","")</f>
        <v/>
      </c>
      <c r="I782" s="27" t="b">
        <f t="shared" ref="I782:I845" si="124">AND((E782+F782)&gt;0,OR(E782&lt;$M$6,F782&gt;$N$6))</f>
        <v>0</v>
      </c>
      <c r="J782" s="80" t="str">
        <f t="shared" ref="J782:J845" si="125">IF(I782,J$11,"")</f>
        <v/>
      </c>
      <c r="K782" s="27" t="b">
        <f t="shared" si="120"/>
        <v>0</v>
      </c>
      <c r="L782" s="80" t="str">
        <f t="shared" ref="L782:L845" si="126">IF(K782,$L$11,"")</f>
        <v/>
      </c>
      <c r="M782" s="27" t="b">
        <f t="shared" si="121"/>
        <v>0</v>
      </c>
      <c r="N782" s="80" t="str">
        <f t="shared" ref="N782:N845" si="127">IF(M782,N$11,"")</f>
        <v/>
      </c>
      <c r="O782" s="27" t="b">
        <f>IF(COUNTIF($G$13:G782,G782)&gt;1,TRUE,FALSE)</f>
        <v>0</v>
      </c>
      <c r="P782" s="80" t="str">
        <f t="shared" ref="P782:P845" si="128">IF(O782,P$11,"")</f>
        <v/>
      </c>
      <c r="Q782" s="28">
        <f t="shared" si="122"/>
        <v>44166</v>
      </c>
      <c r="R782" s="27" t="b">
        <f t="shared" ref="R782:R845" si="129">OR(I782,K782,M782,O782)</f>
        <v>0</v>
      </c>
      <c r="S782" s="4"/>
      <c r="T782" s="4"/>
    </row>
    <row r="783" spans="1:20" s="30" customFormat="1" x14ac:dyDescent="0.25">
      <c r="A783" s="19">
        <v>771</v>
      </c>
      <c r="B783" s="20"/>
      <c r="C783" s="1"/>
      <c r="D783" s="79"/>
      <c r="E783" s="1"/>
      <c r="F783" s="1"/>
      <c r="G783" s="20"/>
      <c r="H783" s="160" t="str">
        <f t="shared" si="123"/>
        <v/>
      </c>
      <c r="I783" s="27" t="b">
        <f t="shared" si="124"/>
        <v>0</v>
      </c>
      <c r="J783" s="80" t="str">
        <f t="shared" si="125"/>
        <v/>
      </c>
      <c r="K783" s="27" t="b">
        <f t="shared" si="120"/>
        <v>0</v>
      </c>
      <c r="L783" s="80" t="str">
        <f t="shared" si="126"/>
        <v/>
      </c>
      <c r="M783" s="27" t="b">
        <f t="shared" si="121"/>
        <v>0</v>
      </c>
      <c r="N783" s="80" t="str">
        <f t="shared" si="127"/>
        <v/>
      </c>
      <c r="O783" s="27" t="b">
        <f>IF(COUNTIF($G$13:G783,G783)&gt;1,TRUE,FALSE)</f>
        <v>0</v>
      </c>
      <c r="P783" s="80" t="str">
        <f t="shared" si="128"/>
        <v/>
      </c>
      <c r="Q783" s="28">
        <f t="shared" si="122"/>
        <v>44166</v>
      </c>
      <c r="R783" s="27" t="b">
        <f t="shared" si="129"/>
        <v>0</v>
      </c>
      <c r="S783" s="4"/>
      <c r="T783" s="4"/>
    </row>
    <row r="784" spans="1:20" s="30" customFormat="1" x14ac:dyDescent="0.25">
      <c r="A784" s="19">
        <v>772</v>
      </c>
      <c r="B784" s="20"/>
      <c r="C784" s="1"/>
      <c r="D784" s="79"/>
      <c r="E784" s="1"/>
      <c r="F784" s="1"/>
      <c r="G784" s="20"/>
      <c r="H784" s="160" t="str">
        <f t="shared" si="123"/>
        <v/>
      </c>
      <c r="I784" s="27" t="b">
        <f t="shared" si="124"/>
        <v>0</v>
      </c>
      <c r="J784" s="80" t="str">
        <f t="shared" si="125"/>
        <v/>
      </c>
      <c r="K784" s="27" t="b">
        <f t="shared" si="120"/>
        <v>0</v>
      </c>
      <c r="L784" s="80" t="str">
        <f t="shared" si="126"/>
        <v/>
      </c>
      <c r="M784" s="27" t="b">
        <f t="shared" si="121"/>
        <v>0</v>
      </c>
      <c r="N784" s="80" t="str">
        <f t="shared" si="127"/>
        <v/>
      </c>
      <c r="O784" s="27" t="b">
        <f>IF(COUNTIF($G$13:G784,G784)&gt;1,TRUE,FALSE)</f>
        <v>0</v>
      </c>
      <c r="P784" s="80" t="str">
        <f t="shared" si="128"/>
        <v/>
      </c>
      <c r="Q784" s="28">
        <f t="shared" si="122"/>
        <v>44166</v>
      </c>
      <c r="R784" s="27" t="b">
        <f t="shared" si="129"/>
        <v>0</v>
      </c>
      <c r="S784" s="4"/>
      <c r="T784" s="4"/>
    </row>
    <row r="785" spans="1:20" s="30" customFormat="1" x14ac:dyDescent="0.25">
      <c r="A785" s="19">
        <v>773</v>
      </c>
      <c r="B785" s="20"/>
      <c r="C785" s="1"/>
      <c r="D785" s="79"/>
      <c r="E785" s="1"/>
      <c r="F785" s="1"/>
      <c r="G785" s="20"/>
      <c r="H785" s="160" t="str">
        <f t="shared" si="123"/>
        <v/>
      </c>
      <c r="I785" s="27" t="b">
        <f t="shared" si="124"/>
        <v>0</v>
      </c>
      <c r="J785" s="80" t="str">
        <f t="shared" si="125"/>
        <v/>
      </c>
      <c r="K785" s="27" t="b">
        <f t="shared" si="120"/>
        <v>0</v>
      </c>
      <c r="L785" s="80" t="str">
        <f t="shared" si="126"/>
        <v/>
      </c>
      <c r="M785" s="27" t="b">
        <f t="shared" si="121"/>
        <v>0</v>
      </c>
      <c r="N785" s="80" t="str">
        <f t="shared" si="127"/>
        <v/>
      </c>
      <c r="O785" s="27" t="b">
        <f>IF(COUNTIF($G$13:G785,G785)&gt;1,TRUE,FALSE)</f>
        <v>0</v>
      </c>
      <c r="P785" s="80" t="str">
        <f t="shared" si="128"/>
        <v/>
      </c>
      <c r="Q785" s="28">
        <f t="shared" si="122"/>
        <v>44166</v>
      </c>
      <c r="R785" s="27" t="b">
        <f t="shared" si="129"/>
        <v>0</v>
      </c>
      <c r="S785" s="4"/>
      <c r="T785" s="4"/>
    </row>
    <row r="786" spans="1:20" s="30" customFormat="1" x14ac:dyDescent="0.25">
      <c r="A786" s="19">
        <v>774</v>
      </c>
      <c r="B786" s="20"/>
      <c r="C786" s="1"/>
      <c r="D786" s="79"/>
      <c r="E786" s="1"/>
      <c r="F786" s="1"/>
      <c r="G786" s="20"/>
      <c r="H786" s="160" t="str">
        <f t="shared" si="123"/>
        <v/>
      </c>
      <c r="I786" s="27" t="b">
        <f t="shared" si="124"/>
        <v>0</v>
      </c>
      <c r="J786" s="80" t="str">
        <f t="shared" si="125"/>
        <v/>
      </c>
      <c r="K786" s="27" t="b">
        <f t="shared" si="120"/>
        <v>0</v>
      </c>
      <c r="L786" s="80" t="str">
        <f t="shared" si="126"/>
        <v/>
      </c>
      <c r="M786" s="27" t="b">
        <f t="shared" si="121"/>
        <v>0</v>
      </c>
      <c r="N786" s="80" t="str">
        <f t="shared" si="127"/>
        <v/>
      </c>
      <c r="O786" s="27" t="b">
        <f>IF(COUNTIF($G$13:G786,G786)&gt;1,TRUE,FALSE)</f>
        <v>0</v>
      </c>
      <c r="P786" s="80" t="str">
        <f t="shared" si="128"/>
        <v/>
      </c>
      <c r="Q786" s="28">
        <f t="shared" si="122"/>
        <v>44166</v>
      </c>
      <c r="R786" s="27" t="b">
        <f t="shared" si="129"/>
        <v>0</v>
      </c>
      <c r="S786" s="4"/>
      <c r="T786" s="4"/>
    </row>
    <row r="787" spans="1:20" s="30" customFormat="1" x14ac:dyDescent="0.25">
      <c r="A787" s="19">
        <v>775</v>
      </c>
      <c r="B787" s="20"/>
      <c r="C787" s="1"/>
      <c r="D787" s="79"/>
      <c r="E787" s="1"/>
      <c r="F787" s="1"/>
      <c r="G787" s="20"/>
      <c r="H787" s="160" t="str">
        <f t="shared" si="123"/>
        <v/>
      </c>
      <c r="I787" s="27" t="b">
        <f t="shared" si="124"/>
        <v>0</v>
      </c>
      <c r="J787" s="80" t="str">
        <f t="shared" si="125"/>
        <v/>
      </c>
      <c r="K787" s="27" t="b">
        <f t="shared" si="120"/>
        <v>0</v>
      </c>
      <c r="L787" s="80" t="str">
        <f t="shared" si="126"/>
        <v/>
      </c>
      <c r="M787" s="27" t="b">
        <f t="shared" si="121"/>
        <v>0</v>
      </c>
      <c r="N787" s="80" t="str">
        <f t="shared" si="127"/>
        <v/>
      </c>
      <c r="O787" s="27" t="b">
        <f>IF(COUNTIF($G$13:G787,G787)&gt;1,TRUE,FALSE)</f>
        <v>0</v>
      </c>
      <c r="P787" s="80" t="str">
        <f t="shared" si="128"/>
        <v/>
      </c>
      <c r="Q787" s="28">
        <f t="shared" si="122"/>
        <v>44166</v>
      </c>
      <c r="R787" s="27" t="b">
        <f t="shared" si="129"/>
        <v>0</v>
      </c>
      <c r="S787" s="4"/>
      <c r="T787" s="4"/>
    </row>
    <row r="788" spans="1:20" s="30" customFormat="1" x14ac:dyDescent="0.25">
      <c r="A788" s="19">
        <v>776</v>
      </c>
      <c r="B788" s="20"/>
      <c r="C788" s="1"/>
      <c r="D788" s="79"/>
      <c r="E788" s="1"/>
      <c r="F788" s="1"/>
      <c r="G788" s="20"/>
      <c r="H788" s="160" t="str">
        <f t="shared" si="123"/>
        <v/>
      </c>
      <c r="I788" s="27" t="b">
        <f t="shared" si="124"/>
        <v>0</v>
      </c>
      <c r="J788" s="80" t="str">
        <f t="shared" si="125"/>
        <v/>
      </c>
      <c r="K788" s="27" t="b">
        <f t="shared" si="120"/>
        <v>0</v>
      </c>
      <c r="L788" s="80" t="str">
        <f t="shared" si="126"/>
        <v/>
      </c>
      <c r="M788" s="27" t="b">
        <f t="shared" si="121"/>
        <v>0</v>
      </c>
      <c r="N788" s="80" t="str">
        <f t="shared" si="127"/>
        <v/>
      </c>
      <c r="O788" s="27" t="b">
        <f>IF(COUNTIF($G$13:G788,G788)&gt;1,TRUE,FALSE)</f>
        <v>0</v>
      </c>
      <c r="P788" s="80" t="str">
        <f t="shared" si="128"/>
        <v/>
      </c>
      <c r="Q788" s="28">
        <f t="shared" si="122"/>
        <v>44166</v>
      </c>
      <c r="R788" s="27" t="b">
        <f t="shared" si="129"/>
        <v>0</v>
      </c>
      <c r="S788" s="4"/>
      <c r="T788" s="4"/>
    </row>
    <row r="789" spans="1:20" s="30" customFormat="1" x14ac:dyDescent="0.25">
      <c r="A789" s="19">
        <v>777</v>
      </c>
      <c r="B789" s="20"/>
      <c r="C789" s="1"/>
      <c r="D789" s="79"/>
      <c r="E789" s="1"/>
      <c r="F789" s="1"/>
      <c r="G789" s="20"/>
      <c r="H789" s="160" t="str">
        <f t="shared" si="123"/>
        <v/>
      </c>
      <c r="I789" s="27" t="b">
        <f t="shared" si="124"/>
        <v>0</v>
      </c>
      <c r="J789" s="80" t="str">
        <f t="shared" si="125"/>
        <v/>
      </c>
      <c r="K789" s="27" t="b">
        <f t="shared" si="120"/>
        <v>0</v>
      </c>
      <c r="L789" s="80" t="str">
        <f t="shared" si="126"/>
        <v/>
      </c>
      <c r="M789" s="27" t="b">
        <f t="shared" si="121"/>
        <v>0</v>
      </c>
      <c r="N789" s="80" t="str">
        <f t="shared" si="127"/>
        <v/>
      </c>
      <c r="O789" s="27" t="b">
        <f>IF(COUNTIF($G$13:G789,G789)&gt;1,TRUE,FALSE)</f>
        <v>0</v>
      </c>
      <c r="P789" s="80" t="str">
        <f t="shared" si="128"/>
        <v/>
      </c>
      <c r="Q789" s="28">
        <f t="shared" si="122"/>
        <v>44166</v>
      </c>
      <c r="R789" s="27" t="b">
        <f t="shared" si="129"/>
        <v>0</v>
      </c>
      <c r="S789" s="4"/>
      <c r="T789" s="4"/>
    </row>
    <row r="790" spans="1:20" s="30" customFormat="1" x14ac:dyDescent="0.25">
      <c r="A790" s="19">
        <v>778</v>
      </c>
      <c r="B790" s="20"/>
      <c r="C790" s="1"/>
      <c r="D790" s="79"/>
      <c r="E790" s="1"/>
      <c r="F790" s="1"/>
      <c r="G790" s="20"/>
      <c r="H790" s="160" t="str">
        <f t="shared" si="123"/>
        <v/>
      </c>
      <c r="I790" s="27" t="b">
        <f t="shared" si="124"/>
        <v>0</v>
      </c>
      <c r="J790" s="80" t="str">
        <f t="shared" si="125"/>
        <v/>
      </c>
      <c r="K790" s="27" t="b">
        <f t="shared" si="120"/>
        <v>0</v>
      </c>
      <c r="L790" s="80" t="str">
        <f t="shared" si="126"/>
        <v/>
      </c>
      <c r="M790" s="27" t="b">
        <f t="shared" si="121"/>
        <v>0</v>
      </c>
      <c r="N790" s="80" t="str">
        <f t="shared" si="127"/>
        <v/>
      </c>
      <c r="O790" s="27" t="b">
        <f>IF(COUNTIF($G$13:G790,G790)&gt;1,TRUE,FALSE)</f>
        <v>0</v>
      </c>
      <c r="P790" s="80" t="str">
        <f t="shared" si="128"/>
        <v/>
      </c>
      <c r="Q790" s="28">
        <f t="shared" si="122"/>
        <v>44166</v>
      </c>
      <c r="R790" s="27" t="b">
        <f t="shared" si="129"/>
        <v>0</v>
      </c>
      <c r="S790" s="4"/>
      <c r="T790" s="4"/>
    </row>
    <row r="791" spans="1:20" s="30" customFormat="1" x14ac:dyDescent="0.25">
      <c r="A791" s="19">
        <v>779</v>
      </c>
      <c r="B791" s="20"/>
      <c r="C791" s="1"/>
      <c r="D791" s="79"/>
      <c r="E791" s="1"/>
      <c r="F791" s="1"/>
      <c r="G791" s="20"/>
      <c r="H791" s="160" t="str">
        <f t="shared" si="123"/>
        <v/>
      </c>
      <c r="I791" s="27" t="b">
        <f t="shared" si="124"/>
        <v>0</v>
      </c>
      <c r="J791" s="80" t="str">
        <f t="shared" si="125"/>
        <v/>
      </c>
      <c r="K791" s="27" t="b">
        <f t="shared" si="120"/>
        <v>0</v>
      </c>
      <c r="L791" s="80" t="str">
        <f t="shared" si="126"/>
        <v/>
      </c>
      <c r="M791" s="27" t="b">
        <f t="shared" si="121"/>
        <v>0</v>
      </c>
      <c r="N791" s="80" t="str">
        <f t="shared" si="127"/>
        <v/>
      </c>
      <c r="O791" s="27" t="b">
        <f>IF(COUNTIF($G$13:G791,G791)&gt;1,TRUE,FALSE)</f>
        <v>0</v>
      </c>
      <c r="P791" s="80" t="str">
        <f t="shared" si="128"/>
        <v/>
      </c>
      <c r="Q791" s="28">
        <f t="shared" si="122"/>
        <v>44166</v>
      </c>
      <c r="R791" s="27" t="b">
        <f t="shared" si="129"/>
        <v>0</v>
      </c>
      <c r="S791" s="4"/>
      <c r="T791" s="4"/>
    </row>
    <row r="792" spans="1:20" s="30" customFormat="1" x14ac:dyDescent="0.25">
      <c r="A792" s="19">
        <v>780</v>
      </c>
      <c r="B792" s="20"/>
      <c r="C792" s="1"/>
      <c r="D792" s="79"/>
      <c r="E792" s="1"/>
      <c r="F792" s="1"/>
      <c r="G792" s="20"/>
      <c r="H792" s="160" t="str">
        <f t="shared" si="123"/>
        <v/>
      </c>
      <c r="I792" s="27" t="b">
        <f t="shared" si="124"/>
        <v>0</v>
      </c>
      <c r="J792" s="80" t="str">
        <f t="shared" si="125"/>
        <v/>
      </c>
      <c r="K792" s="27" t="b">
        <f t="shared" si="120"/>
        <v>0</v>
      </c>
      <c r="L792" s="80" t="str">
        <f t="shared" si="126"/>
        <v/>
      </c>
      <c r="M792" s="27" t="b">
        <f t="shared" si="121"/>
        <v>0</v>
      </c>
      <c r="N792" s="80" t="str">
        <f t="shared" si="127"/>
        <v/>
      </c>
      <c r="O792" s="27" t="b">
        <f>IF(COUNTIF($G$13:G792,G792)&gt;1,TRUE,FALSE)</f>
        <v>0</v>
      </c>
      <c r="P792" s="80" t="str">
        <f t="shared" si="128"/>
        <v/>
      </c>
      <c r="Q792" s="28">
        <f t="shared" si="122"/>
        <v>44166</v>
      </c>
      <c r="R792" s="27" t="b">
        <f t="shared" si="129"/>
        <v>0</v>
      </c>
      <c r="S792" s="4"/>
      <c r="T792" s="4"/>
    </row>
    <row r="793" spans="1:20" s="30" customFormat="1" x14ac:dyDescent="0.25">
      <c r="A793" s="19">
        <v>781</v>
      </c>
      <c r="B793" s="20"/>
      <c r="C793" s="1"/>
      <c r="D793" s="79"/>
      <c r="E793" s="1"/>
      <c r="F793" s="1"/>
      <c r="G793" s="20"/>
      <c r="H793" s="160" t="str">
        <f t="shared" si="123"/>
        <v/>
      </c>
      <c r="I793" s="27" t="b">
        <f t="shared" si="124"/>
        <v>0</v>
      </c>
      <c r="J793" s="80" t="str">
        <f t="shared" si="125"/>
        <v/>
      </c>
      <c r="K793" s="27" t="b">
        <f t="shared" si="120"/>
        <v>0</v>
      </c>
      <c r="L793" s="80" t="str">
        <f t="shared" si="126"/>
        <v/>
      </c>
      <c r="M793" s="27" t="b">
        <f t="shared" si="121"/>
        <v>0</v>
      </c>
      <c r="N793" s="80" t="str">
        <f t="shared" si="127"/>
        <v/>
      </c>
      <c r="O793" s="27" t="b">
        <f>IF(COUNTIF($G$13:G793,G793)&gt;1,TRUE,FALSE)</f>
        <v>0</v>
      </c>
      <c r="P793" s="80" t="str">
        <f t="shared" si="128"/>
        <v/>
      </c>
      <c r="Q793" s="28">
        <f t="shared" si="122"/>
        <v>44166</v>
      </c>
      <c r="R793" s="27" t="b">
        <f t="shared" si="129"/>
        <v>0</v>
      </c>
      <c r="S793" s="4"/>
      <c r="T793" s="4"/>
    </row>
    <row r="794" spans="1:20" s="30" customFormat="1" x14ac:dyDescent="0.25">
      <c r="A794" s="19">
        <v>782</v>
      </c>
      <c r="B794" s="20"/>
      <c r="C794" s="1"/>
      <c r="D794" s="79"/>
      <c r="E794" s="1"/>
      <c r="F794" s="1"/>
      <c r="G794" s="20"/>
      <c r="H794" s="160" t="str">
        <f t="shared" si="123"/>
        <v/>
      </c>
      <c r="I794" s="27" t="b">
        <f t="shared" si="124"/>
        <v>0</v>
      </c>
      <c r="J794" s="80" t="str">
        <f t="shared" si="125"/>
        <v/>
      </c>
      <c r="K794" s="27" t="b">
        <f t="shared" si="120"/>
        <v>0</v>
      </c>
      <c r="L794" s="80" t="str">
        <f t="shared" si="126"/>
        <v/>
      </c>
      <c r="M794" s="27" t="b">
        <f t="shared" si="121"/>
        <v>0</v>
      </c>
      <c r="N794" s="80" t="str">
        <f t="shared" si="127"/>
        <v/>
      </c>
      <c r="O794" s="27" t="b">
        <f>IF(COUNTIF($G$13:G794,G794)&gt;1,TRUE,FALSE)</f>
        <v>0</v>
      </c>
      <c r="P794" s="80" t="str">
        <f t="shared" si="128"/>
        <v/>
      </c>
      <c r="Q794" s="28">
        <f t="shared" si="122"/>
        <v>44166</v>
      </c>
      <c r="R794" s="27" t="b">
        <f t="shared" si="129"/>
        <v>0</v>
      </c>
      <c r="S794" s="4"/>
      <c r="T794" s="4"/>
    </row>
    <row r="795" spans="1:20" s="30" customFormat="1" x14ac:dyDescent="0.25">
      <c r="A795" s="19">
        <v>783</v>
      </c>
      <c r="B795" s="20"/>
      <c r="C795" s="1"/>
      <c r="D795" s="79"/>
      <c r="E795" s="1"/>
      <c r="F795" s="1"/>
      <c r="G795" s="20"/>
      <c r="H795" s="160" t="str">
        <f t="shared" si="123"/>
        <v/>
      </c>
      <c r="I795" s="27" t="b">
        <f t="shared" si="124"/>
        <v>0</v>
      </c>
      <c r="J795" s="80" t="str">
        <f t="shared" si="125"/>
        <v/>
      </c>
      <c r="K795" s="27" t="b">
        <f t="shared" si="120"/>
        <v>0</v>
      </c>
      <c r="L795" s="80" t="str">
        <f t="shared" si="126"/>
        <v/>
      </c>
      <c r="M795" s="27" t="b">
        <f t="shared" si="121"/>
        <v>0</v>
      </c>
      <c r="N795" s="80" t="str">
        <f t="shared" si="127"/>
        <v/>
      </c>
      <c r="O795" s="27" t="b">
        <f>IF(COUNTIF($G$13:G795,G795)&gt;1,TRUE,FALSE)</f>
        <v>0</v>
      </c>
      <c r="P795" s="80" t="str">
        <f t="shared" si="128"/>
        <v/>
      </c>
      <c r="Q795" s="28">
        <f t="shared" si="122"/>
        <v>44166</v>
      </c>
      <c r="R795" s="27" t="b">
        <f t="shared" si="129"/>
        <v>0</v>
      </c>
      <c r="S795" s="4"/>
      <c r="T795" s="4"/>
    </row>
    <row r="796" spans="1:20" s="30" customFormat="1" x14ac:dyDescent="0.25">
      <c r="A796" s="19">
        <v>784</v>
      </c>
      <c r="B796" s="20"/>
      <c r="C796" s="1"/>
      <c r="D796" s="79"/>
      <c r="E796" s="1"/>
      <c r="F796" s="1"/>
      <c r="G796" s="20"/>
      <c r="H796" s="160" t="str">
        <f t="shared" si="123"/>
        <v/>
      </c>
      <c r="I796" s="27" t="b">
        <f t="shared" si="124"/>
        <v>0</v>
      </c>
      <c r="J796" s="80" t="str">
        <f t="shared" si="125"/>
        <v/>
      </c>
      <c r="K796" s="27" t="b">
        <f t="shared" si="120"/>
        <v>0</v>
      </c>
      <c r="L796" s="80" t="str">
        <f t="shared" si="126"/>
        <v/>
      </c>
      <c r="M796" s="27" t="b">
        <f t="shared" si="121"/>
        <v>0</v>
      </c>
      <c r="N796" s="80" t="str">
        <f t="shared" si="127"/>
        <v/>
      </c>
      <c r="O796" s="27" t="b">
        <f>IF(COUNTIF($G$13:G796,G796)&gt;1,TRUE,FALSE)</f>
        <v>0</v>
      </c>
      <c r="P796" s="80" t="str">
        <f t="shared" si="128"/>
        <v/>
      </c>
      <c r="Q796" s="28">
        <f t="shared" si="122"/>
        <v>44166</v>
      </c>
      <c r="R796" s="27" t="b">
        <f t="shared" si="129"/>
        <v>0</v>
      </c>
      <c r="S796" s="4"/>
      <c r="T796" s="4"/>
    </row>
    <row r="797" spans="1:20" s="30" customFormat="1" x14ac:dyDescent="0.25">
      <c r="A797" s="19">
        <v>785</v>
      </c>
      <c r="B797" s="20"/>
      <c r="C797" s="1"/>
      <c r="D797" s="79"/>
      <c r="E797" s="1"/>
      <c r="F797" s="1"/>
      <c r="G797" s="20"/>
      <c r="H797" s="160" t="str">
        <f t="shared" si="123"/>
        <v/>
      </c>
      <c r="I797" s="27" t="b">
        <f t="shared" si="124"/>
        <v>0</v>
      </c>
      <c r="J797" s="80" t="str">
        <f t="shared" si="125"/>
        <v/>
      </c>
      <c r="K797" s="27" t="b">
        <f t="shared" si="120"/>
        <v>0</v>
      </c>
      <c r="L797" s="80" t="str">
        <f t="shared" si="126"/>
        <v/>
      </c>
      <c r="M797" s="27" t="b">
        <f t="shared" si="121"/>
        <v>0</v>
      </c>
      <c r="N797" s="80" t="str">
        <f t="shared" si="127"/>
        <v/>
      </c>
      <c r="O797" s="27" t="b">
        <f>IF(COUNTIF($G$13:G797,G797)&gt;1,TRUE,FALSE)</f>
        <v>0</v>
      </c>
      <c r="P797" s="80" t="str">
        <f t="shared" si="128"/>
        <v/>
      </c>
      <c r="Q797" s="28">
        <f t="shared" si="122"/>
        <v>44166</v>
      </c>
      <c r="R797" s="27" t="b">
        <f t="shared" si="129"/>
        <v>0</v>
      </c>
      <c r="S797" s="4"/>
      <c r="T797" s="4"/>
    </row>
    <row r="798" spans="1:20" s="30" customFormat="1" x14ac:dyDescent="0.25">
      <c r="A798" s="19">
        <v>786</v>
      </c>
      <c r="B798" s="20"/>
      <c r="C798" s="1"/>
      <c r="D798" s="79"/>
      <c r="E798" s="1"/>
      <c r="F798" s="1"/>
      <c r="G798" s="20"/>
      <c r="H798" s="160" t="str">
        <f t="shared" si="123"/>
        <v/>
      </c>
      <c r="I798" s="27" t="b">
        <f t="shared" si="124"/>
        <v>0</v>
      </c>
      <c r="J798" s="80" t="str">
        <f t="shared" si="125"/>
        <v/>
      </c>
      <c r="K798" s="27" t="b">
        <f t="shared" si="120"/>
        <v>0</v>
      </c>
      <c r="L798" s="80" t="str">
        <f t="shared" si="126"/>
        <v/>
      </c>
      <c r="M798" s="27" t="b">
        <f t="shared" si="121"/>
        <v>0</v>
      </c>
      <c r="N798" s="80" t="str">
        <f t="shared" si="127"/>
        <v/>
      </c>
      <c r="O798" s="27" t="b">
        <f>IF(COUNTIF($G$13:G798,G798)&gt;1,TRUE,FALSE)</f>
        <v>0</v>
      </c>
      <c r="P798" s="80" t="str">
        <f t="shared" si="128"/>
        <v/>
      </c>
      <c r="Q798" s="28">
        <f t="shared" si="122"/>
        <v>44166</v>
      </c>
      <c r="R798" s="27" t="b">
        <f t="shared" si="129"/>
        <v>0</v>
      </c>
      <c r="S798" s="4"/>
      <c r="T798" s="4"/>
    </row>
    <row r="799" spans="1:20" s="30" customFormat="1" x14ac:dyDescent="0.25">
      <c r="A799" s="19">
        <v>787</v>
      </c>
      <c r="B799" s="20"/>
      <c r="C799" s="1"/>
      <c r="D799" s="79"/>
      <c r="E799" s="1"/>
      <c r="F799" s="1"/>
      <c r="G799" s="20"/>
      <c r="H799" s="160" t="str">
        <f t="shared" si="123"/>
        <v/>
      </c>
      <c r="I799" s="27" t="b">
        <f t="shared" si="124"/>
        <v>0</v>
      </c>
      <c r="J799" s="80" t="str">
        <f t="shared" si="125"/>
        <v/>
      </c>
      <c r="K799" s="27" t="b">
        <f t="shared" si="120"/>
        <v>0</v>
      </c>
      <c r="L799" s="80" t="str">
        <f t="shared" si="126"/>
        <v/>
      </c>
      <c r="M799" s="27" t="b">
        <f t="shared" si="121"/>
        <v>0</v>
      </c>
      <c r="N799" s="80" t="str">
        <f t="shared" si="127"/>
        <v/>
      </c>
      <c r="O799" s="27" t="b">
        <f>IF(COUNTIF($G$13:G799,G799)&gt;1,TRUE,FALSE)</f>
        <v>0</v>
      </c>
      <c r="P799" s="80" t="str">
        <f t="shared" si="128"/>
        <v/>
      </c>
      <c r="Q799" s="28">
        <f t="shared" si="122"/>
        <v>44166</v>
      </c>
      <c r="R799" s="27" t="b">
        <f t="shared" si="129"/>
        <v>0</v>
      </c>
      <c r="S799" s="4"/>
      <c r="T799" s="4"/>
    </row>
    <row r="800" spans="1:20" s="30" customFormat="1" x14ac:dyDescent="0.25">
      <c r="A800" s="19">
        <v>788</v>
      </c>
      <c r="B800" s="20"/>
      <c r="C800" s="1"/>
      <c r="D800" s="79"/>
      <c r="E800" s="1"/>
      <c r="F800" s="1"/>
      <c r="G800" s="20"/>
      <c r="H800" s="160" t="str">
        <f t="shared" si="123"/>
        <v/>
      </c>
      <c r="I800" s="27" t="b">
        <f t="shared" si="124"/>
        <v>0</v>
      </c>
      <c r="J800" s="80" t="str">
        <f t="shared" si="125"/>
        <v/>
      </c>
      <c r="K800" s="27" t="b">
        <f t="shared" si="120"/>
        <v>0</v>
      </c>
      <c r="L800" s="80" t="str">
        <f t="shared" si="126"/>
        <v/>
      </c>
      <c r="M800" s="27" t="b">
        <f t="shared" si="121"/>
        <v>0</v>
      </c>
      <c r="N800" s="80" t="str">
        <f t="shared" si="127"/>
        <v/>
      </c>
      <c r="O800" s="27" t="b">
        <f>IF(COUNTIF($G$13:G800,G800)&gt;1,TRUE,FALSE)</f>
        <v>0</v>
      </c>
      <c r="P800" s="80" t="str">
        <f t="shared" si="128"/>
        <v/>
      </c>
      <c r="Q800" s="28">
        <f t="shared" si="122"/>
        <v>44166</v>
      </c>
      <c r="R800" s="27" t="b">
        <f t="shared" si="129"/>
        <v>0</v>
      </c>
      <c r="S800" s="4"/>
      <c r="T800" s="4"/>
    </row>
    <row r="801" spans="1:20" s="30" customFormat="1" x14ac:dyDescent="0.25">
      <c r="A801" s="19">
        <v>789</v>
      </c>
      <c r="B801" s="20"/>
      <c r="C801" s="1"/>
      <c r="D801" s="79"/>
      <c r="E801" s="1"/>
      <c r="F801" s="1"/>
      <c r="G801" s="20"/>
      <c r="H801" s="160" t="str">
        <f t="shared" si="123"/>
        <v/>
      </c>
      <c r="I801" s="27" t="b">
        <f t="shared" si="124"/>
        <v>0</v>
      </c>
      <c r="J801" s="80" t="str">
        <f t="shared" si="125"/>
        <v/>
      </c>
      <c r="K801" s="27" t="b">
        <f t="shared" si="120"/>
        <v>0</v>
      </c>
      <c r="L801" s="80" t="str">
        <f t="shared" si="126"/>
        <v/>
      </c>
      <c r="M801" s="27" t="b">
        <f t="shared" si="121"/>
        <v>0</v>
      </c>
      <c r="N801" s="80" t="str">
        <f t="shared" si="127"/>
        <v/>
      </c>
      <c r="O801" s="27" t="b">
        <f>IF(COUNTIF($G$13:G801,G801)&gt;1,TRUE,FALSE)</f>
        <v>0</v>
      </c>
      <c r="P801" s="80" t="str">
        <f t="shared" si="128"/>
        <v/>
      </c>
      <c r="Q801" s="28">
        <f t="shared" si="122"/>
        <v>44166</v>
      </c>
      <c r="R801" s="27" t="b">
        <f t="shared" si="129"/>
        <v>0</v>
      </c>
      <c r="S801" s="4"/>
      <c r="T801" s="4"/>
    </row>
    <row r="802" spans="1:20" s="30" customFormat="1" x14ac:dyDescent="0.25">
      <c r="A802" s="19">
        <v>790</v>
      </c>
      <c r="B802" s="20"/>
      <c r="C802" s="1"/>
      <c r="D802" s="79"/>
      <c r="E802" s="1"/>
      <c r="F802" s="1"/>
      <c r="G802" s="20"/>
      <c r="H802" s="160" t="str">
        <f t="shared" si="123"/>
        <v/>
      </c>
      <c r="I802" s="27" t="b">
        <f t="shared" si="124"/>
        <v>0</v>
      </c>
      <c r="J802" s="80" t="str">
        <f t="shared" si="125"/>
        <v/>
      </c>
      <c r="K802" s="27" t="b">
        <f t="shared" si="120"/>
        <v>0</v>
      </c>
      <c r="L802" s="80" t="str">
        <f t="shared" si="126"/>
        <v/>
      </c>
      <c r="M802" s="27" t="b">
        <f t="shared" si="121"/>
        <v>0</v>
      </c>
      <c r="N802" s="80" t="str">
        <f t="shared" si="127"/>
        <v/>
      </c>
      <c r="O802" s="27" t="b">
        <f>IF(COUNTIF($G$13:G802,G802)&gt;1,TRUE,FALSE)</f>
        <v>0</v>
      </c>
      <c r="P802" s="80" t="str">
        <f t="shared" si="128"/>
        <v/>
      </c>
      <c r="Q802" s="28">
        <f t="shared" si="122"/>
        <v>44166</v>
      </c>
      <c r="R802" s="27" t="b">
        <f t="shared" si="129"/>
        <v>0</v>
      </c>
      <c r="S802" s="4"/>
      <c r="T802" s="4"/>
    </row>
    <row r="803" spans="1:20" s="30" customFormat="1" x14ac:dyDescent="0.25">
      <c r="A803" s="19">
        <v>791</v>
      </c>
      <c r="B803" s="20"/>
      <c r="C803" s="1"/>
      <c r="D803" s="79"/>
      <c r="E803" s="1"/>
      <c r="F803" s="1"/>
      <c r="G803" s="20"/>
      <c r="H803" s="160" t="str">
        <f t="shared" si="123"/>
        <v/>
      </c>
      <c r="I803" s="27" t="b">
        <f t="shared" si="124"/>
        <v>0</v>
      </c>
      <c r="J803" s="80" t="str">
        <f t="shared" si="125"/>
        <v/>
      </c>
      <c r="K803" s="27" t="b">
        <f t="shared" si="120"/>
        <v>0</v>
      </c>
      <c r="L803" s="80" t="str">
        <f t="shared" si="126"/>
        <v/>
      </c>
      <c r="M803" s="27" t="b">
        <f t="shared" si="121"/>
        <v>0</v>
      </c>
      <c r="N803" s="80" t="str">
        <f t="shared" si="127"/>
        <v/>
      </c>
      <c r="O803" s="27" t="b">
        <f>IF(COUNTIF($G$13:G803,G803)&gt;1,TRUE,FALSE)</f>
        <v>0</v>
      </c>
      <c r="P803" s="80" t="str">
        <f t="shared" si="128"/>
        <v/>
      </c>
      <c r="Q803" s="28">
        <f t="shared" si="122"/>
        <v>44166</v>
      </c>
      <c r="R803" s="27" t="b">
        <f t="shared" si="129"/>
        <v>0</v>
      </c>
      <c r="S803" s="4"/>
      <c r="T803" s="4"/>
    </row>
    <row r="804" spans="1:20" s="30" customFormat="1" x14ac:dyDescent="0.25">
      <c r="A804" s="19">
        <v>792</v>
      </c>
      <c r="B804" s="20"/>
      <c r="C804" s="1"/>
      <c r="D804" s="79"/>
      <c r="E804" s="1"/>
      <c r="F804" s="1"/>
      <c r="G804" s="20"/>
      <c r="H804" s="160" t="str">
        <f t="shared" si="123"/>
        <v/>
      </c>
      <c r="I804" s="27" t="b">
        <f t="shared" si="124"/>
        <v>0</v>
      </c>
      <c r="J804" s="80" t="str">
        <f t="shared" si="125"/>
        <v/>
      </c>
      <c r="K804" s="27" t="b">
        <f t="shared" si="120"/>
        <v>0</v>
      </c>
      <c r="L804" s="80" t="str">
        <f t="shared" si="126"/>
        <v/>
      </c>
      <c r="M804" s="27" t="b">
        <f t="shared" si="121"/>
        <v>0</v>
      </c>
      <c r="N804" s="80" t="str">
        <f t="shared" si="127"/>
        <v/>
      </c>
      <c r="O804" s="27" t="b">
        <f>IF(COUNTIF($G$13:G804,G804)&gt;1,TRUE,FALSE)</f>
        <v>0</v>
      </c>
      <c r="P804" s="80" t="str">
        <f t="shared" si="128"/>
        <v/>
      </c>
      <c r="Q804" s="28">
        <f t="shared" si="122"/>
        <v>44166</v>
      </c>
      <c r="R804" s="27" t="b">
        <f t="shared" si="129"/>
        <v>0</v>
      </c>
      <c r="S804" s="4"/>
      <c r="T804" s="4"/>
    </row>
    <row r="805" spans="1:20" s="30" customFormat="1" x14ac:dyDescent="0.25">
      <c r="A805" s="19">
        <v>793</v>
      </c>
      <c r="B805" s="20"/>
      <c r="C805" s="1"/>
      <c r="D805" s="79"/>
      <c r="E805" s="1"/>
      <c r="F805" s="1"/>
      <c r="G805" s="20"/>
      <c r="H805" s="160" t="str">
        <f t="shared" si="123"/>
        <v/>
      </c>
      <c r="I805" s="27" t="b">
        <f t="shared" si="124"/>
        <v>0</v>
      </c>
      <c r="J805" s="80" t="str">
        <f t="shared" si="125"/>
        <v/>
      </c>
      <c r="K805" s="27" t="b">
        <f t="shared" si="120"/>
        <v>0</v>
      </c>
      <c r="L805" s="80" t="str">
        <f t="shared" si="126"/>
        <v/>
      </c>
      <c r="M805" s="27" t="b">
        <f t="shared" si="121"/>
        <v>0</v>
      </c>
      <c r="N805" s="80" t="str">
        <f t="shared" si="127"/>
        <v/>
      </c>
      <c r="O805" s="27" t="b">
        <f>IF(COUNTIF($G$13:G805,G805)&gt;1,TRUE,FALSE)</f>
        <v>0</v>
      </c>
      <c r="P805" s="80" t="str">
        <f t="shared" si="128"/>
        <v/>
      </c>
      <c r="Q805" s="28">
        <f t="shared" si="122"/>
        <v>44166</v>
      </c>
      <c r="R805" s="27" t="b">
        <f t="shared" si="129"/>
        <v>0</v>
      </c>
      <c r="S805" s="4"/>
      <c r="T805" s="4"/>
    </row>
    <row r="806" spans="1:20" s="30" customFormat="1" x14ac:dyDescent="0.25">
      <c r="A806" s="19">
        <v>794</v>
      </c>
      <c r="B806" s="20"/>
      <c r="C806" s="1"/>
      <c r="D806" s="79"/>
      <c r="E806" s="1"/>
      <c r="F806" s="1"/>
      <c r="G806" s="20"/>
      <c r="H806" s="160" t="str">
        <f t="shared" si="123"/>
        <v/>
      </c>
      <c r="I806" s="27" t="b">
        <f t="shared" si="124"/>
        <v>0</v>
      </c>
      <c r="J806" s="80" t="str">
        <f t="shared" si="125"/>
        <v/>
      </c>
      <c r="K806" s="27" t="b">
        <f t="shared" si="120"/>
        <v>0</v>
      </c>
      <c r="L806" s="80" t="str">
        <f t="shared" si="126"/>
        <v/>
      </c>
      <c r="M806" s="27" t="b">
        <f t="shared" si="121"/>
        <v>0</v>
      </c>
      <c r="N806" s="80" t="str">
        <f t="shared" si="127"/>
        <v/>
      </c>
      <c r="O806" s="27" t="b">
        <f>IF(COUNTIF($G$13:G806,G806)&gt;1,TRUE,FALSE)</f>
        <v>0</v>
      </c>
      <c r="P806" s="80" t="str">
        <f t="shared" si="128"/>
        <v/>
      </c>
      <c r="Q806" s="28">
        <f t="shared" si="122"/>
        <v>44166</v>
      </c>
      <c r="R806" s="27" t="b">
        <f t="shared" si="129"/>
        <v>0</v>
      </c>
      <c r="S806" s="4"/>
      <c r="T806" s="4"/>
    </row>
    <row r="807" spans="1:20" s="30" customFormat="1" x14ac:dyDescent="0.25">
      <c r="A807" s="19">
        <v>795</v>
      </c>
      <c r="B807" s="20"/>
      <c r="C807" s="1"/>
      <c r="D807" s="79"/>
      <c r="E807" s="1"/>
      <c r="F807" s="1"/>
      <c r="G807" s="20"/>
      <c r="H807" s="160" t="str">
        <f t="shared" si="123"/>
        <v/>
      </c>
      <c r="I807" s="27" t="b">
        <f t="shared" si="124"/>
        <v>0</v>
      </c>
      <c r="J807" s="80" t="str">
        <f t="shared" si="125"/>
        <v/>
      </c>
      <c r="K807" s="27" t="b">
        <f t="shared" si="120"/>
        <v>0</v>
      </c>
      <c r="L807" s="80" t="str">
        <f t="shared" si="126"/>
        <v/>
      </c>
      <c r="M807" s="27" t="b">
        <f t="shared" si="121"/>
        <v>0</v>
      </c>
      <c r="N807" s="80" t="str">
        <f t="shared" si="127"/>
        <v/>
      </c>
      <c r="O807" s="27" t="b">
        <f>IF(COUNTIF($G$13:G807,G807)&gt;1,TRUE,FALSE)</f>
        <v>0</v>
      </c>
      <c r="P807" s="80" t="str">
        <f t="shared" si="128"/>
        <v/>
      </c>
      <c r="Q807" s="28">
        <f t="shared" si="122"/>
        <v>44166</v>
      </c>
      <c r="R807" s="27" t="b">
        <f t="shared" si="129"/>
        <v>0</v>
      </c>
      <c r="S807" s="4"/>
      <c r="T807" s="4"/>
    </row>
    <row r="808" spans="1:20" s="30" customFormat="1" x14ac:dyDescent="0.25">
      <c r="A808" s="19">
        <v>796</v>
      </c>
      <c r="B808" s="20"/>
      <c r="C808" s="1"/>
      <c r="D808" s="79"/>
      <c r="E808" s="1"/>
      <c r="F808" s="1"/>
      <c r="G808" s="20"/>
      <c r="H808" s="160" t="str">
        <f t="shared" si="123"/>
        <v/>
      </c>
      <c r="I808" s="27" t="b">
        <f t="shared" si="124"/>
        <v>0</v>
      </c>
      <c r="J808" s="80" t="str">
        <f t="shared" si="125"/>
        <v/>
      </c>
      <c r="K808" s="27" t="b">
        <f t="shared" si="120"/>
        <v>0</v>
      </c>
      <c r="L808" s="80" t="str">
        <f t="shared" si="126"/>
        <v/>
      </c>
      <c r="M808" s="27" t="b">
        <f t="shared" si="121"/>
        <v>0</v>
      </c>
      <c r="N808" s="80" t="str">
        <f t="shared" si="127"/>
        <v/>
      </c>
      <c r="O808" s="27" t="b">
        <f>IF(COUNTIF($G$13:G808,G808)&gt;1,TRUE,FALSE)</f>
        <v>0</v>
      </c>
      <c r="P808" s="80" t="str">
        <f t="shared" si="128"/>
        <v/>
      </c>
      <c r="Q808" s="28">
        <f t="shared" si="122"/>
        <v>44166</v>
      </c>
      <c r="R808" s="27" t="b">
        <f t="shared" si="129"/>
        <v>0</v>
      </c>
      <c r="S808" s="4"/>
      <c r="T808" s="4"/>
    </row>
    <row r="809" spans="1:20" s="30" customFormat="1" x14ac:dyDescent="0.25">
      <c r="A809" s="19">
        <v>797</v>
      </c>
      <c r="B809" s="20"/>
      <c r="C809" s="1"/>
      <c r="D809" s="79"/>
      <c r="E809" s="1"/>
      <c r="F809" s="1"/>
      <c r="G809" s="20"/>
      <c r="H809" s="160" t="str">
        <f t="shared" si="123"/>
        <v/>
      </c>
      <c r="I809" s="27" t="b">
        <f t="shared" si="124"/>
        <v>0</v>
      </c>
      <c r="J809" s="80" t="str">
        <f t="shared" si="125"/>
        <v/>
      </c>
      <c r="K809" s="27" t="b">
        <f t="shared" si="120"/>
        <v>0</v>
      </c>
      <c r="L809" s="80" t="str">
        <f t="shared" si="126"/>
        <v/>
      </c>
      <c r="M809" s="27" t="b">
        <f t="shared" si="121"/>
        <v>0</v>
      </c>
      <c r="N809" s="80" t="str">
        <f t="shared" si="127"/>
        <v/>
      </c>
      <c r="O809" s="27" t="b">
        <f>IF(COUNTIF($G$13:G809,G809)&gt;1,TRUE,FALSE)</f>
        <v>0</v>
      </c>
      <c r="P809" s="80" t="str">
        <f t="shared" si="128"/>
        <v/>
      </c>
      <c r="Q809" s="28">
        <f t="shared" si="122"/>
        <v>44166</v>
      </c>
      <c r="R809" s="27" t="b">
        <f t="shared" si="129"/>
        <v>0</v>
      </c>
      <c r="S809" s="4"/>
      <c r="T809" s="4"/>
    </row>
    <row r="810" spans="1:20" s="30" customFormat="1" x14ac:dyDescent="0.25">
      <c r="A810" s="19">
        <v>798</v>
      </c>
      <c r="B810" s="20"/>
      <c r="C810" s="1"/>
      <c r="D810" s="79"/>
      <c r="E810" s="1"/>
      <c r="F810" s="1"/>
      <c r="G810" s="20"/>
      <c r="H810" s="160" t="str">
        <f t="shared" si="123"/>
        <v/>
      </c>
      <c r="I810" s="27" t="b">
        <f t="shared" si="124"/>
        <v>0</v>
      </c>
      <c r="J810" s="80" t="str">
        <f t="shared" si="125"/>
        <v/>
      </c>
      <c r="K810" s="27" t="b">
        <f t="shared" si="120"/>
        <v>0</v>
      </c>
      <c r="L810" s="80" t="str">
        <f t="shared" si="126"/>
        <v/>
      </c>
      <c r="M810" s="27" t="b">
        <f t="shared" si="121"/>
        <v>0</v>
      </c>
      <c r="N810" s="80" t="str">
        <f t="shared" si="127"/>
        <v/>
      </c>
      <c r="O810" s="27" t="b">
        <f>IF(COUNTIF($G$13:G810,G810)&gt;1,TRUE,FALSE)</f>
        <v>0</v>
      </c>
      <c r="P810" s="80" t="str">
        <f t="shared" si="128"/>
        <v/>
      </c>
      <c r="Q810" s="28">
        <f t="shared" si="122"/>
        <v>44166</v>
      </c>
      <c r="R810" s="27" t="b">
        <f t="shared" si="129"/>
        <v>0</v>
      </c>
      <c r="S810" s="4"/>
      <c r="T810" s="4"/>
    </row>
    <row r="811" spans="1:20" s="30" customFormat="1" x14ac:dyDescent="0.25">
      <c r="A811" s="19">
        <v>799</v>
      </c>
      <c r="B811" s="20"/>
      <c r="C811" s="1"/>
      <c r="D811" s="79"/>
      <c r="E811" s="1"/>
      <c r="F811" s="1"/>
      <c r="G811" s="20"/>
      <c r="H811" s="160" t="str">
        <f t="shared" si="123"/>
        <v/>
      </c>
      <c r="I811" s="27" t="b">
        <f t="shared" si="124"/>
        <v>0</v>
      </c>
      <c r="J811" s="80" t="str">
        <f t="shared" si="125"/>
        <v/>
      </c>
      <c r="K811" s="27" t="b">
        <f t="shared" si="120"/>
        <v>0</v>
      </c>
      <c r="L811" s="80" t="str">
        <f t="shared" si="126"/>
        <v/>
      </c>
      <c r="M811" s="27" t="b">
        <f t="shared" si="121"/>
        <v>0</v>
      </c>
      <c r="N811" s="80" t="str">
        <f t="shared" si="127"/>
        <v/>
      </c>
      <c r="O811" s="27" t="b">
        <f>IF(COUNTIF($G$13:G811,G811)&gt;1,TRUE,FALSE)</f>
        <v>0</v>
      </c>
      <c r="P811" s="80" t="str">
        <f t="shared" si="128"/>
        <v/>
      </c>
      <c r="Q811" s="28">
        <f t="shared" si="122"/>
        <v>44166</v>
      </c>
      <c r="R811" s="27" t="b">
        <f t="shared" si="129"/>
        <v>0</v>
      </c>
      <c r="S811" s="4"/>
      <c r="T811" s="4"/>
    </row>
    <row r="812" spans="1:20" s="30" customFormat="1" x14ac:dyDescent="0.25">
      <c r="A812" s="19">
        <v>800</v>
      </c>
      <c r="B812" s="20"/>
      <c r="C812" s="1"/>
      <c r="D812" s="79"/>
      <c r="E812" s="1"/>
      <c r="F812" s="1"/>
      <c r="G812" s="20"/>
      <c r="H812" s="160" t="str">
        <f t="shared" si="123"/>
        <v/>
      </c>
      <c r="I812" s="27" t="b">
        <f t="shared" si="124"/>
        <v>0</v>
      </c>
      <c r="J812" s="80" t="str">
        <f t="shared" si="125"/>
        <v/>
      </c>
      <c r="K812" s="27" t="b">
        <f t="shared" si="120"/>
        <v>0</v>
      </c>
      <c r="L812" s="80" t="str">
        <f t="shared" si="126"/>
        <v/>
      </c>
      <c r="M812" s="27" t="b">
        <f t="shared" si="121"/>
        <v>0</v>
      </c>
      <c r="N812" s="80" t="str">
        <f t="shared" si="127"/>
        <v/>
      </c>
      <c r="O812" s="27" t="b">
        <f>IF(COUNTIF($G$13:G812,G812)&gt;1,TRUE,FALSE)</f>
        <v>0</v>
      </c>
      <c r="P812" s="80" t="str">
        <f t="shared" si="128"/>
        <v/>
      </c>
      <c r="Q812" s="28">
        <f t="shared" si="122"/>
        <v>44166</v>
      </c>
      <c r="R812" s="27" t="b">
        <f t="shared" si="129"/>
        <v>0</v>
      </c>
      <c r="S812" s="4"/>
      <c r="T812" s="4"/>
    </row>
    <row r="813" spans="1:20" s="30" customFormat="1" x14ac:dyDescent="0.25">
      <c r="A813" s="19">
        <v>801</v>
      </c>
      <c r="B813" s="20"/>
      <c r="C813" s="1"/>
      <c r="D813" s="79"/>
      <c r="E813" s="1"/>
      <c r="F813" s="1"/>
      <c r="G813" s="20"/>
      <c r="H813" s="160" t="str">
        <f t="shared" si="123"/>
        <v/>
      </c>
      <c r="I813" s="27" t="b">
        <f t="shared" si="124"/>
        <v>0</v>
      </c>
      <c r="J813" s="80" t="str">
        <f t="shared" si="125"/>
        <v/>
      </c>
      <c r="K813" s="27" t="b">
        <f t="shared" si="120"/>
        <v>0</v>
      </c>
      <c r="L813" s="80" t="str">
        <f t="shared" si="126"/>
        <v/>
      </c>
      <c r="M813" s="27" t="b">
        <f t="shared" si="121"/>
        <v>0</v>
      </c>
      <c r="N813" s="80" t="str">
        <f t="shared" si="127"/>
        <v/>
      </c>
      <c r="O813" s="27" t="b">
        <f>IF(COUNTIF($G$13:G813,G813)&gt;1,TRUE,FALSE)</f>
        <v>0</v>
      </c>
      <c r="P813" s="80" t="str">
        <f t="shared" si="128"/>
        <v/>
      </c>
      <c r="Q813" s="28">
        <f t="shared" si="122"/>
        <v>44166</v>
      </c>
      <c r="R813" s="27" t="b">
        <f t="shared" si="129"/>
        <v>0</v>
      </c>
      <c r="S813" s="4"/>
      <c r="T813" s="4"/>
    </row>
    <row r="814" spans="1:20" s="30" customFormat="1" x14ac:dyDescent="0.25">
      <c r="A814" s="19">
        <v>802</v>
      </c>
      <c r="B814" s="20"/>
      <c r="C814" s="1"/>
      <c r="D814" s="79"/>
      <c r="E814" s="1"/>
      <c r="F814" s="1"/>
      <c r="G814" s="20"/>
      <c r="H814" s="160" t="str">
        <f t="shared" si="123"/>
        <v/>
      </c>
      <c r="I814" s="27" t="b">
        <f t="shared" si="124"/>
        <v>0</v>
      </c>
      <c r="J814" s="80" t="str">
        <f t="shared" si="125"/>
        <v/>
      </c>
      <c r="K814" s="27" t="b">
        <f t="shared" si="120"/>
        <v>0</v>
      </c>
      <c r="L814" s="80" t="str">
        <f t="shared" si="126"/>
        <v/>
      </c>
      <c r="M814" s="27" t="b">
        <f t="shared" si="121"/>
        <v>0</v>
      </c>
      <c r="N814" s="80" t="str">
        <f t="shared" si="127"/>
        <v/>
      </c>
      <c r="O814" s="27" t="b">
        <f>IF(COUNTIF($G$13:G814,G814)&gt;1,TRUE,FALSE)</f>
        <v>0</v>
      </c>
      <c r="P814" s="80" t="str">
        <f t="shared" si="128"/>
        <v/>
      </c>
      <c r="Q814" s="28">
        <f t="shared" si="122"/>
        <v>44166</v>
      </c>
      <c r="R814" s="27" t="b">
        <f t="shared" si="129"/>
        <v>0</v>
      </c>
      <c r="S814" s="4"/>
      <c r="T814" s="4"/>
    </row>
    <row r="815" spans="1:20" s="30" customFormat="1" x14ac:dyDescent="0.25">
      <c r="A815" s="19">
        <v>803</v>
      </c>
      <c r="B815" s="20"/>
      <c r="C815" s="1"/>
      <c r="D815" s="79"/>
      <c r="E815" s="1"/>
      <c r="F815" s="1"/>
      <c r="G815" s="20"/>
      <c r="H815" s="160" t="str">
        <f t="shared" si="123"/>
        <v/>
      </c>
      <c r="I815" s="27" t="b">
        <f t="shared" si="124"/>
        <v>0</v>
      </c>
      <c r="J815" s="80" t="str">
        <f t="shared" si="125"/>
        <v/>
      </c>
      <c r="K815" s="27" t="b">
        <f t="shared" si="120"/>
        <v>0</v>
      </c>
      <c r="L815" s="80" t="str">
        <f t="shared" si="126"/>
        <v/>
      </c>
      <c r="M815" s="27" t="b">
        <f t="shared" si="121"/>
        <v>0</v>
      </c>
      <c r="N815" s="80" t="str">
        <f t="shared" si="127"/>
        <v/>
      </c>
      <c r="O815" s="27" t="b">
        <f>IF(COUNTIF($G$13:G815,G815)&gt;1,TRUE,FALSE)</f>
        <v>0</v>
      </c>
      <c r="P815" s="80" t="str">
        <f t="shared" si="128"/>
        <v/>
      </c>
      <c r="Q815" s="28">
        <f t="shared" si="122"/>
        <v>44166</v>
      </c>
      <c r="R815" s="27" t="b">
        <f t="shared" si="129"/>
        <v>0</v>
      </c>
      <c r="S815" s="4"/>
      <c r="T815" s="4"/>
    </row>
    <row r="816" spans="1:20" s="30" customFormat="1" x14ac:dyDescent="0.25">
      <c r="A816" s="19">
        <v>804</v>
      </c>
      <c r="B816" s="20"/>
      <c r="C816" s="1"/>
      <c r="D816" s="79"/>
      <c r="E816" s="1"/>
      <c r="F816" s="1"/>
      <c r="G816" s="20"/>
      <c r="H816" s="160" t="str">
        <f t="shared" si="123"/>
        <v/>
      </c>
      <c r="I816" s="27" t="b">
        <f t="shared" si="124"/>
        <v>0</v>
      </c>
      <c r="J816" s="80" t="str">
        <f t="shared" si="125"/>
        <v/>
      </c>
      <c r="K816" s="27" t="b">
        <f t="shared" si="120"/>
        <v>0</v>
      </c>
      <c r="L816" s="80" t="str">
        <f t="shared" si="126"/>
        <v/>
      </c>
      <c r="M816" s="27" t="b">
        <f t="shared" si="121"/>
        <v>0</v>
      </c>
      <c r="N816" s="80" t="str">
        <f t="shared" si="127"/>
        <v/>
      </c>
      <c r="O816" s="27" t="b">
        <f>IF(COUNTIF($G$13:G816,G816)&gt;1,TRUE,FALSE)</f>
        <v>0</v>
      </c>
      <c r="P816" s="80" t="str">
        <f t="shared" si="128"/>
        <v/>
      </c>
      <c r="Q816" s="28">
        <f t="shared" si="122"/>
        <v>44166</v>
      </c>
      <c r="R816" s="27" t="b">
        <f t="shared" si="129"/>
        <v>0</v>
      </c>
      <c r="S816" s="4"/>
      <c r="T816" s="4"/>
    </row>
    <row r="817" spans="1:20" s="30" customFormat="1" x14ac:dyDescent="0.25">
      <c r="A817" s="19">
        <v>805</v>
      </c>
      <c r="B817" s="20"/>
      <c r="C817" s="1"/>
      <c r="D817" s="79"/>
      <c r="E817" s="1"/>
      <c r="F817" s="1"/>
      <c r="G817" s="20"/>
      <c r="H817" s="160" t="str">
        <f t="shared" si="123"/>
        <v/>
      </c>
      <c r="I817" s="27" t="b">
        <f t="shared" si="124"/>
        <v>0</v>
      </c>
      <c r="J817" s="80" t="str">
        <f t="shared" si="125"/>
        <v/>
      </c>
      <c r="K817" s="27" t="b">
        <f t="shared" si="120"/>
        <v>0</v>
      </c>
      <c r="L817" s="80" t="str">
        <f t="shared" si="126"/>
        <v/>
      </c>
      <c r="M817" s="27" t="b">
        <f t="shared" si="121"/>
        <v>0</v>
      </c>
      <c r="N817" s="80" t="str">
        <f t="shared" si="127"/>
        <v/>
      </c>
      <c r="O817" s="27" t="b">
        <f>IF(COUNTIF($G$13:G817,G817)&gt;1,TRUE,FALSE)</f>
        <v>0</v>
      </c>
      <c r="P817" s="80" t="str">
        <f t="shared" si="128"/>
        <v/>
      </c>
      <c r="Q817" s="28">
        <f t="shared" si="122"/>
        <v>44166</v>
      </c>
      <c r="R817" s="27" t="b">
        <f t="shared" si="129"/>
        <v>0</v>
      </c>
      <c r="S817" s="4"/>
      <c r="T817" s="4"/>
    </row>
    <row r="818" spans="1:20" s="30" customFormat="1" x14ac:dyDescent="0.25">
      <c r="A818" s="19">
        <v>806</v>
      </c>
      <c r="B818" s="20"/>
      <c r="C818" s="1"/>
      <c r="D818" s="79"/>
      <c r="E818" s="1"/>
      <c r="F818" s="1"/>
      <c r="G818" s="20"/>
      <c r="H818" s="160" t="str">
        <f t="shared" si="123"/>
        <v/>
      </c>
      <c r="I818" s="27" t="b">
        <f t="shared" si="124"/>
        <v>0</v>
      </c>
      <c r="J818" s="80" t="str">
        <f t="shared" si="125"/>
        <v/>
      </c>
      <c r="K818" s="27" t="b">
        <f t="shared" si="120"/>
        <v>0</v>
      </c>
      <c r="L818" s="80" t="str">
        <f t="shared" si="126"/>
        <v/>
      </c>
      <c r="M818" s="27" t="b">
        <f t="shared" si="121"/>
        <v>0</v>
      </c>
      <c r="N818" s="80" t="str">
        <f t="shared" si="127"/>
        <v/>
      </c>
      <c r="O818" s="27" t="b">
        <f>IF(COUNTIF($G$13:G818,G818)&gt;1,TRUE,FALSE)</f>
        <v>0</v>
      </c>
      <c r="P818" s="80" t="str">
        <f t="shared" si="128"/>
        <v/>
      </c>
      <c r="Q818" s="28">
        <f t="shared" si="122"/>
        <v>44166</v>
      </c>
      <c r="R818" s="27" t="b">
        <f t="shared" si="129"/>
        <v>0</v>
      </c>
      <c r="S818" s="4"/>
      <c r="T818" s="4"/>
    </row>
    <row r="819" spans="1:20" s="30" customFormat="1" x14ac:dyDescent="0.25">
      <c r="A819" s="19">
        <v>807</v>
      </c>
      <c r="B819" s="20"/>
      <c r="C819" s="1"/>
      <c r="D819" s="79"/>
      <c r="E819" s="1"/>
      <c r="F819" s="1"/>
      <c r="G819" s="20"/>
      <c r="H819" s="160" t="str">
        <f t="shared" si="123"/>
        <v/>
      </c>
      <c r="I819" s="27" t="b">
        <f t="shared" si="124"/>
        <v>0</v>
      </c>
      <c r="J819" s="80" t="str">
        <f t="shared" si="125"/>
        <v/>
      </c>
      <c r="K819" s="27" t="b">
        <f t="shared" si="120"/>
        <v>0</v>
      </c>
      <c r="L819" s="80" t="str">
        <f t="shared" si="126"/>
        <v/>
      </c>
      <c r="M819" s="27" t="b">
        <f t="shared" si="121"/>
        <v>0</v>
      </c>
      <c r="N819" s="80" t="str">
        <f t="shared" si="127"/>
        <v/>
      </c>
      <c r="O819" s="27" t="b">
        <f>IF(COUNTIF($G$13:G819,G819)&gt;1,TRUE,FALSE)</f>
        <v>0</v>
      </c>
      <c r="P819" s="80" t="str">
        <f t="shared" si="128"/>
        <v/>
      </c>
      <c r="Q819" s="28">
        <f t="shared" si="122"/>
        <v>44166</v>
      </c>
      <c r="R819" s="27" t="b">
        <f t="shared" si="129"/>
        <v>0</v>
      </c>
      <c r="S819" s="4"/>
      <c r="T819" s="4"/>
    </row>
    <row r="820" spans="1:20" s="30" customFormat="1" x14ac:dyDescent="0.25">
      <c r="A820" s="19">
        <v>808</v>
      </c>
      <c r="B820" s="20"/>
      <c r="C820" s="1"/>
      <c r="D820" s="79"/>
      <c r="E820" s="1"/>
      <c r="F820" s="1"/>
      <c r="G820" s="20"/>
      <c r="H820" s="160" t="str">
        <f t="shared" si="123"/>
        <v/>
      </c>
      <c r="I820" s="27" t="b">
        <f t="shared" si="124"/>
        <v>0</v>
      </c>
      <c r="J820" s="80" t="str">
        <f t="shared" si="125"/>
        <v/>
      </c>
      <c r="K820" s="27" t="b">
        <f t="shared" si="120"/>
        <v>0</v>
      </c>
      <c r="L820" s="80" t="str">
        <f t="shared" si="126"/>
        <v/>
      </c>
      <c r="M820" s="27" t="b">
        <f t="shared" si="121"/>
        <v>0</v>
      </c>
      <c r="N820" s="80" t="str">
        <f t="shared" si="127"/>
        <v/>
      </c>
      <c r="O820" s="27" t="b">
        <f>IF(COUNTIF($G$13:G820,G820)&gt;1,TRUE,FALSE)</f>
        <v>0</v>
      </c>
      <c r="P820" s="80" t="str">
        <f t="shared" si="128"/>
        <v/>
      </c>
      <c r="Q820" s="28">
        <f t="shared" si="122"/>
        <v>44166</v>
      </c>
      <c r="R820" s="27" t="b">
        <f t="shared" si="129"/>
        <v>0</v>
      </c>
      <c r="S820" s="4"/>
      <c r="T820" s="4"/>
    </row>
    <row r="821" spans="1:20" s="30" customFormat="1" x14ac:dyDescent="0.25">
      <c r="A821" s="19">
        <v>809</v>
      </c>
      <c r="B821" s="20"/>
      <c r="C821" s="1"/>
      <c r="D821" s="79"/>
      <c r="E821" s="1"/>
      <c r="F821" s="1"/>
      <c r="G821" s="20"/>
      <c r="H821" s="160" t="str">
        <f t="shared" si="123"/>
        <v/>
      </c>
      <c r="I821" s="27" t="b">
        <f t="shared" si="124"/>
        <v>0</v>
      </c>
      <c r="J821" s="80" t="str">
        <f t="shared" si="125"/>
        <v/>
      </c>
      <c r="K821" s="27" t="b">
        <f t="shared" si="120"/>
        <v>0</v>
      </c>
      <c r="L821" s="80" t="str">
        <f t="shared" si="126"/>
        <v/>
      </c>
      <c r="M821" s="27" t="b">
        <f t="shared" si="121"/>
        <v>0</v>
      </c>
      <c r="N821" s="80" t="str">
        <f t="shared" si="127"/>
        <v/>
      </c>
      <c r="O821" s="27" t="b">
        <f>IF(COUNTIF($G$13:G821,G821)&gt;1,TRUE,FALSE)</f>
        <v>0</v>
      </c>
      <c r="P821" s="80" t="str">
        <f t="shared" si="128"/>
        <v/>
      </c>
      <c r="Q821" s="28">
        <f t="shared" si="122"/>
        <v>44166</v>
      </c>
      <c r="R821" s="27" t="b">
        <f t="shared" si="129"/>
        <v>0</v>
      </c>
      <c r="S821" s="4"/>
      <c r="T821" s="4"/>
    </row>
    <row r="822" spans="1:20" s="30" customFormat="1" x14ac:dyDescent="0.25">
      <c r="A822" s="19">
        <v>810</v>
      </c>
      <c r="B822" s="20"/>
      <c r="C822" s="1"/>
      <c r="D822" s="79"/>
      <c r="E822" s="1"/>
      <c r="F822" s="1"/>
      <c r="G822" s="20"/>
      <c r="H822" s="160" t="str">
        <f t="shared" si="123"/>
        <v/>
      </c>
      <c r="I822" s="27" t="b">
        <f t="shared" si="124"/>
        <v>0</v>
      </c>
      <c r="J822" s="80" t="str">
        <f t="shared" si="125"/>
        <v/>
      </c>
      <c r="K822" s="27" t="b">
        <f t="shared" si="120"/>
        <v>0</v>
      </c>
      <c r="L822" s="80" t="str">
        <f t="shared" si="126"/>
        <v/>
      </c>
      <c r="M822" s="27" t="b">
        <f t="shared" si="121"/>
        <v>0</v>
      </c>
      <c r="N822" s="80" t="str">
        <f t="shared" si="127"/>
        <v/>
      </c>
      <c r="O822" s="27" t="b">
        <f>IF(COUNTIF($G$13:G822,G822)&gt;1,TRUE,FALSE)</f>
        <v>0</v>
      </c>
      <c r="P822" s="80" t="str">
        <f t="shared" si="128"/>
        <v/>
      </c>
      <c r="Q822" s="28">
        <f t="shared" si="122"/>
        <v>44166</v>
      </c>
      <c r="R822" s="27" t="b">
        <f t="shared" si="129"/>
        <v>0</v>
      </c>
      <c r="S822" s="4"/>
      <c r="T822" s="4"/>
    </row>
    <row r="823" spans="1:20" s="30" customFormat="1" x14ac:dyDescent="0.25">
      <c r="A823" s="19">
        <v>811</v>
      </c>
      <c r="B823" s="20"/>
      <c r="C823" s="1"/>
      <c r="D823" s="79"/>
      <c r="E823" s="1"/>
      <c r="F823" s="1"/>
      <c r="G823" s="20"/>
      <c r="H823" s="160" t="str">
        <f t="shared" si="123"/>
        <v/>
      </c>
      <c r="I823" s="27" t="b">
        <f t="shared" si="124"/>
        <v>0</v>
      </c>
      <c r="J823" s="80" t="str">
        <f t="shared" si="125"/>
        <v/>
      </c>
      <c r="K823" s="27" t="b">
        <f t="shared" si="120"/>
        <v>0</v>
      </c>
      <c r="L823" s="80" t="str">
        <f t="shared" si="126"/>
        <v/>
      </c>
      <c r="M823" s="27" t="b">
        <f t="shared" si="121"/>
        <v>0</v>
      </c>
      <c r="N823" s="80" t="str">
        <f t="shared" si="127"/>
        <v/>
      </c>
      <c r="O823" s="27" t="b">
        <f>IF(COUNTIF($G$13:G823,G823)&gt;1,TRUE,FALSE)</f>
        <v>0</v>
      </c>
      <c r="P823" s="80" t="str">
        <f t="shared" si="128"/>
        <v/>
      </c>
      <c r="Q823" s="28">
        <f t="shared" si="122"/>
        <v>44166</v>
      </c>
      <c r="R823" s="27" t="b">
        <f t="shared" si="129"/>
        <v>0</v>
      </c>
      <c r="S823" s="4"/>
      <c r="T823" s="4"/>
    </row>
    <row r="824" spans="1:20" s="30" customFormat="1" x14ac:dyDescent="0.25">
      <c r="A824" s="19">
        <v>812</v>
      </c>
      <c r="B824" s="20"/>
      <c r="C824" s="1"/>
      <c r="D824" s="79"/>
      <c r="E824" s="1"/>
      <c r="F824" s="1"/>
      <c r="G824" s="20"/>
      <c r="H824" s="160" t="str">
        <f t="shared" si="123"/>
        <v/>
      </c>
      <c r="I824" s="27" t="b">
        <f t="shared" si="124"/>
        <v>0</v>
      </c>
      <c r="J824" s="80" t="str">
        <f t="shared" si="125"/>
        <v/>
      </c>
      <c r="K824" s="27" t="b">
        <f t="shared" si="120"/>
        <v>0</v>
      </c>
      <c r="L824" s="80" t="str">
        <f t="shared" si="126"/>
        <v/>
      </c>
      <c r="M824" s="27" t="b">
        <f t="shared" si="121"/>
        <v>0</v>
      </c>
      <c r="N824" s="80" t="str">
        <f t="shared" si="127"/>
        <v/>
      </c>
      <c r="O824" s="27" t="b">
        <f>IF(COUNTIF($G$13:G824,G824)&gt;1,TRUE,FALSE)</f>
        <v>0</v>
      </c>
      <c r="P824" s="80" t="str">
        <f t="shared" si="128"/>
        <v/>
      </c>
      <c r="Q824" s="28">
        <f t="shared" si="122"/>
        <v>44166</v>
      </c>
      <c r="R824" s="27" t="b">
        <f t="shared" si="129"/>
        <v>0</v>
      </c>
      <c r="S824" s="4"/>
      <c r="T824" s="4"/>
    </row>
    <row r="825" spans="1:20" s="30" customFormat="1" x14ac:dyDescent="0.25">
      <c r="A825" s="19">
        <v>813</v>
      </c>
      <c r="B825" s="20"/>
      <c r="C825" s="1"/>
      <c r="D825" s="79"/>
      <c r="E825" s="1"/>
      <c r="F825" s="1"/>
      <c r="G825" s="20"/>
      <c r="H825" s="160" t="str">
        <f t="shared" si="123"/>
        <v/>
      </c>
      <c r="I825" s="27" t="b">
        <f t="shared" si="124"/>
        <v>0</v>
      </c>
      <c r="J825" s="80" t="str">
        <f t="shared" si="125"/>
        <v/>
      </c>
      <c r="K825" s="27" t="b">
        <f t="shared" si="120"/>
        <v>0</v>
      </c>
      <c r="L825" s="80" t="str">
        <f t="shared" si="126"/>
        <v/>
      </c>
      <c r="M825" s="27" t="b">
        <f t="shared" si="121"/>
        <v>0</v>
      </c>
      <c r="N825" s="80" t="str">
        <f t="shared" si="127"/>
        <v/>
      </c>
      <c r="O825" s="27" t="b">
        <f>IF(COUNTIF($G$13:G825,G825)&gt;1,TRUE,FALSE)</f>
        <v>0</v>
      </c>
      <c r="P825" s="80" t="str">
        <f t="shared" si="128"/>
        <v/>
      </c>
      <c r="Q825" s="28">
        <f t="shared" si="122"/>
        <v>44166</v>
      </c>
      <c r="R825" s="27" t="b">
        <f t="shared" si="129"/>
        <v>0</v>
      </c>
      <c r="S825" s="4"/>
      <c r="T825" s="4"/>
    </row>
    <row r="826" spans="1:20" s="30" customFormat="1" x14ac:dyDescent="0.25">
      <c r="A826" s="19">
        <v>814</v>
      </c>
      <c r="B826" s="20"/>
      <c r="C826" s="1"/>
      <c r="D826" s="79"/>
      <c r="E826" s="1"/>
      <c r="F826" s="1"/>
      <c r="G826" s="20"/>
      <c r="H826" s="160" t="str">
        <f t="shared" si="123"/>
        <v/>
      </c>
      <c r="I826" s="27" t="b">
        <f t="shared" si="124"/>
        <v>0</v>
      </c>
      <c r="J826" s="80" t="str">
        <f t="shared" si="125"/>
        <v/>
      </c>
      <c r="K826" s="27" t="b">
        <f t="shared" si="120"/>
        <v>0</v>
      </c>
      <c r="L826" s="80" t="str">
        <f t="shared" si="126"/>
        <v/>
      </c>
      <c r="M826" s="27" t="b">
        <f t="shared" si="121"/>
        <v>0</v>
      </c>
      <c r="N826" s="80" t="str">
        <f t="shared" si="127"/>
        <v/>
      </c>
      <c r="O826" s="27" t="b">
        <f>IF(COUNTIF($G$13:G826,G826)&gt;1,TRUE,FALSE)</f>
        <v>0</v>
      </c>
      <c r="P826" s="80" t="str">
        <f t="shared" si="128"/>
        <v/>
      </c>
      <c r="Q826" s="28">
        <f t="shared" si="122"/>
        <v>44166</v>
      </c>
      <c r="R826" s="27" t="b">
        <f t="shared" si="129"/>
        <v>0</v>
      </c>
      <c r="S826" s="4"/>
      <c r="T826" s="4"/>
    </row>
    <row r="827" spans="1:20" s="30" customFormat="1" x14ac:dyDescent="0.25">
      <c r="A827" s="19">
        <v>815</v>
      </c>
      <c r="B827" s="20"/>
      <c r="C827" s="1"/>
      <c r="D827" s="79"/>
      <c r="E827" s="1"/>
      <c r="F827" s="1"/>
      <c r="G827" s="20"/>
      <c r="H827" s="160" t="str">
        <f t="shared" si="123"/>
        <v/>
      </c>
      <c r="I827" s="27" t="b">
        <f t="shared" si="124"/>
        <v>0</v>
      </c>
      <c r="J827" s="80" t="str">
        <f t="shared" si="125"/>
        <v/>
      </c>
      <c r="K827" s="27" t="b">
        <f t="shared" si="120"/>
        <v>0</v>
      </c>
      <c r="L827" s="80" t="str">
        <f t="shared" si="126"/>
        <v/>
      </c>
      <c r="M827" s="27" t="b">
        <f t="shared" si="121"/>
        <v>0</v>
      </c>
      <c r="N827" s="80" t="str">
        <f t="shared" si="127"/>
        <v/>
      </c>
      <c r="O827" s="27" t="b">
        <f>IF(COUNTIF($G$13:G827,G827)&gt;1,TRUE,FALSE)</f>
        <v>0</v>
      </c>
      <c r="P827" s="80" t="str">
        <f t="shared" si="128"/>
        <v/>
      </c>
      <c r="Q827" s="28">
        <f t="shared" si="122"/>
        <v>44166</v>
      </c>
      <c r="R827" s="27" t="b">
        <f t="shared" si="129"/>
        <v>0</v>
      </c>
      <c r="S827" s="4"/>
      <c r="T827" s="4"/>
    </row>
    <row r="828" spans="1:20" s="30" customFormat="1" x14ac:dyDescent="0.25">
      <c r="A828" s="19">
        <v>816</v>
      </c>
      <c r="B828" s="20"/>
      <c r="C828" s="1"/>
      <c r="D828" s="79"/>
      <c r="E828" s="1"/>
      <c r="F828" s="1"/>
      <c r="G828" s="20"/>
      <c r="H828" s="160" t="str">
        <f t="shared" si="123"/>
        <v/>
      </c>
      <c r="I828" s="27" t="b">
        <f t="shared" si="124"/>
        <v>0</v>
      </c>
      <c r="J828" s="80" t="str">
        <f t="shared" si="125"/>
        <v/>
      </c>
      <c r="K828" s="27" t="b">
        <f t="shared" si="120"/>
        <v>0</v>
      </c>
      <c r="L828" s="80" t="str">
        <f t="shared" si="126"/>
        <v/>
      </c>
      <c r="M828" s="27" t="b">
        <f t="shared" si="121"/>
        <v>0</v>
      </c>
      <c r="N828" s="80" t="str">
        <f t="shared" si="127"/>
        <v/>
      </c>
      <c r="O828" s="27" t="b">
        <f>IF(COUNTIF($G$13:G828,G828)&gt;1,TRUE,FALSE)</f>
        <v>0</v>
      </c>
      <c r="P828" s="80" t="str">
        <f t="shared" si="128"/>
        <v/>
      </c>
      <c r="Q828" s="28">
        <f t="shared" si="122"/>
        <v>44166</v>
      </c>
      <c r="R828" s="27" t="b">
        <f t="shared" si="129"/>
        <v>0</v>
      </c>
      <c r="S828" s="4"/>
      <c r="T828" s="4"/>
    </row>
    <row r="829" spans="1:20" s="30" customFormat="1" x14ac:dyDescent="0.25">
      <c r="A829" s="19">
        <v>817</v>
      </c>
      <c r="B829" s="20"/>
      <c r="C829" s="1"/>
      <c r="D829" s="79"/>
      <c r="E829" s="1"/>
      <c r="F829" s="1"/>
      <c r="G829" s="20"/>
      <c r="H829" s="160" t="str">
        <f t="shared" si="123"/>
        <v/>
      </c>
      <c r="I829" s="27" t="b">
        <f t="shared" si="124"/>
        <v>0</v>
      </c>
      <c r="J829" s="80" t="str">
        <f t="shared" si="125"/>
        <v/>
      </c>
      <c r="K829" s="27" t="b">
        <f t="shared" si="120"/>
        <v>0</v>
      </c>
      <c r="L829" s="80" t="str">
        <f t="shared" si="126"/>
        <v/>
      </c>
      <c r="M829" s="27" t="b">
        <f t="shared" si="121"/>
        <v>0</v>
      </c>
      <c r="N829" s="80" t="str">
        <f t="shared" si="127"/>
        <v/>
      </c>
      <c r="O829" s="27" t="b">
        <f>IF(COUNTIF($G$13:G829,G829)&gt;1,TRUE,FALSE)</f>
        <v>0</v>
      </c>
      <c r="P829" s="80" t="str">
        <f t="shared" si="128"/>
        <v/>
      </c>
      <c r="Q829" s="28">
        <f t="shared" si="122"/>
        <v>44166</v>
      </c>
      <c r="R829" s="27" t="b">
        <f t="shared" si="129"/>
        <v>0</v>
      </c>
      <c r="S829" s="4"/>
      <c r="T829" s="4"/>
    </row>
    <row r="830" spans="1:20" s="30" customFormat="1" x14ac:dyDescent="0.25">
      <c r="A830" s="19">
        <v>818</v>
      </c>
      <c r="B830" s="20"/>
      <c r="C830" s="1"/>
      <c r="D830" s="79"/>
      <c r="E830" s="1"/>
      <c r="F830" s="1"/>
      <c r="G830" s="20"/>
      <c r="H830" s="160" t="str">
        <f t="shared" si="123"/>
        <v/>
      </c>
      <c r="I830" s="27" t="b">
        <f t="shared" si="124"/>
        <v>0</v>
      </c>
      <c r="J830" s="80" t="str">
        <f t="shared" si="125"/>
        <v/>
      </c>
      <c r="K830" s="27" t="b">
        <f t="shared" si="120"/>
        <v>0</v>
      </c>
      <c r="L830" s="80" t="str">
        <f t="shared" si="126"/>
        <v/>
      </c>
      <c r="M830" s="27" t="b">
        <f t="shared" si="121"/>
        <v>0</v>
      </c>
      <c r="N830" s="80" t="str">
        <f t="shared" si="127"/>
        <v/>
      </c>
      <c r="O830" s="27" t="b">
        <f>IF(COUNTIF($G$13:G830,G830)&gt;1,TRUE,FALSE)</f>
        <v>0</v>
      </c>
      <c r="P830" s="80" t="str">
        <f t="shared" si="128"/>
        <v/>
      </c>
      <c r="Q830" s="28">
        <f t="shared" si="122"/>
        <v>44166</v>
      </c>
      <c r="R830" s="27" t="b">
        <f t="shared" si="129"/>
        <v>0</v>
      </c>
      <c r="S830" s="4"/>
      <c r="T830" s="4"/>
    </row>
    <row r="831" spans="1:20" s="30" customFormat="1" x14ac:dyDescent="0.25">
      <c r="A831" s="19">
        <v>819</v>
      </c>
      <c r="B831" s="20"/>
      <c r="C831" s="1"/>
      <c r="D831" s="79"/>
      <c r="E831" s="1"/>
      <c r="F831" s="1"/>
      <c r="G831" s="20"/>
      <c r="H831" s="160" t="str">
        <f t="shared" si="123"/>
        <v/>
      </c>
      <c r="I831" s="27" t="b">
        <f t="shared" si="124"/>
        <v>0</v>
      </c>
      <c r="J831" s="80" t="str">
        <f t="shared" si="125"/>
        <v/>
      </c>
      <c r="K831" s="27" t="b">
        <f t="shared" si="120"/>
        <v>0</v>
      </c>
      <c r="L831" s="80" t="str">
        <f t="shared" si="126"/>
        <v/>
      </c>
      <c r="M831" s="27" t="b">
        <f t="shared" si="121"/>
        <v>0</v>
      </c>
      <c r="N831" s="80" t="str">
        <f t="shared" si="127"/>
        <v/>
      </c>
      <c r="O831" s="27" t="b">
        <f>IF(COUNTIF($G$13:G831,G831)&gt;1,TRUE,FALSE)</f>
        <v>0</v>
      </c>
      <c r="P831" s="80" t="str">
        <f t="shared" si="128"/>
        <v/>
      </c>
      <c r="Q831" s="28">
        <f t="shared" si="122"/>
        <v>44166</v>
      </c>
      <c r="R831" s="27" t="b">
        <f t="shared" si="129"/>
        <v>0</v>
      </c>
      <c r="S831" s="4"/>
      <c r="T831" s="4"/>
    </row>
    <row r="832" spans="1:20" s="30" customFormat="1" x14ac:dyDescent="0.25">
      <c r="A832" s="19">
        <v>820</v>
      </c>
      <c r="B832" s="20"/>
      <c r="C832" s="1"/>
      <c r="D832" s="79"/>
      <c r="E832" s="1"/>
      <c r="F832" s="1"/>
      <c r="G832" s="20"/>
      <c r="H832" s="160" t="str">
        <f t="shared" si="123"/>
        <v/>
      </c>
      <c r="I832" s="27" t="b">
        <f t="shared" si="124"/>
        <v>0</v>
      </c>
      <c r="J832" s="80" t="str">
        <f t="shared" si="125"/>
        <v/>
      </c>
      <c r="K832" s="27" t="b">
        <f t="shared" si="120"/>
        <v>0</v>
      </c>
      <c r="L832" s="80" t="str">
        <f t="shared" si="126"/>
        <v/>
      </c>
      <c r="M832" s="27" t="b">
        <f t="shared" si="121"/>
        <v>0</v>
      </c>
      <c r="N832" s="80" t="str">
        <f t="shared" si="127"/>
        <v/>
      </c>
      <c r="O832" s="27" t="b">
        <f>IF(COUNTIF($G$13:G832,G832)&gt;1,TRUE,FALSE)</f>
        <v>0</v>
      </c>
      <c r="P832" s="80" t="str">
        <f t="shared" si="128"/>
        <v/>
      </c>
      <c r="Q832" s="28">
        <f t="shared" si="122"/>
        <v>44166</v>
      </c>
      <c r="R832" s="27" t="b">
        <f t="shared" si="129"/>
        <v>0</v>
      </c>
      <c r="S832" s="4"/>
      <c r="T832" s="4"/>
    </row>
    <row r="833" spans="1:20" s="30" customFormat="1" x14ac:dyDescent="0.25">
      <c r="A833" s="19">
        <v>821</v>
      </c>
      <c r="B833" s="20"/>
      <c r="C833" s="1"/>
      <c r="D833" s="79"/>
      <c r="E833" s="1"/>
      <c r="F833" s="1"/>
      <c r="G833" s="20"/>
      <c r="H833" s="160" t="str">
        <f t="shared" si="123"/>
        <v/>
      </c>
      <c r="I833" s="27" t="b">
        <f t="shared" si="124"/>
        <v>0</v>
      </c>
      <c r="J833" s="80" t="str">
        <f t="shared" si="125"/>
        <v/>
      </c>
      <c r="K833" s="27" t="b">
        <f t="shared" si="120"/>
        <v>0</v>
      </c>
      <c r="L833" s="80" t="str">
        <f t="shared" si="126"/>
        <v/>
      </c>
      <c r="M833" s="27" t="b">
        <f t="shared" si="121"/>
        <v>0</v>
      </c>
      <c r="N833" s="80" t="str">
        <f t="shared" si="127"/>
        <v/>
      </c>
      <c r="O833" s="27" t="b">
        <f>IF(COUNTIF($G$13:G833,G833)&gt;1,TRUE,FALSE)</f>
        <v>0</v>
      </c>
      <c r="P833" s="80" t="str">
        <f t="shared" si="128"/>
        <v/>
      </c>
      <c r="Q833" s="28">
        <f t="shared" si="122"/>
        <v>44166</v>
      </c>
      <c r="R833" s="27" t="b">
        <f t="shared" si="129"/>
        <v>0</v>
      </c>
      <c r="S833" s="4"/>
      <c r="T833" s="4"/>
    </row>
    <row r="834" spans="1:20" s="30" customFormat="1" x14ac:dyDescent="0.25">
      <c r="A834" s="19">
        <v>822</v>
      </c>
      <c r="B834" s="20"/>
      <c r="C834" s="1"/>
      <c r="D834" s="79"/>
      <c r="E834" s="1"/>
      <c r="F834" s="1"/>
      <c r="G834" s="20"/>
      <c r="H834" s="160" t="str">
        <f t="shared" si="123"/>
        <v/>
      </c>
      <c r="I834" s="27" t="b">
        <f t="shared" si="124"/>
        <v>0</v>
      </c>
      <c r="J834" s="80" t="str">
        <f t="shared" si="125"/>
        <v/>
      </c>
      <c r="K834" s="27" t="b">
        <f t="shared" si="120"/>
        <v>0</v>
      </c>
      <c r="L834" s="80" t="str">
        <f t="shared" si="126"/>
        <v/>
      </c>
      <c r="M834" s="27" t="b">
        <f t="shared" si="121"/>
        <v>0</v>
      </c>
      <c r="N834" s="80" t="str">
        <f t="shared" si="127"/>
        <v/>
      </c>
      <c r="O834" s="27" t="b">
        <f>IF(COUNTIF($G$13:G834,G834)&gt;1,TRUE,FALSE)</f>
        <v>0</v>
      </c>
      <c r="P834" s="80" t="str">
        <f t="shared" si="128"/>
        <v/>
      </c>
      <c r="Q834" s="28">
        <f t="shared" si="122"/>
        <v>44166</v>
      </c>
      <c r="R834" s="27" t="b">
        <f t="shared" si="129"/>
        <v>0</v>
      </c>
      <c r="S834" s="4"/>
      <c r="T834" s="4"/>
    </row>
    <row r="835" spans="1:20" s="30" customFormat="1" x14ac:dyDescent="0.25">
      <c r="A835" s="19">
        <v>823</v>
      </c>
      <c r="B835" s="20"/>
      <c r="C835" s="1"/>
      <c r="D835" s="79"/>
      <c r="E835" s="1"/>
      <c r="F835" s="1"/>
      <c r="G835" s="20"/>
      <c r="H835" s="160" t="str">
        <f t="shared" si="123"/>
        <v/>
      </c>
      <c r="I835" s="27" t="b">
        <f t="shared" si="124"/>
        <v>0</v>
      </c>
      <c r="J835" s="80" t="str">
        <f t="shared" si="125"/>
        <v/>
      </c>
      <c r="K835" s="27" t="b">
        <f t="shared" si="120"/>
        <v>0</v>
      </c>
      <c r="L835" s="80" t="str">
        <f t="shared" si="126"/>
        <v/>
      </c>
      <c r="M835" s="27" t="b">
        <f t="shared" si="121"/>
        <v>0</v>
      </c>
      <c r="N835" s="80" t="str">
        <f t="shared" si="127"/>
        <v/>
      </c>
      <c r="O835" s="27" t="b">
        <f>IF(COUNTIF($G$13:G835,G835)&gt;1,TRUE,FALSE)</f>
        <v>0</v>
      </c>
      <c r="P835" s="80" t="str">
        <f t="shared" si="128"/>
        <v/>
      </c>
      <c r="Q835" s="28">
        <f t="shared" si="122"/>
        <v>44166</v>
      </c>
      <c r="R835" s="27" t="b">
        <f t="shared" si="129"/>
        <v>0</v>
      </c>
      <c r="S835" s="4"/>
      <c r="T835" s="4"/>
    </row>
    <row r="836" spans="1:20" s="30" customFormat="1" x14ac:dyDescent="0.25">
      <c r="A836" s="19">
        <v>824</v>
      </c>
      <c r="B836" s="20"/>
      <c r="C836" s="1"/>
      <c r="D836" s="79"/>
      <c r="E836" s="1"/>
      <c r="F836" s="1"/>
      <c r="G836" s="20"/>
      <c r="H836" s="160" t="str">
        <f t="shared" si="123"/>
        <v/>
      </c>
      <c r="I836" s="27" t="b">
        <f t="shared" si="124"/>
        <v>0</v>
      </c>
      <c r="J836" s="80" t="str">
        <f t="shared" si="125"/>
        <v/>
      </c>
      <c r="K836" s="27" t="b">
        <f t="shared" si="120"/>
        <v>0</v>
      </c>
      <c r="L836" s="80" t="str">
        <f t="shared" si="126"/>
        <v/>
      </c>
      <c r="M836" s="27" t="b">
        <f t="shared" si="121"/>
        <v>0</v>
      </c>
      <c r="N836" s="80" t="str">
        <f t="shared" si="127"/>
        <v/>
      </c>
      <c r="O836" s="27" t="b">
        <f>IF(COUNTIF($G$13:G836,G836)&gt;1,TRUE,FALSE)</f>
        <v>0</v>
      </c>
      <c r="P836" s="80" t="str">
        <f t="shared" si="128"/>
        <v/>
      </c>
      <c r="Q836" s="28">
        <f t="shared" si="122"/>
        <v>44166</v>
      </c>
      <c r="R836" s="27" t="b">
        <f t="shared" si="129"/>
        <v>0</v>
      </c>
      <c r="S836" s="4"/>
      <c r="T836" s="4"/>
    </row>
    <row r="837" spans="1:20" s="30" customFormat="1" x14ac:dyDescent="0.25">
      <c r="A837" s="19">
        <v>825</v>
      </c>
      <c r="B837" s="20"/>
      <c r="C837" s="1"/>
      <c r="D837" s="79"/>
      <c r="E837" s="1"/>
      <c r="F837" s="1"/>
      <c r="G837" s="20"/>
      <c r="H837" s="160" t="str">
        <f t="shared" si="123"/>
        <v/>
      </c>
      <c r="I837" s="27" t="b">
        <f t="shared" si="124"/>
        <v>0</v>
      </c>
      <c r="J837" s="80" t="str">
        <f t="shared" si="125"/>
        <v/>
      </c>
      <c r="K837" s="27" t="b">
        <f t="shared" si="120"/>
        <v>0</v>
      </c>
      <c r="L837" s="80" t="str">
        <f t="shared" si="126"/>
        <v/>
      </c>
      <c r="M837" s="27" t="b">
        <f t="shared" si="121"/>
        <v>0</v>
      </c>
      <c r="N837" s="80" t="str">
        <f t="shared" si="127"/>
        <v/>
      </c>
      <c r="O837" s="27" t="b">
        <f>IF(COUNTIF($G$13:G837,G837)&gt;1,TRUE,FALSE)</f>
        <v>0</v>
      </c>
      <c r="P837" s="80" t="str">
        <f t="shared" si="128"/>
        <v/>
      </c>
      <c r="Q837" s="28">
        <f t="shared" si="122"/>
        <v>44166</v>
      </c>
      <c r="R837" s="27" t="b">
        <f t="shared" si="129"/>
        <v>0</v>
      </c>
      <c r="S837" s="4"/>
      <c r="T837" s="4"/>
    </row>
    <row r="838" spans="1:20" s="30" customFormat="1" x14ac:dyDescent="0.25">
      <c r="A838" s="19">
        <v>826</v>
      </c>
      <c r="B838" s="20"/>
      <c r="C838" s="1"/>
      <c r="D838" s="79"/>
      <c r="E838" s="1"/>
      <c r="F838" s="1"/>
      <c r="G838" s="20"/>
      <c r="H838" s="160" t="str">
        <f t="shared" si="123"/>
        <v/>
      </c>
      <c r="I838" s="27" t="b">
        <f t="shared" si="124"/>
        <v>0</v>
      </c>
      <c r="J838" s="80" t="str">
        <f t="shared" si="125"/>
        <v/>
      </c>
      <c r="K838" s="27" t="b">
        <f t="shared" si="120"/>
        <v>0</v>
      </c>
      <c r="L838" s="80" t="str">
        <f t="shared" si="126"/>
        <v/>
      </c>
      <c r="M838" s="27" t="b">
        <f t="shared" si="121"/>
        <v>0</v>
      </c>
      <c r="N838" s="80" t="str">
        <f t="shared" si="127"/>
        <v/>
      </c>
      <c r="O838" s="27" t="b">
        <f>IF(COUNTIF($G$13:G838,G838)&gt;1,TRUE,FALSE)</f>
        <v>0</v>
      </c>
      <c r="P838" s="80" t="str">
        <f t="shared" si="128"/>
        <v/>
      </c>
      <c r="Q838" s="28">
        <f t="shared" si="122"/>
        <v>44166</v>
      </c>
      <c r="R838" s="27" t="b">
        <f t="shared" si="129"/>
        <v>0</v>
      </c>
      <c r="S838" s="4"/>
      <c r="T838" s="4"/>
    </row>
    <row r="839" spans="1:20" s="30" customFormat="1" x14ac:dyDescent="0.25">
      <c r="A839" s="19">
        <v>827</v>
      </c>
      <c r="B839" s="20"/>
      <c r="C839" s="1"/>
      <c r="D839" s="79"/>
      <c r="E839" s="1"/>
      <c r="F839" s="1"/>
      <c r="G839" s="20"/>
      <c r="H839" s="160" t="str">
        <f t="shared" si="123"/>
        <v/>
      </c>
      <c r="I839" s="27" t="b">
        <f t="shared" si="124"/>
        <v>0</v>
      </c>
      <c r="J839" s="80" t="str">
        <f t="shared" si="125"/>
        <v/>
      </c>
      <c r="K839" s="27" t="b">
        <f t="shared" si="120"/>
        <v>0</v>
      </c>
      <c r="L839" s="80" t="str">
        <f t="shared" si="126"/>
        <v/>
      </c>
      <c r="M839" s="27" t="b">
        <f t="shared" si="121"/>
        <v>0</v>
      </c>
      <c r="N839" s="80" t="str">
        <f t="shared" si="127"/>
        <v/>
      </c>
      <c r="O839" s="27" t="b">
        <f>IF(COUNTIF($G$13:G839,G839)&gt;1,TRUE,FALSE)</f>
        <v>0</v>
      </c>
      <c r="P839" s="80" t="str">
        <f t="shared" si="128"/>
        <v/>
      </c>
      <c r="Q839" s="28">
        <f t="shared" si="122"/>
        <v>44166</v>
      </c>
      <c r="R839" s="27" t="b">
        <f t="shared" si="129"/>
        <v>0</v>
      </c>
      <c r="S839" s="4"/>
      <c r="T839" s="4"/>
    </row>
    <row r="840" spans="1:20" s="30" customFormat="1" x14ac:dyDescent="0.25">
      <c r="A840" s="19">
        <v>828</v>
      </c>
      <c r="B840" s="20"/>
      <c r="C840" s="1"/>
      <c r="D840" s="79"/>
      <c r="E840" s="1"/>
      <c r="F840" s="1"/>
      <c r="G840" s="20"/>
      <c r="H840" s="160" t="str">
        <f t="shared" si="123"/>
        <v/>
      </c>
      <c r="I840" s="27" t="b">
        <f t="shared" si="124"/>
        <v>0</v>
      </c>
      <c r="J840" s="80" t="str">
        <f t="shared" si="125"/>
        <v/>
      </c>
      <c r="K840" s="27" t="b">
        <f t="shared" si="120"/>
        <v>0</v>
      </c>
      <c r="L840" s="80" t="str">
        <f t="shared" si="126"/>
        <v/>
      </c>
      <c r="M840" s="27" t="b">
        <f t="shared" si="121"/>
        <v>0</v>
      </c>
      <c r="N840" s="80" t="str">
        <f t="shared" si="127"/>
        <v/>
      </c>
      <c r="O840" s="27" t="b">
        <f>IF(COUNTIF($G$13:G840,G840)&gt;1,TRUE,FALSE)</f>
        <v>0</v>
      </c>
      <c r="P840" s="80" t="str">
        <f t="shared" si="128"/>
        <v/>
      </c>
      <c r="Q840" s="28">
        <f t="shared" si="122"/>
        <v>44166</v>
      </c>
      <c r="R840" s="27" t="b">
        <f t="shared" si="129"/>
        <v>0</v>
      </c>
      <c r="S840" s="4"/>
      <c r="T840" s="4"/>
    </row>
    <row r="841" spans="1:20" s="30" customFormat="1" x14ac:dyDescent="0.25">
      <c r="A841" s="19">
        <v>829</v>
      </c>
      <c r="B841" s="20"/>
      <c r="C841" s="1"/>
      <c r="D841" s="79"/>
      <c r="E841" s="1"/>
      <c r="F841" s="1"/>
      <c r="G841" s="20"/>
      <c r="H841" s="160" t="str">
        <f t="shared" si="123"/>
        <v/>
      </c>
      <c r="I841" s="27" t="b">
        <f t="shared" si="124"/>
        <v>0</v>
      </c>
      <c r="J841" s="80" t="str">
        <f t="shared" si="125"/>
        <v/>
      </c>
      <c r="K841" s="27" t="b">
        <f t="shared" si="120"/>
        <v>0</v>
      </c>
      <c r="L841" s="80" t="str">
        <f t="shared" si="126"/>
        <v/>
      </c>
      <c r="M841" s="27" t="b">
        <f t="shared" si="121"/>
        <v>0</v>
      </c>
      <c r="N841" s="80" t="str">
        <f t="shared" si="127"/>
        <v/>
      </c>
      <c r="O841" s="27" t="b">
        <f>IF(COUNTIF($G$13:G841,G841)&gt;1,TRUE,FALSE)</f>
        <v>0</v>
      </c>
      <c r="P841" s="80" t="str">
        <f t="shared" si="128"/>
        <v/>
      </c>
      <c r="Q841" s="28">
        <f t="shared" si="122"/>
        <v>44166</v>
      </c>
      <c r="R841" s="27" t="b">
        <f t="shared" si="129"/>
        <v>0</v>
      </c>
      <c r="S841" s="4"/>
      <c r="T841" s="4"/>
    </row>
    <row r="842" spans="1:20" s="30" customFormat="1" x14ac:dyDescent="0.25">
      <c r="A842" s="19">
        <v>830</v>
      </c>
      <c r="B842" s="20"/>
      <c r="C842" s="1"/>
      <c r="D842" s="79"/>
      <c r="E842" s="1"/>
      <c r="F842" s="1"/>
      <c r="G842" s="20"/>
      <c r="H842" s="160" t="str">
        <f t="shared" si="123"/>
        <v/>
      </c>
      <c r="I842" s="27" t="b">
        <f t="shared" si="124"/>
        <v>0</v>
      </c>
      <c r="J842" s="80" t="str">
        <f t="shared" si="125"/>
        <v/>
      </c>
      <c r="K842" s="27" t="b">
        <f t="shared" si="120"/>
        <v>0</v>
      </c>
      <c r="L842" s="80" t="str">
        <f t="shared" si="126"/>
        <v/>
      </c>
      <c r="M842" s="27" t="b">
        <f t="shared" si="121"/>
        <v>0</v>
      </c>
      <c r="N842" s="80" t="str">
        <f t="shared" si="127"/>
        <v/>
      </c>
      <c r="O842" s="27" t="b">
        <f>IF(COUNTIF($G$13:G842,G842)&gt;1,TRUE,FALSE)</f>
        <v>0</v>
      </c>
      <c r="P842" s="80" t="str">
        <f t="shared" si="128"/>
        <v/>
      </c>
      <c r="Q842" s="28">
        <f t="shared" si="122"/>
        <v>44166</v>
      </c>
      <c r="R842" s="27" t="b">
        <f t="shared" si="129"/>
        <v>0</v>
      </c>
      <c r="S842" s="4"/>
      <c r="T842" s="4"/>
    </row>
    <row r="843" spans="1:20" s="30" customFormat="1" x14ac:dyDescent="0.25">
      <c r="A843" s="19">
        <v>831</v>
      </c>
      <c r="B843" s="20"/>
      <c r="C843" s="1"/>
      <c r="D843" s="79"/>
      <c r="E843" s="1"/>
      <c r="F843" s="1"/>
      <c r="G843" s="20"/>
      <c r="H843" s="160" t="str">
        <f t="shared" si="123"/>
        <v/>
      </c>
      <c r="I843" s="27" t="b">
        <f t="shared" si="124"/>
        <v>0</v>
      </c>
      <c r="J843" s="80" t="str">
        <f t="shared" si="125"/>
        <v/>
      </c>
      <c r="K843" s="27" t="b">
        <f t="shared" si="120"/>
        <v>0</v>
      </c>
      <c r="L843" s="80" t="str">
        <f t="shared" si="126"/>
        <v/>
      </c>
      <c r="M843" s="27" t="b">
        <f t="shared" si="121"/>
        <v>0</v>
      </c>
      <c r="N843" s="80" t="str">
        <f t="shared" si="127"/>
        <v/>
      </c>
      <c r="O843" s="27" t="b">
        <f>IF(COUNTIF($G$13:G843,G843)&gt;1,TRUE,FALSE)</f>
        <v>0</v>
      </c>
      <c r="P843" s="80" t="str">
        <f t="shared" si="128"/>
        <v/>
      </c>
      <c r="Q843" s="28">
        <f t="shared" si="122"/>
        <v>44166</v>
      </c>
      <c r="R843" s="27" t="b">
        <f t="shared" si="129"/>
        <v>0</v>
      </c>
      <c r="S843" s="4"/>
      <c r="T843" s="4"/>
    </row>
    <row r="844" spans="1:20" s="30" customFormat="1" x14ac:dyDescent="0.25">
      <c r="A844" s="19">
        <v>832</v>
      </c>
      <c r="B844" s="20"/>
      <c r="C844" s="1"/>
      <c r="D844" s="79"/>
      <c r="E844" s="1"/>
      <c r="F844" s="1"/>
      <c r="G844" s="20"/>
      <c r="H844" s="160" t="str">
        <f t="shared" si="123"/>
        <v/>
      </c>
      <c r="I844" s="27" t="b">
        <f t="shared" si="124"/>
        <v>0</v>
      </c>
      <c r="J844" s="80" t="str">
        <f t="shared" si="125"/>
        <v/>
      </c>
      <c r="K844" s="27" t="b">
        <f t="shared" si="120"/>
        <v>0</v>
      </c>
      <c r="L844" s="80" t="str">
        <f t="shared" si="126"/>
        <v/>
      </c>
      <c r="M844" s="27" t="b">
        <f t="shared" si="121"/>
        <v>0</v>
      </c>
      <c r="N844" s="80" t="str">
        <f t="shared" si="127"/>
        <v/>
      </c>
      <c r="O844" s="27" t="b">
        <f>IF(COUNTIF($G$13:G844,G844)&gt;1,TRUE,FALSE)</f>
        <v>0</v>
      </c>
      <c r="P844" s="80" t="str">
        <f t="shared" si="128"/>
        <v/>
      </c>
      <c r="Q844" s="28">
        <f t="shared" si="122"/>
        <v>44166</v>
      </c>
      <c r="R844" s="27" t="b">
        <f t="shared" si="129"/>
        <v>0</v>
      </c>
      <c r="S844" s="4"/>
      <c r="T844" s="4"/>
    </row>
    <row r="845" spans="1:20" s="30" customFormat="1" x14ac:dyDescent="0.25">
      <c r="A845" s="19">
        <v>833</v>
      </c>
      <c r="B845" s="20"/>
      <c r="C845" s="1"/>
      <c r="D845" s="79"/>
      <c r="E845" s="1"/>
      <c r="F845" s="1"/>
      <c r="G845" s="20"/>
      <c r="H845" s="160" t="str">
        <f t="shared" si="123"/>
        <v/>
      </c>
      <c r="I845" s="27" t="b">
        <f t="shared" si="124"/>
        <v>0</v>
      </c>
      <c r="J845" s="80" t="str">
        <f t="shared" si="125"/>
        <v/>
      </c>
      <c r="K845" s="27" t="b">
        <f t="shared" ref="K845:K908" si="130">AND(IFERROR(MATCH(D845,TblNivåValTExt,0)=4,FALSE),COUNTA(E845:F845)&gt;1,OR(E845&lt;=$I$9,F845&lt;=$I$9))</f>
        <v>0</v>
      </c>
      <c r="L845" s="80" t="str">
        <f t="shared" si="126"/>
        <v/>
      </c>
      <c r="M845" s="27" t="b">
        <f t="shared" ref="M845:M908" si="131">IF(AND(G845&lt;&gt;"",F845=""),TRUE,FALSE)</f>
        <v>0</v>
      </c>
      <c r="N845" s="80" t="str">
        <f t="shared" si="127"/>
        <v/>
      </c>
      <c r="O845" s="27" t="b">
        <f>IF(COUNTIF($G$13:G845,G845)&gt;1,TRUE,FALSE)</f>
        <v>0</v>
      </c>
      <c r="P845" s="80" t="str">
        <f t="shared" si="128"/>
        <v/>
      </c>
      <c r="Q845" s="28">
        <f t="shared" ref="Q845:Q908" si="132">MAX(E845,$M$8)</f>
        <v>44166</v>
      </c>
      <c r="R845" s="27" t="b">
        <f t="shared" si="129"/>
        <v>0</v>
      </c>
      <c r="S845" s="4"/>
      <c r="T845" s="4"/>
    </row>
    <row r="846" spans="1:20" s="30" customFormat="1" x14ac:dyDescent="0.25">
      <c r="A846" s="19">
        <v>834</v>
      </c>
      <c r="B846" s="20"/>
      <c r="C846" s="1"/>
      <c r="D846" s="79"/>
      <c r="E846" s="1"/>
      <c r="F846" s="1"/>
      <c r="G846" s="20"/>
      <c r="H846" s="160" t="str">
        <f t="shared" ref="H846:H909" si="133">IF(I846,J846&amp;". ","")&amp;IF(K846,L846&amp;". ","")&amp;IF(O846,P846&amp;". ","")&amp;IF(M846,N846&amp;". ","")</f>
        <v/>
      </c>
      <c r="I846" s="27" t="b">
        <f t="shared" ref="I846:I909" si="134">AND((E846+F846)&gt;0,OR(E846&lt;$M$6,F846&gt;$N$6))</f>
        <v>0</v>
      </c>
      <c r="J846" s="80" t="str">
        <f t="shared" ref="J846:J909" si="135">IF(I846,J$11,"")</f>
        <v/>
      </c>
      <c r="K846" s="27" t="b">
        <f t="shared" si="130"/>
        <v>0</v>
      </c>
      <c r="L846" s="80" t="str">
        <f t="shared" ref="L846:L909" si="136">IF(K846,$L$11,"")</f>
        <v/>
      </c>
      <c r="M846" s="27" t="b">
        <f t="shared" si="131"/>
        <v>0</v>
      </c>
      <c r="N846" s="80" t="str">
        <f t="shared" ref="N846:N909" si="137">IF(M846,N$11,"")</f>
        <v/>
      </c>
      <c r="O846" s="27" t="b">
        <f>IF(COUNTIF($G$13:G846,G846)&gt;1,TRUE,FALSE)</f>
        <v>0</v>
      </c>
      <c r="P846" s="80" t="str">
        <f t="shared" ref="P846:P909" si="138">IF(O846,P$11,"")</f>
        <v/>
      </c>
      <c r="Q846" s="28">
        <f t="shared" si="132"/>
        <v>44166</v>
      </c>
      <c r="R846" s="27" t="b">
        <f t="shared" ref="R846:R909" si="139">OR(I846,K846,M846,O846)</f>
        <v>0</v>
      </c>
      <c r="S846" s="4"/>
      <c r="T846" s="4"/>
    </row>
    <row r="847" spans="1:20" s="30" customFormat="1" x14ac:dyDescent="0.25">
      <c r="A847" s="19">
        <v>835</v>
      </c>
      <c r="B847" s="20"/>
      <c r="C847" s="1"/>
      <c r="D847" s="79"/>
      <c r="E847" s="1"/>
      <c r="F847" s="1"/>
      <c r="G847" s="20"/>
      <c r="H847" s="160" t="str">
        <f t="shared" si="133"/>
        <v/>
      </c>
      <c r="I847" s="27" t="b">
        <f t="shared" si="134"/>
        <v>0</v>
      </c>
      <c r="J847" s="80" t="str">
        <f t="shared" si="135"/>
        <v/>
      </c>
      <c r="K847" s="27" t="b">
        <f t="shared" si="130"/>
        <v>0</v>
      </c>
      <c r="L847" s="80" t="str">
        <f t="shared" si="136"/>
        <v/>
      </c>
      <c r="M847" s="27" t="b">
        <f t="shared" si="131"/>
        <v>0</v>
      </c>
      <c r="N847" s="80" t="str">
        <f t="shared" si="137"/>
        <v/>
      </c>
      <c r="O847" s="27" t="b">
        <f>IF(COUNTIF($G$13:G847,G847)&gt;1,TRUE,FALSE)</f>
        <v>0</v>
      </c>
      <c r="P847" s="80" t="str">
        <f t="shared" si="138"/>
        <v/>
      </c>
      <c r="Q847" s="28">
        <f t="shared" si="132"/>
        <v>44166</v>
      </c>
      <c r="R847" s="27" t="b">
        <f t="shared" si="139"/>
        <v>0</v>
      </c>
      <c r="S847" s="4"/>
      <c r="T847" s="4"/>
    </row>
    <row r="848" spans="1:20" s="30" customFormat="1" x14ac:dyDescent="0.25">
      <c r="A848" s="19">
        <v>836</v>
      </c>
      <c r="B848" s="20"/>
      <c r="C848" s="1"/>
      <c r="D848" s="79"/>
      <c r="E848" s="1"/>
      <c r="F848" s="1"/>
      <c r="G848" s="20"/>
      <c r="H848" s="160" t="str">
        <f t="shared" si="133"/>
        <v/>
      </c>
      <c r="I848" s="27" t="b">
        <f t="shared" si="134"/>
        <v>0</v>
      </c>
      <c r="J848" s="80" t="str">
        <f t="shared" si="135"/>
        <v/>
      </c>
      <c r="K848" s="27" t="b">
        <f t="shared" si="130"/>
        <v>0</v>
      </c>
      <c r="L848" s="80" t="str">
        <f t="shared" si="136"/>
        <v/>
      </c>
      <c r="M848" s="27" t="b">
        <f t="shared" si="131"/>
        <v>0</v>
      </c>
      <c r="N848" s="80" t="str">
        <f t="shared" si="137"/>
        <v/>
      </c>
      <c r="O848" s="27" t="b">
        <f>IF(COUNTIF($G$13:G848,G848)&gt;1,TRUE,FALSE)</f>
        <v>0</v>
      </c>
      <c r="P848" s="80" t="str">
        <f t="shared" si="138"/>
        <v/>
      </c>
      <c r="Q848" s="28">
        <f t="shared" si="132"/>
        <v>44166</v>
      </c>
      <c r="R848" s="27" t="b">
        <f t="shared" si="139"/>
        <v>0</v>
      </c>
      <c r="S848" s="4"/>
      <c r="T848" s="4"/>
    </row>
    <row r="849" spans="1:20" s="30" customFormat="1" x14ac:dyDescent="0.25">
      <c r="A849" s="19">
        <v>837</v>
      </c>
      <c r="B849" s="20"/>
      <c r="C849" s="1"/>
      <c r="D849" s="79"/>
      <c r="E849" s="1"/>
      <c r="F849" s="1"/>
      <c r="G849" s="20"/>
      <c r="H849" s="160" t="str">
        <f t="shared" si="133"/>
        <v/>
      </c>
      <c r="I849" s="27" t="b">
        <f t="shared" si="134"/>
        <v>0</v>
      </c>
      <c r="J849" s="80" t="str">
        <f t="shared" si="135"/>
        <v/>
      </c>
      <c r="K849" s="27" t="b">
        <f t="shared" si="130"/>
        <v>0</v>
      </c>
      <c r="L849" s="80" t="str">
        <f t="shared" si="136"/>
        <v/>
      </c>
      <c r="M849" s="27" t="b">
        <f t="shared" si="131"/>
        <v>0</v>
      </c>
      <c r="N849" s="80" t="str">
        <f t="shared" si="137"/>
        <v/>
      </c>
      <c r="O849" s="27" t="b">
        <f>IF(COUNTIF($G$13:G849,G849)&gt;1,TRUE,FALSE)</f>
        <v>0</v>
      </c>
      <c r="P849" s="80" t="str">
        <f t="shared" si="138"/>
        <v/>
      </c>
      <c r="Q849" s="28">
        <f t="shared" si="132"/>
        <v>44166</v>
      </c>
      <c r="R849" s="27" t="b">
        <f t="shared" si="139"/>
        <v>0</v>
      </c>
      <c r="S849" s="4"/>
      <c r="T849" s="4"/>
    </row>
    <row r="850" spans="1:20" s="30" customFormat="1" x14ac:dyDescent="0.25">
      <c r="A850" s="19">
        <v>838</v>
      </c>
      <c r="B850" s="20"/>
      <c r="C850" s="1"/>
      <c r="D850" s="79"/>
      <c r="E850" s="1"/>
      <c r="F850" s="1"/>
      <c r="G850" s="20"/>
      <c r="H850" s="160" t="str">
        <f t="shared" si="133"/>
        <v/>
      </c>
      <c r="I850" s="27" t="b">
        <f t="shared" si="134"/>
        <v>0</v>
      </c>
      <c r="J850" s="80" t="str">
        <f t="shared" si="135"/>
        <v/>
      </c>
      <c r="K850" s="27" t="b">
        <f t="shared" si="130"/>
        <v>0</v>
      </c>
      <c r="L850" s="80" t="str">
        <f t="shared" si="136"/>
        <v/>
      </c>
      <c r="M850" s="27" t="b">
        <f t="shared" si="131"/>
        <v>0</v>
      </c>
      <c r="N850" s="80" t="str">
        <f t="shared" si="137"/>
        <v/>
      </c>
      <c r="O850" s="27" t="b">
        <f>IF(COUNTIF($G$13:G850,G850)&gt;1,TRUE,FALSE)</f>
        <v>0</v>
      </c>
      <c r="P850" s="80" t="str">
        <f t="shared" si="138"/>
        <v/>
      </c>
      <c r="Q850" s="28">
        <f t="shared" si="132"/>
        <v>44166</v>
      </c>
      <c r="R850" s="27" t="b">
        <f t="shared" si="139"/>
        <v>0</v>
      </c>
      <c r="S850" s="4"/>
      <c r="T850" s="4"/>
    </row>
    <row r="851" spans="1:20" s="30" customFormat="1" x14ac:dyDescent="0.25">
      <c r="A851" s="19">
        <v>839</v>
      </c>
      <c r="B851" s="20"/>
      <c r="C851" s="1"/>
      <c r="D851" s="79"/>
      <c r="E851" s="1"/>
      <c r="F851" s="1"/>
      <c r="G851" s="20"/>
      <c r="H851" s="160" t="str">
        <f t="shared" si="133"/>
        <v/>
      </c>
      <c r="I851" s="27" t="b">
        <f t="shared" si="134"/>
        <v>0</v>
      </c>
      <c r="J851" s="80" t="str">
        <f t="shared" si="135"/>
        <v/>
      </c>
      <c r="K851" s="27" t="b">
        <f t="shared" si="130"/>
        <v>0</v>
      </c>
      <c r="L851" s="80" t="str">
        <f t="shared" si="136"/>
        <v/>
      </c>
      <c r="M851" s="27" t="b">
        <f t="shared" si="131"/>
        <v>0</v>
      </c>
      <c r="N851" s="80" t="str">
        <f t="shared" si="137"/>
        <v/>
      </c>
      <c r="O851" s="27" t="b">
        <f>IF(COUNTIF($G$13:G851,G851)&gt;1,TRUE,FALSE)</f>
        <v>0</v>
      </c>
      <c r="P851" s="80" t="str">
        <f t="shared" si="138"/>
        <v/>
      </c>
      <c r="Q851" s="28">
        <f t="shared" si="132"/>
        <v>44166</v>
      </c>
      <c r="R851" s="27" t="b">
        <f t="shared" si="139"/>
        <v>0</v>
      </c>
      <c r="S851" s="4"/>
      <c r="T851" s="4"/>
    </row>
    <row r="852" spans="1:20" s="30" customFormat="1" x14ac:dyDescent="0.25">
      <c r="A852" s="19">
        <v>840</v>
      </c>
      <c r="B852" s="20"/>
      <c r="C852" s="1"/>
      <c r="D852" s="79"/>
      <c r="E852" s="1"/>
      <c r="F852" s="1"/>
      <c r="G852" s="20"/>
      <c r="H852" s="160" t="str">
        <f t="shared" si="133"/>
        <v/>
      </c>
      <c r="I852" s="27" t="b">
        <f t="shared" si="134"/>
        <v>0</v>
      </c>
      <c r="J852" s="80" t="str">
        <f t="shared" si="135"/>
        <v/>
      </c>
      <c r="K852" s="27" t="b">
        <f t="shared" si="130"/>
        <v>0</v>
      </c>
      <c r="L852" s="80" t="str">
        <f t="shared" si="136"/>
        <v/>
      </c>
      <c r="M852" s="27" t="b">
        <f t="shared" si="131"/>
        <v>0</v>
      </c>
      <c r="N852" s="80" t="str">
        <f t="shared" si="137"/>
        <v/>
      </c>
      <c r="O852" s="27" t="b">
        <f>IF(COUNTIF($G$13:G852,G852)&gt;1,TRUE,FALSE)</f>
        <v>0</v>
      </c>
      <c r="P852" s="80" t="str">
        <f t="shared" si="138"/>
        <v/>
      </c>
      <c r="Q852" s="28">
        <f t="shared" si="132"/>
        <v>44166</v>
      </c>
      <c r="R852" s="27" t="b">
        <f t="shared" si="139"/>
        <v>0</v>
      </c>
      <c r="S852" s="4"/>
      <c r="T852" s="4"/>
    </row>
    <row r="853" spans="1:20" s="30" customFormat="1" x14ac:dyDescent="0.25">
      <c r="A853" s="19">
        <v>841</v>
      </c>
      <c r="B853" s="20"/>
      <c r="C853" s="1"/>
      <c r="D853" s="79"/>
      <c r="E853" s="1"/>
      <c r="F853" s="1"/>
      <c r="G853" s="20"/>
      <c r="H853" s="160" t="str">
        <f t="shared" si="133"/>
        <v/>
      </c>
      <c r="I853" s="27" t="b">
        <f t="shared" si="134"/>
        <v>0</v>
      </c>
      <c r="J853" s="80" t="str">
        <f t="shared" si="135"/>
        <v/>
      </c>
      <c r="K853" s="27" t="b">
        <f t="shared" si="130"/>
        <v>0</v>
      </c>
      <c r="L853" s="80" t="str">
        <f t="shared" si="136"/>
        <v/>
      </c>
      <c r="M853" s="27" t="b">
        <f t="shared" si="131"/>
        <v>0</v>
      </c>
      <c r="N853" s="80" t="str">
        <f t="shared" si="137"/>
        <v/>
      </c>
      <c r="O853" s="27" t="b">
        <f>IF(COUNTIF($G$13:G853,G853)&gt;1,TRUE,FALSE)</f>
        <v>0</v>
      </c>
      <c r="P853" s="80" t="str">
        <f t="shared" si="138"/>
        <v/>
      </c>
      <c r="Q853" s="28">
        <f t="shared" si="132"/>
        <v>44166</v>
      </c>
      <c r="R853" s="27" t="b">
        <f t="shared" si="139"/>
        <v>0</v>
      </c>
      <c r="S853" s="4"/>
      <c r="T853" s="4"/>
    </row>
    <row r="854" spans="1:20" s="30" customFormat="1" x14ac:dyDescent="0.25">
      <c r="A854" s="19">
        <v>842</v>
      </c>
      <c r="B854" s="20"/>
      <c r="C854" s="1"/>
      <c r="D854" s="79"/>
      <c r="E854" s="1"/>
      <c r="F854" s="1"/>
      <c r="G854" s="20"/>
      <c r="H854" s="160" t="str">
        <f t="shared" si="133"/>
        <v/>
      </c>
      <c r="I854" s="27" t="b">
        <f t="shared" si="134"/>
        <v>0</v>
      </c>
      <c r="J854" s="80" t="str">
        <f t="shared" si="135"/>
        <v/>
      </c>
      <c r="K854" s="27" t="b">
        <f t="shared" si="130"/>
        <v>0</v>
      </c>
      <c r="L854" s="80" t="str">
        <f t="shared" si="136"/>
        <v/>
      </c>
      <c r="M854" s="27" t="b">
        <f t="shared" si="131"/>
        <v>0</v>
      </c>
      <c r="N854" s="80" t="str">
        <f t="shared" si="137"/>
        <v/>
      </c>
      <c r="O854" s="27" t="b">
        <f>IF(COUNTIF($G$13:G854,G854)&gt;1,TRUE,FALSE)</f>
        <v>0</v>
      </c>
      <c r="P854" s="80" t="str">
        <f t="shared" si="138"/>
        <v/>
      </c>
      <c r="Q854" s="28">
        <f t="shared" si="132"/>
        <v>44166</v>
      </c>
      <c r="R854" s="27" t="b">
        <f t="shared" si="139"/>
        <v>0</v>
      </c>
      <c r="S854" s="4"/>
      <c r="T854" s="4"/>
    </row>
    <row r="855" spans="1:20" s="30" customFormat="1" x14ac:dyDescent="0.25">
      <c r="A855" s="19">
        <v>843</v>
      </c>
      <c r="B855" s="20"/>
      <c r="C855" s="1"/>
      <c r="D855" s="79"/>
      <c r="E855" s="1"/>
      <c r="F855" s="1"/>
      <c r="G855" s="20"/>
      <c r="H855" s="160" t="str">
        <f t="shared" si="133"/>
        <v/>
      </c>
      <c r="I855" s="27" t="b">
        <f t="shared" si="134"/>
        <v>0</v>
      </c>
      <c r="J855" s="80" t="str">
        <f t="shared" si="135"/>
        <v/>
      </c>
      <c r="K855" s="27" t="b">
        <f t="shared" si="130"/>
        <v>0</v>
      </c>
      <c r="L855" s="80" t="str">
        <f t="shared" si="136"/>
        <v/>
      </c>
      <c r="M855" s="27" t="b">
        <f t="shared" si="131"/>
        <v>0</v>
      </c>
      <c r="N855" s="80" t="str">
        <f t="shared" si="137"/>
        <v/>
      </c>
      <c r="O855" s="27" t="b">
        <f>IF(COUNTIF($G$13:G855,G855)&gt;1,TRUE,FALSE)</f>
        <v>0</v>
      </c>
      <c r="P855" s="80" t="str">
        <f t="shared" si="138"/>
        <v/>
      </c>
      <c r="Q855" s="28">
        <f t="shared" si="132"/>
        <v>44166</v>
      </c>
      <c r="R855" s="27" t="b">
        <f t="shared" si="139"/>
        <v>0</v>
      </c>
      <c r="S855" s="4"/>
      <c r="T855" s="4"/>
    </row>
    <row r="856" spans="1:20" s="30" customFormat="1" x14ac:dyDescent="0.25">
      <c r="A856" s="19">
        <v>844</v>
      </c>
      <c r="B856" s="20"/>
      <c r="C856" s="1"/>
      <c r="D856" s="79"/>
      <c r="E856" s="1"/>
      <c r="F856" s="1"/>
      <c r="G856" s="20"/>
      <c r="H856" s="160" t="str">
        <f t="shared" si="133"/>
        <v/>
      </c>
      <c r="I856" s="27" t="b">
        <f t="shared" si="134"/>
        <v>0</v>
      </c>
      <c r="J856" s="80" t="str">
        <f t="shared" si="135"/>
        <v/>
      </c>
      <c r="K856" s="27" t="b">
        <f t="shared" si="130"/>
        <v>0</v>
      </c>
      <c r="L856" s="80" t="str">
        <f t="shared" si="136"/>
        <v/>
      </c>
      <c r="M856" s="27" t="b">
        <f t="shared" si="131"/>
        <v>0</v>
      </c>
      <c r="N856" s="80" t="str">
        <f t="shared" si="137"/>
        <v/>
      </c>
      <c r="O856" s="27" t="b">
        <f>IF(COUNTIF($G$13:G856,G856)&gt;1,TRUE,FALSE)</f>
        <v>0</v>
      </c>
      <c r="P856" s="80" t="str">
        <f t="shared" si="138"/>
        <v/>
      </c>
      <c r="Q856" s="28">
        <f t="shared" si="132"/>
        <v>44166</v>
      </c>
      <c r="R856" s="27" t="b">
        <f t="shared" si="139"/>
        <v>0</v>
      </c>
      <c r="S856" s="4"/>
      <c r="T856" s="4"/>
    </row>
    <row r="857" spans="1:20" s="30" customFormat="1" x14ac:dyDescent="0.25">
      <c r="A857" s="19">
        <v>845</v>
      </c>
      <c r="B857" s="20"/>
      <c r="C857" s="1"/>
      <c r="D857" s="79"/>
      <c r="E857" s="1"/>
      <c r="F857" s="1"/>
      <c r="G857" s="20"/>
      <c r="H857" s="160" t="str">
        <f t="shared" si="133"/>
        <v/>
      </c>
      <c r="I857" s="27" t="b">
        <f t="shared" si="134"/>
        <v>0</v>
      </c>
      <c r="J857" s="80" t="str">
        <f t="shared" si="135"/>
        <v/>
      </c>
      <c r="K857" s="27" t="b">
        <f t="shared" si="130"/>
        <v>0</v>
      </c>
      <c r="L857" s="80" t="str">
        <f t="shared" si="136"/>
        <v/>
      </c>
      <c r="M857" s="27" t="b">
        <f t="shared" si="131"/>
        <v>0</v>
      </c>
      <c r="N857" s="80" t="str">
        <f t="shared" si="137"/>
        <v/>
      </c>
      <c r="O857" s="27" t="b">
        <f>IF(COUNTIF($G$13:G857,G857)&gt;1,TRUE,FALSE)</f>
        <v>0</v>
      </c>
      <c r="P857" s="80" t="str">
        <f t="shared" si="138"/>
        <v/>
      </c>
      <c r="Q857" s="28">
        <f t="shared" si="132"/>
        <v>44166</v>
      </c>
      <c r="R857" s="27" t="b">
        <f t="shared" si="139"/>
        <v>0</v>
      </c>
      <c r="S857" s="4"/>
      <c r="T857" s="4"/>
    </row>
    <row r="858" spans="1:20" s="30" customFormat="1" x14ac:dyDescent="0.25">
      <c r="A858" s="19">
        <v>846</v>
      </c>
      <c r="B858" s="20"/>
      <c r="C858" s="1"/>
      <c r="D858" s="79"/>
      <c r="E858" s="1"/>
      <c r="F858" s="1"/>
      <c r="G858" s="20"/>
      <c r="H858" s="160" t="str">
        <f t="shared" si="133"/>
        <v/>
      </c>
      <c r="I858" s="27" t="b">
        <f t="shared" si="134"/>
        <v>0</v>
      </c>
      <c r="J858" s="80" t="str">
        <f t="shared" si="135"/>
        <v/>
      </c>
      <c r="K858" s="27" t="b">
        <f t="shared" si="130"/>
        <v>0</v>
      </c>
      <c r="L858" s="80" t="str">
        <f t="shared" si="136"/>
        <v/>
      </c>
      <c r="M858" s="27" t="b">
        <f t="shared" si="131"/>
        <v>0</v>
      </c>
      <c r="N858" s="80" t="str">
        <f t="shared" si="137"/>
        <v/>
      </c>
      <c r="O858" s="27" t="b">
        <f>IF(COUNTIF($G$13:G858,G858)&gt;1,TRUE,FALSE)</f>
        <v>0</v>
      </c>
      <c r="P858" s="80" t="str">
        <f t="shared" si="138"/>
        <v/>
      </c>
      <c r="Q858" s="28">
        <f t="shared" si="132"/>
        <v>44166</v>
      </c>
      <c r="R858" s="27" t="b">
        <f t="shared" si="139"/>
        <v>0</v>
      </c>
      <c r="S858" s="4"/>
      <c r="T858" s="4"/>
    </row>
    <row r="859" spans="1:20" s="30" customFormat="1" x14ac:dyDescent="0.25">
      <c r="A859" s="19">
        <v>847</v>
      </c>
      <c r="B859" s="20"/>
      <c r="C859" s="1"/>
      <c r="D859" s="79"/>
      <c r="E859" s="1"/>
      <c r="F859" s="1"/>
      <c r="G859" s="20"/>
      <c r="H859" s="160" t="str">
        <f t="shared" si="133"/>
        <v/>
      </c>
      <c r="I859" s="27" t="b">
        <f t="shared" si="134"/>
        <v>0</v>
      </c>
      <c r="J859" s="80" t="str">
        <f t="shared" si="135"/>
        <v/>
      </c>
      <c r="K859" s="27" t="b">
        <f t="shared" si="130"/>
        <v>0</v>
      </c>
      <c r="L859" s="80" t="str">
        <f t="shared" si="136"/>
        <v/>
      </c>
      <c r="M859" s="27" t="b">
        <f t="shared" si="131"/>
        <v>0</v>
      </c>
      <c r="N859" s="80" t="str">
        <f t="shared" si="137"/>
        <v/>
      </c>
      <c r="O859" s="27" t="b">
        <f>IF(COUNTIF($G$13:G859,G859)&gt;1,TRUE,FALSE)</f>
        <v>0</v>
      </c>
      <c r="P859" s="80" t="str">
        <f t="shared" si="138"/>
        <v/>
      </c>
      <c r="Q859" s="28">
        <f t="shared" si="132"/>
        <v>44166</v>
      </c>
      <c r="R859" s="27" t="b">
        <f t="shared" si="139"/>
        <v>0</v>
      </c>
      <c r="S859" s="4"/>
      <c r="T859" s="4"/>
    </row>
    <row r="860" spans="1:20" s="30" customFormat="1" x14ac:dyDescent="0.25">
      <c r="A860" s="19">
        <v>848</v>
      </c>
      <c r="B860" s="20"/>
      <c r="C860" s="1"/>
      <c r="D860" s="79"/>
      <c r="E860" s="1"/>
      <c r="F860" s="1"/>
      <c r="G860" s="20"/>
      <c r="H860" s="160" t="str">
        <f t="shared" si="133"/>
        <v/>
      </c>
      <c r="I860" s="27" t="b">
        <f t="shared" si="134"/>
        <v>0</v>
      </c>
      <c r="J860" s="80" t="str">
        <f t="shared" si="135"/>
        <v/>
      </c>
      <c r="K860" s="27" t="b">
        <f t="shared" si="130"/>
        <v>0</v>
      </c>
      <c r="L860" s="80" t="str">
        <f t="shared" si="136"/>
        <v/>
      </c>
      <c r="M860" s="27" t="b">
        <f t="shared" si="131"/>
        <v>0</v>
      </c>
      <c r="N860" s="80" t="str">
        <f t="shared" si="137"/>
        <v/>
      </c>
      <c r="O860" s="27" t="b">
        <f>IF(COUNTIF($G$13:G860,G860)&gt;1,TRUE,FALSE)</f>
        <v>0</v>
      </c>
      <c r="P860" s="80" t="str">
        <f t="shared" si="138"/>
        <v/>
      </c>
      <c r="Q860" s="28">
        <f t="shared" si="132"/>
        <v>44166</v>
      </c>
      <c r="R860" s="27" t="b">
        <f t="shared" si="139"/>
        <v>0</v>
      </c>
      <c r="S860" s="4"/>
      <c r="T860" s="4"/>
    </row>
    <row r="861" spans="1:20" s="30" customFormat="1" x14ac:dyDescent="0.25">
      <c r="A861" s="19">
        <v>849</v>
      </c>
      <c r="B861" s="20"/>
      <c r="C861" s="1"/>
      <c r="D861" s="79"/>
      <c r="E861" s="1"/>
      <c r="F861" s="1"/>
      <c r="G861" s="20"/>
      <c r="H861" s="160" t="str">
        <f t="shared" si="133"/>
        <v/>
      </c>
      <c r="I861" s="27" t="b">
        <f t="shared" si="134"/>
        <v>0</v>
      </c>
      <c r="J861" s="80" t="str">
        <f t="shared" si="135"/>
        <v/>
      </c>
      <c r="K861" s="27" t="b">
        <f t="shared" si="130"/>
        <v>0</v>
      </c>
      <c r="L861" s="80" t="str">
        <f t="shared" si="136"/>
        <v/>
      </c>
      <c r="M861" s="27" t="b">
        <f t="shared" si="131"/>
        <v>0</v>
      </c>
      <c r="N861" s="80" t="str">
        <f t="shared" si="137"/>
        <v/>
      </c>
      <c r="O861" s="27" t="b">
        <f>IF(COUNTIF($G$13:G861,G861)&gt;1,TRUE,FALSE)</f>
        <v>0</v>
      </c>
      <c r="P861" s="80" t="str">
        <f t="shared" si="138"/>
        <v/>
      </c>
      <c r="Q861" s="28">
        <f t="shared" si="132"/>
        <v>44166</v>
      </c>
      <c r="R861" s="27" t="b">
        <f t="shared" si="139"/>
        <v>0</v>
      </c>
      <c r="S861" s="4"/>
      <c r="T861" s="4"/>
    </row>
    <row r="862" spans="1:20" s="30" customFormat="1" x14ac:dyDescent="0.25">
      <c r="A862" s="19">
        <v>850</v>
      </c>
      <c r="B862" s="20"/>
      <c r="C862" s="1"/>
      <c r="D862" s="79"/>
      <c r="E862" s="1"/>
      <c r="F862" s="1"/>
      <c r="G862" s="20"/>
      <c r="H862" s="160" t="str">
        <f t="shared" si="133"/>
        <v/>
      </c>
      <c r="I862" s="27" t="b">
        <f t="shared" si="134"/>
        <v>0</v>
      </c>
      <c r="J862" s="80" t="str">
        <f t="shared" si="135"/>
        <v/>
      </c>
      <c r="K862" s="27" t="b">
        <f t="shared" si="130"/>
        <v>0</v>
      </c>
      <c r="L862" s="80" t="str">
        <f t="shared" si="136"/>
        <v/>
      </c>
      <c r="M862" s="27" t="b">
        <f t="shared" si="131"/>
        <v>0</v>
      </c>
      <c r="N862" s="80" t="str">
        <f t="shared" si="137"/>
        <v/>
      </c>
      <c r="O862" s="27" t="b">
        <f>IF(COUNTIF($G$13:G862,G862)&gt;1,TRUE,FALSE)</f>
        <v>0</v>
      </c>
      <c r="P862" s="80" t="str">
        <f t="shared" si="138"/>
        <v/>
      </c>
      <c r="Q862" s="28">
        <f t="shared" si="132"/>
        <v>44166</v>
      </c>
      <c r="R862" s="27" t="b">
        <f t="shared" si="139"/>
        <v>0</v>
      </c>
      <c r="S862" s="4"/>
      <c r="T862" s="4"/>
    </row>
    <row r="863" spans="1:20" s="30" customFormat="1" x14ac:dyDescent="0.25">
      <c r="A863" s="19">
        <v>851</v>
      </c>
      <c r="B863" s="20"/>
      <c r="C863" s="1"/>
      <c r="D863" s="79"/>
      <c r="E863" s="1"/>
      <c r="F863" s="1"/>
      <c r="G863" s="20"/>
      <c r="H863" s="160" t="str">
        <f t="shared" si="133"/>
        <v/>
      </c>
      <c r="I863" s="27" t="b">
        <f t="shared" si="134"/>
        <v>0</v>
      </c>
      <c r="J863" s="80" t="str">
        <f t="shared" si="135"/>
        <v/>
      </c>
      <c r="K863" s="27" t="b">
        <f t="shared" si="130"/>
        <v>0</v>
      </c>
      <c r="L863" s="80" t="str">
        <f t="shared" si="136"/>
        <v/>
      </c>
      <c r="M863" s="27" t="b">
        <f t="shared" si="131"/>
        <v>0</v>
      </c>
      <c r="N863" s="80" t="str">
        <f t="shared" si="137"/>
        <v/>
      </c>
      <c r="O863" s="27" t="b">
        <f>IF(COUNTIF($G$13:G863,G863)&gt;1,TRUE,FALSE)</f>
        <v>0</v>
      </c>
      <c r="P863" s="80" t="str">
        <f t="shared" si="138"/>
        <v/>
      </c>
      <c r="Q863" s="28">
        <f t="shared" si="132"/>
        <v>44166</v>
      </c>
      <c r="R863" s="27" t="b">
        <f t="shared" si="139"/>
        <v>0</v>
      </c>
      <c r="S863" s="4"/>
      <c r="T863" s="4"/>
    </row>
    <row r="864" spans="1:20" s="30" customFormat="1" x14ac:dyDescent="0.25">
      <c r="A864" s="19">
        <v>852</v>
      </c>
      <c r="B864" s="20"/>
      <c r="C864" s="1"/>
      <c r="D864" s="79"/>
      <c r="E864" s="1"/>
      <c r="F864" s="1"/>
      <c r="G864" s="20"/>
      <c r="H864" s="160" t="str">
        <f t="shared" si="133"/>
        <v/>
      </c>
      <c r="I864" s="27" t="b">
        <f t="shared" si="134"/>
        <v>0</v>
      </c>
      <c r="J864" s="80" t="str">
        <f t="shared" si="135"/>
        <v/>
      </c>
      <c r="K864" s="27" t="b">
        <f t="shared" si="130"/>
        <v>0</v>
      </c>
      <c r="L864" s="80" t="str">
        <f t="shared" si="136"/>
        <v/>
      </c>
      <c r="M864" s="27" t="b">
        <f t="shared" si="131"/>
        <v>0</v>
      </c>
      <c r="N864" s="80" t="str">
        <f t="shared" si="137"/>
        <v/>
      </c>
      <c r="O864" s="27" t="b">
        <f>IF(COUNTIF($G$13:G864,G864)&gt;1,TRUE,FALSE)</f>
        <v>0</v>
      </c>
      <c r="P864" s="80" t="str">
        <f t="shared" si="138"/>
        <v/>
      </c>
      <c r="Q864" s="28">
        <f t="shared" si="132"/>
        <v>44166</v>
      </c>
      <c r="R864" s="27" t="b">
        <f t="shared" si="139"/>
        <v>0</v>
      </c>
      <c r="S864" s="4"/>
      <c r="T864" s="4"/>
    </row>
    <row r="865" spans="1:20" s="30" customFormat="1" x14ac:dyDescent="0.25">
      <c r="A865" s="19">
        <v>853</v>
      </c>
      <c r="B865" s="20"/>
      <c r="C865" s="1"/>
      <c r="D865" s="79"/>
      <c r="E865" s="1"/>
      <c r="F865" s="1"/>
      <c r="G865" s="20"/>
      <c r="H865" s="160" t="str">
        <f t="shared" si="133"/>
        <v/>
      </c>
      <c r="I865" s="27" t="b">
        <f t="shared" si="134"/>
        <v>0</v>
      </c>
      <c r="J865" s="80" t="str">
        <f t="shared" si="135"/>
        <v/>
      </c>
      <c r="K865" s="27" t="b">
        <f t="shared" si="130"/>
        <v>0</v>
      </c>
      <c r="L865" s="80" t="str">
        <f t="shared" si="136"/>
        <v/>
      </c>
      <c r="M865" s="27" t="b">
        <f t="shared" si="131"/>
        <v>0</v>
      </c>
      <c r="N865" s="80" t="str">
        <f t="shared" si="137"/>
        <v/>
      </c>
      <c r="O865" s="27" t="b">
        <f>IF(COUNTIF($G$13:G865,G865)&gt;1,TRUE,FALSE)</f>
        <v>0</v>
      </c>
      <c r="P865" s="80" t="str">
        <f t="shared" si="138"/>
        <v/>
      </c>
      <c r="Q865" s="28">
        <f t="shared" si="132"/>
        <v>44166</v>
      </c>
      <c r="R865" s="27" t="b">
        <f t="shared" si="139"/>
        <v>0</v>
      </c>
      <c r="S865" s="4"/>
      <c r="T865" s="4"/>
    </row>
    <row r="866" spans="1:20" s="30" customFormat="1" x14ac:dyDescent="0.25">
      <c r="A866" s="19">
        <v>854</v>
      </c>
      <c r="B866" s="20"/>
      <c r="C866" s="1"/>
      <c r="D866" s="79"/>
      <c r="E866" s="1"/>
      <c r="F866" s="1"/>
      <c r="G866" s="20"/>
      <c r="H866" s="160" t="str">
        <f t="shared" si="133"/>
        <v/>
      </c>
      <c r="I866" s="27" t="b">
        <f t="shared" si="134"/>
        <v>0</v>
      </c>
      <c r="J866" s="80" t="str">
        <f t="shared" si="135"/>
        <v/>
      </c>
      <c r="K866" s="27" t="b">
        <f t="shared" si="130"/>
        <v>0</v>
      </c>
      <c r="L866" s="80" t="str">
        <f t="shared" si="136"/>
        <v/>
      </c>
      <c r="M866" s="27" t="b">
        <f t="shared" si="131"/>
        <v>0</v>
      </c>
      <c r="N866" s="80" t="str">
        <f t="shared" si="137"/>
        <v/>
      </c>
      <c r="O866" s="27" t="b">
        <f>IF(COUNTIF($G$13:G866,G866)&gt;1,TRUE,FALSE)</f>
        <v>0</v>
      </c>
      <c r="P866" s="80" t="str">
        <f t="shared" si="138"/>
        <v/>
      </c>
      <c r="Q866" s="28">
        <f t="shared" si="132"/>
        <v>44166</v>
      </c>
      <c r="R866" s="27" t="b">
        <f t="shared" si="139"/>
        <v>0</v>
      </c>
      <c r="S866" s="4"/>
      <c r="T866" s="4"/>
    </row>
    <row r="867" spans="1:20" s="30" customFormat="1" x14ac:dyDescent="0.25">
      <c r="A867" s="19">
        <v>855</v>
      </c>
      <c r="B867" s="20"/>
      <c r="C867" s="1"/>
      <c r="D867" s="79"/>
      <c r="E867" s="1"/>
      <c r="F867" s="1"/>
      <c r="G867" s="20"/>
      <c r="H867" s="160" t="str">
        <f t="shared" si="133"/>
        <v/>
      </c>
      <c r="I867" s="27" t="b">
        <f t="shared" si="134"/>
        <v>0</v>
      </c>
      <c r="J867" s="80" t="str">
        <f t="shared" si="135"/>
        <v/>
      </c>
      <c r="K867" s="27" t="b">
        <f t="shared" si="130"/>
        <v>0</v>
      </c>
      <c r="L867" s="80" t="str">
        <f t="shared" si="136"/>
        <v/>
      </c>
      <c r="M867" s="27" t="b">
        <f t="shared" si="131"/>
        <v>0</v>
      </c>
      <c r="N867" s="80" t="str">
        <f t="shared" si="137"/>
        <v/>
      </c>
      <c r="O867" s="27" t="b">
        <f>IF(COUNTIF($G$13:G867,G867)&gt;1,TRUE,FALSE)</f>
        <v>0</v>
      </c>
      <c r="P867" s="80" t="str">
        <f t="shared" si="138"/>
        <v/>
      </c>
      <c r="Q867" s="28">
        <f t="shared" si="132"/>
        <v>44166</v>
      </c>
      <c r="R867" s="27" t="b">
        <f t="shared" si="139"/>
        <v>0</v>
      </c>
      <c r="S867" s="4"/>
      <c r="T867" s="4"/>
    </row>
    <row r="868" spans="1:20" s="30" customFormat="1" x14ac:dyDescent="0.25">
      <c r="A868" s="19">
        <v>856</v>
      </c>
      <c r="B868" s="20"/>
      <c r="C868" s="1"/>
      <c r="D868" s="79"/>
      <c r="E868" s="1"/>
      <c r="F868" s="1"/>
      <c r="G868" s="20"/>
      <c r="H868" s="160" t="str">
        <f t="shared" si="133"/>
        <v/>
      </c>
      <c r="I868" s="27" t="b">
        <f t="shared" si="134"/>
        <v>0</v>
      </c>
      <c r="J868" s="80" t="str">
        <f t="shared" si="135"/>
        <v/>
      </c>
      <c r="K868" s="27" t="b">
        <f t="shared" si="130"/>
        <v>0</v>
      </c>
      <c r="L868" s="80" t="str">
        <f t="shared" si="136"/>
        <v/>
      </c>
      <c r="M868" s="27" t="b">
        <f t="shared" si="131"/>
        <v>0</v>
      </c>
      <c r="N868" s="80" t="str">
        <f t="shared" si="137"/>
        <v/>
      </c>
      <c r="O868" s="27" t="b">
        <f>IF(COUNTIF($G$13:G868,G868)&gt;1,TRUE,FALSE)</f>
        <v>0</v>
      </c>
      <c r="P868" s="80" t="str">
        <f t="shared" si="138"/>
        <v/>
      </c>
      <c r="Q868" s="28">
        <f t="shared" si="132"/>
        <v>44166</v>
      </c>
      <c r="R868" s="27" t="b">
        <f t="shared" si="139"/>
        <v>0</v>
      </c>
      <c r="S868" s="4"/>
      <c r="T868" s="4"/>
    </row>
    <row r="869" spans="1:20" s="30" customFormat="1" x14ac:dyDescent="0.25">
      <c r="A869" s="19">
        <v>857</v>
      </c>
      <c r="B869" s="20"/>
      <c r="C869" s="1"/>
      <c r="D869" s="79"/>
      <c r="E869" s="1"/>
      <c r="F869" s="1"/>
      <c r="G869" s="20"/>
      <c r="H869" s="160" t="str">
        <f t="shared" si="133"/>
        <v/>
      </c>
      <c r="I869" s="27" t="b">
        <f t="shared" si="134"/>
        <v>0</v>
      </c>
      <c r="J869" s="80" t="str">
        <f t="shared" si="135"/>
        <v/>
      </c>
      <c r="K869" s="27" t="b">
        <f t="shared" si="130"/>
        <v>0</v>
      </c>
      <c r="L869" s="80" t="str">
        <f t="shared" si="136"/>
        <v/>
      </c>
      <c r="M869" s="27" t="b">
        <f t="shared" si="131"/>
        <v>0</v>
      </c>
      <c r="N869" s="80" t="str">
        <f t="shared" si="137"/>
        <v/>
      </c>
      <c r="O869" s="27" t="b">
        <f>IF(COUNTIF($G$13:G869,G869)&gt;1,TRUE,FALSE)</f>
        <v>0</v>
      </c>
      <c r="P869" s="80" t="str">
        <f t="shared" si="138"/>
        <v/>
      </c>
      <c r="Q869" s="28">
        <f t="shared" si="132"/>
        <v>44166</v>
      </c>
      <c r="R869" s="27" t="b">
        <f t="shared" si="139"/>
        <v>0</v>
      </c>
      <c r="S869" s="4"/>
      <c r="T869" s="4"/>
    </row>
    <row r="870" spans="1:20" s="30" customFormat="1" x14ac:dyDescent="0.25">
      <c r="A870" s="19">
        <v>858</v>
      </c>
      <c r="B870" s="20"/>
      <c r="C870" s="1"/>
      <c r="D870" s="79"/>
      <c r="E870" s="1"/>
      <c r="F870" s="1"/>
      <c r="G870" s="20"/>
      <c r="H870" s="160" t="str">
        <f t="shared" si="133"/>
        <v/>
      </c>
      <c r="I870" s="27" t="b">
        <f t="shared" si="134"/>
        <v>0</v>
      </c>
      <c r="J870" s="80" t="str">
        <f t="shared" si="135"/>
        <v/>
      </c>
      <c r="K870" s="27" t="b">
        <f t="shared" si="130"/>
        <v>0</v>
      </c>
      <c r="L870" s="80" t="str">
        <f t="shared" si="136"/>
        <v/>
      </c>
      <c r="M870" s="27" t="b">
        <f t="shared" si="131"/>
        <v>0</v>
      </c>
      <c r="N870" s="80" t="str">
        <f t="shared" si="137"/>
        <v/>
      </c>
      <c r="O870" s="27" t="b">
        <f>IF(COUNTIF($G$13:G870,G870)&gt;1,TRUE,FALSE)</f>
        <v>0</v>
      </c>
      <c r="P870" s="80" t="str">
        <f t="shared" si="138"/>
        <v/>
      </c>
      <c r="Q870" s="28">
        <f t="shared" si="132"/>
        <v>44166</v>
      </c>
      <c r="R870" s="27" t="b">
        <f t="shared" si="139"/>
        <v>0</v>
      </c>
      <c r="S870" s="4"/>
      <c r="T870" s="4"/>
    </row>
    <row r="871" spans="1:20" s="30" customFormat="1" x14ac:dyDescent="0.25">
      <c r="A871" s="19">
        <v>859</v>
      </c>
      <c r="B871" s="20"/>
      <c r="C871" s="1"/>
      <c r="D871" s="79"/>
      <c r="E871" s="1"/>
      <c r="F871" s="1"/>
      <c r="G871" s="20"/>
      <c r="H871" s="160" t="str">
        <f t="shared" si="133"/>
        <v/>
      </c>
      <c r="I871" s="27" t="b">
        <f t="shared" si="134"/>
        <v>0</v>
      </c>
      <c r="J871" s="80" t="str">
        <f t="shared" si="135"/>
        <v/>
      </c>
      <c r="K871" s="27" t="b">
        <f t="shared" si="130"/>
        <v>0</v>
      </c>
      <c r="L871" s="80" t="str">
        <f t="shared" si="136"/>
        <v/>
      </c>
      <c r="M871" s="27" t="b">
        <f t="shared" si="131"/>
        <v>0</v>
      </c>
      <c r="N871" s="80" t="str">
        <f t="shared" si="137"/>
        <v/>
      </c>
      <c r="O871" s="27" t="b">
        <f>IF(COUNTIF($G$13:G871,G871)&gt;1,TRUE,FALSE)</f>
        <v>0</v>
      </c>
      <c r="P871" s="80" t="str">
        <f t="shared" si="138"/>
        <v/>
      </c>
      <c r="Q871" s="28">
        <f t="shared" si="132"/>
        <v>44166</v>
      </c>
      <c r="R871" s="27" t="b">
        <f t="shared" si="139"/>
        <v>0</v>
      </c>
      <c r="S871" s="4"/>
      <c r="T871" s="4"/>
    </row>
    <row r="872" spans="1:20" s="30" customFormat="1" x14ac:dyDescent="0.25">
      <c r="A872" s="19">
        <v>860</v>
      </c>
      <c r="B872" s="20"/>
      <c r="C872" s="1"/>
      <c r="D872" s="79"/>
      <c r="E872" s="1"/>
      <c r="F872" s="1"/>
      <c r="G872" s="20"/>
      <c r="H872" s="160" t="str">
        <f t="shared" si="133"/>
        <v/>
      </c>
      <c r="I872" s="27" t="b">
        <f t="shared" si="134"/>
        <v>0</v>
      </c>
      <c r="J872" s="80" t="str">
        <f t="shared" si="135"/>
        <v/>
      </c>
      <c r="K872" s="27" t="b">
        <f t="shared" si="130"/>
        <v>0</v>
      </c>
      <c r="L872" s="80" t="str">
        <f t="shared" si="136"/>
        <v/>
      </c>
      <c r="M872" s="27" t="b">
        <f t="shared" si="131"/>
        <v>0</v>
      </c>
      <c r="N872" s="80" t="str">
        <f t="shared" si="137"/>
        <v/>
      </c>
      <c r="O872" s="27" t="b">
        <f>IF(COUNTIF($G$13:G872,G872)&gt;1,TRUE,FALSE)</f>
        <v>0</v>
      </c>
      <c r="P872" s="80" t="str">
        <f t="shared" si="138"/>
        <v/>
      </c>
      <c r="Q872" s="28">
        <f t="shared" si="132"/>
        <v>44166</v>
      </c>
      <c r="R872" s="27" t="b">
        <f t="shared" si="139"/>
        <v>0</v>
      </c>
      <c r="S872" s="4"/>
      <c r="T872" s="4"/>
    </row>
    <row r="873" spans="1:20" s="30" customFormat="1" x14ac:dyDescent="0.25">
      <c r="A873" s="19">
        <v>861</v>
      </c>
      <c r="B873" s="20"/>
      <c r="C873" s="1"/>
      <c r="D873" s="79"/>
      <c r="E873" s="1"/>
      <c r="F873" s="1"/>
      <c r="G873" s="20"/>
      <c r="H873" s="160" t="str">
        <f t="shared" si="133"/>
        <v/>
      </c>
      <c r="I873" s="27" t="b">
        <f t="shared" si="134"/>
        <v>0</v>
      </c>
      <c r="J873" s="80" t="str">
        <f t="shared" si="135"/>
        <v/>
      </c>
      <c r="K873" s="27" t="b">
        <f t="shared" si="130"/>
        <v>0</v>
      </c>
      <c r="L873" s="80" t="str">
        <f t="shared" si="136"/>
        <v/>
      </c>
      <c r="M873" s="27" t="b">
        <f t="shared" si="131"/>
        <v>0</v>
      </c>
      <c r="N873" s="80" t="str">
        <f t="shared" si="137"/>
        <v/>
      </c>
      <c r="O873" s="27" t="b">
        <f>IF(COUNTIF($G$13:G873,G873)&gt;1,TRUE,FALSE)</f>
        <v>0</v>
      </c>
      <c r="P873" s="80" t="str">
        <f t="shared" si="138"/>
        <v/>
      </c>
      <c r="Q873" s="28">
        <f t="shared" si="132"/>
        <v>44166</v>
      </c>
      <c r="R873" s="27" t="b">
        <f t="shared" si="139"/>
        <v>0</v>
      </c>
      <c r="S873" s="4"/>
      <c r="T873" s="4"/>
    </row>
    <row r="874" spans="1:20" s="30" customFormat="1" x14ac:dyDescent="0.25">
      <c r="A874" s="19">
        <v>862</v>
      </c>
      <c r="B874" s="20"/>
      <c r="C874" s="1"/>
      <c r="D874" s="79"/>
      <c r="E874" s="1"/>
      <c r="F874" s="1"/>
      <c r="G874" s="20"/>
      <c r="H874" s="160" t="str">
        <f t="shared" si="133"/>
        <v/>
      </c>
      <c r="I874" s="27" t="b">
        <f t="shared" si="134"/>
        <v>0</v>
      </c>
      <c r="J874" s="80" t="str">
        <f t="shared" si="135"/>
        <v/>
      </c>
      <c r="K874" s="27" t="b">
        <f t="shared" si="130"/>
        <v>0</v>
      </c>
      <c r="L874" s="80" t="str">
        <f t="shared" si="136"/>
        <v/>
      </c>
      <c r="M874" s="27" t="b">
        <f t="shared" si="131"/>
        <v>0</v>
      </c>
      <c r="N874" s="80" t="str">
        <f t="shared" si="137"/>
        <v/>
      </c>
      <c r="O874" s="27" t="b">
        <f>IF(COUNTIF($G$13:G874,G874)&gt;1,TRUE,FALSE)</f>
        <v>0</v>
      </c>
      <c r="P874" s="80" t="str">
        <f t="shared" si="138"/>
        <v/>
      </c>
      <c r="Q874" s="28">
        <f t="shared" si="132"/>
        <v>44166</v>
      </c>
      <c r="R874" s="27" t="b">
        <f t="shared" si="139"/>
        <v>0</v>
      </c>
      <c r="S874" s="4"/>
      <c r="T874" s="4"/>
    </row>
    <row r="875" spans="1:20" s="30" customFormat="1" x14ac:dyDescent="0.25">
      <c r="A875" s="19">
        <v>863</v>
      </c>
      <c r="B875" s="20"/>
      <c r="C875" s="1"/>
      <c r="D875" s="79"/>
      <c r="E875" s="1"/>
      <c r="F875" s="1"/>
      <c r="G875" s="20"/>
      <c r="H875" s="160" t="str">
        <f t="shared" si="133"/>
        <v/>
      </c>
      <c r="I875" s="27" t="b">
        <f t="shared" si="134"/>
        <v>0</v>
      </c>
      <c r="J875" s="80" t="str">
        <f t="shared" si="135"/>
        <v/>
      </c>
      <c r="K875" s="27" t="b">
        <f t="shared" si="130"/>
        <v>0</v>
      </c>
      <c r="L875" s="80" t="str">
        <f t="shared" si="136"/>
        <v/>
      </c>
      <c r="M875" s="27" t="b">
        <f t="shared" si="131"/>
        <v>0</v>
      </c>
      <c r="N875" s="80" t="str">
        <f t="shared" si="137"/>
        <v/>
      </c>
      <c r="O875" s="27" t="b">
        <f>IF(COUNTIF($G$13:G875,G875)&gt;1,TRUE,FALSE)</f>
        <v>0</v>
      </c>
      <c r="P875" s="80" t="str">
        <f t="shared" si="138"/>
        <v/>
      </c>
      <c r="Q875" s="28">
        <f t="shared" si="132"/>
        <v>44166</v>
      </c>
      <c r="R875" s="27" t="b">
        <f t="shared" si="139"/>
        <v>0</v>
      </c>
      <c r="S875" s="4"/>
      <c r="T875" s="4"/>
    </row>
    <row r="876" spans="1:20" s="30" customFormat="1" x14ac:dyDescent="0.25">
      <c r="A876" s="19">
        <v>864</v>
      </c>
      <c r="B876" s="20"/>
      <c r="C876" s="1"/>
      <c r="D876" s="79"/>
      <c r="E876" s="1"/>
      <c r="F876" s="1"/>
      <c r="G876" s="20"/>
      <c r="H876" s="160" t="str">
        <f t="shared" si="133"/>
        <v/>
      </c>
      <c r="I876" s="27" t="b">
        <f t="shared" si="134"/>
        <v>0</v>
      </c>
      <c r="J876" s="80" t="str">
        <f t="shared" si="135"/>
        <v/>
      </c>
      <c r="K876" s="27" t="b">
        <f t="shared" si="130"/>
        <v>0</v>
      </c>
      <c r="L876" s="80" t="str">
        <f t="shared" si="136"/>
        <v/>
      </c>
      <c r="M876" s="27" t="b">
        <f t="shared" si="131"/>
        <v>0</v>
      </c>
      <c r="N876" s="80" t="str">
        <f t="shared" si="137"/>
        <v/>
      </c>
      <c r="O876" s="27" t="b">
        <f>IF(COUNTIF($G$13:G876,G876)&gt;1,TRUE,FALSE)</f>
        <v>0</v>
      </c>
      <c r="P876" s="80" t="str">
        <f t="shared" si="138"/>
        <v/>
      </c>
      <c r="Q876" s="28">
        <f t="shared" si="132"/>
        <v>44166</v>
      </c>
      <c r="R876" s="27" t="b">
        <f t="shared" si="139"/>
        <v>0</v>
      </c>
      <c r="S876" s="4"/>
      <c r="T876" s="4"/>
    </row>
    <row r="877" spans="1:20" s="30" customFormat="1" x14ac:dyDescent="0.25">
      <c r="A877" s="19">
        <v>865</v>
      </c>
      <c r="B877" s="20"/>
      <c r="C877" s="1"/>
      <c r="D877" s="79"/>
      <c r="E877" s="1"/>
      <c r="F877" s="1"/>
      <c r="G877" s="20"/>
      <c r="H877" s="160" t="str">
        <f t="shared" si="133"/>
        <v/>
      </c>
      <c r="I877" s="27" t="b">
        <f t="shared" si="134"/>
        <v>0</v>
      </c>
      <c r="J877" s="80" t="str">
        <f t="shared" si="135"/>
        <v/>
      </c>
      <c r="K877" s="27" t="b">
        <f t="shared" si="130"/>
        <v>0</v>
      </c>
      <c r="L877" s="80" t="str">
        <f t="shared" si="136"/>
        <v/>
      </c>
      <c r="M877" s="27" t="b">
        <f t="shared" si="131"/>
        <v>0</v>
      </c>
      <c r="N877" s="80" t="str">
        <f t="shared" si="137"/>
        <v/>
      </c>
      <c r="O877" s="27" t="b">
        <f>IF(COUNTIF($G$13:G877,G877)&gt;1,TRUE,FALSE)</f>
        <v>0</v>
      </c>
      <c r="P877" s="80" t="str">
        <f t="shared" si="138"/>
        <v/>
      </c>
      <c r="Q877" s="28">
        <f t="shared" si="132"/>
        <v>44166</v>
      </c>
      <c r="R877" s="27" t="b">
        <f t="shared" si="139"/>
        <v>0</v>
      </c>
      <c r="S877" s="4"/>
      <c r="T877" s="4"/>
    </row>
    <row r="878" spans="1:20" s="30" customFormat="1" x14ac:dyDescent="0.25">
      <c r="A878" s="19">
        <v>866</v>
      </c>
      <c r="B878" s="20"/>
      <c r="C878" s="1"/>
      <c r="D878" s="79"/>
      <c r="E878" s="1"/>
      <c r="F878" s="1"/>
      <c r="G878" s="20"/>
      <c r="H878" s="160" t="str">
        <f t="shared" si="133"/>
        <v/>
      </c>
      <c r="I878" s="27" t="b">
        <f t="shared" si="134"/>
        <v>0</v>
      </c>
      <c r="J878" s="80" t="str">
        <f t="shared" si="135"/>
        <v/>
      </c>
      <c r="K878" s="27" t="b">
        <f t="shared" si="130"/>
        <v>0</v>
      </c>
      <c r="L878" s="80" t="str">
        <f t="shared" si="136"/>
        <v/>
      </c>
      <c r="M878" s="27" t="b">
        <f t="shared" si="131"/>
        <v>0</v>
      </c>
      <c r="N878" s="80" t="str">
        <f t="shared" si="137"/>
        <v/>
      </c>
      <c r="O878" s="27" t="b">
        <f>IF(COUNTIF($G$13:G878,G878)&gt;1,TRUE,FALSE)</f>
        <v>0</v>
      </c>
      <c r="P878" s="80" t="str">
        <f t="shared" si="138"/>
        <v/>
      </c>
      <c r="Q878" s="28">
        <f t="shared" si="132"/>
        <v>44166</v>
      </c>
      <c r="R878" s="27" t="b">
        <f t="shared" si="139"/>
        <v>0</v>
      </c>
      <c r="S878" s="4"/>
      <c r="T878" s="4"/>
    </row>
    <row r="879" spans="1:20" s="30" customFormat="1" x14ac:dyDescent="0.25">
      <c r="A879" s="19">
        <v>867</v>
      </c>
      <c r="B879" s="20"/>
      <c r="C879" s="1"/>
      <c r="D879" s="79"/>
      <c r="E879" s="1"/>
      <c r="F879" s="1"/>
      <c r="G879" s="20"/>
      <c r="H879" s="160" t="str">
        <f t="shared" si="133"/>
        <v/>
      </c>
      <c r="I879" s="27" t="b">
        <f t="shared" si="134"/>
        <v>0</v>
      </c>
      <c r="J879" s="80" t="str">
        <f t="shared" si="135"/>
        <v/>
      </c>
      <c r="K879" s="27" t="b">
        <f t="shared" si="130"/>
        <v>0</v>
      </c>
      <c r="L879" s="80" t="str">
        <f t="shared" si="136"/>
        <v/>
      </c>
      <c r="M879" s="27" t="b">
        <f t="shared" si="131"/>
        <v>0</v>
      </c>
      <c r="N879" s="80" t="str">
        <f t="shared" si="137"/>
        <v/>
      </c>
      <c r="O879" s="27" t="b">
        <f>IF(COUNTIF($G$13:G879,G879)&gt;1,TRUE,FALSE)</f>
        <v>0</v>
      </c>
      <c r="P879" s="80" t="str">
        <f t="shared" si="138"/>
        <v/>
      </c>
      <c r="Q879" s="28">
        <f t="shared" si="132"/>
        <v>44166</v>
      </c>
      <c r="R879" s="27" t="b">
        <f t="shared" si="139"/>
        <v>0</v>
      </c>
      <c r="S879" s="4"/>
      <c r="T879" s="4"/>
    </row>
    <row r="880" spans="1:20" s="30" customFormat="1" x14ac:dyDescent="0.25">
      <c r="A880" s="19">
        <v>868</v>
      </c>
      <c r="B880" s="20"/>
      <c r="C880" s="1"/>
      <c r="D880" s="79"/>
      <c r="E880" s="1"/>
      <c r="F880" s="1"/>
      <c r="G880" s="20"/>
      <c r="H880" s="160" t="str">
        <f t="shared" si="133"/>
        <v/>
      </c>
      <c r="I880" s="27" t="b">
        <f t="shared" si="134"/>
        <v>0</v>
      </c>
      <c r="J880" s="80" t="str">
        <f t="shared" si="135"/>
        <v/>
      </c>
      <c r="K880" s="27" t="b">
        <f t="shared" si="130"/>
        <v>0</v>
      </c>
      <c r="L880" s="80" t="str">
        <f t="shared" si="136"/>
        <v/>
      </c>
      <c r="M880" s="27" t="b">
        <f t="shared" si="131"/>
        <v>0</v>
      </c>
      <c r="N880" s="80" t="str">
        <f t="shared" si="137"/>
        <v/>
      </c>
      <c r="O880" s="27" t="b">
        <f>IF(COUNTIF($G$13:G880,G880)&gt;1,TRUE,FALSE)</f>
        <v>0</v>
      </c>
      <c r="P880" s="80" t="str">
        <f t="shared" si="138"/>
        <v/>
      </c>
      <c r="Q880" s="28">
        <f t="shared" si="132"/>
        <v>44166</v>
      </c>
      <c r="R880" s="27" t="b">
        <f t="shared" si="139"/>
        <v>0</v>
      </c>
      <c r="S880" s="4"/>
      <c r="T880" s="4"/>
    </row>
    <row r="881" spans="1:20" s="30" customFormat="1" x14ac:dyDescent="0.25">
      <c r="A881" s="19">
        <v>869</v>
      </c>
      <c r="B881" s="20"/>
      <c r="C881" s="1"/>
      <c r="D881" s="79"/>
      <c r="E881" s="1"/>
      <c r="F881" s="1"/>
      <c r="G881" s="20"/>
      <c r="H881" s="160" t="str">
        <f t="shared" si="133"/>
        <v/>
      </c>
      <c r="I881" s="27" t="b">
        <f t="shared" si="134"/>
        <v>0</v>
      </c>
      <c r="J881" s="80" t="str">
        <f t="shared" si="135"/>
        <v/>
      </c>
      <c r="K881" s="27" t="b">
        <f t="shared" si="130"/>
        <v>0</v>
      </c>
      <c r="L881" s="80" t="str">
        <f t="shared" si="136"/>
        <v/>
      </c>
      <c r="M881" s="27" t="b">
        <f t="shared" si="131"/>
        <v>0</v>
      </c>
      <c r="N881" s="80" t="str">
        <f t="shared" si="137"/>
        <v/>
      </c>
      <c r="O881" s="27" t="b">
        <f>IF(COUNTIF($G$13:G881,G881)&gt;1,TRUE,FALSE)</f>
        <v>0</v>
      </c>
      <c r="P881" s="80" t="str">
        <f t="shared" si="138"/>
        <v/>
      </c>
      <c r="Q881" s="28">
        <f t="shared" si="132"/>
        <v>44166</v>
      </c>
      <c r="R881" s="27" t="b">
        <f t="shared" si="139"/>
        <v>0</v>
      </c>
      <c r="S881" s="4"/>
      <c r="T881" s="4"/>
    </row>
    <row r="882" spans="1:20" s="30" customFormat="1" x14ac:dyDescent="0.25">
      <c r="A882" s="19">
        <v>870</v>
      </c>
      <c r="B882" s="20"/>
      <c r="C882" s="1"/>
      <c r="D882" s="79"/>
      <c r="E882" s="1"/>
      <c r="F882" s="1"/>
      <c r="G882" s="20"/>
      <c r="H882" s="160" t="str">
        <f t="shared" si="133"/>
        <v/>
      </c>
      <c r="I882" s="27" t="b">
        <f t="shared" si="134"/>
        <v>0</v>
      </c>
      <c r="J882" s="80" t="str">
        <f t="shared" si="135"/>
        <v/>
      </c>
      <c r="K882" s="27" t="b">
        <f t="shared" si="130"/>
        <v>0</v>
      </c>
      <c r="L882" s="80" t="str">
        <f t="shared" si="136"/>
        <v/>
      </c>
      <c r="M882" s="27" t="b">
        <f t="shared" si="131"/>
        <v>0</v>
      </c>
      <c r="N882" s="80" t="str">
        <f t="shared" si="137"/>
        <v/>
      </c>
      <c r="O882" s="27" t="b">
        <f>IF(COUNTIF($G$13:G882,G882)&gt;1,TRUE,FALSE)</f>
        <v>0</v>
      </c>
      <c r="P882" s="80" t="str">
        <f t="shared" si="138"/>
        <v/>
      </c>
      <c r="Q882" s="28">
        <f t="shared" si="132"/>
        <v>44166</v>
      </c>
      <c r="R882" s="27" t="b">
        <f t="shared" si="139"/>
        <v>0</v>
      </c>
      <c r="S882" s="4"/>
      <c r="T882" s="4"/>
    </row>
    <row r="883" spans="1:20" s="30" customFormat="1" x14ac:dyDescent="0.25">
      <c r="A883" s="19">
        <v>871</v>
      </c>
      <c r="B883" s="20"/>
      <c r="C883" s="1"/>
      <c r="D883" s="79"/>
      <c r="E883" s="1"/>
      <c r="F883" s="1"/>
      <c r="G883" s="20"/>
      <c r="H883" s="160" t="str">
        <f t="shared" si="133"/>
        <v/>
      </c>
      <c r="I883" s="27" t="b">
        <f t="shared" si="134"/>
        <v>0</v>
      </c>
      <c r="J883" s="80" t="str">
        <f t="shared" si="135"/>
        <v/>
      </c>
      <c r="K883" s="27" t="b">
        <f t="shared" si="130"/>
        <v>0</v>
      </c>
      <c r="L883" s="80" t="str">
        <f t="shared" si="136"/>
        <v/>
      </c>
      <c r="M883" s="27" t="b">
        <f t="shared" si="131"/>
        <v>0</v>
      </c>
      <c r="N883" s="80" t="str">
        <f t="shared" si="137"/>
        <v/>
      </c>
      <c r="O883" s="27" t="b">
        <f>IF(COUNTIF($G$13:G883,G883)&gt;1,TRUE,FALSE)</f>
        <v>0</v>
      </c>
      <c r="P883" s="80" t="str">
        <f t="shared" si="138"/>
        <v/>
      </c>
      <c r="Q883" s="28">
        <f t="shared" si="132"/>
        <v>44166</v>
      </c>
      <c r="R883" s="27" t="b">
        <f t="shared" si="139"/>
        <v>0</v>
      </c>
      <c r="S883" s="4"/>
      <c r="T883" s="4"/>
    </row>
    <row r="884" spans="1:20" s="30" customFormat="1" x14ac:dyDescent="0.25">
      <c r="A884" s="19">
        <v>872</v>
      </c>
      <c r="B884" s="20"/>
      <c r="C884" s="1"/>
      <c r="D884" s="79"/>
      <c r="E884" s="1"/>
      <c r="F884" s="1"/>
      <c r="G884" s="20"/>
      <c r="H884" s="160" t="str">
        <f t="shared" si="133"/>
        <v/>
      </c>
      <c r="I884" s="27" t="b">
        <f t="shared" si="134"/>
        <v>0</v>
      </c>
      <c r="J884" s="80" t="str">
        <f t="shared" si="135"/>
        <v/>
      </c>
      <c r="K884" s="27" t="b">
        <f t="shared" si="130"/>
        <v>0</v>
      </c>
      <c r="L884" s="80" t="str">
        <f t="shared" si="136"/>
        <v/>
      </c>
      <c r="M884" s="27" t="b">
        <f t="shared" si="131"/>
        <v>0</v>
      </c>
      <c r="N884" s="80" t="str">
        <f t="shared" si="137"/>
        <v/>
      </c>
      <c r="O884" s="27" t="b">
        <f>IF(COUNTIF($G$13:G884,G884)&gt;1,TRUE,FALSE)</f>
        <v>0</v>
      </c>
      <c r="P884" s="80" t="str">
        <f t="shared" si="138"/>
        <v/>
      </c>
      <c r="Q884" s="28">
        <f t="shared" si="132"/>
        <v>44166</v>
      </c>
      <c r="R884" s="27" t="b">
        <f t="shared" si="139"/>
        <v>0</v>
      </c>
      <c r="S884" s="4"/>
      <c r="T884" s="4"/>
    </row>
    <row r="885" spans="1:20" s="30" customFormat="1" x14ac:dyDescent="0.25">
      <c r="A885" s="19">
        <v>873</v>
      </c>
      <c r="B885" s="20"/>
      <c r="C885" s="1"/>
      <c r="D885" s="79"/>
      <c r="E885" s="1"/>
      <c r="F885" s="1"/>
      <c r="G885" s="20"/>
      <c r="H885" s="160" t="str">
        <f t="shared" si="133"/>
        <v/>
      </c>
      <c r="I885" s="27" t="b">
        <f t="shared" si="134"/>
        <v>0</v>
      </c>
      <c r="J885" s="80" t="str">
        <f t="shared" si="135"/>
        <v/>
      </c>
      <c r="K885" s="27" t="b">
        <f t="shared" si="130"/>
        <v>0</v>
      </c>
      <c r="L885" s="80" t="str">
        <f t="shared" si="136"/>
        <v/>
      </c>
      <c r="M885" s="27" t="b">
        <f t="shared" si="131"/>
        <v>0</v>
      </c>
      <c r="N885" s="80" t="str">
        <f t="shared" si="137"/>
        <v/>
      </c>
      <c r="O885" s="27" t="b">
        <f>IF(COUNTIF($G$13:G885,G885)&gt;1,TRUE,FALSE)</f>
        <v>0</v>
      </c>
      <c r="P885" s="80" t="str">
        <f t="shared" si="138"/>
        <v/>
      </c>
      <c r="Q885" s="28">
        <f t="shared" si="132"/>
        <v>44166</v>
      </c>
      <c r="R885" s="27" t="b">
        <f t="shared" si="139"/>
        <v>0</v>
      </c>
      <c r="S885" s="4"/>
      <c r="T885" s="4"/>
    </row>
    <row r="886" spans="1:20" s="30" customFormat="1" x14ac:dyDescent="0.25">
      <c r="A886" s="19">
        <v>874</v>
      </c>
      <c r="B886" s="20"/>
      <c r="C886" s="1"/>
      <c r="D886" s="79"/>
      <c r="E886" s="1"/>
      <c r="F886" s="1"/>
      <c r="G886" s="20"/>
      <c r="H886" s="160" t="str">
        <f t="shared" si="133"/>
        <v/>
      </c>
      <c r="I886" s="27" t="b">
        <f t="shared" si="134"/>
        <v>0</v>
      </c>
      <c r="J886" s="80" t="str">
        <f t="shared" si="135"/>
        <v/>
      </c>
      <c r="K886" s="27" t="b">
        <f t="shared" si="130"/>
        <v>0</v>
      </c>
      <c r="L886" s="80" t="str">
        <f t="shared" si="136"/>
        <v/>
      </c>
      <c r="M886" s="27" t="b">
        <f t="shared" si="131"/>
        <v>0</v>
      </c>
      <c r="N886" s="80" t="str">
        <f t="shared" si="137"/>
        <v/>
      </c>
      <c r="O886" s="27" t="b">
        <f>IF(COUNTIF($G$13:G886,G886)&gt;1,TRUE,FALSE)</f>
        <v>0</v>
      </c>
      <c r="P886" s="80" t="str">
        <f t="shared" si="138"/>
        <v/>
      </c>
      <c r="Q886" s="28">
        <f t="shared" si="132"/>
        <v>44166</v>
      </c>
      <c r="R886" s="27" t="b">
        <f t="shared" si="139"/>
        <v>0</v>
      </c>
      <c r="S886" s="4"/>
      <c r="T886" s="4"/>
    </row>
    <row r="887" spans="1:20" s="30" customFormat="1" x14ac:dyDescent="0.25">
      <c r="A887" s="19">
        <v>875</v>
      </c>
      <c r="B887" s="20"/>
      <c r="C887" s="1"/>
      <c r="D887" s="79"/>
      <c r="E887" s="1"/>
      <c r="F887" s="1"/>
      <c r="G887" s="20"/>
      <c r="H887" s="160" t="str">
        <f t="shared" si="133"/>
        <v/>
      </c>
      <c r="I887" s="27" t="b">
        <f t="shared" si="134"/>
        <v>0</v>
      </c>
      <c r="J887" s="80" t="str">
        <f t="shared" si="135"/>
        <v/>
      </c>
      <c r="K887" s="27" t="b">
        <f t="shared" si="130"/>
        <v>0</v>
      </c>
      <c r="L887" s="80" t="str">
        <f t="shared" si="136"/>
        <v/>
      </c>
      <c r="M887" s="27" t="b">
        <f t="shared" si="131"/>
        <v>0</v>
      </c>
      <c r="N887" s="80" t="str">
        <f t="shared" si="137"/>
        <v/>
      </c>
      <c r="O887" s="27" t="b">
        <f>IF(COUNTIF($G$13:G887,G887)&gt;1,TRUE,FALSE)</f>
        <v>0</v>
      </c>
      <c r="P887" s="80" t="str">
        <f t="shared" si="138"/>
        <v/>
      </c>
      <c r="Q887" s="28">
        <f t="shared" si="132"/>
        <v>44166</v>
      </c>
      <c r="R887" s="27" t="b">
        <f t="shared" si="139"/>
        <v>0</v>
      </c>
      <c r="S887" s="4"/>
      <c r="T887" s="4"/>
    </row>
    <row r="888" spans="1:20" s="30" customFormat="1" x14ac:dyDescent="0.25">
      <c r="A888" s="19">
        <v>876</v>
      </c>
      <c r="B888" s="20"/>
      <c r="C888" s="1"/>
      <c r="D888" s="79"/>
      <c r="E888" s="1"/>
      <c r="F888" s="1"/>
      <c r="G888" s="20"/>
      <c r="H888" s="160" t="str">
        <f t="shared" si="133"/>
        <v/>
      </c>
      <c r="I888" s="27" t="b">
        <f t="shared" si="134"/>
        <v>0</v>
      </c>
      <c r="J888" s="80" t="str">
        <f t="shared" si="135"/>
        <v/>
      </c>
      <c r="K888" s="27" t="b">
        <f t="shared" si="130"/>
        <v>0</v>
      </c>
      <c r="L888" s="80" t="str">
        <f t="shared" si="136"/>
        <v/>
      </c>
      <c r="M888" s="27" t="b">
        <f t="shared" si="131"/>
        <v>0</v>
      </c>
      <c r="N888" s="80" t="str">
        <f t="shared" si="137"/>
        <v/>
      </c>
      <c r="O888" s="27" t="b">
        <f>IF(COUNTIF($G$13:G888,G888)&gt;1,TRUE,FALSE)</f>
        <v>0</v>
      </c>
      <c r="P888" s="80" t="str">
        <f t="shared" si="138"/>
        <v/>
      </c>
      <c r="Q888" s="28">
        <f t="shared" si="132"/>
        <v>44166</v>
      </c>
      <c r="R888" s="27" t="b">
        <f t="shared" si="139"/>
        <v>0</v>
      </c>
      <c r="S888" s="4"/>
      <c r="T888" s="4"/>
    </row>
    <row r="889" spans="1:20" s="30" customFormat="1" x14ac:dyDescent="0.25">
      <c r="A889" s="19">
        <v>877</v>
      </c>
      <c r="B889" s="20"/>
      <c r="C889" s="1"/>
      <c r="D889" s="79"/>
      <c r="E889" s="1"/>
      <c r="F889" s="1"/>
      <c r="G889" s="20"/>
      <c r="H889" s="160" t="str">
        <f t="shared" si="133"/>
        <v/>
      </c>
      <c r="I889" s="27" t="b">
        <f t="shared" si="134"/>
        <v>0</v>
      </c>
      <c r="J889" s="80" t="str">
        <f t="shared" si="135"/>
        <v/>
      </c>
      <c r="K889" s="27" t="b">
        <f t="shared" si="130"/>
        <v>0</v>
      </c>
      <c r="L889" s="80" t="str">
        <f t="shared" si="136"/>
        <v/>
      </c>
      <c r="M889" s="27" t="b">
        <f t="shared" si="131"/>
        <v>0</v>
      </c>
      <c r="N889" s="80" t="str">
        <f t="shared" si="137"/>
        <v/>
      </c>
      <c r="O889" s="27" t="b">
        <f>IF(COUNTIF($G$13:G889,G889)&gt;1,TRUE,FALSE)</f>
        <v>0</v>
      </c>
      <c r="P889" s="80" t="str">
        <f t="shared" si="138"/>
        <v/>
      </c>
      <c r="Q889" s="28">
        <f t="shared" si="132"/>
        <v>44166</v>
      </c>
      <c r="R889" s="27" t="b">
        <f t="shared" si="139"/>
        <v>0</v>
      </c>
      <c r="S889" s="4"/>
      <c r="T889" s="4"/>
    </row>
    <row r="890" spans="1:20" s="30" customFormat="1" x14ac:dyDescent="0.25">
      <c r="A890" s="19">
        <v>878</v>
      </c>
      <c r="B890" s="20"/>
      <c r="C890" s="1"/>
      <c r="D890" s="79"/>
      <c r="E890" s="1"/>
      <c r="F890" s="1"/>
      <c r="G890" s="20"/>
      <c r="H890" s="160" t="str">
        <f t="shared" si="133"/>
        <v/>
      </c>
      <c r="I890" s="27" t="b">
        <f t="shared" si="134"/>
        <v>0</v>
      </c>
      <c r="J890" s="80" t="str">
        <f t="shared" si="135"/>
        <v/>
      </c>
      <c r="K890" s="27" t="b">
        <f t="shared" si="130"/>
        <v>0</v>
      </c>
      <c r="L890" s="80" t="str">
        <f t="shared" si="136"/>
        <v/>
      </c>
      <c r="M890" s="27" t="b">
        <f t="shared" si="131"/>
        <v>0</v>
      </c>
      <c r="N890" s="80" t="str">
        <f t="shared" si="137"/>
        <v/>
      </c>
      <c r="O890" s="27" t="b">
        <f>IF(COUNTIF($G$13:G890,G890)&gt;1,TRUE,FALSE)</f>
        <v>0</v>
      </c>
      <c r="P890" s="80" t="str">
        <f t="shared" si="138"/>
        <v/>
      </c>
      <c r="Q890" s="28">
        <f t="shared" si="132"/>
        <v>44166</v>
      </c>
      <c r="R890" s="27" t="b">
        <f t="shared" si="139"/>
        <v>0</v>
      </c>
      <c r="S890" s="4"/>
      <c r="T890" s="4"/>
    </row>
    <row r="891" spans="1:20" s="30" customFormat="1" x14ac:dyDescent="0.25">
      <c r="A891" s="19">
        <v>879</v>
      </c>
      <c r="B891" s="20"/>
      <c r="C891" s="1"/>
      <c r="D891" s="79"/>
      <c r="E891" s="1"/>
      <c r="F891" s="1"/>
      <c r="G891" s="20"/>
      <c r="H891" s="160" t="str">
        <f t="shared" si="133"/>
        <v/>
      </c>
      <c r="I891" s="27" t="b">
        <f t="shared" si="134"/>
        <v>0</v>
      </c>
      <c r="J891" s="80" t="str">
        <f t="shared" si="135"/>
        <v/>
      </c>
      <c r="K891" s="27" t="b">
        <f t="shared" si="130"/>
        <v>0</v>
      </c>
      <c r="L891" s="80" t="str">
        <f t="shared" si="136"/>
        <v/>
      </c>
      <c r="M891" s="27" t="b">
        <f t="shared" si="131"/>
        <v>0</v>
      </c>
      <c r="N891" s="80" t="str">
        <f t="shared" si="137"/>
        <v/>
      </c>
      <c r="O891" s="27" t="b">
        <f>IF(COUNTIF($G$13:G891,G891)&gt;1,TRUE,FALSE)</f>
        <v>0</v>
      </c>
      <c r="P891" s="80" t="str">
        <f t="shared" si="138"/>
        <v/>
      </c>
      <c r="Q891" s="28">
        <f t="shared" si="132"/>
        <v>44166</v>
      </c>
      <c r="R891" s="27" t="b">
        <f t="shared" si="139"/>
        <v>0</v>
      </c>
      <c r="S891" s="4"/>
      <c r="T891" s="4"/>
    </row>
    <row r="892" spans="1:20" s="30" customFormat="1" x14ac:dyDescent="0.25">
      <c r="A892" s="19">
        <v>880</v>
      </c>
      <c r="B892" s="20"/>
      <c r="C892" s="1"/>
      <c r="D892" s="79"/>
      <c r="E892" s="1"/>
      <c r="F892" s="1"/>
      <c r="G892" s="20"/>
      <c r="H892" s="160" t="str">
        <f t="shared" si="133"/>
        <v/>
      </c>
      <c r="I892" s="27" t="b">
        <f t="shared" si="134"/>
        <v>0</v>
      </c>
      <c r="J892" s="80" t="str">
        <f t="shared" si="135"/>
        <v/>
      </c>
      <c r="K892" s="27" t="b">
        <f t="shared" si="130"/>
        <v>0</v>
      </c>
      <c r="L892" s="80" t="str">
        <f t="shared" si="136"/>
        <v/>
      </c>
      <c r="M892" s="27" t="b">
        <f t="shared" si="131"/>
        <v>0</v>
      </c>
      <c r="N892" s="80" t="str">
        <f t="shared" si="137"/>
        <v/>
      </c>
      <c r="O892" s="27" t="b">
        <f>IF(COUNTIF($G$13:G892,G892)&gt;1,TRUE,FALSE)</f>
        <v>0</v>
      </c>
      <c r="P892" s="80" t="str">
        <f t="shared" si="138"/>
        <v/>
      </c>
      <c r="Q892" s="28">
        <f t="shared" si="132"/>
        <v>44166</v>
      </c>
      <c r="R892" s="27" t="b">
        <f t="shared" si="139"/>
        <v>0</v>
      </c>
      <c r="S892" s="4"/>
      <c r="T892" s="4"/>
    </row>
    <row r="893" spans="1:20" s="30" customFormat="1" x14ac:dyDescent="0.25">
      <c r="A893" s="19">
        <v>881</v>
      </c>
      <c r="B893" s="20"/>
      <c r="C893" s="1"/>
      <c r="D893" s="79"/>
      <c r="E893" s="1"/>
      <c r="F893" s="1"/>
      <c r="G893" s="20"/>
      <c r="H893" s="160" t="str">
        <f t="shared" si="133"/>
        <v/>
      </c>
      <c r="I893" s="27" t="b">
        <f t="shared" si="134"/>
        <v>0</v>
      </c>
      <c r="J893" s="80" t="str">
        <f t="shared" si="135"/>
        <v/>
      </c>
      <c r="K893" s="27" t="b">
        <f t="shared" si="130"/>
        <v>0</v>
      </c>
      <c r="L893" s="80" t="str">
        <f t="shared" si="136"/>
        <v/>
      </c>
      <c r="M893" s="27" t="b">
        <f t="shared" si="131"/>
        <v>0</v>
      </c>
      <c r="N893" s="80" t="str">
        <f t="shared" si="137"/>
        <v/>
      </c>
      <c r="O893" s="27" t="b">
        <f>IF(COUNTIF($G$13:G893,G893)&gt;1,TRUE,FALSE)</f>
        <v>0</v>
      </c>
      <c r="P893" s="80" t="str">
        <f t="shared" si="138"/>
        <v/>
      </c>
      <c r="Q893" s="28">
        <f t="shared" si="132"/>
        <v>44166</v>
      </c>
      <c r="R893" s="27" t="b">
        <f t="shared" si="139"/>
        <v>0</v>
      </c>
      <c r="S893" s="4"/>
      <c r="T893" s="4"/>
    </row>
    <row r="894" spans="1:20" s="30" customFormat="1" x14ac:dyDescent="0.25">
      <c r="A894" s="19">
        <v>882</v>
      </c>
      <c r="B894" s="20"/>
      <c r="C894" s="1"/>
      <c r="D894" s="79"/>
      <c r="E894" s="1"/>
      <c r="F894" s="1"/>
      <c r="G894" s="20"/>
      <c r="H894" s="160" t="str">
        <f t="shared" si="133"/>
        <v/>
      </c>
      <c r="I894" s="27" t="b">
        <f t="shared" si="134"/>
        <v>0</v>
      </c>
      <c r="J894" s="80" t="str">
        <f t="shared" si="135"/>
        <v/>
      </c>
      <c r="K894" s="27" t="b">
        <f t="shared" si="130"/>
        <v>0</v>
      </c>
      <c r="L894" s="80" t="str">
        <f t="shared" si="136"/>
        <v/>
      </c>
      <c r="M894" s="27" t="b">
        <f t="shared" si="131"/>
        <v>0</v>
      </c>
      <c r="N894" s="80" t="str">
        <f t="shared" si="137"/>
        <v/>
      </c>
      <c r="O894" s="27" t="b">
        <f>IF(COUNTIF($G$13:G894,G894)&gt;1,TRUE,FALSE)</f>
        <v>0</v>
      </c>
      <c r="P894" s="80" t="str">
        <f t="shared" si="138"/>
        <v/>
      </c>
      <c r="Q894" s="28">
        <f t="shared" si="132"/>
        <v>44166</v>
      </c>
      <c r="R894" s="27" t="b">
        <f t="shared" si="139"/>
        <v>0</v>
      </c>
      <c r="S894" s="4"/>
      <c r="T894" s="4"/>
    </row>
    <row r="895" spans="1:20" s="30" customFormat="1" x14ac:dyDescent="0.25">
      <c r="A895" s="19">
        <v>883</v>
      </c>
      <c r="B895" s="20"/>
      <c r="C895" s="1"/>
      <c r="D895" s="79"/>
      <c r="E895" s="1"/>
      <c r="F895" s="1"/>
      <c r="G895" s="20"/>
      <c r="H895" s="160" t="str">
        <f t="shared" si="133"/>
        <v/>
      </c>
      <c r="I895" s="27" t="b">
        <f t="shared" si="134"/>
        <v>0</v>
      </c>
      <c r="J895" s="80" t="str">
        <f t="shared" si="135"/>
        <v/>
      </c>
      <c r="K895" s="27" t="b">
        <f t="shared" si="130"/>
        <v>0</v>
      </c>
      <c r="L895" s="80" t="str">
        <f t="shared" si="136"/>
        <v/>
      </c>
      <c r="M895" s="27" t="b">
        <f t="shared" si="131"/>
        <v>0</v>
      </c>
      <c r="N895" s="80" t="str">
        <f t="shared" si="137"/>
        <v/>
      </c>
      <c r="O895" s="27" t="b">
        <f>IF(COUNTIF($G$13:G895,G895)&gt;1,TRUE,FALSE)</f>
        <v>0</v>
      </c>
      <c r="P895" s="80" t="str">
        <f t="shared" si="138"/>
        <v/>
      </c>
      <c r="Q895" s="28">
        <f t="shared" si="132"/>
        <v>44166</v>
      </c>
      <c r="R895" s="27" t="b">
        <f t="shared" si="139"/>
        <v>0</v>
      </c>
      <c r="S895" s="4"/>
      <c r="T895" s="4"/>
    </row>
    <row r="896" spans="1:20" s="30" customFormat="1" x14ac:dyDescent="0.25">
      <c r="A896" s="19">
        <v>884</v>
      </c>
      <c r="B896" s="20"/>
      <c r="C896" s="1"/>
      <c r="D896" s="79"/>
      <c r="E896" s="1"/>
      <c r="F896" s="1"/>
      <c r="G896" s="20"/>
      <c r="H896" s="160" t="str">
        <f t="shared" si="133"/>
        <v/>
      </c>
      <c r="I896" s="27" t="b">
        <f t="shared" si="134"/>
        <v>0</v>
      </c>
      <c r="J896" s="80" t="str">
        <f t="shared" si="135"/>
        <v/>
      </c>
      <c r="K896" s="27" t="b">
        <f t="shared" si="130"/>
        <v>0</v>
      </c>
      <c r="L896" s="80" t="str">
        <f t="shared" si="136"/>
        <v/>
      </c>
      <c r="M896" s="27" t="b">
        <f t="shared" si="131"/>
        <v>0</v>
      </c>
      <c r="N896" s="80" t="str">
        <f t="shared" si="137"/>
        <v/>
      </c>
      <c r="O896" s="27" t="b">
        <f>IF(COUNTIF($G$13:G896,G896)&gt;1,TRUE,FALSE)</f>
        <v>0</v>
      </c>
      <c r="P896" s="80" t="str">
        <f t="shared" si="138"/>
        <v/>
      </c>
      <c r="Q896" s="28">
        <f t="shared" si="132"/>
        <v>44166</v>
      </c>
      <c r="R896" s="27" t="b">
        <f t="shared" si="139"/>
        <v>0</v>
      </c>
      <c r="S896" s="4"/>
      <c r="T896" s="4"/>
    </row>
    <row r="897" spans="1:20" s="30" customFormat="1" x14ac:dyDescent="0.25">
      <c r="A897" s="19">
        <v>885</v>
      </c>
      <c r="B897" s="20"/>
      <c r="C897" s="1"/>
      <c r="D897" s="79"/>
      <c r="E897" s="1"/>
      <c r="F897" s="1"/>
      <c r="G897" s="20"/>
      <c r="H897" s="160" t="str">
        <f t="shared" si="133"/>
        <v/>
      </c>
      <c r="I897" s="27" t="b">
        <f t="shared" si="134"/>
        <v>0</v>
      </c>
      <c r="J897" s="80" t="str">
        <f t="shared" si="135"/>
        <v/>
      </c>
      <c r="K897" s="27" t="b">
        <f t="shared" si="130"/>
        <v>0</v>
      </c>
      <c r="L897" s="80" t="str">
        <f t="shared" si="136"/>
        <v/>
      </c>
      <c r="M897" s="27" t="b">
        <f t="shared" si="131"/>
        <v>0</v>
      </c>
      <c r="N897" s="80" t="str">
        <f t="shared" si="137"/>
        <v/>
      </c>
      <c r="O897" s="27" t="b">
        <f>IF(COUNTIF($G$13:G897,G897)&gt;1,TRUE,FALSE)</f>
        <v>0</v>
      </c>
      <c r="P897" s="80" t="str">
        <f t="shared" si="138"/>
        <v/>
      </c>
      <c r="Q897" s="28">
        <f t="shared" si="132"/>
        <v>44166</v>
      </c>
      <c r="R897" s="27" t="b">
        <f t="shared" si="139"/>
        <v>0</v>
      </c>
      <c r="S897" s="4"/>
      <c r="T897" s="4"/>
    </row>
    <row r="898" spans="1:20" s="30" customFormat="1" x14ac:dyDescent="0.25">
      <c r="A898" s="19">
        <v>886</v>
      </c>
      <c r="B898" s="20"/>
      <c r="C898" s="1"/>
      <c r="D898" s="79"/>
      <c r="E898" s="1"/>
      <c r="F898" s="1"/>
      <c r="G898" s="20"/>
      <c r="H898" s="160" t="str">
        <f t="shared" si="133"/>
        <v/>
      </c>
      <c r="I898" s="27" t="b">
        <f t="shared" si="134"/>
        <v>0</v>
      </c>
      <c r="J898" s="80" t="str">
        <f t="shared" si="135"/>
        <v/>
      </c>
      <c r="K898" s="27" t="b">
        <f t="shared" si="130"/>
        <v>0</v>
      </c>
      <c r="L898" s="80" t="str">
        <f t="shared" si="136"/>
        <v/>
      </c>
      <c r="M898" s="27" t="b">
        <f t="shared" si="131"/>
        <v>0</v>
      </c>
      <c r="N898" s="80" t="str">
        <f t="shared" si="137"/>
        <v/>
      </c>
      <c r="O898" s="27" t="b">
        <f>IF(COUNTIF($G$13:G898,G898)&gt;1,TRUE,FALSE)</f>
        <v>0</v>
      </c>
      <c r="P898" s="80" t="str">
        <f t="shared" si="138"/>
        <v/>
      </c>
      <c r="Q898" s="28">
        <f t="shared" si="132"/>
        <v>44166</v>
      </c>
      <c r="R898" s="27" t="b">
        <f t="shared" si="139"/>
        <v>0</v>
      </c>
      <c r="S898" s="4"/>
      <c r="T898" s="4"/>
    </row>
    <row r="899" spans="1:20" s="30" customFormat="1" x14ac:dyDescent="0.25">
      <c r="A899" s="19">
        <v>887</v>
      </c>
      <c r="B899" s="20"/>
      <c r="C899" s="1"/>
      <c r="D899" s="79"/>
      <c r="E899" s="1"/>
      <c r="F899" s="1"/>
      <c r="G899" s="20"/>
      <c r="H899" s="160" t="str">
        <f t="shared" si="133"/>
        <v/>
      </c>
      <c r="I899" s="27" t="b">
        <f t="shared" si="134"/>
        <v>0</v>
      </c>
      <c r="J899" s="80" t="str">
        <f t="shared" si="135"/>
        <v/>
      </c>
      <c r="K899" s="27" t="b">
        <f t="shared" si="130"/>
        <v>0</v>
      </c>
      <c r="L899" s="80" t="str">
        <f t="shared" si="136"/>
        <v/>
      </c>
      <c r="M899" s="27" t="b">
        <f t="shared" si="131"/>
        <v>0</v>
      </c>
      <c r="N899" s="80" t="str">
        <f t="shared" si="137"/>
        <v/>
      </c>
      <c r="O899" s="27" t="b">
        <f>IF(COUNTIF($G$13:G899,G899)&gt;1,TRUE,FALSE)</f>
        <v>0</v>
      </c>
      <c r="P899" s="80" t="str">
        <f t="shared" si="138"/>
        <v/>
      </c>
      <c r="Q899" s="28">
        <f t="shared" si="132"/>
        <v>44166</v>
      </c>
      <c r="R899" s="27" t="b">
        <f t="shared" si="139"/>
        <v>0</v>
      </c>
      <c r="S899" s="4"/>
      <c r="T899" s="4"/>
    </row>
    <row r="900" spans="1:20" s="30" customFormat="1" x14ac:dyDescent="0.25">
      <c r="A900" s="19">
        <v>888</v>
      </c>
      <c r="B900" s="20"/>
      <c r="C900" s="1"/>
      <c r="D900" s="79"/>
      <c r="E900" s="1"/>
      <c r="F900" s="1"/>
      <c r="G900" s="20"/>
      <c r="H900" s="160" t="str">
        <f t="shared" si="133"/>
        <v/>
      </c>
      <c r="I900" s="27" t="b">
        <f t="shared" si="134"/>
        <v>0</v>
      </c>
      <c r="J900" s="80" t="str">
        <f t="shared" si="135"/>
        <v/>
      </c>
      <c r="K900" s="27" t="b">
        <f t="shared" si="130"/>
        <v>0</v>
      </c>
      <c r="L900" s="80" t="str">
        <f t="shared" si="136"/>
        <v/>
      </c>
      <c r="M900" s="27" t="b">
        <f t="shared" si="131"/>
        <v>0</v>
      </c>
      <c r="N900" s="80" t="str">
        <f t="shared" si="137"/>
        <v/>
      </c>
      <c r="O900" s="27" t="b">
        <f>IF(COUNTIF($G$13:G900,G900)&gt;1,TRUE,FALSE)</f>
        <v>0</v>
      </c>
      <c r="P900" s="80" t="str">
        <f t="shared" si="138"/>
        <v/>
      </c>
      <c r="Q900" s="28">
        <f t="shared" si="132"/>
        <v>44166</v>
      </c>
      <c r="R900" s="27" t="b">
        <f t="shared" si="139"/>
        <v>0</v>
      </c>
      <c r="S900" s="4"/>
      <c r="T900" s="4"/>
    </row>
    <row r="901" spans="1:20" s="30" customFormat="1" x14ac:dyDescent="0.25">
      <c r="A901" s="19">
        <v>889</v>
      </c>
      <c r="B901" s="20"/>
      <c r="C901" s="1"/>
      <c r="D901" s="79"/>
      <c r="E901" s="1"/>
      <c r="F901" s="1"/>
      <c r="G901" s="20"/>
      <c r="H901" s="160" t="str">
        <f t="shared" si="133"/>
        <v/>
      </c>
      <c r="I901" s="27" t="b">
        <f t="shared" si="134"/>
        <v>0</v>
      </c>
      <c r="J901" s="80" t="str">
        <f t="shared" si="135"/>
        <v/>
      </c>
      <c r="K901" s="27" t="b">
        <f t="shared" si="130"/>
        <v>0</v>
      </c>
      <c r="L901" s="80" t="str">
        <f t="shared" si="136"/>
        <v/>
      </c>
      <c r="M901" s="27" t="b">
        <f t="shared" si="131"/>
        <v>0</v>
      </c>
      <c r="N901" s="80" t="str">
        <f t="shared" si="137"/>
        <v/>
      </c>
      <c r="O901" s="27" t="b">
        <f>IF(COUNTIF($G$13:G901,G901)&gt;1,TRUE,FALSE)</f>
        <v>0</v>
      </c>
      <c r="P901" s="80" t="str">
        <f t="shared" si="138"/>
        <v/>
      </c>
      <c r="Q901" s="28">
        <f t="shared" si="132"/>
        <v>44166</v>
      </c>
      <c r="R901" s="27" t="b">
        <f t="shared" si="139"/>
        <v>0</v>
      </c>
      <c r="S901" s="4"/>
      <c r="T901" s="4"/>
    </row>
    <row r="902" spans="1:20" s="30" customFormat="1" x14ac:dyDescent="0.25">
      <c r="A902" s="19">
        <v>890</v>
      </c>
      <c r="B902" s="20"/>
      <c r="C902" s="1"/>
      <c r="D902" s="79"/>
      <c r="E902" s="1"/>
      <c r="F902" s="1"/>
      <c r="G902" s="20"/>
      <c r="H902" s="160" t="str">
        <f t="shared" si="133"/>
        <v/>
      </c>
      <c r="I902" s="27" t="b">
        <f t="shared" si="134"/>
        <v>0</v>
      </c>
      <c r="J902" s="80" t="str">
        <f t="shared" si="135"/>
        <v/>
      </c>
      <c r="K902" s="27" t="b">
        <f t="shared" si="130"/>
        <v>0</v>
      </c>
      <c r="L902" s="80" t="str">
        <f t="shared" si="136"/>
        <v/>
      </c>
      <c r="M902" s="27" t="b">
        <f t="shared" si="131"/>
        <v>0</v>
      </c>
      <c r="N902" s="80" t="str">
        <f t="shared" si="137"/>
        <v/>
      </c>
      <c r="O902" s="27" t="b">
        <f>IF(COUNTIF($G$13:G902,G902)&gt;1,TRUE,FALSE)</f>
        <v>0</v>
      </c>
      <c r="P902" s="80" t="str">
        <f t="shared" si="138"/>
        <v/>
      </c>
      <c r="Q902" s="28">
        <f t="shared" si="132"/>
        <v>44166</v>
      </c>
      <c r="R902" s="27" t="b">
        <f t="shared" si="139"/>
        <v>0</v>
      </c>
      <c r="S902" s="4"/>
      <c r="T902" s="4"/>
    </row>
    <row r="903" spans="1:20" s="30" customFormat="1" x14ac:dyDescent="0.25">
      <c r="A903" s="19">
        <v>891</v>
      </c>
      <c r="B903" s="20"/>
      <c r="C903" s="1"/>
      <c r="D903" s="79"/>
      <c r="E903" s="1"/>
      <c r="F903" s="1"/>
      <c r="G903" s="20"/>
      <c r="H903" s="160" t="str">
        <f t="shared" si="133"/>
        <v/>
      </c>
      <c r="I903" s="27" t="b">
        <f t="shared" si="134"/>
        <v>0</v>
      </c>
      <c r="J903" s="80" t="str">
        <f t="shared" si="135"/>
        <v/>
      </c>
      <c r="K903" s="27" t="b">
        <f t="shared" si="130"/>
        <v>0</v>
      </c>
      <c r="L903" s="80" t="str">
        <f t="shared" si="136"/>
        <v/>
      </c>
      <c r="M903" s="27" t="b">
        <f t="shared" si="131"/>
        <v>0</v>
      </c>
      <c r="N903" s="80" t="str">
        <f t="shared" si="137"/>
        <v/>
      </c>
      <c r="O903" s="27" t="b">
        <f>IF(COUNTIF($G$13:G903,G903)&gt;1,TRUE,FALSE)</f>
        <v>0</v>
      </c>
      <c r="P903" s="80" t="str">
        <f t="shared" si="138"/>
        <v/>
      </c>
      <c r="Q903" s="28">
        <f t="shared" si="132"/>
        <v>44166</v>
      </c>
      <c r="R903" s="27" t="b">
        <f t="shared" si="139"/>
        <v>0</v>
      </c>
      <c r="S903" s="4"/>
      <c r="T903" s="4"/>
    </row>
    <row r="904" spans="1:20" s="30" customFormat="1" x14ac:dyDescent="0.25">
      <c r="A904" s="19">
        <v>892</v>
      </c>
      <c r="B904" s="20"/>
      <c r="C904" s="1"/>
      <c r="D904" s="79"/>
      <c r="E904" s="1"/>
      <c r="F904" s="1"/>
      <c r="G904" s="20"/>
      <c r="H904" s="160" t="str">
        <f t="shared" si="133"/>
        <v/>
      </c>
      <c r="I904" s="27" t="b">
        <f t="shared" si="134"/>
        <v>0</v>
      </c>
      <c r="J904" s="80" t="str">
        <f t="shared" si="135"/>
        <v/>
      </c>
      <c r="K904" s="27" t="b">
        <f t="shared" si="130"/>
        <v>0</v>
      </c>
      <c r="L904" s="80" t="str">
        <f t="shared" si="136"/>
        <v/>
      </c>
      <c r="M904" s="27" t="b">
        <f t="shared" si="131"/>
        <v>0</v>
      </c>
      <c r="N904" s="80" t="str">
        <f t="shared" si="137"/>
        <v/>
      </c>
      <c r="O904" s="27" t="b">
        <f>IF(COUNTIF($G$13:G904,G904)&gt;1,TRUE,FALSE)</f>
        <v>0</v>
      </c>
      <c r="P904" s="80" t="str">
        <f t="shared" si="138"/>
        <v/>
      </c>
      <c r="Q904" s="28">
        <f t="shared" si="132"/>
        <v>44166</v>
      </c>
      <c r="R904" s="27" t="b">
        <f t="shared" si="139"/>
        <v>0</v>
      </c>
      <c r="S904" s="4"/>
      <c r="T904" s="4"/>
    </row>
    <row r="905" spans="1:20" s="30" customFormat="1" x14ac:dyDescent="0.25">
      <c r="A905" s="19">
        <v>893</v>
      </c>
      <c r="B905" s="20"/>
      <c r="C905" s="1"/>
      <c r="D905" s="79"/>
      <c r="E905" s="1"/>
      <c r="F905" s="1"/>
      <c r="G905" s="20"/>
      <c r="H905" s="160" t="str">
        <f t="shared" si="133"/>
        <v/>
      </c>
      <c r="I905" s="27" t="b">
        <f t="shared" si="134"/>
        <v>0</v>
      </c>
      <c r="J905" s="80" t="str">
        <f t="shared" si="135"/>
        <v/>
      </c>
      <c r="K905" s="27" t="b">
        <f t="shared" si="130"/>
        <v>0</v>
      </c>
      <c r="L905" s="80" t="str">
        <f t="shared" si="136"/>
        <v/>
      </c>
      <c r="M905" s="27" t="b">
        <f t="shared" si="131"/>
        <v>0</v>
      </c>
      <c r="N905" s="80" t="str">
        <f t="shared" si="137"/>
        <v/>
      </c>
      <c r="O905" s="27" t="b">
        <f>IF(COUNTIF($G$13:G905,G905)&gt;1,TRUE,FALSE)</f>
        <v>0</v>
      </c>
      <c r="P905" s="80" t="str">
        <f t="shared" si="138"/>
        <v/>
      </c>
      <c r="Q905" s="28">
        <f t="shared" si="132"/>
        <v>44166</v>
      </c>
      <c r="R905" s="27" t="b">
        <f t="shared" si="139"/>
        <v>0</v>
      </c>
      <c r="S905" s="4"/>
      <c r="T905" s="4"/>
    </row>
    <row r="906" spans="1:20" s="30" customFormat="1" x14ac:dyDescent="0.25">
      <c r="A906" s="19">
        <v>894</v>
      </c>
      <c r="B906" s="20"/>
      <c r="C906" s="1"/>
      <c r="D906" s="79"/>
      <c r="E906" s="1"/>
      <c r="F906" s="1"/>
      <c r="G906" s="20"/>
      <c r="H906" s="160" t="str">
        <f t="shared" si="133"/>
        <v/>
      </c>
      <c r="I906" s="27" t="b">
        <f t="shared" si="134"/>
        <v>0</v>
      </c>
      <c r="J906" s="80" t="str">
        <f t="shared" si="135"/>
        <v/>
      </c>
      <c r="K906" s="27" t="b">
        <f t="shared" si="130"/>
        <v>0</v>
      </c>
      <c r="L906" s="80" t="str">
        <f t="shared" si="136"/>
        <v/>
      </c>
      <c r="M906" s="27" t="b">
        <f t="shared" si="131"/>
        <v>0</v>
      </c>
      <c r="N906" s="80" t="str">
        <f t="shared" si="137"/>
        <v/>
      </c>
      <c r="O906" s="27" t="b">
        <f>IF(COUNTIF($G$13:G906,G906)&gt;1,TRUE,FALSE)</f>
        <v>0</v>
      </c>
      <c r="P906" s="80" t="str">
        <f t="shared" si="138"/>
        <v/>
      </c>
      <c r="Q906" s="28">
        <f t="shared" si="132"/>
        <v>44166</v>
      </c>
      <c r="R906" s="27" t="b">
        <f t="shared" si="139"/>
        <v>0</v>
      </c>
      <c r="S906" s="4"/>
      <c r="T906" s="4"/>
    </row>
    <row r="907" spans="1:20" s="30" customFormat="1" x14ac:dyDescent="0.25">
      <c r="A907" s="19">
        <v>895</v>
      </c>
      <c r="B907" s="20"/>
      <c r="C907" s="1"/>
      <c r="D907" s="79"/>
      <c r="E907" s="1"/>
      <c r="F907" s="1"/>
      <c r="G907" s="20"/>
      <c r="H907" s="160" t="str">
        <f t="shared" si="133"/>
        <v/>
      </c>
      <c r="I907" s="27" t="b">
        <f t="shared" si="134"/>
        <v>0</v>
      </c>
      <c r="J907" s="80" t="str">
        <f t="shared" si="135"/>
        <v/>
      </c>
      <c r="K907" s="27" t="b">
        <f t="shared" si="130"/>
        <v>0</v>
      </c>
      <c r="L907" s="80" t="str">
        <f t="shared" si="136"/>
        <v/>
      </c>
      <c r="M907" s="27" t="b">
        <f t="shared" si="131"/>
        <v>0</v>
      </c>
      <c r="N907" s="80" t="str">
        <f t="shared" si="137"/>
        <v/>
      </c>
      <c r="O907" s="27" t="b">
        <f>IF(COUNTIF($G$13:G907,G907)&gt;1,TRUE,FALSE)</f>
        <v>0</v>
      </c>
      <c r="P907" s="80" t="str">
        <f t="shared" si="138"/>
        <v/>
      </c>
      <c r="Q907" s="28">
        <f t="shared" si="132"/>
        <v>44166</v>
      </c>
      <c r="R907" s="27" t="b">
        <f t="shared" si="139"/>
        <v>0</v>
      </c>
      <c r="S907" s="4"/>
      <c r="T907" s="4"/>
    </row>
    <row r="908" spans="1:20" s="30" customFormat="1" x14ac:dyDescent="0.25">
      <c r="A908" s="19">
        <v>896</v>
      </c>
      <c r="B908" s="20"/>
      <c r="C908" s="1"/>
      <c r="D908" s="79"/>
      <c r="E908" s="1"/>
      <c r="F908" s="1"/>
      <c r="G908" s="20"/>
      <c r="H908" s="160" t="str">
        <f t="shared" si="133"/>
        <v/>
      </c>
      <c r="I908" s="27" t="b">
        <f t="shared" si="134"/>
        <v>0</v>
      </c>
      <c r="J908" s="80" t="str">
        <f t="shared" si="135"/>
        <v/>
      </c>
      <c r="K908" s="27" t="b">
        <f t="shared" si="130"/>
        <v>0</v>
      </c>
      <c r="L908" s="80" t="str">
        <f t="shared" si="136"/>
        <v/>
      </c>
      <c r="M908" s="27" t="b">
        <f t="shared" si="131"/>
        <v>0</v>
      </c>
      <c r="N908" s="80" t="str">
        <f t="shared" si="137"/>
        <v/>
      </c>
      <c r="O908" s="27" t="b">
        <f>IF(COUNTIF($G$13:G908,G908)&gt;1,TRUE,FALSE)</f>
        <v>0</v>
      </c>
      <c r="P908" s="80" t="str">
        <f t="shared" si="138"/>
        <v/>
      </c>
      <c r="Q908" s="28">
        <f t="shared" si="132"/>
        <v>44166</v>
      </c>
      <c r="R908" s="27" t="b">
        <f t="shared" si="139"/>
        <v>0</v>
      </c>
      <c r="S908" s="4"/>
      <c r="T908" s="4"/>
    </row>
    <row r="909" spans="1:20" s="30" customFormat="1" x14ac:dyDescent="0.25">
      <c r="A909" s="19">
        <v>897</v>
      </c>
      <c r="B909" s="20"/>
      <c r="C909" s="1"/>
      <c r="D909" s="79"/>
      <c r="E909" s="1"/>
      <c r="F909" s="1"/>
      <c r="G909" s="20"/>
      <c r="H909" s="160" t="str">
        <f t="shared" si="133"/>
        <v/>
      </c>
      <c r="I909" s="27" t="b">
        <f t="shared" si="134"/>
        <v>0</v>
      </c>
      <c r="J909" s="80" t="str">
        <f t="shared" si="135"/>
        <v/>
      </c>
      <c r="K909" s="27" t="b">
        <f t="shared" ref="K909:K972" si="140">AND(IFERROR(MATCH(D909,TblNivåValTExt,0)=4,FALSE),COUNTA(E909:F909)&gt;1,OR(E909&lt;=$I$9,F909&lt;=$I$9))</f>
        <v>0</v>
      </c>
      <c r="L909" s="80" t="str">
        <f t="shared" si="136"/>
        <v/>
      </c>
      <c r="M909" s="27" t="b">
        <f t="shared" ref="M909:M972" si="141">IF(AND(G909&lt;&gt;"",F909=""),TRUE,FALSE)</f>
        <v>0</v>
      </c>
      <c r="N909" s="80" t="str">
        <f t="shared" si="137"/>
        <v/>
      </c>
      <c r="O909" s="27" t="b">
        <f>IF(COUNTIF($G$13:G909,G909)&gt;1,TRUE,FALSE)</f>
        <v>0</v>
      </c>
      <c r="P909" s="80" t="str">
        <f t="shared" si="138"/>
        <v/>
      </c>
      <c r="Q909" s="28">
        <f t="shared" ref="Q909:Q972" si="142">MAX(E909,$M$8)</f>
        <v>44166</v>
      </c>
      <c r="R909" s="27" t="b">
        <f t="shared" si="139"/>
        <v>0</v>
      </c>
      <c r="S909" s="4"/>
      <c r="T909" s="4"/>
    </row>
    <row r="910" spans="1:20" s="30" customFormat="1" x14ac:dyDescent="0.25">
      <c r="A910" s="19">
        <v>898</v>
      </c>
      <c r="B910" s="20"/>
      <c r="C910" s="1"/>
      <c r="D910" s="79"/>
      <c r="E910" s="1"/>
      <c r="F910" s="1"/>
      <c r="G910" s="20"/>
      <c r="H910" s="160" t="str">
        <f t="shared" ref="H910:H973" si="143">IF(I910,J910&amp;". ","")&amp;IF(K910,L910&amp;". ","")&amp;IF(O910,P910&amp;". ","")&amp;IF(M910,N910&amp;". ","")</f>
        <v/>
      </c>
      <c r="I910" s="27" t="b">
        <f t="shared" ref="I910:I973" si="144">AND((E910+F910)&gt;0,OR(E910&lt;$M$6,F910&gt;$N$6))</f>
        <v>0</v>
      </c>
      <c r="J910" s="80" t="str">
        <f t="shared" ref="J910:J973" si="145">IF(I910,J$11,"")</f>
        <v/>
      </c>
      <c r="K910" s="27" t="b">
        <f t="shared" si="140"/>
        <v>0</v>
      </c>
      <c r="L910" s="80" t="str">
        <f t="shared" ref="L910:L973" si="146">IF(K910,$L$11,"")</f>
        <v/>
      </c>
      <c r="M910" s="27" t="b">
        <f t="shared" si="141"/>
        <v>0</v>
      </c>
      <c r="N910" s="80" t="str">
        <f t="shared" ref="N910:N973" si="147">IF(M910,N$11,"")</f>
        <v/>
      </c>
      <c r="O910" s="27" t="b">
        <f>IF(COUNTIF($G$13:G910,G910)&gt;1,TRUE,FALSE)</f>
        <v>0</v>
      </c>
      <c r="P910" s="80" t="str">
        <f t="shared" ref="P910:P973" si="148">IF(O910,P$11,"")</f>
        <v/>
      </c>
      <c r="Q910" s="28">
        <f t="shared" si="142"/>
        <v>44166</v>
      </c>
      <c r="R910" s="27" t="b">
        <f t="shared" ref="R910:R973" si="149">OR(I910,K910,M910,O910)</f>
        <v>0</v>
      </c>
      <c r="S910" s="4"/>
      <c r="T910" s="4"/>
    </row>
    <row r="911" spans="1:20" s="30" customFormat="1" x14ac:dyDescent="0.25">
      <c r="A911" s="19">
        <v>899</v>
      </c>
      <c r="B911" s="20"/>
      <c r="C911" s="1"/>
      <c r="D911" s="79"/>
      <c r="E911" s="1"/>
      <c r="F911" s="1"/>
      <c r="G911" s="20"/>
      <c r="H911" s="160" t="str">
        <f t="shared" si="143"/>
        <v/>
      </c>
      <c r="I911" s="27" t="b">
        <f t="shared" si="144"/>
        <v>0</v>
      </c>
      <c r="J911" s="80" t="str">
        <f t="shared" si="145"/>
        <v/>
      </c>
      <c r="K911" s="27" t="b">
        <f t="shared" si="140"/>
        <v>0</v>
      </c>
      <c r="L911" s="80" t="str">
        <f t="shared" si="146"/>
        <v/>
      </c>
      <c r="M911" s="27" t="b">
        <f t="shared" si="141"/>
        <v>0</v>
      </c>
      <c r="N911" s="80" t="str">
        <f t="shared" si="147"/>
        <v/>
      </c>
      <c r="O911" s="27" t="b">
        <f>IF(COUNTIF($G$13:G911,G911)&gt;1,TRUE,FALSE)</f>
        <v>0</v>
      </c>
      <c r="P911" s="80" t="str">
        <f t="shared" si="148"/>
        <v/>
      </c>
      <c r="Q911" s="28">
        <f t="shared" si="142"/>
        <v>44166</v>
      </c>
      <c r="R911" s="27" t="b">
        <f t="shared" si="149"/>
        <v>0</v>
      </c>
      <c r="S911" s="4"/>
      <c r="T911" s="4"/>
    </row>
    <row r="912" spans="1:20" s="30" customFormat="1" x14ac:dyDescent="0.25">
      <c r="A912" s="19">
        <v>900</v>
      </c>
      <c r="B912" s="20"/>
      <c r="C912" s="1"/>
      <c r="D912" s="79"/>
      <c r="E912" s="1"/>
      <c r="F912" s="1"/>
      <c r="G912" s="20"/>
      <c r="H912" s="160" t="str">
        <f t="shared" si="143"/>
        <v/>
      </c>
      <c r="I912" s="27" t="b">
        <f t="shared" si="144"/>
        <v>0</v>
      </c>
      <c r="J912" s="80" t="str">
        <f t="shared" si="145"/>
        <v/>
      </c>
      <c r="K912" s="27" t="b">
        <f t="shared" si="140"/>
        <v>0</v>
      </c>
      <c r="L912" s="80" t="str">
        <f t="shared" si="146"/>
        <v/>
      </c>
      <c r="M912" s="27" t="b">
        <f t="shared" si="141"/>
        <v>0</v>
      </c>
      <c r="N912" s="80" t="str">
        <f t="shared" si="147"/>
        <v/>
      </c>
      <c r="O912" s="27" t="b">
        <f>IF(COUNTIF($G$13:G912,G912)&gt;1,TRUE,FALSE)</f>
        <v>0</v>
      </c>
      <c r="P912" s="80" t="str">
        <f t="shared" si="148"/>
        <v/>
      </c>
      <c r="Q912" s="28">
        <f t="shared" si="142"/>
        <v>44166</v>
      </c>
      <c r="R912" s="27" t="b">
        <f t="shared" si="149"/>
        <v>0</v>
      </c>
      <c r="S912" s="4"/>
      <c r="T912" s="4"/>
    </row>
    <row r="913" spans="1:20" s="30" customFormat="1" x14ac:dyDescent="0.25">
      <c r="A913" s="19">
        <v>901</v>
      </c>
      <c r="B913" s="20"/>
      <c r="C913" s="1"/>
      <c r="D913" s="79"/>
      <c r="E913" s="1"/>
      <c r="F913" s="1"/>
      <c r="G913" s="20"/>
      <c r="H913" s="160" t="str">
        <f t="shared" si="143"/>
        <v/>
      </c>
      <c r="I913" s="27" t="b">
        <f t="shared" si="144"/>
        <v>0</v>
      </c>
      <c r="J913" s="80" t="str">
        <f t="shared" si="145"/>
        <v/>
      </c>
      <c r="K913" s="27" t="b">
        <f t="shared" si="140"/>
        <v>0</v>
      </c>
      <c r="L913" s="80" t="str">
        <f t="shared" si="146"/>
        <v/>
      </c>
      <c r="M913" s="27" t="b">
        <f t="shared" si="141"/>
        <v>0</v>
      </c>
      <c r="N913" s="80" t="str">
        <f t="shared" si="147"/>
        <v/>
      </c>
      <c r="O913" s="27" t="b">
        <f>IF(COUNTIF($G$13:G913,G913)&gt;1,TRUE,FALSE)</f>
        <v>0</v>
      </c>
      <c r="P913" s="80" t="str">
        <f t="shared" si="148"/>
        <v/>
      </c>
      <c r="Q913" s="28">
        <f t="shared" si="142"/>
        <v>44166</v>
      </c>
      <c r="R913" s="27" t="b">
        <f t="shared" si="149"/>
        <v>0</v>
      </c>
      <c r="S913" s="4"/>
      <c r="T913" s="4"/>
    </row>
    <row r="914" spans="1:20" s="30" customFormat="1" x14ac:dyDescent="0.25">
      <c r="A914" s="19">
        <v>902</v>
      </c>
      <c r="B914" s="20"/>
      <c r="C914" s="1"/>
      <c r="D914" s="79"/>
      <c r="E914" s="1"/>
      <c r="F914" s="1"/>
      <c r="G914" s="20"/>
      <c r="H914" s="160" t="str">
        <f t="shared" si="143"/>
        <v/>
      </c>
      <c r="I914" s="27" t="b">
        <f t="shared" si="144"/>
        <v>0</v>
      </c>
      <c r="J914" s="80" t="str">
        <f t="shared" si="145"/>
        <v/>
      </c>
      <c r="K914" s="27" t="b">
        <f t="shared" si="140"/>
        <v>0</v>
      </c>
      <c r="L914" s="80" t="str">
        <f t="shared" si="146"/>
        <v/>
      </c>
      <c r="M914" s="27" t="b">
        <f t="shared" si="141"/>
        <v>0</v>
      </c>
      <c r="N914" s="80" t="str">
        <f t="shared" si="147"/>
        <v/>
      </c>
      <c r="O914" s="27" t="b">
        <f>IF(COUNTIF($G$13:G914,G914)&gt;1,TRUE,FALSE)</f>
        <v>0</v>
      </c>
      <c r="P914" s="80" t="str">
        <f t="shared" si="148"/>
        <v/>
      </c>
      <c r="Q914" s="28">
        <f t="shared" si="142"/>
        <v>44166</v>
      </c>
      <c r="R914" s="27" t="b">
        <f t="shared" si="149"/>
        <v>0</v>
      </c>
      <c r="S914" s="4"/>
      <c r="T914" s="4"/>
    </row>
    <row r="915" spans="1:20" s="30" customFormat="1" x14ac:dyDescent="0.25">
      <c r="A915" s="19">
        <v>903</v>
      </c>
      <c r="B915" s="20"/>
      <c r="C915" s="1"/>
      <c r="D915" s="79"/>
      <c r="E915" s="1"/>
      <c r="F915" s="1"/>
      <c r="G915" s="20"/>
      <c r="H915" s="160" t="str">
        <f t="shared" si="143"/>
        <v/>
      </c>
      <c r="I915" s="27" t="b">
        <f t="shared" si="144"/>
        <v>0</v>
      </c>
      <c r="J915" s="80" t="str">
        <f t="shared" si="145"/>
        <v/>
      </c>
      <c r="K915" s="27" t="b">
        <f t="shared" si="140"/>
        <v>0</v>
      </c>
      <c r="L915" s="80" t="str">
        <f t="shared" si="146"/>
        <v/>
      </c>
      <c r="M915" s="27" t="b">
        <f t="shared" si="141"/>
        <v>0</v>
      </c>
      <c r="N915" s="80" t="str">
        <f t="shared" si="147"/>
        <v/>
      </c>
      <c r="O915" s="27" t="b">
        <f>IF(COUNTIF($G$13:G915,G915)&gt;1,TRUE,FALSE)</f>
        <v>0</v>
      </c>
      <c r="P915" s="80" t="str">
        <f t="shared" si="148"/>
        <v/>
      </c>
      <c r="Q915" s="28">
        <f t="shared" si="142"/>
        <v>44166</v>
      </c>
      <c r="R915" s="27" t="b">
        <f t="shared" si="149"/>
        <v>0</v>
      </c>
      <c r="S915" s="4"/>
      <c r="T915" s="4"/>
    </row>
    <row r="916" spans="1:20" s="30" customFormat="1" x14ac:dyDescent="0.25">
      <c r="A916" s="19">
        <v>904</v>
      </c>
      <c r="B916" s="20"/>
      <c r="C916" s="1"/>
      <c r="D916" s="79"/>
      <c r="E916" s="1"/>
      <c r="F916" s="1"/>
      <c r="G916" s="20"/>
      <c r="H916" s="160" t="str">
        <f t="shared" si="143"/>
        <v/>
      </c>
      <c r="I916" s="27" t="b">
        <f t="shared" si="144"/>
        <v>0</v>
      </c>
      <c r="J916" s="80" t="str">
        <f t="shared" si="145"/>
        <v/>
      </c>
      <c r="K916" s="27" t="b">
        <f t="shared" si="140"/>
        <v>0</v>
      </c>
      <c r="L916" s="80" t="str">
        <f t="shared" si="146"/>
        <v/>
      </c>
      <c r="M916" s="27" t="b">
        <f t="shared" si="141"/>
        <v>0</v>
      </c>
      <c r="N916" s="80" t="str">
        <f t="shared" si="147"/>
        <v/>
      </c>
      <c r="O916" s="27" t="b">
        <f>IF(COUNTIF($G$13:G916,G916)&gt;1,TRUE,FALSE)</f>
        <v>0</v>
      </c>
      <c r="P916" s="80" t="str">
        <f t="shared" si="148"/>
        <v/>
      </c>
      <c r="Q916" s="28">
        <f t="shared" si="142"/>
        <v>44166</v>
      </c>
      <c r="R916" s="27" t="b">
        <f t="shared" si="149"/>
        <v>0</v>
      </c>
      <c r="S916" s="4"/>
      <c r="T916" s="4"/>
    </row>
    <row r="917" spans="1:20" s="30" customFormat="1" x14ac:dyDescent="0.25">
      <c r="A917" s="19">
        <v>905</v>
      </c>
      <c r="B917" s="20"/>
      <c r="C917" s="1"/>
      <c r="D917" s="79"/>
      <c r="E917" s="1"/>
      <c r="F917" s="1"/>
      <c r="G917" s="20"/>
      <c r="H917" s="160" t="str">
        <f t="shared" si="143"/>
        <v/>
      </c>
      <c r="I917" s="27" t="b">
        <f t="shared" si="144"/>
        <v>0</v>
      </c>
      <c r="J917" s="80" t="str">
        <f t="shared" si="145"/>
        <v/>
      </c>
      <c r="K917" s="27" t="b">
        <f t="shared" si="140"/>
        <v>0</v>
      </c>
      <c r="L917" s="80" t="str">
        <f t="shared" si="146"/>
        <v/>
      </c>
      <c r="M917" s="27" t="b">
        <f t="shared" si="141"/>
        <v>0</v>
      </c>
      <c r="N917" s="80" t="str">
        <f t="shared" si="147"/>
        <v/>
      </c>
      <c r="O917" s="27" t="b">
        <f>IF(COUNTIF($G$13:G917,G917)&gt;1,TRUE,FALSE)</f>
        <v>0</v>
      </c>
      <c r="P917" s="80" t="str">
        <f t="shared" si="148"/>
        <v/>
      </c>
      <c r="Q917" s="28">
        <f t="shared" si="142"/>
        <v>44166</v>
      </c>
      <c r="R917" s="27" t="b">
        <f t="shared" si="149"/>
        <v>0</v>
      </c>
      <c r="S917" s="4"/>
      <c r="T917" s="4"/>
    </row>
    <row r="918" spans="1:20" s="30" customFormat="1" x14ac:dyDescent="0.25">
      <c r="A918" s="19">
        <v>906</v>
      </c>
      <c r="B918" s="20"/>
      <c r="C918" s="1"/>
      <c r="D918" s="79"/>
      <c r="E918" s="1"/>
      <c r="F918" s="1"/>
      <c r="G918" s="20"/>
      <c r="H918" s="160" t="str">
        <f t="shared" si="143"/>
        <v/>
      </c>
      <c r="I918" s="27" t="b">
        <f t="shared" si="144"/>
        <v>0</v>
      </c>
      <c r="J918" s="80" t="str">
        <f t="shared" si="145"/>
        <v/>
      </c>
      <c r="K918" s="27" t="b">
        <f t="shared" si="140"/>
        <v>0</v>
      </c>
      <c r="L918" s="80" t="str">
        <f t="shared" si="146"/>
        <v/>
      </c>
      <c r="M918" s="27" t="b">
        <f t="shared" si="141"/>
        <v>0</v>
      </c>
      <c r="N918" s="80" t="str">
        <f t="shared" si="147"/>
        <v/>
      </c>
      <c r="O918" s="27" t="b">
        <f>IF(COUNTIF($G$13:G918,G918)&gt;1,TRUE,FALSE)</f>
        <v>0</v>
      </c>
      <c r="P918" s="80" t="str">
        <f t="shared" si="148"/>
        <v/>
      </c>
      <c r="Q918" s="28">
        <f t="shared" si="142"/>
        <v>44166</v>
      </c>
      <c r="R918" s="27" t="b">
        <f t="shared" si="149"/>
        <v>0</v>
      </c>
      <c r="S918" s="4"/>
      <c r="T918" s="4"/>
    </row>
    <row r="919" spans="1:20" s="30" customFormat="1" x14ac:dyDescent="0.25">
      <c r="A919" s="19">
        <v>907</v>
      </c>
      <c r="B919" s="20"/>
      <c r="C919" s="1"/>
      <c r="D919" s="79"/>
      <c r="E919" s="1"/>
      <c r="F919" s="1"/>
      <c r="G919" s="20"/>
      <c r="H919" s="160" t="str">
        <f t="shared" si="143"/>
        <v/>
      </c>
      <c r="I919" s="27" t="b">
        <f t="shared" si="144"/>
        <v>0</v>
      </c>
      <c r="J919" s="80" t="str">
        <f t="shared" si="145"/>
        <v/>
      </c>
      <c r="K919" s="27" t="b">
        <f t="shared" si="140"/>
        <v>0</v>
      </c>
      <c r="L919" s="80" t="str">
        <f t="shared" si="146"/>
        <v/>
      </c>
      <c r="M919" s="27" t="b">
        <f t="shared" si="141"/>
        <v>0</v>
      </c>
      <c r="N919" s="80" t="str">
        <f t="shared" si="147"/>
        <v/>
      </c>
      <c r="O919" s="27" t="b">
        <f>IF(COUNTIF($G$13:G919,G919)&gt;1,TRUE,FALSE)</f>
        <v>0</v>
      </c>
      <c r="P919" s="80" t="str">
        <f t="shared" si="148"/>
        <v/>
      </c>
      <c r="Q919" s="28">
        <f t="shared" si="142"/>
        <v>44166</v>
      </c>
      <c r="R919" s="27" t="b">
        <f t="shared" si="149"/>
        <v>0</v>
      </c>
      <c r="S919" s="4"/>
      <c r="T919" s="4"/>
    </row>
    <row r="920" spans="1:20" s="30" customFormat="1" x14ac:dyDescent="0.25">
      <c r="A920" s="19">
        <v>908</v>
      </c>
      <c r="B920" s="20"/>
      <c r="C920" s="1"/>
      <c r="D920" s="79"/>
      <c r="E920" s="1"/>
      <c r="F920" s="1"/>
      <c r="G920" s="20"/>
      <c r="H920" s="160" t="str">
        <f t="shared" si="143"/>
        <v/>
      </c>
      <c r="I920" s="27" t="b">
        <f t="shared" si="144"/>
        <v>0</v>
      </c>
      <c r="J920" s="80" t="str">
        <f t="shared" si="145"/>
        <v/>
      </c>
      <c r="K920" s="27" t="b">
        <f t="shared" si="140"/>
        <v>0</v>
      </c>
      <c r="L920" s="80" t="str">
        <f t="shared" si="146"/>
        <v/>
      </c>
      <c r="M920" s="27" t="b">
        <f t="shared" si="141"/>
        <v>0</v>
      </c>
      <c r="N920" s="80" t="str">
        <f t="shared" si="147"/>
        <v/>
      </c>
      <c r="O920" s="27" t="b">
        <f>IF(COUNTIF($G$13:G920,G920)&gt;1,TRUE,FALSE)</f>
        <v>0</v>
      </c>
      <c r="P920" s="80" t="str">
        <f t="shared" si="148"/>
        <v/>
      </c>
      <c r="Q920" s="28">
        <f t="shared" si="142"/>
        <v>44166</v>
      </c>
      <c r="R920" s="27" t="b">
        <f t="shared" si="149"/>
        <v>0</v>
      </c>
      <c r="S920" s="4"/>
      <c r="T920" s="4"/>
    </row>
    <row r="921" spans="1:20" s="30" customFormat="1" x14ac:dyDescent="0.25">
      <c r="A921" s="19">
        <v>909</v>
      </c>
      <c r="B921" s="20"/>
      <c r="C921" s="1"/>
      <c r="D921" s="79"/>
      <c r="E921" s="1"/>
      <c r="F921" s="1"/>
      <c r="G921" s="20"/>
      <c r="H921" s="160" t="str">
        <f t="shared" si="143"/>
        <v/>
      </c>
      <c r="I921" s="27" t="b">
        <f t="shared" si="144"/>
        <v>0</v>
      </c>
      <c r="J921" s="80" t="str">
        <f t="shared" si="145"/>
        <v/>
      </c>
      <c r="K921" s="27" t="b">
        <f t="shared" si="140"/>
        <v>0</v>
      </c>
      <c r="L921" s="80" t="str">
        <f t="shared" si="146"/>
        <v/>
      </c>
      <c r="M921" s="27" t="b">
        <f t="shared" si="141"/>
        <v>0</v>
      </c>
      <c r="N921" s="80" t="str">
        <f t="shared" si="147"/>
        <v/>
      </c>
      <c r="O921" s="27" t="b">
        <f>IF(COUNTIF($G$13:G921,G921)&gt;1,TRUE,FALSE)</f>
        <v>0</v>
      </c>
      <c r="P921" s="80" t="str">
        <f t="shared" si="148"/>
        <v/>
      </c>
      <c r="Q921" s="28">
        <f t="shared" si="142"/>
        <v>44166</v>
      </c>
      <c r="R921" s="27" t="b">
        <f t="shared" si="149"/>
        <v>0</v>
      </c>
      <c r="S921" s="4"/>
      <c r="T921" s="4"/>
    </row>
    <row r="922" spans="1:20" s="30" customFormat="1" x14ac:dyDescent="0.25">
      <c r="A922" s="19">
        <v>910</v>
      </c>
      <c r="B922" s="20"/>
      <c r="C922" s="1"/>
      <c r="D922" s="79"/>
      <c r="E922" s="1"/>
      <c r="F922" s="1"/>
      <c r="G922" s="20"/>
      <c r="H922" s="160" t="str">
        <f t="shared" si="143"/>
        <v/>
      </c>
      <c r="I922" s="27" t="b">
        <f t="shared" si="144"/>
        <v>0</v>
      </c>
      <c r="J922" s="80" t="str">
        <f t="shared" si="145"/>
        <v/>
      </c>
      <c r="K922" s="27" t="b">
        <f t="shared" si="140"/>
        <v>0</v>
      </c>
      <c r="L922" s="80" t="str">
        <f t="shared" si="146"/>
        <v/>
      </c>
      <c r="M922" s="27" t="b">
        <f t="shared" si="141"/>
        <v>0</v>
      </c>
      <c r="N922" s="80" t="str">
        <f t="shared" si="147"/>
        <v/>
      </c>
      <c r="O922" s="27" t="b">
        <f>IF(COUNTIF($G$13:G922,G922)&gt;1,TRUE,FALSE)</f>
        <v>0</v>
      </c>
      <c r="P922" s="80" t="str">
        <f t="shared" si="148"/>
        <v/>
      </c>
      <c r="Q922" s="28">
        <f t="shared" si="142"/>
        <v>44166</v>
      </c>
      <c r="R922" s="27" t="b">
        <f t="shared" si="149"/>
        <v>0</v>
      </c>
      <c r="S922" s="4"/>
      <c r="T922" s="4"/>
    </row>
    <row r="923" spans="1:20" s="30" customFormat="1" x14ac:dyDescent="0.25">
      <c r="A923" s="19">
        <v>911</v>
      </c>
      <c r="B923" s="20"/>
      <c r="C923" s="1"/>
      <c r="D923" s="79"/>
      <c r="E923" s="1"/>
      <c r="F923" s="1"/>
      <c r="G923" s="20"/>
      <c r="H923" s="160" t="str">
        <f t="shared" si="143"/>
        <v/>
      </c>
      <c r="I923" s="27" t="b">
        <f t="shared" si="144"/>
        <v>0</v>
      </c>
      <c r="J923" s="80" t="str">
        <f t="shared" si="145"/>
        <v/>
      </c>
      <c r="K923" s="27" t="b">
        <f t="shared" si="140"/>
        <v>0</v>
      </c>
      <c r="L923" s="80" t="str">
        <f t="shared" si="146"/>
        <v/>
      </c>
      <c r="M923" s="27" t="b">
        <f t="shared" si="141"/>
        <v>0</v>
      </c>
      <c r="N923" s="80" t="str">
        <f t="shared" si="147"/>
        <v/>
      </c>
      <c r="O923" s="27" t="b">
        <f>IF(COUNTIF($G$13:G923,G923)&gt;1,TRUE,FALSE)</f>
        <v>0</v>
      </c>
      <c r="P923" s="80" t="str">
        <f t="shared" si="148"/>
        <v/>
      </c>
      <c r="Q923" s="28">
        <f t="shared" si="142"/>
        <v>44166</v>
      </c>
      <c r="R923" s="27" t="b">
        <f t="shared" si="149"/>
        <v>0</v>
      </c>
      <c r="S923" s="4"/>
      <c r="T923" s="4"/>
    </row>
    <row r="924" spans="1:20" s="30" customFormat="1" x14ac:dyDescent="0.25">
      <c r="A924" s="19">
        <v>912</v>
      </c>
      <c r="B924" s="20"/>
      <c r="C924" s="1"/>
      <c r="D924" s="79"/>
      <c r="E924" s="1"/>
      <c r="F924" s="1"/>
      <c r="G924" s="20"/>
      <c r="H924" s="160" t="str">
        <f t="shared" si="143"/>
        <v/>
      </c>
      <c r="I924" s="27" t="b">
        <f t="shared" si="144"/>
        <v>0</v>
      </c>
      <c r="J924" s="80" t="str">
        <f t="shared" si="145"/>
        <v/>
      </c>
      <c r="K924" s="27" t="b">
        <f t="shared" si="140"/>
        <v>0</v>
      </c>
      <c r="L924" s="80" t="str">
        <f t="shared" si="146"/>
        <v/>
      </c>
      <c r="M924" s="27" t="b">
        <f t="shared" si="141"/>
        <v>0</v>
      </c>
      <c r="N924" s="80" t="str">
        <f t="shared" si="147"/>
        <v/>
      </c>
      <c r="O924" s="27" t="b">
        <f>IF(COUNTIF($G$13:G924,G924)&gt;1,TRUE,FALSE)</f>
        <v>0</v>
      </c>
      <c r="P924" s="80" t="str">
        <f t="shared" si="148"/>
        <v/>
      </c>
      <c r="Q924" s="28">
        <f t="shared" si="142"/>
        <v>44166</v>
      </c>
      <c r="R924" s="27" t="b">
        <f t="shared" si="149"/>
        <v>0</v>
      </c>
      <c r="S924" s="4"/>
      <c r="T924" s="4"/>
    </row>
    <row r="925" spans="1:20" s="30" customFormat="1" x14ac:dyDescent="0.25">
      <c r="A925" s="19">
        <v>913</v>
      </c>
      <c r="B925" s="20"/>
      <c r="C925" s="1"/>
      <c r="D925" s="79"/>
      <c r="E925" s="1"/>
      <c r="F925" s="1"/>
      <c r="G925" s="20"/>
      <c r="H925" s="160" t="str">
        <f t="shared" si="143"/>
        <v/>
      </c>
      <c r="I925" s="27" t="b">
        <f t="shared" si="144"/>
        <v>0</v>
      </c>
      <c r="J925" s="80" t="str">
        <f t="shared" si="145"/>
        <v/>
      </c>
      <c r="K925" s="27" t="b">
        <f t="shared" si="140"/>
        <v>0</v>
      </c>
      <c r="L925" s="80" t="str">
        <f t="shared" si="146"/>
        <v/>
      </c>
      <c r="M925" s="27" t="b">
        <f t="shared" si="141"/>
        <v>0</v>
      </c>
      <c r="N925" s="80" t="str">
        <f t="shared" si="147"/>
        <v/>
      </c>
      <c r="O925" s="27" t="b">
        <f>IF(COUNTIF($G$13:G925,G925)&gt;1,TRUE,FALSE)</f>
        <v>0</v>
      </c>
      <c r="P925" s="80" t="str">
        <f t="shared" si="148"/>
        <v/>
      </c>
      <c r="Q925" s="28">
        <f t="shared" si="142"/>
        <v>44166</v>
      </c>
      <c r="R925" s="27" t="b">
        <f t="shared" si="149"/>
        <v>0</v>
      </c>
      <c r="S925" s="4"/>
      <c r="T925" s="4"/>
    </row>
    <row r="926" spans="1:20" s="30" customFormat="1" x14ac:dyDescent="0.25">
      <c r="A926" s="19">
        <v>914</v>
      </c>
      <c r="B926" s="20"/>
      <c r="C926" s="1"/>
      <c r="D926" s="79"/>
      <c r="E926" s="1"/>
      <c r="F926" s="1"/>
      <c r="G926" s="20"/>
      <c r="H926" s="160" t="str">
        <f t="shared" si="143"/>
        <v/>
      </c>
      <c r="I926" s="27" t="b">
        <f t="shared" si="144"/>
        <v>0</v>
      </c>
      <c r="J926" s="80" t="str">
        <f t="shared" si="145"/>
        <v/>
      </c>
      <c r="K926" s="27" t="b">
        <f t="shared" si="140"/>
        <v>0</v>
      </c>
      <c r="L926" s="80" t="str">
        <f t="shared" si="146"/>
        <v/>
      </c>
      <c r="M926" s="27" t="b">
        <f t="shared" si="141"/>
        <v>0</v>
      </c>
      <c r="N926" s="80" t="str">
        <f t="shared" si="147"/>
        <v/>
      </c>
      <c r="O926" s="27" t="b">
        <f>IF(COUNTIF($G$13:G926,G926)&gt;1,TRUE,FALSE)</f>
        <v>0</v>
      </c>
      <c r="P926" s="80" t="str">
        <f t="shared" si="148"/>
        <v/>
      </c>
      <c r="Q926" s="28">
        <f t="shared" si="142"/>
        <v>44166</v>
      </c>
      <c r="R926" s="27" t="b">
        <f t="shared" si="149"/>
        <v>0</v>
      </c>
      <c r="S926" s="4"/>
      <c r="T926" s="4"/>
    </row>
    <row r="927" spans="1:20" s="30" customFormat="1" x14ac:dyDescent="0.25">
      <c r="A927" s="19">
        <v>915</v>
      </c>
      <c r="B927" s="20"/>
      <c r="C927" s="1"/>
      <c r="D927" s="79"/>
      <c r="E927" s="1"/>
      <c r="F927" s="1"/>
      <c r="G927" s="20"/>
      <c r="H927" s="160" t="str">
        <f t="shared" si="143"/>
        <v/>
      </c>
      <c r="I927" s="27" t="b">
        <f t="shared" si="144"/>
        <v>0</v>
      </c>
      <c r="J927" s="80" t="str">
        <f t="shared" si="145"/>
        <v/>
      </c>
      <c r="K927" s="27" t="b">
        <f t="shared" si="140"/>
        <v>0</v>
      </c>
      <c r="L927" s="80" t="str">
        <f t="shared" si="146"/>
        <v/>
      </c>
      <c r="M927" s="27" t="b">
        <f t="shared" si="141"/>
        <v>0</v>
      </c>
      <c r="N927" s="80" t="str">
        <f t="shared" si="147"/>
        <v/>
      </c>
      <c r="O927" s="27" t="b">
        <f>IF(COUNTIF($G$13:G927,G927)&gt;1,TRUE,FALSE)</f>
        <v>0</v>
      </c>
      <c r="P927" s="80" t="str">
        <f t="shared" si="148"/>
        <v/>
      </c>
      <c r="Q927" s="28">
        <f t="shared" si="142"/>
        <v>44166</v>
      </c>
      <c r="R927" s="27" t="b">
        <f t="shared" si="149"/>
        <v>0</v>
      </c>
      <c r="S927" s="4"/>
      <c r="T927" s="4"/>
    </row>
    <row r="928" spans="1:20" s="30" customFormat="1" x14ac:dyDescent="0.25">
      <c r="A928" s="19">
        <v>916</v>
      </c>
      <c r="B928" s="20"/>
      <c r="C928" s="1"/>
      <c r="D928" s="79"/>
      <c r="E928" s="1"/>
      <c r="F928" s="1"/>
      <c r="G928" s="20"/>
      <c r="H928" s="160" t="str">
        <f t="shared" si="143"/>
        <v/>
      </c>
      <c r="I928" s="27" t="b">
        <f t="shared" si="144"/>
        <v>0</v>
      </c>
      <c r="J928" s="80" t="str">
        <f t="shared" si="145"/>
        <v/>
      </c>
      <c r="K928" s="27" t="b">
        <f t="shared" si="140"/>
        <v>0</v>
      </c>
      <c r="L928" s="80" t="str">
        <f t="shared" si="146"/>
        <v/>
      </c>
      <c r="M928" s="27" t="b">
        <f t="shared" si="141"/>
        <v>0</v>
      </c>
      <c r="N928" s="80" t="str">
        <f t="shared" si="147"/>
        <v/>
      </c>
      <c r="O928" s="27" t="b">
        <f>IF(COUNTIF($G$13:G928,G928)&gt;1,TRUE,FALSE)</f>
        <v>0</v>
      </c>
      <c r="P928" s="80" t="str">
        <f t="shared" si="148"/>
        <v/>
      </c>
      <c r="Q928" s="28">
        <f t="shared" si="142"/>
        <v>44166</v>
      </c>
      <c r="R928" s="27" t="b">
        <f t="shared" si="149"/>
        <v>0</v>
      </c>
      <c r="S928" s="4"/>
      <c r="T928" s="4"/>
    </row>
    <row r="929" spans="1:20" s="30" customFormat="1" x14ac:dyDescent="0.25">
      <c r="A929" s="19">
        <v>917</v>
      </c>
      <c r="B929" s="20"/>
      <c r="C929" s="1"/>
      <c r="D929" s="79"/>
      <c r="E929" s="1"/>
      <c r="F929" s="1"/>
      <c r="G929" s="20"/>
      <c r="H929" s="160" t="str">
        <f t="shared" si="143"/>
        <v/>
      </c>
      <c r="I929" s="27" t="b">
        <f t="shared" si="144"/>
        <v>0</v>
      </c>
      <c r="J929" s="80" t="str">
        <f t="shared" si="145"/>
        <v/>
      </c>
      <c r="K929" s="27" t="b">
        <f t="shared" si="140"/>
        <v>0</v>
      </c>
      <c r="L929" s="80" t="str">
        <f t="shared" si="146"/>
        <v/>
      </c>
      <c r="M929" s="27" t="b">
        <f t="shared" si="141"/>
        <v>0</v>
      </c>
      <c r="N929" s="80" t="str">
        <f t="shared" si="147"/>
        <v/>
      </c>
      <c r="O929" s="27" t="b">
        <f>IF(COUNTIF($G$13:G929,G929)&gt;1,TRUE,FALSE)</f>
        <v>0</v>
      </c>
      <c r="P929" s="80" t="str">
        <f t="shared" si="148"/>
        <v/>
      </c>
      <c r="Q929" s="28">
        <f t="shared" si="142"/>
        <v>44166</v>
      </c>
      <c r="R929" s="27" t="b">
        <f t="shared" si="149"/>
        <v>0</v>
      </c>
      <c r="S929" s="4"/>
      <c r="T929" s="4"/>
    </row>
    <row r="930" spans="1:20" s="30" customFormat="1" x14ac:dyDescent="0.25">
      <c r="A930" s="19">
        <v>918</v>
      </c>
      <c r="B930" s="20"/>
      <c r="C930" s="1"/>
      <c r="D930" s="79"/>
      <c r="E930" s="1"/>
      <c r="F930" s="1"/>
      <c r="G930" s="20"/>
      <c r="H930" s="160" t="str">
        <f t="shared" si="143"/>
        <v/>
      </c>
      <c r="I930" s="27" t="b">
        <f t="shared" si="144"/>
        <v>0</v>
      </c>
      <c r="J930" s="80" t="str">
        <f t="shared" si="145"/>
        <v/>
      </c>
      <c r="K930" s="27" t="b">
        <f t="shared" si="140"/>
        <v>0</v>
      </c>
      <c r="L930" s="80" t="str">
        <f t="shared" si="146"/>
        <v/>
      </c>
      <c r="M930" s="27" t="b">
        <f t="shared" si="141"/>
        <v>0</v>
      </c>
      <c r="N930" s="80" t="str">
        <f t="shared" si="147"/>
        <v/>
      </c>
      <c r="O930" s="27" t="b">
        <f>IF(COUNTIF($G$13:G930,G930)&gt;1,TRUE,FALSE)</f>
        <v>0</v>
      </c>
      <c r="P930" s="80" t="str">
        <f t="shared" si="148"/>
        <v/>
      </c>
      <c r="Q930" s="28">
        <f t="shared" si="142"/>
        <v>44166</v>
      </c>
      <c r="R930" s="27" t="b">
        <f t="shared" si="149"/>
        <v>0</v>
      </c>
      <c r="S930" s="4"/>
      <c r="T930" s="4"/>
    </row>
    <row r="931" spans="1:20" s="30" customFormat="1" x14ac:dyDescent="0.25">
      <c r="A931" s="19">
        <v>919</v>
      </c>
      <c r="B931" s="20"/>
      <c r="C931" s="1"/>
      <c r="D931" s="79"/>
      <c r="E931" s="1"/>
      <c r="F931" s="1"/>
      <c r="G931" s="20"/>
      <c r="H931" s="160" t="str">
        <f t="shared" si="143"/>
        <v/>
      </c>
      <c r="I931" s="27" t="b">
        <f t="shared" si="144"/>
        <v>0</v>
      </c>
      <c r="J931" s="80" t="str">
        <f t="shared" si="145"/>
        <v/>
      </c>
      <c r="K931" s="27" t="b">
        <f t="shared" si="140"/>
        <v>0</v>
      </c>
      <c r="L931" s="80" t="str">
        <f t="shared" si="146"/>
        <v/>
      </c>
      <c r="M931" s="27" t="b">
        <f t="shared" si="141"/>
        <v>0</v>
      </c>
      <c r="N931" s="80" t="str">
        <f t="shared" si="147"/>
        <v/>
      </c>
      <c r="O931" s="27" t="b">
        <f>IF(COUNTIF($G$13:G931,G931)&gt;1,TRUE,FALSE)</f>
        <v>0</v>
      </c>
      <c r="P931" s="80" t="str">
        <f t="shared" si="148"/>
        <v/>
      </c>
      <c r="Q931" s="28">
        <f t="shared" si="142"/>
        <v>44166</v>
      </c>
      <c r="R931" s="27" t="b">
        <f t="shared" si="149"/>
        <v>0</v>
      </c>
      <c r="S931" s="4"/>
      <c r="T931" s="4"/>
    </row>
    <row r="932" spans="1:20" s="30" customFormat="1" x14ac:dyDescent="0.25">
      <c r="A932" s="19">
        <v>920</v>
      </c>
      <c r="B932" s="20"/>
      <c r="C932" s="1"/>
      <c r="D932" s="79"/>
      <c r="E932" s="1"/>
      <c r="F932" s="1"/>
      <c r="G932" s="20"/>
      <c r="H932" s="160" t="str">
        <f t="shared" si="143"/>
        <v/>
      </c>
      <c r="I932" s="27" t="b">
        <f t="shared" si="144"/>
        <v>0</v>
      </c>
      <c r="J932" s="80" t="str">
        <f t="shared" si="145"/>
        <v/>
      </c>
      <c r="K932" s="27" t="b">
        <f t="shared" si="140"/>
        <v>0</v>
      </c>
      <c r="L932" s="80" t="str">
        <f t="shared" si="146"/>
        <v/>
      </c>
      <c r="M932" s="27" t="b">
        <f t="shared" si="141"/>
        <v>0</v>
      </c>
      <c r="N932" s="80" t="str">
        <f t="shared" si="147"/>
        <v/>
      </c>
      <c r="O932" s="27" t="b">
        <f>IF(COUNTIF($G$13:G932,G932)&gt;1,TRUE,FALSE)</f>
        <v>0</v>
      </c>
      <c r="P932" s="80" t="str">
        <f t="shared" si="148"/>
        <v/>
      </c>
      <c r="Q932" s="28">
        <f t="shared" si="142"/>
        <v>44166</v>
      </c>
      <c r="R932" s="27" t="b">
        <f t="shared" si="149"/>
        <v>0</v>
      </c>
      <c r="S932" s="4"/>
      <c r="T932" s="4"/>
    </row>
    <row r="933" spans="1:20" s="30" customFormat="1" x14ac:dyDescent="0.25">
      <c r="A933" s="19">
        <v>921</v>
      </c>
      <c r="B933" s="20"/>
      <c r="C933" s="1"/>
      <c r="D933" s="79"/>
      <c r="E933" s="1"/>
      <c r="F933" s="1"/>
      <c r="G933" s="20"/>
      <c r="H933" s="160" t="str">
        <f t="shared" si="143"/>
        <v/>
      </c>
      <c r="I933" s="27" t="b">
        <f t="shared" si="144"/>
        <v>0</v>
      </c>
      <c r="J933" s="80" t="str">
        <f t="shared" si="145"/>
        <v/>
      </c>
      <c r="K933" s="27" t="b">
        <f t="shared" si="140"/>
        <v>0</v>
      </c>
      <c r="L933" s="80" t="str">
        <f t="shared" si="146"/>
        <v/>
      </c>
      <c r="M933" s="27" t="b">
        <f t="shared" si="141"/>
        <v>0</v>
      </c>
      <c r="N933" s="80" t="str">
        <f t="shared" si="147"/>
        <v/>
      </c>
      <c r="O933" s="27" t="b">
        <f>IF(COUNTIF($G$13:G933,G933)&gt;1,TRUE,FALSE)</f>
        <v>0</v>
      </c>
      <c r="P933" s="80" t="str">
        <f t="shared" si="148"/>
        <v/>
      </c>
      <c r="Q933" s="28">
        <f t="shared" si="142"/>
        <v>44166</v>
      </c>
      <c r="R933" s="27" t="b">
        <f t="shared" si="149"/>
        <v>0</v>
      </c>
      <c r="S933" s="4"/>
      <c r="T933" s="4"/>
    </row>
    <row r="934" spans="1:20" s="30" customFormat="1" x14ac:dyDescent="0.25">
      <c r="A934" s="19">
        <v>922</v>
      </c>
      <c r="B934" s="20"/>
      <c r="C934" s="1"/>
      <c r="D934" s="79"/>
      <c r="E934" s="1"/>
      <c r="F934" s="1"/>
      <c r="G934" s="20"/>
      <c r="H934" s="160" t="str">
        <f t="shared" si="143"/>
        <v/>
      </c>
      <c r="I934" s="27" t="b">
        <f t="shared" si="144"/>
        <v>0</v>
      </c>
      <c r="J934" s="80" t="str">
        <f t="shared" si="145"/>
        <v/>
      </c>
      <c r="K934" s="27" t="b">
        <f t="shared" si="140"/>
        <v>0</v>
      </c>
      <c r="L934" s="80" t="str">
        <f t="shared" si="146"/>
        <v/>
      </c>
      <c r="M934" s="27" t="b">
        <f t="shared" si="141"/>
        <v>0</v>
      </c>
      <c r="N934" s="80" t="str">
        <f t="shared" si="147"/>
        <v/>
      </c>
      <c r="O934" s="27" t="b">
        <f>IF(COUNTIF($G$13:G934,G934)&gt;1,TRUE,FALSE)</f>
        <v>0</v>
      </c>
      <c r="P934" s="80" t="str">
        <f t="shared" si="148"/>
        <v/>
      </c>
      <c r="Q934" s="28">
        <f t="shared" si="142"/>
        <v>44166</v>
      </c>
      <c r="R934" s="27" t="b">
        <f t="shared" si="149"/>
        <v>0</v>
      </c>
      <c r="S934" s="4"/>
      <c r="T934" s="4"/>
    </row>
    <row r="935" spans="1:20" s="30" customFormat="1" x14ac:dyDescent="0.25">
      <c r="A935" s="19">
        <v>923</v>
      </c>
      <c r="B935" s="20"/>
      <c r="C935" s="1"/>
      <c r="D935" s="79"/>
      <c r="E935" s="1"/>
      <c r="F935" s="1"/>
      <c r="G935" s="20"/>
      <c r="H935" s="160" t="str">
        <f t="shared" si="143"/>
        <v/>
      </c>
      <c r="I935" s="27" t="b">
        <f t="shared" si="144"/>
        <v>0</v>
      </c>
      <c r="J935" s="80" t="str">
        <f t="shared" si="145"/>
        <v/>
      </c>
      <c r="K935" s="27" t="b">
        <f t="shared" si="140"/>
        <v>0</v>
      </c>
      <c r="L935" s="80" t="str">
        <f t="shared" si="146"/>
        <v/>
      </c>
      <c r="M935" s="27" t="b">
        <f t="shared" si="141"/>
        <v>0</v>
      </c>
      <c r="N935" s="80" t="str">
        <f t="shared" si="147"/>
        <v/>
      </c>
      <c r="O935" s="27" t="b">
        <f>IF(COUNTIF($G$13:G935,G935)&gt;1,TRUE,FALSE)</f>
        <v>0</v>
      </c>
      <c r="P935" s="80" t="str">
        <f t="shared" si="148"/>
        <v/>
      </c>
      <c r="Q935" s="28">
        <f t="shared" si="142"/>
        <v>44166</v>
      </c>
      <c r="R935" s="27" t="b">
        <f t="shared" si="149"/>
        <v>0</v>
      </c>
      <c r="S935" s="4"/>
      <c r="T935" s="4"/>
    </row>
    <row r="936" spans="1:20" s="30" customFormat="1" x14ac:dyDescent="0.25">
      <c r="A936" s="19">
        <v>924</v>
      </c>
      <c r="B936" s="20"/>
      <c r="C936" s="1"/>
      <c r="D936" s="79"/>
      <c r="E936" s="1"/>
      <c r="F936" s="1"/>
      <c r="G936" s="20"/>
      <c r="H936" s="160" t="str">
        <f t="shared" si="143"/>
        <v/>
      </c>
      <c r="I936" s="27" t="b">
        <f t="shared" si="144"/>
        <v>0</v>
      </c>
      <c r="J936" s="80" t="str">
        <f t="shared" si="145"/>
        <v/>
      </c>
      <c r="K936" s="27" t="b">
        <f t="shared" si="140"/>
        <v>0</v>
      </c>
      <c r="L936" s="80" t="str">
        <f t="shared" si="146"/>
        <v/>
      </c>
      <c r="M936" s="27" t="b">
        <f t="shared" si="141"/>
        <v>0</v>
      </c>
      <c r="N936" s="80" t="str">
        <f t="shared" si="147"/>
        <v/>
      </c>
      <c r="O936" s="27" t="b">
        <f>IF(COUNTIF($G$13:G936,G936)&gt;1,TRUE,FALSE)</f>
        <v>0</v>
      </c>
      <c r="P936" s="80" t="str">
        <f t="shared" si="148"/>
        <v/>
      </c>
      <c r="Q936" s="28">
        <f t="shared" si="142"/>
        <v>44166</v>
      </c>
      <c r="R936" s="27" t="b">
        <f t="shared" si="149"/>
        <v>0</v>
      </c>
      <c r="S936" s="4"/>
      <c r="T936" s="4"/>
    </row>
    <row r="937" spans="1:20" s="30" customFormat="1" x14ac:dyDescent="0.25">
      <c r="A937" s="19">
        <v>925</v>
      </c>
      <c r="B937" s="20"/>
      <c r="C937" s="1"/>
      <c r="D937" s="79"/>
      <c r="E937" s="1"/>
      <c r="F937" s="1"/>
      <c r="G937" s="20"/>
      <c r="H937" s="160" t="str">
        <f t="shared" si="143"/>
        <v/>
      </c>
      <c r="I937" s="27" t="b">
        <f t="shared" si="144"/>
        <v>0</v>
      </c>
      <c r="J937" s="80" t="str">
        <f t="shared" si="145"/>
        <v/>
      </c>
      <c r="K937" s="27" t="b">
        <f t="shared" si="140"/>
        <v>0</v>
      </c>
      <c r="L937" s="80" t="str">
        <f t="shared" si="146"/>
        <v/>
      </c>
      <c r="M937" s="27" t="b">
        <f t="shared" si="141"/>
        <v>0</v>
      </c>
      <c r="N937" s="80" t="str">
        <f t="shared" si="147"/>
        <v/>
      </c>
      <c r="O937" s="27" t="b">
        <f>IF(COUNTIF($G$13:G937,G937)&gt;1,TRUE,FALSE)</f>
        <v>0</v>
      </c>
      <c r="P937" s="80" t="str">
        <f t="shared" si="148"/>
        <v/>
      </c>
      <c r="Q937" s="28">
        <f t="shared" si="142"/>
        <v>44166</v>
      </c>
      <c r="R937" s="27" t="b">
        <f t="shared" si="149"/>
        <v>0</v>
      </c>
      <c r="S937" s="4"/>
      <c r="T937" s="4"/>
    </row>
    <row r="938" spans="1:20" s="30" customFormat="1" x14ac:dyDescent="0.25">
      <c r="A938" s="19">
        <v>926</v>
      </c>
      <c r="B938" s="20"/>
      <c r="C938" s="1"/>
      <c r="D938" s="79"/>
      <c r="E938" s="1"/>
      <c r="F938" s="1"/>
      <c r="G938" s="20"/>
      <c r="H938" s="160" t="str">
        <f t="shared" si="143"/>
        <v/>
      </c>
      <c r="I938" s="27" t="b">
        <f t="shared" si="144"/>
        <v>0</v>
      </c>
      <c r="J938" s="80" t="str">
        <f t="shared" si="145"/>
        <v/>
      </c>
      <c r="K938" s="27" t="b">
        <f t="shared" si="140"/>
        <v>0</v>
      </c>
      <c r="L938" s="80" t="str">
        <f t="shared" si="146"/>
        <v/>
      </c>
      <c r="M938" s="27" t="b">
        <f t="shared" si="141"/>
        <v>0</v>
      </c>
      <c r="N938" s="80" t="str">
        <f t="shared" si="147"/>
        <v/>
      </c>
      <c r="O938" s="27" t="b">
        <f>IF(COUNTIF($G$13:G938,G938)&gt;1,TRUE,FALSE)</f>
        <v>0</v>
      </c>
      <c r="P938" s="80" t="str">
        <f t="shared" si="148"/>
        <v/>
      </c>
      <c r="Q938" s="28">
        <f t="shared" si="142"/>
        <v>44166</v>
      </c>
      <c r="R938" s="27" t="b">
        <f t="shared" si="149"/>
        <v>0</v>
      </c>
      <c r="S938" s="4"/>
      <c r="T938" s="4"/>
    </row>
    <row r="939" spans="1:20" s="30" customFormat="1" x14ac:dyDescent="0.25">
      <c r="A939" s="19">
        <v>927</v>
      </c>
      <c r="B939" s="20"/>
      <c r="C939" s="1"/>
      <c r="D939" s="79"/>
      <c r="E939" s="1"/>
      <c r="F939" s="1"/>
      <c r="G939" s="20"/>
      <c r="H939" s="160" t="str">
        <f t="shared" si="143"/>
        <v/>
      </c>
      <c r="I939" s="27" t="b">
        <f t="shared" si="144"/>
        <v>0</v>
      </c>
      <c r="J939" s="80" t="str">
        <f t="shared" si="145"/>
        <v/>
      </c>
      <c r="K939" s="27" t="b">
        <f t="shared" si="140"/>
        <v>0</v>
      </c>
      <c r="L939" s="80" t="str">
        <f t="shared" si="146"/>
        <v/>
      </c>
      <c r="M939" s="27" t="b">
        <f t="shared" si="141"/>
        <v>0</v>
      </c>
      <c r="N939" s="80" t="str">
        <f t="shared" si="147"/>
        <v/>
      </c>
      <c r="O939" s="27" t="b">
        <f>IF(COUNTIF($G$13:G939,G939)&gt;1,TRUE,FALSE)</f>
        <v>0</v>
      </c>
      <c r="P939" s="80" t="str">
        <f t="shared" si="148"/>
        <v/>
      </c>
      <c r="Q939" s="28">
        <f t="shared" si="142"/>
        <v>44166</v>
      </c>
      <c r="R939" s="27" t="b">
        <f t="shared" si="149"/>
        <v>0</v>
      </c>
      <c r="S939" s="4"/>
      <c r="T939" s="4"/>
    </row>
    <row r="940" spans="1:20" s="30" customFormat="1" x14ac:dyDescent="0.25">
      <c r="A940" s="19">
        <v>928</v>
      </c>
      <c r="B940" s="20"/>
      <c r="C940" s="1"/>
      <c r="D940" s="79"/>
      <c r="E940" s="1"/>
      <c r="F940" s="1"/>
      <c r="G940" s="20"/>
      <c r="H940" s="160" t="str">
        <f t="shared" si="143"/>
        <v/>
      </c>
      <c r="I940" s="27" t="b">
        <f t="shared" si="144"/>
        <v>0</v>
      </c>
      <c r="J940" s="80" t="str">
        <f t="shared" si="145"/>
        <v/>
      </c>
      <c r="K940" s="27" t="b">
        <f t="shared" si="140"/>
        <v>0</v>
      </c>
      <c r="L940" s="80" t="str">
        <f t="shared" si="146"/>
        <v/>
      </c>
      <c r="M940" s="27" t="b">
        <f t="shared" si="141"/>
        <v>0</v>
      </c>
      <c r="N940" s="80" t="str">
        <f t="shared" si="147"/>
        <v/>
      </c>
      <c r="O940" s="27" t="b">
        <f>IF(COUNTIF($G$13:G940,G940)&gt;1,TRUE,FALSE)</f>
        <v>0</v>
      </c>
      <c r="P940" s="80" t="str">
        <f t="shared" si="148"/>
        <v/>
      </c>
      <c r="Q940" s="28">
        <f t="shared" si="142"/>
        <v>44166</v>
      </c>
      <c r="R940" s="27" t="b">
        <f t="shared" si="149"/>
        <v>0</v>
      </c>
      <c r="S940" s="4"/>
      <c r="T940" s="4"/>
    </row>
    <row r="941" spans="1:20" s="30" customFormat="1" x14ac:dyDescent="0.25">
      <c r="A941" s="19">
        <v>929</v>
      </c>
      <c r="B941" s="20"/>
      <c r="C941" s="1"/>
      <c r="D941" s="79"/>
      <c r="E941" s="1"/>
      <c r="F941" s="1"/>
      <c r="G941" s="20"/>
      <c r="H941" s="160" t="str">
        <f t="shared" si="143"/>
        <v/>
      </c>
      <c r="I941" s="27" t="b">
        <f t="shared" si="144"/>
        <v>0</v>
      </c>
      <c r="J941" s="80" t="str">
        <f t="shared" si="145"/>
        <v/>
      </c>
      <c r="K941" s="27" t="b">
        <f t="shared" si="140"/>
        <v>0</v>
      </c>
      <c r="L941" s="80" t="str">
        <f t="shared" si="146"/>
        <v/>
      </c>
      <c r="M941" s="27" t="b">
        <f t="shared" si="141"/>
        <v>0</v>
      </c>
      <c r="N941" s="80" t="str">
        <f t="shared" si="147"/>
        <v/>
      </c>
      <c r="O941" s="27" t="b">
        <f>IF(COUNTIF($G$13:G941,G941)&gt;1,TRUE,FALSE)</f>
        <v>0</v>
      </c>
      <c r="P941" s="80" t="str">
        <f t="shared" si="148"/>
        <v/>
      </c>
      <c r="Q941" s="28">
        <f t="shared" si="142"/>
        <v>44166</v>
      </c>
      <c r="R941" s="27" t="b">
        <f t="shared" si="149"/>
        <v>0</v>
      </c>
      <c r="S941" s="4"/>
      <c r="T941" s="4"/>
    </row>
    <row r="942" spans="1:20" s="30" customFormat="1" x14ac:dyDescent="0.25">
      <c r="A942" s="19">
        <v>930</v>
      </c>
      <c r="B942" s="20"/>
      <c r="C942" s="1"/>
      <c r="D942" s="79"/>
      <c r="E942" s="1"/>
      <c r="F942" s="1"/>
      <c r="G942" s="20"/>
      <c r="H942" s="160" t="str">
        <f t="shared" si="143"/>
        <v/>
      </c>
      <c r="I942" s="27" t="b">
        <f t="shared" si="144"/>
        <v>0</v>
      </c>
      <c r="J942" s="80" t="str">
        <f t="shared" si="145"/>
        <v/>
      </c>
      <c r="K942" s="27" t="b">
        <f t="shared" si="140"/>
        <v>0</v>
      </c>
      <c r="L942" s="80" t="str">
        <f t="shared" si="146"/>
        <v/>
      </c>
      <c r="M942" s="27" t="b">
        <f t="shared" si="141"/>
        <v>0</v>
      </c>
      <c r="N942" s="80" t="str">
        <f t="shared" si="147"/>
        <v/>
      </c>
      <c r="O942" s="27" t="b">
        <f>IF(COUNTIF($G$13:G942,G942)&gt;1,TRUE,FALSE)</f>
        <v>0</v>
      </c>
      <c r="P942" s="80" t="str">
        <f t="shared" si="148"/>
        <v/>
      </c>
      <c r="Q942" s="28">
        <f t="shared" si="142"/>
        <v>44166</v>
      </c>
      <c r="R942" s="27" t="b">
        <f t="shared" si="149"/>
        <v>0</v>
      </c>
      <c r="S942" s="4"/>
      <c r="T942" s="4"/>
    </row>
    <row r="943" spans="1:20" s="30" customFormat="1" x14ac:dyDescent="0.25">
      <c r="A943" s="19">
        <v>931</v>
      </c>
      <c r="B943" s="20"/>
      <c r="C943" s="1"/>
      <c r="D943" s="79"/>
      <c r="E943" s="1"/>
      <c r="F943" s="1"/>
      <c r="G943" s="20"/>
      <c r="H943" s="160" t="str">
        <f t="shared" si="143"/>
        <v/>
      </c>
      <c r="I943" s="27" t="b">
        <f t="shared" si="144"/>
        <v>0</v>
      </c>
      <c r="J943" s="80" t="str">
        <f t="shared" si="145"/>
        <v/>
      </c>
      <c r="K943" s="27" t="b">
        <f t="shared" si="140"/>
        <v>0</v>
      </c>
      <c r="L943" s="80" t="str">
        <f t="shared" si="146"/>
        <v/>
      </c>
      <c r="M943" s="27" t="b">
        <f t="shared" si="141"/>
        <v>0</v>
      </c>
      <c r="N943" s="80" t="str">
        <f t="shared" si="147"/>
        <v/>
      </c>
      <c r="O943" s="27" t="b">
        <f>IF(COUNTIF($G$13:G943,G943)&gt;1,TRUE,FALSE)</f>
        <v>0</v>
      </c>
      <c r="P943" s="80" t="str">
        <f t="shared" si="148"/>
        <v/>
      </c>
      <c r="Q943" s="28">
        <f t="shared" si="142"/>
        <v>44166</v>
      </c>
      <c r="R943" s="27" t="b">
        <f t="shared" si="149"/>
        <v>0</v>
      </c>
      <c r="S943" s="4"/>
      <c r="T943" s="4"/>
    </row>
    <row r="944" spans="1:20" s="30" customFormat="1" x14ac:dyDescent="0.25">
      <c r="A944" s="19">
        <v>932</v>
      </c>
      <c r="B944" s="20"/>
      <c r="C944" s="1"/>
      <c r="D944" s="79"/>
      <c r="E944" s="1"/>
      <c r="F944" s="1"/>
      <c r="G944" s="20"/>
      <c r="H944" s="160" t="str">
        <f t="shared" si="143"/>
        <v/>
      </c>
      <c r="I944" s="27" t="b">
        <f t="shared" si="144"/>
        <v>0</v>
      </c>
      <c r="J944" s="80" t="str">
        <f t="shared" si="145"/>
        <v/>
      </c>
      <c r="K944" s="27" t="b">
        <f t="shared" si="140"/>
        <v>0</v>
      </c>
      <c r="L944" s="80" t="str">
        <f t="shared" si="146"/>
        <v/>
      </c>
      <c r="M944" s="27" t="b">
        <f t="shared" si="141"/>
        <v>0</v>
      </c>
      <c r="N944" s="80" t="str">
        <f t="shared" si="147"/>
        <v/>
      </c>
      <c r="O944" s="27" t="b">
        <f>IF(COUNTIF($G$13:G944,G944)&gt;1,TRUE,FALSE)</f>
        <v>0</v>
      </c>
      <c r="P944" s="80" t="str">
        <f t="shared" si="148"/>
        <v/>
      </c>
      <c r="Q944" s="28">
        <f t="shared" si="142"/>
        <v>44166</v>
      </c>
      <c r="R944" s="27" t="b">
        <f t="shared" si="149"/>
        <v>0</v>
      </c>
      <c r="S944" s="4"/>
      <c r="T944" s="4"/>
    </row>
    <row r="945" spans="1:20" s="30" customFormat="1" x14ac:dyDescent="0.25">
      <c r="A945" s="19">
        <v>933</v>
      </c>
      <c r="B945" s="20"/>
      <c r="C945" s="1"/>
      <c r="D945" s="79"/>
      <c r="E945" s="1"/>
      <c r="F945" s="1"/>
      <c r="G945" s="20"/>
      <c r="H945" s="160" t="str">
        <f t="shared" si="143"/>
        <v/>
      </c>
      <c r="I945" s="27" t="b">
        <f t="shared" si="144"/>
        <v>0</v>
      </c>
      <c r="J945" s="80" t="str">
        <f t="shared" si="145"/>
        <v/>
      </c>
      <c r="K945" s="27" t="b">
        <f t="shared" si="140"/>
        <v>0</v>
      </c>
      <c r="L945" s="80" t="str">
        <f t="shared" si="146"/>
        <v/>
      </c>
      <c r="M945" s="27" t="b">
        <f t="shared" si="141"/>
        <v>0</v>
      </c>
      <c r="N945" s="80" t="str">
        <f t="shared" si="147"/>
        <v/>
      </c>
      <c r="O945" s="27" t="b">
        <f>IF(COUNTIF($G$13:G945,G945)&gt;1,TRUE,FALSE)</f>
        <v>0</v>
      </c>
      <c r="P945" s="80" t="str">
        <f t="shared" si="148"/>
        <v/>
      </c>
      <c r="Q945" s="28">
        <f t="shared" si="142"/>
        <v>44166</v>
      </c>
      <c r="R945" s="27" t="b">
        <f t="shared" si="149"/>
        <v>0</v>
      </c>
      <c r="S945" s="4"/>
      <c r="T945" s="4"/>
    </row>
    <row r="946" spans="1:20" s="30" customFormat="1" x14ac:dyDescent="0.25">
      <c r="A946" s="19">
        <v>934</v>
      </c>
      <c r="B946" s="20"/>
      <c r="C946" s="1"/>
      <c r="D946" s="79"/>
      <c r="E946" s="1"/>
      <c r="F946" s="1"/>
      <c r="G946" s="20"/>
      <c r="H946" s="160" t="str">
        <f t="shared" si="143"/>
        <v/>
      </c>
      <c r="I946" s="27" t="b">
        <f t="shared" si="144"/>
        <v>0</v>
      </c>
      <c r="J946" s="80" t="str">
        <f t="shared" si="145"/>
        <v/>
      </c>
      <c r="K946" s="27" t="b">
        <f t="shared" si="140"/>
        <v>0</v>
      </c>
      <c r="L946" s="80" t="str">
        <f t="shared" si="146"/>
        <v/>
      </c>
      <c r="M946" s="27" t="b">
        <f t="shared" si="141"/>
        <v>0</v>
      </c>
      <c r="N946" s="80" t="str">
        <f t="shared" si="147"/>
        <v/>
      </c>
      <c r="O946" s="27" t="b">
        <f>IF(COUNTIF($G$13:G946,G946)&gt;1,TRUE,FALSE)</f>
        <v>0</v>
      </c>
      <c r="P946" s="80" t="str">
        <f t="shared" si="148"/>
        <v/>
      </c>
      <c r="Q946" s="28">
        <f t="shared" si="142"/>
        <v>44166</v>
      </c>
      <c r="R946" s="27" t="b">
        <f t="shared" si="149"/>
        <v>0</v>
      </c>
      <c r="S946" s="4"/>
      <c r="T946" s="4"/>
    </row>
    <row r="947" spans="1:20" s="30" customFormat="1" x14ac:dyDescent="0.25">
      <c r="A947" s="19">
        <v>935</v>
      </c>
      <c r="B947" s="20"/>
      <c r="C947" s="1"/>
      <c r="D947" s="79"/>
      <c r="E947" s="1"/>
      <c r="F947" s="1"/>
      <c r="G947" s="20"/>
      <c r="H947" s="160" t="str">
        <f t="shared" si="143"/>
        <v/>
      </c>
      <c r="I947" s="27" t="b">
        <f t="shared" si="144"/>
        <v>0</v>
      </c>
      <c r="J947" s="80" t="str">
        <f t="shared" si="145"/>
        <v/>
      </c>
      <c r="K947" s="27" t="b">
        <f t="shared" si="140"/>
        <v>0</v>
      </c>
      <c r="L947" s="80" t="str">
        <f t="shared" si="146"/>
        <v/>
      </c>
      <c r="M947" s="27" t="b">
        <f t="shared" si="141"/>
        <v>0</v>
      </c>
      <c r="N947" s="80" t="str">
        <f t="shared" si="147"/>
        <v/>
      </c>
      <c r="O947" s="27" t="b">
        <f>IF(COUNTIF($G$13:G947,G947)&gt;1,TRUE,FALSE)</f>
        <v>0</v>
      </c>
      <c r="P947" s="80" t="str">
        <f t="shared" si="148"/>
        <v/>
      </c>
      <c r="Q947" s="28">
        <f t="shared" si="142"/>
        <v>44166</v>
      </c>
      <c r="R947" s="27" t="b">
        <f t="shared" si="149"/>
        <v>0</v>
      </c>
      <c r="S947" s="4"/>
      <c r="T947" s="4"/>
    </row>
    <row r="948" spans="1:20" s="30" customFormat="1" x14ac:dyDescent="0.25">
      <c r="A948" s="19">
        <v>936</v>
      </c>
      <c r="B948" s="20"/>
      <c r="C948" s="1"/>
      <c r="D948" s="79"/>
      <c r="E948" s="1"/>
      <c r="F948" s="1"/>
      <c r="G948" s="20"/>
      <c r="H948" s="160" t="str">
        <f t="shared" si="143"/>
        <v/>
      </c>
      <c r="I948" s="27" t="b">
        <f t="shared" si="144"/>
        <v>0</v>
      </c>
      <c r="J948" s="80" t="str">
        <f t="shared" si="145"/>
        <v/>
      </c>
      <c r="K948" s="27" t="b">
        <f t="shared" si="140"/>
        <v>0</v>
      </c>
      <c r="L948" s="80" t="str">
        <f t="shared" si="146"/>
        <v/>
      </c>
      <c r="M948" s="27" t="b">
        <f t="shared" si="141"/>
        <v>0</v>
      </c>
      <c r="N948" s="80" t="str">
        <f t="shared" si="147"/>
        <v/>
      </c>
      <c r="O948" s="27" t="b">
        <f>IF(COUNTIF($G$13:G948,G948)&gt;1,TRUE,FALSE)</f>
        <v>0</v>
      </c>
      <c r="P948" s="80" t="str">
        <f t="shared" si="148"/>
        <v/>
      </c>
      <c r="Q948" s="28">
        <f t="shared" si="142"/>
        <v>44166</v>
      </c>
      <c r="R948" s="27" t="b">
        <f t="shared" si="149"/>
        <v>0</v>
      </c>
      <c r="S948" s="4"/>
      <c r="T948" s="4"/>
    </row>
    <row r="949" spans="1:20" s="30" customFormat="1" x14ac:dyDescent="0.25">
      <c r="A949" s="19">
        <v>937</v>
      </c>
      <c r="B949" s="20"/>
      <c r="C949" s="1"/>
      <c r="D949" s="79"/>
      <c r="E949" s="1"/>
      <c r="F949" s="1"/>
      <c r="G949" s="20"/>
      <c r="H949" s="160" t="str">
        <f t="shared" si="143"/>
        <v/>
      </c>
      <c r="I949" s="27" t="b">
        <f t="shared" si="144"/>
        <v>0</v>
      </c>
      <c r="J949" s="80" t="str">
        <f t="shared" si="145"/>
        <v/>
      </c>
      <c r="K949" s="27" t="b">
        <f t="shared" si="140"/>
        <v>0</v>
      </c>
      <c r="L949" s="80" t="str">
        <f t="shared" si="146"/>
        <v/>
      </c>
      <c r="M949" s="27" t="b">
        <f t="shared" si="141"/>
        <v>0</v>
      </c>
      <c r="N949" s="80" t="str">
        <f t="shared" si="147"/>
        <v/>
      </c>
      <c r="O949" s="27" t="b">
        <f>IF(COUNTIF($G$13:G949,G949)&gt;1,TRUE,FALSE)</f>
        <v>0</v>
      </c>
      <c r="P949" s="80" t="str">
        <f t="shared" si="148"/>
        <v/>
      </c>
      <c r="Q949" s="28">
        <f t="shared" si="142"/>
        <v>44166</v>
      </c>
      <c r="R949" s="27" t="b">
        <f t="shared" si="149"/>
        <v>0</v>
      </c>
      <c r="S949" s="4"/>
      <c r="T949" s="4"/>
    </row>
    <row r="950" spans="1:20" s="30" customFormat="1" x14ac:dyDescent="0.25">
      <c r="A950" s="19">
        <v>938</v>
      </c>
      <c r="B950" s="20"/>
      <c r="C950" s="1"/>
      <c r="D950" s="79"/>
      <c r="E950" s="1"/>
      <c r="F950" s="1"/>
      <c r="G950" s="20"/>
      <c r="H950" s="160" t="str">
        <f t="shared" si="143"/>
        <v/>
      </c>
      <c r="I950" s="27" t="b">
        <f t="shared" si="144"/>
        <v>0</v>
      </c>
      <c r="J950" s="80" t="str">
        <f t="shared" si="145"/>
        <v/>
      </c>
      <c r="K950" s="27" t="b">
        <f t="shared" si="140"/>
        <v>0</v>
      </c>
      <c r="L950" s="80" t="str">
        <f t="shared" si="146"/>
        <v/>
      </c>
      <c r="M950" s="27" t="b">
        <f t="shared" si="141"/>
        <v>0</v>
      </c>
      <c r="N950" s="80" t="str">
        <f t="shared" si="147"/>
        <v/>
      </c>
      <c r="O950" s="27" t="b">
        <f>IF(COUNTIF($G$13:G950,G950)&gt;1,TRUE,FALSE)</f>
        <v>0</v>
      </c>
      <c r="P950" s="80" t="str">
        <f t="shared" si="148"/>
        <v/>
      </c>
      <c r="Q950" s="28">
        <f t="shared" si="142"/>
        <v>44166</v>
      </c>
      <c r="R950" s="27" t="b">
        <f t="shared" si="149"/>
        <v>0</v>
      </c>
      <c r="S950" s="4"/>
      <c r="T950" s="4"/>
    </row>
    <row r="951" spans="1:20" s="30" customFormat="1" x14ac:dyDescent="0.25">
      <c r="A951" s="19">
        <v>939</v>
      </c>
      <c r="B951" s="20"/>
      <c r="C951" s="1"/>
      <c r="D951" s="79"/>
      <c r="E951" s="1"/>
      <c r="F951" s="1"/>
      <c r="G951" s="20"/>
      <c r="H951" s="160" t="str">
        <f t="shared" si="143"/>
        <v/>
      </c>
      <c r="I951" s="27" t="b">
        <f t="shared" si="144"/>
        <v>0</v>
      </c>
      <c r="J951" s="80" t="str">
        <f t="shared" si="145"/>
        <v/>
      </c>
      <c r="K951" s="27" t="b">
        <f t="shared" si="140"/>
        <v>0</v>
      </c>
      <c r="L951" s="80" t="str">
        <f t="shared" si="146"/>
        <v/>
      </c>
      <c r="M951" s="27" t="b">
        <f t="shared" si="141"/>
        <v>0</v>
      </c>
      <c r="N951" s="80" t="str">
        <f t="shared" si="147"/>
        <v/>
      </c>
      <c r="O951" s="27" t="b">
        <f>IF(COUNTIF($G$13:G951,G951)&gt;1,TRUE,FALSE)</f>
        <v>0</v>
      </c>
      <c r="P951" s="80" t="str">
        <f t="shared" si="148"/>
        <v/>
      </c>
      <c r="Q951" s="28">
        <f t="shared" si="142"/>
        <v>44166</v>
      </c>
      <c r="R951" s="27" t="b">
        <f t="shared" si="149"/>
        <v>0</v>
      </c>
      <c r="S951" s="4"/>
      <c r="T951" s="4"/>
    </row>
    <row r="952" spans="1:20" s="30" customFormat="1" x14ac:dyDescent="0.25">
      <c r="A952" s="19">
        <v>940</v>
      </c>
      <c r="B952" s="20"/>
      <c r="C952" s="1"/>
      <c r="D952" s="79"/>
      <c r="E952" s="1"/>
      <c r="F952" s="1"/>
      <c r="G952" s="20"/>
      <c r="H952" s="160" t="str">
        <f t="shared" si="143"/>
        <v/>
      </c>
      <c r="I952" s="27" t="b">
        <f t="shared" si="144"/>
        <v>0</v>
      </c>
      <c r="J952" s="80" t="str">
        <f t="shared" si="145"/>
        <v/>
      </c>
      <c r="K952" s="27" t="b">
        <f t="shared" si="140"/>
        <v>0</v>
      </c>
      <c r="L952" s="80" t="str">
        <f t="shared" si="146"/>
        <v/>
      </c>
      <c r="M952" s="27" t="b">
        <f t="shared" si="141"/>
        <v>0</v>
      </c>
      <c r="N952" s="80" t="str">
        <f t="shared" si="147"/>
        <v/>
      </c>
      <c r="O952" s="27" t="b">
        <f>IF(COUNTIF($G$13:G952,G952)&gt;1,TRUE,FALSE)</f>
        <v>0</v>
      </c>
      <c r="P952" s="80" t="str">
        <f t="shared" si="148"/>
        <v/>
      </c>
      <c r="Q952" s="28">
        <f t="shared" si="142"/>
        <v>44166</v>
      </c>
      <c r="R952" s="27" t="b">
        <f t="shared" si="149"/>
        <v>0</v>
      </c>
      <c r="S952" s="4"/>
      <c r="T952" s="4"/>
    </row>
    <row r="953" spans="1:20" s="30" customFormat="1" x14ac:dyDescent="0.25">
      <c r="A953" s="19">
        <v>941</v>
      </c>
      <c r="B953" s="20"/>
      <c r="C953" s="1"/>
      <c r="D953" s="79"/>
      <c r="E953" s="1"/>
      <c r="F953" s="1"/>
      <c r="G953" s="20"/>
      <c r="H953" s="160" t="str">
        <f t="shared" si="143"/>
        <v/>
      </c>
      <c r="I953" s="27" t="b">
        <f t="shared" si="144"/>
        <v>0</v>
      </c>
      <c r="J953" s="80" t="str">
        <f t="shared" si="145"/>
        <v/>
      </c>
      <c r="K953" s="27" t="b">
        <f t="shared" si="140"/>
        <v>0</v>
      </c>
      <c r="L953" s="80" t="str">
        <f t="shared" si="146"/>
        <v/>
      </c>
      <c r="M953" s="27" t="b">
        <f t="shared" si="141"/>
        <v>0</v>
      </c>
      <c r="N953" s="80" t="str">
        <f t="shared" si="147"/>
        <v/>
      </c>
      <c r="O953" s="27" t="b">
        <f>IF(COUNTIF($G$13:G953,G953)&gt;1,TRUE,FALSE)</f>
        <v>0</v>
      </c>
      <c r="P953" s="80" t="str">
        <f t="shared" si="148"/>
        <v/>
      </c>
      <c r="Q953" s="28">
        <f t="shared" si="142"/>
        <v>44166</v>
      </c>
      <c r="R953" s="27" t="b">
        <f t="shared" si="149"/>
        <v>0</v>
      </c>
      <c r="S953" s="4"/>
      <c r="T953" s="4"/>
    </row>
    <row r="954" spans="1:20" s="30" customFormat="1" x14ac:dyDescent="0.25">
      <c r="A954" s="19">
        <v>942</v>
      </c>
      <c r="B954" s="20"/>
      <c r="C954" s="1"/>
      <c r="D954" s="79"/>
      <c r="E954" s="1"/>
      <c r="F954" s="1"/>
      <c r="G954" s="20"/>
      <c r="H954" s="160" t="str">
        <f t="shared" si="143"/>
        <v/>
      </c>
      <c r="I954" s="27" t="b">
        <f t="shared" si="144"/>
        <v>0</v>
      </c>
      <c r="J954" s="80" t="str">
        <f t="shared" si="145"/>
        <v/>
      </c>
      <c r="K954" s="27" t="b">
        <f t="shared" si="140"/>
        <v>0</v>
      </c>
      <c r="L954" s="80" t="str">
        <f t="shared" si="146"/>
        <v/>
      </c>
      <c r="M954" s="27" t="b">
        <f t="shared" si="141"/>
        <v>0</v>
      </c>
      <c r="N954" s="80" t="str">
        <f t="shared" si="147"/>
        <v/>
      </c>
      <c r="O954" s="27" t="b">
        <f>IF(COUNTIF($G$13:G954,G954)&gt;1,TRUE,FALSE)</f>
        <v>0</v>
      </c>
      <c r="P954" s="80" t="str">
        <f t="shared" si="148"/>
        <v/>
      </c>
      <c r="Q954" s="28">
        <f t="shared" si="142"/>
        <v>44166</v>
      </c>
      <c r="R954" s="27" t="b">
        <f t="shared" si="149"/>
        <v>0</v>
      </c>
      <c r="S954" s="4"/>
      <c r="T954" s="4"/>
    </row>
    <row r="955" spans="1:20" s="30" customFormat="1" x14ac:dyDescent="0.25">
      <c r="A955" s="19">
        <v>943</v>
      </c>
      <c r="B955" s="20"/>
      <c r="C955" s="1"/>
      <c r="D955" s="79"/>
      <c r="E955" s="1"/>
      <c r="F955" s="1"/>
      <c r="G955" s="20"/>
      <c r="H955" s="160" t="str">
        <f t="shared" si="143"/>
        <v/>
      </c>
      <c r="I955" s="27" t="b">
        <f t="shared" si="144"/>
        <v>0</v>
      </c>
      <c r="J955" s="80" t="str">
        <f t="shared" si="145"/>
        <v/>
      </c>
      <c r="K955" s="27" t="b">
        <f t="shared" si="140"/>
        <v>0</v>
      </c>
      <c r="L955" s="80" t="str">
        <f t="shared" si="146"/>
        <v/>
      </c>
      <c r="M955" s="27" t="b">
        <f t="shared" si="141"/>
        <v>0</v>
      </c>
      <c r="N955" s="80" t="str">
        <f t="shared" si="147"/>
        <v/>
      </c>
      <c r="O955" s="27" t="b">
        <f>IF(COUNTIF($G$13:G955,G955)&gt;1,TRUE,FALSE)</f>
        <v>0</v>
      </c>
      <c r="P955" s="80" t="str">
        <f t="shared" si="148"/>
        <v/>
      </c>
      <c r="Q955" s="28">
        <f t="shared" si="142"/>
        <v>44166</v>
      </c>
      <c r="R955" s="27" t="b">
        <f t="shared" si="149"/>
        <v>0</v>
      </c>
      <c r="S955" s="4"/>
      <c r="T955" s="4"/>
    </row>
    <row r="956" spans="1:20" s="30" customFormat="1" x14ac:dyDescent="0.25">
      <c r="A956" s="19">
        <v>944</v>
      </c>
      <c r="B956" s="20"/>
      <c r="C956" s="1"/>
      <c r="D956" s="79"/>
      <c r="E956" s="1"/>
      <c r="F956" s="1"/>
      <c r="G956" s="20"/>
      <c r="H956" s="160" t="str">
        <f t="shared" si="143"/>
        <v/>
      </c>
      <c r="I956" s="27" t="b">
        <f t="shared" si="144"/>
        <v>0</v>
      </c>
      <c r="J956" s="80" t="str">
        <f t="shared" si="145"/>
        <v/>
      </c>
      <c r="K956" s="27" t="b">
        <f t="shared" si="140"/>
        <v>0</v>
      </c>
      <c r="L956" s="80" t="str">
        <f t="shared" si="146"/>
        <v/>
      </c>
      <c r="M956" s="27" t="b">
        <f t="shared" si="141"/>
        <v>0</v>
      </c>
      <c r="N956" s="80" t="str">
        <f t="shared" si="147"/>
        <v/>
      </c>
      <c r="O956" s="27" t="b">
        <f>IF(COUNTIF($G$13:G956,G956)&gt;1,TRUE,FALSE)</f>
        <v>0</v>
      </c>
      <c r="P956" s="80" t="str">
        <f t="shared" si="148"/>
        <v/>
      </c>
      <c r="Q956" s="28">
        <f t="shared" si="142"/>
        <v>44166</v>
      </c>
      <c r="R956" s="27" t="b">
        <f t="shared" si="149"/>
        <v>0</v>
      </c>
      <c r="S956" s="4"/>
      <c r="T956" s="4"/>
    </row>
    <row r="957" spans="1:20" s="30" customFormat="1" x14ac:dyDescent="0.25">
      <c r="A957" s="19">
        <v>945</v>
      </c>
      <c r="B957" s="20"/>
      <c r="C957" s="1"/>
      <c r="D957" s="79"/>
      <c r="E957" s="1"/>
      <c r="F957" s="1"/>
      <c r="G957" s="20"/>
      <c r="H957" s="160" t="str">
        <f t="shared" si="143"/>
        <v/>
      </c>
      <c r="I957" s="27" t="b">
        <f t="shared" si="144"/>
        <v>0</v>
      </c>
      <c r="J957" s="80" t="str">
        <f t="shared" si="145"/>
        <v/>
      </c>
      <c r="K957" s="27" t="b">
        <f t="shared" si="140"/>
        <v>0</v>
      </c>
      <c r="L957" s="80" t="str">
        <f t="shared" si="146"/>
        <v/>
      </c>
      <c r="M957" s="27" t="b">
        <f t="shared" si="141"/>
        <v>0</v>
      </c>
      <c r="N957" s="80" t="str">
        <f t="shared" si="147"/>
        <v/>
      </c>
      <c r="O957" s="27" t="b">
        <f>IF(COUNTIF($G$13:G957,G957)&gt;1,TRUE,FALSE)</f>
        <v>0</v>
      </c>
      <c r="P957" s="80" t="str">
        <f t="shared" si="148"/>
        <v/>
      </c>
      <c r="Q957" s="28">
        <f t="shared" si="142"/>
        <v>44166</v>
      </c>
      <c r="R957" s="27" t="b">
        <f t="shared" si="149"/>
        <v>0</v>
      </c>
      <c r="S957" s="4"/>
      <c r="T957" s="4"/>
    </row>
    <row r="958" spans="1:20" s="30" customFormat="1" x14ac:dyDescent="0.25">
      <c r="A958" s="19">
        <v>946</v>
      </c>
      <c r="B958" s="20"/>
      <c r="C958" s="1"/>
      <c r="D958" s="79"/>
      <c r="E958" s="1"/>
      <c r="F958" s="1"/>
      <c r="G958" s="20"/>
      <c r="H958" s="160" t="str">
        <f t="shared" si="143"/>
        <v/>
      </c>
      <c r="I958" s="27" t="b">
        <f t="shared" si="144"/>
        <v>0</v>
      </c>
      <c r="J958" s="80" t="str">
        <f t="shared" si="145"/>
        <v/>
      </c>
      <c r="K958" s="27" t="b">
        <f t="shared" si="140"/>
        <v>0</v>
      </c>
      <c r="L958" s="80" t="str">
        <f t="shared" si="146"/>
        <v/>
      </c>
      <c r="M958" s="27" t="b">
        <f t="shared" si="141"/>
        <v>0</v>
      </c>
      <c r="N958" s="80" t="str">
        <f t="shared" si="147"/>
        <v/>
      </c>
      <c r="O958" s="27" t="b">
        <f>IF(COUNTIF($G$13:G958,G958)&gt;1,TRUE,FALSE)</f>
        <v>0</v>
      </c>
      <c r="P958" s="80" t="str">
        <f t="shared" si="148"/>
        <v/>
      </c>
      <c r="Q958" s="28">
        <f t="shared" si="142"/>
        <v>44166</v>
      </c>
      <c r="R958" s="27" t="b">
        <f t="shared" si="149"/>
        <v>0</v>
      </c>
      <c r="S958" s="4"/>
      <c r="T958" s="4"/>
    </row>
    <row r="959" spans="1:20" s="30" customFormat="1" x14ac:dyDescent="0.25">
      <c r="A959" s="19">
        <v>947</v>
      </c>
      <c r="B959" s="20"/>
      <c r="C959" s="1"/>
      <c r="D959" s="79"/>
      <c r="E959" s="1"/>
      <c r="F959" s="1"/>
      <c r="G959" s="20"/>
      <c r="H959" s="160" t="str">
        <f t="shared" si="143"/>
        <v/>
      </c>
      <c r="I959" s="27" t="b">
        <f t="shared" si="144"/>
        <v>0</v>
      </c>
      <c r="J959" s="80" t="str">
        <f t="shared" si="145"/>
        <v/>
      </c>
      <c r="K959" s="27" t="b">
        <f t="shared" si="140"/>
        <v>0</v>
      </c>
      <c r="L959" s="80" t="str">
        <f t="shared" si="146"/>
        <v/>
      </c>
      <c r="M959" s="27" t="b">
        <f t="shared" si="141"/>
        <v>0</v>
      </c>
      <c r="N959" s="80" t="str">
        <f t="shared" si="147"/>
        <v/>
      </c>
      <c r="O959" s="27" t="b">
        <f>IF(COUNTIF($G$13:G959,G959)&gt;1,TRUE,FALSE)</f>
        <v>0</v>
      </c>
      <c r="P959" s="80" t="str">
        <f t="shared" si="148"/>
        <v/>
      </c>
      <c r="Q959" s="28">
        <f t="shared" si="142"/>
        <v>44166</v>
      </c>
      <c r="R959" s="27" t="b">
        <f t="shared" si="149"/>
        <v>0</v>
      </c>
      <c r="S959" s="4"/>
      <c r="T959" s="4"/>
    </row>
    <row r="960" spans="1:20" s="30" customFormat="1" x14ac:dyDescent="0.25">
      <c r="A960" s="19">
        <v>948</v>
      </c>
      <c r="B960" s="20"/>
      <c r="C960" s="1"/>
      <c r="D960" s="79"/>
      <c r="E960" s="1"/>
      <c r="F960" s="1"/>
      <c r="G960" s="20"/>
      <c r="H960" s="160" t="str">
        <f t="shared" si="143"/>
        <v/>
      </c>
      <c r="I960" s="27" t="b">
        <f t="shared" si="144"/>
        <v>0</v>
      </c>
      <c r="J960" s="80" t="str">
        <f t="shared" si="145"/>
        <v/>
      </c>
      <c r="K960" s="27" t="b">
        <f t="shared" si="140"/>
        <v>0</v>
      </c>
      <c r="L960" s="80" t="str">
        <f t="shared" si="146"/>
        <v/>
      </c>
      <c r="M960" s="27" t="b">
        <f t="shared" si="141"/>
        <v>0</v>
      </c>
      <c r="N960" s="80" t="str">
        <f t="shared" si="147"/>
        <v/>
      </c>
      <c r="O960" s="27" t="b">
        <f>IF(COUNTIF($G$13:G960,G960)&gt;1,TRUE,FALSE)</f>
        <v>0</v>
      </c>
      <c r="P960" s="80" t="str">
        <f t="shared" si="148"/>
        <v/>
      </c>
      <c r="Q960" s="28">
        <f t="shared" si="142"/>
        <v>44166</v>
      </c>
      <c r="R960" s="27" t="b">
        <f t="shared" si="149"/>
        <v>0</v>
      </c>
      <c r="S960" s="4"/>
      <c r="T960" s="4"/>
    </row>
    <row r="961" spans="1:20" s="30" customFormat="1" x14ac:dyDescent="0.25">
      <c r="A961" s="19">
        <v>949</v>
      </c>
      <c r="B961" s="20"/>
      <c r="C961" s="1"/>
      <c r="D961" s="79"/>
      <c r="E961" s="1"/>
      <c r="F961" s="1"/>
      <c r="G961" s="20"/>
      <c r="H961" s="160" t="str">
        <f t="shared" si="143"/>
        <v/>
      </c>
      <c r="I961" s="27" t="b">
        <f t="shared" si="144"/>
        <v>0</v>
      </c>
      <c r="J961" s="80" t="str">
        <f t="shared" si="145"/>
        <v/>
      </c>
      <c r="K961" s="27" t="b">
        <f t="shared" si="140"/>
        <v>0</v>
      </c>
      <c r="L961" s="80" t="str">
        <f t="shared" si="146"/>
        <v/>
      </c>
      <c r="M961" s="27" t="b">
        <f t="shared" si="141"/>
        <v>0</v>
      </c>
      <c r="N961" s="80" t="str">
        <f t="shared" si="147"/>
        <v/>
      </c>
      <c r="O961" s="27" t="b">
        <f>IF(COUNTIF($G$13:G961,G961)&gt;1,TRUE,FALSE)</f>
        <v>0</v>
      </c>
      <c r="P961" s="80" t="str">
        <f t="shared" si="148"/>
        <v/>
      </c>
      <c r="Q961" s="28">
        <f t="shared" si="142"/>
        <v>44166</v>
      </c>
      <c r="R961" s="27" t="b">
        <f t="shared" si="149"/>
        <v>0</v>
      </c>
      <c r="S961" s="4"/>
      <c r="T961" s="4"/>
    </row>
    <row r="962" spans="1:20" s="30" customFormat="1" x14ac:dyDescent="0.25">
      <c r="A962" s="19">
        <v>950</v>
      </c>
      <c r="B962" s="20"/>
      <c r="C962" s="1"/>
      <c r="D962" s="79"/>
      <c r="E962" s="1"/>
      <c r="F962" s="1"/>
      <c r="G962" s="20"/>
      <c r="H962" s="160" t="str">
        <f t="shared" si="143"/>
        <v/>
      </c>
      <c r="I962" s="27" t="b">
        <f t="shared" si="144"/>
        <v>0</v>
      </c>
      <c r="J962" s="80" t="str">
        <f t="shared" si="145"/>
        <v/>
      </c>
      <c r="K962" s="27" t="b">
        <f t="shared" si="140"/>
        <v>0</v>
      </c>
      <c r="L962" s="80" t="str">
        <f t="shared" si="146"/>
        <v/>
      </c>
      <c r="M962" s="27" t="b">
        <f t="shared" si="141"/>
        <v>0</v>
      </c>
      <c r="N962" s="80" t="str">
        <f t="shared" si="147"/>
        <v/>
      </c>
      <c r="O962" s="27" t="b">
        <f>IF(COUNTIF($G$13:G962,G962)&gt;1,TRUE,FALSE)</f>
        <v>0</v>
      </c>
      <c r="P962" s="80" t="str">
        <f t="shared" si="148"/>
        <v/>
      </c>
      <c r="Q962" s="28">
        <f t="shared" si="142"/>
        <v>44166</v>
      </c>
      <c r="R962" s="27" t="b">
        <f t="shared" si="149"/>
        <v>0</v>
      </c>
      <c r="S962" s="4"/>
      <c r="T962" s="4"/>
    </row>
    <row r="963" spans="1:20" s="30" customFormat="1" x14ac:dyDescent="0.25">
      <c r="A963" s="19">
        <v>951</v>
      </c>
      <c r="B963" s="20"/>
      <c r="C963" s="1"/>
      <c r="D963" s="79"/>
      <c r="E963" s="1"/>
      <c r="F963" s="1"/>
      <c r="G963" s="20"/>
      <c r="H963" s="160" t="str">
        <f t="shared" si="143"/>
        <v/>
      </c>
      <c r="I963" s="27" t="b">
        <f t="shared" si="144"/>
        <v>0</v>
      </c>
      <c r="J963" s="80" t="str">
        <f t="shared" si="145"/>
        <v/>
      </c>
      <c r="K963" s="27" t="b">
        <f t="shared" si="140"/>
        <v>0</v>
      </c>
      <c r="L963" s="80" t="str">
        <f t="shared" si="146"/>
        <v/>
      </c>
      <c r="M963" s="27" t="b">
        <f t="shared" si="141"/>
        <v>0</v>
      </c>
      <c r="N963" s="80" t="str">
        <f t="shared" si="147"/>
        <v/>
      </c>
      <c r="O963" s="27" t="b">
        <f>IF(COUNTIF($G$13:G963,G963)&gt;1,TRUE,FALSE)</f>
        <v>0</v>
      </c>
      <c r="P963" s="80" t="str">
        <f t="shared" si="148"/>
        <v/>
      </c>
      <c r="Q963" s="28">
        <f t="shared" si="142"/>
        <v>44166</v>
      </c>
      <c r="R963" s="27" t="b">
        <f t="shared" si="149"/>
        <v>0</v>
      </c>
      <c r="S963" s="4"/>
      <c r="T963" s="4"/>
    </row>
    <row r="964" spans="1:20" s="30" customFormat="1" x14ac:dyDescent="0.25">
      <c r="A964" s="19">
        <v>952</v>
      </c>
      <c r="B964" s="20"/>
      <c r="C964" s="1"/>
      <c r="D964" s="79"/>
      <c r="E964" s="1"/>
      <c r="F964" s="1"/>
      <c r="G964" s="20"/>
      <c r="H964" s="160" t="str">
        <f t="shared" si="143"/>
        <v/>
      </c>
      <c r="I964" s="27" t="b">
        <f t="shared" si="144"/>
        <v>0</v>
      </c>
      <c r="J964" s="80" t="str">
        <f t="shared" si="145"/>
        <v/>
      </c>
      <c r="K964" s="27" t="b">
        <f t="shared" si="140"/>
        <v>0</v>
      </c>
      <c r="L964" s="80" t="str">
        <f t="shared" si="146"/>
        <v/>
      </c>
      <c r="M964" s="27" t="b">
        <f t="shared" si="141"/>
        <v>0</v>
      </c>
      <c r="N964" s="80" t="str">
        <f t="shared" si="147"/>
        <v/>
      </c>
      <c r="O964" s="27" t="b">
        <f>IF(COUNTIF($G$13:G964,G964)&gt;1,TRUE,FALSE)</f>
        <v>0</v>
      </c>
      <c r="P964" s="80" t="str">
        <f t="shared" si="148"/>
        <v/>
      </c>
      <c r="Q964" s="28">
        <f t="shared" si="142"/>
        <v>44166</v>
      </c>
      <c r="R964" s="27" t="b">
        <f t="shared" si="149"/>
        <v>0</v>
      </c>
      <c r="S964" s="4"/>
      <c r="T964" s="4"/>
    </row>
    <row r="965" spans="1:20" s="30" customFormat="1" x14ac:dyDescent="0.25">
      <c r="A965" s="19">
        <v>953</v>
      </c>
      <c r="B965" s="20"/>
      <c r="C965" s="1"/>
      <c r="D965" s="79"/>
      <c r="E965" s="1"/>
      <c r="F965" s="1"/>
      <c r="G965" s="20"/>
      <c r="H965" s="160" t="str">
        <f t="shared" si="143"/>
        <v/>
      </c>
      <c r="I965" s="27" t="b">
        <f t="shared" si="144"/>
        <v>0</v>
      </c>
      <c r="J965" s="80" t="str">
        <f t="shared" si="145"/>
        <v/>
      </c>
      <c r="K965" s="27" t="b">
        <f t="shared" si="140"/>
        <v>0</v>
      </c>
      <c r="L965" s="80" t="str">
        <f t="shared" si="146"/>
        <v/>
      </c>
      <c r="M965" s="27" t="b">
        <f t="shared" si="141"/>
        <v>0</v>
      </c>
      <c r="N965" s="80" t="str">
        <f t="shared" si="147"/>
        <v/>
      </c>
      <c r="O965" s="27" t="b">
        <f>IF(COUNTIF($G$13:G965,G965)&gt;1,TRUE,FALSE)</f>
        <v>0</v>
      </c>
      <c r="P965" s="80" t="str">
        <f t="shared" si="148"/>
        <v/>
      </c>
      <c r="Q965" s="28">
        <f t="shared" si="142"/>
        <v>44166</v>
      </c>
      <c r="R965" s="27" t="b">
        <f t="shared" si="149"/>
        <v>0</v>
      </c>
      <c r="S965" s="4"/>
      <c r="T965" s="4"/>
    </row>
    <row r="966" spans="1:20" s="30" customFormat="1" x14ac:dyDescent="0.25">
      <c r="A966" s="19">
        <v>954</v>
      </c>
      <c r="B966" s="20"/>
      <c r="C966" s="1"/>
      <c r="D966" s="79"/>
      <c r="E966" s="1"/>
      <c r="F966" s="1"/>
      <c r="G966" s="20"/>
      <c r="H966" s="160" t="str">
        <f t="shared" si="143"/>
        <v/>
      </c>
      <c r="I966" s="27" t="b">
        <f t="shared" si="144"/>
        <v>0</v>
      </c>
      <c r="J966" s="80" t="str">
        <f t="shared" si="145"/>
        <v/>
      </c>
      <c r="K966" s="27" t="b">
        <f t="shared" si="140"/>
        <v>0</v>
      </c>
      <c r="L966" s="80" t="str">
        <f t="shared" si="146"/>
        <v/>
      </c>
      <c r="M966" s="27" t="b">
        <f t="shared" si="141"/>
        <v>0</v>
      </c>
      <c r="N966" s="80" t="str">
        <f t="shared" si="147"/>
        <v/>
      </c>
      <c r="O966" s="27" t="b">
        <f>IF(COUNTIF($G$13:G966,G966)&gt;1,TRUE,FALSE)</f>
        <v>0</v>
      </c>
      <c r="P966" s="80" t="str">
        <f t="shared" si="148"/>
        <v/>
      </c>
      <c r="Q966" s="28">
        <f t="shared" si="142"/>
        <v>44166</v>
      </c>
      <c r="R966" s="27" t="b">
        <f t="shared" si="149"/>
        <v>0</v>
      </c>
      <c r="S966" s="4"/>
      <c r="T966" s="4"/>
    </row>
    <row r="967" spans="1:20" s="30" customFormat="1" x14ac:dyDescent="0.25">
      <c r="A967" s="19">
        <v>955</v>
      </c>
      <c r="B967" s="20"/>
      <c r="C967" s="1"/>
      <c r="D967" s="79"/>
      <c r="E967" s="1"/>
      <c r="F967" s="1"/>
      <c r="G967" s="20"/>
      <c r="H967" s="160" t="str">
        <f t="shared" si="143"/>
        <v/>
      </c>
      <c r="I967" s="27" t="b">
        <f t="shared" si="144"/>
        <v>0</v>
      </c>
      <c r="J967" s="80" t="str">
        <f t="shared" si="145"/>
        <v/>
      </c>
      <c r="K967" s="27" t="b">
        <f t="shared" si="140"/>
        <v>0</v>
      </c>
      <c r="L967" s="80" t="str">
        <f t="shared" si="146"/>
        <v/>
      </c>
      <c r="M967" s="27" t="b">
        <f t="shared" si="141"/>
        <v>0</v>
      </c>
      <c r="N967" s="80" t="str">
        <f t="shared" si="147"/>
        <v/>
      </c>
      <c r="O967" s="27" t="b">
        <f>IF(COUNTIF($G$13:G967,G967)&gt;1,TRUE,FALSE)</f>
        <v>0</v>
      </c>
      <c r="P967" s="80" t="str">
        <f t="shared" si="148"/>
        <v/>
      </c>
      <c r="Q967" s="28">
        <f t="shared" si="142"/>
        <v>44166</v>
      </c>
      <c r="R967" s="27" t="b">
        <f t="shared" si="149"/>
        <v>0</v>
      </c>
      <c r="S967" s="4"/>
      <c r="T967" s="4"/>
    </row>
    <row r="968" spans="1:20" s="30" customFormat="1" x14ac:dyDescent="0.25">
      <c r="A968" s="19">
        <v>956</v>
      </c>
      <c r="B968" s="20"/>
      <c r="C968" s="1"/>
      <c r="D968" s="79"/>
      <c r="E968" s="1"/>
      <c r="F968" s="1"/>
      <c r="G968" s="20"/>
      <c r="H968" s="160" t="str">
        <f t="shared" si="143"/>
        <v/>
      </c>
      <c r="I968" s="27" t="b">
        <f t="shared" si="144"/>
        <v>0</v>
      </c>
      <c r="J968" s="80" t="str">
        <f t="shared" si="145"/>
        <v/>
      </c>
      <c r="K968" s="27" t="b">
        <f t="shared" si="140"/>
        <v>0</v>
      </c>
      <c r="L968" s="80" t="str">
        <f t="shared" si="146"/>
        <v/>
      </c>
      <c r="M968" s="27" t="b">
        <f t="shared" si="141"/>
        <v>0</v>
      </c>
      <c r="N968" s="80" t="str">
        <f t="shared" si="147"/>
        <v/>
      </c>
      <c r="O968" s="27" t="b">
        <f>IF(COUNTIF($G$13:G968,G968)&gt;1,TRUE,FALSE)</f>
        <v>0</v>
      </c>
      <c r="P968" s="80" t="str">
        <f t="shared" si="148"/>
        <v/>
      </c>
      <c r="Q968" s="28">
        <f t="shared" si="142"/>
        <v>44166</v>
      </c>
      <c r="R968" s="27" t="b">
        <f t="shared" si="149"/>
        <v>0</v>
      </c>
      <c r="S968" s="4"/>
      <c r="T968" s="4"/>
    </row>
    <row r="969" spans="1:20" s="30" customFormat="1" x14ac:dyDescent="0.25">
      <c r="A969" s="19">
        <v>957</v>
      </c>
      <c r="B969" s="20"/>
      <c r="C969" s="1"/>
      <c r="D969" s="79"/>
      <c r="E969" s="1"/>
      <c r="F969" s="1"/>
      <c r="G969" s="20"/>
      <c r="H969" s="160" t="str">
        <f t="shared" si="143"/>
        <v/>
      </c>
      <c r="I969" s="27" t="b">
        <f t="shared" si="144"/>
        <v>0</v>
      </c>
      <c r="J969" s="80" t="str">
        <f t="shared" si="145"/>
        <v/>
      </c>
      <c r="K969" s="27" t="b">
        <f t="shared" si="140"/>
        <v>0</v>
      </c>
      <c r="L969" s="80" t="str">
        <f t="shared" si="146"/>
        <v/>
      </c>
      <c r="M969" s="27" t="b">
        <f t="shared" si="141"/>
        <v>0</v>
      </c>
      <c r="N969" s="80" t="str">
        <f t="shared" si="147"/>
        <v/>
      </c>
      <c r="O969" s="27" t="b">
        <f>IF(COUNTIF($G$13:G969,G969)&gt;1,TRUE,FALSE)</f>
        <v>0</v>
      </c>
      <c r="P969" s="80" t="str">
        <f t="shared" si="148"/>
        <v/>
      </c>
      <c r="Q969" s="28">
        <f t="shared" si="142"/>
        <v>44166</v>
      </c>
      <c r="R969" s="27" t="b">
        <f t="shared" si="149"/>
        <v>0</v>
      </c>
      <c r="S969" s="4"/>
      <c r="T969" s="4"/>
    </row>
    <row r="970" spans="1:20" s="30" customFormat="1" x14ac:dyDescent="0.25">
      <c r="A970" s="19">
        <v>958</v>
      </c>
      <c r="B970" s="20"/>
      <c r="C970" s="1"/>
      <c r="D970" s="79"/>
      <c r="E970" s="1"/>
      <c r="F970" s="1"/>
      <c r="G970" s="20"/>
      <c r="H970" s="160" t="str">
        <f t="shared" si="143"/>
        <v/>
      </c>
      <c r="I970" s="27" t="b">
        <f t="shared" si="144"/>
        <v>0</v>
      </c>
      <c r="J970" s="80" t="str">
        <f t="shared" si="145"/>
        <v/>
      </c>
      <c r="K970" s="27" t="b">
        <f t="shared" si="140"/>
        <v>0</v>
      </c>
      <c r="L970" s="80" t="str">
        <f t="shared" si="146"/>
        <v/>
      </c>
      <c r="M970" s="27" t="b">
        <f t="shared" si="141"/>
        <v>0</v>
      </c>
      <c r="N970" s="80" t="str">
        <f t="shared" si="147"/>
        <v/>
      </c>
      <c r="O970" s="27" t="b">
        <f>IF(COUNTIF($G$13:G970,G970)&gt;1,TRUE,FALSE)</f>
        <v>0</v>
      </c>
      <c r="P970" s="80" t="str">
        <f t="shared" si="148"/>
        <v/>
      </c>
      <c r="Q970" s="28">
        <f t="shared" si="142"/>
        <v>44166</v>
      </c>
      <c r="R970" s="27" t="b">
        <f t="shared" si="149"/>
        <v>0</v>
      </c>
      <c r="S970" s="4"/>
      <c r="T970" s="4"/>
    </row>
    <row r="971" spans="1:20" s="30" customFormat="1" x14ac:dyDescent="0.25">
      <c r="A971" s="19">
        <v>959</v>
      </c>
      <c r="B971" s="20"/>
      <c r="C971" s="1"/>
      <c r="D971" s="79"/>
      <c r="E971" s="1"/>
      <c r="F971" s="1"/>
      <c r="G971" s="20"/>
      <c r="H971" s="160" t="str">
        <f t="shared" si="143"/>
        <v/>
      </c>
      <c r="I971" s="27" t="b">
        <f t="shared" si="144"/>
        <v>0</v>
      </c>
      <c r="J971" s="80" t="str">
        <f t="shared" si="145"/>
        <v/>
      </c>
      <c r="K971" s="27" t="b">
        <f t="shared" si="140"/>
        <v>0</v>
      </c>
      <c r="L971" s="80" t="str">
        <f t="shared" si="146"/>
        <v/>
      </c>
      <c r="M971" s="27" t="b">
        <f t="shared" si="141"/>
        <v>0</v>
      </c>
      <c r="N971" s="80" t="str">
        <f t="shared" si="147"/>
        <v/>
      </c>
      <c r="O971" s="27" t="b">
        <f>IF(COUNTIF($G$13:G971,G971)&gt;1,TRUE,FALSE)</f>
        <v>0</v>
      </c>
      <c r="P971" s="80" t="str">
        <f t="shared" si="148"/>
        <v/>
      </c>
      <c r="Q971" s="28">
        <f t="shared" si="142"/>
        <v>44166</v>
      </c>
      <c r="R971" s="27" t="b">
        <f t="shared" si="149"/>
        <v>0</v>
      </c>
      <c r="S971" s="4"/>
      <c r="T971" s="4"/>
    </row>
    <row r="972" spans="1:20" s="30" customFormat="1" x14ac:dyDescent="0.25">
      <c r="A972" s="19">
        <v>960</v>
      </c>
      <c r="B972" s="20"/>
      <c r="C972" s="1"/>
      <c r="D972" s="79"/>
      <c r="E972" s="1"/>
      <c r="F972" s="1"/>
      <c r="G972" s="20"/>
      <c r="H972" s="160" t="str">
        <f t="shared" si="143"/>
        <v/>
      </c>
      <c r="I972" s="27" t="b">
        <f t="shared" si="144"/>
        <v>0</v>
      </c>
      <c r="J972" s="80" t="str">
        <f t="shared" si="145"/>
        <v/>
      </c>
      <c r="K972" s="27" t="b">
        <f t="shared" si="140"/>
        <v>0</v>
      </c>
      <c r="L972" s="80" t="str">
        <f t="shared" si="146"/>
        <v/>
      </c>
      <c r="M972" s="27" t="b">
        <f t="shared" si="141"/>
        <v>0</v>
      </c>
      <c r="N972" s="80" t="str">
        <f t="shared" si="147"/>
        <v/>
      </c>
      <c r="O972" s="27" t="b">
        <f>IF(COUNTIF($G$13:G972,G972)&gt;1,TRUE,FALSE)</f>
        <v>0</v>
      </c>
      <c r="P972" s="80" t="str">
        <f t="shared" si="148"/>
        <v/>
      </c>
      <c r="Q972" s="28">
        <f t="shared" si="142"/>
        <v>44166</v>
      </c>
      <c r="R972" s="27" t="b">
        <f t="shared" si="149"/>
        <v>0</v>
      </c>
      <c r="S972" s="4"/>
      <c r="T972" s="4"/>
    </row>
    <row r="973" spans="1:20" s="30" customFormat="1" x14ac:dyDescent="0.25">
      <c r="A973" s="19">
        <v>961</v>
      </c>
      <c r="B973" s="20"/>
      <c r="C973" s="1"/>
      <c r="D973" s="79"/>
      <c r="E973" s="1"/>
      <c r="F973" s="1"/>
      <c r="G973" s="20"/>
      <c r="H973" s="160" t="str">
        <f t="shared" si="143"/>
        <v/>
      </c>
      <c r="I973" s="27" t="b">
        <f t="shared" si="144"/>
        <v>0</v>
      </c>
      <c r="J973" s="80" t="str">
        <f t="shared" si="145"/>
        <v/>
      </c>
      <c r="K973" s="27" t="b">
        <f t="shared" ref="K973:K1012" si="150">AND(IFERROR(MATCH(D973,TblNivåValTExt,0)=4,FALSE),COUNTA(E973:F973)&gt;1,OR(E973&lt;=$I$9,F973&lt;=$I$9))</f>
        <v>0</v>
      </c>
      <c r="L973" s="80" t="str">
        <f t="shared" si="146"/>
        <v/>
      </c>
      <c r="M973" s="27" t="b">
        <f t="shared" ref="M973:M1012" si="151">IF(AND(G973&lt;&gt;"",F973=""),TRUE,FALSE)</f>
        <v>0</v>
      </c>
      <c r="N973" s="80" t="str">
        <f t="shared" si="147"/>
        <v/>
      </c>
      <c r="O973" s="27" t="b">
        <f>IF(COUNTIF($G$13:G973,G973)&gt;1,TRUE,FALSE)</f>
        <v>0</v>
      </c>
      <c r="P973" s="80" t="str">
        <f t="shared" si="148"/>
        <v/>
      </c>
      <c r="Q973" s="28">
        <f t="shared" ref="Q973:Q1012" si="152">MAX(E973,$M$8)</f>
        <v>44166</v>
      </c>
      <c r="R973" s="27" t="b">
        <f t="shared" si="149"/>
        <v>0</v>
      </c>
      <c r="S973" s="4"/>
      <c r="T973" s="4"/>
    </row>
    <row r="974" spans="1:20" s="30" customFormat="1" x14ac:dyDescent="0.25">
      <c r="A974" s="19">
        <v>962</v>
      </c>
      <c r="B974" s="20"/>
      <c r="C974" s="1"/>
      <c r="D974" s="79"/>
      <c r="E974" s="1"/>
      <c r="F974" s="1"/>
      <c r="G974" s="20"/>
      <c r="H974" s="160" t="str">
        <f t="shared" ref="H974:H1012" si="153">IF(I974,J974&amp;". ","")&amp;IF(K974,L974&amp;". ","")&amp;IF(O974,P974&amp;". ","")&amp;IF(M974,N974&amp;". ","")</f>
        <v/>
      </c>
      <c r="I974" s="27" t="b">
        <f t="shared" ref="I974:I1012" si="154">AND((E974+F974)&gt;0,OR(E974&lt;$M$6,F974&gt;$N$6))</f>
        <v>0</v>
      </c>
      <c r="J974" s="80" t="str">
        <f t="shared" ref="J974:J1012" si="155">IF(I974,J$11,"")</f>
        <v/>
      </c>
      <c r="K974" s="27" t="b">
        <f t="shared" si="150"/>
        <v>0</v>
      </c>
      <c r="L974" s="80" t="str">
        <f t="shared" ref="L974:L1012" si="156">IF(K974,$L$11,"")</f>
        <v/>
      </c>
      <c r="M974" s="27" t="b">
        <f t="shared" si="151"/>
        <v>0</v>
      </c>
      <c r="N974" s="80" t="str">
        <f t="shared" ref="N974:N1012" si="157">IF(M974,N$11,"")</f>
        <v/>
      </c>
      <c r="O974" s="27" t="b">
        <f>IF(COUNTIF($G$13:G974,G974)&gt;1,TRUE,FALSE)</f>
        <v>0</v>
      </c>
      <c r="P974" s="80" t="str">
        <f t="shared" ref="P974:P1012" si="158">IF(O974,P$11,"")</f>
        <v/>
      </c>
      <c r="Q974" s="28">
        <f t="shared" si="152"/>
        <v>44166</v>
      </c>
      <c r="R974" s="27" t="b">
        <f t="shared" ref="R974:R1012" si="159">OR(I974,K974,M974,O974)</f>
        <v>0</v>
      </c>
      <c r="S974" s="4"/>
      <c r="T974" s="4"/>
    </row>
    <row r="975" spans="1:20" s="30" customFormat="1" x14ac:dyDescent="0.25">
      <c r="A975" s="19">
        <v>963</v>
      </c>
      <c r="B975" s="20"/>
      <c r="C975" s="1"/>
      <c r="D975" s="79"/>
      <c r="E975" s="1"/>
      <c r="F975" s="1"/>
      <c r="G975" s="20"/>
      <c r="H975" s="160" t="str">
        <f t="shared" si="153"/>
        <v/>
      </c>
      <c r="I975" s="27" t="b">
        <f t="shared" si="154"/>
        <v>0</v>
      </c>
      <c r="J975" s="80" t="str">
        <f t="shared" si="155"/>
        <v/>
      </c>
      <c r="K975" s="27" t="b">
        <f t="shared" si="150"/>
        <v>0</v>
      </c>
      <c r="L975" s="80" t="str">
        <f t="shared" si="156"/>
        <v/>
      </c>
      <c r="M975" s="27" t="b">
        <f t="shared" si="151"/>
        <v>0</v>
      </c>
      <c r="N975" s="80" t="str">
        <f t="shared" si="157"/>
        <v/>
      </c>
      <c r="O975" s="27" t="b">
        <f>IF(COUNTIF($G$13:G975,G975)&gt;1,TRUE,FALSE)</f>
        <v>0</v>
      </c>
      <c r="P975" s="80" t="str">
        <f t="shared" si="158"/>
        <v/>
      </c>
      <c r="Q975" s="28">
        <f t="shared" si="152"/>
        <v>44166</v>
      </c>
      <c r="R975" s="27" t="b">
        <f t="shared" si="159"/>
        <v>0</v>
      </c>
      <c r="S975" s="4"/>
      <c r="T975" s="4"/>
    </row>
    <row r="976" spans="1:20" s="30" customFormat="1" x14ac:dyDescent="0.25">
      <c r="A976" s="19">
        <v>964</v>
      </c>
      <c r="B976" s="20"/>
      <c r="C976" s="1"/>
      <c r="D976" s="79"/>
      <c r="E976" s="1"/>
      <c r="F976" s="1"/>
      <c r="G976" s="20"/>
      <c r="H976" s="160" t="str">
        <f t="shared" si="153"/>
        <v/>
      </c>
      <c r="I976" s="27" t="b">
        <f t="shared" si="154"/>
        <v>0</v>
      </c>
      <c r="J976" s="80" t="str">
        <f t="shared" si="155"/>
        <v/>
      </c>
      <c r="K976" s="27" t="b">
        <f t="shared" si="150"/>
        <v>0</v>
      </c>
      <c r="L976" s="80" t="str">
        <f t="shared" si="156"/>
        <v/>
      </c>
      <c r="M976" s="27" t="b">
        <f t="shared" si="151"/>
        <v>0</v>
      </c>
      <c r="N976" s="80" t="str">
        <f t="shared" si="157"/>
        <v/>
      </c>
      <c r="O976" s="27" t="b">
        <f>IF(COUNTIF($G$13:G976,G976)&gt;1,TRUE,FALSE)</f>
        <v>0</v>
      </c>
      <c r="P976" s="80" t="str">
        <f t="shared" si="158"/>
        <v/>
      </c>
      <c r="Q976" s="28">
        <f t="shared" si="152"/>
        <v>44166</v>
      </c>
      <c r="R976" s="27" t="b">
        <f t="shared" si="159"/>
        <v>0</v>
      </c>
      <c r="S976" s="4"/>
      <c r="T976" s="4"/>
    </row>
    <row r="977" spans="1:20" s="30" customFormat="1" x14ac:dyDescent="0.25">
      <c r="A977" s="19">
        <v>965</v>
      </c>
      <c r="B977" s="20"/>
      <c r="C977" s="1"/>
      <c r="D977" s="79"/>
      <c r="E977" s="1"/>
      <c r="F977" s="1"/>
      <c r="G977" s="20"/>
      <c r="H977" s="160" t="str">
        <f t="shared" si="153"/>
        <v/>
      </c>
      <c r="I977" s="27" t="b">
        <f t="shared" si="154"/>
        <v>0</v>
      </c>
      <c r="J977" s="80" t="str">
        <f t="shared" si="155"/>
        <v/>
      </c>
      <c r="K977" s="27" t="b">
        <f t="shared" si="150"/>
        <v>0</v>
      </c>
      <c r="L977" s="80" t="str">
        <f t="shared" si="156"/>
        <v/>
      </c>
      <c r="M977" s="27" t="b">
        <f t="shared" si="151"/>
        <v>0</v>
      </c>
      <c r="N977" s="80" t="str">
        <f t="shared" si="157"/>
        <v/>
      </c>
      <c r="O977" s="27" t="b">
        <f>IF(COUNTIF($G$13:G977,G977)&gt;1,TRUE,FALSE)</f>
        <v>0</v>
      </c>
      <c r="P977" s="80" t="str">
        <f t="shared" si="158"/>
        <v/>
      </c>
      <c r="Q977" s="28">
        <f t="shared" si="152"/>
        <v>44166</v>
      </c>
      <c r="R977" s="27" t="b">
        <f t="shared" si="159"/>
        <v>0</v>
      </c>
      <c r="S977" s="4"/>
      <c r="T977" s="4"/>
    </row>
    <row r="978" spans="1:20" s="30" customFormat="1" x14ac:dyDescent="0.25">
      <c r="A978" s="19">
        <v>966</v>
      </c>
      <c r="B978" s="20"/>
      <c r="C978" s="1"/>
      <c r="D978" s="79"/>
      <c r="E978" s="1"/>
      <c r="F978" s="1"/>
      <c r="G978" s="20"/>
      <c r="H978" s="160" t="str">
        <f t="shared" si="153"/>
        <v/>
      </c>
      <c r="I978" s="27" t="b">
        <f t="shared" si="154"/>
        <v>0</v>
      </c>
      <c r="J978" s="80" t="str">
        <f t="shared" si="155"/>
        <v/>
      </c>
      <c r="K978" s="27" t="b">
        <f t="shared" si="150"/>
        <v>0</v>
      </c>
      <c r="L978" s="80" t="str">
        <f t="shared" si="156"/>
        <v/>
      </c>
      <c r="M978" s="27" t="b">
        <f t="shared" si="151"/>
        <v>0</v>
      </c>
      <c r="N978" s="80" t="str">
        <f t="shared" si="157"/>
        <v/>
      </c>
      <c r="O978" s="27" t="b">
        <f>IF(COUNTIF($G$13:G978,G978)&gt;1,TRUE,FALSE)</f>
        <v>0</v>
      </c>
      <c r="P978" s="80" t="str">
        <f t="shared" si="158"/>
        <v/>
      </c>
      <c r="Q978" s="28">
        <f t="shared" si="152"/>
        <v>44166</v>
      </c>
      <c r="R978" s="27" t="b">
        <f t="shared" si="159"/>
        <v>0</v>
      </c>
      <c r="S978" s="4"/>
      <c r="T978" s="4"/>
    </row>
    <row r="979" spans="1:20" s="30" customFormat="1" x14ac:dyDescent="0.25">
      <c r="A979" s="19">
        <v>967</v>
      </c>
      <c r="B979" s="20"/>
      <c r="C979" s="1"/>
      <c r="D979" s="79"/>
      <c r="E979" s="1"/>
      <c r="F979" s="1"/>
      <c r="G979" s="20"/>
      <c r="H979" s="160" t="str">
        <f t="shared" si="153"/>
        <v/>
      </c>
      <c r="I979" s="27" t="b">
        <f t="shared" si="154"/>
        <v>0</v>
      </c>
      <c r="J979" s="80" t="str">
        <f t="shared" si="155"/>
        <v/>
      </c>
      <c r="K979" s="27" t="b">
        <f t="shared" si="150"/>
        <v>0</v>
      </c>
      <c r="L979" s="80" t="str">
        <f t="shared" si="156"/>
        <v/>
      </c>
      <c r="M979" s="27" t="b">
        <f t="shared" si="151"/>
        <v>0</v>
      </c>
      <c r="N979" s="80" t="str">
        <f t="shared" si="157"/>
        <v/>
      </c>
      <c r="O979" s="27" t="b">
        <f>IF(COUNTIF($G$13:G979,G979)&gt;1,TRUE,FALSE)</f>
        <v>0</v>
      </c>
      <c r="P979" s="80" t="str">
        <f t="shared" si="158"/>
        <v/>
      </c>
      <c r="Q979" s="28">
        <f t="shared" si="152"/>
        <v>44166</v>
      </c>
      <c r="R979" s="27" t="b">
        <f t="shared" si="159"/>
        <v>0</v>
      </c>
      <c r="S979" s="4"/>
      <c r="T979" s="4"/>
    </row>
    <row r="980" spans="1:20" s="30" customFormat="1" x14ac:dyDescent="0.25">
      <c r="A980" s="19">
        <v>968</v>
      </c>
      <c r="B980" s="20"/>
      <c r="C980" s="1"/>
      <c r="D980" s="79"/>
      <c r="E980" s="1"/>
      <c r="F980" s="1"/>
      <c r="G980" s="20"/>
      <c r="H980" s="160" t="str">
        <f t="shared" si="153"/>
        <v/>
      </c>
      <c r="I980" s="27" t="b">
        <f t="shared" si="154"/>
        <v>0</v>
      </c>
      <c r="J980" s="80" t="str">
        <f t="shared" si="155"/>
        <v/>
      </c>
      <c r="K980" s="27" t="b">
        <f t="shared" si="150"/>
        <v>0</v>
      </c>
      <c r="L980" s="80" t="str">
        <f t="shared" si="156"/>
        <v/>
      </c>
      <c r="M980" s="27" t="b">
        <f t="shared" si="151"/>
        <v>0</v>
      </c>
      <c r="N980" s="80" t="str">
        <f t="shared" si="157"/>
        <v/>
      </c>
      <c r="O980" s="27" t="b">
        <f>IF(COUNTIF($G$13:G980,G980)&gt;1,TRUE,FALSE)</f>
        <v>0</v>
      </c>
      <c r="P980" s="80" t="str">
        <f t="shared" si="158"/>
        <v/>
      </c>
      <c r="Q980" s="28">
        <f t="shared" si="152"/>
        <v>44166</v>
      </c>
      <c r="R980" s="27" t="b">
        <f t="shared" si="159"/>
        <v>0</v>
      </c>
      <c r="S980" s="4"/>
      <c r="T980" s="4"/>
    </row>
    <row r="981" spans="1:20" s="30" customFormat="1" x14ac:dyDescent="0.25">
      <c r="A981" s="19">
        <v>969</v>
      </c>
      <c r="B981" s="20"/>
      <c r="C981" s="1"/>
      <c r="D981" s="79"/>
      <c r="E981" s="1"/>
      <c r="F981" s="1"/>
      <c r="G981" s="20"/>
      <c r="H981" s="160" t="str">
        <f t="shared" si="153"/>
        <v/>
      </c>
      <c r="I981" s="27" t="b">
        <f t="shared" si="154"/>
        <v>0</v>
      </c>
      <c r="J981" s="80" t="str">
        <f t="shared" si="155"/>
        <v/>
      </c>
      <c r="K981" s="27" t="b">
        <f t="shared" si="150"/>
        <v>0</v>
      </c>
      <c r="L981" s="80" t="str">
        <f t="shared" si="156"/>
        <v/>
      </c>
      <c r="M981" s="27" t="b">
        <f t="shared" si="151"/>
        <v>0</v>
      </c>
      <c r="N981" s="80" t="str">
        <f t="shared" si="157"/>
        <v/>
      </c>
      <c r="O981" s="27" t="b">
        <f>IF(COUNTIF($G$13:G981,G981)&gt;1,TRUE,FALSE)</f>
        <v>0</v>
      </c>
      <c r="P981" s="80" t="str">
        <f t="shared" si="158"/>
        <v/>
      </c>
      <c r="Q981" s="28">
        <f t="shared" si="152"/>
        <v>44166</v>
      </c>
      <c r="R981" s="27" t="b">
        <f t="shared" si="159"/>
        <v>0</v>
      </c>
      <c r="S981" s="4"/>
      <c r="T981" s="4"/>
    </row>
    <row r="982" spans="1:20" s="30" customFormat="1" x14ac:dyDescent="0.25">
      <c r="A982" s="19">
        <v>970</v>
      </c>
      <c r="B982" s="20"/>
      <c r="C982" s="1"/>
      <c r="D982" s="79"/>
      <c r="E982" s="1"/>
      <c r="F982" s="1"/>
      <c r="G982" s="20"/>
      <c r="H982" s="160" t="str">
        <f t="shared" si="153"/>
        <v/>
      </c>
      <c r="I982" s="27" t="b">
        <f t="shared" si="154"/>
        <v>0</v>
      </c>
      <c r="J982" s="80" t="str">
        <f t="shared" si="155"/>
        <v/>
      </c>
      <c r="K982" s="27" t="b">
        <f t="shared" si="150"/>
        <v>0</v>
      </c>
      <c r="L982" s="80" t="str">
        <f t="shared" si="156"/>
        <v/>
      </c>
      <c r="M982" s="27" t="b">
        <f t="shared" si="151"/>
        <v>0</v>
      </c>
      <c r="N982" s="80" t="str">
        <f t="shared" si="157"/>
        <v/>
      </c>
      <c r="O982" s="27" t="b">
        <f>IF(COUNTIF($G$13:G982,G982)&gt;1,TRUE,FALSE)</f>
        <v>0</v>
      </c>
      <c r="P982" s="80" t="str">
        <f t="shared" si="158"/>
        <v/>
      </c>
      <c r="Q982" s="28">
        <f t="shared" si="152"/>
        <v>44166</v>
      </c>
      <c r="R982" s="27" t="b">
        <f t="shared" si="159"/>
        <v>0</v>
      </c>
      <c r="S982" s="4"/>
      <c r="T982" s="4"/>
    </row>
    <row r="983" spans="1:20" s="30" customFormat="1" x14ac:dyDescent="0.25">
      <c r="A983" s="19">
        <v>971</v>
      </c>
      <c r="B983" s="20"/>
      <c r="C983" s="1"/>
      <c r="D983" s="79"/>
      <c r="E983" s="1"/>
      <c r="F983" s="1"/>
      <c r="G983" s="20"/>
      <c r="H983" s="160" t="str">
        <f t="shared" si="153"/>
        <v/>
      </c>
      <c r="I983" s="27" t="b">
        <f t="shared" si="154"/>
        <v>0</v>
      </c>
      <c r="J983" s="80" t="str">
        <f t="shared" si="155"/>
        <v/>
      </c>
      <c r="K983" s="27" t="b">
        <f t="shared" si="150"/>
        <v>0</v>
      </c>
      <c r="L983" s="80" t="str">
        <f t="shared" si="156"/>
        <v/>
      </c>
      <c r="M983" s="27" t="b">
        <f t="shared" si="151"/>
        <v>0</v>
      </c>
      <c r="N983" s="80" t="str">
        <f t="shared" si="157"/>
        <v/>
      </c>
      <c r="O983" s="27" t="b">
        <f>IF(COUNTIF($G$13:G983,G983)&gt;1,TRUE,FALSE)</f>
        <v>0</v>
      </c>
      <c r="P983" s="80" t="str">
        <f t="shared" si="158"/>
        <v/>
      </c>
      <c r="Q983" s="28">
        <f t="shared" si="152"/>
        <v>44166</v>
      </c>
      <c r="R983" s="27" t="b">
        <f t="shared" si="159"/>
        <v>0</v>
      </c>
      <c r="S983" s="4"/>
      <c r="T983" s="4"/>
    </row>
    <row r="984" spans="1:20" s="30" customFormat="1" x14ac:dyDescent="0.25">
      <c r="A984" s="19">
        <v>972</v>
      </c>
      <c r="B984" s="20"/>
      <c r="C984" s="1"/>
      <c r="D984" s="79"/>
      <c r="E984" s="1"/>
      <c r="F984" s="1"/>
      <c r="G984" s="20"/>
      <c r="H984" s="160" t="str">
        <f t="shared" si="153"/>
        <v/>
      </c>
      <c r="I984" s="27" t="b">
        <f t="shared" si="154"/>
        <v>0</v>
      </c>
      <c r="J984" s="80" t="str">
        <f t="shared" si="155"/>
        <v/>
      </c>
      <c r="K984" s="27" t="b">
        <f t="shared" si="150"/>
        <v>0</v>
      </c>
      <c r="L984" s="80" t="str">
        <f t="shared" si="156"/>
        <v/>
      </c>
      <c r="M984" s="27" t="b">
        <f t="shared" si="151"/>
        <v>0</v>
      </c>
      <c r="N984" s="80" t="str">
        <f t="shared" si="157"/>
        <v/>
      </c>
      <c r="O984" s="27" t="b">
        <f>IF(COUNTIF($G$13:G984,G984)&gt;1,TRUE,FALSE)</f>
        <v>0</v>
      </c>
      <c r="P984" s="80" t="str">
        <f t="shared" si="158"/>
        <v/>
      </c>
      <c r="Q984" s="28">
        <f t="shared" si="152"/>
        <v>44166</v>
      </c>
      <c r="R984" s="27" t="b">
        <f t="shared" si="159"/>
        <v>0</v>
      </c>
      <c r="S984" s="4"/>
      <c r="T984" s="4"/>
    </row>
    <row r="985" spans="1:20" s="30" customFormat="1" x14ac:dyDescent="0.25">
      <c r="A985" s="19">
        <v>973</v>
      </c>
      <c r="B985" s="20"/>
      <c r="C985" s="1"/>
      <c r="D985" s="79"/>
      <c r="E985" s="1"/>
      <c r="F985" s="1"/>
      <c r="G985" s="20"/>
      <c r="H985" s="160" t="str">
        <f t="shared" si="153"/>
        <v/>
      </c>
      <c r="I985" s="27" t="b">
        <f t="shared" si="154"/>
        <v>0</v>
      </c>
      <c r="J985" s="80" t="str">
        <f t="shared" si="155"/>
        <v/>
      </c>
      <c r="K985" s="27" t="b">
        <f t="shared" si="150"/>
        <v>0</v>
      </c>
      <c r="L985" s="80" t="str">
        <f t="shared" si="156"/>
        <v/>
      </c>
      <c r="M985" s="27" t="b">
        <f t="shared" si="151"/>
        <v>0</v>
      </c>
      <c r="N985" s="80" t="str">
        <f t="shared" si="157"/>
        <v/>
      </c>
      <c r="O985" s="27" t="b">
        <f>IF(COUNTIF($G$13:G985,G985)&gt;1,TRUE,FALSE)</f>
        <v>0</v>
      </c>
      <c r="P985" s="80" t="str">
        <f t="shared" si="158"/>
        <v/>
      </c>
      <c r="Q985" s="28">
        <f t="shared" si="152"/>
        <v>44166</v>
      </c>
      <c r="R985" s="27" t="b">
        <f t="shared" si="159"/>
        <v>0</v>
      </c>
      <c r="S985" s="4"/>
      <c r="T985" s="4"/>
    </row>
    <row r="986" spans="1:20" s="30" customFormat="1" x14ac:dyDescent="0.25">
      <c r="A986" s="19">
        <v>974</v>
      </c>
      <c r="B986" s="20"/>
      <c r="C986" s="1"/>
      <c r="D986" s="79"/>
      <c r="E986" s="1"/>
      <c r="F986" s="1"/>
      <c r="G986" s="20"/>
      <c r="H986" s="160" t="str">
        <f t="shared" si="153"/>
        <v/>
      </c>
      <c r="I986" s="27" t="b">
        <f t="shared" si="154"/>
        <v>0</v>
      </c>
      <c r="J986" s="80" t="str">
        <f t="shared" si="155"/>
        <v/>
      </c>
      <c r="K986" s="27" t="b">
        <f t="shared" si="150"/>
        <v>0</v>
      </c>
      <c r="L986" s="80" t="str">
        <f t="shared" si="156"/>
        <v/>
      </c>
      <c r="M986" s="27" t="b">
        <f t="shared" si="151"/>
        <v>0</v>
      </c>
      <c r="N986" s="80" t="str">
        <f t="shared" si="157"/>
        <v/>
      </c>
      <c r="O986" s="27" t="b">
        <f>IF(COUNTIF($G$13:G986,G986)&gt;1,TRUE,FALSE)</f>
        <v>0</v>
      </c>
      <c r="P986" s="80" t="str">
        <f t="shared" si="158"/>
        <v/>
      </c>
      <c r="Q986" s="28">
        <f t="shared" si="152"/>
        <v>44166</v>
      </c>
      <c r="R986" s="27" t="b">
        <f t="shared" si="159"/>
        <v>0</v>
      </c>
      <c r="S986" s="4"/>
      <c r="T986" s="4"/>
    </row>
    <row r="987" spans="1:20" s="30" customFormat="1" x14ac:dyDescent="0.25">
      <c r="A987" s="19">
        <v>975</v>
      </c>
      <c r="B987" s="20"/>
      <c r="C987" s="1"/>
      <c r="D987" s="79"/>
      <c r="E987" s="1"/>
      <c r="F987" s="1"/>
      <c r="G987" s="20"/>
      <c r="H987" s="160" t="str">
        <f t="shared" si="153"/>
        <v/>
      </c>
      <c r="I987" s="27" t="b">
        <f t="shared" si="154"/>
        <v>0</v>
      </c>
      <c r="J987" s="80" t="str">
        <f t="shared" si="155"/>
        <v/>
      </c>
      <c r="K987" s="27" t="b">
        <f t="shared" si="150"/>
        <v>0</v>
      </c>
      <c r="L987" s="80" t="str">
        <f t="shared" si="156"/>
        <v/>
      </c>
      <c r="M987" s="27" t="b">
        <f t="shared" si="151"/>
        <v>0</v>
      </c>
      <c r="N987" s="80" t="str">
        <f t="shared" si="157"/>
        <v/>
      </c>
      <c r="O987" s="27" t="b">
        <f>IF(COUNTIF($G$13:G987,G987)&gt;1,TRUE,FALSE)</f>
        <v>0</v>
      </c>
      <c r="P987" s="80" t="str">
        <f t="shared" si="158"/>
        <v/>
      </c>
      <c r="Q987" s="28">
        <f t="shared" si="152"/>
        <v>44166</v>
      </c>
      <c r="R987" s="27" t="b">
        <f t="shared" si="159"/>
        <v>0</v>
      </c>
      <c r="S987" s="4"/>
      <c r="T987" s="4"/>
    </row>
    <row r="988" spans="1:20" s="30" customFormat="1" x14ac:dyDescent="0.25">
      <c r="A988" s="19">
        <v>976</v>
      </c>
      <c r="B988" s="20"/>
      <c r="C988" s="1"/>
      <c r="D988" s="79"/>
      <c r="E988" s="1"/>
      <c r="F988" s="1"/>
      <c r="G988" s="20"/>
      <c r="H988" s="160" t="str">
        <f t="shared" si="153"/>
        <v/>
      </c>
      <c r="I988" s="27" t="b">
        <f t="shared" si="154"/>
        <v>0</v>
      </c>
      <c r="J988" s="80" t="str">
        <f t="shared" si="155"/>
        <v/>
      </c>
      <c r="K988" s="27" t="b">
        <f t="shared" si="150"/>
        <v>0</v>
      </c>
      <c r="L988" s="80" t="str">
        <f t="shared" si="156"/>
        <v/>
      </c>
      <c r="M988" s="27" t="b">
        <f t="shared" si="151"/>
        <v>0</v>
      </c>
      <c r="N988" s="80" t="str">
        <f t="shared" si="157"/>
        <v/>
      </c>
      <c r="O988" s="27" t="b">
        <f>IF(COUNTIF($G$13:G988,G988)&gt;1,TRUE,FALSE)</f>
        <v>0</v>
      </c>
      <c r="P988" s="80" t="str">
        <f t="shared" si="158"/>
        <v/>
      </c>
      <c r="Q988" s="28">
        <f t="shared" si="152"/>
        <v>44166</v>
      </c>
      <c r="R988" s="27" t="b">
        <f t="shared" si="159"/>
        <v>0</v>
      </c>
      <c r="S988" s="4"/>
      <c r="T988" s="4"/>
    </row>
    <row r="989" spans="1:20" s="30" customFormat="1" x14ac:dyDescent="0.25">
      <c r="A989" s="19">
        <v>977</v>
      </c>
      <c r="B989" s="20"/>
      <c r="C989" s="1"/>
      <c r="D989" s="79"/>
      <c r="E989" s="1"/>
      <c r="F989" s="1"/>
      <c r="G989" s="20"/>
      <c r="H989" s="160" t="str">
        <f t="shared" si="153"/>
        <v/>
      </c>
      <c r="I989" s="27" t="b">
        <f t="shared" si="154"/>
        <v>0</v>
      </c>
      <c r="J989" s="80" t="str">
        <f t="shared" si="155"/>
        <v/>
      </c>
      <c r="K989" s="27" t="b">
        <f t="shared" si="150"/>
        <v>0</v>
      </c>
      <c r="L989" s="80" t="str">
        <f t="shared" si="156"/>
        <v/>
      </c>
      <c r="M989" s="27" t="b">
        <f t="shared" si="151"/>
        <v>0</v>
      </c>
      <c r="N989" s="80" t="str">
        <f t="shared" si="157"/>
        <v/>
      </c>
      <c r="O989" s="27" t="b">
        <f>IF(COUNTIF($G$13:G989,G989)&gt;1,TRUE,FALSE)</f>
        <v>0</v>
      </c>
      <c r="P989" s="80" t="str">
        <f t="shared" si="158"/>
        <v/>
      </c>
      <c r="Q989" s="28">
        <f t="shared" si="152"/>
        <v>44166</v>
      </c>
      <c r="R989" s="27" t="b">
        <f t="shared" si="159"/>
        <v>0</v>
      </c>
      <c r="S989" s="4"/>
      <c r="T989" s="4"/>
    </row>
    <row r="990" spans="1:20" s="30" customFormat="1" x14ac:dyDescent="0.25">
      <c r="A990" s="19">
        <v>978</v>
      </c>
      <c r="B990" s="20"/>
      <c r="C990" s="1"/>
      <c r="D990" s="79"/>
      <c r="E990" s="1"/>
      <c r="F990" s="1"/>
      <c r="G990" s="20"/>
      <c r="H990" s="160" t="str">
        <f t="shared" si="153"/>
        <v/>
      </c>
      <c r="I990" s="27" t="b">
        <f t="shared" si="154"/>
        <v>0</v>
      </c>
      <c r="J990" s="80" t="str">
        <f t="shared" si="155"/>
        <v/>
      </c>
      <c r="K990" s="27" t="b">
        <f t="shared" si="150"/>
        <v>0</v>
      </c>
      <c r="L990" s="80" t="str">
        <f t="shared" si="156"/>
        <v/>
      </c>
      <c r="M990" s="27" t="b">
        <f t="shared" si="151"/>
        <v>0</v>
      </c>
      <c r="N990" s="80" t="str">
        <f t="shared" si="157"/>
        <v/>
      </c>
      <c r="O990" s="27" t="b">
        <f>IF(COUNTIF($G$13:G990,G990)&gt;1,TRUE,FALSE)</f>
        <v>0</v>
      </c>
      <c r="P990" s="80" t="str">
        <f t="shared" si="158"/>
        <v/>
      </c>
      <c r="Q990" s="28">
        <f t="shared" si="152"/>
        <v>44166</v>
      </c>
      <c r="R990" s="27" t="b">
        <f t="shared" si="159"/>
        <v>0</v>
      </c>
      <c r="S990" s="4"/>
      <c r="T990" s="4"/>
    </row>
    <row r="991" spans="1:20" s="30" customFormat="1" x14ac:dyDescent="0.25">
      <c r="A991" s="19">
        <v>979</v>
      </c>
      <c r="B991" s="20"/>
      <c r="C991" s="1"/>
      <c r="D991" s="79"/>
      <c r="E991" s="1"/>
      <c r="F991" s="1"/>
      <c r="G991" s="20"/>
      <c r="H991" s="160" t="str">
        <f t="shared" si="153"/>
        <v/>
      </c>
      <c r="I991" s="27" t="b">
        <f t="shared" si="154"/>
        <v>0</v>
      </c>
      <c r="J991" s="80" t="str">
        <f t="shared" si="155"/>
        <v/>
      </c>
      <c r="K991" s="27" t="b">
        <f t="shared" si="150"/>
        <v>0</v>
      </c>
      <c r="L991" s="80" t="str">
        <f t="shared" si="156"/>
        <v/>
      </c>
      <c r="M991" s="27" t="b">
        <f t="shared" si="151"/>
        <v>0</v>
      </c>
      <c r="N991" s="80" t="str">
        <f t="shared" si="157"/>
        <v/>
      </c>
      <c r="O991" s="27" t="b">
        <f>IF(COUNTIF($G$13:G991,G991)&gt;1,TRUE,FALSE)</f>
        <v>0</v>
      </c>
      <c r="P991" s="80" t="str">
        <f t="shared" si="158"/>
        <v/>
      </c>
      <c r="Q991" s="28">
        <f t="shared" si="152"/>
        <v>44166</v>
      </c>
      <c r="R991" s="27" t="b">
        <f t="shared" si="159"/>
        <v>0</v>
      </c>
      <c r="S991" s="4"/>
      <c r="T991" s="4"/>
    </row>
    <row r="992" spans="1:20" s="30" customFormat="1" x14ac:dyDescent="0.25">
      <c r="A992" s="19">
        <v>980</v>
      </c>
      <c r="B992" s="20"/>
      <c r="C992" s="1"/>
      <c r="D992" s="79"/>
      <c r="E992" s="1"/>
      <c r="F992" s="1"/>
      <c r="G992" s="20"/>
      <c r="H992" s="160" t="str">
        <f t="shared" si="153"/>
        <v/>
      </c>
      <c r="I992" s="27" t="b">
        <f t="shared" si="154"/>
        <v>0</v>
      </c>
      <c r="J992" s="80" t="str">
        <f t="shared" si="155"/>
        <v/>
      </c>
      <c r="K992" s="27" t="b">
        <f t="shared" si="150"/>
        <v>0</v>
      </c>
      <c r="L992" s="80" t="str">
        <f t="shared" si="156"/>
        <v/>
      </c>
      <c r="M992" s="27" t="b">
        <f t="shared" si="151"/>
        <v>0</v>
      </c>
      <c r="N992" s="80" t="str">
        <f t="shared" si="157"/>
        <v/>
      </c>
      <c r="O992" s="27" t="b">
        <f>IF(COUNTIF($G$13:G992,G992)&gt;1,TRUE,FALSE)</f>
        <v>0</v>
      </c>
      <c r="P992" s="80" t="str">
        <f t="shared" si="158"/>
        <v/>
      </c>
      <c r="Q992" s="28">
        <f t="shared" si="152"/>
        <v>44166</v>
      </c>
      <c r="R992" s="27" t="b">
        <f t="shared" si="159"/>
        <v>0</v>
      </c>
      <c r="S992" s="4"/>
      <c r="T992" s="4"/>
    </row>
    <row r="993" spans="1:20" s="30" customFormat="1" x14ac:dyDescent="0.25">
      <c r="A993" s="19">
        <v>981</v>
      </c>
      <c r="B993" s="20"/>
      <c r="C993" s="1"/>
      <c r="D993" s="79"/>
      <c r="E993" s="1"/>
      <c r="F993" s="1"/>
      <c r="G993" s="20"/>
      <c r="H993" s="160" t="str">
        <f t="shared" si="153"/>
        <v/>
      </c>
      <c r="I993" s="27" t="b">
        <f t="shared" si="154"/>
        <v>0</v>
      </c>
      <c r="J993" s="80" t="str">
        <f t="shared" si="155"/>
        <v/>
      </c>
      <c r="K993" s="27" t="b">
        <f t="shared" si="150"/>
        <v>0</v>
      </c>
      <c r="L993" s="80" t="str">
        <f t="shared" si="156"/>
        <v/>
      </c>
      <c r="M993" s="27" t="b">
        <f t="shared" si="151"/>
        <v>0</v>
      </c>
      <c r="N993" s="80" t="str">
        <f t="shared" si="157"/>
        <v/>
      </c>
      <c r="O993" s="27" t="b">
        <f>IF(COUNTIF($G$13:G993,G993)&gt;1,TRUE,FALSE)</f>
        <v>0</v>
      </c>
      <c r="P993" s="80" t="str">
        <f t="shared" si="158"/>
        <v/>
      </c>
      <c r="Q993" s="28">
        <f t="shared" si="152"/>
        <v>44166</v>
      </c>
      <c r="R993" s="27" t="b">
        <f t="shared" si="159"/>
        <v>0</v>
      </c>
      <c r="S993" s="4"/>
      <c r="T993" s="4"/>
    </row>
    <row r="994" spans="1:20" s="30" customFormat="1" x14ac:dyDescent="0.25">
      <c r="A994" s="19">
        <v>982</v>
      </c>
      <c r="B994" s="20"/>
      <c r="C994" s="1"/>
      <c r="D994" s="79"/>
      <c r="E994" s="1"/>
      <c r="F994" s="1"/>
      <c r="G994" s="20"/>
      <c r="H994" s="160" t="str">
        <f t="shared" si="153"/>
        <v/>
      </c>
      <c r="I994" s="27" t="b">
        <f t="shared" si="154"/>
        <v>0</v>
      </c>
      <c r="J994" s="80" t="str">
        <f t="shared" si="155"/>
        <v/>
      </c>
      <c r="K994" s="27" t="b">
        <f t="shared" si="150"/>
        <v>0</v>
      </c>
      <c r="L994" s="80" t="str">
        <f t="shared" si="156"/>
        <v/>
      </c>
      <c r="M994" s="27" t="b">
        <f t="shared" si="151"/>
        <v>0</v>
      </c>
      <c r="N994" s="80" t="str">
        <f t="shared" si="157"/>
        <v/>
      </c>
      <c r="O994" s="27" t="b">
        <f>IF(COUNTIF($G$13:G994,G994)&gt;1,TRUE,FALSE)</f>
        <v>0</v>
      </c>
      <c r="P994" s="80" t="str">
        <f t="shared" si="158"/>
        <v/>
      </c>
      <c r="Q994" s="28">
        <f t="shared" si="152"/>
        <v>44166</v>
      </c>
      <c r="R994" s="27" t="b">
        <f t="shared" si="159"/>
        <v>0</v>
      </c>
      <c r="S994" s="4"/>
      <c r="T994" s="4"/>
    </row>
    <row r="995" spans="1:20" s="30" customFormat="1" x14ac:dyDescent="0.25">
      <c r="A995" s="19">
        <v>983</v>
      </c>
      <c r="B995" s="20"/>
      <c r="C995" s="1"/>
      <c r="D995" s="79"/>
      <c r="E995" s="1"/>
      <c r="F995" s="1"/>
      <c r="G995" s="20"/>
      <c r="H995" s="160" t="str">
        <f t="shared" si="153"/>
        <v/>
      </c>
      <c r="I995" s="27" t="b">
        <f t="shared" si="154"/>
        <v>0</v>
      </c>
      <c r="J995" s="80" t="str">
        <f t="shared" si="155"/>
        <v/>
      </c>
      <c r="K995" s="27" t="b">
        <f t="shared" si="150"/>
        <v>0</v>
      </c>
      <c r="L995" s="80" t="str">
        <f t="shared" si="156"/>
        <v/>
      </c>
      <c r="M995" s="27" t="b">
        <f t="shared" si="151"/>
        <v>0</v>
      </c>
      <c r="N995" s="80" t="str">
        <f t="shared" si="157"/>
        <v/>
      </c>
      <c r="O995" s="27" t="b">
        <f>IF(COUNTIF($G$13:G995,G995)&gt;1,TRUE,FALSE)</f>
        <v>0</v>
      </c>
      <c r="P995" s="80" t="str">
        <f t="shared" si="158"/>
        <v/>
      </c>
      <c r="Q995" s="28">
        <f t="shared" si="152"/>
        <v>44166</v>
      </c>
      <c r="R995" s="27" t="b">
        <f t="shared" si="159"/>
        <v>0</v>
      </c>
      <c r="S995" s="4"/>
      <c r="T995" s="4"/>
    </row>
    <row r="996" spans="1:20" s="30" customFormat="1" x14ac:dyDescent="0.25">
      <c r="A996" s="19">
        <v>984</v>
      </c>
      <c r="B996" s="20"/>
      <c r="C996" s="1"/>
      <c r="D996" s="79"/>
      <c r="E996" s="1"/>
      <c r="F996" s="1"/>
      <c r="G996" s="20"/>
      <c r="H996" s="160" t="str">
        <f t="shared" si="153"/>
        <v/>
      </c>
      <c r="I996" s="27" t="b">
        <f t="shared" si="154"/>
        <v>0</v>
      </c>
      <c r="J996" s="80" t="str">
        <f t="shared" si="155"/>
        <v/>
      </c>
      <c r="K996" s="27" t="b">
        <f t="shared" si="150"/>
        <v>0</v>
      </c>
      <c r="L996" s="80" t="str">
        <f t="shared" si="156"/>
        <v/>
      </c>
      <c r="M996" s="27" t="b">
        <f t="shared" si="151"/>
        <v>0</v>
      </c>
      <c r="N996" s="80" t="str">
        <f t="shared" si="157"/>
        <v/>
      </c>
      <c r="O996" s="27" t="b">
        <f>IF(COUNTIF($G$13:G996,G996)&gt;1,TRUE,FALSE)</f>
        <v>0</v>
      </c>
      <c r="P996" s="80" t="str">
        <f t="shared" si="158"/>
        <v/>
      </c>
      <c r="Q996" s="28">
        <f t="shared" si="152"/>
        <v>44166</v>
      </c>
      <c r="R996" s="27" t="b">
        <f t="shared" si="159"/>
        <v>0</v>
      </c>
      <c r="S996" s="4"/>
      <c r="T996" s="4"/>
    </row>
    <row r="997" spans="1:20" s="30" customFormat="1" x14ac:dyDescent="0.25">
      <c r="A997" s="19">
        <v>985</v>
      </c>
      <c r="B997" s="20"/>
      <c r="C997" s="1"/>
      <c r="D997" s="79"/>
      <c r="E997" s="1"/>
      <c r="F997" s="1"/>
      <c r="G997" s="20"/>
      <c r="H997" s="160" t="str">
        <f t="shared" si="153"/>
        <v/>
      </c>
      <c r="I997" s="27" t="b">
        <f t="shared" si="154"/>
        <v>0</v>
      </c>
      <c r="J997" s="80" t="str">
        <f t="shared" si="155"/>
        <v/>
      </c>
      <c r="K997" s="27" t="b">
        <f t="shared" si="150"/>
        <v>0</v>
      </c>
      <c r="L997" s="80" t="str">
        <f t="shared" si="156"/>
        <v/>
      </c>
      <c r="M997" s="27" t="b">
        <f t="shared" si="151"/>
        <v>0</v>
      </c>
      <c r="N997" s="80" t="str">
        <f t="shared" si="157"/>
        <v/>
      </c>
      <c r="O997" s="27" t="b">
        <f>IF(COUNTIF($G$13:G997,G997)&gt;1,TRUE,FALSE)</f>
        <v>0</v>
      </c>
      <c r="P997" s="80" t="str">
        <f t="shared" si="158"/>
        <v/>
      </c>
      <c r="Q997" s="28">
        <f t="shared" si="152"/>
        <v>44166</v>
      </c>
      <c r="R997" s="27" t="b">
        <f t="shared" si="159"/>
        <v>0</v>
      </c>
      <c r="S997" s="4"/>
      <c r="T997" s="4"/>
    </row>
    <row r="998" spans="1:20" s="30" customFormat="1" x14ac:dyDescent="0.25">
      <c r="A998" s="19">
        <v>986</v>
      </c>
      <c r="B998" s="20"/>
      <c r="C998" s="1"/>
      <c r="D998" s="79"/>
      <c r="E998" s="1"/>
      <c r="F998" s="1"/>
      <c r="G998" s="20"/>
      <c r="H998" s="160" t="str">
        <f t="shared" si="153"/>
        <v/>
      </c>
      <c r="I998" s="27" t="b">
        <f t="shared" si="154"/>
        <v>0</v>
      </c>
      <c r="J998" s="80" t="str">
        <f t="shared" si="155"/>
        <v/>
      </c>
      <c r="K998" s="27" t="b">
        <f t="shared" si="150"/>
        <v>0</v>
      </c>
      <c r="L998" s="80" t="str">
        <f t="shared" si="156"/>
        <v/>
      </c>
      <c r="M998" s="27" t="b">
        <f t="shared" si="151"/>
        <v>0</v>
      </c>
      <c r="N998" s="80" t="str">
        <f t="shared" si="157"/>
        <v/>
      </c>
      <c r="O998" s="27" t="b">
        <f>IF(COUNTIF($G$13:G998,G998)&gt;1,TRUE,FALSE)</f>
        <v>0</v>
      </c>
      <c r="P998" s="80" t="str">
        <f t="shared" si="158"/>
        <v/>
      </c>
      <c r="Q998" s="28">
        <f t="shared" si="152"/>
        <v>44166</v>
      </c>
      <c r="R998" s="27" t="b">
        <f t="shared" si="159"/>
        <v>0</v>
      </c>
      <c r="S998" s="4"/>
      <c r="T998" s="4"/>
    </row>
    <row r="999" spans="1:20" s="30" customFormat="1" x14ac:dyDescent="0.25">
      <c r="A999" s="19">
        <v>987</v>
      </c>
      <c r="B999" s="20"/>
      <c r="C999" s="1"/>
      <c r="D999" s="79"/>
      <c r="E999" s="1"/>
      <c r="F999" s="1"/>
      <c r="G999" s="20"/>
      <c r="H999" s="160" t="str">
        <f t="shared" si="153"/>
        <v/>
      </c>
      <c r="I999" s="27" t="b">
        <f t="shared" si="154"/>
        <v>0</v>
      </c>
      <c r="J999" s="80" t="str">
        <f t="shared" si="155"/>
        <v/>
      </c>
      <c r="K999" s="27" t="b">
        <f t="shared" si="150"/>
        <v>0</v>
      </c>
      <c r="L999" s="80" t="str">
        <f t="shared" si="156"/>
        <v/>
      </c>
      <c r="M999" s="27" t="b">
        <f t="shared" si="151"/>
        <v>0</v>
      </c>
      <c r="N999" s="80" t="str">
        <f t="shared" si="157"/>
        <v/>
      </c>
      <c r="O999" s="27" t="b">
        <f>IF(COUNTIF($G$13:G999,G999)&gt;1,TRUE,FALSE)</f>
        <v>0</v>
      </c>
      <c r="P999" s="80" t="str">
        <f t="shared" si="158"/>
        <v/>
      </c>
      <c r="Q999" s="28">
        <f t="shared" si="152"/>
        <v>44166</v>
      </c>
      <c r="R999" s="27" t="b">
        <f t="shared" si="159"/>
        <v>0</v>
      </c>
      <c r="S999" s="4"/>
      <c r="T999" s="4"/>
    </row>
    <row r="1000" spans="1:20" s="30" customFormat="1" x14ac:dyDescent="0.25">
      <c r="A1000" s="19">
        <v>988</v>
      </c>
      <c r="B1000" s="20"/>
      <c r="C1000" s="1"/>
      <c r="D1000" s="79"/>
      <c r="E1000" s="1"/>
      <c r="F1000" s="1"/>
      <c r="G1000" s="20"/>
      <c r="H1000" s="160" t="str">
        <f t="shared" si="153"/>
        <v/>
      </c>
      <c r="I1000" s="27" t="b">
        <f t="shared" si="154"/>
        <v>0</v>
      </c>
      <c r="J1000" s="80" t="str">
        <f t="shared" si="155"/>
        <v/>
      </c>
      <c r="K1000" s="27" t="b">
        <f t="shared" si="150"/>
        <v>0</v>
      </c>
      <c r="L1000" s="80" t="str">
        <f t="shared" si="156"/>
        <v/>
      </c>
      <c r="M1000" s="27" t="b">
        <f t="shared" si="151"/>
        <v>0</v>
      </c>
      <c r="N1000" s="80" t="str">
        <f t="shared" si="157"/>
        <v/>
      </c>
      <c r="O1000" s="27" t="b">
        <f>IF(COUNTIF($G$13:G1000,G1000)&gt;1,TRUE,FALSE)</f>
        <v>0</v>
      </c>
      <c r="P1000" s="80" t="str">
        <f t="shared" si="158"/>
        <v/>
      </c>
      <c r="Q1000" s="28">
        <f t="shared" si="152"/>
        <v>44166</v>
      </c>
      <c r="R1000" s="27" t="b">
        <f t="shared" si="159"/>
        <v>0</v>
      </c>
      <c r="S1000" s="4"/>
      <c r="T1000" s="4"/>
    </row>
    <row r="1001" spans="1:20" s="30" customFormat="1" x14ac:dyDescent="0.25">
      <c r="A1001" s="19">
        <v>989</v>
      </c>
      <c r="B1001" s="20"/>
      <c r="C1001" s="1"/>
      <c r="D1001" s="79"/>
      <c r="E1001" s="1"/>
      <c r="F1001" s="1"/>
      <c r="G1001" s="20"/>
      <c r="H1001" s="160" t="str">
        <f t="shared" si="153"/>
        <v/>
      </c>
      <c r="I1001" s="27" t="b">
        <f t="shared" si="154"/>
        <v>0</v>
      </c>
      <c r="J1001" s="80" t="str">
        <f t="shared" si="155"/>
        <v/>
      </c>
      <c r="K1001" s="27" t="b">
        <f t="shared" si="150"/>
        <v>0</v>
      </c>
      <c r="L1001" s="80" t="str">
        <f t="shared" si="156"/>
        <v/>
      </c>
      <c r="M1001" s="27" t="b">
        <f t="shared" si="151"/>
        <v>0</v>
      </c>
      <c r="N1001" s="80" t="str">
        <f t="shared" si="157"/>
        <v/>
      </c>
      <c r="O1001" s="27" t="b">
        <f>IF(COUNTIF($G$13:G1001,G1001)&gt;1,TRUE,FALSE)</f>
        <v>0</v>
      </c>
      <c r="P1001" s="80" t="str">
        <f t="shared" si="158"/>
        <v/>
      </c>
      <c r="Q1001" s="28">
        <f t="shared" si="152"/>
        <v>44166</v>
      </c>
      <c r="R1001" s="27" t="b">
        <f t="shared" si="159"/>
        <v>0</v>
      </c>
      <c r="S1001" s="4"/>
      <c r="T1001" s="4"/>
    </row>
    <row r="1002" spans="1:20" s="30" customFormat="1" x14ac:dyDescent="0.25">
      <c r="A1002" s="19">
        <v>990</v>
      </c>
      <c r="B1002" s="20"/>
      <c r="C1002" s="1"/>
      <c r="D1002" s="79"/>
      <c r="E1002" s="1"/>
      <c r="F1002" s="1"/>
      <c r="G1002" s="20"/>
      <c r="H1002" s="160" t="str">
        <f t="shared" si="153"/>
        <v/>
      </c>
      <c r="I1002" s="27" t="b">
        <f t="shared" si="154"/>
        <v>0</v>
      </c>
      <c r="J1002" s="80" t="str">
        <f t="shared" si="155"/>
        <v/>
      </c>
      <c r="K1002" s="27" t="b">
        <f t="shared" si="150"/>
        <v>0</v>
      </c>
      <c r="L1002" s="80" t="str">
        <f t="shared" si="156"/>
        <v/>
      </c>
      <c r="M1002" s="27" t="b">
        <f t="shared" si="151"/>
        <v>0</v>
      </c>
      <c r="N1002" s="80" t="str">
        <f t="shared" si="157"/>
        <v/>
      </c>
      <c r="O1002" s="27" t="b">
        <f>IF(COUNTIF($G$13:G1002,G1002)&gt;1,TRUE,FALSE)</f>
        <v>0</v>
      </c>
      <c r="P1002" s="80" t="str">
        <f t="shared" si="158"/>
        <v/>
      </c>
      <c r="Q1002" s="28">
        <f t="shared" si="152"/>
        <v>44166</v>
      </c>
      <c r="R1002" s="27" t="b">
        <f t="shared" si="159"/>
        <v>0</v>
      </c>
      <c r="S1002" s="4"/>
      <c r="T1002" s="4"/>
    </row>
    <row r="1003" spans="1:20" s="30" customFormat="1" x14ac:dyDescent="0.25">
      <c r="A1003" s="19">
        <v>991</v>
      </c>
      <c r="B1003" s="20"/>
      <c r="C1003" s="1"/>
      <c r="D1003" s="79"/>
      <c r="E1003" s="1"/>
      <c r="F1003" s="1"/>
      <c r="G1003" s="20"/>
      <c r="H1003" s="160" t="str">
        <f t="shared" si="153"/>
        <v/>
      </c>
      <c r="I1003" s="27" t="b">
        <f t="shared" si="154"/>
        <v>0</v>
      </c>
      <c r="J1003" s="80" t="str">
        <f t="shared" si="155"/>
        <v/>
      </c>
      <c r="K1003" s="27" t="b">
        <f t="shared" si="150"/>
        <v>0</v>
      </c>
      <c r="L1003" s="80" t="str">
        <f t="shared" si="156"/>
        <v/>
      </c>
      <c r="M1003" s="27" t="b">
        <f t="shared" si="151"/>
        <v>0</v>
      </c>
      <c r="N1003" s="80" t="str">
        <f t="shared" si="157"/>
        <v/>
      </c>
      <c r="O1003" s="27" t="b">
        <f>IF(COUNTIF($G$13:G1003,G1003)&gt;1,TRUE,FALSE)</f>
        <v>0</v>
      </c>
      <c r="P1003" s="80" t="str">
        <f t="shared" si="158"/>
        <v/>
      </c>
      <c r="Q1003" s="28">
        <f t="shared" si="152"/>
        <v>44166</v>
      </c>
      <c r="R1003" s="27" t="b">
        <f t="shared" si="159"/>
        <v>0</v>
      </c>
      <c r="S1003" s="4"/>
      <c r="T1003" s="4"/>
    </row>
    <row r="1004" spans="1:20" s="30" customFormat="1" x14ac:dyDescent="0.25">
      <c r="A1004" s="19">
        <v>992</v>
      </c>
      <c r="B1004" s="20"/>
      <c r="C1004" s="1"/>
      <c r="D1004" s="79"/>
      <c r="E1004" s="1"/>
      <c r="F1004" s="1"/>
      <c r="G1004" s="20"/>
      <c r="H1004" s="160" t="str">
        <f t="shared" si="153"/>
        <v/>
      </c>
      <c r="I1004" s="27" t="b">
        <f t="shared" si="154"/>
        <v>0</v>
      </c>
      <c r="J1004" s="80" t="str">
        <f t="shared" si="155"/>
        <v/>
      </c>
      <c r="K1004" s="27" t="b">
        <f t="shared" si="150"/>
        <v>0</v>
      </c>
      <c r="L1004" s="80" t="str">
        <f t="shared" si="156"/>
        <v/>
      </c>
      <c r="M1004" s="27" t="b">
        <f t="shared" si="151"/>
        <v>0</v>
      </c>
      <c r="N1004" s="80" t="str">
        <f t="shared" si="157"/>
        <v/>
      </c>
      <c r="O1004" s="27" t="b">
        <f>IF(COUNTIF($G$13:G1004,G1004)&gt;1,TRUE,FALSE)</f>
        <v>0</v>
      </c>
      <c r="P1004" s="80" t="str">
        <f t="shared" si="158"/>
        <v/>
      </c>
      <c r="Q1004" s="28">
        <f t="shared" si="152"/>
        <v>44166</v>
      </c>
      <c r="R1004" s="27" t="b">
        <f t="shared" si="159"/>
        <v>0</v>
      </c>
      <c r="S1004" s="4"/>
      <c r="T1004" s="4"/>
    </row>
    <row r="1005" spans="1:20" s="30" customFormat="1" x14ac:dyDescent="0.25">
      <c r="A1005" s="19">
        <v>993</v>
      </c>
      <c r="B1005" s="20"/>
      <c r="C1005" s="1"/>
      <c r="D1005" s="79"/>
      <c r="E1005" s="1"/>
      <c r="F1005" s="1"/>
      <c r="G1005" s="20"/>
      <c r="H1005" s="160" t="str">
        <f t="shared" si="153"/>
        <v/>
      </c>
      <c r="I1005" s="27" t="b">
        <f t="shared" si="154"/>
        <v>0</v>
      </c>
      <c r="J1005" s="80" t="str">
        <f t="shared" si="155"/>
        <v/>
      </c>
      <c r="K1005" s="27" t="b">
        <f t="shared" si="150"/>
        <v>0</v>
      </c>
      <c r="L1005" s="80" t="str">
        <f t="shared" si="156"/>
        <v/>
      </c>
      <c r="M1005" s="27" t="b">
        <f t="shared" si="151"/>
        <v>0</v>
      </c>
      <c r="N1005" s="80" t="str">
        <f t="shared" si="157"/>
        <v/>
      </c>
      <c r="O1005" s="27" t="b">
        <f>IF(COUNTIF($G$13:G1005,G1005)&gt;1,TRUE,FALSE)</f>
        <v>0</v>
      </c>
      <c r="P1005" s="80" t="str">
        <f t="shared" si="158"/>
        <v/>
      </c>
      <c r="Q1005" s="28">
        <f t="shared" si="152"/>
        <v>44166</v>
      </c>
      <c r="R1005" s="27" t="b">
        <f t="shared" si="159"/>
        <v>0</v>
      </c>
      <c r="S1005" s="4"/>
      <c r="T1005" s="4"/>
    </row>
    <row r="1006" spans="1:20" s="30" customFormat="1" x14ac:dyDescent="0.25">
      <c r="A1006" s="19">
        <v>994</v>
      </c>
      <c r="B1006" s="20"/>
      <c r="C1006" s="1"/>
      <c r="D1006" s="79"/>
      <c r="E1006" s="1"/>
      <c r="F1006" s="1"/>
      <c r="G1006" s="20"/>
      <c r="H1006" s="160" t="str">
        <f t="shared" si="153"/>
        <v/>
      </c>
      <c r="I1006" s="27" t="b">
        <f t="shared" si="154"/>
        <v>0</v>
      </c>
      <c r="J1006" s="80" t="str">
        <f t="shared" si="155"/>
        <v/>
      </c>
      <c r="K1006" s="27" t="b">
        <f t="shared" si="150"/>
        <v>0</v>
      </c>
      <c r="L1006" s="80" t="str">
        <f t="shared" si="156"/>
        <v/>
      </c>
      <c r="M1006" s="27" t="b">
        <f t="shared" si="151"/>
        <v>0</v>
      </c>
      <c r="N1006" s="80" t="str">
        <f t="shared" si="157"/>
        <v/>
      </c>
      <c r="O1006" s="27" t="b">
        <f>IF(COUNTIF($G$13:G1006,G1006)&gt;1,TRUE,FALSE)</f>
        <v>0</v>
      </c>
      <c r="P1006" s="80" t="str">
        <f t="shared" si="158"/>
        <v/>
      </c>
      <c r="Q1006" s="28">
        <f t="shared" si="152"/>
        <v>44166</v>
      </c>
      <c r="R1006" s="27" t="b">
        <f t="shared" si="159"/>
        <v>0</v>
      </c>
      <c r="S1006" s="4"/>
      <c r="T1006" s="4"/>
    </row>
    <row r="1007" spans="1:20" s="30" customFormat="1" x14ac:dyDescent="0.25">
      <c r="A1007" s="19">
        <v>995</v>
      </c>
      <c r="B1007" s="20"/>
      <c r="C1007" s="1"/>
      <c r="D1007" s="79"/>
      <c r="E1007" s="1"/>
      <c r="F1007" s="1"/>
      <c r="G1007" s="20"/>
      <c r="H1007" s="160" t="str">
        <f t="shared" si="153"/>
        <v/>
      </c>
      <c r="I1007" s="27" t="b">
        <f t="shared" si="154"/>
        <v>0</v>
      </c>
      <c r="J1007" s="80" t="str">
        <f t="shared" si="155"/>
        <v/>
      </c>
      <c r="K1007" s="27" t="b">
        <f t="shared" si="150"/>
        <v>0</v>
      </c>
      <c r="L1007" s="80" t="str">
        <f t="shared" si="156"/>
        <v/>
      </c>
      <c r="M1007" s="27" t="b">
        <f t="shared" si="151"/>
        <v>0</v>
      </c>
      <c r="N1007" s="80" t="str">
        <f t="shared" si="157"/>
        <v/>
      </c>
      <c r="O1007" s="27" t="b">
        <f>IF(COUNTIF($G$13:G1007,G1007)&gt;1,TRUE,FALSE)</f>
        <v>0</v>
      </c>
      <c r="P1007" s="80" t="str">
        <f t="shared" si="158"/>
        <v/>
      </c>
      <c r="Q1007" s="28">
        <f t="shared" si="152"/>
        <v>44166</v>
      </c>
      <c r="R1007" s="27" t="b">
        <f t="shared" si="159"/>
        <v>0</v>
      </c>
      <c r="S1007" s="4"/>
      <c r="T1007" s="4"/>
    </row>
    <row r="1008" spans="1:20" s="30" customFormat="1" x14ac:dyDescent="0.25">
      <c r="A1008" s="19">
        <v>996</v>
      </c>
      <c r="B1008" s="20"/>
      <c r="C1008" s="1"/>
      <c r="D1008" s="79"/>
      <c r="E1008" s="1"/>
      <c r="F1008" s="1"/>
      <c r="G1008" s="20"/>
      <c r="H1008" s="160" t="str">
        <f t="shared" si="153"/>
        <v/>
      </c>
      <c r="I1008" s="27" t="b">
        <f t="shared" si="154"/>
        <v>0</v>
      </c>
      <c r="J1008" s="80" t="str">
        <f t="shared" si="155"/>
        <v/>
      </c>
      <c r="K1008" s="27" t="b">
        <f t="shared" si="150"/>
        <v>0</v>
      </c>
      <c r="L1008" s="80" t="str">
        <f t="shared" si="156"/>
        <v/>
      </c>
      <c r="M1008" s="27" t="b">
        <f t="shared" si="151"/>
        <v>0</v>
      </c>
      <c r="N1008" s="80" t="str">
        <f t="shared" si="157"/>
        <v/>
      </c>
      <c r="O1008" s="27" t="b">
        <f>IF(COUNTIF($G$13:G1008,G1008)&gt;1,TRUE,FALSE)</f>
        <v>0</v>
      </c>
      <c r="P1008" s="80" t="str">
        <f t="shared" si="158"/>
        <v/>
      </c>
      <c r="Q1008" s="28">
        <f t="shared" si="152"/>
        <v>44166</v>
      </c>
      <c r="R1008" s="27" t="b">
        <f t="shared" si="159"/>
        <v>0</v>
      </c>
      <c r="S1008" s="4"/>
      <c r="T1008" s="4"/>
    </row>
    <row r="1009" spans="1:20" s="30" customFormat="1" x14ac:dyDescent="0.25">
      <c r="A1009" s="19">
        <v>997</v>
      </c>
      <c r="B1009" s="20"/>
      <c r="C1009" s="1"/>
      <c r="D1009" s="79"/>
      <c r="E1009" s="1"/>
      <c r="F1009" s="1"/>
      <c r="G1009" s="20"/>
      <c r="H1009" s="160" t="str">
        <f t="shared" si="153"/>
        <v/>
      </c>
      <c r="I1009" s="27" t="b">
        <f t="shared" si="154"/>
        <v>0</v>
      </c>
      <c r="J1009" s="80" t="str">
        <f t="shared" si="155"/>
        <v/>
      </c>
      <c r="K1009" s="27" t="b">
        <f t="shared" si="150"/>
        <v>0</v>
      </c>
      <c r="L1009" s="80" t="str">
        <f t="shared" si="156"/>
        <v/>
      </c>
      <c r="M1009" s="27" t="b">
        <f t="shared" si="151"/>
        <v>0</v>
      </c>
      <c r="N1009" s="80" t="str">
        <f t="shared" si="157"/>
        <v/>
      </c>
      <c r="O1009" s="27" t="b">
        <f>IF(COUNTIF($G$13:G1009,G1009)&gt;1,TRUE,FALSE)</f>
        <v>0</v>
      </c>
      <c r="P1009" s="80" t="str">
        <f t="shared" si="158"/>
        <v/>
      </c>
      <c r="Q1009" s="28">
        <f t="shared" si="152"/>
        <v>44166</v>
      </c>
      <c r="R1009" s="27" t="b">
        <f t="shared" si="159"/>
        <v>0</v>
      </c>
      <c r="S1009" s="4"/>
      <c r="T1009" s="4"/>
    </row>
    <row r="1010" spans="1:20" s="30" customFormat="1" x14ac:dyDescent="0.25">
      <c r="A1010" s="19">
        <v>998</v>
      </c>
      <c r="B1010" s="20"/>
      <c r="C1010" s="1"/>
      <c r="D1010" s="79"/>
      <c r="E1010" s="1"/>
      <c r="F1010" s="1"/>
      <c r="G1010" s="20"/>
      <c r="H1010" s="160" t="str">
        <f t="shared" si="153"/>
        <v/>
      </c>
      <c r="I1010" s="27" t="b">
        <f t="shared" si="154"/>
        <v>0</v>
      </c>
      <c r="J1010" s="80" t="str">
        <f t="shared" si="155"/>
        <v/>
      </c>
      <c r="K1010" s="27" t="b">
        <f t="shared" si="150"/>
        <v>0</v>
      </c>
      <c r="L1010" s="80" t="str">
        <f t="shared" si="156"/>
        <v/>
      </c>
      <c r="M1010" s="27" t="b">
        <f t="shared" si="151"/>
        <v>0</v>
      </c>
      <c r="N1010" s="80" t="str">
        <f t="shared" si="157"/>
        <v/>
      </c>
      <c r="O1010" s="27" t="b">
        <f>IF(COUNTIF($G$13:G1010,G1010)&gt;1,TRUE,FALSE)</f>
        <v>0</v>
      </c>
      <c r="P1010" s="80" t="str">
        <f t="shared" si="158"/>
        <v/>
      </c>
      <c r="Q1010" s="28">
        <f t="shared" si="152"/>
        <v>44166</v>
      </c>
      <c r="R1010" s="27" t="b">
        <f t="shared" si="159"/>
        <v>0</v>
      </c>
      <c r="S1010" s="4"/>
      <c r="T1010" s="4"/>
    </row>
    <row r="1011" spans="1:20" s="30" customFormat="1" x14ac:dyDescent="0.25">
      <c r="A1011" s="19">
        <v>999</v>
      </c>
      <c r="B1011" s="20"/>
      <c r="C1011" s="1"/>
      <c r="D1011" s="79"/>
      <c r="E1011" s="1"/>
      <c r="F1011" s="1"/>
      <c r="G1011" s="20"/>
      <c r="H1011" s="160" t="str">
        <f t="shared" si="153"/>
        <v/>
      </c>
      <c r="I1011" s="27" t="b">
        <f t="shared" si="154"/>
        <v>0</v>
      </c>
      <c r="J1011" s="80" t="str">
        <f t="shared" si="155"/>
        <v/>
      </c>
      <c r="K1011" s="27" t="b">
        <f t="shared" si="150"/>
        <v>0</v>
      </c>
      <c r="L1011" s="80" t="str">
        <f t="shared" si="156"/>
        <v/>
      </c>
      <c r="M1011" s="27" t="b">
        <f t="shared" si="151"/>
        <v>0</v>
      </c>
      <c r="N1011" s="80" t="str">
        <f t="shared" si="157"/>
        <v/>
      </c>
      <c r="O1011" s="27" t="b">
        <f>IF(COUNTIF($G$13:G1011,G1011)&gt;1,TRUE,FALSE)</f>
        <v>0</v>
      </c>
      <c r="P1011" s="80" t="str">
        <f t="shared" si="158"/>
        <v/>
      </c>
      <c r="Q1011" s="28">
        <f t="shared" si="152"/>
        <v>44166</v>
      </c>
      <c r="R1011" s="27" t="b">
        <f t="shared" si="159"/>
        <v>0</v>
      </c>
      <c r="S1011" s="4"/>
      <c r="T1011" s="4"/>
    </row>
    <row r="1012" spans="1:20" s="30" customFormat="1" x14ac:dyDescent="0.25">
      <c r="A1012" s="19">
        <v>1000</v>
      </c>
      <c r="B1012" s="20"/>
      <c r="C1012" s="1"/>
      <c r="D1012" s="79"/>
      <c r="E1012" s="1"/>
      <c r="F1012" s="1"/>
      <c r="G1012" s="20"/>
      <c r="H1012" s="160" t="str">
        <f t="shared" si="153"/>
        <v/>
      </c>
      <c r="I1012" s="27" t="b">
        <f t="shared" si="154"/>
        <v>0</v>
      </c>
      <c r="J1012" s="80" t="str">
        <f t="shared" si="155"/>
        <v/>
      </c>
      <c r="K1012" s="27" t="b">
        <f t="shared" si="150"/>
        <v>0</v>
      </c>
      <c r="L1012" s="80" t="str">
        <f t="shared" si="156"/>
        <v/>
      </c>
      <c r="M1012" s="27" t="b">
        <f t="shared" si="151"/>
        <v>0</v>
      </c>
      <c r="N1012" s="80" t="str">
        <f t="shared" si="157"/>
        <v/>
      </c>
      <c r="O1012" s="27" t="b">
        <f>IF(COUNTIF($G$13:G1012,G1012)&gt;1,TRUE,FALSE)</f>
        <v>0</v>
      </c>
      <c r="P1012" s="80" t="str">
        <f t="shared" si="158"/>
        <v/>
      </c>
      <c r="Q1012" s="28">
        <f t="shared" si="152"/>
        <v>44166</v>
      </c>
      <c r="R1012" s="27" t="b">
        <f t="shared" si="159"/>
        <v>0</v>
      </c>
      <c r="S1012" s="4"/>
      <c r="T1012" s="4"/>
    </row>
  </sheetData>
  <sheetProtection algorithmName="SHA-512" hashValue="Evx+tYJR6KGdeOaj7wEa1VitIQ6YbSX0Kd9OVwCivl2S+E8iD39fPvL29UqCHN++tSYaBJDIrpxM3jcoxvauQg==" saltValue="e6YjBGPxWuHvBAigFymTyA==" spinCount="100000" sheet="1" objects="1" scenarios="1" formatCells="0"/>
  <dataConsolidate link="1"/>
  <mergeCells count="8">
    <mergeCell ref="H8:H11"/>
    <mergeCell ref="D4:G4"/>
    <mergeCell ref="A10:G10"/>
    <mergeCell ref="A3:B3"/>
    <mergeCell ref="A4:B4"/>
    <mergeCell ref="A5:B5"/>
    <mergeCell ref="A6:B6"/>
    <mergeCell ref="A7:B7"/>
  </mergeCells>
  <phoneticPr fontId="19" type="noConversion"/>
  <conditionalFormatting sqref="T14:T112">
    <cfRule type="cellIs" dxfId="17" priority="4" operator="equal">
      <formula>TRUE</formula>
    </cfRule>
  </conditionalFormatting>
  <dataValidations count="9">
    <dataValidation type="list" allowBlank="1" showInputMessage="1" showErrorMessage="1" sqref="B12" xr:uid="{9373A587-770C-4A96-A170-9695C07E97C2}">
      <formula1>TblAvtalstyp</formula1>
    </dataValidation>
    <dataValidation type="date" allowBlank="1" showInputMessage="1" showErrorMessage="1" errorTitle="Felaktigt datum" error="Felaktigt datumformat." sqref="C12:G12" xr:uid="{0141C4EC-ED3A-4D7A-B194-0B12C54C54FD}">
      <formula1>43831</formula1>
      <formula2>47848</formula2>
    </dataValidation>
    <dataValidation type="date" allowBlank="1" showInputMessage="1" showErrorMessage="1" errorTitle="Felaktigt datum" error="Felaktigt datumformat eller datum. Datum måste vara melan 2020-01-01 och 2021-12-31" sqref="C13:C1012" xr:uid="{DF2D72EC-A4C4-4058-9873-DF78DD92CB77}">
      <formula1>43831</formula1>
      <formula2>44561</formula2>
    </dataValidation>
    <dataValidation type="textLength" operator="equal" allowBlank="1" showInputMessage="1" showErrorMessage="1" errorTitle="Fel i Organisationsnummer" error="Måste skrivas in i formatet_x000a_XXXXXX-YYYY_x000a__x000a_(ex. 556822-0080)" promptTitle="XXXXXX-YYYY" sqref="C4" xr:uid="{D5B7754C-F651-44EA-899A-FB83F7E966DF}">
      <formula1>11</formula1>
    </dataValidation>
    <dataValidation type="list" allowBlank="1" showInputMessage="1" showErrorMessage="1" error="Felaktigt val, välj avtalstyp" sqref="B13:B1012" xr:uid="{BE392EE5-601D-43D2-BD0A-C96C102441FC}">
      <formula1>TblAvtalstyp</formula1>
    </dataValidation>
    <dataValidation type="list" allowBlank="1" showInputMessage="1" showErrorMessage="1" errorTitle="Felaktigt datum" error="Felaktig nivå_x000a_Kan endast vara 20, 40, 60 eller 80" sqref="D13:D1012" xr:uid="{48CFD8D3-8019-47E3-B9F9-ED13680A64F6}">
      <formula1>TblNivåValTExt</formula1>
    </dataValidation>
    <dataValidation type="date" allowBlank="1" showInputMessage="1" showErrorMessage="1" errorTitle="Felaktigt datum" error="Felaktigt datumformat eller datum. _x000a_Stödet gäller från 2020-12-01 som tidigast och som längst till 2021-06-30" sqref="E13:E1012" xr:uid="{290012CF-38C6-4134-B115-67B4EB4A0FAB}">
      <formula1>$M$6</formula1>
      <formula2>$N$6</formula2>
    </dataValidation>
    <dataValidation type="date" allowBlank="1" showInputMessage="1" showErrorMessage="1" errorTitle="Felaktigt datum" error="Felaktigt datumformat eller datum. Slutdatum måste vara senare än startdatum och stödet upphör 2021-06-30 så avtalet kan inte sträcka sig längre" sqref="F13:F1012" xr:uid="{C5770383-6346-4FE9-B0B2-BEB9C70B8E1D}">
      <formula1>Q13</formula1>
      <formula2>$N$8</formula2>
    </dataValidation>
    <dataValidation type="textLength" allowBlank="1" showInputMessage="1" showErrorMessage="1" error="Max 50 tecken" sqref="G13:G1012" xr:uid="{D53C30E8-E768-4E5B-B7EF-D23D43788CCD}">
      <formula1>0</formula1>
      <formula2>50</formula2>
    </dataValidation>
  </dataValidations>
  <pageMargins left="0.23622047244094491" right="0.23622047244094491" top="0.74803149606299213" bottom="0.74803149606299213" header="0.31496062992125984" footer="0.31496062992125984"/>
  <pageSetup paperSize="9" scale="80" fitToHeight="0" pageOrder="overThenDown" orientation="landscape" blackAndWhite="1" r:id="rId1"/>
  <headerFooter>
    <oddFooter>&amp;R&amp;P/&amp;N</oddFooter>
  </headerFooter>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9B3676-7A36-4A13-90AC-033A103E3DE3}">
  <sheetPr codeName="Blad4"/>
  <dimension ref="A1:FW1016"/>
  <sheetViews>
    <sheetView showGridLines="0" zoomScale="80" zoomScaleNormal="80" workbookViewId="0">
      <pane xSplit="8" ySplit="16" topLeftCell="I17" activePane="bottomRight" state="frozen"/>
      <selection activeCell="A3" sqref="A3"/>
      <selection pane="topRight" activeCell="I3" sqref="I3"/>
      <selection pane="bottomLeft" activeCell="A17" sqref="A17"/>
      <selection pane="bottomRight" activeCell="D12" sqref="D12"/>
    </sheetView>
  </sheetViews>
  <sheetFormatPr defaultColWidth="8.85546875" defaultRowHeight="15" outlineLevelCol="1" x14ac:dyDescent="0.25"/>
  <cols>
    <col min="1" max="1" width="6.28515625" style="30" customWidth="1"/>
    <col min="2" max="2" width="27.5703125" style="30" customWidth="1"/>
    <col min="3" max="3" width="15.85546875" style="30" customWidth="1"/>
    <col min="4" max="4" width="22.28515625" customWidth="1"/>
    <col min="5" max="5" width="12.140625" style="146" bestFit="1" customWidth="1"/>
    <col min="6" max="6" width="14.85546875" style="30" customWidth="1"/>
    <col min="7" max="7" width="14" style="30" customWidth="1"/>
    <col min="8" max="8" width="12.42578125" style="146" customWidth="1"/>
    <col min="9" max="9" width="8.7109375" style="30" customWidth="1"/>
    <col min="10" max="10" width="10.85546875" style="30" customWidth="1"/>
    <col min="11" max="12" width="10.5703125" style="30" customWidth="1"/>
    <col min="13" max="13" width="13.42578125" style="30" customWidth="1"/>
    <col min="14" max="14" width="9.7109375" style="30" customWidth="1"/>
    <col min="15" max="15" width="10.85546875" style="30" customWidth="1"/>
    <col min="16" max="16" width="10.5703125" style="30" customWidth="1"/>
    <col min="17" max="18" width="11.42578125" style="30" customWidth="1"/>
    <col min="19" max="19" width="9.42578125" style="30" customWidth="1"/>
    <col min="20" max="20" width="9" style="30" customWidth="1"/>
    <col min="21" max="23" width="11.5703125" style="30" customWidth="1"/>
    <col min="24" max="24" width="9.42578125" style="30" customWidth="1"/>
    <col min="25" max="25" width="10.85546875" style="30" customWidth="1"/>
    <col min="26" max="26" width="10.5703125" style="30" customWidth="1"/>
    <col min="27" max="28" width="11.42578125" style="30" customWidth="1"/>
    <col min="29" max="29" width="10.140625" style="30" customWidth="1"/>
    <col min="30" max="30" width="9" style="30" customWidth="1"/>
    <col min="31" max="33" width="11.5703125" style="30" customWidth="1"/>
    <col min="34" max="34" width="9.7109375" style="30" customWidth="1"/>
    <col min="35" max="35" width="10.85546875" style="30" customWidth="1"/>
    <col min="36" max="36" width="10.5703125" style="30" customWidth="1"/>
    <col min="37" max="38" width="11.42578125" style="30" customWidth="1"/>
    <col min="39" max="39" width="9.5703125" style="30" customWidth="1"/>
    <col min="40" max="40" width="9" style="30" customWidth="1"/>
    <col min="41" max="43" width="11.5703125" style="30" customWidth="1"/>
    <col min="44" max="44" width="9.42578125" style="30" hidden="1" customWidth="1"/>
    <col min="45" max="45" width="10.85546875" style="30" hidden="1" customWidth="1"/>
    <col min="46" max="46" width="10.5703125" style="30" hidden="1" customWidth="1"/>
    <col min="47" max="48" width="11.42578125" style="30" hidden="1" customWidth="1"/>
    <col min="49" max="49" width="8.7109375" style="30" hidden="1" customWidth="1"/>
    <col min="50" max="50" width="9" style="30" hidden="1" customWidth="1"/>
    <col min="51" max="53" width="11.5703125" style="30" hidden="1" customWidth="1"/>
    <col min="54" max="54" width="9.5703125" style="30" hidden="1" customWidth="1"/>
    <col min="55" max="55" width="9" style="30" hidden="1" customWidth="1"/>
    <col min="56" max="58" width="11.5703125" style="30" hidden="1" customWidth="1"/>
    <col min="59" max="59" width="27.85546875" style="30" customWidth="1"/>
    <col min="60" max="60" width="39.42578125" style="260" customWidth="1"/>
    <col min="61" max="61" width="45.42578125" style="30" hidden="1" customWidth="1"/>
    <col min="62" max="62" width="9.85546875" style="30" hidden="1" customWidth="1"/>
    <col min="63" max="63" width="11.42578125" style="30" hidden="1" customWidth="1"/>
    <col min="64" max="65" width="18.140625" style="146" hidden="1" customWidth="1"/>
    <col min="66" max="66" width="10.28515625" style="30" hidden="1" customWidth="1"/>
    <col min="67" max="67" width="11.28515625" style="30" hidden="1" customWidth="1"/>
    <col min="68" max="68" width="14.85546875" style="30" hidden="1" customWidth="1"/>
    <col min="69" max="70" width="10.28515625" style="30" hidden="1" customWidth="1"/>
    <col min="71" max="71" width="11.85546875" style="30" hidden="1" customWidth="1"/>
    <col min="72" max="76" width="10.28515625" style="30" hidden="1" customWidth="1"/>
    <col min="77" max="77" width="18.140625" style="146" hidden="1" customWidth="1"/>
    <col min="78" max="78" width="10.28515625" style="30" hidden="1" customWidth="1"/>
    <col min="79" max="79" width="18.140625" style="146" hidden="1" customWidth="1"/>
    <col min="80" max="80" width="10.28515625" style="30" hidden="1" customWidth="1"/>
    <col min="81" max="81" width="18.140625" style="146" hidden="1" customWidth="1"/>
    <col min="82" max="82" width="10.28515625" style="30" hidden="1" customWidth="1"/>
    <col min="83" max="83" width="18.140625" style="146" hidden="1" customWidth="1"/>
    <col min="84" max="84" width="10.28515625" style="30" hidden="1" customWidth="1"/>
    <col min="85" max="85" width="13.5703125" style="30" hidden="1" customWidth="1"/>
    <col min="86" max="86" width="10.28515625" style="30" hidden="1" customWidth="1"/>
    <col min="87" max="96" width="9.5703125" style="30" hidden="1" customWidth="1"/>
    <col min="97" max="97" width="13.5703125" style="30" hidden="1" customWidth="1"/>
    <col min="98" max="98" width="13.42578125" style="30" hidden="1" customWidth="1"/>
    <col min="99" max="108" width="11.28515625" style="30" hidden="1" customWidth="1" outlineLevel="1"/>
    <col min="109" max="109" width="11.140625" style="30" hidden="1" customWidth="1" collapsed="1"/>
    <col min="110" max="110" width="10.28515625" style="30" hidden="1" customWidth="1"/>
    <col min="111" max="118" width="12.5703125" style="30" hidden="1" customWidth="1"/>
    <col min="119" max="119" width="13.140625" style="146" hidden="1" customWidth="1"/>
    <col min="120" max="120" width="12.140625" style="30" hidden="1" customWidth="1"/>
    <col min="121" max="129" width="12" style="30" hidden="1" customWidth="1"/>
    <col min="130" max="130" width="7.28515625" style="30" hidden="1" customWidth="1"/>
    <col min="131" max="131" width="12" style="30" hidden="1" customWidth="1"/>
    <col min="132" max="141" width="11.5703125" style="175" hidden="1" customWidth="1"/>
    <col min="142" max="142" width="11" style="146" hidden="1" customWidth="1"/>
    <col min="143" max="149" width="11.140625" style="146" hidden="1" customWidth="1"/>
    <col min="150" max="150" width="12.5703125" style="146" hidden="1" customWidth="1"/>
    <col min="151" max="153" width="10.42578125" style="30" hidden="1" customWidth="1"/>
    <col min="154" max="154" width="11.85546875" style="30" hidden="1" customWidth="1"/>
    <col min="155" max="155" width="10.85546875" style="30" hidden="1" customWidth="1"/>
    <col min="156" max="156" width="8.85546875" style="30" hidden="1" customWidth="1"/>
    <col min="157" max="157" width="8.85546875" style="146" hidden="1" customWidth="1"/>
    <col min="158" max="158" width="11.42578125" style="146" hidden="1" customWidth="1"/>
    <col min="159" max="159" width="10" style="30" hidden="1" customWidth="1"/>
    <col min="160" max="160" width="13.140625" style="30" hidden="1" customWidth="1"/>
    <col min="161" max="161" width="11.140625" hidden="1" customWidth="1"/>
    <col min="162" max="162" width="10.5703125" hidden="1" customWidth="1"/>
    <col min="163" max="164" width="10.85546875" hidden="1" customWidth="1"/>
    <col min="165" max="165" width="15.7109375" hidden="1" customWidth="1"/>
    <col min="166" max="167" width="11.28515625" hidden="1" customWidth="1"/>
    <col min="168" max="168" width="15.5703125" hidden="1" customWidth="1"/>
    <col min="169" max="170" width="10.85546875" hidden="1" customWidth="1"/>
    <col min="171" max="171" width="10.85546875" style="46" hidden="1" customWidth="1"/>
    <col min="172" max="173" width="10.85546875" hidden="1" customWidth="1"/>
    <col min="174" max="177" width="8.85546875" style="30" hidden="1" customWidth="1"/>
    <col min="178" max="183" width="0" style="30" hidden="1" customWidth="1"/>
    <col min="184" max="16384" width="8.85546875" style="30"/>
  </cols>
  <sheetData>
    <row r="1" spans="1:173" hidden="1" x14ac:dyDescent="0.25">
      <c r="A1" s="6"/>
      <c r="B1" s="6"/>
      <c r="C1" s="6"/>
      <c r="D1" s="6"/>
      <c r="E1" s="6"/>
      <c r="F1" s="6"/>
      <c r="G1" s="6"/>
      <c r="H1" s="6"/>
      <c r="I1" s="4">
        <v>1</v>
      </c>
      <c r="J1" s="4">
        <v>1</v>
      </c>
      <c r="K1" s="4">
        <v>1</v>
      </c>
      <c r="L1" s="4">
        <v>1</v>
      </c>
      <c r="M1" s="4">
        <v>1</v>
      </c>
      <c r="N1" s="4">
        <f>I1+1</f>
        <v>2</v>
      </c>
      <c r="O1" s="4">
        <f t="shared" ref="O1:R1" si="0">J1+1</f>
        <v>2</v>
      </c>
      <c r="P1" s="4">
        <f t="shared" si="0"/>
        <v>2</v>
      </c>
      <c r="Q1" s="4">
        <f t="shared" si="0"/>
        <v>2</v>
      </c>
      <c r="R1" s="4">
        <f t="shared" si="0"/>
        <v>2</v>
      </c>
      <c r="S1" s="4">
        <f>N1+1</f>
        <v>3</v>
      </c>
      <c r="T1" s="4">
        <f t="shared" ref="T1" si="1">O1+1</f>
        <v>3</v>
      </c>
      <c r="U1" s="4">
        <f t="shared" ref="U1" si="2">P1+1</f>
        <v>3</v>
      </c>
      <c r="V1" s="4">
        <f t="shared" ref="V1" si="3">Q1+1</f>
        <v>3</v>
      </c>
      <c r="W1" s="4">
        <f t="shared" ref="W1" si="4">R1+1</f>
        <v>3</v>
      </c>
      <c r="X1" s="4">
        <f t="shared" ref="X1:Z1" si="5">S1+1</f>
        <v>4</v>
      </c>
      <c r="Y1" s="4">
        <f t="shared" si="5"/>
        <v>4</v>
      </c>
      <c r="Z1" s="4">
        <f t="shared" si="5"/>
        <v>4</v>
      </c>
      <c r="AA1" s="4">
        <f t="shared" ref="AA1" si="6">V1+1</f>
        <v>4</v>
      </c>
      <c r="AB1" s="4">
        <f t="shared" ref="AB1" si="7">W1+1</f>
        <v>4</v>
      </c>
      <c r="AC1" s="4">
        <f t="shared" ref="AC1" si="8">X1+1</f>
        <v>5</v>
      </c>
      <c r="AD1" s="4">
        <f t="shared" ref="AD1:AF1" si="9">Y1+1</f>
        <v>5</v>
      </c>
      <c r="AE1" s="4">
        <f t="shared" si="9"/>
        <v>5</v>
      </c>
      <c r="AF1" s="4">
        <f t="shared" si="9"/>
        <v>5</v>
      </c>
      <c r="AG1" s="4">
        <f t="shared" ref="AG1" si="10">AB1+1</f>
        <v>5</v>
      </c>
      <c r="AH1" s="4">
        <f t="shared" ref="AH1" si="11">AC1+1</f>
        <v>6</v>
      </c>
      <c r="AI1" s="4">
        <f t="shared" ref="AI1" si="12">AD1+1</f>
        <v>6</v>
      </c>
      <c r="AJ1" s="4">
        <f t="shared" ref="AJ1:AL1" si="13">AE1+1</f>
        <v>6</v>
      </c>
      <c r="AK1" s="4">
        <f t="shared" si="13"/>
        <v>6</v>
      </c>
      <c r="AL1" s="4">
        <f t="shared" si="13"/>
        <v>6</v>
      </c>
      <c r="AM1" s="4">
        <f t="shared" ref="AM1" si="14">AH1+1</f>
        <v>7</v>
      </c>
      <c r="AN1" s="4">
        <f t="shared" ref="AN1" si="15">AI1+1</f>
        <v>7</v>
      </c>
      <c r="AO1" s="4">
        <f t="shared" ref="AO1" si="16">AJ1+1</f>
        <v>7</v>
      </c>
      <c r="AP1" s="4">
        <f t="shared" ref="AP1:AR1" si="17">AK1+1</f>
        <v>7</v>
      </c>
      <c r="AQ1" s="4">
        <f t="shared" si="17"/>
        <v>7</v>
      </c>
      <c r="AR1" s="4">
        <f t="shared" si="17"/>
        <v>8</v>
      </c>
      <c r="AS1" s="4">
        <f t="shared" ref="AS1" si="18">AN1+1</f>
        <v>8</v>
      </c>
      <c r="AT1" s="4">
        <f t="shared" ref="AT1" si="19">AO1+1</f>
        <v>8</v>
      </c>
      <c r="AU1" s="4">
        <f t="shared" ref="AU1" si="20">AP1+1</f>
        <v>8</v>
      </c>
      <c r="AV1" s="4">
        <f t="shared" ref="AV1:AX1" si="21">AQ1+1</f>
        <v>8</v>
      </c>
      <c r="AW1" s="4">
        <f t="shared" si="21"/>
        <v>9</v>
      </c>
      <c r="AX1" s="4">
        <f t="shared" si="21"/>
        <v>9</v>
      </c>
      <c r="AY1" s="4">
        <f t="shared" ref="AY1" si="22">AT1+1</f>
        <v>9</v>
      </c>
      <c r="AZ1" s="4">
        <f t="shared" ref="AZ1" si="23">AU1+1</f>
        <v>9</v>
      </c>
      <c r="BA1" s="4">
        <f t="shared" ref="BA1" si="24">AV1+1</f>
        <v>9</v>
      </c>
      <c r="BB1" s="4">
        <f t="shared" ref="BB1:BD1" si="25">AW1+1</f>
        <v>10</v>
      </c>
      <c r="BC1" s="4">
        <f t="shared" si="25"/>
        <v>10</v>
      </c>
      <c r="BD1" s="4">
        <f t="shared" si="25"/>
        <v>10</v>
      </c>
      <c r="BE1" s="4">
        <f t="shared" ref="BE1" si="26">AZ1+1</f>
        <v>10</v>
      </c>
      <c r="BF1" s="4">
        <f t="shared" ref="BF1" si="27">BA1+1</f>
        <v>10</v>
      </c>
      <c r="BG1" s="206"/>
      <c r="BH1" s="258"/>
    </row>
    <row r="2" spans="1:173" hidden="1" x14ac:dyDescent="0.25">
      <c r="A2" s="6"/>
      <c r="B2" s="6"/>
      <c r="C2" s="6"/>
      <c r="D2" s="6"/>
      <c r="E2" s="6"/>
      <c r="F2" s="6"/>
      <c r="G2" s="6"/>
      <c r="H2" s="6"/>
      <c r="I2" s="4" t="b">
        <f>IF($D$12="",FALSE,NOT(AND(I$1&gt;=IF(MONTH($D$12)=12,1,MONTH($D$12)+1),I$1&lt;=IF(MONTH($D$13)=12,1,MONTH($D$13)+1))))</f>
        <v>0</v>
      </c>
      <c r="J2" s="4" t="b">
        <f t="shared" ref="J2:AQ2" si="28">IF($D$12="",FALSE,NOT(AND(J$1&gt;=IF(MONTH($D$12)=12,1,MONTH($D$12)+1),J$1&lt;=IF(MONTH($D$13)=12,1,MONTH($D$13)+1))))</f>
        <v>0</v>
      </c>
      <c r="K2" s="4" t="b">
        <f t="shared" si="28"/>
        <v>0</v>
      </c>
      <c r="L2" s="4" t="b">
        <f t="shared" si="28"/>
        <v>0</v>
      </c>
      <c r="M2" s="4" t="b">
        <f t="shared" si="28"/>
        <v>0</v>
      </c>
      <c r="N2" s="4" t="b">
        <f t="shared" si="28"/>
        <v>0</v>
      </c>
      <c r="O2" s="4" t="b">
        <f t="shared" si="28"/>
        <v>0</v>
      </c>
      <c r="P2" s="4" t="b">
        <f t="shared" si="28"/>
        <v>0</v>
      </c>
      <c r="Q2" s="4" t="b">
        <f t="shared" si="28"/>
        <v>0</v>
      </c>
      <c r="R2" s="4" t="b">
        <f t="shared" si="28"/>
        <v>0</v>
      </c>
      <c r="S2" s="4" t="b">
        <f t="shared" si="28"/>
        <v>0</v>
      </c>
      <c r="T2" s="4" t="b">
        <f t="shared" si="28"/>
        <v>0</v>
      </c>
      <c r="U2" s="4" t="b">
        <f t="shared" si="28"/>
        <v>0</v>
      </c>
      <c r="V2" s="4" t="b">
        <f t="shared" si="28"/>
        <v>0</v>
      </c>
      <c r="W2" s="4" t="b">
        <f t="shared" si="28"/>
        <v>0</v>
      </c>
      <c r="X2" s="4" t="b">
        <f t="shared" si="28"/>
        <v>0</v>
      </c>
      <c r="Y2" s="4" t="b">
        <f t="shared" si="28"/>
        <v>0</v>
      </c>
      <c r="Z2" s="4" t="b">
        <f t="shared" si="28"/>
        <v>0</v>
      </c>
      <c r="AA2" s="4" t="b">
        <f t="shared" si="28"/>
        <v>0</v>
      </c>
      <c r="AB2" s="4" t="b">
        <f t="shared" si="28"/>
        <v>0</v>
      </c>
      <c r="AC2" s="4" t="b">
        <f t="shared" si="28"/>
        <v>0</v>
      </c>
      <c r="AD2" s="4" t="b">
        <f t="shared" si="28"/>
        <v>0</v>
      </c>
      <c r="AE2" s="4" t="b">
        <f t="shared" si="28"/>
        <v>0</v>
      </c>
      <c r="AF2" s="4" t="b">
        <f t="shared" si="28"/>
        <v>0</v>
      </c>
      <c r="AG2" s="4" t="b">
        <f t="shared" si="28"/>
        <v>0</v>
      </c>
      <c r="AH2" s="4" t="b">
        <f t="shared" si="28"/>
        <v>0</v>
      </c>
      <c r="AI2" s="4" t="b">
        <f t="shared" si="28"/>
        <v>0</v>
      </c>
      <c r="AJ2" s="4" t="b">
        <f t="shared" si="28"/>
        <v>0</v>
      </c>
      <c r="AK2" s="4" t="b">
        <f t="shared" si="28"/>
        <v>0</v>
      </c>
      <c r="AL2" s="4" t="b">
        <f t="shared" si="28"/>
        <v>0</v>
      </c>
      <c r="AM2" s="4" t="b">
        <f t="shared" si="28"/>
        <v>0</v>
      </c>
      <c r="AN2" s="4" t="b">
        <f t="shared" si="28"/>
        <v>0</v>
      </c>
      <c r="AO2" s="4" t="b">
        <f t="shared" si="28"/>
        <v>0</v>
      </c>
      <c r="AP2" s="4" t="b">
        <f t="shared" si="28"/>
        <v>0</v>
      </c>
      <c r="AQ2" s="4" t="b">
        <f t="shared" si="28"/>
        <v>0</v>
      </c>
      <c r="AR2" s="4" t="b">
        <f t="shared" ref="AR2:BF2" si="29">NOT(AND(AR$1&gt;=IF(MONTH($D$12)=12,1,MONTH($D$12)+1),AR$1&lt;=IF(MONTH($D$13)=12,1,MONTH($D$13)+1)))</f>
        <v>1</v>
      </c>
      <c r="AS2" s="4" t="b">
        <f t="shared" si="29"/>
        <v>1</v>
      </c>
      <c r="AT2" s="4" t="b">
        <f t="shared" si="29"/>
        <v>1</v>
      </c>
      <c r="AU2" s="4" t="b">
        <f t="shared" si="29"/>
        <v>1</v>
      </c>
      <c r="AV2" s="4" t="b">
        <f t="shared" si="29"/>
        <v>1</v>
      </c>
      <c r="AW2" s="4" t="b">
        <f t="shared" si="29"/>
        <v>1</v>
      </c>
      <c r="AX2" s="4" t="b">
        <f t="shared" si="29"/>
        <v>1</v>
      </c>
      <c r="AY2" s="4" t="b">
        <f t="shared" si="29"/>
        <v>1</v>
      </c>
      <c r="AZ2" s="4" t="b">
        <f t="shared" si="29"/>
        <v>1</v>
      </c>
      <c r="BA2" s="4" t="b">
        <f t="shared" si="29"/>
        <v>1</v>
      </c>
      <c r="BB2" s="4" t="b">
        <f t="shared" si="29"/>
        <v>1</v>
      </c>
      <c r="BC2" s="4" t="b">
        <f t="shared" si="29"/>
        <v>1</v>
      </c>
      <c r="BD2" s="4" t="b">
        <f t="shared" si="29"/>
        <v>1</v>
      </c>
      <c r="BE2" s="4" t="b">
        <f t="shared" si="29"/>
        <v>1</v>
      </c>
      <c r="BF2" s="4" t="b">
        <f t="shared" si="29"/>
        <v>1</v>
      </c>
      <c r="BG2" s="206"/>
      <c r="BH2" s="258"/>
    </row>
    <row r="3" spans="1:173" s="57" customFormat="1" ht="23.25" x14ac:dyDescent="0.25">
      <c r="A3" s="2"/>
      <c r="B3" s="52" t="s">
        <v>246</v>
      </c>
      <c r="C3" s="3"/>
      <c r="D3" s="3"/>
      <c r="E3" s="3"/>
      <c r="F3" s="3"/>
      <c r="G3" s="4"/>
      <c r="H3" s="6"/>
      <c r="I3" s="207"/>
      <c r="J3" s="4"/>
      <c r="K3" s="4"/>
      <c r="L3" s="4"/>
      <c r="M3" s="4"/>
      <c r="N3" s="207"/>
      <c r="O3" s="4"/>
      <c r="P3" s="4"/>
      <c r="Q3" s="4"/>
      <c r="R3" s="4"/>
      <c r="S3" s="4"/>
      <c r="T3" s="4"/>
      <c r="U3" s="4"/>
      <c r="V3" s="4"/>
      <c r="W3" s="4"/>
      <c r="X3" s="207"/>
      <c r="Y3" s="4"/>
      <c r="Z3" s="4"/>
      <c r="AA3" s="4"/>
      <c r="AB3" s="4"/>
      <c r="AC3" s="4"/>
      <c r="AD3" s="4"/>
      <c r="AE3" s="4"/>
      <c r="AF3" s="4"/>
      <c r="AG3" s="4"/>
      <c r="AH3" s="207"/>
      <c r="AI3" s="4"/>
      <c r="AJ3" s="4"/>
      <c r="AK3" s="4"/>
      <c r="AL3" s="4"/>
      <c r="AM3" s="4"/>
      <c r="AN3" s="4"/>
      <c r="AO3" s="4"/>
      <c r="AP3" s="4"/>
      <c r="AQ3" s="4"/>
      <c r="AR3" s="207"/>
      <c r="AS3" s="4"/>
      <c r="AT3" s="4"/>
      <c r="AU3" s="4"/>
      <c r="AV3" s="4"/>
      <c r="AW3" s="4"/>
      <c r="AX3" s="4"/>
      <c r="AY3" s="4"/>
      <c r="AZ3" s="4"/>
      <c r="BA3" s="4"/>
      <c r="BB3" s="4"/>
      <c r="BC3" s="4"/>
      <c r="BD3" s="4"/>
      <c r="BE3" s="4"/>
      <c r="BF3" s="4"/>
      <c r="BG3" s="206"/>
      <c r="BH3" s="108"/>
      <c r="BI3" s="5"/>
      <c r="BJ3" s="5"/>
      <c r="BK3" s="5"/>
      <c r="BL3" s="6"/>
      <c r="BM3" s="6"/>
      <c r="BN3" s="5"/>
      <c r="BO3" s="5"/>
      <c r="BP3" s="5"/>
      <c r="BQ3" s="5"/>
      <c r="BR3" s="5"/>
      <c r="BS3" s="5"/>
      <c r="BT3" s="5"/>
      <c r="BU3" s="5"/>
      <c r="BV3" s="5"/>
      <c r="BW3" s="5"/>
      <c r="BX3" s="5"/>
      <c r="BY3" s="6"/>
      <c r="BZ3" s="5"/>
      <c r="CA3" s="6"/>
      <c r="CB3" s="5"/>
      <c r="CC3" s="6"/>
      <c r="CD3" s="5"/>
      <c r="CE3" s="6"/>
      <c r="CF3" s="5"/>
      <c r="CG3" s="5"/>
      <c r="CH3" s="5"/>
      <c r="CI3" s="5"/>
      <c r="CJ3" s="5"/>
      <c r="CK3" s="5"/>
      <c r="CL3" s="5"/>
      <c r="CM3" s="5"/>
      <c r="CN3" s="5"/>
      <c r="CO3" s="5"/>
      <c r="CP3" s="5"/>
      <c r="CQ3" s="5"/>
      <c r="CR3" s="5"/>
      <c r="CS3" s="5"/>
      <c r="CT3" s="5"/>
      <c r="CU3" s="6"/>
      <c r="CV3" s="5"/>
      <c r="CW3" s="5"/>
      <c r="CX3" s="5"/>
      <c r="CY3" s="5"/>
      <c r="CZ3" s="5"/>
      <c r="DA3" s="5"/>
      <c r="DB3" s="5"/>
      <c r="DC3" s="5"/>
      <c r="DD3" s="5"/>
      <c r="DE3" s="5"/>
      <c r="DF3" s="5"/>
      <c r="DG3" s="5"/>
      <c r="DH3" s="5"/>
      <c r="DI3" s="5"/>
      <c r="DJ3" s="5"/>
      <c r="DK3" s="5"/>
      <c r="DL3" s="5"/>
      <c r="DM3" s="5"/>
      <c r="DN3" s="5"/>
      <c r="DO3" s="6"/>
      <c r="DP3" s="5"/>
      <c r="DQ3" s="5"/>
      <c r="DR3" s="5"/>
      <c r="DS3" s="5"/>
      <c r="DT3" s="5"/>
      <c r="DU3" s="5"/>
      <c r="DV3" s="5"/>
      <c r="DW3" s="5"/>
      <c r="DX3" s="5"/>
      <c r="DY3" s="5"/>
      <c r="DZ3" s="5"/>
      <c r="EA3" s="5"/>
      <c r="EB3" s="5"/>
      <c r="EC3" s="5"/>
      <c r="ED3" s="5"/>
      <c r="EE3" s="5"/>
      <c r="EF3" s="5"/>
      <c r="EG3" s="5"/>
      <c r="EH3" s="5"/>
      <c r="EI3" s="5"/>
      <c r="EJ3" s="5"/>
      <c r="EK3" s="5"/>
      <c r="EL3" s="5"/>
      <c r="EM3" s="5"/>
      <c r="EN3" s="5"/>
      <c r="EO3" s="5"/>
      <c r="EP3" s="5"/>
      <c r="EQ3" s="5"/>
      <c r="ER3" s="5"/>
      <c r="ES3" s="5"/>
      <c r="ET3" s="5"/>
      <c r="EU3" s="5"/>
      <c r="EV3" s="5"/>
      <c r="EW3" s="5"/>
      <c r="EX3" s="5"/>
      <c r="EY3" s="5"/>
      <c r="EZ3" s="5"/>
      <c r="FA3" s="6"/>
      <c r="FB3" s="6"/>
      <c r="FC3" s="5"/>
      <c r="FD3" s="5"/>
      <c r="FO3" s="144"/>
    </row>
    <row r="4" spans="1:173" s="57" customFormat="1" ht="34.5" customHeight="1" x14ac:dyDescent="0.25">
      <c r="A4" s="2"/>
      <c r="B4" s="17"/>
      <c r="C4" s="18"/>
      <c r="D4" s="18"/>
      <c r="E4" s="18"/>
      <c r="F4" s="3"/>
      <c r="G4" s="4"/>
      <c r="H4" s="6"/>
      <c r="I4" s="4"/>
      <c r="J4" s="21" t="s">
        <v>0</v>
      </c>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206"/>
      <c r="BH4" s="108"/>
      <c r="BI4" s="68" t="str">
        <f>BJ15&amp;": Startdatum är senare än slutdatum."</f>
        <v>Felkod 1: Startdatum är senare än slutdatum.</v>
      </c>
      <c r="BJ4" s="5"/>
      <c r="BK4" s="5"/>
      <c r="BL4" s="6"/>
      <c r="BM4" s="6"/>
      <c r="BN4" s="68" t="str">
        <f>CF15&amp;": Obligatoriskt uppgift är ej ifylld."</f>
        <v>Infokod 1: Obligatoriskt uppgift är ej ifylld.</v>
      </c>
      <c r="BO4" s="5"/>
      <c r="BP4" s="5"/>
      <c r="BQ4" s="5"/>
      <c r="BR4" s="162"/>
      <c r="BS4" s="5"/>
      <c r="BT4" s="5"/>
      <c r="BU4" s="5"/>
      <c r="BV4" s="5"/>
      <c r="BW4" s="5"/>
      <c r="BX4" s="5"/>
      <c r="BY4" s="6"/>
      <c r="BZ4" s="5"/>
      <c r="CA4" s="6"/>
      <c r="CB4" s="5"/>
      <c r="CC4" s="6"/>
      <c r="CD4" s="5"/>
      <c r="CE4" s="6"/>
      <c r="CF4" s="5"/>
      <c r="CG4" s="5"/>
      <c r="CH4" s="5"/>
      <c r="CI4" s="5"/>
      <c r="CJ4" s="5"/>
      <c r="CK4" s="5"/>
      <c r="CL4" s="5"/>
      <c r="CM4" s="5"/>
      <c r="CN4" s="5"/>
      <c r="CO4" s="5"/>
      <c r="CP4" s="5"/>
      <c r="CQ4" s="5"/>
      <c r="CR4" s="5"/>
      <c r="CS4" s="5"/>
      <c r="CT4" s="5"/>
      <c r="CU4" s="6"/>
      <c r="CV4" s="5"/>
      <c r="CW4" s="5"/>
      <c r="CX4" s="5"/>
      <c r="CY4" s="5"/>
      <c r="CZ4" s="5"/>
      <c r="DA4" s="5"/>
      <c r="DB4" s="5"/>
      <c r="DC4" s="5"/>
      <c r="DD4" s="5"/>
      <c r="DE4" s="5"/>
      <c r="DF4" s="5"/>
      <c r="DG4" s="5"/>
      <c r="DH4" s="5"/>
      <c r="DI4" s="5"/>
      <c r="DJ4" s="5"/>
      <c r="DK4" s="5"/>
      <c r="DL4" s="5"/>
      <c r="DM4" s="5"/>
      <c r="DN4" s="5"/>
      <c r="DO4" s="6"/>
      <c r="DP4" s="5"/>
      <c r="DQ4" s="5"/>
      <c r="DR4" s="5"/>
      <c r="DS4" s="5"/>
      <c r="DT4" s="5"/>
      <c r="DU4" s="5"/>
      <c r="DV4" s="5"/>
      <c r="DW4" s="5"/>
      <c r="DX4" s="5"/>
      <c r="DY4" s="5"/>
      <c r="DZ4" s="5"/>
      <c r="EA4" s="5"/>
      <c r="EB4" s="5"/>
      <c r="EC4" s="5"/>
      <c r="ED4" s="5"/>
      <c r="EE4" s="5"/>
      <c r="EF4" s="5"/>
      <c r="EG4" s="5"/>
      <c r="EH4" s="5"/>
      <c r="EI4" s="5"/>
      <c r="EJ4" s="5"/>
      <c r="EK4" s="5"/>
      <c r="EL4" s="5"/>
      <c r="EM4" s="5"/>
      <c r="EN4" s="5"/>
      <c r="EO4" s="5"/>
      <c r="EP4" s="5"/>
      <c r="EQ4" s="5"/>
      <c r="ER4" s="5"/>
      <c r="ES4" s="5"/>
      <c r="ET4" s="5"/>
      <c r="EU4" s="5"/>
      <c r="EV4" s="5"/>
      <c r="EW4" s="5"/>
      <c r="EX4" s="5"/>
      <c r="EY4" s="5"/>
      <c r="EZ4" s="5"/>
      <c r="FA4" s="6"/>
      <c r="FB4" s="6"/>
      <c r="FC4" s="5"/>
      <c r="FD4" s="5"/>
      <c r="FO4" s="144"/>
    </row>
    <row r="5" spans="1:173" s="59" customFormat="1" ht="20.65" hidden="1" customHeight="1" x14ac:dyDescent="0.25">
      <c r="A5" s="283" t="s">
        <v>1</v>
      </c>
      <c r="B5" s="283"/>
      <c r="C5" s="208"/>
      <c r="D5" s="58"/>
      <c r="E5" s="58"/>
      <c r="F5" s="58"/>
      <c r="G5" s="58"/>
      <c r="H5" s="6"/>
      <c r="I5" s="207"/>
      <c r="J5" s="4"/>
      <c r="K5" s="4"/>
      <c r="L5" s="4"/>
      <c r="M5" s="4"/>
      <c r="N5" s="207"/>
      <c r="O5" s="4"/>
      <c r="P5" s="4"/>
      <c r="Q5" s="4"/>
      <c r="R5" s="4"/>
      <c r="S5" s="4"/>
      <c r="T5" s="4"/>
      <c r="U5" s="4"/>
      <c r="V5" s="4"/>
      <c r="W5" s="4"/>
      <c r="X5" s="207"/>
      <c r="Y5" s="4"/>
      <c r="Z5" s="4"/>
      <c r="AA5" s="4"/>
      <c r="AB5" s="4"/>
      <c r="AC5" s="4"/>
      <c r="AD5" s="4"/>
      <c r="AE5" s="4"/>
      <c r="AF5" s="4"/>
      <c r="AG5" s="4"/>
      <c r="AH5" s="207"/>
      <c r="AI5" s="4"/>
      <c r="AJ5" s="4"/>
      <c r="AK5" s="4"/>
      <c r="AL5" s="4"/>
      <c r="AM5" s="4"/>
      <c r="AN5" s="4"/>
      <c r="AO5" s="4"/>
      <c r="AP5" s="4"/>
      <c r="AQ5" s="4"/>
      <c r="AR5" s="207"/>
      <c r="AS5" s="4"/>
      <c r="AT5" s="4"/>
      <c r="AU5" s="4"/>
      <c r="AV5" s="4"/>
      <c r="AW5" s="4"/>
      <c r="AX5" s="4"/>
      <c r="AY5" s="4"/>
      <c r="AZ5" s="4"/>
      <c r="BA5" s="4"/>
      <c r="BB5" s="4"/>
      <c r="BC5" s="4"/>
      <c r="BD5" s="4"/>
      <c r="BE5" s="4"/>
      <c r="BF5" s="4"/>
      <c r="BG5" s="206"/>
      <c r="BH5" s="108"/>
      <c r="BI5" s="68" t="str">
        <f>$BL$15&amp;":  Start/slut -datum är utanför stödperiodens angivna datum "&amp;TEXT($FJ$14,"ÅÅÅÅ-MM-DD")&amp;" - "&amp;TEXT(FK14,"ÅÅÅÅ-MM-DD")&amp;"."</f>
        <v>Felkod 2:  Start/slut -datum är utanför stödperiodens angivna datum 2020-12-01 - 2021-06-30.</v>
      </c>
      <c r="BJ5" s="22"/>
      <c r="BK5" s="22"/>
      <c r="BL5" s="69"/>
      <c r="BM5" s="6"/>
      <c r="BN5" s="68"/>
      <c r="BO5" s="22"/>
      <c r="BP5" s="22"/>
      <c r="BQ5" s="5"/>
      <c r="BR5" s="5"/>
      <c r="BS5" s="22"/>
      <c r="BT5" s="22"/>
      <c r="BU5" s="22"/>
      <c r="BV5" s="22"/>
      <c r="BW5" s="22"/>
      <c r="BX5" s="22"/>
      <c r="BY5" s="69"/>
      <c r="BZ5" s="5"/>
      <c r="CA5" s="69"/>
      <c r="CB5" s="5"/>
      <c r="CC5" s="69"/>
      <c r="CD5" s="5"/>
      <c r="CE5" s="69"/>
      <c r="CF5" s="5"/>
      <c r="CG5" s="22"/>
      <c r="CH5" s="22"/>
      <c r="CI5" s="68" t="s">
        <v>137</v>
      </c>
      <c r="CJ5" s="22"/>
      <c r="CK5" s="22"/>
      <c r="CL5" s="22"/>
      <c r="CM5" s="22"/>
      <c r="CN5" s="22"/>
      <c r="CO5" s="22"/>
      <c r="CP5" s="22"/>
      <c r="CQ5" s="22"/>
      <c r="CR5" s="22"/>
      <c r="CS5" s="22"/>
      <c r="CT5" s="22"/>
      <c r="CU5" s="68"/>
      <c r="CV5" s="22"/>
      <c r="CW5" s="22"/>
      <c r="CX5" s="22"/>
      <c r="CY5" s="22"/>
      <c r="CZ5" s="22"/>
      <c r="DA5" s="22"/>
      <c r="DB5" s="22"/>
      <c r="DC5" s="22"/>
      <c r="DD5" s="22"/>
      <c r="DE5" s="22"/>
      <c r="DF5" s="22"/>
      <c r="DG5" s="22"/>
      <c r="DH5" s="22"/>
      <c r="DI5" s="22"/>
      <c r="DJ5" s="22"/>
      <c r="DK5" s="22"/>
      <c r="DL5" s="22"/>
      <c r="DM5" s="22"/>
      <c r="DN5" s="22"/>
      <c r="DO5" s="68"/>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22"/>
      <c r="EV5" s="7"/>
      <c r="EW5" s="7"/>
      <c r="EX5" s="7"/>
      <c r="EY5" s="7"/>
      <c r="EZ5" s="7"/>
      <c r="FA5" s="23"/>
      <c r="FB5" s="23"/>
      <c r="FC5" s="7"/>
      <c r="FD5" s="7"/>
      <c r="FO5" s="145"/>
    </row>
    <row r="6" spans="1:173" s="59" customFormat="1" ht="20.65" hidden="1" customHeight="1" x14ac:dyDescent="0.25">
      <c r="A6" s="283" t="s">
        <v>2</v>
      </c>
      <c r="B6" s="283"/>
      <c r="C6" s="208"/>
      <c r="D6" s="58"/>
      <c r="E6" s="58"/>
      <c r="F6" s="58"/>
      <c r="G6" s="58"/>
      <c r="H6" s="6"/>
      <c r="I6" s="4"/>
      <c r="J6" s="4"/>
      <c r="K6" s="4"/>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206"/>
      <c r="BH6" s="108"/>
      <c r="BI6" s="68" t="str">
        <f>BN15&amp;": Avstämningen kan inte omfatta stöd för uppsagd anställd efter sista arbetsdag."</f>
        <v>Felkod 3: Avstämningen kan inte omfatta stöd för uppsagd anställd efter sista arbetsdag.</v>
      </c>
      <c r="BJ6" s="22"/>
      <c r="BK6" s="22"/>
      <c r="BL6" s="69"/>
      <c r="BM6" s="6"/>
      <c r="BN6" s="68"/>
      <c r="BO6" s="69"/>
      <c r="BP6" s="22"/>
      <c r="BQ6" s="5"/>
      <c r="BR6" s="5"/>
      <c r="BS6" s="22"/>
      <c r="BT6" s="22"/>
      <c r="BU6" s="22"/>
      <c r="BV6" s="22"/>
      <c r="BW6" s="22"/>
      <c r="BX6" s="22"/>
      <c r="BY6" s="69"/>
      <c r="BZ6" s="5"/>
      <c r="CA6" s="69"/>
      <c r="CB6" s="5"/>
      <c r="CC6" s="69"/>
      <c r="CD6" s="5"/>
      <c r="CE6" s="69"/>
      <c r="CF6" s="5"/>
      <c r="CG6" s="22"/>
      <c r="CH6" s="22"/>
      <c r="CI6" s="239"/>
      <c r="CJ6" s="239"/>
      <c r="CK6" s="239"/>
      <c r="CL6" s="239"/>
      <c r="CM6" s="240" t="s">
        <v>245</v>
      </c>
      <c r="CN6" s="241"/>
      <c r="CO6" s="22"/>
      <c r="CP6" s="22"/>
      <c r="CQ6" s="22"/>
      <c r="CR6" s="22"/>
      <c r="CS6" s="22"/>
      <c r="CT6" s="22"/>
      <c r="CU6" s="22"/>
      <c r="CV6" s="22"/>
      <c r="CW6" s="22"/>
      <c r="CX6" s="22"/>
      <c r="CY6" s="22"/>
      <c r="CZ6" s="22"/>
      <c r="DA6" s="22"/>
      <c r="DB6" s="22"/>
      <c r="DC6" s="22"/>
      <c r="DD6" s="22"/>
      <c r="DE6" s="22"/>
      <c r="DF6" s="22"/>
      <c r="DG6" s="22"/>
      <c r="DH6" s="22"/>
      <c r="DI6" s="22"/>
      <c r="DJ6" s="22"/>
      <c r="DK6" s="22"/>
      <c r="DL6" s="22"/>
      <c r="DM6" s="22"/>
      <c r="DN6" s="22"/>
      <c r="DO6" s="22"/>
      <c r="DP6" s="22"/>
      <c r="DQ6" s="22"/>
      <c r="DR6" s="22"/>
      <c r="DS6" s="22"/>
      <c r="DT6" s="22"/>
      <c r="DU6" s="22"/>
      <c r="DV6" s="22"/>
      <c r="DW6" s="22"/>
      <c r="DX6" s="22"/>
      <c r="DY6" s="22"/>
      <c r="DZ6" s="22"/>
      <c r="EA6" s="22"/>
      <c r="EB6" s="22"/>
      <c r="EC6" s="22"/>
      <c r="ED6" s="22"/>
      <c r="EE6" s="22"/>
      <c r="EF6" s="22"/>
      <c r="EG6" s="22"/>
      <c r="EH6" s="22"/>
      <c r="EI6" s="22"/>
      <c r="EJ6" s="22"/>
      <c r="EK6" s="22"/>
      <c r="EL6" s="22"/>
      <c r="EM6" s="22"/>
      <c r="EN6" s="22"/>
      <c r="EO6" s="22"/>
      <c r="EP6" s="22"/>
      <c r="EQ6" s="22"/>
      <c r="ER6" s="22"/>
      <c r="ES6" s="22"/>
      <c r="ET6" s="22"/>
      <c r="EU6" s="24"/>
      <c r="EV6" s="24"/>
      <c r="EW6" s="24"/>
      <c r="EX6" s="24"/>
      <c r="EY6" s="24"/>
      <c r="EZ6" s="24"/>
      <c r="FA6" s="24"/>
      <c r="FB6" s="24"/>
      <c r="FC6" s="24"/>
      <c r="FD6" s="24"/>
      <c r="FO6" s="145"/>
    </row>
    <row r="7" spans="1:173" s="59" customFormat="1" ht="20.65" hidden="1" customHeight="1" x14ac:dyDescent="0.25">
      <c r="A7" s="283" t="s">
        <v>3</v>
      </c>
      <c r="B7" s="283"/>
      <c r="C7" s="208"/>
      <c r="D7" s="58"/>
      <c r="E7" s="58"/>
      <c r="F7" s="58"/>
      <c r="G7" s="58"/>
      <c r="H7" s="6"/>
      <c r="I7" s="207"/>
      <c r="J7" s="4"/>
      <c r="K7" s="4"/>
      <c r="L7" s="4"/>
      <c r="M7" s="4"/>
      <c r="N7" s="207"/>
      <c r="O7" s="4"/>
      <c r="P7" s="4"/>
      <c r="Q7" s="4"/>
      <c r="R7" s="4"/>
      <c r="S7" s="4"/>
      <c r="T7" s="4"/>
      <c r="U7" s="4"/>
      <c r="V7" s="4"/>
      <c r="W7" s="4"/>
      <c r="X7" s="207"/>
      <c r="Y7" s="4"/>
      <c r="Z7" s="4"/>
      <c r="AA7" s="4"/>
      <c r="AB7" s="4"/>
      <c r="AC7" s="4"/>
      <c r="AD7" s="4"/>
      <c r="AE7" s="4"/>
      <c r="AF7" s="4"/>
      <c r="AG7" s="4"/>
      <c r="AH7" s="207"/>
      <c r="AI7" s="4"/>
      <c r="AJ7" s="4"/>
      <c r="AK7" s="4"/>
      <c r="AL7" s="4"/>
      <c r="AM7" s="4"/>
      <c r="AN7" s="4"/>
      <c r="AO7" s="4"/>
      <c r="AP7" s="4"/>
      <c r="AQ7" s="4"/>
      <c r="AR7" s="207"/>
      <c r="AS7" s="4"/>
      <c r="AT7" s="4"/>
      <c r="AU7" s="4"/>
      <c r="AV7" s="4"/>
      <c r="AW7" s="4"/>
      <c r="AX7" s="4"/>
      <c r="AY7" s="4"/>
      <c r="AZ7" s="4"/>
      <c r="BA7" s="4"/>
      <c r="BB7" s="4"/>
      <c r="BC7" s="4"/>
      <c r="BD7" s="4"/>
      <c r="BE7" s="4"/>
      <c r="BF7" s="4"/>
      <c r="BG7" s="206"/>
      <c r="BH7" s="108"/>
      <c r="BI7" s="68" t="str">
        <f>BP15&amp;": Start/slut -datum är utanför vald avtalsperiod."</f>
        <v>Felkod 4: Start/slut -datum är utanför vald avtalsperiod.</v>
      </c>
      <c r="BJ7" s="22"/>
      <c r="BK7" s="22"/>
      <c r="BL7" s="69"/>
      <c r="BM7" s="69"/>
      <c r="BN7" s="68"/>
      <c r="BO7" s="69"/>
      <c r="BP7" s="22"/>
      <c r="BQ7" s="5"/>
      <c r="BR7" s="5"/>
      <c r="BS7" s="22"/>
      <c r="BT7" s="22"/>
      <c r="BU7" s="22"/>
      <c r="BV7" s="22"/>
      <c r="BW7" s="22"/>
      <c r="BX7" s="22"/>
      <c r="BY7" s="69"/>
      <c r="BZ7" s="5"/>
      <c r="CA7" s="69"/>
      <c r="CB7" s="5"/>
      <c r="CC7" s="69"/>
      <c r="CD7" s="5"/>
      <c r="CE7" s="69"/>
      <c r="CF7" s="5"/>
      <c r="CG7" s="22"/>
      <c r="CH7" s="22"/>
      <c r="CI7" s="239"/>
      <c r="CJ7" s="242" t="s">
        <v>244</v>
      </c>
      <c r="CK7" s="239"/>
      <c r="CL7" s="242" t="s">
        <v>243</v>
      </c>
      <c r="CM7" s="243" t="s">
        <v>242</v>
      </c>
      <c r="CN7" s="243" t="s">
        <v>241</v>
      </c>
      <c r="CO7" s="22"/>
      <c r="CP7" s="22"/>
      <c r="CQ7" s="22"/>
      <c r="CR7" s="22"/>
      <c r="CS7" s="210"/>
      <c r="CT7" s="210"/>
      <c r="CU7" s="128">
        <v>1</v>
      </c>
      <c r="CV7" s="128">
        <v>2</v>
      </c>
      <c r="CW7" s="128">
        <v>3</v>
      </c>
      <c r="CX7" s="128">
        <v>4</v>
      </c>
      <c r="CY7" s="128">
        <v>5</v>
      </c>
      <c r="CZ7" s="128">
        <v>6</v>
      </c>
      <c r="DA7" s="128">
        <v>7</v>
      </c>
      <c r="DB7" s="128">
        <v>8</v>
      </c>
      <c r="DC7" s="128">
        <v>9</v>
      </c>
      <c r="DD7" s="128">
        <v>10</v>
      </c>
      <c r="DE7" s="22"/>
      <c r="DF7" s="22"/>
      <c r="DG7" s="22"/>
      <c r="DH7" s="22"/>
      <c r="DI7" s="22"/>
      <c r="DJ7" s="22"/>
      <c r="DK7" s="22"/>
      <c r="DL7" s="22"/>
      <c r="DM7" s="22"/>
      <c r="DN7" s="22"/>
      <c r="DO7" s="22"/>
      <c r="DP7" s="22"/>
      <c r="DQ7" s="22"/>
      <c r="DR7" s="22"/>
      <c r="DS7" s="22"/>
      <c r="DT7" s="22"/>
      <c r="DU7" s="22"/>
      <c r="DV7" s="22"/>
      <c r="DW7" s="22"/>
      <c r="DX7" s="22"/>
      <c r="DY7" s="22"/>
      <c r="DZ7" s="22"/>
      <c r="EA7" s="22"/>
      <c r="EB7" s="22"/>
      <c r="EC7" s="22"/>
      <c r="ED7" s="22"/>
      <c r="EE7" s="22"/>
      <c r="EF7" s="22"/>
      <c r="EG7" s="22"/>
      <c r="EH7" s="22"/>
      <c r="EI7" s="22"/>
      <c r="EJ7" s="22"/>
      <c r="EK7" s="22"/>
      <c r="EL7" s="22"/>
      <c r="EM7" s="22"/>
      <c r="EN7" s="22"/>
      <c r="EO7" s="22"/>
      <c r="EP7" s="22"/>
      <c r="EQ7" s="22"/>
      <c r="ER7" s="22"/>
      <c r="ES7" s="22"/>
      <c r="ET7" s="22"/>
      <c r="EU7" s="24"/>
      <c r="EV7" s="24"/>
      <c r="EW7" s="24"/>
      <c r="EX7" s="24"/>
      <c r="EY7" s="24"/>
      <c r="EZ7" s="24"/>
      <c r="FA7" s="24"/>
      <c r="FB7" s="24"/>
      <c r="FC7" s="24"/>
      <c r="FD7" s="24"/>
      <c r="FO7" s="145"/>
    </row>
    <row r="8" spans="1:173" s="59" customFormat="1" ht="20.65" hidden="1" customHeight="1" x14ac:dyDescent="0.25">
      <c r="A8" s="283" t="s">
        <v>4</v>
      </c>
      <c r="B8" s="283"/>
      <c r="C8" s="208"/>
      <c r="D8" s="58"/>
      <c r="E8" s="58"/>
      <c r="F8" s="58"/>
      <c r="G8" s="58"/>
      <c r="H8" s="6"/>
      <c r="I8" s="4"/>
      <c r="J8" s="4"/>
      <c r="K8" s="4"/>
      <c r="L8" s="4"/>
      <c r="M8" s="4"/>
      <c r="N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206"/>
      <c r="BH8" s="108"/>
      <c r="BI8" s="68" t="str">
        <f>BR15&amp;": Fel ifyllda data i period som inte ingår i korttidsarbetet."</f>
        <v>Felkod 5: Fel ifyllda data i period som inte ingår i korttidsarbetet.</v>
      </c>
      <c r="BJ8" s="22"/>
      <c r="BK8" s="22"/>
      <c r="BL8" s="69"/>
      <c r="BM8" s="69"/>
      <c r="BN8" s="69"/>
      <c r="BO8" s="69"/>
      <c r="BP8" s="22"/>
      <c r="BQ8" s="5"/>
      <c r="BR8" s="5"/>
      <c r="BS8" s="22"/>
      <c r="BT8" s="22"/>
      <c r="BU8" s="22"/>
      <c r="BV8" s="22"/>
      <c r="BW8" s="22"/>
      <c r="BX8" s="22"/>
      <c r="BY8" s="69"/>
      <c r="BZ8" s="69"/>
      <c r="CA8" s="69"/>
      <c r="CB8" s="69"/>
      <c r="CC8" s="69"/>
      <c r="CD8" s="69"/>
      <c r="CE8" s="69"/>
      <c r="CF8" s="69"/>
      <c r="CG8" s="22"/>
      <c r="CH8" s="22"/>
      <c r="CI8" s="239"/>
      <c r="CJ8" s="244">
        <v>0</v>
      </c>
      <c r="CK8" s="239"/>
      <c r="CL8" s="243">
        <v>0</v>
      </c>
      <c r="CM8" s="245">
        <v>0</v>
      </c>
      <c r="CN8" s="245">
        <v>0</v>
      </c>
      <c r="CO8" s="22"/>
      <c r="CP8" s="22"/>
      <c r="CQ8" s="22"/>
      <c r="CR8" s="22"/>
      <c r="CS8" s="69"/>
      <c r="CT8" s="22"/>
      <c r="CU8" s="209" t="s">
        <v>14</v>
      </c>
      <c r="CV8" s="209" t="s">
        <v>247</v>
      </c>
      <c r="CW8" s="209" t="s">
        <v>248</v>
      </c>
      <c r="CX8" s="209" t="s">
        <v>5</v>
      </c>
      <c r="CY8" s="209" t="s">
        <v>6</v>
      </c>
      <c r="CZ8" s="209" t="s">
        <v>7</v>
      </c>
      <c r="DA8" s="209" t="s">
        <v>8</v>
      </c>
      <c r="DB8" s="209" t="s">
        <v>9</v>
      </c>
      <c r="DC8" s="209" t="s">
        <v>10</v>
      </c>
      <c r="DD8" s="209" t="s">
        <v>11</v>
      </c>
      <c r="DE8" s="22"/>
      <c r="DF8" s="22"/>
      <c r="DG8" s="22"/>
      <c r="DH8" s="22"/>
      <c r="DI8" s="22"/>
      <c r="DJ8" s="22"/>
      <c r="DK8" s="22"/>
      <c r="DL8" s="22"/>
      <c r="DM8" s="22"/>
      <c r="DN8" s="22"/>
      <c r="DO8" s="7"/>
      <c r="DP8" s="7"/>
      <c r="DQ8" s="7"/>
      <c r="DR8" s="7"/>
      <c r="DS8" s="7"/>
      <c r="DT8" s="7"/>
      <c r="DU8" s="7"/>
      <c r="DV8" s="7"/>
      <c r="DW8" s="7"/>
      <c r="DX8" s="7"/>
      <c r="DY8" s="7"/>
      <c r="DZ8" s="130"/>
      <c r="EA8" s="7"/>
      <c r="EB8" s="7"/>
      <c r="EC8" s="22"/>
      <c r="ED8" s="22"/>
      <c r="EE8" s="22"/>
      <c r="EF8" s="22"/>
      <c r="EG8" s="22"/>
      <c r="EH8" s="22"/>
      <c r="EI8" s="22"/>
      <c r="EJ8" s="22"/>
      <c r="EK8" s="22"/>
      <c r="EL8" s="22"/>
      <c r="EM8" s="22"/>
      <c r="EN8" s="22"/>
      <c r="EO8" s="22"/>
      <c r="EP8" s="22"/>
      <c r="EQ8" s="22"/>
      <c r="ER8" s="22"/>
      <c r="ES8" s="22"/>
      <c r="ET8" s="22"/>
      <c r="EU8" s="24"/>
      <c r="EV8" s="24"/>
      <c r="EW8" s="24"/>
      <c r="EX8" s="24"/>
      <c r="EY8" s="24"/>
      <c r="EZ8" s="24"/>
      <c r="FA8" s="24"/>
      <c r="FB8" s="24"/>
      <c r="FC8" s="24"/>
      <c r="FD8" s="24"/>
      <c r="FO8" s="145"/>
    </row>
    <row r="9" spans="1:173" s="59" customFormat="1" ht="20.65" customHeight="1" x14ac:dyDescent="0.25">
      <c r="A9" s="61"/>
      <c r="B9" s="61"/>
      <c r="C9" s="61"/>
      <c r="D9" s="61"/>
      <c r="E9" s="61"/>
      <c r="F9" s="61"/>
      <c r="G9" s="61"/>
      <c r="H9" s="6"/>
      <c r="I9" s="4"/>
      <c r="J9" s="21"/>
      <c r="K9" s="4"/>
      <c r="L9" s="4"/>
      <c r="M9" s="4"/>
      <c r="N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255" t="s">
        <v>240</v>
      </c>
      <c r="BH9" s="108"/>
      <c r="BI9" s="68" t="str">
        <f>BT15&amp;": Ogiltigt personnummer."</f>
        <v>Felkod 6: Ogiltigt personnummer.</v>
      </c>
      <c r="BJ9" s="22"/>
      <c r="BK9" s="22"/>
      <c r="BL9" s="69"/>
      <c r="BM9" s="25"/>
      <c r="BN9" s="8" t="s">
        <v>239</v>
      </c>
      <c r="BO9" s="72">
        <v>44166</v>
      </c>
      <c r="BP9" s="69"/>
      <c r="BQ9" s="22"/>
      <c r="BR9" s="5"/>
      <c r="BS9" s="22"/>
      <c r="BT9" s="22"/>
      <c r="BU9" s="22"/>
      <c r="BV9" s="22"/>
      <c r="BW9" s="22"/>
      <c r="BX9" s="22"/>
      <c r="BY9" s="69"/>
      <c r="BZ9" s="22"/>
      <c r="CA9" s="69"/>
      <c r="CB9" s="22"/>
      <c r="CC9" s="69"/>
      <c r="CD9" s="22"/>
      <c r="CE9" s="69"/>
      <c r="CF9" s="22"/>
      <c r="CG9" s="22"/>
      <c r="CH9" s="22"/>
      <c r="CI9" s="239">
        <v>20</v>
      </c>
      <c r="CJ9" s="244">
        <v>0.04</v>
      </c>
      <c r="CK9" s="239"/>
      <c r="CL9" s="243">
        <v>20</v>
      </c>
      <c r="CM9" s="245">
        <v>3.5000000000000003E-2</v>
      </c>
      <c r="CN9" s="245">
        <v>4.4999999999999998E-2</v>
      </c>
      <c r="CO9" s="22"/>
      <c r="CP9" s="22"/>
      <c r="CQ9" s="22"/>
      <c r="CR9" s="22"/>
      <c r="CS9" s="69"/>
      <c r="CT9" s="8" t="s">
        <v>16</v>
      </c>
      <c r="CU9" s="72">
        <v>44166</v>
      </c>
      <c r="CV9" s="72">
        <v>44197</v>
      </c>
      <c r="CW9" s="72">
        <v>44228</v>
      </c>
      <c r="CX9" s="72">
        <v>44256</v>
      </c>
      <c r="CY9" s="72">
        <v>44287</v>
      </c>
      <c r="CZ9" s="72">
        <v>44317</v>
      </c>
      <c r="DA9" s="72">
        <v>44348</v>
      </c>
      <c r="DB9" s="72">
        <v>44378</v>
      </c>
      <c r="DC9" s="72">
        <v>44409</v>
      </c>
      <c r="DD9" s="72">
        <v>44440</v>
      </c>
      <c r="DE9" s="22"/>
      <c r="DF9" s="22"/>
      <c r="DG9" s="22"/>
      <c r="DH9" s="22"/>
      <c r="DI9" s="22"/>
      <c r="DJ9" s="22"/>
      <c r="DK9" s="22"/>
      <c r="DL9" s="60"/>
      <c r="DM9" s="60"/>
      <c r="DN9" s="60"/>
      <c r="DO9" s="60"/>
      <c r="DP9" s="60"/>
      <c r="DQ9" s="60"/>
      <c r="DR9" s="60"/>
      <c r="DS9" s="60"/>
      <c r="DT9" s="60"/>
      <c r="DU9" s="60"/>
      <c r="DV9" s="60"/>
      <c r="DW9" s="60"/>
      <c r="DX9" s="60"/>
      <c r="DY9" s="60"/>
      <c r="DZ9" s="60"/>
      <c r="EA9" s="60"/>
      <c r="EB9" s="60"/>
      <c r="EC9" s="60"/>
      <c r="ED9" s="60"/>
      <c r="EE9" s="60"/>
      <c r="EF9" s="60"/>
      <c r="EG9" s="60"/>
      <c r="EH9" s="60"/>
      <c r="EI9" s="60"/>
      <c r="EJ9" s="60"/>
      <c r="EK9" s="60"/>
      <c r="EL9" s="60"/>
      <c r="EM9" s="60"/>
      <c r="EN9" s="60"/>
      <c r="EO9" s="60"/>
      <c r="EP9" s="60"/>
      <c r="EQ9" s="60"/>
      <c r="ER9" s="60"/>
      <c r="ES9" s="60"/>
      <c r="ET9" s="60"/>
      <c r="EU9" s="60"/>
      <c r="EV9" s="60"/>
      <c r="EW9" s="60"/>
      <c r="EX9" s="60"/>
      <c r="EY9" s="60"/>
      <c r="EZ9" s="60"/>
      <c r="FA9" s="60"/>
      <c r="FB9" s="60"/>
      <c r="FC9" s="60"/>
      <c r="FD9" s="60"/>
      <c r="FO9" s="145"/>
    </row>
    <row r="10" spans="1:173" s="59" customFormat="1" x14ac:dyDescent="0.25">
      <c r="A10" s="61"/>
      <c r="B10" s="61"/>
      <c r="C10" s="61"/>
      <c r="D10" s="61"/>
      <c r="E10" s="61"/>
      <c r="F10" s="61"/>
      <c r="G10" s="61"/>
      <c r="H10" s="6"/>
      <c r="I10" s="6"/>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205" cm="1">
        <f t="array" ref="BG10">SUM(IF(FREQUENCY(IF(LEN(C17:C1016)&gt;0,MATCH(C17:C1016,C17:C1016,0),""),IF(LEN(C17:C1016)&gt;0,MATCH(C17:C1016,C17:C1016,0),""))&gt;0,1))</f>
        <v>0</v>
      </c>
      <c r="BH10" s="259"/>
      <c r="BI10" s="68" t="str">
        <f>BV15&amp;": Angiven frånvaro är negativ eller är högre än antal dagar i perioden."</f>
        <v>Felkod 7: Angiven frånvaro är negativ eller är högre än antal dagar i perioden.</v>
      </c>
      <c r="BJ10" s="68"/>
      <c r="BK10" s="68"/>
      <c r="BL10" s="249"/>
      <c r="BM10" s="7"/>
      <c r="BN10" s="200" t="s">
        <v>235</v>
      </c>
      <c r="BO10" s="72">
        <f>MAX(BO9,D12)</f>
        <v>44166</v>
      </c>
      <c r="BP10" s="250" t="s">
        <v>234</v>
      </c>
      <c r="BQ10" s="68"/>
      <c r="BR10" s="68"/>
      <c r="BS10" s="68"/>
      <c r="BT10" s="68"/>
      <c r="BU10" s="68"/>
      <c r="BV10" s="68"/>
      <c r="BW10" s="68"/>
      <c r="BX10" s="68"/>
      <c r="BY10" s="249"/>
      <c r="BZ10" s="68"/>
      <c r="CA10" s="249"/>
      <c r="CB10" s="68"/>
      <c r="CC10" s="249"/>
      <c r="CD10" s="68"/>
      <c r="CE10" s="249"/>
      <c r="CF10" s="68"/>
      <c r="CG10" s="68"/>
      <c r="CH10" s="68"/>
      <c r="CI10" s="251">
        <v>40</v>
      </c>
      <c r="CJ10" s="252">
        <v>0.06</v>
      </c>
      <c r="CK10" s="251"/>
      <c r="CL10" s="253">
        <v>40</v>
      </c>
      <c r="CM10" s="254">
        <v>5.5E-2</v>
      </c>
      <c r="CN10" s="254">
        <v>6.5000000000000002E-2</v>
      </c>
      <c r="CO10" s="68"/>
      <c r="CP10" s="68"/>
      <c r="CQ10" s="68"/>
      <c r="CR10" s="68"/>
      <c r="CS10" s="249"/>
      <c r="CT10" s="8" t="s">
        <v>17</v>
      </c>
      <c r="CU10" s="72">
        <v>44196</v>
      </c>
      <c r="CV10" s="72">
        <v>44227</v>
      </c>
      <c r="CW10" s="72">
        <v>44255</v>
      </c>
      <c r="CX10" s="72">
        <v>44286</v>
      </c>
      <c r="CY10" s="72">
        <v>44316</v>
      </c>
      <c r="CZ10" s="72">
        <v>44347</v>
      </c>
      <c r="DA10" s="72">
        <v>44377</v>
      </c>
      <c r="DB10" s="72">
        <v>44408</v>
      </c>
      <c r="DC10" s="72">
        <v>44439</v>
      </c>
      <c r="DD10" s="72">
        <v>44469</v>
      </c>
      <c r="DE10" s="9" t="s">
        <v>175</v>
      </c>
      <c r="DF10" s="68"/>
      <c r="DG10" s="68"/>
      <c r="DH10" s="68"/>
      <c r="DI10" s="68"/>
      <c r="DJ10" s="68"/>
      <c r="DK10" s="68"/>
      <c r="DL10" s="68"/>
      <c r="DM10" s="68"/>
      <c r="DN10" s="68"/>
      <c r="DO10" s="7"/>
      <c r="DP10" s="7"/>
      <c r="DQ10" s="7"/>
      <c r="DR10" s="7"/>
      <c r="DS10" s="7"/>
      <c r="DT10" s="7"/>
      <c r="DU10" s="7"/>
      <c r="DV10" s="7"/>
      <c r="DW10" s="7"/>
      <c r="DX10" s="7"/>
      <c r="DY10" s="23"/>
      <c r="DZ10" s="130"/>
      <c r="EA10" s="7"/>
      <c r="EB10" s="7"/>
      <c r="EC10" s="68"/>
      <c r="ED10" s="68"/>
      <c r="EE10" s="68"/>
      <c r="EF10" s="68"/>
      <c r="EG10" s="68"/>
      <c r="EH10" s="68"/>
      <c r="EI10" s="68"/>
      <c r="EJ10" s="68"/>
      <c r="EK10" s="68"/>
      <c r="EL10" s="68"/>
      <c r="EM10" s="68"/>
      <c r="EN10" s="68"/>
      <c r="EO10" s="68"/>
      <c r="EP10" s="68"/>
      <c r="EQ10" s="68"/>
      <c r="ER10" s="68"/>
      <c r="ES10" s="68"/>
      <c r="ET10" s="68"/>
      <c r="EU10" s="5"/>
      <c r="EV10" s="7"/>
      <c r="EW10" s="7"/>
      <c r="EX10" s="7"/>
      <c r="EY10" s="7"/>
      <c r="EZ10" s="7"/>
      <c r="FA10" s="23"/>
      <c r="FB10" s="23"/>
      <c r="FC10" s="7"/>
      <c r="FD10" s="7"/>
      <c r="FO10" s="145"/>
    </row>
    <row r="11" spans="1:173" ht="18" customHeight="1" x14ac:dyDescent="0.25">
      <c r="A11" s="25"/>
      <c r="B11" s="25"/>
      <c r="C11" s="25"/>
      <c r="D11" s="25"/>
      <c r="E11" s="25"/>
      <c r="F11" s="62"/>
      <c r="G11" s="25"/>
      <c r="H11" s="26"/>
      <c r="I11" s="248"/>
      <c r="J11" s="248"/>
      <c r="K11" s="4"/>
      <c r="L11" s="25"/>
      <c r="M11" s="25"/>
      <c r="N11" s="25"/>
      <c r="O11" s="25"/>
      <c r="P11" s="25"/>
      <c r="Q11" s="25"/>
      <c r="R11" s="25"/>
      <c r="S11" s="25"/>
      <c r="T11" s="25"/>
      <c r="U11" s="25"/>
      <c r="V11" s="25"/>
      <c r="W11" s="25"/>
      <c r="X11" s="25"/>
      <c r="Y11" s="25"/>
      <c r="Z11" s="25"/>
      <c r="AA11" s="25"/>
      <c r="AB11" s="25"/>
      <c r="AC11" s="25"/>
      <c r="AD11" s="25"/>
      <c r="AE11" s="25"/>
      <c r="AF11" s="25"/>
      <c r="AG11" s="25"/>
      <c r="AH11" s="25"/>
      <c r="AI11" s="25"/>
      <c r="AJ11" s="25"/>
      <c r="AK11" s="25"/>
      <c r="AL11" s="25"/>
      <c r="AM11" s="25"/>
      <c r="AN11" s="25"/>
      <c r="AO11" s="25"/>
      <c r="AP11" s="25"/>
      <c r="AQ11" s="25"/>
      <c r="AR11" s="25"/>
      <c r="AS11" s="25"/>
      <c r="AT11" s="25"/>
      <c r="AU11" s="25"/>
      <c r="AV11" s="25"/>
      <c r="AW11" s="25"/>
      <c r="AX11" s="25"/>
      <c r="AY11" s="25"/>
      <c r="AZ11" s="25"/>
      <c r="BA11" s="25"/>
      <c r="BB11" s="25"/>
      <c r="BC11" s="25"/>
      <c r="BD11" s="25"/>
      <c r="BE11" s="25"/>
      <c r="BF11" s="25"/>
      <c r="BG11" s="310" t="s">
        <v>236</v>
      </c>
      <c r="BH11" s="304" t="str">
        <f>IF($BI$15,$BI$4&amp;CHAR(10),"")&amp;IF($BK$15,$BI$5&amp;CHAR(10),"")&amp;IF($BM$15,$BI$6&amp;CHAR(10),"")&amp;IF($BO$15,$BI$7&amp;CHAR(10),"")&amp;IF($BQ$15,$BI$8&amp;CHAR(10),"")&amp;IF($BS$15,$BI$9&amp;CHAR(10),"")&amp;IF($BU$15,$BI$10&amp;CHAR(10),"")&amp;IF($BW$15,$BI$11&amp;CHAR(10),"")&amp;IF($BY$15,$BI$12&amp;CHAR(10),"")&amp;IF($CA$15,$BI$13&amp;CHAR(10),"")&amp;IF($CC$15,$BI$14&amp;CHAR(10),"")&amp;IF($CE$15,$BN$4&amp;CHAR(10),"")</f>
        <v/>
      </c>
      <c r="BI11" s="68" t="str">
        <f>BX15&amp;": Avtalsreferens saknas eller är ogiltig."</f>
        <v>Felkod 8: Avtalsreferens saknas eller är ogiltig.</v>
      </c>
      <c r="BJ11" s="69"/>
      <c r="BK11" s="69"/>
      <c r="BL11" s="69"/>
      <c r="BM11" s="7"/>
      <c r="BN11" s="200" t="s">
        <v>231</v>
      </c>
      <c r="BO11" s="72">
        <v>44377</v>
      </c>
      <c r="BP11" s="8" t="b">
        <f>OR(BI15,BK15,BM15,BO15,BQ15,BS15,BU15,BW15)</f>
        <v>0</v>
      </c>
      <c r="BQ11" s="25"/>
      <c r="BR11" s="25"/>
      <c r="BS11" s="25"/>
      <c r="BT11" s="25"/>
      <c r="BU11" s="25"/>
      <c r="BV11" s="25"/>
      <c r="BW11" s="22"/>
      <c r="BX11" s="22"/>
      <c r="BY11" s="69"/>
      <c r="BZ11" s="25"/>
      <c r="CA11" s="69"/>
      <c r="CB11" s="25"/>
      <c r="CC11" s="69"/>
      <c r="CD11" s="25"/>
      <c r="CE11" s="69"/>
      <c r="CF11" s="25"/>
      <c r="CG11" s="22"/>
      <c r="CH11" s="22"/>
      <c r="CI11" s="239">
        <v>60</v>
      </c>
      <c r="CJ11" s="244">
        <v>7.4999999999999997E-2</v>
      </c>
      <c r="CK11" s="239"/>
      <c r="CL11" s="243">
        <v>60</v>
      </c>
      <c r="CM11" s="245">
        <v>7.0000000000000007E-2</v>
      </c>
      <c r="CN11" s="245">
        <v>0.08</v>
      </c>
      <c r="CO11" s="22"/>
      <c r="CP11" s="22"/>
      <c r="CQ11" s="22"/>
      <c r="CR11" s="22"/>
      <c r="CS11" s="69"/>
      <c r="CT11" s="8" t="s">
        <v>238</v>
      </c>
      <c r="CU11" s="128">
        <f t="shared" ref="CU11:DD11" si="30">CU10-CU9+1</f>
        <v>31</v>
      </c>
      <c r="CV11" s="128">
        <f t="shared" si="30"/>
        <v>31</v>
      </c>
      <c r="CW11" s="128">
        <f t="shared" si="30"/>
        <v>28</v>
      </c>
      <c r="CX11" s="128">
        <f t="shared" si="30"/>
        <v>31</v>
      </c>
      <c r="CY11" s="128">
        <f t="shared" si="30"/>
        <v>30</v>
      </c>
      <c r="CZ11" s="128">
        <f t="shared" si="30"/>
        <v>31</v>
      </c>
      <c r="DA11" s="128">
        <f t="shared" si="30"/>
        <v>30</v>
      </c>
      <c r="DB11" s="128">
        <f t="shared" si="30"/>
        <v>31</v>
      </c>
      <c r="DC11" s="128">
        <f t="shared" si="30"/>
        <v>31</v>
      </c>
      <c r="DD11" s="128">
        <f t="shared" si="30"/>
        <v>30</v>
      </c>
      <c r="DE11" s="127">
        <v>44000</v>
      </c>
      <c r="DF11" s="22"/>
      <c r="DG11" s="22"/>
      <c r="DH11" s="22"/>
      <c r="DI11" s="22"/>
      <c r="DJ11" s="22"/>
      <c r="DK11" s="22"/>
      <c r="DL11" s="22"/>
      <c r="DM11" s="22"/>
      <c r="DN11" s="22"/>
      <c r="DO11" s="7"/>
      <c r="DP11" s="7"/>
      <c r="DQ11" s="7"/>
      <c r="DR11" s="7"/>
      <c r="DS11" s="7"/>
      <c r="DT11" s="7"/>
      <c r="DU11" s="7"/>
      <c r="DV11" s="7"/>
      <c r="DW11" s="7"/>
      <c r="DX11" s="7"/>
      <c r="DY11" s="204"/>
      <c r="DZ11" s="130"/>
      <c r="EA11" s="7"/>
      <c r="EB11" s="7"/>
      <c r="EC11" s="22"/>
      <c r="ED11" s="22"/>
      <c r="EE11" s="22"/>
      <c r="EF11" s="22"/>
      <c r="EG11" s="22"/>
      <c r="EH11" s="22"/>
      <c r="EI11" s="22"/>
      <c r="EJ11" s="22"/>
      <c r="EK11" s="9" t="s">
        <v>176</v>
      </c>
      <c r="EL11" s="22"/>
      <c r="EM11" s="22"/>
      <c r="EN11" s="22"/>
      <c r="EO11" s="22"/>
      <c r="EP11" s="22"/>
      <c r="EQ11" s="22"/>
      <c r="ER11" s="22"/>
      <c r="ES11" s="22"/>
      <c r="ET11" s="22"/>
      <c r="EU11" s="22"/>
      <c r="EV11" s="25"/>
      <c r="EW11" s="25"/>
      <c r="EX11" s="25"/>
      <c r="EY11" s="25"/>
      <c r="EZ11" s="25"/>
      <c r="FA11" s="26"/>
      <c r="FB11" s="26"/>
      <c r="FC11" s="25"/>
      <c r="FD11" s="25"/>
      <c r="FE11" s="30"/>
      <c r="FF11" s="30"/>
      <c r="FG11" s="30"/>
      <c r="FH11" s="30"/>
      <c r="FI11" s="30"/>
      <c r="FJ11" s="30"/>
      <c r="FK11" s="30"/>
      <c r="FL11" s="30"/>
      <c r="FM11" s="30"/>
      <c r="FN11" s="30"/>
      <c r="FO11" s="146"/>
      <c r="FP11" s="30"/>
      <c r="FQ11" s="30"/>
    </row>
    <row r="12" spans="1:173" ht="18" customHeight="1" x14ac:dyDescent="0.25">
      <c r="A12" s="286" t="s">
        <v>237</v>
      </c>
      <c r="B12" s="287"/>
      <c r="C12" s="288"/>
      <c r="D12" s="1"/>
      <c r="E12" s="293" t="str">
        <f>IF(AND(D12&gt;D13,D13&gt;0),"Slutdatum måste vara ett senare datum än startdatum","")</f>
        <v/>
      </c>
      <c r="F12" s="294"/>
      <c r="G12" s="294"/>
      <c r="H12" s="294"/>
      <c r="I12" s="285" t="str">
        <f>IF(AND(COUNTA(I17:M1016)&gt;0,I16="Ingår ej i perioden"),"Felaktigt ifyllda data, "&amp;I15&amp;" ingår inte i vald period för korttidsarbetet","")</f>
        <v/>
      </c>
      <c r="J12" s="285"/>
      <c r="K12" s="285"/>
      <c r="L12" s="285"/>
      <c r="M12" s="285"/>
      <c r="N12" s="285" t="str">
        <f>IF(AND(COUNTA(N17:R1016)&gt;0,N16="Ingår ej i perioden"),"Felaktigt ifyllda data, "&amp;N15&amp;" ingår inte i vald period för korttidsarbetet","")</f>
        <v/>
      </c>
      <c r="O12" s="285"/>
      <c r="P12" s="285"/>
      <c r="Q12" s="285"/>
      <c r="R12" s="285"/>
      <c r="S12" s="285" t="str">
        <f>IF(AND(COUNTA(S17:W1016)&gt;0,S16="Ingår ej i perioden"),"Felaktigt ifyllda data, "&amp;S15&amp;" ingår inte i vald period för korttidsarbetet","")</f>
        <v/>
      </c>
      <c r="T12" s="285"/>
      <c r="U12" s="285"/>
      <c r="V12" s="285"/>
      <c r="W12" s="285"/>
      <c r="X12" s="285" t="str">
        <f>IF(AND(COUNTA(X17:AB1016)&gt;0,X16="Ingår ej i perioden"),"Felaktigt ifyllda data, "&amp;X15&amp;" ingår inte i vald period för korttidsarbetet","")</f>
        <v/>
      </c>
      <c r="Y12" s="285"/>
      <c r="Z12" s="285"/>
      <c r="AA12" s="285"/>
      <c r="AB12" s="285"/>
      <c r="AC12" s="285" t="str">
        <f>IF(AND(COUNTA(AC17:AG1016)&gt;0,AC16="Ingår ej i perioden"),"Felaktigt ifyllda data, "&amp;AC15&amp;" ingår inte i vald period för korttidsarbetet","")</f>
        <v/>
      </c>
      <c r="AD12" s="285"/>
      <c r="AE12" s="285"/>
      <c r="AF12" s="285"/>
      <c r="AG12" s="285"/>
      <c r="AH12" s="285" t="str">
        <f>IF(AND(COUNTA(AH17:AL1016)&gt;0,AH16="Ingår ej i perioden"),"Felaktigt ifyllda data, "&amp;AH15&amp;" ingår inte i vald period för korttidsarbetet","")</f>
        <v/>
      </c>
      <c r="AI12" s="285"/>
      <c r="AJ12" s="285"/>
      <c r="AK12" s="285"/>
      <c r="AL12" s="285"/>
      <c r="AM12" s="292" t="str">
        <f>IF(AND(COUNTA(AM17:AQ1016)&gt;0,AM16="Ingår ej i perioden"),"Felaktigt ifyllda data, "&amp;AM15&amp;" ingår inte i vald period för korttidsarbetet","")</f>
        <v/>
      </c>
      <c r="AN12" s="292"/>
      <c r="AO12" s="292"/>
      <c r="AP12" s="292"/>
      <c r="AQ12" s="292"/>
      <c r="AR12" s="284" t="str">
        <f>IF(AND(COUNTA(AR17:AV1016)&gt;0,AR16="Ingår ej i perioden"),"Felaktigt ifyllda data, "&amp;AR15&amp;" ingår inte i vald period för korttidsarbetet","")</f>
        <v/>
      </c>
      <c r="AS12" s="284"/>
      <c r="AT12" s="284"/>
      <c r="AU12" s="284"/>
      <c r="AV12" s="284"/>
      <c r="AW12" s="284" t="str">
        <f>IF(AND(COUNTA(AW17:BA1016)&gt;0,AW16="Ingår ej i perioden"),"Felaktigt ifyllda data, "&amp;AW15&amp;" ingår inte i vald period för korttidsarbetet","")</f>
        <v/>
      </c>
      <c r="AX12" s="284"/>
      <c r="AY12" s="284"/>
      <c r="AZ12" s="284"/>
      <c r="BA12" s="284"/>
      <c r="BB12" s="284" t="str">
        <f>IF(AND(COUNTA(BB17:BF1016)&gt;0,BB16="Ingår ej i perioden"),"Felaktigt ifyllda data, "&amp;BB15&amp;" ingår inte i vald period för korttidsarbetet","")</f>
        <v/>
      </c>
      <c r="BC12" s="284"/>
      <c r="BD12" s="284"/>
      <c r="BE12" s="284"/>
      <c r="BF12" s="284"/>
      <c r="BG12" s="311"/>
      <c r="BH12" s="305"/>
      <c r="BI12" s="68" t="str">
        <f>$BZ$15&amp;": Ordinarie månadslön är inmatad som text (inte tal). Se LÄS MIG för mer info."</f>
        <v>Felkod 9: Ordinarie månadslön är inmatad som text (inte tal). Se LÄS MIG för mer info.</v>
      </c>
      <c r="BJ12" s="69"/>
      <c r="BK12" s="69"/>
      <c r="BL12" s="69"/>
      <c r="BM12" s="73"/>
      <c r="BN12" s="200" t="s">
        <v>255</v>
      </c>
      <c r="BO12" s="74">
        <f>MIN(SlutDatum,D13)</f>
        <v>44377</v>
      </c>
      <c r="BP12" s="23"/>
      <c r="BQ12" s="7"/>
      <c r="BR12" s="7"/>
      <c r="BS12" s="7"/>
      <c r="BT12" s="7"/>
      <c r="BU12" s="7"/>
      <c r="BV12" s="7"/>
      <c r="BW12" s="22"/>
      <c r="BX12" s="22"/>
      <c r="BY12" s="69"/>
      <c r="BZ12" s="7"/>
      <c r="CA12" s="69"/>
      <c r="CB12" s="7"/>
      <c r="CC12" s="69"/>
      <c r="CD12" s="7"/>
      <c r="CE12" s="69"/>
      <c r="CF12" s="7"/>
      <c r="CG12" s="22"/>
      <c r="CH12" s="22"/>
      <c r="CI12" s="239">
        <v>80</v>
      </c>
      <c r="CJ12" s="244">
        <v>0.12</v>
      </c>
      <c r="CK12" s="239"/>
      <c r="CL12" s="243">
        <v>80</v>
      </c>
      <c r="CM12" s="245">
        <v>0.115</v>
      </c>
      <c r="CN12" s="245">
        <v>0.125</v>
      </c>
      <c r="CO12" s="22"/>
      <c r="CP12" s="22"/>
      <c r="CQ12" s="22"/>
      <c r="CR12" s="22"/>
      <c r="CS12" s="69"/>
      <c r="CT12" s="203" t="s">
        <v>233</v>
      </c>
      <c r="CU12" s="202" t="b">
        <f t="shared" ref="CU12:DD12" si="31">AND(CU7&gt;=SelMonthNo,CU7&lt;=SelEndMonthNo)</f>
        <v>0</v>
      </c>
      <c r="CV12" s="202" t="b">
        <f t="shared" si="31"/>
        <v>1</v>
      </c>
      <c r="CW12" s="202" t="b">
        <f t="shared" si="31"/>
        <v>0</v>
      </c>
      <c r="CX12" s="202" t="b">
        <f t="shared" si="31"/>
        <v>0</v>
      </c>
      <c r="CY12" s="202" t="b">
        <f t="shared" si="31"/>
        <v>0</v>
      </c>
      <c r="CZ12" s="202" t="b">
        <f t="shared" si="31"/>
        <v>0</v>
      </c>
      <c r="DA12" s="202" t="b">
        <f t="shared" si="31"/>
        <v>0</v>
      </c>
      <c r="DB12" s="202" t="b">
        <f t="shared" si="31"/>
        <v>0</v>
      </c>
      <c r="DC12" s="202" t="b">
        <f t="shared" si="31"/>
        <v>0</v>
      </c>
      <c r="DD12" s="202" t="b">
        <f t="shared" si="31"/>
        <v>0</v>
      </c>
      <c r="DE12" s="22"/>
      <c r="DF12" s="22"/>
      <c r="DG12" s="22"/>
      <c r="DH12" s="22"/>
      <c r="DI12" s="22"/>
      <c r="DJ12" s="22"/>
      <c r="DK12" s="22"/>
      <c r="DL12" s="22"/>
      <c r="DM12" s="22"/>
      <c r="DN12" s="22"/>
      <c r="DO12" s="7"/>
      <c r="DP12" s="7"/>
      <c r="DQ12" s="7"/>
      <c r="DR12" s="7"/>
      <c r="DS12" s="7"/>
      <c r="DT12" s="7"/>
      <c r="DU12" s="7"/>
      <c r="DV12" s="7"/>
      <c r="DW12" s="7"/>
      <c r="DX12" s="7"/>
      <c r="DY12" s="7"/>
      <c r="DZ12" s="130"/>
      <c r="EA12" s="7"/>
      <c r="EB12" s="7"/>
      <c r="EC12" s="22"/>
      <c r="ED12" s="22"/>
      <c r="EE12" s="22"/>
      <c r="EF12" s="22"/>
      <c r="EG12" s="22"/>
      <c r="EH12" s="22"/>
      <c r="EI12" s="22"/>
      <c r="EJ12" s="22"/>
      <c r="EK12" s="201">
        <v>0.98599999999999999</v>
      </c>
      <c r="EL12" s="7"/>
      <c r="EM12" s="7"/>
      <c r="EN12" s="7"/>
      <c r="EO12" s="7"/>
      <c r="EP12" s="7"/>
      <c r="EQ12" s="7"/>
      <c r="ER12" s="7"/>
      <c r="ES12" s="7"/>
      <c r="ET12" s="7"/>
      <c r="EU12" s="5"/>
      <c r="EV12" s="25"/>
      <c r="EW12" s="25"/>
      <c r="EX12" s="25"/>
      <c r="EY12" s="25"/>
      <c r="EZ12" s="25"/>
      <c r="FA12" s="26"/>
      <c r="FB12" s="26"/>
      <c r="FC12" s="25"/>
      <c r="FD12" s="25"/>
      <c r="FE12" s="30"/>
      <c r="FF12" s="30"/>
      <c r="FG12" s="30"/>
      <c r="FH12" s="30"/>
      <c r="FI12" s="30"/>
      <c r="FJ12" s="136" t="s">
        <v>256</v>
      </c>
      <c r="FK12" s="136"/>
      <c r="FL12" s="30"/>
      <c r="FM12" s="136"/>
      <c r="FN12" s="30"/>
      <c r="FO12" s="146"/>
      <c r="FP12" s="30"/>
      <c r="FQ12" s="30"/>
    </row>
    <row r="13" spans="1:173" ht="18" customHeight="1" x14ac:dyDescent="0.25">
      <c r="A13" s="286" t="s">
        <v>232</v>
      </c>
      <c r="B13" s="287"/>
      <c r="C13" s="288"/>
      <c r="D13" s="1"/>
      <c r="E13" s="289" t="str">
        <f>IF(D13&gt;SlutDatum,"Ogiltigt slutdatum. Kan max vara till "&amp;TEXT(SlutDatum,"ÅÅÅÅ-MM-DD"),"")</f>
        <v/>
      </c>
      <c r="F13" s="284"/>
      <c r="G13" s="284"/>
      <c r="H13" s="211"/>
      <c r="I13" s="285"/>
      <c r="J13" s="285"/>
      <c r="K13" s="285"/>
      <c r="L13" s="285"/>
      <c r="M13" s="285"/>
      <c r="N13" s="285"/>
      <c r="O13" s="285"/>
      <c r="P13" s="285"/>
      <c r="Q13" s="285"/>
      <c r="R13" s="285"/>
      <c r="S13" s="285"/>
      <c r="T13" s="285"/>
      <c r="U13" s="285"/>
      <c r="V13" s="285"/>
      <c r="W13" s="285"/>
      <c r="X13" s="285"/>
      <c r="Y13" s="285"/>
      <c r="Z13" s="285"/>
      <c r="AA13" s="285"/>
      <c r="AB13" s="285"/>
      <c r="AC13" s="285"/>
      <c r="AD13" s="285"/>
      <c r="AE13" s="285"/>
      <c r="AF13" s="285"/>
      <c r="AG13" s="285"/>
      <c r="AH13" s="285"/>
      <c r="AI13" s="285"/>
      <c r="AJ13" s="285"/>
      <c r="AK13" s="285"/>
      <c r="AL13" s="285"/>
      <c r="AM13" s="292"/>
      <c r="AN13" s="292"/>
      <c r="AO13" s="292"/>
      <c r="AP13" s="292"/>
      <c r="AQ13" s="292"/>
      <c r="AR13" s="284"/>
      <c r="AS13" s="284"/>
      <c r="AT13" s="284"/>
      <c r="AU13" s="284"/>
      <c r="AV13" s="284"/>
      <c r="AW13" s="284"/>
      <c r="AX13" s="284"/>
      <c r="AY13" s="284"/>
      <c r="AZ13" s="284"/>
      <c r="BA13" s="284"/>
      <c r="BB13" s="284"/>
      <c r="BC13" s="284"/>
      <c r="BD13" s="284"/>
      <c r="BE13" s="284"/>
      <c r="BF13" s="284"/>
      <c r="BG13" s="312"/>
      <c r="BH13" s="305"/>
      <c r="BI13" s="68" t="str">
        <f>$CB$15&amp;": Frånvarodagar kan endast vara heltal (hela dagar)."</f>
        <v>Felkod 10: Frånvarodagar kan endast vara heltal (hela dagar).</v>
      </c>
      <c r="BJ13" s="69"/>
      <c r="BK13" s="69"/>
      <c r="BL13" s="69"/>
      <c r="BM13" s="69"/>
      <c r="BN13" s="7"/>
      <c r="BO13" s="7"/>
      <c r="BP13" s="7"/>
      <c r="BQ13" s="7"/>
      <c r="BR13" s="267"/>
      <c r="BS13" s="7"/>
      <c r="BT13" s="7"/>
      <c r="BU13" s="7"/>
      <c r="BV13" s="7"/>
      <c r="BW13" s="7"/>
      <c r="BX13" s="7"/>
      <c r="BY13" s="69"/>
      <c r="BZ13" s="7"/>
      <c r="CA13" s="69"/>
      <c r="CB13" s="7"/>
      <c r="CC13" s="69"/>
      <c r="CD13" s="7"/>
      <c r="CE13" s="69"/>
      <c r="CF13" s="7"/>
      <c r="CG13" s="22"/>
      <c r="CH13" s="22"/>
      <c r="CI13" s="22"/>
      <c r="CJ13" s="22"/>
      <c r="CK13" s="22"/>
      <c r="CL13" s="22"/>
      <c r="CM13" s="22"/>
      <c r="CN13" s="22"/>
      <c r="CO13" s="22"/>
      <c r="CP13" s="22"/>
      <c r="CQ13" s="22"/>
      <c r="CR13" s="22"/>
      <c r="CS13" s="22"/>
      <c r="CT13" s="22"/>
      <c r="CU13" s="22"/>
      <c r="CV13" s="22"/>
      <c r="CW13" s="22"/>
      <c r="CX13" s="22"/>
      <c r="CY13" s="22"/>
      <c r="CZ13" s="22"/>
      <c r="DA13" s="22"/>
      <c r="DB13" s="22"/>
      <c r="DC13" s="22"/>
      <c r="DD13" s="22"/>
      <c r="DE13" s="22"/>
      <c r="DF13" s="22"/>
      <c r="DG13" s="22"/>
      <c r="DH13" s="22"/>
      <c r="DI13" s="22"/>
      <c r="DJ13" s="22"/>
      <c r="DK13" s="22"/>
      <c r="DL13" s="22"/>
      <c r="DM13" s="22"/>
      <c r="DN13" s="22"/>
      <c r="DO13" s="195"/>
      <c r="DP13" s="195"/>
      <c r="DQ13" s="195"/>
      <c r="DR13" s="195"/>
      <c r="DS13" s="195"/>
      <c r="DT13" s="195"/>
      <c r="DU13" s="195"/>
      <c r="DV13" s="195"/>
      <c r="DW13" s="195"/>
      <c r="DX13" s="195"/>
      <c r="DY13" s="7"/>
      <c r="DZ13" s="130"/>
      <c r="EA13" s="7"/>
      <c r="EB13" s="7"/>
      <c r="EC13" s="22"/>
      <c r="ED13" s="22"/>
      <c r="EE13" s="22"/>
      <c r="EF13" s="22"/>
      <c r="EG13" s="22"/>
      <c r="EH13" s="22"/>
      <c r="EI13" s="22"/>
      <c r="EJ13" s="22"/>
      <c r="EK13" s="7"/>
      <c r="EL13" s="7"/>
      <c r="EM13" s="7"/>
      <c r="EN13" s="7"/>
      <c r="EO13" s="7"/>
      <c r="EP13" s="7"/>
      <c r="EQ13" s="7"/>
      <c r="ER13" s="7"/>
      <c r="ES13" s="7"/>
      <c r="ET13" s="7"/>
      <c r="EU13" s="5"/>
      <c r="EV13" s="25"/>
      <c r="EW13" s="25"/>
      <c r="EX13" s="25"/>
      <c r="EY13" s="25"/>
      <c r="EZ13" s="25"/>
      <c r="FA13" s="26"/>
      <c r="FB13" s="26"/>
      <c r="FC13" s="25"/>
      <c r="FD13" s="25"/>
      <c r="FE13" s="30"/>
      <c r="FF13" s="30"/>
      <c r="FG13" s="30"/>
      <c r="FH13" s="30"/>
      <c r="FI13" s="30"/>
      <c r="FJ13" s="134" t="s">
        <v>180</v>
      </c>
      <c r="FK13" s="134" t="s">
        <v>185</v>
      </c>
      <c r="FL13" s="30"/>
      <c r="FM13" s="30"/>
      <c r="FN13" s="30"/>
      <c r="FO13" s="146"/>
      <c r="FP13" s="30"/>
      <c r="FQ13" s="30"/>
    </row>
    <row r="14" spans="1:173" ht="26.45" customHeight="1" thickBot="1" x14ac:dyDescent="0.3">
      <c r="A14" s="62"/>
      <c r="B14" s="62"/>
      <c r="C14" s="62"/>
      <c r="D14" s="273" t="str">
        <f>IF(AND(COUNTA(B17:D1016)&gt;0,COUNTA(D12:D13)&lt;2),"Fyll först i start och slutdatum!","")</f>
        <v/>
      </c>
      <c r="E14" s="290"/>
      <c r="F14" s="291"/>
      <c r="G14" s="291"/>
      <c r="H14" s="211"/>
      <c r="I14" s="199" t="s">
        <v>265</v>
      </c>
      <c r="J14" s="198"/>
      <c r="K14" s="198"/>
      <c r="L14" s="198"/>
      <c r="M14" s="198"/>
      <c r="N14" s="198"/>
      <c r="O14" s="198"/>
      <c r="P14" s="198"/>
      <c r="Q14" s="198"/>
      <c r="R14" s="198"/>
      <c r="S14" s="198"/>
      <c r="T14" s="198"/>
      <c r="U14" s="197"/>
      <c r="V14" s="197"/>
      <c r="W14" s="197"/>
      <c r="X14" s="198"/>
      <c r="Y14" s="198"/>
      <c r="Z14" s="198"/>
      <c r="AA14" s="198"/>
      <c r="AB14" s="198"/>
      <c r="AC14" s="198"/>
      <c r="AD14" s="198"/>
      <c r="AE14" s="197"/>
      <c r="AF14" s="197"/>
      <c r="AG14" s="197"/>
      <c r="AH14" s="198"/>
      <c r="AI14" s="198"/>
      <c r="AJ14" s="198"/>
      <c r="AK14" s="198"/>
      <c r="AL14" s="198"/>
      <c r="AM14" s="198"/>
      <c r="AN14" s="198"/>
      <c r="AO14" s="197"/>
      <c r="AP14" s="197"/>
      <c r="AQ14" s="197"/>
      <c r="AR14" s="198"/>
      <c r="AS14" s="198"/>
      <c r="AT14" s="198"/>
      <c r="AU14" s="198"/>
      <c r="AV14" s="198"/>
      <c r="AW14" s="198"/>
      <c r="AX14" s="198"/>
      <c r="AY14" s="197"/>
      <c r="AZ14" s="197"/>
      <c r="BA14" s="197"/>
      <c r="BB14" s="198"/>
      <c r="BC14" s="198"/>
      <c r="BD14" s="197"/>
      <c r="BE14" s="197"/>
      <c r="BF14" s="197"/>
      <c r="BG14" s="247">
        <f>IF(Felkod,0,SUM(BG17:BG1016))</f>
        <v>0</v>
      </c>
      <c r="BH14" s="305"/>
      <c r="BI14" s="68" t="str">
        <f>$CD$15&amp;": Uppgift i avtalet är felaktig, kontrollera fliken med avtal."</f>
        <v>Felkod 11: Uppgift i avtalet är felaktig, kontrollera fliken med avtal.</v>
      </c>
      <c r="BJ14" s="23">
        <v>1</v>
      </c>
      <c r="BK14" s="23"/>
      <c r="BL14" s="23">
        <v>2</v>
      </c>
      <c r="BM14" s="23"/>
      <c r="BN14" s="7">
        <v>3</v>
      </c>
      <c r="BO14" s="7"/>
      <c r="BP14" s="7">
        <v>4</v>
      </c>
      <c r="BQ14" s="7"/>
      <c r="BR14" s="7">
        <v>5</v>
      </c>
      <c r="BS14" s="7"/>
      <c r="BT14" s="7">
        <v>6</v>
      </c>
      <c r="BU14" s="7"/>
      <c r="BV14" s="7">
        <v>7</v>
      </c>
      <c r="BW14" s="196"/>
      <c r="BX14" s="7">
        <v>8</v>
      </c>
      <c r="BY14" s="23"/>
      <c r="BZ14" s="7"/>
      <c r="CA14" s="23"/>
      <c r="CB14" s="7"/>
      <c r="CC14" s="23"/>
      <c r="CD14" s="7"/>
      <c r="CE14" s="23"/>
      <c r="CF14" s="7"/>
      <c r="CG14" s="22"/>
      <c r="CH14" s="22"/>
      <c r="CI14" s="22"/>
      <c r="CJ14" s="22"/>
      <c r="CK14" s="22"/>
      <c r="CL14" s="22"/>
      <c r="CM14" s="22"/>
      <c r="CN14" s="22"/>
      <c r="CO14" s="22"/>
      <c r="CP14" s="22"/>
      <c r="CQ14" s="22"/>
      <c r="CR14" s="22"/>
      <c r="CS14" s="22"/>
      <c r="CT14" s="22"/>
      <c r="CU14" s="22"/>
      <c r="CV14" s="22"/>
      <c r="CW14" s="22"/>
      <c r="CX14" s="22"/>
      <c r="CY14" s="22"/>
      <c r="CZ14" s="22"/>
      <c r="DA14" s="22"/>
      <c r="DB14" s="22"/>
      <c r="DC14" s="22"/>
      <c r="DD14" s="22"/>
      <c r="DE14" s="22"/>
      <c r="DF14" s="22"/>
      <c r="DG14" s="22"/>
      <c r="DH14" s="22"/>
      <c r="DI14" s="22"/>
      <c r="DJ14" s="22"/>
      <c r="DK14" s="22"/>
      <c r="DL14" s="22"/>
      <c r="DM14" s="22"/>
      <c r="DN14" s="22"/>
      <c r="DO14" s="195"/>
      <c r="DP14" s="195"/>
      <c r="DQ14" s="195"/>
      <c r="DR14" s="195"/>
      <c r="DS14" s="195"/>
      <c r="DT14" s="195"/>
      <c r="DU14" s="195"/>
      <c r="DV14" s="195"/>
      <c r="DW14" s="195"/>
      <c r="DX14" s="195"/>
      <c r="DY14" s="7"/>
      <c r="DZ14" s="130"/>
      <c r="EA14" s="7"/>
      <c r="EB14" s="7"/>
      <c r="EC14" s="22"/>
      <c r="ED14" s="22"/>
      <c r="EE14" s="22"/>
      <c r="EF14" s="22"/>
      <c r="EG14" s="22"/>
      <c r="EH14" s="22"/>
      <c r="EI14" s="22"/>
      <c r="EJ14" s="22"/>
      <c r="EK14" s="129"/>
      <c r="EL14" s="130"/>
      <c r="EM14" s="129"/>
      <c r="EN14" s="129"/>
      <c r="EO14" s="129"/>
      <c r="EP14" s="129"/>
      <c r="EQ14" s="129"/>
      <c r="ER14" s="129"/>
      <c r="ES14" s="129"/>
      <c r="ET14" s="129"/>
      <c r="EU14" s="22"/>
      <c r="EV14" s="25"/>
      <c r="EW14" s="25"/>
      <c r="EX14" s="25"/>
      <c r="EY14" s="25"/>
      <c r="EZ14" s="25"/>
      <c r="FA14" s="26"/>
      <c r="FB14" s="26"/>
      <c r="FC14" s="25"/>
      <c r="FD14" s="25"/>
      <c r="FE14" s="30"/>
      <c r="FF14" s="30"/>
      <c r="FG14" s="30"/>
      <c r="FH14" s="30"/>
      <c r="FI14" s="30"/>
      <c r="FJ14" s="135">
        <f>$BO$10</f>
        <v>44166</v>
      </c>
      <c r="FK14" s="135">
        <f>$BO$12</f>
        <v>44377</v>
      </c>
      <c r="FL14" s="30"/>
      <c r="FM14" s="30"/>
      <c r="FN14" s="30"/>
      <c r="FO14" s="146"/>
      <c r="FP14" s="30"/>
      <c r="FQ14" s="30"/>
    </row>
    <row r="15" spans="1:173" s="63" customFormat="1" x14ac:dyDescent="0.25">
      <c r="A15" s="174" t="s">
        <v>230</v>
      </c>
      <c r="B15" s="37"/>
      <c r="C15" s="37"/>
      <c r="D15" s="37"/>
      <c r="E15" s="37"/>
      <c r="F15" s="37"/>
      <c r="G15" s="37"/>
      <c r="H15" s="194"/>
      <c r="I15" s="307" t="s">
        <v>14</v>
      </c>
      <c r="J15" s="308"/>
      <c r="K15" s="308"/>
      <c r="L15" s="308"/>
      <c r="M15" s="309"/>
      <c r="N15" s="313" t="s">
        <v>247</v>
      </c>
      <c r="O15" s="314"/>
      <c r="P15" s="314"/>
      <c r="Q15" s="314"/>
      <c r="R15" s="315"/>
      <c r="S15" s="299" t="s">
        <v>248</v>
      </c>
      <c r="T15" s="300"/>
      <c r="U15" s="300"/>
      <c r="V15" s="300"/>
      <c r="W15" s="301"/>
      <c r="X15" s="307" t="s">
        <v>5</v>
      </c>
      <c r="Y15" s="308"/>
      <c r="Z15" s="308"/>
      <c r="AA15" s="308"/>
      <c r="AB15" s="309"/>
      <c r="AC15" s="313" t="s">
        <v>6</v>
      </c>
      <c r="AD15" s="314"/>
      <c r="AE15" s="314"/>
      <c r="AF15" s="314"/>
      <c r="AG15" s="315"/>
      <c r="AH15" s="299" t="s">
        <v>7</v>
      </c>
      <c r="AI15" s="300"/>
      <c r="AJ15" s="300"/>
      <c r="AK15" s="300"/>
      <c r="AL15" s="301"/>
      <c r="AM15" s="307" t="s">
        <v>8</v>
      </c>
      <c r="AN15" s="308"/>
      <c r="AO15" s="308"/>
      <c r="AP15" s="308"/>
      <c r="AQ15" s="309"/>
      <c r="AR15" s="313" t="s">
        <v>9</v>
      </c>
      <c r="AS15" s="314"/>
      <c r="AT15" s="314"/>
      <c r="AU15" s="314"/>
      <c r="AV15" s="315"/>
      <c r="AW15" s="299" t="s">
        <v>10</v>
      </c>
      <c r="AX15" s="300"/>
      <c r="AY15" s="300"/>
      <c r="AZ15" s="300"/>
      <c r="BA15" s="301"/>
      <c r="BB15" s="307" t="s">
        <v>11</v>
      </c>
      <c r="BC15" s="308"/>
      <c r="BD15" s="308"/>
      <c r="BE15" s="308"/>
      <c r="BF15" s="309"/>
      <c r="BG15" s="193"/>
      <c r="BH15" s="305"/>
      <c r="BI15" s="33" t="b">
        <f>OR(BI17:BI1016)</f>
        <v>0</v>
      </c>
      <c r="BJ15" s="34" t="s">
        <v>142</v>
      </c>
      <c r="BK15" s="33" t="b">
        <f>OR(BK17:BK1016)</f>
        <v>0</v>
      </c>
      <c r="BL15" s="34" t="s">
        <v>147</v>
      </c>
      <c r="BM15" s="33" t="b">
        <f>OR(BM17:BM1016)</f>
        <v>0</v>
      </c>
      <c r="BN15" s="34" t="s">
        <v>143</v>
      </c>
      <c r="BO15" s="33" t="b">
        <f>OR(BO17:BO1016)</f>
        <v>0</v>
      </c>
      <c r="BP15" s="34" t="s">
        <v>144</v>
      </c>
      <c r="BQ15" s="33" t="b">
        <f>OR(BQ17:BQ1016)</f>
        <v>0</v>
      </c>
      <c r="BR15" s="34" t="s">
        <v>145</v>
      </c>
      <c r="BS15" s="33" t="b">
        <f>OR(BS17:BS1016)</f>
        <v>0</v>
      </c>
      <c r="BT15" s="34" t="s">
        <v>146</v>
      </c>
      <c r="BU15" s="33" t="b">
        <f>OR(BU17:BU1016)</f>
        <v>0</v>
      </c>
      <c r="BV15" s="34" t="s">
        <v>213</v>
      </c>
      <c r="BW15" s="33" t="b">
        <f>OR(BW17:BW1016)</f>
        <v>0</v>
      </c>
      <c r="BX15" s="34" t="s">
        <v>217</v>
      </c>
      <c r="BY15" s="33" t="b">
        <f>OR(BY17:BY1016)</f>
        <v>0</v>
      </c>
      <c r="BZ15" s="34" t="s">
        <v>281</v>
      </c>
      <c r="CA15" s="33" t="b">
        <f>OR(CA17:CA1016)</f>
        <v>0</v>
      </c>
      <c r="CB15" s="34" t="s">
        <v>287</v>
      </c>
      <c r="CC15" s="33" t="b">
        <f>OR(CC17:CC1016)</f>
        <v>0</v>
      </c>
      <c r="CD15" s="34" t="s">
        <v>291</v>
      </c>
      <c r="CE15" s="33" t="b">
        <f>OR(CE17:CE1016)</f>
        <v>0</v>
      </c>
      <c r="CF15" s="36" t="s">
        <v>174</v>
      </c>
      <c r="CG15" s="22"/>
      <c r="CH15" s="22"/>
      <c r="CI15" s="164" t="s">
        <v>258</v>
      </c>
      <c r="CJ15" s="165"/>
      <c r="CK15" s="165"/>
      <c r="CL15" s="165"/>
      <c r="CM15" s="165"/>
      <c r="CN15" s="165"/>
      <c r="CO15" s="165"/>
      <c r="CP15" s="165"/>
      <c r="CQ15" s="165"/>
      <c r="CR15" s="166"/>
      <c r="CS15" s="33"/>
      <c r="CT15" s="76"/>
      <c r="CU15" s="164" t="s">
        <v>18</v>
      </c>
      <c r="CV15" s="165"/>
      <c r="CW15" s="165"/>
      <c r="CX15" s="165"/>
      <c r="CY15" s="165"/>
      <c r="CZ15" s="165"/>
      <c r="DA15" s="165"/>
      <c r="DB15" s="165"/>
      <c r="DC15" s="165"/>
      <c r="DD15" s="166"/>
      <c r="DE15" s="235" t="s">
        <v>257</v>
      </c>
      <c r="DF15" s="165"/>
      <c r="DG15" s="165"/>
      <c r="DH15" s="165"/>
      <c r="DI15" s="165"/>
      <c r="DJ15" s="165"/>
      <c r="DK15" s="165"/>
      <c r="DL15" s="165"/>
      <c r="DM15" s="165"/>
      <c r="DN15" s="166"/>
      <c r="DO15" s="164" t="s">
        <v>229</v>
      </c>
      <c r="DP15" s="165"/>
      <c r="DQ15" s="165"/>
      <c r="DR15" s="165"/>
      <c r="DS15" s="165"/>
      <c r="DT15" s="165"/>
      <c r="DU15" s="165"/>
      <c r="DV15" s="165"/>
      <c r="DW15" s="165"/>
      <c r="DX15" s="166"/>
      <c r="DY15" s="130"/>
      <c r="DZ15" s="130"/>
      <c r="EA15" s="221" t="s">
        <v>177</v>
      </c>
      <c r="EB15" s="222"/>
      <c r="EC15" s="222"/>
      <c r="ED15" s="222"/>
      <c r="EE15" s="222"/>
      <c r="EF15" s="222"/>
      <c r="EG15" s="222"/>
      <c r="EH15" s="222"/>
      <c r="EI15" s="222"/>
      <c r="EJ15" s="223"/>
      <c r="EK15" s="221" t="s">
        <v>178</v>
      </c>
      <c r="EL15" s="222"/>
      <c r="EM15" s="222"/>
      <c r="EN15" s="222"/>
      <c r="EO15" s="222"/>
      <c r="EP15" s="222"/>
      <c r="EQ15" s="222"/>
      <c r="ER15" s="222"/>
      <c r="ES15" s="222"/>
      <c r="ET15" s="223"/>
      <c r="EU15" s="192" t="s">
        <v>19</v>
      </c>
      <c r="EV15" s="192"/>
      <c r="EW15" s="192"/>
      <c r="EX15" s="192"/>
      <c r="EY15" s="192"/>
      <c r="EZ15" s="192"/>
      <c r="FA15" s="192"/>
      <c r="FB15" s="192"/>
      <c r="FC15" s="192"/>
      <c r="FD15" s="191"/>
      <c r="FO15" s="147"/>
    </row>
    <row r="16" spans="1:173" s="12" customFormat="1" ht="87.75" customHeight="1" x14ac:dyDescent="0.25">
      <c r="A16" s="10" t="s">
        <v>20</v>
      </c>
      <c r="B16" s="10" t="s">
        <v>21</v>
      </c>
      <c r="C16" s="10" t="s">
        <v>22</v>
      </c>
      <c r="D16" s="65" t="s">
        <v>135</v>
      </c>
      <c r="E16" s="64" t="s">
        <v>189</v>
      </c>
      <c r="F16" s="10" t="s">
        <v>252</v>
      </c>
      <c r="G16" s="10" t="s">
        <v>251</v>
      </c>
      <c r="H16" s="32" t="s">
        <v>86</v>
      </c>
      <c r="I16" s="31" t="str">
        <f>IF(INDEX(ViewMonthTxt,MATCH(I$15,MonthList,0)),Admin!$H$33,"Ingår ej i perioden")</f>
        <v>Ordinarie arbetstid
(timmar)</v>
      </c>
      <c r="J16" s="31" t="str">
        <f>IF(INDEX(ViewMonthTxt,MATCH(I$15,MonthList,0)),Admin!$I$33,"Ingår ej i perioden")</f>
        <v>Arbetstid
under
korttids-
arbete
(timmar)</v>
      </c>
      <c r="K16" s="31" t="str">
        <f>IF(INDEX(ViewMonthTxt,MATCH(I$15,MonthList,0)),Admin!$J$33,"Ingår ej i perioden")</f>
        <v xml:space="preserve">Månadslön
under
korttids-
arbete
(kronor)
</v>
      </c>
      <c r="L16" s="31" t="str">
        <f>IF(INDEX(ViewMonthTxt,MATCH(I$15,MonthList,0)),Admin!$K$33,"Ingår ej i perioden")</f>
        <v xml:space="preserve">Betald frånvaro, t.ex. sjukdom, semester 
(dagar)
</v>
      </c>
      <c r="M16" s="31" t="str">
        <f>IF(INDEX(ViewMonthTxt,MATCH(I$15,MonthList,0)),Admin!$L$33,"Ingår ej i perioden")</f>
        <v xml:space="preserve">Obetald frånvaro, t.ex. föräldraled, obet sem 
(dagar)
</v>
      </c>
      <c r="N16" s="190" t="str">
        <f>IF(INDEX(ViewMonthTxt,MATCH(N$15,MonthList,0)),Admin!$H$33,"Ingår ej i perioden")</f>
        <v>Ordinarie arbetstid
(timmar)</v>
      </c>
      <c r="O16" s="190" t="str">
        <f>IF(INDEX(ViewMonthTxt,MATCH(N$15,MonthList,0)),Admin!$I$33,"Ingår ej i perioden")</f>
        <v>Arbetstid
under
korttids-
arbete
(timmar)</v>
      </c>
      <c r="P16" s="190" t="str">
        <f>IF(INDEX(ViewMonthTxt,MATCH(N$15,MonthList,0)),Admin!$J$33,"Ingår ej i perioden")</f>
        <v xml:space="preserve">Månadslön
under
korttids-
arbete
(kronor)
</v>
      </c>
      <c r="Q16" s="190" t="str">
        <f>IF(INDEX(ViewMonthTxt,MATCH(N$15,MonthList,0)),Admin!$K$33,"Ingår ej i perioden")</f>
        <v xml:space="preserve">Betald frånvaro, t.ex. sjukdom, semester 
(dagar)
</v>
      </c>
      <c r="R16" s="190" t="str">
        <f>IF(INDEX(ViewMonthTxt,MATCH(N$15,MonthList,0)),Admin!$L$33,"Ingår ej i perioden")</f>
        <v xml:space="preserve">Obetald frånvaro, t.ex. föräldraled, obet sem 
(dagar)
</v>
      </c>
      <c r="S16" s="189" t="str">
        <f>IF(INDEX(ViewMonthTxt,MATCH(S$15,MonthList,0)),Admin!$H$33,"Ingår ej i perioden")</f>
        <v>Ordinarie arbetstid
(timmar)</v>
      </c>
      <c r="T16" s="189" t="str">
        <f>IF(INDEX(ViewMonthTxt,MATCH(S$15,MonthList,0)),Admin!$I$33,"Ingår ej i perioden")</f>
        <v>Arbetstid
under
korttids-
arbete
(timmar)</v>
      </c>
      <c r="U16" s="189" t="str">
        <f>IF(INDEX(ViewMonthTxt,MATCH(S$15,MonthList,0)),Admin!$J$33,"Ingår ej i perioden")</f>
        <v xml:space="preserve">Månadslön
under
korttids-
arbete
(kronor)
</v>
      </c>
      <c r="V16" s="189" t="str">
        <f>IF(INDEX(ViewMonthTxt,MATCH(S$15,MonthList,0)),Admin!$K$33,"Ingår ej i perioden")</f>
        <v xml:space="preserve">Betald frånvaro, t.ex. sjukdom, semester 
(dagar)
</v>
      </c>
      <c r="W16" s="189" t="str">
        <f>IF(INDEX(ViewMonthTxt,MATCH(S$15,MonthList,0)),Admin!$L$33,"Ingår ej i perioden")</f>
        <v xml:space="preserve">Obetald frånvaro, t.ex. föräldraled, obet sem 
(dagar)
</v>
      </c>
      <c r="X16" s="31" t="str">
        <f>IF(INDEX(ViewMonthTxt,MATCH(X$15,MonthList,0)),Admin!$H$33,"Ingår ej i perioden")</f>
        <v>Ordinarie arbetstid
(timmar)</v>
      </c>
      <c r="Y16" s="31" t="str">
        <f>IF(INDEX(ViewMonthTxt,MATCH(X$15,MonthList,0)),Admin!$I$33,"Ingår ej i perioden")</f>
        <v>Arbetstid
under
korttids-
arbete
(timmar)</v>
      </c>
      <c r="Z16" s="31" t="str">
        <f>IF(INDEX(ViewMonthTxt,MATCH(X$15,MonthList,0)),Admin!$J$33,"Ingår ej i perioden")</f>
        <v xml:space="preserve">Månadslön
under
korttids-
arbete
(kronor)
</v>
      </c>
      <c r="AA16" s="31" t="str">
        <f>IF(INDEX(ViewMonthTxt,MATCH(X$15,MonthList,0)),Admin!$K$33,"Ingår ej i perioden")</f>
        <v xml:space="preserve">Betald frånvaro, t.ex. sjukdom, semester 
(dagar)
</v>
      </c>
      <c r="AB16" s="31" t="str">
        <f>IF(INDEX(ViewMonthTxt,MATCH(X$15,MonthList,0)),Admin!$L$33,"Ingår ej i perioden")</f>
        <v xml:space="preserve">Obetald frånvaro, t.ex. föräldraled, obet sem 
(dagar)
</v>
      </c>
      <c r="AC16" s="190" t="str">
        <f>IF(INDEX(ViewMonthTxt,MATCH(AC$15,MonthList,0)),Admin!$H$33,"Ingår ej i perioden")</f>
        <v>Ordinarie arbetstid
(timmar)</v>
      </c>
      <c r="AD16" s="190" t="str">
        <f>IF(INDEX(ViewMonthTxt,MATCH(AC$15,MonthList,0)),Admin!$I$33,"Ingår ej i perioden")</f>
        <v>Arbetstid
under
korttids-
arbete
(timmar)</v>
      </c>
      <c r="AE16" s="190" t="str">
        <f>IF(INDEX(ViewMonthTxt,MATCH(AC$15,MonthList,0)),Admin!$J$33,"Ingår ej i perioden")</f>
        <v xml:space="preserve">Månadslön
under
korttids-
arbete
(kronor)
</v>
      </c>
      <c r="AF16" s="190" t="str">
        <f>IF(INDEX(ViewMonthTxt,MATCH(AC$15,MonthList,0)),Admin!$K$33,"Ingår ej i perioden")</f>
        <v xml:space="preserve">Betald frånvaro, t.ex. sjukdom, semester 
(dagar)
</v>
      </c>
      <c r="AG16" s="190" t="str">
        <f>IF(INDEX(ViewMonthTxt,MATCH(AC$15,MonthList,0)),Admin!$L$33,"Ingår ej i perioden")</f>
        <v xml:space="preserve">Obetald frånvaro, t.ex. föräldraled, obet sem 
(dagar)
</v>
      </c>
      <c r="AH16" s="189" t="str">
        <f>IF(INDEX(ViewMonthTxt,MATCH(AH$15,MonthList,0)),Admin!$H$33,"Ingår ej i perioden")</f>
        <v>Ordinarie arbetstid
(timmar)</v>
      </c>
      <c r="AI16" s="189" t="str">
        <f>IF(INDEX(ViewMonthTxt,MATCH(AH$15,MonthList,0)),Admin!$I$33,"Ingår ej i perioden")</f>
        <v>Arbetstid
under
korttids-
arbete
(timmar)</v>
      </c>
      <c r="AJ16" s="189" t="str">
        <f>IF(INDEX(ViewMonthTxt,MATCH(AH$15,MonthList,0)),Admin!$J$33,"Ingår ej i perioden")</f>
        <v xml:space="preserve">Månadslön
under
korttids-
arbete
(kronor)
</v>
      </c>
      <c r="AK16" s="189" t="str">
        <f>IF(INDEX(ViewMonthTxt,MATCH(AH$15,MonthList,0)),Admin!$K$33,"Ingår ej i perioden")</f>
        <v xml:space="preserve">Betald frånvaro, t.ex. sjukdom, semester 
(dagar)
</v>
      </c>
      <c r="AL16" s="189" t="str">
        <f>IF(INDEX(ViewMonthTxt,MATCH(AH$15,MonthList,0)),Admin!$L$33,"Ingår ej i perioden")</f>
        <v xml:space="preserve">Obetald frånvaro, t.ex. föräldraled, obet sem 
(dagar)
</v>
      </c>
      <c r="AM16" s="31" t="str">
        <f>IF(INDEX(ViewMonthTxt,MATCH(AM$15,MonthList,0)),Admin!$H$33,"Ingår ej i perioden")</f>
        <v>Ordinarie arbetstid
(timmar)</v>
      </c>
      <c r="AN16" s="31" t="str">
        <f>IF(INDEX(ViewMonthTxt,MATCH(AM$15,MonthList,0)),Admin!$I$33,"Ingår ej i perioden")</f>
        <v>Arbetstid
under
korttids-
arbete
(timmar)</v>
      </c>
      <c r="AO16" s="31" t="str">
        <f>IF(INDEX(ViewMonthTxt,MATCH(AM$15,MonthList,0)),Admin!$J$33,"Ingår ej i perioden")</f>
        <v xml:space="preserve">Månadslön
under
korttids-
arbete
(kronor)
</v>
      </c>
      <c r="AP16" s="31" t="str">
        <f>IF(INDEX(ViewMonthTxt,MATCH(AM$15,MonthList,0)),Admin!$K$33,"Ingår ej i perioden")</f>
        <v xml:space="preserve">Betald frånvaro, t.ex. sjukdom, semester 
(dagar)
</v>
      </c>
      <c r="AQ16" s="31" t="str">
        <f>IF(INDEX(ViewMonthTxt,MATCH(AM$15,MonthList,0)),Admin!$L$33,"Ingår ej i perioden")</f>
        <v xml:space="preserve">Obetald frånvaro, t.ex. föräldraled, obet sem 
(dagar)
</v>
      </c>
      <c r="AR16" s="190" t="str">
        <f>IF(INDEX(ViewMonthTxt,MATCH(AR$15,MonthList,0)),Admin!$H$33,"Ingår ej i perioden")</f>
        <v>Ordinarie arbetstid
(timmar)</v>
      </c>
      <c r="AS16" s="190" t="str">
        <f>IF(INDEX(ViewMonthTxt,MATCH(AR$15,MonthList,0)),Admin!$I$33,"Ingår ej i perioden")</f>
        <v>Arbetstid
under
korttids-
arbete
(timmar)</v>
      </c>
      <c r="AT16" s="190" t="str">
        <f>IF(INDEX(ViewMonthTxt,MATCH(AR$15,MonthList,0)),Admin!$J$33,"Ingår ej i perioden")</f>
        <v xml:space="preserve">Månadslön
under
korttids-
arbete
(kronor)
</v>
      </c>
      <c r="AU16" s="190" t="str">
        <f>IF(INDEX(ViewMonthTxt,MATCH(AR$15,MonthList,0)),Admin!$K$33,"Ingår ej i perioden")</f>
        <v xml:space="preserve">Betald frånvaro, t.ex. sjukdom, semester 
(dagar)
</v>
      </c>
      <c r="AV16" s="190" t="str">
        <f>IF(INDEX(ViewMonthTxt,MATCH(AR$15,MonthList,0)),Admin!$L$33,"Ingår ej i perioden")</f>
        <v xml:space="preserve">Obetald frånvaro, t.ex. föräldraled, obet sem 
(dagar)
</v>
      </c>
      <c r="AW16" s="189" t="str">
        <f>IF(INDEX(ViewMonthTxt,MATCH(AW$15,MonthList,0)),Admin!$H$33,"Ingår ej i perioden")</f>
        <v>Ordinarie arbetstid
(timmar)</v>
      </c>
      <c r="AX16" s="189" t="str">
        <f>IF(INDEX(ViewMonthTxt,MATCH(AW$15,MonthList,0)),Admin!$I$33,"Ingår ej i perioden")</f>
        <v>Arbetstid
under
korttids-
arbete
(timmar)</v>
      </c>
      <c r="AY16" s="189" t="str">
        <f>IF(INDEX(ViewMonthTxt,MATCH(AW$15,MonthList,0)),Admin!$J$33,"Ingår ej i perioden")</f>
        <v xml:space="preserve">Månadslön
under
korttids-
arbete
(kronor)
</v>
      </c>
      <c r="AZ16" s="189" t="str">
        <f>IF(INDEX(ViewMonthTxt,MATCH(AW$15,MonthList,0)),Admin!$K$33,"Ingår ej i perioden")</f>
        <v xml:space="preserve">Betald frånvaro, t.ex. sjukdom, semester 
(dagar)
</v>
      </c>
      <c r="BA16" s="189" t="str">
        <f>IF(INDEX(ViewMonthTxt,MATCH(AW$15,MonthList,0)),Admin!$L$33,"Ingår ej i perioden")</f>
        <v xml:space="preserve">Obetald frånvaro, t.ex. föräldraled, obet sem 
(dagar)
</v>
      </c>
      <c r="BB16" s="31" t="str">
        <f>IF(INDEX(ViewMonthTxt,MATCH(BB$15,MonthList,0)),Admin!$H$33,"Ingår ej i perioden")</f>
        <v>Ordinarie arbetstid
(timmar)</v>
      </c>
      <c r="BC16" s="31" t="str">
        <f>IF(INDEX(ViewMonthTxt,MATCH(BB$15,MonthList,0)),Admin!$I$33,"Ingår ej i perioden")</f>
        <v>Arbetstid
under
korttids-
arbete
(timmar)</v>
      </c>
      <c r="BD16" s="31" t="str">
        <f>IF(INDEX(ViewMonthTxt,MATCH(BB$15,MonthList,0)),Admin!$J$33,"Ingår ej i perioden")</f>
        <v xml:space="preserve">Månadslön
under
korttids-
arbete
(kronor)
</v>
      </c>
      <c r="BE16" s="31" t="str">
        <f>IF(INDEX(ViewMonthTxt,MATCH(BB$15,MonthList,0)),Admin!$K$33,"Ingår ej i perioden")</f>
        <v xml:space="preserve">Betald frånvaro, t.ex. sjukdom, semester 
(dagar)
</v>
      </c>
      <c r="BF16" s="31" t="str">
        <f>IF(INDEX(ViewMonthTxt,MATCH(BB$15,MonthList,0)),Admin!$L$33,"Ingår ej i perioden")</f>
        <v xml:space="preserve">Obetald frånvaro, t.ex. föräldraled, obet sem 
(dagar)
</v>
      </c>
      <c r="BG16" s="188" t="s">
        <v>228</v>
      </c>
      <c r="BH16" s="306"/>
      <c r="BI16" s="297" t="s">
        <v>23</v>
      </c>
      <c r="BJ16" s="298"/>
      <c r="BK16" s="295" t="s">
        <v>260</v>
      </c>
      <c r="BL16" s="296"/>
      <c r="BM16" s="295" t="s">
        <v>218</v>
      </c>
      <c r="BN16" s="296"/>
      <c r="BO16" s="295" t="s">
        <v>107</v>
      </c>
      <c r="BP16" s="296"/>
      <c r="BQ16" s="302" t="s">
        <v>227</v>
      </c>
      <c r="BR16" s="303"/>
      <c r="BS16" s="295" t="s">
        <v>148</v>
      </c>
      <c r="BT16" s="296"/>
      <c r="BU16" s="295" t="s">
        <v>259</v>
      </c>
      <c r="BV16" s="296"/>
      <c r="BW16" s="295" t="s">
        <v>149</v>
      </c>
      <c r="BX16" s="296"/>
      <c r="BY16" s="295" t="s">
        <v>282</v>
      </c>
      <c r="BZ16" s="296"/>
      <c r="CA16" s="295" t="s">
        <v>288</v>
      </c>
      <c r="CB16" s="296"/>
      <c r="CC16" s="295" t="s">
        <v>199</v>
      </c>
      <c r="CD16" s="296"/>
      <c r="CE16" s="295" t="s">
        <v>215</v>
      </c>
      <c r="CF16" s="296"/>
      <c r="CG16" s="246" t="s">
        <v>261</v>
      </c>
      <c r="CH16" s="246" t="s">
        <v>262</v>
      </c>
      <c r="CI16" s="11" t="str">
        <f t="shared" ref="CI16:CR16" si="32">"Frånvaro "&amp;CU8</f>
        <v>Frånvaro December</v>
      </c>
      <c r="CJ16" s="11" t="str">
        <f t="shared" si="32"/>
        <v>Frånvaro Januari</v>
      </c>
      <c r="CK16" s="11" t="str">
        <f t="shared" si="32"/>
        <v>Frånvaro Februari</v>
      </c>
      <c r="CL16" s="11" t="str">
        <f t="shared" si="32"/>
        <v>Frånvaro Mars</v>
      </c>
      <c r="CM16" s="11" t="str">
        <f t="shared" si="32"/>
        <v>Frånvaro April</v>
      </c>
      <c r="CN16" s="11" t="str">
        <f t="shared" si="32"/>
        <v>Frånvaro Maj</v>
      </c>
      <c r="CO16" s="11" t="str">
        <f t="shared" si="32"/>
        <v>Frånvaro Juni</v>
      </c>
      <c r="CP16" s="11" t="str">
        <f t="shared" si="32"/>
        <v>Frånvaro Juli</v>
      </c>
      <c r="CQ16" s="11" t="str">
        <f t="shared" si="32"/>
        <v>Frånvaro Augusti</v>
      </c>
      <c r="CR16" s="11" t="str">
        <f t="shared" si="32"/>
        <v>Frånvaro September</v>
      </c>
      <c r="CS16" s="11" t="s">
        <v>24</v>
      </c>
      <c r="CT16" s="234" t="s">
        <v>25</v>
      </c>
      <c r="CU16" s="167" t="str">
        <f t="shared" ref="CU16:DD16" si="33">"Antal dag"&amp;_xlfn.UNICHAR(10)&amp;CU8</f>
        <v>Antal dag
December</v>
      </c>
      <c r="CV16" s="11" t="str">
        <f t="shared" si="33"/>
        <v>Antal dag
Januari</v>
      </c>
      <c r="CW16" s="11" t="str">
        <f t="shared" si="33"/>
        <v>Antal dag
Februari</v>
      </c>
      <c r="CX16" s="11" t="str">
        <f t="shared" si="33"/>
        <v>Antal dag
Mars</v>
      </c>
      <c r="CY16" s="11" t="str">
        <f t="shared" si="33"/>
        <v>Antal dag
April</v>
      </c>
      <c r="CZ16" s="11" t="str">
        <f t="shared" si="33"/>
        <v>Antal dag
Maj</v>
      </c>
      <c r="DA16" s="11" t="str">
        <f t="shared" si="33"/>
        <v>Antal dag
Juni</v>
      </c>
      <c r="DB16" s="11" t="str">
        <f t="shared" si="33"/>
        <v>Antal dag
Juli</v>
      </c>
      <c r="DC16" s="11" t="str">
        <f t="shared" si="33"/>
        <v>Antal dag
Augusti</v>
      </c>
      <c r="DD16" s="168" t="str">
        <f t="shared" si="33"/>
        <v>Antal dag
September</v>
      </c>
      <c r="DE16" s="224" t="str">
        <f t="shared" ref="DE16:DN16" si="34">"Löne-
underlag"&amp;_xlfn.UNICHAR(10)&amp;CU8</f>
        <v>Löne-
underlag
December</v>
      </c>
      <c r="DF16" s="131" t="str">
        <f t="shared" si="34"/>
        <v>Löne-
underlag
Januari</v>
      </c>
      <c r="DG16" s="131" t="str">
        <f t="shared" si="34"/>
        <v>Löne-
underlag
Februari</v>
      </c>
      <c r="DH16" s="131" t="str">
        <f t="shared" si="34"/>
        <v>Löne-
underlag
Mars</v>
      </c>
      <c r="DI16" s="131" t="str">
        <f t="shared" si="34"/>
        <v>Löne-
underlag
April</v>
      </c>
      <c r="DJ16" s="131" t="str">
        <f t="shared" si="34"/>
        <v>Löne-
underlag
Maj</v>
      </c>
      <c r="DK16" s="131" t="str">
        <f t="shared" si="34"/>
        <v>Löne-
underlag
Juni</v>
      </c>
      <c r="DL16" s="131" t="str">
        <f t="shared" si="34"/>
        <v>Löne-
underlag
Juli</v>
      </c>
      <c r="DM16" s="131" t="str">
        <f t="shared" si="34"/>
        <v>Löne-
underlag
Augusti</v>
      </c>
      <c r="DN16" s="225" t="str">
        <f t="shared" si="34"/>
        <v>Löne-
underlag
September</v>
      </c>
      <c r="DO16" s="224" t="str">
        <f t="shared" ref="DO16:DX16" si="35">"Lön för att beräkna stöd på"&amp;_xlfn.UNICHAR(10)&amp;CU8</f>
        <v>Lön för att beräkna stöd på
December</v>
      </c>
      <c r="DP16" s="131" t="str">
        <f t="shared" si="35"/>
        <v>Lön för att beräkna stöd på
Januari</v>
      </c>
      <c r="DQ16" s="131" t="str">
        <f t="shared" si="35"/>
        <v>Lön för att beräkna stöd på
Februari</v>
      </c>
      <c r="DR16" s="131" t="str">
        <f t="shared" si="35"/>
        <v>Lön för att beräkna stöd på
Mars</v>
      </c>
      <c r="DS16" s="131" t="str">
        <f t="shared" si="35"/>
        <v>Lön för att beräkna stöd på
April</v>
      </c>
      <c r="DT16" s="131" t="str">
        <f t="shared" si="35"/>
        <v>Lön för att beräkna stöd på
Maj</v>
      </c>
      <c r="DU16" s="131" t="str">
        <f t="shared" si="35"/>
        <v>Lön för att beräkna stöd på
Juni</v>
      </c>
      <c r="DV16" s="131" t="str">
        <f t="shared" si="35"/>
        <v>Lön för att beräkna stöd på
Juli</v>
      </c>
      <c r="DW16" s="131" t="str">
        <f t="shared" si="35"/>
        <v>Lön för att beräkna stöd på
Augusti</v>
      </c>
      <c r="DX16" s="225" t="str">
        <f t="shared" si="35"/>
        <v>Lön för att beräkna stöd på
September</v>
      </c>
      <c r="DY16" s="220" t="s">
        <v>226</v>
      </c>
      <c r="DZ16" s="219"/>
      <c r="EA16" s="224" t="str">
        <f t="shared" ref="EA16:EJ16" si="36">CU8</f>
        <v>December</v>
      </c>
      <c r="EB16" s="131" t="str">
        <f t="shared" si="36"/>
        <v>Januari</v>
      </c>
      <c r="EC16" s="131" t="str">
        <f t="shared" si="36"/>
        <v>Februari</v>
      </c>
      <c r="ED16" s="131" t="str">
        <f t="shared" si="36"/>
        <v>Mars</v>
      </c>
      <c r="EE16" s="131" t="str">
        <f t="shared" si="36"/>
        <v>April</v>
      </c>
      <c r="EF16" s="131" t="str">
        <f t="shared" si="36"/>
        <v>Maj</v>
      </c>
      <c r="EG16" s="131" t="str">
        <f t="shared" si="36"/>
        <v>Juni</v>
      </c>
      <c r="EH16" s="131" t="str">
        <f t="shared" si="36"/>
        <v>Juli</v>
      </c>
      <c r="EI16" s="131" t="str">
        <f t="shared" si="36"/>
        <v>Augusti</v>
      </c>
      <c r="EJ16" s="225" t="str">
        <f t="shared" si="36"/>
        <v>September</v>
      </c>
      <c r="EK16" s="224" t="str">
        <f t="shared" ref="EK16:ET16" si="37">CU8</f>
        <v>December</v>
      </c>
      <c r="EL16" s="131" t="str">
        <f t="shared" si="37"/>
        <v>Januari</v>
      </c>
      <c r="EM16" s="131" t="str">
        <f t="shared" si="37"/>
        <v>Februari</v>
      </c>
      <c r="EN16" s="131" t="str">
        <f t="shared" si="37"/>
        <v>Mars</v>
      </c>
      <c r="EO16" s="131" t="str">
        <f t="shared" si="37"/>
        <v>April</v>
      </c>
      <c r="EP16" s="131" t="str">
        <f t="shared" si="37"/>
        <v>Maj</v>
      </c>
      <c r="EQ16" s="131" t="str">
        <f t="shared" si="37"/>
        <v>Juni</v>
      </c>
      <c r="ER16" s="131" t="str">
        <f t="shared" si="37"/>
        <v>Juli</v>
      </c>
      <c r="ES16" s="131" t="str">
        <f t="shared" si="37"/>
        <v>Augusti</v>
      </c>
      <c r="ET16" s="225" t="str">
        <f t="shared" si="37"/>
        <v>September</v>
      </c>
      <c r="EU16" s="228" t="s">
        <v>27</v>
      </c>
      <c r="EV16" s="187" t="s">
        <v>28</v>
      </c>
      <c r="EW16" s="187" t="s">
        <v>29</v>
      </c>
      <c r="EX16" s="185" t="s">
        <v>30</v>
      </c>
      <c r="EY16" s="185" t="s">
        <v>31</v>
      </c>
      <c r="EZ16" s="185" t="s">
        <v>32</v>
      </c>
      <c r="FA16" s="186" t="s">
        <v>33</v>
      </c>
      <c r="FB16" s="186" t="s">
        <v>34</v>
      </c>
      <c r="FC16" s="185" t="s">
        <v>35</v>
      </c>
      <c r="FD16" s="184" t="s">
        <v>36</v>
      </c>
      <c r="FE16" s="93" t="s">
        <v>94</v>
      </c>
      <c r="FF16" s="93" t="s">
        <v>95</v>
      </c>
      <c r="FG16" s="93" t="s">
        <v>97</v>
      </c>
      <c r="FH16" s="93" t="s">
        <v>98</v>
      </c>
      <c r="FI16" s="93" t="s">
        <v>96</v>
      </c>
      <c r="FJ16" s="93" t="s">
        <v>184</v>
      </c>
      <c r="FK16" s="93" t="s">
        <v>103</v>
      </c>
      <c r="FL16" s="93" t="s">
        <v>186</v>
      </c>
      <c r="FM16" s="93" t="s">
        <v>102</v>
      </c>
      <c r="FN16" s="93" t="s">
        <v>104</v>
      </c>
      <c r="FO16" s="96" t="s">
        <v>199</v>
      </c>
      <c r="FP16" s="93" t="s">
        <v>130</v>
      </c>
      <c r="FQ16" s="93" t="s">
        <v>216</v>
      </c>
    </row>
    <row r="17" spans="1:179" s="15" customFormat="1" x14ac:dyDescent="0.25">
      <c r="A17" s="19">
        <v>1</v>
      </c>
      <c r="B17" s="20"/>
      <c r="C17" s="183"/>
      <c r="D17" s="66"/>
      <c r="E17" s="212">
        <f>IFERROR(INDEX(Admin!$C$7:$C$10,MATCH(FP17,TblNivåValTExt,0)),0)</f>
        <v>0</v>
      </c>
      <c r="F17" s="1"/>
      <c r="G17" s="1"/>
      <c r="H17" s="78"/>
      <c r="I17" s="181"/>
      <c r="J17" s="181"/>
      <c r="K17" s="182"/>
      <c r="L17" s="182"/>
      <c r="M17" s="181"/>
      <c r="N17" s="181"/>
      <c r="O17" s="181"/>
      <c r="P17" s="182"/>
      <c r="Q17" s="182"/>
      <c r="R17" s="181"/>
      <c r="S17" s="181"/>
      <c r="T17" s="181"/>
      <c r="U17" s="182"/>
      <c r="V17" s="182"/>
      <c r="W17" s="181"/>
      <c r="X17" s="181"/>
      <c r="Y17" s="181"/>
      <c r="Z17" s="182"/>
      <c r="AA17" s="182"/>
      <c r="AB17" s="181"/>
      <c r="AC17" s="181"/>
      <c r="AD17" s="181"/>
      <c r="AE17" s="182"/>
      <c r="AF17" s="182"/>
      <c r="AG17" s="181"/>
      <c r="AH17" s="181"/>
      <c r="AI17" s="181"/>
      <c r="AJ17" s="182"/>
      <c r="AK17" s="182"/>
      <c r="AL17" s="181"/>
      <c r="AM17" s="181"/>
      <c r="AN17" s="181"/>
      <c r="AO17" s="182"/>
      <c r="AP17" s="182"/>
      <c r="AQ17" s="181"/>
      <c r="AR17" s="181"/>
      <c r="AS17" s="181"/>
      <c r="AT17" s="182"/>
      <c r="AU17" s="182"/>
      <c r="AV17" s="181"/>
      <c r="AW17" s="181"/>
      <c r="AX17" s="181"/>
      <c r="AY17" s="182"/>
      <c r="AZ17" s="182"/>
      <c r="BA17" s="181"/>
      <c r="BB17" s="181"/>
      <c r="BC17" s="181"/>
      <c r="BD17" s="182"/>
      <c r="BE17" s="182"/>
      <c r="BF17" s="181"/>
      <c r="BG17" s="180">
        <f>IF(DY17,"",ROUNDUP(SUM(EK17:ET17),0))</f>
        <v>0</v>
      </c>
      <c r="BH17" s="116" t="str">
        <f>IF(BJ17="","",BJ17&amp;". ")&amp;IF(BL17="","",BL17&amp;". ")&amp;IF(BN17="","",BN17&amp;". ")&amp;IF(BP17="","",BP17&amp;". ")&amp;IF(BR17="","",BR17&amp;". ")&amp;IF(BT17="","",BT17&amp;". ")&amp;IF(BV17="","",BV17&amp;". ")&amp;IF(BX17="","",BX17&amp;". ")&amp;IF(BZ17="","",BZ17&amp;". ")&amp;IF(CB17="","",CB17&amp;". ")&amp;IF(CD17="","",CD17&amp;". ")&amp;IF(CF17="","",CF17&amp;". ")</f>
        <v/>
      </c>
      <c r="BI17" s="80" t="b">
        <f t="shared" ref="BI17" si="38">IF(G17=0,FALSE,G17&lt;F17)</f>
        <v>0</v>
      </c>
      <c r="BJ17" s="80" t="str">
        <f t="shared" ref="BJ17" si="39">IF(BI17,$BJ$15,"")</f>
        <v/>
      </c>
      <c r="BK17" s="80" t="b">
        <f t="shared" ref="BK17" si="40">FL17</f>
        <v>0</v>
      </c>
      <c r="BL17" s="13" t="str">
        <f t="shared" ref="BL17" si="41">IF(BK17,BL$15,"")</f>
        <v/>
      </c>
      <c r="BM17" s="13" t="b">
        <f t="shared" ref="BM17" si="42">FQ17</f>
        <v>0</v>
      </c>
      <c r="BN17" s="35" t="str">
        <f t="shared" ref="BN17" si="43">IF(BM17,BN$15,"")</f>
        <v/>
      </c>
      <c r="BO17" s="13" t="b">
        <f t="shared" ref="BO17" si="44">IF(F17=0,FALSE,FI17)</f>
        <v>0</v>
      </c>
      <c r="BP17" s="35" t="str">
        <f t="shared" ref="BP17" si="45">IF(BO17,BP$15,"")</f>
        <v/>
      </c>
      <c r="BQ17" s="13" t="b">
        <f t="shared" ref="BQ17" si="46">OR(AND(COUNTA(I17:M17)&gt;0,I$12&lt;&gt;""),AND(COUNTA(N17:R17)&gt;0,N$12&lt;&gt;""),AND(COUNTA(S17:W17)&gt;0,S$12&lt;&gt;""),AND(COUNTA(X17:AB17)&gt;0,X$12&lt;&gt;""),AND(COUNTA(AC17:AG17)&gt;0,AC$12&lt;&gt;""),AND(COUNTA(AH17:AL17)&gt;0,AH$12&lt;&gt;""),AND(COUNTA(AM17:AQ17)&gt;0,AM$12&lt;&gt;""),AND(COUNTA(AR17:AV17)&gt;0,AR$12&lt;&gt;""),AND(COUNTA(AW17:BA17)&gt;0,AW$12&lt;&gt;""),AND(COUNTA(BB17:BF17)&gt;0,BB12&lt;&gt;""))</f>
        <v>0</v>
      </c>
      <c r="BR17" s="35" t="str">
        <f t="shared" ref="BR17" si="47">IF(BQ17,BR$15,"")</f>
        <v/>
      </c>
      <c r="BS17" s="35" t="b">
        <f t="shared" ref="BS17" si="48">FD17</f>
        <v>0</v>
      </c>
      <c r="BT17" s="35" t="str">
        <f t="shared" ref="BT17" si="49">IF(BS17,BT$15,"")</f>
        <v/>
      </c>
      <c r="BU17" s="35" t="b">
        <f t="shared" ref="BU17" si="50">OR(M17&lt;0,R17&lt;0,W17&lt;0,AB17&lt;0,AG17&lt;0,AL17&lt;0,AQ17&lt;0,AV17&lt;0,BA17&lt;0,BF17&lt;0,L17&lt;0,Q17&lt;0,V17&lt;0,AA17&lt;0,AF17&lt;0,AK17&lt;0,AP17&lt;0,AU17&lt;0,AZ17&lt;0,BE17&lt;0,CJ17&gt;CV17,CK17&gt;CW17,CL17&gt;CX17,CM17&gt;CY17,CN17&gt;CZ17,CO17&gt;DA17,CP17&gt;DB17,CQ17&gt;DC17,CR17&gt;DD17,CI17&gt;CU17)</f>
        <v>0</v>
      </c>
      <c r="BV17" s="35" t="str">
        <f t="shared" ref="BV17" si="51">IF(BU17,BV$15,"")</f>
        <v/>
      </c>
      <c r="BW17" s="13" t="b">
        <f t="shared" ref="BW17" si="52">IF(D17="",IF(AND(B17&lt;&gt;"",C17&lt;&gt;"",F17&lt;&gt;"",G17&lt;&gt;"",H17&lt;&gt;""),FF17,FALSE),FF17)</f>
        <v>0</v>
      </c>
      <c r="BX17" s="35" t="str">
        <f t="shared" ref="BX17" si="53">IF(BW17,BX$15,"")</f>
        <v/>
      </c>
      <c r="BY17" s="265" t="b">
        <f t="shared" ref="BY17" si="54">IF(H17="",FALSE,NOT(ISNUMBER(H17)))</f>
        <v>0</v>
      </c>
      <c r="BZ17" s="35" t="str">
        <f t="shared" ref="BZ17" si="55">IF(BY17,BZ$15,"")</f>
        <v/>
      </c>
      <c r="CA17" s="265" t="b">
        <f>SUM(L17:M17,Q17:R17,V17:W17,AA17:AB17,AF17:AG17,AK17:AL17,AP17:AQ17,AU17:AV17,AZ17:BA17,BE17:BF17)-(TRUNC(L17)+TRUNC(M17)+TRUNC(Q17)+TRUNC(R17)+TRUNC(V17)+TRUNC(W17)+TRUNC(AA17)+TRUNC(AB17)+TRUNC(AF17)+TRUNC(AG17)+TRUNC(AK17)+TRUNC(AL17)+TRUNC(AP17)+TRUNC(AQ17)+TRUNC(AU17)+TRUNC(AV17)+TRUNC(AZ17)+TRUNC(BA17)+TRUNC(BE17)+TRUNC(BF17))&lt;&gt;0</f>
        <v>0</v>
      </c>
      <c r="CB17" s="35" t="str">
        <f t="shared" ref="CB17:CD80" si="56">IF(CA17,CB$15,"")</f>
        <v/>
      </c>
      <c r="CC17" s="272" t="b">
        <f>IF(D17="",FALSE,FO17)</f>
        <v>0</v>
      </c>
      <c r="CD17" s="35" t="str">
        <f t="shared" si="56"/>
        <v/>
      </c>
      <c r="CE17" s="13" t="b">
        <f t="shared" ref="CE17:CE49" si="57">AND(COUNTA(B17:D17,F17:BF17)&gt;0,OR(B17="",C17="",D17="",F17="",G17="",H17="",E17=0))</f>
        <v>0</v>
      </c>
      <c r="CF17" s="35" t="str">
        <f t="shared" ref="CF17" si="58">IF(CE17,CF$15,"")</f>
        <v/>
      </c>
      <c r="CG17" s="179">
        <f t="shared" ref="CG17:CG48" si="59">INDEX($CM$8:$CM$12,MATCH($E17,$CL$8:$CL$12,0))</f>
        <v>0</v>
      </c>
      <c r="CH17" s="179">
        <f t="shared" ref="CH17:CH48" si="60">INDEX($CN$8:$CN$12,MATCH($E17,$CL$8:$CL$12,0))</f>
        <v>0</v>
      </c>
      <c r="CI17" s="218">
        <f>TRUNC(L17)+TRUNC(M17)</f>
        <v>0</v>
      </c>
      <c r="CJ17" s="218">
        <f>TRUNC(Q17)+TRUNC(R17)</f>
        <v>0</v>
      </c>
      <c r="CK17" s="218">
        <f>TRUNC(V17)+TRUNC(W17)</f>
        <v>0</v>
      </c>
      <c r="CL17" s="218">
        <f>TRUNC(AA17)+TRUNC(AB17)</f>
        <v>0</v>
      </c>
      <c r="CM17" s="218">
        <f>TRUNC(AF17)+TRUNC(AG17)</f>
        <v>0</v>
      </c>
      <c r="CN17" s="218">
        <f>TRUNC(AK17)+TRUNC(AL17)</f>
        <v>0</v>
      </c>
      <c r="CO17" s="218">
        <f>TRUNC(AP17)+TRUNC(AQ17)</f>
        <v>0</v>
      </c>
      <c r="CP17" s="218">
        <f>TRUNC(AU17)+TRUNC(AV17)</f>
        <v>0</v>
      </c>
      <c r="CQ17" s="218">
        <f>TRUNC(AZ17)+TRUNC(BA17)</f>
        <v>0</v>
      </c>
      <c r="CR17" s="218">
        <f>TRUNC(BE17)+TRUNC(BF17)</f>
        <v>0</v>
      </c>
      <c r="CS17" s="14">
        <f t="shared" ref="CS17" si="61">IF(F17=0,0,MAX(F17,$BO$10))</f>
        <v>0</v>
      </c>
      <c r="CT17" s="236">
        <f t="shared" ref="CT17" si="62">IF(G17=0,0,MIN(G17,$BO$12))</f>
        <v>0</v>
      </c>
      <c r="CU17" s="237">
        <f t="shared" ref="CU17:DD26" si="63">IF(AND($CS17,$CT17,CU$12),MAX(0,MIN(CU$10,$CT17)-MAX(CU$9,$CS17)+1),0)</f>
        <v>0</v>
      </c>
      <c r="CV17" s="16">
        <f t="shared" si="63"/>
        <v>0</v>
      </c>
      <c r="CW17" s="16">
        <f t="shared" si="63"/>
        <v>0</v>
      </c>
      <c r="CX17" s="16">
        <f t="shared" si="63"/>
        <v>0</v>
      </c>
      <c r="CY17" s="16">
        <f t="shared" si="63"/>
        <v>0</v>
      </c>
      <c r="CZ17" s="16">
        <f t="shared" si="63"/>
        <v>0</v>
      </c>
      <c r="DA17" s="16">
        <f t="shared" si="63"/>
        <v>0</v>
      </c>
      <c r="DB17" s="16">
        <f t="shared" si="63"/>
        <v>0</v>
      </c>
      <c r="DC17" s="16">
        <f t="shared" si="63"/>
        <v>0</v>
      </c>
      <c r="DD17" s="238">
        <f t="shared" si="63"/>
        <v>0</v>
      </c>
      <c r="DE17" s="232">
        <f t="shared" ref="DE17:DN26" si="64">IF($H17&lt;=0,0,MAX(0,MIN($H17,$DE$11)))</f>
        <v>0</v>
      </c>
      <c r="DF17" s="132">
        <f t="shared" si="64"/>
        <v>0</v>
      </c>
      <c r="DG17" s="132">
        <f t="shared" si="64"/>
        <v>0</v>
      </c>
      <c r="DH17" s="132">
        <f t="shared" si="64"/>
        <v>0</v>
      </c>
      <c r="DI17" s="132">
        <f t="shared" si="64"/>
        <v>0</v>
      </c>
      <c r="DJ17" s="132">
        <f t="shared" si="64"/>
        <v>0</v>
      </c>
      <c r="DK17" s="132">
        <f t="shared" si="64"/>
        <v>0</v>
      </c>
      <c r="DL17" s="132">
        <f t="shared" si="64"/>
        <v>0</v>
      </c>
      <c r="DM17" s="132">
        <f t="shared" si="64"/>
        <v>0</v>
      </c>
      <c r="DN17" s="233">
        <f t="shared" si="64"/>
        <v>0</v>
      </c>
      <c r="DO17" s="232">
        <f t="shared" ref="DO17" si="65">IF(DE17="","",DE17/CU$11*CU17)</f>
        <v>0</v>
      </c>
      <c r="DP17" s="132">
        <f t="shared" ref="DP17" si="66">IF(DF17="","",DF17/CV$11*CV17)</f>
        <v>0</v>
      </c>
      <c r="DQ17" s="132">
        <f>IF(DG17="","",DG17/CW$11*CW17)</f>
        <v>0</v>
      </c>
      <c r="DR17" s="132">
        <f t="shared" ref="DR17" si="67">IF(DH17="","",DH17/CX$11*CX17)</f>
        <v>0</v>
      </c>
      <c r="DS17" s="132">
        <f t="shared" ref="DS17" si="68">IF(DI17="","",DI17/CY$11*CY17)</f>
        <v>0</v>
      </c>
      <c r="DT17" s="132">
        <f t="shared" ref="DT17" si="69">IF(DJ17="","",DJ17/CZ$11*CZ17)</f>
        <v>0</v>
      </c>
      <c r="DU17" s="132">
        <f t="shared" ref="DU17" si="70">IF(DK17="","",DK17/DA$11*DA17)</f>
        <v>0</v>
      </c>
      <c r="DV17" s="132">
        <f t="shared" ref="DV17" si="71">IF(DL17="","",DL17/DB$11*DB17)</f>
        <v>0</v>
      </c>
      <c r="DW17" s="132">
        <f t="shared" ref="DW17" si="72">IF(DM17="","",DM17/DC$11*DC17)</f>
        <v>0</v>
      </c>
      <c r="DX17" s="233">
        <f t="shared" ref="DX17" si="73">IF(DN17="","",DN17/DD$11*DD17)</f>
        <v>0</v>
      </c>
      <c r="DY17" s="231" t="b">
        <f>OR(BI17,BK17,BM17,BO17,BQ17,BS17,BU17,BW17,BY17,CA17,CC17)</f>
        <v>0</v>
      </c>
      <c r="DZ17" s="163"/>
      <c r="EA17" s="226" t="str">
        <f>IF(OR(CU17="",CU17=0),"",(MAX((CU17-CI17),0))/CU17)</f>
        <v/>
      </c>
      <c r="EB17" s="178" t="str">
        <f t="shared" ref="EB17" si="74">IF(OR(CV17="",CV17=0),"",(MAX((CV17-CJ17),0))/CV17)</f>
        <v/>
      </c>
      <c r="EC17" s="178" t="str">
        <f t="shared" ref="EC17" si="75">IF(OR(CW17="",CW17=0),"",(MAX((CW17-CK17),0))/CW17)</f>
        <v/>
      </c>
      <c r="ED17" s="178" t="str">
        <f t="shared" ref="ED17" si="76">IF(OR(CX17="",CX17=0),"",(MAX((CX17-CL17),0))/CX17)</f>
        <v/>
      </c>
      <c r="EE17" s="178" t="str">
        <f t="shared" ref="EE17" si="77">IF(OR(CY17="",CY17=0),"",(MAX((CY17-CM17),0))/CY17)</f>
        <v/>
      </c>
      <c r="EF17" s="178" t="str">
        <f t="shared" ref="EF17" si="78">IF(OR(CZ17="",CZ17=0),"",(MAX((CZ17-CN17),0))/CZ17)</f>
        <v/>
      </c>
      <c r="EG17" s="178" t="str">
        <f t="shared" ref="EG17" si="79">IF(OR(DA17="",DA17=0),"",(MAX((DA17-CO17),0))/DA17)</f>
        <v/>
      </c>
      <c r="EH17" s="178" t="str">
        <f t="shared" ref="EH17" si="80">IF(OR(DB17="",DB17=0),"",(MAX((DB17-CP17),0))/DB17)</f>
        <v/>
      </c>
      <c r="EI17" s="178" t="str">
        <f t="shared" ref="EI17" si="81">IF(OR(DC17="",DC17=0),"",(MAX((DC17-CQ17),0))/DC17)</f>
        <v/>
      </c>
      <c r="EJ17" s="227" t="str">
        <f t="shared" ref="EJ17" si="82">IF(OR(DD17="",DD17=0),"",(MAX((DD17-CR17),0))/DD17)</f>
        <v/>
      </c>
      <c r="EK17" s="230" t="str">
        <f t="shared" ref="EK17" si="83">IF(OR($E17="",I17="",J17="",$H17="",EA17="",DO17=""),"",DO17*EA17*$EK$12*$E17/100)</f>
        <v/>
      </c>
      <c r="EL17" s="177" t="str">
        <f t="shared" ref="EL17" si="84">IF(OR($E17="",N17="",O17="",$H17="",EB17="",DP17=""),"",DP17*EB17*$EK$12*$E17/100)</f>
        <v/>
      </c>
      <c r="EM17" s="177" t="str">
        <f t="shared" ref="EM17" si="85">IF(OR($E17="",S17="",T17="",$H17="",EC17="",DQ17=""),"",DQ17*EC17*$EK$12*$E17/100)</f>
        <v/>
      </c>
      <c r="EN17" s="177" t="str">
        <f t="shared" ref="EN17" si="86">IF(OR($E17="",X17="",Y17="",$H17="",ED17="",DR17=""),"",DR17*ED17*$EK$12*$E17/100)</f>
        <v/>
      </c>
      <c r="EO17" s="177" t="str">
        <f t="shared" ref="EO17" si="87">IF(OR($E17="",AC17="",AD17="",$H17="",EE17="",DS17=""),"",DS17*EE17*$EK$12*$E17/100)</f>
        <v/>
      </c>
      <c r="EP17" s="177" t="str">
        <f t="shared" ref="EP17" si="88">IF(OR($E17="",AH17="",AI17="",$H17="",EF17="",DT17=""),"",DT17*EF17*$EK$12*$E17/100)</f>
        <v/>
      </c>
      <c r="EQ17" s="177" t="str">
        <f t="shared" ref="EQ17" si="89">IF(OR($E17="",AM17="",AN17="",$H17="",EG17="",DU17=""),"",DU17*EG17*$EK$12*$E17/100)</f>
        <v/>
      </c>
      <c r="ER17" s="177" t="str">
        <f t="shared" ref="ER17" si="90">IF(OR($E17="",AR17="",AS17="",$H17="",EH17="",DV17=""),"",DV17*EH17*$EK$12*$E17/100)</f>
        <v/>
      </c>
      <c r="ES17" s="177" t="str">
        <f t="shared" ref="ES17" si="91">IF(OR($E17="",AW17="",AX17="",$H17="",EI17="",DW17=""),"",DW17*EI17*$EK$12*$E17/100)</f>
        <v/>
      </c>
      <c r="ET17" s="177" t="str">
        <f t="shared" ref="ET17" si="92">IF(OR($E17="",BB17="",BC17="",$H17="",EJ17="",DX17=""),"",DX17*EJ17*$EK$12*$E17/100)</f>
        <v/>
      </c>
      <c r="EU17" s="229" t="e">
        <f t="shared" ref="EU17" si="93">VALUE(LEFT(C17,2))</f>
        <v>#VALUE!</v>
      </c>
      <c r="EV17" s="27" t="e">
        <f t="shared" ref="EV17" si="94">VALUE(MID(C17,3,2))</f>
        <v>#VALUE!</v>
      </c>
      <c r="EW17" s="27" t="e">
        <f t="shared" ref="EW17" si="95">TEXT(IF(VALUE(MID(C17,5,2))&gt;31,MID(C17,5,2)-60,VALUE(MID(C17,5,2))),"00")</f>
        <v>#VALUE!</v>
      </c>
      <c r="EX17" s="28" t="e">
        <f t="shared" ref="EX17" si="96">DATEVALUE(IF(VALUE(LEFT(C17,2))&lt;20,20,19)&amp;TEXT(EU17,"00")&amp;"/"&amp;EV17&amp;"/"&amp;EW17)</f>
        <v>#VALUE!</v>
      </c>
      <c r="EY17" s="28" t="e">
        <f t="shared" ref="EY17" si="97">DATE(EU17,EV17,EW17)</f>
        <v>#VALUE!</v>
      </c>
      <c r="EZ17" s="28" t="b">
        <f t="shared" ref="EZ17" si="98">NOT(ISERR(AND(EV17&lt;13,VALUE(EW17)&lt;31,EX17=EY17)))</f>
        <v>0</v>
      </c>
      <c r="FA17" s="176" t="str">
        <f t="shared" ref="FA17" si="99">RIGHT(C17,1)</f>
        <v/>
      </c>
      <c r="FB17" s="27" t="e" cm="1">
        <f t="array" aca="1" ref="FB17" ca="1">TEXT(RIGHT(10-RIGHT(SUM(INDEX(1*(MID(MID(C17,1,1)*2,ROW(INDIRECT("1:"&amp;LEN(MID(C17,1,1)*2))),1)),,))+MID(C17,2,1)+
SUM(INDEX(1*(MID(MID(C17,3,1)*2,ROW(INDIRECT("1:"&amp;LEN(MID(C17,3,1)*2))),1)),,))+MID(C17,4,1)+
SUM(INDEX(1*(MID(MID(C17,5,1)*2,ROW(INDIRECT("1:"&amp;LEN(MID(C17,5,1)*2))),1)),,))+MID(C17,6,1)+
SUM(INDEX(1*(MID(MID(C17,8,1)*2,ROW(INDIRECT("1:"&amp;LEN(MID(C17,8,1)*2))),1)),,))+MID(C17,9,1)+
SUM(INDEX(1*(MID(MID(C17,10,1)*2,ROW(INDIRECT("1:"&amp;LEN(MID(C17,10,1)*2))),1)),,)),1),1),"0")</f>
        <v>#VALUE!</v>
      </c>
      <c r="FC17" s="27" t="str">
        <f t="shared" ref="FC17" si="100">IF(C17="","",FB17=FA17)</f>
        <v/>
      </c>
      <c r="FD17" s="29" t="b">
        <f t="shared" ref="FD17" si="101">NOT(IF(OR(C17&lt;&gt;"",F17&lt;&gt;""),AND(EZ17,FC17),TRUE))</f>
        <v>0</v>
      </c>
      <c r="FE17" s="112" t="b">
        <f>IFERROR(MATCH(D17,'Avtal för korttidsarbete'!$G$13:$G$1012,0),TRUE)</f>
        <v>1</v>
      </c>
      <c r="FF17" s="112" t="b">
        <f t="shared" ref="FF17" si="102">IF(AND(B17&lt;&gt;"",FE17=TRUE),TRUE,FALSE)</f>
        <v>0</v>
      </c>
      <c r="FG17" s="113" t="str" cm="1">
        <f t="array" ref="FG17">IF(FE17=TRUE,"x",INDEX('Avtal för korttidsarbete'!$E$13:$E$1012,$FE17))</f>
        <v>x</v>
      </c>
      <c r="FH17" s="113" t="str" cm="1">
        <f t="array" ref="FH17">IF(FE17=TRUE,"x",INDEX('Avtal för korttidsarbete'!$F$13:$F$1012,$FE17))</f>
        <v>x</v>
      </c>
      <c r="FI17" s="112" t="b">
        <f t="shared" ref="FI17" si="103">IF(FE17=TRUE,FALSE,IF(OR(F17&lt;FG17,G17&gt;FH17),TRUE,FALSE))</f>
        <v>0</v>
      </c>
      <c r="FJ17" s="135">
        <f>IFERROR(MAX(FG17,$FJ$14),FG17)</f>
        <v>44166</v>
      </c>
      <c r="FK17" s="135">
        <f t="shared" ref="FK17" si="104">IFERROR(MIN(FH17,$FK$14),FH17)</f>
        <v>44377</v>
      </c>
      <c r="FL17" s="112" t="b">
        <f t="shared" ref="FL17" si="105">IFERROR(IF(OR(F17="",G17="",FE17=TRUE),FALSE,IF(OR(F17&lt;$FJ$14,G17&gt;$FK$14),TRUE,FALSE)),TRUE)</f>
        <v>0</v>
      </c>
      <c r="FM17" s="113">
        <f t="shared" ref="FM17" si="106">MAX(FG17,$FJ$14,F17)</f>
        <v>44166</v>
      </c>
      <c r="FN17" s="135">
        <f t="shared" ref="FN17" si="107">MIN(FH17,$FK$14)</f>
        <v>44377</v>
      </c>
      <c r="FO17" s="148" t="b">
        <f>IFERROR(INDEX('Avtal för korttidsarbete'!R:R,MATCH(D17,'Avtal för korttidsarbete'!$G:$G,0)),TRUE)</f>
        <v>1</v>
      </c>
      <c r="FP17" s="135" t="str">
        <f>IF(FO17,"-",INDEX('Avtal för korttidsarbete'!$D:$D,MATCH(D17,'Avtal för korttidsarbete'!$G:$G,0)))</f>
        <v>-</v>
      </c>
      <c r="FQ17" s="113" t="b">
        <f>IFERROR(G17&gt;INDEX(Uppsägningar!E:E,MATCH(C17,Uppsägningar!C:C,0)),FALSE)</f>
        <v>0</v>
      </c>
      <c r="FU17" s="217"/>
      <c r="FV17" s="217"/>
      <c r="FW17" s="217"/>
    </row>
    <row r="18" spans="1:179" s="15" customFormat="1" x14ac:dyDescent="0.25">
      <c r="A18" s="19">
        <v>2</v>
      </c>
      <c r="B18" s="20"/>
      <c r="C18" s="183"/>
      <c r="D18" s="66"/>
      <c r="E18" s="212">
        <f>IFERROR(INDEX(Admin!$C$7:$C$10,MATCH(FP18,TblNivåValTExt,0)),0)</f>
        <v>0</v>
      </c>
      <c r="F18" s="1"/>
      <c r="G18" s="1"/>
      <c r="H18" s="78"/>
      <c r="I18" s="181"/>
      <c r="J18" s="181"/>
      <c r="K18" s="182"/>
      <c r="L18" s="182"/>
      <c r="M18" s="181"/>
      <c r="N18" s="181"/>
      <c r="O18" s="181"/>
      <c r="P18" s="182"/>
      <c r="Q18" s="182"/>
      <c r="R18" s="181"/>
      <c r="S18" s="181"/>
      <c r="T18" s="181"/>
      <c r="U18" s="182"/>
      <c r="V18" s="182"/>
      <c r="W18" s="181"/>
      <c r="X18" s="181"/>
      <c r="Y18" s="181"/>
      <c r="Z18" s="182"/>
      <c r="AA18" s="182"/>
      <c r="AB18" s="181"/>
      <c r="AC18" s="181"/>
      <c r="AD18" s="181"/>
      <c r="AE18" s="182"/>
      <c r="AF18" s="182"/>
      <c r="AG18" s="181"/>
      <c r="AH18" s="181"/>
      <c r="AI18" s="181"/>
      <c r="AJ18" s="182"/>
      <c r="AK18" s="182"/>
      <c r="AL18" s="181"/>
      <c r="AM18" s="181"/>
      <c r="AN18" s="181"/>
      <c r="AO18" s="182"/>
      <c r="AP18" s="182"/>
      <c r="AQ18" s="181"/>
      <c r="AR18" s="181"/>
      <c r="AS18" s="181"/>
      <c r="AT18" s="182"/>
      <c r="AU18" s="182"/>
      <c r="AV18" s="181"/>
      <c r="AW18" s="181"/>
      <c r="AX18" s="181"/>
      <c r="AY18" s="182"/>
      <c r="AZ18" s="182"/>
      <c r="BA18" s="181"/>
      <c r="BB18" s="181"/>
      <c r="BC18" s="181"/>
      <c r="BD18" s="182"/>
      <c r="BE18" s="182"/>
      <c r="BF18" s="181"/>
      <c r="BG18" s="180">
        <f t="shared" ref="BG18:BG81" si="108">IF(DY18,"",ROUNDUP(SUM(EK18:ET18),0))</f>
        <v>0</v>
      </c>
      <c r="BH18" s="116" t="str">
        <f t="shared" ref="BH18:BH81" si="109">IF(BJ18="","",BJ18&amp;". ")&amp;IF(BL18="","",BL18&amp;". ")&amp;IF(BN18="","",BN18&amp;". ")&amp;IF(BP18="","",BP18&amp;". ")&amp;IF(BR18="","",BR18&amp;". ")&amp;IF(BT18="","",BT18&amp;". ")&amp;IF(BV18="","",BV18&amp;". ")&amp;IF(BX18="","",BX18&amp;". ")&amp;IF(BZ18="","",BZ18&amp;". ")&amp;IF(CB18="","",CB18&amp;". ")&amp;IF(CD18="","",CD18&amp;". ")&amp;IF(CF18="","",CF18&amp;". ")</f>
        <v/>
      </c>
      <c r="BI18" s="80" t="b">
        <f t="shared" ref="BI18:BI80" si="110">IF(G18=0,FALSE,G18&lt;F18)</f>
        <v>0</v>
      </c>
      <c r="BJ18" s="80" t="str">
        <f t="shared" ref="BJ18:BJ80" si="111">IF(BI18,$BJ$15,"")</f>
        <v/>
      </c>
      <c r="BK18" s="80" t="b">
        <f t="shared" ref="BK18:BK49" si="112">FL18</f>
        <v>0</v>
      </c>
      <c r="BL18" s="13" t="str">
        <f t="shared" ref="BL18:BL80" si="113">IF(BK18,BL$15,"")</f>
        <v/>
      </c>
      <c r="BM18" s="13" t="b">
        <f t="shared" ref="BM18:BM49" si="114">FQ18</f>
        <v>0</v>
      </c>
      <c r="BN18" s="35" t="str">
        <f t="shared" ref="BN18:BN80" si="115">IF(BM18,BN$15,"")</f>
        <v/>
      </c>
      <c r="BO18" s="13" t="b">
        <f t="shared" ref="BO18:BO49" si="116">IF(F18=0,FALSE,FI18)</f>
        <v>0</v>
      </c>
      <c r="BP18" s="35" t="str">
        <f t="shared" ref="BP18:BP80" si="117">IF(BO18,BP$15,"")</f>
        <v/>
      </c>
      <c r="BQ18" s="13" t="b">
        <f t="shared" ref="BQ18:BQ80" si="118">OR(AND(COUNTA(I18:M18)&gt;0,I$12&lt;&gt;""),AND(COUNTA(N18:R18)&gt;0,N$12&lt;&gt;""),AND(COUNTA(S18:W18)&gt;0,S$12&lt;&gt;""),AND(COUNTA(X18:AB18)&gt;0,X$12&lt;&gt;""),AND(COUNTA(AC18:AG18)&gt;0,AC$12&lt;&gt;""),AND(COUNTA(AH18:AL18)&gt;0,AH$12&lt;&gt;""),AND(COUNTA(AM18:AQ18)&gt;0,AM$12&lt;&gt;""),AND(COUNTA(AR18:AV18)&gt;0,AR$12&lt;&gt;""),AND(COUNTA(AW18:BA18)&gt;0,AW$12&lt;&gt;""),AND(COUNTA(BB18:BF18)&gt;0,BB13&lt;&gt;""))</f>
        <v>0</v>
      </c>
      <c r="BR18" s="35" t="str">
        <f t="shared" ref="BR18:BR80" si="119">IF(BQ18,BR$15,"")</f>
        <v/>
      </c>
      <c r="BS18" s="35" t="b">
        <f t="shared" ref="BS18:BS49" si="120">FD18</f>
        <v>0</v>
      </c>
      <c r="BT18" s="35" t="str">
        <f t="shared" ref="BT18:BT80" si="121">IF(BS18,BT$15,"")</f>
        <v/>
      </c>
      <c r="BU18" s="35" t="b">
        <f t="shared" ref="BU18:BU49" si="122">OR(M18&lt;0,R18&lt;0,W18&lt;0,AB18&lt;0,AG18&lt;0,AL18&lt;0,AQ18&lt;0,AV18&lt;0,BA18&lt;0,BF18&lt;0,L18&lt;0,Q18&lt;0,V18&lt;0,AA18&lt;0,AF18&lt;0,AK18&lt;0,AP18&lt;0,AU18&lt;0,AZ18&lt;0,BE18&lt;0,CJ18&gt;CV18,CK18&gt;CW18,CL18&gt;CX18,CM18&gt;CY18,CN18&gt;CZ18,CO18&gt;DA18,CP18&gt;DB18,CQ18&gt;DC18,CR18&gt;DD18,CI18&gt;CU18)</f>
        <v>0</v>
      </c>
      <c r="BV18" s="35" t="str">
        <f t="shared" ref="BV18:BX80" si="123">IF(BU18,BV$15,"")</f>
        <v/>
      </c>
      <c r="BW18" s="13" t="b">
        <f t="shared" ref="BW18:BW49" si="124">IF(D18="",IF(AND(B18&lt;&gt;"",C18&lt;&gt;"",F18&lt;&gt;"",G18&lt;&gt;"",H18&lt;&gt;""),FF18,FALSE),FF18)</f>
        <v>0</v>
      </c>
      <c r="BX18" s="35" t="str">
        <f t="shared" si="123"/>
        <v/>
      </c>
      <c r="BY18" s="265" t="b">
        <f t="shared" ref="BY18:BY81" si="125">IF(H18="",FALSE,NOT(ISNUMBER(H18)))</f>
        <v>0</v>
      </c>
      <c r="BZ18" s="35" t="str">
        <f t="shared" ref="BZ18:BZ80" si="126">IF(BY18,BZ$15,"")</f>
        <v/>
      </c>
      <c r="CA18" s="265" t="b">
        <f t="shared" ref="CA18:CA81" si="127">SUM(L18:M18,Q18:R18,V18:W18,AA18:AB18,AF18:AG18,AK18:AL18,AP18:AQ18,AU18:AV18,AZ18:BA18,BE18:BF18)-(TRUNC(L18)+TRUNC(M18)+TRUNC(Q18)+TRUNC(R18)+TRUNC(V18)+TRUNC(W18)+TRUNC(AA18)+TRUNC(AB18)+TRUNC(AF18)+TRUNC(AG18)+TRUNC(AK18)+TRUNC(AL18)+TRUNC(AP18)+TRUNC(AQ18)+TRUNC(AU18)+TRUNC(AV18)+TRUNC(AZ18)+TRUNC(BA18)+TRUNC(BE18)+TRUNC(BF18))&lt;&gt;0</f>
        <v>0</v>
      </c>
      <c r="CB18" s="35" t="str">
        <f t="shared" si="56"/>
        <v/>
      </c>
      <c r="CC18" s="272" t="b">
        <f t="shared" ref="CC18:CC81" si="128">IF(D18="",FALSE,FO18)</f>
        <v>0</v>
      </c>
      <c r="CD18" s="35" t="str">
        <f t="shared" si="56"/>
        <v/>
      </c>
      <c r="CE18" s="13" t="b">
        <f t="shared" si="57"/>
        <v>0</v>
      </c>
      <c r="CF18" s="35" t="str">
        <f t="shared" ref="CF18:CF80" si="129">IF(CE18,CF$15,"")</f>
        <v/>
      </c>
      <c r="CG18" s="179">
        <f t="shared" si="59"/>
        <v>0</v>
      </c>
      <c r="CH18" s="179">
        <f t="shared" si="60"/>
        <v>0</v>
      </c>
      <c r="CI18" s="218">
        <f t="shared" ref="CI18:CI81" si="130">TRUNC(L18)+TRUNC(M18)</f>
        <v>0</v>
      </c>
      <c r="CJ18" s="218">
        <f t="shared" ref="CJ18:CJ81" si="131">TRUNC(Q18)+TRUNC(R18)</f>
        <v>0</v>
      </c>
      <c r="CK18" s="218">
        <f t="shared" ref="CK18:CK81" si="132">TRUNC(V18)+TRUNC(W18)</f>
        <v>0</v>
      </c>
      <c r="CL18" s="218">
        <f t="shared" ref="CL18:CL81" si="133">TRUNC(AA18)+TRUNC(AB18)</f>
        <v>0</v>
      </c>
      <c r="CM18" s="218">
        <f t="shared" ref="CM18:CM81" si="134">TRUNC(AF18)+TRUNC(AG18)</f>
        <v>0</v>
      </c>
      <c r="CN18" s="218">
        <f t="shared" ref="CN18:CN81" si="135">TRUNC(AK18)+TRUNC(AL18)</f>
        <v>0</v>
      </c>
      <c r="CO18" s="218">
        <f t="shared" ref="CO18:CO81" si="136">TRUNC(AP18)+TRUNC(AQ18)</f>
        <v>0</v>
      </c>
      <c r="CP18" s="218">
        <f t="shared" ref="CP18:CP81" si="137">TRUNC(AU18)+TRUNC(AV18)</f>
        <v>0</v>
      </c>
      <c r="CQ18" s="218">
        <f t="shared" ref="CQ18:CQ81" si="138">TRUNC(AZ18)+TRUNC(BA18)</f>
        <v>0</v>
      </c>
      <c r="CR18" s="218">
        <f t="shared" ref="CR18:CR81" si="139">TRUNC(BE18)+TRUNC(BF18)</f>
        <v>0</v>
      </c>
      <c r="CS18" s="14">
        <f t="shared" ref="CS18:CS49" si="140">IF(F18=0,0,MAX(F18,$BO$10))</f>
        <v>0</v>
      </c>
      <c r="CT18" s="236">
        <f t="shared" ref="CT18:CT49" si="141">IF(G18=0,0,MIN(G18,$BO$12))</f>
        <v>0</v>
      </c>
      <c r="CU18" s="237">
        <f t="shared" si="63"/>
        <v>0</v>
      </c>
      <c r="CV18" s="16">
        <f t="shared" si="63"/>
        <v>0</v>
      </c>
      <c r="CW18" s="16">
        <f t="shared" si="63"/>
        <v>0</v>
      </c>
      <c r="CX18" s="16">
        <f t="shared" si="63"/>
        <v>0</v>
      </c>
      <c r="CY18" s="16">
        <f t="shared" si="63"/>
        <v>0</v>
      </c>
      <c r="CZ18" s="16">
        <f t="shared" si="63"/>
        <v>0</v>
      </c>
      <c r="DA18" s="16">
        <f t="shared" si="63"/>
        <v>0</v>
      </c>
      <c r="DB18" s="16">
        <f t="shared" si="63"/>
        <v>0</v>
      </c>
      <c r="DC18" s="16">
        <f t="shared" si="63"/>
        <v>0</v>
      </c>
      <c r="DD18" s="238">
        <f t="shared" si="63"/>
        <v>0</v>
      </c>
      <c r="DE18" s="232">
        <f t="shared" si="64"/>
        <v>0</v>
      </c>
      <c r="DF18" s="132">
        <f t="shared" si="64"/>
        <v>0</v>
      </c>
      <c r="DG18" s="132">
        <f t="shared" si="64"/>
        <v>0</v>
      </c>
      <c r="DH18" s="132">
        <f t="shared" si="64"/>
        <v>0</v>
      </c>
      <c r="DI18" s="132">
        <f t="shared" si="64"/>
        <v>0</v>
      </c>
      <c r="DJ18" s="132">
        <f t="shared" si="64"/>
        <v>0</v>
      </c>
      <c r="DK18" s="132">
        <f t="shared" si="64"/>
        <v>0</v>
      </c>
      <c r="DL18" s="132">
        <f t="shared" si="64"/>
        <v>0</v>
      </c>
      <c r="DM18" s="132">
        <f t="shared" si="64"/>
        <v>0</v>
      </c>
      <c r="DN18" s="233">
        <f t="shared" si="64"/>
        <v>0</v>
      </c>
      <c r="DO18" s="232">
        <f t="shared" ref="DO18:DO80" si="142">IF(DE18="","",DE18/CU$11*CU18)</f>
        <v>0</v>
      </c>
      <c r="DP18" s="132">
        <f t="shared" ref="DP18:DP80" si="143">IF(DF18="","",DF18/CV$11*CV18)</f>
        <v>0</v>
      </c>
      <c r="DQ18" s="132">
        <f>IF(DG18="","",DG18/CW$11*CW18)</f>
        <v>0</v>
      </c>
      <c r="DR18" s="132">
        <f t="shared" ref="DR18:DR80" si="144">IF(DH18="","",DH18/CX$11*CX18)</f>
        <v>0</v>
      </c>
      <c r="DS18" s="132">
        <f t="shared" ref="DS18:DS80" si="145">IF(DI18="","",DI18/CY$11*CY18)</f>
        <v>0</v>
      </c>
      <c r="DT18" s="132">
        <f t="shared" ref="DT18:DT80" si="146">IF(DJ18="","",DJ18/CZ$11*CZ18)</f>
        <v>0</v>
      </c>
      <c r="DU18" s="132">
        <f t="shared" ref="DU18:DU80" si="147">IF(DK18="","",DK18/DA$11*DA18)</f>
        <v>0</v>
      </c>
      <c r="DV18" s="132">
        <f t="shared" ref="DV18:DV80" si="148">IF(DL18="","",DL18/DB$11*DB18)</f>
        <v>0</v>
      </c>
      <c r="DW18" s="132">
        <f t="shared" ref="DW18:DW80" si="149">IF(DM18="","",DM18/DC$11*DC18)</f>
        <v>0</v>
      </c>
      <c r="DX18" s="233">
        <f t="shared" ref="DX18:DX80" si="150">IF(DN18="","",DN18/DD$11*DD18)</f>
        <v>0</v>
      </c>
      <c r="DY18" s="231" t="b">
        <f t="shared" ref="DY18:DY81" si="151">OR(BI18,BK18,BM18,BO18,BQ18,BS18,BU18,BW18,BY18,CA18,CC18)</f>
        <v>0</v>
      </c>
      <c r="DZ18" s="163"/>
      <c r="EA18" s="226" t="str">
        <f>IF(OR(CU18="",CU18=0),"",(MAX((CU18-CI18),0))/CU18)</f>
        <v/>
      </c>
      <c r="EB18" s="178" t="str">
        <f t="shared" ref="EB18:EB81" si="152">IF(OR(CV18="",CV18=0),"",(MAX((CV18-CJ18),0))/CV18)</f>
        <v/>
      </c>
      <c r="EC18" s="178" t="str">
        <f t="shared" ref="EC18:EC81" si="153">IF(OR(CW18="",CW18=0),"",(MAX((CW18-CK18),0))/CW18)</f>
        <v/>
      </c>
      <c r="ED18" s="178" t="str">
        <f t="shared" ref="ED18:ED81" si="154">IF(OR(CX18="",CX18=0),"",(MAX((CX18-CL18),0))/CX18)</f>
        <v/>
      </c>
      <c r="EE18" s="178" t="str">
        <f t="shared" ref="EE18:EE81" si="155">IF(OR(CY18="",CY18=0),"",(MAX((CY18-CM18),0))/CY18)</f>
        <v/>
      </c>
      <c r="EF18" s="178" t="str">
        <f t="shared" ref="EF18:EF81" si="156">IF(OR(CZ18="",CZ18=0),"",(MAX((CZ18-CN18),0))/CZ18)</f>
        <v/>
      </c>
      <c r="EG18" s="178" t="str">
        <f t="shared" ref="EG18:EG81" si="157">IF(OR(DA18="",DA18=0),"",(MAX((DA18-CO18),0))/DA18)</f>
        <v/>
      </c>
      <c r="EH18" s="178" t="str">
        <f t="shared" ref="EH18:EH81" si="158">IF(OR(DB18="",DB18=0),"",(MAX((DB18-CP18),0))/DB18)</f>
        <v/>
      </c>
      <c r="EI18" s="178" t="str">
        <f t="shared" ref="EI18:EI81" si="159">IF(OR(DC18="",DC18=0),"",(MAX((DC18-CQ18),0))/DC18)</f>
        <v/>
      </c>
      <c r="EJ18" s="227" t="str">
        <f t="shared" ref="EJ18:EJ81" si="160">IF(OR(DD18="",DD18=0),"",(MAX((DD18-CR18),0))/DD18)</f>
        <v/>
      </c>
      <c r="EK18" s="230" t="str">
        <f t="shared" ref="EK18:EK49" si="161">IF(OR($E18="",I18="",J18="",$H18="",EA18="",DO18=""),"",DO18*EA18*$EK$12*$E18/100)</f>
        <v/>
      </c>
      <c r="EL18" s="177" t="str">
        <f t="shared" ref="EL18:EL49" si="162">IF(OR($E18="",N18="",O18="",$H18="",EB18="",DP18=""),"",DP18*EB18*$EK$12*$E18/100)</f>
        <v/>
      </c>
      <c r="EM18" s="177" t="str">
        <f t="shared" ref="EM18:EM49" si="163">IF(OR($E18="",S18="",T18="",$H18="",EC18="",DQ18=""),"",DQ18*EC18*$EK$12*$E18/100)</f>
        <v/>
      </c>
      <c r="EN18" s="177" t="str">
        <f t="shared" ref="EN18:EN49" si="164">IF(OR($E18="",X18="",Y18="",$H18="",ED18="",DR18=""),"",DR18*ED18*$EK$12*$E18/100)</f>
        <v/>
      </c>
      <c r="EO18" s="177" t="str">
        <f t="shared" ref="EO18:EO49" si="165">IF(OR($E18="",AC18="",AD18="",$H18="",EE18="",DS18=""),"",DS18*EE18*$EK$12*$E18/100)</f>
        <v/>
      </c>
      <c r="EP18" s="177" t="str">
        <f t="shared" ref="EP18:EP49" si="166">IF(OR($E18="",AH18="",AI18="",$H18="",EF18="",DT18=""),"",DT18*EF18*$EK$12*$E18/100)</f>
        <v/>
      </c>
      <c r="EQ18" s="177" t="str">
        <f t="shared" ref="EQ18:EQ49" si="167">IF(OR($E18="",AM18="",AN18="",$H18="",EG18="",DU18=""),"",DU18*EG18*$EK$12*$E18/100)</f>
        <v/>
      </c>
      <c r="ER18" s="177" t="str">
        <f t="shared" ref="ER18:ER49" si="168">IF(OR($E18="",AR18="",AS18="",$H18="",EH18="",DV18=""),"",DV18*EH18*$EK$12*$E18/100)</f>
        <v/>
      </c>
      <c r="ES18" s="177" t="str">
        <f t="shared" ref="ES18:ES49" si="169">IF(OR($E18="",AW18="",AX18="",$H18="",EI18="",DW18=""),"",DW18*EI18*$EK$12*$E18/100)</f>
        <v/>
      </c>
      <c r="ET18" s="177" t="str">
        <f t="shared" ref="ET18:ET49" si="170">IF(OR($E18="",BB18="",BC18="",$H18="",EJ18="",DX18=""),"",DX18*EJ18*$EK$12*$E18/100)</f>
        <v/>
      </c>
      <c r="EU18" s="229" t="e">
        <f t="shared" ref="EU18:EU49" si="171">VALUE(LEFT(C18,2))</f>
        <v>#VALUE!</v>
      </c>
      <c r="EV18" s="27" t="e">
        <f t="shared" ref="EV18:EV49" si="172">VALUE(MID(C18,3,2))</f>
        <v>#VALUE!</v>
      </c>
      <c r="EW18" s="27" t="e">
        <f t="shared" ref="EW18:EW49" si="173">TEXT(IF(VALUE(MID(C18,5,2))&gt;31,MID(C18,5,2)-60,VALUE(MID(C18,5,2))),"00")</f>
        <v>#VALUE!</v>
      </c>
      <c r="EX18" s="28" t="e">
        <f t="shared" ref="EX18:EX49" si="174">DATEVALUE(IF(VALUE(LEFT(C18,2))&lt;20,20,19)&amp;TEXT(EU18,"00")&amp;"/"&amp;EV18&amp;"/"&amp;EW18)</f>
        <v>#VALUE!</v>
      </c>
      <c r="EY18" s="28" t="e">
        <f t="shared" ref="EY18:EY80" si="175">DATE(EU18,EV18,EW18)</f>
        <v>#VALUE!</v>
      </c>
      <c r="EZ18" s="28" t="b">
        <f t="shared" ref="EZ18:EZ80" si="176">NOT(ISERR(AND(EV18&lt;13,VALUE(EW18)&lt;31,EX18=EY18)))</f>
        <v>0</v>
      </c>
      <c r="FA18" s="176" t="str">
        <f t="shared" ref="FA18:FA49" si="177">RIGHT(C18,1)</f>
        <v/>
      </c>
      <c r="FB18" s="27" t="e" cm="1">
        <f t="array" aca="1" ref="FB18" ca="1">TEXT(RIGHT(10-RIGHT(SUM(INDEX(1*(MID(MID(C18,1,1)*2,ROW(INDIRECT("1:"&amp;LEN(MID(C18,1,1)*2))),1)),,))+MID(C18,2,1)+
SUM(INDEX(1*(MID(MID(C18,3,1)*2,ROW(INDIRECT("1:"&amp;LEN(MID(C18,3,1)*2))),1)),,))+MID(C18,4,1)+
SUM(INDEX(1*(MID(MID(C18,5,1)*2,ROW(INDIRECT("1:"&amp;LEN(MID(C18,5,1)*2))),1)),,))+MID(C18,6,1)+
SUM(INDEX(1*(MID(MID(C18,8,1)*2,ROW(INDIRECT("1:"&amp;LEN(MID(C18,8,1)*2))),1)),,))+MID(C18,9,1)+
SUM(INDEX(1*(MID(MID(C18,10,1)*2,ROW(INDIRECT("1:"&amp;LEN(MID(C18,10,1)*2))),1)),,)),1),1),"0")</f>
        <v>#VALUE!</v>
      </c>
      <c r="FC18" s="27" t="str">
        <f t="shared" ref="FC18:FC49" si="178">IF(C18="","",FB18=FA18)</f>
        <v/>
      </c>
      <c r="FD18" s="29" t="b">
        <f t="shared" ref="FD18:FD49" si="179">NOT(IF(OR(C18&lt;&gt;"",F18&lt;&gt;""),AND(EZ18,FC18),TRUE))</f>
        <v>0</v>
      </c>
      <c r="FE18" s="112" t="b">
        <f>IFERROR(MATCH(D18,'Avtal för korttidsarbete'!$G$13:$G$1012,0),TRUE)</f>
        <v>1</v>
      </c>
      <c r="FF18" s="112" t="b">
        <f t="shared" ref="FF18:FF81" si="180">IF(AND(B18&lt;&gt;"",FE18=TRUE),TRUE,FALSE)</f>
        <v>0</v>
      </c>
      <c r="FG18" s="113" t="str" cm="1">
        <f t="array" ref="FG18">IF(FE18=TRUE,"x",INDEX('Avtal för korttidsarbete'!$E$13:$E$1012,$FE18))</f>
        <v>x</v>
      </c>
      <c r="FH18" s="113" t="str" cm="1">
        <f t="array" ref="FH18">IF(FE18=TRUE,"x",INDEX('Avtal för korttidsarbete'!$F$13:$F$1012,$FE18))</f>
        <v>x</v>
      </c>
      <c r="FI18" s="112" t="b">
        <f t="shared" ref="FI18:FI81" si="181">IF(FE18=TRUE,FALSE,IF(OR(F18&lt;FG18,G18&gt;FH18),TRUE,FALSE))</f>
        <v>0</v>
      </c>
      <c r="FJ18" s="135">
        <f>IFERROR(MAX(FG18,$FJ$14),FG18)</f>
        <v>44166</v>
      </c>
      <c r="FK18" s="135">
        <f t="shared" ref="FK18:FK81" si="182">IFERROR(MIN(FH18,$FK$14),FH18)</f>
        <v>44377</v>
      </c>
      <c r="FL18" s="112" t="b">
        <f t="shared" ref="FL18:FL81" si="183">IFERROR(IF(OR(F18="",G18="",FE18=TRUE),FALSE,IF(OR(F18&lt;$FJ$14,G18&gt;$FK$14),TRUE,FALSE)),TRUE)</f>
        <v>0</v>
      </c>
      <c r="FM18" s="113">
        <f t="shared" ref="FM18:FM81" si="184">MAX(FG18,$FJ$14,F18)</f>
        <v>44166</v>
      </c>
      <c r="FN18" s="135">
        <f t="shared" ref="FN18:FN81" si="185">MIN(FH18,$FK$14)</f>
        <v>44377</v>
      </c>
      <c r="FO18" s="148" t="b">
        <f>IFERROR(INDEX('Avtal för korttidsarbete'!R:R,MATCH(D18,'Avtal för korttidsarbete'!$G:$G,0)),TRUE)</f>
        <v>1</v>
      </c>
      <c r="FP18" s="135" t="str">
        <f>IF(FO18,"-",INDEX('Avtal för korttidsarbete'!$D:$D,MATCH(D18,'Avtal för korttidsarbete'!$G:$G,0)))</f>
        <v>-</v>
      </c>
      <c r="FQ18" s="113" t="b">
        <f>IFERROR(G18&gt;INDEX(Uppsägningar!E:E,MATCH(C18,Uppsägningar!C:C,0)),FALSE)</f>
        <v>0</v>
      </c>
      <c r="FU18" s="217"/>
      <c r="FV18" s="217"/>
      <c r="FW18" s="217"/>
    </row>
    <row r="19" spans="1:179" s="15" customFormat="1" x14ac:dyDescent="0.25">
      <c r="A19" s="19">
        <v>3</v>
      </c>
      <c r="B19" s="20"/>
      <c r="C19" s="183"/>
      <c r="D19" s="66"/>
      <c r="E19" s="212">
        <f>IFERROR(INDEX(Admin!$C$7:$C$10,MATCH(FP19,TblNivåValTExt,0)),0)</f>
        <v>0</v>
      </c>
      <c r="F19" s="1"/>
      <c r="G19" s="1"/>
      <c r="H19" s="78"/>
      <c r="I19" s="181"/>
      <c r="J19" s="181"/>
      <c r="K19" s="182"/>
      <c r="L19" s="182"/>
      <c r="M19" s="181"/>
      <c r="N19" s="181"/>
      <c r="O19" s="181"/>
      <c r="P19" s="182"/>
      <c r="Q19" s="182"/>
      <c r="R19" s="181"/>
      <c r="S19" s="181"/>
      <c r="T19" s="181"/>
      <c r="U19" s="182"/>
      <c r="V19" s="182"/>
      <c r="W19" s="181"/>
      <c r="X19" s="181"/>
      <c r="Y19" s="181"/>
      <c r="Z19" s="182"/>
      <c r="AA19" s="182"/>
      <c r="AB19" s="181"/>
      <c r="AC19" s="181"/>
      <c r="AD19" s="181"/>
      <c r="AE19" s="182"/>
      <c r="AF19" s="182"/>
      <c r="AG19" s="181"/>
      <c r="AH19" s="181"/>
      <c r="AI19" s="181"/>
      <c r="AJ19" s="182"/>
      <c r="AK19" s="182"/>
      <c r="AL19" s="181"/>
      <c r="AM19" s="181"/>
      <c r="AN19" s="181"/>
      <c r="AO19" s="182"/>
      <c r="AP19" s="182"/>
      <c r="AQ19" s="181"/>
      <c r="AR19" s="181"/>
      <c r="AS19" s="181"/>
      <c r="AT19" s="182"/>
      <c r="AU19" s="182"/>
      <c r="AV19" s="181"/>
      <c r="AW19" s="181"/>
      <c r="AX19" s="181"/>
      <c r="AY19" s="182"/>
      <c r="AZ19" s="182"/>
      <c r="BA19" s="181"/>
      <c r="BB19" s="181"/>
      <c r="BC19" s="181"/>
      <c r="BD19" s="182"/>
      <c r="BE19" s="182"/>
      <c r="BF19" s="181"/>
      <c r="BG19" s="180">
        <f t="shared" si="108"/>
        <v>0</v>
      </c>
      <c r="BH19" s="116" t="str">
        <f t="shared" si="109"/>
        <v/>
      </c>
      <c r="BI19" s="80" t="b">
        <f t="shared" si="110"/>
        <v>0</v>
      </c>
      <c r="BJ19" s="80" t="str">
        <f t="shared" si="111"/>
        <v/>
      </c>
      <c r="BK19" s="80" t="b">
        <f t="shared" si="112"/>
        <v>0</v>
      </c>
      <c r="BL19" s="13" t="str">
        <f t="shared" si="113"/>
        <v/>
      </c>
      <c r="BM19" s="13" t="b">
        <f t="shared" si="114"/>
        <v>0</v>
      </c>
      <c r="BN19" s="35" t="str">
        <f t="shared" si="115"/>
        <v/>
      </c>
      <c r="BO19" s="13" t="b">
        <f t="shared" si="116"/>
        <v>0</v>
      </c>
      <c r="BP19" s="35" t="str">
        <f t="shared" si="117"/>
        <v/>
      </c>
      <c r="BQ19" s="13" t="b">
        <f t="shared" si="118"/>
        <v>0</v>
      </c>
      <c r="BR19" s="35" t="str">
        <f t="shared" si="119"/>
        <v/>
      </c>
      <c r="BS19" s="35" t="b">
        <f t="shared" si="120"/>
        <v>0</v>
      </c>
      <c r="BT19" s="35" t="str">
        <f t="shared" si="121"/>
        <v/>
      </c>
      <c r="BU19" s="35" t="b">
        <f t="shared" si="122"/>
        <v>0</v>
      </c>
      <c r="BV19" s="35" t="str">
        <f t="shared" si="123"/>
        <v/>
      </c>
      <c r="BW19" s="13" t="b">
        <f t="shared" si="124"/>
        <v>0</v>
      </c>
      <c r="BX19" s="35" t="str">
        <f t="shared" si="123"/>
        <v/>
      </c>
      <c r="BY19" s="265" t="b">
        <f t="shared" si="125"/>
        <v>0</v>
      </c>
      <c r="BZ19" s="35" t="str">
        <f t="shared" si="126"/>
        <v/>
      </c>
      <c r="CA19" s="265" t="b">
        <f t="shared" si="127"/>
        <v>0</v>
      </c>
      <c r="CB19" s="35" t="str">
        <f t="shared" si="56"/>
        <v/>
      </c>
      <c r="CC19" s="272" t="b">
        <f t="shared" si="128"/>
        <v>0</v>
      </c>
      <c r="CD19" s="35" t="str">
        <f t="shared" si="56"/>
        <v/>
      </c>
      <c r="CE19" s="13" t="b">
        <f t="shared" si="57"/>
        <v>0</v>
      </c>
      <c r="CF19" s="35" t="str">
        <f t="shared" si="129"/>
        <v/>
      </c>
      <c r="CG19" s="179">
        <f t="shared" si="59"/>
        <v>0</v>
      </c>
      <c r="CH19" s="179">
        <f t="shared" si="60"/>
        <v>0</v>
      </c>
      <c r="CI19" s="218">
        <f t="shared" si="130"/>
        <v>0</v>
      </c>
      <c r="CJ19" s="218">
        <f t="shared" si="131"/>
        <v>0</v>
      </c>
      <c r="CK19" s="218">
        <f t="shared" si="132"/>
        <v>0</v>
      </c>
      <c r="CL19" s="218">
        <f t="shared" si="133"/>
        <v>0</v>
      </c>
      <c r="CM19" s="218">
        <f t="shared" si="134"/>
        <v>0</v>
      </c>
      <c r="CN19" s="218">
        <f t="shared" si="135"/>
        <v>0</v>
      </c>
      <c r="CO19" s="218">
        <f t="shared" si="136"/>
        <v>0</v>
      </c>
      <c r="CP19" s="218">
        <f t="shared" si="137"/>
        <v>0</v>
      </c>
      <c r="CQ19" s="218">
        <f t="shared" si="138"/>
        <v>0</v>
      </c>
      <c r="CR19" s="218">
        <f t="shared" si="139"/>
        <v>0</v>
      </c>
      <c r="CS19" s="14">
        <f t="shared" si="140"/>
        <v>0</v>
      </c>
      <c r="CT19" s="236">
        <f t="shared" si="141"/>
        <v>0</v>
      </c>
      <c r="CU19" s="237">
        <f t="shared" si="63"/>
        <v>0</v>
      </c>
      <c r="CV19" s="16">
        <f t="shared" si="63"/>
        <v>0</v>
      </c>
      <c r="CW19" s="16">
        <f t="shared" si="63"/>
        <v>0</v>
      </c>
      <c r="CX19" s="16">
        <f t="shared" si="63"/>
        <v>0</v>
      </c>
      <c r="CY19" s="16">
        <f t="shared" si="63"/>
        <v>0</v>
      </c>
      <c r="CZ19" s="16">
        <f t="shared" si="63"/>
        <v>0</v>
      </c>
      <c r="DA19" s="16">
        <f t="shared" si="63"/>
        <v>0</v>
      </c>
      <c r="DB19" s="16">
        <f t="shared" si="63"/>
        <v>0</v>
      </c>
      <c r="DC19" s="16">
        <f t="shared" si="63"/>
        <v>0</v>
      </c>
      <c r="DD19" s="238">
        <f t="shared" si="63"/>
        <v>0</v>
      </c>
      <c r="DE19" s="232">
        <f t="shared" si="64"/>
        <v>0</v>
      </c>
      <c r="DF19" s="132">
        <f t="shared" si="64"/>
        <v>0</v>
      </c>
      <c r="DG19" s="132">
        <f t="shared" si="64"/>
        <v>0</v>
      </c>
      <c r="DH19" s="132">
        <f t="shared" si="64"/>
        <v>0</v>
      </c>
      <c r="DI19" s="132">
        <f t="shared" si="64"/>
        <v>0</v>
      </c>
      <c r="DJ19" s="132">
        <f t="shared" si="64"/>
        <v>0</v>
      </c>
      <c r="DK19" s="132">
        <f t="shared" si="64"/>
        <v>0</v>
      </c>
      <c r="DL19" s="132">
        <f t="shared" si="64"/>
        <v>0</v>
      </c>
      <c r="DM19" s="132">
        <f t="shared" si="64"/>
        <v>0</v>
      </c>
      <c r="DN19" s="233">
        <f t="shared" si="64"/>
        <v>0</v>
      </c>
      <c r="DO19" s="232">
        <f t="shared" si="142"/>
        <v>0</v>
      </c>
      <c r="DP19" s="132">
        <f t="shared" si="143"/>
        <v>0</v>
      </c>
      <c r="DQ19" s="132">
        <f t="shared" ref="DQ19:DQ80" si="186">IF(DG19="","",DG19/CW$11*CW19)</f>
        <v>0</v>
      </c>
      <c r="DR19" s="132">
        <f t="shared" si="144"/>
        <v>0</v>
      </c>
      <c r="DS19" s="132">
        <f t="shared" si="145"/>
        <v>0</v>
      </c>
      <c r="DT19" s="132">
        <f t="shared" si="146"/>
        <v>0</v>
      </c>
      <c r="DU19" s="132">
        <f t="shared" si="147"/>
        <v>0</v>
      </c>
      <c r="DV19" s="132">
        <f t="shared" si="148"/>
        <v>0</v>
      </c>
      <c r="DW19" s="132">
        <f t="shared" si="149"/>
        <v>0</v>
      </c>
      <c r="DX19" s="233">
        <f t="shared" si="150"/>
        <v>0</v>
      </c>
      <c r="DY19" s="231" t="b">
        <f t="shared" si="151"/>
        <v>0</v>
      </c>
      <c r="DZ19" s="163"/>
      <c r="EA19" s="226" t="str">
        <f t="shared" ref="EA19:EA81" si="187">IF(OR(CU19="",CU19=0),"",(MAX((CU19-CI19),0))/CU19)</f>
        <v/>
      </c>
      <c r="EB19" s="178" t="str">
        <f t="shared" si="152"/>
        <v/>
      </c>
      <c r="EC19" s="178" t="str">
        <f t="shared" si="153"/>
        <v/>
      </c>
      <c r="ED19" s="178" t="str">
        <f t="shared" si="154"/>
        <v/>
      </c>
      <c r="EE19" s="178" t="str">
        <f t="shared" si="155"/>
        <v/>
      </c>
      <c r="EF19" s="178" t="str">
        <f t="shared" si="156"/>
        <v/>
      </c>
      <c r="EG19" s="178" t="str">
        <f t="shared" si="157"/>
        <v/>
      </c>
      <c r="EH19" s="178" t="str">
        <f t="shared" si="158"/>
        <v/>
      </c>
      <c r="EI19" s="178" t="str">
        <f t="shared" si="159"/>
        <v/>
      </c>
      <c r="EJ19" s="227" t="str">
        <f t="shared" si="160"/>
        <v/>
      </c>
      <c r="EK19" s="230" t="str">
        <f t="shared" si="161"/>
        <v/>
      </c>
      <c r="EL19" s="177" t="str">
        <f t="shared" si="162"/>
        <v/>
      </c>
      <c r="EM19" s="177" t="str">
        <f t="shared" si="163"/>
        <v/>
      </c>
      <c r="EN19" s="177" t="str">
        <f t="shared" si="164"/>
        <v/>
      </c>
      <c r="EO19" s="177" t="str">
        <f t="shared" si="165"/>
        <v/>
      </c>
      <c r="EP19" s="177" t="str">
        <f t="shared" si="166"/>
        <v/>
      </c>
      <c r="EQ19" s="177" t="str">
        <f t="shared" si="167"/>
        <v/>
      </c>
      <c r="ER19" s="177" t="str">
        <f t="shared" si="168"/>
        <v/>
      </c>
      <c r="ES19" s="177" t="str">
        <f t="shared" si="169"/>
        <v/>
      </c>
      <c r="ET19" s="177" t="str">
        <f t="shared" si="170"/>
        <v/>
      </c>
      <c r="EU19" s="229" t="e">
        <f t="shared" si="171"/>
        <v>#VALUE!</v>
      </c>
      <c r="EV19" s="27" t="e">
        <f t="shared" si="172"/>
        <v>#VALUE!</v>
      </c>
      <c r="EW19" s="27" t="e">
        <f t="shared" si="173"/>
        <v>#VALUE!</v>
      </c>
      <c r="EX19" s="28" t="e">
        <f t="shared" si="174"/>
        <v>#VALUE!</v>
      </c>
      <c r="EY19" s="28" t="e">
        <f t="shared" si="175"/>
        <v>#VALUE!</v>
      </c>
      <c r="EZ19" s="28" t="b">
        <f t="shared" si="176"/>
        <v>0</v>
      </c>
      <c r="FA19" s="176" t="str">
        <f t="shared" si="177"/>
        <v/>
      </c>
      <c r="FB19" s="27" t="e" cm="1">
        <f t="array" aca="1" ref="FB19" ca="1">TEXT(RIGHT(10-RIGHT(SUM(INDEX(1*(MID(MID(C19,1,1)*2,ROW(INDIRECT("1:"&amp;LEN(MID(C19,1,1)*2))),1)),,))+MID(C19,2,1)+
SUM(INDEX(1*(MID(MID(C19,3,1)*2,ROW(INDIRECT("1:"&amp;LEN(MID(C19,3,1)*2))),1)),,))+MID(C19,4,1)+
SUM(INDEX(1*(MID(MID(C19,5,1)*2,ROW(INDIRECT("1:"&amp;LEN(MID(C19,5,1)*2))),1)),,))+MID(C19,6,1)+
SUM(INDEX(1*(MID(MID(C19,8,1)*2,ROW(INDIRECT("1:"&amp;LEN(MID(C19,8,1)*2))),1)),,))+MID(C19,9,1)+
SUM(INDEX(1*(MID(MID(C19,10,1)*2,ROW(INDIRECT("1:"&amp;LEN(MID(C19,10,1)*2))),1)),,)),1),1),"0")</f>
        <v>#VALUE!</v>
      </c>
      <c r="FC19" s="27" t="str">
        <f t="shared" si="178"/>
        <v/>
      </c>
      <c r="FD19" s="29" t="b">
        <f t="shared" si="179"/>
        <v>0</v>
      </c>
      <c r="FE19" s="112" t="b">
        <f>IFERROR(MATCH(D19,'Avtal för korttidsarbete'!$G$13:$G$1012,0),TRUE)</f>
        <v>1</v>
      </c>
      <c r="FF19" s="112" t="b">
        <f t="shared" si="180"/>
        <v>0</v>
      </c>
      <c r="FG19" s="113" t="str" cm="1">
        <f t="array" ref="FG19">IF(FE19=TRUE,"x",INDEX('Avtal för korttidsarbete'!$E$13:$E$1012,$FE19))</f>
        <v>x</v>
      </c>
      <c r="FH19" s="113" t="str" cm="1">
        <f t="array" ref="FH19">IF(FE19=TRUE,"x",INDEX('Avtal för korttidsarbete'!$F$13:$F$1012,$FE19))</f>
        <v>x</v>
      </c>
      <c r="FI19" s="112" t="b">
        <f t="shared" si="181"/>
        <v>0</v>
      </c>
      <c r="FJ19" s="135">
        <f t="shared" ref="FJ19:FJ81" si="188">IFERROR(MAX(FG19,$FJ$14),FG19)</f>
        <v>44166</v>
      </c>
      <c r="FK19" s="135">
        <f t="shared" si="182"/>
        <v>44377</v>
      </c>
      <c r="FL19" s="112" t="b">
        <f t="shared" si="183"/>
        <v>0</v>
      </c>
      <c r="FM19" s="113">
        <f t="shared" si="184"/>
        <v>44166</v>
      </c>
      <c r="FN19" s="135">
        <f t="shared" si="185"/>
        <v>44377</v>
      </c>
      <c r="FO19" s="148" t="b">
        <f>IFERROR(INDEX('Avtal för korttidsarbete'!R:R,MATCH(D19,'Avtal för korttidsarbete'!$G:$G,0)),TRUE)</f>
        <v>1</v>
      </c>
      <c r="FP19" s="135" t="str">
        <f>IF(FO19,"-",INDEX('Avtal för korttidsarbete'!$D:$D,MATCH(D19,'Avtal för korttidsarbete'!$G:$G,0)))</f>
        <v>-</v>
      </c>
      <c r="FQ19" s="113" t="b">
        <f>IFERROR(G19&gt;INDEX(Uppsägningar!E:E,MATCH(C19,Uppsägningar!C:C,0)),FALSE)</f>
        <v>0</v>
      </c>
    </row>
    <row r="20" spans="1:179" s="15" customFormat="1" x14ac:dyDescent="0.25">
      <c r="A20" s="19">
        <v>4</v>
      </c>
      <c r="B20" s="20"/>
      <c r="C20" s="183"/>
      <c r="D20" s="66"/>
      <c r="E20" s="212">
        <f>IFERROR(INDEX(Admin!$C$7:$C$10,MATCH(FP20,TblNivåValTExt,0)),0)</f>
        <v>0</v>
      </c>
      <c r="F20" s="1"/>
      <c r="G20" s="1"/>
      <c r="H20" s="78"/>
      <c r="I20" s="181"/>
      <c r="J20" s="181"/>
      <c r="K20" s="182"/>
      <c r="L20" s="182"/>
      <c r="M20" s="181"/>
      <c r="N20" s="181"/>
      <c r="O20" s="181"/>
      <c r="P20" s="182"/>
      <c r="Q20" s="182"/>
      <c r="R20" s="181"/>
      <c r="S20" s="181"/>
      <c r="T20" s="181"/>
      <c r="U20" s="182"/>
      <c r="V20" s="182"/>
      <c r="W20" s="181"/>
      <c r="X20" s="181"/>
      <c r="Y20" s="181"/>
      <c r="Z20" s="182"/>
      <c r="AA20" s="182"/>
      <c r="AB20" s="181"/>
      <c r="AC20" s="181"/>
      <c r="AD20" s="181"/>
      <c r="AE20" s="182"/>
      <c r="AF20" s="182"/>
      <c r="AG20" s="181"/>
      <c r="AH20" s="181"/>
      <c r="AI20" s="181"/>
      <c r="AJ20" s="182"/>
      <c r="AK20" s="182"/>
      <c r="AL20" s="181"/>
      <c r="AM20" s="181"/>
      <c r="AN20" s="181"/>
      <c r="AO20" s="182"/>
      <c r="AP20" s="182"/>
      <c r="AQ20" s="181"/>
      <c r="AR20" s="181"/>
      <c r="AS20" s="181"/>
      <c r="AT20" s="182"/>
      <c r="AU20" s="182"/>
      <c r="AV20" s="181"/>
      <c r="AW20" s="181"/>
      <c r="AX20" s="181"/>
      <c r="AY20" s="182"/>
      <c r="AZ20" s="182"/>
      <c r="BA20" s="181"/>
      <c r="BB20" s="181"/>
      <c r="BC20" s="181"/>
      <c r="BD20" s="182"/>
      <c r="BE20" s="182"/>
      <c r="BF20" s="181"/>
      <c r="BG20" s="180">
        <f t="shared" si="108"/>
        <v>0</v>
      </c>
      <c r="BH20" s="116" t="str">
        <f t="shared" si="109"/>
        <v/>
      </c>
      <c r="BI20" s="80" t="b">
        <f t="shared" si="110"/>
        <v>0</v>
      </c>
      <c r="BJ20" s="80" t="str">
        <f t="shared" si="111"/>
        <v/>
      </c>
      <c r="BK20" s="80" t="b">
        <f t="shared" si="112"/>
        <v>0</v>
      </c>
      <c r="BL20" s="13" t="str">
        <f t="shared" si="113"/>
        <v/>
      </c>
      <c r="BM20" s="13" t="b">
        <f t="shared" si="114"/>
        <v>0</v>
      </c>
      <c r="BN20" s="35" t="str">
        <f t="shared" si="115"/>
        <v/>
      </c>
      <c r="BO20" s="13" t="b">
        <f t="shared" si="116"/>
        <v>0</v>
      </c>
      <c r="BP20" s="35" t="str">
        <f t="shared" si="117"/>
        <v/>
      </c>
      <c r="BQ20" s="13" t="b">
        <f t="shared" si="118"/>
        <v>0</v>
      </c>
      <c r="BR20" s="35" t="str">
        <f t="shared" si="119"/>
        <v/>
      </c>
      <c r="BS20" s="35" t="b">
        <f t="shared" si="120"/>
        <v>0</v>
      </c>
      <c r="BT20" s="35" t="str">
        <f t="shared" si="121"/>
        <v/>
      </c>
      <c r="BU20" s="35" t="b">
        <f t="shared" si="122"/>
        <v>0</v>
      </c>
      <c r="BV20" s="35" t="str">
        <f t="shared" si="123"/>
        <v/>
      </c>
      <c r="BW20" s="13" t="b">
        <f t="shared" si="124"/>
        <v>0</v>
      </c>
      <c r="BX20" s="35" t="str">
        <f t="shared" si="123"/>
        <v/>
      </c>
      <c r="BY20" s="265" t="b">
        <f t="shared" si="125"/>
        <v>0</v>
      </c>
      <c r="BZ20" s="35" t="str">
        <f t="shared" si="126"/>
        <v/>
      </c>
      <c r="CA20" s="265" t="b">
        <f t="shared" si="127"/>
        <v>0</v>
      </c>
      <c r="CB20" s="35" t="str">
        <f t="shared" si="56"/>
        <v/>
      </c>
      <c r="CC20" s="272" t="b">
        <f t="shared" si="128"/>
        <v>0</v>
      </c>
      <c r="CD20" s="35" t="str">
        <f t="shared" si="56"/>
        <v/>
      </c>
      <c r="CE20" s="13" t="b">
        <f t="shared" si="57"/>
        <v>0</v>
      </c>
      <c r="CF20" s="35" t="str">
        <f t="shared" si="129"/>
        <v/>
      </c>
      <c r="CG20" s="179">
        <f t="shared" si="59"/>
        <v>0</v>
      </c>
      <c r="CH20" s="179">
        <f t="shared" si="60"/>
        <v>0</v>
      </c>
      <c r="CI20" s="218">
        <f t="shared" si="130"/>
        <v>0</v>
      </c>
      <c r="CJ20" s="218">
        <f t="shared" si="131"/>
        <v>0</v>
      </c>
      <c r="CK20" s="218">
        <f t="shared" si="132"/>
        <v>0</v>
      </c>
      <c r="CL20" s="218">
        <f t="shared" si="133"/>
        <v>0</v>
      </c>
      <c r="CM20" s="218">
        <f t="shared" si="134"/>
        <v>0</v>
      </c>
      <c r="CN20" s="218">
        <f t="shared" si="135"/>
        <v>0</v>
      </c>
      <c r="CO20" s="218">
        <f t="shared" si="136"/>
        <v>0</v>
      </c>
      <c r="CP20" s="218">
        <f t="shared" si="137"/>
        <v>0</v>
      </c>
      <c r="CQ20" s="218">
        <f t="shared" si="138"/>
        <v>0</v>
      </c>
      <c r="CR20" s="218">
        <f t="shared" si="139"/>
        <v>0</v>
      </c>
      <c r="CS20" s="14">
        <f t="shared" si="140"/>
        <v>0</v>
      </c>
      <c r="CT20" s="236">
        <f t="shared" si="141"/>
        <v>0</v>
      </c>
      <c r="CU20" s="237">
        <f t="shared" si="63"/>
        <v>0</v>
      </c>
      <c r="CV20" s="16">
        <f t="shared" si="63"/>
        <v>0</v>
      </c>
      <c r="CW20" s="16">
        <f t="shared" si="63"/>
        <v>0</v>
      </c>
      <c r="CX20" s="16">
        <f t="shared" si="63"/>
        <v>0</v>
      </c>
      <c r="CY20" s="16">
        <f t="shared" si="63"/>
        <v>0</v>
      </c>
      <c r="CZ20" s="16">
        <f t="shared" si="63"/>
        <v>0</v>
      </c>
      <c r="DA20" s="16">
        <f t="shared" si="63"/>
        <v>0</v>
      </c>
      <c r="DB20" s="16">
        <f t="shared" si="63"/>
        <v>0</v>
      </c>
      <c r="DC20" s="16">
        <f t="shared" si="63"/>
        <v>0</v>
      </c>
      <c r="DD20" s="238">
        <f t="shared" si="63"/>
        <v>0</v>
      </c>
      <c r="DE20" s="232">
        <f t="shared" si="64"/>
        <v>0</v>
      </c>
      <c r="DF20" s="132">
        <f t="shared" si="64"/>
        <v>0</v>
      </c>
      <c r="DG20" s="132">
        <f t="shared" si="64"/>
        <v>0</v>
      </c>
      <c r="DH20" s="132">
        <f t="shared" si="64"/>
        <v>0</v>
      </c>
      <c r="DI20" s="132">
        <f t="shared" si="64"/>
        <v>0</v>
      </c>
      <c r="DJ20" s="132">
        <f t="shared" si="64"/>
        <v>0</v>
      </c>
      <c r="DK20" s="132">
        <f t="shared" si="64"/>
        <v>0</v>
      </c>
      <c r="DL20" s="132">
        <f t="shared" si="64"/>
        <v>0</v>
      </c>
      <c r="DM20" s="132">
        <f t="shared" si="64"/>
        <v>0</v>
      </c>
      <c r="DN20" s="233">
        <f t="shared" si="64"/>
        <v>0</v>
      </c>
      <c r="DO20" s="232">
        <f t="shared" si="142"/>
        <v>0</v>
      </c>
      <c r="DP20" s="132">
        <f t="shared" si="143"/>
        <v>0</v>
      </c>
      <c r="DQ20" s="132">
        <f t="shared" si="186"/>
        <v>0</v>
      </c>
      <c r="DR20" s="132">
        <f t="shared" si="144"/>
        <v>0</v>
      </c>
      <c r="DS20" s="132">
        <f t="shared" si="145"/>
        <v>0</v>
      </c>
      <c r="DT20" s="132">
        <f t="shared" si="146"/>
        <v>0</v>
      </c>
      <c r="DU20" s="132">
        <f t="shared" si="147"/>
        <v>0</v>
      </c>
      <c r="DV20" s="132">
        <f t="shared" si="148"/>
        <v>0</v>
      </c>
      <c r="DW20" s="132">
        <f t="shared" si="149"/>
        <v>0</v>
      </c>
      <c r="DX20" s="233">
        <f t="shared" si="150"/>
        <v>0</v>
      </c>
      <c r="DY20" s="231" t="b">
        <f t="shared" si="151"/>
        <v>0</v>
      </c>
      <c r="DZ20" s="163"/>
      <c r="EA20" s="226" t="str">
        <f t="shared" si="187"/>
        <v/>
      </c>
      <c r="EB20" s="178" t="str">
        <f t="shared" si="152"/>
        <v/>
      </c>
      <c r="EC20" s="178" t="str">
        <f t="shared" si="153"/>
        <v/>
      </c>
      <c r="ED20" s="178" t="str">
        <f t="shared" si="154"/>
        <v/>
      </c>
      <c r="EE20" s="178" t="str">
        <f t="shared" si="155"/>
        <v/>
      </c>
      <c r="EF20" s="178" t="str">
        <f t="shared" si="156"/>
        <v/>
      </c>
      <c r="EG20" s="178" t="str">
        <f t="shared" si="157"/>
        <v/>
      </c>
      <c r="EH20" s="178" t="str">
        <f t="shared" si="158"/>
        <v/>
      </c>
      <c r="EI20" s="178" t="str">
        <f t="shared" si="159"/>
        <v/>
      </c>
      <c r="EJ20" s="227" t="str">
        <f t="shared" si="160"/>
        <v/>
      </c>
      <c r="EK20" s="230" t="str">
        <f t="shared" si="161"/>
        <v/>
      </c>
      <c r="EL20" s="177" t="str">
        <f t="shared" si="162"/>
        <v/>
      </c>
      <c r="EM20" s="177" t="str">
        <f t="shared" si="163"/>
        <v/>
      </c>
      <c r="EN20" s="177" t="str">
        <f t="shared" si="164"/>
        <v/>
      </c>
      <c r="EO20" s="177" t="str">
        <f t="shared" si="165"/>
        <v/>
      </c>
      <c r="EP20" s="177" t="str">
        <f t="shared" si="166"/>
        <v/>
      </c>
      <c r="EQ20" s="177" t="str">
        <f t="shared" si="167"/>
        <v/>
      </c>
      <c r="ER20" s="177" t="str">
        <f t="shared" si="168"/>
        <v/>
      </c>
      <c r="ES20" s="177" t="str">
        <f t="shared" si="169"/>
        <v/>
      </c>
      <c r="ET20" s="177" t="str">
        <f t="shared" si="170"/>
        <v/>
      </c>
      <c r="EU20" s="229" t="e">
        <f t="shared" si="171"/>
        <v>#VALUE!</v>
      </c>
      <c r="EV20" s="27" t="e">
        <f t="shared" si="172"/>
        <v>#VALUE!</v>
      </c>
      <c r="EW20" s="27" t="e">
        <f t="shared" si="173"/>
        <v>#VALUE!</v>
      </c>
      <c r="EX20" s="28" t="e">
        <f t="shared" si="174"/>
        <v>#VALUE!</v>
      </c>
      <c r="EY20" s="28" t="e">
        <f t="shared" si="175"/>
        <v>#VALUE!</v>
      </c>
      <c r="EZ20" s="28" t="b">
        <f t="shared" si="176"/>
        <v>0</v>
      </c>
      <c r="FA20" s="176" t="str">
        <f t="shared" si="177"/>
        <v/>
      </c>
      <c r="FB20" s="27" t="e" cm="1">
        <f t="array" aca="1" ref="FB20" ca="1">TEXT(RIGHT(10-RIGHT(SUM(INDEX(1*(MID(MID(C20,1,1)*2,ROW(INDIRECT("1:"&amp;LEN(MID(C20,1,1)*2))),1)),,))+MID(C20,2,1)+
SUM(INDEX(1*(MID(MID(C20,3,1)*2,ROW(INDIRECT("1:"&amp;LEN(MID(C20,3,1)*2))),1)),,))+MID(C20,4,1)+
SUM(INDEX(1*(MID(MID(C20,5,1)*2,ROW(INDIRECT("1:"&amp;LEN(MID(C20,5,1)*2))),1)),,))+MID(C20,6,1)+
SUM(INDEX(1*(MID(MID(C20,8,1)*2,ROW(INDIRECT("1:"&amp;LEN(MID(C20,8,1)*2))),1)),,))+MID(C20,9,1)+
SUM(INDEX(1*(MID(MID(C20,10,1)*2,ROW(INDIRECT("1:"&amp;LEN(MID(C20,10,1)*2))),1)),,)),1),1),"0")</f>
        <v>#VALUE!</v>
      </c>
      <c r="FC20" s="27" t="str">
        <f t="shared" si="178"/>
        <v/>
      </c>
      <c r="FD20" s="29" t="b">
        <f t="shared" si="179"/>
        <v>0</v>
      </c>
      <c r="FE20" s="112" t="b">
        <f>IFERROR(MATCH(D20,'Avtal för korttidsarbete'!$G$13:$G$1012,0),TRUE)</f>
        <v>1</v>
      </c>
      <c r="FF20" s="112" t="b">
        <f t="shared" si="180"/>
        <v>0</v>
      </c>
      <c r="FG20" s="113" t="str" cm="1">
        <f t="array" ref="FG20">IF(FE20=TRUE,"x",INDEX('Avtal för korttidsarbete'!$E$13:$E$1012,$FE20))</f>
        <v>x</v>
      </c>
      <c r="FH20" s="113" t="str" cm="1">
        <f t="array" ref="FH20">IF(FE20=TRUE,"x",INDEX('Avtal för korttidsarbete'!$F$13:$F$1012,$FE20))</f>
        <v>x</v>
      </c>
      <c r="FI20" s="112" t="b">
        <f t="shared" si="181"/>
        <v>0</v>
      </c>
      <c r="FJ20" s="135">
        <f t="shared" si="188"/>
        <v>44166</v>
      </c>
      <c r="FK20" s="135">
        <f t="shared" si="182"/>
        <v>44377</v>
      </c>
      <c r="FL20" s="112" t="b">
        <f t="shared" si="183"/>
        <v>0</v>
      </c>
      <c r="FM20" s="113">
        <f t="shared" si="184"/>
        <v>44166</v>
      </c>
      <c r="FN20" s="135">
        <f t="shared" si="185"/>
        <v>44377</v>
      </c>
      <c r="FO20" s="148" t="b">
        <f>IFERROR(INDEX('Avtal för korttidsarbete'!R:R,MATCH(D20,'Avtal för korttidsarbete'!$G:$G,0)),TRUE)</f>
        <v>1</v>
      </c>
      <c r="FP20" s="135" t="str">
        <f>IF(FO20,"-",INDEX('Avtal för korttidsarbete'!$D:$D,MATCH(D20,'Avtal för korttidsarbete'!$G:$G,0)))</f>
        <v>-</v>
      </c>
      <c r="FQ20" s="113" t="b">
        <f>IFERROR(G20&gt;INDEX(Uppsägningar!E:E,MATCH(C20,Uppsägningar!C:C,0)),FALSE)</f>
        <v>0</v>
      </c>
    </row>
    <row r="21" spans="1:179" s="15" customFormat="1" x14ac:dyDescent="0.25">
      <c r="A21" s="19">
        <v>5</v>
      </c>
      <c r="B21" s="20"/>
      <c r="C21" s="183"/>
      <c r="D21" s="66"/>
      <c r="E21" s="212">
        <f>IFERROR(INDEX(Admin!$C$7:$C$10,MATCH(FP21,TblNivåValTExt,0)),0)</f>
        <v>0</v>
      </c>
      <c r="F21" s="1"/>
      <c r="G21" s="1"/>
      <c r="H21" s="78"/>
      <c r="I21" s="181"/>
      <c r="J21" s="181"/>
      <c r="K21" s="182"/>
      <c r="L21" s="182"/>
      <c r="M21" s="181"/>
      <c r="N21" s="181"/>
      <c r="O21" s="181"/>
      <c r="P21" s="182"/>
      <c r="Q21" s="182"/>
      <c r="R21" s="181"/>
      <c r="S21" s="181"/>
      <c r="T21" s="181"/>
      <c r="U21" s="182"/>
      <c r="V21" s="182"/>
      <c r="W21" s="181"/>
      <c r="X21" s="181"/>
      <c r="Y21" s="181"/>
      <c r="Z21" s="182"/>
      <c r="AA21" s="182"/>
      <c r="AB21" s="181"/>
      <c r="AC21" s="181"/>
      <c r="AD21" s="181"/>
      <c r="AE21" s="182"/>
      <c r="AF21" s="182"/>
      <c r="AG21" s="181"/>
      <c r="AH21" s="181"/>
      <c r="AI21" s="181"/>
      <c r="AJ21" s="182"/>
      <c r="AK21" s="182"/>
      <c r="AL21" s="181"/>
      <c r="AM21" s="181"/>
      <c r="AN21" s="181"/>
      <c r="AO21" s="182"/>
      <c r="AP21" s="182"/>
      <c r="AQ21" s="181"/>
      <c r="AR21" s="181"/>
      <c r="AS21" s="181"/>
      <c r="AT21" s="182"/>
      <c r="AU21" s="182"/>
      <c r="AV21" s="181"/>
      <c r="AW21" s="181"/>
      <c r="AX21" s="181"/>
      <c r="AY21" s="182"/>
      <c r="AZ21" s="182"/>
      <c r="BA21" s="181"/>
      <c r="BB21" s="181"/>
      <c r="BC21" s="181"/>
      <c r="BD21" s="182"/>
      <c r="BE21" s="182"/>
      <c r="BF21" s="181"/>
      <c r="BG21" s="180">
        <f t="shared" si="108"/>
        <v>0</v>
      </c>
      <c r="BH21" s="116" t="str">
        <f t="shared" si="109"/>
        <v/>
      </c>
      <c r="BI21" s="80" t="b">
        <f t="shared" si="110"/>
        <v>0</v>
      </c>
      <c r="BJ21" s="80" t="str">
        <f t="shared" si="111"/>
        <v/>
      </c>
      <c r="BK21" s="80" t="b">
        <f t="shared" si="112"/>
        <v>0</v>
      </c>
      <c r="BL21" s="13" t="str">
        <f t="shared" si="113"/>
        <v/>
      </c>
      <c r="BM21" s="13" t="b">
        <f t="shared" si="114"/>
        <v>0</v>
      </c>
      <c r="BN21" s="35" t="str">
        <f t="shared" si="115"/>
        <v/>
      </c>
      <c r="BO21" s="13" t="b">
        <f t="shared" si="116"/>
        <v>0</v>
      </c>
      <c r="BP21" s="35" t="str">
        <f t="shared" si="117"/>
        <v/>
      </c>
      <c r="BQ21" s="13" t="b">
        <f t="shared" si="118"/>
        <v>0</v>
      </c>
      <c r="BR21" s="35" t="str">
        <f t="shared" si="119"/>
        <v/>
      </c>
      <c r="BS21" s="35" t="b">
        <f t="shared" si="120"/>
        <v>0</v>
      </c>
      <c r="BT21" s="35" t="str">
        <f t="shared" si="121"/>
        <v/>
      </c>
      <c r="BU21" s="35" t="b">
        <f t="shared" si="122"/>
        <v>0</v>
      </c>
      <c r="BV21" s="35" t="str">
        <f t="shared" si="123"/>
        <v/>
      </c>
      <c r="BW21" s="13" t="b">
        <f t="shared" si="124"/>
        <v>0</v>
      </c>
      <c r="BX21" s="35" t="str">
        <f t="shared" si="123"/>
        <v/>
      </c>
      <c r="BY21" s="265" t="b">
        <f t="shared" si="125"/>
        <v>0</v>
      </c>
      <c r="BZ21" s="35" t="str">
        <f t="shared" si="126"/>
        <v/>
      </c>
      <c r="CA21" s="265" t="b">
        <f t="shared" si="127"/>
        <v>0</v>
      </c>
      <c r="CB21" s="35" t="str">
        <f t="shared" si="56"/>
        <v/>
      </c>
      <c r="CC21" s="272" t="b">
        <f t="shared" si="128"/>
        <v>0</v>
      </c>
      <c r="CD21" s="35" t="str">
        <f t="shared" si="56"/>
        <v/>
      </c>
      <c r="CE21" s="13" t="b">
        <f t="shared" si="57"/>
        <v>0</v>
      </c>
      <c r="CF21" s="35" t="str">
        <f t="shared" si="129"/>
        <v/>
      </c>
      <c r="CG21" s="179">
        <f t="shared" si="59"/>
        <v>0</v>
      </c>
      <c r="CH21" s="179">
        <f t="shared" si="60"/>
        <v>0</v>
      </c>
      <c r="CI21" s="218">
        <f t="shared" si="130"/>
        <v>0</v>
      </c>
      <c r="CJ21" s="218">
        <f t="shared" si="131"/>
        <v>0</v>
      </c>
      <c r="CK21" s="218">
        <f t="shared" si="132"/>
        <v>0</v>
      </c>
      <c r="CL21" s="218">
        <f t="shared" si="133"/>
        <v>0</v>
      </c>
      <c r="CM21" s="218">
        <f t="shared" si="134"/>
        <v>0</v>
      </c>
      <c r="CN21" s="218">
        <f t="shared" si="135"/>
        <v>0</v>
      </c>
      <c r="CO21" s="218">
        <f t="shared" si="136"/>
        <v>0</v>
      </c>
      <c r="CP21" s="218">
        <f t="shared" si="137"/>
        <v>0</v>
      </c>
      <c r="CQ21" s="218">
        <f t="shared" si="138"/>
        <v>0</v>
      </c>
      <c r="CR21" s="218">
        <f t="shared" si="139"/>
        <v>0</v>
      </c>
      <c r="CS21" s="14">
        <f t="shared" si="140"/>
        <v>0</v>
      </c>
      <c r="CT21" s="236">
        <f t="shared" si="141"/>
        <v>0</v>
      </c>
      <c r="CU21" s="237">
        <f t="shared" si="63"/>
        <v>0</v>
      </c>
      <c r="CV21" s="16">
        <f t="shared" si="63"/>
        <v>0</v>
      </c>
      <c r="CW21" s="16">
        <f t="shared" si="63"/>
        <v>0</v>
      </c>
      <c r="CX21" s="16">
        <f t="shared" si="63"/>
        <v>0</v>
      </c>
      <c r="CY21" s="16">
        <f t="shared" si="63"/>
        <v>0</v>
      </c>
      <c r="CZ21" s="16">
        <f t="shared" si="63"/>
        <v>0</v>
      </c>
      <c r="DA21" s="16">
        <f t="shared" si="63"/>
        <v>0</v>
      </c>
      <c r="DB21" s="16">
        <f t="shared" si="63"/>
        <v>0</v>
      </c>
      <c r="DC21" s="16">
        <f t="shared" si="63"/>
        <v>0</v>
      </c>
      <c r="DD21" s="238">
        <f t="shared" si="63"/>
        <v>0</v>
      </c>
      <c r="DE21" s="232">
        <f t="shared" si="64"/>
        <v>0</v>
      </c>
      <c r="DF21" s="132">
        <f t="shared" si="64"/>
        <v>0</v>
      </c>
      <c r="DG21" s="132">
        <f t="shared" si="64"/>
        <v>0</v>
      </c>
      <c r="DH21" s="132">
        <f t="shared" si="64"/>
        <v>0</v>
      </c>
      <c r="DI21" s="132">
        <f t="shared" si="64"/>
        <v>0</v>
      </c>
      <c r="DJ21" s="132">
        <f t="shared" si="64"/>
        <v>0</v>
      </c>
      <c r="DK21" s="132">
        <f t="shared" si="64"/>
        <v>0</v>
      </c>
      <c r="DL21" s="132">
        <f t="shared" si="64"/>
        <v>0</v>
      </c>
      <c r="DM21" s="132">
        <f t="shared" si="64"/>
        <v>0</v>
      </c>
      <c r="DN21" s="233">
        <f t="shared" si="64"/>
        <v>0</v>
      </c>
      <c r="DO21" s="232">
        <f t="shared" si="142"/>
        <v>0</v>
      </c>
      <c r="DP21" s="132">
        <f t="shared" si="143"/>
        <v>0</v>
      </c>
      <c r="DQ21" s="132">
        <f t="shared" si="186"/>
        <v>0</v>
      </c>
      <c r="DR21" s="132">
        <f t="shared" si="144"/>
        <v>0</v>
      </c>
      <c r="DS21" s="132">
        <f t="shared" si="145"/>
        <v>0</v>
      </c>
      <c r="DT21" s="132">
        <f t="shared" si="146"/>
        <v>0</v>
      </c>
      <c r="DU21" s="132">
        <f t="shared" si="147"/>
        <v>0</v>
      </c>
      <c r="DV21" s="132">
        <f t="shared" si="148"/>
        <v>0</v>
      </c>
      <c r="DW21" s="132">
        <f t="shared" si="149"/>
        <v>0</v>
      </c>
      <c r="DX21" s="233">
        <f t="shared" si="150"/>
        <v>0</v>
      </c>
      <c r="DY21" s="231" t="b">
        <f t="shared" si="151"/>
        <v>0</v>
      </c>
      <c r="DZ21" s="163"/>
      <c r="EA21" s="226" t="str">
        <f t="shared" si="187"/>
        <v/>
      </c>
      <c r="EB21" s="178" t="str">
        <f t="shared" si="152"/>
        <v/>
      </c>
      <c r="EC21" s="178" t="str">
        <f t="shared" si="153"/>
        <v/>
      </c>
      <c r="ED21" s="178" t="str">
        <f t="shared" si="154"/>
        <v/>
      </c>
      <c r="EE21" s="178" t="str">
        <f t="shared" si="155"/>
        <v/>
      </c>
      <c r="EF21" s="178" t="str">
        <f t="shared" si="156"/>
        <v/>
      </c>
      <c r="EG21" s="178" t="str">
        <f t="shared" si="157"/>
        <v/>
      </c>
      <c r="EH21" s="178" t="str">
        <f t="shared" si="158"/>
        <v/>
      </c>
      <c r="EI21" s="178" t="str">
        <f t="shared" si="159"/>
        <v/>
      </c>
      <c r="EJ21" s="227" t="str">
        <f t="shared" si="160"/>
        <v/>
      </c>
      <c r="EK21" s="230" t="str">
        <f t="shared" si="161"/>
        <v/>
      </c>
      <c r="EL21" s="177" t="str">
        <f t="shared" si="162"/>
        <v/>
      </c>
      <c r="EM21" s="177" t="str">
        <f t="shared" si="163"/>
        <v/>
      </c>
      <c r="EN21" s="177" t="str">
        <f t="shared" si="164"/>
        <v/>
      </c>
      <c r="EO21" s="177" t="str">
        <f t="shared" si="165"/>
        <v/>
      </c>
      <c r="EP21" s="177" t="str">
        <f t="shared" si="166"/>
        <v/>
      </c>
      <c r="EQ21" s="177" t="str">
        <f t="shared" si="167"/>
        <v/>
      </c>
      <c r="ER21" s="177" t="str">
        <f t="shared" si="168"/>
        <v/>
      </c>
      <c r="ES21" s="177" t="str">
        <f t="shared" si="169"/>
        <v/>
      </c>
      <c r="ET21" s="177" t="str">
        <f t="shared" si="170"/>
        <v/>
      </c>
      <c r="EU21" s="229" t="e">
        <f t="shared" si="171"/>
        <v>#VALUE!</v>
      </c>
      <c r="EV21" s="27" t="e">
        <f t="shared" si="172"/>
        <v>#VALUE!</v>
      </c>
      <c r="EW21" s="27" t="e">
        <f t="shared" si="173"/>
        <v>#VALUE!</v>
      </c>
      <c r="EX21" s="28" t="e">
        <f t="shared" si="174"/>
        <v>#VALUE!</v>
      </c>
      <c r="EY21" s="28" t="e">
        <f t="shared" si="175"/>
        <v>#VALUE!</v>
      </c>
      <c r="EZ21" s="28" t="b">
        <f t="shared" si="176"/>
        <v>0</v>
      </c>
      <c r="FA21" s="176" t="str">
        <f t="shared" si="177"/>
        <v/>
      </c>
      <c r="FB21" s="27" t="e" cm="1">
        <f t="array" aca="1" ref="FB21" ca="1">TEXT(RIGHT(10-RIGHT(SUM(INDEX(1*(MID(MID(C21,1,1)*2,ROW(INDIRECT("1:"&amp;LEN(MID(C21,1,1)*2))),1)),,))+MID(C21,2,1)+
SUM(INDEX(1*(MID(MID(C21,3,1)*2,ROW(INDIRECT("1:"&amp;LEN(MID(C21,3,1)*2))),1)),,))+MID(C21,4,1)+
SUM(INDEX(1*(MID(MID(C21,5,1)*2,ROW(INDIRECT("1:"&amp;LEN(MID(C21,5,1)*2))),1)),,))+MID(C21,6,1)+
SUM(INDEX(1*(MID(MID(C21,8,1)*2,ROW(INDIRECT("1:"&amp;LEN(MID(C21,8,1)*2))),1)),,))+MID(C21,9,1)+
SUM(INDEX(1*(MID(MID(C21,10,1)*2,ROW(INDIRECT("1:"&amp;LEN(MID(C21,10,1)*2))),1)),,)),1),1),"0")</f>
        <v>#VALUE!</v>
      </c>
      <c r="FC21" s="27" t="str">
        <f t="shared" si="178"/>
        <v/>
      </c>
      <c r="FD21" s="29" t="b">
        <f t="shared" si="179"/>
        <v>0</v>
      </c>
      <c r="FE21" s="112" t="b">
        <f>IFERROR(MATCH(D21,'Avtal för korttidsarbete'!$G$13:$G$1012,0),TRUE)</f>
        <v>1</v>
      </c>
      <c r="FF21" s="112" t="b">
        <f t="shared" si="180"/>
        <v>0</v>
      </c>
      <c r="FG21" s="113" t="str" cm="1">
        <f t="array" ref="FG21">IF(FE21=TRUE,"x",INDEX('Avtal för korttidsarbete'!$E$13:$E$1012,$FE21))</f>
        <v>x</v>
      </c>
      <c r="FH21" s="113" t="str" cm="1">
        <f t="array" ref="FH21">IF(FE21=TRUE,"x",INDEX('Avtal för korttidsarbete'!$F$13:$F$1012,$FE21))</f>
        <v>x</v>
      </c>
      <c r="FI21" s="112" t="b">
        <f t="shared" si="181"/>
        <v>0</v>
      </c>
      <c r="FJ21" s="135">
        <f t="shared" si="188"/>
        <v>44166</v>
      </c>
      <c r="FK21" s="135">
        <f t="shared" si="182"/>
        <v>44377</v>
      </c>
      <c r="FL21" s="112" t="b">
        <f t="shared" si="183"/>
        <v>0</v>
      </c>
      <c r="FM21" s="113">
        <f t="shared" si="184"/>
        <v>44166</v>
      </c>
      <c r="FN21" s="135">
        <f t="shared" si="185"/>
        <v>44377</v>
      </c>
      <c r="FO21" s="148" t="b">
        <f>IFERROR(INDEX('Avtal för korttidsarbete'!R:R,MATCH(D21,'Avtal för korttidsarbete'!$G:$G,0)),TRUE)</f>
        <v>1</v>
      </c>
      <c r="FP21" s="135" t="str">
        <f>IF(FO21,"-",INDEX('Avtal för korttidsarbete'!$D:$D,MATCH(D21,'Avtal för korttidsarbete'!$G:$G,0)))</f>
        <v>-</v>
      </c>
      <c r="FQ21" s="113" t="b">
        <f>IFERROR(G21&gt;INDEX(Uppsägningar!E:E,MATCH(C21,Uppsägningar!C:C,0)),FALSE)</f>
        <v>0</v>
      </c>
    </row>
    <row r="22" spans="1:179" s="15" customFormat="1" x14ac:dyDescent="0.25">
      <c r="A22" s="19">
        <v>6</v>
      </c>
      <c r="B22" s="20"/>
      <c r="C22" s="183"/>
      <c r="D22" s="66"/>
      <c r="E22" s="212">
        <f>IFERROR(INDEX(Admin!$C$7:$C$10,MATCH(FP22,TblNivåValTExt,0)),0)</f>
        <v>0</v>
      </c>
      <c r="F22" s="1"/>
      <c r="G22" s="1"/>
      <c r="H22" s="78"/>
      <c r="I22" s="181"/>
      <c r="J22" s="181"/>
      <c r="K22" s="182"/>
      <c r="L22" s="182"/>
      <c r="M22" s="181"/>
      <c r="N22" s="181"/>
      <c r="O22" s="181"/>
      <c r="P22" s="182"/>
      <c r="Q22" s="182"/>
      <c r="R22" s="181"/>
      <c r="S22" s="181"/>
      <c r="T22" s="181"/>
      <c r="U22" s="182"/>
      <c r="V22" s="182"/>
      <c r="W22" s="181"/>
      <c r="X22" s="181"/>
      <c r="Y22" s="181"/>
      <c r="Z22" s="182"/>
      <c r="AA22" s="182"/>
      <c r="AB22" s="181"/>
      <c r="AC22" s="181"/>
      <c r="AD22" s="181"/>
      <c r="AE22" s="182"/>
      <c r="AF22" s="182"/>
      <c r="AG22" s="181"/>
      <c r="AH22" s="181"/>
      <c r="AI22" s="181"/>
      <c r="AJ22" s="182"/>
      <c r="AK22" s="182"/>
      <c r="AL22" s="181"/>
      <c r="AM22" s="181"/>
      <c r="AN22" s="181"/>
      <c r="AO22" s="182"/>
      <c r="AP22" s="182"/>
      <c r="AQ22" s="181"/>
      <c r="AR22" s="181"/>
      <c r="AS22" s="181"/>
      <c r="AT22" s="182"/>
      <c r="AU22" s="182"/>
      <c r="AV22" s="181"/>
      <c r="AW22" s="181"/>
      <c r="AX22" s="181"/>
      <c r="AY22" s="182"/>
      <c r="AZ22" s="182"/>
      <c r="BA22" s="181"/>
      <c r="BB22" s="181"/>
      <c r="BC22" s="181"/>
      <c r="BD22" s="182"/>
      <c r="BE22" s="182"/>
      <c r="BF22" s="181"/>
      <c r="BG22" s="180">
        <f t="shared" si="108"/>
        <v>0</v>
      </c>
      <c r="BH22" s="116" t="str">
        <f t="shared" si="109"/>
        <v/>
      </c>
      <c r="BI22" s="80" t="b">
        <f t="shared" si="110"/>
        <v>0</v>
      </c>
      <c r="BJ22" s="80" t="str">
        <f t="shared" si="111"/>
        <v/>
      </c>
      <c r="BK22" s="80" t="b">
        <f t="shared" si="112"/>
        <v>0</v>
      </c>
      <c r="BL22" s="13" t="str">
        <f t="shared" si="113"/>
        <v/>
      </c>
      <c r="BM22" s="13" t="b">
        <f t="shared" si="114"/>
        <v>0</v>
      </c>
      <c r="BN22" s="35" t="str">
        <f t="shared" si="115"/>
        <v/>
      </c>
      <c r="BO22" s="13" t="b">
        <f t="shared" si="116"/>
        <v>0</v>
      </c>
      <c r="BP22" s="35" t="str">
        <f t="shared" si="117"/>
        <v/>
      </c>
      <c r="BQ22" s="13" t="b">
        <f t="shared" si="118"/>
        <v>0</v>
      </c>
      <c r="BR22" s="35" t="str">
        <f t="shared" si="119"/>
        <v/>
      </c>
      <c r="BS22" s="35" t="b">
        <f t="shared" si="120"/>
        <v>0</v>
      </c>
      <c r="BT22" s="35" t="str">
        <f t="shared" si="121"/>
        <v/>
      </c>
      <c r="BU22" s="35" t="b">
        <f t="shared" si="122"/>
        <v>0</v>
      </c>
      <c r="BV22" s="35" t="str">
        <f t="shared" si="123"/>
        <v/>
      </c>
      <c r="BW22" s="13" t="b">
        <f t="shared" si="124"/>
        <v>0</v>
      </c>
      <c r="BX22" s="35" t="str">
        <f t="shared" si="123"/>
        <v/>
      </c>
      <c r="BY22" s="265" t="b">
        <f t="shared" si="125"/>
        <v>0</v>
      </c>
      <c r="BZ22" s="35" t="str">
        <f t="shared" si="126"/>
        <v/>
      </c>
      <c r="CA22" s="265" t="b">
        <f t="shared" si="127"/>
        <v>0</v>
      </c>
      <c r="CB22" s="35" t="str">
        <f t="shared" si="56"/>
        <v/>
      </c>
      <c r="CC22" s="272" t="b">
        <f t="shared" si="128"/>
        <v>0</v>
      </c>
      <c r="CD22" s="35" t="str">
        <f t="shared" si="56"/>
        <v/>
      </c>
      <c r="CE22" s="13" t="b">
        <f t="shared" si="57"/>
        <v>0</v>
      </c>
      <c r="CF22" s="35" t="str">
        <f t="shared" si="129"/>
        <v/>
      </c>
      <c r="CG22" s="179">
        <f t="shared" si="59"/>
        <v>0</v>
      </c>
      <c r="CH22" s="179">
        <f t="shared" si="60"/>
        <v>0</v>
      </c>
      <c r="CI22" s="218">
        <f t="shared" si="130"/>
        <v>0</v>
      </c>
      <c r="CJ22" s="218">
        <f t="shared" si="131"/>
        <v>0</v>
      </c>
      <c r="CK22" s="218">
        <f t="shared" si="132"/>
        <v>0</v>
      </c>
      <c r="CL22" s="218">
        <f t="shared" si="133"/>
        <v>0</v>
      </c>
      <c r="CM22" s="218">
        <f t="shared" si="134"/>
        <v>0</v>
      </c>
      <c r="CN22" s="218">
        <f t="shared" si="135"/>
        <v>0</v>
      </c>
      <c r="CO22" s="218">
        <f t="shared" si="136"/>
        <v>0</v>
      </c>
      <c r="CP22" s="218">
        <f t="shared" si="137"/>
        <v>0</v>
      </c>
      <c r="CQ22" s="218">
        <f t="shared" si="138"/>
        <v>0</v>
      </c>
      <c r="CR22" s="218">
        <f t="shared" si="139"/>
        <v>0</v>
      </c>
      <c r="CS22" s="14">
        <f t="shared" si="140"/>
        <v>0</v>
      </c>
      <c r="CT22" s="236">
        <f t="shared" si="141"/>
        <v>0</v>
      </c>
      <c r="CU22" s="237">
        <f t="shared" si="63"/>
        <v>0</v>
      </c>
      <c r="CV22" s="16">
        <f t="shared" si="63"/>
        <v>0</v>
      </c>
      <c r="CW22" s="16">
        <f t="shared" si="63"/>
        <v>0</v>
      </c>
      <c r="CX22" s="16">
        <f t="shared" si="63"/>
        <v>0</v>
      </c>
      <c r="CY22" s="16">
        <f t="shared" si="63"/>
        <v>0</v>
      </c>
      <c r="CZ22" s="16">
        <f t="shared" si="63"/>
        <v>0</v>
      </c>
      <c r="DA22" s="16">
        <f t="shared" si="63"/>
        <v>0</v>
      </c>
      <c r="DB22" s="16">
        <f t="shared" si="63"/>
        <v>0</v>
      </c>
      <c r="DC22" s="16">
        <f t="shared" si="63"/>
        <v>0</v>
      </c>
      <c r="DD22" s="238">
        <f t="shared" si="63"/>
        <v>0</v>
      </c>
      <c r="DE22" s="232">
        <f t="shared" si="64"/>
        <v>0</v>
      </c>
      <c r="DF22" s="132">
        <f t="shared" si="64"/>
        <v>0</v>
      </c>
      <c r="DG22" s="132">
        <f t="shared" si="64"/>
        <v>0</v>
      </c>
      <c r="DH22" s="132">
        <f t="shared" si="64"/>
        <v>0</v>
      </c>
      <c r="DI22" s="132">
        <f t="shared" si="64"/>
        <v>0</v>
      </c>
      <c r="DJ22" s="132">
        <f t="shared" si="64"/>
        <v>0</v>
      </c>
      <c r="DK22" s="132">
        <f t="shared" si="64"/>
        <v>0</v>
      </c>
      <c r="DL22" s="132">
        <f t="shared" si="64"/>
        <v>0</v>
      </c>
      <c r="DM22" s="132">
        <f t="shared" si="64"/>
        <v>0</v>
      </c>
      <c r="DN22" s="233">
        <f t="shared" si="64"/>
        <v>0</v>
      </c>
      <c r="DO22" s="232">
        <f t="shared" si="142"/>
        <v>0</v>
      </c>
      <c r="DP22" s="132">
        <f t="shared" si="143"/>
        <v>0</v>
      </c>
      <c r="DQ22" s="132">
        <f t="shared" si="186"/>
        <v>0</v>
      </c>
      <c r="DR22" s="132">
        <f t="shared" si="144"/>
        <v>0</v>
      </c>
      <c r="DS22" s="132">
        <f t="shared" si="145"/>
        <v>0</v>
      </c>
      <c r="DT22" s="132">
        <f t="shared" si="146"/>
        <v>0</v>
      </c>
      <c r="DU22" s="132">
        <f t="shared" si="147"/>
        <v>0</v>
      </c>
      <c r="DV22" s="132">
        <f t="shared" si="148"/>
        <v>0</v>
      </c>
      <c r="DW22" s="132">
        <f t="shared" si="149"/>
        <v>0</v>
      </c>
      <c r="DX22" s="233">
        <f t="shared" si="150"/>
        <v>0</v>
      </c>
      <c r="DY22" s="231" t="b">
        <f t="shared" si="151"/>
        <v>0</v>
      </c>
      <c r="DZ22" s="163"/>
      <c r="EA22" s="226" t="str">
        <f t="shared" si="187"/>
        <v/>
      </c>
      <c r="EB22" s="178" t="str">
        <f t="shared" si="152"/>
        <v/>
      </c>
      <c r="EC22" s="178" t="str">
        <f t="shared" si="153"/>
        <v/>
      </c>
      <c r="ED22" s="178" t="str">
        <f t="shared" si="154"/>
        <v/>
      </c>
      <c r="EE22" s="178" t="str">
        <f t="shared" si="155"/>
        <v/>
      </c>
      <c r="EF22" s="178" t="str">
        <f t="shared" si="156"/>
        <v/>
      </c>
      <c r="EG22" s="178" t="str">
        <f t="shared" si="157"/>
        <v/>
      </c>
      <c r="EH22" s="178" t="str">
        <f t="shared" si="158"/>
        <v/>
      </c>
      <c r="EI22" s="178" t="str">
        <f t="shared" si="159"/>
        <v/>
      </c>
      <c r="EJ22" s="227" t="str">
        <f t="shared" si="160"/>
        <v/>
      </c>
      <c r="EK22" s="230" t="str">
        <f t="shared" si="161"/>
        <v/>
      </c>
      <c r="EL22" s="177" t="str">
        <f t="shared" si="162"/>
        <v/>
      </c>
      <c r="EM22" s="177" t="str">
        <f t="shared" si="163"/>
        <v/>
      </c>
      <c r="EN22" s="177" t="str">
        <f t="shared" si="164"/>
        <v/>
      </c>
      <c r="EO22" s="177" t="str">
        <f t="shared" si="165"/>
        <v/>
      </c>
      <c r="EP22" s="177" t="str">
        <f t="shared" si="166"/>
        <v/>
      </c>
      <c r="EQ22" s="177" t="str">
        <f t="shared" si="167"/>
        <v/>
      </c>
      <c r="ER22" s="177" t="str">
        <f t="shared" si="168"/>
        <v/>
      </c>
      <c r="ES22" s="177" t="str">
        <f t="shared" si="169"/>
        <v/>
      </c>
      <c r="ET22" s="177" t="str">
        <f t="shared" si="170"/>
        <v/>
      </c>
      <c r="EU22" s="229" t="e">
        <f t="shared" si="171"/>
        <v>#VALUE!</v>
      </c>
      <c r="EV22" s="27" t="e">
        <f t="shared" si="172"/>
        <v>#VALUE!</v>
      </c>
      <c r="EW22" s="27" t="e">
        <f t="shared" si="173"/>
        <v>#VALUE!</v>
      </c>
      <c r="EX22" s="28" t="e">
        <f t="shared" si="174"/>
        <v>#VALUE!</v>
      </c>
      <c r="EY22" s="28" t="e">
        <f t="shared" si="175"/>
        <v>#VALUE!</v>
      </c>
      <c r="EZ22" s="28" t="b">
        <f t="shared" si="176"/>
        <v>0</v>
      </c>
      <c r="FA22" s="176" t="str">
        <f t="shared" si="177"/>
        <v/>
      </c>
      <c r="FB22" s="27" t="e" cm="1">
        <f t="array" aca="1" ref="FB22" ca="1">TEXT(RIGHT(10-RIGHT(SUM(INDEX(1*(MID(MID(C22,1,1)*2,ROW(INDIRECT("1:"&amp;LEN(MID(C22,1,1)*2))),1)),,))+MID(C22,2,1)+
SUM(INDEX(1*(MID(MID(C22,3,1)*2,ROW(INDIRECT("1:"&amp;LEN(MID(C22,3,1)*2))),1)),,))+MID(C22,4,1)+
SUM(INDEX(1*(MID(MID(C22,5,1)*2,ROW(INDIRECT("1:"&amp;LEN(MID(C22,5,1)*2))),1)),,))+MID(C22,6,1)+
SUM(INDEX(1*(MID(MID(C22,8,1)*2,ROW(INDIRECT("1:"&amp;LEN(MID(C22,8,1)*2))),1)),,))+MID(C22,9,1)+
SUM(INDEX(1*(MID(MID(C22,10,1)*2,ROW(INDIRECT("1:"&amp;LEN(MID(C22,10,1)*2))),1)),,)),1),1),"0")</f>
        <v>#VALUE!</v>
      </c>
      <c r="FC22" s="27" t="str">
        <f t="shared" si="178"/>
        <v/>
      </c>
      <c r="FD22" s="29" t="b">
        <f t="shared" si="179"/>
        <v>0</v>
      </c>
      <c r="FE22" s="112" t="b">
        <f>IFERROR(MATCH(D22,'Avtal för korttidsarbete'!$G$13:$G$1012,0),TRUE)</f>
        <v>1</v>
      </c>
      <c r="FF22" s="112" t="b">
        <f t="shared" si="180"/>
        <v>0</v>
      </c>
      <c r="FG22" s="113" t="str" cm="1">
        <f t="array" ref="FG22">IF(FE22=TRUE,"x",INDEX('Avtal för korttidsarbete'!$E$13:$E$1012,$FE22))</f>
        <v>x</v>
      </c>
      <c r="FH22" s="113" t="str" cm="1">
        <f t="array" ref="FH22">IF(FE22=TRUE,"x",INDEX('Avtal för korttidsarbete'!$F$13:$F$1012,$FE22))</f>
        <v>x</v>
      </c>
      <c r="FI22" s="112" t="b">
        <f t="shared" si="181"/>
        <v>0</v>
      </c>
      <c r="FJ22" s="135">
        <f t="shared" si="188"/>
        <v>44166</v>
      </c>
      <c r="FK22" s="135">
        <f t="shared" si="182"/>
        <v>44377</v>
      </c>
      <c r="FL22" s="112" t="b">
        <f t="shared" si="183"/>
        <v>0</v>
      </c>
      <c r="FM22" s="113">
        <f t="shared" si="184"/>
        <v>44166</v>
      </c>
      <c r="FN22" s="135">
        <f t="shared" si="185"/>
        <v>44377</v>
      </c>
      <c r="FO22" s="148" t="b">
        <f>IFERROR(INDEX('Avtal för korttidsarbete'!R:R,MATCH(D22,'Avtal för korttidsarbete'!$G:$G,0)),TRUE)</f>
        <v>1</v>
      </c>
      <c r="FP22" s="135" t="str">
        <f>IF(FO22,"-",INDEX('Avtal för korttidsarbete'!$D:$D,MATCH(D22,'Avtal för korttidsarbete'!$G:$G,0)))</f>
        <v>-</v>
      </c>
      <c r="FQ22" s="113" t="b">
        <f>IFERROR(G22&gt;INDEX(Uppsägningar!E:E,MATCH(C22,Uppsägningar!C:C,0)),FALSE)</f>
        <v>0</v>
      </c>
    </row>
    <row r="23" spans="1:179" x14ac:dyDescent="0.25">
      <c r="A23" s="19">
        <v>7</v>
      </c>
      <c r="B23" s="20"/>
      <c r="C23" s="183"/>
      <c r="D23" s="66"/>
      <c r="E23" s="212">
        <f>IFERROR(INDEX(Admin!$C$7:$C$10,MATCH(FP23,TblNivåValTExt,0)),0)</f>
        <v>0</v>
      </c>
      <c r="F23" s="1"/>
      <c r="G23" s="1"/>
      <c r="H23" s="78"/>
      <c r="I23" s="181"/>
      <c r="J23" s="181"/>
      <c r="K23" s="182"/>
      <c r="L23" s="182"/>
      <c r="M23" s="181"/>
      <c r="N23" s="181"/>
      <c r="O23" s="181"/>
      <c r="P23" s="182"/>
      <c r="Q23" s="182"/>
      <c r="R23" s="181"/>
      <c r="S23" s="181"/>
      <c r="T23" s="181"/>
      <c r="U23" s="182"/>
      <c r="V23" s="182"/>
      <c r="W23" s="181"/>
      <c r="X23" s="181"/>
      <c r="Y23" s="181"/>
      <c r="Z23" s="182"/>
      <c r="AA23" s="182"/>
      <c r="AB23" s="181"/>
      <c r="AC23" s="181"/>
      <c r="AD23" s="181"/>
      <c r="AE23" s="182"/>
      <c r="AF23" s="182"/>
      <c r="AG23" s="181"/>
      <c r="AH23" s="181"/>
      <c r="AI23" s="181"/>
      <c r="AJ23" s="182"/>
      <c r="AK23" s="182"/>
      <c r="AL23" s="181"/>
      <c r="AM23" s="181"/>
      <c r="AN23" s="181"/>
      <c r="AO23" s="182"/>
      <c r="AP23" s="182"/>
      <c r="AQ23" s="181"/>
      <c r="AR23" s="181"/>
      <c r="AS23" s="181"/>
      <c r="AT23" s="182"/>
      <c r="AU23" s="182"/>
      <c r="AV23" s="181"/>
      <c r="AW23" s="181"/>
      <c r="AX23" s="181"/>
      <c r="AY23" s="182"/>
      <c r="AZ23" s="182"/>
      <c r="BA23" s="181"/>
      <c r="BB23" s="181"/>
      <c r="BC23" s="181"/>
      <c r="BD23" s="182"/>
      <c r="BE23" s="182"/>
      <c r="BF23" s="181"/>
      <c r="BG23" s="180">
        <f t="shared" si="108"/>
        <v>0</v>
      </c>
      <c r="BH23" s="116" t="str">
        <f t="shared" si="109"/>
        <v/>
      </c>
      <c r="BI23" s="80" t="b">
        <f t="shared" si="110"/>
        <v>0</v>
      </c>
      <c r="BJ23" s="80" t="str">
        <f t="shared" si="111"/>
        <v/>
      </c>
      <c r="BK23" s="80" t="b">
        <f t="shared" si="112"/>
        <v>0</v>
      </c>
      <c r="BL23" s="13" t="str">
        <f t="shared" si="113"/>
        <v/>
      </c>
      <c r="BM23" s="13" t="b">
        <f t="shared" si="114"/>
        <v>0</v>
      </c>
      <c r="BN23" s="35" t="str">
        <f t="shared" si="115"/>
        <v/>
      </c>
      <c r="BO23" s="13" t="b">
        <f t="shared" si="116"/>
        <v>0</v>
      </c>
      <c r="BP23" s="35" t="str">
        <f t="shared" si="117"/>
        <v/>
      </c>
      <c r="BQ23" s="13" t="b">
        <f t="shared" si="118"/>
        <v>0</v>
      </c>
      <c r="BR23" s="35" t="str">
        <f t="shared" si="119"/>
        <v/>
      </c>
      <c r="BS23" s="35" t="b">
        <f t="shared" si="120"/>
        <v>0</v>
      </c>
      <c r="BT23" s="35" t="str">
        <f t="shared" si="121"/>
        <v/>
      </c>
      <c r="BU23" s="35" t="b">
        <f t="shared" si="122"/>
        <v>0</v>
      </c>
      <c r="BV23" s="35" t="str">
        <f t="shared" si="123"/>
        <v/>
      </c>
      <c r="BW23" s="13" t="b">
        <f t="shared" si="124"/>
        <v>0</v>
      </c>
      <c r="BX23" s="35" t="str">
        <f t="shared" si="123"/>
        <v/>
      </c>
      <c r="BY23" s="265" t="b">
        <f t="shared" si="125"/>
        <v>0</v>
      </c>
      <c r="BZ23" s="35" t="str">
        <f t="shared" si="126"/>
        <v/>
      </c>
      <c r="CA23" s="265" t="b">
        <f t="shared" si="127"/>
        <v>0</v>
      </c>
      <c r="CB23" s="35" t="str">
        <f t="shared" si="56"/>
        <v/>
      </c>
      <c r="CC23" s="272" t="b">
        <f t="shared" si="128"/>
        <v>0</v>
      </c>
      <c r="CD23" s="35" t="str">
        <f t="shared" si="56"/>
        <v/>
      </c>
      <c r="CE23" s="13" t="b">
        <f t="shared" si="57"/>
        <v>0</v>
      </c>
      <c r="CF23" s="35" t="str">
        <f t="shared" si="129"/>
        <v/>
      </c>
      <c r="CG23" s="179">
        <f t="shared" si="59"/>
        <v>0</v>
      </c>
      <c r="CH23" s="179">
        <f t="shared" si="60"/>
        <v>0</v>
      </c>
      <c r="CI23" s="218">
        <f t="shared" si="130"/>
        <v>0</v>
      </c>
      <c r="CJ23" s="218">
        <f t="shared" si="131"/>
        <v>0</v>
      </c>
      <c r="CK23" s="218">
        <f t="shared" si="132"/>
        <v>0</v>
      </c>
      <c r="CL23" s="218">
        <f t="shared" si="133"/>
        <v>0</v>
      </c>
      <c r="CM23" s="218">
        <f t="shared" si="134"/>
        <v>0</v>
      </c>
      <c r="CN23" s="218">
        <f t="shared" si="135"/>
        <v>0</v>
      </c>
      <c r="CO23" s="218">
        <f t="shared" si="136"/>
        <v>0</v>
      </c>
      <c r="CP23" s="218">
        <f t="shared" si="137"/>
        <v>0</v>
      </c>
      <c r="CQ23" s="218">
        <f t="shared" si="138"/>
        <v>0</v>
      </c>
      <c r="CR23" s="218">
        <f t="shared" si="139"/>
        <v>0</v>
      </c>
      <c r="CS23" s="14">
        <f t="shared" si="140"/>
        <v>0</v>
      </c>
      <c r="CT23" s="236">
        <f t="shared" si="141"/>
        <v>0</v>
      </c>
      <c r="CU23" s="237">
        <f t="shared" si="63"/>
        <v>0</v>
      </c>
      <c r="CV23" s="16">
        <f t="shared" si="63"/>
        <v>0</v>
      </c>
      <c r="CW23" s="16">
        <f t="shared" si="63"/>
        <v>0</v>
      </c>
      <c r="CX23" s="16">
        <f t="shared" si="63"/>
        <v>0</v>
      </c>
      <c r="CY23" s="16">
        <f t="shared" si="63"/>
        <v>0</v>
      </c>
      <c r="CZ23" s="16">
        <f t="shared" si="63"/>
        <v>0</v>
      </c>
      <c r="DA23" s="16">
        <f t="shared" si="63"/>
        <v>0</v>
      </c>
      <c r="DB23" s="16">
        <f t="shared" si="63"/>
        <v>0</v>
      </c>
      <c r="DC23" s="16">
        <f t="shared" si="63"/>
        <v>0</v>
      </c>
      <c r="DD23" s="238">
        <f t="shared" si="63"/>
        <v>0</v>
      </c>
      <c r="DE23" s="232">
        <f t="shared" si="64"/>
        <v>0</v>
      </c>
      <c r="DF23" s="132">
        <f t="shared" si="64"/>
        <v>0</v>
      </c>
      <c r="DG23" s="132">
        <f t="shared" si="64"/>
        <v>0</v>
      </c>
      <c r="DH23" s="132">
        <f t="shared" si="64"/>
        <v>0</v>
      </c>
      <c r="DI23" s="132">
        <f t="shared" si="64"/>
        <v>0</v>
      </c>
      <c r="DJ23" s="132">
        <f t="shared" si="64"/>
        <v>0</v>
      </c>
      <c r="DK23" s="132">
        <f t="shared" si="64"/>
        <v>0</v>
      </c>
      <c r="DL23" s="132">
        <f t="shared" si="64"/>
        <v>0</v>
      </c>
      <c r="DM23" s="132">
        <f t="shared" si="64"/>
        <v>0</v>
      </c>
      <c r="DN23" s="233">
        <f t="shared" si="64"/>
        <v>0</v>
      </c>
      <c r="DO23" s="232">
        <f t="shared" si="142"/>
        <v>0</v>
      </c>
      <c r="DP23" s="132">
        <f t="shared" si="143"/>
        <v>0</v>
      </c>
      <c r="DQ23" s="132">
        <f t="shared" si="186"/>
        <v>0</v>
      </c>
      <c r="DR23" s="132">
        <f t="shared" si="144"/>
        <v>0</v>
      </c>
      <c r="DS23" s="132">
        <f t="shared" si="145"/>
        <v>0</v>
      </c>
      <c r="DT23" s="132">
        <f t="shared" si="146"/>
        <v>0</v>
      </c>
      <c r="DU23" s="132">
        <f t="shared" si="147"/>
        <v>0</v>
      </c>
      <c r="DV23" s="132">
        <f t="shared" si="148"/>
        <v>0</v>
      </c>
      <c r="DW23" s="132">
        <f t="shared" si="149"/>
        <v>0</v>
      </c>
      <c r="DX23" s="233">
        <f t="shared" si="150"/>
        <v>0</v>
      </c>
      <c r="DY23" s="231" t="b">
        <f t="shared" si="151"/>
        <v>0</v>
      </c>
      <c r="DZ23" s="163"/>
      <c r="EA23" s="226" t="str">
        <f t="shared" si="187"/>
        <v/>
      </c>
      <c r="EB23" s="178" t="str">
        <f t="shared" si="152"/>
        <v/>
      </c>
      <c r="EC23" s="178" t="str">
        <f t="shared" si="153"/>
        <v/>
      </c>
      <c r="ED23" s="178" t="str">
        <f t="shared" si="154"/>
        <v/>
      </c>
      <c r="EE23" s="178" t="str">
        <f t="shared" si="155"/>
        <v/>
      </c>
      <c r="EF23" s="178" t="str">
        <f t="shared" si="156"/>
        <v/>
      </c>
      <c r="EG23" s="178" t="str">
        <f t="shared" si="157"/>
        <v/>
      </c>
      <c r="EH23" s="178" t="str">
        <f t="shared" si="158"/>
        <v/>
      </c>
      <c r="EI23" s="178" t="str">
        <f t="shared" si="159"/>
        <v/>
      </c>
      <c r="EJ23" s="227" t="str">
        <f t="shared" si="160"/>
        <v/>
      </c>
      <c r="EK23" s="230" t="str">
        <f t="shared" si="161"/>
        <v/>
      </c>
      <c r="EL23" s="177" t="str">
        <f t="shared" si="162"/>
        <v/>
      </c>
      <c r="EM23" s="177" t="str">
        <f t="shared" si="163"/>
        <v/>
      </c>
      <c r="EN23" s="177" t="str">
        <f t="shared" si="164"/>
        <v/>
      </c>
      <c r="EO23" s="177" t="str">
        <f t="shared" si="165"/>
        <v/>
      </c>
      <c r="EP23" s="177" t="str">
        <f t="shared" si="166"/>
        <v/>
      </c>
      <c r="EQ23" s="177" t="str">
        <f t="shared" si="167"/>
        <v/>
      </c>
      <c r="ER23" s="177" t="str">
        <f t="shared" si="168"/>
        <v/>
      </c>
      <c r="ES23" s="177" t="str">
        <f t="shared" si="169"/>
        <v/>
      </c>
      <c r="ET23" s="177" t="str">
        <f t="shared" si="170"/>
        <v/>
      </c>
      <c r="EU23" s="229" t="e">
        <f t="shared" si="171"/>
        <v>#VALUE!</v>
      </c>
      <c r="EV23" s="27" t="e">
        <f t="shared" si="172"/>
        <v>#VALUE!</v>
      </c>
      <c r="EW23" s="27" t="e">
        <f t="shared" si="173"/>
        <v>#VALUE!</v>
      </c>
      <c r="EX23" s="28" t="e">
        <f t="shared" si="174"/>
        <v>#VALUE!</v>
      </c>
      <c r="EY23" s="28" t="e">
        <f t="shared" si="175"/>
        <v>#VALUE!</v>
      </c>
      <c r="EZ23" s="28" t="b">
        <f t="shared" si="176"/>
        <v>0</v>
      </c>
      <c r="FA23" s="176" t="str">
        <f t="shared" si="177"/>
        <v/>
      </c>
      <c r="FB23" s="27" t="e" cm="1">
        <f t="array" aca="1" ref="FB23" ca="1">TEXT(RIGHT(10-RIGHT(SUM(INDEX(1*(MID(MID(C23,1,1)*2,ROW(INDIRECT("1:"&amp;LEN(MID(C23,1,1)*2))),1)),,))+MID(C23,2,1)+
SUM(INDEX(1*(MID(MID(C23,3,1)*2,ROW(INDIRECT("1:"&amp;LEN(MID(C23,3,1)*2))),1)),,))+MID(C23,4,1)+
SUM(INDEX(1*(MID(MID(C23,5,1)*2,ROW(INDIRECT("1:"&amp;LEN(MID(C23,5,1)*2))),1)),,))+MID(C23,6,1)+
SUM(INDEX(1*(MID(MID(C23,8,1)*2,ROW(INDIRECT("1:"&amp;LEN(MID(C23,8,1)*2))),1)),,))+MID(C23,9,1)+
SUM(INDEX(1*(MID(MID(C23,10,1)*2,ROW(INDIRECT("1:"&amp;LEN(MID(C23,10,1)*2))),1)),,)),1),1),"0")</f>
        <v>#VALUE!</v>
      </c>
      <c r="FC23" s="27" t="str">
        <f t="shared" si="178"/>
        <v/>
      </c>
      <c r="FD23" s="29" t="b">
        <f t="shared" si="179"/>
        <v>0</v>
      </c>
      <c r="FE23" s="112" t="b">
        <f>IFERROR(MATCH(D23,'Avtal för korttidsarbete'!$G$13:$G$1012,0),TRUE)</f>
        <v>1</v>
      </c>
      <c r="FF23" s="112" t="b">
        <f t="shared" si="180"/>
        <v>0</v>
      </c>
      <c r="FG23" s="113" t="str" cm="1">
        <f t="array" ref="FG23">IF(FE23=TRUE,"x",INDEX('Avtal för korttidsarbete'!$E$13:$E$1012,$FE23))</f>
        <v>x</v>
      </c>
      <c r="FH23" s="113" t="str" cm="1">
        <f t="array" ref="FH23">IF(FE23=TRUE,"x",INDEX('Avtal för korttidsarbete'!$F$13:$F$1012,$FE23))</f>
        <v>x</v>
      </c>
      <c r="FI23" s="112" t="b">
        <f t="shared" si="181"/>
        <v>0</v>
      </c>
      <c r="FJ23" s="135">
        <f t="shared" si="188"/>
        <v>44166</v>
      </c>
      <c r="FK23" s="135">
        <f t="shared" si="182"/>
        <v>44377</v>
      </c>
      <c r="FL23" s="112" t="b">
        <f t="shared" si="183"/>
        <v>0</v>
      </c>
      <c r="FM23" s="113">
        <f t="shared" si="184"/>
        <v>44166</v>
      </c>
      <c r="FN23" s="135">
        <f t="shared" si="185"/>
        <v>44377</v>
      </c>
      <c r="FO23" s="148" t="b">
        <f>IFERROR(INDEX('Avtal för korttidsarbete'!R:R,MATCH(D23,'Avtal för korttidsarbete'!$G:$G,0)),TRUE)</f>
        <v>1</v>
      </c>
      <c r="FP23" s="135" t="str">
        <f>IF(FO23,"-",INDEX('Avtal för korttidsarbete'!$D:$D,MATCH(D23,'Avtal för korttidsarbete'!$G:$G,0)))</f>
        <v>-</v>
      </c>
      <c r="FQ23" s="113" t="b">
        <f>IFERROR(G23&gt;INDEX(Uppsägningar!E:E,MATCH(C23,Uppsägningar!C:C,0)),FALSE)</f>
        <v>0</v>
      </c>
    </row>
    <row r="24" spans="1:179" x14ac:dyDescent="0.25">
      <c r="A24" s="19">
        <v>8</v>
      </c>
      <c r="B24" s="20"/>
      <c r="C24" s="183"/>
      <c r="D24" s="66"/>
      <c r="E24" s="212">
        <f>IFERROR(INDEX(Admin!$C$7:$C$10,MATCH(FP24,TblNivåValTExt,0)),0)</f>
        <v>0</v>
      </c>
      <c r="F24" s="1"/>
      <c r="G24" s="1"/>
      <c r="H24" s="78"/>
      <c r="I24" s="181"/>
      <c r="J24" s="181"/>
      <c r="K24" s="182"/>
      <c r="L24" s="182"/>
      <c r="M24" s="181"/>
      <c r="N24" s="181"/>
      <c r="O24" s="181"/>
      <c r="P24" s="182"/>
      <c r="Q24" s="182"/>
      <c r="R24" s="181"/>
      <c r="S24" s="181"/>
      <c r="T24" s="181"/>
      <c r="U24" s="182"/>
      <c r="V24" s="182"/>
      <c r="W24" s="181"/>
      <c r="X24" s="181"/>
      <c r="Y24" s="181"/>
      <c r="Z24" s="182"/>
      <c r="AA24" s="182"/>
      <c r="AB24" s="181"/>
      <c r="AC24" s="181"/>
      <c r="AD24" s="181"/>
      <c r="AE24" s="182"/>
      <c r="AF24" s="182"/>
      <c r="AG24" s="181"/>
      <c r="AH24" s="181"/>
      <c r="AI24" s="181"/>
      <c r="AJ24" s="182"/>
      <c r="AK24" s="182"/>
      <c r="AL24" s="181"/>
      <c r="AM24" s="181"/>
      <c r="AN24" s="181"/>
      <c r="AO24" s="182"/>
      <c r="AP24" s="182"/>
      <c r="AQ24" s="181"/>
      <c r="AR24" s="181"/>
      <c r="AS24" s="181"/>
      <c r="AT24" s="182"/>
      <c r="AU24" s="182"/>
      <c r="AV24" s="181"/>
      <c r="AW24" s="181"/>
      <c r="AX24" s="181"/>
      <c r="AY24" s="182"/>
      <c r="AZ24" s="182"/>
      <c r="BA24" s="181"/>
      <c r="BB24" s="181"/>
      <c r="BC24" s="181"/>
      <c r="BD24" s="182"/>
      <c r="BE24" s="182"/>
      <c r="BF24" s="181"/>
      <c r="BG24" s="180">
        <f t="shared" si="108"/>
        <v>0</v>
      </c>
      <c r="BH24" s="116" t="str">
        <f t="shared" si="109"/>
        <v/>
      </c>
      <c r="BI24" s="80" t="b">
        <f t="shared" si="110"/>
        <v>0</v>
      </c>
      <c r="BJ24" s="80" t="str">
        <f t="shared" si="111"/>
        <v/>
      </c>
      <c r="BK24" s="80" t="b">
        <f t="shared" si="112"/>
        <v>0</v>
      </c>
      <c r="BL24" s="13" t="str">
        <f t="shared" si="113"/>
        <v/>
      </c>
      <c r="BM24" s="13" t="b">
        <f t="shared" si="114"/>
        <v>0</v>
      </c>
      <c r="BN24" s="35" t="str">
        <f t="shared" si="115"/>
        <v/>
      </c>
      <c r="BO24" s="13" t="b">
        <f t="shared" si="116"/>
        <v>0</v>
      </c>
      <c r="BP24" s="35" t="str">
        <f t="shared" si="117"/>
        <v/>
      </c>
      <c r="BQ24" s="13" t="b">
        <f t="shared" si="118"/>
        <v>0</v>
      </c>
      <c r="BR24" s="35" t="str">
        <f t="shared" si="119"/>
        <v/>
      </c>
      <c r="BS24" s="35" t="b">
        <f t="shared" si="120"/>
        <v>0</v>
      </c>
      <c r="BT24" s="35" t="str">
        <f t="shared" si="121"/>
        <v/>
      </c>
      <c r="BU24" s="35" t="b">
        <f t="shared" si="122"/>
        <v>0</v>
      </c>
      <c r="BV24" s="35" t="str">
        <f t="shared" si="123"/>
        <v/>
      </c>
      <c r="BW24" s="13" t="b">
        <f t="shared" si="124"/>
        <v>0</v>
      </c>
      <c r="BX24" s="35" t="str">
        <f t="shared" si="123"/>
        <v/>
      </c>
      <c r="BY24" s="265" t="b">
        <f t="shared" si="125"/>
        <v>0</v>
      </c>
      <c r="BZ24" s="35" t="str">
        <f t="shared" si="126"/>
        <v/>
      </c>
      <c r="CA24" s="265" t="b">
        <f t="shared" si="127"/>
        <v>0</v>
      </c>
      <c r="CB24" s="35" t="str">
        <f t="shared" si="56"/>
        <v/>
      </c>
      <c r="CC24" s="272" t="b">
        <f t="shared" si="128"/>
        <v>0</v>
      </c>
      <c r="CD24" s="35" t="str">
        <f t="shared" si="56"/>
        <v/>
      </c>
      <c r="CE24" s="13" t="b">
        <f t="shared" si="57"/>
        <v>0</v>
      </c>
      <c r="CF24" s="35" t="str">
        <f t="shared" si="129"/>
        <v/>
      </c>
      <c r="CG24" s="179">
        <f t="shared" si="59"/>
        <v>0</v>
      </c>
      <c r="CH24" s="179">
        <f t="shared" si="60"/>
        <v>0</v>
      </c>
      <c r="CI24" s="218">
        <f t="shared" si="130"/>
        <v>0</v>
      </c>
      <c r="CJ24" s="218">
        <f t="shared" si="131"/>
        <v>0</v>
      </c>
      <c r="CK24" s="218">
        <f t="shared" si="132"/>
        <v>0</v>
      </c>
      <c r="CL24" s="218">
        <f t="shared" si="133"/>
        <v>0</v>
      </c>
      <c r="CM24" s="218">
        <f t="shared" si="134"/>
        <v>0</v>
      </c>
      <c r="CN24" s="218">
        <f t="shared" si="135"/>
        <v>0</v>
      </c>
      <c r="CO24" s="218">
        <f t="shared" si="136"/>
        <v>0</v>
      </c>
      <c r="CP24" s="218">
        <f t="shared" si="137"/>
        <v>0</v>
      </c>
      <c r="CQ24" s="218">
        <f t="shared" si="138"/>
        <v>0</v>
      </c>
      <c r="CR24" s="218">
        <f t="shared" si="139"/>
        <v>0</v>
      </c>
      <c r="CS24" s="14">
        <f t="shared" si="140"/>
        <v>0</v>
      </c>
      <c r="CT24" s="236">
        <f t="shared" si="141"/>
        <v>0</v>
      </c>
      <c r="CU24" s="237">
        <f t="shared" si="63"/>
        <v>0</v>
      </c>
      <c r="CV24" s="16">
        <f t="shared" si="63"/>
        <v>0</v>
      </c>
      <c r="CW24" s="16">
        <f t="shared" si="63"/>
        <v>0</v>
      </c>
      <c r="CX24" s="16">
        <f t="shared" si="63"/>
        <v>0</v>
      </c>
      <c r="CY24" s="16">
        <f t="shared" si="63"/>
        <v>0</v>
      </c>
      <c r="CZ24" s="16">
        <f t="shared" si="63"/>
        <v>0</v>
      </c>
      <c r="DA24" s="16">
        <f t="shared" si="63"/>
        <v>0</v>
      </c>
      <c r="DB24" s="16">
        <f t="shared" si="63"/>
        <v>0</v>
      </c>
      <c r="DC24" s="16">
        <f t="shared" si="63"/>
        <v>0</v>
      </c>
      <c r="DD24" s="238">
        <f t="shared" si="63"/>
        <v>0</v>
      </c>
      <c r="DE24" s="232">
        <f t="shared" si="64"/>
        <v>0</v>
      </c>
      <c r="DF24" s="132">
        <f t="shared" si="64"/>
        <v>0</v>
      </c>
      <c r="DG24" s="132">
        <f t="shared" si="64"/>
        <v>0</v>
      </c>
      <c r="DH24" s="132">
        <f t="shared" si="64"/>
        <v>0</v>
      </c>
      <c r="DI24" s="132">
        <f t="shared" si="64"/>
        <v>0</v>
      </c>
      <c r="DJ24" s="132">
        <f t="shared" si="64"/>
        <v>0</v>
      </c>
      <c r="DK24" s="132">
        <f t="shared" si="64"/>
        <v>0</v>
      </c>
      <c r="DL24" s="132">
        <f t="shared" si="64"/>
        <v>0</v>
      </c>
      <c r="DM24" s="132">
        <f t="shared" si="64"/>
        <v>0</v>
      </c>
      <c r="DN24" s="233">
        <f t="shared" si="64"/>
        <v>0</v>
      </c>
      <c r="DO24" s="232">
        <f t="shared" si="142"/>
        <v>0</v>
      </c>
      <c r="DP24" s="132">
        <f t="shared" si="143"/>
        <v>0</v>
      </c>
      <c r="DQ24" s="132">
        <f t="shared" si="186"/>
        <v>0</v>
      </c>
      <c r="DR24" s="132">
        <f t="shared" si="144"/>
        <v>0</v>
      </c>
      <c r="DS24" s="132">
        <f t="shared" si="145"/>
        <v>0</v>
      </c>
      <c r="DT24" s="132">
        <f t="shared" si="146"/>
        <v>0</v>
      </c>
      <c r="DU24" s="132">
        <f t="shared" si="147"/>
        <v>0</v>
      </c>
      <c r="DV24" s="132">
        <f t="shared" si="148"/>
        <v>0</v>
      </c>
      <c r="DW24" s="132">
        <f t="shared" si="149"/>
        <v>0</v>
      </c>
      <c r="DX24" s="233">
        <f t="shared" si="150"/>
        <v>0</v>
      </c>
      <c r="DY24" s="231" t="b">
        <f t="shared" si="151"/>
        <v>0</v>
      </c>
      <c r="DZ24" s="163"/>
      <c r="EA24" s="226" t="str">
        <f t="shared" si="187"/>
        <v/>
      </c>
      <c r="EB24" s="178" t="str">
        <f t="shared" si="152"/>
        <v/>
      </c>
      <c r="EC24" s="178" t="str">
        <f t="shared" si="153"/>
        <v/>
      </c>
      <c r="ED24" s="178" t="str">
        <f t="shared" si="154"/>
        <v/>
      </c>
      <c r="EE24" s="178" t="str">
        <f t="shared" si="155"/>
        <v/>
      </c>
      <c r="EF24" s="178" t="str">
        <f t="shared" si="156"/>
        <v/>
      </c>
      <c r="EG24" s="178" t="str">
        <f t="shared" si="157"/>
        <v/>
      </c>
      <c r="EH24" s="178" t="str">
        <f t="shared" si="158"/>
        <v/>
      </c>
      <c r="EI24" s="178" t="str">
        <f t="shared" si="159"/>
        <v/>
      </c>
      <c r="EJ24" s="227" t="str">
        <f t="shared" si="160"/>
        <v/>
      </c>
      <c r="EK24" s="230" t="str">
        <f t="shared" si="161"/>
        <v/>
      </c>
      <c r="EL24" s="177" t="str">
        <f t="shared" si="162"/>
        <v/>
      </c>
      <c r="EM24" s="177" t="str">
        <f t="shared" si="163"/>
        <v/>
      </c>
      <c r="EN24" s="177" t="str">
        <f t="shared" si="164"/>
        <v/>
      </c>
      <c r="EO24" s="177" t="str">
        <f t="shared" si="165"/>
        <v/>
      </c>
      <c r="EP24" s="177" t="str">
        <f t="shared" si="166"/>
        <v/>
      </c>
      <c r="EQ24" s="177" t="str">
        <f t="shared" si="167"/>
        <v/>
      </c>
      <c r="ER24" s="177" t="str">
        <f t="shared" si="168"/>
        <v/>
      </c>
      <c r="ES24" s="177" t="str">
        <f t="shared" si="169"/>
        <v/>
      </c>
      <c r="ET24" s="177" t="str">
        <f t="shared" si="170"/>
        <v/>
      </c>
      <c r="EU24" s="229" t="e">
        <f t="shared" si="171"/>
        <v>#VALUE!</v>
      </c>
      <c r="EV24" s="27" t="e">
        <f t="shared" si="172"/>
        <v>#VALUE!</v>
      </c>
      <c r="EW24" s="27" t="e">
        <f t="shared" si="173"/>
        <v>#VALUE!</v>
      </c>
      <c r="EX24" s="28" t="e">
        <f t="shared" si="174"/>
        <v>#VALUE!</v>
      </c>
      <c r="EY24" s="28" t="e">
        <f t="shared" si="175"/>
        <v>#VALUE!</v>
      </c>
      <c r="EZ24" s="28" t="b">
        <f t="shared" si="176"/>
        <v>0</v>
      </c>
      <c r="FA24" s="176" t="str">
        <f t="shared" si="177"/>
        <v/>
      </c>
      <c r="FB24" s="27" t="e" cm="1">
        <f t="array" aca="1" ref="FB24" ca="1">TEXT(RIGHT(10-RIGHT(SUM(INDEX(1*(MID(MID(C24,1,1)*2,ROW(INDIRECT("1:"&amp;LEN(MID(C24,1,1)*2))),1)),,))+MID(C24,2,1)+
SUM(INDEX(1*(MID(MID(C24,3,1)*2,ROW(INDIRECT("1:"&amp;LEN(MID(C24,3,1)*2))),1)),,))+MID(C24,4,1)+
SUM(INDEX(1*(MID(MID(C24,5,1)*2,ROW(INDIRECT("1:"&amp;LEN(MID(C24,5,1)*2))),1)),,))+MID(C24,6,1)+
SUM(INDEX(1*(MID(MID(C24,8,1)*2,ROW(INDIRECT("1:"&amp;LEN(MID(C24,8,1)*2))),1)),,))+MID(C24,9,1)+
SUM(INDEX(1*(MID(MID(C24,10,1)*2,ROW(INDIRECT("1:"&amp;LEN(MID(C24,10,1)*2))),1)),,)),1),1),"0")</f>
        <v>#VALUE!</v>
      </c>
      <c r="FC24" s="27" t="str">
        <f t="shared" si="178"/>
        <v/>
      </c>
      <c r="FD24" s="29" t="b">
        <f t="shared" si="179"/>
        <v>0</v>
      </c>
      <c r="FE24" s="112" t="b">
        <f>IFERROR(MATCH(D24,'Avtal för korttidsarbete'!$G$13:$G$1012,0),TRUE)</f>
        <v>1</v>
      </c>
      <c r="FF24" s="112" t="b">
        <f t="shared" si="180"/>
        <v>0</v>
      </c>
      <c r="FG24" s="113" t="str" cm="1">
        <f t="array" ref="FG24">IF(FE24=TRUE,"x",INDEX('Avtal för korttidsarbete'!$E$13:$E$1012,$FE24))</f>
        <v>x</v>
      </c>
      <c r="FH24" s="113" t="str" cm="1">
        <f t="array" ref="FH24">IF(FE24=TRUE,"x",INDEX('Avtal för korttidsarbete'!$F$13:$F$1012,$FE24))</f>
        <v>x</v>
      </c>
      <c r="FI24" s="112" t="b">
        <f t="shared" si="181"/>
        <v>0</v>
      </c>
      <c r="FJ24" s="135">
        <f t="shared" si="188"/>
        <v>44166</v>
      </c>
      <c r="FK24" s="135">
        <f t="shared" si="182"/>
        <v>44377</v>
      </c>
      <c r="FL24" s="112" t="b">
        <f t="shared" si="183"/>
        <v>0</v>
      </c>
      <c r="FM24" s="113">
        <f t="shared" si="184"/>
        <v>44166</v>
      </c>
      <c r="FN24" s="135">
        <f t="shared" si="185"/>
        <v>44377</v>
      </c>
      <c r="FO24" s="148" t="b">
        <f>IFERROR(INDEX('Avtal för korttidsarbete'!R:R,MATCH(D24,'Avtal för korttidsarbete'!$G:$G,0)),TRUE)</f>
        <v>1</v>
      </c>
      <c r="FP24" s="135" t="str">
        <f>IF(FO24,"-",INDEX('Avtal för korttidsarbete'!$D:$D,MATCH(D24,'Avtal för korttidsarbete'!$G:$G,0)))</f>
        <v>-</v>
      </c>
      <c r="FQ24" s="113" t="b">
        <f>IFERROR(G24&gt;INDEX(Uppsägningar!E:E,MATCH(C24,Uppsägningar!C:C,0)),FALSE)</f>
        <v>0</v>
      </c>
    </row>
    <row r="25" spans="1:179" x14ac:dyDescent="0.25">
      <c r="A25" s="19">
        <v>9</v>
      </c>
      <c r="B25" s="20"/>
      <c r="C25" s="183"/>
      <c r="D25" s="66"/>
      <c r="E25" s="212">
        <f>IFERROR(INDEX(Admin!$C$7:$C$10,MATCH(FP25,TblNivåValTExt,0)),0)</f>
        <v>0</v>
      </c>
      <c r="F25" s="1"/>
      <c r="G25" s="1"/>
      <c r="H25" s="78"/>
      <c r="I25" s="181"/>
      <c r="J25" s="181"/>
      <c r="K25" s="182"/>
      <c r="L25" s="182"/>
      <c r="M25" s="181"/>
      <c r="N25" s="181"/>
      <c r="O25" s="181"/>
      <c r="P25" s="182"/>
      <c r="Q25" s="182"/>
      <c r="R25" s="181"/>
      <c r="S25" s="181"/>
      <c r="T25" s="181"/>
      <c r="U25" s="182"/>
      <c r="V25" s="182"/>
      <c r="W25" s="181"/>
      <c r="X25" s="181"/>
      <c r="Y25" s="181"/>
      <c r="Z25" s="182"/>
      <c r="AA25" s="182"/>
      <c r="AB25" s="181"/>
      <c r="AC25" s="181"/>
      <c r="AD25" s="181"/>
      <c r="AE25" s="182"/>
      <c r="AF25" s="182"/>
      <c r="AG25" s="181"/>
      <c r="AH25" s="181"/>
      <c r="AI25" s="181"/>
      <c r="AJ25" s="182"/>
      <c r="AK25" s="182"/>
      <c r="AL25" s="181"/>
      <c r="AM25" s="181"/>
      <c r="AN25" s="181"/>
      <c r="AO25" s="182"/>
      <c r="AP25" s="182"/>
      <c r="AQ25" s="181"/>
      <c r="AR25" s="181"/>
      <c r="AS25" s="181"/>
      <c r="AT25" s="182"/>
      <c r="AU25" s="182"/>
      <c r="AV25" s="181"/>
      <c r="AW25" s="181"/>
      <c r="AX25" s="181"/>
      <c r="AY25" s="182"/>
      <c r="AZ25" s="182"/>
      <c r="BA25" s="181"/>
      <c r="BB25" s="181"/>
      <c r="BC25" s="181"/>
      <c r="BD25" s="182"/>
      <c r="BE25" s="182"/>
      <c r="BF25" s="181"/>
      <c r="BG25" s="180">
        <f t="shared" si="108"/>
        <v>0</v>
      </c>
      <c r="BH25" s="116" t="str">
        <f t="shared" si="109"/>
        <v/>
      </c>
      <c r="BI25" s="80" t="b">
        <f t="shared" si="110"/>
        <v>0</v>
      </c>
      <c r="BJ25" s="80" t="str">
        <f t="shared" si="111"/>
        <v/>
      </c>
      <c r="BK25" s="80" t="b">
        <f t="shared" si="112"/>
        <v>0</v>
      </c>
      <c r="BL25" s="13" t="str">
        <f t="shared" si="113"/>
        <v/>
      </c>
      <c r="BM25" s="13" t="b">
        <f t="shared" si="114"/>
        <v>0</v>
      </c>
      <c r="BN25" s="35" t="str">
        <f t="shared" si="115"/>
        <v/>
      </c>
      <c r="BO25" s="13" t="b">
        <f t="shared" si="116"/>
        <v>0</v>
      </c>
      <c r="BP25" s="35" t="str">
        <f t="shared" si="117"/>
        <v/>
      </c>
      <c r="BQ25" s="13" t="b">
        <f t="shared" si="118"/>
        <v>0</v>
      </c>
      <c r="BR25" s="35" t="str">
        <f t="shared" si="119"/>
        <v/>
      </c>
      <c r="BS25" s="35" t="b">
        <f t="shared" si="120"/>
        <v>0</v>
      </c>
      <c r="BT25" s="35" t="str">
        <f t="shared" si="121"/>
        <v/>
      </c>
      <c r="BU25" s="35" t="b">
        <f t="shared" si="122"/>
        <v>0</v>
      </c>
      <c r="BV25" s="35" t="str">
        <f t="shared" si="123"/>
        <v/>
      </c>
      <c r="BW25" s="13" t="b">
        <f t="shared" si="124"/>
        <v>0</v>
      </c>
      <c r="BX25" s="35" t="str">
        <f t="shared" si="123"/>
        <v/>
      </c>
      <c r="BY25" s="265" t="b">
        <f t="shared" si="125"/>
        <v>0</v>
      </c>
      <c r="BZ25" s="35" t="str">
        <f t="shared" si="126"/>
        <v/>
      </c>
      <c r="CA25" s="265" t="b">
        <f t="shared" si="127"/>
        <v>0</v>
      </c>
      <c r="CB25" s="35" t="str">
        <f t="shared" si="56"/>
        <v/>
      </c>
      <c r="CC25" s="272" t="b">
        <f t="shared" si="128"/>
        <v>0</v>
      </c>
      <c r="CD25" s="35" t="str">
        <f t="shared" si="56"/>
        <v/>
      </c>
      <c r="CE25" s="13" t="b">
        <f t="shared" si="57"/>
        <v>0</v>
      </c>
      <c r="CF25" s="35" t="str">
        <f t="shared" si="129"/>
        <v/>
      </c>
      <c r="CG25" s="179">
        <f t="shared" si="59"/>
        <v>0</v>
      </c>
      <c r="CH25" s="179">
        <f t="shared" si="60"/>
        <v>0</v>
      </c>
      <c r="CI25" s="218">
        <f t="shared" si="130"/>
        <v>0</v>
      </c>
      <c r="CJ25" s="218">
        <f t="shared" si="131"/>
        <v>0</v>
      </c>
      <c r="CK25" s="218">
        <f t="shared" si="132"/>
        <v>0</v>
      </c>
      <c r="CL25" s="218">
        <f t="shared" si="133"/>
        <v>0</v>
      </c>
      <c r="CM25" s="218">
        <f t="shared" si="134"/>
        <v>0</v>
      </c>
      <c r="CN25" s="218">
        <f t="shared" si="135"/>
        <v>0</v>
      </c>
      <c r="CO25" s="218">
        <f t="shared" si="136"/>
        <v>0</v>
      </c>
      <c r="CP25" s="218">
        <f t="shared" si="137"/>
        <v>0</v>
      </c>
      <c r="CQ25" s="218">
        <f t="shared" si="138"/>
        <v>0</v>
      </c>
      <c r="CR25" s="218">
        <f t="shared" si="139"/>
        <v>0</v>
      </c>
      <c r="CS25" s="14">
        <f t="shared" si="140"/>
        <v>0</v>
      </c>
      <c r="CT25" s="236">
        <f t="shared" si="141"/>
        <v>0</v>
      </c>
      <c r="CU25" s="237">
        <f t="shared" si="63"/>
        <v>0</v>
      </c>
      <c r="CV25" s="16">
        <f t="shared" si="63"/>
        <v>0</v>
      </c>
      <c r="CW25" s="16">
        <f t="shared" si="63"/>
        <v>0</v>
      </c>
      <c r="CX25" s="16">
        <f t="shared" si="63"/>
        <v>0</v>
      </c>
      <c r="CY25" s="16">
        <f t="shared" si="63"/>
        <v>0</v>
      </c>
      <c r="CZ25" s="16">
        <f t="shared" si="63"/>
        <v>0</v>
      </c>
      <c r="DA25" s="16">
        <f t="shared" si="63"/>
        <v>0</v>
      </c>
      <c r="DB25" s="16">
        <f t="shared" si="63"/>
        <v>0</v>
      </c>
      <c r="DC25" s="16">
        <f t="shared" si="63"/>
        <v>0</v>
      </c>
      <c r="DD25" s="238">
        <f t="shared" si="63"/>
        <v>0</v>
      </c>
      <c r="DE25" s="232">
        <f t="shared" si="64"/>
        <v>0</v>
      </c>
      <c r="DF25" s="132">
        <f t="shared" si="64"/>
        <v>0</v>
      </c>
      <c r="DG25" s="132">
        <f t="shared" si="64"/>
        <v>0</v>
      </c>
      <c r="DH25" s="132">
        <f t="shared" si="64"/>
        <v>0</v>
      </c>
      <c r="DI25" s="132">
        <f t="shared" si="64"/>
        <v>0</v>
      </c>
      <c r="DJ25" s="132">
        <f t="shared" si="64"/>
        <v>0</v>
      </c>
      <c r="DK25" s="132">
        <f t="shared" si="64"/>
        <v>0</v>
      </c>
      <c r="DL25" s="132">
        <f t="shared" si="64"/>
        <v>0</v>
      </c>
      <c r="DM25" s="132">
        <f t="shared" si="64"/>
        <v>0</v>
      </c>
      <c r="DN25" s="233">
        <f t="shared" si="64"/>
        <v>0</v>
      </c>
      <c r="DO25" s="232">
        <f t="shared" si="142"/>
        <v>0</v>
      </c>
      <c r="DP25" s="132">
        <f t="shared" si="143"/>
        <v>0</v>
      </c>
      <c r="DQ25" s="132">
        <f t="shared" si="186"/>
        <v>0</v>
      </c>
      <c r="DR25" s="132">
        <f t="shared" si="144"/>
        <v>0</v>
      </c>
      <c r="DS25" s="132">
        <f t="shared" si="145"/>
        <v>0</v>
      </c>
      <c r="DT25" s="132">
        <f t="shared" si="146"/>
        <v>0</v>
      </c>
      <c r="DU25" s="132">
        <f t="shared" si="147"/>
        <v>0</v>
      </c>
      <c r="DV25" s="132">
        <f t="shared" si="148"/>
        <v>0</v>
      </c>
      <c r="DW25" s="132">
        <f t="shared" si="149"/>
        <v>0</v>
      </c>
      <c r="DX25" s="233">
        <f t="shared" si="150"/>
        <v>0</v>
      </c>
      <c r="DY25" s="231" t="b">
        <f t="shared" si="151"/>
        <v>0</v>
      </c>
      <c r="DZ25" s="163"/>
      <c r="EA25" s="226" t="str">
        <f t="shared" si="187"/>
        <v/>
      </c>
      <c r="EB25" s="178" t="str">
        <f t="shared" si="152"/>
        <v/>
      </c>
      <c r="EC25" s="178" t="str">
        <f t="shared" si="153"/>
        <v/>
      </c>
      <c r="ED25" s="178" t="str">
        <f t="shared" si="154"/>
        <v/>
      </c>
      <c r="EE25" s="178" t="str">
        <f t="shared" si="155"/>
        <v/>
      </c>
      <c r="EF25" s="178" t="str">
        <f t="shared" si="156"/>
        <v/>
      </c>
      <c r="EG25" s="178" t="str">
        <f t="shared" si="157"/>
        <v/>
      </c>
      <c r="EH25" s="178" t="str">
        <f t="shared" si="158"/>
        <v/>
      </c>
      <c r="EI25" s="178" t="str">
        <f t="shared" si="159"/>
        <v/>
      </c>
      <c r="EJ25" s="227" t="str">
        <f t="shared" si="160"/>
        <v/>
      </c>
      <c r="EK25" s="230" t="str">
        <f t="shared" si="161"/>
        <v/>
      </c>
      <c r="EL25" s="177" t="str">
        <f t="shared" si="162"/>
        <v/>
      </c>
      <c r="EM25" s="177" t="str">
        <f t="shared" si="163"/>
        <v/>
      </c>
      <c r="EN25" s="177" t="str">
        <f t="shared" si="164"/>
        <v/>
      </c>
      <c r="EO25" s="177" t="str">
        <f t="shared" si="165"/>
        <v/>
      </c>
      <c r="EP25" s="177" t="str">
        <f t="shared" si="166"/>
        <v/>
      </c>
      <c r="EQ25" s="177" t="str">
        <f t="shared" si="167"/>
        <v/>
      </c>
      <c r="ER25" s="177" t="str">
        <f t="shared" si="168"/>
        <v/>
      </c>
      <c r="ES25" s="177" t="str">
        <f t="shared" si="169"/>
        <v/>
      </c>
      <c r="ET25" s="177" t="str">
        <f t="shared" si="170"/>
        <v/>
      </c>
      <c r="EU25" s="229" t="e">
        <f t="shared" si="171"/>
        <v>#VALUE!</v>
      </c>
      <c r="EV25" s="27" t="e">
        <f t="shared" si="172"/>
        <v>#VALUE!</v>
      </c>
      <c r="EW25" s="27" t="e">
        <f t="shared" si="173"/>
        <v>#VALUE!</v>
      </c>
      <c r="EX25" s="28" t="e">
        <f t="shared" si="174"/>
        <v>#VALUE!</v>
      </c>
      <c r="EY25" s="28" t="e">
        <f t="shared" si="175"/>
        <v>#VALUE!</v>
      </c>
      <c r="EZ25" s="28" t="b">
        <f t="shared" si="176"/>
        <v>0</v>
      </c>
      <c r="FA25" s="176" t="str">
        <f t="shared" si="177"/>
        <v/>
      </c>
      <c r="FB25" s="27" t="e" cm="1">
        <f t="array" aca="1" ref="FB25" ca="1">TEXT(RIGHT(10-RIGHT(SUM(INDEX(1*(MID(MID(C25,1,1)*2,ROW(INDIRECT("1:"&amp;LEN(MID(C25,1,1)*2))),1)),,))+MID(C25,2,1)+
SUM(INDEX(1*(MID(MID(C25,3,1)*2,ROW(INDIRECT("1:"&amp;LEN(MID(C25,3,1)*2))),1)),,))+MID(C25,4,1)+
SUM(INDEX(1*(MID(MID(C25,5,1)*2,ROW(INDIRECT("1:"&amp;LEN(MID(C25,5,1)*2))),1)),,))+MID(C25,6,1)+
SUM(INDEX(1*(MID(MID(C25,8,1)*2,ROW(INDIRECT("1:"&amp;LEN(MID(C25,8,1)*2))),1)),,))+MID(C25,9,1)+
SUM(INDEX(1*(MID(MID(C25,10,1)*2,ROW(INDIRECT("1:"&amp;LEN(MID(C25,10,1)*2))),1)),,)),1),1),"0")</f>
        <v>#VALUE!</v>
      </c>
      <c r="FC25" s="27" t="str">
        <f t="shared" si="178"/>
        <v/>
      </c>
      <c r="FD25" s="29" t="b">
        <f t="shared" si="179"/>
        <v>0</v>
      </c>
      <c r="FE25" s="112" t="b">
        <f>IFERROR(MATCH(D25,'Avtal för korttidsarbete'!$G$13:$G$1012,0),TRUE)</f>
        <v>1</v>
      </c>
      <c r="FF25" s="112" t="b">
        <f t="shared" si="180"/>
        <v>0</v>
      </c>
      <c r="FG25" s="113" t="str" cm="1">
        <f t="array" ref="FG25">IF(FE25=TRUE,"x",INDEX('Avtal för korttidsarbete'!$E$13:$E$1012,$FE25))</f>
        <v>x</v>
      </c>
      <c r="FH25" s="113" t="str" cm="1">
        <f t="array" ref="FH25">IF(FE25=TRUE,"x",INDEX('Avtal för korttidsarbete'!$F$13:$F$1012,$FE25))</f>
        <v>x</v>
      </c>
      <c r="FI25" s="112" t="b">
        <f t="shared" si="181"/>
        <v>0</v>
      </c>
      <c r="FJ25" s="135">
        <f t="shared" si="188"/>
        <v>44166</v>
      </c>
      <c r="FK25" s="135">
        <f t="shared" si="182"/>
        <v>44377</v>
      </c>
      <c r="FL25" s="112" t="b">
        <f t="shared" si="183"/>
        <v>0</v>
      </c>
      <c r="FM25" s="113">
        <f t="shared" si="184"/>
        <v>44166</v>
      </c>
      <c r="FN25" s="135">
        <f t="shared" si="185"/>
        <v>44377</v>
      </c>
      <c r="FO25" s="148" t="b">
        <f>IFERROR(INDEX('Avtal för korttidsarbete'!R:R,MATCH(D25,'Avtal för korttidsarbete'!$G:$G,0)),TRUE)</f>
        <v>1</v>
      </c>
      <c r="FP25" s="135" t="str">
        <f>IF(FO25,"-",INDEX('Avtal för korttidsarbete'!$D:$D,MATCH(D25,'Avtal för korttidsarbete'!$G:$G,0)))</f>
        <v>-</v>
      </c>
      <c r="FQ25" s="113" t="b">
        <f>IFERROR(G25&gt;INDEX(Uppsägningar!E:E,MATCH(C25,Uppsägningar!C:C,0)),FALSE)</f>
        <v>0</v>
      </c>
    </row>
    <row r="26" spans="1:179" x14ac:dyDescent="0.25">
      <c r="A26" s="19">
        <v>10</v>
      </c>
      <c r="B26" s="20"/>
      <c r="C26" s="183"/>
      <c r="D26" s="66"/>
      <c r="E26" s="212">
        <f>IFERROR(INDEX(Admin!$C$7:$C$10,MATCH(FP26,TblNivåValTExt,0)),0)</f>
        <v>0</v>
      </c>
      <c r="F26" s="1"/>
      <c r="G26" s="1"/>
      <c r="H26" s="78"/>
      <c r="I26" s="181"/>
      <c r="J26" s="181"/>
      <c r="K26" s="182"/>
      <c r="L26" s="182"/>
      <c r="M26" s="181"/>
      <c r="N26" s="181"/>
      <c r="O26" s="181"/>
      <c r="P26" s="182"/>
      <c r="Q26" s="182"/>
      <c r="R26" s="181"/>
      <c r="S26" s="181"/>
      <c r="T26" s="181"/>
      <c r="U26" s="182"/>
      <c r="V26" s="182"/>
      <c r="W26" s="181"/>
      <c r="X26" s="181"/>
      <c r="Y26" s="181"/>
      <c r="Z26" s="182"/>
      <c r="AA26" s="182"/>
      <c r="AB26" s="181"/>
      <c r="AC26" s="181"/>
      <c r="AD26" s="181"/>
      <c r="AE26" s="182"/>
      <c r="AF26" s="182"/>
      <c r="AG26" s="181"/>
      <c r="AH26" s="181"/>
      <c r="AI26" s="181"/>
      <c r="AJ26" s="182"/>
      <c r="AK26" s="182"/>
      <c r="AL26" s="181"/>
      <c r="AM26" s="181"/>
      <c r="AN26" s="181"/>
      <c r="AO26" s="182"/>
      <c r="AP26" s="182"/>
      <c r="AQ26" s="181"/>
      <c r="AR26" s="181"/>
      <c r="AS26" s="181"/>
      <c r="AT26" s="182"/>
      <c r="AU26" s="182"/>
      <c r="AV26" s="181"/>
      <c r="AW26" s="181"/>
      <c r="AX26" s="181"/>
      <c r="AY26" s="182"/>
      <c r="AZ26" s="182"/>
      <c r="BA26" s="181"/>
      <c r="BB26" s="181"/>
      <c r="BC26" s="181"/>
      <c r="BD26" s="182"/>
      <c r="BE26" s="182"/>
      <c r="BF26" s="181"/>
      <c r="BG26" s="180">
        <f t="shared" si="108"/>
        <v>0</v>
      </c>
      <c r="BH26" s="116" t="str">
        <f t="shared" si="109"/>
        <v/>
      </c>
      <c r="BI26" s="80" t="b">
        <f t="shared" si="110"/>
        <v>0</v>
      </c>
      <c r="BJ26" s="80" t="str">
        <f t="shared" si="111"/>
        <v/>
      </c>
      <c r="BK26" s="80" t="b">
        <f t="shared" si="112"/>
        <v>0</v>
      </c>
      <c r="BL26" s="13" t="str">
        <f t="shared" si="113"/>
        <v/>
      </c>
      <c r="BM26" s="13" t="b">
        <f t="shared" si="114"/>
        <v>0</v>
      </c>
      <c r="BN26" s="35" t="str">
        <f t="shared" si="115"/>
        <v/>
      </c>
      <c r="BO26" s="13" t="b">
        <f t="shared" si="116"/>
        <v>0</v>
      </c>
      <c r="BP26" s="35" t="str">
        <f t="shared" si="117"/>
        <v/>
      </c>
      <c r="BQ26" s="13" t="b">
        <f t="shared" si="118"/>
        <v>0</v>
      </c>
      <c r="BR26" s="35" t="str">
        <f t="shared" si="119"/>
        <v/>
      </c>
      <c r="BS26" s="35" t="b">
        <f t="shared" si="120"/>
        <v>0</v>
      </c>
      <c r="BT26" s="35" t="str">
        <f t="shared" si="121"/>
        <v/>
      </c>
      <c r="BU26" s="35" t="b">
        <f t="shared" si="122"/>
        <v>0</v>
      </c>
      <c r="BV26" s="35" t="str">
        <f t="shared" si="123"/>
        <v/>
      </c>
      <c r="BW26" s="13" t="b">
        <f t="shared" si="124"/>
        <v>0</v>
      </c>
      <c r="BX26" s="35" t="str">
        <f t="shared" si="123"/>
        <v/>
      </c>
      <c r="BY26" s="265" t="b">
        <f t="shared" si="125"/>
        <v>0</v>
      </c>
      <c r="BZ26" s="35" t="str">
        <f t="shared" si="126"/>
        <v/>
      </c>
      <c r="CA26" s="265" t="b">
        <f t="shared" si="127"/>
        <v>0</v>
      </c>
      <c r="CB26" s="35" t="str">
        <f t="shared" si="56"/>
        <v/>
      </c>
      <c r="CC26" s="272" t="b">
        <f t="shared" si="128"/>
        <v>0</v>
      </c>
      <c r="CD26" s="35" t="str">
        <f t="shared" si="56"/>
        <v/>
      </c>
      <c r="CE26" s="13" t="b">
        <f t="shared" si="57"/>
        <v>0</v>
      </c>
      <c r="CF26" s="35" t="str">
        <f t="shared" si="129"/>
        <v/>
      </c>
      <c r="CG26" s="179">
        <f t="shared" si="59"/>
        <v>0</v>
      </c>
      <c r="CH26" s="179">
        <f t="shared" si="60"/>
        <v>0</v>
      </c>
      <c r="CI26" s="218">
        <f t="shared" si="130"/>
        <v>0</v>
      </c>
      <c r="CJ26" s="218">
        <f t="shared" si="131"/>
        <v>0</v>
      </c>
      <c r="CK26" s="218">
        <f t="shared" si="132"/>
        <v>0</v>
      </c>
      <c r="CL26" s="218">
        <f t="shared" si="133"/>
        <v>0</v>
      </c>
      <c r="CM26" s="218">
        <f t="shared" si="134"/>
        <v>0</v>
      </c>
      <c r="CN26" s="218">
        <f t="shared" si="135"/>
        <v>0</v>
      </c>
      <c r="CO26" s="218">
        <f t="shared" si="136"/>
        <v>0</v>
      </c>
      <c r="CP26" s="218">
        <f t="shared" si="137"/>
        <v>0</v>
      </c>
      <c r="CQ26" s="218">
        <f t="shared" si="138"/>
        <v>0</v>
      </c>
      <c r="CR26" s="218">
        <f t="shared" si="139"/>
        <v>0</v>
      </c>
      <c r="CS26" s="14">
        <f t="shared" si="140"/>
        <v>0</v>
      </c>
      <c r="CT26" s="236">
        <f t="shared" si="141"/>
        <v>0</v>
      </c>
      <c r="CU26" s="237">
        <f t="shared" si="63"/>
        <v>0</v>
      </c>
      <c r="CV26" s="16">
        <f t="shared" si="63"/>
        <v>0</v>
      </c>
      <c r="CW26" s="16">
        <f t="shared" si="63"/>
        <v>0</v>
      </c>
      <c r="CX26" s="16">
        <f t="shared" si="63"/>
        <v>0</v>
      </c>
      <c r="CY26" s="16">
        <f t="shared" si="63"/>
        <v>0</v>
      </c>
      <c r="CZ26" s="16">
        <f t="shared" si="63"/>
        <v>0</v>
      </c>
      <c r="DA26" s="16">
        <f t="shared" si="63"/>
        <v>0</v>
      </c>
      <c r="DB26" s="16">
        <f t="shared" si="63"/>
        <v>0</v>
      </c>
      <c r="DC26" s="16">
        <f t="shared" si="63"/>
        <v>0</v>
      </c>
      <c r="DD26" s="238">
        <f t="shared" si="63"/>
        <v>0</v>
      </c>
      <c r="DE26" s="232">
        <f t="shared" si="64"/>
        <v>0</v>
      </c>
      <c r="DF26" s="132">
        <f t="shared" si="64"/>
        <v>0</v>
      </c>
      <c r="DG26" s="132">
        <f t="shared" si="64"/>
        <v>0</v>
      </c>
      <c r="DH26" s="132">
        <f t="shared" si="64"/>
        <v>0</v>
      </c>
      <c r="DI26" s="132">
        <f t="shared" si="64"/>
        <v>0</v>
      </c>
      <c r="DJ26" s="132">
        <f t="shared" si="64"/>
        <v>0</v>
      </c>
      <c r="DK26" s="132">
        <f t="shared" si="64"/>
        <v>0</v>
      </c>
      <c r="DL26" s="132">
        <f t="shared" si="64"/>
        <v>0</v>
      </c>
      <c r="DM26" s="132">
        <f t="shared" si="64"/>
        <v>0</v>
      </c>
      <c r="DN26" s="233">
        <f t="shared" si="64"/>
        <v>0</v>
      </c>
      <c r="DO26" s="232">
        <f t="shared" si="142"/>
        <v>0</v>
      </c>
      <c r="DP26" s="132">
        <f t="shared" si="143"/>
        <v>0</v>
      </c>
      <c r="DQ26" s="132">
        <f t="shared" si="186"/>
        <v>0</v>
      </c>
      <c r="DR26" s="132">
        <f t="shared" si="144"/>
        <v>0</v>
      </c>
      <c r="DS26" s="132">
        <f t="shared" si="145"/>
        <v>0</v>
      </c>
      <c r="DT26" s="132">
        <f t="shared" si="146"/>
        <v>0</v>
      </c>
      <c r="DU26" s="132">
        <f t="shared" si="147"/>
        <v>0</v>
      </c>
      <c r="DV26" s="132">
        <f t="shared" si="148"/>
        <v>0</v>
      </c>
      <c r="DW26" s="132">
        <f t="shared" si="149"/>
        <v>0</v>
      </c>
      <c r="DX26" s="233">
        <f t="shared" si="150"/>
        <v>0</v>
      </c>
      <c r="DY26" s="231" t="b">
        <f t="shared" si="151"/>
        <v>0</v>
      </c>
      <c r="DZ26" s="163"/>
      <c r="EA26" s="226" t="str">
        <f t="shared" si="187"/>
        <v/>
      </c>
      <c r="EB26" s="178" t="str">
        <f t="shared" si="152"/>
        <v/>
      </c>
      <c r="EC26" s="178" t="str">
        <f t="shared" si="153"/>
        <v/>
      </c>
      <c r="ED26" s="178" t="str">
        <f t="shared" si="154"/>
        <v/>
      </c>
      <c r="EE26" s="178" t="str">
        <f t="shared" si="155"/>
        <v/>
      </c>
      <c r="EF26" s="178" t="str">
        <f t="shared" si="156"/>
        <v/>
      </c>
      <c r="EG26" s="178" t="str">
        <f t="shared" si="157"/>
        <v/>
      </c>
      <c r="EH26" s="178" t="str">
        <f t="shared" si="158"/>
        <v/>
      </c>
      <c r="EI26" s="178" t="str">
        <f t="shared" si="159"/>
        <v/>
      </c>
      <c r="EJ26" s="227" t="str">
        <f t="shared" si="160"/>
        <v/>
      </c>
      <c r="EK26" s="230" t="str">
        <f t="shared" si="161"/>
        <v/>
      </c>
      <c r="EL26" s="177" t="str">
        <f t="shared" si="162"/>
        <v/>
      </c>
      <c r="EM26" s="177" t="str">
        <f t="shared" si="163"/>
        <v/>
      </c>
      <c r="EN26" s="177" t="str">
        <f t="shared" si="164"/>
        <v/>
      </c>
      <c r="EO26" s="177" t="str">
        <f t="shared" si="165"/>
        <v/>
      </c>
      <c r="EP26" s="177" t="str">
        <f t="shared" si="166"/>
        <v/>
      </c>
      <c r="EQ26" s="177" t="str">
        <f t="shared" si="167"/>
        <v/>
      </c>
      <c r="ER26" s="177" t="str">
        <f t="shared" si="168"/>
        <v/>
      </c>
      <c r="ES26" s="177" t="str">
        <f t="shared" si="169"/>
        <v/>
      </c>
      <c r="ET26" s="177" t="str">
        <f t="shared" si="170"/>
        <v/>
      </c>
      <c r="EU26" s="229" t="e">
        <f t="shared" si="171"/>
        <v>#VALUE!</v>
      </c>
      <c r="EV26" s="27" t="e">
        <f t="shared" si="172"/>
        <v>#VALUE!</v>
      </c>
      <c r="EW26" s="27" t="e">
        <f t="shared" si="173"/>
        <v>#VALUE!</v>
      </c>
      <c r="EX26" s="28" t="e">
        <f t="shared" si="174"/>
        <v>#VALUE!</v>
      </c>
      <c r="EY26" s="28" t="e">
        <f t="shared" si="175"/>
        <v>#VALUE!</v>
      </c>
      <c r="EZ26" s="28" t="b">
        <f t="shared" si="176"/>
        <v>0</v>
      </c>
      <c r="FA26" s="176" t="str">
        <f t="shared" si="177"/>
        <v/>
      </c>
      <c r="FB26" s="27" t="e" cm="1">
        <f t="array" aca="1" ref="FB26" ca="1">TEXT(RIGHT(10-RIGHT(SUM(INDEX(1*(MID(MID(C26,1,1)*2,ROW(INDIRECT("1:"&amp;LEN(MID(C26,1,1)*2))),1)),,))+MID(C26,2,1)+
SUM(INDEX(1*(MID(MID(C26,3,1)*2,ROW(INDIRECT("1:"&amp;LEN(MID(C26,3,1)*2))),1)),,))+MID(C26,4,1)+
SUM(INDEX(1*(MID(MID(C26,5,1)*2,ROW(INDIRECT("1:"&amp;LEN(MID(C26,5,1)*2))),1)),,))+MID(C26,6,1)+
SUM(INDEX(1*(MID(MID(C26,8,1)*2,ROW(INDIRECT("1:"&amp;LEN(MID(C26,8,1)*2))),1)),,))+MID(C26,9,1)+
SUM(INDEX(1*(MID(MID(C26,10,1)*2,ROW(INDIRECT("1:"&amp;LEN(MID(C26,10,1)*2))),1)),,)),1),1),"0")</f>
        <v>#VALUE!</v>
      </c>
      <c r="FC26" s="27" t="str">
        <f t="shared" si="178"/>
        <v/>
      </c>
      <c r="FD26" s="29" t="b">
        <f t="shared" si="179"/>
        <v>0</v>
      </c>
      <c r="FE26" s="112" t="b">
        <f>IFERROR(MATCH(D26,'Avtal för korttidsarbete'!$G$13:$G$1012,0),TRUE)</f>
        <v>1</v>
      </c>
      <c r="FF26" s="112" t="b">
        <f t="shared" si="180"/>
        <v>0</v>
      </c>
      <c r="FG26" s="113" t="str" cm="1">
        <f t="array" ref="FG26">IF(FE26=TRUE,"x",INDEX('Avtal för korttidsarbete'!$E$13:$E$1012,$FE26))</f>
        <v>x</v>
      </c>
      <c r="FH26" s="113" t="str" cm="1">
        <f t="array" ref="FH26">IF(FE26=TRUE,"x",INDEX('Avtal för korttidsarbete'!$F$13:$F$1012,$FE26))</f>
        <v>x</v>
      </c>
      <c r="FI26" s="112" t="b">
        <f t="shared" si="181"/>
        <v>0</v>
      </c>
      <c r="FJ26" s="135">
        <f t="shared" si="188"/>
        <v>44166</v>
      </c>
      <c r="FK26" s="135">
        <f t="shared" si="182"/>
        <v>44377</v>
      </c>
      <c r="FL26" s="112" t="b">
        <f t="shared" si="183"/>
        <v>0</v>
      </c>
      <c r="FM26" s="113">
        <f t="shared" si="184"/>
        <v>44166</v>
      </c>
      <c r="FN26" s="135">
        <f t="shared" si="185"/>
        <v>44377</v>
      </c>
      <c r="FO26" s="148" t="b">
        <f>IFERROR(INDEX('Avtal för korttidsarbete'!R:R,MATCH(D26,'Avtal för korttidsarbete'!$G:$G,0)),TRUE)</f>
        <v>1</v>
      </c>
      <c r="FP26" s="135" t="str">
        <f>IF(FO26,"-",INDEX('Avtal för korttidsarbete'!$D:$D,MATCH(D26,'Avtal för korttidsarbete'!$G:$G,0)))</f>
        <v>-</v>
      </c>
      <c r="FQ26" s="113" t="b">
        <f>IFERROR(G26&gt;INDEX(Uppsägningar!E:E,MATCH(C26,Uppsägningar!C:C,0)),FALSE)</f>
        <v>0</v>
      </c>
    </row>
    <row r="27" spans="1:179" x14ac:dyDescent="0.25">
      <c r="A27" s="19">
        <v>11</v>
      </c>
      <c r="B27" s="20"/>
      <c r="C27" s="183"/>
      <c r="D27" s="66"/>
      <c r="E27" s="212">
        <f>IFERROR(INDEX(Admin!$C$7:$C$10,MATCH(FP27,TblNivåValTExt,0)),0)</f>
        <v>0</v>
      </c>
      <c r="F27" s="1"/>
      <c r="G27" s="1"/>
      <c r="H27" s="78"/>
      <c r="I27" s="181"/>
      <c r="J27" s="181"/>
      <c r="K27" s="182"/>
      <c r="L27" s="182"/>
      <c r="M27" s="181"/>
      <c r="N27" s="181"/>
      <c r="O27" s="181"/>
      <c r="P27" s="182"/>
      <c r="Q27" s="182"/>
      <c r="R27" s="181"/>
      <c r="S27" s="181"/>
      <c r="T27" s="181"/>
      <c r="U27" s="182"/>
      <c r="V27" s="182"/>
      <c r="W27" s="181"/>
      <c r="X27" s="181"/>
      <c r="Y27" s="181"/>
      <c r="Z27" s="182"/>
      <c r="AA27" s="182"/>
      <c r="AB27" s="181"/>
      <c r="AC27" s="181"/>
      <c r="AD27" s="181"/>
      <c r="AE27" s="182"/>
      <c r="AF27" s="182"/>
      <c r="AG27" s="181"/>
      <c r="AH27" s="181"/>
      <c r="AI27" s="181"/>
      <c r="AJ27" s="182"/>
      <c r="AK27" s="182"/>
      <c r="AL27" s="181"/>
      <c r="AM27" s="181"/>
      <c r="AN27" s="181"/>
      <c r="AO27" s="182"/>
      <c r="AP27" s="182"/>
      <c r="AQ27" s="181"/>
      <c r="AR27" s="181"/>
      <c r="AS27" s="181"/>
      <c r="AT27" s="182"/>
      <c r="AU27" s="182"/>
      <c r="AV27" s="181"/>
      <c r="AW27" s="181"/>
      <c r="AX27" s="181"/>
      <c r="AY27" s="182"/>
      <c r="AZ27" s="182"/>
      <c r="BA27" s="181"/>
      <c r="BB27" s="181"/>
      <c r="BC27" s="181"/>
      <c r="BD27" s="182"/>
      <c r="BE27" s="182"/>
      <c r="BF27" s="181"/>
      <c r="BG27" s="180">
        <f t="shared" si="108"/>
        <v>0</v>
      </c>
      <c r="BH27" s="116" t="str">
        <f t="shared" si="109"/>
        <v/>
      </c>
      <c r="BI27" s="80" t="b">
        <f t="shared" si="110"/>
        <v>0</v>
      </c>
      <c r="BJ27" s="80" t="str">
        <f t="shared" si="111"/>
        <v/>
      </c>
      <c r="BK27" s="80" t="b">
        <f t="shared" si="112"/>
        <v>0</v>
      </c>
      <c r="BL27" s="13" t="str">
        <f t="shared" si="113"/>
        <v/>
      </c>
      <c r="BM27" s="13" t="b">
        <f t="shared" si="114"/>
        <v>0</v>
      </c>
      <c r="BN27" s="35" t="str">
        <f t="shared" si="115"/>
        <v/>
      </c>
      <c r="BO27" s="13" t="b">
        <f t="shared" si="116"/>
        <v>0</v>
      </c>
      <c r="BP27" s="35" t="str">
        <f t="shared" si="117"/>
        <v/>
      </c>
      <c r="BQ27" s="13" t="b">
        <f t="shared" si="118"/>
        <v>0</v>
      </c>
      <c r="BR27" s="35" t="str">
        <f t="shared" si="119"/>
        <v/>
      </c>
      <c r="BS27" s="35" t="b">
        <f t="shared" si="120"/>
        <v>0</v>
      </c>
      <c r="BT27" s="35" t="str">
        <f t="shared" si="121"/>
        <v/>
      </c>
      <c r="BU27" s="35" t="b">
        <f t="shared" si="122"/>
        <v>0</v>
      </c>
      <c r="BV27" s="35" t="str">
        <f t="shared" si="123"/>
        <v/>
      </c>
      <c r="BW27" s="13" t="b">
        <f t="shared" si="124"/>
        <v>0</v>
      </c>
      <c r="BX27" s="35" t="str">
        <f t="shared" si="123"/>
        <v/>
      </c>
      <c r="BY27" s="265" t="b">
        <f t="shared" si="125"/>
        <v>0</v>
      </c>
      <c r="BZ27" s="35" t="str">
        <f t="shared" si="126"/>
        <v/>
      </c>
      <c r="CA27" s="265" t="b">
        <f t="shared" si="127"/>
        <v>0</v>
      </c>
      <c r="CB27" s="35" t="str">
        <f t="shared" si="56"/>
        <v/>
      </c>
      <c r="CC27" s="272" t="b">
        <f t="shared" si="128"/>
        <v>0</v>
      </c>
      <c r="CD27" s="35" t="str">
        <f t="shared" si="56"/>
        <v/>
      </c>
      <c r="CE27" s="13" t="b">
        <f t="shared" si="57"/>
        <v>0</v>
      </c>
      <c r="CF27" s="35" t="str">
        <f t="shared" si="129"/>
        <v/>
      </c>
      <c r="CG27" s="179">
        <f t="shared" si="59"/>
        <v>0</v>
      </c>
      <c r="CH27" s="179">
        <f t="shared" si="60"/>
        <v>0</v>
      </c>
      <c r="CI27" s="218">
        <f t="shared" si="130"/>
        <v>0</v>
      </c>
      <c r="CJ27" s="218">
        <f t="shared" si="131"/>
        <v>0</v>
      </c>
      <c r="CK27" s="218">
        <f t="shared" si="132"/>
        <v>0</v>
      </c>
      <c r="CL27" s="218">
        <f t="shared" si="133"/>
        <v>0</v>
      </c>
      <c r="CM27" s="218">
        <f t="shared" si="134"/>
        <v>0</v>
      </c>
      <c r="CN27" s="218">
        <f t="shared" si="135"/>
        <v>0</v>
      </c>
      <c r="CO27" s="218">
        <f t="shared" si="136"/>
        <v>0</v>
      </c>
      <c r="CP27" s="218">
        <f t="shared" si="137"/>
        <v>0</v>
      </c>
      <c r="CQ27" s="218">
        <f t="shared" si="138"/>
        <v>0</v>
      </c>
      <c r="CR27" s="218">
        <f t="shared" si="139"/>
        <v>0</v>
      </c>
      <c r="CS27" s="14">
        <f t="shared" si="140"/>
        <v>0</v>
      </c>
      <c r="CT27" s="236">
        <f t="shared" si="141"/>
        <v>0</v>
      </c>
      <c r="CU27" s="237">
        <f t="shared" ref="CU27:DD36" si="189">IF(AND($CS27,$CT27,CU$12),MAX(0,MIN(CU$10,$CT27)-MAX(CU$9,$CS27)+1),0)</f>
        <v>0</v>
      </c>
      <c r="CV27" s="16">
        <f t="shared" si="189"/>
        <v>0</v>
      </c>
      <c r="CW27" s="16">
        <f t="shared" si="189"/>
        <v>0</v>
      </c>
      <c r="CX27" s="16">
        <f t="shared" si="189"/>
        <v>0</v>
      </c>
      <c r="CY27" s="16">
        <f t="shared" si="189"/>
        <v>0</v>
      </c>
      <c r="CZ27" s="16">
        <f t="shared" si="189"/>
        <v>0</v>
      </c>
      <c r="DA27" s="16">
        <f t="shared" si="189"/>
        <v>0</v>
      </c>
      <c r="DB27" s="16">
        <f t="shared" si="189"/>
        <v>0</v>
      </c>
      <c r="DC27" s="16">
        <f t="shared" si="189"/>
        <v>0</v>
      </c>
      <c r="DD27" s="238">
        <f t="shared" si="189"/>
        <v>0</v>
      </c>
      <c r="DE27" s="232">
        <f t="shared" ref="DE27:DN36" si="190">IF($H27&lt;=0,0,MAX(0,MIN($H27,$DE$11)))</f>
        <v>0</v>
      </c>
      <c r="DF27" s="132">
        <f t="shared" si="190"/>
        <v>0</v>
      </c>
      <c r="DG27" s="132">
        <f t="shared" si="190"/>
        <v>0</v>
      </c>
      <c r="DH27" s="132">
        <f t="shared" si="190"/>
        <v>0</v>
      </c>
      <c r="DI27" s="132">
        <f t="shared" si="190"/>
        <v>0</v>
      </c>
      <c r="DJ27" s="132">
        <f t="shared" si="190"/>
        <v>0</v>
      </c>
      <c r="DK27" s="132">
        <f t="shared" si="190"/>
        <v>0</v>
      </c>
      <c r="DL27" s="132">
        <f t="shared" si="190"/>
        <v>0</v>
      </c>
      <c r="DM27" s="132">
        <f t="shared" si="190"/>
        <v>0</v>
      </c>
      <c r="DN27" s="233">
        <f t="shared" si="190"/>
        <v>0</v>
      </c>
      <c r="DO27" s="232">
        <f t="shared" si="142"/>
        <v>0</v>
      </c>
      <c r="DP27" s="132">
        <f t="shared" si="143"/>
        <v>0</v>
      </c>
      <c r="DQ27" s="132">
        <f t="shared" si="186"/>
        <v>0</v>
      </c>
      <c r="DR27" s="132">
        <f t="shared" si="144"/>
        <v>0</v>
      </c>
      <c r="DS27" s="132">
        <f t="shared" si="145"/>
        <v>0</v>
      </c>
      <c r="DT27" s="132">
        <f t="shared" si="146"/>
        <v>0</v>
      </c>
      <c r="DU27" s="132">
        <f t="shared" si="147"/>
        <v>0</v>
      </c>
      <c r="DV27" s="132">
        <f t="shared" si="148"/>
        <v>0</v>
      </c>
      <c r="DW27" s="132">
        <f t="shared" si="149"/>
        <v>0</v>
      </c>
      <c r="DX27" s="233">
        <f t="shared" si="150"/>
        <v>0</v>
      </c>
      <c r="DY27" s="231" t="b">
        <f t="shared" si="151"/>
        <v>0</v>
      </c>
      <c r="DZ27" s="163"/>
      <c r="EA27" s="226" t="str">
        <f t="shared" si="187"/>
        <v/>
      </c>
      <c r="EB27" s="178" t="str">
        <f t="shared" si="152"/>
        <v/>
      </c>
      <c r="EC27" s="178" t="str">
        <f t="shared" si="153"/>
        <v/>
      </c>
      <c r="ED27" s="178" t="str">
        <f t="shared" si="154"/>
        <v/>
      </c>
      <c r="EE27" s="178" t="str">
        <f t="shared" si="155"/>
        <v/>
      </c>
      <c r="EF27" s="178" t="str">
        <f t="shared" si="156"/>
        <v/>
      </c>
      <c r="EG27" s="178" t="str">
        <f t="shared" si="157"/>
        <v/>
      </c>
      <c r="EH27" s="178" t="str">
        <f t="shared" si="158"/>
        <v/>
      </c>
      <c r="EI27" s="178" t="str">
        <f t="shared" si="159"/>
        <v/>
      </c>
      <c r="EJ27" s="227" t="str">
        <f t="shared" si="160"/>
        <v/>
      </c>
      <c r="EK27" s="230" t="str">
        <f t="shared" si="161"/>
        <v/>
      </c>
      <c r="EL27" s="177" t="str">
        <f t="shared" si="162"/>
        <v/>
      </c>
      <c r="EM27" s="177" t="str">
        <f t="shared" si="163"/>
        <v/>
      </c>
      <c r="EN27" s="177" t="str">
        <f t="shared" si="164"/>
        <v/>
      </c>
      <c r="EO27" s="177" t="str">
        <f t="shared" si="165"/>
        <v/>
      </c>
      <c r="EP27" s="177" t="str">
        <f t="shared" si="166"/>
        <v/>
      </c>
      <c r="EQ27" s="177" t="str">
        <f t="shared" si="167"/>
        <v/>
      </c>
      <c r="ER27" s="177" t="str">
        <f t="shared" si="168"/>
        <v/>
      </c>
      <c r="ES27" s="177" t="str">
        <f t="shared" si="169"/>
        <v/>
      </c>
      <c r="ET27" s="177" t="str">
        <f t="shared" si="170"/>
        <v/>
      </c>
      <c r="EU27" s="229" t="e">
        <f t="shared" si="171"/>
        <v>#VALUE!</v>
      </c>
      <c r="EV27" s="27" t="e">
        <f t="shared" si="172"/>
        <v>#VALUE!</v>
      </c>
      <c r="EW27" s="27" t="e">
        <f t="shared" si="173"/>
        <v>#VALUE!</v>
      </c>
      <c r="EX27" s="28" t="e">
        <f t="shared" si="174"/>
        <v>#VALUE!</v>
      </c>
      <c r="EY27" s="28" t="e">
        <f t="shared" si="175"/>
        <v>#VALUE!</v>
      </c>
      <c r="EZ27" s="28" t="b">
        <f t="shared" si="176"/>
        <v>0</v>
      </c>
      <c r="FA27" s="176" t="str">
        <f t="shared" si="177"/>
        <v/>
      </c>
      <c r="FB27" s="27" t="e" cm="1">
        <f t="array" aca="1" ref="FB27" ca="1">TEXT(RIGHT(10-RIGHT(SUM(INDEX(1*(MID(MID(C27,1,1)*2,ROW(INDIRECT("1:"&amp;LEN(MID(C27,1,1)*2))),1)),,))+MID(C27,2,1)+
SUM(INDEX(1*(MID(MID(C27,3,1)*2,ROW(INDIRECT("1:"&amp;LEN(MID(C27,3,1)*2))),1)),,))+MID(C27,4,1)+
SUM(INDEX(1*(MID(MID(C27,5,1)*2,ROW(INDIRECT("1:"&amp;LEN(MID(C27,5,1)*2))),1)),,))+MID(C27,6,1)+
SUM(INDEX(1*(MID(MID(C27,8,1)*2,ROW(INDIRECT("1:"&amp;LEN(MID(C27,8,1)*2))),1)),,))+MID(C27,9,1)+
SUM(INDEX(1*(MID(MID(C27,10,1)*2,ROW(INDIRECT("1:"&amp;LEN(MID(C27,10,1)*2))),1)),,)),1),1),"0")</f>
        <v>#VALUE!</v>
      </c>
      <c r="FC27" s="27" t="str">
        <f t="shared" si="178"/>
        <v/>
      </c>
      <c r="FD27" s="29" t="b">
        <f t="shared" si="179"/>
        <v>0</v>
      </c>
      <c r="FE27" s="112" t="b">
        <f>IFERROR(MATCH(D27,'Avtal för korttidsarbete'!$G$13:$G$1012,0),TRUE)</f>
        <v>1</v>
      </c>
      <c r="FF27" s="112" t="b">
        <f t="shared" si="180"/>
        <v>0</v>
      </c>
      <c r="FG27" s="113" t="str" cm="1">
        <f t="array" ref="FG27">IF(FE27=TRUE,"x",INDEX('Avtal för korttidsarbete'!$E$13:$E$1012,$FE27))</f>
        <v>x</v>
      </c>
      <c r="FH27" s="113" t="str" cm="1">
        <f t="array" ref="FH27">IF(FE27=TRUE,"x",INDEX('Avtal för korttidsarbete'!$F$13:$F$1012,$FE27))</f>
        <v>x</v>
      </c>
      <c r="FI27" s="112" t="b">
        <f t="shared" si="181"/>
        <v>0</v>
      </c>
      <c r="FJ27" s="135">
        <f t="shared" si="188"/>
        <v>44166</v>
      </c>
      <c r="FK27" s="135">
        <f t="shared" si="182"/>
        <v>44377</v>
      </c>
      <c r="FL27" s="112" t="b">
        <f t="shared" si="183"/>
        <v>0</v>
      </c>
      <c r="FM27" s="113">
        <f t="shared" si="184"/>
        <v>44166</v>
      </c>
      <c r="FN27" s="135">
        <f t="shared" si="185"/>
        <v>44377</v>
      </c>
      <c r="FO27" s="148" t="b">
        <f>IFERROR(INDEX('Avtal för korttidsarbete'!R:R,MATCH(D27,'Avtal för korttidsarbete'!$G:$G,0)),TRUE)</f>
        <v>1</v>
      </c>
      <c r="FP27" s="135" t="str">
        <f>IF(FO27,"-",INDEX('Avtal för korttidsarbete'!$D:$D,MATCH(D27,'Avtal för korttidsarbete'!$G:$G,0)))</f>
        <v>-</v>
      </c>
      <c r="FQ27" s="113" t="b">
        <f>IFERROR(G27&gt;INDEX(Uppsägningar!E:E,MATCH(C27,Uppsägningar!C:C,0)),FALSE)</f>
        <v>0</v>
      </c>
    </row>
    <row r="28" spans="1:179" x14ac:dyDescent="0.25">
      <c r="A28" s="19">
        <v>12</v>
      </c>
      <c r="B28" s="20"/>
      <c r="C28" s="183"/>
      <c r="D28" s="66"/>
      <c r="E28" s="212">
        <f>IFERROR(INDEX(Admin!$C$7:$C$10,MATCH(FP28,TblNivåValTExt,0)),0)</f>
        <v>0</v>
      </c>
      <c r="F28" s="1"/>
      <c r="G28" s="1"/>
      <c r="H28" s="78"/>
      <c r="I28" s="181"/>
      <c r="J28" s="181"/>
      <c r="K28" s="182"/>
      <c r="L28" s="182"/>
      <c r="M28" s="181"/>
      <c r="N28" s="181"/>
      <c r="O28" s="181"/>
      <c r="P28" s="182"/>
      <c r="Q28" s="182"/>
      <c r="R28" s="181"/>
      <c r="S28" s="181"/>
      <c r="T28" s="181"/>
      <c r="U28" s="182"/>
      <c r="V28" s="182"/>
      <c r="W28" s="181"/>
      <c r="X28" s="181"/>
      <c r="Y28" s="181"/>
      <c r="Z28" s="182"/>
      <c r="AA28" s="182"/>
      <c r="AB28" s="181"/>
      <c r="AC28" s="181"/>
      <c r="AD28" s="181"/>
      <c r="AE28" s="182"/>
      <c r="AF28" s="182"/>
      <c r="AG28" s="181"/>
      <c r="AH28" s="181"/>
      <c r="AI28" s="181"/>
      <c r="AJ28" s="182"/>
      <c r="AK28" s="182"/>
      <c r="AL28" s="181"/>
      <c r="AM28" s="181"/>
      <c r="AN28" s="181"/>
      <c r="AO28" s="182"/>
      <c r="AP28" s="182"/>
      <c r="AQ28" s="181"/>
      <c r="AR28" s="181"/>
      <c r="AS28" s="181"/>
      <c r="AT28" s="182"/>
      <c r="AU28" s="182"/>
      <c r="AV28" s="181"/>
      <c r="AW28" s="181"/>
      <c r="AX28" s="181"/>
      <c r="AY28" s="182"/>
      <c r="AZ28" s="182"/>
      <c r="BA28" s="181"/>
      <c r="BB28" s="181"/>
      <c r="BC28" s="181"/>
      <c r="BD28" s="182"/>
      <c r="BE28" s="182"/>
      <c r="BF28" s="181"/>
      <c r="BG28" s="180">
        <f t="shared" si="108"/>
        <v>0</v>
      </c>
      <c r="BH28" s="116" t="str">
        <f t="shared" si="109"/>
        <v/>
      </c>
      <c r="BI28" s="80" t="b">
        <f t="shared" si="110"/>
        <v>0</v>
      </c>
      <c r="BJ28" s="80" t="str">
        <f t="shared" si="111"/>
        <v/>
      </c>
      <c r="BK28" s="80" t="b">
        <f t="shared" si="112"/>
        <v>0</v>
      </c>
      <c r="BL28" s="13" t="str">
        <f t="shared" si="113"/>
        <v/>
      </c>
      <c r="BM28" s="13" t="b">
        <f t="shared" si="114"/>
        <v>0</v>
      </c>
      <c r="BN28" s="35" t="str">
        <f t="shared" si="115"/>
        <v/>
      </c>
      <c r="BO28" s="13" t="b">
        <f t="shared" si="116"/>
        <v>0</v>
      </c>
      <c r="BP28" s="35" t="str">
        <f t="shared" si="117"/>
        <v/>
      </c>
      <c r="BQ28" s="13" t="b">
        <f t="shared" si="118"/>
        <v>0</v>
      </c>
      <c r="BR28" s="35" t="str">
        <f t="shared" si="119"/>
        <v/>
      </c>
      <c r="BS28" s="35" t="b">
        <f t="shared" si="120"/>
        <v>0</v>
      </c>
      <c r="BT28" s="35" t="str">
        <f t="shared" si="121"/>
        <v/>
      </c>
      <c r="BU28" s="35" t="b">
        <f t="shared" si="122"/>
        <v>0</v>
      </c>
      <c r="BV28" s="35" t="str">
        <f t="shared" si="123"/>
        <v/>
      </c>
      <c r="BW28" s="13" t="b">
        <f t="shared" si="124"/>
        <v>0</v>
      </c>
      <c r="BX28" s="35" t="str">
        <f t="shared" si="123"/>
        <v/>
      </c>
      <c r="BY28" s="265" t="b">
        <f t="shared" si="125"/>
        <v>0</v>
      </c>
      <c r="BZ28" s="35" t="str">
        <f t="shared" si="126"/>
        <v/>
      </c>
      <c r="CA28" s="265" t="b">
        <f t="shared" si="127"/>
        <v>0</v>
      </c>
      <c r="CB28" s="35" t="str">
        <f t="shared" si="56"/>
        <v/>
      </c>
      <c r="CC28" s="272" t="b">
        <f t="shared" si="128"/>
        <v>0</v>
      </c>
      <c r="CD28" s="35" t="str">
        <f t="shared" si="56"/>
        <v/>
      </c>
      <c r="CE28" s="13" t="b">
        <f t="shared" si="57"/>
        <v>0</v>
      </c>
      <c r="CF28" s="35" t="str">
        <f t="shared" si="129"/>
        <v/>
      </c>
      <c r="CG28" s="179">
        <f t="shared" si="59"/>
        <v>0</v>
      </c>
      <c r="CH28" s="179">
        <f t="shared" si="60"/>
        <v>0</v>
      </c>
      <c r="CI28" s="218">
        <f t="shared" si="130"/>
        <v>0</v>
      </c>
      <c r="CJ28" s="218">
        <f t="shared" si="131"/>
        <v>0</v>
      </c>
      <c r="CK28" s="218">
        <f t="shared" si="132"/>
        <v>0</v>
      </c>
      <c r="CL28" s="218">
        <f t="shared" si="133"/>
        <v>0</v>
      </c>
      <c r="CM28" s="218">
        <f t="shared" si="134"/>
        <v>0</v>
      </c>
      <c r="CN28" s="218">
        <f t="shared" si="135"/>
        <v>0</v>
      </c>
      <c r="CO28" s="218">
        <f t="shared" si="136"/>
        <v>0</v>
      </c>
      <c r="CP28" s="218">
        <f t="shared" si="137"/>
        <v>0</v>
      </c>
      <c r="CQ28" s="218">
        <f t="shared" si="138"/>
        <v>0</v>
      </c>
      <c r="CR28" s="218">
        <f t="shared" si="139"/>
        <v>0</v>
      </c>
      <c r="CS28" s="14">
        <f t="shared" si="140"/>
        <v>0</v>
      </c>
      <c r="CT28" s="236">
        <f t="shared" si="141"/>
        <v>0</v>
      </c>
      <c r="CU28" s="237">
        <f t="shared" si="189"/>
        <v>0</v>
      </c>
      <c r="CV28" s="16">
        <f t="shared" si="189"/>
        <v>0</v>
      </c>
      <c r="CW28" s="16">
        <f t="shared" si="189"/>
        <v>0</v>
      </c>
      <c r="CX28" s="16">
        <f t="shared" si="189"/>
        <v>0</v>
      </c>
      <c r="CY28" s="16">
        <f t="shared" si="189"/>
        <v>0</v>
      </c>
      <c r="CZ28" s="16">
        <f t="shared" si="189"/>
        <v>0</v>
      </c>
      <c r="DA28" s="16">
        <f t="shared" si="189"/>
        <v>0</v>
      </c>
      <c r="DB28" s="16">
        <f t="shared" si="189"/>
        <v>0</v>
      </c>
      <c r="DC28" s="16">
        <f t="shared" si="189"/>
        <v>0</v>
      </c>
      <c r="DD28" s="238">
        <f t="shared" si="189"/>
        <v>0</v>
      </c>
      <c r="DE28" s="232">
        <f t="shared" si="190"/>
        <v>0</v>
      </c>
      <c r="DF28" s="132">
        <f t="shared" si="190"/>
        <v>0</v>
      </c>
      <c r="DG28" s="132">
        <f t="shared" si="190"/>
        <v>0</v>
      </c>
      <c r="DH28" s="132">
        <f t="shared" si="190"/>
        <v>0</v>
      </c>
      <c r="DI28" s="132">
        <f t="shared" si="190"/>
        <v>0</v>
      </c>
      <c r="DJ28" s="132">
        <f t="shared" si="190"/>
        <v>0</v>
      </c>
      <c r="DK28" s="132">
        <f t="shared" si="190"/>
        <v>0</v>
      </c>
      <c r="DL28" s="132">
        <f t="shared" si="190"/>
        <v>0</v>
      </c>
      <c r="DM28" s="132">
        <f t="shared" si="190"/>
        <v>0</v>
      </c>
      <c r="DN28" s="233">
        <f t="shared" si="190"/>
        <v>0</v>
      </c>
      <c r="DO28" s="232">
        <f t="shared" si="142"/>
        <v>0</v>
      </c>
      <c r="DP28" s="132">
        <f t="shared" si="143"/>
        <v>0</v>
      </c>
      <c r="DQ28" s="132">
        <f t="shared" si="186"/>
        <v>0</v>
      </c>
      <c r="DR28" s="132">
        <f t="shared" si="144"/>
        <v>0</v>
      </c>
      <c r="DS28" s="132">
        <f t="shared" si="145"/>
        <v>0</v>
      </c>
      <c r="DT28" s="132">
        <f t="shared" si="146"/>
        <v>0</v>
      </c>
      <c r="DU28" s="132">
        <f t="shared" si="147"/>
        <v>0</v>
      </c>
      <c r="DV28" s="132">
        <f t="shared" si="148"/>
        <v>0</v>
      </c>
      <c r="DW28" s="132">
        <f t="shared" si="149"/>
        <v>0</v>
      </c>
      <c r="DX28" s="233">
        <f t="shared" si="150"/>
        <v>0</v>
      </c>
      <c r="DY28" s="231" t="b">
        <f t="shared" si="151"/>
        <v>0</v>
      </c>
      <c r="DZ28" s="163"/>
      <c r="EA28" s="226" t="str">
        <f t="shared" si="187"/>
        <v/>
      </c>
      <c r="EB28" s="178" t="str">
        <f t="shared" si="152"/>
        <v/>
      </c>
      <c r="EC28" s="178" t="str">
        <f t="shared" si="153"/>
        <v/>
      </c>
      <c r="ED28" s="178" t="str">
        <f t="shared" si="154"/>
        <v/>
      </c>
      <c r="EE28" s="178" t="str">
        <f t="shared" si="155"/>
        <v/>
      </c>
      <c r="EF28" s="178" t="str">
        <f t="shared" si="156"/>
        <v/>
      </c>
      <c r="EG28" s="178" t="str">
        <f t="shared" si="157"/>
        <v/>
      </c>
      <c r="EH28" s="178" t="str">
        <f t="shared" si="158"/>
        <v/>
      </c>
      <c r="EI28" s="178" t="str">
        <f t="shared" si="159"/>
        <v/>
      </c>
      <c r="EJ28" s="227" t="str">
        <f t="shared" si="160"/>
        <v/>
      </c>
      <c r="EK28" s="230" t="str">
        <f t="shared" si="161"/>
        <v/>
      </c>
      <c r="EL28" s="177" t="str">
        <f t="shared" si="162"/>
        <v/>
      </c>
      <c r="EM28" s="177" t="str">
        <f t="shared" si="163"/>
        <v/>
      </c>
      <c r="EN28" s="177" t="str">
        <f t="shared" si="164"/>
        <v/>
      </c>
      <c r="EO28" s="177" t="str">
        <f t="shared" si="165"/>
        <v/>
      </c>
      <c r="EP28" s="177" t="str">
        <f t="shared" si="166"/>
        <v/>
      </c>
      <c r="EQ28" s="177" t="str">
        <f t="shared" si="167"/>
        <v/>
      </c>
      <c r="ER28" s="177" t="str">
        <f t="shared" si="168"/>
        <v/>
      </c>
      <c r="ES28" s="177" t="str">
        <f t="shared" si="169"/>
        <v/>
      </c>
      <c r="ET28" s="177" t="str">
        <f t="shared" si="170"/>
        <v/>
      </c>
      <c r="EU28" s="229" t="e">
        <f t="shared" si="171"/>
        <v>#VALUE!</v>
      </c>
      <c r="EV28" s="27" t="e">
        <f t="shared" si="172"/>
        <v>#VALUE!</v>
      </c>
      <c r="EW28" s="27" t="e">
        <f t="shared" si="173"/>
        <v>#VALUE!</v>
      </c>
      <c r="EX28" s="28" t="e">
        <f t="shared" si="174"/>
        <v>#VALUE!</v>
      </c>
      <c r="EY28" s="28" t="e">
        <f t="shared" si="175"/>
        <v>#VALUE!</v>
      </c>
      <c r="EZ28" s="28" t="b">
        <f t="shared" si="176"/>
        <v>0</v>
      </c>
      <c r="FA28" s="176" t="str">
        <f t="shared" si="177"/>
        <v/>
      </c>
      <c r="FB28" s="27" t="e" cm="1">
        <f t="array" aca="1" ref="FB28" ca="1">TEXT(RIGHT(10-RIGHT(SUM(INDEX(1*(MID(MID(C28,1,1)*2,ROW(INDIRECT("1:"&amp;LEN(MID(C28,1,1)*2))),1)),,))+MID(C28,2,1)+
SUM(INDEX(1*(MID(MID(C28,3,1)*2,ROW(INDIRECT("1:"&amp;LEN(MID(C28,3,1)*2))),1)),,))+MID(C28,4,1)+
SUM(INDEX(1*(MID(MID(C28,5,1)*2,ROW(INDIRECT("1:"&amp;LEN(MID(C28,5,1)*2))),1)),,))+MID(C28,6,1)+
SUM(INDEX(1*(MID(MID(C28,8,1)*2,ROW(INDIRECT("1:"&amp;LEN(MID(C28,8,1)*2))),1)),,))+MID(C28,9,1)+
SUM(INDEX(1*(MID(MID(C28,10,1)*2,ROW(INDIRECT("1:"&amp;LEN(MID(C28,10,1)*2))),1)),,)),1),1),"0")</f>
        <v>#VALUE!</v>
      </c>
      <c r="FC28" s="27" t="str">
        <f t="shared" si="178"/>
        <v/>
      </c>
      <c r="FD28" s="29" t="b">
        <f t="shared" si="179"/>
        <v>0</v>
      </c>
      <c r="FE28" s="112" t="b">
        <f>IFERROR(MATCH(D28,'Avtal för korttidsarbete'!$G$13:$G$1012,0),TRUE)</f>
        <v>1</v>
      </c>
      <c r="FF28" s="112" t="b">
        <f t="shared" si="180"/>
        <v>0</v>
      </c>
      <c r="FG28" s="113" t="str" cm="1">
        <f t="array" ref="FG28">IF(FE28=TRUE,"x",INDEX('Avtal för korttidsarbete'!$E$13:$E$1012,$FE28))</f>
        <v>x</v>
      </c>
      <c r="FH28" s="113" t="str" cm="1">
        <f t="array" ref="FH28">IF(FE28=TRUE,"x",INDEX('Avtal för korttidsarbete'!$F$13:$F$1012,$FE28))</f>
        <v>x</v>
      </c>
      <c r="FI28" s="112" t="b">
        <f t="shared" si="181"/>
        <v>0</v>
      </c>
      <c r="FJ28" s="135">
        <f t="shared" si="188"/>
        <v>44166</v>
      </c>
      <c r="FK28" s="135">
        <f t="shared" si="182"/>
        <v>44377</v>
      </c>
      <c r="FL28" s="112" t="b">
        <f t="shared" si="183"/>
        <v>0</v>
      </c>
      <c r="FM28" s="113">
        <f t="shared" si="184"/>
        <v>44166</v>
      </c>
      <c r="FN28" s="135">
        <f t="shared" si="185"/>
        <v>44377</v>
      </c>
      <c r="FO28" s="148" t="b">
        <f>IFERROR(INDEX('Avtal för korttidsarbete'!R:R,MATCH(D28,'Avtal för korttidsarbete'!$G:$G,0)),TRUE)</f>
        <v>1</v>
      </c>
      <c r="FP28" s="135" t="str">
        <f>IF(FO28,"-",INDEX('Avtal för korttidsarbete'!$D:$D,MATCH(D28,'Avtal för korttidsarbete'!$G:$G,0)))</f>
        <v>-</v>
      </c>
      <c r="FQ28" s="113" t="b">
        <f>IFERROR(G28&gt;INDEX(Uppsägningar!E:E,MATCH(C28,Uppsägningar!C:C,0)),FALSE)</f>
        <v>0</v>
      </c>
    </row>
    <row r="29" spans="1:179" x14ac:dyDescent="0.25">
      <c r="A29" s="19">
        <v>13</v>
      </c>
      <c r="B29" s="20"/>
      <c r="C29" s="183"/>
      <c r="D29" s="66"/>
      <c r="E29" s="212">
        <f>IFERROR(INDEX(Admin!$C$7:$C$10,MATCH(FP29,TblNivåValTExt,0)),0)</f>
        <v>0</v>
      </c>
      <c r="F29" s="1"/>
      <c r="G29" s="1"/>
      <c r="H29" s="78"/>
      <c r="I29" s="181"/>
      <c r="J29" s="181"/>
      <c r="K29" s="182"/>
      <c r="L29" s="182"/>
      <c r="M29" s="181"/>
      <c r="N29" s="181"/>
      <c r="O29" s="181"/>
      <c r="P29" s="182"/>
      <c r="Q29" s="182"/>
      <c r="R29" s="181"/>
      <c r="S29" s="181"/>
      <c r="T29" s="181"/>
      <c r="U29" s="182"/>
      <c r="V29" s="182"/>
      <c r="W29" s="181"/>
      <c r="X29" s="181"/>
      <c r="Y29" s="181"/>
      <c r="Z29" s="182"/>
      <c r="AA29" s="182"/>
      <c r="AB29" s="181"/>
      <c r="AC29" s="181"/>
      <c r="AD29" s="181"/>
      <c r="AE29" s="182"/>
      <c r="AF29" s="182"/>
      <c r="AG29" s="181"/>
      <c r="AH29" s="181"/>
      <c r="AI29" s="181"/>
      <c r="AJ29" s="182"/>
      <c r="AK29" s="182"/>
      <c r="AL29" s="181"/>
      <c r="AM29" s="181"/>
      <c r="AN29" s="181"/>
      <c r="AO29" s="182"/>
      <c r="AP29" s="182"/>
      <c r="AQ29" s="181"/>
      <c r="AR29" s="181"/>
      <c r="AS29" s="181"/>
      <c r="AT29" s="182"/>
      <c r="AU29" s="182"/>
      <c r="AV29" s="181"/>
      <c r="AW29" s="181"/>
      <c r="AX29" s="181"/>
      <c r="AY29" s="182"/>
      <c r="AZ29" s="182"/>
      <c r="BA29" s="181"/>
      <c r="BB29" s="181"/>
      <c r="BC29" s="181"/>
      <c r="BD29" s="182"/>
      <c r="BE29" s="182"/>
      <c r="BF29" s="181"/>
      <c r="BG29" s="180">
        <f t="shared" si="108"/>
        <v>0</v>
      </c>
      <c r="BH29" s="116" t="str">
        <f t="shared" si="109"/>
        <v/>
      </c>
      <c r="BI29" s="80" t="b">
        <f t="shared" si="110"/>
        <v>0</v>
      </c>
      <c r="BJ29" s="80" t="str">
        <f t="shared" si="111"/>
        <v/>
      </c>
      <c r="BK29" s="80" t="b">
        <f t="shared" si="112"/>
        <v>0</v>
      </c>
      <c r="BL29" s="13" t="str">
        <f t="shared" si="113"/>
        <v/>
      </c>
      <c r="BM29" s="13" t="b">
        <f t="shared" si="114"/>
        <v>0</v>
      </c>
      <c r="BN29" s="35" t="str">
        <f t="shared" si="115"/>
        <v/>
      </c>
      <c r="BO29" s="13" t="b">
        <f t="shared" si="116"/>
        <v>0</v>
      </c>
      <c r="BP29" s="35" t="str">
        <f t="shared" si="117"/>
        <v/>
      </c>
      <c r="BQ29" s="13" t="b">
        <f t="shared" si="118"/>
        <v>0</v>
      </c>
      <c r="BR29" s="35" t="str">
        <f t="shared" si="119"/>
        <v/>
      </c>
      <c r="BS29" s="35" t="b">
        <f t="shared" si="120"/>
        <v>0</v>
      </c>
      <c r="BT29" s="35" t="str">
        <f t="shared" si="121"/>
        <v/>
      </c>
      <c r="BU29" s="35" t="b">
        <f t="shared" si="122"/>
        <v>0</v>
      </c>
      <c r="BV29" s="35" t="str">
        <f t="shared" si="123"/>
        <v/>
      </c>
      <c r="BW29" s="13" t="b">
        <f t="shared" si="124"/>
        <v>0</v>
      </c>
      <c r="BX29" s="35" t="str">
        <f t="shared" si="123"/>
        <v/>
      </c>
      <c r="BY29" s="265" t="b">
        <f t="shared" si="125"/>
        <v>0</v>
      </c>
      <c r="BZ29" s="35" t="str">
        <f t="shared" si="126"/>
        <v/>
      </c>
      <c r="CA29" s="265" t="b">
        <f t="shared" si="127"/>
        <v>0</v>
      </c>
      <c r="CB29" s="35" t="str">
        <f t="shared" si="56"/>
        <v/>
      </c>
      <c r="CC29" s="272" t="b">
        <f t="shared" si="128"/>
        <v>0</v>
      </c>
      <c r="CD29" s="35" t="str">
        <f t="shared" si="56"/>
        <v/>
      </c>
      <c r="CE29" s="13" t="b">
        <f t="shared" si="57"/>
        <v>0</v>
      </c>
      <c r="CF29" s="35" t="str">
        <f t="shared" si="129"/>
        <v/>
      </c>
      <c r="CG29" s="179">
        <f t="shared" si="59"/>
        <v>0</v>
      </c>
      <c r="CH29" s="179">
        <f t="shared" si="60"/>
        <v>0</v>
      </c>
      <c r="CI29" s="218">
        <f t="shared" si="130"/>
        <v>0</v>
      </c>
      <c r="CJ29" s="218">
        <f t="shared" si="131"/>
        <v>0</v>
      </c>
      <c r="CK29" s="218">
        <f t="shared" si="132"/>
        <v>0</v>
      </c>
      <c r="CL29" s="218">
        <f t="shared" si="133"/>
        <v>0</v>
      </c>
      <c r="CM29" s="218">
        <f t="shared" si="134"/>
        <v>0</v>
      </c>
      <c r="CN29" s="218">
        <f t="shared" si="135"/>
        <v>0</v>
      </c>
      <c r="CO29" s="218">
        <f t="shared" si="136"/>
        <v>0</v>
      </c>
      <c r="CP29" s="218">
        <f t="shared" si="137"/>
        <v>0</v>
      </c>
      <c r="CQ29" s="218">
        <f t="shared" si="138"/>
        <v>0</v>
      </c>
      <c r="CR29" s="218">
        <f t="shared" si="139"/>
        <v>0</v>
      </c>
      <c r="CS29" s="14">
        <f t="shared" si="140"/>
        <v>0</v>
      </c>
      <c r="CT29" s="236">
        <f t="shared" si="141"/>
        <v>0</v>
      </c>
      <c r="CU29" s="237">
        <f t="shared" si="189"/>
        <v>0</v>
      </c>
      <c r="CV29" s="16">
        <f t="shared" si="189"/>
        <v>0</v>
      </c>
      <c r="CW29" s="16">
        <f t="shared" si="189"/>
        <v>0</v>
      </c>
      <c r="CX29" s="16">
        <f t="shared" si="189"/>
        <v>0</v>
      </c>
      <c r="CY29" s="16">
        <f t="shared" si="189"/>
        <v>0</v>
      </c>
      <c r="CZ29" s="16">
        <f t="shared" si="189"/>
        <v>0</v>
      </c>
      <c r="DA29" s="16">
        <f t="shared" si="189"/>
        <v>0</v>
      </c>
      <c r="DB29" s="16">
        <f t="shared" si="189"/>
        <v>0</v>
      </c>
      <c r="DC29" s="16">
        <f t="shared" si="189"/>
        <v>0</v>
      </c>
      <c r="DD29" s="238">
        <f t="shared" si="189"/>
        <v>0</v>
      </c>
      <c r="DE29" s="232">
        <f t="shared" si="190"/>
        <v>0</v>
      </c>
      <c r="DF29" s="132">
        <f t="shared" si="190"/>
        <v>0</v>
      </c>
      <c r="DG29" s="132">
        <f t="shared" si="190"/>
        <v>0</v>
      </c>
      <c r="DH29" s="132">
        <f t="shared" si="190"/>
        <v>0</v>
      </c>
      <c r="DI29" s="132">
        <f t="shared" si="190"/>
        <v>0</v>
      </c>
      <c r="DJ29" s="132">
        <f t="shared" si="190"/>
        <v>0</v>
      </c>
      <c r="DK29" s="132">
        <f t="shared" si="190"/>
        <v>0</v>
      </c>
      <c r="DL29" s="132">
        <f t="shared" si="190"/>
        <v>0</v>
      </c>
      <c r="DM29" s="132">
        <f t="shared" si="190"/>
        <v>0</v>
      </c>
      <c r="DN29" s="233">
        <f t="shared" si="190"/>
        <v>0</v>
      </c>
      <c r="DO29" s="232">
        <f t="shared" si="142"/>
        <v>0</v>
      </c>
      <c r="DP29" s="132">
        <f t="shared" si="143"/>
        <v>0</v>
      </c>
      <c r="DQ29" s="132">
        <f t="shared" si="186"/>
        <v>0</v>
      </c>
      <c r="DR29" s="132">
        <f t="shared" si="144"/>
        <v>0</v>
      </c>
      <c r="DS29" s="132">
        <f t="shared" si="145"/>
        <v>0</v>
      </c>
      <c r="DT29" s="132">
        <f t="shared" si="146"/>
        <v>0</v>
      </c>
      <c r="DU29" s="132">
        <f t="shared" si="147"/>
        <v>0</v>
      </c>
      <c r="DV29" s="132">
        <f t="shared" si="148"/>
        <v>0</v>
      </c>
      <c r="DW29" s="132">
        <f t="shared" si="149"/>
        <v>0</v>
      </c>
      <c r="DX29" s="233">
        <f t="shared" si="150"/>
        <v>0</v>
      </c>
      <c r="DY29" s="231" t="b">
        <f t="shared" si="151"/>
        <v>0</v>
      </c>
      <c r="DZ29" s="163"/>
      <c r="EA29" s="226" t="str">
        <f t="shared" si="187"/>
        <v/>
      </c>
      <c r="EB29" s="178" t="str">
        <f t="shared" si="152"/>
        <v/>
      </c>
      <c r="EC29" s="178" t="str">
        <f t="shared" si="153"/>
        <v/>
      </c>
      <c r="ED29" s="178" t="str">
        <f t="shared" si="154"/>
        <v/>
      </c>
      <c r="EE29" s="178" t="str">
        <f t="shared" si="155"/>
        <v/>
      </c>
      <c r="EF29" s="178" t="str">
        <f t="shared" si="156"/>
        <v/>
      </c>
      <c r="EG29" s="178" t="str">
        <f t="shared" si="157"/>
        <v/>
      </c>
      <c r="EH29" s="178" t="str">
        <f t="shared" si="158"/>
        <v/>
      </c>
      <c r="EI29" s="178" t="str">
        <f t="shared" si="159"/>
        <v/>
      </c>
      <c r="EJ29" s="227" t="str">
        <f t="shared" si="160"/>
        <v/>
      </c>
      <c r="EK29" s="230" t="str">
        <f t="shared" si="161"/>
        <v/>
      </c>
      <c r="EL29" s="177" t="str">
        <f t="shared" si="162"/>
        <v/>
      </c>
      <c r="EM29" s="177" t="str">
        <f t="shared" si="163"/>
        <v/>
      </c>
      <c r="EN29" s="177" t="str">
        <f t="shared" si="164"/>
        <v/>
      </c>
      <c r="EO29" s="177" t="str">
        <f t="shared" si="165"/>
        <v/>
      </c>
      <c r="EP29" s="177" t="str">
        <f t="shared" si="166"/>
        <v/>
      </c>
      <c r="EQ29" s="177" t="str">
        <f t="shared" si="167"/>
        <v/>
      </c>
      <c r="ER29" s="177" t="str">
        <f t="shared" si="168"/>
        <v/>
      </c>
      <c r="ES29" s="177" t="str">
        <f t="shared" si="169"/>
        <v/>
      </c>
      <c r="ET29" s="177" t="str">
        <f t="shared" si="170"/>
        <v/>
      </c>
      <c r="EU29" s="229" t="e">
        <f t="shared" si="171"/>
        <v>#VALUE!</v>
      </c>
      <c r="EV29" s="27" t="e">
        <f t="shared" si="172"/>
        <v>#VALUE!</v>
      </c>
      <c r="EW29" s="27" t="e">
        <f t="shared" si="173"/>
        <v>#VALUE!</v>
      </c>
      <c r="EX29" s="28" t="e">
        <f t="shared" si="174"/>
        <v>#VALUE!</v>
      </c>
      <c r="EY29" s="28" t="e">
        <f t="shared" si="175"/>
        <v>#VALUE!</v>
      </c>
      <c r="EZ29" s="28" t="b">
        <f t="shared" si="176"/>
        <v>0</v>
      </c>
      <c r="FA29" s="176" t="str">
        <f t="shared" si="177"/>
        <v/>
      </c>
      <c r="FB29" s="27" t="e" cm="1">
        <f t="array" aca="1" ref="FB29" ca="1">TEXT(RIGHT(10-RIGHT(SUM(INDEX(1*(MID(MID(C29,1,1)*2,ROW(INDIRECT("1:"&amp;LEN(MID(C29,1,1)*2))),1)),,))+MID(C29,2,1)+
SUM(INDEX(1*(MID(MID(C29,3,1)*2,ROW(INDIRECT("1:"&amp;LEN(MID(C29,3,1)*2))),1)),,))+MID(C29,4,1)+
SUM(INDEX(1*(MID(MID(C29,5,1)*2,ROW(INDIRECT("1:"&amp;LEN(MID(C29,5,1)*2))),1)),,))+MID(C29,6,1)+
SUM(INDEX(1*(MID(MID(C29,8,1)*2,ROW(INDIRECT("1:"&amp;LEN(MID(C29,8,1)*2))),1)),,))+MID(C29,9,1)+
SUM(INDEX(1*(MID(MID(C29,10,1)*2,ROW(INDIRECT("1:"&amp;LEN(MID(C29,10,1)*2))),1)),,)),1),1),"0")</f>
        <v>#VALUE!</v>
      </c>
      <c r="FC29" s="27" t="str">
        <f t="shared" si="178"/>
        <v/>
      </c>
      <c r="FD29" s="29" t="b">
        <f t="shared" si="179"/>
        <v>0</v>
      </c>
      <c r="FE29" s="112" t="b">
        <f>IFERROR(MATCH(D29,'Avtal för korttidsarbete'!$G$13:$G$1012,0),TRUE)</f>
        <v>1</v>
      </c>
      <c r="FF29" s="112" t="b">
        <f t="shared" si="180"/>
        <v>0</v>
      </c>
      <c r="FG29" s="113" t="str" cm="1">
        <f t="array" ref="FG29">IF(FE29=TRUE,"x",INDEX('Avtal för korttidsarbete'!$E$13:$E$1012,$FE29))</f>
        <v>x</v>
      </c>
      <c r="FH29" s="113" t="str" cm="1">
        <f t="array" ref="FH29">IF(FE29=TRUE,"x",INDEX('Avtal för korttidsarbete'!$F$13:$F$1012,$FE29))</f>
        <v>x</v>
      </c>
      <c r="FI29" s="112" t="b">
        <f t="shared" si="181"/>
        <v>0</v>
      </c>
      <c r="FJ29" s="135">
        <f t="shared" si="188"/>
        <v>44166</v>
      </c>
      <c r="FK29" s="135">
        <f t="shared" si="182"/>
        <v>44377</v>
      </c>
      <c r="FL29" s="112" t="b">
        <f t="shared" si="183"/>
        <v>0</v>
      </c>
      <c r="FM29" s="113">
        <f t="shared" si="184"/>
        <v>44166</v>
      </c>
      <c r="FN29" s="135">
        <f t="shared" si="185"/>
        <v>44377</v>
      </c>
      <c r="FO29" s="148" t="b">
        <f>IFERROR(INDEX('Avtal för korttidsarbete'!R:R,MATCH(D29,'Avtal för korttidsarbete'!$G:$G,0)),TRUE)</f>
        <v>1</v>
      </c>
      <c r="FP29" s="135" t="str">
        <f>IF(FO29,"-",INDEX('Avtal för korttidsarbete'!$D:$D,MATCH(D29,'Avtal för korttidsarbete'!$G:$G,0)))</f>
        <v>-</v>
      </c>
      <c r="FQ29" s="113" t="b">
        <f>IFERROR(G29&gt;INDEX(Uppsägningar!E:E,MATCH(C29,Uppsägningar!C:C,0)),FALSE)</f>
        <v>0</v>
      </c>
    </row>
    <row r="30" spans="1:179" x14ac:dyDescent="0.25">
      <c r="A30" s="19">
        <v>14</v>
      </c>
      <c r="B30" s="20"/>
      <c r="C30" s="183"/>
      <c r="D30" s="66"/>
      <c r="E30" s="212">
        <f>IFERROR(INDEX(Admin!$C$7:$C$10,MATCH(FP30,TblNivåValTExt,0)),0)</f>
        <v>0</v>
      </c>
      <c r="F30" s="1"/>
      <c r="G30" s="1"/>
      <c r="H30" s="78"/>
      <c r="I30" s="181"/>
      <c r="J30" s="181"/>
      <c r="K30" s="182"/>
      <c r="L30" s="182"/>
      <c r="M30" s="181"/>
      <c r="N30" s="181"/>
      <c r="O30" s="181"/>
      <c r="P30" s="182"/>
      <c r="Q30" s="182"/>
      <c r="R30" s="181"/>
      <c r="S30" s="181"/>
      <c r="T30" s="181"/>
      <c r="U30" s="182"/>
      <c r="V30" s="182"/>
      <c r="W30" s="181"/>
      <c r="X30" s="181"/>
      <c r="Y30" s="181"/>
      <c r="Z30" s="182"/>
      <c r="AA30" s="182"/>
      <c r="AB30" s="181"/>
      <c r="AC30" s="181"/>
      <c r="AD30" s="181"/>
      <c r="AE30" s="182"/>
      <c r="AF30" s="182"/>
      <c r="AG30" s="181"/>
      <c r="AH30" s="181"/>
      <c r="AI30" s="181"/>
      <c r="AJ30" s="182"/>
      <c r="AK30" s="182"/>
      <c r="AL30" s="181"/>
      <c r="AM30" s="181"/>
      <c r="AN30" s="181"/>
      <c r="AO30" s="182"/>
      <c r="AP30" s="182"/>
      <c r="AQ30" s="181"/>
      <c r="AR30" s="181"/>
      <c r="AS30" s="181"/>
      <c r="AT30" s="182"/>
      <c r="AU30" s="182"/>
      <c r="AV30" s="181"/>
      <c r="AW30" s="181"/>
      <c r="AX30" s="181"/>
      <c r="AY30" s="182"/>
      <c r="AZ30" s="182"/>
      <c r="BA30" s="181"/>
      <c r="BB30" s="181"/>
      <c r="BC30" s="181"/>
      <c r="BD30" s="182"/>
      <c r="BE30" s="182"/>
      <c r="BF30" s="181"/>
      <c r="BG30" s="180">
        <f t="shared" si="108"/>
        <v>0</v>
      </c>
      <c r="BH30" s="116" t="str">
        <f t="shared" si="109"/>
        <v/>
      </c>
      <c r="BI30" s="80" t="b">
        <f t="shared" si="110"/>
        <v>0</v>
      </c>
      <c r="BJ30" s="80" t="str">
        <f t="shared" si="111"/>
        <v/>
      </c>
      <c r="BK30" s="80" t="b">
        <f t="shared" si="112"/>
        <v>0</v>
      </c>
      <c r="BL30" s="13" t="str">
        <f t="shared" si="113"/>
        <v/>
      </c>
      <c r="BM30" s="13" t="b">
        <f t="shared" si="114"/>
        <v>0</v>
      </c>
      <c r="BN30" s="35" t="str">
        <f t="shared" si="115"/>
        <v/>
      </c>
      <c r="BO30" s="13" t="b">
        <f t="shared" si="116"/>
        <v>0</v>
      </c>
      <c r="BP30" s="35" t="str">
        <f t="shared" si="117"/>
        <v/>
      </c>
      <c r="BQ30" s="13" t="b">
        <f t="shared" si="118"/>
        <v>0</v>
      </c>
      <c r="BR30" s="35" t="str">
        <f t="shared" si="119"/>
        <v/>
      </c>
      <c r="BS30" s="35" t="b">
        <f t="shared" si="120"/>
        <v>0</v>
      </c>
      <c r="BT30" s="35" t="str">
        <f t="shared" si="121"/>
        <v/>
      </c>
      <c r="BU30" s="35" t="b">
        <f t="shared" si="122"/>
        <v>0</v>
      </c>
      <c r="BV30" s="35" t="str">
        <f t="shared" si="123"/>
        <v/>
      </c>
      <c r="BW30" s="13" t="b">
        <f t="shared" si="124"/>
        <v>0</v>
      </c>
      <c r="BX30" s="35" t="str">
        <f t="shared" si="123"/>
        <v/>
      </c>
      <c r="BY30" s="265" t="b">
        <f t="shared" si="125"/>
        <v>0</v>
      </c>
      <c r="BZ30" s="35" t="str">
        <f t="shared" si="126"/>
        <v/>
      </c>
      <c r="CA30" s="265" t="b">
        <f t="shared" si="127"/>
        <v>0</v>
      </c>
      <c r="CB30" s="35" t="str">
        <f t="shared" si="56"/>
        <v/>
      </c>
      <c r="CC30" s="272" t="b">
        <f t="shared" si="128"/>
        <v>0</v>
      </c>
      <c r="CD30" s="35" t="str">
        <f t="shared" si="56"/>
        <v/>
      </c>
      <c r="CE30" s="13" t="b">
        <f t="shared" si="57"/>
        <v>0</v>
      </c>
      <c r="CF30" s="35" t="str">
        <f t="shared" si="129"/>
        <v/>
      </c>
      <c r="CG30" s="179">
        <f t="shared" si="59"/>
        <v>0</v>
      </c>
      <c r="CH30" s="179">
        <f t="shared" si="60"/>
        <v>0</v>
      </c>
      <c r="CI30" s="218">
        <f t="shared" si="130"/>
        <v>0</v>
      </c>
      <c r="CJ30" s="218">
        <f t="shared" si="131"/>
        <v>0</v>
      </c>
      <c r="CK30" s="218">
        <f t="shared" si="132"/>
        <v>0</v>
      </c>
      <c r="CL30" s="218">
        <f t="shared" si="133"/>
        <v>0</v>
      </c>
      <c r="CM30" s="218">
        <f t="shared" si="134"/>
        <v>0</v>
      </c>
      <c r="CN30" s="218">
        <f t="shared" si="135"/>
        <v>0</v>
      </c>
      <c r="CO30" s="218">
        <f t="shared" si="136"/>
        <v>0</v>
      </c>
      <c r="CP30" s="218">
        <f t="shared" si="137"/>
        <v>0</v>
      </c>
      <c r="CQ30" s="218">
        <f t="shared" si="138"/>
        <v>0</v>
      </c>
      <c r="CR30" s="218">
        <f t="shared" si="139"/>
        <v>0</v>
      </c>
      <c r="CS30" s="14">
        <f t="shared" si="140"/>
        <v>0</v>
      </c>
      <c r="CT30" s="236">
        <f t="shared" si="141"/>
        <v>0</v>
      </c>
      <c r="CU30" s="237">
        <f t="shared" si="189"/>
        <v>0</v>
      </c>
      <c r="CV30" s="16">
        <f t="shared" si="189"/>
        <v>0</v>
      </c>
      <c r="CW30" s="16">
        <f t="shared" si="189"/>
        <v>0</v>
      </c>
      <c r="CX30" s="16">
        <f t="shared" si="189"/>
        <v>0</v>
      </c>
      <c r="CY30" s="16">
        <f t="shared" si="189"/>
        <v>0</v>
      </c>
      <c r="CZ30" s="16">
        <f t="shared" si="189"/>
        <v>0</v>
      </c>
      <c r="DA30" s="16">
        <f t="shared" si="189"/>
        <v>0</v>
      </c>
      <c r="DB30" s="16">
        <f t="shared" si="189"/>
        <v>0</v>
      </c>
      <c r="DC30" s="16">
        <f t="shared" si="189"/>
        <v>0</v>
      </c>
      <c r="DD30" s="238">
        <f t="shared" si="189"/>
        <v>0</v>
      </c>
      <c r="DE30" s="232">
        <f t="shared" si="190"/>
        <v>0</v>
      </c>
      <c r="DF30" s="132">
        <f t="shared" si="190"/>
        <v>0</v>
      </c>
      <c r="DG30" s="132">
        <f t="shared" si="190"/>
        <v>0</v>
      </c>
      <c r="DH30" s="132">
        <f t="shared" si="190"/>
        <v>0</v>
      </c>
      <c r="DI30" s="132">
        <f t="shared" si="190"/>
        <v>0</v>
      </c>
      <c r="DJ30" s="132">
        <f t="shared" si="190"/>
        <v>0</v>
      </c>
      <c r="DK30" s="132">
        <f t="shared" si="190"/>
        <v>0</v>
      </c>
      <c r="DL30" s="132">
        <f t="shared" si="190"/>
        <v>0</v>
      </c>
      <c r="DM30" s="132">
        <f t="shared" si="190"/>
        <v>0</v>
      </c>
      <c r="DN30" s="233">
        <f t="shared" si="190"/>
        <v>0</v>
      </c>
      <c r="DO30" s="232">
        <f t="shared" si="142"/>
        <v>0</v>
      </c>
      <c r="DP30" s="132">
        <f t="shared" si="143"/>
        <v>0</v>
      </c>
      <c r="DQ30" s="132">
        <f t="shared" si="186"/>
        <v>0</v>
      </c>
      <c r="DR30" s="132">
        <f t="shared" si="144"/>
        <v>0</v>
      </c>
      <c r="DS30" s="132">
        <f t="shared" si="145"/>
        <v>0</v>
      </c>
      <c r="DT30" s="132">
        <f t="shared" si="146"/>
        <v>0</v>
      </c>
      <c r="DU30" s="132">
        <f t="shared" si="147"/>
        <v>0</v>
      </c>
      <c r="DV30" s="132">
        <f t="shared" si="148"/>
        <v>0</v>
      </c>
      <c r="DW30" s="132">
        <f t="shared" si="149"/>
        <v>0</v>
      </c>
      <c r="DX30" s="233">
        <f t="shared" si="150"/>
        <v>0</v>
      </c>
      <c r="DY30" s="231" t="b">
        <f t="shared" si="151"/>
        <v>0</v>
      </c>
      <c r="DZ30" s="163"/>
      <c r="EA30" s="226" t="str">
        <f t="shared" si="187"/>
        <v/>
      </c>
      <c r="EB30" s="178" t="str">
        <f t="shared" si="152"/>
        <v/>
      </c>
      <c r="EC30" s="178" t="str">
        <f t="shared" si="153"/>
        <v/>
      </c>
      <c r="ED30" s="178" t="str">
        <f t="shared" si="154"/>
        <v/>
      </c>
      <c r="EE30" s="178" t="str">
        <f t="shared" si="155"/>
        <v/>
      </c>
      <c r="EF30" s="178" t="str">
        <f t="shared" si="156"/>
        <v/>
      </c>
      <c r="EG30" s="178" t="str">
        <f t="shared" si="157"/>
        <v/>
      </c>
      <c r="EH30" s="178" t="str">
        <f t="shared" si="158"/>
        <v/>
      </c>
      <c r="EI30" s="178" t="str">
        <f t="shared" si="159"/>
        <v/>
      </c>
      <c r="EJ30" s="227" t="str">
        <f t="shared" si="160"/>
        <v/>
      </c>
      <c r="EK30" s="230" t="str">
        <f t="shared" si="161"/>
        <v/>
      </c>
      <c r="EL30" s="177" t="str">
        <f t="shared" si="162"/>
        <v/>
      </c>
      <c r="EM30" s="177" t="str">
        <f t="shared" si="163"/>
        <v/>
      </c>
      <c r="EN30" s="177" t="str">
        <f t="shared" si="164"/>
        <v/>
      </c>
      <c r="EO30" s="177" t="str">
        <f t="shared" si="165"/>
        <v/>
      </c>
      <c r="EP30" s="177" t="str">
        <f t="shared" si="166"/>
        <v/>
      </c>
      <c r="EQ30" s="177" t="str">
        <f t="shared" si="167"/>
        <v/>
      </c>
      <c r="ER30" s="177" t="str">
        <f t="shared" si="168"/>
        <v/>
      </c>
      <c r="ES30" s="177" t="str">
        <f t="shared" si="169"/>
        <v/>
      </c>
      <c r="ET30" s="177" t="str">
        <f t="shared" si="170"/>
        <v/>
      </c>
      <c r="EU30" s="229" t="e">
        <f t="shared" si="171"/>
        <v>#VALUE!</v>
      </c>
      <c r="EV30" s="27" t="e">
        <f t="shared" si="172"/>
        <v>#VALUE!</v>
      </c>
      <c r="EW30" s="27" t="e">
        <f t="shared" si="173"/>
        <v>#VALUE!</v>
      </c>
      <c r="EX30" s="28" t="e">
        <f t="shared" si="174"/>
        <v>#VALUE!</v>
      </c>
      <c r="EY30" s="28" t="e">
        <f t="shared" si="175"/>
        <v>#VALUE!</v>
      </c>
      <c r="EZ30" s="28" t="b">
        <f t="shared" si="176"/>
        <v>0</v>
      </c>
      <c r="FA30" s="176" t="str">
        <f t="shared" si="177"/>
        <v/>
      </c>
      <c r="FB30" s="27" t="e" cm="1">
        <f t="array" aca="1" ref="FB30" ca="1">TEXT(RIGHT(10-RIGHT(SUM(INDEX(1*(MID(MID(C30,1,1)*2,ROW(INDIRECT("1:"&amp;LEN(MID(C30,1,1)*2))),1)),,))+MID(C30,2,1)+
SUM(INDEX(1*(MID(MID(C30,3,1)*2,ROW(INDIRECT("1:"&amp;LEN(MID(C30,3,1)*2))),1)),,))+MID(C30,4,1)+
SUM(INDEX(1*(MID(MID(C30,5,1)*2,ROW(INDIRECT("1:"&amp;LEN(MID(C30,5,1)*2))),1)),,))+MID(C30,6,1)+
SUM(INDEX(1*(MID(MID(C30,8,1)*2,ROW(INDIRECT("1:"&amp;LEN(MID(C30,8,1)*2))),1)),,))+MID(C30,9,1)+
SUM(INDEX(1*(MID(MID(C30,10,1)*2,ROW(INDIRECT("1:"&amp;LEN(MID(C30,10,1)*2))),1)),,)),1),1),"0")</f>
        <v>#VALUE!</v>
      </c>
      <c r="FC30" s="27" t="str">
        <f t="shared" si="178"/>
        <v/>
      </c>
      <c r="FD30" s="29" t="b">
        <f t="shared" si="179"/>
        <v>0</v>
      </c>
      <c r="FE30" s="112" t="b">
        <f>IFERROR(MATCH(D30,'Avtal för korttidsarbete'!$G$13:$G$1012,0),TRUE)</f>
        <v>1</v>
      </c>
      <c r="FF30" s="112" t="b">
        <f t="shared" si="180"/>
        <v>0</v>
      </c>
      <c r="FG30" s="113" t="str" cm="1">
        <f t="array" ref="FG30">IF(FE30=TRUE,"x",INDEX('Avtal för korttidsarbete'!$E$13:$E$1012,$FE30))</f>
        <v>x</v>
      </c>
      <c r="FH30" s="113" t="str" cm="1">
        <f t="array" ref="FH30">IF(FE30=TRUE,"x",INDEX('Avtal för korttidsarbete'!$F$13:$F$1012,$FE30))</f>
        <v>x</v>
      </c>
      <c r="FI30" s="112" t="b">
        <f t="shared" si="181"/>
        <v>0</v>
      </c>
      <c r="FJ30" s="135">
        <f t="shared" si="188"/>
        <v>44166</v>
      </c>
      <c r="FK30" s="135">
        <f t="shared" si="182"/>
        <v>44377</v>
      </c>
      <c r="FL30" s="112" t="b">
        <f t="shared" si="183"/>
        <v>0</v>
      </c>
      <c r="FM30" s="113">
        <f t="shared" si="184"/>
        <v>44166</v>
      </c>
      <c r="FN30" s="135">
        <f t="shared" si="185"/>
        <v>44377</v>
      </c>
      <c r="FO30" s="148" t="b">
        <f>IFERROR(INDEX('Avtal för korttidsarbete'!R:R,MATCH(D30,'Avtal för korttidsarbete'!$G:$G,0)),TRUE)</f>
        <v>1</v>
      </c>
      <c r="FP30" s="135" t="str">
        <f>IF(FO30,"-",INDEX('Avtal för korttidsarbete'!$D:$D,MATCH(D30,'Avtal för korttidsarbete'!$G:$G,0)))</f>
        <v>-</v>
      </c>
      <c r="FQ30" s="113" t="b">
        <f>IFERROR(G30&gt;INDEX(Uppsägningar!E:E,MATCH(C30,Uppsägningar!C:C,0)),FALSE)</f>
        <v>0</v>
      </c>
    </row>
    <row r="31" spans="1:179" x14ac:dyDescent="0.25">
      <c r="A31" s="19">
        <v>15</v>
      </c>
      <c r="B31" s="20"/>
      <c r="C31" s="183"/>
      <c r="D31" s="66"/>
      <c r="E31" s="212">
        <f>IFERROR(INDEX(Admin!$C$7:$C$10,MATCH(FP31,TblNivåValTExt,0)),0)</f>
        <v>0</v>
      </c>
      <c r="F31" s="1"/>
      <c r="G31" s="1"/>
      <c r="H31" s="78"/>
      <c r="I31" s="181"/>
      <c r="J31" s="181"/>
      <c r="K31" s="182"/>
      <c r="L31" s="182"/>
      <c r="M31" s="181"/>
      <c r="N31" s="181"/>
      <c r="O31" s="181"/>
      <c r="P31" s="182"/>
      <c r="Q31" s="182"/>
      <c r="R31" s="181"/>
      <c r="S31" s="181"/>
      <c r="T31" s="181"/>
      <c r="U31" s="182"/>
      <c r="V31" s="182"/>
      <c r="W31" s="181"/>
      <c r="X31" s="181"/>
      <c r="Y31" s="181"/>
      <c r="Z31" s="182"/>
      <c r="AA31" s="182"/>
      <c r="AB31" s="181"/>
      <c r="AC31" s="181"/>
      <c r="AD31" s="181"/>
      <c r="AE31" s="182"/>
      <c r="AF31" s="182"/>
      <c r="AG31" s="181"/>
      <c r="AH31" s="181"/>
      <c r="AI31" s="181"/>
      <c r="AJ31" s="182"/>
      <c r="AK31" s="182"/>
      <c r="AL31" s="181"/>
      <c r="AM31" s="181"/>
      <c r="AN31" s="181"/>
      <c r="AO31" s="182"/>
      <c r="AP31" s="182"/>
      <c r="AQ31" s="181"/>
      <c r="AR31" s="181"/>
      <c r="AS31" s="181"/>
      <c r="AT31" s="182"/>
      <c r="AU31" s="182"/>
      <c r="AV31" s="181"/>
      <c r="AW31" s="181"/>
      <c r="AX31" s="181"/>
      <c r="AY31" s="182"/>
      <c r="AZ31" s="182"/>
      <c r="BA31" s="181"/>
      <c r="BB31" s="181"/>
      <c r="BC31" s="181"/>
      <c r="BD31" s="182"/>
      <c r="BE31" s="182"/>
      <c r="BF31" s="181"/>
      <c r="BG31" s="180">
        <f t="shared" si="108"/>
        <v>0</v>
      </c>
      <c r="BH31" s="116" t="str">
        <f t="shared" si="109"/>
        <v/>
      </c>
      <c r="BI31" s="80" t="b">
        <f t="shared" si="110"/>
        <v>0</v>
      </c>
      <c r="BJ31" s="80" t="str">
        <f t="shared" si="111"/>
        <v/>
      </c>
      <c r="BK31" s="80" t="b">
        <f t="shared" si="112"/>
        <v>0</v>
      </c>
      <c r="BL31" s="13" t="str">
        <f t="shared" si="113"/>
        <v/>
      </c>
      <c r="BM31" s="13" t="b">
        <f t="shared" si="114"/>
        <v>0</v>
      </c>
      <c r="BN31" s="35" t="str">
        <f t="shared" si="115"/>
        <v/>
      </c>
      <c r="BO31" s="13" t="b">
        <f t="shared" si="116"/>
        <v>0</v>
      </c>
      <c r="BP31" s="35" t="str">
        <f t="shared" si="117"/>
        <v/>
      </c>
      <c r="BQ31" s="13" t="b">
        <f t="shared" si="118"/>
        <v>0</v>
      </c>
      <c r="BR31" s="35" t="str">
        <f t="shared" si="119"/>
        <v/>
      </c>
      <c r="BS31" s="35" t="b">
        <f t="shared" si="120"/>
        <v>0</v>
      </c>
      <c r="BT31" s="35" t="str">
        <f t="shared" si="121"/>
        <v/>
      </c>
      <c r="BU31" s="35" t="b">
        <f t="shared" si="122"/>
        <v>0</v>
      </c>
      <c r="BV31" s="35" t="str">
        <f t="shared" si="123"/>
        <v/>
      </c>
      <c r="BW31" s="13" t="b">
        <f t="shared" si="124"/>
        <v>0</v>
      </c>
      <c r="BX31" s="35" t="str">
        <f t="shared" si="123"/>
        <v/>
      </c>
      <c r="BY31" s="265" t="b">
        <f t="shared" si="125"/>
        <v>0</v>
      </c>
      <c r="BZ31" s="35" t="str">
        <f t="shared" si="126"/>
        <v/>
      </c>
      <c r="CA31" s="265" t="b">
        <f t="shared" si="127"/>
        <v>0</v>
      </c>
      <c r="CB31" s="35" t="str">
        <f t="shared" si="56"/>
        <v/>
      </c>
      <c r="CC31" s="272" t="b">
        <f t="shared" si="128"/>
        <v>0</v>
      </c>
      <c r="CD31" s="35" t="str">
        <f t="shared" si="56"/>
        <v/>
      </c>
      <c r="CE31" s="13" t="b">
        <f t="shared" si="57"/>
        <v>0</v>
      </c>
      <c r="CF31" s="35" t="str">
        <f t="shared" si="129"/>
        <v/>
      </c>
      <c r="CG31" s="179">
        <f t="shared" si="59"/>
        <v>0</v>
      </c>
      <c r="CH31" s="179">
        <f t="shared" si="60"/>
        <v>0</v>
      </c>
      <c r="CI31" s="218">
        <f t="shared" si="130"/>
        <v>0</v>
      </c>
      <c r="CJ31" s="218">
        <f t="shared" si="131"/>
        <v>0</v>
      </c>
      <c r="CK31" s="218">
        <f t="shared" si="132"/>
        <v>0</v>
      </c>
      <c r="CL31" s="218">
        <f t="shared" si="133"/>
        <v>0</v>
      </c>
      <c r="CM31" s="218">
        <f t="shared" si="134"/>
        <v>0</v>
      </c>
      <c r="CN31" s="218">
        <f t="shared" si="135"/>
        <v>0</v>
      </c>
      <c r="CO31" s="218">
        <f t="shared" si="136"/>
        <v>0</v>
      </c>
      <c r="CP31" s="218">
        <f t="shared" si="137"/>
        <v>0</v>
      </c>
      <c r="CQ31" s="218">
        <f t="shared" si="138"/>
        <v>0</v>
      </c>
      <c r="CR31" s="218">
        <f t="shared" si="139"/>
        <v>0</v>
      </c>
      <c r="CS31" s="14">
        <f t="shared" si="140"/>
        <v>0</v>
      </c>
      <c r="CT31" s="236">
        <f t="shared" si="141"/>
        <v>0</v>
      </c>
      <c r="CU31" s="237">
        <f t="shared" si="189"/>
        <v>0</v>
      </c>
      <c r="CV31" s="16">
        <f t="shared" si="189"/>
        <v>0</v>
      </c>
      <c r="CW31" s="16">
        <f t="shared" si="189"/>
        <v>0</v>
      </c>
      <c r="CX31" s="16">
        <f t="shared" si="189"/>
        <v>0</v>
      </c>
      <c r="CY31" s="16">
        <f t="shared" si="189"/>
        <v>0</v>
      </c>
      <c r="CZ31" s="16">
        <f t="shared" si="189"/>
        <v>0</v>
      </c>
      <c r="DA31" s="16">
        <f t="shared" si="189"/>
        <v>0</v>
      </c>
      <c r="DB31" s="16">
        <f t="shared" si="189"/>
        <v>0</v>
      </c>
      <c r="DC31" s="16">
        <f t="shared" si="189"/>
        <v>0</v>
      </c>
      <c r="DD31" s="238">
        <f t="shared" si="189"/>
        <v>0</v>
      </c>
      <c r="DE31" s="232">
        <f t="shared" si="190"/>
        <v>0</v>
      </c>
      <c r="DF31" s="132">
        <f t="shared" si="190"/>
        <v>0</v>
      </c>
      <c r="DG31" s="132">
        <f t="shared" si="190"/>
        <v>0</v>
      </c>
      <c r="DH31" s="132">
        <f t="shared" si="190"/>
        <v>0</v>
      </c>
      <c r="DI31" s="132">
        <f t="shared" si="190"/>
        <v>0</v>
      </c>
      <c r="DJ31" s="132">
        <f t="shared" si="190"/>
        <v>0</v>
      </c>
      <c r="DK31" s="132">
        <f t="shared" si="190"/>
        <v>0</v>
      </c>
      <c r="DL31" s="132">
        <f t="shared" si="190"/>
        <v>0</v>
      </c>
      <c r="DM31" s="132">
        <f t="shared" si="190"/>
        <v>0</v>
      </c>
      <c r="DN31" s="233">
        <f t="shared" si="190"/>
        <v>0</v>
      </c>
      <c r="DO31" s="232">
        <f t="shared" si="142"/>
        <v>0</v>
      </c>
      <c r="DP31" s="132">
        <f t="shared" si="143"/>
        <v>0</v>
      </c>
      <c r="DQ31" s="132">
        <f t="shared" si="186"/>
        <v>0</v>
      </c>
      <c r="DR31" s="132">
        <f t="shared" si="144"/>
        <v>0</v>
      </c>
      <c r="DS31" s="132">
        <f t="shared" si="145"/>
        <v>0</v>
      </c>
      <c r="DT31" s="132">
        <f t="shared" si="146"/>
        <v>0</v>
      </c>
      <c r="DU31" s="132">
        <f t="shared" si="147"/>
        <v>0</v>
      </c>
      <c r="DV31" s="132">
        <f t="shared" si="148"/>
        <v>0</v>
      </c>
      <c r="DW31" s="132">
        <f t="shared" si="149"/>
        <v>0</v>
      </c>
      <c r="DX31" s="233">
        <f t="shared" si="150"/>
        <v>0</v>
      </c>
      <c r="DY31" s="231" t="b">
        <f t="shared" si="151"/>
        <v>0</v>
      </c>
      <c r="DZ31" s="163"/>
      <c r="EA31" s="226" t="str">
        <f t="shared" si="187"/>
        <v/>
      </c>
      <c r="EB31" s="178" t="str">
        <f t="shared" si="152"/>
        <v/>
      </c>
      <c r="EC31" s="178" t="str">
        <f t="shared" si="153"/>
        <v/>
      </c>
      <c r="ED31" s="178" t="str">
        <f t="shared" si="154"/>
        <v/>
      </c>
      <c r="EE31" s="178" t="str">
        <f t="shared" si="155"/>
        <v/>
      </c>
      <c r="EF31" s="178" t="str">
        <f t="shared" si="156"/>
        <v/>
      </c>
      <c r="EG31" s="178" t="str">
        <f t="shared" si="157"/>
        <v/>
      </c>
      <c r="EH31" s="178" t="str">
        <f t="shared" si="158"/>
        <v/>
      </c>
      <c r="EI31" s="178" t="str">
        <f t="shared" si="159"/>
        <v/>
      </c>
      <c r="EJ31" s="227" t="str">
        <f t="shared" si="160"/>
        <v/>
      </c>
      <c r="EK31" s="230" t="str">
        <f t="shared" si="161"/>
        <v/>
      </c>
      <c r="EL31" s="177" t="str">
        <f t="shared" si="162"/>
        <v/>
      </c>
      <c r="EM31" s="177" t="str">
        <f t="shared" si="163"/>
        <v/>
      </c>
      <c r="EN31" s="177" t="str">
        <f t="shared" si="164"/>
        <v/>
      </c>
      <c r="EO31" s="177" t="str">
        <f t="shared" si="165"/>
        <v/>
      </c>
      <c r="EP31" s="177" t="str">
        <f t="shared" si="166"/>
        <v/>
      </c>
      <c r="EQ31" s="177" t="str">
        <f t="shared" si="167"/>
        <v/>
      </c>
      <c r="ER31" s="177" t="str">
        <f t="shared" si="168"/>
        <v/>
      </c>
      <c r="ES31" s="177" t="str">
        <f t="shared" si="169"/>
        <v/>
      </c>
      <c r="ET31" s="177" t="str">
        <f t="shared" si="170"/>
        <v/>
      </c>
      <c r="EU31" s="229" t="e">
        <f t="shared" si="171"/>
        <v>#VALUE!</v>
      </c>
      <c r="EV31" s="27" t="e">
        <f t="shared" si="172"/>
        <v>#VALUE!</v>
      </c>
      <c r="EW31" s="27" t="e">
        <f t="shared" si="173"/>
        <v>#VALUE!</v>
      </c>
      <c r="EX31" s="28" t="e">
        <f t="shared" si="174"/>
        <v>#VALUE!</v>
      </c>
      <c r="EY31" s="28" t="e">
        <f t="shared" si="175"/>
        <v>#VALUE!</v>
      </c>
      <c r="EZ31" s="28" t="b">
        <f t="shared" si="176"/>
        <v>0</v>
      </c>
      <c r="FA31" s="176" t="str">
        <f t="shared" si="177"/>
        <v/>
      </c>
      <c r="FB31" s="27" t="e" cm="1">
        <f t="array" aca="1" ref="FB31" ca="1">TEXT(RIGHT(10-RIGHT(SUM(INDEX(1*(MID(MID(C31,1,1)*2,ROW(INDIRECT("1:"&amp;LEN(MID(C31,1,1)*2))),1)),,))+MID(C31,2,1)+
SUM(INDEX(1*(MID(MID(C31,3,1)*2,ROW(INDIRECT("1:"&amp;LEN(MID(C31,3,1)*2))),1)),,))+MID(C31,4,1)+
SUM(INDEX(1*(MID(MID(C31,5,1)*2,ROW(INDIRECT("1:"&amp;LEN(MID(C31,5,1)*2))),1)),,))+MID(C31,6,1)+
SUM(INDEX(1*(MID(MID(C31,8,1)*2,ROW(INDIRECT("1:"&amp;LEN(MID(C31,8,1)*2))),1)),,))+MID(C31,9,1)+
SUM(INDEX(1*(MID(MID(C31,10,1)*2,ROW(INDIRECT("1:"&amp;LEN(MID(C31,10,1)*2))),1)),,)),1),1),"0")</f>
        <v>#VALUE!</v>
      </c>
      <c r="FC31" s="27" t="str">
        <f t="shared" si="178"/>
        <v/>
      </c>
      <c r="FD31" s="29" t="b">
        <f t="shared" si="179"/>
        <v>0</v>
      </c>
      <c r="FE31" s="112" t="b">
        <f>IFERROR(MATCH(D31,'Avtal för korttidsarbete'!$G$13:$G$1012,0),TRUE)</f>
        <v>1</v>
      </c>
      <c r="FF31" s="112" t="b">
        <f t="shared" si="180"/>
        <v>0</v>
      </c>
      <c r="FG31" s="113" t="str" cm="1">
        <f t="array" ref="FG31">IF(FE31=TRUE,"x",INDEX('Avtal för korttidsarbete'!$E$13:$E$1012,$FE31))</f>
        <v>x</v>
      </c>
      <c r="FH31" s="113" t="str" cm="1">
        <f t="array" ref="FH31">IF(FE31=TRUE,"x",INDEX('Avtal för korttidsarbete'!$F$13:$F$1012,$FE31))</f>
        <v>x</v>
      </c>
      <c r="FI31" s="112" t="b">
        <f t="shared" si="181"/>
        <v>0</v>
      </c>
      <c r="FJ31" s="135">
        <f t="shared" si="188"/>
        <v>44166</v>
      </c>
      <c r="FK31" s="135">
        <f t="shared" si="182"/>
        <v>44377</v>
      </c>
      <c r="FL31" s="112" t="b">
        <f t="shared" si="183"/>
        <v>0</v>
      </c>
      <c r="FM31" s="113">
        <f t="shared" si="184"/>
        <v>44166</v>
      </c>
      <c r="FN31" s="135">
        <f t="shared" si="185"/>
        <v>44377</v>
      </c>
      <c r="FO31" s="148" t="b">
        <f>IFERROR(INDEX('Avtal för korttidsarbete'!R:R,MATCH(D31,'Avtal för korttidsarbete'!$G:$G,0)),TRUE)</f>
        <v>1</v>
      </c>
      <c r="FP31" s="135" t="str">
        <f>IF(FO31,"-",INDEX('Avtal för korttidsarbete'!$D:$D,MATCH(D31,'Avtal för korttidsarbete'!$G:$G,0)))</f>
        <v>-</v>
      </c>
      <c r="FQ31" s="113" t="b">
        <f>IFERROR(G31&gt;INDEX(Uppsägningar!E:E,MATCH(C31,Uppsägningar!C:C,0)),FALSE)</f>
        <v>0</v>
      </c>
    </row>
    <row r="32" spans="1:179" x14ac:dyDescent="0.25">
      <c r="A32" s="19">
        <v>16</v>
      </c>
      <c r="B32" s="20"/>
      <c r="C32" s="183"/>
      <c r="D32" s="66"/>
      <c r="E32" s="212">
        <f>IFERROR(INDEX(Admin!$C$7:$C$10,MATCH(FP32,TblNivåValTExt,0)),0)</f>
        <v>0</v>
      </c>
      <c r="F32" s="1"/>
      <c r="G32" s="1"/>
      <c r="H32" s="78"/>
      <c r="I32" s="181"/>
      <c r="J32" s="181"/>
      <c r="K32" s="182"/>
      <c r="L32" s="182"/>
      <c r="M32" s="181"/>
      <c r="N32" s="181"/>
      <c r="O32" s="181"/>
      <c r="P32" s="182"/>
      <c r="Q32" s="182"/>
      <c r="R32" s="181"/>
      <c r="S32" s="181"/>
      <c r="T32" s="181"/>
      <c r="U32" s="182"/>
      <c r="V32" s="182"/>
      <c r="W32" s="181"/>
      <c r="X32" s="181"/>
      <c r="Y32" s="181"/>
      <c r="Z32" s="182"/>
      <c r="AA32" s="182"/>
      <c r="AB32" s="181"/>
      <c r="AC32" s="181"/>
      <c r="AD32" s="181"/>
      <c r="AE32" s="182"/>
      <c r="AF32" s="182"/>
      <c r="AG32" s="181"/>
      <c r="AH32" s="181"/>
      <c r="AI32" s="181"/>
      <c r="AJ32" s="182"/>
      <c r="AK32" s="182"/>
      <c r="AL32" s="181"/>
      <c r="AM32" s="181"/>
      <c r="AN32" s="181"/>
      <c r="AO32" s="182"/>
      <c r="AP32" s="182"/>
      <c r="AQ32" s="181"/>
      <c r="AR32" s="181"/>
      <c r="AS32" s="181"/>
      <c r="AT32" s="182"/>
      <c r="AU32" s="182"/>
      <c r="AV32" s="181"/>
      <c r="AW32" s="181"/>
      <c r="AX32" s="181"/>
      <c r="AY32" s="182"/>
      <c r="AZ32" s="182"/>
      <c r="BA32" s="181"/>
      <c r="BB32" s="181"/>
      <c r="BC32" s="181"/>
      <c r="BD32" s="182"/>
      <c r="BE32" s="182"/>
      <c r="BF32" s="181"/>
      <c r="BG32" s="180">
        <f t="shared" si="108"/>
        <v>0</v>
      </c>
      <c r="BH32" s="116" t="str">
        <f t="shared" si="109"/>
        <v/>
      </c>
      <c r="BI32" s="80" t="b">
        <f t="shared" si="110"/>
        <v>0</v>
      </c>
      <c r="BJ32" s="80" t="str">
        <f t="shared" si="111"/>
        <v/>
      </c>
      <c r="BK32" s="80" t="b">
        <f t="shared" si="112"/>
        <v>0</v>
      </c>
      <c r="BL32" s="13" t="str">
        <f t="shared" si="113"/>
        <v/>
      </c>
      <c r="BM32" s="13" t="b">
        <f t="shared" si="114"/>
        <v>0</v>
      </c>
      <c r="BN32" s="35" t="str">
        <f t="shared" si="115"/>
        <v/>
      </c>
      <c r="BO32" s="13" t="b">
        <f t="shared" si="116"/>
        <v>0</v>
      </c>
      <c r="BP32" s="35" t="str">
        <f t="shared" si="117"/>
        <v/>
      </c>
      <c r="BQ32" s="13" t="b">
        <f t="shared" si="118"/>
        <v>0</v>
      </c>
      <c r="BR32" s="35" t="str">
        <f t="shared" si="119"/>
        <v/>
      </c>
      <c r="BS32" s="35" t="b">
        <f t="shared" si="120"/>
        <v>0</v>
      </c>
      <c r="BT32" s="35" t="str">
        <f t="shared" si="121"/>
        <v/>
      </c>
      <c r="BU32" s="35" t="b">
        <f t="shared" si="122"/>
        <v>0</v>
      </c>
      <c r="BV32" s="35" t="str">
        <f t="shared" si="123"/>
        <v/>
      </c>
      <c r="BW32" s="13" t="b">
        <f t="shared" si="124"/>
        <v>0</v>
      </c>
      <c r="BX32" s="35" t="str">
        <f t="shared" si="123"/>
        <v/>
      </c>
      <c r="BY32" s="265" t="b">
        <f t="shared" si="125"/>
        <v>0</v>
      </c>
      <c r="BZ32" s="35" t="str">
        <f t="shared" si="126"/>
        <v/>
      </c>
      <c r="CA32" s="265" t="b">
        <f t="shared" si="127"/>
        <v>0</v>
      </c>
      <c r="CB32" s="35" t="str">
        <f t="shared" si="56"/>
        <v/>
      </c>
      <c r="CC32" s="272" t="b">
        <f t="shared" si="128"/>
        <v>0</v>
      </c>
      <c r="CD32" s="35" t="str">
        <f t="shared" si="56"/>
        <v/>
      </c>
      <c r="CE32" s="13" t="b">
        <f t="shared" si="57"/>
        <v>0</v>
      </c>
      <c r="CF32" s="35" t="str">
        <f t="shared" si="129"/>
        <v/>
      </c>
      <c r="CG32" s="179">
        <f t="shared" si="59"/>
        <v>0</v>
      </c>
      <c r="CH32" s="179">
        <f t="shared" si="60"/>
        <v>0</v>
      </c>
      <c r="CI32" s="218">
        <f t="shared" si="130"/>
        <v>0</v>
      </c>
      <c r="CJ32" s="218">
        <f t="shared" si="131"/>
        <v>0</v>
      </c>
      <c r="CK32" s="218">
        <f t="shared" si="132"/>
        <v>0</v>
      </c>
      <c r="CL32" s="218">
        <f t="shared" si="133"/>
        <v>0</v>
      </c>
      <c r="CM32" s="218">
        <f t="shared" si="134"/>
        <v>0</v>
      </c>
      <c r="CN32" s="218">
        <f t="shared" si="135"/>
        <v>0</v>
      </c>
      <c r="CO32" s="218">
        <f t="shared" si="136"/>
        <v>0</v>
      </c>
      <c r="CP32" s="218">
        <f t="shared" si="137"/>
        <v>0</v>
      </c>
      <c r="CQ32" s="218">
        <f t="shared" si="138"/>
        <v>0</v>
      </c>
      <c r="CR32" s="218">
        <f t="shared" si="139"/>
        <v>0</v>
      </c>
      <c r="CS32" s="14">
        <f t="shared" si="140"/>
        <v>0</v>
      </c>
      <c r="CT32" s="236">
        <f t="shared" si="141"/>
        <v>0</v>
      </c>
      <c r="CU32" s="237">
        <f t="shared" si="189"/>
        <v>0</v>
      </c>
      <c r="CV32" s="16">
        <f t="shared" si="189"/>
        <v>0</v>
      </c>
      <c r="CW32" s="16">
        <f t="shared" si="189"/>
        <v>0</v>
      </c>
      <c r="CX32" s="16">
        <f t="shared" si="189"/>
        <v>0</v>
      </c>
      <c r="CY32" s="16">
        <f t="shared" si="189"/>
        <v>0</v>
      </c>
      <c r="CZ32" s="16">
        <f t="shared" si="189"/>
        <v>0</v>
      </c>
      <c r="DA32" s="16">
        <f t="shared" si="189"/>
        <v>0</v>
      </c>
      <c r="DB32" s="16">
        <f t="shared" si="189"/>
        <v>0</v>
      </c>
      <c r="DC32" s="16">
        <f t="shared" si="189"/>
        <v>0</v>
      </c>
      <c r="DD32" s="238">
        <f t="shared" si="189"/>
        <v>0</v>
      </c>
      <c r="DE32" s="232">
        <f t="shared" si="190"/>
        <v>0</v>
      </c>
      <c r="DF32" s="132">
        <f t="shared" si="190"/>
        <v>0</v>
      </c>
      <c r="DG32" s="132">
        <f t="shared" si="190"/>
        <v>0</v>
      </c>
      <c r="DH32" s="132">
        <f t="shared" si="190"/>
        <v>0</v>
      </c>
      <c r="DI32" s="132">
        <f t="shared" si="190"/>
        <v>0</v>
      </c>
      <c r="DJ32" s="132">
        <f t="shared" si="190"/>
        <v>0</v>
      </c>
      <c r="DK32" s="132">
        <f t="shared" si="190"/>
        <v>0</v>
      </c>
      <c r="DL32" s="132">
        <f t="shared" si="190"/>
        <v>0</v>
      </c>
      <c r="DM32" s="132">
        <f t="shared" si="190"/>
        <v>0</v>
      </c>
      <c r="DN32" s="233">
        <f t="shared" si="190"/>
        <v>0</v>
      </c>
      <c r="DO32" s="232">
        <f t="shared" si="142"/>
        <v>0</v>
      </c>
      <c r="DP32" s="132">
        <f t="shared" si="143"/>
        <v>0</v>
      </c>
      <c r="DQ32" s="132">
        <f t="shared" si="186"/>
        <v>0</v>
      </c>
      <c r="DR32" s="132">
        <f t="shared" si="144"/>
        <v>0</v>
      </c>
      <c r="DS32" s="132">
        <f t="shared" si="145"/>
        <v>0</v>
      </c>
      <c r="DT32" s="132">
        <f t="shared" si="146"/>
        <v>0</v>
      </c>
      <c r="DU32" s="132">
        <f t="shared" si="147"/>
        <v>0</v>
      </c>
      <c r="DV32" s="132">
        <f t="shared" si="148"/>
        <v>0</v>
      </c>
      <c r="DW32" s="132">
        <f t="shared" si="149"/>
        <v>0</v>
      </c>
      <c r="DX32" s="233">
        <f t="shared" si="150"/>
        <v>0</v>
      </c>
      <c r="DY32" s="231" t="b">
        <f t="shared" si="151"/>
        <v>0</v>
      </c>
      <c r="DZ32" s="163"/>
      <c r="EA32" s="226" t="str">
        <f t="shared" si="187"/>
        <v/>
      </c>
      <c r="EB32" s="178" t="str">
        <f t="shared" si="152"/>
        <v/>
      </c>
      <c r="EC32" s="178" t="str">
        <f t="shared" si="153"/>
        <v/>
      </c>
      <c r="ED32" s="178" t="str">
        <f t="shared" si="154"/>
        <v/>
      </c>
      <c r="EE32" s="178" t="str">
        <f t="shared" si="155"/>
        <v/>
      </c>
      <c r="EF32" s="178" t="str">
        <f t="shared" si="156"/>
        <v/>
      </c>
      <c r="EG32" s="178" t="str">
        <f t="shared" si="157"/>
        <v/>
      </c>
      <c r="EH32" s="178" t="str">
        <f t="shared" si="158"/>
        <v/>
      </c>
      <c r="EI32" s="178" t="str">
        <f t="shared" si="159"/>
        <v/>
      </c>
      <c r="EJ32" s="227" t="str">
        <f t="shared" si="160"/>
        <v/>
      </c>
      <c r="EK32" s="230" t="str">
        <f t="shared" si="161"/>
        <v/>
      </c>
      <c r="EL32" s="177" t="str">
        <f t="shared" si="162"/>
        <v/>
      </c>
      <c r="EM32" s="177" t="str">
        <f t="shared" si="163"/>
        <v/>
      </c>
      <c r="EN32" s="177" t="str">
        <f t="shared" si="164"/>
        <v/>
      </c>
      <c r="EO32" s="177" t="str">
        <f t="shared" si="165"/>
        <v/>
      </c>
      <c r="EP32" s="177" t="str">
        <f t="shared" si="166"/>
        <v/>
      </c>
      <c r="EQ32" s="177" t="str">
        <f t="shared" si="167"/>
        <v/>
      </c>
      <c r="ER32" s="177" t="str">
        <f t="shared" si="168"/>
        <v/>
      </c>
      <c r="ES32" s="177" t="str">
        <f t="shared" si="169"/>
        <v/>
      </c>
      <c r="ET32" s="177" t="str">
        <f t="shared" si="170"/>
        <v/>
      </c>
      <c r="EU32" s="229" t="e">
        <f t="shared" si="171"/>
        <v>#VALUE!</v>
      </c>
      <c r="EV32" s="27" t="e">
        <f t="shared" si="172"/>
        <v>#VALUE!</v>
      </c>
      <c r="EW32" s="27" t="e">
        <f t="shared" si="173"/>
        <v>#VALUE!</v>
      </c>
      <c r="EX32" s="28" t="e">
        <f t="shared" si="174"/>
        <v>#VALUE!</v>
      </c>
      <c r="EY32" s="28" t="e">
        <f t="shared" si="175"/>
        <v>#VALUE!</v>
      </c>
      <c r="EZ32" s="28" t="b">
        <f t="shared" si="176"/>
        <v>0</v>
      </c>
      <c r="FA32" s="176" t="str">
        <f t="shared" si="177"/>
        <v/>
      </c>
      <c r="FB32" s="27" t="e" cm="1">
        <f t="array" aca="1" ref="FB32" ca="1">TEXT(RIGHT(10-RIGHT(SUM(INDEX(1*(MID(MID(C32,1,1)*2,ROW(INDIRECT("1:"&amp;LEN(MID(C32,1,1)*2))),1)),,))+MID(C32,2,1)+
SUM(INDEX(1*(MID(MID(C32,3,1)*2,ROW(INDIRECT("1:"&amp;LEN(MID(C32,3,1)*2))),1)),,))+MID(C32,4,1)+
SUM(INDEX(1*(MID(MID(C32,5,1)*2,ROW(INDIRECT("1:"&amp;LEN(MID(C32,5,1)*2))),1)),,))+MID(C32,6,1)+
SUM(INDEX(1*(MID(MID(C32,8,1)*2,ROW(INDIRECT("1:"&amp;LEN(MID(C32,8,1)*2))),1)),,))+MID(C32,9,1)+
SUM(INDEX(1*(MID(MID(C32,10,1)*2,ROW(INDIRECT("1:"&amp;LEN(MID(C32,10,1)*2))),1)),,)),1),1),"0")</f>
        <v>#VALUE!</v>
      </c>
      <c r="FC32" s="27" t="str">
        <f t="shared" si="178"/>
        <v/>
      </c>
      <c r="FD32" s="29" t="b">
        <f t="shared" si="179"/>
        <v>0</v>
      </c>
      <c r="FE32" s="112" t="b">
        <f>IFERROR(MATCH(D32,'Avtal för korttidsarbete'!$G$13:$G$1012,0),TRUE)</f>
        <v>1</v>
      </c>
      <c r="FF32" s="112" t="b">
        <f t="shared" si="180"/>
        <v>0</v>
      </c>
      <c r="FG32" s="113" t="str" cm="1">
        <f t="array" ref="FG32">IF(FE32=TRUE,"x",INDEX('Avtal för korttidsarbete'!$E$13:$E$1012,$FE32))</f>
        <v>x</v>
      </c>
      <c r="FH32" s="113" t="str" cm="1">
        <f t="array" ref="FH32">IF(FE32=TRUE,"x",INDEX('Avtal för korttidsarbete'!$F$13:$F$1012,$FE32))</f>
        <v>x</v>
      </c>
      <c r="FI32" s="112" t="b">
        <f t="shared" si="181"/>
        <v>0</v>
      </c>
      <c r="FJ32" s="135">
        <f t="shared" si="188"/>
        <v>44166</v>
      </c>
      <c r="FK32" s="135">
        <f t="shared" si="182"/>
        <v>44377</v>
      </c>
      <c r="FL32" s="112" t="b">
        <f t="shared" si="183"/>
        <v>0</v>
      </c>
      <c r="FM32" s="113">
        <f t="shared" si="184"/>
        <v>44166</v>
      </c>
      <c r="FN32" s="135">
        <f t="shared" si="185"/>
        <v>44377</v>
      </c>
      <c r="FO32" s="148" t="b">
        <f>IFERROR(INDEX('Avtal för korttidsarbete'!R:R,MATCH(D32,'Avtal för korttidsarbete'!$G:$G,0)),TRUE)</f>
        <v>1</v>
      </c>
      <c r="FP32" s="135" t="str">
        <f>IF(FO32,"-",INDEX('Avtal för korttidsarbete'!$D:$D,MATCH(D32,'Avtal för korttidsarbete'!$G:$G,0)))</f>
        <v>-</v>
      </c>
      <c r="FQ32" s="113" t="b">
        <f>IFERROR(G32&gt;INDEX(Uppsägningar!E:E,MATCH(C32,Uppsägningar!C:C,0)),FALSE)</f>
        <v>0</v>
      </c>
    </row>
    <row r="33" spans="1:173" x14ac:dyDescent="0.25">
      <c r="A33" s="19">
        <v>17</v>
      </c>
      <c r="B33" s="20"/>
      <c r="C33" s="183"/>
      <c r="D33" s="66"/>
      <c r="E33" s="212">
        <f>IFERROR(INDEX(Admin!$C$7:$C$10,MATCH(FP33,TblNivåValTExt,0)),0)</f>
        <v>0</v>
      </c>
      <c r="F33" s="1"/>
      <c r="G33" s="1"/>
      <c r="H33" s="78"/>
      <c r="I33" s="181"/>
      <c r="J33" s="181"/>
      <c r="K33" s="182"/>
      <c r="L33" s="182"/>
      <c r="M33" s="181"/>
      <c r="N33" s="181"/>
      <c r="O33" s="181"/>
      <c r="P33" s="182"/>
      <c r="Q33" s="182"/>
      <c r="R33" s="181"/>
      <c r="S33" s="181"/>
      <c r="T33" s="181"/>
      <c r="U33" s="182"/>
      <c r="V33" s="182"/>
      <c r="W33" s="181"/>
      <c r="X33" s="181"/>
      <c r="Y33" s="181"/>
      <c r="Z33" s="182"/>
      <c r="AA33" s="182"/>
      <c r="AB33" s="181"/>
      <c r="AC33" s="181"/>
      <c r="AD33" s="181"/>
      <c r="AE33" s="182"/>
      <c r="AF33" s="182"/>
      <c r="AG33" s="181"/>
      <c r="AH33" s="181"/>
      <c r="AI33" s="181"/>
      <c r="AJ33" s="182"/>
      <c r="AK33" s="182"/>
      <c r="AL33" s="181"/>
      <c r="AM33" s="181"/>
      <c r="AN33" s="181"/>
      <c r="AO33" s="182"/>
      <c r="AP33" s="182"/>
      <c r="AQ33" s="181"/>
      <c r="AR33" s="181"/>
      <c r="AS33" s="181"/>
      <c r="AT33" s="182"/>
      <c r="AU33" s="182"/>
      <c r="AV33" s="181"/>
      <c r="AW33" s="181"/>
      <c r="AX33" s="181"/>
      <c r="AY33" s="182"/>
      <c r="AZ33" s="182"/>
      <c r="BA33" s="181"/>
      <c r="BB33" s="181"/>
      <c r="BC33" s="181"/>
      <c r="BD33" s="182"/>
      <c r="BE33" s="182"/>
      <c r="BF33" s="181"/>
      <c r="BG33" s="180">
        <f t="shared" si="108"/>
        <v>0</v>
      </c>
      <c r="BH33" s="116" t="str">
        <f t="shared" si="109"/>
        <v/>
      </c>
      <c r="BI33" s="80" t="b">
        <f t="shared" si="110"/>
        <v>0</v>
      </c>
      <c r="BJ33" s="80" t="str">
        <f t="shared" si="111"/>
        <v/>
      </c>
      <c r="BK33" s="80" t="b">
        <f t="shared" si="112"/>
        <v>0</v>
      </c>
      <c r="BL33" s="13" t="str">
        <f t="shared" si="113"/>
        <v/>
      </c>
      <c r="BM33" s="13" t="b">
        <f t="shared" si="114"/>
        <v>0</v>
      </c>
      <c r="BN33" s="35" t="str">
        <f t="shared" si="115"/>
        <v/>
      </c>
      <c r="BO33" s="13" t="b">
        <f t="shared" si="116"/>
        <v>0</v>
      </c>
      <c r="BP33" s="35" t="str">
        <f t="shared" si="117"/>
        <v/>
      </c>
      <c r="BQ33" s="13" t="b">
        <f t="shared" si="118"/>
        <v>0</v>
      </c>
      <c r="BR33" s="35" t="str">
        <f t="shared" si="119"/>
        <v/>
      </c>
      <c r="BS33" s="35" t="b">
        <f t="shared" si="120"/>
        <v>0</v>
      </c>
      <c r="BT33" s="35" t="str">
        <f t="shared" si="121"/>
        <v/>
      </c>
      <c r="BU33" s="35" t="b">
        <f t="shared" si="122"/>
        <v>0</v>
      </c>
      <c r="BV33" s="35" t="str">
        <f t="shared" si="123"/>
        <v/>
      </c>
      <c r="BW33" s="13" t="b">
        <f t="shared" si="124"/>
        <v>0</v>
      </c>
      <c r="BX33" s="35" t="str">
        <f t="shared" si="123"/>
        <v/>
      </c>
      <c r="BY33" s="265" t="b">
        <f t="shared" si="125"/>
        <v>0</v>
      </c>
      <c r="BZ33" s="35" t="str">
        <f t="shared" si="126"/>
        <v/>
      </c>
      <c r="CA33" s="265" t="b">
        <f t="shared" si="127"/>
        <v>0</v>
      </c>
      <c r="CB33" s="35" t="str">
        <f t="shared" si="56"/>
        <v/>
      </c>
      <c r="CC33" s="272" t="b">
        <f t="shared" si="128"/>
        <v>0</v>
      </c>
      <c r="CD33" s="35" t="str">
        <f t="shared" si="56"/>
        <v/>
      </c>
      <c r="CE33" s="13" t="b">
        <f t="shared" si="57"/>
        <v>0</v>
      </c>
      <c r="CF33" s="35" t="str">
        <f t="shared" si="129"/>
        <v/>
      </c>
      <c r="CG33" s="179">
        <f t="shared" si="59"/>
        <v>0</v>
      </c>
      <c r="CH33" s="179">
        <f t="shared" si="60"/>
        <v>0</v>
      </c>
      <c r="CI33" s="218">
        <f t="shared" si="130"/>
        <v>0</v>
      </c>
      <c r="CJ33" s="218">
        <f t="shared" si="131"/>
        <v>0</v>
      </c>
      <c r="CK33" s="218">
        <f t="shared" si="132"/>
        <v>0</v>
      </c>
      <c r="CL33" s="218">
        <f t="shared" si="133"/>
        <v>0</v>
      </c>
      <c r="CM33" s="218">
        <f t="shared" si="134"/>
        <v>0</v>
      </c>
      <c r="CN33" s="218">
        <f t="shared" si="135"/>
        <v>0</v>
      </c>
      <c r="CO33" s="218">
        <f t="shared" si="136"/>
        <v>0</v>
      </c>
      <c r="CP33" s="218">
        <f t="shared" si="137"/>
        <v>0</v>
      </c>
      <c r="CQ33" s="218">
        <f t="shared" si="138"/>
        <v>0</v>
      </c>
      <c r="CR33" s="218">
        <f t="shared" si="139"/>
        <v>0</v>
      </c>
      <c r="CS33" s="14">
        <f t="shared" si="140"/>
        <v>0</v>
      </c>
      <c r="CT33" s="236">
        <f t="shared" si="141"/>
        <v>0</v>
      </c>
      <c r="CU33" s="237">
        <f t="shared" si="189"/>
        <v>0</v>
      </c>
      <c r="CV33" s="16">
        <f t="shared" si="189"/>
        <v>0</v>
      </c>
      <c r="CW33" s="16">
        <f t="shared" si="189"/>
        <v>0</v>
      </c>
      <c r="CX33" s="16">
        <f t="shared" si="189"/>
        <v>0</v>
      </c>
      <c r="CY33" s="16">
        <f t="shared" si="189"/>
        <v>0</v>
      </c>
      <c r="CZ33" s="16">
        <f t="shared" si="189"/>
        <v>0</v>
      </c>
      <c r="DA33" s="16">
        <f t="shared" si="189"/>
        <v>0</v>
      </c>
      <c r="DB33" s="16">
        <f t="shared" si="189"/>
        <v>0</v>
      </c>
      <c r="DC33" s="16">
        <f t="shared" si="189"/>
        <v>0</v>
      </c>
      <c r="DD33" s="238">
        <f t="shared" si="189"/>
        <v>0</v>
      </c>
      <c r="DE33" s="232">
        <f t="shared" si="190"/>
        <v>0</v>
      </c>
      <c r="DF33" s="132">
        <f t="shared" si="190"/>
        <v>0</v>
      </c>
      <c r="DG33" s="132">
        <f t="shared" si="190"/>
        <v>0</v>
      </c>
      <c r="DH33" s="132">
        <f t="shared" si="190"/>
        <v>0</v>
      </c>
      <c r="DI33" s="132">
        <f t="shared" si="190"/>
        <v>0</v>
      </c>
      <c r="DJ33" s="132">
        <f t="shared" si="190"/>
        <v>0</v>
      </c>
      <c r="DK33" s="132">
        <f t="shared" si="190"/>
        <v>0</v>
      </c>
      <c r="DL33" s="132">
        <f t="shared" si="190"/>
        <v>0</v>
      </c>
      <c r="DM33" s="132">
        <f t="shared" si="190"/>
        <v>0</v>
      </c>
      <c r="DN33" s="233">
        <f t="shared" si="190"/>
        <v>0</v>
      </c>
      <c r="DO33" s="232">
        <f t="shared" si="142"/>
        <v>0</v>
      </c>
      <c r="DP33" s="132">
        <f t="shared" si="143"/>
        <v>0</v>
      </c>
      <c r="DQ33" s="132">
        <f t="shared" si="186"/>
        <v>0</v>
      </c>
      <c r="DR33" s="132">
        <f t="shared" si="144"/>
        <v>0</v>
      </c>
      <c r="DS33" s="132">
        <f t="shared" si="145"/>
        <v>0</v>
      </c>
      <c r="DT33" s="132">
        <f t="shared" si="146"/>
        <v>0</v>
      </c>
      <c r="DU33" s="132">
        <f t="shared" si="147"/>
        <v>0</v>
      </c>
      <c r="DV33" s="132">
        <f t="shared" si="148"/>
        <v>0</v>
      </c>
      <c r="DW33" s="132">
        <f t="shared" si="149"/>
        <v>0</v>
      </c>
      <c r="DX33" s="233">
        <f t="shared" si="150"/>
        <v>0</v>
      </c>
      <c r="DY33" s="231" t="b">
        <f t="shared" si="151"/>
        <v>0</v>
      </c>
      <c r="DZ33" s="163"/>
      <c r="EA33" s="226" t="str">
        <f t="shared" si="187"/>
        <v/>
      </c>
      <c r="EB33" s="178" t="str">
        <f t="shared" si="152"/>
        <v/>
      </c>
      <c r="EC33" s="178" t="str">
        <f t="shared" si="153"/>
        <v/>
      </c>
      <c r="ED33" s="178" t="str">
        <f t="shared" si="154"/>
        <v/>
      </c>
      <c r="EE33" s="178" t="str">
        <f t="shared" si="155"/>
        <v/>
      </c>
      <c r="EF33" s="178" t="str">
        <f t="shared" si="156"/>
        <v/>
      </c>
      <c r="EG33" s="178" t="str">
        <f t="shared" si="157"/>
        <v/>
      </c>
      <c r="EH33" s="178" t="str">
        <f t="shared" si="158"/>
        <v/>
      </c>
      <c r="EI33" s="178" t="str">
        <f t="shared" si="159"/>
        <v/>
      </c>
      <c r="EJ33" s="227" t="str">
        <f t="shared" si="160"/>
        <v/>
      </c>
      <c r="EK33" s="230" t="str">
        <f t="shared" si="161"/>
        <v/>
      </c>
      <c r="EL33" s="177" t="str">
        <f t="shared" si="162"/>
        <v/>
      </c>
      <c r="EM33" s="177" t="str">
        <f t="shared" si="163"/>
        <v/>
      </c>
      <c r="EN33" s="177" t="str">
        <f t="shared" si="164"/>
        <v/>
      </c>
      <c r="EO33" s="177" t="str">
        <f t="shared" si="165"/>
        <v/>
      </c>
      <c r="EP33" s="177" t="str">
        <f t="shared" si="166"/>
        <v/>
      </c>
      <c r="EQ33" s="177" t="str">
        <f t="shared" si="167"/>
        <v/>
      </c>
      <c r="ER33" s="177" t="str">
        <f t="shared" si="168"/>
        <v/>
      </c>
      <c r="ES33" s="177" t="str">
        <f t="shared" si="169"/>
        <v/>
      </c>
      <c r="ET33" s="177" t="str">
        <f t="shared" si="170"/>
        <v/>
      </c>
      <c r="EU33" s="229" t="e">
        <f t="shared" si="171"/>
        <v>#VALUE!</v>
      </c>
      <c r="EV33" s="27" t="e">
        <f t="shared" si="172"/>
        <v>#VALUE!</v>
      </c>
      <c r="EW33" s="27" t="e">
        <f t="shared" si="173"/>
        <v>#VALUE!</v>
      </c>
      <c r="EX33" s="28" t="e">
        <f t="shared" si="174"/>
        <v>#VALUE!</v>
      </c>
      <c r="EY33" s="28" t="e">
        <f t="shared" si="175"/>
        <v>#VALUE!</v>
      </c>
      <c r="EZ33" s="28" t="b">
        <f t="shared" si="176"/>
        <v>0</v>
      </c>
      <c r="FA33" s="176" t="str">
        <f t="shared" si="177"/>
        <v/>
      </c>
      <c r="FB33" s="27" t="e" cm="1">
        <f t="array" aca="1" ref="FB33" ca="1">TEXT(RIGHT(10-RIGHT(SUM(INDEX(1*(MID(MID(C33,1,1)*2,ROW(INDIRECT("1:"&amp;LEN(MID(C33,1,1)*2))),1)),,))+MID(C33,2,1)+
SUM(INDEX(1*(MID(MID(C33,3,1)*2,ROW(INDIRECT("1:"&amp;LEN(MID(C33,3,1)*2))),1)),,))+MID(C33,4,1)+
SUM(INDEX(1*(MID(MID(C33,5,1)*2,ROW(INDIRECT("1:"&amp;LEN(MID(C33,5,1)*2))),1)),,))+MID(C33,6,1)+
SUM(INDEX(1*(MID(MID(C33,8,1)*2,ROW(INDIRECT("1:"&amp;LEN(MID(C33,8,1)*2))),1)),,))+MID(C33,9,1)+
SUM(INDEX(1*(MID(MID(C33,10,1)*2,ROW(INDIRECT("1:"&amp;LEN(MID(C33,10,1)*2))),1)),,)),1),1),"0")</f>
        <v>#VALUE!</v>
      </c>
      <c r="FC33" s="27" t="str">
        <f t="shared" si="178"/>
        <v/>
      </c>
      <c r="FD33" s="29" t="b">
        <f t="shared" si="179"/>
        <v>0</v>
      </c>
      <c r="FE33" s="112" t="b">
        <f>IFERROR(MATCH(D33,'Avtal för korttidsarbete'!$G$13:$G$1012,0),TRUE)</f>
        <v>1</v>
      </c>
      <c r="FF33" s="112" t="b">
        <f t="shared" si="180"/>
        <v>0</v>
      </c>
      <c r="FG33" s="113" t="str" cm="1">
        <f t="array" ref="FG33">IF(FE33=TRUE,"x",INDEX('Avtal för korttidsarbete'!$E$13:$E$1012,$FE33))</f>
        <v>x</v>
      </c>
      <c r="FH33" s="113" t="str" cm="1">
        <f t="array" ref="FH33">IF(FE33=TRUE,"x",INDEX('Avtal för korttidsarbete'!$F$13:$F$1012,$FE33))</f>
        <v>x</v>
      </c>
      <c r="FI33" s="112" t="b">
        <f t="shared" si="181"/>
        <v>0</v>
      </c>
      <c r="FJ33" s="135">
        <f t="shared" si="188"/>
        <v>44166</v>
      </c>
      <c r="FK33" s="135">
        <f t="shared" si="182"/>
        <v>44377</v>
      </c>
      <c r="FL33" s="112" t="b">
        <f t="shared" si="183"/>
        <v>0</v>
      </c>
      <c r="FM33" s="113">
        <f t="shared" si="184"/>
        <v>44166</v>
      </c>
      <c r="FN33" s="135">
        <f t="shared" si="185"/>
        <v>44377</v>
      </c>
      <c r="FO33" s="148" t="b">
        <f>IFERROR(INDEX('Avtal för korttidsarbete'!R:R,MATCH(D33,'Avtal för korttidsarbete'!$G:$G,0)),TRUE)</f>
        <v>1</v>
      </c>
      <c r="FP33" s="135" t="str">
        <f>IF(FO33,"-",INDEX('Avtal för korttidsarbete'!$D:$D,MATCH(D33,'Avtal för korttidsarbete'!$G:$G,0)))</f>
        <v>-</v>
      </c>
      <c r="FQ33" s="113" t="b">
        <f>IFERROR(G33&gt;INDEX(Uppsägningar!E:E,MATCH(C33,Uppsägningar!C:C,0)),FALSE)</f>
        <v>0</v>
      </c>
    </row>
    <row r="34" spans="1:173" x14ac:dyDescent="0.25">
      <c r="A34" s="19">
        <v>18</v>
      </c>
      <c r="B34" s="20"/>
      <c r="C34" s="183"/>
      <c r="D34" s="66"/>
      <c r="E34" s="212">
        <f>IFERROR(INDEX(Admin!$C$7:$C$10,MATCH(FP34,TblNivåValTExt,0)),0)</f>
        <v>0</v>
      </c>
      <c r="F34" s="1"/>
      <c r="G34" s="1"/>
      <c r="H34" s="78"/>
      <c r="I34" s="181"/>
      <c r="J34" s="181"/>
      <c r="K34" s="182"/>
      <c r="L34" s="182"/>
      <c r="M34" s="181"/>
      <c r="N34" s="181"/>
      <c r="O34" s="181"/>
      <c r="P34" s="182"/>
      <c r="Q34" s="182"/>
      <c r="R34" s="181"/>
      <c r="S34" s="181"/>
      <c r="T34" s="181"/>
      <c r="U34" s="182"/>
      <c r="V34" s="182"/>
      <c r="W34" s="181"/>
      <c r="X34" s="181"/>
      <c r="Y34" s="181"/>
      <c r="Z34" s="182"/>
      <c r="AA34" s="182"/>
      <c r="AB34" s="181"/>
      <c r="AC34" s="181"/>
      <c r="AD34" s="181"/>
      <c r="AE34" s="182"/>
      <c r="AF34" s="182"/>
      <c r="AG34" s="181"/>
      <c r="AH34" s="181"/>
      <c r="AI34" s="181"/>
      <c r="AJ34" s="182"/>
      <c r="AK34" s="182"/>
      <c r="AL34" s="181"/>
      <c r="AM34" s="181"/>
      <c r="AN34" s="181"/>
      <c r="AO34" s="182"/>
      <c r="AP34" s="182"/>
      <c r="AQ34" s="181"/>
      <c r="AR34" s="181"/>
      <c r="AS34" s="181"/>
      <c r="AT34" s="182"/>
      <c r="AU34" s="182"/>
      <c r="AV34" s="181"/>
      <c r="AW34" s="181"/>
      <c r="AX34" s="181"/>
      <c r="AY34" s="182"/>
      <c r="AZ34" s="182"/>
      <c r="BA34" s="181"/>
      <c r="BB34" s="181"/>
      <c r="BC34" s="181"/>
      <c r="BD34" s="182"/>
      <c r="BE34" s="182"/>
      <c r="BF34" s="181"/>
      <c r="BG34" s="180">
        <f t="shared" si="108"/>
        <v>0</v>
      </c>
      <c r="BH34" s="116" t="str">
        <f t="shared" si="109"/>
        <v/>
      </c>
      <c r="BI34" s="80" t="b">
        <f t="shared" si="110"/>
        <v>0</v>
      </c>
      <c r="BJ34" s="80" t="str">
        <f t="shared" si="111"/>
        <v/>
      </c>
      <c r="BK34" s="80" t="b">
        <f t="shared" si="112"/>
        <v>0</v>
      </c>
      <c r="BL34" s="13" t="str">
        <f t="shared" si="113"/>
        <v/>
      </c>
      <c r="BM34" s="13" t="b">
        <f t="shared" si="114"/>
        <v>0</v>
      </c>
      <c r="BN34" s="35" t="str">
        <f t="shared" si="115"/>
        <v/>
      </c>
      <c r="BO34" s="13" t="b">
        <f t="shared" si="116"/>
        <v>0</v>
      </c>
      <c r="BP34" s="35" t="str">
        <f t="shared" si="117"/>
        <v/>
      </c>
      <c r="BQ34" s="13" t="b">
        <f t="shared" si="118"/>
        <v>0</v>
      </c>
      <c r="BR34" s="35" t="str">
        <f t="shared" si="119"/>
        <v/>
      </c>
      <c r="BS34" s="35" t="b">
        <f t="shared" si="120"/>
        <v>0</v>
      </c>
      <c r="BT34" s="35" t="str">
        <f t="shared" si="121"/>
        <v/>
      </c>
      <c r="BU34" s="35" t="b">
        <f t="shared" si="122"/>
        <v>0</v>
      </c>
      <c r="BV34" s="35" t="str">
        <f t="shared" si="123"/>
        <v/>
      </c>
      <c r="BW34" s="13" t="b">
        <f t="shared" si="124"/>
        <v>0</v>
      </c>
      <c r="BX34" s="35" t="str">
        <f t="shared" si="123"/>
        <v/>
      </c>
      <c r="BY34" s="265" t="b">
        <f t="shared" si="125"/>
        <v>0</v>
      </c>
      <c r="BZ34" s="35" t="str">
        <f t="shared" si="126"/>
        <v/>
      </c>
      <c r="CA34" s="265" t="b">
        <f t="shared" si="127"/>
        <v>0</v>
      </c>
      <c r="CB34" s="35" t="str">
        <f t="shared" si="56"/>
        <v/>
      </c>
      <c r="CC34" s="272" t="b">
        <f t="shared" si="128"/>
        <v>0</v>
      </c>
      <c r="CD34" s="35" t="str">
        <f t="shared" si="56"/>
        <v/>
      </c>
      <c r="CE34" s="13" t="b">
        <f t="shared" si="57"/>
        <v>0</v>
      </c>
      <c r="CF34" s="35" t="str">
        <f t="shared" si="129"/>
        <v/>
      </c>
      <c r="CG34" s="179">
        <f t="shared" si="59"/>
        <v>0</v>
      </c>
      <c r="CH34" s="179">
        <f t="shared" si="60"/>
        <v>0</v>
      </c>
      <c r="CI34" s="218">
        <f t="shared" si="130"/>
        <v>0</v>
      </c>
      <c r="CJ34" s="218">
        <f t="shared" si="131"/>
        <v>0</v>
      </c>
      <c r="CK34" s="218">
        <f t="shared" si="132"/>
        <v>0</v>
      </c>
      <c r="CL34" s="218">
        <f t="shared" si="133"/>
        <v>0</v>
      </c>
      <c r="CM34" s="218">
        <f t="shared" si="134"/>
        <v>0</v>
      </c>
      <c r="CN34" s="218">
        <f t="shared" si="135"/>
        <v>0</v>
      </c>
      <c r="CO34" s="218">
        <f t="shared" si="136"/>
        <v>0</v>
      </c>
      <c r="CP34" s="218">
        <f t="shared" si="137"/>
        <v>0</v>
      </c>
      <c r="CQ34" s="218">
        <f t="shared" si="138"/>
        <v>0</v>
      </c>
      <c r="CR34" s="218">
        <f t="shared" si="139"/>
        <v>0</v>
      </c>
      <c r="CS34" s="14">
        <f t="shared" si="140"/>
        <v>0</v>
      </c>
      <c r="CT34" s="236">
        <f t="shared" si="141"/>
        <v>0</v>
      </c>
      <c r="CU34" s="237">
        <f t="shared" si="189"/>
        <v>0</v>
      </c>
      <c r="CV34" s="16">
        <f t="shared" si="189"/>
        <v>0</v>
      </c>
      <c r="CW34" s="16">
        <f t="shared" si="189"/>
        <v>0</v>
      </c>
      <c r="CX34" s="16">
        <f t="shared" si="189"/>
        <v>0</v>
      </c>
      <c r="CY34" s="16">
        <f t="shared" si="189"/>
        <v>0</v>
      </c>
      <c r="CZ34" s="16">
        <f t="shared" si="189"/>
        <v>0</v>
      </c>
      <c r="DA34" s="16">
        <f t="shared" si="189"/>
        <v>0</v>
      </c>
      <c r="DB34" s="16">
        <f t="shared" si="189"/>
        <v>0</v>
      </c>
      <c r="DC34" s="16">
        <f t="shared" si="189"/>
        <v>0</v>
      </c>
      <c r="DD34" s="238">
        <f t="shared" si="189"/>
        <v>0</v>
      </c>
      <c r="DE34" s="232">
        <f t="shared" si="190"/>
        <v>0</v>
      </c>
      <c r="DF34" s="132">
        <f t="shared" si="190"/>
        <v>0</v>
      </c>
      <c r="DG34" s="132">
        <f t="shared" si="190"/>
        <v>0</v>
      </c>
      <c r="DH34" s="132">
        <f t="shared" si="190"/>
        <v>0</v>
      </c>
      <c r="DI34" s="132">
        <f t="shared" si="190"/>
        <v>0</v>
      </c>
      <c r="DJ34" s="132">
        <f t="shared" si="190"/>
        <v>0</v>
      </c>
      <c r="DK34" s="132">
        <f t="shared" si="190"/>
        <v>0</v>
      </c>
      <c r="DL34" s="132">
        <f t="shared" si="190"/>
        <v>0</v>
      </c>
      <c r="DM34" s="132">
        <f t="shared" si="190"/>
        <v>0</v>
      </c>
      <c r="DN34" s="233">
        <f t="shared" si="190"/>
        <v>0</v>
      </c>
      <c r="DO34" s="232">
        <f t="shared" si="142"/>
        <v>0</v>
      </c>
      <c r="DP34" s="132">
        <f t="shared" si="143"/>
        <v>0</v>
      </c>
      <c r="DQ34" s="132">
        <f t="shared" si="186"/>
        <v>0</v>
      </c>
      <c r="DR34" s="132">
        <f t="shared" si="144"/>
        <v>0</v>
      </c>
      <c r="DS34" s="132">
        <f t="shared" si="145"/>
        <v>0</v>
      </c>
      <c r="DT34" s="132">
        <f t="shared" si="146"/>
        <v>0</v>
      </c>
      <c r="DU34" s="132">
        <f t="shared" si="147"/>
        <v>0</v>
      </c>
      <c r="DV34" s="132">
        <f t="shared" si="148"/>
        <v>0</v>
      </c>
      <c r="DW34" s="132">
        <f t="shared" si="149"/>
        <v>0</v>
      </c>
      <c r="DX34" s="233">
        <f t="shared" si="150"/>
        <v>0</v>
      </c>
      <c r="DY34" s="231" t="b">
        <f t="shared" si="151"/>
        <v>0</v>
      </c>
      <c r="DZ34" s="163"/>
      <c r="EA34" s="226" t="str">
        <f t="shared" si="187"/>
        <v/>
      </c>
      <c r="EB34" s="178" t="str">
        <f t="shared" si="152"/>
        <v/>
      </c>
      <c r="EC34" s="178" t="str">
        <f t="shared" si="153"/>
        <v/>
      </c>
      <c r="ED34" s="178" t="str">
        <f t="shared" si="154"/>
        <v/>
      </c>
      <c r="EE34" s="178" t="str">
        <f t="shared" si="155"/>
        <v/>
      </c>
      <c r="EF34" s="178" t="str">
        <f t="shared" si="156"/>
        <v/>
      </c>
      <c r="EG34" s="178" t="str">
        <f t="shared" si="157"/>
        <v/>
      </c>
      <c r="EH34" s="178" t="str">
        <f t="shared" si="158"/>
        <v/>
      </c>
      <c r="EI34" s="178" t="str">
        <f t="shared" si="159"/>
        <v/>
      </c>
      <c r="EJ34" s="227" t="str">
        <f t="shared" si="160"/>
        <v/>
      </c>
      <c r="EK34" s="230" t="str">
        <f t="shared" si="161"/>
        <v/>
      </c>
      <c r="EL34" s="177" t="str">
        <f t="shared" si="162"/>
        <v/>
      </c>
      <c r="EM34" s="177" t="str">
        <f t="shared" si="163"/>
        <v/>
      </c>
      <c r="EN34" s="177" t="str">
        <f t="shared" si="164"/>
        <v/>
      </c>
      <c r="EO34" s="177" t="str">
        <f t="shared" si="165"/>
        <v/>
      </c>
      <c r="EP34" s="177" t="str">
        <f t="shared" si="166"/>
        <v/>
      </c>
      <c r="EQ34" s="177" t="str">
        <f t="shared" si="167"/>
        <v/>
      </c>
      <c r="ER34" s="177" t="str">
        <f t="shared" si="168"/>
        <v/>
      </c>
      <c r="ES34" s="177" t="str">
        <f t="shared" si="169"/>
        <v/>
      </c>
      <c r="ET34" s="177" t="str">
        <f t="shared" si="170"/>
        <v/>
      </c>
      <c r="EU34" s="229" t="e">
        <f t="shared" si="171"/>
        <v>#VALUE!</v>
      </c>
      <c r="EV34" s="27" t="e">
        <f t="shared" si="172"/>
        <v>#VALUE!</v>
      </c>
      <c r="EW34" s="27" t="e">
        <f t="shared" si="173"/>
        <v>#VALUE!</v>
      </c>
      <c r="EX34" s="28" t="e">
        <f t="shared" si="174"/>
        <v>#VALUE!</v>
      </c>
      <c r="EY34" s="28" t="e">
        <f t="shared" si="175"/>
        <v>#VALUE!</v>
      </c>
      <c r="EZ34" s="28" t="b">
        <f t="shared" si="176"/>
        <v>0</v>
      </c>
      <c r="FA34" s="176" t="str">
        <f t="shared" si="177"/>
        <v/>
      </c>
      <c r="FB34" s="27" t="e" cm="1">
        <f t="array" aca="1" ref="FB34" ca="1">TEXT(RIGHT(10-RIGHT(SUM(INDEX(1*(MID(MID(C34,1,1)*2,ROW(INDIRECT("1:"&amp;LEN(MID(C34,1,1)*2))),1)),,))+MID(C34,2,1)+
SUM(INDEX(1*(MID(MID(C34,3,1)*2,ROW(INDIRECT("1:"&amp;LEN(MID(C34,3,1)*2))),1)),,))+MID(C34,4,1)+
SUM(INDEX(1*(MID(MID(C34,5,1)*2,ROW(INDIRECT("1:"&amp;LEN(MID(C34,5,1)*2))),1)),,))+MID(C34,6,1)+
SUM(INDEX(1*(MID(MID(C34,8,1)*2,ROW(INDIRECT("1:"&amp;LEN(MID(C34,8,1)*2))),1)),,))+MID(C34,9,1)+
SUM(INDEX(1*(MID(MID(C34,10,1)*2,ROW(INDIRECT("1:"&amp;LEN(MID(C34,10,1)*2))),1)),,)),1),1),"0")</f>
        <v>#VALUE!</v>
      </c>
      <c r="FC34" s="27" t="str">
        <f t="shared" si="178"/>
        <v/>
      </c>
      <c r="FD34" s="29" t="b">
        <f t="shared" si="179"/>
        <v>0</v>
      </c>
      <c r="FE34" s="112" t="b">
        <f>IFERROR(MATCH(D34,'Avtal för korttidsarbete'!$G$13:$G$1012,0),TRUE)</f>
        <v>1</v>
      </c>
      <c r="FF34" s="112" t="b">
        <f t="shared" si="180"/>
        <v>0</v>
      </c>
      <c r="FG34" s="113" t="str" cm="1">
        <f t="array" ref="FG34">IF(FE34=TRUE,"x",INDEX('Avtal för korttidsarbete'!$E$13:$E$1012,$FE34))</f>
        <v>x</v>
      </c>
      <c r="FH34" s="113" t="str" cm="1">
        <f t="array" ref="FH34">IF(FE34=TRUE,"x",INDEX('Avtal för korttidsarbete'!$F$13:$F$1012,$FE34))</f>
        <v>x</v>
      </c>
      <c r="FI34" s="112" t="b">
        <f t="shared" si="181"/>
        <v>0</v>
      </c>
      <c r="FJ34" s="135">
        <f t="shared" si="188"/>
        <v>44166</v>
      </c>
      <c r="FK34" s="135">
        <f t="shared" si="182"/>
        <v>44377</v>
      </c>
      <c r="FL34" s="112" t="b">
        <f t="shared" si="183"/>
        <v>0</v>
      </c>
      <c r="FM34" s="113">
        <f t="shared" si="184"/>
        <v>44166</v>
      </c>
      <c r="FN34" s="135">
        <f t="shared" si="185"/>
        <v>44377</v>
      </c>
      <c r="FO34" s="148" t="b">
        <f>IFERROR(INDEX('Avtal för korttidsarbete'!R:R,MATCH(D34,'Avtal för korttidsarbete'!$G:$G,0)),TRUE)</f>
        <v>1</v>
      </c>
      <c r="FP34" s="135" t="str">
        <f>IF(FO34,"-",INDEX('Avtal för korttidsarbete'!$D:$D,MATCH(D34,'Avtal för korttidsarbete'!$G:$G,0)))</f>
        <v>-</v>
      </c>
      <c r="FQ34" s="113" t="b">
        <f>IFERROR(G34&gt;INDEX(Uppsägningar!E:E,MATCH(C34,Uppsägningar!C:C,0)),FALSE)</f>
        <v>0</v>
      </c>
    </row>
    <row r="35" spans="1:173" x14ac:dyDescent="0.25">
      <c r="A35" s="19">
        <v>19</v>
      </c>
      <c r="B35" s="20"/>
      <c r="C35" s="183"/>
      <c r="D35" s="66"/>
      <c r="E35" s="212">
        <f>IFERROR(INDEX(Admin!$C$7:$C$10,MATCH(FP35,TblNivåValTExt,0)),0)</f>
        <v>0</v>
      </c>
      <c r="F35" s="1"/>
      <c r="G35" s="1"/>
      <c r="H35" s="78"/>
      <c r="I35" s="181"/>
      <c r="J35" s="181"/>
      <c r="K35" s="182"/>
      <c r="L35" s="182"/>
      <c r="M35" s="181"/>
      <c r="N35" s="181"/>
      <c r="O35" s="181"/>
      <c r="P35" s="182"/>
      <c r="Q35" s="182"/>
      <c r="R35" s="181"/>
      <c r="S35" s="181"/>
      <c r="T35" s="181"/>
      <c r="U35" s="182"/>
      <c r="V35" s="182"/>
      <c r="W35" s="181"/>
      <c r="X35" s="181"/>
      <c r="Y35" s="181"/>
      <c r="Z35" s="182"/>
      <c r="AA35" s="182"/>
      <c r="AB35" s="181"/>
      <c r="AC35" s="181"/>
      <c r="AD35" s="181"/>
      <c r="AE35" s="182"/>
      <c r="AF35" s="182"/>
      <c r="AG35" s="181"/>
      <c r="AH35" s="181"/>
      <c r="AI35" s="181"/>
      <c r="AJ35" s="182"/>
      <c r="AK35" s="182"/>
      <c r="AL35" s="181"/>
      <c r="AM35" s="181"/>
      <c r="AN35" s="181"/>
      <c r="AO35" s="182"/>
      <c r="AP35" s="182"/>
      <c r="AQ35" s="181"/>
      <c r="AR35" s="181"/>
      <c r="AS35" s="181"/>
      <c r="AT35" s="182"/>
      <c r="AU35" s="182"/>
      <c r="AV35" s="181"/>
      <c r="AW35" s="181"/>
      <c r="AX35" s="181"/>
      <c r="AY35" s="182"/>
      <c r="AZ35" s="182"/>
      <c r="BA35" s="181"/>
      <c r="BB35" s="181"/>
      <c r="BC35" s="181"/>
      <c r="BD35" s="182"/>
      <c r="BE35" s="182"/>
      <c r="BF35" s="181"/>
      <c r="BG35" s="180">
        <f t="shared" si="108"/>
        <v>0</v>
      </c>
      <c r="BH35" s="116" t="str">
        <f t="shared" si="109"/>
        <v/>
      </c>
      <c r="BI35" s="80" t="b">
        <f t="shared" si="110"/>
        <v>0</v>
      </c>
      <c r="BJ35" s="80" t="str">
        <f t="shared" si="111"/>
        <v/>
      </c>
      <c r="BK35" s="80" t="b">
        <f t="shared" si="112"/>
        <v>0</v>
      </c>
      <c r="BL35" s="13" t="str">
        <f t="shared" si="113"/>
        <v/>
      </c>
      <c r="BM35" s="13" t="b">
        <f t="shared" si="114"/>
        <v>0</v>
      </c>
      <c r="BN35" s="35" t="str">
        <f t="shared" si="115"/>
        <v/>
      </c>
      <c r="BO35" s="13" t="b">
        <f t="shared" si="116"/>
        <v>0</v>
      </c>
      <c r="BP35" s="35" t="str">
        <f t="shared" si="117"/>
        <v/>
      </c>
      <c r="BQ35" s="13" t="b">
        <f t="shared" si="118"/>
        <v>0</v>
      </c>
      <c r="BR35" s="35" t="str">
        <f t="shared" si="119"/>
        <v/>
      </c>
      <c r="BS35" s="35" t="b">
        <f t="shared" si="120"/>
        <v>0</v>
      </c>
      <c r="BT35" s="35" t="str">
        <f t="shared" si="121"/>
        <v/>
      </c>
      <c r="BU35" s="35" t="b">
        <f t="shared" si="122"/>
        <v>0</v>
      </c>
      <c r="BV35" s="35" t="str">
        <f t="shared" si="123"/>
        <v/>
      </c>
      <c r="BW35" s="13" t="b">
        <f t="shared" si="124"/>
        <v>0</v>
      </c>
      <c r="BX35" s="35" t="str">
        <f t="shared" si="123"/>
        <v/>
      </c>
      <c r="BY35" s="265" t="b">
        <f t="shared" si="125"/>
        <v>0</v>
      </c>
      <c r="BZ35" s="35" t="str">
        <f t="shared" si="126"/>
        <v/>
      </c>
      <c r="CA35" s="265" t="b">
        <f t="shared" si="127"/>
        <v>0</v>
      </c>
      <c r="CB35" s="35" t="str">
        <f t="shared" si="56"/>
        <v/>
      </c>
      <c r="CC35" s="272" t="b">
        <f t="shared" si="128"/>
        <v>0</v>
      </c>
      <c r="CD35" s="35" t="str">
        <f t="shared" si="56"/>
        <v/>
      </c>
      <c r="CE35" s="13" t="b">
        <f t="shared" si="57"/>
        <v>0</v>
      </c>
      <c r="CF35" s="35" t="str">
        <f t="shared" si="129"/>
        <v/>
      </c>
      <c r="CG35" s="179">
        <f t="shared" si="59"/>
        <v>0</v>
      </c>
      <c r="CH35" s="179">
        <f t="shared" si="60"/>
        <v>0</v>
      </c>
      <c r="CI35" s="218">
        <f t="shared" si="130"/>
        <v>0</v>
      </c>
      <c r="CJ35" s="218">
        <f t="shared" si="131"/>
        <v>0</v>
      </c>
      <c r="CK35" s="218">
        <f t="shared" si="132"/>
        <v>0</v>
      </c>
      <c r="CL35" s="218">
        <f t="shared" si="133"/>
        <v>0</v>
      </c>
      <c r="CM35" s="218">
        <f t="shared" si="134"/>
        <v>0</v>
      </c>
      <c r="CN35" s="218">
        <f t="shared" si="135"/>
        <v>0</v>
      </c>
      <c r="CO35" s="218">
        <f t="shared" si="136"/>
        <v>0</v>
      </c>
      <c r="CP35" s="218">
        <f t="shared" si="137"/>
        <v>0</v>
      </c>
      <c r="CQ35" s="218">
        <f t="shared" si="138"/>
        <v>0</v>
      </c>
      <c r="CR35" s="218">
        <f t="shared" si="139"/>
        <v>0</v>
      </c>
      <c r="CS35" s="14">
        <f t="shared" si="140"/>
        <v>0</v>
      </c>
      <c r="CT35" s="236">
        <f t="shared" si="141"/>
        <v>0</v>
      </c>
      <c r="CU35" s="237">
        <f t="shared" si="189"/>
        <v>0</v>
      </c>
      <c r="CV35" s="16">
        <f t="shared" si="189"/>
        <v>0</v>
      </c>
      <c r="CW35" s="16">
        <f t="shared" si="189"/>
        <v>0</v>
      </c>
      <c r="CX35" s="16">
        <f t="shared" si="189"/>
        <v>0</v>
      </c>
      <c r="CY35" s="16">
        <f t="shared" si="189"/>
        <v>0</v>
      </c>
      <c r="CZ35" s="16">
        <f t="shared" si="189"/>
        <v>0</v>
      </c>
      <c r="DA35" s="16">
        <f t="shared" si="189"/>
        <v>0</v>
      </c>
      <c r="DB35" s="16">
        <f t="shared" si="189"/>
        <v>0</v>
      </c>
      <c r="DC35" s="16">
        <f t="shared" si="189"/>
        <v>0</v>
      </c>
      <c r="DD35" s="238">
        <f t="shared" si="189"/>
        <v>0</v>
      </c>
      <c r="DE35" s="232">
        <f t="shared" si="190"/>
        <v>0</v>
      </c>
      <c r="DF35" s="132">
        <f t="shared" si="190"/>
        <v>0</v>
      </c>
      <c r="DG35" s="132">
        <f t="shared" si="190"/>
        <v>0</v>
      </c>
      <c r="DH35" s="132">
        <f t="shared" si="190"/>
        <v>0</v>
      </c>
      <c r="DI35" s="132">
        <f t="shared" si="190"/>
        <v>0</v>
      </c>
      <c r="DJ35" s="132">
        <f t="shared" si="190"/>
        <v>0</v>
      </c>
      <c r="DK35" s="132">
        <f t="shared" si="190"/>
        <v>0</v>
      </c>
      <c r="DL35" s="132">
        <f t="shared" si="190"/>
        <v>0</v>
      </c>
      <c r="DM35" s="132">
        <f t="shared" si="190"/>
        <v>0</v>
      </c>
      <c r="DN35" s="233">
        <f t="shared" si="190"/>
        <v>0</v>
      </c>
      <c r="DO35" s="232">
        <f t="shared" si="142"/>
        <v>0</v>
      </c>
      <c r="DP35" s="132">
        <f t="shared" si="143"/>
        <v>0</v>
      </c>
      <c r="DQ35" s="132">
        <f t="shared" si="186"/>
        <v>0</v>
      </c>
      <c r="DR35" s="132">
        <f t="shared" si="144"/>
        <v>0</v>
      </c>
      <c r="DS35" s="132">
        <f t="shared" si="145"/>
        <v>0</v>
      </c>
      <c r="DT35" s="132">
        <f t="shared" si="146"/>
        <v>0</v>
      </c>
      <c r="DU35" s="132">
        <f t="shared" si="147"/>
        <v>0</v>
      </c>
      <c r="DV35" s="132">
        <f t="shared" si="148"/>
        <v>0</v>
      </c>
      <c r="DW35" s="132">
        <f t="shared" si="149"/>
        <v>0</v>
      </c>
      <c r="DX35" s="233">
        <f t="shared" si="150"/>
        <v>0</v>
      </c>
      <c r="DY35" s="231" t="b">
        <f t="shared" si="151"/>
        <v>0</v>
      </c>
      <c r="DZ35" s="163"/>
      <c r="EA35" s="226" t="str">
        <f t="shared" si="187"/>
        <v/>
      </c>
      <c r="EB35" s="178" t="str">
        <f t="shared" si="152"/>
        <v/>
      </c>
      <c r="EC35" s="178" t="str">
        <f t="shared" si="153"/>
        <v/>
      </c>
      <c r="ED35" s="178" t="str">
        <f t="shared" si="154"/>
        <v/>
      </c>
      <c r="EE35" s="178" t="str">
        <f t="shared" si="155"/>
        <v/>
      </c>
      <c r="EF35" s="178" t="str">
        <f t="shared" si="156"/>
        <v/>
      </c>
      <c r="EG35" s="178" t="str">
        <f t="shared" si="157"/>
        <v/>
      </c>
      <c r="EH35" s="178" t="str">
        <f t="shared" si="158"/>
        <v/>
      </c>
      <c r="EI35" s="178" t="str">
        <f t="shared" si="159"/>
        <v/>
      </c>
      <c r="EJ35" s="227" t="str">
        <f t="shared" si="160"/>
        <v/>
      </c>
      <c r="EK35" s="230" t="str">
        <f t="shared" si="161"/>
        <v/>
      </c>
      <c r="EL35" s="177" t="str">
        <f t="shared" si="162"/>
        <v/>
      </c>
      <c r="EM35" s="177" t="str">
        <f t="shared" si="163"/>
        <v/>
      </c>
      <c r="EN35" s="177" t="str">
        <f t="shared" si="164"/>
        <v/>
      </c>
      <c r="EO35" s="177" t="str">
        <f t="shared" si="165"/>
        <v/>
      </c>
      <c r="EP35" s="177" t="str">
        <f t="shared" si="166"/>
        <v/>
      </c>
      <c r="EQ35" s="177" t="str">
        <f t="shared" si="167"/>
        <v/>
      </c>
      <c r="ER35" s="177" t="str">
        <f t="shared" si="168"/>
        <v/>
      </c>
      <c r="ES35" s="177" t="str">
        <f t="shared" si="169"/>
        <v/>
      </c>
      <c r="ET35" s="177" t="str">
        <f t="shared" si="170"/>
        <v/>
      </c>
      <c r="EU35" s="229" t="e">
        <f t="shared" si="171"/>
        <v>#VALUE!</v>
      </c>
      <c r="EV35" s="27" t="e">
        <f t="shared" si="172"/>
        <v>#VALUE!</v>
      </c>
      <c r="EW35" s="27" t="e">
        <f t="shared" si="173"/>
        <v>#VALUE!</v>
      </c>
      <c r="EX35" s="28" t="e">
        <f t="shared" si="174"/>
        <v>#VALUE!</v>
      </c>
      <c r="EY35" s="28" t="e">
        <f t="shared" si="175"/>
        <v>#VALUE!</v>
      </c>
      <c r="EZ35" s="28" t="b">
        <f t="shared" si="176"/>
        <v>0</v>
      </c>
      <c r="FA35" s="176" t="str">
        <f t="shared" si="177"/>
        <v/>
      </c>
      <c r="FB35" s="27" t="e" cm="1">
        <f t="array" aca="1" ref="FB35" ca="1">TEXT(RIGHT(10-RIGHT(SUM(INDEX(1*(MID(MID(C35,1,1)*2,ROW(INDIRECT("1:"&amp;LEN(MID(C35,1,1)*2))),1)),,))+MID(C35,2,1)+
SUM(INDEX(1*(MID(MID(C35,3,1)*2,ROW(INDIRECT("1:"&amp;LEN(MID(C35,3,1)*2))),1)),,))+MID(C35,4,1)+
SUM(INDEX(1*(MID(MID(C35,5,1)*2,ROW(INDIRECT("1:"&amp;LEN(MID(C35,5,1)*2))),1)),,))+MID(C35,6,1)+
SUM(INDEX(1*(MID(MID(C35,8,1)*2,ROW(INDIRECT("1:"&amp;LEN(MID(C35,8,1)*2))),1)),,))+MID(C35,9,1)+
SUM(INDEX(1*(MID(MID(C35,10,1)*2,ROW(INDIRECT("1:"&amp;LEN(MID(C35,10,1)*2))),1)),,)),1),1),"0")</f>
        <v>#VALUE!</v>
      </c>
      <c r="FC35" s="27" t="str">
        <f t="shared" si="178"/>
        <v/>
      </c>
      <c r="FD35" s="29" t="b">
        <f t="shared" si="179"/>
        <v>0</v>
      </c>
      <c r="FE35" s="112" t="b">
        <f>IFERROR(MATCH(D35,'Avtal för korttidsarbete'!$G$13:$G$1012,0),TRUE)</f>
        <v>1</v>
      </c>
      <c r="FF35" s="112" t="b">
        <f t="shared" si="180"/>
        <v>0</v>
      </c>
      <c r="FG35" s="113" t="str" cm="1">
        <f t="array" ref="FG35">IF(FE35=TRUE,"x",INDEX('Avtal för korttidsarbete'!$E$13:$E$1012,$FE35))</f>
        <v>x</v>
      </c>
      <c r="FH35" s="113" t="str" cm="1">
        <f t="array" ref="FH35">IF(FE35=TRUE,"x",INDEX('Avtal för korttidsarbete'!$F$13:$F$1012,$FE35))</f>
        <v>x</v>
      </c>
      <c r="FI35" s="112" t="b">
        <f t="shared" si="181"/>
        <v>0</v>
      </c>
      <c r="FJ35" s="135">
        <f t="shared" si="188"/>
        <v>44166</v>
      </c>
      <c r="FK35" s="135">
        <f t="shared" si="182"/>
        <v>44377</v>
      </c>
      <c r="FL35" s="112" t="b">
        <f t="shared" si="183"/>
        <v>0</v>
      </c>
      <c r="FM35" s="113">
        <f t="shared" si="184"/>
        <v>44166</v>
      </c>
      <c r="FN35" s="135">
        <f t="shared" si="185"/>
        <v>44377</v>
      </c>
      <c r="FO35" s="148" t="b">
        <f>IFERROR(INDEX('Avtal för korttidsarbete'!R:R,MATCH(D35,'Avtal för korttidsarbete'!$G:$G,0)),TRUE)</f>
        <v>1</v>
      </c>
      <c r="FP35" s="135" t="str">
        <f>IF(FO35,"-",INDEX('Avtal för korttidsarbete'!$D:$D,MATCH(D35,'Avtal för korttidsarbete'!$G:$G,0)))</f>
        <v>-</v>
      </c>
      <c r="FQ35" s="113" t="b">
        <f>IFERROR(G35&gt;INDEX(Uppsägningar!E:E,MATCH(C35,Uppsägningar!C:C,0)),FALSE)</f>
        <v>0</v>
      </c>
    </row>
    <row r="36" spans="1:173" x14ac:dyDescent="0.25">
      <c r="A36" s="19">
        <v>20</v>
      </c>
      <c r="B36" s="20"/>
      <c r="C36" s="183"/>
      <c r="D36" s="66"/>
      <c r="E36" s="212">
        <f>IFERROR(INDEX(Admin!$C$7:$C$10,MATCH(FP36,TblNivåValTExt,0)),0)</f>
        <v>0</v>
      </c>
      <c r="F36" s="1"/>
      <c r="G36" s="1"/>
      <c r="H36" s="78"/>
      <c r="I36" s="181"/>
      <c r="J36" s="181"/>
      <c r="K36" s="182"/>
      <c r="L36" s="182"/>
      <c r="M36" s="181"/>
      <c r="N36" s="181"/>
      <c r="O36" s="181"/>
      <c r="P36" s="182"/>
      <c r="Q36" s="182"/>
      <c r="R36" s="181"/>
      <c r="S36" s="181"/>
      <c r="T36" s="181"/>
      <c r="U36" s="182"/>
      <c r="V36" s="182"/>
      <c r="W36" s="181"/>
      <c r="X36" s="181"/>
      <c r="Y36" s="181"/>
      <c r="Z36" s="182"/>
      <c r="AA36" s="182"/>
      <c r="AB36" s="181"/>
      <c r="AC36" s="181"/>
      <c r="AD36" s="181"/>
      <c r="AE36" s="182"/>
      <c r="AF36" s="182"/>
      <c r="AG36" s="181"/>
      <c r="AH36" s="181"/>
      <c r="AI36" s="181"/>
      <c r="AJ36" s="182"/>
      <c r="AK36" s="182"/>
      <c r="AL36" s="181"/>
      <c r="AM36" s="181"/>
      <c r="AN36" s="181"/>
      <c r="AO36" s="182"/>
      <c r="AP36" s="182"/>
      <c r="AQ36" s="181"/>
      <c r="AR36" s="181"/>
      <c r="AS36" s="181"/>
      <c r="AT36" s="182"/>
      <c r="AU36" s="182"/>
      <c r="AV36" s="181"/>
      <c r="AW36" s="181"/>
      <c r="AX36" s="181"/>
      <c r="AY36" s="182"/>
      <c r="AZ36" s="182"/>
      <c r="BA36" s="181"/>
      <c r="BB36" s="181"/>
      <c r="BC36" s="181"/>
      <c r="BD36" s="182"/>
      <c r="BE36" s="182"/>
      <c r="BF36" s="181"/>
      <c r="BG36" s="180">
        <f t="shared" si="108"/>
        <v>0</v>
      </c>
      <c r="BH36" s="116" t="str">
        <f t="shared" si="109"/>
        <v/>
      </c>
      <c r="BI36" s="80" t="b">
        <f t="shared" si="110"/>
        <v>0</v>
      </c>
      <c r="BJ36" s="80" t="str">
        <f t="shared" si="111"/>
        <v/>
      </c>
      <c r="BK36" s="80" t="b">
        <f t="shared" si="112"/>
        <v>0</v>
      </c>
      <c r="BL36" s="13" t="str">
        <f t="shared" si="113"/>
        <v/>
      </c>
      <c r="BM36" s="13" t="b">
        <f t="shared" si="114"/>
        <v>0</v>
      </c>
      <c r="BN36" s="35" t="str">
        <f t="shared" si="115"/>
        <v/>
      </c>
      <c r="BO36" s="13" t="b">
        <f t="shared" si="116"/>
        <v>0</v>
      </c>
      <c r="BP36" s="35" t="str">
        <f t="shared" si="117"/>
        <v/>
      </c>
      <c r="BQ36" s="13" t="b">
        <f t="shared" si="118"/>
        <v>0</v>
      </c>
      <c r="BR36" s="35" t="str">
        <f t="shared" si="119"/>
        <v/>
      </c>
      <c r="BS36" s="35" t="b">
        <f t="shared" si="120"/>
        <v>0</v>
      </c>
      <c r="BT36" s="35" t="str">
        <f t="shared" si="121"/>
        <v/>
      </c>
      <c r="BU36" s="35" t="b">
        <f t="shared" si="122"/>
        <v>0</v>
      </c>
      <c r="BV36" s="35" t="str">
        <f t="shared" si="123"/>
        <v/>
      </c>
      <c r="BW36" s="13" t="b">
        <f t="shared" si="124"/>
        <v>0</v>
      </c>
      <c r="BX36" s="35" t="str">
        <f t="shared" si="123"/>
        <v/>
      </c>
      <c r="BY36" s="265" t="b">
        <f t="shared" si="125"/>
        <v>0</v>
      </c>
      <c r="BZ36" s="35" t="str">
        <f t="shared" si="126"/>
        <v/>
      </c>
      <c r="CA36" s="265" t="b">
        <f t="shared" si="127"/>
        <v>0</v>
      </c>
      <c r="CB36" s="35" t="str">
        <f t="shared" si="56"/>
        <v/>
      </c>
      <c r="CC36" s="272" t="b">
        <f t="shared" si="128"/>
        <v>0</v>
      </c>
      <c r="CD36" s="35" t="str">
        <f t="shared" si="56"/>
        <v/>
      </c>
      <c r="CE36" s="13" t="b">
        <f t="shared" si="57"/>
        <v>0</v>
      </c>
      <c r="CF36" s="35" t="str">
        <f t="shared" si="129"/>
        <v/>
      </c>
      <c r="CG36" s="179">
        <f t="shared" si="59"/>
        <v>0</v>
      </c>
      <c r="CH36" s="179">
        <f t="shared" si="60"/>
        <v>0</v>
      </c>
      <c r="CI36" s="218">
        <f t="shared" si="130"/>
        <v>0</v>
      </c>
      <c r="CJ36" s="218">
        <f t="shared" si="131"/>
        <v>0</v>
      </c>
      <c r="CK36" s="218">
        <f t="shared" si="132"/>
        <v>0</v>
      </c>
      <c r="CL36" s="218">
        <f t="shared" si="133"/>
        <v>0</v>
      </c>
      <c r="CM36" s="218">
        <f t="shared" si="134"/>
        <v>0</v>
      </c>
      <c r="CN36" s="218">
        <f t="shared" si="135"/>
        <v>0</v>
      </c>
      <c r="CO36" s="218">
        <f t="shared" si="136"/>
        <v>0</v>
      </c>
      <c r="CP36" s="218">
        <f t="shared" si="137"/>
        <v>0</v>
      </c>
      <c r="CQ36" s="218">
        <f t="shared" si="138"/>
        <v>0</v>
      </c>
      <c r="CR36" s="218">
        <f t="shared" si="139"/>
        <v>0</v>
      </c>
      <c r="CS36" s="14">
        <f t="shared" si="140"/>
        <v>0</v>
      </c>
      <c r="CT36" s="236">
        <f t="shared" si="141"/>
        <v>0</v>
      </c>
      <c r="CU36" s="237">
        <f t="shared" si="189"/>
        <v>0</v>
      </c>
      <c r="CV36" s="16">
        <f t="shared" si="189"/>
        <v>0</v>
      </c>
      <c r="CW36" s="16">
        <f t="shared" si="189"/>
        <v>0</v>
      </c>
      <c r="CX36" s="16">
        <f t="shared" si="189"/>
        <v>0</v>
      </c>
      <c r="CY36" s="16">
        <f t="shared" si="189"/>
        <v>0</v>
      </c>
      <c r="CZ36" s="16">
        <f t="shared" si="189"/>
        <v>0</v>
      </c>
      <c r="DA36" s="16">
        <f t="shared" si="189"/>
        <v>0</v>
      </c>
      <c r="DB36" s="16">
        <f t="shared" si="189"/>
        <v>0</v>
      </c>
      <c r="DC36" s="16">
        <f t="shared" si="189"/>
        <v>0</v>
      </c>
      <c r="DD36" s="238">
        <f t="shared" si="189"/>
        <v>0</v>
      </c>
      <c r="DE36" s="232">
        <f t="shared" si="190"/>
        <v>0</v>
      </c>
      <c r="DF36" s="132">
        <f t="shared" si="190"/>
        <v>0</v>
      </c>
      <c r="DG36" s="132">
        <f t="shared" si="190"/>
        <v>0</v>
      </c>
      <c r="DH36" s="132">
        <f t="shared" si="190"/>
        <v>0</v>
      </c>
      <c r="DI36" s="132">
        <f t="shared" si="190"/>
        <v>0</v>
      </c>
      <c r="DJ36" s="132">
        <f t="shared" si="190"/>
        <v>0</v>
      </c>
      <c r="DK36" s="132">
        <f t="shared" si="190"/>
        <v>0</v>
      </c>
      <c r="DL36" s="132">
        <f t="shared" si="190"/>
        <v>0</v>
      </c>
      <c r="DM36" s="132">
        <f t="shared" si="190"/>
        <v>0</v>
      </c>
      <c r="DN36" s="233">
        <f t="shared" si="190"/>
        <v>0</v>
      </c>
      <c r="DO36" s="232">
        <f t="shared" si="142"/>
        <v>0</v>
      </c>
      <c r="DP36" s="132">
        <f t="shared" si="143"/>
        <v>0</v>
      </c>
      <c r="DQ36" s="132">
        <f t="shared" si="186"/>
        <v>0</v>
      </c>
      <c r="DR36" s="132">
        <f t="shared" si="144"/>
        <v>0</v>
      </c>
      <c r="DS36" s="132">
        <f t="shared" si="145"/>
        <v>0</v>
      </c>
      <c r="DT36" s="132">
        <f t="shared" si="146"/>
        <v>0</v>
      </c>
      <c r="DU36" s="132">
        <f t="shared" si="147"/>
        <v>0</v>
      </c>
      <c r="DV36" s="132">
        <f t="shared" si="148"/>
        <v>0</v>
      </c>
      <c r="DW36" s="132">
        <f t="shared" si="149"/>
        <v>0</v>
      </c>
      <c r="DX36" s="233">
        <f t="shared" si="150"/>
        <v>0</v>
      </c>
      <c r="DY36" s="231" t="b">
        <f t="shared" si="151"/>
        <v>0</v>
      </c>
      <c r="DZ36" s="163"/>
      <c r="EA36" s="226" t="str">
        <f t="shared" si="187"/>
        <v/>
      </c>
      <c r="EB36" s="178" t="str">
        <f t="shared" si="152"/>
        <v/>
      </c>
      <c r="EC36" s="178" t="str">
        <f t="shared" si="153"/>
        <v/>
      </c>
      <c r="ED36" s="178" t="str">
        <f t="shared" si="154"/>
        <v/>
      </c>
      <c r="EE36" s="178" t="str">
        <f t="shared" si="155"/>
        <v/>
      </c>
      <c r="EF36" s="178" t="str">
        <f t="shared" si="156"/>
        <v/>
      </c>
      <c r="EG36" s="178" t="str">
        <f t="shared" si="157"/>
        <v/>
      </c>
      <c r="EH36" s="178" t="str">
        <f t="shared" si="158"/>
        <v/>
      </c>
      <c r="EI36" s="178" t="str">
        <f t="shared" si="159"/>
        <v/>
      </c>
      <c r="EJ36" s="227" t="str">
        <f t="shared" si="160"/>
        <v/>
      </c>
      <c r="EK36" s="230" t="str">
        <f t="shared" si="161"/>
        <v/>
      </c>
      <c r="EL36" s="177" t="str">
        <f t="shared" si="162"/>
        <v/>
      </c>
      <c r="EM36" s="177" t="str">
        <f t="shared" si="163"/>
        <v/>
      </c>
      <c r="EN36" s="177" t="str">
        <f t="shared" si="164"/>
        <v/>
      </c>
      <c r="EO36" s="177" t="str">
        <f t="shared" si="165"/>
        <v/>
      </c>
      <c r="EP36" s="177" t="str">
        <f t="shared" si="166"/>
        <v/>
      </c>
      <c r="EQ36" s="177" t="str">
        <f t="shared" si="167"/>
        <v/>
      </c>
      <c r="ER36" s="177" t="str">
        <f t="shared" si="168"/>
        <v/>
      </c>
      <c r="ES36" s="177" t="str">
        <f t="shared" si="169"/>
        <v/>
      </c>
      <c r="ET36" s="177" t="str">
        <f t="shared" si="170"/>
        <v/>
      </c>
      <c r="EU36" s="229" t="e">
        <f t="shared" si="171"/>
        <v>#VALUE!</v>
      </c>
      <c r="EV36" s="27" t="e">
        <f t="shared" si="172"/>
        <v>#VALUE!</v>
      </c>
      <c r="EW36" s="27" t="e">
        <f t="shared" si="173"/>
        <v>#VALUE!</v>
      </c>
      <c r="EX36" s="28" t="e">
        <f t="shared" si="174"/>
        <v>#VALUE!</v>
      </c>
      <c r="EY36" s="28" t="e">
        <f t="shared" si="175"/>
        <v>#VALUE!</v>
      </c>
      <c r="EZ36" s="28" t="b">
        <f t="shared" si="176"/>
        <v>0</v>
      </c>
      <c r="FA36" s="176" t="str">
        <f t="shared" si="177"/>
        <v/>
      </c>
      <c r="FB36" s="27" t="e" cm="1">
        <f t="array" aca="1" ref="FB36" ca="1">TEXT(RIGHT(10-RIGHT(SUM(INDEX(1*(MID(MID(C36,1,1)*2,ROW(INDIRECT("1:"&amp;LEN(MID(C36,1,1)*2))),1)),,))+MID(C36,2,1)+
SUM(INDEX(1*(MID(MID(C36,3,1)*2,ROW(INDIRECT("1:"&amp;LEN(MID(C36,3,1)*2))),1)),,))+MID(C36,4,1)+
SUM(INDEX(1*(MID(MID(C36,5,1)*2,ROW(INDIRECT("1:"&amp;LEN(MID(C36,5,1)*2))),1)),,))+MID(C36,6,1)+
SUM(INDEX(1*(MID(MID(C36,8,1)*2,ROW(INDIRECT("1:"&amp;LEN(MID(C36,8,1)*2))),1)),,))+MID(C36,9,1)+
SUM(INDEX(1*(MID(MID(C36,10,1)*2,ROW(INDIRECT("1:"&amp;LEN(MID(C36,10,1)*2))),1)),,)),1),1),"0")</f>
        <v>#VALUE!</v>
      </c>
      <c r="FC36" s="27" t="str">
        <f t="shared" si="178"/>
        <v/>
      </c>
      <c r="FD36" s="29" t="b">
        <f t="shared" si="179"/>
        <v>0</v>
      </c>
      <c r="FE36" s="112" t="b">
        <f>IFERROR(MATCH(D36,'Avtal för korttidsarbete'!$G$13:$G$1012,0),TRUE)</f>
        <v>1</v>
      </c>
      <c r="FF36" s="112" t="b">
        <f t="shared" si="180"/>
        <v>0</v>
      </c>
      <c r="FG36" s="113" t="str" cm="1">
        <f t="array" ref="FG36">IF(FE36=TRUE,"x",INDEX('Avtal för korttidsarbete'!$E$13:$E$1012,$FE36))</f>
        <v>x</v>
      </c>
      <c r="FH36" s="113" t="str" cm="1">
        <f t="array" ref="FH36">IF(FE36=TRUE,"x",INDEX('Avtal för korttidsarbete'!$F$13:$F$1012,$FE36))</f>
        <v>x</v>
      </c>
      <c r="FI36" s="112" t="b">
        <f t="shared" si="181"/>
        <v>0</v>
      </c>
      <c r="FJ36" s="135">
        <f t="shared" si="188"/>
        <v>44166</v>
      </c>
      <c r="FK36" s="135">
        <f t="shared" si="182"/>
        <v>44377</v>
      </c>
      <c r="FL36" s="112" t="b">
        <f t="shared" si="183"/>
        <v>0</v>
      </c>
      <c r="FM36" s="113">
        <f t="shared" si="184"/>
        <v>44166</v>
      </c>
      <c r="FN36" s="135">
        <f t="shared" si="185"/>
        <v>44377</v>
      </c>
      <c r="FO36" s="148" t="b">
        <f>IFERROR(INDEX('Avtal för korttidsarbete'!R:R,MATCH(D36,'Avtal för korttidsarbete'!$G:$G,0)),TRUE)</f>
        <v>1</v>
      </c>
      <c r="FP36" s="135" t="str">
        <f>IF(FO36,"-",INDEX('Avtal för korttidsarbete'!$D:$D,MATCH(D36,'Avtal för korttidsarbete'!$G:$G,0)))</f>
        <v>-</v>
      </c>
      <c r="FQ36" s="113" t="b">
        <f>IFERROR(G36&gt;INDEX(Uppsägningar!E:E,MATCH(C36,Uppsägningar!C:C,0)),FALSE)</f>
        <v>0</v>
      </c>
    </row>
    <row r="37" spans="1:173" x14ac:dyDescent="0.25">
      <c r="A37" s="19">
        <v>21</v>
      </c>
      <c r="B37" s="20"/>
      <c r="C37" s="183"/>
      <c r="D37" s="66"/>
      <c r="E37" s="212">
        <f>IFERROR(INDEX(Admin!$C$7:$C$10,MATCH(FP37,TblNivåValTExt,0)),0)</f>
        <v>0</v>
      </c>
      <c r="F37" s="1"/>
      <c r="G37" s="1"/>
      <c r="H37" s="78"/>
      <c r="I37" s="181"/>
      <c r="J37" s="181"/>
      <c r="K37" s="182"/>
      <c r="L37" s="182"/>
      <c r="M37" s="181"/>
      <c r="N37" s="181"/>
      <c r="O37" s="181"/>
      <c r="P37" s="182"/>
      <c r="Q37" s="182"/>
      <c r="R37" s="181"/>
      <c r="S37" s="181"/>
      <c r="T37" s="181"/>
      <c r="U37" s="182"/>
      <c r="V37" s="182"/>
      <c r="W37" s="181"/>
      <c r="X37" s="181"/>
      <c r="Y37" s="181"/>
      <c r="Z37" s="182"/>
      <c r="AA37" s="182"/>
      <c r="AB37" s="181"/>
      <c r="AC37" s="181"/>
      <c r="AD37" s="181"/>
      <c r="AE37" s="182"/>
      <c r="AF37" s="182"/>
      <c r="AG37" s="181"/>
      <c r="AH37" s="181"/>
      <c r="AI37" s="181"/>
      <c r="AJ37" s="182"/>
      <c r="AK37" s="182"/>
      <c r="AL37" s="181"/>
      <c r="AM37" s="181"/>
      <c r="AN37" s="181"/>
      <c r="AO37" s="182"/>
      <c r="AP37" s="182"/>
      <c r="AQ37" s="181"/>
      <c r="AR37" s="181"/>
      <c r="AS37" s="181"/>
      <c r="AT37" s="182"/>
      <c r="AU37" s="182"/>
      <c r="AV37" s="181"/>
      <c r="AW37" s="181"/>
      <c r="AX37" s="181"/>
      <c r="AY37" s="182"/>
      <c r="AZ37" s="182"/>
      <c r="BA37" s="181"/>
      <c r="BB37" s="181"/>
      <c r="BC37" s="181"/>
      <c r="BD37" s="182"/>
      <c r="BE37" s="182"/>
      <c r="BF37" s="181"/>
      <c r="BG37" s="180">
        <f t="shared" si="108"/>
        <v>0</v>
      </c>
      <c r="BH37" s="116" t="str">
        <f t="shared" si="109"/>
        <v/>
      </c>
      <c r="BI37" s="80" t="b">
        <f t="shared" si="110"/>
        <v>0</v>
      </c>
      <c r="BJ37" s="80" t="str">
        <f t="shared" si="111"/>
        <v/>
      </c>
      <c r="BK37" s="80" t="b">
        <f t="shared" si="112"/>
        <v>0</v>
      </c>
      <c r="BL37" s="13" t="str">
        <f t="shared" si="113"/>
        <v/>
      </c>
      <c r="BM37" s="13" t="b">
        <f t="shared" si="114"/>
        <v>0</v>
      </c>
      <c r="BN37" s="35" t="str">
        <f t="shared" si="115"/>
        <v/>
      </c>
      <c r="BO37" s="13" t="b">
        <f t="shared" si="116"/>
        <v>0</v>
      </c>
      <c r="BP37" s="35" t="str">
        <f t="shared" si="117"/>
        <v/>
      </c>
      <c r="BQ37" s="13" t="b">
        <f t="shared" si="118"/>
        <v>0</v>
      </c>
      <c r="BR37" s="35" t="str">
        <f t="shared" si="119"/>
        <v/>
      </c>
      <c r="BS37" s="35" t="b">
        <f t="shared" si="120"/>
        <v>0</v>
      </c>
      <c r="BT37" s="35" t="str">
        <f t="shared" si="121"/>
        <v/>
      </c>
      <c r="BU37" s="35" t="b">
        <f t="shared" si="122"/>
        <v>0</v>
      </c>
      <c r="BV37" s="35" t="str">
        <f t="shared" si="123"/>
        <v/>
      </c>
      <c r="BW37" s="13" t="b">
        <f t="shared" si="124"/>
        <v>0</v>
      </c>
      <c r="BX37" s="35" t="str">
        <f t="shared" si="123"/>
        <v/>
      </c>
      <c r="BY37" s="265" t="b">
        <f t="shared" si="125"/>
        <v>0</v>
      </c>
      <c r="BZ37" s="35" t="str">
        <f t="shared" si="126"/>
        <v/>
      </c>
      <c r="CA37" s="265" t="b">
        <f t="shared" si="127"/>
        <v>0</v>
      </c>
      <c r="CB37" s="35" t="str">
        <f t="shared" si="56"/>
        <v/>
      </c>
      <c r="CC37" s="272" t="b">
        <f t="shared" si="128"/>
        <v>0</v>
      </c>
      <c r="CD37" s="35" t="str">
        <f t="shared" si="56"/>
        <v/>
      </c>
      <c r="CE37" s="13" t="b">
        <f t="shared" si="57"/>
        <v>0</v>
      </c>
      <c r="CF37" s="35" t="str">
        <f t="shared" si="129"/>
        <v/>
      </c>
      <c r="CG37" s="179">
        <f t="shared" si="59"/>
        <v>0</v>
      </c>
      <c r="CH37" s="179">
        <f t="shared" si="60"/>
        <v>0</v>
      </c>
      <c r="CI37" s="218">
        <f t="shared" si="130"/>
        <v>0</v>
      </c>
      <c r="CJ37" s="218">
        <f t="shared" si="131"/>
        <v>0</v>
      </c>
      <c r="CK37" s="218">
        <f t="shared" si="132"/>
        <v>0</v>
      </c>
      <c r="CL37" s="218">
        <f t="shared" si="133"/>
        <v>0</v>
      </c>
      <c r="CM37" s="218">
        <f t="shared" si="134"/>
        <v>0</v>
      </c>
      <c r="CN37" s="218">
        <f t="shared" si="135"/>
        <v>0</v>
      </c>
      <c r="CO37" s="218">
        <f t="shared" si="136"/>
        <v>0</v>
      </c>
      <c r="CP37" s="218">
        <f t="shared" si="137"/>
        <v>0</v>
      </c>
      <c r="CQ37" s="218">
        <f t="shared" si="138"/>
        <v>0</v>
      </c>
      <c r="CR37" s="218">
        <f t="shared" si="139"/>
        <v>0</v>
      </c>
      <c r="CS37" s="14">
        <f t="shared" si="140"/>
        <v>0</v>
      </c>
      <c r="CT37" s="236">
        <f t="shared" si="141"/>
        <v>0</v>
      </c>
      <c r="CU37" s="237">
        <f t="shared" ref="CU37:DD46" si="191">IF(AND($CS37,$CT37,CU$12),MAX(0,MIN(CU$10,$CT37)-MAX(CU$9,$CS37)+1),0)</f>
        <v>0</v>
      </c>
      <c r="CV37" s="16">
        <f t="shared" si="191"/>
        <v>0</v>
      </c>
      <c r="CW37" s="16">
        <f t="shared" si="191"/>
        <v>0</v>
      </c>
      <c r="CX37" s="16">
        <f t="shared" si="191"/>
        <v>0</v>
      </c>
      <c r="CY37" s="16">
        <f t="shared" si="191"/>
        <v>0</v>
      </c>
      <c r="CZ37" s="16">
        <f t="shared" si="191"/>
        <v>0</v>
      </c>
      <c r="DA37" s="16">
        <f t="shared" si="191"/>
        <v>0</v>
      </c>
      <c r="DB37" s="16">
        <f t="shared" si="191"/>
        <v>0</v>
      </c>
      <c r="DC37" s="16">
        <f t="shared" si="191"/>
        <v>0</v>
      </c>
      <c r="DD37" s="238">
        <f t="shared" si="191"/>
        <v>0</v>
      </c>
      <c r="DE37" s="232">
        <f t="shared" ref="DE37:DN46" si="192">IF($H37&lt;=0,0,MAX(0,MIN($H37,$DE$11)))</f>
        <v>0</v>
      </c>
      <c r="DF37" s="132">
        <f t="shared" si="192"/>
        <v>0</v>
      </c>
      <c r="DG37" s="132">
        <f t="shared" si="192"/>
        <v>0</v>
      </c>
      <c r="DH37" s="132">
        <f t="shared" si="192"/>
        <v>0</v>
      </c>
      <c r="DI37" s="132">
        <f t="shared" si="192"/>
        <v>0</v>
      </c>
      <c r="DJ37" s="132">
        <f t="shared" si="192"/>
        <v>0</v>
      </c>
      <c r="DK37" s="132">
        <f t="shared" si="192"/>
        <v>0</v>
      </c>
      <c r="DL37" s="132">
        <f t="shared" si="192"/>
        <v>0</v>
      </c>
      <c r="DM37" s="132">
        <f t="shared" si="192"/>
        <v>0</v>
      </c>
      <c r="DN37" s="233">
        <f t="shared" si="192"/>
        <v>0</v>
      </c>
      <c r="DO37" s="232">
        <f t="shared" si="142"/>
        <v>0</v>
      </c>
      <c r="DP37" s="132">
        <f t="shared" si="143"/>
        <v>0</v>
      </c>
      <c r="DQ37" s="132">
        <f t="shared" si="186"/>
        <v>0</v>
      </c>
      <c r="DR37" s="132">
        <f t="shared" si="144"/>
        <v>0</v>
      </c>
      <c r="DS37" s="132">
        <f t="shared" si="145"/>
        <v>0</v>
      </c>
      <c r="DT37" s="132">
        <f t="shared" si="146"/>
        <v>0</v>
      </c>
      <c r="DU37" s="132">
        <f t="shared" si="147"/>
        <v>0</v>
      </c>
      <c r="DV37" s="132">
        <f t="shared" si="148"/>
        <v>0</v>
      </c>
      <c r="DW37" s="132">
        <f t="shared" si="149"/>
        <v>0</v>
      </c>
      <c r="DX37" s="233">
        <f t="shared" si="150"/>
        <v>0</v>
      </c>
      <c r="DY37" s="231" t="b">
        <f t="shared" si="151"/>
        <v>0</v>
      </c>
      <c r="DZ37" s="163"/>
      <c r="EA37" s="226" t="str">
        <f t="shared" si="187"/>
        <v/>
      </c>
      <c r="EB37" s="178" t="str">
        <f t="shared" si="152"/>
        <v/>
      </c>
      <c r="EC37" s="178" t="str">
        <f t="shared" si="153"/>
        <v/>
      </c>
      <c r="ED37" s="178" t="str">
        <f t="shared" si="154"/>
        <v/>
      </c>
      <c r="EE37" s="178" t="str">
        <f t="shared" si="155"/>
        <v/>
      </c>
      <c r="EF37" s="178" t="str">
        <f t="shared" si="156"/>
        <v/>
      </c>
      <c r="EG37" s="178" t="str">
        <f t="shared" si="157"/>
        <v/>
      </c>
      <c r="EH37" s="178" t="str">
        <f t="shared" si="158"/>
        <v/>
      </c>
      <c r="EI37" s="178" t="str">
        <f t="shared" si="159"/>
        <v/>
      </c>
      <c r="EJ37" s="227" t="str">
        <f t="shared" si="160"/>
        <v/>
      </c>
      <c r="EK37" s="230" t="str">
        <f t="shared" si="161"/>
        <v/>
      </c>
      <c r="EL37" s="177" t="str">
        <f t="shared" si="162"/>
        <v/>
      </c>
      <c r="EM37" s="177" t="str">
        <f t="shared" si="163"/>
        <v/>
      </c>
      <c r="EN37" s="177" t="str">
        <f t="shared" si="164"/>
        <v/>
      </c>
      <c r="EO37" s="177" t="str">
        <f t="shared" si="165"/>
        <v/>
      </c>
      <c r="EP37" s="177" t="str">
        <f t="shared" si="166"/>
        <v/>
      </c>
      <c r="EQ37" s="177" t="str">
        <f t="shared" si="167"/>
        <v/>
      </c>
      <c r="ER37" s="177" t="str">
        <f t="shared" si="168"/>
        <v/>
      </c>
      <c r="ES37" s="177" t="str">
        <f t="shared" si="169"/>
        <v/>
      </c>
      <c r="ET37" s="177" t="str">
        <f t="shared" si="170"/>
        <v/>
      </c>
      <c r="EU37" s="229" t="e">
        <f t="shared" si="171"/>
        <v>#VALUE!</v>
      </c>
      <c r="EV37" s="27" t="e">
        <f t="shared" si="172"/>
        <v>#VALUE!</v>
      </c>
      <c r="EW37" s="27" t="e">
        <f t="shared" si="173"/>
        <v>#VALUE!</v>
      </c>
      <c r="EX37" s="28" t="e">
        <f t="shared" si="174"/>
        <v>#VALUE!</v>
      </c>
      <c r="EY37" s="28" t="e">
        <f t="shared" si="175"/>
        <v>#VALUE!</v>
      </c>
      <c r="EZ37" s="28" t="b">
        <f t="shared" si="176"/>
        <v>0</v>
      </c>
      <c r="FA37" s="176" t="str">
        <f t="shared" si="177"/>
        <v/>
      </c>
      <c r="FB37" s="27" t="e" cm="1">
        <f t="array" aca="1" ref="FB37" ca="1">TEXT(RIGHT(10-RIGHT(SUM(INDEX(1*(MID(MID(C37,1,1)*2,ROW(INDIRECT("1:"&amp;LEN(MID(C37,1,1)*2))),1)),,))+MID(C37,2,1)+
SUM(INDEX(1*(MID(MID(C37,3,1)*2,ROW(INDIRECT("1:"&amp;LEN(MID(C37,3,1)*2))),1)),,))+MID(C37,4,1)+
SUM(INDEX(1*(MID(MID(C37,5,1)*2,ROW(INDIRECT("1:"&amp;LEN(MID(C37,5,1)*2))),1)),,))+MID(C37,6,1)+
SUM(INDEX(1*(MID(MID(C37,8,1)*2,ROW(INDIRECT("1:"&amp;LEN(MID(C37,8,1)*2))),1)),,))+MID(C37,9,1)+
SUM(INDEX(1*(MID(MID(C37,10,1)*2,ROW(INDIRECT("1:"&amp;LEN(MID(C37,10,1)*2))),1)),,)),1),1),"0")</f>
        <v>#VALUE!</v>
      </c>
      <c r="FC37" s="27" t="str">
        <f t="shared" si="178"/>
        <v/>
      </c>
      <c r="FD37" s="29" t="b">
        <f t="shared" si="179"/>
        <v>0</v>
      </c>
      <c r="FE37" s="112" t="b">
        <f>IFERROR(MATCH(D37,'Avtal för korttidsarbete'!$G$13:$G$1012,0),TRUE)</f>
        <v>1</v>
      </c>
      <c r="FF37" s="112" t="b">
        <f t="shared" si="180"/>
        <v>0</v>
      </c>
      <c r="FG37" s="113" t="str" cm="1">
        <f t="array" ref="FG37">IF(FE37=TRUE,"x",INDEX('Avtal för korttidsarbete'!$E$13:$E$1012,$FE37))</f>
        <v>x</v>
      </c>
      <c r="FH37" s="113" t="str" cm="1">
        <f t="array" ref="FH37">IF(FE37=TRUE,"x",INDEX('Avtal för korttidsarbete'!$F$13:$F$1012,$FE37))</f>
        <v>x</v>
      </c>
      <c r="FI37" s="112" t="b">
        <f t="shared" si="181"/>
        <v>0</v>
      </c>
      <c r="FJ37" s="135">
        <f t="shared" si="188"/>
        <v>44166</v>
      </c>
      <c r="FK37" s="135">
        <f t="shared" si="182"/>
        <v>44377</v>
      </c>
      <c r="FL37" s="112" t="b">
        <f t="shared" si="183"/>
        <v>0</v>
      </c>
      <c r="FM37" s="113">
        <f t="shared" si="184"/>
        <v>44166</v>
      </c>
      <c r="FN37" s="135">
        <f t="shared" si="185"/>
        <v>44377</v>
      </c>
      <c r="FO37" s="148" t="b">
        <f>IFERROR(INDEX('Avtal för korttidsarbete'!R:R,MATCH(D37,'Avtal för korttidsarbete'!$G:$G,0)),TRUE)</f>
        <v>1</v>
      </c>
      <c r="FP37" s="135" t="str">
        <f>IF(FO37,"-",INDEX('Avtal för korttidsarbete'!$D:$D,MATCH(D37,'Avtal för korttidsarbete'!$G:$G,0)))</f>
        <v>-</v>
      </c>
      <c r="FQ37" s="113" t="b">
        <f>IFERROR(G37&gt;INDEX(Uppsägningar!E:E,MATCH(C37,Uppsägningar!C:C,0)),FALSE)</f>
        <v>0</v>
      </c>
    </row>
    <row r="38" spans="1:173" x14ac:dyDescent="0.25">
      <c r="A38" s="19">
        <v>22</v>
      </c>
      <c r="B38" s="20"/>
      <c r="C38" s="183"/>
      <c r="D38" s="66"/>
      <c r="E38" s="212">
        <f>IFERROR(INDEX(Admin!$C$7:$C$10,MATCH(FP38,TblNivåValTExt,0)),0)</f>
        <v>0</v>
      </c>
      <c r="F38" s="1"/>
      <c r="G38" s="1"/>
      <c r="H38" s="78"/>
      <c r="I38" s="181"/>
      <c r="J38" s="181"/>
      <c r="K38" s="182"/>
      <c r="L38" s="182"/>
      <c r="M38" s="181"/>
      <c r="N38" s="181"/>
      <c r="O38" s="181"/>
      <c r="P38" s="182"/>
      <c r="Q38" s="182"/>
      <c r="R38" s="181"/>
      <c r="S38" s="181"/>
      <c r="T38" s="181"/>
      <c r="U38" s="182"/>
      <c r="V38" s="182"/>
      <c r="W38" s="181"/>
      <c r="X38" s="181"/>
      <c r="Y38" s="181"/>
      <c r="Z38" s="182"/>
      <c r="AA38" s="182"/>
      <c r="AB38" s="181"/>
      <c r="AC38" s="181"/>
      <c r="AD38" s="181"/>
      <c r="AE38" s="182"/>
      <c r="AF38" s="182"/>
      <c r="AG38" s="181"/>
      <c r="AH38" s="181"/>
      <c r="AI38" s="181"/>
      <c r="AJ38" s="182"/>
      <c r="AK38" s="182"/>
      <c r="AL38" s="181"/>
      <c r="AM38" s="181"/>
      <c r="AN38" s="181"/>
      <c r="AO38" s="182"/>
      <c r="AP38" s="182"/>
      <c r="AQ38" s="181"/>
      <c r="AR38" s="181"/>
      <c r="AS38" s="181"/>
      <c r="AT38" s="182"/>
      <c r="AU38" s="182"/>
      <c r="AV38" s="181"/>
      <c r="AW38" s="181"/>
      <c r="AX38" s="181"/>
      <c r="AY38" s="182"/>
      <c r="AZ38" s="182"/>
      <c r="BA38" s="181"/>
      <c r="BB38" s="181"/>
      <c r="BC38" s="181"/>
      <c r="BD38" s="182"/>
      <c r="BE38" s="182"/>
      <c r="BF38" s="181"/>
      <c r="BG38" s="180">
        <f t="shared" si="108"/>
        <v>0</v>
      </c>
      <c r="BH38" s="116" t="str">
        <f t="shared" si="109"/>
        <v/>
      </c>
      <c r="BI38" s="80" t="b">
        <f t="shared" si="110"/>
        <v>0</v>
      </c>
      <c r="BJ38" s="80" t="str">
        <f t="shared" si="111"/>
        <v/>
      </c>
      <c r="BK38" s="80" t="b">
        <f t="shared" si="112"/>
        <v>0</v>
      </c>
      <c r="BL38" s="13" t="str">
        <f t="shared" si="113"/>
        <v/>
      </c>
      <c r="BM38" s="13" t="b">
        <f t="shared" si="114"/>
        <v>0</v>
      </c>
      <c r="BN38" s="35" t="str">
        <f t="shared" si="115"/>
        <v/>
      </c>
      <c r="BO38" s="13" t="b">
        <f t="shared" si="116"/>
        <v>0</v>
      </c>
      <c r="BP38" s="35" t="str">
        <f t="shared" si="117"/>
        <v/>
      </c>
      <c r="BQ38" s="13" t="b">
        <f t="shared" si="118"/>
        <v>0</v>
      </c>
      <c r="BR38" s="35" t="str">
        <f t="shared" si="119"/>
        <v/>
      </c>
      <c r="BS38" s="35" t="b">
        <f t="shared" si="120"/>
        <v>0</v>
      </c>
      <c r="BT38" s="35" t="str">
        <f t="shared" si="121"/>
        <v/>
      </c>
      <c r="BU38" s="35" t="b">
        <f t="shared" si="122"/>
        <v>0</v>
      </c>
      <c r="BV38" s="35" t="str">
        <f t="shared" si="123"/>
        <v/>
      </c>
      <c r="BW38" s="13" t="b">
        <f t="shared" si="124"/>
        <v>0</v>
      </c>
      <c r="BX38" s="35" t="str">
        <f t="shared" si="123"/>
        <v/>
      </c>
      <c r="BY38" s="265" t="b">
        <f t="shared" si="125"/>
        <v>0</v>
      </c>
      <c r="BZ38" s="35" t="str">
        <f t="shared" si="126"/>
        <v/>
      </c>
      <c r="CA38" s="265" t="b">
        <f t="shared" si="127"/>
        <v>0</v>
      </c>
      <c r="CB38" s="35" t="str">
        <f t="shared" si="56"/>
        <v/>
      </c>
      <c r="CC38" s="272" t="b">
        <f t="shared" si="128"/>
        <v>0</v>
      </c>
      <c r="CD38" s="35" t="str">
        <f t="shared" si="56"/>
        <v/>
      </c>
      <c r="CE38" s="13" t="b">
        <f t="shared" si="57"/>
        <v>0</v>
      </c>
      <c r="CF38" s="35" t="str">
        <f t="shared" si="129"/>
        <v/>
      </c>
      <c r="CG38" s="179">
        <f t="shared" si="59"/>
        <v>0</v>
      </c>
      <c r="CH38" s="179">
        <f t="shared" si="60"/>
        <v>0</v>
      </c>
      <c r="CI38" s="218">
        <f t="shared" si="130"/>
        <v>0</v>
      </c>
      <c r="CJ38" s="218">
        <f t="shared" si="131"/>
        <v>0</v>
      </c>
      <c r="CK38" s="218">
        <f t="shared" si="132"/>
        <v>0</v>
      </c>
      <c r="CL38" s="218">
        <f t="shared" si="133"/>
        <v>0</v>
      </c>
      <c r="CM38" s="218">
        <f t="shared" si="134"/>
        <v>0</v>
      </c>
      <c r="CN38" s="218">
        <f t="shared" si="135"/>
        <v>0</v>
      </c>
      <c r="CO38" s="218">
        <f t="shared" si="136"/>
        <v>0</v>
      </c>
      <c r="CP38" s="218">
        <f t="shared" si="137"/>
        <v>0</v>
      </c>
      <c r="CQ38" s="218">
        <f t="shared" si="138"/>
        <v>0</v>
      </c>
      <c r="CR38" s="218">
        <f t="shared" si="139"/>
        <v>0</v>
      </c>
      <c r="CS38" s="14">
        <f t="shared" si="140"/>
        <v>0</v>
      </c>
      <c r="CT38" s="236">
        <f t="shared" si="141"/>
        <v>0</v>
      </c>
      <c r="CU38" s="237">
        <f t="shared" si="191"/>
        <v>0</v>
      </c>
      <c r="CV38" s="16">
        <f t="shared" si="191"/>
        <v>0</v>
      </c>
      <c r="CW38" s="16">
        <f t="shared" si="191"/>
        <v>0</v>
      </c>
      <c r="CX38" s="16">
        <f t="shared" si="191"/>
        <v>0</v>
      </c>
      <c r="CY38" s="16">
        <f t="shared" si="191"/>
        <v>0</v>
      </c>
      <c r="CZ38" s="16">
        <f t="shared" si="191"/>
        <v>0</v>
      </c>
      <c r="DA38" s="16">
        <f t="shared" si="191"/>
        <v>0</v>
      </c>
      <c r="DB38" s="16">
        <f t="shared" si="191"/>
        <v>0</v>
      </c>
      <c r="DC38" s="16">
        <f t="shared" si="191"/>
        <v>0</v>
      </c>
      <c r="DD38" s="238">
        <f t="shared" si="191"/>
        <v>0</v>
      </c>
      <c r="DE38" s="232">
        <f t="shared" si="192"/>
        <v>0</v>
      </c>
      <c r="DF38" s="132">
        <f t="shared" si="192"/>
        <v>0</v>
      </c>
      <c r="DG38" s="132">
        <f t="shared" si="192"/>
        <v>0</v>
      </c>
      <c r="DH38" s="132">
        <f t="shared" si="192"/>
        <v>0</v>
      </c>
      <c r="DI38" s="132">
        <f t="shared" si="192"/>
        <v>0</v>
      </c>
      <c r="DJ38" s="132">
        <f t="shared" si="192"/>
        <v>0</v>
      </c>
      <c r="DK38" s="132">
        <f t="shared" si="192"/>
        <v>0</v>
      </c>
      <c r="DL38" s="132">
        <f t="shared" si="192"/>
        <v>0</v>
      </c>
      <c r="DM38" s="132">
        <f t="shared" si="192"/>
        <v>0</v>
      </c>
      <c r="DN38" s="233">
        <f t="shared" si="192"/>
        <v>0</v>
      </c>
      <c r="DO38" s="232">
        <f t="shared" si="142"/>
        <v>0</v>
      </c>
      <c r="DP38" s="132">
        <f t="shared" si="143"/>
        <v>0</v>
      </c>
      <c r="DQ38" s="132">
        <f t="shared" si="186"/>
        <v>0</v>
      </c>
      <c r="DR38" s="132">
        <f t="shared" si="144"/>
        <v>0</v>
      </c>
      <c r="DS38" s="132">
        <f t="shared" si="145"/>
        <v>0</v>
      </c>
      <c r="DT38" s="132">
        <f t="shared" si="146"/>
        <v>0</v>
      </c>
      <c r="DU38" s="132">
        <f t="shared" si="147"/>
        <v>0</v>
      </c>
      <c r="DV38" s="132">
        <f t="shared" si="148"/>
        <v>0</v>
      </c>
      <c r="DW38" s="132">
        <f t="shared" si="149"/>
        <v>0</v>
      </c>
      <c r="DX38" s="233">
        <f t="shared" si="150"/>
        <v>0</v>
      </c>
      <c r="DY38" s="231" t="b">
        <f t="shared" si="151"/>
        <v>0</v>
      </c>
      <c r="DZ38" s="163"/>
      <c r="EA38" s="226" t="str">
        <f t="shared" si="187"/>
        <v/>
      </c>
      <c r="EB38" s="178" t="str">
        <f t="shared" si="152"/>
        <v/>
      </c>
      <c r="EC38" s="178" t="str">
        <f t="shared" si="153"/>
        <v/>
      </c>
      <c r="ED38" s="178" t="str">
        <f t="shared" si="154"/>
        <v/>
      </c>
      <c r="EE38" s="178" t="str">
        <f t="shared" si="155"/>
        <v/>
      </c>
      <c r="EF38" s="178" t="str">
        <f t="shared" si="156"/>
        <v/>
      </c>
      <c r="EG38" s="178" t="str">
        <f t="shared" si="157"/>
        <v/>
      </c>
      <c r="EH38" s="178" t="str">
        <f t="shared" si="158"/>
        <v/>
      </c>
      <c r="EI38" s="178" t="str">
        <f t="shared" si="159"/>
        <v/>
      </c>
      <c r="EJ38" s="227" t="str">
        <f t="shared" si="160"/>
        <v/>
      </c>
      <c r="EK38" s="230" t="str">
        <f t="shared" si="161"/>
        <v/>
      </c>
      <c r="EL38" s="177" t="str">
        <f t="shared" si="162"/>
        <v/>
      </c>
      <c r="EM38" s="177" t="str">
        <f t="shared" si="163"/>
        <v/>
      </c>
      <c r="EN38" s="177" t="str">
        <f t="shared" si="164"/>
        <v/>
      </c>
      <c r="EO38" s="177" t="str">
        <f t="shared" si="165"/>
        <v/>
      </c>
      <c r="EP38" s="177" t="str">
        <f t="shared" si="166"/>
        <v/>
      </c>
      <c r="EQ38" s="177" t="str">
        <f t="shared" si="167"/>
        <v/>
      </c>
      <c r="ER38" s="177" t="str">
        <f t="shared" si="168"/>
        <v/>
      </c>
      <c r="ES38" s="177" t="str">
        <f t="shared" si="169"/>
        <v/>
      </c>
      <c r="ET38" s="177" t="str">
        <f t="shared" si="170"/>
        <v/>
      </c>
      <c r="EU38" s="229" t="e">
        <f t="shared" si="171"/>
        <v>#VALUE!</v>
      </c>
      <c r="EV38" s="27" t="e">
        <f t="shared" si="172"/>
        <v>#VALUE!</v>
      </c>
      <c r="EW38" s="27" t="e">
        <f t="shared" si="173"/>
        <v>#VALUE!</v>
      </c>
      <c r="EX38" s="28" t="e">
        <f t="shared" si="174"/>
        <v>#VALUE!</v>
      </c>
      <c r="EY38" s="28" t="e">
        <f t="shared" si="175"/>
        <v>#VALUE!</v>
      </c>
      <c r="EZ38" s="28" t="b">
        <f t="shared" si="176"/>
        <v>0</v>
      </c>
      <c r="FA38" s="176" t="str">
        <f t="shared" si="177"/>
        <v/>
      </c>
      <c r="FB38" s="27" t="e" cm="1">
        <f t="array" aca="1" ref="FB38" ca="1">TEXT(RIGHT(10-RIGHT(SUM(INDEX(1*(MID(MID(C38,1,1)*2,ROW(INDIRECT("1:"&amp;LEN(MID(C38,1,1)*2))),1)),,))+MID(C38,2,1)+
SUM(INDEX(1*(MID(MID(C38,3,1)*2,ROW(INDIRECT("1:"&amp;LEN(MID(C38,3,1)*2))),1)),,))+MID(C38,4,1)+
SUM(INDEX(1*(MID(MID(C38,5,1)*2,ROW(INDIRECT("1:"&amp;LEN(MID(C38,5,1)*2))),1)),,))+MID(C38,6,1)+
SUM(INDEX(1*(MID(MID(C38,8,1)*2,ROW(INDIRECT("1:"&amp;LEN(MID(C38,8,1)*2))),1)),,))+MID(C38,9,1)+
SUM(INDEX(1*(MID(MID(C38,10,1)*2,ROW(INDIRECT("1:"&amp;LEN(MID(C38,10,1)*2))),1)),,)),1),1),"0")</f>
        <v>#VALUE!</v>
      </c>
      <c r="FC38" s="27" t="str">
        <f t="shared" si="178"/>
        <v/>
      </c>
      <c r="FD38" s="29" t="b">
        <f t="shared" si="179"/>
        <v>0</v>
      </c>
      <c r="FE38" s="112" t="b">
        <f>IFERROR(MATCH(D38,'Avtal för korttidsarbete'!$G$13:$G$1012,0),TRUE)</f>
        <v>1</v>
      </c>
      <c r="FF38" s="112" t="b">
        <f t="shared" si="180"/>
        <v>0</v>
      </c>
      <c r="FG38" s="113" t="str" cm="1">
        <f t="array" ref="FG38">IF(FE38=TRUE,"x",INDEX('Avtal för korttidsarbete'!$E$13:$E$1012,$FE38))</f>
        <v>x</v>
      </c>
      <c r="FH38" s="113" t="str" cm="1">
        <f t="array" ref="FH38">IF(FE38=TRUE,"x",INDEX('Avtal för korttidsarbete'!$F$13:$F$1012,$FE38))</f>
        <v>x</v>
      </c>
      <c r="FI38" s="112" t="b">
        <f t="shared" si="181"/>
        <v>0</v>
      </c>
      <c r="FJ38" s="135">
        <f t="shared" si="188"/>
        <v>44166</v>
      </c>
      <c r="FK38" s="135">
        <f t="shared" si="182"/>
        <v>44377</v>
      </c>
      <c r="FL38" s="112" t="b">
        <f t="shared" si="183"/>
        <v>0</v>
      </c>
      <c r="FM38" s="113">
        <f t="shared" si="184"/>
        <v>44166</v>
      </c>
      <c r="FN38" s="135">
        <f t="shared" si="185"/>
        <v>44377</v>
      </c>
      <c r="FO38" s="148" t="b">
        <f>IFERROR(INDEX('Avtal för korttidsarbete'!R:R,MATCH(D38,'Avtal för korttidsarbete'!$G:$G,0)),TRUE)</f>
        <v>1</v>
      </c>
      <c r="FP38" s="135" t="str">
        <f>IF(FO38,"-",INDEX('Avtal för korttidsarbete'!$D:$D,MATCH(D38,'Avtal för korttidsarbete'!$G:$G,0)))</f>
        <v>-</v>
      </c>
      <c r="FQ38" s="113" t="b">
        <f>IFERROR(G38&gt;INDEX(Uppsägningar!E:E,MATCH(C38,Uppsägningar!C:C,0)),FALSE)</f>
        <v>0</v>
      </c>
    </row>
    <row r="39" spans="1:173" x14ac:dyDescent="0.25">
      <c r="A39" s="19">
        <v>23</v>
      </c>
      <c r="B39" s="20"/>
      <c r="C39" s="183"/>
      <c r="D39" s="66"/>
      <c r="E39" s="212">
        <f>IFERROR(INDEX(Admin!$C$7:$C$10,MATCH(FP39,TblNivåValTExt,0)),0)</f>
        <v>0</v>
      </c>
      <c r="F39" s="1"/>
      <c r="G39" s="1"/>
      <c r="H39" s="78"/>
      <c r="I39" s="181"/>
      <c r="J39" s="181"/>
      <c r="K39" s="182"/>
      <c r="L39" s="182"/>
      <c r="M39" s="181"/>
      <c r="N39" s="181"/>
      <c r="O39" s="181"/>
      <c r="P39" s="182"/>
      <c r="Q39" s="182"/>
      <c r="R39" s="181"/>
      <c r="S39" s="181"/>
      <c r="T39" s="181"/>
      <c r="U39" s="182"/>
      <c r="V39" s="182"/>
      <c r="W39" s="181"/>
      <c r="X39" s="181"/>
      <c r="Y39" s="181"/>
      <c r="Z39" s="182"/>
      <c r="AA39" s="182"/>
      <c r="AB39" s="181"/>
      <c r="AC39" s="181"/>
      <c r="AD39" s="181"/>
      <c r="AE39" s="182"/>
      <c r="AF39" s="182"/>
      <c r="AG39" s="181"/>
      <c r="AH39" s="181"/>
      <c r="AI39" s="181"/>
      <c r="AJ39" s="182"/>
      <c r="AK39" s="182"/>
      <c r="AL39" s="181"/>
      <c r="AM39" s="181"/>
      <c r="AN39" s="181"/>
      <c r="AO39" s="182"/>
      <c r="AP39" s="182"/>
      <c r="AQ39" s="181"/>
      <c r="AR39" s="181"/>
      <c r="AS39" s="181"/>
      <c r="AT39" s="182"/>
      <c r="AU39" s="182"/>
      <c r="AV39" s="181"/>
      <c r="AW39" s="181"/>
      <c r="AX39" s="181"/>
      <c r="AY39" s="182"/>
      <c r="AZ39" s="182"/>
      <c r="BA39" s="181"/>
      <c r="BB39" s="181"/>
      <c r="BC39" s="181"/>
      <c r="BD39" s="182"/>
      <c r="BE39" s="182"/>
      <c r="BF39" s="181"/>
      <c r="BG39" s="180">
        <f t="shared" si="108"/>
        <v>0</v>
      </c>
      <c r="BH39" s="116" t="str">
        <f t="shared" si="109"/>
        <v/>
      </c>
      <c r="BI39" s="80" t="b">
        <f t="shared" si="110"/>
        <v>0</v>
      </c>
      <c r="BJ39" s="80" t="str">
        <f t="shared" si="111"/>
        <v/>
      </c>
      <c r="BK39" s="80" t="b">
        <f t="shared" si="112"/>
        <v>0</v>
      </c>
      <c r="BL39" s="13" t="str">
        <f t="shared" si="113"/>
        <v/>
      </c>
      <c r="BM39" s="13" t="b">
        <f t="shared" si="114"/>
        <v>0</v>
      </c>
      <c r="BN39" s="35" t="str">
        <f t="shared" si="115"/>
        <v/>
      </c>
      <c r="BO39" s="13" t="b">
        <f t="shared" si="116"/>
        <v>0</v>
      </c>
      <c r="BP39" s="35" t="str">
        <f t="shared" si="117"/>
        <v/>
      </c>
      <c r="BQ39" s="13" t="b">
        <f t="shared" si="118"/>
        <v>0</v>
      </c>
      <c r="BR39" s="35" t="str">
        <f t="shared" si="119"/>
        <v/>
      </c>
      <c r="BS39" s="35" t="b">
        <f t="shared" si="120"/>
        <v>0</v>
      </c>
      <c r="BT39" s="35" t="str">
        <f t="shared" si="121"/>
        <v/>
      </c>
      <c r="BU39" s="35" t="b">
        <f t="shared" si="122"/>
        <v>0</v>
      </c>
      <c r="BV39" s="35" t="str">
        <f t="shared" si="123"/>
        <v/>
      </c>
      <c r="BW39" s="13" t="b">
        <f t="shared" si="124"/>
        <v>0</v>
      </c>
      <c r="BX39" s="35" t="str">
        <f t="shared" si="123"/>
        <v/>
      </c>
      <c r="BY39" s="265" t="b">
        <f t="shared" si="125"/>
        <v>0</v>
      </c>
      <c r="BZ39" s="35" t="str">
        <f t="shared" si="126"/>
        <v/>
      </c>
      <c r="CA39" s="265" t="b">
        <f t="shared" si="127"/>
        <v>0</v>
      </c>
      <c r="CB39" s="35" t="str">
        <f t="shared" si="56"/>
        <v/>
      </c>
      <c r="CC39" s="272" t="b">
        <f t="shared" si="128"/>
        <v>0</v>
      </c>
      <c r="CD39" s="35" t="str">
        <f t="shared" si="56"/>
        <v/>
      </c>
      <c r="CE39" s="13" t="b">
        <f t="shared" si="57"/>
        <v>0</v>
      </c>
      <c r="CF39" s="35" t="str">
        <f t="shared" si="129"/>
        <v/>
      </c>
      <c r="CG39" s="179">
        <f t="shared" si="59"/>
        <v>0</v>
      </c>
      <c r="CH39" s="179">
        <f t="shared" si="60"/>
        <v>0</v>
      </c>
      <c r="CI39" s="218">
        <f t="shared" si="130"/>
        <v>0</v>
      </c>
      <c r="CJ39" s="218">
        <f t="shared" si="131"/>
        <v>0</v>
      </c>
      <c r="CK39" s="218">
        <f t="shared" si="132"/>
        <v>0</v>
      </c>
      <c r="CL39" s="218">
        <f t="shared" si="133"/>
        <v>0</v>
      </c>
      <c r="CM39" s="218">
        <f t="shared" si="134"/>
        <v>0</v>
      </c>
      <c r="CN39" s="218">
        <f t="shared" si="135"/>
        <v>0</v>
      </c>
      <c r="CO39" s="218">
        <f t="shared" si="136"/>
        <v>0</v>
      </c>
      <c r="CP39" s="218">
        <f t="shared" si="137"/>
        <v>0</v>
      </c>
      <c r="CQ39" s="218">
        <f t="shared" si="138"/>
        <v>0</v>
      </c>
      <c r="CR39" s="218">
        <f t="shared" si="139"/>
        <v>0</v>
      </c>
      <c r="CS39" s="14">
        <f t="shared" si="140"/>
        <v>0</v>
      </c>
      <c r="CT39" s="236">
        <f t="shared" si="141"/>
        <v>0</v>
      </c>
      <c r="CU39" s="237">
        <f t="shared" si="191"/>
        <v>0</v>
      </c>
      <c r="CV39" s="16">
        <f t="shared" si="191"/>
        <v>0</v>
      </c>
      <c r="CW39" s="16">
        <f t="shared" si="191"/>
        <v>0</v>
      </c>
      <c r="CX39" s="16">
        <f t="shared" si="191"/>
        <v>0</v>
      </c>
      <c r="CY39" s="16">
        <f t="shared" si="191"/>
        <v>0</v>
      </c>
      <c r="CZ39" s="16">
        <f t="shared" si="191"/>
        <v>0</v>
      </c>
      <c r="DA39" s="16">
        <f t="shared" si="191"/>
        <v>0</v>
      </c>
      <c r="DB39" s="16">
        <f t="shared" si="191"/>
        <v>0</v>
      </c>
      <c r="DC39" s="16">
        <f t="shared" si="191"/>
        <v>0</v>
      </c>
      <c r="DD39" s="238">
        <f t="shared" si="191"/>
        <v>0</v>
      </c>
      <c r="DE39" s="232">
        <f t="shared" si="192"/>
        <v>0</v>
      </c>
      <c r="DF39" s="132">
        <f t="shared" si="192"/>
        <v>0</v>
      </c>
      <c r="DG39" s="132">
        <f t="shared" si="192"/>
        <v>0</v>
      </c>
      <c r="DH39" s="132">
        <f t="shared" si="192"/>
        <v>0</v>
      </c>
      <c r="DI39" s="132">
        <f t="shared" si="192"/>
        <v>0</v>
      </c>
      <c r="DJ39" s="132">
        <f t="shared" si="192"/>
        <v>0</v>
      </c>
      <c r="DK39" s="132">
        <f t="shared" si="192"/>
        <v>0</v>
      </c>
      <c r="DL39" s="132">
        <f t="shared" si="192"/>
        <v>0</v>
      </c>
      <c r="DM39" s="132">
        <f t="shared" si="192"/>
        <v>0</v>
      </c>
      <c r="DN39" s="233">
        <f t="shared" si="192"/>
        <v>0</v>
      </c>
      <c r="DO39" s="232">
        <f t="shared" si="142"/>
        <v>0</v>
      </c>
      <c r="DP39" s="132">
        <f t="shared" si="143"/>
        <v>0</v>
      </c>
      <c r="DQ39" s="132">
        <f t="shared" si="186"/>
        <v>0</v>
      </c>
      <c r="DR39" s="132">
        <f t="shared" si="144"/>
        <v>0</v>
      </c>
      <c r="DS39" s="132">
        <f t="shared" si="145"/>
        <v>0</v>
      </c>
      <c r="DT39" s="132">
        <f t="shared" si="146"/>
        <v>0</v>
      </c>
      <c r="DU39" s="132">
        <f t="shared" si="147"/>
        <v>0</v>
      </c>
      <c r="DV39" s="132">
        <f t="shared" si="148"/>
        <v>0</v>
      </c>
      <c r="DW39" s="132">
        <f t="shared" si="149"/>
        <v>0</v>
      </c>
      <c r="DX39" s="233">
        <f t="shared" si="150"/>
        <v>0</v>
      </c>
      <c r="DY39" s="231" t="b">
        <f t="shared" si="151"/>
        <v>0</v>
      </c>
      <c r="DZ39" s="163"/>
      <c r="EA39" s="226" t="str">
        <f t="shared" si="187"/>
        <v/>
      </c>
      <c r="EB39" s="178" t="str">
        <f t="shared" si="152"/>
        <v/>
      </c>
      <c r="EC39" s="178" t="str">
        <f t="shared" si="153"/>
        <v/>
      </c>
      <c r="ED39" s="178" t="str">
        <f t="shared" si="154"/>
        <v/>
      </c>
      <c r="EE39" s="178" t="str">
        <f t="shared" si="155"/>
        <v/>
      </c>
      <c r="EF39" s="178" t="str">
        <f t="shared" si="156"/>
        <v/>
      </c>
      <c r="EG39" s="178" t="str">
        <f t="shared" si="157"/>
        <v/>
      </c>
      <c r="EH39" s="178" t="str">
        <f t="shared" si="158"/>
        <v/>
      </c>
      <c r="EI39" s="178" t="str">
        <f t="shared" si="159"/>
        <v/>
      </c>
      <c r="EJ39" s="227" t="str">
        <f t="shared" si="160"/>
        <v/>
      </c>
      <c r="EK39" s="230" t="str">
        <f t="shared" si="161"/>
        <v/>
      </c>
      <c r="EL39" s="177" t="str">
        <f t="shared" si="162"/>
        <v/>
      </c>
      <c r="EM39" s="177" t="str">
        <f t="shared" si="163"/>
        <v/>
      </c>
      <c r="EN39" s="177" t="str">
        <f t="shared" si="164"/>
        <v/>
      </c>
      <c r="EO39" s="177" t="str">
        <f t="shared" si="165"/>
        <v/>
      </c>
      <c r="EP39" s="177" t="str">
        <f t="shared" si="166"/>
        <v/>
      </c>
      <c r="EQ39" s="177" t="str">
        <f t="shared" si="167"/>
        <v/>
      </c>
      <c r="ER39" s="177" t="str">
        <f t="shared" si="168"/>
        <v/>
      </c>
      <c r="ES39" s="177" t="str">
        <f t="shared" si="169"/>
        <v/>
      </c>
      <c r="ET39" s="177" t="str">
        <f t="shared" si="170"/>
        <v/>
      </c>
      <c r="EU39" s="229" t="e">
        <f t="shared" si="171"/>
        <v>#VALUE!</v>
      </c>
      <c r="EV39" s="27" t="e">
        <f t="shared" si="172"/>
        <v>#VALUE!</v>
      </c>
      <c r="EW39" s="27" t="e">
        <f t="shared" si="173"/>
        <v>#VALUE!</v>
      </c>
      <c r="EX39" s="28" t="e">
        <f t="shared" si="174"/>
        <v>#VALUE!</v>
      </c>
      <c r="EY39" s="28" t="e">
        <f t="shared" si="175"/>
        <v>#VALUE!</v>
      </c>
      <c r="EZ39" s="28" t="b">
        <f t="shared" si="176"/>
        <v>0</v>
      </c>
      <c r="FA39" s="176" t="str">
        <f t="shared" si="177"/>
        <v/>
      </c>
      <c r="FB39" s="27" t="e" cm="1">
        <f t="array" aca="1" ref="FB39" ca="1">TEXT(RIGHT(10-RIGHT(SUM(INDEX(1*(MID(MID(C39,1,1)*2,ROW(INDIRECT("1:"&amp;LEN(MID(C39,1,1)*2))),1)),,))+MID(C39,2,1)+
SUM(INDEX(1*(MID(MID(C39,3,1)*2,ROW(INDIRECT("1:"&amp;LEN(MID(C39,3,1)*2))),1)),,))+MID(C39,4,1)+
SUM(INDEX(1*(MID(MID(C39,5,1)*2,ROW(INDIRECT("1:"&amp;LEN(MID(C39,5,1)*2))),1)),,))+MID(C39,6,1)+
SUM(INDEX(1*(MID(MID(C39,8,1)*2,ROW(INDIRECT("1:"&amp;LEN(MID(C39,8,1)*2))),1)),,))+MID(C39,9,1)+
SUM(INDEX(1*(MID(MID(C39,10,1)*2,ROW(INDIRECT("1:"&amp;LEN(MID(C39,10,1)*2))),1)),,)),1),1),"0")</f>
        <v>#VALUE!</v>
      </c>
      <c r="FC39" s="27" t="str">
        <f t="shared" si="178"/>
        <v/>
      </c>
      <c r="FD39" s="29" t="b">
        <f t="shared" si="179"/>
        <v>0</v>
      </c>
      <c r="FE39" s="112" t="b">
        <f>IFERROR(MATCH(D39,'Avtal för korttidsarbete'!$G$13:$G$1012,0),TRUE)</f>
        <v>1</v>
      </c>
      <c r="FF39" s="112" t="b">
        <f t="shared" si="180"/>
        <v>0</v>
      </c>
      <c r="FG39" s="113" t="str" cm="1">
        <f t="array" ref="FG39">IF(FE39=TRUE,"x",INDEX('Avtal för korttidsarbete'!$E$13:$E$1012,$FE39))</f>
        <v>x</v>
      </c>
      <c r="FH39" s="113" t="str" cm="1">
        <f t="array" ref="FH39">IF(FE39=TRUE,"x",INDEX('Avtal för korttidsarbete'!$F$13:$F$1012,$FE39))</f>
        <v>x</v>
      </c>
      <c r="FI39" s="112" t="b">
        <f t="shared" si="181"/>
        <v>0</v>
      </c>
      <c r="FJ39" s="135">
        <f t="shared" si="188"/>
        <v>44166</v>
      </c>
      <c r="FK39" s="135">
        <f t="shared" si="182"/>
        <v>44377</v>
      </c>
      <c r="FL39" s="112" t="b">
        <f t="shared" si="183"/>
        <v>0</v>
      </c>
      <c r="FM39" s="113">
        <f t="shared" si="184"/>
        <v>44166</v>
      </c>
      <c r="FN39" s="135">
        <f t="shared" si="185"/>
        <v>44377</v>
      </c>
      <c r="FO39" s="148" t="b">
        <f>IFERROR(INDEX('Avtal för korttidsarbete'!R:R,MATCH(D39,'Avtal för korttidsarbete'!$G:$G,0)),TRUE)</f>
        <v>1</v>
      </c>
      <c r="FP39" s="135" t="str">
        <f>IF(FO39,"-",INDEX('Avtal för korttidsarbete'!$D:$D,MATCH(D39,'Avtal för korttidsarbete'!$G:$G,0)))</f>
        <v>-</v>
      </c>
      <c r="FQ39" s="113" t="b">
        <f>IFERROR(G39&gt;INDEX(Uppsägningar!E:E,MATCH(C39,Uppsägningar!C:C,0)),FALSE)</f>
        <v>0</v>
      </c>
    </row>
    <row r="40" spans="1:173" x14ac:dyDescent="0.25">
      <c r="A40" s="19">
        <v>24</v>
      </c>
      <c r="B40" s="20"/>
      <c r="C40" s="183"/>
      <c r="D40" s="66"/>
      <c r="E40" s="212">
        <f>IFERROR(INDEX(Admin!$C$7:$C$10,MATCH(FP40,TblNivåValTExt,0)),0)</f>
        <v>0</v>
      </c>
      <c r="F40" s="1"/>
      <c r="G40" s="1"/>
      <c r="H40" s="78"/>
      <c r="I40" s="181"/>
      <c r="J40" s="181"/>
      <c r="K40" s="182"/>
      <c r="L40" s="182"/>
      <c r="M40" s="181"/>
      <c r="N40" s="181"/>
      <c r="O40" s="181"/>
      <c r="P40" s="182"/>
      <c r="Q40" s="182"/>
      <c r="R40" s="181"/>
      <c r="S40" s="181"/>
      <c r="T40" s="181"/>
      <c r="U40" s="182"/>
      <c r="V40" s="182"/>
      <c r="W40" s="181"/>
      <c r="X40" s="181"/>
      <c r="Y40" s="181"/>
      <c r="Z40" s="182"/>
      <c r="AA40" s="182"/>
      <c r="AB40" s="181"/>
      <c r="AC40" s="181"/>
      <c r="AD40" s="181"/>
      <c r="AE40" s="182"/>
      <c r="AF40" s="182"/>
      <c r="AG40" s="181"/>
      <c r="AH40" s="181"/>
      <c r="AI40" s="181"/>
      <c r="AJ40" s="182"/>
      <c r="AK40" s="182"/>
      <c r="AL40" s="181"/>
      <c r="AM40" s="181"/>
      <c r="AN40" s="181"/>
      <c r="AO40" s="182"/>
      <c r="AP40" s="182"/>
      <c r="AQ40" s="181"/>
      <c r="AR40" s="181"/>
      <c r="AS40" s="181"/>
      <c r="AT40" s="182"/>
      <c r="AU40" s="182"/>
      <c r="AV40" s="181"/>
      <c r="AW40" s="181"/>
      <c r="AX40" s="181"/>
      <c r="AY40" s="182"/>
      <c r="AZ40" s="182"/>
      <c r="BA40" s="181"/>
      <c r="BB40" s="181"/>
      <c r="BC40" s="181"/>
      <c r="BD40" s="182"/>
      <c r="BE40" s="182"/>
      <c r="BF40" s="181"/>
      <c r="BG40" s="180">
        <f t="shared" si="108"/>
        <v>0</v>
      </c>
      <c r="BH40" s="116" t="str">
        <f t="shared" si="109"/>
        <v/>
      </c>
      <c r="BI40" s="80" t="b">
        <f t="shared" si="110"/>
        <v>0</v>
      </c>
      <c r="BJ40" s="80" t="str">
        <f t="shared" si="111"/>
        <v/>
      </c>
      <c r="BK40" s="80" t="b">
        <f t="shared" si="112"/>
        <v>0</v>
      </c>
      <c r="BL40" s="13" t="str">
        <f t="shared" si="113"/>
        <v/>
      </c>
      <c r="BM40" s="13" t="b">
        <f t="shared" si="114"/>
        <v>0</v>
      </c>
      <c r="BN40" s="35" t="str">
        <f t="shared" si="115"/>
        <v/>
      </c>
      <c r="BO40" s="13" t="b">
        <f t="shared" si="116"/>
        <v>0</v>
      </c>
      <c r="BP40" s="35" t="str">
        <f t="shared" si="117"/>
        <v/>
      </c>
      <c r="BQ40" s="13" t="b">
        <f t="shared" si="118"/>
        <v>0</v>
      </c>
      <c r="BR40" s="35" t="str">
        <f t="shared" si="119"/>
        <v/>
      </c>
      <c r="BS40" s="35" t="b">
        <f t="shared" si="120"/>
        <v>0</v>
      </c>
      <c r="BT40" s="35" t="str">
        <f t="shared" si="121"/>
        <v/>
      </c>
      <c r="BU40" s="35" t="b">
        <f t="shared" si="122"/>
        <v>0</v>
      </c>
      <c r="BV40" s="35" t="str">
        <f t="shared" si="123"/>
        <v/>
      </c>
      <c r="BW40" s="13" t="b">
        <f t="shared" si="124"/>
        <v>0</v>
      </c>
      <c r="BX40" s="35" t="str">
        <f t="shared" si="123"/>
        <v/>
      </c>
      <c r="BY40" s="265" t="b">
        <f t="shared" si="125"/>
        <v>0</v>
      </c>
      <c r="BZ40" s="35" t="str">
        <f t="shared" si="126"/>
        <v/>
      </c>
      <c r="CA40" s="265" t="b">
        <f t="shared" si="127"/>
        <v>0</v>
      </c>
      <c r="CB40" s="35" t="str">
        <f t="shared" si="56"/>
        <v/>
      </c>
      <c r="CC40" s="272" t="b">
        <f t="shared" si="128"/>
        <v>0</v>
      </c>
      <c r="CD40" s="35" t="str">
        <f t="shared" si="56"/>
        <v/>
      </c>
      <c r="CE40" s="13" t="b">
        <f t="shared" si="57"/>
        <v>0</v>
      </c>
      <c r="CF40" s="35" t="str">
        <f t="shared" si="129"/>
        <v/>
      </c>
      <c r="CG40" s="179">
        <f t="shared" si="59"/>
        <v>0</v>
      </c>
      <c r="CH40" s="179">
        <f t="shared" si="60"/>
        <v>0</v>
      </c>
      <c r="CI40" s="218">
        <f t="shared" si="130"/>
        <v>0</v>
      </c>
      <c r="CJ40" s="218">
        <f t="shared" si="131"/>
        <v>0</v>
      </c>
      <c r="CK40" s="218">
        <f t="shared" si="132"/>
        <v>0</v>
      </c>
      <c r="CL40" s="218">
        <f t="shared" si="133"/>
        <v>0</v>
      </c>
      <c r="CM40" s="218">
        <f t="shared" si="134"/>
        <v>0</v>
      </c>
      <c r="CN40" s="218">
        <f t="shared" si="135"/>
        <v>0</v>
      </c>
      <c r="CO40" s="218">
        <f t="shared" si="136"/>
        <v>0</v>
      </c>
      <c r="CP40" s="218">
        <f t="shared" si="137"/>
        <v>0</v>
      </c>
      <c r="CQ40" s="218">
        <f t="shared" si="138"/>
        <v>0</v>
      </c>
      <c r="CR40" s="218">
        <f t="shared" si="139"/>
        <v>0</v>
      </c>
      <c r="CS40" s="14">
        <f t="shared" si="140"/>
        <v>0</v>
      </c>
      <c r="CT40" s="236">
        <f t="shared" si="141"/>
        <v>0</v>
      </c>
      <c r="CU40" s="237">
        <f t="shared" si="191"/>
        <v>0</v>
      </c>
      <c r="CV40" s="16">
        <f t="shared" si="191"/>
        <v>0</v>
      </c>
      <c r="CW40" s="16">
        <f t="shared" si="191"/>
        <v>0</v>
      </c>
      <c r="CX40" s="16">
        <f t="shared" si="191"/>
        <v>0</v>
      </c>
      <c r="CY40" s="16">
        <f t="shared" si="191"/>
        <v>0</v>
      </c>
      <c r="CZ40" s="16">
        <f t="shared" si="191"/>
        <v>0</v>
      </c>
      <c r="DA40" s="16">
        <f t="shared" si="191"/>
        <v>0</v>
      </c>
      <c r="DB40" s="16">
        <f t="shared" si="191"/>
        <v>0</v>
      </c>
      <c r="DC40" s="16">
        <f t="shared" si="191"/>
        <v>0</v>
      </c>
      <c r="DD40" s="238">
        <f t="shared" si="191"/>
        <v>0</v>
      </c>
      <c r="DE40" s="232">
        <f t="shared" si="192"/>
        <v>0</v>
      </c>
      <c r="DF40" s="132">
        <f t="shared" si="192"/>
        <v>0</v>
      </c>
      <c r="DG40" s="132">
        <f t="shared" si="192"/>
        <v>0</v>
      </c>
      <c r="DH40" s="132">
        <f t="shared" si="192"/>
        <v>0</v>
      </c>
      <c r="DI40" s="132">
        <f t="shared" si="192"/>
        <v>0</v>
      </c>
      <c r="DJ40" s="132">
        <f t="shared" si="192"/>
        <v>0</v>
      </c>
      <c r="DK40" s="132">
        <f t="shared" si="192"/>
        <v>0</v>
      </c>
      <c r="DL40" s="132">
        <f t="shared" si="192"/>
        <v>0</v>
      </c>
      <c r="DM40" s="132">
        <f t="shared" si="192"/>
        <v>0</v>
      </c>
      <c r="DN40" s="233">
        <f t="shared" si="192"/>
        <v>0</v>
      </c>
      <c r="DO40" s="232">
        <f t="shared" si="142"/>
        <v>0</v>
      </c>
      <c r="DP40" s="132">
        <f t="shared" si="143"/>
        <v>0</v>
      </c>
      <c r="DQ40" s="132">
        <f t="shared" si="186"/>
        <v>0</v>
      </c>
      <c r="DR40" s="132">
        <f t="shared" si="144"/>
        <v>0</v>
      </c>
      <c r="DS40" s="132">
        <f t="shared" si="145"/>
        <v>0</v>
      </c>
      <c r="DT40" s="132">
        <f t="shared" si="146"/>
        <v>0</v>
      </c>
      <c r="DU40" s="132">
        <f t="shared" si="147"/>
        <v>0</v>
      </c>
      <c r="DV40" s="132">
        <f t="shared" si="148"/>
        <v>0</v>
      </c>
      <c r="DW40" s="132">
        <f t="shared" si="149"/>
        <v>0</v>
      </c>
      <c r="DX40" s="233">
        <f t="shared" si="150"/>
        <v>0</v>
      </c>
      <c r="DY40" s="231" t="b">
        <f t="shared" si="151"/>
        <v>0</v>
      </c>
      <c r="DZ40" s="163"/>
      <c r="EA40" s="226" t="str">
        <f t="shared" si="187"/>
        <v/>
      </c>
      <c r="EB40" s="178" t="str">
        <f t="shared" si="152"/>
        <v/>
      </c>
      <c r="EC40" s="178" t="str">
        <f t="shared" si="153"/>
        <v/>
      </c>
      <c r="ED40" s="178" t="str">
        <f t="shared" si="154"/>
        <v/>
      </c>
      <c r="EE40" s="178" t="str">
        <f t="shared" si="155"/>
        <v/>
      </c>
      <c r="EF40" s="178" t="str">
        <f t="shared" si="156"/>
        <v/>
      </c>
      <c r="EG40" s="178" t="str">
        <f t="shared" si="157"/>
        <v/>
      </c>
      <c r="EH40" s="178" t="str">
        <f t="shared" si="158"/>
        <v/>
      </c>
      <c r="EI40" s="178" t="str">
        <f t="shared" si="159"/>
        <v/>
      </c>
      <c r="EJ40" s="227" t="str">
        <f t="shared" si="160"/>
        <v/>
      </c>
      <c r="EK40" s="230" t="str">
        <f t="shared" si="161"/>
        <v/>
      </c>
      <c r="EL40" s="177" t="str">
        <f t="shared" si="162"/>
        <v/>
      </c>
      <c r="EM40" s="177" t="str">
        <f t="shared" si="163"/>
        <v/>
      </c>
      <c r="EN40" s="177" t="str">
        <f t="shared" si="164"/>
        <v/>
      </c>
      <c r="EO40" s="177" t="str">
        <f t="shared" si="165"/>
        <v/>
      </c>
      <c r="EP40" s="177" t="str">
        <f t="shared" si="166"/>
        <v/>
      </c>
      <c r="EQ40" s="177" t="str">
        <f t="shared" si="167"/>
        <v/>
      </c>
      <c r="ER40" s="177" t="str">
        <f t="shared" si="168"/>
        <v/>
      </c>
      <c r="ES40" s="177" t="str">
        <f t="shared" si="169"/>
        <v/>
      </c>
      <c r="ET40" s="177" t="str">
        <f t="shared" si="170"/>
        <v/>
      </c>
      <c r="EU40" s="229" t="e">
        <f t="shared" si="171"/>
        <v>#VALUE!</v>
      </c>
      <c r="EV40" s="27" t="e">
        <f t="shared" si="172"/>
        <v>#VALUE!</v>
      </c>
      <c r="EW40" s="27" t="e">
        <f t="shared" si="173"/>
        <v>#VALUE!</v>
      </c>
      <c r="EX40" s="28" t="e">
        <f t="shared" si="174"/>
        <v>#VALUE!</v>
      </c>
      <c r="EY40" s="28" t="e">
        <f t="shared" si="175"/>
        <v>#VALUE!</v>
      </c>
      <c r="EZ40" s="28" t="b">
        <f t="shared" si="176"/>
        <v>0</v>
      </c>
      <c r="FA40" s="176" t="str">
        <f t="shared" si="177"/>
        <v/>
      </c>
      <c r="FB40" s="27" t="e" cm="1">
        <f t="array" aca="1" ref="FB40" ca="1">TEXT(RIGHT(10-RIGHT(SUM(INDEX(1*(MID(MID(C40,1,1)*2,ROW(INDIRECT("1:"&amp;LEN(MID(C40,1,1)*2))),1)),,))+MID(C40,2,1)+
SUM(INDEX(1*(MID(MID(C40,3,1)*2,ROW(INDIRECT("1:"&amp;LEN(MID(C40,3,1)*2))),1)),,))+MID(C40,4,1)+
SUM(INDEX(1*(MID(MID(C40,5,1)*2,ROW(INDIRECT("1:"&amp;LEN(MID(C40,5,1)*2))),1)),,))+MID(C40,6,1)+
SUM(INDEX(1*(MID(MID(C40,8,1)*2,ROW(INDIRECT("1:"&amp;LEN(MID(C40,8,1)*2))),1)),,))+MID(C40,9,1)+
SUM(INDEX(1*(MID(MID(C40,10,1)*2,ROW(INDIRECT("1:"&amp;LEN(MID(C40,10,1)*2))),1)),,)),1),1),"0")</f>
        <v>#VALUE!</v>
      </c>
      <c r="FC40" s="27" t="str">
        <f t="shared" si="178"/>
        <v/>
      </c>
      <c r="FD40" s="29" t="b">
        <f t="shared" si="179"/>
        <v>0</v>
      </c>
      <c r="FE40" s="112" t="b">
        <f>IFERROR(MATCH(D40,'Avtal för korttidsarbete'!$G$13:$G$1012,0),TRUE)</f>
        <v>1</v>
      </c>
      <c r="FF40" s="112" t="b">
        <f t="shared" si="180"/>
        <v>0</v>
      </c>
      <c r="FG40" s="113" t="str" cm="1">
        <f t="array" ref="FG40">IF(FE40=TRUE,"x",INDEX('Avtal för korttidsarbete'!$E$13:$E$1012,$FE40))</f>
        <v>x</v>
      </c>
      <c r="FH40" s="113" t="str" cm="1">
        <f t="array" ref="FH40">IF(FE40=TRUE,"x",INDEX('Avtal för korttidsarbete'!$F$13:$F$1012,$FE40))</f>
        <v>x</v>
      </c>
      <c r="FI40" s="112" t="b">
        <f t="shared" si="181"/>
        <v>0</v>
      </c>
      <c r="FJ40" s="135">
        <f t="shared" si="188"/>
        <v>44166</v>
      </c>
      <c r="FK40" s="135">
        <f t="shared" si="182"/>
        <v>44377</v>
      </c>
      <c r="FL40" s="112" t="b">
        <f t="shared" si="183"/>
        <v>0</v>
      </c>
      <c r="FM40" s="113">
        <f t="shared" si="184"/>
        <v>44166</v>
      </c>
      <c r="FN40" s="135">
        <f t="shared" si="185"/>
        <v>44377</v>
      </c>
      <c r="FO40" s="148" t="b">
        <f>IFERROR(INDEX('Avtal för korttidsarbete'!R:R,MATCH(D40,'Avtal för korttidsarbete'!$G:$G,0)),TRUE)</f>
        <v>1</v>
      </c>
      <c r="FP40" s="135" t="str">
        <f>IF(FO40,"-",INDEX('Avtal för korttidsarbete'!$D:$D,MATCH(D40,'Avtal för korttidsarbete'!$G:$G,0)))</f>
        <v>-</v>
      </c>
      <c r="FQ40" s="113" t="b">
        <f>IFERROR(G40&gt;INDEX(Uppsägningar!E:E,MATCH(C40,Uppsägningar!C:C,0)),FALSE)</f>
        <v>0</v>
      </c>
    </row>
    <row r="41" spans="1:173" x14ac:dyDescent="0.25">
      <c r="A41" s="19">
        <v>25</v>
      </c>
      <c r="B41" s="20"/>
      <c r="C41" s="183"/>
      <c r="D41" s="66"/>
      <c r="E41" s="212">
        <f>IFERROR(INDEX(Admin!$C$7:$C$10,MATCH(FP41,TblNivåValTExt,0)),0)</f>
        <v>0</v>
      </c>
      <c r="F41" s="1"/>
      <c r="G41" s="1"/>
      <c r="H41" s="78"/>
      <c r="I41" s="181"/>
      <c r="J41" s="181"/>
      <c r="K41" s="182"/>
      <c r="L41" s="182"/>
      <c r="M41" s="181"/>
      <c r="N41" s="181"/>
      <c r="O41" s="181"/>
      <c r="P41" s="182"/>
      <c r="Q41" s="182"/>
      <c r="R41" s="181"/>
      <c r="S41" s="181"/>
      <c r="T41" s="181"/>
      <c r="U41" s="182"/>
      <c r="V41" s="182"/>
      <c r="W41" s="181"/>
      <c r="X41" s="181"/>
      <c r="Y41" s="181"/>
      <c r="Z41" s="182"/>
      <c r="AA41" s="182"/>
      <c r="AB41" s="181"/>
      <c r="AC41" s="181"/>
      <c r="AD41" s="181"/>
      <c r="AE41" s="182"/>
      <c r="AF41" s="182"/>
      <c r="AG41" s="181"/>
      <c r="AH41" s="181"/>
      <c r="AI41" s="181"/>
      <c r="AJ41" s="182"/>
      <c r="AK41" s="182"/>
      <c r="AL41" s="181"/>
      <c r="AM41" s="181"/>
      <c r="AN41" s="181"/>
      <c r="AO41" s="182"/>
      <c r="AP41" s="182"/>
      <c r="AQ41" s="181"/>
      <c r="AR41" s="181"/>
      <c r="AS41" s="181"/>
      <c r="AT41" s="182"/>
      <c r="AU41" s="182"/>
      <c r="AV41" s="181"/>
      <c r="AW41" s="181"/>
      <c r="AX41" s="181"/>
      <c r="AY41" s="182"/>
      <c r="AZ41" s="182"/>
      <c r="BA41" s="181"/>
      <c r="BB41" s="181"/>
      <c r="BC41" s="181"/>
      <c r="BD41" s="182"/>
      <c r="BE41" s="182"/>
      <c r="BF41" s="181"/>
      <c r="BG41" s="180">
        <f t="shared" si="108"/>
        <v>0</v>
      </c>
      <c r="BH41" s="116" t="str">
        <f t="shared" si="109"/>
        <v/>
      </c>
      <c r="BI41" s="80" t="b">
        <f t="shared" si="110"/>
        <v>0</v>
      </c>
      <c r="BJ41" s="80" t="str">
        <f t="shared" si="111"/>
        <v/>
      </c>
      <c r="BK41" s="80" t="b">
        <f t="shared" si="112"/>
        <v>0</v>
      </c>
      <c r="BL41" s="13" t="str">
        <f t="shared" si="113"/>
        <v/>
      </c>
      <c r="BM41" s="13" t="b">
        <f t="shared" si="114"/>
        <v>0</v>
      </c>
      <c r="BN41" s="35" t="str">
        <f t="shared" si="115"/>
        <v/>
      </c>
      <c r="BO41" s="13" t="b">
        <f t="shared" si="116"/>
        <v>0</v>
      </c>
      <c r="BP41" s="35" t="str">
        <f t="shared" si="117"/>
        <v/>
      </c>
      <c r="BQ41" s="13" t="b">
        <f t="shared" si="118"/>
        <v>0</v>
      </c>
      <c r="BR41" s="35" t="str">
        <f t="shared" si="119"/>
        <v/>
      </c>
      <c r="BS41" s="35" t="b">
        <f t="shared" si="120"/>
        <v>0</v>
      </c>
      <c r="BT41" s="35" t="str">
        <f t="shared" si="121"/>
        <v/>
      </c>
      <c r="BU41" s="35" t="b">
        <f t="shared" si="122"/>
        <v>0</v>
      </c>
      <c r="BV41" s="35" t="str">
        <f t="shared" si="123"/>
        <v/>
      </c>
      <c r="BW41" s="13" t="b">
        <f t="shared" si="124"/>
        <v>0</v>
      </c>
      <c r="BX41" s="35" t="str">
        <f t="shared" si="123"/>
        <v/>
      </c>
      <c r="BY41" s="265" t="b">
        <f t="shared" si="125"/>
        <v>0</v>
      </c>
      <c r="BZ41" s="35" t="str">
        <f t="shared" si="126"/>
        <v/>
      </c>
      <c r="CA41" s="265" t="b">
        <f t="shared" si="127"/>
        <v>0</v>
      </c>
      <c r="CB41" s="35" t="str">
        <f t="shared" si="56"/>
        <v/>
      </c>
      <c r="CC41" s="272" t="b">
        <f t="shared" si="128"/>
        <v>0</v>
      </c>
      <c r="CD41" s="35" t="str">
        <f t="shared" si="56"/>
        <v/>
      </c>
      <c r="CE41" s="13" t="b">
        <f t="shared" si="57"/>
        <v>0</v>
      </c>
      <c r="CF41" s="35" t="str">
        <f t="shared" si="129"/>
        <v/>
      </c>
      <c r="CG41" s="179">
        <f t="shared" si="59"/>
        <v>0</v>
      </c>
      <c r="CH41" s="179">
        <f t="shared" si="60"/>
        <v>0</v>
      </c>
      <c r="CI41" s="218">
        <f t="shared" si="130"/>
        <v>0</v>
      </c>
      <c r="CJ41" s="218">
        <f t="shared" si="131"/>
        <v>0</v>
      </c>
      <c r="CK41" s="218">
        <f t="shared" si="132"/>
        <v>0</v>
      </c>
      <c r="CL41" s="218">
        <f t="shared" si="133"/>
        <v>0</v>
      </c>
      <c r="CM41" s="218">
        <f t="shared" si="134"/>
        <v>0</v>
      </c>
      <c r="CN41" s="218">
        <f t="shared" si="135"/>
        <v>0</v>
      </c>
      <c r="CO41" s="218">
        <f t="shared" si="136"/>
        <v>0</v>
      </c>
      <c r="CP41" s="218">
        <f t="shared" si="137"/>
        <v>0</v>
      </c>
      <c r="CQ41" s="218">
        <f t="shared" si="138"/>
        <v>0</v>
      </c>
      <c r="CR41" s="218">
        <f t="shared" si="139"/>
        <v>0</v>
      </c>
      <c r="CS41" s="14">
        <f t="shared" si="140"/>
        <v>0</v>
      </c>
      <c r="CT41" s="236">
        <f t="shared" si="141"/>
        <v>0</v>
      </c>
      <c r="CU41" s="237">
        <f t="shared" si="191"/>
        <v>0</v>
      </c>
      <c r="CV41" s="16">
        <f t="shared" si="191"/>
        <v>0</v>
      </c>
      <c r="CW41" s="16">
        <f t="shared" si="191"/>
        <v>0</v>
      </c>
      <c r="CX41" s="16">
        <f t="shared" si="191"/>
        <v>0</v>
      </c>
      <c r="CY41" s="16">
        <f t="shared" si="191"/>
        <v>0</v>
      </c>
      <c r="CZ41" s="16">
        <f t="shared" si="191"/>
        <v>0</v>
      </c>
      <c r="DA41" s="16">
        <f t="shared" si="191"/>
        <v>0</v>
      </c>
      <c r="DB41" s="16">
        <f t="shared" si="191"/>
        <v>0</v>
      </c>
      <c r="DC41" s="16">
        <f t="shared" si="191"/>
        <v>0</v>
      </c>
      <c r="DD41" s="238">
        <f t="shared" si="191"/>
        <v>0</v>
      </c>
      <c r="DE41" s="232">
        <f t="shared" si="192"/>
        <v>0</v>
      </c>
      <c r="DF41" s="132">
        <f t="shared" si="192"/>
        <v>0</v>
      </c>
      <c r="DG41" s="132">
        <f t="shared" si="192"/>
        <v>0</v>
      </c>
      <c r="DH41" s="132">
        <f t="shared" si="192"/>
        <v>0</v>
      </c>
      <c r="DI41" s="132">
        <f t="shared" si="192"/>
        <v>0</v>
      </c>
      <c r="DJ41" s="132">
        <f t="shared" si="192"/>
        <v>0</v>
      </c>
      <c r="DK41" s="132">
        <f t="shared" si="192"/>
        <v>0</v>
      </c>
      <c r="DL41" s="132">
        <f t="shared" si="192"/>
        <v>0</v>
      </c>
      <c r="DM41" s="132">
        <f t="shared" si="192"/>
        <v>0</v>
      </c>
      <c r="DN41" s="233">
        <f t="shared" si="192"/>
        <v>0</v>
      </c>
      <c r="DO41" s="232">
        <f t="shared" si="142"/>
        <v>0</v>
      </c>
      <c r="DP41" s="132">
        <f t="shared" si="143"/>
        <v>0</v>
      </c>
      <c r="DQ41" s="132">
        <f t="shared" si="186"/>
        <v>0</v>
      </c>
      <c r="DR41" s="132">
        <f t="shared" si="144"/>
        <v>0</v>
      </c>
      <c r="DS41" s="132">
        <f t="shared" si="145"/>
        <v>0</v>
      </c>
      <c r="DT41" s="132">
        <f t="shared" si="146"/>
        <v>0</v>
      </c>
      <c r="DU41" s="132">
        <f t="shared" si="147"/>
        <v>0</v>
      </c>
      <c r="DV41" s="132">
        <f t="shared" si="148"/>
        <v>0</v>
      </c>
      <c r="DW41" s="132">
        <f t="shared" si="149"/>
        <v>0</v>
      </c>
      <c r="DX41" s="233">
        <f t="shared" si="150"/>
        <v>0</v>
      </c>
      <c r="DY41" s="231" t="b">
        <f t="shared" si="151"/>
        <v>0</v>
      </c>
      <c r="DZ41" s="163"/>
      <c r="EA41" s="226" t="str">
        <f t="shared" si="187"/>
        <v/>
      </c>
      <c r="EB41" s="178" t="str">
        <f t="shared" si="152"/>
        <v/>
      </c>
      <c r="EC41" s="178" t="str">
        <f t="shared" si="153"/>
        <v/>
      </c>
      <c r="ED41" s="178" t="str">
        <f t="shared" si="154"/>
        <v/>
      </c>
      <c r="EE41" s="178" t="str">
        <f t="shared" si="155"/>
        <v/>
      </c>
      <c r="EF41" s="178" t="str">
        <f t="shared" si="156"/>
        <v/>
      </c>
      <c r="EG41" s="178" t="str">
        <f t="shared" si="157"/>
        <v/>
      </c>
      <c r="EH41" s="178" t="str">
        <f t="shared" si="158"/>
        <v/>
      </c>
      <c r="EI41" s="178" t="str">
        <f t="shared" si="159"/>
        <v/>
      </c>
      <c r="EJ41" s="227" t="str">
        <f t="shared" si="160"/>
        <v/>
      </c>
      <c r="EK41" s="230" t="str">
        <f t="shared" si="161"/>
        <v/>
      </c>
      <c r="EL41" s="177" t="str">
        <f t="shared" si="162"/>
        <v/>
      </c>
      <c r="EM41" s="177" t="str">
        <f t="shared" si="163"/>
        <v/>
      </c>
      <c r="EN41" s="177" t="str">
        <f t="shared" si="164"/>
        <v/>
      </c>
      <c r="EO41" s="177" t="str">
        <f t="shared" si="165"/>
        <v/>
      </c>
      <c r="EP41" s="177" t="str">
        <f t="shared" si="166"/>
        <v/>
      </c>
      <c r="EQ41" s="177" t="str">
        <f t="shared" si="167"/>
        <v/>
      </c>
      <c r="ER41" s="177" t="str">
        <f t="shared" si="168"/>
        <v/>
      </c>
      <c r="ES41" s="177" t="str">
        <f t="shared" si="169"/>
        <v/>
      </c>
      <c r="ET41" s="177" t="str">
        <f t="shared" si="170"/>
        <v/>
      </c>
      <c r="EU41" s="229" t="e">
        <f t="shared" si="171"/>
        <v>#VALUE!</v>
      </c>
      <c r="EV41" s="27" t="e">
        <f t="shared" si="172"/>
        <v>#VALUE!</v>
      </c>
      <c r="EW41" s="27" t="e">
        <f t="shared" si="173"/>
        <v>#VALUE!</v>
      </c>
      <c r="EX41" s="28" t="e">
        <f t="shared" si="174"/>
        <v>#VALUE!</v>
      </c>
      <c r="EY41" s="28" t="e">
        <f t="shared" si="175"/>
        <v>#VALUE!</v>
      </c>
      <c r="EZ41" s="28" t="b">
        <f t="shared" si="176"/>
        <v>0</v>
      </c>
      <c r="FA41" s="176" t="str">
        <f t="shared" si="177"/>
        <v/>
      </c>
      <c r="FB41" s="27" t="e" cm="1">
        <f t="array" aca="1" ref="FB41" ca="1">TEXT(RIGHT(10-RIGHT(SUM(INDEX(1*(MID(MID(C41,1,1)*2,ROW(INDIRECT("1:"&amp;LEN(MID(C41,1,1)*2))),1)),,))+MID(C41,2,1)+
SUM(INDEX(1*(MID(MID(C41,3,1)*2,ROW(INDIRECT("1:"&amp;LEN(MID(C41,3,1)*2))),1)),,))+MID(C41,4,1)+
SUM(INDEX(1*(MID(MID(C41,5,1)*2,ROW(INDIRECT("1:"&amp;LEN(MID(C41,5,1)*2))),1)),,))+MID(C41,6,1)+
SUM(INDEX(1*(MID(MID(C41,8,1)*2,ROW(INDIRECT("1:"&amp;LEN(MID(C41,8,1)*2))),1)),,))+MID(C41,9,1)+
SUM(INDEX(1*(MID(MID(C41,10,1)*2,ROW(INDIRECT("1:"&amp;LEN(MID(C41,10,1)*2))),1)),,)),1),1),"0")</f>
        <v>#VALUE!</v>
      </c>
      <c r="FC41" s="27" t="str">
        <f t="shared" si="178"/>
        <v/>
      </c>
      <c r="FD41" s="29" t="b">
        <f t="shared" si="179"/>
        <v>0</v>
      </c>
      <c r="FE41" s="112" t="b">
        <f>IFERROR(MATCH(D41,'Avtal för korttidsarbete'!$G$13:$G$1012,0),TRUE)</f>
        <v>1</v>
      </c>
      <c r="FF41" s="112" t="b">
        <f t="shared" si="180"/>
        <v>0</v>
      </c>
      <c r="FG41" s="113" t="str" cm="1">
        <f t="array" ref="FG41">IF(FE41=TRUE,"x",INDEX('Avtal för korttidsarbete'!$E$13:$E$1012,$FE41))</f>
        <v>x</v>
      </c>
      <c r="FH41" s="113" t="str" cm="1">
        <f t="array" ref="FH41">IF(FE41=TRUE,"x",INDEX('Avtal för korttidsarbete'!$F$13:$F$1012,$FE41))</f>
        <v>x</v>
      </c>
      <c r="FI41" s="112" t="b">
        <f t="shared" si="181"/>
        <v>0</v>
      </c>
      <c r="FJ41" s="135">
        <f t="shared" si="188"/>
        <v>44166</v>
      </c>
      <c r="FK41" s="135">
        <f t="shared" si="182"/>
        <v>44377</v>
      </c>
      <c r="FL41" s="112" t="b">
        <f t="shared" si="183"/>
        <v>0</v>
      </c>
      <c r="FM41" s="113">
        <f t="shared" si="184"/>
        <v>44166</v>
      </c>
      <c r="FN41" s="135">
        <f t="shared" si="185"/>
        <v>44377</v>
      </c>
      <c r="FO41" s="148" t="b">
        <f>IFERROR(INDEX('Avtal för korttidsarbete'!R:R,MATCH(D41,'Avtal för korttidsarbete'!$G:$G,0)),TRUE)</f>
        <v>1</v>
      </c>
      <c r="FP41" s="135" t="str">
        <f>IF(FO41,"-",INDEX('Avtal för korttidsarbete'!$D:$D,MATCH(D41,'Avtal för korttidsarbete'!$G:$G,0)))</f>
        <v>-</v>
      </c>
      <c r="FQ41" s="113" t="b">
        <f>IFERROR(G41&gt;INDEX(Uppsägningar!E:E,MATCH(C41,Uppsägningar!C:C,0)),FALSE)</f>
        <v>0</v>
      </c>
    </row>
    <row r="42" spans="1:173" x14ac:dyDescent="0.25">
      <c r="A42" s="19">
        <v>26</v>
      </c>
      <c r="B42" s="20"/>
      <c r="C42" s="183"/>
      <c r="D42" s="66"/>
      <c r="E42" s="212">
        <f>IFERROR(INDEX(Admin!$C$7:$C$10,MATCH(FP42,TblNivåValTExt,0)),0)</f>
        <v>0</v>
      </c>
      <c r="F42" s="1"/>
      <c r="G42" s="1"/>
      <c r="H42" s="78"/>
      <c r="I42" s="181"/>
      <c r="J42" s="181"/>
      <c r="K42" s="182"/>
      <c r="L42" s="182"/>
      <c r="M42" s="181"/>
      <c r="N42" s="181"/>
      <c r="O42" s="181"/>
      <c r="P42" s="182"/>
      <c r="Q42" s="182"/>
      <c r="R42" s="181"/>
      <c r="S42" s="181"/>
      <c r="T42" s="181"/>
      <c r="U42" s="182"/>
      <c r="V42" s="182"/>
      <c r="W42" s="181"/>
      <c r="X42" s="181"/>
      <c r="Y42" s="181"/>
      <c r="Z42" s="182"/>
      <c r="AA42" s="182"/>
      <c r="AB42" s="181"/>
      <c r="AC42" s="181"/>
      <c r="AD42" s="181"/>
      <c r="AE42" s="182"/>
      <c r="AF42" s="182"/>
      <c r="AG42" s="181"/>
      <c r="AH42" s="181"/>
      <c r="AI42" s="181"/>
      <c r="AJ42" s="182"/>
      <c r="AK42" s="182"/>
      <c r="AL42" s="181"/>
      <c r="AM42" s="181"/>
      <c r="AN42" s="181"/>
      <c r="AO42" s="182"/>
      <c r="AP42" s="182"/>
      <c r="AQ42" s="181"/>
      <c r="AR42" s="181"/>
      <c r="AS42" s="181"/>
      <c r="AT42" s="182"/>
      <c r="AU42" s="182"/>
      <c r="AV42" s="181"/>
      <c r="AW42" s="181"/>
      <c r="AX42" s="181"/>
      <c r="AY42" s="182"/>
      <c r="AZ42" s="182"/>
      <c r="BA42" s="181"/>
      <c r="BB42" s="181"/>
      <c r="BC42" s="181"/>
      <c r="BD42" s="182"/>
      <c r="BE42" s="182"/>
      <c r="BF42" s="181"/>
      <c r="BG42" s="180">
        <f t="shared" si="108"/>
        <v>0</v>
      </c>
      <c r="BH42" s="116" t="str">
        <f t="shared" si="109"/>
        <v/>
      </c>
      <c r="BI42" s="80" t="b">
        <f t="shared" si="110"/>
        <v>0</v>
      </c>
      <c r="BJ42" s="80" t="str">
        <f t="shared" si="111"/>
        <v/>
      </c>
      <c r="BK42" s="80" t="b">
        <f t="shared" si="112"/>
        <v>0</v>
      </c>
      <c r="BL42" s="13" t="str">
        <f t="shared" si="113"/>
        <v/>
      </c>
      <c r="BM42" s="13" t="b">
        <f t="shared" si="114"/>
        <v>0</v>
      </c>
      <c r="BN42" s="35" t="str">
        <f t="shared" si="115"/>
        <v/>
      </c>
      <c r="BO42" s="13" t="b">
        <f t="shared" si="116"/>
        <v>0</v>
      </c>
      <c r="BP42" s="35" t="str">
        <f t="shared" si="117"/>
        <v/>
      </c>
      <c r="BQ42" s="13" t="b">
        <f t="shared" si="118"/>
        <v>0</v>
      </c>
      <c r="BR42" s="35" t="str">
        <f t="shared" si="119"/>
        <v/>
      </c>
      <c r="BS42" s="35" t="b">
        <f t="shared" si="120"/>
        <v>0</v>
      </c>
      <c r="BT42" s="35" t="str">
        <f t="shared" si="121"/>
        <v/>
      </c>
      <c r="BU42" s="35" t="b">
        <f t="shared" si="122"/>
        <v>0</v>
      </c>
      <c r="BV42" s="35" t="str">
        <f t="shared" si="123"/>
        <v/>
      </c>
      <c r="BW42" s="13" t="b">
        <f t="shared" si="124"/>
        <v>0</v>
      </c>
      <c r="BX42" s="35" t="str">
        <f t="shared" si="123"/>
        <v/>
      </c>
      <c r="BY42" s="265" t="b">
        <f t="shared" si="125"/>
        <v>0</v>
      </c>
      <c r="BZ42" s="35" t="str">
        <f t="shared" si="126"/>
        <v/>
      </c>
      <c r="CA42" s="265" t="b">
        <f t="shared" si="127"/>
        <v>0</v>
      </c>
      <c r="CB42" s="35" t="str">
        <f t="shared" si="56"/>
        <v/>
      </c>
      <c r="CC42" s="272" t="b">
        <f t="shared" si="128"/>
        <v>0</v>
      </c>
      <c r="CD42" s="35" t="str">
        <f t="shared" si="56"/>
        <v/>
      </c>
      <c r="CE42" s="13" t="b">
        <f t="shared" si="57"/>
        <v>0</v>
      </c>
      <c r="CF42" s="35" t="str">
        <f t="shared" si="129"/>
        <v/>
      </c>
      <c r="CG42" s="179">
        <f t="shared" si="59"/>
        <v>0</v>
      </c>
      <c r="CH42" s="179">
        <f t="shared" si="60"/>
        <v>0</v>
      </c>
      <c r="CI42" s="218">
        <f t="shared" si="130"/>
        <v>0</v>
      </c>
      <c r="CJ42" s="218">
        <f t="shared" si="131"/>
        <v>0</v>
      </c>
      <c r="CK42" s="218">
        <f t="shared" si="132"/>
        <v>0</v>
      </c>
      <c r="CL42" s="218">
        <f t="shared" si="133"/>
        <v>0</v>
      </c>
      <c r="CM42" s="218">
        <f t="shared" si="134"/>
        <v>0</v>
      </c>
      <c r="CN42" s="218">
        <f t="shared" si="135"/>
        <v>0</v>
      </c>
      <c r="CO42" s="218">
        <f t="shared" si="136"/>
        <v>0</v>
      </c>
      <c r="CP42" s="218">
        <f t="shared" si="137"/>
        <v>0</v>
      </c>
      <c r="CQ42" s="218">
        <f t="shared" si="138"/>
        <v>0</v>
      </c>
      <c r="CR42" s="218">
        <f t="shared" si="139"/>
        <v>0</v>
      </c>
      <c r="CS42" s="14">
        <f t="shared" si="140"/>
        <v>0</v>
      </c>
      <c r="CT42" s="236">
        <f t="shared" si="141"/>
        <v>0</v>
      </c>
      <c r="CU42" s="237">
        <f t="shared" si="191"/>
        <v>0</v>
      </c>
      <c r="CV42" s="16">
        <f t="shared" si="191"/>
        <v>0</v>
      </c>
      <c r="CW42" s="16">
        <f t="shared" si="191"/>
        <v>0</v>
      </c>
      <c r="CX42" s="16">
        <f t="shared" si="191"/>
        <v>0</v>
      </c>
      <c r="CY42" s="16">
        <f t="shared" si="191"/>
        <v>0</v>
      </c>
      <c r="CZ42" s="16">
        <f t="shared" si="191"/>
        <v>0</v>
      </c>
      <c r="DA42" s="16">
        <f t="shared" si="191"/>
        <v>0</v>
      </c>
      <c r="DB42" s="16">
        <f t="shared" si="191"/>
        <v>0</v>
      </c>
      <c r="DC42" s="16">
        <f t="shared" si="191"/>
        <v>0</v>
      </c>
      <c r="DD42" s="238">
        <f t="shared" si="191"/>
        <v>0</v>
      </c>
      <c r="DE42" s="232">
        <f t="shared" si="192"/>
        <v>0</v>
      </c>
      <c r="DF42" s="132">
        <f t="shared" si="192"/>
        <v>0</v>
      </c>
      <c r="DG42" s="132">
        <f t="shared" si="192"/>
        <v>0</v>
      </c>
      <c r="DH42" s="132">
        <f t="shared" si="192"/>
        <v>0</v>
      </c>
      <c r="DI42" s="132">
        <f t="shared" si="192"/>
        <v>0</v>
      </c>
      <c r="DJ42" s="132">
        <f t="shared" si="192"/>
        <v>0</v>
      </c>
      <c r="DK42" s="132">
        <f t="shared" si="192"/>
        <v>0</v>
      </c>
      <c r="DL42" s="132">
        <f t="shared" si="192"/>
        <v>0</v>
      </c>
      <c r="DM42" s="132">
        <f t="shared" si="192"/>
        <v>0</v>
      </c>
      <c r="DN42" s="233">
        <f t="shared" si="192"/>
        <v>0</v>
      </c>
      <c r="DO42" s="232">
        <f t="shared" si="142"/>
        <v>0</v>
      </c>
      <c r="DP42" s="132">
        <f t="shared" si="143"/>
        <v>0</v>
      </c>
      <c r="DQ42" s="132">
        <f t="shared" si="186"/>
        <v>0</v>
      </c>
      <c r="DR42" s="132">
        <f t="shared" si="144"/>
        <v>0</v>
      </c>
      <c r="DS42" s="132">
        <f t="shared" si="145"/>
        <v>0</v>
      </c>
      <c r="DT42" s="132">
        <f t="shared" si="146"/>
        <v>0</v>
      </c>
      <c r="DU42" s="132">
        <f t="shared" si="147"/>
        <v>0</v>
      </c>
      <c r="DV42" s="132">
        <f t="shared" si="148"/>
        <v>0</v>
      </c>
      <c r="DW42" s="132">
        <f t="shared" si="149"/>
        <v>0</v>
      </c>
      <c r="DX42" s="233">
        <f t="shared" si="150"/>
        <v>0</v>
      </c>
      <c r="DY42" s="231" t="b">
        <f t="shared" si="151"/>
        <v>0</v>
      </c>
      <c r="DZ42" s="163"/>
      <c r="EA42" s="226" t="str">
        <f t="shared" si="187"/>
        <v/>
      </c>
      <c r="EB42" s="178" t="str">
        <f t="shared" si="152"/>
        <v/>
      </c>
      <c r="EC42" s="178" t="str">
        <f t="shared" si="153"/>
        <v/>
      </c>
      <c r="ED42" s="178" t="str">
        <f t="shared" si="154"/>
        <v/>
      </c>
      <c r="EE42" s="178" t="str">
        <f t="shared" si="155"/>
        <v/>
      </c>
      <c r="EF42" s="178" t="str">
        <f t="shared" si="156"/>
        <v/>
      </c>
      <c r="EG42" s="178" t="str">
        <f t="shared" si="157"/>
        <v/>
      </c>
      <c r="EH42" s="178" t="str">
        <f t="shared" si="158"/>
        <v/>
      </c>
      <c r="EI42" s="178" t="str">
        <f t="shared" si="159"/>
        <v/>
      </c>
      <c r="EJ42" s="227" t="str">
        <f t="shared" si="160"/>
        <v/>
      </c>
      <c r="EK42" s="230" t="str">
        <f t="shared" si="161"/>
        <v/>
      </c>
      <c r="EL42" s="177" t="str">
        <f t="shared" si="162"/>
        <v/>
      </c>
      <c r="EM42" s="177" t="str">
        <f t="shared" si="163"/>
        <v/>
      </c>
      <c r="EN42" s="177" t="str">
        <f t="shared" si="164"/>
        <v/>
      </c>
      <c r="EO42" s="177" t="str">
        <f t="shared" si="165"/>
        <v/>
      </c>
      <c r="EP42" s="177" t="str">
        <f t="shared" si="166"/>
        <v/>
      </c>
      <c r="EQ42" s="177" t="str">
        <f t="shared" si="167"/>
        <v/>
      </c>
      <c r="ER42" s="177" t="str">
        <f t="shared" si="168"/>
        <v/>
      </c>
      <c r="ES42" s="177" t="str">
        <f t="shared" si="169"/>
        <v/>
      </c>
      <c r="ET42" s="177" t="str">
        <f t="shared" si="170"/>
        <v/>
      </c>
      <c r="EU42" s="229" t="e">
        <f t="shared" si="171"/>
        <v>#VALUE!</v>
      </c>
      <c r="EV42" s="27" t="e">
        <f t="shared" si="172"/>
        <v>#VALUE!</v>
      </c>
      <c r="EW42" s="27" t="e">
        <f t="shared" si="173"/>
        <v>#VALUE!</v>
      </c>
      <c r="EX42" s="28" t="e">
        <f t="shared" si="174"/>
        <v>#VALUE!</v>
      </c>
      <c r="EY42" s="28" t="e">
        <f t="shared" si="175"/>
        <v>#VALUE!</v>
      </c>
      <c r="EZ42" s="28" t="b">
        <f t="shared" si="176"/>
        <v>0</v>
      </c>
      <c r="FA42" s="176" t="str">
        <f t="shared" si="177"/>
        <v/>
      </c>
      <c r="FB42" s="27" t="e" cm="1">
        <f t="array" aca="1" ref="FB42" ca="1">TEXT(RIGHT(10-RIGHT(SUM(INDEX(1*(MID(MID(C42,1,1)*2,ROW(INDIRECT("1:"&amp;LEN(MID(C42,1,1)*2))),1)),,))+MID(C42,2,1)+
SUM(INDEX(1*(MID(MID(C42,3,1)*2,ROW(INDIRECT("1:"&amp;LEN(MID(C42,3,1)*2))),1)),,))+MID(C42,4,1)+
SUM(INDEX(1*(MID(MID(C42,5,1)*2,ROW(INDIRECT("1:"&amp;LEN(MID(C42,5,1)*2))),1)),,))+MID(C42,6,1)+
SUM(INDEX(1*(MID(MID(C42,8,1)*2,ROW(INDIRECT("1:"&amp;LEN(MID(C42,8,1)*2))),1)),,))+MID(C42,9,1)+
SUM(INDEX(1*(MID(MID(C42,10,1)*2,ROW(INDIRECT("1:"&amp;LEN(MID(C42,10,1)*2))),1)),,)),1),1),"0")</f>
        <v>#VALUE!</v>
      </c>
      <c r="FC42" s="27" t="str">
        <f t="shared" si="178"/>
        <v/>
      </c>
      <c r="FD42" s="29" t="b">
        <f t="shared" si="179"/>
        <v>0</v>
      </c>
      <c r="FE42" s="112" t="b">
        <f>IFERROR(MATCH(D42,'Avtal för korttidsarbete'!$G$13:$G$1012,0),TRUE)</f>
        <v>1</v>
      </c>
      <c r="FF42" s="112" t="b">
        <f t="shared" si="180"/>
        <v>0</v>
      </c>
      <c r="FG42" s="113" t="str" cm="1">
        <f t="array" ref="FG42">IF(FE42=TRUE,"x",INDEX('Avtal för korttidsarbete'!$E$13:$E$1012,$FE42))</f>
        <v>x</v>
      </c>
      <c r="FH42" s="113" t="str" cm="1">
        <f t="array" ref="FH42">IF(FE42=TRUE,"x",INDEX('Avtal för korttidsarbete'!$F$13:$F$1012,$FE42))</f>
        <v>x</v>
      </c>
      <c r="FI42" s="112" t="b">
        <f t="shared" si="181"/>
        <v>0</v>
      </c>
      <c r="FJ42" s="135">
        <f t="shared" si="188"/>
        <v>44166</v>
      </c>
      <c r="FK42" s="135">
        <f t="shared" si="182"/>
        <v>44377</v>
      </c>
      <c r="FL42" s="112" t="b">
        <f t="shared" si="183"/>
        <v>0</v>
      </c>
      <c r="FM42" s="113">
        <f t="shared" si="184"/>
        <v>44166</v>
      </c>
      <c r="FN42" s="135">
        <f t="shared" si="185"/>
        <v>44377</v>
      </c>
      <c r="FO42" s="148" t="b">
        <f>IFERROR(INDEX('Avtal för korttidsarbete'!R:R,MATCH(D42,'Avtal för korttidsarbete'!$G:$G,0)),TRUE)</f>
        <v>1</v>
      </c>
      <c r="FP42" s="135" t="str">
        <f>IF(FO42,"-",INDEX('Avtal för korttidsarbete'!$D:$D,MATCH(D42,'Avtal för korttidsarbete'!$G:$G,0)))</f>
        <v>-</v>
      </c>
      <c r="FQ42" s="113" t="b">
        <f>IFERROR(G42&gt;INDEX(Uppsägningar!E:E,MATCH(C42,Uppsägningar!C:C,0)),FALSE)</f>
        <v>0</v>
      </c>
    </row>
    <row r="43" spans="1:173" x14ac:dyDescent="0.25">
      <c r="A43" s="19">
        <v>27</v>
      </c>
      <c r="B43" s="20"/>
      <c r="C43" s="183"/>
      <c r="D43" s="66"/>
      <c r="E43" s="212">
        <f>IFERROR(INDEX(Admin!$C$7:$C$10,MATCH(FP43,TblNivåValTExt,0)),0)</f>
        <v>0</v>
      </c>
      <c r="F43" s="1"/>
      <c r="G43" s="1"/>
      <c r="H43" s="78"/>
      <c r="I43" s="181"/>
      <c r="J43" s="181"/>
      <c r="K43" s="182"/>
      <c r="L43" s="182"/>
      <c r="M43" s="181"/>
      <c r="N43" s="181"/>
      <c r="O43" s="181"/>
      <c r="P43" s="182"/>
      <c r="Q43" s="182"/>
      <c r="R43" s="181"/>
      <c r="S43" s="181"/>
      <c r="T43" s="181"/>
      <c r="U43" s="182"/>
      <c r="V43" s="182"/>
      <c r="W43" s="181"/>
      <c r="X43" s="181"/>
      <c r="Y43" s="181"/>
      <c r="Z43" s="182"/>
      <c r="AA43" s="182"/>
      <c r="AB43" s="181"/>
      <c r="AC43" s="181"/>
      <c r="AD43" s="181"/>
      <c r="AE43" s="182"/>
      <c r="AF43" s="182"/>
      <c r="AG43" s="181"/>
      <c r="AH43" s="181"/>
      <c r="AI43" s="181"/>
      <c r="AJ43" s="182"/>
      <c r="AK43" s="182"/>
      <c r="AL43" s="181"/>
      <c r="AM43" s="181"/>
      <c r="AN43" s="181"/>
      <c r="AO43" s="182"/>
      <c r="AP43" s="182"/>
      <c r="AQ43" s="181"/>
      <c r="AR43" s="181"/>
      <c r="AS43" s="181"/>
      <c r="AT43" s="182"/>
      <c r="AU43" s="182"/>
      <c r="AV43" s="181"/>
      <c r="AW43" s="181"/>
      <c r="AX43" s="181"/>
      <c r="AY43" s="182"/>
      <c r="AZ43" s="182"/>
      <c r="BA43" s="181"/>
      <c r="BB43" s="181"/>
      <c r="BC43" s="181"/>
      <c r="BD43" s="182"/>
      <c r="BE43" s="182"/>
      <c r="BF43" s="181"/>
      <c r="BG43" s="180">
        <f t="shared" si="108"/>
        <v>0</v>
      </c>
      <c r="BH43" s="116" t="str">
        <f t="shared" si="109"/>
        <v/>
      </c>
      <c r="BI43" s="80" t="b">
        <f t="shared" si="110"/>
        <v>0</v>
      </c>
      <c r="BJ43" s="80" t="str">
        <f t="shared" si="111"/>
        <v/>
      </c>
      <c r="BK43" s="80" t="b">
        <f t="shared" si="112"/>
        <v>0</v>
      </c>
      <c r="BL43" s="13" t="str">
        <f t="shared" si="113"/>
        <v/>
      </c>
      <c r="BM43" s="13" t="b">
        <f t="shared" si="114"/>
        <v>0</v>
      </c>
      <c r="BN43" s="35" t="str">
        <f t="shared" si="115"/>
        <v/>
      </c>
      <c r="BO43" s="13" t="b">
        <f t="shared" si="116"/>
        <v>0</v>
      </c>
      <c r="BP43" s="35" t="str">
        <f t="shared" si="117"/>
        <v/>
      </c>
      <c r="BQ43" s="13" t="b">
        <f t="shared" si="118"/>
        <v>0</v>
      </c>
      <c r="BR43" s="35" t="str">
        <f t="shared" si="119"/>
        <v/>
      </c>
      <c r="BS43" s="35" t="b">
        <f t="shared" si="120"/>
        <v>0</v>
      </c>
      <c r="BT43" s="35" t="str">
        <f t="shared" si="121"/>
        <v/>
      </c>
      <c r="BU43" s="35" t="b">
        <f t="shared" si="122"/>
        <v>0</v>
      </c>
      <c r="BV43" s="35" t="str">
        <f t="shared" si="123"/>
        <v/>
      </c>
      <c r="BW43" s="13" t="b">
        <f t="shared" si="124"/>
        <v>0</v>
      </c>
      <c r="BX43" s="35" t="str">
        <f t="shared" si="123"/>
        <v/>
      </c>
      <c r="BY43" s="265" t="b">
        <f t="shared" si="125"/>
        <v>0</v>
      </c>
      <c r="BZ43" s="35" t="str">
        <f t="shared" si="126"/>
        <v/>
      </c>
      <c r="CA43" s="265" t="b">
        <f t="shared" si="127"/>
        <v>0</v>
      </c>
      <c r="CB43" s="35" t="str">
        <f t="shared" si="56"/>
        <v/>
      </c>
      <c r="CC43" s="272" t="b">
        <f t="shared" si="128"/>
        <v>0</v>
      </c>
      <c r="CD43" s="35" t="str">
        <f t="shared" si="56"/>
        <v/>
      </c>
      <c r="CE43" s="13" t="b">
        <f t="shared" si="57"/>
        <v>0</v>
      </c>
      <c r="CF43" s="35" t="str">
        <f t="shared" si="129"/>
        <v/>
      </c>
      <c r="CG43" s="179">
        <f t="shared" si="59"/>
        <v>0</v>
      </c>
      <c r="CH43" s="179">
        <f t="shared" si="60"/>
        <v>0</v>
      </c>
      <c r="CI43" s="218">
        <f t="shared" si="130"/>
        <v>0</v>
      </c>
      <c r="CJ43" s="218">
        <f t="shared" si="131"/>
        <v>0</v>
      </c>
      <c r="CK43" s="218">
        <f t="shared" si="132"/>
        <v>0</v>
      </c>
      <c r="CL43" s="218">
        <f t="shared" si="133"/>
        <v>0</v>
      </c>
      <c r="CM43" s="218">
        <f t="shared" si="134"/>
        <v>0</v>
      </c>
      <c r="CN43" s="218">
        <f t="shared" si="135"/>
        <v>0</v>
      </c>
      <c r="CO43" s="218">
        <f t="shared" si="136"/>
        <v>0</v>
      </c>
      <c r="CP43" s="218">
        <f t="shared" si="137"/>
        <v>0</v>
      </c>
      <c r="CQ43" s="218">
        <f t="shared" si="138"/>
        <v>0</v>
      </c>
      <c r="CR43" s="218">
        <f t="shared" si="139"/>
        <v>0</v>
      </c>
      <c r="CS43" s="14">
        <f t="shared" si="140"/>
        <v>0</v>
      </c>
      <c r="CT43" s="236">
        <f t="shared" si="141"/>
        <v>0</v>
      </c>
      <c r="CU43" s="237">
        <f t="shared" si="191"/>
        <v>0</v>
      </c>
      <c r="CV43" s="16">
        <f t="shared" si="191"/>
        <v>0</v>
      </c>
      <c r="CW43" s="16">
        <f t="shared" si="191"/>
        <v>0</v>
      </c>
      <c r="CX43" s="16">
        <f t="shared" si="191"/>
        <v>0</v>
      </c>
      <c r="CY43" s="16">
        <f t="shared" si="191"/>
        <v>0</v>
      </c>
      <c r="CZ43" s="16">
        <f t="shared" si="191"/>
        <v>0</v>
      </c>
      <c r="DA43" s="16">
        <f t="shared" si="191"/>
        <v>0</v>
      </c>
      <c r="DB43" s="16">
        <f t="shared" si="191"/>
        <v>0</v>
      </c>
      <c r="DC43" s="16">
        <f t="shared" si="191"/>
        <v>0</v>
      </c>
      <c r="DD43" s="238">
        <f t="shared" si="191"/>
        <v>0</v>
      </c>
      <c r="DE43" s="232">
        <f t="shared" si="192"/>
        <v>0</v>
      </c>
      <c r="DF43" s="132">
        <f t="shared" si="192"/>
        <v>0</v>
      </c>
      <c r="DG43" s="132">
        <f t="shared" si="192"/>
        <v>0</v>
      </c>
      <c r="DH43" s="132">
        <f t="shared" si="192"/>
        <v>0</v>
      </c>
      <c r="DI43" s="132">
        <f t="shared" si="192"/>
        <v>0</v>
      </c>
      <c r="DJ43" s="132">
        <f t="shared" si="192"/>
        <v>0</v>
      </c>
      <c r="DK43" s="132">
        <f t="shared" si="192"/>
        <v>0</v>
      </c>
      <c r="DL43" s="132">
        <f t="shared" si="192"/>
        <v>0</v>
      </c>
      <c r="DM43" s="132">
        <f t="shared" si="192"/>
        <v>0</v>
      </c>
      <c r="DN43" s="233">
        <f t="shared" si="192"/>
        <v>0</v>
      </c>
      <c r="DO43" s="232">
        <f t="shared" si="142"/>
        <v>0</v>
      </c>
      <c r="DP43" s="132">
        <f t="shared" si="143"/>
        <v>0</v>
      </c>
      <c r="DQ43" s="132">
        <f t="shared" si="186"/>
        <v>0</v>
      </c>
      <c r="DR43" s="132">
        <f t="shared" si="144"/>
        <v>0</v>
      </c>
      <c r="DS43" s="132">
        <f t="shared" si="145"/>
        <v>0</v>
      </c>
      <c r="DT43" s="132">
        <f t="shared" si="146"/>
        <v>0</v>
      </c>
      <c r="DU43" s="132">
        <f t="shared" si="147"/>
        <v>0</v>
      </c>
      <c r="DV43" s="132">
        <f t="shared" si="148"/>
        <v>0</v>
      </c>
      <c r="DW43" s="132">
        <f t="shared" si="149"/>
        <v>0</v>
      </c>
      <c r="DX43" s="233">
        <f t="shared" si="150"/>
        <v>0</v>
      </c>
      <c r="DY43" s="231" t="b">
        <f t="shared" si="151"/>
        <v>0</v>
      </c>
      <c r="DZ43" s="163"/>
      <c r="EA43" s="226" t="str">
        <f t="shared" si="187"/>
        <v/>
      </c>
      <c r="EB43" s="178" t="str">
        <f t="shared" si="152"/>
        <v/>
      </c>
      <c r="EC43" s="178" t="str">
        <f t="shared" si="153"/>
        <v/>
      </c>
      <c r="ED43" s="178" t="str">
        <f t="shared" si="154"/>
        <v/>
      </c>
      <c r="EE43" s="178" t="str">
        <f t="shared" si="155"/>
        <v/>
      </c>
      <c r="EF43" s="178" t="str">
        <f t="shared" si="156"/>
        <v/>
      </c>
      <c r="EG43" s="178" t="str">
        <f t="shared" si="157"/>
        <v/>
      </c>
      <c r="EH43" s="178" t="str">
        <f t="shared" si="158"/>
        <v/>
      </c>
      <c r="EI43" s="178" t="str">
        <f t="shared" si="159"/>
        <v/>
      </c>
      <c r="EJ43" s="227" t="str">
        <f t="shared" si="160"/>
        <v/>
      </c>
      <c r="EK43" s="230" t="str">
        <f t="shared" si="161"/>
        <v/>
      </c>
      <c r="EL43" s="177" t="str">
        <f t="shared" si="162"/>
        <v/>
      </c>
      <c r="EM43" s="177" t="str">
        <f t="shared" si="163"/>
        <v/>
      </c>
      <c r="EN43" s="177" t="str">
        <f t="shared" si="164"/>
        <v/>
      </c>
      <c r="EO43" s="177" t="str">
        <f t="shared" si="165"/>
        <v/>
      </c>
      <c r="EP43" s="177" t="str">
        <f t="shared" si="166"/>
        <v/>
      </c>
      <c r="EQ43" s="177" t="str">
        <f t="shared" si="167"/>
        <v/>
      </c>
      <c r="ER43" s="177" t="str">
        <f t="shared" si="168"/>
        <v/>
      </c>
      <c r="ES43" s="177" t="str">
        <f t="shared" si="169"/>
        <v/>
      </c>
      <c r="ET43" s="177" t="str">
        <f t="shared" si="170"/>
        <v/>
      </c>
      <c r="EU43" s="229" t="e">
        <f t="shared" si="171"/>
        <v>#VALUE!</v>
      </c>
      <c r="EV43" s="27" t="e">
        <f t="shared" si="172"/>
        <v>#VALUE!</v>
      </c>
      <c r="EW43" s="27" t="e">
        <f t="shared" si="173"/>
        <v>#VALUE!</v>
      </c>
      <c r="EX43" s="28" t="e">
        <f t="shared" si="174"/>
        <v>#VALUE!</v>
      </c>
      <c r="EY43" s="28" t="e">
        <f t="shared" si="175"/>
        <v>#VALUE!</v>
      </c>
      <c r="EZ43" s="28" t="b">
        <f t="shared" si="176"/>
        <v>0</v>
      </c>
      <c r="FA43" s="176" t="str">
        <f t="shared" si="177"/>
        <v/>
      </c>
      <c r="FB43" s="27" t="e" cm="1">
        <f t="array" aca="1" ref="FB43" ca="1">TEXT(RIGHT(10-RIGHT(SUM(INDEX(1*(MID(MID(C43,1,1)*2,ROW(INDIRECT("1:"&amp;LEN(MID(C43,1,1)*2))),1)),,))+MID(C43,2,1)+
SUM(INDEX(1*(MID(MID(C43,3,1)*2,ROW(INDIRECT("1:"&amp;LEN(MID(C43,3,1)*2))),1)),,))+MID(C43,4,1)+
SUM(INDEX(1*(MID(MID(C43,5,1)*2,ROW(INDIRECT("1:"&amp;LEN(MID(C43,5,1)*2))),1)),,))+MID(C43,6,1)+
SUM(INDEX(1*(MID(MID(C43,8,1)*2,ROW(INDIRECT("1:"&amp;LEN(MID(C43,8,1)*2))),1)),,))+MID(C43,9,1)+
SUM(INDEX(1*(MID(MID(C43,10,1)*2,ROW(INDIRECT("1:"&amp;LEN(MID(C43,10,1)*2))),1)),,)),1),1),"0")</f>
        <v>#VALUE!</v>
      </c>
      <c r="FC43" s="27" t="str">
        <f t="shared" si="178"/>
        <v/>
      </c>
      <c r="FD43" s="29" t="b">
        <f t="shared" si="179"/>
        <v>0</v>
      </c>
      <c r="FE43" s="112" t="b">
        <f>IFERROR(MATCH(D43,'Avtal för korttidsarbete'!$G$13:$G$1012,0),TRUE)</f>
        <v>1</v>
      </c>
      <c r="FF43" s="112" t="b">
        <f t="shared" si="180"/>
        <v>0</v>
      </c>
      <c r="FG43" s="113" t="str" cm="1">
        <f t="array" ref="FG43">IF(FE43=TRUE,"x",INDEX('Avtal för korttidsarbete'!$E$13:$E$1012,$FE43))</f>
        <v>x</v>
      </c>
      <c r="FH43" s="113" t="str" cm="1">
        <f t="array" ref="FH43">IF(FE43=TRUE,"x",INDEX('Avtal för korttidsarbete'!$F$13:$F$1012,$FE43))</f>
        <v>x</v>
      </c>
      <c r="FI43" s="112" t="b">
        <f t="shared" si="181"/>
        <v>0</v>
      </c>
      <c r="FJ43" s="135">
        <f t="shared" si="188"/>
        <v>44166</v>
      </c>
      <c r="FK43" s="135">
        <f t="shared" si="182"/>
        <v>44377</v>
      </c>
      <c r="FL43" s="112" t="b">
        <f t="shared" si="183"/>
        <v>0</v>
      </c>
      <c r="FM43" s="113">
        <f t="shared" si="184"/>
        <v>44166</v>
      </c>
      <c r="FN43" s="135">
        <f t="shared" si="185"/>
        <v>44377</v>
      </c>
      <c r="FO43" s="148" t="b">
        <f>IFERROR(INDEX('Avtal för korttidsarbete'!R:R,MATCH(D43,'Avtal för korttidsarbete'!$G:$G,0)),TRUE)</f>
        <v>1</v>
      </c>
      <c r="FP43" s="135" t="str">
        <f>IF(FO43,"-",INDEX('Avtal för korttidsarbete'!$D:$D,MATCH(D43,'Avtal för korttidsarbete'!$G:$G,0)))</f>
        <v>-</v>
      </c>
      <c r="FQ43" s="113" t="b">
        <f>IFERROR(G43&gt;INDEX(Uppsägningar!E:E,MATCH(C43,Uppsägningar!C:C,0)),FALSE)</f>
        <v>0</v>
      </c>
    </row>
    <row r="44" spans="1:173" x14ac:dyDescent="0.25">
      <c r="A44" s="19">
        <v>28</v>
      </c>
      <c r="B44" s="20"/>
      <c r="C44" s="183"/>
      <c r="D44" s="66"/>
      <c r="E44" s="212">
        <f>IFERROR(INDEX(Admin!$C$7:$C$10,MATCH(FP44,TblNivåValTExt,0)),0)</f>
        <v>0</v>
      </c>
      <c r="F44" s="1"/>
      <c r="G44" s="1"/>
      <c r="H44" s="78"/>
      <c r="I44" s="181"/>
      <c r="J44" s="181"/>
      <c r="K44" s="182"/>
      <c r="L44" s="182"/>
      <c r="M44" s="181"/>
      <c r="N44" s="181"/>
      <c r="O44" s="181"/>
      <c r="P44" s="182"/>
      <c r="Q44" s="182"/>
      <c r="R44" s="181"/>
      <c r="S44" s="181"/>
      <c r="T44" s="181"/>
      <c r="U44" s="182"/>
      <c r="V44" s="182"/>
      <c r="W44" s="181"/>
      <c r="X44" s="181"/>
      <c r="Y44" s="181"/>
      <c r="Z44" s="182"/>
      <c r="AA44" s="182"/>
      <c r="AB44" s="181"/>
      <c r="AC44" s="181"/>
      <c r="AD44" s="181"/>
      <c r="AE44" s="182"/>
      <c r="AF44" s="182"/>
      <c r="AG44" s="181"/>
      <c r="AH44" s="181"/>
      <c r="AI44" s="181"/>
      <c r="AJ44" s="182"/>
      <c r="AK44" s="182"/>
      <c r="AL44" s="181"/>
      <c r="AM44" s="181"/>
      <c r="AN44" s="181"/>
      <c r="AO44" s="182"/>
      <c r="AP44" s="182"/>
      <c r="AQ44" s="181"/>
      <c r="AR44" s="181"/>
      <c r="AS44" s="181"/>
      <c r="AT44" s="182"/>
      <c r="AU44" s="182"/>
      <c r="AV44" s="181"/>
      <c r="AW44" s="181"/>
      <c r="AX44" s="181"/>
      <c r="AY44" s="182"/>
      <c r="AZ44" s="182"/>
      <c r="BA44" s="181"/>
      <c r="BB44" s="181"/>
      <c r="BC44" s="181"/>
      <c r="BD44" s="182"/>
      <c r="BE44" s="182"/>
      <c r="BF44" s="181"/>
      <c r="BG44" s="180">
        <f t="shared" si="108"/>
        <v>0</v>
      </c>
      <c r="BH44" s="116" t="str">
        <f t="shared" si="109"/>
        <v/>
      </c>
      <c r="BI44" s="80" t="b">
        <f t="shared" si="110"/>
        <v>0</v>
      </c>
      <c r="BJ44" s="80" t="str">
        <f t="shared" si="111"/>
        <v/>
      </c>
      <c r="BK44" s="80" t="b">
        <f t="shared" si="112"/>
        <v>0</v>
      </c>
      <c r="BL44" s="13" t="str">
        <f t="shared" si="113"/>
        <v/>
      </c>
      <c r="BM44" s="13" t="b">
        <f t="shared" si="114"/>
        <v>0</v>
      </c>
      <c r="BN44" s="35" t="str">
        <f t="shared" si="115"/>
        <v/>
      </c>
      <c r="BO44" s="13" t="b">
        <f t="shared" si="116"/>
        <v>0</v>
      </c>
      <c r="BP44" s="35" t="str">
        <f t="shared" si="117"/>
        <v/>
      </c>
      <c r="BQ44" s="13" t="b">
        <f t="shared" si="118"/>
        <v>0</v>
      </c>
      <c r="BR44" s="35" t="str">
        <f t="shared" si="119"/>
        <v/>
      </c>
      <c r="BS44" s="35" t="b">
        <f t="shared" si="120"/>
        <v>0</v>
      </c>
      <c r="BT44" s="35" t="str">
        <f t="shared" si="121"/>
        <v/>
      </c>
      <c r="BU44" s="35" t="b">
        <f t="shared" si="122"/>
        <v>0</v>
      </c>
      <c r="BV44" s="35" t="str">
        <f t="shared" si="123"/>
        <v/>
      </c>
      <c r="BW44" s="13" t="b">
        <f t="shared" si="124"/>
        <v>0</v>
      </c>
      <c r="BX44" s="35" t="str">
        <f t="shared" si="123"/>
        <v/>
      </c>
      <c r="BY44" s="265" t="b">
        <f t="shared" si="125"/>
        <v>0</v>
      </c>
      <c r="BZ44" s="35" t="str">
        <f t="shared" si="126"/>
        <v/>
      </c>
      <c r="CA44" s="265" t="b">
        <f t="shared" si="127"/>
        <v>0</v>
      </c>
      <c r="CB44" s="35" t="str">
        <f t="shared" si="56"/>
        <v/>
      </c>
      <c r="CC44" s="272" t="b">
        <f t="shared" si="128"/>
        <v>0</v>
      </c>
      <c r="CD44" s="35" t="str">
        <f t="shared" si="56"/>
        <v/>
      </c>
      <c r="CE44" s="13" t="b">
        <f t="shared" si="57"/>
        <v>0</v>
      </c>
      <c r="CF44" s="35" t="str">
        <f t="shared" si="129"/>
        <v/>
      </c>
      <c r="CG44" s="179">
        <f t="shared" si="59"/>
        <v>0</v>
      </c>
      <c r="CH44" s="179">
        <f t="shared" si="60"/>
        <v>0</v>
      </c>
      <c r="CI44" s="218">
        <f t="shared" si="130"/>
        <v>0</v>
      </c>
      <c r="CJ44" s="218">
        <f t="shared" si="131"/>
        <v>0</v>
      </c>
      <c r="CK44" s="218">
        <f t="shared" si="132"/>
        <v>0</v>
      </c>
      <c r="CL44" s="218">
        <f t="shared" si="133"/>
        <v>0</v>
      </c>
      <c r="CM44" s="218">
        <f t="shared" si="134"/>
        <v>0</v>
      </c>
      <c r="CN44" s="218">
        <f t="shared" si="135"/>
        <v>0</v>
      </c>
      <c r="CO44" s="218">
        <f t="shared" si="136"/>
        <v>0</v>
      </c>
      <c r="CP44" s="218">
        <f t="shared" si="137"/>
        <v>0</v>
      </c>
      <c r="CQ44" s="218">
        <f t="shared" si="138"/>
        <v>0</v>
      </c>
      <c r="CR44" s="218">
        <f t="shared" si="139"/>
        <v>0</v>
      </c>
      <c r="CS44" s="14">
        <f t="shared" si="140"/>
        <v>0</v>
      </c>
      <c r="CT44" s="236">
        <f t="shared" si="141"/>
        <v>0</v>
      </c>
      <c r="CU44" s="237">
        <f t="shared" si="191"/>
        <v>0</v>
      </c>
      <c r="CV44" s="16">
        <f t="shared" si="191"/>
        <v>0</v>
      </c>
      <c r="CW44" s="16">
        <f t="shared" si="191"/>
        <v>0</v>
      </c>
      <c r="CX44" s="16">
        <f t="shared" si="191"/>
        <v>0</v>
      </c>
      <c r="CY44" s="16">
        <f t="shared" si="191"/>
        <v>0</v>
      </c>
      <c r="CZ44" s="16">
        <f t="shared" si="191"/>
        <v>0</v>
      </c>
      <c r="DA44" s="16">
        <f t="shared" si="191"/>
        <v>0</v>
      </c>
      <c r="DB44" s="16">
        <f t="shared" si="191"/>
        <v>0</v>
      </c>
      <c r="DC44" s="16">
        <f t="shared" si="191"/>
        <v>0</v>
      </c>
      <c r="DD44" s="238">
        <f t="shared" si="191"/>
        <v>0</v>
      </c>
      <c r="DE44" s="232">
        <f t="shared" si="192"/>
        <v>0</v>
      </c>
      <c r="DF44" s="132">
        <f t="shared" si="192"/>
        <v>0</v>
      </c>
      <c r="DG44" s="132">
        <f t="shared" si="192"/>
        <v>0</v>
      </c>
      <c r="DH44" s="132">
        <f t="shared" si="192"/>
        <v>0</v>
      </c>
      <c r="DI44" s="132">
        <f t="shared" si="192"/>
        <v>0</v>
      </c>
      <c r="DJ44" s="132">
        <f t="shared" si="192"/>
        <v>0</v>
      </c>
      <c r="DK44" s="132">
        <f t="shared" si="192"/>
        <v>0</v>
      </c>
      <c r="DL44" s="132">
        <f t="shared" si="192"/>
        <v>0</v>
      </c>
      <c r="DM44" s="132">
        <f t="shared" si="192"/>
        <v>0</v>
      </c>
      <c r="DN44" s="233">
        <f t="shared" si="192"/>
        <v>0</v>
      </c>
      <c r="DO44" s="232">
        <f t="shared" si="142"/>
        <v>0</v>
      </c>
      <c r="DP44" s="132">
        <f t="shared" si="143"/>
        <v>0</v>
      </c>
      <c r="DQ44" s="132">
        <f t="shared" si="186"/>
        <v>0</v>
      </c>
      <c r="DR44" s="132">
        <f t="shared" si="144"/>
        <v>0</v>
      </c>
      <c r="DS44" s="132">
        <f t="shared" si="145"/>
        <v>0</v>
      </c>
      <c r="DT44" s="132">
        <f t="shared" si="146"/>
        <v>0</v>
      </c>
      <c r="DU44" s="132">
        <f t="shared" si="147"/>
        <v>0</v>
      </c>
      <c r="DV44" s="132">
        <f t="shared" si="148"/>
        <v>0</v>
      </c>
      <c r="DW44" s="132">
        <f t="shared" si="149"/>
        <v>0</v>
      </c>
      <c r="DX44" s="233">
        <f t="shared" si="150"/>
        <v>0</v>
      </c>
      <c r="DY44" s="231" t="b">
        <f t="shared" si="151"/>
        <v>0</v>
      </c>
      <c r="DZ44" s="163"/>
      <c r="EA44" s="226" t="str">
        <f t="shared" si="187"/>
        <v/>
      </c>
      <c r="EB44" s="178" t="str">
        <f t="shared" si="152"/>
        <v/>
      </c>
      <c r="EC44" s="178" t="str">
        <f t="shared" si="153"/>
        <v/>
      </c>
      <c r="ED44" s="178" t="str">
        <f t="shared" si="154"/>
        <v/>
      </c>
      <c r="EE44" s="178" t="str">
        <f t="shared" si="155"/>
        <v/>
      </c>
      <c r="EF44" s="178" t="str">
        <f t="shared" si="156"/>
        <v/>
      </c>
      <c r="EG44" s="178" t="str">
        <f t="shared" si="157"/>
        <v/>
      </c>
      <c r="EH44" s="178" t="str">
        <f t="shared" si="158"/>
        <v/>
      </c>
      <c r="EI44" s="178" t="str">
        <f t="shared" si="159"/>
        <v/>
      </c>
      <c r="EJ44" s="227" t="str">
        <f t="shared" si="160"/>
        <v/>
      </c>
      <c r="EK44" s="230" t="str">
        <f t="shared" si="161"/>
        <v/>
      </c>
      <c r="EL44" s="177" t="str">
        <f t="shared" si="162"/>
        <v/>
      </c>
      <c r="EM44" s="177" t="str">
        <f t="shared" si="163"/>
        <v/>
      </c>
      <c r="EN44" s="177" t="str">
        <f t="shared" si="164"/>
        <v/>
      </c>
      <c r="EO44" s="177" t="str">
        <f t="shared" si="165"/>
        <v/>
      </c>
      <c r="EP44" s="177" t="str">
        <f t="shared" si="166"/>
        <v/>
      </c>
      <c r="EQ44" s="177" t="str">
        <f t="shared" si="167"/>
        <v/>
      </c>
      <c r="ER44" s="177" t="str">
        <f t="shared" si="168"/>
        <v/>
      </c>
      <c r="ES44" s="177" t="str">
        <f t="shared" si="169"/>
        <v/>
      </c>
      <c r="ET44" s="177" t="str">
        <f t="shared" si="170"/>
        <v/>
      </c>
      <c r="EU44" s="229" t="e">
        <f t="shared" si="171"/>
        <v>#VALUE!</v>
      </c>
      <c r="EV44" s="27" t="e">
        <f t="shared" si="172"/>
        <v>#VALUE!</v>
      </c>
      <c r="EW44" s="27" t="e">
        <f t="shared" si="173"/>
        <v>#VALUE!</v>
      </c>
      <c r="EX44" s="28" t="e">
        <f t="shared" si="174"/>
        <v>#VALUE!</v>
      </c>
      <c r="EY44" s="28" t="e">
        <f t="shared" si="175"/>
        <v>#VALUE!</v>
      </c>
      <c r="EZ44" s="28" t="b">
        <f t="shared" si="176"/>
        <v>0</v>
      </c>
      <c r="FA44" s="176" t="str">
        <f t="shared" si="177"/>
        <v/>
      </c>
      <c r="FB44" s="27" t="e" cm="1">
        <f t="array" aca="1" ref="FB44" ca="1">TEXT(RIGHT(10-RIGHT(SUM(INDEX(1*(MID(MID(C44,1,1)*2,ROW(INDIRECT("1:"&amp;LEN(MID(C44,1,1)*2))),1)),,))+MID(C44,2,1)+
SUM(INDEX(1*(MID(MID(C44,3,1)*2,ROW(INDIRECT("1:"&amp;LEN(MID(C44,3,1)*2))),1)),,))+MID(C44,4,1)+
SUM(INDEX(1*(MID(MID(C44,5,1)*2,ROW(INDIRECT("1:"&amp;LEN(MID(C44,5,1)*2))),1)),,))+MID(C44,6,1)+
SUM(INDEX(1*(MID(MID(C44,8,1)*2,ROW(INDIRECT("1:"&amp;LEN(MID(C44,8,1)*2))),1)),,))+MID(C44,9,1)+
SUM(INDEX(1*(MID(MID(C44,10,1)*2,ROW(INDIRECT("1:"&amp;LEN(MID(C44,10,1)*2))),1)),,)),1),1),"0")</f>
        <v>#VALUE!</v>
      </c>
      <c r="FC44" s="27" t="str">
        <f t="shared" si="178"/>
        <v/>
      </c>
      <c r="FD44" s="29" t="b">
        <f t="shared" si="179"/>
        <v>0</v>
      </c>
      <c r="FE44" s="112" t="b">
        <f>IFERROR(MATCH(D44,'Avtal för korttidsarbete'!$G$13:$G$1012,0),TRUE)</f>
        <v>1</v>
      </c>
      <c r="FF44" s="112" t="b">
        <f t="shared" si="180"/>
        <v>0</v>
      </c>
      <c r="FG44" s="113" t="str" cm="1">
        <f t="array" ref="FG44">IF(FE44=TRUE,"x",INDEX('Avtal för korttidsarbete'!$E$13:$E$1012,$FE44))</f>
        <v>x</v>
      </c>
      <c r="FH44" s="113" t="str" cm="1">
        <f t="array" ref="FH44">IF(FE44=TRUE,"x",INDEX('Avtal för korttidsarbete'!$F$13:$F$1012,$FE44))</f>
        <v>x</v>
      </c>
      <c r="FI44" s="112" t="b">
        <f t="shared" si="181"/>
        <v>0</v>
      </c>
      <c r="FJ44" s="135">
        <f t="shared" si="188"/>
        <v>44166</v>
      </c>
      <c r="FK44" s="135">
        <f t="shared" si="182"/>
        <v>44377</v>
      </c>
      <c r="FL44" s="112" t="b">
        <f t="shared" si="183"/>
        <v>0</v>
      </c>
      <c r="FM44" s="113">
        <f t="shared" si="184"/>
        <v>44166</v>
      </c>
      <c r="FN44" s="135">
        <f t="shared" si="185"/>
        <v>44377</v>
      </c>
      <c r="FO44" s="148" t="b">
        <f>IFERROR(INDEX('Avtal för korttidsarbete'!R:R,MATCH(D44,'Avtal för korttidsarbete'!$G:$G,0)),TRUE)</f>
        <v>1</v>
      </c>
      <c r="FP44" s="135" t="str">
        <f>IF(FO44,"-",INDEX('Avtal för korttidsarbete'!$D:$D,MATCH(D44,'Avtal för korttidsarbete'!$G:$G,0)))</f>
        <v>-</v>
      </c>
      <c r="FQ44" s="113" t="b">
        <f>IFERROR(G44&gt;INDEX(Uppsägningar!E:E,MATCH(C44,Uppsägningar!C:C,0)),FALSE)</f>
        <v>0</v>
      </c>
    </row>
    <row r="45" spans="1:173" x14ac:dyDescent="0.25">
      <c r="A45" s="19">
        <v>29</v>
      </c>
      <c r="B45" s="20"/>
      <c r="C45" s="183"/>
      <c r="D45" s="66"/>
      <c r="E45" s="212">
        <f>IFERROR(INDEX(Admin!$C$7:$C$10,MATCH(FP45,TblNivåValTExt,0)),0)</f>
        <v>0</v>
      </c>
      <c r="F45" s="1"/>
      <c r="G45" s="1"/>
      <c r="H45" s="78"/>
      <c r="I45" s="181"/>
      <c r="J45" s="181"/>
      <c r="K45" s="182"/>
      <c r="L45" s="182"/>
      <c r="M45" s="181"/>
      <c r="N45" s="181"/>
      <c r="O45" s="181"/>
      <c r="P45" s="182"/>
      <c r="Q45" s="182"/>
      <c r="R45" s="181"/>
      <c r="S45" s="181"/>
      <c r="T45" s="181"/>
      <c r="U45" s="182"/>
      <c r="V45" s="182"/>
      <c r="W45" s="181"/>
      <c r="X45" s="181"/>
      <c r="Y45" s="181"/>
      <c r="Z45" s="182"/>
      <c r="AA45" s="182"/>
      <c r="AB45" s="181"/>
      <c r="AC45" s="181"/>
      <c r="AD45" s="181"/>
      <c r="AE45" s="182"/>
      <c r="AF45" s="182"/>
      <c r="AG45" s="181"/>
      <c r="AH45" s="181"/>
      <c r="AI45" s="181"/>
      <c r="AJ45" s="182"/>
      <c r="AK45" s="182"/>
      <c r="AL45" s="181"/>
      <c r="AM45" s="181"/>
      <c r="AN45" s="181"/>
      <c r="AO45" s="182"/>
      <c r="AP45" s="182"/>
      <c r="AQ45" s="181"/>
      <c r="AR45" s="181"/>
      <c r="AS45" s="181"/>
      <c r="AT45" s="182"/>
      <c r="AU45" s="182"/>
      <c r="AV45" s="181"/>
      <c r="AW45" s="181"/>
      <c r="AX45" s="181"/>
      <c r="AY45" s="182"/>
      <c r="AZ45" s="182"/>
      <c r="BA45" s="181"/>
      <c r="BB45" s="181"/>
      <c r="BC45" s="181"/>
      <c r="BD45" s="182"/>
      <c r="BE45" s="182"/>
      <c r="BF45" s="181"/>
      <c r="BG45" s="180">
        <f t="shared" si="108"/>
        <v>0</v>
      </c>
      <c r="BH45" s="116" t="str">
        <f t="shared" si="109"/>
        <v/>
      </c>
      <c r="BI45" s="80" t="b">
        <f t="shared" si="110"/>
        <v>0</v>
      </c>
      <c r="BJ45" s="80" t="str">
        <f t="shared" si="111"/>
        <v/>
      </c>
      <c r="BK45" s="80" t="b">
        <f t="shared" si="112"/>
        <v>0</v>
      </c>
      <c r="BL45" s="13" t="str">
        <f t="shared" si="113"/>
        <v/>
      </c>
      <c r="BM45" s="13" t="b">
        <f t="shared" si="114"/>
        <v>0</v>
      </c>
      <c r="BN45" s="35" t="str">
        <f t="shared" si="115"/>
        <v/>
      </c>
      <c r="BO45" s="13" t="b">
        <f t="shared" si="116"/>
        <v>0</v>
      </c>
      <c r="BP45" s="35" t="str">
        <f t="shared" si="117"/>
        <v/>
      </c>
      <c r="BQ45" s="13" t="b">
        <f t="shared" si="118"/>
        <v>0</v>
      </c>
      <c r="BR45" s="35" t="str">
        <f t="shared" si="119"/>
        <v/>
      </c>
      <c r="BS45" s="35" t="b">
        <f t="shared" si="120"/>
        <v>0</v>
      </c>
      <c r="BT45" s="35" t="str">
        <f t="shared" si="121"/>
        <v/>
      </c>
      <c r="BU45" s="35" t="b">
        <f t="shared" si="122"/>
        <v>0</v>
      </c>
      <c r="BV45" s="35" t="str">
        <f t="shared" si="123"/>
        <v/>
      </c>
      <c r="BW45" s="13" t="b">
        <f t="shared" si="124"/>
        <v>0</v>
      </c>
      <c r="BX45" s="35" t="str">
        <f t="shared" si="123"/>
        <v/>
      </c>
      <c r="BY45" s="265" t="b">
        <f t="shared" si="125"/>
        <v>0</v>
      </c>
      <c r="BZ45" s="35" t="str">
        <f t="shared" si="126"/>
        <v/>
      </c>
      <c r="CA45" s="265" t="b">
        <f t="shared" si="127"/>
        <v>0</v>
      </c>
      <c r="CB45" s="35" t="str">
        <f t="shared" si="56"/>
        <v/>
      </c>
      <c r="CC45" s="272" t="b">
        <f t="shared" si="128"/>
        <v>0</v>
      </c>
      <c r="CD45" s="35" t="str">
        <f t="shared" si="56"/>
        <v/>
      </c>
      <c r="CE45" s="13" t="b">
        <f t="shared" si="57"/>
        <v>0</v>
      </c>
      <c r="CF45" s="35" t="str">
        <f t="shared" si="129"/>
        <v/>
      </c>
      <c r="CG45" s="179">
        <f t="shared" si="59"/>
        <v>0</v>
      </c>
      <c r="CH45" s="179">
        <f t="shared" si="60"/>
        <v>0</v>
      </c>
      <c r="CI45" s="218">
        <f t="shared" si="130"/>
        <v>0</v>
      </c>
      <c r="CJ45" s="218">
        <f t="shared" si="131"/>
        <v>0</v>
      </c>
      <c r="CK45" s="218">
        <f t="shared" si="132"/>
        <v>0</v>
      </c>
      <c r="CL45" s="218">
        <f t="shared" si="133"/>
        <v>0</v>
      </c>
      <c r="CM45" s="218">
        <f t="shared" si="134"/>
        <v>0</v>
      </c>
      <c r="CN45" s="218">
        <f t="shared" si="135"/>
        <v>0</v>
      </c>
      <c r="CO45" s="218">
        <f t="shared" si="136"/>
        <v>0</v>
      </c>
      <c r="CP45" s="218">
        <f t="shared" si="137"/>
        <v>0</v>
      </c>
      <c r="CQ45" s="218">
        <f t="shared" si="138"/>
        <v>0</v>
      </c>
      <c r="CR45" s="218">
        <f t="shared" si="139"/>
        <v>0</v>
      </c>
      <c r="CS45" s="14">
        <f t="shared" si="140"/>
        <v>0</v>
      </c>
      <c r="CT45" s="236">
        <f t="shared" si="141"/>
        <v>0</v>
      </c>
      <c r="CU45" s="237">
        <f t="shared" si="191"/>
        <v>0</v>
      </c>
      <c r="CV45" s="16">
        <f t="shared" si="191"/>
        <v>0</v>
      </c>
      <c r="CW45" s="16">
        <f t="shared" si="191"/>
        <v>0</v>
      </c>
      <c r="CX45" s="16">
        <f t="shared" si="191"/>
        <v>0</v>
      </c>
      <c r="CY45" s="16">
        <f t="shared" si="191"/>
        <v>0</v>
      </c>
      <c r="CZ45" s="16">
        <f t="shared" si="191"/>
        <v>0</v>
      </c>
      <c r="DA45" s="16">
        <f t="shared" si="191"/>
        <v>0</v>
      </c>
      <c r="DB45" s="16">
        <f t="shared" si="191"/>
        <v>0</v>
      </c>
      <c r="DC45" s="16">
        <f t="shared" si="191"/>
        <v>0</v>
      </c>
      <c r="DD45" s="238">
        <f t="shared" si="191"/>
        <v>0</v>
      </c>
      <c r="DE45" s="232">
        <f t="shared" si="192"/>
        <v>0</v>
      </c>
      <c r="DF45" s="132">
        <f t="shared" si="192"/>
        <v>0</v>
      </c>
      <c r="DG45" s="132">
        <f t="shared" si="192"/>
        <v>0</v>
      </c>
      <c r="DH45" s="132">
        <f t="shared" si="192"/>
        <v>0</v>
      </c>
      <c r="DI45" s="132">
        <f t="shared" si="192"/>
        <v>0</v>
      </c>
      <c r="DJ45" s="132">
        <f t="shared" si="192"/>
        <v>0</v>
      </c>
      <c r="DK45" s="132">
        <f t="shared" si="192"/>
        <v>0</v>
      </c>
      <c r="DL45" s="132">
        <f t="shared" si="192"/>
        <v>0</v>
      </c>
      <c r="DM45" s="132">
        <f t="shared" si="192"/>
        <v>0</v>
      </c>
      <c r="DN45" s="233">
        <f t="shared" si="192"/>
        <v>0</v>
      </c>
      <c r="DO45" s="232">
        <f t="shared" si="142"/>
        <v>0</v>
      </c>
      <c r="DP45" s="132">
        <f t="shared" si="143"/>
        <v>0</v>
      </c>
      <c r="DQ45" s="132">
        <f t="shared" si="186"/>
        <v>0</v>
      </c>
      <c r="DR45" s="132">
        <f t="shared" si="144"/>
        <v>0</v>
      </c>
      <c r="DS45" s="132">
        <f t="shared" si="145"/>
        <v>0</v>
      </c>
      <c r="DT45" s="132">
        <f t="shared" si="146"/>
        <v>0</v>
      </c>
      <c r="DU45" s="132">
        <f t="shared" si="147"/>
        <v>0</v>
      </c>
      <c r="DV45" s="132">
        <f t="shared" si="148"/>
        <v>0</v>
      </c>
      <c r="DW45" s="132">
        <f t="shared" si="149"/>
        <v>0</v>
      </c>
      <c r="DX45" s="233">
        <f t="shared" si="150"/>
        <v>0</v>
      </c>
      <c r="DY45" s="231" t="b">
        <f t="shared" si="151"/>
        <v>0</v>
      </c>
      <c r="DZ45" s="163"/>
      <c r="EA45" s="226" t="str">
        <f t="shared" si="187"/>
        <v/>
      </c>
      <c r="EB45" s="178" t="str">
        <f t="shared" si="152"/>
        <v/>
      </c>
      <c r="EC45" s="178" t="str">
        <f t="shared" si="153"/>
        <v/>
      </c>
      <c r="ED45" s="178" t="str">
        <f t="shared" si="154"/>
        <v/>
      </c>
      <c r="EE45" s="178" t="str">
        <f t="shared" si="155"/>
        <v/>
      </c>
      <c r="EF45" s="178" t="str">
        <f t="shared" si="156"/>
        <v/>
      </c>
      <c r="EG45" s="178" t="str">
        <f t="shared" si="157"/>
        <v/>
      </c>
      <c r="EH45" s="178" t="str">
        <f t="shared" si="158"/>
        <v/>
      </c>
      <c r="EI45" s="178" t="str">
        <f t="shared" si="159"/>
        <v/>
      </c>
      <c r="EJ45" s="227" t="str">
        <f t="shared" si="160"/>
        <v/>
      </c>
      <c r="EK45" s="230" t="str">
        <f t="shared" si="161"/>
        <v/>
      </c>
      <c r="EL45" s="177" t="str">
        <f t="shared" si="162"/>
        <v/>
      </c>
      <c r="EM45" s="177" t="str">
        <f t="shared" si="163"/>
        <v/>
      </c>
      <c r="EN45" s="177" t="str">
        <f t="shared" si="164"/>
        <v/>
      </c>
      <c r="EO45" s="177" t="str">
        <f t="shared" si="165"/>
        <v/>
      </c>
      <c r="EP45" s="177" t="str">
        <f t="shared" si="166"/>
        <v/>
      </c>
      <c r="EQ45" s="177" t="str">
        <f t="shared" si="167"/>
        <v/>
      </c>
      <c r="ER45" s="177" t="str">
        <f t="shared" si="168"/>
        <v/>
      </c>
      <c r="ES45" s="177" t="str">
        <f t="shared" si="169"/>
        <v/>
      </c>
      <c r="ET45" s="177" t="str">
        <f t="shared" si="170"/>
        <v/>
      </c>
      <c r="EU45" s="229" t="e">
        <f t="shared" si="171"/>
        <v>#VALUE!</v>
      </c>
      <c r="EV45" s="27" t="e">
        <f t="shared" si="172"/>
        <v>#VALUE!</v>
      </c>
      <c r="EW45" s="27" t="e">
        <f t="shared" si="173"/>
        <v>#VALUE!</v>
      </c>
      <c r="EX45" s="28" t="e">
        <f t="shared" si="174"/>
        <v>#VALUE!</v>
      </c>
      <c r="EY45" s="28" t="e">
        <f t="shared" si="175"/>
        <v>#VALUE!</v>
      </c>
      <c r="EZ45" s="28" t="b">
        <f t="shared" si="176"/>
        <v>0</v>
      </c>
      <c r="FA45" s="176" t="str">
        <f t="shared" si="177"/>
        <v/>
      </c>
      <c r="FB45" s="27" t="e" cm="1">
        <f t="array" aca="1" ref="FB45" ca="1">TEXT(RIGHT(10-RIGHT(SUM(INDEX(1*(MID(MID(C45,1,1)*2,ROW(INDIRECT("1:"&amp;LEN(MID(C45,1,1)*2))),1)),,))+MID(C45,2,1)+
SUM(INDEX(1*(MID(MID(C45,3,1)*2,ROW(INDIRECT("1:"&amp;LEN(MID(C45,3,1)*2))),1)),,))+MID(C45,4,1)+
SUM(INDEX(1*(MID(MID(C45,5,1)*2,ROW(INDIRECT("1:"&amp;LEN(MID(C45,5,1)*2))),1)),,))+MID(C45,6,1)+
SUM(INDEX(1*(MID(MID(C45,8,1)*2,ROW(INDIRECT("1:"&amp;LEN(MID(C45,8,1)*2))),1)),,))+MID(C45,9,1)+
SUM(INDEX(1*(MID(MID(C45,10,1)*2,ROW(INDIRECT("1:"&amp;LEN(MID(C45,10,1)*2))),1)),,)),1),1),"0")</f>
        <v>#VALUE!</v>
      </c>
      <c r="FC45" s="27" t="str">
        <f t="shared" si="178"/>
        <v/>
      </c>
      <c r="FD45" s="29" t="b">
        <f t="shared" si="179"/>
        <v>0</v>
      </c>
      <c r="FE45" s="112" t="b">
        <f>IFERROR(MATCH(D45,'Avtal för korttidsarbete'!$G$13:$G$1012,0),TRUE)</f>
        <v>1</v>
      </c>
      <c r="FF45" s="112" t="b">
        <f t="shared" si="180"/>
        <v>0</v>
      </c>
      <c r="FG45" s="113" t="str" cm="1">
        <f t="array" ref="FG45">IF(FE45=TRUE,"x",INDEX('Avtal för korttidsarbete'!$E$13:$E$1012,$FE45))</f>
        <v>x</v>
      </c>
      <c r="FH45" s="113" t="str" cm="1">
        <f t="array" ref="FH45">IF(FE45=TRUE,"x",INDEX('Avtal för korttidsarbete'!$F$13:$F$1012,$FE45))</f>
        <v>x</v>
      </c>
      <c r="FI45" s="112" t="b">
        <f t="shared" si="181"/>
        <v>0</v>
      </c>
      <c r="FJ45" s="135">
        <f t="shared" si="188"/>
        <v>44166</v>
      </c>
      <c r="FK45" s="135">
        <f t="shared" si="182"/>
        <v>44377</v>
      </c>
      <c r="FL45" s="112" t="b">
        <f t="shared" si="183"/>
        <v>0</v>
      </c>
      <c r="FM45" s="113">
        <f t="shared" si="184"/>
        <v>44166</v>
      </c>
      <c r="FN45" s="135">
        <f t="shared" si="185"/>
        <v>44377</v>
      </c>
      <c r="FO45" s="148" t="b">
        <f>IFERROR(INDEX('Avtal för korttidsarbete'!R:R,MATCH(D45,'Avtal för korttidsarbete'!$G:$G,0)),TRUE)</f>
        <v>1</v>
      </c>
      <c r="FP45" s="135" t="str">
        <f>IF(FO45,"-",INDEX('Avtal för korttidsarbete'!$D:$D,MATCH(D45,'Avtal för korttidsarbete'!$G:$G,0)))</f>
        <v>-</v>
      </c>
      <c r="FQ45" s="113" t="b">
        <f>IFERROR(G45&gt;INDEX(Uppsägningar!E:E,MATCH(C45,Uppsägningar!C:C,0)),FALSE)</f>
        <v>0</v>
      </c>
    </row>
    <row r="46" spans="1:173" x14ac:dyDescent="0.25">
      <c r="A46" s="19">
        <v>30</v>
      </c>
      <c r="B46" s="20"/>
      <c r="C46" s="183"/>
      <c r="D46" s="66"/>
      <c r="E46" s="212">
        <f>IFERROR(INDEX(Admin!$C$7:$C$10,MATCH(FP46,TblNivåValTExt,0)),0)</f>
        <v>0</v>
      </c>
      <c r="F46" s="1"/>
      <c r="G46" s="1"/>
      <c r="H46" s="78"/>
      <c r="I46" s="181"/>
      <c r="J46" s="181"/>
      <c r="K46" s="182"/>
      <c r="L46" s="182"/>
      <c r="M46" s="181"/>
      <c r="N46" s="181"/>
      <c r="O46" s="181"/>
      <c r="P46" s="182"/>
      <c r="Q46" s="182"/>
      <c r="R46" s="181"/>
      <c r="S46" s="181"/>
      <c r="T46" s="181"/>
      <c r="U46" s="182"/>
      <c r="V46" s="182"/>
      <c r="W46" s="181"/>
      <c r="X46" s="181"/>
      <c r="Y46" s="181"/>
      <c r="Z46" s="182"/>
      <c r="AA46" s="182"/>
      <c r="AB46" s="181"/>
      <c r="AC46" s="181"/>
      <c r="AD46" s="181"/>
      <c r="AE46" s="182"/>
      <c r="AF46" s="182"/>
      <c r="AG46" s="181"/>
      <c r="AH46" s="181"/>
      <c r="AI46" s="181"/>
      <c r="AJ46" s="182"/>
      <c r="AK46" s="182"/>
      <c r="AL46" s="181"/>
      <c r="AM46" s="181"/>
      <c r="AN46" s="181"/>
      <c r="AO46" s="182"/>
      <c r="AP46" s="182"/>
      <c r="AQ46" s="181"/>
      <c r="AR46" s="181"/>
      <c r="AS46" s="181"/>
      <c r="AT46" s="182"/>
      <c r="AU46" s="182"/>
      <c r="AV46" s="181"/>
      <c r="AW46" s="181"/>
      <c r="AX46" s="181"/>
      <c r="AY46" s="182"/>
      <c r="AZ46" s="182"/>
      <c r="BA46" s="181"/>
      <c r="BB46" s="181"/>
      <c r="BC46" s="181"/>
      <c r="BD46" s="182"/>
      <c r="BE46" s="182"/>
      <c r="BF46" s="181"/>
      <c r="BG46" s="180">
        <f t="shared" si="108"/>
        <v>0</v>
      </c>
      <c r="BH46" s="116" t="str">
        <f t="shared" si="109"/>
        <v/>
      </c>
      <c r="BI46" s="80" t="b">
        <f t="shared" si="110"/>
        <v>0</v>
      </c>
      <c r="BJ46" s="80" t="str">
        <f t="shared" si="111"/>
        <v/>
      </c>
      <c r="BK46" s="80" t="b">
        <f t="shared" si="112"/>
        <v>0</v>
      </c>
      <c r="BL46" s="13" t="str">
        <f t="shared" si="113"/>
        <v/>
      </c>
      <c r="BM46" s="13" t="b">
        <f t="shared" si="114"/>
        <v>0</v>
      </c>
      <c r="BN46" s="35" t="str">
        <f t="shared" si="115"/>
        <v/>
      </c>
      <c r="BO46" s="13" t="b">
        <f t="shared" si="116"/>
        <v>0</v>
      </c>
      <c r="BP46" s="35" t="str">
        <f t="shared" si="117"/>
        <v/>
      </c>
      <c r="BQ46" s="13" t="b">
        <f t="shared" si="118"/>
        <v>0</v>
      </c>
      <c r="BR46" s="35" t="str">
        <f t="shared" si="119"/>
        <v/>
      </c>
      <c r="BS46" s="35" t="b">
        <f t="shared" si="120"/>
        <v>0</v>
      </c>
      <c r="BT46" s="35" t="str">
        <f t="shared" si="121"/>
        <v/>
      </c>
      <c r="BU46" s="35" t="b">
        <f t="shared" si="122"/>
        <v>0</v>
      </c>
      <c r="BV46" s="35" t="str">
        <f t="shared" si="123"/>
        <v/>
      </c>
      <c r="BW46" s="13" t="b">
        <f t="shared" si="124"/>
        <v>0</v>
      </c>
      <c r="BX46" s="35" t="str">
        <f t="shared" si="123"/>
        <v/>
      </c>
      <c r="BY46" s="265" t="b">
        <f t="shared" si="125"/>
        <v>0</v>
      </c>
      <c r="BZ46" s="35" t="str">
        <f t="shared" si="126"/>
        <v/>
      </c>
      <c r="CA46" s="265" t="b">
        <f t="shared" si="127"/>
        <v>0</v>
      </c>
      <c r="CB46" s="35" t="str">
        <f t="shared" si="56"/>
        <v/>
      </c>
      <c r="CC46" s="272" t="b">
        <f t="shared" si="128"/>
        <v>0</v>
      </c>
      <c r="CD46" s="35" t="str">
        <f t="shared" si="56"/>
        <v/>
      </c>
      <c r="CE46" s="13" t="b">
        <f t="shared" si="57"/>
        <v>0</v>
      </c>
      <c r="CF46" s="35" t="str">
        <f t="shared" si="129"/>
        <v/>
      </c>
      <c r="CG46" s="179">
        <f t="shared" si="59"/>
        <v>0</v>
      </c>
      <c r="CH46" s="179">
        <f t="shared" si="60"/>
        <v>0</v>
      </c>
      <c r="CI46" s="218">
        <f t="shared" si="130"/>
        <v>0</v>
      </c>
      <c r="CJ46" s="218">
        <f t="shared" si="131"/>
        <v>0</v>
      </c>
      <c r="CK46" s="218">
        <f t="shared" si="132"/>
        <v>0</v>
      </c>
      <c r="CL46" s="218">
        <f t="shared" si="133"/>
        <v>0</v>
      </c>
      <c r="CM46" s="218">
        <f t="shared" si="134"/>
        <v>0</v>
      </c>
      <c r="CN46" s="218">
        <f t="shared" si="135"/>
        <v>0</v>
      </c>
      <c r="CO46" s="218">
        <f t="shared" si="136"/>
        <v>0</v>
      </c>
      <c r="CP46" s="218">
        <f t="shared" si="137"/>
        <v>0</v>
      </c>
      <c r="CQ46" s="218">
        <f t="shared" si="138"/>
        <v>0</v>
      </c>
      <c r="CR46" s="218">
        <f t="shared" si="139"/>
        <v>0</v>
      </c>
      <c r="CS46" s="14">
        <f t="shared" si="140"/>
        <v>0</v>
      </c>
      <c r="CT46" s="236">
        <f t="shared" si="141"/>
        <v>0</v>
      </c>
      <c r="CU46" s="237">
        <f t="shared" si="191"/>
        <v>0</v>
      </c>
      <c r="CV46" s="16">
        <f t="shared" si="191"/>
        <v>0</v>
      </c>
      <c r="CW46" s="16">
        <f t="shared" si="191"/>
        <v>0</v>
      </c>
      <c r="CX46" s="16">
        <f t="shared" si="191"/>
        <v>0</v>
      </c>
      <c r="CY46" s="16">
        <f t="shared" si="191"/>
        <v>0</v>
      </c>
      <c r="CZ46" s="16">
        <f t="shared" si="191"/>
        <v>0</v>
      </c>
      <c r="DA46" s="16">
        <f t="shared" si="191"/>
        <v>0</v>
      </c>
      <c r="DB46" s="16">
        <f t="shared" si="191"/>
        <v>0</v>
      </c>
      <c r="DC46" s="16">
        <f t="shared" si="191"/>
        <v>0</v>
      </c>
      <c r="DD46" s="238">
        <f t="shared" si="191"/>
        <v>0</v>
      </c>
      <c r="DE46" s="232">
        <f t="shared" si="192"/>
        <v>0</v>
      </c>
      <c r="DF46" s="132">
        <f t="shared" si="192"/>
        <v>0</v>
      </c>
      <c r="DG46" s="132">
        <f t="shared" si="192"/>
        <v>0</v>
      </c>
      <c r="DH46" s="132">
        <f t="shared" si="192"/>
        <v>0</v>
      </c>
      <c r="DI46" s="132">
        <f t="shared" si="192"/>
        <v>0</v>
      </c>
      <c r="DJ46" s="132">
        <f t="shared" si="192"/>
        <v>0</v>
      </c>
      <c r="DK46" s="132">
        <f t="shared" si="192"/>
        <v>0</v>
      </c>
      <c r="DL46" s="132">
        <f t="shared" si="192"/>
        <v>0</v>
      </c>
      <c r="DM46" s="132">
        <f t="shared" si="192"/>
        <v>0</v>
      </c>
      <c r="DN46" s="233">
        <f t="shared" si="192"/>
        <v>0</v>
      </c>
      <c r="DO46" s="232">
        <f t="shared" si="142"/>
        <v>0</v>
      </c>
      <c r="DP46" s="132">
        <f t="shared" si="143"/>
        <v>0</v>
      </c>
      <c r="DQ46" s="132">
        <f t="shared" si="186"/>
        <v>0</v>
      </c>
      <c r="DR46" s="132">
        <f t="shared" si="144"/>
        <v>0</v>
      </c>
      <c r="DS46" s="132">
        <f t="shared" si="145"/>
        <v>0</v>
      </c>
      <c r="DT46" s="132">
        <f t="shared" si="146"/>
        <v>0</v>
      </c>
      <c r="DU46" s="132">
        <f t="shared" si="147"/>
        <v>0</v>
      </c>
      <c r="DV46" s="132">
        <f t="shared" si="148"/>
        <v>0</v>
      </c>
      <c r="DW46" s="132">
        <f t="shared" si="149"/>
        <v>0</v>
      </c>
      <c r="DX46" s="233">
        <f t="shared" si="150"/>
        <v>0</v>
      </c>
      <c r="DY46" s="231" t="b">
        <f t="shared" si="151"/>
        <v>0</v>
      </c>
      <c r="DZ46" s="163"/>
      <c r="EA46" s="226" t="str">
        <f t="shared" si="187"/>
        <v/>
      </c>
      <c r="EB46" s="178" t="str">
        <f t="shared" si="152"/>
        <v/>
      </c>
      <c r="EC46" s="178" t="str">
        <f t="shared" si="153"/>
        <v/>
      </c>
      <c r="ED46" s="178" t="str">
        <f t="shared" si="154"/>
        <v/>
      </c>
      <c r="EE46" s="178" t="str">
        <f t="shared" si="155"/>
        <v/>
      </c>
      <c r="EF46" s="178" t="str">
        <f t="shared" si="156"/>
        <v/>
      </c>
      <c r="EG46" s="178" t="str">
        <f t="shared" si="157"/>
        <v/>
      </c>
      <c r="EH46" s="178" t="str">
        <f t="shared" si="158"/>
        <v/>
      </c>
      <c r="EI46" s="178" t="str">
        <f t="shared" si="159"/>
        <v/>
      </c>
      <c r="EJ46" s="227" t="str">
        <f t="shared" si="160"/>
        <v/>
      </c>
      <c r="EK46" s="230" t="str">
        <f t="shared" si="161"/>
        <v/>
      </c>
      <c r="EL46" s="177" t="str">
        <f t="shared" si="162"/>
        <v/>
      </c>
      <c r="EM46" s="177" t="str">
        <f t="shared" si="163"/>
        <v/>
      </c>
      <c r="EN46" s="177" t="str">
        <f t="shared" si="164"/>
        <v/>
      </c>
      <c r="EO46" s="177" t="str">
        <f t="shared" si="165"/>
        <v/>
      </c>
      <c r="EP46" s="177" t="str">
        <f t="shared" si="166"/>
        <v/>
      </c>
      <c r="EQ46" s="177" t="str">
        <f t="shared" si="167"/>
        <v/>
      </c>
      <c r="ER46" s="177" t="str">
        <f t="shared" si="168"/>
        <v/>
      </c>
      <c r="ES46" s="177" t="str">
        <f t="shared" si="169"/>
        <v/>
      </c>
      <c r="ET46" s="177" t="str">
        <f t="shared" si="170"/>
        <v/>
      </c>
      <c r="EU46" s="229" t="e">
        <f t="shared" si="171"/>
        <v>#VALUE!</v>
      </c>
      <c r="EV46" s="27" t="e">
        <f t="shared" si="172"/>
        <v>#VALUE!</v>
      </c>
      <c r="EW46" s="27" t="e">
        <f t="shared" si="173"/>
        <v>#VALUE!</v>
      </c>
      <c r="EX46" s="28" t="e">
        <f t="shared" si="174"/>
        <v>#VALUE!</v>
      </c>
      <c r="EY46" s="28" t="e">
        <f t="shared" si="175"/>
        <v>#VALUE!</v>
      </c>
      <c r="EZ46" s="28" t="b">
        <f t="shared" si="176"/>
        <v>0</v>
      </c>
      <c r="FA46" s="176" t="str">
        <f t="shared" si="177"/>
        <v/>
      </c>
      <c r="FB46" s="27" t="e" cm="1">
        <f t="array" aca="1" ref="FB46" ca="1">TEXT(RIGHT(10-RIGHT(SUM(INDEX(1*(MID(MID(C46,1,1)*2,ROW(INDIRECT("1:"&amp;LEN(MID(C46,1,1)*2))),1)),,))+MID(C46,2,1)+
SUM(INDEX(1*(MID(MID(C46,3,1)*2,ROW(INDIRECT("1:"&amp;LEN(MID(C46,3,1)*2))),1)),,))+MID(C46,4,1)+
SUM(INDEX(1*(MID(MID(C46,5,1)*2,ROW(INDIRECT("1:"&amp;LEN(MID(C46,5,1)*2))),1)),,))+MID(C46,6,1)+
SUM(INDEX(1*(MID(MID(C46,8,1)*2,ROW(INDIRECT("1:"&amp;LEN(MID(C46,8,1)*2))),1)),,))+MID(C46,9,1)+
SUM(INDEX(1*(MID(MID(C46,10,1)*2,ROW(INDIRECT("1:"&amp;LEN(MID(C46,10,1)*2))),1)),,)),1),1),"0")</f>
        <v>#VALUE!</v>
      </c>
      <c r="FC46" s="27" t="str">
        <f t="shared" si="178"/>
        <v/>
      </c>
      <c r="FD46" s="29" t="b">
        <f t="shared" si="179"/>
        <v>0</v>
      </c>
      <c r="FE46" s="112" t="b">
        <f>IFERROR(MATCH(D46,'Avtal för korttidsarbete'!$G$13:$G$1012,0),TRUE)</f>
        <v>1</v>
      </c>
      <c r="FF46" s="112" t="b">
        <f t="shared" si="180"/>
        <v>0</v>
      </c>
      <c r="FG46" s="113" t="str" cm="1">
        <f t="array" ref="FG46">IF(FE46=TRUE,"x",INDEX('Avtal för korttidsarbete'!$E$13:$E$1012,$FE46))</f>
        <v>x</v>
      </c>
      <c r="FH46" s="113" t="str" cm="1">
        <f t="array" ref="FH46">IF(FE46=TRUE,"x",INDEX('Avtal för korttidsarbete'!$F$13:$F$1012,$FE46))</f>
        <v>x</v>
      </c>
      <c r="FI46" s="112" t="b">
        <f t="shared" si="181"/>
        <v>0</v>
      </c>
      <c r="FJ46" s="135">
        <f t="shared" si="188"/>
        <v>44166</v>
      </c>
      <c r="FK46" s="135">
        <f t="shared" si="182"/>
        <v>44377</v>
      </c>
      <c r="FL46" s="112" t="b">
        <f t="shared" si="183"/>
        <v>0</v>
      </c>
      <c r="FM46" s="113">
        <f t="shared" si="184"/>
        <v>44166</v>
      </c>
      <c r="FN46" s="135">
        <f t="shared" si="185"/>
        <v>44377</v>
      </c>
      <c r="FO46" s="148" t="b">
        <f>IFERROR(INDEX('Avtal för korttidsarbete'!R:R,MATCH(D46,'Avtal för korttidsarbete'!$G:$G,0)),TRUE)</f>
        <v>1</v>
      </c>
      <c r="FP46" s="135" t="str">
        <f>IF(FO46,"-",INDEX('Avtal för korttidsarbete'!$D:$D,MATCH(D46,'Avtal för korttidsarbete'!$G:$G,0)))</f>
        <v>-</v>
      </c>
      <c r="FQ46" s="113" t="b">
        <f>IFERROR(G46&gt;INDEX(Uppsägningar!E:E,MATCH(C46,Uppsägningar!C:C,0)),FALSE)</f>
        <v>0</v>
      </c>
    </row>
    <row r="47" spans="1:173" x14ac:dyDescent="0.25">
      <c r="A47" s="19">
        <v>31</v>
      </c>
      <c r="B47" s="20"/>
      <c r="C47" s="183"/>
      <c r="D47" s="66"/>
      <c r="E47" s="212">
        <f>IFERROR(INDEX(Admin!$C$7:$C$10,MATCH(FP47,TblNivåValTExt,0)),0)</f>
        <v>0</v>
      </c>
      <c r="F47" s="1"/>
      <c r="G47" s="1"/>
      <c r="H47" s="78"/>
      <c r="I47" s="181"/>
      <c r="J47" s="181"/>
      <c r="K47" s="182"/>
      <c r="L47" s="182"/>
      <c r="M47" s="181"/>
      <c r="N47" s="181"/>
      <c r="O47" s="181"/>
      <c r="P47" s="182"/>
      <c r="Q47" s="182"/>
      <c r="R47" s="181"/>
      <c r="S47" s="181"/>
      <c r="T47" s="181"/>
      <c r="U47" s="182"/>
      <c r="V47" s="182"/>
      <c r="W47" s="181"/>
      <c r="X47" s="181"/>
      <c r="Y47" s="181"/>
      <c r="Z47" s="182"/>
      <c r="AA47" s="182"/>
      <c r="AB47" s="181"/>
      <c r="AC47" s="181"/>
      <c r="AD47" s="181"/>
      <c r="AE47" s="182"/>
      <c r="AF47" s="182"/>
      <c r="AG47" s="181"/>
      <c r="AH47" s="181"/>
      <c r="AI47" s="181"/>
      <c r="AJ47" s="182"/>
      <c r="AK47" s="182"/>
      <c r="AL47" s="181"/>
      <c r="AM47" s="181"/>
      <c r="AN47" s="181"/>
      <c r="AO47" s="182"/>
      <c r="AP47" s="182"/>
      <c r="AQ47" s="181"/>
      <c r="AR47" s="181"/>
      <c r="AS47" s="181"/>
      <c r="AT47" s="182"/>
      <c r="AU47" s="182"/>
      <c r="AV47" s="181"/>
      <c r="AW47" s="181"/>
      <c r="AX47" s="181"/>
      <c r="AY47" s="182"/>
      <c r="AZ47" s="182"/>
      <c r="BA47" s="181"/>
      <c r="BB47" s="181"/>
      <c r="BC47" s="181"/>
      <c r="BD47" s="182"/>
      <c r="BE47" s="182"/>
      <c r="BF47" s="181"/>
      <c r="BG47" s="180">
        <f t="shared" si="108"/>
        <v>0</v>
      </c>
      <c r="BH47" s="116" t="str">
        <f t="shared" si="109"/>
        <v/>
      </c>
      <c r="BI47" s="80" t="b">
        <f t="shared" si="110"/>
        <v>0</v>
      </c>
      <c r="BJ47" s="80" t="str">
        <f t="shared" si="111"/>
        <v/>
      </c>
      <c r="BK47" s="80" t="b">
        <f t="shared" si="112"/>
        <v>0</v>
      </c>
      <c r="BL47" s="13" t="str">
        <f t="shared" si="113"/>
        <v/>
      </c>
      <c r="BM47" s="13" t="b">
        <f t="shared" si="114"/>
        <v>0</v>
      </c>
      <c r="BN47" s="35" t="str">
        <f t="shared" si="115"/>
        <v/>
      </c>
      <c r="BO47" s="13" t="b">
        <f t="shared" si="116"/>
        <v>0</v>
      </c>
      <c r="BP47" s="35" t="str">
        <f t="shared" si="117"/>
        <v/>
      </c>
      <c r="BQ47" s="13" t="b">
        <f t="shared" si="118"/>
        <v>0</v>
      </c>
      <c r="BR47" s="35" t="str">
        <f t="shared" si="119"/>
        <v/>
      </c>
      <c r="BS47" s="35" t="b">
        <f t="shared" si="120"/>
        <v>0</v>
      </c>
      <c r="BT47" s="35" t="str">
        <f t="shared" si="121"/>
        <v/>
      </c>
      <c r="BU47" s="35" t="b">
        <f t="shared" si="122"/>
        <v>0</v>
      </c>
      <c r="BV47" s="35" t="str">
        <f t="shared" si="123"/>
        <v/>
      </c>
      <c r="BW47" s="13" t="b">
        <f t="shared" si="124"/>
        <v>0</v>
      </c>
      <c r="BX47" s="35" t="str">
        <f t="shared" si="123"/>
        <v/>
      </c>
      <c r="BY47" s="265" t="b">
        <f t="shared" si="125"/>
        <v>0</v>
      </c>
      <c r="BZ47" s="35" t="str">
        <f t="shared" si="126"/>
        <v/>
      </c>
      <c r="CA47" s="265" t="b">
        <f t="shared" si="127"/>
        <v>0</v>
      </c>
      <c r="CB47" s="35" t="str">
        <f t="shared" si="56"/>
        <v/>
      </c>
      <c r="CC47" s="272" t="b">
        <f t="shared" si="128"/>
        <v>0</v>
      </c>
      <c r="CD47" s="35" t="str">
        <f t="shared" si="56"/>
        <v/>
      </c>
      <c r="CE47" s="13" t="b">
        <f t="shared" si="57"/>
        <v>0</v>
      </c>
      <c r="CF47" s="35" t="str">
        <f t="shared" si="129"/>
        <v/>
      </c>
      <c r="CG47" s="179">
        <f t="shared" si="59"/>
        <v>0</v>
      </c>
      <c r="CH47" s="179">
        <f t="shared" si="60"/>
        <v>0</v>
      </c>
      <c r="CI47" s="218">
        <f t="shared" si="130"/>
        <v>0</v>
      </c>
      <c r="CJ47" s="218">
        <f t="shared" si="131"/>
        <v>0</v>
      </c>
      <c r="CK47" s="218">
        <f t="shared" si="132"/>
        <v>0</v>
      </c>
      <c r="CL47" s="218">
        <f t="shared" si="133"/>
        <v>0</v>
      </c>
      <c r="CM47" s="218">
        <f t="shared" si="134"/>
        <v>0</v>
      </c>
      <c r="CN47" s="218">
        <f t="shared" si="135"/>
        <v>0</v>
      </c>
      <c r="CO47" s="218">
        <f t="shared" si="136"/>
        <v>0</v>
      </c>
      <c r="CP47" s="218">
        <f t="shared" si="137"/>
        <v>0</v>
      </c>
      <c r="CQ47" s="218">
        <f t="shared" si="138"/>
        <v>0</v>
      </c>
      <c r="CR47" s="218">
        <f t="shared" si="139"/>
        <v>0</v>
      </c>
      <c r="CS47" s="14">
        <f t="shared" si="140"/>
        <v>0</v>
      </c>
      <c r="CT47" s="236">
        <f t="shared" si="141"/>
        <v>0</v>
      </c>
      <c r="CU47" s="237">
        <f t="shared" ref="CU47:DD56" si="193">IF(AND($CS47,$CT47,CU$12),MAX(0,MIN(CU$10,$CT47)-MAX(CU$9,$CS47)+1),0)</f>
        <v>0</v>
      </c>
      <c r="CV47" s="16">
        <f t="shared" si="193"/>
        <v>0</v>
      </c>
      <c r="CW47" s="16">
        <f t="shared" si="193"/>
        <v>0</v>
      </c>
      <c r="CX47" s="16">
        <f t="shared" si="193"/>
        <v>0</v>
      </c>
      <c r="CY47" s="16">
        <f t="shared" si="193"/>
        <v>0</v>
      </c>
      <c r="CZ47" s="16">
        <f t="shared" si="193"/>
        <v>0</v>
      </c>
      <c r="DA47" s="16">
        <f t="shared" si="193"/>
        <v>0</v>
      </c>
      <c r="DB47" s="16">
        <f t="shared" si="193"/>
        <v>0</v>
      </c>
      <c r="DC47" s="16">
        <f t="shared" si="193"/>
        <v>0</v>
      </c>
      <c r="DD47" s="238">
        <f t="shared" si="193"/>
        <v>0</v>
      </c>
      <c r="DE47" s="232">
        <f t="shared" ref="DE47:DN56" si="194">IF($H47&lt;=0,0,MAX(0,MIN($H47,$DE$11)))</f>
        <v>0</v>
      </c>
      <c r="DF47" s="132">
        <f t="shared" si="194"/>
        <v>0</v>
      </c>
      <c r="DG47" s="132">
        <f t="shared" si="194"/>
        <v>0</v>
      </c>
      <c r="DH47" s="132">
        <f t="shared" si="194"/>
        <v>0</v>
      </c>
      <c r="DI47" s="132">
        <f t="shared" si="194"/>
        <v>0</v>
      </c>
      <c r="DJ47" s="132">
        <f t="shared" si="194"/>
        <v>0</v>
      </c>
      <c r="DK47" s="132">
        <f t="shared" si="194"/>
        <v>0</v>
      </c>
      <c r="DL47" s="132">
        <f t="shared" si="194"/>
        <v>0</v>
      </c>
      <c r="DM47" s="132">
        <f t="shared" si="194"/>
        <v>0</v>
      </c>
      <c r="DN47" s="233">
        <f t="shared" si="194"/>
        <v>0</v>
      </c>
      <c r="DO47" s="232">
        <f t="shared" si="142"/>
        <v>0</v>
      </c>
      <c r="DP47" s="132">
        <f t="shared" si="143"/>
        <v>0</v>
      </c>
      <c r="DQ47" s="132">
        <f t="shared" si="186"/>
        <v>0</v>
      </c>
      <c r="DR47" s="132">
        <f t="shared" si="144"/>
        <v>0</v>
      </c>
      <c r="DS47" s="132">
        <f t="shared" si="145"/>
        <v>0</v>
      </c>
      <c r="DT47" s="132">
        <f t="shared" si="146"/>
        <v>0</v>
      </c>
      <c r="DU47" s="132">
        <f t="shared" si="147"/>
        <v>0</v>
      </c>
      <c r="DV47" s="132">
        <f t="shared" si="148"/>
        <v>0</v>
      </c>
      <c r="DW47" s="132">
        <f t="shared" si="149"/>
        <v>0</v>
      </c>
      <c r="DX47" s="233">
        <f t="shared" si="150"/>
        <v>0</v>
      </c>
      <c r="DY47" s="231" t="b">
        <f t="shared" si="151"/>
        <v>0</v>
      </c>
      <c r="DZ47" s="163"/>
      <c r="EA47" s="226" t="str">
        <f t="shared" si="187"/>
        <v/>
      </c>
      <c r="EB47" s="178" t="str">
        <f t="shared" si="152"/>
        <v/>
      </c>
      <c r="EC47" s="178" t="str">
        <f t="shared" si="153"/>
        <v/>
      </c>
      <c r="ED47" s="178" t="str">
        <f t="shared" si="154"/>
        <v/>
      </c>
      <c r="EE47" s="178" t="str">
        <f t="shared" si="155"/>
        <v/>
      </c>
      <c r="EF47" s="178" t="str">
        <f t="shared" si="156"/>
        <v/>
      </c>
      <c r="EG47" s="178" t="str">
        <f t="shared" si="157"/>
        <v/>
      </c>
      <c r="EH47" s="178" t="str">
        <f t="shared" si="158"/>
        <v/>
      </c>
      <c r="EI47" s="178" t="str">
        <f t="shared" si="159"/>
        <v/>
      </c>
      <c r="EJ47" s="227" t="str">
        <f t="shared" si="160"/>
        <v/>
      </c>
      <c r="EK47" s="230" t="str">
        <f t="shared" si="161"/>
        <v/>
      </c>
      <c r="EL47" s="177" t="str">
        <f t="shared" si="162"/>
        <v/>
      </c>
      <c r="EM47" s="177" t="str">
        <f t="shared" si="163"/>
        <v/>
      </c>
      <c r="EN47" s="177" t="str">
        <f t="shared" si="164"/>
        <v/>
      </c>
      <c r="EO47" s="177" t="str">
        <f t="shared" si="165"/>
        <v/>
      </c>
      <c r="EP47" s="177" t="str">
        <f t="shared" si="166"/>
        <v/>
      </c>
      <c r="EQ47" s="177" t="str">
        <f t="shared" si="167"/>
        <v/>
      </c>
      <c r="ER47" s="177" t="str">
        <f t="shared" si="168"/>
        <v/>
      </c>
      <c r="ES47" s="177" t="str">
        <f t="shared" si="169"/>
        <v/>
      </c>
      <c r="ET47" s="177" t="str">
        <f t="shared" si="170"/>
        <v/>
      </c>
      <c r="EU47" s="229" t="e">
        <f t="shared" si="171"/>
        <v>#VALUE!</v>
      </c>
      <c r="EV47" s="27" t="e">
        <f t="shared" si="172"/>
        <v>#VALUE!</v>
      </c>
      <c r="EW47" s="27" t="e">
        <f t="shared" si="173"/>
        <v>#VALUE!</v>
      </c>
      <c r="EX47" s="28" t="e">
        <f t="shared" si="174"/>
        <v>#VALUE!</v>
      </c>
      <c r="EY47" s="28" t="e">
        <f t="shared" si="175"/>
        <v>#VALUE!</v>
      </c>
      <c r="EZ47" s="28" t="b">
        <f t="shared" si="176"/>
        <v>0</v>
      </c>
      <c r="FA47" s="176" t="str">
        <f t="shared" si="177"/>
        <v/>
      </c>
      <c r="FB47" s="27" t="e" cm="1">
        <f t="array" aca="1" ref="FB47" ca="1">TEXT(RIGHT(10-RIGHT(SUM(INDEX(1*(MID(MID(C47,1,1)*2,ROW(INDIRECT("1:"&amp;LEN(MID(C47,1,1)*2))),1)),,))+MID(C47,2,1)+
SUM(INDEX(1*(MID(MID(C47,3,1)*2,ROW(INDIRECT("1:"&amp;LEN(MID(C47,3,1)*2))),1)),,))+MID(C47,4,1)+
SUM(INDEX(1*(MID(MID(C47,5,1)*2,ROW(INDIRECT("1:"&amp;LEN(MID(C47,5,1)*2))),1)),,))+MID(C47,6,1)+
SUM(INDEX(1*(MID(MID(C47,8,1)*2,ROW(INDIRECT("1:"&amp;LEN(MID(C47,8,1)*2))),1)),,))+MID(C47,9,1)+
SUM(INDEX(1*(MID(MID(C47,10,1)*2,ROW(INDIRECT("1:"&amp;LEN(MID(C47,10,1)*2))),1)),,)),1),1),"0")</f>
        <v>#VALUE!</v>
      </c>
      <c r="FC47" s="27" t="str">
        <f t="shared" si="178"/>
        <v/>
      </c>
      <c r="FD47" s="29" t="b">
        <f t="shared" si="179"/>
        <v>0</v>
      </c>
      <c r="FE47" s="112" t="b">
        <f>IFERROR(MATCH(D47,'Avtal för korttidsarbete'!$G$13:$G$1012,0),TRUE)</f>
        <v>1</v>
      </c>
      <c r="FF47" s="112" t="b">
        <f t="shared" si="180"/>
        <v>0</v>
      </c>
      <c r="FG47" s="113" t="str" cm="1">
        <f t="array" ref="FG47">IF(FE47=TRUE,"x",INDEX('Avtal för korttidsarbete'!$E$13:$E$1012,$FE47))</f>
        <v>x</v>
      </c>
      <c r="FH47" s="113" t="str" cm="1">
        <f t="array" ref="FH47">IF(FE47=TRUE,"x",INDEX('Avtal för korttidsarbete'!$F$13:$F$1012,$FE47))</f>
        <v>x</v>
      </c>
      <c r="FI47" s="112" t="b">
        <f t="shared" si="181"/>
        <v>0</v>
      </c>
      <c r="FJ47" s="135">
        <f t="shared" si="188"/>
        <v>44166</v>
      </c>
      <c r="FK47" s="135">
        <f t="shared" si="182"/>
        <v>44377</v>
      </c>
      <c r="FL47" s="112" t="b">
        <f t="shared" si="183"/>
        <v>0</v>
      </c>
      <c r="FM47" s="113">
        <f t="shared" si="184"/>
        <v>44166</v>
      </c>
      <c r="FN47" s="135">
        <f t="shared" si="185"/>
        <v>44377</v>
      </c>
      <c r="FO47" s="148" t="b">
        <f>IFERROR(INDEX('Avtal för korttidsarbete'!R:R,MATCH(D47,'Avtal för korttidsarbete'!$G:$G,0)),TRUE)</f>
        <v>1</v>
      </c>
      <c r="FP47" s="135" t="str">
        <f>IF(FO47,"-",INDEX('Avtal för korttidsarbete'!$D:$D,MATCH(D47,'Avtal för korttidsarbete'!$G:$G,0)))</f>
        <v>-</v>
      </c>
      <c r="FQ47" s="113" t="b">
        <f>IFERROR(G47&gt;INDEX(Uppsägningar!E:E,MATCH(C47,Uppsägningar!C:C,0)),FALSE)</f>
        <v>0</v>
      </c>
    </row>
    <row r="48" spans="1:173" x14ac:dyDescent="0.25">
      <c r="A48" s="19">
        <v>32</v>
      </c>
      <c r="B48" s="20"/>
      <c r="C48" s="183"/>
      <c r="D48" s="66"/>
      <c r="E48" s="212">
        <f>IFERROR(INDEX(Admin!$C$7:$C$10,MATCH(FP48,TblNivåValTExt,0)),0)</f>
        <v>0</v>
      </c>
      <c r="F48" s="1"/>
      <c r="G48" s="1"/>
      <c r="H48" s="78"/>
      <c r="I48" s="181"/>
      <c r="J48" s="181"/>
      <c r="K48" s="182"/>
      <c r="L48" s="182"/>
      <c r="M48" s="181"/>
      <c r="N48" s="181"/>
      <c r="O48" s="181"/>
      <c r="P48" s="182"/>
      <c r="Q48" s="182"/>
      <c r="R48" s="181"/>
      <c r="S48" s="181"/>
      <c r="T48" s="181"/>
      <c r="U48" s="182"/>
      <c r="V48" s="182"/>
      <c r="W48" s="181"/>
      <c r="X48" s="181"/>
      <c r="Y48" s="181"/>
      <c r="Z48" s="182"/>
      <c r="AA48" s="182"/>
      <c r="AB48" s="181"/>
      <c r="AC48" s="181"/>
      <c r="AD48" s="181"/>
      <c r="AE48" s="182"/>
      <c r="AF48" s="182"/>
      <c r="AG48" s="181"/>
      <c r="AH48" s="181"/>
      <c r="AI48" s="181"/>
      <c r="AJ48" s="182"/>
      <c r="AK48" s="182"/>
      <c r="AL48" s="181"/>
      <c r="AM48" s="181"/>
      <c r="AN48" s="181"/>
      <c r="AO48" s="182"/>
      <c r="AP48" s="182"/>
      <c r="AQ48" s="181"/>
      <c r="AR48" s="181"/>
      <c r="AS48" s="181"/>
      <c r="AT48" s="182"/>
      <c r="AU48" s="182"/>
      <c r="AV48" s="181"/>
      <c r="AW48" s="181"/>
      <c r="AX48" s="181"/>
      <c r="AY48" s="182"/>
      <c r="AZ48" s="182"/>
      <c r="BA48" s="181"/>
      <c r="BB48" s="181"/>
      <c r="BC48" s="181"/>
      <c r="BD48" s="182"/>
      <c r="BE48" s="182"/>
      <c r="BF48" s="181"/>
      <c r="BG48" s="180">
        <f t="shared" si="108"/>
        <v>0</v>
      </c>
      <c r="BH48" s="116" t="str">
        <f t="shared" si="109"/>
        <v/>
      </c>
      <c r="BI48" s="80" t="b">
        <f t="shared" si="110"/>
        <v>0</v>
      </c>
      <c r="BJ48" s="80" t="str">
        <f t="shared" si="111"/>
        <v/>
      </c>
      <c r="BK48" s="80" t="b">
        <f t="shared" si="112"/>
        <v>0</v>
      </c>
      <c r="BL48" s="13" t="str">
        <f t="shared" si="113"/>
        <v/>
      </c>
      <c r="BM48" s="13" t="b">
        <f t="shared" si="114"/>
        <v>0</v>
      </c>
      <c r="BN48" s="35" t="str">
        <f t="shared" si="115"/>
        <v/>
      </c>
      <c r="BO48" s="13" t="b">
        <f t="shared" si="116"/>
        <v>0</v>
      </c>
      <c r="BP48" s="35" t="str">
        <f t="shared" si="117"/>
        <v/>
      </c>
      <c r="BQ48" s="13" t="b">
        <f t="shared" si="118"/>
        <v>0</v>
      </c>
      <c r="BR48" s="35" t="str">
        <f t="shared" si="119"/>
        <v/>
      </c>
      <c r="BS48" s="35" t="b">
        <f t="shared" si="120"/>
        <v>0</v>
      </c>
      <c r="BT48" s="35" t="str">
        <f t="shared" si="121"/>
        <v/>
      </c>
      <c r="BU48" s="35" t="b">
        <f t="shared" si="122"/>
        <v>0</v>
      </c>
      <c r="BV48" s="35" t="str">
        <f t="shared" si="123"/>
        <v/>
      </c>
      <c r="BW48" s="13" t="b">
        <f t="shared" si="124"/>
        <v>0</v>
      </c>
      <c r="BX48" s="35" t="str">
        <f t="shared" si="123"/>
        <v/>
      </c>
      <c r="BY48" s="265" t="b">
        <f t="shared" si="125"/>
        <v>0</v>
      </c>
      <c r="BZ48" s="35" t="str">
        <f t="shared" si="126"/>
        <v/>
      </c>
      <c r="CA48" s="265" t="b">
        <f t="shared" si="127"/>
        <v>0</v>
      </c>
      <c r="CB48" s="35" t="str">
        <f t="shared" si="56"/>
        <v/>
      </c>
      <c r="CC48" s="272" t="b">
        <f t="shared" si="128"/>
        <v>0</v>
      </c>
      <c r="CD48" s="35" t="str">
        <f t="shared" si="56"/>
        <v/>
      </c>
      <c r="CE48" s="13" t="b">
        <f t="shared" si="57"/>
        <v>0</v>
      </c>
      <c r="CF48" s="35" t="str">
        <f t="shared" si="129"/>
        <v/>
      </c>
      <c r="CG48" s="179">
        <f t="shared" si="59"/>
        <v>0</v>
      </c>
      <c r="CH48" s="179">
        <f t="shared" si="60"/>
        <v>0</v>
      </c>
      <c r="CI48" s="218">
        <f t="shared" si="130"/>
        <v>0</v>
      </c>
      <c r="CJ48" s="218">
        <f t="shared" si="131"/>
        <v>0</v>
      </c>
      <c r="CK48" s="218">
        <f t="shared" si="132"/>
        <v>0</v>
      </c>
      <c r="CL48" s="218">
        <f t="shared" si="133"/>
        <v>0</v>
      </c>
      <c r="CM48" s="218">
        <f t="shared" si="134"/>
        <v>0</v>
      </c>
      <c r="CN48" s="218">
        <f t="shared" si="135"/>
        <v>0</v>
      </c>
      <c r="CO48" s="218">
        <f t="shared" si="136"/>
        <v>0</v>
      </c>
      <c r="CP48" s="218">
        <f t="shared" si="137"/>
        <v>0</v>
      </c>
      <c r="CQ48" s="218">
        <f t="shared" si="138"/>
        <v>0</v>
      </c>
      <c r="CR48" s="218">
        <f t="shared" si="139"/>
        <v>0</v>
      </c>
      <c r="CS48" s="14">
        <f t="shared" si="140"/>
        <v>0</v>
      </c>
      <c r="CT48" s="236">
        <f t="shared" si="141"/>
        <v>0</v>
      </c>
      <c r="CU48" s="237">
        <f t="shared" si="193"/>
        <v>0</v>
      </c>
      <c r="CV48" s="16">
        <f t="shared" si="193"/>
        <v>0</v>
      </c>
      <c r="CW48" s="16">
        <f t="shared" si="193"/>
        <v>0</v>
      </c>
      <c r="CX48" s="16">
        <f t="shared" si="193"/>
        <v>0</v>
      </c>
      <c r="CY48" s="16">
        <f t="shared" si="193"/>
        <v>0</v>
      </c>
      <c r="CZ48" s="16">
        <f t="shared" si="193"/>
        <v>0</v>
      </c>
      <c r="DA48" s="16">
        <f t="shared" si="193"/>
        <v>0</v>
      </c>
      <c r="DB48" s="16">
        <f t="shared" si="193"/>
        <v>0</v>
      </c>
      <c r="DC48" s="16">
        <f t="shared" si="193"/>
        <v>0</v>
      </c>
      <c r="DD48" s="238">
        <f t="shared" si="193"/>
        <v>0</v>
      </c>
      <c r="DE48" s="232">
        <f t="shared" si="194"/>
        <v>0</v>
      </c>
      <c r="DF48" s="132">
        <f t="shared" si="194"/>
        <v>0</v>
      </c>
      <c r="DG48" s="132">
        <f t="shared" si="194"/>
        <v>0</v>
      </c>
      <c r="DH48" s="132">
        <f t="shared" si="194"/>
        <v>0</v>
      </c>
      <c r="DI48" s="132">
        <f t="shared" si="194"/>
        <v>0</v>
      </c>
      <c r="DJ48" s="132">
        <f t="shared" si="194"/>
        <v>0</v>
      </c>
      <c r="DK48" s="132">
        <f t="shared" si="194"/>
        <v>0</v>
      </c>
      <c r="DL48" s="132">
        <f t="shared" si="194"/>
        <v>0</v>
      </c>
      <c r="DM48" s="132">
        <f t="shared" si="194"/>
        <v>0</v>
      </c>
      <c r="DN48" s="233">
        <f t="shared" si="194"/>
        <v>0</v>
      </c>
      <c r="DO48" s="232">
        <f t="shared" si="142"/>
        <v>0</v>
      </c>
      <c r="DP48" s="132">
        <f t="shared" si="143"/>
        <v>0</v>
      </c>
      <c r="DQ48" s="132">
        <f t="shared" si="186"/>
        <v>0</v>
      </c>
      <c r="DR48" s="132">
        <f t="shared" si="144"/>
        <v>0</v>
      </c>
      <c r="DS48" s="132">
        <f t="shared" si="145"/>
        <v>0</v>
      </c>
      <c r="DT48" s="132">
        <f t="shared" si="146"/>
        <v>0</v>
      </c>
      <c r="DU48" s="132">
        <f t="shared" si="147"/>
        <v>0</v>
      </c>
      <c r="DV48" s="132">
        <f t="shared" si="148"/>
        <v>0</v>
      </c>
      <c r="DW48" s="132">
        <f t="shared" si="149"/>
        <v>0</v>
      </c>
      <c r="DX48" s="233">
        <f t="shared" si="150"/>
        <v>0</v>
      </c>
      <c r="DY48" s="231" t="b">
        <f t="shared" si="151"/>
        <v>0</v>
      </c>
      <c r="DZ48" s="163"/>
      <c r="EA48" s="226" t="str">
        <f t="shared" si="187"/>
        <v/>
      </c>
      <c r="EB48" s="178" t="str">
        <f t="shared" si="152"/>
        <v/>
      </c>
      <c r="EC48" s="178" t="str">
        <f t="shared" si="153"/>
        <v/>
      </c>
      <c r="ED48" s="178" t="str">
        <f t="shared" si="154"/>
        <v/>
      </c>
      <c r="EE48" s="178" t="str">
        <f t="shared" si="155"/>
        <v/>
      </c>
      <c r="EF48" s="178" t="str">
        <f t="shared" si="156"/>
        <v/>
      </c>
      <c r="EG48" s="178" t="str">
        <f t="shared" si="157"/>
        <v/>
      </c>
      <c r="EH48" s="178" t="str">
        <f t="shared" si="158"/>
        <v/>
      </c>
      <c r="EI48" s="178" t="str">
        <f t="shared" si="159"/>
        <v/>
      </c>
      <c r="EJ48" s="227" t="str">
        <f t="shared" si="160"/>
        <v/>
      </c>
      <c r="EK48" s="230" t="str">
        <f t="shared" si="161"/>
        <v/>
      </c>
      <c r="EL48" s="177" t="str">
        <f t="shared" si="162"/>
        <v/>
      </c>
      <c r="EM48" s="177" t="str">
        <f t="shared" si="163"/>
        <v/>
      </c>
      <c r="EN48" s="177" t="str">
        <f t="shared" si="164"/>
        <v/>
      </c>
      <c r="EO48" s="177" t="str">
        <f t="shared" si="165"/>
        <v/>
      </c>
      <c r="EP48" s="177" t="str">
        <f t="shared" si="166"/>
        <v/>
      </c>
      <c r="EQ48" s="177" t="str">
        <f t="shared" si="167"/>
        <v/>
      </c>
      <c r="ER48" s="177" t="str">
        <f t="shared" si="168"/>
        <v/>
      </c>
      <c r="ES48" s="177" t="str">
        <f t="shared" si="169"/>
        <v/>
      </c>
      <c r="ET48" s="177" t="str">
        <f t="shared" si="170"/>
        <v/>
      </c>
      <c r="EU48" s="229" t="e">
        <f t="shared" si="171"/>
        <v>#VALUE!</v>
      </c>
      <c r="EV48" s="27" t="e">
        <f t="shared" si="172"/>
        <v>#VALUE!</v>
      </c>
      <c r="EW48" s="27" t="e">
        <f t="shared" si="173"/>
        <v>#VALUE!</v>
      </c>
      <c r="EX48" s="28" t="e">
        <f t="shared" si="174"/>
        <v>#VALUE!</v>
      </c>
      <c r="EY48" s="28" t="e">
        <f t="shared" si="175"/>
        <v>#VALUE!</v>
      </c>
      <c r="EZ48" s="28" t="b">
        <f t="shared" si="176"/>
        <v>0</v>
      </c>
      <c r="FA48" s="176" t="str">
        <f t="shared" si="177"/>
        <v/>
      </c>
      <c r="FB48" s="27" t="e" cm="1">
        <f t="array" aca="1" ref="FB48" ca="1">TEXT(RIGHT(10-RIGHT(SUM(INDEX(1*(MID(MID(C48,1,1)*2,ROW(INDIRECT("1:"&amp;LEN(MID(C48,1,1)*2))),1)),,))+MID(C48,2,1)+
SUM(INDEX(1*(MID(MID(C48,3,1)*2,ROW(INDIRECT("1:"&amp;LEN(MID(C48,3,1)*2))),1)),,))+MID(C48,4,1)+
SUM(INDEX(1*(MID(MID(C48,5,1)*2,ROW(INDIRECT("1:"&amp;LEN(MID(C48,5,1)*2))),1)),,))+MID(C48,6,1)+
SUM(INDEX(1*(MID(MID(C48,8,1)*2,ROW(INDIRECT("1:"&amp;LEN(MID(C48,8,1)*2))),1)),,))+MID(C48,9,1)+
SUM(INDEX(1*(MID(MID(C48,10,1)*2,ROW(INDIRECT("1:"&amp;LEN(MID(C48,10,1)*2))),1)),,)),1),1),"0")</f>
        <v>#VALUE!</v>
      </c>
      <c r="FC48" s="27" t="str">
        <f t="shared" si="178"/>
        <v/>
      </c>
      <c r="FD48" s="29" t="b">
        <f t="shared" si="179"/>
        <v>0</v>
      </c>
      <c r="FE48" s="112" t="b">
        <f>IFERROR(MATCH(D48,'Avtal för korttidsarbete'!$G$13:$G$1012,0),TRUE)</f>
        <v>1</v>
      </c>
      <c r="FF48" s="112" t="b">
        <f t="shared" si="180"/>
        <v>0</v>
      </c>
      <c r="FG48" s="113" t="str" cm="1">
        <f t="array" ref="FG48">IF(FE48=TRUE,"x",INDEX('Avtal för korttidsarbete'!$E$13:$E$1012,$FE48))</f>
        <v>x</v>
      </c>
      <c r="FH48" s="113" t="str" cm="1">
        <f t="array" ref="FH48">IF(FE48=TRUE,"x",INDEX('Avtal för korttidsarbete'!$F$13:$F$1012,$FE48))</f>
        <v>x</v>
      </c>
      <c r="FI48" s="112" t="b">
        <f t="shared" si="181"/>
        <v>0</v>
      </c>
      <c r="FJ48" s="135">
        <f t="shared" si="188"/>
        <v>44166</v>
      </c>
      <c r="FK48" s="135">
        <f t="shared" si="182"/>
        <v>44377</v>
      </c>
      <c r="FL48" s="112" t="b">
        <f t="shared" si="183"/>
        <v>0</v>
      </c>
      <c r="FM48" s="113">
        <f t="shared" si="184"/>
        <v>44166</v>
      </c>
      <c r="FN48" s="135">
        <f t="shared" si="185"/>
        <v>44377</v>
      </c>
      <c r="FO48" s="148" t="b">
        <f>IFERROR(INDEX('Avtal för korttidsarbete'!R:R,MATCH(D48,'Avtal för korttidsarbete'!$G:$G,0)),TRUE)</f>
        <v>1</v>
      </c>
      <c r="FP48" s="135" t="str">
        <f>IF(FO48,"-",INDEX('Avtal för korttidsarbete'!$D:$D,MATCH(D48,'Avtal för korttidsarbete'!$G:$G,0)))</f>
        <v>-</v>
      </c>
      <c r="FQ48" s="113" t="b">
        <f>IFERROR(G48&gt;INDEX(Uppsägningar!E:E,MATCH(C48,Uppsägningar!C:C,0)),FALSE)</f>
        <v>0</v>
      </c>
    </row>
    <row r="49" spans="1:173" x14ac:dyDescent="0.25">
      <c r="A49" s="19">
        <v>33</v>
      </c>
      <c r="B49" s="20"/>
      <c r="C49" s="183"/>
      <c r="D49" s="66"/>
      <c r="E49" s="212">
        <f>IFERROR(INDEX(Admin!$C$7:$C$10,MATCH(FP49,TblNivåValTExt,0)),0)</f>
        <v>0</v>
      </c>
      <c r="F49" s="1"/>
      <c r="G49" s="1"/>
      <c r="H49" s="78"/>
      <c r="I49" s="181"/>
      <c r="J49" s="181"/>
      <c r="K49" s="182"/>
      <c r="L49" s="182"/>
      <c r="M49" s="181"/>
      <c r="N49" s="181"/>
      <c r="O49" s="181"/>
      <c r="P49" s="182"/>
      <c r="Q49" s="182"/>
      <c r="R49" s="181"/>
      <c r="S49" s="181"/>
      <c r="T49" s="181"/>
      <c r="U49" s="182"/>
      <c r="V49" s="182"/>
      <c r="W49" s="181"/>
      <c r="X49" s="181"/>
      <c r="Y49" s="181"/>
      <c r="Z49" s="182"/>
      <c r="AA49" s="182"/>
      <c r="AB49" s="181"/>
      <c r="AC49" s="181"/>
      <c r="AD49" s="181"/>
      <c r="AE49" s="182"/>
      <c r="AF49" s="182"/>
      <c r="AG49" s="181"/>
      <c r="AH49" s="181"/>
      <c r="AI49" s="181"/>
      <c r="AJ49" s="182"/>
      <c r="AK49" s="182"/>
      <c r="AL49" s="181"/>
      <c r="AM49" s="181"/>
      <c r="AN49" s="181"/>
      <c r="AO49" s="182"/>
      <c r="AP49" s="182"/>
      <c r="AQ49" s="181"/>
      <c r="AR49" s="181"/>
      <c r="AS49" s="181"/>
      <c r="AT49" s="182"/>
      <c r="AU49" s="182"/>
      <c r="AV49" s="181"/>
      <c r="AW49" s="181"/>
      <c r="AX49" s="181"/>
      <c r="AY49" s="182"/>
      <c r="AZ49" s="182"/>
      <c r="BA49" s="181"/>
      <c r="BB49" s="181"/>
      <c r="BC49" s="181"/>
      <c r="BD49" s="182"/>
      <c r="BE49" s="182"/>
      <c r="BF49" s="181"/>
      <c r="BG49" s="180">
        <f t="shared" si="108"/>
        <v>0</v>
      </c>
      <c r="BH49" s="116" t="str">
        <f t="shared" si="109"/>
        <v/>
      </c>
      <c r="BI49" s="80" t="b">
        <f t="shared" si="110"/>
        <v>0</v>
      </c>
      <c r="BJ49" s="80" t="str">
        <f t="shared" si="111"/>
        <v/>
      </c>
      <c r="BK49" s="80" t="b">
        <f t="shared" si="112"/>
        <v>0</v>
      </c>
      <c r="BL49" s="13" t="str">
        <f t="shared" si="113"/>
        <v/>
      </c>
      <c r="BM49" s="13" t="b">
        <f t="shared" si="114"/>
        <v>0</v>
      </c>
      <c r="BN49" s="35" t="str">
        <f t="shared" si="115"/>
        <v/>
      </c>
      <c r="BO49" s="13" t="b">
        <f t="shared" si="116"/>
        <v>0</v>
      </c>
      <c r="BP49" s="35" t="str">
        <f t="shared" si="117"/>
        <v/>
      </c>
      <c r="BQ49" s="13" t="b">
        <f t="shared" si="118"/>
        <v>0</v>
      </c>
      <c r="BR49" s="35" t="str">
        <f t="shared" si="119"/>
        <v/>
      </c>
      <c r="BS49" s="35" t="b">
        <f t="shared" si="120"/>
        <v>0</v>
      </c>
      <c r="BT49" s="35" t="str">
        <f t="shared" si="121"/>
        <v/>
      </c>
      <c r="BU49" s="35" t="b">
        <f t="shared" si="122"/>
        <v>0</v>
      </c>
      <c r="BV49" s="35" t="str">
        <f t="shared" si="123"/>
        <v/>
      </c>
      <c r="BW49" s="13" t="b">
        <f t="shared" si="124"/>
        <v>0</v>
      </c>
      <c r="BX49" s="35" t="str">
        <f t="shared" si="123"/>
        <v/>
      </c>
      <c r="BY49" s="265" t="b">
        <f t="shared" si="125"/>
        <v>0</v>
      </c>
      <c r="BZ49" s="35" t="str">
        <f t="shared" si="126"/>
        <v/>
      </c>
      <c r="CA49" s="265" t="b">
        <f t="shared" si="127"/>
        <v>0</v>
      </c>
      <c r="CB49" s="35" t="str">
        <f t="shared" si="56"/>
        <v/>
      </c>
      <c r="CC49" s="272" t="b">
        <f t="shared" si="128"/>
        <v>0</v>
      </c>
      <c r="CD49" s="35" t="str">
        <f t="shared" si="56"/>
        <v/>
      </c>
      <c r="CE49" s="13" t="b">
        <f t="shared" si="57"/>
        <v>0</v>
      </c>
      <c r="CF49" s="35" t="str">
        <f t="shared" si="129"/>
        <v/>
      </c>
      <c r="CG49" s="179">
        <f t="shared" ref="CG49:CG80" si="195">INDEX($CM$8:$CM$12,MATCH($E49,$CL$8:$CL$12,0))</f>
        <v>0</v>
      </c>
      <c r="CH49" s="179">
        <f t="shared" ref="CH49:CH80" si="196">INDEX($CN$8:$CN$12,MATCH($E49,$CL$8:$CL$12,0))</f>
        <v>0</v>
      </c>
      <c r="CI49" s="218">
        <f t="shared" si="130"/>
        <v>0</v>
      </c>
      <c r="CJ49" s="218">
        <f t="shared" si="131"/>
        <v>0</v>
      </c>
      <c r="CK49" s="218">
        <f t="shared" si="132"/>
        <v>0</v>
      </c>
      <c r="CL49" s="218">
        <f t="shared" si="133"/>
        <v>0</v>
      </c>
      <c r="CM49" s="218">
        <f t="shared" si="134"/>
        <v>0</v>
      </c>
      <c r="CN49" s="218">
        <f t="shared" si="135"/>
        <v>0</v>
      </c>
      <c r="CO49" s="218">
        <f t="shared" si="136"/>
        <v>0</v>
      </c>
      <c r="CP49" s="218">
        <f t="shared" si="137"/>
        <v>0</v>
      </c>
      <c r="CQ49" s="218">
        <f t="shared" si="138"/>
        <v>0</v>
      </c>
      <c r="CR49" s="218">
        <f t="shared" si="139"/>
        <v>0</v>
      </c>
      <c r="CS49" s="14">
        <f t="shared" si="140"/>
        <v>0</v>
      </c>
      <c r="CT49" s="236">
        <f t="shared" si="141"/>
        <v>0</v>
      </c>
      <c r="CU49" s="237">
        <f t="shared" si="193"/>
        <v>0</v>
      </c>
      <c r="CV49" s="16">
        <f t="shared" si="193"/>
        <v>0</v>
      </c>
      <c r="CW49" s="16">
        <f t="shared" si="193"/>
        <v>0</v>
      </c>
      <c r="CX49" s="16">
        <f t="shared" si="193"/>
        <v>0</v>
      </c>
      <c r="CY49" s="16">
        <f t="shared" si="193"/>
        <v>0</v>
      </c>
      <c r="CZ49" s="16">
        <f t="shared" si="193"/>
        <v>0</v>
      </c>
      <c r="DA49" s="16">
        <f t="shared" si="193"/>
        <v>0</v>
      </c>
      <c r="DB49" s="16">
        <f t="shared" si="193"/>
        <v>0</v>
      </c>
      <c r="DC49" s="16">
        <f t="shared" si="193"/>
        <v>0</v>
      </c>
      <c r="DD49" s="238">
        <f t="shared" si="193"/>
        <v>0</v>
      </c>
      <c r="DE49" s="232">
        <f t="shared" si="194"/>
        <v>0</v>
      </c>
      <c r="DF49" s="132">
        <f t="shared" si="194"/>
        <v>0</v>
      </c>
      <c r="DG49" s="132">
        <f t="shared" si="194"/>
        <v>0</v>
      </c>
      <c r="DH49" s="132">
        <f t="shared" si="194"/>
        <v>0</v>
      </c>
      <c r="DI49" s="132">
        <f t="shared" si="194"/>
        <v>0</v>
      </c>
      <c r="DJ49" s="132">
        <f t="shared" si="194"/>
        <v>0</v>
      </c>
      <c r="DK49" s="132">
        <f t="shared" si="194"/>
        <v>0</v>
      </c>
      <c r="DL49" s="132">
        <f t="shared" si="194"/>
        <v>0</v>
      </c>
      <c r="DM49" s="132">
        <f t="shared" si="194"/>
        <v>0</v>
      </c>
      <c r="DN49" s="233">
        <f t="shared" si="194"/>
        <v>0</v>
      </c>
      <c r="DO49" s="232">
        <f t="shared" si="142"/>
        <v>0</v>
      </c>
      <c r="DP49" s="132">
        <f t="shared" si="143"/>
        <v>0</v>
      </c>
      <c r="DQ49" s="132">
        <f t="shared" si="186"/>
        <v>0</v>
      </c>
      <c r="DR49" s="132">
        <f t="shared" si="144"/>
        <v>0</v>
      </c>
      <c r="DS49" s="132">
        <f t="shared" si="145"/>
        <v>0</v>
      </c>
      <c r="DT49" s="132">
        <f t="shared" si="146"/>
        <v>0</v>
      </c>
      <c r="DU49" s="132">
        <f t="shared" si="147"/>
        <v>0</v>
      </c>
      <c r="DV49" s="132">
        <f t="shared" si="148"/>
        <v>0</v>
      </c>
      <c r="DW49" s="132">
        <f t="shared" si="149"/>
        <v>0</v>
      </c>
      <c r="DX49" s="233">
        <f t="shared" si="150"/>
        <v>0</v>
      </c>
      <c r="DY49" s="231" t="b">
        <f t="shared" si="151"/>
        <v>0</v>
      </c>
      <c r="DZ49" s="163"/>
      <c r="EA49" s="226" t="str">
        <f t="shared" si="187"/>
        <v/>
      </c>
      <c r="EB49" s="178" t="str">
        <f t="shared" si="152"/>
        <v/>
      </c>
      <c r="EC49" s="178" t="str">
        <f t="shared" si="153"/>
        <v/>
      </c>
      <c r="ED49" s="178" t="str">
        <f t="shared" si="154"/>
        <v/>
      </c>
      <c r="EE49" s="178" t="str">
        <f t="shared" si="155"/>
        <v/>
      </c>
      <c r="EF49" s="178" t="str">
        <f t="shared" si="156"/>
        <v/>
      </c>
      <c r="EG49" s="178" t="str">
        <f t="shared" si="157"/>
        <v/>
      </c>
      <c r="EH49" s="178" t="str">
        <f t="shared" si="158"/>
        <v/>
      </c>
      <c r="EI49" s="178" t="str">
        <f t="shared" si="159"/>
        <v/>
      </c>
      <c r="EJ49" s="227" t="str">
        <f t="shared" si="160"/>
        <v/>
      </c>
      <c r="EK49" s="230" t="str">
        <f t="shared" si="161"/>
        <v/>
      </c>
      <c r="EL49" s="177" t="str">
        <f t="shared" si="162"/>
        <v/>
      </c>
      <c r="EM49" s="177" t="str">
        <f t="shared" si="163"/>
        <v/>
      </c>
      <c r="EN49" s="177" t="str">
        <f t="shared" si="164"/>
        <v/>
      </c>
      <c r="EO49" s="177" t="str">
        <f t="shared" si="165"/>
        <v/>
      </c>
      <c r="EP49" s="177" t="str">
        <f t="shared" si="166"/>
        <v/>
      </c>
      <c r="EQ49" s="177" t="str">
        <f t="shared" si="167"/>
        <v/>
      </c>
      <c r="ER49" s="177" t="str">
        <f t="shared" si="168"/>
        <v/>
      </c>
      <c r="ES49" s="177" t="str">
        <f t="shared" si="169"/>
        <v/>
      </c>
      <c r="ET49" s="177" t="str">
        <f t="shared" si="170"/>
        <v/>
      </c>
      <c r="EU49" s="229" t="e">
        <f t="shared" si="171"/>
        <v>#VALUE!</v>
      </c>
      <c r="EV49" s="27" t="e">
        <f t="shared" si="172"/>
        <v>#VALUE!</v>
      </c>
      <c r="EW49" s="27" t="e">
        <f t="shared" si="173"/>
        <v>#VALUE!</v>
      </c>
      <c r="EX49" s="28" t="e">
        <f t="shared" si="174"/>
        <v>#VALUE!</v>
      </c>
      <c r="EY49" s="28" t="e">
        <f t="shared" si="175"/>
        <v>#VALUE!</v>
      </c>
      <c r="EZ49" s="28" t="b">
        <f t="shared" si="176"/>
        <v>0</v>
      </c>
      <c r="FA49" s="176" t="str">
        <f t="shared" si="177"/>
        <v/>
      </c>
      <c r="FB49" s="27" t="e" cm="1">
        <f t="array" aca="1" ref="FB49" ca="1">TEXT(RIGHT(10-RIGHT(SUM(INDEX(1*(MID(MID(C49,1,1)*2,ROW(INDIRECT("1:"&amp;LEN(MID(C49,1,1)*2))),1)),,))+MID(C49,2,1)+
SUM(INDEX(1*(MID(MID(C49,3,1)*2,ROW(INDIRECT("1:"&amp;LEN(MID(C49,3,1)*2))),1)),,))+MID(C49,4,1)+
SUM(INDEX(1*(MID(MID(C49,5,1)*2,ROW(INDIRECT("1:"&amp;LEN(MID(C49,5,1)*2))),1)),,))+MID(C49,6,1)+
SUM(INDEX(1*(MID(MID(C49,8,1)*2,ROW(INDIRECT("1:"&amp;LEN(MID(C49,8,1)*2))),1)),,))+MID(C49,9,1)+
SUM(INDEX(1*(MID(MID(C49,10,1)*2,ROW(INDIRECT("1:"&amp;LEN(MID(C49,10,1)*2))),1)),,)),1),1),"0")</f>
        <v>#VALUE!</v>
      </c>
      <c r="FC49" s="27" t="str">
        <f t="shared" si="178"/>
        <v/>
      </c>
      <c r="FD49" s="29" t="b">
        <f t="shared" si="179"/>
        <v>0</v>
      </c>
      <c r="FE49" s="112" t="b">
        <f>IFERROR(MATCH(D49,'Avtal för korttidsarbete'!$G$13:$G$1012,0),TRUE)</f>
        <v>1</v>
      </c>
      <c r="FF49" s="112" t="b">
        <f t="shared" si="180"/>
        <v>0</v>
      </c>
      <c r="FG49" s="113" t="str" cm="1">
        <f t="array" ref="FG49">IF(FE49=TRUE,"x",INDEX('Avtal för korttidsarbete'!$E$13:$E$1012,$FE49))</f>
        <v>x</v>
      </c>
      <c r="FH49" s="113" t="str" cm="1">
        <f t="array" ref="FH49">IF(FE49=TRUE,"x",INDEX('Avtal för korttidsarbete'!$F$13:$F$1012,$FE49))</f>
        <v>x</v>
      </c>
      <c r="FI49" s="112" t="b">
        <f t="shared" si="181"/>
        <v>0</v>
      </c>
      <c r="FJ49" s="135">
        <f t="shared" si="188"/>
        <v>44166</v>
      </c>
      <c r="FK49" s="135">
        <f t="shared" si="182"/>
        <v>44377</v>
      </c>
      <c r="FL49" s="112" t="b">
        <f t="shared" si="183"/>
        <v>0</v>
      </c>
      <c r="FM49" s="113">
        <f t="shared" si="184"/>
        <v>44166</v>
      </c>
      <c r="FN49" s="135">
        <f t="shared" si="185"/>
        <v>44377</v>
      </c>
      <c r="FO49" s="148" t="b">
        <f>IFERROR(INDEX('Avtal för korttidsarbete'!R:R,MATCH(D49,'Avtal för korttidsarbete'!$G:$G,0)),TRUE)</f>
        <v>1</v>
      </c>
      <c r="FP49" s="135" t="str">
        <f>IF(FO49,"-",INDEX('Avtal för korttidsarbete'!$D:$D,MATCH(D49,'Avtal för korttidsarbete'!$G:$G,0)))</f>
        <v>-</v>
      </c>
      <c r="FQ49" s="113" t="b">
        <f>IFERROR(G49&gt;INDEX(Uppsägningar!E:E,MATCH(C49,Uppsägningar!C:C,0)),FALSE)</f>
        <v>0</v>
      </c>
    </row>
    <row r="50" spans="1:173" x14ac:dyDescent="0.25">
      <c r="A50" s="19">
        <v>34</v>
      </c>
      <c r="B50" s="20"/>
      <c r="C50" s="183"/>
      <c r="D50" s="66"/>
      <c r="E50" s="212">
        <f>IFERROR(INDEX(Admin!$C$7:$C$10,MATCH(FP50,TblNivåValTExt,0)),0)</f>
        <v>0</v>
      </c>
      <c r="F50" s="1"/>
      <c r="G50" s="1"/>
      <c r="H50" s="78"/>
      <c r="I50" s="181"/>
      <c r="J50" s="181"/>
      <c r="K50" s="182"/>
      <c r="L50" s="182"/>
      <c r="M50" s="181"/>
      <c r="N50" s="181"/>
      <c r="O50" s="181"/>
      <c r="P50" s="182"/>
      <c r="Q50" s="182"/>
      <c r="R50" s="181"/>
      <c r="S50" s="181"/>
      <c r="T50" s="181"/>
      <c r="U50" s="182"/>
      <c r="V50" s="182"/>
      <c r="W50" s="181"/>
      <c r="X50" s="181"/>
      <c r="Y50" s="181"/>
      <c r="Z50" s="182"/>
      <c r="AA50" s="182"/>
      <c r="AB50" s="181"/>
      <c r="AC50" s="181"/>
      <c r="AD50" s="181"/>
      <c r="AE50" s="182"/>
      <c r="AF50" s="182"/>
      <c r="AG50" s="181"/>
      <c r="AH50" s="181"/>
      <c r="AI50" s="181"/>
      <c r="AJ50" s="182"/>
      <c r="AK50" s="182"/>
      <c r="AL50" s="181"/>
      <c r="AM50" s="181"/>
      <c r="AN50" s="181"/>
      <c r="AO50" s="182"/>
      <c r="AP50" s="182"/>
      <c r="AQ50" s="181"/>
      <c r="AR50" s="181"/>
      <c r="AS50" s="181"/>
      <c r="AT50" s="182"/>
      <c r="AU50" s="182"/>
      <c r="AV50" s="181"/>
      <c r="AW50" s="181"/>
      <c r="AX50" s="181"/>
      <c r="AY50" s="182"/>
      <c r="AZ50" s="182"/>
      <c r="BA50" s="181"/>
      <c r="BB50" s="181"/>
      <c r="BC50" s="181"/>
      <c r="BD50" s="182"/>
      <c r="BE50" s="182"/>
      <c r="BF50" s="181"/>
      <c r="BG50" s="180">
        <f t="shared" si="108"/>
        <v>0</v>
      </c>
      <c r="BH50" s="116" t="str">
        <f t="shared" si="109"/>
        <v/>
      </c>
      <c r="BI50" s="80" t="b">
        <f t="shared" si="110"/>
        <v>0</v>
      </c>
      <c r="BJ50" s="80" t="str">
        <f t="shared" si="111"/>
        <v/>
      </c>
      <c r="BK50" s="80" t="b">
        <f t="shared" ref="BK50:BK81" si="197">FL50</f>
        <v>0</v>
      </c>
      <c r="BL50" s="13" t="str">
        <f t="shared" si="113"/>
        <v/>
      </c>
      <c r="BM50" s="13" t="b">
        <f t="shared" ref="BM50:BM81" si="198">FQ50</f>
        <v>0</v>
      </c>
      <c r="BN50" s="35" t="str">
        <f t="shared" si="115"/>
        <v/>
      </c>
      <c r="BO50" s="13" t="b">
        <f t="shared" ref="BO50:BO80" si="199">IF(F50=0,FALSE,FI50)</f>
        <v>0</v>
      </c>
      <c r="BP50" s="35" t="str">
        <f t="shared" si="117"/>
        <v/>
      </c>
      <c r="BQ50" s="13" t="b">
        <f t="shared" si="118"/>
        <v>0</v>
      </c>
      <c r="BR50" s="35" t="str">
        <f t="shared" si="119"/>
        <v/>
      </c>
      <c r="BS50" s="35" t="b">
        <f t="shared" ref="BS50:BS80" si="200">FD50</f>
        <v>0</v>
      </c>
      <c r="BT50" s="35" t="str">
        <f t="shared" si="121"/>
        <v/>
      </c>
      <c r="BU50" s="35" t="b">
        <f t="shared" ref="BU50:BU80" si="201">OR(M50&lt;0,R50&lt;0,W50&lt;0,AB50&lt;0,AG50&lt;0,AL50&lt;0,AQ50&lt;0,AV50&lt;0,BA50&lt;0,BF50&lt;0,L50&lt;0,Q50&lt;0,V50&lt;0,AA50&lt;0,AF50&lt;0,AK50&lt;0,AP50&lt;0,AU50&lt;0,AZ50&lt;0,BE50&lt;0,CJ50&gt;CV50,CK50&gt;CW50,CL50&gt;CX50,CM50&gt;CY50,CN50&gt;CZ50,CO50&gt;DA50,CP50&gt;DB50,CQ50&gt;DC50,CR50&gt;DD50,CI50&gt;CU50)</f>
        <v>0</v>
      </c>
      <c r="BV50" s="35" t="str">
        <f t="shared" si="123"/>
        <v/>
      </c>
      <c r="BW50" s="13" t="b">
        <f t="shared" ref="BW50:BW82" si="202">IF(D50="",IF(AND(B50&lt;&gt;"",C50&lt;&gt;"",F50&lt;&gt;"",G50&lt;&gt;"",H50&lt;&gt;""),FF50,FALSE),FF50)</f>
        <v>0</v>
      </c>
      <c r="BX50" s="35" t="str">
        <f t="shared" si="123"/>
        <v/>
      </c>
      <c r="BY50" s="265" t="b">
        <f t="shared" si="125"/>
        <v>0</v>
      </c>
      <c r="BZ50" s="35" t="str">
        <f t="shared" si="126"/>
        <v/>
      </c>
      <c r="CA50" s="265" t="b">
        <f t="shared" si="127"/>
        <v>0</v>
      </c>
      <c r="CB50" s="35" t="str">
        <f t="shared" si="56"/>
        <v/>
      </c>
      <c r="CC50" s="272" t="b">
        <f t="shared" si="128"/>
        <v>0</v>
      </c>
      <c r="CD50" s="35" t="str">
        <f t="shared" si="56"/>
        <v/>
      </c>
      <c r="CE50" s="13" t="b">
        <f t="shared" ref="CE50:CE80" si="203">AND(COUNTA(B50:D50,F50:BF50)&gt;0,OR(B50="",C50="",D50="",F50="",G50="",H50="",E50=0))</f>
        <v>0</v>
      </c>
      <c r="CF50" s="35" t="str">
        <f t="shared" si="129"/>
        <v/>
      </c>
      <c r="CG50" s="179">
        <f t="shared" si="195"/>
        <v>0</v>
      </c>
      <c r="CH50" s="179">
        <f t="shared" si="196"/>
        <v>0</v>
      </c>
      <c r="CI50" s="218">
        <f t="shared" si="130"/>
        <v>0</v>
      </c>
      <c r="CJ50" s="218">
        <f t="shared" si="131"/>
        <v>0</v>
      </c>
      <c r="CK50" s="218">
        <f t="shared" si="132"/>
        <v>0</v>
      </c>
      <c r="CL50" s="218">
        <f t="shared" si="133"/>
        <v>0</v>
      </c>
      <c r="CM50" s="218">
        <f t="shared" si="134"/>
        <v>0</v>
      </c>
      <c r="CN50" s="218">
        <f t="shared" si="135"/>
        <v>0</v>
      </c>
      <c r="CO50" s="218">
        <f t="shared" si="136"/>
        <v>0</v>
      </c>
      <c r="CP50" s="218">
        <f t="shared" si="137"/>
        <v>0</v>
      </c>
      <c r="CQ50" s="218">
        <f t="shared" si="138"/>
        <v>0</v>
      </c>
      <c r="CR50" s="218">
        <f t="shared" si="139"/>
        <v>0</v>
      </c>
      <c r="CS50" s="14">
        <f t="shared" ref="CS50:CS80" si="204">IF(F50=0,0,MAX(F50,$BO$10))</f>
        <v>0</v>
      </c>
      <c r="CT50" s="236">
        <f t="shared" ref="CT50:CT80" si="205">IF(G50=0,0,MIN(G50,$BO$12))</f>
        <v>0</v>
      </c>
      <c r="CU50" s="237">
        <f t="shared" si="193"/>
        <v>0</v>
      </c>
      <c r="CV50" s="16">
        <f t="shared" si="193"/>
        <v>0</v>
      </c>
      <c r="CW50" s="16">
        <f t="shared" si="193"/>
        <v>0</v>
      </c>
      <c r="CX50" s="16">
        <f t="shared" si="193"/>
        <v>0</v>
      </c>
      <c r="CY50" s="16">
        <f t="shared" si="193"/>
        <v>0</v>
      </c>
      <c r="CZ50" s="16">
        <f t="shared" si="193"/>
        <v>0</v>
      </c>
      <c r="DA50" s="16">
        <f t="shared" si="193"/>
        <v>0</v>
      </c>
      <c r="DB50" s="16">
        <f t="shared" si="193"/>
        <v>0</v>
      </c>
      <c r="DC50" s="16">
        <f t="shared" si="193"/>
        <v>0</v>
      </c>
      <c r="DD50" s="238">
        <f t="shared" si="193"/>
        <v>0</v>
      </c>
      <c r="DE50" s="232">
        <f t="shared" si="194"/>
        <v>0</v>
      </c>
      <c r="DF50" s="132">
        <f t="shared" si="194"/>
        <v>0</v>
      </c>
      <c r="DG50" s="132">
        <f t="shared" si="194"/>
        <v>0</v>
      </c>
      <c r="DH50" s="132">
        <f t="shared" si="194"/>
        <v>0</v>
      </c>
      <c r="DI50" s="132">
        <f t="shared" si="194"/>
        <v>0</v>
      </c>
      <c r="DJ50" s="132">
        <f t="shared" si="194"/>
        <v>0</v>
      </c>
      <c r="DK50" s="132">
        <f t="shared" si="194"/>
        <v>0</v>
      </c>
      <c r="DL50" s="132">
        <f t="shared" si="194"/>
        <v>0</v>
      </c>
      <c r="DM50" s="132">
        <f t="shared" si="194"/>
        <v>0</v>
      </c>
      <c r="DN50" s="233">
        <f t="shared" si="194"/>
        <v>0</v>
      </c>
      <c r="DO50" s="232">
        <f t="shared" si="142"/>
        <v>0</v>
      </c>
      <c r="DP50" s="132">
        <f t="shared" si="143"/>
        <v>0</v>
      </c>
      <c r="DQ50" s="132">
        <f t="shared" si="186"/>
        <v>0</v>
      </c>
      <c r="DR50" s="132">
        <f t="shared" si="144"/>
        <v>0</v>
      </c>
      <c r="DS50" s="132">
        <f t="shared" si="145"/>
        <v>0</v>
      </c>
      <c r="DT50" s="132">
        <f t="shared" si="146"/>
        <v>0</v>
      </c>
      <c r="DU50" s="132">
        <f t="shared" si="147"/>
        <v>0</v>
      </c>
      <c r="DV50" s="132">
        <f t="shared" si="148"/>
        <v>0</v>
      </c>
      <c r="DW50" s="132">
        <f t="shared" si="149"/>
        <v>0</v>
      </c>
      <c r="DX50" s="233">
        <f t="shared" si="150"/>
        <v>0</v>
      </c>
      <c r="DY50" s="231" t="b">
        <f t="shared" si="151"/>
        <v>0</v>
      </c>
      <c r="DZ50" s="163"/>
      <c r="EA50" s="226" t="str">
        <f t="shared" si="187"/>
        <v/>
      </c>
      <c r="EB50" s="178" t="str">
        <f t="shared" si="152"/>
        <v/>
      </c>
      <c r="EC50" s="178" t="str">
        <f t="shared" si="153"/>
        <v/>
      </c>
      <c r="ED50" s="178" t="str">
        <f t="shared" si="154"/>
        <v/>
      </c>
      <c r="EE50" s="178" t="str">
        <f t="shared" si="155"/>
        <v/>
      </c>
      <c r="EF50" s="178" t="str">
        <f t="shared" si="156"/>
        <v/>
      </c>
      <c r="EG50" s="178" t="str">
        <f t="shared" si="157"/>
        <v/>
      </c>
      <c r="EH50" s="178" t="str">
        <f t="shared" si="158"/>
        <v/>
      </c>
      <c r="EI50" s="178" t="str">
        <f t="shared" si="159"/>
        <v/>
      </c>
      <c r="EJ50" s="227" t="str">
        <f t="shared" si="160"/>
        <v/>
      </c>
      <c r="EK50" s="230" t="str">
        <f t="shared" ref="EK50:EK80" si="206">IF(OR($E50="",I50="",J50="",$H50="",EA50="",DO50=""),"",DO50*EA50*$EK$12*$E50/100)</f>
        <v/>
      </c>
      <c r="EL50" s="177" t="str">
        <f t="shared" ref="EL50:EL80" si="207">IF(OR($E50="",N50="",O50="",$H50="",EB50="",DP50=""),"",DP50*EB50*$EK$12*$E50/100)</f>
        <v/>
      </c>
      <c r="EM50" s="177" t="str">
        <f t="shared" ref="EM50:EM80" si="208">IF(OR($E50="",S50="",T50="",$H50="",EC50="",DQ50=""),"",DQ50*EC50*$EK$12*$E50/100)</f>
        <v/>
      </c>
      <c r="EN50" s="177" t="str">
        <f t="shared" ref="EN50:EN80" si="209">IF(OR($E50="",X50="",Y50="",$H50="",ED50="",DR50=""),"",DR50*ED50*$EK$12*$E50/100)</f>
        <v/>
      </c>
      <c r="EO50" s="177" t="str">
        <f t="shared" ref="EO50:EO80" si="210">IF(OR($E50="",AC50="",AD50="",$H50="",EE50="",DS50=""),"",DS50*EE50*$EK$12*$E50/100)</f>
        <v/>
      </c>
      <c r="EP50" s="177" t="str">
        <f t="shared" ref="EP50:EP80" si="211">IF(OR($E50="",AH50="",AI50="",$H50="",EF50="",DT50=""),"",DT50*EF50*$EK$12*$E50/100)</f>
        <v/>
      </c>
      <c r="EQ50" s="177" t="str">
        <f t="shared" ref="EQ50:EQ80" si="212">IF(OR($E50="",AM50="",AN50="",$H50="",EG50="",DU50=""),"",DU50*EG50*$EK$12*$E50/100)</f>
        <v/>
      </c>
      <c r="ER50" s="177" t="str">
        <f t="shared" ref="ER50:ER80" si="213">IF(OR($E50="",AR50="",AS50="",$H50="",EH50="",DV50=""),"",DV50*EH50*$EK$12*$E50/100)</f>
        <v/>
      </c>
      <c r="ES50" s="177" t="str">
        <f t="shared" ref="ES50:ES80" si="214">IF(OR($E50="",AW50="",AX50="",$H50="",EI50="",DW50=""),"",DW50*EI50*$EK$12*$E50/100)</f>
        <v/>
      </c>
      <c r="ET50" s="177" t="str">
        <f t="shared" ref="ET50:ET80" si="215">IF(OR($E50="",BB50="",BC50="",$H50="",EJ50="",DX50=""),"",DX50*EJ50*$EK$12*$E50/100)</f>
        <v/>
      </c>
      <c r="EU50" s="229" t="e">
        <f t="shared" ref="EU50:EU80" si="216">VALUE(LEFT(C50,2))</f>
        <v>#VALUE!</v>
      </c>
      <c r="EV50" s="27" t="e">
        <f t="shared" ref="EV50:EV80" si="217">VALUE(MID(C50,3,2))</f>
        <v>#VALUE!</v>
      </c>
      <c r="EW50" s="27" t="e">
        <f t="shared" ref="EW50:EW80" si="218">TEXT(IF(VALUE(MID(C50,5,2))&gt;31,MID(C50,5,2)-60,VALUE(MID(C50,5,2))),"00")</f>
        <v>#VALUE!</v>
      </c>
      <c r="EX50" s="28" t="e">
        <f t="shared" ref="EX50:EX80" si="219">DATEVALUE(IF(VALUE(LEFT(C50,2))&lt;20,20,19)&amp;TEXT(EU50,"00")&amp;"/"&amp;EV50&amp;"/"&amp;EW50)</f>
        <v>#VALUE!</v>
      </c>
      <c r="EY50" s="28" t="e">
        <f t="shared" si="175"/>
        <v>#VALUE!</v>
      </c>
      <c r="EZ50" s="28" t="b">
        <f t="shared" si="176"/>
        <v>0</v>
      </c>
      <c r="FA50" s="176" t="str">
        <f t="shared" ref="FA50:FA80" si="220">RIGHT(C50,1)</f>
        <v/>
      </c>
      <c r="FB50" s="27" t="e" cm="1">
        <f t="array" aca="1" ref="FB50" ca="1">TEXT(RIGHT(10-RIGHT(SUM(INDEX(1*(MID(MID(C50,1,1)*2,ROW(INDIRECT("1:"&amp;LEN(MID(C50,1,1)*2))),1)),,))+MID(C50,2,1)+
SUM(INDEX(1*(MID(MID(C50,3,1)*2,ROW(INDIRECT("1:"&amp;LEN(MID(C50,3,1)*2))),1)),,))+MID(C50,4,1)+
SUM(INDEX(1*(MID(MID(C50,5,1)*2,ROW(INDIRECT("1:"&amp;LEN(MID(C50,5,1)*2))),1)),,))+MID(C50,6,1)+
SUM(INDEX(1*(MID(MID(C50,8,1)*2,ROW(INDIRECT("1:"&amp;LEN(MID(C50,8,1)*2))),1)),,))+MID(C50,9,1)+
SUM(INDEX(1*(MID(MID(C50,10,1)*2,ROW(INDIRECT("1:"&amp;LEN(MID(C50,10,1)*2))),1)),,)),1),1),"0")</f>
        <v>#VALUE!</v>
      </c>
      <c r="FC50" s="27" t="str">
        <f t="shared" ref="FC50:FC80" si="221">IF(C50="","",FB50=FA50)</f>
        <v/>
      </c>
      <c r="FD50" s="29" t="b">
        <f t="shared" ref="FD50:FD80" si="222">NOT(IF(OR(C50&lt;&gt;"",F50&lt;&gt;""),AND(EZ50,FC50),TRUE))</f>
        <v>0</v>
      </c>
      <c r="FE50" s="112" t="b">
        <f>IFERROR(MATCH(D50,'Avtal för korttidsarbete'!$G$13:$G$1012,0),TRUE)</f>
        <v>1</v>
      </c>
      <c r="FF50" s="112" t="b">
        <f t="shared" si="180"/>
        <v>0</v>
      </c>
      <c r="FG50" s="113" t="str" cm="1">
        <f t="array" ref="FG50">IF(FE50=TRUE,"x",INDEX('Avtal för korttidsarbete'!$E$13:$E$1012,$FE50))</f>
        <v>x</v>
      </c>
      <c r="FH50" s="113" t="str" cm="1">
        <f t="array" ref="FH50">IF(FE50=TRUE,"x",INDEX('Avtal för korttidsarbete'!$F$13:$F$1012,$FE50))</f>
        <v>x</v>
      </c>
      <c r="FI50" s="112" t="b">
        <f t="shared" si="181"/>
        <v>0</v>
      </c>
      <c r="FJ50" s="135">
        <f t="shared" si="188"/>
        <v>44166</v>
      </c>
      <c r="FK50" s="135">
        <f t="shared" si="182"/>
        <v>44377</v>
      </c>
      <c r="FL50" s="112" t="b">
        <f t="shared" si="183"/>
        <v>0</v>
      </c>
      <c r="FM50" s="113">
        <f t="shared" si="184"/>
        <v>44166</v>
      </c>
      <c r="FN50" s="135">
        <f t="shared" si="185"/>
        <v>44377</v>
      </c>
      <c r="FO50" s="148" t="b">
        <f>IFERROR(INDEX('Avtal för korttidsarbete'!R:R,MATCH(D50,'Avtal för korttidsarbete'!$G:$G,0)),TRUE)</f>
        <v>1</v>
      </c>
      <c r="FP50" s="135" t="str">
        <f>IF(FO50,"-",INDEX('Avtal för korttidsarbete'!$D:$D,MATCH(D50,'Avtal för korttidsarbete'!$G:$G,0)))</f>
        <v>-</v>
      </c>
      <c r="FQ50" s="113" t="b">
        <f>IFERROR(G50&gt;INDEX(Uppsägningar!E:E,MATCH(C50,Uppsägningar!C:C,0)),FALSE)</f>
        <v>0</v>
      </c>
    </row>
    <row r="51" spans="1:173" x14ac:dyDescent="0.25">
      <c r="A51" s="19">
        <v>35</v>
      </c>
      <c r="B51" s="20"/>
      <c r="C51" s="183"/>
      <c r="D51" s="66"/>
      <c r="E51" s="212">
        <f>IFERROR(INDEX(Admin!$C$7:$C$10,MATCH(FP51,TblNivåValTExt,0)),0)</f>
        <v>0</v>
      </c>
      <c r="F51" s="1"/>
      <c r="G51" s="1"/>
      <c r="H51" s="78"/>
      <c r="I51" s="181"/>
      <c r="J51" s="181"/>
      <c r="K51" s="182"/>
      <c r="L51" s="182"/>
      <c r="M51" s="181"/>
      <c r="N51" s="181"/>
      <c r="O51" s="181"/>
      <c r="P51" s="182"/>
      <c r="Q51" s="182"/>
      <c r="R51" s="181"/>
      <c r="S51" s="181"/>
      <c r="T51" s="181"/>
      <c r="U51" s="182"/>
      <c r="V51" s="182"/>
      <c r="W51" s="181"/>
      <c r="X51" s="181"/>
      <c r="Y51" s="181"/>
      <c r="Z51" s="182"/>
      <c r="AA51" s="182"/>
      <c r="AB51" s="181"/>
      <c r="AC51" s="181"/>
      <c r="AD51" s="181"/>
      <c r="AE51" s="182"/>
      <c r="AF51" s="182"/>
      <c r="AG51" s="181"/>
      <c r="AH51" s="181"/>
      <c r="AI51" s="181"/>
      <c r="AJ51" s="182"/>
      <c r="AK51" s="182"/>
      <c r="AL51" s="181"/>
      <c r="AM51" s="181"/>
      <c r="AN51" s="181"/>
      <c r="AO51" s="182"/>
      <c r="AP51" s="182"/>
      <c r="AQ51" s="181"/>
      <c r="AR51" s="181"/>
      <c r="AS51" s="181"/>
      <c r="AT51" s="182"/>
      <c r="AU51" s="182"/>
      <c r="AV51" s="181"/>
      <c r="AW51" s="181"/>
      <c r="AX51" s="181"/>
      <c r="AY51" s="182"/>
      <c r="AZ51" s="182"/>
      <c r="BA51" s="181"/>
      <c r="BB51" s="181"/>
      <c r="BC51" s="181"/>
      <c r="BD51" s="182"/>
      <c r="BE51" s="182"/>
      <c r="BF51" s="181"/>
      <c r="BG51" s="180">
        <f t="shared" si="108"/>
        <v>0</v>
      </c>
      <c r="BH51" s="116" t="str">
        <f t="shared" si="109"/>
        <v/>
      </c>
      <c r="BI51" s="80" t="b">
        <f t="shared" si="110"/>
        <v>0</v>
      </c>
      <c r="BJ51" s="80" t="str">
        <f t="shared" si="111"/>
        <v/>
      </c>
      <c r="BK51" s="80" t="b">
        <f t="shared" si="197"/>
        <v>0</v>
      </c>
      <c r="BL51" s="13" t="str">
        <f t="shared" si="113"/>
        <v/>
      </c>
      <c r="BM51" s="13" t="b">
        <f t="shared" si="198"/>
        <v>0</v>
      </c>
      <c r="BN51" s="35" t="str">
        <f t="shared" si="115"/>
        <v/>
      </c>
      <c r="BO51" s="13" t="b">
        <f t="shared" si="199"/>
        <v>0</v>
      </c>
      <c r="BP51" s="35" t="str">
        <f t="shared" si="117"/>
        <v/>
      </c>
      <c r="BQ51" s="13" t="b">
        <f t="shared" si="118"/>
        <v>0</v>
      </c>
      <c r="BR51" s="35" t="str">
        <f t="shared" si="119"/>
        <v/>
      </c>
      <c r="BS51" s="35" t="b">
        <f t="shared" si="200"/>
        <v>0</v>
      </c>
      <c r="BT51" s="35" t="str">
        <f t="shared" si="121"/>
        <v/>
      </c>
      <c r="BU51" s="35" t="b">
        <f t="shared" si="201"/>
        <v>0</v>
      </c>
      <c r="BV51" s="35" t="str">
        <f t="shared" si="123"/>
        <v/>
      </c>
      <c r="BW51" s="13" t="b">
        <f t="shared" si="202"/>
        <v>0</v>
      </c>
      <c r="BX51" s="35" t="str">
        <f t="shared" si="123"/>
        <v/>
      </c>
      <c r="BY51" s="265" t="b">
        <f t="shared" si="125"/>
        <v>0</v>
      </c>
      <c r="BZ51" s="35" t="str">
        <f t="shared" si="126"/>
        <v/>
      </c>
      <c r="CA51" s="265" t="b">
        <f t="shared" si="127"/>
        <v>0</v>
      </c>
      <c r="CB51" s="35" t="str">
        <f t="shared" si="56"/>
        <v/>
      </c>
      <c r="CC51" s="272" t="b">
        <f t="shared" si="128"/>
        <v>0</v>
      </c>
      <c r="CD51" s="35" t="str">
        <f t="shared" si="56"/>
        <v/>
      </c>
      <c r="CE51" s="13" t="b">
        <f t="shared" si="203"/>
        <v>0</v>
      </c>
      <c r="CF51" s="35" t="str">
        <f t="shared" si="129"/>
        <v/>
      </c>
      <c r="CG51" s="179">
        <f t="shared" si="195"/>
        <v>0</v>
      </c>
      <c r="CH51" s="179">
        <f t="shared" si="196"/>
        <v>0</v>
      </c>
      <c r="CI51" s="218">
        <f t="shared" si="130"/>
        <v>0</v>
      </c>
      <c r="CJ51" s="218">
        <f t="shared" si="131"/>
        <v>0</v>
      </c>
      <c r="CK51" s="218">
        <f t="shared" si="132"/>
        <v>0</v>
      </c>
      <c r="CL51" s="218">
        <f t="shared" si="133"/>
        <v>0</v>
      </c>
      <c r="CM51" s="218">
        <f t="shared" si="134"/>
        <v>0</v>
      </c>
      <c r="CN51" s="218">
        <f t="shared" si="135"/>
        <v>0</v>
      </c>
      <c r="CO51" s="218">
        <f t="shared" si="136"/>
        <v>0</v>
      </c>
      <c r="CP51" s="218">
        <f t="shared" si="137"/>
        <v>0</v>
      </c>
      <c r="CQ51" s="218">
        <f t="shared" si="138"/>
        <v>0</v>
      </c>
      <c r="CR51" s="218">
        <f t="shared" si="139"/>
        <v>0</v>
      </c>
      <c r="CS51" s="14">
        <f t="shared" si="204"/>
        <v>0</v>
      </c>
      <c r="CT51" s="236">
        <f t="shared" si="205"/>
        <v>0</v>
      </c>
      <c r="CU51" s="237">
        <f t="shared" si="193"/>
        <v>0</v>
      </c>
      <c r="CV51" s="16">
        <f t="shared" si="193"/>
        <v>0</v>
      </c>
      <c r="CW51" s="16">
        <f t="shared" si="193"/>
        <v>0</v>
      </c>
      <c r="CX51" s="16">
        <f t="shared" si="193"/>
        <v>0</v>
      </c>
      <c r="CY51" s="16">
        <f t="shared" si="193"/>
        <v>0</v>
      </c>
      <c r="CZ51" s="16">
        <f t="shared" si="193"/>
        <v>0</v>
      </c>
      <c r="DA51" s="16">
        <f t="shared" si="193"/>
        <v>0</v>
      </c>
      <c r="DB51" s="16">
        <f t="shared" si="193"/>
        <v>0</v>
      </c>
      <c r="DC51" s="16">
        <f t="shared" si="193"/>
        <v>0</v>
      </c>
      <c r="DD51" s="238">
        <f t="shared" si="193"/>
        <v>0</v>
      </c>
      <c r="DE51" s="232">
        <f t="shared" si="194"/>
        <v>0</v>
      </c>
      <c r="DF51" s="132">
        <f t="shared" si="194"/>
        <v>0</v>
      </c>
      <c r="DG51" s="132">
        <f t="shared" si="194"/>
        <v>0</v>
      </c>
      <c r="DH51" s="132">
        <f t="shared" si="194"/>
        <v>0</v>
      </c>
      <c r="DI51" s="132">
        <f t="shared" si="194"/>
        <v>0</v>
      </c>
      <c r="DJ51" s="132">
        <f t="shared" si="194"/>
        <v>0</v>
      </c>
      <c r="DK51" s="132">
        <f t="shared" si="194"/>
        <v>0</v>
      </c>
      <c r="DL51" s="132">
        <f t="shared" si="194"/>
        <v>0</v>
      </c>
      <c r="DM51" s="132">
        <f t="shared" si="194"/>
        <v>0</v>
      </c>
      <c r="DN51" s="233">
        <f t="shared" si="194"/>
        <v>0</v>
      </c>
      <c r="DO51" s="232">
        <f t="shared" si="142"/>
        <v>0</v>
      </c>
      <c r="DP51" s="132">
        <f t="shared" si="143"/>
        <v>0</v>
      </c>
      <c r="DQ51" s="132">
        <f t="shared" si="186"/>
        <v>0</v>
      </c>
      <c r="DR51" s="132">
        <f t="shared" si="144"/>
        <v>0</v>
      </c>
      <c r="DS51" s="132">
        <f t="shared" si="145"/>
        <v>0</v>
      </c>
      <c r="DT51" s="132">
        <f t="shared" si="146"/>
        <v>0</v>
      </c>
      <c r="DU51" s="132">
        <f t="shared" si="147"/>
        <v>0</v>
      </c>
      <c r="DV51" s="132">
        <f t="shared" si="148"/>
        <v>0</v>
      </c>
      <c r="DW51" s="132">
        <f t="shared" si="149"/>
        <v>0</v>
      </c>
      <c r="DX51" s="233">
        <f t="shared" si="150"/>
        <v>0</v>
      </c>
      <c r="DY51" s="231" t="b">
        <f t="shared" si="151"/>
        <v>0</v>
      </c>
      <c r="DZ51" s="163"/>
      <c r="EA51" s="226" t="str">
        <f t="shared" si="187"/>
        <v/>
      </c>
      <c r="EB51" s="178" t="str">
        <f t="shared" si="152"/>
        <v/>
      </c>
      <c r="EC51" s="178" t="str">
        <f t="shared" si="153"/>
        <v/>
      </c>
      <c r="ED51" s="178" t="str">
        <f t="shared" si="154"/>
        <v/>
      </c>
      <c r="EE51" s="178" t="str">
        <f t="shared" si="155"/>
        <v/>
      </c>
      <c r="EF51" s="178" t="str">
        <f t="shared" si="156"/>
        <v/>
      </c>
      <c r="EG51" s="178" t="str">
        <f t="shared" si="157"/>
        <v/>
      </c>
      <c r="EH51" s="178" t="str">
        <f t="shared" si="158"/>
        <v/>
      </c>
      <c r="EI51" s="178" t="str">
        <f t="shared" si="159"/>
        <v/>
      </c>
      <c r="EJ51" s="227" t="str">
        <f t="shared" si="160"/>
        <v/>
      </c>
      <c r="EK51" s="230" t="str">
        <f t="shared" si="206"/>
        <v/>
      </c>
      <c r="EL51" s="177" t="str">
        <f t="shared" si="207"/>
        <v/>
      </c>
      <c r="EM51" s="177" t="str">
        <f t="shared" si="208"/>
        <v/>
      </c>
      <c r="EN51" s="177" t="str">
        <f t="shared" si="209"/>
        <v/>
      </c>
      <c r="EO51" s="177" t="str">
        <f t="shared" si="210"/>
        <v/>
      </c>
      <c r="EP51" s="177" t="str">
        <f t="shared" si="211"/>
        <v/>
      </c>
      <c r="EQ51" s="177" t="str">
        <f t="shared" si="212"/>
        <v/>
      </c>
      <c r="ER51" s="177" t="str">
        <f t="shared" si="213"/>
        <v/>
      </c>
      <c r="ES51" s="177" t="str">
        <f t="shared" si="214"/>
        <v/>
      </c>
      <c r="ET51" s="177" t="str">
        <f t="shared" si="215"/>
        <v/>
      </c>
      <c r="EU51" s="229" t="e">
        <f t="shared" si="216"/>
        <v>#VALUE!</v>
      </c>
      <c r="EV51" s="27" t="e">
        <f t="shared" si="217"/>
        <v>#VALUE!</v>
      </c>
      <c r="EW51" s="27" t="e">
        <f t="shared" si="218"/>
        <v>#VALUE!</v>
      </c>
      <c r="EX51" s="28" t="e">
        <f t="shared" si="219"/>
        <v>#VALUE!</v>
      </c>
      <c r="EY51" s="28" t="e">
        <f t="shared" si="175"/>
        <v>#VALUE!</v>
      </c>
      <c r="EZ51" s="28" t="b">
        <f t="shared" si="176"/>
        <v>0</v>
      </c>
      <c r="FA51" s="176" t="str">
        <f t="shared" si="220"/>
        <v/>
      </c>
      <c r="FB51" s="27" t="e" cm="1">
        <f t="array" aca="1" ref="FB51" ca="1">TEXT(RIGHT(10-RIGHT(SUM(INDEX(1*(MID(MID(C51,1,1)*2,ROW(INDIRECT("1:"&amp;LEN(MID(C51,1,1)*2))),1)),,))+MID(C51,2,1)+
SUM(INDEX(1*(MID(MID(C51,3,1)*2,ROW(INDIRECT("1:"&amp;LEN(MID(C51,3,1)*2))),1)),,))+MID(C51,4,1)+
SUM(INDEX(1*(MID(MID(C51,5,1)*2,ROW(INDIRECT("1:"&amp;LEN(MID(C51,5,1)*2))),1)),,))+MID(C51,6,1)+
SUM(INDEX(1*(MID(MID(C51,8,1)*2,ROW(INDIRECT("1:"&amp;LEN(MID(C51,8,1)*2))),1)),,))+MID(C51,9,1)+
SUM(INDEX(1*(MID(MID(C51,10,1)*2,ROW(INDIRECT("1:"&amp;LEN(MID(C51,10,1)*2))),1)),,)),1),1),"0")</f>
        <v>#VALUE!</v>
      </c>
      <c r="FC51" s="27" t="str">
        <f t="shared" si="221"/>
        <v/>
      </c>
      <c r="FD51" s="29" t="b">
        <f t="shared" si="222"/>
        <v>0</v>
      </c>
      <c r="FE51" s="112" t="b">
        <f>IFERROR(MATCH(D51,'Avtal för korttidsarbete'!$G$13:$G$1012,0),TRUE)</f>
        <v>1</v>
      </c>
      <c r="FF51" s="112" t="b">
        <f t="shared" si="180"/>
        <v>0</v>
      </c>
      <c r="FG51" s="113" t="str" cm="1">
        <f t="array" ref="FG51">IF(FE51=TRUE,"x",INDEX('Avtal för korttidsarbete'!$E$13:$E$1012,$FE51))</f>
        <v>x</v>
      </c>
      <c r="FH51" s="113" t="str" cm="1">
        <f t="array" ref="FH51">IF(FE51=TRUE,"x",INDEX('Avtal för korttidsarbete'!$F$13:$F$1012,$FE51))</f>
        <v>x</v>
      </c>
      <c r="FI51" s="112" t="b">
        <f t="shared" si="181"/>
        <v>0</v>
      </c>
      <c r="FJ51" s="135">
        <f t="shared" si="188"/>
        <v>44166</v>
      </c>
      <c r="FK51" s="135">
        <f t="shared" si="182"/>
        <v>44377</v>
      </c>
      <c r="FL51" s="112" t="b">
        <f t="shared" si="183"/>
        <v>0</v>
      </c>
      <c r="FM51" s="113">
        <f t="shared" si="184"/>
        <v>44166</v>
      </c>
      <c r="FN51" s="135">
        <f t="shared" si="185"/>
        <v>44377</v>
      </c>
      <c r="FO51" s="148" t="b">
        <f>IFERROR(INDEX('Avtal för korttidsarbete'!R:R,MATCH(D51,'Avtal för korttidsarbete'!$G:$G,0)),TRUE)</f>
        <v>1</v>
      </c>
      <c r="FP51" s="135" t="str">
        <f>IF(FO51,"-",INDEX('Avtal för korttidsarbete'!$D:$D,MATCH(D51,'Avtal för korttidsarbete'!$G:$G,0)))</f>
        <v>-</v>
      </c>
      <c r="FQ51" s="113" t="b">
        <f>IFERROR(G51&gt;INDEX(Uppsägningar!E:E,MATCH(C51,Uppsägningar!C:C,0)),FALSE)</f>
        <v>0</v>
      </c>
    </row>
    <row r="52" spans="1:173" x14ac:dyDescent="0.25">
      <c r="A52" s="19">
        <v>36</v>
      </c>
      <c r="B52" s="20"/>
      <c r="C52" s="183"/>
      <c r="D52" s="66"/>
      <c r="E52" s="212">
        <f>IFERROR(INDEX(Admin!$C$7:$C$10,MATCH(FP52,TblNivåValTExt,0)),0)</f>
        <v>0</v>
      </c>
      <c r="F52" s="1"/>
      <c r="G52" s="1"/>
      <c r="H52" s="78"/>
      <c r="I52" s="181"/>
      <c r="J52" s="181"/>
      <c r="K52" s="182"/>
      <c r="L52" s="182"/>
      <c r="M52" s="181"/>
      <c r="N52" s="181"/>
      <c r="O52" s="181"/>
      <c r="P52" s="182"/>
      <c r="Q52" s="182"/>
      <c r="R52" s="181"/>
      <c r="S52" s="181"/>
      <c r="T52" s="181"/>
      <c r="U52" s="182"/>
      <c r="V52" s="182"/>
      <c r="W52" s="181"/>
      <c r="X52" s="181"/>
      <c r="Y52" s="181"/>
      <c r="Z52" s="182"/>
      <c r="AA52" s="182"/>
      <c r="AB52" s="181"/>
      <c r="AC52" s="181"/>
      <c r="AD52" s="181"/>
      <c r="AE52" s="182"/>
      <c r="AF52" s="182"/>
      <c r="AG52" s="181"/>
      <c r="AH52" s="181"/>
      <c r="AI52" s="181"/>
      <c r="AJ52" s="182"/>
      <c r="AK52" s="182"/>
      <c r="AL52" s="181"/>
      <c r="AM52" s="181"/>
      <c r="AN52" s="181"/>
      <c r="AO52" s="182"/>
      <c r="AP52" s="182"/>
      <c r="AQ52" s="181"/>
      <c r="AR52" s="181"/>
      <c r="AS52" s="181"/>
      <c r="AT52" s="182"/>
      <c r="AU52" s="182"/>
      <c r="AV52" s="181"/>
      <c r="AW52" s="181"/>
      <c r="AX52" s="181"/>
      <c r="AY52" s="182"/>
      <c r="AZ52" s="182"/>
      <c r="BA52" s="181"/>
      <c r="BB52" s="181"/>
      <c r="BC52" s="181"/>
      <c r="BD52" s="182"/>
      <c r="BE52" s="182"/>
      <c r="BF52" s="181"/>
      <c r="BG52" s="180">
        <f t="shared" si="108"/>
        <v>0</v>
      </c>
      <c r="BH52" s="116" t="str">
        <f t="shared" si="109"/>
        <v/>
      </c>
      <c r="BI52" s="80" t="b">
        <f t="shared" si="110"/>
        <v>0</v>
      </c>
      <c r="BJ52" s="80" t="str">
        <f t="shared" si="111"/>
        <v/>
      </c>
      <c r="BK52" s="80" t="b">
        <f t="shared" si="197"/>
        <v>0</v>
      </c>
      <c r="BL52" s="13" t="str">
        <f t="shared" si="113"/>
        <v/>
      </c>
      <c r="BM52" s="13" t="b">
        <f t="shared" si="198"/>
        <v>0</v>
      </c>
      <c r="BN52" s="35" t="str">
        <f t="shared" si="115"/>
        <v/>
      </c>
      <c r="BO52" s="13" t="b">
        <f t="shared" si="199"/>
        <v>0</v>
      </c>
      <c r="BP52" s="35" t="str">
        <f t="shared" si="117"/>
        <v/>
      </c>
      <c r="BQ52" s="13" t="b">
        <f t="shared" si="118"/>
        <v>0</v>
      </c>
      <c r="BR52" s="35" t="str">
        <f t="shared" si="119"/>
        <v/>
      </c>
      <c r="BS52" s="35" t="b">
        <f t="shared" si="200"/>
        <v>0</v>
      </c>
      <c r="BT52" s="35" t="str">
        <f t="shared" si="121"/>
        <v/>
      </c>
      <c r="BU52" s="35" t="b">
        <f t="shared" si="201"/>
        <v>0</v>
      </c>
      <c r="BV52" s="35" t="str">
        <f t="shared" si="123"/>
        <v/>
      </c>
      <c r="BW52" s="13" t="b">
        <f t="shared" si="202"/>
        <v>0</v>
      </c>
      <c r="BX52" s="35" t="str">
        <f t="shared" si="123"/>
        <v/>
      </c>
      <c r="BY52" s="265" t="b">
        <f t="shared" si="125"/>
        <v>0</v>
      </c>
      <c r="BZ52" s="35" t="str">
        <f t="shared" si="126"/>
        <v/>
      </c>
      <c r="CA52" s="265" t="b">
        <f t="shared" si="127"/>
        <v>0</v>
      </c>
      <c r="CB52" s="35" t="str">
        <f t="shared" si="56"/>
        <v/>
      </c>
      <c r="CC52" s="272" t="b">
        <f t="shared" si="128"/>
        <v>0</v>
      </c>
      <c r="CD52" s="35" t="str">
        <f t="shared" si="56"/>
        <v/>
      </c>
      <c r="CE52" s="13" t="b">
        <f t="shared" si="203"/>
        <v>0</v>
      </c>
      <c r="CF52" s="35" t="str">
        <f t="shared" si="129"/>
        <v/>
      </c>
      <c r="CG52" s="179">
        <f t="shared" si="195"/>
        <v>0</v>
      </c>
      <c r="CH52" s="179">
        <f t="shared" si="196"/>
        <v>0</v>
      </c>
      <c r="CI52" s="218">
        <f t="shared" si="130"/>
        <v>0</v>
      </c>
      <c r="CJ52" s="218">
        <f t="shared" si="131"/>
        <v>0</v>
      </c>
      <c r="CK52" s="218">
        <f t="shared" si="132"/>
        <v>0</v>
      </c>
      <c r="CL52" s="218">
        <f t="shared" si="133"/>
        <v>0</v>
      </c>
      <c r="CM52" s="218">
        <f t="shared" si="134"/>
        <v>0</v>
      </c>
      <c r="CN52" s="218">
        <f t="shared" si="135"/>
        <v>0</v>
      </c>
      <c r="CO52" s="218">
        <f t="shared" si="136"/>
        <v>0</v>
      </c>
      <c r="CP52" s="218">
        <f t="shared" si="137"/>
        <v>0</v>
      </c>
      <c r="CQ52" s="218">
        <f t="shared" si="138"/>
        <v>0</v>
      </c>
      <c r="CR52" s="218">
        <f t="shared" si="139"/>
        <v>0</v>
      </c>
      <c r="CS52" s="14">
        <f t="shared" si="204"/>
        <v>0</v>
      </c>
      <c r="CT52" s="236">
        <f t="shared" si="205"/>
        <v>0</v>
      </c>
      <c r="CU52" s="237">
        <f t="shared" si="193"/>
        <v>0</v>
      </c>
      <c r="CV52" s="16">
        <f t="shared" si="193"/>
        <v>0</v>
      </c>
      <c r="CW52" s="16">
        <f t="shared" si="193"/>
        <v>0</v>
      </c>
      <c r="CX52" s="16">
        <f t="shared" si="193"/>
        <v>0</v>
      </c>
      <c r="CY52" s="16">
        <f t="shared" si="193"/>
        <v>0</v>
      </c>
      <c r="CZ52" s="16">
        <f t="shared" si="193"/>
        <v>0</v>
      </c>
      <c r="DA52" s="16">
        <f t="shared" si="193"/>
        <v>0</v>
      </c>
      <c r="DB52" s="16">
        <f t="shared" si="193"/>
        <v>0</v>
      </c>
      <c r="DC52" s="16">
        <f t="shared" si="193"/>
        <v>0</v>
      </c>
      <c r="DD52" s="238">
        <f t="shared" si="193"/>
        <v>0</v>
      </c>
      <c r="DE52" s="232">
        <f t="shared" si="194"/>
        <v>0</v>
      </c>
      <c r="DF52" s="132">
        <f t="shared" si="194"/>
        <v>0</v>
      </c>
      <c r="DG52" s="132">
        <f t="shared" si="194"/>
        <v>0</v>
      </c>
      <c r="DH52" s="132">
        <f t="shared" si="194"/>
        <v>0</v>
      </c>
      <c r="DI52" s="132">
        <f t="shared" si="194"/>
        <v>0</v>
      </c>
      <c r="DJ52" s="132">
        <f t="shared" si="194"/>
        <v>0</v>
      </c>
      <c r="DK52" s="132">
        <f t="shared" si="194"/>
        <v>0</v>
      </c>
      <c r="DL52" s="132">
        <f t="shared" si="194"/>
        <v>0</v>
      </c>
      <c r="DM52" s="132">
        <f t="shared" si="194"/>
        <v>0</v>
      </c>
      <c r="DN52" s="233">
        <f t="shared" si="194"/>
        <v>0</v>
      </c>
      <c r="DO52" s="232">
        <f t="shared" si="142"/>
        <v>0</v>
      </c>
      <c r="DP52" s="132">
        <f t="shared" si="143"/>
        <v>0</v>
      </c>
      <c r="DQ52" s="132">
        <f t="shared" si="186"/>
        <v>0</v>
      </c>
      <c r="DR52" s="132">
        <f t="shared" si="144"/>
        <v>0</v>
      </c>
      <c r="DS52" s="132">
        <f t="shared" si="145"/>
        <v>0</v>
      </c>
      <c r="DT52" s="132">
        <f t="shared" si="146"/>
        <v>0</v>
      </c>
      <c r="DU52" s="132">
        <f t="shared" si="147"/>
        <v>0</v>
      </c>
      <c r="DV52" s="132">
        <f t="shared" si="148"/>
        <v>0</v>
      </c>
      <c r="DW52" s="132">
        <f t="shared" si="149"/>
        <v>0</v>
      </c>
      <c r="DX52" s="233">
        <f t="shared" si="150"/>
        <v>0</v>
      </c>
      <c r="DY52" s="231" t="b">
        <f t="shared" si="151"/>
        <v>0</v>
      </c>
      <c r="DZ52" s="163"/>
      <c r="EA52" s="226" t="str">
        <f t="shared" si="187"/>
        <v/>
      </c>
      <c r="EB52" s="178" t="str">
        <f t="shared" si="152"/>
        <v/>
      </c>
      <c r="EC52" s="178" t="str">
        <f t="shared" si="153"/>
        <v/>
      </c>
      <c r="ED52" s="178" t="str">
        <f t="shared" si="154"/>
        <v/>
      </c>
      <c r="EE52" s="178" t="str">
        <f t="shared" si="155"/>
        <v/>
      </c>
      <c r="EF52" s="178" t="str">
        <f t="shared" si="156"/>
        <v/>
      </c>
      <c r="EG52" s="178" t="str">
        <f t="shared" si="157"/>
        <v/>
      </c>
      <c r="EH52" s="178" t="str">
        <f t="shared" si="158"/>
        <v/>
      </c>
      <c r="EI52" s="178" t="str">
        <f t="shared" si="159"/>
        <v/>
      </c>
      <c r="EJ52" s="227" t="str">
        <f t="shared" si="160"/>
        <v/>
      </c>
      <c r="EK52" s="230" t="str">
        <f t="shared" si="206"/>
        <v/>
      </c>
      <c r="EL52" s="177" t="str">
        <f t="shared" si="207"/>
        <v/>
      </c>
      <c r="EM52" s="177" t="str">
        <f t="shared" si="208"/>
        <v/>
      </c>
      <c r="EN52" s="177" t="str">
        <f t="shared" si="209"/>
        <v/>
      </c>
      <c r="EO52" s="177" t="str">
        <f t="shared" si="210"/>
        <v/>
      </c>
      <c r="EP52" s="177" t="str">
        <f t="shared" si="211"/>
        <v/>
      </c>
      <c r="EQ52" s="177" t="str">
        <f t="shared" si="212"/>
        <v/>
      </c>
      <c r="ER52" s="177" t="str">
        <f t="shared" si="213"/>
        <v/>
      </c>
      <c r="ES52" s="177" t="str">
        <f t="shared" si="214"/>
        <v/>
      </c>
      <c r="ET52" s="177" t="str">
        <f t="shared" si="215"/>
        <v/>
      </c>
      <c r="EU52" s="229" t="e">
        <f t="shared" si="216"/>
        <v>#VALUE!</v>
      </c>
      <c r="EV52" s="27" t="e">
        <f t="shared" si="217"/>
        <v>#VALUE!</v>
      </c>
      <c r="EW52" s="27" t="e">
        <f t="shared" si="218"/>
        <v>#VALUE!</v>
      </c>
      <c r="EX52" s="28" t="e">
        <f t="shared" si="219"/>
        <v>#VALUE!</v>
      </c>
      <c r="EY52" s="28" t="e">
        <f t="shared" si="175"/>
        <v>#VALUE!</v>
      </c>
      <c r="EZ52" s="28" t="b">
        <f t="shared" si="176"/>
        <v>0</v>
      </c>
      <c r="FA52" s="176" t="str">
        <f t="shared" si="220"/>
        <v/>
      </c>
      <c r="FB52" s="27" t="e" cm="1">
        <f t="array" aca="1" ref="FB52" ca="1">TEXT(RIGHT(10-RIGHT(SUM(INDEX(1*(MID(MID(C52,1,1)*2,ROW(INDIRECT("1:"&amp;LEN(MID(C52,1,1)*2))),1)),,))+MID(C52,2,1)+
SUM(INDEX(1*(MID(MID(C52,3,1)*2,ROW(INDIRECT("1:"&amp;LEN(MID(C52,3,1)*2))),1)),,))+MID(C52,4,1)+
SUM(INDEX(1*(MID(MID(C52,5,1)*2,ROW(INDIRECT("1:"&amp;LEN(MID(C52,5,1)*2))),1)),,))+MID(C52,6,1)+
SUM(INDEX(1*(MID(MID(C52,8,1)*2,ROW(INDIRECT("1:"&amp;LEN(MID(C52,8,1)*2))),1)),,))+MID(C52,9,1)+
SUM(INDEX(1*(MID(MID(C52,10,1)*2,ROW(INDIRECT("1:"&amp;LEN(MID(C52,10,1)*2))),1)),,)),1),1),"0")</f>
        <v>#VALUE!</v>
      </c>
      <c r="FC52" s="27" t="str">
        <f t="shared" si="221"/>
        <v/>
      </c>
      <c r="FD52" s="29" t="b">
        <f t="shared" si="222"/>
        <v>0</v>
      </c>
      <c r="FE52" s="112" t="b">
        <f>IFERROR(MATCH(D52,'Avtal för korttidsarbete'!$G$13:$G$1012,0),TRUE)</f>
        <v>1</v>
      </c>
      <c r="FF52" s="112" t="b">
        <f t="shared" si="180"/>
        <v>0</v>
      </c>
      <c r="FG52" s="113" t="str" cm="1">
        <f t="array" ref="FG52">IF(FE52=TRUE,"x",INDEX('Avtal för korttidsarbete'!$E$13:$E$1012,$FE52))</f>
        <v>x</v>
      </c>
      <c r="FH52" s="113" t="str" cm="1">
        <f t="array" ref="FH52">IF(FE52=TRUE,"x",INDEX('Avtal för korttidsarbete'!$F$13:$F$1012,$FE52))</f>
        <v>x</v>
      </c>
      <c r="FI52" s="112" t="b">
        <f t="shared" si="181"/>
        <v>0</v>
      </c>
      <c r="FJ52" s="135">
        <f t="shared" si="188"/>
        <v>44166</v>
      </c>
      <c r="FK52" s="135">
        <f t="shared" si="182"/>
        <v>44377</v>
      </c>
      <c r="FL52" s="112" t="b">
        <f t="shared" si="183"/>
        <v>0</v>
      </c>
      <c r="FM52" s="113">
        <f t="shared" si="184"/>
        <v>44166</v>
      </c>
      <c r="FN52" s="135">
        <f t="shared" si="185"/>
        <v>44377</v>
      </c>
      <c r="FO52" s="148" t="b">
        <f>IFERROR(INDEX('Avtal för korttidsarbete'!R:R,MATCH(D52,'Avtal för korttidsarbete'!$G:$G,0)),TRUE)</f>
        <v>1</v>
      </c>
      <c r="FP52" s="135" t="str">
        <f>IF(FO52,"-",INDEX('Avtal för korttidsarbete'!$D:$D,MATCH(D52,'Avtal för korttidsarbete'!$G:$G,0)))</f>
        <v>-</v>
      </c>
      <c r="FQ52" s="113" t="b">
        <f>IFERROR(G52&gt;INDEX(Uppsägningar!E:E,MATCH(C52,Uppsägningar!C:C,0)),FALSE)</f>
        <v>0</v>
      </c>
    </row>
    <row r="53" spans="1:173" x14ac:dyDescent="0.25">
      <c r="A53" s="19">
        <v>37</v>
      </c>
      <c r="B53" s="20"/>
      <c r="C53" s="183"/>
      <c r="D53" s="66"/>
      <c r="E53" s="212">
        <f>IFERROR(INDEX(Admin!$C$7:$C$10,MATCH(FP53,TblNivåValTExt,0)),0)</f>
        <v>0</v>
      </c>
      <c r="F53" s="1"/>
      <c r="G53" s="1"/>
      <c r="H53" s="78"/>
      <c r="I53" s="181"/>
      <c r="J53" s="181"/>
      <c r="K53" s="182"/>
      <c r="L53" s="182"/>
      <c r="M53" s="181"/>
      <c r="N53" s="181"/>
      <c r="O53" s="181"/>
      <c r="P53" s="182"/>
      <c r="Q53" s="182"/>
      <c r="R53" s="181"/>
      <c r="S53" s="181"/>
      <c r="T53" s="181"/>
      <c r="U53" s="182"/>
      <c r="V53" s="182"/>
      <c r="W53" s="181"/>
      <c r="X53" s="181"/>
      <c r="Y53" s="181"/>
      <c r="Z53" s="182"/>
      <c r="AA53" s="182"/>
      <c r="AB53" s="181"/>
      <c r="AC53" s="181"/>
      <c r="AD53" s="181"/>
      <c r="AE53" s="182"/>
      <c r="AF53" s="182"/>
      <c r="AG53" s="181"/>
      <c r="AH53" s="181"/>
      <c r="AI53" s="181"/>
      <c r="AJ53" s="182"/>
      <c r="AK53" s="182"/>
      <c r="AL53" s="181"/>
      <c r="AM53" s="181"/>
      <c r="AN53" s="181"/>
      <c r="AO53" s="182"/>
      <c r="AP53" s="182"/>
      <c r="AQ53" s="181"/>
      <c r="AR53" s="181"/>
      <c r="AS53" s="181"/>
      <c r="AT53" s="182"/>
      <c r="AU53" s="182"/>
      <c r="AV53" s="181"/>
      <c r="AW53" s="181"/>
      <c r="AX53" s="181"/>
      <c r="AY53" s="182"/>
      <c r="AZ53" s="182"/>
      <c r="BA53" s="181"/>
      <c r="BB53" s="181"/>
      <c r="BC53" s="181"/>
      <c r="BD53" s="182"/>
      <c r="BE53" s="182"/>
      <c r="BF53" s="181"/>
      <c r="BG53" s="180">
        <f t="shared" si="108"/>
        <v>0</v>
      </c>
      <c r="BH53" s="116" t="str">
        <f t="shared" si="109"/>
        <v/>
      </c>
      <c r="BI53" s="80" t="b">
        <f t="shared" si="110"/>
        <v>0</v>
      </c>
      <c r="BJ53" s="80" t="str">
        <f t="shared" si="111"/>
        <v/>
      </c>
      <c r="BK53" s="80" t="b">
        <f t="shared" si="197"/>
        <v>0</v>
      </c>
      <c r="BL53" s="13" t="str">
        <f t="shared" si="113"/>
        <v/>
      </c>
      <c r="BM53" s="13" t="b">
        <f t="shared" si="198"/>
        <v>0</v>
      </c>
      <c r="BN53" s="35" t="str">
        <f t="shared" si="115"/>
        <v/>
      </c>
      <c r="BO53" s="13" t="b">
        <f t="shared" si="199"/>
        <v>0</v>
      </c>
      <c r="BP53" s="35" t="str">
        <f t="shared" si="117"/>
        <v/>
      </c>
      <c r="BQ53" s="13" t="b">
        <f t="shared" si="118"/>
        <v>0</v>
      </c>
      <c r="BR53" s="35" t="str">
        <f t="shared" si="119"/>
        <v/>
      </c>
      <c r="BS53" s="35" t="b">
        <f t="shared" si="200"/>
        <v>0</v>
      </c>
      <c r="BT53" s="35" t="str">
        <f t="shared" si="121"/>
        <v/>
      </c>
      <c r="BU53" s="35" t="b">
        <f t="shared" si="201"/>
        <v>0</v>
      </c>
      <c r="BV53" s="35" t="str">
        <f t="shared" si="123"/>
        <v/>
      </c>
      <c r="BW53" s="13" t="b">
        <f t="shared" si="202"/>
        <v>0</v>
      </c>
      <c r="BX53" s="35" t="str">
        <f t="shared" si="123"/>
        <v/>
      </c>
      <c r="BY53" s="265" t="b">
        <f t="shared" si="125"/>
        <v>0</v>
      </c>
      <c r="BZ53" s="35" t="str">
        <f t="shared" si="126"/>
        <v/>
      </c>
      <c r="CA53" s="265" t="b">
        <f t="shared" si="127"/>
        <v>0</v>
      </c>
      <c r="CB53" s="35" t="str">
        <f t="shared" si="56"/>
        <v/>
      </c>
      <c r="CC53" s="272" t="b">
        <f t="shared" si="128"/>
        <v>0</v>
      </c>
      <c r="CD53" s="35" t="str">
        <f t="shared" si="56"/>
        <v/>
      </c>
      <c r="CE53" s="13" t="b">
        <f t="shared" si="203"/>
        <v>0</v>
      </c>
      <c r="CF53" s="35" t="str">
        <f t="shared" si="129"/>
        <v/>
      </c>
      <c r="CG53" s="179">
        <f t="shared" si="195"/>
        <v>0</v>
      </c>
      <c r="CH53" s="179">
        <f t="shared" si="196"/>
        <v>0</v>
      </c>
      <c r="CI53" s="218">
        <f t="shared" si="130"/>
        <v>0</v>
      </c>
      <c r="CJ53" s="218">
        <f t="shared" si="131"/>
        <v>0</v>
      </c>
      <c r="CK53" s="218">
        <f t="shared" si="132"/>
        <v>0</v>
      </c>
      <c r="CL53" s="218">
        <f t="shared" si="133"/>
        <v>0</v>
      </c>
      <c r="CM53" s="218">
        <f t="shared" si="134"/>
        <v>0</v>
      </c>
      <c r="CN53" s="218">
        <f t="shared" si="135"/>
        <v>0</v>
      </c>
      <c r="CO53" s="218">
        <f t="shared" si="136"/>
        <v>0</v>
      </c>
      <c r="CP53" s="218">
        <f t="shared" si="137"/>
        <v>0</v>
      </c>
      <c r="CQ53" s="218">
        <f t="shared" si="138"/>
        <v>0</v>
      </c>
      <c r="CR53" s="218">
        <f t="shared" si="139"/>
        <v>0</v>
      </c>
      <c r="CS53" s="14">
        <f t="shared" si="204"/>
        <v>0</v>
      </c>
      <c r="CT53" s="236">
        <f t="shared" si="205"/>
        <v>0</v>
      </c>
      <c r="CU53" s="237">
        <f t="shared" si="193"/>
        <v>0</v>
      </c>
      <c r="CV53" s="16">
        <f t="shared" si="193"/>
        <v>0</v>
      </c>
      <c r="CW53" s="16">
        <f t="shared" si="193"/>
        <v>0</v>
      </c>
      <c r="CX53" s="16">
        <f t="shared" si="193"/>
        <v>0</v>
      </c>
      <c r="CY53" s="16">
        <f t="shared" si="193"/>
        <v>0</v>
      </c>
      <c r="CZ53" s="16">
        <f t="shared" si="193"/>
        <v>0</v>
      </c>
      <c r="DA53" s="16">
        <f t="shared" si="193"/>
        <v>0</v>
      </c>
      <c r="DB53" s="16">
        <f t="shared" si="193"/>
        <v>0</v>
      </c>
      <c r="DC53" s="16">
        <f t="shared" si="193"/>
        <v>0</v>
      </c>
      <c r="DD53" s="238">
        <f t="shared" si="193"/>
        <v>0</v>
      </c>
      <c r="DE53" s="232">
        <f t="shared" si="194"/>
        <v>0</v>
      </c>
      <c r="DF53" s="132">
        <f t="shared" si="194"/>
        <v>0</v>
      </c>
      <c r="DG53" s="132">
        <f t="shared" si="194"/>
        <v>0</v>
      </c>
      <c r="DH53" s="132">
        <f t="shared" si="194"/>
        <v>0</v>
      </c>
      <c r="DI53" s="132">
        <f t="shared" si="194"/>
        <v>0</v>
      </c>
      <c r="DJ53" s="132">
        <f t="shared" si="194"/>
        <v>0</v>
      </c>
      <c r="DK53" s="132">
        <f t="shared" si="194"/>
        <v>0</v>
      </c>
      <c r="DL53" s="132">
        <f t="shared" si="194"/>
        <v>0</v>
      </c>
      <c r="DM53" s="132">
        <f t="shared" si="194"/>
        <v>0</v>
      </c>
      <c r="DN53" s="233">
        <f t="shared" si="194"/>
        <v>0</v>
      </c>
      <c r="DO53" s="232">
        <f t="shared" si="142"/>
        <v>0</v>
      </c>
      <c r="DP53" s="132">
        <f t="shared" si="143"/>
        <v>0</v>
      </c>
      <c r="DQ53" s="132">
        <f t="shared" si="186"/>
        <v>0</v>
      </c>
      <c r="DR53" s="132">
        <f t="shared" si="144"/>
        <v>0</v>
      </c>
      <c r="DS53" s="132">
        <f t="shared" si="145"/>
        <v>0</v>
      </c>
      <c r="DT53" s="132">
        <f t="shared" si="146"/>
        <v>0</v>
      </c>
      <c r="DU53" s="132">
        <f t="shared" si="147"/>
        <v>0</v>
      </c>
      <c r="DV53" s="132">
        <f t="shared" si="148"/>
        <v>0</v>
      </c>
      <c r="DW53" s="132">
        <f t="shared" si="149"/>
        <v>0</v>
      </c>
      <c r="DX53" s="233">
        <f t="shared" si="150"/>
        <v>0</v>
      </c>
      <c r="DY53" s="231" t="b">
        <f t="shared" si="151"/>
        <v>0</v>
      </c>
      <c r="DZ53" s="163"/>
      <c r="EA53" s="226" t="str">
        <f t="shared" si="187"/>
        <v/>
      </c>
      <c r="EB53" s="178" t="str">
        <f t="shared" si="152"/>
        <v/>
      </c>
      <c r="EC53" s="178" t="str">
        <f t="shared" si="153"/>
        <v/>
      </c>
      <c r="ED53" s="178" t="str">
        <f t="shared" si="154"/>
        <v/>
      </c>
      <c r="EE53" s="178" t="str">
        <f t="shared" si="155"/>
        <v/>
      </c>
      <c r="EF53" s="178" t="str">
        <f t="shared" si="156"/>
        <v/>
      </c>
      <c r="EG53" s="178" t="str">
        <f t="shared" si="157"/>
        <v/>
      </c>
      <c r="EH53" s="178" t="str">
        <f t="shared" si="158"/>
        <v/>
      </c>
      <c r="EI53" s="178" t="str">
        <f t="shared" si="159"/>
        <v/>
      </c>
      <c r="EJ53" s="227" t="str">
        <f t="shared" si="160"/>
        <v/>
      </c>
      <c r="EK53" s="230" t="str">
        <f t="shared" si="206"/>
        <v/>
      </c>
      <c r="EL53" s="177" t="str">
        <f t="shared" si="207"/>
        <v/>
      </c>
      <c r="EM53" s="177" t="str">
        <f t="shared" si="208"/>
        <v/>
      </c>
      <c r="EN53" s="177" t="str">
        <f t="shared" si="209"/>
        <v/>
      </c>
      <c r="EO53" s="177" t="str">
        <f t="shared" si="210"/>
        <v/>
      </c>
      <c r="EP53" s="177" t="str">
        <f t="shared" si="211"/>
        <v/>
      </c>
      <c r="EQ53" s="177" t="str">
        <f t="shared" si="212"/>
        <v/>
      </c>
      <c r="ER53" s="177" t="str">
        <f t="shared" si="213"/>
        <v/>
      </c>
      <c r="ES53" s="177" t="str">
        <f t="shared" si="214"/>
        <v/>
      </c>
      <c r="ET53" s="177" t="str">
        <f t="shared" si="215"/>
        <v/>
      </c>
      <c r="EU53" s="229" t="e">
        <f t="shared" si="216"/>
        <v>#VALUE!</v>
      </c>
      <c r="EV53" s="27" t="e">
        <f t="shared" si="217"/>
        <v>#VALUE!</v>
      </c>
      <c r="EW53" s="27" t="e">
        <f t="shared" si="218"/>
        <v>#VALUE!</v>
      </c>
      <c r="EX53" s="28" t="e">
        <f t="shared" si="219"/>
        <v>#VALUE!</v>
      </c>
      <c r="EY53" s="28" t="e">
        <f t="shared" si="175"/>
        <v>#VALUE!</v>
      </c>
      <c r="EZ53" s="28" t="b">
        <f t="shared" si="176"/>
        <v>0</v>
      </c>
      <c r="FA53" s="176" t="str">
        <f t="shared" si="220"/>
        <v/>
      </c>
      <c r="FB53" s="27" t="e" cm="1">
        <f t="array" aca="1" ref="FB53" ca="1">TEXT(RIGHT(10-RIGHT(SUM(INDEX(1*(MID(MID(C53,1,1)*2,ROW(INDIRECT("1:"&amp;LEN(MID(C53,1,1)*2))),1)),,))+MID(C53,2,1)+
SUM(INDEX(1*(MID(MID(C53,3,1)*2,ROW(INDIRECT("1:"&amp;LEN(MID(C53,3,1)*2))),1)),,))+MID(C53,4,1)+
SUM(INDEX(1*(MID(MID(C53,5,1)*2,ROW(INDIRECT("1:"&amp;LEN(MID(C53,5,1)*2))),1)),,))+MID(C53,6,1)+
SUM(INDEX(1*(MID(MID(C53,8,1)*2,ROW(INDIRECT("1:"&amp;LEN(MID(C53,8,1)*2))),1)),,))+MID(C53,9,1)+
SUM(INDEX(1*(MID(MID(C53,10,1)*2,ROW(INDIRECT("1:"&amp;LEN(MID(C53,10,1)*2))),1)),,)),1),1),"0")</f>
        <v>#VALUE!</v>
      </c>
      <c r="FC53" s="27" t="str">
        <f t="shared" si="221"/>
        <v/>
      </c>
      <c r="FD53" s="29" t="b">
        <f t="shared" si="222"/>
        <v>0</v>
      </c>
      <c r="FE53" s="112" t="b">
        <f>IFERROR(MATCH(D53,'Avtal för korttidsarbete'!$G$13:$G$1012,0),TRUE)</f>
        <v>1</v>
      </c>
      <c r="FF53" s="112" t="b">
        <f t="shared" si="180"/>
        <v>0</v>
      </c>
      <c r="FG53" s="113" t="str" cm="1">
        <f t="array" ref="FG53">IF(FE53=TRUE,"x",INDEX('Avtal för korttidsarbete'!$E$13:$E$1012,$FE53))</f>
        <v>x</v>
      </c>
      <c r="FH53" s="113" t="str" cm="1">
        <f t="array" ref="FH53">IF(FE53=TRUE,"x",INDEX('Avtal för korttidsarbete'!$F$13:$F$1012,$FE53))</f>
        <v>x</v>
      </c>
      <c r="FI53" s="112" t="b">
        <f t="shared" si="181"/>
        <v>0</v>
      </c>
      <c r="FJ53" s="135">
        <f t="shared" si="188"/>
        <v>44166</v>
      </c>
      <c r="FK53" s="135">
        <f t="shared" si="182"/>
        <v>44377</v>
      </c>
      <c r="FL53" s="112" t="b">
        <f t="shared" si="183"/>
        <v>0</v>
      </c>
      <c r="FM53" s="113">
        <f t="shared" si="184"/>
        <v>44166</v>
      </c>
      <c r="FN53" s="135">
        <f t="shared" si="185"/>
        <v>44377</v>
      </c>
      <c r="FO53" s="148" t="b">
        <f>IFERROR(INDEX('Avtal för korttidsarbete'!R:R,MATCH(D53,'Avtal för korttidsarbete'!$G:$G,0)),TRUE)</f>
        <v>1</v>
      </c>
      <c r="FP53" s="135" t="str">
        <f>IF(FO53,"-",INDEX('Avtal för korttidsarbete'!$D:$D,MATCH(D53,'Avtal för korttidsarbete'!$G:$G,0)))</f>
        <v>-</v>
      </c>
      <c r="FQ53" s="113" t="b">
        <f>IFERROR(G53&gt;INDEX(Uppsägningar!E:E,MATCH(C53,Uppsägningar!C:C,0)),FALSE)</f>
        <v>0</v>
      </c>
    </row>
    <row r="54" spans="1:173" x14ac:dyDescent="0.25">
      <c r="A54" s="19">
        <v>38</v>
      </c>
      <c r="B54" s="20"/>
      <c r="C54" s="183"/>
      <c r="D54" s="66"/>
      <c r="E54" s="212">
        <f>IFERROR(INDEX(Admin!$C$7:$C$10,MATCH(FP54,TblNivåValTExt,0)),0)</f>
        <v>0</v>
      </c>
      <c r="F54" s="1"/>
      <c r="G54" s="1"/>
      <c r="H54" s="78"/>
      <c r="I54" s="181"/>
      <c r="J54" s="181"/>
      <c r="K54" s="182"/>
      <c r="L54" s="182"/>
      <c r="M54" s="181"/>
      <c r="N54" s="181"/>
      <c r="O54" s="181"/>
      <c r="P54" s="182"/>
      <c r="Q54" s="182"/>
      <c r="R54" s="181"/>
      <c r="S54" s="181"/>
      <c r="T54" s="181"/>
      <c r="U54" s="182"/>
      <c r="V54" s="182"/>
      <c r="W54" s="181"/>
      <c r="X54" s="181"/>
      <c r="Y54" s="181"/>
      <c r="Z54" s="182"/>
      <c r="AA54" s="182"/>
      <c r="AB54" s="181"/>
      <c r="AC54" s="181"/>
      <c r="AD54" s="181"/>
      <c r="AE54" s="182"/>
      <c r="AF54" s="182"/>
      <c r="AG54" s="181"/>
      <c r="AH54" s="181"/>
      <c r="AI54" s="181"/>
      <c r="AJ54" s="182"/>
      <c r="AK54" s="182"/>
      <c r="AL54" s="181"/>
      <c r="AM54" s="181"/>
      <c r="AN54" s="181"/>
      <c r="AO54" s="182"/>
      <c r="AP54" s="182"/>
      <c r="AQ54" s="181"/>
      <c r="AR54" s="181"/>
      <c r="AS54" s="181"/>
      <c r="AT54" s="182"/>
      <c r="AU54" s="182"/>
      <c r="AV54" s="181"/>
      <c r="AW54" s="181"/>
      <c r="AX54" s="181"/>
      <c r="AY54" s="182"/>
      <c r="AZ54" s="182"/>
      <c r="BA54" s="181"/>
      <c r="BB54" s="181"/>
      <c r="BC54" s="181"/>
      <c r="BD54" s="182"/>
      <c r="BE54" s="182"/>
      <c r="BF54" s="181"/>
      <c r="BG54" s="180">
        <f t="shared" si="108"/>
        <v>0</v>
      </c>
      <c r="BH54" s="116" t="str">
        <f t="shared" si="109"/>
        <v/>
      </c>
      <c r="BI54" s="80" t="b">
        <f t="shared" si="110"/>
        <v>0</v>
      </c>
      <c r="BJ54" s="80" t="str">
        <f t="shared" si="111"/>
        <v/>
      </c>
      <c r="BK54" s="80" t="b">
        <f t="shared" si="197"/>
        <v>0</v>
      </c>
      <c r="BL54" s="13" t="str">
        <f t="shared" si="113"/>
        <v/>
      </c>
      <c r="BM54" s="13" t="b">
        <f t="shared" si="198"/>
        <v>0</v>
      </c>
      <c r="BN54" s="35" t="str">
        <f t="shared" si="115"/>
        <v/>
      </c>
      <c r="BO54" s="13" t="b">
        <f t="shared" si="199"/>
        <v>0</v>
      </c>
      <c r="BP54" s="35" t="str">
        <f t="shared" si="117"/>
        <v/>
      </c>
      <c r="BQ54" s="13" t="b">
        <f t="shared" si="118"/>
        <v>0</v>
      </c>
      <c r="BR54" s="35" t="str">
        <f t="shared" si="119"/>
        <v/>
      </c>
      <c r="BS54" s="35" t="b">
        <f t="shared" si="200"/>
        <v>0</v>
      </c>
      <c r="BT54" s="35" t="str">
        <f t="shared" si="121"/>
        <v/>
      </c>
      <c r="BU54" s="35" t="b">
        <f t="shared" si="201"/>
        <v>0</v>
      </c>
      <c r="BV54" s="35" t="str">
        <f t="shared" si="123"/>
        <v/>
      </c>
      <c r="BW54" s="13" t="b">
        <f t="shared" si="202"/>
        <v>0</v>
      </c>
      <c r="BX54" s="35" t="str">
        <f t="shared" si="123"/>
        <v/>
      </c>
      <c r="BY54" s="265" t="b">
        <f t="shared" si="125"/>
        <v>0</v>
      </c>
      <c r="BZ54" s="35" t="str">
        <f t="shared" si="126"/>
        <v/>
      </c>
      <c r="CA54" s="265" t="b">
        <f t="shared" si="127"/>
        <v>0</v>
      </c>
      <c r="CB54" s="35" t="str">
        <f t="shared" si="56"/>
        <v/>
      </c>
      <c r="CC54" s="272" t="b">
        <f t="shared" si="128"/>
        <v>0</v>
      </c>
      <c r="CD54" s="35" t="str">
        <f t="shared" si="56"/>
        <v/>
      </c>
      <c r="CE54" s="13" t="b">
        <f t="shared" si="203"/>
        <v>0</v>
      </c>
      <c r="CF54" s="35" t="str">
        <f t="shared" si="129"/>
        <v/>
      </c>
      <c r="CG54" s="179">
        <f t="shared" si="195"/>
        <v>0</v>
      </c>
      <c r="CH54" s="179">
        <f t="shared" si="196"/>
        <v>0</v>
      </c>
      <c r="CI54" s="218">
        <f t="shared" si="130"/>
        <v>0</v>
      </c>
      <c r="CJ54" s="218">
        <f t="shared" si="131"/>
        <v>0</v>
      </c>
      <c r="CK54" s="218">
        <f t="shared" si="132"/>
        <v>0</v>
      </c>
      <c r="CL54" s="218">
        <f t="shared" si="133"/>
        <v>0</v>
      </c>
      <c r="CM54" s="218">
        <f t="shared" si="134"/>
        <v>0</v>
      </c>
      <c r="CN54" s="218">
        <f t="shared" si="135"/>
        <v>0</v>
      </c>
      <c r="CO54" s="218">
        <f t="shared" si="136"/>
        <v>0</v>
      </c>
      <c r="CP54" s="218">
        <f t="shared" si="137"/>
        <v>0</v>
      </c>
      <c r="CQ54" s="218">
        <f t="shared" si="138"/>
        <v>0</v>
      </c>
      <c r="CR54" s="218">
        <f t="shared" si="139"/>
        <v>0</v>
      </c>
      <c r="CS54" s="14">
        <f t="shared" si="204"/>
        <v>0</v>
      </c>
      <c r="CT54" s="236">
        <f t="shared" si="205"/>
        <v>0</v>
      </c>
      <c r="CU54" s="237">
        <f t="shared" si="193"/>
        <v>0</v>
      </c>
      <c r="CV54" s="16">
        <f t="shared" si="193"/>
        <v>0</v>
      </c>
      <c r="CW54" s="16">
        <f t="shared" si="193"/>
        <v>0</v>
      </c>
      <c r="CX54" s="16">
        <f t="shared" si="193"/>
        <v>0</v>
      </c>
      <c r="CY54" s="16">
        <f t="shared" si="193"/>
        <v>0</v>
      </c>
      <c r="CZ54" s="16">
        <f t="shared" si="193"/>
        <v>0</v>
      </c>
      <c r="DA54" s="16">
        <f t="shared" si="193"/>
        <v>0</v>
      </c>
      <c r="DB54" s="16">
        <f t="shared" si="193"/>
        <v>0</v>
      </c>
      <c r="DC54" s="16">
        <f t="shared" si="193"/>
        <v>0</v>
      </c>
      <c r="DD54" s="238">
        <f t="shared" si="193"/>
        <v>0</v>
      </c>
      <c r="DE54" s="232">
        <f t="shared" si="194"/>
        <v>0</v>
      </c>
      <c r="DF54" s="132">
        <f t="shared" si="194"/>
        <v>0</v>
      </c>
      <c r="DG54" s="132">
        <f t="shared" si="194"/>
        <v>0</v>
      </c>
      <c r="DH54" s="132">
        <f t="shared" si="194"/>
        <v>0</v>
      </c>
      <c r="DI54" s="132">
        <f t="shared" si="194"/>
        <v>0</v>
      </c>
      <c r="DJ54" s="132">
        <f t="shared" si="194"/>
        <v>0</v>
      </c>
      <c r="DK54" s="132">
        <f t="shared" si="194"/>
        <v>0</v>
      </c>
      <c r="DL54" s="132">
        <f t="shared" si="194"/>
        <v>0</v>
      </c>
      <c r="DM54" s="132">
        <f t="shared" si="194"/>
        <v>0</v>
      </c>
      <c r="DN54" s="233">
        <f t="shared" si="194"/>
        <v>0</v>
      </c>
      <c r="DO54" s="232">
        <f t="shared" si="142"/>
        <v>0</v>
      </c>
      <c r="DP54" s="132">
        <f t="shared" si="143"/>
        <v>0</v>
      </c>
      <c r="DQ54" s="132">
        <f t="shared" si="186"/>
        <v>0</v>
      </c>
      <c r="DR54" s="132">
        <f t="shared" si="144"/>
        <v>0</v>
      </c>
      <c r="DS54" s="132">
        <f t="shared" si="145"/>
        <v>0</v>
      </c>
      <c r="DT54" s="132">
        <f t="shared" si="146"/>
        <v>0</v>
      </c>
      <c r="DU54" s="132">
        <f t="shared" si="147"/>
        <v>0</v>
      </c>
      <c r="DV54" s="132">
        <f t="shared" si="148"/>
        <v>0</v>
      </c>
      <c r="DW54" s="132">
        <f t="shared" si="149"/>
        <v>0</v>
      </c>
      <c r="DX54" s="233">
        <f t="shared" si="150"/>
        <v>0</v>
      </c>
      <c r="DY54" s="231" t="b">
        <f t="shared" si="151"/>
        <v>0</v>
      </c>
      <c r="DZ54" s="163"/>
      <c r="EA54" s="226" t="str">
        <f t="shared" si="187"/>
        <v/>
      </c>
      <c r="EB54" s="178" t="str">
        <f t="shared" si="152"/>
        <v/>
      </c>
      <c r="EC54" s="178" t="str">
        <f t="shared" si="153"/>
        <v/>
      </c>
      <c r="ED54" s="178" t="str">
        <f t="shared" si="154"/>
        <v/>
      </c>
      <c r="EE54" s="178" t="str">
        <f t="shared" si="155"/>
        <v/>
      </c>
      <c r="EF54" s="178" t="str">
        <f t="shared" si="156"/>
        <v/>
      </c>
      <c r="EG54" s="178" t="str">
        <f t="shared" si="157"/>
        <v/>
      </c>
      <c r="EH54" s="178" t="str">
        <f t="shared" si="158"/>
        <v/>
      </c>
      <c r="EI54" s="178" t="str">
        <f t="shared" si="159"/>
        <v/>
      </c>
      <c r="EJ54" s="227" t="str">
        <f t="shared" si="160"/>
        <v/>
      </c>
      <c r="EK54" s="230" t="str">
        <f t="shared" si="206"/>
        <v/>
      </c>
      <c r="EL54" s="177" t="str">
        <f t="shared" si="207"/>
        <v/>
      </c>
      <c r="EM54" s="177" t="str">
        <f t="shared" si="208"/>
        <v/>
      </c>
      <c r="EN54" s="177" t="str">
        <f t="shared" si="209"/>
        <v/>
      </c>
      <c r="EO54" s="177" t="str">
        <f t="shared" si="210"/>
        <v/>
      </c>
      <c r="EP54" s="177" t="str">
        <f t="shared" si="211"/>
        <v/>
      </c>
      <c r="EQ54" s="177" t="str">
        <f t="shared" si="212"/>
        <v/>
      </c>
      <c r="ER54" s="177" t="str">
        <f t="shared" si="213"/>
        <v/>
      </c>
      <c r="ES54" s="177" t="str">
        <f t="shared" si="214"/>
        <v/>
      </c>
      <c r="ET54" s="177" t="str">
        <f t="shared" si="215"/>
        <v/>
      </c>
      <c r="EU54" s="229" t="e">
        <f t="shared" si="216"/>
        <v>#VALUE!</v>
      </c>
      <c r="EV54" s="27" t="e">
        <f t="shared" si="217"/>
        <v>#VALUE!</v>
      </c>
      <c r="EW54" s="27" t="e">
        <f t="shared" si="218"/>
        <v>#VALUE!</v>
      </c>
      <c r="EX54" s="28" t="e">
        <f t="shared" si="219"/>
        <v>#VALUE!</v>
      </c>
      <c r="EY54" s="28" t="e">
        <f t="shared" si="175"/>
        <v>#VALUE!</v>
      </c>
      <c r="EZ54" s="28" t="b">
        <f t="shared" si="176"/>
        <v>0</v>
      </c>
      <c r="FA54" s="176" t="str">
        <f t="shared" si="220"/>
        <v/>
      </c>
      <c r="FB54" s="27" t="e" cm="1">
        <f t="array" aca="1" ref="FB54" ca="1">TEXT(RIGHT(10-RIGHT(SUM(INDEX(1*(MID(MID(C54,1,1)*2,ROW(INDIRECT("1:"&amp;LEN(MID(C54,1,1)*2))),1)),,))+MID(C54,2,1)+
SUM(INDEX(1*(MID(MID(C54,3,1)*2,ROW(INDIRECT("1:"&amp;LEN(MID(C54,3,1)*2))),1)),,))+MID(C54,4,1)+
SUM(INDEX(1*(MID(MID(C54,5,1)*2,ROW(INDIRECT("1:"&amp;LEN(MID(C54,5,1)*2))),1)),,))+MID(C54,6,1)+
SUM(INDEX(1*(MID(MID(C54,8,1)*2,ROW(INDIRECT("1:"&amp;LEN(MID(C54,8,1)*2))),1)),,))+MID(C54,9,1)+
SUM(INDEX(1*(MID(MID(C54,10,1)*2,ROW(INDIRECT("1:"&amp;LEN(MID(C54,10,1)*2))),1)),,)),1),1),"0")</f>
        <v>#VALUE!</v>
      </c>
      <c r="FC54" s="27" t="str">
        <f t="shared" si="221"/>
        <v/>
      </c>
      <c r="FD54" s="29" t="b">
        <f t="shared" si="222"/>
        <v>0</v>
      </c>
      <c r="FE54" s="112" t="b">
        <f>IFERROR(MATCH(D54,'Avtal för korttidsarbete'!$G$13:$G$1012,0),TRUE)</f>
        <v>1</v>
      </c>
      <c r="FF54" s="112" t="b">
        <f t="shared" si="180"/>
        <v>0</v>
      </c>
      <c r="FG54" s="113" t="str" cm="1">
        <f t="array" ref="FG54">IF(FE54=TRUE,"x",INDEX('Avtal för korttidsarbete'!$E$13:$E$1012,$FE54))</f>
        <v>x</v>
      </c>
      <c r="FH54" s="113" t="str" cm="1">
        <f t="array" ref="FH54">IF(FE54=TRUE,"x",INDEX('Avtal för korttidsarbete'!$F$13:$F$1012,$FE54))</f>
        <v>x</v>
      </c>
      <c r="FI54" s="112" t="b">
        <f t="shared" si="181"/>
        <v>0</v>
      </c>
      <c r="FJ54" s="135">
        <f t="shared" si="188"/>
        <v>44166</v>
      </c>
      <c r="FK54" s="135">
        <f t="shared" si="182"/>
        <v>44377</v>
      </c>
      <c r="FL54" s="112" t="b">
        <f t="shared" si="183"/>
        <v>0</v>
      </c>
      <c r="FM54" s="113">
        <f t="shared" si="184"/>
        <v>44166</v>
      </c>
      <c r="FN54" s="135">
        <f t="shared" si="185"/>
        <v>44377</v>
      </c>
      <c r="FO54" s="148" t="b">
        <f>IFERROR(INDEX('Avtal för korttidsarbete'!R:R,MATCH(D54,'Avtal för korttidsarbete'!$G:$G,0)),TRUE)</f>
        <v>1</v>
      </c>
      <c r="FP54" s="135" t="str">
        <f>IF(FO54,"-",INDEX('Avtal för korttidsarbete'!$D:$D,MATCH(D54,'Avtal för korttidsarbete'!$G:$G,0)))</f>
        <v>-</v>
      </c>
      <c r="FQ54" s="113" t="b">
        <f>IFERROR(G54&gt;INDEX(Uppsägningar!E:E,MATCH(C54,Uppsägningar!C:C,0)),FALSE)</f>
        <v>0</v>
      </c>
    </row>
    <row r="55" spans="1:173" x14ac:dyDescent="0.25">
      <c r="A55" s="19">
        <v>39</v>
      </c>
      <c r="B55" s="20"/>
      <c r="C55" s="183"/>
      <c r="D55" s="66"/>
      <c r="E55" s="212">
        <f>IFERROR(INDEX(Admin!$C$7:$C$10,MATCH(FP55,TblNivåValTExt,0)),0)</f>
        <v>0</v>
      </c>
      <c r="F55" s="1"/>
      <c r="G55" s="1"/>
      <c r="H55" s="78"/>
      <c r="I55" s="181"/>
      <c r="J55" s="181"/>
      <c r="K55" s="182"/>
      <c r="L55" s="182"/>
      <c r="M55" s="181"/>
      <c r="N55" s="181"/>
      <c r="O55" s="181"/>
      <c r="P55" s="182"/>
      <c r="Q55" s="182"/>
      <c r="R55" s="181"/>
      <c r="S55" s="181"/>
      <c r="T55" s="181"/>
      <c r="U55" s="182"/>
      <c r="V55" s="182"/>
      <c r="W55" s="181"/>
      <c r="X55" s="181"/>
      <c r="Y55" s="181"/>
      <c r="Z55" s="182"/>
      <c r="AA55" s="182"/>
      <c r="AB55" s="181"/>
      <c r="AC55" s="181"/>
      <c r="AD55" s="181"/>
      <c r="AE55" s="182"/>
      <c r="AF55" s="182"/>
      <c r="AG55" s="181"/>
      <c r="AH55" s="181"/>
      <c r="AI55" s="181"/>
      <c r="AJ55" s="182"/>
      <c r="AK55" s="182"/>
      <c r="AL55" s="181"/>
      <c r="AM55" s="181"/>
      <c r="AN55" s="181"/>
      <c r="AO55" s="182"/>
      <c r="AP55" s="182"/>
      <c r="AQ55" s="181"/>
      <c r="AR55" s="181"/>
      <c r="AS55" s="181"/>
      <c r="AT55" s="182"/>
      <c r="AU55" s="182"/>
      <c r="AV55" s="181"/>
      <c r="AW55" s="181"/>
      <c r="AX55" s="181"/>
      <c r="AY55" s="182"/>
      <c r="AZ55" s="182"/>
      <c r="BA55" s="181"/>
      <c r="BB55" s="181"/>
      <c r="BC55" s="181"/>
      <c r="BD55" s="182"/>
      <c r="BE55" s="182"/>
      <c r="BF55" s="181"/>
      <c r="BG55" s="180">
        <f t="shared" si="108"/>
        <v>0</v>
      </c>
      <c r="BH55" s="116" t="str">
        <f t="shared" si="109"/>
        <v/>
      </c>
      <c r="BI55" s="80" t="b">
        <f t="shared" si="110"/>
        <v>0</v>
      </c>
      <c r="BJ55" s="80" t="str">
        <f t="shared" si="111"/>
        <v/>
      </c>
      <c r="BK55" s="80" t="b">
        <f t="shared" si="197"/>
        <v>0</v>
      </c>
      <c r="BL55" s="13" t="str">
        <f t="shared" si="113"/>
        <v/>
      </c>
      <c r="BM55" s="13" t="b">
        <f t="shared" si="198"/>
        <v>0</v>
      </c>
      <c r="BN55" s="35" t="str">
        <f t="shared" si="115"/>
        <v/>
      </c>
      <c r="BO55" s="13" t="b">
        <f t="shared" si="199"/>
        <v>0</v>
      </c>
      <c r="BP55" s="35" t="str">
        <f t="shared" si="117"/>
        <v/>
      </c>
      <c r="BQ55" s="13" t="b">
        <f t="shared" si="118"/>
        <v>0</v>
      </c>
      <c r="BR55" s="35" t="str">
        <f t="shared" si="119"/>
        <v/>
      </c>
      <c r="BS55" s="35" t="b">
        <f t="shared" si="200"/>
        <v>0</v>
      </c>
      <c r="BT55" s="35" t="str">
        <f t="shared" si="121"/>
        <v/>
      </c>
      <c r="BU55" s="35" t="b">
        <f t="shared" si="201"/>
        <v>0</v>
      </c>
      <c r="BV55" s="35" t="str">
        <f t="shared" si="123"/>
        <v/>
      </c>
      <c r="BW55" s="13" t="b">
        <f t="shared" si="202"/>
        <v>0</v>
      </c>
      <c r="BX55" s="35" t="str">
        <f t="shared" si="123"/>
        <v/>
      </c>
      <c r="BY55" s="265" t="b">
        <f t="shared" si="125"/>
        <v>0</v>
      </c>
      <c r="BZ55" s="35" t="str">
        <f t="shared" si="126"/>
        <v/>
      </c>
      <c r="CA55" s="265" t="b">
        <f t="shared" si="127"/>
        <v>0</v>
      </c>
      <c r="CB55" s="35" t="str">
        <f t="shared" si="56"/>
        <v/>
      </c>
      <c r="CC55" s="272" t="b">
        <f t="shared" si="128"/>
        <v>0</v>
      </c>
      <c r="CD55" s="35" t="str">
        <f t="shared" si="56"/>
        <v/>
      </c>
      <c r="CE55" s="13" t="b">
        <f t="shared" si="203"/>
        <v>0</v>
      </c>
      <c r="CF55" s="35" t="str">
        <f t="shared" si="129"/>
        <v/>
      </c>
      <c r="CG55" s="179">
        <f t="shared" si="195"/>
        <v>0</v>
      </c>
      <c r="CH55" s="179">
        <f t="shared" si="196"/>
        <v>0</v>
      </c>
      <c r="CI55" s="218">
        <f t="shared" si="130"/>
        <v>0</v>
      </c>
      <c r="CJ55" s="218">
        <f t="shared" si="131"/>
        <v>0</v>
      </c>
      <c r="CK55" s="218">
        <f t="shared" si="132"/>
        <v>0</v>
      </c>
      <c r="CL55" s="218">
        <f t="shared" si="133"/>
        <v>0</v>
      </c>
      <c r="CM55" s="218">
        <f t="shared" si="134"/>
        <v>0</v>
      </c>
      <c r="CN55" s="218">
        <f t="shared" si="135"/>
        <v>0</v>
      </c>
      <c r="CO55" s="218">
        <f t="shared" si="136"/>
        <v>0</v>
      </c>
      <c r="CP55" s="218">
        <f t="shared" si="137"/>
        <v>0</v>
      </c>
      <c r="CQ55" s="218">
        <f t="shared" si="138"/>
        <v>0</v>
      </c>
      <c r="CR55" s="218">
        <f t="shared" si="139"/>
        <v>0</v>
      </c>
      <c r="CS55" s="14">
        <f t="shared" si="204"/>
        <v>0</v>
      </c>
      <c r="CT55" s="236">
        <f t="shared" si="205"/>
        <v>0</v>
      </c>
      <c r="CU55" s="237">
        <f t="shared" si="193"/>
        <v>0</v>
      </c>
      <c r="CV55" s="16">
        <f t="shared" si="193"/>
        <v>0</v>
      </c>
      <c r="CW55" s="16">
        <f t="shared" si="193"/>
        <v>0</v>
      </c>
      <c r="CX55" s="16">
        <f t="shared" si="193"/>
        <v>0</v>
      </c>
      <c r="CY55" s="16">
        <f t="shared" si="193"/>
        <v>0</v>
      </c>
      <c r="CZ55" s="16">
        <f t="shared" si="193"/>
        <v>0</v>
      </c>
      <c r="DA55" s="16">
        <f t="shared" si="193"/>
        <v>0</v>
      </c>
      <c r="DB55" s="16">
        <f t="shared" si="193"/>
        <v>0</v>
      </c>
      <c r="DC55" s="16">
        <f t="shared" si="193"/>
        <v>0</v>
      </c>
      <c r="DD55" s="238">
        <f t="shared" si="193"/>
        <v>0</v>
      </c>
      <c r="DE55" s="232">
        <f t="shared" si="194"/>
        <v>0</v>
      </c>
      <c r="DF55" s="132">
        <f t="shared" si="194"/>
        <v>0</v>
      </c>
      <c r="DG55" s="132">
        <f t="shared" si="194"/>
        <v>0</v>
      </c>
      <c r="DH55" s="132">
        <f t="shared" si="194"/>
        <v>0</v>
      </c>
      <c r="DI55" s="132">
        <f t="shared" si="194"/>
        <v>0</v>
      </c>
      <c r="DJ55" s="132">
        <f t="shared" si="194"/>
        <v>0</v>
      </c>
      <c r="DK55" s="132">
        <f t="shared" si="194"/>
        <v>0</v>
      </c>
      <c r="DL55" s="132">
        <f t="shared" si="194"/>
        <v>0</v>
      </c>
      <c r="DM55" s="132">
        <f t="shared" si="194"/>
        <v>0</v>
      </c>
      <c r="DN55" s="233">
        <f t="shared" si="194"/>
        <v>0</v>
      </c>
      <c r="DO55" s="232">
        <f t="shared" si="142"/>
        <v>0</v>
      </c>
      <c r="DP55" s="132">
        <f t="shared" si="143"/>
        <v>0</v>
      </c>
      <c r="DQ55" s="132">
        <f t="shared" si="186"/>
        <v>0</v>
      </c>
      <c r="DR55" s="132">
        <f t="shared" si="144"/>
        <v>0</v>
      </c>
      <c r="DS55" s="132">
        <f t="shared" si="145"/>
        <v>0</v>
      </c>
      <c r="DT55" s="132">
        <f t="shared" si="146"/>
        <v>0</v>
      </c>
      <c r="DU55" s="132">
        <f t="shared" si="147"/>
        <v>0</v>
      </c>
      <c r="DV55" s="132">
        <f t="shared" si="148"/>
        <v>0</v>
      </c>
      <c r="DW55" s="132">
        <f t="shared" si="149"/>
        <v>0</v>
      </c>
      <c r="DX55" s="233">
        <f t="shared" si="150"/>
        <v>0</v>
      </c>
      <c r="DY55" s="231" t="b">
        <f t="shared" si="151"/>
        <v>0</v>
      </c>
      <c r="DZ55" s="163"/>
      <c r="EA55" s="226" t="str">
        <f t="shared" si="187"/>
        <v/>
      </c>
      <c r="EB55" s="178" t="str">
        <f t="shared" si="152"/>
        <v/>
      </c>
      <c r="EC55" s="178" t="str">
        <f t="shared" si="153"/>
        <v/>
      </c>
      <c r="ED55" s="178" t="str">
        <f t="shared" si="154"/>
        <v/>
      </c>
      <c r="EE55" s="178" t="str">
        <f t="shared" si="155"/>
        <v/>
      </c>
      <c r="EF55" s="178" t="str">
        <f t="shared" si="156"/>
        <v/>
      </c>
      <c r="EG55" s="178" t="str">
        <f t="shared" si="157"/>
        <v/>
      </c>
      <c r="EH55" s="178" t="str">
        <f t="shared" si="158"/>
        <v/>
      </c>
      <c r="EI55" s="178" t="str">
        <f t="shared" si="159"/>
        <v/>
      </c>
      <c r="EJ55" s="227" t="str">
        <f t="shared" si="160"/>
        <v/>
      </c>
      <c r="EK55" s="230" t="str">
        <f t="shared" si="206"/>
        <v/>
      </c>
      <c r="EL55" s="177" t="str">
        <f t="shared" si="207"/>
        <v/>
      </c>
      <c r="EM55" s="177" t="str">
        <f t="shared" si="208"/>
        <v/>
      </c>
      <c r="EN55" s="177" t="str">
        <f t="shared" si="209"/>
        <v/>
      </c>
      <c r="EO55" s="177" t="str">
        <f t="shared" si="210"/>
        <v/>
      </c>
      <c r="EP55" s="177" t="str">
        <f t="shared" si="211"/>
        <v/>
      </c>
      <c r="EQ55" s="177" t="str">
        <f t="shared" si="212"/>
        <v/>
      </c>
      <c r="ER55" s="177" t="str">
        <f t="shared" si="213"/>
        <v/>
      </c>
      <c r="ES55" s="177" t="str">
        <f t="shared" si="214"/>
        <v/>
      </c>
      <c r="ET55" s="177" t="str">
        <f t="shared" si="215"/>
        <v/>
      </c>
      <c r="EU55" s="229" t="e">
        <f t="shared" si="216"/>
        <v>#VALUE!</v>
      </c>
      <c r="EV55" s="27" t="e">
        <f t="shared" si="217"/>
        <v>#VALUE!</v>
      </c>
      <c r="EW55" s="27" t="e">
        <f t="shared" si="218"/>
        <v>#VALUE!</v>
      </c>
      <c r="EX55" s="28" t="e">
        <f t="shared" si="219"/>
        <v>#VALUE!</v>
      </c>
      <c r="EY55" s="28" t="e">
        <f t="shared" si="175"/>
        <v>#VALUE!</v>
      </c>
      <c r="EZ55" s="28" t="b">
        <f t="shared" si="176"/>
        <v>0</v>
      </c>
      <c r="FA55" s="176" t="str">
        <f t="shared" si="220"/>
        <v/>
      </c>
      <c r="FB55" s="27" t="e" cm="1">
        <f t="array" aca="1" ref="FB55" ca="1">TEXT(RIGHT(10-RIGHT(SUM(INDEX(1*(MID(MID(C55,1,1)*2,ROW(INDIRECT("1:"&amp;LEN(MID(C55,1,1)*2))),1)),,))+MID(C55,2,1)+
SUM(INDEX(1*(MID(MID(C55,3,1)*2,ROW(INDIRECT("1:"&amp;LEN(MID(C55,3,1)*2))),1)),,))+MID(C55,4,1)+
SUM(INDEX(1*(MID(MID(C55,5,1)*2,ROW(INDIRECT("1:"&amp;LEN(MID(C55,5,1)*2))),1)),,))+MID(C55,6,1)+
SUM(INDEX(1*(MID(MID(C55,8,1)*2,ROW(INDIRECT("1:"&amp;LEN(MID(C55,8,1)*2))),1)),,))+MID(C55,9,1)+
SUM(INDEX(1*(MID(MID(C55,10,1)*2,ROW(INDIRECT("1:"&amp;LEN(MID(C55,10,1)*2))),1)),,)),1),1),"0")</f>
        <v>#VALUE!</v>
      </c>
      <c r="FC55" s="27" t="str">
        <f t="shared" si="221"/>
        <v/>
      </c>
      <c r="FD55" s="29" t="b">
        <f t="shared" si="222"/>
        <v>0</v>
      </c>
      <c r="FE55" s="112" t="b">
        <f>IFERROR(MATCH(D55,'Avtal för korttidsarbete'!$G$13:$G$1012,0),TRUE)</f>
        <v>1</v>
      </c>
      <c r="FF55" s="112" t="b">
        <f t="shared" si="180"/>
        <v>0</v>
      </c>
      <c r="FG55" s="113" t="str" cm="1">
        <f t="array" ref="FG55">IF(FE55=TRUE,"x",INDEX('Avtal för korttidsarbete'!$E$13:$E$1012,$FE55))</f>
        <v>x</v>
      </c>
      <c r="FH55" s="113" t="str" cm="1">
        <f t="array" ref="FH55">IF(FE55=TRUE,"x",INDEX('Avtal för korttidsarbete'!$F$13:$F$1012,$FE55))</f>
        <v>x</v>
      </c>
      <c r="FI55" s="112" t="b">
        <f t="shared" si="181"/>
        <v>0</v>
      </c>
      <c r="FJ55" s="135">
        <f t="shared" si="188"/>
        <v>44166</v>
      </c>
      <c r="FK55" s="135">
        <f t="shared" si="182"/>
        <v>44377</v>
      </c>
      <c r="FL55" s="112" t="b">
        <f t="shared" si="183"/>
        <v>0</v>
      </c>
      <c r="FM55" s="113">
        <f t="shared" si="184"/>
        <v>44166</v>
      </c>
      <c r="FN55" s="135">
        <f t="shared" si="185"/>
        <v>44377</v>
      </c>
      <c r="FO55" s="148" t="b">
        <f>IFERROR(INDEX('Avtal för korttidsarbete'!R:R,MATCH(D55,'Avtal för korttidsarbete'!$G:$G,0)),TRUE)</f>
        <v>1</v>
      </c>
      <c r="FP55" s="135" t="str">
        <f>IF(FO55,"-",INDEX('Avtal för korttidsarbete'!$D:$D,MATCH(D55,'Avtal för korttidsarbete'!$G:$G,0)))</f>
        <v>-</v>
      </c>
      <c r="FQ55" s="113" t="b">
        <f>IFERROR(G55&gt;INDEX(Uppsägningar!E:E,MATCH(C55,Uppsägningar!C:C,0)),FALSE)</f>
        <v>0</v>
      </c>
    </row>
    <row r="56" spans="1:173" x14ac:dyDescent="0.25">
      <c r="A56" s="19">
        <v>40</v>
      </c>
      <c r="B56" s="20"/>
      <c r="C56" s="183"/>
      <c r="D56" s="66"/>
      <c r="E56" s="212">
        <f>IFERROR(INDEX(Admin!$C$7:$C$10,MATCH(FP56,TblNivåValTExt,0)),0)</f>
        <v>0</v>
      </c>
      <c r="F56" s="1"/>
      <c r="G56" s="1"/>
      <c r="H56" s="78"/>
      <c r="I56" s="181"/>
      <c r="J56" s="181"/>
      <c r="K56" s="182"/>
      <c r="L56" s="182"/>
      <c r="M56" s="181"/>
      <c r="N56" s="181"/>
      <c r="O56" s="181"/>
      <c r="P56" s="182"/>
      <c r="Q56" s="182"/>
      <c r="R56" s="181"/>
      <c r="S56" s="181"/>
      <c r="T56" s="181"/>
      <c r="U56" s="182"/>
      <c r="V56" s="182"/>
      <c r="W56" s="181"/>
      <c r="X56" s="181"/>
      <c r="Y56" s="181"/>
      <c r="Z56" s="182"/>
      <c r="AA56" s="182"/>
      <c r="AB56" s="181"/>
      <c r="AC56" s="181"/>
      <c r="AD56" s="181"/>
      <c r="AE56" s="182"/>
      <c r="AF56" s="182"/>
      <c r="AG56" s="181"/>
      <c r="AH56" s="181"/>
      <c r="AI56" s="181"/>
      <c r="AJ56" s="182"/>
      <c r="AK56" s="182"/>
      <c r="AL56" s="181"/>
      <c r="AM56" s="181"/>
      <c r="AN56" s="181"/>
      <c r="AO56" s="182"/>
      <c r="AP56" s="182"/>
      <c r="AQ56" s="181"/>
      <c r="AR56" s="181"/>
      <c r="AS56" s="181"/>
      <c r="AT56" s="182"/>
      <c r="AU56" s="182"/>
      <c r="AV56" s="181"/>
      <c r="AW56" s="181"/>
      <c r="AX56" s="181"/>
      <c r="AY56" s="182"/>
      <c r="AZ56" s="182"/>
      <c r="BA56" s="181"/>
      <c r="BB56" s="181"/>
      <c r="BC56" s="181"/>
      <c r="BD56" s="182"/>
      <c r="BE56" s="182"/>
      <c r="BF56" s="181"/>
      <c r="BG56" s="180">
        <f t="shared" si="108"/>
        <v>0</v>
      </c>
      <c r="BH56" s="116" t="str">
        <f t="shared" si="109"/>
        <v/>
      </c>
      <c r="BI56" s="80" t="b">
        <f t="shared" si="110"/>
        <v>0</v>
      </c>
      <c r="BJ56" s="80" t="str">
        <f t="shared" si="111"/>
        <v/>
      </c>
      <c r="BK56" s="80" t="b">
        <f t="shared" si="197"/>
        <v>0</v>
      </c>
      <c r="BL56" s="13" t="str">
        <f t="shared" si="113"/>
        <v/>
      </c>
      <c r="BM56" s="13" t="b">
        <f t="shared" si="198"/>
        <v>0</v>
      </c>
      <c r="BN56" s="35" t="str">
        <f t="shared" si="115"/>
        <v/>
      </c>
      <c r="BO56" s="13" t="b">
        <f t="shared" si="199"/>
        <v>0</v>
      </c>
      <c r="BP56" s="35" t="str">
        <f t="shared" si="117"/>
        <v/>
      </c>
      <c r="BQ56" s="13" t="b">
        <f t="shared" si="118"/>
        <v>0</v>
      </c>
      <c r="BR56" s="35" t="str">
        <f t="shared" si="119"/>
        <v/>
      </c>
      <c r="BS56" s="35" t="b">
        <f t="shared" si="200"/>
        <v>0</v>
      </c>
      <c r="BT56" s="35" t="str">
        <f t="shared" si="121"/>
        <v/>
      </c>
      <c r="BU56" s="35" t="b">
        <f t="shared" si="201"/>
        <v>0</v>
      </c>
      <c r="BV56" s="35" t="str">
        <f t="shared" si="123"/>
        <v/>
      </c>
      <c r="BW56" s="13" t="b">
        <f t="shared" si="202"/>
        <v>0</v>
      </c>
      <c r="BX56" s="35" t="str">
        <f t="shared" si="123"/>
        <v/>
      </c>
      <c r="BY56" s="265" t="b">
        <f t="shared" si="125"/>
        <v>0</v>
      </c>
      <c r="BZ56" s="35" t="str">
        <f t="shared" si="126"/>
        <v/>
      </c>
      <c r="CA56" s="265" t="b">
        <f t="shared" si="127"/>
        <v>0</v>
      </c>
      <c r="CB56" s="35" t="str">
        <f t="shared" si="56"/>
        <v/>
      </c>
      <c r="CC56" s="272" t="b">
        <f t="shared" si="128"/>
        <v>0</v>
      </c>
      <c r="CD56" s="35" t="str">
        <f t="shared" si="56"/>
        <v/>
      </c>
      <c r="CE56" s="13" t="b">
        <f t="shared" si="203"/>
        <v>0</v>
      </c>
      <c r="CF56" s="35" t="str">
        <f t="shared" si="129"/>
        <v/>
      </c>
      <c r="CG56" s="179">
        <f t="shared" si="195"/>
        <v>0</v>
      </c>
      <c r="CH56" s="179">
        <f t="shared" si="196"/>
        <v>0</v>
      </c>
      <c r="CI56" s="218">
        <f t="shared" si="130"/>
        <v>0</v>
      </c>
      <c r="CJ56" s="218">
        <f t="shared" si="131"/>
        <v>0</v>
      </c>
      <c r="CK56" s="218">
        <f t="shared" si="132"/>
        <v>0</v>
      </c>
      <c r="CL56" s="218">
        <f t="shared" si="133"/>
        <v>0</v>
      </c>
      <c r="CM56" s="218">
        <f t="shared" si="134"/>
        <v>0</v>
      </c>
      <c r="CN56" s="218">
        <f t="shared" si="135"/>
        <v>0</v>
      </c>
      <c r="CO56" s="218">
        <f t="shared" si="136"/>
        <v>0</v>
      </c>
      <c r="CP56" s="218">
        <f t="shared" si="137"/>
        <v>0</v>
      </c>
      <c r="CQ56" s="218">
        <f t="shared" si="138"/>
        <v>0</v>
      </c>
      <c r="CR56" s="218">
        <f t="shared" si="139"/>
        <v>0</v>
      </c>
      <c r="CS56" s="14">
        <f t="shared" si="204"/>
        <v>0</v>
      </c>
      <c r="CT56" s="236">
        <f t="shared" si="205"/>
        <v>0</v>
      </c>
      <c r="CU56" s="237">
        <f t="shared" si="193"/>
        <v>0</v>
      </c>
      <c r="CV56" s="16">
        <f t="shared" si="193"/>
        <v>0</v>
      </c>
      <c r="CW56" s="16">
        <f t="shared" si="193"/>
        <v>0</v>
      </c>
      <c r="CX56" s="16">
        <f t="shared" si="193"/>
        <v>0</v>
      </c>
      <c r="CY56" s="16">
        <f t="shared" si="193"/>
        <v>0</v>
      </c>
      <c r="CZ56" s="16">
        <f t="shared" si="193"/>
        <v>0</v>
      </c>
      <c r="DA56" s="16">
        <f t="shared" si="193"/>
        <v>0</v>
      </c>
      <c r="DB56" s="16">
        <f t="shared" si="193"/>
        <v>0</v>
      </c>
      <c r="DC56" s="16">
        <f t="shared" si="193"/>
        <v>0</v>
      </c>
      <c r="DD56" s="238">
        <f t="shared" si="193"/>
        <v>0</v>
      </c>
      <c r="DE56" s="232">
        <f t="shared" si="194"/>
        <v>0</v>
      </c>
      <c r="DF56" s="132">
        <f t="shared" si="194"/>
        <v>0</v>
      </c>
      <c r="DG56" s="132">
        <f t="shared" si="194"/>
        <v>0</v>
      </c>
      <c r="DH56" s="132">
        <f t="shared" si="194"/>
        <v>0</v>
      </c>
      <c r="DI56" s="132">
        <f t="shared" si="194"/>
        <v>0</v>
      </c>
      <c r="DJ56" s="132">
        <f t="shared" si="194"/>
        <v>0</v>
      </c>
      <c r="DK56" s="132">
        <f t="shared" si="194"/>
        <v>0</v>
      </c>
      <c r="DL56" s="132">
        <f t="shared" si="194"/>
        <v>0</v>
      </c>
      <c r="DM56" s="132">
        <f t="shared" si="194"/>
        <v>0</v>
      </c>
      <c r="DN56" s="233">
        <f t="shared" si="194"/>
        <v>0</v>
      </c>
      <c r="DO56" s="232">
        <f t="shared" si="142"/>
        <v>0</v>
      </c>
      <c r="DP56" s="132">
        <f t="shared" si="143"/>
        <v>0</v>
      </c>
      <c r="DQ56" s="132">
        <f t="shared" si="186"/>
        <v>0</v>
      </c>
      <c r="DR56" s="132">
        <f t="shared" si="144"/>
        <v>0</v>
      </c>
      <c r="DS56" s="132">
        <f t="shared" si="145"/>
        <v>0</v>
      </c>
      <c r="DT56" s="132">
        <f t="shared" si="146"/>
        <v>0</v>
      </c>
      <c r="DU56" s="132">
        <f t="shared" si="147"/>
        <v>0</v>
      </c>
      <c r="DV56" s="132">
        <f t="shared" si="148"/>
        <v>0</v>
      </c>
      <c r="DW56" s="132">
        <f t="shared" si="149"/>
        <v>0</v>
      </c>
      <c r="DX56" s="233">
        <f t="shared" si="150"/>
        <v>0</v>
      </c>
      <c r="DY56" s="231" t="b">
        <f t="shared" si="151"/>
        <v>0</v>
      </c>
      <c r="DZ56" s="163"/>
      <c r="EA56" s="226" t="str">
        <f t="shared" si="187"/>
        <v/>
      </c>
      <c r="EB56" s="178" t="str">
        <f t="shared" si="152"/>
        <v/>
      </c>
      <c r="EC56" s="178" t="str">
        <f t="shared" si="153"/>
        <v/>
      </c>
      <c r="ED56" s="178" t="str">
        <f t="shared" si="154"/>
        <v/>
      </c>
      <c r="EE56" s="178" t="str">
        <f t="shared" si="155"/>
        <v/>
      </c>
      <c r="EF56" s="178" t="str">
        <f t="shared" si="156"/>
        <v/>
      </c>
      <c r="EG56" s="178" t="str">
        <f t="shared" si="157"/>
        <v/>
      </c>
      <c r="EH56" s="178" t="str">
        <f t="shared" si="158"/>
        <v/>
      </c>
      <c r="EI56" s="178" t="str">
        <f t="shared" si="159"/>
        <v/>
      </c>
      <c r="EJ56" s="227" t="str">
        <f t="shared" si="160"/>
        <v/>
      </c>
      <c r="EK56" s="230" t="str">
        <f t="shared" si="206"/>
        <v/>
      </c>
      <c r="EL56" s="177" t="str">
        <f t="shared" si="207"/>
        <v/>
      </c>
      <c r="EM56" s="177" t="str">
        <f t="shared" si="208"/>
        <v/>
      </c>
      <c r="EN56" s="177" t="str">
        <f t="shared" si="209"/>
        <v/>
      </c>
      <c r="EO56" s="177" t="str">
        <f t="shared" si="210"/>
        <v/>
      </c>
      <c r="EP56" s="177" t="str">
        <f t="shared" si="211"/>
        <v/>
      </c>
      <c r="EQ56" s="177" t="str">
        <f t="shared" si="212"/>
        <v/>
      </c>
      <c r="ER56" s="177" t="str">
        <f t="shared" si="213"/>
        <v/>
      </c>
      <c r="ES56" s="177" t="str">
        <f t="shared" si="214"/>
        <v/>
      </c>
      <c r="ET56" s="177" t="str">
        <f t="shared" si="215"/>
        <v/>
      </c>
      <c r="EU56" s="229" t="e">
        <f t="shared" si="216"/>
        <v>#VALUE!</v>
      </c>
      <c r="EV56" s="27" t="e">
        <f t="shared" si="217"/>
        <v>#VALUE!</v>
      </c>
      <c r="EW56" s="27" t="e">
        <f t="shared" si="218"/>
        <v>#VALUE!</v>
      </c>
      <c r="EX56" s="28" t="e">
        <f t="shared" si="219"/>
        <v>#VALUE!</v>
      </c>
      <c r="EY56" s="28" t="e">
        <f t="shared" si="175"/>
        <v>#VALUE!</v>
      </c>
      <c r="EZ56" s="28" t="b">
        <f t="shared" si="176"/>
        <v>0</v>
      </c>
      <c r="FA56" s="176" t="str">
        <f t="shared" si="220"/>
        <v/>
      </c>
      <c r="FB56" s="27" t="e" cm="1">
        <f t="array" aca="1" ref="FB56" ca="1">TEXT(RIGHT(10-RIGHT(SUM(INDEX(1*(MID(MID(C56,1,1)*2,ROW(INDIRECT("1:"&amp;LEN(MID(C56,1,1)*2))),1)),,))+MID(C56,2,1)+
SUM(INDEX(1*(MID(MID(C56,3,1)*2,ROW(INDIRECT("1:"&amp;LEN(MID(C56,3,1)*2))),1)),,))+MID(C56,4,1)+
SUM(INDEX(1*(MID(MID(C56,5,1)*2,ROW(INDIRECT("1:"&amp;LEN(MID(C56,5,1)*2))),1)),,))+MID(C56,6,1)+
SUM(INDEX(1*(MID(MID(C56,8,1)*2,ROW(INDIRECT("1:"&amp;LEN(MID(C56,8,1)*2))),1)),,))+MID(C56,9,1)+
SUM(INDEX(1*(MID(MID(C56,10,1)*2,ROW(INDIRECT("1:"&amp;LEN(MID(C56,10,1)*2))),1)),,)),1),1),"0")</f>
        <v>#VALUE!</v>
      </c>
      <c r="FC56" s="27" t="str">
        <f t="shared" si="221"/>
        <v/>
      </c>
      <c r="FD56" s="29" t="b">
        <f t="shared" si="222"/>
        <v>0</v>
      </c>
      <c r="FE56" s="112" t="b">
        <f>IFERROR(MATCH(D56,'Avtal för korttidsarbete'!$G$13:$G$1012,0),TRUE)</f>
        <v>1</v>
      </c>
      <c r="FF56" s="112" t="b">
        <f t="shared" si="180"/>
        <v>0</v>
      </c>
      <c r="FG56" s="113" t="str" cm="1">
        <f t="array" ref="FG56">IF(FE56=TRUE,"x",INDEX('Avtal för korttidsarbete'!$E$13:$E$1012,$FE56))</f>
        <v>x</v>
      </c>
      <c r="FH56" s="113" t="str" cm="1">
        <f t="array" ref="FH56">IF(FE56=TRUE,"x",INDEX('Avtal för korttidsarbete'!$F$13:$F$1012,$FE56))</f>
        <v>x</v>
      </c>
      <c r="FI56" s="112" t="b">
        <f t="shared" si="181"/>
        <v>0</v>
      </c>
      <c r="FJ56" s="135">
        <f t="shared" si="188"/>
        <v>44166</v>
      </c>
      <c r="FK56" s="135">
        <f t="shared" si="182"/>
        <v>44377</v>
      </c>
      <c r="FL56" s="112" t="b">
        <f t="shared" si="183"/>
        <v>0</v>
      </c>
      <c r="FM56" s="113">
        <f t="shared" si="184"/>
        <v>44166</v>
      </c>
      <c r="FN56" s="135">
        <f t="shared" si="185"/>
        <v>44377</v>
      </c>
      <c r="FO56" s="148" t="b">
        <f>IFERROR(INDEX('Avtal för korttidsarbete'!R:R,MATCH(D56,'Avtal för korttidsarbete'!$G:$G,0)),TRUE)</f>
        <v>1</v>
      </c>
      <c r="FP56" s="135" t="str">
        <f>IF(FO56,"-",INDEX('Avtal för korttidsarbete'!$D:$D,MATCH(D56,'Avtal för korttidsarbete'!$G:$G,0)))</f>
        <v>-</v>
      </c>
      <c r="FQ56" s="113" t="b">
        <f>IFERROR(G56&gt;INDEX(Uppsägningar!E:E,MATCH(C56,Uppsägningar!C:C,0)),FALSE)</f>
        <v>0</v>
      </c>
    </row>
    <row r="57" spans="1:173" x14ac:dyDescent="0.25">
      <c r="A57" s="19">
        <v>41</v>
      </c>
      <c r="B57" s="20"/>
      <c r="C57" s="183"/>
      <c r="D57" s="66"/>
      <c r="E57" s="212">
        <f>IFERROR(INDEX(Admin!$C$7:$C$10,MATCH(FP57,TblNivåValTExt,0)),0)</f>
        <v>0</v>
      </c>
      <c r="F57" s="1"/>
      <c r="G57" s="1"/>
      <c r="H57" s="78"/>
      <c r="I57" s="181"/>
      <c r="J57" s="181"/>
      <c r="K57" s="182"/>
      <c r="L57" s="182"/>
      <c r="M57" s="181"/>
      <c r="N57" s="181"/>
      <c r="O57" s="181"/>
      <c r="P57" s="182"/>
      <c r="Q57" s="182"/>
      <c r="R57" s="181"/>
      <c r="S57" s="181"/>
      <c r="T57" s="181"/>
      <c r="U57" s="182"/>
      <c r="V57" s="182"/>
      <c r="W57" s="181"/>
      <c r="X57" s="181"/>
      <c r="Y57" s="181"/>
      <c r="Z57" s="182"/>
      <c r="AA57" s="182"/>
      <c r="AB57" s="181"/>
      <c r="AC57" s="181"/>
      <c r="AD57" s="181"/>
      <c r="AE57" s="182"/>
      <c r="AF57" s="182"/>
      <c r="AG57" s="181"/>
      <c r="AH57" s="181"/>
      <c r="AI57" s="181"/>
      <c r="AJ57" s="182"/>
      <c r="AK57" s="182"/>
      <c r="AL57" s="181"/>
      <c r="AM57" s="181"/>
      <c r="AN57" s="181"/>
      <c r="AO57" s="182"/>
      <c r="AP57" s="182"/>
      <c r="AQ57" s="181"/>
      <c r="AR57" s="181"/>
      <c r="AS57" s="181"/>
      <c r="AT57" s="182"/>
      <c r="AU57" s="182"/>
      <c r="AV57" s="181"/>
      <c r="AW57" s="181"/>
      <c r="AX57" s="181"/>
      <c r="AY57" s="182"/>
      <c r="AZ57" s="182"/>
      <c r="BA57" s="181"/>
      <c r="BB57" s="181"/>
      <c r="BC57" s="181"/>
      <c r="BD57" s="182"/>
      <c r="BE57" s="182"/>
      <c r="BF57" s="181"/>
      <c r="BG57" s="180">
        <f t="shared" si="108"/>
        <v>0</v>
      </c>
      <c r="BH57" s="116" t="str">
        <f t="shared" si="109"/>
        <v/>
      </c>
      <c r="BI57" s="80" t="b">
        <f t="shared" si="110"/>
        <v>0</v>
      </c>
      <c r="BJ57" s="80" t="str">
        <f t="shared" si="111"/>
        <v/>
      </c>
      <c r="BK57" s="80" t="b">
        <f t="shared" si="197"/>
        <v>0</v>
      </c>
      <c r="BL57" s="13" t="str">
        <f t="shared" si="113"/>
        <v/>
      </c>
      <c r="BM57" s="13" t="b">
        <f t="shared" si="198"/>
        <v>0</v>
      </c>
      <c r="BN57" s="35" t="str">
        <f t="shared" si="115"/>
        <v/>
      </c>
      <c r="BO57" s="13" t="b">
        <f t="shared" si="199"/>
        <v>0</v>
      </c>
      <c r="BP57" s="35" t="str">
        <f t="shared" si="117"/>
        <v/>
      </c>
      <c r="BQ57" s="13" t="b">
        <f t="shared" si="118"/>
        <v>0</v>
      </c>
      <c r="BR57" s="35" t="str">
        <f t="shared" si="119"/>
        <v/>
      </c>
      <c r="BS57" s="35" t="b">
        <f t="shared" si="200"/>
        <v>0</v>
      </c>
      <c r="BT57" s="35" t="str">
        <f t="shared" si="121"/>
        <v/>
      </c>
      <c r="BU57" s="35" t="b">
        <f t="shared" si="201"/>
        <v>0</v>
      </c>
      <c r="BV57" s="35" t="str">
        <f t="shared" si="123"/>
        <v/>
      </c>
      <c r="BW57" s="13" t="b">
        <f t="shared" si="202"/>
        <v>0</v>
      </c>
      <c r="BX57" s="35" t="str">
        <f t="shared" si="123"/>
        <v/>
      </c>
      <c r="BY57" s="265" t="b">
        <f t="shared" si="125"/>
        <v>0</v>
      </c>
      <c r="BZ57" s="35" t="str">
        <f t="shared" si="126"/>
        <v/>
      </c>
      <c r="CA57" s="265" t="b">
        <f t="shared" si="127"/>
        <v>0</v>
      </c>
      <c r="CB57" s="35" t="str">
        <f t="shared" si="56"/>
        <v/>
      </c>
      <c r="CC57" s="272" t="b">
        <f t="shared" si="128"/>
        <v>0</v>
      </c>
      <c r="CD57" s="35" t="str">
        <f t="shared" si="56"/>
        <v/>
      </c>
      <c r="CE57" s="13" t="b">
        <f t="shared" si="203"/>
        <v>0</v>
      </c>
      <c r="CF57" s="35" t="str">
        <f t="shared" si="129"/>
        <v/>
      </c>
      <c r="CG57" s="179">
        <f t="shared" si="195"/>
        <v>0</v>
      </c>
      <c r="CH57" s="179">
        <f t="shared" si="196"/>
        <v>0</v>
      </c>
      <c r="CI57" s="218">
        <f t="shared" si="130"/>
        <v>0</v>
      </c>
      <c r="CJ57" s="218">
        <f t="shared" si="131"/>
        <v>0</v>
      </c>
      <c r="CK57" s="218">
        <f t="shared" si="132"/>
        <v>0</v>
      </c>
      <c r="CL57" s="218">
        <f t="shared" si="133"/>
        <v>0</v>
      </c>
      <c r="CM57" s="218">
        <f t="shared" si="134"/>
        <v>0</v>
      </c>
      <c r="CN57" s="218">
        <f t="shared" si="135"/>
        <v>0</v>
      </c>
      <c r="CO57" s="218">
        <f t="shared" si="136"/>
        <v>0</v>
      </c>
      <c r="CP57" s="218">
        <f t="shared" si="137"/>
        <v>0</v>
      </c>
      <c r="CQ57" s="218">
        <f t="shared" si="138"/>
        <v>0</v>
      </c>
      <c r="CR57" s="218">
        <f t="shared" si="139"/>
        <v>0</v>
      </c>
      <c r="CS57" s="14">
        <f t="shared" si="204"/>
        <v>0</v>
      </c>
      <c r="CT57" s="236">
        <f t="shared" si="205"/>
        <v>0</v>
      </c>
      <c r="CU57" s="237">
        <f t="shared" ref="CU57:DD66" si="223">IF(AND($CS57,$CT57,CU$12),MAX(0,MIN(CU$10,$CT57)-MAX(CU$9,$CS57)+1),0)</f>
        <v>0</v>
      </c>
      <c r="CV57" s="16">
        <f t="shared" si="223"/>
        <v>0</v>
      </c>
      <c r="CW57" s="16">
        <f t="shared" si="223"/>
        <v>0</v>
      </c>
      <c r="CX57" s="16">
        <f t="shared" si="223"/>
        <v>0</v>
      </c>
      <c r="CY57" s="16">
        <f t="shared" si="223"/>
        <v>0</v>
      </c>
      <c r="CZ57" s="16">
        <f t="shared" si="223"/>
        <v>0</v>
      </c>
      <c r="DA57" s="16">
        <f t="shared" si="223"/>
        <v>0</v>
      </c>
      <c r="DB57" s="16">
        <f t="shared" si="223"/>
        <v>0</v>
      </c>
      <c r="DC57" s="16">
        <f t="shared" si="223"/>
        <v>0</v>
      </c>
      <c r="DD57" s="238">
        <f t="shared" si="223"/>
        <v>0</v>
      </c>
      <c r="DE57" s="232">
        <f t="shared" ref="DE57:DN66" si="224">IF($H57&lt;=0,0,MAX(0,MIN($H57,$DE$11)))</f>
        <v>0</v>
      </c>
      <c r="DF57" s="132">
        <f t="shared" si="224"/>
        <v>0</v>
      </c>
      <c r="DG57" s="132">
        <f t="shared" si="224"/>
        <v>0</v>
      </c>
      <c r="DH57" s="132">
        <f t="shared" si="224"/>
        <v>0</v>
      </c>
      <c r="DI57" s="132">
        <f t="shared" si="224"/>
        <v>0</v>
      </c>
      <c r="DJ57" s="132">
        <f t="shared" si="224"/>
        <v>0</v>
      </c>
      <c r="DK57" s="132">
        <f t="shared" si="224"/>
        <v>0</v>
      </c>
      <c r="DL57" s="132">
        <f t="shared" si="224"/>
        <v>0</v>
      </c>
      <c r="DM57" s="132">
        <f t="shared" si="224"/>
        <v>0</v>
      </c>
      <c r="DN57" s="233">
        <f t="shared" si="224"/>
        <v>0</v>
      </c>
      <c r="DO57" s="232">
        <f t="shared" si="142"/>
        <v>0</v>
      </c>
      <c r="DP57" s="132">
        <f t="shared" si="143"/>
        <v>0</v>
      </c>
      <c r="DQ57" s="132">
        <f t="shared" si="186"/>
        <v>0</v>
      </c>
      <c r="DR57" s="132">
        <f t="shared" si="144"/>
        <v>0</v>
      </c>
      <c r="DS57" s="132">
        <f t="shared" si="145"/>
        <v>0</v>
      </c>
      <c r="DT57" s="132">
        <f t="shared" si="146"/>
        <v>0</v>
      </c>
      <c r="DU57" s="132">
        <f t="shared" si="147"/>
        <v>0</v>
      </c>
      <c r="DV57" s="132">
        <f t="shared" si="148"/>
        <v>0</v>
      </c>
      <c r="DW57" s="132">
        <f t="shared" si="149"/>
        <v>0</v>
      </c>
      <c r="DX57" s="233">
        <f t="shared" si="150"/>
        <v>0</v>
      </c>
      <c r="DY57" s="231" t="b">
        <f t="shared" si="151"/>
        <v>0</v>
      </c>
      <c r="DZ57" s="163"/>
      <c r="EA57" s="226" t="str">
        <f t="shared" si="187"/>
        <v/>
      </c>
      <c r="EB57" s="178" t="str">
        <f t="shared" si="152"/>
        <v/>
      </c>
      <c r="EC57" s="178" t="str">
        <f t="shared" si="153"/>
        <v/>
      </c>
      <c r="ED57" s="178" t="str">
        <f t="shared" si="154"/>
        <v/>
      </c>
      <c r="EE57" s="178" t="str">
        <f t="shared" si="155"/>
        <v/>
      </c>
      <c r="EF57" s="178" t="str">
        <f t="shared" si="156"/>
        <v/>
      </c>
      <c r="EG57" s="178" t="str">
        <f t="shared" si="157"/>
        <v/>
      </c>
      <c r="EH57" s="178" t="str">
        <f t="shared" si="158"/>
        <v/>
      </c>
      <c r="EI57" s="178" t="str">
        <f t="shared" si="159"/>
        <v/>
      </c>
      <c r="EJ57" s="227" t="str">
        <f t="shared" si="160"/>
        <v/>
      </c>
      <c r="EK57" s="230" t="str">
        <f t="shared" si="206"/>
        <v/>
      </c>
      <c r="EL57" s="177" t="str">
        <f t="shared" si="207"/>
        <v/>
      </c>
      <c r="EM57" s="177" t="str">
        <f t="shared" si="208"/>
        <v/>
      </c>
      <c r="EN57" s="177" t="str">
        <f t="shared" si="209"/>
        <v/>
      </c>
      <c r="EO57" s="177" t="str">
        <f t="shared" si="210"/>
        <v/>
      </c>
      <c r="EP57" s="177" t="str">
        <f t="shared" si="211"/>
        <v/>
      </c>
      <c r="EQ57" s="177" t="str">
        <f t="shared" si="212"/>
        <v/>
      </c>
      <c r="ER57" s="177" t="str">
        <f t="shared" si="213"/>
        <v/>
      </c>
      <c r="ES57" s="177" t="str">
        <f t="shared" si="214"/>
        <v/>
      </c>
      <c r="ET57" s="177" t="str">
        <f t="shared" si="215"/>
        <v/>
      </c>
      <c r="EU57" s="229" t="e">
        <f t="shared" si="216"/>
        <v>#VALUE!</v>
      </c>
      <c r="EV57" s="27" t="e">
        <f t="shared" si="217"/>
        <v>#VALUE!</v>
      </c>
      <c r="EW57" s="27" t="e">
        <f t="shared" si="218"/>
        <v>#VALUE!</v>
      </c>
      <c r="EX57" s="28" t="e">
        <f t="shared" si="219"/>
        <v>#VALUE!</v>
      </c>
      <c r="EY57" s="28" t="e">
        <f t="shared" si="175"/>
        <v>#VALUE!</v>
      </c>
      <c r="EZ57" s="28" t="b">
        <f t="shared" si="176"/>
        <v>0</v>
      </c>
      <c r="FA57" s="176" t="str">
        <f t="shared" si="220"/>
        <v/>
      </c>
      <c r="FB57" s="27" t="e" cm="1">
        <f t="array" aca="1" ref="FB57" ca="1">TEXT(RIGHT(10-RIGHT(SUM(INDEX(1*(MID(MID(C57,1,1)*2,ROW(INDIRECT("1:"&amp;LEN(MID(C57,1,1)*2))),1)),,))+MID(C57,2,1)+
SUM(INDEX(1*(MID(MID(C57,3,1)*2,ROW(INDIRECT("1:"&amp;LEN(MID(C57,3,1)*2))),1)),,))+MID(C57,4,1)+
SUM(INDEX(1*(MID(MID(C57,5,1)*2,ROW(INDIRECT("1:"&amp;LEN(MID(C57,5,1)*2))),1)),,))+MID(C57,6,1)+
SUM(INDEX(1*(MID(MID(C57,8,1)*2,ROW(INDIRECT("1:"&amp;LEN(MID(C57,8,1)*2))),1)),,))+MID(C57,9,1)+
SUM(INDEX(1*(MID(MID(C57,10,1)*2,ROW(INDIRECT("1:"&amp;LEN(MID(C57,10,1)*2))),1)),,)),1),1),"0")</f>
        <v>#VALUE!</v>
      </c>
      <c r="FC57" s="27" t="str">
        <f t="shared" si="221"/>
        <v/>
      </c>
      <c r="FD57" s="29" t="b">
        <f t="shared" si="222"/>
        <v>0</v>
      </c>
      <c r="FE57" s="112" t="b">
        <f>IFERROR(MATCH(D57,'Avtal för korttidsarbete'!$G$13:$G$1012,0),TRUE)</f>
        <v>1</v>
      </c>
      <c r="FF57" s="112" t="b">
        <f t="shared" si="180"/>
        <v>0</v>
      </c>
      <c r="FG57" s="113" t="str" cm="1">
        <f t="array" ref="FG57">IF(FE57=TRUE,"x",INDEX('Avtal för korttidsarbete'!$E$13:$E$1012,$FE57))</f>
        <v>x</v>
      </c>
      <c r="FH57" s="113" t="str" cm="1">
        <f t="array" ref="FH57">IF(FE57=TRUE,"x",INDEX('Avtal för korttidsarbete'!$F$13:$F$1012,$FE57))</f>
        <v>x</v>
      </c>
      <c r="FI57" s="112" t="b">
        <f t="shared" si="181"/>
        <v>0</v>
      </c>
      <c r="FJ57" s="135">
        <f t="shared" si="188"/>
        <v>44166</v>
      </c>
      <c r="FK57" s="135">
        <f t="shared" si="182"/>
        <v>44377</v>
      </c>
      <c r="FL57" s="112" t="b">
        <f t="shared" si="183"/>
        <v>0</v>
      </c>
      <c r="FM57" s="113">
        <f t="shared" si="184"/>
        <v>44166</v>
      </c>
      <c r="FN57" s="135">
        <f t="shared" si="185"/>
        <v>44377</v>
      </c>
      <c r="FO57" s="148" t="b">
        <f>IFERROR(INDEX('Avtal för korttidsarbete'!R:R,MATCH(D57,'Avtal för korttidsarbete'!$G:$G,0)),TRUE)</f>
        <v>1</v>
      </c>
      <c r="FP57" s="135" t="str">
        <f>IF(FO57,"-",INDEX('Avtal för korttidsarbete'!$D:$D,MATCH(D57,'Avtal för korttidsarbete'!$G:$G,0)))</f>
        <v>-</v>
      </c>
      <c r="FQ57" s="113" t="b">
        <f>IFERROR(G57&gt;INDEX(Uppsägningar!E:E,MATCH(C57,Uppsägningar!C:C,0)),FALSE)</f>
        <v>0</v>
      </c>
    </row>
    <row r="58" spans="1:173" x14ac:dyDescent="0.25">
      <c r="A58" s="19">
        <v>42</v>
      </c>
      <c r="B58" s="20"/>
      <c r="C58" s="183"/>
      <c r="D58" s="66"/>
      <c r="E58" s="212">
        <f>IFERROR(INDEX(Admin!$C$7:$C$10,MATCH(FP58,TblNivåValTExt,0)),0)</f>
        <v>0</v>
      </c>
      <c r="F58" s="1"/>
      <c r="G58" s="1"/>
      <c r="H58" s="78"/>
      <c r="I58" s="181"/>
      <c r="J58" s="181"/>
      <c r="K58" s="182"/>
      <c r="L58" s="182"/>
      <c r="M58" s="181"/>
      <c r="N58" s="181"/>
      <c r="O58" s="181"/>
      <c r="P58" s="182"/>
      <c r="Q58" s="182"/>
      <c r="R58" s="181"/>
      <c r="S58" s="181"/>
      <c r="T58" s="181"/>
      <c r="U58" s="182"/>
      <c r="V58" s="182"/>
      <c r="W58" s="181"/>
      <c r="X58" s="181"/>
      <c r="Y58" s="181"/>
      <c r="Z58" s="182"/>
      <c r="AA58" s="182"/>
      <c r="AB58" s="181"/>
      <c r="AC58" s="181"/>
      <c r="AD58" s="181"/>
      <c r="AE58" s="182"/>
      <c r="AF58" s="182"/>
      <c r="AG58" s="181"/>
      <c r="AH58" s="181"/>
      <c r="AI58" s="181"/>
      <c r="AJ58" s="182"/>
      <c r="AK58" s="182"/>
      <c r="AL58" s="181"/>
      <c r="AM58" s="181"/>
      <c r="AN58" s="181"/>
      <c r="AO58" s="182"/>
      <c r="AP58" s="182"/>
      <c r="AQ58" s="181"/>
      <c r="AR58" s="181"/>
      <c r="AS58" s="181"/>
      <c r="AT58" s="182"/>
      <c r="AU58" s="182"/>
      <c r="AV58" s="181"/>
      <c r="AW58" s="181"/>
      <c r="AX58" s="181"/>
      <c r="AY58" s="182"/>
      <c r="AZ58" s="182"/>
      <c r="BA58" s="181"/>
      <c r="BB58" s="181"/>
      <c r="BC58" s="181"/>
      <c r="BD58" s="182"/>
      <c r="BE58" s="182"/>
      <c r="BF58" s="181"/>
      <c r="BG58" s="180">
        <f t="shared" si="108"/>
        <v>0</v>
      </c>
      <c r="BH58" s="116" t="str">
        <f t="shared" si="109"/>
        <v/>
      </c>
      <c r="BI58" s="80" t="b">
        <f t="shared" si="110"/>
        <v>0</v>
      </c>
      <c r="BJ58" s="80" t="str">
        <f t="shared" si="111"/>
        <v/>
      </c>
      <c r="BK58" s="80" t="b">
        <f t="shared" si="197"/>
        <v>0</v>
      </c>
      <c r="BL58" s="13" t="str">
        <f t="shared" si="113"/>
        <v/>
      </c>
      <c r="BM58" s="13" t="b">
        <f t="shared" si="198"/>
        <v>0</v>
      </c>
      <c r="BN58" s="35" t="str">
        <f t="shared" si="115"/>
        <v/>
      </c>
      <c r="BO58" s="13" t="b">
        <f t="shared" si="199"/>
        <v>0</v>
      </c>
      <c r="BP58" s="35" t="str">
        <f t="shared" si="117"/>
        <v/>
      </c>
      <c r="BQ58" s="13" t="b">
        <f t="shared" si="118"/>
        <v>0</v>
      </c>
      <c r="BR58" s="35" t="str">
        <f t="shared" si="119"/>
        <v/>
      </c>
      <c r="BS58" s="35" t="b">
        <f t="shared" si="200"/>
        <v>0</v>
      </c>
      <c r="BT58" s="35" t="str">
        <f t="shared" si="121"/>
        <v/>
      </c>
      <c r="BU58" s="35" t="b">
        <f t="shared" si="201"/>
        <v>0</v>
      </c>
      <c r="BV58" s="35" t="str">
        <f t="shared" si="123"/>
        <v/>
      </c>
      <c r="BW58" s="13" t="b">
        <f t="shared" si="202"/>
        <v>0</v>
      </c>
      <c r="BX58" s="35" t="str">
        <f t="shared" si="123"/>
        <v/>
      </c>
      <c r="BY58" s="265" t="b">
        <f t="shared" si="125"/>
        <v>0</v>
      </c>
      <c r="BZ58" s="35" t="str">
        <f t="shared" si="126"/>
        <v/>
      </c>
      <c r="CA58" s="265" t="b">
        <f t="shared" si="127"/>
        <v>0</v>
      </c>
      <c r="CB58" s="35" t="str">
        <f t="shared" si="56"/>
        <v/>
      </c>
      <c r="CC58" s="272" t="b">
        <f t="shared" si="128"/>
        <v>0</v>
      </c>
      <c r="CD58" s="35" t="str">
        <f t="shared" si="56"/>
        <v/>
      </c>
      <c r="CE58" s="13" t="b">
        <f t="shared" si="203"/>
        <v>0</v>
      </c>
      <c r="CF58" s="35" t="str">
        <f t="shared" si="129"/>
        <v/>
      </c>
      <c r="CG58" s="179">
        <f t="shared" si="195"/>
        <v>0</v>
      </c>
      <c r="CH58" s="179">
        <f t="shared" si="196"/>
        <v>0</v>
      </c>
      <c r="CI58" s="218">
        <f t="shared" si="130"/>
        <v>0</v>
      </c>
      <c r="CJ58" s="218">
        <f t="shared" si="131"/>
        <v>0</v>
      </c>
      <c r="CK58" s="218">
        <f t="shared" si="132"/>
        <v>0</v>
      </c>
      <c r="CL58" s="218">
        <f t="shared" si="133"/>
        <v>0</v>
      </c>
      <c r="CM58" s="218">
        <f t="shared" si="134"/>
        <v>0</v>
      </c>
      <c r="CN58" s="218">
        <f t="shared" si="135"/>
        <v>0</v>
      </c>
      <c r="CO58" s="218">
        <f t="shared" si="136"/>
        <v>0</v>
      </c>
      <c r="CP58" s="218">
        <f t="shared" si="137"/>
        <v>0</v>
      </c>
      <c r="CQ58" s="218">
        <f t="shared" si="138"/>
        <v>0</v>
      </c>
      <c r="CR58" s="218">
        <f t="shared" si="139"/>
        <v>0</v>
      </c>
      <c r="CS58" s="14">
        <f t="shared" si="204"/>
        <v>0</v>
      </c>
      <c r="CT58" s="236">
        <f t="shared" si="205"/>
        <v>0</v>
      </c>
      <c r="CU58" s="237">
        <f t="shared" si="223"/>
        <v>0</v>
      </c>
      <c r="CV58" s="16">
        <f t="shared" si="223"/>
        <v>0</v>
      </c>
      <c r="CW58" s="16">
        <f t="shared" si="223"/>
        <v>0</v>
      </c>
      <c r="CX58" s="16">
        <f t="shared" si="223"/>
        <v>0</v>
      </c>
      <c r="CY58" s="16">
        <f t="shared" si="223"/>
        <v>0</v>
      </c>
      <c r="CZ58" s="16">
        <f t="shared" si="223"/>
        <v>0</v>
      </c>
      <c r="DA58" s="16">
        <f t="shared" si="223"/>
        <v>0</v>
      </c>
      <c r="DB58" s="16">
        <f t="shared" si="223"/>
        <v>0</v>
      </c>
      <c r="DC58" s="16">
        <f t="shared" si="223"/>
        <v>0</v>
      </c>
      <c r="DD58" s="238">
        <f t="shared" si="223"/>
        <v>0</v>
      </c>
      <c r="DE58" s="232">
        <f t="shared" si="224"/>
        <v>0</v>
      </c>
      <c r="DF58" s="132">
        <f t="shared" si="224"/>
        <v>0</v>
      </c>
      <c r="DG58" s="132">
        <f t="shared" si="224"/>
        <v>0</v>
      </c>
      <c r="DH58" s="132">
        <f t="shared" si="224"/>
        <v>0</v>
      </c>
      <c r="DI58" s="132">
        <f t="shared" si="224"/>
        <v>0</v>
      </c>
      <c r="DJ58" s="132">
        <f t="shared" si="224"/>
        <v>0</v>
      </c>
      <c r="DK58" s="132">
        <f t="shared" si="224"/>
        <v>0</v>
      </c>
      <c r="DL58" s="132">
        <f t="shared" si="224"/>
        <v>0</v>
      </c>
      <c r="DM58" s="132">
        <f t="shared" si="224"/>
        <v>0</v>
      </c>
      <c r="DN58" s="233">
        <f t="shared" si="224"/>
        <v>0</v>
      </c>
      <c r="DO58" s="232">
        <f t="shared" si="142"/>
        <v>0</v>
      </c>
      <c r="DP58" s="132">
        <f t="shared" si="143"/>
        <v>0</v>
      </c>
      <c r="DQ58" s="132">
        <f t="shared" si="186"/>
        <v>0</v>
      </c>
      <c r="DR58" s="132">
        <f t="shared" si="144"/>
        <v>0</v>
      </c>
      <c r="DS58" s="132">
        <f t="shared" si="145"/>
        <v>0</v>
      </c>
      <c r="DT58" s="132">
        <f t="shared" si="146"/>
        <v>0</v>
      </c>
      <c r="DU58" s="132">
        <f t="shared" si="147"/>
        <v>0</v>
      </c>
      <c r="DV58" s="132">
        <f t="shared" si="148"/>
        <v>0</v>
      </c>
      <c r="DW58" s="132">
        <f t="shared" si="149"/>
        <v>0</v>
      </c>
      <c r="DX58" s="233">
        <f t="shared" si="150"/>
        <v>0</v>
      </c>
      <c r="DY58" s="231" t="b">
        <f t="shared" si="151"/>
        <v>0</v>
      </c>
      <c r="DZ58" s="163"/>
      <c r="EA58" s="226" t="str">
        <f t="shared" si="187"/>
        <v/>
      </c>
      <c r="EB58" s="178" t="str">
        <f t="shared" si="152"/>
        <v/>
      </c>
      <c r="EC58" s="178" t="str">
        <f t="shared" si="153"/>
        <v/>
      </c>
      <c r="ED58" s="178" t="str">
        <f t="shared" si="154"/>
        <v/>
      </c>
      <c r="EE58" s="178" t="str">
        <f t="shared" si="155"/>
        <v/>
      </c>
      <c r="EF58" s="178" t="str">
        <f t="shared" si="156"/>
        <v/>
      </c>
      <c r="EG58" s="178" t="str">
        <f t="shared" si="157"/>
        <v/>
      </c>
      <c r="EH58" s="178" t="str">
        <f t="shared" si="158"/>
        <v/>
      </c>
      <c r="EI58" s="178" t="str">
        <f t="shared" si="159"/>
        <v/>
      </c>
      <c r="EJ58" s="227" t="str">
        <f t="shared" si="160"/>
        <v/>
      </c>
      <c r="EK58" s="230" t="str">
        <f t="shared" si="206"/>
        <v/>
      </c>
      <c r="EL58" s="177" t="str">
        <f t="shared" si="207"/>
        <v/>
      </c>
      <c r="EM58" s="177" t="str">
        <f t="shared" si="208"/>
        <v/>
      </c>
      <c r="EN58" s="177" t="str">
        <f t="shared" si="209"/>
        <v/>
      </c>
      <c r="EO58" s="177" t="str">
        <f t="shared" si="210"/>
        <v/>
      </c>
      <c r="EP58" s="177" t="str">
        <f t="shared" si="211"/>
        <v/>
      </c>
      <c r="EQ58" s="177" t="str">
        <f t="shared" si="212"/>
        <v/>
      </c>
      <c r="ER58" s="177" t="str">
        <f t="shared" si="213"/>
        <v/>
      </c>
      <c r="ES58" s="177" t="str">
        <f t="shared" si="214"/>
        <v/>
      </c>
      <c r="ET58" s="177" t="str">
        <f t="shared" si="215"/>
        <v/>
      </c>
      <c r="EU58" s="229" t="e">
        <f t="shared" si="216"/>
        <v>#VALUE!</v>
      </c>
      <c r="EV58" s="27" t="e">
        <f t="shared" si="217"/>
        <v>#VALUE!</v>
      </c>
      <c r="EW58" s="27" t="e">
        <f t="shared" si="218"/>
        <v>#VALUE!</v>
      </c>
      <c r="EX58" s="28" t="e">
        <f t="shared" si="219"/>
        <v>#VALUE!</v>
      </c>
      <c r="EY58" s="28" t="e">
        <f t="shared" si="175"/>
        <v>#VALUE!</v>
      </c>
      <c r="EZ58" s="28" t="b">
        <f t="shared" si="176"/>
        <v>0</v>
      </c>
      <c r="FA58" s="176" t="str">
        <f t="shared" si="220"/>
        <v/>
      </c>
      <c r="FB58" s="27" t="e" cm="1">
        <f t="array" aca="1" ref="FB58" ca="1">TEXT(RIGHT(10-RIGHT(SUM(INDEX(1*(MID(MID(C58,1,1)*2,ROW(INDIRECT("1:"&amp;LEN(MID(C58,1,1)*2))),1)),,))+MID(C58,2,1)+
SUM(INDEX(1*(MID(MID(C58,3,1)*2,ROW(INDIRECT("1:"&amp;LEN(MID(C58,3,1)*2))),1)),,))+MID(C58,4,1)+
SUM(INDEX(1*(MID(MID(C58,5,1)*2,ROW(INDIRECT("1:"&amp;LEN(MID(C58,5,1)*2))),1)),,))+MID(C58,6,1)+
SUM(INDEX(1*(MID(MID(C58,8,1)*2,ROW(INDIRECT("1:"&amp;LEN(MID(C58,8,1)*2))),1)),,))+MID(C58,9,1)+
SUM(INDEX(1*(MID(MID(C58,10,1)*2,ROW(INDIRECT("1:"&amp;LEN(MID(C58,10,1)*2))),1)),,)),1),1),"0")</f>
        <v>#VALUE!</v>
      </c>
      <c r="FC58" s="27" t="str">
        <f t="shared" si="221"/>
        <v/>
      </c>
      <c r="FD58" s="29" t="b">
        <f t="shared" si="222"/>
        <v>0</v>
      </c>
      <c r="FE58" s="112" t="b">
        <f>IFERROR(MATCH(D58,'Avtal för korttidsarbete'!$G$13:$G$1012,0),TRUE)</f>
        <v>1</v>
      </c>
      <c r="FF58" s="112" t="b">
        <f t="shared" si="180"/>
        <v>0</v>
      </c>
      <c r="FG58" s="113" t="str" cm="1">
        <f t="array" ref="FG58">IF(FE58=TRUE,"x",INDEX('Avtal för korttidsarbete'!$E$13:$E$1012,$FE58))</f>
        <v>x</v>
      </c>
      <c r="FH58" s="113" t="str" cm="1">
        <f t="array" ref="FH58">IF(FE58=TRUE,"x",INDEX('Avtal för korttidsarbete'!$F$13:$F$1012,$FE58))</f>
        <v>x</v>
      </c>
      <c r="FI58" s="112" t="b">
        <f t="shared" si="181"/>
        <v>0</v>
      </c>
      <c r="FJ58" s="135">
        <f t="shared" si="188"/>
        <v>44166</v>
      </c>
      <c r="FK58" s="135">
        <f t="shared" si="182"/>
        <v>44377</v>
      </c>
      <c r="FL58" s="112" t="b">
        <f t="shared" si="183"/>
        <v>0</v>
      </c>
      <c r="FM58" s="113">
        <f t="shared" si="184"/>
        <v>44166</v>
      </c>
      <c r="FN58" s="135">
        <f t="shared" si="185"/>
        <v>44377</v>
      </c>
      <c r="FO58" s="148" t="b">
        <f>IFERROR(INDEX('Avtal för korttidsarbete'!R:R,MATCH(D58,'Avtal för korttidsarbete'!$G:$G,0)),TRUE)</f>
        <v>1</v>
      </c>
      <c r="FP58" s="135" t="str">
        <f>IF(FO58,"-",INDEX('Avtal för korttidsarbete'!$D:$D,MATCH(D58,'Avtal för korttidsarbete'!$G:$G,0)))</f>
        <v>-</v>
      </c>
      <c r="FQ58" s="113" t="b">
        <f>IFERROR(G58&gt;INDEX(Uppsägningar!E:E,MATCH(C58,Uppsägningar!C:C,0)),FALSE)</f>
        <v>0</v>
      </c>
    </row>
    <row r="59" spans="1:173" x14ac:dyDescent="0.25">
      <c r="A59" s="19">
        <v>43</v>
      </c>
      <c r="B59" s="20"/>
      <c r="C59" s="183"/>
      <c r="D59" s="66"/>
      <c r="E59" s="212">
        <f>IFERROR(INDEX(Admin!$C$7:$C$10,MATCH(FP59,TblNivåValTExt,0)),0)</f>
        <v>0</v>
      </c>
      <c r="F59" s="1"/>
      <c r="G59" s="1"/>
      <c r="H59" s="78"/>
      <c r="I59" s="181"/>
      <c r="J59" s="181"/>
      <c r="K59" s="182"/>
      <c r="L59" s="182"/>
      <c r="M59" s="181"/>
      <c r="N59" s="181"/>
      <c r="O59" s="181"/>
      <c r="P59" s="182"/>
      <c r="Q59" s="182"/>
      <c r="R59" s="181"/>
      <c r="S59" s="181"/>
      <c r="T59" s="181"/>
      <c r="U59" s="182"/>
      <c r="V59" s="182"/>
      <c r="W59" s="181"/>
      <c r="X59" s="181"/>
      <c r="Y59" s="181"/>
      <c r="Z59" s="182"/>
      <c r="AA59" s="182"/>
      <c r="AB59" s="181"/>
      <c r="AC59" s="181"/>
      <c r="AD59" s="181"/>
      <c r="AE59" s="182"/>
      <c r="AF59" s="182"/>
      <c r="AG59" s="181"/>
      <c r="AH59" s="181"/>
      <c r="AI59" s="181"/>
      <c r="AJ59" s="182"/>
      <c r="AK59" s="182"/>
      <c r="AL59" s="181"/>
      <c r="AM59" s="181"/>
      <c r="AN59" s="181"/>
      <c r="AO59" s="182"/>
      <c r="AP59" s="182"/>
      <c r="AQ59" s="181"/>
      <c r="AR59" s="181"/>
      <c r="AS59" s="181"/>
      <c r="AT59" s="182"/>
      <c r="AU59" s="182"/>
      <c r="AV59" s="181"/>
      <c r="AW59" s="181"/>
      <c r="AX59" s="181"/>
      <c r="AY59" s="182"/>
      <c r="AZ59" s="182"/>
      <c r="BA59" s="181"/>
      <c r="BB59" s="181"/>
      <c r="BC59" s="181"/>
      <c r="BD59" s="182"/>
      <c r="BE59" s="182"/>
      <c r="BF59" s="181"/>
      <c r="BG59" s="180">
        <f t="shared" si="108"/>
        <v>0</v>
      </c>
      <c r="BH59" s="116" t="str">
        <f t="shared" si="109"/>
        <v/>
      </c>
      <c r="BI59" s="80" t="b">
        <f t="shared" si="110"/>
        <v>0</v>
      </c>
      <c r="BJ59" s="80" t="str">
        <f t="shared" si="111"/>
        <v/>
      </c>
      <c r="BK59" s="80" t="b">
        <f t="shared" si="197"/>
        <v>0</v>
      </c>
      <c r="BL59" s="13" t="str">
        <f t="shared" si="113"/>
        <v/>
      </c>
      <c r="BM59" s="13" t="b">
        <f t="shared" si="198"/>
        <v>0</v>
      </c>
      <c r="BN59" s="35" t="str">
        <f t="shared" si="115"/>
        <v/>
      </c>
      <c r="BO59" s="13" t="b">
        <f t="shared" si="199"/>
        <v>0</v>
      </c>
      <c r="BP59" s="35" t="str">
        <f t="shared" si="117"/>
        <v/>
      </c>
      <c r="BQ59" s="13" t="b">
        <f t="shared" si="118"/>
        <v>0</v>
      </c>
      <c r="BR59" s="35" t="str">
        <f t="shared" si="119"/>
        <v/>
      </c>
      <c r="BS59" s="35" t="b">
        <f t="shared" si="200"/>
        <v>0</v>
      </c>
      <c r="BT59" s="35" t="str">
        <f t="shared" si="121"/>
        <v/>
      </c>
      <c r="BU59" s="35" t="b">
        <f t="shared" si="201"/>
        <v>0</v>
      </c>
      <c r="BV59" s="35" t="str">
        <f t="shared" si="123"/>
        <v/>
      </c>
      <c r="BW59" s="13" t="b">
        <f t="shared" si="202"/>
        <v>0</v>
      </c>
      <c r="BX59" s="35" t="str">
        <f t="shared" si="123"/>
        <v/>
      </c>
      <c r="BY59" s="265" t="b">
        <f t="shared" si="125"/>
        <v>0</v>
      </c>
      <c r="BZ59" s="35" t="str">
        <f t="shared" si="126"/>
        <v/>
      </c>
      <c r="CA59" s="265" t="b">
        <f t="shared" si="127"/>
        <v>0</v>
      </c>
      <c r="CB59" s="35" t="str">
        <f t="shared" si="56"/>
        <v/>
      </c>
      <c r="CC59" s="272" t="b">
        <f t="shared" si="128"/>
        <v>0</v>
      </c>
      <c r="CD59" s="35" t="str">
        <f t="shared" si="56"/>
        <v/>
      </c>
      <c r="CE59" s="13" t="b">
        <f t="shared" si="203"/>
        <v>0</v>
      </c>
      <c r="CF59" s="35" t="str">
        <f t="shared" si="129"/>
        <v/>
      </c>
      <c r="CG59" s="179">
        <f t="shared" si="195"/>
        <v>0</v>
      </c>
      <c r="CH59" s="179">
        <f t="shared" si="196"/>
        <v>0</v>
      </c>
      <c r="CI59" s="218">
        <f t="shared" si="130"/>
        <v>0</v>
      </c>
      <c r="CJ59" s="218">
        <f t="shared" si="131"/>
        <v>0</v>
      </c>
      <c r="CK59" s="218">
        <f t="shared" si="132"/>
        <v>0</v>
      </c>
      <c r="CL59" s="218">
        <f t="shared" si="133"/>
        <v>0</v>
      </c>
      <c r="CM59" s="218">
        <f t="shared" si="134"/>
        <v>0</v>
      </c>
      <c r="CN59" s="218">
        <f t="shared" si="135"/>
        <v>0</v>
      </c>
      <c r="CO59" s="218">
        <f t="shared" si="136"/>
        <v>0</v>
      </c>
      <c r="CP59" s="218">
        <f t="shared" si="137"/>
        <v>0</v>
      </c>
      <c r="CQ59" s="218">
        <f t="shared" si="138"/>
        <v>0</v>
      </c>
      <c r="CR59" s="218">
        <f t="shared" si="139"/>
        <v>0</v>
      </c>
      <c r="CS59" s="14">
        <f t="shared" si="204"/>
        <v>0</v>
      </c>
      <c r="CT59" s="236">
        <f t="shared" si="205"/>
        <v>0</v>
      </c>
      <c r="CU59" s="237">
        <f t="shared" si="223"/>
        <v>0</v>
      </c>
      <c r="CV59" s="16">
        <f t="shared" si="223"/>
        <v>0</v>
      </c>
      <c r="CW59" s="16">
        <f t="shared" si="223"/>
        <v>0</v>
      </c>
      <c r="CX59" s="16">
        <f t="shared" si="223"/>
        <v>0</v>
      </c>
      <c r="CY59" s="16">
        <f t="shared" si="223"/>
        <v>0</v>
      </c>
      <c r="CZ59" s="16">
        <f t="shared" si="223"/>
        <v>0</v>
      </c>
      <c r="DA59" s="16">
        <f t="shared" si="223"/>
        <v>0</v>
      </c>
      <c r="DB59" s="16">
        <f t="shared" si="223"/>
        <v>0</v>
      </c>
      <c r="DC59" s="16">
        <f t="shared" si="223"/>
        <v>0</v>
      </c>
      <c r="DD59" s="238">
        <f t="shared" si="223"/>
        <v>0</v>
      </c>
      <c r="DE59" s="232">
        <f t="shared" si="224"/>
        <v>0</v>
      </c>
      <c r="DF59" s="132">
        <f t="shared" si="224"/>
        <v>0</v>
      </c>
      <c r="DG59" s="132">
        <f t="shared" si="224"/>
        <v>0</v>
      </c>
      <c r="DH59" s="132">
        <f t="shared" si="224"/>
        <v>0</v>
      </c>
      <c r="DI59" s="132">
        <f t="shared" si="224"/>
        <v>0</v>
      </c>
      <c r="DJ59" s="132">
        <f t="shared" si="224"/>
        <v>0</v>
      </c>
      <c r="DK59" s="132">
        <f t="shared" si="224"/>
        <v>0</v>
      </c>
      <c r="DL59" s="132">
        <f t="shared" si="224"/>
        <v>0</v>
      </c>
      <c r="DM59" s="132">
        <f t="shared" si="224"/>
        <v>0</v>
      </c>
      <c r="DN59" s="233">
        <f t="shared" si="224"/>
        <v>0</v>
      </c>
      <c r="DO59" s="232">
        <f t="shared" si="142"/>
        <v>0</v>
      </c>
      <c r="DP59" s="132">
        <f t="shared" si="143"/>
        <v>0</v>
      </c>
      <c r="DQ59" s="132">
        <f t="shared" si="186"/>
        <v>0</v>
      </c>
      <c r="DR59" s="132">
        <f t="shared" si="144"/>
        <v>0</v>
      </c>
      <c r="DS59" s="132">
        <f t="shared" si="145"/>
        <v>0</v>
      </c>
      <c r="DT59" s="132">
        <f t="shared" si="146"/>
        <v>0</v>
      </c>
      <c r="DU59" s="132">
        <f t="shared" si="147"/>
        <v>0</v>
      </c>
      <c r="DV59" s="132">
        <f t="shared" si="148"/>
        <v>0</v>
      </c>
      <c r="DW59" s="132">
        <f t="shared" si="149"/>
        <v>0</v>
      </c>
      <c r="DX59" s="233">
        <f t="shared" si="150"/>
        <v>0</v>
      </c>
      <c r="DY59" s="231" t="b">
        <f t="shared" si="151"/>
        <v>0</v>
      </c>
      <c r="DZ59" s="163"/>
      <c r="EA59" s="226" t="str">
        <f t="shared" si="187"/>
        <v/>
      </c>
      <c r="EB59" s="178" t="str">
        <f t="shared" si="152"/>
        <v/>
      </c>
      <c r="EC59" s="178" t="str">
        <f t="shared" si="153"/>
        <v/>
      </c>
      <c r="ED59" s="178" t="str">
        <f t="shared" si="154"/>
        <v/>
      </c>
      <c r="EE59" s="178" t="str">
        <f t="shared" si="155"/>
        <v/>
      </c>
      <c r="EF59" s="178" t="str">
        <f t="shared" si="156"/>
        <v/>
      </c>
      <c r="EG59" s="178" t="str">
        <f t="shared" si="157"/>
        <v/>
      </c>
      <c r="EH59" s="178" t="str">
        <f t="shared" si="158"/>
        <v/>
      </c>
      <c r="EI59" s="178" t="str">
        <f t="shared" si="159"/>
        <v/>
      </c>
      <c r="EJ59" s="227" t="str">
        <f t="shared" si="160"/>
        <v/>
      </c>
      <c r="EK59" s="230" t="str">
        <f t="shared" si="206"/>
        <v/>
      </c>
      <c r="EL59" s="177" t="str">
        <f t="shared" si="207"/>
        <v/>
      </c>
      <c r="EM59" s="177" t="str">
        <f t="shared" si="208"/>
        <v/>
      </c>
      <c r="EN59" s="177" t="str">
        <f t="shared" si="209"/>
        <v/>
      </c>
      <c r="EO59" s="177" t="str">
        <f t="shared" si="210"/>
        <v/>
      </c>
      <c r="EP59" s="177" t="str">
        <f t="shared" si="211"/>
        <v/>
      </c>
      <c r="EQ59" s="177" t="str">
        <f t="shared" si="212"/>
        <v/>
      </c>
      <c r="ER59" s="177" t="str">
        <f t="shared" si="213"/>
        <v/>
      </c>
      <c r="ES59" s="177" t="str">
        <f t="shared" si="214"/>
        <v/>
      </c>
      <c r="ET59" s="177" t="str">
        <f t="shared" si="215"/>
        <v/>
      </c>
      <c r="EU59" s="229" t="e">
        <f t="shared" si="216"/>
        <v>#VALUE!</v>
      </c>
      <c r="EV59" s="27" t="e">
        <f t="shared" si="217"/>
        <v>#VALUE!</v>
      </c>
      <c r="EW59" s="27" t="e">
        <f t="shared" si="218"/>
        <v>#VALUE!</v>
      </c>
      <c r="EX59" s="28" t="e">
        <f t="shared" si="219"/>
        <v>#VALUE!</v>
      </c>
      <c r="EY59" s="28" t="e">
        <f t="shared" si="175"/>
        <v>#VALUE!</v>
      </c>
      <c r="EZ59" s="28" t="b">
        <f t="shared" si="176"/>
        <v>0</v>
      </c>
      <c r="FA59" s="176" t="str">
        <f t="shared" si="220"/>
        <v/>
      </c>
      <c r="FB59" s="27" t="e" cm="1">
        <f t="array" aca="1" ref="FB59" ca="1">TEXT(RIGHT(10-RIGHT(SUM(INDEX(1*(MID(MID(C59,1,1)*2,ROW(INDIRECT("1:"&amp;LEN(MID(C59,1,1)*2))),1)),,))+MID(C59,2,1)+
SUM(INDEX(1*(MID(MID(C59,3,1)*2,ROW(INDIRECT("1:"&amp;LEN(MID(C59,3,1)*2))),1)),,))+MID(C59,4,1)+
SUM(INDEX(1*(MID(MID(C59,5,1)*2,ROW(INDIRECT("1:"&amp;LEN(MID(C59,5,1)*2))),1)),,))+MID(C59,6,1)+
SUM(INDEX(1*(MID(MID(C59,8,1)*2,ROW(INDIRECT("1:"&amp;LEN(MID(C59,8,1)*2))),1)),,))+MID(C59,9,1)+
SUM(INDEX(1*(MID(MID(C59,10,1)*2,ROW(INDIRECT("1:"&amp;LEN(MID(C59,10,1)*2))),1)),,)),1),1),"0")</f>
        <v>#VALUE!</v>
      </c>
      <c r="FC59" s="27" t="str">
        <f t="shared" si="221"/>
        <v/>
      </c>
      <c r="FD59" s="29" t="b">
        <f t="shared" si="222"/>
        <v>0</v>
      </c>
      <c r="FE59" s="112" t="b">
        <f>IFERROR(MATCH(D59,'Avtal för korttidsarbete'!$G$13:$G$1012,0),TRUE)</f>
        <v>1</v>
      </c>
      <c r="FF59" s="112" t="b">
        <f t="shared" si="180"/>
        <v>0</v>
      </c>
      <c r="FG59" s="113" t="str" cm="1">
        <f t="array" ref="FG59">IF(FE59=TRUE,"x",INDEX('Avtal för korttidsarbete'!$E$13:$E$1012,$FE59))</f>
        <v>x</v>
      </c>
      <c r="FH59" s="113" t="str" cm="1">
        <f t="array" ref="FH59">IF(FE59=TRUE,"x",INDEX('Avtal för korttidsarbete'!$F$13:$F$1012,$FE59))</f>
        <v>x</v>
      </c>
      <c r="FI59" s="112" t="b">
        <f t="shared" si="181"/>
        <v>0</v>
      </c>
      <c r="FJ59" s="135">
        <f t="shared" si="188"/>
        <v>44166</v>
      </c>
      <c r="FK59" s="135">
        <f t="shared" si="182"/>
        <v>44377</v>
      </c>
      <c r="FL59" s="112" t="b">
        <f t="shared" si="183"/>
        <v>0</v>
      </c>
      <c r="FM59" s="113">
        <f t="shared" si="184"/>
        <v>44166</v>
      </c>
      <c r="FN59" s="135">
        <f t="shared" si="185"/>
        <v>44377</v>
      </c>
      <c r="FO59" s="148" t="b">
        <f>IFERROR(INDEX('Avtal för korttidsarbete'!R:R,MATCH(D59,'Avtal för korttidsarbete'!$G:$G,0)),TRUE)</f>
        <v>1</v>
      </c>
      <c r="FP59" s="135" t="str">
        <f>IF(FO59,"-",INDEX('Avtal för korttidsarbete'!$D:$D,MATCH(D59,'Avtal för korttidsarbete'!$G:$G,0)))</f>
        <v>-</v>
      </c>
      <c r="FQ59" s="113" t="b">
        <f>IFERROR(G59&gt;INDEX(Uppsägningar!E:E,MATCH(C59,Uppsägningar!C:C,0)),FALSE)</f>
        <v>0</v>
      </c>
    </row>
    <row r="60" spans="1:173" x14ac:dyDescent="0.25">
      <c r="A60" s="19">
        <v>44</v>
      </c>
      <c r="B60" s="20"/>
      <c r="C60" s="183"/>
      <c r="D60" s="66"/>
      <c r="E60" s="212">
        <f>IFERROR(INDEX(Admin!$C$7:$C$10,MATCH(FP60,TblNivåValTExt,0)),0)</f>
        <v>0</v>
      </c>
      <c r="F60" s="1"/>
      <c r="G60" s="1"/>
      <c r="H60" s="78"/>
      <c r="I60" s="181"/>
      <c r="J60" s="181"/>
      <c r="K60" s="182"/>
      <c r="L60" s="182"/>
      <c r="M60" s="181"/>
      <c r="N60" s="181"/>
      <c r="O60" s="181"/>
      <c r="P60" s="182"/>
      <c r="Q60" s="182"/>
      <c r="R60" s="181"/>
      <c r="S60" s="181"/>
      <c r="T60" s="181"/>
      <c r="U60" s="182"/>
      <c r="V60" s="182"/>
      <c r="W60" s="181"/>
      <c r="X60" s="181"/>
      <c r="Y60" s="181"/>
      <c r="Z60" s="182"/>
      <c r="AA60" s="182"/>
      <c r="AB60" s="181"/>
      <c r="AC60" s="181"/>
      <c r="AD60" s="181"/>
      <c r="AE60" s="182"/>
      <c r="AF60" s="182"/>
      <c r="AG60" s="181"/>
      <c r="AH60" s="181"/>
      <c r="AI60" s="181"/>
      <c r="AJ60" s="182"/>
      <c r="AK60" s="182"/>
      <c r="AL60" s="181"/>
      <c r="AM60" s="181"/>
      <c r="AN60" s="181"/>
      <c r="AO60" s="182"/>
      <c r="AP60" s="182"/>
      <c r="AQ60" s="181"/>
      <c r="AR60" s="181"/>
      <c r="AS60" s="181"/>
      <c r="AT60" s="182"/>
      <c r="AU60" s="182"/>
      <c r="AV60" s="181"/>
      <c r="AW60" s="181"/>
      <c r="AX60" s="181"/>
      <c r="AY60" s="182"/>
      <c r="AZ60" s="182"/>
      <c r="BA60" s="181"/>
      <c r="BB60" s="181"/>
      <c r="BC60" s="181"/>
      <c r="BD60" s="182"/>
      <c r="BE60" s="182"/>
      <c r="BF60" s="181"/>
      <c r="BG60" s="180">
        <f t="shared" si="108"/>
        <v>0</v>
      </c>
      <c r="BH60" s="116" t="str">
        <f t="shared" si="109"/>
        <v/>
      </c>
      <c r="BI60" s="80" t="b">
        <f t="shared" si="110"/>
        <v>0</v>
      </c>
      <c r="BJ60" s="80" t="str">
        <f t="shared" si="111"/>
        <v/>
      </c>
      <c r="BK60" s="80" t="b">
        <f t="shared" si="197"/>
        <v>0</v>
      </c>
      <c r="BL60" s="13" t="str">
        <f t="shared" si="113"/>
        <v/>
      </c>
      <c r="BM60" s="13" t="b">
        <f t="shared" si="198"/>
        <v>0</v>
      </c>
      <c r="BN60" s="35" t="str">
        <f t="shared" si="115"/>
        <v/>
      </c>
      <c r="BO60" s="13" t="b">
        <f t="shared" si="199"/>
        <v>0</v>
      </c>
      <c r="BP60" s="35" t="str">
        <f t="shared" si="117"/>
        <v/>
      </c>
      <c r="BQ60" s="13" t="b">
        <f t="shared" si="118"/>
        <v>0</v>
      </c>
      <c r="BR60" s="35" t="str">
        <f t="shared" si="119"/>
        <v/>
      </c>
      <c r="BS60" s="35" t="b">
        <f t="shared" si="200"/>
        <v>0</v>
      </c>
      <c r="BT60" s="35" t="str">
        <f t="shared" si="121"/>
        <v/>
      </c>
      <c r="BU60" s="35" t="b">
        <f t="shared" si="201"/>
        <v>0</v>
      </c>
      <c r="BV60" s="35" t="str">
        <f t="shared" si="123"/>
        <v/>
      </c>
      <c r="BW60" s="13" t="b">
        <f t="shared" si="202"/>
        <v>0</v>
      </c>
      <c r="BX60" s="35" t="str">
        <f t="shared" si="123"/>
        <v/>
      </c>
      <c r="BY60" s="265" t="b">
        <f t="shared" si="125"/>
        <v>0</v>
      </c>
      <c r="BZ60" s="35" t="str">
        <f t="shared" si="126"/>
        <v/>
      </c>
      <c r="CA60" s="265" t="b">
        <f t="shared" si="127"/>
        <v>0</v>
      </c>
      <c r="CB60" s="35" t="str">
        <f t="shared" si="56"/>
        <v/>
      </c>
      <c r="CC60" s="272" t="b">
        <f t="shared" si="128"/>
        <v>0</v>
      </c>
      <c r="CD60" s="35" t="str">
        <f t="shared" si="56"/>
        <v/>
      </c>
      <c r="CE60" s="13" t="b">
        <f t="shared" si="203"/>
        <v>0</v>
      </c>
      <c r="CF60" s="35" t="str">
        <f t="shared" si="129"/>
        <v/>
      </c>
      <c r="CG60" s="179">
        <f t="shared" si="195"/>
        <v>0</v>
      </c>
      <c r="CH60" s="179">
        <f t="shared" si="196"/>
        <v>0</v>
      </c>
      <c r="CI60" s="218">
        <f t="shared" si="130"/>
        <v>0</v>
      </c>
      <c r="CJ60" s="218">
        <f t="shared" si="131"/>
        <v>0</v>
      </c>
      <c r="CK60" s="218">
        <f t="shared" si="132"/>
        <v>0</v>
      </c>
      <c r="CL60" s="218">
        <f t="shared" si="133"/>
        <v>0</v>
      </c>
      <c r="CM60" s="218">
        <f t="shared" si="134"/>
        <v>0</v>
      </c>
      <c r="CN60" s="218">
        <f t="shared" si="135"/>
        <v>0</v>
      </c>
      <c r="CO60" s="218">
        <f t="shared" si="136"/>
        <v>0</v>
      </c>
      <c r="CP60" s="218">
        <f t="shared" si="137"/>
        <v>0</v>
      </c>
      <c r="CQ60" s="218">
        <f t="shared" si="138"/>
        <v>0</v>
      </c>
      <c r="CR60" s="218">
        <f t="shared" si="139"/>
        <v>0</v>
      </c>
      <c r="CS60" s="14">
        <f t="shared" si="204"/>
        <v>0</v>
      </c>
      <c r="CT60" s="236">
        <f t="shared" si="205"/>
        <v>0</v>
      </c>
      <c r="CU60" s="237">
        <f t="shared" si="223"/>
        <v>0</v>
      </c>
      <c r="CV60" s="16">
        <f t="shared" si="223"/>
        <v>0</v>
      </c>
      <c r="CW60" s="16">
        <f t="shared" si="223"/>
        <v>0</v>
      </c>
      <c r="CX60" s="16">
        <f t="shared" si="223"/>
        <v>0</v>
      </c>
      <c r="CY60" s="16">
        <f t="shared" si="223"/>
        <v>0</v>
      </c>
      <c r="CZ60" s="16">
        <f t="shared" si="223"/>
        <v>0</v>
      </c>
      <c r="DA60" s="16">
        <f t="shared" si="223"/>
        <v>0</v>
      </c>
      <c r="DB60" s="16">
        <f t="shared" si="223"/>
        <v>0</v>
      </c>
      <c r="DC60" s="16">
        <f t="shared" si="223"/>
        <v>0</v>
      </c>
      <c r="DD60" s="238">
        <f t="shared" si="223"/>
        <v>0</v>
      </c>
      <c r="DE60" s="232">
        <f t="shared" si="224"/>
        <v>0</v>
      </c>
      <c r="DF60" s="132">
        <f t="shared" si="224"/>
        <v>0</v>
      </c>
      <c r="DG60" s="132">
        <f t="shared" si="224"/>
        <v>0</v>
      </c>
      <c r="DH60" s="132">
        <f t="shared" si="224"/>
        <v>0</v>
      </c>
      <c r="DI60" s="132">
        <f t="shared" si="224"/>
        <v>0</v>
      </c>
      <c r="DJ60" s="132">
        <f t="shared" si="224"/>
        <v>0</v>
      </c>
      <c r="DK60" s="132">
        <f t="shared" si="224"/>
        <v>0</v>
      </c>
      <c r="DL60" s="132">
        <f t="shared" si="224"/>
        <v>0</v>
      </c>
      <c r="DM60" s="132">
        <f t="shared" si="224"/>
        <v>0</v>
      </c>
      <c r="DN60" s="233">
        <f t="shared" si="224"/>
        <v>0</v>
      </c>
      <c r="DO60" s="232">
        <f t="shared" si="142"/>
        <v>0</v>
      </c>
      <c r="DP60" s="132">
        <f t="shared" si="143"/>
        <v>0</v>
      </c>
      <c r="DQ60" s="132">
        <f t="shared" si="186"/>
        <v>0</v>
      </c>
      <c r="DR60" s="132">
        <f t="shared" si="144"/>
        <v>0</v>
      </c>
      <c r="DS60" s="132">
        <f t="shared" si="145"/>
        <v>0</v>
      </c>
      <c r="DT60" s="132">
        <f t="shared" si="146"/>
        <v>0</v>
      </c>
      <c r="DU60" s="132">
        <f t="shared" si="147"/>
        <v>0</v>
      </c>
      <c r="DV60" s="132">
        <f t="shared" si="148"/>
        <v>0</v>
      </c>
      <c r="DW60" s="132">
        <f t="shared" si="149"/>
        <v>0</v>
      </c>
      <c r="DX60" s="233">
        <f t="shared" si="150"/>
        <v>0</v>
      </c>
      <c r="DY60" s="231" t="b">
        <f t="shared" si="151"/>
        <v>0</v>
      </c>
      <c r="DZ60" s="163"/>
      <c r="EA60" s="226" t="str">
        <f t="shared" si="187"/>
        <v/>
      </c>
      <c r="EB60" s="178" t="str">
        <f t="shared" si="152"/>
        <v/>
      </c>
      <c r="EC60" s="178" t="str">
        <f t="shared" si="153"/>
        <v/>
      </c>
      <c r="ED60" s="178" t="str">
        <f t="shared" si="154"/>
        <v/>
      </c>
      <c r="EE60" s="178" t="str">
        <f t="shared" si="155"/>
        <v/>
      </c>
      <c r="EF60" s="178" t="str">
        <f t="shared" si="156"/>
        <v/>
      </c>
      <c r="EG60" s="178" t="str">
        <f t="shared" si="157"/>
        <v/>
      </c>
      <c r="EH60" s="178" t="str">
        <f t="shared" si="158"/>
        <v/>
      </c>
      <c r="EI60" s="178" t="str">
        <f t="shared" si="159"/>
        <v/>
      </c>
      <c r="EJ60" s="227" t="str">
        <f t="shared" si="160"/>
        <v/>
      </c>
      <c r="EK60" s="230" t="str">
        <f t="shared" si="206"/>
        <v/>
      </c>
      <c r="EL60" s="177" t="str">
        <f t="shared" si="207"/>
        <v/>
      </c>
      <c r="EM60" s="177" t="str">
        <f t="shared" si="208"/>
        <v/>
      </c>
      <c r="EN60" s="177" t="str">
        <f t="shared" si="209"/>
        <v/>
      </c>
      <c r="EO60" s="177" t="str">
        <f t="shared" si="210"/>
        <v/>
      </c>
      <c r="EP60" s="177" t="str">
        <f t="shared" si="211"/>
        <v/>
      </c>
      <c r="EQ60" s="177" t="str">
        <f t="shared" si="212"/>
        <v/>
      </c>
      <c r="ER60" s="177" t="str">
        <f t="shared" si="213"/>
        <v/>
      </c>
      <c r="ES60" s="177" t="str">
        <f t="shared" si="214"/>
        <v/>
      </c>
      <c r="ET60" s="177" t="str">
        <f t="shared" si="215"/>
        <v/>
      </c>
      <c r="EU60" s="229" t="e">
        <f t="shared" si="216"/>
        <v>#VALUE!</v>
      </c>
      <c r="EV60" s="27" t="e">
        <f t="shared" si="217"/>
        <v>#VALUE!</v>
      </c>
      <c r="EW60" s="27" t="e">
        <f t="shared" si="218"/>
        <v>#VALUE!</v>
      </c>
      <c r="EX60" s="28" t="e">
        <f t="shared" si="219"/>
        <v>#VALUE!</v>
      </c>
      <c r="EY60" s="28" t="e">
        <f t="shared" si="175"/>
        <v>#VALUE!</v>
      </c>
      <c r="EZ60" s="28" t="b">
        <f t="shared" si="176"/>
        <v>0</v>
      </c>
      <c r="FA60" s="176" t="str">
        <f t="shared" si="220"/>
        <v/>
      </c>
      <c r="FB60" s="27" t="e" cm="1">
        <f t="array" aca="1" ref="FB60" ca="1">TEXT(RIGHT(10-RIGHT(SUM(INDEX(1*(MID(MID(C60,1,1)*2,ROW(INDIRECT("1:"&amp;LEN(MID(C60,1,1)*2))),1)),,))+MID(C60,2,1)+
SUM(INDEX(1*(MID(MID(C60,3,1)*2,ROW(INDIRECT("1:"&amp;LEN(MID(C60,3,1)*2))),1)),,))+MID(C60,4,1)+
SUM(INDEX(1*(MID(MID(C60,5,1)*2,ROW(INDIRECT("1:"&amp;LEN(MID(C60,5,1)*2))),1)),,))+MID(C60,6,1)+
SUM(INDEX(1*(MID(MID(C60,8,1)*2,ROW(INDIRECT("1:"&amp;LEN(MID(C60,8,1)*2))),1)),,))+MID(C60,9,1)+
SUM(INDEX(1*(MID(MID(C60,10,1)*2,ROW(INDIRECT("1:"&amp;LEN(MID(C60,10,1)*2))),1)),,)),1),1),"0")</f>
        <v>#VALUE!</v>
      </c>
      <c r="FC60" s="27" t="str">
        <f t="shared" si="221"/>
        <v/>
      </c>
      <c r="FD60" s="29" t="b">
        <f t="shared" si="222"/>
        <v>0</v>
      </c>
      <c r="FE60" s="112" t="b">
        <f>IFERROR(MATCH(D60,'Avtal för korttidsarbete'!$G$13:$G$1012,0),TRUE)</f>
        <v>1</v>
      </c>
      <c r="FF60" s="112" t="b">
        <f t="shared" si="180"/>
        <v>0</v>
      </c>
      <c r="FG60" s="113" t="str" cm="1">
        <f t="array" ref="FG60">IF(FE60=TRUE,"x",INDEX('Avtal för korttidsarbete'!$E$13:$E$1012,$FE60))</f>
        <v>x</v>
      </c>
      <c r="FH60" s="113" t="str" cm="1">
        <f t="array" ref="FH60">IF(FE60=TRUE,"x",INDEX('Avtal för korttidsarbete'!$F$13:$F$1012,$FE60))</f>
        <v>x</v>
      </c>
      <c r="FI60" s="112" t="b">
        <f t="shared" si="181"/>
        <v>0</v>
      </c>
      <c r="FJ60" s="135">
        <f t="shared" si="188"/>
        <v>44166</v>
      </c>
      <c r="FK60" s="135">
        <f t="shared" si="182"/>
        <v>44377</v>
      </c>
      <c r="FL60" s="112" t="b">
        <f t="shared" si="183"/>
        <v>0</v>
      </c>
      <c r="FM60" s="113">
        <f t="shared" si="184"/>
        <v>44166</v>
      </c>
      <c r="FN60" s="135">
        <f t="shared" si="185"/>
        <v>44377</v>
      </c>
      <c r="FO60" s="148" t="b">
        <f>IFERROR(INDEX('Avtal för korttidsarbete'!R:R,MATCH(D60,'Avtal för korttidsarbete'!$G:$G,0)),TRUE)</f>
        <v>1</v>
      </c>
      <c r="FP60" s="135" t="str">
        <f>IF(FO60,"-",INDEX('Avtal för korttidsarbete'!$D:$D,MATCH(D60,'Avtal för korttidsarbete'!$G:$G,0)))</f>
        <v>-</v>
      </c>
      <c r="FQ60" s="113" t="b">
        <f>IFERROR(G60&gt;INDEX(Uppsägningar!E:E,MATCH(C60,Uppsägningar!C:C,0)),FALSE)</f>
        <v>0</v>
      </c>
    </row>
    <row r="61" spans="1:173" x14ac:dyDescent="0.25">
      <c r="A61" s="19">
        <v>45</v>
      </c>
      <c r="B61" s="20"/>
      <c r="C61" s="183"/>
      <c r="D61" s="66"/>
      <c r="E61" s="212">
        <f>IFERROR(INDEX(Admin!$C$7:$C$10,MATCH(FP61,TblNivåValTExt,0)),0)</f>
        <v>0</v>
      </c>
      <c r="F61" s="1"/>
      <c r="G61" s="1"/>
      <c r="H61" s="78"/>
      <c r="I61" s="181"/>
      <c r="J61" s="181"/>
      <c r="K61" s="182"/>
      <c r="L61" s="182"/>
      <c r="M61" s="181"/>
      <c r="N61" s="181"/>
      <c r="O61" s="181"/>
      <c r="P61" s="182"/>
      <c r="Q61" s="182"/>
      <c r="R61" s="181"/>
      <c r="S61" s="181"/>
      <c r="T61" s="181"/>
      <c r="U61" s="182"/>
      <c r="V61" s="182"/>
      <c r="W61" s="181"/>
      <c r="X61" s="181"/>
      <c r="Y61" s="181"/>
      <c r="Z61" s="182"/>
      <c r="AA61" s="182"/>
      <c r="AB61" s="181"/>
      <c r="AC61" s="181"/>
      <c r="AD61" s="181"/>
      <c r="AE61" s="182"/>
      <c r="AF61" s="182"/>
      <c r="AG61" s="181"/>
      <c r="AH61" s="181"/>
      <c r="AI61" s="181"/>
      <c r="AJ61" s="182"/>
      <c r="AK61" s="182"/>
      <c r="AL61" s="181"/>
      <c r="AM61" s="181"/>
      <c r="AN61" s="181"/>
      <c r="AO61" s="182"/>
      <c r="AP61" s="182"/>
      <c r="AQ61" s="181"/>
      <c r="AR61" s="181"/>
      <c r="AS61" s="181"/>
      <c r="AT61" s="182"/>
      <c r="AU61" s="182"/>
      <c r="AV61" s="181"/>
      <c r="AW61" s="181"/>
      <c r="AX61" s="181"/>
      <c r="AY61" s="182"/>
      <c r="AZ61" s="182"/>
      <c r="BA61" s="181"/>
      <c r="BB61" s="181"/>
      <c r="BC61" s="181"/>
      <c r="BD61" s="182"/>
      <c r="BE61" s="182"/>
      <c r="BF61" s="181"/>
      <c r="BG61" s="180">
        <f t="shared" si="108"/>
        <v>0</v>
      </c>
      <c r="BH61" s="116" t="str">
        <f t="shared" si="109"/>
        <v/>
      </c>
      <c r="BI61" s="80" t="b">
        <f t="shared" si="110"/>
        <v>0</v>
      </c>
      <c r="BJ61" s="80" t="str">
        <f t="shared" si="111"/>
        <v/>
      </c>
      <c r="BK61" s="80" t="b">
        <f t="shared" si="197"/>
        <v>0</v>
      </c>
      <c r="BL61" s="13" t="str">
        <f t="shared" si="113"/>
        <v/>
      </c>
      <c r="BM61" s="13" t="b">
        <f t="shared" si="198"/>
        <v>0</v>
      </c>
      <c r="BN61" s="35" t="str">
        <f t="shared" si="115"/>
        <v/>
      </c>
      <c r="BO61" s="13" t="b">
        <f t="shared" si="199"/>
        <v>0</v>
      </c>
      <c r="BP61" s="35" t="str">
        <f t="shared" si="117"/>
        <v/>
      </c>
      <c r="BQ61" s="13" t="b">
        <f t="shared" si="118"/>
        <v>0</v>
      </c>
      <c r="BR61" s="35" t="str">
        <f t="shared" si="119"/>
        <v/>
      </c>
      <c r="BS61" s="35" t="b">
        <f t="shared" si="200"/>
        <v>0</v>
      </c>
      <c r="BT61" s="35" t="str">
        <f t="shared" si="121"/>
        <v/>
      </c>
      <c r="BU61" s="35" t="b">
        <f t="shared" si="201"/>
        <v>0</v>
      </c>
      <c r="BV61" s="35" t="str">
        <f t="shared" si="123"/>
        <v/>
      </c>
      <c r="BW61" s="13" t="b">
        <f t="shared" si="202"/>
        <v>0</v>
      </c>
      <c r="BX61" s="35" t="str">
        <f t="shared" si="123"/>
        <v/>
      </c>
      <c r="BY61" s="265" t="b">
        <f t="shared" si="125"/>
        <v>0</v>
      </c>
      <c r="BZ61" s="35" t="str">
        <f t="shared" si="126"/>
        <v/>
      </c>
      <c r="CA61" s="265" t="b">
        <f t="shared" si="127"/>
        <v>0</v>
      </c>
      <c r="CB61" s="35" t="str">
        <f t="shared" si="56"/>
        <v/>
      </c>
      <c r="CC61" s="272" t="b">
        <f t="shared" si="128"/>
        <v>0</v>
      </c>
      <c r="CD61" s="35" t="str">
        <f t="shared" si="56"/>
        <v/>
      </c>
      <c r="CE61" s="13" t="b">
        <f t="shared" si="203"/>
        <v>0</v>
      </c>
      <c r="CF61" s="35" t="str">
        <f t="shared" si="129"/>
        <v/>
      </c>
      <c r="CG61" s="179">
        <f t="shared" si="195"/>
        <v>0</v>
      </c>
      <c r="CH61" s="179">
        <f t="shared" si="196"/>
        <v>0</v>
      </c>
      <c r="CI61" s="218">
        <f t="shared" si="130"/>
        <v>0</v>
      </c>
      <c r="CJ61" s="218">
        <f t="shared" si="131"/>
        <v>0</v>
      </c>
      <c r="CK61" s="218">
        <f t="shared" si="132"/>
        <v>0</v>
      </c>
      <c r="CL61" s="218">
        <f t="shared" si="133"/>
        <v>0</v>
      </c>
      <c r="CM61" s="218">
        <f t="shared" si="134"/>
        <v>0</v>
      </c>
      <c r="CN61" s="218">
        <f t="shared" si="135"/>
        <v>0</v>
      </c>
      <c r="CO61" s="218">
        <f t="shared" si="136"/>
        <v>0</v>
      </c>
      <c r="CP61" s="218">
        <f t="shared" si="137"/>
        <v>0</v>
      </c>
      <c r="CQ61" s="218">
        <f t="shared" si="138"/>
        <v>0</v>
      </c>
      <c r="CR61" s="218">
        <f t="shared" si="139"/>
        <v>0</v>
      </c>
      <c r="CS61" s="14">
        <f t="shared" si="204"/>
        <v>0</v>
      </c>
      <c r="CT61" s="236">
        <f t="shared" si="205"/>
        <v>0</v>
      </c>
      <c r="CU61" s="237">
        <f t="shared" si="223"/>
        <v>0</v>
      </c>
      <c r="CV61" s="16">
        <f t="shared" si="223"/>
        <v>0</v>
      </c>
      <c r="CW61" s="16">
        <f t="shared" si="223"/>
        <v>0</v>
      </c>
      <c r="CX61" s="16">
        <f t="shared" si="223"/>
        <v>0</v>
      </c>
      <c r="CY61" s="16">
        <f t="shared" si="223"/>
        <v>0</v>
      </c>
      <c r="CZ61" s="16">
        <f t="shared" si="223"/>
        <v>0</v>
      </c>
      <c r="DA61" s="16">
        <f t="shared" si="223"/>
        <v>0</v>
      </c>
      <c r="DB61" s="16">
        <f t="shared" si="223"/>
        <v>0</v>
      </c>
      <c r="DC61" s="16">
        <f t="shared" si="223"/>
        <v>0</v>
      </c>
      <c r="DD61" s="238">
        <f t="shared" si="223"/>
        <v>0</v>
      </c>
      <c r="DE61" s="232">
        <f t="shared" si="224"/>
        <v>0</v>
      </c>
      <c r="DF61" s="132">
        <f t="shared" si="224"/>
        <v>0</v>
      </c>
      <c r="DG61" s="132">
        <f t="shared" si="224"/>
        <v>0</v>
      </c>
      <c r="DH61" s="132">
        <f t="shared" si="224"/>
        <v>0</v>
      </c>
      <c r="DI61" s="132">
        <f t="shared" si="224"/>
        <v>0</v>
      </c>
      <c r="DJ61" s="132">
        <f t="shared" si="224"/>
        <v>0</v>
      </c>
      <c r="DK61" s="132">
        <f t="shared" si="224"/>
        <v>0</v>
      </c>
      <c r="DL61" s="132">
        <f t="shared" si="224"/>
        <v>0</v>
      </c>
      <c r="DM61" s="132">
        <f t="shared" si="224"/>
        <v>0</v>
      </c>
      <c r="DN61" s="233">
        <f t="shared" si="224"/>
        <v>0</v>
      </c>
      <c r="DO61" s="232">
        <f t="shared" si="142"/>
        <v>0</v>
      </c>
      <c r="DP61" s="132">
        <f t="shared" si="143"/>
        <v>0</v>
      </c>
      <c r="DQ61" s="132">
        <f t="shared" si="186"/>
        <v>0</v>
      </c>
      <c r="DR61" s="132">
        <f t="shared" si="144"/>
        <v>0</v>
      </c>
      <c r="DS61" s="132">
        <f t="shared" si="145"/>
        <v>0</v>
      </c>
      <c r="DT61" s="132">
        <f t="shared" si="146"/>
        <v>0</v>
      </c>
      <c r="DU61" s="132">
        <f t="shared" si="147"/>
        <v>0</v>
      </c>
      <c r="DV61" s="132">
        <f t="shared" si="148"/>
        <v>0</v>
      </c>
      <c r="DW61" s="132">
        <f t="shared" si="149"/>
        <v>0</v>
      </c>
      <c r="DX61" s="233">
        <f t="shared" si="150"/>
        <v>0</v>
      </c>
      <c r="DY61" s="231" t="b">
        <f t="shared" si="151"/>
        <v>0</v>
      </c>
      <c r="DZ61" s="163"/>
      <c r="EA61" s="226" t="str">
        <f t="shared" si="187"/>
        <v/>
      </c>
      <c r="EB61" s="178" t="str">
        <f t="shared" si="152"/>
        <v/>
      </c>
      <c r="EC61" s="178" t="str">
        <f t="shared" si="153"/>
        <v/>
      </c>
      <c r="ED61" s="178" t="str">
        <f t="shared" si="154"/>
        <v/>
      </c>
      <c r="EE61" s="178" t="str">
        <f t="shared" si="155"/>
        <v/>
      </c>
      <c r="EF61" s="178" t="str">
        <f t="shared" si="156"/>
        <v/>
      </c>
      <c r="EG61" s="178" t="str">
        <f t="shared" si="157"/>
        <v/>
      </c>
      <c r="EH61" s="178" t="str">
        <f t="shared" si="158"/>
        <v/>
      </c>
      <c r="EI61" s="178" t="str">
        <f t="shared" si="159"/>
        <v/>
      </c>
      <c r="EJ61" s="227" t="str">
        <f t="shared" si="160"/>
        <v/>
      </c>
      <c r="EK61" s="230" t="str">
        <f t="shared" si="206"/>
        <v/>
      </c>
      <c r="EL61" s="177" t="str">
        <f t="shared" si="207"/>
        <v/>
      </c>
      <c r="EM61" s="177" t="str">
        <f t="shared" si="208"/>
        <v/>
      </c>
      <c r="EN61" s="177" t="str">
        <f t="shared" si="209"/>
        <v/>
      </c>
      <c r="EO61" s="177" t="str">
        <f t="shared" si="210"/>
        <v/>
      </c>
      <c r="EP61" s="177" t="str">
        <f t="shared" si="211"/>
        <v/>
      </c>
      <c r="EQ61" s="177" t="str">
        <f t="shared" si="212"/>
        <v/>
      </c>
      <c r="ER61" s="177" t="str">
        <f t="shared" si="213"/>
        <v/>
      </c>
      <c r="ES61" s="177" t="str">
        <f t="shared" si="214"/>
        <v/>
      </c>
      <c r="ET61" s="177" t="str">
        <f t="shared" si="215"/>
        <v/>
      </c>
      <c r="EU61" s="229" t="e">
        <f t="shared" si="216"/>
        <v>#VALUE!</v>
      </c>
      <c r="EV61" s="27" t="e">
        <f t="shared" si="217"/>
        <v>#VALUE!</v>
      </c>
      <c r="EW61" s="27" t="e">
        <f t="shared" si="218"/>
        <v>#VALUE!</v>
      </c>
      <c r="EX61" s="28" t="e">
        <f t="shared" si="219"/>
        <v>#VALUE!</v>
      </c>
      <c r="EY61" s="28" t="e">
        <f t="shared" si="175"/>
        <v>#VALUE!</v>
      </c>
      <c r="EZ61" s="28" t="b">
        <f t="shared" si="176"/>
        <v>0</v>
      </c>
      <c r="FA61" s="176" t="str">
        <f t="shared" si="220"/>
        <v/>
      </c>
      <c r="FB61" s="27" t="e" cm="1">
        <f t="array" aca="1" ref="FB61" ca="1">TEXT(RIGHT(10-RIGHT(SUM(INDEX(1*(MID(MID(C61,1,1)*2,ROW(INDIRECT("1:"&amp;LEN(MID(C61,1,1)*2))),1)),,))+MID(C61,2,1)+
SUM(INDEX(1*(MID(MID(C61,3,1)*2,ROW(INDIRECT("1:"&amp;LEN(MID(C61,3,1)*2))),1)),,))+MID(C61,4,1)+
SUM(INDEX(1*(MID(MID(C61,5,1)*2,ROW(INDIRECT("1:"&amp;LEN(MID(C61,5,1)*2))),1)),,))+MID(C61,6,1)+
SUM(INDEX(1*(MID(MID(C61,8,1)*2,ROW(INDIRECT("1:"&amp;LEN(MID(C61,8,1)*2))),1)),,))+MID(C61,9,1)+
SUM(INDEX(1*(MID(MID(C61,10,1)*2,ROW(INDIRECT("1:"&amp;LEN(MID(C61,10,1)*2))),1)),,)),1),1),"0")</f>
        <v>#VALUE!</v>
      </c>
      <c r="FC61" s="27" t="str">
        <f t="shared" si="221"/>
        <v/>
      </c>
      <c r="FD61" s="29" t="b">
        <f t="shared" si="222"/>
        <v>0</v>
      </c>
      <c r="FE61" s="112" t="b">
        <f>IFERROR(MATCH(D61,'Avtal för korttidsarbete'!$G$13:$G$1012,0),TRUE)</f>
        <v>1</v>
      </c>
      <c r="FF61" s="112" t="b">
        <f t="shared" si="180"/>
        <v>0</v>
      </c>
      <c r="FG61" s="113" t="str" cm="1">
        <f t="array" ref="FG61">IF(FE61=TRUE,"x",INDEX('Avtal för korttidsarbete'!$E$13:$E$1012,$FE61))</f>
        <v>x</v>
      </c>
      <c r="FH61" s="113" t="str" cm="1">
        <f t="array" ref="FH61">IF(FE61=TRUE,"x",INDEX('Avtal för korttidsarbete'!$F$13:$F$1012,$FE61))</f>
        <v>x</v>
      </c>
      <c r="FI61" s="112" t="b">
        <f t="shared" si="181"/>
        <v>0</v>
      </c>
      <c r="FJ61" s="135">
        <f t="shared" si="188"/>
        <v>44166</v>
      </c>
      <c r="FK61" s="135">
        <f t="shared" si="182"/>
        <v>44377</v>
      </c>
      <c r="FL61" s="112" t="b">
        <f t="shared" si="183"/>
        <v>0</v>
      </c>
      <c r="FM61" s="113">
        <f t="shared" si="184"/>
        <v>44166</v>
      </c>
      <c r="FN61" s="135">
        <f t="shared" si="185"/>
        <v>44377</v>
      </c>
      <c r="FO61" s="148" t="b">
        <f>IFERROR(INDEX('Avtal för korttidsarbete'!R:R,MATCH(D61,'Avtal för korttidsarbete'!$G:$G,0)),TRUE)</f>
        <v>1</v>
      </c>
      <c r="FP61" s="135" t="str">
        <f>IF(FO61,"-",INDEX('Avtal för korttidsarbete'!$D:$D,MATCH(D61,'Avtal för korttidsarbete'!$G:$G,0)))</f>
        <v>-</v>
      </c>
      <c r="FQ61" s="113" t="b">
        <f>IFERROR(G61&gt;INDEX(Uppsägningar!E:E,MATCH(C61,Uppsägningar!C:C,0)),FALSE)</f>
        <v>0</v>
      </c>
    </row>
    <row r="62" spans="1:173" x14ac:dyDescent="0.25">
      <c r="A62" s="19">
        <v>46</v>
      </c>
      <c r="B62" s="20"/>
      <c r="C62" s="183"/>
      <c r="D62" s="66"/>
      <c r="E62" s="212">
        <f>IFERROR(INDEX(Admin!$C$7:$C$10,MATCH(FP62,TblNivåValTExt,0)),0)</f>
        <v>0</v>
      </c>
      <c r="F62" s="1"/>
      <c r="G62" s="1"/>
      <c r="H62" s="78"/>
      <c r="I62" s="181"/>
      <c r="J62" s="181"/>
      <c r="K62" s="182"/>
      <c r="L62" s="182"/>
      <c r="M62" s="181"/>
      <c r="N62" s="181"/>
      <c r="O62" s="181"/>
      <c r="P62" s="182"/>
      <c r="Q62" s="182"/>
      <c r="R62" s="181"/>
      <c r="S62" s="181"/>
      <c r="T62" s="181"/>
      <c r="U62" s="182"/>
      <c r="V62" s="182"/>
      <c r="W62" s="181"/>
      <c r="X62" s="181"/>
      <c r="Y62" s="181"/>
      <c r="Z62" s="182"/>
      <c r="AA62" s="182"/>
      <c r="AB62" s="181"/>
      <c r="AC62" s="181"/>
      <c r="AD62" s="181"/>
      <c r="AE62" s="182"/>
      <c r="AF62" s="182"/>
      <c r="AG62" s="181"/>
      <c r="AH62" s="181"/>
      <c r="AI62" s="181"/>
      <c r="AJ62" s="182"/>
      <c r="AK62" s="182"/>
      <c r="AL62" s="181"/>
      <c r="AM62" s="181"/>
      <c r="AN62" s="181"/>
      <c r="AO62" s="182"/>
      <c r="AP62" s="182"/>
      <c r="AQ62" s="181"/>
      <c r="AR62" s="181"/>
      <c r="AS62" s="181"/>
      <c r="AT62" s="182"/>
      <c r="AU62" s="182"/>
      <c r="AV62" s="181"/>
      <c r="AW62" s="181"/>
      <c r="AX62" s="181"/>
      <c r="AY62" s="182"/>
      <c r="AZ62" s="182"/>
      <c r="BA62" s="181"/>
      <c r="BB62" s="181"/>
      <c r="BC62" s="181"/>
      <c r="BD62" s="182"/>
      <c r="BE62" s="182"/>
      <c r="BF62" s="181"/>
      <c r="BG62" s="180">
        <f t="shared" si="108"/>
        <v>0</v>
      </c>
      <c r="BH62" s="116" t="str">
        <f t="shared" si="109"/>
        <v/>
      </c>
      <c r="BI62" s="80" t="b">
        <f t="shared" si="110"/>
        <v>0</v>
      </c>
      <c r="BJ62" s="80" t="str">
        <f t="shared" si="111"/>
        <v/>
      </c>
      <c r="BK62" s="80" t="b">
        <f t="shared" si="197"/>
        <v>0</v>
      </c>
      <c r="BL62" s="13" t="str">
        <f t="shared" si="113"/>
        <v/>
      </c>
      <c r="BM62" s="13" t="b">
        <f t="shared" si="198"/>
        <v>0</v>
      </c>
      <c r="BN62" s="35" t="str">
        <f t="shared" si="115"/>
        <v/>
      </c>
      <c r="BO62" s="13" t="b">
        <f t="shared" si="199"/>
        <v>0</v>
      </c>
      <c r="BP62" s="35" t="str">
        <f t="shared" si="117"/>
        <v/>
      </c>
      <c r="BQ62" s="13" t="b">
        <f t="shared" si="118"/>
        <v>0</v>
      </c>
      <c r="BR62" s="35" t="str">
        <f t="shared" si="119"/>
        <v/>
      </c>
      <c r="BS62" s="35" t="b">
        <f t="shared" si="200"/>
        <v>0</v>
      </c>
      <c r="BT62" s="35" t="str">
        <f t="shared" si="121"/>
        <v/>
      </c>
      <c r="BU62" s="35" t="b">
        <f t="shared" si="201"/>
        <v>0</v>
      </c>
      <c r="BV62" s="35" t="str">
        <f t="shared" si="123"/>
        <v/>
      </c>
      <c r="BW62" s="13" t="b">
        <f t="shared" si="202"/>
        <v>0</v>
      </c>
      <c r="BX62" s="35" t="str">
        <f t="shared" si="123"/>
        <v/>
      </c>
      <c r="BY62" s="265" t="b">
        <f t="shared" si="125"/>
        <v>0</v>
      </c>
      <c r="BZ62" s="35" t="str">
        <f t="shared" si="126"/>
        <v/>
      </c>
      <c r="CA62" s="265" t="b">
        <f t="shared" si="127"/>
        <v>0</v>
      </c>
      <c r="CB62" s="35" t="str">
        <f t="shared" si="56"/>
        <v/>
      </c>
      <c r="CC62" s="272" t="b">
        <f t="shared" si="128"/>
        <v>0</v>
      </c>
      <c r="CD62" s="35" t="str">
        <f t="shared" si="56"/>
        <v/>
      </c>
      <c r="CE62" s="13" t="b">
        <f t="shared" si="203"/>
        <v>0</v>
      </c>
      <c r="CF62" s="35" t="str">
        <f t="shared" si="129"/>
        <v/>
      </c>
      <c r="CG62" s="179">
        <f t="shared" si="195"/>
        <v>0</v>
      </c>
      <c r="CH62" s="179">
        <f t="shared" si="196"/>
        <v>0</v>
      </c>
      <c r="CI62" s="218">
        <f t="shared" si="130"/>
        <v>0</v>
      </c>
      <c r="CJ62" s="218">
        <f t="shared" si="131"/>
        <v>0</v>
      </c>
      <c r="CK62" s="218">
        <f t="shared" si="132"/>
        <v>0</v>
      </c>
      <c r="CL62" s="218">
        <f t="shared" si="133"/>
        <v>0</v>
      </c>
      <c r="CM62" s="218">
        <f t="shared" si="134"/>
        <v>0</v>
      </c>
      <c r="CN62" s="218">
        <f t="shared" si="135"/>
        <v>0</v>
      </c>
      <c r="CO62" s="218">
        <f t="shared" si="136"/>
        <v>0</v>
      </c>
      <c r="CP62" s="218">
        <f t="shared" si="137"/>
        <v>0</v>
      </c>
      <c r="CQ62" s="218">
        <f t="shared" si="138"/>
        <v>0</v>
      </c>
      <c r="CR62" s="218">
        <f t="shared" si="139"/>
        <v>0</v>
      </c>
      <c r="CS62" s="14">
        <f t="shared" si="204"/>
        <v>0</v>
      </c>
      <c r="CT62" s="236">
        <f t="shared" si="205"/>
        <v>0</v>
      </c>
      <c r="CU62" s="237">
        <f t="shared" si="223"/>
        <v>0</v>
      </c>
      <c r="CV62" s="16">
        <f t="shared" si="223"/>
        <v>0</v>
      </c>
      <c r="CW62" s="16">
        <f t="shared" si="223"/>
        <v>0</v>
      </c>
      <c r="CX62" s="16">
        <f t="shared" si="223"/>
        <v>0</v>
      </c>
      <c r="CY62" s="16">
        <f t="shared" si="223"/>
        <v>0</v>
      </c>
      <c r="CZ62" s="16">
        <f t="shared" si="223"/>
        <v>0</v>
      </c>
      <c r="DA62" s="16">
        <f t="shared" si="223"/>
        <v>0</v>
      </c>
      <c r="DB62" s="16">
        <f t="shared" si="223"/>
        <v>0</v>
      </c>
      <c r="DC62" s="16">
        <f t="shared" si="223"/>
        <v>0</v>
      </c>
      <c r="DD62" s="238">
        <f t="shared" si="223"/>
        <v>0</v>
      </c>
      <c r="DE62" s="232">
        <f t="shared" si="224"/>
        <v>0</v>
      </c>
      <c r="DF62" s="132">
        <f t="shared" si="224"/>
        <v>0</v>
      </c>
      <c r="DG62" s="132">
        <f t="shared" si="224"/>
        <v>0</v>
      </c>
      <c r="DH62" s="132">
        <f t="shared" si="224"/>
        <v>0</v>
      </c>
      <c r="DI62" s="132">
        <f t="shared" si="224"/>
        <v>0</v>
      </c>
      <c r="DJ62" s="132">
        <f t="shared" si="224"/>
        <v>0</v>
      </c>
      <c r="DK62" s="132">
        <f t="shared" si="224"/>
        <v>0</v>
      </c>
      <c r="DL62" s="132">
        <f t="shared" si="224"/>
        <v>0</v>
      </c>
      <c r="DM62" s="132">
        <f t="shared" si="224"/>
        <v>0</v>
      </c>
      <c r="DN62" s="233">
        <f t="shared" si="224"/>
        <v>0</v>
      </c>
      <c r="DO62" s="232">
        <f t="shared" si="142"/>
        <v>0</v>
      </c>
      <c r="DP62" s="132">
        <f t="shared" si="143"/>
        <v>0</v>
      </c>
      <c r="DQ62" s="132">
        <f t="shared" si="186"/>
        <v>0</v>
      </c>
      <c r="DR62" s="132">
        <f t="shared" si="144"/>
        <v>0</v>
      </c>
      <c r="DS62" s="132">
        <f t="shared" si="145"/>
        <v>0</v>
      </c>
      <c r="DT62" s="132">
        <f t="shared" si="146"/>
        <v>0</v>
      </c>
      <c r="DU62" s="132">
        <f t="shared" si="147"/>
        <v>0</v>
      </c>
      <c r="DV62" s="132">
        <f t="shared" si="148"/>
        <v>0</v>
      </c>
      <c r="DW62" s="132">
        <f t="shared" si="149"/>
        <v>0</v>
      </c>
      <c r="DX62" s="233">
        <f t="shared" si="150"/>
        <v>0</v>
      </c>
      <c r="DY62" s="231" t="b">
        <f t="shared" si="151"/>
        <v>0</v>
      </c>
      <c r="DZ62" s="163"/>
      <c r="EA62" s="226" t="str">
        <f t="shared" si="187"/>
        <v/>
      </c>
      <c r="EB62" s="178" t="str">
        <f t="shared" si="152"/>
        <v/>
      </c>
      <c r="EC62" s="178" t="str">
        <f t="shared" si="153"/>
        <v/>
      </c>
      <c r="ED62" s="178" t="str">
        <f t="shared" si="154"/>
        <v/>
      </c>
      <c r="EE62" s="178" t="str">
        <f t="shared" si="155"/>
        <v/>
      </c>
      <c r="EF62" s="178" t="str">
        <f t="shared" si="156"/>
        <v/>
      </c>
      <c r="EG62" s="178" t="str">
        <f t="shared" si="157"/>
        <v/>
      </c>
      <c r="EH62" s="178" t="str">
        <f t="shared" si="158"/>
        <v/>
      </c>
      <c r="EI62" s="178" t="str">
        <f t="shared" si="159"/>
        <v/>
      </c>
      <c r="EJ62" s="227" t="str">
        <f t="shared" si="160"/>
        <v/>
      </c>
      <c r="EK62" s="230" t="str">
        <f t="shared" si="206"/>
        <v/>
      </c>
      <c r="EL62" s="177" t="str">
        <f t="shared" si="207"/>
        <v/>
      </c>
      <c r="EM62" s="177" t="str">
        <f t="shared" si="208"/>
        <v/>
      </c>
      <c r="EN62" s="177" t="str">
        <f t="shared" si="209"/>
        <v/>
      </c>
      <c r="EO62" s="177" t="str">
        <f t="shared" si="210"/>
        <v/>
      </c>
      <c r="EP62" s="177" t="str">
        <f t="shared" si="211"/>
        <v/>
      </c>
      <c r="EQ62" s="177" t="str">
        <f t="shared" si="212"/>
        <v/>
      </c>
      <c r="ER62" s="177" t="str">
        <f t="shared" si="213"/>
        <v/>
      </c>
      <c r="ES62" s="177" t="str">
        <f t="shared" si="214"/>
        <v/>
      </c>
      <c r="ET62" s="177" t="str">
        <f t="shared" si="215"/>
        <v/>
      </c>
      <c r="EU62" s="229" t="e">
        <f t="shared" si="216"/>
        <v>#VALUE!</v>
      </c>
      <c r="EV62" s="27" t="e">
        <f t="shared" si="217"/>
        <v>#VALUE!</v>
      </c>
      <c r="EW62" s="27" t="e">
        <f t="shared" si="218"/>
        <v>#VALUE!</v>
      </c>
      <c r="EX62" s="28" t="e">
        <f t="shared" si="219"/>
        <v>#VALUE!</v>
      </c>
      <c r="EY62" s="28" t="e">
        <f t="shared" si="175"/>
        <v>#VALUE!</v>
      </c>
      <c r="EZ62" s="28" t="b">
        <f t="shared" si="176"/>
        <v>0</v>
      </c>
      <c r="FA62" s="176" t="str">
        <f t="shared" si="220"/>
        <v/>
      </c>
      <c r="FB62" s="27" t="e" cm="1">
        <f t="array" aca="1" ref="FB62" ca="1">TEXT(RIGHT(10-RIGHT(SUM(INDEX(1*(MID(MID(C62,1,1)*2,ROW(INDIRECT("1:"&amp;LEN(MID(C62,1,1)*2))),1)),,))+MID(C62,2,1)+
SUM(INDEX(1*(MID(MID(C62,3,1)*2,ROW(INDIRECT("1:"&amp;LEN(MID(C62,3,1)*2))),1)),,))+MID(C62,4,1)+
SUM(INDEX(1*(MID(MID(C62,5,1)*2,ROW(INDIRECT("1:"&amp;LEN(MID(C62,5,1)*2))),1)),,))+MID(C62,6,1)+
SUM(INDEX(1*(MID(MID(C62,8,1)*2,ROW(INDIRECT("1:"&amp;LEN(MID(C62,8,1)*2))),1)),,))+MID(C62,9,1)+
SUM(INDEX(1*(MID(MID(C62,10,1)*2,ROW(INDIRECT("1:"&amp;LEN(MID(C62,10,1)*2))),1)),,)),1),1),"0")</f>
        <v>#VALUE!</v>
      </c>
      <c r="FC62" s="27" t="str">
        <f t="shared" si="221"/>
        <v/>
      </c>
      <c r="FD62" s="29" t="b">
        <f t="shared" si="222"/>
        <v>0</v>
      </c>
      <c r="FE62" s="112" t="b">
        <f>IFERROR(MATCH(D62,'Avtal för korttidsarbete'!$G$13:$G$1012,0),TRUE)</f>
        <v>1</v>
      </c>
      <c r="FF62" s="112" t="b">
        <f t="shared" si="180"/>
        <v>0</v>
      </c>
      <c r="FG62" s="113" t="str" cm="1">
        <f t="array" ref="FG62">IF(FE62=TRUE,"x",INDEX('Avtal för korttidsarbete'!$E$13:$E$1012,$FE62))</f>
        <v>x</v>
      </c>
      <c r="FH62" s="113" t="str" cm="1">
        <f t="array" ref="FH62">IF(FE62=TRUE,"x",INDEX('Avtal för korttidsarbete'!$F$13:$F$1012,$FE62))</f>
        <v>x</v>
      </c>
      <c r="FI62" s="112" t="b">
        <f t="shared" si="181"/>
        <v>0</v>
      </c>
      <c r="FJ62" s="135">
        <f t="shared" si="188"/>
        <v>44166</v>
      </c>
      <c r="FK62" s="135">
        <f t="shared" si="182"/>
        <v>44377</v>
      </c>
      <c r="FL62" s="112" t="b">
        <f t="shared" si="183"/>
        <v>0</v>
      </c>
      <c r="FM62" s="113">
        <f t="shared" si="184"/>
        <v>44166</v>
      </c>
      <c r="FN62" s="135">
        <f t="shared" si="185"/>
        <v>44377</v>
      </c>
      <c r="FO62" s="148" t="b">
        <f>IFERROR(INDEX('Avtal för korttidsarbete'!R:R,MATCH(D62,'Avtal för korttidsarbete'!$G:$G,0)),TRUE)</f>
        <v>1</v>
      </c>
      <c r="FP62" s="135" t="str">
        <f>IF(FO62,"-",INDEX('Avtal för korttidsarbete'!$D:$D,MATCH(D62,'Avtal för korttidsarbete'!$G:$G,0)))</f>
        <v>-</v>
      </c>
      <c r="FQ62" s="113" t="b">
        <f>IFERROR(G62&gt;INDEX(Uppsägningar!E:E,MATCH(C62,Uppsägningar!C:C,0)),FALSE)</f>
        <v>0</v>
      </c>
    </row>
    <row r="63" spans="1:173" x14ac:dyDescent="0.25">
      <c r="A63" s="19">
        <v>47</v>
      </c>
      <c r="B63" s="20"/>
      <c r="C63" s="183"/>
      <c r="D63" s="66"/>
      <c r="E63" s="212">
        <f>IFERROR(INDEX(Admin!$C$7:$C$10,MATCH(FP63,TblNivåValTExt,0)),0)</f>
        <v>0</v>
      </c>
      <c r="F63" s="1"/>
      <c r="G63" s="1"/>
      <c r="H63" s="78"/>
      <c r="I63" s="181"/>
      <c r="J63" s="181"/>
      <c r="K63" s="182"/>
      <c r="L63" s="182"/>
      <c r="M63" s="181"/>
      <c r="N63" s="181"/>
      <c r="O63" s="181"/>
      <c r="P63" s="182"/>
      <c r="Q63" s="182"/>
      <c r="R63" s="181"/>
      <c r="S63" s="181"/>
      <c r="T63" s="181"/>
      <c r="U63" s="182"/>
      <c r="V63" s="182"/>
      <c r="W63" s="181"/>
      <c r="X63" s="181"/>
      <c r="Y63" s="181"/>
      <c r="Z63" s="182"/>
      <c r="AA63" s="182"/>
      <c r="AB63" s="181"/>
      <c r="AC63" s="181"/>
      <c r="AD63" s="181"/>
      <c r="AE63" s="182"/>
      <c r="AF63" s="182"/>
      <c r="AG63" s="181"/>
      <c r="AH63" s="181"/>
      <c r="AI63" s="181"/>
      <c r="AJ63" s="182"/>
      <c r="AK63" s="182"/>
      <c r="AL63" s="181"/>
      <c r="AM63" s="181"/>
      <c r="AN63" s="181"/>
      <c r="AO63" s="182"/>
      <c r="AP63" s="182"/>
      <c r="AQ63" s="181"/>
      <c r="AR63" s="181"/>
      <c r="AS63" s="181"/>
      <c r="AT63" s="182"/>
      <c r="AU63" s="182"/>
      <c r="AV63" s="181"/>
      <c r="AW63" s="181"/>
      <c r="AX63" s="181"/>
      <c r="AY63" s="182"/>
      <c r="AZ63" s="182"/>
      <c r="BA63" s="181"/>
      <c r="BB63" s="181"/>
      <c r="BC63" s="181"/>
      <c r="BD63" s="182"/>
      <c r="BE63" s="182"/>
      <c r="BF63" s="181"/>
      <c r="BG63" s="180">
        <f t="shared" si="108"/>
        <v>0</v>
      </c>
      <c r="BH63" s="116" t="str">
        <f t="shared" si="109"/>
        <v/>
      </c>
      <c r="BI63" s="80" t="b">
        <f t="shared" si="110"/>
        <v>0</v>
      </c>
      <c r="BJ63" s="80" t="str">
        <f t="shared" si="111"/>
        <v/>
      </c>
      <c r="BK63" s="80" t="b">
        <f t="shared" si="197"/>
        <v>0</v>
      </c>
      <c r="BL63" s="13" t="str">
        <f t="shared" si="113"/>
        <v/>
      </c>
      <c r="BM63" s="13" t="b">
        <f t="shared" si="198"/>
        <v>0</v>
      </c>
      <c r="BN63" s="35" t="str">
        <f t="shared" si="115"/>
        <v/>
      </c>
      <c r="BO63" s="13" t="b">
        <f t="shared" si="199"/>
        <v>0</v>
      </c>
      <c r="BP63" s="35" t="str">
        <f t="shared" si="117"/>
        <v/>
      </c>
      <c r="BQ63" s="13" t="b">
        <f t="shared" si="118"/>
        <v>0</v>
      </c>
      <c r="BR63" s="35" t="str">
        <f t="shared" si="119"/>
        <v/>
      </c>
      <c r="BS63" s="35" t="b">
        <f t="shared" si="200"/>
        <v>0</v>
      </c>
      <c r="BT63" s="35" t="str">
        <f t="shared" si="121"/>
        <v/>
      </c>
      <c r="BU63" s="35" t="b">
        <f t="shared" si="201"/>
        <v>0</v>
      </c>
      <c r="BV63" s="35" t="str">
        <f t="shared" si="123"/>
        <v/>
      </c>
      <c r="BW63" s="13" t="b">
        <f t="shared" si="202"/>
        <v>0</v>
      </c>
      <c r="BX63" s="35" t="str">
        <f t="shared" si="123"/>
        <v/>
      </c>
      <c r="BY63" s="265" t="b">
        <f t="shared" si="125"/>
        <v>0</v>
      </c>
      <c r="BZ63" s="35" t="str">
        <f t="shared" si="126"/>
        <v/>
      </c>
      <c r="CA63" s="265" t="b">
        <f t="shared" si="127"/>
        <v>0</v>
      </c>
      <c r="CB63" s="35" t="str">
        <f t="shared" si="56"/>
        <v/>
      </c>
      <c r="CC63" s="272" t="b">
        <f t="shared" si="128"/>
        <v>0</v>
      </c>
      <c r="CD63" s="35" t="str">
        <f t="shared" si="56"/>
        <v/>
      </c>
      <c r="CE63" s="13" t="b">
        <f t="shared" si="203"/>
        <v>0</v>
      </c>
      <c r="CF63" s="35" t="str">
        <f t="shared" si="129"/>
        <v/>
      </c>
      <c r="CG63" s="179">
        <f t="shared" si="195"/>
        <v>0</v>
      </c>
      <c r="CH63" s="179">
        <f t="shared" si="196"/>
        <v>0</v>
      </c>
      <c r="CI63" s="218">
        <f t="shared" si="130"/>
        <v>0</v>
      </c>
      <c r="CJ63" s="218">
        <f t="shared" si="131"/>
        <v>0</v>
      </c>
      <c r="CK63" s="218">
        <f t="shared" si="132"/>
        <v>0</v>
      </c>
      <c r="CL63" s="218">
        <f t="shared" si="133"/>
        <v>0</v>
      </c>
      <c r="CM63" s="218">
        <f t="shared" si="134"/>
        <v>0</v>
      </c>
      <c r="CN63" s="218">
        <f t="shared" si="135"/>
        <v>0</v>
      </c>
      <c r="CO63" s="218">
        <f t="shared" si="136"/>
        <v>0</v>
      </c>
      <c r="CP63" s="218">
        <f t="shared" si="137"/>
        <v>0</v>
      </c>
      <c r="CQ63" s="218">
        <f t="shared" si="138"/>
        <v>0</v>
      </c>
      <c r="CR63" s="218">
        <f t="shared" si="139"/>
        <v>0</v>
      </c>
      <c r="CS63" s="14">
        <f t="shared" si="204"/>
        <v>0</v>
      </c>
      <c r="CT63" s="236">
        <f t="shared" si="205"/>
        <v>0</v>
      </c>
      <c r="CU63" s="237">
        <f t="shared" si="223"/>
        <v>0</v>
      </c>
      <c r="CV63" s="16">
        <f t="shared" si="223"/>
        <v>0</v>
      </c>
      <c r="CW63" s="16">
        <f t="shared" si="223"/>
        <v>0</v>
      </c>
      <c r="CX63" s="16">
        <f t="shared" si="223"/>
        <v>0</v>
      </c>
      <c r="CY63" s="16">
        <f t="shared" si="223"/>
        <v>0</v>
      </c>
      <c r="CZ63" s="16">
        <f t="shared" si="223"/>
        <v>0</v>
      </c>
      <c r="DA63" s="16">
        <f t="shared" si="223"/>
        <v>0</v>
      </c>
      <c r="DB63" s="16">
        <f t="shared" si="223"/>
        <v>0</v>
      </c>
      <c r="DC63" s="16">
        <f t="shared" si="223"/>
        <v>0</v>
      </c>
      <c r="DD63" s="238">
        <f t="shared" si="223"/>
        <v>0</v>
      </c>
      <c r="DE63" s="232">
        <f t="shared" si="224"/>
        <v>0</v>
      </c>
      <c r="DF63" s="132">
        <f t="shared" si="224"/>
        <v>0</v>
      </c>
      <c r="DG63" s="132">
        <f t="shared" si="224"/>
        <v>0</v>
      </c>
      <c r="DH63" s="132">
        <f t="shared" si="224"/>
        <v>0</v>
      </c>
      <c r="DI63" s="132">
        <f t="shared" si="224"/>
        <v>0</v>
      </c>
      <c r="DJ63" s="132">
        <f t="shared" si="224"/>
        <v>0</v>
      </c>
      <c r="DK63" s="132">
        <f t="shared" si="224"/>
        <v>0</v>
      </c>
      <c r="DL63" s="132">
        <f t="shared" si="224"/>
        <v>0</v>
      </c>
      <c r="DM63" s="132">
        <f t="shared" si="224"/>
        <v>0</v>
      </c>
      <c r="DN63" s="233">
        <f t="shared" si="224"/>
        <v>0</v>
      </c>
      <c r="DO63" s="232">
        <f t="shared" si="142"/>
        <v>0</v>
      </c>
      <c r="DP63" s="132">
        <f t="shared" si="143"/>
        <v>0</v>
      </c>
      <c r="DQ63" s="132">
        <f t="shared" si="186"/>
        <v>0</v>
      </c>
      <c r="DR63" s="132">
        <f t="shared" si="144"/>
        <v>0</v>
      </c>
      <c r="DS63" s="132">
        <f t="shared" si="145"/>
        <v>0</v>
      </c>
      <c r="DT63" s="132">
        <f t="shared" si="146"/>
        <v>0</v>
      </c>
      <c r="DU63" s="132">
        <f t="shared" si="147"/>
        <v>0</v>
      </c>
      <c r="DV63" s="132">
        <f t="shared" si="148"/>
        <v>0</v>
      </c>
      <c r="DW63" s="132">
        <f t="shared" si="149"/>
        <v>0</v>
      </c>
      <c r="DX63" s="233">
        <f t="shared" si="150"/>
        <v>0</v>
      </c>
      <c r="DY63" s="231" t="b">
        <f t="shared" si="151"/>
        <v>0</v>
      </c>
      <c r="DZ63" s="163"/>
      <c r="EA63" s="226" t="str">
        <f t="shared" si="187"/>
        <v/>
      </c>
      <c r="EB63" s="178" t="str">
        <f t="shared" si="152"/>
        <v/>
      </c>
      <c r="EC63" s="178" t="str">
        <f t="shared" si="153"/>
        <v/>
      </c>
      <c r="ED63" s="178" t="str">
        <f t="shared" si="154"/>
        <v/>
      </c>
      <c r="EE63" s="178" t="str">
        <f t="shared" si="155"/>
        <v/>
      </c>
      <c r="EF63" s="178" t="str">
        <f t="shared" si="156"/>
        <v/>
      </c>
      <c r="EG63" s="178" t="str">
        <f t="shared" si="157"/>
        <v/>
      </c>
      <c r="EH63" s="178" t="str">
        <f t="shared" si="158"/>
        <v/>
      </c>
      <c r="EI63" s="178" t="str">
        <f t="shared" si="159"/>
        <v/>
      </c>
      <c r="EJ63" s="227" t="str">
        <f t="shared" si="160"/>
        <v/>
      </c>
      <c r="EK63" s="230" t="str">
        <f t="shared" si="206"/>
        <v/>
      </c>
      <c r="EL63" s="177" t="str">
        <f t="shared" si="207"/>
        <v/>
      </c>
      <c r="EM63" s="177" t="str">
        <f t="shared" si="208"/>
        <v/>
      </c>
      <c r="EN63" s="177" t="str">
        <f t="shared" si="209"/>
        <v/>
      </c>
      <c r="EO63" s="177" t="str">
        <f t="shared" si="210"/>
        <v/>
      </c>
      <c r="EP63" s="177" t="str">
        <f t="shared" si="211"/>
        <v/>
      </c>
      <c r="EQ63" s="177" t="str">
        <f t="shared" si="212"/>
        <v/>
      </c>
      <c r="ER63" s="177" t="str">
        <f t="shared" si="213"/>
        <v/>
      </c>
      <c r="ES63" s="177" t="str">
        <f t="shared" si="214"/>
        <v/>
      </c>
      <c r="ET63" s="177" t="str">
        <f t="shared" si="215"/>
        <v/>
      </c>
      <c r="EU63" s="229" t="e">
        <f t="shared" si="216"/>
        <v>#VALUE!</v>
      </c>
      <c r="EV63" s="27" t="e">
        <f t="shared" si="217"/>
        <v>#VALUE!</v>
      </c>
      <c r="EW63" s="27" t="e">
        <f t="shared" si="218"/>
        <v>#VALUE!</v>
      </c>
      <c r="EX63" s="28" t="e">
        <f t="shared" si="219"/>
        <v>#VALUE!</v>
      </c>
      <c r="EY63" s="28" t="e">
        <f t="shared" si="175"/>
        <v>#VALUE!</v>
      </c>
      <c r="EZ63" s="28" t="b">
        <f t="shared" si="176"/>
        <v>0</v>
      </c>
      <c r="FA63" s="176" t="str">
        <f t="shared" si="220"/>
        <v/>
      </c>
      <c r="FB63" s="27" t="e" cm="1">
        <f t="array" aca="1" ref="FB63" ca="1">TEXT(RIGHT(10-RIGHT(SUM(INDEX(1*(MID(MID(C63,1,1)*2,ROW(INDIRECT("1:"&amp;LEN(MID(C63,1,1)*2))),1)),,))+MID(C63,2,1)+
SUM(INDEX(1*(MID(MID(C63,3,1)*2,ROW(INDIRECT("1:"&amp;LEN(MID(C63,3,1)*2))),1)),,))+MID(C63,4,1)+
SUM(INDEX(1*(MID(MID(C63,5,1)*2,ROW(INDIRECT("1:"&amp;LEN(MID(C63,5,1)*2))),1)),,))+MID(C63,6,1)+
SUM(INDEX(1*(MID(MID(C63,8,1)*2,ROW(INDIRECT("1:"&amp;LEN(MID(C63,8,1)*2))),1)),,))+MID(C63,9,1)+
SUM(INDEX(1*(MID(MID(C63,10,1)*2,ROW(INDIRECT("1:"&amp;LEN(MID(C63,10,1)*2))),1)),,)),1),1),"0")</f>
        <v>#VALUE!</v>
      </c>
      <c r="FC63" s="27" t="str">
        <f t="shared" si="221"/>
        <v/>
      </c>
      <c r="FD63" s="29" t="b">
        <f t="shared" si="222"/>
        <v>0</v>
      </c>
      <c r="FE63" s="112" t="b">
        <f>IFERROR(MATCH(D63,'Avtal för korttidsarbete'!$G$13:$G$1012,0),TRUE)</f>
        <v>1</v>
      </c>
      <c r="FF63" s="112" t="b">
        <f t="shared" si="180"/>
        <v>0</v>
      </c>
      <c r="FG63" s="113" t="str" cm="1">
        <f t="array" ref="FG63">IF(FE63=TRUE,"x",INDEX('Avtal för korttidsarbete'!$E$13:$E$1012,$FE63))</f>
        <v>x</v>
      </c>
      <c r="FH63" s="113" t="str" cm="1">
        <f t="array" ref="FH63">IF(FE63=TRUE,"x",INDEX('Avtal för korttidsarbete'!$F$13:$F$1012,$FE63))</f>
        <v>x</v>
      </c>
      <c r="FI63" s="112" t="b">
        <f t="shared" si="181"/>
        <v>0</v>
      </c>
      <c r="FJ63" s="135">
        <f t="shared" si="188"/>
        <v>44166</v>
      </c>
      <c r="FK63" s="135">
        <f t="shared" si="182"/>
        <v>44377</v>
      </c>
      <c r="FL63" s="112" t="b">
        <f t="shared" si="183"/>
        <v>0</v>
      </c>
      <c r="FM63" s="113">
        <f t="shared" si="184"/>
        <v>44166</v>
      </c>
      <c r="FN63" s="135">
        <f t="shared" si="185"/>
        <v>44377</v>
      </c>
      <c r="FO63" s="148" t="b">
        <f>IFERROR(INDEX('Avtal för korttidsarbete'!R:R,MATCH(D63,'Avtal för korttidsarbete'!$G:$G,0)),TRUE)</f>
        <v>1</v>
      </c>
      <c r="FP63" s="135" t="str">
        <f>IF(FO63,"-",INDEX('Avtal för korttidsarbete'!$D:$D,MATCH(D63,'Avtal för korttidsarbete'!$G:$G,0)))</f>
        <v>-</v>
      </c>
      <c r="FQ63" s="113" t="b">
        <f>IFERROR(G63&gt;INDEX(Uppsägningar!E:E,MATCH(C63,Uppsägningar!C:C,0)),FALSE)</f>
        <v>0</v>
      </c>
    </row>
    <row r="64" spans="1:173" x14ac:dyDescent="0.25">
      <c r="A64" s="19">
        <v>48</v>
      </c>
      <c r="B64" s="20"/>
      <c r="C64" s="183"/>
      <c r="D64" s="66"/>
      <c r="E64" s="212">
        <f>IFERROR(INDEX(Admin!$C$7:$C$10,MATCH(FP64,TblNivåValTExt,0)),0)</f>
        <v>0</v>
      </c>
      <c r="F64" s="1"/>
      <c r="G64" s="1"/>
      <c r="H64" s="78"/>
      <c r="I64" s="181"/>
      <c r="J64" s="181"/>
      <c r="K64" s="182"/>
      <c r="L64" s="182"/>
      <c r="M64" s="181"/>
      <c r="N64" s="181"/>
      <c r="O64" s="181"/>
      <c r="P64" s="182"/>
      <c r="Q64" s="182"/>
      <c r="R64" s="181"/>
      <c r="S64" s="181"/>
      <c r="T64" s="181"/>
      <c r="U64" s="182"/>
      <c r="V64" s="182"/>
      <c r="W64" s="181"/>
      <c r="X64" s="181"/>
      <c r="Y64" s="181"/>
      <c r="Z64" s="182"/>
      <c r="AA64" s="182"/>
      <c r="AB64" s="181"/>
      <c r="AC64" s="181"/>
      <c r="AD64" s="181"/>
      <c r="AE64" s="182"/>
      <c r="AF64" s="182"/>
      <c r="AG64" s="181"/>
      <c r="AH64" s="181"/>
      <c r="AI64" s="181"/>
      <c r="AJ64" s="182"/>
      <c r="AK64" s="182"/>
      <c r="AL64" s="181"/>
      <c r="AM64" s="181"/>
      <c r="AN64" s="181"/>
      <c r="AO64" s="182"/>
      <c r="AP64" s="182"/>
      <c r="AQ64" s="181"/>
      <c r="AR64" s="181"/>
      <c r="AS64" s="181"/>
      <c r="AT64" s="182"/>
      <c r="AU64" s="182"/>
      <c r="AV64" s="181"/>
      <c r="AW64" s="181"/>
      <c r="AX64" s="181"/>
      <c r="AY64" s="182"/>
      <c r="AZ64" s="182"/>
      <c r="BA64" s="181"/>
      <c r="BB64" s="181"/>
      <c r="BC64" s="181"/>
      <c r="BD64" s="182"/>
      <c r="BE64" s="182"/>
      <c r="BF64" s="181"/>
      <c r="BG64" s="180">
        <f t="shared" si="108"/>
        <v>0</v>
      </c>
      <c r="BH64" s="116" t="str">
        <f t="shared" si="109"/>
        <v/>
      </c>
      <c r="BI64" s="80" t="b">
        <f t="shared" si="110"/>
        <v>0</v>
      </c>
      <c r="BJ64" s="80" t="str">
        <f t="shared" si="111"/>
        <v/>
      </c>
      <c r="BK64" s="80" t="b">
        <f t="shared" si="197"/>
        <v>0</v>
      </c>
      <c r="BL64" s="13" t="str">
        <f t="shared" si="113"/>
        <v/>
      </c>
      <c r="BM64" s="13" t="b">
        <f t="shared" si="198"/>
        <v>0</v>
      </c>
      <c r="BN64" s="35" t="str">
        <f t="shared" si="115"/>
        <v/>
      </c>
      <c r="BO64" s="13" t="b">
        <f t="shared" si="199"/>
        <v>0</v>
      </c>
      <c r="BP64" s="35" t="str">
        <f t="shared" si="117"/>
        <v/>
      </c>
      <c r="BQ64" s="13" t="b">
        <f t="shared" si="118"/>
        <v>0</v>
      </c>
      <c r="BR64" s="35" t="str">
        <f t="shared" si="119"/>
        <v/>
      </c>
      <c r="BS64" s="35" t="b">
        <f t="shared" si="200"/>
        <v>0</v>
      </c>
      <c r="BT64" s="35" t="str">
        <f t="shared" si="121"/>
        <v/>
      </c>
      <c r="BU64" s="35" t="b">
        <f t="shared" si="201"/>
        <v>0</v>
      </c>
      <c r="BV64" s="35" t="str">
        <f t="shared" si="123"/>
        <v/>
      </c>
      <c r="BW64" s="13" t="b">
        <f t="shared" si="202"/>
        <v>0</v>
      </c>
      <c r="BX64" s="35" t="str">
        <f t="shared" si="123"/>
        <v/>
      </c>
      <c r="BY64" s="265" t="b">
        <f t="shared" si="125"/>
        <v>0</v>
      </c>
      <c r="BZ64" s="35" t="str">
        <f t="shared" si="126"/>
        <v/>
      </c>
      <c r="CA64" s="265" t="b">
        <f t="shared" si="127"/>
        <v>0</v>
      </c>
      <c r="CB64" s="35" t="str">
        <f t="shared" si="56"/>
        <v/>
      </c>
      <c r="CC64" s="272" t="b">
        <f t="shared" si="128"/>
        <v>0</v>
      </c>
      <c r="CD64" s="35" t="str">
        <f t="shared" si="56"/>
        <v/>
      </c>
      <c r="CE64" s="13" t="b">
        <f t="shared" si="203"/>
        <v>0</v>
      </c>
      <c r="CF64" s="35" t="str">
        <f t="shared" si="129"/>
        <v/>
      </c>
      <c r="CG64" s="179">
        <f t="shared" si="195"/>
        <v>0</v>
      </c>
      <c r="CH64" s="179">
        <f t="shared" si="196"/>
        <v>0</v>
      </c>
      <c r="CI64" s="218">
        <f t="shared" si="130"/>
        <v>0</v>
      </c>
      <c r="CJ64" s="218">
        <f t="shared" si="131"/>
        <v>0</v>
      </c>
      <c r="CK64" s="218">
        <f t="shared" si="132"/>
        <v>0</v>
      </c>
      <c r="CL64" s="218">
        <f t="shared" si="133"/>
        <v>0</v>
      </c>
      <c r="CM64" s="218">
        <f t="shared" si="134"/>
        <v>0</v>
      </c>
      <c r="CN64" s="218">
        <f t="shared" si="135"/>
        <v>0</v>
      </c>
      <c r="CO64" s="218">
        <f t="shared" si="136"/>
        <v>0</v>
      </c>
      <c r="CP64" s="218">
        <f t="shared" si="137"/>
        <v>0</v>
      </c>
      <c r="CQ64" s="218">
        <f t="shared" si="138"/>
        <v>0</v>
      </c>
      <c r="CR64" s="218">
        <f t="shared" si="139"/>
        <v>0</v>
      </c>
      <c r="CS64" s="14">
        <f t="shared" si="204"/>
        <v>0</v>
      </c>
      <c r="CT64" s="236">
        <f t="shared" si="205"/>
        <v>0</v>
      </c>
      <c r="CU64" s="237">
        <f t="shared" si="223"/>
        <v>0</v>
      </c>
      <c r="CV64" s="16">
        <f t="shared" si="223"/>
        <v>0</v>
      </c>
      <c r="CW64" s="16">
        <f t="shared" si="223"/>
        <v>0</v>
      </c>
      <c r="CX64" s="16">
        <f t="shared" si="223"/>
        <v>0</v>
      </c>
      <c r="CY64" s="16">
        <f t="shared" si="223"/>
        <v>0</v>
      </c>
      <c r="CZ64" s="16">
        <f t="shared" si="223"/>
        <v>0</v>
      </c>
      <c r="DA64" s="16">
        <f t="shared" si="223"/>
        <v>0</v>
      </c>
      <c r="DB64" s="16">
        <f t="shared" si="223"/>
        <v>0</v>
      </c>
      <c r="DC64" s="16">
        <f t="shared" si="223"/>
        <v>0</v>
      </c>
      <c r="DD64" s="238">
        <f t="shared" si="223"/>
        <v>0</v>
      </c>
      <c r="DE64" s="232">
        <f t="shared" si="224"/>
        <v>0</v>
      </c>
      <c r="DF64" s="132">
        <f t="shared" si="224"/>
        <v>0</v>
      </c>
      <c r="DG64" s="132">
        <f t="shared" si="224"/>
        <v>0</v>
      </c>
      <c r="DH64" s="132">
        <f t="shared" si="224"/>
        <v>0</v>
      </c>
      <c r="DI64" s="132">
        <f t="shared" si="224"/>
        <v>0</v>
      </c>
      <c r="DJ64" s="132">
        <f t="shared" si="224"/>
        <v>0</v>
      </c>
      <c r="DK64" s="132">
        <f t="shared" si="224"/>
        <v>0</v>
      </c>
      <c r="DL64" s="132">
        <f t="shared" si="224"/>
        <v>0</v>
      </c>
      <c r="DM64" s="132">
        <f t="shared" si="224"/>
        <v>0</v>
      </c>
      <c r="DN64" s="233">
        <f t="shared" si="224"/>
        <v>0</v>
      </c>
      <c r="DO64" s="232">
        <f t="shared" si="142"/>
        <v>0</v>
      </c>
      <c r="DP64" s="132">
        <f t="shared" si="143"/>
        <v>0</v>
      </c>
      <c r="DQ64" s="132">
        <f t="shared" si="186"/>
        <v>0</v>
      </c>
      <c r="DR64" s="132">
        <f t="shared" si="144"/>
        <v>0</v>
      </c>
      <c r="DS64" s="132">
        <f t="shared" si="145"/>
        <v>0</v>
      </c>
      <c r="DT64" s="132">
        <f t="shared" si="146"/>
        <v>0</v>
      </c>
      <c r="DU64" s="132">
        <f t="shared" si="147"/>
        <v>0</v>
      </c>
      <c r="DV64" s="132">
        <f t="shared" si="148"/>
        <v>0</v>
      </c>
      <c r="DW64" s="132">
        <f t="shared" si="149"/>
        <v>0</v>
      </c>
      <c r="DX64" s="233">
        <f t="shared" si="150"/>
        <v>0</v>
      </c>
      <c r="DY64" s="231" t="b">
        <f t="shared" si="151"/>
        <v>0</v>
      </c>
      <c r="DZ64" s="163"/>
      <c r="EA64" s="226" t="str">
        <f t="shared" si="187"/>
        <v/>
      </c>
      <c r="EB64" s="178" t="str">
        <f t="shared" si="152"/>
        <v/>
      </c>
      <c r="EC64" s="178" t="str">
        <f t="shared" si="153"/>
        <v/>
      </c>
      <c r="ED64" s="178" t="str">
        <f t="shared" si="154"/>
        <v/>
      </c>
      <c r="EE64" s="178" t="str">
        <f t="shared" si="155"/>
        <v/>
      </c>
      <c r="EF64" s="178" t="str">
        <f t="shared" si="156"/>
        <v/>
      </c>
      <c r="EG64" s="178" t="str">
        <f t="shared" si="157"/>
        <v/>
      </c>
      <c r="EH64" s="178" t="str">
        <f t="shared" si="158"/>
        <v/>
      </c>
      <c r="EI64" s="178" t="str">
        <f t="shared" si="159"/>
        <v/>
      </c>
      <c r="EJ64" s="227" t="str">
        <f t="shared" si="160"/>
        <v/>
      </c>
      <c r="EK64" s="230" t="str">
        <f t="shared" si="206"/>
        <v/>
      </c>
      <c r="EL64" s="177" t="str">
        <f t="shared" si="207"/>
        <v/>
      </c>
      <c r="EM64" s="177" t="str">
        <f t="shared" si="208"/>
        <v/>
      </c>
      <c r="EN64" s="177" t="str">
        <f t="shared" si="209"/>
        <v/>
      </c>
      <c r="EO64" s="177" t="str">
        <f t="shared" si="210"/>
        <v/>
      </c>
      <c r="EP64" s="177" t="str">
        <f t="shared" si="211"/>
        <v/>
      </c>
      <c r="EQ64" s="177" t="str">
        <f t="shared" si="212"/>
        <v/>
      </c>
      <c r="ER64" s="177" t="str">
        <f t="shared" si="213"/>
        <v/>
      </c>
      <c r="ES64" s="177" t="str">
        <f t="shared" si="214"/>
        <v/>
      </c>
      <c r="ET64" s="177" t="str">
        <f t="shared" si="215"/>
        <v/>
      </c>
      <c r="EU64" s="229" t="e">
        <f t="shared" si="216"/>
        <v>#VALUE!</v>
      </c>
      <c r="EV64" s="27" t="e">
        <f t="shared" si="217"/>
        <v>#VALUE!</v>
      </c>
      <c r="EW64" s="27" t="e">
        <f t="shared" si="218"/>
        <v>#VALUE!</v>
      </c>
      <c r="EX64" s="28" t="e">
        <f t="shared" si="219"/>
        <v>#VALUE!</v>
      </c>
      <c r="EY64" s="28" t="e">
        <f t="shared" si="175"/>
        <v>#VALUE!</v>
      </c>
      <c r="EZ64" s="28" t="b">
        <f t="shared" si="176"/>
        <v>0</v>
      </c>
      <c r="FA64" s="176" t="str">
        <f t="shared" si="220"/>
        <v/>
      </c>
      <c r="FB64" s="27" t="e" cm="1">
        <f t="array" aca="1" ref="FB64" ca="1">TEXT(RIGHT(10-RIGHT(SUM(INDEX(1*(MID(MID(C64,1,1)*2,ROW(INDIRECT("1:"&amp;LEN(MID(C64,1,1)*2))),1)),,))+MID(C64,2,1)+
SUM(INDEX(1*(MID(MID(C64,3,1)*2,ROW(INDIRECT("1:"&amp;LEN(MID(C64,3,1)*2))),1)),,))+MID(C64,4,1)+
SUM(INDEX(1*(MID(MID(C64,5,1)*2,ROW(INDIRECT("1:"&amp;LEN(MID(C64,5,1)*2))),1)),,))+MID(C64,6,1)+
SUM(INDEX(1*(MID(MID(C64,8,1)*2,ROW(INDIRECT("1:"&amp;LEN(MID(C64,8,1)*2))),1)),,))+MID(C64,9,1)+
SUM(INDEX(1*(MID(MID(C64,10,1)*2,ROW(INDIRECT("1:"&amp;LEN(MID(C64,10,1)*2))),1)),,)),1),1),"0")</f>
        <v>#VALUE!</v>
      </c>
      <c r="FC64" s="27" t="str">
        <f t="shared" si="221"/>
        <v/>
      </c>
      <c r="FD64" s="29" t="b">
        <f t="shared" si="222"/>
        <v>0</v>
      </c>
      <c r="FE64" s="112" t="b">
        <f>IFERROR(MATCH(D64,'Avtal för korttidsarbete'!$G$13:$G$1012,0),TRUE)</f>
        <v>1</v>
      </c>
      <c r="FF64" s="112" t="b">
        <f t="shared" si="180"/>
        <v>0</v>
      </c>
      <c r="FG64" s="113" t="str" cm="1">
        <f t="array" ref="FG64">IF(FE64=TRUE,"x",INDEX('Avtal för korttidsarbete'!$E$13:$E$1012,$FE64))</f>
        <v>x</v>
      </c>
      <c r="FH64" s="113" t="str" cm="1">
        <f t="array" ref="FH64">IF(FE64=TRUE,"x",INDEX('Avtal för korttidsarbete'!$F$13:$F$1012,$FE64))</f>
        <v>x</v>
      </c>
      <c r="FI64" s="112" t="b">
        <f t="shared" si="181"/>
        <v>0</v>
      </c>
      <c r="FJ64" s="135">
        <f t="shared" si="188"/>
        <v>44166</v>
      </c>
      <c r="FK64" s="135">
        <f t="shared" si="182"/>
        <v>44377</v>
      </c>
      <c r="FL64" s="112" t="b">
        <f t="shared" si="183"/>
        <v>0</v>
      </c>
      <c r="FM64" s="113">
        <f t="shared" si="184"/>
        <v>44166</v>
      </c>
      <c r="FN64" s="135">
        <f t="shared" si="185"/>
        <v>44377</v>
      </c>
      <c r="FO64" s="148" t="b">
        <f>IFERROR(INDEX('Avtal för korttidsarbete'!R:R,MATCH(D64,'Avtal för korttidsarbete'!$G:$G,0)),TRUE)</f>
        <v>1</v>
      </c>
      <c r="FP64" s="135" t="str">
        <f>IF(FO64,"-",INDEX('Avtal för korttidsarbete'!$D:$D,MATCH(D64,'Avtal för korttidsarbete'!$G:$G,0)))</f>
        <v>-</v>
      </c>
      <c r="FQ64" s="113" t="b">
        <f>IFERROR(G64&gt;INDEX(Uppsägningar!E:E,MATCH(C64,Uppsägningar!C:C,0)),FALSE)</f>
        <v>0</v>
      </c>
    </row>
    <row r="65" spans="1:173" x14ac:dyDescent="0.25">
      <c r="A65" s="19">
        <v>49</v>
      </c>
      <c r="B65" s="20"/>
      <c r="C65" s="183"/>
      <c r="D65" s="66"/>
      <c r="E65" s="212">
        <f>IFERROR(INDEX(Admin!$C$7:$C$10,MATCH(FP65,TblNivåValTExt,0)),0)</f>
        <v>0</v>
      </c>
      <c r="F65" s="1"/>
      <c r="G65" s="1"/>
      <c r="H65" s="78"/>
      <c r="I65" s="181"/>
      <c r="J65" s="181"/>
      <c r="K65" s="182"/>
      <c r="L65" s="182"/>
      <c r="M65" s="181"/>
      <c r="N65" s="181"/>
      <c r="O65" s="181"/>
      <c r="P65" s="182"/>
      <c r="Q65" s="182"/>
      <c r="R65" s="181"/>
      <c r="S65" s="181"/>
      <c r="T65" s="181"/>
      <c r="U65" s="182"/>
      <c r="V65" s="182"/>
      <c r="W65" s="181"/>
      <c r="X65" s="181"/>
      <c r="Y65" s="181"/>
      <c r="Z65" s="182"/>
      <c r="AA65" s="182"/>
      <c r="AB65" s="181"/>
      <c r="AC65" s="181"/>
      <c r="AD65" s="181"/>
      <c r="AE65" s="182"/>
      <c r="AF65" s="182"/>
      <c r="AG65" s="181"/>
      <c r="AH65" s="181"/>
      <c r="AI65" s="181"/>
      <c r="AJ65" s="182"/>
      <c r="AK65" s="182"/>
      <c r="AL65" s="181"/>
      <c r="AM65" s="181"/>
      <c r="AN65" s="181"/>
      <c r="AO65" s="182"/>
      <c r="AP65" s="182"/>
      <c r="AQ65" s="181"/>
      <c r="AR65" s="181"/>
      <c r="AS65" s="181"/>
      <c r="AT65" s="182"/>
      <c r="AU65" s="182"/>
      <c r="AV65" s="181"/>
      <c r="AW65" s="181"/>
      <c r="AX65" s="181"/>
      <c r="AY65" s="182"/>
      <c r="AZ65" s="182"/>
      <c r="BA65" s="181"/>
      <c r="BB65" s="181"/>
      <c r="BC65" s="181"/>
      <c r="BD65" s="182"/>
      <c r="BE65" s="182"/>
      <c r="BF65" s="181"/>
      <c r="BG65" s="180">
        <f t="shared" si="108"/>
        <v>0</v>
      </c>
      <c r="BH65" s="116" t="str">
        <f t="shared" si="109"/>
        <v/>
      </c>
      <c r="BI65" s="80" t="b">
        <f t="shared" si="110"/>
        <v>0</v>
      </c>
      <c r="BJ65" s="80" t="str">
        <f t="shared" si="111"/>
        <v/>
      </c>
      <c r="BK65" s="80" t="b">
        <f t="shared" si="197"/>
        <v>0</v>
      </c>
      <c r="BL65" s="13" t="str">
        <f t="shared" si="113"/>
        <v/>
      </c>
      <c r="BM65" s="13" t="b">
        <f t="shared" si="198"/>
        <v>0</v>
      </c>
      <c r="BN65" s="35" t="str">
        <f t="shared" si="115"/>
        <v/>
      </c>
      <c r="BO65" s="13" t="b">
        <f t="shared" si="199"/>
        <v>0</v>
      </c>
      <c r="BP65" s="35" t="str">
        <f t="shared" si="117"/>
        <v/>
      </c>
      <c r="BQ65" s="13" t="b">
        <f t="shared" si="118"/>
        <v>0</v>
      </c>
      <c r="BR65" s="35" t="str">
        <f t="shared" si="119"/>
        <v/>
      </c>
      <c r="BS65" s="35" t="b">
        <f t="shared" si="200"/>
        <v>0</v>
      </c>
      <c r="BT65" s="35" t="str">
        <f t="shared" si="121"/>
        <v/>
      </c>
      <c r="BU65" s="35" t="b">
        <f t="shared" si="201"/>
        <v>0</v>
      </c>
      <c r="BV65" s="35" t="str">
        <f t="shared" si="123"/>
        <v/>
      </c>
      <c r="BW65" s="13" t="b">
        <f t="shared" si="202"/>
        <v>0</v>
      </c>
      <c r="BX65" s="35" t="str">
        <f t="shared" si="123"/>
        <v/>
      </c>
      <c r="BY65" s="265" t="b">
        <f t="shared" si="125"/>
        <v>0</v>
      </c>
      <c r="BZ65" s="35" t="str">
        <f t="shared" si="126"/>
        <v/>
      </c>
      <c r="CA65" s="265" t="b">
        <f t="shared" si="127"/>
        <v>0</v>
      </c>
      <c r="CB65" s="35" t="str">
        <f t="shared" si="56"/>
        <v/>
      </c>
      <c r="CC65" s="272" t="b">
        <f t="shared" si="128"/>
        <v>0</v>
      </c>
      <c r="CD65" s="35" t="str">
        <f t="shared" si="56"/>
        <v/>
      </c>
      <c r="CE65" s="13" t="b">
        <f t="shared" si="203"/>
        <v>0</v>
      </c>
      <c r="CF65" s="35" t="str">
        <f t="shared" si="129"/>
        <v/>
      </c>
      <c r="CG65" s="179">
        <f t="shared" si="195"/>
        <v>0</v>
      </c>
      <c r="CH65" s="179">
        <f t="shared" si="196"/>
        <v>0</v>
      </c>
      <c r="CI65" s="218">
        <f t="shared" si="130"/>
        <v>0</v>
      </c>
      <c r="CJ65" s="218">
        <f t="shared" si="131"/>
        <v>0</v>
      </c>
      <c r="CK65" s="218">
        <f t="shared" si="132"/>
        <v>0</v>
      </c>
      <c r="CL65" s="218">
        <f t="shared" si="133"/>
        <v>0</v>
      </c>
      <c r="CM65" s="218">
        <f t="shared" si="134"/>
        <v>0</v>
      </c>
      <c r="CN65" s="218">
        <f t="shared" si="135"/>
        <v>0</v>
      </c>
      <c r="CO65" s="218">
        <f t="shared" si="136"/>
        <v>0</v>
      </c>
      <c r="CP65" s="218">
        <f t="shared" si="137"/>
        <v>0</v>
      </c>
      <c r="CQ65" s="218">
        <f t="shared" si="138"/>
        <v>0</v>
      </c>
      <c r="CR65" s="218">
        <f t="shared" si="139"/>
        <v>0</v>
      </c>
      <c r="CS65" s="14">
        <f t="shared" si="204"/>
        <v>0</v>
      </c>
      <c r="CT65" s="236">
        <f t="shared" si="205"/>
        <v>0</v>
      </c>
      <c r="CU65" s="237">
        <f t="shared" si="223"/>
        <v>0</v>
      </c>
      <c r="CV65" s="16">
        <f t="shared" si="223"/>
        <v>0</v>
      </c>
      <c r="CW65" s="16">
        <f t="shared" si="223"/>
        <v>0</v>
      </c>
      <c r="CX65" s="16">
        <f t="shared" si="223"/>
        <v>0</v>
      </c>
      <c r="CY65" s="16">
        <f t="shared" si="223"/>
        <v>0</v>
      </c>
      <c r="CZ65" s="16">
        <f t="shared" si="223"/>
        <v>0</v>
      </c>
      <c r="DA65" s="16">
        <f t="shared" si="223"/>
        <v>0</v>
      </c>
      <c r="DB65" s="16">
        <f t="shared" si="223"/>
        <v>0</v>
      </c>
      <c r="DC65" s="16">
        <f t="shared" si="223"/>
        <v>0</v>
      </c>
      <c r="DD65" s="238">
        <f t="shared" si="223"/>
        <v>0</v>
      </c>
      <c r="DE65" s="232">
        <f t="shared" si="224"/>
        <v>0</v>
      </c>
      <c r="DF65" s="132">
        <f t="shared" si="224"/>
        <v>0</v>
      </c>
      <c r="DG65" s="132">
        <f t="shared" si="224"/>
        <v>0</v>
      </c>
      <c r="DH65" s="132">
        <f t="shared" si="224"/>
        <v>0</v>
      </c>
      <c r="DI65" s="132">
        <f t="shared" si="224"/>
        <v>0</v>
      </c>
      <c r="DJ65" s="132">
        <f t="shared" si="224"/>
        <v>0</v>
      </c>
      <c r="DK65" s="132">
        <f t="shared" si="224"/>
        <v>0</v>
      </c>
      <c r="DL65" s="132">
        <f t="shared" si="224"/>
        <v>0</v>
      </c>
      <c r="DM65" s="132">
        <f t="shared" si="224"/>
        <v>0</v>
      </c>
      <c r="DN65" s="233">
        <f t="shared" si="224"/>
        <v>0</v>
      </c>
      <c r="DO65" s="232">
        <f t="shared" si="142"/>
        <v>0</v>
      </c>
      <c r="DP65" s="132">
        <f t="shared" si="143"/>
        <v>0</v>
      </c>
      <c r="DQ65" s="132">
        <f t="shared" si="186"/>
        <v>0</v>
      </c>
      <c r="DR65" s="132">
        <f t="shared" si="144"/>
        <v>0</v>
      </c>
      <c r="DS65" s="132">
        <f t="shared" si="145"/>
        <v>0</v>
      </c>
      <c r="DT65" s="132">
        <f t="shared" si="146"/>
        <v>0</v>
      </c>
      <c r="DU65" s="132">
        <f t="shared" si="147"/>
        <v>0</v>
      </c>
      <c r="DV65" s="132">
        <f t="shared" si="148"/>
        <v>0</v>
      </c>
      <c r="DW65" s="132">
        <f t="shared" si="149"/>
        <v>0</v>
      </c>
      <c r="DX65" s="233">
        <f t="shared" si="150"/>
        <v>0</v>
      </c>
      <c r="DY65" s="231" t="b">
        <f t="shared" si="151"/>
        <v>0</v>
      </c>
      <c r="DZ65" s="163"/>
      <c r="EA65" s="226" t="str">
        <f t="shared" si="187"/>
        <v/>
      </c>
      <c r="EB65" s="178" t="str">
        <f t="shared" si="152"/>
        <v/>
      </c>
      <c r="EC65" s="178" t="str">
        <f t="shared" si="153"/>
        <v/>
      </c>
      <c r="ED65" s="178" t="str">
        <f t="shared" si="154"/>
        <v/>
      </c>
      <c r="EE65" s="178" t="str">
        <f t="shared" si="155"/>
        <v/>
      </c>
      <c r="EF65" s="178" t="str">
        <f t="shared" si="156"/>
        <v/>
      </c>
      <c r="EG65" s="178" t="str">
        <f t="shared" si="157"/>
        <v/>
      </c>
      <c r="EH65" s="178" t="str">
        <f t="shared" si="158"/>
        <v/>
      </c>
      <c r="EI65" s="178" t="str">
        <f t="shared" si="159"/>
        <v/>
      </c>
      <c r="EJ65" s="227" t="str">
        <f t="shared" si="160"/>
        <v/>
      </c>
      <c r="EK65" s="230" t="str">
        <f t="shared" si="206"/>
        <v/>
      </c>
      <c r="EL65" s="177" t="str">
        <f t="shared" si="207"/>
        <v/>
      </c>
      <c r="EM65" s="177" t="str">
        <f t="shared" si="208"/>
        <v/>
      </c>
      <c r="EN65" s="177" t="str">
        <f t="shared" si="209"/>
        <v/>
      </c>
      <c r="EO65" s="177" t="str">
        <f t="shared" si="210"/>
        <v/>
      </c>
      <c r="EP65" s="177" t="str">
        <f t="shared" si="211"/>
        <v/>
      </c>
      <c r="EQ65" s="177" t="str">
        <f t="shared" si="212"/>
        <v/>
      </c>
      <c r="ER65" s="177" t="str">
        <f t="shared" si="213"/>
        <v/>
      </c>
      <c r="ES65" s="177" t="str">
        <f t="shared" si="214"/>
        <v/>
      </c>
      <c r="ET65" s="177" t="str">
        <f t="shared" si="215"/>
        <v/>
      </c>
      <c r="EU65" s="229" t="e">
        <f t="shared" si="216"/>
        <v>#VALUE!</v>
      </c>
      <c r="EV65" s="27" t="e">
        <f t="shared" si="217"/>
        <v>#VALUE!</v>
      </c>
      <c r="EW65" s="27" t="e">
        <f t="shared" si="218"/>
        <v>#VALUE!</v>
      </c>
      <c r="EX65" s="28" t="e">
        <f t="shared" si="219"/>
        <v>#VALUE!</v>
      </c>
      <c r="EY65" s="28" t="e">
        <f t="shared" si="175"/>
        <v>#VALUE!</v>
      </c>
      <c r="EZ65" s="28" t="b">
        <f t="shared" si="176"/>
        <v>0</v>
      </c>
      <c r="FA65" s="176" t="str">
        <f t="shared" si="220"/>
        <v/>
      </c>
      <c r="FB65" s="27" t="e" cm="1">
        <f t="array" aca="1" ref="FB65" ca="1">TEXT(RIGHT(10-RIGHT(SUM(INDEX(1*(MID(MID(C65,1,1)*2,ROW(INDIRECT("1:"&amp;LEN(MID(C65,1,1)*2))),1)),,))+MID(C65,2,1)+
SUM(INDEX(1*(MID(MID(C65,3,1)*2,ROW(INDIRECT("1:"&amp;LEN(MID(C65,3,1)*2))),1)),,))+MID(C65,4,1)+
SUM(INDEX(1*(MID(MID(C65,5,1)*2,ROW(INDIRECT("1:"&amp;LEN(MID(C65,5,1)*2))),1)),,))+MID(C65,6,1)+
SUM(INDEX(1*(MID(MID(C65,8,1)*2,ROW(INDIRECT("1:"&amp;LEN(MID(C65,8,1)*2))),1)),,))+MID(C65,9,1)+
SUM(INDEX(1*(MID(MID(C65,10,1)*2,ROW(INDIRECT("1:"&amp;LEN(MID(C65,10,1)*2))),1)),,)),1),1),"0")</f>
        <v>#VALUE!</v>
      </c>
      <c r="FC65" s="27" t="str">
        <f t="shared" si="221"/>
        <v/>
      </c>
      <c r="FD65" s="29" t="b">
        <f t="shared" si="222"/>
        <v>0</v>
      </c>
      <c r="FE65" s="112" t="b">
        <f>IFERROR(MATCH(D65,'Avtal för korttidsarbete'!$G$13:$G$1012,0),TRUE)</f>
        <v>1</v>
      </c>
      <c r="FF65" s="112" t="b">
        <f t="shared" si="180"/>
        <v>0</v>
      </c>
      <c r="FG65" s="113" t="str" cm="1">
        <f t="array" ref="FG65">IF(FE65=TRUE,"x",INDEX('Avtal för korttidsarbete'!$E$13:$E$1012,$FE65))</f>
        <v>x</v>
      </c>
      <c r="FH65" s="113" t="str" cm="1">
        <f t="array" ref="FH65">IF(FE65=TRUE,"x",INDEX('Avtal för korttidsarbete'!$F$13:$F$1012,$FE65))</f>
        <v>x</v>
      </c>
      <c r="FI65" s="112" t="b">
        <f t="shared" si="181"/>
        <v>0</v>
      </c>
      <c r="FJ65" s="135">
        <f t="shared" si="188"/>
        <v>44166</v>
      </c>
      <c r="FK65" s="135">
        <f t="shared" si="182"/>
        <v>44377</v>
      </c>
      <c r="FL65" s="112" t="b">
        <f t="shared" si="183"/>
        <v>0</v>
      </c>
      <c r="FM65" s="113">
        <f t="shared" si="184"/>
        <v>44166</v>
      </c>
      <c r="FN65" s="135">
        <f t="shared" si="185"/>
        <v>44377</v>
      </c>
      <c r="FO65" s="148" t="b">
        <f>IFERROR(INDEX('Avtal för korttidsarbete'!R:R,MATCH(D65,'Avtal för korttidsarbete'!$G:$G,0)),TRUE)</f>
        <v>1</v>
      </c>
      <c r="FP65" s="135" t="str">
        <f>IF(FO65,"-",INDEX('Avtal för korttidsarbete'!$D:$D,MATCH(D65,'Avtal för korttidsarbete'!$G:$G,0)))</f>
        <v>-</v>
      </c>
      <c r="FQ65" s="113" t="b">
        <f>IFERROR(G65&gt;INDEX(Uppsägningar!E:E,MATCH(C65,Uppsägningar!C:C,0)),FALSE)</f>
        <v>0</v>
      </c>
    </row>
    <row r="66" spans="1:173" x14ac:dyDescent="0.25">
      <c r="A66" s="19">
        <v>50</v>
      </c>
      <c r="B66" s="20"/>
      <c r="C66" s="183"/>
      <c r="D66" s="66"/>
      <c r="E66" s="212">
        <f>IFERROR(INDEX(Admin!$C$7:$C$10,MATCH(FP66,TblNivåValTExt,0)),0)</f>
        <v>0</v>
      </c>
      <c r="F66" s="1"/>
      <c r="G66" s="1"/>
      <c r="H66" s="78"/>
      <c r="I66" s="181"/>
      <c r="J66" s="181"/>
      <c r="K66" s="182"/>
      <c r="L66" s="182"/>
      <c r="M66" s="181"/>
      <c r="N66" s="181"/>
      <c r="O66" s="181"/>
      <c r="P66" s="182"/>
      <c r="Q66" s="182"/>
      <c r="R66" s="181"/>
      <c r="S66" s="181"/>
      <c r="T66" s="181"/>
      <c r="U66" s="182"/>
      <c r="V66" s="182"/>
      <c r="W66" s="181"/>
      <c r="X66" s="181"/>
      <c r="Y66" s="181"/>
      <c r="Z66" s="182"/>
      <c r="AA66" s="182"/>
      <c r="AB66" s="181"/>
      <c r="AC66" s="181"/>
      <c r="AD66" s="181"/>
      <c r="AE66" s="182"/>
      <c r="AF66" s="182"/>
      <c r="AG66" s="181"/>
      <c r="AH66" s="181"/>
      <c r="AI66" s="181"/>
      <c r="AJ66" s="182"/>
      <c r="AK66" s="182"/>
      <c r="AL66" s="181"/>
      <c r="AM66" s="181"/>
      <c r="AN66" s="181"/>
      <c r="AO66" s="182"/>
      <c r="AP66" s="182"/>
      <c r="AQ66" s="181"/>
      <c r="AR66" s="181"/>
      <c r="AS66" s="181"/>
      <c r="AT66" s="182"/>
      <c r="AU66" s="182"/>
      <c r="AV66" s="181"/>
      <c r="AW66" s="181"/>
      <c r="AX66" s="181"/>
      <c r="AY66" s="182"/>
      <c r="AZ66" s="182"/>
      <c r="BA66" s="181"/>
      <c r="BB66" s="181"/>
      <c r="BC66" s="181"/>
      <c r="BD66" s="182"/>
      <c r="BE66" s="182"/>
      <c r="BF66" s="181"/>
      <c r="BG66" s="180">
        <f t="shared" si="108"/>
        <v>0</v>
      </c>
      <c r="BH66" s="116" t="str">
        <f t="shared" si="109"/>
        <v/>
      </c>
      <c r="BI66" s="80" t="b">
        <f t="shared" si="110"/>
        <v>0</v>
      </c>
      <c r="BJ66" s="80" t="str">
        <f t="shared" si="111"/>
        <v/>
      </c>
      <c r="BK66" s="80" t="b">
        <f t="shared" si="197"/>
        <v>0</v>
      </c>
      <c r="BL66" s="13" t="str">
        <f t="shared" si="113"/>
        <v/>
      </c>
      <c r="BM66" s="13" t="b">
        <f t="shared" si="198"/>
        <v>0</v>
      </c>
      <c r="BN66" s="35" t="str">
        <f t="shared" si="115"/>
        <v/>
      </c>
      <c r="BO66" s="13" t="b">
        <f t="shared" si="199"/>
        <v>0</v>
      </c>
      <c r="BP66" s="35" t="str">
        <f t="shared" si="117"/>
        <v/>
      </c>
      <c r="BQ66" s="13" t="b">
        <f t="shared" si="118"/>
        <v>0</v>
      </c>
      <c r="BR66" s="35" t="str">
        <f t="shared" si="119"/>
        <v/>
      </c>
      <c r="BS66" s="35" t="b">
        <f t="shared" si="200"/>
        <v>0</v>
      </c>
      <c r="BT66" s="35" t="str">
        <f t="shared" si="121"/>
        <v/>
      </c>
      <c r="BU66" s="35" t="b">
        <f t="shared" si="201"/>
        <v>0</v>
      </c>
      <c r="BV66" s="35" t="str">
        <f t="shared" si="123"/>
        <v/>
      </c>
      <c r="BW66" s="13" t="b">
        <f t="shared" si="202"/>
        <v>0</v>
      </c>
      <c r="BX66" s="35" t="str">
        <f t="shared" si="123"/>
        <v/>
      </c>
      <c r="BY66" s="265" t="b">
        <f t="shared" si="125"/>
        <v>0</v>
      </c>
      <c r="BZ66" s="35" t="str">
        <f t="shared" si="126"/>
        <v/>
      </c>
      <c r="CA66" s="265" t="b">
        <f t="shared" si="127"/>
        <v>0</v>
      </c>
      <c r="CB66" s="35" t="str">
        <f t="shared" si="56"/>
        <v/>
      </c>
      <c r="CC66" s="272" t="b">
        <f t="shared" si="128"/>
        <v>0</v>
      </c>
      <c r="CD66" s="35" t="str">
        <f t="shared" si="56"/>
        <v/>
      </c>
      <c r="CE66" s="13" t="b">
        <f t="shared" si="203"/>
        <v>0</v>
      </c>
      <c r="CF66" s="35" t="str">
        <f t="shared" si="129"/>
        <v/>
      </c>
      <c r="CG66" s="179">
        <f t="shared" si="195"/>
        <v>0</v>
      </c>
      <c r="CH66" s="179">
        <f t="shared" si="196"/>
        <v>0</v>
      </c>
      <c r="CI66" s="218">
        <f t="shared" si="130"/>
        <v>0</v>
      </c>
      <c r="CJ66" s="218">
        <f t="shared" si="131"/>
        <v>0</v>
      </c>
      <c r="CK66" s="218">
        <f t="shared" si="132"/>
        <v>0</v>
      </c>
      <c r="CL66" s="218">
        <f t="shared" si="133"/>
        <v>0</v>
      </c>
      <c r="CM66" s="218">
        <f t="shared" si="134"/>
        <v>0</v>
      </c>
      <c r="CN66" s="218">
        <f t="shared" si="135"/>
        <v>0</v>
      </c>
      <c r="CO66" s="218">
        <f t="shared" si="136"/>
        <v>0</v>
      </c>
      <c r="CP66" s="218">
        <f t="shared" si="137"/>
        <v>0</v>
      </c>
      <c r="CQ66" s="218">
        <f t="shared" si="138"/>
        <v>0</v>
      </c>
      <c r="CR66" s="218">
        <f t="shared" si="139"/>
        <v>0</v>
      </c>
      <c r="CS66" s="14">
        <f t="shared" si="204"/>
        <v>0</v>
      </c>
      <c r="CT66" s="236">
        <f t="shared" si="205"/>
        <v>0</v>
      </c>
      <c r="CU66" s="237">
        <f t="shared" si="223"/>
        <v>0</v>
      </c>
      <c r="CV66" s="16">
        <f t="shared" si="223"/>
        <v>0</v>
      </c>
      <c r="CW66" s="16">
        <f t="shared" si="223"/>
        <v>0</v>
      </c>
      <c r="CX66" s="16">
        <f t="shared" si="223"/>
        <v>0</v>
      </c>
      <c r="CY66" s="16">
        <f t="shared" si="223"/>
        <v>0</v>
      </c>
      <c r="CZ66" s="16">
        <f t="shared" si="223"/>
        <v>0</v>
      </c>
      <c r="DA66" s="16">
        <f t="shared" si="223"/>
        <v>0</v>
      </c>
      <c r="DB66" s="16">
        <f t="shared" si="223"/>
        <v>0</v>
      </c>
      <c r="DC66" s="16">
        <f t="shared" si="223"/>
        <v>0</v>
      </c>
      <c r="DD66" s="238">
        <f t="shared" si="223"/>
        <v>0</v>
      </c>
      <c r="DE66" s="232">
        <f t="shared" si="224"/>
        <v>0</v>
      </c>
      <c r="DF66" s="132">
        <f t="shared" si="224"/>
        <v>0</v>
      </c>
      <c r="DG66" s="132">
        <f t="shared" si="224"/>
        <v>0</v>
      </c>
      <c r="DH66" s="132">
        <f t="shared" si="224"/>
        <v>0</v>
      </c>
      <c r="DI66" s="132">
        <f t="shared" si="224"/>
        <v>0</v>
      </c>
      <c r="DJ66" s="132">
        <f t="shared" si="224"/>
        <v>0</v>
      </c>
      <c r="DK66" s="132">
        <f t="shared" si="224"/>
        <v>0</v>
      </c>
      <c r="DL66" s="132">
        <f t="shared" si="224"/>
        <v>0</v>
      </c>
      <c r="DM66" s="132">
        <f t="shared" si="224"/>
        <v>0</v>
      </c>
      <c r="DN66" s="233">
        <f t="shared" si="224"/>
        <v>0</v>
      </c>
      <c r="DO66" s="232">
        <f t="shared" si="142"/>
        <v>0</v>
      </c>
      <c r="DP66" s="132">
        <f t="shared" si="143"/>
        <v>0</v>
      </c>
      <c r="DQ66" s="132">
        <f t="shared" si="186"/>
        <v>0</v>
      </c>
      <c r="DR66" s="132">
        <f t="shared" si="144"/>
        <v>0</v>
      </c>
      <c r="DS66" s="132">
        <f t="shared" si="145"/>
        <v>0</v>
      </c>
      <c r="DT66" s="132">
        <f t="shared" si="146"/>
        <v>0</v>
      </c>
      <c r="DU66" s="132">
        <f t="shared" si="147"/>
        <v>0</v>
      </c>
      <c r="DV66" s="132">
        <f t="shared" si="148"/>
        <v>0</v>
      </c>
      <c r="DW66" s="132">
        <f t="shared" si="149"/>
        <v>0</v>
      </c>
      <c r="DX66" s="233">
        <f t="shared" si="150"/>
        <v>0</v>
      </c>
      <c r="DY66" s="231" t="b">
        <f t="shared" si="151"/>
        <v>0</v>
      </c>
      <c r="DZ66" s="163"/>
      <c r="EA66" s="226" t="str">
        <f t="shared" si="187"/>
        <v/>
      </c>
      <c r="EB66" s="178" t="str">
        <f t="shared" si="152"/>
        <v/>
      </c>
      <c r="EC66" s="178" t="str">
        <f t="shared" si="153"/>
        <v/>
      </c>
      <c r="ED66" s="178" t="str">
        <f t="shared" si="154"/>
        <v/>
      </c>
      <c r="EE66" s="178" t="str">
        <f t="shared" si="155"/>
        <v/>
      </c>
      <c r="EF66" s="178" t="str">
        <f t="shared" si="156"/>
        <v/>
      </c>
      <c r="EG66" s="178" t="str">
        <f t="shared" si="157"/>
        <v/>
      </c>
      <c r="EH66" s="178" t="str">
        <f t="shared" si="158"/>
        <v/>
      </c>
      <c r="EI66" s="178" t="str">
        <f t="shared" si="159"/>
        <v/>
      </c>
      <c r="EJ66" s="227" t="str">
        <f t="shared" si="160"/>
        <v/>
      </c>
      <c r="EK66" s="230" t="str">
        <f t="shared" si="206"/>
        <v/>
      </c>
      <c r="EL66" s="177" t="str">
        <f t="shared" si="207"/>
        <v/>
      </c>
      <c r="EM66" s="177" t="str">
        <f t="shared" si="208"/>
        <v/>
      </c>
      <c r="EN66" s="177" t="str">
        <f t="shared" si="209"/>
        <v/>
      </c>
      <c r="EO66" s="177" t="str">
        <f t="shared" si="210"/>
        <v/>
      </c>
      <c r="EP66" s="177" t="str">
        <f t="shared" si="211"/>
        <v/>
      </c>
      <c r="EQ66" s="177" t="str">
        <f t="shared" si="212"/>
        <v/>
      </c>
      <c r="ER66" s="177" t="str">
        <f t="shared" si="213"/>
        <v/>
      </c>
      <c r="ES66" s="177" t="str">
        <f t="shared" si="214"/>
        <v/>
      </c>
      <c r="ET66" s="177" t="str">
        <f t="shared" si="215"/>
        <v/>
      </c>
      <c r="EU66" s="229" t="e">
        <f t="shared" si="216"/>
        <v>#VALUE!</v>
      </c>
      <c r="EV66" s="27" t="e">
        <f t="shared" si="217"/>
        <v>#VALUE!</v>
      </c>
      <c r="EW66" s="27" t="e">
        <f t="shared" si="218"/>
        <v>#VALUE!</v>
      </c>
      <c r="EX66" s="28" t="e">
        <f t="shared" si="219"/>
        <v>#VALUE!</v>
      </c>
      <c r="EY66" s="28" t="e">
        <f t="shared" si="175"/>
        <v>#VALUE!</v>
      </c>
      <c r="EZ66" s="28" t="b">
        <f t="shared" si="176"/>
        <v>0</v>
      </c>
      <c r="FA66" s="176" t="str">
        <f t="shared" si="220"/>
        <v/>
      </c>
      <c r="FB66" s="27" t="e" cm="1">
        <f t="array" aca="1" ref="FB66" ca="1">TEXT(RIGHT(10-RIGHT(SUM(INDEX(1*(MID(MID(C66,1,1)*2,ROW(INDIRECT("1:"&amp;LEN(MID(C66,1,1)*2))),1)),,))+MID(C66,2,1)+
SUM(INDEX(1*(MID(MID(C66,3,1)*2,ROW(INDIRECT("1:"&amp;LEN(MID(C66,3,1)*2))),1)),,))+MID(C66,4,1)+
SUM(INDEX(1*(MID(MID(C66,5,1)*2,ROW(INDIRECT("1:"&amp;LEN(MID(C66,5,1)*2))),1)),,))+MID(C66,6,1)+
SUM(INDEX(1*(MID(MID(C66,8,1)*2,ROW(INDIRECT("1:"&amp;LEN(MID(C66,8,1)*2))),1)),,))+MID(C66,9,1)+
SUM(INDEX(1*(MID(MID(C66,10,1)*2,ROW(INDIRECT("1:"&amp;LEN(MID(C66,10,1)*2))),1)),,)),1),1),"0")</f>
        <v>#VALUE!</v>
      </c>
      <c r="FC66" s="27" t="str">
        <f t="shared" si="221"/>
        <v/>
      </c>
      <c r="FD66" s="29" t="b">
        <f t="shared" si="222"/>
        <v>0</v>
      </c>
      <c r="FE66" s="112" t="b">
        <f>IFERROR(MATCH(D66,'Avtal för korttidsarbete'!$G$13:$G$1012,0),TRUE)</f>
        <v>1</v>
      </c>
      <c r="FF66" s="112" t="b">
        <f t="shared" si="180"/>
        <v>0</v>
      </c>
      <c r="FG66" s="113" t="str" cm="1">
        <f t="array" ref="FG66">IF(FE66=TRUE,"x",INDEX('Avtal för korttidsarbete'!$E$13:$E$1012,$FE66))</f>
        <v>x</v>
      </c>
      <c r="FH66" s="113" t="str" cm="1">
        <f t="array" ref="FH66">IF(FE66=TRUE,"x",INDEX('Avtal för korttidsarbete'!$F$13:$F$1012,$FE66))</f>
        <v>x</v>
      </c>
      <c r="FI66" s="112" t="b">
        <f t="shared" si="181"/>
        <v>0</v>
      </c>
      <c r="FJ66" s="135">
        <f t="shared" si="188"/>
        <v>44166</v>
      </c>
      <c r="FK66" s="135">
        <f t="shared" si="182"/>
        <v>44377</v>
      </c>
      <c r="FL66" s="112" t="b">
        <f t="shared" si="183"/>
        <v>0</v>
      </c>
      <c r="FM66" s="113">
        <f t="shared" si="184"/>
        <v>44166</v>
      </c>
      <c r="FN66" s="135">
        <f t="shared" si="185"/>
        <v>44377</v>
      </c>
      <c r="FO66" s="148" t="b">
        <f>IFERROR(INDEX('Avtal för korttidsarbete'!R:R,MATCH(D66,'Avtal för korttidsarbete'!$G:$G,0)),TRUE)</f>
        <v>1</v>
      </c>
      <c r="FP66" s="135" t="str">
        <f>IF(FO66,"-",INDEX('Avtal för korttidsarbete'!$D:$D,MATCH(D66,'Avtal för korttidsarbete'!$G:$G,0)))</f>
        <v>-</v>
      </c>
      <c r="FQ66" s="113" t="b">
        <f>IFERROR(G66&gt;INDEX(Uppsägningar!E:E,MATCH(C66,Uppsägningar!C:C,0)),FALSE)</f>
        <v>0</v>
      </c>
    </row>
    <row r="67" spans="1:173" x14ac:dyDescent="0.25">
      <c r="A67" s="19">
        <v>51</v>
      </c>
      <c r="B67" s="20"/>
      <c r="C67" s="183"/>
      <c r="D67" s="66"/>
      <c r="E67" s="212">
        <f>IFERROR(INDEX(Admin!$C$7:$C$10,MATCH(FP67,TblNivåValTExt,0)),0)</f>
        <v>0</v>
      </c>
      <c r="F67" s="1"/>
      <c r="G67" s="1"/>
      <c r="H67" s="78"/>
      <c r="I67" s="181"/>
      <c r="J67" s="181"/>
      <c r="K67" s="182"/>
      <c r="L67" s="182"/>
      <c r="M67" s="181"/>
      <c r="N67" s="181"/>
      <c r="O67" s="181"/>
      <c r="P67" s="182"/>
      <c r="Q67" s="182"/>
      <c r="R67" s="181"/>
      <c r="S67" s="181"/>
      <c r="T67" s="181"/>
      <c r="U67" s="182"/>
      <c r="V67" s="182"/>
      <c r="W67" s="181"/>
      <c r="X67" s="181"/>
      <c r="Y67" s="181"/>
      <c r="Z67" s="182"/>
      <c r="AA67" s="182"/>
      <c r="AB67" s="181"/>
      <c r="AC67" s="181"/>
      <c r="AD67" s="181"/>
      <c r="AE67" s="182"/>
      <c r="AF67" s="182"/>
      <c r="AG67" s="181"/>
      <c r="AH67" s="181"/>
      <c r="AI67" s="181"/>
      <c r="AJ67" s="182"/>
      <c r="AK67" s="182"/>
      <c r="AL67" s="181"/>
      <c r="AM67" s="181"/>
      <c r="AN67" s="181"/>
      <c r="AO67" s="182"/>
      <c r="AP67" s="182"/>
      <c r="AQ67" s="181"/>
      <c r="AR67" s="181"/>
      <c r="AS67" s="181"/>
      <c r="AT67" s="182"/>
      <c r="AU67" s="182"/>
      <c r="AV67" s="181"/>
      <c r="AW67" s="181"/>
      <c r="AX67" s="181"/>
      <c r="AY67" s="182"/>
      <c r="AZ67" s="182"/>
      <c r="BA67" s="181"/>
      <c r="BB67" s="181"/>
      <c r="BC67" s="181"/>
      <c r="BD67" s="182"/>
      <c r="BE67" s="182"/>
      <c r="BF67" s="181"/>
      <c r="BG67" s="180">
        <f t="shared" si="108"/>
        <v>0</v>
      </c>
      <c r="BH67" s="116" t="str">
        <f t="shared" si="109"/>
        <v/>
      </c>
      <c r="BI67" s="80" t="b">
        <f t="shared" si="110"/>
        <v>0</v>
      </c>
      <c r="BJ67" s="80" t="str">
        <f t="shared" si="111"/>
        <v/>
      </c>
      <c r="BK67" s="80" t="b">
        <f t="shared" si="197"/>
        <v>0</v>
      </c>
      <c r="BL67" s="13" t="str">
        <f t="shared" si="113"/>
        <v/>
      </c>
      <c r="BM67" s="13" t="b">
        <f t="shared" si="198"/>
        <v>0</v>
      </c>
      <c r="BN67" s="35" t="str">
        <f t="shared" si="115"/>
        <v/>
      </c>
      <c r="BO67" s="13" t="b">
        <f t="shared" si="199"/>
        <v>0</v>
      </c>
      <c r="BP67" s="35" t="str">
        <f t="shared" si="117"/>
        <v/>
      </c>
      <c r="BQ67" s="13" t="b">
        <f t="shared" si="118"/>
        <v>0</v>
      </c>
      <c r="BR67" s="35" t="str">
        <f t="shared" si="119"/>
        <v/>
      </c>
      <c r="BS67" s="35" t="b">
        <f t="shared" si="200"/>
        <v>0</v>
      </c>
      <c r="BT67" s="35" t="str">
        <f t="shared" si="121"/>
        <v/>
      </c>
      <c r="BU67" s="35" t="b">
        <f t="shared" si="201"/>
        <v>0</v>
      </c>
      <c r="BV67" s="35" t="str">
        <f t="shared" si="123"/>
        <v/>
      </c>
      <c r="BW67" s="13" t="b">
        <f t="shared" si="202"/>
        <v>0</v>
      </c>
      <c r="BX67" s="35" t="str">
        <f t="shared" si="123"/>
        <v/>
      </c>
      <c r="BY67" s="265" t="b">
        <f t="shared" si="125"/>
        <v>0</v>
      </c>
      <c r="BZ67" s="35" t="str">
        <f t="shared" si="126"/>
        <v/>
      </c>
      <c r="CA67" s="265" t="b">
        <f t="shared" si="127"/>
        <v>0</v>
      </c>
      <c r="CB67" s="35" t="str">
        <f t="shared" si="56"/>
        <v/>
      </c>
      <c r="CC67" s="272" t="b">
        <f t="shared" si="128"/>
        <v>0</v>
      </c>
      <c r="CD67" s="35" t="str">
        <f t="shared" si="56"/>
        <v/>
      </c>
      <c r="CE67" s="13" t="b">
        <f t="shared" si="203"/>
        <v>0</v>
      </c>
      <c r="CF67" s="35" t="str">
        <f t="shared" si="129"/>
        <v/>
      </c>
      <c r="CG67" s="179">
        <f t="shared" si="195"/>
        <v>0</v>
      </c>
      <c r="CH67" s="179">
        <f t="shared" si="196"/>
        <v>0</v>
      </c>
      <c r="CI67" s="218">
        <f t="shared" si="130"/>
        <v>0</v>
      </c>
      <c r="CJ67" s="218">
        <f t="shared" si="131"/>
        <v>0</v>
      </c>
      <c r="CK67" s="218">
        <f t="shared" si="132"/>
        <v>0</v>
      </c>
      <c r="CL67" s="218">
        <f t="shared" si="133"/>
        <v>0</v>
      </c>
      <c r="CM67" s="218">
        <f t="shared" si="134"/>
        <v>0</v>
      </c>
      <c r="CN67" s="218">
        <f t="shared" si="135"/>
        <v>0</v>
      </c>
      <c r="CO67" s="218">
        <f t="shared" si="136"/>
        <v>0</v>
      </c>
      <c r="CP67" s="218">
        <f t="shared" si="137"/>
        <v>0</v>
      </c>
      <c r="CQ67" s="218">
        <f t="shared" si="138"/>
        <v>0</v>
      </c>
      <c r="CR67" s="218">
        <f t="shared" si="139"/>
        <v>0</v>
      </c>
      <c r="CS67" s="14">
        <f t="shared" si="204"/>
        <v>0</v>
      </c>
      <c r="CT67" s="236">
        <f t="shared" si="205"/>
        <v>0</v>
      </c>
      <c r="CU67" s="237">
        <f t="shared" ref="CU67:DD76" si="225">IF(AND($CS67,$CT67,CU$12),MAX(0,MIN(CU$10,$CT67)-MAX(CU$9,$CS67)+1),0)</f>
        <v>0</v>
      </c>
      <c r="CV67" s="16">
        <f t="shared" si="225"/>
        <v>0</v>
      </c>
      <c r="CW67" s="16">
        <f t="shared" si="225"/>
        <v>0</v>
      </c>
      <c r="CX67" s="16">
        <f t="shared" si="225"/>
        <v>0</v>
      </c>
      <c r="CY67" s="16">
        <f t="shared" si="225"/>
        <v>0</v>
      </c>
      <c r="CZ67" s="16">
        <f t="shared" si="225"/>
        <v>0</v>
      </c>
      <c r="DA67" s="16">
        <f t="shared" si="225"/>
        <v>0</v>
      </c>
      <c r="DB67" s="16">
        <f t="shared" si="225"/>
        <v>0</v>
      </c>
      <c r="DC67" s="16">
        <f t="shared" si="225"/>
        <v>0</v>
      </c>
      <c r="DD67" s="238">
        <f t="shared" si="225"/>
        <v>0</v>
      </c>
      <c r="DE67" s="232">
        <f t="shared" ref="DE67:DN76" si="226">IF($H67&lt;=0,0,MAX(0,MIN($H67,$DE$11)))</f>
        <v>0</v>
      </c>
      <c r="DF67" s="132">
        <f t="shared" si="226"/>
        <v>0</v>
      </c>
      <c r="DG67" s="132">
        <f t="shared" si="226"/>
        <v>0</v>
      </c>
      <c r="DH67" s="132">
        <f t="shared" si="226"/>
        <v>0</v>
      </c>
      <c r="DI67" s="132">
        <f t="shared" si="226"/>
        <v>0</v>
      </c>
      <c r="DJ67" s="132">
        <f t="shared" si="226"/>
        <v>0</v>
      </c>
      <c r="DK67" s="132">
        <f t="shared" si="226"/>
        <v>0</v>
      </c>
      <c r="DL67" s="132">
        <f t="shared" si="226"/>
        <v>0</v>
      </c>
      <c r="DM67" s="132">
        <f t="shared" si="226"/>
        <v>0</v>
      </c>
      <c r="DN67" s="233">
        <f t="shared" si="226"/>
        <v>0</v>
      </c>
      <c r="DO67" s="232">
        <f t="shared" si="142"/>
        <v>0</v>
      </c>
      <c r="DP67" s="132">
        <f t="shared" si="143"/>
        <v>0</v>
      </c>
      <c r="DQ67" s="132">
        <f t="shared" si="186"/>
        <v>0</v>
      </c>
      <c r="DR67" s="132">
        <f t="shared" si="144"/>
        <v>0</v>
      </c>
      <c r="DS67" s="132">
        <f t="shared" si="145"/>
        <v>0</v>
      </c>
      <c r="DT67" s="132">
        <f t="shared" si="146"/>
        <v>0</v>
      </c>
      <c r="DU67" s="132">
        <f t="shared" si="147"/>
        <v>0</v>
      </c>
      <c r="DV67" s="132">
        <f t="shared" si="148"/>
        <v>0</v>
      </c>
      <c r="DW67" s="132">
        <f t="shared" si="149"/>
        <v>0</v>
      </c>
      <c r="DX67" s="233">
        <f t="shared" si="150"/>
        <v>0</v>
      </c>
      <c r="DY67" s="231" t="b">
        <f t="shared" si="151"/>
        <v>0</v>
      </c>
      <c r="DZ67" s="163"/>
      <c r="EA67" s="226" t="str">
        <f t="shared" si="187"/>
        <v/>
      </c>
      <c r="EB67" s="178" t="str">
        <f t="shared" si="152"/>
        <v/>
      </c>
      <c r="EC67" s="178" t="str">
        <f t="shared" si="153"/>
        <v/>
      </c>
      <c r="ED67" s="178" t="str">
        <f t="shared" si="154"/>
        <v/>
      </c>
      <c r="EE67" s="178" t="str">
        <f t="shared" si="155"/>
        <v/>
      </c>
      <c r="EF67" s="178" t="str">
        <f t="shared" si="156"/>
        <v/>
      </c>
      <c r="EG67" s="178" t="str">
        <f t="shared" si="157"/>
        <v/>
      </c>
      <c r="EH67" s="178" t="str">
        <f t="shared" si="158"/>
        <v/>
      </c>
      <c r="EI67" s="178" t="str">
        <f t="shared" si="159"/>
        <v/>
      </c>
      <c r="EJ67" s="227" t="str">
        <f t="shared" si="160"/>
        <v/>
      </c>
      <c r="EK67" s="230" t="str">
        <f t="shared" si="206"/>
        <v/>
      </c>
      <c r="EL67" s="177" t="str">
        <f t="shared" si="207"/>
        <v/>
      </c>
      <c r="EM67" s="177" t="str">
        <f t="shared" si="208"/>
        <v/>
      </c>
      <c r="EN67" s="177" t="str">
        <f t="shared" si="209"/>
        <v/>
      </c>
      <c r="EO67" s="177" t="str">
        <f t="shared" si="210"/>
        <v/>
      </c>
      <c r="EP67" s="177" t="str">
        <f t="shared" si="211"/>
        <v/>
      </c>
      <c r="EQ67" s="177" t="str">
        <f t="shared" si="212"/>
        <v/>
      </c>
      <c r="ER67" s="177" t="str">
        <f t="shared" si="213"/>
        <v/>
      </c>
      <c r="ES67" s="177" t="str">
        <f t="shared" si="214"/>
        <v/>
      </c>
      <c r="ET67" s="177" t="str">
        <f t="shared" si="215"/>
        <v/>
      </c>
      <c r="EU67" s="229" t="e">
        <f t="shared" si="216"/>
        <v>#VALUE!</v>
      </c>
      <c r="EV67" s="27" t="e">
        <f t="shared" si="217"/>
        <v>#VALUE!</v>
      </c>
      <c r="EW67" s="27" t="e">
        <f t="shared" si="218"/>
        <v>#VALUE!</v>
      </c>
      <c r="EX67" s="28" t="e">
        <f t="shared" si="219"/>
        <v>#VALUE!</v>
      </c>
      <c r="EY67" s="28" t="e">
        <f t="shared" si="175"/>
        <v>#VALUE!</v>
      </c>
      <c r="EZ67" s="28" t="b">
        <f t="shared" si="176"/>
        <v>0</v>
      </c>
      <c r="FA67" s="176" t="str">
        <f t="shared" si="220"/>
        <v/>
      </c>
      <c r="FB67" s="27" t="e" cm="1">
        <f t="array" aca="1" ref="FB67" ca="1">TEXT(RIGHT(10-RIGHT(SUM(INDEX(1*(MID(MID(C67,1,1)*2,ROW(INDIRECT("1:"&amp;LEN(MID(C67,1,1)*2))),1)),,))+MID(C67,2,1)+
SUM(INDEX(1*(MID(MID(C67,3,1)*2,ROW(INDIRECT("1:"&amp;LEN(MID(C67,3,1)*2))),1)),,))+MID(C67,4,1)+
SUM(INDEX(1*(MID(MID(C67,5,1)*2,ROW(INDIRECT("1:"&amp;LEN(MID(C67,5,1)*2))),1)),,))+MID(C67,6,1)+
SUM(INDEX(1*(MID(MID(C67,8,1)*2,ROW(INDIRECT("1:"&amp;LEN(MID(C67,8,1)*2))),1)),,))+MID(C67,9,1)+
SUM(INDEX(1*(MID(MID(C67,10,1)*2,ROW(INDIRECT("1:"&amp;LEN(MID(C67,10,1)*2))),1)),,)),1),1),"0")</f>
        <v>#VALUE!</v>
      </c>
      <c r="FC67" s="27" t="str">
        <f t="shared" si="221"/>
        <v/>
      </c>
      <c r="FD67" s="29" t="b">
        <f t="shared" si="222"/>
        <v>0</v>
      </c>
      <c r="FE67" s="112" t="b">
        <f>IFERROR(MATCH(D67,'Avtal för korttidsarbete'!$G$13:$G$1012,0),TRUE)</f>
        <v>1</v>
      </c>
      <c r="FF67" s="112" t="b">
        <f t="shared" si="180"/>
        <v>0</v>
      </c>
      <c r="FG67" s="113" t="str" cm="1">
        <f t="array" ref="FG67">IF(FE67=TRUE,"x",INDEX('Avtal för korttidsarbete'!$E$13:$E$1012,$FE67))</f>
        <v>x</v>
      </c>
      <c r="FH67" s="113" t="str" cm="1">
        <f t="array" ref="FH67">IF(FE67=TRUE,"x",INDEX('Avtal för korttidsarbete'!$F$13:$F$1012,$FE67))</f>
        <v>x</v>
      </c>
      <c r="FI67" s="112" t="b">
        <f t="shared" si="181"/>
        <v>0</v>
      </c>
      <c r="FJ67" s="135">
        <f t="shared" si="188"/>
        <v>44166</v>
      </c>
      <c r="FK67" s="135">
        <f t="shared" si="182"/>
        <v>44377</v>
      </c>
      <c r="FL67" s="112" t="b">
        <f t="shared" si="183"/>
        <v>0</v>
      </c>
      <c r="FM67" s="113">
        <f t="shared" si="184"/>
        <v>44166</v>
      </c>
      <c r="FN67" s="135">
        <f t="shared" si="185"/>
        <v>44377</v>
      </c>
      <c r="FO67" s="148" t="b">
        <f>IFERROR(INDEX('Avtal för korttidsarbete'!R:R,MATCH(D67,'Avtal för korttidsarbete'!$G:$G,0)),TRUE)</f>
        <v>1</v>
      </c>
      <c r="FP67" s="135" t="str">
        <f>IF(FO67,"-",INDEX('Avtal för korttidsarbete'!$D:$D,MATCH(D67,'Avtal för korttidsarbete'!$G:$G,0)))</f>
        <v>-</v>
      </c>
      <c r="FQ67" s="113" t="b">
        <f>IFERROR(G67&gt;INDEX(Uppsägningar!E:E,MATCH(C67,Uppsägningar!C:C,0)),FALSE)</f>
        <v>0</v>
      </c>
    </row>
    <row r="68" spans="1:173" x14ac:dyDescent="0.25">
      <c r="A68" s="19">
        <v>52</v>
      </c>
      <c r="B68" s="20"/>
      <c r="C68" s="183"/>
      <c r="D68" s="66"/>
      <c r="E68" s="212">
        <f>IFERROR(INDEX(Admin!$C$7:$C$10,MATCH(FP68,TblNivåValTExt,0)),0)</f>
        <v>0</v>
      </c>
      <c r="F68" s="1"/>
      <c r="G68" s="1"/>
      <c r="H68" s="78"/>
      <c r="I68" s="181"/>
      <c r="J68" s="181"/>
      <c r="K68" s="182"/>
      <c r="L68" s="182"/>
      <c r="M68" s="181"/>
      <c r="N68" s="181"/>
      <c r="O68" s="181"/>
      <c r="P68" s="182"/>
      <c r="Q68" s="182"/>
      <c r="R68" s="181"/>
      <c r="S68" s="181"/>
      <c r="T68" s="181"/>
      <c r="U68" s="182"/>
      <c r="V68" s="182"/>
      <c r="W68" s="181"/>
      <c r="X68" s="181"/>
      <c r="Y68" s="181"/>
      <c r="Z68" s="182"/>
      <c r="AA68" s="182"/>
      <c r="AB68" s="181"/>
      <c r="AC68" s="181"/>
      <c r="AD68" s="181"/>
      <c r="AE68" s="182"/>
      <c r="AF68" s="182"/>
      <c r="AG68" s="181"/>
      <c r="AH68" s="181"/>
      <c r="AI68" s="181"/>
      <c r="AJ68" s="182"/>
      <c r="AK68" s="182"/>
      <c r="AL68" s="181"/>
      <c r="AM68" s="181"/>
      <c r="AN68" s="181"/>
      <c r="AO68" s="182"/>
      <c r="AP68" s="182"/>
      <c r="AQ68" s="181"/>
      <c r="AR68" s="181"/>
      <c r="AS68" s="181"/>
      <c r="AT68" s="182"/>
      <c r="AU68" s="182"/>
      <c r="AV68" s="181"/>
      <c r="AW68" s="181"/>
      <c r="AX68" s="181"/>
      <c r="AY68" s="182"/>
      <c r="AZ68" s="182"/>
      <c r="BA68" s="181"/>
      <c r="BB68" s="181"/>
      <c r="BC68" s="181"/>
      <c r="BD68" s="182"/>
      <c r="BE68" s="182"/>
      <c r="BF68" s="181"/>
      <c r="BG68" s="180">
        <f t="shared" si="108"/>
        <v>0</v>
      </c>
      <c r="BH68" s="116" t="str">
        <f t="shared" si="109"/>
        <v/>
      </c>
      <c r="BI68" s="80" t="b">
        <f t="shared" si="110"/>
        <v>0</v>
      </c>
      <c r="BJ68" s="80" t="str">
        <f t="shared" si="111"/>
        <v/>
      </c>
      <c r="BK68" s="80" t="b">
        <f t="shared" si="197"/>
        <v>0</v>
      </c>
      <c r="BL68" s="13" t="str">
        <f t="shared" si="113"/>
        <v/>
      </c>
      <c r="BM68" s="13" t="b">
        <f t="shared" si="198"/>
        <v>0</v>
      </c>
      <c r="BN68" s="35" t="str">
        <f t="shared" si="115"/>
        <v/>
      </c>
      <c r="BO68" s="13" t="b">
        <f t="shared" si="199"/>
        <v>0</v>
      </c>
      <c r="BP68" s="35" t="str">
        <f t="shared" si="117"/>
        <v/>
      </c>
      <c r="BQ68" s="13" t="b">
        <f t="shared" si="118"/>
        <v>0</v>
      </c>
      <c r="BR68" s="35" t="str">
        <f t="shared" si="119"/>
        <v/>
      </c>
      <c r="BS68" s="35" t="b">
        <f t="shared" si="200"/>
        <v>0</v>
      </c>
      <c r="BT68" s="35" t="str">
        <f t="shared" si="121"/>
        <v/>
      </c>
      <c r="BU68" s="35" t="b">
        <f t="shared" si="201"/>
        <v>0</v>
      </c>
      <c r="BV68" s="35" t="str">
        <f t="shared" si="123"/>
        <v/>
      </c>
      <c r="BW68" s="13" t="b">
        <f t="shared" si="202"/>
        <v>0</v>
      </c>
      <c r="BX68" s="35" t="str">
        <f t="shared" si="123"/>
        <v/>
      </c>
      <c r="BY68" s="265" t="b">
        <f t="shared" si="125"/>
        <v>0</v>
      </c>
      <c r="BZ68" s="35" t="str">
        <f t="shared" si="126"/>
        <v/>
      </c>
      <c r="CA68" s="265" t="b">
        <f t="shared" si="127"/>
        <v>0</v>
      </c>
      <c r="CB68" s="35" t="str">
        <f t="shared" si="56"/>
        <v/>
      </c>
      <c r="CC68" s="272" t="b">
        <f t="shared" si="128"/>
        <v>0</v>
      </c>
      <c r="CD68" s="35" t="str">
        <f t="shared" si="56"/>
        <v/>
      </c>
      <c r="CE68" s="13" t="b">
        <f t="shared" si="203"/>
        <v>0</v>
      </c>
      <c r="CF68" s="35" t="str">
        <f t="shared" si="129"/>
        <v/>
      </c>
      <c r="CG68" s="179">
        <f t="shared" si="195"/>
        <v>0</v>
      </c>
      <c r="CH68" s="179">
        <f t="shared" si="196"/>
        <v>0</v>
      </c>
      <c r="CI68" s="218">
        <f t="shared" si="130"/>
        <v>0</v>
      </c>
      <c r="CJ68" s="218">
        <f t="shared" si="131"/>
        <v>0</v>
      </c>
      <c r="CK68" s="218">
        <f t="shared" si="132"/>
        <v>0</v>
      </c>
      <c r="CL68" s="218">
        <f t="shared" si="133"/>
        <v>0</v>
      </c>
      <c r="CM68" s="218">
        <f t="shared" si="134"/>
        <v>0</v>
      </c>
      <c r="CN68" s="218">
        <f t="shared" si="135"/>
        <v>0</v>
      </c>
      <c r="CO68" s="218">
        <f t="shared" si="136"/>
        <v>0</v>
      </c>
      <c r="CP68" s="218">
        <f t="shared" si="137"/>
        <v>0</v>
      </c>
      <c r="CQ68" s="218">
        <f t="shared" si="138"/>
        <v>0</v>
      </c>
      <c r="CR68" s="218">
        <f t="shared" si="139"/>
        <v>0</v>
      </c>
      <c r="CS68" s="14">
        <f t="shared" si="204"/>
        <v>0</v>
      </c>
      <c r="CT68" s="236">
        <f t="shared" si="205"/>
        <v>0</v>
      </c>
      <c r="CU68" s="237">
        <f t="shared" si="225"/>
        <v>0</v>
      </c>
      <c r="CV68" s="16">
        <f t="shared" si="225"/>
        <v>0</v>
      </c>
      <c r="CW68" s="16">
        <f t="shared" si="225"/>
        <v>0</v>
      </c>
      <c r="CX68" s="16">
        <f t="shared" si="225"/>
        <v>0</v>
      </c>
      <c r="CY68" s="16">
        <f t="shared" si="225"/>
        <v>0</v>
      </c>
      <c r="CZ68" s="16">
        <f t="shared" si="225"/>
        <v>0</v>
      </c>
      <c r="DA68" s="16">
        <f t="shared" si="225"/>
        <v>0</v>
      </c>
      <c r="DB68" s="16">
        <f t="shared" si="225"/>
        <v>0</v>
      </c>
      <c r="DC68" s="16">
        <f t="shared" si="225"/>
        <v>0</v>
      </c>
      <c r="DD68" s="238">
        <f t="shared" si="225"/>
        <v>0</v>
      </c>
      <c r="DE68" s="232">
        <f t="shared" si="226"/>
        <v>0</v>
      </c>
      <c r="DF68" s="132">
        <f t="shared" si="226"/>
        <v>0</v>
      </c>
      <c r="DG68" s="132">
        <f t="shared" si="226"/>
        <v>0</v>
      </c>
      <c r="DH68" s="132">
        <f t="shared" si="226"/>
        <v>0</v>
      </c>
      <c r="DI68" s="132">
        <f t="shared" si="226"/>
        <v>0</v>
      </c>
      <c r="DJ68" s="132">
        <f t="shared" si="226"/>
        <v>0</v>
      </c>
      <c r="DK68" s="132">
        <f t="shared" si="226"/>
        <v>0</v>
      </c>
      <c r="DL68" s="132">
        <f t="shared" si="226"/>
        <v>0</v>
      </c>
      <c r="DM68" s="132">
        <f t="shared" si="226"/>
        <v>0</v>
      </c>
      <c r="DN68" s="233">
        <f t="shared" si="226"/>
        <v>0</v>
      </c>
      <c r="DO68" s="232">
        <f t="shared" si="142"/>
        <v>0</v>
      </c>
      <c r="DP68" s="132">
        <f t="shared" si="143"/>
        <v>0</v>
      </c>
      <c r="DQ68" s="132">
        <f t="shared" si="186"/>
        <v>0</v>
      </c>
      <c r="DR68" s="132">
        <f t="shared" si="144"/>
        <v>0</v>
      </c>
      <c r="DS68" s="132">
        <f t="shared" si="145"/>
        <v>0</v>
      </c>
      <c r="DT68" s="132">
        <f t="shared" si="146"/>
        <v>0</v>
      </c>
      <c r="DU68" s="132">
        <f t="shared" si="147"/>
        <v>0</v>
      </c>
      <c r="DV68" s="132">
        <f t="shared" si="148"/>
        <v>0</v>
      </c>
      <c r="DW68" s="132">
        <f t="shared" si="149"/>
        <v>0</v>
      </c>
      <c r="DX68" s="233">
        <f t="shared" si="150"/>
        <v>0</v>
      </c>
      <c r="DY68" s="231" t="b">
        <f t="shared" si="151"/>
        <v>0</v>
      </c>
      <c r="DZ68" s="163"/>
      <c r="EA68" s="226" t="str">
        <f t="shared" si="187"/>
        <v/>
      </c>
      <c r="EB68" s="178" t="str">
        <f t="shared" si="152"/>
        <v/>
      </c>
      <c r="EC68" s="178" t="str">
        <f t="shared" si="153"/>
        <v/>
      </c>
      <c r="ED68" s="178" t="str">
        <f t="shared" si="154"/>
        <v/>
      </c>
      <c r="EE68" s="178" t="str">
        <f t="shared" si="155"/>
        <v/>
      </c>
      <c r="EF68" s="178" t="str">
        <f t="shared" si="156"/>
        <v/>
      </c>
      <c r="EG68" s="178" t="str">
        <f t="shared" si="157"/>
        <v/>
      </c>
      <c r="EH68" s="178" t="str">
        <f t="shared" si="158"/>
        <v/>
      </c>
      <c r="EI68" s="178" t="str">
        <f t="shared" si="159"/>
        <v/>
      </c>
      <c r="EJ68" s="227" t="str">
        <f t="shared" si="160"/>
        <v/>
      </c>
      <c r="EK68" s="230" t="str">
        <f t="shared" si="206"/>
        <v/>
      </c>
      <c r="EL68" s="177" t="str">
        <f t="shared" si="207"/>
        <v/>
      </c>
      <c r="EM68" s="177" t="str">
        <f t="shared" si="208"/>
        <v/>
      </c>
      <c r="EN68" s="177" t="str">
        <f t="shared" si="209"/>
        <v/>
      </c>
      <c r="EO68" s="177" t="str">
        <f t="shared" si="210"/>
        <v/>
      </c>
      <c r="EP68" s="177" t="str">
        <f t="shared" si="211"/>
        <v/>
      </c>
      <c r="EQ68" s="177" t="str">
        <f t="shared" si="212"/>
        <v/>
      </c>
      <c r="ER68" s="177" t="str">
        <f t="shared" si="213"/>
        <v/>
      </c>
      <c r="ES68" s="177" t="str">
        <f t="shared" si="214"/>
        <v/>
      </c>
      <c r="ET68" s="177" t="str">
        <f t="shared" si="215"/>
        <v/>
      </c>
      <c r="EU68" s="229" t="e">
        <f t="shared" si="216"/>
        <v>#VALUE!</v>
      </c>
      <c r="EV68" s="27" t="e">
        <f t="shared" si="217"/>
        <v>#VALUE!</v>
      </c>
      <c r="EW68" s="27" t="e">
        <f t="shared" si="218"/>
        <v>#VALUE!</v>
      </c>
      <c r="EX68" s="28" t="e">
        <f t="shared" si="219"/>
        <v>#VALUE!</v>
      </c>
      <c r="EY68" s="28" t="e">
        <f t="shared" si="175"/>
        <v>#VALUE!</v>
      </c>
      <c r="EZ68" s="28" t="b">
        <f t="shared" si="176"/>
        <v>0</v>
      </c>
      <c r="FA68" s="176" t="str">
        <f t="shared" si="220"/>
        <v/>
      </c>
      <c r="FB68" s="27" t="e" cm="1">
        <f t="array" aca="1" ref="FB68" ca="1">TEXT(RIGHT(10-RIGHT(SUM(INDEX(1*(MID(MID(C68,1,1)*2,ROW(INDIRECT("1:"&amp;LEN(MID(C68,1,1)*2))),1)),,))+MID(C68,2,1)+
SUM(INDEX(1*(MID(MID(C68,3,1)*2,ROW(INDIRECT("1:"&amp;LEN(MID(C68,3,1)*2))),1)),,))+MID(C68,4,1)+
SUM(INDEX(1*(MID(MID(C68,5,1)*2,ROW(INDIRECT("1:"&amp;LEN(MID(C68,5,1)*2))),1)),,))+MID(C68,6,1)+
SUM(INDEX(1*(MID(MID(C68,8,1)*2,ROW(INDIRECT("1:"&amp;LEN(MID(C68,8,1)*2))),1)),,))+MID(C68,9,1)+
SUM(INDEX(1*(MID(MID(C68,10,1)*2,ROW(INDIRECT("1:"&amp;LEN(MID(C68,10,1)*2))),1)),,)),1),1),"0")</f>
        <v>#VALUE!</v>
      </c>
      <c r="FC68" s="27" t="str">
        <f t="shared" si="221"/>
        <v/>
      </c>
      <c r="FD68" s="29" t="b">
        <f t="shared" si="222"/>
        <v>0</v>
      </c>
      <c r="FE68" s="112" t="b">
        <f>IFERROR(MATCH(D68,'Avtal för korttidsarbete'!$G$13:$G$1012,0),TRUE)</f>
        <v>1</v>
      </c>
      <c r="FF68" s="112" t="b">
        <f t="shared" si="180"/>
        <v>0</v>
      </c>
      <c r="FG68" s="113" t="str" cm="1">
        <f t="array" ref="FG68">IF(FE68=TRUE,"x",INDEX('Avtal för korttidsarbete'!$E$13:$E$1012,$FE68))</f>
        <v>x</v>
      </c>
      <c r="FH68" s="113" t="str" cm="1">
        <f t="array" ref="FH68">IF(FE68=TRUE,"x",INDEX('Avtal för korttidsarbete'!$F$13:$F$1012,$FE68))</f>
        <v>x</v>
      </c>
      <c r="FI68" s="112" t="b">
        <f t="shared" si="181"/>
        <v>0</v>
      </c>
      <c r="FJ68" s="135">
        <f t="shared" si="188"/>
        <v>44166</v>
      </c>
      <c r="FK68" s="135">
        <f t="shared" si="182"/>
        <v>44377</v>
      </c>
      <c r="FL68" s="112" t="b">
        <f t="shared" si="183"/>
        <v>0</v>
      </c>
      <c r="FM68" s="113">
        <f t="shared" si="184"/>
        <v>44166</v>
      </c>
      <c r="FN68" s="135">
        <f t="shared" si="185"/>
        <v>44377</v>
      </c>
      <c r="FO68" s="148" t="b">
        <f>IFERROR(INDEX('Avtal för korttidsarbete'!R:R,MATCH(D68,'Avtal för korttidsarbete'!$G:$G,0)),TRUE)</f>
        <v>1</v>
      </c>
      <c r="FP68" s="135" t="str">
        <f>IF(FO68,"-",INDEX('Avtal för korttidsarbete'!$D:$D,MATCH(D68,'Avtal för korttidsarbete'!$G:$G,0)))</f>
        <v>-</v>
      </c>
      <c r="FQ68" s="113" t="b">
        <f>IFERROR(G68&gt;INDEX(Uppsägningar!E:E,MATCH(C68,Uppsägningar!C:C,0)),FALSE)</f>
        <v>0</v>
      </c>
    </row>
    <row r="69" spans="1:173" x14ac:dyDescent="0.25">
      <c r="A69" s="19">
        <v>53</v>
      </c>
      <c r="B69" s="20"/>
      <c r="C69" s="183"/>
      <c r="D69" s="66"/>
      <c r="E69" s="212">
        <f>IFERROR(INDEX(Admin!$C$7:$C$10,MATCH(FP69,TblNivåValTExt,0)),0)</f>
        <v>0</v>
      </c>
      <c r="F69" s="1"/>
      <c r="G69" s="1"/>
      <c r="H69" s="78"/>
      <c r="I69" s="181"/>
      <c r="J69" s="181"/>
      <c r="K69" s="182"/>
      <c r="L69" s="182"/>
      <c r="M69" s="181"/>
      <c r="N69" s="181"/>
      <c r="O69" s="181"/>
      <c r="P69" s="182"/>
      <c r="Q69" s="182"/>
      <c r="R69" s="181"/>
      <c r="S69" s="181"/>
      <c r="T69" s="181"/>
      <c r="U69" s="182"/>
      <c r="V69" s="182"/>
      <c r="W69" s="181"/>
      <c r="X69" s="181"/>
      <c r="Y69" s="181"/>
      <c r="Z69" s="182"/>
      <c r="AA69" s="182"/>
      <c r="AB69" s="181"/>
      <c r="AC69" s="181"/>
      <c r="AD69" s="181"/>
      <c r="AE69" s="182"/>
      <c r="AF69" s="182"/>
      <c r="AG69" s="181"/>
      <c r="AH69" s="181"/>
      <c r="AI69" s="181"/>
      <c r="AJ69" s="182"/>
      <c r="AK69" s="182"/>
      <c r="AL69" s="181"/>
      <c r="AM69" s="181"/>
      <c r="AN69" s="181"/>
      <c r="AO69" s="182"/>
      <c r="AP69" s="182"/>
      <c r="AQ69" s="181"/>
      <c r="AR69" s="181"/>
      <c r="AS69" s="181"/>
      <c r="AT69" s="182"/>
      <c r="AU69" s="182"/>
      <c r="AV69" s="181"/>
      <c r="AW69" s="181"/>
      <c r="AX69" s="181"/>
      <c r="AY69" s="182"/>
      <c r="AZ69" s="182"/>
      <c r="BA69" s="181"/>
      <c r="BB69" s="181"/>
      <c r="BC69" s="181"/>
      <c r="BD69" s="182"/>
      <c r="BE69" s="182"/>
      <c r="BF69" s="181"/>
      <c r="BG69" s="180">
        <f t="shared" si="108"/>
        <v>0</v>
      </c>
      <c r="BH69" s="116" t="str">
        <f t="shared" si="109"/>
        <v/>
      </c>
      <c r="BI69" s="80" t="b">
        <f t="shared" si="110"/>
        <v>0</v>
      </c>
      <c r="BJ69" s="80" t="str">
        <f t="shared" si="111"/>
        <v/>
      </c>
      <c r="BK69" s="80" t="b">
        <f t="shared" si="197"/>
        <v>0</v>
      </c>
      <c r="BL69" s="13" t="str">
        <f t="shared" si="113"/>
        <v/>
      </c>
      <c r="BM69" s="13" t="b">
        <f t="shared" si="198"/>
        <v>0</v>
      </c>
      <c r="BN69" s="35" t="str">
        <f t="shared" si="115"/>
        <v/>
      </c>
      <c r="BO69" s="13" t="b">
        <f t="shared" si="199"/>
        <v>0</v>
      </c>
      <c r="BP69" s="35" t="str">
        <f t="shared" si="117"/>
        <v/>
      </c>
      <c r="BQ69" s="13" t="b">
        <f t="shared" si="118"/>
        <v>0</v>
      </c>
      <c r="BR69" s="35" t="str">
        <f t="shared" si="119"/>
        <v/>
      </c>
      <c r="BS69" s="35" t="b">
        <f t="shared" si="200"/>
        <v>0</v>
      </c>
      <c r="BT69" s="35" t="str">
        <f t="shared" si="121"/>
        <v/>
      </c>
      <c r="BU69" s="35" t="b">
        <f t="shared" si="201"/>
        <v>0</v>
      </c>
      <c r="BV69" s="35" t="str">
        <f t="shared" si="123"/>
        <v/>
      </c>
      <c r="BW69" s="13" t="b">
        <f t="shared" si="202"/>
        <v>0</v>
      </c>
      <c r="BX69" s="35" t="str">
        <f t="shared" si="123"/>
        <v/>
      </c>
      <c r="BY69" s="265" t="b">
        <f t="shared" si="125"/>
        <v>0</v>
      </c>
      <c r="BZ69" s="35" t="str">
        <f t="shared" si="126"/>
        <v/>
      </c>
      <c r="CA69" s="265" t="b">
        <f t="shared" si="127"/>
        <v>0</v>
      </c>
      <c r="CB69" s="35" t="str">
        <f t="shared" si="56"/>
        <v/>
      </c>
      <c r="CC69" s="272" t="b">
        <f t="shared" si="128"/>
        <v>0</v>
      </c>
      <c r="CD69" s="35" t="str">
        <f t="shared" si="56"/>
        <v/>
      </c>
      <c r="CE69" s="13" t="b">
        <f t="shared" si="203"/>
        <v>0</v>
      </c>
      <c r="CF69" s="35" t="str">
        <f t="shared" si="129"/>
        <v/>
      </c>
      <c r="CG69" s="179">
        <f t="shared" si="195"/>
        <v>0</v>
      </c>
      <c r="CH69" s="179">
        <f t="shared" si="196"/>
        <v>0</v>
      </c>
      <c r="CI69" s="218">
        <f t="shared" si="130"/>
        <v>0</v>
      </c>
      <c r="CJ69" s="218">
        <f t="shared" si="131"/>
        <v>0</v>
      </c>
      <c r="CK69" s="218">
        <f t="shared" si="132"/>
        <v>0</v>
      </c>
      <c r="CL69" s="218">
        <f t="shared" si="133"/>
        <v>0</v>
      </c>
      <c r="CM69" s="218">
        <f t="shared" si="134"/>
        <v>0</v>
      </c>
      <c r="CN69" s="218">
        <f t="shared" si="135"/>
        <v>0</v>
      </c>
      <c r="CO69" s="218">
        <f t="shared" si="136"/>
        <v>0</v>
      </c>
      <c r="CP69" s="218">
        <f t="shared" si="137"/>
        <v>0</v>
      </c>
      <c r="CQ69" s="218">
        <f t="shared" si="138"/>
        <v>0</v>
      </c>
      <c r="CR69" s="218">
        <f t="shared" si="139"/>
        <v>0</v>
      </c>
      <c r="CS69" s="14">
        <f t="shared" si="204"/>
        <v>0</v>
      </c>
      <c r="CT69" s="236">
        <f t="shared" si="205"/>
        <v>0</v>
      </c>
      <c r="CU69" s="237">
        <f t="shared" si="225"/>
        <v>0</v>
      </c>
      <c r="CV69" s="16">
        <f t="shared" si="225"/>
        <v>0</v>
      </c>
      <c r="CW69" s="16">
        <f t="shared" si="225"/>
        <v>0</v>
      </c>
      <c r="CX69" s="16">
        <f t="shared" si="225"/>
        <v>0</v>
      </c>
      <c r="CY69" s="16">
        <f t="shared" si="225"/>
        <v>0</v>
      </c>
      <c r="CZ69" s="16">
        <f t="shared" si="225"/>
        <v>0</v>
      </c>
      <c r="DA69" s="16">
        <f t="shared" si="225"/>
        <v>0</v>
      </c>
      <c r="DB69" s="16">
        <f t="shared" si="225"/>
        <v>0</v>
      </c>
      <c r="DC69" s="16">
        <f t="shared" si="225"/>
        <v>0</v>
      </c>
      <c r="DD69" s="238">
        <f t="shared" si="225"/>
        <v>0</v>
      </c>
      <c r="DE69" s="232">
        <f t="shared" si="226"/>
        <v>0</v>
      </c>
      <c r="DF69" s="132">
        <f t="shared" si="226"/>
        <v>0</v>
      </c>
      <c r="DG69" s="132">
        <f t="shared" si="226"/>
        <v>0</v>
      </c>
      <c r="DH69" s="132">
        <f t="shared" si="226"/>
        <v>0</v>
      </c>
      <c r="DI69" s="132">
        <f t="shared" si="226"/>
        <v>0</v>
      </c>
      <c r="DJ69" s="132">
        <f t="shared" si="226"/>
        <v>0</v>
      </c>
      <c r="DK69" s="132">
        <f t="shared" si="226"/>
        <v>0</v>
      </c>
      <c r="DL69" s="132">
        <f t="shared" si="226"/>
        <v>0</v>
      </c>
      <c r="DM69" s="132">
        <f t="shared" si="226"/>
        <v>0</v>
      </c>
      <c r="DN69" s="233">
        <f t="shared" si="226"/>
        <v>0</v>
      </c>
      <c r="DO69" s="232">
        <f t="shared" si="142"/>
        <v>0</v>
      </c>
      <c r="DP69" s="132">
        <f t="shared" si="143"/>
        <v>0</v>
      </c>
      <c r="DQ69" s="132">
        <f t="shared" si="186"/>
        <v>0</v>
      </c>
      <c r="DR69" s="132">
        <f t="shared" si="144"/>
        <v>0</v>
      </c>
      <c r="DS69" s="132">
        <f t="shared" si="145"/>
        <v>0</v>
      </c>
      <c r="DT69" s="132">
        <f t="shared" si="146"/>
        <v>0</v>
      </c>
      <c r="DU69" s="132">
        <f t="shared" si="147"/>
        <v>0</v>
      </c>
      <c r="DV69" s="132">
        <f t="shared" si="148"/>
        <v>0</v>
      </c>
      <c r="DW69" s="132">
        <f t="shared" si="149"/>
        <v>0</v>
      </c>
      <c r="DX69" s="233">
        <f t="shared" si="150"/>
        <v>0</v>
      </c>
      <c r="DY69" s="231" t="b">
        <f t="shared" si="151"/>
        <v>0</v>
      </c>
      <c r="DZ69" s="163"/>
      <c r="EA69" s="226" t="str">
        <f t="shared" si="187"/>
        <v/>
      </c>
      <c r="EB69" s="178" t="str">
        <f t="shared" si="152"/>
        <v/>
      </c>
      <c r="EC69" s="178" t="str">
        <f t="shared" si="153"/>
        <v/>
      </c>
      <c r="ED69" s="178" t="str">
        <f t="shared" si="154"/>
        <v/>
      </c>
      <c r="EE69" s="178" t="str">
        <f t="shared" si="155"/>
        <v/>
      </c>
      <c r="EF69" s="178" t="str">
        <f t="shared" si="156"/>
        <v/>
      </c>
      <c r="EG69" s="178" t="str">
        <f t="shared" si="157"/>
        <v/>
      </c>
      <c r="EH69" s="178" t="str">
        <f t="shared" si="158"/>
        <v/>
      </c>
      <c r="EI69" s="178" t="str">
        <f t="shared" si="159"/>
        <v/>
      </c>
      <c r="EJ69" s="227" t="str">
        <f t="shared" si="160"/>
        <v/>
      </c>
      <c r="EK69" s="230" t="str">
        <f t="shared" si="206"/>
        <v/>
      </c>
      <c r="EL69" s="177" t="str">
        <f t="shared" si="207"/>
        <v/>
      </c>
      <c r="EM69" s="177" t="str">
        <f t="shared" si="208"/>
        <v/>
      </c>
      <c r="EN69" s="177" t="str">
        <f t="shared" si="209"/>
        <v/>
      </c>
      <c r="EO69" s="177" t="str">
        <f t="shared" si="210"/>
        <v/>
      </c>
      <c r="EP69" s="177" t="str">
        <f t="shared" si="211"/>
        <v/>
      </c>
      <c r="EQ69" s="177" t="str">
        <f t="shared" si="212"/>
        <v/>
      </c>
      <c r="ER69" s="177" t="str">
        <f t="shared" si="213"/>
        <v/>
      </c>
      <c r="ES69" s="177" t="str">
        <f t="shared" si="214"/>
        <v/>
      </c>
      <c r="ET69" s="177" t="str">
        <f t="shared" si="215"/>
        <v/>
      </c>
      <c r="EU69" s="229" t="e">
        <f t="shared" si="216"/>
        <v>#VALUE!</v>
      </c>
      <c r="EV69" s="27" t="e">
        <f t="shared" si="217"/>
        <v>#VALUE!</v>
      </c>
      <c r="EW69" s="27" t="e">
        <f t="shared" si="218"/>
        <v>#VALUE!</v>
      </c>
      <c r="EX69" s="28" t="e">
        <f t="shared" si="219"/>
        <v>#VALUE!</v>
      </c>
      <c r="EY69" s="28" t="e">
        <f t="shared" si="175"/>
        <v>#VALUE!</v>
      </c>
      <c r="EZ69" s="28" t="b">
        <f t="shared" si="176"/>
        <v>0</v>
      </c>
      <c r="FA69" s="176" t="str">
        <f t="shared" si="220"/>
        <v/>
      </c>
      <c r="FB69" s="27" t="e" cm="1">
        <f t="array" aca="1" ref="FB69" ca="1">TEXT(RIGHT(10-RIGHT(SUM(INDEX(1*(MID(MID(C69,1,1)*2,ROW(INDIRECT("1:"&amp;LEN(MID(C69,1,1)*2))),1)),,))+MID(C69,2,1)+
SUM(INDEX(1*(MID(MID(C69,3,1)*2,ROW(INDIRECT("1:"&amp;LEN(MID(C69,3,1)*2))),1)),,))+MID(C69,4,1)+
SUM(INDEX(1*(MID(MID(C69,5,1)*2,ROW(INDIRECT("1:"&amp;LEN(MID(C69,5,1)*2))),1)),,))+MID(C69,6,1)+
SUM(INDEX(1*(MID(MID(C69,8,1)*2,ROW(INDIRECT("1:"&amp;LEN(MID(C69,8,1)*2))),1)),,))+MID(C69,9,1)+
SUM(INDEX(1*(MID(MID(C69,10,1)*2,ROW(INDIRECT("1:"&amp;LEN(MID(C69,10,1)*2))),1)),,)),1),1),"0")</f>
        <v>#VALUE!</v>
      </c>
      <c r="FC69" s="27" t="str">
        <f t="shared" si="221"/>
        <v/>
      </c>
      <c r="FD69" s="29" t="b">
        <f t="shared" si="222"/>
        <v>0</v>
      </c>
      <c r="FE69" s="112" t="b">
        <f>IFERROR(MATCH(D69,'Avtal för korttidsarbete'!$G$13:$G$1012,0),TRUE)</f>
        <v>1</v>
      </c>
      <c r="FF69" s="112" t="b">
        <f t="shared" si="180"/>
        <v>0</v>
      </c>
      <c r="FG69" s="113" t="str" cm="1">
        <f t="array" ref="FG69">IF(FE69=TRUE,"x",INDEX('Avtal för korttidsarbete'!$E$13:$E$1012,$FE69))</f>
        <v>x</v>
      </c>
      <c r="FH69" s="113" t="str" cm="1">
        <f t="array" ref="FH69">IF(FE69=TRUE,"x",INDEX('Avtal för korttidsarbete'!$F$13:$F$1012,$FE69))</f>
        <v>x</v>
      </c>
      <c r="FI69" s="112" t="b">
        <f t="shared" si="181"/>
        <v>0</v>
      </c>
      <c r="FJ69" s="135">
        <f t="shared" si="188"/>
        <v>44166</v>
      </c>
      <c r="FK69" s="135">
        <f t="shared" si="182"/>
        <v>44377</v>
      </c>
      <c r="FL69" s="112" t="b">
        <f t="shared" si="183"/>
        <v>0</v>
      </c>
      <c r="FM69" s="113">
        <f t="shared" si="184"/>
        <v>44166</v>
      </c>
      <c r="FN69" s="135">
        <f t="shared" si="185"/>
        <v>44377</v>
      </c>
      <c r="FO69" s="148" t="b">
        <f>IFERROR(INDEX('Avtal för korttidsarbete'!R:R,MATCH(D69,'Avtal för korttidsarbete'!$G:$G,0)),TRUE)</f>
        <v>1</v>
      </c>
      <c r="FP69" s="135" t="str">
        <f>IF(FO69,"-",INDEX('Avtal för korttidsarbete'!$D:$D,MATCH(D69,'Avtal för korttidsarbete'!$G:$G,0)))</f>
        <v>-</v>
      </c>
      <c r="FQ69" s="113" t="b">
        <f>IFERROR(G69&gt;INDEX(Uppsägningar!E:E,MATCH(C69,Uppsägningar!C:C,0)),FALSE)</f>
        <v>0</v>
      </c>
    </row>
    <row r="70" spans="1:173" x14ac:dyDescent="0.25">
      <c r="A70" s="19">
        <v>54</v>
      </c>
      <c r="B70" s="20"/>
      <c r="C70" s="183"/>
      <c r="D70" s="66"/>
      <c r="E70" s="212">
        <f>IFERROR(INDEX(Admin!$C$7:$C$10,MATCH(FP70,TblNivåValTExt,0)),0)</f>
        <v>0</v>
      </c>
      <c r="F70" s="1"/>
      <c r="G70" s="1"/>
      <c r="H70" s="78"/>
      <c r="I70" s="181"/>
      <c r="J70" s="181"/>
      <c r="K70" s="182"/>
      <c r="L70" s="182"/>
      <c r="M70" s="181"/>
      <c r="N70" s="181"/>
      <c r="O70" s="181"/>
      <c r="P70" s="182"/>
      <c r="Q70" s="182"/>
      <c r="R70" s="181"/>
      <c r="S70" s="181"/>
      <c r="T70" s="181"/>
      <c r="U70" s="182"/>
      <c r="V70" s="182"/>
      <c r="W70" s="181"/>
      <c r="X70" s="181"/>
      <c r="Y70" s="181"/>
      <c r="Z70" s="182"/>
      <c r="AA70" s="182"/>
      <c r="AB70" s="181"/>
      <c r="AC70" s="181"/>
      <c r="AD70" s="181"/>
      <c r="AE70" s="182"/>
      <c r="AF70" s="182"/>
      <c r="AG70" s="181"/>
      <c r="AH70" s="181"/>
      <c r="AI70" s="181"/>
      <c r="AJ70" s="182"/>
      <c r="AK70" s="182"/>
      <c r="AL70" s="181"/>
      <c r="AM70" s="181"/>
      <c r="AN70" s="181"/>
      <c r="AO70" s="182"/>
      <c r="AP70" s="182"/>
      <c r="AQ70" s="181"/>
      <c r="AR70" s="181"/>
      <c r="AS70" s="181"/>
      <c r="AT70" s="182"/>
      <c r="AU70" s="182"/>
      <c r="AV70" s="181"/>
      <c r="AW70" s="181"/>
      <c r="AX70" s="181"/>
      <c r="AY70" s="182"/>
      <c r="AZ70" s="182"/>
      <c r="BA70" s="181"/>
      <c r="BB70" s="181"/>
      <c r="BC70" s="181"/>
      <c r="BD70" s="182"/>
      <c r="BE70" s="182"/>
      <c r="BF70" s="181"/>
      <c r="BG70" s="180">
        <f t="shared" si="108"/>
        <v>0</v>
      </c>
      <c r="BH70" s="116" t="str">
        <f t="shared" si="109"/>
        <v/>
      </c>
      <c r="BI70" s="80" t="b">
        <f t="shared" si="110"/>
        <v>0</v>
      </c>
      <c r="BJ70" s="80" t="str">
        <f t="shared" si="111"/>
        <v/>
      </c>
      <c r="BK70" s="80" t="b">
        <f t="shared" si="197"/>
        <v>0</v>
      </c>
      <c r="BL70" s="13" t="str">
        <f t="shared" si="113"/>
        <v/>
      </c>
      <c r="BM70" s="13" t="b">
        <f t="shared" si="198"/>
        <v>0</v>
      </c>
      <c r="BN70" s="35" t="str">
        <f t="shared" si="115"/>
        <v/>
      </c>
      <c r="BO70" s="13" t="b">
        <f t="shared" si="199"/>
        <v>0</v>
      </c>
      <c r="BP70" s="35" t="str">
        <f t="shared" si="117"/>
        <v/>
      </c>
      <c r="BQ70" s="13" t="b">
        <f t="shared" si="118"/>
        <v>0</v>
      </c>
      <c r="BR70" s="35" t="str">
        <f t="shared" si="119"/>
        <v/>
      </c>
      <c r="BS70" s="35" t="b">
        <f t="shared" si="200"/>
        <v>0</v>
      </c>
      <c r="BT70" s="35" t="str">
        <f t="shared" si="121"/>
        <v/>
      </c>
      <c r="BU70" s="35" t="b">
        <f t="shared" si="201"/>
        <v>0</v>
      </c>
      <c r="BV70" s="35" t="str">
        <f t="shared" si="123"/>
        <v/>
      </c>
      <c r="BW70" s="13" t="b">
        <f t="shared" si="202"/>
        <v>0</v>
      </c>
      <c r="BX70" s="35" t="str">
        <f t="shared" si="123"/>
        <v/>
      </c>
      <c r="BY70" s="265" t="b">
        <f t="shared" si="125"/>
        <v>0</v>
      </c>
      <c r="BZ70" s="35" t="str">
        <f t="shared" si="126"/>
        <v/>
      </c>
      <c r="CA70" s="265" t="b">
        <f t="shared" si="127"/>
        <v>0</v>
      </c>
      <c r="CB70" s="35" t="str">
        <f t="shared" si="56"/>
        <v/>
      </c>
      <c r="CC70" s="272" t="b">
        <f t="shared" si="128"/>
        <v>0</v>
      </c>
      <c r="CD70" s="35" t="str">
        <f t="shared" si="56"/>
        <v/>
      </c>
      <c r="CE70" s="13" t="b">
        <f t="shared" si="203"/>
        <v>0</v>
      </c>
      <c r="CF70" s="35" t="str">
        <f t="shared" si="129"/>
        <v/>
      </c>
      <c r="CG70" s="179">
        <f t="shared" si="195"/>
        <v>0</v>
      </c>
      <c r="CH70" s="179">
        <f t="shared" si="196"/>
        <v>0</v>
      </c>
      <c r="CI70" s="218">
        <f t="shared" si="130"/>
        <v>0</v>
      </c>
      <c r="CJ70" s="218">
        <f t="shared" si="131"/>
        <v>0</v>
      </c>
      <c r="CK70" s="218">
        <f t="shared" si="132"/>
        <v>0</v>
      </c>
      <c r="CL70" s="218">
        <f t="shared" si="133"/>
        <v>0</v>
      </c>
      <c r="CM70" s="218">
        <f t="shared" si="134"/>
        <v>0</v>
      </c>
      <c r="CN70" s="218">
        <f t="shared" si="135"/>
        <v>0</v>
      </c>
      <c r="CO70" s="218">
        <f t="shared" si="136"/>
        <v>0</v>
      </c>
      <c r="CP70" s="218">
        <f t="shared" si="137"/>
        <v>0</v>
      </c>
      <c r="CQ70" s="218">
        <f t="shared" si="138"/>
        <v>0</v>
      </c>
      <c r="CR70" s="218">
        <f t="shared" si="139"/>
        <v>0</v>
      </c>
      <c r="CS70" s="14">
        <f t="shared" si="204"/>
        <v>0</v>
      </c>
      <c r="CT70" s="236">
        <f t="shared" si="205"/>
        <v>0</v>
      </c>
      <c r="CU70" s="237">
        <f t="shared" si="225"/>
        <v>0</v>
      </c>
      <c r="CV70" s="16">
        <f t="shared" si="225"/>
        <v>0</v>
      </c>
      <c r="CW70" s="16">
        <f t="shared" si="225"/>
        <v>0</v>
      </c>
      <c r="CX70" s="16">
        <f t="shared" si="225"/>
        <v>0</v>
      </c>
      <c r="CY70" s="16">
        <f t="shared" si="225"/>
        <v>0</v>
      </c>
      <c r="CZ70" s="16">
        <f t="shared" si="225"/>
        <v>0</v>
      </c>
      <c r="DA70" s="16">
        <f t="shared" si="225"/>
        <v>0</v>
      </c>
      <c r="DB70" s="16">
        <f t="shared" si="225"/>
        <v>0</v>
      </c>
      <c r="DC70" s="16">
        <f t="shared" si="225"/>
        <v>0</v>
      </c>
      <c r="DD70" s="238">
        <f t="shared" si="225"/>
        <v>0</v>
      </c>
      <c r="DE70" s="232">
        <f t="shared" si="226"/>
        <v>0</v>
      </c>
      <c r="DF70" s="132">
        <f t="shared" si="226"/>
        <v>0</v>
      </c>
      <c r="DG70" s="132">
        <f t="shared" si="226"/>
        <v>0</v>
      </c>
      <c r="DH70" s="132">
        <f t="shared" si="226"/>
        <v>0</v>
      </c>
      <c r="DI70" s="132">
        <f t="shared" si="226"/>
        <v>0</v>
      </c>
      <c r="DJ70" s="132">
        <f t="shared" si="226"/>
        <v>0</v>
      </c>
      <c r="DK70" s="132">
        <f t="shared" si="226"/>
        <v>0</v>
      </c>
      <c r="DL70" s="132">
        <f t="shared" si="226"/>
        <v>0</v>
      </c>
      <c r="DM70" s="132">
        <f t="shared" si="226"/>
        <v>0</v>
      </c>
      <c r="DN70" s="233">
        <f t="shared" si="226"/>
        <v>0</v>
      </c>
      <c r="DO70" s="232">
        <f t="shared" si="142"/>
        <v>0</v>
      </c>
      <c r="DP70" s="132">
        <f t="shared" si="143"/>
        <v>0</v>
      </c>
      <c r="DQ70" s="132">
        <f t="shared" si="186"/>
        <v>0</v>
      </c>
      <c r="DR70" s="132">
        <f t="shared" si="144"/>
        <v>0</v>
      </c>
      <c r="DS70" s="132">
        <f t="shared" si="145"/>
        <v>0</v>
      </c>
      <c r="DT70" s="132">
        <f t="shared" si="146"/>
        <v>0</v>
      </c>
      <c r="DU70" s="132">
        <f t="shared" si="147"/>
        <v>0</v>
      </c>
      <c r="DV70" s="132">
        <f t="shared" si="148"/>
        <v>0</v>
      </c>
      <c r="DW70" s="132">
        <f t="shared" si="149"/>
        <v>0</v>
      </c>
      <c r="DX70" s="233">
        <f t="shared" si="150"/>
        <v>0</v>
      </c>
      <c r="DY70" s="231" t="b">
        <f t="shared" si="151"/>
        <v>0</v>
      </c>
      <c r="DZ70" s="163"/>
      <c r="EA70" s="226" t="str">
        <f t="shared" si="187"/>
        <v/>
      </c>
      <c r="EB70" s="178" t="str">
        <f t="shared" si="152"/>
        <v/>
      </c>
      <c r="EC70" s="178" t="str">
        <f t="shared" si="153"/>
        <v/>
      </c>
      <c r="ED70" s="178" t="str">
        <f t="shared" si="154"/>
        <v/>
      </c>
      <c r="EE70" s="178" t="str">
        <f t="shared" si="155"/>
        <v/>
      </c>
      <c r="EF70" s="178" t="str">
        <f t="shared" si="156"/>
        <v/>
      </c>
      <c r="EG70" s="178" t="str">
        <f t="shared" si="157"/>
        <v/>
      </c>
      <c r="EH70" s="178" t="str">
        <f t="shared" si="158"/>
        <v/>
      </c>
      <c r="EI70" s="178" t="str">
        <f t="shared" si="159"/>
        <v/>
      </c>
      <c r="EJ70" s="227" t="str">
        <f t="shared" si="160"/>
        <v/>
      </c>
      <c r="EK70" s="230" t="str">
        <f t="shared" si="206"/>
        <v/>
      </c>
      <c r="EL70" s="177" t="str">
        <f t="shared" si="207"/>
        <v/>
      </c>
      <c r="EM70" s="177" t="str">
        <f t="shared" si="208"/>
        <v/>
      </c>
      <c r="EN70" s="177" t="str">
        <f t="shared" si="209"/>
        <v/>
      </c>
      <c r="EO70" s="177" t="str">
        <f t="shared" si="210"/>
        <v/>
      </c>
      <c r="EP70" s="177" t="str">
        <f t="shared" si="211"/>
        <v/>
      </c>
      <c r="EQ70" s="177" t="str">
        <f t="shared" si="212"/>
        <v/>
      </c>
      <c r="ER70" s="177" t="str">
        <f t="shared" si="213"/>
        <v/>
      </c>
      <c r="ES70" s="177" t="str">
        <f t="shared" si="214"/>
        <v/>
      </c>
      <c r="ET70" s="177" t="str">
        <f t="shared" si="215"/>
        <v/>
      </c>
      <c r="EU70" s="229" t="e">
        <f t="shared" si="216"/>
        <v>#VALUE!</v>
      </c>
      <c r="EV70" s="27" t="e">
        <f t="shared" si="217"/>
        <v>#VALUE!</v>
      </c>
      <c r="EW70" s="27" t="e">
        <f t="shared" si="218"/>
        <v>#VALUE!</v>
      </c>
      <c r="EX70" s="28" t="e">
        <f t="shared" si="219"/>
        <v>#VALUE!</v>
      </c>
      <c r="EY70" s="28" t="e">
        <f t="shared" si="175"/>
        <v>#VALUE!</v>
      </c>
      <c r="EZ70" s="28" t="b">
        <f t="shared" si="176"/>
        <v>0</v>
      </c>
      <c r="FA70" s="176" t="str">
        <f t="shared" si="220"/>
        <v/>
      </c>
      <c r="FB70" s="27" t="e" cm="1">
        <f t="array" aca="1" ref="FB70" ca="1">TEXT(RIGHT(10-RIGHT(SUM(INDEX(1*(MID(MID(C70,1,1)*2,ROW(INDIRECT("1:"&amp;LEN(MID(C70,1,1)*2))),1)),,))+MID(C70,2,1)+
SUM(INDEX(1*(MID(MID(C70,3,1)*2,ROW(INDIRECT("1:"&amp;LEN(MID(C70,3,1)*2))),1)),,))+MID(C70,4,1)+
SUM(INDEX(1*(MID(MID(C70,5,1)*2,ROW(INDIRECT("1:"&amp;LEN(MID(C70,5,1)*2))),1)),,))+MID(C70,6,1)+
SUM(INDEX(1*(MID(MID(C70,8,1)*2,ROW(INDIRECT("1:"&amp;LEN(MID(C70,8,1)*2))),1)),,))+MID(C70,9,1)+
SUM(INDEX(1*(MID(MID(C70,10,1)*2,ROW(INDIRECT("1:"&amp;LEN(MID(C70,10,1)*2))),1)),,)),1),1),"0")</f>
        <v>#VALUE!</v>
      </c>
      <c r="FC70" s="27" t="str">
        <f t="shared" si="221"/>
        <v/>
      </c>
      <c r="FD70" s="29" t="b">
        <f t="shared" si="222"/>
        <v>0</v>
      </c>
      <c r="FE70" s="112" t="b">
        <f>IFERROR(MATCH(D70,'Avtal för korttidsarbete'!$G$13:$G$1012,0),TRUE)</f>
        <v>1</v>
      </c>
      <c r="FF70" s="112" t="b">
        <f t="shared" si="180"/>
        <v>0</v>
      </c>
      <c r="FG70" s="113" t="str" cm="1">
        <f t="array" ref="FG70">IF(FE70=TRUE,"x",INDEX('Avtal för korttidsarbete'!$E$13:$E$1012,$FE70))</f>
        <v>x</v>
      </c>
      <c r="FH70" s="113" t="str" cm="1">
        <f t="array" ref="FH70">IF(FE70=TRUE,"x",INDEX('Avtal för korttidsarbete'!$F$13:$F$1012,$FE70))</f>
        <v>x</v>
      </c>
      <c r="FI70" s="112" t="b">
        <f t="shared" si="181"/>
        <v>0</v>
      </c>
      <c r="FJ70" s="135">
        <f t="shared" si="188"/>
        <v>44166</v>
      </c>
      <c r="FK70" s="135">
        <f t="shared" si="182"/>
        <v>44377</v>
      </c>
      <c r="FL70" s="112" t="b">
        <f t="shared" si="183"/>
        <v>0</v>
      </c>
      <c r="FM70" s="113">
        <f t="shared" si="184"/>
        <v>44166</v>
      </c>
      <c r="FN70" s="135">
        <f t="shared" si="185"/>
        <v>44377</v>
      </c>
      <c r="FO70" s="148" t="b">
        <f>IFERROR(INDEX('Avtal för korttidsarbete'!R:R,MATCH(D70,'Avtal för korttidsarbete'!$G:$G,0)),TRUE)</f>
        <v>1</v>
      </c>
      <c r="FP70" s="135" t="str">
        <f>IF(FO70,"-",INDEX('Avtal för korttidsarbete'!$D:$D,MATCH(D70,'Avtal för korttidsarbete'!$G:$G,0)))</f>
        <v>-</v>
      </c>
      <c r="FQ70" s="113" t="b">
        <f>IFERROR(G70&gt;INDEX(Uppsägningar!E:E,MATCH(C70,Uppsägningar!C:C,0)),FALSE)</f>
        <v>0</v>
      </c>
    </row>
    <row r="71" spans="1:173" x14ac:dyDescent="0.25">
      <c r="A71" s="19">
        <v>55</v>
      </c>
      <c r="B71" s="20"/>
      <c r="C71" s="183"/>
      <c r="D71" s="66"/>
      <c r="E71" s="212">
        <f>IFERROR(INDEX(Admin!$C$7:$C$10,MATCH(FP71,TblNivåValTExt,0)),0)</f>
        <v>0</v>
      </c>
      <c r="F71" s="1"/>
      <c r="G71" s="1"/>
      <c r="H71" s="78"/>
      <c r="I71" s="181"/>
      <c r="J71" s="181"/>
      <c r="K71" s="182"/>
      <c r="L71" s="182"/>
      <c r="M71" s="181"/>
      <c r="N71" s="181"/>
      <c r="O71" s="181"/>
      <c r="P71" s="182"/>
      <c r="Q71" s="182"/>
      <c r="R71" s="181"/>
      <c r="S71" s="181"/>
      <c r="T71" s="181"/>
      <c r="U71" s="182"/>
      <c r="V71" s="182"/>
      <c r="W71" s="181"/>
      <c r="X71" s="181"/>
      <c r="Y71" s="181"/>
      <c r="Z71" s="182"/>
      <c r="AA71" s="182"/>
      <c r="AB71" s="181"/>
      <c r="AC71" s="181"/>
      <c r="AD71" s="181"/>
      <c r="AE71" s="182"/>
      <c r="AF71" s="182"/>
      <c r="AG71" s="181"/>
      <c r="AH71" s="181"/>
      <c r="AI71" s="181"/>
      <c r="AJ71" s="182"/>
      <c r="AK71" s="182"/>
      <c r="AL71" s="181"/>
      <c r="AM71" s="181"/>
      <c r="AN71" s="181"/>
      <c r="AO71" s="182"/>
      <c r="AP71" s="182"/>
      <c r="AQ71" s="181"/>
      <c r="AR71" s="181"/>
      <c r="AS71" s="181"/>
      <c r="AT71" s="182"/>
      <c r="AU71" s="182"/>
      <c r="AV71" s="181"/>
      <c r="AW71" s="181"/>
      <c r="AX71" s="181"/>
      <c r="AY71" s="182"/>
      <c r="AZ71" s="182"/>
      <c r="BA71" s="181"/>
      <c r="BB71" s="181"/>
      <c r="BC71" s="181"/>
      <c r="BD71" s="182"/>
      <c r="BE71" s="182"/>
      <c r="BF71" s="181"/>
      <c r="BG71" s="180">
        <f t="shared" si="108"/>
        <v>0</v>
      </c>
      <c r="BH71" s="116" t="str">
        <f t="shared" si="109"/>
        <v/>
      </c>
      <c r="BI71" s="80" t="b">
        <f t="shared" si="110"/>
        <v>0</v>
      </c>
      <c r="BJ71" s="80" t="str">
        <f t="shared" si="111"/>
        <v/>
      </c>
      <c r="BK71" s="80" t="b">
        <f t="shared" si="197"/>
        <v>0</v>
      </c>
      <c r="BL71" s="13" t="str">
        <f t="shared" si="113"/>
        <v/>
      </c>
      <c r="BM71" s="13" t="b">
        <f t="shared" si="198"/>
        <v>0</v>
      </c>
      <c r="BN71" s="35" t="str">
        <f t="shared" si="115"/>
        <v/>
      </c>
      <c r="BO71" s="13" t="b">
        <f t="shared" si="199"/>
        <v>0</v>
      </c>
      <c r="BP71" s="35" t="str">
        <f t="shared" si="117"/>
        <v/>
      </c>
      <c r="BQ71" s="13" t="b">
        <f t="shared" si="118"/>
        <v>0</v>
      </c>
      <c r="BR71" s="35" t="str">
        <f t="shared" si="119"/>
        <v/>
      </c>
      <c r="BS71" s="35" t="b">
        <f t="shared" si="200"/>
        <v>0</v>
      </c>
      <c r="BT71" s="35" t="str">
        <f t="shared" si="121"/>
        <v/>
      </c>
      <c r="BU71" s="35" t="b">
        <f t="shared" si="201"/>
        <v>0</v>
      </c>
      <c r="BV71" s="35" t="str">
        <f t="shared" si="123"/>
        <v/>
      </c>
      <c r="BW71" s="13" t="b">
        <f t="shared" si="202"/>
        <v>0</v>
      </c>
      <c r="BX71" s="35" t="str">
        <f t="shared" si="123"/>
        <v/>
      </c>
      <c r="BY71" s="265" t="b">
        <f t="shared" si="125"/>
        <v>0</v>
      </c>
      <c r="BZ71" s="35" t="str">
        <f t="shared" si="126"/>
        <v/>
      </c>
      <c r="CA71" s="265" t="b">
        <f t="shared" si="127"/>
        <v>0</v>
      </c>
      <c r="CB71" s="35" t="str">
        <f t="shared" si="56"/>
        <v/>
      </c>
      <c r="CC71" s="272" t="b">
        <f t="shared" si="128"/>
        <v>0</v>
      </c>
      <c r="CD71" s="35" t="str">
        <f t="shared" si="56"/>
        <v/>
      </c>
      <c r="CE71" s="13" t="b">
        <f t="shared" si="203"/>
        <v>0</v>
      </c>
      <c r="CF71" s="35" t="str">
        <f t="shared" si="129"/>
        <v/>
      </c>
      <c r="CG71" s="179">
        <f t="shared" si="195"/>
        <v>0</v>
      </c>
      <c r="CH71" s="179">
        <f t="shared" si="196"/>
        <v>0</v>
      </c>
      <c r="CI71" s="218">
        <f t="shared" si="130"/>
        <v>0</v>
      </c>
      <c r="CJ71" s="218">
        <f t="shared" si="131"/>
        <v>0</v>
      </c>
      <c r="CK71" s="218">
        <f t="shared" si="132"/>
        <v>0</v>
      </c>
      <c r="CL71" s="218">
        <f t="shared" si="133"/>
        <v>0</v>
      </c>
      <c r="CM71" s="218">
        <f t="shared" si="134"/>
        <v>0</v>
      </c>
      <c r="CN71" s="218">
        <f t="shared" si="135"/>
        <v>0</v>
      </c>
      <c r="CO71" s="218">
        <f t="shared" si="136"/>
        <v>0</v>
      </c>
      <c r="CP71" s="218">
        <f t="shared" si="137"/>
        <v>0</v>
      </c>
      <c r="CQ71" s="218">
        <f t="shared" si="138"/>
        <v>0</v>
      </c>
      <c r="CR71" s="218">
        <f t="shared" si="139"/>
        <v>0</v>
      </c>
      <c r="CS71" s="14">
        <f t="shared" si="204"/>
        <v>0</v>
      </c>
      <c r="CT71" s="236">
        <f t="shared" si="205"/>
        <v>0</v>
      </c>
      <c r="CU71" s="237">
        <f t="shared" si="225"/>
        <v>0</v>
      </c>
      <c r="CV71" s="16">
        <f t="shared" si="225"/>
        <v>0</v>
      </c>
      <c r="CW71" s="16">
        <f t="shared" si="225"/>
        <v>0</v>
      </c>
      <c r="CX71" s="16">
        <f t="shared" si="225"/>
        <v>0</v>
      </c>
      <c r="CY71" s="16">
        <f t="shared" si="225"/>
        <v>0</v>
      </c>
      <c r="CZ71" s="16">
        <f t="shared" si="225"/>
        <v>0</v>
      </c>
      <c r="DA71" s="16">
        <f t="shared" si="225"/>
        <v>0</v>
      </c>
      <c r="DB71" s="16">
        <f t="shared" si="225"/>
        <v>0</v>
      </c>
      <c r="DC71" s="16">
        <f t="shared" si="225"/>
        <v>0</v>
      </c>
      <c r="DD71" s="238">
        <f t="shared" si="225"/>
        <v>0</v>
      </c>
      <c r="DE71" s="232">
        <f t="shared" si="226"/>
        <v>0</v>
      </c>
      <c r="DF71" s="132">
        <f t="shared" si="226"/>
        <v>0</v>
      </c>
      <c r="DG71" s="132">
        <f t="shared" si="226"/>
        <v>0</v>
      </c>
      <c r="DH71" s="132">
        <f t="shared" si="226"/>
        <v>0</v>
      </c>
      <c r="DI71" s="132">
        <f t="shared" si="226"/>
        <v>0</v>
      </c>
      <c r="DJ71" s="132">
        <f t="shared" si="226"/>
        <v>0</v>
      </c>
      <c r="DK71" s="132">
        <f t="shared" si="226"/>
        <v>0</v>
      </c>
      <c r="DL71" s="132">
        <f t="shared" si="226"/>
        <v>0</v>
      </c>
      <c r="DM71" s="132">
        <f t="shared" si="226"/>
        <v>0</v>
      </c>
      <c r="DN71" s="233">
        <f t="shared" si="226"/>
        <v>0</v>
      </c>
      <c r="DO71" s="232">
        <f t="shared" si="142"/>
        <v>0</v>
      </c>
      <c r="DP71" s="132">
        <f t="shared" si="143"/>
        <v>0</v>
      </c>
      <c r="DQ71" s="132">
        <f t="shared" si="186"/>
        <v>0</v>
      </c>
      <c r="DR71" s="132">
        <f t="shared" si="144"/>
        <v>0</v>
      </c>
      <c r="DS71" s="132">
        <f t="shared" si="145"/>
        <v>0</v>
      </c>
      <c r="DT71" s="132">
        <f t="shared" si="146"/>
        <v>0</v>
      </c>
      <c r="DU71" s="132">
        <f t="shared" si="147"/>
        <v>0</v>
      </c>
      <c r="DV71" s="132">
        <f t="shared" si="148"/>
        <v>0</v>
      </c>
      <c r="DW71" s="132">
        <f t="shared" si="149"/>
        <v>0</v>
      </c>
      <c r="DX71" s="233">
        <f t="shared" si="150"/>
        <v>0</v>
      </c>
      <c r="DY71" s="231" t="b">
        <f t="shared" si="151"/>
        <v>0</v>
      </c>
      <c r="DZ71" s="163"/>
      <c r="EA71" s="226" t="str">
        <f t="shared" si="187"/>
        <v/>
      </c>
      <c r="EB71" s="178" t="str">
        <f t="shared" si="152"/>
        <v/>
      </c>
      <c r="EC71" s="178" t="str">
        <f t="shared" si="153"/>
        <v/>
      </c>
      <c r="ED71" s="178" t="str">
        <f t="shared" si="154"/>
        <v/>
      </c>
      <c r="EE71" s="178" t="str">
        <f t="shared" si="155"/>
        <v/>
      </c>
      <c r="EF71" s="178" t="str">
        <f t="shared" si="156"/>
        <v/>
      </c>
      <c r="EG71" s="178" t="str">
        <f t="shared" si="157"/>
        <v/>
      </c>
      <c r="EH71" s="178" t="str">
        <f t="shared" si="158"/>
        <v/>
      </c>
      <c r="EI71" s="178" t="str">
        <f t="shared" si="159"/>
        <v/>
      </c>
      <c r="EJ71" s="227" t="str">
        <f t="shared" si="160"/>
        <v/>
      </c>
      <c r="EK71" s="230" t="str">
        <f t="shared" si="206"/>
        <v/>
      </c>
      <c r="EL71" s="177" t="str">
        <f t="shared" si="207"/>
        <v/>
      </c>
      <c r="EM71" s="177" t="str">
        <f t="shared" si="208"/>
        <v/>
      </c>
      <c r="EN71" s="177" t="str">
        <f t="shared" si="209"/>
        <v/>
      </c>
      <c r="EO71" s="177" t="str">
        <f t="shared" si="210"/>
        <v/>
      </c>
      <c r="EP71" s="177" t="str">
        <f t="shared" si="211"/>
        <v/>
      </c>
      <c r="EQ71" s="177" t="str">
        <f t="shared" si="212"/>
        <v/>
      </c>
      <c r="ER71" s="177" t="str">
        <f t="shared" si="213"/>
        <v/>
      </c>
      <c r="ES71" s="177" t="str">
        <f t="shared" si="214"/>
        <v/>
      </c>
      <c r="ET71" s="177" t="str">
        <f t="shared" si="215"/>
        <v/>
      </c>
      <c r="EU71" s="229" t="e">
        <f t="shared" si="216"/>
        <v>#VALUE!</v>
      </c>
      <c r="EV71" s="27" t="e">
        <f t="shared" si="217"/>
        <v>#VALUE!</v>
      </c>
      <c r="EW71" s="27" t="e">
        <f t="shared" si="218"/>
        <v>#VALUE!</v>
      </c>
      <c r="EX71" s="28" t="e">
        <f t="shared" si="219"/>
        <v>#VALUE!</v>
      </c>
      <c r="EY71" s="28" t="e">
        <f t="shared" si="175"/>
        <v>#VALUE!</v>
      </c>
      <c r="EZ71" s="28" t="b">
        <f t="shared" si="176"/>
        <v>0</v>
      </c>
      <c r="FA71" s="176" t="str">
        <f t="shared" si="220"/>
        <v/>
      </c>
      <c r="FB71" s="27" t="e" cm="1">
        <f t="array" aca="1" ref="FB71" ca="1">TEXT(RIGHT(10-RIGHT(SUM(INDEX(1*(MID(MID(C71,1,1)*2,ROW(INDIRECT("1:"&amp;LEN(MID(C71,1,1)*2))),1)),,))+MID(C71,2,1)+
SUM(INDEX(1*(MID(MID(C71,3,1)*2,ROW(INDIRECT("1:"&amp;LEN(MID(C71,3,1)*2))),1)),,))+MID(C71,4,1)+
SUM(INDEX(1*(MID(MID(C71,5,1)*2,ROW(INDIRECT("1:"&amp;LEN(MID(C71,5,1)*2))),1)),,))+MID(C71,6,1)+
SUM(INDEX(1*(MID(MID(C71,8,1)*2,ROW(INDIRECT("1:"&amp;LEN(MID(C71,8,1)*2))),1)),,))+MID(C71,9,1)+
SUM(INDEX(1*(MID(MID(C71,10,1)*2,ROW(INDIRECT("1:"&amp;LEN(MID(C71,10,1)*2))),1)),,)),1),1),"0")</f>
        <v>#VALUE!</v>
      </c>
      <c r="FC71" s="27" t="str">
        <f t="shared" si="221"/>
        <v/>
      </c>
      <c r="FD71" s="29" t="b">
        <f t="shared" si="222"/>
        <v>0</v>
      </c>
      <c r="FE71" s="112" t="b">
        <f>IFERROR(MATCH(D71,'Avtal för korttidsarbete'!$G$13:$G$1012,0),TRUE)</f>
        <v>1</v>
      </c>
      <c r="FF71" s="112" t="b">
        <f t="shared" si="180"/>
        <v>0</v>
      </c>
      <c r="FG71" s="113" t="str" cm="1">
        <f t="array" ref="FG71">IF(FE71=TRUE,"x",INDEX('Avtal för korttidsarbete'!$E$13:$E$1012,$FE71))</f>
        <v>x</v>
      </c>
      <c r="FH71" s="113" t="str" cm="1">
        <f t="array" ref="FH71">IF(FE71=TRUE,"x",INDEX('Avtal för korttidsarbete'!$F$13:$F$1012,$FE71))</f>
        <v>x</v>
      </c>
      <c r="FI71" s="112" t="b">
        <f t="shared" si="181"/>
        <v>0</v>
      </c>
      <c r="FJ71" s="135">
        <f t="shared" si="188"/>
        <v>44166</v>
      </c>
      <c r="FK71" s="135">
        <f t="shared" si="182"/>
        <v>44377</v>
      </c>
      <c r="FL71" s="112" t="b">
        <f t="shared" si="183"/>
        <v>0</v>
      </c>
      <c r="FM71" s="113">
        <f t="shared" si="184"/>
        <v>44166</v>
      </c>
      <c r="FN71" s="135">
        <f t="shared" si="185"/>
        <v>44377</v>
      </c>
      <c r="FO71" s="148" t="b">
        <f>IFERROR(INDEX('Avtal för korttidsarbete'!R:R,MATCH(D71,'Avtal för korttidsarbete'!$G:$G,0)),TRUE)</f>
        <v>1</v>
      </c>
      <c r="FP71" s="135" t="str">
        <f>IF(FO71,"-",INDEX('Avtal för korttidsarbete'!$D:$D,MATCH(D71,'Avtal för korttidsarbete'!$G:$G,0)))</f>
        <v>-</v>
      </c>
      <c r="FQ71" s="113" t="b">
        <f>IFERROR(G71&gt;INDEX(Uppsägningar!E:E,MATCH(C71,Uppsägningar!C:C,0)),FALSE)</f>
        <v>0</v>
      </c>
    </row>
    <row r="72" spans="1:173" x14ac:dyDescent="0.25">
      <c r="A72" s="19">
        <v>56</v>
      </c>
      <c r="B72" s="20"/>
      <c r="C72" s="183"/>
      <c r="D72" s="66"/>
      <c r="E72" s="212">
        <f>IFERROR(INDEX(Admin!$C$7:$C$10,MATCH(FP72,TblNivåValTExt,0)),0)</f>
        <v>0</v>
      </c>
      <c r="F72" s="1"/>
      <c r="G72" s="1"/>
      <c r="H72" s="78"/>
      <c r="I72" s="181"/>
      <c r="J72" s="181"/>
      <c r="K72" s="182"/>
      <c r="L72" s="182"/>
      <c r="M72" s="181"/>
      <c r="N72" s="181"/>
      <c r="O72" s="181"/>
      <c r="P72" s="182"/>
      <c r="Q72" s="182"/>
      <c r="R72" s="181"/>
      <c r="S72" s="181"/>
      <c r="T72" s="181"/>
      <c r="U72" s="182"/>
      <c r="V72" s="182"/>
      <c r="W72" s="181"/>
      <c r="X72" s="181"/>
      <c r="Y72" s="181"/>
      <c r="Z72" s="182"/>
      <c r="AA72" s="182"/>
      <c r="AB72" s="181"/>
      <c r="AC72" s="181"/>
      <c r="AD72" s="181"/>
      <c r="AE72" s="182"/>
      <c r="AF72" s="182"/>
      <c r="AG72" s="181"/>
      <c r="AH72" s="181"/>
      <c r="AI72" s="181"/>
      <c r="AJ72" s="182"/>
      <c r="AK72" s="182"/>
      <c r="AL72" s="181"/>
      <c r="AM72" s="181"/>
      <c r="AN72" s="181"/>
      <c r="AO72" s="182"/>
      <c r="AP72" s="182"/>
      <c r="AQ72" s="181"/>
      <c r="AR72" s="181"/>
      <c r="AS72" s="181"/>
      <c r="AT72" s="182"/>
      <c r="AU72" s="182"/>
      <c r="AV72" s="181"/>
      <c r="AW72" s="181"/>
      <c r="AX72" s="181"/>
      <c r="AY72" s="182"/>
      <c r="AZ72" s="182"/>
      <c r="BA72" s="181"/>
      <c r="BB72" s="181"/>
      <c r="BC72" s="181"/>
      <c r="BD72" s="182"/>
      <c r="BE72" s="182"/>
      <c r="BF72" s="181"/>
      <c r="BG72" s="180">
        <f t="shared" si="108"/>
        <v>0</v>
      </c>
      <c r="BH72" s="116" t="str">
        <f t="shared" si="109"/>
        <v/>
      </c>
      <c r="BI72" s="80" t="b">
        <f t="shared" si="110"/>
        <v>0</v>
      </c>
      <c r="BJ72" s="80" t="str">
        <f t="shared" si="111"/>
        <v/>
      </c>
      <c r="BK72" s="80" t="b">
        <f t="shared" si="197"/>
        <v>0</v>
      </c>
      <c r="BL72" s="13" t="str">
        <f t="shared" si="113"/>
        <v/>
      </c>
      <c r="BM72" s="13" t="b">
        <f t="shared" si="198"/>
        <v>0</v>
      </c>
      <c r="BN72" s="35" t="str">
        <f t="shared" si="115"/>
        <v/>
      </c>
      <c r="BO72" s="13" t="b">
        <f t="shared" si="199"/>
        <v>0</v>
      </c>
      <c r="BP72" s="35" t="str">
        <f t="shared" si="117"/>
        <v/>
      </c>
      <c r="BQ72" s="13" t="b">
        <f t="shared" si="118"/>
        <v>0</v>
      </c>
      <c r="BR72" s="35" t="str">
        <f t="shared" si="119"/>
        <v/>
      </c>
      <c r="BS72" s="35" t="b">
        <f t="shared" si="200"/>
        <v>0</v>
      </c>
      <c r="BT72" s="35" t="str">
        <f t="shared" si="121"/>
        <v/>
      </c>
      <c r="BU72" s="35" t="b">
        <f t="shared" si="201"/>
        <v>0</v>
      </c>
      <c r="BV72" s="35" t="str">
        <f t="shared" si="123"/>
        <v/>
      </c>
      <c r="BW72" s="13" t="b">
        <f t="shared" si="202"/>
        <v>0</v>
      </c>
      <c r="BX72" s="35" t="str">
        <f t="shared" si="123"/>
        <v/>
      </c>
      <c r="BY72" s="265" t="b">
        <f t="shared" si="125"/>
        <v>0</v>
      </c>
      <c r="BZ72" s="35" t="str">
        <f t="shared" si="126"/>
        <v/>
      </c>
      <c r="CA72" s="265" t="b">
        <f t="shared" si="127"/>
        <v>0</v>
      </c>
      <c r="CB72" s="35" t="str">
        <f t="shared" si="56"/>
        <v/>
      </c>
      <c r="CC72" s="272" t="b">
        <f t="shared" si="128"/>
        <v>0</v>
      </c>
      <c r="CD72" s="35" t="str">
        <f t="shared" si="56"/>
        <v/>
      </c>
      <c r="CE72" s="13" t="b">
        <f t="shared" si="203"/>
        <v>0</v>
      </c>
      <c r="CF72" s="35" t="str">
        <f t="shared" si="129"/>
        <v/>
      </c>
      <c r="CG72" s="179">
        <f t="shared" si="195"/>
        <v>0</v>
      </c>
      <c r="CH72" s="179">
        <f t="shared" si="196"/>
        <v>0</v>
      </c>
      <c r="CI72" s="218">
        <f t="shared" si="130"/>
        <v>0</v>
      </c>
      <c r="CJ72" s="218">
        <f t="shared" si="131"/>
        <v>0</v>
      </c>
      <c r="CK72" s="218">
        <f t="shared" si="132"/>
        <v>0</v>
      </c>
      <c r="CL72" s="218">
        <f t="shared" si="133"/>
        <v>0</v>
      </c>
      <c r="CM72" s="218">
        <f t="shared" si="134"/>
        <v>0</v>
      </c>
      <c r="CN72" s="218">
        <f t="shared" si="135"/>
        <v>0</v>
      </c>
      <c r="CO72" s="218">
        <f t="shared" si="136"/>
        <v>0</v>
      </c>
      <c r="CP72" s="218">
        <f t="shared" si="137"/>
        <v>0</v>
      </c>
      <c r="CQ72" s="218">
        <f t="shared" si="138"/>
        <v>0</v>
      </c>
      <c r="CR72" s="218">
        <f t="shared" si="139"/>
        <v>0</v>
      </c>
      <c r="CS72" s="14">
        <f t="shared" si="204"/>
        <v>0</v>
      </c>
      <c r="CT72" s="236">
        <f t="shared" si="205"/>
        <v>0</v>
      </c>
      <c r="CU72" s="237">
        <f t="shared" si="225"/>
        <v>0</v>
      </c>
      <c r="CV72" s="16">
        <f t="shared" si="225"/>
        <v>0</v>
      </c>
      <c r="CW72" s="16">
        <f t="shared" si="225"/>
        <v>0</v>
      </c>
      <c r="CX72" s="16">
        <f t="shared" si="225"/>
        <v>0</v>
      </c>
      <c r="CY72" s="16">
        <f t="shared" si="225"/>
        <v>0</v>
      </c>
      <c r="CZ72" s="16">
        <f t="shared" si="225"/>
        <v>0</v>
      </c>
      <c r="DA72" s="16">
        <f t="shared" si="225"/>
        <v>0</v>
      </c>
      <c r="DB72" s="16">
        <f t="shared" si="225"/>
        <v>0</v>
      </c>
      <c r="DC72" s="16">
        <f t="shared" si="225"/>
        <v>0</v>
      </c>
      <c r="DD72" s="238">
        <f t="shared" si="225"/>
        <v>0</v>
      </c>
      <c r="DE72" s="232">
        <f t="shared" si="226"/>
        <v>0</v>
      </c>
      <c r="DF72" s="132">
        <f t="shared" si="226"/>
        <v>0</v>
      </c>
      <c r="DG72" s="132">
        <f t="shared" si="226"/>
        <v>0</v>
      </c>
      <c r="DH72" s="132">
        <f t="shared" si="226"/>
        <v>0</v>
      </c>
      <c r="DI72" s="132">
        <f t="shared" si="226"/>
        <v>0</v>
      </c>
      <c r="DJ72" s="132">
        <f t="shared" si="226"/>
        <v>0</v>
      </c>
      <c r="DK72" s="132">
        <f t="shared" si="226"/>
        <v>0</v>
      </c>
      <c r="DL72" s="132">
        <f t="shared" si="226"/>
        <v>0</v>
      </c>
      <c r="DM72" s="132">
        <f t="shared" si="226"/>
        <v>0</v>
      </c>
      <c r="DN72" s="233">
        <f t="shared" si="226"/>
        <v>0</v>
      </c>
      <c r="DO72" s="232">
        <f t="shared" si="142"/>
        <v>0</v>
      </c>
      <c r="DP72" s="132">
        <f t="shared" si="143"/>
        <v>0</v>
      </c>
      <c r="DQ72" s="132">
        <f t="shared" si="186"/>
        <v>0</v>
      </c>
      <c r="DR72" s="132">
        <f t="shared" si="144"/>
        <v>0</v>
      </c>
      <c r="DS72" s="132">
        <f t="shared" si="145"/>
        <v>0</v>
      </c>
      <c r="DT72" s="132">
        <f t="shared" si="146"/>
        <v>0</v>
      </c>
      <c r="DU72" s="132">
        <f t="shared" si="147"/>
        <v>0</v>
      </c>
      <c r="DV72" s="132">
        <f t="shared" si="148"/>
        <v>0</v>
      </c>
      <c r="DW72" s="132">
        <f t="shared" si="149"/>
        <v>0</v>
      </c>
      <c r="DX72" s="233">
        <f t="shared" si="150"/>
        <v>0</v>
      </c>
      <c r="DY72" s="231" t="b">
        <f t="shared" si="151"/>
        <v>0</v>
      </c>
      <c r="DZ72" s="163"/>
      <c r="EA72" s="226" t="str">
        <f t="shared" si="187"/>
        <v/>
      </c>
      <c r="EB72" s="178" t="str">
        <f t="shared" si="152"/>
        <v/>
      </c>
      <c r="EC72" s="178" t="str">
        <f t="shared" si="153"/>
        <v/>
      </c>
      <c r="ED72" s="178" t="str">
        <f t="shared" si="154"/>
        <v/>
      </c>
      <c r="EE72" s="178" t="str">
        <f t="shared" si="155"/>
        <v/>
      </c>
      <c r="EF72" s="178" t="str">
        <f t="shared" si="156"/>
        <v/>
      </c>
      <c r="EG72" s="178" t="str">
        <f t="shared" si="157"/>
        <v/>
      </c>
      <c r="EH72" s="178" t="str">
        <f t="shared" si="158"/>
        <v/>
      </c>
      <c r="EI72" s="178" t="str">
        <f t="shared" si="159"/>
        <v/>
      </c>
      <c r="EJ72" s="227" t="str">
        <f t="shared" si="160"/>
        <v/>
      </c>
      <c r="EK72" s="230" t="str">
        <f t="shared" si="206"/>
        <v/>
      </c>
      <c r="EL72" s="177" t="str">
        <f t="shared" si="207"/>
        <v/>
      </c>
      <c r="EM72" s="177" t="str">
        <f t="shared" si="208"/>
        <v/>
      </c>
      <c r="EN72" s="177" t="str">
        <f t="shared" si="209"/>
        <v/>
      </c>
      <c r="EO72" s="177" t="str">
        <f t="shared" si="210"/>
        <v/>
      </c>
      <c r="EP72" s="177" t="str">
        <f t="shared" si="211"/>
        <v/>
      </c>
      <c r="EQ72" s="177" t="str">
        <f t="shared" si="212"/>
        <v/>
      </c>
      <c r="ER72" s="177" t="str">
        <f t="shared" si="213"/>
        <v/>
      </c>
      <c r="ES72" s="177" t="str">
        <f t="shared" si="214"/>
        <v/>
      </c>
      <c r="ET72" s="177" t="str">
        <f t="shared" si="215"/>
        <v/>
      </c>
      <c r="EU72" s="229" t="e">
        <f t="shared" si="216"/>
        <v>#VALUE!</v>
      </c>
      <c r="EV72" s="27" t="e">
        <f t="shared" si="217"/>
        <v>#VALUE!</v>
      </c>
      <c r="EW72" s="27" t="e">
        <f t="shared" si="218"/>
        <v>#VALUE!</v>
      </c>
      <c r="EX72" s="28" t="e">
        <f t="shared" si="219"/>
        <v>#VALUE!</v>
      </c>
      <c r="EY72" s="28" t="e">
        <f t="shared" si="175"/>
        <v>#VALUE!</v>
      </c>
      <c r="EZ72" s="28" t="b">
        <f t="shared" si="176"/>
        <v>0</v>
      </c>
      <c r="FA72" s="176" t="str">
        <f t="shared" si="220"/>
        <v/>
      </c>
      <c r="FB72" s="27" t="e" cm="1">
        <f t="array" aca="1" ref="FB72" ca="1">TEXT(RIGHT(10-RIGHT(SUM(INDEX(1*(MID(MID(C72,1,1)*2,ROW(INDIRECT("1:"&amp;LEN(MID(C72,1,1)*2))),1)),,))+MID(C72,2,1)+
SUM(INDEX(1*(MID(MID(C72,3,1)*2,ROW(INDIRECT("1:"&amp;LEN(MID(C72,3,1)*2))),1)),,))+MID(C72,4,1)+
SUM(INDEX(1*(MID(MID(C72,5,1)*2,ROW(INDIRECT("1:"&amp;LEN(MID(C72,5,1)*2))),1)),,))+MID(C72,6,1)+
SUM(INDEX(1*(MID(MID(C72,8,1)*2,ROW(INDIRECT("1:"&amp;LEN(MID(C72,8,1)*2))),1)),,))+MID(C72,9,1)+
SUM(INDEX(1*(MID(MID(C72,10,1)*2,ROW(INDIRECT("1:"&amp;LEN(MID(C72,10,1)*2))),1)),,)),1),1),"0")</f>
        <v>#VALUE!</v>
      </c>
      <c r="FC72" s="27" t="str">
        <f t="shared" si="221"/>
        <v/>
      </c>
      <c r="FD72" s="29" t="b">
        <f t="shared" si="222"/>
        <v>0</v>
      </c>
      <c r="FE72" s="112" t="b">
        <f>IFERROR(MATCH(D72,'Avtal för korttidsarbete'!$G$13:$G$1012,0),TRUE)</f>
        <v>1</v>
      </c>
      <c r="FF72" s="112" t="b">
        <f t="shared" si="180"/>
        <v>0</v>
      </c>
      <c r="FG72" s="113" t="str" cm="1">
        <f t="array" ref="FG72">IF(FE72=TRUE,"x",INDEX('Avtal för korttidsarbete'!$E$13:$E$1012,$FE72))</f>
        <v>x</v>
      </c>
      <c r="FH72" s="113" t="str" cm="1">
        <f t="array" ref="FH72">IF(FE72=TRUE,"x",INDEX('Avtal för korttidsarbete'!$F$13:$F$1012,$FE72))</f>
        <v>x</v>
      </c>
      <c r="FI72" s="112" t="b">
        <f t="shared" si="181"/>
        <v>0</v>
      </c>
      <c r="FJ72" s="135">
        <f t="shared" si="188"/>
        <v>44166</v>
      </c>
      <c r="FK72" s="135">
        <f t="shared" si="182"/>
        <v>44377</v>
      </c>
      <c r="FL72" s="112" t="b">
        <f t="shared" si="183"/>
        <v>0</v>
      </c>
      <c r="FM72" s="113">
        <f t="shared" si="184"/>
        <v>44166</v>
      </c>
      <c r="FN72" s="135">
        <f t="shared" si="185"/>
        <v>44377</v>
      </c>
      <c r="FO72" s="148" t="b">
        <f>IFERROR(INDEX('Avtal för korttidsarbete'!R:R,MATCH(D72,'Avtal för korttidsarbete'!$G:$G,0)),TRUE)</f>
        <v>1</v>
      </c>
      <c r="FP72" s="135" t="str">
        <f>IF(FO72,"-",INDEX('Avtal för korttidsarbete'!$D:$D,MATCH(D72,'Avtal för korttidsarbete'!$G:$G,0)))</f>
        <v>-</v>
      </c>
      <c r="FQ72" s="113" t="b">
        <f>IFERROR(G72&gt;INDEX(Uppsägningar!E:E,MATCH(C72,Uppsägningar!C:C,0)),FALSE)</f>
        <v>0</v>
      </c>
    </row>
    <row r="73" spans="1:173" x14ac:dyDescent="0.25">
      <c r="A73" s="19">
        <v>57</v>
      </c>
      <c r="B73" s="20"/>
      <c r="C73" s="183"/>
      <c r="D73" s="66"/>
      <c r="E73" s="212">
        <f>IFERROR(INDEX(Admin!$C$7:$C$10,MATCH(FP73,TblNivåValTExt,0)),0)</f>
        <v>0</v>
      </c>
      <c r="F73" s="1"/>
      <c r="G73" s="1"/>
      <c r="H73" s="78"/>
      <c r="I73" s="181"/>
      <c r="J73" s="181"/>
      <c r="K73" s="182"/>
      <c r="L73" s="182"/>
      <c r="M73" s="181"/>
      <c r="N73" s="181"/>
      <c r="O73" s="181"/>
      <c r="P73" s="182"/>
      <c r="Q73" s="182"/>
      <c r="R73" s="181"/>
      <c r="S73" s="181"/>
      <c r="T73" s="181"/>
      <c r="U73" s="182"/>
      <c r="V73" s="182"/>
      <c r="W73" s="181"/>
      <c r="X73" s="181"/>
      <c r="Y73" s="181"/>
      <c r="Z73" s="182"/>
      <c r="AA73" s="182"/>
      <c r="AB73" s="181"/>
      <c r="AC73" s="181"/>
      <c r="AD73" s="181"/>
      <c r="AE73" s="182"/>
      <c r="AF73" s="182"/>
      <c r="AG73" s="181"/>
      <c r="AH73" s="181"/>
      <c r="AI73" s="181"/>
      <c r="AJ73" s="182"/>
      <c r="AK73" s="182"/>
      <c r="AL73" s="181"/>
      <c r="AM73" s="181"/>
      <c r="AN73" s="181"/>
      <c r="AO73" s="182"/>
      <c r="AP73" s="182"/>
      <c r="AQ73" s="181"/>
      <c r="AR73" s="181"/>
      <c r="AS73" s="181"/>
      <c r="AT73" s="182"/>
      <c r="AU73" s="182"/>
      <c r="AV73" s="181"/>
      <c r="AW73" s="181"/>
      <c r="AX73" s="181"/>
      <c r="AY73" s="182"/>
      <c r="AZ73" s="182"/>
      <c r="BA73" s="181"/>
      <c r="BB73" s="181"/>
      <c r="BC73" s="181"/>
      <c r="BD73" s="182"/>
      <c r="BE73" s="182"/>
      <c r="BF73" s="181"/>
      <c r="BG73" s="180">
        <f t="shared" si="108"/>
        <v>0</v>
      </c>
      <c r="BH73" s="116" t="str">
        <f t="shared" si="109"/>
        <v/>
      </c>
      <c r="BI73" s="80" t="b">
        <f t="shared" si="110"/>
        <v>0</v>
      </c>
      <c r="BJ73" s="80" t="str">
        <f t="shared" si="111"/>
        <v/>
      </c>
      <c r="BK73" s="80" t="b">
        <f t="shared" si="197"/>
        <v>0</v>
      </c>
      <c r="BL73" s="13" t="str">
        <f t="shared" si="113"/>
        <v/>
      </c>
      <c r="BM73" s="13" t="b">
        <f t="shared" si="198"/>
        <v>0</v>
      </c>
      <c r="BN73" s="35" t="str">
        <f t="shared" si="115"/>
        <v/>
      </c>
      <c r="BO73" s="13" t="b">
        <f t="shared" si="199"/>
        <v>0</v>
      </c>
      <c r="BP73" s="35" t="str">
        <f t="shared" si="117"/>
        <v/>
      </c>
      <c r="BQ73" s="13" t="b">
        <f t="shared" si="118"/>
        <v>0</v>
      </c>
      <c r="BR73" s="35" t="str">
        <f t="shared" si="119"/>
        <v/>
      </c>
      <c r="BS73" s="35" t="b">
        <f t="shared" si="200"/>
        <v>0</v>
      </c>
      <c r="BT73" s="35" t="str">
        <f t="shared" si="121"/>
        <v/>
      </c>
      <c r="BU73" s="35" t="b">
        <f t="shared" si="201"/>
        <v>0</v>
      </c>
      <c r="BV73" s="35" t="str">
        <f t="shared" si="123"/>
        <v/>
      </c>
      <c r="BW73" s="13" t="b">
        <f t="shared" si="202"/>
        <v>0</v>
      </c>
      <c r="BX73" s="35" t="str">
        <f t="shared" si="123"/>
        <v/>
      </c>
      <c r="BY73" s="265" t="b">
        <f t="shared" si="125"/>
        <v>0</v>
      </c>
      <c r="BZ73" s="35" t="str">
        <f t="shared" si="126"/>
        <v/>
      </c>
      <c r="CA73" s="265" t="b">
        <f t="shared" si="127"/>
        <v>0</v>
      </c>
      <c r="CB73" s="35" t="str">
        <f t="shared" si="56"/>
        <v/>
      </c>
      <c r="CC73" s="272" t="b">
        <f t="shared" si="128"/>
        <v>0</v>
      </c>
      <c r="CD73" s="35" t="str">
        <f t="shared" si="56"/>
        <v/>
      </c>
      <c r="CE73" s="13" t="b">
        <f t="shared" si="203"/>
        <v>0</v>
      </c>
      <c r="CF73" s="35" t="str">
        <f t="shared" si="129"/>
        <v/>
      </c>
      <c r="CG73" s="179">
        <f t="shared" si="195"/>
        <v>0</v>
      </c>
      <c r="CH73" s="179">
        <f t="shared" si="196"/>
        <v>0</v>
      </c>
      <c r="CI73" s="218">
        <f t="shared" si="130"/>
        <v>0</v>
      </c>
      <c r="CJ73" s="218">
        <f t="shared" si="131"/>
        <v>0</v>
      </c>
      <c r="CK73" s="218">
        <f t="shared" si="132"/>
        <v>0</v>
      </c>
      <c r="CL73" s="218">
        <f t="shared" si="133"/>
        <v>0</v>
      </c>
      <c r="CM73" s="218">
        <f t="shared" si="134"/>
        <v>0</v>
      </c>
      <c r="CN73" s="218">
        <f t="shared" si="135"/>
        <v>0</v>
      </c>
      <c r="CO73" s="218">
        <f t="shared" si="136"/>
        <v>0</v>
      </c>
      <c r="CP73" s="218">
        <f t="shared" si="137"/>
        <v>0</v>
      </c>
      <c r="CQ73" s="218">
        <f t="shared" si="138"/>
        <v>0</v>
      </c>
      <c r="CR73" s="218">
        <f t="shared" si="139"/>
        <v>0</v>
      </c>
      <c r="CS73" s="14">
        <f t="shared" si="204"/>
        <v>0</v>
      </c>
      <c r="CT73" s="236">
        <f t="shared" si="205"/>
        <v>0</v>
      </c>
      <c r="CU73" s="237">
        <f t="shared" si="225"/>
        <v>0</v>
      </c>
      <c r="CV73" s="16">
        <f t="shared" si="225"/>
        <v>0</v>
      </c>
      <c r="CW73" s="16">
        <f t="shared" si="225"/>
        <v>0</v>
      </c>
      <c r="CX73" s="16">
        <f t="shared" si="225"/>
        <v>0</v>
      </c>
      <c r="CY73" s="16">
        <f t="shared" si="225"/>
        <v>0</v>
      </c>
      <c r="CZ73" s="16">
        <f t="shared" si="225"/>
        <v>0</v>
      </c>
      <c r="DA73" s="16">
        <f t="shared" si="225"/>
        <v>0</v>
      </c>
      <c r="DB73" s="16">
        <f t="shared" si="225"/>
        <v>0</v>
      </c>
      <c r="DC73" s="16">
        <f t="shared" si="225"/>
        <v>0</v>
      </c>
      <c r="DD73" s="238">
        <f t="shared" si="225"/>
        <v>0</v>
      </c>
      <c r="DE73" s="232">
        <f t="shared" si="226"/>
        <v>0</v>
      </c>
      <c r="DF73" s="132">
        <f t="shared" si="226"/>
        <v>0</v>
      </c>
      <c r="DG73" s="132">
        <f t="shared" si="226"/>
        <v>0</v>
      </c>
      <c r="DH73" s="132">
        <f t="shared" si="226"/>
        <v>0</v>
      </c>
      <c r="DI73" s="132">
        <f t="shared" si="226"/>
        <v>0</v>
      </c>
      <c r="DJ73" s="132">
        <f t="shared" si="226"/>
        <v>0</v>
      </c>
      <c r="DK73" s="132">
        <f t="shared" si="226"/>
        <v>0</v>
      </c>
      <c r="DL73" s="132">
        <f t="shared" si="226"/>
        <v>0</v>
      </c>
      <c r="DM73" s="132">
        <f t="shared" si="226"/>
        <v>0</v>
      </c>
      <c r="DN73" s="233">
        <f t="shared" si="226"/>
        <v>0</v>
      </c>
      <c r="DO73" s="232">
        <f t="shared" si="142"/>
        <v>0</v>
      </c>
      <c r="DP73" s="132">
        <f t="shared" si="143"/>
        <v>0</v>
      </c>
      <c r="DQ73" s="132">
        <f t="shared" si="186"/>
        <v>0</v>
      </c>
      <c r="DR73" s="132">
        <f t="shared" si="144"/>
        <v>0</v>
      </c>
      <c r="DS73" s="132">
        <f t="shared" si="145"/>
        <v>0</v>
      </c>
      <c r="DT73" s="132">
        <f t="shared" si="146"/>
        <v>0</v>
      </c>
      <c r="DU73" s="132">
        <f t="shared" si="147"/>
        <v>0</v>
      </c>
      <c r="DV73" s="132">
        <f t="shared" si="148"/>
        <v>0</v>
      </c>
      <c r="DW73" s="132">
        <f t="shared" si="149"/>
        <v>0</v>
      </c>
      <c r="DX73" s="233">
        <f t="shared" si="150"/>
        <v>0</v>
      </c>
      <c r="DY73" s="231" t="b">
        <f t="shared" si="151"/>
        <v>0</v>
      </c>
      <c r="DZ73" s="163"/>
      <c r="EA73" s="226" t="str">
        <f t="shared" si="187"/>
        <v/>
      </c>
      <c r="EB73" s="178" t="str">
        <f t="shared" si="152"/>
        <v/>
      </c>
      <c r="EC73" s="178" t="str">
        <f t="shared" si="153"/>
        <v/>
      </c>
      <c r="ED73" s="178" t="str">
        <f t="shared" si="154"/>
        <v/>
      </c>
      <c r="EE73" s="178" t="str">
        <f t="shared" si="155"/>
        <v/>
      </c>
      <c r="EF73" s="178" t="str">
        <f t="shared" si="156"/>
        <v/>
      </c>
      <c r="EG73" s="178" t="str">
        <f t="shared" si="157"/>
        <v/>
      </c>
      <c r="EH73" s="178" t="str">
        <f t="shared" si="158"/>
        <v/>
      </c>
      <c r="EI73" s="178" t="str">
        <f t="shared" si="159"/>
        <v/>
      </c>
      <c r="EJ73" s="227" t="str">
        <f t="shared" si="160"/>
        <v/>
      </c>
      <c r="EK73" s="230" t="str">
        <f t="shared" si="206"/>
        <v/>
      </c>
      <c r="EL73" s="177" t="str">
        <f t="shared" si="207"/>
        <v/>
      </c>
      <c r="EM73" s="177" t="str">
        <f t="shared" si="208"/>
        <v/>
      </c>
      <c r="EN73" s="177" t="str">
        <f t="shared" si="209"/>
        <v/>
      </c>
      <c r="EO73" s="177" t="str">
        <f t="shared" si="210"/>
        <v/>
      </c>
      <c r="EP73" s="177" t="str">
        <f t="shared" si="211"/>
        <v/>
      </c>
      <c r="EQ73" s="177" t="str">
        <f t="shared" si="212"/>
        <v/>
      </c>
      <c r="ER73" s="177" t="str">
        <f t="shared" si="213"/>
        <v/>
      </c>
      <c r="ES73" s="177" t="str">
        <f t="shared" si="214"/>
        <v/>
      </c>
      <c r="ET73" s="177" t="str">
        <f t="shared" si="215"/>
        <v/>
      </c>
      <c r="EU73" s="229" t="e">
        <f t="shared" si="216"/>
        <v>#VALUE!</v>
      </c>
      <c r="EV73" s="27" t="e">
        <f t="shared" si="217"/>
        <v>#VALUE!</v>
      </c>
      <c r="EW73" s="27" t="e">
        <f t="shared" si="218"/>
        <v>#VALUE!</v>
      </c>
      <c r="EX73" s="28" t="e">
        <f t="shared" si="219"/>
        <v>#VALUE!</v>
      </c>
      <c r="EY73" s="28" t="e">
        <f t="shared" si="175"/>
        <v>#VALUE!</v>
      </c>
      <c r="EZ73" s="28" t="b">
        <f t="shared" si="176"/>
        <v>0</v>
      </c>
      <c r="FA73" s="176" t="str">
        <f t="shared" si="220"/>
        <v/>
      </c>
      <c r="FB73" s="27" t="e" cm="1">
        <f t="array" aca="1" ref="FB73" ca="1">TEXT(RIGHT(10-RIGHT(SUM(INDEX(1*(MID(MID(C73,1,1)*2,ROW(INDIRECT("1:"&amp;LEN(MID(C73,1,1)*2))),1)),,))+MID(C73,2,1)+
SUM(INDEX(1*(MID(MID(C73,3,1)*2,ROW(INDIRECT("1:"&amp;LEN(MID(C73,3,1)*2))),1)),,))+MID(C73,4,1)+
SUM(INDEX(1*(MID(MID(C73,5,1)*2,ROW(INDIRECT("1:"&amp;LEN(MID(C73,5,1)*2))),1)),,))+MID(C73,6,1)+
SUM(INDEX(1*(MID(MID(C73,8,1)*2,ROW(INDIRECT("1:"&amp;LEN(MID(C73,8,1)*2))),1)),,))+MID(C73,9,1)+
SUM(INDEX(1*(MID(MID(C73,10,1)*2,ROW(INDIRECT("1:"&amp;LEN(MID(C73,10,1)*2))),1)),,)),1),1),"0")</f>
        <v>#VALUE!</v>
      </c>
      <c r="FC73" s="27" t="str">
        <f t="shared" si="221"/>
        <v/>
      </c>
      <c r="FD73" s="29" t="b">
        <f t="shared" si="222"/>
        <v>0</v>
      </c>
      <c r="FE73" s="112" t="b">
        <f>IFERROR(MATCH(D73,'Avtal för korttidsarbete'!$G$13:$G$1012,0),TRUE)</f>
        <v>1</v>
      </c>
      <c r="FF73" s="112" t="b">
        <f t="shared" si="180"/>
        <v>0</v>
      </c>
      <c r="FG73" s="113" t="str" cm="1">
        <f t="array" ref="FG73">IF(FE73=TRUE,"x",INDEX('Avtal för korttidsarbete'!$E$13:$E$1012,$FE73))</f>
        <v>x</v>
      </c>
      <c r="FH73" s="113" t="str" cm="1">
        <f t="array" ref="FH73">IF(FE73=TRUE,"x",INDEX('Avtal för korttidsarbete'!$F$13:$F$1012,$FE73))</f>
        <v>x</v>
      </c>
      <c r="FI73" s="112" t="b">
        <f t="shared" si="181"/>
        <v>0</v>
      </c>
      <c r="FJ73" s="135">
        <f t="shared" si="188"/>
        <v>44166</v>
      </c>
      <c r="FK73" s="135">
        <f t="shared" si="182"/>
        <v>44377</v>
      </c>
      <c r="FL73" s="112" t="b">
        <f t="shared" si="183"/>
        <v>0</v>
      </c>
      <c r="FM73" s="113">
        <f t="shared" si="184"/>
        <v>44166</v>
      </c>
      <c r="FN73" s="135">
        <f t="shared" si="185"/>
        <v>44377</v>
      </c>
      <c r="FO73" s="148" t="b">
        <f>IFERROR(INDEX('Avtal för korttidsarbete'!R:R,MATCH(D73,'Avtal för korttidsarbete'!$G:$G,0)),TRUE)</f>
        <v>1</v>
      </c>
      <c r="FP73" s="135" t="str">
        <f>IF(FO73,"-",INDEX('Avtal för korttidsarbete'!$D:$D,MATCH(D73,'Avtal för korttidsarbete'!$G:$G,0)))</f>
        <v>-</v>
      </c>
      <c r="FQ73" s="113" t="b">
        <f>IFERROR(G73&gt;INDEX(Uppsägningar!E:E,MATCH(C73,Uppsägningar!C:C,0)),FALSE)</f>
        <v>0</v>
      </c>
    </row>
    <row r="74" spans="1:173" x14ac:dyDescent="0.25">
      <c r="A74" s="19">
        <v>58</v>
      </c>
      <c r="B74" s="20"/>
      <c r="C74" s="183"/>
      <c r="D74" s="66"/>
      <c r="E74" s="212">
        <f>IFERROR(INDEX(Admin!$C$7:$C$10,MATCH(FP74,TblNivåValTExt,0)),0)</f>
        <v>0</v>
      </c>
      <c r="F74" s="1"/>
      <c r="G74" s="1"/>
      <c r="H74" s="78"/>
      <c r="I74" s="181"/>
      <c r="J74" s="181"/>
      <c r="K74" s="182"/>
      <c r="L74" s="182"/>
      <c r="M74" s="181"/>
      <c r="N74" s="181"/>
      <c r="O74" s="181"/>
      <c r="P74" s="182"/>
      <c r="Q74" s="182"/>
      <c r="R74" s="181"/>
      <c r="S74" s="181"/>
      <c r="T74" s="181"/>
      <c r="U74" s="182"/>
      <c r="V74" s="182"/>
      <c r="W74" s="181"/>
      <c r="X74" s="181"/>
      <c r="Y74" s="181"/>
      <c r="Z74" s="182"/>
      <c r="AA74" s="182"/>
      <c r="AB74" s="181"/>
      <c r="AC74" s="181"/>
      <c r="AD74" s="181"/>
      <c r="AE74" s="182"/>
      <c r="AF74" s="182"/>
      <c r="AG74" s="181"/>
      <c r="AH74" s="181"/>
      <c r="AI74" s="181"/>
      <c r="AJ74" s="182"/>
      <c r="AK74" s="182"/>
      <c r="AL74" s="181"/>
      <c r="AM74" s="181"/>
      <c r="AN74" s="181"/>
      <c r="AO74" s="182"/>
      <c r="AP74" s="182"/>
      <c r="AQ74" s="181"/>
      <c r="AR74" s="181"/>
      <c r="AS74" s="181"/>
      <c r="AT74" s="182"/>
      <c r="AU74" s="182"/>
      <c r="AV74" s="181"/>
      <c r="AW74" s="181"/>
      <c r="AX74" s="181"/>
      <c r="AY74" s="182"/>
      <c r="AZ74" s="182"/>
      <c r="BA74" s="181"/>
      <c r="BB74" s="181"/>
      <c r="BC74" s="181"/>
      <c r="BD74" s="182"/>
      <c r="BE74" s="182"/>
      <c r="BF74" s="181"/>
      <c r="BG74" s="180">
        <f t="shared" si="108"/>
        <v>0</v>
      </c>
      <c r="BH74" s="116" t="str">
        <f t="shared" si="109"/>
        <v/>
      </c>
      <c r="BI74" s="80" t="b">
        <f t="shared" si="110"/>
        <v>0</v>
      </c>
      <c r="BJ74" s="80" t="str">
        <f t="shared" si="111"/>
        <v/>
      </c>
      <c r="BK74" s="80" t="b">
        <f t="shared" si="197"/>
        <v>0</v>
      </c>
      <c r="BL74" s="13" t="str">
        <f t="shared" si="113"/>
        <v/>
      </c>
      <c r="BM74" s="13" t="b">
        <f t="shared" si="198"/>
        <v>0</v>
      </c>
      <c r="BN74" s="35" t="str">
        <f t="shared" si="115"/>
        <v/>
      </c>
      <c r="BO74" s="13" t="b">
        <f t="shared" si="199"/>
        <v>0</v>
      </c>
      <c r="BP74" s="35" t="str">
        <f t="shared" si="117"/>
        <v/>
      </c>
      <c r="BQ74" s="13" t="b">
        <f t="shared" si="118"/>
        <v>0</v>
      </c>
      <c r="BR74" s="35" t="str">
        <f t="shared" si="119"/>
        <v/>
      </c>
      <c r="BS74" s="35" t="b">
        <f t="shared" si="200"/>
        <v>0</v>
      </c>
      <c r="BT74" s="35" t="str">
        <f t="shared" si="121"/>
        <v/>
      </c>
      <c r="BU74" s="35" t="b">
        <f t="shared" si="201"/>
        <v>0</v>
      </c>
      <c r="BV74" s="35" t="str">
        <f t="shared" si="123"/>
        <v/>
      </c>
      <c r="BW74" s="13" t="b">
        <f t="shared" si="202"/>
        <v>0</v>
      </c>
      <c r="BX74" s="35" t="str">
        <f t="shared" si="123"/>
        <v/>
      </c>
      <c r="BY74" s="265" t="b">
        <f t="shared" si="125"/>
        <v>0</v>
      </c>
      <c r="BZ74" s="35" t="str">
        <f t="shared" si="126"/>
        <v/>
      </c>
      <c r="CA74" s="265" t="b">
        <f t="shared" si="127"/>
        <v>0</v>
      </c>
      <c r="CB74" s="35" t="str">
        <f t="shared" si="56"/>
        <v/>
      </c>
      <c r="CC74" s="272" t="b">
        <f t="shared" si="128"/>
        <v>0</v>
      </c>
      <c r="CD74" s="35" t="str">
        <f t="shared" si="56"/>
        <v/>
      </c>
      <c r="CE74" s="13" t="b">
        <f t="shared" si="203"/>
        <v>0</v>
      </c>
      <c r="CF74" s="35" t="str">
        <f t="shared" si="129"/>
        <v/>
      </c>
      <c r="CG74" s="179">
        <f t="shared" si="195"/>
        <v>0</v>
      </c>
      <c r="CH74" s="179">
        <f t="shared" si="196"/>
        <v>0</v>
      </c>
      <c r="CI74" s="218">
        <f t="shared" si="130"/>
        <v>0</v>
      </c>
      <c r="CJ74" s="218">
        <f t="shared" si="131"/>
        <v>0</v>
      </c>
      <c r="CK74" s="218">
        <f t="shared" si="132"/>
        <v>0</v>
      </c>
      <c r="CL74" s="218">
        <f t="shared" si="133"/>
        <v>0</v>
      </c>
      <c r="CM74" s="218">
        <f t="shared" si="134"/>
        <v>0</v>
      </c>
      <c r="CN74" s="218">
        <f t="shared" si="135"/>
        <v>0</v>
      </c>
      <c r="CO74" s="218">
        <f t="shared" si="136"/>
        <v>0</v>
      </c>
      <c r="CP74" s="218">
        <f t="shared" si="137"/>
        <v>0</v>
      </c>
      <c r="CQ74" s="218">
        <f t="shared" si="138"/>
        <v>0</v>
      </c>
      <c r="CR74" s="218">
        <f t="shared" si="139"/>
        <v>0</v>
      </c>
      <c r="CS74" s="14">
        <f t="shared" si="204"/>
        <v>0</v>
      </c>
      <c r="CT74" s="236">
        <f t="shared" si="205"/>
        <v>0</v>
      </c>
      <c r="CU74" s="237">
        <f t="shared" si="225"/>
        <v>0</v>
      </c>
      <c r="CV74" s="16">
        <f t="shared" si="225"/>
        <v>0</v>
      </c>
      <c r="CW74" s="16">
        <f t="shared" si="225"/>
        <v>0</v>
      </c>
      <c r="CX74" s="16">
        <f t="shared" si="225"/>
        <v>0</v>
      </c>
      <c r="CY74" s="16">
        <f t="shared" si="225"/>
        <v>0</v>
      </c>
      <c r="CZ74" s="16">
        <f t="shared" si="225"/>
        <v>0</v>
      </c>
      <c r="DA74" s="16">
        <f t="shared" si="225"/>
        <v>0</v>
      </c>
      <c r="DB74" s="16">
        <f t="shared" si="225"/>
        <v>0</v>
      </c>
      <c r="DC74" s="16">
        <f t="shared" si="225"/>
        <v>0</v>
      </c>
      <c r="DD74" s="238">
        <f t="shared" si="225"/>
        <v>0</v>
      </c>
      <c r="DE74" s="232">
        <f t="shared" si="226"/>
        <v>0</v>
      </c>
      <c r="DF74" s="132">
        <f t="shared" si="226"/>
        <v>0</v>
      </c>
      <c r="DG74" s="132">
        <f t="shared" si="226"/>
        <v>0</v>
      </c>
      <c r="DH74" s="132">
        <f t="shared" si="226"/>
        <v>0</v>
      </c>
      <c r="DI74" s="132">
        <f t="shared" si="226"/>
        <v>0</v>
      </c>
      <c r="DJ74" s="132">
        <f t="shared" si="226"/>
        <v>0</v>
      </c>
      <c r="DK74" s="132">
        <f t="shared" si="226"/>
        <v>0</v>
      </c>
      <c r="DL74" s="132">
        <f t="shared" si="226"/>
        <v>0</v>
      </c>
      <c r="DM74" s="132">
        <f t="shared" si="226"/>
        <v>0</v>
      </c>
      <c r="DN74" s="233">
        <f t="shared" si="226"/>
        <v>0</v>
      </c>
      <c r="DO74" s="232">
        <f t="shared" si="142"/>
        <v>0</v>
      </c>
      <c r="DP74" s="132">
        <f t="shared" si="143"/>
        <v>0</v>
      </c>
      <c r="DQ74" s="132">
        <f t="shared" si="186"/>
        <v>0</v>
      </c>
      <c r="DR74" s="132">
        <f t="shared" si="144"/>
        <v>0</v>
      </c>
      <c r="DS74" s="132">
        <f t="shared" si="145"/>
        <v>0</v>
      </c>
      <c r="DT74" s="132">
        <f t="shared" si="146"/>
        <v>0</v>
      </c>
      <c r="DU74" s="132">
        <f t="shared" si="147"/>
        <v>0</v>
      </c>
      <c r="DV74" s="132">
        <f t="shared" si="148"/>
        <v>0</v>
      </c>
      <c r="DW74" s="132">
        <f t="shared" si="149"/>
        <v>0</v>
      </c>
      <c r="DX74" s="233">
        <f t="shared" si="150"/>
        <v>0</v>
      </c>
      <c r="DY74" s="231" t="b">
        <f t="shared" si="151"/>
        <v>0</v>
      </c>
      <c r="DZ74" s="163"/>
      <c r="EA74" s="226" t="str">
        <f t="shared" si="187"/>
        <v/>
      </c>
      <c r="EB74" s="178" t="str">
        <f t="shared" si="152"/>
        <v/>
      </c>
      <c r="EC74" s="178" t="str">
        <f t="shared" si="153"/>
        <v/>
      </c>
      <c r="ED74" s="178" t="str">
        <f t="shared" si="154"/>
        <v/>
      </c>
      <c r="EE74" s="178" t="str">
        <f t="shared" si="155"/>
        <v/>
      </c>
      <c r="EF74" s="178" t="str">
        <f t="shared" si="156"/>
        <v/>
      </c>
      <c r="EG74" s="178" t="str">
        <f t="shared" si="157"/>
        <v/>
      </c>
      <c r="EH74" s="178" t="str">
        <f t="shared" si="158"/>
        <v/>
      </c>
      <c r="EI74" s="178" t="str">
        <f t="shared" si="159"/>
        <v/>
      </c>
      <c r="EJ74" s="227" t="str">
        <f t="shared" si="160"/>
        <v/>
      </c>
      <c r="EK74" s="230" t="str">
        <f t="shared" si="206"/>
        <v/>
      </c>
      <c r="EL74" s="177" t="str">
        <f t="shared" si="207"/>
        <v/>
      </c>
      <c r="EM74" s="177" t="str">
        <f t="shared" si="208"/>
        <v/>
      </c>
      <c r="EN74" s="177" t="str">
        <f t="shared" si="209"/>
        <v/>
      </c>
      <c r="EO74" s="177" t="str">
        <f t="shared" si="210"/>
        <v/>
      </c>
      <c r="EP74" s="177" t="str">
        <f t="shared" si="211"/>
        <v/>
      </c>
      <c r="EQ74" s="177" t="str">
        <f t="shared" si="212"/>
        <v/>
      </c>
      <c r="ER74" s="177" t="str">
        <f t="shared" si="213"/>
        <v/>
      </c>
      <c r="ES74" s="177" t="str">
        <f t="shared" si="214"/>
        <v/>
      </c>
      <c r="ET74" s="177" t="str">
        <f t="shared" si="215"/>
        <v/>
      </c>
      <c r="EU74" s="229" t="e">
        <f t="shared" si="216"/>
        <v>#VALUE!</v>
      </c>
      <c r="EV74" s="27" t="e">
        <f t="shared" si="217"/>
        <v>#VALUE!</v>
      </c>
      <c r="EW74" s="27" t="e">
        <f t="shared" si="218"/>
        <v>#VALUE!</v>
      </c>
      <c r="EX74" s="28" t="e">
        <f t="shared" si="219"/>
        <v>#VALUE!</v>
      </c>
      <c r="EY74" s="28" t="e">
        <f t="shared" si="175"/>
        <v>#VALUE!</v>
      </c>
      <c r="EZ74" s="28" t="b">
        <f t="shared" si="176"/>
        <v>0</v>
      </c>
      <c r="FA74" s="176" t="str">
        <f t="shared" si="220"/>
        <v/>
      </c>
      <c r="FB74" s="27" t="e" cm="1">
        <f t="array" aca="1" ref="FB74" ca="1">TEXT(RIGHT(10-RIGHT(SUM(INDEX(1*(MID(MID(C74,1,1)*2,ROW(INDIRECT("1:"&amp;LEN(MID(C74,1,1)*2))),1)),,))+MID(C74,2,1)+
SUM(INDEX(1*(MID(MID(C74,3,1)*2,ROW(INDIRECT("1:"&amp;LEN(MID(C74,3,1)*2))),1)),,))+MID(C74,4,1)+
SUM(INDEX(1*(MID(MID(C74,5,1)*2,ROW(INDIRECT("1:"&amp;LEN(MID(C74,5,1)*2))),1)),,))+MID(C74,6,1)+
SUM(INDEX(1*(MID(MID(C74,8,1)*2,ROW(INDIRECT("1:"&amp;LEN(MID(C74,8,1)*2))),1)),,))+MID(C74,9,1)+
SUM(INDEX(1*(MID(MID(C74,10,1)*2,ROW(INDIRECT("1:"&amp;LEN(MID(C74,10,1)*2))),1)),,)),1),1),"0")</f>
        <v>#VALUE!</v>
      </c>
      <c r="FC74" s="27" t="str">
        <f t="shared" si="221"/>
        <v/>
      </c>
      <c r="FD74" s="29" t="b">
        <f t="shared" si="222"/>
        <v>0</v>
      </c>
      <c r="FE74" s="112" t="b">
        <f>IFERROR(MATCH(D74,'Avtal för korttidsarbete'!$G$13:$G$1012,0),TRUE)</f>
        <v>1</v>
      </c>
      <c r="FF74" s="112" t="b">
        <f t="shared" si="180"/>
        <v>0</v>
      </c>
      <c r="FG74" s="113" t="str" cm="1">
        <f t="array" ref="FG74">IF(FE74=TRUE,"x",INDEX('Avtal för korttidsarbete'!$E$13:$E$1012,$FE74))</f>
        <v>x</v>
      </c>
      <c r="FH74" s="113" t="str" cm="1">
        <f t="array" ref="FH74">IF(FE74=TRUE,"x",INDEX('Avtal för korttidsarbete'!$F$13:$F$1012,$FE74))</f>
        <v>x</v>
      </c>
      <c r="FI74" s="112" t="b">
        <f t="shared" si="181"/>
        <v>0</v>
      </c>
      <c r="FJ74" s="135">
        <f t="shared" si="188"/>
        <v>44166</v>
      </c>
      <c r="FK74" s="135">
        <f t="shared" si="182"/>
        <v>44377</v>
      </c>
      <c r="FL74" s="112" t="b">
        <f t="shared" si="183"/>
        <v>0</v>
      </c>
      <c r="FM74" s="113">
        <f t="shared" si="184"/>
        <v>44166</v>
      </c>
      <c r="FN74" s="135">
        <f t="shared" si="185"/>
        <v>44377</v>
      </c>
      <c r="FO74" s="148" t="b">
        <f>IFERROR(INDEX('Avtal för korttidsarbete'!R:R,MATCH(D74,'Avtal för korttidsarbete'!$G:$G,0)),TRUE)</f>
        <v>1</v>
      </c>
      <c r="FP74" s="135" t="str">
        <f>IF(FO74,"-",INDEX('Avtal för korttidsarbete'!$D:$D,MATCH(D74,'Avtal för korttidsarbete'!$G:$G,0)))</f>
        <v>-</v>
      </c>
      <c r="FQ74" s="113" t="b">
        <f>IFERROR(G74&gt;INDEX(Uppsägningar!E:E,MATCH(C74,Uppsägningar!C:C,0)),FALSE)</f>
        <v>0</v>
      </c>
    </row>
    <row r="75" spans="1:173" x14ac:dyDescent="0.25">
      <c r="A75" s="19">
        <v>59</v>
      </c>
      <c r="B75" s="20"/>
      <c r="C75" s="183"/>
      <c r="D75" s="66"/>
      <c r="E75" s="212">
        <f>IFERROR(INDEX(Admin!$C$7:$C$10,MATCH(FP75,TblNivåValTExt,0)),0)</f>
        <v>0</v>
      </c>
      <c r="F75" s="1"/>
      <c r="G75" s="1"/>
      <c r="H75" s="78"/>
      <c r="I75" s="181"/>
      <c r="J75" s="181"/>
      <c r="K75" s="182"/>
      <c r="L75" s="182"/>
      <c r="M75" s="181"/>
      <c r="N75" s="181"/>
      <c r="O75" s="181"/>
      <c r="P75" s="182"/>
      <c r="Q75" s="182"/>
      <c r="R75" s="181"/>
      <c r="S75" s="181"/>
      <c r="T75" s="181"/>
      <c r="U75" s="182"/>
      <c r="V75" s="182"/>
      <c r="W75" s="181"/>
      <c r="X75" s="181"/>
      <c r="Y75" s="181"/>
      <c r="Z75" s="182"/>
      <c r="AA75" s="182"/>
      <c r="AB75" s="181"/>
      <c r="AC75" s="181"/>
      <c r="AD75" s="181"/>
      <c r="AE75" s="182"/>
      <c r="AF75" s="182"/>
      <c r="AG75" s="181"/>
      <c r="AH75" s="181"/>
      <c r="AI75" s="181"/>
      <c r="AJ75" s="182"/>
      <c r="AK75" s="182"/>
      <c r="AL75" s="181"/>
      <c r="AM75" s="181"/>
      <c r="AN75" s="181"/>
      <c r="AO75" s="182"/>
      <c r="AP75" s="182"/>
      <c r="AQ75" s="181"/>
      <c r="AR75" s="181"/>
      <c r="AS75" s="181"/>
      <c r="AT75" s="182"/>
      <c r="AU75" s="182"/>
      <c r="AV75" s="181"/>
      <c r="AW75" s="181"/>
      <c r="AX75" s="181"/>
      <c r="AY75" s="182"/>
      <c r="AZ75" s="182"/>
      <c r="BA75" s="181"/>
      <c r="BB75" s="181"/>
      <c r="BC75" s="181"/>
      <c r="BD75" s="182"/>
      <c r="BE75" s="182"/>
      <c r="BF75" s="181"/>
      <c r="BG75" s="180">
        <f t="shared" si="108"/>
        <v>0</v>
      </c>
      <c r="BH75" s="116" t="str">
        <f t="shared" si="109"/>
        <v/>
      </c>
      <c r="BI75" s="80" t="b">
        <f t="shared" si="110"/>
        <v>0</v>
      </c>
      <c r="BJ75" s="80" t="str">
        <f t="shared" si="111"/>
        <v/>
      </c>
      <c r="BK75" s="80" t="b">
        <f t="shared" si="197"/>
        <v>0</v>
      </c>
      <c r="BL75" s="13" t="str">
        <f t="shared" si="113"/>
        <v/>
      </c>
      <c r="BM75" s="13" t="b">
        <f t="shared" si="198"/>
        <v>0</v>
      </c>
      <c r="BN75" s="35" t="str">
        <f t="shared" si="115"/>
        <v/>
      </c>
      <c r="BO75" s="13" t="b">
        <f t="shared" si="199"/>
        <v>0</v>
      </c>
      <c r="BP75" s="35" t="str">
        <f t="shared" si="117"/>
        <v/>
      </c>
      <c r="BQ75" s="13" t="b">
        <f t="shared" si="118"/>
        <v>0</v>
      </c>
      <c r="BR75" s="35" t="str">
        <f t="shared" si="119"/>
        <v/>
      </c>
      <c r="BS75" s="35" t="b">
        <f t="shared" si="200"/>
        <v>0</v>
      </c>
      <c r="BT75" s="35" t="str">
        <f t="shared" si="121"/>
        <v/>
      </c>
      <c r="BU75" s="35" t="b">
        <f t="shared" si="201"/>
        <v>0</v>
      </c>
      <c r="BV75" s="35" t="str">
        <f t="shared" si="123"/>
        <v/>
      </c>
      <c r="BW75" s="13" t="b">
        <f t="shared" si="202"/>
        <v>0</v>
      </c>
      <c r="BX75" s="35" t="str">
        <f t="shared" si="123"/>
        <v/>
      </c>
      <c r="BY75" s="265" t="b">
        <f t="shared" si="125"/>
        <v>0</v>
      </c>
      <c r="BZ75" s="35" t="str">
        <f t="shared" si="126"/>
        <v/>
      </c>
      <c r="CA75" s="265" t="b">
        <f t="shared" si="127"/>
        <v>0</v>
      </c>
      <c r="CB75" s="35" t="str">
        <f t="shared" si="56"/>
        <v/>
      </c>
      <c r="CC75" s="272" t="b">
        <f t="shared" si="128"/>
        <v>0</v>
      </c>
      <c r="CD75" s="35" t="str">
        <f t="shared" si="56"/>
        <v/>
      </c>
      <c r="CE75" s="13" t="b">
        <f t="shared" si="203"/>
        <v>0</v>
      </c>
      <c r="CF75" s="35" t="str">
        <f t="shared" si="129"/>
        <v/>
      </c>
      <c r="CG75" s="179">
        <f t="shared" si="195"/>
        <v>0</v>
      </c>
      <c r="CH75" s="179">
        <f t="shared" si="196"/>
        <v>0</v>
      </c>
      <c r="CI75" s="218">
        <f t="shared" si="130"/>
        <v>0</v>
      </c>
      <c r="CJ75" s="218">
        <f t="shared" si="131"/>
        <v>0</v>
      </c>
      <c r="CK75" s="218">
        <f t="shared" si="132"/>
        <v>0</v>
      </c>
      <c r="CL75" s="218">
        <f t="shared" si="133"/>
        <v>0</v>
      </c>
      <c r="CM75" s="218">
        <f t="shared" si="134"/>
        <v>0</v>
      </c>
      <c r="CN75" s="218">
        <f t="shared" si="135"/>
        <v>0</v>
      </c>
      <c r="CO75" s="218">
        <f t="shared" si="136"/>
        <v>0</v>
      </c>
      <c r="CP75" s="218">
        <f t="shared" si="137"/>
        <v>0</v>
      </c>
      <c r="CQ75" s="218">
        <f t="shared" si="138"/>
        <v>0</v>
      </c>
      <c r="CR75" s="218">
        <f t="shared" si="139"/>
        <v>0</v>
      </c>
      <c r="CS75" s="14">
        <f t="shared" si="204"/>
        <v>0</v>
      </c>
      <c r="CT75" s="236">
        <f t="shared" si="205"/>
        <v>0</v>
      </c>
      <c r="CU75" s="237">
        <f t="shared" si="225"/>
        <v>0</v>
      </c>
      <c r="CV75" s="16">
        <f t="shared" si="225"/>
        <v>0</v>
      </c>
      <c r="CW75" s="16">
        <f t="shared" si="225"/>
        <v>0</v>
      </c>
      <c r="CX75" s="16">
        <f t="shared" si="225"/>
        <v>0</v>
      </c>
      <c r="CY75" s="16">
        <f t="shared" si="225"/>
        <v>0</v>
      </c>
      <c r="CZ75" s="16">
        <f t="shared" si="225"/>
        <v>0</v>
      </c>
      <c r="DA75" s="16">
        <f t="shared" si="225"/>
        <v>0</v>
      </c>
      <c r="DB75" s="16">
        <f t="shared" si="225"/>
        <v>0</v>
      </c>
      <c r="DC75" s="16">
        <f t="shared" si="225"/>
        <v>0</v>
      </c>
      <c r="DD75" s="238">
        <f t="shared" si="225"/>
        <v>0</v>
      </c>
      <c r="DE75" s="232">
        <f t="shared" si="226"/>
        <v>0</v>
      </c>
      <c r="DF75" s="132">
        <f t="shared" si="226"/>
        <v>0</v>
      </c>
      <c r="DG75" s="132">
        <f t="shared" si="226"/>
        <v>0</v>
      </c>
      <c r="DH75" s="132">
        <f t="shared" si="226"/>
        <v>0</v>
      </c>
      <c r="DI75" s="132">
        <f t="shared" si="226"/>
        <v>0</v>
      </c>
      <c r="DJ75" s="132">
        <f t="shared" si="226"/>
        <v>0</v>
      </c>
      <c r="DK75" s="132">
        <f t="shared" si="226"/>
        <v>0</v>
      </c>
      <c r="DL75" s="132">
        <f t="shared" si="226"/>
        <v>0</v>
      </c>
      <c r="DM75" s="132">
        <f t="shared" si="226"/>
        <v>0</v>
      </c>
      <c r="DN75" s="233">
        <f t="shared" si="226"/>
        <v>0</v>
      </c>
      <c r="DO75" s="232">
        <f t="shared" si="142"/>
        <v>0</v>
      </c>
      <c r="DP75" s="132">
        <f t="shared" si="143"/>
        <v>0</v>
      </c>
      <c r="DQ75" s="132">
        <f t="shared" si="186"/>
        <v>0</v>
      </c>
      <c r="DR75" s="132">
        <f t="shared" si="144"/>
        <v>0</v>
      </c>
      <c r="DS75" s="132">
        <f t="shared" si="145"/>
        <v>0</v>
      </c>
      <c r="DT75" s="132">
        <f t="shared" si="146"/>
        <v>0</v>
      </c>
      <c r="DU75" s="132">
        <f t="shared" si="147"/>
        <v>0</v>
      </c>
      <c r="DV75" s="132">
        <f t="shared" si="148"/>
        <v>0</v>
      </c>
      <c r="DW75" s="132">
        <f t="shared" si="149"/>
        <v>0</v>
      </c>
      <c r="DX75" s="233">
        <f t="shared" si="150"/>
        <v>0</v>
      </c>
      <c r="DY75" s="231" t="b">
        <f t="shared" si="151"/>
        <v>0</v>
      </c>
      <c r="DZ75" s="163"/>
      <c r="EA75" s="226" t="str">
        <f t="shared" si="187"/>
        <v/>
      </c>
      <c r="EB75" s="178" t="str">
        <f t="shared" si="152"/>
        <v/>
      </c>
      <c r="EC75" s="178" t="str">
        <f t="shared" si="153"/>
        <v/>
      </c>
      <c r="ED75" s="178" t="str">
        <f t="shared" si="154"/>
        <v/>
      </c>
      <c r="EE75" s="178" t="str">
        <f t="shared" si="155"/>
        <v/>
      </c>
      <c r="EF75" s="178" t="str">
        <f t="shared" si="156"/>
        <v/>
      </c>
      <c r="EG75" s="178" t="str">
        <f t="shared" si="157"/>
        <v/>
      </c>
      <c r="EH75" s="178" t="str">
        <f t="shared" si="158"/>
        <v/>
      </c>
      <c r="EI75" s="178" t="str">
        <f t="shared" si="159"/>
        <v/>
      </c>
      <c r="EJ75" s="227" t="str">
        <f t="shared" si="160"/>
        <v/>
      </c>
      <c r="EK75" s="230" t="str">
        <f t="shared" si="206"/>
        <v/>
      </c>
      <c r="EL75" s="177" t="str">
        <f t="shared" si="207"/>
        <v/>
      </c>
      <c r="EM75" s="177" t="str">
        <f t="shared" si="208"/>
        <v/>
      </c>
      <c r="EN75" s="177" t="str">
        <f t="shared" si="209"/>
        <v/>
      </c>
      <c r="EO75" s="177" t="str">
        <f t="shared" si="210"/>
        <v/>
      </c>
      <c r="EP75" s="177" t="str">
        <f t="shared" si="211"/>
        <v/>
      </c>
      <c r="EQ75" s="177" t="str">
        <f t="shared" si="212"/>
        <v/>
      </c>
      <c r="ER75" s="177" t="str">
        <f t="shared" si="213"/>
        <v/>
      </c>
      <c r="ES75" s="177" t="str">
        <f t="shared" si="214"/>
        <v/>
      </c>
      <c r="ET75" s="177" t="str">
        <f t="shared" si="215"/>
        <v/>
      </c>
      <c r="EU75" s="229" t="e">
        <f t="shared" si="216"/>
        <v>#VALUE!</v>
      </c>
      <c r="EV75" s="27" t="e">
        <f t="shared" si="217"/>
        <v>#VALUE!</v>
      </c>
      <c r="EW75" s="27" t="e">
        <f t="shared" si="218"/>
        <v>#VALUE!</v>
      </c>
      <c r="EX75" s="28" t="e">
        <f t="shared" si="219"/>
        <v>#VALUE!</v>
      </c>
      <c r="EY75" s="28" t="e">
        <f t="shared" si="175"/>
        <v>#VALUE!</v>
      </c>
      <c r="EZ75" s="28" t="b">
        <f t="shared" si="176"/>
        <v>0</v>
      </c>
      <c r="FA75" s="176" t="str">
        <f t="shared" si="220"/>
        <v/>
      </c>
      <c r="FB75" s="27" t="e" cm="1">
        <f t="array" aca="1" ref="FB75" ca="1">TEXT(RIGHT(10-RIGHT(SUM(INDEX(1*(MID(MID(C75,1,1)*2,ROW(INDIRECT("1:"&amp;LEN(MID(C75,1,1)*2))),1)),,))+MID(C75,2,1)+
SUM(INDEX(1*(MID(MID(C75,3,1)*2,ROW(INDIRECT("1:"&amp;LEN(MID(C75,3,1)*2))),1)),,))+MID(C75,4,1)+
SUM(INDEX(1*(MID(MID(C75,5,1)*2,ROW(INDIRECT("1:"&amp;LEN(MID(C75,5,1)*2))),1)),,))+MID(C75,6,1)+
SUM(INDEX(1*(MID(MID(C75,8,1)*2,ROW(INDIRECT("1:"&amp;LEN(MID(C75,8,1)*2))),1)),,))+MID(C75,9,1)+
SUM(INDEX(1*(MID(MID(C75,10,1)*2,ROW(INDIRECT("1:"&amp;LEN(MID(C75,10,1)*2))),1)),,)),1),1),"0")</f>
        <v>#VALUE!</v>
      </c>
      <c r="FC75" s="27" t="str">
        <f t="shared" si="221"/>
        <v/>
      </c>
      <c r="FD75" s="29" t="b">
        <f t="shared" si="222"/>
        <v>0</v>
      </c>
      <c r="FE75" s="112" t="b">
        <f>IFERROR(MATCH(D75,'Avtal för korttidsarbete'!$G$13:$G$1012,0),TRUE)</f>
        <v>1</v>
      </c>
      <c r="FF75" s="112" t="b">
        <f t="shared" si="180"/>
        <v>0</v>
      </c>
      <c r="FG75" s="113" t="str" cm="1">
        <f t="array" ref="FG75">IF(FE75=TRUE,"x",INDEX('Avtal för korttidsarbete'!$E$13:$E$1012,$FE75))</f>
        <v>x</v>
      </c>
      <c r="FH75" s="113" t="str" cm="1">
        <f t="array" ref="FH75">IF(FE75=TRUE,"x",INDEX('Avtal för korttidsarbete'!$F$13:$F$1012,$FE75))</f>
        <v>x</v>
      </c>
      <c r="FI75" s="112" t="b">
        <f t="shared" si="181"/>
        <v>0</v>
      </c>
      <c r="FJ75" s="135">
        <f t="shared" si="188"/>
        <v>44166</v>
      </c>
      <c r="FK75" s="135">
        <f t="shared" si="182"/>
        <v>44377</v>
      </c>
      <c r="FL75" s="112" t="b">
        <f t="shared" si="183"/>
        <v>0</v>
      </c>
      <c r="FM75" s="113">
        <f t="shared" si="184"/>
        <v>44166</v>
      </c>
      <c r="FN75" s="135">
        <f t="shared" si="185"/>
        <v>44377</v>
      </c>
      <c r="FO75" s="148" t="b">
        <f>IFERROR(INDEX('Avtal för korttidsarbete'!R:R,MATCH(D75,'Avtal för korttidsarbete'!$G:$G,0)),TRUE)</f>
        <v>1</v>
      </c>
      <c r="FP75" s="135" t="str">
        <f>IF(FO75,"-",INDEX('Avtal för korttidsarbete'!$D:$D,MATCH(D75,'Avtal för korttidsarbete'!$G:$G,0)))</f>
        <v>-</v>
      </c>
      <c r="FQ75" s="113" t="b">
        <f>IFERROR(G75&gt;INDEX(Uppsägningar!E:E,MATCH(C75,Uppsägningar!C:C,0)),FALSE)</f>
        <v>0</v>
      </c>
    </row>
    <row r="76" spans="1:173" x14ac:dyDescent="0.25">
      <c r="A76" s="19">
        <v>60</v>
      </c>
      <c r="B76" s="20"/>
      <c r="C76" s="183"/>
      <c r="D76" s="66"/>
      <c r="E76" s="212">
        <f>IFERROR(INDEX(Admin!$C$7:$C$10,MATCH(FP76,TblNivåValTExt,0)),0)</f>
        <v>0</v>
      </c>
      <c r="F76" s="1"/>
      <c r="G76" s="1"/>
      <c r="H76" s="78"/>
      <c r="I76" s="181"/>
      <c r="J76" s="181"/>
      <c r="K76" s="182"/>
      <c r="L76" s="182"/>
      <c r="M76" s="181"/>
      <c r="N76" s="181"/>
      <c r="O76" s="181"/>
      <c r="P76" s="182"/>
      <c r="Q76" s="182"/>
      <c r="R76" s="181"/>
      <c r="S76" s="181"/>
      <c r="T76" s="181"/>
      <c r="U76" s="182"/>
      <c r="V76" s="182"/>
      <c r="W76" s="181"/>
      <c r="X76" s="181"/>
      <c r="Y76" s="181"/>
      <c r="Z76" s="182"/>
      <c r="AA76" s="182"/>
      <c r="AB76" s="181"/>
      <c r="AC76" s="181"/>
      <c r="AD76" s="181"/>
      <c r="AE76" s="182"/>
      <c r="AF76" s="182"/>
      <c r="AG76" s="181"/>
      <c r="AH76" s="181"/>
      <c r="AI76" s="181"/>
      <c r="AJ76" s="182"/>
      <c r="AK76" s="182"/>
      <c r="AL76" s="181"/>
      <c r="AM76" s="181"/>
      <c r="AN76" s="181"/>
      <c r="AO76" s="182"/>
      <c r="AP76" s="182"/>
      <c r="AQ76" s="181"/>
      <c r="AR76" s="181"/>
      <c r="AS76" s="181"/>
      <c r="AT76" s="182"/>
      <c r="AU76" s="182"/>
      <c r="AV76" s="181"/>
      <c r="AW76" s="181"/>
      <c r="AX76" s="181"/>
      <c r="AY76" s="182"/>
      <c r="AZ76" s="182"/>
      <c r="BA76" s="181"/>
      <c r="BB76" s="181"/>
      <c r="BC76" s="181"/>
      <c r="BD76" s="182"/>
      <c r="BE76" s="182"/>
      <c r="BF76" s="181"/>
      <c r="BG76" s="180">
        <f t="shared" si="108"/>
        <v>0</v>
      </c>
      <c r="BH76" s="116" t="str">
        <f t="shared" si="109"/>
        <v/>
      </c>
      <c r="BI76" s="80" t="b">
        <f t="shared" si="110"/>
        <v>0</v>
      </c>
      <c r="BJ76" s="80" t="str">
        <f t="shared" si="111"/>
        <v/>
      </c>
      <c r="BK76" s="80" t="b">
        <f t="shared" si="197"/>
        <v>0</v>
      </c>
      <c r="BL76" s="13" t="str">
        <f t="shared" si="113"/>
        <v/>
      </c>
      <c r="BM76" s="13" t="b">
        <f t="shared" si="198"/>
        <v>0</v>
      </c>
      <c r="BN76" s="35" t="str">
        <f t="shared" si="115"/>
        <v/>
      </c>
      <c r="BO76" s="13" t="b">
        <f t="shared" si="199"/>
        <v>0</v>
      </c>
      <c r="BP76" s="35" t="str">
        <f t="shared" si="117"/>
        <v/>
      </c>
      <c r="BQ76" s="13" t="b">
        <f t="shared" si="118"/>
        <v>0</v>
      </c>
      <c r="BR76" s="35" t="str">
        <f t="shared" si="119"/>
        <v/>
      </c>
      <c r="BS76" s="35" t="b">
        <f t="shared" si="200"/>
        <v>0</v>
      </c>
      <c r="BT76" s="35" t="str">
        <f t="shared" si="121"/>
        <v/>
      </c>
      <c r="BU76" s="35" t="b">
        <f t="shared" si="201"/>
        <v>0</v>
      </c>
      <c r="BV76" s="35" t="str">
        <f t="shared" si="123"/>
        <v/>
      </c>
      <c r="BW76" s="13" t="b">
        <f t="shared" si="202"/>
        <v>0</v>
      </c>
      <c r="BX76" s="35" t="str">
        <f t="shared" si="123"/>
        <v/>
      </c>
      <c r="BY76" s="265" t="b">
        <f t="shared" si="125"/>
        <v>0</v>
      </c>
      <c r="BZ76" s="35" t="str">
        <f t="shared" si="126"/>
        <v/>
      </c>
      <c r="CA76" s="265" t="b">
        <f t="shared" si="127"/>
        <v>0</v>
      </c>
      <c r="CB76" s="35" t="str">
        <f t="shared" si="56"/>
        <v/>
      </c>
      <c r="CC76" s="272" t="b">
        <f t="shared" si="128"/>
        <v>0</v>
      </c>
      <c r="CD76" s="35" t="str">
        <f t="shared" si="56"/>
        <v/>
      </c>
      <c r="CE76" s="13" t="b">
        <f t="shared" si="203"/>
        <v>0</v>
      </c>
      <c r="CF76" s="35" t="str">
        <f t="shared" si="129"/>
        <v/>
      </c>
      <c r="CG76" s="179">
        <f t="shared" si="195"/>
        <v>0</v>
      </c>
      <c r="CH76" s="179">
        <f t="shared" si="196"/>
        <v>0</v>
      </c>
      <c r="CI76" s="218">
        <f t="shared" si="130"/>
        <v>0</v>
      </c>
      <c r="CJ76" s="218">
        <f t="shared" si="131"/>
        <v>0</v>
      </c>
      <c r="CK76" s="218">
        <f t="shared" si="132"/>
        <v>0</v>
      </c>
      <c r="CL76" s="218">
        <f t="shared" si="133"/>
        <v>0</v>
      </c>
      <c r="CM76" s="218">
        <f t="shared" si="134"/>
        <v>0</v>
      </c>
      <c r="CN76" s="218">
        <f t="shared" si="135"/>
        <v>0</v>
      </c>
      <c r="CO76" s="218">
        <f t="shared" si="136"/>
        <v>0</v>
      </c>
      <c r="CP76" s="218">
        <f t="shared" si="137"/>
        <v>0</v>
      </c>
      <c r="CQ76" s="218">
        <f t="shared" si="138"/>
        <v>0</v>
      </c>
      <c r="CR76" s="218">
        <f t="shared" si="139"/>
        <v>0</v>
      </c>
      <c r="CS76" s="14">
        <f t="shared" si="204"/>
        <v>0</v>
      </c>
      <c r="CT76" s="236">
        <f t="shared" si="205"/>
        <v>0</v>
      </c>
      <c r="CU76" s="237">
        <f t="shared" si="225"/>
        <v>0</v>
      </c>
      <c r="CV76" s="16">
        <f t="shared" si="225"/>
        <v>0</v>
      </c>
      <c r="CW76" s="16">
        <f t="shared" si="225"/>
        <v>0</v>
      </c>
      <c r="CX76" s="16">
        <f t="shared" si="225"/>
        <v>0</v>
      </c>
      <c r="CY76" s="16">
        <f t="shared" si="225"/>
        <v>0</v>
      </c>
      <c r="CZ76" s="16">
        <f t="shared" si="225"/>
        <v>0</v>
      </c>
      <c r="DA76" s="16">
        <f t="shared" si="225"/>
        <v>0</v>
      </c>
      <c r="DB76" s="16">
        <f t="shared" si="225"/>
        <v>0</v>
      </c>
      <c r="DC76" s="16">
        <f t="shared" si="225"/>
        <v>0</v>
      </c>
      <c r="DD76" s="238">
        <f t="shared" si="225"/>
        <v>0</v>
      </c>
      <c r="DE76" s="232">
        <f t="shared" si="226"/>
        <v>0</v>
      </c>
      <c r="DF76" s="132">
        <f t="shared" si="226"/>
        <v>0</v>
      </c>
      <c r="DG76" s="132">
        <f t="shared" si="226"/>
        <v>0</v>
      </c>
      <c r="DH76" s="132">
        <f t="shared" si="226"/>
        <v>0</v>
      </c>
      <c r="DI76" s="132">
        <f t="shared" si="226"/>
        <v>0</v>
      </c>
      <c r="DJ76" s="132">
        <f t="shared" si="226"/>
        <v>0</v>
      </c>
      <c r="DK76" s="132">
        <f t="shared" si="226"/>
        <v>0</v>
      </c>
      <c r="DL76" s="132">
        <f t="shared" si="226"/>
        <v>0</v>
      </c>
      <c r="DM76" s="132">
        <f t="shared" si="226"/>
        <v>0</v>
      </c>
      <c r="DN76" s="233">
        <f t="shared" si="226"/>
        <v>0</v>
      </c>
      <c r="DO76" s="232">
        <f t="shared" si="142"/>
        <v>0</v>
      </c>
      <c r="DP76" s="132">
        <f t="shared" si="143"/>
        <v>0</v>
      </c>
      <c r="DQ76" s="132">
        <f t="shared" si="186"/>
        <v>0</v>
      </c>
      <c r="DR76" s="132">
        <f t="shared" si="144"/>
        <v>0</v>
      </c>
      <c r="DS76" s="132">
        <f t="shared" si="145"/>
        <v>0</v>
      </c>
      <c r="DT76" s="132">
        <f t="shared" si="146"/>
        <v>0</v>
      </c>
      <c r="DU76" s="132">
        <f t="shared" si="147"/>
        <v>0</v>
      </c>
      <c r="DV76" s="132">
        <f t="shared" si="148"/>
        <v>0</v>
      </c>
      <c r="DW76" s="132">
        <f t="shared" si="149"/>
        <v>0</v>
      </c>
      <c r="DX76" s="233">
        <f t="shared" si="150"/>
        <v>0</v>
      </c>
      <c r="DY76" s="231" t="b">
        <f t="shared" si="151"/>
        <v>0</v>
      </c>
      <c r="DZ76" s="163"/>
      <c r="EA76" s="226" t="str">
        <f t="shared" si="187"/>
        <v/>
      </c>
      <c r="EB76" s="178" t="str">
        <f t="shared" si="152"/>
        <v/>
      </c>
      <c r="EC76" s="178" t="str">
        <f t="shared" si="153"/>
        <v/>
      </c>
      <c r="ED76" s="178" t="str">
        <f t="shared" si="154"/>
        <v/>
      </c>
      <c r="EE76" s="178" t="str">
        <f t="shared" si="155"/>
        <v/>
      </c>
      <c r="EF76" s="178" t="str">
        <f t="shared" si="156"/>
        <v/>
      </c>
      <c r="EG76" s="178" t="str">
        <f t="shared" si="157"/>
        <v/>
      </c>
      <c r="EH76" s="178" t="str">
        <f t="shared" si="158"/>
        <v/>
      </c>
      <c r="EI76" s="178" t="str">
        <f t="shared" si="159"/>
        <v/>
      </c>
      <c r="EJ76" s="227" t="str">
        <f t="shared" si="160"/>
        <v/>
      </c>
      <c r="EK76" s="230" t="str">
        <f t="shared" si="206"/>
        <v/>
      </c>
      <c r="EL76" s="177" t="str">
        <f t="shared" si="207"/>
        <v/>
      </c>
      <c r="EM76" s="177" t="str">
        <f t="shared" si="208"/>
        <v/>
      </c>
      <c r="EN76" s="177" t="str">
        <f t="shared" si="209"/>
        <v/>
      </c>
      <c r="EO76" s="177" t="str">
        <f t="shared" si="210"/>
        <v/>
      </c>
      <c r="EP76" s="177" t="str">
        <f t="shared" si="211"/>
        <v/>
      </c>
      <c r="EQ76" s="177" t="str">
        <f t="shared" si="212"/>
        <v/>
      </c>
      <c r="ER76" s="177" t="str">
        <f t="shared" si="213"/>
        <v/>
      </c>
      <c r="ES76" s="177" t="str">
        <f t="shared" si="214"/>
        <v/>
      </c>
      <c r="ET76" s="177" t="str">
        <f t="shared" si="215"/>
        <v/>
      </c>
      <c r="EU76" s="229" t="e">
        <f t="shared" si="216"/>
        <v>#VALUE!</v>
      </c>
      <c r="EV76" s="27" t="e">
        <f t="shared" si="217"/>
        <v>#VALUE!</v>
      </c>
      <c r="EW76" s="27" t="e">
        <f t="shared" si="218"/>
        <v>#VALUE!</v>
      </c>
      <c r="EX76" s="28" t="e">
        <f t="shared" si="219"/>
        <v>#VALUE!</v>
      </c>
      <c r="EY76" s="28" t="e">
        <f t="shared" si="175"/>
        <v>#VALUE!</v>
      </c>
      <c r="EZ76" s="28" t="b">
        <f t="shared" si="176"/>
        <v>0</v>
      </c>
      <c r="FA76" s="176" t="str">
        <f t="shared" si="220"/>
        <v/>
      </c>
      <c r="FB76" s="27" t="e" cm="1">
        <f t="array" aca="1" ref="FB76" ca="1">TEXT(RIGHT(10-RIGHT(SUM(INDEX(1*(MID(MID(C76,1,1)*2,ROW(INDIRECT("1:"&amp;LEN(MID(C76,1,1)*2))),1)),,))+MID(C76,2,1)+
SUM(INDEX(1*(MID(MID(C76,3,1)*2,ROW(INDIRECT("1:"&amp;LEN(MID(C76,3,1)*2))),1)),,))+MID(C76,4,1)+
SUM(INDEX(1*(MID(MID(C76,5,1)*2,ROW(INDIRECT("1:"&amp;LEN(MID(C76,5,1)*2))),1)),,))+MID(C76,6,1)+
SUM(INDEX(1*(MID(MID(C76,8,1)*2,ROW(INDIRECT("1:"&amp;LEN(MID(C76,8,1)*2))),1)),,))+MID(C76,9,1)+
SUM(INDEX(1*(MID(MID(C76,10,1)*2,ROW(INDIRECT("1:"&amp;LEN(MID(C76,10,1)*2))),1)),,)),1),1),"0")</f>
        <v>#VALUE!</v>
      </c>
      <c r="FC76" s="27" t="str">
        <f t="shared" si="221"/>
        <v/>
      </c>
      <c r="FD76" s="29" t="b">
        <f t="shared" si="222"/>
        <v>0</v>
      </c>
      <c r="FE76" s="112" t="b">
        <f>IFERROR(MATCH(D76,'Avtal för korttidsarbete'!$G$13:$G$1012,0),TRUE)</f>
        <v>1</v>
      </c>
      <c r="FF76" s="112" t="b">
        <f t="shared" si="180"/>
        <v>0</v>
      </c>
      <c r="FG76" s="113" t="str" cm="1">
        <f t="array" ref="FG76">IF(FE76=TRUE,"x",INDEX('Avtal för korttidsarbete'!$E$13:$E$1012,$FE76))</f>
        <v>x</v>
      </c>
      <c r="FH76" s="113" t="str" cm="1">
        <f t="array" ref="FH76">IF(FE76=TRUE,"x",INDEX('Avtal för korttidsarbete'!$F$13:$F$1012,$FE76))</f>
        <v>x</v>
      </c>
      <c r="FI76" s="112" t="b">
        <f t="shared" si="181"/>
        <v>0</v>
      </c>
      <c r="FJ76" s="135">
        <f t="shared" si="188"/>
        <v>44166</v>
      </c>
      <c r="FK76" s="135">
        <f t="shared" si="182"/>
        <v>44377</v>
      </c>
      <c r="FL76" s="112" t="b">
        <f t="shared" si="183"/>
        <v>0</v>
      </c>
      <c r="FM76" s="113">
        <f t="shared" si="184"/>
        <v>44166</v>
      </c>
      <c r="FN76" s="135">
        <f t="shared" si="185"/>
        <v>44377</v>
      </c>
      <c r="FO76" s="148" t="b">
        <f>IFERROR(INDEX('Avtal för korttidsarbete'!R:R,MATCH(D76,'Avtal för korttidsarbete'!$G:$G,0)),TRUE)</f>
        <v>1</v>
      </c>
      <c r="FP76" s="135" t="str">
        <f>IF(FO76,"-",INDEX('Avtal för korttidsarbete'!$D:$D,MATCH(D76,'Avtal för korttidsarbete'!$G:$G,0)))</f>
        <v>-</v>
      </c>
      <c r="FQ76" s="113" t="b">
        <f>IFERROR(G76&gt;INDEX(Uppsägningar!E:E,MATCH(C76,Uppsägningar!C:C,0)),FALSE)</f>
        <v>0</v>
      </c>
    </row>
    <row r="77" spans="1:173" x14ac:dyDescent="0.25">
      <c r="A77" s="19">
        <v>61</v>
      </c>
      <c r="B77" s="20"/>
      <c r="C77" s="183"/>
      <c r="D77" s="66"/>
      <c r="E77" s="212">
        <f>IFERROR(INDEX(Admin!$C$7:$C$10,MATCH(FP77,TblNivåValTExt,0)),0)</f>
        <v>0</v>
      </c>
      <c r="F77" s="1"/>
      <c r="G77" s="1"/>
      <c r="H77" s="78"/>
      <c r="I77" s="181"/>
      <c r="J77" s="181"/>
      <c r="K77" s="182"/>
      <c r="L77" s="182"/>
      <c r="M77" s="181"/>
      <c r="N77" s="181"/>
      <c r="O77" s="181"/>
      <c r="P77" s="182"/>
      <c r="Q77" s="182"/>
      <c r="R77" s="181"/>
      <c r="S77" s="181"/>
      <c r="T77" s="181"/>
      <c r="U77" s="182"/>
      <c r="V77" s="182"/>
      <c r="W77" s="181"/>
      <c r="X77" s="181"/>
      <c r="Y77" s="181"/>
      <c r="Z77" s="182"/>
      <c r="AA77" s="182"/>
      <c r="AB77" s="181"/>
      <c r="AC77" s="181"/>
      <c r="AD77" s="181"/>
      <c r="AE77" s="182"/>
      <c r="AF77" s="182"/>
      <c r="AG77" s="181"/>
      <c r="AH77" s="181"/>
      <c r="AI77" s="181"/>
      <c r="AJ77" s="182"/>
      <c r="AK77" s="182"/>
      <c r="AL77" s="181"/>
      <c r="AM77" s="181"/>
      <c r="AN77" s="181"/>
      <c r="AO77" s="182"/>
      <c r="AP77" s="182"/>
      <c r="AQ77" s="181"/>
      <c r="AR77" s="181"/>
      <c r="AS77" s="181"/>
      <c r="AT77" s="182"/>
      <c r="AU77" s="182"/>
      <c r="AV77" s="181"/>
      <c r="AW77" s="181"/>
      <c r="AX77" s="181"/>
      <c r="AY77" s="182"/>
      <c r="AZ77" s="182"/>
      <c r="BA77" s="181"/>
      <c r="BB77" s="181"/>
      <c r="BC77" s="181"/>
      <c r="BD77" s="182"/>
      <c r="BE77" s="182"/>
      <c r="BF77" s="181"/>
      <c r="BG77" s="180">
        <f t="shared" si="108"/>
        <v>0</v>
      </c>
      <c r="BH77" s="116" t="str">
        <f t="shared" si="109"/>
        <v/>
      </c>
      <c r="BI77" s="80" t="b">
        <f t="shared" si="110"/>
        <v>0</v>
      </c>
      <c r="BJ77" s="80" t="str">
        <f t="shared" si="111"/>
        <v/>
      </c>
      <c r="BK77" s="80" t="b">
        <f t="shared" si="197"/>
        <v>0</v>
      </c>
      <c r="BL77" s="13" t="str">
        <f t="shared" si="113"/>
        <v/>
      </c>
      <c r="BM77" s="13" t="b">
        <f t="shared" si="198"/>
        <v>0</v>
      </c>
      <c r="BN77" s="35" t="str">
        <f t="shared" si="115"/>
        <v/>
      </c>
      <c r="BO77" s="13" t="b">
        <f t="shared" si="199"/>
        <v>0</v>
      </c>
      <c r="BP77" s="35" t="str">
        <f t="shared" si="117"/>
        <v/>
      </c>
      <c r="BQ77" s="13" t="b">
        <f t="shared" si="118"/>
        <v>0</v>
      </c>
      <c r="BR77" s="35" t="str">
        <f t="shared" si="119"/>
        <v/>
      </c>
      <c r="BS77" s="35" t="b">
        <f t="shared" si="200"/>
        <v>0</v>
      </c>
      <c r="BT77" s="35" t="str">
        <f t="shared" si="121"/>
        <v/>
      </c>
      <c r="BU77" s="35" t="b">
        <f t="shared" si="201"/>
        <v>0</v>
      </c>
      <c r="BV77" s="35" t="str">
        <f t="shared" si="123"/>
        <v/>
      </c>
      <c r="BW77" s="13" t="b">
        <f t="shared" si="202"/>
        <v>0</v>
      </c>
      <c r="BX77" s="35" t="str">
        <f t="shared" si="123"/>
        <v/>
      </c>
      <c r="BY77" s="265" t="b">
        <f t="shared" si="125"/>
        <v>0</v>
      </c>
      <c r="BZ77" s="35" t="str">
        <f t="shared" si="126"/>
        <v/>
      </c>
      <c r="CA77" s="265" t="b">
        <f t="shared" si="127"/>
        <v>0</v>
      </c>
      <c r="CB77" s="35" t="str">
        <f t="shared" si="56"/>
        <v/>
      </c>
      <c r="CC77" s="272" t="b">
        <f t="shared" si="128"/>
        <v>0</v>
      </c>
      <c r="CD77" s="35" t="str">
        <f t="shared" si="56"/>
        <v/>
      </c>
      <c r="CE77" s="13" t="b">
        <f t="shared" si="203"/>
        <v>0</v>
      </c>
      <c r="CF77" s="35" t="str">
        <f t="shared" si="129"/>
        <v/>
      </c>
      <c r="CG77" s="179">
        <f t="shared" si="195"/>
        <v>0</v>
      </c>
      <c r="CH77" s="179">
        <f t="shared" si="196"/>
        <v>0</v>
      </c>
      <c r="CI77" s="218">
        <f t="shared" si="130"/>
        <v>0</v>
      </c>
      <c r="CJ77" s="218">
        <f t="shared" si="131"/>
        <v>0</v>
      </c>
      <c r="CK77" s="218">
        <f t="shared" si="132"/>
        <v>0</v>
      </c>
      <c r="CL77" s="218">
        <f t="shared" si="133"/>
        <v>0</v>
      </c>
      <c r="CM77" s="218">
        <f t="shared" si="134"/>
        <v>0</v>
      </c>
      <c r="CN77" s="218">
        <f t="shared" si="135"/>
        <v>0</v>
      </c>
      <c r="CO77" s="218">
        <f t="shared" si="136"/>
        <v>0</v>
      </c>
      <c r="CP77" s="218">
        <f t="shared" si="137"/>
        <v>0</v>
      </c>
      <c r="CQ77" s="218">
        <f t="shared" si="138"/>
        <v>0</v>
      </c>
      <c r="CR77" s="218">
        <f t="shared" si="139"/>
        <v>0</v>
      </c>
      <c r="CS77" s="14">
        <f t="shared" si="204"/>
        <v>0</v>
      </c>
      <c r="CT77" s="236">
        <f t="shared" si="205"/>
        <v>0</v>
      </c>
      <c r="CU77" s="237">
        <f t="shared" ref="CU77:DD86" si="227">IF(AND($CS77,$CT77,CU$12),MAX(0,MIN(CU$10,$CT77)-MAX(CU$9,$CS77)+1),0)</f>
        <v>0</v>
      </c>
      <c r="CV77" s="16">
        <f t="shared" si="227"/>
        <v>0</v>
      </c>
      <c r="CW77" s="16">
        <f t="shared" si="227"/>
        <v>0</v>
      </c>
      <c r="CX77" s="16">
        <f t="shared" si="227"/>
        <v>0</v>
      </c>
      <c r="CY77" s="16">
        <f t="shared" si="227"/>
        <v>0</v>
      </c>
      <c r="CZ77" s="16">
        <f t="shared" si="227"/>
        <v>0</v>
      </c>
      <c r="DA77" s="16">
        <f t="shared" si="227"/>
        <v>0</v>
      </c>
      <c r="DB77" s="16">
        <f t="shared" si="227"/>
        <v>0</v>
      </c>
      <c r="DC77" s="16">
        <f t="shared" si="227"/>
        <v>0</v>
      </c>
      <c r="DD77" s="238">
        <f t="shared" si="227"/>
        <v>0</v>
      </c>
      <c r="DE77" s="232">
        <f t="shared" ref="DE77:DN86" si="228">IF($H77&lt;=0,0,MAX(0,MIN($H77,$DE$11)))</f>
        <v>0</v>
      </c>
      <c r="DF77" s="132">
        <f t="shared" si="228"/>
        <v>0</v>
      </c>
      <c r="DG77" s="132">
        <f t="shared" si="228"/>
        <v>0</v>
      </c>
      <c r="DH77" s="132">
        <f t="shared" si="228"/>
        <v>0</v>
      </c>
      <c r="DI77" s="132">
        <f t="shared" si="228"/>
        <v>0</v>
      </c>
      <c r="DJ77" s="132">
        <f t="shared" si="228"/>
        <v>0</v>
      </c>
      <c r="DK77" s="132">
        <f t="shared" si="228"/>
        <v>0</v>
      </c>
      <c r="DL77" s="132">
        <f t="shared" si="228"/>
        <v>0</v>
      </c>
      <c r="DM77" s="132">
        <f t="shared" si="228"/>
        <v>0</v>
      </c>
      <c r="DN77" s="233">
        <f t="shared" si="228"/>
        <v>0</v>
      </c>
      <c r="DO77" s="232">
        <f t="shared" si="142"/>
        <v>0</v>
      </c>
      <c r="DP77" s="132">
        <f t="shared" si="143"/>
        <v>0</v>
      </c>
      <c r="DQ77" s="132">
        <f t="shared" si="186"/>
        <v>0</v>
      </c>
      <c r="DR77" s="132">
        <f t="shared" si="144"/>
        <v>0</v>
      </c>
      <c r="DS77" s="132">
        <f t="shared" si="145"/>
        <v>0</v>
      </c>
      <c r="DT77" s="132">
        <f t="shared" si="146"/>
        <v>0</v>
      </c>
      <c r="DU77" s="132">
        <f t="shared" si="147"/>
        <v>0</v>
      </c>
      <c r="DV77" s="132">
        <f t="shared" si="148"/>
        <v>0</v>
      </c>
      <c r="DW77" s="132">
        <f t="shared" si="149"/>
        <v>0</v>
      </c>
      <c r="DX77" s="233">
        <f t="shared" si="150"/>
        <v>0</v>
      </c>
      <c r="DY77" s="231" t="b">
        <f t="shared" si="151"/>
        <v>0</v>
      </c>
      <c r="DZ77" s="163"/>
      <c r="EA77" s="226" t="str">
        <f t="shared" si="187"/>
        <v/>
      </c>
      <c r="EB77" s="178" t="str">
        <f t="shared" si="152"/>
        <v/>
      </c>
      <c r="EC77" s="178" t="str">
        <f t="shared" si="153"/>
        <v/>
      </c>
      <c r="ED77" s="178" t="str">
        <f t="shared" si="154"/>
        <v/>
      </c>
      <c r="EE77" s="178" t="str">
        <f t="shared" si="155"/>
        <v/>
      </c>
      <c r="EF77" s="178" t="str">
        <f t="shared" si="156"/>
        <v/>
      </c>
      <c r="EG77" s="178" t="str">
        <f t="shared" si="157"/>
        <v/>
      </c>
      <c r="EH77" s="178" t="str">
        <f t="shared" si="158"/>
        <v/>
      </c>
      <c r="EI77" s="178" t="str">
        <f t="shared" si="159"/>
        <v/>
      </c>
      <c r="EJ77" s="227" t="str">
        <f t="shared" si="160"/>
        <v/>
      </c>
      <c r="EK77" s="230" t="str">
        <f t="shared" si="206"/>
        <v/>
      </c>
      <c r="EL77" s="177" t="str">
        <f t="shared" si="207"/>
        <v/>
      </c>
      <c r="EM77" s="177" t="str">
        <f t="shared" si="208"/>
        <v/>
      </c>
      <c r="EN77" s="177" t="str">
        <f t="shared" si="209"/>
        <v/>
      </c>
      <c r="EO77" s="177" t="str">
        <f t="shared" si="210"/>
        <v/>
      </c>
      <c r="EP77" s="177" t="str">
        <f t="shared" si="211"/>
        <v/>
      </c>
      <c r="EQ77" s="177" t="str">
        <f t="shared" si="212"/>
        <v/>
      </c>
      <c r="ER77" s="177" t="str">
        <f t="shared" si="213"/>
        <v/>
      </c>
      <c r="ES77" s="177" t="str">
        <f t="shared" si="214"/>
        <v/>
      </c>
      <c r="ET77" s="177" t="str">
        <f t="shared" si="215"/>
        <v/>
      </c>
      <c r="EU77" s="229" t="e">
        <f t="shared" si="216"/>
        <v>#VALUE!</v>
      </c>
      <c r="EV77" s="27" t="e">
        <f t="shared" si="217"/>
        <v>#VALUE!</v>
      </c>
      <c r="EW77" s="27" t="e">
        <f t="shared" si="218"/>
        <v>#VALUE!</v>
      </c>
      <c r="EX77" s="28" t="e">
        <f t="shared" si="219"/>
        <v>#VALUE!</v>
      </c>
      <c r="EY77" s="28" t="e">
        <f t="shared" si="175"/>
        <v>#VALUE!</v>
      </c>
      <c r="EZ77" s="28" t="b">
        <f t="shared" si="176"/>
        <v>0</v>
      </c>
      <c r="FA77" s="176" t="str">
        <f t="shared" si="220"/>
        <v/>
      </c>
      <c r="FB77" s="27" t="e" cm="1">
        <f t="array" aca="1" ref="FB77" ca="1">TEXT(RIGHT(10-RIGHT(SUM(INDEX(1*(MID(MID(C77,1,1)*2,ROW(INDIRECT("1:"&amp;LEN(MID(C77,1,1)*2))),1)),,))+MID(C77,2,1)+
SUM(INDEX(1*(MID(MID(C77,3,1)*2,ROW(INDIRECT("1:"&amp;LEN(MID(C77,3,1)*2))),1)),,))+MID(C77,4,1)+
SUM(INDEX(1*(MID(MID(C77,5,1)*2,ROW(INDIRECT("1:"&amp;LEN(MID(C77,5,1)*2))),1)),,))+MID(C77,6,1)+
SUM(INDEX(1*(MID(MID(C77,8,1)*2,ROW(INDIRECT("1:"&amp;LEN(MID(C77,8,1)*2))),1)),,))+MID(C77,9,1)+
SUM(INDEX(1*(MID(MID(C77,10,1)*2,ROW(INDIRECT("1:"&amp;LEN(MID(C77,10,1)*2))),1)),,)),1),1),"0")</f>
        <v>#VALUE!</v>
      </c>
      <c r="FC77" s="27" t="str">
        <f t="shared" si="221"/>
        <v/>
      </c>
      <c r="FD77" s="29" t="b">
        <f t="shared" si="222"/>
        <v>0</v>
      </c>
      <c r="FE77" s="112" t="b">
        <f>IFERROR(MATCH(D77,'Avtal för korttidsarbete'!$G$13:$G$1012,0),TRUE)</f>
        <v>1</v>
      </c>
      <c r="FF77" s="112" t="b">
        <f t="shared" si="180"/>
        <v>0</v>
      </c>
      <c r="FG77" s="113" t="str" cm="1">
        <f t="array" ref="FG77">IF(FE77=TRUE,"x",INDEX('Avtal för korttidsarbete'!$E$13:$E$1012,$FE77))</f>
        <v>x</v>
      </c>
      <c r="FH77" s="113" t="str" cm="1">
        <f t="array" ref="FH77">IF(FE77=TRUE,"x",INDEX('Avtal för korttidsarbete'!$F$13:$F$1012,$FE77))</f>
        <v>x</v>
      </c>
      <c r="FI77" s="112" t="b">
        <f t="shared" si="181"/>
        <v>0</v>
      </c>
      <c r="FJ77" s="135">
        <f t="shared" si="188"/>
        <v>44166</v>
      </c>
      <c r="FK77" s="135">
        <f t="shared" si="182"/>
        <v>44377</v>
      </c>
      <c r="FL77" s="112" t="b">
        <f t="shared" si="183"/>
        <v>0</v>
      </c>
      <c r="FM77" s="113">
        <f t="shared" si="184"/>
        <v>44166</v>
      </c>
      <c r="FN77" s="135">
        <f t="shared" si="185"/>
        <v>44377</v>
      </c>
      <c r="FO77" s="148" t="b">
        <f>IFERROR(INDEX('Avtal för korttidsarbete'!R:R,MATCH(D77,'Avtal för korttidsarbete'!$G:$G,0)),TRUE)</f>
        <v>1</v>
      </c>
      <c r="FP77" s="135" t="str">
        <f>IF(FO77,"-",INDEX('Avtal för korttidsarbete'!$D:$D,MATCH(D77,'Avtal för korttidsarbete'!$G:$G,0)))</f>
        <v>-</v>
      </c>
      <c r="FQ77" s="113" t="b">
        <f>IFERROR(G77&gt;INDEX(Uppsägningar!E:E,MATCH(C77,Uppsägningar!C:C,0)),FALSE)</f>
        <v>0</v>
      </c>
    </row>
    <row r="78" spans="1:173" x14ac:dyDescent="0.25">
      <c r="A78" s="19">
        <v>62</v>
      </c>
      <c r="B78" s="20"/>
      <c r="C78" s="183"/>
      <c r="D78" s="66"/>
      <c r="E78" s="212">
        <f>IFERROR(INDEX(Admin!$C$7:$C$10,MATCH(FP78,TblNivåValTExt,0)),0)</f>
        <v>0</v>
      </c>
      <c r="F78" s="1"/>
      <c r="G78" s="1"/>
      <c r="H78" s="78"/>
      <c r="I78" s="181"/>
      <c r="J78" s="181"/>
      <c r="K78" s="182"/>
      <c r="L78" s="182"/>
      <c r="M78" s="181"/>
      <c r="N78" s="181"/>
      <c r="O78" s="181"/>
      <c r="P78" s="182"/>
      <c r="Q78" s="182"/>
      <c r="R78" s="181"/>
      <c r="S78" s="181"/>
      <c r="T78" s="181"/>
      <c r="U78" s="182"/>
      <c r="V78" s="182"/>
      <c r="W78" s="181"/>
      <c r="X78" s="181"/>
      <c r="Y78" s="181"/>
      <c r="Z78" s="182"/>
      <c r="AA78" s="182"/>
      <c r="AB78" s="181"/>
      <c r="AC78" s="181"/>
      <c r="AD78" s="181"/>
      <c r="AE78" s="182"/>
      <c r="AF78" s="182"/>
      <c r="AG78" s="181"/>
      <c r="AH78" s="181"/>
      <c r="AI78" s="181"/>
      <c r="AJ78" s="182"/>
      <c r="AK78" s="182"/>
      <c r="AL78" s="181"/>
      <c r="AM78" s="181"/>
      <c r="AN78" s="181"/>
      <c r="AO78" s="182"/>
      <c r="AP78" s="182"/>
      <c r="AQ78" s="181"/>
      <c r="AR78" s="181"/>
      <c r="AS78" s="181"/>
      <c r="AT78" s="182"/>
      <c r="AU78" s="182"/>
      <c r="AV78" s="181"/>
      <c r="AW78" s="181"/>
      <c r="AX78" s="181"/>
      <c r="AY78" s="182"/>
      <c r="AZ78" s="182"/>
      <c r="BA78" s="181"/>
      <c r="BB78" s="181"/>
      <c r="BC78" s="181"/>
      <c r="BD78" s="182"/>
      <c r="BE78" s="182"/>
      <c r="BF78" s="181"/>
      <c r="BG78" s="180">
        <f t="shared" si="108"/>
        <v>0</v>
      </c>
      <c r="BH78" s="116" t="str">
        <f t="shared" si="109"/>
        <v/>
      </c>
      <c r="BI78" s="80" t="b">
        <f t="shared" si="110"/>
        <v>0</v>
      </c>
      <c r="BJ78" s="80" t="str">
        <f t="shared" si="111"/>
        <v/>
      </c>
      <c r="BK78" s="80" t="b">
        <f t="shared" si="197"/>
        <v>0</v>
      </c>
      <c r="BL78" s="13" t="str">
        <f t="shared" si="113"/>
        <v/>
      </c>
      <c r="BM78" s="13" t="b">
        <f t="shared" si="198"/>
        <v>0</v>
      </c>
      <c r="BN78" s="35" t="str">
        <f t="shared" si="115"/>
        <v/>
      </c>
      <c r="BO78" s="13" t="b">
        <f t="shared" si="199"/>
        <v>0</v>
      </c>
      <c r="BP78" s="35" t="str">
        <f t="shared" si="117"/>
        <v/>
      </c>
      <c r="BQ78" s="13" t="b">
        <f t="shared" si="118"/>
        <v>0</v>
      </c>
      <c r="BR78" s="35" t="str">
        <f t="shared" si="119"/>
        <v/>
      </c>
      <c r="BS78" s="35" t="b">
        <f t="shared" si="200"/>
        <v>0</v>
      </c>
      <c r="BT78" s="35" t="str">
        <f t="shared" si="121"/>
        <v/>
      </c>
      <c r="BU78" s="35" t="b">
        <f t="shared" si="201"/>
        <v>0</v>
      </c>
      <c r="BV78" s="35" t="str">
        <f t="shared" si="123"/>
        <v/>
      </c>
      <c r="BW78" s="13" t="b">
        <f t="shared" si="202"/>
        <v>0</v>
      </c>
      <c r="BX78" s="35" t="str">
        <f t="shared" si="123"/>
        <v/>
      </c>
      <c r="BY78" s="265" t="b">
        <f t="shared" si="125"/>
        <v>0</v>
      </c>
      <c r="BZ78" s="35" t="str">
        <f t="shared" si="126"/>
        <v/>
      </c>
      <c r="CA78" s="265" t="b">
        <f t="shared" si="127"/>
        <v>0</v>
      </c>
      <c r="CB78" s="35" t="str">
        <f t="shared" si="56"/>
        <v/>
      </c>
      <c r="CC78" s="272" t="b">
        <f t="shared" si="128"/>
        <v>0</v>
      </c>
      <c r="CD78" s="35" t="str">
        <f t="shared" si="56"/>
        <v/>
      </c>
      <c r="CE78" s="13" t="b">
        <f t="shared" si="203"/>
        <v>0</v>
      </c>
      <c r="CF78" s="35" t="str">
        <f t="shared" si="129"/>
        <v/>
      </c>
      <c r="CG78" s="179">
        <f t="shared" si="195"/>
        <v>0</v>
      </c>
      <c r="CH78" s="179">
        <f t="shared" si="196"/>
        <v>0</v>
      </c>
      <c r="CI78" s="218">
        <f t="shared" si="130"/>
        <v>0</v>
      </c>
      <c r="CJ78" s="218">
        <f t="shared" si="131"/>
        <v>0</v>
      </c>
      <c r="CK78" s="218">
        <f t="shared" si="132"/>
        <v>0</v>
      </c>
      <c r="CL78" s="218">
        <f t="shared" si="133"/>
        <v>0</v>
      </c>
      <c r="CM78" s="218">
        <f t="shared" si="134"/>
        <v>0</v>
      </c>
      <c r="CN78" s="218">
        <f t="shared" si="135"/>
        <v>0</v>
      </c>
      <c r="CO78" s="218">
        <f t="shared" si="136"/>
        <v>0</v>
      </c>
      <c r="CP78" s="218">
        <f t="shared" si="137"/>
        <v>0</v>
      </c>
      <c r="CQ78" s="218">
        <f t="shared" si="138"/>
        <v>0</v>
      </c>
      <c r="CR78" s="218">
        <f t="shared" si="139"/>
        <v>0</v>
      </c>
      <c r="CS78" s="14">
        <f t="shared" si="204"/>
        <v>0</v>
      </c>
      <c r="CT78" s="236">
        <f t="shared" si="205"/>
        <v>0</v>
      </c>
      <c r="CU78" s="237">
        <f t="shared" si="227"/>
        <v>0</v>
      </c>
      <c r="CV78" s="16">
        <f t="shared" si="227"/>
        <v>0</v>
      </c>
      <c r="CW78" s="16">
        <f t="shared" si="227"/>
        <v>0</v>
      </c>
      <c r="CX78" s="16">
        <f t="shared" si="227"/>
        <v>0</v>
      </c>
      <c r="CY78" s="16">
        <f t="shared" si="227"/>
        <v>0</v>
      </c>
      <c r="CZ78" s="16">
        <f t="shared" si="227"/>
        <v>0</v>
      </c>
      <c r="DA78" s="16">
        <f t="shared" si="227"/>
        <v>0</v>
      </c>
      <c r="DB78" s="16">
        <f t="shared" si="227"/>
        <v>0</v>
      </c>
      <c r="DC78" s="16">
        <f t="shared" si="227"/>
        <v>0</v>
      </c>
      <c r="DD78" s="238">
        <f t="shared" si="227"/>
        <v>0</v>
      </c>
      <c r="DE78" s="232">
        <f t="shared" si="228"/>
        <v>0</v>
      </c>
      <c r="DF78" s="132">
        <f t="shared" si="228"/>
        <v>0</v>
      </c>
      <c r="DG78" s="132">
        <f t="shared" si="228"/>
        <v>0</v>
      </c>
      <c r="DH78" s="132">
        <f t="shared" si="228"/>
        <v>0</v>
      </c>
      <c r="DI78" s="132">
        <f t="shared" si="228"/>
        <v>0</v>
      </c>
      <c r="DJ78" s="132">
        <f t="shared" si="228"/>
        <v>0</v>
      </c>
      <c r="DK78" s="132">
        <f t="shared" si="228"/>
        <v>0</v>
      </c>
      <c r="DL78" s="132">
        <f t="shared" si="228"/>
        <v>0</v>
      </c>
      <c r="DM78" s="132">
        <f t="shared" si="228"/>
        <v>0</v>
      </c>
      <c r="DN78" s="233">
        <f t="shared" si="228"/>
        <v>0</v>
      </c>
      <c r="DO78" s="232">
        <f t="shared" si="142"/>
        <v>0</v>
      </c>
      <c r="DP78" s="132">
        <f t="shared" si="143"/>
        <v>0</v>
      </c>
      <c r="DQ78" s="132">
        <f t="shared" si="186"/>
        <v>0</v>
      </c>
      <c r="DR78" s="132">
        <f t="shared" si="144"/>
        <v>0</v>
      </c>
      <c r="DS78" s="132">
        <f t="shared" si="145"/>
        <v>0</v>
      </c>
      <c r="DT78" s="132">
        <f t="shared" si="146"/>
        <v>0</v>
      </c>
      <c r="DU78" s="132">
        <f t="shared" si="147"/>
        <v>0</v>
      </c>
      <c r="DV78" s="132">
        <f t="shared" si="148"/>
        <v>0</v>
      </c>
      <c r="DW78" s="132">
        <f t="shared" si="149"/>
        <v>0</v>
      </c>
      <c r="DX78" s="233">
        <f t="shared" si="150"/>
        <v>0</v>
      </c>
      <c r="DY78" s="231" t="b">
        <f t="shared" si="151"/>
        <v>0</v>
      </c>
      <c r="DZ78" s="163"/>
      <c r="EA78" s="226" t="str">
        <f t="shared" si="187"/>
        <v/>
      </c>
      <c r="EB78" s="178" t="str">
        <f t="shared" si="152"/>
        <v/>
      </c>
      <c r="EC78" s="178" t="str">
        <f t="shared" si="153"/>
        <v/>
      </c>
      <c r="ED78" s="178" t="str">
        <f t="shared" si="154"/>
        <v/>
      </c>
      <c r="EE78" s="178" t="str">
        <f t="shared" si="155"/>
        <v/>
      </c>
      <c r="EF78" s="178" t="str">
        <f t="shared" si="156"/>
        <v/>
      </c>
      <c r="EG78" s="178" t="str">
        <f t="shared" si="157"/>
        <v/>
      </c>
      <c r="EH78" s="178" t="str">
        <f t="shared" si="158"/>
        <v/>
      </c>
      <c r="EI78" s="178" t="str">
        <f t="shared" si="159"/>
        <v/>
      </c>
      <c r="EJ78" s="227" t="str">
        <f t="shared" si="160"/>
        <v/>
      </c>
      <c r="EK78" s="230" t="str">
        <f t="shared" si="206"/>
        <v/>
      </c>
      <c r="EL78" s="177" t="str">
        <f t="shared" si="207"/>
        <v/>
      </c>
      <c r="EM78" s="177" t="str">
        <f t="shared" si="208"/>
        <v/>
      </c>
      <c r="EN78" s="177" t="str">
        <f t="shared" si="209"/>
        <v/>
      </c>
      <c r="EO78" s="177" t="str">
        <f t="shared" si="210"/>
        <v/>
      </c>
      <c r="EP78" s="177" t="str">
        <f t="shared" si="211"/>
        <v/>
      </c>
      <c r="EQ78" s="177" t="str">
        <f t="shared" si="212"/>
        <v/>
      </c>
      <c r="ER78" s="177" t="str">
        <f t="shared" si="213"/>
        <v/>
      </c>
      <c r="ES78" s="177" t="str">
        <f t="shared" si="214"/>
        <v/>
      </c>
      <c r="ET78" s="177" t="str">
        <f t="shared" si="215"/>
        <v/>
      </c>
      <c r="EU78" s="229" t="e">
        <f t="shared" si="216"/>
        <v>#VALUE!</v>
      </c>
      <c r="EV78" s="27" t="e">
        <f t="shared" si="217"/>
        <v>#VALUE!</v>
      </c>
      <c r="EW78" s="27" t="e">
        <f t="shared" si="218"/>
        <v>#VALUE!</v>
      </c>
      <c r="EX78" s="28" t="e">
        <f t="shared" si="219"/>
        <v>#VALUE!</v>
      </c>
      <c r="EY78" s="28" t="e">
        <f t="shared" si="175"/>
        <v>#VALUE!</v>
      </c>
      <c r="EZ78" s="28" t="b">
        <f t="shared" si="176"/>
        <v>0</v>
      </c>
      <c r="FA78" s="176" t="str">
        <f t="shared" si="220"/>
        <v/>
      </c>
      <c r="FB78" s="27" t="e" cm="1">
        <f t="array" aca="1" ref="FB78" ca="1">TEXT(RIGHT(10-RIGHT(SUM(INDEX(1*(MID(MID(C78,1,1)*2,ROW(INDIRECT("1:"&amp;LEN(MID(C78,1,1)*2))),1)),,))+MID(C78,2,1)+
SUM(INDEX(1*(MID(MID(C78,3,1)*2,ROW(INDIRECT("1:"&amp;LEN(MID(C78,3,1)*2))),1)),,))+MID(C78,4,1)+
SUM(INDEX(1*(MID(MID(C78,5,1)*2,ROW(INDIRECT("1:"&amp;LEN(MID(C78,5,1)*2))),1)),,))+MID(C78,6,1)+
SUM(INDEX(1*(MID(MID(C78,8,1)*2,ROW(INDIRECT("1:"&amp;LEN(MID(C78,8,1)*2))),1)),,))+MID(C78,9,1)+
SUM(INDEX(1*(MID(MID(C78,10,1)*2,ROW(INDIRECT("1:"&amp;LEN(MID(C78,10,1)*2))),1)),,)),1),1),"0")</f>
        <v>#VALUE!</v>
      </c>
      <c r="FC78" s="27" t="str">
        <f t="shared" si="221"/>
        <v/>
      </c>
      <c r="FD78" s="29" t="b">
        <f t="shared" si="222"/>
        <v>0</v>
      </c>
      <c r="FE78" s="112" t="b">
        <f>IFERROR(MATCH(D78,'Avtal för korttidsarbete'!$G$13:$G$1012,0),TRUE)</f>
        <v>1</v>
      </c>
      <c r="FF78" s="112" t="b">
        <f t="shared" si="180"/>
        <v>0</v>
      </c>
      <c r="FG78" s="113" t="str" cm="1">
        <f t="array" ref="FG78">IF(FE78=TRUE,"x",INDEX('Avtal för korttidsarbete'!$E$13:$E$1012,$FE78))</f>
        <v>x</v>
      </c>
      <c r="FH78" s="113" t="str" cm="1">
        <f t="array" ref="FH78">IF(FE78=TRUE,"x",INDEX('Avtal för korttidsarbete'!$F$13:$F$1012,$FE78))</f>
        <v>x</v>
      </c>
      <c r="FI78" s="112" t="b">
        <f t="shared" si="181"/>
        <v>0</v>
      </c>
      <c r="FJ78" s="135">
        <f t="shared" si="188"/>
        <v>44166</v>
      </c>
      <c r="FK78" s="135">
        <f t="shared" si="182"/>
        <v>44377</v>
      </c>
      <c r="FL78" s="112" t="b">
        <f t="shared" si="183"/>
        <v>0</v>
      </c>
      <c r="FM78" s="113">
        <f t="shared" si="184"/>
        <v>44166</v>
      </c>
      <c r="FN78" s="135">
        <f t="shared" si="185"/>
        <v>44377</v>
      </c>
      <c r="FO78" s="148" t="b">
        <f>IFERROR(INDEX('Avtal för korttidsarbete'!R:R,MATCH(D78,'Avtal för korttidsarbete'!$G:$G,0)),TRUE)</f>
        <v>1</v>
      </c>
      <c r="FP78" s="135" t="str">
        <f>IF(FO78,"-",INDEX('Avtal för korttidsarbete'!$D:$D,MATCH(D78,'Avtal för korttidsarbete'!$G:$G,0)))</f>
        <v>-</v>
      </c>
      <c r="FQ78" s="113" t="b">
        <f>IFERROR(G78&gt;INDEX(Uppsägningar!E:E,MATCH(C78,Uppsägningar!C:C,0)),FALSE)</f>
        <v>0</v>
      </c>
    </row>
    <row r="79" spans="1:173" x14ac:dyDescent="0.25">
      <c r="A79" s="19">
        <v>63</v>
      </c>
      <c r="B79" s="20"/>
      <c r="C79" s="183"/>
      <c r="D79" s="66"/>
      <c r="E79" s="212">
        <f>IFERROR(INDEX(Admin!$C$7:$C$10,MATCH(FP79,TblNivåValTExt,0)),0)</f>
        <v>0</v>
      </c>
      <c r="F79" s="1"/>
      <c r="G79" s="1"/>
      <c r="H79" s="78"/>
      <c r="I79" s="181"/>
      <c r="J79" s="181"/>
      <c r="K79" s="182"/>
      <c r="L79" s="182"/>
      <c r="M79" s="181"/>
      <c r="N79" s="181"/>
      <c r="O79" s="181"/>
      <c r="P79" s="182"/>
      <c r="Q79" s="182"/>
      <c r="R79" s="181"/>
      <c r="S79" s="181"/>
      <c r="T79" s="181"/>
      <c r="U79" s="182"/>
      <c r="V79" s="182"/>
      <c r="W79" s="181"/>
      <c r="X79" s="181"/>
      <c r="Y79" s="181"/>
      <c r="Z79" s="182"/>
      <c r="AA79" s="182"/>
      <c r="AB79" s="181"/>
      <c r="AC79" s="181"/>
      <c r="AD79" s="181"/>
      <c r="AE79" s="182"/>
      <c r="AF79" s="182"/>
      <c r="AG79" s="181"/>
      <c r="AH79" s="181"/>
      <c r="AI79" s="181"/>
      <c r="AJ79" s="182"/>
      <c r="AK79" s="182"/>
      <c r="AL79" s="181"/>
      <c r="AM79" s="181"/>
      <c r="AN79" s="181"/>
      <c r="AO79" s="182"/>
      <c r="AP79" s="182"/>
      <c r="AQ79" s="181"/>
      <c r="AR79" s="181"/>
      <c r="AS79" s="181"/>
      <c r="AT79" s="182"/>
      <c r="AU79" s="182"/>
      <c r="AV79" s="181"/>
      <c r="AW79" s="181"/>
      <c r="AX79" s="181"/>
      <c r="AY79" s="182"/>
      <c r="AZ79" s="182"/>
      <c r="BA79" s="181"/>
      <c r="BB79" s="181"/>
      <c r="BC79" s="181"/>
      <c r="BD79" s="182"/>
      <c r="BE79" s="182"/>
      <c r="BF79" s="181"/>
      <c r="BG79" s="180">
        <f t="shared" si="108"/>
        <v>0</v>
      </c>
      <c r="BH79" s="116" t="str">
        <f t="shared" si="109"/>
        <v/>
      </c>
      <c r="BI79" s="80" t="b">
        <f t="shared" si="110"/>
        <v>0</v>
      </c>
      <c r="BJ79" s="80" t="str">
        <f t="shared" si="111"/>
        <v/>
      </c>
      <c r="BK79" s="80" t="b">
        <f t="shared" si="197"/>
        <v>0</v>
      </c>
      <c r="BL79" s="13" t="str">
        <f t="shared" si="113"/>
        <v/>
      </c>
      <c r="BM79" s="13" t="b">
        <f t="shared" si="198"/>
        <v>0</v>
      </c>
      <c r="BN79" s="35" t="str">
        <f t="shared" si="115"/>
        <v/>
      </c>
      <c r="BO79" s="13" t="b">
        <f t="shared" si="199"/>
        <v>0</v>
      </c>
      <c r="BP79" s="35" t="str">
        <f t="shared" si="117"/>
        <v/>
      </c>
      <c r="BQ79" s="13" t="b">
        <f t="shared" si="118"/>
        <v>0</v>
      </c>
      <c r="BR79" s="35" t="str">
        <f t="shared" si="119"/>
        <v/>
      </c>
      <c r="BS79" s="35" t="b">
        <f t="shared" si="200"/>
        <v>0</v>
      </c>
      <c r="BT79" s="35" t="str">
        <f t="shared" si="121"/>
        <v/>
      </c>
      <c r="BU79" s="35" t="b">
        <f t="shared" si="201"/>
        <v>0</v>
      </c>
      <c r="BV79" s="35" t="str">
        <f t="shared" si="123"/>
        <v/>
      </c>
      <c r="BW79" s="13" t="b">
        <f t="shared" si="202"/>
        <v>0</v>
      </c>
      <c r="BX79" s="35" t="str">
        <f t="shared" si="123"/>
        <v/>
      </c>
      <c r="BY79" s="265" t="b">
        <f t="shared" si="125"/>
        <v>0</v>
      </c>
      <c r="BZ79" s="35" t="str">
        <f t="shared" si="126"/>
        <v/>
      </c>
      <c r="CA79" s="265" t="b">
        <f t="shared" si="127"/>
        <v>0</v>
      </c>
      <c r="CB79" s="35" t="str">
        <f t="shared" si="56"/>
        <v/>
      </c>
      <c r="CC79" s="272" t="b">
        <f t="shared" si="128"/>
        <v>0</v>
      </c>
      <c r="CD79" s="35" t="str">
        <f t="shared" si="56"/>
        <v/>
      </c>
      <c r="CE79" s="13" t="b">
        <f t="shared" si="203"/>
        <v>0</v>
      </c>
      <c r="CF79" s="35" t="str">
        <f t="shared" si="129"/>
        <v/>
      </c>
      <c r="CG79" s="179">
        <f t="shared" si="195"/>
        <v>0</v>
      </c>
      <c r="CH79" s="179">
        <f t="shared" si="196"/>
        <v>0</v>
      </c>
      <c r="CI79" s="218">
        <f t="shared" si="130"/>
        <v>0</v>
      </c>
      <c r="CJ79" s="218">
        <f t="shared" si="131"/>
        <v>0</v>
      </c>
      <c r="CK79" s="218">
        <f t="shared" si="132"/>
        <v>0</v>
      </c>
      <c r="CL79" s="218">
        <f t="shared" si="133"/>
        <v>0</v>
      </c>
      <c r="CM79" s="218">
        <f t="shared" si="134"/>
        <v>0</v>
      </c>
      <c r="CN79" s="218">
        <f t="shared" si="135"/>
        <v>0</v>
      </c>
      <c r="CO79" s="218">
        <f t="shared" si="136"/>
        <v>0</v>
      </c>
      <c r="CP79" s="218">
        <f t="shared" si="137"/>
        <v>0</v>
      </c>
      <c r="CQ79" s="218">
        <f t="shared" si="138"/>
        <v>0</v>
      </c>
      <c r="CR79" s="218">
        <f t="shared" si="139"/>
        <v>0</v>
      </c>
      <c r="CS79" s="14">
        <f t="shared" si="204"/>
        <v>0</v>
      </c>
      <c r="CT79" s="236">
        <f t="shared" si="205"/>
        <v>0</v>
      </c>
      <c r="CU79" s="237">
        <f t="shared" si="227"/>
        <v>0</v>
      </c>
      <c r="CV79" s="16">
        <f t="shared" si="227"/>
        <v>0</v>
      </c>
      <c r="CW79" s="16">
        <f t="shared" si="227"/>
        <v>0</v>
      </c>
      <c r="CX79" s="16">
        <f t="shared" si="227"/>
        <v>0</v>
      </c>
      <c r="CY79" s="16">
        <f t="shared" si="227"/>
        <v>0</v>
      </c>
      <c r="CZ79" s="16">
        <f t="shared" si="227"/>
        <v>0</v>
      </c>
      <c r="DA79" s="16">
        <f t="shared" si="227"/>
        <v>0</v>
      </c>
      <c r="DB79" s="16">
        <f t="shared" si="227"/>
        <v>0</v>
      </c>
      <c r="DC79" s="16">
        <f t="shared" si="227"/>
        <v>0</v>
      </c>
      <c r="DD79" s="238">
        <f t="shared" si="227"/>
        <v>0</v>
      </c>
      <c r="DE79" s="232">
        <f t="shared" si="228"/>
        <v>0</v>
      </c>
      <c r="DF79" s="132">
        <f t="shared" si="228"/>
        <v>0</v>
      </c>
      <c r="DG79" s="132">
        <f t="shared" si="228"/>
        <v>0</v>
      </c>
      <c r="DH79" s="132">
        <f t="shared" si="228"/>
        <v>0</v>
      </c>
      <c r="DI79" s="132">
        <f t="shared" si="228"/>
        <v>0</v>
      </c>
      <c r="DJ79" s="132">
        <f t="shared" si="228"/>
        <v>0</v>
      </c>
      <c r="DK79" s="132">
        <f t="shared" si="228"/>
        <v>0</v>
      </c>
      <c r="DL79" s="132">
        <f t="shared" si="228"/>
        <v>0</v>
      </c>
      <c r="DM79" s="132">
        <f t="shared" si="228"/>
        <v>0</v>
      </c>
      <c r="DN79" s="233">
        <f t="shared" si="228"/>
        <v>0</v>
      </c>
      <c r="DO79" s="232">
        <f t="shared" si="142"/>
        <v>0</v>
      </c>
      <c r="DP79" s="132">
        <f t="shared" si="143"/>
        <v>0</v>
      </c>
      <c r="DQ79" s="132">
        <f t="shared" si="186"/>
        <v>0</v>
      </c>
      <c r="DR79" s="132">
        <f t="shared" si="144"/>
        <v>0</v>
      </c>
      <c r="DS79" s="132">
        <f t="shared" si="145"/>
        <v>0</v>
      </c>
      <c r="DT79" s="132">
        <f t="shared" si="146"/>
        <v>0</v>
      </c>
      <c r="DU79" s="132">
        <f t="shared" si="147"/>
        <v>0</v>
      </c>
      <c r="DV79" s="132">
        <f t="shared" si="148"/>
        <v>0</v>
      </c>
      <c r="DW79" s="132">
        <f t="shared" si="149"/>
        <v>0</v>
      </c>
      <c r="DX79" s="233">
        <f t="shared" si="150"/>
        <v>0</v>
      </c>
      <c r="DY79" s="231" t="b">
        <f t="shared" si="151"/>
        <v>0</v>
      </c>
      <c r="DZ79" s="163"/>
      <c r="EA79" s="226" t="str">
        <f t="shared" si="187"/>
        <v/>
      </c>
      <c r="EB79" s="178" t="str">
        <f t="shared" si="152"/>
        <v/>
      </c>
      <c r="EC79" s="178" t="str">
        <f t="shared" si="153"/>
        <v/>
      </c>
      <c r="ED79" s="178" t="str">
        <f t="shared" si="154"/>
        <v/>
      </c>
      <c r="EE79" s="178" t="str">
        <f t="shared" si="155"/>
        <v/>
      </c>
      <c r="EF79" s="178" t="str">
        <f t="shared" si="156"/>
        <v/>
      </c>
      <c r="EG79" s="178" t="str">
        <f t="shared" si="157"/>
        <v/>
      </c>
      <c r="EH79" s="178" t="str">
        <f t="shared" si="158"/>
        <v/>
      </c>
      <c r="EI79" s="178" t="str">
        <f t="shared" si="159"/>
        <v/>
      </c>
      <c r="EJ79" s="227" t="str">
        <f t="shared" si="160"/>
        <v/>
      </c>
      <c r="EK79" s="230" t="str">
        <f t="shared" si="206"/>
        <v/>
      </c>
      <c r="EL79" s="177" t="str">
        <f t="shared" si="207"/>
        <v/>
      </c>
      <c r="EM79" s="177" t="str">
        <f t="shared" si="208"/>
        <v/>
      </c>
      <c r="EN79" s="177" t="str">
        <f t="shared" si="209"/>
        <v/>
      </c>
      <c r="EO79" s="177" t="str">
        <f t="shared" si="210"/>
        <v/>
      </c>
      <c r="EP79" s="177" t="str">
        <f t="shared" si="211"/>
        <v/>
      </c>
      <c r="EQ79" s="177" t="str">
        <f t="shared" si="212"/>
        <v/>
      </c>
      <c r="ER79" s="177" t="str">
        <f t="shared" si="213"/>
        <v/>
      </c>
      <c r="ES79" s="177" t="str">
        <f t="shared" si="214"/>
        <v/>
      </c>
      <c r="ET79" s="177" t="str">
        <f t="shared" si="215"/>
        <v/>
      </c>
      <c r="EU79" s="229" t="e">
        <f t="shared" si="216"/>
        <v>#VALUE!</v>
      </c>
      <c r="EV79" s="27" t="e">
        <f t="shared" si="217"/>
        <v>#VALUE!</v>
      </c>
      <c r="EW79" s="27" t="e">
        <f t="shared" si="218"/>
        <v>#VALUE!</v>
      </c>
      <c r="EX79" s="28" t="e">
        <f t="shared" si="219"/>
        <v>#VALUE!</v>
      </c>
      <c r="EY79" s="28" t="e">
        <f t="shared" si="175"/>
        <v>#VALUE!</v>
      </c>
      <c r="EZ79" s="28" t="b">
        <f t="shared" si="176"/>
        <v>0</v>
      </c>
      <c r="FA79" s="176" t="str">
        <f t="shared" si="220"/>
        <v/>
      </c>
      <c r="FB79" s="27" t="e" cm="1">
        <f t="array" aca="1" ref="FB79" ca="1">TEXT(RIGHT(10-RIGHT(SUM(INDEX(1*(MID(MID(C79,1,1)*2,ROW(INDIRECT("1:"&amp;LEN(MID(C79,1,1)*2))),1)),,))+MID(C79,2,1)+
SUM(INDEX(1*(MID(MID(C79,3,1)*2,ROW(INDIRECT("1:"&amp;LEN(MID(C79,3,1)*2))),1)),,))+MID(C79,4,1)+
SUM(INDEX(1*(MID(MID(C79,5,1)*2,ROW(INDIRECT("1:"&amp;LEN(MID(C79,5,1)*2))),1)),,))+MID(C79,6,1)+
SUM(INDEX(1*(MID(MID(C79,8,1)*2,ROW(INDIRECT("1:"&amp;LEN(MID(C79,8,1)*2))),1)),,))+MID(C79,9,1)+
SUM(INDEX(1*(MID(MID(C79,10,1)*2,ROW(INDIRECT("1:"&amp;LEN(MID(C79,10,1)*2))),1)),,)),1),1),"0")</f>
        <v>#VALUE!</v>
      </c>
      <c r="FC79" s="27" t="str">
        <f t="shared" si="221"/>
        <v/>
      </c>
      <c r="FD79" s="29" t="b">
        <f t="shared" si="222"/>
        <v>0</v>
      </c>
      <c r="FE79" s="112" t="b">
        <f>IFERROR(MATCH(D79,'Avtal för korttidsarbete'!$G$13:$G$1012,0),TRUE)</f>
        <v>1</v>
      </c>
      <c r="FF79" s="112" t="b">
        <f t="shared" si="180"/>
        <v>0</v>
      </c>
      <c r="FG79" s="113" t="str" cm="1">
        <f t="array" ref="FG79">IF(FE79=TRUE,"x",INDEX('Avtal för korttidsarbete'!$E$13:$E$1012,$FE79))</f>
        <v>x</v>
      </c>
      <c r="FH79" s="113" t="str" cm="1">
        <f t="array" ref="FH79">IF(FE79=TRUE,"x",INDEX('Avtal för korttidsarbete'!$F$13:$F$1012,$FE79))</f>
        <v>x</v>
      </c>
      <c r="FI79" s="112" t="b">
        <f t="shared" si="181"/>
        <v>0</v>
      </c>
      <c r="FJ79" s="135">
        <f t="shared" si="188"/>
        <v>44166</v>
      </c>
      <c r="FK79" s="135">
        <f t="shared" si="182"/>
        <v>44377</v>
      </c>
      <c r="FL79" s="112" t="b">
        <f t="shared" si="183"/>
        <v>0</v>
      </c>
      <c r="FM79" s="113">
        <f t="shared" si="184"/>
        <v>44166</v>
      </c>
      <c r="FN79" s="135">
        <f t="shared" si="185"/>
        <v>44377</v>
      </c>
      <c r="FO79" s="148" t="b">
        <f>IFERROR(INDEX('Avtal för korttidsarbete'!R:R,MATCH(D79,'Avtal för korttidsarbete'!$G:$G,0)),TRUE)</f>
        <v>1</v>
      </c>
      <c r="FP79" s="135" t="str">
        <f>IF(FO79,"-",INDEX('Avtal för korttidsarbete'!$D:$D,MATCH(D79,'Avtal för korttidsarbete'!$G:$G,0)))</f>
        <v>-</v>
      </c>
      <c r="FQ79" s="113" t="b">
        <f>IFERROR(G79&gt;INDEX(Uppsägningar!E:E,MATCH(C79,Uppsägningar!C:C,0)),FALSE)</f>
        <v>0</v>
      </c>
    </row>
    <row r="80" spans="1:173" x14ac:dyDescent="0.25">
      <c r="A80" s="19">
        <v>64</v>
      </c>
      <c r="B80" s="20"/>
      <c r="C80" s="183"/>
      <c r="D80" s="66"/>
      <c r="E80" s="212">
        <f>IFERROR(INDEX(Admin!$C$7:$C$10,MATCH(FP80,TblNivåValTExt,0)),0)</f>
        <v>0</v>
      </c>
      <c r="F80" s="1"/>
      <c r="G80" s="1"/>
      <c r="H80" s="78"/>
      <c r="I80" s="181"/>
      <c r="J80" s="181"/>
      <c r="K80" s="182"/>
      <c r="L80" s="182"/>
      <c r="M80" s="181"/>
      <c r="N80" s="181"/>
      <c r="O80" s="181"/>
      <c r="P80" s="182"/>
      <c r="Q80" s="182"/>
      <c r="R80" s="181"/>
      <c r="S80" s="181"/>
      <c r="T80" s="181"/>
      <c r="U80" s="182"/>
      <c r="V80" s="182"/>
      <c r="W80" s="181"/>
      <c r="X80" s="181"/>
      <c r="Y80" s="181"/>
      <c r="Z80" s="182"/>
      <c r="AA80" s="182"/>
      <c r="AB80" s="181"/>
      <c r="AC80" s="181"/>
      <c r="AD80" s="181"/>
      <c r="AE80" s="182"/>
      <c r="AF80" s="182"/>
      <c r="AG80" s="181"/>
      <c r="AH80" s="181"/>
      <c r="AI80" s="181"/>
      <c r="AJ80" s="182"/>
      <c r="AK80" s="182"/>
      <c r="AL80" s="181"/>
      <c r="AM80" s="181"/>
      <c r="AN80" s="181"/>
      <c r="AO80" s="182"/>
      <c r="AP80" s="182"/>
      <c r="AQ80" s="181"/>
      <c r="AR80" s="181"/>
      <c r="AS80" s="181"/>
      <c r="AT80" s="182"/>
      <c r="AU80" s="182"/>
      <c r="AV80" s="181"/>
      <c r="AW80" s="181"/>
      <c r="AX80" s="181"/>
      <c r="AY80" s="182"/>
      <c r="AZ80" s="182"/>
      <c r="BA80" s="181"/>
      <c r="BB80" s="181"/>
      <c r="BC80" s="181"/>
      <c r="BD80" s="182"/>
      <c r="BE80" s="182"/>
      <c r="BF80" s="181"/>
      <c r="BG80" s="180">
        <f t="shared" si="108"/>
        <v>0</v>
      </c>
      <c r="BH80" s="116" t="str">
        <f t="shared" si="109"/>
        <v/>
      </c>
      <c r="BI80" s="80" t="b">
        <f t="shared" si="110"/>
        <v>0</v>
      </c>
      <c r="BJ80" s="80" t="str">
        <f t="shared" si="111"/>
        <v/>
      </c>
      <c r="BK80" s="80" t="b">
        <f t="shared" si="197"/>
        <v>0</v>
      </c>
      <c r="BL80" s="13" t="str">
        <f t="shared" si="113"/>
        <v/>
      </c>
      <c r="BM80" s="13" t="b">
        <f t="shared" si="198"/>
        <v>0</v>
      </c>
      <c r="BN80" s="35" t="str">
        <f t="shared" si="115"/>
        <v/>
      </c>
      <c r="BO80" s="13" t="b">
        <f t="shared" si="199"/>
        <v>0</v>
      </c>
      <c r="BP80" s="35" t="str">
        <f t="shared" si="117"/>
        <v/>
      </c>
      <c r="BQ80" s="13" t="b">
        <f t="shared" si="118"/>
        <v>0</v>
      </c>
      <c r="BR80" s="35" t="str">
        <f t="shared" si="119"/>
        <v/>
      </c>
      <c r="BS80" s="35" t="b">
        <f t="shared" si="200"/>
        <v>0</v>
      </c>
      <c r="BT80" s="35" t="str">
        <f t="shared" si="121"/>
        <v/>
      </c>
      <c r="BU80" s="35" t="b">
        <f t="shared" si="201"/>
        <v>0</v>
      </c>
      <c r="BV80" s="35" t="str">
        <f t="shared" si="123"/>
        <v/>
      </c>
      <c r="BW80" s="13" t="b">
        <f t="shared" si="202"/>
        <v>0</v>
      </c>
      <c r="BX80" s="35" t="str">
        <f t="shared" si="123"/>
        <v/>
      </c>
      <c r="BY80" s="265" t="b">
        <f t="shared" si="125"/>
        <v>0</v>
      </c>
      <c r="BZ80" s="35" t="str">
        <f t="shared" si="126"/>
        <v/>
      </c>
      <c r="CA80" s="265" t="b">
        <f t="shared" si="127"/>
        <v>0</v>
      </c>
      <c r="CB80" s="35" t="str">
        <f t="shared" si="56"/>
        <v/>
      </c>
      <c r="CC80" s="272" t="b">
        <f t="shared" si="128"/>
        <v>0</v>
      </c>
      <c r="CD80" s="35" t="str">
        <f t="shared" si="56"/>
        <v/>
      </c>
      <c r="CE80" s="13" t="b">
        <f t="shared" si="203"/>
        <v>0</v>
      </c>
      <c r="CF80" s="35" t="str">
        <f t="shared" si="129"/>
        <v/>
      </c>
      <c r="CG80" s="179">
        <f t="shared" si="195"/>
        <v>0</v>
      </c>
      <c r="CH80" s="179">
        <f t="shared" si="196"/>
        <v>0</v>
      </c>
      <c r="CI80" s="218">
        <f t="shared" si="130"/>
        <v>0</v>
      </c>
      <c r="CJ80" s="218">
        <f t="shared" si="131"/>
        <v>0</v>
      </c>
      <c r="CK80" s="218">
        <f t="shared" si="132"/>
        <v>0</v>
      </c>
      <c r="CL80" s="218">
        <f t="shared" si="133"/>
        <v>0</v>
      </c>
      <c r="CM80" s="218">
        <f t="shared" si="134"/>
        <v>0</v>
      </c>
      <c r="CN80" s="218">
        <f t="shared" si="135"/>
        <v>0</v>
      </c>
      <c r="CO80" s="218">
        <f t="shared" si="136"/>
        <v>0</v>
      </c>
      <c r="CP80" s="218">
        <f t="shared" si="137"/>
        <v>0</v>
      </c>
      <c r="CQ80" s="218">
        <f t="shared" si="138"/>
        <v>0</v>
      </c>
      <c r="CR80" s="218">
        <f t="shared" si="139"/>
        <v>0</v>
      </c>
      <c r="CS80" s="14">
        <f t="shared" si="204"/>
        <v>0</v>
      </c>
      <c r="CT80" s="236">
        <f t="shared" si="205"/>
        <v>0</v>
      </c>
      <c r="CU80" s="237">
        <f t="shared" si="227"/>
        <v>0</v>
      </c>
      <c r="CV80" s="16">
        <f t="shared" si="227"/>
        <v>0</v>
      </c>
      <c r="CW80" s="16">
        <f t="shared" si="227"/>
        <v>0</v>
      </c>
      <c r="CX80" s="16">
        <f t="shared" si="227"/>
        <v>0</v>
      </c>
      <c r="CY80" s="16">
        <f t="shared" si="227"/>
        <v>0</v>
      </c>
      <c r="CZ80" s="16">
        <f t="shared" si="227"/>
        <v>0</v>
      </c>
      <c r="DA80" s="16">
        <f t="shared" si="227"/>
        <v>0</v>
      </c>
      <c r="DB80" s="16">
        <f t="shared" si="227"/>
        <v>0</v>
      </c>
      <c r="DC80" s="16">
        <f t="shared" si="227"/>
        <v>0</v>
      </c>
      <c r="DD80" s="238">
        <f t="shared" si="227"/>
        <v>0</v>
      </c>
      <c r="DE80" s="232">
        <f t="shared" si="228"/>
        <v>0</v>
      </c>
      <c r="DF80" s="132">
        <f t="shared" si="228"/>
        <v>0</v>
      </c>
      <c r="DG80" s="132">
        <f t="shared" si="228"/>
        <v>0</v>
      </c>
      <c r="DH80" s="132">
        <f t="shared" si="228"/>
        <v>0</v>
      </c>
      <c r="DI80" s="132">
        <f t="shared" si="228"/>
        <v>0</v>
      </c>
      <c r="DJ80" s="132">
        <f t="shared" si="228"/>
        <v>0</v>
      </c>
      <c r="DK80" s="132">
        <f t="shared" si="228"/>
        <v>0</v>
      </c>
      <c r="DL80" s="132">
        <f t="shared" si="228"/>
        <v>0</v>
      </c>
      <c r="DM80" s="132">
        <f t="shared" si="228"/>
        <v>0</v>
      </c>
      <c r="DN80" s="233">
        <f t="shared" si="228"/>
        <v>0</v>
      </c>
      <c r="DO80" s="232">
        <f t="shared" si="142"/>
        <v>0</v>
      </c>
      <c r="DP80" s="132">
        <f t="shared" si="143"/>
        <v>0</v>
      </c>
      <c r="DQ80" s="132">
        <f t="shared" si="186"/>
        <v>0</v>
      </c>
      <c r="DR80" s="132">
        <f t="shared" si="144"/>
        <v>0</v>
      </c>
      <c r="DS80" s="132">
        <f t="shared" si="145"/>
        <v>0</v>
      </c>
      <c r="DT80" s="132">
        <f t="shared" si="146"/>
        <v>0</v>
      </c>
      <c r="DU80" s="132">
        <f t="shared" si="147"/>
        <v>0</v>
      </c>
      <c r="DV80" s="132">
        <f t="shared" si="148"/>
        <v>0</v>
      </c>
      <c r="DW80" s="132">
        <f t="shared" si="149"/>
        <v>0</v>
      </c>
      <c r="DX80" s="233">
        <f t="shared" si="150"/>
        <v>0</v>
      </c>
      <c r="DY80" s="231" t="b">
        <f t="shared" si="151"/>
        <v>0</v>
      </c>
      <c r="DZ80" s="163"/>
      <c r="EA80" s="226" t="str">
        <f t="shared" si="187"/>
        <v/>
      </c>
      <c r="EB80" s="178" t="str">
        <f t="shared" si="152"/>
        <v/>
      </c>
      <c r="EC80" s="178" t="str">
        <f t="shared" si="153"/>
        <v/>
      </c>
      <c r="ED80" s="178" t="str">
        <f t="shared" si="154"/>
        <v/>
      </c>
      <c r="EE80" s="178" t="str">
        <f t="shared" si="155"/>
        <v/>
      </c>
      <c r="EF80" s="178" t="str">
        <f t="shared" si="156"/>
        <v/>
      </c>
      <c r="EG80" s="178" t="str">
        <f t="shared" si="157"/>
        <v/>
      </c>
      <c r="EH80" s="178" t="str">
        <f t="shared" si="158"/>
        <v/>
      </c>
      <c r="EI80" s="178" t="str">
        <f t="shared" si="159"/>
        <v/>
      </c>
      <c r="EJ80" s="227" t="str">
        <f t="shared" si="160"/>
        <v/>
      </c>
      <c r="EK80" s="230" t="str">
        <f t="shared" si="206"/>
        <v/>
      </c>
      <c r="EL80" s="177" t="str">
        <f t="shared" si="207"/>
        <v/>
      </c>
      <c r="EM80" s="177" t="str">
        <f t="shared" si="208"/>
        <v/>
      </c>
      <c r="EN80" s="177" t="str">
        <f t="shared" si="209"/>
        <v/>
      </c>
      <c r="EO80" s="177" t="str">
        <f t="shared" si="210"/>
        <v/>
      </c>
      <c r="EP80" s="177" t="str">
        <f t="shared" si="211"/>
        <v/>
      </c>
      <c r="EQ80" s="177" t="str">
        <f t="shared" si="212"/>
        <v/>
      </c>
      <c r="ER80" s="177" t="str">
        <f t="shared" si="213"/>
        <v/>
      </c>
      <c r="ES80" s="177" t="str">
        <f t="shared" si="214"/>
        <v/>
      </c>
      <c r="ET80" s="177" t="str">
        <f t="shared" si="215"/>
        <v/>
      </c>
      <c r="EU80" s="229" t="e">
        <f t="shared" si="216"/>
        <v>#VALUE!</v>
      </c>
      <c r="EV80" s="27" t="e">
        <f t="shared" si="217"/>
        <v>#VALUE!</v>
      </c>
      <c r="EW80" s="27" t="e">
        <f t="shared" si="218"/>
        <v>#VALUE!</v>
      </c>
      <c r="EX80" s="28" t="e">
        <f t="shared" si="219"/>
        <v>#VALUE!</v>
      </c>
      <c r="EY80" s="28" t="e">
        <f t="shared" si="175"/>
        <v>#VALUE!</v>
      </c>
      <c r="EZ80" s="28" t="b">
        <f t="shared" si="176"/>
        <v>0</v>
      </c>
      <c r="FA80" s="176" t="str">
        <f t="shared" si="220"/>
        <v/>
      </c>
      <c r="FB80" s="27" t="e" cm="1">
        <f t="array" aca="1" ref="FB80" ca="1">TEXT(RIGHT(10-RIGHT(SUM(INDEX(1*(MID(MID(C80,1,1)*2,ROW(INDIRECT("1:"&amp;LEN(MID(C80,1,1)*2))),1)),,))+MID(C80,2,1)+
SUM(INDEX(1*(MID(MID(C80,3,1)*2,ROW(INDIRECT("1:"&amp;LEN(MID(C80,3,1)*2))),1)),,))+MID(C80,4,1)+
SUM(INDEX(1*(MID(MID(C80,5,1)*2,ROW(INDIRECT("1:"&amp;LEN(MID(C80,5,1)*2))),1)),,))+MID(C80,6,1)+
SUM(INDEX(1*(MID(MID(C80,8,1)*2,ROW(INDIRECT("1:"&amp;LEN(MID(C80,8,1)*2))),1)),,))+MID(C80,9,1)+
SUM(INDEX(1*(MID(MID(C80,10,1)*2,ROW(INDIRECT("1:"&amp;LEN(MID(C80,10,1)*2))),1)),,)),1),1),"0")</f>
        <v>#VALUE!</v>
      </c>
      <c r="FC80" s="27" t="str">
        <f t="shared" si="221"/>
        <v/>
      </c>
      <c r="FD80" s="29" t="b">
        <f t="shared" si="222"/>
        <v>0</v>
      </c>
      <c r="FE80" s="112" t="b">
        <f>IFERROR(MATCH(D80,'Avtal för korttidsarbete'!$G$13:$G$1012,0),TRUE)</f>
        <v>1</v>
      </c>
      <c r="FF80" s="112" t="b">
        <f t="shared" si="180"/>
        <v>0</v>
      </c>
      <c r="FG80" s="113" t="str" cm="1">
        <f t="array" ref="FG80">IF(FE80=TRUE,"x",INDEX('Avtal för korttidsarbete'!$E$13:$E$1012,$FE80))</f>
        <v>x</v>
      </c>
      <c r="FH80" s="113" t="str" cm="1">
        <f t="array" ref="FH80">IF(FE80=TRUE,"x",INDEX('Avtal för korttidsarbete'!$F$13:$F$1012,$FE80))</f>
        <v>x</v>
      </c>
      <c r="FI80" s="112" t="b">
        <f t="shared" si="181"/>
        <v>0</v>
      </c>
      <c r="FJ80" s="135">
        <f t="shared" si="188"/>
        <v>44166</v>
      </c>
      <c r="FK80" s="135">
        <f t="shared" si="182"/>
        <v>44377</v>
      </c>
      <c r="FL80" s="112" t="b">
        <f t="shared" si="183"/>
        <v>0</v>
      </c>
      <c r="FM80" s="113">
        <f t="shared" si="184"/>
        <v>44166</v>
      </c>
      <c r="FN80" s="135">
        <f t="shared" si="185"/>
        <v>44377</v>
      </c>
      <c r="FO80" s="148" t="b">
        <f>IFERROR(INDEX('Avtal för korttidsarbete'!R:R,MATCH(D80,'Avtal för korttidsarbete'!$G:$G,0)),TRUE)</f>
        <v>1</v>
      </c>
      <c r="FP80" s="135" t="str">
        <f>IF(FO80,"-",INDEX('Avtal för korttidsarbete'!$D:$D,MATCH(D80,'Avtal för korttidsarbete'!$G:$G,0)))</f>
        <v>-</v>
      </c>
      <c r="FQ80" s="113" t="b">
        <f>IFERROR(G80&gt;INDEX(Uppsägningar!E:E,MATCH(C80,Uppsägningar!C:C,0)),FALSE)</f>
        <v>0</v>
      </c>
    </row>
    <row r="81" spans="1:173" x14ac:dyDescent="0.25">
      <c r="A81" s="19">
        <v>65</v>
      </c>
      <c r="B81" s="20"/>
      <c r="C81" s="183"/>
      <c r="D81" s="66"/>
      <c r="E81" s="212">
        <f>IFERROR(INDEX(Admin!$C$7:$C$10,MATCH(FP81,TblNivåValTExt,0)),0)</f>
        <v>0</v>
      </c>
      <c r="F81" s="1"/>
      <c r="G81" s="1"/>
      <c r="H81" s="78"/>
      <c r="I81" s="181"/>
      <c r="J81" s="181"/>
      <c r="K81" s="182"/>
      <c r="L81" s="182"/>
      <c r="M81" s="181"/>
      <c r="N81" s="181"/>
      <c r="O81" s="181"/>
      <c r="P81" s="182"/>
      <c r="Q81" s="182"/>
      <c r="R81" s="181"/>
      <c r="S81" s="181"/>
      <c r="T81" s="181"/>
      <c r="U81" s="182"/>
      <c r="V81" s="182"/>
      <c r="W81" s="181"/>
      <c r="X81" s="181"/>
      <c r="Y81" s="181"/>
      <c r="Z81" s="182"/>
      <c r="AA81" s="182"/>
      <c r="AB81" s="181"/>
      <c r="AC81" s="181"/>
      <c r="AD81" s="181"/>
      <c r="AE81" s="182"/>
      <c r="AF81" s="182"/>
      <c r="AG81" s="181"/>
      <c r="AH81" s="181"/>
      <c r="AI81" s="181"/>
      <c r="AJ81" s="182"/>
      <c r="AK81" s="182"/>
      <c r="AL81" s="181"/>
      <c r="AM81" s="181"/>
      <c r="AN81" s="181"/>
      <c r="AO81" s="182"/>
      <c r="AP81" s="182"/>
      <c r="AQ81" s="181"/>
      <c r="AR81" s="181"/>
      <c r="AS81" s="181"/>
      <c r="AT81" s="182"/>
      <c r="AU81" s="182"/>
      <c r="AV81" s="181"/>
      <c r="AW81" s="181"/>
      <c r="AX81" s="181"/>
      <c r="AY81" s="182"/>
      <c r="AZ81" s="182"/>
      <c r="BA81" s="181"/>
      <c r="BB81" s="181"/>
      <c r="BC81" s="181"/>
      <c r="BD81" s="182"/>
      <c r="BE81" s="182"/>
      <c r="BF81" s="181"/>
      <c r="BG81" s="180">
        <f t="shared" si="108"/>
        <v>0</v>
      </c>
      <c r="BH81" s="116" t="str">
        <f t="shared" si="109"/>
        <v/>
      </c>
      <c r="BI81" s="80" t="b">
        <f t="shared" ref="BI81:BI144" si="229">IF(G81=0,FALSE,G81&lt;F81)</f>
        <v>0</v>
      </c>
      <c r="BJ81" s="80" t="str">
        <f t="shared" ref="BJ81:BJ144" si="230">IF(BI81,$BJ$15,"")</f>
        <v/>
      </c>
      <c r="BK81" s="80" t="b">
        <f t="shared" si="197"/>
        <v>0</v>
      </c>
      <c r="BL81" s="13" t="str">
        <f t="shared" ref="BL81:BL144" si="231">IF(BK81,BL$15,"")</f>
        <v/>
      </c>
      <c r="BM81" s="13" t="b">
        <f t="shared" si="198"/>
        <v>0</v>
      </c>
      <c r="BN81" s="35" t="str">
        <f t="shared" ref="BN81:BN144" si="232">IF(BM81,BN$15,"")</f>
        <v/>
      </c>
      <c r="BO81" s="13" t="b">
        <f t="shared" ref="BO81:BO144" si="233">IF(F81=0,FALSE,FI81)</f>
        <v>0</v>
      </c>
      <c r="BP81" s="35" t="str">
        <f t="shared" ref="BP81:BP144" si="234">IF(BO81,BP$15,"")</f>
        <v/>
      </c>
      <c r="BQ81" s="13" t="b">
        <f t="shared" ref="BQ81:BQ144" si="235">OR(AND(COUNTA(I81:M81)&gt;0,I$12&lt;&gt;""),AND(COUNTA(N81:R81)&gt;0,N$12&lt;&gt;""),AND(COUNTA(S81:W81)&gt;0,S$12&lt;&gt;""),AND(COUNTA(X81:AB81)&gt;0,X$12&lt;&gt;""),AND(COUNTA(AC81:AG81)&gt;0,AC$12&lt;&gt;""),AND(COUNTA(AH81:AL81)&gt;0,AH$12&lt;&gt;""),AND(COUNTA(AM81:AQ81)&gt;0,AM$12&lt;&gt;""),AND(COUNTA(AR81:AV81)&gt;0,AR$12&lt;&gt;""),AND(COUNTA(AW81:BA81)&gt;0,AW$12&lt;&gt;""),AND(COUNTA(BB81:BF81)&gt;0,BB76&lt;&gt;""))</f>
        <v>0</v>
      </c>
      <c r="BR81" s="35" t="str">
        <f t="shared" ref="BR81:BR144" si="236">IF(BQ81,BR$15,"")</f>
        <v/>
      </c>
      <c r="BS81" s="35" t="b">
        <f t="shared" ref="BS81:BS144" si="237">FD81</f>
        <v>0</v>
      </c>
      <c r="BT81" s="35" t="str">
        <f t="shared" ref="BT81:BT144" si="238">IF(BS81,BT$15,"")</f>
        <v/>
      </c>
      <c r="BU81" s="35" t="b">
        <f t="shared" ref="BU81:BU144" si="239">OR(M81&lt;0,R81&lt;0,W81&lt;0,AB81&lt;0,AG81&lt;0,AL81&lt;0,AQ81&lt;0,AV81&lt;0,BA81&lt;0,BF81&lt;0,L81&lt;0,Q81&lt;0,V81&lt;0,AA81&lt;0,AF81&lt;0,AK81&lt;0,AP81&lt;0,AU81&lt;0,AZ81&lt;0,BE81&lt;0,CJ81&gt;CV81,CK81&gt;CW81,CL81&gt;CX81,CM81&gt;CY81,CN81&gt;CZ81,CO81&gt;DA81,CP81&gt;DB81,CQ81&gt;DC81,CR81&gt;DD81,CI81&gt;CU81)</f>
        <v>0</v>
      </c>
      <c r="BV81" s="35" t="str">
        <f t="shared" ref="BV81:BV144" si="240">IF(BU81,BV$15,"")</f>
        <v/>
      </c>
      <c r="BW81" s="13" t="b">
        <f t="shared" si="202"/>
        <v>0</v>
      </c>
      <c r="BX81" s="35" t="str">
        <f t="shared" ref="BX81:BX144" si="241">IF(BW81,BX$15,"")</f>
        <v/>
      </c>
      <c r="BY81" s="265" t="b">
        <f t="shared" si="125"/>
        <v>0</v>
      </c>
      <c r="BZ81" s="35" t="str">
        <f t="shared" ref="BZ81:BZ144" si="242">IF(BY81,BZ$15,"")</f>
        <v/>
      </c>
      <c r="CA81" s="265" t="b">
        <f t="shared" si="127"/>
        <v>0</v>
      </c>
      <c r="CB81" s="35" t="str">
        <f t="shared" ref="CB81:CB144" si="243">IF(CA81,CB$15,"")</f>
        <v/>
      </c>
      <c r="CC81" s="272" t="b">
        <f t="shared" si="128"/>
        <v>0</v>
      </c>
      <c r="CD81" s="35" t="str">
        <f t="shared" ref="CD81:CD144" si="244">IF(CC81,CD$15,"")</f>
        <v/>
      </c>
      <c r="CE81" s="13" t="b">
        <f t="shared" ref="CE81:CE144" si="245">AND(COUNTA(B81:D81,F81:BF81)&gt;0,OR(B81="",C81="",D81="",F81="",G81="",H81="",E81=0))</f>
        <v>0</v>
      </c>
      <c r="CF81" s="35" t="str">
        <f t="shared" ref="CF81:CF144" si="246">IF(CE81,CF$15,"")</f>
        <v/>
      </c>
      <c r="CG81" s="179">
        <f t="shared" ref="CG81:CG144" si="247">INDEX($CM$8:$CM$12,MATCH($E81,$CL$8:$CL$12,0))</f>
        <v>0</v>
      </c>
      <c r="CH81" s="179">
        <f t="shared" ref="CH81:CH144" si="248">INDEX($CN$8:$CN$12,MATCH($E81,$CL$8:$CL$12,0))</f>
        <v>0</v>
      </c>
      <c r="CI81" s="218">
        <f t="shared" si="130"/>
        <v>0</v>
      </c>
      <c r="CJ81" s="218">
        <f t="shared" si="131"/>
        <v>0</v>
      </c>
      <c r="CK81" s="218">
        <f t="shared" si="132"/>
        <v>0</v>
      </c>
      <c r="CL81" s="218">
        <f t="shared" si="133"/>
        <v>0</v>
      </c>
      <c r="CM81" s="218">
        <f t="shared" si="134"/>
        <v>0</v>
      </c>
      <c r="CN81" s="218">
        <f t="shared" si="135"/>
        <v>0</v>
      </c>
      <c r="CO81" s="218">
        <f t="shared" si="136"/>
        <v>0</v>
      </c>
      <c r="CP81" s="218">
        <f t="shared" si="137"/>
        <v>0</v>
      </c>
      <c r="CQ81" s="218">
        <f t="shared" si="138"/>
        <v>0</v>
      </c>
      <c r="CR81" s="218">
        <f t="shared" si="139"/>
        <v>0</v>
      </c>
      <c r="CS81" s="14">
        <f t="shared" ref="CS81:CS144" si="249">IF(F81=0,0,MAX(F81,$BO$10))</f>
        <v>0</v>
      </c>
      <c r="CT81" s="236">
        <f t="shared" ref="CT81:CT144" si="250">IF(G81=0,0,MIN(G81,$BO$12))</f>
        <v>0</v>
      </c>
      <c r="CU81" s="237">
        <f t="shared" si="227"/>
        <v>0</v>
      </c>
      <c r="CV81" s="16">
        <f t="shared" si="227"/>
        <v>0</v>
      </c>
      <c r="CW81" s="16">
        <f t="shared" si="227"/>
        <v>0</v>
      </c>
      <c r="CX81" s="16">
        <f t="shared" si="227"/>
        <v>0</v>
      </c>
      <c r="CY81" s="16">
        <f t="shared" si="227"/>
        <v>0</v>
      </c>
      <c r="CZ81" s="16">
        <f t="shared" si="227"/>
        <v>0</v>
      </c>
      <c r="DA81" s="16">
        <f t="shared" si="227"/>
        <v>0</v>
      </c>
      <c r="DB81" s="16">
        <f t="shared" si="227"/>
        <v>0</v>
      </c>
      <c r="DC81" s="16">
        <f t="shared" si="227"/>
        <v>0</v>
      </c>
      <c r="DD81" s="238">
        <f t="shared" si="227"/>
        <v>0</v>
      </c>
      <c r="DE81" s="232">
        <f t="shared" si="228"/>
        <v>0</v>
      </c>
      <c r="DF81" s="132">
        <f t="shared" si="228"/>
        <v>0</v>
      </c>
      <c r="DG81" s="132">
        <f t="shared" si="228"/>
        <v>0</v>
      </c>
      <c r="DH81" s="132">
        <f t="shared" si="228"/>
        <v>0</v>
      </c>
      <c r="DI81" s="132">
        <f t="shared" si="228"/>
        <v>0</v>
      </c>
      <c r="DJ81" s="132">
        <f t="shared" si="228"/>
        <v>0</v>
      </c>
      <c r="DK81" s="132">
        <f t="shared" si="228"/>
        <v>0</v>
      </c>
      <c r="DL81" s="132">
        <f t="shared" si="228"/>
        <v>0</v>
      </c>
      <c r="DM81" s="132">
        <f t="shared" si="228"/>
        <v>0</v>
      </c>
      <c r="DN81" s="233">
        <f t="shared" si="228"/>
        <v>0</v>
      </c>
      <c r="DO81" s="232">
        <f t="shared" ref="DO81:DO144" si="251">IF(DE81="","",DE81/CU$11*CU81)</f>
        <v>0</v>
      </c>
      <c r="DP81" s="132">
        <f t="shared" ref="DP81:DP144" si="252">IF(DF81="","",DF81/CV$11*CV81)</f>
        <v>0</v>
      </c>
      <c r="DQ81" s="132">
        <f t="shared" ref="DQ81:DQ144" si="253">IF(DG81="","",DG81/CW$11*CW81)</f>
        <v>0</v>
      </c>
      <c r="DR81" s="132">
        <f t="shared" ref="DR81:DR144" si="254">IF(DH81="","",DH81/CX$11*CX81)</f>
        <v>0</v>
      </c>
      <c r="DS81" s="132">
        <f t="shared" ref="DS81:DS144" si="255">IF(DI81="","",DI81/CY$11*CY81)</f>
        <v>0</v>
      </c>
      <c r="DT81" s="132">
        <f t="shared" ref="DT81:DT144" si="256">IF(DJ81="","",DJ81/CZ$11*CZ81)</f>
        <v>0</v>
      </c>
      <c r="DU81" s="132">
        <f t="shared" ref="DU81:DU144" si="257">IF(DK81="","",DK81/DA$11*DA81)</f>
        <v>0</v>
      </c>
      <c r="DV81" s="132">
        <f t="shared" ref="DV81:DV144" si="258">IF(DL81="","",DL81/DB$11*DB81)</f>
        <v>0</v>
      </c>
      <c r="DW81" s="132">
        <f t="shared" ref="DW81:DW144" si="259">IF(DM81="","",DM81/DC$11*DC81)</f>
        <v>0</v>
      </c>
      <c r="DX81" s="233">
        <f t="shared" ref="DX81:DX144" si="260">IF(DN81="","",DN81/DD$11*DD81)</f>
        <v>0</v>
      </c>
      <c r="DY81" s="231" t="b">
        <f t="shared" si="151"/>
        <v>0</v>
      </c>
      <c r="DZ81" s="163"/>
      <c r="EA81" s="226" t="str">
        <f t="shared" si="187"/>
        <v/>
      </c>
      <c r="EB81" s="178" t="str">
        <f t="shared" si="152"/>
        <v/>
      </c>
      <c r="EC81" s="178" t="str">
        <f t="shared" si="153"/>
        <v/>
      </c>
      <c r="ED81" s="178" t="str">
        <f t="shared" si="154"/>
        <v/>
      </c>
      <c r="EE81" s="178" t="str">
        <f t="shared" si="155"/>
        <v/>
      </c>
      <c r="EF81" s="178" t="str">
        <f t="shared" si="156"/>
        <v/>
      </c>
      <c r="EG81" s="178" t="str">
        <f t="shared" si="157"/>
        <v/>
      </c>
      <c r="EH81" s="178" t="str">
        <f t="shared" si="158"/>
        <v/>
      </c>
      <c r="EI81" s="178" t="str">
        <f t="shared" si="159"/>
        <v/>
      </c>
      <c r="EJ81" s="227" t="str">
        <f t="shared" si="160"/>
        <v/>
      </c>
      <c r="EK81" s="230" t="str">
        <f t="shared" ref="EK81:EK144" si="261">IF(OR($E81="",I81="",J81="",$H81="",EA81="",DO81=""),"",DO81*EA81*$EK$12*$E81/100)</f>
        <v/>
      </c>
      <c r="EL81" s="177" t="str">
        <f t="shared" ref="EL81:EL144" si="262">IF(OR($E81="",N81="",O81="",$H81="",EB81="",DP81=""),"",DP81*EB81*$EK$12*$E81/100)</f>
        <v/>
      </c>
      <c r="EM81" s="177" t="str">
        <f t="shared" ref="EM81:EM144" si="263">IF(OR($E81="",S81="",T81="",$H81="",EC81="",DQ81=""),"",DQ81*EC81*$EK$12*$E81/100)</f>
        <v/>
      </c>
      <c r="EN81" s="177" t="str">
        <f t="shared" ref="EN81:EN144" si="264">IF(OR($E81="",X81="",Y81="",$H81="",ED81="",DR81=""),"",DR81*ED81*$EK$12*$E81/100)</f>
        <v/>
      </c>
      <c r="EO81" s="177" t="str">
        <f t="shared" ref="EO81:EO144" si="265">IF(OR($E81="",AC81="",AD81="",$H81="",EE81="",DS81=""),"",DS81*EE81*$EK$12*$E81/100)</f>
        <v/>
      </c>
      <c r="EP81" s="177" t="str">
        <f t="shared" ref="EP81:EP144" si="266">IF(OR($E81="",AH81="",AI81="",$H81="",EF81="",DT81=""),"",DT81*EF81*$EK$12*$E81/100)</f>
        <v/>
      </c>
      <c r="EQ81" s="177" t="str">
        <f t="shared" ref="EQ81:EQ144" si="267">IF(OR($E81="",AM81="",AN81="",$H81="",EG81="",DU81=""),"",DU81*EG81*$EK$12*$E81/100)</f>
        <v/>
      </c>
      <c r="ER81" s="177" t="str">
        <f t="shared" ref="ER81:ER144" si="268">IF(OR($E81="",AR81="",AS81="",$H81="",EH81="",DV81=""),"",DV81*EH81*$EK$12*$E81/100)</f>
        <v/>
      </c>
      <c r="ES81" s="177" t="str">
        <f t="shared" ref="ES81:ES144" si="269">IF(OR($E81="",AW81="",AX81="",$H81="",EI81="",DW81=""),"",DW81*EI81*$EK$12*$E81/100)</f>
        <v/>
      </c>
      <c r="ET81" s="177" t="str">
        <f t="shared" ref="ET81:ET144" si="270">IF(OR($E81="",BB81="",BC81="",$H81="",EJ81="",DX81=""),"",DX81*EJ81*$EK$12*$E81/100)</f>
        <v/>
      </c>
      <c r="EU81" s="229" t="e">
        <f t="shared" ref="EU81:EU144" si="271">VALUE(LEFT(C81,2))</f>
        <v>#VALUE!</v>
      </c>
      <c r="EV81" s="27" t="e">
        <f t="shared" ref="EV81:EV144" si="272">VALUE(MID(C81,3,2))</f>
        <v>#VALUE!</v>
      </c>
      <c r="EW81" s="27" t="e">
        <f t="shared" ref="EW81:EW144" si="273">TEXT(IF(VALUE(MID(C81,5,2))&gt;31,MID(C81,5,2)-60,VALUE(MID(C81,5,2))),"00")</f>
        <v>#VALUE!</v>
      </c>
      <c r="EX81" s="28" t="e">
        <f t="shared" ref="EX81:EX144" si="274">DATEVALUE(IF(VALUE(LEFT(C81,2))&lt;20,20,19)&amp;TEXT(EU81,"00")&amp;"/"&amp;EV81&amp;"/"&amp;EW81)</f>
        <v>#VALUE!</v>
      </c>
      <c r="EY81" s="28" t="e">
        <f t="shared" ref="EY81:EY144" si="275">DATE(EU81,EV81,EW81)</f>
        <v>#VALUE!</v>
      </c>
      <c r="EZ81" s="28" t="b">
        <f t="shared" ref="EZ81:EZ144" si="276">NOT(ISERR(AND(EV81&lt;13,VALUE(EW81)&lt;31,EX81=EY81)))</f>
        <v>0</v>
      </c>
      <c r="FA81" s="176" t="str">
        <f t="shared" ref="FA81:FA144" si="277">RIGHT(C81,1)</f>
        <v/>
      </c>
      <c r="FB81" s="27" t="e" cm="1">
        <f t="array" aca="1" ref="FB81" ca="1">TEXT(RIGHT(10-RIGHT(SUM(INDEX(1*(MID(MID(C81,1,1)*2,ROW(INDIRECT("1:"&amp;LEN(MID(C81,1,1)*2))),1)),,))+MID(C81,2,1)+
SUM(INDEX(1*(MID(MID(C81,3,1)*2,ROW(INDIRECT("1:"&amp;LEN(MID(C81,3,1)*2))),1)),,))+MID(C81,4,1)+
SUM(INDEX(1*(MID(MID(C81,5,1)*2,ROW(INDIRECT("1:"&amp;LEN(MID(C81,5,1)*2))),1)),,))+MID(C81,6,1)+
SUM(INDEX(1*(MID(MID(C81,8,1)*2,ROW(INDIRECT("1:"&amp;LEN(MID(C81,8,1)*2))),1)),,))+MID(C81,9,1)+
SUM(INDEX(1*(MID(MID(C81,10,1)*2,ROW(INDIRECT("1:"&amp;LEN(MID(C81,10,1)*2))),1)),,)),1),1),"0")</f>
        <v>#VALUE!</v>
      </c>
      <c r="FC81" s="27" t="str">
        <f t="shared" ref="FC81:FC144" si="278">IF(C81="","",FB81=FA81)</f>
        <v/>
      </c>
      <c r="FD81" s="29" t="b">
        <f t="shared" ref="FD81:FD144" si="279">NOT(IF(OR(C81&lt;&gt;"",F81&lt;&gt;""),AND(EZ81,FC81),TRUE))</f>
        <v>0</v>
      </c>
      <c r="FE81" s="112" t="b">
        <f>IFERROR(MATCH(D81,'Avtal för korttidsarbete'!$G$13:$G$1012,0),TRUE)</f>
        <v>1</v>
      </c>
      <c r="FF81" s="112" t="b">
        <f t="shared" si="180"/>
        <v>0</v>
      </c>
      <c r="FG81" s="113" t="str" cm="1">
        <f t="array" ref="FG81">IF(FE81=TRUE,"x",INDEX('Avtal för korttidsarbete'!$E$13:$E$1012,$FE81))</f>
        <v>x</v>
      </c>
      <c r="FH81" s="113" t="str" cm="1">
        <f t="array" ref="FH81">IF(FE81=TRUE,"x",INDEX('Avtal för korttidsarbete'!$F$13:$F$1012,$FE81))</f>
        <v>x</v>
      </c>
      <c r="FI81" s="112" t="b">
        <f t="shared" si="181"/>
        <v>0</v>
      </c>
      <c r="FJ81" s="135">
        <f t="shared" si="188"/>
        <v>44166</v>
      </c>
      <c r="FK81" s="135">
        <f t="shared" si="182"/>
        <v>44377</v>
      </c>
      <c r="FL81" s="112" t="b">
        <f t="shared" si="183"/>
        <v>0</v>
      </c>
      <c r="FM81" s="113">
        <f t="shared" si="184"/>
        <v>44166</v>
      </c>
      <c r="FN81" s="135">
        <f t="shared" si="185"/>
        <v>44377</v>
      </c>
      <c r="FO81" s="148" t="b">
        <f>IFERROR(INDEX('Avtal för korttidsarbete'!R:R,MATCH(D81,'Avtal för korttidsarbete'!$G:$G,0)),TRUE)</f>
        <v>1</v>
      </c>
      <c r="FP81" s="135" t="str">
        <f>IF(FO81,"-",INDEX('Avtal för korttidsarbete'!$D:$D,MATCH(D81,'Avtal för korttidsarbete'!$G:$G,0)))</f>
        <v>-</v>
      </c>
      <c r="FQ81" s="113" t="b">
        <f>IFERROR(G81&gt;INDEX(Uppsägningar!E:E,MATCH(C81,Uppsägningar!C:C,0)),FALSE)</f>
        <v>0</v>
      </c>
    </row>
    <row r="82" spans="1:173" x14ac:dyDescent="0.25">
      <c r="A82" s="19">
        <v>66</v>
      </c>
      <c r="B82" s="20"/>
      <c r="C82" s="183"/>
      <c r="D82" s="66"/>
      <c r="E82" s="212">
        <f>IFERROR(INDEX(Admin!$C$7:$C$10,MATCH(FP82,TblNivåValTExt,0)),0)</f>
        <v>0</v>
      </c>
      <c r="F82" s="1"/>
      <c r="G82" s="1"/>
      <c r="H82" s="78"/>
      <c r="I82" s="181"/>
      <c r="J82" s="181"/>
      <c r="K82" s="182"/>
      <c r="L82" s="182"/>
      <c r="M82" s="181"/>
      <c r="N82" s="181"/>
      <c r="O82" s="181"/>
      <c r="P82" s="182"/>
      <c r="Q82" s="182"/>
      <c r="R82" s="181"/>
      <c r="S82" s="181"/>
      <c r="T82" s="181"/>
      <c r="U82" s="182"/>
      <c r="V82" s="182"/>
      <c r="W82" s="181"/>
      <c r="X82" s="181"/>
      <c r="Y82" s="181"/>
      <c r="Z82" s="182"/>
      <c r="AA82" s="182"/>
      <c r="AB82" s="181"/>
      <c r="AC82" s="181"/>
      <c r="AD82" s="181"/>
      <c r="AE82" s="182"/>
      <c r="AF82" s="182"/>
      <c r="AG82" s="181"/>
      <c r="AH82" s="181"/>
      <c r="AI82" s="181"/>
      <c r="AJ82" s="182"/>
      <c r="AK82" s="182"/>
      <c r="AL82" s="181"/>
      <c r="AM82" s="181"/>
      <c r="AN82" s="181"/>
      <c r="AO82" s="182"/>
      <c r="AP82" s="182"/>
      <c r="AQ82" s="181"/>
      <c r="AR82" s="181"/>
      <c r="AS82" s="181"/>
      <c r="AT82" s="182"/>
      <c r="AU82" s="182"/>
      <c r="AV82" s="181"/>
      <c r="AW82" s="181"/>
      <c r="AX82" s="181"/>
      <c r="AY82" s="182"/>
      <c r="AZ82" s="182"/>
      <c r="BA82" s="181"/>
      <c r="BB82" s="181"/>
      <c r="BC82" s="181"/>
      <c r="BD82" s="182"/>
      <c r="BE82" s="182"/>
      <c r="BF82" s="181"/>
      <c r="BG82" s="180">
        <f t="shared" ref="BG82:BG145" si="280">IF(DY82,"",ROUNDUP(SUM(EK82:ET82),0))</f>
        <v>0</v>
      </c>
      <c r="BH82" s="116" t="str">
        <f t="shared" ref="BH82:BH145" si="281">IF(BJ82="","",BJ82&amp;". ")&amp;IF(BL82="","",BL82&amp;". ")&amp;IF(BN82="","",BN82&amp;". ")&amp;IF(BP82="","",BP82&amp;". ")&amp;IF(BR82="","",BR82&amp;". ")&amp;IF(BT82="","",BT82&amp;". ")&amp;IF(BV82="","",BV82&amp;". ")&amp;IF(BX82="","",BX82&amp;". ")&amp;IF(BZ82="","",BZ82&amp;". ")&amp;IF(CB82="","",CB82&amp;". ")&amp;IF(CD82="","",CD82&amp;". ")&amp;IF(CF82="","",CF82&amp;". ")</f>
        <v/>
      </c>
      <c r="BI82" s="80" t="b">
        <f t="shared" si="229"/>
        <v>0</v>
      </c>
      <c r="BJ82" s="80" t="str">
        <f t="shared" si="230"/>
        <v/>
      </c>
      <c r="BK82" s="80" t="b">
        <f t="shared" ref="BK82:BK145" si="282">FL82</f>
        <v>0</v>
      </c>
      <c r="BL82" s="13" t="str">
        <f t="shared" si="231"/>
        <v/>
      </c>
      <c r="BM82" s="13" t="b">
        <f t="shared" ref="BM82:BM145" si="283">FQ82</f>
        <v>0</v>
      </c>
      <c r="BN82" s="35" t="str">
        <f t="shared" si="232"/>
        <v/>
      </c>
      <c r="BO82" s="13" t="b">
        <f t="shared" si="233"/>
        <v>0</v>
      </c>
      <c r="BP82" s="35" t="str">
        <f t="shared" si="234"/>
        <v/>
      </c>
      <c r="BQ82" s="13" t="b">
        <f t="shared" si="235"/>
        <v>0</v>
      </c>
      <c r="BR82" s="35" t="str">
        <f t="shared" si="236"/>
        <v/>
      </c>
      <c r="BS82" s="35" t="b">
        <f t="shared" si="237"/>
        <v>0</v>
      </c>
      <c r="BT82" s="35" t="str">
        <f t="shared" si="238"/>
        <v/>
      </c>
      <c r="BU82" s="35" t="b">
        <f t="shared" si="239"/>
        <v>0</v>
      </c>
      <c r="BV82" s="35" t="str">
        <f t="shared" si="240"/>
        <v/>
      </c>
      <c r="BW82" s="13" t="b">
        <f t="shared" si="202"/>
        <v>0</v>
      </c>
      <c r="BX82" s="35" t="str">
        <f t="shared" si="241"/>
        <v/>
      </c>
      <c r="BY82" s="265" t="b">
        <f t="shared" ref="BY82:BY145" si="284">IF(H82="",FALSE,NOT(ISNUMBER(H82)))</f>
        <v>0</v>
      </c>
      <c r="BZ82" s="35" t="str">
        <f t="shared" si="242"/>
        <v/>
      </c>
      <c r="CA82" s="265" t="b">
        <f t="shared" ref="CA82:CA145" si="285">SUM(L82:M82,Q82:R82,V82:W82,AA82:AB82,AF82:AG82,AK82:AL82,AP82:AQ82,AU82:AV82,AZ82:BA82,BE82:BF82)-(TRUNC(L82)+TRUNC(M82)+TRUNC(Q82)+TRUNC(R82)+TRUNC(V82)+TRUNC(W82)+TRUNC(AA82)+TRUNC(AB82)+TRUNC(AF82)+TRUNC(AG82)+TRUNC(AK82)+TRUNC(AL82)+TRUNC(AP82)+TRUNC(AQ82)+TRUNC(AU82)+TRUNC(AV82)+TRUNC(AZ82)+TRUNC(BA82)+TRUNC(BE82)+TRUNC(BF82))&lt;&gt;0</f>
        <v>0</v>
      </c>
      <c r="CB82" s="35" t="str">
        <f t="shared" si="243"/>
        <v/>
      </c>
      <c r="CC82" s="272" t="b">
        <f t="shared" ref="CC82:CC145" si="286">IF(D82="",FALSE,FO82)</f>
        <v>0</v>
      </c>
      <c r="CD82" s="35" t="str">
        <f t="shared" si="244"/>
        <v/>
      </c>
      <c r="CE82" s="13" t="b">
        <f t="shared" si="245"/>
        <v>0</v>
      </c>
      <c r="CF82" s="35" t="str">
        <f t="shared" si="246"/>
        <v/>
      </c>
      <c r="CG82" s="179">
        <f t="shared" si="247"/>
        <v>0</v>
      </c>
      <c r="CH82" s="179">
        <f t="shared" si="248"/>
        <v>0</v>
      </c>
      <c r="CI82" s="218">
        <f t="shared" ref="CI82:CI145" si="287">TRUNC(L82)+TRUNC(M82)</f>
        <v>0</v>
      </c>
      <c r="CJ82" s="218">
        <f t="shared" ref="CJ82:CJ145" si="288">TRUNC(Q82)+TRUNC(R82)</f>
        <v>0</v>
      </c>
      <c r="CK82" s="218">
        <f t="shared" ref="CK82:CK145" si="289">TRUNC(V82)+TRUNC(W82)</f>
        <v>0</v>
      </c>
      <c r="CL82" s="218">
        <f t="shared" ref="CL82:CL145" si="290">TRUNC(AA82)+TRUNC(AB82)</f>
        <v>0</v>
      </c>
      <c r="CM82" s="218">
        <f t="shared" ref="CM82:CM145" si="291">TRUNC(AF82)+TRUNC(AG82)</f>
        <v>0</v>
      </c>
      <c r="CN82" s="218">
        <f t="shared" ref="CN82:CN145" si="292">TRUNC(AK82)+TRUNC(AL82)</f>
        <v>0</v>
      </c>
      <c r="CO82" s="218">
        <f t="shared" ref="CO82:CO145" si="293">TRUNC(AP82)+TRUNC(AQ82)</f>
        <v>0</v>
      </c>
      <c r="CP82" s="218">
        <f t="shared" ref="CP82:CP145" si="294">TRUNC(AU82)+TRUNC(AV82)</f>
        <v>0</v>
      </c>
      <c r="CQ82" s="218">
        <f t="shared" ref="CQ82:CQ145" si="295">TRUNC(AZ82)+TRUNC(BA82)</f>
        <v>0</v>
      </c>
      <c r="CR82" s="218">
        <f t="shared" ref="CR82:CR145" si="296">TRUNC(BE82)+TRUNC(BF82)</f>
        <v>0</v>
      </c>
      <c r="CS82" s="14">
        <f t="shared" si="249"/>
        <v>0</v>
      </c>
      <c r="CT82" s="236">
        <f t="shared" si="250"/>
        <v>0</v>
      </c>
      <c r="CU82" s="237">
        <f t="shared" si="227"/>
        <v>0</v>
      </c>
      <c r="CV82" s="16">
        <f t="shared" si="227"/>
        <v>0</v>
      </c>
      <c r="CW82" s="16">
        <f t="shared" si="227"/>
        <v>0</v>
      </c>
      <c r="CX82" s="16">
        <f t="shared" si="227"/>
        <v>0</v>
      </c>
      <c r="CY82" s="16">
        <f t="shared" si="227"/>
        <v>0</v>
      </c>
      <c r="CZ82" s="16">
        <f t="shared" si="227"/>
        <v>0</v>
      </c>
      <c r="DA82" s="16">
        <f t="shared" si="227"/>
        <v>0</v>
      </c>
      <c r="DB82" s="16">
        <f t="shared" si="227"/>
        <v>0</v>
      </c>
      <c r="DC82" s="16">
        <f t="shared" si="227"/>
        <v>0</v>
      </c>
      <c r="DD82" s="238">
        <f t="shared" si="227"/>
        <v>0</v>
      </c>
      <c r="DE82" s="232">
        <f t="shared" si="228"/>
        <v>0</v>
      </c>
      <c r="DF82" s="132">
        <f t="shared" si="228"/>
        <v>0</v>
      </c>
      <c r="DG82" s="132">
        <f t="shared" si="228"/>
        <v>0</v>
      </c>
      <c r="DH82" s="132">
        <f t="shared" si="228"/>
        <v>0</v>
      </c>
      <c r="DI82" s="132">
        <f t="shared" si="228"/>
        <v>0</v>
      </c>
      <c r="DJ82" s="132">
        <f t="shared" si="228"/>
        <v>0</v>
      </c>
      <c r="DK82" s="132">
        <f t="shared" si="228"/>
        <v>0</v>
      </c>
      <c r="DL82" s="132">
        <f t="shared" si="228"/>
        <v>0</v>
      </c>
      <c r="DM82" s="132">
        <f t="shared" si="228"/>
        <v>0</v>
      </c>
      <c r="DN82" s="233">
        <f t="shared" si="228"/>
        <v>0</v>
      </c>
      <c r="DO82" s="232">
        <f t="shared" si="251"/>
        <v>0</v>
      </c>
      <c r="DP82" s="132">
        <f t="shared" si="252"/>
        <v>0</v>
      </c>
      <c r="DQ82" s="132">
        <f t="shared" si="253"/>
        <v>0</v>
      </c>
      <c r="DR82" s="132">
        <f t="shared" si="254"/>
        <v>0</v>
      </c>
      <c r="DS82" s="132">
        <f t="shared" si="255"/>
        <v>0</v>
      </c>
      <c r="DT82" s="132">
        <f t="shared" si="256"/>
        <v>0</v>
      </c>
      <c r="DU82" s="132">
        <f t="shared" si="257"/>
        <v>0</v>
      </c>
      <c r="DV82" s="132">
        <f t="shared" si="258"/>
        <v>0</v>
      </c>
      <c r="DW82" s="132">
        <f t="shared" si="259"/>
        <v>0</v>
      </c>
      <c r="DX82" s="233">
        <f t="shared" si="260"/>
        <v>0</v>
      </c>
      <c r="DY82" s="231" t="b">
        <f t="shared" ref="DY82:DY145" si="297">OR(BI82,BK82,BM82,BO82,BQ82,BS82,BU82,BW82,BY82,CA82,CC82)</f>
        <v>0</v>
      </c>
      <c r="DZ82" s="163"/>
      <c r="EA82" s="226" t="str">
        <f t="shared" ref="EA82:EA145" si="298">IF(OR(CU82="",CU82=0),"",(MAX((CU82-CI82),0))/CU82)</f>
        <v/>
      </c>
      <c r="EB82" s="178" t="str">
        <f t="shared" ref="EB82:EB145" si="299">IF(OR(CV82="",CV82=0),"",(MAX((CV82-CJ82),0))/CV82)</f>
        <v/>
      </c>
      <c r="EC82" s="178" t="str">
        <f t="shared" ref="EC82:EC145" si="300">IF(OR(CW82="",CW82=0),"",(MAX((CW82-CK82),0))/CW82)</f>
        <v/>
      </c>
      <c r="ED82" s="178" t="str">
        <f t="shared" ref="ED82:ED145" si="301">IF(OR(CX82="",CX82=0),"",(MAX((CX82-CL82),0))/CX82)</f>
        <v/>
      </c>
      <c r="EE82" s="178" t="str">
        <f t="shared" ref="EE82:EE145" si="302">IF(OR(CY82="",CY82=0),"",(MAX((CY82-CM82),0))/CY82)</f>
        <v/>
      </c>
      <c r="EF82" s="178" t="str">
        <f t="shared" ref="EF82:EF145" si="303">IF(OR(CZ82="",CZ82=0),"",(MAX((CZ82-CN82),0))/CZ82)</f>
        <v/>
      </c>
      <c r="EG82" s="178" t="str">
        <f t="shared" ref="EG82:EG145" si="304">IF(OR(DA82="",DA82=0),"",(MAX((DA82-CO82),0))/DA82)</f>
        <v/>
      </c>
      <c r="EH82" s="178" t="str">
        <f t="shared" ref="EH82:EH145" si="305">IF(OR(DB82="",DB82=0),"",(MAX((DB82-CP82),0))/DB82)</f>
        <v/>
      </c>
      <c r="EI82" s="178" t="str">
        <f t="shared" ref="EI82:EI145" si="306">IF(OR(DC82="",DC82=0),"",(MAX((DC82-CQ82),0))/DC82)</f>
        <v/>
      </c>
      <c r="EJ82" s="227" t="str">
        <f t="shared" ref="EJ82:EJ145" si="307">IF(OR(DD82="",DD82=0),"",(MAX((DD82-CR82),0))/DD82)</f>
        <v/>
      </c>
      <c r="EK82" s="230" t="str">
        <f t="shared" si="261"/>
        <v/>
      </c>
      <c r="EL82" s="177" t="str">
        <f t="shared" si="262"/>
        <v/>
      </c>
      <c r="EM82" s="177" t="str">
        <f t="shared" si="263"/>
        <v/>
      </c>
      <c r="EN82" s="177" t="str">
        <f t="shared" si="264"/>
        <v/>
      </c>
      <c r="EO82" s="177" t="str">
        <f t="shared" si="265"/>
        <v/>
      </c>
      <c r="EP82" s="177" t="str">
        <f t="shared" si="266"/>
        <v/>
      </c>
      <c r="EQ82" s="177" t="str">
        <f t="shared" si="267"/>
        <v/>
      </c>
      <c r="ER82" s="177" t="str">
        <f t="shared" si="268"/>
        <v/>
      </c>
      <c r="ES82" s="177" t="str">
        <f t="shared" si="269"/>
        <v/>
      </c>
      <c r="ET82" s="177" t="str">
        <f t="shared" si="270"/>
        <v/>
      </c>
      <c r="EU82" s="229" t="e">
        <f t="shared" si="271"/>
        <v>#VALUE!</v>
      </c>
      <c r="EV82" s="27" t="e">
        <f t="shared" si="272"/>
        <v>#VALUE!</v>
      </c>
      <c r="EW82" s="27" t="e">
        <f t="shared" si="273"/>
        <v>#VALUE!</v>
      </c>
      <c r="EX82" s="28" t="e">
        <f t="shared" si="274"/>
        <v>#VALUE!</v>
      </c>
      <c r="EY82" s="28" t="e">
        <f t="shared" si="275"/>
        <v>#VALUE!</v>
      </c>
      <c r="EZ82" s="28" t="b">
        <f t="shared" si="276"/>
        <v>0</v>
      </c>
      <c r="FA82" s="176" t="str">
        <f t="shared" si="277"/>
        <v/>
      </c>
      <c r="FB82" s="27" t="e" cm="1">
        <f t="array" aca="1" ref="FB82" ca="1">TEXT(RIGHT(10-RIGHT(SUM(INDEX(1*(MID(MID(C82,1,1)*2,ROW(INDIRECT("1:"&amp;LEN(MID(C82,1,1)*2))),1)),,))+MID(C82,2,1)+
SUM(INDEX(1*(MID(MID(C82,3,1)*2,ROW(INDIRECT("1:"&amp;LEN(MID(C82,3,1)*2))),1)),,))+MID(C82,4,1)+
SUM(INDEX(1*(MID(MID(C82,5,1)*2,ROW(INDIRECT("1:"&amp;LEN(MID(C82,5,1)*2))),1)),,))+MID(C82,6,1)+
SUM(INDEX(1*(MID(MID(C82,8,1)*2,ROW(INDIRECT("1:"&amp;LEN(MID(C82,8,1)*2))),1)),,))+MID(C82,9,1)+
SUM(INDEX(1*(MID(MID(C82,10,1)*2,ROW(INDIRECT("1:"&amp;LEN(MID(C82,10,1)*2))),1)),,)),1),1),"0")</f>
        <v>#VALUE!</v>
      </c>
      <c r="FC82" s="27" t="str">
        <f t="shared" si="278"/>
        <v/>
      </c>
      <c r="FD82" s="29" t="b">
        <f t="shared" si="279"/>
        <v>0</v>
      </c>
      <c r="FE82" s="112" t="b">
        <f>IFERROR(MATCH(D82,'Avtal för korttidsarbete'!$G$13:$G$1012,0),TRUE)</f>
        <v>1</v>
      </c>
      <c r="FF82" s="112" t="b">
        <f t="shared" ref="FF82:FF145" si="308">IF(AND(B82&lt;&gt;"",FE82=TRUE),TRUE,FALSE)</f>
        <v>0</v>
      </c>
      <c r="FG82" s="113" t="str" cm="1">
        <f t="array" ref="FG82">IF(FE82=TRUE,"x",INDEX('Avtal för korttidsarbete'!$E$13:$E$1012,$FE82))</f>
        <v>x</v>
      </c>
      <c r="FH82" s="113" t="str" cm="1">
        <f t="array" ref="FH82">IF(FE82=TRUE,"x",INDEX('Avtal för korttidsarbete'!$F$13:$F$1012,$FE82))</f>
        <v>x</v>
      </c>
      <c r="FI82" s="112" t="b">
        <f t="shared" ref="FI82:FI145" si="309">IF(FE82=TRUE,FALSE,IF(OR(F82&lt;FG82,G82&gt;FH82),TRUE,FALSE))</f>
        <v>0</v>
      </c>
      <c r="FJ82" s="135">
        <f t="shared" ref="FJ82:FJ145" si="310">IFERROR(MAX(FG82,$FJ$14),FG82)</f>
        <v>44166</v>
      </c>
      <c r="FK82" s="135">
        <f t="shared" ref="FK82:FK145" si="311">IFERROR(MIN(FH82,$FK$14),FH82)</f>
        <v>44377</v>
      </c>
      <c r="FL82" s="112" t="b">
        <f t="shared" ref="FL82:FL145" si="312">IFERROR(IF(OR(F82="",G82="",FE82=TRUE),FALSE,IF(OR(F82&lt;$FJ$14,G82&gt;$FK$14),TRUE,FALSE)),TRUE)</f>
        <v>0</v>
      </c>
      <c r="FM82" s="113">
        <f t="shared" ref="FM82:FM145" si="313">MAX(FG82,$FJ$14,F82)</f>
        <v>44166</v>
      </c>
      <c r="FN82" s="135">
        <f t="shared" ref="FN82:FN145" si="314">MIN(FH82,$FK$14)</f>
        <v>44377</v>
      </c>
      <c r="FO82" s="148" t="b">
        <f>IFERROR(INDEX('Avtal för korttidsarbete'!R:R,MATCH(D82,'Avtal för korttidsarbete'!$G:$G,0)),TRUE)</f>
        <v>1</v>
      </c>
      <c r="FP82" s="135" t="str">
        <f>IF(FO82,"-",INDEX('Avtal för korttidsarbete'!$D:$D,MATCH(D82,'Avtal för korttidsarbete'!$G:$G,0)))</f>
        <v>-</v>
      </c>
      <c r="FQ82" s="113" t="b">
        <f>IFERROR(G82&gt;INDEX(Uppsägningar!E:E,MATCH(C82,Uppsägningar!C:C,0)),FALSE)</f>
        <v>0</v>
      </c>
    </row>
    <row r="83" spans="1:173" x14ac:dyDescent="0.25">
      <c r="A83" s="19">
        <v>67</v>
      </c>
      <c r="B83" s="20"/>
      <c r="C83" s="183"/>
      <c r="D83" s="66"/>
      <c r="E83" s="212">
        <f>IFERROR(INDEX(Admin!$C$7:$C$10,MATCH(FP83,TblNivåValTExt,0)),0)</f>
        <v>0</v>
      </c>
      <c r="F83" s="1"/>
      <c r="G83" s="1"/>
      <c r="H83" s="78"/>
      <c r="I83" s="181"/>
      <c r="J83" s="181"/>
      <c r="K83" s="182"/>
      <c r="L83" s="182"/>
      <c r="M83" s="181"/>
      <c r="N83" s="181"/>
      <c r="O83" s="181"/>
      <c r="P83" s="182"/>
      <c r="Q83" s="182"/>
      <c r="R83" s="181"/>
      <c r="S83" s="181"/>
      <c r="T83" s="181"/>
      <c r="U83" s="182"/>
      <c r="V83" s="182"/>
      <c r="W83" s="181"/>
      <c r="X83" s="181"/>
      <c r="Y83" s="181"/>
      <c r="Z83" s="182"/>
      <c r="AA83" s="182"/>
      <c r="AB83" s="181"/>
      <c r="AC83" s="181"/>
      <c r="AD83" s="181"/>
      <c r="AE83" s="182"/>
      <c r="AF83" s="182"/>
      <c r="AG83" s="181"/>
      <c r="AH83" s="181"/>
      <c r="AI83" s="181"/>
      <c r="AJ83" s="182"/>
      <c r="AK83" s="182"/>
      <c r="AL83" s="181"/>
      <c r="AM83" s="181"/>
      <c r="AN83" s="181"/>
      <c r="AO83" s="182"/>
      <c r="AP83" s="182"/>
      <c r="AQ83" s="181"/>
      <c r="AR83" s="181"/>
      <c r="AS83" s="181"/>
      <c r="AT83" s="182"/>
      <c r="AU83" s="182"/>
      <c r="AV83" s="181"/>
      <c r="AW83" s="181"/>
      <c r="AX83" s="181"/>
      <c r="AY83" s="182"/>
      <c r="AZ83" s="182"/>
      <c r="BA83" s="181"/>
      <c r="BB83" s="181"/>
      <c r="BC83" s="181"/>
      <c r="BD83" s="182"/>
      <c r="BE83" s="182"/>
      <c r="BF83" s="181"/>
      <c r="BG83" s="180">
        <f t="shared" si="280"/>
        <v>0</v>
      </c>
      <c r="BH83" s="116" t="str">
        <f t="shared" si="281"/>
        <v/>
      </c>
      <c r="BI83" s="80" t="b">
        <f t="shared" si="229"/>
        <v>0</v>
      </c>
      <c r="BJ83" s="80" t="str">
        <f t="shared" si="230"/>
        <v/>
      </c>
      <c r="BK83" s="80" t="b">
        <f t="shared" si="282"/>
        <v>0</v>
      </c>
      <c r="BL83" s="13" t="str">
        <f t="shared" si="231"/>
        <v/>
      </c>
      <c r="BM83" s="13" t="b">
        <f t="shared" si="283"/>
        <v>0</v>
      </c>
      <c r="BN83" s="35" t="str">
        <f t="shared" si="232"/>
        <v/>
      </c>
      <c r="BO83" s="13" t="b">
        <f t="shared" si="233"/>
        <v>0</v>
      </c>
      <c r="BP83" s="35" t="str">
        <f t="shared" si="234"/>
        <v/>
      </c>
      <c r="BQ83" s="13" t="b">
        <f t="shared" si="235"/>
        <v>0</v>
      </c>
      <c r="BR83" s="35" t="str">
        <f t="shared" si="236"/>
        <v/>
      </c>
      <c r="BS83" s="35" t="b">
        <f t="shared" si="237"/>
        <v>0</v>
      </c>
      <c r="BT83" s="35" t="str">
        <f t="shared" si="238"/>
        <v/>
      </c>
      <c r="BU83" s="35" t="b">
        <f t="shared" si="239"/>
        <v>0</v>
      </c>
      <c r="BV83" s="35" t="str">
        <f t="shared" si="240"/>
        <v/>
      </c>
      <c r="BW83" s="13" t="b">
        <f t="shared" ref="BW83:BW146" si="315">IF(D83="",IF(AND(B83&lt;&gt;"",C83&lt;&gt;"",F83&lt;&gt;"",G83&lt;&gt;"",H83&lt;&gt;""),FF83,FALSE),FF83)</f>
        <v>0</v>
      </c>
      <c r="BX83" s="35" t="str">
        <f t="shared" si="241"/>
        <v/>
      </c>
      <c r="BY83" s="265" t="b">
        <f t="shared" si="284"/>
        <v>0</v>
      </c>
      <c r="BZ83" s="35" t="str">
        <f t="shared" si="242"/>
        <v/>
      </c>
      <c r="CA83" s="265" t="b">
        <f t="shared" si="285"/>
        <v>0</v>
      </c>
      <c r="CB83" s="35" t="str">
        <f t="shared" si="243"/>
        <v/>
      </c>
      <c r="CC83" s="272" t="b">
        <f t="shared" si="286"/>
        <v>0</v>
      </c>
      <c r="CD83" s="35" t="str">
        <f t="shared" si="244"/>
        <v/>
      </c>
      <c r="CE83" s="13" t="b">
        <f t="shared" si="245"/>
        <v>0</v>
      </c>
      <c r="CF83" s="35" t="str">
        <f t="shared" si="246"/>
        <v/>
      </c>
      <c r="CG83" s="179">
        <f t="shared" si="247"/>
        <v>0</v>
      </c>
      <c r="CH83" s="179">
        <f t="shared" si="248"/>
        <v>0</v>
      </c>
      <c r="CI83" s="218">
        <f t="shared" si="287"/>
        <v>0</v>
      </c>
      <c r="CJ83" s="218">
        <f t="shared" si="288"/>
        <v>0</v>
      </c>
      <c r="CK83" s="218">
        <f t="shared" si="289"/>
        <v>0</v>
      </c>
      <c r="CL83" s="218">
        <f t="shared" si="290"/>
        <v>0</v>
      </c>
      <c r="CM83" s="218">
        <f t="shared" si="291"/>
        <v>0</v>
      </c>
      <c r="CN83" s="218">
        <f t="shared" si="292"/>
        <v>0</v>
      </c>
      <c r="CO83" s="218">
        <f t="shared" si="293"/>
        <v>0</v>
      </c>
      <c r="CP83" s="218">
        <f t="shared" si="294"/>
        <v>0</v>
      </c>
      <c r="CQ83" s="218">
        <f t="shared" si="295"/>
        <v>0</v>
      </c>
      <c r="CR83" s="218">
        <f t="shared" si="296"/>
        <v>0</v>
      </c>
      <c r="CS83" s="14">
        <f t="shared" si="249"/>
        <v>0</v>
      </c>
      <c r="CT83" s="236">
        <f t="shared" si="250"/>
        <v>0</v>
      </c>
      <c r="CU83" s="237">
        <f t="shared" si="227"/>
        <v>0</v>
      </c>
      <c r="CV83" s="16">
        <f t="shared" si="227"/>
        <v>0</v>
      </c>
      <c r="CW83" s="16">
        <f t="shared" si="227"/>
        <v>0</v>
      </c>
      <c r="CX83" s="16">
        <f t="shared" si="227"/>
        <v>0</v>
      </c>
      <c r="CY83" s="16">
        <f t="shared" si="227"/>
        <v>0</v>
      </c>
      <c r="CZ83" s="16">
        <f t="shared" si="227"/>
        <v>0</v>
      </c>
      <c r="DA83" s="16">
        <f t="shared" si="227"/>
        <v>0</v>
      </c>
      <c r="DB83" s="16">
        <f t="shared" si="227"/>
        <v>0</v>
      </c>
      <c r="DC83" s="16">
        <f t="shared" si="227"/>
        <v>0</v>
      </c>
      <c r="DD83" s="238">
        <f t="shared" si="227"/>
        <v>0</v>
      </c>
      <c r="DE83" s="232">
        <f t="shared" si="228"/>
        <v>0</v>
      </c>
      <c r="DF83" s="132">
        <f t="shared" si="228"/>
        <v>0</v>
      </c>
      <c r="DG83" s="132">
        <f t="shared" si="228"/>
        <v>0</v>
      </c>
      <c r="DH83" s="132">
        <f t="shared" si="228"/>
        <v>0</v>
      </c>
      <c r="DI83" s="132">
        <f t="shared" si="228"/>
        <v>0</v>
      </c>
      <c r="DJ83" s="132">
        <f t="shared" si="228"/>
        <v>0</v>
      </c>
      <c r="DK83" s="132">
        <f t="shared" si="228"/>
        <v>0</v>
      </c>
      <c r="DL83" s="132">
        <f t="shared" si="228"/>
        <v>0</v>
      </c>
      <c r="DM83" s="132">
        <f t="shared" si="228"/>
        <v>0</v>
      </c>
      <c r="DN83" s="233">
        <f t="shared" si="228"/>
        <v>0</v>
      </c>
      <c r="DO83" s="232">
        <f t="shared" si="251"/>
        <v>0</v>
      </c>
      <c r="DP83" s="132">
        <f t="shared" si="252"/>
        <v>0</v>
      </c>
      <c r="DQ83" s="132">
        <f t="shared" si="253"/>
        <v>0</v>
      </c>
      <c r="DR83" s="132">
        <f t="shared" si="254"/>
        <v>0</v>
      </c>
      <c r="DS83" s="132">
        <f t="shared" si="255"/>
        <v>0</v>
      </c>
      <c r="DT83" s="132">
        <f t="shared" si="256"/>
        <v>0</v>
      </c>
      <c r="DU83" s="132">
        <f t="shared" si="257"/>
        <v>0</v>
      </c>
      <c r="DV83" s="132">
        <f t="shared" si="258"/>
        <v>0</v>
      </c>
      <c r="DW83" s="132">
        <f t="shared" si="259"/>
        <v>0</v>
      </c>
      <c r="DX83" s="233">
        <f t="shared" si="260"/>
        <v>0</v>
      </c>
      <c r="DY83" s="231" t="b">
        <f t="shared" si="297"/>
        <v>0</v>
      </c>
      <c r="DZ83" s="163"/>
      <c r="EA83" s="226" t="str">
        <f t="shared" si="298"/>
        <v/>
      </c>
      <c r="EB83" s="178" t="str">
        <f t="shared" si="299"/>
        <v/>
      </c>
      <c r="EC83" s="178" t="str">
        <f t="shared" si="300"/>
        <v/>
      </c>
      <c r="ED83" s="178" t="str">
        <f t="shared" si="301"/>
        <v/>
      </c>
      <c r="EE83" s="178" t="str">
        <f t="shared" si="302"/>
        <v/>
      </c>
      <c r="EF83" s="178" t="str">
        <f t="shared" si="303"/>
        <v/>
      </c>
      <c r="EG83" s="178" t="str">
        <f t="shared" si="304"/>
        <v/>
      </c>
      <c r="EH83" s="178" t="str">
        <f t="shared" si="305"/>
        <v/>
      </c>
      <c r="EI83" s="178" t="str">
        <f t="shared" si="306"/>
        <v/>
      </c>
      <c r="EJ83" s="227" t="str">
        <f t="shared" si="307"/>
        <v/>
      </c>
      <c r="EK83" s="230" t="str">
        <f t="shared" si="261"/>
        <v/>
      </c>
      <c r="EL83" s="177" t="str">
        <f t="shared" si="262"/>
        <v/>
      </c>
      <c r="EM83" s="177" t="str">
        <f t="shared" si="263"/>
        <v/>
      </c>
      <c r="EN83" s="177" t="str">
        <f t="shared" si="264"/>
        <v/>
      </c>
      <c r="EO83" s="177" t="str">
        <f t="shared" si="265"/>
        <v/>
      </c>
      <c r="EP83" s="177" t="str">
        <f t="shared" si="266"/>
        <v/>
      </c>
      <c r="EQ83" s="177" t="str">
        <f t="shared" si="267"/>
        <v/>
      </c>
      <c r="ER83" s="177" t="str">
        <f t="shared" si="268"/>
        <v/>
      </c>
      <c r="ES83" s="177" t="str">
        <f t="shared" si="269"/>
        <v/>
      </c>
      <c r="ET83" s="177" t="str">
        <f t="shared" si="270"/>
        <v/>
      </c>
      <c r="EU83" s="229" t="e">
        <f t="shared" si="271"/>
        <v>#VALUE!</v>
      </c>
      <c r="EV83" s="27" t="e">
        <f t="shared" si="272"/>
        <v>#VALUE!</v>
      </c>
      <c r="EW83" s="27" t="e">
        <f t="shared" si="273"/>
        <v>#VALUE!</v>
      </c>
      <c r="EX83" s="28" t="e">
        <f t="shared" si="274"/>
        <v>#VALUE!</v>
      </c>
      <c r="EY83" s="28" t="e">
        <f t="shared" si="275"/>
        <v>#VALUE!</v>
      </c>
      <c r="EZ83" s="28" t="b">
        <f t="shared" si="276"/>
        <v>0</v>
      </c>
      <c r="FA83" s="176" t="str">
        <f t="shared" si="277"/>
        <v/>
      </c>
      <c r="FB83" s="27" t="e" cm="1">
        <f t="array" aca="1" ref="FB83" ca="1">TEXT(RIGHT(10-RIGHT(SUM(INDEX(1*(MID(MID(C83,1,1)*2,ROW(INDIRECT("1:"&amp;LEN(MID(C83,1,1)*2))),1)),,))+MID(C83,2,1)+
SUM(INDEX(1*(MID(MID(C83,3,1)*2,ROW(INDIRECT("1:"&amp;LEN(MID(C83,3,1)*2))),1)),,))+MID(C83,4,1)+
SUM(INDEX(1*(MID(MID(C83,5,1)*2,ROW(INDIRECT("1:"&amp;LEN(MID(C83,5,1)*2))),1)),,))+MID(C83,6,1)+
SUM(INDEX(1*(MID(MID(C83,8,1)*2,ROW(INDIRECT("1:"&amp;LEN(MID(C83,8,1)*2))),1)),,))+MID(C83,9,1)+
SUM(INDEX(1*(MID(MID(C83,10,1)*2,ROW(INDIRECT("1:"&amp;LEN(MID(C83,10,1)*2))),1)),,)),1),1),"0")</f>
        <v>#VALUE!</v>
      </c>
      <c r="FC83" s="27" t="str">
        <f t="shared" si="278"/>
        <v/>
      </c>
      <c r="FD83" s="29" t="b">
        <f t="shared" si="279"/>
        <v>0</v>
      </c>
      <c r="FE83" s="112" t="b">
        <f>IFERROR(MATCH(D83,'Avtal för korttidsarbete'!$G$13:$G$1012,0),TRUE)</f>
        <v>1</v>
      </c>
      <c r="FF83" s="112" t="b">
        <f t="shared" si="308"/>
        <v>0</v>
      </c>
      <c r="FG83" s="113" t="str" cm="1">
        <f t="array" ref="FG83">IF(FE83=TRUE,"x",INDEX('Avtal för korttidsarbete'!$E$13:$E$1012,$FE83))</f>
        <v>x</v>
      </c>
      <c r="FH83" s="113" t="str" cm="1">
        <f t="array" ref="FH83">IF(FE83=TRUE,"x",INDEX('Avtal för korttidsarbete'!$F$13:$F$1012,$FE83))</f>
        <v>x</v>
      </c>
      <c r="FI83" s="112" t="b">
        <f t="shared" si="309"/>
        <v>0</v>
      </c>
      <c r="FJ83" s="135">
        <f t="shared" si="310"/>
        <v>44166</v>
      </c>
      <c r="FK83" s="135">
        <f t="shared" si="311"/>
        <v>44377</v>
      </c>
      <c r="FL83" s="112" t="b">
        <f t="shared" si="312"/>
        <v>0</v>
      </c>
      <c r="FM83" s="113">
        <f t="shared" si="313"/>
        <v>44166</v>
      </c>
      <c r="FN83" s="135">
        <f t="shared" si="314"/>
        <v>44377</v>
      </c>
      <c r="FO83" s="148" t="b">
        <f>IFERROR(INDEX('Avtal för korttidsarbete'!R:R,MATCH(D83,'Avtal för korttidsarbete'!$G:$G,0)),TRUE)</f>
        <v>1</v>
      </c>
      <c r="FP83" s="135" t="str">
        <f>IF(FO83,"-",INDEX('Avtal för korttidsarbete'!$D:$D,MATCH(D83,'Avtal för korttidsarbete'!$G:$G,0)))</f>
        <v>-</v>
      </c>
      <c r="FQ83" s="113" t="b">
        <f>IFERROR(G83&gt;INDEX(Uppsägningar!E:E,MATCH(C83,Uppsägningar!C:C,0)),FALSE)</f>
        <v>0</v>
      </c>
    </row>
    <row r="84" spans="1:173" x14ac:dyDescent="0.25">
      <c r="A84" s="19">
        <v>68</v>
      </c>
      <c r="B84" s="20"/>
      <c r="C84" s="183"/>
      <c r="D84" s="66"/>
      <c r="E84" s="212">
        <f>IFERROR(INDEX(Admin!$C$7:$C$10,MATCH(FP84,TblNivåValTExt,0)),0)</f>
        <v>0</v>
      </c>
      <c r="F84" s="1"/>
      <c r="G84" s="1"/>
      <c r="H84" s="78"/>
      <c r="I84" s="181"/>
      <c r="J84" s="181"/>
      <c r="K84" s="182"/>
      <c r="L84" s="182"/>
      <c r="M84" s="181"/>
      <c r="N84" s="181"/>
      <c r="O84" s="181"/>
      <c r="P84" s="182"/>
      <c r="Q84" s="182"/>
      <c r="R84" s="181"/>
      <c r="S84" s="181"/>
      <c r="T84" s="181"/>
      <c r="U84" s="182"/>
      <c r="V84" s="182"/>
      <c r="W84" s="181"/>
      <c r="X84" s="181"/>
      <c r="Y84" s="181"/>
      <c r="Z84" s="182"/>
      <c r="AA84" s="182"/>
      <c r="AB84" s="181"/>
      <c r="AC84" s="181"/>
      <c r="AD84" s="181"/>
      <c r="AE84" s="182"/>
      <c r="AF84" s="182"/>
      <c r="AG84" s="181"/>
      <c r="AH84" s="181"/>
      <c r="AI84" s="181"/>
      <c r="AJ84" s="182"/>
      <c r="AK84" s="182"/>
      <c r="AL84" s="181"/>
      <c r="AM84" s="181"/>
      <c r="AN84" s="181"/>
      <c r="AO84" s="182"/>
      <c r="AP84" s="182"/>
      <c r="AQ84" s="181"/>
      <c r="AR84" s="181"/>
      <c r="AS84" s="181"/>
      <c r="AT84" s="182"/>
      <c r="AU84" s="182"/>
      <c r="AV84" s="181"/>
      <c r="AW84" s="181"/>
      <c r="AX84" s="181"/>
      <c r="AY84" s="182"/>
      <c r="AZ84" s="182"/>
      <c r="BA84" s="181"/>
      <c r="BB84" s="181"/>
      <c r="BC84" s="181"/>
      <c r="BD84" s="182"/>
      <c r="BE84" s="182"/>
      <c r="BF84" s="181"/>
      <c r="BG84" s="180">
        <f t="shared" si="280"/>
        <v>0</v>
      </c>
      <c r="BH84" s="116" t="str">
        <f t="shared" si="281"/>
        <v/>
      </c>
      <c r="BI84" s="80" t="b">
        <f t="shared" si="229"/>
        <v>0</v>
      </c>
      <c r="BJ84" s="80" t="str">
        <f t="shared" si="230"/>
        <v/>
      </c>
      <c r="BK84" s="80" t="b">
        <f t="shared" si="282"/>
        <v>0</v>
      </c>
      <c r="BL84" s="13" t="str">
        <f t="shared" si="231"/>
        <v/>
      </c>
      <c r="BM84" s="13" t="b">
        <f t="shared" si="283"/>
        <v>0</v>
      </c>
      <c r="BN84" s="35" t="str">
        <f t="shared" si="232"/>
        <v/>
      </c>
      <c r="BO84" s="13" t="b">
        <f t="shared" si="233"/>
        <v>0</v>
      </c>
      <c r="BP84" s="35" t="str">
        <f t="shared" si="234"/>
        <v/>
      </c>
      <c r="BQ84" s="13" t="b">
        <f t="shared" si="235"/>
        <v>0</v>
      </c>
      <c r="BR84" s="35" t="str">
        <f t="shared" si="236"/>
        <v/>
      </c>
      <c r="BS84" s="35" t="b">
        <f t="shared" si="237"/>
        <v>0</v>
      </c>
      <c r="BT84" s="35" t="str">
        <f t="shared" si="238"/>
        <v/>
      </c>
      <c r="BU84" s="35" t="b">
        <f t="shared" si="239"/>
        <v>0</v>
      </c>
      <c r="BV84" s="35" t="str">
        <f t="shared" si="240"/>
        <v/>
      </c>
      <c r="BW84" s="13" t="b">
        <f t="shared" si="315"/>
        <v>0</v>
      </c>
      <c r="BX84" s="35" t="str">
        <f t="shared" si="241"/>
        <v/>
      </c>
      <c r="BY84" s="265" t="b">
        <f t="shared" si="284"/>
        <v>0</v>
      </c>
      <c r="BZ84" s="35" t="str">
        <f t="shared" si="242"/>
        <v/>
      </c>
      <c r="CA84" s="265" t="b">
        <f t="shared" si="285"/>
        <v>0</v>
      </c>
      <c r="CB84" s="35" t="str">
        <f t="shared" si="243"/>
        <v/>
      </c>
      <c r="CC84" s="272" t="b">
        <f t="shared" si="286"/>
        <v>0</v>
      </c>
      <c r="CD84" s="35" t="str">
        <f t="shared" si="244"/>
        <v/>
      </c>
      <c r="CE84" s="13" t="b">
        <f t="shared" si="245"/>
        <v>0</v>
      </c>
      <c r="CF84" s="35" t="str">
        <f t="shared" si="246"/>
        <v/>
      </c>
      <c r="CG84" s="179">
        <f t="shared" si="247"/>
        <v>0</v>
      </c>
      <c r="CH84" s="179">
        <f t="shared" si="248"/>
        <v>0</v>
      </c>
      <c r="CI84" s="218">
        <f t="shared" si="287"/>
        <v>0</v>
      </c>
      <c r="CJ84" s="218">
        <f t="shared" si="288"/>
        <v>0</v>
      </c>
      <c r="CK84" s="218">
        <f t="shared" si="289"/>
        <v>0</v>
      </c>
      <c r="CL84" s="218">
        <f t="shared" si="290"/>
        <v>0</v>
      </c>
      <c r="CM84" s="218">
        <f t="shared" si="291"/>
        <v>0</v>
      </c>
      <c r="CN84" s="218">
        <f t="shared" si="292"/>
        <v>0</v>
      </c>
      <c r="CO84" s="218">
        <f t="shared" si="293"/>
        <v>0</v>
      </c>
      <c r="CP84" s="218">
        <f t="shared" si="294"/>
        <v>0</v>
      </c>
      <c r="CQ84" s="218">
        <f t="shared" si="295"/>
        <v>0</v>
      </c>
      <c r="CR84" s="218">
        <f t="shared" si="296"/>
        <v>0</v>
      </c>
      <c r="CS84" s="14">
        <f t="shared" si="249"/>
        <v>0</v>
      </c>
      <c r="CT84" s="236">
        <f t="shared" si="250"/>
        <v>0</v>
      </c>
      <c r="CU84" s="237">
        <f t="shared" si="227"/>
        <v>0</v>
      </c>
      <c r="CV84" s="16">
        <f t="shared" si="227"/>
        <v>0</v>
      </c>
      <c r="CW84" s="16">
        <f t="shared" si="227"/>
        <v>0</v>
      </c>
      <c r="CX84" s="16">
        <f t="shared" si="227"/>
        <v>0</v>
      </c>
      <c r="CY84" s="16">
        <f t="shared" si="227"/>
        <v>0</v>
      </c>
      <c r="CZ84" s="16">
        <f t="shared" si="227"/>
        <v>0</v>
      </c>
      <c r="DA84" s="16">
        <f t="shared" si="227"/>
        <v>0</v>
      </c>
      <c r="DB84" s="16">
        <f t="shared" si="227"/>
        <v>0</v>
      </c>
      <c r="DC84" s="16">
        <f t="shared" si="227"/>
        <v>0</v>
      </c>
      <c r="DD84" s="238">
        <f t="shared" si="227"/>
        <v>0</v>
      </c>
      <c r="DE84" s="232">
        <f t="shared" si="228"/>
        <v>0</v>
      </c>
      <c r="DF84" s="132">
        <f t="shared" si="228"/>
        <v>0</v>
      </c>
      <c r="DG84" s="132">
        <f t="shared" si="228"/>
        <v>0</v>
      </c>
      <c r="DH84" s="132">
        <f t="shared" si="228"/>
        <v>0</v>
      </c>
      <c r="DI84" s="132">
        <f t="shared" si="228"/>
        <v>0</v>
      </c>
      <c r="DJ84" s="132">
        <f t="shared" si="228"/>
        <v>0</v>
      </c>
      <c r="DK84" s="132">
        <f t="shared" si="228"/>
        <v>0</v>
      </c>
      <c r="DL84" s="132">
        <f t="shared" si="228"/>
        <v>0</v>
      </c>
      <c r="DM84" s="132">
        <f t="shared" si="228"/>
        <v>0</v>
      </c>
      <c r="DN84" s="233">
        <f t="shared" si="228"/>
        <v>0</v>
      </c>
      <c r="DO84" s="232">
        <f t="shared" si="251"/>
        <v>0</v>
      </c>
      <c r="DP84" s="132">
        <f t="shared" si="252"/>
        <v>0</v>
      </c>
      <c r="DQ84" s="132">
        <f t="shared" si="253"/>
        <v>0</v>
      </c>
      <c r="DR84" s="132">
        <f t="shared" si="254"/>
        <v>0</v>
      </c>
      <c r="DS84" s="132">
        <f t="shared" si="255"/>
        <v>0</v>
      </c>
      <c r="DT84" s="132">
        <f t="shared" si="256"/>
        <v>0</v>
      </c>
      <c r="DU84" s="132">
        <f t="shared" si="257"/>
        <v>0</v>
      </c>
      <c r="DV84" s="132">
        <f t="shared" si="258"/>
        <v>0</v>
      </c>
      <c r="DW84" s="132">
        <f t="shared" si="259"/>
        <v>0</v>
      </c>
      <c r="DX84" s="233">
        <f t="shared" si="260"/>
        <v>0</v>
      </c>
      <c r="DY84" s="231" t="b">
        <f t="shared" si="297"/>
        <v>0</v>
      </c>
      <c r="DZ84" s="163"/>
      <c r="EA84" s="226" t="str">
        <f t="shared" si="298"/>
        <v/>
      </c>
      <c r="EB84" s="178" t="str">
        <f t="shared" si="299"/>
        <v/>
      </c>
      <c r="EC84" s="178" t="str">
        <f t="shared" si="300"/>
        <v/>
      </c>
      <c r="ED84" s="178" t="str">
        <f t="shared" si="301"/>
        <v/>
      </c>
      <c r="EE84" s="178" t="str">
        <f t="shared" si="302"/>
        <v/>
      </c>
      <c r="EF84" s="178" t="str">
        <f t="shared" si="303"/>
        <v/>
      </c>
      <c r="EG84" s="178" t="str">
        <f t="shared" si="304"/>
        <v/>
      </c>
      <c r="EH84" s="178" t="str">
        <f t="shared" si="305"/>
        <v/>
      </c>
      <c r="EI84" s="178" t="str">
        <f t="shared" si="306"/>
        <v/>
      </c>
      <c r="EJ84" s="227" t="str">
        <f t="shared" si="307"/>
        <v/>
      </c>
      <c r="EK84" s="230" t="str">
        <f t="shared" si="261"/>
        <v/>
      </c>
      <c r="EL84" s="177" t="str">
        <f t="shared" si="262"/>
        <v/>
      </c>
      <c r="EM84" s="177" t="str">
        <f t="shared" si="263"/>
        <v/>
      </c>
      <c r="EN84" s="177" t="str">
        <f t="shared" si="264"/>
        <v/>
      </c>
      <c r="EO84" s="177" t="str">
        <f t="shared" si="265"/>
        <v/>
      </c>
      <c r="EP84" s="177" t="str">
        <f t="shared" si="266"/>
        <v/>
      </c>
      <c r="EQ84" s="177" t="str">
        <f t="shared" si="267"/>
        <v/>
      </c>
      <c r="ER84" s="177" t="str">
        <f t="shared" si="268"/>
        <v/>
      </c>
      <c r="ES84" s="177" t="str">
        <f t="shared" si="269"/>
        <v/>
      </c>
      <c r="ET84" s="177" t="str">
        <f t="shared" si="270"/>
        <v/>
      </c>
      <c r="EU84" s="229" t="e">
        <f t="shared" si="271"/>
        <v>#VALUE!</v>
      </c>
      <c r="EV84" s="27" t="e">
        <f t="shared" si="272"/>
        <v>#VALUE!</v>
      </c>
      <c r="EW84" s="27" t="e">
        <f t="shared" si="273"/>
        <v>#VALUE!</v>
      </c>
      <c r="EX84" s="28" t="e">
        <f t="shared" si="274"/>
        <v>#VALUE!</v>
      </c>
      <c r="EY84" s="28" t="e">
        <f t="shared" si="275"/>
        <v>#VALUE!</v>
      </c>
      <c r="EZ84" s="28" t="b">
        <f t="shared" si="276"/>
        <v>0</v>
      </c>
      <c r="FA84" s="176" t="str">
        <f t="shared" si="277"/>
        <v/>
      </c>
      <c r="FB84" s="27" t="e" cm="1">
        <f t="array" aca="1" ref="FB84" ca="1">TEXT(RIGHT(10-RIGHT(SUM(INDEX(1*(MID(MID(C84,1,1)*2,ROW(INDIRECT("1:"&amp;LEN(MID(C84,1,1)*2))),1)),,))+MID(C84,2,1)+
SUM(INDEX(1*(MID(MID(C84,3,1)*2,ROW(INDIRECT("1:"&amp;LEN(MID(C84,3,1)*2))),1)),,))+MID(C84,4,1)+
SUM(INDEX(1*(MID(MID(C84,5,1)*2,ROW(INDIRECT("1:"&amp;LEN(MID(C84,5,1)*2))),1)),,))+MID(C84,6,1)+
SUM(INDEX(1*(MID(MID(C84,8,1)*2,ROW(INDIRECT("1:"&amp;LEN(MID(C84,8,1)*2))),1)),,))+MID(C84,9,1)+
SUM(INDEX(1*(MID(MID(C84,10,1)*2,ROW(INDIRECT("1:"&amp;LEN(MID(C84,10,1)*2))),1)),,)),1),1),"0")</f>
        <v>#VALUE!</v>
      </c>
      <c r="FC84" s="27" t="str">
        <f t="shared" si="278"/>
        <v/>
      </c>
      <c r="FD84" s="29" t="b">
        <f t="shared" si="279"/>
        <v>0</v>
      </c>
      <c r="FE84" s="112" t="b">
        <f>IFERROR(MATCH(D84,'Avtal för korttidsarbete'!$G$13:$G$1012,0),TRUE)</f>
        <v>1</v>
      </c>
      <c r="FF84" s="112" t="b">
        <f t="shared" si="308"/>
        <v>0</v>
      </c>
      <c r="FG84" s="113" t="str" cm="1">
        <f t="array" ref="FG84">IF(FE84=TRUE,"x",INDEX('Avtal för korttidsarbete'!$E$13:$E$1012,$FE84))</f>
        <v>x</v>
      </c>
      <c r="FH84" s="113" t="str" cm="1">
        <f t="array" ref="FH84">IF(FE84=TRUE,"x",INDEX('Avtal för korttidsarbete'!$F$13:$F$1012,$FE84))</f>
        <v>x</v>
      </c>
      <c r="FI84" s="112" t="b">
        <f t="shared" si="309"/>
        <v>0</v>
      </c>
      <c r="FJ84" s="135">
        <f t="shared" si="310"/>
        <v>44166</v>
      </c>
      <c r="FK84" s="135">
        <f t="shared" si="311"/>
        <v>44377</v>
      </c>
      <c r="FL84" s="112" t="b">
        <f t="shared" si="312"/>
        <v>0</v>
      </c>
      <c r="FM84" s="113">
        <f t="shared" si="313"/>
        <v>44166</v>
      </c>
      <c r="FN84" s="135">
        <f t="shared" si="314"/>
        <v>44377</v>
      </c>
      <c r="FO84" s="148" t="b">
        <f>IFERROR(INDEX('Avtal för korttidsarbete'!R:R,MATCH(D84,'Avtal för korttidsarbete'!$G:$G,0)),TRUE)</f>
        <v>1</v>
      </c>
      <c r="FP84" s="135" t="str">
        <f>IF(FO84,"-",INDEX('Avtal för korttidsarbete'!$D:$D,MATCH(D84,'Avtal för korttidsarbete'!$G:$G,0)))</f>
        <v>-</v>
      </c>
      <c r="FQ84" s="113" t="b">
        <f>IFERROR(G84&gt;INDEX(Uppsägningar!E:E,MATCH(C84,Uppsägningar!C:C,0)),FALSE)</f>
        <v>0</v>
      </c>
    </row>
    <row r="85" spans="1:173" x14ac:dyDescent="0.25">
      <c r="A85" s="19">
        <v>69</v>
      </c>
      <c r="B85" s="20"/>
      <c r="C85" s="183"/>
      <c r="D85" s="66"/>
      <c r="E85" s="212">
        <f>IFERROR(INDEX(Admin!$C$7:$C$10,MATCH(FP85,TblNivåValTExt,0)),0)</f>
        <v>0</v>
      </c>
      <c r="F85" s="1"/>
      <c r="G85" s="1"/>
      <c r="H85" s="78"/>
      <c r="I85" s="181"/>
      <c r="J85" s="181"/>
      <c r="K85" s="182"/>
      <c r="L85" s="182"/>
      <c r="M85" s="181"/>
      <c r="N85" s="181"/>
      <c r="O85" s="181"/>
      <c r="P85" s="182"/>
      <c r="Q85" s="182"/>
      <c r="R85" s="181"/>
      <c r="S85" s="181"/>
      <c r="T85" s="181"/>
      <c r="U85" s="182"/>
      <c r="V85" s="182"/>
      <c r="W85" s="181"/>
      <c r="X85" s="181"/>
      <c r="Y85" s="181"/>
      <c r="Z85" s="182"/>
      <c r="AA85" s="182"/>
      <c r="AB85" s="181"/>
      <c r="AC85" s="181"/>
      <c r="AD85" s="181"/>
      <c r="AE85" s="182"/>
      <c r="AF85" s="182"/>
      <c r="AG85" s="181"/>
      <c r="AH85" s="181"/>
      <c r="AI85" s="181"/>
      <c r="AJ85" s="182"/>
      <c r="AK85" s="182"/>
      <c r="AL85" s="181"/>
      <c r="AM85" s="181"/>
      <c r="AN85" s="181"/>
      <c r="AO85" s="182"/>
      <c r="AP85" s="182"/>
      <c r="AQ85" s="181"/>
      <c r="AR85" s="181"/>
      <c r="AS85" s="181"/>
      <c r="AT85" s="182"/>
      <c r="AU85" s="182"/>
      <c r="AV85" s="181"/>
      <c r="AW85" s="181"/>
      <c r="AX85" s="181"/>
      <c r="AY85" s="182"/>
      <c r="AZ85" s="182"/>
      <c r="BA85" s="181"/>
      <c r="BB85" s="181"/>
      <c r="BC85" s="181"/>
      <c r="BD85" s="182"/>
      <c r="BE85" s="182"/>
      <c r="BF85" s="181"/>
      <c r="BG85" s="180">
        <f t="shared" si="280"/>
        <v>0</v>
      </c>
      <c r="BH85" s="116" t="str">
        <f t="shared" si="281"/>
        <v/>
      </c>
      <c r="BI85" s="80" t="b">
        <f t="shared" si="229"/>
        <v>0</v>
      </c>
      <c r="BJ85" s="80" t="str">
        <f t="shared" si="230"/>
        <v/>
      </c>
      <c r="BK85" s="80" t="b">
        <f t="shared" si="282"/>
        <v>0</v>
      </c>
      <c r="BL85" s="13" t="str">
        <f t="shared" si="231"/>
        <v/>
      </c>
      <c r="BM85" s="13" t="b">
        <f t="shared" si="283"/>
        <v>0</v>
      </c>
      <c r="BN85" s="35" t="str">
        <f t="shared" si="232"/>
        <v/>
      </c>
      <c r="BO85" s="13" t="b">
        <f t="shared" si="233"/>
        <v>0</v>
      </c>
      <c r="BP85" s="35" t="str">
        <f t="shared" si="234"/>
        <v/>
      </c>
      <c r="BQ85" s="13" t="b">
        <f t="shared" si="235"/>
        <v>0</v>
      </c>
      <c r="BR85" s="35" t="str">
        <f t="shared" si="236"/>
        <v/>
      </c>
      <c r="BS85" s="35" t="b">
        <f t="shared" si="237"/>
        <v>0</v>
      </c>
      <c r="BT85" s="35" t="str">
        <f t="shared" si="238"/>
        <v/>
      </c>
      <c r="BU85" s="35" t="b">
        <f t="shared" si="239"/>
        <v>0</v>
      </c>
      <c r="BV85" s="35" t="str">
        <f t="shared" si="240"/>
        <v/>
      </c>
      <c r="BW85" s="13" t="b">
        <f t="shared" si="315"/>
        <v>0</v>
      </c>
      <c r="BX85" s="35" t="str">
        <f t="shared" si="241"/>
        <v/>
      </c>
      <c r="BY85" s="265" t="b">
        <f t="shared" si="284"/>
        <v>0</v>
      </c>
      <c r="BZ85" s="35" t="str">
        <f t="shared" si="242"/>
        <v/>
      </c>
      <c r="CA85" s="265" t="b">
        <f t="shared" si="285"/>
        <v>0</v>
      </c>
      <c r="CB85" s="35" t="str">
        <f t="shared" si="243"/>
        <v/>
      </c>
      <c r="CC85" s="272" t="b">
        <f t="shared" si="286"/>
        <v>0</v>
      </c>
      <c r="CD85" s="35" t="str">
        <f t="shared" si="244"/>
        <v/>
      </c>
      <c r="CE85" s="13" t="b">
        <f t="shared" si="245"/>
        <v>0</v>
      </c>
      <c r="CF85" s="35" t="str">
        <f t="shared" si="246"/>
        <v/>
      </c>
      <c r="CG85" s="179">
        <f t="shared" si="247"/>
        <v>0</v>
      </c>
      <c r="CH85" s="179">
        <f t="shared" si="248"/>
        <v>0</v>
      </c>
      <c r="CI85" s="218">
        <f t="shared" si="287"/>
        <v>0</v>
      </c>
      <c r="CJ85" s="218">
        <f t="shared" si="288"/>
        <v>0</v>
      </c>
      <c r="CK85" s="218">
        <f t="shared" si="289"/>
        <v>0</v>
      </c>
      <c r="CL85" s="218">
        <f t="shared" si="290"/>
        <v>0</v>
      </c>
      <c r="CM85" s="218">
        <f t="shared" si="291"/>
        <v>0</v>
      </c>
      <c r="CN85" s="218">
        <f t="shared" si="292"/>
        <v>0</v>
      </c>
      <c r="CO85" s="218">
        <f t="shared" si="293"/>
        <v>0</v>
      </c>
      <c r="CP85" s="218">
        <f t="shared" si="294"/>
        <v>0</v>
      </c>
      <c r="CQ85" s="218">
        <f t="shared" si="295"/>
        <v>0</v>
      </c>
      <c r="CR85" s="218">
        <f t="shared" si="296"/>
        <v>0</v>
      </c>
      <c r="CS85" s="14">
        <f t="shared" si="249"/>
        <v>0</v>
      </c>
      <c r="CT85" s="236">
        <f t="shared" si="250"/>
        <v>0</v>
      </c>
      <c r="CU85" s="237">
        <f t="shared" si="227"/>
        <v>0</v>
      </c>
      <c r="CV85" s="16">
        <f t="shared" si="227"/>
        <v>0</v>
      </c>
      <c r="CW85" s="16">
        <f t="shared" si="227"/>
        <v>0</v>
      </c>
      <c r="CX85" s="16">
        <f t="shared" si="227"/>
        <v>0</v>
      </c>
      <c r="CY85" s="16">
        <f t="shared" si="227"/>
        <v>0</v>
      </c>
      <c r="CZ85" s="16">
        <f t="shared" si="227"/>
        <v>0</v>
      </c>
      <c r="DA85" s="16">
        <f t="shared" si="227"/>
        <v>0</v>
      </c>
      <c r="DB85" s="16">
        <f t="shared" si="227"/>
        <v>0</v>
      </c>
      <c r="DC85" s="16">
        <f t="shared" si="227"/>
        <v>0</v>
      </c>
      <c r="DD85" s="238">
        <f t="shared" si="227"/>
        <v>0</v>
      </c>
      <c r="DE85" s="232">
        <f t="shared" si="228"/>
        <v>0</v>
      </c>
      <c r="DF85" s="132">
        <f t="shared" si="228"/>
        <v>0</v>
      </c>
      <c r="DG85" s="132">
        <f t="shared" si="228"/>
        <v>0</v>
      </c>
      <c r="DH85" s="132">
        <f t="shared" si="228"/>
        <v>0</v>
      </c>
      <c r="DI85" s="132">
        <f t="shared" si="228"/>
        <v>0</v>
      </c>
      <c r="DJ85" s="132">
        <f t="shared" si="228"/>
        <v>0</v>
      </c>
      <c r="DK85" s="132">
        <f t="shared" si="228"/>
        <v>0</v>
      </c>
      <c r="DL85" s="132">
        <f t="shared" si="228"/>
        <v>0</v>
      </c>
      <c r="DM85" s="132">
        <f t="shared" si="228"/>
        <v>0</v>
      </c>
      <c r="DN85" s="233">
        <f t="shared" si="228"/>
        <v>0</v>
      </c>
      <c r="DO85" s="232">
        <f t="shared" si="251"/>
        <v>0</v>
      </c>
      <c r="DP85" s="132">
        <f t="shared" si="252"/>
        <v>0</v>
      </c>
      <c r="DQ85" s="132">
        <f t="shared" si="253"/>
        <v>0</v>
      </c>
      <c r="DR85" s="132">
        <f t="shared" si="254"/>
        <v>0</v>
      </c>
      <c r="DS85" s="132">
        <f t="shared" si="255"/>
        <v>0</v>
      </c>
      <c r="DT85" s="132">
        <f t="shared" si="256"/>
        <v>0</v>
      </c>
      <c r="DU85" s="132">
        <f t="shared" si="257"/>
        <v>0</v>
      </c>
      <c r="DV85" s="132">
        <f t="shared" si="258"/>
        <v>0</v>
      </c>
      <c r="DW85" s="132">
        <f t="shared" si="259"/>
        <v>0</v>
      </c>
      <c r="DX85" s="233">
        <f t="shared" si="260"/>
        <v>0</v>
      </c>
      <c r="DY85" s="231" t="b">
        <f t="shared" si="297"/>
        <v>0</v>
      </c>
      <c r="DZ85" s="163"/>
      <c r="EA85" s="226" t="str">
        <f t="shared" si="298"/>
        <v/>
      </c>
      <c r="EB85" s="178" t="str">
        <f t="shared" si="299"/>
        <v/>
      </c>
      <c r="EC85" s="178" t="str">
        <f t="shared" si="300"/>
        <v/>
      </c>
      <c r="ED85" s="178" t="str">
        <f t="shared" si="301"/>
        <v/>
      </c>
      <c r="EE85" s="178" t="str">
        <f t="shared" si="302"/>
        <v/>
      </c>
      <c r="EF85" s="178" t="str">
        <f t="shared" si="303"/>
        <v/>
      </c>
      <c r="EG85" s="178" t="str">
        <f t="shared" si="304"/>
        <v/>
      </c>
      <c r="EH85" s="178" t="str">
        <f t="shared" si="305"/>
        <v/>
      </c>
      <c r="EI85" s="178" t="str">
        <f t="shared" si="306"/>
        <v/>
      </c>
      <c r="EJ85" s="227" t="str">
        <f t="shared" si="307"/>
        <v/>
      </c>
      <c r="EK85" s="230" t="str">
        <f t="shared" si="261"/>
        <v/>
      </c>
      <c r="EL85" s="177" t="str">
        <f t="shared" si="262"/>
        <v/>
      </c>
      <c r="EM85" s="177" t="str">
        <f t="shared" si="263"/>
        <v/>
      </c>
      <c r="EN85" s="177" t="str">
        <f t="shared" si="264"/>
        <v/>
      </c>
      <c r="EO85" s="177" t="str">
        <f t="shared" si="265"/>
        <v/>
      </c>
      <c r="EP85" s="177" t="str">
        <f t="shared" si="266"/>
        <v/>
      </c>
      <c r="EQ85" s="177" t="str">
        <f t="shared" si="267"/>
        <v/>
      </c>
      <c r="ER85" s="177" t="str">
        <f t="shared" si="268"/>
        <v/>
      </c>
      <c r="ES85" s="177" t="str">
        <f t="shared" si="269"/>
        <v/>
      </c>
      <c r="ET85" s="177" t="str">
        <f t="shared" si="270"/>
        <v/>
      </c>
      <c r="EU85" s="229" t="e">
        <f t="shared" si="271"/>
        <v>#VALUE!</v>
      </c>
      <c r="EV85" s="27" t="e">
        <f t="shared" si="272"/>
        <v>#VALUE!</v>
      </c>
      <c r="EW85" s="27" t="e">
        <f t="shared" si="273"/>
        <v>#VALUE!</v>
      </c>
      <c r="EX85" s="28" t="e">
        <f t="shared" si="274"/>
        <v>#VALUE!</v>
      </c>
      <c r="EY85" s="28" t="e">
        <f t="shared" si="275"/>
        <v>#VALUE!</v>
      </c>
      <c r="EZ85" s="28" t="b">
        <f t="shared" si="276"/>
        <v>0</v>
      </c>
      <c r="FA85" s="176" t="str">
        <f t="shared" si="277"/>
        <v/>
      </c>
      <c r="FB85" s="27" t="e" cm="1">
        <f t="array" aca="1" ref="FB85" ca="1">TEXT(RIGHT(10-RIGHT(SUM(INDEX(1*(MID(MID(C85,1,1)*2,ROW(INDIRECT("1:"&amp;LEN(MID(C85,1,1)*2))),1)),,))+MID(C85,2,1)+
SUM(INDEX(1*(MID(MID(C85,3,1)*2,ROW(INDIRECT("1:"&amp;LEN(MID(C85,3,1)*2))),1)),,))+MID(C85,4,1)+
SUM(INDEX(1*(MID(MID(C85,5,1)*2,ROW(INDIRECT("1:"&amp;LEN(MID(C85,5,1)*2))),1)),,))+MID(C85,6,1)+
SUM(INDEX(1*(MID(MID(C85,8,1)*2,ROW(INDIRECT("1:"&amp;LEN(MID(C85,8,1)*2))),1)),,))+MID(C85,9,1)+
SUM(INDEX(1*(MID(MID(C85,10,1)*2,ROW(INDIRECT("1:"&amp;LEN(MID(C85,10,1)*2))),1)),,)),1),1),"0")</f>
        <v>#VALUE!</v>
      </c>
      <c r="FC85" s="27" t="str">
        <f t="shared" si="278"/>
        <v/>
      </c>
      <c r="FD85" s="29" t="b">
        <f t="shared" si="279"/>
        <v>0</v>
      </c>
      <c r="FE85" s="112" t="b">
        <f>IFERROR(MATCH(D85,'Avtal för korttidsarbete'!$G$13:$G$1012,0),TRUE)</f>
        <v>1</v>
      </c>
      <c r="FF85" s="112" t="b">
        <f t="shared" si="308"/>
        <v>0</v>
      </c>
      <c r="FG85" s="113" t="str" cm="1">
        <f t="array" ref="FG85">IF(FE85=TRUE,"x",INDEX('Avtal för korttidsarbete'!$E$13:$E$1012,$FE85))</f>
        <v>x</v>
      </c>
      <c r="FH85" s="113" t="str" cm="1">
        <f t="array" ref="FH85">IF(FE85=TRUE,"x",INDEX('Avtal för korttidsarbete'!$F$13:$F$1012,$FE85))</f>
        <v>x</v>
      </c>
      <c r="FI85" s="112" t="b">
        <f t="shared" si="309"/>
        <v>0</v>
      </c>
      <c r="FJ85" s="135">
        <f t="shared" si="310"/>
        <v>44166</v>
      </c>
      <c r="FK85" s="135">
        <f t="shared" si="311"/>
        <v>44377</v>
      </c>
      <c r="FL85" s="112" t="b">
        <f t="shared" si="312"/>
        <v>0</v>
      </c>
      <c r="FM85" s="113">
        <f t="shared" si="313"/>
        <v>44166</v>
      </c>
      <c r="FN85" s="135">
        <f t="shared" si="314"/>
        <v>44377</v>
      </c>
      <c r="FO85" s="148" t="b">
        <f>IFERROR(INDEX('Avtal för korttidsarbete'!R:R,MATCH(D85,'Avtal för korttidsarbete'!$G:$G,0)),TRUE)</f>
        <v>1</v>
      </c>
      <c r="FP85" s="135" t="str">
        <f>IF(FO85,"-",INDEX('Avtal för korttidsarbete'!$D:$D,MATCH(D85,'Avtal för korttidsarbete'!$G:$G,0)))</f>
        <v>-</v>
      </c>
      <c r="FQ85" s="113" t="b">
        <f>IFERROR(G85&gt;INDEX(Uppsägningar!E:E,MATCH(C85,Uppsägningar!C:C,0)),FALSE)</f>
        <v>0</v>
      </c>
    </row>
    <row r="86" spans="1:173" x14ac:dyDescent="0.25">
      <c r="A86" s="19">
        <v>70</v>
      </c>
      <c r="B86" s="20"/>
      <c r="C86" s="183"/>
      <c r="D86" s="66"/>
      <c r="E86" s="212">
        <f>IFERROR(INDEX(Admin!$C$7:$C$10,MATCH(FP86,TblNivåValTExt,0)),0)</f>
        <v>0</v>
      </c>
      <c r="F86" s="1"/>
      <c r="G86" s="1"/>
      <c r="H86" s="78"/>
      <c r="I86" s="181"/>
      <c r="J86" s="181"/>
      <c r="K86" s="182"/>
      <c r="L86" s="182"/>
      <c r="M86" s="181"/>
      <c r="N86" s="181"/>
      <c r="O86" s="181"/>
      <c r="P86" s="182"/>
      <c r="Q86" s="182"/>
      <c r="R86" s="181"/>
      <c r="S86" s="181"/>
      <c r="T86" s="181"/>
      <c r="U86" s="182"/>
      <c r="V86" s="182"/>
      <c r="W86" s="181"/>
      <c r="X86" s="181"/>
      <c r="Y86" s="181"/>
      <c r="Z86" s="182"/>
      <c r="AA86" s="182"/>
      <c r="AB86" s="181"/>
      <c r="AC86" s="181"/>
      <c r="AD86" s="181"/>
      <c r="AE86" s="182"/>
      <c r="AF86" s="182"/>
      <c r="AG86" s="181"/>
      <c r="AH86" s="181"/>
      <c r="AI86" s="181"/>
      <c r="AJ86" s="182"/>
      <c r="AK86" s="182"/>
      <c r="AL86" s="181"/>
      <c r="AM86" s="181"/>
      <c r="AN86" s="181"/>
      <c r="AO86" s="182"/>
      <c r="AP86" s="182"/>
      <c r="AQ86" s="181"/>
      <c r="AR86" s="181"/>
      <c r="AS86" s="181"/>
      <c r="AT86" s="182"/>
      <c r="AU86" s="182"/>
      <c r="AV86" s="181"/>
      <c r="AW86" s="181"/>
      <c r="AX86" s="181"/>
      <c r="AY86" s="182"/>
      <c r="AZ86" s="182"/>
      <c r="BA86" s="181"/>
      <c r="BB86" s="181"/>
      <c r="BC86" s="181"/>
      <c r="BD86" s="182"/>
      <c r="BE86" s="182"/>
      <c r="BF86" s="181"/>
      <c r="BG86" s="180">
        <f t="shared" si="280"/>
        <v>0</v>
      </c>
      <c r="BH86" s="116" t="str">
        <f t="shared" si="281"/>
        <v/>
      </c>
      <c r="BI86" s="80" t="b">
        <f t="shared" si="229"/>
        <v>0</v>
      </c>
      <c r="BJ86" s="80" t="str">
        <f t="shared" si="230"/>
        <v/>
      </c>
      <c r="BK86" s="80" t="b">
        <f t="shared" si="282"/>
        <v>0</v>
      </c>
      <c r="BL86" s="13" t="str">
        <f t="shared" si="231"/>
        <v/>
      </c>
      <c r="BM86" s="13" t="b">
        <f t="shared" si="283"/>
        <v>0</v>
      </c>
      <c r="BN86" s="35" t="str">
        <f t="shared" si="232"/>
        <v/>
      </c>
      <c r="BO86" s="13" t="b">
        <f t="shared" si="233"/>
        <v>0</v>
      </c>
      <c r="BP86" s="35" t="str">
        <f t="shared" si="234"/>
        <v/>
      </c>
      <c r="BQ86" s="13" t="b">
        <f t="shared" si="235"/>
        <v>0</v>
      </c>
      <c r="BR86" s="35" t="str">
        <f t="shared" si="236"/>
        <v/>
      </c>
      <c r="BS86" s="35" t="b">
        <f t="shared" si="237"/>
        <v>0</v>
      </c>
      <c r="BT86" s="35" t="str">
        <f t="shared" si="238"/>
        <v/>
      </c>
      <c r="BU86" s="35" t="b">
        <f t="shared" si="239"/>
        <v>0</v>
      </c>
      <c r="BV86" s="35" t="str">
        <f t="shared" si="240"/>
        <v/>
      </c>
      <c r="BW86" s="13" t="b">
        <f t="shared" si="315"/>
        <v>0</v>
      </c>
      <c r="BX86" s="35" t="str">
        <f t="shared" si="241"/>
        <v/>
      </c>
      <c r="BY86" s="265" t="b">
        <f t="shared" si="284"/>
        <v>0</v>
      </c>
      <c r="BZ86" s="35" t="str">
        <f t="shared" si="242"/>
        <v/>
      </c>
      <c r="CA86" s="265" t="b">
        <f t="shared" si="285"/>
        <v>0</v>
      </c>
      <c r="CB86" s="35" t="str">
        <f t="shared" si="243"/>
        <v/>
      </c>
      <c r="CC86" s="272" t="b">
        <f t="shared" si="286"/>
        <v>0</v>
      </c>
      <c r="CD86" s="35" t="str">
        <f t="shared" si="244"/>
        <v/>
      </c>
      <c r="CE86" s="13" t="b">
        <f t="shared" si="245"/>
        <v>0</v>
      </c>
      <c r="CF86" s="35" t="str">
        <f t="shared" si="246"/>
        <v/>
      </c>
      <c r="CG86" s="179">
        <f t="shared" si="247"/>
        <v>0</v>
      </c>
      <c r="CH86" s="179">
        <f t="shared" si="248"/>
        <v>0</v>
      </c>
      <c r="CI86" s="218">
        <f t="shared" si="287"/>
        <v>0</v>
      </c>
      <c r="CJ86" s="218">
        <f t="shared" si="288"/>
        <v>0</v>
      </c>
      <c r="CK86" s="218">
        <f t="shared" si="289"/>
        <v>0</v>
      </c>
      <c r="CL86" s="218">
        <f t="shared" si="290"/>
        <v>0</v>
      </c>
      <c r="CM86" s="218">
        <f t="shared" si="291"/>
        <v>0</v>
      </c>
      <c r="CN86" s="218">
        <f t="shared" si="292"/>
        <v>0</v>
      </c>
      <c r="CO86" s="218">
        <f t="shared" si="293"/>
        <v>0</v>
      </c>
      <c r="CP86" s="218">
        <f t="shared" si="294"/>
        <v>0</v>
      </c>
      <c r="CQ86" s="218">
        <f t="shared" si="295"/>
        <v>0</v>
      </c>
      <c r="CR86" s="218">
        <f t="shared" si="296"/>
        <v>0</v>
      </c>
      <c r="CS86" s="14">
        <f t="shared" si="249"/>
        <v>0</v>
      </c>
      <c r="CT86" s="236">
        <f t="shared" si="250"/>
        <v>0</v>
      </c>
      <c r="CU86" s="237">
        <f t="shared" si="227"/>
        <v>0</v>
      </c>
      <c r="CV86" s="16">
        <f t="shared" si="227"/>
        <v>0</v>
      </c>
      <c r="CW86" s="16">
        <f t="shared" si="227"/>
        <v>0</v>
      </c>
      <c r="CX86" s="16">
        <f t="shared" si="227"/>
        <v>0</v>
      </c>
      <c r="CY86" s="16">
        <f t="shared" si="227"/>
        <v>0</v>
      </c>
      <c r="CZ86" s="16">
        <f t="shared" si="227"/>
        <v>0</v>
      </c>
      <c r="DA86" s="16">
        <f t="shared" si="227"/>
        <v>0</v>
      </c>
      <c r="DB86" s="16">
        <f t="shared" si="227"/>
        <v>0</v>
      </c>
      <c r="DC86" s="16">
        <f t="shared" si="227"/>
        <v>0</v>
      </c>
      <c r="DD86" s="238">
        <f t="shared" si="227"/>
        <v>0</v>
      </c>
      <c r="DE86" s="232">
        <f t="shared" si="228"/>
        <v>0</v>
      </c>
      <c r="DF86" s="132">
        <f t="shared" si="228"/>
        <v>0</v>
      </c>
      <c r="DG86" s="132">
        <f t="shared" si="228"/>
        <v>0</v>
      </c>
      <c r="DH86" s="132">
        <f t="shared" si="228"/>
        <v>0</v>
      </c>
      <c r="DI86" s="132">
        <f t="shared" si="228"/>
        <v>0</v>
      </c>
      <c r="DJ86" s="132">
        <f t="shared" si="228"/>
        <v>0</v>
      </c>
      <c r="DK86" s="132">
        <f t="shared" si="228"/>
        <v>0</v>
      </c>
      <c r="DL86" s="132">
        <f t="shared" si="228"/>
        <v>0</v>
      </c>
      <c r="DM86" s="132">
        <f t="shared" si="228"/>
        <v>0</v>
      </c>
      <c r="DN86" s="233">
        <f t="shared" si="228"/>
        <v>0</v>
      </c>
      <c r="DO86" s="232">
        <f t="shared" si="251"/>
        <v>0</v>
      </c>
      <c r="DP86" s="132">
        <f t="shared" si="252"/>
        <v>0</v>
      </c>
      <c r="DQ86" s="132">
        <f t="shared" si="253"/>
        <v>0</v>
      </c>
      <c r="DR86" s="132">
        <f t="shared" si="254"/>
        <v>0</v>
      </c>
      <c r="DS86" s="132">
        <f t="shared" si="255"/>
        <v>0</v>
      </c>
      <c r="DT86" s="132">
        <f t="shared" si="256"/>
        <v>0</v>
      </c>
      <c r="DU86" s="132">
        <f t="shared" si="257"/>
        <v>0</v>
      </c>
      <c r="DV86" s="132">
        <f t="shared" si="258"/>
        <v>0</v>
      </c>
      <c r="DW86" s="132">
        <f t="shared" si="259"/>
        <v>0</v>
      </c>
      <c r="DX86" s="233">
        <f t="shared" si="260"/>
        <v>0</v>
      </c>
      <c r="DY86" s="231" t="b">
        <f t="shared" si="297"/>
        <v>0</v>
      </c>
      <c r="DZ86" s="163"/>
      <c r="EA86" s="226" t="str">
        <f t="shared" si="298"/>
        <v/>
      </c>
      <c r="EB86" s="178" t="str">
        <f t="shared" si="299"/>
        <v/>
      </c>
      <c r="EC86" s="178" t="str">
        <f t="shared" si="300"/>
        <v/>
      </c>
      <c r="ED86" s="178" t="str">
        <f t="shared" si="301"/>
        <v/>
      </c>
      <c r="EE86" s="178" t="str">
        <f t="shared" si="302"/>
        <v/>
      </c>
      <c r="EF86" s="178" t="str">
        <f t="shared" si="303"/>
        <v/>
      </c>
      <c r="EG86" s="178" t="str">
        <f t="shared" si="304"/>
        <v/>
      </c>
      <c r="EH86" s="178" t="str">
        <f t="shared" si="305"/>
        <v/>
      </c>
      <c r="EI86" s="178" t="str">
        <f t="shared" si="306"/>
        <v/>
      </c>
      <c r="EJ86" s="227" t="str">
        <f t="shared" si="307"/>
        <v/>
      </c>
      <c r="EK86" s="230" t="str">
        <f t="shared" si="261"/>
        <v/>
      </c>
      <c r="EL86" s="177" t="str">
        <f t="shared" si="262"/>
        <v/>
      </c>
      <c r="EM86" s="177" t="str">
        <f t="shared" si="263"/>
        <v/>
      </c>
      <c r="EN86" s="177" t="str">
        <f t="shared" si="264"/>
        <v/>
      </c>
      <c r="EO86" s="177" t="str">
        <f t="shared" si="265"/>
        <v/>
      </c>
      <c r="EP86" s="177" t="str">
        <f t="shared" si="266"/>
        <v/>
      </c>
      <c r="EQ86" s="177" t="str">
        <f t="shared" si="267"/>
        <v/>
      </c>
      <c r="ER86" s="177" t="str">
        <f t="shared" si="268"/>
        <v/>
      </c>
      <c r="ES86" s="177" t="str">
        <f t="shared" si="269"/>
        <v/>
      </c>
      <c r="ET86" s="177" t="str">
        <f t="shared" si="270"/>
        <v/>
      </c>
      <c r="EU86" s="229" t="e">
        <f t="shared" si="271"/>
        <v>#VALUE!</v>
      </c>
      <c r="EV86" s="27" t="e">
        <f t="shared" si="272"/>
        <v>#VALUE!</v>
      </c>
      <c r="EW86" s="27" t="e">
        <f t="shared" si="273"/>
        <v>#VALUE!</v>
      </c>
      <c r="EX86" s="28" t="e">
        <f t="shared" si="274"/>
        <v>#VALUE!</v>
      </c>
      <c r="EY86" s="28" t="e">
        <f t="shared" si="275"/>
        <v>#VALUE!</v>
      </c>
      <c r="EZ86" s="28" t="b">
        <f t="shared" si="276"/>
        <v>0</v>
      </c>
      <c r="FA86" s="176" t="str">
        <f t="shared" si="277"/>
        <v/>
      </c>
      <c r="FB86" s="27" t="e" cm="1">
        <f t="array" aca="1" ref="FB86" ca="1">TEXT(RIGHT(10-RIGHT(SUM(INDEX(1*(MID(MID(C86,1,1)*2,ROW(INDIRECT("1:"&amp;LEN(MID(C86,1,1)*2))),1)),,))+MID(C86,2,1)+
SUM(INDEX(1*(MID(MID(C86,3,1)*2,ROW(INDIRECT("1:"&amp;LEN(MID(C86,3,1)*2))),1)),,))+MID(C86,4,1)+
SUM(INDEX(1*(MID(MID(C86,5,1)*2,ROW(INDIRECT("1:"&amp;LEN(MID(C86,5,1)*2))),1)),,))+MID(C86,6,1)+
SUM(INDEX(1*(MID(MID(C86,8,1)*2,ROW(INDIRECT("1:"&amp;LEN(MID(C86,8,1)*2))),1)),,))+MID(C86,9,1)+
SUM(INDEX(1*(MID(MID(C86,10,1)*2,ROW(INDIRECT("1:"&amp;LEN(MID(C86,10,1)*2))),1)),,)),1),1),"0")</f>
        <v>#VALUE!</v>
      </c>
      <c r="FC86" s="27" t="str">
        <f t="shared" si="278"/>
        <v/>
      </c>
      <c r="FD86" s="29" t="b">
        <f t="shared" si="279"/>
        <v>0</v>
      </c>
      <c r="FE86" s="112" t="b">
        <f>IFERROR(MATCH(D86,'Avtal för korttidsarbete'!$G$13:$G$1012,0),TRUE)</f>
        <v>1</v>
      </c>
      <c r="FF86" s="112" t="b">
        <f t="shared" si="308"/>
        <v>0</v>
      </c>
      <c r="FG86" s="113" t="str" cm="1">
        <f t="array" ref="FG86">IF(FE86=TRUE,"x",INDEX('Avtal för korttidsarbete'!$E$13:$E$1012,$FE86))</f>
        <v>x</v>
      </c>
      <c r="FH86" s="113" t="str" cm="1">
        <f t="array" ref="FH86">IF(FE86=TRUE,"x",INDEX('Avtal för korttidsarbete'!$F$13:$F$1012,$FE86))</f>
        <v>x</v>
      </c>
      <c r="FI86" s="112" t="b">
        <f t="shared" si="309"/>
        <v>0</v>
      </c>
      <c r="FJ86" s="135">
        <f t="shared" si="310"/>
        <v>44166</v>
      </c>
      <c r="FK86" s="135">
        <f t="shared" si="311"/>
        <v>44377</v>
      </c>
      <c r="FL86" s="112" t="b">
        <f t="shared" si="312"/>
        <v>0</v>
      </c>
      <c r="FM86" s="113">
        <f t="shared" si="313"/>
        <v>44166</v>
      </c>
      <c r="FN86" s="135">
        <f t="shared" si="314"/>
        <v>44377</v>
      </c>
      <c r="FO86" s="148" t="b">
        <f>IFERROR(INDEX('Avtal för korttidsarbete'!R:R,MATCH(D86,'Avtal för korttidsarbete'!$G:$G,0)),TRUE)</f>
        <v>1</v>
      </c>
      <c r="FP86" s="135" t="str">
        <f>IF(FO86,"-",INDEX('Avtal för korttidsarbete'!$D:$D,MATCH(D86,'Avtal för korttidsarbete'!$G:$G,0)))</f>
        <v>-</v>
      </c>
      <c r="FQ86" s="113" t="b">
        <f>IFERROR(G86&gt;INDEX(Uppsägningar!E:E,MATCH(C86,Uppsägningar!C:C,0)),FALSE)</f>
        <v>0</v>
      </c>
    </row>
    <row r="87" spans="1:173" x14ac:dyDescent="0.25">
      <c r="A87" s="19">
        <v>71</v>
      </c>
      <c r="B87" s="20"/>
      <c r="C87" s="183"/>
      <c r="D87" s="66"/>
      <c r="E87" s="212">
        <f>IFERROR(INDEX(Admin!$C$7:$C$10,MATCH(FP87,TblNivåValTExt,0)),0)</f>
        <v>0</v>
      </c>
      <c r="F87" s="1"/>
      <c r="G87" s="1"/>
      <c r="H87" s="78"/>
      <c r="I87" s="181"/>
      <c r="J87" s="181"/>
      <c r="K87" s="182"/>
      <c r="L87" s="182"/>
      <c r="M87" s="181"/>
      <c r="N87" s="181"/>
      <c r="O87" s="181"/>
      <c r="P87" s="182"/>
      <c r="Q87" s="182"/>
      <c r="R87" s="181"/>
      <c r="S87" s="181"/>
      <c r="T87" s="181"/>
      <c r="U87" s="182"/>
      <c r="V87" s="182"/>
      <c r="W87" s="181"/>
      <c r="X87" s="181"/>
      <c r="Y87" s="181"/>
      <c r="Z87" s="182"/>
      <c r="AA87" s="182"/>
      <c r="AB87" s="181"/>
      <c r="AC87" s="181"/>
      <c r="AD87" s="181"/>
      <c r="AE87" s="182"/>
      <c r="AF87" s="182"/>
      <c r="AG87" s="181"/>
      <c r="AH87" s="181"/>
      <c r="AI87" s="181"/>
      <c r="AJ87" s="182"/>
      <c r="AK87" s="182"/>
      <c r="AL87" s="181"/>
      <c r="AM87" s="181"/>
      <c r="AN87" s="181"/>
      <c r="AO87" s="182"/>
      <c r="AP87" s="182"/>
      <c r="AQ87" s="181"/>
      <c r="AR87" s="181"/>
      <c r="AS87" s="181"/>
      <c r="AT87" s="182"/>
      <c r="AU87" s="182"/>
      <c r="AV87" s="181"/>
      <c r="AW87" s="181"/>
      <c r="AX87" s="181"/>
      <c r="AY87" s="182"/>
      <c r="AZ87" s="182"/>
      <c r="BA87" s="181"/>
      <c r="BB87" s="181"/>
      <c r="BC87" s="181"/>
      <c r="BD87" s="182"/>
      <c r="BE87" s="182"/>
      <c r="BF87" s="181"/>
      <c r="BG87" s="180">
        <f t="shared" si="280"/>
        <v>0</v>
      </c>
      <c r="BH87" s="116" t="str">
        <f t="shared" si="281"/>
        <v/>
      </c>
      <c r="BI87" s="80" t="b">
        <f t="shared" si="229"/>
        <v>0</v>
      </c>
      <c r="BJ87" s="80" t="str">
        <f t="shared" si="230"/>
        <v/>
      </c>
      <c r="BK87" s="80" t="b">
        <f t="shared" si="282"/>
        <v>0</v>
      </c>
      <c r="BL87" s="13" t="str">
        <f t="shared" si="231"/>
        <v/>
      </c>
      <c r="BM87" s="13" t="b">
        <f t="shared" si="283"/>
        <v>0</v>
      </c>
      <c r="BN87" s="35" t="str">
        <f t="shared" si="232"/>
        <v/>
      </c>
      <c r="BO87" s="13" t="b">
        <f t="shared" si="233"/>
        <v>0</v>
      </c>
      <c r="BP87" s="35" t="str">
        <f t="shared" si="234"/>
        <v/>
      </c>
      <c r="BQ87" s="13" t="b">
        <f t="shared" si="235"/>
        <v>0</v>
      </c>
      <c r="BR87" s="35" t="str">
        <f t="shared" si="236"/>
        <v/>
      </c>
      <c r="BS87" s="35" t="b">
        <f t="shared" si="237"/>
        <v>0</v>
      </c>
      <c r="BT87" s="35" t="str">
        <f t="shared" si="238"/>
        <v/>
      </c>
      <c r="BU87" s="35" t="b">
        <f t="shared" si="239"/>
        <v>0</v>
      </c>
      <c r="BV87" s="35" t="str">
        <f t="shared" si="240"/>
        <v/>
      </c>
      <c r="BW87" s="13" t="b">
        <f t="shared" si="315"/>
        <v>0</v>
      </c>
      <c r="BX87" s="35" t="str">
        <f t="shared" si="241"/>
        <v/>
      </c>
      <c r="BY87" s="265" t="b">
        <f t="shared" si="284"/>
        <v>0</v>
      </c>
      <c r="BZ87" s="35" t="str">
        <f t="shared" si="242"/>
        <v/>
      </c>
      <c r="CA87" s="265" t="b">
        <f t="shared" si="285"/>
        <v>0</v>
      </c>
      <c r="CB87" s="35" t="str">
        <f t="shared" si="243"/>
        <v/>
      </c>
      <c r="CC87" s="272" t="b">
        <f t="shared" si="286"/>
        <v>0</v>
      </c>
      <c r="CD87" s="35" t="str">
        <f t="shared" si="244"/>
        <v/>
      </c>
      <c r="CE87" s="13" t="b">
        <f t="shared" si="245"/>
        <v>0</v>
      </c>
      <c r="CF87" s="35" t="str">
        <f t="shared" si="246"/>
        <v/>
      </c>
      <c r="CG87" s="179">
        <f t="shared" si="247"/>
        <v>0</v>
      </c>
      <c r="CH87" s="179">
        <f t="shared" si="248"/>
        <v>0</v>
      </c>
      <c r="CI87" s="218">
        <f t="shared" si="287"/>
        <v>0</v>
      </c>
      <c r="CJ87" s="218">
        <f t="shared" si="288"/>
        <v>0</v>
      </c>
      <c r="CK87" s="218">
        <f t="shared" si="289"/>
        <v>0</v>
      </c>
      <c r="CL87" s="218">
        <f t="shared" si="290"/>
        <v>0</v>
      </c>
      <c r="CM87" s="218">
        <f t="shared" si="291"/>
        <v>0</v>
      </c>
      <c r="CN87" s="218">
        <f t="shared" si="292"/>
        <v>0</v>
      </c>
      <c r="CO87" s="218">
        <f t="shared" si="293"/>
        <v>0</v>
      </c>
      <c r="CP87" s="218">
        <f t="shared" si="294"/>
        <v>0</v>
      </c>
      <c r="CQ87" s="218">
        <f t="shared" si="295"/>
        <v>0</v>
      </c>
      <c r="CR87" s="218">
        <f t="shared" si="296"/>
        <v>0</v>
      </c>
      <c r="CS87" s="14">
        <f t="shared" si="249"/>
        <v>0</v>
      </c>
      <c r="CT87" s="236">
        <f t="shared" si="250"/>
        <v>0</v>
      </c>
      <c r="CU87" s="237">
        <f t="shared" ref="CU87:DD96" si="316">IF(AND($CS87,$CT87,CU$12),MAX(0,MIN(CU$10,$CT87)-MAX(CU$9,$CS87)+1),0)</f>
        <v>0</v>
      </c>
      <c r="CV87" s="16">
        <f t="shared" si="316"/>
        <v>0</v>
      </c>
      <c r="CW87" s="16">
        <f t="shared" si="316"/>
        <v>0</v>
      </c>
      <c r="CX87" s="16">
        <f t="shared" si="316"/>
        <v>0</v>
      </c>
      <c r="CY87" s="16">
        <f t="shared" si="316"/>
        <v>0</v>
      </c>
      <c r="CZ87" s="16">
        <f t="shared" si="316"/>
        <v>0</v>
      </c>
      <c r="DA87" s="16">
        <f t="shared" si="316"/>
        <v>0</v>
      </c>
      <c r="DB87" s="16">
        <f t="shared" si="316"/>
        <v>0</v>
      </c>
      <c r="DC87" s="16">
        <f t="shared" si="316"/>
        <v>0</v>
      </c>
      <c r="DD87" s="238">
        <f t="shared" si="316"/>
        <v>0</v>
      </c>
      <c r="DE87" s="232">
        <f t="shared" ref="DE87:DN96" si="317">IF($H87&lt;=0,0,MAX(0,MIN($H87,$DE$11)))</f>
        <v>0</v>
      </c>
      <c r="DF87" s="132">
        <f t="shared" si="317"/>
        <v>0</v>
      </c>
      <c r="DG87" s="132">
        <f t="shared" si="317"/>
        <v>0</v>
      </c>
      <c r="DH87" s="132">
        <f t="shared" si="317"/>
        <v>0</v>
      </c>
      <c r="DI87" s="132">
        <f t="shared" si="317"/>
        <v>0</v>
      </c>
      <c r="DJ87" s="132">
        <f t="shared" si="317"/>
        <v>0</v>
      </c>
      <c r="DK87" s="132">
        <f t="shared" si="317"/>
        <v>0</v>
      </c>
      <c r="DL87" s="132">
        <f t="shared" si="317"/>
        <v>0</v>
      </c>
      <c r="DM87" s="132">
        <f t="shared" si="317"/>
        <v>0</v>
      </c>
      <c r="DN87" s="233">
        <f t="shared" si="317"/>
        <v>0</v>
      </c>
      <c r="DO87" s="232">
        <f t="shared" si="251"/>
        <v>0</v>
      </c>
      <c r="DP87" s="132">
        <f t="shared" si="252"/>
        <v>0</v>
      </c>
      <c r="DQ87" s="132">
        <f t="shared" si="253"/>
        <v>0</v>
      </c>
      <c r="DR87" s="132">
        <f t="shared" si="254"/>
        <v>0</v>
      </c>
      <c r="DS87" s="132">
        <f t="shared" si="255"/>
        <v>0</v>
      </c>
      <c r="DT87" s="132">
        <f t="shared" si="256"/>
        <v>0</v>
      </c>
      <c r="DU87" s="132">
        <f t="shared" si="257"/>
        <v>0</v>
      </c>
      <c r="DV87" s="132">
        <f t="shared" si="258"/>
        <v>0</v>
      </c>
      <c r="DW87" s="132">
        <f t="shared" si="259"/>
        <v>0</v>
      </c>
      <c r="DX87" s="233">
        <f t="shared" si="260"/>
        <v>0</v>
      </c>
      <c r="DY87" s="231" t="b">
        <f t="shared" si="297"/>
        <v>0</v>
      </c>
      <c r="DZ87" s="163"/>
      <c r="EA87" s="226" t="str">
        <f t="shared" si="298"/>
        <v/>
      </c>
      <c r="EB87" s="178" t="str">
        <f t="shared" si="299"/>
        <v/>
      </c>
      <c r="EC87" s="178" t="str">
        <f t="shared" si="300"/>
        <v/>
      </c>
      <c r="ED87" s="178" t="str">
        <f t="shared" si="301"/>
        <v/>
      </c>
      <c r="EE87" s="178" t="str">
        <f t="shared" si="302"/>
        <v/>
      </c>
      <c r="EF87" s="178" t="str">
        <f t="shared" si="303"/>
        <v/>
      </c>
      <c r="EG87" s="178" t="str">
        <f t="shared" si="304"/>
        <v/>
      </c>
      <c r="EH87" s="178" t="str">
        <f t="shared" si="305"/>
        <v/>
      </c>
      <c r="EI87" s="178" t="str">
        <f t="shared" si="306"/>
        <v/>
      </c>
      <c r="EJ87" s="227" t="str">
        <f t="shared" si="307"/>
        <v/>
      </c>
      <c r="EK87" s="230" t="str">
        <f t="shared" si="261"/>
        <v/>
      </c>
      <c r="EL87" s="177" t="str">
        <f t="shared" si="262"/>
        <v/>
      </c>
      <c r="EM87" s="177" t="str">
        <f t="shared" si="263"/>
        <v/>
      </c>
      <c r="EN87" s="177" t="str">
        <f t="shared" si="264"/>
        <v/>
      </c>
      <c r="EO87" s="177" t="str">
        <f t="shared" si="265"/>
        <v/>
      </c>
      <c r="EP87" s="177" t="str">
        <f t="shared" si="266"/>
        <v/>
      </c>
      <c r="EQ87" s="177" t="str">
        <f t="shared" si="267"/>
        <v/>
      </c>
      <c r="ER87" s="177" t="str">
        <f t="shared" si="268"/>
        <v/>
      </c>
      <c r="ES87" s="177" t="str">
        <f t="shared" si="269"/>
        <v/>
      </c>
      <c r="ET87" s="177" t="str">
        <f t="shared" si="270"/>
        <v/>
      </c>
      <c r="EU87" s="229" t="e">
        <f t="shared" si="271"/>
        <v>#VALUE!</v>
      </c>
      <c r="EV87" s="27" t="e">
        <f t="shared" si="272"/>
        <v>#VALUE!</v>
      </c>
      <c r="EW87" s="27" t="e">
        <f t="shared" si="273"/>
        <v>#VALUE!</v>
      </c>
      <c r="EX87" s="28" t="e">
        <f t="shared" si="274"/>
        <v>#VALUE!</v>
      </c>
      <c r="EY87" s="28" t="e">
        <f t="shared" si="275"/>
        <v>#VALUE!</v>
      </c>
      <c r="EZ87" s="28" t="b">
        <f t="shared" si="276"/>
        <v>0</v>
      </c>
      <c r="FA87" s="176" t="str">
        <f t="shared" si="277"/>
        <v/>
      </c>
      <c r="FB87" s="27" t="e" cm="1">
        <f t="array" aca="1" ref="FB87" ca="1">TEXT(RIGHT(10-RIGHT(SUM(INDEX(1*(MID(MID(C87,1,1)*2,ROW(INDIRECT("1:"&amp;LEN(MID(C87,1,1)*2))),1)),,))+MID(C87,2,1)+
SUM(INDEX(1*(MID(MID(C87,3,1)*2,ROW(INDIRECT("1:"&amp;LEN(MID(C87,3,1)*2))),1)),,))+MID(C87,4,1)+
SUM(INDEX(1*(MID(MID(C87,5,1)*2,ROW(INDIRECT("1:"&amp;LEN(MID(C87,5,1)*2))),1)),,))+MID(C87,6,1)+
SUM(INDEX(1*(MID(MID(C87,8,1)*2,ROW(INDIRECT("1:"&amp;LEN(MID(C87,8,1)*2))),1)),,))+MID(C87,9,1)+
SUM(INDEX(1*(MID(MID(C87,10,1)*2,ROW(INDIRECT("1:"&amp;LEN(MID(C87,10,1)*2))),1)),,)),1),1),"0")</f>
        <v>#VALUE!</v>
      </c>
      <c r="FC87" s="27" t="str">
        <f t="shared" si="278"/>
        <v/>
      </c>
      <c r="FD87" s="29" t="b">
        <f t="shared" si="279"/>
        <v>0</v>
      </c>
      <c r="FE87" s="112" t="b">
        <f>IFERROR(MATCH(D87,'Avtal för korttidsarbete'!$G$13:$G$1012,0),TRUE)</f>
        <v>1</v>
      </c>
      <c r="FF87" s="112" t="b">
        <f t="shared" si="308"/>
        <v>0</v>
      </c>
      <c r="FG87" s="113" t="str" cm="1">
        <f t="array" ref="FG87">IF(FE87=TRUE,"x",INDEX('Avtal för korttidsarbete'!$E$13:$E$1012,$FE87))</f>
        <v>x</v>
      </c>
      <c r="FH87" s="113" t="str" cm="1">
        <f t="array" ref="FH87">IF(FE87=TRUE,"x",INDEX('Avtal för korttidsarbete'!$F$13:$F$1012,$FE87))</f>
        <v>x</v>
      </c>
      <c r="FI87" s="112" t="b">
        <f t="shared" si="309"/>
        <v>0</v>
      </c>
      <c r="FJ87" s="135">
        <f t="shared" si="310"/>
        <v>44166</v>
      </c>
      <c r="FK87" s="135">
        <f t="shared" si="311"/>
        <v>44377</v>
      </c>
      <c r="FL87" s="112" t="b">
        <f t="shared" si="312"/>
        <v>0</v>
      </c>
      <c r="FM87" s="113">
        <f t="shared" si="313"/>
        <v>44166</v>
      </c>
      <c r="FN87" s="135">
        <f t="shared" si="314"/>
        <v>44377</v>
      </c>
      <c r="FO87" s="148" t="b">
        <f>IFERROR(INDEX('Avtal för korttidsarbete'!R:R,MATCH(D87,'Avtal för korttidsarbete'!$G:$G,0)),TRUE)</f>
        <v>1</v>
      </c>
      <c r="FP87" s="135" t="str">
        <f>IF(FO87,"-",INDEX('Avtal för korttidsarbete'!$D:$D,MATCH(D87,'Avtal för korttidsarbete'!$G:$G,0)))</f>
        <v>-</v>
      </c>
      <c r="FQ87" s="113" t="b">
        <f>IFERROR(G87&gt;INDEX(Uppsägningar!E:E,MATCH(C87,Uppsägningar!C:C,0)),FALSE)</f>
        <v>0</v>
      </c>
    </row>
    <row r="88" spans="1:173" x14ac:dyDescent="0.25">
      <c r="A88" s="19">
        <v>72</v>
      </c>
      <c r="B88" s="20"/>
      <c r="C88" s="183"/>
      <c r="D88" s="66"/>
      <c r="E88" s="212">
        <f>IFERROR(INDEX(Admin!$C$7:$C$10,MATCH(FP88,TblNivåValTExt,0)),0)</f>
        <v>0</v>
      </c>
      <c r="F88" s="1"/>
      <c r="G88" s="1"/>
      <c r="H88" s="78"/>
      <c r="I88" s="181"/>
      <c r="J88" s="181"/>
      <c r="K88" s="182"/>
      <c r="L88" s="182"/>
      <c r="M88" s="181"/>
      <c r="N88" s="181"/>
      <c r="O88" s="181"/>
      <c r="P88" s="182"/>
      <c r="Q88" s="182"/>
      <c r="R88" s="181"/>
      <c r="S88" s="181"/>
      <c r="T88" s="181"/>
      <c r="U88" s="182"/>
      <c r="V88" s="182"/>
      <c r="W88" s="181"/>
      <c r="X88" s="181"/>
      <c r="Y88" s="181"/>
      <c r="Z88" s="182"/>
      <c r="AA88" s="182"/>
      <c r="AB88" s="181"/>
      <c r="AC88" s="181"/>
      <c r="AD88" s="181"/>
      <c r="AE88" s="182"/>
      <c r="AF88" s="182"/>
      <c r="AG88" s="181"/>
      <c r="AH88" s="181"/>
      <c r="AI88" s="181"/>
      <c r="AJ88" s="182"/>
      <c r="AK88" s="182"/>
      <c r="AL88" s="181"/>
      <c r="AM88" s="181"/>
      <c r="AN88" s="181"/>
      <c r="AO88" s="182"/>
      <c r="AP88" s="182"/>
      <c r="AQ88" s="181"/>
      <c r="AR88" s="181"/>
      <c r="AS88" s="181"/>
      <c r="AT88" s="182"/>
      <c r="AU88" s="182"/>
      <c r="AV88" s="181"/>
      <c r="AW88" s="181"/>
      <c r="AX88" s="181"/>
      <c r="AY88" s="182"/>
      <c r="AZ88" s="182"/>
      <c r="BA88" s="181"/>
      <c r="BB88" s="181"/>
      <c r="BC88" s="181"/>
      <c r="BD88" s="182"/>
      <c r="BE88" s="182"/>
      <c r="BF88" s="181"/>
      <c r="BG88" s="180">
        <f t="shared" si="280"/>
        <v>0</v>
      </c>
      <c r="BH88" s="116" t="str">
        <f t="shared" si="281"/>
        <v/>
      </c>
      <c r="BI88" s="80" t="b">
        <f t="shared" si="229"/>
        <v>0</v>
      </c>
      <c r="BJ88" s="80" t="str">
        <f t="shared" si="230"/>
        <v/>
      </c>
      <c r="BK88" s="80" t="b">
        <f t="shared" si="282"/>
        <v>0</v>
      </c>
      <c r="BL88" s="13" t="str">
        <f t="shared" si="231"/>
        <v/>
      </c>
      <c r="BM88" s="13" t="b">
        <f t="shared" si="283"/>
        <v>0</v>
      </c>
      <c r="BN88" s="35" t="str">
        <f t="shared" si="232"/>
        <v/>
      </c>
      <c r="BO88" s="13" t="b">
        <f t="shared" si="233"/>
        <v>0</v>
      </c>
      <c r="BP88" s="35" t="str">
        <f t="shared" si="234"/>
        <v/>
      </c>
      <c r="BQ88" s="13" t="b">
        <f t="shared" si="235"/>
        <v>0</v>
      </c>
      <c r="BR88" s="35" t="str">
        <f t="shared" si="236"/>
        <v/>
      </c>
      <c r="BS88" s="35" t="b">
        <f t="shared" si="237"/>
        <v>0</v>
      </c>
      <c r="BT88" s="35" t="str">
        <f t="shared" si="238"/>
        <v/>
      </c>
      <c r="BU88" s="35" t="b">
        <f t="shared" si="239"/>
        <v>0</v>
      </c>
      <c r="BV88" s="35" t="str">
        <f t="shared" si="240"/>
        <v/>
      </c>
      <c r="BW88" s="13" t="b">
        <f t="shared" si="315"/>
        <v>0</v>
      </c>
      <c r="BX88" s="35" t="str">
        <f t="shared" si="241"/>
        <v/>
      </c>
      <c r="BY88" s="265" t="b">
        <f t="shared" si="284"/>
        <v>0</v>
      </c>
      <c r="BZ88" s="35" t="str">
        <f t="shared" si="242"/>
        <v/>
      </c>
      <c r="CA88" s="265" t="b">
        <f t="shared" si="285"/>
        <v>0</v>
      </c>
      <c r="CB88" s="35" t="str">
        <f t="shared" si="243"/>
        <v/>
      </c>
      <c r="CC88" s="272" t="b">
        <f t="shared" si="286"/>
        <v>0</v>
      </c>
      <c r="CD88" s="35" t="str">
        <f t="shared" si="244"/>
        <v/>
      </c>
      <c r="CE88" s="13" t="b">
        <f t="shared" si="245"/>
        <v>0</v>
      </c>
      <c r="CF88" s="35" t="str">
        <f t="shared" si="246"/>
        <v/>
      </c>
      <c r="CG88" s="179">
        <f t="shared" si="247"/>
        <v>0</v>
      </c>
      <c r="CH88" s="179">
        <f t="shared" si="248"/>
        <v>0</v>
      </c>
      <c r="CI88" s="218">
        <f t="shared" si="287"/>
        <v>0</v>
      </c>
      <c r="CJ88" s="218">
        <f t="shared" si="288"/>
        <v>0</v>
      </c>
      <c r="CK88" s="218">
        <f t="shared" si="289"/>
        <v>0</v>
      </c>
      <c r="CL88" s="218">
        <f t="shared" si="290"/>
        <v>0</v>
      </c>
      <c r="CM88" s="218">
        <f t="shared" si="291"/>
        <v>0</v>
      </c>
      <c r="CN88" s="218">
        <f t="shared" si="292"/>
        <v>0</v>
      </c>
      <c r="CO88" s="218">
        <f t="shared" si="293"/>
        <v>0</v>
      </c>
      <c r="CP88" s="218">
        <f t="shared" si="294"/>
        <v>0</v>
      </c>
      <c r="CQ88" s="218">
        <f t="shared" si="295"/>
        <v>0</v>
      </c>
      <c r="CR88" s="218">
        <f t="shared" si="296"/>
        <v>0</v>
      </c>
      <c r="CS88" s="14">
        <f t="shared" si="249"/>
        <v>0</v>
      </c>
      <c r="CT88" s="236">
        <f t="shared" si="250"/>
        <v>0</v>
      </c>
      <c r="CU88" s="237">
        <f t="shared" si="316"/>
        <v>0</v>
      </c>
      <c r="CV88" s="16">
        <f t="shared" si="316"/>
        <v>0</v>
      </c>
      <c r="CW88" s="16">
        <f t="shared" si="316"/>
        <v>0</v>
      </c>
      <c r="CX88" s="16">
        <f t="shared" si="316"/>
        <v>0</v>
      </c>
      <c r="CY88" s="16">
        <f t="shared" si="316"/>
        <v>0</v>
      </c>
      <c r="CZ88" s="16">
        <f t="shared" si="316"/>
        <v>0</v>
      </c>
      <c r="DA88" s="16">
        <f t="shared" si="316"/>
        <v>0</v>
      </c>
      <c r="DB88" s="16">
        <f t="shared" si="316"/>
        <v>0</v>
      </c>
      <c r="DC88" s="16">
        <f t="shared" si="316"/>
        <v>0</v>
      </c>
      <c r="DD88" s="238">
        <f t="shared" si="316"/>
        <v>0</v>
      </c>
      <c r="DE88" s="232">
        <f t="shared" si="317"/>
        <v>0</v>
      </c>
      <c r="DF88" s="132">
        <f t="shared" si="317"/>
        <v>0</v>
      </c>
      <c r="DG88" s="132">
        <f t="shared" si="317"/>
        <v>0</v>
      </c>
      <c r="DH88" s="132">
        <f t="shared" si="317"/>
        <v>0</v>
      </c>
      <c r="DI88" s="132">
        <f t="shared" si="317"/>
        <v>0</v>
      </c>
      <c r="DJ88" s="132">
        <f t="shared" si="317"/>
        <v>0</v>
      </c>
      <c r="DK88" s="132">
        <f t="shared" si="317"/>
        <v>0</v>
      </c>
      <c r="DL88" s="132">
        <f t="shared" si="317"/>
        <v>0</v>
      </c>
      <c r="DM88" s="132">
        <f t="shared" si="317"/>
        <v>0</v>
      </c>
      <c r="DN88" s="233">
        <f t="shared" si="317"/>
        <v>0</v>
      </c>
      <c r="DO88" s="232">
        <f t="shared" si="251"/>
        <v>0</v>
      </c>
      <c r="DP88" s="132">
        <f t="shared" si="252"/>
        <v>0</v>
      </c>
      <c r="DQ88" s="132">
        <f t="shared" si="253"/>
        <v>0</v>
      </c>
      <c r="DR88" s="132">
        <f t="shared" si="254"/>
        <v>0</v>
      </c>
      <c r="DS88" s="132">
        <f t="shared" si="255"/>
        <v>0</v>
      </c>
      <c r="DT88" s="132">
        <f t="shared" si="256"/>
        <v>0</v>
      </c>
      <c r="DU88" s="132">
        <f t="shared" si="257"/>
        <v>0</v>
      </c>
      <c r="DV88" s="132">
        <f t="shared" si="258"/>
        <v>0</v>
      </c>
      <c r="DW88" s="132">
        <f t="shared" si="259"/>
        <v>0</v>
      </c>
      <c r="DX88" s="233">
        <f t="shared" si="260"/>
        <v>0</v>
      </c>
      <c r="DY88" s="231" t="b">
        <f t="shared" si="297"/>
        <v>0</v>
      </c>
      <c r="DZ88" s="163"/>
      <c r="EA88" s="226" t="str">
        <f t="shared" si="298"/>
        <v/>
      </c>
      <c r="EB88" s="178" t="str">
        <f t="shared" si="299"/>
        <v/>
      </c>
      <c r="EC88" s="178" t="str">
        <f t="shared" si="300"/>
        <v/>
      </c>
      <c r="ED88" s="178" t="str">
        <f t="shared" si="301"/>
        <v/>
      </c>
      <c r="EE88" s="178" t="str">
        <f t="shared" si="302"/>
        <v/>
      </c>
      <c r="EF88" s="178" t="str">
        <f t="shared" si="303"/>
        <v/>
      </c>
      <c r="EG88" s="178" t="str">
        <f t="shared" si="304"/>
        <v/>
      </c>
      <c r="EH88" s="178" t="str">
        <f t="shared" si="305"/>
        <v/>
      </c>
      <c r="EI88" s="178" t="str">
        <f t="shared" si="306"/>
        <v/>
      </c>
      <c r="EJ88" s="227" t="str">
        <f t="shared" si="307"/>
        <v/>
      </c>
      <c r="EK88" s="230" t="str">
        <f t="shared" si="261"/>
        <v/>
      </c>
      <c r="EL88" s="177" t="str">
        <f t="shared" si="262"/>
        <v/>
      </c>
      <c r="EM88" s="177" t="str">
        <f t="shared" si="263"/>
        <v/>
      </c>
      <c r="EN88" s="177" t="str">
        <f t="shared" si="264"/>
        <v/>
      </c>
      <c r="EO88" s="177" t="str">
        <f t="shared" si="265"/>
        <v/>
      </c>
      <c r="EP88" s="177" t="str">
        <f t="shared" si="266"/>
        <v/>
      </c>
      <c r="EQ88" s="177" t="str">
        <f t="shared" si="267"/>
        <v/>
      </c>
      <c r="ER88" s="177" t="str">
        <f t="shared" si="268"/>
        <v/>
      </c>
      <c r="ES88" s="177" t="str">
        <f t="shared" si="269"/>
        <v/>
      </c>
      <c r="ET88" s="177" t="str">
        <f t="shared" si="270"/>
        <v/>
      </c>
      <c r="EU88" s="229" t="e">
        <f t="shared" si="271"/>
        <v>#VALUE!</v>
      </c>
      <c r="EV88" s="27" t="e">
        <f t="shared" si="272"/>
        <v>#VALUE!</v>
      </c>
      <c r="EW88" s="27" t="e">
        <f t="shared" si="273"/>
        <v>#VALUE!</v>
      </c>
      <c r="EX88" s="28" t="e">
        <f t="shared" si="274"/>
        <v>#VALUE!</v>
      </c>
      <c r="EY88" s="28" t="e">
        <f t="shared" si="275"/>
        <v>#VALUE!</v>
      </c>
      <c r="EZ88" s="28" t="b">
        <f t="shared" si="276"/>
        <v>0</v>
      </c>
      <c r="FA88" s="176" t="str">
        <f t="shared" si="277"/>
        <v/>
      </c>
      <c r="FB88" s="27" t="e" cm="1">
        <f t="array" aca="1" ref="FB88" ca="1">TEXT(RIGHT(10-RIGHT(SUM(INDEX(1*(MID(MID(C88,1,1)*2,ROW(INDIRECT("1:"&amp;LEN(MID(C88,1,1)*2))),1)),,))+MID(C88,2,1)+
SUM(INDEX(1*(MID(MID(C88,3,1)*2,ROW(INDIRECT("1:"&amp;LEN(MID(C88,3,1)*2))),1)),,))+MID(C88,4,1)+
SUM(INDEX(1*(MID(MID(C88,5,1)*2,ROW(INDIRECT("1:"&amp;LEN(MID(C88,5,1)*2))),1)),,))+MID(C88,6,1)+
SUM(INDEX(1*(MID(MID(C88,8,1)*2,ROW(INDIRECT("1:"&amp;LEN(MID(C88,8,1)*2))),1)),,))+MID(C88,9,1)+
SUM(INDEX(1*(MID(MID(C88,10,1)*2,ROW(INDIRECT("1:"&amp;LEN(MID(C88,10,1)*2))),1)),,)),1),1),"0")</f>
        <v>#VALUE!</v>
      </c>
      <c r="FC88" s="27" t="str">
        <f t="shared" si="278"/>
        <v/>
      </c>
      <c r="FD88" s="29" t="b">
        <f t="shared" si="279"/>
        <v>0</v>
      </c>
      <c r="FE88" s="112" t="b">
        <f>IFERROR(MATCH(D88,'Avtal för korttidsarbete'!$G$13:$G$1012,0),TRUE)</f>
        <v>1</v>
      </c>
      <c r="FF88" s="112" t="b">
        <f t="shared" si="308"/>
        <v>0</v>
      </c>
      <c r="FG88" s="113" t="str" cm="1">
        <f t="array" ref="FG88">IF(FE88=TRUE,"x",INDEX('Avtal för korttidsarbete'!$E$13:$E$1012,$FE88))</f>
        <v>x</v>
      </c>
      <c r="FH88" s="113" t="str" cm="1">
        <f t="array" ref="FH88">IF(FE88=TRUE,"x",INDEX('Avtal för korttidsarbete'!$F$13:$F$1012,$FE88))</f>
        <v>x</v>
      </c>
      <c r="FI88" s="112" t="b">
        <f t="shared" si="309"/>
        <v>0</v>
      </c>
      <c r="FJ88" s="135">
        <f t="shared" si="310"/>
        <v>44166</v>
      </c>
      <c r="FK88" s="135">
        <f t="shared" si="311"/>
        <v>44377</v>
      </c>
      <c r="FL88" s="112" t="b">
        <f t="shared" si="312"/>
        <v>0</v>
      </c>
      <c r="FM88" s="113">
        <f t="shared" si="313"/>
        <v>44166</v>
      </c>
      <c r="FN88" s="135">
        <f t="shared" si="314"/>
        <v>44377</v>
      </c>
      <c r="FO88" s="148" t="b">
        <f>IFERROR(INDEX('Avtal för korttidsarbete'!R:R,MATCH(D88,'Avtal för korttidsarbete'!$G:$G,0)),TRUE)</f>
        <v>1</v>
      </c>
      <c r="FP88" s="135" t="str">
        <f>IF(FO88,"-",INDEX('Avtal för korttidsarbete'!$D:$D,MATCH(D88,'Avtal för korttidsarbete'!$G:$G,0)))</f>
        <v>-</v>
      </c>
      <c r="FQ88" s="113" t="b">
        <f>IFERROR(G88&gt;INDEX(Uppsägningar!E:E,MATCH(C88,Uppsägningar!C:C,0)),FALSE)</f>
        <v>0</v>
      </c>
    </row>
    <row r="89" spans="1:173" x14ac:dyDescent="0.25">
      <c r="A89" s="19">
        <v>73</v>
      </c>
      <c r="B89" s="20"/>
      <c r="C89" s="183"/>
      <c r="D89" s="66"/>
      <c r="E89" s="212">
        <f>IFERROR(INDEX(Admin!$C$7:$C$10,MATCH(FP89,TblNivåValTExt,0)),0)</f>
        <v>0</v>
      </c>
      <c r="F89" s="1"/>
      <c r="G89" s="1"/>
      <c r="H89" s="78"/>
      <c r="I89" s="181"/>
      <c r="J89" s="181"/>
      <c r="K89" s="182"/>
      <c r="L89" s="182"/>
      <c r="M89" s="181"/>
      <c r="N89" s="181"/>
      <c r="O89" s="181"/>
      <c r="P89" s="182"/>
      <c r="Q89" s="182"/>
      <c r="R89" s="181"/>
      <c r="S89" s="181"/>
      <c r="T89" s="181"/>
      <c r="U89" s="182"/>
      <c r="V89" s="182"/>
      <c r="W89" s="181"/>
      <c r="X89" s="181"/>
      <c r="Y89" s="181"/>
      <c r="Z89" s="182"/>
      <c r="AA89" s="182"/>
      <c r="AB89" s="181"/>
      <c r="AC89" s="181"/>
      <c r="AD89" s="181"/>
      <c r="AE89" s="182"/>
      <c r="AF89" s="182"/>
      <c r="AG89" s="181"/>
      <c r="AH89" s="181"/>
      <c r="AI89" s="181"/>
      <c r="AJ89" s="182"/>
      <c r="AK89" s="182"/>
      <c r="AL89" s="181"/>
      <c r="AM89" s="181"/>
      <c r="AN89" s="181"/>
      <c r="AO89" s="182"/>
      <c r="AP89" s="182"/>
      <c r="AQ89" s="181"/>
      <c r="AR89" s="181"/>
      <c r="AS89" s="181"/>
      <c r="AT89" s="182"/>
      <c r="AU89" s="182"/>
      <c r="AV89" s="181"/>
      <c r="AW89" s="181"/>
      <c r="AX89" s="181"/>
      <c r="AY89" s="182"/>
      <c r="AZ89" s="182"/>
      <c r="BA89" s="181"/>
      <c r="BB89" s="181"/>
      <c r="BC89" s="181"/>
      <c r="BD89" s="182"/>
      <c r="BE89" s="182"/>
      <c r="BF89" s="181"/>
      <c r="BG89" s="180">
        <f t="shared" si="280"/>
        <v>0</v>
      </c>
      <c r="BH89" s="116" t="str">
        <f t="shared" si="281"/>
        <v/>
      </c>
      <c r="BI89" s="80" t="b">
        <f t="shared" si="229"/>
        <v>0</v>
      </c>
      <c r="BJ89" s="80" t="str">
        <f t="shared" si="230"/>
        <v/>
      </c>
      <c r="BK89" s="80" t="b">
        <f t="shared" si="282"/>
        <v>0</v>
      </c>
      <c r="BL89" s="13" t="str">
        <f t="shared" si="231"/>
        <v/>
      </c>
      <c r="BM89" s="13" t="b">
        <f t="shared" si="283"/>
        <v>0</v>
      </c>
      <c r="BN89" s="35" t="str">
        <f t="shared" si="232"/>
        <v/>
      </c>
      <c r="BO89" s="13" t="b">
        <f t="shared" si="233"/>
        <v>0</v>
      </c>
      <c r="BP89" s="35" t="str">
        <f t="shared" si="234"/>
        <v/>
      </c>
      <c r="BQ89" s="13" t="b">
        <f t="shared" si="235"/>
        <v>0</v>
      </c>
      <c r="BR89" s="35" t="str">
        <f t="shared" si="236"/>
        <v/>
      </c>
      <c r="BS89" s="35" t="b">
        <f t="shared" si="237"/>
        <v>0</v>
      </c>
      <c r="BT89" s="35" t="str">
        <f t="shared" si="238"/>
        <v/>
      </c>
      <c r="BU89" s="35" t="b">
        <f t="shared" si="239"/>
        <v>0</v>
      </c>
      <c r="BV89" s="35" t="str">
        <f t="shared" si="240"/>
        <v/>
      </c>
      <c r="BW89" s="13" t="b">
        <f t="shared" si="315"/>
        <v>0</v>
      </c>
      <c r="BX89" s="35" t="str">
        <f t="shared" si="241"/>
        <v/>
      </c>
      <c r="BY89" s="265" t="b">
        <f t="shared" si="284"/>
        <v>0</v>
      </c>
      <c r="BZ89" s="35" t="str">
        <f t="shared" si="242"/>
        <v/>
      </c>
      <c r="CA89" s="265" t="b">
        <f t="shared" si="285"/>
        <v>0</v>
      </c>
      <c r="CB89" s="35" t="str">
        <f t="shared" si="243"/>
        <v/>
      </c>
      <c r="CC89" s="272" t="b">
        <f t="shared" si="286"/>
        <v>0</v>
      </c>
      <c r="CD89" s="35" t="str">
        <f t="shared" si="244"/>
        <v/>
      </c>
      <c r="CE89" s="13" t="b">
        <f t="shared" si="245"/>
        <v>0</v>
      </c>
      <c r="CF89" s="35" t="str">
        <f t="shared" si="246"/>
        <v/>
      </c>
      <c r="CG89" s="179">
        <f t="shared" si="247"/>
        <v>0</v>
      </c>
      <c r="CH89" s="179">
        <f t="shared" si="248"/>
        <v>0</v>
      </c>
      <c r="CI89" s="218">
        <f t="shared" si="287"/>
        <v>0</v>
      </c>
      <c r="CJ89" s="218">
        <f t="shared" si="288"/>
        <v>0</v>
      </c>
      <c r="CK89" s="218">
        <f t="shared" si="289"/>
        <v>0</v>
      </c>
      <c r="CL89" s="218">
        <f t="shared" si="290"/>
        <v>0</v>
      </c>
      <c r="CM89" s="218">
        <f t="shared" si="291"/>
        <v>0</v>
      </c>
      <c r="CN89" s="218">
        <f t="shared" si="292"/>
        <v>0</v>
      </c>
      <c r="CO89" s="218">
        <f t="shared" si="293"/>
        <v>0</v>
      </c>
      <c r="CP89" s="218">
        <f t="shared" si="294"/>
        <v>0</v>
      </c>
      <c r="CQ89" s="218">
        <f t="shared" si="295"/>
        <v>0</v>
      </c>
      <c r="CR89" s="218">
        <f t="shared" si="296"/>
        <v>0</v>
      </c>
      <c r="CS89" s="14">
        <f t="shared" si="249"/>
        <v>0</v>
      </c>
      <c r="CT89" s="236">
        <f t="shared" si="250"/>
        <v>0</v>
      </c>
      <c r="CU89" s="237">
        <f t="shared" si="316"/>
        <v>0</v>
      </c>
      <c r="CV89" s="16">
        <f t="shared" si="316"/>
        <v>0</v>
      </c>
      <c r="CW89" s="16">
        <f t="shared" si="316"/>
        <v>0</v>
      </c>
      <c r="CX89" s="16">
        <f t="shared" si="316"/>
        <v>0</v>
      </c>
      <c r="CY89" s="16">
        <f t="shared" si="316"/>
        <v>0</v>
      </c>
      <c r="CZ89" s="16">
        <f t="shared" si="316"/>
        <v>0</v>
      </c>
      <c r="DA89" s="16">
        <f t="shared" si="316"/>
        <v>0</v>
      </c>
      <c r="DB89" s="16">
        <f t="shared" si="316"/>
        <v>0</v>
      </c>
      <c r="DC89" s="16">
        <f t="shared" si="316"/>
        <v>0</v>
      </c>
      <c r="DD89" s="238">
        <f t="shared" si="316"/>
        <v>0</v>
      </c>
      <c r="DE89" s="232">
        <f t="shared" si="317"/>
        <v>0</v>
      </c>
      <c r="DF89" s="132">
        <f t="shared" si="317"/>
        <v>0</v>
      </c>
      <c r="DG89" s="132">
        <f t="shared" si="317"/>
        <v>0</v>
      </c>
      <c r="DH89" s="132">
        <f t="shared" si="317"/>
        <v>0</v>
      </c>
      <c r="DI89" s="132">
        <f t="shared" si="317"/>
        <v>0</v>
      </c>
      <c r="DJ89" s="132">
        <f t="shared" si="317"/>
        <v>0</v>
      </c>
      <c r="DK89" s="132">
        <f t="shared" si="317"/>
        <v>0</v>
      </c>
      <c r="DL89" s="132">
        <f t="shared" si="317"/>
        <v>0</v>
      </c>
      <c r="DM89" s="132">
        <f t="shared" si="317"/>
        <v>0</v>
      </c>
      <c r="DN89" s="233">
        <f t="shared" si="317"/>
        <v>0</v>
      </c>
      <c r="DO89" s="232">
        <f t="shared" si="251"/>
        <v>0</v>
      </c>
      <c r="DP89" s="132">
        <f t="shared" si="252"/>
        <v>0</v>
      </c>
      <c r="DQ89" s="132">
        <f t="shared" si="253"/>
        <v>0</v>
      </c>
      <c r="DR89" s="132">
        <f t="shared" si="254"/>
        <v>0</v>
      </c>
      <c r="DS89" s="132">
        <f t="shared" si="255"/>
        <v>0</v>
      </c>
      <c r="DT89" s="132">
        <f t="shared" si="256"/>
        <v>0</v>
      </c>
      <c r="DU89" s="132">
        <f t="shared" si="257"/>
        <v>0</v>
      </c>
      <c r="DV89" s="132">
        <f t="shared" si="258"/>
        <v>0</v>
      </c>
      <c r="DW89" s="132">
        <f t="shared" si="259"/>
        <v>0</v>
      </c>
      <c r="DX89" s="233">
        <f t="shared" si="260"/>
        <v>0</v>
      </c>
      <c r="DY89" s="231" t="b">
        <f t="shared" si="297"/>
        <v>0</v>
      </c>
      <c r="DZ89" s="163"/>
      <c r="EA89" s="226" t="str">
        <f t="shared" si="298"/>
        <v/>
      </c>
      <c r="EB89" s="178" t="str">
        <f t="shared" si="299"/>
        <v/>
      </c>
      <c r="EC89" s="178" t="str">
        <f t="shared" si="300"/>
        <v/>
      </c>
      <c r="ED89" s="178" t="str">
        <f t="shared" si="301"/>
        <v/>
      </c>
      <c r="EE89" s="178" t="str">
        <f t="shared" si="302"/>
        <v/>
      </c>
      <c r="EF89" s="178" t="str">
        <f t="shared" si="303"/>
        <v/>
      </c>
      <c r="EG89" s="178" t="str">
        <f t="shared" si="304"/>
        <v/>
      </c>
      <c r="EH89" s="178" t="str">
        <f t="shared" si="305"/>
        <v/>
      </c>
      <c r="EI89" s="178" t="str">
        <f t="shared" si="306"/>
        <v/>
      </c>
      <c r="EJ89" s="227" t="str">
        <f t="shared" si="307"/>
        <v/>
      </c>
      <c r="EK89" s="230" t="str">
        <f t="shared" si="261"/>
        <v/>
      </c>
      <c r="EL89" s="177" t="str">
        <f t="shared" si="262"/>
        <v/>
      </c>
      <c r="EM89" s="177" t="str">
        <f t="shared" si="263"/>
        <v/>
      </c>
      <c r="EN89" s="177" t="str">
        <f t="shared" si="264"/>
        <v/>
      </c>
      <c r="EO89" s="177" t="str">
        <f t="shared" si="265"/>
        <v/>
      </c>
      <c r="EP89" s="177" t="str">
        <f t="shared" si="266"/>
        <v/>
      </c>
      <c r="EQ89" s="177" t="str">
        <f t="shared" si="267"/>
        <v/>
      </c>
      <c r="ER89" s="177" t="str">
        <f t="shared" si="268"/>
        <v/>
      </c>
      <c r="ES89" s="177" t="str">
        <f t="shared" si="269"/>
        <v/>
      </c>
      <c r="ET89" s="177" t="str">
        <f t="shared" si="270"/>
        <v/>
      </c>
      <c r="EU89" s="229" t="e">
        <f t="shared" si="271"/>
        <v>#VALUE!</v>
      </c>
      <c r="EV89" s="27" t="e">
        <f t="shared" si="272"/>
        <v>#VALUE!</v>
      </c>
      <c r="EW89" s="27" t="e">
        <f t="shared" si="273"/>
        <v>#VALUE!</v>
      </c>
      <c r="EX89" s="28" t="e">
        <f t="shared" si="274"/>
        <v>#VALUE!</v>
      </c>
      <c r="EY89" s="28" t="e">
        <f t="shared" si="275"/>
        <v>#VALUE!</v>
      </c>
      <c r="EZ89" s="28" t="b">
        <f t="shared" si="276"/>
        <v>0</v>
      </c>
      <c r="FA89" s="176" t="str">
        <f t="shared" si="277"/>
        <v/>
      </c>
      <c r="FB89" s="27" t="e" cm="1">
        <f t="array" aca="1" ref="FB89" ca="1">TEXT(RIGHT(10-RIGHT(SUM(INDEX(1*(MID(MID(C89,1,1)*2,ROW(INDIRECT("1:"&amp;LEN(MID(C89,1,1)*2))),1)),,))+MID(C89,2,1)+
SUM(INDEX(1*(MID(MID(C89,3,1)*2,ROW(INDIRECT("1:"&amp;LEN(MID(C89,3,1)*2))),1)),,))+MID(C89,4,1)+
SUM(INDEX(1*(MID(MID(C89,5,1)*2,ROW(INDIRECT("1:"&amp;LEN(MID(C89,5,1)*2))),1)),,))+MID(C89,6,1)+
SUM(INDEX(1*(MID(MID(C89,8,1)*2,ROW(INDIRECT("1:"&amp;LEN(MID(C89,8,1)*2))),1)),,))+MID(C89,9,1)+
SUM(INDEX(1*(MID(MID(C89,10,1)*2,ROW(INDIRECT("1:"&amp;LEN(MID(C89,10,1)*2))),1)),,)),1),1),"0")</f>
        <v>#VALUE!</v>
      </c>
      <c r="FC89" s="27" t="str">
        <f t="shared" si="278"/>
        <v/>
      </c>
      <c r="FD89" s="29" t="b">
        <f t="shared" si="279"/>
        <v>0</v>
      </c>
      <c r="FE89" s="112" t="b">
        <f>IFERROR(MATCH(D89,'Avtal för korttidsarbete'!$G$13:$G$1012,0),TRUE)</f>
        <v>1</v>
      </c>
      <c r="FF89" s="112" t="b">
        <f t="shared" si="308"/>
        <v>0</v>
      </c>
      <c r="FG89" s="113" t="str" cm="1">
        <f t="array" ref="FG89">IF(FE89=TRUE,"x",INDEX('Avtal för korttidsarbete'!$E$13:$E$1012,$FE89))</f>
        <v>x</v>
      </c>
      <c r="FH89" s="113" t="str" cm="1">
        <f t="array" ref="FH89">IF(FE89=TRUE,"x",INDEX('Avtal för korttidsarbete'!$F$13:$F$1012,$FE89))</f>
        <v>x</v>
      </c>
      <c r="FI89" s="112" t="b">
        <f t="shared" si="309"/>
        <v>0</v>
      </c>
      <c r="FJ89" s="135">
        <f t="shared" si="310"/>
        <v>44166</v>
      </c>
      <c r="FK89" s="135">
        <f t="shared" si="311"/>
        <v>44377</v>
      </c>
      <c r="FL89" s="112" t="b">
        <f t="shared" si="312"/>
        <v>0</v>
      </c>
      <c r="FM89" s="113">
        <f t="shared" si="313"/>
        <v>44166</v>
      </c>
      <c r="FN89" s="135">
        <f t="shared" si="314"/>
        <v>44377</v>
      </c>
      <c r="FO89" s="148" t="b">
        <f>IFERROR(INDEX('Avtal för korttidsarbete'!R:R,MATCH(D89,'Avtal för korttidsarbete'!$G:$G,0)),TRUE)</f>
        <v>1</v>
      </c>
      <c r="FP89" s="135" t="str">
        <f>IF(FO89,"-",INDEX('Avtal för korttidsarbete'!$D:$D,MATCH(D89,'Avtal för korttidsarbete'!$G:$G,0)))</f>
        <v>-</v>
      </c>
      <c r="FQ89" s="113" t="b">
        <f>IFERROR(G89&gt;INDEX(Uppsägningar!E:E,MATCH(C89,Uppsägningar!C:C,0)),FALSE)</f>
        <v>0</v>
      </c>
    </row>
    <row r="90" spans="1:173" x14ac:dyDescent="0.25">
      <c r="A90" s="19">
        <v>74</v>
      </c>
      <c r="B90" s="20"/>
      <c r="C90" s="183"/>
      <c r="D90" s="66"/>
      <c r="E90" s="212">
        <f>IFERROR(INDEX(Admin!$C$7:$C$10,MATCH(FP90,TblNivåValTExt,0)),0)</f>
        <v>0</v>
      </c>
      <c r="F90" s="1"/>
      <c r="G90" s="1"/>
      <c r="H90" s="78"/>
      <c r="I90" s="181"/>
      <c r="J90" s="181"/>
      <c r="K90" s="182"/>
      <c r="L90" s="182"/>
      <c r="M90" s="181"/>
      <c r="N90" s="181"/>
      <c r="O90" s="181"/>
      <c r="P90" s="182"/>
      <c r="Q90" s="182"/>
      <c r="R90" s="181"/>
      <c r="S90" s="181"/>
      <c r="T90" s="181"/>
      <c r="U90" s="182"/>
      <c r="V90" s="182"/>
      <c r="W90" s="181"/>
      <c r="X90" s="181"/>
      <c r="Y90" s="181"/>
      <c r="Z90" s="182"/>
      <c r="AA90" s="182"/>
      <c r="AB90" s="181"/>
      <c r="AC90" s="181"/>
      <c r="AD90" s="181"/>
      <c r="AE90" s="182"/>
      <c r="AF90" s="182"/>
      <c r="AG90" s="181"/>
      <c r="AH90" s="181"/>
      <c r="AI90" s="181"/>
      <c r="AJ90" s="182"/>
      <c r="AK90" s="182"/>
      <c r="AL90" s="181"/>
      <c r="AM90" s="181"/>
      <c r="AN90" s="181"/>
      <c r="AO90" s="182"/>
      <c r="AP90" s="182"/>
      <c r="AQ90" s="181"/>
      <c r="AR90" s="181"/>
      <c r="AS90" s="181"/>
      <c r="AT90" s="182"/>
      <c r="AU90" s="182"/>
      <c r="AV90" s="181"/>
      <c r="AW90" s="181"/>
      <c r="AX90" s="181"/>
      <c r="AY90" s="182"/>
      <c r="AZ90" s="182"/>
      <c r="BA90" s="181"/>
      <c r="BB90" s="181"/>
      <c r="BC90" s="181"/>
      <c r="BD90" s="182"/>
      <c r="BE90" s="182"/>
      <c r="BF90" s="181"/>
      <c r="BG90" s="180">
        <f t="shared" si="280"/>
        <v>0</v>
      </c>
      <c r="BH90" s="116" t="str">
        <f t="shared" si="281"/>
        <v/>
      </c>
      <c r="BI90" s="80" t="b">
        <f t="shared" si="229"/>
        <v>0</v>
      </c>
      <c r="BJ90" s="80" t="str">
        <f t="shared" si="230"/>
        <v/>
      </c>
      <c r="BK90" s="80" t="b">
        <f t="shared" si="282"/>
        <v>0</v>
      </c>
      <c r="BL90" s="13" t="str">
        <f t="shared" si="231"/>
        <v/>
      </c>
      <c r="BM90" s="13" t="b">
        <f t="shared" si="283"/>
        <v>0</v>
      </c>
      <c r="BN90" s="35" t="str">
        <f t="shared" si="232"/>
        <v/>
      </c>
      <c r="BO90" s="13" t="b">
        <f t="shared" si="233"/>
        <v>0</v>
      </c>
      <c r="BP90" s="35" t="str">
        <f t="shared" si="234"/>
        <v/>
      </c>
      <c r="BQ90" s="13" t="b">
        <f t="shared" si="235"/>
        <v>0</v>
      </c>
      <c r="BR90" s="35" t="str">
        <f t="shared" si="236"/>
        <v/>
      </c>
      <c r="BS90" s="35" t="b">
        <f t="shared" si="237"/>
        <v>0</v>
      </c>
      <c r="BT90" s="35" t="str">
        <f t="shared" si="238"/>
        <v/>
      </c>
      <c r="BU90" s="35" t="b">
        <f t="shared" si="239"/>
        <v>0</v>
      </c>
      <c r="BV90" s="35" t="str">
        <f t="shared" si="240"/>
        <v/>
      </c>
      <c r="BW90" s="13" t="b">
        <f t="shared" si="315"/>
        <v>0</v>
      </c>
      <c r="BX90" s="35" t="str">
        <f t="shared" si="241"/>
        <v/>
      </c>
      <c r="BY90" s="265" t="b">
        <f t="shared" si="284"/>
        <v>0</v>
      </c>
      <c r="BZ90" s="35" t="str">
        <f t="shared" si="242"/>
        <v/>
      </c>
      <c r="CA90" s="265" t="b">
        <f t="shared" si="285"/>
        <v>0</v>
      </c>
      <c r="CB90" s="35" t="str">
        <f t="shared" si="243"/>
        <v/>
      </c>
      <c r="CC90" s="272" t="b">
        <f t="shared" si="286"/>
        <v>0</v>
      </c>
      <c r="CD90" s="35" t="str">
        <f t="shared" si="244"/>
        <v/>
      </c>
      <c r="CE90" s="13" t="b">
        <f t="shared" si="245"/>
        <v>0</v>
      </c>
      <c r="CF90" s="35" t="str">
        <f t="shared" si="246"/>
        <v/>
      </c>
      <c r="CG90" s="179">
        <f t="shared" si="247"/>
        <v>0</v>
      </c>
      <c r="CH90" s="179">
        <f t="shared" si="248"/>
        <v>0</v>
      </c>
      <c r="CI90" s="218">
        <f t="shared" si="287"/>
        <v>0</v>
      </c>
      <c r="CJ90" s="218">
        <f t="shared" si="288"/>
        <v>0</v>
      </c>
      <c r="CK90" s="218">
        <f t="shared" si="289"/>
        <v>0</v>
      </c>
      <c r="CL90" s="218">
        <f t="shared" si="290"/>
        <v>0</v>
      </c>
      <c r="CM90" s="218">
        <f t="shared" si="291"/>
        <v>0</v>
      </c>
      <c r="CN90" s="218">
        <f t="shared" si="292"/>
        <v>0</v>
      </c>
      <c r="CO90" s="218">
        <f t="shared" si="293"/>
        <v>0</v>
      </c>
      <c r="CP90" s="218">
        <f t="shared" si="294"/>
        <v>0</v>
      </c>
      <c r="CQ90" s="218">
        <f t="shared" si="295"/>
        <v>0</v>
      </c>
      <c r="CR90" s="218">
        <f t="shared" si="296"/>
        <v>0</v>
      </c>
      <c r="CS90" s="14">
        <f t="shared" si="249"/>
        <v>0</v>
      </c>
      <c r="CT90" s="236">
        <f t="shared" si="250"/>
        <v>0</v>
      </c>
      <c r="CU90" s="237">
        <f t="shared" si="316"/>
        <v>0</v>
      </c>
      <c r="CV90" s="16">
        <f t="shared" si="316"/>
        <v>0</v>
      </c>
      <c r="CW90" s="16">
        <f t="shared" si="316"/>
        <v>0</v>
      </c>
      <c r="CX90" s="16">
        <f t="shared" si="316"/>
        <v>0</v>
      </c>
      <c r="CY90" s="16">
        <f t="shared" si="316"/>
        <v>0</v>
      </c>
      <c r="CZ90" s="16">
        <f t="shared" si="316"/>
        <v>0</v>
      </c>
      <c r="DA90" s="16">
        <f t="shared" si="316"/>
        <v>0</v>
      </c>
      <c r="DB90" s="16">
        <f t="shared" si="316"/>
        <v>0</v>
      </c>
      <c r="DC90" s="16">
        <f t="shared" si="316"/>
        <v>0</v>
      </c>
      <c r="DD90" s="238">
        <f t="shared" si="316"/>
        <v>0</v>
      </c>
      <c r="DE90" s="232">
        <f t="shared" si="317"/>
        <v>0</v>
      </c>
      <c r="DF90" s="132">
        <f t="shared" si="317"/>
        <v>0</v>
      </c>
      <c r="DG90" s="132">
        <f t="shared" si="317"/>
        <v>0</v>
      </c>
      <c r="DH90" s="132">
        <f t="shared" si="317"/>
        <v>0</v>
      </c>
      <c r="DI90" s="132">
        <f t="shared" si="317"/>
        <v>0</v>
      </c>
      <c r="DJ90" s="132">
        <f t="shared" si="317"/>
        <v>0</v>
      </c>
      <c r="DK90" s="132">
        <f t="shared" si="317"/>
        <v>0</v>
      </c>
      <c r="DL90" s="132">
        <f t="shared" si="317"/>
        <v>0</v>
      </c>
      <c r="DM90" s="132">
        <f t="shared" si="317"/>
        <v>0</v>
      </c>
      <c r="DN90" s="233">
        <f t="shared" si="317"/>
        <v>0</v>
      </c>
      <c r="DO90" s="232">
        <f t="shared" si="251"/>
        <v>0</v>
      </c>
      <c r="DP90" s="132">
        <f t="shared" si="252"/>
        <v>0</v>
      </c>
      <c r="DQ90" s="132">
        <f t="shared" si="253"/>
        <v>0</v>
      </c>
      <c r="DR90" s="132">
        <f t="shared" si="254"/>
        <v>0</v>
      </c>
      <c r="DS90" s="132">
        <f t="shared" si="255"/>
        <v>0</v>
      </c>
      <c r="DT90" s="132">
        <f t="shared" si="256"/>
        <v>0</v>
      </c>
      <c r="DU90" s="132">
        <f t="shared" si="257"/>
        <v>0</v>
      </c>
      <c r="DV90" s="132">
        <f t="shared" si="258"/>
        <v>0</v>
      </c>
      <c r="DW90" s="132">
        <f t="shared" si="259"/>
        <v>0</v>
      </c>
      <c r="DX90" s="233">
        <f t="shared" si="260"/>
        <v>0</v>
      </c>
      <c r="DY90" s="231" t="b">
        <f t="shared" si="297"/>
        <v>0</v>
      </c>
      <c r="DZ90" s="163"/>
      <c r="EA90" s="226" t="str">
        <f t="shared" si="298"/>
        <v/>
      </c>
      <c r="EB90" s="178" t="str">
        <f t="shared" si="299"/>
        <v/>
      </c>
      <c r="EC90" s="178" t="str">
        <f t="shared" si="300"/>
        <v/>
      </c>
      <c r="ED90" s="178" t="str">
        <f t="shared" si="301"/>
        <v/>
      </c>
      <c r="EE90" s="178" t="str">
        <f t="shared" si="302"/>
        <v/>
      </c>
      <c r="EF90" s="178" t="str">
        <f t="shared" si="303"/>
        <v/>
      </c>
      <c r="EG90" s="178" t="str">
        <f t="shared" si="304"/>
        <v/>
      </c>
      <c r="EH90" s="178" t="str">
        <f t="shared" si="305"/>
        <v/>
      </c>
      <c r="EI90" s="178" t="str">
        <f t="shared" si="306"/>
        <v/>
      </c>
      <c r="EJ90" s="227" t="str">
        <f t="shared" si="307"/>
        <v/>
      </c>
      <c r="EK90" s="230" t="str">
        <f t="shared" si="261"/>
        <v/>
      </c>
      <c r="EL90" s="177" t="str">
        <f t="shared" si="262"/>
        <v/>
      </c>
      <c r="EM90" s="177" t="str">
        <f t="shared" si="263"/>
        <v/>
      </c>
      <c r="EN90" s="177" t="str">
        <f t="shared" si="264"/>
        <v/>
      </c>
      <c r="EO90" s="177" t="str">
        <f t="shared" si="265"/>
        <v/>
      </c>
      <c r="EP90" s="177" t="str">
        <f t="shared" si="266"/>
        <v/>
      </c>
      <c r="EQ90" s="177" t="str">
        <f t="shared" si="267"/>
        <v/>
      </c>
      <c r="ER90" s="177" t="str">
        <f t="shared" si="268"/>
        <v/>
      </c>
      <c r="ES90" s="177" t="str">
        <f t="shared" si="269"/>
        <v/>
      </c>
      <c r="ET90" s="177" t="str">
        <f t="shared" si="270"/>
        <v/>
      </c>
      <c r="EU90" s="229" t="e">
        <f t="shared" si="271"/>
        <v>#VALUE!</v>
      </c>
      <c r="EV90" s="27" t="e">
        <f t="shared" si="272"/>
        <v>#VALUE!</v>
      </c>
      <c r="EW90" s="27" t="e">
        <f t="shared" si="273"/>
        <v>#VALUE!</v>
      </c>
      <c r="EX90" s="28" t="e">
        <f t="shared" si="274"/>
        <v>#VALUE!</v>
      </c>
      <c r="EY90" s="28" t="e">
        <f t="shared" si="275"/>
        <v>#VALUE!</v>
      </c>
      <c r="EZ90" s="28" t="b">
        <f t="shared" si="276"/>
        <v>0</v>
      </c>
      <c r="FA90" s="176" t="str">
        <f t="shared" si="277"/>
        <v/>
      </c>
      <c r="FB90" s="27" t="e" cm="1">
        <f t="array" aca="1" ref="FB90" ca="1">TEXT(RIGHT(10-RIGHT(SUM(INDEX(1*(MID(MID(C90,1,1)*2,ROW(INDIRECT("1:"&amp;LEN(MID(C90,1,1)*2))),1)),,))+MID(C90,2,1)+
SUM(INDEX(1*(MID(MID(C90,3,1)*2,ROW(INDIRECT("1:"&amp;LEN(MID(C90,3,1)*2))),1)),,))+MID(C90,4,1)+
SUM(INDEX(1*(MID(MID(C90,5,1)*2,ROW(INDIRECT("1:"&amp;LEN(MID(C90,5,1)*2))),1)),,))+MID(C90,6,1)+
SUM(INDEX(1*(MID(MID(C90,8,1)*2,ROW(INDIRECT("1:"&amp;LEN(MID(C90,8,1)*2))),1)),,))+MID(C90,9,1)+
SUM(INDEX(1*(MID(MID(C90,10,1)*2,ROW(INDIRECT("1:"&amp;LEN(MID(C90,10,1)*2))),1)),,)),1),1),"0")</f>
        <v>#VALUE!</v>
      </c>
      <c r="FC90" s="27" t="str">
        <f t="shared" si="278"/>
        <v/>
      </c>
      <c r="FD90" s="29" t="b">
        <f t="shared" si="279"/>
        <v>0</v>
      </c>
      <c r="FE90" s="112" t="b">
        <f>IFERROR(MATCH(D90,'Avtal för korttidsarbete'!$G$13:$G$1012,0),TRUE)</f>
        <v>1</v>
      </c>
      <c r="FF90" s="112" t="b">
        <f t="shared" si="308"/>
        <v>0</v>
      </c>
      <c r="FG90" s="113" t="str" cm="1">
        <f t="array" ref="FG90">IF(FE90=TRUE,"x",INDEX('Avtal för korttidsarbete'!$E$13:$E$1012,$FE90))</f>
        <v>x</v>
      </c>
      <c r="FH90" s="113" t="str" cm="1">
        <f t="array" ref="FH90">IF(FE90=TRUE,"x",INDEX('Avtal för korttidsarbete'!$F$13:$F$1012,$FE90))</f>
        <v>x</v>
      </c>
      <c r="FI90" s="112" t="b">
        <f t="shared" si="309"/>
        <v>0</v>
      </c>
      <c r="FJ90" s="135">
        <f t="shared" si="310"/>
        <v>44166</v>
      </c>
      <c r="FK90" s="135">
        <f t="shared" si="311"/>
        <v>44377</v>
      </c>
      <c r="FL90" s="112" t="b">
        <f t="shared" si="312"/>
        <v>0</v>
      </c>
      <c r="FM90" s="113">
        <f t="shared" si="313"/>
        <v>44166</v>
      </c>
      <c r="FN90" s="135">
        <f t="shared" si="314"/>
        <v>44377</v>
      </c>
      <c r="FO90" s="148" t="b">
        <f>IFERROR(INDEX('Avtal för korttidsarbete'!R:R,MATCH(D90,'Avtal för korttidsarbete'!$G:$G,0)),TRUE)</f>
        <v>1</v>
      </c>
      <c r="FP90" s="135" t="str">
        <f>IF(FO90,"-",INDEX('Avtal för korttidsarbete'!$D:$D,MATCH(D90,'Avtal för korttidsarbete'!$G:$G,0)))</f>
        <v>-</v>
      </c>
      <c r="FQ90" s="113" t="b">
        <f>IFERROR(G90&gt;INDEX(Uppsägningar!E:E,MATCH(C90,Uppsägningar!C:C,0)),FALSE)</f>
        <v>0</v>
      </c>
    </row>
    <row r="91" spans="1:173" x14ac:dyDescent="0.25">
      <c r="A91" s="19">
        <v>75</v>
      </c>
      <c r="B91" s="20"/>
      <c r="C91" s="183"/>
      <c r="D91" s="66"/>
      <c r="E91" s="212">
        <f>IFERROR(INDEX(Admin!$C$7:$C$10,MATCH(FP91,TblNivåValTExt,0)),0)</f>
        <v>0</v>
      </c>
      <c r="F91" s="1"/>
      <c r="G91" s="1"/>
      <c r="H91" s="78"/>
      <c r="I91" s="181"/>
      <c r="J91" s="181"/>
      <c r="K91" s="182"/>
      <c r="L91" s="182"/>
      <c r="M91" s="181"/>
      <c r="N91" s="181"/>
      <c r="O91" s="181"/>
      <c r="P91" s="182"/>
      <c r="Q91" s="182"/>
      <c r="R91" s="181"/>
      <c r="S91" s="181"/>
      <c r="T91" s="181"/>
      <c r="U91" s="182"/>
      <c r="V91" s="182"/>
      <c r="W91" s="181"/>
      <c r="X91" s="181"/>
      <c r="Y91" s="181"/>
      <c r="Z91" s="182"/>
      <c r="AA91" s="182"/>
      <c r="AB91" s="181"/>
      <c r="AC91" s="181"/>
      <c r="AD91" s="181"/>
      <c r="AE91" s="182"/>
      <c r="AF91" s="182"/>
      <c r="AG91" s="181"/>
      <c r="AH91" s="181"/>
      <c r="AI91" s="181"/>
      <c r="AJ91" s="182"/>
      <c r="AK91" s="182"/>
      <c r="AL91" s="181"/>
      <c r="AM91" s="181"/>
      <c r="AN91" s="181"/>
      <c r="AO91" s="182"/>
      <c r="AP91" s="182"/>
      <c r="AQ91" s="181"/>
      <c r="AR91" s="181"/>
      <c r="AS91" s="181"/>
      <c r="AT91" s="182"/>
      <c r="AU91" s="182"/>
      <c r="AV91" s="181"/>
      <c r="AW91" s="181"/>
      <c r="AX91" s="181"/>
      <c r="AY91" s="182"/>
      <c r="AZ91" s="182"/>
      <c r="BA91" s="181"/>
      <c r="BB91" s="181"/>
      <c r="BC91" s="181"/>
      <c r="BD91" s="182"/>
      <c r="BE91" s="182"/>
      <c r="BF91" s="181"/>
      <c r="BG91" s="180">
        <f t="shared" si="280"/>
        <v>0</v>
      </c>
      <c r="BH91" s="116" t="str">
        <f t="shared" si="281"/>
        <v/>
      </c>
      <c r="BI91" s="80" t="b">
        <f t="shared" si="229"/>
        <v>0</v>
      </c>
      <c r="BJ91" s="80" t="str">
        <f t="shared" si="230"/>
        <v/>
      </c>
      <c r="BK91" s="80" t="b">
        <f t="shared" si="282"/>
        <v>0</v>
      </c>
      <c r="BL91" s="13" t="str">
        <f t="shared" si="231"/>
        <v/>
      </c>
      <c r="BM91" s="13" t="b">
        <f t="shared" si="283"/>
        <v>0</v>
      </c>
      <c r="BN91" s="35" t="str">
        <f t="shared" si="232"/>
        <v/>
      </c>
      <c r="BO91" s="13" t="b">
        <f t="shared" si="233"/>
        <v>0</v>
      </c>
      <c r="BP91" s="35" t="str">
        <f t="shared" si="234"/>
        <v/>
      </c>
      <c r="BQ91" s="13" t="b">
        <f t="shared" si="235"/>
        <v>0</v>
      </c>
      <c r="BR91" s="35" t="str">
        <f t="shared" si="236"/>
        <v/>
      </c>
      <c r="BS91" s="35" t="b">
        <f t="shared" si="237"/>
        <v>0</v>
      </c>
      <c r="BT91" s="35" t="str">
        <f t="shared" si="238"/>
        <v/>
      </c>
      <c r="BU91" s="35" t="b">
        <f t="shared" si="239"/>
        <v>0</v>
      </c>
      <c r="BV91" s="35" t="str">
        <f t="shared" si="240"/>
        <v/>
      </c>
      <c r="BW91" s="13" t="b">
        <f t="shared" si="315"/>
        <v>0</v>
      </c>
      <c r="BX91" s="35" t="str">
        <f t="shared" si="241"/>
        <v/>
      </c>
      <c r="BY91" s="265" t="b">
        <f t="shared" si="284"/>
        <v>0</v>
      </c>
      <c r="BZ91" s="35" t="str">
        <f t="shared" si="242"/>
        <v/>
      </c>
      <c r="CA91" s="265" t="b">
        <f t="shared" si="285"/>
        <v>0</v>
      </c>
      <c r="CB91" s="35" t="str">
        <f t="shared" si="243"/>
        <v/>
      </c>
      <c r="CC91" s="272" t="b">
        <f t="shared" si="286"/>
        <v>0</v>
      </c>
      <c r="CD91" s="35" t="str">
        <f t="shared" si="244"/>
        <v/>
      </c>
      <c r="CE91" s="13" t="b">
        <f t="shared" si="245"/>
        <v>0</v>
      </c>
      <c r="CF91" s="35" t="str">
        <f t="shared" si="246"/>
        <v/>
      </c>
      <c r="CG91" s="179">
        <f t="shared" si="247"/>
        <v>0</v>
      </c>
      <c r="CH91" s="179">
        <f t="shared" si="248"/>
        <v>0</v>
      </c>
      <c r="CI91" s="218">
        <f t="shared" si="287"/>
        <v>0</v>
      </c>
      <c r="CJ91" s="218">
        <f t="shared" si="288"/>
        <v>0</v>
      </c>
      <c r="CK91" s="218">
        <f t="shared" si="289"/>
        <v>0</v>
      </c>
      <c r="CL91" s="218">
        <f t="shared" si="290"/>
        <v>0</v>
      </c>
      <c r="CM91" s="218">
        <f t="shared" si="291"/>
        <v>0</v>
      </c>
      <c r="CN91" s="218">
        <f t="shared" si="292"/>
        <v>0</v>
      </c>
      <c r="CO91" s="218">
        <f t="shared" si="293"/>
        <v>0</v>
      </c>
      <c r="CP91" s="218">
        <f t="shared" si="294"/>
        <v>0</v>
      </c>
      <c r="CQ91" s="218">
        <f t="shared" si="295"/>
        <v>0</v>
      </c>
      <c r="CR91" s="218">
        <f t="shared" si="296"/>
        <v>0</v>
      </c>
      <c r="CS91" s="14">
        <f t="shared" si="249"/>
        <v>0</v>
      </c>
      <c r="CT91" s="236">
        <f t="shared" si="250"/>
        <v>0</v>
      </c>
      <c r="CU91" s="237">
        <f t="shared" si="316"/>
        <v>0</v>
      </c>
      <c r="CV91" s="16">
        <f t="shared" si="316"/>
        <v>0</v>
      </c>
      <c r="CW91" s="16">
        <f t="shared" si="316"/>
        <v>0</v>
      </c>
      <c r="CX91" s="16">
        <f t="shared" si="316"/>
        <v>0</v>
      </c>
      <c r="CY91" s="16">
        <f t="shared" si="316"/>
        <v>0</v>
      </c>
      <c r="CZ91" s="16">
        <f t="shared" si="316"/>
        <v>0</v>
      </c>
      <c r="DA91" s="16">
        <f t="shared" si="316"/>
        <v>0</v>
      </c>
      <c r="DB91" s="16">
        <f t="shared" si="316"/>
        <v>0</v>
      </c>
      <c r="DC91" s="16">
        <f t="shared" si="316"/>
        <v>0</v>
      </c>
      <c r="DD91" s="238">
        <f t="shared" si="316"/>
        <v>0</v>
      </c>
      <c r="DE91" s="232">
        <f t="shared" si="317"/>
        <v>0</v>
      </c>
      <c r="DF91" s="132">
        <f t="shared" si="317"/>
        <v>0</v>
      </c>
      <c r="DG91" s="132">
        <f t="shared" si="317"/>
        <v>0</v>
      </c>
      <c r="DH91" s="132">
        <f t="shared" si="317"/>
        <v>0</v>
      </c>
      <c r="DI91" s="132">
        <f t="shared" si="317"/>
        <v>0</v>
      </c>
      <c r="DJ91" s="132">
        <f t="shared" si="317"/>
        <v>0</v>
      </c>
      <c r="DK91" s="132">
        <f t="shared" si="317"/>
        <v>0</v>
      </c>
      <c r="DL91" s="132">
        <f t="shared" si="317"/>
        <v>0</v>
      </c>
      <c r="DM91" s="132">
        <f t="shared" si="317"/>
        <v>0</v>
      </c>
      <c r="DN91" s="233">
        <f t="shared" si="317"/>
        <v>0</v>
      </c>
      <c r="DO91" s="232">
        <f t="shared" si="251"/>
        <v>0</v>
      </c>
      <c r="DP91" s="132">
        <f t="shared" si="252"/>
        <v>0</v>
      </c>
      <c r="DQ91" s="132">
        <f t="shared" si="253"/>
        <v>0</v>
      </c>
      <c r="DR91" s="132">
        <f t="shared" si="254"/>
        <v>0</v>
      </c>
      <c r="DS91" s="132">
        <f t="shared" si="255"/>
        <v>0</v>
      </c>
      <c r="DT91" s="132">
        <f t="shared" si="256"/>
        <v>0</v>
      </c>
      <c r="DU91" s="132">
        <f t="shared" si="257"/>
        <v>0</v>
      </c>
      <c r="DV91" s="132">
        <f t="shared" si="258"/>
        <v>0</v>
      </c>
      <c r="DW91" s="132">
        <f t="shared" si="259"/>
        <v>0</v>
      </c>
      <c r="DX91" s="233">
        <f t="shared" si="260"/>
        <v>0</v>
      </c>
      <c r="DY91" s="231" t="b">
        <f t="shared" si="297"/>
        <v>0</v>
      </c>
      <c r="DZ91" s="163"/>
      <c r="EA91" s="226" t="str">
        <f t="shared" si="298"/>
        <v/>
      </c>
      <c r="EB91" s="178" t="str">
        <f t="shared" si="299"/>
        <v/>
      </c>
      <c r="EC91" s="178" t="str">
        <f t="shared" si="300"/>
        <v/>
      </c>
      <c r="ED91" s="178" t="str">
        <f t="shared" si="301"/>
        <v/>
      </c>
      <c r="EE91" s="178" t="str">
        <f t="shared" si="302"/>
        <v/>
      </c>
      <c r="EF91" s="178" t="str">
        <f t="shared" si="303"/>
        <v/>
      </c>
      <c r="EG91" s="178" t="str">
        <f t="shared" si="304"/>
        <v/>
      </c>
      <c r="EH91" s="178" t="str">
        <f t="shared" si="305"/>
        <v/>
      </c>
      <c r="EI91" s="178" t="str">
        <f t="shared" si="306"/>
        <v/>
      </c>
      <c r="EJ91" s="227" t="str">
        <f t="shared" si="307"/>
        <v/>
      </c>
      <c r="EK91" s="230" t="str">
        <f t="shared" si="261"/>
        <v/>
      </c>
      <c r="EL91" s="177" t="str">
        <f t="shared" si="262"/>
        <v/>
      </c>
      <c r="EM91" s="177" t="str">
        <f t="shared" si="263"/>
        <v/>
      </c>
      <c r="EN91" s="177" t="str">
        <f t="shared" si="264"/>
        <v/>
      </c>
      <c r="EO91" s="177" t="str">
        <f t="shared" si="265"/>
        <v/>
      </c>
      <c r="EP91" s="177" t="str">
        <f t="shared" si="266"/>
        <v/>
      </c>
      <c r="EQ91" s="177" t="str">
        <f t="shared" si="267"/>
        <v/>
      </c>
      <c r="ER91" s="177" t="str">
        <f t="shared" si="268"/>
        <v/>
      </c>
      <c r="ES91" s="177" t="str">
        <f t="shared" si="269"/>
        <v/>
      </c>
      <c r="ET91" s="177" t="str">
        <f t="shared" si="270"/>
        <v/>
      </c>
      <c r="EU91" s="229" t="e">
        <f t="shared" si="271"/>
        <v>#VALUE!</v>
      </c>
      <c r="EV91" s="27" t="e">
        <f t="shared" si="272"/>
        <v>#VALUE!</v>
      </c>
      <c r="EW91" s="27" t="e">
        <f t="shared" si="273"/>
        <v>#VALUE!</v>
      </c>
      <c r="EX91" s="28" t="e">
        <f t="shared" si="274"/>
        <v>#VALUE!</v>
      </c>
      <c r="EY91" s="28" t="e">
        <f t="shared" si="275"/>
        <v>#VALUE!</v>
      </c>
      <c r="EZ91" s="28" t="b">
        <f t="shared" si="276"/>
        <v>0</v>
      </c>
      <c r="FA91" s="176" t="str">
        <f t="shared" si="277"/>
        <v/>
      </c>
      <c r="FB91" s="27" t="e" cm="1">
        <f t="array" aca="1" ref="FB91" ca="1">TEXT(RIGHT(10-RIGHT(SUM(INDEX(1*(MID(MID(C91,1,1)*2,ROW(INDIRECT("1:"&amp;LEN(MID(C91,1,1)*2))),1)),,))+MID(C91,2,1)+
SUM(INDEX(1*(MID(MID(C91,3,1)*2,ROW(INDIRECT("1:"&amp;LEN(MID(C91,3,1)*2))),1)),,))+MID(C91,4,1)+
SUM(INDEX(1*(MID(MID(C91,5,1)*2,ROW(INDIRECT("1:"&amp;LEN(MID(C91,5,1)*2))),1)),,))+MID(C91,6,1)+
SUM(INDEX(1*(MID(MID(C91,8,1)*2,ROW(INDIRECT("1:"&amp;LEN(MID(C91,8,1)*2))),1)),,))+MID(C91,9,1)+
SUM(INDEX(1*(MID(MID(C91,10,1)*2,ROW(INDIRECT("1:"&amp;LEN(MID(C91,10,1)*2))),1)),,)),1),1),"0")</f>
        <v>#VALUE!</v>
      </c>
      <c r="FC91" s="27" t="str">
        <f t="shared" si="278"/>
        <v/>
      </c>
      <c r="FD91" s="29" t="b">
        <f t="shared" si="279"/>
        <v>0</v>
      </c>
      <c r="FE91" s="112" t="b">
        <f>IFERROR(MATCH(D91,'Avtal för korttidsarbete'!$G$13:$G$1012,0),TRUE)</f>
        <v>1</v>
      </c>
      <c r="FF91" s="112" t="b">
        <f t="shared" si="308"/>
        <v>0</v>
      </c>
      <c r="FG91" s="113" t="str" cm="1">
        <f t="array" ref="FG91">IF(FE91=TRUE,"x",INDEX('Avtal för korttidsarbete'!$E$13:$E$1012,$FE91))</f>
        <v>x</v>
      </c>
      <c r="FH91" s="113" t="str" cm="1">
        <f t="array" ref="FH91">IF(FE91=TRUE,"x",INDEX('Avtal för korttidsarbete'!$F$13:$F$1012,$FE91))</f>
        <v>x</v>
      </c>
      <c r="FI91" s="112" t="b">
        <f t="shared" si="309"/>
        <v>0</v>
      </c>
      <c r="FJ91" s="135">
        <f t="shared" si="310"/>
        <v>44166</v>
      </c>
      <c r="FK91" s="135">
        <f t="shared" si="311"/>
        <v>44377</v>
      </c>
      <c r="FL91" s="112" t="b">
        <f t="shared" si="312"/>
        <v>0</v>
      </c>
      <c r="FM91" s="113">
        <f t="shared" si="313"/>
        <v>44166</v>
      </c>
      <c r="FN91" s="135">
        <f t="shared" si="314"/>
        <v>44377</v>
      </c>
      <c r="FO91" s="148" t="b">
        <f>IFERROR(INDEX('Avtal för korttidsarbete'!R:R,MATCH(D91,'Avtal för korttidsarbete'!$G:$G,0)),TRUE)</f>
        <v>1</v>
      </c>
      <c r="FP91" s="135" t="str">
        <f>IF(FO91,"-",INDEX('Avtal för korttidsarbete'!$D:$D,MATCH(D91,'Avtal för korttidsarbete'!$G:$G,0)))</f>
        <v>-</v>
      </c>
      <c r="FQ91" s="113" t="b">
        <f>IFERROR(G91&gt;INDEX(Uppsägningar!E:E,MATCH(C91,Uppsägningar!C:C,0)),FALSE)</f>
        <v>0</v>
      </c>
    </row>
    <row r="92" spans="1:173" x14ac:dyDescent="0.25">
      <c r="A92" s="19">
        <v>76</v>
      </c>
      <c r="B92" s="20"/>
      <c r="C92" s="183"/>
      <c r="D92" s="66"/>
      <c r="E92" s="212">
        <f>IFERROR(INDEX(Admin!$C$7:$C$10,MATCH(FP92,TblNivåValTExt,0)),0)</f>
        <v>0</v>
      </c>
      <c r="F92" s="1"/>
      <c r="G92" s="1"/>
      <c r="H92" s="78"/>
      <c r="I92" s="181"/>
      <c r="J92" s="181"/>
      <c r="K92" s="182"/>
      <c r="L92" s="182"/>
      <c r="M92" s="181"/>
      <c r="N92" s="181"/>
      <c r="O92" s="181"/>
      <c r="P92" s="182"/>
      <c r="Q92" s="182"/>
      <c r="R92" s="181"/>
      <c r="S92" s="181"/>
      <c r="T92" s="181"/>
      <c r="U92" s="182"/>
      <c r="V92" s="182"/>
      <c r="W92" s="181"/>
      <c r="X92" s="181"/>
      <c r="Y92" s="181"/>
      <c r="Z92" s="182"/>
      <c r="AA92" s="182"/>
      <c r="AB92" s="181"/>
      <c r="AC92" s="181"/>
      <c r="AD92" s="181"/>
      <c r="AE92" s="182"/>
      <c r="AF92" s="182"/>
      <c r="AG92" s="181"/>
      <c r="AH92" s="181"/>
      <c r="AI92" s="181"/>
      <c r="AJ92" s="182"/>
      <c r="AK92" s="182"/>
      <c r="AL92" s="181"/>
      <c r="AM92" s="181"/>
      <c r="AN92" s="181"/>
      <c r="AO92" s="182"/>
      <c r="AP92" s="182"/>
      <c r="AQ92" s="181"/>
      <c r="AR92" s="181"/>
      <c r="AS92" s="181"/>
      <c r="AT92" s="182"/>
      <c r="AU92" s="182"/>
      <c r="AV92" s="181"/>
      <c r="AW92" s="181"/>
      <c r="AX92" s="181"/>
      <c r="AY92" s="182"/>
      <c r="AZ92" s="182"/>
      <c r="BA92" s="181"/>
      <c r="BB92" s="181"/>
      <c r="BC92" s="181"/>
      <c r="BD92" s="182"/>
      <c r="BE92" s="182"/>
      <c r="BF92" s="181"/>
      <c r="BG92" s="180">
        <f t="shared" si="280"/>
        <v>0</v>
      </c>
      <c r="BH92" s="116" t="str">
        <f t="shared" si="281"/>
        <v/>
      </c>
      <c r="BI92" s="80" t="b">
        <f t="shared" si="229"/>
        <v>0</v>
      </c>
      <c r="BJ92" s="80" t="str">
        <f t="shared" si="230"/>
        <v/>
      </c>
      <c r="BK92" s="80" t="b">
        <f t="shared" si="282"/>
        <v>0</v>
      </c>
      <c r="BL92" s="13" t="str">
        <f t="shared" si="231"/>
        <v/>
      </c>
      <c r="BM92" s="13" t="b">
        <f t="shared" si="283"/>
        <v>0</v>
      </c>
      <c r="BN92" s="35" t="str">
        <f t="shared" si="232"/>
        <v/>
      </c>
      <c r="BO92" s="13" t="b">
        <f t="shared" si="233"/>
        <v>0</v>
      </c>
      <c r="BP92" s="35" t="str">
        <f t="shared" si="234"/>
        <v/>
      </c>
      <c r="BQ92" s="13" t="b">
        <f t="shared" si="235"/>
        <v>0</v>
      </c>
      <c r="BR92" s="35" t="str">
        <f t="shared" si="236"/>
        <v/>
      </c>
      <c r="BS92" s="35" t="b">
        <f t="shared" si="237"/>
        <v>0</v>
      </c>
      <c r="BT92" s="35" t="str">
        <f t="shared" si="238"/>
        <v/>
      </c>
      <c r="BU92" s="35" t="b">
        <f t="shared" si="239"/>
        <v>0</v>
      </c>
      <c r="BV92" s="35" t="str">
        <f t="shared" si="240"/>
        <v/>
      </c>
      <c r="BW92" s="13" t="b">
        <f t="shared" si="315"/>
        <v>0</v>
      </c>
      <c r="BX92" s="35" t="str">
        <f t="shared" si="241"/>
        <v/>
      </c>
      <c r="BY92" s="265" t="b">
        <f t="shared" si="284"/>
        <v>0</v>
      </c>
      <c r="BZ92" s="35" t="str">
        <f t="shared" si="242"/>
        <v/>
      </c>
      <c r="CA92" s="265" t="b">
        <f t="shared" si="285"/>
        <v>0</v>
      </c>
      <c r="CB92" s="35" t="str">
        <f t="shared" si="243"/>
        <v/>
      </c>
      <c r="CC92" s="272" t="b">
        <f t="shared" si="286"/>
        <v>0</v>
      </c>
      <c r="CD92" s="35" t="str">
        <f t="shared" si="244"/>
        <v/>
      </c>
      <c r="CE92" s="13" t="b">
        <f t="shared" si="245"/>
        <v>0</v>
      </c>
      <c r="CF92" s="35" t="str">
        <f t="shared" si="246"/>
        <v/>
      </c>
      <c r="CG92" s="179">
        <f t="shared" si="247"/>
        <v>0</v>
      </c>
      <c r="CH92" s="179">
        <f t="shared" si="248"/>
        <v>0</v>
      </c>
      <c r="CI92" s="218">
        <f t="shared" si="287"/>
        <v>0</v>
      </c>
      <c r="CJ92" s="218">
        <f t="shared" si="288"/>
        <v>0</v>
      </c>
      <c r="CK92" s="218">
        <f t="shared" si="289"/>
        <v>0</v>
      </c>
      <c r="CL92" s="218">
        <f t="shared" si="290"/>
        <v>0</v>
      </c>
      <c r="CM92" s="218">
        <f t="shared" si="291"/>
        <v>0</v>
      </c>
      <c r="CN92" s="218">
        <f t="shared" si="292"/>
        <v>0</v>
      </c>
      <c r="CO92" s="218">
        <f t="shared" si="293"/>
        <v>0</v>
      </c>
      <c r="CP92" s="218">
        <f t="shared" si="294"/>
        <v>0</v>
      </c>
      <c r="CQ92" s="218">
        <f t="shared" si="295"/>
        <v>0</v>
      </c>
      <c r="CR92" s="218">
        <f t="shared" si="296"/>
        <v>0</v>
      </c>
      <c r="CS92" s="14">
        <f t="shared" si="249"/>
        <v>0</v>
      </c>
      <c r="CT92" s="236">
        <f t="shared" si="250"/>
        <v>0</v>
      </c>
      <c r="CU92" s="237">
        <f t="shared" si="316"/>
        <v>0</v>
      </c>
      <c r="CV92" s="16">
        <f t="shared" si="316"/>
        <v>0</v>
      </c>
      <c r="CW92" s="16">
        <f t="shared" si="316"/>
        <v>0</v>
      </c>
      <c r="CX92" s="16">
        <f t="shared" si="316"/>
        <v>0</v>
      </c>
      <c r="CY92" s="16">
        <f t="shared" si="316"/>
        <v>0</v>
      </c>
      <c r="CZ92" s="16">
        <f t="shared" si="316"/>
        <v>0</v>
      </c>
      <c r="DA92" s="16">
        <f t="shared" si="316"/>
        <v>0</v>
      </c>
      <c r="DB92" s="16">
        <f t="shared" si="316"/>
        <v>0</v>
      </c>
      <c r="DC92" s="16">
        <f t="shared" si="316"/>
        <v>0</v>
      </c>
      <c r="DD92" s="238">
        <f t="shared" si="316"/>
        <v>0</v>
      </c>
      <c r="DE92" s="232">
        <f t="shared" si="317"/>
        <v>0</v>
      </c>
      <c r="DF92" s="132">
        <f t="shared" si="317"/>
        <v>0</v>
      </c>
      <c r="DG92" s="132">
        <f t="shared" si="317"/>
        <v>0</v>
      </c>
      <c r="DH92" s="132">
        <f t="shared" si="317"/>
        <v>0</v>
      </c>
      <c r="DI92" s="132">
        <f t="shared" si="317"/>
        <v>0</v>
      </c>
      <c r="DJ92" s="132">
        <f t="shared" si="317"/>
        <v>0</v>
      </c>
      <c r="DK92" s="132">
        <f t="shared" si="317"/>
        <v>0</v>
      </c>
      <c r="DL92" s="132">
        <f t="shared" si="317"/>
        <v>0</v>
      </c>
      <c r="DM92" s="132">
        <f t="shared" si="317"/>
        <v>0</v>
      </c>
      <c r="DN92" s="233">
        <f t="shared" si="317"/>
        <v>0</v>
      </c>
      <c r="DO92" s="232">
        <f t="shared" si="251"/>
        <v>0</v>
      </c>
      <c r="DP92" s="132">
        <f t="shared" si="252"/>
        <v>0</v>
      </c>
      <c r="DQ92" s="132">
        <f t="shared" si="253"/>
        <v>0</v>
      </c>
      <c r="DR92" s="132">
        <f t="shared" si="254"/>
        <v>0</v>
      </c>
      <c r="DS92" s="132">
        <f t="shared" si="255"/>
        <v>0</v>
      </c>
      <c r="DT92" s="132">
        <f t="shared" si="256"/>
        <v>0</v>
      </c>
      <c r="DU92" s="132">
        <f t="shared" si="257"/>
        <v>0</v>
      </c>
      <c r="DV92" s="132">
        <f t="shared" si="258"/>
        <v>0</v>
      </c>
      <c r="DW92" s="132">
        <f t="shared" si="259"/>
        <v>0</v>
      </c>
      <c r="DX92" s="233">
        <f t="shared" si="260"/>
        <v>0</v>
      </c>
      <c r="DY92" s="231" t="b">
        <f t="shared" si="297"/>
        <v>0</v>
      </c>
      <c r="DZ92" s="163"/>
      <c r="EA92" s="226" t="str">
        <f t="shared" si="298"/>
        <v/>
      </c>
      <c r="EB92" s="178" t="str">
        <f t="shared" si="299"/>
        <v/>
      </c>
      <c r="EC92" s="178" t="str">
        <f t="shared" si="300"/>
        <v/>
      </c>
      <c r="ED92" s="178" t="str">
        <f t="shared" si="301"/>
        <v/>
      </c>
      <c r="EE92" s="178" t="str">
        <f t="shared" si="302"/>
        <v/>
      </c>
      <c r="EF92" s="178" t="str">
        <f t="shared" si="303"/>
        <v/>
      </c>
      <c r="EG92" s="178" t="str">
        <f t="shared" si="304"/>
        <v/>
      </c>
      <c r="EH92" s="178" t="str">
        <f t="shared" si="305"/>
        <v/>
      </c>
      <c r="EI92" s="178" t="str">
        <f t="shared" si="306"/>
        <v/>
      </c>
      <c r="EJ92" s="227" t="str">
        <f t="shared" si="307"/>
        <v/>
      </c>
      <c r="EK92" s="230" t="str">
        <f t="shared" si="261"/>
        <v/>
      </c>
      <c r="EL92" s="177" t="str">
        <f t="shared" si="262"/>
        <v/>
      </c>
      <c r="EM92" s="177" t="str">
        <f t="shared" si="263"/>
        <v/>
      </c>
      <c r="EN92" s="177" t="str">
        <f t="shared" si="264"/>
        <v/>
      </c>
      <c r="EO92" s="177" t="str">
        <f t="shared" si="265"/>
        <v/>
      </c>
      <c r="EP92" s="177" t="str">
        <f t="shared" si="266"/>
        <v/>
      </c>
      <c r="EQ92" s="177" t="str">
        <f t="shared" si="267"/>
        <v/>
      </c>
      <c r="ER92" s="177" t="str">
        <f t="shared" si="268"/>
        <v/>
      </c>
      <c r="ES92" s="177" t="str">
        <f t="shared" si="269"/>
        <v/>
      </c>
      <c r="ET92" s="177" t="str">
        <f t="shared" si="270"/>
        <v/>
      </c>
      <c r="EU92" s="229" t="e">
        <f t="shared" si="271"/>
        <v>#VALUE!</v>
      </c>
      <c r="EV92" s="27" t="e">
        <f t="shared" si="272"/>
        <v>#VALUE!</v>
      </c>
      <c r="EW92" s="27" t="e">
        <f t="shared" si="273"/>
        <v>#VALUE!</v>
      </c>
      <c r="EX92" s="28" t="e">
        <f t="shared" si="274"/>
        <v>#VALUE!</v>
      </c>
      <c r="EY92" s="28" t="e">
        <f t="shared" si="275"/>
        <v>#VALUE!</v>
      </c>
      <c r="EZ92" s="28" t="b">
        <f t="shared" si="276"/>
        <v>0</v>
      </c>
      <c r="FA92" s="176" t="str">
        <f t="shared" si="277"/>
        <v/>
      </c>
      <c r="FB92" s="27" t="e" cm="1">
        <f t="array" aca="1" ref="FB92" ca="1">TEXT(RIGHT(10-RIGHT(SUM(INDEX(1*(MID(MID(C92,1,1)*2,ROW(INDIRECT("1:"&amp;LEN(MID(C92,1,1)*2))),1)),,))+MID(C92,2,1)+
SUM(INDEX(1*(MID(MID(C92,3,1)*2,ROW(INDIRECT("1:"&amp;LEN(MID(C92,3,1)*2))),1)),,))+MID(C92,4,1)+
SUM(INDEX(1*(MID(MID(C92,5,1)*2,ROW(INDIRECT("1:"&amp;LEN(MID(C92,5,1)*2))),1)),,))+MID(C92,6,1)+
SUM(INDEX(1*(MID(MID(C92,8,1)*2,ROW(INDIRECT("1:"&amp;LEN(MID(C92,8,1)*2))),1)),,))+MID(C92,9,1)+
SUM(INDEX(1*(MID(MID(C92,10,1)*2,ROW(INDIRECT("1:"&amp;LEN(MID(C92,10,1)*2))),1)),,)),1),1),"0")</f>
        <v>#VALUE!</v>
      </c>
      <c r="FC92" s="27" t="str">
        <f t="shared" si="278"/>
        <v/>
      </c>
      <c r="FD92" s="29" t="b">
        <f t="shared" si="279"/>
        <v>0</v>
      </c>
      <c r="FE92" s="112" t="b">
        <f>IFERROR(MATCH(D92,'Avtal för korttidsarbete'!$G$13:$G$1012,0),TRUE)</f>
        <v>1</v>
      </c>
      <c r="FF92" s="112" t="b">
        <f t="shared" si="308"/>
        <v>0</v>
      </c>
      <c r="FG92" s="113" t="str" cm="1">
        <f t="array" ref="FG92">IF(FE92=TRUE,"x",INDEX('Avtal för korttidsarbete'!$E$13:$E$1012,$FE92))</f>
        <v>x</v>
      </c>
      <c r="FH92" s="113" t="str" cm="1">
        <f t="array" ref="FH92">IF(FE92=TRUE,"x",INDEX('Avtal för korttidsarbete'!$F$13:$F$1012,$FE92))</f>
        <v>x</v>
      </c>
      <c r="FI92" s="112" t="b">
        <f t="shared" si="309"/>
        <v>0</v>
      </c>
      <c r="FJ92" s="135">
        <f t="shared" si="310"/>
        <v>44166</v>
      </c>
      <c r="FK92" s="135">
        <f t="shared" si="311"/>
        <v>44377</v>
      </c>
      <c r="FL92" s="112" t="b">
        <f t="shared" si="312"/>
        <v>0</v>
      </c>
      <c r="FM92" s="113">
        <f t="shared" si="313"/>
        <v>44166</v>
      </c>
      <c r="FN92" s="135">
        <f t="shared" si="314"/>
        <v>44377</v>
      </c>
      <c r="FO92" s="148" t="b">
        <f>IFERROR(INDEX('Avtal för korttidsarbete'!R:R,MATCH(D92,'Avtal för korttidsarbete'!$G:$G,0)),TRUE)</f>
        <v>1</v>
      </c>
      <c r="FP92" s="135" t="str">
        <f>IF(FO92,"-",INDEX('Avtal för korttidsarbete'!$D:$D,MATCH(D92,'Avtal för korttidsarbete'!$G:$G,0)))</f>
        <v>-</v>
      </c>
      <c r="FQ92" s="113" t="b">
        <f>IFERROR(G92&gt;INDEX(Uppsägningar!E:E,MATCH(C92,Uppsägningar!C:C,0)),FALSE)</f>
        <v>0</v>
      </c>
    </row>
    <row r="93" spans="1:173" x14ac:dyDescent="0.25">
      <c r="A93" s="19">
        <v>77</v>
      </c>
      <c r="B93" s="20"/>
      <c r="C93" s="183"/>
      <c r="D93" s="66"/>
      <c r="E93" s="212">
        <f>IFERROR(INDEX(Admin!$C$7:$C$10,MATCH(FP93,TblNivåValTExt,0)),0)</f>
        <v>0</v>
      </c>
      <c r="F93" s="1"/>
      <c r="G93" s="1"/>
      <c r="H93" s="78"/>
      <c r="I93" s="181"/>
      <c r="J93" s="181"/>
      <c r="K93" s="182"/>
      <c r="L93" s="182"/>
      <c r="M93" s="181"/>
      <c r="N93" s="181"/>
      <c r="O93" s="181"/>
      <c r="P93" s="182"/>
      <c r="Q93" s="182"/>
      <c r="R93" s="181"/>
      <c r="S93" s="181"/>
      <c r="T93" s="181"/>
      <c r="U93" s="182"/>
      <c r="V93" s="182"/>
      <c r="W93" s="181"/>
      <c r="X93" s="181"/>
      <c r="Y93" s="181"/>
      <c r="Z93" s="182"/>
      <c r="AA93" s="182"/>
      <c r="AB93" s="181"/>
      <c r="AC93" s="181"/>
      <c r="AD93" s="181"/>
      <c r="AE93" s="182"/>
      <c r="AF93" s="182"/>
      <c r="AG93" s="181"/>
      <c r="AH93" s="181"/>
      <c r="AI93" s="181"/>
      <c r="AJ93" s="182"/>
      <c r="AK93" s="182"/>
      <c r="AL93" s="181"/>
      <c r="AM93" s="181"/>
      <c r="AN93" s="181"/>
      <c r="AO93" s="182"/>
      <c r="AP93" s="182"/>
      <c r="AQ93" s="181"/>
      <c r="AR93" s="181"/>
      <c r="AS93" s="181"/>
      <c r="AT93" s="182"/>
      <c r="AU93" s="182"/>
      <c r="AV93" s="181"/>
      <c r="AW93" s="181"/>
      <c r="AX93" s="181"/>
      <c r="AY93" s="182"/>
      <c r="AZ93" s="182"/>
      <c r="BA93" s="181"/>
      <c r="BB93" s="181"/>
      <c r="BC93" s="181"/>
      <c r="BD93" s="182"/>
      <c r="BE93" s="182"/>
      <c r="BF93" s="181"/>
      <c r="BG93" s="180">
        <f t="shared" si="280"/>
        <v>0</v>
      </c>
      <c r="BH93" s="116" t="str">
        <f t="shared" si="281"/>
        <v/>
      </c>
      <c r="BI93" s="80" t="b">
        <f t="shared" si="229"/>
        <v>0</v>
      </c>
      <c r="BJ93" s="80" t="str">
        <f t="shared" si="230"/>
        <v/>
      </c>
      <c r="BK93" s="80" t="b">
        <f t="shared" si="282"/>
        <v>0</v>
      </c>
      <c r="BL93" s="13" t="str">
        <f t="shared" si="231"/>
        <v/>
      </c>
      <c r="BM93" s="13" t="b">
        <f t="shared" si="283"/>
        <v>0</v>
      </c>
      <c r="BN93" s="35" t="str">
        <f t="shared" si="232"/>
        <v/>
      </c>
      <c r="BO93" s="13" t="b">
        <f t="shared" si="233"/>
        <v>0</v>
      </c>
      <c r="BP93" s="35" t="str">
        <f t="shared" si="234"/>
        <v/>
      </c>
      <c r="BQ93" s="13" t="b">
        <f t="shared" si="235"/>
        <v>0</v>
      </c>
      <c r="BR93" s="35" t="str">
        <f t="shared" si="236"/>
        <v/>
      </c>
      <c r="BS93" s="35" t="b">
        <f t="shared" si="237"/>
        <v>0</v>
      </c>
      <c r="BT93" s="35" t="str">
        <f t="shared" si="238"/>
        <v/>
      </c>
      <c r="BU93" s="35" t="b">
        <f t="shared" si="239"/>
        <v>0</v>
      </c>
      <c r="BV93" s="35" t="str">
        <f t="shared" si="240"/>
        <v/>
      </c>
      <c r="BW93" s="13" t="b">
        <f t="shared" si="315"/>
        <v>0</v>
      </c>
      <c r="BX93" s="35" t="str">
        <f t="shared" si="241"/>
        <v/>
      </c>
      <c r="BY93" s="265" t="b">
        <f t="shared" si="284"/>
        <v>0</v>
      </c>
      <c r="BZ93" s="35" t="str">
        <f t="shared" si="242"/>
        <v/>
      </c>
      <c r="CA93" s="265" t="b">
        <f t="shared" si="285"/>
        <v>0</v>
      </c>
      <c r="CB93" s="35" t="str">
        <f t="shared" si="243"/>
        <v/>
      </c>
      <c r="CC93" s="272" t="b">
        <f t="shared" si="286"/>
        <v>0</v>
      </c>
      <c r="CD93" s="35" t="str">
        <f t="shared" si="244"/>
        <v/>
      </c>
      <c r="CE93" s="13" t="b">
        <f t="shared" si="245"/>
        <v>0</v>
      </c>
      <c r="CF93" s="35" t="str">
        <f t="shared" si="246"/>
        <v/>
      </c>
      <c r="CG93" s="179">
        <f t="shared" si="247"/>
        <v>0</v>
      </c>
      <c r="CH93" s="179">
        <f t="shared" si="248"/>
        <v>0</v>
      </c>
      <c r="CI93" s="218">
        <f t="shared" si="287"/>
        <v>0</v>
      </c>
      <c r="CJ93" s="218">
        <f t="shared" si="288"/>
        <v>0</v>
      </c>
      <c r="CK93" s="218">
        <f t="shared" si="289"/>
        <v>0</v>
      </c>
      <c r="CL93" s="218">
        <f t="shared" si="290"/>
        <v>0</v>
      </c>
      <c r="CM93" s="218">
        <f t="shared" si="291"/>
        <v>0</v>
      </c>
      <c r="CN93" s="218">
        <f t="shared" si="292"/>
        <v>0</v>
      </c>
      <c r="CO93" s="218">
        <f t="shared" si="293"/>
        <v>0</v>
      </c>
      <c r="CP93" s="218">
        <f t="shared" si="294"/>
        <v>0</v>
      </c>
      <c r="CQ93" s="218">
        <f t="shared" si="295"/>
        <v>0</v>
      </c>
      <c r="CR93" s="218">
        <f t="shared" si="296"/>
        <v>0</v>
      </c>
      <c r="CS93" s="14">
        <f t="shared" si="249"/>
        <v>0</v>
      </c>
      <c r="CT93" s="236">
        <f t="shared" si="250"/>
        <v>0</v>
      </c>
      <c r="CU93" s="237">
        <f t="shared" si="316"/>
        <v>0</v>
      </c>
      <c r="CV93" s="16">
        <f t="shared" si="316"/>
        <v>0</v>
      </c>
      <c r="CW93" s="16">
        <f t="shared" si="316"/>
        <v>0</v>
      </c>
      <c r="CX93" s="16">
        <f t="shared" si="316"/>
        <v>0</v>
      </c>
      <c r="CY93" s="16">
        <f t="shared" si="316"/>
        <v>0</v>
      </c>
      <c r="CZ93" s="16">
        <f t="shared" si="316"/>
        <v>0</v>
      </c>
      <c r="DA93" s="16">
        <f t="shared" si="316"/>
        <v>0</v>
      </c>
      <c r="DB93" s="16">
        <f t="shared" si="316"/>
        <v>0</v>
      </c>
      <c r="DC93" s="16">
        <f t="shared" si="316"/>
        <v>0</v>
      </c>
      <c r="DD93" s="238">
        <f t="shared" si="316"/>
        <v>0</v>
      </c>
      <c r="DE93" s="232">
        <f t="shared" si="317"/>
        <v>0</v>
      </c>
      <c r="DF93" s="132">
        <f t="shared" si="317"/>
        <v>0</v>
      </c>
      <c r="DG93" s="132">
        <f t="shared" si="317"/>
        <v>0</v>
      </c>
      <c r="DH93" s="132">
        <f t="shared" si="317"/>
        <v>0</v>
      </c>
      <c r="DI93" s="132">
        <f t="shared" si="317"/>
        <v>0</v>
      </c>
      <c r="DJ93" s="132">
        <f t="shared" si="317"/>
        <v>0</v>
      </c>
      <c r="DK93" s="132">
        <f t="shared" si="317"/>
        <v>0</v>
      </c>
      <c r="DL93" s="132">
        <f t="shared" si="317"/>
        <v>0</v>
      </c>
      <c r="DM93" s="132">
        <f t="shared" si="317"/>
        <v>0</v>
      </c>
      <c r="DN93" s="233">
        <f t="shared" si="317"/>
        <v>0</v>
      </c>
      <c r="DO93" s="232">
        <f t="shared" si="251"/>
        <v>0</v>
      </c>
      <c r="DP93" s="132">
        <f t="shared" si="252"/>
        <v>0</v>
      </c>
      <c r="DQ93" s="132">
        <f t="shared" si="253"/>
        <v>0</v>
      </c>
      <c r="DR93" s="132">
        <f t="shared" si="254"/>
        <v>0</v>
      </c>
      <c r="DS93" s="132">
        <f t="shared" si="255"/>
        <v>0</v>
      </c>
      <c r="DT93" s="132">
        <f t="shared" si="256"/>
        <v>0</v>
      </c>
      <c r="DU93" s="132">
        <f t="shared" si="257"/>
        <v>0</v>
      </c>
      <c r="DV93" s="132">
        <f t="shared" si="258"/>
        <v>0</v>
      </c>
      <c r="DW93" s="132">
        <f t="shared" si="259"/>
        <v>0</v>
      </c>
      <c r="DX93" s="233">
        <f t="shared" si="260"/>
        <v>0</v>
      </c>
      <c r="DY93" s="231" t="b">
        <f t="shared" si="297"/>
        <v>0</v>
      </c>
      <c r="DZ93" s="163"/>
      <c r="EA93" s="226" t="str">
        <f t="shared" si="298"/>
        <v/>
      </c>
      <c r="EB93" s="178" t="str">
        <f t="shared" si="299"/>
        <v/>
      </c>
      <c r="EC93" s="178" t="str">
        <f t="shared" si="300"/>
        <v/>
      </c>
      <c r="ED93" s="178" t="str">
        <f t="shared" si="301"/>
        <v/>
      </c>
      <c r="EE93" s="178" t="str">
        <f t="shared" si="302"/>
        <v/>
      </c>
      <c r="EF93" s="178" t="str">
        <f t="shared" si="303"/>
        <v/>
      </c>
      <c r="EG93" s="178" t="str">
        <f t="shared" si="304"/>
        <v/>
      </c>
      <c r="EH93" s="178" t="str">
        <f t="shared" si="305"/>
        <v/>
      </c>
      <c r="EI93" s="178" t="str">
        <f t="shared" si="306"/>
        <v/>
      </c>
      <c r="EJ93" s="227" t="str">
        <f t="shared" si="307"/>
        <v/>
      </c>
      <c r="EK93" s="230" t="str">
        <f t="shared" si="261"/>
        <v/>
      </c>
      <c r="EL93" s="177" t="str">
        <f t="shared" si="262"/>
        <v/>
      </c>
      <c r="EM93" s="177" t="str">
        <f t="shared" si="263"/>
        <v/>
      </c>
      <c r="EN93" s="177" t="str">
        <f t="shared" si="264"/>
        <v/>
      </c>
      <c r="EO93" s="177" t="str">
        <f t="shared" si="265"/>
        <v/>
      </c>
      <c r="EP93" s="177" t="str">
        <f t="shared" si="266"/>
        <v/>
      </c>
      <c r="EQ93" s="177" t="str">
        <f t="shared" si="267"/>
        <v/>
      </c>
      <c r="ER93" s="177" t="str">
        <f t="shared" si="268"/>
        <v/>
      </c>
      <c r="ES93" s="177" t="str">
        <f t="shared" si="269"/>
        <v/>
      </c>
      <c r="ET93" s="177" t="str">
        <f t="shared" si="270"/>
        <v/>
      </c>
      <c r="EU93" s="229" t="e">
        <f t="shared" si="271"/>
        <v>#VALUE!</v>
      </c>
      <c r="EV93" s="27" t="e">
        <f t="shared" si="272"/>
        <v>#VALUE!</v>
      </c>
      <c r="EW93" s="27" t="e">
        <f t="shared" si="273"/>
        <v>#VALUE!</v>
      </c>
      <c r="EX93" s="28" t="e">
        <f t="shared" si="274"/>
        <v>#VALUE!</v>
      </c>
      <c r="EY93" s="28" t="e">
        <f t="shared" si="275"/>
        <v>#VALUE!</v>
      </c>
      <c r="EZ93" s="28" t="b">
        <f t="shared" si="276"/>
        <v>0</v>
      </c>
      <c r="FA93" s="176" t="str">
        <f t="shared" si="277"/>
        <v/>
      </c>
      <c r="FB93" s="27" t="e" cm="1">
        <f t="array" aca="1" ref="FB93" ca="1">TEXT(RIGHT(10-RIGHT(SUM(INDEX(1*(MID(MID(C93,1,1)*2,ROW(INDIRECT("1:"&amp;LEN(MID(C93,1,1)*2))),1)),,))+MID(C93,2,1)+
SUM(INDEX(1*(MID(MID(C93,3,1)*2,ROW(INDIRECT("1:"&amp;LEN(MID(C93,3,1)*2))),1)),,))+MID(C93,4,1)+
SUM(INDEX(1*(MID(MID(C93,5,1)*2,ROW(INDIRECT("1:"&amp;LEN(MID(C93,5,1)*2))),1)),,))+MID(C93,6,1)+
SUM(INDEX(1*(MID(MID(C93,8,1)*2,ROW(INDIRECT("1:"&amp;LEN(MID(C93,8,1)*2))),1)),,))+MID(C93,9,1)+
SUM(INDEX(1*(MID(MID(C93,10,1)*2,ROW(INDIRECT("1:"&amp;LEN(MID(C93,10,1)*2))),1)),,)),1),1),"0")</f>
        <v>#VALUE!</v>
      </c>
      <c r="FC93" s="27" t="str">
        <f t="shared" si="278"/>
        <v/>
      </c>
      <c r="FD93" s="29" t="b">
        <f t="shared" si="279"/>
        <v>0</v>
      </c>
      <c r="FE93" s="112" t="b">
        <f>IFERROR(MATCH(D93,'Avtal för korttidsarbete'!$G$13:$G$1012,0),TRUE)</f>
        <v>1</v>
      </c>
      <c r="FF93" s="112" t="b">
        <f t="shared" si="308"/>
        <v>0</v>
      </c>
      <c r="FG93" s="113" t="str" cm="1">
        <f t="array" ref="FG93">IF(FE93=TRUE,"x",INDEX('Avtal för korttidsarbete'!$E$13:$E$1012,$FE93))</f>
        <v>x</v>
      </c>
      <c r="FH93" s="113" t="str" cm="1">
        <f t="array" ref="FH93">IF(FE93=TRUE,"x",INDEX('Avtal för korttidsarbete'!$F$13:$F$1012,$FE93))</f>
        <v>x</v>
      </c>
      <c r="FI93" s="112" t="b">
        <f t="shared" si="309"/>
        <v>0</v>
      </c>
      <c r="FJ93" s="135">
        <f t="shared" si="310"/>
        <v>44166</v>
      </c>
      <c r="FK93" s="135">
        <f t="shared" si="311"/>
        <v>44377</v>
      </c>
      <c r="FL93" s="112" t="b">
        <f t="shared" si="312"/>
        <v>0</v>
      </c>
      <c r="FM93" s="113">
        <f t="shared" si="313"/>
        <v>44166</v>
      </c>
      <c r="FN93" s="135">
        <f t="shared" si="314"/>
        <v>44377</v>
      </c>
      <c r="FO93" s="148" t="b">
        <f>IFERROR(INDEX('Avtal för korttidsarbete'!R:R,MATCH(D93,'Avtal för korttidsarbete'!$G:$G,0)),TRUE)</f>
        <v>1</v>
      </c>
      <c r="FP93" s="135" t="str">
        <f>IF(FO93,"-",INDEX('Avtal för korttidsarbete'!$D:$D,MATCH(D93,'Avtal för korttidsarbete'!$G:$G,0)))</f>
        <v>-</v>
      </c>
      <c r="FQ93" s="113" t="b">
        <f>IFERROR(G93&gt;INDEX(Uppsägningar!E:E,MATCH(C93,Uppsägningar!C:C,0)),FALSE)</f>
        <v>0</v>
      </c>
    </row>
    <row r="94" spans="1:173" x14ac:dyDescent="0.25">
      <c r="A94" s="19">
        <v>78</v>
      </c>
      <c r="B94" s="20"/>
      <c r="C94" s="183"/>
      <c r="D94" s="66"/>
      <c r="E94" s="212">
        <f>IFERROR(INDEX(Admin!$C$7:$C$10,MATCH(FP94,TblNivåValTExt,0)),0)</f>
        <v>0</v>
      </c>
      <c r="F94" s="1"/>
      <c r="G94" s="1"/>
      <c r="H94" s="78"/>
      <c r="I94" s="181"/>
      <c r="J94" s="181"/>
      <c r="K94" s="182"/>
      <c r="L94" s="182"/>
      <c r="M94" s="181"/>
      <c r="N94" s="181"/>
      <c r="O94" s="181"/>
      <c r="P94" s="182"/>
      <c r="Q94" s="182"/>
      <c r="R94" s="181"/>
      <c r="S94" s="181"/>
      <c r="T94" s="181"/>
      <c r="U94" s="182"/>
      <c r="V94" s="182"/>
      <c r="W94" s="181"/>
      <c r="X94" s="181"/>
      <c r="Y94" s="181"/>
      <c r="Z94" s="182"/>
      <c r="AA94" s="182"/>
      <c r="AB94" s="181"/>
      <c r="AC94" s="181"/>
      <c r="AD94" s="181"/>
      <c r="AE94" s="182"/>
      <c r="AF94" s="182"/>
      <c r="AG94" s="181"/>
      <c r="AH94" s="181"/>
      <c r="AI94" s="181"/>
      <c r="AJ94" s="182"/>
      <c r="AK94" s="182"/>
      <c r="AL94" s="181"/>
      <c r="AM94" s="181"/>
      <c r="AN94" s="181"/>
      <c r="AO94" s="182"/>
      <c r="AP94" s="182"/>
      <c r="AQ94" s="181"/>
      <c r="AR94" s="181"/>
      <c r="AS94" s="181"/>
      <c r="AT94" s="182"/>
      <c r="AU94" s="182"/>
      <c r="AV94" s="181"/>
      <c r="AW94" s="181"/>
      <c r="AX94" s="181"/>
      <c r="AY94" s="182"/>
      <c r="AZ94" s="182"/>
      <c r="BA94" s="181"/>
      <c r="BB94" s="181"/>
      <c r="BC94" s="181"/>
      <c r="BD94" s="182"/>
      <c r="BE94" s="182"/>
      <c r="BF94" s="181"/>
      <c r="BG94" s="180">
        <f t="shared" si="280"/>
        <v>0</v>
      </c>
      <c r="BH94" s="116" t="str">
        <f t="shared" si="281"/>
        <v/>
      </c>
      <c r="BI94" s="80" t="b">
        <f t="shared" si="229"/>
        <v>0</v>
      </c>
      <c r="BJ94" s="80" t="str">
        <f t="shared" si="230"/>
        <v/>
      </c>
      <c r="BK94" s="80" t="b">
        <f t="shared" si="282"/>
        <v>0</v>
      </c>
      <c r="BL94" s="13" t="str">
        <f t="shared" si="231"/>
        <v/>
      </c>
      <c r="BM94" s="13" t="b">
        <f t="shared" si="283"/>
        <v>0</v>
      </c>
      <c r="BN94" s="35" t="str">
        <f t="shared" si="232"/>
        <v/>
      </c>
      <c r="BO94" s="13" t="b">
        <f t="shared" si="233"/>
        <v>0</v>
      </c>
      <c r="BP94" s="35" t="str">
        <f t="shared" si="234"/>
        <v/>
      </c>
      <c r="BQ94" s="13" t="b">
        <f t="shared" si="235"/>
        <v>0</v>
      </c>
      <c r="BR94" s="35" t="str">
        <f t="shared" si="236"/>
        <v/>
      </c>
      <c r="BS94" s="35" t="b">
        <f t="shared" si="237"/>
        <v>0</v>
      </c>
      <c r="BT94" s="35" t="str">
        <f t="shared" si="238"/>
        <v/>
      </c>
      <c r="BU94" s="35" t="b">
        <f t="shared" si="239"/>
        <v>0</v>
      </c>
      <c r="BV94" s="35" t="str">
        <f t="shared" si="240"/>
        <v/>
      </c>
      <c r="BW94" s="13" t="b">
        <f t="shared" si="315"/>
        <v>0</v>
      </c>
      <c r="BX94" s="35" t="str">
        <f t="shared" si="241"/>
        <v/>
      </c>
      <c r="BY94" s="265" t="b">
        <f t="shared" si="284"/>
        <v>0</v>
      </c>
      <c r="BZ94" s="35" t="str">
        <f t="shared" si="242"/>
        <v/>
      </c>
      <c r="CA94" s="265" t="b">
        <f t="shared" si="285"/>
        <v>0</v>
      </c>
      <c r="CB94" s="35" t="str">
        <f t="shared" si="243"/>
        <v/>
      </c>
      <c r="CC94" s="272" t="b">
        <f t="shared" si="286"/>
        <v>0</v>
      </c>
      <c r="CD94" s="35" t="str">
        <f t="shared" si="244"/>
        <v/>
      </c>
      <c r="CE94" s="13" t="b">
        <f t="shared" si="245"/>
        <v>0</v>
      </c>
      <c r="CF94" s="35" t="str">
        <f t="shared" si="246"/>
        <v/>
      </c>
      <c r="CG94" s="179">
        <f t="shared" si="247"/>
        <v>0</v>
      </c>
      <c r="CH94" s="179">
        <f t="shared" si="248"/>
        <v>0</v>
      </c>
      <c r="CI94" s="218">
        <f t="shared" si="287"/>
        <v>0</v>
      </c>
      <c r="CJ94" s="218">
        <f t="shared" si="288"/>
        <v>0</v>
      </c>
      <c r="CK94" s="218">
        <f t="shared" si="289"/>
        <v>0</v>
      </c>
      <c r="CL94" s="218">
        <f t="shared" si="290"/>
        <v>0</v>
      </c>
      <c r="CM94" s="218">
        <f t="shared" si="291"/>
        <v>0</v>
      </c>
      <c r="CN94" s="218">
        <f t="shared" si="292"/>
        <v>0</v>
      </c>
      <c r="CO94" s="218">
        <f t="shared" si="293"/>
        <v>0</v>
      </c>
      <c r="CP94" s="218">
        <f t="shared" si="294"/>
        <v>0</v>
      </c>
      <c r="CQ94" s="218">
        <f t="shared" si="295"/>
        <v>0</v>
      </c>
      <c r="CR94" s="218">
        <f t="shared" si="296"/>
        <v>0</v>
      </c>
      <c r="CS94" s="14">
        <f t="shared" si="249"/>
        <v>0</v>
      </c>
      <c r="CT94" s="236">
        <f t="shared" si="250"/>
        <v>0</v>
      </c>
      <c r="CU94" s="237">
        <f t="shared" si="316"/>
        <v>0</v>
      </c>
      <c r="CV94" s="16">
        <f t="shared" si="316"/>
        <v>0</v>
      </c>
      <c r="CW94" s="16">
        <f t="shared" si="316"/>
        <v>0</v>
      </c>
      <c r="CX94" s="16">
        <f t="shared" si="316"/>
        <v>0</v>
      </c>
      <c r="CY94" s="16">
        <f t="shared" si="316"/>
        <v>0</v>
      </c>
      <c r="CZ94" s="16">
        <f t="shared" si="316"/>
        <v>0</v>
      </c>
      <c r="DA94" s="16">
        <f t="shared" si="316"/>
        <v>0</v>
      </c>
      <c r="DB94" s="16">
        <f t="shared" si="316"/>
        <v>0</v>
      </c>
      <c r="DC94" s="16">
        <f t="shared" si="316"/>
        <v>0</v>
      </c>
      <c r="DD94" s="238">
        <f t="shared" si="316"/>
        <v>0</v>
      </c>
      <c r="DE94" s="232">
        <f t="shared" si="317"/>
        <v>0</v>
      </c>
      <c r="DF94" s="132">
        <f t="shared" si="317"/>
        <v>0</v>
      </c>
      <c r="DG94" s="132">
        <f t="shared" si="317"/>
        <v>0</v>
      </c>
      <c r="DH94" s="132">
        <f t="shared" si="317"/>
        <v>0</v>
      </c>
      <c r="DI94" s="132">
        <f t="shared" si="317"/>
        <v>0</v>
      </c>
      <c r="DJ94" s="132">
        <f t="shared" si="317"/>
        <v>0</v>
      </c>
      <c r="DK94" s="132">
        <f t="shared" si="317"/>
        <v>0</v>
      </c>
      <c r="DL94" s="132">
        <f t="shared" si="317"/>
        <v>0</v>
      </c>
      <c r="DM94" s="132">
        <f t="shared" si="317"/>
        <v>0</v>
      </c>
      <c r="DN94" s="233">
        <f t="shared" si="317"/>
        <v>0</v>
      </c>
      <c r="DO94" s="232">
        <f t="shared" si="251"/>
        <v>0</v>
      </c>
      <c r="DP94" s="132">
        <f t="shared" si="252"/>
        <v>0</v>
      </c>
      <c r="DQ94" s="132">
        <f t="shared" si="253"/>
        <v>0</v>
      </c>
      <c r="DR94" s="132">
        <f t="shared" si="254"/>
        <v>0</v>
      </c>
      <c r="DS94" s="132">
        <f t="shared" si="255"/>
        <v>0</v>
      </c>
      <c r="DT94" s="132">
        <f t="shared" si="256"/>
        <v>0</v>
      </c>
      <c r="DU94" s="132">
        <f t="shared" si="257"/>
        <v>0</v>
      </c>
      <c r="DV94" s="132">
        <f t="shared" si="258"/>
        <v>0</v>
      </c>
      <c r="DW94" s="132">
        <f t="shared" si="259"/>
        <v>0</v>
      </c>
      <c r="DX94" s="233">
        <f t="shared" si="260"/>
        <v>0</v>
      </c>
      <c r="DY94" s="231" t="b">
        <f t="shared" si="297"/>
        <v>0</v>
      </c>
      <c r="DZ94" s="163"/>
      <c r="EA94" s="226" t="str">
        <f t="shared" si="298"/>
        <v/>
      </c>
      <c r="EB94" s="178" t="str">
        <f t="shared" si="299"/>
        <v/>
      </c>
      <c r="EC94" s="178" t="str">
        <f t="shared" si="300"/>
        <v/>
      </c>
      <c r="ED94" s="178" t="str">
        <f t="shared" si="301"/>
        <v/>
      </c>
      <c r="EE94" s="178" t="str">
        <f t="shared" si="302"/>
        <v/>
      </c>
      <c r="EF94" s="178" t="str">
        <f t="shared" si="303"/>
        <v/>
      </c>
      <c r="EG94" s="178" t="str">
        <f t="shared" si="304"/>
        <v/>
      </c>
      <c r="EH94" s="178" t="str">
        <f t="shared" si="305"/>
        <v/>
      </c>
      <c r="EI94" s="178" t="str">
        <f t="shared" si="306"/>
        <v/>
      </c>
      <c r="EJ94" s="227" t="str">
        <f t="shared" si="307"/>
        <v/>
      </c>
      <c r="EK94" s="230" t="str">
        <f t="shared" si="261"/>
        <v/>
      </c>
      <c r="EL94" s="177" t="str">
        <f t="shared" si="262"/>
        <v/>
      </c>
      <c r="EM94" s="177" t="str">
        <f t="shared" si="263"/>
        <v/>
      </c>
      <c r="EN94" s="177" t="str">
        <f t="shared" si="264"/>
        <v/>
      </c>
      <c r="EO94" s="177" t="str">
        <f t="shared" si="265"/>
        <v/>
      </c>
      <c r="EP94" s="177" t="str">
        <f t="shared" si="266"/>
        <v/>
      </c>
      <c r="EQ94" s="177" t="str">
        <f t="shared" si="267"/>
        <v/>
      </c>
      <c r="ER94" s="177" t="str">
        <f t="shared" si="268"/>
        <v/>
      </c>
      <c r="ES94" s="177" t="str">
        <f t="shared" si="269"/>
        <v/>
      </c>
      <c r="ET94" s="177" t="str">
        <f t="shared" si="270"/>
        <v/>
      </c>
      <c r="EU94" s="229" t="e">
        <f t="shared" si="271"/>
        <v>#VALUE!</v>
      </c>
      <c r="EV94" s="27" t="e">
        <f t="shared" si="272"/>
        <v>#VALUE!</v>
      </c>
      <c r="EW94" s="27" t="e">
        <f t="shared" si="273"/>
        <v>#VALUE!</v>
      </c>
      <c r="EX94" s="28" t="e">
        <f t="shared" si="274"/>
        <v>#VALUE!</v>
      </c>
      <c r="EY94" s="28" t="e">
        <f t="shared" si="275"/>
        <v>#VALUE!</v>
      </c>
      <c r="EZ94" s="28" t="b">
        <f t="shared" si="276"/>
        <v>0</v>
      </c>
      <c r="FA94" s="176" t="str">
        <f t="shared" si="277"/>
        <v/>
      </c>
      <c r="FB94" s="27" t="e" cm="1">
        <f t="array" aca="1" ref="FB94" ca="1">TEXT(RIGHT(10-RIGHT(SUM(INDEX(1*(MID(MID(C94,1,1)*2,ROW(INDIRECT("1:"&amp;LEN(MID(C94,1,1)*2))),1)),,))+MID(C94,2,1)+
SUM(INDEX(1*(MID(MID(C94,3,1)*2,ROW(INDIRECT("1:"&amp;LEN(MID(C94,3,1)*2))),1)),,))+MID(C94,4,1)+
SUM(INDEX(1*(MID(MID(C94,5,1)*2,ROW(INDIRECT("1:"&amp;LEN(MID(C94,5,1)*2))),1)),,))+MID(C94,6,1)+
SUM(INDEX(1*(MID(MID(C94,8,1)*2,ROW(INDIRECT("1:"&amp;LEN(MID(C94,8,1)*2))),1)),,))+MID(C94,9,1)+
SUM(INDEX(1*(MID(MID(C94,10,1)*2,ROW(INDIRECT("1:"&amp;LEN(MID(C94,10,1)*2))),1)),,)),1),1),"0")</f>
        <v>#VALUE!</v>
      </c>
      <c r="FC94" s="27" t="str">
        <f t="shared" si="278"/>
        <v/>
      </c>
      <c r="FD94" s="29" t="b">
        <f t="shared" si="279"/>
        <v>0</v>
      </c>
      <c r="FE94" s="112" t="b">
        <f>IFERROR(MATCH(D94,'Avtal för korttidsarbete'!$G$13:$G$1012,0),TRUE)</f>
        <v>1</v>
      </c>
      <c r="FF94" s="112" t="b">
        <f t="shared" si="308"/>
        <v>0</v>
      </c>
      <c r="FG94" s="113" t="str" cm="1">
        <f t="array" ref="FG94">IF(FE94=TRUE,"x",INDEX('Avtal för korttidsarbete'!$E$13:$E$1012,$FE94))</f>
        <v>x</v>
      </c>
      <c r="FH94" s="113" t="str" cm="1">
        <f t="array" ref="FH94">IF(FE94=TRUE,"x",INDEX('Avtal för korttidsarbete'!$F$13:$F$1012,$FE94))</f>
        <v>x</v>
      </c>
      <c r="FI94" s="112" t="b">
        <f t="shared" si="309"/>
        <v>0</v>
      </c>
      <c r="FJ94" s="135">
        <f t="shared" si="310"/>
        <v>44166</v>
      </c>
      <c r="FK94" s="135">
        <f t="shared" si="311"/>
        <v>44377</v>
      </c>
      <c r="FL94" s="112" t="b">
        <f t="shared" si="312"/>
        <v>0</v>
      </c>
      <c r="FM94" s="113">
        <f t="shared" si="313"/>
        <v>44166</v>
      </c>
      <c r="FN94" s="135">
        <f t="shared" si="314"/>
        <v>44377</v>
      </c>
      <c r="FO94" s="148" t="b">
        <f>IFERROR(INDEX('Avtal för korttidsarbete'!R:R,MATCH(D94,'Avtal för korttidsarbete'!$G:$G,0)),TRUE)</f>
        <v>1</v>
      </c>
      <c r="FP94" s="135" t="str">
        <f>IF(FO94,"-",INDEX('Avtal för korttidsarbete'!$D:$D,MATCH(D94,'Avtal för korttidsarbete'!$G:$G,0)))</f>
        <v>-</v>
      </c>
      <c r="FQ94" s="113" t="b">
        <f>IFERROR(G94&gt;INDEX(Uppsägningar!E:E,MATCH(C94,Uppsägningar!C:C,0)),FALSE)</f>
        <v>0</v>
      </c>
    </row>
    <row r="95" spans="1:173" x14ac:dyDescent="0.25">
      <c r="A95" s="19">
        <v>79</v>
      </c>
      <c r="B95" s="20"/>
      <c r="C95" s="183"/>
      <c r="D95" s="66"/>
      <c r="E95" s="212">
        <f>IFERROR(INDEX(Admin!$C$7:$C$10,MATCH(FP95,TblNivåValTExt,0)),0)</f>
        <v>0</v>
      </c>
      <c r="F95" s="1"/>
      <c r="G95" s="1"/>
      <c r="H95" s="78"/>
      <c r="I95" s="181"/>
      <c r="J95" s="181"/>
      <c r="K95" s="182"/>
      <c r="L95" s="182"/>
      <c r="M95" s="181"/>
      <c r="N95" s="181"/>
      <c r="O95" s="181"/>
      <c r="P95" s="182"/>
      <c r="Q95" s="182"/>
      <c r="R95" s="181"/>
      <c r="S95" s="181"/>
      <c r="T95" s="181"/>
      <c r="U95" s="182"/>
      <c r="V95" s="182"/>
      <c r="W95" s="181"/>
      <c r="X95" s="181"/>
      <c r="Y95" s="181"/>
      <c r="Z95" s="182"/>
      <c r="AA95" s="182"/>
      <c r="AB95" s="181"/>
      <c r="AC95" s="181"/>
      <c r="AD95" s="181"/>
      <c r="AE95" s="182"/>
      <c r="AF95" s="182"/>
      <c r="AG95" s="181"/>
      <c r="AH95" s="181"/>
      <c r="AI95" s="181"/>
      <c r="AJ95" s="182"/>
      <c r="AK95" s="182"/>
      <c r="AL95" s="181"/>
      <c r="AM95" s="181"/>
      <c r="AN95" s="181"/>
      <c r="AO95" s="182"/>
      <c r="AP95" s="182"/>
      <c r="AQ95" s="181"/>
      <c r="AR95" s="181"/>
      <c r="AS95" s="181"/>
      <c r="AT95" s="182"/>
      <c r="AU95" s="182"/>
      <c r="AV95" s="181"/>
      <c r="AW95" s="181"/>
      <c r="AX95" s="181"/>
      <c r="AY95" s="182"/>
      <c r="AZ95" s="182"/>
      <c r="BA95" s="181"/>
      <c r="BB95" s="181"/>
      <c r="BC95" s="181"/>
      <c r="BD95" s="182"/>
      <c r="BE95" s="182"/>
      <c r="BF95" s="181"/>
      <c r="BG95" s="180">
        <f t="shared" si="280"/>
        <v>0</v>
      </c>
      <c r="BH95" s="116" t="str">
        <f t="shared" si="281"/>
        <v/>
      </c>
      <c r="BI95" s="80" t="b">
        <f t="shared" si="229"/>
        <v>0</v>
      </c>
      <c r="BJ95" s="80" t="str">
        <f t="shared" si="230"/>
        <v/>
      </c>
      <c r="BK95" s="80" t="b">
        <f t="shared" si="282"/>
        <v>0</v>
      </c>
      <c r="BL95" s="13" t="str">
        <f t="shared" si="231"/>
        <v/>
      </c>
      <c r="BM95" s="13" t="b">
        <f t="shared" si="283"/>
        <v>0</v>
      </c>
      <c r="BN95" s="35" t="str">
        <f t="shared" si="232"/>
        <v/>
      </c>
      <c r="BO95" s="13" t="b">
        <f t="shared" si="233"/>
        <v>0</v>
      </c>
      <c r="BP95" s="35" t="str">
        <f t="shared" si="234"/>
        <v/>
      </c>
      <c r="BQ95" s="13" t="b">
        <f t="shared" si="235"/>
        <v>0</v>
      </c>
      <c r="BR95" s="35" t="str">
        <f t="shared" si="236"/>
        <v/>
      </c>
      <c r="BS95" s="35" t="b">
        <f t="shared" si="237"/>
        <v>0</v>
      </c>
      <c r="BT95" s="35" t="str">
        <f t="shared" si="238"/>
        <v/>
      </c>
      <c r="BU95" s="35" t="b">
        <f t="shared" si="239"/>
        <v>0</v>
      </c>
      <c r="BV95" s="35" t="str">
        <f t="shared" si="240"/>
        <v/>
      </c>
      <c r="BW95" s="13" t="b">
        <f t="shared" si="315"/>
        <v>0</v>
      </c>
      <c r="BX95" s="35" t="str">
        <f t="shared" si="241"/>
        <v/>
      </c>
      <c r="BY95" s="265" t="b">
        <f t="shared" si="284"/>
        <v>0</v>
      </c>
      <c r="BZ95" s="35" t="str">
        <f t="shared" si="242"/>
        <v/>
      </c>
      <c r="CA95" s="265" t="b">
        <f t="shared" si="285"/>
        <v>0</v>
      </c>
      <c r="CB95" s="35" t="str">
        <f t="shared" si="243"/>
        <v/>
      </c>
      <c r="CC95" s="272" t="b">
        <f t="shared" si="286"/>
        <v>0</v>
      </c>
      <c r="CD95" s="35" t="str">
        <f t="shared" si="244"/>
        <v/>
      </c>
      <c r="CE95" s="13" t="b">
        <f t="shared" si="245"/>
        <v>0</v>
      </c>
      <c r="CF95" s="35" t="str">
        <f t="shared" si="246"/>
        <v/>
      </c>
      <c r="CG95" s="179">
        <f t="shared" si="247"/>
        <v>0</v>
      </c>
      <c r="CH95" s="179">
        <f t="shared" si="248"/>
        <v>0</v>
      </c>
      <c r="CI95" s="218">
        <f t="shared" si="287"/>
        <v>0</v>
      </c>
      <c r="CJ95" s="218">
        <f t="shared" si="288"/>
        <v>0</v>
      </c>
      <c r="CK95" s="218">
        <f t="shared" si="289"/>
        <v>0</v>
      </c>
      <c r="CL95" s="218">
        <f t="shared" si="290"/>
        <v>0</v>
      </c>
      <c r="CM95" s="218">
        <f t="shared" si="291"/>
        <v>0</v>
      </c>
      <c r="CN95" s="218">
        <f t="shared" si="292"/>
        <v>0</v>
      </c>
      <c r="CO95" s="218">
        <f t="shared" si="293"/>
        <v>0</v>
      </c>
      <c r="CP95" s="218">
        <f t="shared" si="294"/>
        <v>0</v>
      </c>
      <c r="CQ95" s="218">
        <f t="shared" si="295"/>
        <v>0</v>
      </c>
      <c r="CR95" s="218">
        <f t="shared" si="296"/>
        <v>0</v>
      </c>
      <c r="CS95" s="14">
        <f t="shared" si="249"/>
        <v>0</v>
      </c>
      <c r="CT95" s="236">
        <f t="shared" si="250"/>
        <v>0</v>
      </c>
      <c r="CU95" s="237">
        <f t="shared" si="316"/>
        <v>0</v>
      </c>
      <c r="CV95" s="16">
        <f t="shared" si="316"/>
        <v>0</v>
      </c>
      <c r="CW95" s="16">
        <f t="shared" si="316"/>
        <v>0</v>
      </c>
      <c r="CX95" s="16">
        <f t="shared" si="316"/>
        <v>0</v>
      </c>
      <c r="CY95" s="16">
        <f t="shared" si="316"/>
        <v>0</v>
      </c>
      <c r="CZ95" s="16">
        <f t="shared" si="316"/>
        <v>0</v>
      </c>
      <c r="DA95" s="16">
        <f t="shared" si="316"/>
        <v>0</v>
      </c>
      <c r="DB95" s="16">
        <f t="shared" si="316"/>
        <v>0</v>
      </c>
      <c r="DC95" s="16">
        <f t="shared" si="316"/>
        <v>0</v>
      </c>
      <c r="DD95" s="238">
        <f t="shared" si="316"/>
        <v>0</v>
      </c>
      <c r="DE95" s="232">
        <f t="shared" si="317"/>
        <v>0</v>
      </c>
      <c r="DF95" s="132">
        <f t="shared" si="317"/>
        <v>0</v>
      </c>
      <c r="DG95" s="132">
        <f t="shared" si="317"/>
        <v>0</v>
      </c>
      <c r="DH95" s="132">
        <f t="shared" si="317"/>
        <v>0</v>
      </c>
      <c r="DI95" s="132">
        <f t="shared" si="317"/>
        <v>0</v>
      </c>
      <c r="DJ95" s="132">
        <f t="shared" si="317"/>
        <v>0</v>
      </c>
      <c r="DK95" s="132">
        <f t="shared" si="317"/>
        <v>0</v>
      </c>
      <c r="DL95" s="132">
        <f t="shared" si="317"/>
        <v>0</v>
      </c>
      <c r="DM95" s="132">
        <f t="shared" si="317"/>
        <v>0</v>
      </c>
      <c r="DN95" s="233">
        <f t="shared" si="317"/>
        <v>0</v>
      </c>
      <c r="DO95" s="232">
        <f t="shared" si="251"/>
        <v>0</v>
      </c>
      <c r="DP95" s="132">
        <f t="shared" si="252"/>
        <v>0</v>
      </c>
      <c r="DQ95" s="132">
        <f t="shared" si="253"/>
        <v>0</v>
      </c>
      <c r="DR95" s="132">
        <f t="shared" si="254"/>
        <v>0</v>
      </c>
      <c r="DS95" s="132">
        <f t="shared" si="255"/>
        <v>0</v>
      </c>
      <c r="DT95" s="132">
        <f t="shared" si="256"/>
        <v>0</v>
      </c>
      <c r="DU95" s="132">
        <f t="shared" si="257"/>
        <v>0</v>
      </c>
      <c r="DV95" s="132">
        <f t="shared" si="258"/>
        <v>0</v>
      </c>
      <c r="DW95" s="132">
        <f t="shared" si="259"/>
        <v>0</v>
      </c>
      <c r="DX95" s="233">
        <f t="shared" si="260"/>
        <v>0</v>
      </c>
      <c r="DY95" s="231" t="b">
        <f t="shared" si="297"/>
        <v>0</v>
      </c>
      <c r="DZ95" s="163"/>
      <c r="EA95" s="226" t="str">
        <f t="shared" si="298"/>
        <v/>
      </c>
      <c r="EB95" s="178" t="str">
        <f t="shared" si="299"/>
        <v/>
      </c>
      <c r="EC95" s="178" t="str">
        <f t="shared" si="300"/>
        <v/>
      </c>
      <c r="ED95" s="178" t="str">
        <f t="shared" si="301"/>
        <v/>
      </c>
      <c r="EE95" s="178" t="str">
        <f t="shared" si="302"/>
        <v/>
      </c>
      <c r="EF95" s="178" t="str">
        <f t="shared" si="303"/>
        <v/>
      </c>
      <c r="EG95" s="178" t="str">
        <f t="shared" si="304"/>
        <v/>
      </c>
      <c r="EH95" s="178" t="str">
        <f t="shared" si="305"/>
        <v/>
      </c>
      <c r="EI95" s="178" t="str">
        <f t="shared" si="306"/>
        <v/>
      </c>
      <c r="EJ95" s="227" t="str">
        <f t="shared" si="307"/>
        <v/>
      </c>
      <c r="EK95" s="230" t="str">
        <f t="shared" si="261"/>
        <v/>
      </c>
      <c r="EL95" s="177" t="str">
        <f t="shared" si="262"/>
        <v/>
      </c>
      <c r="EM95" s="177" t="str">
        <f t="shared" si="263"/>
        <v/>
      </c>
      <c r="EN95" s="177" t="str">
        <f t="shared" si="264"/>
        <v/>
      </c>
      <c r="EO95" s="177" t="str">
        <f t="shared" si="265"/>
        <v/>
      </c>
      <c r="EP95" s="177" t="str">
        <f t="shared" si="266"/>
        <v/>
      </c>
      <c r="EQ95" s="177" t="str">
        <f t="shared" si="267"/>
        <v/>
      </c>
      <c r="ER95" s="177" t="str">
        <f t="shared" si="268"/>
        <v/>
      </c>
      <c r="ES95" s="177" t="str">
        <f t="shared" si="269"/>
        <v/>
      </c>
      <c r="ET95" s="177" t="str">
        <f t="shared" si="270"/>
        <v/>
      </c>
      <c r="EU95" s="229" t="e">
        <f t="shared" si="271"/>
        <v>#VALUE!</v>
      </c>
      <c r="EV95" s="27" t="e">
        <f t="shared" si="272"/>
        <v>#VALUE!</v>
      </c>
      <c r="EW95" s="27" t="e">
        <f t="shared" si="273"/>
        <v>#VALUE!</v>
      </c>
      <c r="EX95" s="28" t="e">
        <f t="shared" si="274"/>
        <v>#VALUE!</v>
      </c>
      <c r="EY95" s="28" t="e">
        <f t="shared" si="275"/>
        <v>#VALUE!</v>
      </c>
      <c r="EZ95" s="28" t="b">
        <f t="shared" si="276"/>
        <v>0</v>
      </c>
      <c r="FA95" s="176" t="str">
        <f t="shared" si="277"/>
        <v/>
      </c>
      <c r="FB95" s="27" t="e" cm="1">
        <f t="array" aca="1" ref="FB95" ca="1">TEXT(RIGHT(10-RIGHT(SUM(INDEX(1*(MID(MID(C95,1,1)*2,ROW(INDIRECT("1:"&amp;LEN(MID(C95,1,1)*2))),1)),,))+MID(C95,2,1)+
SUM(INDEX(1*(MID(MID(C95,3,1)*2,ROW(INDIRECT("1:"&amp;LEN(MID(C95,3,1)*2))),1)),,))+MID(C95,4,1)+
SUM(INDEX(1*(MID(MID(C95,5,1)*2,ROW(INDIRECT("1:"&amp;LEN(MID(C95,5,1)*2))),1)),,))+MID(C95,6,1)+
SUM(INDEX(1*(MID(MID(C95,8,1)*2,ROW(INDIRECT("1:"&amp;LEN(MID(C95,8,1)*2))),1)),,))+MID(C95,9,1)+
SUM(INDEX(1*(MID(MID(C95,10,1)*2,ROW(INDIRECT("1:"&amp;LEN(MID(C95,10,1)*2))),1)),,)),1),1),"0")</f>
        <v>#VALUE!</v>
      </c>
      <c r="FC95" s="27" t="str">
        <f t="shared" si="278"/>
        <v/>
      </c>
      <c r="FD95" s="29" t="b">
        <f t="shared" si="279"/>
        <v>0</v>
      </c>
      <c r="FE95" s="112" t="b">
        <f>IFERROR(MATCH(D95,'Avtal för korttidsarbete'!$G$13:$G$1012,0),TRUE)</f>
        <v>1</v>
      </c>
      <c r="FF95" s="112" t="b">
        <f t="shared" si="308"/>
        <v>0</v>
      </c>
      <c r="FG95" s="113" t="str" cm="1">
        <f t="array" ref="FG95">IF(FE95=TRUE,"x",INDEX('Avtal för korttidsarbete'!$E$13:$E$1012,$FE95))</f>
        <v>x</v>
      </c>
      <c r="FH95" s="113" t="str" cm="1">
        <f t="array" ref="FH95">IF(FE95=TRUE,"x",INDEX('Avtal för korttidsarbete'!$F$13:$F$1012,$FE95))</f>
        <v>x</v>
      </c>
      <c r="FI95" s="112" t="b">
        <f t="shared" si="309"/>
        <v>0</v>
      </c>
      <c r="FJ95" s="135">
        <f t="shared" si="310"/>
        <v>44166</v>
      </c>
      <c r="FK95" s="135">
        <f t="shared" si="311"/>
        <v>44377</v>
      </c>
      <c r="FL95" s="112" t="b">
        <f t="shared" si="312"/>
        <v>0</v>
      </c>
      <c r="FM95" s="113">
        <f t="shared" si="313"/>
        <v>44166</v>
      </c>
      <c r="FN95" s="135">
        <f t="shared" si="314"/>
        <v>44377</v>
      </c>
      <c r="FO95" s="148" t="b">
        <f>IFERROR(INDEX('Avtal för korttidsarbete'!R:R,MATCH(D95,'Avtal för korttidsarbete'!$G:$G,0)),TRUE)</f>
        <v>1</v>
      </c>
      <c r="FP95" s="135" t="str">
        <f>IF(FO95,"-",INDEX('Avtal för korttidsarbete'!$D:$D,MATCH(D95,'Avtal för korttidsarbete'!$G:$G,0)))</f>
        <v>-</v>
      </c>
      <c r="FQ95" s="113" t="b">
        <f>IFERROR(G95&gt;INDEX(Uppsägningar!E:E,MATCH(C95,Uppsägningar!C:C,0)),FALSE)</f>
        <v>0</v>
      </c>
    </row>
    <row r="96" spans="1:173" x14ac:dyDescent="0.25">
      <c r="A96" s="19">
        <v>80</v>
      </c>
      <c r="B96" s="20"/>
      <c r="C96" s="183"/>
      <c r="D96" s="66"/>
      <c r="E96" s="212">
        <f>IFERROR(INDEX(Admin!$C$7:$C$10,MATCH(FP96,TblNivåValTExt,0)),0)</f>
        <v>0</v>
      </c>
      <c r="F96" s="1"/>
      <c r="G96" s="1"/>
      <c r="H96" s="78"/>
      <c r="I96" s="181"/>
      <c r="J96" s="181"/>
      <c r="K96" s="182"/>
      <c r="L96" s="182"/>
      <c r="M96" s="181"/>
      <c r="N96" s="181"/>
      <c r="O96" s="181"/>
      <c r="P96" s="182"/>
      <c r="Q96" s="182"/>
      <c r="R96" s="181"/>
      <c r="S96" s="181"/>
      <c r="T96" s="181"/>
      <c r="U96" s="182"/>
      <c r="V96" s="182"/>
      <c r="W96" s="181"/>
      <c r="X96" s="181"/>
      <c r="Y96" s="181"/>
      <c r="Z96" s="182"/>
      <c r="AA96" s="182"/>
      <c r="AB96" s="181"/>
      <c r="AC96" s="181"/>
      <c r="AD96" s="181"/>
      <c r="AE96" s="182"/>
      <c r="AF96" s="182"/>
      <c r="AG96" s="181"/>
      <c r="AH96" s="181"/>
      <c r="AI96" s="181"/>
      <c r="AJ96" s="182"/>
      <c r="AK96" s="182"/>
      <c r="AL96" s="181"/>
      <c r="AM96" s="181"/>
      <c r="AN96" s="181"/>
      <c r="AO96" s="182"/>
      <c r="AP96" s="182"/>
      <c r="AQ96" s="181"/>
      <c r="AR96" s="181"/>
      <c r="AS96" s="181"/>
      <c r="AT96" s="182"/>
      <c r="AU96" s="182"/>
      <c r="AV96" s="181"/>
      <c r="AW96" s="181"/>
      <c r="AX96" s="181"/>
      <c r="AY96" s="182"/>
      <c r="AZ96" s="182"/>
      <c r="BA96" s="181"/>
      <c r="BB96" s="181"/>
      <c r="BC96" s="181"/>
      <c r="BD96" s="182"/>
      <c r="BE96" s="182"/>
      <c r="BF96" s="181"/>
      <c r="BG96" s="180">
        <f t="shared" si="280"/>
        <v>0</v>
      </c>
      <c r="BH96" s="116" t="str">
        <f t="shared" si="281"/>
        <v/>
      </c>
      <c r="BI96" s="80" t="b">
        <f t="shared" si="229"/>
        <v>0</v>
      </c>
      <c r="BJ96" s="80" t="str">
        <f t="shared" si="230"/>
        <v/>
      </c>
      <c r="BK96" s="80" t="b">
        <f t="shared" si="282"/>
        <v>0</v>
      </c>
      <c r="BL96" s="13" t="str">
        <f t="shared" si="231"/>
        <v/>
      </c>
      <c r="BM96" s="13" t="b">
        <f t="shared" si="283"/>
        <v>0</v>
      </c>
      <c r="BN96" s="35" t="str">
        <f t="shared" si="232"/>
        <v/>
      </c>
      <c r="BO96" s="13" t="b">
        <f t="shared" si="233"/>
        <v>0</v>
      </c>
      <c r="BP96" s="35" t="str">
        <f t="shared" si="234"/>
        <v/>
      </c>
      <c r="BQ96" s="13" t="b">
        <f t="shared" si="235"/>
        <v>0</v>
      </c>
      <c r="BR96" s="35" t="str">
        <f t="shared" si="236"/>
        <v/>
      </c>
      <c r="BS96" s="35" t="b">
        <f t="shared" si="237"/>
        <v>0</v>
      </c>
      <c r="BT96" s="35" t="str">
        <f t="shared" si="238"/>
        <v/>
      </c>
      <c r="BU96" s="35" t="b">
        <f t="shared" si="239"/>
        <v>0</v>
      </c>
      <c r="BV96" s="35" t="str">
        <f t="shared" si="240"/>
        <v/>
      </c>
      <c r="BW96" s="13" t="b">
        <f t="shared" si="315"/>
        <v>0</v>
      </c>
      <c r="BX96" s="35" t="str">
        <f t="shared" si="241"/>
        <v/>
      </c>
      <c r="BY96" s="265" t="b">
        <f t="shared" si="284"/>
        <v>0</v>
      </c>
      <c r="BZ96" s="35" t="str">
        <f t="shared" si="242"/>
        <v/>
      </c>
      <c r="CA96" s="265" t="b">
        <f t="shared" si="285"/>
        <v>0</v>
      </c>
      <c r="CB96" s="35" t="str">
        <f t="shared" si="243"/>
        <v/>
      </c>
      <c r="CC96" s="272" t="b">
        <f t="shared" si="286"/>
        <v>0</v>
      </c>
      <c r="CD96" s="35" t="str">
        <f t="shared" si="244"/>
        <v/>
      </c>
      <c r="CE96" s="13" t="b">
        <f t="shared" si="245"/>
        <v>0</v>
      </c>
      <c r="CF96" s="35" t="str">
        <f t="shared" si="246"/>
        <v/>
      </c>
      <c r="CG96" s="179">
        <f t="shared" si="247"/>
        <v>0</v>
      </c>
      <c r="CH96" s="179">
        <f t="shared" si="248"/>
        <v>0</v>
      </c>
      <c r="CI96" s="218">
        <f t="shared" si="287"/>
        <v>0</v>
      </c>
      <c r="CJ96" s="218">
        <f t="shared" si="288"/>
        <v>0</v>
      </c>
      <c r="CK96" s="218">
        <f t="shared" si="289"/>
        <v>0</v>
      </c>
      <c r="CL96" s="218">
        <f t="shared" si="290"/>
        <v>0</v>
      </c>
      <c r="CM96" s="218">
        <f t="shared" si="291"/>
        <v>0</v>
      </c>
      <c r="CN96" s="218">
        <f t="shared" si="292"/>
        <v>0</v>
      </c>
      <c r="CO96" s="218">
        <f t="shared" si="293"/>
        <v>0</v>
      </c>
      <c r="CP96" s="218">
        <f t="shared" si="294"/>
        <v>0</v>
      </c>
      <c r="CQ96" s="218">
        <f t="shared" si="295"/>
        <v>0</v>
      </c>
      <c r="CR96" s="218">
        <f t="shared" si="296"/>
        <v>0</v>
      </c>
      <c r="CS96" s="14">
        <f t="shared" si="249"/>
        <v>0</v>
      </c>
      <c r="CT96" s="236">
        <f t="shared" si="250"/>
        <v>0</v>
      </c>
      <c r="CU96" s="237">
        <f t="shared" si="316"/>
        <v>0</v>
      </c>
      <c r="CV96" s="16">
        <f t="shared" si="316"/>
        <v>0</v>
      </c>
      <c r="CW96" s="16">
        <f t="shared" si="316"/>
        <v>0</v>
      </c>
      <c r="CX96" s="16">
        <f t="shared" si="316"/>
        <v>0</v>
      </c>
      <c r="CY96" s="16">
        <f t="shared" si="316"/>
        <v>0</v>
      </c>
      <c r="CZ96" s="16">
        <f t="shared" si="316"/>
        <v>0</v>
      </c>
      <c r="DA96" s="16">
        <f t="shared" si="316"/>
        <v>0</v>
      </c>
      <c r="DB96" s="16">
        <f t="shared" si="316"/>
        <v>0</v>
      </c>
      <c r="DC96" s="16">
        <f t="shared" si="316"/>
        <v>0</v>
      </c>
      <c r="DD96" s="238">
        <f t="shared" si="316"/>
        <v>0</v>
      </c>
      <c r="DE96" s="232">
        <f t="shared" si="317"/>
        <v>0</v>
      </c>
      <c r="DF96" s="132">
        <f t="shared" si="317"/>
        <v>0</v>
      </c>
      <c r="DG96" s="132">
        <f t="shared" si="317"/>
        <v>0</v>
      </c>
      <c r="DH96" s="132">
        <f t="shared" si="317"/>
        <v>0</v>
      </c>
      <c r="DI96" s="132">
        <f t="shared" si="317"/>
        <v>0</v>
      </c>
      <c r="DJ96" s="132">
        <f t="shared" si="317"/>
        <v>0</v>
      </c>
      <c r="DK96" s="132">
        <f t="shared" si="317"/>
        <v>0</v>
      </c>
      <c r="DL96" s="132">
        <f t="shared" si="317"/>
        <v>0</v>
      </c>
      <c r="DM96" s="132">
        <f t="shared" si="317"/>
        <v>0</v>
      </c>
      <c r="DN96" s="233">
        <f t="shared" si="317"/>
        <v>0</v>
      </c>
      <c r="DO96" s="232">
        <f t="shared" si="251"/>
        <v>0</v>
      </c>
      <c r="DP96" s="132">
        <f t="shared" si="252"/>
        <v>0</v>
      </c>
      <c r="DQ96" s="132">
        <f t="shared" si="253"/>
        <v>0</v>
      </c>
      <c r="DR96" s="132">
        <f t="shared" si="254"/>
        <v>0</v>
      </c>
      <c r="DS96" s="132">
        <f t="shared" si="255"/>
        <v>0</v>
      </c>
      <c r="DT96" s="132">
        <f t="shared" si="256"/>
        <v>0</v>
      </c>
      <c r="DU96" s="132">
        <f t="shared" si="257"/>
        <v>0</v>
      </c>
      <c r="DV96" s="132">
        <f t="shared" si="258"/>
        <v>0</v>
      </c>
      <c r="DW96" s="132">
        <f t="shared" si="259"/>
        <v>0</v>
      </c>
      <c r="DX96" s="233">
        <f t="shared" si="260"/>
        <v>0</v>
      </c>
      <c r="DY96" s="231" t="b">
        <f t="shared" si="297"/>
        <v>0</v>
      </c>
      <c r="DZ96" s="163"/>
      <c r="EA96" s="226" t="str">
        <f t="shared" si="298"/>
        <v/>
      </c>
      <c r="EB96" s="178" t="str">
        <f t="shared" si="299"/>
        <v/>
      </c>
      <c r="EC96" s="178" t="str">
        <f t="shared" si="300"/>
        <v/>
      </c>
      <c r="ED96" s="178" t="str">
        <f t="shared" si="301"/>
        <v/>
      </c>
      <c r="EE96" s="178" t="str">
        <f t="shared" si="302"/>
        <v/>
      </c>
      <c r="EF96" s="178" t="str">
        <f t="shared" si="303"/>
        <v/>
      </c>
      <c r="EG96" s="178" t="str">
        <f t="shared" si="304"/>
        <v/>
      </c>
      <c r="EH96" s="178" t="str">
        <f t="shared" si="305"/>
        <v/>
      </c>
      <c r="EI96" s="178" t="str">
        <f t="shared" si="306"/>
        <v/>
      </c>
      <c r="EJ96" s="227" t="str">
        <f t="shared" si="307"/>
        <v/>
      </c>
      <c r="EK96" s="230" t="str">
        <f t="shared" si="261"/>
        <v/>
      </c>
      <c r="EL96" s="177" t="str">
        <f t="shared" si="262"/>
        <v/>
      </c>
      <c r="EM96" s="177" t="str">
        <f t="shared" si="263"/>
        <v/>
      </c>
      <c r="EN96" s="177" t="str">
        <f t="shared" si="264"/>
        <v/>
      </c>
      <c r="EO96" s="177" t="str">
        <f t="shared" si="265"/>
        <v/>
      </c>
      <c r="EP96" s="177" t="str">
        <f t="shared" si="266"/>
        <v/>
      </c>
      <c r="EQ96" s="177" t="str">
        <f t="shared" si="267"/>
        <v/>
      </c>
      <c r="ER96" s="177" t="str">
        <f t="shared" si="268"/>
        <v/>
      </c>
      <c r="ES96" s="177" t="str">
        <f t="shared" si="269"/>
        <v/>
      </c>
      <c r="ET96" s="177" t="str">
        <f t="shared" si="270"/>
        <v/>
      </c>
      <c r="EU96" s="229" t="e">
        <f t="shared" si="271"/>
        <v>#VALUE!</v>
      </c>
      <c r="EV96" s="27" t="e">
        <f t="shared" si="272"/>
        <v>#VALUE!</v>
      </c>
      <c r="EW96" s="27" t="e">
        <f t="shared" si="273"/>
        <v>#VALUE!</v>
      </c>
      <c r="EX96" s="28" t="e">
        <f t="shared" si="274"/>
        <v>#VALUE!</v>
      </c>
      <c r="EY96" s="28" t="e">
        <f t="shared" si="275"/>
        <v>#VALUE!</v>
      </c>
      <c r="EZ96" s="28" t="b">
        <f t="shared" si="276"/>
        <v>0</v>
      </c>
      <c r="FA96" s="176" t="str">
        <f t="shared" si="277"/>
        <v/>
      </c>
      <c r="FB96" s="27" t="e" cm="1">
        <f t="array" aca="1" ref="FB96" ca="1">TEXT(RIGHT(10-RIGHT(SUM(INDEX(1*(MID(MID(C96,1,1)*2,ROW(INDIRECT("1:"&amp;LEN(MID(C96,1,1)*2))),1)),,))+MID(C96,2,1)+
SUM(INDEX(1*(MID(MID(C96,3,1)*2,ROW(INDIRECT("1:"&amp;LEN(MID(C96,3,1)*2))),1)),,))+MID(C96,4,1)+
SUM(INDEX(1*(MID(MID(C96,5,1)*2,ROW(INDIRECT("1:"&amp;LEN(MID(C96,5,1)*2))),1)),,))+MID(C96,6,1)+
SUM(INDEX(1*(MID(MID(C96,8,1)*2,ROW(INDIRECT("1:"&amp;LEN(MID(C96,8,1)*2))),1)),,))+MID(C96,9,1)+
SUM(INDEX(1*(MID(MID(C96,10,1)*2,ROW(INDIRECT("1:"&amp;LEN(MID(C96,10,1)*2))),1)),,)),1),1),"0")</f>
        <v>#VALUE!</v>
      </c>
      <c r="FC96" s="27" t="str">
        <f t="shared" si="278"/>
        <v/>
      </c>
      <c r="FD96" s="29" t="b">
        <f t="shared" si="279"/>
        <v>0</v>
      </c>
      <c r="FE96" s="112" t="b">
        <f>IFERROR(MATCH(D96,'Avtal för korttidsarbete'!$G$13:$G$1012,0),TRUE)</f>
        <v>1</v>
      </c>
      <c r="FF96" s="112" t="b">
        <f t="shared" si="308"/>
        <v>0</v>
      </c>
      <c r="FG96" s="113" t="str" cm="1">
        <f t="array" ref="FG96">IF(FE96=TRUE,"x",INDEX('Avtal för korttidsarbete'!$E$13:$E$1012,$FE96))</f>
        <v>x</v>
      </c>
      <c r="FH96" s="113" t="str" cm="1">
        <f t="array" ref="FH96">IF(FE96=TRUE,"x",INDEX('Avtal för korttidsarbete'!$F$13:$F$1012,$FE96))</f>
        <v>x</v>
      </c>
      <c r="FI96" s="112" t="b">
        <f t="shared" si="309"/>
        <v>0</v>
      </c>
      <c r="FJ96" s="135">
        <f t="shared" si="310"/>
        <v>44166</v>
      </c>
      <c r="FK96" s="135">
        <f t="shared" si="311"/>
        <v>44377</v>
      </c>
      <c r="FL96" s="112" t="b">
        <f t="shared" si="312"/>
        <v>0</v>
      </c>
      <c r="FM96" s="113">
        <f t="shared" si="313"/>
        <v>44166</v>
      </c>
      <c r="FN96" s="135">
        <f t="shared" si="314"/>
        <v>44377</v>
      </c>
      <c r="FO96" s="148" t="b">
        <f>IFERROR(INDEX('Avtal för korttidsarbete'!R:R,MATCH(D96,'Avtal för korttidsarbete'!$G:$G,0)),TRUE)</f>
        <v>1</v>
      </c>
      <c r="FP96" s="135" t="str">
        <f>IF(FO96,"-",INDEX('Avtal för korttidsarbete'!$D:$D,MATCH(D96,'Avtal för korttidsarbete'!$G:$G,0)))</f>
        <v>-</v>
      </c>
      <c r="FQ96" s="113" t="b">
        <f>IFERROR(G96&gt;INDEX(Uppsägningar!E:E,MATCH(C96,Uppsägningar!C:C,0)),FALSE)</f>
        <v>0</v>
      </c>
    </row>
    <row r="97" spans="1:173" x14ac:dyDescent="0.25">
      <c r="A97" s="19">
        <v>81</v>
      </c>
      <c r="B97" s="20"/>
      <c r="C97" s="183"/>
      <c r="D97" s="66"/>
      <c r="E97" s="212">
        <f>IFERROR(INDEX(Admin!$C$7:$C$10,MATCH(FP97,TblNivåValTExt,0)),0)</f>
        <v>0</v>
      </c>
      <c r="F97" s="1"/>
      <c r="G97" s="1"/>
      <c r="H97" s="78"/>
      <c r="I97" s="181"/>
      <c r="J97" s="181"/>
      <c r="K97" s="182"/>
      <c r="L97" s="182"/>
      <c r="M97" s="181"/>
      <c r="N97" s="181"/>
      <c r="O97" s="181"/>
      <c r="P97" s="182"/>
      <c r="Q97" s="182"/>
      <c r="R97" s="181"/>
      <c r="S97" s="181"/>
      <c r="T97" s="181"/>
      <c r="U97" s="182"/>
      <c r="V97" s="182"/>
      <c r="W97" s="181"/>
      <c r="X97" s="181"/>
      <c r="Y97" s="181"/>
      <c r="Z97" s="182"/>
      <c r="AA97" s="182"/>
      <c r="AB97" s="181"/>
      <c r="AC97" s="181"/>
      <c r="AD97" s="181"/>
      <c r="AE97" s="182"/>
      <c r="AF97" s="182"/>
      <c r="AG97" s="181"/>
      <c r="AH97" s="181"/>
      <c r="AI97" s="181"/>
      <c r="AJ97" s="182"/>
      <c r="AK97" s="182"/>
      <c r="AL97" s="181"/>
      <c r="AM97" s="181"/>
      <c r="AN97" s="181"/>
      <c r="AO97" s="182"/>
      <c r="AP97" s="182"/>
      <c r="AQ97" s="181"/>
      <c r="AR97" s="181"/>
      <c r="AS97" s="181"/>
      <c r="AT97" s="182"/>
      <c r="AU97" s="182"/>
      <c r="AV97" s="181"/>
      <c r="AW97" s="181"/>
      <c r="AX97" s="181"/>
      <c r="AY97" s="182"/>
      <c r="AZ97" s="182"/>
      <c r="BA97" s="181"/>
      <c r="BB97" s="181"/>
      <c r="BC97" s="181"/>
      <c r="BD97" s="182"/>
      <c r="BE97" s="182"/>
      <c r="BF97" s="181"/>
      <c r="BG97" s="180">
        <f t="shared" si="280"/>
        <v>0</v>
      </c>
      <c r="BH97" s="116" t="str">
        <f t="shared" si="281"/>
        <v/>
      </c>
      <c r="BI97" s="80" t="b">
        <f t="shared" si="229"/>
        <v>0</v>
      </c>
      <c r="BJ97" s="80" t="str">
        <f t="shared" si="230"/>
        <v/>
      </c>
      <c r="BK97" s="80" t="b">
        <f t="shared" si="282"/>
        <v>0</v>
      </c>
      <c r="BL97" s="13" t="str">
        <f t="shared" si="231"/>
        <v/>
      </c>
      <c r="BM97" s="13" t="b">
        <f t="shared" si="283"/>
        <v>0</v>
      </c>
      <c r="BN97" s="35" t="str">
        <f t="shared" si="232"/>
        <v/>
      </c>
      <c r="BO97" s="13" t="b">
        <f t="shared" si="233"/>
        <v>0</v>
      </c>
      <c r="BP97" s="35" t="str">
        <f t="shared" si="234"/>
        <v/>
      </c>
      <c r="BQ97" s="13" t="b">
        <f t="shared" si="235"/>
        <v>0</v>
      </c>
      <c r="BR97" s="35" t="str">
        <f t="shared" si="236"/>
        <v/>
      </c>
      <c r="BS97" s="35" t="b">
        <f t="shared" si="237"/>
        <v>0</v>
      </c>
      <c r="BT97" s="35" t="str">
        <f t="shared" si="238"/>
        <v/>
      </c>
      <c r="BU97" s="35" t="b">
        <f t="shared" si="239"/>
        <v>0</v>
      </c>
      <c r="BV97" s="35" t="str">
        <f t="shared" si="240"/>
        <v/>
      </c>
      <c r="BW97" s="13" t="b">
        <f t="shared" si="315"/>
        <v>0</v>
      </c>
      <c r="BX97" s="35" t="str">
        <f t="shared" si="241"/>
        <v/>
      </c>
      <c r="BY97" s="265" t="b">
        <f t="shared" si="284"/>
        <v>0</v>
      </c>
      <c r="BZ97" s="35" t="str">
        <f t="shared" si="242"/>
        <v/>
      </c>
      <c r="CA97" s="265" t="b">
        <f t="shared" si="285"/>
        <v>0</v>
      </c>
      <c r="CB97" s="35" t="str">
        <f t="shared" si="243"/>
        <v/>
      </c>
      <c r="CC97" s="272" t="b">
        <f t="shared" si="286"/>
        <v>0</v>
      </c>
      <c r="CD97" s="35" t="str">
        <f t="shared" si="244"/>
        <v/>
      </c>
      <c r="CE97" s="13" t="b">
        <f t="shared" si="245"/>
        <v>0</v>
      </c>
      <c r="CF97" s="35" t="str">
        <f t="shared" si="246"/>
        <v/>
      </c>
      <c r="CG97" s="179">
        <f t="shared" si="247"/>
        <v>0</v>
      </c>
      <c r="CH97" s="179">
        <f t="shared" si="248"/>
        <v>0</v>
      </c>
      <c r="CI97" s="218">
        <f t="shared" si="287"/>
        <v>0</v>
      </c>
      <c r="CJ97" s="218">
        <f t="shared" si="288"/>
        <v>0</v>
      </c>
      <c r="CK97" s="218">
        <f t="shared" si="289"/>
        <v>0</v>
      </c>
      <c r="CL97" s="218">
        <f t="shared" si="290"/>
        <v>0</v>
      </c>
      <c r="CM97" s="218">
        <f t="shared" si="291"/>
        <v>0</v>
      </c>
      <c r="CN97" s="218">
        <f t="shared" si="292"/>
        <v>0</v>
      </c>
      <c r="CO97" s="218">
        <f t="shared" si="293"/>
        <v>0</v>
      </c>
      <c r="CP97" s="218">
        <f t="shared" si="294"/>
        <v>0</v>
      </c>
      <c r="CQ97" s="218">
        <f t="shared" si="295"/>
        <v>0</v>
      </c>
      <c r="CR97" s="218">
        <f t="shared" si="296"/>
        <v>0</v>
      </c>
      <c r="CS97" s="14">
        <f t="shared" si="249"/>
        <v>0</v>
      </c>
      <c r="CT97" s="236">
        <f t="shared" si="250"/>
        <v>0</v>
      </c>
      <c r="CU97" s="237">
        <f t="shared" ref="CU97:DD106" si="318">IF(AND($CS97,$CT97,CU$12),MAX(0,MIN(CU$10,$CT97)-MAX(CU$9,$CS97)+1),0)</f>
        <v>0</v>
      </c>
      <c r="CV97" s="16">
        <f t="shared" si="318"/>
        <v>0</v>
      </c>
      <c r="CW97" s="16">
        <f t="shared" si="318"/>
        <v>0</v>
      </c>
      <c r="CX97" s="16">
        <f t="shared" si="318"/>
        <v>0</v>
      </c>
      <c r="CY97" s="16">
        <f t="shared" si="318"/>
        <v>0</v>
      </c>
      <c r="CZ97" s="16">
        <f t="shared" si="318"/>
        <v>0</v>
      </c>
      <c r="DA97" s="16">
        <f t="shared" si="318"/>
        <v>0</v>
      </c>
      <c r="DB97" s="16">
        <f t="shared" si="318"/>
        <v>0</v>
      </c>
      <c r="DC97" s="16">
        <f t="shared" si="318"/>
        <v>0</v>
      </c>
      <c r="DD97" s="238">
        <f t="shared" si="318"/>
        <v>0</v>
      </c>
      <c r="DE97" s="232">
        <f t="shared" ref="DE97:DN106" si="319">IF($H97&lt;=0,0,MAX(0,MIN($H97,$DE$11)))</f>
        <v>0</v>
      </c>
      <c r="DF97" s="132">
        <f t="shared" si="319"/>
        <v>0</v>
      </c>
      <c r="DG97" s="132">
        <f t="shared" si="319"/>
        <v>0</v>
      </c>
      <c r="DH97" s="132">
        <f t="shared" si="319"/>
        <v>0</v>
      </c>
      <c r="DI97" s="132">
        <f t="shared" si="319"/>
        <v>0</v>
      </c>
      <c r="DJ97" s="132">
        <f t="shared" si="319"/>
        <v>0</v>
      </c>
      <c r="DK97" s="132">
        <f t="shared" si="319"/>
        <v>0</v>
      </c>
      <c r="DL97" s="132">
        <f t="shared" si="319"/>
        <v>0</v>
      </c>
      <c r="DM97" s="132">
        <f t="shared" si="319"/>
        <v>0</v>
      </c>
      <c r="DN97" s="233">
        <f t="shared" si="319"/>
        <v>0</v>
      </c>
      <c r="DO97" s="232">
        <f t="shared" si="251"/>
        <v>0</v>
      </c>
      <c r="DP97" s="132">
        <f t="shared" si="252"/>
        <v>0</v>
      </c>
      <c r="DQ97" s="132">
        <f t="shared" si="253"/>
        <v>0</v>
      </c>
      <c r="DR97" s="132">
        <f t="shared" si="254"/>
        <v>0</v>
      </c>
      <c r="DS97" s="132">
        <f t="shared" si="255"/>
        <v>0</v>
      </c>
      <c r="DT97" s="132">
        <f t="shared" si="256"/>
        <v>0</v>
      </c>
      <c r="DU97" s="132">
        <f t="shared" si="257"/>
        <v>0</v>
      </c>
      <c r="DV97" s="132">
        <f t="shared" si="258"/>
        <v>0</v>
      </c>
      <c r="DW97" s="132">
        <f t="shared" si="259"/>
        <v>0</v>
      </c>
      <c r="DX97" s="233">
        <f t="shared" si="260"/>
        <v>0</v>
      </c>
      <c r="DY97" s="231" t="b">
        <f t="shared" si="297"/>
        <v>0</v>
      </c>
      <c r="DZ97" s="163"/>
      <c r="EA97" s="226" t="str">
        <f t="shared" si="298"/>
        <v/>
      </c>
      <c r="EB97" s="178" t="str">
        <f t="shared" si="299"/>
        <v/>
      </c>
      <c r="EC97" s="178" t="str">
        <f t="shared" si="300"/>
        <v/>
      </c>
      <c r="ED97" s="178" t="str">
        <f t="shared" si="301"/>
        <v/>
      </c>
      <c r="EE97" s="178" t="str">
        <f t="shared" si="302"/>
        <v/>
      </c>
      <c r="EF97" s="178" t="str">
        <f t="shared" si="303"/>
        <v/>
      </c>
      <c r="EG97" s="178" t="str">
        <f t="shared" si="304"/>
        <v/>
      </c>
      <c r="EH97" s="178" t="str">
        <f t="shared" si="305"/>
        <v/>
      </c>
      <c r="EI97" s="178" t="str">
        <f t="shared" si="306"/>
        <v/>
      </c>
      <c r="EJ97" s="227" t="str">
        <f t="shared" si="307"/>
        <v/>
      </c>
      <c r="EK97" s="230" t="str">
        <f t="shared" si="261"/>
        <v/>
      </c>
      <c r="EL97" s="177" t="str">
        <f t="shared" si="262"/>
        <v/>
      </c>
      <c r="EM97" s="177" t="str">
        <f t="shared" si="263"/>
        <v/>
      </c>
      <c r="EN97" s="177" t="str">
        <f t="shared" si="264"/>
        <v/>
      </c>
      <c r="EO97" s="177" t="str">
        <f t="shared" si="265"/>
        <v/>
      </c>
      <c r="EP97" s="177" t="str">
        <f t="shared" si="266"/>
        <v/>
      </c>
      <c r="EQ97" s="177" t="str">
        <f t="shared" si="267"/>
        <v/>
      </c>
      <c r="ER97" s="177" t="str">
        <f t="shared" si="268"/>
        <v/>
      </c>
      <c r="ES97" s="177" t="str">
        <f t="shared" si="269"/>
        <v/>
      </c>
      <c r="ET97" s="177" t="str">
        <f t="shared" si="270"/>
        <v/>
      </c>
      <c r="EU97" s="229" t="e">
        <f t="shared" si="271"/>
        <v>#VALUE!</v>
      </c>
      <c r="EV97" s="27" t="e">
        <f t="shared" si="272"/>
        <v>#VALUE!</v>
      </c>
      <c r="EW97" s="27" t="e">
        <f t="shared" si="273"/>
        <v>#VALUE!</v>
      </c>
      <c r="EX97" s="28" t="e">
        <f t="shared" si="274"/>
        <v>#VALUE!</v>
      </c>
      <c r="EY97" s="28" t="e">
        <f t="shared" si="275"/>
        <v>#VALUE!</v>
      </c>
      <c r="EZ97" s="28" t="b">
        <f t="shared" si="276"/>
        <v>0</v>
      </c>
      <c r="FA97" s="176" t="str">
        <f t="shared" si="277"/>
        <v/>
      </c>
      <c r="FB97" s="27" t="e" cm="1">
        <f t="array" aca="1" ref="FB97" ca="1">TEXT(RIGHT(10-RIGHT(SUM(INDEX(1*(MID(MID(C97,1,1)*2,ROW(INDIRECT("1:"&amp;LEN(MID(C97,1,1)*2))),1)),,))+MID(C97,2,1)+
SUM(INDEX(1*(MID(MID(C97,3,1)*2,ROW(INDIRECT("1:"&amp;LEN(MID(C97,3,1)*2))),1)),,))+MID(C97,4,1)+
SUM(INDEX(1*(MID(MID(C97,5,1)*2,ROW(INDIRECT("1:"&amp;LEN(MID(C97,5,1)*2))),1)),,))+MID(C97,6,1)+
SUM(INDEX(1*(MID(MID(C97,8,1)*2,ROW(INDIRECT("1:"&amp;LEN(MID(C97,8,1)*2))),1)),,))+MID(C97,9,1)+
SUM(INDEX(1*(MID(MID(C97,10,1)*2,ROW(INDIRECT("1:"&amp;LEN(MID(C97,10,1)*2))),1)),,)),1),1),"0")</f>
        <v>#VALUE!</v>
      </c>
      <c r="FC97" s="27" t="str">
        <f t="shared" si="278"/>
        <v/>
      </c>
      <c r="FD97" s="29" t="b">
        <f t="shared" si="279"/>
        <v>0</v>
      </c>
      <c r="FE97" s="112" t="b">
        <f>IFERROR(MATCH(D97,'Avtal för korttidsarbete'!$G$13:$G$1012,0),TRUE)</f>
        <v>1</v>
      </c>
      <c r="FF97" s="112" t="b">
        <f t="shared" si="308"/>
        <v>0</v>
      </c>
      <c r="FG97" s="113" t="str" cm="1">
        <f t="array" ref="FG97">IF(FE97=TRUE,"x",INDEX('Avtal för korttidsarbete'!$E$13:$E$1012,$FE97))</f>
        <v>x</v>
      </c>
      <c r="FH97" s="113" t="str" cm="1">
        <f t="array" ref="FH97">IF(FE97=TRUE,"x",INDEX('Avtal för korttidsarbete'!$F$13:$F$1012,$FE97))</f>
        <v>x</v>
      </c>
      <c r="FI97" s="112" t="b">
        <f t="shared" si="309"/>
        <v>0</v>
      </c>
      <c r="FJ97" s="135">
        <f t="shared" si="310"/>
        <v>44166</v>
      </c>
      <c r="FK97" s="135">
        <f t="shared" si="311"/>
        <v>44377</v>
      </c>
      <c r="FL97" s="112" t="b">
        <f t="shared" si="312"/>
        <v>0</v>
      </c>
      <c r="FM97" s="113">
        <f t="shared" si="313"/>
        <v>44166</v>
      </c>
      <c r="FN97" s="135">
        <f t="shared" si="314"/>
        <v>44377</v>
      </c>
      <c r="FO97" s="148" t="b">
        <f>IFERROR(INDEX('Avtal för korttidsarbete'!R:R,MATCH(D97,'Avtal för korttidsarbete'!$G:$G,0)),TRUE)</f>
        <v>1</v>
      </c>
      <c r="FP97" s="135" t="str">
        <f>IF(FO97,"-",INDEX('Avtal för korttidsarbete'!$D:$D,MATCH(D97,'Avtal för korttidsarbete'!$G:$G,0)))</f>
        <v>-</v>
      </c>
      <c r="FQ97" s="113" t="b">
        <f>IFERROR(G97&gt;INDEX(Uppsägningar!E:E,MATCH(C97,Uppsägningar!C:C,0)),FALSE)</f>
        <v>0</v>
      </c>
    </row>
    <row r="98" spans="1:173" x14ac:dyDescent="0.25">
      <c r="A98" s="19">
        <v>82</v>
      </c>
      <c r="B98" s="20"/>
      <c r="C98" s="183"/>
      <c r="D98" s="66"/>
      <c r="E98" s="212">
        <f>IFERROR(INDEX(Admin!$C$7:$C$10,MATCH(FP98,TblNivåValTExt,0)),0)</f>
        <v>0</v>
      </c>
      <c r="F98" s="1"/>
      <c r="G98" s="1"/>
      <c r="H98" s="78"/>
      <c r="I98" s="181"/>
      <c r="J98" s="181"/>
      <c r="K98" s="182"/>
      <c r="L98" s="182"/>
      <c r="M98" s="181"/>
      <c r="N98" s="181"/>
      <c r="O98" s="181"/>
      <c r="P98" s="182"/>
      <c r="Q98" s="182"/>
      <c r="R98" s="181"/>
      <c r="S98" s="181"/>
      <c r="T98" s="181"/>
      <c r="U98" s="182"/>
      <c r="V98" s="182"/>
      <c r="W98" s="181"/>
      <c r="X98" s="181"/>
      <c r="Y98" s="181"/>
      <c r="Z98" s="182"/>
      <c r="AA98" s="182"/>
      <c r="AB98" s="181"/>
      <c r="AC98" s="181"/>
      <c r="AD98" s="181"/>
      <c r="AE98" s="182"/>
      <c r="AF98" s="182"/>
      <c r="AG98" s="181"/>
      <c r="AH98" s="181"/>
      <c r="AI98" s="181"/>
      <c r="AJ98" s="182"/>
      <c r="AK98" s="182"/>
      <c r="AL98" s="181"/>
      <c r="AM98" s="181"/>
      <c r="AN98" s="181"/>
      <c r="AO98" s="182"/>
      <c r="AP98" s="182"/>
      <c r="AQ98" s="181"/>
      <c r="AR98" s="181"/>
      <c r="AS98" s="181"/>
      <c r="AT98" s="182"/>
      <c r="AU98" s="182"/>
      <c r="AV98" s="181"/>
      <c r="AW98" s="181"/>
      <c r="AX98" s="181"/>
      <c r="AY98" s="182"/>
      <c r="AZ98" s="182"/>
      <c r="BA98" s="181"/>
      <c r="BB98" s="181"/>
      <c r="BC98" s="181"/>
      <c r="BD98" s="182"/>
      <c r="BE98" s="182"/>
      <c r="BF98" s="181"/>
      <c r="BG98" s="180">
        <f t="shared" si="280"/>
        <v>0</v>
      </c>
      <c r="BH98" s="116" t="str">
        <f t="shared" si="281"/>
        <v/>
      </c>
      <c r="BI98" s="80" t="b">
        <f t="shared" si="229"/>
        <v>0</v>
      </c>
      <c r="BJ98" s="80" t="str">
        <f t="shared" si="230"/>
        <v/>
      </c>
      <c r="BK98" s="80" t="b">
        <f t="shared" si="282"/>
        <v>0</v>
      </c>
      <c r="BL98" s="13" t="str">
        <f t="shared" si="231"/>
        <v/>
      </c>
      <c r="BM98" s="13" t="b">
        <f t="shared" si="283"/>
        <v>0</v>
      </c>
      <c r="BN98" s="35" t="str">
        <f t="shared" si="232"/>
        <v/>
      </c>
      <c r="BO98" s="13" t="b">
        <f t="shared" si="233"/>
        <v>0</v>
      </c>
      <c r="BP98" s="35" t="str">
        <f t="shared" si="234"/>
        <v/>
      </c>
      <c r="BQ98" s="13" t="b">
        <f t="shared" si="235"/>
        <v>0</v>
      </c>
      <c r="BR98" s="35" t="str">
        <f t="shared" si="236"/>
        <v/>
      </c>
      <c r="BS98" s="35" t="b">
        <f t="shared" si="237"/>
        <v>0</v>
      </c>
      <c r="BT98" s="35" t="str">
        <f t="shared" si="238"/>
        <v/>
      </c>
      <c r="BU98" s="35" t="b">
        <f t="shared" si="239"/>
        <v>0</v>
      </c>
      <c r="BV98" s="35" t="str">
        <f t="shared" si="240"/>
        <v/>
      </c>
      <c r="BW98" s="13" t="b">
        <f t="shared" si="315"/>
        <v>0</v>
      </c>
      <c r="BX98" s="35" t="str">
        <f t="shared" si="241"/>
        <v/>
      </c>
      <c r="BY98" s="265" t="b">
        <f t="shared" si="284"/>
        <v>0</v>
      </c>
      <c r="BZ98" s="35" t="str">
        <f t="shared" si="242"/>
        <v/>
      </c>
      <c r="CA98" s="265" t="b">
        <f t="shared" si="285"/>
        <v>0</v>
      </c>
      <c r="CB98" s="35" t="str">
        <f t="shared" si="243"/>
        <v/>
      </c>
      <c r="CC98" s="272" t="b">
        <f t="shared" si="286"/>
        <v>0</v>
      </c>
      <c r="CD98" s="35" t="str">
        <f t="shared" si="244"/>
        <v/>
      </c>
      <c r="CE98" s="13" t="b">
        <f t="shared" si="245"/>
        <v>0</v>
      </c>
      <c r="CF98" s="35" t="str">
        <f t="shared" si="246"/>
        <v/>
      </c>
      <c r="CG98" s="179">
        <f t="shared" si="247"/>
        <v>0</v>
      </c>
      <c r="CH98" s="179">
        <f t="shared" si="248"/>
        <v>0</v>
      </c>
      <c r="CI98" s="218">
        <f t="shared" si="287"/>
        <v>0</v>
      </c>
      <c r="CJ98" s="218">
        <f t="shared" si="288"/>
        <v>0</v>
      </c>
      <c r="CK98" s="218">
        <f t="shared" si="289"/>
        <v>0</v>
      </c>
      <c r="CL98" s="218">
        <f t="shared" si="290"/>
        <v>0</v>
      </c>
      <c r="CM98" s="218">
        <f t="shared" si="291"/>
        <v>0</v>
      </c>
      <c r="CN98" s="218">
        <f t="shared" si="292"/>
        <v>0</v>
      </c>
      <c r="CO98" s="218">
        <f t="shared" si="293"/>
        <v>0</v>
      </c>
      <c r="CP98" s="218">
        <f t="shared" si="294"/>
        <v>0</v>
      </c>
      <c r="CQ98" s="218">
        <f t="shared" si="295"/>
        <v>0</v>
      </c>
      <c r="CR98" s="218">
        <f t="shared" si="296"/>
        <v>0</v>
      </c>
      <c r="CS98" s="14">
        <f t="shared" si="249"/>
        <v>0</v>
      </c>
      <c r="CT98" s="236">
        <f t="shared" si="250"/>
        <v>0</v>
      </c>
      <c r="CU98" s="237">
        <f t="shared" si="318"/>
        <v>0</v>
      </c>
      <c r="CV98" s="16">
        <f t="shared" si="318"/>
        <v>0</v>
      </c>
      <c r="CW98" s="16">
        <f t="shared" si="318"/>
        <v>0</v>
      </c>
      <c r="CX98" s="16">
        <f t="shared" si="318"/>
        <v>0</v>
      </c>
      <c r="CY98" s="16">
        <f t="shared" si="318"/>
        <v>0</v>
      </c>
      <c r="CZ98" s="16">
        <f t="shared" si="318"/>
        <v>0</v>
      </c>
      <c r="DA98" s="16">
        <f t="shared" si="318"/>
        <v>0</v>
      </c>
      <c r="DB98" s="16">
        <f t="shared" si="318"/>
        <v>0</v>
      </c>
      <c r="DC98" s="16">
        <f t="shared" si="318"/>
        <v>0</v>
      </c>
      <c r="DD98" s="238">
        <f t="shared" si="318"/>
        <v>0</v>
      </c>
      <c r="DE98" s="232">
        <f t="shared" si="319"/>
        <v>0</v>
      </c>
      <c r="DF98" s="132">
        <f t="shared" si="319"/>
        <v>0</v>
      </c>
      <c r="DG98" s="132">
        <f t="shared" si="319"/>
        <v>0</v>
      </c>
      <c r="DH98" s="132">
        <f t="shared" si="319"/>
        <v>0</v>
      </c>
      <c r="DI98" s="132">
        <f t="shared" si="319"/>
        <v>0</v>
      </c>
      <c r="DJ98" s="132">
        <f t="shared" si="319"/>
        <v>0</v>
      </c>
      <c r="DK98" s="132">
        <f t="shared" si="319"/>
        <v>0</v>
      </c>
      <c r="DL98" s="132">
        <f t="shared" si="319"/>
        <v>0</v>
      </c>
      <c r="DM98" s="132">
        <f t="shared" si="319"/>
        <v>0</v>
      </c>
      <c r="DN98" s="233">
        <f t="shared" si="319"/>
        <v>0</v>
      </c>
      <c r="DO98" s="232">
        <f t="shared" si="251"/>
        <v>0</v>
      </c>
      <c r="DP98" s="132">
        <f t="shared" si="252"/>
        <v>0</v>
      </c>
      <c r="DQ98" s="132">
        <f t="shared" si="253"/>
        <v>0</v>
      </c>
      <c r="DR98" s="132">
        <f t="shared" si="254"/>
        <v>0</v>
      </c>
      <c r="DS98" s="132">
        <f t="shared" si="255"/>
        <v>0</v>
      </c>
      <c r="DT98" s="132">
        <f t="shared" si="256"/>
        <v>0</v>
      </c>
      <c r="DU98" s="132">
        <f t="shared" si="257"/>
        <v>0</v>
      </c>
      <c r="DV98" s="132">
        <f t="shared" si="258"/>
        <v>0</v>
      </c>
      <c r="DW98" s="132">
        <f t="shared" si="259"/>
        <v>0</v>
      </c>
      <c r="DX98" s="233">
        <f t="shared" si="260"/>
        <v>0</v>
      </c>
      <c r="DY98" s="231" t="b">
        <f t="shared" si="297"/>
        <v>0</v>
      </c>
      <c r="DZ98" s="163"/>
      <c r="EA98" s="226" t="str">
        <f t="shared" si="298"/>
        <v/>
      </c>
      <c r="EB98" s="178" t="str">
        <f t="shared" si="299"/>
        <v/>
      </c>
      <c r="EC98" s="178" t="str">
        <f t="shared" si="300"/>
        <v/>
      </c>
      <c r="ED98" s="178" t="str">
        <f t="shared" si="301"/>
        <v/>
      </c>
      <c r="EE98" s="178" t="str">
        <f t="shared" si="302"/>
        <v/>
      </c>
      <c r="EF98" s="178" t="str">
        <f t="shared" si="303"/>
        <v/>
      </c>
      <c r="EG98" s="178" t="str">
        <f t="shared" si="304"/>
        <v/>
      </c>
      <c r="EH98" s="178" t="str">
        <f t="shared" si="305"/>
        <v/>
      </c>
      <c r="EI98" s="178" t="str">
        <f t="shared" si="306"/>
        <v/>
      </c>
      <c r="EJ98" s="227" t="str">
        <f t="shared" si="307"/>
        <v/>
      </c>
      <c r="EK98" s="230" t="str">
        <f t="shared" si="261"/>
        <v/>
      </c>
      <c r="EL98" s="177" t="str">
        <f t="shared" si="262"/>
        <v/>
      </c>
      <c r="EM98" s="177" t="str">
        <f t="shared" si="263"/>
        <v/>
      </c>
      <c r="EN98" s="177" t="str">
        <f t="shared" si="264"/>
        <v/>
      </c>
      <c r="EO98" s="177" t="str">
        <f t="shared" si="265"/>
        <v/>
      </c>
      <c r="EP98" s="177" t="str">
        <f t="shared" si="266"/>
        <v/>
      </c>
      <c r="EQ98" s="177" t="str">
        <f t="shared" si="267"/>
        <v/>
      </c>
      <c r="ER98" s="177" t="str">
        <f t="shared" si="268"/>
        <v/>
      </c>
      <c r="ES98" s="177" t="str">
        <f t="shared" si="269"/>
        <v/>
      </c>
      <c r="ET98" s="177" t="str">
        <f t="shared" si="270"/>
        <v/>
      </c>
      <c r="EU98" s="229" t="e">
        <f t="shared" si="271"/>
        <v>#VALUE!</v>
      </c>
      <c r="EV98" s="27" t="e">
        <f t="shared" si="272"/>
        <v>#VALUE!</v>
      </c>
      <c r="EW98" s="27" t="e">
        <f t="shared" si="273"/>
        <v>#VALUE!</v>
      </c>
      <c r="EX98" s="28" t="e">
        <f t="shared" si="274"/>
        <v>#VALUE!</v>
      </c>
      <c r="EY98" s="28" t="e">
        <f t="shared" si="275"/>
        <v>#VALUE!</v>
      </c>
      <c r="EZ98" s="28" t="b">
        <f t="shared" si="276"/>
        <v>0</v>
      </c>
      <c r="FA98" s="176" t="str">
        <f t="shared" si="277"/>
        <v/>
      </c>
      <c r="FB98" s="27" t="e" cm="1">
        <f t="array" aca="1" ref="FB98" ca="1">TEXT(RIGHT(10-RIGHT(SUM(INDEX(1*(MID(MID(C98,1,1)*2,ROW(INDIRECT("1:"&amp;LEN(MID(C98,1,1)*2))),1)),,))+MID(C98,2,1)+
SUM(INDEX(1*(MID(MID(C98,3,1)*2,ROW(INDIRECT("1:"&amp;LEN(MID(C98,3,1)*2))),1)),,))+MID(C98,4,1)+
SUM(INDEX(1*(MID(MID(C98,5,1)*2,ROW(INDIRECT("1:"&amp;LEN(MID(C98,5,1)*2))),1)),,))+MID(C98,6,1)+
SUM(INDEX(1*(MID(MID(C98,8,1)*2,ROW(INDIRECT("1:"&amp;LEN(MID(C98,8,1)*2))),1)),,))+MID(C98,9,1)+
SUM(INDEX(1*(MID(MID(C98,10,1)*2,ROW(INDIRECT("1:"&amp;LEN(MID(C98,10,1)*2))),1)),,)),1),1),"0")</f>
        <v>#VALUE!</v>
      </c>
      <c r="FC98" s="27" t="str">
        <f t="shared" si="278"/>
        <v/>
      </c>
      <c r="FD98" s="29" t="b">
        <f t="shared" si="279"/>
        <v>0</v>
      </c>
      <c r="FE98" s="112" t="b">
        <f>IFERROR(MATCH(D98,'Avtal för korttidsarbete'!$G$13:$G$1012,0),TRUE)</f>
        <v>1</v>
      </c>
      <c r="FF98" s="112" t="b">
        <f t="shared" si="308"/>
        <v>0</v>
      </c>
      <c r="FG98" s="113" t="str" cm="1">
        <f t="array" ref="FG98">IF(FE98=TRUE,"x",INDEX('Avtal för korttidsarbete'!$E$13:$E$1012,$FE98))</f>
        <v>x</v>
      </c>
      <c r="FH98" s="113" t="str" cm="1">
        <f t="array" ref="FH98">IF(FE98=TRUE,"x",INDEX('Avtal för korttidsarbete'!$F$13:$F$1012,$FE98))</f>
        <v>x</v>
      </c>
      <c r="FI98" s="112" t="b">
        <f t="shared" si="309"/>
        <v>0</v>
      </c>
      <c r="FJ98" s="135">
        <f t="shared" si="310"/>
        <v>44166</v>
      </c>
      <c r="FK98" s="135">
        <f t="shared" si="311"/>
        <v>44377</v>
      </c>
      <c r="FL98" s="112" t="b">
        <f t="shared" si="312"/>
        <v>0</v>
      </c>
      <c r="FM98" s="113">
        <f t="shared" si="313"/>
        <v>44166</v>
      </c>
      <c r="FN98" s="135">
        <f t="shared" si="314"/>
        <v>44377</v>
      </c>
      <c r="FO98" s="148" t="b">
        <f>IFERROR(INDEX('Avtal för korttidsarbete'!R:R,MATCH(D98,'Avtal för korttidsarbete'!$G:$G,0)),TRUE)</f>
        <v>1</v>
      </c>
      <c r="FP98" s="135" t="str">
        <f>IF(FO98,"-",INDEX('Avtal för korttidsarbete'!$D:$D,MATCH(D98,'Avtal för korttidsarbete'!$G:$G,0)))</f>
        <v>-</v>
      </c>
      <c r="FQ98" s="113" t="b">
        <f>IFERROR(G98&gt;INDEX(Uppsägningar!E:E,MATCH(C98,Uppsägningar!C:C,0)),FALSE)</f>
        <v>0</v>
      </c>
    </row>
    <row r="99" spans="1:173" x14ac:dyDescent="0.25">
      <c r="A99" s="19">
        <v>83</v>
      </c>
      <c r="B99" s="20"/>
      <c r="C99" s="183"/>
      <c r="D99" s="66"/>
      <c r="E99" s="212">
        <f>IFERROR(INDEX(Admin!$C$7:$C$10,MATCH(FP99,TblNivåValTExt,0)),0)</f>
        <v>0</v>
      </c>
      <c r="F99" s="1"/>
      <c r="G99" s="1"/>
      <c r="H99" s="78"/>
      <c r="I99" s="181"/>
      <c r="J99" s="181"/>
      <c r="K99" s="182"/>
      <c r="L99" s="182"/>
      <c r="M99" s="181"/>
      <c r="N99" s="181"/>
      <c r="O99" s="181"/>
      <c r="P99" s="182"/>
      <c r="Q99" s="182"/>
      <c r="R99" s="181"/>
      <c r="S99" s="181"/>
      <c r="T99" s="181"/>
      <c r="U99" s="182"/>
      <c r="V99" s="182"/>
      <c r="W99" s="181"/>
      <c r="X99" s="181"/>
      <c r="Y99" s="181"/>
      <c r="Z99" s="182"/>
      <c r="AA99" s="182"/>
      <c r="AB99" s="181"/>
      <c r="AC99" s="181"/>
      <c r="AD99" s="181"/>
      <c r="AE99" s="182"/>
      <c r="AF99" s="182"/>
      <c r="AG99" s="181"/>
      <c r="AH99" s="181"/>
      <c r="AI99" s="181"/>
      <c r="AJ99" s="182"/>
      <c r="AK99" s="182"/>
      <c r="AL99" s="181"/>
      <c r="AM99" s="181"/>
      <c r="AN99" s="181"/>
      <c r="AO99" s="182"/>
      <c r="AP99" s="182"/>
      <c r="AQ99" s="181"/>
      <c r="AR99" s="181"/>
      <c r="AS99" s="181"/>
      <c r="AT99" s="182"/>
      <c r="AU99" s="182"/>
      <c r="AV99" s="181"/>
      <c r="AW99" s="181"/>
      <c r="AX99" s="181"/>
      <c r="AY99" s="182"/>
      <c r="AZ99" s="182"/>
      <c r="BA99" s="181"/>
      <c r="BB99" s="181"/>
      <c r="BC99" s="181"/>
      <c r="BD99" s="182"/>
      <c r="BE99" s="182"/>
      <c r="BF99" s="181"/>
      <c r="BG99" s="180">
        <f t="shared" si="280"/>
        <v>0</v>
      </c>
      <c r="BH99" s="116" t="str">
        <f t="shared" si="281"/>
        <v/>
      </c>
      <c r="BI99" s="80" t="b">
        <f t="shared" si="229"/>
        <v>0</v>
      </c>
      <c r="BJ99" s="80" t="str">
        <f t="shared" si="230"/>
        <v/>
      </c>
      <c r="BK99" s="80" t="b">
        <f t="shared" si="282"/>
        <v>0</v>
      </c>
      <c r="BL99" s="13" t="str">
        <f t="shared" si="231"/>
        <v/>
      </c>
      <c r="BM99" s="13" t="b">
        <f t="shared" si="283"/>
        <v>0</v>
      </c>
      <c r="BN99" s="35" t="str">
        <f t="shared" si="232"/>
        <v/>
      </c>
      <c r="BO99" s="13" t="b">
        <f t="shared" si="233"/>
        <v>0</v>
      </c>
      <c r="BP99" s="35" t="str">
        <f t="shared" si="234"/>
        <v/>
      </c>
      <c r="BQ99" s="13" t="b">
        <f t="shared" si="235"/>
        <v>0</v>
      </c>
      <c r="BR99" s="35" t="str">
        <f t="shared" si="236"/>
        <v/>
      </c>
      <c r="BS99" s="35" t="b">
        <f t="shared" si="237"/>
        <v>0</v>
      </c>
      <c r="BT99" s="35" t="str">
        <f t="shared" si="238"/>
        <v/>
      </c>
      <c r="BU99" s="35" t="b">
        <f t="shared" si="239"/>
        <v>0</v>
      </c>
      <c r="BV99" s="35" t="str">
        <f t="shared" si="240"/>
        <v/>
      </c>
      <c r="BW99" s="13" t="b">
        <f t="shared" si="315"/>
        <v>0</v>
      </c>
      <c r="BX99" s="35" t="str">
        <f t="shared" si="241"/>
        <v/>
      </c>
      <c r="BY99" s="265" t="b">
        <f t="shared" si="284"/>
        <v>0</v>
      </c>
      <c r="BZ99" s="35" t="str">
        <f t="shared" si="242"/>
        <v/>
      </c>
      <c r="CA99" s="265" t="b">
        <f t="shared" si="285"/>
        <v>0</v>
      </c>
      <c r="CB99" s="35" t="str">
        <f t="shared" si="243"/>
        <v/>
      </c>
      <c r="CC99" s="272" t="b">
        <f t="shared" si="286"/>
        <v>0</v>
      </c>
      <c r="CD99" s="35" t="str">
        <f t="shared" si="244"/>
        <v/>
      </c>
      <c r="CE99" s="13" t="b">
        <f t="shared" si="245"/>
        <v>0</v>
      </c>
      <c r="CF99" s="35" t="str">
        <f t="shared" si="246"/>
        <v/>
      </c>
      <c r="CG99" s="179">
        <f t="shared" si="247"/>
        <v>0</v>
      </c>
      <c r="CH99" s="179">
        <f t="shared" si="248"/>
        <v>0</v>
      </c>
      <c r="CI99" s="218">
        <f t="shared" si="287"/>
        <v>0</v>
      </c>
      <c r="CJ99" s="218">
        <f t="shared" si="288"/>
        <v>0</v>
      </c>
      <c r="CK99" s="218">
        <f t="shared" si="289"/>
        <v>0</v>
      </c>
      <c r="CL99" s="218">
        <f t="shared" si="290"/>
        <v>0</v>
      </c>
      <c r="CM99" s="218">
        <f t="shared" si="291"/>
        <v>0</v>
      </c>
      <c r="CN99" s="218">
        <f t="shared" si="292"/>
        <v>0</v>
      </c>
      <c r="CO99" s="218">
        <f t="shared" si="293"/>
        <v>0</v>
      </c>
      <c r="CP99" s="218">
        <f t="shared" si="294"/>
        <v>0</v>
      </c>
      <c r="CQ99" s="218">
        <f t="shared" si="295"/>
        <v>0</v>
      </c>
      <c r="CR99" s="218">
        <f t="shared" si="296"/>
        <v>0</v>
      </c>
      <c r="CS99" s="14">
        <f t="shared" si="249"/>
        <v>0</v>
      </c>
      <c r="CT99" s="236">
        <f t="shared" si="250"/>
        <v>0</v>
      </c>
      <c r="CU99" s="237">
        <f t="shared" si="318"/>
        <v>0</v>
      </c>
      <c r="CV99" s="16">
        <f t="shared" si="318"/>
        <v>0</v>
      </c>
      <c r="CW99" s="16">
        <f t="shared" si="318"/>
        <v>0</v>
      </c>
      <c r="CX99" s="16">
        <f t="shared" si="318"/>
        <v>0</v>
      </c>
      <c r="CY99" s="16">
        <f t="shared" si="318"/>
        <v>0</v>
      </c>
      <c r="CZ99" s="16">
        <f t="shared" si="318"/>
        <v>0</v>
      </c>
      <c r="DA99" s="16">
        <f t="shared" si="318"/>
        <v>0</v>
      </c>
      <c r="DB99" s="16">
        <f t="shared" si="318"/>
        <v>0</v>
      </c>
      <c r="DC99" s="16">
        <f t="shared" si="318"/>
        <v>0</v>
      </c>
      <c r="DD99" s="238">
        <f t="shared" si="318"/>
        <v>0</v>
      </c>
      <c r="DE99" s="232">
        <f t="shared" si="319"/>
        <v>0</v>
      </c>
      <c r="DF99" s="132">
        <f t="shared" si="319"/>
        <v>0</v>
      </c>
      <c r="DG99" s="132">
        <f t="shared" si="319"/>
        <v>0</v>
      </c>
      <c r="DH99" s="132">
        <f t="shared" si="319"/>
        <v>0</v>
      </c>
      <c r="DI99" s="132">
        <f t="shared" si="319"/>
        <v>0</v>
      </c>
      <c r="DJ99" s="132">
        <f t="shared" si="319"/>
        <v>0</v>
      </c>
      <c r="DK99" s="132">
        <f t="shared" si="319"/>
        <v>0</v>
      </c>
      <c r="DL99" s="132">
        <f t="shared" si="319"/>
        <v>0</v>
      </c>
      <c r="DM99" s="132">
        <f t="shared" si="319"/>
        <v>0</v>
      </c>
      <c r="DN99" s="233">
        <f t="shared" si="319"/>
        <v>0</v>
      </c>
      <c r="DO99" s="232">
        <f t="shared" si="251"/>
        <v>0</v>
      </c>
      <c r="DP99" s="132">
        <f t="shared" si="252"/>
        <v>0</v>
      </c>
      <c r="DQ99" s="132">
        <f t="shared" si="253"/>
        <v>0</v>
      </c>
      <c r="DR99" s="132">
        <f t="shared" si="254"/>
        <v>0</v>
      </c>
      <c r="DS99" s="132">
        <f t="shared" si="255"/>
        <v>0</v>
      </c>
      <c r="DT99" s="132">
        <f t="shared" si="256"/>
        <v>0</v>
      </c>
      <c r="DU99" s="132">
        <f t="shared" si="257"/>
        <v>0</v>
      </c>
      <c r="DV99" s="132">
        <f t="shared" si="258"/>
        <v>0</v>
      </c>
      <c r="DW99" s="132">
        <f t="shared" si="259"/>
        <v>0</v>
      </c>
      <c r="DX99" s="233">
        <f t="shared" si="260"/>
        <v>0</v>
      </c>
      <c r="DY99" s="231" t="b">
        <f t="shared" si="297"/>
        <v>0</v>
      </c>
      <c r="DZ99" s="163"/>
      <c r="EA99" s="226" t="str">
        <f t="shared" si="298"/>
        <v/>
      </c>
      <c r="EB99" s="178" t="str">
        <f t="shared" si="299"/>
        <v/>
      </c>
      <c r="EC99" s="178" t="str">
        <f t="shared" si="300"/>
        <v/>
      </c>
      <c r="ED99" s="178" t="str">
        <f t="shared" si="301"/>
        <v/>
      </c>
      <c r="EE99" s="178" t="str">
        <f t="shared" si="302"/>
        <v/>
      </c>
      <c r="EF99" s="178" t="str">
        <f t="shared" si="303"/>
        <v/>
      </c>
      <c r="EG99" s="178" t="str">
        <f t="shared" si="304"/>
        <v/>
      </c>
      <c r="EH99" s="178" t="str">
        <f t="shared" si="305"/>
        <v/>
      </c>
      <c r="EI99" s="178" t="str">
        <f t="shared" si="306"/>
        <v/>
      </c>
      <c r="EJ99" s="227" t="str">
        <f t="shared" si="307"/>
        <v/>
      </c>
      <c r="EK99" s="230" t="str">
        <f t="shared" si="261"/>
        <v/>
      </c>
      <c r="EL99" s="177" t="str">
        <f t="shared" si="262"/>
        <v/>
      </c>
      <c r="EM99" s="177" t="str">
        <f t="shared" si="263"/>
        <v/>
      </c>
      <c r="EN99" s="177" t="str">
        <f t="shared" si="264"/>
        <v/>
      </c>
      <c r="EO99" s="177" t="str">
        <f t="shared" si="265"/>
        <v/>
      </c>
      <c r="EP99" s="177" t="str">
        <f t="shared" si="266"/>
        <v/>
      </c>
      <c r="EQ99" s="177" t="str">
        <f t="shared" si="267"/>
        <v/>
      </c>
      <c r="ER99" s="177" t="str">
        <f t="shared" si="268"/>
        <v/>
      </c>
      <c r="ES99" s="177" t="str">
        <f t="shared" si="269"/>
        <v/>
      </c>
      <c r="ET99" s="177" t="str">
        <f t="shared" si="270"/>
        <v/>
      </c>
      <c r="EU99" s="229" t="e">
        <f t="shared" si="271"/>
        <v>#VALUE!</v>
      </c>
      <c r="EV99" s="27" t="e">
        <f t="shared" si="272"/>
        <v>#VALUE!</v>
      </c>
      <c r="EW99" s="27" t="e">
        <f t="shared" si="273"/>
        <v>#VALUE!</v>
      </c>
      <c r="EX99" s="28" t="e">
        <f t="shared" si="274"/>
        <v>#VALUE!</v>
      </c>
      <c r="EY99" s="28" t="e">
        <f t="shared" si="275"/>
        <v>#VALUE!</v>
      </c>
      <c r="EZ99" s="28" t="b">
        <f t="shared" si="276"/>
        <v>0</v>
      </c>
      <c r="FA99" s="176" t="str">
        <f t="shared" si="277"/>
        <v/>
      </c>
      <c r="FB99" s="27" t="e" cm="1">
        <f t="array" aca="1" ref="FB99" ca="1">TEXT(RIGHT(10-RIGHT(SUM(INDEX(1*(MID(MID(C99,1,1)*2,ROW(INDIRECT("1:"&amp;LEN(MID(C99,1,1)*2))),1)),,))+MID(C99,2,1)+
SUM(INDEX(1*(MID(MID(C99,3,1)*2,ROW(INDIRECT("1:"&amp;LEN(MID(C99,3,1)*2))),1)),,))+MID(C99,4,1)+
SUM(INDEX(1*(MID(MID(C99,5,1)*2,ROW(INDIRECT("1:"&amp;LEN(MID(C99,5,1)*2))),1)),,))+MID(C99,6,1)+
SUM(INDEX(1*(MID(MID(C99,8,1)*2,ROW(INDIRECT("1:"&amp;LEN(MID(C99,8,1)*2))),1)),,))+MID(C99,9,1)+
SUM(INDEX(1*(MID(MID(C99,10,1)*2,ROW(INDIRECT("1:"&amp;LEN(MID(C99,10,1)*2))),1)),,)),1),1),"0")</f>
        <v>#VALUE!</v>
      </c>
      <c r="FC99" s="27" t="str">
        <f t="shared" si="278"/>
        <v/>
      </c>
      <c r="FD99" s="29" t="b">
        <f t="shared" si="279"/>
        <v>0</v>
      </c>
      <c r="FE99" s="112" t="b">
        <f>IFERROR(MATCH(D99,'Avtal för korttidsarbete'!$G$13:$G$1012,0),TRUE)</f>
        <v>1</v>
      </c>
      <c r="FF99" s="112" t="b">
        <f t="shared" si="308"/>
        <v>0</v>
      </c>
      <c r="FG99" s="113" t="str" cm="1">
        <f t="array" ref="FG99">IF(FE99=TRUE,"x",INDEX('Avtal för korttidsarbete'!$E$13:$E$1012,$FE99))</f>
        <v>x</v>
      </c>
      <c r="FH99" s="113" t="str" cm="1">
        <f t="array" ref="FH99">IF(FE99=TRUE,"x",INDEX('Avtal för korttidsarbete'!$F$13:$F$1012,$FE99))</f>
        <v>x</v>
      </c>
      <c r="FI99" s="112" t="b">
        <f t="shared" si="309"/>
        <v>0</v>
      </c>
      <c r="FJ99" s="135">
        <f t="shared" si="310"/>
        <v>44166</v>
      </c>
      <c r="FK99" s="135">
        <f t="shared" si="311"/>
        <v>44377</v>
      </c>
      <c r="FL99" s="112" t="b">
        <f t="shared" si="312"/>
        <v>0</v>
      </c>
      <c r="FM99" s="113">
        <f t="shared" si="313"/>
        <v>44166</v>
      </c>
      <c r="FN99" s="135">
        <f t="shared" si="314"/>
        <v>44377</v>
      </c>
      <c r="FO99" s="148" t="b">
        <f>IFERROR(INDEX('Avtal för korttidsarbete'!R:R,MATCH(D99,'Avtal för korttidsarbete'!$G:$G,0)),TRUE)</f>
        <v>1</v>
      </c>
      <c r="FP99" s="135" t="str">
        <f>IF(FO99,"-",INDEX('Avtal för korttidsarbete'!$D:$D,MATCH(D99,'Avtal för korttidsarbete'!$G:$G,0)))</f>
        <v>-</v>
      </c>
      <c r="FQ99" s="113" t="b">
        <f>IFERROR(G99&gt;INDEX(Uppsägningar!E:E,MATCH(C99,Uppsägningar!C:C,0)),FALSE)</f>
        <v>0</v>
      </c>
    </row>
    <row r="100" spans="1:173" x14ac:dyDescent="0.25">
      <c r="A100" s="19">
        <v>84</v>
      </c>
      <c r="B100" s="20"/>
      <c r="C100" s="183"/>
      <c r="D100" s="66"/>
      <c r="E100" s="212">
        <f>IFERROR(INDEX(Admin!$C$7:$C$10,MATCH(FP100,TblNivåValTExt,0)),0)</f>
        <v>0</v>
      </c>
      <c r="F100" s="1"/>
      <c r="G100" s="1"/>
      <c r="H100" s="78"/>
      <c r="I100" s="181"/>
      <c r="J100" s="181"/>
      <c r="K100" s="182"/>
      <c r="L100" s="182"/>
      <c r="M100" s="181"/>
      <c r="N100" s="181"/>
      <c r="O100" s="181"/>
      <c r="P100" s="182"/>
      <c r="Q100" s="182"/>
      <c r="R100" s="181"/>
      <c r="S100" s="181"/>
      <c r="T100" s="181"/>
      <c r="U100" s="182"/>
      <c r="V100" s="182"/>
      <c r="W100" s="181"/>
      <c r="X100" s="181"/>
      <c r="Y100" s="181"/>
      <c r="Z100" s="182"/>
      <c r="AA100" s="182"/>
      <c r="AB100" s="181"/>
      <c r="AC100" s="181"/>
      <c r="AD100" s="181"/>
      <c r="AE100" s="182"/>
      <c r="AF100" s="182"/>
      <c r="AG100" s="181"/>
      <c r="AH100" s="181"/>
      <c r="AI100" s="181"/>
      <c r="AJ100" s="182"/>
      <c r="AK100" s="182"/>
      <c r="AL100" s="181"/>
      <c r="AM100" s="181"/>
      <c r="AN100" s="181"/>
      <c r="AO100" s="182"/>
      <c r="AP100" s="182"/>
      <c r="AQ100" s="181"/>
      <c r="AR100" s="181"/>
      <c r="AS100" s="181"/>
      <c r="AT100" s="182"/>
      <c r="AU100" s="182"/>
      <c r="AV100" s="181"/>
      <c r="AW100" s="181"/>
      <c r="AX100" s="181"/>
      <c r="AY100" s="182"/>
      <c r="AZ100" s="182"/>
      <c r="BA100" s="181"/>
      <c r="BB100" s="181"/>
      <c r="BC100" s="181"/>
      <c r="BD100" s="182"/>
      <c r="BE100" s="182"/>
      <c r="BF100" s="181"/>
      <c r="BG100" s="180">
        <f t="shared" si="280"/>
        <v>0</v>
      </c>
      <c r="BH100" s="116" t="str">
        <f t="shared" si="281"/>
        <v/>
      </c>
      <c r="BI100" s="80" t="b">
        <f t="shared" si="229"/>
        <v>0</v>
      </c>
      <c r="BJ100" s="80" t="str">
        <f t="shared" si="230"/>
        <v/>
      </c>
      <c r="BK100" s="80" t="b">
        <f t="shared" si="282"/>
        <v>0</v>
      </c>
      <c r="BL100" s="13" t="str">
        <f t="shared" si="231"/>
        <v/>
      </c>
      <c r="BM100" s="13" t="b">
        <f t="shared" si="283"/>
        <v>0</v>
      </c>
      <c r="BN100" s="35" t="str">
        <f t="shared" si="232"/>
        <v/>
      </c>
      <c r="BO100" s="13" t="b">
        <f t="shared" si="233"/>
        <v>0</v>
      </c>
      <c r="BP100" s="35" t="str">
        <f t="shared" si="234"/>
        <v/>
      </c>
      <c r="BQ100" s="13" t="b">
        <f t="shared" si="235"/>
        <v>0</v>
      </c>
      <c r="BR100" s="35" t="str">
        <f t="shared" si="236"/>
        <v/>
      </c>
      <c r="BS100" s="35" t="b">
        <f t="shared" si="237"/>
        <v>0</v>
      </c>
      <c r="BT100" s="35" t="str">
        <f t="shared" si="238"/>
        <v/>
      </c>
      <c r="BU100" s="35" t="b">
        <f t="shared" si="239"/>
        <v>0</v>
      </c>
      <c r="BV100" s="35" t="str">
        <f t="shared" si="240"/>
        <v/>
      </c>
      <c r="BW100" s="13" t="b">
        <f t="shared" si="315"/>
        <v>0</v>
      </c>
      <c r="BX100" s="35" t="str">
        <f t="shared" si="241"/>
        <v/>
      </c>
      <c r="BY100" s="265" t="b">
        <f t="shared" si="284"/>
        <v>0</v>
      </c>
      <c r="BZ100" s="35" t="str">
        <f t="shared" si="242"/>
        <v/>
      </c>
      <c r="CA100" s="265" t="b">
        <f t="shared" si="285"/>
        <v>0</v>
      </c>
      <c r="CB100" s="35" t="str">
        <f t="shared" si="243"/>
        <v/>
      </c>
      <c r="CC100" s="272" t="b">
        <f t="shared" si="286"/>
        <v>0</v>
      </c>
      <c r="CD100" s="35" t="str">
        <f t="shared" si="244"/>
        <v/>
      </c>
      <c r="CE100" s="13" t="b">
        <f t="shared" si="245"/>
        <v>0</v>
      </c>
      <c r="CF100" s="35" t="str">
        <f t="shared" si="246"/>
        <v/>
      </c>
      <c r="CG100" s="179">
        <f t="shared" si="247"/>
        <v>0</v>
      </c>
      <c r="CH100" s="179">
        <f t="shared" si="248"/>
        <v>0</v>
      </c>
      <c r="CI100" s="218">
        <f t="shared" si="287"/>
        <v>0</v>
      </c>
      <c r="CJ100" s="218">
        <f t="shared" si="288"/>
        <v>0</v>
      </c>
      <c r="CK100" s="218">
        <f t="shared" si="289"/>
        <v>0</v>
      </c>
      <c r="CL100" s="218">
        <f t="shared" si="290"/>
        <v>0</v>
      </c>
      <c r="CM100" s="218">
        <f t="shared" si="291"/>
        <v>0</v>
      </c>
      <c r="CN100" s="218">
        <f t="shared" si="292"/>
        <v>0</v>
      </c>
      <c r="CO100" s="218">
        <f t="shared" si="293"/>
        <v>0</v>
      </c>
      <c r="CP100" s="218">
        <f t="shared" si="294"/>
        <v>0</v>
      </c>
      <c r="CQ100" s="218">
        <f t="shared" si="295"/>
        <v>0</v>
      </c>
      <c r="CR100" s="218">
        <f t="shared" si="296"/>
        <v>0</v>
      </c>
      <c r="CS100" s="14">
        <f t="shared" si="249"/>
        <v>0</v>
      </c>
      <c r="CT100" s="236">
        <f t="shared" si="250"/>
        <v>0</v>
      </c>
      <c r="CU100" s="237">
        <f t="shared" si="318"/>
        <v>0</v>
      </c>
      <c r="CV100" s="16">
        <f t="shared" si="318"/>
        <v>0</v>
      </c>
      <c r="CW100" s="16">
        <f t="shared" si="318"/>
        <v>0</v>
      </c>
      <c r="CX100" s="16">
        <f t="shared" si="318"/>
        <v>0</v>
      </c>
      <c r="CY100" s="16">
        <f t="shared" si="318"/>
        <v>0</v>
      </c>
      <c r="CZ100" s="16">
        <f t="shared" si="318"/>
        <v>0</v>
      </c>
      <c r="DA100" s="16">
        <f t="shared" si="318"/>
        <v>0</v>
      </c>
      <c r="DB100" s="16">
        <f t="shared" si="318"/>
        <v>0</v>
      </c>
      <c r="DC100" s="16">
        <f t="shared" si="318"/>
        <v>0</v>
      </c>
      <c r="DD100" s="238">
        <f t="shared" si="318"/>
        <v>0</v>
      </c>
      <c r="DE100" s="232">
        <f t="shared" si="319"/>
        <v>0</v>
      </c>
      <c r="DF100" s="132">
        <f t="shared" si="319"/>
        <v>0</v>
      </c>
      <c r="DG100" s="132">
        <f t="shared" si="319"/>
        <v>0</v>
      </c>
      <c r="DH100" s="132">
        <f t="shared" si="319"/>
        <v>0</v>
      </c>
      <c r="DI100" s="132">
        <f t="shared" si="319"/>
        <v>0</v>
      </c>
      <c r="DJ100" s="132">
        <f t="shared" si="319"/>
        <v>0</v>
      </c>
      <c r="DK100" s="132">
        <f t="shared" si="319"/>
        <v>0</v>
      </c>
      <c r="DL100" s="132">
        <f t="shared" si="319"/>
        <v>0</v>
      </c>
      <c r="DM100" s="132">
        <f t="shared" si="319"/>
        <v>0</v>
      </c>
      <c r="DN100" s="233">
        <f t="shared" si="319"/>
        <v>0</v>
      </c>
      <c r="DO100" s="232">
        <f t="shared" si="251"/>
        <v>0</v>
      </c>
      <c r="DP100" s="132">
        <f t="shared" si="252"/>
        <v>0</v>
      </c>
      <c r="DQ100" s="132">
        <f t="shared" si="253"/>
        <v>0</v>
      </c>
      <c r="DR100" s="132">
        <f t="shared" si="254"/>
        <v>0</v>
      </c>
      <c r="DS100" s="132">
        <f t="shared" si="255"/>
        <v>0</v>
      </c>
      <c r="DT100" s="132">
        <f t="shared" si="256"/>
        <v>0</v>
      </c>
      <c r="DU100" s="132">
        <f t="shared" si="257"/>
        <v>0</v>
      </c>
      <c r="DV100" s="132">
        <f t="shared" si="258"/>
        <v>0</v>
      </c>
      <c r="DW100" s="132">
        <f t="shared" si="259"/>
        <v>0</v>
      </c>
      <c r="DX100" s="233">
        <f t="shared" si="260"/>
        <v>0</v>
      </c>
      <c r="DY100" s="231" t="b">
        <f t="shared" si="297"/>
        <v>0</v>
      </c>
      <c r="DZ100" s="163"/>
      <c r="EA100" s="226" t="str">
        <f t="shared" si="298"/>
        <v/>
      </c>
      <c r="EB100" s="178" t="str">
        <f t="shared" si="299"/>
        <v/>
      </c>
      <c r="EC100" s="178" t="str">
        <f t="shared" si="300"/>
        <v/>
      </c>
      <c r="ED100" s="178" t="str">
        <f t="shared" si="301"/>
        <v/>
      </c>
      <c r="EE100" s="178" t="str">
        <f t="shared" si="302"/>
        <v/>
      </c>
      <c r="EF100" s="178" t="str">
        <f t="shared" si="303"/>
        <v/>
      </c>
      <c r="EG100" s="178" t="str">
        <f t="shared" si="304"/>
        <v/>
      </c>
      <c r="EH100" s="178" t="str">
        <f t="shared" si="305"/>
        <v/>
      </c>
      <c r="EI100" s="178" t="str">
        <f t="shared" si="306"/>
        <v/>
      </c>
      <c r="EJ100" s="227" t="str">
        <f t="shared" si="307"/>
        <v/>
      </c>
      <c r="EK100" s="230" t="str">
        <f t="shared" si="261"/>
        <v/>
      </c>
      <c r="EL100" s="177" t="str">
        <f t="shared" si="262"/>
        <v/>
      </c>
      <c r="EM100" s="177" t="str">
        <f t="shared" si="263"/>
        <v/>
      </c>
      <c r="EN100" s="177" t="str">
        <f t="shared" si="264"/>
        <v/>
      </c>
      <c r="EO100" s="177" t="str">
        <f t="shared" si="265"/>
        <v/>
      </c>
      <c r="EP100" s="177" t="str">
        <f t="shared" si="266"/>
        <v/>
      </c>
      <c r="EQ100" s="177" t="str">
        <f t="shared" si="267"/>
        <v/>
      </c>
      <c r="ER100" s="177" t="str">
        <f t="shared" si="268"/>
        <v/>
      </c>
      <c r="ES100" s="177" t="str">
        <f t="shared" si="269"/>
        <v/>
      </c>
      <c r="ET100" s="177" t="str">
        <f t="shared" si="270"/>
        <v/>
      </c>
      <c r="EU100" s="229" t="e">
        <f t="shared" si="271"/>
        <v>#VALUE!</v>
      </c>
      <c r="EV100" s="27" t="e">
        <f t="shared" si="272"/>
        <v>#VALUE!</v>
      </c>
      <c r="EW100" s="27" t="e">
        <f t="shared" si="273"/>
        <v>#VALUE!</v>
      </c>
      <c r="EX100" s="28" t="e">
        <f t="shared" si="274"/>
        <v>#VALUE!</v>
      </c>
      <c r="EY100" s="28" t="e">
        <f t="shared" si="275"/>
        <v>#VALUE!</v>
      </c>
      <c r="EZ100" s="28" t="b">
        <f t="shared" si="276"/>
        <v>0</v>
      </c>
      <c r="FA100" s="176" t="str">
        <f t="shared" si="277"/>
        <v/>
      </c>
      <c r="FB100" s="27" t="e" cm="1">
        <f t="array" aca="1" ref="FB100" ca="1">TEXT(RIGHT(10-RIGHT(SUM(INDEX(1*(MID(MID(C100,1,1)*2,ROW(INDIRECT("1:"&amp;LEN(MID(C100,1,1)*2))),1)),,))+MID(C100,2,1)+
SUM(INDEX(1*(MID(MID(C100,3,1)*2,ROW(INDIRECT("1:"&amp;LEN(MID(C100,3,1)*2))),1)),,))+MID(C100,4,1)+
SUM(INDEX(1*(MID(MID(C100,5,1)*2,ROW(INDIRECT("1:"&amp;LEN(MID(C100,5,1)*2))),1)),,))+MID(C100,6,1)+
SUM(INDEX(1*(MID(MID(C100,8,1)*2,ROW(INDIRECT("1:"&amp;LEN(MID(C100,8,1)*2))),1)),,))+MID(C100,9,1)+
SUM(INDEX(1*(MID(MID(C100,10,1)*2,ROW(INDIRECT("1:"&amp;LEN(MID(C100,10,1)*2))),1)),,)),1),1),"0")</f>
        <v>#VALUE!</v>
      </c>
      <c r="FC100" s="27" t="str">
        <f t="shared" si="278"/>
        <v/>
      </c>
      <c r="FD100" s="29" t="b">
        <f t="shared" si="279"/>
        <v>0</v>
      </c>
      <c r="FE100" s="112" t="b">
        <f>IFERROR(MATCH(D100,'Avtal för korttidsarbete'!$G$13:$G$1012,0),TRUE)</f>
        <v>1</v>
      </c>
      <c r="FF100" s="112" t="b">
        <f t="shared" si="308"/>
        <v>0</v>
      </c>
      <c r="FG100" s="113" t="str" cm="1">
        <f t="array" ref="FG100">IF(FE100=TRUE,"x",INDEX('Avtal för korttidsarbete'!$E$13:$E$1012,$FE100))</f>
        <v>x</v>
      </c>
      <c r="FH100" s="113" t="str" cm="1">
        <f t="array" ref="FH100">IF(FE100=TRUE,"x",INDEX('Avtal för korttidsarbete'!$F$13:$F$1012,$FE100))</f>
        <v>x</v>
      </c>
      <c r="FI100" s="112" t="b">
        <f t="shared" si="309"/>
        <v>0</v>
      </c>
      <c r="FJ100" s="135">
        <f t="shared" si="310"/>
        <v>44166</v>
      </c>
      <c r="FK100" s="135">
        <f t="shared" si="311"/>
        <v>44377</v>
      </c>
      <c r="FL100" s="112" t="b">
        <f t="shared" si="312"/>
        <v>0</v>
      </c>
      <c r="FM100" s="113">
        <f t="shared" si="313"/>
        <v>44166</v>
      </c>
      <c r="FN100" s="135">
        <f t="shared" si="314"/>
        <v>44377</v>
      </c>
      <c r="FO100" s="148" t="b">
        <f>IFERROR(INDEX('Avtal för korttidsarbete'!R:R,MATCH(D100,'Avtal för korttidsarbete'!$G:$G,0)),TRUE)</f>
        <v>1</v>
      </c>
      <c r="FP100" s="135" t="str">
        <f>IF(FO100,"-",INDEX('Avtal för korttidsarbete'!$D:$D,MATCH(D100,'Avtal för korttidsarbete'!$G:$G,0)))</f>
        <v>-</v>
      </c>
      <c r="FQ100" s="113" t="b">
        <f>IFERROR(G100&gt;INDEX(Uppsägningar!E:E,MATCH(C100,Uppsägningar!C:C,0)),FALSE)</f>
        <v>0</v>
      </c>
    </row>
    <row r="101" spans="1:173" x14ac:dyDescent="0.25">
      <c r="A101" s="19">
        <v>85</v>
      </c>
      <c r="B101" s="20"/>
      <c r="C101" s="183"/>
      <c r="D101" s="66"/>
      <c r="E101" s="212">
        <f>IFERROR(INDEX(Admin!$C$7:$C$10,MATCH(FP101,TblNivåValTExt,0)),0)</f>
        <v>0</v>
      </c>
      <c r="F101" s="1"/>
      <c r="G101" s="1"/>
      <c r="H101" s="78"/>
      <c r="I101" s="181"/>
      <c r="J101" s="181"/>
      <c r="K101" s="182"/>
      <c r="L101" s="182"/>
      <c r="M101" s="181"/>
      <c r="N101" s="181"/>
      <c r="O101" s="181"/>
      <c r="P101" s="182"/>
      <c r="Q101" s="182"/>
      <c r="R101" s="181"/>
      <c r="S101" s="181"/>
      <c r="T101" s="181"/>
      <c r="U101" s="182"/>
      <c r="V101" s="182"/>
      <c r="W101" s="181"/>
      <c r="X101" s="181"/>
      <c r="Y101" s="181"/>
      <c r="Z101" s="182"/>
      <c r="AA101" s="182"/>
      <c r="AB101" s="181"/>
      <c r="AC101" s="181"/>
      <c r="AD101" s="181"/>
      <c r="AE101" s="182"/>
      <c r="AF101" s="182"/>
      <c r="AG101" s="181"/>
      <c r="AH101" s="181"/>
      <c r="AI101" s="181"/>
      <c r="AJ101" s="182"/>
      <c r="AK101" s="182"/>
      <c r="AL101" s="181"/>
      <c r="AM101" s="181"/>
      <c r="AN101" s="181"/>
      <c r="AO101" s="182"/>
      <c r="AP101" s="182"/>
      <c r="AQ101" s="181"/>
      <c r="AR101" s="181"/>
      <c r="AS101" s="181"/>
      <c r="AT101" s="182"/>
      <c r="AU101" s="182"/>
      <c r="AV101" s="181"/>
      <c r="AW101" s="181"/>
      <c r="AX101" s="181"/>
      <c r="AY101" s="182"/>
      <c r="AZ101" s="182"/>
      <c r="BA101" s="181"/>
      <c r="BB101" s="181"/>
      <c r="BC101" s="181"/>
      <c r="BD101" s="182"/>
      <c r="BE101" s="182"/>
      <c r="BF101" s="181"/>
      <c r="BG101" s="180">
        <f t="shared" si="280"/>
        <v>0</v>
      </c>
      <c r="BH101" s="116" t="str">
        <f t="shared" si="281"/>
        <v/>
      </c>
      <c r="BI101" s="80" t="b">
        <f t="shared" si="229"/>
        <v>0</v>
      </c>
      <c r="BJ101" s="80" t="str">
        <f t="shared" si="230"/>
        <v/>
      </c>
      <c r="BK101" s="80" t="b">
        <f t="shared" si="282"/>
        <v>0</v>
      </c>
      <c r="BL101" s="13" t="str">
        <f t="shared" si="231"/>
        <v/>
      </c>
      <c r="BM101" s="13" t="b">
        <f t="shared" si="283"/>
        <v>0</v>
      </c>
      <c r="BN101" s="35" t="str">
        <f t="shared" si="232"/>
        <v/>
      </c>
      <c r="BO101" s="13" t="b">
        <f t="shared" si="233"/>
        <v>0</v>
      </c>
      <c r="BP101" s="35" t="str">
        <f t="shared" si="234"/>
        <v/>
      </c>
      <c r="BQ101" s="13" t="b">
        <f t="shared" si="235"/>
        <v>0</v>
      </c>
      <c r="BR101" s="35" t="str">
        <f t="shared" si="236"/>
        <v/>
      </c>
      <c r="BS101" s="35" t="b">
        <f t="shared" si="237"/>
        <v>0</v>
      </c>
      <c r="BT101" s="35" t="str">
        <f t="shared" si="238"/>
        <v/>
      </c>
      <c r="BU101" s="35" t="b">
        <f t="shared" si="239"/>
        <v>0</v>
      </c>
      <c r="BV101" s="35" t="str">
        <f t="shared" si="240"/>
        <v/>
      </c>
      <c r="BW101" s="13" t="b">
        <f t="shared" si="315"/>
        <v>0</v>
      </c>
      <c r="BX101" s="35" t="str">
        <f t="shared" si="241"/>
        <v/>
      </c>
      <c r="BY101" s="265" t="b">
        <f t="shared" si="284"/>
        <v>0</v>
      </c>
      <c r="BZ101" s="35" t="str">
        <f t="shared" si="242"/>
        <v/>
      </c>
      <c r="CA101" s="265" t="b">
        <f t="shared" si="285"/>
        <v>0</v>
      </c>
      <c r="CB101" s="35" t="str">
        <f t="shared" si="243"/>
        <v/>
      </c>
      <c r="CC101" s="272" t="b">
        <f t="shared" si="286"/>
        <v>0</v>
      </c>
      <c r="CD101" s="35" t="str">
        <f t="shared" si="244"/>
        <v/>
      </c>
      <c r="CE101" s="13" t="b">
        <f t="shared" si="245"/>
        <v>0</v>
      </c>
      <c r="CF101" s="35" t="str">
        <f t="shared" si="246"/>
        <v/>
      </c>
      <c r="CG101" s="179">
        <f t="shared" si="247"/>
        <v>0</v>
      </c>
      <c r="CH101" s="179">
        <f t="shared" si="248"/>
        <v>0</v>
      </c>
      <c r="CI101" s="218">
        <f t="shared" si="287"/>
        <v>0</v>
      </c>
      <c r="CJ101" s="218">
        <f t="shared" si="288"/>
        <v>0</v>
      </c>
      <c r="CK101" s="218">
        <f t="shared" si="289"/>
        <v>0</v>
      </c>
      <c r="CL101" s="218">
        <f t="shared" si="290"/>
        <v>0</v>
      </c>
      <c r="CM101" s="218">
        <f t="shared" si="291"/>
        <v>0</v>
      </c>
      <c r="CN101" s="218">
        <f t="shared" si="292"/>
        <v>0</v>
      </c>
      <c r="CO101" s="218">
        <f t="shared" si="293"/>
        <v>0</v>
      </c>
      <c r="CP101" s="218">
        <f t="shared" si="294"/>
        <v>0</v>
      </c>
      <c r="CQ101" s="218">
        <f t="shared" si="295"/>
        <v>0</v>
      </c>
      <c r="CR101" s="218">
        <f t="shared" si="296"/>
        <v>0</v>
      </c>
      <c r="CS101" s="14">
        <f t="shared" si="249"/>
        <v>0</v>
      </c>
      <c r="CT101" s="236">
        <f t="shared" si="250"/>
        <v>0</v>
      </c>
      <c r="CU101" s="237">
        <f t="shared" si="318"/>
        <v>0</v>
      </c>
      <c r="CV101" s="16">
        <f t="shared" si="318"/>
        <v>0</v>
      </c>
      <c r="CW101" s="16">
        <f t="shared" si="318"/>
        <v>0</v>
      </c>
      <c r="CX101" s="16">
        <f t="shared" si="318"/>
        <v>0</v>
      </c>
      <c r="CY101" s="16">
        <f t="shared" si="318"/>
        <v>0</v>
      </c>
      <c r="CZ101" s="16">
        <f t="shared" si="318"/>
        <v>0</v>
      </c>
      <c r="DA101" s="16">
        <f t="shared" si="318"/>
        <v>0</v>
      </c>
      <c r="DB101" s="16">
        <f t="shared" si="318"/>
        <v>0</v>
      </c>
      <c r="DC101" s="16">
        <f t="shared" si="318"/>
        <v>0</v>
      </c>
      <c r="DD101" s="238">
        <f t="shared" si="318"/>
        <v>0</v>
      </c>
      <c r="DE101" s="232">
        <f t="shared" si="319"/>
        <v>0</v>
      </c>
      <c r="DF101" s="132">
        <f t="shared" si="319"/>
        <v>0</v>
      </c>
      <c r="DG101" s="132">
        <f t="shared" si="319"/>
        <v>0</v>
      </c>
      <c r="DH101" s="132">
        <f t="shared" si="319"/>
        <v>0</v>
      </c>
      <c r="DI101" s="132">
        <f t="shared" si="319"/>
        <v>0</v>
      </c>
      <c r="DJ101" s="132">
        <f t="shared" si="319"/>
        <v>0</v>
      </c>
      <c r="DK101" s="132">
        <f t="shared" si="319"/>
        <v>0</v>
      </c>
      <c r="DL101" s="132">
        <f t="shared" si="319"/>
        <v>0</v>
      </c>
      <c r="DM101" s="132">
        <f t="shared" si="319"/>
        <v>0</v>
      </c>
      <c r="DN101" s="233">
        <f t="shared" si="319"/>
        <v>0</v>
      </c>
      <c r="DO101" s="232">
        <f t="shared" si="251"/>
        <v>0</v>
      </c>
      <c r="DP101" s="132">
        <f t="shared" si="252"/>
        <v>0</v>
      </c>
      <c r="DQ101" s="132">
        <f t="shared" si="253"/>
        <v>0</v>
      </c>
      <c r="DR101" s="132">
        <f t="shared" si="254"/>
        <v>0</v>
      </c>
      <c r="DS101" s="132">
        <f t="shared" si="255"/>
        <v>0</v>
      </c>
      <c r="DT101" s="132">
        <f t="shared" si="256"/>
        <v>0</v>
      </c>
      <c r="DU101" s="132">
        <f t="shared" si="257"/>
        <v>0</v>
      </c>
      <c r="DV101" s="132">
        <f t="shared" si="258"/>
        <v>0</v>
      </c>
      <c r="DW101" s="132">
        <f t="shared" si="259"/>
        <v>0</v>
      </c>
      <c r="DX101" s="233">
        <f t="shared" si="260"/>
        <v>0</v>
      </c>
      <c r="DY101" s="231" t="b">
        <f t="shared" si="297"/>
        <v>0</v>
      </c>
      <c r="DZ101" s="163"/>
      <c r="EA101" s="226" t="str">
        <f t="shared" si="298"/>
        <v/>
      </c>
      <c r="EB101" s="178" t="str">
        <f t="shared" si="299"/>
        <v/>
      </c>
      <c r="EC101" s="178" t="str">
        <f t="shared" si="300"/>
        <v/>
      </c>
      <c r="ED101" s="178" t="str">
        <f t="shared" si="301"/>
        <v/>
      </c>
      <c r="EE101" s="178" t="str">
        <f t="shared" si="302"/>
        <v/>
      </c>
      <c r="EF101" s="178" t="str">
        <f t="shared" si="303"/>
        <v/>
      </c>
      <c r="EG101" s="178" t="str">
        <f t="shared" si="304"/>
        <v/>
      </c>
      <c r="EH101" s="178" t="str">
        <f t="shared" si="305"/>
        <v/>
      </c>
      <c r="EI101" s="178" t="str">
        <f t="shared" si="306"/>
        <v/>
      </c>
      <c r="EJ101" s="227" t="str">
        <f t="shared" si="307"/>
        <v/>
      </c>
      <c r="EK101" s="230" t="str">
        <f t="shared" si="261"/>
        <v/>
      </c>
      <c r="EL101" s="177" t="str">
        <f t="shared" si="262"/>
        <v/>
      </c>
      <c r="EM101" s="177" t="str">
        <f t="shared" si="263"/>
        <v/>
      </c>
      <c r="EN101" s="177" t="str">
        <f t="shared" si="264"/>
        <v/>
      </c>
      <c r="EO101" s="177" t="str">
        <f t="shared" si="265"/>
        <v/>
      </c>
      <c r="EP101" s="177" t="str">
        <f t="shared" si="266"/>
        <v/>
      </c>
      <c r="EQ101" s="177" t="str">
        <f t="shared" si="267"/>
        <v/>
      </c>
      <c r="ER101" s="177" t="str">
        <f t="shared" si="268"/>
        <v/>
      </c>
      <c r="ES101" s="177" t="str">
        <f t="shared" si="269"/>
        <v/>
      </c>
      <c r="ET101" s="177" t="str">
        <f t="shared" si="270"/>
        <v/>
      </c>
      <c r="EU101" s="229" t="e">
        <f t="shared" si="271"/>
        <v>#VALUE!</v>
      </c>
      <c r="EV101" s="27" t="e">
        <f t="shared" si="272"/>
        <v>#VALUE!</v>
      </c>
      <c r="EW101" s="27" t="e">
        <f t="shared" si="273"/>
        <v>#VALUE!</v>
      </c>
      <c r="EX101" s="28" t="e">
        <f t="shared" si="274"/>
        <v>#VALUE!</v>
      </c>
      <c r="EY101" s="28" t="e">
        <f t="shared" si="275"/>
        <v>#VALUE!</v>
      </c>
      <c r="EZ101" s="28" t="b">
        <f t="shared" si="276"/>
        <v>0</v>
      </c>
      <c r="FA101" s="176" t="str">
        <f t="shared" si="277"/>
        <v/>
      </c>
      <c r="FB101" s="27" t="e" cm="1">
        <f t="array" aca="1" ref="FB101" ca="1">TEXT(RIGHT(10-RIGHT(SUM(INDEX(1*(MID(MID(C101,1,1)*2,ROW(INDIRECT("1:"&amp;LEN(MID(C101,1,1)*2))),1)),,))+MID(C101,2,1)+
SUM(INDEX(1*(MID(MID(C101,3,1)*2,ROW(INDIRECT("1:"&amp;LEN(MID(C101,3,1)*2))),1)),,))+MID(C101,4,1)+
SUM(INDEX(1*(MID(MID(C101,5,1)*2,ROW(INDIRECT("1:"&amp;LEN(MID(C101,5,1)*2))),1)),,))+MID(C101,6,1)+
SUM(INDEX(1*(MID(MID(C101,8,1)*2,ROW(INDIRECT("1:"&amp;LEN(MID(C101,8,1)*2))),1)),,))+MID(C101,9,1)+
SUM(INDEX(1*(MID(MID(C101,10,1)*2,ROW(INDIRECT("1:"&amp;LEN(MID(C101,10,1)*2))),1)),,)),1),1),"0")</f>
        <v>#VALUE!</v>
      </c>
      <c r="FC101" s="27" t="str">
        <f t="shared" si="278"/>
        <v/>
      </c>
      <c r="FD101" s="29" t="b">
        <f t="shared" si="279"/>
        <v>0</v>
      </c>
      <c r="FE101" s="112" t="b">
        <f>IFERROR(MATCH(D101,'Avtal för korttidsarbete'!$G$13:$G$1012,0),TRUE)</f>
        <v>1</v>
      </c>
      <c r="FF101" s="112" t="b">
        <f t="shared" si="308"/>
        <v>0</v>
      </c>
      <c r="FG101" s="113" t="str" cm="1">
        <f t="array" ref="FG101">IF(FE101=TRUE,"x",INDEX('Avtal för korttidsarbete'!$E$13:$E$1012,$FE101))</f>
        <v>x</v>
      </c>
      <c r="FH101" s="113" t="str" cm="1">
        <f t="array" ref="FH101">IF(FE101=TRUE,"x",INDEX('Avtal för korttidsarbete'!$F$13:$F$1012,$FE101))</f>
        <v>x</v>
      </c>
      <c r="FI101" s="112" t="b">
        <f t="shared" si="309"/>
        <v>0</v>
      </c>
      <c r="FJ101" s="135">
        <f t="shared" si="310"/>
        <v>44166</v>
      </c>
      <c r="FK101" s="135">
        <f t="shared" si="311"/>
        <v>44377</v>
      </c>
      <c r="FL101" s="112" t="b">
        <f t="shared" si="312"/>
        <v>0</v>
      </c>
      <c r="FM101" s="113">
        <f t="shared" si="313"/>
        <v>44166</v>
      </c>
      <c r="FN101" s="135">
        <f t="shared" si="314"/>
        <v>44377</v>
      </c>
      <c r="FO101" s="148" t="b">
        <f>IFERROR(INDEX('Avtal för korttidsarbete'!R:R,MATCH(D101,'Avtal för korttidsarbete'!$G:$G,0)),TRUE)</f>
        <v>1</v>
      </c>
      <c r="FP101" s="135" t="str">
        <f>IF(FO101,"-",INDEX('Avtal för korttidsarbete'!$D:$D,MATCH(D101,'Avtal för korttidsarbete'!$G:$G,0)))</f>
        <v>-</v>
      </c>
      <c r="FQ101" s="113" t="b">
        <f>IFERROR(G101&gt;INDEX(Uppsägningar!E:E,MATCH(C101,Uppsägningar!C:C,0)),FALSE)</f>
        <v>0</v>
      </c>
    </row>
    <row r="102" spans="1:173" x14ac:dyDescent="0.25">
      <c r="A102" s="19">
        <v>86</v>
      </c>
      <c r="B102" s="20"/>
      <c r="C102" s="183"/>
      <c r="D102" s="66"/>
      <c r="E102" s="212">
        <f>IFERROR(INDEX(Admin!$C$7:$C$10,MATCH(FP102,TblNivåValTExt,0)),0)</f>
        <v>0</v>
      </c>
      <c r="F102" s="1"/>
      <c r="G102" s="1"/>
      <c r="H102" s="78"/>
      <c r="I102" s="181"/>
      <c r="J102" s="181"/>
      <c r="K102" s="182"/>
      <c r="L102" s="182"/>
      <c r="M102" s="181"/>
      <c r="N102" s="181"/>
      <c r="O102" s="181"/>
      <c r="P102" s="182"/>
      <c r="Q102" s="182"/>
      <c r="R102" s="181"/>
      <c r="S102" s="181"/>
      <c r="T102" s="181"/>
      <c r="U102" s="182"/>
      <c r="V102" s="182"/>
      <c r="W102" s="181"/>
      <c r="X102" s="181"/>
      <c r="Y102" s="181"/>
      <c r="Z102" s="182"/>
      <c r="AA102" s="182"/>
      <c r="AB102" s="181"/>
      <c r="AC102" s="181"/>
      <c r="AD102" s="181"/>
      <c r="AE102" s="182"/>
      <c r="AF102" s="182"/>
      <c r="AG102" s="181"/>
      <c r="AH102" s="181"/>
      <c r="AI102" s="181"/>
      <c r="AJ102" s="182"/>
      <c r="AK102" s="182"/>
      <c r="AL102" s="181"/>
      <c r="AM102" s="181"/>
      <c r="AN102" s="181"/>
      <c r="AO102" s="182"/>
      <c r="AP102" s="182"/>
      <c r="AQ102" s="181"/>
      <c r="AR102" s="181"/>
      <c r="AS102" s="181"/>
      <c r="AT102" s="182"/>
      <c r="AU102" s="182"/>
      <c r="AV102" s="181"/>
      <c r="AW102" s="181"/>
      <c r="AX102" s="181"/>
      <c r="AY102" s="182"/>
      <c r="AZ102" s="182"/>
      <c r="BA102" s="181"/>
      <c r="BB102" s="181"/>
      <c r="BC102" s="181"/>
      <c r="BD102" s="182"/>
      <c r="BE102" s="182"/>
      <c r="BF102" s="181"/>
      <c r="BG102" s="180">
        <f t="shared" si="280"/>
        <v>0</v>
      </c>
      <c r="BH102" s="116" t="str">
        <f t="shared" si="281"/>
        <v/>
      </c>
      <c r="BI102" s="80" t="b">
        <f t="shared" si="229"/>
        <v>0</v>
      </c>
      <c r="BJ102" s="80" t="str">
        <f t="shared" si="230"/>
        <v/>
      </c>
      <c r="BK102" s="80" t="b">
        <f t="shared" si="282"/>
        <v>0</v>
      </c>
      <c r="BL102" s="13" t="str">
        <f t="shared" si="231"/>
        <v/>
      </c>
      <c r="BM102" s="13" t="b">
        <f t="shared" si="283"/>
        <v>0</v>
      </c>
      <c r="BN102" s="35" t="str">
        <f t="shared" si="232"/>
        <v/>
      </c>
      <c r="BO102" s="13" t="b">
        <f t="shared" si="233"/>
        <v>0</v>
      </c>
      <c r="BP102" s="35" t="str">
        <f t="shared" si="234"/>
        <v/>
      </c>
      <c r="BQ102" s="13" t="b">
        <f t="shared" si="235"/>
        <v>0</v>
      </c>
      <c r="BR102" s="35" t="str">
        <f t="shared" si="236"/>
        <v/>
      </c>
      <c r="BS102" s="35" t="b">
        <f t="shared" si="237"/>
        <v>0</v>
      </c>
      <c r="BT102" s="35" t="str">
        <f t="shared" si="238"/>
        <v/>
      </c>
      <c r="BU102" s="35" t="b">
        <f t="shared" si="239"/>
        <v>0</v>
      </c>
      <c r="BV102" s="35" t="str">
        <f t="shared" si="240"/>
        <v/>
      </c>
      <c r="BW102" s="13" t="b">
        <f t="shared" si="315"/>
        <v>0</v>
      </c>
      <c r="BX102" s="35" t="str">
        <f t="shared" si="241"/>
        <v/>
      </c>
      <c r="BY102" s="265" t="b">
        <f t="shared" si="284"/>
        <v>0</v>
      </c>
      <c r="BZ102" s="35" t="str">
        <f t="shared" si="242"/>
        <v/>
      </c>
      <c r="CA102" s="265" t="b">
        <f t="shared" si="285"/>
        <v>0</v>
      </c>
      <c r="CB102" s="35" t="str">
        <f t="shared" si="243"/>
        <v/>
      </c>
      <c r="CC102" s="272" t="b">
        <f t="shared" si="286"/>
        <v>0</v>
      </c>
      <c r="CD102" s="35" t="str">
        <f t="shared" si="244"/>
        <v/>
      </c>
      <c r="CE102" s="13" t="b">
        <f t="shared" si="245"/>
        <v>0</v>
      </c>
      <c r="CF102" s="35" t="str">
        <f t="shared" si="246"/>
        <v/>
      </c>
      <c r="CG102" s="179">
        <f t="shared" si="247"/>
        <v>0</v>
      </c>
      <c r="CH102" s="179">
        <f t="shared" si="248"/>
        <v>0</v>
      </c>
      <c r="CI102" s="218">
        <f t="shared" si="287"/>
        <v>0</v>
      </c>
      <c r="CJ102" s="218">
        <f t="shared" si="288"/>
        <v>0</v>
      </c>
      <c r="CK102" s="218">
        <f t="shared" si="289"/>
        <v>0</v>
      </c>
      <c r="CL102" s="218">
        <f t="shared" si="290"/>
        <v>0</v>
      </c>
      <c r="CM102" s="218">
        <f t="shared" si="291"/>
        <v>0</v>
      </c>
      <c r="CN102" s="218">
        <f t="shared" si="292"/>
        <v>0</v>
      </c>
      <c r="CO102" s="218">
        <f t="shared" si="293"/>
        <v>0</v>
      </c>
      <c r="CP102" s="218">
        <f t="shared" si="294"/>
        <v>0</v>
      </c>
      <c r="CQ102" s="218">
        <f t="shared" si="295"/>
        <v>0</v>
      </c>
      <c r="CR102" s="218">
        <f t="shared" si="296"/>
        <v>0</v>
      </c>
      <c r="CS102" s="14">
        <f t="shared" si="249"/>
        <v>0</v>
      </c>
      <c r="CT102" s="236">
        <f t="shared" si="250"/>
        <v>0</v>
      </c>
      <c r="CU102" s="237">
        <f t="shared" si="318"/>
        <v>0</v>
      </c>
      <c r="CV102" s="16">
        <f t="shared" si="318"/>
        <v>0</v>
      </c>
      <c r="CW102" s="16">
        <f t="shared" si="318"/>
        <v>0</v>
      </c>
      <c r="CX102" s="16">
        <f t="shared" si="318"/>
        <v>0</v>
      </c>
      <c r="CY102" s="16">
        <f t="shared" si="318"/>
        <v>0</v>
      </c>
      <c r="CZ102" s="16">
        <f t="shared" si="318"/>
        <v>0</v>
      </c>
      <c r="DA102" s="16">
        <f t="shared" si="318"/>
        <v>0</v>
      </c>
      <c r="DB102" s="16">
        <f t="shared" si="318"/>
        <v>0</v>
      </c>
      <c r="DC102" s="16">
        <f t="shared" si="318"/>
        <v>0</v>
      </c>
      <c r="DD102" s="238">
        <f t="shared" si="318"/>
        <v>0</v>
      </c>
      <c r="DE102" s="232">
        <f t="shared" si="319"/>
        <v>0</v>
      </c>
      <c r="DF102" s="132">
        <f t="shared" si="319"/>
        <v>0</v>
      </c>
      <c r="DG102" s="132">
        <f t="shared" si="319"/>
        <v>0</v>
      </c>
      <c r="DH102" s="132">
        <f t="shared" si="319"/>
        <v>0</v>
      </c>
      <c r="DI102" s="132">
        <f t="shared" si="319"/>
        <v>0</v>
      </c>
      <c r="DJ102" s="132">
        <f t="shared" si="319"/>
        <v>0</v>
      </c>
      <c r="DK102" s="132">
        <f t="shared" si="319"/>
        <v>0</v>
      </c>
      <c r="DL102" s="132">
        <f t="shared" si="319"/>
        <v>0</v>
      </c>
      <c r="DM102" s="132">
        <f t="shared" si="319"/>
        <v>0</v>
      </c>
      <c r="DN102" s="233">
        <f t="shared" si="319"/>
        <v>0</v>
      </c>
      <c r="DO102" s="232">
        <f t="shared" si="251"/>
        <v>0</v>
      </c>
      <c r="DP102" s="132">
        <f t="shared" si="252"/>
        <v>0</v>
      </c>
      <c r="DQ102" s="132">
        <f t="shared" si="253"/>
        <v>0</v>
      </c>
      <c r="DR102" s="132">
        <f t="shared" si="254"/>
        <v>0</v>
      </c>
      <c r="DS102" s="132">
        <f t="shared" si="255"/>
        <v>0</v>
      </c>
      <c r="DT102" s="132">
        <f t="shared" si="256"/>
        <v>0</v>
      </c>
      <c r="DU102" s="132">
        <f t="shared" si="257"/>
        <v>0</v>
      </c>
      <c r="DV102" s="132">
        <f t="shared" si="258"/>
        <v>0</v>
      </c>
      <c r="DW102" s="132">
        <f t="shared" si="259"/>
        <v>0</v>
      </c>
      <c r="DX102" s="233">
        <f t="shared" si="260"/>
        <v>0</v>
      </c>
      <c r="DY102" s="231" t="b">
        <f t="shared" si="297"/>
        <v>0</v>
      </c>
      <c r="DZ102" s="163"/>
      <c r="EA102" s="226" t="str">
        <f t="shared" si="298"/>
        <v/>
      </c>
      <c r="EB102" s="178" t="str">
        <f t="shared" si="299"/>
        <v/>
      </c>
      <c r="EC102" s="178" t="str">
        <f t="shared" si="300"/>
        <v/>
      </c>
      <c r="ED102" s="178" t="str">
        <f t="shared" si="301"/>
        <v/>
      </c>
      <c r="EE102" s="178" t="str">
        <f t="shared" si="302"/>
        <v/>
      </c>
      <c r="EF102" s="178" t="str">
        <f t="shared" si="303"/>
        <v/>
      </c>
      <c r="EG102" s="178" t="str">
        <f t="shared" si="304"/>
        <v/>
      </c>
      <c r="EH102" s="178" t="str">
        <f t="shared" si="305"/>
        <v/>
      </c>
      <c r="EI102" s="178" t="str">
        <f t="shared" si="306"/>
        <v/>
      </c>
      <c r="EJ102" s="227" t="str">
        <f t="shared" si="307"/>
        <v/>
      </c>
      <c r="EK102" s="230" t="str">
        <f t="shared" si="261"/>
        <v/>
      </c>
      <c r="EL102" s="177" t="str">
        <f t="shared" si="262"/>
        <v/>
      </c>
      <c r="EM102" s="177" t="str">
        <f t="shared" si="263"/>
        <v/>
      </c>
      <c r="EN102" s="177" t="str">
        <f t="shared" si="264"/>
        <v/>
      </c>
      <c r="EO102" s="177" t="str">
        <f t="shared" si="265"/>
        <v/>
      </c>
      <c r="EP102" s="177" t="str">
        <f t="shared" si="266"/>
        <v/>
      </c>
      <c r="EQ102" s="177" t="str">
        <f t="shared" si="267"/>
        <v/>
      </c>
      <c r="ER102" s="177" t="str">
        <f t="shared" si="268"/>
        <v/>
      </c>
      <c r="ES102" s="177" t="str">
        <f t="shared" si="269"/>
        <v/>
      </c>
      <c r="ET102" s="177" t="str">
        <f t="shared" si="270"/>
        <v/>
      </c>
      <c r="EU102" s="229" t="e">
        <f t="shared" si="271"/>
        <v>#VALUE!</v>
      </c>
      <c r="EV102" s="27" t="e">
        <f t="shared" si="272"/>
        <v>#VALUE!</v>
      </c>
      <c r="EW102" s="27" t="e">
        <f t="shared" si="273"/>
        <v>#VALUE!</v>
      </c>
      <c r="EX102" s="28" t="e">
        <f t="shared" si="274"/>
        <v>#VALUE!</v>
      </c>
      <c r="EY102" s="28" t="e">
        <f t="shared" si="275"/>
        <v>#VALUE!</v>
      </c>
      <c r="EZ102" s="28" t="b">
        <f t="shared" si="276"/>
        <v>0</v>
      </c>
      <c r="FA102" s="176" t="str">
        <f t="shared" si="277"/>
        <v/>
      </c>
      <c r="FB102" s="27" t="e" cm="1">
        <f t="array" aca="1" ref="FB102" ca="1">TEXT(RIGHT(10-RIGHT(SUM(INDEX(1*(MID(MID(C102,1,1)*2,ROW(INDIRECT("1:"&amp;LEN(MID(C102,1,1)*2))),1)),,))+MID(C102,2,1)+
SUM(INDEX(1*(MID(MID(C102,3,1)*2,ROW(INDIRECT("1:"&amp;LEN(MID(C102,3,1)*2))),1)),,))+MID(C102,4,1)+
SUM(INDEX(1*(MID(MID(C102,5,1)*2,ROW(INDIRECT("1:"&amp;LEN(MID(C102,5,1)*2))),1)),,))+MID(C102,6,1)+
SUM(INDEX(1*(MID(MID(C102,8,1)*2,ROW(INDIRECT("1:"&amp;LEN(MID(C102,8,1)*2))),1)),,))+MID(C102,9,1)+
SUM(INDEX(1*(MID(MID(C102,10,1)*2,ROW(INDIRECT("1:"&amp;LEN(MID(C102,10,1)*2))),1)),,)),1),1),"0")</f>
        <v>#VALUE!</v>
      </c>
      <c r="FC102" s="27" t="str">
        <f t="shared" si="278"/>
        <v/>
      </c>
      <c r="FD102" s="29" t="b">
        <f t="shared" si="279"/>
        <v>0</v>
      </c>
      <c r="FE102" s="112" t="b">
        <f>IFERROR(MATCH(D102,'Avtal för korttidsarbete'!$G$13:$G$1012,0),TRUE)</f>
        <v>1</v>
      </c>
      <c r="FF102" s="112" t="b">
        <f t="shared" si="308"/>
        <v>0</v>
      </c>
      <c r="FG102" s="113" t="str" cm="1">
        <f t="array" ref="FG102">IF(FE102=TRUE,"x",INDEX('Avtal för korttidsarbete'!$E$13:$E$1012,$FE102))</f>
        <v>x</v>
      </c>
      <c r="FH102" s="113" t="str" cm="1">
        <f t="array" ref="FH102">IF(FE102=TRUE,"x",INDEX('Avtal för korttidsarbete'!$F$13:$F$1012,$FE102))</f>
        <v>x</v>
      </c>
      <c r="FI102" s="112" t="b">
        <f t="shared" si="309"/>
        <v>0</v>
      </c>
      <c r="FJ102" s="135">
        <f t="shared" si="310"/>
        <v>44166</v>
      </c>
      <c r="FK102" s="135">
        <f t="shared" si="311"/>
        <v>44377</v>
      </c>
      <c r="FL102" s="112" t="b">
        <f t="shared" si="312"/>
        <v>0</v>
      </c>
      <c r="FM102" s="113">
        <f t="shared" si="313"/>
        <v>44166</v>
      </c>
      <c r="FN102" s="135">
        <f t="shared" si="314"/>
        <v>44377</v>
      </c>
      <c r="FO102" s="148" t="b">
        <f>IFERROR(INDEX('Avtal för korttidsarbete'!R:R,MATCH(D102,'Avtal för korttidsarbete'!$G:$G,0)),TRUE)</f>
        <v>1</v>
      </c>
      <c r="FP102" s="135" t="str">
        <f>IF(FO102,"-",INDEX('Avtal för korttidsarbete'!$D:$D,MATCH(D102,'Avtal för korttidsarbete'!$G:$G,0)))</f>
        <v>-</v>
      </c>
      <c r="FQ102" s="113" t="b">
        <f>IFERROR(G102&gt;INDEX(Uppsägningar!E:E,MATCH(C102,Uppsägningar!C:C,0)),FALSE)</f>
        <v>0</v>
      </c>
    </row>
    <row r="103" spans="1:173" x14ac:dyDescent="0.25">
      <c r="A103" s="19">
        <v>87</v>
      </c>
      <c r="B103" s="20"/>
      <c r="C103" s="183"/>
      <c r="D103" s="66"/>
      <c r="E103" s="212">
        <f>IFERROR(INDEX(Admin!$C$7:$C$10,MATCH(FP103,TblNivåValTExt,0)),0)</f>
        <v>0</v>
      </c>
      <c r="F103" s="1"/>
      <c r="G103" s="1"/>
      <c r="H103" s="78"/>
      <c r="I103" s="181"/>
      <c r="J103" s="181"/>
      <c r="K103" s="182"/>
      <c r="L103" s="182"/>
      <c r="M103" s="181"/>
      <c r="N103" s="181"/>
      <c r="O103" s="181"/>
      <c r="P103" s="182"/>
      <c r="Q103" s="182"/>
      <c r="R103" s="181"/>
      <c r="S103" s="181"/>
      <c r="T103" s="181"/>
      <c r="U103" s="182"/>
      <c r="V103" s="182"/>
      <c r="W103" s="181"/>
      <c r="X103" s="181"/>
      <c r="Y103" s="181"/>
      <c r="Z103" s="182"/>
      <c r="AA103" s="182"/>
      <c r="AB103" s="181"/>
      <c r="AC103" s="181"/>
      <c r="AD103" s="181"/>
      <c r="AE103" s="182"/>
      <c r="AF103" s="182"/>
      <c r="AG103" s="181"/>
      <c r="AH103" s="181"/>
      <c r="AI103" s="181"/>
      <c r="AJ103" s="182"/>
      <c r="AK103" s="182"/>
      <c r="AL103" s="181"/>
      <c r="AM103" s="181"/>
      <c r="AN103" s="181"/>
      <c r="AO103" s="182"/>
      <c r="AP103" s="182"/>
      <c r="AQ103" s="181"/>
      <c r="AR103" s="181"/>
      <c r="AS103" s="181"/>
      <c r="AT103" s="182"/>
      <c r="AU103" s="182"/>
      <c r="AV103" s="181"/>
      <c r="AW103" s="181"/>
      <c r="AX103" s="181"/>
      <c r="AY103" s="182"/>
      <c r="AZ103" s="182"/>
      <c r="BA103" s="181"/>
      <c r="BB103" s="181"/>
      <c r="BC103" s="181"/>
      <c r="BD103" s="182"/>
      <c r="BE103" s="182"/>
      <c r="BF103" s="181"/>
      <c r="BG103" s="180">
        <f t="shared" si="280"/>
        <v>0</v>
      </c>
      <c r="BH103" s="116" t="str">
        <f t="shared" si="281"/>
        <v/>
      </c>
      <c r="BI103" s="80" t="b">
        <f t="shared" si="229"/>
        <v>0</v>
      </c>
      <c r="BJ103" s="80" t="str">
        <f t="shared" si="230"/>
        <v/>
      </c>
      <c r="BK103" s="80" t="b">
        <f t="shared" si="282"/>
        <v>0</v>
      </c>
      <c r="BL103" s="13" t="str">
        <f t="shared" si="231"/>
        <v/>
      </c>
      <c r="BM103" s="13" t="b">
        <f t="shared" si="283"/>
        <v>0</v>
      </c>
      <c r="BN103" s="35" t="str">
        <f t="shared" si="232"/>
        <v/>
      </c>
      <c r="BO103" s="13" t="b">
        <f t="shared" si="233"/>
        <v>0</v>
      </c>
      <c r="BP103" s="35" t="str">
        <f t="shared" si="234"/>
        <v/>
      </c>
      <c r="BQ103" s="13" t="b">
        <f t="shared" si="235"/>
        <v>0</v>
      </c>
      <c r="BR103" s="35" t="str">
        <f t="shared" si="236"/>
        <v/>
      </c>
      <c r="BS103" s="35" t="b">
        <f t="shared" si="237"/>
        <v>0</v>
      </c>
      <c r="BT103" s="35" t="str">
        <f t="shared" si="238"/>
        <v/>
      </c>
      <c r="BU103" s="35" t="b">
        <f t="shared" si="239"/>
        <v>0</v>
      </c>
      <c r="BV103" s="35" t="str">
        <f t="shared" si="240"/>
        <v/>
      </c>
      <c r="BW103" s="13" t="b">
        <f t="shared" si="315"/>
        <v>0</v>
      </c>
      <c r="BX103" s="35" t="str">
        <f t="shared" si="241"/>
        <v/>
      </c>
      <c r="BY103" s="265" t="b">
        <f t="shared" si="284"/>
        <v>0</v>
      </c>
      <c r="BZ103" s="35" t="str">
        <f t="shared" si="242"/>
        <v/>
      </c>
      <c r="CA103" s="265" t="b">
        <f t="shared" si="285"/>
        <v>0</v>
      </c>
      <c r="CB103" s="35" t="str">
        <f t="shared" si="243"/>
        <v/>
      </c>
      <c r="CC103" s="272" t="b">
        <f t="shared" si="286"/>
        <v>0</v>
      </c>
      <c r="CD103" s="35" t="str">
        <f t="shared" si="244"/>
        <v/>
      </c>
      <c r="CE103" s="13" t="b">
        <f t="shared" si="245"/>
        <v>0</v>
      </c>
      <c r="CF103" s="35" t="str">
        <f t="shared" si="246"/>
        <v/>
      </c>
      <c r="CG103" s="179">
        <f t="shared" si="247"/>
        <v>0</v>
      </c>
      <c r="CH103" s="179">
        <f t="shared" si="248"/>
        <v>0</v>
      </c>
      <c r="CI103" s="218">
        <f t="shared" si="287"/>
        <v>0</v>
      </c>
      <c r="CJ103" s="218">
        <f t="shared" si="288"/>
        <v>0</v>
      </c>
      <c r="CK103" s="218">
        <f t="shared" si="289"/>
        <v>0</v>
      </c>
      <c r="CL103" s="218">
        <f t="shared" si="290"/>
        <v>0</v>
      </c>
      <c r="CM103" s="218">
        <f t="shared" si="291"/>
        <v>0</v>
      </c>
      <c r="CN103" s="218">
        <f t="shared" si="292"/>
        <v>0</v>
      </c>
      <c r="CO103" s="218">
        <f t="shared" si="293"/>
        <v>0</v>
      </c>
      <c r="CP103" s="218">
        <f t="shared" si="294"/>
        <v>0</v>
      </c>
      <c r="CQ103" s="218">
        <f t="shared" si="295"/>
        <v>0</v>
      </c>
      <c r="CR103" s="218">
        <f t="shared" si="296"/>
        <v>0</v>
      </c>
      <c r="CS103" s="14">
        <f t="shared" si="249"/>
        <v>0</v>
      </c>
      <c r="CT103" s="236">
        <f t="shared" si="250"/>
        <v>0</v>
      </c>
      <c r="CU103" s="237">
        <f t="shared" si="318"/>
        <v>0</v>
      </c>
      <c r="CV103" s="16">
        <f t="shared" si="318"/>
        <v>0</v>
      </c>
      <c r="CW103" s="16">
        <f t="shared" si="318"/>
        <v>0</v>
      </c>
      <c r="CX103" s="16">
        <f t="shared" si="318"/>
        <v>0</v>
      </c>
      <c r="CY103" s="16">
        <f t="shared" si="318"/>
        <v>0</v>
      </c>
      <c r="CZ103" s="16">
        <f t="shared" si="318"/>
        <v>0</v>
      </c>
      <c r="DA103" s="16">
        <f t="shared" si="318"/>
        <v>0</v>
      </c>
      <c r="DB103" s="16">
        <f t="shared" si="318"/>
        <v>0</v>
      </c>
      <c r="DC103" s="16">
        <f t="shared" si="318"/>
        <v>0</v>
      </c>
      <c r="DD103" s="238">
        <f t="shared" si="318"/>
        <v>0</v>
      </c>
      <c r="DE103" s="232">
        <f t="shared" si="319"/>
        <v>0</v>
      </c>
      <c r="DF103" s="132">
        <f t="shared" si="319"/>
        <v>0</v>
      </c>
      <c r="DG103" s="132">
        <f t="shared" si="319"/>
        <v>0</v>
      </c>
      <c r="DH103" s="132">
        <f t="shared" si="319"/>
        <v>0</v>
      </c>
      <c r="DI103" s="132">
        <f t="shared" si="319"/>
        <v>0</v>
      </c>
      <c r="DJ103" s="132">
        <f t="shared" si="319"/>
        <v>0</v>
      </c>
      <c r="DK103" s="132">
        <f t="shared" si="319"/>
        <v>0</v>
      </c>
      <c r="DL103" s="132">
        <f t="shared" si="319"/>
        <v>0</v>
      </c>
      <c r="DM103" s="132">
        <f t="shared" si="319"/>
        <v>0</v>
      </c>
      <c r="DN103" s="233">
        <f t="shared" si="319"/>
        <v>0</v>
      </c>
      <c r="DO103" s="232">
        <f t="shared" si="251"/>
        <v>0</v>
      </c>
      <c r="DP103" s="132">
        <f t="shared" si="252"/>
        <v>0</v>
      </c>
      <c r="DQ103" s="132">
        <f t="shared" si="253"/>
        <v>0</v>
      </c>
      <c r="DR103" s="132">
        <f t="shared" si="254"/>
        <v>0</v>
      </c>
      <c r="DS103" s="132">
        <f t="shared" si="255"/>
        <v>0</v>
      </c>
      <c r="DT103" s="132">
        <f t="shared" si="256"/>
        <v>0</v>
      </c>
      <c r="DU103" s="132">
        <f t="shared" si="257"/>
        <v>0</v>
      </c>
      <c r="DV103" s="132">
        <f t="shared" si="258"/>
        <v>0</v>
      </c>
      <c r="DW103" s="132">
        <f t="shared" si="259"/>
        <v>0</v>
      </c>
      <c r="DX103" s="233">
        <f t="shared" si="260"/>
        <v>0</v>
      </c>
      <c r="DY103" s="231" t="b">
        <f t="shared" si="297"/>
        <v>0</v>
      </c>
      <c r="DZ103" s="163"/>
      <c r="EA103" s="226" t="str">
        <f t="shared" si="298"/>
        <v/>
      </c>
      <c r="EB103" s="178" t="str">
        <f t="shared" si="299"/>
        <v/>
      </c>
      <c r="EC103" s="178" t="str">
        <f t="shared" si="300"/>
        <v/>
      </c>
      <c r="ED103" s="178" t="str">
        <f t="shared" si="301"/>
        <v/>
      </c>
      <c r="EE103" s="178" t="str">
        <f t="shared" si="302"/>
        <v/>
      </c>
      <c r="EF103" s="178" t="str">
        <f t="shared" si="303"/>
        <v/>
      </c>
      <c r="EG103" s="178" t="str">
        <f t="shared" si="304"/>
        <v/>
      </c>
      <c r="EH103" s="178" t="str">
        <f t="shared" si="305"/>
        <v/>
      </c>
      <c r="EI103" s="178" t="str">
        <f t="shared" si="306"/>
        <v/>
      </c>
      <c r="EJ103" s="227" t="str">
        <f t="shared" si="307"/>
        <v/>
      </c>
      <c r="EK103" s="230" t="str">
        <f t="shared" si="261"/>
        <v/>
      </c>
      <c r="EL103" s="177" t="str">
        <f t="shared" si="262"/>
        <v/>
      </c>
      <c r="EM103" s="177" t="str">
        <f t="shared" si="263"/>
        <v/>
      </c>
      <c r="EN103" s="177" t="str">
        <f t="shared" si="264"/>
        <v/>
      </c>
      <c r="EO103" s="177" t="str">
        <f t="shared" si="265"/>
        <v/>
      </c>
      <c r="EP103" s="177" t="str">
        <f t="shared" si="266"/>
        <v/>
      </c>
      <c r="EQ103" s="177" t="str">
        <f t="shared" si="267"/>
        <v/>
      </c>
      <c r="ER103" s="177" t="str">
        <f t="shared" si="268"/>
        <v/>
      </c>
      <c r="ES103" s="177" t="str">
        <f t="shared" si="269"/>
        <v/>
      </c>
      <c r="ET103" s="177" t="str">
        <f t="shared" si="270"/>
        <v/>
      </c>
      <c r="EU103" s="229" t="e">
        <f t="shared" si="271"/>
        <v>#VALUE!</v>
      </c>
      <c r="EV103" s="27" t="e">
        <f t="shared" si="272"/>
        <v>#VALUE!</v>
      </c>
      <c r="EW103" s="27" t="e">
        <f t="shared" si="273"/>
        <v>#VALUE!</v>
      </c>
      <c r="EX103" s="28" t="e">
        <f t="shared" si="274"/>
        <v>#VALUE!</v>
      </c>
      <c r="EY103" s="28" t="e">
        <f t="shared" si="275"/>
        <v>#VALUE!</v>
      </c>
      <c r="EZ103" s="28" t="b">
        <f t="shared" si="276"/>
        <v>0</v>
      </c>
      <c r="FA103" s="176" t="str">
        <f t="shared" si="277"/>
        <v/>
      </c>
      <c r="FB103" s="27" t="e" cm="1">
        <f t="array" aca="1" ref="FB103" ca="1">TEXT(RIGHT(10-RIGHT(SUM(INDEX(1*(MID(MID(C103,1,1)*2,ROW(INDIRECT("1:"&amp;LEN(MID(C103,1,1)*2))),1)),,))+MID(C103,2,1)+
SUM(INDEX(1*(MID(MID(C103,3,1)*2,ROW(INDIRECT("1:"&amp;LEN(MID(C103,3,1)*2))),1)),,))+MID(C103,4,1)+
SUM(INDEX(1*(MID(MID(C103,5,1)*2,ROW(INDIRECT("1:"&amp;LEN(MID(C103,5,1)*2))),1)),,))+MID(C103,6,1)+
SUM(INDEX(1*(MID(MID(C103,8,1)*2,ROW(INDIRECT("1:"&amp;LEN(MID(C103,8,1)*2))),1)),,))+MID(C103,9,1)+
SUM(INDEX(1*(MID(MID(C103,10,1)*2,ROW(INDIRECT("1:"&amp;LEN(MID(C103,10,1)*2))),1)),,)),1),1),"0")</f>
        <v>#VALUE!</v>
      </c>
      <c r="FC103" s="27" t="str">
        <f t="shared" si="278"/>
        <v/>
      </c>
      <c r="FD103" s="29" t="b">
        <f t="shared" si="279"/>
        <v>0</v>
      </c>
      <c r="FE103" s="112" t="b">
        <f>IFERROR(MATCH(D103,'Avtal för korttidsarbete'!$G$13:$G$1012,0),TRUE)</f>
        <v>1</v>
      </c>
      <c r="FF103" s="112" t="b">
        <f t="shared" si="308"/>
        <v>0</v>
      </c>
      <c r="FG103" s="113" t="str" cm="1">
        <f t="array" ref="FG103">IF(FE103=TRUE,"x",INDEX('Avtal för korttidsarbete'!$E$13:$E$1012,$FE103))</f>
        <v>x</v>
      </c>
      <c r="FH103" s="113" t="str" cm="1">
        <f t="array" ref="FH103">IF(FE103=TRUE,"x",INDEX('Avtal för korttidsarbete'!$F$13:$F$1012,$FE103))</f>
        <v>x</v>
      </c>
      <c r="FI103" s="112" t="b">
        <f t="shared" si="309"/>
        <v>0</v>
      </c>
      <c r="FJ103" s="135">
        <f t="shared" si="310"/>
        <v>44166</v>
      </c>
      <c r="FK103" s="135">
        <f t="shared" si="311"/>
        <v>44377</v>
      </c>
      <c r="FL103" s="112" t="b">
        <f t="shared" si="312"/>
        <v>0</v>
      </c>
      <c r="FM103" s="113">
        <f t="shared" si="313"/>
        <v>44166</v>
      </c>
      <c r="FN103" s="135">
        <f t="shared" si="314"/>
        <v>44377</v>
      </c>
      <c r="FO103" s="148" t="b">
        <f>IFERROR(INDEX('Avtal för korttidsarbete'!R:R,MATCH(D103,'Avtal för korttidsarbete'!$G:$G,0)),TRUE)</f>
        <v>1</v>
      </c>
      <c r="FP103" s="135" t="str">
        <f>IF(FO103,"-",INDEX('Avtal för korttidsarbete'!$D:$D,MATCH(D103,'Avtal för korttidsarbete'!$G:$G,0)))</f>
        <v>-</v>
      </c>
      <c r="FQ103" s="113" t="b">
        <f>IFERROR(G103&gt;INDEX(Uppsägningar!E:E,MATCH(C103,Uppsägningar!C:C,0)),FALSE)</f>
        <v>0</v>
      </c>
    </row>
    <row r="104" spans="1:173" x14ac:dyDescent="0.25">
      <c r="A104" s="19">
        <v>88</v>
      </c>
      <c r="B104" s="20"/>
      <c r="C104" s="183"/>
      <c r="D104" s="66"/>
      <c r="E104" s="212">
        <f>IFERROR(INDEX(Admin!$C$7:$C$10,MATCH(FP104,TblNivåValTExt,0)),0)</f>
        <v>0</v>
      </c>
      <c r="F104" s="1"/>
      <c r="G104" s="1"/>
      <c r="H104" s="78"/>
      <c r="I104" s="181"/>
      <c r="J104" s="181"/>
      <c r="K104" s="182"/>
      <c r="L104" s="182"/>
      <c r="M104" s="181"/>
      <c r="N104" s="181"/>
      <c r="O104" s="181"/>
      <c r="P104" s="182"/>
      <c r="Q104" s="182"/>
      <c r="R104" s="181"/>
      <c r="S104" s="181"/>
      <c r="T104" s="181"/>
      <c r="U104" s="182"/>
      <c r="V104" s="182"/>
      <c r="W104" s="181"/>
      <c r="X104" s="181"/>
      <c r="Y104" s="181"/>
      <c r="Z104" s="182"/>
      <c r="AA104" s="182"/>
      <c r="AB104" s="181"/>
      <c r="AC104" s="181"/>
      <c r="AD104" s="181"/>
      <c r="AE104" s="182"/>
      <c r="AF104" s="182"/>
      <c r="AG104" s="181"/>
      <c r="AH104" s="181"/>
      <c r="AI104" s="181"/>
      <c r="AJ104" s="182"/>
      <c r="AK104" s="182"/>
      <c r="AL104" s="181"/>
      <c r="AM104" s="181"/>
      <c r="AN104" s="181"/>
      <c r="AO104" s="182"/>
      <c r="AP104" s="182"/>
      <c r="AQ104" s="181"/>
      <c r="AR104" s="181"/>
      <c r="AS104" s="181"/>
      <c r="AT104" s="182"/>
      <c r="AU104" s="182"/>
      <c r="AV104" s="181"/>
      <c r="AW104" s="181"/>
      <c r="AX104" s="181"/>
      <c r="AY104" s="182"/>
      <c r="AZ104" s="182"/>
      <c r="BA104" s="181"/>
      <c r="BB104" s="181"/>
      <c r="BC104" s="181"/>
      <c r="BD104" s="182"/>
      <c r="BE104" s="182"/>
      <c r="BF104" s="181"/>
      <c r="BG104" s="180">
        <f t="shared" si="280"/>
        <v>0</v>
      </c>
      <c r="BH104" s="116" t="str">
        <f t="shared" si="281"/>
        <v/>
      </c>
      <c r="BI104" s="80" t="b">
        <f t="shared" si="229"/>
        <v>0</v>
      </c>
      <c r="BJ104" s="80" t="str">
        <f t="shared" si="230"/>
        <v/>
      </c>
      <c r="BK104" s="80" t="b">
        <f t="shared" si="282"/>
        <v>0</v>
      </c>
      <c r="BL104" s="13" t="str">
        <f t="shared" si="231"/>
        <v/>
      </c>
      <c r="BM104" s="13" t="b">
        <f t="shared" si="283"/>
        <v>0</v>
      </c>
      <c r="BN104" s="35" t="str">
        <f t="shared" si="232"/>
        <v/>
      </c>
      <c r="BO104" s="13" t="b">
        <f t="shared" si="233"/>
        <v>0</v>
      </c>
      <c r="BP104" s="35" t="str">
        <f t="shared" si="234"/>
        <v/>
      </c>
      <c r="BQ104" s="13" t="b">
        <f t="shared" si="235"/>
        <v>0</v>
      </c>
      <c r="BR104" s="35" t="str">
        <f t="shared" si="236"/>
        <v/>
      </c>
      <c r="BS104" s="35" t="b">
        <f t="shared" si="237"/>
        <v>0</v>
      </c>
      <c r="BT104" s="35" t="str">
        <f t="shared" si="238"/>
        <v/>
      </c>
      <c r="BU104" s="35" t="b">
        <f t="shared" si="239"/>
        <v>0</v>
      </c>
      <c r="BV104" s="35" t="str">
        <f t="shared" si="240"/>
        <v/>
      </c>
      <c r="BW104" s="13" t="b">
        <f t="shared" si="315"/>
        <v>0</v>
      </c>
      <c r="BX104" s="35" t="str">
        <f t="shared" si="241"/>
        <v/>
      </c>
      <c r="BY104" s="265" t="b">
        <f t="shared" si="284"/>
        <v>0</v>
      </c>
      <c r="BZ104" s="35" t="str">
        <f t="shared" si="242"/>
        <v/>
      </c>
      <c r="CA104" s="265" t="b">
        <f t="shared" si="285"/>
        <v>0</v>
      </c>
      <c r="CB104" s="35" t="str">
        <f t="shared" si="243"/>
        <v/>
      </c>
      <c r="CC104" s="272" t="b">
        <f t="shared" si="286"/>
        <v>0</v>
      </c>
      <c r="CD104" s="35" t="str">
        <f t="shared" si="244"/>
        <v/>
      </c>
      <c r="CE104" s="13" t="b">
        <f t="shared" si="245"/>
        <v>0</v>
      </c>
      <c r="CF104" s="35" t="str">
        <f t="shared" si="246"/>
        <v/>
      </c>
      <c r="CG104" s="179">
        <f t="shared" si="247"/>
        <v>0</v>
      </c>
      <c r="CH104" s="179">
        <f t="shared" si="248"/>
        <v>0</v>
      </c>
      <c r="CI104" s="218">
        <f t="shared" si="287"/>
        <v>0</v>
      </c>
      <c r="CJ104" s="218">
        <f t="shared" si="288"/>
        <v>0</v>
      </c>
      <c r="CK104" s="218">
        <f t="shared" si="289"/>
        <v>0</v>
      </c>
      <c r="CL104" s="218">
        <f t="shared" si="290"/>
        <v>0</v>
      </c>
      <c r="CM104" s="218">
        <f t="shared" si="291"/>
        <v>0</v>
      </c>
      <c r="CN104" s="218">
        <f t="shared" si="292"/>
        <v>0</v>
      </c>
      <c r="CO104" s="218">
        <f t="shared" si="293"/>
        <v>0</v>
      </c>
      <c r="CP104" s="218">
        <f t="shared" si="294"/>
        <v>0</v>
      </c>
      <c r="CQ104" s="218">
        <f t="shared" si="295"/>
        <v>0</v>
      </c>
      <c r="CR104" s="218">
        <f t="shared" si="296"/>
        <v>0</v>
      </c>
      <c r="CS104" s="14">
        <f t="shared" si="249"/>
        <v>0</v>
      </c>
      <c r="CT104" s="236">
        <f t="shared" si="250"/>
        <v>0</v>
      </c>
      <c r="CU104" s="237">
        <f t="shared" si="318"/>
        <v>0</v>
      </c>
      <c r="CV104" s="16">
        <f t="shared" si="318"/>
        <v>0</v>
      </c>
      <c r="CW104" s="16">
        <f t="shared" si="318"/>
        <v>0</v>
      </c>
      <c r="CX104" s="16">
        <f t="shared" si="318"/>
        <v>0</v>
      </c>
      <c r="CY104" s="16">
        <f t="shared" si="318"/>
        <v>0</v>
      </c>
      <c r="CZ104" s="16">
        <f t="shared" si="318"/>
        <v>0</v>
      </c>
      <c r="DA104" s="16">
        <f t="shared" si="318"/>
        <v>0</v>
      </c>
      <c r="DB104" s="16">
        <f t="shared" si="318"/>
        <v>0</v>
      </c>
      <c r="DC104" s="16">
        <f t="shared" si="318"/>
        <v>0</v>
      </c>
      <c r="DD104" s="238">
        <f t="shared" si="318"/>
        <v>0</v>
      </c>
      <c r="DE104" s="232">
        <f t="shared" si="319"/>
        <v>0</v>
      </c>
      <c r="DF104" s="132">
        <f t="shared" si="319"/>
        <v>0</v>
      </c>
      <c r="DG104" s="132">
        <f t="shared" si="319"/>
        <v>0</v>
      </c>
      <c r="DH104" s="132">
        <f t="shared" si="319"/>
        <v>0</v>
      </c>
      <c r="DI104" s="132">
        <f t="shared" si="319"/>
        <v>0</v>
      </c>
      <c r="DJ104" s="132">
        <f t="shared" si="319"/>
        <v>0</v>
      </c>
      <c r="DK104" s="132">
        <f t="shared" si="319"/>
        <v>0</v>
      </c>
      <c r="DL104" s="132">
        <f t="shared" si="319"/>
        <v>0</v>
      </c>
      <c r="DM104" s="132">
        <f t="shared" si="319"/>
        <v>0</v>
      </c>
      <c r="DN104" s="233">
        <f t="shared" si="319"/>
        <v>0</v>
      </c>
      <c r="DO104" s="232">
        <f t="shared" si="251"/>
        <v>0</v>
      </c>
      <c r="DP104" s="132">
        <f t="shared" si="252"/>
        <v>0</v>
      </c>
      <c r="DQ104" s="132">
        <f t="shared" si="253"/>
        <v>0</v>
      </c>
      <c r="DR104" s="132">
        <f t="shared" si="254"/>
        <v>0</v>
      </c>
      <c r="DS104" s="132">
        <f t="shared" si="255"/>
        <v>0</v>
      </c>
      <c r="DT104" s="132">
        <f t="shared" si="256"/>
        <v>0</v>
      </c>
      <c r="DU104" s="132">
        <f t="shared" si="257"/>
        <v>0</v>
      </c>
      <c r="DV104" s="132">
        <f t="shared" si="258"/>
        <v>0</v>
      </c>
      <c r="DW104" s="132">
        <f t="shared" si="259"/>
        <v>0</v>
      </c>
      <c r="DX104" s="233">
        <f t="shared" si="260"/>
        <v>0</v>
      </c>
      <c r="DY104" s="231" t="b">
        <f t="shared" si="297"/>
        <v>0</v>
      </c>
      <c r="DZ104" s="163"/>
      <c r="EA104" s="226" t="str">
        <f t="shared" si="298"/>
        <v/>
      </c>
      <c r="EB104" s="178" t="str">
        <f t="shared" si="299"/>
        <v/>
      </c>
      <c r="EC104" s="178" t="str">
        <f t="shared" si="300"/>
        <v/>
      </c>
      <c r="ED104" s="178" t="str">
        <f t="shared" si="301"/>
        <v/>
      </c>
      <c r="EE104" s="178" t="str">
        <f t="shared" si="302"/>
        <v/>
      </c>
      <c r="EF104" s="178" t="str">
        <f t="shared" si="303"/>
        <v/>
      </c>
      <c r="EG104" s="178" t="str">
        <f t="shared" si="304"/>
        <v/>
      </c>
      <c r="EH104" s="178" t="str">
        <f t="shared" si="305"/>
        <v/>
      </c>
      <c r="EI104" s="178" t="str">
        <f t="shared" si="306"/>
        <v/>
      </c>
      <c r="EJ104" s="227" t="str">
        <f t="shared" si="307"/>
        <v/>
      </c>
      <c r="EK104" s="230" t="str">
        <f t="shared" si="261"/>
        <v/>
      </c>
      <c r="EL104" s="177" t="str">
        <f t="shared" si="262"/>
        <v/>
      </c>
      <c r="EM104" s="177" t="str">
        <f t="shared" si="263"/>
        <v/>
      </c>
      <c r="EN104" s="177" t="str">
        <f t="shared" si="264"/>
        <v/>
      </c>
      <c r="EO104" s="177" t="str">
        <f t="shared" si="265"/>
        <v/>
      </c>
      <c r="EP104" s="177" t="str">
        <f t="shared" si="266"/>
        <v/>
      </c>
      <c r="EQ104" s="177" t="str">
        <f t="shared" si="267"/>
        <v/>
      </c>
      <c r="ER104" s="177" t="str">
        <f t="shared" si="268"/>
        <v/>
      </c>
      <c r="ES104" s="177" t="str">
        <f t="shared" si="269"/>
        <v/>
      </c>
      <c r="ET104" s="177" t="str">
        <f t="shared" si="270"/>
        <v/>
      </c>
      <c r="EU104" s="229" t="e">
        <f t="shared" si="271"/>
        <v>#VALUE!</v>
      </c>
      <c r="EV104" s="27" t="e">
        <f t="shared" si="272"/>
        <v>#VALUE!</v>
      </c>
      <c r="EW104" s="27" t="e">
        <f t="shared" si="273"/>
        <v>#VALUE!</v>
      </c>
      <c r="EX104" s="28" t="e">
        <f t="shared" si="274"/>
        <v>#VALUE!</v>
      </c>
      <c r="EY104" s="28" t="e">
        <f t="shared" si="275"/>
        <v>#VALUE!</v>
      </c>
      <c r="EZ104" s="28" t="b">
        <f t="shared" si="276"/>
        <v>0</v>
      </c>
      <c r="FA104" s="176" t="str">
        <f t="shared" si="277"/>
        <v/>
      </c>
      <c r="FB104" s="27" t="e" cm="1">
        <f t="array" aca="1" ref="FB104" ca="1">TEXT(RIGHT(10-RIGHT(SUM(INDEX(1*(MID(MID(C104,1,1)*2,ROW(INDIRECT("1:"&amp;LEN(MID(C104,1,1)*2))),1)),,))+MID(C104,2,1)+
SUM(INDEX(1*(MID(MID(C104,3,1)*2,ROW(INDIRECT("1:"&amp;LEN(MID(C104,3,1)*2))),1)),,))+MID(C104,4,1)+
SUM(INDEX(1*(MID(MID(C104,5,1)*2,ROW(INDIRECT("1:"&amp;LEN(MID(C104,5,1)*2))),1)),,))+MID(C104,6,1)+
SUM(INDEX(1*(MID(MID(C104,8,1)*2,ROW(INDIRECT("1:"&amp;LEN(MID(C104,8,1)*2))),1)),,))+MID(C104,9,1)+
SUM(INDEX(1*(MID(MID(C104,10,1)*2,ROW(INDIRECT("1:"&amp;LEN(MID(C104,10,1)*2))),1)),,)),1),1),"0")</f>
        <v>#VALUE!</v>
      </c>
      <c r="FC104" s="27" t="str">
        <f t="shared" si="278"/>
        <v/>
      </c>
      <c r="FD104" s="29" t="b">
        <f t="shared" si="279"/>
        <v>0</v>
      </c>
      <c r="FE104" s="112" t="b">
        <f>IFERROR(MATCH(D104,'Avtal för korttidsarbete'!$G$13:$G$1012,0),TRUE)</f>
        <v>1</v>
      </c>
      <c r="FF104" s="112" t="b">
        <f t="shared" si="308"/>
        <v>0</v>
      </c>
      <c r="FG104" s="113" t="str" cm="1">
        <f t="array" ref="FG104">IF(FE104=TRUE,"x",INDEX('Avtal för korttidsarbete'!$E$13:$E$1012,$FE104))</f>
        <v>x</v>
      </c>
      <c r="FH104" s="113" t="str" cm="1">
        <f t="array" ref="FH104">IF(FE104=TRUE,"x",INDEX('Avtal för korttidsarbete'!$F$13:$F$1012,$FE104))</f>
        <v>x</v>
      </c>
      <c r="FI104" s="112" t="b">
        <f t="shared" si="309"/>
        <v>0</v>
      </c>
      <c r="FJ104" s="135">
        <f t="shared" si="310"/>
        <v>44166</v>
      </c>
      <c r="FK104" s="135">
        <f t="shared" si="311"/>
        <v>44377</v>
      </c>
      <c r="FL104" s="112" t="b">
        <f t="shared" si="312"/>
        <v>0</v>
      </c>
      <c r="FM104" s="113">
        <f t="shared" si="313"/>
        <v>44166</v>
      </c>
      <c r="FN104" s="135">
        <f t="shared" si="314"/>
        <v>44377</v>
      </c>
      <c r="FO104" s="148" t="b">
        <f>IFERROR(INDEX('Avtal för korttidsarbete'!R:R,MATCH(D104,'Avtal för korttidsarbete'!$G:$G,0)),TRUE)</f>
        <v>1</v>
      </c>
      <c r="FP104" s="135" t="str">
        <f>IF(FO104,"-",INDEX('Avtal för korttidsarbete'!$D:$D,MATCH(D104,'Avtal för korttidsarbete'!$G:$G,0)))</f>
        <v>-</v>
      </c>
      <c r="FQ104" s="113" t="b">
        <f>IFERROR(G104&gt;INDEX(Uppsägningar!E:E,MATCH(C104,Uppsägningar!C:C,0)),FALSE)</f>
        <v>0</v>
      </c>
    </row>
    <row r="105" spans="1:173" x14ac:dyDescent="0.25">
      <c r="A105" s="19">
        <v>89</v>
      </c>
      <c r="B105" s="20"/>
      <c r="C105" s="183"/>
      <c r="D105" s="66"/>
      <c r="E105" s="212">
        <f>IFERROR(INDEX(Admin!$C$7:$C$10,MATCH(FP105,TblNivåValTExt,0)),0)</f>
        <v>0</v>
      </c>
      <c r="F105" s="1"/>
      <c r="G105" s="1"/>
      <c r="H105" s="78"/>
      <c r="I105" s="181"/>
      <c r="J105" s="181"/>
      <c r="K105" s="182"/>
      <c r="L105" s="182"/>
      <c r="M105" s="181"/>
      <c r="N105" s="181"/>
      <c r="O105" s="181"/>
      <c r="P105" s="182"/>
      <c r="Q105" s="182"/>
      <c r="R105" s="181"/>
      <c r="S105" s="181"/>
      <c r="T105" s="181"/>
      <c r="U105" s="182"/>
      <c r="V105" s="182"/>
      <c r="W105" s="181"/>
      <c r="X105" s="181"/>
      <c r="Y105" s="181"/>
      <c r="Z105" s="182"/>
      <c r="AA105" s="182"/>
      <c r="AB105" s="181"/>
      <c r="AC105" s="181"/>
      <c r="AD105" s="181"/>
      <c r="AE105" s="182"/>
      <c r="AF105" s="182"/>
      <c r="AG105" s="181"/>
      <c r="AH105" s="181"/>
      <c r="AI105" s="181"/>
      <c r="AJ105" s="182"/>
      <c r="AK105" s="182"/>
      <c r="AL105" s="181"/>
      <c r="AM105" s="181"/>
      <c r="AN105" s="181"/>
      <c r="AO105" s="182"/>
      <c r="AP105" s="182"/>
      <c r="AQ105" s="181"/>
      <c r="AR105" s="181"/>
      <c r="AS105" s="181"/>
      <c r="AT105" s="182"/>
      <c r="AU105" s="182"/>
      <c r="AV105" s="181"/>
      <c r="AW105" s="181"/>
      <c r="AX105" s="181"/>
      <c r="AY105" s="182"/>
      <c r="AZ105" s="182"/>
      <c r="BA105" s="181"/>
      <c r="BB105" s="181"/>
      <c r="BC105" s="181"/>
      <c r="BD105" s="182"/>
      <c r="BE105" s="182"/>
      <c r="BF105" s="181"/>
      <c r="BG105" s="180">
        <f t="shared" si="280"/>
        <v>0</v>
      </c>
      <c r="BH105" s="116" t="str">
        <f t="shared" si="281"/>
        <v/>
      </c>
      <c r="BI105" s="80" t="b">
        <f t="shared" si="229"/>
        <v>0</v>
      </c>
      <c r="BJ105" s="80" t="str">
        <f t="shared" si="230"/>
        <v/>
      </c>
      <c r="BK105" s="80" t="b">
        <f t="shared" si="282"/>
        <v>0</v>
      </c>
      <c r="BL105" s="13" t="str">
        <f t="shared" si="231"/>
        <v/>
      </c>
      <c r="BM105" s="13" t="b">
        <f t="shared" si="283"/>
        <v>0</v>
      </c>
      <c r="BN105" s="35" t="str">
        <f t="shared" si="232"/>
        <v/>
      </c>
      <c r="BO105" s="13" t="b">
        <f t="shared" si="233"/>
        <v>0</v>
      </c>
      <c r="BP105" s="35" t="str">
        <f t="shared" si="234"/>
        <v/>
      </c>
      <c r="BQ105" s="13" t="b">
        <f t="shared" si="235"/>
        <v>0</v>
      </c>
      <c r="BR105" s="35" t="str">
        <f t="shared" si="236"/>
        <v/>
      </c>
      <c r="BS105" s="35" t="b">
        <f t="shared" si="237"/>
        <v>0</v>
      </c>
      <c r="BT105" s="35" t="str">
        <f t="shared" si="238"/>
        <v/>
      </c>
      <c r="BU105" s="35" t="b">
        <f t="shared" si="239"/>
        <v>0</v>
      </c>
      <c r="BV105" s="35" t="str">
        <f t="shared" si="240"/>
        <v/>
      </c>
      <c r="BW105" s="13" t="b">
        <f t="shared" si="315"/>
        <v>0</v>
      </c>
      <c r="BX105" s="35" t="str">
        <f t="shared" si="241"/>
        <v/>
      </c>
      <c r="BY105" s="265" t="b">
        <f t="shared" si="284"/>
        <v>0</v>
      </c>
      <c r="BZ105" s="35" t="str">
        <f t="shared" si="242"/>
        <v/>
      </c>
      <c r="CA105" s="265" t="b">
        <f t="shared" si="285"/>
        <v>0</v>
      </c>
      <c r="CB105" s="35" t="str">
        <f t="shared" si="243"/>
        <v/>
      </c>
      <c r="CC105" s="272" t="b">
        <f t="shared" si="286"/>
        <v>0</v>
      </c>
      <c r="CD105" s="35" t="str">
        <f t="shared" si="244"/>
        <v/>
      </c>
      <c r="CE105" s="13" t="b">
        <f t="shared" si="245"/>
        <v>0</v>
      </c>
      <c r="CF105" s="35" t="str">
        <f t="shared" si="246"/>
        <v/>
      </c>
      <c r="CG105" s="179">
        <f t="shared" si="247"/>
        <v>0</v>
      </c>
      <c r="CH105" s="179">
        <f t="shared" si="248"/>
        <v>0</v>
      </c>
      <c r="CI105" s="218">
        <f t="shared" si="287"/>
        <v>0</v>
      </c>
      <c r="CJ105" s="218">
        <f t="shared" si="288"/>
        <v>0</v>
      </c>
      <c r="CK105" s="218">
        <f t="shared" si="289"/>
        <v>0</v>
      </c>
      <c r="CL105" s="218">
        <f t="shared" si="290"/>
        <v>0</v>
      </c>
      <c r="CM105" s="218">
        <f t="shared" si="291"/>
        <v>0</v>
      </c>
      <c r="CN105" s="218">
        <f t="shared" si="292"/>
        <v>0</v>
      </c>
      <c r="CO105" s="218">
        <f t="shared" si="293"/>
        <v>0</v>
      </c>
      <c r="CP105" s="218">
        <f t="shared" si="294"/>
        <v>0</v>
      </c>
      <c r="CQ105" s="218">
        <f t="shared" si="295"/>
        <v>0</v>
      </c>
      <c r="CR105" s="218">
        <f t="shared" si="296"/>
        <v>0</v>
      </c>
      <c r="CS105" s="14">
        <f t="shared" si="249"/>
        <v>0</v>
      </c>
      <c r="CT105" s="236">
        <f t="shared" si="250"/>
        <v>0</v>
      </c>
      <c r="CU105" s="237">
        <f t="shared" si="318"/>
        <v>0</v>
      </c>
      <c r="CV105" s="16">
        <f t="shared" si="318"/>
        <v>0</v>
      </c>
      <c r="CW105" s="16">
        <f t="shared" si="318"/>
        <v>0</v>
      </c>
      <c r="CX105" s="16">
        <f t="shared" si="318"/>
        <v>0</v>
      </c>
      <c r="CY105" s="16">
        <f t="shared" si="318"/>
        <v>0</v>
      </c>
      <c r="CZ105" s="16">
        <f t="shared" si="318"/>
        <v>0</v>
      </c>
      <c r="DA105" s="16">
        <f t="shared" si="318"/>
        <v>0</v>
      </c>
      <c r="DB105" s="16">
        <f t="shared" si="318"/>
        <v>0</v>
      </c>
      <c r="DC105" s="16">
        <f t="shared" si="318"/>
        <v>0</v>
      </c>
      <c r="DD105" s="238">
        <f t="shared" si="318"/>
        <v>0</v>
      </c>
      <c r="DE105" s="232">
        <f t="shared" si="319"/>
        <v>0</v>
      </c>
      <c r="DF105" s="132">
        <f t="shared" si="319"/>
        <v>0</v>
      </c>
      <c r="DG105" s="132">
        <f t="shared" si="319"/>
        <v>0</v>
      </c>
      <c r="DH105" s="132">
        <f t="shared" si="319"/>
        <v>0</v>
      </c>
      <c r="DI105" s="132">
        <f t="shared" si="319"/>
        <v>0</v>
      </c>
      <c r="DJ105" s="132">
        <f t="shared" si="319"/>
        <v>0</v>
      </c>
      <c r="DK105" s="132">
        <f t="shared" si="319"/>
        <v>0</v>
      </c>
      <c r="DL105" s="132">
        <f t="shared" si="319"/>
        <v>0</v>
      </c>
      <c r="DM105" s="132">
        <f t="shared" si="319"/>
        <v>0</v>
      </c>
      <c r="DN105" s="233">
        <f t="shared" si="319"/>
        <v>0</v>
      </c>
      <c r="DO105" s="232">
        <f t="shared" si="251"/>
        <v>0</v>
      </c>
      <c r="DP105" s="132">
        <f t="shared" si="252"/>
        <v>0</v>
      </c>
      <c r="DQ105" s="132">
        <f t="shared" si="253"/>
        <v>0</v>
      </c>
      <c r="DR105" s="132">
        <f t="shared" si="254"/>
        <v>0</v>
      </c>
      <c r="DS105" s="132">
        <f t="shared" si="255"/>
        <v>0</v>
      </c>
      <c r="DT105" s="132">
        <f t="shared" si="256"/>
        <v>0</v>
      </c>
      <c r="DU105" s="132">
        <f t="shared" si="257"/>
        <v>0</v>
      </c>
      <c r="DV105" s="132">
        <f t="shared" si="258"/>
        <v>0</v>
      </c>
      <c r="DW105" s="132">
        <f t="shared" si="259"/>
        <v>0</v>
      </c>
      <c r="DX105" s="233">
        <f t="shared" si="260"/>
        <v>0</v>
      </c>
      <c r="DY105" s="231" t="b">
        <f t="shared" si="297"/>
        <v>0</v>
      </c>
      <c r="DZ105" s="163"/>
      <c r="EA105" s="226" t="str">
        <f t="shared" si="298"/>
        <v/>
      </c>
      <c r="EB105" s="178" t="str">
        <f t="shared" si="299"/>
        <v/>
      </c>
      <c r="EC105" s="178" t="str">
        <f t="shared" si="300"/>
        <v/>
      </c>
      <c r="ED105" s="178" t="str">
        <f t="shared" si="301"/>
        <v/>
      </c>
      <c r="EE105" s="178" t="str">
        <f t="shared" si="302"/>
        <v/>
      </c>
      <c r="EF105" s="178" t="str">
        <f t="shared" si="303"/>
        <v/>
      </c>
      <c r="EG105" s="178" t="str">
        <f t="shared" si="304"/>
        <v/>
      </c>
      <c r="EH105" s="178" t="str">
        <f t="shared" si="305"/>
        <v/>
      </c>
      <c r="EI105" s="178" t="str">
        <f t="shared" si="306"/>
        <v/>
      </c>
      <c r="EJ105" s="227" t="str">
        <f t="shared" si="307"/>
        <v/>
      </c>
      <c r="EK105" s="230" t="str">
        <f t="shared" si="261"/>
        <v/>
      </c>
      <c r="EL105" s="177" t="str">
        <f t="shared" si="262"/>
        <v/>
      </c>
      <c r="EM105" s="177" t="str">
        <f t="shared" si="263"/>
        <v/>
      </c>
      <c r="EN105" s="177" t="str">
        <f t="shared" si="264"/>
        <v/>
      </c>
      <c r="EO105" s="177" t="str">
        <f t="shared" si="265"/>
        <v/>
      </c>
      <c r="EP105" s="177" t="str">
        <f t="shared" si="266"/>
        <v/>
      </c>
      <c r="EQ105" s="177" t="str">
        <f t="shared" si="267"/>
        <v/>
      </c>
      <c r="ER105" s="177" t="str">
        <f t="shared" si="268"/>
        <v/>
      </c>
      <c r="ES105" s="177" t="str">
        <f t="shared" si="269"/>
        <v/>
      </c>
      <c r="ET105" s="177" t="str">
        <f t="shared" si="270"/>
        <v/>
      </c>
      <c r="EU105" s="229" t="e">
        <f t="shared" si="271"/>
        <v>#VALUE!</v>
      </c>
      <c r="EV105" s="27" t="e">
        <f t="shared" si="272"/>
        <v>#VALUE!</v>
      </c>
      <c r="EW105" s="27" t="e">
        <f t="shared" si="273"/>
        <v>#VALUE!</v>
      </c>
      <c r="EX105" s="28" t="e">
        <f t="shared" si="274"/>
        <v>#VALUE!</v>
      </c>
      <c r="EY105" s="28" t="e">
        <f t="shared" si="275"/>
        <v>#VALUE!</v>
      </c>
      <c r="EZ105" s="28" t="b">
        <f t="shared" si="276"/>
        <v>0</v>
      </c>
      <c r="FA105" s="176" t="str">
        <f t="shared" si="277"/>
        <v/>
      </c>
      <c r="FB105" s="27" t="e" cm="1">
        <f t="array" aca="1" ref="FB105" ca="1">TEXT(RIGHT(10-RIGHT(SUM(INDEX(1*(MID(MID(C105,1,1)*2,ROW(INDIRECT("1:"&amp;LEN(MID(C105,1,1)*2))),1)),,))+MID(C105,2,1)+
SUM(INDEX(1*(MID(MID(C105,3,1)*2,ROW(INDIRECT("1:"&amp;LEN(MID(C105,3,1)*2))),1)),,))+MID(C105,4,1)+
SUM(INDEX(1*(MID(MID(C105,5,1)*2,ROW(INDIRECT("1:"&amp;LEN(MID(C105,5,1)*2))),1)),,))+MID(C105,6,1)+
SUM(INDEX(1*(MID(MID(C105,8,1)*2,ROW(INDIRECT("1:"&amp;LEN(MID(C105,8,1)*2))),1)),,))+MID(C105,9,1)+
SUM(INDEX(1*(MID(MID(C105,10,1)*2,ROW(INDIRECT("1:"&amp;LEN(MID(C105,10,1)*2))),1)),,)),1),1),"0")</f>
        <v>#VALUE!</v>
      </c>
      <c r="FC105" s="27" t="str">
        <f t="shared" si="278"/>
        <v/>
      </c>
      <c r="FD105" s="29" t="b">
        <f t="shared" si="279"/>
        <v>0</v>
      </c>
      <c r="FE105" s="112" t="b">
        <f>IFERROR(MATCH(D105,'Avtal för korttidsarbete'!$G$13:$G$1012,0),TRUE)</f>
        <v>1</v>
      </c>
      <c r="FF105" s="112" t="b">
        <f t="shared" si="308"/>
        <v>0</v>
      </c>
      <c r="FG105" s="113" t="str" cm="1">
        <f t="array" ref="FG105">IF(FE105=TRUE,"x",INDEX('Avtal för korttidsarbete'!$E$13:$E$1012,$FE105))</f>
        <v>x</v>
      </c>
      <c r="FH105" s="113" t="str" cm="1">
        <f t="array" ref="FH105">IF(FE105=TRUE,"x",INDEX('Avtal för korttidsarbete'!$F$13:$F$1012,$FE105))</f>
        <v>x</v>
      </c>
      <c r="FI105" s="112" t="b">
        <f t="shared" si="309"/>
        <v>0</v>
      </c>
      <c r="FJ105" s="135">
        <f t="shared" si="310"/>
        <v>44166</v>
      </c>
      <c r="FK105" s="135">
        <f t="shared" si="311"/>
        <v>44377</v>
      </c>
      <c r="FL105" s="112" t="b">
        <f t="shared" si="312"/>
        <v>0</v>
      </c>
      <c r="FM105" s="113">
        <f t="shared" si="313"/>
        <v>44166</v>
      </c>
      <c r="FN105" s="135">
        <f t="shared" si="314"/>
        <v>44377</v>
      </c>
      <c r="FO105" s="148" t="b">
        <f>IFERROR(INDEX('Avtal för korttidsarbete'!R:R,MATCH(D105,'Avtal för korttidsarbete'!$G:$G,0)),TRUE)</f>
        <v>1</v>
      </c>
      <c r="FP105" s="135" t="str">
        <f>IF(FO105,"-",INDEX('Avtal för korttidsarbete'!$D:$D,MATCH(D105,'Avtal för korttidsarbete'!$G:$G,0)))</f>
        <v>-</v>
      </c>
      <c r="FQ105" s="113" t="b">
        <f>IFERROR(G105&gt;INDEX(Uppsägningar!E:E,MATCH(C105,Uppsägningar!C:C,0)),FALSE)</f>
        <v>0</v>
      </c>
    </row>
    <row r="106" spans="1:173" x14ac:dyDescent="0.25">
      <c r="A106" s="19">
        <v>90</v>
      </c>
      <c r="B106" s="20"/>
      <c r="C106" s="183"/>
      <c r="D106" s="66"/>
      <c r="E106" s="212">
        <f>IFERROR(INDEX(Admin!$C$7:$C$10,MATCH(FP106,TblNivåValTExt,0)),0)</f>
        <v>0</v>
      </c>
      <c r="F106" s="1"/>
      <c r="G106" s="1"/>
      <c r="H106" s="78"/>
      <c r="I106" s="181"/>
      <c r="J106" s="181"/>
      <c r="K106" s="182"/>
      <c r="L106" s="182"/>
      <c r="M106" s="181"/>
      <c r="N106" s="181"/>
      <c r="O106" s="181"/>
      <c r="P106" s="182"/>
      <c r="Q106" s="182"/>
      <c r="R106" s="181"/>
      <c r="S106" s="181"/>
      <c r="T106" s="181"/>
      <c r="U106" s="182"/>
      <c r="V106" s="182"/>
      <c r="W106" s="181"/>
      <c r="X106" s="181"/>
      <c r="Y106" s="181"/>
      <c r="Z106" s="182"/>
      <c r="AA106" s="182"/>
      <c r="AB106" s="181"/>
      <c r="AC106" s="181"/>
      <c r="AD106" s="181"/>
      <c r="AE106" s="182"/>
      <c r="AF106" s="182"/>
      <c r="AG106" s="181"/>
      <c r="AH106" s="181"/>
      <c r="AI106" s="181"/>
      <c r="AJ106" s="182"/>
      <c r="AK106" s="182"/>
      <c r="AL106" s="181"/>
      <c r="AM106" s="181"/>
      <c r="AN106" s="181"/>
      <c r="AO106" s="182"/>
      <c r="AP106" s="182"/>
      <c r="AQ106" s="181"/>
      <c r="AR106" s="181"/>
      <c r="AS106" s="181"/>
      <c r="AT106" s="182"/>
      <c r="AU106" s="182"/>
      <c r="AV106" s="181"/>
      <c r="AW106" s="181"/>
      <c r="AX106" s="181"/>
      <c r="AY106" s="182"/>
      <c r="AZ106" s="182"/>
      <c r="BA106" s="181"/>
      <c r="BB106" s="181"/>
      <c r="BC106" s="181"/>
      <c r="BD106" s="182"/>
      <c r="BE106" s="182"/>
      <c r="BF106" s="181"/>
      <c r="BG106" s="180">
        <f t="shared" si="280"/>
        <v>0</v>
      </c>
      <c r="BH106" s="116" t="str">
        <f t="shared" si="281"/>
        <v/>
      </c>
      <c r="BI106" s="80" t="b">
        <f t="shared" si="229"/>
        <v>0</v>
      </c>
      <c r="BJ106" s="80" t="str">
        <f t="shared" si="230"/>
        <v/>
      </c>
      <c r="BK106" s="80" t="b">
        <f t="shared" si="282"/>
        <v>0</v>
      </c>
      <c r="BL106" s="13" t="str">
        <f t="shared" si="231"/>
        <v/>
      </c>
      <c r="BM106" s="13" t="b">
        <f t="shared" si="283"/>
        <v>0</v>
      </c>
      <c r="BN106" s="35" t="str">
        <f t="shared" si="232"/>
        <v/>
      </c>
      <c r="BO106" s="13" t="b">
        <f t="shared" si="233"/>
        <v>0</v>
      </c>
      <c r="BP106" s="35" t="str">
        <f t="shared" si="234"/>
        <v/>
      </c>
      <c r="BQ106" s="13" t="b">
        <f t="shared" si="235"/>
        <v>0</v>
      </c>
      <c r="BR106" s="35" t="str">
        <f t="shared" si="236"/>
        <v/>
      </c>
      <c r="BS106" s="35" t="b">
        <f t="shared" si="237"/>
        <v>0</v>
      </c>
      <c r="BT106" s="35" t="str">
        <f t="shared" si="238"/>
        <v/>
      </c>
      <c r="BU106" s="35" t="b">
        <f t="shared" si="239"/>
        <v>0</v>
      </c>
      <c r="BV106" s="35" t="str">
        <f t="shared" si="240"/>
        <v/>
      </c>
      <c r="BW106" s="13" t="b">
        <f t="shared" si="315"/>
        <v>0</v>
      </c>
      <c r="BX106" s="35" t="str">
        <f t="shared" si="241"/>
        <v/>
      </c>
      <c r="BY106" s="265" t="b">
        <f t="shared" si="284"/>
        <v>0</v>
      </c>
      <c r="BZ106" s="35" t="str">
        <f t="shared" si="242"/>
        <v/>
      </c>
      <c r="CA106" s="265" t="b">
        <f t="shared" si="285"/>
        <v>0</v>
      </c>
      <c r="CB106" s="35" t="str">
        <f t="shared" si="243"/>
        <v/>
      </c>
      <c r="CC106" s="272" t="b">
        <f t="shared" si="286"/>
        <v>0</v>
      </c>
      <c r="CD106" s="35" t="str">
        <f t="shared" si="244"/>
        <v/>
      </c>
      <c r="CE106" s="13" t="b">
        <f t="shared" si="245"/>
        <v>0</v>
      </c>
      <c r="CF106" s="35" t="str">
        <f t="shared" si="246"/>
        <v/>
      </c>
      <c r="CG106" s="179">
        <f t="shared" si="247"/>
        <v>0</v>
      </c>
      <c r="CH106" s="179">
        <f t="shared" si="248"/>
        <v>0</v>
      </c>
      <c r="CI106" s="218">
        <f t="shared" si="287"/>
        <v>0</v>
      </c>
      <c r="CJ106" s="218">
        <f t="shared" si="288"/>
        <v>0</v>
      </c>
      <c r="CK106" s="218">
        <f t="shared" si="289"/>
        <v>0</v>
      </c>
      <c r="CL106" s="218">
        <f t="shared" si="290"/>
        <v>0</v>
      </c>
      <c r="CM106" s="218">
        <f t="shared" si="291"/>
        <v>0</v>
      </c>
      <c r="CN106" s="218">
        <f t="shared" si="292"/>
        <v>0</v>
      </c>
      <c r="CO106" s="218">
        <f t="shared" si="293"/>
        <v>0</v>
      </c>
      <c r="CP106" s="218">
        <f t="shared" si="294"/>
        <v>0</v>
      </c>
      <c r="CQ106" s="218">
        <f t="shared" si="295"/>
        <v>0</v>
      </c>
      <c r="CR106" s="218">
        <f t="shared" si="296"/>
        <v>0</v>
      </c>
      <c r="CS106" s="14">
        <f t="shared" si="249"/>
        <v>0</v>
      </c>
      <c r="CT106" s="236">
        <f t="shared" si="250"/>
        <v>0</v>
      </c>
      <c r="CU106" s="237">
        <f t="shared" si="318"/>
        <v>0</v>
      </c>
      <c r="CV106" s="16">
        <f t="shared" si="318"/>
        <v>0</v>
      </c>
      <c r="CW106" s="16">
        <f t="shared" si="318"/>
        <v>0</v>
      </c>
      <c r="CX106" s="16">
        <f t="shared" si="318"/>
        <v>0</v>
      </c>
      <c r="CY106" s="16">
        <f t="shared" si="318"/>
        <v>0</v>
      </c>
      <c r="CZ106" s="16">
        <f t="shared" si="318"/>
        <v>0</v>
      </c>
      <c r="DA106" s="16">
        <f t="shared" si="318"/>
        <v>0</v>
      </c>
      <c r="DB106" s="16">
        <f t="shared" si="318"/>
        <v>0</v>
      </c>
      <c r="DC106" s="16">
        <f t="shared" si="318"/>
        <v>0</v>
      </c>
      <c r="DD106" s="238">
        <f t="shared" si="318"/>
        <v>0</v>
      </c>
      <c r="DE106" s="232">
        <f t="shared" si="319"/>
        <v>0</v>
      </c>
      <c r="DF106" s="132">
        <f t="shared" si="319"/>
        <v>0</v>
      </c>
      <c r="DG106" s="132">
        <f t="shared" si="319"/>
        <v>0</v>
      </c>
      <c r="DH106" s="132">
        <f t="shared" si="319"/>
        <v>0</v>
      </c>
      <c r="DI106" s="132">
        <f t="shared" si="319"/>
        <v>0</v>
      </c>
      <c r="DJ106" s="132">
        <f t="shared" si="319"/>
        <v>0</v>
      </c>
      <c r="DK106" s="132">
        <f t="shared" si="319"/>
        <v>0</v>
      </c>
      <c r="DL106" s="132">
        <f t="shared" si="319"/>
        <v>0</v>
      </c>
      <c r="DM106" s="132">
        <f t="shared" si="319"/>
        <v>0</v>
      </c>
      <c r="DN106" s="233">
        <f t="shared" si="319"/>
        <v>0</v>
      </c>
      <c r="DO106" s="232">
        <f t="shared" si="251"/>
        <v>0</v>
      </c>
      <c r="DP106" s="132">
        <f t="shared" si="252"/>
        <v>0</v>
      </c>
      <c r="DQ106" s="132">
        <f t="shared" si="253"/>
        <v>0</v>
      </c>
      <c r="DR106" s="132">
        <f t="shared" si="254"/>
        <v>0</v>
      </c>
      <c r="DS106" s="132">
        <f t="shared" si="255"/>
        <v>0</v>
      </c>
      <c r="DT106" s="132">
        <f t="shared" si="256"/>
        <v>0</v>
      </c>
      <c r="DU106" s="132">
        <f t="shared" si="257"/>
        <v>0</v>
      </c>
      <c r="DV106" s="132">
        <f t="shared" si="258"/>
        <v>0</v>
      </c>
      <c r="DW106" s="132">
        <f t="shared" si="259"/>
        <v>0</v>
      </c>
      <c r="DX106" s="233">
        <f t="shared" si="260"/>
        <v>0</v>
      </c>
      <c r="DY106" s="231" t="b">
        <f t="shared" si="297"/>
        <v>0</v>
      </c>
      <c r="DZ106" s="163"/>
      <c r="EA106" s="226" t="str">
        <f t="shared" si="298"/>
        <v/>
      </c>
      <c r="EB106" s="178" t="str">
        <f t="shared" si="299"/>
        <v/>
      </c>
      <c r="EC106" s="178" t="str">
        <f t="shared" si="300"/>
        <v/>
      </c>
      <c r="ED106" s="178" t="str">
        <f t="shared" si="301"/>
        <v/>
      </c>
      <c r="EE106" s="178" t="str">
        <f t="shared" si="302"/>
        <v/>
      </c>
      <c r="EF106" s="178" t="str">
        <f t="shared" si="303"/>
        <v/>
      </c>
      <c r="EG106" s="178" t="str">
        <f t="shared" si="304"/>
        <v/>
      </c>
      <c r="EH106" s="178" t="str">
        <f t="shared" si="305"/>
        <v/>
      </c>
      <c r="EI106" s="178" t="str">
        <f t="shared" si="306"/>
        <v/>
      </c>
      <c r="EJ106" s="227" t="str">
        <f t="shared" si="307"/>
        <v/>
      </c>
      <c r="EK106" s="230" t="str">
        <f t="shared" si="261"/>
        <v/>
      </c>
      <c r="EL106" s="177" t="str">
        <f t="shared" si="262"/>
        <v/>
      </c>
      <c r="EM106" s="177" t="str">
        <f t="shared" si="263"/>
        <v/>
      </c>
      <c r="EN106" s="177" t="str">
        <f t="shared" si="264"/>
        <v/>
      </c>
      <c r="EO106" s="177" t="str">
        <f t="shared" si="265"/>
        <v/>
      </c>
      <c r="EP106" s="177" t="str">
        <f t="shared" si="266"/>
        <v/>
      </c>
      <c r="EQ106" s="177" t="str">
        <f t="shared" si="267"/>
        <v/>
      </c>
      <c r="ER106" s="177" t="str">
        <f t="shared" si="268"/>
        <v/>
      </c>
      <c r="ES106" s="177" t="str">
        <f t="shared" si="269"/>
        <v/>
      </c>
      <c r="ET106" s="177" t="str">
        <f t="shared" si="270"/>
        <v/>
      </c>
      <c r="EU106" s="229" t="e">
        <f t="shared" si="271"/>
        <v>#VALUE!</v>
      </c>
      <c r="EV106" s="27" t="e">
        <f t="shared" si="272"/>
        <v>#VALUE!</v>
      </c>
      <c r="EW106" s="27" t="e">
        <f t="shared" si="273"/>
        <v>#VALUE!</v>
      </c>
      <c r="EX106" s="28" t="e">
        <f t="shared" si="274"/>
        <v>#VALUE!</v>
      </c>
      <c r="EY106" s="28" t="e">
        <f t="shared" si="275"/>
        <v>#VALUE!</v>
      </c>
      <c r="EZ106" s="28" t="b">
        <f t="shared" si="276"/>
        <v>0</v>
      </c>
      <c r="FA106" s="176" t="str">
        <f t="shared" si="277"/>
        <v/>
      </c>
      <c r="FB106" s="27" t="e" cm="1">
        <f t="array" aca="1" ref="FB106" ca="1">TEXT(RIGHT(10-RIGHT(SUM(INDEX(1*(MID(MID(C106,1,1)*2,ROW(INDIRECT("1:"&amp;LEN(MID(C106,1,1)*2))),1)),,))+MID(C106,2,1)+
SUM(INDEX(1*(MID(MID(C106,3,1)*2,ROW(INDIRECT("1:"&amp;LEN(MID(C106,3,1)*2))),1)),,))+MID(C106,4,1)+
SUM(INDEX(1*(MID(MID(C106,5,1)*2,ROW(INDIRECT("1:"&amp;LEN(MID(C106,5,1)*2))),1)),,))+MID(C106,6,1)+
SUM(INDEX(1*(MID(MID(C106,8,1)*2,ROW(INDIRECT("1:"&amp;LEN(MID(C106,8,1)*2))),1)),,))+MID(C106,9,1)+
SUM(INDEX(1*(MID(MID(C106,10,1)*2,ROW(INDIRECT("1:"&amp;LEN(MID(C106,10,1)*2))),1)),,)),1),1),"0")</f>
        <v>#VALUE!</v>
      </c>
      <c r="FC106" s="27" t="str">
        <f t="shared" si="278"/>
        <v/>
      </c>
      <c r="FD106" s="29" t="b">
        <f t="shared" si="279"/>
        <v>0</v>
      </c>
      <c r="FE106" s="112" t="b">
        <f>IFERROR(MATCH(D106,'Avtal för korttidsarbete'!$G$13:$G$1012,0),TRUE)</f>
        <v>1</v>
      </c>
      <c r="FF106" s="112" t="b">
        <f t="shared" si="308"/>
        <v>0</v>
      </c>
      <c r="FG106" s="113" t="str" cm="1">
        <f t="array" ref="FG106">IF(FE106=TRUE,"x",INDEX('Avtal för korttidsarbete'!$E$13:$E$1012,$FE106))</f>
        <v>x</v>
      </c>
      <c r="FH106" s="113" t="str" cm="1">
        <f t="array" ref="FH106">IF(FE106=TRUE,"x",INDEX('Avtal för korttidsarbete'!$F$13:$F$1012,$FE106))</f>
        <v>x</v>
      </c>
      <c r="FI106" s="112" t="b">
        <f t="shared" si="309"/>
        <v>0</v>
      </c>
      <c r="FJ106" s="135">
        <f t="shared" si="310"/>
        <v>44166</v>
      </c>
      <c r="FK106" s="135">
        <f t="shared" si="311"/>
        <v>44377</v>
      </c>
      <c r="FL106" s="112" t="b">
        <f t="shared" si="312"/>
        <v>0</v>
      </c>
      <c r="FM106" s="113">
        <f t="shared" si="313"/>
        <v>44166</v>
      </c>
      <c r="FN106" s="135">
        <f t="shared" si="314"/>
        <v>44377</v>
      </c>
      <c r="FO106" s="148" t="b">
        <f>IFERROR(INDEX('Avtal för korttidsarbete'!R:R,MATCH(D106,'Avtal för korttidsarbete'!$G:$G,0)),TRUE)</f>
        <v>1</v>
      </c>
      <c r="FP106" s="135" t="str">
        <f>IF(FO106,"-",INDEX('Avtal för korttidsarbete'!$D:$D,MATCH(D106,'Avtal för korttidsarbete'!$G:$G,0)))</f>
        <v>-</v>
      </c>
      <c r="FQ106" s="113" t="b">
        <f>IFERROR(G106&gt;INDEX(Uppsägningar!E:E,MATCH(C106,Uppsägningar!C:C,0)),FALSE)</f>
        <v>0</v>
      </c>
    </row>
    <row r="107" spans="1:173" x14ac:dyDescent="0.25">
      <c r="A107" s="19">
        <v>91</v>
      </c>
      <c r="B107" s="20"/>
      <c r="C107" s="183"/>
      <c r="D107" s="66"/>
      <c r="E107" s="212">
        <f>IFERROR(INDEX(Admin!$C$7:$C$10,MATCH(FP107,TblNivåValTExt,0)),0)</f>
        <v>0</v>
      </c>
      <c r="F107" s="1"/>
      <c r="G107" s="1"/>
      <c r="H107" s="78"/>
      <c r="I107" s="181"/>
      <c r="J107" s="181"/>
      <c r="K107" s="182"/>
      <c r="L107" s="182"/>
      <c r="M107" s="181"/>
      <c r="N107" s="181"/>
      <c r="O107" s="181"/>
      <c r="P107" s="182"/>
      <c r="Q107" s="182"/>
      <c r="R107" s="181"/>
      <c r="S107" s="181"/>
      <c r="T107" s="181"/>
      <c r="U107" s="182"/>
      <c r="V107" s="182"/>
      <c r="W107" s="181"/>
      <c r="X107" s="181"/>
      <c r="Y107" s="181"/>
      <c r="Z107" s="182"/>
      <c r="AA107" s="182"/>
      <c r="AB107" s="181"/>
      <c r="AC107" s="181"/>
      <c r="AD107" s="181"/>
      <c r="AE107" s="182"/>
      <c r="AF107" s="182"/>
      <c r="AG107" s="181"/>
      <c r="AH107" s="181"/>
      <c r="AI107" s="181"/>
      <c r="AJ107" s="182"/>
      <c r="AK107" s="182"/>
      <c r="AL107" s="181"/>
      <c r="AM107" s="181"/>
      <c r="AN107" s="181"/>
      <c r="AO107" s="182"/>
      <c r="AP107" s="182"/>
      <c r="AQ107" s="181"/>
      <c r="AR107" s="181"/>
      <c r="AS107" s="181"/>
      <c r="AT107" s="182"/>
      <c r="AU107" s="182"/>
      <c r="AV107" s="181"/>
      <c r="AW107" s="181"/>
      <c r="AX107" s="181"/>
      <c r="AY107" s="182"/>
      <c r="AZ107" s="182"/>
      <c r="BA107" s="181"/>
      <c r="BB107" s="181"/>
      <c r="BC107" s="181"/>
      <c r="BD107" s="182"/>
      <c r="BE107" s="182"/>
      <c r="BF107" s="181"/>
      <c r="BG107" s="180">
        <f t="shared" si="280"/>
        <v>0</v>
      </c>
      <c r="BH107" s="116" t="str">
        <f t="shared" si="281"/>
        <v/>
      </c>
      <c r="BI107" s="80" t="b">
        <f t="shared" si="229"/>
        <v>0</v>
      </c>
      <c r="BJ107" s="80" t="str">
        <f t="shared" si="230"/>
        <v/>
      </c>
      <c r="BK107" s="80" t="b">
        <f t="shared" si="282"/>
        <v>0</v>
      </c>
      <c r="BL107" s="13" t="str">
        <f t="shared" si="231"/>
        <v/>
      </c>
      <c r="BM107" s="13" t="b">
        <f t="shared" si="283"/>
        <v>0</v>
      </c>
      <c r="BN107" s="35" t="str">
        <f t="shared" si="232"/>
        <v/>
      </c>
      <c r="BO107" s="13" t="b">
        <f t="shared" si="233"/>
        <v>0</v>
      </c>
      <c r="BP107" s="35" t="str">
        <f t="shared" si="234"/>
        <v/>
      </c>
      <c r="BQ107" s="13" t="b">
        <f t="shared" si="235"/>
        <v>0</v>
      </c>
      <c r="BR107" s="35" t="str">
        <f t="shared" si="236"/>
        <v/>
      </c>
      <c r="BS107" s="35" t="b">
        <f t="shared" si="237"/>
        <v>0</v>
      </c>
      <c r="BT107" s="35" t="str">
        <f t="shared" si="238"/>
        <v/>
      </c>
      <c r="BU107" s="35" t="b">
        <f t="shared" si="239"/>
        <v>0</v>
      </c>
      <c r="BV107" s="35" t="str">
        <f t="shared" si="240"/>
        <v/>
      </c>
      <c r="BW107" s="13" t="b">
        <f t="shared" si="315"/>
        <v>0</v>
      </c>
      <c r="BX107" s="35" t="str">
        <f t="shared" si="241"/>
        <v/>
      </c>
      <c r="BY107" s="265" t="b">
        <f t="shared" si="284"/>
        <v>0</v>
      </c>
      <c r="BZ107" s="35" t="str">
        <f t="shared" si="242"/>
        <v/>
      </c>
      <c r="CA107" s="265" t="b">
        <f t="shared" si="285"/>
        <v>0</v>
      </c>
      <c r="CB107" s="35" t="str">
        <f t="shared" si="243"/>
        <v/>
      </c>
      <c r="CC107" s="272" t="b">
        <f t="shared" si="286"/>
        <v>0</v>
      </c>
      <c r="CD107" s="35" t="str">
        <f t="shared" si="244"/>
        <v/>
      </c>
      <c r="CE107" s="13" t="b">
        <f t="shared" si="245"/>
        <v>0</v>
      </c>
      <c r="CF107" s="35" t="str">
        <f t="shared" si="246"/>
        <v/>
      </c>
      <c r="CG107" s="179">
        <f t="shared" si="247"/>
        <v>0</v>
      </c>
      <c r="CH107" s="179">
        <f t="shared" si="248"/>
        <v>0</v>
      </c>
      <c r="CI107" s="218">
        <f t="shared" si="287"/>
        <v>0</v>
      </c>
      <c r="CJ107" s="218">
        <f t="shared" si="288"/>
        <v>0</v>
      </c>
      <c r="CK107" s="218">
        <f t="shared" si="289"/>
        <v>0</v>
      </c>
      <c r="CL107" s="218">
        <f t="shared" si="290"/>
        <v>0</v>
      </c>
      <c r="CM107" s="218">
        <f t="shared" si="291"/>
        <v>0</v>
      </c>
      <c r="CN107" s="218">
        <f t="shared" si="292"/>
        <v>0</v>
      </c>
      <c r="CO107" s="218">
        <f t="shared" si="293"/>
        <v>0</v>
      </c>
      <c r="CP107" s="218">
        <f t="shared" si="294"/>
        <v>0</v>
      </c>
      <c r="CQ107" s="218">
        <f t="shared" si="295"/>
        <v>0</v>
      </c>
      <c r="CR107" s="218">
        <f t="shared" si="296"/>
        <v>0</v>
      </c>
      <c r="CS107" s="14">
        <f t="shared" si="249"/>
        <v>0</v>
      </c>
      <c r="CT107" s="236">
        <f t="shared" si="250"/>
        <v>0</v>
      </c>
      <c r="CU107" s="237">
        <f t="shared" ref="CU107:DD116" si="320">IF(AND($CS107,$CT107,CU$12),MAX(0,MIN(CU$10,$CT107)-MAX(CU$9,$CS107)+1),0)</f>
        <v>0</v>
      </c>
      <c r="CV107" s="16">
        <f t="shared" si="320"/>
        <v>0</v>
      </c>
      <c r="CW107" s="16">
        <f t="shared" si="320"/>
        <v>0</v>
      </c>
      <c r="CX107" s="16">
        <f t="shared" si="320"/>
        <v>0</v>
      </c>
      <c r="CY107" s="16">
        <f t="shared" si="320"/>
        <v>0</v>
      </c>
      <c r="CZ107" s="16">
        <f t="shared" si="320"/>
        <v>0</v>
      </c>
      <c r="DA107" s="16">
        <f t="shared" si="320"/>
        <v>0</v>
      </c>
      <c r="DB107" s="16">
        <f t="shared" si="320"/>
        <v>0</v>
      </c>
      <c r="DC107" s="16">
        <f t="shared" si="320"/>
        <v>0</v>
      </c>
      <c r="DD107" s="238">
        <f t="shared" si="320"/>
        <v>0</v>
      </c>
      <c r="DE107" s="232">
        <f t="shared" ref="DE107:DN116" si="321">IF($H107&lt;=0,0,MAX(0,MIN($H107,$DE$11)))</f>
        <v>0</v>
      </c>
      <c r="DF107" s="132">
        <f t="shared" si="321"/>
        <v>0</v>
      </c>
      <c r="DG107" s="132">
        <f t="shared" si="321"/>
        <v>0</v>
      </c>
      <c r="DH107" s="132">
        <f t="shared" si="321"/>
        <v>0</v>
      </c>
      <c r="DI107" s="132">
        <f t="shared" si="321"/>
        <v>0</v>
      </c>
      <c r="DJ107" s="132">
        <f t="shared" si="321"/>
        <v>0</v>
      </c>
      <c r="DK107" s="132">
        <f t="shared" si="321"/>
        <v>0</v>
      </c>
      <c r="DL107" s="132">
        <f t="shared" si="321"/>
        <v>0</v>
      </c>
      <c r="DM107" s="132">
        <f t="shared" si="321"/>
        <v>0</v>
      </c>
      <c r="DN107" s="233">
        <f t="shared" si="321"/>
        <v>0</v>
      </c>
      <c r="DO107" s="232">
        <f t="shared" si="251"/>
        <v>0</v>
      </c>
      <c r="DP107" s="132">
        <f t="shared" si="252"/>
        <v>0</v>
      </c>
      <c r="DQ107" s="132">
        <f t="shared" si="253"/>
        <v>0</v>
      </c>
      <c r="DR107" s="132">
        <f t="shared" si="254"/>
        <v>0</v>
      </c>
      <c r="DS107" s="132">
        <f t="shared" si="255"/>
        <v>0</v>
      </c>
      <c r="DT107" s="132">
        <f t="shared" si="256"/>
        <v>0</v>
      </c>
      <c r="DU107" s="132">
        <f t="shared" si="257"/>
        <v>0</v>
      </c>
      <c r="DV107" s="132">
        <f t="shared" si="258"/>
        <v>0</v>
      </c>
      <c r="DW107" s="132">
        <f t="shared" si="259"/>
        <v>0</v>
      </c>
      <c r="DX107" s="233">
        <f t="shared" si="260"/>
        <v>0</v>
      </c>
      <c r="DY107" s="231" t="b">
        <f t="shared" si="297"/>
        <v>0</v>
      </c>
      <c r="DZ107" s="163"/>
      <c r="EA107" s="226" t="str">
        <f t="shared" si="298"/>
        <v/>
      </c>
      <c r="EB107" s="178" t="str">
        <f t="shared" si="299"/>
        <v/>
      </c>
      <c r="EC107" s="178" t="str">
        <f t="shared" si="300"/>
        <v/>
      </c>
      <c r="ED107" s="178" t="str">
        <f t="shared" si="301"/>
        <v/>
      </c>
      <c r="EE107" s="178" t="str">
        <f t="shared" si="302"/>
        <v/>
      </c>
      <c r="EF107" s="178" t="str">
        <f t="shared" si="303"/>
        <v/>
      </c>
      <c r="EG107" s="178" t="str">
        <f t="shared" si="304"/>
        <v/>
      </c>
      <c r="EH107" s="178" t="str">
        <f t="shared" si="305"/>
        <v/>
      </c>
      <c r="EI107" s="178" t="str">
        <f t="shared" si="306"/>
        <v/>
      </c>
      <c r="EJ107" s="227" t="str">
        <f t="shared" si="307"/>
        <v/>
      </c>
      <c r="EK107" s="230" t="str">
        <f t="shared" si="261"/>
        <v/>
      </c>
      <c r="EL107" s="177" t="str">
        <f t="shared" si="262"/>
        <v/>
      </c>
      <c r="EM107" s="177" t="str">
        <f t="shared" si="263"/>
        <v/>
      </c>
      <c r="EN107" s="177" t="str">
        <f t="shared" si="264"/>
        <v/>
      </c>
      <c r="EO107" s="177" t="str">
        <f t="shared" si="265"/>
        <v/>
      </c>
      <c r="EP107" s="177" t="str">
        <f t="shared" si="266"/>
        <v/>
      </c>
      <c r="EQ107" s="177" t="str">
        <f t="shared" si="267"/>
        <v/>
      </c>
      <c r="ER107" s="177" t="str">
        <f t="shared" si="268"/>
        <v/>
      </c>
      <c r="ES107" s="177" t="str">
        <f t="shared" si="269"/>
        <v/>
      </c>
      <c r="ET107" s="177" t="str">
        <f t="shared" si="270"/>
        <v/>
      </c>
      <c r="EU107" s="229" t="e">
        <f t="shared" si="271"/>
        <v>#VALUE!</v>
      </c>
      <c r="EV107" s="27" t="e">
        <f t="shared" si="272"/>
        <v>#VALUE!</v>
      </c>
      <c r="EW107" s="27" t="e">
        <f t="shared" si="273"/>
        <v>#VALUE!</v>
      </c>
      <c r="EX107" s="28" t="e">
        <f t="shared" si="274"/>
        <v>#VALUE!</v>
      </c>
      <c r="EY107" s="28" t="e">
        <f t="shared" si="275"/>
        <v>#VALUE!</v>
      </c>
      <c r="EZ107" s="28" t="b">
        <f t="shared" si="276"/>
        <v>0</v>
      </c>
      <c r="FA107" s="176" t="str">
        <f t="shared" si="277"/>
        <v/>
      </c>
      <c r="FB107" s="27" t="e" cm="1">
        <f t="array" aca="1" ref="FB107" ca="1">TEXT(RIGHT(10-RIGHT(SUM(INDEX(1*(MID(MID(C107,1,1)*2,ROW(INDIRECT("1:"&amp;LEN(MID(C107,1,1)*2))),1)),,))+MID(C107,2,1)+
SUM(INDEX(1*(MID(MID(C107,3,1)*2,ROW(INDIRECT("1:"&amp;LEN(MID(C107,3,1)*2))),1)),,))+MID(C107,4,1)+
SUM(INDEX(1*(MID(MID(C107,5,1)*2,ROW(INDIRECT("1:"&amp;LEN(MID(C107,5,1)*2))),1)),,))+MID(C107,6,1)+
SUM(INDEX(1*(MID(MID(C107,8,1)*2,ROW(INDIRECT("1:"&amp;LEN(MID(C107,8,1)*2))),1)),,))+MID(C107,9,1)+
SUM(INDEX(1*(MID(MID(C107,10,1)*2,ROW(INDIRECT("1:"&amp;LEN(MID(C107,10,1)*2))),1)),,)),1),1),"0")</f>
        <v>#VALUE!</v>
      </c>
      <c r="FC107" s="27" t="str">
        <f t="shared" si="278"/>
        <v/>
      </c>
      <c r="FD107" s="29" t="b">
        <f t="shared" si="279"/>
        <v>0</v>
      </c>
      <c r="FE107" s="112" t="b">
        <f>IFERROR(MATCH(D107,'Avtal för korttidsarbete'!$G$13:$G$1012,0),TRUE)</f>
        <v>1</v>
      </c>
      <c r="FF107" s="112" t="b">
        <f t="shared" si="308"/>
        <v>0</v>
      </c>
      <c r="FG107" s="113" t="str" cm="1">
        <f t="array" ref="FG107">IF(FE107=TRUE,"x",INDEX('Avtal för korttidsarbete'!$E$13:$E$1012,$FE107))</f>
        <v>x</v>
      </c>
      <c r="FH107" s="113" t="str" cm="1">
        <f t="array" ref="FH107">IF(FE107=TRUE,"x",INDEX('Avtal för korttidsarbete'!$F$13:$F$1012,$FE107))</f>
        <v>x</v>
      </c>
      <c r="FI107" s="112" t="b">
        <f t="shared" si="309"/>
        <v>0</v>
      </c>
      <c r="FJ107" s="135">
        <f t="shared" si="310"/>
        <v>44166</v>
      </c>
      <c r="FK107" s="135">
        <f t="shared" si="311"/>
        <v>44377</v>
      </c>
      <c r="FL107" s="112" t="b">
        <f t="shared" si="312"/>
        <v>0</v>
      </c>
      <c r="FM107" s="113">
        <f t="shared" si="313"/>
        <v>44166</v>
      </c>
      <c r="FN107" s="135">
        <f t="shared" si="314"/>
        <v>44377</v>
      </c>
      <c r="FO107" s="148" t="b">
        <f>IFERROR(INDEX('Avtal för korttidsarbete'!R:R,MATCH(D107,'Avtal för korttidsarbete'!$G:$G,0)),TRUE)</f>
        <v>1</v>
      </c>
      <c r="FP107" s="135" t="str">
        <f>IF(FO107,"-",INDEX('Avtal för korttidsarbete'!$D:$D,MATCH(D107,'Avtal för korttidsarbete'!$G:$G,0)))</f>
        <v>-</v>
      </c>
      <c r="FQ107" s="113" t="b">
        <f>IFERROR(G107&gt;INDEX(Uppsägningar!E:E,MATCH(C107,Uppsägningar!C:C,0)),FALSE)</f>
        <v>0</v>
      </c>
    </row>
    <row r="108" spans="1:173" x14ac:dyDescent="0.25">
      <c r="A108" s="19">
        <v>92</v>
      </c>
      <c r="B108" s="20"/>
      <c r="C108" s="183"/>
      <c r="D108" s="66"/>
      <c r="E108" s="212">
        <f>IFERROR(INDEX(Admin!$C$7:$C$10,MATCH(FP108,TblNivåValTExt,0)),0)</f>
        <v>0</v>
      </c>
      <c r="F108" s="1"/>
      <c r="G108" s="1"/>
      <c r="H108" s="78"/>
      <c r="I108" s="181"/>
      <c r="J108" s="181"/>
      <c r="K108" s="182"/>
      <c r="L108" s="182"/>
      <c r="M108" s="181"/>
      <c r="N108" s="181"/>
      <c r="O108" s="181"/>
      <c r="P108" s="182"/>
      <c r="Q108" s="182"/>
      <c r="R108" s="181"/>
      <c r="S108" s="181"/>
      <c r="T108" s="181"/>
      <c r="U108" s="182"/>
      <c r="V108" s="182"/>
      <c r="W108" s="181"/>
      <c r="X108" s="181"/>
      <c r="Y108" s="181"/>
      <c r="Z108" s="182"/>
      <c r="AA108" s="182"/>
      <c r="AB108" s="181"/>
      <c r="AC108" s="181"/>
      <c r="AD108" s="181"/>
      <c r="AE108" s="182"/>
      <c r="AF108" s="182"/>
      <c r="AG108" s="181"/>
      <c r="AH108" s="181"/>
      <c r="AI108" s="181"/>
      <c r="AJ108" s="182"/>
      <c r="AK108" s="182"/>
      <c r="AL108" s="181"/>
      <c r="AM108" s="181"/>
      <c r="AN108" s="181"/>
      <c r="AO108" s="182"/>
      <c r="AP108" s="182"/>
      <c r="AQ108" s="181"/>
      <c r="AR108" s="181"/>
      <c r="AS108" s="181"/>
      <c r="AT108" s="182"/>
      <c r="AU108" s="182"/>
      <c r="AV108" s="181"/>
      <c r="AW108" s="181"/>
      <c r="AX108" s="181"/>
      <c r="AY108" s="182"/>
      <c r="AZ108" s="182"/>
      <c r="BA108" s="181"/>
      <c r="BB108" s="181"/>
      <c r="BC108" s="181"/>
      <c r="BD108" s="182"/>
      <c r="BE108" s="182"/>
      <c r="BF108" s="181"/>
      <c r="BG108" s="180">
        <f t="shared" si="280"/>
        <v>0</v>
      </c>
      <c r="BH108" s="116" t="str">
        <f t="shared" si="281"/>
        <v/>
      </c>
      <c r="BI108" s="80" t="b">
        <f t="shared" si="229"/>
        <v>0</v>
      </c>
      <c r="BJ108" s="80" t="str">
        <f t="shared" si="230"/>
        <v/>
      </c>
      <c r="BK108" s="80" t="b">
        <f t="shared" si="282"/>
        <v>0</v>
      </c>
      <c r="BL108" s="13" t="str">
        <f t="shared" si="231"/>
        <v/>
      </c>
      <c r="BM108" s="13" t="b">
        <f t="shared" si="283"/>
        <v>0</v>
      </c>
      <c r="BN108" s="35" t="str">
        <f t="shared" si="232"/>
        <v/>
      </c>
      <c r="BO108" s="13" t="b">
        <f t="shared" si="233"/>
        <v>0</v>
      </c>
      <c r="BP108" s="35" t="str">
        <f t="shared" si="234"/>
        <v/>
      </c>
      <c r="BQ108" s="13" t="b">
        <f t="shared" si="235"/>
        <v>0</v>
      </c>
      <c r="BR108" s="35" t="str">
        <f t="shared" si="236"/>
        <v/>
      </c>
      <c r="BS108" s="35" t="b">
        <f t="shared" si="237"/>
        <v>0</v>
      </c>
      <c r="BT108" s="35" t="str">
        <f t="shared" si="238"/>
        <v/>
      </c>
      <c r="BU108" s="35" t="b">
        <f t="shared" si="239"/>
        <v>0</v>
      </c>
      <c r="BV108" s="35" t="str">
        <f t="shared" si="240"/>
        <v/>
      </c>
      <c r="BW108" s="13" t="b">
        <f t="shared" si="315"/>
        <v>0</v>
      </c>
      <c r="BX108" s="35" t="str">
        <f t="shared" si="241"/>
        <v/>
      </c>
      <c r="BY108" s="265" t="b">
        <f t="shared" si="284"/>
        <v>0</v>
      </c>
      <c r="BZ108" s="35" t="str">
        <f t="shared" si="242"/>
        <v/>
      </c>
      <c r="CA108" s="265" t="b">
        <f t="shared" si="285"/>
        <v>0</v>
      </c>
      <c r="CB108" s="35" t="str">
        <f t="shared" si="243"/>
        <v/>
      </c>
      <c r="CC108" s="272" t="b">
        <f t="shared" si="286"/>
        <v>0</v>
      </c>
      <c r="CD108" s="35" t="str">
        <f t="shared" si="244"/>
        <v/>
      </c>
      <c r="CE108" s="13" t="b">
        <f t="shared" si="245"/>
        <v>0</v>
      </c>
      <c r="CF108" s="35" t="str">
        <f t="shared" si="246"/>
        <v/>
      </c>
      <c r="CG108" s="179">
        <f t="shared" si="247"/>
        <v>0</v>
      </c>
      <c r="CH108" s="179">
        <f t="shared" si="248"/>
        <v>0</v>
      </c>
      <c r="CI108" s="218">
        <f t="shared" si="287"/>
        <v>0</v>
      </c>
      <c r="CJ108" s="218">
        <f t="shared" si="288"/>
        <v>0</v>
      </c>
      <c r="CK108" s="218">
        <f t="shared" si="289"/>
        <v>0</v>
      </c>
      <c r="CL108" s="218">
        <f t="shared" si="290"/>
        <v>0</v>
      </c>
      <c r="CM108" s="218">
        <f t="shared" si="291"/>
        <v>0</v>
      </c>
      <c r="CN108" s="218">
        <f t="shared" si="292"/>
        <v>0</v>
      </c>
      <c r="CO108" s="218">
        <f t="shared" si="293"/>
        <v>0</v>
      </c>
      <c r="CP108" s="218">
        <f t="shared" si="294"/>
        <v>0</v>
      </c>
      <c r="CQ108" s="218">
        <f t="shared" si="295"/>
        <v>0</v>
      </c>
      <c r="CR108" s="218">
        <f t="shared" si="296"/>
        <v>0</v>
      </c>
      <c r="CS108" s="14">
        <f t="shared" si="249"/>
        <v>0</v>
      </c>
      <c r="CT108" s="236">
        <f t="shared" si="250"/>
        <v>0</v>
      </c>
      <c r="CU108" s="237">
        <f t="shared" si="320"/>
        <v>0</v>
      </c>
      <c r="CV108" s="16">
        <f t="shared" si="320"/>
        <v>0</v>
      </c>
      <c r="CW108" s="16">
        <f t="shared" si="320"/>
        <v>0</v>
      </c>
      <c r="CX108" s="16">
        <f t="shared" si="320"/>
        <v>0</v>
      </c>
      <c r="CY108" s="16">
        <f t="shared" si="320"/>
        <v>0</v>
      </c>
      <c r="CZ108" s="16">
        <f t="shared" si="320"/>
        <v>0</v>
      </c>
      <c r="DA108" s="16">
        <f t="shared" si="320"/>
        <v>0</v>
      </c>
      <c r="DB108" s="16">
        <f t="shared" si="320"/>
        <v>0</v>
      </c>
      <c r="DC108" s="16">
        <f t="shared" si="320"/>
        <v>0</v>
      </c>
      <c r="DD108" s="238">
        <f t="shared" si="320"/>
        <v>0</v>
      </c>
      <c r="DE108" s="232">
        <f t="shared" si="321"/>
        <v>0</v>
      </c>
      <c r="DF108" s="132">
        <f t="shared" si="321"/>
        <v>0</v>
      </c>
      <c r="DG108" s="132">
        <f t="shared" si="321"/>
        <v>0</v>
      </c>
      <c r="DH108" s="132">
        <f t="shared" si="321"/>
        <v>0</v>
      </c>
      <c r="DI108" s="132">
        <f t="shared" si="321"/>
        <v>0</v>
      </c>
      <c r="DJ108" s="132">
        <f t="shared" si="321"/>
        <v>0</v>
      </c>
      <c r="DK108" s="132">
        <f t="shared" si="321"/>
        <v>0</v>
      </c>
      <c r="DL108" s="132">
        <f t="shared" si="321"/>
        <v>0</v>
      </c>
      <c r="DM108" s="132">
        <f t="shared" si="321"/>
        <v>0</v>
      </c>
      <c r="DN108" s="233">
        <f t="shared" si="321"/>
        <v>0</v>
      </c>
      <c r="DO108" s="232">
        <f t="shared" si="251"/>
        <v>0</v>
      </c>
      <c r="DP108" s="132">
        <f t="shared" si="252"/>
        <v>0</v>
      </c>
      <c r="DQ108" s="132">
        <f t="shared" si="253"/>
        <v>0</v>
      </c>
      <c r="DR108" s="132">
        <f t="shared" si="254"/>
        <v>0</v>
      </c>
      <c r="DS108" s="132">
        <f t="shared" si="255"/>
        <v>0</v>
      </c>
      <c r="DT108" s="132">
        <f t="shared" si="256"/>
        <v>0</v>
      </c>
      <c r="DU108" s="132">
        <f t="shared" si="257"/>
        <v>0</v>
      </c>
      <c r="DV108" s="132">
        <f t="shared" si="258"/>
        <v>0</v>
      </c>
      <c r="DW108" s="132">
        <f t="shared" si="259"/>
        <v>0</v>
      </c>
      <c r="DX108" s="233">
        <f t="shared" si="260"/>
        <v>0</v>
      </c>
      <c r="DY108" s="231" t="b">
        <f t="shared" si="297"/>
        <v>0</v>
      </c>
      <c r="DZ108" s="163"/>
      <c r="EA108" s="226" t="str">
        <f t="shared" si="298"/>
        <v/>
      </c>
      <c r="EB108" s="178" t="str">
        <f t="shared" si="299"/>
        <v/>
      </c>
      <c r="EC108" s="178" t="str">
        <f t="shared" si="300"/>
        <v/>
      </c>
      <c r="ED108" s="178" t="str">
        <f t="shared" si="301"/>
        <v/>
      </c>
      <c r="EE108" s="178" t="str">
        <f t="shared" si="302"/>
        <v/>
      </c>
      <c r="EF108" s="178" t="str">
        <f t="shared" si="303"/>
        <v/>
      </c>
      <c r="EG108" s="178" t="str">
        <f t="shared" si="304"/>
        <v/>
      </c>
      <c r="EH108" s="178" t="str">
        <f t="shared" si="305"/>
        <v/>
      </c>
      <c r="EI108" s="178" t="str">
        <f t="shared" si="306"/>
        <v/>
      </c>
      <c r="EJ108" s="227" t="str">
        <f t="shared" si="307"/>
        <v/>
      </c>
      <c r="EK108" s="230" t="str">
        <f t="shared" si="261"/>
        <v/>
      </c>
      <c r="EL108" s="177" t="str">
        <f t="shared" si="262"/>
        <v/>
      </c>
      <c r="EM108" s="177" t="str">
        <f t="shared" si="263"/>
        <v/>
      </c>
      <c r="EN108" s="177" t="str">
        <f t="shared" si="264"/>
        <v/>
      </c>
      <c r="EO108" s="177" t="str">
        <f t="shared" si="265"/>
        <v/>
      </c>
      <c r="EP108" s="177" t="str">
        <f t="shared" si="266"/>
        <v/>
      </c>
      <c r="EQ108" s="177" t="str">
        <f t="shared" si="267"/>
        <v/>
      </c>
      <c r="ER108" s="177" t="str">
        <f t="shared" si="268"/>
        <v/>
      </c>
      <c r="ES108" s="177" t="str">
        <f t="shared" si="269"/>
        <v/>
      </c>
      <c r="ET108" s="177" t="str">
        <f t="shared" si="270"/>
        <v/>
      </c>
      <c r="EU108" s="229" t="e">
        <f t="shared" si="271"/>
        <v>#VALUE!</v>
      </c>
      <c r="EV108" s="27" t="e">
        <f t="shared" si="272"/>
        <v>#VALUE!</v>
      </c>
      <c r="EW108" s="27" t="e">
        <f t="shared" si="273"/>
        <v>#VALUE!</v>
      </c>
      <c r="EX108" s="28" t="e">
        <f t="shared" si="274"/>
        <v>#VALUE!</v>
      </c>
      <c r="EY108" s="28" t="e">
        <f t="shared" si="275"/>
        <v>#VALUE!</v>
      </c>
      <c r="EZ108" s="28" t="b">
        <f t="shared" si="276"/>
        <v>0</v>
      </c>
      <c r="FA108" s="176" t="str">
        <f t="shared" si="277"/>
        <v/>
      </c>
      <c r="FB108" s="27" t="e" cm="1">
        <f t="array" aca="1" ref="FB108" ca="1">TEXT(RIGHT(10-RIGHT(SUM(INDEX(1*(MID(MID(C108,1,1)*2,ROW(INDIRECT("1:"&amp;LEN(MID(C108,1,1)*2))),1)),,))+MID(C108,2,1)+
SUM(INDEX(1*(MID(MID(C108,3,1)*2,ROW(INDIRECT("1:"&amp;LEN(MID(C108,3,1)*2))),1)),,))+MID(C108,4,1)+
SUM(INDEX(1*(MID(MID(C108,5,1)*2,ROW(INDIRECT("1:"&amp;LEN(MID(C108,5,1)*2))),1)),,))+MID(C108,6,1)+
SUM(INDEX(1*(MID(MID(C108,8,1)*2,ROW(INDIRECT("1:"&amp;LEN(MID(C108,8,1)*2))),1)),,))+MID(C108,9,1)+
SUM(INDEX(1*(MID(MID(C108,10,1)*2,ROW(INDIRECT("1:"&amp;LEN(MID(C108,10,1)*2))),1)),,)),1),1),"0")</f>
        <v>#VALUE!</v>
      </c>
      <c r="FC108" s="27" t="str">
        <f t="shared" si="278"/>
        <v/>
      </c>
      <c r="FD108" s="29" t="b">
        <f t="shared" si="279"/>
        <v>0</v>
      </c>
      <c r="FE108" s="112" t="b">
        <f>IFERROR(MATCH(D108,'Avtal för korttidsarbete'!$G$13:$G$1012,0),TRUE)</f>
        <v>1</v>
      </c>
      <c r="FF108" s="112" t="b">
        <f t="shared" si="308"/>
        <v>0</v>
      </c>
      <c r="FG108" s="113" t="str" cm="1">
        <f t="array" ref="FG108">IF(FE108=TRUE,"x",INDEX('Avtal för korttidsarbete'!$E$13:$E$1012,$FE108))</f>
        <v>x</v>
      </c>
      <c r="FH108" s="113" t="str" cm="1">
        <f t="array" ref="FH108">IF(FE108=TRUE,"x",INDEX('Avtal för korttidsarbete'!$F$13:$F$1012,$FE108))</f>
        <v>x</v>
      </c>
      <c r="FI108" s="112" t="b">
        <f t="shared" si="309"/>
        <v>0</v>
      </c>
      <c r="FJ108" s="135">
        <f t="shared" si="310"/>
        <v>44166</v>
      </c>
      <c r="FK108" s="135">
        <f t="shared" si="311"/>
        <v>44377</v>
      </c>
      <c r="FL108" s="112" t="b">
        <f t="shared" si="312"/>
        <v>0</v>
      </c>
      <c r="FM108" s="113">
        <f t="shared" si="313"/>
        <v>44166</v>
      </c>
      <c r="FN108" s="135">
        <f t="shared" si="314"/>
        <v>44377</v>
      </c>
      <c r="FO108" s="148" t="b">
        <f>IFERROR(INDEX('Avtal för korttidsarbete'!R:R,MATCH(D108,'Avtal för korttidsarbete'!$G:$G,0)),TRUE)</f>
        <v>1</v>
      </c>
      <c r="FP108" s="135" t="str">
        <f>IF(FO108,"-",INDEX('Avtal för korttidsarbete'!$D:$D,MATCH(D108,'Avtal för korttidsarbete'!$G:$G,0)))</f>
        <v>-</v>
      </c>
      <c r="FQ108" s="113" t="b">
        <f>IFERROR(G108&gt;INDEX(Uppsägningar!E:E,MATCH(C108,Uppsägningar!C:C,0)),FALSE)</f>
        <v>0</v>
      </c>
    </row>
    <row r="109" spans="1:173" x14ac:dyDescent="0.25">
      <c r="A109" s="19">
        <v>93</v>
      </c>
      <c r="B109" s="20"/>
      <c r="C109" s="183"/>
      <c r="D109" s="66"/>
      <c r="E109" s="212">
        <f>IFERROR(INDEX(Admin!$C$7:$C$10,MATCH(FP109,TblNivåValTExt,0)),0)</f>
        <v>0</v>
      </c>
      <c r="F109" s="1"/>
      <c r="G109" s="1"/>
      <c r="H109" s="78"/>
      <c r="I109" s="181"/>
      <c r="J109" s="181"/>
      <c r="K109" s="182"/>
      <c r="L109" s="182"/>
      <c r="M109" s="181"/>
      <c r="N109" s="181"/>
      <c r="O109" s="181"/>
      <c r="P109" s="182"/>
      <c r="Q109" s="182"/>
      <c r="R109" s="181"/>
      <c r="S109" s="181"/>
      <c r="T109" s="181"/>
      <c r="U109" s="182"/>
      <c r="V109" s="182"/>
      <c r="W109" s="181"/>
      <c r="X109" s="181"/>
      <c r="Y109" s="181"/>
      <c r="Z109" s="182"/>
      <c r="AA109" s="182"/>
      <c r="AB109" s="181"/>
      <c r="AC109" s="181"/>
      <c r="AD109" s="181"/>
      <c r="AE109" s="182"/>
      <c r="AF109" s="182"/>
      <c r="AG109" s="181"/>
      <c r="AH109" s="181"/>
      <c r="AI109" s="181"/>
      <c r="AJ109" s="182"/>
      <c r="AK109" s="182"/>
      <c r="AL109" s="181"/>
      <c r="AM109" s="181"/>
      <c r="AN109" s="181"/>
      <c r="AO109" s="182"/>
      <c r="AP109" s="182"/>
      <c r="AQ109" s="181"/>
      <c r="AR109" s="181"/>
      <c r="AS109" s="181"/>
      <c r="AT109" s="182"/>
      <c r="AU109" s="182"/>
      <c r="AV109" s="181"/>
      <c r="AW109" s="181"/>
      <c r="AX109" s="181"/>
      <c r="AY109" s="182"/>
      <c r="AZ109" s="182"/>
      <c r="BA109" s="181"/>
      <c r="BB109" s="181"/>
      <c r="BC109" s="181"/>
      <c r="BD109" s="182"/>
      <c r="BE109" s="182"/>
      <c r="BF109" s="181"/>
      <c r="BG109" s="180">
        <f t="shared" si="280"/>
        <v>0</v>
      </c>
      <c r="BH109" s="116" t="str">
        <f t="shared" si="281"/>
        <v/>
      </c>
      <c r="BI109" s="80" t="b">
        <f t="shared" si="229"/>
        <v>0</v>
      </c>
      <c r="BJ109" s="80" t="str">
        <f t="shared" si="230"/>
        <v/>
      </c>
      <c r="BK109" s="80" t="b">
        <f t="shared" si="282"/>
        <v>0</v>
      </c>
      <c r="BL109" s="13" t="str">
        <f t="shared" si="231"/>
        <v/>
      </c>
      <c r="BM109" s="13" t="b">
        <f t="shared" si="283"/>
        <v>0</v>
      </c>
      <c r="BN109" s="35" t="str">
        <f t="shared" si="232"/>
        <v/>
      </c>
      <c r="BO109" s="13" t="b">
        <f t="shared" si="233"/>
        <v>0</v>
      </c>
      <c r="BP109" s="35" t="str">
        <f t="shared" si="234"/>
        <v/>
      </c>
      <c r="BQ109" s="13" t="b">
        <f t="shared" si="235"/>
        <v>0</v>
      </c>
      <c r="BR109" s="35" t="str">
        <f t="shared" si="236"/>
        <v/>
      </c>
      <c r="BS109" s="35" t="b">
        <f t="shared" si="237"/>
        <v>0</v>
      </c>
      <c r="BT109" s="35" t="str">
        <f t="shared" si="238"/>
        <v/>
      </c>
      <c r="BU109" s="35" t="b">
        <f t="shared" si="239"/>
        <v>0</v>
      </c>
      <c r="BV109" s="35" t="str">
        <f t="shared" si="240"/>
        <v/>
      </c>
      <c r="BW109" s="13" t="b">
        <f t="shared" si="315"/>
        <v>0</v>
      </c>
      <c r="BX109" s="35" t="str">
        <f t="shared" si="241"/>
        <v/>
      </c>
      <c r="BY109" s="265" t="b">
        <f t="shared" si="284"/>
        <v>0</v>
      </c>
      <c r="BZ109" s="35" t="str">
        <f t="shared" si="242"/>
        <v/>
      </c>
      <c r="CA109" s="265" t="b">
        <f t="shared" si="285"/>
        <v>0</v>
      </c>
      <c r="CB109" s="35" t="str">
        <f t="shared" si="243"/>
        <v/>
      </c>
      <c r="CC109" s="272" t="b">
        <f t="shared" si="286"/>
        <v>0</v>
      </c>
      <c r="CD109" s="35" t="str">
        <f t="shared" si="244"/>
        <v/>
      </c>
      <c r="CE109" s="13" t="b">
        <f t="shared" si="245"/>
        <v>0</v>
      </c>
      <c r="CF109" s="35" t="str">
        <f t="shared" si="246"/>
        <v/>
      </c>
      <c r="CG109" s="179">
        <f t="shared" si="247"/>
        <v>0</v>
      </c>
      <c r="CH109" s="179">
        <f t="shared" si="248"/>
        <v>0</v>
      </c>
      <c r="CI109" s="218">
        <f t="shared" si="287"/>
        <v>0</v>
      </c>
      <c r="CJ109" s="218">
        <f t="shared" si="288"/>
        <v>0</v>
      </c>
      <c r="CK109" s="218">
        <f t="shared" si="289"/>
        <v>0</v>
      </c>
      <c r="CL109" s="218">
        <f t="shared" si="290"/>
        <v>0</v>
      </c>
      <c r="CM109" s="218">
        <f t="shared" si="291"/>
        <v>0</v>
      </c>
      <c r="CN109" s="218">
        <f t="shared" si="292"/>
        <v>0</v>
      </c>
      <c r="CO109" s="218">
        <f t="shared" si="293"/>
        <v>0</v>
      </c>
      <c r="CP109" s="218">
        <f t="shared" si="294"/>
        <v>0</v>
      </c>
      <c r="CQ109" s="218">
        <f t="shared" si="295"/>
        <v>0</v>
      </c>
      <c r="CR109" s="218">
        <f t="shared" si="296"/>
        <v>0</v>
      </c>
      <c r="CS109" s="14">
        <f t="shared" si="249"/>
        <v>0</v>
      </c>
      <c r="CT109" s="236">
        <f t="shared" si="250"/>
        <v>0</v>
      </c>
      <c r="CU109" s="237">
        <f t="shared" si="320"/>
        <v>0</v>
      </c>
      <c r="CV109" s="16">
        <f t="shared" si="320"/>
        <v>0</v>
      </c>
      <c r="CW109" s="16">
        <f t="shared" si="320"/>
        <v>0</v>
      </c>
      <c r="CX109" s="16">
        <f t="shared" si="320"/>
        <v>0</v>
      </c>
      <c r="CY109" s="16">
        <f t="shared" si="320"/>
        <v>0</v>
      </c>
      <c r="CZ109" s="16">
        <f t="shared" si="320"/>
        <v>0</v>
      </c>
      <c r="DA109" s="16">
        <f t="shared" si="320"/>
        <v>0</v>
      </c>
      <c r="DB109" s="16">
        <f t="shared" si="320"/>
        <v>0</v>
      </c>
      <c r="DC109" s="16">
        <f t="shared" si="320"/>
        <v>0</v>
      </c>
      <c r="DD109" s="238">
        <f t="shared" si="320"/>
        <v>0</v>
      </c>
      <c r="DE109" s="232">
        <f t="shared" si="321"/>
        <v>0</v>
      </c>
      <c r="DF109" s="132">
        <f t="shared" si="321"/>
        <v>0</v>
      </c>
      <c r="DG109" s="132">
        <f t="shared" si="321"/>
        <v>0</v>
      </c>
      <c r="DH109" s="132">
        <f t="shared" si="321"/>
        <v>0</v>
      </c>
      <c r="DI109" s="132">
        <f t="shared" si="321"/>
        <v>0</v>
      </c>
      <c r="DJ109" s="132">
        <f t="shared" si="321"/>
        <v>0</v>
      </c>
      <c r="DK109" s="132">
        <f t="shared" si="321"/>
        <v>0</v>
      </c>
      <c r="DL109" s="132">
        <f t="shared" si="321"/>
        <v>0</v>
      </c>
      <c r="DM109" s="132">
        <f t="shared" si="321"/>
        <v>0</v>
      </c>
      <c r="DN109" s="233">
        <f t="shared" si="321"/>
        <v>0</v>
      </c>
      <c r="DO109" s="232">
        <f t="shared" si="251"/>
        <v>0</v>
      </c>
      <c r="DP109" s="132">
        <f t="shared" si="252"/>
        <v>0</v>
      </c>
      <c r="DQ109" s="132">
        <f t="shared" si="253"/>
        <v>0</v>
      </c>
      <c r="DR109" s="132">
        <f t="shared" si="254"/>
        <v>0</v>
      </c>
      <c r="DS109" s="132">
        <f t="shared" si="255"/>
        <v>0</v>
      </c>
      <c r="DT109" s="132">
        <f t="shared" si="256"/>
        <v>0</v>
      </c>
      <c r="DU109" s="132">
        <f t="shared" si="257"/>
        <v>0</v>
      </c>
      <c r="DV109" s="132">
        <f t="shared" si="258"/>
        <v>0</v>
      </c>
      <c r="DW109" s="132">
        <f t="shared" si="259"/>
        <v>0</v>
      </c>
      <c r="DX109" s="233">
        <f t="shared" si="260"/>
        <v>0</v>
      </c>
      <c r="DY109" s="231" t="b">
        <f t="shared" si="297"/>
        <v>0</v>
      </c>
      <c r="DZ109" s="163"/>
      <c r="EA109" s="226" t="str">
        <f t="shared" si="298"/>
        <v/>
      </c>
      <c r="EB109" s="178" t="str">
        <f t="shared" si="299"/>
        <v/>
      </c>
      <c r="EC109" s="178" t="str">
        <f t="shared" si="300"/>
        <v/>
      </c>
      <c r="ED109" s="178" t="str">
        <f t="shared" si="301"/>
        <v/>
      </c>
      <c r="EE109" s="178" t="str">
        <f t="shared" si="302"/>
        <v/>
      </c>
      <c r="EF109" s="178" t="str">
        <f t="shared" si="303"/>
        <v/>
      </c>
      <c r="EG109" s="178" t="str">
        <f t="shared" si="304"/>
        <v/>
      </c>
      <c r="EH109" s="178" t="str">
        <f t="shared" si="305"/>
        <v/>
      </c>
      <c r="EI109" s="178" t="str">
        <f t="shared" si="306"/>
        <v/>
      </c>
      <c r="EJ109" s="227" t="str">
        <f t="shared" si="307"/>
        <v/>
      </c>
      <c r="EK109" s="230" t="str">
        <f t="shared" si="261"/>
        <v/>
      </c>
      <c r="EL109" s="177" t="str">
        <f t="shared" si="262"/>
        <v/>
      </c>
      <c r="EM109" s="177" t="str">
        <f t="shared" si="263"/>
        <v/>
      </c>
      <c r="EN109" s="177" t="str">
        <f t="shared" si="264"/>
        <v/>
      </c>
      <c r="EO109" s="177" t="str">
        <f t="shared" si="265"/>
        <v/>
      </c>
      <c r="EP109" s="177" t="str">
        <f t="shared" si="266"/>
        <v/>
      </c>
      <c r="EQ109" s="177" t="str">
        <f t="shared" si="267"/>
        <v/>
      </c>
      <c r="ER109" s="177" t="str">
        <f t="shared" si="268"/>
        <v/>
      </c>
      <c r="ES109" s="177" t="str">
        <f t="shared" si="269"/>
        <v/>
      </c>
      <c r="ET109" s="177" t="str">
        <f t="shared" si="270"/>
        <v/>
      </c>
      <c r="EU109" s="229" t="e">
        <f t="shared" si="271"/>
        <v>#VALUE!</v>
      </c>
      <c r="EV109" s="27" t="e">
        <f t="shared" si="272"/>
        <v>#VALUE!</v>
      </c>
      <c r="EW109" s="27" t="e">
        <f t="shared" si="273"/>
        <v>#VALUE!</v>
      </c>
      <c r="EX109" s="28" t="e">
        <f t="shared" si="274"/>
        <v>#VALUE!</v>
      </c>
      <c r="EY109" s="28" t="e">
        <f t="shared" si="275"/>
        <v>#VALUE!</v>
      </c>
      <c r="EZ109" s="28" t="b">
        <f t="shared" si="276"/>
        <v>0</v>
      </c>
      <c r="FA109" s="176" t="str">
        <f t="shared" si="277"/>
        <v/>
      </c>
      <c r="FB109" s="27" t="e" cm="1">
        <f t="array" aca="1" ref="FB109" ca="1">TEXT(RIGHT(10-RIGHT(SUM(INDEX(1*(MID(MID(C109,1,1)*2,ROW(INDIRECT("1:"&amp;LEN(MID(C109,1,1)*2))),1)),,))+MID(C109,2,1)+
SUM(INDEX(1*(MID(MID(C109,3,1)*2,ROW(INDIRECT("1:"&amp;LEN(MID(C109,3,1)*2))),1)),,))+MID(C109,4,1)+
SUM(INDEX(1*(MID(MID(C109,5,1)*2,ROW(INDIRECT("1:"&amp;LEN(MID(C109,5,1)*2))),1)),,))+MID(C109,6,1)+
SUM(INDEX(1*(MID(MID(C109,8,1)*2,ROW(INDIRECT("1:"&amp;LEN(MID(C109,8,1)*2))),1)),,))+MID(C109,9,1)+
SUM(INDEX(1*(MID(MID(C109,10,1)*2,ROW(INDIRECT("1:"&amp;LEN(MID(C109,10,1)*2))),1)),,)),1),1),"0")</f>
        <v>#VALUE!</v>
      </c>
      <c r="FC109" s="27" t="str">
        <f t="shared" si="278"/>
        <v/>
      </c>
      <c r="FD109" s="29" t="b">
        <f t="shared" si="279"/>
        <v>0</v>
      </c>
      <c r="FE109" s="112" t="b">
        <f>IFERROR(MATCH(D109,'Avtal för korttidsarbete'!$G$13:$G$1012,0),TRUE)</f>
        <v>1</v>
      </c>
      <c r="FF109" s="112" t="b">
        <f t="shared" si="308"/>
        <v>0</v>
      </c>
      <c r="FG109" s="113" t="str" cm="1">
        <f t="array" ref="FG109">IF(FE109=TRUE,"x",INDEX('Avtal för korttidsarbete'!$E$13:$E$1012,$FE109))</f>
        <v>x</v>
      </c>
      <c r="FH109" s="113" t="str" cm="1">
        <f t="array" ref="FH109">IF(FE109=TRUE,"x",INDEX('Avtal för korttidsarbete'!$F$13:$F$1012,$FE109))</f>
        <v>x</v>
      </c>
      <c r="FI109" s="112" t="b">
        <f t="shared" si="309"/>
        <v>0</v>
      </c>
      <c r="FJ109" s="135">
        <f t="shared" si="310"/>
        <v>44166</v>
      </c>
      <c r="FK109" s="135">
        <f t="shared" si="311"/>
        <v>44377</v>
      </c>
      <c r="FL109" s="112" t="b">
        <f t="shared" si="312"/>
        <v>0</v>
      </c>
      <c r="FM109" s="113">
        <f t="shared" si="313"/>
        <v>44166</v>
      </c>
      <c r="FN109" s="135">
        <f t="shared" si="314"/>
        <v>44377</v>
      </c>
      <c r="FO109" s="148" t="b">
        <f>IFERROR(INDEX('Avtal för korttidsarbete'!R:R,MATCH(D109,'Avtal för korttidsarbete'!$G:$G,0)),TRUE)</f>
        <v>1</v>
      </c>
      <c r="FP109" s="135" t="str">
        <f>IF(FO109,"-",INDEX('Avtal för korttidsarbete'!$D:$D,MATCH(D109,'Avtal för korttidsarbete'!$G:$G,0)))</f>
        <v>-</v>
      </c>
      <c r="FQ109" s="113" t="b">
        <f>IFERROR(G109&gt;INDEX(Uppsägningar!E:E,MATCH(C109,Uppsägningar!C:C,0)),FALSE)</f>
        <v>0</v>
      </c>
    </row>
    <row r="110" spans="1:173" x14ac:dyDescent="0.25">
      <c r="A110" s="19">
        <v>94</v>
      </c>
      <c r="B110" s="20"/>
      <c r="C110" s="183"/>
      <c r="D110" s="66"/>
      <c r="E110" s="212">
        <f>IFERROR(INDEX(Admin!$C$7:$C$10,MATCH(FP110,TblNivåValTExt,0)),0)</f>
        <v>0</v>
      </c>
      <c r="F110" s="1"/>
      <c r="G110" s="1"/>
      <c r="H110" s="78"/>
      <c r="I110" s="181"/>
      <c r="J110" s="181"/>
      <c r="K110" s="182"/>
      <c r="L110" s="182"/>
      <c r="M110" s="181"/>
      <c r="N110" s="181"/>
      <c r="O110" s="181"/>
      <c r="P110" s="182"/>
      <c r="Q110" s="182"/>
      <c r="R110" s="181"/>
      <c r="S110" s="181"/>
      <c r="T110" s="181"/>
      <c r="U110" s="182"/>
      <c r="V110" s="182"/>
      <c r="W110" s="181"/>
      <c r="X110" s="181"/>
      <c r="Y110" s="181"/>
      <c r="Z110" s="182"/>
      <c r="AA110" s="182"/>
      <c r="AB110" s="181"/>
      <c r="AC110" s="181"/>
      <c r="AD110" s="181"/>
      <c r="AE110" s="182"/>
      <c r="AF110" s="182"/>
      <c r="AG110" s="181"/>
      <c r="AH110" s="181"/>
      <c r="AI110" s="181"/>
      <c r="AJ110" s="182"/>
      <c r="AK110" s="182"/>
      <c r="AL110" s="181"/>
      <c r="AM110" s="181"/>
      <c r="AN110" s="181"/>
      <c r="AO110" s="182"/>
      <c r="AP110" s="182"/>
      <c r="AQ110" s="181"/>
      <c r="AR110" s="181"/>
      <c r="AS110" s="181"/>
      <c r="AT110" s="182"/>
      <c r="AU110" s="182"/>
      <c r="AV110" s="181"/>
      <c r="AW110" s="181"/>
      <c r="AX110" s="181"/>
      <c r="AY110" s="182"/>
      <c r="AZ110" s="182"/>
      <c r="BA110" s="181"/>
      <c r="BB110" s="181"/>
      <c r="BC110" s="181"/>
      <c r="BD110" s="182"/>
      <c r="BE110" s="182"/>
      <c r="BF110" s="181"/>
      <c r="BG110" s="180">
        <f t="shared" si="280"/>
        <v>0</v>
      </c>
      <c r="BH110" s="116" t="str">
        <f t="shared" si="281"/>
        <v/>
      </c>
      <c r="BI110" s="80" t="b">
        <f t="shared" si="229"/>
        <v>0</v>
      </c>
      <c r="BJ110" s="80" t="str">
        <f t="shared" si="230"/>
        <v/>
      </c>
      <c r="BK110" s="80" t="b">
        <f t="shared" si="282"/>
        <v>0</v>
      </c>
      <c r="BL110" s="13" t="str">
        <f t="shared" si="231"/>
        <v/>
      </c>
      <c r="BM110" s="13" t="b">
        <f t="shared" si="283"/>
        <v>0</v>
      </c>
      <c r="BN110" s="35" t="str">
        <f t="shared" si="232"/>
        <v/>
      </c>
      <c r="BO110" s="13" t="b">
        <f t="shared" si="233"/>
        <v>0</v>
      </c>
      <c r="BP110" s="35" t="str">
        <f t="shared" si="234"/>
        <v/>
      </c>
      <c r="BQ110" s="13" t="b">
        <f t="shared" si="235"/>
        <v>0</v>
      </c>
      <c r="BR110" s="35" t="str">
        <f t="shared" si="236"/>
        <v/>
      </c>
      <c r="BS110" s="35" t="b">
        <f t="shared" si="237"/>
        <v>0</v>
      </c>
      <c r="BT110" s="35" t="str">
        <f t="shared" si="238"/>
        <v/>
      </c>
      <c r="BU110" s="35" t="b">
        <f t="shared" si="239"/>
        <v>0</v>
      </c>
      <c r="BV110" s="35" t="str">
        <f t="shared" si="240"/>
        <v/>
      </c>
      <c r="BW110" s="13" t="b">
        <f t="shared" si="315"/>
        <v>0</v>
      </c>
      <c r="BX110" s="35" t="str">
        <f t="shared" si="241"/>
        <v/>
      </c>
      <c r="BY110" s="265" t="b">
        <f t="shared" si="284"/>
        <v>0</v>
      </c>
      <c r="BZ110" s="35" t="str">
        <f t="shared" si="242"/>
        <v/>
      </c>
      <c r="CA110" s="265" t="b">
        <f t="shared" si="285"/>
        <v>0</v>
      </c>
      <c r="CB110" s="35" t="str">
        <f t="shared" si="243"/>
        <v/>
      </c>
      <c r="CC110" s="272" t="b">
        <f t="shared" si="286"/>
        <v>0</v>
      </c>
      <c r="CD110" s="35" t="str">
        <f t="shared" si="244"/>
        <v/>
      </c>
      <c r="CE110" s="13" t="b">
        <f t="shared" si="245"/>
        <v>0</v>
      </c>
      <c r="CF110" s="35" t="str">
        <f t="shared" si="246"/>
        <v/>
      </c>
      <c r="CG110" s="179">
        <f t="shared" si="247"/>
        <v>0</v>
      </c>
      <c r="CH110" s="179">
        <f t="shared" si="248"/>
        <v>0</v>
      </c>
      <c r="CI110" s="218">
        <f t="shared" si="287"/>
        <v>0</v>
      </c>
      <c r="CJ110" s="218">
        <f t="shared" si="288"/>
        <v>0</v>
      </c>
      <c r="CK110" s="218">
        <f t="shared" si="289"/>
        <v>0</v>
      </c>
      <c r="CL110" s="218">
        <f t="shared" si="290"/>
        <v>0</v>
      </c>
      <c r="CM110" s="218">
        <f t="shared" si="291"/>
        <v>0</v>
      </c>
      <c r="CN110" s="218">
        <f t="shared" si="292"/>
        <v>0</v>
      </c>
      <c r="CO110" s="218">
        <f t="shared" si="293"/>
        <v>0</v>
      </c>
      <c r="CP110" s="218">
        <f t="shared" si="294"/>
        <v>0</v>
      </c>
      <c r="CQ110" s="218">
        <f t="shared" si="295"/>
        <v>0</v>
      </c>
      <c r="CR110" s="218">
        <f t="shared" si="296"/>
        <v>0</v>
      </c>
      <c r="CS110" s="14">
        <f t="shared" si="249"/>
        <v>0</v>
      </c>
      <c r="CT110" s="236">
        <f t="shared" si="250"/>
        <v>0</v>
      </c>
      <c r="CU110" s="237">
        <f t="shared" si="320"/>
        <v>0</v>
      </c>
      <c r="CV110" s="16">
        <f t="shared" si="320"/>
        <v>0</v>
      </c>
      <c r="CW110" s="16">
        <f t="shared" si="320"/>
        <v>0</v>
      </c>
      <c r="CX110" s="16">
        <f t="shared" si="320"/>
        <v>0</v>
      </c>
      <c r="CY110" s="16">
        <f t="shared" si="320"/>
        <v>0</v>
      </c>
      <c r="CZ110" s="16">
        <f t="shared" si="320"/>
        <v>0</v>
      </c>
      <c r="DA110" s="16">
        <f t="shared" si="320"/>
        <v>0</v>
      </c>
      <c r="DB110" s="16">
        <f t="shared" si="320"/>
        <v>0</v>
      </c>
      <c r="DC110" s="16">
        <f t="shared" si="320"/>
        <v>0</v>
      </c>
      <c r="DD110" s="238">
        <f t="shared" si="320"/>
        <v>0</v>
      </c>
      <c r="DE110" s="232">
        <f t="shared" si="321"/>
        <v>0</v>
      </c>
      <c r="DF110" s="132">
        <f t="shared" si="321"/>
        <v>0</v>
      </c>
      <c r="DG110" s="132">
        <f t="shared" si="321"/>
        <v>0</v>
      </c>
      <c r="DH110" s="132">
        <f t="shared" si="321"/>
        <v>0</v>
      </c>
      <c r="DI110" s="132">
        <f t="shared" si="321"/>
        <v>0</v>
      </c>
      <c r="DJ110" s="132">
        <f t="shared" si="321"/>
        <v>0</v>
      </c>
      <c r="DK110" s="132">
        <f t="shared" si="321"/>
        <v>0</v>
      </c>
      <c r="DL110" s="132">
        <f t="shared" si="321"/>
        <v>0</v>
      </c>
      <c r="DM110" s="132">
        <f t="shared" si="321"/>
        <v>0</v>
      </c>
      <c r="DN110" s="233">
        <f t="shared" si="321"/>
        <v>0</v>
      </c>
      <c r="DO110" s="232">
        <f t="shared" si="251"/>
        <v>0</v>
      </c>
      <c r="DP110" s="132">
        <f t="shared" si="252"/>
        <v>0</v>
      </c>
      <c r="DQ110" s="132">
        <f t="shared" si="253"/>
        <v>0</v>
      </c>
      <c r="DR110" s="132">
        <f t="shared" si="254"/>
        <v>0</v>
      </c>
      <c r="DS110" s="132">
        <f t="shared" si="255"/>
        <v>0</v>
      </c>
      <c r="DT110" s="132">
        <f t="shared" si="256"/>
        <v>0</v>
      </c>
      <c r="DU110" s="132">
        <f t="shared" si="257"/>
        <v>0</v>
      </c>
      <c r="DV110" s="132">
        <f t="shared" si="258"/>
        <v>0</v>
      </c>
      <c r="DW110" s="132">
        <f t="shared" si="259"/>
        <v>0</v>
      </c>
      <c r="DX110" s="233">
        <f t="shared" si="260"/>
        <v>0</v>
      </c>
      <c r="DY110" s="231" t="b">
        <f t="shared" si="297"/>
        <v>0</v>
      </c>
      <c r="DZ110" s="163"/>
      <c r="EA110" s="226" t="str">
        <f t="shared" si="298"/>
        <v/>
      </c>
      <c r="EB110" s="178" t="str">
        <f t="shared" si="299"/>
        <v/>
      </c>
      <c r="EC110" s="178" t="str">
        <f t="shared" si="300"/>
        <v/>
      </c>
      <c r="ED110" s="178" t="str">
        <f t="shared" si="301"/>
        <v/>
      </c>
      <c r="EE110" s="178" t="str">
        <f t="shared" si="302"/>
        <v/>
      </c>
      <c r="EF110" s="178" t="str">
        <f t="shared" si="303"/>
        <v/>
      </c>
      <c r="EG110" s="178" t="str">
        <f t="shared" si="304"/>
        <v/>
      </c>
      <c r="EH110" s="178" t="str">
        <f t="shared" si="305"/>
        <v/>
      </c>
      <c r="EI110" s="178" t="str">
        <f t="shared" si="306"/>
        <v/>
      </c>
      <c r="EJ110" s="227" t="str">
        <f t="shared" si="307"/>
        <v/>
      </c>
      <c r="EK110" s="230" t="str">
        <f t="shared" si="261"/>
        <v/>
      </c>
      <c r="EL110" s="177" t="str">
        <f t="shared" si="262"/>
        <v/>
      </c>
      <c r="EM110" s="177" t="str">
        <f t="shared" si="263"/>
        <v/>
      </c>
      <c r="EN110" s="177" t="str">
        <f t="shared" si="264"/>
        <v/>
      </c>
      <c r="EO110" s="177" t="str">
        <f t="shared" si="265"/>
        <v/>
      </c>
      <c r="EP110" s="177" t="str">
        <f t="shared" si="266"/>
        <v/>
      </c>
      <c r="EQ110" s="177" t="str">
        <f t="shared" si="267"/>
        <v/>
      </c>
      <c r="ER110" s="177" t="str">
        <f t="shared" si="268"/>
        <v/>
      </c>
      <c r="ES110" s="177" t="str">
        <f t="shared" si="269"/>
        <v/>
      </c>
      <c r="ET110" s="177" t="str">
        <f t="shared" si="270"/>
        <v/>
      </c>
      <c r="EU110" s="229" t="e">
        <f t="shared" si="271"/>
        <v>#VALUE!</v>
      </c>
      <c r="EV110" s="27" t="e">
        <f t="shared" si="272"/>
        <v>#VALUE!</v>
      </c>
      <c r="EW110" s="27" t="e">
        <f t="shared" si="273"/>
        <v>#VALUE!</v>
      </c>
      <c r="EX110" s="28" t="e">
        <f t="shared" si="274"/>
        <v>#VALUE!</v>
      </c>
      <c r="EY110" s="28" t="e">
        <f t="shared" si="275"/>
        <v>#VALUE!</v>
      </c>
      <c r="EZ110" s="28" t="b">
        <f t="shared" si="276"/>
        <v>0</v>
      </c>
      <c r="FA110" s="176" t="str">
        <f t="shared" si="277"/>
        <v/>
      </c>
      <c r="FB110" s="27" t="e" cm="1">
        <f t="array" aca="1" ref="FB110" ca="1">TEXT(RIGHT(10-RIGHT(SUM(INDEX(1*(MID(MID(C110,1,1)*2,ROW(INDIRECT("1:"&amp;LEN(MID(C110,1,1)*2))),1)),,))+MID(C110,2,1)+
SUM(INDEX(1*(MID(MID(C110,3,1)*2,ROW(INDIRECT("1:"&amp;LEN(MID(C110,3,1)*2))),1)),,))+MID(C110,4,1)+
SUM(INDEX(1*(MID(MID(C110,5,1)*2,ROW(INDIRECT("1:"&amp;LEN(MID(C110,5,1)*2))),1)),,))+MID(C110,6,1)+
SUM(INDEX(1*(MID(MID(C110,8,1)*2,ROW(INDIRECT("1:"&amp;LEN(MID(C110,8,1)*2))),1)),,))+MID(C110,9,1)+
SUM(INDEX(1*(MID(MID(C110,10,1)*2,ROW(INDIRECT("1:"&amp;LEN(MID(C110,10,1)*2))),1)),,)),1),1),"0")</f>
        <v>#VALUE!</v>
      </c>
      <c r="FC110" s="27" t="str">
        <f t="shared" si="278"/>
        <v/>
      </c>
      <c r="FD110" s="29" t="b">
        <f t="shared" si="279"/>
        <v>0</v>
      </c>
      <c r="FE110" s="112" t="b">
        <f>IFERROR(MATCH(D110,'Avtal för korttidsarbete'!$G$13:$G$1012,0),TRUE)</f>
        <v>1</v>
      </c>
      <c r="FF110" s="112" t="b">
        <f t="shared" si="308"/>
        <v>0</v>
      </c>
      <c r="FG110" s="113" t="str" cm="1">
        <f t="array" ref="FG110">IF(FE110=TRUE,"x",INDEX('Avtal för korttidsarbete'!$E$13:$E$1012,$FE110))</f>
        <v>x</v>
      </c>
      <c r="FH110" s="113" t="str" cm="1">
        <f t="array" ref="FH110">IF(FE110=TRUE,"x",INDEX('Avtal för korttidsarbete'!$F$13:$F$1012,$FE110))</f>
        <v>x</v>
      </c>
      <c r="FI110" s="112" t="b">
        <f t="shared" si="309"/>
        <v>0</v>
      </c>
      <c r="FJ110" s="135">
        <f t="shared" si="310"/>
        <v>44166</v>
      </c>
      <c r="FK110" s="135">
        <f t="shared" si="311"/>
        <v>44377</v>
      </c>
      <c r="FL110" s="112" t="b">
        <f t="shared" si="312"/>
        <v>0</v>
      </c>
      <c r="FM110" s="113">
        <f t="shared" si="313"/>
        <v>44166</v>
      </c>
      <c r="FN110" s="135">
        <f t="shared" si="314"/>
        <v>44377</v>
      </c>
      <c r="FO110" s="148" t="b">
        <f>IFERROR(INDEX('Avtal för korttidsarbete'!R:R,MATCH(D110,'Avtal för korttidsarbete'!$G:$G,0)),TRUE)</f>
        <v>1</v>
      </c>
      <c r="FP110" s="135" t="str">
        <f>IF(FO110,"-",INDEX('Avtal för korttidsarbete'!$D:$D,MATCH(D110,'Avtal för korttidsarbete'!$G:$G,0)))</f>
        <v>-</v>
      </c>
      <c r="FQ110" s="113" t="b">
        <f>IFERROR(G110&gt;INDEX(Uppsägningar!E:E,MATCH(C110,Uppsägningar!C:C,0)),FALSE)</f>
        <v>0</v>
      </c>
    </row>
    <row r="111" spans="1:173" x14ac:dyDescent="0.25">
      <c r="A111" s="19">
        <v>95</v>
      </c>
      <c r="B111" s="20"/>
      <c r="C111" s="183"/>
      <c r="D111" s="66"/>
      <c r="E111" s="212">
        <f>IFERROR(INDEX(Admin!$C$7:$C$10,MATCH(FP111,TblNivåValTExt,0)),0)</f>
        <v>0</v>
      </c>
      <c r="F111" s="1"/>
      <c r="G111" s="1"/>
      <c r="H111" s="78"/>
      <c r="I111" s="181"/>
      <c r="J111" s="181"/>
      <c r="K111" s="182"/>
      <c r="L111" s="182"/>
      <c r="M111" s="181"/>
      <c r="N111" s="181"/>
      <c r="O111" s="181"/>
      <c r="P111" s="182"/>
      <c r="Q111" s="182"/>
      <c r="R111" s="181"/>
      <c r="S111" s="181"/>
      <c r="T111" s="181"/>
      <c r="U111" s="182"/>
      <c r="V111" s="182"/>
      <c r="W111" s="181"/>
      <c r="X111" s="181"/>
      <c r="Y111" s="181"/>
      <c r="Z111" s="182"/>
      <c r="AA111" s="182"/>
      <c r="AB111" s="181"/>
      <c r="AC111" s="181"/>
      <c r="AD111" s="181"/>
      <c r="AE111" s="182"/>
      <c r="AF111" s="182"/>
      <c r="AG111" s="181"/>
      <c r="AH111" s="181"/>
      <c r="AI111" s="181"/>
      <c r="AJ111" s="182"/>
      <c r="AK111" s="182"/>
      <c r="AL111" s="181"/>
      <c r="AM111" s="181"/>
      <c r="AN111" s="181"/>
      <c r="AO111" s="182"/>
      <c r="AP111" s="182"/>
      <c r="AQ111" s="181"/>
      <c r="AR111" s="181"/>
      <c r="AS111" s="181"/>
      <c r="AT111" s="182"/>
      <c r="AU111" s="182"/>
      <c r="AV111" s="181"/>
      <c r="AW111" s="181"/>
      <c r="AX111" s="181"/>
      <c r="AY111" s="182"/>
      <c r="AZ111" s="182"/>
      <c r="BA111" s="181"/>
      <c r="BB111" s="181"/>
      <c r="BC111" s="181"/>
      <c r="BD111" s="182"/>
      <c r="BE111" s="182"/>
      <c r="BF111" s="181"/>
      <c r="BG111" s="180">
        <f t="shared" si="280"/>
        <v>0</v>
      </c>
      <c r="BH111" s="116" t="str">
        <f t="shared" si="281"/>
        <v/>
      </c>
      <c r="BI111" s="80" t="b">
        <f t="shared" si="229"/>
        <v>0</v>
      </c>
      <c r="BJ111" s="80" t="str">
        <f t="shared" si="230"/>
        <v/>
      </c>
      <c r="BK111" s="80" t="b">
        <f t="shared" si="282"/>
        <v>0</v>
      </c>
      <c r="BL111" s="13" t="str">
        <f t="shared" si="231"/>
        <v/>
      </c>
      <c r="BM111" s="13" t="b">
        <f t="shared" si="283"/>
        <v>0</v>
      </c>
      <c r="BN111" s="35" t="str">
        <f t="shared" si="232"/>
        <v/>
      </c>
      <c r="BO111" s="13" t="b">
        <f t="shared" si="233"/>
        <v>0</v>
      </c>
      <c r="BP111" s="35" t="str">
        <f t="shared" si="234"/>
        <v/>
      </c>
      <c r="BQ111" s="13" t="b">
        <f t="shared" si="235"/>
        <v>0</v>
      </c>
      <c r="BR111" s="35" t="str">
        <f t="shared" si="236"/>
        <v/>
      </c>
      <c r="BS111" s="35" t="b">
        <f t="shared" si="237"/>
        <v>0</v>
      </c>
      <c r="BT111" s="35" t="str">
        <f t="shared" si="238"/>
        <v/>
      </c>
      <c r="BU111" s="35" t="b">
        <f t="shared" si="239"/>
        <v>0</v>
      </c>
      <c r="BV111" s="35" t="str">
        <f t="shared" si="240"/>
        <v/>
      </c>
      <c r="BW111" s="13" t="b">
        <f t="shared" si="315"/>
        <v>0</v>
      </c>
      <c r="BX111" s="35" t="str">
        <f t="shared" si="241"/>
        <v/>
      </c>
      <c r="BY111" s="265" t="b">
        <f t="shared" si="284"/>
        <v>0</v>
      </c>
      <c r="BZ111" s="35" t="str">
        <f t="shared" si="242"/>
        <v/>
      </c>
      <c r="CA111" s="265" t="b">
        <f t="shared" si="285"/>
        <v>0</v>
      </c>
      <c r="CB111" s="35" t="str">
        <f t="shared" si="243"/>
        <v/>
      </c>
      <c r="CC111" s="272" t="b">
        <f t="shared" si="286"/>
        <v>0</v>
      </c>
      <c r="CD111" s="35" t="str">
        <f t="shared" si="244"/>
        <v/>
      </c>
      <c r="CE111" s="13" t="b">
        <f t="shared" si="245"/>
        <v>0</v>
      </c>
      <c r="CF111" s="35" t="str">
        <f t="shared" si="246"/>
        <v/>
      </c>
      <c r="CG111" s="179">
        <f t="shared" si="247"/>
        <v>0</v>
      </c>
      <c r="CH111" s="179">
        <f t="shared" si="248"/>
        <v>0</v>
      </c>
      <c r="CI111" s="218">
        <f t="shared" si="287"/>
        <v>0</v>
      </c>
      <c r="CJ111" s="218">
        <f t="shared" si="288"/>
        <v>0</v>
      </c>
      <c r="CK111" s="218">
        <f t="shared" si="289"/>
        <v>0</v>
      </c>
      <c r="CL111" s="218">
        <f t="shared" si="290"/>
        <v>0</v>
      </c>
      <c r="CM111" s="218">
        <f t="shared" si="291"/>
        <v>0</v>
      </c>
      <c r="CN111" s="218">
        <f t="shared" si="292"/>
        <v>0</v>
      </c>
      <c r="CO111" s="218">
        <f t="shared" si="293"/>
        <v>0</v>
      </c>
      <c r="CP111" s="218">
        <f t="shared" si="294"/>
        <v>0</v>
      </c>
      <c r="CQ111" s="218">
        <f t="shared" si="295"/>
        <v>0</v>
      </c>
      <c r="CR111" s="218">
        <f t="shared" si="296"/>
        <v>0</v>
      </c>
      <c r="CS111" s="14">
        <f t="shared" si="249"/>
        <v>0</v>
      </c>
      <c r="CT111" s="236">
        <f t="shared" si="250"/>
        <v>0</v>
      </c>
      <c r="CU111" s="237">
        <f t="shared" si="320"/>
        <v>0</v>
      </c>
      <c r="CV111" s="16">
        <f t="shared" si="320"/>
        <v>0</v>
      </c>
      <c r="CW111" s="16">
        <f t="shared" si="320"/>
        <v>0</v>
      </c>
      <c r="CX111" s="16">
        <f t="shared" si="320"/>
        <v>0</v>
      </c>
      <c r="CY111" s="16">
        <f t="shared" si="320"/>
        <v>0</v>
      </c>
      <c r="CZ111" s="16">
        <f t="shared" si="320"/>
        <v>0</v>
      </c>
      <c r="DA111" s="16">
        <f t="shared" si="320"/>
        <v>0</v>
      </c>
      <c r="DB111" s="16">
        <f t="shared" si="320"/>
        <v>0</v>
      </c>
      <c r="DC111" s="16">
        <f t="shared" si="320"/>
        <v>0</v>
      </c>
      <c r="DD111" s="238">
        <f t="shared" si="320"/>
        <v>0</v>
      </c>
      <c r="DE111" s="232">
        <f t="shared" si="321"/>
        <v>0</v>
      </c>
      <c r="DF111" s="132">
        <f t="shared" si="321"/>
        <v>0</v>
      </c>
      <c r="DG111" s="132">
        <f t="shared" si="321"/>
        <v>0</v>
      </c>
      <c r="DH111" s="132">
        <f t="shared" si="321"/>
        <v>0</v>
      </c>
      <c r="DI111" s="132">
        <f t="shared" si="321"/>
        <v>0</v>
      </c>
      <c r="DJ111" s="132">
        <f t="shared" si="321"/>
        <v>0</v>
      </c>
      <c r="DK111" s="132">
        <f t="shared" si="321"/>
        <v>0</v>
      </c>
      <c r="DL111" s="132">
        <f t="shared" si="321"/>
        <v>0</v>
      </c>
      <c r="DM111" s="132">
        <f t="shared" si="321"/>
        <v>0</v>
      </c>
      <c r="DN111" s="233">
        <f t="shared" si="321"/>
        <v>0</v>
      </c>
      <c r="DO111" s="232">
        <f t="shared" si="251"/>
        <v>0</v>
      </c>
      <c r="DP111" s="132">
        <f t="shared" si="252"/>
        <v>0</v>
      </c>
      <c r="DQ111" s="132">
        <f t="shared" si="253"/>
        <v>0</v>
      </c>
      <c r="DR111" s="132">
        <f t="shared" si="254"/>
        <v>0</v>
      </c>
      <c r="DS111" s="132">
        <f t="shared" si="255"/>
        <v>0</v>
      </c>
      <c r="DT111" s="132">
        <f t="shared" si="256"/>
        <v>0</v>
      </c>
      <c r="DU111" s="132">
        <f t="shared" si="257"/>
        <v>0</v>
      </c>
      <c r="DV111" s="132">
        <f t="shared" si="258"/>
        <v>0</v>
      </c>
      <c r="DW111" s="132">
        <f t="shared" si="259"/>
        <v>0</v>
      </c>
      <c r="DX111" s="233">
        <f t="shared" si="260"/>
        <v>0</v>
      </c>
      <c r="DY111" s="231" t="b">
        <f t="shared" si="297"/>
        <v>0</v>
      </c>
      <c r="DZ111" s="163"/>
      <c r="EA111" s="226" t="str">
        <f t="shared" si="298"/>
        <v/>
      </c>
      <c r="EB111" s="178" t="str">
        <f t="shared" si="299"/>
        <v/>
      </c>
      <c r="EC111" s="178" t="str">
        <f t="shared" si="300"/>
        <v/>
      </c>
      <c r="ED111" s="178" t="str">
        <f t="shared" si="301"/>
        <v/>
      </c>
      <c r="EE111" s="178" t="str">
        <f t="shared" si="302"/>
        <v/>
      </c>
      <c r="EF111" s="178" t="str">
        <f t="shared" si="303"/>
        <v/>
      </c>
      <c r="EG111" s="178" t="str">
        <f t="shared" si="304"/>
        <v/>
      </c>
      <c r="EH111" s="178" t="str">
        <f t="shared" si="305"/>
        <v/>
      </c>
      <c r="EI111" s="178" t="str">
        <f t="shared" si="306"/>
        <v/>
      </c>
      <c r="EJ111" s="227" t="str">
        <f t="shared" si="307"/>
        <v/>
      </c>
      <c r="EK111" s="230" t="str">
        <f t="shared" si="261"/>
        <v/>
      </c>
      <c r="EL111" s="177" t="str">
        <f t="shared" si="262"/>
        <v/>
      </c>
      <c r="EM111" s="177" t="str">
        <f t="shared" si="263"/>
        <v/>
      </c>
      <c r="EN111" s="177" t="str">
        <f t="shared" si="264"/>
        <v/>
      </c>
      <c r="EO111" s="177" t="str">
        <f t="shared" si="265"/>
        <v/>
      </c>
      <c r="EP111" s="177" t="str">
        <f t="shared" si="266"/>
        <v/>
      </c>
      <c r="EQ111" s="177" t="str">
        <f t="shared" si="267"/>
        <v/>
      </c>
      <c r="ER111" s="177" t="str">
        <f t="shared" si="268"/>
        <v/>
      </c>
      <c r="ES111" s="177" t="str">
        <f t="shared" si="269"/>
        <v/>
      </c>
      <c r="ET111" s="177" t="str">
        <f t="shared" si="270"/>
        <v/>
      </c>
      <c r="EU111" s="229" t="e">
        <f t="shared" si="271"/>
        <v>#VALUE!</v>
      </c>
      <c r="EV111" s="27" t="e">
        <f t="shared" si="272"/>
        <v>#VALUE!</v>
      </c>
      <c r="EW111" s="27" t="e">
        <f t="shared" si="273"/>
        <v>#VALUE!</v>
      </c>
      <c r="EX111" s="28" t="e">
        <f t="shared" si="274"/>
        <v>#VALUE!</v>
      </c>
      <c r="EY111" s="28" t="e">
        <f t="shared" si="275"/>
        <v>#VALUE!</v>
      </c>
      <c r="EZ111" s="28" t="b">
        <f t="shared" si="276"/>
        <v>0</v>
      </c>
      <c r="FA111" s="176" t="str">
        <f t="shared" si="277"/>
        <v/>
      </c>
      <c r="FB111" s="27" t="e" cm="1">
        <f t="array" aca="1" ref="FB111" ca="1">TEXT(RIGHT(10-RIGHT(SUM(INDEX(1*(MID(MID(C111,1,1)*2,ROW(INDIRECT("1:"&amp;LEN(MID(C111,1,1)*2))),1)),,))+MID(C111,2,1)+
SUM(INDEX(1*(MID(MID(C111,3,1)*2,ROW(INDIRECT("1:"&amp;LEN(MID(C111,3,1)*2))),1)),,))+MID(C111,4,1)+
SUM(INDEX(1*(MID(MID(C111,5,1)*2,ROW(INDIRECT("1:"&amp;LEN(MID(C111,5,1)*2))),1)),,))+MID(C111,6,1)+
SUM(INDEX(1*(MID(MID(C111,8,1)*2,ROW(INDIRECT("1:"&amp;LEN(MID(C111,8,1)*2))),1)),,))+MID(C111,9,1)+
SUM(INDEX(1*(MID(MID(C111,10,1)*2,ROW(INDIRECT("1:"&amp;LEN(MID(C111,10,1)*2))),1)),,)),1),1),"0")</f>
        <v>#VALUE!</v>
      </c>
      <c r="FC111" s="27" t="str">
        <f t="shared" si="278"/>
        <v/>
      </c>
      <c r="FD111" s="29" t="b">
        <f t="shared" si="279"/>
        <v>0</v>
      </c>
      <c r="FE111" s="112" t="b">
        <f>IFERROR(MATCH(D111,'Avtal för korttidsarbete'!$G$13:$G$1012,0),TRUE)</f>
        <v>1</v>
      </c>
      <c r="FF111" s="112" t="b">
        <f t="shared" si="308"/>
        <v>0</v>
      </c>
      <c r="FG111" s="113" t="str" cm="1">
        <f t="array" ref="FG111">IF(FE111=TRUE,"x",INDEX('Avtal för korttidsarbete'!$E$13:$E$1012,$FE111))</f>
        <v>x</v>
      </c>
      <c r="FH111" s="113" t="str" cm="1">
        <f t="array" ref="FH111">IF(FE111=TRUE,"x",INDEX('Avtal för korttidsarbete'!$F$13:$F$1012,$FE111))</f>
        <v>x</v>
      </c>
      <c r="FI111" s="112" t="b">
        <f t="shared" si="309"/>
        <v>0</v>
      </c>
      <c r="FJ111" s="135">
        <f t="shared" si="310"/>
        <v>44166</v>
      </c>
      <c r="FK111" s="135">
        <f t="shared" si="311"/>
        <v>44377</v>
      </c>
      <c r="FL111" s="112" t="b">
        <f t="shared" si="312"/>
        <v>0</v>
      </c>
      <c r="FM111" s="113">
        <f t="shared" si="313"/>
        <v>44166</v>
      </c>
      <c r="FN111" s="135">
        <f t="shared" si="314"/>
        <v>44377</v>
      </c>
      <c r="FO111" s="148" t="b">
        <f>IFERROR(INDEX('Avtal för korttidsarbete'!R:R,MATCH(D111,'Avtal för korttidsarbete'!$G:$G,0)),TRUE)</f>
        <v>1</v>
      </c>
      <c r="FP111" s="135" t="str">
        <f>IF(FO111,"-",INDEX('Avtal för korttidsarbete'!$D:$D,MATCH(D111,'Avtal för korttidsarbete'!$G:$G,0)))</f>
        <v>-</v>
      </c>
      <c r="FQ111" s="113" t="b">
        <f>IFERROR(G111&gt;INDEX(Uppsägningar!E:E,MATCH(C111,Uppsägningar!C:C,0)),FALSE)</f>
        <v>0</v>
      </c>
    </row>
    <row r="112" spans="1:173" x14ac:dyDescent="0.25">
      <c r="A112" s="19">
        <v>96</v>
      </c>
      <c r="B112" s="20"/>
      <c r="C112" s="183"/>
      <c r="D112" s="66"/>
      <c r="E112" s="212">
        <f>IFERROR(INDEX(Admin!$C$7:$C$10,MATCH(FP112,TblNivåValTExt,0)),0)</f>
        <v>0</v>
      </c>
      <c r="F112" s="1"/>
      <c r="G112" s="1"/>
      <c r="H112" s="78"/>
      <c r="I112" s="181"/>
      <c r="J112" s="181"/>
      <c r="K112" s="182"/>
      <c r="L112" s="182"/>
      <c r="M112" s="181"/>
      <c r="N112" s="181"/>
      <c r="O112" s="181"/>
      <c r="P112" s="182"/>
      <c r="Q112" s="182"/>
      <c r="R112" s="181"/>
      <c r="S112" s="181"/>
      <c r="T112" s="181"/>
      <c r="U112" s="182"/>
      <c r="V112" s="182"/>
      <c r="W112" s="181"/>
      <c r="X112" s="181"/>
      <c r="Y112" s="181"/>
      <c r="Z112" s="182"/>
      <c r="AA112" s="182"/>
      <c r="AB112" s="181"/>
      <c r="AC112" s="181"/>
      <c r="AD112" s="181"/>
      <c r="AE112" s="182"/>
      <c r="AF112" s="182"/>
      <c r="AG112" s="181"/>
      <c r="AH112" s="181"/>
      <c r="AI112" s="181"/>
      <c r="AJ112" s="182"/>
      <c r="AK112" s="182"/>
      <c r="AL112" s="181"/>
      <c r="AM112" s="181"/>
      <c r="AN112" s="181"/>
      <c r="AO112" s="182"/>
      <c r="AP112" s="182"/>
      <c r="AQ112" s="181"/>
      <c r="AR112" s="181"/>
      <c r="AS112" s="181"/>
      <c r="AT112" s="182"/>
      <c r="AU112" s="182"/>
      <c r="AV112" s="181"/>
      <c r="AW112" s="181"/>
      <c r="AX112" s="181"/>
      <c r="AY112" s="182"/>
      <c r="AZ112" s="182"/>
      <c r="BA112" s="181"/>
      <c r="BB112" s="181"/>
      <c r="BC112" s="181"/>
      <c r="BD112" s="182"/>
      <c r="BE112" s="182"/>
      <c r="BF112" s="181"/>
      <c r="BG112" s="180">
        <f t="shared" si="280"/>
        <v>0</v>
      </c>
      <c r="BH112" s="116" t="str">
        <f t="shared" si="281"/>
        <v/>
      </c>
      <c r="BI112" s="80" t="b">
        <f t="shared" si="229"/>
        <v>0</v>
      </c>
      <c r="BJ112" s="80" t="str">
        <f t="shared" si="230"/>
        <v/>
      </c>
      <c r="BK112" s="80" t="b">
        <f t="shared" si="282"/>
        <v>0</v>
      </c>
      <c r="BL112" s="13" t="str">
        <f t="shared" si="231"/>
        <v/>
      </c>
      <c r="BM112" s="13" t="b">
        <f t="shared" si="283"/>
        <v>0</v>
      </c>
      <c r="BN112" s="35" t="str">
        <f t="shared" si="232"/>
        <v/>
      </c>
      <c r="BO112" s="13" t="b">
        <f t="shared" si="233"/>
        <v>0</v>
      </c>
      <c r="BP112" s="35" t="str">
        <f t="shared" si="234"/>
        <v/>
      </c>
      <c r="BQ112" s="13" t="b">
        <f t="shared" si="235"/>
        <v>0</v>
      </c>
      <c r="BR112" s="35" t="str">
        <f t="shared" si="236"/>
        <v/>
      </c>
      <c r="BS112" s="35" t="b">
        <f t="shared" si="237"/>
        <v>0</v>
      </c>
      <c r="BT112" s="35" t="str">
        <f t="shared" si="238"/>
        <v/>
      </c>
      <c r="BU112" s="35" t="b">
        <f t="shared" si="239"/>
        <v>0</v>
      </c>
      <c r="BV112" s="35" t="str">
        <f t="shared" si="240"/>
        <v/>
      </c>
      <c r="BW112" s="13" t="b">
        <f t="shared" si="315"/>
        <v>0</v>
      </c>
      <c r="BX112" s="35" t="str">
        <f t="shared" si="241"/>
        <v/>
      </c>
      <c r="BY112" s="265" t="b">
        <f t="shared" si="284"/>
        <v>0</v>
      </c>
      <c r="BZ112" s="35" t="str">
        <f t="shared" si="242"/>
        <v/>
      </c>
      <c r="CA112" s="265" t="b">
        <f t="shared" si="285"/>
        <v>0</v>
      </c>
      <c r="CB112" s="35" t="str">
        <f t="shared" si="243"/>
        <v/>
      </c>
      <c r="CC112" s="272" t="b">
        <f t="shared" si="286"/>
        <v>0</v>
      </c>
      <c r="CD112" s="35" t="str">
        <f t="shared" si="244"/>
        <v/>
      </c>
      <c r="CE112" s="13" t="b">
        <f t="shared" si="245"/>
        <v>0</v>
      </c>
      <c r="CF112" s="35" t="str">
        <f t="shared" si="246"/>
        <v/>
      </c>
      <c r="CG112" s="179">
        <f t="shared" si="247"/>
        <v>0</v>
      </c>
      <c r="CH112" s="179">
        <f t="shared" si="248"/>
        <v>0</v>
      </c>
      <c r="CI112" s="218">
        <f t="shared" si="287"/>
        <v>0</v>
      </c>
      <c r="CJ112" s="218">
        <f t="shared" si="288"/>
        <v>0</v>
      </c>
      <c r="CK112" s="218">
        <f t="shared" si="289"/>
        <v>0</v>
      </c>
      <c r="CL112" s="218">
        <f t="shared" si="290"/>
        <v>0</v>
      </c>
      <c r="CM112" s="218">
        <f t="shared" si="291"/>
        <v>0</v>
      </c>
      <c r="CN112" s="218">
        <f t="shared" si="292"/>
        <v>0</v>
      </c>
      <c r="CO112" s="218">
        <f t="shared" si="293"/>
        <v>0</v>
      </c>
      <c r="CP112" s="218">
        <f t="shared" si="294"/>
        <v>0</v>
      </c>
      <c r="CQ112" s="218">
        <f t="shared" si="295"/>
        <v>0</v>
      </c>
      <c r="CR112" s="218">
        <f t="shared" si="296"/>
        <v>0</v>
      </c>
      <c r="CS112" s="14">
        <f t="shared" si="249"/>
        <v>0</v>
      </c>
      <c r="CT112" s="236">
        <f t="shared" si="250"/>
        <v>0</v>
      </c>
      <c r="CU112" s="237">
        <f t="shared" si="320"/>
        <v>0</v>
      </c>
      <c r="CV112" s="16">
        <f t="shared" si="320"/>
        <v>0</v>
      </c>
      <c r="CW112" s="16">
        <f t="shared" si="320"/>
        <v>0</v>
      </c>
      <c r="CX112" s="16">
        <f t="shared" si="320"/>
        <v>0</v>
      </c>
      <c r="CY112" s="16">
        <f t="shared" si="320"/>
        <v>0</v>
      </c>
      <c r="CZ112" s="16">
        <f t="shared" si="320"/>
        <v>0</v>
      </c>
      <c r="DA112" s="16">
        <f t="shared" si="320"/>
        <v>0</v>
      </c>
      <c r="DB112" s="16">
        <f t="shared" si="320"/>
        <v>0</v>
      </c>
      <c r="DC112" s="16">
        <f t="shared" si="320"/>
        <v>0</v>
      </c>
      <c r="DD112" s="238">
        <f t="shared" si="320"/>
        <v>0</v>
      </c>
      <c r="DE112" s="232">
        <f t="shared" si="321"/>
        <v>0</v>
      </c>
      <c r="DF112" s="132">
        <f t="shared" si="321"/>
        <v>0</v>
      </c>
      <c r="DG112" s="132">
        <f t="shared" si="321"/>
        <v>0</v>
      </c>
      <c r="DH112" s="132">
        <f t="shared" si="321"/>
        <v>0</v>
      </c>
      <c r="DI112" s="132">
        <f t="shared" si="321"/>
        <v>0</v>
      </c>
      <c r="DJ112" s="132">
        <f t="shared" si="321"/>
        <v>0</v>
      </c>
      <c r="DK112" s="132">
        <f t="shared" si="321"/>
        <v>0</v>
      </c>
      <c r="DL112" s="132">
        <f t="shared" si="321"/>
        <v>0</v>
      </c>
      <c r="DM112" s="132">
        <f t="shared" si="321"/>
        <v>0</v>
      </c>
      <c r="DN112" s="233">
        <f t="shared" si="321"/>
        <v>0</v>
      </c>
      <c r="DO112" s="232">
        <f t="shared" si="251"/>
        <v>0</v>
      </c>
      <c r="DP112" s="132">
        <f t="shared" si="252"/>
        <v>0</v>
      </c>
      <c r="DQ112" s="132">
        <f t="shared" si="253"/>
        <v>0</v>
      </c>
      <c r="DR112" s="132">
        <f t="shared" si="254"/>
        <v>0</v>
      </c>
      <c r="DS112" s="132">
        <f t="shared" si="255"/>
        <v>0</v>
      </c>
      <c r="DT112" s="132">
        <f t="shared" si="256"/>
        <v>0</v>
      </c>
      <c r="DU112" s="132">
        <f t="shared" si="257"/>
        <v>0</v>
      </c>
      <c r="DV112" s="132">
        <f t="shared" si="258"/>
        <v>0</v>
      </c>
      <c r="DW112" s="132">
        <f t="shared" si="259"/>
        <v>0</v>
      </c>
      <c r="DX112" s="233">
        <f t="shared" si="260"/>
        <v>0</v>
      </c>
      <c r="DY112" s="231" t="b">
        <f t="shared" si="297"/>
        <v>0</v>
      </c>
      <c r="DZ112" s="163"/>
      <c r="EA112" s="226" t="str">
        <f t="shared" si="298"/>
        <v/>
      </c>
      <c r="EB112" s="178" t="str">
        <f t="shared" si="299"/>
        <v/>
      </c>
      <c r="EC112" s="178" t="str">
        <f t="shared" si="300"/>
        <v/>
      </c>
      <c r="ED112" s="178" t="str">
        <f t="shared" si="301"/>
        <v/>
      </c>
      <c r="EE112" s="178" t="str">
        <f t="shared" si="302"/>
        <v/>
      </c>
      <c r="EF112" s="178" t="str">
        <f t="shared" si="303"/>
        <v/>
      </c>
      <c r="EG112" s="178" t="str">
        <f t="shared" si="304"/>
        <v/>
      </c>
      <c r="EH112" s="178" t="str">
        <f t="shared" si="305"/>
        <v/>
      </c>
      <c r="EI112" s="178" t="str">
        <f t="shared" si="306"/>
        <v/>
      </c>
      <c r="EJ112" s="227" t="str">
        <f t="shared" si="307"/>
        <v/>
      </c>
      <c r="EK112" s="230" t="str">
        <f t="shared" si="261"/>
        <v/>
      </c>
      <c r="EL112" s="177" t="str">
        <f t="shared" si="262"/>
        <v/>
      </c>
      <c r="EM112" s="177" t="str">
        <f t="shared" si="263"/>
        <v/>
      </c>
      <c r="EN112" s="177" t="str">
        <f t="shared" si="264"/>
        <v/>
      </c>
      <c r="EO112" s="177" t="str">
        <f t="shared" si="265"/>
        <v/>
      </c>
      <c r="EP112" s="177" t="str">
        <f t="shared" si="266"/>
        <v/>
      </c>
      <c r="EQ112" s="177" t="str">
        <f t="shared" si="267"/>
        <v/>
      </c>
      <c r="ER112" s="177" t="str">
        <f t="shared" si="268"/>
        <v/>
      </c>
      <c r="ES112" s="177" t="str">
        <f t="shared" si="269"/>
        <v/>
      </c>
      <c r="ET112" s="177" t="str">
        <f t="shared" si="270"/>
        <v/>
      </c>
      <c r="EU112" s="229" t="e">
        <f t="shared" si="271"/>
        <v>#VALUE!</v>
      </c>
      <c r="EV112" s="27" t="e">
        <f t="shared" si="272"/>
        <v>#VALUE!</v>
      </c>
      <c r="EW112" s="27" t="e">
        <f t="shared" si="273"/>
        <v>#VALUE!</v>
      </c>
      <c r="EX112" s="28" t="e">
        <f t="shared" si="274"/>
        <v>#VALUE!</v>
      </c>
      <c r="EY112" s="28" t="e">
        <f t="shared" si="275"/>
        <v>#VALUE!</v>
      </c>
      <c r="EZ112" s="28" t="b">
        <f t="shared" si="276"/>
        <v>0</v>
      </c>
      <c r="FA112" s="176" t="str">
        <f t="shared" si="277"/>
        <v/>
      </c>
      <c r="FB112" s="27" t="e" cm="1">
        <f t="array" aca="1" ref="FB112" ca="1">TEXT(RIGHT(10-RIGHT(SUM(INDEX(1*(MID(MID(C112,1,1)*2,ROW(INDIRECT("1:"&amp;LEN(MID(C112,1,1)*2))),1)),,))+MID(C112,2,1)+
SUM(INDEX(1*(MID(MID(C112,3,1)*2,ROW(INDIRECT("1:"&amp;LEN(MID(C112,3,1)*2))),1)),,))+MID(C112,4,1)+
SUM(INDEX(1*(MID(MID(C112,5,1)*2,ROW(INDIRECT("1:"&amp;LEN(MID(C112,5,1)*2))),1)),,))+MID(C112,6,1)+
SUM(INDEX(1*(MID(MID(C112,8,1)*2,ROW(INDIRECT("1:"&amp;LEN(MID(C112,8,1)*2))),1)),,))+MID(C112,9,1)+
SUM(INDEX(1*(MID(MID(C112,10,1)*2,ROW(INDIRECT("1:"&amp;LEN(MID(C112,10,1)*2))),1)),,)),1),1),"0")</f>
        <v>#VALUE!</v>
      </c>
      <c r="FC112" s="27" t="str">
        <f t="shared" si="278"/>
        <v/>
      </c>
      <c r="FD112" s="29" t="b">
        <f t="shared" si="279"/>
        <v>0</v>
      </c>
      <c r="FE112" s="112" t="b">
        <f>IFERROR(MATCH(D112,'Avtal för korttidsarbete'!$G$13:$G$1012,0),TRUE)</f>
        <v>1</v>
      </c>
      <c r="FF112" s="112" t="b">
        <f t="shared" si="308"/>
        <v>0</v>
      </c>
      <c r="FG112" s="113" t="str" cm="1">
        <f t="array" ref="FG112">IF(FE112=TRUE,"x",INDEX('Avtal för korttidsarbete'!$E$13:$E$1012,$FE112))</f>
        <v>x</v>
      </c>
      <c r="FH112" s="113" t="str" cm="1">
        <f t="array" ref="FH112">IF(FE112=TRUE,"x",INDEX('Avtal för korttidsarbete'!$F$13:$F$1012,$FE112))</f>
        <v>x</v>
      </c>
      <c r="FI112" s="112" t="b">
        <f t="shared" si="309"/>
        <v>0</v>
      </c>
      <c r="FJ112" s="135">
        <f t="shared" si="310"/>
        <v>44166</v>
      </c>
      <c r="FK112" s="135">
        <f t="shared" si="311"/>
        <v>44377</v>
      </c>
      <c r="FL112" s="112" t="b">
        <f t="shared" si="312"/>
        <v>0</v>
      </c>
      <c r="FM112" s="113">
        <f t="shared" si="313"/>
        <v>44166</v>
      </c>
      <c r="FN112" s="135">
        <f t="shared" si="314"/>
        <v>44377</v>
      </c>
      <c r="FO112" s="148" t="b">
        <f>IFERROR(INDEX('Avtal för korttidsarbete'!R:R,MATCH(D112,'Avtal för korttidsarbete'!$G:$G,0)),TRUE)</f>
        <v>1</v>
      </c>
      <c r="FP112" s="135" t="str">
        <f>IF(FO112,"-",INDEX('Avtal för korttidsarbete'!$D:$D,MATCH(D112,'Avtal för korttidsarbete'!$G:$G,0)))</f>
        <v>-</v>
      </c>
      <c r="FQ112" s="113" t="b">
        <f>IFERROR(G112&gt;INDEX(Uppsägningar!E:E,MATCH(C112,Uppsägningar!C:C,0)),FALSE)</f>
        <v>0</v>
      </c>
    </row>
    <row r="113" spans="1:173" x14ac:dyDescent="0.25">
      <c r="A113" s="19">
        <v>97</v>
      </c>
      <c r="B113" s="20"/>
      <c r="C113" s="183"/>
      <c r="D113" s="66"/>
      <c r="E113" s="212">
        <f>IFERROR(INDEX(Admin!$C$7:$C$10,MATCH(FP113,TblNivåValTExt,0)),0)</f>
        <v>0</v>
      </c>
      <c r="F113" s="1"/>
      <c r="G113" s="1"/>
      <c r="H113" s="78"/>
      <c r="I113" s="181"/>
      <c r="J113" s="181"/>
      <c r="K113" s="182"/>
      <c r="L113" s="182"/>
      <c r="M113" s="181"/>
      <c r="N113" s="181"/>
      <c r="O113" s="181"/>
      <c r="P113" s="182"/>
      <c r="Q113" s="182"/>
      <c r="R113" s="181"/>
      <c r="S113" s="181"/>
      <c r="T113" s="181"/>
      <c r="U113" s="182"/>
      <c r="V113" s="182"/>
      <c r="W113" s="181"/>
      <c r="X113" s="181"/>
      <c r="Y113" s="181"/>
      <c r="Z113" s="182"/>
      <c r="AA113" s="182"/>
      <c r="AB113" s="181"/>
      <c r="AC113" s="181"/>
      <c r="AD113" s="181"/>
      <c r="AE113" s="182"/>
      <c r="AF113" s="182"/>
      <c r="AG113" s="181"/>
      <c r="AH113" s="181"/>
      <c r="AI113" s="181"/>
      <c r="AJ113" s="182"/>
      <c r="AK113" s="182"/>
      <c r="AL113" s="181"/>
      <c r="AM113" s="181"/>
      <c r="AN113" s="181"/>
      <c r="AO113" s="182"/>
      <c r="AP113" s="182"/>
      <c r="AQ113" s="181"/>
      <c r="AR113" s="181"/>
      <c r="AS113" s="181"/>
      <c r="AT113" s="182"/>
      <c r="AU113" s="182"/>
      <c r="AV113" s="181"/>
      <c r="AW113" s="181"/>
      <c r="AX113" s="181"/>
      <c r="AY113" s="182"/>
      <c r="AZ113" s="182"/>
      <c r="BA113" s="181"/>
      <c r="BB113" s="181"/>
      <c r="BC113" s="181"/>
      <c r="BD113" s="182"/>
      <c r="BE113" s="182"/>
      <c r="BF113" s="181"/>
      <c r="BG113" s="180">
        <f t="shared" si="280"/>
        <v>0</v>
      </c>
      <c r="BH113" s="116" t="str">
        <f t="shared" si="281"/>
        <v/>
      </c>
      <c r="BI113" s="80" t="b">
        <f t="shared" si="229"/>
        <v>0</v>
      </c>
      <c r="BJ113" s="80" t="str">
        <f t="shared" si="230"/>
        <v/>
      </c>
      <c r="BK113" s="80" t="b">
        <f t="shared" si="282"/>
        <v>0</v>
      </c>
      <c r="BL113" s="13" t="str">
        <f t="shared" si="231"/>
        <v/>
      </c>
      <c r="BM113" s="13" t="b">
        <f t="shared" si="283"/>
        <v>0</v>
      </c>
      <c r="BN113" s="35" t="str">
        <f t="shared" si="232"/>
        <v/>
      </c>
      <c r="BO113" s="13" t="b">
        <f t="shared" si="233"/>
        <v>0</v>
      </c>
      <c r="BP113" s="35" t="str">
        <f t="shared" si="234"/>
        <v/>
      </c>
      <c r="BQ113" s="13" t="b">
        <f t="shared" si="235"/>
        <v>0</v>
      </c>
      <c r="BR113" s="35" t="str">
        <f t="shared" si="236"/>
        <v/>
      </c>
      <c r="BS113" s="35" t="b">
        <f t="shared" si="237"/>
        <v>0</v>
      </c>
      <c r="BT113" s="35" t="str">
        <f t="shared" si="238"/>
        <v/>
      </c>
      <c r="BU113" s="35" t="b">
        <f t="shared" si="239"/>
        <v>0</v>
      </c>
      <c r="BV113" s="35" t="str">
        <f t="shared" si="240"/>
        <v/>
      </c>
      <c r="BW113" s="13" t="b">
        <f t="shared" si="315"/>
        <v>0</v>
      </c>
      <c r="BX113" s="35" t="str">
        <f t="shared" si="241"/>
        <v/>
      </c>
      <c r="BY113" s="265" t="b">
        <f t="shared" si="284"/>
        <v>0</v>
      </c>
      <c r="BZ113" s="35" t="str">
        <f t="shared" si="242"/>
        <v/>
      </c>
      <c r="CA113" s="265" t="b">
        <f t="shared" si="285"/>
        <v>0</v>
      </c>
      <c r="CB113" s="35" t="str">
        <f t="shared" si="243"/>
        <v/>
      </c>
      <c r="CC113" s="272" t="b">
        <f t="shared" si="286"/>
        <v>0</v>
      </c>
      <c r="CD113" s="35" t="str">
        <f t="shared" si="244"/>
        <v/>
      </c>
      <c r="CE113" s="13" t="b">
        <f t="shared" si="245"/>
        <v>0</v>
      </c>
      <c r="CF113" s="35" t="str">
        <f t="shared" si="246"/>
        <v/>
      </c>
      <c r="CG113" s="179">
        <f t="shared" si="247"/>
        <v>0</v>
      </c>
      <c r="CH113" s="179">
        <f t="shared" si="248"/>
        <v>0</v>
      </c>
      <c r="CI113" s="218">
        <f t="shared" si="287"/>
        <v>0</v>
      </c>
      <c r="CJ113" s="218">
        <f t="shared" si="288"/>
        <v>0</v>
      </c>
      <c r="CK113" s="218">
        <f t="shared" si="289"/>
        <v>0</v>
      </c>
      <c r="CL113" s="218">
        <f t="shared" si="290"/>
        <v>0</v>
      </c>
      <c r="CM113" s="218">
        <f t="shared" si="291"/>
        <v>0</v>
      </c>
      <c r="CN113" s="218">
        <f t="shared" si="292"/>
        <v>0</v>
      </c>
      <c r="CO113" s="218">
        <f t="shared" si="293"/>
        <v>0</v>
      </c>
      <c r="CP113" s="218">
        <f t="shared" si="294"/>
        <v>0</v>
      </c>
      <c r="CQ113" s="218">
        <f t="shared" si="295"/>
        <v>0</v>
      </c>
      <c r="CR113" s="218">
        <f t="shared" si="296"/>
        <v>0</v>
      </c>
      <c r="CS113" s="14">
        <f t="shared" si="249"/>
        <v>0</v>
      </c>
      <c r="CT113" s="236">
        <f t="shared" si="250"/>
        <v>0</v>
      </c>
      <c r="CU113" s="237">
        <f t="shared" si="320"/>
        <v>0</v>
      </c>
      <c r="CV113" s="16">
        <f t="shared" si="320"/>
        <v>0</v>
      </c>
      <c r="CW113" s="16">
        <f t="shared" si="320"/>
        <v>0</v>
      </c>
      <c r="CX113" s="16">
        <f t="shared" si="320"/>
        <v>0</v>
      </c>
      <c r="CY113" s="16">
        <f t="shared" si="320"/>
        <v>0</v>
      </c>
      <c r="CZ113" s="16">
        <f t="shared" si="320"/>
        <v>0</v>
      </c>
      <c r="DA113" s="16">
        <f t="shared" si="320"/>
        <v>0</v>
      </c>
      <c r="DB113" s="16">
        <f t="shared" si="320"/>
        <v>0</v>
      </c>
      <c r="DC113" s="16">
        <f t="shared" si="320"/>
        <v>0</v>
      </c>
      <c r="DD113" s="238">
        <f t="shared" si="320"/>
        <v>0</v>
      </c>
      <c r="DE113" s="232">
        <f t="shared" si="321"/>
        <v>0</v>
      </c>
      <c r="DF113" s="132">
        <f t="shared" si="321"/>
        <v>0</v>
      </c>
      <c r="DG113" s="132">
        <f t="shared" si="321"/>
        <v>0</v>
      </c>
      <c r="DH113" s="132">
        <f t="shared" si="321"/>
        <v>0</v>
      </c>
      <c r="DI113" s="132">
        <f t="shared" si="321"/>
        <v>0</v>
      </c>
      <c r="DJ113" s="132">
        <f t="shared" si="321"/>
        <v>0</v>
      </c>
      <c r="DK113" s="132">
        <f t="shared" si="321"/>
        <v>0</v>
      </c>
      <c r="DL113" s="132">
        <f t="shared" si="321"/>
        <v>0</v>
      </c>
      <c r="DM113" s="132">
        <f t="shared" si="321"/>
        <v>0</v>
      </c>
      <c r="DN113" s="233">
        <f t="shared" si="321"/>
        <v>0</v>
      </c>
      <c r="DO113" s="232">
        <f t="shared" si="251"/>
        <v>0</v>
      </c>
      <c r="DP113" s="132">
        <f t="shared" si="252"/>
        <v>0</v>
      </c>
      <c r="DQ113" s="132">
        <f t="shared" si="253"/>
        <v>0</v>
      </c>
      <c r="DR113" s="132">
        <f t="shared" si="254"/>
        <v>0</v>
      </c>
      <c r="DS113" s="132">
        <f t="shared" si="255"/>
        <v>0</v>
      </c>
      <c r="DT113" s="132">
        <f t="shared" si="256"/>
        <v>0</v>
      </c>
      <c r="DU113" s="132">
        <f t="shared" si="257"/>
        <v>0</v>
      </c>
      <c r="DV113" s="132">
        <f t="shared" si="258"/>
        <v>0</v>
      </c>
      <c r="DW113" s="132">
        <f t="shared" si="259"/>
        <v>0</v>
      </c>
      <c r="DX113" s="233">
        <f t="shared" si="260"/>
        <v>0</v>
      </c>
      <c r="DY113" s="231" t="b">
        <f t="shared" si="297"/>
        <v>0</v>
      </c>
      <c r="DZ113" s="163"/>
      <c r="EA113" s="226" t="str">
        <f t="shared" si="298"/>
        <v/>
      </c>
      <c r="EB113" s="178" t="str">
        <f t="shared" si="299"/>
        <v/>
      </c>
      <c r="EC113" s="178" t="str">
        <f t="shared" si="300"/>
        <v/>
      </c>
      <c r="ED113" s="178" t="str">
        <f t="shared" si="301"/>
        <v/>
      </c>
      <c r="EE113" s="178" t="str">
        <f t="shared" si="302"/>
        <v/>
      </c>
      <c r="EF113" s="178" t="str">
        <f t="shared" si="303"/>
        <v/>
      </c>
      <c r="EG113" s="178" t="str">
        <f t="shared" si="304"/>
        <v/>
      </c>
      <c r="EH113" s="178" t="str">
        <f t="shared" si="305"/>
        <v/>
      </c>
      <c r="EI113" s="178" t="str">
        <f t="shared" si="306"/>
        <v/>
      </c>
      <c r="EJ113" s="227" t="str">
        <f t="shared" si="307"/>
        <v/>
      </c>
      <c r="EK113" s="230" t="str">
        <f t="shared" si="261"/>
        <v/>
      </c>
      <c r="EL113" s="177" t="str">
        <f t="shared" si="262"/>
        <v/>
      </c>
      <c r="EM113" s="177" t="str">
        <f t="shared" si="263"/>
        <v/>
      </c>
      <c r="EN113" s="177" t="str">
        <f t="shared" si="264"/>
        <v/>
      </c>
      <c r="EO113" s="177" t="str">
        <f t="shared" si="265"/>
        <v/>
      </c>
      <c r="EP113" s="177" t="str">
        <f t="shared" si="266"/>
        <v/>
      </c>
      <c r="EQ113" s="177" t="str">
        <f t="shared" si="267"/>
        <v/>
      </c>
      <c r="ER113" s="177" t="str">
        <f t="shared" si="268"/>
        <v/>
      </c>
      <c r="ES113" s="177" t="str">
        <f t="shared" si="269"/>
        <v/>
      </c>
      <c r="ET113" s="177" t="str">
        <f t="shared" si="270"/>
        <v/>
      </c>
      <c r="EU113" s="229" t="e">
        <f t="shared" si="271"/>
        <v>#VALUE!</v>
      </c>
      <c r="EV113" s="27" t="e">
        <f t="shared" si="272"/>
        <v>#VALUE!</v>
      </c>
      <c r="EW113" s="27" t="e">
        <f t="shared" si="273"/>
        <v>#VALUE!</v>
      </c>
      <c r="EX113" s="28" t="e">
        <f t="shared" si="274"/>
        <v>#VALUE!</v>
      </c>
      <c r="EY113" s="28" t="e">
        <f t="shared" si="275"/>
        <v>#VALUE!</v>
      </c>
      <c r="EZ113" s="28" t="b">
        <f t="shared" si="276"/>
        <v>0</v>
      </c>
      <c r="FA113" s="176" t="str">
        <f t="shared" si="277"/>
        <v/>
      </c>
      <c r="FB113" s="27" t="e" cm="1">
        <f t="array" aca="1" ref="FB113" ca="1">TEXT(RIGHT(10-RIGHT(SUM(INDEX(1*(MID(MID(C113,1,1)*2,ROW(INDIRECT("1:"&amp;LEN(MID(C113,1,1)*2))),1)),,))+MID(C113,2,1)+
SUM(INDEX(1*(MID(MID(C113,3,1)*2,ROW(INDIRECT("1:"&amp;LEN(MID(C113,3,1)*2))),1)),,))+MID(C113,4,1)+
SUM(INDEX(1*(MID(MID(C113,5,1)*2,ROW(INDIRECT("1:"&amp;LEN(MID(C113,5,1)*2))),1)),,))+MID(C113,6,1)+
SUM(INDEX(1*(MID(MID(C113,8,1)*2,ROW(INDIRECT("1:"&amp;LEN(MID(C113,8,1)*2))),1)),,))+MID(C113,9,1)+
SUM(INDEX(1*(MID(MID(C113,10,1)*2,ROW(INDIRECT("1:"&amp;LEN(MID(C113,10,1)*2))),1)),,)),1),1),"0")</f>
        <v>#VALUE!</v>
      </c>
      <c r="FC113" s="27" t="str">
        <f t="shared" si="278"/>
        <v/>
      </c>
      <c r="FD113" s="29" t="b">
        <f t="shared" si="279"/>
        <v>0</v>
      </c>
      <c r="FE113" s="112" t="b">
        <f>IFERROR(MATCH(D113,'Avtal för korttidsarbete'!$G$13:$G$1012,0),TRUE)</f>
        <v>1</v>
      </c>
      <c r="FF113" s="112" t="b">
        <f t="shared" si="308"/>
        <v>0</v>
      </c>
      <c r="FG113" s="113" t="str" cm="1">
        <f t="array" ref="FG113">IF(FE113=TRUE,"x",INDEX('Avtal för korttidsarbete'!$E$13:$E$1012,$FE113))</f>
        <v>x</v>
      </c>
      <c r="FH113" s="113" t="str" cm="1">
        <f t="array" ref="FH113">IF(FE113=TRUE,"x",INDEX('Avtal för korttidsarbete'!$F$13:$F$1012,$FE113))</f>
        <v>x</v>
      </c>
      <c r="FI113" s="112" t="b">
        <f t="shared" si="309"/>
        <v>0</v>
      </c>
      <c r="FJ113" s="135">
        <f t="shared" si="310"/>
        <v>44166</v>
      </c>
      <c r="FK113" s="135">
        <f t="shared" si="311"/>
        <v>44377</v>
      </c>
      <c r="FL113" s="112" t="b">
        <f t="shared" si="312"/>
        <v>0</v>
      </c>
      <c r="FM113" s="113">
        <f t="shared" si="313"/>
        <v>44166</v>
      </c>
      <c r="FN113" s="135">
        <f t="shared" si="314"/>
        <v>44377</v>
      </c>
      <c r="FO113" s="148" t="b">
        <f>IFERROR(INDEX('Avtal för korttidsarbete'!R:R,MATCH(D113,'Avtal för korttidsarbete'!$G:$G,0)),TRUE)</f>
        <v>1</v>
      </c>
      <c r="FP113" s="135" t="str">
        <f>IF(FO113,"-",INDEX('Avtal för korttidsarbete'!$D:$D,MATCH(D113,'Avtal för korttidsarbete'!$G:$G,0)))</f>
        <v>-</v>
      </c>
      <c r="FQ113" s="113" t="b">
        <f>IFERROR(G113&gt;INDEX(Uppsägningar!E:E,MATCH(C113,Uppsägningar!C:C,0)),FALSE)</f>
        <v>0</v>
      </c>
    </row>
    <row r="114" spans="1:173" x14ac:dyDescent="0.25">
      <c r="A114" s="19">
        <v>98</v>
      </c>
      <c r="B114" s="20"/>
      <c r="C114" s="183"/>
      <c r="D114" s="66"/>
      <c r="E114" s="212">
        <f>IFERROR(INDEX(Admin!$C$7:$C$10,MATCH(FP114,TblNivåValTExt,0)),0)</f>
        <v>0</v>
      </c>
      <c r="F114" s="1"/>
      <c r="G114" s="1"/>
      <c r="H114" s="78"/>
      <c r="I114" s="181"/>
      <c r="J114" s="181"/>
      <c r="K114" s="182"/>
      <c r="L114" s="182"/>
      <c r="M114" s="181"/>
      <c r="N114" s="181"/>
      <c r="O114" s="181"/>
      <c r="P114" s="182"/>
      <c r="Q114" s="182"/>
      <c r="R114" s="181"/>
      <c r="S114" s="181"/>
      <c r="T114" s="181"/>
      <c r="U114" s="182"/>
      <c r="V114" s="182"/>
      <c r="W114" s="181"/>
      <c r="X114" s="181"/>
      <c r="Y114" s="181"/>
      <c r="Z114" s="182"/>
      <c r="AA114" s="182"/>
      <c r="AB114" s="181"/>
      <c r="AC114" s="181"/>
      <c r="AD114" s="181"/>
      <c r="AE114" s="182"/>
      <c r="AF114" s="182"/>
      <c r="AG114" s="181"/>
      <c r="AH114" s="181"/>
      <c r="AI114" s="181"/>
      <c r="AJ114" s="182"/>
      <c r="AK114" s="182"/>
      <c r="AL114" s="181"/>
      <c r="AM114" s="181"/>
      <c r="AN114" s="181"/>
      <c r="AO114" s="182"/>
      <c r="AP114" s="182"/>
      <c r="AQ114" s="181"/>
      <c r="AR114" s="181"/>
      <c r="AS114" s="181"/>
      <c r="AT114" s="182"/>
      <c r="AU114" s="182"/>
      <c r="AV114" s="181"/>
      <c r="AW114" s="181"/>
      <c r="AX114" s="181"/>
      <c r="AY114" s="182"/>
      <c r="AZ114" s="182"/>
      <c r="BA114" s="181"/>
      <c r="BB114" s="181"/>
      <c r="BC114" s="181"/>
      <c r="BD114" s="182"/>
      <c r="BE114" s="182"/>
      <c r="BF114" s="181"/>
      <c r="BG114" s="180">
        <f t="shared" si="280"/>
        <v>0</v>
      </c>
      <c r="BH114" s="116" t="str">
        <f t="shared" si="281"/>
        <v/>
      </c>
      <c r="BI114" s="80" t="b">
        <f t="shared" si="229"/>
        <v>0</v>
      </c>
      <c r="BJ114" s="80" t="str">
        <f t="shared" si="230"/>
        <v/>
      </c>
      <c r="BK114" s="80" t="b">
        <f t="shared" si="282"/>
        <v>0</v>
      </c>
      <c r="BL114" s="13" t="str">
        <f t="shared" si="231"/>
        <v/>
      </c>
      <c r="BM114" s="13" t="b">
        <f t="shared" si="283"/>
        <v>0</v>
      </c>
      <c r="BN114" s="35" t="str">
        <f t="shared" si="232"/>
        <v/>
      </c>
      <c r="BO114" s="13" t="b">
        <f t="shared" si="233"/>
        <v>0</v>
      </c>
      <c r="BP114" s="35" t="str">
        <f t="shared" si="234"/>
        <v/>
      </c>
      <c r="BQ114" s="13" t="b">
        <f t="shared" si="235"/>
        <v>0</v>
      </c>
      <c r="BR114" s="35" t="str">
        <f t="shared" si="236"/>
        <v/>
      </c>
      <c r="BS114" s="35" t="b">
        <f t="shared" si="237"/>
        <v>0</v>
      </c>
      <c r="BT114" s="35" t="str">
        <f t="shared" si="238"/>
        <v/>
      </c>
      <c r="BU114" s="35" t="b">
        <f t="shared" si="239"/>
        <v>0</v>
      </c>
      <c r="BV114" s="35" t="str">
        <f t="shared" si="240"/>
        <v/>
      </c>
      <c r="BW114" s="13" t="b">
        <f t="shared" si="315"/>
        <v>0</v>
      </c>
      <c r="BX114" s="35" t="str">
        <f t="shared" si="241"/>
        <v/>
      </c>
      <c r="BY114" s="265" t="b">
        <f t="shared" si="284"/>
        <v>0</v>
      </c>
      <c r="BZ114" s="35" t="str">
        <f t="shared" si="242"/>
        <v/>
      </c>
      <c r="CA114" s="265" t="b">
        <f t="shared" si="285"/>
        <v>0</v>
      </c>
      <c r="CB114" s="35" t="str">
        <f t="shared" si="243"/>
        <v/>
      </c>
      <c r="CC114" s="272" t="b">
        <f t="shared" si="286"/>
        <v>0</v>
      </c>
      <c r="CD114" s="35" t="str">
        <f t="shared" si="244"/>
        <v/>
      </c>
      <c r="CE114" s="13" t="b">
        <f t="shared" si="245"/>
        <v>0</v>
      </c>
      <c r="CF114" s="35" t="str">
        <f t="shared" si="246"/>
        <v/>
      </c>
      <c r="CG114" s="179">
        <f t="shared" si="247"/>
        <v>0</v>
      </c>
      <c r="CH114" s="179">
        <f t="shared" si="248"/>
        <v>0</v>
      </c>
      <c r="CI114" s="218">
        <f t="shared" si="287"/>
        <v>0</v>
      </c>
      <c r="CJ114" s="218">
        <f t="shared" si="288"/>
        <v>0</v>
      </c>
      <c r="CK114" s="218">
        <f t="shared" si="289"/>
        <v>0</v>
      </c>
      <c r="CL114" s="218">
        <f t="shared" si="290"/>
        <v>0</v>
      </c>
      <c r="CM114" s="218">
        <f t="shared" si="291"/>
        <v>0</v>
      </c>
      <c r="CN114" s="218">
        <f t="shared" si="292"/>
        <v>0</v>
      </c>
      <c r="CO114" s="218">
        <f t="shared" si="293"/>
        <v>0</v>
      </c>
      <c r="CP114" s="218">
        <f t="shared" si="294"/>
        <v>0</v>
      </c>
      <c r="CQ114" s="218">
        <f t="shared" si="295"/>
        <v>0</v>
      </c>
      <c r="CR114" s="218">
        <f t="shared" si="296"/>
        <v>0</v>
      </c>
      <c r="CS114" s="14">
        <f t="shared" si="249"/>
        <v>0</v>
      </c>
      <c r="CT114" s="236">
        <f t="shared" si="250"/>
        <v>0</v>
      </c>
      <c r="CU114" s="237">
        <f t="shared" si="320"/>
        <v>0</v>
      </c>
      <c r="CV114" s="16">
        <f t="shared" si="320"/>
        <v>0</v>
      </c>
      <c r="CW114" s="16">
        <f t="shared" si="320"/>
        <v>0</v>
      </c>
      <c r="CX114" s="16">
        <f t="shared" si="320"/>
        <v>0</v>
      </c>
      <c r="CY114" s="16">
        <f t="shared" si="320"/>
        <v>0</v>
      </c>
      <c r="CZ114" s="16">
        <f t="shared" si="320"/>
        <v>0</v>
      </c>
      <c r="DA114" s="16">
        <f t="shared" si="320"/>
        <v>0</v>
      </c>
      <c r="DB114" s="16">
        <f t="shared" si="320"/>
        <v>0</v>
      </c>
      <c r="DC114" s="16">
        <f t="shared" si="320"/>
        <v>0</v>
      </c>
      <c r="DD114" s="238">
        <f t="shared" si="320"/>
        <v>0</v>
      </c>
      <c r="DE114" s="232">
        <f t="shared" si="321"/>
        <v>0</v>
      </c>
      <c r="DF114" s="132">
        <f t="shared" si="321"/>
        <v>0</v>
      </c>
      <c r="DG114" s="132">
        <f t="shared" si="321"/>
        <v>0</v>
      </c>
      <c r="DH114" s="132">
        <f t="shared" si="321"/>
        <v>0</v>
      </c>
      <c r="DI114" s="132">
        <f t="shared" si="321"/>
        <v>0</v>
      </c>
      <c r="DJ114" s="132">
        <f t="shared" si="321"/>
        <v>0</v>
      </c>
      <c r="DK114" s="132">
        <f t="shared" si="321"/>
        <v>0</v>
      </c>
      <c r="DL114" s="132">
        <f t="shared" si="321"/>
        <v>0</v>
      </c>
      <c r="DM114" s="132">
        <f t="shared" si="321"/>
        <v>0</v>
      </c>
      <c r="DN114" s="233">
        <f t="shared" si="321"/>
        <v>0</v>
      </c>
      <c r="DO114" s="232">
        <f t="shared" si="251"/>
        <v>0</v>
      </c>
      <c r="DP114" s="132">
        <f t="shared" si="252"/>
        <v>0</v>
      </c>
      <c r="DQ114" s="132">
        <f t="shared" si="253"/>
        <v>0</v>
      </c>
      <c r="DR114" s="132">
        <f t="shared" si="254"/>
        <v>0</v>
      </c>
      <c r="DS114" s="132">
        <f t="shared" si="255"/>
        <v>0</v>
      </c>
      <c r="DT114" s="132">
        <f t="shared" si="256"/>
        <v>0</v>
      </c>
      <c r="DU114" s="132">
        <f t="shared" si="257"/>
        <v>0</v>
      </c>
      <c r="DV114" s="132">
        <f t="shared" si="258"/>
        <v>0</v>
      </c>
      <c r="DW114" s="132">
        <f t="shared" si="259"/>
        <v>0</v>
      </c>
      <c r="DX114" s="233">
        <f t="shared" si="260"/>
        <v>0</v>
      </c>
      <c r="DY114" s="231" t="b">
        <f t="shared" si="297"/>
        <v>0</v>
      </c>
      <c r="DZ114" s="163"/>
      <c r="EA114" s="226" t="str">
        <f t="shared" si="298"/>
        <v/>
      </c>
      <c r="EB114" s="178" t="str">
        <f t="shared" si="299"/>
        <v/>
      </c>
      <c r="EC114" s="178" t="str">
        <f t="shared" si="300"/>
        <v/>
      </c>
      <c r="ED114" s="178" t="str">
        <f t="shared" si="301"/>
        <v/>
      </c>
      <c r="EE114" s="178" t="str">
        <f t="shared" si="302"/>
        <v/>
      </c>
      <c r="EF114" s="178" t="str">
        <f t="shared" si="303"/>
        <v/>
      </c>
      <c r="EG114" s="178" t="str">
        <f t="shared" si="304"/>
        <v/>
      </c>
      <c r="EH114" s="178" t="str">
        <f t="shared" si="305"/>
        <v/>
      </c>
      <c r="EI114" s="178" t="str">
        <f t="shared" si="306"/>
        <v/>
      </c>
      <c r="EJ114" s="227" t="str">
        <f t="shared" si="307"/>
        <v/>
      </c>
      <c r="EK114" s="230" t="str">
        <f t="shared" si="261"/>
        <v/>
      </c>
      <c r="EL114" s="177" t="str">
        <f t="shared" si="262"/>
        <v/>
      </c>
      <c r="EM114" s="177" t="str">
        <f t="shared" si="263"/>
        <v/>
      </c>
      <c r="EN114" s="177" t="str">
        <f t="shared" si="264"/>
        <v/>
      </c>
      <c r="EO114" s="177" t="str">
        <f t="shared" si="265"/>
        <v/>
      </c>
      <c r="EP114" s="177" t="str">
        <f t="shared" si="266"/>
        <v/>
      </c>
      <c r="EQ114" s="177" t="str">
        <f t="shared" si="267"/>
        <v/>
      </c>
      <c r="ER114" s="177" t="str">
        <f t="shared" si="268"/>
        <v/>
      </c>
      <c r="ES114" s="177" t="str">
        <f t="shared" si="269"/>
        <v/>
      </c>
      <c r="ET114" s="177" t="str">
        <f t="shared" si="270"/>
        <v/>
      </c>
      <c r="EU114" s="229" t="e">
        <f t="shared" si="271"/>
        <v>#VALUE!</v>
      </c>
      <c r="EV114" s="27" t="e">
        <f t="shared" si="272"/>
        <v>#VALUE!</v>
      </c>
      <c r="EW114" s="27" t="e">
        <f t="shared" si="273"/>
        <v>#VALUE!</v>
      </c>
      <c r="EX114" s="28" t="e">
        <f t="shared" si="274"/>
        <v>#VALUE!</v>
      </c>
      <c r="EY114" s="28" t="e">
        <f t="shared" si="275"/>
        <v>#VALUE!</v>
      </c>
      <c r="EZ114" s="28" t="b">
        <f t="shared" si="276"/>
        <v>0</v>
      </c>
      <c r="FA114" s="176" t="str">
        <f t="shared" si="277"/>
        <v/>
      </c>
      <c r="FB114" s="27" t="e" cm="1">
        <f t="array" aca="1" ref="FB114" ca="1">TEXT(RIGHT(10-RIGHT(SUM(INDEX(1*(MID(MID(C114,1,1)*2,ROW(INDIRECT("1:"&amp;LEN(MID(C114,1,1)*2))),1)),,))+MID(C114,2,1)+
SUM(INDEX(1*(MID(MID(C114,3,1)*2,ROW(INDIRECT("1:"&amp;LEN(MID(C114,3,1)*2))),1)),,))+MID(C114,4,1)+
SUM(INDEX(1*(MID(MID(C114,5,1)*2,ROW(INDIRECT("1:"&amp;LEN(MID(C114,5,1)*2))),1)),,))+MID(C114,6,1)+
SUM(INDEX(1*(MID(MID(C114,8,1)*2,ROW(INDIRECT("1:"&amp;LEN(MID(C114,8,1)*2))),1)),,))+MID(C114,9,1)+
SUM(INDEX(1*(MID(MID(C114,10,1)*2,ROW(INDIRECT("1:"&amp;LEN(MID(C114,10,1)*2))),1)),,)),1),1),"0")</f>
        <v>#VALUE!</v>
      </c>
      <c r="FC114" s="27" t="str">
        <f t="shared" si="278"/>
        <v/>
      </c>
      <c r="FD114" s="29" t="b">
        <f t="shared" si="279"/>
        <v>0</v>
      </c>
      <c r="FE114" s="112" t="b">
        <f>IFERROR(MATCH(D114,'Avtal för korttidsarbete'!$G$13:$G$1012,0),TRUE)</f>
        <v>1</v>
      </c>
      <c r="FF114" s="112" t="b">
        <f t="shared" si="308"/>
        <v>0</v>
      </c>
      <c r="FG114" s="113" t="str" cm="1">
        <f t="array" ref="FG114">IF(FE114=TRUE,"x",INDEX('Avtal för korttidsarbete'!$E$13:$E$1012,$FE114))</f>
        <v>x</v>
      </c>
      <c r="FH114" s="113" t="str" cm="1">
        <f t="array" ref="FH114">IF(FE114=TRUE,"x",INDEX('Avtal för korttidsarbete'!$F$13:$F$1012,$FE114))</f>
        <v>x</v>
      </c>
      <c r="FI114" s="112" t="b">
        <f t="shared" si="309"/>
        <v>0</v>
      </c>
      <c r="FJ114" s="135">
        <f t="shared" si="310"/>
        <v>44166</v>
      </c>
      <c r="FK114" s="135">
        <f t="shared" si="311"/>
        <v>44377</v>
      </c>
      <c r="FL114" s="112" t="b">
        <f t="shared" si="312"/>
        <v>0</v>
      </c>
      <c r="FM114" s="113">
        <f t="shared" si="313"/>
        <v>44166</v>
      </c>
      <c r="FN114" s="135">
        <f t="shared" si="314"/>
        <v>44377</v>
      </c>
      <c r="FO114" s="148" t="b">
        <f>IFERROR(INDEX('Avtal för korttidsarbete'!R:R,MATCH(D114,'Avtal för korttidsarbete'!$G:$G,0)),TRUE)</f>
        <v>1</v>
      </c>
      <c r="FP114" s="135" t="str">
        <f>IF(FO114,"-",INDEX('Avtal för korttidsarbete'!$D:$D,MATCH(D114,'Avtal för korttidsarbete'!$G:$G,0)))</f>
        <v>-</v>
      </c>
      <c r="FQ114" s="113" t="b">
        <f>IFERROR(G114&gt;INDEX(Uppsägningar!E:E,MATCH(C114,Uppsägningar!C:C,0)),FALSE)</f>
        <v>0</v>
      </c>
    </row>
    <row r="115" spans="1:173" x14ac:dyDescent="0.25">
      <c r="A115" s="19">
        <v>99</v>
      </c>
      <c r="B115" s="20"/>
      <c r="C115" s="183"/>
      <c r="D115" s="66"/>
      <c r="E115" s="212">
        <f>IFERROR(INDEX(Admin!$C$7:$C$10,MATCH(FP115,TblNivåValTExt,0)),0)</f>
        <v>0</v>
      </c>
      <c r="F115" s="1"/>
      <c r="G115" s="1"/>
      <c r="H115" s="78"/>
      <c r="I115" s="181"/>
      <c r="J115" s="181"/>
      <c r="K115" s="182"/>
      <c r="L115" s="182"/>
      <c r="M115" s="181"/>
      <c r="N115" s="181"/>
      <c r="O115" s="181"/>
      <c r="P115" s="182"/>
      <c r="Q115" s="182"/>
      <c r="R115" s="181"/>
      <c r="S115" s="181"/>
      <c r="T115" s="181"/>
      <c r="U115" s="182"/>
      <c r="V115" s="182"/>
      <c r="W115" s="181"/>
      <c r="X115" s="181"/>
      <c r="Y115" s="181"/>
      <c r="Z115" s="182"/>
      <c r="AA115" s="182"/>
      <c r="AB115" s="181"/>
      <c r="AC115" s="181"/>
      <c r="AD115" s="181"/>
      <c r="AE115" s="182"/>
      <c r="AF115" s="182"/>
      <c r="AG115" s="181"/>
      <c r="AH115" s="181"/>
      <c r="AI115" s="181"/>
      <c r="AJ115" s="182"/>
      <c r="AK115" s="182"/>
      <c r="AL115" s="181"/>
      <c r="AM115" s="181"/>
      <c r="AN115" s="181"/>
      <c r="AO115" s="182"/>
      <c r="AP115" s="182"/>
      <c r="AQ115" s="181"/>
      <c r="AR115" s="181"/>
      <c r="AS115" s="181"/>
      <c r="AT115" s="182"/>
      <c r="AU115" s="182"/>
      <c r="AV115" s="181"/>
      <c r="AW115" s="181"/>
      <c r="AX115" s="181"/>
      <c r="AY115" s="182"/>
      <c r="AZ115" s="182"/>
      <c r="BA115" s="181"/>
      <c r="BB115" s="181"/>
      <c r="BC115" s="181"/>
      <c r="BD115" s="182"/>
      <c r="BE115" s="182"/>
      <c r="BF115" s="181"/>
      <c r="BG115" s="180">
        <f t="shared" si="280"/>
        <v>0</v>
      </c>
      <c r="BH115" s="116" t="str">
        <f t="shared" si="281"/>
        <v/>
      </c>
      <c r="BI115" s="80" t="b">
        <f t="shared" si="229"/>
        <v>0</v>
      </c>
      <c r="BJ115" s="80" t="str">
        <f t="shared" si="230"/>
        <v/>
      </c>
      <c r="BK115" s="80" t="b">
        <f t="shared" si="282"/>
        <v>0</v>
      </c>
      <c r="BL115" s="13" t="str">
        <f t="shared" si="231"/>
        <v/>
      </c>
      <c r="BM115" s="13" t="b">
        <f t="shared" si="283"/>
        <v>0</v>
      </c>
      <c r="BN115" s="35" t="str">
        <f t="shared" si="232"/>
        <v/>
      </c>
      <c r="BO115" s="13" t="b">
        <f t="shared" si="233"/>
        <v>0</v>
      </c>
      <c r="BP115" s="35" t="str">
        <f t="shared" si="234"/>
        <v/>
      </c>
      <c r="BQ115" s="13" t="b">
        <f t="shared" si="235"/>
        <v>0</v>
      </c>
      <c r="BR115" s="35" t="str">
        <f t="shared" si="236"/>
        <v/>
      </c>
      <c r="BS115" s="35" t="b">
        <f t="shared" si="237"/>
        <v>0</v>
      </c>
      <c r="BT115" s="35" t="str">
        <f t="shared" si="238"/>
        <v/>
      </c>
      <c r="BU115" s="35" t="b">
        <f t="shared" si="239"/>
        <v>0</v>
      </c>
      <c r="BV115" s="35" t="str">
        <f t="shared" si="240"/>
        <v/>
      </c>
      <c r="BW115" s="13" t="b">
        <f t="shared" si="315"/>
        <v>0</v>
      </c>
      <c r="BX115" s="35" t="str">
        <f t="shared" si="241"/>
        <v/>
      </c>
      <c r="BY115" s="265" t="b">
        <f t="shared" si="284"/>
        <v>0</v>
      </c>
      <c r="BZ115" s="35" t="str">
        <f t="shared" si="242"/>
        <v/>
      </c>
      <c r="CA115" s="265" t="b">
        <f t="shared" si="285"/>
        <v>0</v>
      </c>
      <c r="CB115" s="35" t="str">
        <f t="shared" si="243"/>
        <v/>
      </c>
      <c r="CC115" s="272" t="b">
        <f t="shared" si="286"/>
        <v>0</v>
      </c>
      <c r="CD115" s="35" t="str">
        <f t="shared" si="244"/>
        <v/>
      </c>
      <c r="CE115" s="13" t="b">
        <f t="shared" si="245"/>
        <v>0</v>
      </c>
      <c r="CF115" s="35" t="str">
        <f t="shared" si="246"/>
        <v/>
      </c>
      <c r="CG115" s="179">
        <f t="shared" si="247"/>
        <v>0</v>
      </c>
      <c r="CH115" s="179">
        <f t="shared" si="248"/>
        <v>0</v>
      </c>
      <c r="CI115" s="218">
        <f t="shared" si="287"/>
        <v>0</v>
      </c>
      <c r="CJ115" s="218">
        <f t="shared" si="288"/>
        <v>0</v>
      </c>
      <c r="CK115" s="218">
        <f t="shared" si="289"/>
        <v>0</v>
      </c>
      <c r="CL115" s="218">
        <f t="shared" si="290"/>
        <v>0</v>
      </c>
      <c r="CM115" s="218">
        <f t="shared" si="291"/>
        <v>0</v>
      </c>
      <c r="CN115" s="218">
        <f t="shared" si="292"/>
        <v>0</v>
      </c>
      <c r="CO115" s="218">
        <f t="shared" si="293"/>
        <v>0</v>
      </c>
      <c r="CP115" s="218">
        <f t="shared" si="294"/>
        <v>0</v>
      </c>
      <c r="CQ115" s="218">
        <f t="shared" si="295"/>
        <v>0</v>
      </c>
      <c r="CR115" s="218">
        <f t="shared" si="296"/>
        <v>0</v>
      </c>
      <c r="CS115" s="14">
        <f t="shared" si="249"/>
        <v>0</v>
      </c>
      <c r="CT115" s="236">
        <f t="shared" si="250"/>
        <v>0</v>
      </c>
      <c r="CU115" s="237">
        <f t="shared" si="320"/>
        <v>0</v>
      </c>
      <c r="CV115" s="16">
        <f t="shared" si="320"/>
        <v>0</v>
      </c>
      <c r="CW115" s="16">
        <f t="shared" si="320"/>
        <v>0</v>
      </c>
      <c r="CX115" s="16">
        <f t="shared" si="320"/>
        <v>0</v>
      </c>
      <c r="CY115" s="16">
        <f t="shared" si="320"/>
        <v>0</v>
      </c>
      <c r="CZ115" s="16">
        <f t="shared" si="320"/>
        <v>0</v>
      </c>
      <c r="DA115" s="16">
        <f t="shared" si="320"/>
        <v>0</v>
      </c>
      <c r="DB115" s="16">
        <f t="shared" si="320"/>
        <v>0</v>
      </c>
      <c r="DC115" s="16">
        <f t="shared" si="320"/>
        <v>0</v>
      </c>
      <c r="DD115" s="238">
        <f t="shared" si="320"/>
        <v>0</v>
      </c>
      <c r="DE115" s="232">
        <f t="shared" si="321"/>
        <v>0</v>
      </c>
      <c r="DF115" s="132">
        <f t="shared" si="321"/>
        <v>0</v>
      </c>
      <c r="DG115" s="132">
        <f t="shared" si="321"/>
        <v>0</v>
      </c>
      <c r="DH115" s="132">
        <f t="shared" si="321"/>
        <v>0</v>
      </c>
      <c r="DI115" s="132">
        <f t="shared" si="321"/>
        <v>0</v>
      </c>
      <c r="DJ115" s="132">
        <f t="shared" si="321"/>
        <v>0</v>
      </c>
      <c r="DK115" s="132">
        <f t="shared" si="321"/>
        <v>0</v>
      </c>
      <c r="DL115" s="132">
        <f t="shared" si="321"/>
        <v>0</v>
      </c>
      <c r="DM115" s="132">
        <f t="shared" si="321"/>
        <v>0</v>
      </c>
      <c r="DN115" s="233">
        <f t="shared" si="321"/>
        <v>0</v>
      </c>
      <c r="DO115" s="232">
        <f t="shared" si="251"/>
        <v>0</v>
      </c>
      <c r="DP115" s="132">
        <f t="shared" si="252"/>
        <v>0</v>
      </c>
      <c r="DQ115" s="132">
        <f t="shared" si="253"/>
        <v>0</v>
      </c>
      <c r="DR115" s="132">
        <f t="shared" si="254"/>
        <v>0</v>
      </c>
      <c r="DS115" s="132">
        <f t="shared" si="255"/>
        <v>0</v>
      </c>
      <c r="DT115" s="132">
        <f t="shared" si="256"/>
        <v>0</v>
      </c>
      <c r="DU115" s="132">
        <f t="shared" si="257"/>
        <v>0</v>
      </c>
      <c r="DV115" s="132">
        <f t="shared" si="258"/>
        <v>0</v>
      </c>
      <c r="DW115" s="132">
        <f t="shared" si="259"/>
        <v>0</v>
      </c>
      <c r="DX115" s="233">
        <f t="shared" si="260"/>
        <v>0</v>
      </c>
      <c r="DY115" s="231" t="b">
        <f t="shared" si="297"/>
        <v>0</v>
      </c>
      <c r="DZ115" s="163"/>
      <c r="EA115" s="226" t="str">
        <f t="shared" si="298"/>
        <v/>
      </c>
      <c r="EB115" s="178" t="str">
        <f t="shared" si="299"/>
        <v/>
      </c>
      <c r="EC115" s="178" t="str">
        <f t="shared" si="300"/>
        <v/>
      </c>
      <c r="ED115" s="178" t="str">
        <f t="shared" si="301"/>
        <v/>
      </c>
      <c r="EE115" s="178" t="str">
        <f t="shared" si="302"/>
        <v/>
      </c>
      <c r="EF115" s="178" t="str">
        <f t="shared" si="303"/>
        <v/>
      </c>
      <c r="EG115" s="178" t="str">
        <f t="shared" si="304"/>
        <v/>
      </c>
      <c r="EH115" s="178" t="str">
        <f t="shared" si="305"/>
        <v/>
      </c>
      <c r="EI115" s="178" t="str">
        <f t="shared" si="306"/>
        <v/>
      </c>
      <c r="EJ115" s="227" t="str">
        <f t="shared" si="307"/>
        <v/>
      </c>
      <c r="EK115" s="230" t="str">
        <f t="shared" si="261"/>
        <v/>
      </c>
      <c r="EL115" s="177" t="str">
        <f t="shared" si="262"/>
        <v/>
      </c>
      <c r="EM115" s="177" t="str">
        <f t="shared" si="263"/>
        <v/>
      </c>
      <c r="EN115" s="177" t="str">
        <f t="shared" si="264"/>
        <v/>
      </c>
      <c r="EO115" s="177" t="str">
        <f t="shared" si="265"/>
        <v/>
      </c>
      <c r="EP115" s="177" t="str">
        <f t="shared" si="266"/>
        <v/>
      </c>
      <c r="EQ115" s="177" t="str">
        <f t="shared" si="267"/>
        <v/>
      </c>
      <c r="ER115" s="177" t="str">
        <f t="shared" si="268"/>
        <v/>
      </c>
      <c r="ES115" s="177" t="str">
        <f t="shared" si="269"/>
        <v/>
      </c>
      <c r="ET115" s="177" t="str">
        <f t="shared" si="270"/>
        <v/>
      </c>
      <c r="EU115" s="229" t="e">
        <f t="shared" si="271"/>
        <v>#VALUE!</v>
      </c>
      <c r="EV115" s="27" t="e">
        <f t="shared" si="272"/>
        <v>#VALUE!</v>
      </c>
      <c r="EW115" s="27" t="e">
        <f t="shared" si="273"/>
        <v>#VALUE!</v>
      </c>
      <c r="EX115" s="28" t="e">
        <f t="shared" si="274"/>
        <v>#VALUE!</v>
      </c>
      <c r="EY115" s="28" t="e">
        <f t="shared" si="275"/>
        <v>#VALUE!</v>
      </c>
      <c r="EZ115" s="28" t="b">
        <f t="shared" si="276"/>
        <v>0</v>
      </c>
      <c r="FA115" s="176" t="str">
        <f t="shared" si="277"/>
        <v/>
      </c>
      <c r="FB115" s="27" t="e" cm="1">
        <f t="array" aca="1" ref="FB115" ca="1">TEXT(RIGHT(10-RIGHT(SUM(INDEX(1*(MID(MID(C115,1,1)*2,ROW(INDIRECT("1:"&amp;LEN(MID(C115,1,1)*2))),1)),,))+MID(C115,2,1)+
SUM(INDEX(1*(MID(MID(C115,3,1)*2,ROW(INDIRECT("1:"&amp;LEN(MID(C115,3,1)*2))),1)),,))+MID(C115,4,1)+
SUM(INDEX(1*(MID(MID(C115,5,1)*2,ROW(INDIRECT("1:"&amp;LEN(MID(C115,5,1)*2))),1)),,))+MID(C115,6,1)+
SUM(INDEX(1*(MID(MID(C115,8,1)*2,ROW(INDIRECT("1:"&amp;LEN(MID(C115,8,1)*2))),1)),,))+MID(C115,9,1)+
SUM(INDEX(1*(MID(MID(C115,10,1)*2,ROW(INDIRECT("1:"&amp;LEN(MID(C115,10,1)*2))),1)),,)),1),1),"0")</f>
        <v>#VALUE!</v>
      </c>
      <c r="FC115" s="27" t="str">
        <f t="shared" si="278"/>
        <v/>
      </c>
      <c r="FD115" s="29" t="b">
        <f t="shared" si="279"/>
        <v>0</v>
      </c>
      <c r="FE115" s="112" t="b">
        <f>IFERROR(MATCH(D115,'Avtal för korttidsarbete'!$G$13:$G$1012,0),TRUE)</f>
        <v>1</v>
      </c>
      <c r="FF115" s="112" t="b">
        <f t="shared" si="308"/>
        <v>0</v>
      </c>
      <c r="FG115" s="113" t="str" cm="1">
        <f t="array" ref="FG115">IF(FE115=TRUE,"x",INDEX('Avtal för korttidsarbete'!$E$13:$E$1012,$FE115))</f>
        <v>x</v>
      </c>
      <c r="FH115" s="113" t="str" cm="1">
        <f t="array" ref="FH115">IF(FE115=TRUE,"x",INDEX('Avtal för korttidsarbete'!$F$13:$F$1012,$FE115))</f>
        <v>x</v>
      </c>
      <c r="FI115" s="112" t="b">
        <f t="shared" si="309"/>
        <v>0</v>
      </c>
      <c r="FJ115" s="135">
        <f t="shared" si="310"/>
        <v>44166</v>
      </c>
      <c r="FK115" s="135">
        <f t="shared" si="311"/>
        <v>44377</v>
      </c>
      <c r="FL115" s="112" t="b">
        <f t="shared" si="312"/>
        <v>0</v>
      </c>
      <c r="FM115" s="113">
        <f t="shared" si="313"/>
        <v>44166</v>
      </c>
      <c r="FN115" s="135">
        <f t="shared" si="314"/>
        <v>44377</v>
      </c>
      <c r="FO115" s="148" t="b">
        <f>IFERROR(INDEX('Avtal för korttidsarbete'!R:R,MATCH(D115,'Avtal för korttidsarbete'!$G:$G,0)),TRUE)</f>
        <v>1</v>
      </c>
      <c r="FP115" s="135" t="str">
        <f>IF(FO115,"-",INDEX('Avtal för korttidsarbete'!$D:$D,MATCH(D115,'Avtal för korttidsarbete'!$G:$G,0)))</f>
        <v>-</v>
      </c>
      <c r="FQ115" s="113" t="b">
        <f>IFERROR(G115&gt;INDEX(Uppsägningar!E:E,MATCH(C115,Uppsägningar!C:C,0)),FALSE)</f>
        <v>0</v>
      </c>
    </row>
    <row r="116" spans="1:173" x14ac:dyDescent="0.25">
      <c r="A116" s="19">
        <v>100</v>
      </c>
      <c r="B116" s="20"/>
      <c r="C116" s="183"/>
      <c r="D116" s="66"/>
      <c r="E116" s="212">
        <f>IFERROR(INDEX(Admin!$C$7:$C$10,MATCH(FP116,TblNivåValTExt,0)),0)</f>
        <v>0</v>
      </c>
      <c r="F116" s="1"/>
      <c r="G116" s="1"/>
      <c r="H116" s="78"/>
      <c r="I116" s="181"/>
      <c r="J116" s="181"/>
      <c r="K116" s="182"/>
      <c r="L116" s="182"/>
      <c r="M116" s="181"/>
      <c r="N116" s="181"/>
      <c r="O116" s="181"/>
      <c r="P116" s="182"/>
      <c r="Q116" s="182"/>
      <c r="R116" s="181"/>
      <c r="S116" s="181"/>
      <c r="T116" s="181"/>
      <c r="U116" s="182"/>
      <c r="V116" s="182"/>
      <c r="W116" s="181"/>
      <c r="X116" s="181"/>
      <c r="Y116" s="181"/>
      <c r="Z116" s="182"/>
      <c r="AA116" s="182"/>
      <c r="AB116" s="181"/>
      <c r="AC116" s="181"/>
      <c r="AD116" s="181"/>
      <c r="AE116" s="182"/>
      <c r="AF116" s="182"/>
      <c r="AG116" s="181"/>
      <c r="AH116" s="181"/>
      <c r="AI116" s="181"/>
      <c r="AJ116" s="182"/>
      <c r="AK116" s="182"/>
      <c r="AL116" s="181"/>
      <c r="AM116" s="181"/>
      <c r="AN116" s="181"/>
      <c r="AO116" s="182"/>
      <c r="AP116" s="182"/>
      <c r="AQ116" s="181"/>
      <c r="AR116" s="181"/>
      <c r="AS116" s="181"/>
      <c r="AT116" s="182"/>
      <c r="AU116" s="182"/>
      <c r="AV116" s="181"/>
      <c r="AW116" s="181"/>
      <c r="AX116" s="181"/>
      <c r="AY116" s="182"/>
      <c r="AZ116" s="182"/>
      <c r="BA116" s="181"/>
      <c r="BB116" s="181"/>
      <c r="BC116" s="181"/>
      <c r="BD116" s="182"/>
      <c r="BE116" s="182"/>
      <c r="BF116" s="181"/>
      <c r="BG116" s="180">
        <f t="shared" si="280"/>
        <v>0</v>
      </c>
      <c r="BH116" s="116" t="str">
        <f t="shared" si="281"/>
        <v/>
      </c>
      <c r="BI116" s="80" t="b">
        <f t="shared" si="229"/>
        <v>0</v>
      </c>
      <c r="BJ116" s="80" t="str">
        <f t="shared" si="230"/>
        <v/>
      </c>
      <c r="BK116" s="80" t="b">
        <f t="shared" si="282"/>
        <v>0</v>
      </c>
      <c r="BL116" s="13" t="str">
        <f t="shared" si="231"/>
        <v/>
      </c>
      <c r="BM116" s="13" t="b">
        <f t="shared" si="283"/>
        <v>0</v>
      </c>
      <c r="BN116" s="35" t="str">
        <f t="shared" si="232"/>
        <v/>
      </c>
      <c r="BO116" s="13" t="b">
        <f t="shared" si="233"/>
        <v>0</v>
      </c>
      <c r="BP116" s="35" t="str">
        <f t="shared" si="234"/>
        <v/>
      </c>
      <c r="BQ116" s="13" t="b">
        <f t="shared" si="235"/>
        <v>0</v>
      </c>
      <c r="BR116" s="35" t="str">
        <f t="shared" si="236"/>
        <v/>
      </c>
      <c r="BS116" s="35" t="b">
        <f t="shared" si="237"/>
        <v>0</v>
      </c>
      <c r="BT116" s="35" t="str">
        <f t="shared" si="238"/>
        <v/>
      </c>
      <c r="BU116" s="35" t="b">
        <f t="shared" si="239"/>
        <v>0</v>
      </c>
      <c r="BV116" s="35" t="str">
        <f t="shared" si="240"/>
        <v/>
      </c>
      <c r="BW116" s="13" t="b">
        <f t="shared" si="315"/>
        <v>0</v>
      </c>
      <c r="BX116" s="35" t="str">
        <f t="shared" si="241"/>
        <v/>
      </c>
      <c r="BY116" s="265" t="b">
        <f t="shared" si="284"/>
        <v>0</v>
      </c>
      <c r="BZ116" s="35" t="str">
        <f t="shared" si="242"/>
        <v/>
      </c>
      <c r="CA116" s="265" t="b">
        <f t="shared" si="285"/>
        <v>0</v>
      </c>
      <c r="CB116" s="35" t="str">
        <f t="shared" si="243"/>
        <v/>
      </c>
      <c r="CC116" s="272" t="b">
        <f t="shared" si="286"/>
        <v>0</v>
      </c>
      <c r="CD116" s="35" t="str">
        <f t="shared" si="244"/>
        <v/>
      </c>
      <c r="CE116" s="13" t="b">
        <f t="shared" si="245"/>
        <v>0</v>
      </c>
      <c r="CF116" s="35" t="str">
        <f t="shared" si="246"/>
        <v/>
      </c>
      <c r="CG116" s="179">
        <f t="shared" si="247"/>
        <v>0</v>
      </c>
      <c r="CH116" s="179">
        <f t="shared" si="248"/>
        <v>0</v>
      </c>
      <c r="CI116" s="218">
        <f t="shared" si="287"/>
        <v>0</v>
      </c>
      <c r="CJ116" s="218">
        <f t="shared" si="288"/>
        <v>0</v>
      </c>
      <c r="CK116" s="218">
        <f t="shared" si="289"/>
        <v>0</v>
      </c>
      <c r="CL116" s="218">
        <f t="shared" si="290"/>
        <v>0</v>
      </c>
      <c r="CM116" s="218">
        <f t="shared" si="291"/>
        <v>0</v>
      </c>
      <c r="CN116" s="218">
        <f t="shared" si="292"/>
        <v>0</v>
      </c>
      <c r="CO116" s="218">
        <f t="shared" si="293"/>
        <v>0</v>
      </c>
      <c r="CP116" s="218">
        <f t="shared" si="294"/>
        <v>0</v>
      </c>
      <c r="CQ116" s="218">
        <f t="shared" si="295"/>
        <v>0</v>
      </c>
      <c r="CR116" s="218">
        <f t="shared" si="296"/>
        <v>0</v>
      </c>
      <c r="CS116" s="14">
        <f t="shared" si="249"/>
        <v>0</v>
      </c>
      <c r="CT116" s="236">
        <f t="shared" si="250"/>
        <v>0</v>
      </c>
      <c r="CU116" s="237">
        <f t="shared" si="320"/>
        <v>0</v>
      </c>
      <c r="CV116" s="16">
        <f t="shared" si="320"/>
        <v>0</v>
      </c>
      <c r="CW116" s="16">
        <f t="shared" si="320"/>
        <v>0</v>
      </c>
      <c r="CX116" s="16">
        <f t="shared" si="320"/>
        <v>0</v>
      </c>
      <c r="CY116" s="16">
        <f t="shared" si="320"/>
        <v>0</v>
      </c>
      <c r="CZ116" s="16">
        <f t="shared" si="320"/>
        <v>0</v>
      </c>
      <c r="DA116" s="16">
        <f t="shared" si="320"/>
        <v>0</v>
      </c>
      <c r="DB116" s="16">
        <f t="shared" si="320"/>
        <v>0</v>
      </c>
      <c r="DC116" s="16">
        <f t="shared" si="320"/>
        <v>0</v>
      </c>
      <c r="DD116" s="238">
        <f t="shared" si="320"/>
        <v>0</v>
      </c>
      <c r="DE116" s="232">
        <f t="shared" si="321"/>
        <v>0</v>
      </c>
      <c r="DF116" s="132">
        <f t="shared" si="321"/>
        <v>0</v>
      </c>
      <c r="DG116" s="132">
        <f t="shared" si="321"/>
        <v>0</v>
      </c>
      <c r="DH116" s="132">
        <f t="shared" si="321"/>
        <v>0</v>
      </c>
      <c r="DI116" s="132">
        <f t="shared" si="321"/>
        <v>0</v>
      </c>
      <c r="DJ116" s="132">
        <f t="shared" si="321"/>
        <v>0</v>
      </c>
      <c r="DK116" s="132">
        <f t="shared" si="321"/>
        <v>0</v>
      </c>
      <c r="DL116" s="132">
        <f t="shared" si="321"/>
        <v>0</v>
      </c>
      <c r="DM116" s="132">
        <f t="shared" si="321"/>
        <v>0</v>
      </c>
      <c r="DN116" s="233">
        <f t="shared" si="321"/>
        <v>0</v>
      </c>
      <c r="DO116" s="232">
        <f t="shared" si="251"/>
        <v>0</v>
      </c>
      <c r="DP116" s="132">
        <f t="shared" si="252"/>
        <v>0</v>
      </c>
      <c r="DQ116" s="132">
        <f t="shared" si="253"/>
        <v>0</v>
      </c>
      <c r="DR116" s="132">
        <f t="shared" si="254"/>
        <v>0</v>
      </c>
      <c r="DS116" s="132">
        <f t="shared" si="255"/>
        <v>0</v>
      </c>
      <c r="DT116" s="132">
        <f t="shared" si="256"/>
        <v>0</v>
      </c>
      <c r="DU116" s="132">
        <f t="shared" si="257"/>
        <v>0</v>
      </c>
      <c r="DV116" s="132">
        <f t="shared" si="258"/>
        <v>0</v>
      </c>
      <c r="DW116" s="132">
        <f t="shared" si="259"/>
        <v>0</v>
      </c>
      <c r="DX116" s="233">
        <f t="shared" si="260"/>
        <v>0</v>
      </c>
      <c r="DY116" s="231" t="b">
        <f t="shared" si="297"/>
        <v>0</v>
      </c>
      <c r="DZ116" s="163"/>
      <c r="EA116" s="226" t="str">
        <f t="shared" si="298"/>
        <v/>
      </c>
      <c r="EB116" s="178" t="str">
        <f t="shared" si="299"/>
        <v/>
      </c>
      <c r="EC116" s="178" t="str">
        <f t="shared" si="300"/>
        <v/>
      </c>
      <c r="ED116" s="178" t="str">
        <f t="shared" si="301"/>
        <v/>
      </c>
      <c r="EE116" s="178" t="str">
        <f t="shared" si="302"/>
        <v/>
      </c>
      <c r="EF116" s="178" t="str">
        <f t="shared" si="303"/>
        <v/>
      </c>
      <c r="EG116" s="178" t="str">
        <f t="shared" si="304"/>
        <v/>
      </c>
      <c r="EH116" s="178" t="str">
        <f t="shared" si="305"/>
        <v/>
      </c>
      <c r="EI116" s="178" t="str">
        <f t="shared" si="306"/>
        <v/>
      </c>
      <c r="EJ116" s="227" t="str">
        <f t="shared" si="307"/>
        <v/>
      </c>
      <c r="EK116" s="230" t="str">
        <f t="shared" si="261"/>
        <v/>
      </c>
      <c r="EL116" s="177" t="str">
        <f t="shared" si="262"/>
        <v/>
      </c>
      <c r="EM116" s="177" t="str">
        <f t="shared" si="263"/>
        <v/>
      </c>
      <c r="EN116" s="177" t="str">
        <f t="shared" si="264"/>
        <v/>
      </c>
      <c r="EO116" s="177" t="str">
        <f t="shared" si="265"/>
        <v/>
      </c>
      <c r="EP116" s="177" t="str">
        <f t="shared" si="266"/>
        <v/>
      </c>
      <c r="EQ116" s="177" t="str">
        <f t="shared" si="267"/>
        <v/>
      </c>
      <c r="ER116" s="177" t="str">
        <f t="shared" si="268"/>
        <v/>
      </c>
      <c r="ES116" s="177" t="str">
        <f t="shared" si="269"/>
        <v/>
      </c>
      <c r="ET116" s="177" t="str">
        <f t="shared" si="270"/>
        <v/>
      </c>
      <c r="EU116" s="229" t="e">
        <f t="shared" si="271"/>
        <v>#VALUE!</v>
      </c>
      <c r="EV116" s="27" t="e">
        <f t="shared" si="272"/>
        <v>#VALUE!</v>
      </c>
      <c r="EW116" s="27" t="e">
        <f t="shared" si="273"/>
        <v>#VALUE!</v>
      </c>
      <c r="EX116" s="28" t="e">
        <f t="shared" si="274"/>
        <v>#VALUE!</v>
      </c>
      <c r="EY116" s="28" t="e">
        <f t="shared" si="275"/>
        <v>#VALUE!</v>
      </c>
      <c r="EZ116" s="28" t="b">
        <f t="shared" si="276"/>
        <v>0</v>
      </c>
      <c r="FA116" s="176" t="str">
        <f t="shared" si="277"/>
        <v/>
      </c>
      <c r="FB116" s="27" t="e" cm="1">
        <f t="array" aca="1" ref="FB116" ca="1">TEXT(RIGHT(10-RIGHT(SUM(INDEX(1*(MID(MID(C116,1,1)*2,ROW(INDIRECT("1:"&amp;LEN(MID(C116,1,1)*2))),1)),,))+MID(C116,2,1)+
SUM(INDEX(1*(MID(MID(C116,3,1)*2,ROW(INDIRECT("1:"&amp;LEN(MID(C116,3,1)*2))),1)),,))+MID(C116,4,1)+
SUM(INDEX(1*(MID(MID(C116,5,1)*2,ROW(INDIRECT("1:"&amp;LEN(MID(C116,5,1)*2))),1)),,))+MID(C116,6,1)+
SUM(INDEX(1*(MID(MID(C116,8,1)*2,ROW(INDIRECT("1:"&amp;LEN(MID(C116,8,1)*2))),1)),,))+MID(C116,9,1)+
SUM(INDEX(1*(MID(MID(C116,10,1)*2,ROW(INDIRECT("1:"&amp;LEN(MID(C116,10,1)*2))),1)),,)),1),1),"0")</f>
        <v>#VALUE!</v>
      </c>
      <c r="FC116" s="27" t="str">
        <f t="shared" si="278"/>
        <v/>
      </c>
      <c r="FD116" s="29" t="b">
        <f t="shared" si="279"/>
        <v>0</v>
      </c>
      <c r="FE116" s="112" t="b">
        <f>IFERROR(MATCH(D116,'Avtal för korttidsarbete'!$G$13:$G$1012,0),TRUE)</f>
        <v>1</v>
      </c>
      <c r="FF116" s="112" t="b">
        <f t="shared" si="308"/>
        <v>0</v>
      </c>
      <c r="FG116" s="113" t="str" cm="1">
        <f t="array" ref="FG116">IF(FE116=TRUE,"x",INDEX('Avtal för korttidsarbete'!$E$13:$E$1012,$FE116))</f>
        <v>x</v>
      </c>
      <c r="FH116" s="113" t="str" cm="1">
        <f t="array" ref="FH116">IF(FE116=TRUE,"x",INDEX('Avtal för korttidsarbete'!$F$13:$F$1012,$FE116))</f>
        <v>x</v>
      </c>
      <c r="FI116" s="112" t="b">
        <f t="shared" si="309"/>
        <v>0</v>
      </c>
      <c r="FJ116" s="135">
        <f t="shared" si="310"/>
        <v>44166</v>
      </c>
      <c r="FK116" s="135">
        <f t="shared" si="311"/>
        <v>44377</v>
      </c>
      <c r="FL116" s="112" t="b">
        <f t="shared" si="312"/>
        <v>0</v>
      </c>
      <c r="FM116" s="113">
        <f t="shared" si="313"/>
        <v>44166</v>
      </c>
      <c r="FN116" s="135">
        <f t="shared" si="314"/>
        <v>44377</v>
      </c>
      <c r="FO116" s="148" t="b">
        <f>IFERROR(INDEX('Avtal för korttidsarbete'!R:R,MATCH(D116,'Avtal för korttidsarbete'!$G:$G,0)),TRUE)</f>
        <v>1</v>
      </c>
      <c r="FP116" s="135" t="str">
        <f>IF(FO116,"-",INDEX('Avtal för korttidsarbete'!$D:$D,MATCH(D116,'Avtal för korttidsarbete'!$G:$G,0)))</f>
        <v>-</v>
      </c>
      <c r="FQ116" s="113" t="b">
        <f>IFERROR(G116&gt;INDEX(Uppsägningar!E:E,MATCH(C116,Uppsägningar!C:C,0)),FALSE)</f>
        <v>0</v>
      </c>
    </row>
    <row r="117" spans="1:173" x14ac:dyDescent="0.25">
      <c r="A117" s="19">
        <v>101</v>
      </c>
      <c r="B117" s="20"/>
      <c r="C117" s="183"/>
      <c r="D117" s="66"/>
      <c r="E117" s="212">
        <f>IFERROR(INDEX(Admin!$C$7:$C$10,MATCH(FP117,TblNivåValTExt,0)),0)</f>
        <v>0</v>
      </c>
      <c r="F117" s="1"/>
      <c r="G117" s="1"/>
      <c r="H117" s="78"/>
      <c r="I117" s="181"/>
      <c r="J117" s="181"/>
      <c r="K117" s="182"/>
      <c r="L117" s="182"/>
      <c r="M117" s="181"/>
      <c r="N117" s="181"/>
      <c r="O117" s="181"/>
      <c r="P117" s="182"/>
      <c r="Q117" s="182"/>
      <c r="R117" s="181"/>
      <c r="S117" s="181"/>
      <c r="T117" s="181"/>
      <c r="U117" s="182"/>
      <c r="V117" s="182"/>
      <c r="W117" s="181"/>
      <c r="X117" s="181"/>
      <c r="Y117" s="181"/>
      <c r="Z117" s="182"/>
      <c r="AA117" s="182"/>
      <c r="AB117" s="181"/>
      <c r="AC117" s="181"/>
      <c r="AD117" s="181"/>
      <c r="AE117" s="182"/>
      <c r="AF117" s="182"/>
      <c r="AG117" s="181"/>
      <c r="AH117" s="181"/>
      <c r="AI117" s="181"/>
      <c r="AJ117" s="182"/>
      <c r="AK117" s="182"/>
      <c r="AL117" s="181"/>
      <c r="AM117" s="181"/>
      <c r="AN117" s="181"/>
      <c r="AO117" s="182"/>
      <c r="AP117" s="182"/>
      <c r="AQ117" s="181"/>
      <c r="AR117" s="181"/>
      <c r="AS117" s="181"/>
      <c r="AT117" s="182"/>
      <c r="AU117" s="182"/>
      <c r="AV117" s="181"/>
      <c r="AW117" s="181"/>
      <c r="AX117" s="181"/>
      <c r="AY117" s="182"/>
      <c r="AZ117" s="182"/>
      <c r="BA117" s="181"/>
      <c r="BB117" s="181"/>
      <c r="BC117" s="181"/>
      <c r="BD117" s="182"/>
      <c r="BE117" s="182"/>
      <c r="BF117" s="181"/>
      <c r="BG117" s="180">
        <f t="shared" si="280"/>
        <v>0</v>
      </c>
      <c r="BH117" s="116" t="str">
        <f t="shared" si="281"/>
        <v/>
      </c>
      <c r="BI117" s="80" t="b">
        <f t="shared" si="229"/>
        <v>0</v>
      </c>
      <c r="BJ117" s="80" t="str">
        <f t="shared" si="230"/>
        <v/>
      </c>
      <c r="BK117" s="80" t="b">
        <f t="shared" si="282"/>
        <v>0</v>
      </c>
      <c r="BL117" s="13" t="str">
        <f t="shared" si="231"/>
        <v/>
      </c>
      <c r="BM117" s="13" t="b">
        <f t="shared" si="283"/>
        <v>0</v>
      </c>
      <c r="BN117" s="35" t="str">
        <f t="shared" si="232"/>
        <v/>
      </c>
      <c r="BO117" s="13" t="b">
        <f t="shared" si="233"/>
        <v>0</v>
      </c>
      <c r="BP117" s="35" t="str">
        <f t="shared" si="234"/>
        <v/>
      </c>
      <c r="BQ117" s="13" t="b">
        <f t="shared" si="235"/>
        <v>0</v>
      </c>
      <c r="BR117" s="35" t="str">
        <f t="shared" si="236"/>
        <v/>
      </c>
      <c r="BS117" s="35" t="b">
        <f t="shared" si="237"/>
        <v>0</v>
      </c>
      <c r="BT117" s="35" t="str">
        <f t="shared" si="238"/>
        <v/>
      </c>
      <c r="BU117" s="35" t="b">
        <f t="shared" si="239"/>
        <v>0</v>
      </c>
      <c r="BV117" s="35" t="str">
        <f t="shared" si="240"/>
        <v/>
      </c>
      <c r="BW117" s="13" t="b">
        <f t="shared" si="315"/>
        <v>0</v>
      </c>
      <c r="BX117" s="35" t="str">
        <f t="shared" si="241"/>
        <v/>
      </c>
      <c r="BY117" s="265" t="b">
        <f t="shared" si="284"/>
        <v>0</v>
      </c>
      <c r="BZ117" s="35" t="str">
        <f t="shared" si="242"/>
        <v/>
      </c>
      <c r="CA117" s="265" t="b">
        <f t="shared" si="285"/>
        <v>0</v>
      </c>
      <c r="CB117" s="35" t="str">
        <f t="shared" si="243"/>
        <v/>
      </c>
      <c r="CC117" s="272" t="b">
        <f t="shared" si="286"/>
        <v>0</v>
      </c>
      <c r="CD117" s="35" t="str">
        <f t="shared" si="244"/>
        <v/>
      </c>
      <c r="CE117" s="13" t="b">
        <f t="shared" si="245"/>
        <v>0</v>
      </c>
      <c r="CF117" s="35" t="str">
        <f t="shared" si="246"/>
        <v/>
      </c>
      <c r="CG117" s="179">
        <f t="shared" si="247"/>
        <v>0</v>
      </c>
      <c r="CH117" s="179">
        <f t="shared" si="248"/>
        <v>0</v>
      </c>
      <c r="CI117" s="218">
        <f t="shared" si="287"/>
        <v>0</v>
      </c>
      <c r="CJ117" s="218">
        <f t="shared" si="288"/>
        <v>0</v>
      </c>
      <c r="CK117" s="218">
        <f t="shared" si="289"/>
        <v>0</v>
      </c>
      <c r="CL117" s="218">
        <f t="shared" si="290"/>
        <v>0</v>
      </c>
      <c r="CM117" s="218">
        <f t="shared" si="291"/>
        <v>0</v>
      </c>
      <c r="CN117" s="218">
        <f t="shared" si="292"/>
        <v>0</v>
      </c>
      <c r="CO117" s="218">
        <f t="shared" si="293"/>
        <v>0</v>
      </c>
      <c r="CP117" s="218">
        <f t="shared" si="294"/>
        <v>0</v>
      </c>
      <c r="CQ117" s="218">
        <f t="shared" si="295"/>
        <v>0</v>
      </c>
      <c r="CR117" s="218">
        <f t="shared" si="296"/>
        <v>0</v>
      </c>
      <c r="CS117" s="14">
        <f t="shared" si="249"/>
        <v>0</v>
      </c>
      <c r="CT117" s="236">
        <f t="shared" si="250"/>
        <v>0</v>
      </c>
      <c r="CU117" s="237">
        <f t="shared" ref="CU117:DD126" si="322">IF(AND($CS117,$CT117,CU$12),MAX(0,MIN(CU$10,$CT117)-MAX(CU$9,$CS117)+1),0)</f>
        <v>0</v>
      </c>
      <c r="CV117" s="16">
        <f t="shared" si="322"/>
        <v>0</v>
      </c>
      <c r="CW117" s="16">
        <f t="shared" si="322"/>
        <v>0</v>
      </c>
      <c r="CX117" s="16">
        <f t="shared" si="322"/>
        <v>0</v>
      </c>
      <c r="CY117" s="16">
        <f t="shared" si="322"/>
        <v>0</v>
      </c>
      <c r="CZ117" s="16">
        <f t="shared" si="322"/>
        <v>0</v>
      </c>
      <c r="DA117" s="16">
        <f t="shared" si="322"/>
        <v>0</v>
      </c>
      <c r="DB117" s="16">
        <f t="shared" si="322"/>
        <v>0</v>
      </c>
      <c r="DC117" s="16">
        <f t="shared" si="322"/>
        <v>0</v>
      </c>
      <c r="DD117" s="238">
        <f t="shared" si="322"/>
        <v>0</v>
      </c>
      <c r="DE117" s="232">
        <f t="shared" ref="DE117:DN126" si="323">IF($H117&lt;=0,0,MAX(0,MIN($H117,$DE$11)))</f>
        <v>0</v>
      </c>
      <c r="DF117" s="132">
        <f t="shared" si="323"/>
        <v>0</v>
      </c>
      <c r="DG117" s="132">
        <f t="shared" si="323"/>
        <v>0</v>
      </c>
      <c r="DH117" s="132">
        <f t="shared" si="323"/>
        <v>0</v>
      </c>
      <c r="DI117" s="132">
        <f t="shared" si="323"/>
        <v>0</v>
      </c>
      <c r="DJ117" s="132">
        <f t="shared" si="323"/>
        <v>0</v>
      </c>
      <c r="DK117" s="132">
        <f t="shared" si="323"/>
        <v>0</v>
      </c>
      <c r="DL117" s="132">
        <f t="shared" si="323"/>
        <v>0</v>
      </c>
      <c r="DM117" s="132">
        <f t="shared" si="323"/>
        <v>0</v>
      </c>
      <c r="DN117" s="233">
        <f t="shared" si="323"/>
        <v>0</v>
      </c>
      <c r="DO117" s="232">
        <f t="shared" si="251"/>
        <v>0</v>
      </c>
      <c r="DP117" s="132">
        <f t="shared" si="252"/>
        <v>0</v>
      </c>
      <c r="DQ117" s="132">
        <f t="shared" si="253"/>
        <v>0</v>
      </c>
      <c r="DR117" s="132">
        <f t="shared" si="254"/>
        <v>0</v>
      </c>
      <c r="DS117" s="132">
        <f t="shared" si="255"/>
        <v>0</v>
      </c>
      <c r="DT117" s="132">
        <f t="shared" si="256"/>
        <v>0</v>
      </c>
      <c r="DU117" s="132">
        <f t="shared" si="257"/>
        <v>0</v>
      </c>
      <c r="DV117" s="132">
        <f t="shared" si="258"/>
        <v>0</v>
      </c>
      <c r="DW117" s="132">
        <f t="shared" si="259"/>
        <v>0</v>
      </c>
      <c r="DX117" s="233">
        <f t="shared" si="260"/>
        <v>0</v>
      </c>
      <c r="DY117" s="231" t="b">
        <f t="shared" si="297"/>
        <v>0</v>
      </c>
      <c r="DZ117" s="163"/>
      <c r="EA117" s="226" t="str">
        <f t="shared" si="298"/>
        <v/>
      </c>
      <c r="EB117" s="178" t="str">
        <f t="shared" si="299"/>
        <v/>
      </c>
      <c r="EC117" s="178" t="str">
        <f t="shared" si="300"/>
        <v/>
      </c>
      <c r="ED117" s="178" t="str">
        <f t="shared" si="301"/>
        <v/>
      </c>
      <c r="EE117" s="178" t="str">
        <f t="shared" si="302"/>
        <v/>
      </c>
      <c r="EF117" s="178" t="str">
        <f t="shared" si="303"/>
        <v/>
      </c>
      <c r="EG117" s="178" t="str">
        <f t="shared" si="304"/>
        <v/>
      </c>
      <c r="EH117" s="178" t="str">
        <f t="shared" si="305"/>
        <v/>
      </c>
      <c r="EI117" s="178" t="str">
        <f t="shared" si="306"/>
        <v/>
      </c>
      <c r="EJ117" s="227" t="str">
        <f t="shared" si="307"/>
        <v/>
      </c>
      <c r="EK117" s="230" t="str">
        <f t="shared" si="261"/>
        <v/>
      </c>
      <c r="EL117" s="177" t="str">
        <f t="shared" si="262"/>
        <v/>
      </c>
      <c r="EM117" s="177" t="str">
        <f t="shared" si="263"/>
        <v/>
      </c>
      <c r="EN117" s="177" t="str">
        <f t="shared" si="264"/>
        <v/>
      </c>
      <c r="EO117" s="177" t="str">
        <f t="shared" si="265"/>
        <v/>
      </c>
      <c r="EP117" s="177" t="str">
        <f t="shared" si="266"/>
        <v/>
      </c>
      <c r="EQ117" s="177" t="str">
        <f t="shared" si="267"/>
        <v/>
      </c>
      <c r="ER117" s="177" t="str">
        <f t="shared" si="268"/>
        <v/>
      </c>
      <c r="ES117" s="177" t="str">
        <f t="shared" si="269"/>
        <v/>
      </c>
      <c r="ET117" s="177" t="str">
        <f t="shared" si="270"/>
        <v/>
      </c>
      <c r="EU117" s="229" t="e">
        <f t="shared" si="271"/>
        <v>#VALUE!</v>
      </c>
      <c r="EV117" s="27" t="e">
        <f t="shared" si="272"/>
        <v>#VALUE!</v>
      </c>
      <c r="EW117" s="27" t="e">
        <f t="shared" si="273"/>
        <v>#VALUE!</v>
      </c>
      <c r="EX117" s="28" t="e">
        <f t="shared" si="274"/>
        <v>#VALUE!</v>
      </c>
      <c r="EY117" s="28" t="e">
        <f t="shared" si="275"/>
        <v>#VALUE!</v>
      </c>
      <c r="EZ117" s="28" t="b">
        <f t="shared" si="276"/>
        <v>0</v>
      </c>
      <c r="FA117" s="176" t="str">
        <f t="shared" si="277"/>
        <v/>
      </c>
      <c r="FB117" s="27" t="e" cm="1">
        <f t="array" aca="1" ref="FB117" ca="1">TEXT(RIGHT(10-RIGHT(SUM(INDEX(1*(MID(MID(C117,1,1)*2,ROW(INDIRECT("1:"&amp;LEN(MID(C117,1,1)*2))),1)),,))+MID(C117,2,1)+
SUM(INDEX(1*(MID(MID(C117,3,1)*2,ROW(INDIRECT("1:"&amp;LEN(MID(C117,3,1)*2))),1)),,))+MID(C117,4,1)+
SUM(INDEX(1*(MID(MID(C117,5,1)*2,ROW(INDIRECT("1:"&amp;LEN(MID(C117,5,1)*2))),1)),,))+MID(C117,6,1)+
SUM(INDEX(1*(MID(MID(C117,8,1)*2,ROW(INDIRECT("1:"&amp;LEN(MID(C117,8,1)*2))),1)),,))+MID(C117,9,1)+
SUM(INDEX(1*(MID(MID(C117,10,1)*2,ROW(INDIRECT("1:"&amp;LEN(MID(C117,10,1)*2))),1)),,)),1),1),"0")</f>
        <v>#VALUE!</v>
      </c>
      <c r="FC117" s="27" t="str">
        <f t="shared" si="278"/>
        <v/>
      </c>
      <c r="FD117" s="29" t="b">
        <f t="shared" si="279"/>
        <v>0</v>
      </c>
      <c r="FE117" s="112" t="b">
        <f>IFERROR(MATCH(D117,'Avtal för korttidsarbete'!$G$13:$G$1012,0),TRUE)</f>
        <v>1</v>
      </c>
      <c r="FF117" s="112" t="b">
        <f t="shared" si="308"/>
        <v>0</v>
      </c>
      <c r="FG117" s="113" t="str" cm="1">
        <f t="array" ref="FG117">IF(FE117=TRUE,"x",INDEX('Avtal för korttidsarbete'!$E$13:$E$1012,$FE117))</f>
        <v>x</v>
      </c>
      <c r="FH117" s="113" t="str" cm="1">
        <f t="array" ref="FH117">IF(FE117=TRUE,"x",INDEX('Avtal för korttidsarbete'!$F$13:$F$1012,$FE117))</f>
        <v>x</v>
      </c>
      <c r="FI117" s="112" t="b">
        <f t="shared" si="309"/>
        <v>0</v>
      </c>
      <c r="FJ117" s="135">
        <f t="shared" si="310"/>
        <v>44166</v>
      </c>
      <c r="FK117" s="135">
        <f t="shared" si="311"/>
        <v>44377</v>
      </c>
      <c r="FL117" s="112" t="b">
        <f t="shared" si="312"/>
        <v>0</v>
      </c>
      <c r="FM117" s="113">
        <f t="shared" si="313"/>
        <v>44166</v>
      </c>
      <c r="FN117" s="135">
        <f t="shared" si="314"/>
        <v>44377</v>
      </c>
      <c r="FO117" s="148" t="b">
        <f>IFERROR(INDEX('Avtal för korttidsarbete'!R:R,MATCH(D117,'Avtal för korttidsarbete'!$G:$G,0)),TRUE)</f>
        <v>1</v>
      </c>
      <c r="FP117" s="135" t="str">
        <f>IF(FO117,"-",INDEX('Avtal för korttidsarbete'!$D:$D,MATCH(D117,'Avtal för korttidsarbete'!$G:$G,0)))</f>
        <v>-</v>
      </c>
      <c r="FQ117" s="113" t="b">
        <f>IFERROR(G117&gt;INDEX(Uppsägningar!E:E,MATCH(C117,Uppsägningar!C:C,0)),FALSE)</f>
        <v>0</v>
      </c>
    </row>
    <row r="118" spans="1:173" x14ac:dyDescent="0.25">
      <c r="A118" s="19">
        <v>102</v>
      </c>
      <c r="B118" s="20"/>
      <c r="C118" s="183"/>
      <c r="D118" s="66"/>
      <c r="E118" s="212">
        <f>IFERROR(INDEX(Admin!$C$7:$C$10,MATCH(FP118,TblNivåValTExt,0)),0)</f>
        <v>0</v>
      </c>
      <c r="F118" s="1"/>
      <c r="G118" s="1"/>
      <c r="H118" s="78"/>
      <c r="I118" s="181"/>
      <c r="J118" s="181"/>
      <c r="K118" s="182"/>
      <c r="L118" s="182"/>
      <c r="M118" s="181"/>
      <c r="N118" s="181"/>
      <c r="O118" s="181"/>
      <c r="P118" s="182"/>
      <c r="Q118" s="182"/>
      <c r="R118" s="181"/>
      <c r="S118" s="181"/>
      <c r="T118" s="181"/>
      <c r="U118" s="182"/>
      <c r="V118" s="182"/>
      <c r="W118" s="181"/>
      <c r="X118" s="181"/>
      <c r="Y118" s="181"/>
      <c r="Z118" s="182"/>
      <c r="AA118" s="182"/>
      <c r="AB118" s="181"/>
      <c r="AC118" s="181"/>
      <c r="AD118" s="181"/>
      <c r="AE118" s="182"/>
      <c r="AF118" s="182"/>
      <c r="AG118" s="181"/>
      <c r="AH118" s="181"/>
      <c r="AI118" s="181"/>
      <c r="AJ118" s="182"/>
      <c r="AK118" s="182"/>
      <c r="AL118" s="181"/>
      <c r="AM118" s="181"/>
      <c r="AN118" s="181"/>
      <c r="AO118" s="182"/>
      <c r="AP118" s="182"/>
      <c r="AQ118" s="181"/>
      <c r="AR118" s="181"/>
      <c r="AS118" s="181"/>
      <c r="AT118" s="182"/>
      <c r="AU118" s="182"/>
      <c r="AV118" s="181"/>
      <c r="AW118" s="181"/>
      <c r="AX118" s="181"/>
      <c r="AY118" s="182"/>
      <c r="AZ118" s="182"/>
      <c r="BA118" s="181"/>
      <c r="BB118" s="181"/>
      <c r="BC118" s="181"/>
      <c r="BD118" s="182"/>
      <c r="BE118" s="182"/>
      <c r="BF118" s="181"/>
      <c r="BG118" s="180">
        <f t="shared" si="280"/>
        <v>0</v>
      </c>
      <c r="BH118" s="116" t="str">
        <f t="shared" si="281"/>
        <v/>
      </c>
      <c r="BI118" s="80" t="b">
        <f t="shared" si="229"/>
        <v>0</v>
      </c>
      <c r="BJ118" s="80" t="str">
        <f t="shared" si="230"/>
        <v/>
      </c>
      <c r="BK118" s="80" t="b">
        <f t="shared" si="282"/>
        <v>0</v>
      </c>
      <c r="BL118" s="13" t="str">
        <f t="shared" si="231"/>
        <v/>
      </c>
      <c r="BM118" s="13" t="b">
        <f t="shared" si="283"/>
        <v>0</v>
      </c>
      <c r="BN118" s="35" t="str">
        <f t="shared" si="232"/>
        <v/>
      </c>
      <c r="BO118" s="13" t="b">
        <f t="shared" si="233"/>
        <v>0</v>
      </c>
      <c r="BP118" s="35" t="str">
        <f t="shared" si="234"/>
        <v/>
      </c>
      <c r="BQ118" s="13" t="b">
        <f t="shared" si="235"/>
        <v>0</v>
      </c>
      <c r="BR118" s="35" t="str">
        <f t="shared" si="236"/>
        <v/>
      </c>
      <c r="BS118" s="35" t="b">
        <f t="shared" si="237"/>
        <v>0</v>
      </c>
      <c r="BT118" s="35" t="str">
        <f t="shared" si="238"/>
        <v/>
      </c>
      <c r="BU118" s="35" t="b">
        <f t="shared" si="239"/>
        <v>0</v>
      </c>
      <c r="BV118" s="35" t="str">
        <f t="shared" si="240"/>
        <v/>
      </c>
      <c r="BW118" s="13" t="b">
        <f t="shared" si="315"/>
        <v>0</v>
      </c>
      <c r="BX118" s="35" t="str">
        <f t="shared" si="241"/>
        <v/>
      </c>
      <c r="BY118" s="265" t="b">
        <f t="shared" si="284"/>
        <v>0</v>
      </c>
      <c r="BZ118" s="35" t="str">
        <f t="shared" si="242"/>
        <v/>
      </c>
      <c r="CA118" s="265" t="b">
        <f t="shared" si="285"/>
        <v>0</v>
      </c>
      <c r="CB118" s="35" t="str">
        <f t="shared" si="243"/>
        <v/>
      </c>
      <c r="CC118" s="272" t="b">
        <f t="shared" si="286"/>
        <v>0</v>
      </c>
      <c r="CD118" s="35" t="str">
        <f t="shared" si="244"/>
        <v/>
      </c>
      <c r="CE118" s="13" t="b">
        <f t="shared" si="245"/>
        <v>0</v>
      </c>
      <c r="CF118" s="35" t="str">
        <f t="shared" si="246"/>
        <v/>
      </c>
      <c r="CG118" s="179">
        <f t="shared" si="247"/>
        <v>0</v>
      </c>
      <c r="CH118" s="179">
        <f t="shared" si="248"/>
        <v>0</v>
      </c>
      <c r="CI118" s="218">
        <f t="shared" si="287"/>
        <v>0</v>
      </c>
      <c r="CJ118" s="218">
        <f t="shared" si="288"/>
        <v>0</v>
      </c>
      <c r="CK118" s="218">
        <f t="shared" si="289"/>
        <v>0</v>
      </c>
      <c r="CL118" s="218">
        <f t="shared" si="290"/>
        <v>0</v>
      </c>
      <c r="CM118" s="218">
        <f t="shared" si="291"/>
        <v>0</v>
      </c>
      <c r="CN118" s="218">
        <f t="shared" si="292"/>
        <v>0</v>
      </c>
      <c r="CO118" s="218">
        <f t="shared" si="293"/>
        <v>0</v>
      </c>
      <c r="CP118" s="218">
        <f t="shared" si="294"/>
        <v>0</v>
      </c>
      <c r="CQ118" s="218">
        <f t="shared" si="295"/>
        <v>0</v>
      </c>
      <c r="CR118" s="218">
        <f t="shared" si="296"/>
        <v>0</v>
      </c>
      <c r="CS118" s="14">
        <f t="shared" si="249"/>
        <v>0</v>
      </c>
      <c r="CT118" s="236">
        <f t="shared" si="250"/>
        <v>0</v>
      </c>
      <c r="CU118" s="237">
        <f t="shared" si="322"/>
        <v>0</v>
      </c>
      <c r="CV118" s="16">
        <f t="shared" si="322"/>
        <v>0</v>
      </c>
      <c r="CW118" s="16">
        <f t="shared" si="322"/>
        <v>0</v>
      </c>
      <c r="CX118" s="16">
        <f t="shared" si="322"/>
        <v>0</v>
      </c>
      <c r="CY118" s="16">
        <f t="shared" si="322"/>
        <v>0</v>
      </c>
      <c r="CZ118" s="16">
        <f t="shared" si="322"/>
        <v>0</v>
      </c>
      <c r="DA118" s="16">
        <f t="shared" si="322"/>
        <v>0</v>
      </c>
      <c r="DB118" s="16">
        <f t="shared" si="322"/>
        <v>0</v>
      </c>
      <c r="DC118" s="16">
        <f t="shared" si="322"/>
        <v>0</v>
      </c>
      <c r="DD118" s="238">
        <f t="shared" si="322"/>
        <v>0</v>
      </c>
      <c r="DE118" s="232">
        <f t="shared" si="323"/>
        <v>0</v>
      </c>
      <c r="DF118" s="132">
        <f t="shared" si="323"/>
        <v>0</v>
      </c>
      <c r="DG118" s="132">
        <f t="shared" si="323"/>
        <v>0</v>
      </c>
      <c r="DH118" s="132">
        <f t="shared" si="323"/>
        <v>0</v>
      </c>
      <c r="DI118" s="132">
        <f t="shared" si="323"/>
        <v>0</v>
      </c>
      <c r="DJ118" s="132">
        <f t="shared" si="323"/>
        <v>0</v>
      </c>
      <c r="DK118" s="132">
        <f t="shared" si="323"/>
        <v>0</v>
      </c>
      <c r="DL118" s="132">
        <f t="shared" si="323"/>
        <v>0</v>
      </c>
      <c r="DM118" s="132">
        <f t="shared" si="323"/>
        <v>0</v>
      </c>
      <c r="DN118" s="233">
        <f t="shared" si="323"/>
        <v>0</v>
      </c>
      <c r="DO118" s="232">
        <f t="shared" si="251"/>
        <v>0</v>
      </c>
      <c r="DP118" s="132">
        <f t="shared" si="252"/>
        <v>0</v>
      </c>
      <c r="DQ118" s="132">
        <f t="shared" si="253"/>
        <v>0</v>
      </c>
      <c r="DR118" s="132">
        <f t="shared" si="254"/>
        <v>0</v>
      </c>
      <c r="DS118" s="132">
        <f t="shared" si="255"/>
        <v>0</v>
      </c>
      <c r="DT118" s="132">
        <f t="shared" si="256"/>
        <v>0</v>
      </c>
      <c r="DU118" s="132">
        <f t="shared" si="257"/>
        <v>0</v>
      </c>
      <c r="DV118" s="132">
        <f t="shared" si="258"/>
        <v>0</v>
      </c>
      <c r="DW118" s="132">
        <f t="shared" si="259"/>
        <v>0</v>
      </c>
      <c r="DX118" s="233">
        <f t="shared" si="260"/>
        <v>0</v>
      </c>
      <c r="DY118" s="231" t="b">
        <f t="shared" si="297"/>
        <v>0</v>
      </c>
      <c r="DZ118" s="163"/>
      <c r="EA118" s="226" t="str">
        <f t="shared" si="298"/>
        <v/>
      </c>
      <c r="EB118" s="178" t="str">
        <f t="shared" si="299"/>
        <v/>
      </c>
      <c r="EC118" s="178" t="str">
        <f t="shared" si="300"/>
        <v/>
      </c>
      <c r="ED118" s="178" t="str">
        <f t="shared" si="301"/>
        <v/>
      </c>
      <c r="EE118" s="178" t="str">
        <f t="shared" si="302"/>
        <v/>
      </c>
      <c r="EF118" s="178" t="str">
        <f t="shared" si="303"/>
        <v/>
      </c>
      <c r="EG118" s="178" t="str">
        <f t="shared" si="304"/>
        <v/>
      </c>
      <c r="EH118" s="178" t="str">
        <f t="shared" si="305"/>
        <v/>
      </c>
      <c r="EI118" s="178" t="str">
        <f t="shared" si="306"/>
        <v/>
      </c>
      <c r="EJ118" s="227" t="str">
        <f t="shared" si="307"/>
        <v/>
      </c>
      <c r="EK118" s="230" t="str">
        <f t="shared" si="261"/>
        <v/>
      </c>
      <c r="EL118" s="177" t="str">
        <f t="shared" si="262"/>
        <v/>
      </c>
      <c r="EM118" s="177" t="str">
        <f t="shared" si="263"/>
        <v/>
      </c>
      <c r="EN118" s="177" t="str">
        <f t="shared" si="264"/>
        <v/>
      </c>
      <c r="EO118" s="177" t="str">
        <f t="shared" si="265"/>
        <v/>
      </c>
      <c r="EP118" s="177" t="str">
        <f t="shared" si="266"/>
        <v/>
      </c>
      <c r="EQ118" s="177" t="str">
        <f t="shared" si="267"/>
        <v/>
      </c>
      <c r="ER118" s="177" t="str">
        <f t="shared" si="268"/>
        <v/>
      </c>
      <c r="ES118" s="177" t="str">
        <f t="shared" si="269"/>
        <v/>
      </c>
      <c r="ET118" s="177" t="str">
        <f t="shared" si="270"/>
        <v/>
      </c>
      <c r="EU118" s="229" t="e">
        <f t="shared" si="271"/>
        <v>#VALUE!</v>
      </c>
      <c r="EV118" s="27" t="e">
        <f t="shared" si="272"/>
        <v>#VALUE!</v>
      </c>
      <c r="EW118" s="27" t="e">
        <f t="shared" si="273"/>
        <v>#VALUE!</v>
      </c>
      <c r="EX118" s="28" t="e">
        <f t="shared" si="274"/>
        <v>#VALUE!</v>
      </c>
      <c r="EY118" s="28" t="e">
        <f t="shared" si="275"/>
        <v>#VALUE!</v>
      </c>
      <c r="EZ118" s="28" t="b">
        <f t="shared" si="276"/>
        <v>0</v>
      </c>
      <c r="FA118" s="176" t="str">
        <f t="shared" si="277"/>
        <v/>
      </c>
      <c r="FB118" s="27" t="e" cm="1">
        <f t="array" aca="1" ref="FB118" ca="1">TEXT(RIGHT(10-RIGHT(SUM(INDEX(1*(MID(MID(C118,1,1)*2,ROW(INDIRECT("1:"&amp;LEN(MID(C118,1,1)*2))),1)),,))+MID(C118,2,1)+
SUM(INDEX(1*(MID(MID(C118,3,1)*2,ROW(INDIRECT("1:"&amp;LEN(MID(C118,3,1)*2))),1)),,))+MID(C118,4,1)+
SUM(INDEX(1*(MID(MID(C118,5,1)*2,ROW(INDIRECT("1:"&amp;LEN(MID(C118,5,1)*2))),1)),,))+MID(C118,6,1)+
SUM(INDEX(1*(MID(MID(C118,8,1)*2,ROW(INDIRECT("1:"&amp;LEN(MID(C118,8,1)*2))),1)),,))+MID(C118,9,1)+
SUM(INDEX(1*(MID(MID(C118,10,1)*2,ROW(INDIRECT("1:"&amp;LEN(MID(C118,10,1)*2))),1)),,)),1),1),"0")</f>
        <v>#VALUE!</v>
      </c>
      <c r="FC118" s="27" t="str">
        <f t="shared" si="278"/>
        <v/>
      </c>
      <c r="FD118" s="29" t="b">
        <f t="shared" si="279"/>
        <v>0</v>
      </c>
      <c r="FE118" s="112" t="b">
        <f>IFERROR(MATCH(D118,'Avtal för korttidsarbete'!$G$13:$G$1012,0),TRUE)</f>
        <v>1</v>
      </c>
      <c r="FF118" s="112" t="b">
        <f t="shared" si="308"/>
        <v>0</v>
      </c>
      <c r="FG118" s="113" t="str" cm="1">
        <f t="array" ref="FG118">IF(FE118=TRUE,"x",INDEX('Avtal för korttidsarbete'!$E$13:$E$1012,$FE118))</f>
        <v>x</v>
      </c>
      <c r="FH118" s="113" t="str" cm="1">
        <f t="array" ref="FH118">IF(FE118=TRUE,"x",INDEX('Avtal för korttidsarbete'!$F$13:$F$1012,$FE118))</f>
        <v>x</v>
      </c>
      <c r="FI118" s="112" t="b">
        <f t="shared" si="309"/>
        <v>0</v>
      </c>
      <c r="FJ118" s="135">
        <f t="shared" si="310"/>
        <v>44166</v>
      </c>
      <c r="FK118" s="135">
        <f t="shared" si="311"/>
        <v>44377</v>
      </c>
      <c r="FL118" s="112" t="b">
        <f t="shared" si="312"/>
        <v>0</v>
      </c>
      <c r="FM118" s="113">
        <f t="shared" si="313"/>
        <v>44166</v>
      </c>
      <c r="FN118" s="135">
        <f t="shared" si="314"/>
        <v>44377</v>
      </c>
      <c r="FO118" s="148" t="b">
        <f>IFERROR(INDEX('Avtal för korttidsarbete'!R:R,MATCH(D118,'Avtal för korttidsarbete'!$G:$G,0)),TRUE)</f>
        <v>1</v>
      </c>
      <c r="FP118" s="135" t="str">
        <f>IF(FO118,"-",INDEX('Avtal för korttidsarbete'!$D:$D,MATCH(D118,'Avtal för korttidsarbete'!$G:$G,0)))</f>
        <v>-</v>
      </c>
      <c r="FQ118" s="113" t="b">
        <f>IFERROR(G118&gt;INDEX(Uppsägningar!E:E,MATCH(C118,Uppsägningar!C:C,0)),FALSE)</f>
        <v>0</v>
      </c>
    </row>
    <row r="119" spans="1:173" x14ac:dyDescent="0.25">
      <c r="A119" s="19">
        <v>103</v>
      </c>
      <c r="B119" s="20"/>
      <c r="C119" s="183"/>
      <c r="D119" s="66"/>
      <c r="E119" s="212">
        <f>IFERROR(INDEX(Admin!$C$7:$C$10,MATCH(FP119,TblNivåValTExt,0)),0)</f>
        <v>0</v>
      </c>
      <c r="F119" s="1"/>
      <c r="G119" s="1"/>
      <c r="H119" s="78"/>
      <c r="I119" s="181"/>
      <c r="J119" s="181"/>
      <c r="K119" s="182"/>
      <c r="L119" s="182"/>
      <c r="M119" s="181"/>
      <c r="N119" s="181"/>
      <c r="O119" s="181"/>
      <c r="P119" s="182"/>
      <c r="Q119" s="182"/>
      <c r="R119" s="181"/>
      <c r="S119" s="181"/>
      <c r="T119" s="181"/>
      <c r="U119" s="182"/>
      <c r="V119" s="182"/>
      <c r="W119" s="181"/>
      <c r="X119" s="181"/>
      <c r="Y119" s="181"/>
      <c r="Z119" s="182"/>
      <c r="AA119" s="182"/>
      <c r="AB119" s="181"/>
      <c r="AC119" s="181"/>
      <c r="AD119" s="181"/>
      <c r="AE119" s="182"/>
      <c r="AF119" s="182"/>
      <c r="AG119" s="181"/>
      <c r="AH119" s="181"/>
      <c r="AI119" s="181"/>
      <c r="AJ119" s="182"/>
      <c r="AK119" s="182"/>
      <c r="AL119" s="181"/>
      <c r="AM119" s="181"/>
      <c r="AN119" s="181"/>
      <c r="AO119" s="182"/>
      <c r="AP119" s="182"/>
      <c r="AQ119" s="181"/>
      <c r="AR119" s="181"/>
      <c r="AS119" s="181"/>
      <c r="AT119" s="182"/>
      <c r="AU119" s="182"/>
      <c r="AV119" s="181"/>
      <c r="AW119" s="181"/>
      <c r="AX119" s="181"/>
      <c r="AY119" s="182"/>
      <c r="AZ119" s="182"/>
      <c r="BA119" s="181"/>
      <c r="BB119" s="181"/>
      <c r="BC119" s="181"/>
      <c r="BD119" s="182"/>
      <c r="BE119" s="182"/>
      <c r="BF119" s="181"/>
      <c r="BG119" s="180">
        <f t="shared" si="280"/>
        <v>0</v>
      </c>
      <c r="BH119" s="116" t="str">
        <f t="shared" si="281"/>
        <v/>
      </c>
      <c r="BI119" s="80" t="b">
        <f t="shared" si="229"/>
        <v>0</v>
      </c>
      <c r="BJ119" s="80" t="str">
        <f t="shared" si="230"/>
        <v/>
      </c>
      <c r="BK119" s="80" t="b">
        <f t="shared" si="282"/>
        <v>0</v>
      </c>
      <c r="BL119" s="13" t="str">
        <f t="shared" si="231"/>
        <v/>
      </c>
      <c r="BM119" s="13" t="b">
        <f t="shared" si="283"/>
        <v>0</v>
      </c>
      <c r="BN119" s="35" t="str">
        <f t="shared" si="232"/>
        <v/>
      </c>
      <c r="BO119" s="13" t="b">
        <f t="shared" si="233"/>
        <v>0</v>
      </c>
      <c r="BP119" s="35" t="str">
        <f t="shared" si="234"/>
        <v/>
      </c>
      <c r="BQ119" s="13" t="b">
        <f t="shared" si="235"/>
        <v>0</v>
      </c>
      <c r="BR119" s="35" t="str">
        <f t="shared" si="236"/>
        <v/>
      </c>
      <c r="BS119" s="35" t="b">
        <f t="shared" si="237"/>
        <v>0</v>
      </c>
      <c r="BT119" s="35" t="str">
        <f t="shared" si="238"/>
        <v/>
      </c>
      <c r="BU119" s="35" t="b">
        <f t="shared" si="239"/>
        <v>0</v>
      </c>
      <c r="BV119" s="35" t="str">
        <f t="shared" si="240"/>
        <v/>
      </c>
      <c r="BW119" s="13" t="b">
        <f t="shared" si="315"/>
        <v>0</v>
      </c>
      <c r="BX119" s="35" t="str">
        <f t="shared" si="241"/>
        <v/>
      </c>
      <c r="BY119" s="265" t="b">
        <f t="shared" si="284"/>
        <v>0</v>
      </c>
      <c r="BZ119" s="35" t="str">
        <f t="shared" si="242"/>
        <v/>
      </c>
      <c r="CA119" s="265" t="b">
        <f t="shared" si="285"/>
        <v>0</v>
      </c>
      <c r="CB119" s="35" t="str">
        <f t="shared" si="243"/>
        <v/>
      </c>
      <c r="CC119" s="272" t="b">
        <f t="shared" si="286"/>
        <v>0</v>
      </c>
      <c r="CD119" s="35" t="str">
        <f t="shared" si="244"/>
        <v/>
      </c>
      <c r="CE119" s="13" t="b">
        <f t="shared" si="245"/>
        <v>0</v>
      </c>
      <c r="CF119" s="35" t="str">
        <f t="shared" si="246"/>
        <v/>
      </c>
      <c r="CG119" s="179">
        <f t="shared" si="247"/>
        <v>0</v>
      </c>
      <c r="CH119" s="179">
        <f t="shared" si="248"/>
        <v>0</v>
      </c>
      <c r="CI119" s="218">
        <f t="shared" si="287"/>
        <v>0</v>
      </c>
      <c r="CJ119" s="218">
        <f t="shared" si="288"/>
        <v>0</v>
      </c>
      <c r="CK119" s="218">
        <f t="shared" si="289"/>
        <v>0</v>
      </c>
      <c r="CL119" s="218">
        <f t="shared" si="290"/>
        <v>0</v>
      </c>
      <c r="CM119" s="218">
        <f t="shared" si="291"/>
        <v>0</v>
      </c>
      <c r="CN119" s="218">
        <f t="shared" si="292"/>
        <v>0</v>
      </c>
      <c r="CO119" s="218">
        <f t="shared" si="293"/>
        <v>0</v>
      </c>
      <c r="CP119" s="218">
        <f t="shared" si="294"/>
        <v>0</v>
      </c>
      <c r="CQ119" s="218">
        <f t="shared" si="295"/>
        <v>0</v>
      </c>
      <c r="CR119" s="218">
        <f t="shared" si="296"/>
        <v>0</v>
      </c>
      <c r="CS119" s="14">
        <f t="shared" si="249"/>
        <v>0</v>
      </c>
      <c r="CT119" s="236">
        <f t="shared" si="250"/>
        <v>0</v>
      </c>
      <c r="CU119" s="237">
        <f t="shared" si="322"/>
        <v>0</v>
      </c>
      <c r="CV119" s="16">
        <f t="shared" si="322"/>
        <v>0</v>
      </c>
      <c r="CW119" s="16">
        <f t="shared" si="322"/>
        <v>0</v>
      </c>
      <c r="CX119" s="16">
        <f t="shared" si="322"/>
        <v>0</v>
      </c>
      <c r="CY119" s="16">
        <f t="shared" si="322"/>
        <v>0</v>
      </c>
      <c r="CZ119" s="16">
        <f t="shared" si="322"/>
        <v>0</v>
      </c>
      <c r="DA119" s="16">
        <f t="shared" si="322"/>
        <v>0</v>
      </c>
      <c r="DB119" s="16">
        <f t="shared" si="322"/>
        <v>0</v>
      </c>
      <c r="DC119" s="16">
        <f t="shared" si="322"/>
        <v>0</v>
      </c>
      <c r="DD119" s="238">
        <f t="shared" si="322"/>
        <v>0</v>
      </c>
      <c r="DE119" s="232">
        <f t="shared" si="323"/>
        <v>0</v>
      </c>
      <c r="DF119" s="132">
        <f t="shared" si="323"/>
        <v>0</v>
      </c>
      <c r="DG119" s="132">
        <f t="shared" si="323"/>
        <v>0</v>
      </c>
      <c r="DH119" s="132">
        <f t="shared" si="323"/>
        <v>0</v>
      </c>
      <c r="DI119" s="132">
        <f t="shared" si="323"/>
        <v>0</v>
      </c>
      <c r="DJ119" s="132">
        <f t="shared" si="323"/>
        <v>0</v>
      </c>
      <c r="DK119" s="132">
        <f t="shared" si="323"/>
        <v>0</v>
      </c>
      <c r="DL119" s="132">
        <f t="shared" si="323"/>
        <v>0</v>
      </c>
      <c r="DM119" s="132">
        <f t="shared" si="323"/>
        <v>0</v>
      </c>
      <c r="DN119" s="233">
        <f t="shared" si="323"/>
        <v>0</v>
      </c>
      <c r="DO119" s="232">
        <f t="shared" si="251"/>
        <v>0</v>
      </c>
      <c r="DP119" s="132">
        <f t="shared" si="252"/>
        <v>0</v>
      </c>
      <c r="DQ119" s="132">
        <f t="shared" si="253"/>
        <v>0</v>
      </c>
      <c r="DR119" s="132">
        <f t="shared" si="254"/>
        <v>0</v>
      </c>
      <c r="DS119" s="132">
        <f t="shared" si="255"/>
        <v>0</v>
      </c>
      <c r="DT119" s="132">
        <f t="shared" si="256"/>
        <v>0</v>
      </c>
      <c r="DU119" s="132">
        <f t="shared" si="257"/>
        <v>0</v>
      </c>
      <c r="DV119" s="132">
        <f t="shared" si="258"/>
        <v>0</v>
      </c>
      <c r="DW119" s="132">
        <f t="shared" si="259"/>
        <v>0</v>
      </c>
      <c r="DX119" s="233">
        <f t="shared" si="260"/>
        <v>0</v>
      </c>
      <c r="DY119" s="231" t="b">
        <f t="shared" si="297"/>
        <v>0</v>
      </c>
      <c r="DZ119" s="163"/>
      <c r="EA119" s="226" t="str">
        <f t="shared" si="298"/>
        <v/>
      </c>
      <c r="EB119" s="178" t="str">
        <f t="shared" si="299"/>
        <v/>
      </c>
      <c r="EC119" s="178" t="str">
        <f t="shared" si="300"/>
        <v/>
      </c>
      <c r="ED119" s="178" t="str">
        <f t="shared" si="301"/>
        <v/>
      </c>
      <c r="EE119" s="178" t="str">
        <f t="shared" si="302"/>
        <v/>
      </c>
      <c r="EF119" s="178" t="str">
        <f t="shared" si="303"/>
        <v/>
      </c>
      <c r="EG119" s="178" t="str">
        <f t="shared" si="304"/>
        <v/>
      </c>
      <c r="EH119" s="178" t="str">
        <f t="shared" si="305"/>
        <v/>
      </c>
      <c r="EI119" s="178" t="str">
        <f t="shared" si="306"/>
        <v/>
      </c>
      <c r="EJ119" s="227" t="str">
        <f t="shared" si="307"/>
        <v/>
      </c>
      <c r="EK119" s="230" t="str">
        <f t="shared" si="261"/>
        <v/>
      </c>
      <c r="EL119" s="177" t="str">
        <f t="shared" si="262"/>
        <v/>
      </c>
      <c r="EM119" s="177" t="str">
        <f t="shared" si="263"/>
        <v/>
      </c>
      <c r="EN119" s="177" t="str">
        <f t="shared" si="264"/>
        <v/>
      </c>
      <c r="EO119" s="177" t="str">
        <f t="shared" si="265"/>
        <v/>
      </c>
      <c r="EP119" s="177" t="str">
        <f t="shared" si="266"/>
        <v/>
      </c>
      <c r="EQ119" s="177" t="str">
        <f t="shared" si="267"/>
        <v/>
      </c>
      <c r="ER119" s="177" t="str">
        <f t="shared" si="268"/>
        <v/>
      </c>
      <c r="ES119" s="177" t="str">
        <f t="shared" si="269"/>
        <v/>
      </c>
      <c r="ET119" s="177" t="str">
        <f t="shared" si="270"/>
        <v/>
      </c>
      <c r="EU119" s="229" t="e">
        <f t="shared" si="271"/>
        <v>#VALUE!</v>
      </c>
      <c r="EV119" s="27" t="e">
        <f t="shared" si="272"/>
        <v>#VALUE!</v>
      </c>
      <c r="EW119" s="27" t="e">
        <f t="shared" si="273"/>
        <v>#VALUE!</v>
      </c>
      <c r="EX119" s="28" t="e">
        <f t="shared" si="274"/>
        <v>#VALUE!</v>
      </c>
      <c r="EY119" s="28" t="e">
        <f t="shared" si="275"/>
        <v>#VALUE!</v>
      </c>
      <c r="EZ119" s="28" t="b">
        <f t="shared" si="276"/>
        <v>0</v>
      </c>
      <c r="FA119" s="176" t="str">
        <f t="shared" si="277"/>
        <v/>
      </c>
      <c r="FB119" s="27" t="e" cm="1">
        <f t="array" aca="1" ref="FB119" ca="1">TEXT(RIGHT(10-RIGHT(SUM(INDEX(1*(MID(MID(C119,1,1)*2,ROW(INDIRECT("1:"&amp;LEN(MID(C119,1,1)*2))),1)),,))+MID(C119,2,1)+
SUM(INDEX(1*(MID(MID(C119,3,1)*2,ROW(INDIRECT("1:"&amp;LEN(MID(C119,3,1)*2))),1)),,))+MID(C119,4,1)+
SUM(INDEX(1*(MID(MID(C119,5,1)*2,ROW(INDIRECT("1:"&amp;LEN(MID(C119,5,1)*2))),1)),,))+MID(C119,6,1)+
SUM(INDEX(1*(MID(MID(C119,8,1)*2,ROW(INDIRECT("1:"&amp;LEN(MID(C119,8,1)*2))),1)),,))+MID(C119,9,1)+
SUM(INDEX(1*(MID(MID(C119,10,1)*2,ROW(INDIRECT("1:"&amp;LEN(MID(C119,10,1)*2))),1)),,)),1),1),"0")</f>
        <v>#VALUE!</v>
      </c>
      <c r="FC119" s="27" t="str">
        <f t="shared" si="278"/>
        <v/>
      </c>
      <c r="FD119" s="29" t="b">
        <f t="shared" si="279"/>
        <v>0</v>
      </c>
      <c r="FE119" s="112" t="b">
        <f>IFERROR(MATCH(D119,'Avtal för korttidsarbete'!$G$13:$G$1012,0),TRUE)</f>
        <v>1</v>
      </c>
      <c r="FF119" s="112" t="b">
        <f t="shared" si="308"/>
        <v>0</v>
      </c>
      <c r="FG119" s="113" t="str" cm="1">
        <f t="array" ref="FG119">IF(FE119=TRUE,"x",INDEX('Avtal för korttidsarbete'!$E$13:$E$1012,$FE119))</f>
        <v>x</v>
      </c>
      <c r="FH119" s="113" t="str" cm="1">
        <f t="array" ref="FH119">IF(FE119=TRUE,"x",INDEX('Avtal för korttidsarbete'!$F$13:$F$1012,$FE119))</f>
        <v>x</v>
      </c>
      <c r="FI119" s="112" t="b">
        <f t="shared" si="309"/>
        <v>0</v>
      </c>
      <c r="FJ119" s="135">
        <f t="shared" si="310"/>
        <v>44166</v>
      </c>
      <c r="FK119" s="135">
        <f t="shared" si="311"/>
        <v>44377</v>
      </c>
      <c r="FL119" s="112" t="b">
        <f t="shared" si="312"/>
        <v>0</v>
      </c>
      <c r="FM119" s="113">
        <f t="shared" si="313"/>
        <v>44166</v>
      </c>
      <c r="FN119" s="135">
        <f t="shared" si="314"/>
        <v>44377</v>
      </c>
      <c r="FO119" s="148" t="b">
        <f>IFERROR(INDEX('Avtal för korttidsarbete'!R:R,MATCH(D119,'Avtal för korttidsarbete'!$G:$G,0)),TRUE)</f>
        <v>1</v>
      </c>
      <c r="FP119" s="135" t="str">
        <f>IF(FO119,"-",INDEX('Avtal för korttidsarbete'!$D:$D,MATCH(D119,'Avtal för korttidsarbete'!$G:$G,0)))</f>
        <v>-</v>
      </c>
      <c r="FQ119" s="113" t="b">
        <f>IFERROR(G119&gt;INDEX(Uppsägningar!E:E,MATCH(C119,Uppsägningar!C:C,0)),FALSE)</f>
        <v>0</v>
      </c>
    </row>
    <row r="120" spans="1:173" x14ac:dyDescent="0.25">
      <c r="A120" s="19">
        <v>104</v>
      </c>
      <c r="B120" s="20"/>
      <c r="C120" s="183"/>
      <c r="D120" s="66"/>
      <c r="E120" s="212">
        <f>IFERROR(INDEX(Admin!$C$7:$C$10,MATCH(FP120,TblNivåValTExt,0)),0)</f>
        <v>0</v>
      </c>
      <c r="F120" s="1"/>
      <c r="G120" s="1"/>
      <c r="H120" s="78"/>
      <c r="I120" s="181"/>
      <c r="J120" s="181"/>
      <c r="K120" s="182"/>
      <c r="L120" s="182"/>
      <c r="M120" s="181"/>
      <c r="N120" s="181"/>
      <c r="O120" s="181"/>
      <c r="P120" s="182"/>
      <c r="Q120" s="182"/>
      <c r="R120" s="181"/>
      <c r="S120" s="181"/>
      <c r="T120" s="181"/>
      <c r="U120" s="182"/>
      <c r="V120" s="182"/>
      <c r="W120" s="181"/>
      <c r="X120" s="181"/>
      <c r="Y120" s="181"/>
      <c r="Z120" s="182"/>
      <c r="AA120" s="182"/>
      <c r="AB120" s="181"/>
      <c r="AC120" s="181"/>
      <c r="AD120" s="181"/>
      <c r="AE120" s="182"/>
      <c r="AF120" s="182"/>
      <c r="AG120" s="181"/>
      <c r="AH120" s="181"/>
      <c r="AI120" s="181"/>
      <c r="AJ120" s="182"/>
      <c r="AK120" s="182"/>
      <c r="AL120" s="181"/>
      <c r="AM120" s="181"/>
      <c r="AN120" s="181"/>
      <c r="AO120" s="182"/>
      <c r="AP120" s="182"/>
      <c r="AQ120" s="181"/>
      <c r="AR120" s="181"/>
      <c r="AS120" s="181"/>
      <c r="AT120" s="182"/>
      <c r="AU120" s="182"/>
      <c r="AV120" s="181"/>
      <c r="AW120" s="181"/>
      <c r="AX120" s="181"/>
      <c r="AY120" s="182"/>
      <c r="AZ120" s="182"/>
      <c r="BA120" s="181"/>
      <c r="BB120" s="181"/>
      <c r="BC120" s="181"/>
      <c r="BD120" s="182"/>
      <c r="BE120" s="182"/>
      <c r="BF120" s="181"/>
      <c r="BG120" s="180">
        <f t="shared" si="280"/>
        <v>0</v>
      </c>
      <c r="BH120" s="116" t="str">
        <f t="shared" si="281"/>
        <v/>
      </c>
      <c r="BI120" s="80" t="b">
        <f t="shared" si="229"/>
        <v>0</v>
      </c>
      <c r="BJ120" s="80" t="str">
        <f t="shared" si="230"/>
        <v/>
      </c>
      <c r="BK120" s="80" t="b">
        <f t="shared" si="282"/>
        <v>0</v>
      </c>
      <c r="BL120" s="13" t="str">
        <f t="shared" si="231"/>
        <v/>
      </c>
      <c r="BM120" s="13" t="b">
        <f t="shared" si="283"/>
        <v>0</v>
      </c>
      <c r="BN120" s="35" t="str">
        <f t="shared" si="232"/>
        <v/>
      </c>
      <c r="BO120" s="13" t="b">
        <f t="shared" si="233"/>
        <v>0</v>
      </c>
      <c r="BP120" s="35" t="str">
        <f t="shared" si="234"/>
        <v/>
      </c>
      <c r="BQ120" s="13" t="b">
        <f t="shared" si="235"/>
        <v>0</v>
      </c>
      <c r="BR120" s="35" t="str">
        <f t="shared" si="236"/>
        <v/>
      </c>
      <c r="BS120" s="35" t="b">
        <f t="shared" si="237"/>
        <v>0</v>
      </c>
      <c r="BT120" s="35" t="str">
        <f t="shared" si="238"/>
        <v/>
      </c>
      <c r="BU120" s="35" t="b">
        <f t="shared" si="239"/>
        <v>0</v>
      </c>
      <c r="BV120" s="35" t="str">
        <f t="shared" si="240"/>
        <v/>
      </c>
      <c r="BW120" s="13" t="b">
        <f t="shared" si="315"/>
        <v>0</v>
      </c>
      <c r="BX120" s="35" t="str">
        <f t="shared" si="241"/>
        <v/>
      </c>
      <c r="BY120" s="265" t="b">
        <f t="shared" si="284"/>
        <v>0</v>
      </c>
      <c r="BZ120" s="35" t="str">
        <f t="shared" si="242"/>
        <v/>
      </c>
      <c r="CA120" s="265" t="b">
        <f t="shared" si="285"/>
        <v>0</v>
      </c>
      <c r="CB120" s="35" t="str">
        <f t="shared" si="243"/>
        <v/>
      </c>
      <c r="CC120" s="272" t="b">
        <f t="shared" si="286"/>
        <v>0</v>
      </c>
      <c r="CD120" s="35" t="str">
        <f t="shared" si="244"/>
        <v/>
      </c>
      <c r="CE120" s="13" t="b">
        <f t="shared" si="245"/>
        <v>0</v>
      </c>
      <c r="CF120" s="35" t="str">
        <f t="shared" si="246"/>
        <v/>
      </c>
      <c r="CG120" s="179">
        <f t="shared" si="247"/>
        <v>0</v>
      </c>
      <c r="CH120" s="179">
        <f t="shared" si="248"/>
        <v>0</v>
      </c>
      <c r="CI120" s="218">
        <f t="shared" si="287"/>
        <v>0</v>
      </c>
      <c r="CJ120" s="218">
        <f t="shared" si="288"/>
        <v>0</v>
      </c>
      <c r="CK120" s="218">
        <f t="shared" si="289"/>
        <v>0</v>
      </c>
      <c r="CL120" s="218">
        <f t="shared" si="290"/>
        <v>0</v>
      </c>
      <c r="CM120" s="218">
        <f t="shared" si="291"/>
        <v>0</v>
      </c>
      <c r="CN120" s="218">
        <f t="shared" si="292"/>
        <v>0</v>
      </c>
      <c r="CO120" s="218">
        <f t="shared" si="293"/>
        <v>0</v>
      </c>
      <c r="CP120" s="218">
        <f t="shared" si="294"/>
        <v>0</v>
      </c>
      <c r="CQ120" s="218">
        <f t="shared" si="295"/>
        <v>0</v>
      </c>
      <c r="CR120" s="218">
        <f t="shared" si="296"/>
        <v>0</v>
      </c>
      <c r="CS120" s="14">
        <f t="shared" si="249"/>
        <v>0</v>
      </c>
      <c r="CT120" s="236">
        <f t="shared" si="250"/>
        <v>0</v>
      </c>
      <c r="CU120" s="237">
        <f t="shared" si="322"/>
        <v>0</v>
      </c>
      <c r="CV120" s="16">
        <f t="shared" si="322"/>
        <v>0</v>
      </c>
      <c r="CW120" s="16">
        <f t="shared" si="322"/>
        <v>0</v>
      </c>
      <c r="CX120" s="16">
        <f t="shared" si="322"/>
        <v>0</v>
      </c>
      <c r="CY120" s="16">
        <f t="shared" si="322"/>
        <v>0</v>
      </c>
      <c r="CZ120" s="16">
        <f t="shared" si="322"/>
        <v>0</v>
      </c>
      <c r="DA120" s="16">
        <f t="shared" si="322"/>
        <v>0</v>
      </c>
      <c r="DB120" s="16">
        <f t="shared" si="322"/>
        <v>0</v>
      </c>
      <c r="DC120" s="16">
        <f t="shared" si="322"/>
        <v>0</v>
      </c>
      <c r="DD120" s="238">
        <f t="shared" si="322"/>
        <v>0</v>
      </c>
      <c r="DE120" s="232">
        <f t="shared" si="323"/>
        <v>0</v>
      </c>
      <c r="DF120" s="132">
        <f t="shared" si="323"/>
        <v>0</v>
      </c>
      <c r="DG120" s="132">
        <f t="shared" si="323"/>
        <v>0</v>
      </c>
      <c r="DH120" s="132">
        <f t="shared" si="323"/>
        <v>0</v>
      </c>
      <c r="DI120" s="132">
        <f t="shared" si="323"/>
        <v>0</v>
      </c>
      <c r="DJ120" s="132">
        <f t="shared" si="323"/>
        <v>0</v>
      </c>
      <c r="DK120" s="132">
        <f t="shared" si="323"/>
        <v>0</v>
      </c>
      <c r="DL120" s="132">
        <f t="shared" si="323"/>
        <v>0</v>
      </c>
      <c r="DM120" s="132">
        <f t="shared" si="323"/>
        <v>0</v>
      </c>
      <c r="DN120" s="233">
        <f t="shared" si="323"/>
        <v>0</v>
      </c>
      <c r="DO120" s="232">
        <f t="shared" si="251"/>
        <v>0</v>
      </c>
      <c r="DP120" s="132">
        <f t="shared" si="252"/>
        <v>0</v>
      </c>
      <c r="DQ120" s="132">
        <f t="shared" si="253"/>
        <v>0</v>
      </c>
      <c r="DR120" s="132">
        <f t="shared" si="254"/>
        <v>0</v>
      </c>
      <c r="DS120" s="132">
        <f t="shared" si="255"/>
        <v>0</v>
      </c>
      <c r="DT120" s="132">
        <f t="shared" si="256"/>
        <v>0</v>
      </c>
      <c r="DU120" s="132">
        <f t="shared" si="257"/>
        <v>0</v>
      </c>
      <c r="DV120" s="132">
        <f t="shared" si="258"/>
        <v>0</v>
      </c>
      <c r="DW120" s="132">
        <f t="shared" si="259"/>
        <v>0</v>
      </c>
      <c r="DX120" s="233">
        <f t="shared" si="260"/>
        <v>0</v>
      </c>
      <c r="DY120" s="231" t="b">
        <f t="shared" si="297"/>
        <v>0</v>
      </c>
      <c r="DZ120" s="163"/>
      <c r="EA120" s="226" t="str">
        <f t="shared" si="298"/>
        <v/>
      </c>
      <c r="EB120" s="178" t="str">
        <f t="shared" si="299"/>
        <v/>
      </c>
      <c r="EC120" s="178" t="str">
        <f t="shared" si="300"/>
        <v/>
      </c>
      <c r="ED120" s="178" t="str">
        <f t="shared" si="301"/>
        <v/>
      </c>
      <c r="EE120" s="178" t="str">
        <f t="shared" si="302"/>
        <v/>
      </c>
      <c r="EF120" s="178" t="str">
        <f t="shared" si="303"/>
        <v/>
      </c>
      <c r="EG120" s="178" t="str">
        <f t="shared" si="304"/>
        <v/>
      </c>
      <c r="EH120" s="178" t="str">
        <f t="shared" si="305"/>
        <v/>
      </c>
      <c r="EI120" s="178" t="str">
        <f t="shared" si="306"/>
        <v/>
      </c>
      <c r="EJ120" s="227" t="str">
        <f t="shared" si="307"/>
        <v/>
      </c>
      <c r="EK120" s="230" t="str">
        <f t="shared" si="261"/>
        <v/>
      </c>
      <c r="EL120" s="177" t="str">
        <f t="shared" si="262"/>
        <v/>
      </c>
      <c r="EM120" s="177" t="str">
        <f t="shared" si="263"/>
        <v/>
      </c>
      <c r="EN120" s="177" t="str">
        <f t="shared" si="264"/>
        <v/>
      </c>
      <c r="EO120" s="177" t="str">
        <f t="shared" si="265"/>
        <v/>
      </c>
      <c r="EP120" s="177" t="str">
        <f t="shared" si="266"/>
        <v/>
      </c>
      <c r="EQ120" s="177" t="str">
        <f t="shared" si="267"/>
        <v/>
      </c>
      <c r="ER120" s="177" t="str">
        <f t="shared" si="268"/>
        <v/>
      </c>
      <c r="ES120" s="177" t="str">
        <f t="shared" si="269"/>
        <v/>
      </c>
      <c r="ET120" s="177" t="str">
        <f t="shared" si="270"/>
        <v/>
      </c>
      <c r="EU120" s="229" t="e">
        <f t="shared" si="271"/>
        <v>#VALUE!</v>
      </c>
      <c r="EV120" s="27" t="e">
        <f t="shared" si="272"/>
        <v>#VALUE!</v>
      </c>
      <c r="EW120" s="27" t="e">
        <f t="shared" si="273"/>
        <v>#VALUE!</v>
      </c>
      <c r="EX120" s="28" t="e">
        <f t="shared" si="274"/>
        <v>#VALUE!</v>
      </c>
      <c r="EY120" s="28" t="e">
        <f t="shared" si="275"/>
        <v>#VALUE!</v>
      </c>
      <c r="EZ120" s="28" t="b">
        <f t="shared" si="276"/>
        <v>0</v>
      </c>
      <c r="FA120" s="176" t="str">
        <f t="shared" si="277"/>
        <v/>
      </c>
      <c r="FB120" s="27" t="e" cm="1">
        <f t="array" aca="1" ref="FB120" ca="1">TEXT(RIGHT(10-RIGHT(SUM(INDEX(1*(MID(MID(C120,1,1)*2,ROW(INDIRECT("1:"&amp;LEN(MID(C120,1,1)*2))),1)),,))+MID(C120,2,1)+
SUM(INDEX(1*(MID(MID(C120,3,1)*2,ROW(INDIRECT("1:"&amp;LEN(MID(C120,3,1)*2))),1)),,))+MID(C120,4,1)+
SUM(INDEX(1*(MID(MID(C120,5,1)*2,ROW(INDIRECT("1:"&amp;LEN(MID(C120,5,1)*2))),1)),,))+MID(C120,6,1)+
SUM(INDEX(1*(MID(MID(C120,8,1)*2,ROW(INDIRECT("1:"&amp;LEN(MID(C120,8,1)*2))),1)),,))+MID(C120,9,1)+
SUM(INDEX(1*(MID(MID(C120,10,1)*2,ROW(INDIRECT("1:"&amp;LEN(MID(C120,10,1)*2))),1)),,)),1),1),"0")</f>
        <v>#VALUE!</v>
      </c>
      <c r="FC120" s="27" t="str">
        <f t="shared" si="278"/>
        <v/>
      </c>
      <c r="FD120" s="29" t="b">
        <f t="shared" si="279"/>
        <v>0</v>
      </c>
      <c r="FE120" s="112" t="b">
        <f>IFERROR(MATCH(D120,'Avtal för korttidsarbete'!$G$13:$G$1012,0),TRUE)</f>
        <v>1</v>
      </c>
      <c r="FF120" s="112" t="b">
        <f t="shared" si="308"/>
        <v>0</v>
      </c>
      <c r="FG120" s="113" t="str" cm="1">
        <f t="array" ref="FG120">IF(FE120=TRUE,"x",INDEX('Avtal för korttidsarbete'!$E$13:$E$1012,$FE120))</f>
        <v>x</v>
      </c>
      <c r="FH120" s="113" t="str" cm="1">
        <f t="array" ref="FH120">IF(FE120=TRUE,"x",INDEX('Avtal för korttidsarbete'!$F$13:$F$1012,$FE120))</f>
        <v>x</v>
      </c>
      <c r="FI120" s="112" t="b">
        <f t="shared" si="309"/>
        <v>0</v>
      </c>
      <c r="FJ120" s="135">
        <f t="shared" si="310"/>
        <v>44166</v>
      </c>
      <c r="FK120" s="135">
        <f t="shared" si="311"/>
        <v>44377</v>
      </c>
      <c r="FL120" s="112" t="b">
        <f t="shared" si="312"/>
        <v>0</v>
      </c>
      <c r="FM120" s="113">
        <f t="shared" si="313"/>
        <v>44166</v>
      </c>
      <c r="FN120" s="135">
        <f t="shared" si="314"/>
        <v>44377</v>
      </c>
      <c r="FO120" s="148" t="b">
        <f>IFERROR(INDEX('Avtal för korttidsarbete'!R:R,MATCH(D120,'Avtal för korttidsarbete'!$G:$G,0)),TRUE)</f>
        <v>1</v>
      </c>
      <c r="FP120" s="135" t="str">
        <f>IF(FO120,"-",INDEX('Avtal för korttidsarbete'!$D:$D,MATCH(D120,'Avtal för korttidsarbete'!$G:$G,0)))</f>
        <v>-</v>
      </c>
      <c r="FQ120" s="113" t="b">
        <f>IFERROR(G120&gt;INDEX(Uppsägningar!E:E,MATCH(C120,Uppsägningar!C:C,0)),FALSE)</f>
        <v>0</v>
      </c>
    </row>
    <row r="121" spans="1:173" x14ac:dyDescent="0.25">
      <c r="A121" s="19">
        <v>105</v>
      </c>
      <c r="B121" s="20"/>
      <c r="C121" s="183"/>
      <c r="D121" s="66"/>
      <c r="E121" s="212">
        <f>IFERROR(INDEX(Admin!$C$7:$C$10,MATCH(FP121,TblNivåValTExt,0)),0)</f>
        <v>0</v>
      </c>
      <c r="F121" s="1"/>
      <c r="G121" s="1"/>
      <c r="H121" s="78"/>
      <c r="I121" s="181"/>
      <c r="J121" s="181"/>
      <c r="K121" s="182"/>
      <c r="L121" s="182"/>
      <c r="M121" s="181"/>
      <c r="N121" s="181"/>
      <c r="O121" s="181"/>
      <c r="P121" s="182"/>
      <c r="Q121" s="182"/>
      <c r="R121" s="181"/>
      <c r="S121" s="181"/>
      <c r="T121" s="181"/>
      <c r="U121" s="182"/>
      <c r="V121" s="182"/>
      <c r="W121" s="181"/>
      <c r="X121" s="181"/>
      <c r="Y121" s="181"/>
      <c r="Z121" s="182"/>
      <c r="AA121" s="182"/>
      <c r="AB121" s="181"/>
      <c r="AC121" s="181"/>
      <c r="AD121" s="181"/>
      <c r="AE121" s="182"/>
      <c r="AF121" s="182"/>
      <c r="AG121" s="181"/>
      <c r="AH121" s="181"/>
      <c r="AI121" s="181"/>
      <c r="AJ121" s="182"/>
      <c r="AK121" s="182"/>
      <c r="AL121" s="181"/>
      <c r="AM121" s="181"/>
      <c r="AN121" s="181"/>
      <c r="AO121" s="182"/>
      <c r="AP121" s="182"/>
      <c r="AQ121" s="181"/>
      <c r="AR121" s="181"/>
      <c r="AS121" s="181"/>
      <c r="AT121" s="182"/>
      <c r="AU121" s="182"/>
      <c r="AV121" s="181"/>
      <c r="AW121" s="181"/>
      <c r="AX121" s="181"/>
      <c r="AY121" s="182"/>
      <c r="AZ121" s="182"/>
      <c r="BA121" s="181"/>
      <c r="BB121" s="181"/>
      <c r="BC121" s="181"/>
      <c r="BD121" s="182"/>
      <c r="BE121" s="182"/>
      <c r="BF121" s="181"/>
      <c r="BG121" s="180">
        <f t="shared" si="280"/>
        <v>0</v>
      </c>
      <c r="BH121" s="116" t="str">
        <f t="shared" si="281"/>
        <v/>
      </c>
      <c r="BI121" s="80" t="b">
        <f t="shared" si="229"/>
        <v>0</v>
      </c>
      <c r="BJ121" s="80" t="str">
        <f t="shared" si="230"/>
        <v/>
      </c>
      <c r="BK121" s="80" t="b">
        <f t="shared" si="282"/>
        <v>0</v>
      </c>
      <c r="BL121" s="13" t="str">
        <f t="shared" si="231"/>
        <v/>
      </c>
      <c r="BM121" s="13" t="b">
        <f t="shared" si="283"/>
        <v>0</v>
      </c>
      <c r="BN121" s="35" t="str">
        <f t="shared" si="232"/>
        <v/>
      </c>
      <c r="BO121" s="13" t="b">
        <f t="shared" si="233"/>
        <v>0</v>
      </c>
      <c r="BP121" s="35" t="str">
        <f t="shared" si="234"/>
        <v/>
      </c>
      <c r="BQ121" s="13" t="b">
        <f t="shared" si="235"/>
        <v>0</v>
      </c>
      <c r="BR121" s="35" t="str">
        <f t="shared" si="236"/>
        <v/>
      </c>
      <c r="BS121" s="35" t="b">
        <f t="shared" si="237"/>
        <v>0</v>
      </c>
      <c r="BT121" s="35" t="str">
        <f t="shared" si="238"/>
        <v/>
      </c>
      <c r="BU121" s="35" t="b">
        <f t="shared" si="239"/>
        <v>0</v>
      </c>
      <c r="BV121" s="35" t="str">
        <f t="shared" si="240"/>
        <v/>
      </c>
      <c r="BW121" s="13" t="b">
        <f t="shared" si="315"/>
        <v>0</v>
      </c>
      <c r="BX121" s="35" t="str">
        <f t="shared" si="241"/>
        <v/>
      </c>
      <c r="BY121" s="265" t="b">
        <f t="shared" si="284"/>
        <v>0</v>
      </c>
      <c r="BZ121" s="35" t="str">
        <f t="shared" si="242"/>
        <v/>
      </c>
      <c r="CA121" s="265" t="b">
        <f t="shared" si="285"/>
        <v>0</v>
      </c>
      <c r="CB121" s="35" t="str">
        <f t="shared" si="243"/>
        <v/>
      </c>
      <c r="CC121" s="272" t="b">
        <f t="shared" si="286"/>
        <v>0</v>
      </c>
      <c r="CD121" s="35" t="str">
        <f t="shared" si="244"/>
        <v/>
      </c>
      <c r="CE121" s="13" t="b">
        <f t="shared" si="245"/>
        <v>0</v>
      </c>
      <c r="CF121" s="35" t="str">
        <f t="shared" si="246"/>
        <v/>
      </c>
      <c r="CG121" s="179">
        <f t="shared" si="247"/>
        <v>0</v>
      </c>
      <c r="CH121" s="179">
        <f t="shared" si="248"/>
        <v>0</v>
      </c>
      <c r="CI121" s="218">
        <f t="shared" si="287"/>
        <v>0</v>
      </c>
      <c r="CJ121" s="218">
        <f t="shared" si="288"/>
        <v>0</v>
      </c>
      <c r="CK121" s="218">
        <f t="shared" si="289"/>
        <v>0</v>
      </c>
      <c r="CL121" s="218">
        <f t="shared" si="290"/>
        <v>0</v>
      </c>
      <c r="CM121" s="218">
        <f t="shared" si="291"/>
        <v>0</v>
      </c>
      <c r="CN121" s="218">
        <f t="shared" si="292"/>
        <v>0</v>
      </c>
      <c r="CO121" s="218">
        <f t="shared" si="293"/>
        <v>0</v>
      </c>
      <c r="CP121" s="218">
        <f t="shared" si="294"/>
        <v>0</v>
      </c>
      <c r="CQ121" s="218">
        <f t="shared" si="295"/>
        <v>0</v>
      </c>
      <c r="CR121" s="218">
        <f t="shared" si="296"/>
        <v>0</v>
      </c>
      <c r="CS121" s="14">
        <f t="shared" si="249"/>
        <v>0</v>
      </c>
      <c r="CT121" s="236">
        <f t="shared" si="250"/>
        <v>0</v>
      </c>
      <c r="CU121" s="237">
        <f t="shared" si="322"/>
        <v>0</v>
      </c>
      <c r="CV121" s="16">
        <f t="shared" si="322"/>
        <v>0</v>
      </c>
      <c r="CW121" s="16">
        <f t="shared" si="322"/>
        <v>0</v>
      </c>
      <c r="CX121" s="16">
        <f t="shared" si="322"/>
        <v>0</v>
      </c>
      <c r="CY121" s="16">
        <f t="shared" si="322"/>
        <v>0</v>
      </c>
      <c r="CZ121" s="16">
        <f t="shared" si="322"/>
        <v>0</v>
      </c>
      <c r="DA121" s="16">
        <f t="shared" si="322"/>
        <v>0</v>
      </c>
      <c r="DB121" s="16">
        <f t="shared" si="322"/>
        <v>0</v>
      </c>
      <c r="DC121" s="16">
        <f t="shared" si="322"/>
        <v>0</v>
      </c>
      <c r="DD121" s="238">
        <f t="shared" si="322"/>
        <v>0</v>
      </c>
      <c r="DE121" s="232">
        <f t="shared" si="323"/>
        <v>0</v>
      </c>
      <c r="DF121" s="132">
        <f t="shared" si="323"/>
        <v>0</v>
      </c>
      <c r="DG121" s="132">
        <f t="shared" si="323"/>
        <v>0</v>
      </c>
      <c r="DH121" s="132">
        <f t="shared" si="323"/>
        <v>0</v>
      </c>
      <c r="DI121" s="132">
        <f t="shared" si="323"/>
        <v>0</v>
      </c>
      <c r="DJ121" s="132">
        <f t="shared" si="323"/>
        <v>0</v>
      </c>
      <c r="DK121" s="132">
        <f t="shared" si="323"/>
        <v>0</v>
      </c>
      <c r="DL121" s="132">
        <f t="shared" si="323"/>
        <v>0</v>
      </c>
      <c r="DM121" s="132">
        <f t="shared" si="323"/>
        <v>0</v>
      </c>
      <c r="DN121" s="233">
        <f t="shared" si="323"/>
        <v>0</v>
      </c>
      <c r="DO121" s="232">
        <f t="shared" si="251"/>
        <v>0</v>
      </c>
      <c r="DP121" s="132">
        <f t="shared" si="252"/>
        <v>0</v>
      </c>
      <c r="DQ121" s="132">
        <f t="shared" si="253"/>
        <v>0</v>
      </c>
      <c r="DR121" s="132">
        <f t="shared" si="254"/>
        <v>0</v>
      </c>
      <c r="DS121" s="132">
        <f t="shared" si="255"/>
        <v>0</v>
      </c>
      <c r="DT121" s="132">
        <f t="shared" si="256"/>
        <v>0</v>
      </c>
      <c r="DU121" s="132">
        <f t="shared" si="257"/>
        <v>0</v>
      </c>
      <c r="DV121" s="132">
        <f t="shared" si="258"/>
        <v>0</v>
      </c>
      <c r="DW121" s="132">
        <f t="shared" si="259"/>
        <v>0</v>
      </c>
      <c r="DX121" s="233">
        <f t="shared" si="260"/>
        <v>0</v>
      </c>
      <c r="DY121" s="231" t="b">
        <f t="shared" si="297"/>
        <v>0</v>
      </c>
      <c r="DZ121" s="163"/>
      <c r="EA121" s="226" t="str">
        <f t="shared" si="298"/>
        <v/>
      </c>
      <c r="EB121" s="178" t="str">
        <f t="shared" si="299"/>
        <v/>
      </c>
      <c r="EC121" s="178" t="str">
        <f t="shared" si="300"/>
        <v/>
      </c>
      <c r="ED121" s="178" t="str">
        <f t="shared" si="301"/>
        <v/>
      </c>
      <c r="EE121" s="178" t="str">
        <f t="shared" si="302"/>
        <v/>
      </c>
      <c r="EF121" s="178" t="str">
        <f t="shared" si="303"/>
        <v/>
      </c>
      <c r="EG121" s="178" t="str">
        <f t="shared" si="304"/>
        <v/>
      </c>
      <c r="EH121" s="178" t="str">
        <f t="shared" si="305"/>
        <v/>
      </c>
      <c r="EI121" s="178" t="str">
        <f t="shared" si="306"/>
        <v/>
      </c>
      <c r="EJ121" s="227" t="str">
        <f t="shared" si="307"/>
        <v/>
      </c>
      <c r="EK121" s="230" t="str">
        <f t="shared" si="261"/>
        <v/>
      </c>
      <c r="EL121" s="177" t="str">
        <f t="shared" si="262"/>
        <v/>
      </c>
      <c r="EM121" s="177" t="str">
        <f t="shared" si="263"/>
        <v/>
      </c>
      <c r="EN121" s="177" t="str">
        <f t="shared" si="264"/>
        <v/>
      </c>
      <c r="EO121" s="177" t="str">
        <f t="shared" si="265"/>
        <v/>
      </c>
      <c r="EP121" s="177" t="str">
        <f t="shared" si="266"/>
        <v/>
      </c>
      <c r="EQ121" s="177" t="str">
        <f t="shared" si="267"/>
        <v/>
      </c>
      <c r="ER121" s="177" t="str">
        <f t="shared" si="268"/>
        <v/>
      </c>
      <c r="ES121" s="177" t="str">
        <f t="shared" si="269"/>
        <v/>
      </c>
      <c r="ET121" s="177" t="str">
        <f t="shared" si="270"/>
        <v/>
      </c>
      <c r="EU121" s="229" t="e">
        <f t="shared" si="271"/>
        <v>#VALUE!</v>
      </c>
      <c r="EV121" s="27" t="e">
        <f t="shared" si="272"/>
        <v>#VALUE!</v>
      </c>
      <c r="EW121" s="27" t="e">
        <f t="shared" si="273"/>
        <v>#VALUE!</v>
      </c>
      <c r="EX121" s="28" t="e">
        <f t="shared" si="274"/>
        <v>#VALUE!</v>
      </c>
      <c r="EY121" s="28" t="e">
        <f t="shared" si="275"/>
        <v>#VALUE!</v>
      </c>
      <c r="EZ121" s="28" t="b">
        <f t="shared" si="276"/>
        <v>0</v>
      </c>
      <c r="FA121" s="176" t="str">
        <f t="shared" si="277"/>
        <v/>
      </c>
      <c r="FB121" s="27" t="e" cm="1">
        <f t="array" aca="1" ref="FB121" ca="1">TEXT(RIGHT(10-RIGHT(SUM(INDEX(1*(MID(MID(C121,1,1)*2,ROW(INDIRECT("1:"&amp;LEN(MID(C121,1,1)*2))),1)),,))+MID(C121,2,1)+
SUM(INDEX(1*(MID(MID(C121,3,1)*2,ROW(INDIRECT("1:"&amp;LEN(MID(C121,3,1)*2))),1)),,))+MID(C121,4,1)+
SUM(INDEX(1*(MID(MID(C121,5,1)*2,ROW(INDIRECT("1:"&amp;LEN(MID(C121,5,1)*2))),1)),,))+MID(C121,6,1)+
SUM(INDEX(1*(MID(MID(C121,8,1)*2,ROW(INDIRECT("1:"&amp;LEN(MID(C121,8,1)*2))),1)),,))+MID(C121,9,1)+
SUM(INDEX(1*(MID(MID(C121,10,1)*2,ROW(INDIRECT("1:"&amp;LEN(MID(C121,10,1)*2))),1)),,)),1),1),"0")</f>
        <v>#VALUE!</v>
      </c>
      <c r="FC121" s="27" t="str">
        <f t="shared" si="278"/>
        <v/>
      </c>
      <c r="FD121" s="29" t="b">
        <f t="shared" si="279"/>
        <v>0</v>
      </c>
      <c r="FE121" s="112" t="b">
        <f>IFERROR(MATCH(D121,'Avtal för korttidsarbete'!$G$13:$G$1012,0),TRUE)</f>
        <v>1</v>
      </c>
      <c r="FF121" s="112" t="b">
        <f t="shared" si="308"/>
        <v>0</v>
      </c>
      <c r="FG121" s="113" t="str" cm="1">
        <f t="array" ref="FG121">IF(FE121=TRUE,"x",INDEX('Avtal för korttidsarbete'!$E$13:$E$1012,$FE121))</f>
        <v>x</v>
      </c>
      <c r="FH121" s="113" t="str" cm="1">
        <f t="array" ref="FH121">IF(FE121=TRUE,"x",INDEX('Avtal för korttidsarbete'!$F$13:$F$1012,$FE121))</f>
        <v>x</v>
      </c>
      <c r="FI121" s="112" t="b">
        <f t="shared" si="309"/>
        <v>0</v>
      </c>
      <c r="FJ121" s="135">
        <f t="shared" si="310"/>
        <v>44166</v>
      </c>
      <c r="FK121" s="135">
        <f t="shared" si="311"/>
        <v>44377</v>
      </c>
      <c r="FL121" s="112" t="b">
        <f t="shared" si="312"/>
        <v>0</v>
      </c>
      <c r="FM121" s="113">
        <f t="shared" si="313"/>
        <v>44166</v>
      </c>
      <c r="FN121" s="135">
        <f t="shared" si="314"/>
        <v>44377</v>
      </c>
      <c r="FO121" s="148" t="b">
        <f>IFERROR(INDEX('Avtal för korttidsarbete'!R:R,MATCH(D121,'Avtal för korttidsarbete'!$G:$G,0)),TRUE)</f>
        <v>1</v>
      </c>
      <c r="FP121" s="135" t="str">
        <f>IF(FO121,"-",INDEX('Avtal för korttidsarbete'!$D:$D,MATCH(D121,'Avtal för korttidsarbete'!$G:$G,0)))</f>
        <v>-</v>
      </c>
      <c r="FQ121" s="113" t="b">
        <f>IFERROR(G121&gt;INDEX(Uppsägningar!E:E,MATCH(C121,Uppsägningar!C:C,0)),FALSE)</f>
        <v>0</v>
      </c>
    </row>
    <row r="122" spans="1:173" x14ac:dyDescent="0.25">
      <c r="A122" s="19">
        <v>106</v>
      </c>
      <c r="B122" s="20"/>
      <c r="C122" s="183"/>
      <c r="D122" s="66"/>
      <c r="E122" s="212">
        <f>IFERROR(INDEX(Admin!$C$7:$C$10,MATCH(FP122,TblNivåValTExt,0)),0)</f>
        <v>0</v>
      </c>
      <c r="F122" s="1"/>
      <c r="G122" s="1"/>
      <c r="H122" s="78"/>
      <c r="I122" s="181"/>
      <c r="J122" s="181"/>
      <c r="K122" s="182"/>
      <c r="L122" s="182"/>
      <c r="M122" s="181"/>
      <c r="N122" s="181"/>
      <c r="O122" s="181"/>
      <c r="P122" s="182"/>
      <c r="Q122" s="182"/>
      <c r="R122" s="181"/>
      <c r="S122" s="181"/>
      <c r="T122" s="181"/>
      <c r="U122" s="182"/>
      <c r="V122" s="182"/>
      <c r="W122" s="181"/>
      <c r="X122" s="181"/>
      <c r="Y122" s="181"/>
      <c r="Z122" s="182"/>
      <c r="AA122" s="182"/>
      <c r="AB122" s="181"/>
      <c r="AC122" s="181"/>
      <c r="AD122" s="181"/>
      <c r="AE122" s="182"/>
      <c r="AF122" s="182"/>
      <c r="AG122" s="181"/>
      <c r="AH122" s="181"/>
      <c r="AI122" s="181"/>
      <c r="AJ122" s="182"/>
      <c r="AK122" s="182"/>
      <c r="AL122" s="181"/>
      <c r="AM122" s="181"/>
      <c r="AN122" s="181"/>
      <c r="AO122" s="182"/>
      <c r="AP122" s="182"/>
      <c r="AQ122" s="181"/>
      <c r="AR122" s="181"/>
      <c r="AS122" s="181"/>
      <c r="AT122" s="182"/>
      <c r="AU122" s="182"/>
      <c r="AV122" s="181"/>
      <c r="AW122" s="181"/>
      <c r="AX122" s="181"/>
      <c r="AY122" s="182"/>
      <c r="AZ122" s="182"/>
      <c r="BA122" s="181"/>
      <c r="BB122" s="181"/>
      <c r="BC122" s="181"/>
      <c r="BD122" s="182"/>
      <c r="BE122" s="182"/>
      <c r="BF122" s="181"/>
      <c r="BG122" s="180">
        <f t="shared" si="280"/>
        <v>0</v>
      </c>
      <c r="BH122" s="116" t="str">
        <f t="shared" si="281"/>
        <v/>
      </c>
      <c r="BI122" s="80" t="b">
        <f t="shared" si="229"/>
        <v>0</v>
      </c>
      <c r="BJ122" s="80" t="str">
        <f t="shared" si="230"/>
        <v/>
      </c>
      <c r="BK122" s="80" t="b">
        <f t="shared" si="282"/>
        <v>0</v>
      </c>
      <c r="BL122" s="13" t="str">
        <f t="shared" si="231"/>
        <v/>
      </c>
      <c r="BM122" s="13" t="b">
        <f t="shared" si="283"/>
        <v>0</v>
      </c>
      <c r="BN122" s="35" t="str">
        <f t="shared" si="232"/>
        <v/>
      </c>
      <c r="BO122" s="13" t="b">
        <f t="shared" si="233"/>
        <v>0</v>
      </c>
      <c r="BP122" s="35" t="str">
        <f t="shared" si="234"/>
        <v/>
      </c>
      <c r="BQ122" s="13" t="b">
        <f t="shared" si="235"/>
        <v>0</v>
      </c>
      <c r="BR122" s="35" t="str">
        <f t="shared" si="236"/>
        <v/>
      </c>
      <c r="BS122" s="35" t="b">
        <f t="shared" si="237"/>
        <v>0</v>
      </c>
      <c r="BT122" s="35" t="str">
        <f t="shared" si="238"/>
        <v/>
      </c>
      <c r="BU122" s="35" t="b">
        <f t="shared" si="239"/>
        <v>0</v>
      </c>
      <c r="BV122" s="35" t="str">
        <f t="shared" si="240"/>
        <v/>
      </c>
      <c r="BW122" s="13" t="b">
        <f t="shared" si="315"/>
        <v>0</v>
      </c>
      <c r="BX122" s="35" t="str">
        <f t="shared" si="241"/>
        <v/>
      </c>
      <c r="BY122" s="265" t="b">
        <f t="shared" si="284"/>
        <v>0</v>
      </c>
      <c r="BZ122" s="35" t="str">
        <f t="shared" si="242"/>
        <v/>
      </c>
      <c r="CA122" s="265" t="b">
        <f t="shared" si="285"/>
        <v>0</v>
      </c>
      <c r="CB122" s="35" t="str">
        <f t="shared" si="243"/>
        <v/>
      </c>
      <c r="CC122" s="272" t="b">
        <f t="shared" si="286"/>
        <v>0</v>
      </c>
      <c r="CD122" s="35" t="str">
        <f t="shared" si="244"/>
        <v/>
      </c>
      <c r="CE122" s="13" t="b">
        <f t="shared" si="245"/>
        <v>0</v>
      </c>
      <c r="CF122" s="35" t="str">
        <f t="shared" si="246"/>
        <v/>
      </c>
      <c r="CG122" s="179">
        <f t="shared" si="247"/>
        <v>0</v>
      </c>
      <c r="CH122" s="179">
        <f t="shared" si="248"/>
        <v>0</v>
      </c>
      <c r="CI122" s="218">
        <f t="shared" si="287"/>
        <v>0</v>
      </c>
      <c r="CJ122" s="218">
        <f t="shared" si="288"/>
        <v>0</v>
      </c>
      <c r="CK122" s="218">
        <f t="shared" si="289"/>
        <v>0</v>
      </c>
      <c r="CL122" s="218">
        <f t="shared" si="290"/>
        <v>0</v>
      </c>
      <c r="CM122" s="218">
        <f t="shared" si="291"/>
        <v>0</v>
      </c>
      <c r="CN122" s="218">
        <f t="shared" si="292"/>
        <v>0</v>
      </c>
      <c r="CO122" s="218">
        <f t="shared" si="293"/>
        <v>0</v>
      </c>
      <c r="CP122" s="218">
        <f t="shared" si="294"/>
        <v>0</v>
      </c>
      <c r="CQ122" s="218">
        <f t="shared" si="295"/>
        <v>0</v>
      </c>
      <c r="CR122" s="218">
        <f t="shared" si="296"/>
        <v>0</v>
      </c>
      <c r="CS122" s="14">
        <f t="shared" si="249"/>
        <v>0</v>
      </c>
      <c r="CT122" s="236">
        <f t="shared" si="250"/>
        <v>0</v>
      </c>
      <c r="CU122" s="237">
        <f t="shared" si="322"/>
        <v>0</v>
      </c>
      <c r="CV122" s="16">
        <f t="shared" si="322"/>
        <v>0</v>
      </c>
      <c r="CW122" s="16">
        <f t="shared" si="322"/>
        <v>0</v>
      </c>
      <c r="CX122" s="16">
        <f t="shared" si="322"/>
        <v>0</v>
      </c>
      <c r="CY122" s="16">
        <f t="shared" si="322"/>
        <v>0</v>
      </c>
      <c r="CZ122" s="16">
        <f t="shared" si="322"/>
        <v>0</v>
      </c>
      <c r="DA122" s="16">
        <f t="shared" si="322"/>
        <v>0</v>
      </c>
      <c r="DB122" s="16">
        <f t="shared" si="322"/>
        <v>0</v>
      </c>
      <c r="DC122" s="16">
        <f t="shared" si="322"/>
        <v>0</v>
      </c>
      <c r="DD122" s="238">
        <f t="shared" si="322"/>
        <v>0</v>
      </c>
      <c r="DE122" s="232">
        <f t="shared" si="323"/>
        <v>0</v>
      </c>
      <c r="DF122" s="132">
        <f t="shared" si="323"/>
        <v>0</v>
      </c>
      <c r="DG122" s="132">
        <f t="shared" si="323"/>
        <v>0</v>
      </c>
      <c r="DH122" s="132">
        <f t="shared" si="323"/>
        <v>0</v>
      </c>
      <c r="DI122" s="132">
        <f t="shared" si="323"/>
        <v>0</v>
      </c>
      <c r="DJ122" s="132">
        <f t="shared" si="323"/>
        <v>0</v>
      </c>
      <c r="DK122" s="132">
        <f t="shared" si="323"/>
        <v>0</v>
      </c>
      <c r="DL122" s="132">
        <f t="shared" si="323"/>
        <v>0</v>
      </c>
      <c r="DM122" s="132">
        <f t="shared" si="323"/>
        <v>0</v>
      </c>
      <c r="DN122" s="233">
        <f t="shared" si="323"/>
        <v>0</v>
      </c>
      <c r="DO122" s="232">
        <f t="shared" si="251"/>
        <v>0</v>
      </c>
      <c r="DP122" s="132">
        <f t="shared" si="252"/>
        <v>0</v>
      </c>
      <c r="DQ122" s="132">
        <f t="shared" si="253"/>
        <v>0</v>
      </c>
      <c r="DR122" s="132">
        <f t="shared" si="254"/>
        <v>0</v>
      </c>
      <c r="DS122" s="132">
        <f t="shared" si="255"/>
        <v>0</v>
      </c>
      <c r="DT122" s="132">
        <f t="shared" si="256"/>
        <v>0</v>
      </c>
      <c r="DU122" s="132">
        <f t="shared" si="257"/>
        <v>0</v>
      </c>
      <c r="DV122" s="132">
        <f t="shared" si="258"/>
        <v>0</v>
      </c>
      <c r="DW122" s="132">
        <f t="shared" si="259"/>
        <v>0</v>
      </c>
      <c r="DX122" s="233">
        <f t="shared" si="260"/>
        <v>0</v>
      </c>
      <c r="DY122" s="231" t="b">
        <f t="shared" si="297"/>
        <v>0</v>
      </c>
      <c r="DZ122" s="163"/>
      <c r="EA122" s="226" t="str">
        <f t="shared" si="298"/>
        <v/>
      </c>
      <c r="EB122" s="178" t="str">
        <f t="shared" si="299"/>
        <v/>
      </c>
      <c r="EC122" s="178" t="str">
        <f t="shared" si="300"/>
        <v/>
      </c>
      <c r="ED122" s="178" t="str">
        <f t="shared" si="301"/>
        <v/>
      </c>
      <c r="EE122" s="178" t="str">
        <f t="shared" si="302"/>
        <v/>
      </c>
      <c r="EF122" s="178" t="str">
        <f t="shared" si="303"/>
        <v/>
      </c>
      <c r="EG122" s="178" t="str">
        <f t="shared" si="304"/>
        <v/>
      </c>
      <c r="EH122" s="178" t="str">
        <f t="shared" si="305"/>
        <v/>
      </c>
      <c r="EI122" s="178" t="str">
        <f t="shared" si="306"/>
        <v/>
      </c>
      <c r="EJ122" s="227" t="str">
        <f t="shared" si="307"/>
        <v/>
      </c>
      <c r="EK122" s="230" t="str">
        <f t="shared" si="261"/>
        <v/>
      </c>
      <c r="EL122" s="177" t="str">
        <f t="shared" si="262"/>
        <v/>
      </c>
      <c r="EM122" s="177" t="str">
        <f t="shared" si="263"/>
        <v/>
      </c>
      <c r="EN122" s="177" t="str">
        <f t="shared" si="264"/>
        <v/>
      </c>
      <c r="EO122" s="177" t="str">
        <f t="shared" si="265"/>
        <v/>
      </c>
      <c r="EP122" s="177" t="str">
        <f t="shared" si="266"/>
        <v/>
      </c>
      <c r="EQ122" s="177" t="str">
        <f t="shared" si="267"/>
        <v/>
      </c>
      <c r="ER122" s="177" t="str">
        <f t="shared" si="268"/>
        <v/>
      </c>
      <c r="ES122" s="177" t="str">
        <f t="shared" si="269"/>
        <v/>
      </c>
      <c r="ET122" s="177" t="str">
        <f t="shared" si="270"/>
        <v/>
      </c>
      <c r="EU122" s="229" t="e">
        <f t="shared" si="271"/>
        <v>#VALUE!</v>
      </c>
      <c r="EV122" s="27" t="e">
        <f t="shared" si="272"/>
        <v>#VALUE!</v>
      </c>
      <c r="EW122" s="27" t="e">
        <f t="shared" si="273"/>
        <v>#VALUE!</v>
      </c>
      <c r="EX122" s="28" t="e">
        <f t="shared" si="274"/>
        <v>#VALUE!</v>
      </c>
      <c r="EY122" s="28" t="e">
        <f t="shared" si="275"/>
        <v>#VALUE!</v>
      </c>
      <c r="EZ122" s="28" t="b">
        <f t="shared" si="276"/>
        <v>0</v>
      </c>
      <c r="FA122" s="176" t="str">
        <f t="shared" si="277"/>
        <v/>
      </c>
      <c r="FB122" s="27" t="e" cm="1">
        <f t="array" aca="1" ref="FB122" ca="1">TEXT(RIGHT(10-RIGHT(SUM(INDEX(1*(MID(MID(C122,1,1)*2,ROW(INDIRECT("1:"&amp;LEN(MID(C122,1,1)*2))),1)),,))+MID(C122,2,1)+
SUM(INDEX(1*(MID(MID(C122,3,1)*2,ROW(INDIRECT("1:"&amp;LEN(MID(C122,3,1)*2))),1)),,))+MID(C122,4,1)+
SUM(INDEX(1*(MID(MID(C122,5,1)*2,ROW(INDIRECT("1:"&amp;LEN(MID(C122,5,1)*2))),1)),,))+MID(C122,6,1)+
SUM(INDEX(1*(MID(MID(C122,8,1)*2,ROW(INDIRECT("1:"&amp;LEN(MID(C122,8,1)*2))),1)),,))+MID(C122,9,1)+
SUM(INDEX(1*(MID(MID(C122,10,1)*2,ROW(INDIRECT("1:"&amp;LEN(MID(C122,10,1)*2))),1)),,)),1),1),"0")</f>
        <v>#VALUE!</v>
      </c>
      <c r="FC122" s="27" t="str">
        <f t="shared" si="278"/>
        <v/>
      </c>
      <c r="FD122" s="29" t="b">
        <f t="shared" si="279"/>
        <v>0</v>
      </c>
      <c r="FE122" s="112" t="b">
        <f>IFERROR(MATCH(D122,'Avtal för korttidsarbete'!$G$13:$G$1012,0),TRUE)</f>
        <v>1</v>
      </c>
      <c r="FF122" s="112" t="b">
        <f t="shared" si="308"/>
        <v>0</v>
      </c>
      <c r="FG122" s="113" t="str" cm="1">
        <f t="array" ref="FG122">IF(FE122=TRUE,"x",INDEX('Avtal för korttidsarbete'!$E$13:$E$1012,$FE122))</f>
        <v>x</v>
      </c>
      <c r="FH122" s="113" t="str" cm="1">
        <f t="array" ref="FH122">IF(FE122=TRUE,"x",INDEX('Avtal för korttidsarbete'!$F$13:$F$1012,$FE122))</f>
        <v>x</v>
      </c>
      <c r="FI122" s="112" t="b">
        <f t="shared" si="309"/>
        <v>0</v>
      </c>
      <c r="FJ122" s="135">
        <f t="shared" si="310"/>
        <v>44166</v>
      </c>
      <c r="FK122" s="135">
        <f t="shared" si="311"/>
        <v>44377</v>
      </c>
      <c r="FL122" s="112" t="b">
        <f t="shared" si="312"/>
        <v>0</v>
      </c>
      <c r="FM122" s="113">
        <f t="shared" si="313"/>
        <v>44166</v>
      </c>
      <c r="FN122" s="135">
        <f t="shared" si="314"/>
        <v>44377</v>
      </c>
      <c r="FO122" s="148" t="b">
        <f>IFERROR(INDEX('Avtal för korttidsarbete'!R:R,MATCH(D122,'Avtal för korttidsarbete'!$G:$G,0)),TRUE)</f>
        <v>1</v>
      </c>
      <c r="FP122" s="135" t="str">
        <f>IF(FO122,"-",INDEX('Avtal för korttidsarbete'!$D:$D,MATCH(D122,'Avtal för korttidsarbete'!$G:$G,0)))</f>
        <v>-</v>
      </c>
      <c r="FQ122" s="113" t="b">
        <f>IFERROR(G122&gt;INDEX(Uppsägningar!E:E,MATCH(C122,Uppsägningar!C:C,0)),FALSE)</f>
        <v>0</v>
      </c>
    </row>
    <row r="123" spans="1:173" x14ac:dyDescent="0.25">
      <c r="A123" s="19">
        <v>107</v>
      </c>
      <c r="B123" s="20"/>
      <c r="C123" s="183"/>
      <c r="D123" s="66"/>
      <c r="E123" s="212">
        <f>IFERROR(INDEX(Admin!$C$7:$C$10,MATCH(FP123,TblNivåValTExt,0)),0)</f>
        <v>0</v>
      </c>
      <c r="F123" s="1"/>
      <c r="G123" s="1"/>
      <c r="H123" s="78"/>
      <c r="I123" s="181"/>
      <c r="J123" s="181"/>
      <c r="K123" s="182"/>
      <c r="L123" s="182"/>
      <c r="M123" s="181"/>
      <c r="N123" s="181"/>
      <c r="O123" s="181"/>
      <c r="P123" s="182"/>
      <c r="Q123" s="182"/>
      <c r="R123" s="181"/>
      <c r="S123" s="181"/>
      <c r="T123" s="181"/>
      <c r="U123" s="182"/>
      <c r="V123" s="182"/>
      <c r="W123" s="181"/>
      <c r="X123" s="181"/>
      <c r="Y123" s="181"/>
      <c r="Z123" s="182"/>
      <c r="AA123" s="182"/>
      <c r="AB123" s="181"/>
      <c r="AC123" s="181"/>
      <c r="AD123" s="181"/>
      <c r="AE123" s="182"/>
      <c r="AF123" s="182"/>
      <c r="AG123" s="181"/>
      <c r="AH123" s="181"/>
      <c r="AI123" s="181"/>
      <c r="AJ123" s="182"/>
      <c r="AK123" s="182"/>
      <c r="AL123" s="181"/>
      <c r="AM123" s="181"/>
      <c r="AN123" s="181"/>
      <c r="AO123" s="182"/>
      <c r="AP123" s="182"/>
      <c r="AQ123" s="181"/>
      <c r="AR123" s="181"/>
      <c r="AS123" s="181"/>
      <c r="AT123" s="182"/>
      <c r="AU123" s="182"/>
      <c r="AV123" s="181"/>
      <c r="AW123" s="181"/>
      <c r="AX123" s="181"/>
      <c r="AY123" s="182"/>
      <c r="AZ123" s="182"/>
      <c r="BA123" s="181"/>
      <c r="BB123" s="181"/>
      <c r="BC123" s="181"/>
      <c r="BD123" s="182"/>
      <c r="BE123" s="182"/>
      <c r="BF123" s="181"/>
      <c r="BG123" s="180">
        <f t="shared" si="280"/>
        <v>0</v>
      </c>
      <c r="BH123" s="116" t="str">
        <f t="shared" si="281"/>
        <v/>
      </c>
      <c r="BI123" s="80" t="b">
        <f t="shared" si="229"/>
        <v>0</v>
      </c>
      <c r="BJ123" s="80" t="str">
        <f t="shared" si="230"/>
        <v/>
      </c>
      <c r="BK123" s="80" t="b">
        <f t="shared" si="282"/>
        <v>0</v>
      </c>
      <c r="BL123" s="13" t="str">
        <f t="shared" si="231"/>
        <v/>
      </c>
      <c r="BM123" s="13" t="b">
        <f t="shared" si="283"/>
        <v>0</v>
      </c>
      <c r="BN123" s="35" t="str">
        <f t="shared" si="232"/>
        <v/>
      </c>
      <c r="BO123" s="13" t="b">
        <f t="shared" si="233"/>
        <v>0</v>
      </c>
      <c r="BP123" s="35" t="str">
        <f t="shared" si="234"/>
        <v/>
      </c>
      <c r="BQ123" s="13" t="b">
        <f t="shared" si="235"/>
        <v>0</v>
      </c>
      <c r="BR123" s="35" t="str">
        <f t="shared" si="236"/>
        <v/>
      </c>
      <c r="BS123" s="35" t="b">
        <f t="shared" si="237"/>
        <v>0</v>
      </c>
      <c r="BT123" s="35" t="str">
        <f t="shared" si="238"/>
        <v/>
      </c>
      <c r="BU123" s="35" t="b">
        <f t="shared" si="239"/>
        <v>0</v>
      </c>
      <c r="BV123" s="35" t="str">
        <f t="shared" si="240"/>
        <v/>
      </c>
      <c r="BW123" s="13" t="b">
        <f t="shared" si="315"/>
        <v>0</v>
      </c>
      <c r="BX123" s="35" t="str">
        <f t="shared" si="241"/>
        <v/>
      </c>
      <c r="BY123" s="265" t="b">
        <f t="shared" si="284"/>
        <v>0</v>
      </c>
      <c r="BZ123" s="35" t="str">
        <f t="shared" si="242"/>
        <v/>
      </c>
      <c r="CA123" s="265" t="b">
        <f t="shared" si="285"/>
        <v>0</v>
      </c>
      <c r="CB123" s="35" t="str">
        <f t="shared" si="243"/>
        <v/>
      </c>
      <c r="CC123" s="272" t="b">
        <f t="shared" si="286"/>
        <v>0</v>
      </c>
      <c r="CD123" s="35" t="str">
        <f t="shared" si="244"/>
        <v/>
      </c>
      <c r="CE123" s="13" t="b">
        <f t="shared" si="245"/>
        <v>0</v>
      </c>
      <c r="CF123" s="35" t="str">
        <f t="shared" si="246"/>
        <v/>
      </c>
      <c r="CG123" s="179">
        <f t="shared" si="247"/>
        <v>0</v>
      </c>
      <c r="CH123" s="179">
        <f t="shared" si="248"/>
        <v>0</v>
      </c>
      <c r="CI123" s="218">
        <f t="shared" si="287"/>
        <v>0</v>
      </c>
      <c r="CJ123" s="218">
        <f t="shared" si="288"/>
        <v>0</v>
      </c>
      <c r="CK123" s="218">
        <f t="shared" si="289"/>
        <v>0</v>
      </c>
      <c r="CL123" s="218">
        <f t="shared" si="290"/>
        <v>0</v>
      </c>
      <c r="CM123" s="218">
        <f t="shared" si="291"/>
        <v>0</v>
      </c>
      <c r="CN123" s="218">
        <f t="shared" si="292"/>
        <v>0</v>
      </c>
      <c r="CO123" s="218">
        <f t="shared" si="293"/>
        <v>0</v>
      </c>
      <c r="CP123" s="218">
        <f t="shared" si="294"/>
        <v>0</v>
      </c>
      <c r="CQ123" s="218">
        <f t="shared" si="295"/>
        <v>0</v>
      </c>
      <c r="CR123" s="218">
        <f t="shared" si="296"/>
        <v>0</v>
      </c>
      <c r="CS123" s="14">
        <f t="shared" si="249"/>
        <v>0</v>
      </c>
      <c r="CT123" s="236">
        <f t="shared" si="250"/>
        <v>0</v>
      </c>
      <c r="CU123" s="237">
        <f t="shared" si="322"/>
        <v>0</v>
      </c>
      <c r="CV123" s="16">
        <f t="shared" si="322"/>
        <v>0</v>
      </c>
      <c r="CW123" s="16">
        <f t="shared" si="322"/>
        <v>0</v>
      </c>
      <c r="CX123" s="16">
        <f t="shared" si="322"/>
        <v>0</v>
      </c>
      <c r="CY123" s="16">
        <f t="shared" si="322"/>
        <v>0</v>
      </c>
      <c r="CZ123" s="16">
        <f t="shared" si="322"/>
        <v>0</v>
      </c>
      <c r="DA123" s="16">
        <f t="shared" si="322"/>
        <v>0</v>
      </c>
      <c r="DB123" s="16">
        <f t="shared" si="322"/>
        <v>0</v>
      </c>
      <c r="DC123" s="16">
        <f t="shared" si="322"/>
        <v>0</v>
      </c>
      <c r="DD123" s="238">
        <f t="shared" si="322"/>
        <v>0</v>
      </c>
      <c r="DE123" s="232">
        <f t="shared" si="323"/>
        <v>0</v>
      </c>
      <c r="DF123" s="132">
        <f t="shared" si="323"/>
        <v>0</v>
      </c>
      <c r="DG123" s="132">
        <f t="shared" si="323"/>
        <v>0</v>
      </c>
      <c r="DH123" s="132">
        <f t="shared" si="323"/>
        <v>0</v>
      </c>
      <c r="DI123" s="132">
        <f t="shared" si="323"/>
        <v>0</v>
      </c>
      <c r="DJ123" s="132">
        <f t="shared" si="323"/>
        <v>0</v>
      </c>
      <c r="DK123" s="132">
        <f t="shared" si="323"/>
        <v>0</v>
      </c>
      <c r="DL123" s="132">
        <f t="shared" si="323"/>
        <v>0</v>
      </c>
      <c r="DM123" s="132">
        <f t="shared" si="323"/>
        <v>0</v>
      </c>
      <c r="DN123" s="233">
        <f t="shared" si="323"/>
        <v>0</v>
      </c>
      <c r="DO123" s="232">
        <f t="shared" si="251"/>
        <v>0</v>
      </c>
      <c r="DP123" s="132">
        <f t="shared" si="252"/>
        <v>0</v>
      </c>
      <c r="DQ123" s="132">
        <f t="shared" si="253"/>
        <v>0</v>
      </c>
      <c r="DR123" s="132">
        <f t="shared" si="254"/>
        <v>0</v>
      </c>
      <c r="DS123" s="132">
        <f t="shared" si="255"/>
        <v>0</v>
      </c>
      <c r="DT123" s="132">
        <f t="shared" si="256"/>
        <v>0</v>
      </c>
      <c r="DU123" s="132">
        <f t="shared" si="257"/>
        <v>0</v>
      </c>
      <c r="DV123" s="132">
        <f t="shared" si="258"/>
        <v>0</v>
      </c>
      <c r="DW123" s="132">
        <f t="shared" si="259"/>
        <v>0</v>
      </c>
      <c r="DX123" s="233">
        <f t="shared" si="260"/>
        <v>0</v>
      </c>
      <c r="DY123" s="231" t="b">
        <f t="shared" si="297"/>
        <v>0</v>
      </c>
      <c r="DZ123" s="163"/>
      <c r="EA123" s="226" t="str">
        <f t="shared" si="298"/>
        <v/>
      </c>
      <c r="EB123" s="178" t="str">
        <f t="shared" si="299"/>
        <v/>
      </c>
      <c r="EC123" s="178" t="str">
        <f t="shared" si="300"/>
        <v/>
      </c>
      <c r="ED123" s="178" t="str">
        <f t="shared" si="301"/>
        <v/>
      </c>
      <c r="EE123" s="178" t="str">
        <f t="shared" si="302"/>
        <v/>
      </c>
      <c r="EF123" s="178" t="str">
        <f t="shared" si="303"/>
        <v/>
      </c>
      <c r="EG123" s="178" t="str">
        <f t="shared" si="304"/>
        <v/>
      </c>
      <c r="EH123" s="178" t="str">
        <f t="shared" si="305"/>
        <v/>
      </c>
      <c r="EI123" s="178" t="str">
        <f t="shared" si="306"/>
        <v/>
      </c>
      <c r="EJ123" s="227" t="str">
        <f t="shared" si="307"/>
        <v/>
      </c>
      <c r="EK123" s="230" t="str">
        <f t="shared" si="261"/>
        <v/>
      </c>
      <c r="EL123" s="177" t="str">
        <f t="shared" si="262"/>
        <v/>
      </c>
      <c r="EM123" s="177" t="str">
        <f t="shared" si="263"/>
        <v/>
      </c>
      <c r="EN123" s="177" t="str">
        <f t="shared" si="264"/>
        <v/>
      </c>
      <c r="EO123" s="177" t="str">
        <f t="shared" si="265"/>
        <v/>
      </c>
      <c r="EP123" s="177" t="str">
        <f t="shared" si="266"/>
        <v/>
      </c>
      <c r="EQ123" s="177" t="str">
        <f t="shared" si="267"/>
        <v/>
      </c>
      <c r="ER123" s="177" t="str">
        <f t="shared" si="268"/>
        <v/>
      </c>
      <c r="ES123" s="177" t="str">
        <f t="shared" si="269"/>
        <v/>
      </c>
      <c r="ET123" s="177" t="str">
        <f t="shared" si="270"/>
        <v/>
      </c>
      <c r="EU123" s="229" t="e">
        <f t="shared" si="271"/>
        <v>#VALUE!</v>
      </c>
      <c r="EV123" s="27" t="e">
        <f t="shared" si="272"/>
        <v>#VALUE!</v>
      </c>
      <c r="EW123" s="27" t="e">
        <f t="shared" si="273"/>
        <v>#VALUE!</v>
      </c>
      <c r="EX123" s="28" t="e">
        <f t="shared" si="274"/>
        <v>#VALUE!</v>
      </c>
      <c r="EY123" s="28" t="e">
        <f t="shared" si="275"/>
        <v>#VALUE!</v>
      </c>
      <c r="EZ123" s="28" t="b">
        <f t="shared" si="276"/>
        <v>0</v>
      </c>
      <c r="FA123" s="176" t="str">
        <f t="shared" si="277"/>
        <v/>
      </c>
      <c r="FB123" s="27" t="e" cm="1">
        <f t="array" aca="1" ref="FB123" ca="1">TEXT(RIGHT(10-RIGHT(SUM(INDEX(1*(MID(MID(C123,1,1)*2,ROW(INDIRECT("1:"&amp;LEN(MID(C123,1,1)*2))),1)),,))+MID(C123,2,1)+
SUM(INDEX(1*(MID(MID(C123,3,1)*2,ROW(INDIRECT("1:"&amp;LEN(MID(C123,3,1)*2))),1)),,))+MID(C123,4,1)+
SUM(INDEX(1*(MID(MID(C123,5,1)*2,ROW(INDIRECT("1:"&amp;LEN(MID(C123,5,1)*2))),1)),,))+MID(C123,6,1)+
SUM(INDEX(1*(MID(MID(C123,8,1)*2,ROW(INDIRECT("1:"&amp;LEN(MID(C123,8,1)*2))),1)),,))+MID(C123,9,1)+
SUM(INDEX(1*(MID(MID(C123,10,1)*2,ROW(INDIRECT("1:"&amp;LEN(MID(C123,10,1)*2))),1)),,)),1),1),"0")</f>
        <v>#VALUE!</v>
      </c>
      <c r="FC123" s="27" t="str">
        <f t="shared" si="278"/>
        <v/>
      </c>
      <c r="FD123" s="29" t="b">
        <f t="shared" si="279"/>
        <v>0</v>
      </c>
      <c r="FE123" s="112" t="b">
        <f>IFERROR(MATCH(D123,'Avtal för korttidsarbete'!$G$13:$G$1012,0),TRUE)</f>
        <v>1</v>
      </c>
      <c r="FF123" s="112" t="b">
        <f t="shared" si="308"/>
        <v>0</v>
      </c>
      <c r="FG123" s="113" t="str" cm="1">
        <f t="array" ref="FG123">IF(FE123=TRUE,"x",INDEX('Avtal för korttidsarbete'!$E$13:$E$1012,$FE123))</f>
        <v>x</v>
      </c>
      <c r="FH123" s="113" t="str" cm="1">
        <f t="array" ref="FH123">IF(FE123=TRUE,"x",INDEX('Avtal för korttidsarbete'!$F$13:$F$1012,$FE123))</f>
        <v>x</v>
      </c>
      <c r="FI123" s="112" t="b">
        <f t="shared" si="309"/>
        <v>0</v>
      </c>
      <c r="FJ123" s="135">
        <f t="shared" si="310"/>
        <v>44166</v>
      </c>
      <c r="FK123" s="135">
        <f t="shared" si="311"/>
        <v>44377</v>
      </c>
      <c r="FL123" s="112" t="b">
        <f t="shared" si="312"/>
        <v>0</v>
      </c>
      <c r="FM123" s="113">
        <f t="shared" si="313"/>
        <v>44166</v>
      </c>
      <c r="FN123" s="135">
        <f t="shared" si="314"/>
        <v>44377</v>
      </c>
      <c r="FO123" s="148" t="b">
        <f>IFERROR(INDEX('Avtal för korttidsarbete'!R:R,MATCH(D123,'Avtal för korttidsarbete'!$G:$G,0)),TRUE)</f>
        <v>1</v>
      </c>
      <c r="FP123" s="135" t="str">
        <f>IF(FO123,"-",INDEX('Avtal för korttidsarbete'!$D:$D,MATCH(D123,'Avtal för korttidsarbete'!$G:$G,0)))</f>
        <v>-</v>
      </c>
      <c r="FQ123" s="113" t="b">
        <f>IFERROR(G123&gt;INDEX(Uppsägningar!E:E,MATCH(C123,Uppsägningar!C:C,0)),FALSE)</f>
        <v>0</v>
      </c>
    </row>
    <row r="124" spans="1:173" x14ac:dyDescent="0.25">
      <c r="A124" s="19">
        <v>108</v>
      </c>
      <c r="B124" s="20"/>
      <c r="C124" s="183"/>
      <c r="D124" s="66"/>
      <c r="E124" s="212">
        <f>IFERROR(INDEX(Admin!$C$7:$C$10,MATCH(FP124,TblNivåValTExt,0)),0)</f>
        <v>0</v>
      </c>
      <c r="F124" s="1"/>
      <c r="G124" s="1"/>
      <c r="H124" s="78"/>
      <c r="I124" s="181"/>
      <c r="J124" s="181"/>
      <c r="K124" s="182"/>
      <c r="L124" s="182"/>
      <c r="M124" s="181"/>
      <c r="N124" s="181"/>
      <c r="O124" s="181"/>
      <c r="P124" s="182"/>
      <c r="Q124" s="182"/>
      <c r="R124" s="181"/>
      <c r="S124" s="181"/>
      <c r="T124" s="181"/>
      <c r="U124" s="182"/>
      <c r="V124" s="182"/>
      <c r="W124" s="181"/>
      <c r="X124" s="181"/>
      <c r="Y124" s="181"/>
      <c r="Z124" s="182"/>
      <c r="AA124" s="182"/>
      <c r="AB124" s="181"/>
      <c r="AC124" s="181"/>
      <c r="AD124" s="181"/>
      <c r="AE124" s="182"/>
      <c r="AF124" s="182"/>
      <c r="AG124" s="181"/>
      <c r="AH124" s="181"/>
      <c r="AI124" s="181"/>
      <c r="AJ124" s="182"/>
      <c r="AK124" s="182"/>
      <c r="AL124" s="181"/>
      <c r="AM124" s="181"/>
      <c r="AN124" s="181"/>
      <c r="AO124" s="182"/>
      <c r="AP124" s="182"/>
      <c r="AQ124" s="181"/>
      <c r="AR124" s="181"/>
      <c r="AS124" s="181"/>
      <c r="AT124" s="182"/>
      <c r="AU124" s="182"/>
      <c r="AV124" s="181"/>
      <c r="AW124" s="181"/>
      <c r="AX124" s="181"/>
      <c r="AY124" s="182"/>
      <c r="AZ124" s="182"/>
      <c r="BA124" s="181"/>
      <c r="BB124" s="181"/>
      <c r="BC124" s="181"/>
      <c r="BD124" s="182"/>
      <c r="BE124" s="182"/>
      <c r="BF124" s="181"/>
      <c r="BG124" s="180">
        <f t="shared" si="280"/>
        <v>0</v>
      </c>
      <c r="BH124" s="116" t="str">
        <f t="shared" si="281"/>
        <v/>
      </c>
      <c r="BI124" s="80" t="b">
        <f t="shared" si="229"/>
        <v>0</v>
      </c>
      <c r="BJ124" s="80" t="str">
        <f t="shared" si="230"/>
        <v/>
      </c>
      <c r="BK124" s="80" t="b">
        <f t="shared" si="282"/>
        <v>0</v>
      </c>
      <c r="BL124" s="13" t="str">
        <f t="shared" si="231"/>
        <v/>
      </c>
      <c r="BM124" s="13" t="b">
        <f t="shared" si="283"/>
        <v>0</v>
      </c>
      <c r="BN124" s="35" t="str">
        <f t="shared" si="232"/>
        <v/>
      </c>
      <c r="BO124" s="13" t="b">
        <f t="shared" si="233"/>
        <v>0</v>
      </c>
      <c r="BP124" s="35" t="str">
        <f t="shared" si="234"/>
        <v/>
      </c>
      <c r="BQ124" s="13" t="b">
        <f t="shared" si="235"/>
        <v>0</v>
      </c>
      <c r="BR124" s="35" t="str">
        <f t="shared" si="236"/>
        <v/>
      </c>
      <c r="BS124" s="35" t="b">
        <f t="shared" si="237"/>
        <v>0</v>
      </c>
      <c r="BT124" s="35" t="str">
        <f t="shared" si="238"/>
        <v/>
      </c>
      <c r="BU124" s="35" t="b">
        <f t="shared" si="239"/>
        <v>0</v>
      </c>
      <c r="BV124" s="35" t="str">
        <f t="shared" si="240"/>
        <v/>
      </c>
      <c r="BW124" s="13" t="b">
        <f t="shared" si="315"/>
        <v>0</v>
      </c>
      <c r="BX124" s="35" t="str">
        <f t="shared" si="241"/>
        <v/>
      </c>
      <c r="BY124" s="265" t="b">
        <f t="shared" si="284"/>
        <v>0</v>
      </c>
      <c r="BZ124" s="35" t="str">
        <f t="shared" si="242"/>
        <v/>
      </c>
      <c r="CA124" s="265" t="b">
        <f t="shared" si="285"/>
        <v>0</v>
      </c>
      <c r="CB124" s="35" t="str">
        <f t="shared" si="243"/>
        <v/>
      </c>
      <c r="CC124" s="272" t="b">
        <f t="shared" si="286"/>
        <v>0</v>
      </c>
      <c r="CD124" s="35" t="str">
        <f t="shared" si="244"/>
        <v/>
      </c>
      <c r="CE124" s="13" t="b">
        <f t="shared" si="245"/>
        <v>0</v>
      </c>
      <c r="CF124" s="35" t="str">
        <f t="shared" si="246"/>
        <v/>
      </c>
      <c r="CG124" s="179">
        <f t="shared" si="247"/>
        <v>0</v>
      </c>
      <c r="CH124" s="179">
        <f t="shared" si="248"/>
        <v>0</v>
      </c>
      <c r="CI124" s="218">
        <f t="shared" si="287"/>
        <v>0</v>
      </c>
      <c r="CJ124" s="218">
        <f t="shared" si="288"/>
        <v>0</v>
      </c>
      <c r="CK124" s="218">
        <f t="shared" si="289"/>
        <v>0</v>
      </c>
      <c r="CL124" s="218">
        <f t="shared" si="290"/>
        <v>0</v>
      </c>
      <c r="CM124" s="218">
        <f t="shared" si="291"/>
        <v>0</v>
      </c>
      <c r="CN124" s="218">
        <f t="shared" si="292"/>
        <v>0</v>
      </c>
      <c r="CO124" s="218">
        <f t="shared" si="293"/>
        <v>0</v>
      </c>
      <c r="CP124" s="218">
        <f t="shared" si="294"/>
        <v>0</v>
      </c>
      <c r="CQ124" s="218">
        <f t="shared" si="295"/>
        <v>0</v>
      </c>
      <c r="CR124" s="218">
        <f t="shared" si="296"/>
        <v>0</v>
      </c>
      <c r="CS124" s="14">
        <f t="shared" si="249"/>
        <v>0</v>
      </c>
      <c r="CT124" s="236">
        <f t="shared" si="250"/>
        <v>0</v>
      </c>
      <c r="CU124" s="237">
        <f t="shared" si="322"/>
        <v>0</v>
      </c>
      <c r="CV124" s="16">
        <f t="shared" si="322"/>
        <v>0</v>
      </c>
      <c r="CW124" s="16">
        <f t="shared" si="322"/>
        <v>0</v>
      </c>
      <c r="CX124" s="16">
        <f t="shared" si="322"/>
        <v>0</v>
      </c>
      <c r="CY124" s="16">
        <f t="shared" si="322"/>
        <v>0</v>
      </c>
      <c r="CZ124" s="16">
        <f t="shared" si="322"/>
        <v>0</v>
      </c>
      <c r="DA124" s="16">
        <f t="shared" si="322"/>
        <v>0</v>
      </c>
      <c r="DB124" s="16">
        <f t="shared" si="322"/>
        <v>0</v>
      </c>
      <c r="DC124" s="16">
        <f t="shared" si="322"/>
        <v>0</v>
      </c>
      <c r="DD124" s="238">
        <f t="shared" si="322"/>
        <v>0</v>
      </c>
      <c r="DE124" s="232">
        <f t="shared" si="323"/>
        <v>0</v>
      </c>
      <c r="DF124" s="132">
        <f t="shared" si="323"/>
        <v>0</v>
      </c>
      <c r="DG124" s="132">
        <f t="shared" si="323"/>
        <v>0</v>
      </c>
      <c r="DH124" s="132">
        <f t="shared" si="323"/>
        <v>0</v>
      </c>
      <c r="DI124" s="132">
        <f t="shared" si="323"/>
        <v>0</v>
      </c>
      <c r="DJ124" s="132">
        <f t="shared" si="323"/>
        <v>0</v>
      </c>
      <c r="DK124" s="132">
        <f t="shared" si="323"/>
        <v>0</v>
      </c>
      <c r="DL124" s="132">
        <f t="shared" si="323"/>
        <v>0</v>
      </c>
      <c r="DM124" s="132">
        <f t="shared" si="323"/>
        <v>0</v>
      </c>
      <c r="DN124" s="233">
        <f t="shared" si="323"/>
        <v>0</v>
      </c>
      <c r="DO124" s="232">
        <f t="shared" si="251"/>
        <v>0</v>
      </c>
      <c r="DP124" s="132">
        <f t="shared" si="252"/>
        <v>0</v>
      </c>
      <c r="DQ124" s="132">
        <f t="shared" si="253"/>
        <v>0</v>
      </c>
      <c r="DR124" s="132">
        <f t="shared" si="254"/>
        <v>0</v>
      </c>
      <c r="DS124" s="132">
        <f t="shared" si="255"/>
        <v>0</v>
      </c>
      <c r="DT124" s="132">
        <f t="shared" si="256"/>
        <v>0</v>
      </c>
      <c r="DU124" s="132">
        <f t="shared" si="257"/>
        <v>0</v>
      </c>
      <c r="DV124" s="132">
        <f t="shared" si="258"/>
        <v>0</v>
      </c>
      <c r="DW124" s="132">
        <f t="shared" si="259"/>
        <v>0</v>
      </c>
      <c r="DX124" s="233">
        <f t="shared" si="260"/>
        <v>0</v>
      </c>
      <c r="DY124" s="231" t="b">
        <f t="shared" si="297"/>
        <v>0</v>
      </c>
      <c r="DZ124" s="163"/>
      <c r="EA124" s="226" t="str">
        <f t="shared" si="298"/>
        <v/>
      </c>
      <c r="EB124" s="178" t="str">
        <f t="shared" si="299"/>
        <v/>
      </c>
      <c r="EC124" s="178" t="str">
        <f t="shared" si="300"/>
        <v/>
      </c>
      <c r="ED124" s="178" t="str">
        <f t="shared" si="301"/>
        <v/>
      </c>
      <c r="EE124" s="178" t="str">
        <f t="shared" si="302"/>
        <v/>
      </c>
      <c r="EF124" s="178" t="str">
        <f t="shared" si="303"/>
        <v/>
      </c>
      <c r="EG124" s="178" t="str">
        <f t="shared" si="304"/>
        <v/>
      </c>
      <c r="EH124" s="178" t="str">
        <f t="shared" si="305"/>
        <v/>
      </c>
      <c r="EI124" s="178" t="str">
        <f t="shared" si="306"/>
        <v/>
      </c>
      <c r="EJ124" s="227" t="str">
        <f t="shared" si="307"/>
        <v/>
      </c>
      <c r="EK124" s="230" t="str">
        <f t="shared" si="261"/>
        <v/>
      </c>
      <c r="EL124" s="177" t="str">
        <f t="shared" si="262"/>
        <v/>
      </c>
      <c r="EM124" s="177" t="str">
        <f t="shared" si="263"/>
        <v/>
      </c>
      <c r="EN124" s="177" t="str">
        <f t="shared" si="264"/>
        <v/>
      </c>
      <c r="EO124" s="177" t="str">
        <f t="shared" si="265"/>
        <v/>
      </c>
      <c r="EP124" s="177" t="str">
        <f t="shared" si="266"/>
        <v/>
      </c>
      <c r="EQ124" s="177" t="str">
        <f t="shared" si="267"/>
        <v/>
      </c>
      <c r="ER124" s="177" t="str">
        <f t="shared" si="268"/>
        <v/>
      </c>
      <c r="ES124" s="177" t="str">
        <f t="shared" si="269"/>
        <v/>
      </c>
      <c r="ET124" s="177" t="str">
        <f t="shared" si="270"/>
        <v/>
      </c>
      <c r="EU124" s="229" t="e">
        <f t="shared" si="271"/>
        <v>#VALUE!</v>
      </c>
      <c r="EV124" s="27" t="e">
        <f t="shared" si="272"/>
        <v>#VALUE!</v>
      </c>
      <c r="EW124" s="27" t="e">
        <f t="shared" si="273"/>
        <v>#VALUE!</v>
      </c>
      <c r="EX124" s="28" t="e">
        <f t="shared" si="274"/>
        <v>#VALUE!</v>
      </c>
      <c r="EY124" s="28" t="e">
        <f t="shared" si="275"/>
        <v>#VALUE!</v>
      </c>
      <c r="EZ124" s="28" t="b">
        <f t="shared" si="276"/>
        <v>0</v>
      </c>
      <c r="FA124" s="176" t="str">
        <f t="shared" si="277"/>
        <v/>
      </c>
      <c r="FB124" s="27" t="e" cm="1">
        <f t="array" aca="1" ref="FB124" ca="1">TEXT(RIGHT(10-RIGHT(SUM(INDEX(1*(MID(MID(C124,1,1)*2,ROW(INDIRECT("1:"&amp;LEN(MID(C124,1,1)*2))),1)),,))+MID(C124,2,1)+
SUM(INDEX(1*(MID(MID(C124,3,1)*2,ROW(INDIRECT("1:"&amp;LEN(MID(C124,3,1)*2))),1)),,))+MID(C124,4,1)+
SUM(INDEX(1*(MID(MID(C124,5,1)*2,ROW(INDIRECT("1:"&amp;LEN(MID(C124,5,1)*2))),1)),,))+MID(C124,6,1)+
SUM(INDEX(1*(MID(MID(C124,8,1)*2,ROW(INDIRECT("1:"&amp;LEN(MID(C124,8,1)*2))),1)),,))+MID(C124,9,1)+
SUM(INDEX(1*(MID(MID(C124,10,1)*2,ROW(INDIRECT("1:"&amp;LEN(MID(C124,10,1)*2))),1)),,)),1),1),"0")</f>
        <v>#VALUE!</v>
      </c>
      <c r="FC124" s="27" t="str">
        <f t="shared" si="278"/>
        <v/>
      </c>
      <c r="FD124" s="29" t="b">
        <f t="shared" si="279"/>
        <v>0</v>
      </c>
      <c r="FE124" s="112" t="b">
        <f>IFERROR(MATCH(D124,'Avtal för korttidsarbete'!$G$13:$G$1012,0),TRUE)</f>
        <v>1</v>
      </c>
      <c r="FF124" s="112" t="b">
        <f t="shared" si="308"/>
        <v>0</v>
      </c>
      <c r="FG124" s="113" t="str" cm="1">
        <f t="array" ref="FG124">IF(FE124=TRUE,"x",INDEX('Avtal för korttidsarbete'!$E$13:$E$1012,$FE124))</f>
        <v>x</v>
      </c>
      <c r="FH124" s="113" t="str" cm="1">
        <f t="array" ref="FH124">IF(FE124=TRUE,"x",INDEX('Avtal för korttidsarbete'!$F$13:$F$1012,$FE124))</f>
        <v>x</v>
      </c>
      <c r="FI124" s="112" t="b">
        <f t="shared" si="309"/>
        <v>0</v>
      </c>
      <c r="FJ124" s="135">
        <f t="shared" si="310"/>
        <v>44166</v>
      </c>
      <c r="FK124" s="135">
        <f t="shared" si="311"/>
        <v>44377</v>
      </c>
      <c r="FL124" s="112" t="b">
        <f t="shared" si="312"/>
        <v>0</v>
      </c>
      <c r="FM124" s="113">
        <f t="shared" si="313"/>
        <v>44166</v>
      </c>
      <c r="FN124" s="135">
        <f t="shared" si="314"/>
        <v>44377</v>
      </c>
      <c r="FO124" s="148" t="b">
        <f>IFERROR(INDEX('Avtal för korttidsarbete'!R:R,MATCH(D124,'Avtal för korttidsarbete'!$G:$G,0)),TRUE)</f>
        <v>1</v>
      </c>
      <c r="FP124" s="135" t="str">
        <f>IF(FO124,"-",INDEX('Avtal för korttidsarbete'!$D:$D,MATCH(D124,'Avtal för korttidsarbete'!$G:$G,0)))</f>
        <v>-</v>
      </c>
      <c r="FQ124" s="113" t="b">
        <f>IFERROR(G124&gt;INDEX(Uppsägningar!E:E,MATCH(C124,Uppsägningar!C:C,0)),FALSE)</f>
        <v>0</v>
      </c>
    </row>
    <row r="125" spans="1:173" x14ac:dyDescent="0.25">
      <c r="A125" s="19">
        <v>109</v>
      </c>
      <c r="B125" s="20"/>
      <c r="C125" s="183"/>
      <c r="D125" s="66"/>
      <c r="E125" s="212">
        <f>IFERROR(INDEX(Admin!$C$7:$C$10,MATCH(FP125,TblNivåValTExt,0)),0)</f>
        <v>0</v>
      </c>
      <c r="F125" s="1"/>
      <c r="G125" s="1"/>
      <c r="H125" s="78"/>
      <c r="I125" s="181"/>
      <c r="J125" s="181"/>
      <c r="K125" s="182"/>
      <c r="L125" s="182"/>
      <c r="M125" s="181"/>
      <c r="N125" s="181"/>
      <c r="O125" s="181"/>
      <c r="P125" s="182"/>
      <c r="Q125" s="182"/>
      <c r="R125" s="181"/>
      <c r="S125" s="181"/>
      <c r="T125" s="181"/>
      <c r="U125" s="182"/>
      <c r="V125" s="182"/>
      <c r="W125" s="181"/>
      <c r="X125" s="181"/>
      <c r="Y125" s="181"/>
      <c r="Z125" s="182"/>
      <c r="AA125" s="182"/>
      <c r="AB125" s="181"/>
      <c r="AC125" s="181"/>
      <c r="AD125" s="181"/>
      <c r="AE125" s="182"/>
      <c r="AF125" s="182"/>
      <c r="AG125" s="181"/>
      <c r="AH125" s="181"/>
      <c r="AI125" s="181"/>
      <c r="AJ125" s="182"/>
      <c r="AK125" s="182"/>
      <c r="AL125" s="181"/>
      <c r="AM125" s="181"/>
      <c r="AN125" s="181"/>
      <c r="AO125" s="182"/>
      <c r="AP125" s="182"/>
      <c r="AQ125" s="181"/>
      <c r="AR125" s="181"/>
      <c r="AS125" s="181"/>
      <c r="AT125" s="182"/>
      <c r="AU125" s="182"/>
      <c r="AV125" s="181"/>
      <c r="AW125" s="181"/>
      <c r="AX125" s="181"/>
      <c r="AY125" s="182"/>
      <c r="AZ125" s="182"/>
      <c r="BA125" s="181"/>
      <c r="BB125" s="181"/>
      <c r="BC125" s="181"/>
      <c r="BD125" s="182"/>
      <c r="BE125" s="182"/>
      <c r="BF125" s="181"/>
      <c r="BG125" s="180">
        <f t="shared" si="280"/>
        <v>0</v>
      </c>
      <c r="BH125" s="116" t="str">
        <f t="shared" si="281"/>
        <v/>
      </c>
      <c r="BI125" s="80" t="b">
        <f t="shared" si="229"/>
        <v>0</v>
      </c>
      <c r="BJ125" s="80" t="str">
        <f t="shared" si="230"/>
        <v/>
      </c>
      <c r="BK125" s="80" t="b">
        <f t="shared" si="282"/>
        <v>0</v>
      </c>
      <c r="BL125" s="13" t="str">
        <f t="shared" si="231"/>
        <v/>
      </c>
      <c r="BM125" s="13" t="b">
        <f t="shared" si="283"/>
        <v>0</v>
      </c>
      <c r="BN125" s="35" t="str">
        <f t="shared" si="232"/>
        <v/>
      </c>
      <c r="BO125" s="13" t="b">
        <f t="shared" si="233"/>
        <v>0</v>
      </c>
      <c r="BP125" s="35" t="str">
        <f t="shared" si="234"/>
        <v/>
      </c>
      <c r="BQ125" s="13" t="b">
        <f t="shared" si="235"/>
        <v>0</v>
      </c>
      <c r="BR125" s="35" t="str">
        <f t="shared" si="236"/>
        <v/>
      </c>
      <c r="BS125" s="35" t="b">
        <f t="shared" si="237"/>
        <v>0</v>
      </c>
      <c r="BT125" s="35" t="str">
        <f t="shared" si="238"/>
        <v/>
      </c>
      <c r="BU125" s="35" t="b">
        <f t="shared" si="239"/>
        <v>0</v>
      </c>
      <c r="BV125" s="35" t="str">
        <f t="shared" si="240"/>
        <v/>
      </c>
      <c r="BW125" s="13" t="b">
        <f t="shared" si="315"/>
        <v>0</v>
      </c>
      <c r="BX125" s="35" t="str">
        <f t="shared" si="241"/>
        <v/>
      </c>
      <c r="BY125" s="265" t="b">
        <f t="shared" si="284"/>
        <v>0</v>
      </c>
      <c r="BZ125" s="35" t="str">
        <f t="shared" si="242"/>
        <v/>
      </c>
      <c r="CA125" s="265" t="b">
        <f t="shared" si="285"/>
        <v>0</v>
      </c>
      <c r="CB125" s="35" t="str">
        <f t="shared" si="243"/>
        <v/>
      </c>
      <c r="CC125" s="272" t="b">
        <f t="shared" si="286"/>
        <v>0</v>
      </c>
      <c r="CD125" s="35" t="str">
        <f t="shared" si="244"/>
        <v/>
      </c>
      <c r="CE125" s="13" t="b">
        <f t="shared" si="245"/>
        <v>0</v>
      </c>
      <c r="CF125" s="35" t="str">
        <f t="shared" si="246"/>
        <v/>
      </c>
      <c r="CG125" s="179">
        <f t="shared" si="247"/>
        <v>0</v>
      </c>
      <c r="CH125" s="179">
        <f t="shared" si="248"/>
        <v>0</v>
      </c>
      <c r="CI125" s="218">
        <f t="shared" si="287"/>
        <v>0</v>
      </c>
      <c r="CJ125" s="218">
        <f t="shared" si="288"/>
        <v>0</v>
      </c>
      <c r="CK125" s="218">
        <f t="shared" si="289"/>
        <v>0</v>
      </c>
      <c r="CL125" s="218">
        <f t="shared" si="290"/>
        <v>0</v>
      </c>
      <c r="CM125" s="218">
        <f t="shared" si="291"/>
        <v>0</v>
      </c>
      <c r="CN125" s="218">
        <f t="shared" si="292"/>
        <v>0</v>
      </c>
      <c r="CO125" s="218">
        <f t="shared" si="293"/>
        <v>0</v>
      </c>
      <c r="CP125" s="218">
        <f t="shared" si="294"/>
        <v>0</v>
      </c>
      <c r="CQ125" s="218">
        <f t="shared" si="295"/>
        <v>0</v>
      </c>
      <c r="CR125" s="218">
        <f t="shared" si="296"/>
        <v>0</v>
      </c>
      <c r="CS125" s="14">
        <f t="shared" si="249"/>
        <v>0</v>
      </c>
      <c r="CT125" s="236">
        <f t="shared" si="250"/>
        <v>0</v>
      </c>
      <c r="CU125" s="237">
        <f t="shared" si="322"/>
        <v>0</v>
      </c>
      <c r="CV125" s="16">
        <f t="shared" si="322"/>
        <v>0</v>
      </c>
      <c r="CW125" s="16">
        <f t="shared" si="322"/>
        <v>0</v>
      </c>
      <c r="CX125" s="16">
        <f t="shared" si="322"/>
        <v>0</v>
      </c>
      <c r="CY125" s="16">
        <f t="shared" si="322"/>
        <v>0</v>
      </c>
      <c r="CZ125" s="16">
        <f t="shared" si="322"/>
        <v>0</v>
      </c>
      <c r="DA125" s="16">
        <f t="shared" si="322"/>
        <v>0</v>
      </c>
      <c r="DB125" s="16">
        <f t="shared" si="322"/>
        <v>0</v>
      </c>
      <c r="DC125" s="16">
        <f t="shared" si="322"/>
        <v>0</v>
      </c>
      <c r="DD125" s="238">
        <f t="shared" si="322"/>
        <v>0</v>
      </c>
      <c r="DE125" s="232">
        <f t="shared" si="323"/>
        <v>0</v>
      </c>
      <c r="DF125" s="132">
        <f t="shared" si="323"/>
        <v>0</v>
      </c>
      <c r="DG125" s="132">
        <f t="shared" si="323"/>
        <v>0</v>
      </c>
      <c r="DH125" s="132">
        <f t="shared" si="323"/>
        <v>0</v>
      </c>
      <c r="DI125" s="132">
        <f t="shared" si="323"/>
        <v>0</v>
      </c>
      <c r="DJ125" s="132">
        <f t="shared" si="323"/>
        <v>0</v>
      </c>
      <c r="DK125" s="132">
        <f t="shared" si="323"/>
        <v>0</v>
      </c>
      <c r="DL125" s="132">
        <f t="shared" si="323"/>
        <v>0</v>
      </c>
      <c r="DM125" s="132">
        <f t="shared" si="323"/>
        <v>0</v>
      </c>
      <c r="DN125" s="233">
        <f t="shared" si="323"/>
        <v>0</v>
      </c>
      <c r="DO125" s="232">
        <f t="shared" si="251"/>
        <v>0</v>
      </c>
      <c r="DP125" s="132">
        <f t="shared" si="252"/>
        <v>0</v>
      </c>
      <c r="DQ125" s="132">
        <f t="shared" si="253"/>
        <v>0</v>
      </c>
      <c r="DR125" s="132">
        <f t="shared" si="254"/>
        <v>0</v>
      </c>
      <c r="DS125" s="132">
        <f t="shared" si="255"/>
        <v>0</v>
      </c>
      <c r="DT125" s="132">
        <f t="shared" si="256"/>
        <v>0</v>
      </c>
      <c r="DU125" s="132">
        <f t="shared" si="257"/>
        <v>0</v>
      </c>
      <c r="DV125" s="132">
        <f t="shared" si="258"/>
        <v>0</v>
      </c>
      <c r="DW125" s="132">
        <f t="shared" si="259"/>
        <v>0</v>
      </c>
      <c r="DX125" s="233">
        <f t="shared" si="260"/>
        <v>0</v>
      </c>
      <c r="DY125" s="231" t="b">
        <f t="shared" si="297"/>
        <v>0</v>
      </c>
      <c r="DZ125" s="163"/>
      <c r="EA125" s="226" t="str">
        <f t="shared" si="298"/>
        <v/>
      </c>
      <c r="EB125" s="178" t="str">
        <f t="shared" si="299"/>
        <v/>
      </c>
      <c r="EC125" s="178" t="str">
        <f t="shared" si="300"/>
        <v/>
      </c>
      <c r="ED125" s="178" t="str">
        <f t="shared" si="301"/>
        <v/>
      </c>
      <c r="EE125" s="178" t="str">
        <f t="shared" si="302"/>
        <v/>
      </c>
      <c r="EF125" s="178" t="str">
        <f t="shared" si="303"/>
        <v/>
      </c>
      <c r="EG125" s="178" t="str">
        <f t="shared" si="304"/>
        <v/>
      </c>
      <c r="EH125" s="178" t="str">
        <f t="shared" si="305"/>
        <v/>
      </c>
      <c r="EI125" s="178" t="str">
        <f t="shared" si="306"/>
        <v/>
      </c>
      <c r="EJ125" s="227" t="str">
        <f t="shared" si="307"/>
        <v/>
      </c>
      <c r="EK125" s="230" t="str">
        <f t="shared" si="261"/>
        <v/>
      </c>
      <c r="EL125" s="177" t="str">
        <f t="shared" si="262"/>
        <v/>
      </c>
      <c r="EM125" s="177" t="str">
        <f t="shared" si="263"/>
        <v/>
      </c>
      <c r="EN125" s="177" t="str">
        <f t="shared" si="264"/>
        <v/>
      </c>
      <c r="EO125" s="177" t="str">
        <f t="shared" si="265"/>
        <v/>
      </c>
      <c r="EP125" s="177" t="str">
        <f t="shared" si="266"/>
        <v/>
      </c>
      <c r="EQ125" s="177" t="str">
        <f t="shared" si="267"/>
        <v/>
      </c>
      <c r="ER125" s="177" t="str">
        <f t="shared" si="268"/>
        <v/>
      </c>
      <c r="ES125" s="177" t="str">
        <f t="shared" si="269"/>
        <v/>
      </c>
      <c r="ET125" s="177" t="str">
        <f t="shared" si="270"/>
        <v/>
      </c>
      <c r="EU125" s="229" t="e">
        <f t="shared" si="271"/>
        <v>#VALUE!</v>
      </c>
      <c r="EV125" s="27" t="e">
        <f t="shared" si="272"/>
        <v>#VALUE!</v>
      </c>
      <c r="EW125" s="27" t="e">
        <f t="shared" si="273"/>
        <v>#VALUE!</v>
      </c>
      <c r="EX125" s="28" t="e">
        <f t="shared" si="274"/>
        <v>#VALUE!</v>
      </c>
      <c r="EY125" s="28" t="e">
        <f t="shared" si="275"/>
        <v>#VALUE!</v>
      </c>
      <c r="EZ125" s="28" t="b">
        <f t="shared" si="276"/>
        <v>0</v>
      </c>
      <c r="FA125" s="176" t="str">
        <f t="shared" si="277"/>
        <v/>
      </c>
      <c r="FB125" s="27" t="e" cm="1">
        <f t="array" aca="1" ref="FB125" ca="1">TEXT(RIGHT(10-RIGHT(SUM(INDEX(1*(MID(MID(C125,1,1)*2,ROW(INDIRECT("1:"&amp;LEN(MID(C125,1,1)*2))),1)),,))+MID(C125,2,1)+
SUM(INDEX(1*(MID(MID(C125,3,1)*2,ROW(INDIRECT("1:"&amp;LEN(MID(C125,3,1)*2))),1)),,))+MID(C125,4,1)+
SUM(INDEX(1*(MID(MID(C125,5,1)*2,ROW(INDIRECT("1:"&amp;LEN(MID(C125,5,1)*2))),1)),,))+MID(C125,6,1)+
SUM(INDEX(1*(MID(MID(C125,8,1)*2,ROW(INDIRECT("1:"&amp;LEN(MID(C125,8,1)*2))),1)),,))+MID(C125,9,1)+
SUM(INDEX(1*(MID(MID(C125,10,1)*2,ROW(INDIRECT("1:"&amp;LEN(MID(C125,10,1)*2))),1)),,)),1),1),"0")</f>
        <v>#VALUE!</v>
      </c>
      <c r="FC125" s="27" t="str">
        <f t="shared" si="278"/>
        <v/>
      </c>
      <c r="FD125" s="29" t="b">
        <f t="shared" si="279"/>
        <v>0</v>
      </c>
      <c r="FE125" s="112" t="b">
        <f>IFERROR(MATCH(D125,'Avtal för korttidsarbete'!$G$13:$G$1012,0),TRUE)</f>
        <v>1</v>
      </c>
      <c r="FF125" s="112" t="b">
        <f t="shared" si="308"/>
        <v>0</v>
      </c>
      <c r="FG125" s="113" t="str" cm="1">
        <f t="array" ref="FG125">IF(FE125=TRUE,"x",INDEX('Avtal för korttidsarbete'!$E$13:$E$1012,$FE125))</f>
        <v>x</v>
      </c>
      <c r="FH125" s="113" t="str" cm="1">
        <f t="array" ref="FH125">IF(FE125=TRUE,"x",INDEX('Avtal för korttidsarbete'!$F$13:$F$1012,$FE125))</f>
        <v>x</v>
      </c>
      <c r="FI125" s="112" t="b">
        <f t="shared" si="309"/>
        <v>0</v>
      </c>
      <c r="FJ125" s="135">
        <f t="shared" si="310"/>
        <v>44166</v>
      </c>
      <c r="FK125" s="135">
        <f t="shared" si="311"/>
        <v>44377</v>
      </c>
      <c r="FL125" s="112" t="b">
        <f t="shared" si="312"/>
        <v>0</v>
      </c>
      <c r="FM125" s="113">
        <f t="shared" si="313"/>
        <v>44166</v>
      </c>
      <c r="FN125" s="135">
        <f t="shared" si="314"/>
        <v>44377</v>
      </c>
      <c r="FO125" s="148" t="b">
        <f>IFERROR(INDEX('Avtal för korttidsarbete'!R:R,MATCH(D125,'Avtal för korttidsarbete'!$G:$G,0)),TRUE)</f>
        <v>1</v>
      </c>
      <c r="FP125" s="135" t="str">
        <f>IF(FO125,"-",INDEX('Avtal för korttidsarbete'!$D:$D,MATCH(D125,'Avtal för korttidsarbete'!$G:$G,0)))</f>
        <v>-</v>
      </c>
      <c r="FQ125" s="113" t="b">
        <f>IFERROR(G125&gt;INDEX(Uppsägningar!E:E,MATCH(C125,Uppsägningar!C:C,0)),FALSE)</f>
        <v>0</v>
      </c>
    </row>
    <row r="126" spans="1:173" x14ac:dyDescent="0.25">
      <c r="A126" s="19">
        <v>110</v>
      </c>
      <c r="B126" s="20"/>
      <c r="C126" s="183"/>
      <c r="D126" s="66"/>
      <c r="E126" s="212">
        <f>IFERROR(INDEX(Admin!$C$7:$C$10,MATCH(FP126,TblNivåValTExt,0)),0)</f>
        <v>0</v>
      </c>
      <c r="F126" s="1"/>
      <c r="G126" s="1"/>
      <c r="H126" s="78"/>
      <c r="I126" s="181"/>
      <c r="J126" s="181"/>
      <c r="K126" s="182"/>
      <c r="L126" s="182"/>
      <c r="M126" s="181"/>
      <c r="N126" s="181"/>
      <c r="O126" s="181"/>
      <c r="P126" s="182"/>
      <c r="Q126" s="182"/>
      <c r="R126" s="181"/>
      <c r="S126" s="181"/>
      <c r="T126" s="181"/>
      <c r="U126" s="182"/>
      <c r="V126" s="182"/>
      <c r="W126" s="181"/>
      <c r="X126" s="181"/>
      <c r="Y126" s="181"/>
      <c r="Z126" s="182"/>
      <c r="AA126" s="182"/>
      <c r="AB126" s="181"/>
      <c r="AC126" s="181"/>
      <c r="AD126" s="181"/>
      <c r="AE126" s="182"/>
      <c r="AF126" s="182"/>
      <c r="AG126" s="181"/>
      <c r="AH126" s="181"/>
      <c r="AI126" s="181"/>
      <c r="AJ126" s="182"/>
      <c r="AK126" s="182"/>
      <c r="AL126" s="181"/>
      <c r="AM126" s="181"/>
      <c r="AN126" s="181"/>
      <c r="AO126" s="182"/>
      <c r="AP126" s="182"/>
      <c r="AQ126" s="181"/>
      <c r="AR126" s="181"/>
      <c r="AS126" s="181"/>
      <c r="AT126" s="182"/>
      <c r="AU126" s="182"/>
      <c r="AV126" s="181"/>
      <c r="AW126" s="181"/>
      <c r="AX126" s="181"/>
      <c r="AY126" s="182"/>
      <c r="AZ126" s="182"/>
      <c r="BA126" s="181"/>
      <c r="BB126" s="181"/>
      <c r="BC126" s="181"/>
      <c r="BD126" s="182"/>
      <c r="BE126" s="182"/>
      <c r="BF126" s="181"/>
      <c r="BG126" s="180">
        <f t="shared" si="280"/>
        <v>0</v>
      </c>
      <c r="BH126" s="116" t="str">
        <f t="shared" si="281"/>
        <v/>
      </c>
      <c r="BI126" s="80" t="b">
        <f t="shared" si="229"/>
        <v>0</v>
      </c>
      <c r="BJ126" s="80" t="str">
        <f t="shared" si="230"/>
        <v/>
      </c>
      <c r="BK126" s="80" t="b">
        <f t="shared" si="282"/>
        <v>0</v>
      </c>
      <c r="BL126" s="13" t="str">
        <f t="shared" si="231"/>
        <v/>
      </c>
      <c r="BM126" s="13" t="b">
        <f t="shared" si="283"/>
        <v>0</v>
      </c>
      <c r="BN126" s="35" t="str">
        <f t="shared" si="232"/>
        <v/>
      </c>
      <c r="BO126" s="13" t="b">
        <f t="shared" si="233"/>
        <v>0</v>
      </c>
      <c r="BP126" s="35" t="str">
        <f t="shared" si="234"/>
        <v/>
      </c>
      <c r="BQ126" s="13" t="b">
        <f t="shared" si="235"/>
        <v>0</v>
      </c>
      <c r="BR126" s="35" t="str">
        <f t="shared" si="236"/>
        <v/>
      </c>
      <c r="BS126" s="35" t="b">
        <f t="shared" si="237"/>
        <v>0</v>
      </c>
      <c r="BT126" s="35" t="str">
        <f t="shared" si="238"/>
        <v/>
      </c>
      <c r="BU126" s="35" t="b">
        <f t="shared" si="239"/>
        <v>0</v>
      </c>
      <c r="BV126" s="35" t="str">
        <f t="shared" si="240"/>
        <v/>
      </c>
      <c r="BW126" s="13" t="b">
        <f t="shared" si="315"/>
        <v>0</v>
      </c>
      <c r="BX126" s="35" t="str">
        <f t="shared" si="241"/>
        <v/>
      </c>
      <c r="BY126" s="265" t="b">
        <f t="shared" si="284"/>
        <v>0</v>
      </c>
      <c r="BZ126" s="35" t="str">
        <f t="shared" si="242"/>
        <v/>
      </c>
      <c r="CA126" s="265" t="b">
        <f t="shared" si="285"/>
        <v>0</v>
      </c>
      <c r="CB126" s="35" t="str">
        <f t="shared" si="243"/>
        <v/>
      </c>
      <c r="CC126" s="272" t="b">
        <f t="shared" si="286"/>
        <v>0</v>
      </c>
      <c r="CD126" s="35" t="str">
        <f t="shared" si="244"/>
        <v/>
      </c>
      <c r="CE126" s="13" t="b">
        <f t="shared" si="245"/>
        <v>0</v>
      </c>
      <c r="CF126" s="35" t="str">
        <f t="shared" si="246"/>
        <v/>
      </c>
      <c r="CG126" s="179">
        <f t="shared" si="247"/>
        <v>0</v>
      </c>
      <c r="CH126" s="179">
        <f t="shared" si="248"/>
        <v>0</v>
      </c>
      <c r="CI126" s="218">
        <f t="shared" si="287"/>
        <v>0</v>
      </c>
      <c r="CJ126" s="218">
        <f t="shared" si="288"/>
        <v>0</v>
      </c>
      <c r="CK126" s="218">
        <f t="shared" si="289"/>
        <v>0</v>
      </c>
      <c r="CL126" s="218">
        <f t="shared" si="290"/>
        <v>0</v>
      </c>
      <c r="CM126" s="218">
        <f t="shared" si="291"/>
        <v>0</v>
      </c>
      <c r="CN126" s="218">
        <f t="shared" si="292"/>
        <v>0</v>
      </c>
      <c r="CO126" s="218">
        <f t="shared" si="293"/>
        <v>0</v>
      </c>
      <c r="CP126" s="218">
        <f t="shared" si="294"/>
        <v>0</v>
      </c>
      <c r="CQ126" s="218">
        <f t="shared" si="295"/>
        <v>0</v>
      </c>
      <c r="CR126" s="218">
        <f t="shared" si="296"/>
        <v>0</v>
      </c>
      <c r="CS126" s="14">
        <f t="shared" si="249"/>
        <v>0</v>
      </c>
      <c r="CT126" s="236">
        <f t="shared" si="250"/>
        <v>0</v>
      </c>
      <c r="CU126" s="237">
        <f t="shared" si="322"/>
        <v>0</v>
      </c>
      <c r="CV126" s="16">
        <f t="shared" si="322"/>
        <v>0</v>
      </c>
      <c r="CW126" s="16">
        <f t="shared" si="322"/>
        <v>0</v>
      </c>
      <c r="CX126" s="16">
        <f t="shared" si="322"/>
        <v>0</v>
      </c>
      <c r="CY126" s="16">
        <f t="shared" si="322"/>
        <v>0</v>
      </c>
      <c r="CZ126" s="16">
        <f t="shared" si="322"/>
        <v>0</v>
      </c>
      <c r="DA126" s="16">
        <f t="shared" si="322"/>
        <v>0</v>
      </c>
      <c r="DB126" s="16">
        <f t="shared" si="322"/>
        <v>0</v>
      </c>
      <c r="DC126" s="16">
        <f t="shared" si="322"/>
        <v>0</v>
      </c>
      <c r="DD126" s="238">
        <f t="shared" si="322"/>
        <v>0</v>
      </c>
      <c r="DE126" s="232">
        <f t="shared" si="323"/>
        <v>0</v>
      </c>
      <c r="DF126" s="132">
        <f t="shared" si="323"/>
        <v>0</v>
      </c>
      <c r="DG126" s="132">
        <f t="shared" si="323"/>
        <v>0</v>
      </c>
      <c r="DH126" s="132">
        <f t="shared" si="323"/>
        <v>0</v>
      </c>
      <c r="DI126" s="132">
        <f t="shared" si="323"/>
        <v>0</v>
      </c>
      <c r="DJ126" s="132">
        <f t="shared" si="323"/>
        <v>0</v>
      </c>
      <c r="DK126" s="132">
        <f t="shared" si="323"/>
        <v>0</v>
      </c>
      <c r="DL126" s="132">
        <f t="shared" si="323"/>
        <v>0</v>
      </c>
      <c r="DM126" s="132">
        <f t="shared" si="323"/>
        <v>0</v>
      </c>
      <c r="DN126" s="233">
        <f t="shared" si="323"/>
        <v>0</v>
      </c>
      <c r="DO126" s="232">
        <f t="shared" si="251"/>
        <v>0</v>
      </c>
      <c r="DP126" s="132">
        <f t="shared" si="252"/>
        <v>0</v>
      </c>
      <c r="DQ126" s="132">
        <f t="shared" si="253"/>
        <v>0</v>
      </c>
      <c r="DR126" s="132">
        <f t="shared" si="254"/>
        <v>0</v>
      </c>
      <c r="DS126" s="132">
        <f t="shared" si="255"/>
        <v>0</v>
      </c>
      <c r="DT126" s="132">
        <f t="shared" si="256"/>
        <v>0</v>
      </c>
      <c r="DU126" s="132">
        <f t="shared" si="257"/>
        <v>0</v>
      </c>
      <c r="DV126" s="132">
        <f t="shared" si="258"/>
        <v>0</v>
      </c>
      <c r="DW126" s="132">
        <f t="shared" si="259"/>
        <v>0</v>
      </c>
      <c r="DX126" s="233">
        <f t="shared" si="260"/>
        <v>0</v>
      </c>
      <c r="DY126" s="231" t="b">
        <f t="shared" si="297"/>
        <v>0</v>
      </c>
      <c r="DZ126" s="163"/>
      <c r="EA126" s="226" t="str">
        <f t="shared" si="298"/>
        <v/>
      </c>
      <c r="EB126" s="178" t="str">
        <f t="shared" si="299"/>
        <v/>
      </c>
      <c r="EC126" s="178" t="str">
        <f t="shared" si="300"/>
        <v/>
      </c>
      <c r="ED126" s="178" t="str">
        <f t="shared" si="301"/>
        <v/>
      </c>
      <c r="EE126" s="178" t="str">
        <f t="shared" si="302"/>
        <v/>
      </c>
      <c r="EF126" s="178" t="str">
        <f t="shared" si="303"/>
        <v/>
      </c>
      <c r="EG126" s="178" t="str">
        <f t="shared" si="304"/>
        <v/>
      </c>
      <c r="EH126" s="178" t="str">
        <f t="shared" si="305"/>
        <v/>
      </c>
      <c r="EI126" s="178" t="str">
        <f t="shared" si="306"/>
        <v/>
      </c>
      <c r="EJ126" s="227" t="str">
        <f t="shared" si="307"/>
        <v/>
      </c>
      <c r="EK126" s="230" t="str">
        <f t="shared" si="261"/>
        <v/>
      </c>
      <c r="EL126" s="177" t="str">
        <f t="shared" si="262"/>
        <v/>
      </c>
      <c r="EM126" s="177" t="str">
        <f t="shared" si="263"/>
        <v/>
      </c>
      <c r="EN126" s="177" t="str">
        <f t="shared" si="264"/>
        <v/>
      </c>
      <c r="EO126" s="177" t="str">
        <f t="shared" si="265"/>
        <v/>
      </c>
      <c r="EP126" s="177" t="str">
        <f t="shared" si="266"/>
        <v/>
      </c>
      <c r="EQ126" s="177" t="str">
        <f t="shared" si="267"/>
        <v/>
      </c>
      <c r="ER126" s="177" t="str">
        <f t="shared" si="268"/>
        <v/>
      </c>
      <c r="ES126" s="177" t="str">
        <f t="shared" si="269"/>
        <v/>
      </c>
      <c r="ET126" s="177" t="str">
        <f t="shared" si="270"/>
        <v/>
      </c>
      <c r="EU126" s="229" t="e">
        <f t="shared" si="271"/>
        <v>#VALUE!</v>
      </c>
      <c r="EV126" s="27" t="e">
        <f t="shared" si="272"/>
        <v>#VALUE!</v>
      </c>
      <c r="EW126" s="27" t="e">
        <f t="shared" si="273"/>
        <v>#VALUE!</v>
      </c>
      <c r="EX126" s="28" t="e">
        <f t="shared" si="274"/>
        <v>#VALUE!</v>
      </c>
      <c r="EY126" s="28" t="e">
        <f t="shared" si="275"/>
        <v>#VALUE!</v>
      </c>
      <c r="EZ126" s="28" t="b">
        <f t="shared" si="276"/>
        <v>0</v>
      </c>
      <c r="FA126" s="176" t="str">
        <f t="shared" si="277"/>
        <v/>
      </c>
      <c r="FB126" s="27" t="e" cm="1">
        <f t="array" aca="1" ref="FB126" ca="1">TEXT(RIGHT(10-RIGHT(SUM(INDEX(1*(MID(MID(C126,1,1)*2,ROW(INDIRECT("1:"&amp;LEN(MID(C126,1,1)*2))),1)),,))+MID(C126,2,1)+
SUM(INDEX(1*(MID(MID(C126,3,1)*2,ROW(INDIRECT("1:"&amp;LEN(MID(C126,3,1)*2))),1)),,))+MID(C126,4,1)+
SUM(INDEX(1*(MID(MID(C126,5,1)*2,ROW(INDIRECT("1:"&amp;LEN(MID(C126,5,1)*2))),1)),,))+MID(C126,6,1)+
SUM(INDEX(1*(MID(MID(C126,8,1)*2,ROW(INDIRECT("1:"&amp;LEN(MID(C126,8,1)*2))),1)),,))+MID(C126,9,1)+
SUM(INDEX(1*(MID(MID(C126,10,1)*2,ROW(INDIRECT("1:"&amp;LEN(MID(C126,10,1)*2))),1)),,)),1),1),"0")</f>
        <v>#VALUE!</v>
      </c>
      <c r="FC126" s="27" t="str">
        <f t="shared" si="278"/>
        <v/>
      </c>
      <c r="FD126" s="29" t="b">
        <f t="shared" si="279"/>
        <v>0</v>
      </c>
      <c r="FE126" s="112" t="b">
        <f>IFERROR(MATCH(D126,'Avtal för korttidsarbete'!$G$13:$G$1012,0),TRUE)</f>
        <v>1</v>
      </c>
      <c r="FF126" s="112" t="b">
        <f t="shared" si="308"/>
        <v>0</v>
      </c>
      <c r="FG126" s="113" t="str" cm="1">
        <f t="array" ref="FG126">IF(FE126=TRUE,"x",INDEX('Avtal för korttidsarbete'!$E$13:$E$1012,$FE126))</f>
        <v>x</v>
      </c>
      <c r="FH126" s="113" t="str" cm="1">
        <f t="array" ref="FH126">IF(FE126=TRUE,"x",INDEX('Avtal för korttidsarbete'!$F$13:$F$1012,$FE126))</f>
        <v>x</v>
      </c>
      <c r="FI126" s="112" t="b">
        <f t="shared" si="309"/>
        <v>0</v>
      </c>
      <c r="FJ126" s="135">
        <f t="shared" si="310"/>
        <v>44166</v>
      </c>
      <c r="FK126" s="135">
        <f t="shared" si="311"/>
        <v>44377</v>
      </c>
      <c r="FL126" s="112" t="b">
        <f t="shared" si="312"/>
        <v>0</v>
      </c>
      <c r="FM126" s="113">
        <f t="shared" si="313"/>
        <v>44166</v>
      </c>
      <c r="FN126" s="135">
        <f t="shared" si="314"/>
        <v>44377</v>
      </c>
      <c r="FO126" s="148" t="b">
        <f>IFERROR(INDEX('Avtal för korttidsarbete'!R:R,MATCH(D126,'Avtal för korttidsarbete'!$G:$G,0)),TRUE)</f>
        <v>1</v>
      </c>
      <c r="FP126" s="135" t="str">
        <f>IF(FO126,"-",INDEX('Avtal för korttidsarbete'!$D:$D,MATCH(D126,'Avtal för korttidsarbete'!$G:$G,0)))</f>
        <v>-</v>
      </c>
      <c r="FQ126" s="113" t="b">
        <f>IFERROR(G126&gt;INDEX(Uppsägningar!E:E,MATCH(C126,Uppsägningar!C:C,0)),FALSE)</f>
        <v>0</v>
      </c>
    </row>
    <row r="127" spans="1:173" x14ac:dyDescent="0.25">
      <c r="A127" s="19">
        <v>111</v>
      </c>
      <c r="B127" s="20"/>
      <c r="C127" s="183"/>
      <c r="D127" s="66"/>
      <c r="E127" s="212">
        <f>IFERROR(INDEX(Admin!$C$7:$C$10,MATCH(FP127,TblNivåValTExt,0)),0)</f>
        <v>0</v>
      </c>
      <c r="F127" s="1"/>
      <c r="G127" s="1"/>
      <c r="H127" s="78"/>
      <c r="I127" s="181"/>
      <c r="J127" s="181"/>
      <c r="K127" s="182"/>
      <c r="L127" s="182"/>
      <c r="M127" s="181"/>
      <c r="N127" s="181"/>
      <c r="O127" s="181"/>
      <c r="P127" s="182"/>
      <c r="Q127" s="182"/>
      <c r="R127" s="181"/>
      <c r="S127" s="181"/>
      <c r="T127" s="181"/>
      <c r="U127" s="182"/>
      <c r="V127" s="182"/>
      <c r="W127" s="181"/>
      <c r="X127" s="181"/>
      <c r="Y127" s="181"/>
      <c r="Z127" s="182"/>
      <c r="AA127" s="182"/>
      <c r="AB127" s="181"/>
      <c r="AC127" s="181"/>
      <c r="AD127" s="181"/>
      <c r="AE127" s="182"/>
      <c r="AF127" s="182"/>
      <c r="AG127" s="181"/>
      <c r="AH127" s="181"/>
      <c r="AI127" s="181"/>
      <c r="AJ127" s="182"/>
      <c r="AK127" s="182"/>
      <c r="AL127" s="181"/>
      <c r="AM127" s="181"/>
      <c r="AN127" s="181"/>
      <c r="AO127" s="182"/>
      <c r="AP127" s="182"/>
      <c r="AQ127" s="181"/>
      <c r="AR127" s="181"/>
      <c r="AS127" s="181"/>
      <c r="AT127" s="182"/>
      <c r="AU127" s="182"/>
      <c r="AV127" s="181"/>
      <c r="AW127" s="181"/>
      <c r="AX127" s="181"/>
      <c r="AY127" s="182"/>
      <c r="AZ127" s="182"/>
      <c r="BA127" s="181"/>
      <c r="BB127" s="181"/>
      <c r="BC127" s="181"/>
      <c r="BD127" s="182"/>
      <c r="BE127" s="182"/>
      <c r="BF127" s="181"/>
      <c r="BG127" s="180">
        <f t="shared" si="280"/>
        <v>0</v>
      </c>
      <c r="BH127" s="116" t="str">
        <f t="shared" si="281"/>
        <v/>
      </c>
      <c r="BI127" s="80" t="b">
        <f t="shared" si="229"/>
        <v>0</v>
      </c>
      <c r="BJ127" s="80" t="str">
        <f t="shared" si="230"/>
        <v/>
      </c>
      <c r="BK127" s="80" t="b">
        <f t="shared" si="282"/>
        <v>0</v>
      </c>
      <c r="BL127" s="13" t="str">
        <f t="shared" si="231"/>
        <v/>
      </c>
      <c r="BM127" s="13" t="b">
        <f t="shared" si="283"/>
        <v>0</v>
      </c>
      <c r="BN127" s="35" t="str">
        <f t="shared" si="232"/>
        <v/>
      </c>
      <c r="BO127" s="13" t="b">
        <f t="shared" si="233"/>
        <v>0</v>
      </c>
      <c r="BP127" s="35" t="str">
        <f t="shared" si="234"/>
        <v/>
      </c>
      <c r="BQ127" s="13" t="b">
        <f t="shared" si="235"/>
        <v>0</v>
      </c>
      <c r="BR127" s="35" t="str">
        <f t="shared" si="236"/>
        <v/>
      </c>
      <c r="BS127" s="35" t="b">
        <f t="shared" si="237"/>
        <v>0</v>
      </c>
      <c r="BT127" s="35" t="str">
        <f t="shared" si="238"/>
        <v/>
      </c>
      <c r="BU127" s="35" t="b">
        <f t="shared" si="239"/>
        <v>0</v>
      </c>
      <c r="BV127" s="35" t="str">
        <f t="shared" si="240"/>
        <v/>
      </c>
      <c r="BW127" s="13" t="b">
        <f t="shared" si="315"/>
        <v>0</v>
      </c>
      <c r="BX127" s="35" t="str">
        <f t="shared" si="241"/>
        <v/>
      </c>
      <c r="BY127" s="265" t="b">
        <f t="shared" si="284"/>
        <v>0</v>
      </c>
      <c r="BZ127" s="35" t="str">
        <f t="shared" si="242"/>
        <v/>
      </c>
      <c r="CA127" s="265" t="b">
        <f t="shared" si="285"/>
        <v>0</v>
      </c>
      <c r="CB127" s="35" t="str">
        <f t="shared" si="243"/>
        <v/>
      </c>
      <c r="CC127" s="272" t="b">
        <f t="shared" si="286"/>
        <v>0</v>
      </c>
      <c r="CD127" s="35" t="str">
        <f t="shared" si="244"/>
        <v/>
      </c>
      <c r="CE127" s="13" t="b">
        <f t="shared" si="245"/>
        <v>0</v>
      </c>
      <c r="CF127" s="35" t="str">
        <f t="shared" si="246"/>
        <v/>
      </c>
      <c r="CG127" s="179">
        <f t="shared" si="247"/>
        <v>0</v>
      </c>
      <c r="CH127" s="179">
        <f t="shared" si="248"/>
        <v>0</v>
      </c>
      <c r="CI127" s="218">
        <f t="shared" si="287"/>
        <v>0</v>
      </c>
      <c r="CJ127" s="218">
        <f t="shared" si="288"/>
        <v>0</v>
      </c>
      <c r="CK127" s="218">
        <f t="shared" si="289"/>
        <v>0</v>
      </c>
      <c r="CL127" s="218">
        <f t="shared" si="290"/>
        <v>0</v>
      </c>
      <c r="CM127" s="218">
        <f t="shared" si="291"/>
        <v>0</v>
      </c>
      <c r="CN127" s="218">
        <f t="shared" si="292"/>
        <v>0</v>
      </c>
      <c r="CO127" s="218">
        <f t="shared" si="293"/>
        <v>0</v>
      </c>
      <c r="CP127" s="218">
        <f t="shared" si="294"/>
        <v>0</v>
      </c>
      <c r="CQ127" s="218">
        <f t="shared" si="295"/>
        <v>0</v>
      </c>
      <c r="CR127" s="218">
        <f t="shared" si="296"/>
        <v>0</v>
      </c>
      <c r="CS127" s="14">
        <f t="shared" si="249"/>
        <v>0</v>
      </c>
      <c r="CT127" s="236">
        <f t="shared" si="250"/>
        <v>0</v>
      </c>
      <c r="CU127" s="237">
        <f t="shared" ref="CU127:DD136" si="324">IF(AND($CS127,$CT127,CU$12),MAX(0,MIN(CU$10,$CT127)-MAX(CU$9,$CS127)+1),0)</f>
        <v>0</v>
      </c>
      <c r="CV127" s="16">
        <f t="shared" si="324"/>
        <v>0</v>
      </c>
      <c r="CW127" s="16">
        <f t="shared" si="324"/>
        <v>0</v>
      </c>
      <c r="CX127" s="16">
        <f t="shared" si="324"/>
        <v>0</v>
      </c>
      <c r="CY127" s="16">
        <f t="shared" si="324"/>
        <v>0</v>
      </c>
      <c r="CZ127" s="16">
        <f t="shared" si="324"/>
        <v>0</v>
      </c>
      <c r="DA127" s="16">
        <f t="shared" si="324"/>
        <v>0</v>
      </c>
      <c r="DB127" s="16">
        <f t="shared" si="324"/>
        <v>0</v>
      </c>
      <c r="DC127" s="16">
        <f t="shared" si="324"/>
        <v>0</v>
      </c>
      <c r="DD127" s="238">
        <f t="shared" si="324"/>
        <v>0</v>
      </c>
      <c r="DE127" s="232">
        <f t="shared" ref="DE127:DN136" si="325">IF($H127&lt;=0,0,MAX(0,MIN($H127,$DE$11)))</f>
        <v>0</v>
      </c>
      <c r="DF127" s="132">
        <f t="shared" si="325"/>
        <v>0</v>
      </c>
      <c r="DG127" s="132">
        <f t="shared" si="325"/>
        <v>0</v>
      </c>
      <c r="DH127" s="132">
        <f t="shared" si="325"/>
        <v>0</v>
      </c>
      <c r="DI127" s="132">
        <f t="shared" si="325"/>
        <v>0</v>
      </c>
      <c r="DJ127" s="132">
        <f t="shared" si="325"/>
        <v>0</v>
      </c>
      <c r="DK127" s="132">
        <f t="shared" si="325"/>
        <v>0</v>
      </c>
      <c r="DL127" s="132">
        <f t="shared" si="325"/>
        <v>0</v>
      </c>
      <c r="DM127" s="132">
        <f t="shared" si="325"/>
        <v>0</v>
      </c>
      <c r="DN127" s="233">
        <f t="shared" si="325"/>
        <v>0</v>
      </c>
      <c r="DO127" s="232">
        <f t="shared" si="251"/>
        <v>0</v>
      </c>
      <c r="DP127" s="132">
        <f t="shared" si="252"/>
        <v>0</v>
      </c>
      <c r="DQ127" s="132">
        <f t="shared" si="253"/>
        <v>0</v>
      </c>
      <c r="DR127" s="132">
        <f t="shared" si="254"/>
        <v>0</v>
      </c>
      <c r="DS127" s="132">
        <f t="shared" si="255"/>
        <v>0</v>
      </c>
      <c r="DT127" s="132">
        <f t="shared" si="256"/>
        <v>0</v>
      </c>
      <c r="DU127" s="132">
        <f t="shared" si="257"/>
        <v>0</v>
      </c>
      <c r="DV127" s="132">
        <f t="shared" si="258"/>
        <v>0</v>
      </c>
      <c r="DW127" s="132">
        <f t="shared" si="259"/>
        <v>0</v>
      </c>
      <c r="DX127" s="233">
        <f t="shared" si="260"/>
        <v>0</v>
      </c>
      <c r="DY127" s="231" t="b">
        <f t="shared" si="297"/>
        <v>0</v>
      </c>
      <c r="DZ127" s="163"/>
      <c r="EA127" s="226" t="str">
        <f t="shared" si="298"/>
        <v/>
      </c>
      <c r="EB127" s="178" t="str">
        <f t="shared" si="299"/>
        <v/>
      </c>
      <c r="EC127" s="178" t="str">
        <f t="shared" si="300"/>
        <v/>
      </c>
      <c r="ED127" s="178" t="str">
        <f t="shared" si="301"/>
        <v/>
      </c>
      <c r="EE127" s="178" t="str">
        <f t="shared" si="302"/>
        <v/>
      </c>
      <c r="EF127" s="178" t="str">
        <f t="shared" si="303"/>
        <v/>
      </c>
      <c r="EG127" s="178" t="str">
        <f t="shared" si="304"/>
        <v/>
      </c>
      <c r="EH127" s="178" t="str">
        <f t="shared" si="305"/>
        <v/>
      </c>
      <c r="EI127" s="178" t="str">
        <f t="shared" si="306"/>
        <v/>
      </c>
      <c r="EJ127" s="227" t="str">
        <f t="shared" si="307"/>
        <v/>
      </c>
      <c r="EK127" s="230" t="str">
        <f t="shared" si="261"/>
        <v/>
      </c>
      <c r="EL127" s="177" t="str">
        <f t="shared" si="262"/>
        <v/>
      </c>
      <c r="EM127" s="177" t="str">
        <f t="shared" si="263"/>
        <v/>
      </c>
      <c r="EN127" s="177" t="str">
        <f t="shared" si="264"/>
        <v/>
      </c>
      <c r="EO127" s="177" t="str">
        <f t="shared" si="265"/>
        <v/>
      </c>
      <c r="EP127" s="177" t="str">
        <f t="shared" si="266"/>
        <v/>
      </c>
      <c r="EQ127" s="177" t="str">
        <f t="shared" si="267"/>
        <v/>
      </c>
      <c r="ER127" s="177" t="str">
        <f t="shared" si="268"/>
        <v/>
      </c>
      <c r="ES127" s="177" t="str">
        <f t="shared" si="269"/>
        <v/>
      </c>
      <c r="ET127" s="177" t="str">
        <f t="shared" si="270"/>
        <v/>
      </c>
      <c r="EU127" s="229" t="e">
        <f t="shared" si="271"/>
        <v>#VALUE!</v>
      </c>
      <c r="EV127" s="27" t="e">
        <f t="shared" si="272"/>
        <v>#VALUE!</v>
      </c>
      <c r="EW127" s="27" t="e">
        <f t="shared" si="273"/>
        <v>#VALUE!</v>
      </c>
      <c r="EX127" s="28" t="e">
        <f t="shared" si="274"/>
        <v>#VALUE!</v>
      </c>
      <c r="EY127" s="28" t="e">
        <f t="shared" si="275"/>
        <v>#VALUE!</v>
      </c>
      <c r="EZ127" s="28" t="b">
        <f t="shared" si="276"/>
        <v>0</v>
      </c>
      <c r="FA127" s="176" t="str">
        <f t="shared" si="277"/>
        <v/>
      </c>
      <c r="FB127" s="27" t="e" cm="1">
        <f t="array" aca="1" ref="FB127" ca="1">TEXT(RIGHT(10-RIGHT(SUM(INDEX(1*(MID(MID(C127,1,1)*2,ROW(INDIRECT("1:"&amp;LEN(MID(C127,1,1)*2))),1)),,))+MID(C127,2,1)+
SUM(INDEX(1*(MID(MID(C127,3,1)*2,ROW(INDIRECT("1:"&amp;LEN(MID(C127,3,1)*2))),1)),,))+MID(C127,4,1)+
SUM(INDEX(1*(MID(MID(C127,5,1)*2,ROW(INDIRECT("1:"&amp;LEN(MID(C127,5,1)*2))),1)),,))+MID(C127,6,1)+
SUM(INDEX(1*(MID(MID(C127,8,1)*2,ROW(INDIRECT("1:"&amp;LEN(MID(C127,8,1)*2))),1)),,))+MID(C127,9,1)+
SUM(INDEX(1*(MID(MID(C127,10,1)*2,ROW(INDIRECT("1:"&amp;LEN(MID(C127,10,1)*2))),1)),,)),1),1),"0")</f>
        <v>#VALUE!</v>
      </c>
      <c r="FC127" s="27" t="str">
        <f t="shared" si="278"/>
        <v/>
      </c>
      <c r="FD127" s="29" t="b">
        <f t="shared" si="279"/>
        <v>0</v>
      </c>
      <c r="FE127" s="112" t="b">
        <f>IFERROR(MATCH(D127,'Avtal för korttidsarbete'!$G$13:$G$1012,0),TRUE)</f>
        <v>1</v>
      </c>
      <c r="FF127" s="112" t="b">
        <f t="shared" si="308"/>
        <v>0</v>
      </c>
      <c r="FG127" s="113" t="str" cm="1">
        <f t="array" ref="FG127">IF(FE127=TRUE,"x",INDEX('Avtal för korttidsarbete'!$E$13:$E$1012,$FE127))</f>
        <v>x</v>
      </c>
      <c r="FH127" s="113" t="str" cm="1">
        <f t="array" ref="FH127">IF(FE127=TRUE,"x",INDEX('Avtal för korttidsarbete'!$F$13:$F$1012,$FE127))</f>
        <v>x</v>
      </c>
      <c r="FI127" s="112" t="b">
        <f t="shared" si="309"/>
        <v>0</v>
      </c>
      <c r="FJ127" s="135">
        <f t="shared" si="310"/>
        <v>44166</v>
      </c>
      <c r="FK127" s="135">
        <f t="shared" si="311"/>
        <v>44377</v>
      </c>
      <c r="FL127" s="112" t="b">
        <f t="shared" si="312"/>
        <v>0</v>
      </c>
      <c r="FM127" s="113">
        <f t="shared" si="313"/>
        <v>44166</v>
      </c>
      <c r="FN127" s="135">
        <f t="shared" si="314"/>
        <v>44377</v>
      </c>
      <c r="FO127" s="148" t="b">
        <f>IFERROR(INDEX('Avtal för korttidsarbete'!R:R,MATCH(D127,'Avtal för korttidsarbete'!$G:$G,0)),TRUE)</f>
        <v>1</v>
      </c>
      <c r="FP127" s="135" t="str">
        <f>IF(FO127,"-",INDEX('Avtal för korttidsarbete'!$D:$D,MATCH(D127,'Avtal för korttidsarbete'!$G:$G,0)))</f>
        <v>-</v>
      </c>
      <c r="FQ127" s="113" t="b">
        <f>IFERROR(G127&gt;INDEX(Uppsägningar!E:E,MATCH(C127,Uppsägningar!C:C,0)),FALSE)</f>
        <v>0</v>
      </c>
    </row>
    <row r="128" spans="1:173" x14ac:dyDescent="0.25">
      <c r="A128" s="19">
        <v>112</v>
      </c>
      <c r="B128" s="20"/>
      <c r="C128" s="183"/>
      <c r="D128" s="66"/>
      <c r="E128" s="212">
        <f>IFERROR(INDEX(Admin!$C$7:$C$10,MATCH(FP128,TblNivåValTExt,0)),0)</f>
        <v>0</v>
      </c>
      <c r="F128" s="1"/>
      <c r="G128" s="1"/>
      <c r="H128" s="78"/>
      <c r="I128" s="181"/>
      <c r="J128" s="181"/>
      <c r="K128" s="182"/>
      <c r="L128" s="182"/>
      <c r="M128" s="181"/>
      <c r="N128" s="181"/>
      <c r="O128" s="181"/>
      <c r="P128" s="182"/>
      <c r="Q128" s="182"/>
      <c r="R128" s="181"/>
      <c r="S128" s="181"/>
      <c r="T128" s="181"/>
      <c r="U128" s="182"/>
      <c r="V128" s="182"/>
      <c r="W128" s="181"/>
      <c r="X128" s="181"/>
      <c r="Y128" s="181"/>
      <c r="Z128" s="182"/>
      <c r="AA128" s="182"/>
      <c r="AB128" s="181"/>
      <c r="AC128" s="181"/>
      <c r="AD128" s="181"/>
      <c r="AE128" s="182"/>
      <c r="AF128" s="182"/>
      <c r="AG128" s="181"/>
      <c r="AH128" s="181"/>
      <c r="AI128" s="181"/>
      <c r="AJ128" s="182"/>
      <c r="AK128" s="182"/>
      <c r="AL128" s="181"/>
      <c r="AM128" s="181"/>
      <c r="AN128" s="181"/>
      <c r="AO128" s="182"/>
      <c r="AP128" s="182"/>
      <c r="AQ128" s="181"/>
      <c r="AR128" s="181"/>
      <c r="AS128" s="181"/>
      <c r="AT128" s="182"/>
      <c r="AU128" s="182"/>
      <c r="AV128" s="181"/>
      <c r="AW128" s="181"/>
      <c r="AX128" s="181"/>
      <c r="AY128" s="182"/>
      <c r="AZ128" s="182"/>
      <c r="BA128" s="181"/>
      <c r="BB128" s="181"/>
      <c r="BC128" s="181"/>
      <c r="BD128" s="182"/>
      <c r="BE128" s="182"/>
      <c r="BF128" s="181"/>
      <c r="BG128" s="180">
        <f t="shared" si="280"/>
        <v>0</v>
      </c>
      <c r="BH128" s="116" t="str">
        <f t="shared" si="281"/>
        <v/>
      </c>
      <c r="BI128" s="80" t="b">
        <f t="shared" si="229"/>
        <v>0</v>
      </c>
      <c r="BJ128" s="80" t="str">
        <f t="shared" si="230"/>
        <v/>
      </c>
      <c r="BK128" s="80" t="b">
        <f t="shared" si="282"/>
        <v>0</v>
      </c>
      <c r="BL128" s="13" t="str">
        <f t="shared" si="231"/>
        <v/>
      </c>
      <c r="BM128" s="13" t="b">
        <f t="shared" si="283"/>
        <v>0</v>
      </c>
      <c r="BN128" s="35" t="str">
        <f t="shared" si="232"/>
        <v/>
      </c>
      <c r="BO128" s="13" t="b">
        <f t="shared" si="233"/>
        <v>0</v>
      </c>
      <c r="BP128" s="35" t="str">
        <f t="shared" si="234"/>
        <v/>
      </c>
      <c r="BQ128" s="13" t="b">
        <f t="shared" si="235"/>
        <v>0</v>
      </c>
      <c r="BR128" s="35" t="str">
        <f t="shared" si="236"/>
        <v/>
      </c>
      <c r="BS128" s="35" t="b">
        <f t="shared" si="237"/>
        <v>0</v>
      </c>
      <c r="BT128" s="35" t="str">
        <f t="shared" si="238"/>
        <v/>
      </c>
      <c r="BU128" s="35" t="b">
        <f t="shared" si="239"/>
        <v>0</v>
      </c>
      <c r="BV128" s="35" t="str">
        <f t="shared" si="240"/>
        <v/>
      </c>
      <c r="BW128" s="13" t="b">
        <f t="shared" si="315"/>
        <v>0</v>
      </c>
      <c r="BX128" s="35" t="str">
        <f t="shared" si="241"/>
        <v/>
      </c>
      <c r="BY128" s="265" t="b">
        <f t="shared" si="284"/>
        <v>0</v>
      </c>
      <c r="BZ128" s="35" t="str">
        <f t="shared" si="242"/>
        <v/>
      </c>
      <c r="CA128" s="265" t="b">
        <f t="shared" si="285"/>
        <v>0</v>
      </c>
      <c r="CB128" s="35" t="str">
        <f t="shared" si="243"/>
        <v/>
      </c>
      <c r="CC128" s="272" t="b">
        <f t="shared" si="286"/>
        <v>0</v>
      </c>
      <c r="CD128" s="35" t="str">
        <f t="shared" si="244"/>
        <v/>
      </c>
      <c r="CE128" s="13" t="b">
        <f t="shared" si="245"/>
        <v>0</v>
      </c>
      <c r="CF128" s="35" t="str">
        <f t="shared" si="246"/>
        <v/>
      </c>
      <c r="CG128" s="179">
        <f t="shared" si="247"/>
        <v>0</v>
      </c>
      <c r="CH128" s="179">
        <f t="shared" si="248"/>
        <v>0</v>
      </c>
      <c r="CI128" s="218">
        <f t="shared" si="287"/>
        <v>0</v>
      </c>
      <c r="CJ128" s="218">
        <f t="shared" si="288"/>
        <v>0</v>
      </c>
      <c r="CK128" s="218">
        <f t="shared" si="289"/>
        <v>0</v>
      </c>
      <c r="CL128" s="218">
        <f t="shared" si="290"/>
        <v>0</v>
      </c>
      <c r="CM128" s="218">
        <f t="shared" si="291"/>
        <v>0</v>
      </c>
      <c r="CN128" s="218">
        <f t="shared" si="292"/>
        <v>0</v>
      </c>
      <c r="CO128" s="218">
        <f t="shared" si="293"/>
        <v>0</v>
      </c>
      <c r="CP128" s="218">
        <f t="shared" si="294"/>
        <v>0</v>
      </c>
      <c r="CQ128" s="218">
        <f t="shared" si="295"/>
        <v>0</v>
      </c>
      <c r="CR128" s="218">
        <f t="shared" si="296"/>
        <v>0</v>
      </c>
      <c r="CS128" s="14">
        <f t="shared" si="249"/>
        <v>0</v>
      </c>
      <c r="CT128" s="236">
        <f t="shared" si="250"/>
        <v>0</v>
      </c>
      <c r="CU128" s="237">
        <f t="shared" si="324"/>
        <v>0</v>
      </c>
      <c r="CV128" s="16">
        <f t="shared" si="324"/>
        <v>0</v>
      </c>
      <c r="CW128" s="16">
        <f t="shared" si="324"/>
        <v>0</v>
      </c>
      <c r="CX128" s="16">
        <f t="shared" si="324"/>
        <v>0</v>
      </c>
      <c r="CY128" s="16">
        <f t="shared" si="324"/>
        <v>0</v>
      </c>
      <c r="CZ128" s="16">
        <f t="shared" si="324"/>
        <v>0</v>
      </c>
      <c r="DA128" s="16">
        <f t="shared" si="324"/>
        <v>0</v>
      </c>
      <c r="DB128" s="16">
        <f t="shared" si="324"/>
        <v>0</v>
      </c>
      <c r="DC128" s="16">
        <f t="shared" si="324"/>
        <v>0</v>
      </c>
      <c r="DD128" s="238">
        <f t="shared" si="324"/>
        <v>0</v>
      </c>
      <c r="DE128" s="232">
        <f t="shared" si="325"/>
        <v>0</v>
      </c>
      <c r="DF128" s="132">
        <f t="shared" si="325"/>
        <v>0</v>
      </c>
      <c r="DG128" s="132">
        <f t="shared" si="325"/>
        <v>0</v>
      </c>
      <c r="DH128" s="132">
        <f t="shared" si="325"/>
        <v>0</v>
      </c>
      <c r="DI128" s="132">
        <f t="shared" si="325"/>
        <v>0</v>
      </c>
      <c r="DJ128" s="132">
        <f t="shared" si="325"/>
        <v>0</v>
      </c>
      <c r="DK128" s="132">
        <f t="shared" si="325"/>
        <v>0</v>
      </c>
      <c r="DL128" s="132">
        <f t="shared" si="325"/>
        <v>0</v>
      </c>
      <c r="DM128" s="132">
        <f t="shared" si="325"/>
        <v>0</v>
      </c>
      <c r="DN128" s="233">
        <f t="shared" si="325"/>
        <v>0</v>
      </c>
      <c r="DO128" s="232">
        <f t="shared" si="251"/>
        <v>0</v>
      </c>
      <c r="DP128" s="132">
        <f t="shared" si="252"/>
        <v>0</v>
      </c>
      <c r="DQ128" s="132">
        <f t="shared" si="253"/>
        <v>0</v>
      </c>
      <c r="DR128" s="132">
        <f t="shared" si="254"/>
        <v>0</v>
      </c>
      <c r="DS128" s="132">
        <f t="shared" si="255"/>
        <v>0</v>
      </c>
      <c r="DT128" s="132">
        <f t="shared" si="256"/>
        <v>0</v>
      </c>
      <c r="DU128" s="132">
        <f t="shared" si="257"/>
        <v>0</v>
      </c>
      <c r="DV128" s="132">
        <f t="shared" si="258"/>
        <v>0</v>
      </c>
      <c r="DW128" s="132">
        <f t="shared" si="259"/>
        <v>0</v>
      </c>
      <c r="DX128" s="233">
        <f t="shared" si="260"/>
        <v>0</v>
      </c>
      <c r="DY128" s="231" t="b">
        <f t="shared" si="297"/>
        <v>0</v>
      </c>
      <c r="DZ128" s="163"/>
      <c r="EA128" s="226" t="str">
        <f t="shared" si="298"/>
        <v/>
      </c>
      <c r="EB128" s="178" t="str">
        <f t="shared" si="299"/>
        <v/>
      </c>
      <c r="EC128" s="178" t="str">
        <f t="shared" si="300"/>
        <v/>
      </c>
      <c r="ED128" s="178" t="str">
        <f t="shared" si="301"/>
        <v/>
      </c>
      <c r="EE128" s="178" t="str">
        <f t="shared" si="302"/>
        <v/>
      </c>
      <c r="EF128" s="178" t="str">
        <f t="shared" si="303"/>
        <v/>
      </c>
      <c r="EG128" s="178" t="str">
        <f t="shared" si="304"/>
        <v/>
      </c>
      <c r="EH128" s="178" t="str">
        <f t="shared" si="305"/>
        <v/>
      </c>
      <c r="EI128" s="178" t="str">
        <f t="shared" si="306"/>
        <v/>
      </c>
      <c r="EJ128" s="227" t="str">
        <f t="shared" si="307"/>
        <v/>
      </c>
      <c r="EK128" s="230" t="str">
        <f t="shared" si="261"/>
        <v/>
      </c>
      <c r="EL128" s="177" t="str">
        <f t="shared" si="262"/>
        <v/>
      </c>
      <c r="EM128" s="177" t="str">
        <f t="shared" si="263"/>
        <v/>
      </c>
      <c r="EN128" s="177" t="str">
        <f t="shared" si="264"/>
        <v/>
      </c>
      <c r="EO128" s="177" t="str">
        <f t="shared" si="265"/>
        <v/>
      </c>
      <c r="EP128" s="177" t="str">
        <f t="shared" si="266"/>
        <v/>
      </c>
      <c r="EQ128" s="177" t="str">
        <f t="shared" si="267"/>
        <v/>
      </c>
      <c r="ER128" s="177" t="str">
        <f t="shared" si="268"/>
        <v/>
      </c>
      <c r="ES128" s="177" t="str">
        <f t="shared" si="269"/>
        <v/>
      </c>
      <c r="ET128" s="177" t="str">
        <f t="shared" si="270"/>
        <v/>
      </c>
      <c r="EU128" s="229" t="e">
        <f t="shared" si="271"/>
        <v>#VALUE!</v>
      </c>
      <c r="EV128" s="27" t="e">
        <f t="shared" si="272"/>
        <v>#VALUE!</v>
      </c>
      <c r="EW128" s="27" t="e">
        <f t="shared" si="273"/>
        <v>#VALUE!</v>
      </c>
      <c r="EX128" s="28" t="e">
        <f t="shared" si="274"/>
        <v>#VALUE!</v>
      </c>
      <c r="EY128" s="28" t="e">
        <f t="shared" si="275"/>
        <v>#VALUE!</v>
      </c>
      <c r="EZ128" s="28" t="b">
        <f t="shared" si="276"/>
        <v>0</v>
      </c>
      <c r="FA128" s="176" t="str">
        <f t="shared" si="277"/>
        <v/>
      </c>
      <c r="FB128" s="27" t="e" cm="1">
        <f t="array" aca="1" ref="FB128" ca="1">TEXT(RIGHT(10-RIGHT(SUM(INDEX(1*(MID(MID(C128,1,1)*2,ROW(INDIRECT("1:"&amp;LEN(MID(C128,1,1)*2))),1)),,))+MID(C128,2,1)+
SUM(INDEX(1*(MID(MID(C128,3,1)*2,ROW(INDIRECT("1:"&amp;LEN(MID(C128,3,1)*2))),1)),,))+MID(C128,4,1)+
SUM(INDEX(1*(MID(MID(C128,5,1)*2,ROW(INDIRECT("1:"&amp;LEN(MID(C128,5,1)*2))),1)),,))+MID(C128,6,1)+
SUM(INDEX(1*(MID(MID(C128,8,1)*2,ROW(INDIRECT("1:"&amp;LEN(MID(C128,8,1)*2))),1)),,))+MID(C128,9,1)+
SUM(INDEX(1*(MID(MID(C128,10,1)*2,ROW(INDIRECT("1:"&amp;LEN(MID(C128,10,1)*2))),1)),,)),1),1),"0")</f>
        <v>#VALUE!</v>
      </c>
      <c r="FC128" s="27" t="str">
        <f t="shared" si="278"/>
        <v/>
      </c>
      <c r="FD128" s="29" t="b">
        <f t="shared" si="279"/>
        <v>0</v>
      </c>
      <c r="FE128" s="112" t="b">
        <f>IFERROR(MATCH(D128,'Avtal för korttidsarbete'!$G$13:$G$1012,0),TRUE)</f>
        <v>1</v>
      </c>
      <c r="FF128" s="112" t="b">
        <f t="shared" si="308"/>
        <v>0</v>
      </c>
      <c r="FG128" s="113" t="str" cm="1">
        <f t="array" ref="FG128">IF(FE128=TRUE,"x",INDEX('Avtal för korttidsarbete'!$E$13:$E$1012,$FE128))</f>
        <v>x</v>
      </c>
      <c r="FH128" s="113" t="str" cm="1">
        <f t="array" ref="FH128">IF(FE128=TRUE,"x",INDEX('Avtal för korttidsarbete'!$F$13:$F$1012,$FE128))</f>
        <v>x</v>
      </c>
      <c r="FI128" s="112" t="b">
        <f t="shared" si="309"/>
        <v>0</v>
      </c>
      <c r="FJ128" s="135">
        <f t="shared" si="310"/>
        <v>44166</v>
      </c>
      <c r="FK128" s="135">
        <f t="shared" si="311"/>
        <v>44377</v>
      </c>
      <c r="FL128" s="112" t="b">
        <f t="shared" si="312"/>
        <v>0</v>
      </c>
      <c r="FM128" s="113">
        <f t="shared" si="313"/>
        <v>44166</v>
      </c>
      <c r="FN128" s="135">
        <f t="shared" si="314"/>
        <v>44377</v>
      </c>
      <c r="FO128" s="148" t="b">
        <f>IFERROR(INDEX('Avtal för korttidsarbete'!R:R,MATCH(D128,'Avtal för korttidsarbete'!$G:$G,0)),TRUE)</f>
        <v>1</v>
      </c>
      <c r="FP128" s="135" t="str">
        <f>IF(FO128,"-",INDEX('Avtal för korttidsarbete'!$D:$D,MATCH(D128,'Avtal för korttidsarbete'!$G:$G,0)))</f>
        <v>-</v>
      </c>
      <c r="FQ128" s="113" t="b">
        <f>IFERROR(G128&gt;INDEX(Uppsägningar!E:E,MATCH(C128,Uppsägningar!C:C,0)),FALSE)</f>
        <v>0</v>
      </c>
    </row>
    <row r="129" spans="1:173" x14ac:dyDescent="0.25">
      <c r="A129" s="19">
        <v>113</v>
      </c>
      <c r="B129" s="20"/>
      <c r="C129" s="183"/>
      <c r="D129" s="66"/>
      <c r="E129" s="212">
        <f>IFERROR(INDEX(Admin!$C$7:$C$10,MATCH(FP129,TblNivåValTExt,0)),0)</f>
        <v>0</v>
      </c>
      <c r="F129" s="1"/>
      <c r="G129" s="1"/>
      <c r="H129" s="78"/>
      <c r="I129" s="181"/>
      <c r="J129" s="181"/>
      <c r="K129" s="182"/>
      <c r="L129" s="182"/>
      <c r="M129" s="181"/>
      <c r="N129" s="181"/>
      <c r="O129" s="181"/>
      <c r="P129" s="182"/>
      <c r="Q129" s="182"/>
      <c r="R129" s="181"/>
      <c r="S129" s="181"/>
      <c r="T129" s="181"/>
      <c r="U129" s="182"/>
      <c r="V129" s="182"/>
      <c r="W129" s="181"/>
      <c r="X129" s="181"/>
      <c r="Y129" s="181"/>
      <c r="Z129" s="182"/>
      <c r="AA129" s="182"/>
      <c r="AB129" s="181"/>
      <c r="AC129" s="181"/>
      <c r="AD129" s="181"/>
      <c r="AE129" s="182"/>
      <c r="AF129" s="182"/>
      <c r="AG129" s="181"/>
      <c r="AH129" s="181"/>
      <c r="AI129" s="181"/>
      <c r="AJ129" s="182"/>
      <c r="AK129" s="182"/>
      <c r="AL129" s="181"/>
      <c r="AM129" s="181"/>
      <c r="AN129" s="181"/>
      <c r="AO129" s="182"/>
      <c r="AP129" s="182"/>
      <c r="AQ129" s="181"/>
      <c r="AR129" s="181"/>
      <c r="AS129" s="181"/>
      <c r="AT129" s="182"/>
      <c r="AU129" s="182"/>
      <c r="AV129" s="181"/>
      <c r="AW129" s="181"/>
      <c r="AX129" s="181"/>
      <c r="AY129" s="182"/>
      <c r="AZ129" s="182"/>
      <c r="BA129" s="181"/>
      <c r="BB129" s="181"/>
      <c r="BC129" s="181"/>
      <c r="BD129" s="182"/>
      <c r="BE129" s="182"/>
      <c r="BF129" s="181"/>
      <c r="BG129" s="180">
        <f t="shared" si="280"/>
        <v>0</v>
      </c>
      <c r="BH129" s="116" t="str">
        <f t="shared" si="281"/>
        <v/>
      </c>
      <c r="BI129" s="80" t="b">
        <f t="shared" si="229"/>
        <v>0</v>
      </c>
      <c r="BJ129" s="80" t="str">
        <f t="shared" si="230"/>
        <v/>
      </c>
      <c r="BK129" s="80" t="b">
        <f t="shared" si="282"/>
        <v>0</v>
      </c>
      <c r="BL129" s="13" t="str">
        <f t="shared" si="231"/>
        <v/>
      </c>
      <c r="BM129" s="13" t="b">
        <f t="shared" si="283"/>
        <v>0</v>
      </c>
      <c r="BN129" s="35" t="str">
        <f t="shared" si="232"/>
        <v/>
      </c>
      <c r="BO129" s="13" t="b">
        <f t="shared" si="233"/>
        <v>0</v>
      </c>
      <c r="BP129" s="35" t="str">
        <f t="shared" si="234"/>
        <v/>
      </c>
      <c r="BQ129" s="13" t="b">
        <f t="shared" si="235"/>
        <v>0</v>
      </c>
      <c r="BR129" s="35" t="str">
        <f t="shared" si="236"/>
        <v/>
      </c>
      <c r="BS129" s="35" t="b">
        <f t="shared" si="237"/>
        <v>0</v>
      </c>
      <c r="BT129" s="35" t="str">
        <f t="shared" si="238"/>
        <v/>
      </c>
      <c r="BU129" s="35" t="b">
        <f t="shared" si="239"/>
        <v>0</v>
      </c>
      <c r="BV129" s="35" t="str">
        <f t="shared" si="240"/>
        <v/>
      </c>
      <c r="BW129" s="13" t="b">
        <f t="shared" si="315"/>
        <v>0</v>
      </c>
      <c r="BX129" s="35" t="str">
        <f t="shared" si="241"/>
        <v/>
      </c>
      <c r="BY129" s="265" t="b">
        <f t="shared" si="284"/>
        <v>0</v>
      </c>
      <c r="BZ129" s="35" t="str">
        <f t="shared" si="242"/>
        <v/>
      </c>
      <c r="CA129" s="265" t="b">
        <f t="shared" si="285"/>
        <v>0</v>
      </c>
      <c r="CB129" s="35" t="str">
        <f t="shared" si="243"/>
        <v/>
      </c>
      <c r="CC129" s="272" t="b">
        <f t="shared" si="286"/>
        <v>0</v>
      </c>
      <c r="CD129" s="35" t="str">
        <f t="shared" si="244"/>
        <v/>
      </c>
      <c r="CE129" s="13" t="b">
        <f t="shared" si="245"/>
        <v>0</v>
      </c>
      <c r="CF129" s="35" t="str">
        <f t="shared" si="246"/>
        <v/>
      </c>
      <c r="CG129" s="179">
        <f t="shared" si="247"/>
        <v>0</v>
      </c>
      <c r="CH129" s="179">
        <f t="shared" si="248"/>
        <v>0</v>
      </c>
      <c r="CI129" s="218">
        <f t="shared" si="287"/>
        <v>0</v>
      </c>
      <c r="CJ129" s="218">
        <f t="shared" si="288"/>
        <v>0</v>
      </c>
      <c r="CK129" s="218">
        <f t="shared" si="289"/>
        <v>0</v>
      </c>
      <c r="CL129" s="218">
        <f t="shared" si="290"/>
        <v>0</v>
      </c>
      <c r="CM129" s="218">
        <f t="shared" si="291"/>
        <v>0</v>
      </c>
      <c r="CN129" s="218">
        <f t="shared" si="292"/>
        <v>0</v>
      </c>
      <c r="CO129" s="218">
        <f t="shared" si="293"/>
        <v>0</v>
      </c>
      <c r="CP129" s="218">
        <f t="shared" si="294"/>
        <v>0</v>
      </c>
      <c r="CQ129" s="218">
        <f t="shared" si="295"/>
        <v>0</v>
      </c>
      <c r="CR129" s="218">
        <f t="shared" si="296"/>
        <v>0</v>
      </c>
      <c r="CS129" s="14">
        <f t="shared" si="249"/>
        <v>0</v>
      </c>
      <c r="CT129" s="236">
        <f t="shared" si="250"/>
        <v>0</v>
      </c>
      <c r="CU129" s="237">
        <f t="shared" si="324"/>
        <v>0</v>
      </c>
      <c r="CV129" s="16">
        <f t="shared" si="324"/>
        <v>0</v>
      </c>
      <c r="CW129" s="16">
        <f t="shared" si="324"/>
        <v>0</v>
      </c>
      <c r="CX129" s="16">
        <f t="shared" si="324"/>
        <v>0</v>
      </c>
      <c r="CY129" s="16">
        <f t="shared" si="324"/>
        <v>0</v>
      </c>
      <c r="CZ129" s="16">
        <f t="shared" si="324"/>
        <v>0</v>
      </c>
      <c r="DA129" s="16">
        <f t="shared" si="324"/>
        <v>0</v>
      </c>
      <c r="DB129" s="16">
        <f t="shared" si="324"/>
        <v>0</v>
      </c>
      <c r="DC129" s="16">
        <f t="shared" si="324"/>
        <v>0</v>
      </c>
      <c r="DD129" s="238">
        <f t="shared" si="324"/>
        <v>0</v>
      </c>
      <c r="DE129" s="232">
        <f t="shared" si="325"/>
        <v>0</v>
      </c>
      <c r="DF129" s="132">
        <f t="shared" si="325"/>
        <v>0</v>
      </c>
      <c r="DG129" s="132">
        <f t="shared" si="325"/>
        <v>0</v>
      </c>
      <c r="DH129" s="132">
        <f t="shared" si="325"/>
        <v>0</v>
      </c>
      <c r="DI129" s="132">
        <f t="shared" si="325"/>
        <v>0</v>
      </c>
      <c r="DJ129" s="132">
        <f t="shared" si="325"/>
        <v>0</v>
      </c>
      <c r="DK129" s="132">
        <f t="shared" si="325"/>
        <v>0</v>
      </c>
      <c r="DL129" s="132">
        <f t="shared" si="325"/>
        <v>0</v>
      </c>
      <c r="DM129" s="132">
        <f t="shared" si="325"/>
        <v>0</v>
      </c>
      <c r="DN129" s="233">
        <f t="shared" si="325"/>
        <v>0</v>
      </c>
      <c r="DO129" s="232">
        <f t="shared" si="251"/>
        <v>0</v>
      </c>
      <c r="DP129" s="132">
        <f t="shared" si="252"/>
        <v>0</v>
      </c>
      <c r="DQ129" s="132">
        <f t="shared" si="253"/>
        <v>0</v>
      </c>
      <c r="DR129" s="132">
        <f t="shared" si="254"/>
        <v>0</v>
      </c>
      <c r="DS129" s="132">
        <f t="shared" si="255"/>
        <v>0</v>
      </c>
      <c r="DT129" s="132">
        <f t="shared" si="256"/>
        <v>0</v>
      </c>
      <c r="DU129" s="132">
        <f t="shared" si="257"/>
        <v>0</v>
      </c>
      <c r="DV129" s="132">
        <f t="shared" si="258"/>
        <v>0</v>
      </c>
      <c r="DW129" s="132">
        <f t="shared" si="259"/>
        <v>0</v>
      </c>
      <c r="DX129" s="233">
        <f t="shared" si="260"/>
        <v>0</v>
      </c>
      <c r="DY129" s="231" t="b">
        <f t="shared" si="297"/>
        <v>0</v>
      </c>
      <c r="DZ129" s="163"/>
      <c r="EA129" s="226" t="str">
        <f t="shared" si="298"/>
        <v/>
      </c>
      <c r="EB129" s="178" t="str">
        <f t="shared" si="299"/>
        <v/>
      </c>
      <c r="EC129" s="178" t="str">
        <f t="shared" si="300"/>
        <v/>
      </c>
      <c r="ED129" s="178" t="str">
        <f t="shared" si="301"/>
        <v/>
      </c>
      <c r="EE129" s="178" t="str">
        <f t="shared" si="302"/>
        <v/>
      </c>
      <c r="EF129" s="178" t="str">
        <f t="shared" si="303"/>
        <v/>
      </c>
      <c r="EG129" s="178" t="str">
        <f t="shared" si="304"/>
        <v/>
      </c>
      <c r="EH129" s="178" t="str">
        <f t="shared" si="305"/>
        <v/>
      </c>
      <c r="EI129" s="178" t="str">
        <f t="shared" si="306"/>
        <v/>
      </c>
      <c r="EJ129" s="227" t="str">
        <f t="shared" si="307"/>
        <v/>
      </c>
      <c r="EK129" s="230" t="str">
        <f t="shared" si="261"/>
        <v/>
      </c>
      <c r="EL129" s="177" t="str">
        <f t="shared" si="262"/>
        <v/>
      </c>
      <c r="EM129" s="177" t="str">
        <f t="shared" si="263"/>
        <v/>
      </c>
      <c r="EN129" s="177" t="str">
        <f t="shared" si="264"/>
        <v/>
      </c>
      <c r="EO129" s="177" t="str">
        <f t="shared" si="265"/>
        <v/>
      </c>
      <c r="EP129" s="177" t="str">
        <f t="shared" si="266"/>
        <v/>
      </c>
      <c r="EQ129" s="177" t="str">
        <f t="shared" si="267"/>
        <v/>
      </c>
      <c r="ER129" s="177" t="str">
        <f t="shared" si="268"/>
        <v/>
      </c>
      <c r="ES129" s="177" t="str">
        <f t="shared" si="269"/>
        <v/>
      </c>
      <c r="ET129" s="177" t="str">
        <f t="shared" si="270"/>
        <v/>
      </c>
      <c r="EU129" s="229" t="e">
        <f t="shared" si="271"/>
        <v>#VALUE!</v>
      </c>
      <c r="EV129" s="27" t="e">
        <f t="shared" si="272"/>
        <v>#VALUE!</v>
      </c>
      <c r="EW129" s="27" t="e">
        <f t="shared" si="273"/>
        <v>#VALUE!</v>
      </c>
      <c r="EX129" s="28" t="e">
        <f t="shared" si="274"/>
        <v>#VALUE!</v>
      </c>
      <c r="EY129" s="28" t="e">
        <f t="shared" si="275"/>
        <v>#VALUE!</v>
      </c>
      <c r="EZ129" s="28" t="b">
        <f t="shared" si="276"/>
        <v>0</v>
      </c>
      <c r="FA129" s="176" t="str">
        <f t="shared" si="277"/>
        <v/>
      </c>
      <c r="FB129" s="27" t="e" cm="1">
        <f t="array" aca="1" ref="FB129" ca="1">TEXT(RIGHT(10-RIGHT(SUM(INDEX(1*(MID(MID(C129,1,1)*2,ROW(INDIRECT("1:"&amp;LEN(MID(C129,1,1)*2))),1)),,))+MID(C129,2,1)+
SUM(INDEX(1*(MID(MID(C129,3,1)*2,ROW(INDIRECT("1:"&amp;LEN(MID(C129,3,1)*2))),1)),,))+MID(C129,4,1)+
SUM(INDEX(1*(MID(MID(C129,5,1)*2,ROW(INDIRECT("1:"&amp;LEN(MID(C129,5,1)*2))),1)),,))+MID(C129,6,1)+
SUM(INDEX(1*(MID(MID(C129,8,1)*2,ROW(INDIRECT("1:"&amp;LEN(MID(C129,8,1)*2))),1)),,))+MID(C129,9,1)+
SUM(INDEX(1*(MID(MID(C129,10,1)*2,ROW(INDIRECT("1:"&amp;LEN(MID(C129,10,1)*2))),1)),,)),1),1),"0")</f>
        <v>#VALUE!</v>
      </c>
      <c r="FC129" s="27" t="str">
        <f t="shared" si="278"/>
        <v/>
      </c>
      <c r="FD129" s="29" t="b">
        <f t="shared" si="279"/>
        <v>0</v>
      </c>
      <c r="FE129" s="112" t="b">
        <f>IFERROR(MATCH(D129,'Avtal för korttidsarbete'!$G$13:$G$1012,0),TRUE)</f>
        <v>1</v>
      </c>
      <c r="FF129" s="112" t="b">
        <f t="shared" si="308"/>
        <v>0</v>
      </c>
      <c r="FG129" s="113" t="str" cm="1">
        <f t="array" ref="FG129">IF(FE129=TRUE,"x",INDEX('Avtal för korttidsarbete'!$E$13:$E$1012,$FE129))</f>
        <v>x</v>
      </c>
      <c r="FH129" s="113" t="str" cm="1">
        <f t="array" ref="FH129">IF(FE129=TRUE,"x",INDEX('Avtal för korttidsarbete'!$F$13:$F$1012,$FE129))</f>
        <v>x</v>
      </c>
      <c r="FI129" s="112" t="b">
        <f t="shared" si="309"/>
        <v>0</v>
      </c>
      <c r="FJ129" s="135">
        <f t="shared" si="310"/>
        <v>44166</v>
      </c>
      <c r="FK129" s="135">
        <f t="shared" si="311"/>
        <v>44377</v>
      </c>
      <c r="FL129" s="112" t="b">
        <f t="shared" si="312"/>
        <v>0</v>
      </c>
      <c r="FM129" s="113">
        <f t="shared" si="313"/>
        <v>44166</v>
      </c>
      <c r="FN129" s="135">
        <f t="shared" si="314"/>
        <v>44377</v>
      </c>
      <c r="FO129" s="148" t="b">
        <f>IFERROR(INDEX('Avtal för korttidsarbete'!R:R,MATCH(D129,'Avtal för korttidsarbete'!$G:$G,0)),TRUE)</f>
        <v>1</v>
      </c>
      <c r="FP129" s="135" t="str">
        <f>IF(FO129,"-",INDEX('Avtal för korttidsarbete'!$D:$D,MATCH(D129,'Avtal för korttidsarbete'!$G:$G,0)))</f>
        <v>-</v>
      </c>
      <c r="FQ129" s="113" t="b">
        <f>IFERROR(G129&gt;INDEX(Uppsägningar!E:E,MATCH(C129,Uppsägningar!C:C,0)),FALSE)</f>
        <v>0</v>
      </c>
    </row>
    <row r="130" spans="1:173" x14ac:dyDescent="0.25">
      <c r="A130" s="19">
        <v>114</v>
      </c>
      <c r="B130" s="20"/>
      <c r="C130" s="183"/>
      <c r="D130" s="66"/>
      <c r="E130" s="212">
        <f>IFERROR(INDEX(Admin!$C$7:$C$10,MATCH(FP130,TblNivåValTExt,0)),0)</f>
        <v>0</v>
      </c>
      <c r="F130" s="1"/>
      <c r="G130" s="1"/>
      <c r="H130" s="78"/>
      <c r="I130" s="181"/>
      <c r="J130" s="181"/>
      <c r="K130" s="182"/>
      <c r="L130" s="182"/>
      <c r="M130" s="181"/>
      <c r="N130" s="181"/>
      <c r="O130" s="181"/>
      <c r="P130" s="182"/>
      <c r="Q130" s="182"/>
      <c r="R130" s="181"/>
      <c r="S130" s="181"/>
      <c r="T130" s="181"/>
      <c r="U130" s="182"/>
      <c r="V130" s="182"/>
      <c r="W130" s="181"/>
      <c r="X130" s="181"/>
      <c r="Y130" s="181"/>
      <c r="Z130" s="182"/>
      <c r="AA130" s="182"/>
      <c r="AB130" s="181"/>
      <c r="AC130" s="181"/>
      <c r="AD130" s="181"/>
      <c r="AE130" s="182"/>
      <c r="AF130" s="182"/>
      <c r="AG130" s="181"/>
      <c r="AH130" s="181"/>
      <c r="AI130" s="181"/>
      <c r="AJ130" s="182"/>
      <c r="AK130" s="182"/>
      <c r="AL130" s="181"/>
      <c r="AM130" s="181"/>
      <c r="AN130" s="181"/>
      <c r="AO130" s="182"/>
      <c r="AP130" s="182"/>
      <c r="AQ130" s="181"/>
      <c r="AR130" s="181"/>
      <c r="AS130" s="181"/>
      <c r="AT130" s="182"/>
      <c r="AU130" s="182"/>
      <c r="AV130" s="181"/>
      <c r="AW130" s="181"/>
      <c r="AX130" s="181"/>
      <c r="AY130" s="182"/>
      <c r="AZ130" s="182"/>
      <c r="BA130" s="181"/>
      <c r="BB130" s="181"/>
      <c r="BC130" s="181"/>
      <c r="BD130" s="182"/>
      <c r="BE130" s="182"/>
      <c r="BF130" s="181"/>
      <c r="BG130" s="180">
        <f t="shared" si="280"/>
        <v>0</v>
      </c>
      <c r="BH130" s="116" t="str">
        <f t="shared" si="281"/>
        <v/>
      </c>
      <c r="BI130" s="80" t="b">
        <f t="shared" si="229"/>
        <v>0</v>
      </c>
      <c r="BJ130" s="80" t="str">
        <f t="shared" si="230"/>
        <v/>
      </c>
      <c r="BK130" s="80" t="b">
        <f t="shared" si="282"/>
        <v>0</v>
      </c>
      <c r="BL130" s="13" t="str">
        <f t="shared" si="231"/>
        <v/>
      </c>
      <c r="BM130" s="13" t="b">
        <f t="shared" si="283"/>
        <v>0</v>
      </c>
      <c r="BN130" s="35" t="str">
        <f t="shared" si="232"/>
        <v/>
      </c>
      <c r="BO130" s="13" t="b">
        <f t="shared" si="233"/>
        <v>0</v>
      </c>
      <c r="BP130" s="35" t="str">
        <f t="shared" si="234"/>
        <v/>
      </c>
      <c r="BQ130" s="13" t="b">
        <f t="shared" si="235"/>
        <v>0</v>
      </c>
      <c r="BR130" s="35" t="str">
        <f t="shared" si="236"/>
        <v/>
      </c>
      <c r="BS130" s="35" t="b">
        <f t="shared" si="237"/>
        <v>0</v>
      </c>
      <c r="BT130" s="35" t="str">
        <f t="shared" si="238"/>
        <v/>
      </c>
      <c r="BU130" s="35" t="b">
        <f t="shared" si="239"/>
        <v>0</v>
      </c>
      <c r="BV130" s="35" t="str">
        <f t="shared" si="240"/>
        <v/>
      </c>
      <c r="BW130" s="13" t="b">
        <f t="shared" si="315"/>
        <v>0</v>
      </c>
      <c r="BX130" s="35" t="str">
        <f t="shared" si="241"/>
        <v/>
      </c>
      <c r="BY130" s="265" t="b">
        <f t="shared" si="284"/>
        <v>0</v>
      </c>
      <c r="BZ130" s="35" t="str">
        <f t="shared" si="242"/>
        <v/>
      </c>
      <c r="CA130" s="265" t="b">
        <f t="shared" si="285"/>
        <v>0</v>
      </c>
      <c r="CB130" s="35" t="str">
        <f t="shared" si="243"/>
        <v/>
      </c>
      <c r="CC130" s="272" t="b">
        <f t="shared" si="286"/>
        <v>0</v>
      </c>
      <c r="CD130" s="35" t="str">
        <f t="shared" si="244"/>
        <v/>
      </c>
      <c r="CE130" s="13" t="b">
        <f t="shared" si="245"/>
        <v>0</v>
      </c>
      <c r="CF130" s="35" t="str">
        <f t="shared" si="246"/>
        <v/>
      </c>
      <c r="CG130" s="179">
        <f t="shared" si="247"/>
        <v>0</v>
      </c>
      <c r="CH130" s="179">
        <f t="shared" si="248"/>
        <v>0</v>
      </c>
      <c r="CI130" s="218">
        <f t="shared" si="287"/>
        <v>0</v>
      </c>
      <c r="CJ130" s="218">
        <f t="shared" si="288"/>
        <v>0</v>
      </c>
      <c r="CK130" s="218">
        <f t="shared" si="289"/>
        <v>0</v>
      </c>
      <c r="CL130" s="218">
        <f t="shared" si="290"/>
        <v>0</v>
      </c>
      <c r="CM130" s="218">
        <f t="shared" si="291"/>
        <v>0</v>
      </c>
      <c r="CN130" s="218">
        <f t="shared" si="292"/>
        <v>0</v>
      </c>
      <c r="CO130" s="218">
        <f t="shared" si="293"/>
        <v>0</v>
      </c>
      <c r="CP130" s="218">
        <f t="shared" si="294"/>
        <v>0</v>
      </c>
      <c r="CQ130" s="218">
        <f t="shared" si="295"/>
        <v>0</v>
      </c>
      <c r="CR130" s="218">
        <f t="shared" si="296"/>
        <v>0</v>
      </c>
      <c r="CS130" s="14">
        <f t="shared" si="249"/>
        <v>0</v>
      </c>
      <c r="CT130" s="236">
        <f t="shared" si="250"/>
        <v>0</v>
      </c>
      <c r="CU130" s="237">
        <f t="shared" si="324"/>
        <v>0</v>
      </c>
      <c r="CV130" s="16">
        <f t="shared" si="324"/>
        <v>0</v>
      </c>
      <c r="CW130" s="16">
        <f t="shared" si="324"/>
        <v>0</v>
      </c>
      <c r="CX130" s="16">
        <f t="shared" si="324"/>
        <v>0</v>
      </c>
      <c r="CY130" s="16">
        <f t="shared" si="324"/>
        <v>0</v>
      </c>
      <c r="CZ130" s="16">
        <f t="shared" si="324"/>
        <v>0</v>
      </c>
      <c r="DA130" s="16">
        <f t="shared" si="324"/>
        <v>0</v>
      </c>
      <c r="DB130" s="16">
        <f t="shared" si="324"/>
        <v>0</v>
      </c>
      <c r="DC130" s="16">
        <f t="shared" si="324"/>
        <v>0</v>
      </c>
      <c r="DD130" s="238">
        <f t="shared" si="324"/>
        <v>0</v>
      </c>
      <c r="DE130" s="232">
        <f t="shared" si="325"/>
        <v>0</v>
      </c>
      <c r="DF130" s="132">
        <f t="shared" si="325"/>
        <v>0</v>
      </c>
      <c r="DG130" s="132">
        <f t="shared" si="325"/>
        <v>0</v>
      </c>
      <c r="DH130" s="132">
        <f t="shared" si="325"/>
        <v>0</v>
      </c>
      <c r="DI130" s="132">
        <f t="shared" si="325"/>
        <v>0</v>
      </c>
      <c r="DJ130" s="132">
        <f t="shared" si="325"/>
        <v>0</v>
      </c>
      <c r="DK130" s="132">
        <f t="shared" si="325"/>
        <v>0</v>
      </c>
      <c r="DL130" s="132">
        <f t="shared" si="325"/>
        <v>0</v>
      </c>
      <c r="DM130" s="132">
        <f t="shared" si="325"/>
        <v>0</v>
      </c>
      <c r="DN130" s="233">
        <f t="shared" si="325"/>
        <v>0</v>
      </c>
      <c r="DO130" s="232">
        <f t="shared" si="251"/>
        <v>0</v>
      </c>
      <c r="DP130" s="132">
        <f t="shared" si="252"/>
        <v>0</v>
      </c>
      <c r="DQ130" s="132">
        <f t="shared" si="253"/>
        <v>0</v>
      </c>
      <c r="DR130" s="132">
        <f t="shared" si="254"/>
        <v>0</v>
      </c>
      <c r="DS130" s="132">
        <f t="shared" si="255"/>
        <v>0</v>
      </c>
      <c r="DT130" s="132">
        <f t="shared" si="256"/>
        <v>0</v>
      </c>
      <c r="DU130" s="132">
        <f t="shared" si="257"/>
        <v>0</v>
      </c>
      <c r="DV130" s="132">
        <f t="shared" si="258"/>
        <v>0</v>
      </c>
      <c r="DW130" s="132">
        <f t="shared" si="259"/>
        <v>0</v>
      </c>
      <c r="DX130" s="233">
        <f t="shared" si="260"/>
        <v>0</v>
      </c>
      <c r="DY130" s="231" t="b">
        <f t="shared" si="297"/>
        <v>0</v>
      </c>
      <c r="DZ130" s="163"/>
      <c r="EA130" s="226" t="str">
        <f t="shared" si="298"/>
        <v/>
      </c>
      <c r="EB130" s="178" t="str">
        <f t="shared" si="299"/>
        <v/>
      </c>
      <c r="EC130" s="178" t="str">
        <f t="shared" si="300"/>
        <v/>
      </c>
      <c r="ED130" s="178" t="str">
        <f t="shared" si="301"/>
        <v/>
      </c>
      <c r="EE130" s="178" t="str">
        <f t="shared" si="302"/>
        <v/>
      </c>
      <c r="EF130" s="178" t="str">
        <f t="shared" si="303"/>
        <v/>
      </c>
      <c r="EG130" s="178" t="str">
        <f t="shared" si="304"/>
        <v/>
      </c>
      <c r="EH130" s="178" t="str">
        <f t="shared" si="305"/>
        <v/>
      </c>
      <c r="EI130" s="178" t="str">
        <f t="shared" si="306"/>
        <v/>
      </c>
      <c r="EJ130" s="227" t="str">
        <f t="shared" si="307"/>
        <v/>
      </c>
      <c r="EK130" s="230" t="str">
        <f t="shared" si="261"/>
        <v/>
      </c>
      <c r="EL130" s="177" t="str">
        <f t="shared" si="262"/>
        <v/>
      </c>
      <c r="EM130" s="177" t="str">
        <f t="shared" si="263"/>
        <v/>
      </c>
      <c r="EN130" s="177" t="str">
        <f t="shared" si="264"/>
        <v/>
      </c>
      <c r="EO130" s="177" t="str">
        <f t="shared" si="265"/>
        <v/>
      </c>
      <c r="EP130" s="177" t="str">
        <f t="shared" si="266"/>
        <v/>
      </c>
      <c r="EQ130" s="177" t="str">
        <f t="shared" si="267"/>
        <v/>
      </c>
      <c r="ER130" s="177" t="str">
        <f t="shared" si="268"/>
        <v/>
      </c>
      <c r="ES130" s="177" t="str">
        <f t="shared" si="269"/>
        <v/>
      </c>
      <c r="ET130" s="177" t="str">
        <f t="shared" si="270"/>
        <v/>
      </c>
      <c r="EU130" s="229" t="e">
        <f t="shared" si="271"/>
        <v>#VALUE!</v>
      </c>
      <c r="EV130" s="27" t="e">
        <f t="shared" si="272"/>
        <v>#VALUE!</v>
      </c>
      <c r="EW130" s="27" t="e">
        <f t="shared" si="273"/>
        <v>#VALUE!</v>
      </c>
      <c r="EX130" s="28" t="e">
        <f t="shared" si="274"/>
        <v>#VALUE!</v>
      </c>
      <c r="EY130" s="28" t="e">
        <f t="shared" si="275"/>
        <v>#VALUE!</v>
      </c>
      <c r="EZ130" s="28" t="b">
        <f t="shared" si="276"/>
        <v>0</v>
      </c>
      <c r="FA130" s="176" t="str">
        <f t="shared" si="277"/>
        <v/>
      </c>
      <c r="FB130" s="27" t="e" cm="1">
        <f t="array" aca="1" ref="FB130" ca="1">TEXT(RIGHT(10-RIGHT(SUM(INDEX(1*(MID(MID(C130,1,1)*2,ROW(INDIRECT("1:"&amp;LEN(MID(C130,1,1)*2))),1)),,))+MID(C130,2,1)+
SUM(INDEX(1*(MID(MID(C130,3,1)*2,ROW(INDIRECT("1:"&amp;LEN(MID(C130,3,1)*2))),1)),,))+MID(C130,4,1)+
SUM(INDEX(1*(MID(MID(C130,5,1)*2,ROW(INDIRECT("1:"&amp;LEN(MID(C130,5,1)*2))),1)),,))+MID(C130,6,1)+
SUM(INDEX(1*(MID(MID(C130,8,1)*2,ROW(INDIRECT("1:"&amp;LEN(MID(C130,8,1)*2))),1)),,))+MID(C130,9,1)+
SUM(INDEX(1*(MID(MID(C130,10,1)*2,ROW(INDIRECT("1:"&amp;LEN(MID(C130,10,1)*2))),1)),,)),1),1),"0")</f>
        <v>#VALUE!</v>
      </c>
      <c r="FC130" s="27" t="str">
        <f t="shared" si="278"/>
        <v/>
      </c>
      <c r="FD130" s="29" t="b">
        <f t="shared" si="279"/>
        <v>0</v>
      </c>
      <c r="FE130" s="112" t="b">
        <f>IFERROR(MATCH(D130,'Avtal för korttidsarbete'!$G$13:$G$1012,0),TRUE)</f>
        <v>1</v>
      </c>
      <c r="FF130" s="112" t="b">
        <f t="shared" si="308"/>
        <v>0</v>
      </c>
      <c r="FG130" s="113" t="str" cm="1">
        <f t="array" ref="FG130">IF(FE130=TRUE,"x",INDEX('Avtal för korttidsarbete'!$E$13:$E$1012,$FE130))</f>
        <v>x</v>
      </c>
      <c r="FH130" s="113" t="str" cm="1">
        <f t="array" ref="FH130">IF(FE130=TRUE,"x",INDEX('Avtal för korttidsarbete'!$F$13:$F$1012,$FE130))</f>
        <v>x</v>
      </c>
      <c r="FI130" s="112" t="b">
        <f t="shared" si="309"/>
        <v>0</v>
      </c>
      <c r="FJ130" s="135">
        <f t="shared" si="310"/>
        <v>44166</v>
      </c>
      <c r="FK130" s="135">
        <f t="shared" si="311"/>
        <v>44377</v>
      </c>
      <c r="FL130" s="112" t="b">
        <f t="shared" si="312"/>
        <v>0</v>
      </c>
      <c r="FM130" s="113">
        <f t="shared" si="313"/>
        <v>44166</v>
      </c>
      <c r="FN130" s="135">
        <f t="shared" si="314"/>
        <v>44377</v>
      </c>
      <c r="FO130" s="148" t="b">
        <f>IFERROR(INDEX('Avtal för korttidsarbete'!R:R,MATCH(D130,'Avtal för korttidsarbete'!$G:$G,0)),TRUE)</f>
        <v>1</v>
      </c>
      <c r="FP130" s="135" t="str">
        <f>IF(FO130,"-",INDEX('Avtal för korttidsarbete'!$D:$D,MATCH(D130,'Avtal för korttidsarbete'!$G:$G,0)))</f>
        <v>-</v>
      </c>
      <c r="FQ130" s="113" t="b">
        <f>IFERROR(G130&gt;INDEX(Uppsägningar!E:E,MATCH(C130,Uppsägningar!C:C,0)),FALSE)</f>
        <v>0</v>
      </c>
    </row>
    <row r="131" spans="1:173" x14ac:dyDescent="0.25">
      <c r="A131" s="19">
        <v>115</v>
      </c>
      <c r="B131" s="20"/>
      <c r="C131" s="183"/>
      <c r="D131" s="66"/>
      <c r="E131" s="212">
        <f>IFERROR(INDEX(Admin!$C$7:$C$10,MATCH(FP131,TblNivåValTExt,0)),0)</f>
        <v>0</v>
      </c>
      <c r="F131" s="1"/>
      <c r="G131" s="1"/>
      <c r="H131" s="78"/>
      <c r="I131" s="181"/>
      <c r="J131" s="181"/>
      <c r="K131" s="182"/>
      <c r="L131" s="182"/>
      <c r="M131" s="181"/>
      <c r="N131" s="181"/>
      <c r="O131" s="181"/>
      <c r="P131" s="182"/>
      <c r="Q131" s="182"/>
      <c r="R131" s="181"/>
      <c r="S131" s="181"/>
      <c r="T131" s="181"/>
      <c r="U131" s="182"/>
      <c r="V131" s="182"/>
      <c r="W131" s="181"/>
      <c r="X131" s="181"/>
      <c r="Y131" s="181"/>
      <c r="Z131" s="182"/>
      <c r="AA131" s="182"/>
      <c r="AB131" s="181"/>
      <c r="AC131" s="181"/>
      <c r="AD131" s="181"/>
      <c r="AE131" s="182"/>
      <c r="AF131" s="182"/>
      <c r="AG131" s="181"/>
      <c r="AH131" s="181"/>
      <c r="AI131" s="181"/>
      <c r="AJ131" s="182"/>
      <c r="AK131" s="182"/>
      <c r="AL131" s="181"/>
      <c r="AM131" s="181"/>
      <c r="AN131" s="181"/>
      <c r="AO131" s="182"/>
      <c r="AP131" s="182"/>
      <c r="AQ131" s="181"/>
      <c r="AR131" s="181"/>
      <c r="AS131" s="181"/>
      <c r="AT131" s="182"/>
      <c r="AU131" s="182"/>
      <c r="AV131" s="181"/>
      <c r="AW131" s="181"/>
      <c r="AX131" s="181"/>
      <c r="AY131" s="182"/>
      <c r="AZ131" s="182"/>
      <c r="BA131" s="181"/>
      <c r="BB131" s="181"/>
      <c r="BC131" s="181"/>
      <c r="BD131" s="182"/>
      <c r="BE131" s="182"/>
      <c r="BF131" s="181"/>
      <c r="BG131" s="180">
        <f t="shared" si="280"/>
        <v>0</v>
      </c>
      <c r="BH131" s="116" t="str">
        <f t="shared" si="281"/>
        <v/>
      </c>
      <c r="BI131" s="80" t="b">
        <f t="shared" si="229"/>
        <v>0</v>
      </c>
      <c r="BJ131" s="80" t="str">
        <f t="shared" si="230"/>
        <v/>
      </c>
      <c r="BK131" s="80" t="b">
        <f t="shared" si="282"/>
        <v>0</v>
      </c>
      <c r="BL131" s="13" t="str">
        <f t="shared" si="231"/>
        <v/>
      </c>
      <c r="BM131" s="13" t="b">
        <f t="shared" si="283"/>
        <v>0</v>
      </c>
      <c r="BN131" s="35" t="str">
        <f t="shared" si="232"/>
        <v/>
      </c>
      <c r="BO131" s="13" t="b">
        <f t="shared" si="233"/>
        <v>0</v>
      </c>
      <c r="BP131" s="35" t="str">
        <f t="shared" si="234"/>
        <v/>
      </c>
      <c r="BQ131" s="13" t="b">
        <f t="shared" si="235"/>
        <v>0</v>
      </c>
      <c r="BR131" s="35" t="str">
        <f t="shared" si="236"/>
        <v/>
      </c>
      <c r="BS131" s="35" t="b">
        <f t="shared" si="237"/>
        <v>0</v>
      </c>
      <c r="BT131" s="35" t="str">
        <f t="shared" si="238"/>
        <v/>
      </c>
      <c r="BU131" s="35" t="b">
        <f t="shared" si="239"/>
        <v>0</v>
      </c>
      <c r="BV131" s="35" t="str">
        <f t="shared" si="240"/>
        <v/>
      </c>
      <c r="BW131" s="13" t="b">
        <f t="shared" si="315"/>
        <v>0</v>
      </c>
      <c r="BX131" s="35" t="str">
        <f t="shared" si="241"/>
        <v/>
      </c>
      <c r="BY131" s="265" t="b">
        <f t="shared" si="284"/>
        <v>0</v>
      </c>
      <c r="BZ131" s="35" t="str">
        <f t="shared" si="242"/>
        <v/>
      </c>
      <c r="CA131" s="265" t="b">
        <f t="shared" si="285"/>
        <v>0</v>
      </c>
      <c r="CB131" s="35" t="str">
        <f t="shared" si="243"/>
        <v/>
      </c>
      <c r="CC131" s="272" t="b">
        <f t="shared" si="286"/>
        <v>0</v>
      </c>
      <c r="CD131" s="35" t="str">
        <f t="shared" si="244"/>
        <v/>
      </c>
      <c r="CE131" s="13" t="b">
        <f t="shared" si="245"/>
        <v>0</v>
      </c>
      <c r="CF131" s="35" t="str">
        <f t="shared" si="246"/>
        <v/>
      </c>
      <c r="CG131" s="179">
        <f t="shared" si="247"/>
        <v>0</v>
      </c>
      <c r="CH131" s="179">
        <f t="shared" si="248"/>
        <v>0</v>
      </c>
      <c r="CI131" s="218">
        <f t="shared" si="287"/>
        <v>0</v>
      </c>
      <c r="CJ131" s="218">
        <f t="shared" si="288"/>
        <v>0</v>
      </c>
      <c r="CK131" s="218">
        <f t="shared" si="289"/>
        <v>0</v>
      </c>
      <c r="CL131" s="218">
        <f t="shared" si="290"/>
        <v>0</v>
      </c>
      <c r="CM131" s="218">
        <f t="shared" si="291"/>
        <v>0</v>
      </c>
      <c r="CN131" s="218">
        <f t="shared" si="292"/>
        <v>0</v>
      </c>
      <c r="CO131" s="218">
        <f t="shared" si="293"/>
        <v>0</v>
      </c>
      <c r="CP131" s="218">
        <f t="shared" si="294"/>
        <v>0</v>
      </c>
      <c r="CQ131" s="218">
        <f t="shared" si="295"/>
        <v>0</v>
      </c>
      <c r="CR131" s="218">
        <f t="shared" si="296"/>
        <v>0</v>
      </c>
      <c r="CS131" s="14">
        <f t="shared" si="249"/>
        <v>0</v>
      </c>
      <c r="CT131" s="236">
        <f t="shared" si="250"/>
        <v>0</v>
      </c>
      <c r="CU131" s="237">
        <f t="shared" si="324"/>
        <v>0</v>
      </c>
      <c r="CV131" s="16">
        <f t="shared" si="324"/>
        <v>0</v>
      </c>
      <c r="CW131" s="16">
        <f t="shared" si="324"/>
        <v>0</v>
      </c>
      <c r="CX131" s="16">
        <f t="shared" si="324"/>
        <v>0</v>
      </c>
      <c r="CY131" s="16">
        <f t="shared" si="324"/>
        <v>0</v>
      </c>
      <c r="CZ131" s="16">
        <f t="shared" si="324"/>
        <v>0</v>
      </c>
      <c r="DA131" s="16">
        <f t="shared" si="324"/>
        <v>0</v>
      </c>
      <c r="DB131" s="16">
        <f t="shared" si="324"/>
        <v>0</v>
      </c>
      <c r="DC131" s="16">
        <f t="shared" si="324"/>
        <v>0</v>
      </c>
      <c r="DD131" s="238">
        <f t="shared" si="324"/>
        <v>0</v>
      </c>
      <c r="DE131" s="232">
        <f t="shared" si="325"/>
        <v>0</v>
      </c>
      <c r="DF131" s="132">
        <f t="shared" si="325"/>
        <v>0</v>
      </c>
      <c r="DG131" s="132">
        <f t="shared" si="325"/>
        <v>0</v>
      </c>
      <c r="DH131" s="132">
        <f t="shared" si="325"/>
        <v>0</v>
      </c>
      <c r="DI131" s="132">
        <f t="shared" si="325"/>
        <v>0</v>
      </c>
      <c r="DJ131" s="132">
        <f t="shared" si="325"/>
        <v>0</v>
      </c>
      <c r="DK131" s="132">
        <f t="shared" si="325"/>
        <v>0</v>
      </c>
      <c r="DL131" s="132">
        <f t="shared" si="325"/>
        <v>0</v>
      </c>
      <c r="DM131" s="132">
        <f t="shared" si="325"/>
        <v>0</v>
      </c>
      <c r="DN131" s="233">
        <f t="shared" si="325"/>
        <v>0</v>
      </c>
      <c r="DO131" s="232">
        <f t="shared" si="251"/>
        <v>0</v>
      </c>
      <c r="DP131" s="132">
        <f t="shared" si="252"/>
        <v>0</v>
      </c>
      <c r="DQ131" s="132">
        <f t="shared" si="253"/>
        <v>0</v>
      </c>
      <c r="DR131" s="132">
        <f t="shared" si="254"/>
        <v>0</v>
      </c>
      <c r="DS131" s="132">
        <f t="shared" si="255"/>
        <v>0</v>
      </c>
      <c r="DT131" s="132">
        <f t="shared" si="256"/>
        <v>0</v>
      </c>
      <c r="DU131" s="132">
        <f t="shared" si="257"/>
        <v>0</v>
      </c>
      <c r="DV131" s="132">
        <f t="shared" si="258"/>
        <v>0</v>
      </c>
      <c r="DW131" s="132">
        <f t="shared" si="259"/>
        <v>0</v>
      </c>
      <c r="DX131" s="233">
        <f t="shared" si="260"/>
        <v>0</v>
      </c>
      <c r="DY131" s="231" t="b">
        <f t="shared" si="297"/>
        <v>0</v>
      </c>
      <c r="DZ131" s="163"/>
      <c r="EA131" s="226" t="str">
        <f t="shared" si="298"/>
        <v/>
      </c>
      <c r="EB131" s="178" t="str">
        <f t="shared" si="299"/>
        <v/>
      </c>
      <c r="EC131" s="178" t="str">
        <f t="shared" si="300"/>
        <v/>
      </c>
      <c r="ED131" s="178" t="str">
        <f t="shared" si="301"/>
        <v/>
      </c>
      <c r="EE131" s="178" t="str">
        <f t="shared" si="302"/>
        <v/>
      </c>
      <c r="EF131" s="178" t="str">
        <f t="shared" si="303"/>
        <v/>
      </c>
      <c r="EG131" s="178" t="str">
        <f t="shared" si="304"/>
        <v/>
      </c>
      <c r="EH131" s="178" t="str">
        <f t="shared" si="305"/>
        <v/>
      </c>
      <c r="EI131" s="178" t="str">
        <f t="shared" si="306"/>
        <v/>
      </c>
      <c r="EJ131" s="227" t="str">
        <f t="shared" si="307"/>
        <v/>
      </c>
      <c r="EK131" s="230" t="str">
        <f t="shared" si="261"/>
        <v/>
      </c>
      <c r="EL131" s="177" t="str">
        <f t="shared" si="262"/>
        <v/>
      </c>
      <c r="EM131" s="177" t="str">
        <f t="shared" si="263"/>
        <v/>
      </c>
      <c r="EN131" s="177" t="str">
        <f t="shared" si="264"/>
        <v/>
      </c>
      <c r="EO131" s="177" t="str">
        <f t="shared" si="265"/>
        <v/>
      </c>
      <c r="EP131" s="177" t="str">
        <f t="shared" si="266"/>
        <v/>
      </c>
      <c r="EQ131" s="177" t="str">
        <f t="shared" si="267"/>
        <v/>
      </c>
      <c r="ER131" s="177" t="str">
        <f t="shared" si="268"/>
        <v/>
      </c>
      <c r="ES131" s="177" t="str">
        <f t="shared" si="269"/>
        <v/>
      </c>
      <c r="ET131" s="177" t="str">
        <f t="shared" si="270"/>
        <v/>
      </c>
      <c r="EU131" s="229" t="e">
        <f t="shared" si="271"/>
        <v>#VALUE!</v>
      </c>
      <c r="EV131" s="27" t="e">
        <f t="shared" si="272"/>
        <v>#VALUE!</v>
      </c>
      <c r="EW131" s="27" t="e">
        <f t="shared" si="273"/>
        <v>#VALUE!</v>
      </c>
      <c r="EX131" s="28" t="e">
        <f t="shared" si="274"/>
        <v>#VALUE!</v>
      </c>
      <c r="EY131" s="28" t="e">
        <f t="shared" si="275"/>
        <v>#VALUE!</v>
      </c>
      <c r="EZ131" s="28" t="b">
        <f t="shared" si="276"/>
        <v>0</v>
      </c>
      <c r="FA131" s="176" t="str">
        <f t="shared" si="277"/>
        <v/>
      </c>
      <c r="FB131" s="27" t="e" cm="1">
        <f t="array" aca="1" ref="FB131" ca="1">TEXT(RIGHT(10-RIGHT(SUM(INDEX(1*(MID(MID(C131,1,1)*2,ROW(INDIRECT("1:"&amp;LEN(MID(C131,1,1)*2))),1)),,))+MID(C131,2,1)+
SUM(INDEX(1*(MID(MID(C131,3,1)*2,ROW(INDIRECT("1:"&amp;LEN(MID(C131,3,1)*2))),1)),,))+MID(C131,4,1)+
SUM(INDEX(1*(MID(MID(C131,5,1)*2,ROW(INDIRECT("1:"&amp;LEN(MID(C131,5,1)*2))),1)),,))+MID(C131,6,1)+
SUM(INDEX(1*(MID(MID(C131,8,1)*2,ROW(INDIRECT("1:"&amp;LEN(MID(C131,8,1)*2))),1)),,))+MID(C131,9,1)+
SUM(INDEX(1*(MID(MID(C131,10,1)*2,ROW(INDIRECT("1:"&amp;LEN(MID(C131,10,1)*2))),1)),,)),1),1),"0")</f>
        <v>#VALUE!</v>
      </c>
      <c r="FC131" s="27" t="str">
        <f t="shared" si="278"/>
        <v/>
      </c>
      <c r="FD131" s="29" t="b">
        <f t="shared" si="279"/>
        <v>0</v>
      </c>
      <c r="FE131" s="112" t="b">
        <f>IFERROR(MATCH(D131,'Avtal för korttidsarbete'!$G$13:$G$1012,0),TRUE)</f>
        <v>1</v>
      </c>
      <c r="FF131" s="112" t="b">
        <f t="shared" si="308"/>
        <v>0</v>
      </c>
      <c r="FG131" s="113" t="str" cm="1">
        <f t="array" ref="FG131">IF(FE131=TRUE,"x",INDEX('Avtal för korttidsarbete'!$E$13:$E$1012,$FE131))</f>
        <v>x</v>
      </c>
      <c r="FH131" s="113" t="str" cm="1">
        <f t="array" ref="FH131">IF(FE131=TRUE,"x",INDEX('Avtal för korttidsarbete'!$F$13:$F$1012,$FE131))</f>
        <v>x</v>
      </c>
      <c r="FI131" s="112" t="b">
        <f t="shared" si="309"/>
        <v>0</v>
      </c>
      <c r="FJ131" s="135">
        <f t="shared" si="310"/>
        <v>44166</v>
      </c>
      <c r="FK131" s="135">
        <f t="shared" si="311"/>
        <v>44377</v>
      </c>
      <c r="FL131" s="112" t="b">
        <f t="shared" si="312"/>
        <v>0</v>
      </c>
      <c r="FM131" s="113">
        <f t="shared" si="313"/>
        <v>44166</v>
      </c>
      <c r="FN131" s="135">
        <f t="shared" si="314"/>
        <v>44377</v>
      </c>
      <c r="FO131" s="148" t="b">
        <f>IFERROR(INDEX('Avtal för korttidsarbete'!R:R,MATCH(D131,'Avtal för korttidsarbete'!$G:$G,0)),TRUE)</f>
        <v>1</v>
      </c>
      <c r="FP131" s="135" t="str">
        <f>IF(FO131,"-",INDEX('Avtal för korttidsarbete'!$D:$D,MATCH(D131,'Avtal för korttidsarbete'!$G:$G,0)))</f>
        <v>-</v>
      </c>
      <c r="FQ131" s="113" t="b">
        <f>IFERROR(G131&gt;INDEX(Uppsägningar!E:E,MATCH(C131,Uppsägningar!C:C,0)),FALSE)</f>
        <v>0</v>
      </c>
    </row>
    <row r="132" spans="1:173" x14ac:dyDescent="0.25">
      <c r="A132" s="19">
        <v>116</v>
      </c>
      <c r="B132" s="20"/>
      <c r="C132" s="183"/>
      <c r="D132" s="66"/>
      <c r="E132" s="212">
        <f>IFERROR(INDEX(Admin!$C$7:$C$10,MATCH(FP132,TblNivåValTExt,0)),0)</f>
        <v>0</v>
      </c>
      <c r="F132" s="1"/>
      <c r="G132" s="1"/>
      <c r="H132" s="78"/>
      <c r="I132" s="181"/>
      <c r="J132" s="181"/>
      <c r="K132" s="182"/>
      <c r="L132" s="182"/>
      <c r="M132" s="181"/>
      <c r="N132" s="181"/>
      <c r="O132" s="181"/>
      <c r="P132" s="182"/>
      <c r="Q132" s="182"/>
      <c r="R132" s="181"/>
      <c r="S132" s="181"/>
      <c r="T132" s="181"/>
      <c r="U132" s="182"/>
      <c r="V132" s="182"/>
      <c r="W132" s="181"/>
      <c r="X132" s="181"/>
      <c r="Y132" s="181"/>
      <c r="Z132" s="182"/>
      <c r="AA132" s="182"/>
      <c r="AB132" s="181"/>
      <c r="AC132" s="181"/>
      <c r="AD132" s="181"/>
      <c r="AE132" s="182"/>
      <c r="AF132" s="182"/>
      <c r="AG132" s="181"/>
      <c r="AH132" s="181"/>
      <c r="AI132" s="181"/>
      <c r="AJ132" s="182"/>
      <c r="AK132" s="182"/>
      <c r="AL132" s="181"/>
      <c r="AM132" s="181"/>
      <c r="AN132" s="181"/>
      <c r="AO132" s="182"/>
      <c r="AP132" s="182"/>
      <c r="AQ132" s="181"/>
      <c r="AR132" s="181"/>
      <c r="AS132" s="181"/>
      <c r="AT132" s="182"/>
      <c r="AU132" s="182"/>
      <c r="AV132" s="181"/>
      <c r="AW132" s="181"/>
      <c r="AX132" s="181"/>
      <c r="AY132" s="182"/>
      <c r="AZ132" s="182"/>
      <c r="BA132" s="181"/>
      <c r="BB132" s="181"/>
      <c r="BC132" s="181"/>
      <c r="BD132" s="182"/>
      <c r="BE132" s="182"/>
      <c r="BF132" s="181"/>
      <c r="BG132" s="180">
        <f t="shared" si="280"/>
        <v>0</v>
      </c>
      <c r="BH132" s="116" t="str">
        <f t="shared" si="281"/>
        <v/>
      </c>
      <c r="BI132" s="80" t="b">
        <f t="shared" si="229"/>
        <v>0</v>
      </c>
      <c r="BJ132" s="80" t="str">
        <f t="shared" si="230"/>
        <v/>
      </c>
      <c r="BK132" s="80" t="b">
        <f t="shared" si="282"/>
        <v>0</v>
      </c>
      <c r="BL132" s="13" t="str">
        <f t="shared" si="231"/>
        <v/>
      </c>
      <c r="BM132" s="13" t="b">
        <f t="shared" si="283"/>
        <v>0</v>
      </c>
      <c r="BN132" s="35" t="str">
        <f t="shared" si="232"/>
        <v/>
      </c>
      <c r="BO132" s="13" t="b">
        <f t="shared" si="233"/>
        <v>0</v>
      </c>
      <c r="BP132" s="35" t="str">
        <f t="shared" si="234"/>
        <v/>
      </c>
      <c r="BQ132" s="13" t="b">
        <f t="shared" si="235"/>
        <v>0</v>
      </c>
      <c r="BR132" s="35" t="str">
        <f t="shared" si="236"/>
        <v/>
      </c>
      <c r="BS132" s="35" t="b">
        <f t="shared" si="237"/>
        <v>0</v>
      </c>
      <c r="BT132" s="35" t="str">
        <f t="shared" si="238"/>
        <v/>
      </c>
      <c r="BU132" s="35" t="b">
        <f t="shared" si="239"/>
        <v>0</v>
      </c>
      <c r="BV132" s="35" t="str">
        <f t="shared" si="240"/>
        <v/>
      </c>
      <c r="BW132" s="13" t="b">
        <f t="shared" si="315"/>
        <v>0</v>
      </c>
      <c r="BX132" s="35" t="str">
        <f t="shared" si="241"/>
        <v/>
      </c>
      <c r="BY132" s="265" t="b">
        <f t="shared" si="284"/>
        <v>0</v>
      </c>
      <c r="BZ132" s="35" t="str">
        <f t="shared" si="242"/>
        <v/>
      </c>
      <c r="CA132" s="265" t="b">
        <f t="shared" si="285"/>
        <v>0</v>
      </c>
      <c r="CB132" s="35" t="str">
        <f t="shared" si="243"/>
        <v/>
      </c>
      <c r="CC132" s="272" t="b">
        <f t="shared" si="286"/>
        <v>0</v>
      </c>
      <c r="CD132" s="35" t="str">
        <f t="shared" si="244"/>
        <v/>
      </c>
      <c r="CE132" s="13" t="b">
        <f t="shared" si="245"/>
        <v>0</v>
      </c>
      <c r="CF132" s="35" t="str">
        <f t="shared" si="246"/>
        <v/>
      </c>
      <c r="CG132" s="179">
        <f t="shared" si="247"/>
        <v>0</v>
      </c>
      <c r="CH132" s="179">
        <f t="shared" si="248"/>
        <v>0</v>
      </c>
      <c r="CI132" s="218">
        <f t="shared" si="287"/>
        <v>0</v>
      </c>
      <c r="CJ132" s="218">
        <f t="shared" si="288"/>
        <v>0</v>
      </c>
      <c r="CK132" s="218">
        <f t="shared" si="289"/>
        <v>0</v>
      </c>
      <c r="CL132" s="218">
        <f t="shared" si="290"/>
        <v>0</v>
      </c>
      <c r="CM132" s="218">
        <f t="shared" si="291"/>
        <v>0</v>
      </c>
      <c r="CN132" s="218">
        <f t="shared" si="292"/>
        <v>0</v>
      </c>
      <c r="CO132" s="218">
        <f t="shared" si="293"/>
        <v>0</v>
      </c>
      <c r="CP132" s="218">
        <f t="shared" si="294"/>
        <v>0</v>
      </c>
      <c r="CQ132" s="218">
        <f t="shared" si="295"/>
        <v>0</v>
      </c>
      <c r="CR132" s="218">
        <f t="shared" si="296"/>
        <v>0</v>
      </c>
      <c r="CS132" s="14">
        <f t="shared" si="249"/>
        <v>0</v>
      </c>
      <c r="CT132" s="236">
        <f t="shared" si="250"/>
        <v>0</v>
      </c>
      <c r="CU132" s="237">
        <f t="shared" si="324"/>
        <v>0</v>
      </c>
      <c r="CV132" s="16">
        <f t="shared" si="324"/>
        <v>0</v>
      </c>
      <c r="CW132" s="16">
        <f t="shared" si="324"/>
        <v>0</v>
      </c>
      <c r="CX132" s="16">
        <f t="shared" si="324"/>
        <v>0</v>
      </c>
      <c r="CY132" s="16">
        <f t="shared" si="324"/>
        <v>0</v>
      </c>
      <c r="CZ132" s="16">
        <f t="shared" si="324"/>
        <v>0</v>
      </c>
      <c r="DA132" s="16">
        <f t="shared" si="324"/>
        <v>0</v>
      </c>
      <c r="DB132" s="16">
        <f t="shared" si="324"/>
        <v>0</v>
      </c>
      <c r="DC132" s="16">
        <f t="shared" si="324"/>
        <v>0</v>
      </c>
      <c r="DD132" s="238">
        <f t="shared" si="324"/>
        <v>0</v>
      </c>
      <c r="DE132" s="232">
        <f t="shared" si="325"/>
        <v>0</v>
      </c>
      <c r="DF132" s="132">
        <f t="shared" si="325"/>
        <v>0</v>
      </c>
      <c r="DG132" s="132">
        <f t="shared" si="325"/>
        <v>0</v>
      </c>
      <c r="DH132" s="132">
        <f t="shared" si="325"/>
        <v>0</v>
      </c>
      <c r="DI132" s="132">
        <f t="shared" si="325"/>
        <v>0</v>
      </c>
      <c r="DJ132" s="132">
        <f t="shared" si="325"/>
        <v>0</v>
      </c>
      <c r="DK132" s="132">
        <f t="shared" si="325"/>
        <v>0</v>
      </c>
      <c r="DL132" s="132">
        <f t="shared" si="325"/>
        <v>0</v>
      </c>
      <c r="DM132" s="132">
        <f t="shared" si="325"/>
        <v>0</v>
      </c>
      <c r="DN132" s="233">
        <f t="shared" si="325"/>
        <v>0</v>
      </c>
      <c r="DO132" s="232">
        <f t="shared" si="251"/>
        <v>0</v>
      </c>
      <c r="DP132" s="132">
        <f t="shared" si="252"/>
        <v>0</v>
      </c>
      <c r="DQ132" s="132">
        <f t="shared" si="253"/>
        <v>0</v>
      </c>
      <c r="DR132" s="132">
        <f t="shared" si="254"/>
        <v>0</v>
      </c>
      <c r="DS132" s="132">
        <f t="shared" si="255"/>
        <v>0</v>
      </c>
      <c r="DT132" s="132">
        <f t="shared" si="256"/>
        <v>0</v>
      </c>
      <c r="DU132" s="132">
        <f t="shared" si="257"/>
        <v>0</v>
      </c>
      <c r="DV132" s="132">
        <f t="shared" si="258"/>
        <v>0</v>
      </c>
      <c r="DW132" s="132">
        <f t="shared" si="259"/>
        <v>0</v>
      </c>
      <c r="DX132" s="233">
        <f t="shared" si="260"/>
        <v>0</v>
      </c>
      <c r="DY132" s="231" t="b">
        <f t="shared" si="297"/>
        <v>0</v>
      </c>
      <c r="DZ132" s="163"/>
      <c r="EA132" s="226" t="str">
        <f t="shared" si="298"/>
        <v/>
      </c>
      <c r="EB132" s="178" t="str">
        <f t="shared" si="299"/>
        <v/>
      </c>
      <c r="EC132" s="178" t="str">
        <f t="shared" si="300"/>
        <v/>
      </c>
      <c r="ED132" s="178" t="str">
        <f t="shared" si="301"/>
        <v/>
      </c>
      <c r="EE132" s="178" t="str">
        <f t="shared" si="302"/>
        <v/>
      </c>
      <c r="EF132" s="178" t="str">
        <f t="shared" si="303"/>
        <v/>
      </c>
      <c r="EG132" s="178" t="str">
        <f t="shared" si="304"/>
        <v/>
      </c>
      <c r="EH132" s="178" t="str">
        <f t="shared" si="305"/>
        <v/>
      </c>
      <c r="EI132" s="178" t="str">
        <f t="shared" si="306"/>
        <v/>
      </c>
      <c r="EJ132" s="227" t="str">
        <f t="shared" si="307"/>
        <v/>
      </c>
      <c r="EK132" s="230" t="str">
        <f t="shared" si="261"/>
        <v/>
      </c>
      <c r="EL132" s="177" t="str">
        <f t="shared" si="262"/>
        <v/>
      </c>
      <c r="EM132" s="177" t="str">
        <f t="shared" si="263"/>
        <v/>
      </c>
      <c r="EN132" s="177" t="str">
        <f t="shared" si="264"/>
        <v/>
      </c>
      <c r="EO132" s="177" t="str">
        <f t="shared" si="265"/>
        <v/>
      </c>
      <c r="EP132" s="177" t="str">
        <f t="shared" si="266"/>
        <v/>
      </c>
      <c r="EQ132" s="177" t="str">
        <f t="shared" si="267"/>
        <v/>
      </c>
      <c r="ER132" s="177" t="str">
        <f t="shared" si="268"/>
        <v/>
      </c>
      <c r="ES132" s="177" t="str">
        <f t="shared" si="269"/>
        <v/>
      </c>
      <c r="ET132" s="177" t="str">
        <f t="shared" si="270"/>
        <v/>
      </c>
      <c r="EU132" s="229" t="e">
        <f t="shared" si="271"/>
        <v>#VALUE!</v>
      </c>
      <c r="EV132" s="27" t="e">
        <f t="shared" si="272"/>
        <v>#VALUE!</v>
      </c>
      <c r="EW132" s="27" t="e">
        <f t="shared" si="273"/>
        <v>#VALUE!</v>
      </c>
      <c r="EX132" s="28" t="e">
        <f t="shared" si="274"/>
        <v>#VALUE!</v>
      </c>
      <c r="EY132" s="28" t="e">
        <f t="shared" si="275"/>
        <v>#VALUE!</v>
      </c>
      <c r="EZ132" s="28" t="b">
        <f t="shared" si="276"/>
        <v>0</v>
      </c>
      <c r="FA132" s="176" t="str">
        <f t="shared" si="277"/>
        <v/>
      </c>
      <c r="FB132" s="27" t="e" cm="1">
        <f t="array" aca="1" ref="FB132" ca="1">TEXT(RIGHT(10-RIGHT(SUM(INDEX(1*(MID(MID(C132,1,1)*2,ROW(INDIRECT("1:"&amp;LEN(MID(C132,1,1)*2))),1)),,))+MID(C132,2,1)+
SUM(INDEX(1*(MID(MID(C132,3,1)*2,ROW(INDIRECT("1:"&amp;LEN(MID(C132,3,1)*2))),1)),,))+MID(C132,4,1)+
SUM(INDEX(1*(MID(MID(C132,5,1)*2,ROW(INDIRECT("1:"&amp;LEN(MID(C132,5,1)*2))),1)),,))+MID(C132,6,1)+
SUM(INDEX(1*(MID(MID(C132,8,1)*2,ROW(INDIRECT("1:"&amp;LEN(MID(C132,8,1)*2))),1)),,))+MID(C132,9,1)+
SUM(INDEX(1*(MID(MID(C132,10,1)*2,ROW(INDIRECT("1:"&amp;LEN(MID(C132,10,1)*2))),1)),,)),1),1),"0")</f>
        <v>#VALUE!</v>
      </c>
      <c r="FC132" s="27" t="str">
        <f t="shared" si="278"/>
        <v/>
      </c>
      <c r="FD132" s="29" t="b">
        <f t="shared" si="279"/>
        <v>0</v>
      </c>
      <c r="FE132" s="112" t="b">
        <f>IFERROR(MATCH(D132,'Avtal för korttidsarbete'!$G$13:$G$1012,0),TRUE)</f>
        <v>1</v>
      </c>
      <c r="FF132" s="112" t="b">
        <f t="shared" si="308"/>
        <v>0</v>
      </c>
      <c r="FG132" s="113" t="str" cm="1">
        <f t="array" ref="FG132">IF(FE132=TRUE,"x",INDEX('Avtal för korttidsarbete'!$E$13:$E$1012,$FE132))</f>
        <v>x</v>
      </c>
      <c r="FH132" s="113" t="str" cm="1">
        <f t="array" ref="FH132">IF(FE132=TRUE,"x",INDEX('Avtal för korttidsarbete'!$F$13:$F$1012,$FE132))</f>
        <v>x</v>
      </c>
      <c r="FI132" s="112" t="b">
        <f t="shared" si="309"/>
        <v>0</v>
      </c>
      <c r="FJ132" s="135">
        <f t="shared" si="310"/>
        <v>44166</v>
      </c>
      <c r="FK132" s="135">
        <f t="shared" si="311"/>
        <v>44377</v>
      </c>
      <c r="FL132" s="112" t="b">
        <f t="shared" si="312"/>
        <v>0</v>
      </c>
      <c r="FM132" s="113">
        <f t="shared" si="313"/>
        <v>44166</v>
      </c>
      <c r="FN132" s="135">
        <f t="shared" si="314"/>
        <v>44377</v>
      </c>
      <c r="FO132" s="148" t="b">
        <f>IFERROR(INDEX('Avtal för korttidsarbete'!R:R,MATCH(D132,'Avtal för korttidsarbete'!$G:$G,0)),TRUE)</f>
        <v>1</v>
      </c>
      <c r="FP132" s="135" t="str">
        <f>IF(FO132,"-",INDEX('Avtal för korttidsarbete'!$D:$D,MATCH(D132,'Avtal för korttidsarbete'!$G:$G,0)))</f>
        <v>-</v>
      </c>
      <c r="FQ132" s="113" t="b">
        <f>IFERROR(G132&gt;INDEX(Uppsägningar!E:E,MATCH(C132,Uppsägningar!C:C,0)),FALSE)</f>
        <v>0</v>
      </c>
    </row>
    <row r="133" spans="1:173" x14ac:dyDescent="0.25">
      <c r="A133" s="19">
        <v>117</v>
      </c>
      <c r="B133" s="20"/>
      <c r="C133" s="183"/>
      <c r="D133" s="66"/>
      <c r="E133" s="212">
        <f>IFERROR(INDEX(Admin!$C$7:$C$10,MATCH(FP133,TblNivåValTExt,0)),0)</f>
        <v>0</v>
      </c>
      <c r="F133" s="1"/>
      <c r="G133" s="1"/>
      <c r="H133" s="78"/>
      <c r="I133" s="181"/>
      <c r="J133" s="181"/>
      <c r="K133" s="182"/>
      <c r="L133" s="182"/>
      <c r="M133" s="181"/>
      <c r="N133" s="181"/>
      <c r="O133" s="181"/>
      <c r="P133" s="182"/>
      <c r="Q133" s="182"/>
      <c r="R133" s="181"/>
      <c r="S133" s="181"/>
      <c r="T133" s="181"/>
      <c r="U133" s="182"/>
      <c r="V133" s="182"/>
      <c r="W133" s="181"/>
      <c r="X133" s="181"/>
      <c r="Y133" s="181"/>
      <c r="Z133" s="182"/>
      <c r="AA133" s="182"/>
      <c r="AB133" s="181"/>
      <c r="AC133" s="181"/>
      <c r="AD133" s="181"/>
      <c r="AE133" s="182"/>
      <c r="AF133" s="182"/>
      <c r="AG133" s="181"/>
      <c r="AH133" s="181"/>
      <c r="AI133" s="181"/>
      <c r="AJ133" s="182"/>
      <c r="AK133" s="182"/>
      <c r="AL133" s="181"/>
      <c r="AM133" s="181"/>
      <c r="AN133" s="181"/>
      <c r="AO133" s="182"/>
      <c r="AP133" s="182"/>
      <c r="AQ133" s="181"/>
      <c r="AR133" s="181"/>
      <c r="AS133" s="181"/>
      <c r="AT133" s="182"/>
      <c r="AU133" s="182"/>
      <c r="AV133" s="181"/>
      <c r="AW133" s="181"/>
      <c r="AX133" s="181"/>
      <c r="AY133" s="182"/>
      <c r="AZ133" s="182"/>
      <c r="BA133" s="181"/>
      <c r="BB133" s="181"/>
      <c r="BC133" s="181"/>
      <c r="BD133" s="182"/>
      <c r="BE133" s="182"/>
      <c r="BF133" s="181"/>
      <c r="BG133" s="180">
        <f t="shared" si="280"/>
        <v>0</v>
      </c>
      <c r="BH133" s="116" t="str">
        <f t="shared" si="281"/>
        <v/>
      </c>
      <c r="BI133" s="80" t="b">
        <f t="shared" si="229"/>
        <v>0</v>
      </c>
      <c r="BJ133" s="80" t="str">
        <f t="shared" si="230"/>
        <v/>
      </c>
      <c r="BK133" s="80" t="b">
        <f t="shared" si="282"/>
        <v>0</v>
      </c>
      <c r="BL133" s="13" t="str">
        <f t="shared" si="231"/>
        <v/>
      </c>
      <c r="BM133" s="13" t="b">
        <f t="shared" si="283"/>
        <v>0</v>
      </c>
      <c r="BN133" s="35" t="str">
        <f t="shared" si="232"/>
        <v/>
      </c>
      <c r="BO133" s="13" t="b">
        <f t="shared" si="233"/>
        <v>0</v>
      </c>
      <c r="BP133" s="35" t="str">
        <f t="shared" si="234"/>
        <v/>
      </c>
      <c r="BQ133" s="13" t="b">
        <f t="shared" si="235"/>
        <v>0</v>
      </c>
      <c r="BR133" s="35" t="str">
        <f t="shared" si="236"/>
        <v/>
      </c>
      <c r="BS133" s="35" t="b">
        <f t="shared" si="237"/>
        <v>0</v>
      </c>
      <c r="BT133" s="35" t="str">
        <f t="shared" si="238"/>
        <v/>
      </c>
      <c r="BU133" s="35" t="b">
        <f t="shared" si="239"/>
        <v>0</v>
      </c>
      <c r="BV133" s="35" t="str">
        <f t="shared" si="240"/>
        <v/>
      </c>
      <c r="BW133" s="13" t="b">
        <f t="shared" si="315"/>
        <v>0</v>
      </c>
      <c r="BX133" s="35" t="str">
        <f t="shared" si="241"/>
        <v/>
      </c>
      <c r="BY133" s="265" t="b">
        <f t="shared" si="284"/>
        <v>0</v>
      </c>
      <c r="BZ133" s="35" t="str">
        <f t="shared" si="242"/>
        <v/>
      </c>
      <c r="CA133" s="265" t="b">
        <f t="shared" si="285"/>
        <v>0</v>
      </c>
      <c r="CB133" s="35" t="str">
        <f t="shared" si="243"/>
        <v/>
      </c>
      <c r="CC133" s="272" t="b">
        <f t="shared" si="286"/>
        <v>0</v>
      </c>
      <c r="CD133" s="35" t="str">
        <f t="shared" si="244"/>
        <v/>
      </c>
      <c r="CE133" s="13" t="b">
        <f t="shared" si="245"/>
        <v>0</v>
      </c>
      <c r="CF133" s="35" t="str">
        <f t="shared" si="246"/>
        <v/>
      </c>
      <c r="CG133" s="179">
        <f t="shared" si="247"/>
        <v>0</v>
      </c>
      <c r="CH133" s="179">
        <f t="shared" si="248"/>
        <v>0</v>
      </c>
      <c r="CI133" s="218">
        <f t="shared" si="287"/>
        <v>0</v>
      </c>
      <c r="CJ133" s="218">
        <f t="shared" si="288"/>
        <v>0</v>
      </c>
      <c r="CK133" s="218">
        <f t="shared" si="289"/>
        <v>0</v>
      </c>
      <c r="CL133" s="218">
        <f t="shared" si="290"/>
        <v>0</v>
      </c>
      <c r="CM133" s="218">
        <f t="shared" si="291"/>
        <v>0</v>
      </c>
      <c r="CN133" s="218">
        <f t="shared" si="292"/>
        <v>0</v>
      </c>
      <c r="CO133" s="218">
        <f t="shared" si="293"/>
        <v>0</v>
      </c>
      <c r="CP133" s="218">
        <f t="shared" si="294"/>
        <v>0</v>
      </c>
      <c r="CQ133" s="218">
        <f t="shared" si="295"/>
        <v>0</v>
      </c>
      <c r="CR133" s="218">
        <f t="shared" si="296"/>
        <v>0</v>
      </c>
      <c r="CS133" s="14">
        <f t="shared" si="249"/>
        <v>0</v>
      </c>
      <c r="CT133" s="236">
        <f t="shared" si="250"/>
        <v>0</v>
      </c>
      <c r="CU133" s="237">
        <f t="shared" si="324"/>
        <v>0</v>
      </c>
      <c r="CV133" s="16">
        <f t="shared" si="324"/>
        <v>0</v>
      </c>
      <c r="CW133" s="16">
        <f t="shared" si="324"/>
        <v>0</v>
      </c>
      <c r="CX133" s="16">
        <f t="shared" si="324"/>
        <v>0</v>
      </c>
      <c r="CY133" s="16">
        <f t="shared" si="324"/>
        <v>0</v>
      </c>
      <c r="CZ133" s="16">
        <f t="shared" si="324"/>
        <v>0</v>
      </c>
      <c r="DA133" s="16">
        <f t="shared" si="324"/>
        <v>0</v>
      </c>
      <c r="DB133" s="16">
        <f t="shared" si="324"/>
        <v>0</v>
      </c>
      <c r="DC133" s="16">
        <f t="shared" si="324"/>
        <v>0</v>
      </c>
      <c r="DD133" s="238">
        <f t="shared" si="324"/>
        <v>0</v>
      </c>
      <c r="DE133" s="232">
        <f t="shared" si="325"/>
        <v>0</v>
      </c>
      <c r="DF133" s="132">
        <f t="shared" si="325"/>
        <v>0</v>
      </c>
      <c r="DG133" s="132">
        <f t="shared" si="325"/>
        <v>0</v>
      </c>
      <c r="DH133" s="132">
        <f t="shared" si="325"/>
        <v>0</v>
      </c>
      <c r="DI133" s="132">
        <f t="shared" si="325"/>
        <v>0</v>
      </c>
      <c r="DJ133" s="132">
        <f t="shared" si="325"/>
        <v>0</v>
      </c>
      <c r="DK133" s="132">
        <f t="shared" si="325"/>
        <v>0</v>
      </c>
      <c r="DL133" s="132">
        <f t="shared" si="325"/>
        <v>0</v>
      </c>
      <c r="DM133" s="132">
        <f t="shared" si="325"/>
        <v>0</v>
      </c>
      <c r="DN133" s="233">
        <f t="shared" si="325"/>
        <v>0</v>
      </c>
      <c r="DO133" s="232">
        <f t="shared" si="251"/>
        <v>0</v>
      </c>
      <c r="DP133" s="132">
        <f t="shared" si="252"/>
        <v>0</v>
      </c>
      <c r="DQ133" s="132">
        <f t="shared" si="253"/>
        <v>0</v>
      </c>
      <c r="DR133" s="132">
        <f t="shared" si="254"/>
        <v>0</v>
      </c>
      <c r="DS133" s="132">
        <f t="shared" si="255"/>
        <v>0</v>
      </c>
      <c r="DT133" s="132">
        <f t="shared" si="256"/>
        <v>0</v>
      </c>
      <c r="DU133" s="132">
        <f t="shared" si="257"/>
        <v>0</v>
      </c>
      <c r="DV133" s="132">
        <f t="shared" si="258"/>
        <v>0</v>
      </c>
      <c r="DW133" s="132">
        <f t="shared" si="259"/>
        <v>0</v>
      </c>
      <c r="DX133" s="233">
        <f t="shared" si="260"/>
        <v>0</v>
      </c>
      <c r="DY133" s="231" t="b">
        <f t="shared" si="297"/>
        <v>0</v>
      </c>
      <c r="DZ133" s="163"/>
      <c r="EA133" s="226" t="str">
        <f t="shared" si="298"/>
        <v/>
      </c>
      <c r="EB133" s="178" t="str">
        <f t="shared" si="299"/>
        <v/>
      </c>
      <c r="EC133" s="178" t="str">
        <f t="shared" si="300"/>
        <v/>
      </c>
      <c r="ED133" s="178" t="str">
        <f t="shared" si="301"/>
        <v/>
      </c>
      <c r="EE133" s="178" t="str">
        <f t="shared" si="302"/>
        <v/>
      </c>
      <c r="EF133" s="178" t="str">
        <f t="shared" si="303"/>
        <v/>
      </c>
      <c r="EG133" s="178" t="str">
        <f t="shared" si="304"/>
        <v/>
      </c>
      <c r="EH133" s="178" t="str">
        <f t="shared" si="305"/>
        <v/>
      </c>
      <c r="EI133" s="178" t="str">
        <f t="shared" si="306"/>
        <v/>
      </c>
      <c r="EJ133" s="227" t="str">
        <f t="shared" si="307"/>
        <v/>
      </c>
      <c r="EK133" s="230" t="str">
        <f t="shared" si="261"/>
        <v/>
      </c>
      <c r="EL133" s="177" t="str">
        <f t="shared" si="262"/>
        <v/>
      </c>
      <c r="EM133" s="177" t="str">
        <f t="shared" si="263"/>
        <v/>
      </c>
      <c r="EN133" s="177" t="str">
        <f t="shared" si="264"/>
        <v/>
      </c>
      <c r="EO133" s="177" t="str">
        <f t="shared" si="265"/>
        <v/>
      </c>
      <c r="EP133" s="177" t="str">
        <f t="shared" si="266"/>
        <v/>
      </c>
      <c r="EQ133" s="177" t="str">
        <f t="shared" si="267"/>
        <v/>
      </c>
      <c r="ER133" s="177" t="str">
        <f t="shared" si="268"/>
        <v/>
      </c>
      <c r="ES133" s="177" t="str">
        <f t="shared" si="269"/>
        <v/>
      </c>
      <c r="ET133" s="177" t="str">
        <f t="shared" si="270"/>
        <v/>
      </c>
      <c r="EU133" s="229" t="e">
        <f t="shared" si="271"/>
        <v>#VALUE!</v>
      </c>
      <c r="EV133" s="27" t="e">
        <f t="shared" si="272"/>
        <v>#VALUE!</v>
      </c>
      <c r="EW133" s="27" t="e">
        <f t="shared" si="273"/>
        <v>#VALUE!</v>
      </c>
      <c r="EX133" s="28" t="e">
        <f t="shared" si="274"/>
        <v>#VALUE!</v>
      </c>
      <c r="EY133" s="28" t="e">
        <f t="shared" si="275"/>
        <v>#VALUE!</v>
      </c>
      <c r="EZ133" s="28" t="b">
        <f t="shared" si="276"/>
        <v>0</v>
      </c>
      <c r="FA133" s="176" t="str">
        <f t="shared" si="277"/>
        <v/>
      </c>
      <c r="FB133" s="27" t="e" cm="1">
        <f t="array" aca="1" ref="FB133" ca="1">TEXT(RIGHT(10-RIGHT(SUM(INDEX(1*(MID(MID(C133,1,1)*2,ROW(INDIRECT("1:"&amp;LEN(MID(C133,1,1)*2))),1)),,))+MID(C133,2,1)+
SUM(INDEX(1*(MID(MID(C133,3,1)*2,ROW(INDIRECT("1:"&amp;LEN(MID(C133,3,1)*2))),1)),,))+MID(C133,4,1)+
SUM(INDEX(1*(MID(MID(C133,5,1)*2,ROW(INDIRECT("1:"&amp;LEN(MID(C133,5,1)*2))),1)),,))+MID(C133,6,1)+
SUM(INDEX(1*(MID(MID(C133,8,1)*2,ROW(INDIRECT("1:"&amp;LEN(MID(C133,8,1)*2))),1)),,))+MID(C133,9,1)+
SUM(INDEX(1*(MID(MID(C133,10,1)*2,ROW(INDIRECT("1:"&amp;LEN(MID(C133,10,1)*2))),1)),,)),1),1),"0")</f>
        <v>#VALUE!</v>
      </c>
      <c r="FC133" s="27" t="str">
        <f t="shared" si="278"/>
        <v/>
      </c>
      <c r="FD133" s="29" t="b">
        <f t="shared" si="279"/>
        <v>0</v>
      </c>
      <c r="FE133" s="112" t="b">
        <f>IFERROR(MATCH(D133,'Avtal för korttidsarbete'!$G$13:$G$1012,0),TRUE)</f>
        <v>1</v>
      </c>
      <c r="FF133" s="112" t="b">
        <f t="shared" si="308"/>
        <v>0</v>
      </c>
      <c r="FG133" s="113" t="str" cm="1">
        <f t="array" ref="FG133">IF(FE133=TRUE,"x",INDEX('Avtal för korttidsarbete'!$E$13:$E$1012,$FE133))</f>
        <v>x</v>
      </c>
      <c r="FH133" s="113" t="str" cm="1">
        <f t="array" ref="FH133">IF(FE133=TRUE,"x",INDEX('Avtal för korttidsarbete'!$F$13:$F$1012,$FE133))</f>
        <v>x</v>
      </c>
      <c r="FI133" s="112" t="b">
        <f t="shared" si="309"/>
        <v>0</v>
      </c>
      <c r="FJ133" s="135">
        <f t="shared" si="310"/>
        <v>44166</v>
      </c>
      <c r="FK133" s="135">
        <f t="shared" si="311"/>
        <v>44377</v>
      </c>
      <c r="FL133" s="112" t="b">
        <f t="shared" si="312"/>
        <v>0</v>
      </c>
      <c r="FM133" s="113">
        <f t="shared" si="313"/>
        <v>44166</v>
      </c>
      <c r="FN133" s="135">
        <f t="shared" si="314"/>
        <v>44377</v>
      </c>
      <c r="FO133" s="148" t="b">
        <f>IFERROR(INDEX('Avtal för korttidsarbete'!R:R,MATCH(D133,'Avtal för korttidsarbete'!$G:$G,0)),TRUE)</f>
        <v>1</v>
      </c>
      <c r="FP133" s="135" t="str">
        <f>IF(FO133,"-",INDEX('Avtal för korttidsarbete'!$D:$D,MATCH(D133,'Avtal för korttidsarbete'!$G:$G,0)))</f>
        <v>-</v>
      </c>
      <c r="FQ133" s="113" t="b">
        <f>IFERROR(G133&gt;INDEX(Uppsägningar!E:E,MATCH(C133,Uppsägningar!C:C,0)),FALSE)</f>
        <v>0</v>
      </c>
    </row>
    <row r="134" spans="1:173" x14ac:dyDescent="0.25">
      <c r="A134" s="19">
        <v>118</v>
      </c>
      <c r="B134" s="20"/>
      <c r="C134" s="183"/>
      <c r="D134" s="66"/>
      <c r="E134" s="212">
        <f>IFERROR(INDEX(Admin!$C$7:$C$10,MATCH(FP134,TblNivåValTExt,0)),0)</f>
        <v>0</v>
      </c>
      <c r="F134" s="1"/>
      <c r="G134" s="1"/>
      <c r="H134" s="78"/>
      <c r="I134" s="181"/>
      <c r="J134" s="181"/>
      <c r="K134" s="182"/>
      <c r="L134" s="182"/>
      <c r="M134" s="181"/>
      <c r="N134" s="181"/>
      <c r="O134" s="181"/>
      <c r="P134" s="182"/>
      <c r="Q134" s="182"/>
      <c r="R134" s="181"/>
      <c r="S134" s="181"/>
      <c r="T134" s="181"/>
      <c r="U134" s="182"/>
      <c r="V134" s="182"/>
      <c r="W134" s="181"/>
      <c r="X134" s="181"/>
      <c r="Y134" s="181"/>
      <c r="Z134" s="182"/>
      <c r="AA134" s="182"/>
      <c r="AB134" s="181"/>
      <c r="AC134" s="181"/>
      <c r="AD134" s="181"/>
      <c r="AE134" s="182"/>
      <c r="AF134" s="182"/>
      <c r="AG134" s="181"/>
      <c r="AH134" s="181"/>
      <c r="AI134" s="181"/>
      <c r="AJ134" s="182"/>
      <c r="AK134" s="182"/>
      <c r="AL134" s="181"/>
      <c r="AM134" s="181"/>
      <c r="AN134" s="181"/>
      <c r="AO134" s="182"/>
      <c r="AP134" s="182"/>
      <c r="AQ134" s="181"/>
      <c r="AR134" s="181"/>
      <c r="AS134" s="181"/>
      <c r="AT134" s="182"/>
      <c r="AU134" s="182"/>
      <c r="AV134" s="181"/>
      <c r="AW134" s="181"/>
      <c r="AX134" s="181"/>
      <c r="AY134" s="182"/>
      <c r="AZ134" s="182"/>
      <c r="BA134" s="181"/>
      <c r="BB134" s="181"/>
      <c r="BC134" s="181"/>
      <c r="BD134" s="182"/>
      <c r="BE134" s="182"/>
      <c r="BF134" s="181"/>
      <c r="BG134" s="180">
        <f t="shared" si="280"/>
        <v>0</v>
      </c>
      <c r="BH134" s="116" t="str">
        <f t="shared" si="281"/>
        <v/>
      </c>
      <c r="BI134" s="80" t="b">
        <f t="shared" si="229"/>
        <v>0</v>
      </c>
      <c r="BJ134" s="80" t="str">
        <f t="shared" si="230"/>
        <v/>
      </c>
      <c r="BK134" s="80" t="b">
        <f t="shared" si="282"/>
        <v>0</v>
      </c>
      <c r="BL134" s="13" t="str">
        <f t="shared" si="231"/>
        <v/>
      </c>
      <c r="BM134" s="13" t="b">
        <f t="shared" si="283"/>
        <v>0</v>
      </c>
      <c r="BN134" s="35" t="str">
        <f t="shared" si="232"/>
        <v/>
      </c>
      <c r="BO134" s="13" t="b">
        <f t="shared" si="233"/>
        <v>0</v>
      </c>
      <c r="BP134" s="35" t="str">
        <f t="shared" si="234"/>
        <v/>
      </c>
      <c r="BQ134" s="13" t="b">
        <f t="shared" si="235"/>
        <v>0</v>
      </c>
      <c r="BR134" s="35" t="str">
        <f t="shared" si="236"/>
        <v/>
      </c>
      <c r="BS134" s="35" t="b">
        <f t="shared" si="237"/>
        <v>0</v>
      </c>
      <c r="BT134" s="35" t="str">
        <f t="shared" si="238"/>
        <v/>
      </c>
      <c r="BU134" s="35" t="b">
        <f t="shared" si="239"/>
        <v>0</v>
      </c>
      <c r="BV134" s="35" t="str">
        <f t="shared" si="240"/>
        <v/>
      </c>
      <c r="BW134" s="13" t="b">
        <f t="shared" si="315"/>
        <v>0</v>
      </c>
      <c r="BX134" s="35" t="str">
        <f t="shared" si="241"/>
        <v/>
      </c>
      <c r="BY134" s="265" t="b">
        <f t="shared" si="284"/>
        <v>0</v>
      </c>
      <c r="BZ134" s="35" t="str">
        <f t="shared" si="242"/>
        <v/>
      </c>
      <c r="CA134" s="265" t="b">
        <f t="shared" si="285"/>
        <v>0</v>
      </c>
      <c r="CB134" s="35" t="str">
        <f t="shared" si="243"/>
        <v/>
      </c>
      <c r="CC134" s="272" t="b">
        <f t="shared" si="286"/>
        <v>0</v>
      </c>
      <c r="CD134" s="35" t="str">
        <f t="shared" si="244"/>
        <v/>
      </c>
      <c r="CE134" s="13" t="b">
        <f t="shared" si="245"/>
        <v>0</v>
      </c>
      <c r="CF134" s="35" t="str">
        <f t="shared" si="246"/>
        <v/>
      </c>
      <c r="CG134" s="179">
        <f t="shared" si="247"/>
        <v>0</v>
      </c>
      <c r="CH134" s="179">
        <f t="shared" si="248"/>
        <v>0</v>
      </c>
      <c r="CI134" s="218">
        <f t="shared" si="287"/>
        <v>0</v>
      </c>
      <c r="CJ134" s="218">
        <f t="shared" si="288"/>
        <v>0</v>
      </c>
      <c r="CK134" s="218">
        <f t="shared" si="289"/>
        <v>0</v>
      </c>
      <c r="CL134" s="218">
        <f t="shared" si="290"/>
        <v>0</v>
      </c>
      <c r="CM134" s="218">
        <f t="shared" si="291"/>
        <v>0</v>
      </c>
      <c r="CN134" s="218">
        <f t="shared" si="292"/>
        <v>0</v>
      </c>
      <c r="CO134" s="218">
        <f t="shared" si="293"/>
        <v>0</v>
      </c>
      <c r="CP134" s="218">
        <f t="shared" si="294"/>
        <v>0</v>
      </c>
      <c r="CQ134" s="218">
        <f t="shared" si="295"/>
        <v>0</v>
      </c>
      <c r="CR134" s="218">
        <f t="shared" si="296"/>
        <v>0</v>
      </c>
      <c r="CS134" s="14">
        <f t="shared" si="249"/>
        <v>0</v>
      </c>
      <c r="CT134" s="236">
        <f t="shared" si="250"/>
        <v>0</v>
      </c>
      <c r="CU134" s="237">
        <f t="shared" si="324"/>
        <v>0</v>
      </c>
      <c r="CV134" s="16">
        <f t="shared" si="324"/>
        <v>0</v>
      </c>
      <c r="CW134" s="16">
        <f t="shared" si="324"/>
        <v>0</v>
      </c>
      <c r="CX134" s="16">
        <f t="shared" si="324"/>
        <v>0</v>
      </c>
      <c r="CY134" s="16">
        <f t="shared" si="324"/>
        <v>0</v>
      </c>
      <c r="CZ134" s="16">
        <f t="shared" si="324"/>
        <v>0</v>
      </c>
      <c r="DA134" s="16">
        <f t="shared" si="324"/>
        <v>0</v>
      </c>
      <c r="DB134" s="16">
        <f t="shared" si="324"/>
        <v>0</v>
      </c>
      <c r="DC134" s="16">
        <f t="shared" si="324"/>
        <v>0</v>
      </c>
      <c r="DD134" s="238">
        <f t="shared" si="324"/>
        <v>0</v>
      </c>
      <c r="DE134" s="232">
        <f t="shared" si="325"/>
        <v>0</v>
      </c>
      <c r="DF134" s="132">
        <f t="shared" si="325"/>
        <v>0</v>
      </c>
      <c r="DG134" s="132">
        <f t="shared" si="325"/>
        <v>0</v>
      </c>
      <c r="DH134" s="132">
        <f t="shared" si="325"/>
        <v>0</v>
      </c>
      <c r="DI134" s="132">
        <f t="shared" si="325"/>
        <v>0</v>
      </c>
      <c r="DJ134" s="132">
        <f t="shared" si="325"/>
        <v>0</v>
      </c>
      <c r="DK134" s="132">
        <f t="shared" si="325"/>
        <v>0</v>
      </c>
      <c r="DL134" s="132">
        <f t="shared" si="325"/>
        <v>0</v>
      </c>
      <c r="DM134" s="132">
        <f t="shared" si="325"/>
        <v>0</v>
      </c>
      <c r="DN134" s="233">
        <f t="shared" si="325"/>
        <v>0</v>
      </c>
      <c r="DO134" s="232">
        <f t="shared" si="251"/>
        <v>0</v>
      </c>
      <c r="DP134" s="132">
        <f t="shared" si="252"/>
        <v>0</v>
      </c>
      <c r="DQ134" s="132">
        <f t="shared" si="253"/>
        <v>0</v>
      </c>
      <c r="DR134" s="132">
        <f t="shared" si="254"/>
        <v>0</v>
      </c>
      <c r="DS134" s="132">
        <f t="shared" si="255"/>
        <v>0</v>
      </c>
      <c r="DT134" s="132">
        <f t="shared" si="256"/>
        <v>0</v>
      </c>
      <c r="DU134" s="132">
        <f t="shared" si="257"/>
        <v>0</v>
      </c>
      <c r="DV134" s="132">
        <f t="shared" si="258"/>
        <v>0</v>
      </c>
      <c r="DW134" s="132">
        <f t="shared" si="259"/>
        <v>0</v>
      </c>
      <c r="DX134" s="233">
        <f t="shared" si="260"/>
        <v>0</v>
      </c>
      <c r="DY134" s="231" t="b">
        <f t="shared" si="297"/>
        <v>0</v>
      </c>
      <c r="DZ134" s="163"/>
      <c r="EA134" s="226" t="str">
        <f t="shared" si="298"/>
        <v/>
      </c>
      <c r="EB134" s="178" t="str">
        <f t="shared" si="299"/>
        <v/>
      </c>
      <c r="EC134" s="178" t="str">
        <f t="shared" si="300"/>
        <v/>
      </c>
      <c r="ED134" s="178" t="str">
        <f t="shared" si="301"/>
        <v/>
      </c>
      <c r="EE134" s="178" t="str">
        <f t="shared" si="302"/>
        <v/>
      </c>
      <c r="EF134" s="178" t="str">
        <f t="shared" si="303"/>
        <v/>
      </c>
      <c r="EG134" s="178" t="str">
        <f t="shared" si="304"/>
        <v/>
      </c>
      <c r="EH134" s="178" t="str">
        <f t="shared" si="305"/>
        <v/>
      </c>
      <c r="EI134" s="178" t="str">
        <f t="shared" si="306"/>
        <v/>
      </c>
      <c r="EJ134" s="227" t="str">
        <f t="shared" si="307"/>
        <v/>
      </c>
      <c r="EK134" s="230" t="str">
        <f t="shared" si="261"/>
        <v/>
      </c>
      <c r="EL134" s="177" t="str">
        <f t="shared" si="262"/>
        <v/>
      </c>
      <c r="EM134" s="177" t="str">
        <f t="shared" si="263"/>
        <v/>
      </c>
      <c r="EN134" s="177" t="str">
        <f t="shared" si="264"/>
        <v/>
      </c>
      <c r="EO134" s="177" t="str">
        <f t="shared" si="265"/>
        <v/>
      </c>
      <c r="EP134" s="177" t="str">
        <f t="shared" si="266"/>
        <v/>
      </c>
      <c r="EQ134" s="177" t="str">
        <f t="shared" si="267"/>
        <v/>
      </c>
      <c r="ER134" s="177" t="str">
        <f t="shared" si="268"/>
        <v/>
      </c>
      <c r="ES134" s="177" t="str">
        <f t="shared" si="269"/>
        <v/>
      </c>
      <c r="ET134" s="177" t="str">
        <f t="shared" si="270"/>
        <v/>
      </c>
      <c r="EU134" s="229" t="e">
        <f t="shared" si="271"/>
        <v>#VALUE!</v>
      </c>
      <c r="EV134" s="27" t="e">
        <f t="shared" si="272"/>
        <v>#VALUE!</v>
      </c>
      <c r="EW134" s="27" t="e">
        <f t="shared" si="273"/>
        <v>#VALUE!</v>
      </c>
      <c r="EX134" s="28" t="e">
        <f t="shared" si="274"/>
        <v>#VALUE!</v>
      </c>
      <c r="EY134" s="28" t="e">
        <f t="shared" si="275"/>
        <v>#VALUE!</v>
      </c>
      <c r="EZ134" s="28" t="b">
        <f t="shared" si="276"/>
        <v>0</v>
      </c>
      <c r="FA134" s="176" t="str">
        <f t="shared" si="277"/>
        <v/>
      </c>
      <c r="FB134" s="27" t="e" cm="1">
        <f t="array" aca="1" ref="FB134" ca="1">TEXT(RIGHT(10-RIGHT(SUM(INDEX(1*(MID(MID(C134,1,1)*2,ROW(INDIRECT("1:"&amp;LEN(MID(C134,1,1)*2))),1)),,))+MID(C134,2,1)+
SUM(INDEX(1*(MID(MID(C134,3,1)*2,ROW(INDIRECT("1:"&amp;LEN(MID(C134,3,1)*2))),1)),,))+MID(C134,4,1)+
SUM(INDEX(1*(MID(MID(C134,5,1)*2,ROW(INDIRECT("1:"&amp;LEN(MID(C134,5,1)*2))),1)),,))+MID(C134,6,1)+
SUM(INDEX(1*(MID(MID(C134,8,1)*2,ROW(INDIRECT("1:"&amp;LEN(MID(C134,8,1)*2))),1)),,))+MID(C134,9,1)+
SUM(INDEX(1*(MID(MID(C134,10,1)*2,ROW(INDIRECT("1:"&amp;LEN(MID(C134,10,1)*2))),1)),,)),1),1),"0")</f>
        <v>#VALUE!</v>
      </c>
      <c r="FC134" s="27" t="str">
        <f t="shared" si="278"/>
        <v/>
      </c>
      <c r="FD134" s="29" t="b">
        <f t="shared" si="279"/>
        <v>0</v>
      </c>
      <c r="FE134" s="112" t="b">
        <f>IFERROR(MATCH(D134,'Avtal för korttidsarbete'!$G$13:$G$1012,0),TRUE)</f>
        <v>1</v>
      </c>
      <c r="FF134" s="112" t="b">
        <f t="shared" si="308"/>
        <v>0</v>
      </c>
      <c r="FG134" s="113" t="str" cm="1">
        <f t="array" ref="FG134">IF(FE134=TRUE,"x",INDEX('Avtal för korttidsarbete'!$E$13:$E$1012,$FE134))</f>
        <v>x</v>
      </c>
      <c r="FH134" s="113" t="str" cm="1">
        <f t="array" ref="FH134">IF(FE134=TRUE,"x",INDEX('Avtal för korttidsarbete'!$F$13:$F$1012,$FE134))</f>
        <v>x</v>
      </c>
      <c r="FI134" s="112" t="b">
        <f t="shared" si="309"/>
        <v>0</v>
      </c>
      <c r="FJ134" s="135">
        <f t="shared" si="310"/>
        <v>44166</v>
      </c>
      <c r="FK134" s="135">
        <f t="shared" si="311"/>
        <v>44377</v>
      </c>
      <c r="FL134" s="112" t="b">
        <f t="shared" si="312"/>
        <v>0</v>
      </c>
      <c r="FM134" s="113">
        <f t="shared" si="313"/>
        <v>44166</v>
      </c>
      <c r="FN134" s="135">
        <f t="shared" si="314"/>
        <v>44377</v>
      </c>
      <c r="FO134" s="148" t="b">
        <f>IFERROR(INDEX('Avtal för korttidsarbete'!R:R,MATCH(D134,'Avtal för korttidsarbete'!$G:$G,0)),TRUE)</f>
        <v>1</v>
      </c>
      <c r="FP134" s="135" t="str">
        <f>IF(FO134,"-",INDEX('Avtal för korttidsarbete'!$D:$D,MATCH(D134,'Avtal för korttidsarbete'!$G:$G,0)))</f>
        <v>-</v>
      </c>
      <c r="FQ134" s="113" t="b">
        <f>IFERROR(G134&gt;INDEX(Uppsägningar!E:E,MATCH(C134,Uppsägningar!C:C,0)),FALSE)</f>
        <v>0</v>
      </c>
    </row>
    <row r="135" spans="1:173" x14ac:dyDescent="0.25">
      <c r="A135" s="19">
        <v>119</v>
      </c>
      <c r="B135" s="20"/>
      <c r="C135" s="183"/>
      <c r="D135" s="66"/>
      <c r="E135" s="212">
        <f>IFERROR(INDEX(Admin!$C$7:$C$10,MATCH(FP135,TblNivåValTExt,0)),0)</f>
        <v>0</v>
      </c>
      <c r="F135" s="1"/>
      <c r="G135" s="1"/>
      <c r="H135" s="78"/>
      <c r="I135" s="181"/>
      <c r="J135" s="181"/>
      <c r="K135" s="182"/>
      <c r="L135" s="182"/>
      <c r="M135" s="181"/>
      <c r="N135" s="181"/>
      <c r="O135" s="181"/>
      <c r="P135" s="182"/>
      <c r="Q135" s="182"/>
      <c r="R135" s="181"/>
      <c r="S135" s="181"/>
      <c r="T135" s="181"/>
      <c r="U135" s="182"/>
      <c r="V135" s="182"/>
      <c r="W135" s="181"/>
      <c r="X135" s="181"/>
      <c r="Y135" s="181"/>
      <c r="Z135" s="182"/>
      <c r="AA135" s="182"/>
      <c r="AB135" s="181"/>
      <c r="AC135" s="181"/>
      <c r="AD135" s="181"/>
      <c r="AE135" s="182"/>
      <c r="AF135" s="182"/>
      <c r="AG135" s="181"/>
      <c r="AH135" s="181"/>
      <c r="AI135" s="181"/>
      <c r="AJ135" s="182"/>
      <c r="AK135" s="182"/>
      <c r="AL135" s="181"/>
      <c r="AM135" s="181"/>
      <c r="AN135" s="181"/>
      <c r="AO135" s="182"/>
      <c r="AP135" s="182"/>
      <c r="AQ135" s="181"/>
      <c r="AR135" s="181"/>
      <c r="AS135" s="181"/>
      <c r="AT135" s="182"/>
      <c r="AU135" s="182"/>
      <c r="AV135" s="181"/>
      <c r="AW135" s="181"/>
      <c r="AX135" s="181"/>
      <c r="AY135" s="182"/>
      <c r="AZ135" s="182"/>
      <c r="BA135" s="181"/>
      <c r="BB135" s="181"/>
      <c r="BC135" s="181"/>
      <c r="BD135" s="182"/>
      <c r="BE135" s="182"/>
      <c r="BF135" s="181"/>
      <c r="BG135" s="180">
        <f t="shared" si="280"/>
        <v>0</v>
      </c>
      <c r="BH135" s="116" t="str">
        <f t="shared" si="281"/>
        <v/>
      </c>
      <c r="BI135" s="80" t="b">
        <f t="shared" si="229"/>
        <v>0</v>
      </c>
      <c r="BJ135" s="80" t="str">
        <f t="shared" si="230"/>
        <v/>
      </c>
      <c r="BK135" s="80" t="b">
        <f t="shared" si="282"/>
        <v>0</v>
      </c>
      <c r="BL135" s="13" t="str">
        <f t="shared" si="231"/>
        <v/>
      </c>
      <c r="BM135" s="13" t="b">
        <f t="shared" si="283"/>
        <v>0</v>
      </c>
      <c r="BN135" s="35" t="str">
        <f t="shared" si="232"/>
        <v/>
      </c>
      <c r="BO135" s="13" t="b">
        <f t="shared" si="233"/>
        <v>0</v>
      </c>
      <c r="BP135" s="35" t="str">
        <f t="shared" si="234"/>
        <v/>
      </c>
      <c r="BQ135" s="13" t="b">
        <f t="shared" si="235"/>
        <v>0</v>
      </c>
      <c r="BR135" s="35" t="str">
        <f t="shared" si="236"/>
        <v/>
      </c>
      <c r="BS135" s="35" t="b">
        <f t="shared" si="237"/>
        <v>0</v>
      </c>
      <c r="BT135" s="35" t="str">
        <f t="shared" si="238"/>
        <v/>
      </c>
      <c r="BU135" s="35" t="b">
        <f t="shared" si="239"/>
        <v>0</v>
      </c>
      <c r="BV135" s="35" t="str">
        <f t="shared" si="240"/>
        <v/>
      </c>
      <c r="BW135" s="13" t="b">
        <f t="shared" si="315"/>
        <v>0</v>
      </c>
      <c r="BX135" s="35" t="str">
        <f t="shared" si="241"/>
        <v/>
      </c>
      <c r="BY135" s="265" t="b">
        <f t="shared" si="284"/>
        <v>0</v>
      </c>
      <c r="BZ135" s="35" t="str">
        <f t="shared" si="242"/>
        <v/>
      </c>
      <c r="CA135" s="265" t="b">
        <f t="shared" si="285"/>
        <v>0</v>
      </c>
      <c r="CB135" s="35" t="str">
        <f t="shared" si="243"/>
        <v/>
      </c>
      <c r="CC135" s="272" t="b">
        <f t="shared" si="286"/>
        <v>0</v>
      </c>
      <c r="CD135" s="35" t="str">
        <f t="shared" si="244"/>
        <v/>
      </c>
      <c r="CE135" s="13" t="b">
        <f t="shared" si="245"/>
        <v>0</v>
      </c>
      <c r="CF135" s="35" t="str">
        <f t="shared" si="246"/>
        <v/>
      </c>
      <c r="CG135" s="179">
        <f t="shared" si="247"/>
        <v>0</v>
      </c>
      <c r="CH135" s="179">
        <f t="shared" si="248"/>
        <v>0</v>
      </c>
      <c r="CI135" s="218">
        <f t="shared" si="287"/>
        <v>0</v>
      </c>
      <c r="CJ135" s="218">
        <f t="shared" si="288"/>
        <v>0</v>
      </c>
      <c r="CK135" s="218">
        <f t="shared" si="289"/>
        <v>0</v>
      </c>
      <c r="CL135" s="218">
        <f t="shared" si="290"/>
        <v>0</v>
      </c>
      <c r="CM135" s="218">
        <f t="shared" si="291"/>
        <v>0</v>
      </c>
      <c r="CN135" s="218">
        <f t="shared" si="292"/>
        <v>0</v>
      </c>
      <c r="CO135" s="218">
        <f t="shared" si="293"/>
        <v>0</v>
      </c>
      <c r="CP135" s="218">
        <f t="shared" si="294"/>
        <v>0</v>
      </c>
      <c r="CQ135" s="218">
        <f t="shared" si="295"/>
        <v>0</v>
      </c>
      <c r="CR135" s="218">
        <f t="shared" si="296"/>
        <v>0</v>
      </c>
      <c r="CS135" s="14">
        <f t="shared" si="249"/>
        <v>0</v>
      </c>
      <c r="CT135" s="236">
        <f t="shared" si="250"/>
        <v>0</v>
      </c>
      <c r="CU135" s="237">
        <f t="shared" si="324"/>
        <v>0</v>
      </c>
      <c r="CV135" s="16">
        <f t="shared" si="324"/>
        <v>0</v>
      </c>
      <c r="CW135" s="16">
        <f t="shared" si="324"/>
        <v>0</v>
      </c>
      <c r="CX135" s="16">
        <f t="shared" si="324"/>
        <v>0</v>
      </c>
      <c r="CY135" s="16">
        <f t="shared" si="324"/>
        <v>0</v>
      </c>
      <c r="CZ135" s="16">
        <f t="shared" si="324"/>
        <v>0</v>
      </c>
      <c r="DA135" s="16">
        <f t="shared" si="324"/>
        <v>0</v>
      </c>
      <c r="DB135" s="16">
        <f t="shared" si="324"/>
        <v>0</v>
      </c>
      <c r="DC135" s="16">
        <f t="shared" si="324"/>
        <v>0</v>
      </c>
      <c r="DD135" s="238">
        <f t="shared" si="324"/>
        <v>0</v>
      </c>
      <c r="DE135" s="232">
        <f t="shared" si="325"/>
        <v>0</v>
      </c>
      <c r="DF135" s="132">
        <f t="shared" si="325"/>
        <v>0</v>
      </c>
      <c r="DG135" s="132">
        <f t="shared" si="325"/>
        <v>0</v>
      </c>
      <c r="DH135" s="132">
        <f t="shared" si="325"/>
        <v>0</v>
      </c>
      <c r="DI135" s="132">
        <f t="shared" si="325"/>
        <v>0</v>
      </c>
      <c r="DJ135" s="132">
        <f t="shared" si="325"/>
        <v>0</v>
      </c>
      <c r="DK135" s="132">
        <f t="shared" si="325"/>
        <v>0</v>
      </c>
      <c r="DL135" s="132">
        <f t="shared" si="325"/>
        <v>0</v>
      </c>
      <c r="DM135" s="132">
        <f t="shared" si="325"/>
        <v>0</v>
      </c>
      <c r="DN135" s="233">
        <f t="shared" si="325"/>
        <v>0</v>
      </c>
      <c r="DO135" s="232">
        <f t="shared" si="251"/>
        <v>0</v>
      </c>
      <c r="DP135" s="132">
        <f t="shared" si="252"/>
        <v>0</v>
      </c>
      <c r="DQ135" s="132">
        <f t="shared" si="253"/>
        <v>0</v>
      </c>
      <c r="DR135" s="132">
        <f t="shared" si="254"/>
        <v>0</v>
      </c>
      <c r="DS135" s="132">
        <f t="shared" si="255"/>
        <v>0</v>
      </c>
      <c r="DT135" s="132">
        <f t="shared" si="256"/>
        <v>0</v>
      </c>
      <c r="DU135" s="132">
        <f t="shared" si="257"/>
        <v>0</v>
      </c>
      <c r="DV135" s="132">
        <f t="shared" si="258"/>
        <v>0</v>
      </c>
      <c r="DW135" s="132">
        <f t="shared" si="259"/>
        <v>0</v>
      </c>
      <c r="DX135" s="233">
        <f t="shared" si="260"/>
        <v>0</v>
      </c>
      <c r="DY135" s="231" t="b">
        <f t="shared" si="297"/>
        <v>0</v>
      </c>
      <c r="DZ135" s="163"/>
      <c r="EA135" s="226" t="str">
        <f t="shared" si="298"/>
        <v/>
      </c>
      <c r="EB135" s="178" t="str">
        <f t="shared" si="299"/>
        <v/>
      </c>
      <c r="EC135" s="178" t="str">
        <f t="shared" si="300"/>
        <v/>
      </c>
      <c r="ED135" s="178" t="str">
        <f t="shared" si="301"/>
        <v/>
      </c>
      <c r="EE135" s="178" t="str">
        <f t="shared" si="302"/>
        <v/>
      </c>
      <c r="EF135" s="178" t="str">
        <f t="shared" si="303"/>
        <v/>
      </c>
      <c r="EG135" s="178" t="str">
        <f t="shared" si="304"/>
        <v/>
      </c>
      <c r="EH135" s="178" t="str">
        <f t="shared" si="305"/>
        <v/>
      </c>
      <c r="EI135" s="178" t="str">
        <f t="shared" si="306"/>
        <v/>
      </c>
      <c r="EJ135" s="227" t="str">
        <f t="shared" si="307"/>
        <v/>
      </c>
      <c r="EK135" s="230" t="str">
        <f t="shared" si="261"/>
        <v/>
      </c>
      <c r="EL135" s="177" t="str">
        <f t="shared" si="262"/>
        <v/>
      </c>
      <c r="EM135" s="177" t="str">
        <f t="shared" si="263"/>
        <v/>
      </c>
      <c r="EN135" s="177" t="str">
        <f t="shared" si="264"/>
        <v/>
      </c>
      <c r="EO135" s="177" t="str">
        <f t="shared" si="265"/>
        <v/>
      </c>
      <c r="EP135" s="177" t="str">
        <f t="shared" si="266"/>
        <v/>
      </c>
      <c r="EQ135" s="177" t="str">
        <f t="shared" si="267"/>
        <v/>
      </c>
      <c r="ER135" s="177" t="str">
        <f t="shared" si="268"/>
        <v/>
      </c>
      <c r="ES135" s="177" t="str">
        <f t="shared" si="269"/>
        <v/>
      </c>
      <c r="ET135" s="177" t="str">
        <f t="shared" si="270"/>
        <v/>
      </c>
      <c r="EU135" s="229" t="e">
        <f t="shared" si="271"/>
        <v>#VALUE!</v>
      </c>
      <c r="EV135" s="27" t="e">
        <f t="shared" si="272"/>
        <v>#VALUE!</v>
      </c>
      <c r="EW135" s="27" t="e">
        <f t="shared" si="273"/>
        <v>#VALUE!</v>
      </c>
      <c r="EX135" s="28" t="e">
        <f t="shared" si="274"/>
        <v>#VALUE!</v>
      </c>
      <c r="EY135" s="28" t="e">
        <f t="shared" si="275"/>
        <v>#VALUE!</v>
      </c>
      <c r="EZ135" s="28" t="b">
        <f t="shared" si="276"/>
        <v>0</v>
      </c>
      <c r="FA135" s="176" t="str">
        <f t="shared" si="277"/>
        <v/>
      </c>
      <c r="FB135" s="27" t="e" cm="1">
        <f t="array" aca="1" ref="FB135" ca="1">TEXT(RIGHT(10-RIGHT(SUM(INDEX(1*(MID(MID(C135,1,1)*2,ROW(INDIRECT("1:"&amp;LEN(MID(C135,1,1)*2))),1)),,))+MID(C135,2,1)+
SUM(INDEX(1*(MID(MID(C135,3,1)*2,ROW(INDIRECT("1:"&amp;LEN(MID(C135,3,1)*2))),1)),,))+MID(C135,4,1)+
SUM(INDEX(1*(MID(MID(C135,5,1)*2,ROW(INDIRECT("1:"&amp;LEN(MID(C135,5,1)*2))),1)),,))+MID(C135,6,1)+
SUM(INDEX(1*(MID(MID(C135,8,1)*2,ROW(INDIRECT("1:"&amp;LEN(MID(C135,8,1)*2))),1)),,))+MID(C135,9,1)+
SUM(INDEX(1*(MID(MID(C135,10,1)*2,ROW(INDIRECT("1:"&amp;LEN(MID(C135,10,1)*2))),1)),,)),1),1),"0")</f>
        <v>#VALUE!</v>
      </c>
      <c r="FC135" s="27" t="str">
        <f t="shared" si="278"/>
        <v/>
      </c>
      <c r="FD135" s="29" t="b">
        <f t="shared" si="279"/>
        <v>0</v>
      </c>
      <c r="FE135" s="112" t="b">
        <f>IFERROR(MATCH(D135,'Avtal för korttidsarbete'!$G$13:$G$1012,0),TRUE)</f>
        <v>1</v>
      </c>
      <c r="FF135" s="112" t="b">
        <f t="shared" si="308"/>
        <v>0</v>
      </c>
      <c r="FG135" s="113" t="str" cm="1">
        <f t="array" ref="FG135">IF(FE135=TRUE,"x",INDEX('Avtal för korttidsarbete'!$E$13:$E$1012,$FE135))</f>
        <v>x</v>
      </c>
      <c r="FH135" s="113" t="str" cm="1">
        <f t="array" ref="FH135">IF(FE135=TRUE,"x",INDEX('Avtal för korttidsarbete'!$F$13:$F$1012,$FE135))</f>
        <v>x</v>
      </c>
      <c r="FI135" s="112" t="b">
        <f t="shared" si="309"/>
        <v>0</v>
      </c>
      <c r="FJ135" s="135">
        <f t="shared" si="310"/>
        <v>44166</v>
      </c>
      <c r="FK135" s="135">
        <f t="shared" si="311"/>
        <v>44377</v>
      </c>
      <c r="FL135" s="112" t="b">
        <f t="shared" si="312"/>
        <v>0</v>
      </c>
      <c r="FM135" s="113">
        <f t="shared" si="313"/>
        <v>44166</v>
      </c>
      <c r="FN135" s="135">
        <f t="shared" si="314"/>
        <v>44377</v>
      </c>
      <c r="FO135" s="148" t="b">
        <f>IFERROR(INDEX('Avtal för korttidsarbete'!R:R,MATCH(D135,'Avtal för korttidsarbete'!$G:$G,0)),TRUE)</f>
        <v>1</v>
      </c>
      <c r="FP135" s="135" t="str">
        <f>IF(FO135,"-",INDEX('Avtal för korttidsarbete'!$D:$D,MATCH(D135,'Avtal för korttidsarbete'!$G:$G,0)))</f>
        <v>-</v>
      </c>
      <c r="FQ135" s="113" t="b">
        <f>IFERROR(G135&gt;INDEX(Uppsägningar!E:E,MATCH(C135,Uppsägningar!C:C,0)),FALSE)</f>
        <v>0</v>
      </c>
    </row>
    <row r="136" spans="1:173" x14ac:dyDescent="0.25">
      <c r="A136" s="19">
        <v>120</v>
      </c>
      <c r="B136" s="20"/>
      <c r="C136" s="183"/>
      <c r="D136" s="66"/>
      <c r="E136" s="212">
        <f>IFERROR(INDEX(Admin!$C$7:$C$10,MATCH(FP136,TblNivåValTExt,0)),0)</f>
        <v>0</v>
      </c>
      <c r="F136" s="1"/>
      <c r="G136" s="1"/>
      <c r="H136" s="78"/>
      <c r="I136" s="181"/>
      <c r="J136" s="181"/>
      <c r="K136" s="182"/>
      <c r="L136" s="182"/>
      <c r="M136" s="181"/>
      <c r="N136" s="181"/>
      <c r="O136" s="181"/>
      <c r="P136" s="182"/>
      <c r="Q136" s="182"/>
      <c r="R136" s="181"/>
      <c r="S136" s="181"/>
      <c r="T136" s="181"/>
      <c r="U136" s="182"/>
      <c r="V136" s="182"/>
      <c r="W136" s="181"/>
      <c r="X136" s="181"/>
      <c r="Y136" s="181"/>
      <c r="Z136" s="182"/>
      <c r="AA136" s="182"/>
      <c r="AB136" s="181"/>
      <c r="AC136" s="181"/>
      <c r="AD136" s="181"/>
      <c r="AE136" s="182"/>
      <c r="AF136" s="182"/>
      <c r="AG136" s="181"/>
      <c r="AH136" s="181"/>
      <c r="AI136" s="181"/>
      <c r="AJ136" s="182"/>
      <c r="AK136" s="182"/>
      <c r="AL136" s="181"/>
      <c r="AM136" s="181"/>
      <c r="AN136" s="181"/>
      <c r="AO136" s="182"/>
      <c r="AP136" s="182"/>
      <c r="AQ136" s="181"/>
      <c r="AR136" s="181"/>
      <c r="AS136" s="181"/>
      <c r="AT136" s="182"/>
      <c r="AU136" s="182"/>
      <c r="AV136" s="181"/>
      <c r="AW136" s="181"/>
      <c r="AX136" s="181"/>
      <c r="AY136" s="182"/>
      <c r="AZ136" s="182"/>
      <c r="BA136" s="181"/>
      <c r="BB136" s="181"/>
      <c r="BC136" s="181"/>
      <c r="BD136" s="182"/>
      <c r="BE136" s="182"/>
      <c r="BF136" s="181"/>
      <c r="BG136" s="180">
        <f t="shared" si="280"/>
        <v>0</v>
      </c>
      <c r="BH136" s="116" t="str">
        <f t="shared" si="281"/>
        <v/>
      </c>
      <c r="BI136" s="80" t="b">
        <f t="shared" si="229"/>
        <v>0</v>
      </c>
      <c r="BJ136" s="80" t="str">
        <f t="shared" si="230"/>
        <v/>
      </c>
      <c r="BK136" s="80" t="b">
        <f t="shared" si="282"/>
        <v>0</v>
      </c>
      <c r="BL136" s="13" t="str">
        <f t="shared" si="231"/>
        <v/>
      </c>
      <c r="BM136" s="13" t="b">
        <f t="shared" si="283"/>
        <v>0</v>
      </c>
      <c r="BN136" s="35" t="str">
        <f t="shared" si="232"/>
        <v/>
      </c>
      <c r="BO136" s="13" t="b">
        <f t="shared" si="233"/>
        <v>0</v>
      </c>
      <c r="BP136" s="35" t="str">
        <f t="shared" si="234"/>
        <v/>
      </c>
      <c r="BQ136" s="13" t="b">
        <f t="shared" si="235"/>
        <v>0</v>
      </c>
      <c r="BR136" s="35" t="str">
        <f t="shared" si="236"/>
        <v/>
      </c>
      <c r="BS136" s="35" t="b">
        <f t="shared" si="237"/>
        <v>0</v>
      </c>
      <c r="BT136" s="35" t="str">
        <f t="shared" si="238"/>
        <v/>
      </c>
      <c r="BU136" s="35" t="b">
        <f t="shared" si="239"/>
        <v>0</v>
      </c>
      <c r="BV136" s="35" t="str">
        <f t="shared" si="240"/>
        <v/>
      </c>
      <c r="BW136" s="13" t="b">
        <f t="shared" si="315"/>
        <v>0</v>
      </c>
      <c r="BX136" s="35" t="str">
        <f t="shared" si="241"/>
        <v/>
      </c>
      <c r="BY136" s="265" t="b">
        <f t="shared" si="284"/>
        <v>0</v>
      </c>
      <c r="BZ136" s="35" t="str">
        <f t="shared" si="242"/>
        <v/>
      </c>
      <c r="CA136" s="265" t="b">
        <f t="shared" si="285"/>
        <v>0</v>
      </c>
      <c r="CB136" s="35" t="str">
        <f t="shared" si="243"/>
        <v/>
      </c>
      <c r="CC136" s="272" t="b">
        <f t="shared" si="286"/>
        <v>0</v>
      </c>
      <c r="CD136" s="35" t="str">
        <f t="shared" si="244"/>
        <v/>
      </c>
      <c r="CE136" s="13" t="b">
        <f t="shared" si="245"/>
        <v>0</v>
      </c>
      <c r="CF136" s="35" t="str">
        <f t="shared" si="246"/>
        <v/>
      </c>
      <c r="CG136" s="179">
        <f t="shared" si="247"/>
        <v>0</v>
      </c>
      <c r="CH136" s="179">
        <f t="shared" si="248"/>
        <v>0</v>
      </c>
      <c r="CI136" s="218">
        <f t="shared" si="287"/>
        <v>0</v>
      </c>
      <c r="CJ136" s="218">
        <f t="shared" si="288"/>
        <v>0</v>
      </c>
      <c r="CK136" s="218">
        <f t="shared" si="289"/>
        <v>0</v>
      </c>
      <c r="CL136" s="218">
        <f t="shared" si="290"/>
        <v>0</v>
      </c>
      <c r="CM136" s="218">
        <f t="shared" si="291"/>
        <v>0</v>
      </c>
      <c r="CN136" s="218">
        <f t="shared" si="292"/>
        <v>0</v>
      </c>
      <c r="CO136" s="218">
        <f t="shared" si="293"/>
        <v>0</v>
      </c>
      <c r="CP136" s="218">
        <f t="shared" si="294"/>
        <v>0</v>
      </c>
      <c r="CQ136" s="218">
        <f t="shared" si="295"/>
        <v>0</v>
      </c>
      <c r="CR136" s="218">
        <f t="shared" si="296"/>
        <v>0</v>
      </c>
      <c r="CS136" s="14">
        <f t="shared" si="249"/>
        <v>0</v>
      </c>
      <c r="CT136" s="236">
        <f t="shared" si="250"/>
        <v>0</v>
      </c>
      <c r="CU136" s="237">
        <f t="shared" si="324"/>
        <v>0</v>
      </c>
      <c r="CV136" s="16">
        <f t="shared" si="324"/>
        <v>0</v>
      </c>
      <c r="CW136" s="16">
        <f t="shared" si="324"/>
        <v>0</v>
      </c>
      <c r="CX136" s="16">
        <f t="shared" si="324"/>
        <v>0</v>
      </c>
      <c r="CY136" s="16">
        <f t="shared" si="324"/>
        <v>0</v>
      </c>
      <c r="CZ136" s="16">
        <f t="shared" si="324"/>
        <v>0</v>
      </c>
      <c r="DA136" s="16">
        <f t="shared" si="324"/>
        <v>0</v>
      </c>
      <c r="DB136" s="16">
        <f t="shared" si="324"/>
        <v>0</v>
      </c>
      <c r="DC136" s="16">
        <f t="shared" si="324"/>
        <v>0</v>
      </c>
      <c r="DD136" s="238">
        <f t="shared" si="324"/>
        <v>0</v>
      </c>
      <c r="DE136" s="232">
        <f t="shared" si="325"/>
        <v>0</v>
      </c>
      <c r="DF136" s="132">
        <f t="shared" si="325"/>
        <v>0</v>
      </c>
      <c r="DG136" s="132">
        <f t="shared" si="325"/>
        <v>0</v>
      </c>
      <c r="DH136" s="132">
        <f t="shared" si="325"/>
        <v>0</v>
      </c>
      <c r="DI136" s="132">
        <f t="shared" si="325"/>
        <v>0</v>
      </c>
      <c r="DJ136" s="132">
        <f t="shared" si="325"/>
        <v>0</v>
      </c>
      <c r="DK136" s="132">
        <f t="shared" si="325"/>
        <v>0</v>
      </c>
      <c r="DL136" s="132">
        <f t="shared" si="325"/>
        <v>0</v>
      </c>
      <c r="DM136" s="132">
        <f t="shared" si="325"/>
        <v>0</v>
      </c>
      <c r="DN136" s="233">
        <f t="shared" si="325"/>
        <v>0</v>
      </c>
      <c r="DO136" s="232">
        <f t="shared" si="251"/>
        <v>0</v>
      </c>
      <c r="DP136" s="132">
        <f t="shared" si="252"/>
        <v>0</v>
      </c>
      <c r="DQ136" s="132">
        <f t="shared" si="253"/>
        <v>0</v>
      </c>
      <c r="DR136" s="132">
        <f t="shared" si="254"/>
        <v>0</v>
      </c>
      <c r="DS136" s="132">
        <f t="shared" si="255"/>
        <v>0</v>
      </c>
      <c r="DT136" s="132">
        <f t="shared" si="256"/>
        <v>0</v>
      </c>
      <c r="DU136" s="132">
        <f t="shared" si="257"/>
        <v>0</v>
      </c>
      <c r="DV136" s="132">
        <f t="shared" si="258"/>
        <v>0</v>
      </c>
      <c r="DW136" s="132">
        <f t="shared" si="259"/>
        <v>0</v>
      </c>
      <c r="DX136" s="233">
        <f t="shared" si="260"/>
        <v>0</v>
      </c>
      <c r="DY136" s="231" t="b">
        <f t="shared" si="297"/>
        <v>0</v>
      </c>
      <c r="DZ136" s="163"/>
      <c r="EA136" s="226" t="str">
        <f t="shared" si="298"/>
        <v/>
      </c>
      <c r="EB136" s="178" t="str">
        <f t="shared" si="299"/>
        <v/>
      </c>
      <c r="EC136" s="178" t="str">
        <f t="shared" si="300"/>
        <v/>
      </c>
      <c r="ED136" s="178" t="str">
        <f t="shared" si="301"/>
        <v/>
      </c>
      <c r="EE136" s="178" t="str">
        <f t="shared" si="302"/>
        <v/>
      </c>
      <c r="EF136" s="178" t="str">
        <f t="shared" si="303"/>
        <v/>
      </c>
      <c r="EG136" s="178" t="str">
        <f t="shared" si="304"/>
        <v/>
      </c>
      <c r="EH136" s="178" t="str">
        <f t="shared" si="305"/>
        <v/>
      </c>
      <c r="EI136" s="178" t="str">
        <f t="shared" si="306"/>
        <v/>
      </c>
      <c r="EJ136" s="227" t="str">
        <f t="shared" si="307"/>
        <v/>
      </c>
      <c r="EK136" s="230" t="str">
        <f t="shared" si="261"/>
        <v/>
      </c>
      <c r="EL136" s="177" t="str">
        <f t="shared" si="262"/>
        <v/>
      </c>
      <c r="EM136" s="177" t="str">
        <f t="shared" si="263"/>
        <v/>
      </c>
      <c r="EN136" s="177" t="str">
        <f t="shared" si="264"/>
        <v/>
      </c>
      <c r="EO136" s="177" t="str">
        <f t="shared" si="265"/>
        <v/>
      </c>
      <c r="EP136" s="177" t="str">
        <f t="shared" si="266"/>
        <v/>
      </c>
      <c r="EQ136" s="177" t="str">
        <f t="shared" si="267"/>
        <v/>
      </c>
      <c r="ER136" s="177" t="str">
        <f t="shared" si="268"/>
        <v/>
      </c>
      <c r="ES136" s="177" t="str">
        <f t="shared" si="269"/>
        <v/>
      </c>
      <c r="ET136" s="177" t="str">
        <f t="shared" si="270"/>
        <v/>
      </c>
      <c r="EU136" s="229" t="e">
        <f t="shared" si="271"/>
        <v>#VALUE!</v>
      </c>
      <c r="EV136" s="27" t="e">
        <f t="shared" si="272"/>
        <v>#VALUE!</v>
      </c>
      <c r="EW136" s="27" t="e">
        <f t="shared" si="273"/>
        <v>#VALUE!</v>
      </c>
      <c r="EX136" s="28" t="e">
        <f t="shared" si="274"/>
        <v>#VALUE!</v>
      </c>
      <c r="EY136" s="28" t="e">
        <f t="shared" si="275"/>
        <v>#VALUE!</v>
      </c>
      <c r="EZ136" s="28" t="b">
        <f t="shared" si="276"/>
        <v>0</v>
      </c>
      <c r="FA136" s="176" t="str">
        <f t="shared" si="277"/>
        <v/>
      </c>
      <c r="FB136" s="27" t="e" cm="1">
        <f t="array" aca="1" ref="FB136" ca="1">TEXT(RIGHT(10-RIGHT(SUM(INDEX(1*(MID(MID(C136,1,1)*2,ROW(INDIRECT("1:"&amp;LEN(MID(C136,1,1)*2))),1)),,))+MID(C136,2,1)+
SUM(INDEX(1*(MID(MID(C136,3,1)*2,ROW(INDIRECT("1:"&amp;LEN(MID(C136,3,1)*2))),1)),,))+MID(C136,4,1)+
SUM(INDEX(1*(MID(MID(C136,5,1)*2,ROW(INDIRECT("1:"&amp;LEN(MID(C136,5,1)*2))),1)),,))+MID(C136,6,1)+
SUM(INDEX(1*(MID(MID(C136,8,1)*2,ROW(INDIRECT("1:"&amp;LEN(MID(C136,8,1)*2))),1)),,))+MID(C136,9,1)+
SUM(INDEX(1*(MID(MID(C136,10,1)*2,ROW(INDIRECT("1:"&amp;LEN(MID(C136,10,1)*2))),1)),,)),1),1),"0")</f>
        <v>#VALUE!</v>
      </c>
      <c r="FC136" s="27" t="str">
        <f t="shared" si="278"/>
        <v/>
      </c>
      <c r="FD136" s="29" t="b">
        <f t="shared" si="279"/>
        <v>0</v>
      </c>
      <c r="FE136" s="112" t="b">
        <f>IFERROR(MATCH(D136,'Avtal för korttidsarbete'!$G$13:$G$1012,0),TRUE)</f>
        <v>1</v>
      </c>
      <c r="FF136" s="112" t="b">
        <f t="shared" si="308"/>
        <v>0</v>
      </c>
      <c r="FG136" s="113" t="str" cm="1">
        <f t="array" ref="FG136">IF(FE136=TRUE,"x",INDEX('Avtal för korttidsarbete'!$E$13:$E$1012,$FE136))</f>
        <v>x</v>
      </c>
      <c r="FH136" s="113" t="str" cm="1">
        <f t="array" ref="FH136">IF(FE136=TRUE,"x",INDEX('Avtal för korttidsarbete'!$F$13:$F$1012,$FE136))</f>
        <v>x</v>
      </c>
      <c r="FI136" s="112" t="b">
        <f t="shared" si="309"/>
        <v>0</v>
      </c>
      <c r="FJ136" s="135">
        <f t="shared" si="310"/>
        <v>44166</v>
      </c>
      <c r="FK136" s="135">
        <f t="shared" si="311"/>
        <v>44377</v>
      </c>
      <c r="FL136" s="112" t="b">
        <f t="shared" si="312"/>
        <v>0</v>
      </c>
      <c r="FM136" s="113">
        <f t="shared" si="313"/>
        <v>44166</v>
      </c>
      <c r="FN136" s="135">
        <f t="shared" si="314"/>
        <v>44377</v>
      </c>
      <c r="FO136" s="148" t="b">
        <f>IFERROR(INDEX('Avtal för korttidsarbete'!R:R,MATCH(D136,'Avtal för korttidsarbete'!$G:$G,0)),TRUE)</f>
        <v>1</v>
      </c>
      <c r="FP136" s="135" t="str">
        <f>IF(FO136,"-",INDEX('Avtal för korttidsarbete'!$D:$D,MATCH(D136,'Avtal för korttidsarbete'!$G:$G,0)))</f>
        <v>-</v>
      </c>
      <c r="FQ136" s="113" t="b">
        <f>IFERROR(G136&gt;INDEX(Uppsägningar!E:E,MATCH(C136,Uppsägningar!C:C,0)),FALSE)</f>
        <v>0</v>
      </c>
    </row>
    <row r="137" spans="1:173" x14ac:dyDescent="0.25">
      <c r="A137" s="19">
        <v>121</v>
      </c>
      <c r="B137" s="20"/>
      <c r="C137" s="183"/>
      <c r="D137" s="66"/>
      <c r="E137" s="212">
        <f>IFERROR(INDEX(Admin!$C$7:$C$10,MATCH(FP137,TblNivåValTExt,0)),0)</f>
        <v>0</v>
      </c>
      <c r="F137" s="1"/>
      <c r="G137" s="1"/>
      <c r="H137" s="78"/>
      <c r="I137" s="181"/>
      <c r="J137" s="181"/>
      <c r="K137" s="182"/>
      <c r="L137" s="182"/>
      <c r="M137" s="181"/>
      <c r="N137" s="181"/>
      <c r="O137" s="181"/>
      <c r="P137" s="182"/>
      <c r="Q137" s="182"/>
      <c r="R137" s="181"/>
      <c r="S137" s="181"/>
      <c r="T137" s="181"/>
      <c r="U137" s="182"/>
      <c r="V137" s="182"/>
      <c r="W137" s="181"/>
      <c r="X137" s="181"/>
      <c r="Y137" s="181"/>
      <c r="Z137" s="182"/>
      <c r="AA137" s="182"/>
      <c r="AB137" s="181"/>
      <c r="AC137" s="181"/>
      <c r="AD137" s="181"/>
      <c r="AE137" s="182"/>
      <c r="AF137" s="182"/>
      <c r="AG137" s="181"/>
      <c r="AH137" s="181"/>
      <c r="AI137" s="181"/>
      <c r="AJ137" s="182"/>
      <c r="AK137" s="182"/>
      <c r="AL137" s="181"/>
      <c r="AM137" s="181"/>
      <c r="AN137" s="181"/>
      <c r="AO137" s="182"/>
      <c r="AP137" s="182"/>
      <c r="AQ137" s="181"/>
      <c r="AR137" s="181"/>
      <c r="AS137" s="181"/>
      <c r="AT137" s="182"/>
      <c r="AU137" s="182"/>
      <c r="AV137" s="181"/>
      <c r="AW137" s="181"/>
      <c r="AX137" s="181"/>
      <c r="AY137" s="182"/>
      <c r="AZ137" s="182"/>
      <c r="BA137" s="181"/>
      <c r="BB137" s="181"/>
      <c r="BC137" s="181"/>
      <c r="BD137" s="182"/>
      <c r="BE137" s="182"/>
      <c r="BF137" s="181"/>
      <c r="BG137" s="180">
        <f t="shared" si="280"/>
        <v>0</v>
      </c>
      <c r="BH137" s="116" t="str">
        <f t="shared" si="281"/>
        <v/>
      </c>
      <c r="BI137" s="80" t="b">
        <f t="shared" si="229"/>
        <v>0</v>
      </c>
      <c r="BJ137" s="80" t="str">
        <f t="shared" si="230"/>
        <v/>
      </c>
      <c r="BK137" s="80" t="b">
        <f t="shared" si="282"/>
        <v>0</v>
      </c>
      <c r="BL137" s="13" t="str">
        <f t="shared" si="231"/>
        <v/>
      </c>
      <c r="BM137" s="13" t="b">
        <f t="shared" si="283"/>
        <v>0</v>
      </c>
      <c r="BN137" s="35" t="str">
        <f t="shared" si="232"/>
        <v/>
      </c>
      <c r="BO137" s="13" t="b">
        <f t="shared" si="233"/>
        <v>0</v>
      </c>
      <c r="BP137" s="35" t="str">
        <f t="shared" si="234"/>
        <v/>
      </c>
      <c r="BQ137" s="13" t="b">
        <f t="shared" si="235"/>
        <v>0</v>
      </c>
      <c r="BR137" s="35" t="str">
        <f t="shared" si="236"/>
        <v/>
      </c>
      <c r="BS137" s="35" t="b">
        <f t="shared" si="237"/>
        <v>0</v>
      </c>
      <c r="BT137" s="35" t="str">
        <f t="shared" si="238"/>
        <v/>
      </c>
      <c r="BU137" s="35" t="b">
        <f t="shared" si="239"/>
        <v>0</v>
      </c>
      <c r="BV137" s="35" t="str">
        <f t="shared" si="240"/>
        <v/>
      </c>
      <c r="BW137" s="13" t="b">
        <f t="shared" si="315"/>
        <v>0</v>
      </c>
      <c r="BX137" s="35" t="str">
        <f t="shared" si="241"/>
        <v/>
      </c>
      <c r="BY137" s="265" t="b">
        <f t="shared" si="284"/>
        <v>0</v>
      </c>
      <c r="BZ137" s="35" t="str">
        <f t="shared" si="242"/>
        <v/>
      </c>
      <c r="CA137" s="265" t="b">
        <f t="shared" si="285"/>
        <v>0</v>
      </c>
      <c r="CB137" s="35" t="str">
        <f t="shared" si="243"/>
        <v/>
      </c>
      <c r="CC137" s="272" t="b">
        <f t="shared" si="286"/>
        <v>0</v>
      </c>
      <c r="CD137" s="35" t="str">
        <f t="shared" si="244"/>
        <v/>
      </c>
      <c r="CE137" s="13" t="b">
        <f t="shared" si="245"/>
        <v>0</v>
      </c>
      <c r="CF137" s="35" t="str">
        <f t="shared" si="246"/>
        <v/>
      </c>
      <c r="CG137" s="179">
        <f t="shared" si="247"/>
        <v>0</v>
      </c>
      <c r="CH137" s="179">
        <f t="shared" si="248"/>
        <v>0</v>
      </c>
      <c r="CI137" s="218">
        <f t="shared" si="287"/>
        <v>0</v>
      </c>
      <c r="CJ137" s="218">
        <f t="shared" si="288"/>
        <v>0</v>
      </c>
      <c r="CK137" s="218">
        <f t="shared" si="289"/>
        <v>0</v>
      </c>
      <c r="CL137" s="218">
        <f t="shared" si="290"/>
        <v>0</v>
      </c>
      <c r="CM137" s="218">
        <f t="shared" si="291"/>
        <v>0</v>
      </c>
      <c r="CN137" s="218">
        <f t="shared" si="292"/>
        <v>0</v>
      </c>
      <c r="CO137" s="218">
        <f t="shared" si="293"/>
        <v>0</v>
      </c>
      <c r="CP137" s="218">
        <f t="shared" si="294"/>
        <v>0</v>
      </c>
      <c r="CQ137" s="218">
        <f t="shared" si="295"/>
        <v>0</v>
      </c>
      <c r="CR137" s="218">
        <f t="shared" si="296"/>
        <v>0</v>
      </c>
      <c r="CS137" s="14">
        <f t="shared" si="249"/>
        <v>0</v>
      </c>
      <c r="CT137" s="236">
        <f t="shared" si="250"/>
        <v>0</v>
      </c>
      <c r="CU137" s="237">
        <f t="shared" ref="CU137:DD146" si="326">IF(AND($CS137,$CT137,CU$12),MAX(0,MIN(CU$10,$CT137)-MAX(CU$9,$CS137)+1),0)</f>
        <v>0</v>
      </c>
      <c r="CV137" s="16">
        <f t="shared" si="326"/>
        <v>0</v>
      </c>
      <c r="CW137" s="16">
        <f t="shared" si="326"/>
        <v>0</v>
      </c>
      <c r="CX137" s="16">
        <f t="shared" si="326"/>
        <v>0</v>
      </c>
      <c r="CY137" s="16">
        <f t="shared" si="326"/>
        <v>0</v>
      </c>
      <c r="CZ137" s="16">
        <f t="shared" si="326"/>
        <v>0</v>
      </c>
      <c r="DA137" s="16">
        <f t="shared" si="326"/>
        <v>0</v>
      </c>
      <c r="DB137" s="16">
        <f t="shared" si="326"/>
        <v>0</v>
      </c>
      <c r="DC137" s="16">
        <f t="shared" si="326"/>
        <v>0</v>
      </c>
      <c r="DD137" s="238">
        <f t="shared" si="326"/>
        <v>0</v>
      </c>
      <c r="DE137" s="232">
        <f t="shared" ref="DE137:DN146" si="327">IF($H137&lt;=0,0,MAX(0,MIN($H137,$DE$11)))</f>
        <v>0</v>
      </c>
      <c r="DF137" s="132">
        <f t="shared" si="327"/>
        <v>0</v>
      </c>
      <c r="DG137" s="132">
        <f t="shared" si="327"/>
        <v>0</v>
      </c>
      <c r="DH137" s="132">
        <f t="shared" si="327"/>
        <v>0</v>
      </c>
      <c r="DI137" s="132">
        <f t="shared" si="327"/>
        <v>0</v>
      </c>
      <c r="DJ137" s="132">
        <f t="shared" si="327"/>
        <v>0</v>
      </c>
      <c r="DK137" s="132">
        <f t="shared" si="327"/>
        <v>0</v>
      </c>
      <c r="DL137" s="132">
        <f t="shared" si="327"/>
        <v>0</v>
      </c>
      <c r="DM137" s="132">
        <f t="shared" si="327"/>
        <v>0</v>
      </c>
      <c r="DN137" s="233">
        <f t="shared" si="327"/>
        <v>0</v>
      </c>
      <c r="DO137" s="232">
        <f t="shared" si="251"/>
        <v>0</v>
      </c>
      <c r="DP137" s="132">
        <f t="shared" si="252"/>
        <v>0</v>
      </c>
      <c r="DQ137" s="132">
        <f t="shared" si="253"/>
        <v>0</v>
      </c>
      <c r="DR137" s="132">
        <f t="shared" si="254"/>
        <v>0</v>
      </c>
      <c r="DS137" s="132">
        <f t="shared" si="255"/>
        <v>0</v>
      </c>
      <c r="DT137" s="132">
        <f t="shared" si="256"/>
        <v>0</v>
      </c>
      <c r="DU137" s="132">
        <f t="shared" si="257"/>
        <v>0</v>
      </c>
      <c r="DV137" s="132">
        <f t="shared" si="258"/>
        <v>0</v>
      </c>
      <c r="DW137" s="132">
        <f t="shared" si="259"/>
        <v>0</v>
      </c>
      <c r="DX137" s="233">
        <f t="shared" si="260"/>
        <v>0</v>
      </c>
      <c r="DY137" s="231" t="b">
        <f t="shared" si="297"/>
        <v>0</v>
      </c>
      <c r="DZ137" s="163"/>
      <c r="EA137" s="226" t="str">
        <f t="shared" si="298"/>
        <v/>
      </c>
      <c r="EB137" s="178" t="str">
        <f t="shared" si="299"/>
        <v/>
      </c>
      <c r="EC137" s="178" t="str">
        <f t="shared" si="300"/>
        <v/>
      </c>
      <c r="ED137" s="178" t="str">
        <f t="shared" si="301"/>
        <v/>
      </c>
      <c r="EE137" s="178" t="str">
        <f t="shared" si="302"/>
        <v/>
      </c>
      <c r="EF137" s="178" t="str">
        <f t="shared" si="303"/>
        <v/>
      </c>
      <c r="EG137" s="178" t="str">
        <f t="shared" si="304"/>
        <v/>
      </c>
      <c r="EH137" s="178" t="str">
        <f t="shared" si="305"/>
        <v/>
      </c>
      <c r="EI137" s="178" t="str">
        <f t="shared" si="306"/>
        <v/>
      </c>
      <c r="EJ137" s="227" t="str">
        <f t="shared" si="307"/>
        <v/>
      </c>
      <c r="EK137" s="230" t="str">
        <f t="shared" si="261"/>
        <v/>
      </c>
      <c r="EL137" s="177" t="str">
        <f t="shared" si="262"/>
        <v/>
      </c>
      <c r="EM137" s="177" t="str">
        <f t="shared" si="263"/>
        <v/>
      </c>
      <c r="EN137" s="177" t="str">
        <f t="shared" si="264"/>
        <v/>
      </c>
      <c r="EO137" s="177" t="str">
        <f t="shared" si="265"/>
        <v/>
      </c>
      <c r="EP137" s="177" t="str">
        <f t="shared" si="266"/>
        <v/>
      </c>
      <c r="EQ137" s="177" t="str">
        <f t="shared" si="267"/>
        <v/>
      </c>
      <c r="ER137" s="177" t="str">
        <f t="shared" si="268"/>
        <v/>
      </c>
      <c r="ES137" s="177" t="str">
        <f t="shared" si="269"/>
        <v/>
      </c>
      <c r="ET137" s="177" t="str">
        <f t="shared" si="270"/>
        <v/>
      </c>
      <c r="EU137" s="229" t="e">
        <f t="shared" si="271"/>
        <v>#VALUE!</v>
      </c>
      <c r="EV137" s="27" t="e">
        <f t="shared" si="272"/>
        <v>#VALUE!</v>
      </c>
      <c r="EW137" s="27" t="e">
        <f t="shared" si="273"/>
        <v>#VALUE!</v>
      </c>
      <c r="EX137" s="28" t="e">
        <f t="shared" si="274"/>
        <v>#VALUE!</v>
      </c>
      <c r="EY137" s="28" t="e">
        <f t="shared" si="275"/>
        <v>#VALUE!</v>
      </c>
      <c r="EZ137" s="28" t="b">
        <f t="shared" si="276"/>
        <v>0</v>
      </c>
      <c r="FA137" s="176" t="str">
        <f t="shared" si="277"/>
        <v/>
      </c>
      <c r="FB137" s="27" t="e" cm="1">
        <f t="array" aca="1" ref="FB137" ca="1">TEXT(RIGHT(10-RIGHT(SUM(INDEX(1*(MID(MID(C137,1,1)*2,ROW(INDIRECT("1:"&amp;LEN(MID(C137,1,1)*2))),1)),,))+MID(C137,2,1)+
SUM(INDEX(1*(MID(MID(C137,3,1)*2,ROW(INDIRECT("1:"&amp;LEN(MID(C137,3,1)*2))),1)),,))+MID(C137,4,1)+
SUM(INDEX(1*(MID(MID(C137,5,1)*2,ROW(INDIRECT("1:"&amp;LEN(MID(C137,5,1)*2))),1)),,))+MID(C137,6,1)+
SUM(INDEX(1*(MID(MID(C137,8,1)*2,ROW(INDIRECT("1:"&amp;LEN(MID(C137,8,1)*2))),1)),,))+MID(C137,9,1)+
SUM(INDEX(1*(MID(MID(C137,10,1)*2,ROW(INDIRECT("1:"&amp;LEN(MID(C137,10,1)*2))),1)),,)),1),1),"0")</f>
        <v>#VALUE!</v>
      </c>
      <c r="FC137" s="27" t="str">
        <f t="shared" si="278"/>
        <v/>
      </c>
      <c r="FD137" s="29" t="b">
        <f t="shared" si="279"/>
        <v>0</v>
      </c>
      <c r="FE137" s="112" t="b">
        <f>IFERROR(MATCH(D137,'Avtal för korttidsarbete'!$G$13:$G$1012,0),TRUE)</f>
        <v>1</v>
      </c>
      <c r="FF137" s="112" t="b">
        <f t="shared" si="308"/>
        <v>0</v>
      </c>
      <c r="FG137" s="113" t="str" cm="1">
        <f t="array" ref="FG137">IF(FE137=TRUE,"x",INDEX('Avtal för korttidsarbete'!$E$13:$E$1012,$FE137))</f>
        <v>x</v>
      </c>
      <c r="FH137" s="113" t="str" cm="1">
        <f t="array" ref="FH137">IF(FE137=TRUE,"x",INDEX('Avtal för korttidsarbete'!$F$13:$F$1012,$FE137))</f>
        <v>x</v>
      </c>
      <c r="FI137" s="112" t="b">
        <f t="shared" si="309"/>
        <v>0</v>
      </c>
      <c r="FJ137" s="135">
        <f t="shared" si="310"/>
        <v>44166</v>
      </c>
      <c r="FK137" s="135">
        <f t="shared" si="311"/>
        <v>44377</v>
      </c>
      <c r="FL137" s="112" t="b">
        <f t="shared" si="312"/>
        <v>0</v>
      </c>
      <c r="FM137" s="113">
        <f t="shared" si="313"/>
        <v>44166</v>
      </c>
      <c r="FN137" s="135">
        <f t="shared" si="314"/>
        <v>44377</v>
      </c>
      <c r="FO137" s="148" t="b">
        <f>IFERROR(INDEX('Avtal för korttidsarbete'!R:R,MATCH(D137,'Avtal för korttidsarbete'!$G:$G,0)),TRUE)</f>
        <v>1</v>
      </c>
      <c r="FP137" s="135" t="str">
        <f>IF(FO137,"-",INDEX('Avtal för korttidsarbete'!$D:$D,MATCH(D137,'Avtal för korttidsarbete'!$G:$G,0)))</f>
        <v>-</v>
      </c>
      <c r="FQ137" s="113" t="b">
        <f>IFERROR(G137&gt;INDEX(Uppsägningar!E:E,MATCH(C137,Uppsägningar!C:C,0)),FALSE)</f>
        <v>0</v>
      </c>
    </row>
    <row r="138" spans="1:173" x14ac:dyDescent="0.25">
      <c r="A138" s="19">
        <v>122</v>
      </c>
      <c r="B138" s="20"/>
      <c r="C138" s="183"/>
      <c r="D138" s="66"/>
      <c r="E138" s="212">
        <f>IFERROR(INDEX(Admin!$C$7:$C$10,MATCH(FP138,TblNivåValTExt,0)),0)</f>
        <v>0</v>
      </c>
      <c r="F138" s="1"/>
      <c r="G138" s="1"/>
      <c r="H138" s="78"/>
      <c r="I138" s="181"/>
      <c r="J138" s="181"/>
      <c r="K138" s="182"/>
      <c r="L138" s="182"/>
      <c r="M138" s="181"/>
      <c r="N138" s="181"/>
      <c r="O138" s="181"/>
      <c r="P138" s="182"/>
      <c r="Q138" s="182"/>
      <c r="R138" s="181"/>
      <c r="S138" s="181"/>
      <c r="T138" s="181"/>
      <c r="U138" s="182"/>
      <c r="V138" s="182"/>
      <c r="W138" s="181"/>
      <c r="X138" s="181"/>
      <c r="Y138" s="181"/>
      <c r="Z138" s="182"/>
      <c r="AA138" s="182"/>
      <c r="AB138" s="181"/>
      <c r="AC138" s="181"/>
      <c r="AD138" s="181"/>
      <c r="AE138" s="182"/>
      <c r="AF138" s="182"/>
      <c r="AG138" s="181"/>
      <c r="AH138" s="181"/>
      <c r="AI138" s="181"/>
      <c r="AJ138" s="182"/>
      <c r="AK138" s="182"/>
      <c r="AL138" s="181"/>
      <c r="AM138" s="181"/>
      <c r="AN138" s="181"/>
      <c r="AO138" s="182"/>
      <c r="AP138" s="182"/>
      <c r="AQ138" s="181"/>
      <c r="AR138" s="181"/>
      <c r="AS138" s="181"/>
      <c r="AT138" s="182"/>
      <c r="AU138" s="182"/>
      <c r="AV138" s="181"/>
      <c r="AW138" s="181"/>
      <c r="AX138" s="181"/>
      <c r="AY138" s="182"/>
      <c r="AZ138" s="182"/>
      <c r="BA138" s="181"/>
      <c r="BB138" s="181"/>
      <c r="BC138" s="181"/>
      <c r="BD138" s="182"/>
      <c r="BE138" s="182"/>
      <c r="BF138" s="181"/>
      <c r="BG138" s="180">
        <f t="shared" si="280"/>
        <v>0</v>
      </c>
      <c r="BH138" s="116" t="str">
        <f t="shared" si="281"/>
        <v/>
      </c>
      <c r="BI138" s="80" t="b">
        <f t="shared" si="229"/>
        <v>0</v>
      </c>
      <c r="BJ138" s="80" t="str">
        <f t="shared" si="230"/>
        <v/>
      </c>
      <c r="BK138" s="80" t="b">
        <f t="shared" si="282"/>
        <v>0</v>
      </c>
      <c r="BL138" s="13" t="str">
        <f t="shared" si="231"/>
        <v/>
      </c>
      <c r="BM138" s="13" t="b">
        <f t="shared" si="283"/>
        <v>0</v>
      </c>
      <c r="BN138" s="35" t="str">
        <f t="shared" si="232"/>
        <v/>
      </c>
      <c r="BO138" s="13" t="b">
        <f t="shared" si="233"/>
        <v>0</v>
      </c>
      <c r="BP138" s="35" t="str">
        <f t="shared" si="234"/>
        <v/>
      </c>
      <c r="BQ138" s="13" t="b">
        <f t="shared" si="235"/>
        <v>0</v>
      </c>
      <c r="BR138" s="35" t="str">
        <f t="shared" si="236"/>
        <v/>
      </c>
      <c r="BS138" s="35" t="b">
        <f t="shared" si="237"/>
        <v>0</v>
      </c>
      <c r="BT138" s="35" t="str">
        <f t="shared" si="238"/>
        <v/>
      </c>
      <c r="BU138" s="35" t="b">
        <f t="shared" si="239"/>
        <v>0</v>
      </c>
      <c r="BV138" s="35" t="str">
        <f t="shared" si="240"/>
        <v/>
      </c>
      <c r="BW138" s="13" t="b">
        <f t="shared" si="315"/>
        <v>0</v>
      </c>
      <c r="BX138" s="35" t="str">
        <f t="shared" si="241"/>
        <v/>
      </c>
      <c r="BY138" s="265" t="b">
        <f t="shared" si="284"/>
        <v>0</v>
      </c>
      <c r="BZ138" s="35" t="str">
        <f t="shared" si="242"/>
        <v/>
      </c>
      <c r="CA138" s="265" t="b">
        <f t="shared" si="285"/>
        <v>0</v>
      </c>
      <c r="CB138" s="35" t="str">
        <f t="shared" si="243"/>
        <v/>
      </c>
      <c r="CC138" s="272" t="b">
        <f t="shared" si="286"/>
        <v>0</v>
      </c>
      <c r="CD138" s="35" t="str">
        <f t="shared" si="244"/>
        <v/>
      </c>
      <c r="CE138" s="13" t="b">
        <f t="shared" si="245"/>
        <v>0</v>
      </c>
      <c r="CF138" s="35" t="str">
        <f t="shared" si="246"/>
        <v/>
      </c>
      <c r="CG138" s="179">
        <f t="shared" si="247"/>
        <v>0</v>
      </c>
      <c r="CH138" s="179">
        <f t="shared" si="248"/>
        <v>0</v>
      </c>
      <c r="CI138" s="218">
        <f t="shared" si="287"/>
        <v>0</v>
      </c>
      <c r="CJ138" s="218">
        <f t="shared" si="288"/>
        <v>0</v>
      </c>
      <c r="CK138" s="218">
        <f t="shared" si="289"/>
        <v>0</v>
      </c>
      <c r="CL138" s="218">
        <f t="shared" si="290"/>
        <v>0</v>
      </c>
      <c r="CM138" s="218">
        <f t="shared" si="291"/>
        <v>0</v>
      </c>
      <c r="CN138" s="218">
        <f t="shared" si="292"/>
        <v>0</v>
      </c>
      <c r="CO138" s="218">
        <f t="shared" si="293"/>
        <v>0</v>
      </c>
      <c r="CP138" s="218">
        <f t="shared" si="294"/>
        <v>0</v>
      </c>
      <c r="CQ138" s="218">
        <f t="shared" si="295"/>
        <v>0</v>
      </c>
      <c r="CR138" s="218">
        <f t="shared" si="296"/>
        <v>0</v>
      </c>
      <c r="CS138" s="14">
        <f t="shared" si="249"/>
        <v>0</v>
      </c>
      <c r="CT138" s="236">
        <f t="shared" si="250"/>
        <v>0</v>
      </c>
      <c r="CU138" s="237">
        <f t="shared" si="326"/>
        <v>0</v>
      </c>
      <c r="CV138" s="16">
        <f t="shared" si="326"/>
        <v>0</v>
      </c>
      <c r="CW138" s="16">
        <f t="shared" si="326"/>
        <v>0</v>
      </c>
      <c r="CX138" s="16">
        <f t="shared" si="326"/>
        <v>0</v>
      </c>
      <c r="CY138" s="16">
        <f t="shared" si="326"/>
        <v>0</v>
      </c>
      <c r="CZ138" s="16">
        <f t="shared" si="326"/>
        <v>0</v>
      </c>
      <c r="DA138" s="16">
        <f t="shared" si="326"/>
        <v>0</v>
      </c>
      <c r="DB138" s="16">
        <f t="shared" si="326"/>
        <v>0</v>
      </c>
      <c r="DC138" s="16">
        <f t="shared" si="326"/>
        <v>0</v>
      </c>
      <c r="DD138" s="238">
        <f t="shared" si="326"/>
        <v>0</v>
      </c>
      <c r="DE138" s="232">
        <f t="shared" si="327"/>
        <v>0</v>
      </c>
      <c r="DF138" s="132">
        <f t="shared" si="327"/>
        <v>0</v>
      </c>
      <c r="DG138" s="132">
        <f t="shared" si="327"/>
        <v>0</v>
      </c>
      <c r="DH138" s="132">
        <f t="shared" si="327"/>
        <v>0</v>
      </c>
      <c r="DI138" s="132">
        <f t="shared" si="327"/>
        <v>0</v>
      </c>
      <c r="DJ138" s="132">
        <f t="shared" si="327"/>
        <v>0</v>
      </c>
      <c r="DK138" s="132">
        <f t="shared" si="327"/>
        <v>0</v>
      </c>
      <c r="DL138" s="132">
        <f t="shared" si="327"/>
        <v>0</v>
      </c>
      <c r="DM138" s="132">
        <f t="shared" si="327"/>
        <v>0</v>
      </c>
      <c r="DN138" s="233">
        <f t="shared" si="327"/>
        <v>0</v>
      </c>
      <c r="DO138" s="232">
        <f t="shared" si="251"/>
        <v>0</v>
      </c>
      <c r="DP138" s="132">
        <f t="shared" si="252"/>
        <v>0</v>
      </c>
      <c r="DQ138" s="132">
        <f t="shared" si="253"/>
        <v>0</v>
      </c>
      <c r="DR138" s="132">
        <f t="shared" si="254"/>
        <v>0</v>
      </c>
      <c r="DS138" s="132">
        <f t="shared" si="255"/>
        <v>0</v>
      </c>
      <c r="DT138" s="132">
        <f t="shared" si="256"/>
        <v>0</v>
      </c>
      <c r="DU138" s="132">
        <f t="shared" si="257"/>
        <v>0</v>
      </c>
      <c r="DV138" s="132">
        <f t="shared" si="258"/>
        <v>0</v>
      </c>
      <c r="DW138" s="132">
        <f t="shared" si="259"/>
        <v>0</v>
      </c>
      <c r="DX138" s="233">
        <f t="shared" si="260"/>
        <v>0</v>
      </c>
      <c r="DY138" s="231" t="b">
        <f t="shared" si="297"/>
        <v>0</v>
      </c>
      <c r="DZ138" s="163"/>
      <c r="EA138" s="226" t="str">
        <f t="shared" si="298"/>
        <v/>
      </c>
      <c r="EB138" s="178" t="str">
        <f t="shared" si="299"/>
        <v/>
      </c>
      <c r="EC138" s="178" t="str">
        <f t="shared" si="300"/>
        <v/>
      </c>
      <c r="ED138" s="178" t="str">
        <f t="shared" si="301"/>
        <v/>
      </c>
      <c r="EE138" s="178" t="str">
        <f t="shared" si="302"/>
        <v/>
      </c>
      <c r="EF138" s="178" t="str">
        <f t="shared" si="303"/>
        <v/>
      </c>
      <c r="EG138" s="178" t="str">
        <f t="shared" si="304"/>
        <v/>
      </c>
      <c r="EH138" s="178" t="str">
        <f t="shared" si="305"/>
        <v/>
      </c>
      <c r="EI138" s="178" t="str">
        <f t="shared" si="306"/>
        <v/>
      </c>
      <c r="EJ138" s="227" t="str">
        <f t="shared" si="307"/>
        <v/>
      </c>
      <c r="EK138" s="230" t="str">
        <f t="shared" si="261"/>
        <v/>
      </c>
      <c r="EL138" s="177" t="str">
        <f t="shared" si="262"/>
        <v/>
      </c>
      <c r="EM138" s="177" t="str">
        <f t="shared" si="263"/>
        <v/>
      </c>
      <c r="EN138" s="177" t="str">
        <f t="shared" si="264"/>
        <v/>
      </c>
      <c r="EO138" s="177" t="str">
        <f t="shared" si="265"/>
        <v/>
      </c>
      <c r="EP138" s="177" t="str">
        <f t="shared" si="266"/>
        <v/>
      </c>
      <c r="EQ138" s="177" t="str">
        <f t="shared" si="267"/>
        <v/>
      </c>
      <c r="ER138" s="177" t="str">
        <f t="shared" si="268"/>
        <v/>
      </c>
      <c r="ES138" s="177" t="str">
        <f t="shared" si="269"/>
        <v/>
      </c>
      <c r="ET138" s="177" t="str">
        <f t="shared" si="270"/>
        <v/>
      </c>
      <c r="EU138" s="229" t="e">
        <f t="shared" si="271"/>
        <v>#VALUE!</v>
      </c>
      <c r="EV138" s="27" t="e">
        <f t="shared" si="272"/>
        <v>#VALUE!</v>
      </c>
      <c r="EW138" s="27" t="e">
        <f t="shared" si="273"/>
        <v>#VALUE!</v>
      </c>
      <c r="EX138" s="28" t="e">
        <f t="shared" si="274"/>
        <v>#VALUE!</v>
      </c>
      <c r="EY138" s="28" t="e">
        <f t="shared" si="275"/>
        <v>#VALUE!</v>
      </c>
      <c r="EZ138" s="28" t="b">
        <f t="shared" si="276"/>
        <v>0</v>
      </c>
      <c r="FA138" s="176" t="str">
        <f t="shared" si="277"/>
        <v/>
      </c>
      <c r="FB138" s="27" t="e" cm="1">
        <f t="array" aca="1" ref="FB138" ca="1">TEXT(RIGHT(10-RIGHT(SUM(INDEX(1*(MID(MID(C138,1,1)*2,ROW(INDIRECT("1:"&amp;LEN(MID(C138,1,1)*2))),1)),,))+MID(C138,2,1)+
SUM(INDEX(1*(MID(MID(C138,3,1)*2,ROW(INDIRECT("1:"&amp;LEN(MID(C138,3,1)*2))),1)),,))+MID(C138,4,1)+
SUM(INDEX(1*(MID(MID(C138,5,1)*2,ROW(INDIRECT("1:"&amp;LEN(MID(C138,5,1)*2))),1)),,))+MID(C138,6,1)+
SUM(INDEX(1*(MID(MID(C138,8,1)*2,ROW(INDIRECT("1:"&amp;LEN(MID(C138,8,1)*2))),1)),,))+MID(C138,9,1)+
SUM(INDEX(1*(MID(MID(C138,10,1)*2,ROW(INDIRECT("1:"&amp;LEN(MID(C138,10,1)*2))),1)),,)),1),1),"0")</f>
        <v>#VALUE!</v>
      </c>
      <c r="FC138" s="27" t="str">
        <f t="shared" si="278"/>
        <v/>
      </c>
      <c r="FD138" s="29" t="b">
        <f t="shared" si="279"/>
        <v>0</v>
      </c>
      <c r="FE138" s="112" t="b">
        <f>IFERROR(MATCH(D138,'Avtal för korttidsarbete'!$G$13:$G$1012,0),TRUE)</f>
        <v>1</v>
      </c>
      <c r="FF138" s="112" t="b">
        <f t="shared" si="308"/>
        <v>0</v>
      </c>
      <c r="FG138" s="113" t="str" cm="1">
        <f t="array" ref="FG138">IF(FE138=TRUE,"x",INDEX('Avtal för korttidsarbete'!$E$13:$E$1012,$FE138))</f>
        <v>x</v>
      </c>
      <c r="FH138" s="113" t="str" cm="1">
        <f t="array" ref="FH138">IF(FE138=TRUE,"x",INDEX('Avtal för korttidsarbete'!$F$13:$F$1012,$FE138))</f>
        <v>x</v>
      </c>
      <c r="FI138" s="112" t="b">
        <f t="shared" si="309"/>
        <v>0</v>
      </c>
      <c r="FJ138" s="135">
        <f t="shared" si="310"/>
        <v>44166</v>
      </c>
      <c r="FK138" s="135">
        <f t="shared" si="311"/>
        <v>44377</v>
      </c>
      <c r="FL138" s="112" t="b">
        <f t="shared" si="312"/>
        <v>0</v>
      </c>
      <c r="FM138" s="113">
        <f t="shared" si="313"/>
        <v>44166</v>
      </c>
      <c r="FN138" s="135">
        <f t="shared" si="314"/>
        <v>44377</v>
      </c>
      <c r="FO138" s="148" t="b">
        <f>IFERROR(INDEX('Avtal för korttidsarbete'!R:R,MATCH(D138,'Avtal för korttidsarbete'!$G:$G,0)),TRUE)</f>
        <v>1</v>
      </c>
      <c r="FP138" s="135" t="str">
        <f>IF(FO138,"-",INDEX('Avtal för korttidsarbete'!$D:$D,MATCH(D138,'Avtal för korttidsarbete'!$G:$G,0)))</f>
        <v>-</v>
      </c>
      <c r="FQ138" s="113" t="b">
        <f>IFERROR(G138&gt;INDEX(Uppsägningar!E:E,MATCH(C138,Uppsägningar!C:C,0)),FALSE)</f>
        <v>0</v>
      </c>
    </row>
    <row r="139" spans="1:173" x14ac:dyDescent="0.25">
      <c r="A139" s="19">
        <v>123</v>
      </c>
      <c r="B139" s="20"/>
      <c r="C139" s="183"/>
      <c r="D139" s="66"/>
      <c r="E139" s="212">
        <f>IFERROR(INDEX(Admin!$C$7:$C$10,MATCH(FP139,TblNivåValTExt,0)),0)</f>
        <v>0</v>
      </c>
      <c r="F139" s="1"/>
      <c r="G139" s="1"/>
      <c r="H139" s="78"/>
      <c r="I139" s="181"/>
      <c r="J139" s="181"/>
      <c r="K139" s="182"/>
      <c r="L139" s="182"/>
      <c r="M139" s="181"/>
      <c r="N139" s="181"/>
      <c r="O139" s="181"/>
      <c r="P139" s="182"/>
      <c r="Q139" s="182"/>
      <c r="R139" s="181"/>
      <c r="S139" s="181"/>
      <c r="T139" s="181"/>
      <c r="U139" s="182"/>
      <c r="V139" s="182"/>
      <c r="W139" s="181"/>
      <c r="X139" s="181"/>
      <c r="Y139" s="181"/>
      <c r="Z139" s="182"/>
      <c r="AA139" s="182"/>
      <c r="AB139" s="181"/>
      <c r="AC139" s="181"/>
      <c r="AD139" s="181"/>
      <c r="AE139" s="182"/>
      <c r="AF139" s="182"/>
      <c r="AG139" s="181"/>
      <c r="AH139" s="181"/>
      <c r="AI139" s="181"/>
      <c r="AJ139" s="182"/>
      <c r="AK139" s="182"/>
      <c r="AL139" s="181"/>
      <c r="AM139" s="181"/>
      <c r="AN139" s="181"/>
      <c r="AO139" s="182"/>
      <c r="AP139" s="182"/>
      <c r="AQ139" s="181"/>
      <c r="AR139" s="181"/>
      <c r="AS139" s="181"/>
      <c r="AT139" s="182"/>
      <c r="AU139" s="182"/>
      <c r="AV139" s="181"/>
      <c r="AW139" s="181"/>
      <c r="AX139" s="181"/>
      <c r="AY139" s="182"/>
      <c r="AZ139" s="182"/>
      <c r="BA139" s="181"/>
      <c r="BB139" s="181"/>
      <c r="BC139" s="181"/>
      <c r="BD139" s="182"/>
      <c r="BE139" s="182"/>
      <c r="BF139" s="181"/>
      <c r="BG139" s="180">
        <f t="shared" si="280"/>
        <v>0</v>
      </c>
      <c r="BH139" s="116" t="str">
        <f t="shared" si="281"/>
        <v/>
      </c>
      <c r="BI139" s="80" t="b">
        <f t="shared" si="229"/>
        <v>0</v>
      </c>
      <c r="BJ139" s="80" t="str">
        <f t="shared" si="230"/>
        <v/>
      </c>
      <c r="BK139" s="80" t="b">
        <f t="shared" si="282"/>
        <v>0</v>
      </c>
      <c r="BL139" s="13" t="str">
        <f t="shared" si="231"/>
        <v/>
      </c>
      <c r="BM139" s="13" t="b">
        <f t="shared" si="283"/>
        <v>0</v>
      </c>
      <c r="BN139" s="35" t="str">
        <f t="shared" si="232"/>
        <v/>
      </c>
      <c r="BO139" s="13" t="b">
        <f t="shared" si="233"/>
        <v>0</v>
      </c>
      <c r="BP139" s="35" t="str">
        <f t="shared" si="234"/>
        <v/>
      </c>
      <c r="BQ139" s="13" t="b">
        <f t="shared" si="235"/>
        <v>0</v>
      </c>
      <c r="BR139" s="35" t="str">
        <f t="shared" si="236"/>
        <v/>
      </c>
      <c r="BS139" s="35" t="b">
        <f t="shared" si="237"/>
        <v>0</v>
      </c>
      <c r="BT139" s="35" t="str">
        <f t="shared" si="238"/>
        <v/>
      </c>
      <c r="BU139" s="35" t="b">
        <f t="shared" si="239"/>
        <v>0</v>
      </c>
      <c r="BV139" s="35" t="str">
        <f t="shared" si="240"/>
        <v/>
      </c>
      <c r="BW139" s="13" t="b">
        <f t="shared" si="315"/>
        <v>0</v>
      </c>
      <c r="BX139" s="35" t="str">
        <f t="shared" si="241"/>
        <v/>
      </c>
      <c r="BY139" s="265" t="b">
        <f t="shared" si="284"/>
        <v>0</v>
      </c>
      <c r="BZ139" s="35" t="str">
        <f t="shared" si="242"/>
        <v/>
      </c>
      <c r="CA139" s="265" t="b">
        <f t="shared" si="285"/>
        <v>0</v>
      </c>
      <c r="CB139" s="35" t="str">
        <f t="shared" si="243"/>
        <v/>
      </c>
      <c r="CC139" s="272" t="b">
        <f t="shared" si="286"/>
        <v>0</v>
      </c>
      <c r="CD139" s="35" t="str">
        <f t="shared" si="244"/>
        <v/>
      </c>
      <c r="CE139" s="13" t="b">
        <f t="shared" si="245"/>
        <v>0</v>
      </c>
      <c r="CF139" s="35" t="str">
        <f t="shared" si="246"/>
        <v/>
      </c>
      <c r="CG139" s="179">
        <f t="shared" si="247"/>
        <v>0</v>
      </c>
      <c r="CH139" s="179">
        <f t="shared" si="248"/>
        <v>0</v>
      </c>
      <c r="CI139" s="218">
        <f t="shared" si="287"/>
        <v>0</v>
      </c>
      <c r="CJ139" s="218">
        <f t="shared" si="288"/>
        <v>0</v>
      </c>
      <c r="CK139" s="218">
        <f t="shared" si="289"/>
        <v>0</v>
      </c>
      <c r="CL139" s="218">
        <f t="shared" si="290"/>
        <v>0</v>
      </c>
      <c r="CM139" s="218">
        <f t="shared" si="291"/>
        <v>0</v>
      </c>
      <c r="CN139" s="218">
        <f t="shared" si="292"/>
        <v>0</v>
      </c>
      <c r="CO139" s="218">
        <f t="shared" si="293"/>
        <v>0</v>
      </c>
      <c r="CP139" s="218">
        <f t="shared" si="294"/>
        <v>0</v>
      </c>
      <c r="CQ139" s="218">
        <f t="shared" si="295"/>
        <v>0</v>
      </c>
      <c r="CR139" s="218">
        <f t="shared" si="296"/>
        <v>0</v>
      </c>
      <c r="CS139" s="14">
        <f t="shared" si="249"/>
        <v>0</v>
      </c>
      <c r="CT139" s="236">
        <f t="shared" si="250"/>
        <v>0</v>
      </c>
      <c r="CU139" s="237">
        <f t="shared" si="326"/>
        <v>0</v>
      </c>
      <c r="CV139" s="16">
        <f t="shared" si="326"/>
        <v>0</v>
      </c>
      <c r="CW139" s="16">
        <f t="shared" si="326"/>
        <v>0</v>
      </c>
      <c r="CX139" s="16">
        <f t="shared" si="326"/>
        <v>0</v>
      </c>
      <c r="CY139" s="16">
        <f t="shared" si="326"/>
        <v>0</v>
      </c>
      <c r="CZ139" s="16">
        <f t="shared" si="326"/>
        <v>0</v>
      </c>
      <c r="DA139" s="16">
        <f t="shared" si="326"/>
        <v>0</v>
      </c>
      <c r="DB139" s="16">
        <f t="shared" si="326"/>
        <v>0</v>
      </c>
      <c r="DC139" s="16">
        <f t="shared" si="326"/>
        <v>0</v>
      </c>
      <c r="DD139" s="238">
        <f t="shared" si="326"/>
        <v>0</v>
      </c>
      <c r="DE139" s="232">
        <f t="shared" si="327"/>
        <v>0</v>
      </c>
      <c r="DF139" s="132">
        <f t="shared" si="327"/>
        <v>0</v>
      </c>
      <c r="DG139" s="132">
        <f t="shared" si="327"/>
        <v>0</v>
      </c>
      <c r="DH139" s="132">
        <f t="shared" si="327"/>
        <v>0</v>
      </c>
      <c r="DI139" s="132">
        <f t="shared" si="327"/>
        <v>0</v>
      </c>
      <c r="DJ139" s="132">
        <f t="shared" si="327"/>
        <v>0</v>
      </c>
      <c r="DK139" s="132">
        <f t="shared" si="327"/>
        <v>0</v>
      </c>
      <c r="DL139" s="132">
        <f t="shared" si="327"/>
        <v>0</v>
      </c>
      <c r="DM139" s="132">
        <f t="shared" si="327"/>
        <v>0</v>
      </c>
      <c r="DN139" s="233">
        <f t="shared" si="327"/>
        <v>0</v>
      </c>
      <c r="DO139" s="232">
        <f t="shared" si="251"/>
        <v>0</v>
      </c>
      <c r="DP139" s="132">
        <f t="shared" si="252"/>
        <v>0</v>
      </c>
      <c r="DQ139" s="132">
        <f t="shared" si="253"/>
        <v>0</v>
      </c>
      <c r="DR139" s="132">
        <f t="shared" si="254"/>
        <v>0</v>
      </c>
      <c r="DS139" s="132">
        <f t="shared" si="255"/>
        <v>0</v>
      </c>
      <c r="DT139" s="132">
        <f t="shared" si="256"/>
        <v>0</v>
      </c>
      <c r="DU139" s="132">
        <f t="shared" si="257"/>
        <v>0</v>
      </c>
      <c r="DV139" s="132">
        <f t="shared" si="258"/>
        <v>0</v>
      </c>
      <c r="DW139" s="132">
        <f t="shared" si="259"/>
        <v>0</v>
      </c>
      <c r="DX139" s="233">
        <f t="shared" si="260"/>
        <v>0</v>
      </c>
      <c r="DY139" s="231" t="b">
        <f t="shared" si="297"/>
        <v>0</v>
      </c>
      <c r="DZ139" s="163"/>
      <c r="EA139" s="226" t="str">
        <f t="shared" si="298"/>
        <v/>
      </c>
      <c r="EB139" s="178" t="str">
        <f t="shared" si="299"/>
        <v/>
      </c>
      <c r="EC139" s="178" t="str">
        <f t="shared" si="300"/>
        <v/>
      </c>
      <c r="ED139" s="178" t="str">
        <f t="shared" si="301"/>
        <v/>
      </c>
      <c r="EE139" s="178" t="str">
        <f t="shared" si="302"/>
        <v/>
      </c>
      <c r="EF139" s="178" t="str">
        <f t="shared" si="303"/>
        <v/>
      </c>
      <c r="EG139" s="178" t="str">
        <f t="shared" si="304"/>
        <v/>
      </c>
      <c r="EH139" s="178" t="str">
        <f t="shared" si="305"/>
        <v/>
      </c>
      <c r="EI139" s="178" t="str">
        <f t="shared" si="306"/>
        <v/>
      </c>
      <c r="EJ139" s="227" t="str">
        <f t="shared" si="307"/>
        <v/>
      </c>
      <c r="EK139" s="230" t="str">
        <f t="shared" si="261"/>
        <v/>
      </c>
      <c r="EL139" s="177" t="str">
        <f t="shared" si="262"/>
        <v/>
      </c>
      <c r="EM139" s="177" t="str">
        <f t="shared" si="263"/>
        <v/>
      </c>
      <c r="EN139" s="177" t="str">
        <f t="shared" si="264"/>
        <v/>
      </c>
      <c r="EO139" s="177" t="str">
        <f t="shared" si="265"/>
        <v/>
      </c>
      <c r="EP139" s="177" t="str">
        <f t="shared" si="266"/>
        <v/>
      </c>
      <c r="EQ139" s="177" t="str">
        <f t="shared" si="267"/>
        <v/>
      </c>
      <c r="ER139" s="177" t="str">
        <f t="shared" si="268"/>
        <v/>
      </c>
      <c r="ES139" s="177" t="str">
        <f t="shared" si="269"/>
        <v/>
      </c>
      <c r="ET139" s="177" t="str">
        <f t="shared" si="270"/>
        <v/>
      </c>
      <c r="EU139" s="229" t="e">
        <f t="shared" si="271"/>
        <v>#VALUE!</v>
      </c>
      <c r="EV139" s="27" t="e">
        <f t="shared" si="272"/>
        <v>#VALUE!</v>
      </c>
      <c r="EW139" s="27" t="e">
        <f t="shared" si="273"/>
        <v>#VALUE!</v>
      </c>
      <c r="EX139" s="28" t="e">
        <f t="shared" si="274"/>
        <v>#VALUE!</v>
      </c>
      <c r="EY139" s="28" t="e">
        <f t="shared" si="275"/>
        <v>#VALUE!</v>
      </c>
      <c r="EZ139" s="28" t="b">
        <f t="shared" si="276"/>
        <v>0</v>
      </c>
      <c r="FA139" s="176" t="str">
        <f t="shared" si="277"/>
        <v/>
      </c>
      <c r="FB139" s="27" t="e" cm="1">
        <f t="array" aca="1" ref="FB139" ca="1">TEXT(RIGHT(10-RIGHT(SUM(INDEX(1*(MID(MID(C139,1,1)*2,ROW(INDIRECT("1:"&amp;LEN(MID(C139,1,1)*2))),1)),,))+MID(C139,2,1)+
SUM(INDEX(1*(MID(MID(C139,3,1)*2,ROW(INDIRECT("1:"&amp;LEN(MID(C139,3,1)*2))),1)),,))+MID(C139,4,1)+
SUM(INDEX(1*(MID(MID(C139,5,1)*2,ROW(INDIRECT("1:"&amp;LEN(MID(C139,5,1)*2))),1)),,))+MID(C139,6,1)+
SUM(INDEX(1*(MID(MID(C139,8,1)*2,ROW(INDIRECT("1:"&amp;LEN(MID(C139,8,1)*2))),1)),,))+MID(C139,9,1)+
SUM(INDEX(1*(MID(MID(C139,10,1)*2,ROW(INDIRECT("1:"&amp;LEN(MID(C139,10,1)*2))),1)),,)),1),1),"0")</f>
        <v>#VALUE!</v>
      </c>
      <c r="FC139" s="27" t="str">
        <f t="shared" si="278"/>
        <v/>
      </c>
      <c r="FD139" s="29" t="b">
        <f t="shared" si="279"/>
        <v>0</v>
      </c>
      <c r="FE139" s="112" t="b">
        <f>IFERROR(MATCH(D139,'Avtal för korttidsarbete'!$G$13:$G$1012,0),TRUE)</f>
        <v>1</v>
      </c>
      <c r="FF139" s="112" t="b">
        <f t="shared" si="308"/>
        <v>0</v>
      </c>
      <c r="FG139" s="113" t="str" cm="1">
        <f t="array" ref="FG139">IF(FE139=TRUE,"x",INDEX('Avtal för korttidsarbete'!$E$13:$E$1012,$FE139))</f>
        <v>x</v>
      </c>
      <c r="FH139" s="113" t="str" cm="1">
        <f t="array" ref="FH139">IF(FE139=TRUE,"x",INDEX('Avtal för korttidsarbete'!$F$13:$F$1012,$FE139))</f>
        <v>x</v>
      </c>
      <c r="FI139" s="112" t="b">
        <f t="shared" si="309"/>
        <v>0</v>
      </c>
      <c r="FJ139" s="135">
        <f t="shared" si="310"/>
        <v>44166</v>
      </c>
      <c r="FK139" s="135">
        <f t="shared" si="311"/>
        <v>44377</v>
      </c>
      <c r="FL139" s="112" t="b">
        <f t="shared" si="312"/>
        <v>0</v>
      </c>
      <c r="FM139" s="113">
        <f t="shared" si="313"/>
        <v>44166</v>
      </c>
      <c r="FN139" s="135">
        <f t="shared" si="314"/>
        <v>44377</v>
      </c>
      <c r="FO139" s="148" t="b">
        <f>IFERROR(INDEX('Avtal för korttidsarbete'!R:R,MATCH(D139,'Avtal för korttidsarbete'!$G:$G,0)),TRUE)</f>
        <v>1</v>
      </c>
      <c r="FP139" s="135" t="str">
        <f>IF(FO139,"-",INDEX('Avtal för korttidsarbete'!$D:$D,MATCH(D139,'Avtal för korttidsarbete'!$G:$G,0)))</f>
        <v>-</v>
      </c>
      <c r="FQ139" s="113" t="b">
        <f>IFERROR(G139&gt;INDEX(Uppsägningar!E:E,MATCH(C139,Uppsägningar!C:C,0)),FALSE)</f>
        <v>0</v>
      </c>
    </row>
    <row r="140" spans="1:173" x14ac:dyDescent="0.25">
      <c r="A140" s="19">
        <v>124</v>
      </c>
      <c r="B140" s="20"/>
      <c r="C140" s="183"/>
      <c r="D140" s="66"/>
      <c r="E140" s="212">
        <f>IFERROR(INDEX(Admin!$C$7:$C$10,MATCH(FP140,TblNivåValTExt,0)),0)</f>
        <v>0</v>
      </c>
      <c r="F140" s="1"/>
      <c r="G140" s="1"/>
      <c r="H140" s="78"/>
      <c r="I140" s="181"/>
      <c r="J140" s="181"/>
      <c r="K140" s="182"/>
      <c r="L140" s="182"/>
      <c r="M140" s="181"/>
      <c r="N140" s="181"/>
      <c r="O140" s="181"/>
      <c r="P140" s="182"/>
      <c r="Q140" s="182"/>
      <c r="R140" s="181"/>
      <c r="S140" s="181"/>
      <c r="T140" s="181"/>
      <c r="U140" s="182"/>
      <c r="V140" s="182"/>
      <c r="W140" s="181"/>
      <c r="X140" s="181"/>
      <c r="Y140" s="181"/>
      <c r="Z140" s="182"/>
      <c r="AA140" s="182"/>
      <c r="AB140" s="181"/>
      <c r="AC140" s="181"/>
      <c r="AD140" s="181"/>
      <c r="AE140" s="182"/>
      <c r="AF140" s="182"/>
      <c r="AG140" s="181"/>
      <c r="AH140" s="181"/>
      <c r="AI140" s="181"/>
      <c r="AJ140" s="182"/>
      <c r="AK140" s="182"/>
      <c r="AL140" s="181"/>
      <c r="AM140" s="181"/>
      <c r="AN140" s="181"/>
      <c r="AO140" s="182"/>
      <c r="AP140" s="182"/>
      <c r="AQ140" s="181"/>
      <c r="AR140" s="181"/>
      <c r="AS140" s="181"/>
      <c r="AT140" s="182"/>
      <c r="AU140" s="182"/>
      <c r="AV140" s="181"/>
      <c r="AW140" s="181"/>
      <c r="AX140" s="181"/>
      <c r="AY140" s="182"/>
      <c r="AZ140" s="182"/>
      <c r="BA140" s="181"/>
      <c r="BB140" s="181"/>
      <c r="BC140" s="181"/>
      <c r="BD140" s="182"/>
      <c r="BE140" s="182"/>
      <c r="BF140" s="181"/>
      <c r="BG140" s="180">
        <f t="shared" si="280"/>
        <v>0</v>
      </c>
      <c r="BH140" s="116" t="str">
        <f t="shared" si="281"/>
        <v/>
      </c>
      <c r="BI140" s="80" t="b">
        <f t="shared" si="229"/>
        <v>0</v>
      </c>
      <c r="BJ140" s="80" t="str">
        <f t="shared" si="230"/>
        <v/>
      </c>
      <c r="BK140" s="80" t="b">
        <f t="shared" si="282"/>
        <v>0</v>
      </c>
      <c r="BL140" s="13" t="str">
        <f t="shared" si="231"/>
        <v/>
      </c>
      <c r="BM140" s="13" t="b">
        <f t="shared" si="283"/>
        <v>0</v>
      </c>
      <c r="BN140" s="35" t="str">
        <f t="shared" si="232"/>
        <v/>
      </c>
      <c r="BO140" s="13" t="b">
        <f t="shared" si="233"/>
        <v>0</v>
      </c>
      <c r="BP140" s="35" t="str">
        <f t="shared" si="234"/>
        <v/>
      </c>
      <c r="BQ140" s="13" t="b">
        <f t="shared" si="235"/>
        <v>0</v>
      </c>
      <c r="BR140" s="35" t="str">
        <f t="shared" si="236"/>
        <v/>
      </c>
      <c r="BS140" s="35" t="b">
        <f t="shared" si="237"/>
        <v>0</v>
      </c>
      <c r="BT140" s="35" t="str">
        <f t="shared" si="238"/>
        <v/>
      </c>
      <c r="BU140" s="35" t="b">
        <f t="shared" si="239"/>
        <v>0</v>
      </c>
      <c r="BV140" s="35" t="str">
        <f t="shared" si="240"/>
        <v/>
      </c>
      <c r="BW140" s="13" t="b">
        <f t="shared" si="315"/>
        <v>0</v>
      </c>
      <c r="BX140" s="35" t="str">
        <f t="shared" si="241"/>
        <v/>
      </c>
      <c r="BY140" s="265" t="b">
        <f t="shared" si="284"/>
        <v>0</v>
      </c>
      <c r="BZ140" s="35" t="str">
        <f t="shared" si="242"/>
        <v/>
      </c>
      <c r="CA140" s="265" t="b">
        <f t="shared" si="285"/>
        <v>0</v>
      </c>
      <c r="CB140" s="35" t="str">
        <f t="shared" si="243"/>
        <v/>
      </c>
      <c r="CC140" s="272" t="b">
        <f t="shared" si="286"/>
        <v>0</v>
      </c>
      <c r="CD140" s="35" t="str">
        <f t="shared" si="244"/>
        <v/>
      </c>
      <c r="CE140" s="13" t="b">
        <f t="shared" si="245"/>
        <v>0</v>
      </c>
      <c r="CF140" s="35" t="str">
        <f t="shared" si="246"/>
        <v/>
      </c>
      <c r="CG140" s="179">
        <f t="shared" si="247"/>
        <v>0</v>
      </c>
      <c r="CH140" s="179">
        <f t="shared" si="248"/>
        <v>0</v>
      </c>
      <c r="CI140" s="218">
        <f t="shared" si="287"/>
        <v>0</v>
      </c>
      <c r="CJ140" s="218">
        <f t="shared" si="288"/>
        <v>0</v>
      </c>
      <c r="CK140" s="218">
        <f t="shared" si="289"/>
        <v>0</v>
      </c>
      <c r="CL140" s="218">
        <f t="shared" si="290"/>
        <v>0</v>
      </c>
      <c r="CM140" s="218">
        <f t="shared" si="291"/>
        <v>0</v>
      </c>
      <c r="CN140" s="218">
        <f t="shared" si="292"/>
        <v>0</v>
      </c>
      <c r="CO140" s="218">
        <f t="shared" si="293"/>
        <v>0</v>
      </c>
      <c r="CP140" s="218">
        <f t="shared" si="294"/>
        <v>0</v>
      </c>
      <c r="CQ140" s="218">
        <f t="shared" si="295"/>
        <v>0</v>
      </c>
      <c r="CR140" s="218">
        <f t="shared" si="296"/>
        <v>0</v>
      </c>
      <c r="CS140" s="14">
        <f t="shared" si="249"/>
        <v>0</v>
      </c>
      <c r="CT140" s="236">
        <f t="shared" si="250"/>
        <v>0</v>
      </c>
      <c r="CU140" s="237">
        <f t="shared" si="326"/>
        <v>0</v>
      </c>
      <c r="CV140" s="16">
        <f t="shared" si="326"/>
        <v>0</v>
      </c>
      <c r="CW140" s="16">
        <f t="shared" si="326"/>
        <v>0</v>
      </c>
      <c r="CX140" s="16">
        <f t="shared" si="326"/>
        <v>0</v>
      </c>
      <c r="CY140" s="16">
        <f t="shared" si="326"/>
        <v>0</v>
      </c>
      <c r="CZ140" s="16">
        <f t="shared" si="326"/>
        <v>0</v>
      </c>
      <c r="DA140" s="16">
        <f t="shared" si="326"/>
        <v>0</v>
      </c>
      <c r="DB140" s="16">
        <f t="shared" si="326"/>
        <v>0</v>
      </c>
      <c r="DC140" s="16">
        <f t="shared" si="326"/>
        <v>0</v>
      </c>
      <c r="DD140" s="238">
        <f t="shared" si="326"/>
        <v>0</v>
      </c>
      <c r="DE140" s="232">
        <f t="shared" si="327"/>
        <v>0</v>
      </c>
      <c r="DF140" s="132">
        <f t="shared" si="327"/>
        <v>0</v>
      </c>
      <c r="DG140" s="132">
        <f t="shared" si="327"/>
        <v>0</v>
      </c>
      <c r="DH140" s="132">
        <f t="shared" si="327"/>
        <v>0</v>
      </c>
      <c r="DI140" s="132">
        <f t="shared" si="327"/>
        <v>0</v>
      </c>
      <c r="DJ140" s="132">
        <f t="shared" si="327"/>
        <v>0</v>
      </c>
      <c r="DK140" s="132">
        <f t="shared" si="327"/>
        <v>0</v>
      </c>
      <c r="DL140" s="132">
        <f t="shared" si="327"/>
        <v>0</v>
      </c>
      <c r="DM140" s="132">
        <f t="shared" si="327"/>
        <v>0</v>
      </c>
      <c r="DN140" s="233">
        <f t="shared" si="327"/>
        <v>0</v>
      </c>
      <c r="DO140" s="232">
        <f t="shared" si="251"/>
        <v>0</v>
      </c>
      <c r="DP140" s="132">
        <f t="shared" si="252"/>
        <v>0</v>
      </c>
      <c r="DQ140" s="132">
        <f t="shared" si="253"/>
        <v>0</v>
      </c>
      <c r="DR140" s="132">
        <f t="shared" si="254"/>
        <v>0</v>
      </c>
      <c r="DS140" s="132">
        <f t="shared" si="255"/>
        <v>0</v>
      </c>
      <c r="DT140" s="132">
        <f t="shared" si="256"/>
        <v>0</v>
      </c>
      <c r="DU140" s="132">
        <f t="shared" si="257"/>
        <v>0</v>
      </c>
      <c r="DV140" s="132">
        <f t="shared" si="258"/>
        <v>0</v>
      </c>
      <c r="DW140" s="132">
        <f t="shared" si="259"/>
        <v>0</v>
      </c>
      <c r="DX140" s="233">
        <f t="shared" si="260"/>
        <v>0</v>
      </c>
      <c r="DY140" s="231" t="b">
        <f t="shared" si="297"/>
        <v>0</v>
      </c>
      <c r="DZ140" s="163"/>
      <c r="EA140" s="226" t="str">
        <f t="shared" si="298"/>
        <v/>
      </c>
      <c r="EB140" s="178" t="str">
        <f t="shared" si="299"/>
        <v/>
      </c>
      <c r="EC140" s="178" t="str">
        <f t="shared" si="300"/>
        <v/>
      </c>
      <c r="ED140" s="178" t="str">
        <f t="shared" si="301"/>
        <v/>
      </c>
      <c r="EE140" s="178" t="str">
        <f t="shared" si="302"/>
        <v/>
      </c>
      <c r="EF140" s="178" t="str">
        <f t="shared" si="303"/>
        <v/>
      </c>
      <c r="EG140" s="178" t="str">
        <f t="shared" si="304"/>
        <v/>
      </c>
      <c r="EH140" s="178" t="str">
        <f t="shared" si="305"/>
        <v/>
      </c>
      <c r="EI140" s="178" t="str">
        <f t="shared" si="306"/>
        <v/>
      </c>
      <c r="EJ140" s="227" t="str">
        <f t="shared" si="307"/>
        <v/>
      </c>
      <c r="EK140" s="230" t="str">
        <f t="shared" si="261"/>
        <v/>
      </c>
      <c r="EL140" s="177" t="str">
        <f t="shared" si="262"/>
        <v/>
      </c>
      <c r="EM140" s="177" t="str">
        <f t="shared" si="263"/>
        <v/>
      </c>
      <c r="EN140" s="177" t="str">
        <f t="shared" si="264"/>
        <v/>
      </c>
      <c r="EO140" s="177" t="str">
        <f t="shared" si="265"/>
        <v/>
      </c>
      <c r="EP140" s="177" t="str">
        <f t="shared" si="266"/>
        <v/>
      </c>
      <c r="EQ140" s="177" t="str">
        <f t="shared" si="267"/>
        <v/>
      </c>
      <c r="ER140" s="177" t="str">
        <f t="shared" si="268"/>
        <v/>
      </c>
      <c r="ES140" s="177" t="str">
        <f t="shared" si="269"/>
        <v/>
      </c>
      <c r="ET140" s="177" t="str">
        <f t="shared" si="270"/>
        <v/>
      </c>
      <c r="EU140" s="229" t="e">
        <f t="shared" si="271"/>
        <v>#VALUE!</v>
      </c>
      <c r="EV140" s="27" t="e">
        <f t="shared" si="272"/>
        <v>#VALUE!</v>
      </c>
      <c r="EW140" s="27" t="e">
        <f t="shared" si="273"/>
        <v>#VALUE!</v>
      </c>
      <c r="EX140" s="28" t="e">
        <f t="shared" si="274"/>
        <v>#VALUE!</v>
      </c>
      <c r="EY140" s="28" t="e">
        <f t="shared" si="275"/>
        <v>#VALUE!</v>
      </c>
      <c r="EZ140" s="28" t="b">
        <f t="shared" si="276"/>
        <v>0</v>
      </c>
      <c r="FA140" s="176" t="str">
        <f t="shared" si="277"/>
        <v/>
      </c>
      <c r="FB140" s="27" t="e" cm="1">
        <f t="array" aca="1" ref="FB140" ca="1">TEXT(RIGHT(10-RIGHT(SUM(INDEX(1*(MID(MID(C140,1,1)*2,ROW(INDIRECT("1:"&amp;LEN(MID(C140,1,1)*2))),1)),,))+MID(C140,2,1)+
SUM(INDEX(1*(MID(MID(C140,3,1)*2,ROW(INDIRECT("1:"&amp;LEN(MID(C140,3,1)*2))),1)),,))+MID(C140,4,1)+
SUM(INDEX(1*(MID(MID(C140,5,1)*2,ROW(INDIRECT("1:"&amp;LEN(MID(C140,5,1)*2))),1)),,))+MID(C140,6,1)+
SUM(INDEX(1*(MID(MID(C140,8,1)*2,ROW(INDIRECT("1:"&amp;LEN(MID(C140,8,1)*2))),1)),,))+MID(C140,9,1)+
SUM(INDEX(1*(MID(MID(C140,10,1)*2,ROW(INDIRECT("1:"&amp;LEN(MID(C140,10,1)*2))),1)),,)),1),1),"0")</f>
        <v>#VALUE!</v>
      </c>
      <c r="FC140" s="27" t="str">
        <f t="shared" si="278"/>
        <v/>
      </c>
      <c r="FD140" s="29" t="b">
        <f t="shared" si="279"/>
        <v>0</v>
      </c>
      <c r="FE140" s="112" t="b">
        <f>IFERROR(MATCH(D140,'Avtal för korttidsarbete'!$G$13:$G$1012,0),TRUE)</f>
        <v>1</v>
      </c>
      <c r="FF140" s="112" t="b">
        <f t="shared" si="308"/>
        <v>0</v>
      </c>
      <c r="FG140" s="113" t="str" cm="1">
        <f t="array" ref="FG140">IF(FE140=TRUE,"x",INDEX('Avtal för korttidsarbete'!$E$13:$E$1012,$FE140))</f>
        <v>x</v>
      </c>
      <c r="FH140" s="113" t="str" cm="1">
        <f t="array" ref="FH140">IF(FE140=TRUE,"x",INDEX('Avtal för korttidsarbete'!$F$13:$F$1012,$FE140))</f>
        <v>x</v>
      </c>
      <c r="FI140" s="112" t="b">
        <f t="shared" si="309"/>
        <v>0</v>
      </c>
      <c r="FJ140" s="135">
        <f t="shared" si="310"/>
        <v>44166</v>
      </c>
      <c r="FK140" s="135">
        <f t="shared" si="311"/>
        <v>44377</v>
      </c>
      <c r="FL140" s="112" t="b">
        <f t="shared" si="312"/>
        <v>0</v>
      </c>
      <c r="FM140" s="113">
        <f t="shared" si="313"/>
        <v>44166</v>
      </c>
      <c r="FN140" s="135">
        <f t="shared" si="314"/>
        <v>44377</v>
      </c>
      <c r="FO140" s="148" t="b">
        <f>IFERROR(INDEX('Avtal för korttidsarbete'!R:R,MATCH(D140,'Avtal för korttidsarbete'!$G:$G,0)),TRUE)</f>
        <v>1</v>
      </c>
      <c r="FP140" s="135" t="str">
        <f>IF(FO140,"-",INDEX('Avtal för korttidsarbete'!$D:$D,MATCH(D140,'Avtal för korttidsarbete'!$G:$G,0)))</f>
        <v>-</v>
      </c>
      <c r="FQ140" s="113" t="b">
        <f>IFERROR(G140&gt;INDEX(Uppsägningar!E:E,MATCH(C140,Uppsägningar!C:C,0)),FALSE)</f>
        <v>0</v>
      </c>
    </row>
    <row r="141" spans="1:173" x14ac:dyDescent="0.25">
      <c r="A141" s="19">
        <v>125</v>
      </c>
      <c r="B141" s="20"/>
      <c r="C141" s="183"/>
      <c r="D141" s="66"/>
      <c r="E141" s="212">
        <f>IFERROR(INDEX(Admin!$C$7:$C$10,MATCH(FP141,TblNivåValTExt,0)),0)</f>
        <v>0</v>
      </c>
      <c r="F141" s="1"/>
      <c r="G141" s="1"/>
      <c r="H141" s="78"/>
      <c r="I141" s="181"/>
      <c r="J141" s="181"/>
      <c r="K141" s="182"/>
      <c r="L141" s="182"/>
      <c r="M141" s="181"/>
      <c r="N141" s="181"/>
      <c r="O141" s="181"/>
      <c r="P141" s="182"/>
      <c r="Q141" s="182"/>
      <c r="R141" s="181"/>
      <c r="S141" s="181"/>
      <c r="T141" s="181"/>
      <c r="U141" s="182"/>
      <c r="V141" s="182"/>
      <c r="W141" s="181"/>
      <c r="X141" s="181"/>
      <c r="Y141" s="181"/>
      <c r="Z141" s="182"/>
      <c r="AA141" s="182"/>
      <c r="AB141" s="181"/>
      <c r="AC141" s="181"/>
      <c r="AD141" s="181"/>
      <c r="AE141" s="182"/>
      <c r="AF141" s="182"/>
      <c r="AG141" s="181"/>
      <c r="AH141" s="181"/>
      <c r="AI141" s="181"/>
      <c r="AJ141" s="182"/>
      <c r="AK141" s="182"/>
      <c r="AL141" s="181"/>
      <c r="AM141" s="181"/>
      <c r="AN141" s="181"/>
      <c r="AO141" s="182"/>
      <c r="AP141" s="182"/>
      <c r="AQ141" s="181"/>
      <c r="AR141" s="181"/>
      <c r="AS141" s="181"/>
      <c r="AT141" s="182"/>
      <c r="AU141" s="182"/>
      <c r="AV141" s="181"/>
      <c r="AW141" s="181"/>
      <c r="AX141" s="181"/>
      <c r="AY141" s="182"/>
      <c r="AZ141" s="182"/>
      <c r="BA141" s="181"/>
      <c r="BB141" s="181"/>
      <c r="BC141" s="181"/>
      <c r="BD141" s="182"/>
      <c r="BE141" s="182"/>
      <c r="BF141" s="181"/>
      <c r="BG141" s="180">
        <f t="shared" si="280"/>
        <v>0</v>
      </c>
      <c r="BH141" s="116" t="str">
        <f t="shared" si="281"/>
        <v/>
      </c>
      <c r="BI141" s="80" t="b">
        <f t="shared" si="229"/>
        <v>0</v>
      </c>
      <c r="BJ141" s="80" t="str">
        <f t="shared" si="230"/>
        <v/>
      </c>
      <c r="BK141" s="80" t="b">
        <f t="shared" si="282"/>
        <v>0</v>
      </c>
      <c r="BL141" s="13" t="str">
        <f t="shared" si="231"/>
        <v/>
      </c>
      <c r="BM141" s="13" t="b">
        <f t="shared" si="283"/>
        <v>0</v>
      </c>
      <c r="BN141" s="35" t="str">
        <f t="shared" si="232"/>
        <v/>
      </c>
      <c r="BO141" s="13" t="b">
        <f t="shared" si="233"/>
        <v>0</v>
      </c>
      <c r="BP141" s="35" t="str">
        <f t="shared" si="234"/>
        <v/>
      </c>
      <c r="BQ141" s="13" t="b">
        <f t="shared" si="235"/>
        <v>0</v>
      </c>
      <c r="BR141" s="35" t="str">
        <f t="shared" si="236"/>
        <v/>
      </c>
      <c r="BS141" s="35" t="b">
        <f t="shared" si="237"/>
        <v>0</v>
      </c>
      <c r="BT141" s="35" t="str">
        <f t="shared" si="238"/>
        <v/>
      </c>
      <c r="BU141" s="35" t="b">
        <f t="shared" si="239"/>
        <v>0</v>
      </c>
      <c r="BV141" s="35" t="str">
        <f t="shared" si="240"/>
        <v/>
      </c>
      <c r="BW141" s="13" t="b">
        <f t="shared" si="315"/>
        <v>0</v>
      </c>
      <c r="BX141" s="35" t="str">
        <f t="shared" si="241"/>
        <v/>
      </c>
      <c r="BY141" s="265" t="b">
        <f t="shared" si="284"/>
        <v>0</v>
      </c>
      <c r="BZ141" s="35" t="str">
        <f t="shared" si="242"/>
        <v/>
      </c>
      <c r="CA141" s="265" t="b">
        <f t="shared" si="285"/>
        <v>0</v>
      </c>
      <c r="CB141" s="35" t="str">
        <f t="shared" si="243"/>
        <v/>
      </c>
      <c r="CC141" s="272" t="b">
        <f t="shared" si="286"/>
        <v>0</v>
      </c>
      <c r="CD141" s="35" t="str">
        <f t="shared" si="244"/>
        <v/>
      </c>
      <c r="CE141" s="13" t="b">
        <f t="shared" si="245"/>
        <v>0</v>
      </c>
      <c r="CF141" s="35" t="str">
        <f t="shared" si="246"/>
        <v/>
      </c>
      <c r="CG141" s="179">
        <f t="shared" si="247"/>
        <v>0</v>
      </c>
      <c r="CH141" s="179">
        <f t="shared" si="248"/>
        <v>0</v>
      </c>
      <c r="CI141" s="218">
        <f t="shared" si="287"/>
        <v>0</v>
      </c>
      <c r="CJ141" s="218">
        <f t="shared" si="288"/>
        <v>0</v>
      </c>
      <c r="CK141" s="218">
        <f t="shared" si="289"/>
        <v>0</v>
      </c>
      <c r="CL141" s="218">
        <f t="shared" si="290"/>
        <v>0</v>
      </c>
      <c r="CM141" s="218">
        <f t="shared" si="291"/>
        <v>0</v>
      </c>
      <c r="CN141" s="218">
        <f t="shared" si="292"/>
        <v>0</v>
      </c>
      <c r="CO141" s="218">
        <f t="shared" si="293"/>
        <v>0</v>
      </c>
      <c r="CP141" s="218">
        <f t="shared" si="294"/>
        <v>0</v>
      </c>
      <c r="CQ141" s="218">
        <f t="shared" si="295"/>
        <v>0</v>
      </c>
      <c r="CR141" s="218">
        <f t="shared" si="296"/>
        <v>0</v>
      </c>
      <c r="CS141" s="14">
        <f t="shared" si="249"/>
        <v>0</v>
      </c>
      <c r="CT141" s="236">
        <f t="shared" si="250"/>
        <v>0</v>
      </c>
      <c r="CU141" s="237">
        <f t="shared" si="326"/>
        <v>0</v>
      </c>
      <c r="CV141" s="16">
        <f t="shared" si="326"/>
        <v>0</v>
      </c>
      <c r="CW141" s="16">
        <f t="shared" si="326"/>
        <v>0</v>
      </c>
      <c r="CX141" s="16">
        <f t="shared" si="326"/>
        <v>0</v>
      </c>
      <c r="CY141" s="16">
        <f t="shared" si="326"/>
        <v>0</v>
      </c>
      <c r="CZ141" s="16">
        <f t="shared" si="326"/>
        <v>0</v>
      </c>
      <c r="DA141" s="16">
        <f t="shared" si="326"/>
        <v>0</v>
      </c>
      <c r="DB141" s="16">
        <f t="shared" si="326"/>
        <v>0</v>
      </c>
      <c r="DC141" s="16">
        <f t="shared" si="326"/>
        <v>0</v>
      </c>
      <c r="DD141" s="238">
        <f t="shared" si="326"/>
        <v>0</v>
      </c>
      <c r="DE141" s="232">
        <f t="shared" si="327"/>
        <v>0</v>
      </c>
      <c r="DF141" s="132">
        <f t="shared" si="327"/>
        <v>0</v>
      </c>
      <c r="DG141" s="132">
        <f t="shared" si="327"/>
        <v>0</v>
      </c>
      <c r="DH141" s="132">
        <f t="shared" si="327"/>
        <v>0</v>
      </c>
      <c r="DI141" s="132">
        <f t="shared" si="327"/>
        <v>0</v>
      </c>
      <c r="DJ141" s="132">
        <f t="shared" si="327"/>
        <v>0</v>
      </c>
      <c r="DK141" s="132">
        <f t="shared" si="327"/>
        <v>0</v>
      </c>
      <c r="DL141" s="132">
        <f t="shared" si="327"/>
        <v>0</v>
      </c>
      <c r="DM141" s="132">
        <f t="shared" si="327"/>
        <v>0</v>
      </c>
      <c r="DN141" s="233">
        <f t="shared" si="327"/>
        <v>0</v>
      </c>
      <c r="DO141" s="232">
        <f t="shared" si="251"/>
        <v>0</v>
      </c>
      <c r="DP141" s="132">
        <f t="shared" si="252"/>
        <v>0</v>
      </c>
      <c r="DQ141" s="132">
        <f t="shared" si="253"/>
        <v>0</v>
      </c>
      <c r="DR141" s="132">
        <f t="shared" si="254"/>
        <v>0</v>
      </c>
      <c r="DS141" s="132">
        <f t="shared" si="255"/>
        <v>0</v>
      </c>
      <c r="DT141" s="132">
        <f t="shared" si="256"/>
        <v>0</v>
      </c>
      <c r="DU141" s="132">
        <f t="shared" si="257"/>
        <v>0</v>
      </c>
      <c r="DV141" s="132">
        <f t="shared" si="258"/>
        <v>0</v>
      </c>
      <c r="DW141" s="132">
        <f t="shared" si="259"/>
        <v>0</v>
      </c>
      <c r="DX141" s="233">
        <f t="shared" si="260"/>
        <v>0</v>
      </c>
      <c r="DY141" s="231" t="b">
        <f t="shared" si="297"/>
        <v>0</v>
      </c>
      <c r="DZ141" s="163"/>
      <c r="EA141" s="226" t="str">
        <f t="shared" si="298"/>
        <v/>
      </c>
      <c r="EB141" s="178" t="str">
        <f t="shared" si="299"/>
        <v/>
      </c>
      <c r="EC141" s="178" t="str">
        <f t="shared" si="300"/>
        <v/>
      </c>
      <c r="ED141" s="178" t="str">
        <f t="shared" si="301"/>
        <v/>
      </c>
      <c r="EE141" s="178" t="str">
        <f t="shared" si="302"/>
        <v/>
      </c>
      <c r="EF141" s="178" t="str">
        <f t="shared" si="303"/>
        <v/>
      </c>
      <c r="EG141" s="178" t="str">
        <f t="shared" si="304"/>
        <v/>
      </c>
      <c r="EH141" s="178" t="str">
        <f t="shared" si="305"/>
        <v/>
      </c>
      <c r="EI141" s="178" t="str">
        <f t="shared" si="306"/>
        <v/>
      </c>
      <c r="EJ141" s="227" t="str">
        <f t="shared" si="307"/>
        <v/>
      </c>
      <c r="EK141" s="230" t="str">
        <f t="shared" si="261"/>
        <v/>
      </c>
      <c r="EL141" s="177" t="str">
        <f t="shared" si="262"/>
        <v/>
      </c>
      <c r="EM141" s="177" t="str">
        <f t="shared" si="263"/>
        <v/>
      </c>
      <c r="EN141" s="177" t="str">
        <f t="shared" si="264"/>
        <v/>
      </c>
      <c r="EO141" s="177" t="str">
        <f t="shared" si="265"/>
        <v/>
      </c>
      <c r="EP141" s="177" t="str">
        <f t="shared" si="266"/>
        <v/>
      </c>
      <c r="EQ141" s="177" t="str">
        <f t="shared" si="267"/>
        <v/>
      </c>
      <c r="ER141" s="177" t="str">
        <f t="shared" si="268"/>
        <v/>
      </c>
      <c r="ES141" s="177" t="str">
        <f t="shared" si="269"/>
        <v/>
      </c>
      <c r="ET141" s="177" t="str">
        <f t="shared" si="270"/>
        <v/>
      </c>
      <c r="EU141" s="229" t="e">
        <f t="shared" si="271"/>
        <v>#VALUE!</v>
      </c>
      <c r="EV141" s="27" t="e">
        <f t="shared" si="272"/>
        <v>#VALUE!</v>
      </c>
      <c r="EW141" s="27" t="e">
        <f t="shared" si="273"/>
        <v>#VALUE!</v>
      </c>
      <c r="EX141" s="28" t="e">
        <f t="shared" si="274"/>
        <v>#VALUE!</v>
      </c>
      <c r="EY141" s="28" t="e">
        <f t="shared" si="275"/>
        <v>#VALUE!</v>
      </c>
      <c r="EZ141" s="28" t="b">
        <f t="shared" si="276"/>
        <v>0</v>
      </c>
      <c r="FA141" s="176" t="str">
        <f t="shared" si="277"/>
        <v/>
      </c>
      <c r="FB141" s="27" t="e" cm="1">
        <f t="array" aca="1" ref="FB141" ca="1">TEXT(RIGHT(10-RIGHT(SUM(INDEX(1*(MID(MID(C141,1,1)*2,ROW(INDIRECT("1:"&amp;LEN(MID(C141,1,1)*2))),1)),,))+MID(C141,2,1)+
SUM(INDEX(1*(MID(MID(C141,3,1)*2,ROW(INDIRECT("1:"&amp;LEN(MID(C141,3,1)*2))),1)),,))+MID(C141,4,1)+
SUM(INDEX(1*(MID(MID(C141,5,1)*2,ROW(INDIRECT("1:"&amp;LEN(MID(C141,5,1)*2))),1)),,))+MID(C141,6,1)+
SUM(INDEX(1*(MID(MID(C141,8,1)*2,ROW(INDIRECT("1:"&amp;LEN(MID(C141,8,1)*2))),1)),,))+MID(C141,9,1)+
SUM(INDEX(1*(MID(MID(C141,10,1)*2,ROW(INDIRECT("1:"&amp;LEN(MID(C141,10,1)*2))),1)),,)),1),1),"0")</f>
        <v>#VALUE!</v>
      </c>
      <c r="FC141" s="27" t="str">
        <f t="shared" si="278"/>
        <v/>
      </c>
      <c r="FD141" s="29" t="b">
        <f t="shared" si="279"/>
        <v>0</v>
      </c>
      <c r="FE141" s="112" t="b">
        <f>IFERROR(MATCH(D141,'Avtal för korttidsarbete'!$G$13:$G$1012,0),TRUE)</f>
        <v>1</v>
      </c>
      <c r="FF141" s="112" t="b">
        <f t="shared" si="308"/>
        <v>0</v>
      </c>
      <c r="FG141" s="113" t="str" cm="1">
        <f t="array" ref="FG141">IF(FE141=TRUE,"x",INDEX('Avtal för korttidsarbete'!$E$13:$E$1012,$FE141))</f>
        <v>x</v>
      </c>
      <c r="FH141" s="113" t="str" cm="1">
        <f t="array" ref="FH141">IF(FE141=TRUE,"x",INDEX('Avtal för korttidsarbete'!$F$13:$F$1012,$FE141))</f>
        <v>x</v>
      </c>
      <c r="FI141" s="112" t="b">
        <f t="shared" si="309"/>
        <v>0</v>
      </c>
      <c r="FJ141" s="135">
        <f t="shared" si="310"/>
        <v>44166</v>
      </c>
      <c r="FK141" s="135">
        <f t="shared" si="311"/>
        <v>44377</v>
      </c>
      <c r="FL141" s="112" t="b">
        <f t="shared" si="312"/>
        <v>0</v>
      </c>
      <c r="FM141" s="113">
        <f t="shared" si="313"/>
        <v>44166</v>
      </c>
      <c r="FN141" s="135">
        <f t="shared" si="314"/>
        <v>44377</v>
      </c>
      <c r="FO141" s="148" t="b">
        <f>IFERROR(INDEX('Avtal för korttidsarbete'!R:R,MATCH(D141,'Avtal för korttidsarbete'!$G:$G,0)),TRUE)</f>
        <v>1</v>
      </c>
      <c r="FP141" s="135" t="str">
        <f>IF(FO141,"-",INDEX('Avtal för korttidsarbete'!$D:$D,MATCH(D141,'Avtal för korttidsarbete'!$G:$G,0)))</f>
        <v>-</v>
      </c>
      <c r="FQ141" s="113" t="b">
        <f>IFERROR(G141&gt;INDEX(Uppsägningar!E:E,MATCH(C141,Uppsägningar!C:C,0)),FALSE)</f>
        <v>0</v>
      </c>
    </row>
    <row r="142" spans="1:173" x14ac:dyDescent="0.25">
      <c r="A142" s="19">
        <v>126</v>
      </c>
      <c r="B142" s="20"/>
      <c r="C142" s="183"/>
      <c r="D142" s="66"/>
      <c r="E142" s="212">
        <f>IFERROR(INDEX(Admin!$C$7:$C$10,MATCH(FP142,TblNivåValTExt,0)),0)</f>
        <v>0</v>
      </c>
      <c r="F142" s="1"/>
      <c r="G142" s="1"/>
      <c r="H142" s="78"/>
      <c r="I142" s="181"/>
      <c r="J142" s="181"/>
      <c r="K142" s="182"/>
      <c r="L142" s="182"/>
      <c r="M142" s="181"/>
      <c r="N142" s="181"/>
      <c r="O142" s="181"/>
      <c r="P142" s="182"/>
      <c r="Q142" s="182"/>
      <c r="R142" s="181"/>
      <c r="S142" s="181"/>
      <c r="T142" s="181"/>
      <c r="U142" s="182"/>
      <c r="V142" s="182"/>
      <c r="W142" s="181"/>
      <c r="X142" s="181"/>
      <c r="Y142" s="181"/>
      <c r="Z142" s="182"/>
      <c r="AA142" s="182"/>
      <c r="AB142" s="181"/>
      <c r="AC142" s="181"/>
      <c r="AD142" s="181"/>
      <c r="AE142" s="182"/>
      <c r="AF142" s="182"/>
      <c r="AG142" s="181"/>
      <c r="AH142" s="181"/>
      <c r="AI142" s="181"/>
      <c r="AJ142" s="182"/>
      <c r="AK142" s="182"/>
      <c r="AL142" s="181"/>
      <c r="AM142" s="181"/>
      <c r="AN142" s="181"/>
      <c r="AO142" s="182"/>
      <c r="AP142" s="182"/>
      <c r="AQ142" s="181"/>
      <c r="AR142" s="181"/>
      <c r="AS142" s="181"/>
      <c r="AT142" s="182"/>
      <c r="AU142" s="182"/>
      <c r="AV142" s="181"/>
      <c r="AW142" s="181"/>
      <c r="AX142" s="181"/>
      <c r="AY142" s="182"/>
      <c r="AZ142" s="182"/>
      <c r="BA142" s="181"/>
      <c r="BB142" s="181"/>
      <c r="BC142" s="181"/>
      <c r="BD142" s="182"/>
      <c r="BE142" s="182"/>
      <c r="BF142" s="181"/>
      <c r="BG142" s="180">
        <f t="shared" si="280"/>
        <v>0</v>
      </c>
      <c r="BH142" s="116" t="str">
        <f t="shared" si="281"/>
        <v/>
      </c>
      <c r="BI142" s="80" t="b">
        <f t="shared" si="229"/>
        <v>0</v>
      </c>
      <c r="BJ142" s="80" t="str">
        <f t="shared" si="230"/>
        <v/>
      </c>
      <c r="BK142" s="80" t="b">
        <f t="shared" si="282"/>
        <v>0</v>
      </c>
      <c r="BL142" s="13" t="str">
        <f t="shared" si="231"/>
        <v/>
      </c>
      <c r="BM142" s="13" t="b">
        <f t="shared" si="283"/>
        <v>0</v>
      </c>
      <c r="BN142" s="35" t="str">
        <f t="shared" si="232"/>
        <v/>
      </c>
      <c r="BO142" s="13" t="b">
        <f t="shared" si="233"/>
        <v>0</v>
      </c>
      <c r="BP142" s="35" t="str">
        <f t="shared" si="234"/>
        <v/>
      </c>
      <c r="BQ142" s="13" t="b">
        <f t="shared" si="235"/>
        <v>0</v>
      </c>
      <c r="BR142" s="35" t="str">
        <f t="shared" si="236"/>
        <v/>
      </c>
      <c r="BS142" s="35" t="b">
        <f t="shared" si="237"/>
        <v>0</v>
      </c>
      <c r="BT142" s="35" t="str">
        <f t="shared" si="238"/>
        <v/>
      </c>
      <c r="BU142" s="35" t="b">
        <f t="shared" si="239"/>
        <v>0</v>
      </c>
      <c r="BV142" s="35" t="str">
        <f t="shared" si="240"/>
        <v/>
      </c>
      <c r="BW142" s="13" t="b">
        <f t="shared" si="315"/>
        <v>0</v>
      </c>
      <c r="BX142" s="35" t="str">
        <f t="shared" si="241"/>
        <v/>
      </c>
      <c r="BY142" s="265" t="b">
        <f t="shared" si="284"/>
        <v>0</v>
      </c>
      <c r="BZ142" s="35" t="str">
        <f t="shared" si="242"/>
        <v/>
      </c>
      <c r="CA142" s="265" t="b">
        <f t="shared" si="285"/>
        <v>0</v>
      </c>
      <c r="CB142" s="35" t="str">
        <f t="shared" si="243"/>
        <v/>
      </c>
      <c r="CC142" s="272" t="b">
        <f t="shared" si="286"/>
        <v>0</v>
      </c>
      <c r="CD142" s="35" t="str">
        <f t="shared" si="244"/>
        <v/>
      </c>
      <c r="CE142" s="13" t="b">
        <f t="shared" si="245"/>
        <v>0</v>
      </c>
      <c r="CF142" s="35" t="str">
        <f t="shared" si="246"/>
        <v/>
      </c>
      <c r="CG142" s="179">
        <f t="shared" si="247"/>
        <v>0</v>
      </c>
      <c r="CH142" s="179">
        <f t="shared" si="248"/>
        <v>0</v>
      </c>
      <c r="CI142" s="218">
        <f t="shared" si="287"/>
        <v>0</v>
      </c>
      <c r="CJ142" s="218">
        <f t="shared" si="288"/>
        <v>0</v>
      </c>
      <c r="CK142" s="218">
        <f t="shared" si="289"/>
        <v>0</v>
      </c>
      <c r="CL142" s="218">
        <f t="shared" si="290"/>
        <v>0</v>
      </c>
      <c r="CM142" s="218">
        <f t="shared" si="291"/>
        <v>0</v>
      </c>
      <c r="CN142" s="218">
        <f t="shared" si="292"/>
        <v>0</v>
      </c>
      <c r="CO142" s="218">
        <f t="shared" si="293"/>
        <v>0</v>
      </c>
      <c r="CP142" s="218">
        <f t="shared" si="294"/>
        <v>0</v>
      </c>
      <c r="CQ142" s="218">
        <f t="shared" si="295"/>
        <v>0</v>
      </c>
      <c r="CR142" s="218">
        <f t="shared" si="296"/>
        <v>0</v>
      </c>
      <c r="CS142" s="14">
        <f t="shared" si="249"/>
        <v>0</v>
      </c>
      <c r="CT142" s="236">
        <f t="shared" si="250"/>
        <v>0</v>
      </c>
      <c r="CU142" s="237">
        <f t="shared" si="326"/>
        <v>0</v>
      </c>
      <c r="CV142" s="16">
        <f t="shared" si="326"/>
        <v>0</v>
      </c>
      <c r="CW142" s="16">
        <f t="shared" si="326"/>
        <v>0</v>
      </c>
      <c r="CX142" s="16">
        <f t="shared" si="326"/>
        <v>0</v>
      </c>
      <c r="CY142" s="16">
        <f t="shared" si="326"/>
        <v>0</v>
      </c>
      <c r="CZ142" s="16">
        <f t="shared" si="326"/>
        <v>0</v>
      </c>
      <c r="DA142" s="16">
        <f t="shared" si="326"/>
        <v>0</v>
      </c>
      <c r="DB142" s="16">
        <f t="shared" si="326"/>
        <v>0</v>
      </c>
      <c r="DC142" s="16">
        <f t="shared" si="326"/>
        <v>0</v>
      </c>
      <c r="DD142" s="238">
        <f t="shared" si="326"/>
        <v>0</v>
      </c>
      <c r="DE142" s="232">
        <f t="shared" si="327"/>
        <v>0</v>
      </c>
      <c r="DF142" s="132">
        <f t="shared" si="327"/>
        <v>0</v>
      </c>
      <c r="DG142" s="132">
        <f t="shared" si="327"/>
        <v>0</v>
      </c>
      <c r="DH142" s="132">
        <f t="shared" si="327"/>
        <v>0</v>
      </c>
      <c r="DI142" s="132">
        <f t="shared" si="327"/>
        <v>0</v>
      </c>
      <c r="DJ142" s="132">
        <f t="shared" si="327"/>
        <v>0</v>
      </c>
      <c r="DK142" s="132">
        <f t="shared" si="327"/>
        <v>0</v>
      </c>
      <c r="DL142" s="132">
        <f t="shared" si="327"/>
        <v>0</v>
      </c>
      <c r="DM142" s="132">
        <f t="shared" si="327"/>
        <v>0</v>
      </c>
      <c r="DN142" s="233">
        <f t="shared" si="327"/>
        <v>0</v>
      </c>
      <c r="DO142" s="232">
        <f t="shared" si="251"/>
        <v>0</v>
      </c>
      <c r="DP142" s="132">
        <f t="shared" si="252"/>
        <v>0</v>
      </c>
      <c r="DQ142" s="132">
        <f t="shared" si="253"/>
        <v>0</v>
      </c>
      <c r="DR142" s="132">
        <f t="shared" si="254"/>
        <v>0</v>
      </c>
      <c r="DS142" s="132">
        <f t="shared" si="255"/>
        <v>0</v>
      </c>
      <c r="DT142" s="132">
        <f t="shared" si="256"/>
        <v>0</v>
      </c>
      <c r="DU142" s="132">
        <f t="shared" si="257"/>
        <v>0</v>
      </c>
      <c r="DV142" s="132">
        <f t="shared" si="258"/>
        <v>0</v>
      </c>
      <c r="DW142" s="132">
        <f t="shared" si="259"/>
        <v>0</v>
      </c>
      <c r="DX142" s="233">
        <f t="shared" si="260"/>
        <v>0</v>
      </c>
      <c r="DY142" s="231" t="b">
        <f t="shared" si="297"/>
        <v>0</v>
      </c>
      <c r="DZ142" s="163"/>
      <c r="EA142" s="226" t="str">
        <f t="shared" si="298"/>
        <v/>
      </c>
      <c r="EB142" s="178" t="str">
        <f t="shared" si="299"/>
        <v/>
      </c>
      <c r="EC142" s="178" t="str">
        <f t="shared" si="300"/>
        <v/>
      </c>
      <c r="ED142" s="178" t="str">
        <f t="shared" si="301"/>
        <v/>
      </c>
      <c r="EE142" s="178" t="str">
        <f t="shared" si="302"/>
        <v/>
      </c>
      <c r="EF142" s="178" t="str">
        <f t="shared" si="303"/>
        <v/>
      </c>
      <c r="EG142" s="178" t="str">
        <f t="shared" si="304"/>
        <v/>
      </c>
      <c r="EH142" s="178" t="str">
        <f t="shared" si="305"/>
        <v/>
      </c>
      <c r="EI142" s="178" t="str">
        <f t="shared" si="306"/>
        <v/>
      </c>
      <c r="EJ142" s="227" t="str">
        <f t="shared" si="307"/>
        <v/>
      </c>
      <c r="EK142" s="230" t="str">
        <f t="shared" si="261"/>
        <v/>
      </c>
      <c r="EL142" s="177" t="str">
        <f t="shared" si="262"/>
        <v/>
      </c>
      <c r="EM142" s="177" t="str">
        <f t="shared" si="263"/>
        <v/>
      </c>
      <c r="EN142" s="177" t="str">
        <f t="shared" si="264"/>
        <v/>
      </c>
      <c r="EO142" s="177" t="str">
        <f t="shared" si="265"/>
        <v/>
      </c>
      <c r="EP142" s="177" t="str">
        <f t="shared" si="266"/>
        <v/>
      </c>
      <c r="EQ142" s="177" t="str">
        <f t="shared" si="267"/>
        <v/>
      </c>
      <c r="ER142" s="177" t="str">
        <f t="shared" si="268"/>
        <v/>
      </c>
      <c r="ES142" s="177" t="str">
        <f t="shared" si="269"/>
        <v/>
      </c>
      <c r="ET142" s="177" t="str">
        <f t="shared" si="270"/>
        <v/>
      </c>
      <c r="EU142" s="229" t="e">
        <f t="shared" si="271"/>
        <v>#VALUE!</v>
      </c>
      <c r="EV142" s="27" t="e">
        <f t="shared" si="272"/>
        <v>#VALUE!</v>
      </c>
      <c r="EW142" s="27" t="e">
        <f t="shared" si="273"/>
        <v>#VALUE!</v>
      </c>
      <c r="EX142" s="28" t="e">
        <f t="shared" si="274"/>
        <v>#VALUE!</v>
      </c>
      <c r="EY142" s="28" t="e">
        <f t="shared" si="275"/>
        <v>#VALUE!</v>
      </c>
      <c r="EZ142" s="28" t="b">
        <f t="shared" si="276"/>
        <v>0</v>
      </c>
      <c r="FA142" s="176" t="str">
        <f t="shared" si="277"/>
        <v/>
      </c>
      <c r="FB142" s="27" t="e" cm="1">
        <f t="array" aca="1" ref="FB142" ca="1">TEXT(RIGHT(10-RIGHT(SUM(INDEX(1*(MID(MID(C142,1,1)*2,ROW(INDIRECT("1:"&amp;LEN(MID(C142,1,1)*2))),1)),,))+MID(C142,2,1)+
SUM(INDEX(1*(MID(MID(C142,3,1)*2,ROW(INDIRECT("1:"&amp;LEN(MID(C142,3,1)*2))),1)),,))+MID(C142,4,1)+
SUM(INDEX(1*(MID(MID(C142,5,1)*2,ROW(INDIRECT("1:"&amp;LEN(MID(C142,5,1)*2))),1)),,))+MID(C142,6,1)+
SUM(INDEX(1*(MID(MID(C142,8,1)*2,ROW(INDIRECT("1:"&amp;LEN(MID(C142,8,1)*2))),1)),,))+MID(C142,9,1)+
SUM(INDEX(1*(MID(MID(C142,10,1)*2,ROW(INDIRECT("1:"&amp;LEN(MID(C142,10,1)*2))),1)),,)),1),1),"0")</f>
        <v>#VALUE!</v>
      </c>
      <c r="FC142" s="27" t="str">
        <f t="shared" si="278"/>
        <v/>
      </c>
      <c r="FD142" s="29" t="b">
        <f t="shared" si="279"/>
        <v>0</v>
      </c>
      <c r="FE142" s="112" t="b">
        <f>IFERROR(MATCH(D142,'Avtal för korttidsarbete'!$G$13:$G$1012,0),TRUE)</f>
        <v>1</v>
      </c>
      <c r="FF142" s="112" t="b">
        <f t="shared" si="308"/>
        <v>0</v>
      </c>
      <c r="FG142" s="113" t="str" cm="1">
        <f t="array" ref="FG142">IF(FE142=TRUE,"x",INDEX('Avtal för korttidsarbete'!$E$13:$E$1012,$FE142))</f>
        <v>x</v>
      </c>
      <c r="FH142" s="113" t="str" cm="1">
        <f t="array" ref="FH142">IF(FE142=TRUE,"x",INDEX('Avtal för korttidsarbete'!$F$13:$F$1012,$FE142))</f>
        <v>x</v>
      </c>
      <c r="FI142" s="112" t="b">
        <f t="shared" si="309"/>
        <v>0</v>
      </c>
      <c r="FJ142" s="135">
        <f t="shared" si="310"/>
        <v>44166</v>
      </c>
      <c r="FK142" s="135">
        <f t="shared" si="311"/>
        <v>44377</v>
      </c>
      <c r="FL142" s="112" t="b">
        <f t="shared" si="312"/>
        <v>0</v>
      </c>
      <c r="FM142" s="113">
        <f t="shared" si="313"/>
        <v>44166</v>
      </c>
      <c r="FN142" s="135">
        <f t="shared" si="314"/>
        <v>44377</v>
      </c>
      <c r="FO142" s="148" t="b">
        <f>IFERROR(INDEX('Avtal för korttidsarbete'!R:R,MATCH(D142,'Avtal för korttidsarbete'!$G:$G,0)),TRUE)</f>
        <v>1</v>
      </c>
      <c r="FP142" s="135" t="str">
        <f>IF(FO142,"-",INDEX('Avtal för korttidsarbete'!$D:$D,MATCH(D142,'Avtal för korttidsarbete'!$G:$G,0)))</f>
        <v>-</v>
      </c>
      <c r="FQ142" s="113" t="b">
        <f>IFERROR(G142&gt;INDEX(Uppsägningar!E:E,MATCH(C142,Uppsägningar!C:C,0)),FALSE)</f>
        <v>0</v>
      </c>
    </row>
    <row r="143" spans="1:173" x14ac:dyDescent="0.25">
      <c r="A143" s="19">
        <v>127</v>
      </c>
      <c r="B143" s="20"/>
      <c r="C143" s="183"/>
      <c r="D143" s="66"/>
      <c r="E143" s="212">
        <f>IFERROR(INDEX(Admin!$C$7:$C$10,MATCH(FP143,TblNivåValTExt,0)),0)</f>
        <v>0</v>
      </c>
      <c r="F143" s="1"/>
      <c r="G143" s="1"/>
      <c r="H143" s="78"/>
      <c r="I143" s="181"/>
      <c r="J143" s="181"/>
      <c r="K143" s="182"/>
      <c r="L143" s="182"/>
      <c r="M143" s="181"/>
      <c r="N143" s="181"/>
      <c r="O143" s="181"/>
      <c r="P143" s="182"/>
      <c r="Q143" s="182"/>
      <c r="R143" s="181"/>
      <c r="S143" s="181"/>
      <c r="T143" s="181"/>
      <c r="U143" s="182"/>
      <c r="V143" s="182"/>
      <c r="W143" s="181"/>
      <c r="X143" s="181"/>
      <c r="Y143" s="181"/>
      <c r="Z143" s="182"/>
      <c r="AA143" s="182"/>
      <c r="AB143" s="181"/>
      <c r="AC143" s="181"/>
      <c r="AD143" s="181"/>
      <c r="AE143" s="182"/>
      <c r="AF143" s="182"/>
      <c r="AG143" s="181"/>
      <c r="AH143" s="181"/>
      <c r="AI143" s="181"/>
      <c r="AJ143" s="182"/>
      <c r="AK143" s="182"/>
      <c r="AL143" s="181"/>
      <c r="AM143" s="181"/>
      <c r="AN143" s="181"/>
      <c r="AO143" s="182"/>
      <c r="AP143" s="182"/>
      <c r="AQ143" s="181"/>
      <c r="AR143" s="181"/>
      <c r="AS143" s="181"/>
      <c r="AT143" s="182"/>
      <c r="AU143" s="182"/>
      <c r="AV143" s="181"/>
      <c r="AW143" s="181"/>
      <c r="AX143" s="181"/>
      <c r="AY143" s="182"/>
      <c r="AZ143" s="182"/>
      <c r="BA143" s="181"/>
      <c r="BB143" s="181"/>
      <c r="BC143" s="181"/>
      <c r="BD143" s="182"/>
      <c r="BE143" s="182"/>
      <c r="BF143" s="181"/>
      <c r="BG143" s="180">
        <f t="shared" si="280"/>
        <v>0</v>
      </c>
      <c r="BH143" s="116" t="str">
        <f t="shared" si="281"/>
        <v/>
      </c>
      <c r="BI143" s="80" t="b">
        <f t="shared" si="229"/>
        <v>0</v>
      </c>
      <c r="BJ143" s="80" t="str">
        <f t="shared" si="230"/>
        <v/>
      </c>
      <c r="BK143" s="80" t="b">
        <f t="shared" si="282"/>
        <v>0</v>
      </c>
      <c r="BL143" s="13" t="str">
        <f t="shared" si="231"/>
        <v/>
      </c>
      <c r="BM143" s="13" t="b">
        <f t="shared" si="283"/>
        <v>0</v>
      </c>
      <c r="BN143" s="35" t="str">
        <f t="shared" si="232"/>
        <v/>
      </c>
      <c r="BO143" s="13" t="b">
        <f t="shared" si="233"/>
        <v>0</v>
      </c>
      <c r="BP143" s="35" t="str">
        <f t="shared" si="234"/>
        <v/>
      </c>
      <c r="BQ143" s="13" t="b">
        <f t="shared" si="235"/>
        <v>0</v>
      </c>
      <c r="BR143" s="35" t="str">
        <f t="shared" si="236"/>
        <v/>
      </c>
      <c r="BS143" s="35" t="b">
        <f t="shared" si="237"/>
        <v>0</v>
      </c>
      <c r="BT143" s="35" t="str">
        <f t="shared" si="238"/>
        <v/>
      </c>
      <c r="BU143" s="35" t="b">
        <f t="shared" si="239"/>
        <v>0</v>
      </c>
      <c r="BV143" s="35" t="str">
        <f t="shared" si="240"/>
        <v/>
      </c>
      <c r="BW143" s="13" t="b">
        <f t="shared" si="315"/>
        <v>0</v>
      </c>
      <c r="BX143" s="35" t="str">
        <f t="shared" si="241"/>
        <v/>
      </c>
      <c r="BY143" s="265" t="b">
        <f t="shared" si="284"/>
        <v>0</v>
      </c>
      <c r="BZ143" s="35" t="str">
        <f t="shared" si="242"/>
        <v/>
      </c>
      <c r="CA143" s="265" t="b">
        <f t="shared" si="285"/>
        <v>0</v>
      </c>
      <c r="CB143" s="35" t="str">
        <f t="shared" si="243"/>
        <v/>
      </c>
      <c r="CC143" s="272" t="b">
        <f t="shared" si="286"/>
        <v>0</v>
      </c>
      <c r="CD143" s="35" t="str">
        <f t="shared" si="244"/>
        <v/>
      </c>
      <c r="CE143" s="13" t="b">
        <f t="shared" si="245"/>
        <v>0</v>
      </c>
      <c r="CF143" s="35" t="str">
        <f t="shared" si="246"/>
        <v/>
      </c>
      <c r="CG143" s="179">
        <f t="shared" si="247"/>
        <v>0</v>
      </c>
      <c r="CH143" s="179">
        <f t="shared" si="248"/>
        <v>0</v>
      </c>
      <c r="CI143" s="218">
        <f t="shared" si="287"/>
        <v>0</v>
      </c>
      <c r="CJ143" s="218">
        <f t="shared" si="288"/>
        <v>0</v>
      </c>
      <c r="CK143" s="218">
        <f t="shared" si="289"/>
        <v>0</v>
      </c>
      <c r="CL143" s="218">
        <f t="shared" si="290"/>
        <v>0</v>
      </c>
      <c r="CM143" s="218">
        <f t="shared" si="291"/>
        <v>0</v>
      </c>
      <c r="CN143" s="218">
        <f t="shared" si="292"/>
        <v>0</v>
      </c>
      <c r="CO143" s="218">
        <f t="shared" si="293"/>
        <v>0</v>
      </c>
      <c r="CP143" s="218">
        <f t="shared" si="294"/>
        <v>0</v>
      </c>
      <c r="CQ143" s="218">
        <f t="shared" si="295"/>
        <v>0</v>
      </c>
      <c r="CR143" s="218">
        <f t="shared" si="296"/>
        <v>0</v>
      </c>
      <c r="CS143" s="14">
        <f t="shared" si="249"/>
        <v>0</v>
      </c>
      <c r="CT143" s="236">
        <f t="shared" si="250"/>
        <v>0</v>
      </c>
      <c r="CU143" s="237">
        <f t="shared" si="326"/>
        <v>0</v>
      </c>
      <c r="CV143" s="16">
        <f t="shared" si="326"/>
        <v>0</v>
      </c>
      <c r="CW143" s="16">
        <f t="shared" si="326"/>
        <v>0</v>
      </c>
      <c r="CX143" s="16">
        <f t="shared" si="326"/>
        <v>0</v>
      </c>
      <c r="CY143" s="16">
        <f t="shared" si="326"/>
        <v>0</v>
      </c>
      <c r="CZ143" s="16">
        <f t="shared" si="326"/>
        <v>0</v>
      </c>
      <c r="DA143" s="16">
        <f t="shared" si="326"/>
        <v>0</v>
      </c>
      <c r="DB143" s="16">
        <f t="shared" si="326"/>
        <v>0</v>
      </c>
      <c r="DC143" s="16">
        <f t="shared" si="326"/>
        <v>0</v>
      </c>
      <c r="DD143" s="238">
        <f t="shared" si="326"/>
        <v>0</v>
      </c>
      <c r="DE143" s="232">
        <f t="shared" si="327"/>
        <v>0</v>
      </c>
      <c r="DF143" s="132">
        <f t="shared" si="327"/>
        <v>0</v>
      </c>
      <c r="DG143" s="132">
        <f t="shared" si="327"/>
        <v>0</v>
      </c>
      <c r="DH143" s="132">
        <f t="shared" si="327"/>
        <v>0</v>
      </c>
      <c r="DI143" s="132">
        <f t="shared" si="327"/>
        <v>0</v>
      </c>
      <c r="DJ143" s="132">
        <f t="shared" si="327"/>
        <v>0</v>
      </c>
      <c r="DK143" s="132">
        <f t="shared" si="327"/>
        <v>0</v>
      </c>
      <c r="DL143" s="132">
        <f t="shared" si="327"/>
        <v>0</v>
      </c>
      <c r="DM143" s="132">
        <f t="shared" si="327"/>
        <v>0</v>
      </c>
      <c r="DN143" s="233">
        <f t="shared" si="327"/>
        <v>0</v>
      </c>
      <c r="DO143" s="232">
        <f t="shared" si="251"/>
        <v>0</v>
      </c>
      <c r="DP143" s="132">
        <f t="shared" si="252"/>
        <v>0</v>
      </c>
      <c r="DQ143" s="132">
        <f t="shared" si="253"/>
        <v>0</v>
      </c>
      <c r="DR143" s="132">
        <f t="shared" si="254"/>
        <v>0</v>
      </c>
      <c r="DS143" s="132">
        <f t="shared" si="255"/>
        <v>0</v>
      </c>
      <c r="DT143" s="132">
        <f t="shared" si="256"/>
        <v>0</v>
      </c>
      <c r="DU143" s="132">
        <f t="shared" si="257"/>
        <v>0</v>
      </c>
      <c r="DV143" s="132">
        <f t="shared" si="258"/>
        <v>0</v>
      </c>
      <c r="DW143" s="132">
        <f t="shared" si="259"/>
        <v>0</v>
      </c>
      <c r="DX143" s="233">
        <f t="shared" si="260"/>
        <v>0</v>
      </c>
      <c r="DY143" s="231" t="b">
        <f t="shared" si="297"/>
        <v>0</v>
      </c>
      <c r="DZ143" s="163"/>
      <c r="EA143" s="226" t="str">
        <f t="shared" si="298"/>
        <v/>
      </c>
      <c r="EB143" s="178" t="str">
        <f t="shared" si="299"/>
        <v/>
      </c>
      <c r="EC143" s="178" t="str">
        <f t="shared" si="300"/>
        <v/>
      </c>
      <c r="ED143" s="178" t="str">
        <f t="shared" si="301"/>
        <v/>
      </c>
      <c r="EE143" s="178" t="str">
        <f t="shared" si="302"/>
        <v/>
      </c>
      <c r="EF143" s="178" t="str">
        <f t="shared" si="303"/>
        <v/>
      </c>
      <c r="EG143" s="178" t="str">
        <f t="shared" si="304"/>
        <v/>
      </c>
      <c r="EH143" s="178" t="str">
        <f t="shared" si="305"/>
        <v/>
      </c>
      <c r="EI143" s="178" t="str">
        <f t="shared" si="306"/>
        <v/>
      </c>
      <c r="EJ143" s="227" t="str">
        <f t="shared" si="307"/>
        <v/>
      </c>
      <c r="EK143" s="230" t="str">
        <f t="shared" si="261"/>
        <v/>
      </c>
      <c r="EL143" s="177" t="str">
        <f t="shared" si="262"/>
        <v/>
      </c>
      <c r="EM143" s="177" t="str">
        <f t="shared" si="263"/>
        <v/>
      </c>
      <c r="EN143" s="177" t="str">
        <f t="shared" si="264"/>
        <v/>
      </c>
      <c r="EO143" s="177" t="str">
        <f t="shared" si="265"/>
        <v/>
      </c>
      <c r="EP143" s="177" t="str">
        <f t="shared" si="266"/>
        <v/>
      </c>
      <c r="EQ143" s="177" t="str">
        <f t="shared" si="267"/>
        <v/>
      </c>
      <c r="ER143" s="177" t="str">
        <f t="shared" si="268"/>
        <v/>
      </c>
      <c r="ES143" s="177" t="str">
        <f t="shared" si="269"/>
        <v/>
      </c>
      <c r="ET143" s="177" t="str">
        <f t="shared" si="270"/>
        <v/>
      </c>
      <c r="EU143" s="229" t="e">
        <f t="shared" si="271"/>
        <v>#VALUE!</v>
      </c>
      <c r="EV143" s="27" t="e">
        <f t="shared" si="272"/>
        <v>#VALUE!</v>
      </c>
      <c r="EW143" s="27" t="e">
        <f t="shared" si="273"/>
        <v>#VALUE!</v>
      </c>
      <c r="EX143" s="28" t="e">
        <f t="shared" si="274"/>
        <v>#VALUE!</v>
      </c>
      <c r="EY143" s="28" t="e">
        <f t="shared" si="275"/>
        <v>#VALUE!</v>
      </c>
      <c r="EZ143" s="28" t="b">
        <f t="shared" si="276"/>
        <v>0</v>
      </c>
      <c r="FA143" s="176" t="str">
        <f t="shared" si="277"/>
        <v/>
      </c>
      <c r="FB143" s="27" t="e" cm="1">
        <f t="array" aca="1" ref="FB143" ca="1">TEXT(RIGHT(10-RIGHT(SUM(INDEX(1*(MID(MID(C143,1,1)*2,ROW(INDIRECT("1:"&amp;LEN(MID(C143,1,1)*2))),1)),,))+MID(C143,2,1)+
SUM(INDEX(1*(MID(MID(C143,3,1)*2,ROW(INDIRECT("1:"&amp;LEN(MID(C143,3,1)*2))),1)),,))+MID(C143,4,1)+
SUM(INDEX(1*(MID(MID(C143,5,1)*2,ROW(INDIRECT("1:"&amp;LEN(MID(C143,5,1)*2))),1)),,))+MID(C143,6,1)+
SUM(INDEX(1*(MID(MID(C143,8,1)*2,ROW(INDIRECT("1:"&amp;LEN(MID(C143,8,1)*2))),1)),,))+MID(C143,9,1)+
SUM(INDEX(1*(MID(MID(C143,10,1)*2,ROW(INDIRECT("1:"&amp;LEN(MID(C143,10,1)*2))),1)),,)),1),1),"0")</f>
        <v>#VALUE!</v>
      </c>
      <c r="FC143" s="27" t="str">
        <f t="shared" si="278"/>
        <v/>
      </c>
      <c r="FD143" s="29" t="b">
        <f t="shared" si="279"/>
        <v>0</v>
      </c>
      <c r="FE143" s="112" t="b">
        <f>IFERROR(MATCH(D143,'Avtal för korttidsarbete'!$G$13:$G$1012,0),TRUE)</f>
        <v>1</v>
      </c>
      <c r="FF143" s="112" t="b">
        <f t="shared" si="308"/>
        <v>0</v>
      </c>
      <c r="FG143" s="113" t="str" cm="1">
        <f t="array" ref="FG143">IF(FE143=TRUE,"x",INDEX('Avtal för korttidsarbete'!$E$13:$E$1012,$FE143))</f>
        <v>x</v>
      </c>
      <c r="FH143" s="113" t="str" cm="1">
        <f t="array" ref="FH143">IF(FE143=TRUE,"x",INDEX('Avtal för korttidsarbete'!$F$13:$F$1012,$FE143))</f>
        <v>x</v>
      </c>
      <c r="FI143" s="112" t="b">
        <f t="shared" si="309"/>
        <v>0</v>
      </c>
      <c r="FJ143" s="135">
        <f t="shared" si="310"/>
        <v>44166</v>
      </c>
      <c r="FK143" s="135">
        <f t="shared" si="311"/>
        <v>44377</v>
      </c>
      <c r="FL143" s="112" t="b">
        <f t="shared" si="312"/>
        <v>0</v>
      </c>
      <c r="FM143" s="113">
        <f t="shared" si="313"/>
        <v>44166</v>
      </c>
      <c r="FN143" s="135">
        <f t="shared" si="314"/>
        <v>44377</v>
      </c>
      <c r="FO143" s="148" t="b">
        <f>IFERROR(INDEX('Avtal för korttidsarbete'!R:R,MATCH(D143,'Avtal för korttidsarbete'!$G:$G,0)),TRUE)</f>
        <v>1</v>
      </c>
      <c r="FP143" s="135" t="str">
        <f>IF(FO143,"-",INDEX('Avtal för korttidsarbete'!$D:$D,MATCH(D143,'Avtal för korttidsarbete'!$G:$G,0)))</f>
        <v>-</v>
      </c>
      <c r="FQ143" s="113" t="b">
        <f>IFERROR(G143&gt;INDEX(Uppsägningar!E:E,MATCH(C143,Uppsägningar!C:C,0)),FALSE)</f>
        <v>0</v>
      </c>
    </row>
    <row r="144" spans="1:173" x14ac:dyDescent="0.25">
      <c r="A144" s="19">
        <v>128</v>
      </c>
      <c r="B144" s="20"/>
      <c r="C144" s="183"/>
      <c r="D144" s="66"/>
      <c r="E144" s="212">
        <f>IFERROR(INDEX(Admin!$C$7:$C$10,MATCH(FP144,TblNivåValTExt,0)),0)</f>
        <v>0</v>
      </c>
      <c r="F144" s="1"/>
      <c r="G144" s="1"/>
      <c r="H144" s="78"/>
      <c r="I144" s="181"/>
      <c r="J144" s="181"/>
      <c r="K144" s="182"/>
      <c r="L144" s="182"/>
      <c r="M144" s="181"/>
      <c r="N144" s="181"/>
      <c r="O144" s="181"/>
      <c r="P144" s="182"/>
      <c r="Q144" s="182"/>
      <c r="R144" s="181"/>
      <c r="S144" s="181"/>
      <c r="T144" s="181"/>
      <c r="U144" s="182"/>
      <c r="V144" s="182"/>
      <c r="W144" s="181"/>
      <c r="X144" s="181"/>
      <c r="Y144" s="181"/>
      <c r="Z144" s="182"/>
      <c r="AA144" s="182"/>
      <c r="AB144" s="181"/>
      <c r="AC144" s="181"/>
      <c r="AD144" s="181"/>
      <c r="AE144" s="182"/>
      <c r="AF144" s="182"/>
      <c r="AG144" s="181"/>
      <c r="AH144" s="181"/>
      <c r="AI144" s="181"/>
      <c r="AJ144" s="182"/>
      <c r="AK144" s="182"/>
      <c r="AL144" s="181"/>
      <c r="AM144" s="181"/>
      <c r="AN144" s="181"/>
      <c r="AO144" s="182"/>
      <c r="AP144" s="182"/>
      <c r="AQ144" s="181"/>
      <c r="AR144" s="181"/>
      <c r="AS144" s="181"/>
      <c r="AT144" s="182"/>
      <c r="AU144" s="182"/>
      <c r="AV144" s="181"/>
      <c r="AW144" s="181"/>
      <c r="AX144" s="181"/>
      <c r="AY144" s="182"/>
      <c r="AZ144" s="182"/>
      <c r="BA144" s="181"/>
      <c r="BB144" s="181"/>
      <c r="BC144" s="181"/>
      <c r="BD144" s="182"/>
      <c r="BE144" s="182"/>
      <c r="BF144" s="181"/>
      <c r="BG144" s="180">
        <f t="shared" si="280"/>
        <v>0</v>
      </c>
      <c r="BH144" s="116" t="str">
        <f t="shared" si="281"/>
        <v/>
      </c>
      <c r="BI144" s="80" t="b">
        <f t="shared" si="229"/>
        <v>0</v>
      </c>
      <c r="BJ144" s="80" t="str">
        <f t="shared" si="230"/>
        <v/>
      </c>
      <c r="BK144" s="80" t="b">
        <f t="shared" si="282"/>
        <v>0</v>
      </c>
      <c r="BL144" s="13" t="str">
        <f t="shared" si="231"/>
        <v/>
      </c>
      <c r="BM144" s="13" t="b">
        <f t="shared" si="283"/>
        <v>0</v>
      </c>
      <c r="BN144" s="35" t="str">
        <f t="shared" si="232"/>
        <v/>
      </c>
      <c r="BO144" s="13" t="b">
        <f t="shared" si="233"/>
        <v>0</v>
      </c>
      <c r="BP144" s="35" t="str">
        <f t="shared" si="234"/>
        <v/>
      </c>
      <c r="BQ144" s="13" t="b">
        <f t="shared" si="235"/>
        <v>0</v>
      </c>
      <c r="BR144" s="35" t="str">
        <f t="shared" si="236"/>
        <v/>
      </c>
      <c r="BS144" s="35" t="b">
        <f t="shared" si="237"/>
        <v>0</v>
      </c>
      <c r="BT144" s="35" t="str">
        <f t="shared" si="238"/>
        <v/>
      </c>
      <c r="BU144" s="35" t="b">
        <f t="shared" si="239"/>
        <v>0</v>
      </c>
      <c r="BV144" s="35" t="str">
        <f t="shared" si="240"/>
        <v/>
      </c>
      <c r="BW144" s="13" t="b">
        <f t="shared" si="315"/>
        <v>0</v>
      </c>
      <c r="BX144" s="35" t="str">
        <f t="shared" si="241"/>
        <v/>
      </c>
      <c r="BY144" s="265" t="b">
        <f t="shared" si="284"/>
        <v>0</v>
      </c>
      <c r="BZ144" s="35" t="str">
        <f t="shared" si="242"/>
        <v/>
      </c>
      <c r="CA144" s="265" t="b">
        <f t="shared" si="285"/>
        <v>0</v>
      </c>
      <c r="CB144" s="35" t="str">
        <f t="shared" si="243"/>
        <v/>
      </c>
      <c r="CC144" s="272" t="b">
        <f t="shared" si="286"/>
        <v>0</v>
      </c>
      <c r="CD144" s="35" t="str">
        <f t="shared" si="244"/>
        <v/>
      </c>
      <c r="CE144" s="13" t="b">
        <f t="shared" si="245"/>
        <v>0</v>
      </c>
      <c r="CF144" s="35" t="str">
        <f t="shared" si="246"/>
        <v/>
      </c>
      <c r="CG144" s="179">
        <f t="shared" si="247"/>
        <v>0</v>
      </c>
      <c r="CH144" s="179">
        <f t="shared" si="248"/>
        <v>0</v>
      </c>
      <c r="CI144" s="218">
        <f t="shared" si="287"/>
        <v>0</v>
      </c>
      <c r="CJ144" s="218">
        <f t="shared" si="288"/>
        <v>0</v>
      </c>
      <c r="CK144" s="218">
        <f t="shared" si="289"/>
        <v>0</v>
      </c>
      <c r="CL144" s="218">
        <f t="shared" si="290"/>
        <v>0</v>
      </c>
      <c r="CM144" s="218">
        <f t="shared" si="291"/>
        <v>0</v>
      </c>
      <c r="CN144" s="218">
        <f t="shared" si="292"/>
        <v>0</v>
      </c>
      <c r="CO144" s="218">
        <f t="shared" si="293"/>
        <v>0</v>
      </c>
      <c r="CP144" s="218">
        <f t="shared" si="294"/>
        <v>0</v>
      </c>
      <c r="CQ144" s="218">
        <f t="shared" si="295"/>
        <v>0</v>
      </c>
      <c r="CR144" s="218">
        <f t="shared" si="296"/>
        <v>0</v>
      </c>
      <c r="CS144" s="14">
        <f t="shared" si="249"/>
        <v>0</v>
      </c>
      <c r="CT144" s="236">
        <f t="shared" si="250"/>
        <v>0</v>
      </c>
      <c r="CU144" s="237">
        <f t="shared" si="326"/>
        <v>0</v>
      </c>
      <c r="CV144" s="16">
        <f t="shared" si="326"/>
        <v>0</v>
      </c>
      <c r="CW144" s="16">
        <f t="shared" si="326"/>
        <v>0</v>
      </c>
      <c r="CX144" s="16">
        <f t="shared" si="326"/>
        <v>0</v>
      </c>
      <c r="CY144" s="16">
        <f t="shared" si="326"/>
        <v>0</v>
      </c>
      <c r="CZ144" s="16">
        <f t="shared" si="326"/>
        <v>0</v>
      </c>
      <c r="DA144" s="16">
        <f t="shared" si="326"/>
        <v>0</v>
      </c>
      <c r="DB144" s="16">
        <f t="shared" si="326"/>
        <v>0</v>
      </c>
      <c r="DC144" s="16">
        <f t="shared" si="326"/>
        <v>0</v>
      </c>
      <c r="DD144" s="238">
        <f t="shared" si="326"/>
        <v>0</v>
      </c>
      <c r="DE144" s="232">
        <f t="shared" si="327"/>
        <v>0</v>
      </c>
      <c r="DF144" s="132">
        <f t="shared" si="327"/>
        <v>0</v>
      </c>
      <c r="DG144" s="132">
        <f t="shared" si="327"/>
        <v>0</v>
      </c>
      <c r="DH144" s="132">
        <f t="shared" si="327"/>
        <v>0</v>
      </c>
      <c r="DI144" s="132">
        <f t="shared" si="327"/>
        <v>0</v>
      </c>
      <c r="DJ144" s="132">
        <f t="shared" si="327"/>
        <v>0</v>
      </c>
      <c r="DK144" s="132">
        <f t="shared" si="327"/>
        <v>0</v>
      </c>
      <c r="DL144" s="132">
        <f t="shared" si="327"/>
        <v>0</v>
      </c>
      <c r="DM144" s="132">
        <f t="shared" si="327"/>
        <v>0</v>
      </c>
      <c r="DN144" s="233">
        <f t="shared" si="327"/>
        <v>0</v>
      </c>
      <c r="DO144" s="232">
        <f t="shared" si="251"/>
        <v>0</v>
      </c>
      <c r="DP144" s="132">
        <f t="shared" si="252"/>
        <v>0</v>
      </c>
      <c r="DQ144" s="132">
        <f t="shared" si="253"/>
        <v>0</v>
      </c>
      <c r="DR144" s="132">
        <f t="shared" si="254"/>
        <v>0</v>
      </c>
      <c r="DS144" s="132">
        <f t="shared" si="255"/>
        <v>0</v>
      </c>
      <c r="DT144" s="132">
        <f t="shared" si="256"/>
        <v>0</v>
      </c>
      <c r="DU144" s="132">
        <f t="shared" si="257"/>
        <v>0</v>
      </c>
      <c r="DV144" s="132">
        <f t="shared" si="258"/>
        <v>0</v>
      </c>
      <c r="DW144" s="132">
        <f t="shared" si="259"/>
        <v>0</v>
      </c>
      <c r="DX144" s="233">
        <f t="shared" si="260"/>
        <v>0</v>
      </c>
      <c r="DY144" s="231" t="b">
        <f t="shared" si="297"/>
        <v>0</v>
      </c>
      <c r="DZ144" s="163"/>
      <c r="EA144" s="226" t="str">
        <f t="shared" si="298"/>
        <v/>
      </c>
      <c r="EB144" s="178" t="str">
        <f t="shared" si="299"/>
        <v/>
      </c>
      <c r="EC144" s="178" t="str">
        <f t="shared" si="300"/>
        <v/>
      </c>
      <c r="ED144" s="178" t="str">
        <f t="shared" si="301"/>
        <v/>
      </c>
      <c r="EE144" s="178" t="str">
        <f t="shared" si="302"/>
        <v/>
      </c>
      <c r="EF144" s="178" t="str">
        <f t="shared" si="303"/>
        <v/>
      </c>
      <c r="EG144" s="178" t="str">
        <f t="shared" si="304"/>
        <v/>
      </c>
      <c r="EH144" s="178" t="str">
        <f t="shared" si="305"/>
        <v/>
      </c>
      <c r="EI144" s="178" t="str">
        <f t="shared" si="306"/>
        <v/>
      </c>
      <c r="EJ144" s="227" t="str">
        <f t="shared" si="307"/>
        <v/>
      </c>
      <c r="EK144" s="230" t="str">
        <f t="shared" si="261"/>
        <v/>
      </c>
      <c r="EL144" s="177" t="str">
        <f t="shared" si="262"/>
        <v/>
      </c>
      <c r="EM144" s="177" t="str">
        <f t="shared" si="263"/>
        <v/>
      </c>
      <c r="EN144" s="177" t="str">
        <f t="shared" si="264"/>
        <v/>
      </c>
      <c r="EO144" s="177" t="str">
        <f t="shared" si="265"/>
        <v/>
      </c>
      <c r="EP144" s="177" t="str">
        <f t="shared" si="266"/>
        <v/>
      </c>
      <c r="EQ144" s="177" t="str">
        <f t="shared" si="267"/>
        <v/>
      </c>
      <c r="ER144" s="177" t="str">
        <f t="shared" si="268"/>
        <v/>
      </c>
      <c r="ES144" s="177" t="str">
        <f t="shared" si="269"/>
        <v/>
      </c>
      <c r="ET144" s="177" t="str">
        <f t="shared" si="270"/>
        <v/>
      </c>
      <c r="EU144" s="229" t="e">
        <f t="shared" si="271"/>
        <v>#VALUE!</v>
      </c>
      <c r="EV144" s="27" t="e">
        <f t="shared" si="272"/>
        <v>#VALUE!</v>
      </c>
      <c r="EW144" s="27" t="e">
        <f t="shared" si="273"/>
        <v>#VALUE!</v>
      </c>
      <c r="EX144" s="28" t="e">
        <f t="shared" si="274"/>
        <v>#VALUE!</v>
      </c>
      <c r="EY144" s="28" t="e">
        <f t="shared" si="275"/>
        <v>#VALUE!</v>
      </c>
      <c r="EZ144" s="28" t="b">
        <f t="shared" si="276"/>
        <v>0</v>
      </c>
      <c r="FA144" s="176" t="str">
        <f t="shared" si="277"/>
        <v/>
      </c>
      <c r="FB144" s="27" t="e" cm="1">
        <f t="array" aca="1" ref="FB144" ca="1">TEXT(RIGHT(10-RIGHT(SUM(INDEX(1*(MID(MID(C144,1,1)*2,ROW(INDIRECT("1:"&amp;LEN(MID(C144,1,1)*2))),1)),,))+MID(C144,2,1)+
SUM(INDEX(1*(MID(MID(C144,3,1)*2,ROW(INDIRECT("1:"&amp;LEN(MID(C144,3,1)*2))),1)),,))+MID(C144,4,1)+
SUM(INDEX(1*(MID(MID(C144,5,1)*2,ROW(INDIRECT("1:"&amp;LEN(MID(C144,5,1)*2))),1)),,))+MID(C144,6,1)+
SUM(INDEX(1*(MID(MID(C144,8,1)*2,ROW(INDIRECT("1:"&amp;LEN(MID(C144,8,1)*2))),1)),,))+MID(C144,9,1)+
SUM(INDEX(1*(MID(MID(C144,10,1)*2,ROW(INDIRECT("1:"&amp;LEN(MID(C144,10,1)*2))),1)),,)),1),1),"0")</f>
        <v>#VALUE!</v>
      </c>
      <c r="FC144" s="27" t="str">
        <f t="shared" si="278"/>
        <v/>
      </c>
      <c r="FD144" s="29" t="b">
        <f t="shared" si="279"/>
        <v>0</v>
      </c>
      <c r="FE144" s="112" t="b">
        <f>IFERROR(MATCH(D144,'Avtal för korttidsarbete'!$G$13:$G$1012,0),TRUE)</f>
        <v>1</v>
      </c>
      <c r="FF144" s="112" t="b">
        <f t="shared" si="308"/>
        <v>0</v>
      </c>
      <c r="FG144" s="113" t="str" cm="1">
        <f t="array" ref="FG144">IF(FE144=TRUE,"x",INDEX('Avtal för korttidsarbete'!$E$13:$E$1012,$FE144))</f>
        <v>x</v>
      </c>
      <c r="FH144" s="113" t="str" cm="1">
        <f t="array" ref="FH144">IF(FE144=TRUE,"x",INDEX('Avtal för korttidsarbete'!$F$13:$F$1012,$FE144))</f>
        <v>x</v>
      </c>
      <c r="FI144" s="112" t="b">
        <f t="shared" si="309"/>
        <v>0</v>
      </c>
      <c r="FJ144" s="135">
        <f t="shared" si="310"/>
        <v>44166</v>
      </c>
      <c r="FK144" s="135">
        <f t="shared" si="311"/>
        <v>44377</v>
      </c>
      <c r="FL144" s="112" t="b">
        <f t="shared" si="312"/>
        <v>0</v>
      </c>
      <c r="FM144" s="113">
        <f t="shared" si="313"/>
        <v>44166</v>
      </c>
      <c r="FN144" s="135">
        <f t="shared" si="314"/>
        <v>44377</v>
      </c>
      <c r="FO144" s="148" t="b">
        <f>IFERROR(INDEX('Avtal för korttidsarbete'!R:R,MATCH(D144,'Avtal för korttidsarbete'!$G:$G,0)),TRUE)</f>
        <v>1</v>
      </c>
      <c r="FP144" s="135" t="str">
        <f>IF(FO144,"-",INDEX('Avtal för korttidsarbete'!$D:$D,MATCH(D144,'Avtal för korttidsarbete'!$G:$G,0)))</f>
        <v>-</v>
      </c>
      <c r="FQ144" s="113" t="b">
        <f>IFERROR(G144&gt;INDEX(Uppsägningar!E:E,MATCH(C144,Uppsägningar!C:C,0)),FALSE)</f>
        <v>0</v>
      </c>
    </row>
    <row r="145" spans="1:173" x14ac:dyDescent="0.25">
      <c r="A145" s="19">
        <v>129</v>
      </c>
      <c r="B145" s="20"/>
      <c r="C145" s="183"/>
      <c r="D145" s="66"/>
      <c r="E145" s="212">
        <f>IFERROR(INDEX(Admin!$C$7:$C$10,MATCH(FP145,TblNivåValTExt,0)),0)</f>
        <v>0</v>
      </c>
      <c r="F145" s="1"/>
      <c r="G145" s="1"/>
      <c r="H145" s="78"/>
      <c r="I145" s="181"/>
      <c r="J145" s="181"/>
      <c r="K145" s="182"/>
      <c r="L145" s="182"/>
      <c r="M145" s="181"/>
      <c r="N145" s="181"/>
      <c r="O145" s="181"/>
      <c r="P145" s="182"/>
      <c r="Q145" s="182"/>
      <c r="R145" s="181"/>
      <c r="S145" s="181"/>
      <c r="T145" s="181"/>
      <c r="U145" s="182"/>
      <c r="V145" s="182"/>
      <c r="W145" s="181"/>
      <c r="X145" s="181"/>
      <c r="Y145" s="181"/>
      <c r="Z145" s="182"/>
      <c r="AA145" s="182"/>
      <c r="AB145" s="181"/>
      <c r="AC145" s="181"/>
      <c r="AD145" s="181"/>
      <c r="AE145" s="182"/>
      <c r="AF145" s="182"/>
      <c r="AG145" s="181"/>
      <c r="AH145" s="181"/>
      <c r="AI145" s="181"/>
      <c r="AJ145" s="182"/>
      <c r="AK145" s="182"/>
      <c r="AL145" s="181"/>
      <c r="AM145" s="181"/>
      <c r="AN145" s="181"/>
      <c r="AO145" s="182"/>
      <c r="AP145" s="182"/>
      <c r="AQ145" s="181"/>
      <c r="AR145" s="181"/>
      <c r="AS145" s="181"/>
      <c r="AT145" s="182"/>
      <c r="AU145" s="182"/>
      <c r="AV145" s="181"/>
      <c r="AW145" s="181"/>
      <c r="AX145" s="181"/>
      <c r="AY145" s="182"/>
      <c r="AZ145" s="182"/>
      <c r="BA145" s="181"/>
      <c r="BB145" s="181"/>
      <c r="BC145" s="181"/>
      <c r="BD145" s="182"/>
      <c r="BE145" s="182"/>
      <c r="BF145" s="181"/>
      <c r="BG145" s="180">
        <f t="shared" si="280"/>
        <v>0</v>
      </c>
      <c r="BH145" s="116" t="str">
        <f t="shared" si="281"/>
        <v/>
      </c>
      <c r="BI145" s="80" t="b">
        <f t="shared" ref="BI145:BI208" si="328">IF(G145=0,FALSE,G145&lt;F145)</f>
        <v>0</v>
      </c>
      <c r="BJ145" s="80" t="str">
        <f t="shared" ref="BJ145:BJ208" si="329">IF(BI145,$BJ$15,"")</f>
        <v/>
      </c>
      <c r="BK145" s="80" t="b">
        <f t="shared" si="282"/>
        <v>0</v>
      </c>
      <c r="BL145" s="13" t="str">
        <f t="shared" ref="BL145:BL208" si="330">IF(BK145,BL$15,"")</f>
        <v/>
      </c>
      <c r="BM145" s="13" t="b">
        <f t="shared" si="283"/>
        <v>0</v>
      </c>
      <c r="BN145" s="35" t="str">
        <f t="shared" ref="BN145:BN208" si="331">IF(BM145,BN$15,"")</f>
        <v/>
      </c>
      <c r="BO145" s="13" t="b">
        <f t="shared" ref="BO145:BO208" si="332">IF(F145=0,FALSE,FI145)</f>
        <v>0</v>
      </c>
      <c r="BP145" s="35" t="str">
        <f t="shared" ref="BP145:BP208" si="333">IF(BO145,BP$15,"")</f>
        <v/>
      </c>
      <c r="BQ145" s="13" t="b">
        <f t="shared" ref="BQ145:BQ208" si="334">OR(AND(COUNTA(I145:M145)&gt;0,I$12&lt;&gt;""),AND(COUNTA(N145:R145)&gt;0,N$12&lt;&gt;""),AND(COUNTA(S145:W145)&gt;0,S$12&lt;&gt;""),AND(COUNTA(X145:AB145)&gt;0,X$12&lt;&gt;""),AND(COUNTA(AC145:AG145)&gt;0,AC$12&lt;&gt;""),AND(COUNTA(AH145:AL145)&gt;0,AH$12&lt;&gt;""),AND(COUNTA(AM145:AQ145)&gt;0,AM$12&lt;&gt;""),AND(COUNTA(AR145:AV145)&gt;0,AR$12&lt;&gt;""),AND(COUNTA(AW145:BA145)&gt;0,AW$12&lt;&gt;""),AND(COUNTA(BB145:BF145)&gt;0,BB140&lt;&gt;""))</f>
        <v>0</v>
      </c>
      <c r="BR145" s="35" t="str">
        <f t="shared" ref="BR145:BR208" si="335">IF(BQ145,BR$15,"")</f>
        <v/>
      </c>
      <c r="BS145" s="35" t="b">
        <f t="shared" ref="BS145:BS208" si="336">FD145</f>
        <v>0</v>
      </c>
      <c r="BT145" s="35" t="str">
        <f t="shared" ref="BT145:BT208" si="337">IF(BS145,BT$15,"")</f>
        <v/>
      </c>
      <c r="BU145" s="35" t="b">
        <f t="shared" ref="BU145:BU208" si="338">OR(M145&lt;0,R145&lt;0,W145&lt;0,AB145&lt;0,AG145&lt;0,AL145&lt;0,AQ145&lt;0,AV145&lt;0,BA145&lt;0,BF145&lt;0,L145&lt;0,Q145&lt;0,V145&lt;0,AA145&lt;0,AF145&lt;0,AK145&lt;0,AP145&lt;0,AU145&lt;0,AZ145&lt;0,BE145&lt;0,CJ145&gt;CV145,CK145&gt;CW145,CL145&gt;CX145,CM145&gt;CY145,CN145&gt;CZ145,CO145&gt;DA145,CP145&gt;DB145,CQ145&gt;DC145,CR145&gt;DD145,CI145&gt;CU145)</f>
        <v>0</v>
      </c>
      <c r="BV145" s="35" t="str">
        <f t="shared" ref="BV145:BV208" si="339">IF(BU145,BV$15,"")</f>
        <v/>
      </c>
      <c r="BW145" s="13" t="b">
        <f t="shared" si="315"/>
        <v>0</v>
      </c>
      <c r="BX145" s="35" t="str">
        <f t="shared" ref="BX145:BX208" si="340">IF(BW145,BX$15,"")</f>
        <v/>
      </c>
      <c r="BY145" s="265" t="b">
        <f t="shared" si="284"/>
        <v>0</v>
      </c>
      <c r="BZ145" s="35" t="str">
        <f t="shared" ref="BZ145:BZ208" si="341">IF(BY145,BZ$15,"")</f>
        <v/>
      </c>
      <c r="CA145" s="265" t="b">
        <f t="shared" si="285"/>
        <v>0</v>
      </c>
      <c r="CB145" s="35" t="str">
        <f t="shared" ref="CB145:CB208" si="342">IF(CA145,CB$15,"")</f>
        <v/>
      </c>
      <c r="CC145" s="272" t="b">
        <f t="shared" si="286"/>
        <v>0</v>
      </c>
      <c r="CD145" s="35" t="str">
        <f t="shared" ref="CD145:CD208" si="343">IF(CC145,CD$15,"")</f>
        <v/>
      </c>
      <c r="CE145" s="13" t="b">
        <f t="shared" ref="CE145:CE208" si="344">AND(COUNTA(B145:D145,F145:BF145)&gt;0,OR(B145="",C145="",D145="",F145="",G145="",H145="",E145=0))</f>
        <v>0</v>
      </c>
      <c r="CF145" s="35" t="str">
        <f t="shared" ref="CF145:CF208" si="345">IF(CE145,CF$15,"")</f>
        <v/>
      </c>
      <c r="CG145" s="179">
        <f t="shared" ref="CG145:CG208" si="346">INDEX($CM$8:$CM$12,MATCH($E145,$CL$8:$CL$12,0))</f>
        <v>0</v>
      </c>
      <c r="CH145" s="179">
        <f t="shared" ref="CH145:CH208" si="347">INDEX($CN$8:$CN$12,MATCH($E145,$CL$8:$CL$12,0))</f>
        <v>0</v>
      </c>
      <c r="CI145" s="218">
        <f t="shared" si="287"/>
        <v>0</v>
      </c>
      <c r="CJ145" s="218">
        <f t="shared" si="288"/>
        <v>0</v>
      </c>
      <c r="CK145" s="218">
        <f t="shared" si="289"/>
        <v>0</v>
      </c>
      <c r="CL145" s="218">
        <f t="shared" si="290"/>
        <v>0</v>
      </c>
      <c r="CM145" s="218">
        <f t="shared" si="291"/>
        <v>0</v>
      </c>
      <c r="CN145" s="218">
        <f t="shared" si="292"/>
        <v>0</v>
      </c>
      <c r="CO145" s="218">
        <f t="shared" si="293"/>
        <v>0</v>
      </c>
      <c r="CP145" s="218">
        <f t="shared" si="294"/>
        <v>0</v>
      </c>
      <c r="CQ145" s="218">
        <f t="shared" si="295"/>
        <v>0</v>
      </c>
      <c r="CR145" s="218">
        <f t="shared" si="296"/>
        <v>0</v>
      </c>
      <c r="CS145" s="14">
        <f t="shared" ref="CS145:CS208" si="348">IF(F145=0,0,MAX(F145,$BO$10))</f>
        <v>0</v>
      </c>
      <c r="CT145" s="236">
        <f t="shared" ref="CT145:CT208" si="349">IF(G145=0,0,MIN(G145,$BO$12))</f>
        <v>0</v>
      </c>
      <c r="CU145" s="237">
        <f t="shared" si="326"/>
        <v>0</v>
      </c>
      <c r="CV145" s="16">
        <f t="shared" si="326"/>
        <v>0</v>
      </c>
      <c r="CW145" s="16">
        <f t="shared" si="326"/>
        <v>0</v>
      </c>
      <c r="CX145" s="16">
        <f t="shared" si="326"/>
        <v>0</v>
      </c>
      <c r="CY145" s="16">
        <f t="shared" si="326"/>
        <v>0</v>
      </c>
      <c r="CZ145" s="16">
        <f t="shared" si="326"/>
        <v>0</v>
      </c>
      <c r="DA145" s="16">
        <f t="shared" si="326"/>
        <v>0</v>
      </c>
      <c r="DB145" s="16">
        <f t="shared" si="326"/>
        <v>0</v>
      </c>
      <c r="DC145" s="16">
        <f t="shared" si="326"/>
        <v>0</v>
      </c>
      <c r="DD145" s="238">
        <f t="shared" si="326"/>
        <v>0</v>
      </c>
      <c r="DE145" s="232">
        <f t="shared" si="327"/>
        <v>0</v>
      </c>
      <c r="DF145" s="132">
        <f t="shared" si="327"/>
        <v>0</v>
      </c>
      <c r="DG145" s="132">
        <f t="shared" si="327"/>
        <v>0</v>
      </c>
      <c r="DH145" s="132">
        <f t="shared" si="327"/>
        <v>0</v>
      </c>
      <c r="DI145" s="132">
        <f t="shared" si="327"/>
        <v>0</v>
      </c>
      <c r="DJ145" s="132">
        <f t="shared" si="327"/>
        <v>0</v>
      </c>
      <c r="DK145" s="132">
        <f t="shared" si="327"/>
        <v>0</v>
      </c>
      <c r="DL145" s="132">
        <f t="shared" si="327"/>
        <v>0</v>
      </c>
      <c r="DM145" s="132">
        <f t="shared" si="327"/>
        <v>0</v>
      </c>
      <c r="DN145" s="233">
        <f t="shared" si="327"/>
        <v>0</v>
      </c>
      <c r="DO145" s="232">
        <f t="shared" ref="DO145:DO208" si="350">IF(DE145="","",DE145/CU$11*CU145)</f>
        <v>0</v>
      </c>
      <c r="DP145" s="132">
        <f t="shared" ref="DP145:DP208" si="351">IF(DF145="","",DF145/CV$11*CV145)</f>
        <v>0</v>
      </c>
      <c r="DQ145" s="132">
        <f t="shared" ref="DQ145:DQ208" si="352">IF(DG145="","",DG145/CW$11*CW145)</f>
        <v>0</v>
      </c>
      <c r="DR145" s="132">
        <f t="shared" ref="DR145:DR208" si="353">IF(DH145="","",DH145/CX$11*CX145)</f>
        <v>0</v>
      </c>
      <c r="DS145" s="132">
        <f t="shared" ref="DS145:DS208" si="354">IF(DI145="","",DI145/CY$11*CY145)</f>
        <v>0</v>
      </c>
      <c r="DT145" s="132">
        <f t="shared" ref="DT145:DT208" si="355">IF(DJ145="","",DJ145/CZ$11*CZ145)</f>
        <v>0</v>
      </c>
      <c r="DU145" s="132">
        <f t="shared" ref="DU145:DU208" si="356">IF(DK145="","",DK145/DA$11*DA145)</f>
        <v>0</v>
      </c>
      <c r="DV145" s="132">
        <f t="shared" ref="DV145:DV208" si="357">IF(DL145="","",DL145/DB$11*DB145)</f>
        <v>0</v>
      </c>
      <c r="DW145" s="132">
        <f t="shared" ref="DW145:DW208" si="358">IF(DM145="","",DM145/DC$11*DC145)</f>
        <v>0</v>
      </c>
      <c r="DX145" s="233">
        <f t="shared" ref="DX145:DX208" si="359">IF(DN145="","",DN145/DD$11*DD145)</f>
        <v>0</v>
      </c>
      <c r="DY145" s="231" t="b">
        <f t="shared" si="297"/>
        <v>0</v>
      </c>
      <c r="DZ145" s="163"/>
      <c r="EA145" s="226" t="str">
        <f t="shared" si="298"/>
        <v/>
      </c>
      <c r="EB145" s="178" t="str">
        <f t="shared" si="299"/>
        <v/>
      </c>
      <c r="EC145" s="178" t="str">
        <f t="shared" si="300"/>
        <v/>
      </c>
      <c r="ED145" s="178" t="str">
        <f t="shared" si="301"/>
        <v/>
      </c>
      <c r="EE145" s="178" t="str">
        <f t="shared" si="302"/>
        <v/>
      </c>
      <c r="EF145" s="178" t="str">
        <f t="shared" si="303"/>
        <v/>
      </c>
      <c r="EG145" s="178" t="str">
        <f t="shared" si="304"/>
        <v/>
      </c>
      <c r="EH145" s="178" t="str">
        <f t="shared" si="305"/>
        <v/>
      </c>
      <c r="EI145" s="178" t="str">
        <f t="shared" si="306"/>
        <v/>
      </c>
      <c r="EJ145" s="227" t="str">
        <f t="shared" si="307"/>
        <v/>
      </c>
      <c r="EK145" s="230" t="str">
        <f t="shared" ref="EK145:EK208" si="360">IF(OR($E145="",I145="",J145="",$H145="",EA145="",DO145=""),"",DO145*EA145*$EK$12*$E145/100)</f>
        <v/>
      </c>
      <c r="EL145" s="177" t="str">
        <f t="shared" ref="EL145:EL208" si="361">IF(OR($E145="",N145="",O145="",$H145="",EB145="",DP145=""),"",DP145*EB145*$EK$12*$E145/100)</f>
        <v/>
      </c>
      <c r="EM145" s="177" t="str">
        <f t="shared" ref="EM145:EM208" si="362">IF(OR($E145="",S145="",T145="",$H145="",EC145="",DQ145=""),"",DQ145*EC145*$EK$12*$E145/100)</f>
        <v/>
      </c>
      <c r="EN145" s="177" t="str">
        <f t="shared" ref="EN145:EN208" si="363">IF(OR($E145="",X145="",Y145="",$H145="",ED145="",DR145=""),"",DR145*ED145*$EK$12*$E145/100)</f>
        <v/>
      </c>
      <c r="EO145" s="177" t="str">
        <f t="shared" ref="EO145:EO208" si="364">IF(OR($E145="",AC145="",AD145="",$H145="",EE145="",DS145=""),"",DS145*EE145*$EK$12*$E145/100)</f>
        <v/>
      </c>
      <c r="EP145" s="177" t="str">
        <f t="shared" ref="EP145:EP208" si="365">IF(OR($E145="",AH145="",AI145="",$H145="",EF145="",DT145=""),"",DT145*EF145*$EK$12*$E145/100)</f>
        <v/>
      </c>
      <c r="EQ145" s="177" t="str">
        <f t="shared" ref="EQ145:EQ208" si="366">IF(OR($E145="",AM145="",AN145="",$H145="",EG145="",DU145=""),"",DU145*EG145*$EK$12*$E145/100)</f>
        <v/>
      </c>
      <c r="ER145" s="177" t="str">
        <f t="shared" ref="ER145:ER208" si="367">IF(OR($E145="",AR145="",AS145="",$H145="",EH145="",DV145=""),"",DV145*EH145*$EK$12*$E145/100)</f>
        <v/>
      </c>
      <c r="ES145" s="177" t="str">
        <f t="shared" ref="ES145:ES208" si="368">IF(OR($E145="",AW145="",AX145="",$H145="",EI145="",DW145=""),"",DW145*EI145*$EK$12*$E145/100)</f>
        <v/>
      </c>
      <c r="ET145" s="177" t="str">
        <f t="shared" ref="ET145:ET208" si="369">IF(OR($E145="",BB145="",BC145="",$H145="",EJ145="",DX145=""),"",DX145*EJ145*$EK$12*$E145/100)</f>
        <v/>
      </c>
      <c r="EU145" s="229" t="e">
        <f t="shared" ref="EU145:EU208" si="370">VALUE(LEFT(C145,2))</f>
        <v>#VALUE!</v>
      </c>
      <c r="EV145" s="27" t="e">
        <f t="shared" ref="EV145:EV208" si="371">VALUE(MID(C145,3,2))</f>
        <v>#VALUE!</v>
      </c>
      <c r="EW145" s="27" t="e">
        <f t="shared" ref="EW145:EW208" si="372">TEXT(IF(VALUE(MID(C145,5,2))&gt;31,MID(C145,5,2)-60,VALUE(MID(C145,5,2))),"00")</f>
        <v>#VALUE!</v>
      </c>
      <c r="EX145" s="28" t="e">
        <f t="shared" ref="EX145:EX208" si="373">DATEVALUE(IF(VALUE(LEFT(C145,2))&lt;20,20,19)&amp;TEXT(EU145,"00")&amp;"/"&amp;EV145&amp;"/"&amp;EW145)</f>
        <v>#VALUE!</v>
      </c>
      <c r="EY145" s="28" t="e">
        <f t="shared" ref="EY145:EY208" si="374">DATE(EU145,EV145,EW145)</f>
        <v>#VALUE!</v>
      </c>
      <c r="EZ145" s="28" t="b">
        <f t="shared" ref="EZ145:EZ208" si="375">NOT(ISERR(AND(EV145&lt;13,VALUE(EW145)&lt;31,EX145=EY145)))</f>
        <v>0</v>
      </c>
      <c r="FA145" s="176" t="str">
        <f t="shared" ref="FA145:FA208" si="376">RIGHT(C145,1)</f>
        <v/>
      </c>
      <c r="FB145" s="27" t="e" cm="1">
        <f t="array" aca="1" ref="FB145" ca="1">TEXT(RIGHT(10-RIGHT(SUM(INDEX(1*(MID(MID(C145,1,1)*2,ROW(INDIRECT("1:"&amp;LEN(MID(C145,1,1)*2))),1)),,))+MID(C145,2,1)+
SUM(INDEX(1*(MID(MID(C145,3,1)*2,ROW(INDIRECT("1:"&amp;LEN(MID(C145,3,1)*2))),1)),,))+MID(C145,4,1)+
SUM(INDEX(1*(MID(MID(C145,5,1)*2,ROW(INDIRECT("1:"&amp;LEN(MID(C145,5,1)*2))),1)),,))+MID(C145,6,1)+
SUM(INDEX(1*(MID(MID(C145,8,1)*2,ROW(INDIRECT("1:"&amp;LEN(MID(C145,8,1)*2))),1)),,))+MID(C145,9,1)+
SUM(INDEX(1*(MID(MID(C145,10,1)*2,ROW(INDIRECT("1:"&amp;LEN(MID(C145,10,1)*2))),1)),,)),1),1),"0")</f>
        <v>#VALUE!</v>
      </c>
      <c r="FC145" s="27" t="str">
        <f t="shared" ref="FC145:FC208" si="377">IF(C145="","",FB145=FA145)</f>
        <v/>
      </c>
      <c r="FD145" s="29" t="b">
        <f t="shared" ref="FD145:FD208" si="378">NOT(IF(OR(C145&lt;&gt;"",F145&lt;&gt;""),AND(EZ145,FC145),TRUE))</f>
        <v>0</v>
      </c>
      <c r="FE145" s="112" t="b">
        <f>IFERROR(MATCH(D145,'Avtal för korttidsarbete'!$G$13:$G$1012,0),TRUE)</f>
        <v>1</v>
      </c>
      <c r="FF145" s="112" t="b">
        <f t="shared" si="308"/>
        <v>0</v>
      </c>
      <c r="FG145" s="113" t="str" cm="1">
        <f t="array" ref="FG145">IF(FE145=TRUE,"x",INDEX('Avtal för korttidsarbete'!$E$13:$E$1012,$FE145))</f>
        <v>x</v>
      </c>
      <c r="FH145" s="113" t="str" cm="1">
        <f t="array" ref="FH145">IF(FE145=TRUE,"x",INDEX('Avtal för korttidsarbete'!$F$13:$F$1012,$FE145))</f>
        <v>x</v>
      </c>
      <c r="FI145" s="112" t="b">
        <f t="shared" si="309"/>
        <v>0</v>
      </c>
      <c r="FJ145" s="135">
        <f t="shared" si="310"/>
        <v>44166</v>
      </c>
      <c r="FK145" s="135">
        <f t="shared" si="311"/>
        <v>44377</v>
      </c>
      <c r="FL145" s="112" t="b">
        <f t="shared" si="312"/>
        <v>0</v>
      </c>
      <c r="FM145" s="113">
        <f t="shared" si="313"/>
        <v>44166</v>
      </c>
      <c r="FN145" s="135">
        <f t="shared" si="314"/>
        <v>44377</v>
      </c>
      <c r="FO145" s="148" t="b">
        <f>IFERROR(INDEX('Avtal för korttidsarbete'!R:R,MATCH(D145,'Avtal för korttidsarbete'!$G:$G,0)),TRUE)</f>
        <v>1</v>
      </c>
      <c r="FP145" s="135" t="str">
        <f>IF(FO145,"-",INDEX('Avtal för korttidsarbete'!$D:$D,MATCH(D145,'Avtal för korttidsarbete'!$G:$G,0)))</f>
        <v>-</v>
      </c>
      <c r="FQ145" s="113" t="b">
        <f>IFERROR(G145&gt;INDEX(Uppsägningar!E:E,MATCH(C145,Uppsägningar!C:C,0)),FALSE)</f>
        <v>0</v>
      </c>
    </row>
    <row r="146" spans="1:173" x14ac:dyDescent="0.25">
      <c r="A146" s="19">
        <v>130</v>
      </c>
      <c r="B146" s="20"/>
      <c r="C146" s="183"/>
      <c r="D146" s="66"/>
      <c r="E146" s="212">
        <f>IFERROR(INDEX(Admin!$C$7:$C$10,MATCH(FP146,TblNivåValTExt,0)),0)</f>
        <v>0</v>
      </c>
      <c r="F146" s="1"/>
      <c r="G146" s="1"/>
      <c r="H146" s="78"/>
      <c r="I146" s="181"/>
      <c r="J146" s="181"/>
      <c r="K146" s="182"/>
      <c r="L146" s="182"/>
      <c r="M146" s="181"/>
      <c r="N146" s="181"/>
      <c r="O146" s="181"/>
      <c r="P146" s="182"/>
      <c r="Q146" s="182"/>
      <c r="R146" s="181"/>
      <c r="S146" s="181"/>
      <c r="T146" s="181"/>
      <c r="U146" s="182"/>
      <c r="V146" s="182"/>
      <c r="W146" s="181"/>
      <c r="X146" s="181"/>
      <c r="Y146" s="181"/>
      <c r="Z146" s="182"/>
      <c r="AA146" s="182"/>
      <c r="AB146" s="181"/>
      <c r="AC146" s="181"/>
      <c r="AD146" s="181"/>
      <c r="AE146" s="182"/>
      <c r="AF146" s="182"/>
      <c r="AG146" s="181"/>
      <c r="AH146" s="181"/>
      <c r="AI146" s="181"/>
      <c r="AJ146" s="182"/>
      <c r="AK146" s="182"/>
      <c r="AL146" s="181"/>
      <c r="AM146" s="181"/>
      <c r="AN146" s="181"/>
      <c r="AO146" s="182"/>
      <c r="AP146" s="182"/>
      <c r="AQ146" s="181"/>
      <c r="AR146" s="181"/>
      <c r="AS146" s="181"/>
      <c r="AT146" s="182"/>
      <c r="AU146" s="182"/>
      <c r="AV146" s="181"/>
      <c r="AW146" s="181"/>
      <c r="AX146" s="181"/>
      <c r="AY146" s="182"/>
      <c r="AZ146" s="182"/>
      <c r="BA146" s="181"/>
      <c r="BB146" s="181"/>
      <c r="BC146" s="181"/>
      <c r="BD146" s="182"/>
      <c r="BE146" s="182"/>
      <c r="BF146" s="181"/>
      <c r="BG146" s="180">
        <f t="shared" ref="BG146:BG209" si="379">IF(DY146,"",ROUNDUP(SUM(EK146:ET146),0))</f>
        <v>0</v>
      </c>
      <c r="BH146" s="116" t="str">
        <f t="shared" ref="BH146:BH209" si="380">IF(BJ146="","",BJ146&amp;". ")&amp;IF(BL146="","",BL146&amp;". ")&amp;IF(BN146="","",BN146&amp;". ")&amp;IF(BP146="","",BP146&amp;". ")&amp;IF(BR146="","",BR146&amp;". ")&amp;IF(BT146="","",BT146&amp;". ")&amp;IF(BV146="","",BV146&amp;". ")&amp;IF(BX146="","",BX146&amp;". ")&amp;IF(BZ146="","",BZ146&amp;". ")&amp;IF(CB146="","",CB146&amp;". ")&amp;IF(CD146="","",CD146&amp;". ")&amp;IF(CF146="","",CF146&amp;". ")</f>
        <v/>
      </c>
      <c r="BI146" s="80" t="b">
        <f t="shared" si="328"/>
        <v>0</v>
      </c>
      <c r="BJ146" s="80" t="str">
        <f t="shared" si="329"/>
        <v/>
      </c>
      <c r="BK146" s="80" t="b">
        <f t="shared" ref="BK146:BK209" si="381">FL146</f>
        <v>0</v>
      </c>
      <c r="BL146" s="13" t="str">
        <f t="shared" si="330"/>
        <v/>
      </c>
      <c r="BM146" s="13" t="b">
        <f t="shared" ref="BM146:BM209" si="382">FQ146</f>
        <v>0</v>
      </c>
      <c r="BN146" s="35" t="str">
        <f t="shared" si="331"/>
        <v/>
      </c>
      <c r="BO146" s="13" t="b">
        <f t="shared" si="332"/>
        <v>0</v>
      </c>
      <c r="BP146" s="35" t="str">
        <f t="shared" si="333"/>
        <v/>
      </c>
      <c r="BQ146" s="13" t="b">
        <f t="shared" si="334"/>
        <v>0</v>
      </c>
      <c r="BR146" s="35" t="str">
        <f t="shared" si="335"/>
        <v/>
      </c>
      <c r="BS146" s="35" t="b">
        <f t="shared" si="336"/>
        <v>0</v>
      </c>
      <c r="BT146" s="35" t="str">
        <f t="shared" si="337"/>
        <v/>
      </c>
      <c r="BU146" s="35" t="b">
        <f t="shared" si="338"/>
        <v>0</v>
      </c>
      <c r="BV146" s="35" t="str">
        <f t="shared" si="339"/>
        <v/>
      </c>
      <c r="BW146" s="13" t="b">
        <f t="shared" si="315"/>
        <v>0</v>
      </c>
      <c r="BX146" s="35" t="str">
        <f t="shared" si="340"/>
        <v/>
      </c>
      <c r="BY146" s="265" t="b">
        <f t="shared" ref="BY146:BY209" si="383">IF(H146="",FALSE,NOT(ISNUMBER(H146)))</f>
        <v>0</v>
      </c>
      <c r="BZ146" s="35" t="str">
        <f t="shared" si="341"/>
        <v/>
      </c>
      <c r="CA146" s="265" t="b">
        <f t="shared" ref="CA146:CA209" si="384">SUM(L146:M146,Q146:R146,V146:W146,AA146:AB146,AF146:AG146,AK146:AL146,AP146:AQ146,AU146:AV146,AZ146:BA146,BE146:BF146)-(TRUNC(L146)+TRUNC(M146)+TRUNC(Q146)+TRUNC(R146)+TRUNC(V146)+TRUNC(W146)+TRUNC(AA146)+TRUNC(AB146)+TRUNC(AF146)+TRUNC(AG146)+TRUNC(AK146)+TRUNC(AL146)+TRUNC(AP146)+TRUNC(AQ146)+TRUNC(AU146)+TRUNC(AV146)+TRUNC(AZ146)+TRUNC(BA146)+TRUNC(BE146)+TRUNC(BF146))&lt;&gt;0</f>
        <v>0</v>
      </c>
      <c r="CB146" s="35" t="str">
        <f t="shared" si="342"/>
        <v/>
      </c>
      <c r="CC146" s="272" t="b">
        <f t="shared" ref="CC146:CC209" si="385">IF(D146="",FALSE,FO146)</f>
        <v>0</v>
      </c>
      <c r="CD146" s="35" t="str">
        <f t="shared" si="343"/>
        <v/>
      </c>
      <c r="CE146" s="13" t="b">
        <f t="shared" si="344"/>
        <v>0</v>
      </c>
      <c r="CF146" s="35" t="str">
        <f t="shared" si="345"/>
        <v/>
      </c>
      <c r="CG146" s="179">
        <f t="shared" si="346"/>
        <v>0</v>
      </c>
      <c r="CH146" s="179">
        <f t="shared" si="347"/>
        <v>0</v>
      </c>
      <c r="CI146" s="218">
        <f t="shared" ref="CI146:CI209" si="386">TRUNC(L146)+TRUNC(M146)</f>
        <v>0</v>
      </c>
      <c r="CJ146" s="218">
        <f t="shared" ref="CJ146:CJ209" si="387">TRUNC(Q146)+TRUNC(R146)</f>
        <v>0</v>
      </c>
      <c r="CK146" s="218">
        <f t="shared" ref="CK146:CK209" si="388">TRUNC(V146)+TRUNC(W146)</f>
        <v>0</v>
      </c>
      <c r="CL146" s="218">
        <f t="shared" ref="CL146:CL209" si="389">TRUNC(AA146)+TRUNC(AB146)</f>
        <v>0</v>
      </c>
      <c r="CM146" s="218">
        <f t="shared" ref="CM146:CM209" si="390">TRUNC(AF146)+TRUNC(AG146)</f>
        <v>0</v>
      </c>
      <c r="CN146" s="218">
        <f t="shared" ref="CN146:CN209" si="391">TRUNC(AK146)+TRUNC(AL146)</f>
        <v>0</v>
      </c>
      <c r="CO146" s="218">
        <f t="shared" ref="CO146:CO209" si="392">TRUNC(AP146)+TRUNC(AQ146)</f>
        <v>0</v>
      </c>
      <c r="CP146" s="218">
        <f t="shared" ref="CP146:CP209" si="393">TRUNC(AU146)+TRUNC(AV146)</f>
        <v>0</v>
      </c>
      <c r="CQ146" s="218">
        <f t="shared" ref="CQ146:CQ209" si="394">TRUNC(AZ146)+TRUNC(BA146)</f>
        <v>0</v>
      </c>
      <c r="CR146" s="218">
        <f t="shared" ref="CR146:CR209" si="395">TRUNC(BE146)+TRUNC(BF146)</f>
        <v>0</v>
      </c>
      <c r="CS146" s="14">
        <f t="shared" si="348"/>
        <v>0</v>
      </c>
      <c r="CT146" s="236">
        <f t="shared" si="349"/>
        <v>0</v>
      </c>
      <c r="CU146" s="237">
        <f t="shared" si="326"/>
        <v>0</v>
      </c>
      <c r="CV146" s="16">
        <f t="shared" si="326"/>
        <v>0</v>
      </c>
      <c r="CW146" s="16">
        <f t="shared" si="326"/>
        <v>0</v>
      </c>
      <c r="CX146" s="16">
        <f t="shared" si="326"/>
        <v>0</v>
      </c>
      <c r="CY146" s="16">
        <f t="shared" si="326"/>
        <v>0</v>
      </c>
      <c r="CZ146" s="16">
        <f t="shared" si="326"/>
        <v>0</v>
      </c>
      <c r="DA146" s="16">
        <f t="shared" si="326"/>
        <v>0</v>
      </c>
      <c r="DB146" s="16">
        <f t="shared" si="326"/>
        <v>0</v>
      </c>
      <c r="DC146" s="16">
        <f t="shared" si="326"/>
        <v>0</v>
      </c>
      <c r="DD146" s="238">
        <f t="shared" si="326"/>
        <v>0</v>
      </c>
      <c r="DE146" s="232">
        <f t="shared" si="327"/>
        <v>0</v>
      </c>
      <c r="DF146" s="132">
        <f t="shared" si="327"/>
        <v>0</v>
      </c>
      <c r="DG146" s="132">
        <f t="shared" si="327"/>
        <v>0</v>
      </c>
      <c r="DH146" s="132">
        <f t="shared" si="327"/>
        <v>0</v>
      </c>
      <c r="DI146" s="132">
        <f t="shared" si="327"/>
        <v>0</v>
      </c>
      <c r="DJ146" s="132">
        <f t="shared" si="327"/>
        <v>0</v>
      </c>
      <c r="DK146" s="132">
        <f t="shared" si="327"/>
        <v>0</v>
      </c>
      <c r="DL146" s="132">
        <f t="shared" si="327"/>
        <v>0</v>
      </c>
      <c r="DM146" s="132">
        <f t="shared" si="327"/>
        <v>0</v>
      </c>
      <c r="DN146" s="233">
        <f t="shared" si="327"/>
        <v>0</v>
      </c>
      <c r="DO146" s="232">
        <f t="shared" si="350"/>
        <v>0</v>
      </c>
      <c r="DP146" s="132">
        <f t="shared" si="351"/>
        <v>0</v>
      </c>
      <c r="DQ146" s="132">
        <f t="shared" si="352"/>
        <v>0</v>
      </c>
      <c r="DR146" s="132">
        <f t="shared" si="353"/>
        <v>0</v>
      </c>
      <c r="DS146" s="132">
        <f t="shared" si="354"/>
        <v>0</v>
      </c>
      <c r="DT146" s="132">
        <f t="shared" si="355"/>
        <v>0</v>
      </c>
      <c r="DU146" s="132">
        <f t="shared" si="356"/>
        <v>0</v>
      </c>
      <c r="DV146" s="132">
        <f t="shared" si="357"/>
        <v>0</v>
      </c>
      <c r="DW146" s="132">
        <f t="shared" si="358"/>
        <v>0</v>
      </c>
      <c r="DX146" s="233">
        <f t="shared" si="359"/>
        <v>0</v>
      </c>
      <c r="DY146" s="231" t="b">
        <f t="shared" ref="DY146:DY209" si="396">OR(BI146,BK146,BM146,BO146,BQ146,BS146,BU146,BW146,BY146,CA146,CC146)</f>
        <v>0</v>
      </c>
      <c r="DZ146" s="163"/>
      <c r="EA146" s="226" t="str">
        <f t="shared" ref="EA146:EA209" si="397">IF(OR(CU146="",CU146=0),"",(MAX((CU146-CI146),0))/CU146)</f>
        <v/>
      </c>
      <c r="EB146" s="178" t="str">
        <f t="shared" ref="EB146:EB209" si="398">IF(OR(CV146="",CV146=0),"",(MAX((CV146-CJ146),0))/CV146)</f>
        <v/>
      </c>
      <c r="EC146" s="178" t="str">
        <f t="shared" ref="EC146:EC209" si="399">IF(OR(CW146="",CW146=0),"",(MAX((CW146-CK146),0))/CW146)</f>
        <v/>
      </c>
      <c r="ED146" s="178" t="str">
        <f t="shared" ref="ED146:ED209" si="400">IF(OR(CX146="",CX146=0),"",(MAX((CX146-CL146),0))/CX146)</f>
        <v/>
      </c>
      <c r="EE146" s="178" t="str">
        <f t="shared" ref="EE146:EE209" si="401">IF(OR(CY146="",CY146=0),"",(MAX((CY146-CM146),0))/CY146)</f>
        <v/>
      </c>
      <c r="EF146" s="178" t="str">
        <f t="shared" ref="EF146:EF209" si="402">IF(OR(CZ146="",CZ146=0),"",(MAX((CZ146-CN146),0))/CZ146)</f>
        <v/>
      </c>
      <c r="EG146" s="178" t="str">
        <f t="shared" ref="EG146:EG209" si="403">IF(OR(DA146="",DA146=0),"",(MAX((DA146-CO146),0))/DA146)</f>
        <v/>
      </c>
      <c r="EH146" s="178" t="str">
        <f t="shared" ref="EH146:EH209" si="404">IF(OR(DB146="",DB146=0),"",(MAX((DB146-CP146),0))/DB146)</f>
        <v/>
      </c>
      <c r="EI146" s="178" t="str">
        <f t="shared" ref="EI146:EI209" si="405">IF(OR(DC146="",DC146=0),"",(MAX((DC146-CQ146),0))/DC146)</f>
        <v/>
      </c>
      <c r="EJ146" s="227" t="str">
        <f t="shared" ref="EJ146:EJ209" si="406">IF(OR(DD146="",DD146=0),"",(MAX((DD146-CR146),0))/DD146)</f>
        <v/>
      </c>
      <c r="EK146" s="230" t="str">
        <f t="shared" si="360"/>
        <v/>
      </c>
      <c r="EL146" s="177" t="str">
        <f t="shared" si="361"/>
        <v/>
      </c>
      <c r="EM146" s="177" t="str">
        <f t="shared" si="362"/>
        <v/>
      </c>
      <c r="EN146" s="177" t="str">
        <f t="shared" si="363"/>
        <v/>
      </c>
      <c r="EO146" s="177" t="str">
        <f t="shared" si="364"/>
        <v/>
      </c>
      <c r="EP146" s="177" t="str">
        <f t="shared" si="365"/>
        <v/>
      </c>
      <c r="EQ146" s="177" t="str">
        <f t="shared" si="366"/>
        <v/>
      </c>
      <c r="ER146" s="177" t="str">
        <f t="shared" si="367"/>
        <v/>
      </c>
      <c r="ES146" s="177" t="str">
        <f t="shared" si="368"/>
        <v/>
      </c>
      <c r="ET146" s="177" t="str">
        <f t="shared" si="369"/>
        <v/>
      </c>
      <c r="EU146" s="229" t="e">
        <f t="shared" si="370"/>
        <v>#VALUE!</v>
      </c>
      <c r="EV146" s="27" t="e">
        <f t="shared" si="371"/>
        <v>#VALUE!</v>
      </c>
      <c r="EW146" s="27" t="e">
        <f t="shared" si="372"/>
        <v>#VALUE!</v>
      </c>
      <c r="EX146" s="28" t="e">
        <f t="shared" si="373"/>
        <v>#VALUE!</v>
      </c>
      <c r="EY146" s="28" t="e">
        <f t="shared" si="374"/>
        <v>#VALUE!</v>
      </c>
      <c r="EZ146" s="28" t="b">
        <f t="shared" si="375"/>
        <v>0</v>
      </c>
      <c r="FA146" s="176" t="str">
        <f t="shared" si="376"/>
        <v/>
      </c>
      <c r="FB146" s="27" t="e" cm="1">
        <f t="array" aca="1" ref="FB146" ca="1">TEXT(RIGHT(10-RIGHT(SUM(INDEX(1*(MID(MID(C146,1,1)*2,ROW(INDIRECT("1:"&amp;LEN(MID(C146,1,1)*2))),1)),,))+MID(C146,2,1)+
SUM(INDEX(1*(MID(MID(C146,3,1)*2,ROW(INDIRECT("1:"&amp;LEN(MID(C146,3,1)*2))),1)),,))+MID(C146,4,1)+
SUM(INDEX(1*(MID(MID(C146,5,1)*2,ROW(INDIRECT("1:"&amp;LEN(MID(C146,5,1)*2))),1)),,))+MID(C146,6,1)+
SUM(INDEX(1*(MID(MID(C146,8,1)*2,ROW(INDIRECT("1:"&amp;LEN(MID(C146,8,1)*2))),1)),,))+MID(C146,9,1)+
SUM(INDEX(1*(MID(MID(C146,10,1)*2,ROW(INDIRECT("1:"&amp;LEN(MID(C146,10,1)*2))),1)),,)),1),1),"0")</f>
        <v>#VALUE!</v>
      </c>
      <c r="FC146" s="27" t="str">
        <f t="shared" si="377"/>
        <v/>
      </c>
      <c r="FD146" s="29" t="b">
        <f t="shared" si="378"/>
        <v>0</v>
      </c>
      <c r="FE146" s="112" t="b">
        <f>IFERROR(MATCH(D146,'Avtal för korttidsarbete'!$G$13:$G$1012,0),TRUE)</f>
        <v>1</v>
      </c>
      <c r="FF146" s="112" t="b">
        <f t="shared" ref="FF146:FF209" si="407">IF(AND(B146&lt;&gt;"",FE146=TRUE),TRUE,FALSE)</f>
        <v>0</v>
      </c>
      <c r="FG146" s="113" t="str" cm="1">
        <f t="array" ref="FG146">IF(FE146=TRUE,"x",INDEX('Avtal för korttidsarbete'!$E$13:$E$1012,$FE146))</f>
        <v>x</v>
      </c>
      <c r="FH146" s="113" t="str" cm="1">
        <f t="array" ref="FH146">IF(FE146=TRUE,"x",INDEX('Avtal för korttidsarbete'!$F$13:$F$1012,$FE146))</f>
        <v>x</v>
      </c>
      <c r="FI146" s="112" t="b">
        <f t="shared" ref="FI146:FI209" si="408">IF(FE146=TRUE,FALSE,IF(OR(F146&lt;FG146,G146&gt;FH146),TRUE,FALSE))</f>
        <v>0</v>
      </c>
      <c r="FJ146" s="135">
        <f t="shared" ref="FJ146:FJ209" si="409">IFERROR(MAX(FG146,$FJ$14),FG146)</f>
        <v>44166</v>
      </c>
      <c r="FK146" s="135">
        <f t="shared" ref="FK146:FK209" si="410">IFERROR(MIN(FH146,$FK$14),FH146)</f>
        <v>44377</v>
      </c>
      <c r="FL146" s="112" t="b">
        <f t="shared" ref="FL146:FL209" si="411">IFERROR(IF(OR(F146="",G146="",FE146=TRUE),FALSE,IF(OR(F146&lt;$FJ$14,G146&gt;$FK$14),TRUE,FALSE)),TRUE)</f>
        <v>0</v>
      </c>
      <c r="FM146" s="113">
        <f t="shared" ref="FM146:FM209" si="412">MAX(FG146,$FJ$14,F146)</f>
        <v>44166</v>
      </c>
      <c r="FN146" s="135">
        <f t="shared" ref="FN146:FN209" si="413">MIN(FH146,$FK$14)</f>
        <v>44377</v>
      </c>
      <c r="FO146" s="148" t="b">
        <f>IFERROR(INDEX('Avtal för korttidsarbete'!R:R,MATCH(D146,'Avtal för korttidsarbete'!$G:$G,0)),TRUE)</f>
        <v>1</v>
      </c>
      <c r="FP146" s="135" t="str">
        <f>IF(FO146,"-",INDEX('Avtal för korttidsarbete'!$D:$D,MATCH(D146,'Avtal för korttidsarbete'!$G:$G,0)))</f>
        <v>-</v>
      </c>
      <c r="FQ146" s="113" t="b">
        <f>IFERROR(G146&gt;INDEX(Uppsägningar!E:E,MATCH(C146,Uppsägningar!C:C,0)),FALSE)</f>
        <v>0</v>
      </c>
    </row>
    <row r="147" spans="1:173" x14ac:dyDescent="0.25">
      <c r="A147" s="19">
        <v>131</v>
      </c>
      <c r="B147" s="20"/>
      <c r="C147" s="183"/>
      <c r="D147" s="66"/>
      <c r="E147" s="212">
        <f>IFERROR(INDEX(Admin!$C$7:$C$10,MATCH(FP147,TblNivåValTExt,0)),0)</f>
        <v>0</v>
      </c>
      <c r="F147" s="1"/>
      <c r="G147" s="1"/>
      <c r="H147" s="78"/>
      <c r="I147" s="181"/>
      <c r="J147" s="181"/>
      <c r="K147" s="182"/>
      <c r="L147" s="182"/>
      <c r="M147" s="181"/>
      <c r="N147" s="181"/>
      <c r="O147" s="181"/>
      <c r="P147" s="182"/>
      <c r="Q147" s="182"/>
      <c r="R147" s="181"/>
      <c r="S147" s="181"/>
      <c r="T147" s="181"/>
      <c r="U147" s="182"/>
      <c r="V147" s="182"/>
      <c r="W147" s="181"/>
      <c r="X147" s="181"/>
      <c r="Y147" s="181"/>
      <c r="Z147" s="182"/>
      <c r="AA147" s="182"/>
      <c r="AB147" s="181"/>
      <c r="AC147" s="181"/>
      <c r="AD147" s="181"/>
      <c r="AE147" s="182"/>
      <c r="AF147" s="182"/>
      <c r="AG147" s="181"/>
      <c r="AH147" s="181"/>
      <c r="AI147" s="181"/>
      <c r="AJ147" s="182"/>
      <c r="AK147" s="182"/>
      <c r="AL147" s="181"/>
      <c r="AM147" s="181"/>
      <c r="AN147" s="181"/>
      <c r="AO147" s="182"/>
      <c r="AP147" s="182"/>
      <c r="AQ147" s="181"/>
      <c r="AR147" s="181"/>
      <c r="AS147" s="181"/>
      <c r="AT147" s="182"/>
      <c r="AU147" s="182"/>
      <c r="AV147" s="181"/>
      <c r="AW147" s="181"/>
      <c r="AX147" s="181"/>
      <c r="AY147" s="182"/>
      <c r="AZ147" s="182"/>
      <c r="BA147" s="181"/>
      <c r="BB147" s="181"/>
      <c r="BC147" s="181"/>
      <c r="BD147" s="182"/>
      <c r="BE147" s="182"/>
      <c r="BF147" s="181"/>
      <c r="BG147" s="180">
        <f t="shared" si="379"/>
        <v>0</v>
      </c>
      <c r="BH147" s="116" t="str">
        <f t="shared" si="380"/>
        <v/>
      </c>
      <c r="BI147" s="80" t="b">
        <f t="shared" si="328"/>
        <v>0</v>
      </c>
      <c r="BJ147" s="80" t="str">
        <f t="shared" si="329"/>
        <v/>
      </c>
      <c r="BK147" s="80" t="b">
        <f t="shared" si="381"/>
        <v>0</v>
      </c>
      <c r="BL147" s="13" t="str">
        <f t="shared" si="330"/>
        <v/>
      </c>
      <c r="BM147" s="13" t="b">
        <f t="shared" si="382"/>
        <v>0</v>
      </c>
      <c r="BN147" s="35" t="str">
        <f t="shared" si="331"/>
        <v/>
      </c>
      <c r="BO147" s="13" t="b">
        <f t="shared" si="332"/>
        <v>0</v>
      </c>
      <c r="BP147" s="35" t="str">
        <f t="shared" si="333"/>
        <v/>
      </c>
      <c r="BQ147" s="13" t="b">
        <f t="shared" si="334"/>
        <v>0</v>
      </c>
      <c r="BR147" s="35" t="str">
        <f t="shared" si="335"/>
        <v/>
      </c>
      <c r="BS147" s="35" t="b">
        <f t="shared" si="336"/>
        <v>0</v>
      </c>
      <c r="BT147" s="35" t="str">
        <f t="shared" si="337"/>
        <v/>
      </c>
      <c r="BU147" s="35" t="b">
        <f t="shared" si="338"/>
        <v>0</v>
      </c>
      <c r="BV147" s="35" t="str">
        <f t="shared" si="339"/>
        <v/>
      </c>
      <c r="BW147" s="13" t="b">
        <f t="shared" ref="BW147:BW210" si="414">IF(D147="",IF(AND(B147&lt;&gt;"",C147&lt;&gt;"",F147&lt;&gt;"",G147&lt;&gt;"",H147&lt;&gt;""),FF147,FALSE),FF147)</f>
        <v>0</v>
      </c>
      <c r="BX147" s="35" t="str">
        <f t="shared" si="340"/>
        <v/>
      </c>
      <c r="BY147" s="265" t="b">
        <f t="shared" si="383"/>
        <v>0</v>
      </c>
      <c r="BZ147" s="35" t="str">
        <f t="shared" si="341"/>
        <v/>
      </c>
      <c r="CA147" s="265" t="b">
        <f t="shared" si="384"/>
        <v>0</v>
      </c>
      <c r="CB147" s="35" t="str">
        <f t="shared" si="342"/>
        <v/>
      </c>
      <c r="CC147" s="272" t="b">
        <f t="shared" si="385"/>
        <v>0</v>
      </c>
      <c r="CD147" s="35" t="str">
        <f t="shared" si="343"/>
        <v/>
      </c>
      <c r="CE147" s="13" t="b">
        <f t="shared" si="344"/>
        <v>0</v>
      </c>
      <c r="CF147" s="35" t="str">
        <f t="shared" si="345"/>
        <v/>
      </c>
      <c r="CG147" s="179">
        <f t="shared" si="346"/>
        <v>0</v>
      </c>
      <c r="CH147" s="179">
        <f t="shared" si="347"/>
        <v>0</v>
      </c>
      <c r="CI147" s="218">
        <f t="shared" si="386"/>
        <v>0</v>
      </c>
      <c r="CJ147" s="218">
        <f t="shared" si="387"/>
        <v>0</v>
      </c>
      <c r="CK147" s="218">
        <f t="shared" si="388"/>
        <v>0</v>
      </c>
      <c r="CL147" s="218">
        <f t="shared" si="389"/>
        <v>0</v>
      </c>
      <c r="CM147" s="218">
        <f t="shared" si="390"/>
        <v>0</v>
      </c>
      <c r="CN147" s="218">
        <f t="shared" si="391"/>
        <v>0</v>
      </c>
      <c r="CO147" s="218">
        <f t="shared" si="392"/>
        <v>0</v>
      </c>
      <c r="CP147" s="218">
        <f t="shared" si="393"/>
        <v>0</v>
      </c>
      <c r="CQ147" s="218">
        <f t="shared" si="394"/>
        <v>0</v>
      </c>
      <c r="CR147" s="218">
        <f t="shared" si="395"/>
        <v>0</v>
      </c>
      <c r="CS147" s="14">
        <f t="shared" si="348"/>
        <v>0</v>
      </c>
      <c r="CT147" s="236">
        <f t="shared" si="349"/>
        <v>0</v>
      </c>
      <c r="CU147" s="237">
        <f t="shared" ref="CU147:DD156" si="415">IF(AND($CS147,$CT147,CU$12),MAX(0,MIN(CU$10,$CT147)-MAX(CU$9,$CS147)+1),0)</f>
        <v>0</v>
      </c>
      <c r="CV147" s="16">
        <f t="shared" si="415"/>
        <v>0</v>
      </c>
      <c r="CW147" s="16">
        <f t="shared" si="415"/>
        <v>0</v>
      </c>
      <c r="CX147" s="16">
        <f t="shared" si="415"/>
        <v>0</v>
      </c>
      <c r="CY147" s="16">
        <f t="shared" si="415"/>
        <v>0</v>
      </c>
      <c r="CZ147" s="16">
        <f t="shared" si="415"/>
        <v>0</v>
      </c>
      <c r="DA147" s="16">
        <f t="shared" si="415"/>
        <v>0</v>
      </c>
      <c r="DB147" s="16">
        <f t="shared" si="415"/>
        <v>0</v>
      </c>
      <c r="DC147" s="16">
        <f t="shared" si="415"/>
        <v>0</v>
      </c>
      <c r="DD147" s="238">
        <f t="shared" si="415"/>
        <v>0</v>
      </c>
      <c r="DE147" s="232">
        <f t="shared" ref="DE147:DN156" si="416">IF($H147&lt;=0,0,MAX(0,MIN($H147,$DE$11)))</f>
        <v>0</v>
      </c>
      <c r="DF147" s="132">
        <f t="shared" si="416"/>
        <v>0</v>
      </c>
      <c r="DG147" s="132">
        <f t="shared" si="416"/>
        <v>0</v>
      </c>
      <c r="DH147" s="132">
        <f t="shared" si="416"/>
        <v>0</v>
      </c>
      <c r="DI147" s="132">
        <f t="shared" si="416"/>
        <v>0</v>
      </c>
      <c r="DJ147" s="132">
        <f t="shared" si="416"/>
        <v>0</v>
      </c>
      <c r="DK147" s="132">
        <f t="shared" si="416"/>
        <v>0</v>
      </c>
      <c r="DL147" s="132">
        <f t="shared" si="416"/>
        <v>0</v>
      </c>
      <c r="DM147" s="132">
        <f t="shared" si="416"/>
        <v>0</v>
      </c>
      <c r="DN147" s="233">
        <f t="shared" si="416"/>
        <v>0</v>
      </c>
      <c r="DO147" s="232">
        <f t="shared" si="350"/>
        <v>0</v>
      </c>
      <c r="DP147" s="132">
        <f t="shared" si="351"/>
        <v>0</v>
      </c>
      <c r="DQ147" s="132">
        <f t="shared" si="352"/>
        <v>0</v>
      </c>
      <c r="DR147" s="132">
        <f t="shared" si="353"/>
        <v>0</v>
      </c>
      <c r="DS147" s="132">
        <f t="shared" si="354"/>
        <v>0</v>
      </c>
      <c r="DT147" s="132">
        <f t="shared" si="355"/>
        <v>0</v>
      </c>
      <c r="DU147" s="132">
        <f t="shared" si="356"/>
        <v>0</v>
      </c>
      <c r="DV147" s="132">
        <f t="shared" si="357"/>
        <v>0</v>
      </c>
      <c r="DW147" s="132">
        <f t="shared" si="358"/>
        <v>0</v>
      </c>
      <c r="DX147" s="233">
        <f t="shared" si="359"/>
        <v>0</v>
      </c>
      <c r="DY147" s="231" t="b">
        <f t="shared" si="396"/>
        <v>0</v>
      </c>
      <c r="DZ147" s="163"/>
      <c r="EA147" s="226" t="str">
        <f t="shared" si="397"/>
        <v/>
      </c>
      <c r="EB147" s="178" t="str">
        <f t="shared" si="398"/>
        <v/>
      </c>
      <c r="EC147" s="178" t="str">
        <f t="shared" si="399"/>
        <v/>
      </c>
      <c r="ED147" s="178" t="str">
        <f t="shared" si="400"/>
        <v/>
      </c>
      <c r="EE147" s="178" t="str">
        <f t="shared" si="401"/>
        <v/>
      </c>
      <c r="EF147" s="178" t="str">
        <f t="shared" si="402"/>
        <v/>
      </c>
      <c r="EG147" s="178" t="str">
        <f t="shared" si="403"/>
        <v/>
      </c>
      <c r="EH147" s="178" t="str">
        <f t="shared" si="404"/>
        <v/>
      </c>
      <c r="EI147" s="178" t="str">
        <f t="shared" si="405"/>
        <v/>
      </c>
      <c r="EJ147" s="227" t="str">
        <f t="shared" si="406"/>
        <v/>
      </c>
      <c r="EK147" s="230" t="str">
        <f t="shared" si="360"/>
        <v/>
      </c>
      <c r="EL147" s="177" t="str">
        <f t="shared" si="361"/>
        <v/>
      </c>
      <c r="EM147" s="177" t="str">
        <f t="shared" si="362"/>
        <v/>
      </c>
      <c r="EN147" s="177" t="str">
        <f t="shared" si="363"/>
        <v/>
      </c>
      <c r="EO147" s="177" t="str">
        <f t="shared" si="364"/>
        <v/>
      </c>
      <c r="EP147" s="177" t="str">
        <f t="shared" si="365"/>
        <v/>
      </c>
      <c r="EQ147" s="177" t="str">
        <f t="shared" si="366"/>
        <v/>
      </c>
      <c r="ER147" s="177" t="str">
        <f t="shared" si="367"/>
        <v/>
      </c>
      <c r="ES147" s="177" t="str">
        <f t="shared" si="368"/>
        <v/>
      </c>
      <c r="ET147" s="177" t="str">
        <f t="shared" si="369"/>
        <v/>
      </c>
      <c r="EU147" s="229" t="e">
        <f t="shared" si="370"/>
        <v>#VALUE!</v>
      </c>
      <c r="EV147" s="27" t="e">
        <f t="shared" si="371"/>
        <v>#VALUE!</v>
      </c>
      <c r="EW147" s="27" t="e">
        <f t="shared" si="372"/>
        <v>#VALUE!</v>
      </c>
      <c r="EX147" s="28" t="e">
        <f t="shared" si="373"/>
        <v>#VALUE!</v>
      </c>
      <c r="EY147" s="28" t="e">
        <f t="shared" si="374"/>
        <v>#VALUE!</v>
      </c>
      <c r="EZ147" s="28" t="b">
        <f t="shared" si="375"/>
        <v>0</v>
      </c>
      <c r="FA147" s="176" t="str">
        <f t="shared" si="376"/>
        <v/>
      </c>
      <c r="FB147" s="27" t="e" cm="1">
        <f t="array" aca="1" ref="FB147" ca="1">TEXT(RIGHT(10-RIGHT(SUM(INDEX(1*(MID(MID(C147,1,1)*2,ROW(INDIRECT("1:"&amp;LEN(MID(C147,1,1)*2))),1)),,))+MID(C147,2,1)+
SUM(INDEX(1*(MID(MID(C147,3,1)*2,ROW(INDIRECT("1:"&amp;LEN(MID(C147,3,1)*2))),1)),,))+MID(C147,4,1)+
SUM(INDEX(1*(MID(MID(C147,5,1)*2,ROW(INDIRECT("1:"&amp;LEN(MID(C147,5,1)*2))),1)),,))+MID(C147,6,1)+
SUM(INDEX(1*(MID(MID(C147,8,1)*2,ROW(INDIRECT("1:"&amp;LEN(MID(C147,8,1)*2))),1)),,))+MID(C147,9,1)+
SUM(INDEX(1*(MID(MID(C147,10,1)*2,ROW(INDIRECT("1:"&amp;LEN(MID(C147,10,1)*2))),1)),,)),1),1),"0")</f>
        <v>#VALUE!</v>
      </c>
      <c r="FC147" s="27" t="str">
        <f t="shared" si="377"/>
        <v/>
      </c>
      <c r="FD147" s="29" t="b">
        <f t="shared" si="378"/>
        <v>0</v>
      </c>
      <c r="FE147" s="112" t="b">
        <f>IFERROR(MATCH(D147,'Avtal för korttidsarbete'!$G$13:$G$1012,0),TRUE)</f>
        <v>1</v>
      </c>
      <c r="FF147" s="112" t="b">
        <f t="shared" si="407"/>
        <v>0</v>
      </c>
      <c r="FG147" s="113" t="str" cm="1">
        <f t="array" ref="FG147">IF(FE147=TRUE,"x",INDEX('Avtal för korttidsarbete'!$E$13:$E$1012,$FE147))</f>
        <v>x</v>
      </c>
      <c r="FH147" s="113" t="str" cm="1">
        <f t="array" ref="FH147">IF(FE147=TRUE,"x",INDEX('Avtal för korttidsarbete'!$F$13:$F$1012,$FE147))</f>
        <v>x</v>
      </c>
      <c r="FI147" s="112" t="b">
        <f t="shared" si="408"/>
        <v>0</v>
      </c>
      <c r="FJ147" s="135">
        <f t="shared" si="409"/>
        <v>44166</v>
      </c>
      <c r="FK147" s="135">
        <f t="shared" si="410"/>
        <v>44377</v>
      </c>
      <c r="FL147" s="112" t="b">
        <f t="shared" si="411"/>
        <v>0</v>
      </c>
      <c r="FM147" s="113">
        <f t="shared" si="412"/>
        <v>44166</v>
      </c>
      <c r="FN147" s="135">
        <f t="shared" si="413"/>
        <v>44377</v>
      </c>
      <c r="FO147" s="148" t="b">
        <f>IFERROR(INDEX('Avtal för korttidsarbete'!R:R,MATCH(D147,'Avtal för korttidsarbete'!$G:$G,0)),TRUE)</f>
        <v>1</v>
      </c>
      <c r="FP147" s="135" t="str">
        <f>IF(FO147,"-",INDEX('Avtal för korttidsarbete'!$D:$D,MATCH(D147,'Avtal för korttidsarbete'!$G:$G,0)))</f>
        <v>-</v>
      </c>
      <c r="FQ147" s="113" t="b">
        <f>IFERROR(G147&gt;INDEX(Uppsägningar!E:E,MATCH(C147,Uppsägningar!C:C,0)),FALSE)</f>
        <v>0</v>
      </c>
    </row>
    <row r="148" spans="1:173" x14ac:dyDescent="0.25">
      <c r="A148" s="19">
        <v>132</v>
      </c>
      <c r="B148" s="20"/>
      <c r="C148" s="183"/>
      <c r="D148" s="66"/>
      <c r="E148" s="212">
        <f>IFERROR(INDEX(Admin!$C$7:$C$10,MATCH(FP148,TblNivåValTExt,0)),0)</f>
        <v>0</v>
      </c>
      <c r="F148" s="1"/>
      <c r="G148" s="1"/>
      <c r="H148" s="78"/>
      <c r="I148" s="181"/>
      <c r="J148" s="181"/>
      <c r="K148" s="182"/>
      <c r="L148" s="182"/>
      <c r="M148" s="181"/>
      <c r="N148" s="181"/>
      <c r="O148" s="181"/>
      <c r="P148" s="182"/>
      <c r="Q148" s="182"/>
      <c r="R148" s="181"/>
      <c r="S148" s="181"/>
      <c r="T148" s="181"/>
      <c r="U148" s="182"/>
      <c r="V148" s="182"/>
      <c r="W148" s="181"/>
      <c r="X148" s="181"/>
      <c r="Y148" s="181"/>
      <c r="Z148" s="182"/>
      <c r="AA148" s="182"/>
      <c r="AB148" s="181"/>
      <c r="AC148" s="181"/>
      <c r="AD148" s="181"/>
      <c r="AE148" s="182"/>
      <c r="AF148" s="182"/>
      <c r="AG148" s="181"/>
      <c r="AH148" s="181"/>
      <c r="AI148" s="181"/>
      <c r="AJ148" s="182"/>
      <c r="AK148" s="182"/>
      <c r="AL148" s="181"/>
      <c r="AM148" s="181"/>
      <c r="AN148" s="181"/>
      <c r="AO148" s="182"/>
      <c r="AP148" s="182"/>
      <c r="AQ148" s="181"/>
      <c r="AR148" s="181"/>
      <c r="AS148" s="181"/>
      <c r="AT148" s="182"/>
      <c r="AU148" s="182"/>
      <c r="AV148" s="181"/>
      <c r="AW148" s="181"/>
      <c r="AX148" s="181"/>
      <c r="AY148" s="182"/>
      <c r="AZ148" s="182"/>
      <c r="BA148" s="181"/>
      <c r="BB148" s="181"/>
      <c r="BC148" s="181"/>
      <c r="BD148" s="182"/>
      <c r="BE148" s="182"/>
      <c r="BF148" s="181"/>
      <c r="BG148" s="180">
        <f t="shared" si="379"/>
        <v>0</v>
      </c>
      <c r="BH148" s="116" t="str">
        <f t="shared" si="380"/>
        <v/>
      </c>
      <c r="BI148" s="80" t="b">
        <f t="shared" si="328"/>
        <v>0</v>
      </c>
      <c r="BJ148" s="80" t="str">
        <f t="shared" si="329"/>
        <v/>
      </c>
      <c r="BK148" s="80" t="b">
        <f t="shared" si="381"/>
        <v>0</v>
      </c>
      <c r="BL148" s="13" t="str">
        <f t="shared" si="330"/>
        <v/>
      </c>
      <c r="BM148" s="13" t="b">
        <f t="shared" si="382"/>
        <v>0</v>
      </c>
      <c r="BN148" s="35" t="str">
        <f t="shared" si="331"/>
        <v/>
      </c>
      <c r="BO148" s="13" t="b">
        <f t="shared" si="332"/>
        <v>0</v>
      </c>
      <c r="BP148" s="35" t="str">
        <f t="shared" si="333"/>
        <v/>
      </c>
      <c r="BQ148" s="13" t="b">
        <f t="shared" si="334"/>
        <v>0</v>
      </c>
      <c r="BR148" s="35" t="str">
        <f t="shared" si="335"/>
        <v/>
      </c>
      <c r="BS148" s="35" t="b">
        <f t="shared" si="336"/>
        <v>0</v>
      </c>
      <c r="BT148" s="35" t="str">
        <f t="shared" si="337"/>
        <v/>
      </c>
      <c r="BU148" s="35" t="b">
        <f t="shared" si="338"/>
        <v>0</v>
      </c>
      <c r="BV148" s="35" t="str">
        <f t="shared" si="339"/>
        <v/>
      </c>
      <c r="BW148" s="13" t="b">
        <f t="shared" si="414"/>
        <v>0</v>
      </c>
      <c r="BX148" s="35" t="str">
        <f t="shared" si="340"/>
        <v/>
      </c>
      <c r="BY148" s="265" t="b">
        <f t="shared" si="383"/>
        <v>0</v>
      </c>
      <c r="BZ148" s="35" t="str">
        <f t="shared" si="341"/>
        <v/>
      </c>
      <c r="CA148" s="265" t="b">
        <f t="shared" si="384"/>
        <v>0</v>
      </c>
      <c r="CB148" s="35" t="str">
        <f t="shared" si="342"/>
        <v/>
      </c>
      <c r="CC148" s="272" t="b">
        <f t="shared" si="385"/>
        <v>0</v>
      </c>
      <c r="CD148" s="35" t="str">
        <f t="shared" si="343"/>
        <v/>
      </c>
      <c r="CE148" s="13" t="b">
        <f t="shared" si="344"/>
        <v>0</v>
      </c>
      <c r="CF148" s="35" t="str">
        <f t="shared" si="345"/>
        <v/>
      </c>
      <c r="CG148" s="179">
        <f t="shared" si="346"/>
        <v>0</v>
      </c>
      <c r="CH148" s="179">
        <f t="shared" si="347"/>
        <v>0</v>
      </c>
      <c r="CI148" s="218">
        <f t="shared" si="386"/>
        <v>0</v>
      </c>
      <c r="CJ148" s="218">
        <f t="shared" si="387"/>
        <v>0</v>
      </c>
      <c r="CK148" s="218">
        <f t="shared" si="388"/>
        <v>0</v>
      </c>
      <c r="CL148" s="218">
        <f t="shared" si="389"/>
        <v>0</v>
      </c>
      <c r="CM148" s="218">
        <f t="shared" si="390"/>
        <v>0</v>
      </c>
      <c r="CN148" s="218">
        <f t="shared" si="391"/>
        <v>0</v>
      </c>
      <c r="CO148" s="218">
        <f t="shared" si="392"/>
        <v>0</v>
      </c>
      <c r="CP148" s="218">
        <f t="shared" si="393"/>
        <v>0</v>
      </c>
      <c r="CQ148" s="218">
        <f t="shared" si="394"/>
        <v>0</v>
      </c>
      <c r="CR148" s="218">
        <f t="shared" si="395"/>
        <v>0</v>
      </c>
      <c r="CS148" s="14">
        <f t="shared" si="348"/>
        <v>0</v>
      </c>
      <c r="CT148" s="236">
        <f t="shared" si="349"/>
        <v>0</v>
      </c>
      <c r="CU148" s="237">
        <f t="shared" si="415"/>
        <v>0</v>
      </c>
      <c r="CV148" s="16">
        <f t="shared" si="415"/>
        <v>0</v>
      </c>
      <c r="CW148" s="16">
        <f t="shared" si="415"/>
        <v>0</v>
      </c>
      <c r="CX148" s="16">
        <f t="shared" si="415"/>
        <v>0</v>
      </c>
      <c r="CY148" s="16">
        <f t="shared" si="415"/>
        <v>0</v>
      </c>
      <c r="CZ148" s="16">
        <f t="shared" si="415"/>
        <v>0</v>
      </c>
      <c r="DA148" s="16">
        <f t="shared" si="415"/>
        <v>0</v>
      </c>
      <c r="DB148" s="16">
        <f t="shared" si="415"/>
        <v>0</v>
      </c>
      <c r="DC148" s="16">
        <f t="shared" si="415"/>
        <v>0</v>
      </c>
      <c r="DD148" s="238">
        <f t="shared" si="415"/>
        <v>0</v>
      </c>
      <c r="DE148" s="232">
        <f t="shared" si="416"/>
        <v>0</v>
      </c>
      <c r="DF148" s="132">
        <f t="shared" si="416"/>
        <v>0</v>
      </c>
      <c r="DG148" s="132">
        <f t="shared" si="416"/>
        <v>0</v>
      </c>
      <c r="DH148" s="132">
        <f t="shared" si="416"/>
        <v>0</v>
      </c>
      <c r="DI148" s="132">
        <f t="shared" si="416"/>
        <v>0</v>
      </c>
      <c r="DJ148" s="132">
        <f t="shared" si="416"/>
        <v>0</v>
      </c>
      <c r="DK148" s="132">
        <f t="shared" si="416"/>
        <v>0</v>
      </c>
      <c r="DL148" s="132">
        <f t="shared" si="416"/>
        <v>0</v>
      </c>
      <c r="DM148" s="132">
        <f t="shared" si="416"/>
        <v>0</v>
      </c>
      <c r="DN148" s="233">
        <f t="shared" si="416"/>
        <v>0</v>
      </c>
      <c r="DO148" s="232">
        <f t="shared" si="350"/>
        <v>0</v>
      </c>
      <c r="DP148" s="132">
        <f t="shared" si="351"/>
        <v>0</v>
      </c>
      <c r="DQ148" s="132">
        <f t="shared" si="352"/>
        <v>0</v>
      </c>
      <c r="DR148" s="132">
        <f t="shared" si="353"/>
        <v>0</v>
      </c>
      <c r="DS148" s="132">
        <f t="shared" si="354"/>
        <v>0</v>
      </c>
      <c r="DT148" s="132">
        <f t="shared" si="355"/>
        <v>0</v>
      </c>
      <c r="DU148" s="132">
        <f t="shared" si="356"/>
        <v>0</v>
      </c>
      <c r="DV148" s="132">
        <f t="shared" si="357"/>
        <v>0</v>
      </c>
      <c r="DW148" s="132">
        <f t="shared" si="358"/>
        <v>0</v>
      </c>
      <c r="DX148" s="233">
        <f t="shared" si="359"/>
        <v>0</v>
      </c>
      <c r="DY148" s="231" t="b">
        <f t="shared" si="396"/>
        <v>0</v>
      </c>
      <c r="DZ148" s="163"/>
      <c r="EA148" s="226" t="str">
        <f t="shared" si="397"/>
        <v/>
      </c>
      <c r="EB148" s="178" t="str">
        <f t="shared" si="398"/>
        <v/>
      </c>
      <c r="EC148" s="178" t="str">
        <f t="shared" si="399"/>
        <v/>
      </c>
      <c r="ED148" s="178" t="str">
        <f t="shared" si="400"/>
        <v/>
      </c>
      <c r="EE148" s="178" t="str">
        <f t="shared" si="401"/>
        <v/>
      </c>
      <c r="EF148" s="178" t="str">
        <f t="shared" si="402"/>
        <v/>
      </c>
      <c r="EG148" s="178" t="str">
        <f t="shared" si="403"/>
        <v/>
      </c>
      <c r="EH148" s="178" t="str">
        <f t="shared" si="404"/>
        <v/>
      </c>
      <c r="EI148" s="178" t="str">
        <f t="shared" si="405"/>
        <v/>
      </c>
      <c r="EJ148" s="227" t="str">
        <f t="shared" si="406"/>
        <v/>
      </c>
      <c r="EK148" s="230" t="str">
        <f t="shared" si="360"/>
        <v/>
      </c>
      <c r="EL148" s="177" t="str">
        <f t="shared" si="361"/>
        <v/>
      </c>
      <c r="EM148" s="177" t="str">
        <f t="shared" si="362"/>
        <v/>
      </c>
      <c r="EN148" s="177" t="str">
        <f t="shared" si="363"/>
        <v/>
      </c>
      <c r="EO148" s="177" t="str">
        <f t="shared" si="364"/>
        <v/>
      </c>
      <c r="EP148" s="177" t="str">
        <f t="shared" si="365"/>
        <v/>
      </c>
      <c r="EQ148" s="177" t="str">
        <f t="shared" si="366"/>
        <v/>
      </c>
      <c r="ER148" s="177" t="str">
        <f t="shared" si="367"/>
        <v/>
      </c>
      <c r="ES148" s="177" t="str">
        <f t="shared" si="368"/>
        <v/>
      </c>
      <c r="ET148" s="177" t="str">
        <f t="shared" si="369"/>
        <v/>
      </c>
      <c r="EU148" s="229" t="e">
        <f t="shared" si="370"/>
        <v>#VALUE!</v>
      </c>
      <c r="EV148" s="27" t="e">
        <f t="shared" si="371"/>
        <v>#VALUE!</v>
      </c>
      <c r="EW148" s="27" t="e">
        <f t="shared" si="372"/>
        <v>#VALUE!</v>
      </c>
      <c r="EX148" s="28" t="e">
        <f t="shared" si="373"/>
        <v>#VALUE!</v>
      </c>
      <c r="EY148" s="28" t="e">
        <f t="shared" si="374"/>
        <v>#VALUE!</v>
      </c>
      <c r="EZ148" s="28" t="b">
        <f t="shared" si="375"/>
        <v>0</v>
      </c>
      <c r="FA148" s="176" t="str">
        <f t="shared" si="376"/>
        <v/>
      </c>
      <c r="FB148" s="27" t="e" cm="1">
        <f t="array" aca="1" ref="FB148" ca="1">TEXT(RIGHT(10-RIGHT(SUM(INDEX(1*(MID(MID(C148,1,1)*2,ROW(INDIRECT("1:"&amp;LEN(MID(C148,1,1)*2))),1)),,))+MID(C148,2,1)+
SUM(INDEX(1*(MID(MID(C148,3,1)*2,ROW(INDIRECT("1:"&amp;LEN(MID(C148,3,1)*2))),1)),,))+MID(C148,4,1)+
SUM(INDEX(1*(MID(MID(C148,5,1)*2,ROW(INDIRECT("1:"&amp;LEN(MID(C148,5,1)*2))),1)),,))+MID(C148,6,1)+
SUM(INDEX(1*(MID(MID(C148,8,1)*2,ROW(INDIRECT("1:"&amp;LEN(MID(C148,8,1)*2))),1)),,))+MID(C148,9,1)+
SUM(INDEX(1*(MID(MID(C148,10,1)*2,ROW(INDIRECT("1:"&amp;LEN(MID(C148,10,1)*2))),1)),,)),1),1),"0")</f>
        <v>#VALUE!</v>
      </c>
      <c r="FC148" s="27" t="str">
        <f t="shared" si="377"/>
        <v/>
      </c>
      <c r="FD148" s="29" t="b">
        <f t="shared" si="378"/>
        <v>0</v>
      </c>
      <c r="FE148" s="112" t="b">
        <f>IFERROR(MATCH(D148,'Avtal för korttidsarbete'!$G$13:$G$1012,0),TRUE)</f>
        <v>1</v>
      </c>
      <c r="FF148" s="112" t="b">
        <f t="shared" si="407"/>
        <v>0</v>
      </c>
      <c r="FG148" s="113" t="str" cm="1">
        <f t="array" ref="FG148">IF(FE148=TRUE,"x",INDEX('Avtal för korttidsarbete'!$E$13:$E$1012,$FE148))</f>
        <v>x</v>
      </c>
      <c r="FH148" s="113" t="str" cm="1">
        <f t="array" ref="FH148">IF(FE148=TRUE,"x",INDEX('Avtal för korttidsarbete'!$F$13:$F$1012,$FE148))</f>
        <v>x</v>
      </c>
      <c r="FI148" s="112" t="b">
        <f t="shared" si="408"/>
        <v>0</v>
      </c>
      <c r="FJ148" s="135">
        <f t="shared" si="409"/>
        <v>44166</v>
      </c>
      <c r="FK148" s="135">
        <f t="shared" si="410"/>
        <v>44377</v>
      </c>
      <c r="FL148" s="112" t="b">
        <f t="shared" si="411"/>
        <v>0</v>
      </c>
      <c r="FM148" s="113">
        <f t="shared" si="412"/>
        <v>44166</v>
      </c>
      <c r="FN148" s="135">
        <f t="shared" si="413"/>
        <v>44377</v>
      </c>
      <c r="FO148" s="148" t="b">
        <f>IFERROR(INDEX('Avtal för korttidsarbete'!R:R,MATCH(D148,'Avtal för korttidsarbete'!$G:$G,0)),TRUE)</f>
        <v>1</v>
      </c>
      <c r="FP148" s="135" t="str">
        <f>IF(FO148,"-",INDEX('Avtal för korttidsarbete'!$D:$D,MATCH(D148,'Avtal för korttidsarbete'!$G:$G,0)))</f>
        <v>-</v>
      </c>
      <c r="FQ148" s="113" t="b">
        <f>IFERROR(G148&gt;INDEX(Uppsägningar!E:E,MATCH(C148,Uppsägningar!C:C,0)),FALSE)</f>
        <v>0</v>
      </c>
    </row>
    <row r="149" spans="1:173" x14ac:dyDescent="0.25">
      <c r="A149" s="19">
        <v>133</v>
      </c>
      <c r="B149" s="20"/>
      <c r="C149" s="183"/>
      <c r="D149" s="66"/>
      <c r="E149" s="212">
        <f>IFERROR(INDEX(Admin!$C$7:$C$10,MATCH(FP149,TblNivåValTExt,0)),0)</f>
        <v>0</v>
      </c>
      <c r="F149" s="1"/>
      <c r="G149" s="1"/>
      <c r="H149" s="78"/>
      <c r="I149" s="181"/>
      <c r="J149" s="181"/>
      <c r="K149" s="182"/>
      <c r="L149" s="182"/>
      <c r="M149" s="181"/>
      <c r="N149" s="181"/>
      <c r="O149" s="181"/>
      <c r="P149" s="182"/>
      <c r="Q149" s="182"/>
      <c r="R149" s="181"/>
      <c r="S149" s="181"/>
      <c r="T149" s="181"/>
      <c r="U149" s="182"/>
      <c r="V149" s="182"/>
      <c r="W149" s="181"/>
      <c r="X149" s="181"/>
      <c r="Y149" s="181"/>
      <c r="Z149" s="182"/>
      <c r="AA149" s="182"/>
      <c r="AB149" s="181"/>
      <c r="AC149" s="181"/>
      <c r="AD149" s="181"/>
      <c r="AE149" s="182"/>
      <c r="AF149" s="182"/>
      <c r="AG149" s="181"/>
      <c r="AH149" s="181"/>
      <c r="AI149" s="181"/>
      <c r="AJ149" s="182"/>
      <c r="AK149" s="182"/>
      <c r="AL149" s="181"/>
      <c r="AM149" s="181"/>
      <c r="AN149" s="181"/>
      <c r="AO149" s="182"/>
      <c r="AP149" s="182"/>
      <c r="AQ149" s="181"/>
      <c r="AR149" s="181"/>
      <c r="AS149" s="181"/>
      <c r="AT149" s="182"/>
      <c r="AU149" s="182"/>
      <c r="AV149" s="181"/>
      <c r="AW149" s="181"/>
      <c r="AX149" s="181"/>
      <c r="AY149" s="182"/>
      <c r="AZ149" s="182"/>
      <c r="BA149" s="181"/>
      <c r="BB149" s="181"/>
      <c r="BC149" s="181"/>
      <c r="BD149" s="182"/>
      <c r="BE149" s="182"/>
      <c r="BF149" s="181"/>
      <c r="BG149" s="180">
        <f t="shared" si="379"/>
        <v>0</v>
      </c>
      <c r="BH149" s="116" t="str">
        <f t="shared" si="380"/>
        <v/>
      </c>
      <c r="BI149" s="80" t="b">
        <f t="shared" si="328"/>
        <v>0</v>
      </c>
      <c r="BJ149" s="80" t="str">
        <f t="shared" si="329"/>
        <v/>
      </c>
      <c r="BK149" s="80" t="b">
        <f t="shared" si="381"/>
        <v>0</v>
      </c>
      <c r="BL149" s="13" t="str">
        <f t="shared" si="330"/>
        <v/>
      </c>
      <c r="BM149" s="13" t="b">
        <f t="shared" si="382"/>
        <v>0</v>
      </c>
      <c r="BN149" s="35" t="str">
        <f t="shared" si="331"/>
        <v/>
      </c>
      <c r="BO149" s="13" t="b">
        <f t="shared" si="332"/>
        <v>0</v>
      </c>
      <c r="BP149" s="35" t="str">
        <f t="shared" si="333"/>
        <v/>
      </c>
      <c r="BQ149" s="13" t="b">
        <f t="shared" si="334"/>
        <v>0</v>
      </c>
      <c r="BR149" s="35" t="str">
        <f t="shared" si="335"/>
        <v/>
      </c>
      <c r="BS149" s="35" t="b">
        <f t="shared" si="336"/>
        <v>0</v>
      </c>
      <c r="BT149" s="35" t="str">
        <f t="shared" si="337"/>
        <v/>
      </c>
      <c r="BU149" s="35" t="b">
        <f t="shared" si="338"/>
        <v>0</v>
      </c>
      <c r="BV149" s="35" t="str">
        <f t="shared" si="339"/>
        <v/>
      </c>
      <c r="BW149" s="13" t="b">
        <f t="shared" si="414"/>
        <v>0</v>
      </c>
      <c r="BX149" s="35" t="str">
        <f t="shared" si="340"/>
        <v/>
      </c>
      <c r="BY149" s="265" t="b">
        <f t="shared" si="383"/>
        <v>0</v>
      </c>
      <c r="BZ149" s="35" t="str">
        <f t="shared" si="341"/>
        <v/>
      </c>
      <c r="CA149" s="265" t="b">
        <f t="shared" si="384"/>
        <v>0</v>
      </c>
      <c r="CB149" s="35" t="str">
        <f t="shared" si="342"/>
        <v/>
      </c>
      <c r="CC149" s="272" t="b">
        <f t="shared" si="385"/>
        <v>0</v>
      </c>
      <c r="CD149" s="35" t="str">
        <f t="shared" si="343"/>
        <v/>
      </c>
      <c r="CE149" s="13" t="b">
        <f t="shared" si="344"/>
        <v>0</v>
      </c>
      <c r="CF149" s="35" t="str">
        <f t="shared" si="345"/>
        <v/>
      </c>
      <c r="CG149" s="179">
        <f t="shared" si="346"/>
        <v>0</v>
      </c>
      <c r="CH149" s="179">
        <f t="shared" si="347"/>
        <v>0</v>
      </c>
      <c r="CI149" s="218">
        <f t="shared" si="386"/>
        <v>0</v>
      </c>
      <c r="CJ149" s="218">
        <f t="shared" si="387"/>
        <v>0</v>
      </c>
      <c r="CK149" s="218">
        <f t="shared" si="388"/>
        <v>0</v>
      </c>
      <c r="CL149" s="218">
        <f t="shared" si="389"/>
        <v>0</v>
      </c>
      <c r="CM149" s="218">
        <f t="shared" si="390"/>
        <v>0</v>
      </c>
      <c r="CN149" s="218">
        <f t="shared" si="391"/>
        <v>0</v>
      </c>
      <c r="CO149" s="218">
        <f t="shared" si="392"/>
        <v>0</v>
      </c>
      <c r="CP149" s="218">
        <f t="shared" si="393"/>
        <v>0</v>
      </c>
      <c r="CQ149" s="218">
        <f t="shared" si="394"/>
        <v>0</v>
      </c>
      <c r="CR149" s="218">
        <f t="shared" si="395"/>
        <v>0</v>
      </c>
      <c r="CS149" s="14">
        <f t="shared" si="348"/>
        <v>0</v>
      </c>
      <c r="CT149" s="236">
        <f t="shared" si="349"/>
        <v>0</v>
      </c>
      <c r="CU149" s="237">
        <f t="shared" si="415"/>
        <v>0</v>
      </c>
      <c r="CV149" s="16">
        <f t="shared" si="415"/>
        <v>0</v>
      </c>
      <c r="CW149" s="16">
        <f t="shared" si="415"/>
        <v>0</v>
      </c>
      <c r="CX149" s="16">
        <f t="shared" si="415"/>
        <v>0</v>
      </c>
      <c r="CY149" s="16">
        <f t="shared" si="415"/>
        <v>0</v>
      </c>
      <c r="CZ149" s="16">
        <f t="shared" si="415"/>
        <v>0</v>
      </c>
      <c r="DA149" s="16">
        <f t="shared" si="415"/>
        <v>0</v>
      </c>
      <c r="DB149" s="16">
        <f t="shared" si="415"/>
        <v>0</v>
      </c>
      <c r="DC149" s="16">
        <f t="shared" si="415"/>
        <v>0</v>
      </c>
      <c r="DD149" s="238">
        <f t="shared" si="415"/>
        <v>0</v>
      </c>
      <c r="DE149" s="232">
        <f t="shared" si="416"/>
        <v>0</v>
      </c>
      <c r="DF149" s="132">
        <f t="shared" si="416"/>
        <v>0</v>
      </c>
      <c r="DG149" s="132">
        <f t="shared" si="416"/>
        <v>0</v>
      </c>
      <c r="DH149" s="132">
        <f t="shared" si="416"/>
        <v>0</v>
      </c>
      <c r="DI149" s="132">
        <f t="shared" si="416"/>
        <v>0</v>
      </c>
      <c r="DJ149" s="132">
        <f t="shared" si="416"/>
        <v>0</v>
      </c>
      <c r="DK149" s="132">
        <f t="shared" si="416"/>
        <v>0</v>
      </c>
      <c r="DL149" s="132">
        <f t="shared" si="416"/>
        <v>0</v>
      </c>
      <c r="DM149" s="132">
        <f t="shared" si="416"/>
        <v>0</v>
      </c>
      <c r="DN149" s="233">
        <f t="shared" si="416"/>
        <v>0</v>
      </c>
      <c r="DO149" s="232">
        <f t="shared" si="350"/>
        <v>0</v>
      </c>
      <c r="DP149" s="132">
        <f t="shared" si="351"/>
        <v>0</v>
      </c>
      <c r="DQ149" s="132">
        <f t="shared" si="352"/>
        <v>0</v>
      </c>
      <c r="DR149" s="132">
        <f t="shared" si="353"/>
        <v>0</v>
      </c>
      <c r="DS149" s="132">
        <f t="shared" si="354"/>
        <v>0</v>
      </c>
      <c r="DT149" s="132">
        <f t="shared" si="355"/>
        <v>0</v>
      </c>
      <c r="DU149" s="132">
        <f t="shared" si="356"/>
        <v>0</v>
      </c>
      <c r="DV149" s="132">
        <f t="shared" si="357"/>
        <v>0</v>
      </c>
      <c r="DW149" s="132">
        <f t="shared" si="358"/>
        <v>0</v>
      </c>
      <c r="DX149" s="233">
        <f t="shared" si="359"/>
        <v>0</v>
      </c>
      <c r="DY149" s="231" t="b">
        <f t="shared" si="396"/>
        <v>0</v>
      </c>
      <c r="DZ149" s="163"/>
      <c r="EA149" s="226" t="str">
        <f t="shared" si="397"/>
        <v/>
      </c>
      <c r="EB149" s="178" t="str">
        <f t="shared" si="398"/>
        <v/>
      </c>
      <c r="EC149" s="178" t="str">
        <f t="shared" si="399"/>
        <v/>
      </c>
      <c r="ED149" s="178" t="str">
        <f t="shared" si="400"/>
        <v/>
      </c>
      <c r="EE149" s="178" t="str">
        <f t="shared" si="401"/>
        <v/>
      </c>
      <c r="EF149" s="178" t="str">
        <f t="shared" si="402"/>
        <v/>
      </c>
      <c r="EG149" s="178" t="str">
        <f t="shared" si="403"/>
        <v/>
      </c>
      <c r="EH149" s="178" t="str">
        <f t="shared" si="404"/>
        <v/>
      </c>
      <c r="EI149" s="178" t="str">
        <f t="shared" si="405"/>
        <v/>
      </c>
      <c r="EJ149" s="227" t="str">
        <f t="shared" si="406"/>
        <v/>
      </c>
      <c r="EK149" s="230" t="str">
        <f t="shared" si="360"/>
        <v/>
      </c>
      <c r="EL149" s="177" t="str">
        <f t="shared" si="361"/>
        <v/>
      </c>
      <c r="EM149" s="177" t="str">
        <f t="shared" si="362"/>
        <v/>
      </c>
      <c r="EN149" s="177" t="str">
        <f t="shared" si="363"/>
        <v/>
      </c>
      <c r="EO149" s="177" t="str">
        <f t="shared" si="364"/>
        <v/>
      </c>
      <c r="EP149" s="177" t="str">
        <f t="shared" si="365"/>
        <v/>
      </c>
      <c r="EQ149" s="177" t="str">
        <f t="shared" si="366"/>
        <v/>
      </c>
      <c r="ER149" s="177" t="str">
        <f t="shared" si="367"/>
        <v/>
      </c>
      <c r="ES149" s="177" t="str">
        <f t="shared" si="368"/>
        <v/>
      </c>
      <c r="ET149" s="177" t="str">
        <f t="shared" si="369"/>
        <v/>
      </c>
      <c r="EU149" s="229" t="e">
        <f t="shared" si="370"/>
        <v>#VALUE!</v>
      </c>
      <c r="EV149" s="27" t="e">
        <f t="shared" si="371"/>
        <v>#VALUE!</v>
      </c>
      <c r="EW149" s="27" t="e">
        <f t="shared" si="372"/>
        <v>#VALUE!</v>
      </c>
      <c r="EX149" s="28" t="e">
        <f t="shared" si="373"/>
        <v>#VALUE!</v>
      </c>
      <c r="EY149" s="28" t="e">
        <f t="shared" si="374"/>
        <v>#VALUE!</v>
      </c>
      <c r="EZ149" s="28" t="b">
        <f t="shared" si="375"/>
        <v>0</v>
      </c>
      <c r="FA149" s="176" t="str">
        <f t="shared" si="376"/>
        <v/>
      </c>
      <c r="FB149" s="27" t="e" cm="1">
        <f t="array" aca="1" ref="FB149" ca="1">TEXT(RIGHT(10-RIGHT(SUM(INDEX(1*(MID(MID(C149,1,1)*2,ROW(INDIRECT("1:"&amp;LEN(MID(C149,1,1)*2))),1)),,))+MID(C149,2,1)+
SUM(INDEX(1*(MID(MID(C149,3,1)*2,ROW(INDIRECT("1:"&amp;LEN(MID(C149,3,1)*2))),1)),,))+MID(C149,4,1)+
SUM(INDEX(1*(MID(MID(C149,5,1)*2,ROW(INDIRECT("1:"&amp;LEN(MID(C149,5,1)*2))),1)),,))+MID(C149,6,1)+
SUM(INDEX(1*(MID(MID(C149,8,1)*2,ROW(INDIRECT("1:"&amp;LEN(MID(C149,8,1)*2))),1)),,))+MID(C149,9,1)+
SUM(INDEX(1*(MID(MID(C149,10,1)*2,ROW(INDIRECT("1:"&amp;LEN(MID(C149,10,1)*2))),1)),,)),1),1),"0")</f>
        <v>#VALUE!</v>
      </c>
      <c r="FC149" s="27" t="str">
        <f t="shared" si="377"/>
        <v/>
      </c>
      <c r="FD149" s="29" t="b">
        <f t="shared" si="378"/>
        <v>0</v>
      </c>
      <c r="FE149" s="112" t="b">
        <f>IFERROR(MATCH(D149,'Avtal för korttidsarbete'!$G$13:$G$1012,0),TRUE)</f>
        <v>1</v>
      </c>
      <c r="FF149" s="112" t="b">
        <f t="shared" si="407"/>
        <v>0</v>
      </c>
      <c r="FG149" s="113" t="str" cm="1">
        <f t="array" ref="FG149">IF(FE149=TRUE,"x",INDEX('Avtal för korttidsarbete'!$E$13:$E$1012,$FE149))</f>
        <v>x</v>
      </c>
      <c r="FH149" s="113" t="str" cm="1">
        <f t="array" ref="FH149">IF(FE149=TRUE,"x",INDEX('Avtal för korttidsarbete'!$F$13:$F$1012,$FE149))</f>
        <v>x</v>
      </c>
      <c r="FI149" s="112" t="b">
        <f t="shared" si="408"/>
        <v>0</v>
      </c>
      <c r="FJ149" s="135">
        <f t="shared" si="409"/>
        <v>44166</v>
      </c>
      <c r="FK149" s="135">
        <f t="shared" si="410"/>
        <v>44377</v>
      </c>
      <c r="FL149" s="112" t="b">
        <f t="shared" si="411"/>
        <v>0</v>
      </c>
      <c r="FM149" s="113">
        <f t="shared" si="412"/>
        <v>44166</v>
      </c>
      <c r="FN149" s="135">
        <f t="shared" si="413"/>
        <v>44377</v>
      </c>
      <c r="FO149" s="148" t="b">
        <f>IFERROR(INDEX('Avtal för korttidsarbete'!R:R,MATCH(D149,'Avtal för korttidsarbete'!$G:$G,0)),TRUE)</f>
        <v>1</v>
      </c>
      <c r="FP149" s="135" t="str">
        <f>IF(FO149,"-",INDEX('Avtal för korttidsarbete'!$D:$D,MATCH(D149,'Avtal för korttidsarbete'!$G:$G,0)))</f>
        <v>-</v>
      </c>
      <c r="FQ149" s="113" t="b">
        <f>IFERROR(G149&gt;INDEX(Uppsägningar!E:E,MATCH(C149,Uppsägningar!C:C,0)),FALSE)</f>
        <v>0</v>
      </c>
    </row>
    <row r="150" spans="1:173" x14ac:dyDescent="0.25">
      <c r="A150" s="19">
        <v>134</v>
      </c>
      <c r="B150" s="20"/>
      <c r="C150" s="183"/>
      <c r="D150" s="66"/>
      <c r="E150" s="212">
        <f>IFERROR(INDEX(Admin!$C$7:$C$10,MATCH(FP150,TblNivåValTExt,0)),0)</f>
        <v>0</v>
      </c>
      <c r="F150" s="1"/>
      <c r="G150" s="1"/>
      <c r="H150" s="78"/>
      <c r="I150" s="181"/>
      <c r="J150" s="181"/>
      <c r="K150" s="182"/>
      <c r="L150" s="182"/>
      <c r="M150" s="181"/>
      <c r="N150" s="181"/>
      <c r="O150" s="181"/>
      <c r="P150" s="182"/>
      <c r="Q150" s="182"/>
      <c r="R150" s="181"/>
      <c r="S150" s="181"/>
      <c r="T150" s="181"/>
      <c r="U150" s="182"/>
      <c r="V150" s="182"/>
      <c r="W150" s="181"/>
      <c r="X150" s="181"/>
      <c r="Y150" s="181"/>
      <c r="Z150" s="182"/>
      <c r="AA150" s="182"/>
      <c r="AB150" s="181"/>
      <c r="AC150" s="181"/>
      <c r="AD150" s="181"/>
      <c r="AE150" s="182"/>
      <c r="AF150" s="182"/>
      <c r="AG150" s="181"/>
      <c r="AH150" s="181"/>
      <c r="AI150" s="181"/>
      <c r="AJ150" s="182"/>
      <c r="AK150" s="182"/>
      <c r="AL150" s="181"/>
      <c r="AM150" s="181"/>
      <c r="AN150" s="181"/>
      <c r="AO150" s="182"/>
      <c r="AP150" s="182"/>
      <c r="AQ150" s="181"/>
      <c r="AR150" s="181"/>
      <c r="AS150" s="181"/>
      <c r="AT150" s="182"/>
      <c r="AU150" s="182"/>
      <c r="AV150" s="181"/>
      <c r="AW150" s="181"/>
      <c r="AX150" s="181"/>
      <c r="AY150" s="182"/>
      <c r="AZ150" s="182"/>
      <c r="BA150" s="181"/>
      <c r="BB150" s="181"/>
      <c r="BC150" s="181"/>
      <c r="BD150" s="182"/>
      <c r="BE150" s="182"/>
      <c r="BF150" s="181"/>
      <c r="BG150" s="180">
        <f t="shared" si="379"/>
        <v>0</v>
      </c>
      <c r="BH150" s="116" t="str">
        <f t="shared" si="380"/>
        <v/>
      </c>
      <c r="BI150" s="80" t="b">
        <f t="shared" si="328"/>
        <v>0</v>
      </c>
      <c r="BJ150" s="80" t="str">
        <f t="shared" si="329"/>
        <v/>
      </c>
      <c r="BK150" s="80" t="b">
        <f t="shared" si="381"/>
        <v>0</v>
      </c>
      <c r="BL150" s="13" t="str">
        <f t="shared" si="330"/>
        <v/>
      </c>
      <c r="BM150" s="13" t="b">
        <f t="shared" si="382"/>
        <v>0</v>
      </c>
      <c r="BN150" s="35" t="str">
        <f t="shared" si="331"/>
        <v/>
      </c>
      <c r="BO150" s="13" t="b">
        <f t="shared" si="332"/>
        <v>0</v>
      </c>
      <c r="BP150" s="35" t="str">
        <f t="shared" si="333"/>
        <v/>
      </c>
      <c r="BQ150" s="13" t="b">
        <f t="shared" si="334"/>
        <v>0</v>
      </c>
      <c r="BR150" s="35" t="str">
        <f t="shared" si="335"/>
        <v/>
      </c>
      <c r="BS150" s="35" t="b">
        <f t="shared" si="336"/>
        <v>0</v>
      </c>
      <c r="BT150" s="35" t="str">
        <f t="shared" si="337"/>
        <v/>
      </c>
      <c r="BU150" s="35" t="b">
        <f t="shared" si="338"/>
        <v>0</v>
      </c>
      <c r="BV150" s="35" t="str">
        <f t="shared" si="339"/>
        <v/>
      </c>
      <c r="BW150" s="13" t="b">
        <f t="shared" si="414"/>
        <v>0</v>
      </c>
      <c r="BX150" s="35" t="str">
        <f t="shared" si="340"/>
        <v/>
      </c>
      <c r="BY150" s="265" t="b">
        <f t="shared" si="383"/>
        <v>0</v>
      </c>
      <c r="BZ150" s="35" t="str">
        <f t="shared" si="341"/>
        <v/>
      </c>
      <c r="CA150" s="265" t="b">
        <f t="shared" si="384"/>
        <v>0</v>
      </c>
      <c r="CB150" s="35" t="str">
        <f t="shared" si="342"/>
        <v/>
      </c>
      <c r="CC150" s="272" t="b">
        <f t="shared" si="385"/>
        <v>0</v>
      </c>
      <c r="CD150" s="35" t="str">
        <f t="shared" si="343"/>
        <v/>
      </c>
      <c r="CE150" s="13" t="b">
        <f t="shared" si="344"/>
        <v>0</v>
      </c>
      <c r="CF150" s="35" t="str">
        <f t="shared" si="345"/>
        <v/>
      </c>
      <c r="CG150" s="179">
        <f t="shared" si="346"/>
        <v>0</v>
      </c>
      <c r="CH150" s="179">
        <f t="shared" si="347"/>
        <v>0</v>
      </c>
      <c r="CI150" s="218">
        <f t="shared" si="386"/>
        <v>0</v>
      </c>
      <c r="CJ150" s="218">
        <f t="shared" si="387"/>
        <v>0</v>
      </c>
      <c r="CK150" s="218">
        <f t="shared" si="388"/>
        <v>0</v>
      </c>
      <c r="CL150" s="218">
        <f t="shared" si="389"/>
        <v>0</v>
      </c>
      <c r="CM150" s="218">
        <f t="shared" si="390"/>
        <v>0</v>
      </c>
      <c r="CN150" s="218">
        <f t="shared" si="391"/>
        <v>0</v>
      </c>
      <c r="CO150" s="218">
        <f t="shared" si="392"/>
        <v>0</v>
      </c>
      <c r="CP150" s="218">
        <f t="shared" si="393"/>
        <v>0</v>
      </c>
      <c r="CQ150" s="218">
        <f t="shared" si="394"/>
        <v>0</v>
      </c>
      <c r="CR150" s="218">
        <f t="shared" si="395"/>
        <v>0</v>
      </c>
      <c r="CS150" s="14">
        <f t="shared" si="348"/>
        <v>0</v>
      </c>
      <c r="CT150" s="236">
        <f t="shared" si="349"/>
        <v>0</v>
      </c>
      <c r="CU150" s="237">
        <f t="shared" si="415"/>
        <v>0</v>
      </c>
      <c r="CV150" s="16">
        <f t="shared" si="415"/>
        <v>0</v>
      </c>
      <c r="CW150" s="16">
        <f t="shared" si="415"/>
        <v>0</v>
      </c>
      <c r="CX150" s="16">
        <f t="shared" si="415"/>
        <v>0</v>
      </c>
      <c r="CY150" s="16">
        <f t="shared" si="415"/>
        <v>0</v>
      </c>
      <c r="CZ150" s="16">
        <f t="shared" si="415"/>
        <v>0</v>
      </c>
      <c r="DA150" s="16">
        <f t="shared" si="415"/>
        <v>0</v>
      </c>
      <c r="DB150" s="16">
        <f t="shared" si="415"/>
        <v>0</v>
      </c>
      <c r="DC150" s="16">
        <f t="shared" si="415"/>
        <v>0</v>
      </c>
      <c r="DD150" s="238">
        <f t="shared" si="415"/>
        <v>0</v>
      </c>
      <c r="DE150" s="232">
        <f t="shared" si="416"/>
        <v>0</v>
      </c>
      <c r="DF150" s="132">
        <f t="shared" si="416"/>
        <v>0</v>
      </c>
      <c r="DG150" s="132">
        <f t="shared" si="416"/>
        <v>0</v>
      </c>
      <c r="DH150" s="132">
        <f t="shared" si="416"/>
        <v>0</v>
      </c>
      <c r="DI150" s="132">
        <f t="shared" si="416"/>
        <v>0</v>
      </c>
      <c r="DJ150" s="132">
        <f t="shared" si="416"/>
        <v>0</v>
      </c>
      <c r="DK150" s="132">
        <f t="shared" si="416"/>
        <v>0</v>
      </c>
      <c r="DL150" s="132">
        <f t="shared" si="416"/>
        <v>0</v>
      </c>
      <c r="DM150" s="132">
        <f t="shared" si="416"/>
        <v>0</v>
      </c>
      <c r="DN150" s="233">
        <f t="shared" si="416"/>
        <v>0</v>
      </c>
      <c r="DO150" s="232">
        <f t="shared" si="350"/>
        <v>0</v>
      </c>
      <c r="DP150" s="132">
        <f t="shared" si="351"/>
        <v>0</v>
      </c>
      <c r="DQ150" s="132">
        <f t="shared" si="352"/>
        <v>0</v>
      </c>
      <c r="DR150" s="132">
        <f t="shared" si="353"/>
        <v>0</v>
      </c>
      <c r="DS150" s="132">
        <f t="shared" si="354"/>
        <v>0</v>
      </c>
      <c r="DT150" s="132">
        <f t="shared" si="355"/>
        <v>0</v>
      </c>
      <c r="DU150" s="132">
        <f t="shared" si="356"/>
        <v>0</v>
      </c>
      <c r="DV150" s="132">
        <f t="shared" si="357"/>
        <v>0</v>
      </c>
      <c r="DW150" s="132">
        <f t="shared" si="358"/>
        <v>0</v>
      </c>
      <c r="DX150" s="233">
        <f t="shared" si="359"/>
        <v>0</v>
      </c>
      <c r="DY150" s="231" t="b">
        <f t="shared" si="396"/>
        <v>0</v>
      </c>
      <c r="DZ150" s="163"/>
      <c r="EA150" s="226" t="str">
        <f t="shared" si="397"/>
        <v/>
      </c>
      <c r="EB150" s="178" t="str">
        <f t="shared" si="398"/>
        <v/>
      </c>
      <c r="EC150" s="178" t="str">
        <f t="shared" si="399"/>
        <v/>
      </c>
      <c r="ED150" s="178" t="str">
        <f t="shared" si="400"/>
        <v/>
      </c>
      <c r="EE150" s="178" t="str">
        <f t="shared" si="401"/>
        <v/>
      </c>
      <c r="EF150" s="178" t="str">
        <f t="shared" si="402"/>
        <v/>
      </c>
      <c r="EG150" s="178" t="str">
        <f t="shared" si="403"/>
        <v/>
      </c>
      <c r="EH150" s="178" t="str">
        <f t="shared" si="404"/>
        <v/>
      </c>
      <c r="EI150" s="178" t="str">
        <f t="shared" si="405"/>
        <v/>
      </c>
      <c r="EJ150" s="227" t="str">
        <f t="shared" si="406"/>
        <v/>
      </c>
      <c r="EK150" s="230" t="str">
        <f t="shared" si="360"/>
        <v/>
      </c>
      <c r="EL150" s="177" t="str">
        <f t="shared" si="361"/>
        <v/>
      </c>
      <c r="EM150" s="177" t="str">
        <f t="shared" si="362"/>
        <v/>
      </c>
      <c r="EN150" s="177" t="str">
        <f t="shared" si="363"/>
        <v/>
      </c>
      <c r="EO150" s="177" t="str">
        <f t="shared" si="364"/>
        <v/>
      </c>
      <c r="EP150" s="177" t="str">
        <f t="shared" si="365"/>
        <v/>
      </c>
      <c r="EQ150" s="177" t="str">
        <f t="shared" si="366"/>
        <v/>
      </c>
      <c r="ER150" s="177" t="str">
        <f t="shared" si="367"/>
        <v/>
      </c>
      <c r="ES150" s="177" t="str">
        <f t="shared" si="368"/>
        <v/>
      </c>
      <c r="ET150" s="177" t="str">
        <f t="shared" si="369"/>
        <v/>
      </c>
      <c r="EU150" s="229" t="e">
        <f t="shared" si="370"/>
        <v>#VALUE!</v>
      </c>
      <c r="EV150" s="27" t="e">
        <f t="shared" si="371"/>
        <v>#VALUE!</v>
      </c>
      <c r="EW150" s="27" t="e">
        <f t="shared" si="372"/>
        <v>#VALUE!</v>
      </c>
      <c r="EX150" s="28" t="e">
        <f t="shared" si="373"/>
        <v>#VALUE!</v>
      </c>
      <c r="EY150" s="28" t="e">
        <f t="shared" si="374"/>
        <v>#VALUE!</v>
      </c>
      <c r="EZ150" s="28" t="b">
        <f t="shared" si="375"/>
        <v>0</v>
      </c>
      <c r="FA150" s="176" t="str">
        <f t="shared" si="376"/>
        <v/>
      </c>
      <c r="FB150" s="27" t="e" cm="1">
        <f t="array" aca="1" ref="FB150" ca="1">TEXT(RIGHT(10-RIGHT(SUM(INDEX(1*(MID(MID(C150,1,1)*2,ROW(INDIRECT("1:"&amp;LEN(MID(C150,1,1)*2))),1)),,))+MID(C150,2,1)+
SUM(INDEX(1*(MID(MID(C150,3,1)*2,ROW(INDIRECT("1:"&amp;LEN(MID(C150,3,1)*2))),1)),,))+MID(C150,4,1)+
SUM(INDEX(1*(MID(MID(C150,5,1)*2,ROW(INDIRECT("1:"&amp;LEN(MID(C150,5,1)*2))),1)),,))+MID(C150,6,1)+
SUM(INDEX(1*(MID(MID(C150,8,1)*2,ROW(INDIRECT("1:"&amp;LEN(MID(C150,8,1)*2))),1)),,))+MID(C150,9,1)+
SUM(INDEX(1*(MID(MID(C150,10,1)*2,ROW(INDIRECT("1:"&amp;LEN(MID(C150,10,1)*2))),1)),,)),1),1),"0")</f>
        <v>#VALUE!</v>
      </c>
      <c r="FC150" s="27" t="str">
        <f t="shared" si="377"/>
        <v/>
      </c>
      <c r="FD150" s="29" t="b">
        <f t="shared" si="378"/>
        <v>0</v>
      </c>
      <c r="FE150" s="112" t="b">
        <f>IFERROR(MATCH(D150,'Avtal för korttidsarbete'!$G$13:$G$1012,0),TRUE)</f>
        <v>1</v>
      </c>
      <c r="FF150" s="112" t="b">
        <f t="shared" si="407"/>
        <v>0</v>
      </c>
      <c r="FG150" s="113" t="str" cm="1">
        <f t="array" ref="FG150">IF(FE150=TRUE,"x",INDEX('Avtal för korttidsarbete'!$E$13:$E$1012,$FE150))</f>
        <v>x</v>
      </c>
      <c r="FH150" s="113" t="str" cm="1">
        <f t="array" ref="FH150">IF(FE150=TRUE,"x",INDEX('Avtal för korttidsarbete'!$F$13:$F$1012,$FE150))</f>
        <v>x</v>
      </c>
      <c r="FI150" s="112" t="b">
        <f t="shared" si="408"/>
        <v>0</v>
      </c>
      <c r="FJ150" s="135">
        <f t="shared" si="409"/>
        <v>44166</v>
      </c>
      <c r="FK150" s="135">
        <f t="shared" si="410"/>
        <v>44377</v>
      </c>
      <c r="FL150" s="112" t="b">
        <f t="shared" si="411"/>
        <v>0</v>
      </c>
      <c r="FM150" s="113">
        <f t="shared" si="412"/>
        <v>44166</v>
      </c>
      <c r="FN150" s="135">
        <f t="shared" si="413"/>
        <v>44377</v>
      </c>
      <c r="FO150" s="148" t="b">
        <f>IFERROR(INDEX('Avtal för korttidsarbete'!R:R,MATCH(D150,'Avtal för korttidsarbete'!$G:$G,0)),TRUE)</f>
        <v>1</v>
      </c>
      <c r="FP150" s="135" t="str">
        <f>IF(FO150,"-",INDEX('Avtal för korttidsarbete'!$D:$D,MATCH(D150,'Avtal för korttidsarbete'!$G:$G,0)))</f>
        <v>-</v>
      </c>
      <c r="FQ150" s="113" t="b">
        <f>IFERROR(G150&gt;INDEX(Uppsägningar!E:E,MATCH(C150,Uppsägningar!C:C,0)),FALSE)</f>
        <v>0</v>
      </c>
    </row>
    <row r="151" spans="1:173" x14ac:dyDescent="0.25">
      <c r="A151" s="19">
        <v>135</v>
      </c>
      <c r="B151" s="20"/>
      <c r="C151" s="183"/>
      <c r="D151" s="66"/>
      <c r="E151" s="212">
        <f>IFERROR(INDEX(Admin!$C$7:$C$10,MATCH(FP151,TblNivåValTExt,0)),0)</f>
        <v>0</v>
      </c>
      <c r="F151" s="1"/>
      <c r="G151" s="1"/>
      <c r="H151" s="78"/>
      <c r="I151" s="181"/>
      <c r="J151" s="181"/>
      <c r="K151" s="182"/>
      <c r="L151" s="182"/>
      <c r="M151" s="181"/>
      <c r="N151" s="181"/>
      <c r="O151" s="181"/>
      <c r="P151" s="182"/>
      <c r="Q151" s="182"/>
      <c r="R151" s="181"/>
      <c r="S151" s="181"/>
      <c r="T151" s="181"/>
      <c r="U151" s="182"/>
      <c r="V151" s="182"/>
      <c r="W151" s="181"/>
      <c r="X151" s="181"/>
      <c r="Y151" s="181"/>
      <c r="Z151" s="182"/>
      <c r="AA151" s="182"/>
      <c r="AB151" s="181"/>
      <c r="AC151" s="181"/>
      <c r="AD151" s="181"/>
      <c r="AE151" s="182"/>
      <c r="AF151" s="182"/>
      <c r="AG151" s="181"/>
      <c r="AH151" s="181"/>
      <c r="AI151" s="181"/>
      <c r="AJ151" s="182"/>
      <c r="AK151" s="182"/>
      <c r="AL151" s="181"/>
      <c r="AM151" s="181"/>
      <c r="AN151" s="181"/>
      <c r="AO151" s="182"/>
      <c r="AP151" s="182"/>
      <c r="AQ151" s="181"/>
      <c r="AR151" s="181"/>
      <c r="AS151" s="181"/>
      <c r="AT151" s="182"/>
      <c r="AU151" s="182"/>
      <c r="AV151" s="181"/>
      <c r="AW151" s="181"/>
      <c r="AX151" s="181"/>
      <c r="AY151" s="182"/>
      <c r="AZ151" s="182"/>
      <c r="BA151" s="181"/>
      <c r="BB151" s="181"/>
      <c r="BC151" s="181"/>
      <c r="BD151" s="182"/>
      <c r="BE151" s="182"/>
      <c r="BF151" s="181"/>
      <c r="BG151" s="180">
        <f t="shared" si="379"/>
        <v>0</v>
      </c>
      <c r="BH151" s="116" t="str">
        <f t="shared" si="380"/>
        <v/>
      </c>
      <c r="BI151" s="80" t="b">
        <f t="shared" si="328"/>
        <v>0</v>
      </c>
      <c r="BJ151" s="80" t="str">
        <f t="shared" si="329"/>
        <v/>
      </c>
      <c r="BK151" s="80" t="b">
        <f t="shared" si="381"/>
        <v>0</v>
      </c>
      <c r="BL151" s="13" t="str">
        <f t="shared" si="330"/>
        <v/>
      </c>
      <c r="BM151" s="13" t="b">
        <f t="shared" si="382"/>
        <v>0</v>
      </c>
      <c r="BN151" s="35" t="str">
        <f t="shared" si="331"/>
        <v/>
      </c>
      <c r="BO151" s="13" t="b">
        <f t="shared" si="332"/>
        <v>0</v>
      </c>
      <c r="BP151" s="35" t="str">
        <f t="shared" si="333"/>
        <v/>
      </c>
      <c r="BQ151" s="13" t="b">
        <f t="shared" si="334"/>
        <v>0</v>
      </c>
      <c r="BR151" s="35" t="str">
        <f t="shared" si="335"/>
        <v/>
      </c>
      <c r="BS151" s="35" t="b">
        <f t="shared" si="336"/>
        <v>0</v>
      </c>
      <c r="BT151" s="35" t="str">
        <f t="shared" si="337"/>
        <v/>
      </c>
      <c r="BU151" s="35" t="b">
        <f t="shared" si="338"/>
        <v>0</v>
      </c>
      <c r="BV151" s="35" t="str">
        <f t="shared" si="339"/>
        <v/>
      </c>
      <c r="BW151" s="13" t="b">
        <f t="shared" si="414"/>
        <v>0</v>
      </c>
      <c r="BX151" s="35" t="str">
        <f t="shared" si="340"/>
        <v/>
      </c>
      <c r="BY151" s="265" t="b">
        <f t="shared" si="383"/>
        <v>0</v>
      </c>
      <c r="BZ151" s="35" t="str">
        <f t="shared" si="341"/>
        <v/>
      </c>
      <c r="CA151" s="265" t="b">
        <f t="shared" si="384"/>
        <v>0</v>
      </c>
      <c r="CB151" s="35" t="str">
        <f t="shared" si="342"/>
        <v/>
      </c>
      <c r="CC151" s="272" t="b">
        <f t="shared" si="385"/>
        <v>0</v>
      </c>
      <c r="CD151" s="35" t="str">
        <f t="shared" si="343"/>
        <v/>
      </c>
      <c r="CE151" s="13" t="b">
        <f t="shared" si="344"/>
        <v>0</v>
      </c>
      <c r="CF151" s="35" t="str">
        <f t="shared" si="345"/>
        <v/>
      </c>
      <c r="CG151" s="179">
        <f t="shared" si="346"/>
        <v>0</v>
      </c>
      <c r="CH151" s="179">
        <f t="shared" si="347"/>
        <v>0</v>
      </c>
      <c r="CI151" s="218">
        <f t="shared" si="386"/>
        <v>0</v>
      </c>
      <c r="CJ151" s="218">
        <f t="shared" si="387"/>
        <v>0</v>
      </c>
      <c r="CK151" s="218">
        <f t="shared" si="388"/>
        <v>0</v>
      </c>
      <c r="CL151" s="218">
        <f t="shared" si="389"/>
        <v>0</v>
      </c>
      <c r="CM151" s="218">
        <f t="shared" si="390"/>
        <v>0</v>
      </c>
      <c r="CN151" s="218">
        <f t="shared" si="391"/>
        <v>0</v>
      </c>
      <c r="CO151" s="218">
        <f t="shared" si="392"/>
        <v>0</v>
      </c>
      <c r="CP151" s="218">
        <f t="shared" si="393"/>
        <v>0</v>
      </c>
      <c r="CQ151" s="218">
        <f t="shared" si="394"/>
        <v>0</v>
      </c>
      <c r="CR151" s="218">
        <f t="shared" si="395"/>
        <v>0</v>
      </c>
      <c r="CS151" s="14">
        <f t="shared" si="348"/>
        <v>0</v>
      </c>
      <c r="CT151" s="236">
        <f t="shared" si="349"/>
        <v>0</v>
      </c>
      <c r="CU151" s="237">
        <f t="shared" si="415"/>
        <v>0</v>
      </c>
      <c r="CV151" s="16">
        <f t="shared" si="415"/>
        <v>0</v>
      </c>
      <c r="CW151" s="16">
        <f t="shared" si="415"/>
        <v>0</v>
      </c>
      <c r="CX151" s="16">
        <f t="shared" si="415"/>
        <v>0</v>
      </c>
      <c r="CY151" s="16">
        <f t="shared" si="415"/>
        <v>0</v>
      </c>
      <c r="CZ151" s="16">
        <f t="shared" si="415"/>
        <v>0</v>
      </c>
      <c r="DA151" s="16">
        <f t="shared" si="415"/>
        <v>0</v>
      </c>
      <c r="DB151" s="16">
        <f t="shared" si="415"/>
        <v>0</v>
      </c>
      <c r="DC151" s="16">
        <f t="shared" si="415"/>
        <v>0</v>
      </c>
      <c r="DD151" s="238">
        <f t="shared" si="415"/>
        <v>0</v>
      </c>
      <c r="DE151" s="232">
        <f t="shared" si="416"/>
        <v>0</v>
      </c>
      <c r="DF151" s="132">
        <f t="shared" si="416"/>
        <v>0</v>
      </c>
      <c r="DG151" s="132">
        <f t="shared" si="416"/>
        <v>0</v>
      </c>
      <c r="DH151" s="132">
        <f t="shared" si="416"/>
        <v>0</v>
      </c>
      <c r="DI151" s="132">
        <f t="shared" si="416"/>
        <v>0</v>
      </c>
      <c r="DJ151" s="132">
        <f t="shared" si="416"/>
        <v>0</v>
      </c>
      <c r="DK151" s="132">
        <f t="shared" si="416"/>
        <v>0</v>
      </c>
      <c r="DL151" s="132">
        <f t="shared" si="416"/>
        <v>0</v>
      </c>
      <c r="DM151" s="132">
        <f t="shared" si="416"/>
        <v>0</v>
      </c>
      <c r="DN151" s="233">
        <f t="shared" si="416"/>
        <v>0</v>
      </c>
      <c r="DO151" s="232">
        <f t="shared" si="350"/>
        <v>0</v>
      </c>
      <c r="DP151" s="132">
        <f t="shared" si="351"/>
        <v>0</v>
      </c>
      <c r="DQ151" s="132">
        <f t="shared" si="352"/>
        <v>0</v>
      </c>
      <c r="DR151" s="132">
        <f t="shared" si="353"/>
        <v>0</v>
      </c>
      <c r="DS151" s="132">
        <f t="shared" si="354"/>
        <v>0</v>
      </c>
      <c r="DT151" s="132">
        <f t="shared" si="355"/>
        <v>0</v>
      </c>
      <c r="DU151" s="132">
        <f t="shared" si="356"/>
        <v>0</v>
      </c>
      <c r="DV151" s="132">
        <f t="shared" si="357"/>
        <v>0</v>
      </c>
      <c r="DW151" s="132">
        <f t="shared" si="358"/>
        <v>0</v>
      </c>
      <c r="DX151" s="233">
        <f t="shared" si="359"/>
        <v>0</v>
      </c>
      <c r="DY151" s="231" t="b">
        <f t="shared" si="396"/>
        <v>0</v>
      </c>
      <c r="DZ151" s="163"/>
      <c r="EA151" s="226" t="str">
        <f t="shared" si="397"/>
        <v/>
      </c>
      <c r="EB151" s="178" t="str">
        <f t="shared" si="398"/>
        <v/>
      </c>
      <c r="EC151" s="178" t="str">
        <f t="shared" si="399"/>
        <v/>
      </c>
      <c r="ED151" s="178" t="str">
        <f t="shared" si="400"/>
        <v/>
      </c>
      <c r="EE151" s="178" t="str">
        <f t="shared" si="401"/>
        <v/>
      </c>
      <c r="EF151" s="178" t="str">
        <f t="shared" si="402"/>
        <v/>
      </c>
      <c r="EG151" s="178" t="str">
        <f t="shared" si="403"/>
        <v/>
      </c>
      <c r="EH151" s="178" t="str">
        <f t="shared" si="404"/>
        <v/>
      </c>
      <c r="EI151" s="178" t="str">
        <f t="shared" si="405"/>
        <v/>
      </c>
      <c r="EJ151" s="227" t="str">
        <f t="shared" si="406"/>
        <v/>
      </c>
      <c r="EK151" s="230" t="str">
        <f t="shared" si="360"/>
        <v/>
      </c>
      <c r="EL151" s="177" t="str">
        <f t="shared" si="361"/>
        <v/>
      </c>
      <c r="EM151" s="177" t="str">
        <f t="shared" si="362"/>
        <v/>
      </c>
      <c r="EN151" s="177" t="str">
        <f t="shared" si="363"/>
        <v/>
      </c>
      <c r="EO151" s="177" t="str">
        <f t="shared" si="364"/>
        <v/>
      </c>
      <c r="EP151" s="177" t="str">
        <f t="shared" si="365"/>
        <v/>
      </c>
      <c r="EQ151" s="177" t="str">
        <f t="shared" si="366"/>
        <v/>
      </c>
      <c r="ER151" s="177" t="str">
        <f t="shared" si="367"/>
        <v/>
      </c>
      <c r="ES151" s="177" t="str">
        <f t="shared" si="368"/>
        <v/>
      </c>
      <c r="ET151" s="177" t="str">
        <f t="shared" si="369"/>
        <v/>
      </c>
      <c r="EU151" s="229" t="e">
        <f t="shared" si="370"/>
        <v>#VALUE!</v>
      </c>
      <c r="EV151" s="27" t="e">
        <f t="shared" si="371"/>
        <v>#VALUE!</v>
      </c>
      <c r="EW151" s="27" t="e">
        <f t="shared" si="372"/>
        <v>#VALUE!</v>
      </c>
      <c r="EX151" s="28" t="e">
        <f t="shared" si="373"/>
        <v>#VALUE!</v>
      </c>
      <c r="EY151" s="28" t="e">
        <f t="shared" si="374"/>
        <v>#VALUE!</v>
      </c>
      <c r="EZ151" s="28" t="b">
        <f t="shared" si="375"/>
        <v>0</v>
      </c>
      <c r="FA151" s="176" t="str">
        <f t="shared" si="376"/>
        <v/>
      </c>
      <c r="FB151" s="27" t="e" cm="1">
        <f t="array" aca="1" ref="FB151" ca="1">TEXT(RIGHT(10-RIGHT(SUM(INDEX(1*(MID(MID(C151,1,1)*2,ROW(INDIRECT("1:"&amp;LEN(MID(C151,1,1)*2))),1)),,))+MID(C151,2,1)+
SUM(INDEX(1*(MID(MID(C151,3,1)*2,ROW(INDIRECT("1:"&amp;LEN(MID(C151,3,1)*2))),1)),,))+MID(C151,4,1)+
SUM(INDEX(1*(MID(MID(C151,5,1)*2,ROW(INDIRECT("1:"&amp;LEN(MID(C151,5,1)*2))),1)),,))+MID(C151,6,1)+
SUM(INDEX(1*(MID(MID(C151,8,1)*2,ROW(INDIRECT("1:"&amp;LEN(MID(C151,8,1)*2))),1)),,))+MID(C151,9,1)+
SUM(INDEX(1*(MID(MID(C151,10,1)*2,ROW(INDIRECT("1:"&amp;LEN(MID(C151,10,1)*2))),1)),,)),1),1),"0")</f>
        <v>#VALUE!</v>
      </c>
      <c r="FC151" s="27" t="str">
        <f t="shared" si="377"/>
        <v/>
      </c>
      <c r="FD151" s="29" t="b">
        <f t="shared" si="378"/>
        <v>0</v>
      </c>
      <c r="FE151" s="112" t="b">
        <f>IFERROR(MATCH(D151,'Avtal för korttidsarbete'!$G$13:$G$1012,0),TRUE)</f>
        <v>1</v>
      </c>
      <c r="FF151" s="112" t="b">
        <f t="shared" si="407"/>
        <v>0</v>
      </c>
      <c r="FG151" s="113" t="str" cm="1">
        <f t="array" ref="FG151">IF(FE151=TRUE,"x",INDEX('Avtal för korttidsarbete'!$E$13:$E$1012,$FE151))</f>
        <v>x</v>
      </c>
      <c r="FH151" s="113" t="str" cm="1">
        <f t="array" ref="FH151">IF(FE151=TRUE,"x",INDEX('Avtal för korttidsarbete'!$F$13:$F$1012,$FE151))</f>
        <v>x</v>
      </c>
      <c r="FI151" s="112" t="b">
        <f t="shared" si="408"/>
        <v>0</v>
      </c>
      <c r="FJ151" s="135">
        <f t="shared" si="409"/>
        <v>44166</v>
      </c>
      <c r="FK151" s="135">
        <f t="shared" si="410"/>
        <v>44377</v>
      </c>
      <c r="FL151" s="112" t="b">
        <f t="shared" si="411"/>
        <v>0</v>
      </c>
      <c r="FM151" s="113">
        <f t="shared" si="412"/>
        <v>44166</v>
      </c>
      <c r="FN151" s="135">
        <f t="shared" si="413"/>
        <v>44377</v>
      </c>
      <c r="FO151" s="148" t="b">
        <f>IFERROR(INDEX('Avtal för korttidsarbete'!R:R,MATCH(D151,'Avtal för korttidsarbete'!$G:$G,0)),TRUE)</f>
        <v>1</v>
      </c>
      <c r="FP151" s="135" t="str">
        <f>IF(FO151,"-",INDEX('Avtal för korttidsarbete'!$D:$D,MATCH(D151,'Avtal för korttidsarbete'!$G:$G,0)))</f>
        <v>-</v>
      </c>
      <c r="FQ151" s="113" t="b">
        <f>IFERROR(G151&gt;INDEX(Uppsägningar!E:E,MATCH(C151,Uppsägningar!C:C,0)),FALSE)</f>
        <v>0</v>
      </c>
    </row>
    <row r="152" spans="1:173" x14ac:dyDescent="0.25">
      <c r="A152" s="19">
        <v>136</v>
      </c>
      <c r="B152" s="20"/>
      <c r="C152" s="183"/>
      <c r="D152" s="66"/>
      <c r="E152" s="212">
        <f>IFERROR(INDEX(Admin!$C$7:$C$10,MATCH(FP152,TblNivåValTExt,0)),0)</f>
        <v>0</v>
      </c>
      <c r="F152" s="1"/>
      <c r="G152" s="1"/>
      <c r="H152" s="78"/>
      <c r="I152" s="181"/>
      <c r="J152" s="181"/>
      <c r="K152" s="182"/>
      <c r="L152" s="182"/>
      <c r="M152" s="181"/>
      <c r="N152" s="181"/>
      <c r="O152" s="181"/>
      <c r="P152" s="182"/>
      <c r="Q152" s="182"/>
      <c r="R152" s="181"/>
      <c r="S152" s="181"/>
      <c r="T152" s="181"/>
      <c r="U152" s="182"/>
      <c r="V152" s="182"/>
      <c r="W152" s="181"/>
      <c r="X152" s="181"/>
      <c r="Y152" s="181"/>
      <c r="Z152" s="182"/>
      <c r="AA152" s="182"/>
      <c r="AB152" s="181"/>
      <c r="AC152" s="181"/>
      <c r="AD152" s="181"/>
      <c r="AE152" s="182"/>
      <c r="AF152" s="182"/>
      <c r="AG152" s="181"/>
      <c r="AH152" s="181"/>
      <c r="AI152" s="181"/>
      <c r="AJ152" s="182"/>
      <c r="AK152" s="182"/>
      <c r="AL152" s="181"/>
      <c r="AM152" s="181"/>
      <c r="AN152" s="181"/>
      <c r="AO152" s="182"/>
      <c r="AP152" s="182"/>
      <c r="AQ152" s="181"/>
      <c r="AR152" s="181"/>
      <c r="AS152" s="181"/>
      <c r="AT152" s="182"/>
      <c r="AU152" s="182"/>
      <c r="AV152" s="181"/>
      <c r="AW152" s="181"/>
      <c r="AX152" s="181"/>
      <c r="AY152" s="182"/>
      <c r="AZ152" s="182"/>
      <c r="BA152" s="181"/>
      <c r="BB152" s="181"/>
      <c r="BC152" s="181"/>
      <c r="BD152" s="182"/>
      <c r="BE152" s="182"/>
      <c r="BF152" s="181"/>
      <c r="BG152" s="180">
        <f t="shared" si="379"/>
        <v>0</v>
      </c>
      <c r="BH152" s="116" t="str">
        <f t="shared" si="380"/>
        <v/>
      </c>
      <c r="BI152" s="80" t="b">
        <f t="shared" si="328"/>
        <v>0</v>
      </c>
      <c r="BJ152" s="80" t="str">
        <f t="shared" si="329"/>
        <v/>
      </c>
      <c r="BK152" s="80" t="b">
        <f t="shared" si="381"/>
        <v>0</v>
      </c>
      <c r="BL152" s="13" t="str">
        <f t="shared" si="330"/>
        <v/>
      </c>
      <c r="BM152" s="13" t="b">
        <f t="shared" si="382"/>
        <v>0</v>
      </c>
      <c r="BN152" s="35" t="str">
        <f t="shared" si="331"/>
        <v/>
      </c>
      <c r="BO152" s="13" t="b">
        <f t="shared" si="332"/>
        <v>0</v>
      </c>
      <c r="BP152" s="35" t="str">
        <f t="shared" si="333"/>
        <v/>
      </c>
      <c r="BQ152" s="13" t="b">
        <f t="shared" si="334"/>
        <v>0</v>
      </c>
      <c r="BR152" s="35" t="str">
        <f t="shared" si="335"/>
        <v/>
      </c>
      <c r="BS152" s="35" t="b">
        <f t="shared" si="336"/>
        <v>0</v>
      </c>
      <c r="BT152" s="35" t="str">
        <f t="shared" si="337"/>
        <v/>
      </c>
      <c r="BU152" s="35" t="b">
        <f t="shared" si="338"/>
        <v>0</v>
      </c>
      <c r="BV152" s="35" t="str">
        <f t="shared" si="339"/>
        <v/>
      </c>
      <c r="BW152" s="13" t="b">
        <f t="shared" si="414"/>
        <v>0</v>
      </c>
      <c r="BX152" s="35" t="str">
        <f t="shared" si="340"/>
        <v/>
      </c>
      <c r="BY152" s="265" t="b">
        <f t="shared" si="383"/>
        <v>0</v>
      </c>
      <c r="BZ152" s="35" t="str">
        <f t="shared" si="341"/>
        <v/>
      </c>
      <c r="CA152" s="265" t="b">
        <f t="shared" si="384"/>
        <v>0</v>
      </c>
      <c r="CB152" s="35" t="str">
        <f t="shared" si="342"/>
        <v/>
      </c>
      <c r="CC152" s="272" t="b">
        <f t="shared" si="385"/>
        <v>0</v>
      </c>
      <c r="CD152" s="35" t="str">
        <f t="shared" si="343"/>
        <v/>
      </c>
      <c r="CE152" s="13" t="b">
        <f t="shared" si="344"/>
        <v>0</v>
      </c>
      <c r="CF152" s="35" t="str">
        <f t="shared" si="345"/>
        <v/>
      </c>
      <c r="CG152" s="179">
        <f t="shared" si="346"/>
        <v>0</v>
      </c>
      <c r="CH152" s="179">
        <f t="shared" si="347"/>
        <v>0</v>
      </c>
      <c r="CI152" s="218">
        <f t="shared" si="386"/>
        <v>0</v>
      </c>
      <c r="CJ152" s="218">
        <f t="shared" si="387"/>
        <v>0</v>
      </c>
      <c r="CK152" s="218">
        <f t="shared" si="388"/>
        <v>0</v>
      </c>
      <c r="CL152" s="218">
        <f t="shared" si="389"/>
        <v>0</v>
      </c>
      <c r="CM152" s="218">
        <f t="shared" si="390"/>
        <v>0</v>
      </c>
      <c r="CN152" s="218">
        <f t="shared" si="391"/>
        <v>0</v>
      </c>
      <c r="CO152" s="218">
        <f t="shared" si="392"/>
        <v>0</v>
      </c>
      <c r="CP152" s="218">
        <f t="shared" si="393"/>
        <v>0</v>
      </c>
      <c r="CQ152" s="218">
        <f t="shared" si="394"/>
        <v>0</v>
      </c>
      <c r="CR152" s="218">
        <f t="shared" si="395"/>
        <v>0</v>
      </c>
      <c r="CS152" s="14">
        <f t="shared" si="348"/>
        <v>0</v>
      </c>
      <c r="CT152" s="236">
        <f t="shared" si="349"/>
        <v>0</v>
      </c>
      <c r="CU152" s="237">
        <f t="shared" si="415"/>
        <v>0</v>
      </c>
      <c r="CV152" s="16">
        <f t="shared" si="415"/>
        <v>0</v>
      </c>
      <c r="CW152" s="16">
        <f t="shared" si="415"/>
        <v>0</v>
      </c>
      <c r="CX152" s="16">
        <f t="shared" si="415"/>
        <v>0</v>
      </c>
      <c r="CY152" s="16">
        <f t="shared" si="415"/>
        <v>0</v>
      </c>
      <c r="CZ152" s="16">
        <f t="shared" si="415"/>
        <v>0</v>
      </c>
      <c r="DA152" s="16">
        <f t="shared" si="415"/>
        <v>0</v>
      </c>
      <c r="DB152" s="16">
        <f t="shared" si="415"/>
        <v>0</v>
      </c>
      <c r="DC152" s="16">
        <f t="shared" si="415"/>
        <v>0</v>
      </c>
      <c r="DD152" s="238">
        <f t="shared" si="415"/>
        <v>0</v>
      </c>
      <c r="DE152" s="232">
        <f t="shared" si="416"/>
        <v>0</v>
      </c>
      <c r="DF152" s="132">
        <f t="shared" si="416"/>
        <v>0</v>
      </c>
      <c r="DG152" s="132">
        <f t="shared" si="416"/>
        <v>0</v>
      </c>
      <c r="DH152" s="132">
        <f t="shared" si="416"/>
        <v>0</v>
      </c>
      <c r="DI152" s="132">
        <f t="shared" si="416"/>
        <v>0</v>
      </c>
      <c r="DJ152" s="132">
        <f t="shared" si="416"/>
        <v>0</v>
      </c>
      <c r="DK152" s="132">
        <f t="shared" si="416"/>
        <v>0</v>
      </c>
      <c r="DL152" s="132">
        <f t="shared" si="416"/>
        <v>0</v>
      </c>
      <c r="DM152" s="132">
        <f t="shared" si="416"/>
        <v>0</v>
      </c>
      <c r="DN152" s="233">
        <f t="shared" si="416"/>
        <v>0</v>
      </c>
      <c r="DO152" s="232">
        <f t="shared" si="350"/>
        <v>0</v>
      </c>
      <c r="DP152" s="132">
        <f t="shared" si="351"/>
        <v>0</v>
      </c>
      <c r="DQ152" s="132">
        <f t="shared" si="352"/>
        <v>0</v>
      </c>
      <c r="DR152" s="132">
        <f t="shared" si="353"/>
        <v>0</v>
      </c>
      <c r="DS152" s="132">
        <f t="shared" si="354"/>
        <v>0</v>
      </c>
      <c r="DT152" s="132">
        <f t="shared" si="355"/>
        <v>0</v>
      </c>
      <c r="DU152" s="132">
        <f t="shared" si="356"/>
        <v>0</v>
      </c>
      <c r="DV152" s="132">
        <f t="shared" si="357"/>
        <v>0</v>
      </c>
      <c r="DW152" s="132">
        <f t="shared" si="358"/>
        <v>0</v>
      </c>
      <c r="DX152" s="233">
        <f t="shared" si="359"/>
        <v>0</v>
      </c>
      <c r="DY152" s="231" t="b">
        <f t="shared" si="396"/>
        <v>0</v>
      </c>
      <c r="DZ152" s="163"/>
      <c r="EA152" s="226" t="str">
        <f t="shared" si="397"/>
        <v/>
      </c>
      <c r="EB152" s="178" t="str">
        <f t="shared" si="398"/>
        <v/>
      </c>
      <c r="EC152" s="178" t="str">
        <f t="shared" si="399"/>
        <v/>
      </c>
      <c r="ED152" s="178" t="str">
        <f t="shared" si="400"/>
        <v/>
      </c>
      <c r="EE152" s="178" t="str">
        <f t="shared" si="401"/>
        <v/>
      </c>
      <c r="EF152" s="178" t="str">
        <f t="shared" si="402"/>
        <v/>
      </c>
      <c r="EG152" s="178" t="str">
        <f t="shared" si="403"/>
        <v/>
      </c>
      <c r="EH152" s="178" t="str">
        <f t="shared" si="404"/>
        <v/>
      </c>
      <c r="EI152" s="178" t="str">
        <f t="shared" si="405"/>
        <v/>
      </c>
      <c r="EJ152" s="227" t="str">
        <f t="shared" si="406"/>
        <v/>
      </c>
      <c r="EK152" s="230" t="str">
        <f t="shared" si="360"/>
        <v/>
      </c>
      <c r="EL152" s="177" t="str">
        <f t="shared" si="361"/>
        <v/>
      </c>
      <c r="EM152" s="177" t="str">
        <f t="shared" si="362"/>
        <v/>
      </c>
      <c r="EN152" s="177" t="str">
        <f t="shared" si="363"/>
        <v/>
      </c>
      <c r="EO152" s="177" t="str">
        <f t="shared" si="364"/>
        <v/>
      </c>
      <c r="EP152" s="177" t="str">
        <f t="shared" si="365"/>
        <v/>
      </c>
      <c r="EQ152" s="177" t="str">
        <f t="shared" si="366"/>
        <v/>
      </c>
      <c r="ER152" s="177" t="str">
        <f t="shared" si="367"/>
        <v/>
      </c>
      <c r="ES152" s="177" t="str">
        <f t="shared" si="368"/>
        <v/>
      </c>
      <c r="ET152" s="177" t="str">
        <f t="shared" si="369"/>
        <v/>
      </c>
      <c r="EU152" s="229" t="e">
        <f t="shared" si="370"/>
        <v>#VALUE!</v>
      </c>
      <c r="EV152" s="27" t="e">
        <f t="shared" si="371"/>
        <v>#VALUE!</v>
      </c>
      <c r="EW152" s="27" t="e">
        <f t="shared" si="372"/>
        <v>#VALUE!</v>
      </c>
      <c r="EX152" s="28" t="e">
        <f t="shared" si="373"/>
        <v>#VALUE!</v>
      </c>
      <c r="EY152" s="28" t="e">
        <f t="shared" si="374"/>
        <v>#VALUE!</v>
      </c>
      <c r="EZ152" s="28" t="b">
        <f t="shared" si="375"/>
        <v>0</v>
      </c>
      <c r="FA152" s="176" t="str">
        <f t="shared" si="376"/>
        <v/>
      </c>
      <c r="FB152" s="27" t="e" cm="1">
        <f t="array" aca="1" ref="FB152" ca="1">TEXT(RIGHT(10-RIGHT(SUM(INDEX(1*(MID(MID(C152,1,1)*2,ROW(INDIRECT("1:"&amp;LEN(MID(C152,1,1)*2))),1)),,))+MID(C152,2,1)+
SUM(INDEX(1*(MID(MID(C152,3,1)*2,ROW(INDIRECT("1:"&amp;LEN(MID(C152,3,1)*2))),1)),,))+MID(C152,4,1)+
SUM(INDEX(1*(MID(MID(C152,5,1)*2,ROW(INDIRECT("1:"&amp;LEN(MID(C152,5,1)*2))),1)),,))+MID(C152,6,1)+
SUM(INDEX(1*(MID(MID(C152,8,1)*2,ROW(INDIRECT("1:"&amp;LEN(MID(C152,8,1)*2))),1)),,))+MID(C152,9,1)+
SUM(INDEX(1*(MID(MID(C152,10,1)*2,ROW(INDIRECT("1:"&amp;LEN(MID(C152,10,1)*2))),1)),,)),1),1),"0")</f>
        <v>#VALUE!</v>
      </c>
      <c r="FC152" s="27" t="str">
        <f t="shared" si="377"/>
        <v/>
      </c>
      <c r="FD152" s="29" t="b">
        <f t="shared" si="378"/>
        <v>0</v>
      </c>
      <c r="FE152" s="112" t="b">
        <f>IFERROR(MATCH(D152,'Avtal för korttidsarbete'!$G$13:$G$1012,0),TRUE)</f>
        <v>1</v>
      </c>
      <c r="FF152" s="112" t="b">
        <f t="shared" si="407"/>
        <v>0</v>
      </c>
      <c r="FG152" s="113" t="str" cm="1">
        <f t="array" ref="FG152">IF(FE152=TRUE,"x",INDEX('Avtal för korttidsarbete'!$E$13:$E$1012,$FE152))</f>
        <v>x</v>
      </c>
      <c r="FH152" s="113" t="str" cm="1">
        <f t="array" ref="FH152">IF(FE152=TRUE,"x",INDEX('Avtal för korttidsarbete'!$F$13:$F$1012,$FE152))</f>
        <v>x</v>
      </c>
      <c r="FI152" s="112" t="b">
        <f t="shared" si="408"/>
        <v>0</v>
      </c>
      <c r="FJ152" s="135">
        <f t="shared" si="409"/>
        <v>44166</v>
      </c>
      <c r="FK152" s="135">
        <f t="shared" si="410"/>
        <v>44377</v>
      </c>
      <c r="FL152" s="112" t="b">
        <f t="shared" si="411"/>
        <v>0</v>
      </c>
      <c r="FM152" s="113">
        <f t="shared" si="412"/>
        <v>44166</v>
      </c>
      <c r="FN152" s="135">
        <f t="shared" si="413"/>
        <v>44377</v>
      </c>
      <c r="FO152" s="148" t="b">
        <f>IFERROR(INDEX('Avtal för korttidsarbete'!R:R,MATCH(D152,'Avtal för korttidsarbete'!$G:$G,0)),TRUE)</f>
        <v>1</v>
      </c>
      <c r="FP152" s="135" t="str">
        <f>IF(FO152,"-",INDEX('Avtal för korttidsarbete'!$D:$D,MATCH(D152,'Avtal för korttidsarbete'!$G:$G,0)))</f>
        <v>-</v>
      </c>
      <c r="FQ152" s="113" t="b">
        <f>IFERROR(G152&gt;INDEX(Uppsägningar!E:E,MATCH(C152,Uppsägningar!C:C,0)),FALSE)</f>
        <v>0</v>
      </c>
    </row>
    <row r="153" spans="1:173" x14ac:dyDescent="0.25">
      <c r="A153" s="19">
        <v>137</v>
      </c>
      <c r="B153" s="20"/>
      <c r="C153" s="183"/>
      <c r="D153" s="66"/>
      <c r="E153" s="212">
        <f>IFERROR(INDEX(Admin!$C$7:$C$10,MATCH(FP153,TblNivåValTExt,0)),0)</f>
        <v>0</v>
      </c>
      <c r="F153" s="1"/>
      <c r="G153" s="1"/>
      <c r="H153" s="78"/>
      <c r="I153" s="181"/>
      <c r="J153" s="181"/>
      <c r="K153" s="182"/>
      <c r="L153" s="182"/>
      <c r="M153" s="181"/>
      <c r="N153" s="181"/>
      <c r="O153" s="181"/>
      <c r="P153" s="182"/>
      <c r="Q153" s="182"/>
      <c r="R153" s="181"/>
      <c r="S153" s="181"/>
      <c r="T153" s="181"/>
      <c r="U153" s="182"/>
      <c r="V153" s="182"/>
      <c r="W153" s="181"/>
      <c r="X153" s="181"/>
      <c r="Y153" s="181"/>
      <c r="Z153" s="182"/>
      <c r="AA153" s="182"/>
      <c r="AB153" s="181"/>
      <c r="AC153" s="181"/>
      <c r="AD153" s="181"/>
      <c r="AE153" s="182"/>
      <c r="AF153" s="182"/>
      <c r="AG153" s="181"/>
      <c r="AH153" s="181"/>
      <c r="AI153" s="181"/>
      <c r="AJ153" s="182"/>
      <c r="AK153" s="182"/>
      <c r="AL153" s="181"/>
      <c r="AM153" s="181"/>
      <c r="AN153" s="181"/>
      <c r="AO153" s="182"/>
      <c r="AP153" s="182"/>
      <c r="AQ153" s="181"/>
      <c r="AR153" s="181"/>
      <c r="AS153" s="181"/>
      <c r="AT153" s="182"/>
      <c r="AU153" s="182"/>
      <c r="AV153" s="181"/>
      <c r="AW153" s="181"/>
      <c r="AX153" s="181"/>
      <c r="AY153" s="182"/>
      <c r="AZ153" s="182"/>
      <c r="BA153" s="181"/>
      <c r="BB153" s="181"/>
      <c r="BC153" s="181"/>
      <c r="BD153" s="182"/>
      <c r="BE153" s="182"/>
      <c r="BF153" s="181"/>
      <c r="BG153" s="180">
        <f t="shared" si="379"/>
        <v>0</v>
      </c>
      <c r="BH153" s="116" t="str">
        <f t="shared" si="380"/>
        <v/>
      </c>
      <c r="BI153" s="80" t="b">
        <f t="shared" si="328"/>
        <v>0</v>
      </c>
      <c r="BJ153" s="80" t="str">
        <f t="shared" si="329"/>
        <v/>
      </c>
      <c r="BK153" s="80" t="b">
        <f t="shared" si="381"/>
        <v>0</v>
      </c>
      <c r="BL153" s="13" t="str">
        <f t="shared" si="330"/>
        <v/>
      </c>
      <c r="BM153" s="13" t="b">
        <f t="shared" si="382"/>
        <v>0</v>
      </c>
      <c r="BN153" s="35" t="str">
        <f t="shared" si="331"/>
        <v/>
      </c>
      <c r="BO153" s="13" t="b">
        <f t="shared" si="332"/>
        <v>0</v>
      </c>
      <c r="BP153" s="35" t="str">
        <f t="shared" si="333"/>
        <v/>
      </c>
      <c r="BQ153" s="13" t="b">
        <f t="shared" si="334"/>
        <v>0</v>
      </c>
      <c r="BR153" s="35" t="str">
        <f t="shared" si="335"/>
        <v/>
      </c>
      <c r="BS153" s="35" t="b">
        <f t="shared" si="336"/>
        <v>0</v>
      </c>
      <c r="BT153" s="35" t="str">
        <f t="shared" si="337"/>
        <v/>
      </c>
      <c r="BU153" s="35" t="b">
        <f t="shared" si="338"/>
        <v>0</v>
      </c>
      <c r="BV153" s="35" t="str">
        <f t="shared" si="339"/>
        <v/>
      </c>
      <c r="BW153" s="13" t="b">
        <f t="shared" si="414"/>
        <v>0</v>
      </c>
      <c r="BX153" s="35" t="str">
        <f t="shared" si="340"/>
        <v/>
      </c>
      <c r="BY153" s="265" t="b">
        <f t="shared" si="383"/>
        <v>0</v>
      </c>
      <c r="BZ153" s="35" t="str">
        <f t="shared" si="341"/>
        <v/>
      </c>
      <c r="CA153" s="265" t="b">
        <f t="shared" si="384"/>
        <v>0</v>
      </c>
      <c r="CB153" s="35" t="str">
        <f t="shared" si="342"/>
        <v/>
      </c>
      <c r="CC153" s="272" t="b">
        <f t="shared" si="385"/>
        <v>0</v>
      </c>
      <c r="CD153" s="35" t="str">
        <f t="shared" si="343"/>
        <v/>
      </c>
      <c r="CE153" s="13" t="b">
        <f t="shared" si="344"/>
        <v>0</v>
      </c>
      <c r="CF153" s="35" t="str">
        <f t="shared" si="345"/>
        <v/>
      </c>
      <c r="CG153" s="179">
        <f t="shared" si="346"/>
        <v>0</v>
      </c>
      <c r="CH153" s="179">
        <f t="shared" si="347"/>
        <v>0</v>
      </c>
      <c r="CI153" s="218">
        <f t="shared" si="386"/>
        <v>0</v>
      </c>
      <c r="CJ153" s="218">
        <f t="shared" si="387"/>
        <v>0</v>
      </c>
      <c r="CK153" s="218">
        <f t="shared" si="388"/>
        <v>0</v>
      </c>
      <c r="CL153" s="218">
        <f t="shared" si="389"/>
        <v>0</v>
      </c>
      <c r="CM153" s="218">
        <f t="shared" si="390"/>
        <v>0</v>
      </c>
      <c r="CN153" s="218">
        <f t="shared" si="391"/>
        <v>0</v>
      </c>
      <c r="CO153" s="218">
        <f t="shared" si="392"/>
        <v>0</v>
      </c>
      <c r="CP153" s="218">
        <f t="shared" si="393"/>
        <v>0</v>
      </c>
      <c r="CQ153" s="218">
        <f t="shared" si="394"/>
        <v>0</v>
      </c>
      <c r="CR153" s="218">
        <f t="shared" si="395"/>
        <v>0</v>
      </c>
      <c r="CS153" s="14">
        <f t="shared" si="348"/>
        <v>0</v>
      </c>
      <c r="CT153" s="236">
        <f t="shared" si="349"/>
        <v>0</v>
      </c>
      <c r="CU153" s="237">
        <f t="shared" si="415"/>
        <v>0</v>
      </c>
      <c r="CV153" s="16">
        <f t="shared" si="415"/>
        <v>0</v>
      </c>
      <c r="CW153" s="16">
        <f t="shared" si="415"/>
        <v>0</v>
      </c>
      <c r="CX153" s="16">
        <f t="shared" si="415"/>
        <v>0</v>
      </c>
      <c r="CY153" s="16">
        <f t="shared" si="415"/>
        <v>0</v>
      </c>
      <c r="CZ153" s="16">
        <f t="shared" si="415"/>
        <v>0</v>
      </c>
      <c r="DA153" s="16">
        <f t="shared" si="415"/>
        <v>0</v>
      </c>
      <c r="DB153" s="16">
        <f t="shared" si="415"/>
        <v>0</v>
      </c>
      <c r="DC153" s="16">
        <f t="shared" si="415"/>
        <v>0</v>
      </c>
      <c r="DD153" s="238">
        <f t="shared" si="415"/>
        <v>0</v>
      </c>
      <c r="DE153" s="232">
        <f t="shared" si="416"/>
        <v>0</v>
      </c>
      <c r="DF153" s="132">
        <f t="shared" si="416"/>
        <v>0</v>
      </c>
      <c r="DG153" s="132">
        <f t="shared" si="416"/>
        <v>0</v>
      </c>
      <c r="DH153" s="132">
        <f t="shared" si="416"/>
        <v>0</v>
      </c>
      <c r="DI153" s="132">
        <f t="shared" si="416"/>
        <v>0</v>
      </c>
      <c r="DJ153" s="132">
        <f t="shared" si="416"/>
        <v>0</v>
      </c>
      <c r="DK153" s="132">
        <f t="shared" si="416"/>
        <v>0</v>
      </c>
      <c r="DL153" s="132">
        <f t="shared" si="416"/>
        <v>0</v>
      </c>
      <c r="DM153" s="132">
        <f t="shared" si="416"/>
        <v>0</v>
      </c>
      <c r="DN153" s="233">
        <f t="shared" si="416"/>
        <v>0</v>
      </c>
      <c r="DO153" s="232">
        <f t="shared" si="350"/>
        <v>0</v>
      </c>
      <c r="DP153" s="132">
        <f t="shared" si="351"/>
        <v>0</v>
      </c>
      <c r="DQ153" s="132">
        <f t="shared" si="352"/>
        <v>0</v>
      </c>
      <c r="DR153" s="132">
        <f t="shared" si="353"/>
        <v>0</v>
      </c>
      <c r="DS153" s="132">
        <f t="shared" si="354"/>
        <v>0</v>
      </c>
      <c r="DT153" s="132">
        <f t="shared" si="355"/>
        <v>0</v>
      </c>
      <c r="DU153" s="132">
        <f t="shared" si="356"/>
        <v>0</v>
      </c>
      <c r="DV153" s="132">
        <f t="shared" si="357"/>
        <v>0</v>
      </c>
      <c r="DW153" s="132">
        <f t="shared" si="358"/>
        <v>0</v>
      </c>
      <c r="DX153" s="233">
        <f t="shared" si="359"/>
        <v>0</v>
      </c>
      <c r="DY153" s="231" t="b">
        <f t="shared" si="396"/>
        <v>0</v>
      </c>
      <c r="DZ153" s="163"/>
      <c r="EA153" s="226" t="str">
        <f t="shared" si="397"/>
        <v/>
      </c>
      <c r="EB153" s="178" t="str">
        <f t="shared" si="398"/>
        <v/>
      </c>
      <c r="EC153" s="178" t="str">
        <f t="shared" si="399"/>
        <v/>
      </c>
      <c r="ED153" s="178" t="str">
        <f t="shared" si="400"/>
        <v/>
      </c>
      <c r="EE153" s="178" t="str">
        <f t="shared" si="401"/>
        <v/>
      </c>
      <c r="EF153" s="178" t="str">
        <f t="shared" si="402"/>
        <v/>
      </c>
      <c r="EG153" s="178" t="str">
        <f t="shared" si="403"/>
        <v/>
      </c>
      <c r="EH153" s="178" t="str">
        <f t="shared" si="404"/>
        <v/>
      </c>
      <c r="EI153" s="178" t="str">
        <f t="shared" si="405"/>
        <v/>
      </c>
      <c r="EJ153" s="227" t="str">
        <f t="shared" si="406"/>
        <v/>
      </c>
      <c r="EK153" s="230" t="str">
        <f t="shared" si="360"/>
        <v/>
      </c>
      <c r="EL153" s="177" t="str">
        <f t="shared" si="361"/>
        <v/>
      </c>
      <c r="EM153" s="177" t="str">
        <f t="shared" si="362"/>
        <v/>
      </c>
      <c r="EN153" s="177" t="str">
        <f t="shared" si="363"/>
        <v/>
      </c>
      <c r="EO153" s="177" t="str">
        <f t="shared" si="364"/>
        <v/>
      </c>
      <c r="EP153" s="177" t="str">
        <f t="shared" si="365"/>
        <v/>
      </c>
      <c r="EQ153" s="177" t="str">
        <f t="shared" si="366"/>
        <v/>
      </c>
      <c r="ER153" s="177" t="str">
        <f t="shared" si="367"/>
        <v/>
      </c>
      <c r="ES153" s="177" t="str">
        <f t="shared" si="368"/>
        <v/>
      </c>
      <c r="ET153" s="177" t="str">
        <f t="shared" si="369"/>
        <v/>
      </c>
      <c r="EU153" s="229" t="e">
        <f t="shared" si="370"/>
        <v>#VALUE!</v>
      </c>
      <c r="EV153" s="27" t="e">
        <f t="shared" si="371"/>
        <v>#VALUE!</v>
      </c>
      <c r="EW153" s="27" t="e">
        <f t="shared" si="372"/>
        <v>#VALUE!</v>
      </c>
      <c r="EX153" s="28" t="e">
        <f t="shared" si="373"/>
        <v>#VALUE!</v>
      </c>
      <c r="EY153" s="28" t="e">
        <f t="shared" si="374"/>
        <v>#VALUE!</v>
      </c>
      <c r="EZ153" s="28" t="b">
        <f t="shared" si="375"/>
        <v>0</v>
      </c>
      <c r="FA153" s="176" t="str">
        <f t="shared" si="376"/>
        <v/>
      </c>
      <c r="FB153" s="27" t="e" cm="1">
        <f t="array" aca="1" ref="FB153" ca="1">TEXT(RIGHT(10-RIGHT(SUM(INDEX(1*(MID(MID(C153,1,1)*2,ROW(INDIRECT("1:"&amp;LEN(MID(C153,1,1)*2))),1)),,))+MID(C153,2,1)+
SUM(INDEX(1*(MID(MID(C153,3,1)*2,ROW(INDIRECT("1:"&amp;LEN(MID(C153,3,1)*2))),1)),,))+MID(C153,4,1)+
SUM(INDEX(1*(MID(MID(C153,5,1)*2,ROW(INDIRECT("1:"&amp;LEN(MID(C153,5,1)*2))),1)),,))+MID(C153,6,1)+
SUM(INDEX(1*(MID(MID(C153,8,1)*2,ROW(INDIRECT("1:"&amp;LEN(MID(C153,8,1)*2))),1)),,))+MID(C153,9,1)+
SUM(INDEX(1*(MID(MID(C153,10,1)*2,ROW(INDIRECT("1:"&amp;LEN(MID(C153,10,1)*2))),1)),,)),1),1),"0")</f>
        <v>#VALUE!</v>
      </c>
      <c r="FC153" s="27" t="str">
        <f t="shared" si="377"/>
        <v/>
      </c>
      <c r="FD153" s="29" t="b">
        <f t="shared" si="378"/>
        <v>0</v>
      </c>
      <c r="FE153" s="112" t="b">
        <f>IFERROR(MATCH(D153,'Avtal för korttidsarbete'!$G$13:$G$1012,0),TRUE)</f>
        <v>1</v>
      </c>
      <c r="FF153" s="112" t="b">
        <f t="shared" si="407"/>
        <v>0</v>
      </c>
      <c r="FG153" s="113" t="str" cm="1">
        <f t="array" ref="FG153">IF(FE153=TRUE,"x",INDEX('Avtal för korttidsarbete'!$E$13:$E$1012,$FE153))</f>
        <v>x</v>
      </c>
      <c r="FH153" s="113" t="str" cm="1">
        <f t="array" ref="FH153">IF(FE153=TRUE,"x",INDEX('Avtal för korttidsarbete'!$F$13:$F$1012,$FE153))</f>
        <v>x</v>
      </c>
      <c r="FI153" s="112" t="b">
        <f t="shared" si="408"/>
        <v>0</v>
      </c>
      <c r="FJ153" s="135">
        <f t="shared" si="409"/>
        <v>44166</v>
      </c>
      <c r="FK153" s="135">
        <f t="shared" si="410"/>
        <v>44377</v>
      </c>
      <c r="FL153" s="112" t="b">
        <f t="shared" si="411"/>
        <v>0</v>
      </c>
      <c r="FM153" s="113">
        <f t="shared" si="412"/>
        <v>44166</v>
      </c>
      <c r="FN153" s="135">
        <f t="shared" si="413"/>
        <v>44377</v>
      </c>
      <c r="FO153" s="148" t="b">
        <f>IFERROR(INDEX('Avtal för korttidsarbete'!R:R,MATCH(D153,'Avtal för korttidsarbete'!$G:$G,0)),TRUE)</f>
        <v>1</v>
      </c>
      <c r="FP153" s="135" t="str">
        <f>IF(FO153,"-",INDEX('Avtal för korttidsarbete'!$D:$D,MATCH(D153,'Avtal för korttidsarbete'!$G:$G,0)))</f>
        <v>-</v>
      </c>
      <c r="FQ153" s="113" t="b">
        <f>IFERROR(G153&gt;INDEX(Uppsägningar!E:E,MATCH(C153,Uppsägningar!C:C,0)),FALSE)</f>
        <v>0</v>
      </c>
    </row>
    <row r="154" spans="1:173" x14ac:dyDescent="0.25">
      <c r="A154" s="19">
        <v>138</v>
      </c>
      <c r="B154" s="20"/>
      <c r="C154" s="183"/>
      <c r="D154" s="66"/>
      <c r="E154" s="212">
        <f>IFERROR(INDEX(Admin!$C$7:$C$10,MATCH(FP154,TblNivåValTExt,0)),0)</f>
        <v>0</v>
      </c>
      <c r="F154" s="1"/>
      <c r="G154" s="1"/>
      <c r="H154" s="78"/>
      <c r="I154" s="181"/>
      <c r="J154" s="181"/>
      <c r="K154" s="182"/>
      <c r="L154" s="182"/>
      <c r="M154" s="181"/>
      <c r="N154" s="181"/>
      <c r="O154" s="181"/>
      <c r="P154" s="182"/>
      <c r="Q154" s="182"/>
      <c r="R154" s="181"/>
      <c r="S154" s="181"/>
      <c r="T154" s="181"/>
      <c r="U154" s="182"/>
      <c r="V154" s="182"/>
      <c r="W154" s="181"/>
      <c r="X154" s="181"/>
      <c r="Y154" s="181"/>
      <c r="Z154" s="182"/>
      <c r="AA154" s="182"/>
      <c r="AB154" s="181"/>
      <c r="AC154" s="181"/>
      <c r="AD154" s="181"/>
      <c r="AE154" s="182"/>
      <c r="AF154" s="182"/>
      <c r="AG154" s="181"/>
      <c r="AH154" s="181"/>
      <c r="AI154" s="181"/>
      <c r="AJ154" s="182"/>
      <c r="AK154" s="182"/>
      <c r="AL154" s="181"/>
      <c r="AM154" s="181"/>
      <c r="AN154" s="181"/>
      <c r="AO154" s="182"/>
      <c r="AP154" s="182"/>
      <c r="AQ154" s="181"/>
      <c r="AR154" s="181"/>
      <c r="AS154" s="181"/>
      <c r="AT154" s="182"/>
      <c r="AU154" s="182"/>
      <c r="AV154" s="181"/>
      <c r="AW154" s="181"/>
      <c r="AX154" s="181"/>
      <c r="AY154" s="182"/>
      <c r="AZ154" s="182"/>
      <c r="BA154" s="181"/>
      <c r="BB154" s="181"/>
      <c r="BC154" s="181"/>
      <c r="BD154" s="182"/>
      <c r="BE154" s="182"/>
      <c r="BF154" s="181"/>
      <c r="BG154" s="180">
        <f t="shared" si="379"/>
        <v>0</v>
      </c>
      <c r="BH154" s="116" t="str">
        <f t="shared" si="380"/>
        <v/>
      </c>
      <c r="BI154" s="80" t="b">
        <f t="shared" si="328"/>
        <v>0</v>
      </c>
      <c r="BJ154" s="80" t="str">
        <f t="shared" si="329"/>
        <v/>
      </c>
      <c r="BK154" s="80" t="b">
        <f t="shared" si="381"/>
        <v>0</v>
      </c>
      <c r="BL154" s="13" t="str">
        <f t="shared" si="330"/>
        <v/>
      </c>
      <c r="BM154" s="13" t="b">
        <f t="shared" si="382"/>
        <v>0</v>
      </c>
      <c r="BN154" s="35" t="str">
        <f t="shared" si="331"/>
        <v/>
      </c>
      <c r="BO154" s="13" t="b">
        <f t="shared" si="332"/>
        <v>0</v>
      </c>
      <c r="BP154" s="35" t="str">
        <f t="shared" si="333"/>
        <v/>
      </c>
      <c r="BQ154" s="13" t="b">
        <f t="shared" si="334"/>
        <v>0</v>
      </c>
      <c r="BR154" s="35" t="str">
        <f t="shared" si="335"/>
        <v/>
      </c>
      <c r="BS154" s="35" t="b">
        <f t="shared" si="336"/>
        <v>0</v>
      </c>
      <c r="BT154" s="35" t="str">
        <f t="shared" si="337"/>
        <v/>
      </c>
      <c r="BU154" s="35" t="b">
        <f t="shared" si="338"/>
        <v>0</v>
      </c>
      <c r="BV154" s="35" t="str">
        <f t="shared" si="339"/>
        <v/>
      </c>
      <c r="BW154" s="13" t="b">
        <f t="shared" si="414"/>
        <v>0</v>
      </c>
      <c r="BX154" s="35" t="str">
        <f t="shared" si="340"/>
        <v/>
      </c>
      <c r="BY154" s="265" t="b">
        <f t="shared" si="383"/>
        <v>0</v>
      </c>
      <c r="BZ154" s="35" t="str">
        <f t="shared" si="341"/>
        <v/>
      </c>
      <c r="CA154" s="265" t="b">
        <f t="shared" si="384"/>
        <v>0</v>
      </c>
      <c r="CB154" s="35" t="str">
        <f t="shared" si="342"/>
        <v/>
      </c>
      <c r="CC154" s="272" t="b">
        <f t="shared" si="385"/>
        <v>0</v>
      </c>
      <c r="CD154" s="35" t="str">
        <f t="shared" si="343"/>
        <v/>
      </c>
      <c r="CE154" s="13" t="b">
        <f t="shared" si="344"/>
        <v>0</v>
      </c>
      <c r="CF154" s="35" t="str">
        <f t="shared" si="345"/>
        <v/>
      </c>
      <c r="CG154" s="179">
        <f t="shared" si="346"/>
        <v>0</v>
      </c>
      <c r="CH154" s="179">
        <f t="shared" si="347"/>
        <v>0</v>
      </c>
      <c r="CI154" s="218">
        <f t="shared" si="386"/>
        <v>0</v>
      </c>
      <c r="CJ154" s="218">
        <f t="shared" si="387"/>
        <v>0</v>
      </c>
      <c r="CK154" s="218">
        <f t="shared" si="388"/>
        <v>0</v>
      </c>
      <c r="CL154" s="218">
        <f t="shared" si="389"/>
        <v>0</v>
      </c>
      <c r="CM154" s="218">
        <f t="shared" si="390"/>
        <v>0</v>
      </c>
      <c r="CN154" s="218">
        <f t="shared" si="391"/>
        <v>0</v>
      </c>
      <c r="CO154" s="218">
        <f t="shared" si="392"/>
        <v>0</v>
      </c>
      <c r="CP154" s="218">
        <f t="shared" si="393"/>
        <v>0</v>
      </c>
      <c r="CQ154" s="218">
        <f t="shared" si="394"/>
        <v>0</v>
      </c>
      <c r="CR154" s="218">
        <f t="shared" si="395"/>
        <v>0</v>
      </c>
      <c r="CS154" s="14">
        <f t="shared" si="348"/>
        <v>0</v>
      </c>
      <c r="CT154" s="236">
        <f t="shared" si="349"/>
        <v>0</v>
      </c>
      <c r="CU154" s="237">
        <f t="shared" si="415"/>
        <v>0</v>
      </c>
      <c r="CV154" s="16">
        <f t="shared" si="415"/>
        <v>0</v>
      </c>
      <c r="CW154" s="16">
        <f t="shared" si="415"/>
        <v>0</v>
      </c>
      <c r="CX154" s="16">
        <f t="shared" si="415"/>
        <v>0</v>
      </c>
      <c r="CY154" s="16">
        <f t="shared" si="415"/>
        <v>0</v>
      </c>
      <c r="CZ154" s="16">
        <f t="shared" si="415"/>
        <v>0</v>
      </c>
      <c r="DA154" s="16">
        <f t="shared" si="415"/>
        <v>0</v>
      </c>
      <c r="DB154" s="16">
        <f t="shared" si="415"/>
        <v>0</v>
      </c>
      <c r="DC154" s="16">
        <f t="shared" si="415"/>
        <v>0</v>
      </c>
      <c r="DD154" s="238">
        <f t="shared" si="415"/>
        <v>0</v>
      </c>
      <c r="DE154" s="232">
        <f t="shared" si="416"/>
        <v>0</v>
      </c>
      <c r="DF154" s="132">
        <f t="shared" si="416"/>
        <v>0</v>
      </c>
      <c r="DG154" s="132">
        <f t="shared" si="416"/>
        <v>0</v>
      </c>
      <c r="DH154" s="132">
        <f t="shared" si="416"/>
        <v>0</v>
      </c>
      <c r="DI154" s="132">
        <f t="shared" si="416"/>
        <v>0</v>
      </c>
      <c r="DJ154" s="132">
        <f t="shared" si="416"/>
        <v>0</v>
      </c>
      <c r="DK154" s="132">
        <f t="shared" si="416"/>
        <v>0</v>
      </c>
      <c r="DL154" s="132">
        <f t="shared" si="416"/>
        <v>0</v>
      </c>
      <c r="DM154" s="132">
        <f t="shared" si="416"/>
        <v>0</v>
      </c>
      <c r="DN154" s="233">
        <f t="shared" si="416"/>
        <v>0</v>
      </c>
      <c r="DO154" s="232">
        <f t="shared" si="350"/>
        <v>0</v>
      </c>
      <c r="DP154" s="132">
        <f t="shared" si="351"/>
        <v>0</v>
      </c>
      <c r="DQ154" s="132">
        <f t="shared" si="352"/>
        <v>0</v>
      </c>
      <c r="DR154" s="132">
        <f t="shared" si="353"/>
        <v>0</v>
      </c>
      <c r="DS154" s="132">
        <f t="shared" si="354"/>
        <v>0</v>
      </c>
      <c r="DT154" s="132">
        <f t="shared" si="355"/>
        <v>0</v>
      </c>
      <c r="DU154" s="132">
        <f t="shared" si="356"/>
        <v>0</v>
      </c>
      <c r="DV154" s="132">
        <f t="shared" si="357"/>
        <v>0</v>
      </c>
      <c r="DW154" s="132">
        <f t="shared" si="358"/>
        <v>0</v>
      </c>
      <c r="DX154" s="233">
        <f t="shared" si="359"/>
        <v>0</v>
      </c>
      <c r="DY154" s="231" t="b">
        <f t="shared" si="396"/>
        <v>0</v>
      </c>
      <c r="DZ154" s="163"/>
      <c r="EA154" s="226" t="str">
        <f t="shared" si="397"/>
        <v/>
      </c>
      <c r="EB154" s="178" t="str">
        <f t="shared" si="398"/>
        <v/>
      </c>
      <c r="EC154" s="178" t="str">
        <f t="shared" si="399"/>
        <v/>
      </c>
      <c r="ED154" s="178" t="str">
        <f t="shared" si="400"/>
        <v/>
      </c>
      <c r="EE154" s="178" t="str">
        <f t="shared" si="401"/>
        <v/>
      </c>
      <c r="EF154" s="178" t="str">
        <f t="shared" si="402"/>
        <v/>
      </c>
      <c r="EG154" s="178" t="str">
        <f t="shared" si="403"/>
        <v/>
      </c>
      <c r="EH154" s="178" t="str">
        <f t="shared" si="404"/>
        <v/>
      </c>
      <c r="EI154" s="178" t="str">
        <f t="shared" si="405"/>
        <v/>
      </c>
      <c r="EJ154" s="227" t="str">
        <f t="shared" si="406"/>
        <v/>
      </c>
      <c r="EK154" s="230" t="str">
        <f t="shared" si="360"/>
        <v/>
      </c>
      <c r="EL154" s="177" t="str">
        <f t="shared" si="361"/>
        <v/>
      </c>
      <c r="EM154" s="177" t="str">
        <f t="shared" si="362"/>
        <v/>
      </c>
      <c r="EN154" s="177" t="str">
        <f t="shared" si="363"/>
        <v/>
      </c>
      <c r="EO154" s="177" t="str">
        <f t="shared" si="364"/>
        <v/>
      </c>
      <c r="EP154" s="177" t="str">
        <f t="shared" si="365"/>
        <v/>
      </c>
      <c r="EQ154" s="177" t="str">
        <f t="shared" si="366"/>
        <v/>
      </c>
      <c r="ER154" s="177" t="str">
        <f t="shared" si="367"/>
        <v/>
      </c>
      <c r="ES154" s="177" t="str">
        <f t="shared" si="368"/>
        <v/>
      </c>
      <c r="ET154" s="177" t="str">
        <f t="shared" si="369"/>
        <v/>
      </c>
      <c r="EU154" s="229" t="e">
        <f t="shared" si="370"/>
        <v>#VALUE!</v>
      </c>
      <c r="EV154" s="27" t="e">
        <f t="shared" si="371"/>
        <v>#VALUE!</v>
      </c>
      <c r="EW154" s="27" t="e">
        <f t="shared" si="372"/>
        <v>#VALUE!</v>
      </c>
      <c r="EX154" s="28" t="e">
        <f t="shared" si="373"/>
        <v>#VALUE!</v>
      </c>
      <c r="EY154" s="28" t="e">
        <f t="shared" si="374"/>
        <v>#VALUE!</v>
      </c>
      <c r="EZ154" s="28" t="b">
        <f t="shared" si="375"/>
        <v>0</v>
      </c>
      <c r="FA154" s="176" t="str">
        <f t="shared" si="376"/>
        <v/>
      </c>
      <c r="FB154" s="27" t="e" cm="1">
        <f t="array" aca="1" ref="FB154" ca="1">TEXT(RIGHT(10-RIGHT(SUM(INDEX(1*(MID(MID(C154,1,1)*2,ROW(INDIRECT("1:"&amp;LEN(MID(C154,1,1)*2))),1)),,))+MID(C154,2,1)+
SUM(INDEX(1*(MID(MID(C154,3,1)*2,ROW(INDIRECT("1:"&amp;LEN(MID(C154,3,1)*2))),1)),,))+MID(C154,4,1)+
SUM(INDEX(1*(MID(MID(C154,5,1)*2,ROW(INDIRECT("1:"&amp;LEN(MID(C154,5,1)*2))),1)),,))+MID(C154,6,1)+
SUM(INDEX(1*(MID(MID(C154,8,1)*2,ROW(INDIRECT("1:"&amp;LEN(MID(C154,8,1)*2))),1)),,))+MID(C154,9,1)+
SUM(INDEX(1*(MID(MID(C154,10,1)*2,ROW(INDIRECT("1:"&amp;LEN(MID(C154,10,1)*2))),1)),,)),1),1),"0")</f>
        <v>#VALUE!</v>
      </c>
      <c r="FC154" s="27" t="str">
        <f t="shared" si="377"/>
        <v/>
      </c>
      <c r="FD154" s="29" t="b">
        <f t="shared" si="378"/>
        <v>0</v>
      </c>
      <c r="FE154" s="112" t="b">
        <f>IFERROR(MATCH(D154,'Avtal för korttidsarbete'!$G$13:$G$1012,0),TRUE)</f>
        <v>1</v>
      </c>
      <c r="FF154" s="112" t="b">
        <f t="shared" si="407"/>
        <v>0</v>
      </c>
      <c r="FG154" s="113" t="str" cm="1">
        <f t="array" ref="FG154">IF(FE154=TRUE,"x",INDEX('Avtal för korttidsarbete'!$E$13:$E$1012,$FE154))</f>
        <v>x</v>
      </c>
      <c r="FH154" s="113" t="str" cm="1">
        <f t="array" ref="FH154">IF(FE154=TRUE,"x",INDEX('Avtal för korttidsarbete'!$F$13:$F$1012,$FE154))</f>
        <v>x</v>
      </c>
      <c r="FI154" s="112" t="b">
        <f t="shared" si="408"/>
        <v>0</v>
      </c>
      <c r="FJ154" s="135">
        <f t="shared" si="409"/>
        <v>44166</v>
      </c>
      <c r="FK154" s="135">
        <f t="shared" si="410"/>
        <v>44377</v>
      </c>
      <c r="FL154" s="112" t="b">
        <f t="shared" si="411"/>
        <v>0</v>
      </c>
      <c r="FM154" s="113">
        <f t="shared" si="412"/>
        <v>44166</v>
      </c>
      <c r="FN154" s="135">
        <f t="shared" si="413"/>
        <v>44377</v>
      </c>
      <c r="FO154" s="148" t="b">
        <f>IFERROR(INDEX('Avtal för korttidsarbete'!R:R,MATCH(D154,'Avtal för korttidsarbete'!$G:$G,0)),TRUE)</f>
        <v>1</v>
      </c>
      <c r="FP154" s="135" t="str">
        <f>IF(FO154,"-",INDEX('Avtal för korttidsarbete'!$D:$D,MATCH(D154,'Avtal för korttidsarbete'!$G:$G,0)))</f>
        <v>-</v>
      </c>
      <c r="FQ154" s="113" t="b">
        <f>IFERROR(G154&gt;INDEX(Uppsägningar!E:E,MATCH(C154,Uppsägningar!C:C,0)),FALSE)</f>
        <v>0</v>
      </c>
    </row>
    <row r="155" spans="1:173" x14ac:dyDescent="0.25">
      <c r="A155" s="19">
        <v>139</v>
      </c>
      <c r="B155" s="20"/>
      <c r="C155" s="183"/>
      <c r="D155" s="66"/>
      <c r="E155" s="212">
        <f>IFERROR(INDEX(Admin!$C$7:$C$10,MATCH(FP155,TblNivåValTExt,0)),0)</f>
        <v>0</v>
      </c>
      <c r="F155" s="1"/>
      <c r="G155" s="1"/>
      <c r="H155" s="78"/>
      <c r="I155" s="181"/>
      <c r="J155" s="181"/>
      <c r="K155" s="182"/>
      <c r="L155" s="182"/>
      <c r="M155" s="181"/>
      <c r="N155" s="181"/>
      <c r="O155" s="181"/>
      <c r="P155" s="182"/>
      <c r="Q155" s="182"/>
      <c r="R155" s="181"/>
      <c r="S155" s="181"/>
      <c r="T155" s="181"/>
      <c r="U155" s="182"/>
      <c r="V155" s="182"/>
      <c r="W155" s="181"/>
      <c r="X155" s="181"/>
      <c r="Y155" s="181"/>
      <c r="Z155" s="182"/>
      <c r="AA155" s="182"/>
      <c r="AB155" s="181"/>
      <c r="AC155" s="181"/>
      <c r="AD155" s="181"/>
      <c r="AE155" s="182"/>
      <c r="AF155" s="182"/>
      <c r="AG155" s="181"/>
      <c r="AH155" s="181"/>
      <c r="AI155" s="181"/>
      <c r="AJ155" s="182"/>
      <c r="AK155" s="182"/>
      <c r="AL155" s="181"/>
      <c r="AM155" s="181"/>
      <c r="AN155" s="181"/>
      <c r="AO155" s="182"/>
      <c r="AP155" s="182"/>
      <c r="AQ155" s="181"/>
      <c r="AR155" s="181"/>
      <c r="AS155" s="181"/>
      <c r="AT155" s="182"/>
      <c r="AU155" s="182"/>
      <c r="AV155" s="181"/>
      <c r="AW155" s="181"/>
      <c r="AX155" s="181"/>
      <c r="AY155" s="182"/>
      <c r="AZ155" s="182"/>
      <c r="BA155" s="181"/>
      <c r="BB155" s="181"/>
      <c r="BC155" s="181"/>
      <c r="BD155" s="182"/>
      <c r="BE155" s="182"/>
      <c r="BF155" s="181"/>
      <c r="BG155" s="180">
        <f t="shared" si="379"/>
        <v>0</v>
      </c>
      <c r="BH155" s="116" t="str">
        <f t="shared" si="380"/>
        <v/>
      </c>
      <c r="BI155" s="80" t="b">
        <f t="shared" si="328"/>
        <v>0</v>
      </c>
      <c r="BJ155" s="80" t="str">
        <f t="shared" si="329"/>
        <v/>
      </c>
      <c r="BK155" s="80" t="b">
        <f t="shared" si="381"/>
        <v>0</v>
      </c>
      <c r="BL155" s="13" t="str">
        <f t="shared" si="330"/>
        <v/>
      </c>
      <c r="BM155" s="13" t="b">
        <f t="shared" si="382"/>
        <v>0</v>
      </c>
      <c r="BN155" s="35" t="str">
        <f t="shared" si="331"/>
        <v/>
      </c>
      <c r="BO155" s="13" t="b">
        <f t="shared" si="332"/>
        <v>0</v>
      </c>
      <c r="BP155" s="35" t="str">
        <f t="shared" si="333"/>
        <v/>
      </c>
      <c r="BQ155" s="13" t="b">
        <f t="shared" si="334"/>
        <v>0</v>
      </c>
      <c r="BR155" s="35" t="str">
        <f t="shared" si="335"/>
        <v/>
      </c>
      <c r="BS155" s="35" t="b">
        <f t="shared" si="336"/>
        <v>0</v>
      </c>
      <c r="BT155" s="35" t="str">
        <f t="shared" si="337"/>
        <v/>
      </c>
      <c r="BU155" s="35" t="b">
        <f t="shared" si="338"/>
        <v>0</v>
      </c>
      <c r="BV155" s="35" t="str">
        <f t="shared" si="339"/>
        <v/>
      </c>
      <c r="BW155" s="13" t="b">
        <f t="shared" si="414"/>
        <v>0</v>
      </c>
      <c r="BX155" s="35" t="str">
        <f t="shared" si="340"/>
        <v/>
      </c>
      <c r="BY155" s="265" t="b">
        <f t="shared" si="383"/>
        <v>0</v>
      </c>
      <c r="BZ155" s="35" t="str">
        <f t="shared" si="341"/>
        <v/>
      </c>
      <c r="CA155" s="265" t="b">
        <f t="shared" si="384"/>
        <v>0</v>
      </c>
      <c r="CB155" s="35" t="str">
        <f t="shared" si="342"/>
        <v/>
      </c>
      <c r="CC155" s="272" t="b">
        <f t="shared" si="385"/>
        <v>0</v>
      </c>
      <c r="CD155" s="35" t="str">
        <f t="shared" si="343"/>
        <v/>
      </c>
      <c r="CE155" s="13" t="b">
        <f t="shared" si="344"/>
        <v>0</v>
      </c>
      <c r="CF155" s="35" t="str">
        <f t="shared" si="345"/>
        <v/>
      </c>
      <c r="CG155" s="179">
        <f t="shared" si="346"/>
        <v>0</v>
      </c>
      <c r="CH155" s="179">
        <f t="shared" si="347"/>
        <v>0</v>
      </c>
      <c r="CI155" s="218">
        <f t="shared" si="386"/>
        <v>0</v>
      </c>
      <c r="CJ155" s="218">
        <f t="shared" si="387"/>
        <v>0</v>
      </c>
      <c r="CK155" s="218">
        <f t="shared" si="388"/>
        <v>0</v>
      </c>
      <c r="CL155" s="218">
        <f t="shared" si="389"/>
        <v>0</v>
      </c>
      <c r="CM155" s="218">
        <f t="shared" si="390"/>
        <v>0</v>
      </c>
      <c r="CN155" s="218">
        <f t="shared" si="391"/>
        <v>0</v>
      </c>
      <c r="CO155" s="218">
        <f t="shared" si="392"/>
        <v>0</v>
      </c>
      <c r="CP155" s="218">
        <f t="shared" si="393"/>
        <v>0</v>
      </c>
      <c r="CQ155" s="218">
        <f t="shared" si="394"/>
        <v>0</v>
      </c>
      <c r="CR155" s="218">
        <f t="shared" si="395"/>
        <v>0</v>
      </c>
      <c r="CS155" s="14">
        <f t="shared" si="348"/>
        <v>0</v>
      </c>
      <c r="CT155" s="236">
        <f t="shared" si="349"/>
        <v>0</v>
      </c>
      <c r="CU155" s="237">
        <f t="shared" si="415"/>
        <v>0</v>
      </c>
      <c r="CV155" s="16">
        <f t="shared" si="415"/>
        <v>0</v>
      </c>
      <c r="CW155" s="16">
        <f t="shared" si="415"/>
        <v>0</v>
      </c>
      <c r="CX155" s="16">
        <f t="shared" si="415"/>
        <v>0</v>
      </c>
      <c r="CY155" s="16">
        <f t="shared" si="415"/>
        <v>0</v>
      </c>
      <c r="CZ155" s="16">
        <f t="shared" si="415"/>
        <v>0</v>
      </c>
      <c r="DA155" s="16">
        <f t="shared" si="415"/>
        <v>0</v>
      </c>
      <c r="DB155" s="16">
        <f t="shared" si="415"/>
        <v>0</v>
      </c>
      <c r="DC155" s="16">
        <f t="shared" si="415"/>
        <v>0</v>
      </c>
      <c r="DD155" s="238">
        <f t="shared" si="415"/>
        <v>0</v>
      </c>
      <c r="DE155" s="232">
        <f t="shared" si="416"/>
        <v>0</v>
      </c>
      <c r="DF155" s="132">
        <f t="shared" si="416"/>
        <v>0</v>
      </c>
      <c r="DG155" s="132">
        <f t="shared" si="416"/>
        <v>0</v>
      </c>
      <c r="DH155" s="132">
        <f t="shared" si="416"/>
        <v>0</v>
      </c>
      <c r="DI155" s="132">
        <f t="shared" si="416"/>
        <v>0</v>
      </c>
      <c r="DJ155" s="132">
        <f t="shared" si="416"/>
        <v>0</v>
      </c>
      <c r="DK155" s="132">
        <f t="shared" si="416"/>
        <v>0</v>
      </c>
      <c r="DL155" s="132">
        <f t="shared" si="416"/>
        <v>0</v>
      </c>
      <c r="DM155" s="132">
        <f t="shared" si="416"/>
        <v>0</v>
      </c>
      <c r="DN155" s="233">
        <f t="shared" si="416"/>
        <v>0</v>
      </c>
      <c r="DO155" s="232">
        <f t="shared" si="350"/>
        <v>0</v>
      </c>
      <c r="DP155" s="132">
        <f t="shared" si="351"/>
        <v>0</v>
      </c>
      <c r="DQ155" s="132">
        <f t="shared" si="352"/>
        <v>0</v>
      </c>
      <c r="DR155" s="132">
        <f t="shared" si="353"/>
        <v>0</v>
      </c>
      <c r="DS155" s="132">
        <f t="shared" si="354"/>
        <v>0</v>
      </c>
      <c r="DT155" s="132">
        <f t="shared" si="355"/>
        <v>0</v>
      </c>
      <c r="DU155" s="132">
        <f t="shared" si="356"/>
        <v>0</v>
      </c>
      <c r="DV155" s="132">
        <f t="shared" si="357"/>
        <v>0</v>
      </c>
      <c r="DW155" s="132">
        <f t="shared" si="358"/>
        <v>0</v>
      </c>
      <c r="DX155" s="233">
        <f t="shared" si="359"/>
        <v>0</v>
      </c>
      <c r="DY155" s="231" t="b">
        <f t="shared" si="396"/>
        <v>0</v>
      </c>
      <c r="DZ155" s="163"/>
      <c r="EA155" s="226" t="str">
        <f t="shared" si="397"/>
        <v/>
      </c>
      <c r="EB155" s="178" t="str">
        <f t="shared" si="398"/>
        <v/>
      </c>
      <c r="EC155" s="178" t="str">
        <f t="shared" si="399"/>
        <v/>
      </c>
      <c r="ED155" s="178" t="str">
        <f t="shared" si="400"/>
        <v/>
      </c>
      <c r="EE155" s="178" t="str">
        <f t="shared" si="401"/>
        <v/>
      </c>
      <c r="EF155" s="178" t="str">
        <f t="shared" si="402"/>
        <v/>
      </c>
      <c r="EG155" s="178" t="str">
        <f t="shared" si="403"/>
        <v/>
      </c>
      <c r="EH155" s="178" t="str">
        <f t="shared" si="404"/>
        <v/>
      </c>
      <c r="EI155" s="178" t="str">
        <f t="shared" si="405"/>
        <v/>
      </c>
      <c r="EJ155" s="227" t="str">
        <f t="shared" si="406"/>
        <v/>
      </c>
      <c r="EK155" s="230" t="str">
        <f t="shared" si="360"/>
        <v/>
      </c>
      <c r="EL155" s="177" t="str">
        <f t="shared" si="361"/>
        <v/>
      </c>
      <c r="EM155" s="177" t="str">
        <f t="shared" si="362"/>
        <v/>
      </c>
      <c r="EN155" s="177" t="str">
        <f t="shared" si="363"/>
        <v/>
      </c>
      <c r="EO155" s="177" t="str">
        <f t="shared" si="364"/>
        <v/>
      </c>
      <c r="EP155" s="177" t="str">
        <f t="shared" si="365"/>
        <v/>
      </c>
      <c r="EQ155" s="177" t="str">
        <f t="shared" si="366"/>
        <v/>
      </c>
      <c r="ER155" s="177" t="str">
        <f t="shared" si="367"/>
        <v/>
      </c>
      <c r="ES155" s="177" t="str">
        <f t="shared" si="368"/>
        <v/>
      </c>
      <c r="ET155" s="177" t="str">
        <f t="shared" si="369"/>
        <v/>
      </c>
      <c r="EU155" s="229" t="e">
        <f t="shared" si="370"/>
        <v>#VALUE!</v>
      </c>
      <c r="EV155" s="27" t="e">
        <f t="shared" si="371"/>
        <v>#VALUE!</v>
      </c>
      <c r="EW155" s="27" t="e">
        <f t="shared" si="372"/>
        <v>#VALUE!</v>
      </c>
      <c r="EX155" s="28" t="e">
        <f t="shared" si="373"/>
        <v>#VALUE!</v>
      </c>
      <c r="EY155" s="28" t="e">
        <f t="shared" si="374"/>
        <v>#VALUE!</v>
      </c>
      <c r="EZ155" s="28" t="b">
        <f t="shared" si="375"/>
        <v>0</v>
      </c>
      <c r="FA155" s="176" t="str">
        <f t="shared" si="376"/>
        <v/>
      </c>
      <c r="FB155" s="27" t="e" cm="1">
        <f t="array" aca="1" ref="FB155" ca="1">TEXT(RIGHT(10-RIGHT(SUM(INDEX(1*(MID(MID(C155,1,1)*2,ROW(INDIRECT("1:"&amp;LEN(MID(C155,1,1)*2))),1)),,))+MID(C155,2,1)+
SUM(INDEX(1*(MID(MID(C155,3,1)*2,ROW(INDIRECT("1:"&amp;LEN(MID(C155,3,1)*2))),1)),,))+MID(C155,4,1)+
SUM(INDEX(1*(MID(MID(C155,5,1)*2,ROW(INDIRECT("1:"&amp;LEN(MID(C155,5,1)*2))),1)),,))+MID(C155,6,1)+
SUM(INDEX(1*(MID(MID(C155,8,1)*2,ROW(INDIRECT("1:"&amp;LEN(MID(C155,8,1)*2))),1)),,))+MID(C155,9,1)+
SUM(INDEX(1*(MID(MID(C155,10,1)*2,ROW(INDIRECT("1:"&amp;LEN(MID(C155,10,1)*2))),1)),,)),1),1),"0")</f>
        <v>#VALUE!</v>
      </c>
      <c r="FC155" s="27" t="str">
        <f t="shared" si="377"/>
        <v/>
      </c>
      <c r="FD155" s="29" t="b">
        <f t="shared" si="378"/>
        <v>0</v>
      </c>
      <c r="FE155" s="112" t="b">
        <f>IFERROR(MATCH(D155,'Avtal för korttidsarbete'!$G$13:$G$1012,0),TRUE)</f>
        <v>1</v>
      </c>
      <c r="FF155" s="112" t="b">
        <f t="shared" si="407"/>
        <v>0</v>
      </c>
      <c r="FG155" s="113" t="str" cm="1">
        <f t="array" ref="FG155">IF(FE155=TRUE,"x",INDEX('Avtal för korttidsarbete'!$E$13:$E$1012,$FE155))</f>
        <v>x</v>
      </c>
      <c r="FH155" s="113" t="str" cm="1">
        <f t="array" ref="FH155">IF(FE155=TRUE,"x",INDEX('Avtal för korttidsarbete'!$F$13:$F$1012,$FE155))</f>
        <v>x</v>
      </c>
      <c r="FI155" s="112" t="b">
        <f t="shared" si="408"/>
        <v>0</v>
      </c>
      <c r="FJ155" s="135">
        <f t="shared" si="409"/>
        <v>44166</v>
      </c>
      <c r="FK155" s="135">
        <f t="shared" si="410"/>
        <v>44377</v>
      </c>
      <c r="FL155" s="112" t="b">
        <f t="shared" si="411"/>
        <v>0</v>
      </c>
      <c r="FM155" s="113">
        <f t="shared" si="412"/>
        <v>44166</v>
      </c>
      <c r="FN155" s="135">
        <f t="shared" si="413"/>
        <v>44377</v>
      </c>
      <c r="FO155" s="148" t="b">
        <f>IFERROR(INDEX('Avtal för korttidsarbete'!R:R,MATCH(D155,'Avtal för korttidsarbete'!$G:$G,0)),TRUE)</f>
        <v>1</v>
      </c>
      <c r="FP155" s="135" t="str">
        <f>IF(FO155,"-",INDEX('Avtal för korttidsarbete'!$D:$D,MATCH(D155,'Avtal för korttidsarbete'!$G:$G,0)))</f>
        <v>-</v>
      </c>
      <c r="FQ155" s="113" t="b">
        <f>IFERROR(G155&gt;INDEX(Uppsägningar!E:E,MATCH(C155,Uppsägningar!C:C,0)),FALSE)</f>
        <v>0</v>
      </c>
    </row>
    <row r="156" spans="1:173" x14ac:dyDescent="0.25">
      <c r="A156" s="19">
        <v>140</v>
      </c>
      <c r="B156" s="20"/>
      <c r="C156" s="183"/>
      <c r="D156" s="66"/>
      <c r="E156" s="212">
        <f>IFERROR(INDEX(Admin!$C$7:$C$10,MATCH(FP156,TblNivåValTExt,0)),0)</f>
        <v>0</v>
      </c>
      <c r="F156" s="1"/>
      <c r="G156" s="1"/>
      <c r="H156" s="78"/>
      <c r="I156" s="181"/>
      <c r="J156" s="181"/>
      <c r="K156" s="182"/>
      <c r="L156" s="182"/>
      <c r="M156" s="181"/>
      <c r="N156" s="181"/>
      <c r="O156" s="181"/>
      <c r="P156" s="182"/>
      <c r="Q156" s="182"/>
      <c r="R156" s="181"/>
      <c r="S156" s="181"/>
      <c r="T156" s="181"/>
      <c r="U156" s="182"/>
      <c r="V156" s="182"/>
      <c r="W156" s="181"/>
      <c r="X156" s="181"/>
      <c r="Y156" s="181"/>
      <c r="Z156" s="182"/>
      <c r="AA156" s="182"/>
      <c r="AB156" s="181"/>
      <c r="AC156" s="181"/>
      <c r="AD156" s="181"/>
      <c r="AE156" s="182"/>
      <c r="AF156" s="182"/>
      <c r="AG156" s="181"/>
      <c r="AH156" s="181"/>
      <c r="AI156" s="181"/>
      <c r="AJ156" s="182"/>
      <c r="AK156" s="182"/>
      <c r="AL156" s="181"/>
      <c r="AM156" s="181"/>
      <c r="AN156" s="181"/>
      <c r="AO156" s="182"/>
      <c r="AP156" s="182"/>
      <c r="AQ156" s="181"/>
      <c r="AR156" s="181"/>
      <c r="AS156" s="181"/>
      <c r="AT156" s="182"/>
      <c r="AU156" s="182"/>
      <c r="AV156" s="181"/>
      <c r="AW156" s="181"/>
      <c r="AX156" s="181"/>
      <c r="AY156" s="182"/>
      <c r="AZ156" s="182"/>
      <c r="BA156" s="181"/>
      <c r="BB156" s="181"/>
      <c r="BC156" s="181"/>
      <c r="BD156" s="182"/>
      <c r="BE156" s="182"/>
      <c r="BF156" s="181"/>
      <c r="BG156" s="180">
        <f t="shared" si="379"/>
        <v>0</v>
      </c>
      <c r="BH156" s="116" t="str">
        <f t="shared" si="380"/>
        <v/>
      </c>
      <c r="BI156" s="80" t="b">
        <f t="shared" si="328"/>
        <v>0</v>
      </c>
      <c r="BJ156" s="80" t="str">
        <f t="shared" si="329"/>
        <v/>
      </c>
      <c r="BK156" s="80" t="b">
        <f t="shared" si="381"/>
        <v>0</v>
      </c>
      <c r="BL156" s="13" t="str">
        <f t="shared" si="330"/>
        <v/>
      </c>
      <c r="BM156" s="13" t="b">
        <f t="shared" si="382"/>
        <v>0</v>
      </c>
      <c r="BN156" s="35" t="str">
        <f t="shared" si="331"/>
        <v/>
      </c>
      <c r="BO156" s="13" t="b">
        <f t="shared" si="332"/>
        <v>0</v>
      </c>
      <c r="BP156" s="35" t="str">
        <f t="shared" si="333"/>
        <v/>
      </c>
      <c r="BQ156" s="13" t="b">
        <f t="shared" si="334"/>
        <v>0</v>
      </c>
      <c r="BR156" s="35" t="str">
        <f t="shared" si="335"/>
        <v/>
      </c>
      <c r="BS156" s="35" t="b">
        <f t="shared" si="336"/>
        <v>0</v>
      </c>
      <c r="BT156" s="35" t="str">
        <f t="shared" si="337"/>
        <v/>
      </c>
      <c r="BU156" s="35" t="b">
        <f t="shared" si="338"/>
        <v>0</v>
      </c>
      <c r="BV156" s="35" t="str">
        <f t="shared" si="339"/>
        <v/>
      </c>
      <c r="BW156" s="13" t="b">
        <f t="shared" si="414"/>
        <v>0</v>
      </c>
      <c r="BX156" s="35" t="str">
        <f t="shared" si="340"/>
        <v/>
      </c>
      <c r="BY156" s="265" t="b">
        <f t="shared" si="383"/>
        <v>0</v>
      </c>
      <c r="BZ156" s="35" t="str">
        <f t="shared" si="341"/>
        <v/>
      </c>
      <c r="CA156" s="265" t="b">
        <f t="shared" si="384"/>
        <v>0</v>
      </c>
      <c r="CB156" s="35" t="str">
        <f t="shared" si="342"/>
        <v/>
      </c>
      <c r="CC156" s="272" t="b">
        <f t="shared" si="385"/>
        <v>0</v>
      </c>
      <c r="CD156" s="35" t="str">
        <f t="shared" si="343"/>
        <v/>
      </c>
      <c r="CE156" s="13" t="b">
        <f t="shared" si="344"/>
        <v>0</v>
      </c>
      <c r="CF156" s="35" t="str">
        <f t="shared" si="345"/>
        <v/>
      </c>
      <c r="CG156" s="179">
        <f t="shared" si="346"/>
        <v>0</v>
      </c>
      <c r="CH156" s="179">
        <f t="shared" si="347"/>
        <v>0</v>
      </c>
      <c r="CI156" s="218">
        <f t="shared" si="386"/>
        <v>0</v>
      </c>
      <c r="CJ156" s="218">
        <f t="shared" si="387"/>
        <v>0</v>
      </c>
      <c r="CK156" s="218">
        <f t="shared" si="388"/>
        <v>0</v>
      </c>
      <c r="CL156" s="218">
        <f t="shared" si="389"/>
        <v>0</v>
      </c>
      <c r="CM156" s="218">
        <f t="shared" si="390"/>
        <v>0</v>
      </c>
      <c r="CN156" s="218">
        <f t="shared" si="391"/>
        <v>0</v>
      </c>
      <c r="CO156" s="218">
        <f t="shared" si="392"/>
        <v>0</v>
      </c>
      <c r="CP156" s="218">
        <f t="shared" si="393"/>
        <v>0</v>
      </c>
      <c r="CQ156" s="218">
        <f t="shared" si="394"/>
        <v>0</v>
      </c>
      <c r="CR156" s="218">
        <f t="shared" si="395"/>
        <v>0</v>
      </c>
      <c r="CS156" s="14">
        <f t="shared" si="348"/>
        <v>0</v>
      </c>
      <c r="CT156" s="236">
        <f t="shared" si="349"/>
        <v>0</v>
      </c>
      <c r="CU156" s="237">
        <f t="shared" si="415"/>
        <v>0</v>
      </c>
      <c r="CV156" s="16">
        <f t="shared" si="415"/>
        <v>0</v>
      </c>
      <c r="CW156" s="16">
        <f t="shared" si="415"/>
        <v>0</v>
      </c>
      <c r="CX156" s="16">
        <f t="shared" si="415"/>
        <v>0</v>
      </c>
      <c r="CY156" s="16">
        <f t="shared" si="415"/>
        <v>0</v>
      </c>
      <c r="CZ156" s="16">
        <f t="shared" si="415"/>
        <v>0</v>
      </c>
      <c r="DA156" s="16">
        <f t="shared" si="415"/>
        <v>0</v>
      </c>
      <c r="DB156" s="16">
        <f t="shared" si="415"/>
        <v>0</v>
      </c>
      <c r="DC156" s="16">
        <f t="shared" si="415"/>
        <v>0</v>
      </c>
      <c r="DD156" s="238">
        <f t="shared" si="415"/>
        <v>0</v>
      </c>
      <c r="DE156" s="232">
        <f t="shared" si="416"/>
        <v>0</v>
      </c>
      <c r="DF156" s="132">
        <f t="shared" si="416"/>
        <v>0</v>
      </c>
      <c r="DG156" s="132">
        <f t="shared" si="416"/>
        <v>0</v>
      </c>
      <c r="DH156" s="132">
        <f t="shared" si="416"/>
        <v>0</v>
      </c>
      <c r="DI156" s="132">
        <f t="shared" si="416"/>
        <v>0</v>
      </c>
      <c r="DJ156" s="132">
        <f t="shared" si="416"/>
        <v>0</v>
      </c>
      <c r="DK156" s="132">
        <f t="shared" si="416"/>
        <v>0</v>
      </c>
      <c r="DL156" s="132">
        <f t="shared" si="416"/>
        <v>0</v>
      </c>
      <c r="DM156" s="132">
        <f t="shared" si="416"/>
        <v>0</v>
      </c>
      <c r="DN156" s="233">
        <f t="shared" si="416"/>
        <v>0</v>
      </c>
      <c r="DO156" s="232">
        <f t="shared" si="350"/>
        <v>0</v>
      </c>
      <c r="DP156" s="132">
        <f t="shared" si="351"/>
        <v>0</v>
      </c>
      <c r="DQ156" s="132">
        <f t="shared" si="352"/>
        <v>0</v>
      </c>
      <c r="DR156" s="132">
        <f t="shared" si="353"/>
        <v>0</v>
      </c>
      <c r="DS156" s="132">
        <f t="shared" si="354"/>
        <v>0</v>
      </c>
      <c r="DT156" s="132">
        <f t="shared" si="355"/>
        <v>0</v>
      </c>
      <c r="DU156" s="132">
        <f t="shared" si="356"/>
        <v>0</v>
      </c>
      <c r="DV156" s="132">
        <f t="shared" si="357"/>
        <v>0</v>
      </c>
      <c r="DW156" s="132">
        <f t="shared" si="358"/>
        <v>0</v>
      </c>
      <c r="DX156" s="233">
        <f t="shared" si="359"/>
        <v>0</v>
      </c>
      <c r="DY156" s="231" t="b">
        <f t="shared" si="396"/>
        <v>0</v>
      </c>
      <c r="DZ156" s="163"/>
      <c r="EA156" s="226" t="str">
        <f t="shared" si="397"/>
        <v/>
      </c>
      <c r="EB156" s="178" t="str">
        <f t="shared" si="398"/>
        <v/>
      </c>
      <c r="EC156" s="178" t="str">
        <f t="shared" si="399"/>
        <v/>
      </c>
      <c r="ED156" s="178" t="str">
        <f t="shared" si="400"/>
        <v/>
      </c>
      <c r="EE156" s="178" t="str">
        <f t="shared" si="401"/>
        <v/>
      </c>
      <c r="EF156" s="178" t="str">
        <f t="shared" si="402"/>
        <v/>
      </c>
      <c r="EG156" s="178" t="str">
        <f t="shared" si="403"/>
        <v/>
      </c>
      <c r="EH156" s="178" t="str">
        <f t="shared" si="404"/>
        <v/>
      </c>
      <c r="EI156" s="178" t="str">
        <f t="shared" si="405"/>
        <v/>
      </c>
      <c r="EJ156" s="227" t="str">
        <f t="shared" si="406"/>
        <v/>
      </c>
      <c r="EK156" s="230" t="str">
        <f t="shared" si="360"/>
        <v/>
      </c>
      <c r="EL156" s="177" t="str">
        <f t="shared" si="361"/>
        <v/>
      </c>
      <c r="EM156" s="177" t="str">
        <f t="shared" si="362"/>
        <v/>
      </c>
      <c r="EN156" s="177" t="str">
        <f t="shared" si="363"/>
        <v/>
      </c>
      <c r="EO156" s="177" t="str">
        <f t="shared" si="364"/>
        <v/>
      </c>
      <c r="EP156" s="177" t="str">
        <f t="shared" si="365"/>
        <v/>
      </c>
      <c r="EQ156" s="177" t="str">
        <f t="shared" si="366"/>
        <v/>
      </c>
      <c r="ER156" s="177" t="str">
        <f t="shared" si="367"/>
        <v/>
      </c>
      <c r="ES156" s="177" t="str">
        <f t="shared" si="368"/>
        <v/>
      </c>
      <c r="ET156" s="177" t="str">
        <f t="shared" si="369"/>
        <v/>
      </c>
      <c r="EU156" s="229" t="e">
        <f t="shared" si="370"/>
        <v>#VALUE!</v>
      </c>
      <c r="EV156" s="27" t="e">
        <f t="shared" si="371"/>
        <v>#VALUE!</v>
      </c>
      <c r="EW156" s="27" t="e">
        <f t="shared" si="372"/>
        <v>#VALUE!</v>
      </c>
      <c r="EX156" s="28" t="e">
        <f t="shared" si="373"/>
        <v>#VALUE!</v>
      </c>
      <c r="EY156" s="28" t="e">
        <f t="shared" si="374"/>
        <v>#VALUE!</v>
      </c>
      <c r="EZ156" s="28" t="b">
        <f t="shared" si="375"/>
        <v>0</v>
      </c>
      <c r="FA156" s="176" t="str">
        <f t="shared" si="376"/>
        <v/>
      </c>
      <c r="FB156" s="27" t="e" cm="1">
        <f t="array" aca="1" ref="FB156" ca="1">TEXT(RIGHT(10-RIGHT(SUM(INDEX(1*(MID(MID(C156,1,1)*2,ROW(INDIRECT("1:"&amp;LEN(MID(C156,1,1)*2))),1)),,))+MID(C156,2,1)+
SUM(INDEX(1*(MID(MID(C156,3,1)*2,ROW(INDIRECT("1:"&amp;LEN(MID(C156,3,1)*2))),1)),,))+MID(C156,4,1)+
SUM(INDEX(1*(MID(MID(C156,5,1)*2,ROW(INDIRECT("1:"&amp;LEN(MID(C156,5,1)*2))),1)),,))+MID(C156,6,1)+
SUM(INDEX(1*(MID(MID(C156,8,1)*2,ROW(INDIRECT("1:"&amp;LEN(MID(C156,8,1)*2))),1)),,))+MID(C156,9,1)+
SUM(INDEX(1*(MID(MID(C156,10,1)*2,ROW(INDIRECT("1:"&amp;LEN(MID(C156,10,1)*2))),1)),,)),1),1),"0")</f>
        <v>#VALUE!</v>
      </c>
      <c r="FC156" s="27" t="str">
        <f t="shared" si="377"/>
        <v/>
      </c>
      <c r="FD156" s="29" t="b">
        <f t="shared" si="378"/>
        <v>0</v>
      </c>
      <c r="FE156" s="112" t="b">
        <f>IFERROR(MATCH(D156,'Avtal för korttidsarbete'!$G$13:$G$1012,0),TRUE)</f>
        <v>1</v>
      </c>
      <c r="FF156" s="112" t="b">
        <f t="shared" si="407"/>
        <v>0</v>
      </c>
      <c r="FG156" s="113" t="str" cm="1">
        <f t="array" ref="FG156">IF(FE156=TRUE,"x",INDEX('Avtal för korttidsarbete'!$E$13:$E$1012,$FE156))</f>
        <v>x</v>
      </c>
      <c r="FH156" s="113" t="str" cm="1">
        <f t="array" ref="FH156">IF(FE156=TRUE,"x",INDEX('Avtal för korttidsarbete'!$F$13:$F$1012,$FE156))</f>
        <v>x</v>
      </c>
      <c r="FI156" s="112" t="b">
        <f t="shared" si="408"/>
        <v>0</v>
      </c>
      <c r="FJ156" s="135">
        <f t="shared" si="409"/>
        <v>44166</v>
      </c>
      <c r="FK156" s="135">
        <f t="shared" si="410"/>
        <v>44377</v>
      </c>
      <c r="FL156" s="112" t="b">
        <f t="shared" si="411"/>
        <v>0</v>
      </c>
      <c r="FM156" s="113">
        <f t="shared" si="412"/>
        <v>44166</v>
      </c>
      <c r="FN156" s="135">
        <f t="shared" si="413"/>
        <v>44377</v>
      </c>
      <c r="FO156" s="148" t="b">
        <f>IFERROR(INDEX('Avtal för korttidsarbete'!R:R,MATCH(D156,'Avtal för korttidsarbete'!$G:$G,0)),TRUE)</f>
        <v>1</v>
      </c>
      <c r="FP156" s="135" t="str">
        <f>IF(FO156,"-",INDEX('Avtal för korttidsarbete'!$D:$D,MATCH(D156,'Avtal för korttidsarbete'!$G:$G,0)))</f>
        <v>-</v>
      </c>
      <c r="FQ156" s="113" t="b">
        <f>IFERROR(G156&gt;INDEX(Uppsägningar!E:E,MATCH(C156,Uppsägningar!C:C,0)),FALSE)</f>
        <v>0</v>
      </c>
    </row>
    <row r="157" spans="1:173" x14ac:dyDescent="0.25">
      <c r="A157" s="19">
        <v>141</v>
      </c>
      <c r="B157" s="20"/>
      <c r="C157" s="183"/>
      <c r="D157" s="66"/>
      <c r="E157" s="212">
        <f>IFERROR(INDEX(Admin!$C$7:$C$10,MATCH(FP157,TblNivåValTExt,0)),0)</f>
        <v>0</v>
      </c>
      <c r="F157" s="1"/>
      <c r="G157" s="1"/>
      <c r="H157" s="78"/>
      <c r="I157" s="181"/>
      <c r="J157" s="181"/>
      <c r="K157" s="182"/>
      <c r="L157" s="182"/>
      <c r="M157" s="181"/>
      <c r="N157" s="181"/>
      <c r="O157" s="181"/>
      <c r="P157" s="182"/>
      <c r="Q157" s="182"/>
      <c r="R157" s="181"/>
      <c r="S157" s="181"/>
      <c r="T157" s="181"/>
      <c r="U157" s="182"/>
      <c r="V157" s="182"/>
      <c r="W157" s="181"/>
      <c r="X157" s="181"/>
      <c r="Y157" s="181"/>
      <c r="Z157" s="182"/>
      <c r="AA157" s="182"/>
      <c r="AB157" s="181"/>
      <c r="AC157" s="181"/>
      <c r="AD157" s="181"/>
      <c r="AE157" s="182"/>
      <c r="AF157" s="182"/>
      <c r="AG157" s="181"/>
      <c r="AH157" s="181"/>
      <c r="AI157" s="181"/>
      <c r="AJ157" s="182"/>
      <c r="AK157" s="182"/>
      <c r="AL157" s="181"/>
      <c r="AM157" s="181"/>
      <c r="AN157" s="181"/>
      <c r="AO157" s="182"/>
      <c r="AP157" s="182"/>
      <c r="AQ157" s="181"/>
      <c r="AR157" s="181"/>
      <c r="AS157" s="181"/>
      <c r="AT157" s="182"/>
      <c r="AU157" s="182"/>
      <c r="AV157" s="181"/>
      <c r="AW157" s="181"/>
      <c r="AX157" s="181"/>
      <c r="AY157" s="182"/>
      <c r="AZ157" s="182"/>
      <c r="BA157" s="181"/>
      <c r="BB157" s="181"/>
      <c r="BC157" s="181"/>
      <c r="BD157" s="182"/>
      <c r="BE157" s="182"/>
      <c r="BF157" s="181"/>
      <c r="BG157" s="180">
        <f t="shared" si="379"/>
        <v>0</v>
      </c>
      <c r="BH157" s="116" t="str">
        <f t="shared" si="380"/>
        <v/>
      </c>
      <c r="BI157" s="80" t="b">
        <f t="shared" si="328"/>
        <v>0</v>
      </c>
      <c r="BJ157" s="80" t="str">
        <f t="shared" si="329"/>
        <v/>
      </c>
      <c r="BK157" s="80" t="b">
        <f t="shared" si="381"/>
        <v>0</v>
      </c>
      <c r="BL157" s="13" t="str">
        <f t="shared" si="330"/>
        <v/>
      </c>
      <c r="BM157" s="13" t="b">
        <f t="shared" si="382"/>
        <v>0</v>
      </c>
      <c r="BN157" s="35" t="str">
        <f t="shared" si="331"/>
        <v/>
      </c>
      <c r="BO157" s="13" t="b">
        <f t="shared" si="332"/>
        <v>0</v>
      </c>
      <c r="BP157" s="35" t="str">
        <f t="shared" si="333"/>
        <v/>
      </c>
      <c r="BQ157" s="13" t="b">
        <f t="shared" si="334"/>
        <v>0</v>
      </c>
      <c r="BR157" s="35" t="str">
        <f t="shared" si="335"/>
        <v/>
      </c>
      <c r="BS157" s="35" t="b">
        <f t="shared" si="336"/>
        <v>0</v>
      </c>
      <c r="BT157" s="35" t="str">
        <f t="shared" si="337"/>
        <v/>
      </c>
      <c r="BU157" s="35" t="b">
        <f t="shared" si="338"/>
        <v>0</v>
      </c>
      <c r="BV157" s="35" t="str">
        <f t="shared" si="339"/>
        <v/>
      </c>
      <c r="BW157" s="13" t="b">
        <f t="shared" si="414"/>
        <v>0</v>
      </c>
      <c r="BX157" s="35" t="str">
        <f t="shared" si="340"/>
        <v/>
      </c>
      <c r="BY157" s="265" t="b">
        <f t="shared" si="383"/>
        <v>0</v>
      </c>
      <c r="BZ157" s="35" t="str">
        <f t="shared" si="341"/>
        <v/>
      </c>
      <c r="CA157" s="265" t="b">
        <f t="shared" si="384"/>
        <v>0</v>
      </c>
      <c r="CB157" s="35" t="str">
        <f t="shared" si="342"/>
        <v/>
      </c>
      <c r="CC157" s="272" t="b">
        <f t="shared" si="385"/>
        <v>0</v>
      </c>
      <c r="CD157" s="35" t="str">
        <f t="shared" si="343"/>
        <v/>
      </c>
      <c r="CE157" s="13" t="b">
        <f t="shared" si="344"/>
        <v>0</v>
      </c>
      <c r="CF157" s="35" t="str">
        <f t="shared" si="345"/>
        <v/>
      </c>
      <c r="CG157" s="179">
        <f t="shared" si="346"/>
        <v>0</v>
      </c>
      <c r="CH157" s="179">
        <f t="shared" si="347"/>
        <v>0</v>
      </c>
      <c r="CI157" s="218">
        <f t="shared" si="386"/>
        <v>0</v>
      </c>
      <c r="CJ157" s="218">
        <f t="shared" si="387"/>
        <v>0</v>
      </c>
      <c r="CK157" s="218">
        <f t="shared" si="388"/>
        <v>0</v>
      </c>
      <c r="CL157" s="218">
        <f t="shared" si="389"/>
        <v>0</v>
      </c>
      <c r="CM157" s="218">
        <f t="shared" si="390"/>
        <v>0</v>
      </c>
      <c r="CN157" s="218">
        <f t="shared" si="391"/>
        <v>0</v>
      </c>
      <c r="CO157" s="218">
        <f t="shared" si="392"/>
        <v>0</v>
      </c>
      <c r="CP157" s="218">
        <f t="shared" si="393"/>
        <v>0</v>
      </c>
      <c r="CQ157" s="218">
        <f t="shared" si="394"/>
        <v>0</v>
      </c>
      <c r="CR157" s="218">
        <f t="shared" si="395"/>
        <v>0</v>
      </c>
      <c r="CS157" s="14">
        <f t="shared" si="348"/>
        <v>0</v>
      </c>
      <c r="CT157" s="236">
        <f t="shared" si="349"/>
        <v>0</v>
      </c>
      <c r="CU157" s="237">
        <f t="shared" ref="CU157:DD166" si="417">IF(AND($CS157,$CT157,CU$12),MAX(0,MIN(CU$10,$CT157)-MAX(CU$9,$CS157)+1),0)</f>
        <v>0</v>
      </c>
      <c r="CV157" s="16">
        <f t="shared" si="417"/>
        <v>0</v>
      </c>
      <c r="CW157" s="16">
        <f t="shared" si="417"/>
        <v>0</v>
      </c>
      <c r="CX157" s="16">
        <f t="shared" si="417"/>
        <v>0</v>
      </c>
      <c r="CY157" s="16">
        <f t="shared" si="417"/>
        <v>0</v>
      </c>
      <c r="CZ157" s="16">
        <f t="shared" si="417"/>
        <v>0</v>
      </c>
      <c r="DA157" s="16">
        <f t="shared" si="417"/>
        <v>0</v>
      </c>
      <c r="DB157" s="16">
        <f t="shared" si="417"/>
        <v>0</v>
      </c>
      <c r="DC157" s="16">
        <f t="shared" si="417"/>
        <v>0</v>
      </c>
      <c r="DD157" s="238">
        <f t="shared" si="417"/>
        <v>0</v>
      </c>
      <c r="DE157" s="232">
        <f t="shared" ref="DE157:DN166" si="418">IF($H157&lt;=0,0,MAX(0,MIN($H157,$DE$11)))</f>
        <v>0</v>
      </c>
      <c r="DF157" s="132">
        <f t="shared" si="418"/>
        <v>0</v>
      </c>
      <c r="DG157" s="132">
        <f t="shared" si="418"/>
        <v>0</v>
      </c>
      <c r="DH157" s="132">
        <f t="shared" si="418"/>
        <v>0</v>
      </c>
      <c r="DI157" s="132">
        <f t="shared" si="418"/>
        <v>0</v>
      </c>
      <c r="DJ157" s="132">
        <f t="shared" si="418"/>
        <v>0</v>
      </c>
      <c r="DK157" s="132">
        <f t="shared" si="418"/>
        <v>0</v>
      </c>
      <c r="DL157" s="132">
        <f t="shared" si="418"/>
        <v>0</v>
      </c>
      <c r="DM157" s="132">
        <f t="shared" si="418"/>
        <v>0</v>
      </c>
      <c r="DN157" s="233">
        <f t="shared" si="418"/>
        <v>0</v>
      </c>
      <c r="DO157" s="232">
        <f t="shared" si="350"/>
        <v>0</v>
      </c>
      <c r="DP157" s="132">
        <f t="shared" si="351"/>
        <v>0</v>
      </c>
      <c r="DQ157" s="132">
        <f t="shared" si="352"/>
        <v>0</v>
      </c>
      <c r="DR157" s="132">
        <f t="shared" si="353"/>
        <v>0</v>
      </c>
      <c r="DS157" s="132">
        <f t="shared" si="354"/>
        <v>0</v>
      </c>
      <c r="DT157" s="132">
        <f t="shared" si="355"/>
        <v>0</v>
      </c>
      <c r="DU157" s="132">
        <f t="shared" si="356"/>
        <v>0</v>
      </c>
      <c r="DV157" s="132">
        <f t="shared" si="357"/>
        <v>0</v>
      </c>
      <c r="DW157" s="132">
        <f t="shared" si="358"/>
        <v>0</v>
      </c>
      <c r="DX157" s="233">
        <f t="shared" si="359"/>
        <v>0</v>
      </c>
      <c r="DY157" s="231" t="b">
        <f t="shared" si="396"/>
        <v>0</v>
      </c>
      <c r="DZ157" s="163"/>
      <c r="EA157" s="226" t="str">
        <f t="shared" si="397"/>
        <v/>
      </c>
      <c r="EB157" s="178" t="str">
        <f t="shared" si="398"/>
        <v/>
      </c>
      <c r="EC157" s="178" t="str">
        <f t="shared" si="399"/>
        <v/>
      </c>
      <c r="ED157" s="178" t="str">
        <f t="shared" si="400"/>
        <v/>
      </c>
      <c r="EE157" s="178" t="str">
        <f t="shared" si="401"/>
        <v/>
      </c>
      <c r="EF157" s="178" t="str">
        <f t="shared" si="402"/>
        <v/>
      </c>
      <c r="EG157" s="178" t="str">
        <f t="shared" si="403"/>
        <v/>
      </c>
      <c r="EH157" s="178" t="str">
        <f t="shared" si="404"/>
        <v/>
      </c>
      <c r="EI157" s="178" t="str">
        <f t="shared" si="405"/>
        <v/>
      </c>
      <c r="EJ157" s="227" t="str">
        <f t="shared" si="406"/>
        <v/>
      </c>
      <c r="EK157" s="230" t="str">
        <f t="shared" si="360"/>
        <v/>
      </c>
      <c r="EL157" s="177" t="str">
        <f t="shared" si="361"/>
        <v/>
      </c>
      <c r="EM157" s="177" t="str">
        <f t="shared" si="362"/>
        <v/>
      </c>
      <c r="EN157" s="177" t="str">
        <f t="shared" si="363"/>
        <v/>
      </c>
      <c r="EO157" s="177" t="str">
        <f t="shared" si="364"/>
        <v/>
      </c>
      <c r="EP157" s="177" t="str">
        <f t="shared" si="365"/>
        <v/>
      </c>
      <c r="EQ157" s="177" t="str">
        <f t="shared" si="366"/>
        <v/>
      </c>
      <c r="ER157" s="177" t="str">
        <f t="shared" si="367"/>
        <v/>
      </c>
      <c r="ES157" s="177" t="str">
        <f t="shared" si="368"/>
        <v/>
      </c>
      <c r="ET157" s="177" t="str">
        <f t="shared" si="369"/>
        <v/>
      </c>
      <c r="EU157" s="229" t="e">
        <f t="shared" si="370"/>
        <v>#VALUE!</v>
      </c>
      <c r="EV157" s="27" t="e">
        <f t="shared" si="371"/>
        <v>#VALUE!</v>
      </c>
      <c r="EW157" s="27" t="e">
        <f t="shared" si="372"/>
        <v>#VALUE!</v>
      </c>
      <c r="EX157" s="28" t="e">
        <f t="shared" si="373"/>
        <v>#VALUE!</v>
      </c>
      <c r="EY157" s="28" t="e">
        <f t="shared" si="374"/>
        <v>#VALUE!</v>
      </c>
      <c r="EZ157" s="28" t="b">
        <f t="shared" si="375"/>
        <v>0</v>
      </c>
      <c r="FA157" s="176" t="str">
        <f t="shared" si="376"/>
        <v/>
      </c>
      <c r="FB157" s="27" t="e" cm="1">
        <f t="array" aca="1" ref="FB157" ca="1">TEXT(RIGHT(10-RIGHT(SUM(INDEX(1*(MID(MID(C157,1,1)*2,ROW(INDIRECT("1:"&amp;LEN(MID(C157,1,1)*2))),1)),,))+MID(C157,2,1)+
SUM(INDEX(1*(MID(MID(C157,3,1)*2,ROW(INDIRECT("1:"&amp;LEN(MID(C157,3,1)*2))),1)),,))+MID(C157,4,1)+
SUM(INDEX(1*(MID(MID(C157,5,1)*2,ROW(INDIRECT("1:"&amp;LEN(MID(C157,5,1)*2))),1)),,))+MID(C157,6,1)+
SUM(INDEX(1*(MID(MID(C157,8,1)*2,ROW(INDIRECT("1:"&amp;LEN(MID(C157,8,1)*2))),1)),,))+MID(C157,9,1)+
SUM(INDEX(1*(MID(MID(C157,10,1)*2,ROW(INDIRECT("1:"&amp;LEN(MID(C157,10,1)*2))),1)),,)),1),1),"0")</f>
        <v>#VALUE!</v>
      </c>
      <c r="FC157" s="27" t="str">
        <f t="shared" si="377"/>
        <v/>
      </c>
      <c r="FD157" s="29" t="b">
        <f t="shared" si="378"/>
        <v>0</v>
      </c>
      <c r="FE157" s="112" t="b">
        <f>IFERROR(MATCH(D157,'Avtal för korttidsarbete'!$G$13:$G$1012,0),TRUE)</f>
        <v>1</v>
      </c>
      <c r="FF157" s="112" t="b">
        <f t="shared" si="407"/>
        <v>0</v>
      </c>
      <c r="FG157" s="113" t="str" cm="1">
        <f t="array" ref="FG157">IF(FE157=TRUE,"x",INDEX('Avtal för korttidsarbete'!$E$13:$E$1012,$FE157))</f>
        <v>x</v>
      </c>
      <c r="FH157" s="113" t="str" cm="1">
        <f t="array" ref="FH157">IF(FE157=TRUE,"x",INDEX('Avtal för korttidsarbete'!$F$13:$F$1012,$FE157))</f>
        <v>x</v>
      </c>
      <c r="FI157" s="112" t="b">
        <f t="shared" si="408"/>
        <v>0</v>
      </c>
      <c r="FJ157" s="135">
        <f t="shared" si="409"/>
        <v>44166</v>
      </c>
      <c r="FK157" s="135">
        <f t="shared" si="410"/>
        <v>44377</v>
      </c>
      <c r="FL157" s="112" t="b">
        <f t="shared" si="411"/>
        <v>0</v>
      </c>
      <c r="FM157" s="113">
        <f t="shared" si="412"/>
        <v>44166</v>
      </c>
      <c r="FN157" s="135">
        <f t="shared" si="413"/>
        <v>44377</v>
      </c>
      <c r="FO157" s="148" t="b">
        <f>IFERROR(INDEX('Avtal för korttidsarbete'!R:R,MATCH(D157,'Avtal för korttidsarbete'!$G:$G,0)),TRUE)</f>
        <v>1</v>
      </c>
      <c r="FP157" s="135" t="str">
        <f>IF(FO157,"-",INDEX('Avtal för korttidsarbete'!$D:$D,MATCH(D157,'Avtal för korttidsarbete'!$G:$G,0)))</f>
        <v>-</v>
      </c>
      <c r="FQ157" s="113" t="b">
        <f>IFERROR(G157&gt;INDEX(Uppsägningar!E:E,MATCH(C157,Uppsägningar!C:C,0)),FALSE)</f>
        <v>0</v>
      </c>
    </row>
    <row r="158" spans="1:173" x14ac:dyDescent="0.25">
      <c r="A158" s="19">
        <v>142</v>
      </c>
      <c r="B158" s="20"/>
      <c r="C158" s="183"/>
      <c r="D158" s="66"/>
      <c r="E158" s="212">
        <f>IFERROR(INDEX(Admin!$C$7:$C$10,MATCH(FP158,TblNivåValTExt,0)),0)</f>
        <v>0</v>
      </c>
      <c r="F158" s="1"/>
      <c r="G158" s="1"/>
      <c r="H158" s="78"/>
      <c r="I158" s="181"/>
      <c r="J158" s="181"/>
      <c r="K158" s="182"/>
      <c r="L158" s="182"/>
      <c r="M158" s="181"/>
      <c r="N158" s="181"/>
      <c r="O158" s="181"/>
      <c r="P158" s="182"/>
      <c r="Q158" s="182"/>
      <c r="R158" s="181"/>
      <c r="S158" s="181"/>
      <c r="T158" s="181"/>
      <c r="U158" s="182"/>
      <c r="V158" s="182"/>
      <c r="W158" s="181"/>
      <c r="X158" s="181"/>
      <c r="Y158" s="181"/>
      <c r="Z158" s="182"/>
      <c r="AA158" s="182"/>
      <c r="AB158" s="181"/>
      <c r="AC158" s="181"/>
      <c r="AD158" s="181"/>
      <c r="AE158" s="182"/>
      <c r="AF158" s="182"/>
      <c r="AG158" s="181"/>
      <c r="AH158" s="181"/>
      <c r="AI158" s="181"/>
      <c r="AJ158" s="182"/>
      <c r="AK158" s="182"/>
      <c r="AL158" s="181"/>
      <c r="AM158" s="181"/>
      <c r="AN158" s="181"/>
      <c r="AO158" s="182"/>
      <c r="AP158" s="182"/>
      <c r="AQ158" s="181"/>
      <c r="AR158" s="181"/>
      <c r="AS158" s="181"/>
      <c r="AT158" s="182"/>
      <c r="AU158" s="182"/>
      <c r="AV158" s="181"/>
      <c r="AW158" s="181"/>
      <c r="AX158" s="181"/>
      <c r="AY158" s="182"/>
      <c r="AZ158" s="182"/>
      <c r="BA158" s="181"/>
      <c r="BB158" s="181"/>
      <c r="BC158" s="181"/>
      <c r="BD158" s="182"/>
      <c r="BE158" s="182"/>
      <c r="BF158" s="181"/>
      <c r="BG158" s="180">
        <f t="shared" si="379"/>
        <v>0</v>
      </c>
      <c r="BH158" s="116" t="str">
        <f t="shared" si="380"/>
        <v/>
      </c>
      <c r="BI158" s="80" t="b">
        <f t="shared" si="328"/>
        <v>0</v>
      </c>
      <c r="BJ158" s="80" t="str">
        <f t="shared" si="329"/>
        <v/>
      </c>
      <c r="BK158" s="80" t="b">
        <f t="shared" si="381"/>
        <v>0</v>
      </c>
      <c r="BL158" s="13" t="str">
        <f t="shared" si="330"/>
        <v/>
      </c>
      <c r="BM158" s="13" t="b">
        <f t="shared" si="382"/>
        <v>0</v>
      </c>
      <c r="BN158" s="35" t="str">
        <f t="shared" si="331"/>
        <v/>
      </c>
      <c r="BO158" s="13" t="b">
        <f t="shared" si="332"/>
        <v>0</v>
      </c>
      <c r="BP158" s="35" t="str">
        <f t="shared" si="333"/>
        <v/>
      </c>
      <c r="BQ158" s="13" t="b">
        <f t="shared" si="334"/>
        <v>0</v>
      </c>
      <c r="BR158" s="35" t="str">
        <f t="shared" si="335"/>
        <v/>
      </c>
      <c r="BS158" s="35" t="b">
        <f t="shared" si="336"/>
        <v>0</v>
      </c>
      <c r="BT158" s="35" t="str">
        <f t="shared" si="337"/>
        <v/>
      </c>
      <c r="BU158" s="35" t="b">
        <f t="shared" si="338"/>
        <v>0</v>
      </c>
      <c r="BV158" s="35" t="str">
        <f t="shared" si="339"/>
        <v/>
      </c>
      <c r="BW158" s="13" t="b">
        <f t="shared" si="414"/>
        <v>0</v>
      </c>
      <c r="BX158" s="35" t="str">
        <f t="shared" si="340"/>
        <v/>
      </c>
      <c r="BY158" s="265" t="b">
        <f t="shared" si="383"/>
        <v>0</v>
      </c>
      <c r="BZ158" s="35" t="str">
        <f t="shared" si="341"/>
        <v/>
      </c>
      <c r="CA158" s="265" t="b">
        <f t="shared" si="384"/>
        <v>0</v>
      </c>
      <c r="CB158" s="35" t="str">
        <f t="shared" si="342"/>
        <v/>
      </c>
      <c r="CC158" s="272" t="b">
        <f t="shared" si="385"/>
        <v>0</v>
      </c>
      <c r="CD158" s="35" t="str">
        <f t="shared" si="343"/>
        <v/>
      </c>
      <c r="CE158" s="13" t="b">
        <f t="shared" si="344"/>
        <v>0</v>
      </c>
      <c r="CF158" s="35" t="str">
        <f t="shared" si="345"/>
        <v/>
      </c>
      <c r="CG158" s="179">
        <f t="shared" si="346"/>
        <v>0</v>
      </c>
      <c r="CH158" s="179">
        <f t="shared" si="347"/>
        <v>0</v>
      </c>
      <c r="CI158" s="218">
        <f t="shared" si="386"/>
        <v>0</v>
      </c>
      <c r="CJ158" s="218">
        <f t="shared" si="387"/>
        <v>0</v>
      </c>
      <c r="CK158" s="218">
        <f t="shared" si="388"/>
        <v>0</v>
      </c>
      <c r="CL158" s="218">
        <f t="shared" si="389"/>
        <v>0</v>
      </c>
      <c r="CM158" s="218">
        <f t="shared" si="390"/>
        <v>0</v>
      </c>
      <c r="CN158" s="218">
        <f t="shared" si="391"/>
        <v>0</v>
      </c>
      <c r="CO158" s="218">
        <f t="shared" si="392"/>
        <v>0</v>
      </c>
      <c r="CP158" s="218">
        <f t="shared" si="393"/>
        <v>0</v>
      </c>
      <c r="CQ158" s="218">
        <f t="shared" si="394"/>
        <v>0</v>
      </c>
      <c r="CR158" s="218">
        <f t="shared" si="395"/>
        <v>0</v>
      </c>
      <c r="CS158" s="14">
        <f t="shared" si="348"/>
        <v>0</v>
      </c>
      <c r="CT158" s="236">
        <f t="shared" si="349"/>
        <v>0</v>
      </c>
      <c r="CU158" s="237">
        <f t="shared" si="417"/>
        <v>0</v>
      </c>
      <c r="CV158" s="16">
        <f t="shared" si="417"/>
        <v>0</v>
      </c>
      <c r="CW158" s="16">
        <f t="shared" si="417"/>
        <v>0</v>
      </c>
      <c r="CX158" s="16">
        <f t="shared" si="417"/>
        <v>0</v>
      </c>
      <c r="CY158" s="16">
        <f t="shared" si="417"/>
        <v>0</v>
      </c>
      <c r="CZ158" s="16">
        <f t="shared" si="417"/>
        <v>0</v>
      </c>
      <c r="DA158" s="16">
        <f t="shared" si="417"/>
        <v>0</v>
      </c>
      <c r="DB158" s="16">
        <f t="shared" si="417"/>
        <v>0</v>
      </c>
      <c r="DC158" s="16">
        <f t="shared" si="417"/>
        <v>0</v>
      </c>
      <c r="DD158" s="238">
        <f t="shared" si="417"/>
        <v>0</v>
      </c>
      <c r="DE158" s="232">
        <f t="shared" si="418"/>
        <v>0</v>
      </c>
      <c r="DF158" s="132">
        <f t="shared" si="418"/>
        <v>0</v>
      </c>
      <c r="DG158" s="132">
        <f t="shared" si="418"/>
        <v>0</v>
      </c>
      <c r="DH158" s="132">
        <f t="shared" si="418"/>
        <v>0</v>
      </c>
      <c r="DI158" s="132">
        <f t="shared" si="418"/>
        <v>0</v>
      </c>
      <c r="DJ158" s="132">
        <f t="shared" si="418"/>
        <v>0</v>
      </c>
      <c r="DK158" s="132">
        <f t="shared" si="418"/>
        <v>0</v>
      </c>
      <c r="DL158" s="132">
        <f t="shared" si="418"/>
        <v>0</v>
      </c>
      <c r="DM158" s="132">
        <f t="shared" si="418"/>
        <v>0</v>
      </c>
      <c r="DN158" s="233">
        <f t="shared" si="418"/>
        <v>0</v>
      </c>
      <c r="DO158" s="232">
        <f t="shared" si="350"/>
        <v>0</v>
      </c>
      <c r="DP158" s="132">
        <f t="shared" si="351"/>
        <v>0</v>
      </c>
      <c r="DQ158" s="132">
        <f t="shared" si="352"/>
        <v>0</v>
      </c>
      <c r="DR158" s="132">
        <f t="shared" si="353"/>
        <v>0</v>
      </c>
      <c r="DS158" s="132">
        <f t="shared" si="354"/>
        <v>0</v>
      </c>
      <c r="DT158" s="132">
        <f t="shared" si="355"/>
        <v>0</v>
      </c>
      <c r="DU158" s="132">
        <f t="shared" si="356"/>
        <v>0</v>
      </c>
      <c r="DV158" s="132">
        <f t="shared" si="357"/>
        <v>0</v>
      </c>
      <c r="DW158" s="132">
        <f t="shared" si="358"/>
        <v>0</v>
      </c>
      <c r="DX158" s="233">
        <f t="shared" si="359"/>
        <v>0</v>
      </c>
      <c r="DY158" s="231" t="b">
        <f t="shared" si="396"/>
        <v>0</v>
      </c>
      <c r="DZ158" s="163"/>
      <c r="EA158" s="226" t="str">
        <f t="shared" si="397"/>
        <v/>
      </c>
      <c r="EB158" s="178" t="str">
        <f t="shared" si="398"/>
        <v/>
      </c>
      <c r="EC158" s="178" t="str">
        <f t="shared" si="399"/>
        <v/>
      </c>
      <c r="ED158" s="178" t="str">
        <f t="shared" si="400"/>
        <v/>
      </c>
      <c r="EE158" s="178" t="str">
        <f t="shared" si="401"/>
        <v/>
      </c>
      <c r="EF158" s="178" t="str">
        <f t="shared" si="402"/>
        <v/>
      </c>
      <c r="EG158" s="178" t="str">
        <f t="shared" si="403"/>
        <v/>
      </c>
      <c r="EH158" s="178" t="str">
        <f t="shared" si="404"/>
        <v/>
      </c>
      <c r="EI158" s="178" t="str">
        <f t="shared" si="405"/>
        <v/>
      </c>
      <c r="EJ158" s="227" t="str">
        <f t="shared" si="406"/>
        <v/>
      </c>
      <c r="EK158" s="230" t="str">
        <f t="shared" si="360"/>
        <v/>
      </c>
      <c r="EL158" s="177" t="str">
        <f t="shared" si="361"/>
        <v/>
      </c>
      <c r="EM158" s="177" t="str">
        <f t="shared" si="362"/>
        <v/>
      </c>
      <c r="EN158" s="177" t="str">
        <f t="shared" si="363"/>
        <v/>
      </c>
      <c r="EO158" s="177" t="str">
        <f t="shared" si="364"/>
        <v/>
      </c>
      <c r="EP158" s="177" t="str">
        <f t="shared" si="365"/>
        <v/>
      </c>
      <c r="EQ158" s="177" t="str">
        <f t="shared" si="366"/>
        <v/>
      </c>
      <c r="ER158" s="177" t="str">
        <f t="shared" si="367"/>
        <v/>
      </c>
      <c r="ES158" s="177" t="str">
        <f t="shared" si="368"/>
        <v/>
      </c>
      <c r="ET158" s="177" t="str">
        <f t="shared" si="369"/>
        <v/>
      </c>
      <c r="EU158" s="229" t="e">
        <f t="shared" si="370"/>
        <v>#VALUE!</v>
      </c>
      <c r="EV158" s="27" t="e">
        <f t="shared" si="371"/>
        <v>#VALUE!</v>
      </c>
      <c r="EW158" s="27" t="e">
        <f t="shared" si="372"/>
        <v>#VALUE!</v>
      </c>
      <c r="EX158" s="28" t="e">
        <f t="shared" si="373"/>
        <v>#VALUE!</v>
      </c>
      <c r="EY158" s="28" t="e">
        <f t="shared" si="374"/>
        <v>#VALUE!</v>
      </c>
      <c r="EZ158" s="28" t="b">
        <f t="shared" si="375"/>
        <v>0</v>
      </c>
      <c r="FA158" s="176" t="str">
        <f t="shared" si="376"/>
        <v/>
      </c>
      <c r="FB158" s="27" t="e" cm="1">
        <f t="array" aca="1" ref="FB158" ca="1">TEXT(RIGHT(10-RIGHT(SUM(INDEX(1*(MID(MID(C158,1,1)*2,ROW(INDIRECT("1:"&amp;LEN(MID(C158,1,1)*2))),1)),,))+MID(C158,2,1)+
SUM(INDEX(1*(MID(MID(C158,3,1)*2,ROW(INDIRECT("1:"&amp;LEN(MID(C158,3,1)*2))),1)),,))+MID(C158,4,1)+
SUM(INDEX(1*(MID(MID(C158,5,1)*2,ROW(INDIRECT("1:"&amp;LEN(MID(C158,5,1)*2))),1)),,))+MID(C158,6,1)+
SUM(INDEX(1*(MID(MID(C158,8,1)*2,ROW(INDIRECT("1:"&amp;LEN(MID(C158,8,1)*2))),1)),,))+MID(C158,9,1)+
SUM(INDEX(1*(MID(MID(C158,10,1)*2,ROW(INDIRECT("1:"&amp;LEN(MID(C158,10,1)*2))),1)),,)),1),1),"0")</f>
        <v>#VALUE!</v>
      </c>
      <c r="FC158" s="27" t="str">
        <f t="shared" si="377"/>
        <v/>
      </c>
      <c r="FD158" s="29" t="b">
        <f t="shared" si="378"/>
        <v>0</v>
      </c>
      <c r="FE158" s="112" t="b">
        <f>IFERROR(MATCH(D158,'Avtal för korttidsarbete'!$G$13:$G$1012,0),TRUE)</f>
        <v>1</v>
      </c>
      <c r="FF158" s="112" t="b">
        <f t="shared" si="407"/>
        <v>0</v>
      </c>
      <c r="FG158" s="113" t="str" cm="1">
        <f t="array" ref="FG158">IF(FE158=TRUE,"x",INDEX('Avtal för korttidsarbete'!$E$13:$E$1012,$FE158))</f>
        <v>x</v>
      </c>
      <c r="FH158" s="113" t="str" cm="1">
        <f t="array" ref="FH158">IF(FE158=TRUE,"x",INDEX('Avtal för korttidsarbete'!$F$13:$F$1012,$FE158))</f>
        <v>x</v>
      </c>
      <c r="FI158" s="112" t="b">
        <f t="shared" si="408"/>
        <v>0</v>
      </c>
      <c r="FJ158" s="135">
        <f t="shared" si="409"/>
        <v>44166</v>
      </c>
      <c r="FK158" s="135">
        <f t="shared" si="410"/>
        <v>44377</v>
      </c>
      <c r="FL158" s="112" t="b">
        <f t="shared" si="411"/>
        <v>0</v>
      </c>
      <c r="FM158" s="113">
        <f t="shared" si="412"/>
        <v>44166</v>
      </c>
      <c r="FN158" s="135">
        <f t="shared" si="413"/>
        <v>44377</v>
      </c>
      <c r="FO158" s="148" t="b">
        <f>IFERROR(INDEX('Avtal för korttidsarbete'!R:R,MATCH(D158,'Avtal för korttidsarbete'!$G:$G,0)),TRUE)</f>
        <v>1</v>
      </c>
      <c r="FP158" s="135" t="str">
        <f>IF(FO158,"-",INDEX('Avtal för korttidsarbete'!$D:$D,MATCH(D158,'Avtal för korttidsarbete'!$G:$G,0)))</f>
        <v>-</v>
      </c>
      <c r="FQ158" s="113" t="b">
        <f>IFERROR(G158&gt;INDEX(Uppsägningar!E:E,MATCH(C158,Uppsägningar!C:C,0)),FALSE)</f>
        <v>0</v>
      </c>
    </row>
    <row r="159" spans="1:173" x14ac:dyDescent="0.25">
      <c r="A159" s="19">
        <v>143</v>
      </c>
      <c r="B159" s="20"/>
      <c r="C159" s="183"/>
      <c r="D159" s="66"/>
      <c r="E159" s="212">
        <f>IFERROR(INDEX(Admin!$C$7:$C$10,MATCH(FP159,TblNivåValTExt,0)),0)</f>
        <v>0</v>
      </c>
      <c r="F159" s="1"/>
      <c r="G159" s="1"/>
      <c r="H159" s="78"/>
      <c r="I159" s="181"/>
      <c r="J159" s="181"/>
      <c r="K159" s="182"/>
      <c r="L159" s="182"/>
      <c r="M159" s="181"/>
      <c r="N159" s="181"/>
      <c r="O159" s="181"/>
      <c r="P159" s="182"/>
      <c r="Q159" s="182"/>
      <c r="R159" s="181"/>
      <c r="S159" s="181"/>
      <c r="T159" s="181"/>
      <c r="U159" s="182"/>
      <c r="V159" s="182"/>
      <c r="W159" s="181"/>
      <c r="X159" s="181"/>
      <c r="Y159" s="181"/>
      <c r="Z159" s="182"/>
      <c r="AA159" s="182"/>
      <c r="AB159" s="181"/>
      <c r="AC159" s="181"/>
      <c r="AD159" s="181"/>
      <c r="AE159" s="182"/>
      <c r="AF159" s="182"/>
      <c r="AG159" s="181"/>
      <c r="AH159" s="181"/>
      <c r="AI159" s="181"/>
      <c r="AJ159" s="182"/>
      <c r="AK159" s="182"/>
      <c r="AL159" s="181"/>
      <c r="AM159" s="181"/>
      <c r="AN159" s="181"/>
      <c r="AO159" s="182"/>
      <c r="AP159" s="182"/>
      <c r="AQ159" s="181"/>
      <c r="AR159" s="181"/>
      <c r="AS159" s="181"/>
      <c r="AT159" s="182"/>
      <c r="AU159" s="182"/>
      <c r="AV159" s="181"/>
      <c r="AW159" s="181"/>
      <c r="AX159" s="181"/>
      <c r="AY159" s="182"/>
      <c r="AZ159" s="182"/>
      <c r="BA159" s="181"/>
      <c r="BB159" s="181"/>
      <c r="BC159" s="181"/>
      <c r="BD159" s="182"/>
      <c r="BE159" s="182"/>
      <c r="BF159" s="181"/>
      <c r="BG159" s="180">
        <f t="shared" si="379"/>
        <v>0</v>
      </c>
      <c r="BH159" s="116" t="str">
        <f t="shared" si="380"/>
        <v/>
      </c>
      <c r="BI159" s="80" t="b">
        <f t="shared" si="328"/>
        <v>0</v>
      </c>
      <c r="BJ159" s="80" t="str">
        <f t="shared" si="329"/>
        <v/>
      </c>
      <c r="BK159" s="80" t="b">
        <f t="shared" si="381"/>
        <v>0</v>
      </c>
      <c r="BL159" s="13" t="str">
        <f t="shared" si="330"/>
        <v/>
      </c>
      <c r="BM159" s="13" t="b">
        <f t="shared" si="382"/>
        <v>0</v>
      </c>
      <c r="BN159" s="35" t="str">
        <f t="shared" si="331"/>
        <v/>
      </c>
      <c r="BO159" s="13" t="b">
        <f t="shared" si="332"/>
        <v>0</v>
      </c>
      <c r="BP159" s="35" t="str">
        <f t="shared" si="333"/>
        <v/>
      </c>
      <c r="BQ159" s="13" t="b">
        <f t="shared" si="334"/>
        <v>0</v>
      </c>
      <c r="BR159" s="35" t="str">
        <f t="shared" si="335"/>
        <v/>
      </c>
      <c r="BS159" s="35" t="b">
        <f t="shared" si="336"/>
        <v>0</v>
      </c>
      <c r="BT159" s="35" t="str">
        <f t="shared" si="337"/>
        <v/>
      </c>
      <c r="BU159" s="35" t="b">
        <f t="shared" si="338"/>
        <v>0</v>
      </c>
      <c r="BV159" s="35" t="str">
        <f t="shared" si="339"/>
        <v/>
      </c>
      <c r="BW159" s="13" t="b">
        <f t="shared" si="414"/>
        <v>0</v>
      </c>
      <c r="BX159" s="35" t="str">
        <f t="shared" si="340"/>
        <v/>
      </c>
      <c r="BY159" s="265" t="b">
        <f t="shared" si="383"/>
        <v>0</v>
      </c>
      <c r="BZ159" s="35" t="str">
        <f t="shared" si="341"/>
        <v/>
      </c>
      <c r="CA159" s="265" t="b">
        <f t="shared" si="384"/>
        <v>0</v>
      </c>
      <c r="CB159" s="35" t="str">
        <f t="shared" si="342"/>
        <v/>
      </c>
      <c r="CC159" s="272" t="b">
        <f t="shared" si="385"/>
        <v>0</v>
      </c>
      <c r="CD159" s="35" t="str">
        <f t="shared" si="343"/>
        <v/>
      </c>
      <c r="CE159" s="13" t="b">
        <f t="shared" si="344"/>
        <v>0</v>
      </c>
      <c r="CF159" s="35" t="str">
        <f t="shared" si="345"/>
        <v/>
      </c>
      <c r="CG159" s="179">
        <f t="shared" si="346"/>
        <v>0</v>
      </c>
      <c r="CH159" s="179">
        <f t="shared" si="347"/>
        <v>0</v>
      </c>
      <c r="CI159" s="218">
        <f t="shared" si="386"/>
        <v>0</v>
      </c>
      <c r="CJ159" s="218">
        <f t="shared" si="387"/>
        <v>0</v>
      </c>
      <c r="CK159" s="218">
        <f t="shared" si="388"/>
        <v>0</v>
      </c>
      <c r="CL159" s="218">
        <f t="shared" si="389"/>
        <v>0</v>
      </c>
      <c r="CM159" s="218">
        <f t="shared" si="390"/>
        <v>0</v>
      </c>
      <c r="CN159" s="218">
        <f t="shared" si="391"/>
        <v>0</v>
      </c>
      <c r="CO159" s="218">
        <f t="shared" si="392"/>
        <v>0</v>
      </c>
      <c r="CP159" s="218">
        <f t="shared" si="393"/>
        <v>0</v>
      </c>
      <c r="CQ159" s="218">
        <f t="shared" si="394"/>
        <v>0</v>
      </c>
      <c r="CR159" s="218">
        <f t="shared" si="395"/>
        <v>0</v>
      </c>
      <c r="CS159" s="14">
        <f t="shared" si="348"/>
        <v>0</v>
      </c>
      <c r="CT159" s="236">
        <f t="shared" si="349"/>
        <v>0</v>
      </c>
      <c r="CU159" s="237">
        <f t="shared" si="417"/>
        <v>0</v>
      </c>
      <c r="CV159" s="16">
        <f t="shared" si="417"/>
        <v>0</v>
      </c>
      <c r="CW159" s="16">
        <f t="shared" si="417"/>
        <v>0</v>
      </c>
      <c r="CX159" s="16">
        <f t="shared" si="417"/>
        <v>0</v>
      </c>
      <c r="CY159" s="16">
        <f t="shared" si="417"/>
        <v>0</v>
      </c>
      <c r="CZ159" s="16">
        <f t="shared" si="417"/>
        <v>0</v>
      </c>
      <c r="DA159" s="16">
        <f t="shared" si="417"/>
        <v>0</v>
      </c>
      <c r="DB159" s="16">
        <f t="shared" si="417"/>
        <v>0</v>
      </c>
      <c r="DC159" s="16">
        <f t="shared" si="417"/>
        <v>0</v>
      </c>
      <c r="DD159" s="238">
        <f t="shared" si="417"/>
        <v>0</v>
      </c>
      <c r="DE159" s="232">
        <f t="shared" si="418"/>
        <v>0</v>
      </c>
      <c r="DF159" s="132">
        <f t="shared" si="418"/>
        <v>0</v>
      </c>
      <c r="DG159" s="132">
        <f t="shared" si="418"/>
        <v>0</v>
      </c>
      <c r="DH159" s="132">
        <f t="shared" si="418"/>
        <v>0</v>
      </c>
      <c r="DI159" s="132">
        <f t="shared" si="418"/>
        <v>0</v>
      </c>
      <c r="DJ159" s="132">
        <f t="shared" si="418"/>
        <v>0</v>
      </c>
      <c r="DK159" s="132">
        <f t="shared" si="418"/>
        <v>0</v>
      </c>
      <c r="DL159" s="132">
        <f t="shared" si="418"/>
        <v>0</v>
      </c>
      <c r="DM159" s="132">
        <f t="shared" si="418"/>
        <v>0</v>
      </c>
      <c r="DN159" s="233">
        <f t="shared" si="418"/>
        <v>0</v>
      </c>
      <c r="DO159" s="232">
        <f t="shared" si="350"/>
        <v>0</v>
      </c>
      <c r="DP159" s="132">
        <f t="shared" si="351"/>
        <v>0</v>
      </c>
      <c r="DQ159" s="132">
        <f t="shared" si="352"/>
        <v>0</v>
      </c>
      <c r="DR159" s="132">
        <f t="shared" si="353"/>
        <v>0</v>
      </c>
      <c r="DS159" s="132">
        <f t="shared" si="354"/>
        <v>0</v>
      </c>
      <c r="DT159" s="132">
        <f t="shared" si="355"/>
        <v>0</v>
      </c>
      <c r="DU159" s="132">
        <f t="shared" si="356"/>
        <v>0</v>
      </c>
      <c r="DV159" s="132">
        <f t="shared" si="357"/>
        <v>0</v>
      </c>
      <c r="DW159" s="132">
        <f t="shared" si="358"/>
        <v>0</v>
      </c>
      <c r="DX159" s="233">
        <f t="shared" si="359"/>
        <v>0</v>
      </c>
      <c r="DY159" s="231" t="b">
        <f t="shared" si="396"/>
        <v>0</v>
      </c>
      <c r="DZ159" s="163"/>
      <c r="EA159" s="226" t="str">
        <f t="shared" si="397"/>
        <v/>
      </c>
      <c r="EB159" s="178" t="str">
        <f t="shared" si="398"/>
        <v/>
      </c>
      <c r="EC159" s="178" t="str">
        <f t="shared" si="399"/>
        <v/>
      </c>
      <c r="ED159" s="178" t="str">
        <f t="shared" si="400"/>
        <v/>
      </c>
      <c r="EE159" s="178" t="str">
        <f t="shared" si="401"/>
        <v/>
      </c>
      <c r="EF159" s="178" t="str">
        <f t="shared" si="402"/>
        <v/>
      </c>
      <c r="EG159" s="178" t="str">
        <f t="shared" si="403"/>
        <v/>
      </c>
      <c r="EH159" s="178" t="str">
        <f t="shared" si="404"/>
        <v/>
      </c>
      <c r="EI159" s="178" t="str">
        <f t="shared" si="405"/>
        <v/>
      </c>
      <c r="EJ159" s="227" t="str">
        <f t="shared" si="406"/>
        <v/>
      </c>
      <c r="EK159" s="230" t="str">
        <f t="shared" si="360"/>
        <v/>
      </c>
      <c r="EL159" s="177" t="str">
        <f t="shared" si="361"/>
        <v/>
      </c>
      <c r="EM159" s="177" t="str">
        <f t="shared" si="362"/>
        <v/>
      </c>
      <c r="EN159" s="177" t="str">
        <f t="shared" si="363"/>
        <v/>
      </c>
      <c r="EO159" s="177" t="str">
        <f t="shared" si="364"/>
        <v/>
      </c>
      <c r="EP159" s="177" t="str">
        <f t="shared" si="365"/>
        <v/>
      </c>
      <c r="EQ159" s="177" t="str">
        <f t="shared" si="366"/>
        <v/>
      </c>
      <c r="ER159" s="177" t="str">
        <f t="shared" si="367"/>
        <v/>
      </c>
      <c r="ES159" s="177" t="str">
        <f t="shared" si="368"/>
        <v/>
      </c>
      <c r="ET159" s="177" t="str">
        <f t="shared" si="369"/>
        <v/>
      </c>
      <c r="EU159" s="229" t="e">
        <f t="shared" si="370"/>
        <v>#VALUE!</v>
      </c>
      <c r="EV159" s="27" t="e">
        <f t="shared" si="371"/>
        <v>#VALUE!</v>
      </c>
      <c r="EW159" s="27" t="e">
        <f t="shared" si="372"/>
        <v>#VALUE!</v>
      </c>
      <c r="EX159" s="28" t="e">
        <f t="shared" si="373"/>
        <v>#VALUE!</v>
      </c>
      <c r="EY159" s="28" t="e">
        <f t="shared" si="374"/>
        <v>#VALUE!</v>
      </c>
      <c r="EZ159" s="28" t="b">
        <f t="shared" si="375"/>
        <v>0</v>
      </c>
      <c r="FA159" s="176" t="str">
        <f t="shared" si="376"/>
        <v/>
      </c>
      <c r="FB159" s="27" t="e" cm="1">
        <f t="array" aca="1" ref="FB159" ca="1">TEXT(RIGHT(10-RIGHT(SUM(INDEX(1*(MID(MID(C159,1,1)*2,ROW(INDIRECT("1:"&amp;LEN(MID(C159,1,1)*2))),1)),,))+MID(C159,2,1)+
SUM(INDEX(1*(MID(MID(C159,3,1)*2,ROW(INDIRECT("1:"&amp;LEN(MID(C159,3,1)*2))),1)),,))+MID(C159,4,1)+
SUM(INDEX(1*(MID(MID(C159,5,1)*2,ROW(INDIRECT("1:"&amp;LEN(MID(C159,5,1)*2))),1)),,))+MID(C159,6,1)+
SUM(INDEX(1*(MID(MID(C159,8,1)*2,ROW(INDIRECT("1:"&amp;LEN(MID(C159,8,1)*2))),1)),,))+MID(C159,9,1)+
SUM(INDEX(1*(MID(MID(C159,10,1)*2,ROW(INDIRECT("1:"&amp;LEN(MID(C159,10,1)*2))),1)),,)),1),1),"0")</f>
        <v>#VALUE!</v>
      </c>
      <c r="FC159" s="27" t="str">
        <f t="shared" si="377"/>
        <v/>
      </c>
      <c r="FD159" s="29" t="b">
        <f t="shared" si="378"/>
        <v>0</v>
      </c>
      <c r="FE159" s="112" t="b">
        <f>IFERROR(MATCH(D159,'Avtal för korttidsarbete'!$G$13:$G$1012,0),TRUE)</f>
        <v>1</v>
      </c>
      <c r="FF159" s="112" t="b">
        <f t="shared" si="407"/>
        <v>0</v>
      </c>
      <c r="FG159" s="113" t="str" cm="1">
        <f t="array" ref="FG159">IF(FE159=TRUE,"x",INDEX('Avtal för korttidsarbete'!$E$13:$E$1012,$FE159))</f>
        <v>x</v>
      </c>
      <c r="FH159" s="113" t="str" cm="1">
        <f t="array" ref="FH159">IF(FE159=TRUE,"x",INDEX('Avtal för korttidsarbete'!$F$13:$F$1012,$FE159))</f>
        <v>x</v>
      </c>
      <c r="FI159" s="112" t="b">
        <f t="shared" si="408"/>
        <v>0</v>
      </c>
      <c r="FJ159" s="135">
        <f t="shared" si="409"/>
        <v>44166</v>
      </c>
      <c r="FK159" s="135">
        <f t="shared" si="410"/>
        <v>44377</v>
      </c>
      <c r="FL159" s="112" t="b">
        <f t="shared" si="411"/>
        <v>0</v>
      </c>
      <c r="FM159" s="113">
        <f t="shared" si="412"/>
        <v>44166</v>
      </c>
      <c r="FN159" s="135">
        <f t="shared" si="413"/>
        <v>44377</v>
      </c>
      <c r="FO159" s="148" t="b">
        <f>IFERROR(INDEX('Avtal för korttidsarbete'!R:R,MATCH(D159,'Avtal för korttidsarbete'!$G:$G,0)),TRUE)</f>
        <v>1</v>
      </c>
      <c r="FP159" s="135" t="str">
        <f>IF(FO159,"-",INDEX('Avtal för korttidsarbete'!$D:$D,MATCH(D159,'Avtal för korttidsarbete'!$G:$G,0)))</f>
        <v>-</v>
      </c>
      <c r="FQ159" s="113" t="b">
        <f>IFERROR(G159&gt;INDEX(Uppsägningar!E:E,MATCH(C159,Uppsägningar!C:C,0)),FALSE)</f>
        <v>0</v>
      </c>
    </row>
    <row r="160" spans="1:173" x14ac:dyDescent="0.25">
      <c r="A160" s="19">
        <v>144</v>
      </c>
      <c r="B160" s="20"/>
      <c r="C160" s="183"/>
      <c r="D160" s="66"/>
      <c r="E160" s="212">
        <f>IFERROR(INDEX(Admin!$C$7:$C$10,MATCH(FP160,TblNivåValTExt,0)),0)</f>
        <v>0</v>
      </c>
      <c r="F160" s="1"/>
      <c r="G160" s="1"/>
      <c r="H160" s="78"/>
      <c r="I160" s="181"/>
      <c r="J160" s="181"/>
      <c r="K160" s="182"/>
      <c r="L160" s="182"/>
      <c r="M160" s="181"/>
      <c r="N160" s="181"/>
      <c r="O160" s="181"/>
      <c r="P160" s="182"/>
      <c r="Q160" s="182"/>
      <c r="R160" s="181"/>
      <c r="S160" s="181"/>
      <c r="T160" s="181"/>
      <c r="U160" s="182"/>
      <c r="V160" s="182"/>
      <c r="W160" s="181"/>
      <c r="X160" s="181"/>
      <c r="Y160" s="181"/>
      <c r="Z160" s="182"/>
      <c r="AA160" s="182"/>
      <c r="AB160" s="181"/>
      <c r="AC160" s="181"/>
      <c r="AD160" s="181"/>
      <c r="AE160" s="182"/>
      <c r="AF160" s="182"/>
      <c r="AG160" s="181"/>
      <c r="AH160" s="181"/>
      <c r="AI160" s="181"/>
      <c r="AJ160" s="182"/>
      <c r="AK160" s="182"/>
      <c r="AL160" s="181"/>
      <c r="AM160" s="181"/>
      <c r="AN160" s="181"/>
      <c r="AO160" s="182"/>
      <c r="AP160" s="182"/>
      <c r="AQ160" s="181"/>
      <c r="AR160" s="181"/>
      <c r="AS160" s="181"/>
      <c r="AT160" s="182"/>
      <c r="AU160" s="182"/>
      <c r="AV160" s="181"/>
      <c r="AW160" s="181"/>
      <c r="AX160" s="181"/>
      <c r="AY160" s="182"/>
      <c r="AZ160" s="182"/>
      <c r="BA160" s="181"/>
      <c r="BB160" s="181"/>
      <c r="BC160" s="181"/>
      <c r="BD160" s="182"/>
      <c r="BE160" s="182"/>
      <c r="BF160" s="181"/>
      <c r="BG160" s="180">
        <f t="shared" si="379"/>
        <v>0</v>
      </c>
      <c r="BH160" s="116" t="str">
        <f t="shared" si="380"/>
        <v/>
      </c>
      <c r="BI160" s="80" t="b">
        <f t="shared" si="328"/>
        <v>0</v>
      </c>
      <c r="BJ160" s="80" t="str">
        <f t="shared" si="329"/>
        <v/>
      </c>
      <c r="BK160" s="80" t="b">
        <f t="shared" si="381"/>
        <v>0</v>
      </c>
      <c r="BL160" s="13" t="str">
        <f t="shared" si="330"/>
        <v/>
      </c>
      <c r="BM160" s="13" t="b">
        <f t="shared" si="382"/>
        <v>0</v>
      </c>
      <c r="BN160" s="35" t="str">
        <f t="shared" si="331"/>
        <v/>
      </c>
      <c r="BO160" s="13" t="b">
        <f t="shared" si="332"/>
        <v>0</v>
      </c>
      <c r="BP160" s="35" t="str">
        <f t="shared" si="333"/>
        <v/>
      </c>
      <c r="BQ160" s="13" t="b">
        <f t="shared" si="334"/>
        <v>0</v>
      </c>
      <c r="BR160" s="35" t="str">
        <f t="shared" si="335"/>
        <v/>
      </c>
      <c r="BS160" s="35" t="b">
        <f t="shared" si="336"/>
        <v>0</v>
      </c>
      <c r="BT160" s="35" t="str">
        <f t="shared" si="337"/>
        <v/>
      </c>
      <c r="BU160" s="35" t="b">
        <f t="shared" si="338"/>
        <v>0</v>
      </c>
      <c r="BV160" s="35" t="str">
        <f t="shared" si="339"/>
        <v/>
      </c>
      <c r="BW160" s="13" t="b">
        <f t="shared" si="414"/>
        <v>0</v>
      </c>
      <c r="BX160" s="35" t="str">
        <f t="shared" si="340"/>
        <v/>
      </c>
      <c r="BY160" s="265" t="b">
        <f t="shared" si="383"/>
        <v>0</v>
      </c>
      <c r="BZ160" s="35" t="str">
        <f t="shared" si="341"/>
        <v/>
      </c>
      <c r="CA160" s="265" t="b">
        <f t="shared" si="384"/>
        <v>0</v>
      </c>
      <c r="CB160" s="35" t="str">
        <f t="shared" si="342"/>
        <v/>
      </c>
      <c r="CC160" s="272" t="b">
        <f t="shared" si="385"/>
        <v>0</v>
      </c>
      <c r="CD160" s="35" t="str">
        <f t="shared" si="343"/>
        <v/>
      </c>
      <c r="CE160" s="13" t="b">
        <f t="shared" si="344"/>
        <v>0</v>
      </c>
      <c r="CF160" s="35" t="str">
        <f t="shared" si="345"/>
        <v/>
      </c>
      <c r="CG160" s="179">
        <f t="shared" si="346"/>
        <v>0</v>
      </c>
      <c r="CH160" s="179">
        <f t="shared" si="347"/>
        <v>0</v>
      </c>
      <c r="CI160" s="218">
        <f t="shared" si="386"/>
        <v>0</v>
      </c>
      <c r="CJ160" s="218">
        <f t="shared" si="387"/>
        <v>0</v>
      </c>
      <c r="CK160" s="218">
        <f t="shared" si="388"/>
        <v>0</v>
      </c>
      <c r="CL160" s="218">
        <f t="shared" si="389"/>
        <v>0</v>
      </c>
      <c r="CM160" s="218">
        <f t="shared" si="390"/>
        <v>0</v>
      </c>
      <c r="CN160" s="218">
        <f t="shared" si="391"/>
        <v>0</v>
      </c>
      <c r="CO160" s="218">
        <f t="shared" si="392"/>
        <v>0</v>
      </c>
      <c r="CP160" s="218">
        <f t="shared" si="393"/>
        <v>0</v>
      </c>
      <c r="CQ160" s="218">
        <f t="shared" si="394"/>
        <v>0</v>
      </c>
      <c r="CR160" s="218">
        <f t="shared" si="395"/>
        <v>0</v>
      </c>
      <c r="CS160" s="14">
        <f t="shared" si="348"/>
        <v>0</v>
      </c>
      <c r="CT160" s="236">
        <f t="shared" si="349"/>
        <v>0</v>
      </c>
      <c r="CU160" s="237">
        <f t="shared" si="417"/>
        <v>0</v>
      </c>
      <c r="CV160" s="16">
        <f t="shared" si="417"/>
        <v>0</v>
      </c>
      <c r="CW160" s="16">
        <f t="shared" si="417"/>
        <v>0</v>
      </c>
      <c r="CX160" s="16">
        <f t="shared" si="417"/>
        <v>0</v>
      </c>
      <c r="CY160" s="16">
        <f t="shared" si="417"/>
        <v>0</v>
      </c>
      <c r="CZ160" s="16">
        <f t="shared" si="417"/>
        <v>0</v>
      </c>
      <c r="DA160" s="16">
        <f t="shared" si="417"/>
        <v>0</v>
      </c>
      <c r="DB160" s="16">
        <f t="shared" si="417"/>
        <v>0</v>
      </c>
      <c r="DC160" s="16">
        <f t="shared" si="417"/>
        <v>0</v>
      </c>
      <c r="DD160" s="238">
        <f t="shared" si="417"/>
        <v>0</v>
      </c>
      <c r="DE160" s="232">
        <f t="shared" si="418"/>
        <v>0</v>
      </c>
      <c r="DF160" s="132">
        <f t="shared" si="418"/>
        <v>0</v>
      </c>
      <c r="DG160" s="132">
        <f t="shared" si="418"/>
        <v>0</v>
      </c>
      <c r="DH160" s="132">
        <f t="shared" si="418"/>
        <v>0</v>
      </c>
      <c r="DI160" s="132">
        <f t="shared" si="418"/>
        <v>0</v>
      </c>
      <c r="DJ160" s="132">
        <f t="shared" si="418"/>
        <v>0</v>
      </c>
      <c r="DK160" s="132">
        <f t="shared" si="418"/>
        <v>0</v>
      </c>
      <c r="DL160" s="132">
        <f t="shared" si="418"/>
        <v>0</v>
      </c>
      <c r="DM160" s="132">
        <f t="shared" si="418"/>
        <v>0</v>
      </c>
      <c r="DN160" s="233">
        <f t="shared" si="418"/>
        <v>0</v>
      </c>
      <c r="DO160" s="232">
        <f t="shared" si="350"/>
        <v>0</v>
      </c>
      <c r="DP160" s="132">
        <f t="shared" si="351"/>
        <v>0</v>
      </c>
      <c r="DQ160" s="132">
        <f t="shared" si="352"/>
        <v>0</v>
      </c>
      <c r="DR160" s="132">
        <f t="shared" si="353"/>
        <v>0</v>
      </c>
      <c r="DS160" s="132">
        <f t="shared" si="354"/>
        <v>0</v>
      </c>
      <c r="DT160" s="132">
        <f t="shared" si="355"/>
        <v>0</v>
      </c>
      <c r="DU160" s="132">
        <f t="shared" si="356"/>
        <v>0</v>
      </c>
      <c r="DV160" s="132">
        <f t="shared" si="357"/>
        <v>0</v>
      </c>
      <c r="DW160" s="132">
        <f t="shared" si="358"/>
        <v>0</v>
      </c>
      <c r="DX160" s="233">
        <f t="shared" si="359"/>
        <v>0</v>
      </c>
      <c r="DY160" s="231" t="b">
        <f t="shared" si="396"/>
        <v>0</v>
      </c>
      <c r="DZ160" s="163"/>
      <c r="EA160" s="226" t="str">
        <f t="shared" si="397"/>
        <v/>
      </c>
      <c r="EB160" s="178" t="str">
        <f t="shared" si="398"/>
        <v/>
      </c>
      <c r="EC160" s="178" t="str">
        <f t="shared" si="399"/>
        <v/>
      </c>
      <c r="ED160" s="178" t="str">
        <f t="shared" si="400"/>
        <v/>
      </c>
      <c r="EE160" s="178" t="str">
        <f t="shared" si="401"/>
        <v/>
      </c>
      <c r="EF160" s="178" t="str">
        <f t="shared" si="402"/>
        <v/>
      </c>
      <c r="EG160" s="178" t="str">
        <f t="shared" si="403"/>
        <v/>
      </c>
      <c r="EH160" s="178" t="str">
        <f t="shared" si="404"/>
        <v/>
      </c>
      <c r="EI160" s="178" t="str">
        <f t="shared" si="405"/>
        <v/>
      </c>
      <c r="EJ160" s="227" t="str">
        <f t="shared" si="406"/>
        <v/>
      </c>
      <c r="EK160" s="230" t="str">
        <f t="shared" si="360"/>
        <v/>
      </c>
      <c r="EL160" s="177" t="str">
        <f t="shared" si="361"/>
        <v/>
      </c>
      <c r="EM160" s="177" t="str">
        <f t="shared" si="362"/>
        <v/>
      </c>
      <c r="EN160" s="177" t="str">
        <f t="shared" si="363"/>
        <v/>
      </c>
      <c r="EO160" s="177" t="str">
        <f t="shared" si="364"/>
        <v/>
      </c>
      <c r="EP160" s="177" t="str">
        <f t="shared" si="365"/>
        <v/>
      </c>
      <c r="EQ160" s="177" t="str">
        <f t="shared" si="366"/>
        <v/>
      </c>
      <c r="ER160" s="177" t="str">
        <f t="shared" si="367"/>
        <v/>
      </c>
      <c r="ES160" s="177" t="str">
        <f t="shared" si="368"/>
        <v/>
      </c>
      <c r="ET160" s="177" t="str">
        <f t="shared" si="369"/>
        <v/>
      </c>
      <c r="EU160" s="229" t="e">
        <f t="shared" si="370"/>
        <v>#VALUE!</v>
      </c>
      <c r="EV160" s="27" t="e">
        <f t="shared" si="371"/>
        <v>#VALUE!</v>
      </c>
      <c r="EW160" s="27" t="e">
        <f t="shared" si="372"/>
        <v>#VALUE!</v>
      </c>
      <c r="EX160" s="28" t="e">
        <f t="shared" si="373"/>
        <v>#VALUE!</v>
      </c>
      <c r="EY160" s="28" t="e">
        <f t="shared" si="374"/>
        <v>#VALUE!</v>
      </c>
      <c r="EZ160" s="28" t="b">
        <f t="shared" si="375"/>
        <v>0</v>
      </c>
      <c r="FA160" s="176" t="str">
        <f t="shared" si="376"/>
        <v/>
      </c>
      <c r="FB160" s="27" t="e" cm="1">
        <f t="array" aca="1" ref="FB160" ca="1">TEXT(RIGHT(10-RIGHT(SUM(INDEX(1*(MID(MID(C160,1,1)*2,ROW(INDIRECT("1:"&amp;LEN(MID(C160,1,1)*2))),1)),,))+MID(C160,2,1)+
SUM(INDEX(1*(MID(MID(C160,3,1)*2,ROW(INDIRECT("1:"&amp;LEN(MID(C160,3,1)*2))),1)),,))+MID(C160,4,1)+
SUM(INDEX(1*(MID(MID(C160,5,1)*2,ROW(INDIRECT("1:"&amp;LEN(MID(C160,5,1)*2))),1)),,))+MID(C160,6,1)+
SUM(INDEX(1*(MID(MID(C160,8,1)*2,ROW(INDIRECT("1:"&amp;LEN(MID(C160,8,1)*2))),1)),,))+MID(C160,9,1)+
SUM(INDEX(1*(MID(MID(C160,10,1)*2,ROW(INDIRECT("1:"&amp;LEN(MID(C160,10,1)*2))),1)),,)),1),1),"0")</f>
        <v>#VALUE!</v>
      </c>
      <c r="FC160" s="27" t="str">
        <f t="shared" si="377"/>
        <v/>
      </c>
      <c r="FD160" s="29" t="b">
        <f t="shared" si="378"/>
        <v>0</v>
      </c>
      <c r="FE160" s="112" t="b">
        <f>IFERROR(MATCH(D160,'Avtal för korttidsarbete'!$G$13:$G$1012,0),TRUE)</f>
        <v>1</v>
      </c>
      <c r="FF160" s="112" t="b">
        <f t="shared" si="407"/>
        <v>0</v>
      </c>
      <c r="FG160" s="113" t="str" cm="1">
        <f t="array" ref="FG160">IF(FE160=TRUE,"x",INDEX('Avtal för korttidsarbete'!$E$13:$E$1012,$FE160))</f>
        <v>x</v>
      </c>
      <c r="FH160" s="113" t="str" cm="1">
        <f t="array" ref="FH160">IF(FE160=TRUE,"x",INDEX('Avtal för korttidsarbete'!$F$13:$F$1012,$FE160))</f>
        <v>x</v>
      </c>
      <c r="FI160" s="112" t="b">
        <f t="shared" si="408"/>
        <v>0</v>
      </c>
      <c r="FJ160" s="135">
        <f t="shared" si="409"/>
        <v>44166</v>
      </c>
      <c r="FK160" s="135">
        <f t="shared" si="410"/>
        <v>44377</v>
      </c>
      <c r="FL160" s="112" t="b">
        <f t="shared" si="411"/>
        <v>0</v>
      </c>
      <c r="FM160" s="113">
        <f t="shared" si="412"/>
        <v>44166</v>
      </c>
      <c r="FN160" s="135">
        <f t="shared" si="413"/>
        <v>44377</v>
      </c>
      <c r="FO160" s="148" t="b">
        <f>IFERROR(INDEX('Avtal för korttidsarbete'!R:R,MATCH(D160,'Avtal för korttidsarbete'!$G:$G,0)),TRUE)</f>
        <v>1</v>
      </c>
      <c r="FP160" s="135" t="str">
        <f>IF(FO160,"-",INDEX('Avtal för korttidsarbete'!$D:$D,MATCH(D160,'Avtal för korttidsarbete'!$G:$G,0)))</f>
        <v>-</v>
      </c>
      <c r="FQ160" s="113" t="b">
        <f>IFERROR(G160&gt;INDEX(Uppsägningar!E:E,MATCH(C160,Uppsägningar!C:C,0)),FALSE)</f>
        <v>0</v>
      </c>
    </row>
    <row r="161" spans="1:173" x14ac:dyDescent="0.25">
      <c r="A161" s="19">
        <v>145</v>
      </c>
      <c r="B161" s="20"/>
      <c r="C161" s="183"/>
      <c r="D161" s="66"/>
      <c r="E161" s="212">
        <f>IFERROR(INDEX(Admin!$C$7:$C$10,MATCH(FP161,TblNivåValTExt,0)),0)</f>
        <v>0</v>
      </c>
      <c r="F161" s="1"/>
      <c r="G161" s="1"/>
      <c r="H161" s="78"/>
      <c r="I161" s="181"/>
      <c r="J161" s="181"/>
      <c r="K161" s="182"/>
      <c r="L161" s="182"/>
      <c r="M161" s="181"/>
      <c r="N161" s="181"/>
      <c r="O161" s="181"/>
      <c r="P161" s="182"/>
      <c r="Q161" s="182"/>
      <c r="R161" s="181"/>
      <c r="S161" s="181"/>
      <c r="T161" s="181"/>
      <c r="U161" s="182"/>
      <c r="V161" s="182"/>
      <c r="W161" s="181"/>
      <c r="X161" s="181"/>
      <c r="Y161" s="181"/>
      <c r="Z161" s="182"/>
      <c r="AA161" s="182"/>
      <c r="AB161" s="181"/>
      <c r="AC161" s="181"/>
      <c r="AD161" s="181"/>
      <c r="AE161" s="182"/>
      <c r="AF161" s="182"/>
      <c r="AG161" s="181"/>
      <c r="AH161" s="181"/>
      <c r="AI161" s="181"/>
      <c r="AJ161" s="182"/>
      <c r="AK161" s="182"/>
      <c r="AL161" s="181"/>
      <c r="AM161" s="181"/>
      <c r="AN161" s="181"/>
      <c r="AO161" s="182"/>
      <c r="AP161" s="182"/>
      <c r="AQ161" s="181"/>
      <c r="AR161" s="181"/>
      <c r="AS161" s="181"/>
      <c r="AT161" s="182"/>
      <c r="AU161" s="182"/>
      <c r="AV161" s="181"/>
      <c r="AW161" s="181"/>
      <c r="AX161" s="181"/>
      <c r="AY161" s="182"/>
      <c r="AZ161" s="182"/>
      <c r="BA161" s="181"/>
      <c r="BB161" s="181"/>
      <c r="BC161" s="181"/>
      <c r="BD161" s="182"/>
      <c r="BE161" s="182"/>
      <c r="BF161" s="181"/>
      <c r="BG161" s="180">
        <f t="shared" si="379"/>
        <v>0</v>
      </c>
      <c r="BH161" s="116" t="str">
        <f t="shared" si="380"/>
        <v/>
      </c>
      <c r="BI161" s="80" t="b">
        <f t="shared" si="328"/>
        <v>0</v>
      </c>
      <c r="BJ161" s="80" t="str">
        <f t="shared" si="329"/>
        <v/>
      </c>
      <c r="BK161" s="80" t="b">
        <f t="shared" si="381"/>
        <v>0</v>
      </c>
      <c r="BL161" s="13" t="str">
        <f t="shared" si="330"/>
        <v/>
      </c>
      <c r="BM161" s="13" t="b">
        <f t="shared" si="382"/>
        <v>0</v>
      </c>
      <c r="BN161" s="35" t="str">
        <f t="shared" si="331"/>
        <v/>
      </c>
      <c r="BO161" s="13" t="b">
        <f t="shared" si="332"/>
        <v>0</v>
      </c>
      <c r="BP161" s="35" t="str">
        <f t="shared" si="333"/>
        <v/>
      </c>
      <c r="BQ161" s="13" t="b">
        <f t="shared" si="334"/>
        <v>0</v>
      </c>
      <c r="BR161" s="35" t="str">
        <f t="shared" si="335"/>
        <v/>
      </c>
      <c r="BS161" s="35" t="b">
        <f t="shared" si="336"/>
        <v>0</v>
      </c>
      <c r="BT161" s="35" t="str">
        <f t="shared" si="337"/>
        <v/>
      </c>
      <c r="BU161" s="35" t="b">
        <f t="shared" si="338"/>
        <v>0</v>
      </c>
      <c r="BV161" s="35" t="str">
        <f t="shared" si="339"/>
        <v/>
      </c>
      <c r="BW161" s="13" t="b">
        <f t="shared" si="414"/>
        <v>0</v>
      </c>
      <c r="BX161" s="35" t="str">
        <f t="shared" si="340"/>
        <v/>
      </c>
      <c r="BY161" s="265" t="b">
        <f t="shared" si="383"/>
        <v>0</v>
      </c>
      <c r="BZ161" s="35" t="str">
        <f t="shared" si="341"/>
        <v/>
      </c>
      <c r="CA161" s="265" t="b">
        <f t="shared" si="384"/>
        <v>0</v>
      </c>
      <c r="CB161" s="35" t="str">
        <f t="shared" si="342"/>
        <v/>
      </c>
      <c r="CC161" s="272" t="b">
        <f t="shared" si="385"/>
        <v>0</v>
      </c>
      <c r="CD161" s="35" t="str">
        <f t="shared" si="343"/>
        <v/>
      </c>
      <c r="CE161" s="13" t="b">
        <f t="shared" si="344"/>
        <v>0</v>
      </c>
      <c r="CF161" s="35" t="str">
        <f t="shared" si="345"/>
        <v/>
      </c>
      <c r="CG161" s="179">
        <f t="shared" si="346"/>
        <v>0</v>
      </c>
      <c r="CH161" s="179">
        <f t="shared" si="347"/>
        <v>0</v>
      </c>
      <c r="CI161" s="218">
        <f t="shared" si="386"/>
        <v>0</v>
      </c>
      <c r="CJ161" s="218">
        <f t="shared" si="387"/>
        <v>0</v>
      </c>
      <c r="CK161" s="218">
        <f t="shared" si="388"/>
        <v>0</v>
      </c>
      <c r="CL161" s="218">
        <f t="shared" si="389"/>
        <v>0</v>
      </c>
      <c r="CM161" s="218">
        <f t="shared" si="390"/>
        <v>0</v>
      </c>
      <c r="CN161" s="218">
        <f t="shared" si="391"/>
        <v>0</v>
      </c>
      <c r="CO161" s="218">
        <f t="shared" si="392"/>
        <v>0</v>
      </c>
      <c r="CP161" s="218">
        <f t="shared" si="393"/>
        <v>0</v>
      </c>
      <c r="CQ161" s="218">
        <f t="shared" si="394"/>
        <v>0</v>
      </c>
      <c r="CR161" s="218">
        <f t="shared" si="395"/>
        <v>0</v>
      </c>
      <c r="CS161" s="14">
        <f t="shared" si="348"/>
        <v>0</v>
      </c>
      <c r="CT161" s="236">
        <f t="shared" si="349"/>
        <v>0</v>
      </c>
      <c r="CU161" s="237">
        <f t="shared" si="417"/>
        <v>0</v>
      </c>
      <c r="CV161" s="16">
        <f t="shared" si="417"/>
        <v>0</v>
      </c>
      <c r="CW161" s="16">
        <f t="shared" si="417"/>
        <v>0</v>
      </c>
      <c r="CX161" s="16">
        <f t="shared" si="417"/>
        <v>0</v>
      </c>
      <c r="CY161" s="16">
        <f t="shared" si="417"/>
        <v>0</v>
      </c>
      <c r="CZ161" s="16">
        <f t="shared" si="417"/>
        <v>0</v>
      </c>
      <c r="DA161" s="16">
        <f t="shared" si="417"/>
        <v>0</v>
      </c>
      <c r="DB161" s="16">
        <f t="shared" si="417"/>
        <v>0</v>
      </c>
      <c r="DC161" s="16">
        <f t="shared" si="417"/>
        <v>0</v>
      </c>
      <c r="DD161" s="238">
        <f t="shared" si="417"/>
        <v>0</v>
      </c>
      <c r="DE161" s="232">
        <f t="shared" si="418"/>
        <v>0</v>
      </c>
      <c r="DF161" s="132">
        <f t="shared" si="418"/>
        <v>0</v>
      </c>
      <c r="DG161" s="132">
        <f t="shared" si="418"/>
        <v>0</v>
      </c>
      <c r="DH161" s="132">
        <f t="shared" si="418"/>
        <v>0</v>
      </c>
      <c r="DI161" s="132">
        <f t="shared" si="418"/>
        <v>0</v>
      </c>
      <c r="DJ161" s="132">
        <f t="shared" si="418"/>
        <v>0</v>
      </c>
      <c r="DK161" s="132">
        <f t="shared" si="418"/>
        <v>0</v>
      </c>
      <c r="DL161" s="132">
        <f t="shared" si="418"/>
        <v>0</v>
      </c>
      <c r="DM161" s="132">
        <f t="shared" si="418"/>
        <v>0</v>
      </c>
      <c r="DN161" s="233">
        <f t="shared" si="418"/>
        <v>0</v>
      </c>
      <c r="DO161" s="232">
        <f t="shared" si="350"/>
        <v>0</v>
      </c>
      <c r="DP161" s="132">
        <f t="shared" si="351"/>
        <v>0</v>
      </c>
      <c r="DQ161" s="132">
        <f t="shared" si="352"/>
        <v>0</v>
      </c>
      <c r="DR161" s="132">
        <f t="shared" si="353"/>
        <v>0</v>
      </c>
      <c r="DS161" s="132">
        <f t="shared" si="354"/>
        <v>0</v>
      </c>
      <c r="DT161" s="132">
        <f t="shared" si="355"/>
        <v>0</v>
      </c>
      <c r="DU161" s="132">
        <f t="shared" si="356"/>
        <v>0</v>
      </c>
      <c r="DV161" s="132">
        <f t="shared" si="357"/>
        <v>0</v>
      </c>
      <c r="DW161" s="132">
        <f t="shared" si="358"/>
        <v>0</v>
      </c>
      <c r="DX161" s="233">
        <f t="shared" si="359"/>
        <v>0</v>
      </c>
      <c r="DY161" s="231" t="b">
        <f t="shared" si="396"/>
        <v>0</v>
      </c>
      <c r="DZ161" s="163"/>
      <c r="EA161" s="226" t="str">
        <f t="shared" si="397"/>
        <v/>
      </c>
      <c r="EB161" s="178" t="str">
        <f t="shared" si="398"/>
        <v/>
      </c>
      <c r="EC161" s="178" t="str">
        <f t="shared" si="399"/>
        <v/>
      </c>
      <c r="ED161" s="178" t="str">
        <f t="shared" si="400"/>
        <v/>
      </c>
      <c r="EE161" s="178" t="str">
        <f t="shared" si="401"/>
        <v/>
      </c>
      <c r="EF161" s="178" t="str">
        <f t="shared" si="402"/>
        <v/>
      </c>
      <c r="EG161" s="178" t="str">
        <f t="shared" si="403"/>
        <v/>
      </c>
      <c r="EH161" s="178" t="str">
        <f t="shared" si="404"/>
        <v/>
      </c>
      <c r="EI161" s="178" t="str">
        <f t="shared" si="405"/>
        <v/>
      </c>
      <c r="EJ161" s="227" t="str">
        <f t="shared" si="406"/>
        <v/>
      </c>
      <c r="EK161" s="230" t="str">
        <f t="shared" si="360"/>
        <v/>
      </c>
      <c r="EL161" s="177" t="str">
        <f t="shared" si="361"/>
        <v/>
      </c>
      <c r="EM161" s="177" t="str">
        <f t="shared" si="362"/>
        <v/>
      </c>
      <c r="EN161" s="177" t="str">
        <f t="shared" si="363"/>
        <v/>
      </c>
      <c r="EO161" s="177" t="str">
        <f t="shared" si="364"/>
        <v/>
      </c>
      <c r="EP161" s="177" t="str">
        <f t="shared" si="365"/>
        <v/>
      </c>
      <c r="EQ161" s="177" t="str">
        <f t="shared" si="366"/>
        <v/>
      </c>
      <c r="ER161" s="177" t="str">
        <f t="shared" si="367"/>
        <v/>
      </c>
      <c r="ES161" s="177" t="str">
        <f t="shared" si="368"/>
        <v/>
      </c>
      <c r="ET161" s="177" t="str">
        <f t="shared" si="369"/>
        <v/>
      </c>
      <c r="EU161" s="229" t="e">
        <f t="shared" si="370"/>
        <v>#VALUE!</v>
      </c>
      <c r="EV161" s="27" t="e">
        <f t="shared" si="371"/>
        <v>#VALUE!</v>
      </c>
      <c r="EW161" s="27" t="e">
        <f t="shared" si="372"/>
        <v>#VALUE!</v>
      </c>
      <c r="EX161" s="28" t="e">
        <f t="shared" si="373"/>
        <v>#VALUE!</v>
      </c>
      <c r="EY161" s="28" t="e">
        <f t="shared" si="374"/>
        <v>#VALUE!</v>
      </c>
      <c r="EZ161" s="28" t="b">
        <f t="shared" si="375"/>
        <v>0</v>
      </c>
      <c r="FA161" s="176" t="str">
        <f t="shared" si="376"/>
        <v/>
      </c>
      <c r="FB161" s="27" t="e" cm="1">
        <f t="array" aca="1" ref="FB161" ca="1">TEXT(RIGHT(10-RIGHT(SUM(INDEX(1*(MID(MID(C161,1,1)*2,ROW(INDIRECT("1:"&amp;LEN(MID(C161,1,1)*2))),1)),,))+MID(C161,2,1)+
SUM(INDEX(1*(MID(MID(C161,3,1)*2,ROW(INDIRECT("1:"&amp;LEN(MID(C161,3,1)*2))),1)),,))+MID(C161,4,1)+
SUM(INDEX(1*(MID(MID(C161,5,1)*2,ROW(INDIRECT("1:"&amp;LEN(MID(C161,5,1)*2))),1)),,))+MID(C161,6,1)+
SUM(INDEX(1*(MID(MID(C161,8,1)*2,ROW(INDIRECT("1:"&amp;LEN(MID(C161,8,1)*2))),1)),,))+MID(C161,9,1)+
SUM(INDEX(1*(MID(MID(C161,10,1)*2,ROW(INDIRECT("1:"&amp;LEN(MID(C161,10,1)*2))),1)),,)),1),1),"0")</f>
        <v>#VALUE!</v>
      </c>
      <c r="FC161" s="27" t="str">
        <f t="shared" si="377"/>
        <v/>
      </c>
      <c r="FD161" s="29" t="b">
        <f t="shared" si="378"/>
        <v>0</v>
      </c>
      <c r="FE161" s="112" t="b">
        <f>IFERROR(MATCH(D161,'Avtal för korttidsarbete'!$G$13:$G$1012,0),TRUE)</f>
        <v>1</v>
      </c>
      <c r="FF161" s="112" t="b">
        <f t="shared" si="407"/>
        <v>0</v>
      </c>
      <c r="FG161" s="113" t="str" cm="1">
        <f t="array" ref="FG161">IF(FE161=TRUE,"x",INDEX('Avtal för korttidsarbete'!$E$13:$E$1012,$FE161))</f>
        <v>x</v>
      </c>
      <c r="FH161" s="113" t="str" cm="1">
        <f t="array" ref="FH161">IF(FE161=TRUE,"x",INDEX('Avtal för korttidsarbete'!$F$13:$F$1012,$FE161))</f>
        <v>x</v>
      </c>
      <c r="FI161" s="112" t="b">
        <f t="shared" si="408"/>
        <v>0</v>
      </c>
      <c r="FJ161" s="135">
        <f t="shared" si="409"/>
        <v>44166</v>
      </c>
      <c r="FK161" s="135">
        <f t="shared" si="410"/>
        <v>44377</v>
      </c>
      <c r="FL161" s="112" t="b">
        <f t="shared" si="411"/>
        <v>0</v>
      </c>
      <c r="FM161" s="113">
        <f t="shared" si="412"/>
        <v>44166</v>
      </c>
      <c r="FN161" s="135">
        <f t="shared" si="413"/>
        <v>44377</v>
      </c>
      <c r="FO161" s="148" t="b">
        <f>IFERROR(INDEX('Avtal för korttidsarbete'!R:R,MATCH(D161,'Avtal för korttidsarbete'!$G:$G,0)),TRUE)</f>
        <v>1</v>
      </c>
      <c r="FP161" s="135" t="str">
        <f>IF(FO161,"-",INDEX('Avtal för korttidsarbete'!$D:$D,MATCH(D161,'Avtal för korttidsarbete'!$G:$G,0)))</f>
        <v>-</v>
      </c>
      <c r="FQ161" s="113" t="b">
        <f>IFERROR(G161&gt;INDEX(Uppsägningar!E:E,MATCH(C161,Uppsägningar!C:C,0)),FALSE)</f>
        <v>0</v>
      </c>
    </row>
    <row r="162" spans="1:173" x14ac:dyDescent="0.25">
      <c r="A162" s="19">
        <v>146</v>
      </c>
      <c r="B162" s="20"/>
      <c r="C162" s="183"/>
      <c r="D162" s="66"/>
      <c r="E162" s="212">
        <f>IFERROR(INDEX(Admin!$C$7:$C$10,MATCH(FP162,TblNivåValTExt,0)),0)</f>
        <v>0</v>
      </c>
      <c r="F162" s="1"/>
      <c r="G162" s="1"/>
      <c r="H162" s="78"/>
      <c r="I162" s="181"/>
      <c r="J162" s="181"/>
      <c r="K162" s="182"/>
      <c r="L162" s="182"/>
      <c r="M162" s="181"/>
      <c r="N162" s="181"/>
      <c r="O162" s="181"/>
      <c r="P162" s="182"/>
      <c r="Q162" s="182"/>
      <c r="R162" s="181"/>
      <c r="S162" s="181"/>
      <c r="T162" s="181"/>
      <c r="U162" s="182"/>
      <c r="V162" s="182"/>
      <c r="W162" s="181"/>
      <c r="X162" s="181"/>
      <c r="Y162" s="181"/>
      <c r="Z162" s="182"/>
      <c r="AA162" s="182"/>
      <c r="AB162" s="181"/>
      <c r="AC162" s="181"/>
      <c r="AD162" s="181"/>
      <c r="AE162" s="182"/>
      <c r="AF162" s="182"/>
      <c r="AG162" s="181"/>
      <c r="AH162" s="181"/>
      <c r="AI162" s="181"/>
      <c r="AJ162" s="182"/>
      <c r="AK162" s="182"/>
      <c r="AL162" s="181"/>
      <c r="AM162" s="181"/>
      <c r="AN162" s="181"/>
      <c r="AO162" s="182"/>
      <c r="AP162" s="182"/>
      <c r="AQ162" s="181"/>
      <c r="AR162" s="181"/>
      <c r="AS162" s="181"/>
      <c r="AT162" s="182"/>
      <c r="AU162" s="182"/>
      <c r="AV162" s="181"/>
      <c r="AW162" s="181"/>
      <c r="AX162" s="181"/>
      <c r="AY162" s="182"/>
      <c r="AZ162" s="182"/>
      <c r="BA162" s="181"/>
      <c r="BB162" s="181"/>
      <c r="BC162" s="181"/>
      <c r="BD162" s="182"/>
      <c r="BE162" s="182"/>
      <c r="BF162" s="181"/>
      <c r="BG162" s="180">
        <f t="shared" si="379"/>
        <v>0</v>
      </c>
      <c r="BH162" s="116" t="str">
        <f t="shared" si="380"/>
        <v/>
      </c>
      <c r="BI162" s="80" t="b">
        <f t="shared" si="328"/>
        <v>0</v>
      </c>
      <c r="BJ162" s="80" t="str">
        <f t="shared" si="329"/>
        <v/>
      </c>
      <c r="BK162" s="80" t="b">
        <f t="shared" si="381"/>
        <v>0</v>
      </c>
      <c r="BL162" s="13" t="str">
        <f t="shared" si="330"/>
        <v/>
      </c>
      <c r="BM162" s="13" t="b">
        <f t="shared" si="382"/>
        <v>0</v>
      </c>
      <c r="BN162" s="35" t="str">
        <f t="shared" si="331"/>
        <v/>
      </c>
      <c r="BO162" s="13" t="b">
        <f t="shared" si="332"/>
        <v>0</v>
      </c>
      <c r="BP162" s="35" t="str">
        <f t="shared" si="333"/>
        <v/>
      </c>
      <c r="BQ162" s="13" t="b">
        <f t="shared" si="334"/>
        <v>0</v>
      </c>
      <c r="BR162" s="35" t="str">
        <f t="shared" si="335"/>
        <v/>
      </c>
      <c r="BS162" s="35" t="b">
        <f t="shared" si="336"/>
        <v>0</v>
      </c>
      <c r="BT162" s="35" t="str">
        <f t="shared" si="337"/>
        <v/>
      </c>
      <c r="BU162" s="35" t="b">
        <f t="shared" si="338"/>
        <v>0</v>
      </c>
      <c r="BV162" s="35" t="str">
        <f t="shared" si="339"/>
        <v/>
      </c>
      <c r="BW162" s="13" t="b">
        <f t="shared" si="414"/>
        <v>0</v>
      </c>
      <c r="BX162" s="35" t="str">
        <f t="shared" si="340"/>
        <v/>
      </c>
      <c r="BY162" s="265" t="b">
        <f t="shared" si="383"/>
        <v>0</v>
      </c>
      <c r="BZ162" s="35" t="str">
        <f t="shared" si="341"/>
        <v/>
      </c>
      <c r="CA162" s="265" t="b">
        <f t="shared" si="384"/>
        <v>0</v>
      </c>
      <c r="CB162" s="35" t="str">
        <f t="shared" si="342"/>
        <v/>
      </c>
      <c r="CC162" s="272" t="b">
        <f t="shared" si="385"/>
        <v>0</v>
      </c>
      <c r="CD162" s="35" t="str">
        <f t="shared" si="343"/>
        <v/>
      </c>
      <c r="CE162" s="13" t="b">
        <f t="shared" si="344"/>
        <v>0</v>
      </c>
      <c r="CF162" s="35" t="str">
        <f t="shared" si="345"/>
        <v/>
      </c>
      <c r="CG162" s="179">
        <f t="shared" si="346"/>
        <v>0</v>
      </c>
      <c r="CH162" s="179">
        <f t="shared" si="347"/>
        <v>0</v>
      </c>
      <c r="CI162" s="218">
        <f t="shared" si="386"/>
        <v>0</v>
      </c>
      <c r="CJ162" s="218">
        <f t="shared" si="387"/>
        <v>0</v>
      </c>
      <c r="CK162" s="218">
        <f t="shared" si="388"/>
        <v>0</v>
      </c>
      <c r="CL162" s="218">
        <f t="shared" si="389"/>
        <v>0</v>
      </c>
      <c r="CM162" s="218">
        <f t="shared" si="390"/>
        <v>0</v>
      </c>
      <c r="CN162" s="218">
        <f t="shared" si="391"/>
        <v>0</v>
      </c>
      <c r="CO162" s="218">
        <f t="shared" si="392"/>
        <v>0</v>
      </c>
      <c r="CP162" s="218">
        <f t="shared" si="393"/>
        <v>0</v>
      </c>
      <c r="CQ162" s="218">
        <f t="shared" si="394"/>
        <v>0</v>
      </c>
      <c r="CR162" s="218">
        <f t="shared" si="395"/>
        <v>0</v>
      </c>
      <c r="CS162" s="14">
        <f t="shared" si="348"/>
        <v>0</v>
      </c>
      <c r="CT162" s="236">
        <f t="shared" si="349"/>
        <v>0</v>
      </c>
      <c r="CU162" s="237">
        <f t="shared" si="417"/>
        <v>0</v>
      </c>
      <c r="CV162" s="16">
        <f t="shared" si="417"/>
        <v>0</v>
      </c>
      <c r="CW162" s="16">
        <f t="shared" si="417"/>
        <v>0</v>
      </c>
      <c r="CX162" s="16">
        <f t="shared" si="417"/>
        <v>0</v>
      </c>
      <c r="CY162" s="16">
        <f t="shared" si="417"/>
        <v>0</v>
      </c>
      <c r="CZ162" s="16">
        <f t="shared" si="417"/>
        <v>0</v>
      </c>
      <c r="DA162" s="16">
        <f t="shared" si="417"/>
        <v>0</v>
      </c>
      <c r="DB162" s="16">
        <f t="shared" si="417"/>
        <v>0</v>
      </c>
      <c r="DC162" s="16">
        <f t="shared" si="417"/>
        <v>0</v>
      </c>
      <c r="DD162" s="238">
        <f t="shared" si="417"/>
        <v>0</v>
      </c>
      <c r="DE162" s="232">
        <f t="shared" si="418"/>
        <v>0</v>
      </c>
      <c r="DF162" s="132">
        <f t="shared" si="418"/>
        <v>0</v>
      </c>
      <c r="DG162" s="132">
        <f t="shared" si="418"/>
        <v>0</v>
      </c>
      <c r="DH162" s="132">
        <f t="shared" si="418"/>
        <v>0</v>
      </c>
      <c r="DI162" s="132">
        <f t="shared" si="418"/>
        <v>0</v>
      </c>
      <c r="DJ162" s="132">
        <f t="shared" si="418"/>
        <v>0</v>
      </c>
      <c r="DK162" s="132">
        <f t="shared" si="418"/>
        <v>0</v>
      </c>
      <c r="DL162" s="132">
        <f t="shared" si="418"/>
        <v>0</v>
      </c>
      <c r="DM162" s="132">
        <f t="shared" si="418"/>
        <v>0</v>
      </c>
      <c r="DN162" s="233">
        <f t="shared" si="418"/>
        <v>0</v>
      </c>
      <c r="DO162" s="232">
        <f t="shared" si="350"/>
        <v>0</v>
      </c>
      <c r="DP162" s="132">
        <f t="shared" si="351"/>
        <v>0</v>
      </c>
      <c r="DQ162" s="132">
        <f t="shared" si="352"/>
        <v>0</v>
      </c>
      <c r="DR162" s="132">
        <f t="shared" si="353"/>
        <v>0</v>
      </c>
      <c r="DS162" s="132">
        <f t="shared" si="354"/>
        <v>0</v>
      </c>
      <c r="DT162" s="132">
        <f t="shared" si="355"/>
        <v>0</v>
      </c>
      <c r="DU162" s="132">
        <f t="shared" si="356"/>
        <v>0</v>
      </c>
      <c r="DV162" s="132">
        <f t="shared" si="357"/>
        <v>0</v>
      </c>
      <c r="DW162" s="132">
        <f t="shared" si="358"/>
        <v>0</v>
      </c>
      <c r="DX162" s="233">
        <f t="shared" si="359"/>
        <v>0</v>
      </c>
      <c r="DY162" s="231" t="b">
        <f t="shared" si="396"/>
        <v>0</v>
      </c>
      <c r="DZ162" s="163"/>
      <c r="EA162" s="226" t="str">
        <f t="shared" si="397"/>
        <v/>
      </c>
      <c r="EB162" s="178" t="str">
        <f t="shared" si="398"/>
        <v/>
      </c>
      <c r="EC162" s="178" t="str">
        <f t="shared" si="399"/>
        <v/>
      </c>
      <c r="ED162" s="178" t="str">
        <f t="shared" si="400"/>
        <v/>
      </c>
      <c r="EE162" s="178" t="str">
        <f t="shared" si="401"/>
        <v/>
      </c>
      <c r="EF162" s="178" t="str">
        <f t="shared" si="402"/>
        <v/>
      </c>
      <c r="EG162" s="178" t="str">
        <f t="shared" si="403"/>
        <v/>
      </c>
      <c r="EH162" s="178" t="str">
        <f t="shared" si="404"/>
        <v/>
      </c>
      <c r="EI162" s="178" t="str">
        <f t="shared" si="405"/>
        <v/>
      </c>
      <c r="EJ162" s="227" t="str">
        <f t="shared" si="406"/>
        <v/>
      </c>
      <c r="EK162" s="230" t="str">
        <f t="shared" si="360"/>
        <v/>
      </c>
      <c r="EL162" s="177" t="str">
        <f t="shared" si="361"/>
        <v/>
      </c>
      <c r="EM162" s="177" t="str">
        <f t="shared" si="362"/>
        <v/>
      </c>
      <c r="EN162" s="177" t="str">
        <f t="shared" si="363"/>
        <v/>
      </c>
      <c r="EO162" s="177" t="str">
        <f t="shared" si="364"/>
        <v/>
      </c>
      <c r="EP162" s="177" t="str">
        <f t="shared" si="365"/>
        <v/>
      </c>
      <c r="EQ162" s="177" t="str">
        <f t="shared" si="366"/>
        <v/>
      </c>
      <c r="ER162" s="177" t="str">
        <f t="shared" si="367"/>
        <v/>
      </c>
      <c r="ES162" s="177" t="str">
        <f t="shared" si="368"/>
        <v/>
      </c>
      <c r="ET162" s="177" t="str">
        <f t="shared" si="369"/>
        <v/>
      </c>
      <c r="EU162" s="229" t="e">
        <f t="shared" si="370"/>
        <v>#VALUE!</v>
      </c>
      <c r="EV162" s="27" t="e">
        <f t="shared" si="371"/>
        <v>#VALUE!</v>
      </c>
      <c r="EW162" s="27" t="e">
        <f t="shared" si="372"/>
        <v>#VALUE!</v>
      </c>
      <c r="EX162" s="28" t="e">
        <f t="shared" si="373"/>
        <v>#VALUE!</v>
      </c>
      <c r="EY162" s="28" t="e">
        <f t="shared" si="374"/>
        <v>#VALUE!</v>
      </c>
      <c r="EZ162" s="28" t="b">
        <f t="shared" si="375"/>
        <v>0</v>
      </c>
      <c r="FA162" s="176" t="str">
        <f t="shared" si="376"/>
        <v/>
      </c>
      <c r="FB162" s="27" t="e" cm="1">
        <f t="array" aca="1" ref="FB162" ca="1">TEXT(RIGHT(10-RIGHT(SUM(INDEX(1*(MID(MID(C162,1,1)*2,ROW(INDIRECT("1:"&amp;LEN(MID(C162,1,1)*2))),1)),,))+MID(C162,2,1)+
SUM(INDEX(1*(MID(MID(C162,3,1)*2,ROW(INDIRECT("1:"&amp;LEN(MID(C162,3,1)*2))),1)),,))+MID(C162,4,1)+
SUM(INDEX(1*(MID(MID(C162,5,1)*2,ROW(INDIRECT("1:"&amp;LEN(MID(C162,5,1)*2))),1)),,))+MID(C162,6,1)+
SUM(INDEX(1*(MID(MID(C162,8,1)*2,ROW(INDIRECT("1:"&amp;LEN(MID(C162,8,1)*2))),1)),,))+MID(C162,9,1)+
SUM(INDEX(1*(MID(MID(C162,10,1)*2,ROW(INDIRECT("1:"&amp;LEN(MID(C162,10,1)*2))),1)),,)),1),1),"0")</f>
        <v>#VALUE!</v>
      </c>
      <c r="FC162" s="27" t="str">
        <f t="shared" si="377"/>
        <v/>
      </c>
      <c r="FD162" s="29" t="b">
        <f t="shared" si="378"/>
        <v>0</v>
      </c>
      <c r="FE162" s="112" t="b">
        <f>IFERROR(MATCH(D162,'Avtal för korttidsarbete'!$G$13:$G$1012,0),TRUE)</f>
        <v>1</v>
      </c>
      <c r="FF162" s="112" t="b">
        <f t="shared" si="407"/>
        <v>0</v>
      </c>
      <c r="FG162" s="113" t="str" cm="1">
        <f t="array" ref="FG162">IF(FE162=TRUE,"x",INDEX('Avtal för korttidsarbete'!$E$13:$E$1012,$FE162))</f>
        <v>x</v>
      </c>
      <c r="FH162" s="113" t="str" cm="1">
        <f t="array" ref="FH162">IF(FE162=TRUE,"x",INDEX('Avtal för korttidsarbete'!$F$13:$F$1012,$FE162))</f>
        <v>x</v>
      </c>
      <c r="FI162" s="112" t="b">
        <f t="shared" si="408"/>
        <v>0</v>
      </c>
      <c r="FJ162" s="135">
        <f t="shared" si="409"/>
        <v>44166</v>
      </c>
      <c r="FK162" s="135">
        <f t="shared" si="410"/>
        <v>44377</v>
      </c>
      <c r="FL162" s="112" t="b">
        <f t="shared" si="411"/>
        <v>0</v>
      </c>
      <c r="FM162" s="113">
        <f t="shared" si="412"/>
        <v>44166</v>
      </c>
      <c r="FN162" s="135">
        <f t="shared" si="413"/>
        <v>44377</v>
      </c>
      <c r="FO162" s="148" t="b">
        <f>IFERROR(INDEX('Avtal för korttidsarbete'!R:R,MATCH(D162,'Avtal för korttidsarbete'!$G:$G,0)),TRUE)</f>
        <v>1</v>
      </c>
      <c r="FP162" s="135" t="str">
        <f>IF(FO162,"-",INDEX('Avtal för korttidsarbete'!$D:$D,MATCH(D162,'Avtal för korttidsarbete'!$G:$G,0)))</f>
        <v>-</v>
      </c>
      <c r="FQ162" s="113" t="b">
        <f>IFERROR(G162&gt;INDEX(Uppsägningar!E:E,MATCH(C162,Uppsägningar!C:C,0)),FALSE)</f>
        <v>0</v>
      </c>
    </row>
    <row r="163" spans="1:173" x14ac:dyDescent="0.25">
      <c r="A163" s="19">
        <v>147</v>
      </c>
      <c r="B163" s="20"/>
      <c r="C163" s="183"/>
      <c r="D163" s="66"/>
      <c r="E163" s="212">
        <f>IFERROR(INDEX(Admin!$C$7:$C$10,MATCH(FP163,TblNivåValTExt,0)),0)</f>
        <v>0</v>
      </c>
      <c r="F163" s="1"/>
      <c r="G163" s="1"/>
      <c r="H163" s="78"/>
      <c r="I163" s="181"/>
      <c r="J163" s="181"/>
      <c r="K163" s="182"/>
      <c r="L163" s="182"/>
      <c r="M163" s="181"/>
      <c r="N163" s="181"/>
      <c r="O163" s="181"/>
      <c r="P163" s="182"/>
      <c r="Q163" s="182"/>
      <c r="R163" s="181"/>
      <c r="S163" s="181"/>
      <c r="T163" s="181"/>
      <c r="U163" s="182"/>
      <c r="V163" s="182"/>
      <c r="W163" s="181"/>
      <c r="X163" s="181"/>
      <c r="Y163" s="181"/>
      <c r="Z163" s="182"/>
      <c r="AA163" s="182"/>
      <c r="AB163" s="181"/>
      <c r="AC163" s="181"/>
      <c r="AD163" s="181"/>
      <c r="AE163" s="182"/>
      <c r="AF163" s="182"/>
      <c r="AG163" s="181"/>
      <c r="AH163" s="181"/>
      <c r="AI163" s="181"/>
      <c r="AJ163" s="182"/>
      <c r="AK163" s="182"/>
      <c r="AL163" s="181"/>
      <c r="AM163" s="181"/>
      <c r="AN163" s="181"/>
      <c r="AO163" s="182"/>
      <c r="AP163" s="182"/>
      <c r="AQ163" s="181"/>
      <c r="AR163" s="181"/>
      <c r="AS163" s="181"/>
      <c r="AT163" s="182"/>
      <c r="AU163" s="182"/>
      <c r="AV163" s="181"/>
      <c r="AW163" s="181"/>
      <c r="AX163" s="181"/>
      <c r="AY163" s="182"/>
      <c r="AZ163" s="182"/>
      <c r="BA163" s="181"/>
      <c r="BB163" s="181"/>
      <c r="BC163" s="181"/>
      <c r="BD163" s="182"/>
      <c r="BE163" s="182"/>
      <c r="BF163" s="181"/>
      <c r="BG163" s="180">
        <f t="shared" si="379"/>
        <v>0</v>
      </c>
      <c r="BH163" s="116" t="str">
        <f t="shared" si="380"/>
        <v/>
      </c>
      <c r="BI163" s="80" t="b">
        <f t="shared" si="328"/>
        <v>0</v>
      </c>
      <c r="BJ163" s="80" t="str">
        <f t="shared" si="329"/>
        <v/>
      </c>
      <c r="BK163" s="80" t="b">
        <f t="shared" si="381"/>
        <v>0</v>
      </c>
      <c r="BL163" s="13" t="str">
        <f t="shared" si="330"/>
        <v/>
      </c>
      <c r="BM163" s="13" t="b">
        <f t="shared" si="382"/>
        <v>0</v>
      </c>
      <c r="BN163" s="35" t="str">
        <f t="shared" si="331"/>
        <v/>
      </c>
      <c r="BO163" s="13" t="b">
        <f t="shared" si="332"/>
        <v>0</v>
      </c>
      <c r="BP163" s="35" t="str">
        <f t="shared" si="333"/>
        <v/>
      </c>
      <c r="BQ163" s="13" t="b">
        <f t="shared" si="334"/>
        <v>0</v>
      </c>
      <c r="BR163" s="35" t="str">
        <f t="shared" si="335"/>
        <v/>
      </c>
      <c r="BS163" s="35" t="b">
        <f t="shared" si="336"/>
        <v>0</v>
      </c>
      <c r="BT163" s="35" t="str">
        <f t="shared" si="337"/>
        <v/>
      </c>
      <c r="BU163" s="35" t="b">
        <f t="shared" si="338"/>
        <v>0</v>
      </c>
      <c r="BV163" s="35" t="str">
        <f t="shared" si="339"/>
        <v/>
      </c>
      <c r="BW163" s="13" t="b">
        <f t="shared" si="414"/>
        <v>0</v>
      </c>
      <c r="BX163" s="35" t="str">
        <f t="shared" si="340"/>
        <v/>
      </c>
      <c r="BY163" s="265" t="b">
        <f t="shared" si="383"/>
        <v>0</v>
      </c>
      <c r="BZ163" s="35" t="str">
        <f t="shared" si="341"/>
        <v/>
      </c>
      <c r="CA163" s="265" t="b">
        <f t="shared" si="384"/>
        <v>0</v>
      </c>
      <c r="CB163" s="35" t="str">
        <f t="shared" si="342"/>
        <v/>
      </c>
      <c r="CC163" s="272" t="b">
        <f t="shared" si="385"/>
        <v>0</v>
      </c>
      <c r="CD163" s="35" t="str">
        <f t="shared" si="343"/>
        <v/>
      </c>
      <c r="CE163" s="13" t="b">
        <f t="shared" si="344"/>
        <v>0</v>
      </c>
      <c r="CF163" s="35" t="str">
        <f t="shared" si="345"/>
        <v/>
      </c>
      <c r="CG163" s="179">
        <f t="shared" si="346"/>
        <v>0</v>
      </c>
      <c r="CH163" s="179">
        <f t="shared" si="347"/>
        <v>0</v>
      </c>
      <c r="CI163" s="218">
        <f t="shared" si="386"/>
        <v>0</v>
      </c>
      <c r="CJ163" s="218">
        <f t="shared" si="387"/>
        <v>0</v>
      </c>
      <c r="CK163" s="218">
        <f t="shared" si="388"/>
        <v>0</v>
      </c>
      <c r="CL163" s="218">
        <f t="shared" si="389"/>
        <v>0</v>
      </c>
      <c r="CM163" s="218">
        <f t="shared" si="390"/>
        <v>0</v>
      </c>
      <c r="CN163" s="218">
        <f t="shared" si="391"/>
        <v>0</v>
      </c>
      <c r="CO163" s="218">
        <f t="shared" si="392"/>
        <v>0</v>
      </c>
      <c r="CP163" s="218">
        <f t="shared" si="393"/>
        <v>0</v>
      </c>
      <c r="CQ163" s="218">
        <f t="shared" si="394"/>
        <v>0</v>
      </c>
      <c r="CR163" s="218">
        <f t="shared" si="395"/>
        <v>0</v>
      </c>
      <c r="CS163" s="14">
        <f t="shared" si="348"/>
        <v>0</v>
      </c>
      <c r="CT163" s="236">
        <f t="shared" si="349"/>
        <v>0</v>
      </c>
      <c r="CU163" s="237">
        <f t="shared" si="417"/>
        <v>0</v>
      </c>
      <c r="CV163" s="16">
        <f t="shared" si="417"/>
        <v>0</v>
      </c>
      <c r="CW163" s="16">
        <f t="shared" si="417"/>
        <v>0</v>
      </c>
      <c r="CX163" s="16">
        <f t="shared" si="417"/>
        <v>0</v>
      </c>
      <c r="CY163" s="16">
        <f t="shared" si="417"/>
        <v>0</v>
      </c>
      <c r="CZ163" s="16">
        <f t="shared" si="417"/>
        <v>0</v>
      </c>
      <c r="DA163" s="16">
        <f t="shared" si="417"/>
        <v>0</v>
      </c>
      <c r="DB163" s="16">
        <f t="shared" si="417"/>
        <v>0</v>
      </c>
      <c r="DC163" s="16">
        <f t="shared" si="417"/>
        <v>0</v>
      </c>
      <c r="DD163" s="238">
        <f t="shared" si="417"/>
        <v>0</v>
      </c>
      <c r="DE163" s="232">
        <f t="shared" si="418"/>
        <v>0</v>
      </c>
      <c r="DF163" s="132">
        <f t="shared" si="418"/>
        <v>0</v>
      </c>
      <c r="DG163" s="132">
        <f t="shared" si="418"/>
        <v>0</v>
      </c>
      <c r="DH163" s="132">
        <f t="shared" si="418"/>
        <v>0</v>
      </c>
      <c r="DI163" s="132">
        <f t="shared" si="418"/>
        <v>0</v>
      </c>
      <c r="DJ163" s="132">
        <f t="shared" si="418"/>
        <v>0</v>
      </c>
      <c r="DK163" s="132">
        <f t="shared" si="418"/>
        <v>0</v>
      </c>
      <c r="DL163" s="132">
        <f t="shared" si="418"/>
        <v>0</v>
      </c>
      <c r="DM163" s="132">
        <f t="shared" si="418"/>
        <v>0</v>
      </c>
      <c r="DN163" s="233">
        <f t="shared" si="418"/>
        <v>0</v>
      </c>
      <c r="DO163" s="232">
        <f t="shared" si="350"/>
        <v>0</v>
      </c>
      <c r="DP163" s="132">
        <f t="shared" si="351"/>
        <v>0</v>
      </c>
      <c r="DQ163" s="132">
        <f t="shared" si="352"/>
        <v>0</v>
      </c>
      <c r="DR163" s="132">
        <f t="shared" si="353"/>
        <v>0</v>
      </c>
      <c r="DS163" s="132">
        <f t="shared" si="354"/>
        <v>0</v>
      </c>
      <c r="DT163" s="132">
        <f t="shared" si="355"/>
        <v>0</v>
      </c>
      <c r="DU163" s="132">
        <f t="shared" si="356"/>
        <v>0</v>
      </c>
      <c r="DV163" s="132">
        <f t="shared" si="357"/>
        <v>0</v>
      </c>
      <c r="DW163" s="132">
        <f t="shared" si="358"/>
        <v>0</v>
      </c>
      <c r="DX163" s="233">
        <f t="shared" si="359"/>
        <v>0</v>
      </c>
      <c r="DY163" s="231" t="b">
        <f t="shared" si="396"/>
        <v>0</v>
      </c>
      <c r="DZ163" s="163"/>
      <c r="EA163" s="226" t="str">
        <f t="shared" si="397"/>
        <v/>
      </c>
      <c r="EB163" s="178" t="str">
        <f t="shared" si="398"/>
        <v/>
      </c>
      <c r="EC163" s="178" t="str">
        <f t="shared" si="399"/>
        <v/>
      </c>
      <c r="ED163" s="178" t="str">
        <f t="shared" si="400"/>
        <v/>
      </c>
      <c r="EE163" s="178" t="str">
        <f t="shared" si="401"/>
        <v/>
      </c>
      <c r="EF163" s="178" t="str">
        <f t="shared" si="402"/>
        <v/>
      </c>
      <c r="EG163" s="178" t="str">
        <f t="shared" si="403"/>
        <v/>
      </c>
      <c r="EH163" s="178" t="str">
        <f t="shared" si="404"/>
        <v/>
      </c>
      <c r="EI163" s="178" t="str">
        <f t="shared" si="405"/>
        <v/>
      </c>
      <c r="EJ163" s="227" t="str">
        <f t="shared" si="406"/>
        <v/>
      </c>
      <c r="EK163" s="230" t="str">
        <f t="shared" si="360"/>
        <v/>
      </c>
      <c r="EL163" s="177" t="str">
        <f t="shared" si="361"/>
        <v/>
      </c>
      <c r="EM163" s="177" t="str">
        <f t="shared" si="362"/>
        <v/>
      </c>
      <c r="EN163" s="177" t="str">
        <f t="shared" si="363"/>
        <v/>
      </c>
      <c r="EO163" s="177" t="str">
        <f t="shared" si="364"/>
        <v/>
      </c>
      <c r="EP163" s="177" t="str">
        <f t="shared" si="365"/>
        <v/>
      </c>
      <c r="EQ163" s="177" t="str">
        <f t="shared" si="366"/>
        <v/>
      </c>
      <c r="ER163" s="177" t="str">
        <f t="shared" si="367"/>
        <v/>
      </c>
      <c r="ES163" s="177" t="str">
        <f t="shared" si="368"/>
        <v/>
      </c>
      <c r="ET163" s="177" t="str">
        <f t="shared" si="369"/>
        <v/>
      </c>
      <c r="EU163" s="229" t="e">
        <f t="shared" si="370"/>
        <v>#VALUE!</v>
      </c>
      <c r="EV163" s="27" t="e">
        <f t="shared" si="371"/>
        <v>#VALUE!</v>
      </c>
      <c r="EW163" s="27" t="e">
        <f t="shared" si="372"/>
        <v>#VALUE!</v>
      </c>
      <c r="EX163" s="28" t="e">
        <f t="shared" si="373"/>
        <v>#VALUE!</v>
      </c>
      <c r="EY163" s="28" t="e">
        <f t="shared" si="374"/>
        <v>#VALUE!</v>
      </c>
      <c r="EZ163" s="28" t="b">
        <f t="shared" si="375"/>
        <v>0</v>
      </c>
      <c r="FA163" s="176" t="str">
        <f t="shared" si="376"/>
        <v/>
      </c>
      <c r="FB163" s="27" t="e" cm="1">
        <f t="array" aca="1" ref="FB163" ca="1">TEXT(RIGHT(10-RIGHT(SUM(INDEX(1*(MID(MID(C163,1,1)*2,ROW(INDIRECT("1:"&amp;LEN(MID(C163,1,1)*2))),1)),,))+MID(C163,2,1)+
SUM(INDEX(1*(MID(MID(C163,3,1)*2,ROW(INDIRECT("1:"&amp;LEN(MID(C163,3,1)*2))),1)),,))+MID(C163,4,1)+
SUM(INDEX(1*(MID(MID(C163,5,1)*2,ROW(INDIRECT("1:"&amp;LEN(MID(C163,5,1)*2))),1)),,))+MID(C163,6,1)+
SUM(INDEX(1*(MID(MID(C163,8,1)*2,ROW(INDIRECT("1:"&amp;LEN(MID(C163,8,1)*2))),1)),,))+MID(C163,9,1)+
SUM(INDEX(1*(MID(MID(C163,10,1)*2,ROW(INDIRECT("1:"&amp;LEN(MID(C163,10,1)*2))),1)),,)),1),1),"0")</f>
        <v>#VALUE!</v>
      </c>
      <c r="FC163" s="27" t="str">
        <f t="shared" si="377"/>
        <v/>
      </c>
      <c r="FD163" s="29" t="b">
        <f t="shared" si="378"/>
        <v>0</v>
      </c>
      <c r="FE163" s="112" t="b">
        <f>IFERROR(MATCH(D163,'Avtal för korttidsarbete'!$G$13:$G$1012,0),TRUE)</f>
        <v>1</v>
      </c>
      <c r="FF163" s="112" t="b">
        <f t="shared" si="407"/>
        <v>0</v>
      </c>
      <c r="FG163" s="113" t="str" cm="1">
        <f t="array" ref="FG163">IF(FE163=TRUE,"x",INDEX('Avtal för korttidsarbete'!$E$13:$E$1012,$FE163))</f>
        <v>x</v>
      </c>
      <c r="FH163" s="113" t="str" cm="1">
        <f t="array" ref="FH163">IF(FE163=TRUE,"x",INDEX('Avtal för korttidsarbete'!$F$13:$F$1012,$FE163))</f>
        <v>x</v>
      </c>
      <c r="FI163" s="112" t="b">
        <f t="shared" si="408"/>
        <v>0</v>
      </c>
      <c r="FJ163" s="135">
        <f t="shared" si="409"/>
        <v>44166</v>
      </c>
      <c r="FK163" s="135">
        <f t="shared" si="410"/>
        <v>44377</v>
      </c>
      <c r="FL163" s="112" t="b">
        <f t="shared" si="411"/>
        <v>0</v>
      </c>
      <c r="FM163" s="113">
        <f t="shared" si="412"/>
        <v>44166</v>
      </c>
      <c r="FN163" s="135">
        <f t="shared" si="413"/>
        <v>44377</v>
      </c>
      <c r="FO163" s="148" t="b">
        <f>IFERROR(INDEX('Avtal för korttidsarbete'!R:R,MATCH(D163,'Avtal för korttidsarbete'!$G:$G,0)),TRUE)</f>
        <v>1</v>
      </c>
      <c r="FP163" s="135" t="str">
        <f>IF(FO163,"-",INDEX('Avtal för korttidsarbete'!$D:$D,MATCH(D163,'Avtal för korttidsarbete'!$G:$G,0)))</f>
        <v>-</v>
      </c>
      <c r="FQ163" s="113" t="b">
        <f>IFERROR(G163&gt;INDEX(Uppsägningar!E:E,MATCH(C163,Uppsägningar!C:C,0)),FALSE)</f>
        <v>0</v>
      </c>
    </row>
    <row r="164" spans="1:173" x14ac:dyDescent="0.25">
      <c r="A164" s="19">
        <v>148</v>
      </c>
      <c r="B164" s="20"/>
      <c r="C164" s="183"/>
      <c r="D164" s="66"/>
      <c r="E164" s="212">
        <f>IFERROR(INDEX(Admin!$C$7:$C$10,MATCH(FP164,TblNivåValTExt,0)),0)</f>
        <v>0</v>
      </c>
      <c r="F164" s="1"/>
      <c r="G164" s="1"/>
      <c r="H164" s="78"/>
      <c r="I164" s="181"/>
      <c r="J164" s="181"/>
      <c r="K164" s="182"/>
      <c r="L164" s="182"/>
      <c r="M164" s="181"/>
      <c r="N164" s="181"/>
      <c r="O164" s="181"/>
      <c r="P164" s="182"/>
      <c r="Q164" s="182"/>
      <c r="R164" s="181"/>
      <c r="S164" s="181"/>
      <c r="T164" s="181"/>
      <c r="U164" s="182"/>
      <c r="V164" s="182"/>
      <c r="W164" s="181"/>
      <c r="X164" s="181"/>
      <c r="Y164" s="181"/>
      <c r="Z164" s="182"/>
      <c r="AA164" s="182"/>
      <c r="AB164" s="181"/>
      <c r="AC164" s="181"/>
      <c r="AD164" s="181"/>
      <c r="AE164" s="182"/>
      <c r="AF164" s="182"/>
      <c r="AG164" s="181"/>
      <c r="AH164" s="181"/>
      <c r="AI164" s="181"/>
      <c r="AJ164" s="182"/>
      <c r="AK164" s="182"/>
      <c r="AL164" s="181"/>
      <c r="AM164" s="181"/>
      <c r="AN164" s="181"/>
      <c r="AO164" s="182"/>
      <c r="AP164" s="182"/>
      <c r="AQ164" s="181"/>
      <c r="AR164" s="181"/>
      <c r="AS164" s="181"/>
      <c r="AT164" s="182"/>
      <c r="AU164" s="182"/>
      <c r="AV164" s="181"/>
      <c r="AW164" s="181"/>
      <c r="AX164" s="181"/>
      <c r="AY164" s="182"/>
      <c r="AZ164" s="182"/>
      <c r="BA164" s="181"/>
      <c r="BB164" s="181"/>
      <c r="BC164" s="181"/>
      <c r="BD164" s="182"/>
      <c r="BE164" s="182"/>
      <c r="BF164" s="181"/>
      <c r="BG164" s="180">
        <f t="shared" si="379"/>
        <v>0</v>
      </c>
      <c r="BH164" s="116" t="str">
        <f t="shared" si="380"/>
        <v/>
      </c>
      <c r="BI164" s="80" t="b">
        <f t="shared" si="328"/>
        <v>0</v>
      </c>
      <c r="BJ164" s="80" t="str">
        <f t="shared" si="329"/>
        <v/>
      </c>
      <c r="BK164" s="80" t="b">
        <f t="shared" si="381"/>
        <v>0</v>
      </c>
      <c r="BL164" s="13" t="str">
        <f t="shared" si="330"/>
        <v/>
      </c>
      <c r="BM164" s="13" t="b">
        <f t="shared" si="382"/>
        <v>0</v>
      </c>
      <c r="BN164" s="35" t="str">
        <f t="shared" si="331"/>
        <v/>
      </c>
      <c r="BO164" s="13" t="b">
        <f t="shared" si="332"/>
        <v>0</v>
      </c>
      <c r="BP164" s="35" t="str">
        <f t="shared" si="333"/>
        <v/>
      </c>
      <c r="BQ164" s="13" t="b">
        <f t="shared" si="334"/>
        <v>0</v>
      </c>
      <c r="BR164" s="35" t="str">
        <f t="shared" si="335"/>
        <v/>
      </c>
      <c r="BS164" s="35" t="b">
        <f t="shared" si="336"/>
        <v>0</v>
      </c>
      <c r="BT164" s="35" t="str">
        <f t="shared" si="337"/>
        <v/>
      </c>
      <c r="BU164" s="35" t="b">
        <f t="shared" si="338"/>
        <v>0</v>
      </c>
      <c r="BV164" s="35" t="str">
        <f t="shared" si="339"/>
        <v/>
      </c>
      <c r="BW164" s="13" t="b">
        <f t="shared" si="414"/>
        <v>0</v>
      </c>
      <c r="BX164" s="35" t="str">
        <f t="shared" si="340"/>
        <v/>
      </c>
      <c r="BY164" s="265" t="b">
        <f t="shared" si="383"/>
        <v>0</v>
      </c>
      <c r="BZ164" s="35" t="str">
        <f t="shared" si="341"/>
        <v/>
      </c>
      <c r="CA164" s="265" t="b">
        <f t="shared" si="384"/>
        <v>0</v>
      </c>
      <c r="CB164" s="35" t="str">
        <f t="shared" si="342"/>
        <v/>
      </c>
      <c r="CC164" s="272" t="b">
        <f t="shared" si="385"/>
        <v>0</v>
      </c>
      <c r="CD164" s="35" t="str">
        <f t="shared" si="343"/>
        <v/>
      </c>
      <c r="CE164" s="13" t="b">
        <f t="shared" si="344"/>
        <v>0</v>
      </c>
      <c r="CF164" s="35" t="str">
        <f t="shared" si="345"/>
        <v/>
      </c>
      <c r="CG164" s="179">
        <f t="shared" si="346"/>
        <v>0</v>
      </c>
      <c r="CH164" s="179">
        <f t="shared" si="347"/>
        <v>0</v>
      </c>
      <c r="CI164" s="218">
        <f t="shared" si="386"/>
        <v>0</v>
      </c>
      <c r="CJ164" s="218">
        <f t="shared" si="387"/>
        <v>0</v>
      </c>
      <c r="CK164" s="218">
        <f t="shared" si="388"/>
        <v>0</v>
      </c>
      <c r="CL164" s="218">
        <f t="shared" si="389"/>
        <v>0</v>
      </c>
      <c r="CM164" s="218">
        <f t="shared" si="390"/>
        <v>0</v>
      </c>
      <c r="CN164" s="218">
        <f t="shared" si="391"/>
        <v>0</v>
      </c>
      <c r="CO164" s="218">
        <f t="shared" si="392"/>
        <v>0</v>
      </c>
      <c r="CP164" s="218">
        <f t="shared" si="393"/>
        <v>0</v>
      </c>
      <c r="CQ164" s="218">
        <f t="shared" si="394"/>
        <v>0</v>
      </c>
      <c r="CR164" s="218">
        <f t="shared" si="395"/>
        <v>0</v>
      </c>
      <c r="CS164" s="14">
        <f t="shared" si="348"/>
        <v>0</v>
      </c>
      <c r="CT164" s="236">
        <f t="shared" si="349"/>
        <v>0</v>
      </c>
      <c r="CU164" s="237">
        <f t="shared" si="417"/>
        <v>0</v>
      </c>
      <c r="CV164" s="16">
        <f t="shared" si="417"/>
        <v>0</v>
      </c>
      <c r="CW164" s="16">
        <f t="shared" si="417"/>
        <v>0</v>
      </c>
      <c r="CX164" s="16">
        <f t="shared" si="417"/>
        <v>0</v>
      </c>
      <c r="CY164" s="16">
        <f t="shared" si="417"/>
        <v>0</v>
      </c>
      <c r="CZ164" s="16">
        <f t="shared" si="417"/>
        <v>0</v>
      </c>
      <c r="DA164" s="16">
        <f t="shared" si="417"/>
        <v>0</v>
      </c>
      <c r="DB164" s="16">
        <f t="shared" si="417"/>
        <v>0</v>
      </c>
      <c r="DC164" s="16">
        <f t="shared" si="417"/>
        <v>0</v>
      </c>
      <c r="DD164" s="238">
        <f t="shared" si="417"/>
        <v>0</v>
      </c>
      <c r="DE164" s="232">
        <f t="shared" si="418"/>
        <v>0</v>
      </c>
      <c r="DF164" s="132">
        <f t="shared" si="418"/>
        <v>0</v>
      </c>
      <c r="DG164" s="132">
        <f t="shared" si="418"/>
        <v>0</v>
      </c>
      <c r="DH164" s="132">
        <f t="shared" si="418"/>
        <v>0</v>
      </c>
      <c r="DI164" s="132">
        <f t="shared" si="418"/>
        <v>0</v>
      </c>
      <c r="DJ164" s="132">
        <f t="shared" si="418"/>
        <v>0</v>
      </c>
      <c r="DK164" s="132">
        <f t="shared" si="418"/>
        <v>0</v>
      </c>
      <c r="DL164" s="132">
        <f t="shared" si="418"/>
        <v>0</v>
      </c>
      <c r="DM164" s="132">
        <f t="shared" si="418"/>
        <v>0</v>
      </c>
      <c r="DN164" s="233">
        <f t="shared" si="418"/>
        <v>0</v>
      </c>
      <c r="DO164" s="232">
        <f t="shared" si="350"/>
        <v>0</v>
      </c>
      <c r="DP164" s="132">
        <f t="shared" si="351"/>
        <v>0</v>
      </c>
      <c r="DQ164" s="132">
        <f t="shared" si="352"/>
        <v>0</v>
      </c>
      <c r="DR164" s="132">
        <f t="shared" si="353"/>
        <v>0</v>
      </c>
      <c r="DS164" s="132">
        <f t="shared" si="354"/>
        <v>0</v>
      </c>
      <c r="DT164" s="132">
        <f t="shared" si="355"/>
        <v>0</v>
      </c>
      <c r="DU164" s="132">
        <f t="shared" si="356"/>
        <v>0</v>
      </c>
      <c r="DV164" s="132">
        <f t="shared" si="357"/>
        <v>0</v>
      </c>
      <c r="DW164" s="132">
        <f t="shared" si="358"/>
        <v>0</v>
      </c>
      <c r="DX164" s="233">
        <f t="shared" si="359"/>
        <v>0</v>
      </c>
      <c r="DY164" s="231" t="b">
        <f t="shared" si="396"/>
        <v>0</v>
      </c>
      <c r="DZ164" s="163"/>
      <c r="EA164" s="226" t="str">
        <f t="shared" si="397"/>
        <v/>
      </c>
      <c r="EB164" s="178" t="str">
        <f t="shared" si="398"/>
        <v/>
      </c>
      <c r="EC164" s="178" t="str">
        <f t="shared" si="399"/>
        <v/>
      </c>
      <c r="ED164" s="178" t="str">
        <f t="shared" si="400"/>
        <v/>
      </c>
      <c r="EE164" s="178" t="str">
        <f t="shared" si="401"/>
        <v/>
      </c>
      <c r="EF164" s="178" t="str">
        <f t="shared" si="402"/>
        <v/>
      </c>
      <c r="EG164" s="178" t="str">
        <f t="shared" si="403"/>
        <v/>
      </c>
      <c r="EH164" s="178" t="str">
        <f t="shared" si="404"/>
        <v/>
      </c>
      <c r="EI164" s="178" t="str">
        <f t="shared" si="405"/>
        <v/>
      </c>
      <c r="EJ164" s="227" t="str">
        <f t="shared" si="406"/>
        <v/>
      </c>
      <c r="EK164" s="230" t="str">
        <f t="shared" si="360"/>
        <v/>
      </c>
      <c r="EL164" s="177" t="str">
        <f t="shared" si="361"/>
        <v/>
      </c>
      <c r="EM164" s="177" t="str">
        <f t="shared" si="362"/>
        <v/>
      </c>
      <c r="EN164" s="177" t="str">
        <f t="shared" si="363"/>
        <v/>
      </c>
      <c r="EO164" s="177" t="str">
        <f t="shared" si="364"/>
        <v/>
      </c>
      <c r="EP164" s="177" t="str">
        <f t="shared" si="365"/>
        <v/>
      </c>
      <c r="EQ164" s="177" t="str">
        <f t="shared" si="366"/>
        <v/>
      </c>
      <c r="ER164" s="177" t="str">
        <f t="shared" si="367"/>
        <v/>
      </c>
      <c r="ES164" s="177" t="str">
        <f t="shared" si="368"/>
        <v/>
      </c>
      <c r="ET164" s="177" t="str">
        <f t="shared" si="369"/>
        <v/>
      </c>
      <c r="EU164" s="229" t="e">
        <f t="shared" si="370"/>
        <v>#VALUE!</v>
      </c>
      <c r="EV164" s="27" t="e">
        <f t="shared" si="371"/>
        <v>#VALUE!</v>
      </c>
      <c r="EW164" s="27" t="e">
        <f t="shared" si="372"/>
        <v>#VALUE!</v>
      </c>
      <c r="EX164" s="28" t="e">
        <f t="shared" si="373"/>
        <v>#VALUE!</v>
      </c>
      <c r="EY164" s="28" t="e">
        <f t="shared" si="374"/>
        <v>#VALUE!</v>
      </c>
      <c r="EZ164" s="28" t="b">
        <f t="shared" si="375"/>
        <v>0</v>
      </c>
      <c r="FA164" s="176" t="str">
        <f t="shared" si="376"/>
        <v/>
      </c>
      <c r="FB164" s="27" t="e" cm="1">
        <f t="array" aca="1" ref="FB164" ca="1">TEXT(RIGHT(10-RIGHT(SUM(INDEX(1*(MID(MID(C164,1,1)*2,ROW(INDIRECT("1:"&amp;LEN(MID(C164,1,1)*2))),1)),,))+MID(C164,2,1)+
SUM(INDEX(1*(MID(MID(C164,3,1)*2,ROW(INDIRECT("1:"&amp;LEN(MID(C164,3,1)*2))),1)),,))+MID(C164,4,1)+
SUM(INDEX(1*(MID(MID(C164,5,1)*2,ROW(INDIRECT("1:"&amp;LEN(MID(C164,5,1)*2))),1)),,))+MID(C164,6,1)+
SUM(INDEX(1*(MID(MID(C164,8,1)*2,ROW(INDIRECT("1:"&amp;LEN(MID(C164,8,1)*2))),1)),,))+MID(C164,9,1)+
SUM(INDEX(1*(MID(MID(C164,10,1)*2,ROW(INDIRECT("1:"&amp;LEN(MID(C164,10,1)*2))),1)),,)),1),1),"0")</f>
        <v>#VALUE!</v>
      </c>
      <c r="FC164" s="27" t="str">
        <f t="shared" si="377"/>
        <v/>
      </c>
      <c r="FD164" s="29" t="b">
        <f t="shared" si="378"/>
        <v>0</v>
      </c>
      <c r="FE164" s="112" t="b">
        <f>IFERROR(MATCH(D164,'Avtal för korttidsarbete'!$G$13:$G$1012,0),TRUE)</f>
        <v>1</v>
      </c>
      <c r="FF164" s="112" t="b">
        <f t="shared" si="407"/>
        <v>0</v>
      </c>
      <c r="FG164" s="113" t="str" cm="1">
        <f t="array" ref="FG164">IF(FE164=TRUE,"x",INDEX('Avtal för korttidsarbete'!$E$13:$E$1012,$FE164))</f>
        <v>x</v>
      </c>
      <c r="FH164" s="113" t="str" cm="1">
        <f t="array" ref="FH164">IF(FE164=TRUE,"x",INDEX('Avtal för korttidsarbete'!$F$13:$F$1012,$FE164))</f>
        <v>x</v>
      </c>
      <c r="FI164" s="112" t="b">
        <f t="shared" si="408"/>
        <v>0</v>
      </c>
      <c r="FJ164" s="135">
        <f t="shared" si="409"/>
        <v>44166</v>
      </c>
      <c r="FK164" s="135">
        <f t="shared" si="410"/>
        <v>44377</v>
      </c>
      <c r="FL164" s="112" t="b">
        <f t="shared" si="411"/>
        <v>0</v>
      </c>
      <c r="FM164" s="113">
        <f t="shared" si="412"/>
        <v>44166</v>
      </c>
      <c r="FN164" s="135">
        <f t="shared" si="413"/>
        <v>44377</v>
      </c>
      <c r="FO164" s="148" t="b">
        <f>IFERROR(INDEX('Avtal för korttidsarbete'!R:R,MATCH(D164,'Avtal för korttidsarbete'!$G:$G,0)),TRUE)</f>
        <v>1</v>
      </c>
      <c r="FP164" s="135" t="str">
        <f>IF(FO164,"-",INDEX('Avtal för korttidsarbete'!$D:$D,MATCH(D164,'Avtal för korttidsarbete'!$G:$G,0)))</f>
        <v>-</v>
      </c>
      <c r="FQ164" s="113" t="b">
        <f>IFERROR(G164&gt;INDEX(Uppsägningar!E:E,MATCH(C164,Uppsägningar!C:C,0)),FALSE)</f>
        <v>0</v>
      </c>
    </row>
    <row r="165" spans="1:173" x14ac:dyDescent="0.25">
      <c r="A165" s="19">
        <v>149</v>
      </c>
      <c r="B165" s="20"/>
      <c r="C165" s="183"/>
      <c r="D165" s="66"/>
      <c r="E165" s="212">
        <f>IFERROR(INDEX(Admin!$C$7:$C$10,MATCH(FP165,TblNivåValTExt,0)),0)</f>
        <v>0</v>
      </c>
      <c r="F165" s="1"/>
      <c r="G165" s="1"/>
      <c r="H165" s="78"/>
      <c r="I165" s="181"/>
      <c r="J165" s="181"/>
      <c r="K165" s="182"/>
      <c r="L165" s="182"/>
      <c r="M165" s="181"/>
      <c r="N165" s="181"/>
      <c r="O165" s="181"/>
      <c r="P165" s="182"/>
      <c r="Q165" s="182"/>
      <c r="R165" s="181"/>
      <c r="S165" s="181"/>
      <c r="T165" s="181"/>
      <c r="U165" s="182"/>
      <c r="V165" s="182"/>
      <c r="W165" s="181"/>
      <c r="X165" s="181"/>
      <c r="Y165" s="181"/>
      <c r="Z165" s="182"/>
      <c r="AA165" s="182"/>
      <c r="AB165" s="181"/>
      <c r="AC165" s="181"/>
      <c r="AD165" s="181"/>
      <c r="AE165" s="182"/>
      <c r="AF165" s="182"/>
      <c r="AG165" s="181"/>
      <c r="AH165" s="181"/>
      <c r="AI165" s="181"/>
      <c r="AJ165" s="182"/>
      <c r="AK165" s="182"/>
      <c r="AL165" s="181"/>
      <c r="AM165" s="181"/>
      <c r="AN165" s="181"/>
      <c r="AO165" s="182"/>
      <c r="AP165" s="182"/>
      <c r="AQ165" s="181"/>
      <c r="AR165" s="181"/>
      <c r="AS165" s="181"/>
      <c r="AT165" s="182"/>
      <c r="AU165" s="182"/>
      <c r="AV165" s="181"/>
      <c r="AW165" s="181"/>
      <c r="AX165" s="181"/>
      <c r="AY165" s="182"/>
      <c r="AZ165" s="182"/>
      <c r="BA165" s="181"/>
      <c r="BB165" s="181"/>
      <c r="BC165" s="181"/>
      <c r="BD165" s="182"/>
      <c r="BE165" s="182"/>
      <c r="BF165" s="181"/>
      <c r="BG165" s="180">
        <f t="shared" si="379"/>
        <v>0</v>
      </c>
      <c r="BH165" s="116" t="str">
        <f t="shared" si="380"/>
        <v/>
      </c>
      <c r="BI165" s="80" t="b">
        <f t="shared" si="328"/>
        <v>0</v>
      </c>
      <c r="BJ165" s="80" t="str">
        <f t="shared" si="329"/>
        <v/>
      </c>
      <c r="BK165" s="80" t="b">
        <f t="shared" si="381"/>
        <v>0</v>
      </c>
      <c r="BL165" s="13" t="str">
        <f t="shared" si="330"/>
        <v/>
      </c>
      <c r="BM165" s="13" t="b">
        <f t="shared" si="382"/>
        <v>0</v>
      </c>
      <c r="BN165" s="35" t="str">
        <f t="shared" si="331"/>
        <v/>
      </c>
      <c r="BO165" s="13" t="b">
        <f t="shared" si="332"/>
        <v>0</v>
      </c>
      <c r="BP165" s="35" t="str">
        <f t="shared" si="333"/>
        <v/>
      </c>
      <c r="BQ165" s="13" t="b">
        <f t="shared" si="334"/>
        <v>0</v>
      </c>
      <c r="BR165" s="35" t="str">
        <f t="shared" si="335"/>
        <v/>
      </c>
      <c r="BS165" s="35" t="b">
        <f t="shared" si="336"/>
        <v>0</v>
      </c>
      <c r="BT165" s="35" t="str">
        <f t="shared" si="337"/>
        <v/>
      </c>
      <c r="BU165" s="35" t="b">
        <f t="shared" si="338"/>
        <v>0</v>
      </c>
      <c r="BV165" s="35" t="str">
        <f t="shared" si="339"/>
        <v/>
      </c>
      <c r="BW165" s="13" t="b">
        <f t="shared" si="414"/>
        <v>0</v>
      </c>
      <c r="BX165" s="35" t="str">
        <f t="shared" si="340"/>
        <v/>
      </c>
      <c r="BY165" s="265" t="b">
        <f t="shared" si="383"/>
        <v>0</v>
      </c>
      <c r="BZ165" s="35" t="str">
        <f t="shared" si="341"/>
        <v/>
      </c>
      <c r="CA165" s="265" t="b">
        <f t="shared" si="384"/>
        <v>0</v>
      </c>
      <c r="CB165" s="35" t="str">
        <f t="shared" si="342"/>
        <v/>
      </c>
      <c r="CC165" s="272" t="b">
        <f t="shared" si="385"/>
        <v>0</v>
      </c>
      <c r="CD165" s="35" t="str">
        <f t="shared" si="343"/>
        <v/>
      </c>
      <c r="CE165" s="13" t="b">
        <f t="shared" si="344"/>
        <v>0</v>
      </c>
      <c r="CF165" s="35" t="str">
        <f t="shared" si="345"/>
        <v/>
      </c>
      <c r="CG165" s="179">
        <f t="shared" si="346"/>
        <v>0</v>
      </c>
      <c r="CH165" s="179">
        <f t="shared" si="347"/>
        <v>0</v>
      </c>
      <c r="CI165" s="218">
        <f t="shared" si="386"/>
        <v>0</v>
      </c>
      <c r="CJ165" s="218">
        <f t="shared" si="387"/>
        <v>0</v>
      </c>
      <c r="CK165" s="218">
        <f t="shared" si="388"/>
        <v>0</v>
      </c>
      <c r="CL165" s="218">
        <f t="shared" si="389"/>
        <v>0</v>
      </c>
      <c r="CM165" s="218">
        <f t="shared" si="390"/>
        <v>0</v>
      </c>
      <c r="CN165" s="218">
        <f t="shared" si="391"/>
        <v>0</v>
      </c>
      <c r="CO165" s="218">
        <f t="shared" si="392"/>
        <v>0</v>
      </c>
      <c r="CP165" s="218">
        <f t="shared" si="393"/>
        <v>0</v>
      </c>
      <c r="CQ165" s="218">
        <f t="shared" si="394"/>
        <v>0</v>
      </c>
      <c r="CR165" s="218">
        <f t="shared" si="395"/>
        <v>0</v>
      </c>
      <c r="CS165" s="14">
        <f t="shared" si="348"/>
        <v>0</v>
      </c>
      <c r="CT165" s="236">
        <f t="shared" si="349"/>
        <v>0</v>
      </c>
      <c r="CU165" s="237">
        <f t="shared" si="417"/>
        <v>0</v>
      </c>
      <c r="CV165" s="16">
        <f t="shared" si="417"/>
        <v>0</v>
      </c>
      <c r="CW165" s="16">
        <f t="shared" si="417"/>
        <v>0</v>
      </c>
      <c r="CX165" s="16">
        <f t="shared" si="417"/>
        <v>0</v>
      </c>
      <c r="CY165" s="16">
        <f t="shared" si="417"/>
        <v>0</v>
      </c>
      <c r="CZ165" s="16">
        <f t="shared" si="417"/>
        <v>0</v>
      </c>
      <c r="DA165" s="16">
        <f t="shared" si="417"/>
        <v>0</v>
      </c>
      <c r="DB165" s="16">
        <f t="shared" si="417"/>
        <v>0</v>
      </c>
      <c r="DC165" s="16">
        <f t="shared" si="417"/>
        <v>0</v>
      </c>
      <c r="DD165" s="238">
        <f t="shared" si="417"/>
        <v>0</v>
      </c>
      <c r="DE165" s="232">
        <f t="shared" si="418"/>
        <v>0</v>
      </c>
      <c r="DF165" s="132">
        <f t="shared" si="418"/>
        <v>0</v>
      </c>
      <c r="DG165" s="132">
        <f t="shared" si="418"/>
        <v>0</v>
      </c>
      <c r="DH165" s="132">
        <f t="shared" si="418"/>
        <v>0</v>
      </c>
      <c r="DI165" s="132">
        <f t="shared" si="418"/>
        <v>0</v>
      </c>
      <c r="DJ165" s="132">
        <f t="shared" si="418"/>
        <v>0</v>
      </c>
      <c r="DK165" s="132">
        <f t="shared" si="418"/>
        <v>0</v>
      </c>
      <c r="DL165" s="132">
        <f t="shared" si="418"/>
        <v>0</v>
      </c>
      <c r="DM165" s="132">
        <f t="shared" si="418"/>
        <v>0</v>
      </c>
      <c r="DN165" s="233">
        <f t="shared" si="418"/>
        <v>0</v>
      </c>
      <c r="DO165" s="232">
        <f t="shared" si="350"/>
        <v>0</v>
      </c>
      <c r="DP165" s="132">
        <f t="shared" si="351"/>
        <v>0</v>
      </c>
      <c r="DQ165" s="132">
        <f t="shared" si="352"/>
        <v>0</v>
      </c>
      <c r="DR165" s="132">
        <f t="shared" si="353"/>
        <v>0</v>
      </c>
      <c r="DS165" s="132">
        <f t="shared" si="354"/>
        <v>0</v>
      </c>
      <c r="DT165" s="132">
        <f t="shared" si="355"/>
        <v>0</v>
      </c>
      <c r="DU165" s="132">
        <f t="shared" si="356"/>
        <v>0</v>
      </c>
      <c r="DV165" s="132">
        <f t="shared" si="357"/>
        <v>0</v>
      </c>
      <c r="DW165" s="132">
        <f t="shared" si="358"/>
        <v>0</v>
      </c>
      <c r="DX165" s="233">
        <f t="shared" si="359"/>
        <v>0</v>
      </c>
      <c r="DY165" s="231" t="b">
        <f t="shared" si="396"/>
        <v>0</v>
      </c>
      <c r="DZ165" s="163"/>
      <c r="EA165" s="226" t="str">
        <f t="shared" si="397"/>
        <v/>
      </c>
      <c r="EB165" s="178" t="str">
        <f t="shared" si="398"/>
        <v/>
      </c>
      <c r="EC165" s="178" t="str">
        <f t="shared" si="399"/>
        <v/>
      </c>
      <c r="ED165" s="178" t="str">
        <f t="shared" si="400"/>
        <v/>
      </c>
      <c r="EE165" s="178" t="str">
        <f t="shared" si="401"/>
        <v/>
      </c>
      <c r="EF165" s="178" t="str">
        <f t="shared" si="402"/>
        <v/>
      </c>
      <c r="EG165" s="178" t="str">
        <f t="shared" si="403"/>
        <v/>
      </c>
      <c r="EH165" s="178" t="str">
        <f t="shared" si="404"/>
        <v/>
      </c>
      <c r="EI165" s="178" t="str">
        <f t="shared" si="405"/>
        <v/>
      </c>
      <c r="EJ165" s="227" t="str">
        <f t="shared" si="406"/>
        <v/>
      </c>
      <c r="EK165" s="230" t="str">
        <f t="shared" si="360"/>
        <v/>
      </c>
      <c r="EL165" s="177" t="str">
        <f t="shared" si="361"/>
        <v/>
      </c>
      <c r="EM165" s="177" t="str">
        <f t="shared" si="362"/>
        <v/>
      </c>
      <c r="EN165" s="177" t="str">
        <f t="shared" si="363"/>
        <v/>
      </c>
      <c r="EO165" s="177" t="str">
        <f t="shared" si="364"/>
        <v/>
      </c>
      <c r="EP165" s="177" t="str">
        <f t="shared" si="365"/>
        <v/>
      </c>
      <c r="EQ165" s="177" t="str">
        <f t="shared" si="366"/>
        <v/>
      </c>
      <c r="ER165" s="177" t="str">
        <f t="shared" si="367"/>
        <v/>
      </c>
      <c r="ES165" s="177" t="str">
        <f t="shared" si="368"/>
        <v/>
      </c>
      <c r="ET165" s="177" t="str">
        <f t="shared" si="369"/>
        <v/>
      </c>
      <c r="EU165" s="229" t="e">
        <f t="shared" si="370"/>
        <v>#VALUE!</v>
      </c>
      <c r="EV165" s="27" t="e">
        <f t="shared" si="371"/>
        <v>#VALUE!</v>
      </c>
      <c r="EW165" s="27" t="e">
        <f t="shared" si="372"/>
        <v>#VALUE!</v>
      </c>
      <c r="EX165" s="28" t="e">
        <f t="shared" si="373"/>
        <v>#VALUE!</v>
      </c>
      <c r="EY165" s="28" t="e">
        <f t="shared" si="374"/>
        <v>#VALUE!</v>
      </c>
      <c r="EZ165" s="28" t="b">
        <f t="shared" si="375"/>
        <v>0</v>
      </c>
      <c r="FA165" s="176" t="str">
        <f t="shared" si="376"/>
        <v/>
      </c>
      <c r="FB165" s="27" t="e" cm="1">
        <f t="array" aca="1" ref="FB165" ca="1">TEXT(RIGHT(10-RIGHT(SUM(INDEX(1*(MID(MID(C165,1,1)*2,ROW(INDIRECT("1:"&amp;LEN(MID(C165,1,1)*2))),1)),,))+MID(C165,2,1)+
SUM(INDEX(1*(MID(MID(C165,3,1)*2,ROW(INDIRECT("1:"&amp;LEN(MID(C165,3,1)*2))),1)),,))+MID(C165,4,1)+
SUM(INDEX(1*(MID(MID(C165,5,1)*2,ROW(INDIRECT("1:"&amp;LEN(MID(C165,5,1)*2))),1)),,))+MID(C165,6,1)+
SUM(INDEX(1*(MID(MID(C165,8,1)*2,ROW(INDIRECT("1:"&amp;LEN(MID(C165,8,1)*2))),1)),,))+MID(C165,9,1)+
SUM(INDEX(1*(MID(MID(C165,10,1)*2,ROW(INDIRECT("1:"&amp;LEN(MID(C165,10,1)*2))),1)),,)),1),1),"0")</f>
        <v>#VALUE!</v>
      </c>
      <c r="FC165" s="27" t="str">
        <f t="shared" si="377"/>
        <v/>
      </c>
      <c r="FD165" s="29" t="b">
        <f t="shared" si="378"/>
        <v>0</v>
      </c>
      <c r="FE165" s="112" t="b">
        <f>IFERROR(MATCH(D165,'Avtal för korttidsarbete'!$G$13:$G$1012,0),TRUE)</f>
        <v>1</v>
      </c>
      <c r="FF165" s="112" t="b">
        <f t="shared" si="407"/>
        <v>0</v>
      </c>
      <c r="FG165" s="113" t="str" cm="1">
        <f t="array" ref="FG165">IF(FE165=TRUE,"x",INDEX('Avtal för korttidsarbete'!$E$13:$E$1012,$FE165))</f>
        <v>x</v>
      </c>
      <c r="FH165" s="113" t="str" cm="1">
        <f t="array" ref="FH165">IF(FE165=TRUE,"x",INDEX('Avtal för korttidsarbete'!$F$13:$F$1012,$FE165))</f>
        <v>x</v>
      </c>
      <c r="FI165" s="112" t="b">
        <f t="shared" si="408"/>
        <v>0</v>
      </c>
      <c r="FJ165" s="135">
        <f t="shared" si="409"/>
        <v>44166</v>
      </c>
      <c r="FK165" s="135">
        <f t="shared" si="410"/>
        <v>44377</v>
      </c>
      <c r="FL165" s="112" t="b">
        <f t="shared" si="411"/>
        <v>0</v>
      </c>
      <c r="FM165" s="113">
        <f t="shared" si="412"/>
        <v>44166</v>
      </c>
      <c r="FN165" s="135">
        <f t="shared" si="413"/>
        <v>44377</v>
      </c>
      <c r="FO165" s="148" t="b">
        <f>IFERROR(INDEX('Avtal för korttidsarbete'!R:R,MATCH(D165,'Avtal för korttidsarbete'!$G:$G,0)),TRUE)</f>
        <v>1</v>
      </c>
      <c r="FP165" s="135" t="str">
        <f>IF(FO165,"-",INDEX('Avtal för korttidsarbete'!$D:$D,MATCH(D165,'Avtal för korttidsarbete'!$G:$G,0)))</f>
        <v>-</v>
      </c>
      <c r="FQ165" s="113" t="b">
        <f>IFERROR(G165&gt;INDEX(Uppsägningar!E:E,MATCH(C165,Uppsägningar!C:C,0)),FALSE)</f>
        <v>0</v>
      </c>
    </row>
    <row r="166" spans="1:173" x14ac:dyDescent="0.25">
      <c r="A166" s="19">
        <v>150</v>
      </c>
      <c r="B166" s="20"/>
      <c r="C166" s="183"/>
      <c r="D166" s="66"/>
      <c r="E166" s="212">
        <f>IFERROR(INDEX(Admin!$C$7:$C$10,MATCH(FP166,TblNivåValTExt,0)),0)</f>
        <v>0</v>
      </c>
      <c r="F166" s="1"/>
      <c r="G166" s="1"/>
      <c r="H166" s="78"/>
      <c r="I166" s="181"/>
      <c r="J166" s="181"/>
      <c r="K166" s="182"/>
      <c r="L166" s="182"/>
      <c r="M166" s="181"/>
      <c r="N166" s="181"/>
      <c r="O166" s="181"/>
      <c r="P166" s="182"/>
      <c r="Q166" s="182"/>
      <c r="R166" s="181"/>
      <c r="S166" s="181"/>
      <c r="T166" s="181"/>
      <c r="U166" s="182"/>
      <c r="V166" s="182"/>
      <c r="W166" s="181"/>
      <c r="X166" s="181"/>
      <c r="Y166" s="181"/>
      <c r="Z166" s="182"/>
      <c r="AA166" s="182"/>
      <c r="AB166" s="181"/>
      <c r="AC166" s="181"/>
      <c r="AD166" s="181"/>
      <c r="AE166" s="182"/>
      <c r="AF166" s="182"/>
      <c r="AG166" s="181"/>
      <c r="AH166" s="181"/>
      <c r="AI166" s="181"/>
      <c r="AJ166" s="182"/>
      <c r="AK166" s="182"/>
      <c r="AL166" s="181"/>
      <c r="AM166" s="181"/>
      <c r="AN166" s="181"/>
      <c r="AO166" s="182"/>
      <c r="AP166" s="182"/>
      <c r="AQ166" s="181"/>
      <c r="AR166" s="181"/>
      <c r="AS166" s="181"/>
      <c r="AT166" s="182"/>
      <c r="AU166" s="182"/>
      <c r="AV166" s="181"/>
      <c r="AW166" s="181"/>
      <c r="AX166" s="181"/>
      <c r="AY166" s="182"/>
      <c r="AZ166" s="182"/>
      <c r="BA166" s="181"/>
      <c r="BB166" s="181"/>
      <c r="BC166" s="181"/>
      <c r="BD166" s="182"/>
      <c r="BE166" s="182"/>
      <c r="BF166" s="181"/>
      <c r="BG166" s="180">
        <f t="shared" si="379"/>
        <v>0</v>
      </c>
      <c r="BH166" s="116" t="str">
        <f t="shared" si="380"/>
        <v/>
      </c>
      <c r="BI166" s="80" t="b">
        <f t="shared" si="328"/>
        <v>0</v>
      </c>
      <c r="BJ166" s="80" t="str">
        <f t="shared" si="329"/>
        <v/>
      </c>
      <c r="BK166" s="80" t="b">
        <f t="shared" si="381"/>
        <v>0</v>
      </c>
      <c r="BL166" s="13" t="str">
        <f t="shared" si="330"/>
        <v/>
      </c>
      <c r="BM166" s="13" t="b">
        <f t="shared" si="382"/>
        <v>0</v>
      </c>
      <c r="BN166" s="35" t="str">
        <f t="shared" si="331"/>
        <v/>
      </c>
      <c r="BO166" s="13" t="b">
        <f t="shared" si="332"/>
        <v>0</v>
      </c>
      <c r="BP166" s="35" t="str">
        <f t="shared" si="333"/>
        <v/>
      </c>
      <c r="BQ166" s="13" t="b">
        <f t="shared" si="334"/>
        <v>0</v>
      </c>
      <c r="BR166" s="35" t="str">
        <f t="shared" si="335"/>
        <v/>
      </c>
      <c r="BS166" s="35" t="b">
        <f t="shared" si="336"/>
        <v>0</v>
      </c>
      <c r="BT166" s="35" t="str">
        <f t="shared" si="337"/>
        <v/>
      </c>
      <c r="BU166" s="35" t="b">
        <f t="shared" si="338"/>
        <v>0</v>
      </c>
      <c r="BV166" s="35" t="str">
        <f t="shared" si="339"/>
        <v/>
      </c>
      <c r="BW166" s="13" t="b">
        <f t="shared" si="414"/>
        <v>0</v>
      </c>
      <c r="BX166" s="35" t="str">
        <f t="shared" si="340"/>
        <v/>
      </c>
      <c r="BY166" s="265" t="b">
        <f t="shared" si="383"/>
        <v>0</v>
      </c>
      <c r="BZ166" s="35" t="str">
        <f t="shared" si="341"/>
        <v/>
      </c>
      <c r="CA166" s="265" t="b">
        <f t="shared" si="384"/>
        <v>0</v>
      </c>
      <c r="CB166" s="35" t="str">
        <f t="shared" si="342"/>
        <v/>
      </c>
      <c r="CC166" s="272" t="b">
        <f t="shared" si="385"/>
        <v>0</v>
      </c>
      <c r="CD166" s="35" t="str">
        <f t="shared" si="343"/>
        <v/>
      </c>
      <c r="CE166" s="13" t="b">
        <f t="shared" si="344"/>
        <v>0</v>
      </c>
      <c r="CF166" s="35" t="str">
        <f t="shared" si="345"/>
        <v/>
      </c>
      <c r="CG166" s="179">
        <f t="shared" si="346"/>
        <v>0</v>
      </c>
      <c r="CH166" s="179">
        <f t="shared" si="347"/>
        <v>0</v>
      </c>
      <c r="CI166" s="218">
        <f t="shared" si="386"/>
        <v>0</v>
      </c>
      <c r="CJ166" s="218">
        <f t="shared" si="387"/>
        <v>0</v>
      </c>
      <c r="CK166" s="218">
        <f t="shared" si="388"/>
        <v>0</v>
      </c>
      <c r="CL166" s="218">
        <f t="shared" si="389"/>
        <v>0</v>
      </c>
      <c r="CM166" s="218">
        <f t="shared" si="390"/>
        <v>0</v>
      </c>
      <c r="CN166" s="218">
        <f t="shared" si="391"/>
        <v>0</v>
      </c>
      <c r="CO166" s="218">
        <f t="shared" si="392"/>
        <v>0</v>
      </c>
      <c r="CP166" s="218">
        <f t="shared" si="393"/>
        <v>0</v>
      </c>
      <c r="CQ166" s="218">
        <f t="shared" si="394"/>
        <v>0</v>
      </c>
      <c r="CR166" s="218">
        <f t="shared" si="395"/>
        <v>0</v>
      </c>
      <c r="CS166" s="14">
        <f t="shared" si="348"/>
        <v>0</v>
      </c>
      <c r="CT166" s="236">
        <f t="shared" si="349"/>
        <v>0</v>
      </c>
      <c r="CU166" s="237">
        <f t="shared" si="417"/>
        <v>0</v>
      </c>
      <c r="CV166" s="16">
        <f t="shared" si="417"/>
        <v>0</v>
      </c>
      <c r="CW166" s="16">
        <f t="shared" si="417"/>
        <v>0</v>
      </c>
      <c r="CX166" s="16">
        <f t="shared" si="417"/>
        <v>0</v>
      </c>
      <c r="CY166" s="16">
        <f t="shared" si="417"/>
        <v>0</v>
      </c>
      <c r="CZ166" s="16">
        <f t="shared" si="417"/>
        <v>0</v>
      </c>
      <c r="DA166" s="16">
        <f t="shared" si="417"/>
        <v>0</v>
      </c>
      <c r="DB166" s="16">
        <f t="shared" si="417"/>
        <v>0</v>
      </c>
      <c r="DC166" s="16">
        <f t="shared" si="417"/>
        <v>0</v>
      </c>
      <c r="DD166" s="238">
        <f t="shared" si="417"/>
        <v>0</v>
      </c>
      <c r="DE166" s="232">
        <f t="shared" si="418"/>
        <v>0</v>
      </c>
      <c r="DF166" s="132">
        <f t="shared" si="418"/>
        <v>0</v>
      </c>
      <c r="DG166" s="132">
        <f t="shared" si="418"/>
        <v>0</v>
      </c>
      <c r="DH166" s="132">
        <f t="shared" si="418"/>
        <v>0</v>
      </c>
      <c r="DI166" s="132">
        <f t="shared" si="418"/>
        <v>0</v>
      </c>
      <c r="DJ166" s="132">
        <f t="shared" si="418"/>
        <v>0</v>
      </c>
      <c r="DK166" s="132">
        <f t="shared" si="418"/>
        <v>0</v>
      </c>
      <c r="DL166" s="132">
        <f t="shared" si="418"/>
        <v>0</v>
      </c>
      <c r="DM166" s="132">
        <f t="shared" si="418"/>
        <v>0</v>
      </c>
      <c r="DN166" s="233">
        <f t="shared" si="418"/>
        <v>0</v>
      </c>
      <c r="DO166" s="232">
        <f t="shared" si="350"/>
        <v>0</v>
      </c>
      <c r="DP166" s="132">
        <f t="shared" si="351"/>
        <v>0</v>
      </c>
      <c r="DQ166" s="132">
        <f t="shared" si="352"/>
        <v>0</v>
      </c>
      <c r="DR166" s="132">
        <f t="shared" si="353"/>
        <v>0</v>
      </c>
      <c r="DS166" s="132">
        <f t="shared" si="354"/>
        <v>0</v>
      </c>
      <c r="DT166" s="132">
        <f t="shared" si="355"/>
        <v>0</v>
      </c>
      <c r="DU166" s="132">
        <f t="shared" si="356"/>
        <v>0</v>
      </c>
      <c r="DV166" s="132">
        <f t="shared" si="357"/>
        <v>0</v>
      </c>
      <c r="DW166" s="132">
        <f t="shared" si="358"/>
        <v>0</v>
      </c>
      <c r="DX166" s="233">
        <f t="shared" si="359"/>
        <v>0</v>
      </c>
      <c r="DY166" s="231" t="b">
        <f t="shared" si="396"/>
        <v>0</v>
      </c>
      <c r="DZ166" s="163"/>
      <c r="EA166" s="226" t="str">
        <f t="shared" si="397"/>
        <v/>
      </c>
      <c r="EB166" s="178" t="str">
        <f t="shared" si="398"/>
        <v/>
      </c>
      <c r="EC166" s="178" t="str">
        <f t="shared" si="399"/>
        <v/>
      </c>
      <c r="ED166" s="178" t="str">
        <f t="shared" si="400"/>
        <v/>
      </c>
      <c r="EE166" s="178" t="str">
        <f t="shared" si="401"/>
        <v/>
      </c>
      <c r="EF166" s="178" t="str">
        <f t="shared" si="402"/>
        <v/>
      </c>
      <c r="EG166" s="178" t="str">
        <f t="shared" si="403"/>
        <v/>
      </c>
      <c r="EH166" s="178" t="str">
        <f t="shared" si="404"/>
        <v/>
      </c>
      <c r="EI166" s="178" t="str">
        <f t="shared" si="405"/>
        <v/>
      </c>
      <c r="EJ166" s="227" t="str">
        <f t="shared" si="406"/>
        <v/>
      </c>
      <c r="EK166" s="230" t="str">
        <f t="shared" si="360"/>
        <v/>
      </c>
      <c r="EL166" s="177" t="str">
        <f t="shared" si="361"/>
        <v/>
      </c>
      <c r="EM166" s="177" t="str">
        <f t="shared" si="362"/>
        <v/>
      </c>
      <c r="EN166" s="177" t="str">
        <f t="shared" si="363"/>
        <v/>
      </c>
      <c r="EO166" s="177" t="str">
        <f t="shared" si="364"/>
        <v/>
      </c>
      <c r="EP166" s="177" t="str">
        <f t="shared" si="365"/>
        <v/>
      </c>
      <c r="EQ166" s="177" t="str">
        <f t="shared" si="366"/>
        <v/>
      </c>
      <c r="ER166" s="177" t="str">
        <f t="shared" si="367"/>
        <v/>
      </c>
      <c r="ES166" s="177" t="str">
        <f t="shared" si="368"/>
        <v/>
      </c>
      <c r="ET166" s="177" t="str">
        <f t="shared" si="369"/>
        <v/>
      </c>
      <c r="EU166" s="229" t="e">
        <f t="shared" si="370"/>
        <v>#VALUE!</v>
      </c>
      <c r="EV166" s="27" t="e">
        <f t="shared" si="371"/>
        <v>#VALUE!</v>
      </c>
      <c r="EW166" s="27" t="e">
        <f t="shared" si="372"/>
        <v>#VALUE!</v>
      </c>
      <c r="EX166" s="28" t="e">
        <f t="shared" si="373"/>
        <v>#VALUE!</v>
      </c>
      <c r="EY166" s="28" t="e">
        <f t="shared" si="374"/>
        <v>#VALUE!</v>
      </c>
      <c r="EZ166" s="28" t="b">
        <f t="shared" si="375"/>
        <v>0</v>
      </c>
      <c r="FA166" s="176" t="str">
        <f t="shared" si="376"/>
        <v/>
      </c>
      <c r="FB166" s="27" t="e" cm="1">
        <f t="array" aca="1" ref="FB166" ca="1">TEXT(RIGHT(10-RIGHT(SUM(INDEX(1*(MID(MID(C166,1,1)*2,ROW(INDIRECT("1:"&amp;LEN(MID(C166,1,1)*2))),1)),,))+MID(C166,2,1)+
SUM(INDEX(1*(MID(MID(C166,3,1)*2,ROW(INDIRECT("1:"&amp;LEN(MID(C166,3,1)*2))),1)),,))+MID(C166,4,1)+
SUM(INDEX(1*(MID(MID(C166,5,1)*2,ROW(INDIRECT("1:"&amp;LEN(MID(C166,5,1)*2))),1)),,))+MID(C166,6,1)+
SUM(INDEX(1*(MID(MID(C166,8,1)*2,ROW(INDIRECT("1:"&amp;LEN(MID(C166,8,1)*2))),1)),,))+MID(C166,9,1)+
SUM(INDEX(1*(MID(MID(C166,10,1)*2,ROW(INDIRECT("1:"&amp;LEN(MID(C166,10,1)*2))),1)),,)),1),1),"0")</f>
        <v>#VALUE!</v>
      </c>
      <c r="FC166" s="27" t="str">
        <f t="shared" si="377"/>
        <v/>
      </c>
      <c r="FD166" s="29" t="b">
        <f t="shared" si="378"/>
        <v>0</v>
      </c>
      <c r="FE166" s="112" t="b">
        <f>IFERROR(MATCH(D166,'Avtal för korttidsarbete'!$G$13:$G$1012,0),TRUE)</f>
        <v>1</v>
      </c>
      <c r="FF166" s="112" t="b">
        <f t="shared" si="407"/>
        <v>0</v>
      </c>
      <c r="FG166" s="113" t="str" cm="1">
        <f t="array" ref="FG166">IF(FE166=TRUE,"x",INDEX('Avtal för korttidsarbete'!$E$13:$E$1012,$FE166))</f>
        <v>x</v>
      </c>
      <c r="FH166" s="113" t="str" cm="1">
        <f t="array" ref="FH166">IF(FE166=TRUE,"x",INDEX('Avtal för korttidsarbete'!$F$13:$F$1012,$FE166))</f>
        <v>x</v>
      </c>
      <c r="FI166" s="112" t="b">
        <f t="shared" si="408"/>
        <v>0</v>
      </c>
      <c r="FJ166" s="135">
        <f t="shared" si="409"/>
        <v>44166</v>
      </c>
      <c r="FK166" s="135">
        <f t="shared" si="410"/>
        <v>44377</v>
      </c>
      <c r="FL166" s="112" t="b">
        <f t="shared" si="411"/>
        <v>0</v>
      </c>
      <c r="FM166" s="113">
        <f t="shared" si="412"/>
        <v>44166</v>
      </c>
      <c r="FN166" s="135">
        <f t="shared" si="413"/>
        <v>44377</v>
      </c>
      <c r="FO166" s="148" t="b">
        <f>IFERROR(INDEX('Avtal för korttidsarbete'!R:R,MATCH(D166,'Avtal för korttidsarbete'!$G:$G,0)),TRUE)</f>
        <v>1</v>
      </c>
      <c r="FP166" s="135" t="str">
        <f>IF(FO166,"-",INDEX('Avtal för korttidsarbete'!$D:$D,MATCH(D166,'Avtal för korttidsarbete'!$G:$G,0)))</f>
        <v>-</v>
      </c>
      <c r="FQ166" s="113" t="b">
        <f>IFERROR(G166&gt;INDEX(Uppsägningar!E:E,MATCH(C166,Uppsägningar!C:C,0)),FALSE)</f>
        <v>0</v>
      </c>
    </row>
    <row r="167" spans="1:173" x14ac:dyDescent="0.25">
      <c r="A167" s="19">
        <v>151</v>
      </c>
      <c r="B167" s="20"/>
      <c r="C167" s="183"/>
      <c r="D167" s="66"/>
      <c r="E167" s="212">
        <f>IFERROR(INDEX(Admin!$C$7:$C$10,MATCH(FP167,TblNivåValTExt,0)),0)</f>
        <v>0</v>
      </c>
      <c r="F167" s="1"/>
      <c r="G167" s="1"/>
      <c r="H167" s="78"/>
      <c r="I167" s="181"/>
      <c r="J167" s="181"/>
      <c r="K167" s="182"/>
      <c r="L167" s="182"/>
      <c r="M167" s="181"/>
      <c r="N167" s="181"/>
      <c r="O167" s="181"/>
      <c r="P167" s="182"/>
      <c r="Q167" s="182"/>
      <c r="R167" s="181"/>
      <c r="S167" s="181"/>
      <c r="T167" s="181"/>
      <c r="U167" s="182"/>
      <c r="V167" s="182"/>
      <c r="W167" s="181"/>
      <c r="X167" s="181"/>
      <c r="Y167" s="181"/>
      <c r="Z167" s="182"/>
      <c r="AA167" s="182"/>
      <c r="AB167" s="181"/>
      <c r="AC167" s="181"/>
      <c r="AD167" s="181"/>
      <c r="AE167" s="182"/>
      <c r="AF167" s="182"/>
      <c r="AG167" s="181"/>
      <c r="AH167" s="181"/>
      <c r="AI167" s="181"/>
      <c r="AJ167" s="182"/>
      <c r="AK167" s="182"/>
      <c r="AL167" s="181"/>
      <c r="AM167" s="181"/>
      <c r="AN167" s="181"/>
      <c r="AO167" s="182"/>
      <c r="AP167" s="182"/>
      <c r="AQ167" s="181"/>
      <c r="AR167" s="181"/>
      <c r="AS167" s="181"/>
      <c r="AT167" s="182"/>
      <c r="AU167" s="182"/>
      <c r="AV167" s="181"/>
      <c r="AW167" s="181"/>
      <c r="AX167" s="181"/>
      <c r="AY167" s="182"/>
      <c r="AZ167" s="182"/>
      <c r="BA167" s="181"/>
      <c r="BB167" s="181"/>
      <c r="BC167" s="181"/>
      <c r="BD167" s="182"/>
      <c r="BE167" s="182"/>
      <c r="BF167" s="181"/>
      <c r="BG167" s="180">
        <f t="shared" si="379"/>
        <v>0</v>
      </c>
      <c r="BH167" s="116" t="str">
        <f t="shared" si="380"/>
        <v/>
      </c>
      <c r="BI167" s="80" t="b">
        <f t="shared" si="328"/>
        <v>0</v>
      </c>
      <c r="BJ167" s="80" t="str">
        <f t="shared" si="329"/>
        <v/>
      </c>
      <c r="BK167" s="80" t="b">
        <f t="shared" si="381"/>
        <v>0</v>
      </c>
      <c r="BL167" s="13" t="str">
        <f t="shared" si="330"/>
        <v/>
      </c>
      <c r="BM167" s="13" t="b">
        <f t="shared" si="382"/>
        <v>0</v>
      </c>
      <c r="BN167" s="35" t="str">
        <f t="shared" si="331"/>
        <v/>
      </c>
      <c r="BO167" s="13" t="b">
        <f t="shared" si="332"/>
        <v>0</v>
      </c>
      <c r="BP167" s="35" t="str">
        <f t="shared" si="333"/>
        <v/>
      </c>
      <c r="BQ167" s="13" t="b">
        <f t="shared" si="334"/>
        <v>0</v>
      </c>
      <c r="BR167" s="35" t="str">
        <f t="shared" si="335"/>
        <v/>
      </c>
      <c r="BS167" s="35" t="b">
        <f t="shared" si="336"/>
        <v>0</v>
      </c>
      <c r="BT167" s="35" t="str">
        <f t="shared" si="337"/>
        <v/>
      </c>
      <c r="BU167" s="35" t="b">
        <f t="shared" si="338"/>
        <v>0</v>
      </c>
      <c r="BV167" s="35" t="str">
        <f t="shared" si="339"/>
        <v/>
      </c>
      <c r="BW167" s="13" t="b">
        <f t="shared" si="414"/>
        <v>0</v>
      </c>
      <c r="BX167" s="35" t="str">
        <f t="shared" si="340"/>
        <v/>
      </c>
      <c r="BY167" s="265" t="b">
        <f t="shared" si="383"/>
        <v>0</v>
      </c>
      <c r="BZ167" s="35" t="str">
        <f t="shared" si="341"/>
        <v/>
      </c>
      <c r="CA167" s="265" t="b">
        <f t="shared" si="384"/>
        <v>0</v>
      </c>
      <c r="CB167" s="35" t="str">
        <f t="shared" si="342"/>
        <v/>
      </c>
      <c r="CC167" s="272" t="b">
        <f t="shared" si="385"/>
        <v>0</v>
      </c>
      <c r="CD167" s="35" t="str">
        <f t="shared" si="343"/>
        <v/>
      </c>
      <c r="CE167" s="13" t="b">
        <f t="shared" si="344"/>
        <v>0</v>
      </c>
      <c r="CF167" s="35" t="str">
        <f t="shared" si="345"/>
        <v/>
      </c>
      <c r="CG167" s="179">
        <f t="shared" si="346"/>
        <v>0</v>
      </c>
      <c r="CH167" s="179">
        <f t="shared" si="347"/>
        <v>0</v>
      </c>
      <c r="CI167" s="218">
        <f t="shared" si="386"/>
        <v>0</v>
      </c>
      <c r="CJ167" s="218">
        <f t="shared" si="387"/>
        <v>0</v>
      </c>
      <c r="CK167" s="218">
        <f t="shared" si="388"/>
        <v>0</v>
      </c>
      <c r="CL167" s="218">
        <f t="shared" si="389"/>
        <v>0</v>
      </c>
      <c r="CM167" s="218">
        <f t="shared" si="390"/>
        <v>0</v>
      </c>
      <c r="CN167" s="218">
        <f t="shared" si="391"/>
        <v>0</v>
      </c>
      <c r="CO167" s="218">
        <f t="shared" si="392"/>
        <v>0</v>
      </c>
      <c r="CP167" s="218">
        <f t="shared" si="393"/>
        <v>0</v>
      </c>
      <c r="CQ167" s="218">
        <f t="shared" si="394"/>
        <v>0</v>
      </c>
      <c r="CR167" s="218">
        <f t="shared" si="395"/>
        <v>0</v>
      </c>
      <c r="CS167" s="14">
        <f t="shared" si="348"/>
        <v>0</v>
      </c>
      <c r="CT167" s="236">
        <f t="shared" si="349"/>
        <v>0</v>
      </c>
      <c r="CU167" s="237">
        <f t="shared" ref="CU167:DD176" si="419">IF(AND($CS167,$CT167,CU$12),MAX(0,MIN(CU$10,$CT167)-MAX(CU$9,$CS167)+1),0)</f>
        <v>0</v>
      </c>
      <c r="CV167" s="16">
        <f t="shared" si="419"/>
        <v>0</v>
      </c>
      <c r="CW167" s="16">
        <f t="shared" si="419"/>
        <v>0</v>
      </c>
      <c r="CX167" s="16">
        <f t="shared" si="419"/>
        <v>0</v>
      </c>
      <c r="CY167" s="16">
        <f t="shared" si="419"/>
        <v>0</v>
      </c>
      <c r="CZ167" s="16">
        <f t="shared" si="419"/>
        <v>0</v>
      </c>
      <c r="DA167" s="16">
        <f t="shared" si="419"/>
        <v>0</v>
      </c>
      <c r="DB167" s="16">
        <f t="shared" si="419"/>
        <v>0</v>
      </c>
      <c r="DC167" s="16">
        <f t="shared" si="419"/>
        <v>0</v>
      </c>
      <c r="DD167" s="238">
        <f t="shared" si="419"/>
        <v>0</v>
      </c>
      <c r="DE167" s="232">
        <f t="shared" ref="DE167:DN176" si="420">IF($H167&lt;=0,0,MAX(0,MIN($H167,$DE$11)))</f>
        <v>0</v>
      </c>
      <c r="DF167" s="132">
        <f t="shared" si="420"/>
        <v>0</v>
      </c>
      <c r="DG167" s="132">
        <f t="shared" si="420"/>
        <v>0</v>
      </c>
      <c r="DH167" s="132">
        <f t="shared" si="420"/>
        <v>0</v>
      </c>
      <c r="DI167" s="132">
        <f t="shared" si="420"/>
        <v>0</v>
      </c>
      <c r="DJ167" s="132">
        <f t="shared" si="420"/>
        <v>0</v>
      </c>
      <c r="DK167" s="132">
        <f t="shared" si="420"/>
        <v>0</v>
      </c>
      <c r="DL167" s="132">
        <f t="shared" si="420"/>
        <v>0</v>
      </c>
      <c r="DM167" s="132">
        <f t="shared" si="420"/>
        <v>0</v>
      </c>
      <c r="DN167" s="233">
        <f t="shared" si="420"/>
        <v>0</v>
      </c>
      <c r="DO167" s="232">
        <f t="shared" si="350"/>
        <v>0</v>
      </c>
      <c r="DP167" s="132">
        <f t="shared" si="351"/>
        <v>0</v>
      </c>
      <c r="DQ167" s="132">
        <f t="shared" si="352"/>
        <v>0</v>
      </c>
      <c r="DR167" s="132">
        <f t="shared" si="353"/>
        <v>0</v>
      </c>
      <c r="DS167" s="132">
        <f t="shared" si="354"/>
        <v>0</v>
      </c>
      <c r="DT167" s="132">
        <f t="shared" si="355"/>
        <v>0</v>
      </c>
      <c r="DU167" s="132">
        <f t="shared" si="356"/>
        <v>0</v>
      </c>
      <c r="DV167" s="132">
        <f t="shared" si="357"/>
        <v>0</v>
      </c>
      <c r="DW167" s="132">
        <f t="shared" si="358"/>
        <v>0</v>
      </c>
      <c r="DX167" s="233">
        <f t="shared" si="359"/>
        <v>0</v>
      </c>
      <c r="DY167" s="231" t="b">
        <f t="shared" si="396"/>
        <v>0</v>
      </c>
      <c r="DZ167" s="163"/>
      <c r="EA167" s="226" t="str">
        <f t="shared" si="397"/>
        <v/>
      </c>
      <c r="EB167" s="178" t="str">
        <f t="shared" si="398"/>
        <v/>
      </c>
      <c r="EC167" s="178" t="str">
        <f t="shared" si="399"/>
        <v/>
      </c>
      <c r="ED167" s="178" t="str">
        <f t="shared" si="400"/>
        <v/>
      </c>
      <c r="EE167" s="178" t="str">
        <f t="shared" si="401"/>
        <v/>
      </c>
      <c r="EF167" s="178" t="str">
        <f t="shared" si="402"/>
        <v/>
      </c>
      <c r="EG167" s="178" t="str">
        <f t="shared" si="403"/>
        <v/>
      </c>
      <c r="EH167" s="178" t="str">
        <f t="shared" si="404"/>
        <v/>
      </c>
      <c r="EI167" s="178" t="str">
        <f t="shared" si="405"/>
        <v/>
      </c>
      <c r="EJ167" s="227" t="str">
        <f t="shared" si="406"/>
        <v/>
      </c>
      <c r="EK167" s="230" t="str">
        <f t="shared" si="360"/>
        <v/>
      </c>
      <c r="EL167" s="177" t="str">
        <f t="shared" si="361"/>
        <v/>
      </c>
      <c r="EM167" s="177" t="str">
        <f t="shared" si="362"/>
        <v/>
      </c>
      <c r="EN167" s="177" t="str">
        <f t="shared" si="363"/>
        <v/>
      </c>
      <c r="EO167" s="177" t="str">
        <f t="shared" si="364"/>
        <v/>
      </c>
      <c r="EP167" s="177" t="str">
        <f t="shared" si="365"/>
        <v/>
      </c>
      <c r="EQ167" s="177" t="str">
        <f t="shared" si="366"/>
        <v/>
      </c>
      <c r="ER167" s="177" t="str">
        <f t="shared" si="367"/>
        <v/>
      </c>
      <c r="ES167" s="177" t="str">
        <f t="shared" si="368"/>
        <v/>
      </c>
      <c r="ET167" s="177" t="str">
        <f t="shared" si="369"/>
        <v/>
      </c>
      <c r="EU167" s="229" t="e">
        <f t="shared" si="370"/>
        <v>#VALUE!</v>
      </c>
      <c r="EV167" s="27" t="e">
        <f t="shared" si="371"/>
        <v>#VALUE!</v>
      </c>
      <c r="EW167" s="27" t="e">
        <f t="shared" si="372"/>
        <v>#VALUE!</v>
      </c>
      <c r="EX167" s="28" t="e">
        <f t="shared" si="373"/>
        <v>#VALUE!</v>
      </c>
      <c r="EY167" s="28" t="e">
        <f t="shared" si="374"/>
        <v>#VALUE!</v>
      </c>
      <c r="EZ167" s="28" t="b">
        <f t="shared" si="375"/>
        <v>0</v>
      </c>
      <c r="FA167" s="176" t="str">
        <f t="shared" si="376"/>
        <v/>
      </c>
      <c r="FB167" s="27" t="e" cm="1">
        <f t="array" aca="1" ref="FB167" ca="1">TEXT(RIGHT(10-RIGHT(SUM(INDEX(1*(MID(MID(C167,1,1)*2,ROW(INDIRECT("1:"&amp;LEN(MID(C167,1,1)*2))),1)),,))+MID(C167,2,1)+
SUM(INDEX(1*(MID(MID(C167,3,1)*2,ROW(INDIRECT("1:"&amp;LEN(MID(C167,3,1)*2))),1)),,))+MID(C167,4,1)+
SUM(INDEX(1*(MID(MID(C167,5,1)*2,ROW(INDIRECT("1:"&amp;LEN(MID(C167,5,1)*2))),1)),,))+MID(C167,6,1)+
SUM(INDEX(1*(MID(MID(C167,8,1)*2,ROW(INDIRECT("1:"&amp;LEN(MID(C167,8,1)*2))),1)),,))+MID(C167,9,1)+
SUM(INDEX(1*(MID(MID(C167,10,1)*2,ROW(INDIRECT("1:"&amp;LEN(MID(C167,10,1)*2))),1)),,)),1),1),"0")</f>
        <v>#VALUE!</v>
      </c>
      <c r="FC167" s="27" t="str">
        <f t="shared" si="377"/>
        <v/>
      </c>
      <c r="FD167" s="29" t="b">
        <f t="shared" si="378"/>
        <v>0</v>
      </c>
      <c r="FE167" s="112" t="b">
        <f>IFERROR(MATCH(D167,'Avtal för korttidsarbete'!$G$13:$G$1012,0),TRUE)</f>
        <v>1</v>
      </c>
      <c r="FF167" s="112" t="b">
        <f t="shared" si="407"/>
        <v>0</v>
      </c>
      <c r="FG167" s="113" t="str" cm="1">
        <f t="array" ref="FG167">IF(FE167=TRUE,"x",INDEX('Avtal för korttidsarbete'!$E$13:$E$1012,$FE167))</f>
        <v>x</v>
      </c>
      <c r="FH167" s="113" t="str" cm="1">
        <f t="array" ref="FH167">IF(FE167=TRUE,"x",INDEX('Avtal för korttidsarbete'!$F$13:$F$1012,$FE167))</f>
        <v>x</v>
      </c>
      <c r="FI167" s="112" t="b">
        <f t="shared" si="408"/>
        <v>0</v>
      </c>
      <c r="FJ167" s="135">
        <f t="shared" si="409"/>
        <v>44166</v>
      </c>
      <c r="FK167" s="135">
        <f t="shared" si="410"/>
        <v>44377</v>
      </c>
      <c r="FL167" s="112" t="b">
        <f t="shared" si="411"/>
        <v>0</v>
      </c>
      <c r="FM167" s="113">
        <f t="shared" si="412"/>
        <v>44166</v>
      </c>
      <c r="FN167" s="135">
        <f t="shared" si="413"/>
        <v>44377</v>
      </c>
      <c r="FO167" s="148" t="b">
        <f>IFERROR(INDEX('Avtal för korttidsarbete'!R:R,MATCH(D167,'Avtal för korttidsarbete'!$G:$G,0)),TRUE)</f>
        <v>1</v>
      </c>
      <c r="FP167" s="135" t="str">
        <f>IF(FO167,"-",INDEX('Avtal för korttidsarbete'!$D:$D,MATCH(D167,'Avtal för korttidsarbete'!$G:$G,0)))</f>
        <v>-</v>
      </c>
      <c r="FQ167" s="113" t="b">
        <f>IFERROR(G167&gt;INDEX(Uppsägningar!E:E,MATCH(C167,Uppsägningar!C:C,0)),FALSE)</f>
        <v>0</v>
      </c>
    </row>
    <row r="168" spans="1:173" x14ac:dyDescent="0.25">
      <c r="A168" s="19">
        <v>152</v>
      </c>
      <c r="B168" s="20"/>
      <c r="C168" s="183"/>
      <c r="D168" s="66"/>
      <c r="E168" s="212">
        <f>IFERROR(INDEX(Admin!$C$7:$C$10,MATCH(FP168,TblNivåValTExt,0)),0)</f>
        <v>0</v>
      </c>
      <c r="F168" s="1"/>
      <c r="G168" s="1"/>
      <c r="H168" s="78"/>
      <c r="I168" s="181"/>
      <c r="J168" s="181"/>
      <c r="K168" s="182"/>
      <c r="L168" s="182"/>
      <c r="M168" s="181"/>
      <c r="N168" s="181"/>
      <c r="O168" s="181"/>
      <c r="P168" s="182"/>
      <c r="Q168" s="182"/>
      <c r="R168" s="181"/>
      <c r="S168" s="181"/>
      <c r="T168" s="181"/>
      <c r="U168" s="182"/>
      <c r="V168" s="182"/>
      <c r="W168" s="181"/>
      <c r="X168" s="181"/>
      <c r="Y168" s="181"/>
      <c r="Z168" s="182"/>
      <c r="AA168" s="182"/>
      <c r="AB168" s="181"/>
      <c r="AC168" s="181"/>
      <c r="AD168" s="181"/>
      <c r="AE168" s="182"/>
      <c r="AF168" s="182"/>
      <c r="AG168" s="181"/>
      <c r="AH168" s="181"/>
      <c r="AI168" s="181"/>
      <c r="AJ168" s="182"/>
      <c r="AK168" s="182"/>
      <c r="AL168" s="181"/>
      <c r="AM168" s="181"/>
      <c r="AN168" s="181"/>
      <c r="AO168" s="182"/>
      <c r="AP168" s="182"/>
      <c r="AQ168" s="181"/>
      <c r="AR168" s="181"/>
      <c r="AS168" s="181"/>
      <c r="AT168" s="182"/>
      <c r="AU168" s="182"/>
      <c r="AV168" s="181"/>
      <c r="AW168" s="181"/>
      <c r="AX168" s="181"/>
      <c r="AY168" s="182"/>
      <c r="AZ168" s="182"/>
      <c r="BA168" s="181"/>
      <c r="BB168" s="181"/>
      <c r="BC168" s="181"/>
      <c r="BD168" s="182"/>
      <c r="BE168" s="182"/>
      <c r="BF168" s="181"/>
      <c r="BG168" s="180">
        <f t="shared" si="379"/>
        <v>0</v>
      </c>
      <c r="BH168" s="116" t="str">
        <f t="shared" si="380"/>
        <v/>
      </c>
      <c r="BI168" s="80" t="b">
        <f t="shared" si="328"/>
        <v>0</v>
      </c>
      <c r="BJ168" s="80" t="str">
        <f t="shared" si="329"/>
        <v/>
      </c>
      <c r="BK168" s="80" t="b">
        <f t="shared" si="381"/>
        <v>0</v>
      </c>
      <c r="BL168" s="13" t="str">
        <f t="shared" si="330"/>
        <v/>
      </c>
      <c r="BM168" s="13" t="b">
        <f t="shared" si="382"/>
        <v>0</v>
      </c>
      <c r="BN168" s="35" t="str">
        <f t="shared" si="331"/>
        <v/>
      </c>
      <c r="BO168" s="13" t="b">
        <f t="shared" si="332"/>
        <v>0</v>
      </c>
      <c r="BP168" s="35" t="str">
        <f t="shared" si="333"/>
        <v/>
      </c>
      <c r="BQ168" s="13" t="b">
        <f t="shared" si="334"/>
        <v>0</v>
      </c>
      <c r="BR168" s="35" t="str">
        <f t="shared" si="335"/>
        <v/>
      </c>
      <c r="BS168" s="35" t="b">
        <f t="shared" si="336"/>
        <v>0</v>
      </c>
      <c r="BT168" s="35" t="str">
        <f t="shared" si="337"/>
        <v/>
      </c>
      <c r="BU168" s="35" t="b">
        <f t="shared" si="338"/>
        <v>0</v>
      </c>
      <c r="BV168" s="35" t="str">
        <f t="shared" si="339"/>
        <v/>
      </c>
      <c r="BW168" s="13" t="b">
        <f t="shared" si="414"/>
        <v>0</v>
      </c>
      <c r="BX168" s="35" t="str">
        <f t="shared" si="340"/>
        <v/>
      </c>
      <c r="BY168" s="265" t="b">
        <f t="shared" si="383"/>
        <v>0</v>
      </c>
      <c r="BZ168" s="35" t="str">
        <f t="shared" si="341"/>
        <v/>
      </c>
      <c r="CA168" s="265" t="b">
        <f t="shared" si="384"/>
        <v>0</v>
      </c>
      <c r="CB168" s="35" t="str">
        <f t="shared" si="342"/>
        <v/>
      </c>
      <c r="CC168" s="272" t="b">
        <f t="shared" si="385"/>
        <v>0</v>
      </c>
      <c r="CD168" s="35" t="str">
        <f t="shared" si="343"/>
        <v/>
      </c>
      <c r="CE168" s="13" t="b">
        <f t="shared" si="344"/>
        <v>0</v>
      </c>
      <c r="CF168" s="35" t="str">
        <f t="shared" si="345"/>
        <v/>
      </c>
      <c r="CG168" s="179">
        <f t="shared" si="346"/>
        <v>0</v>
      </c>
      <c r="CH168" s="179">
        <f t="shared" si="347"/>
        <v>0</v>
      </c>
      <c r="CI168" s="218">
        <f t="shared" si="386"/>
        <v>0</v>
      </c>
      <c r="CJ168" s="218">
        <f t="shared" si="387"/>
        <v>0</v>
      </c>
      <c r="CK168" s="218">
        <f t="shared" si="388"/>
        <v>0</v>
      </c>
      <c r="CL168" s="218">
        <f t="shared" si="389"/>
        <v>0</v>
      </c>
      <c r="CM168" s="218">
        <f t="shared" si="390"/>
        <v>0</v>
      </c>
      <c r="CN168" s="218">
        <f t="shared" si="391"/>
        <v>0</v>
      </c>
      <c r="CO168" s="218">
        <f t="shared" si="392"/>
        <v>0</v>
      </c>
      <c r="CP168" s="218">
        <f t="shared" si="393"/>
        <v>0</v>
      </c>
      <c r="CQ168" s="218">
        <f t="shared" si="394"/>
        <v>0</v>
      </c>
      <c r="CR168" s="218">
        <f t="shared" si="395"/>
        <v>0</v>
      </c>
      <c r="CS168" s="14">
        <f t="shared" si="348"/>
        <v>0</v>
      </c>
      <c r="CT168" s="236">
        <f t="shared" si="349"/>
        <v>0</v>
      </c>
      <c r="CU168" s="237">
        <f t="shared" si="419"/>
        <v>0</v>
      </c>
      <c r="CV168" s="16">
        <f t="shared" si="419"/>
        <v>0</v>
      </c>
      <c r="CW168" s="16">
        <f t="shared" si="419"/>
        <v>0</v>
      </c>
      <c r="CX168" s="16">
        <f t="shared" si="419"/>
        <v>0</v>
      </c>
      <c r="CY168" s="16">
        <f t="shared" si="419"/>
        <v>0</v>
      </c>
      <c r="CZ168" s="16">
        <f t="shared" si="419"/>
        <v>0</v>
      </c>
      <c r="DA168" s="16">
        <f t="shared" si="419"/>
        <v>0</v>
      </c>
      <c r="DB168" s="16">
        <f t="shared" si="419"/>
        <v>0</v>
      </c>
      <c r="DC168" s="16">
        <f t="shared" si="419"/>
        <v>0</v>
      </c>
      <c r="DD168" s="238">
        <f t="shared" si="419"/>
        <v>0</v>
      </c>
      <c r="DE168" s="232">
        <f t="shared" si="420"/>
        <v>0</v>
      </c>
      <c r="DF168" s="132">
        <f t="shared" si="420"/>
        <v>0</v>
      </c>
      <c r="DG168" s="132">
        <f t="shared" si="420"/>
        <v>0</v>
      </c>
      <c r="DH168" s="132">
        <f t="shared" si="420"/>
        <v>0</v>
      </c>
      <c r="DI168" s="132">
        <f t="shared" si="420"/>
        <v>0</v>
      </c>
      <c r="DJ168" s="132">
        <f t="shared" si="420"/>
        <v>0</v>
      </c>
      <c r="DK168" s="132">
        <f t="shared" si="420"/>
        <v>0</v>
      </c>
      <c r="DL168" s="132">
        <f t="shared" si="420"/>
        <v>0</v>
      </c>
      <c r="DM168" s="132">
        <f t="shared" si="420"/>
        <v>0</v>
      </c>
      <c r="DN168" s="233">
        <f t="shared" si="420"/>
        <v>0</v>
      </c>
      <c r="DO168" s="232">
        <f t="shared" si="350"/>
        <v>0</v>
      </c>
      <c r="DP168" s="132">
        <f t="shared" si="351"/>
        <v>0</v>
      </c>
      <c r="DQ168" s="132">
        <f t="shared" si="352"/>
        <v>0</v>
      </c>
      <c r="DR168" s="132">
        <f t="shared" si="353"/>
        <v>0</v>
      </c>
      <c r="DS168" s="132">
        <f t="shared" si="354"/>
        <v>0</v>
      </c>
      <c r="DT168" s="132">
        <f t="shared" si="355"/>
        <v>0</v>
      </c>
      <c r="DU168" s="132">
        <f t="shared" si="356"/>
        <v>0</v>
      </c>
      <c r="DV168" s="132">
        <f t="shared" si="357"/>
        <v>0</v>
      </c>
      <c r="DW168" s="132">
        <f t="shared" si="358"/>
        <v>0</v>
      </c>
      <c r="DX168" s="233">
        <f t="shared" si="359"/>
        <v>0</v>
      </c>
      <c r="DY168" s="231" t="b">
        <f t="shared" si="396"/>
        <v>0</v>
      </c>
      <c r="DZ168" s="163"/>
      <c r="EA168" s="226" t="str">
        <f t="shared" si="397"/>
        <v/>
      </c>
      <c r="EB168" s="178" t="str">
        <f t="shared" si="398"/>
        <v/>
      </c>
      <c r="EC168" s="178" t="str">
        <f t="shared" si="399"/>
        <v/>
      </c>
      <c r="ED168" s="178" t="str">
        <f t="shared" si="400"/>
        <v/>
      </c>
      <c r="EE168" s="178" t="str">
        <f t="shared" si="401"/>
        <v/>
      </c>
      <c r="EF168" s="178" t="str">
        <f t="shared" si="402"/>
        <v/>
      </c>
      <c r="EG168" s="178" t="str">
        <f t="shared" si="403"/>
        <v/>
      </c>
      <c r="EH168" s="178" t="str">
        <f t="shared" si="404"/>
        <v/>
      </c>
      <c r="EI168" s="178" t="str">
        <f t="shared" si="405"/>
        <v/>
      </c>
      <c r="EJ168" s="227" t="str">
        <f t="shared" si="406"/>
        <v/>
      </c>
      <c r="EK168" s="230" t="str">
        <f t="shared" si="360"/>
        <v/>
      </c>
      <c r="EL168" s="177" t="str">
        <f t="shared" si="361"/>
        <v/>
      </c>
      <c r="EM168" s="177" t="str">
        <f t="shared" si="362"/>
        <v/>
      </c>
      <c r="EN168" s="177" t="str">
        <f t="shared" si="363"/>
        <v/>
      </c>
      <c r="EO168" s="177" t="str">
        <f t="shared" si="364"/>
        <v/>
      </c>
      <c r="EP168" s="177" t="str">
        <f t="shared" si="365"/>
        <v/>
      </c>
      <c r="EQ168" s="177" t="str">
        <f t="shared" si="366"/>
        <v/>
      </c>
      <c r="ER168" s="177" t="str">
        <f t="shared" si="367"/>
        <v/>
      </c>
      <c r="ES168" s="177" t="str">
        <f t="shared" si="368"/>
        <v/>
      </c>
      <c r="ET168" s="177" t="str">
        <f t="shared" si="369"/>
        <v/>
      </c>
      <c r="EU168" s="229" t="e">
        <f t="shared" si="370"/>
        <v>#VALUE!</v>
      </c>
      <c r="EV168" s="27" t="e">
        <f t="shared" si="371"/>
        <v>#VALUE!</v>
      </c>
      <c r="EW168" s="27" t="e">
        <f t="shared" si="372"/>
        <v>#VALUE!</v>
      </c>
      <c r="EX168" s="28" t="e">
        <f t="shared" si="373"/>
        <v>#VALUE!</v>
      </c>
      <c r="EY168" s="28" t="e">
        <f t="shared" si="374"/>
        <v>#VALUE!</v>
      </c>
      <c r="EZ168" s="28" t="b">
        <f t="shared" si="375"/>
        <v>0</v>
      </c>
      <c r="FA168" s="176" t="str">
        <f t="shared" si="376"/>
        <v/>
      </c>
      <c r="FB168" s="27" t="e" cm="1">
        <f t="array" aca="1" ref="FB168" ca="1">TEXT(RIGHT(10-RIGHT(SUM(INDEX(1*(MID(MID(C168,1,1)*2,ROW(INDIRECT("1:"&amp;LEN(MID(C168,1,1)*2))),1)),,))+MID(C168,2,1)+
SUM(INDEX(1*(MID(MID(C168,3,1)*2,ROW(INDIRECT("1:"&amp;LEN(MID(C168,3,1)*2))),1)),,))+MID(C168,4,1)+
SUM(INDEX(1*(MID(MID(C168,5,1)*2,ROW(INDIRECT("1:"&amp;LEN(MID(C168,5,1)*2))),1)),,))+MID(C168,6,1)+
SUM(INDEX(1*(MID(MID(C168,8,1)*2,ROW(INDIRECT("1:"&amp;LEN(MID(C168,8,1)*2))),1)),,))+MID(C168,9,1)+
SUM(INDEX(1*(MID(MID(C168,10,1)*2,ROW(INDIRECT("1:"&amp;LEN(MID(C168,10,1)*2))),1)),,)),1),1),"0")</f>
        <v>#VALUE!</v>
      </c>
      <c r="FC168" s="27" t="str">
        <f t="shared" si="377"/>
        <v/>
      </c>
      <c r="FD168" s="29" t="b">
        <f t="shared" si="378"/>
        <v>0</v>
      </c>
      <c r="FE168" s="112" t="b">
        <f>IFERROR(MATCH(D168,'Avtal för korttidsarbete'!$G$13:$G$1012,0),TRUE)</f>
        <v>1</v>
      </c>
      <c r="FF168" s="112" t="b">
        <f t="shared" si="407"/>
        <v>0</v>
      </c>
      <c r="FG168" s="113" t="str" cm="1">
        <f t="array" ref="FG168">IF(FE168=TRUE,"x",INDEX('Avtal för korttidsarbete'!$E$13:$E$1012,$FE168))</f>
        <v>x</v>
      </c>
      <c r="FH168" s="113" t="str" cm="1">
        <f t="array" ref="FH168">IF(FE168=TRUE,"x",INDEX('Avtal för korttidsarbete'!$F$13:$F$1012,$FE168))</f>
        <v>x</v>
      </c>
      <c r="FI168" s="112" t="b">
        <f t="shared" si="408"/>
        <v>0</v>
      </c>
      <c r="FJ168" s="135">
        <f t="shared" si="409"/>
        <v>44166</v>
      </c>
      <c r="FK168" s="135">
        <f t="shared" si="410"/>
        <v>44377</v>
      </c>
      <c r="FL168" s="112" t="b">
        <f t="shared" si="411"/>
        <v>0</v>
      </c>
      <c r="FM168" s="113">
        <f t="shared" si="412"/>
        <v>44166</v>
      </c>
      <c r="FN168" s="135">
        <f t="shared" si="413"/>
        <v>44377</v>
      </c>
      <c r="FO168" s="148" t="b">
        <f>IFERROR(INDEX('Avtal för korttidsarbete'!R:R,MATCH(D168,'Avtal för korttidsarbete'!$G:$G,0)),TRUE)</f>
        <v>1</v>
      </c>
      <c r="FP168" s="135" t="str">
        <f>IF(FO168,"-",INDEX('Avtal för korttidsarbete'!$D:$D,MATCH(D168,'Avtal för korttidsarbete'!$G:$G,0)))</f>
        <v>-</v>
      </c>
      <c r="FQ168" s="113" t="b">
        <f>IFERROR(G168&gt;INDEX(Uppsägningar!E:E,MATCH(C168,Uppsägningar!C:C,0)),FALSE)</f>
        <v>0</v>
      </c>
    </row>
    <row r="169" spans="1:173" x14ac:dyDescent="0.25">
      <c r="A169" s="19">
        <v>153</v>
      </c>
      <c r="B169" s="20"/>
      <c r="C169" s="183"/>
      <c r="D169" s="66"/>
      <c r="E169" s="212">
        <f>IFERROR(INDEX(Admin!$C$7:$C$10,MATCH(FP169,TblNivåValTExt,0)),0)</f>
        <v>0</v>
      </c>
      <c r="F169" s="1"/>
      <c r="G169" s="1"/>
      <c r="H169" s="78"/>
      <c r="I169" s="181"/>
      <c r="J169" s="181"/>
      <c r="K169" s="182"/>
      <c r="L169" s="182"/>
      <c r="M169" s="181"/>
      <c r="N169" s="181"/>
      <c r="O169" s="181"/>
      <c r="P169" s="182"/>
      <c r="Q169" s="182"/>
      <c r="R169" s="181"/>
      <c r="S169" s="181"/>
      <c r="T169" s="181"/>
      <c r="U169" s="182"/>
      <c r="V169" s="182"/>
      <c r="W169" s="181"/>
      <c r="X169" s="181"/>
      <c r="Y169" s="181"/>
      <c r="Z169" s="182"/>
      <c r="AA169" s="182"/>
      <c r="AB169" s="181"/>
      <c r="AC169" s="181"/>
      <c r="AD169" s="181"/>
      <c r="AE169" s="182"/>
      <c r="AF169" s="182"/>
      <c r="AG169" s="181"/>
      <c r="AH169" s="181"/>
      <c r="AI169" s="181"/>
      <c r="AJ169" s="182"/>
      <c r="AK169" s="182"/>
      <c r="AL169" s="181"/>
      <c r="AM169" s="181"/>
      <c r="AN169" s="181"/>
      <c r="AO169" s="182"/>
      <c r="AP169" s="182"/>
      <c r="AQ169" s="181"/>
      <c r="AR169" s="181"/>
      <c r="AS169" s="181"/>
      <c r="AT169" s="182"/>
      <c r="AU169" s="182"/>
      <c r="AV169" s="181"/>
      <c r="AW169" s="181"/>
      <c r="AX169" s="181"/>
      <c r="AY169" s="182"/>
      <c r="AZ169" s="182"/>
      <c r="BA169" s="181"/>
      <c r="BB169" s="181"/>
      <c r="BC169" s="181"/>
      <c r="BD169" s="182"/>
      <c r="BE169" s="182"/>
      <c r="BF169" s="181"/>
      <c r="BG169" s="180">
        <f t="shared" si="379"/>
        <v>0</v>
      </c>
      <c r="BH169" s="116" t="str">
        <f t="shared" si="380"/>
        <v/>
      </c>
      <c r="BI169" s="80" t="b">
        <f t="shared" si="328"/>
        <v>0</v>
      </c>
      <c r="BJ169" s="80" t="str">
        <f t="shared" si="329"/>
        <v/>
      </c>
      <c r="BK169" s="80" t="b">
        <f t="shared" si="381"/>
        <v>0</v>
      </c>
      <c r="BL169" s="13" t="str">
        <f t="shared" si="330"/>
        <v/>
      </c>
      <c r="BM169" s="13" t="b">
        <f t="shared" si="382"/>
        <v>0</v>
      </c>
      <c r="BN169" s="35" t="str">
        <f t="shared" si="331"/>
        <v/>
      </c>
      <c r="BO169" s="13" t="b">
        <f t="shared" si="332"/>
        <v>0</v>
      </c>
      <c r="BP169" s="35" t="str">
        <f t="shared" si="333"/>
        <v/>
      </c>
      <c r="BQ169" s="13" t="b">
        <f t="shared" si="334"/>
        <v>0</v>
      </c>
      <c r="BR169" s="35" t="str">
        <f t="shared" si="335"/>
        <v/>
      </c>
      <c r="BS169" s="35" t="b">
        <f t="shared" si="336"/>
        <v>0</v>
      </c>
      <c r="BT169" s="35" t="str">
        <f t="shared" si="337"/>
        <v/>
      </c>
      <c r="BU169" s="35" t="b">
        <f t="shared" si="338"/>
        <v>0</v>
      </c>
      <c r="BV169" s="35" t="str">
        <f t="shared" si="339"/>
        <v/>
      </c>
      <c r="BW169" s="13" t="b">
        <f t="shared" si="414"/>
        <v>0</v>
      </c>
      <c r="BX169" s="35" t="str">
        <f t="shared" si="340"/>
        <v/>
      </c>
      <c r="BY169" s="265" t="b">
        <f t="shared" si="383"/>
        <v>0</v>
      </c>
      <c r="BZ169" s="35" t="str">
        <f t="shared" si="341"/>
        <v/>
      </c>
      <c r="CA169" s="265" t="b">
        <f t="shared" si="384"/>
        <v>0</v>
      </c>
      <c r="CB169" s="35" t="str">
        <f t="shared" si="342"/>
        <v/>
      </c>
      <c r="CC169" s="272" t="b">
        <f t="shared" si="385"/>
        <v>0</v>
      </c>
      <c r="CD169" s="35" t="str">
        <f t="shared" si="343"/>
        <v/>
      </c>
      <c r="CE169" s="13" t="b">
        <f t="shared" si="344"/>
        <v>0</v>
      </c>
      <c r="CF169" s="35" t="str">
        <f t="shared" si="345"/>
        <v/>
      </c>
      <c r="CG169" s="179">
        <f t="shared" si="346"/>
        <v>0</v>
      </c>
      <c r="CH169" s="179">
        <f t="shared" si="347"/>
        <v>0</v>
      </c>
      <c r="CI169" s="218">
        <f t="shared" si="386"/>
        <v>0</v>
      </c>
      <c r="CJ169" s="218">
        <f t="shared" si="387"/>
        <v>0</v>
      </c>
      <c r="CK169" s="218">
        <f t="shared" si="388"/>
        <v>0</v>
      </c>
      <c r="CL169" s="218">
        <f t="shared" si="389"/>
        <v>0</v>
      </c>
      <c r="CM169" s="218">
        <f t="shared" si="390"/>
        <v>0</v>
      </c>
      <c r="CN169" s="218">
        <f t="shared" si="391"/>
        <v>0</v>
      </c>
      <c r="CO169" s="218">
        <f t="shared" si="392"/>
        <v>0</v>
      </c>
      <c r="CP169" s="218">
        <f t="shared" si="393"/>
        <v>0</v>
      </c>
      <c r="CQ169" s="218">
        <f t="shared" si="394"/>
        <v>0</v>
      </c>
      <c r="CR169" s="218">
        <f t="shared" si="395"/>
        <v>0</v>
      </c>
      <c r="CS169" s="14">
        <f t="shared" si="348"/>
        <v>0</v>
      </c>
      <c r="CT169" s="236">
        <f t="shared" si="349"/>
        <v>0</v>
      </c>
      <c r="CU169" s="237">
        <f t="shared" si="419"/>
        <v>0</v>
      </c>
      <c r="CV169" s="16">
        <f t="shared" si="419"/>
        <v>0</v>
      </c>
      <c r="CW169" s="16">
        <f t="shared" si="419"/>
        <v>0</v>
      </c>
      <c r="CX169" s="16">
        <f t="shared" si="419"/>
        <v>0</v>
      </c>
      <c r="CY169" s="16">
        <f t="shared" si="419"/>
        <v>0</v>
      </c>
      <c r="CZ169" s="16">
        <f t="shared" si="419"/>
        <v>0</v>
      </c>
      <c r="DA169" s="16">
        <f t="shared" si="419"/>
        <v>0</v>
      </c>
      <c r="DB169" s="16">
        <f t="shared" si="419"/>
        <v>0</v>
      </c>
      <c r="DC169" s="16">
        <f t="shared" si="419"/>
        <v>0</v>
      </c>
      <c r="DD169" s="238">
        <f t="shared" si="419"/>
        <v>0</v>
      </c>
      <c r="DE169" s="232">
        <f t="shared" si="420"/>
        <v>0</v>
      </c>
      <c r="DF169" s="132">
        <f t="shared" si="420"/>
        <v>0</v>
      </c>
      <c r="DG169" s="132">
        <f t="shared" si="420"/>
        <v>0</v>
      </c>
      <c r="DH169" s="132">
        <f t="shared" si="420"/>
        <v>0</v>
      </c>
      <c r="DI169" s="132">
        <f t="shared" si="420"/>
        <v>0</v>
      </c>
      <c r="DJ169" s="132">
        <f t="shared" si="420"/>
        <v>0</v>
      </c>
      <c r="DK169" s="132">
        <f t="shared" si="420"/>
        <v>0</v>
      </c>
      <c r="DL169" s="132">
        <f t="shared" si="420"/>
        <v>0</v>
      </c>
      <c r="DM169" s="132">
        <f t="shared" si="420"/>
        <v>0</v>
      </c>
      <c r="DN169" s="233">
        <f t="shared" si="420"/>
        <v>0</v>
      </c>
      <c r="DO169" s="232">
        <f t="shared" si="350"/>
        <v>0</v>
      </c>
      <c r="DP169" s="132">
        <f t="shared" si="351"/>
        <v>0</v>
      </c>
      <c r="DQ169" s="132">
        <f t="shared" si="352"/>
        <v>0</v>
      </c>
      <c r="DR169" s="132">
        <f t="shared" si="353"/>
        <v>0</v>
      </c>
      <c r="DS169" s="132">
        <f t="shared" si="354"/>
        <v>0</v>
      </c>
      <c r="DT169" s="132">
        <f t="shared" si="355"/>
        <v>0</v>
      </c>
      <c r="DU169" s="132">
        <f t="shared" si="356"/>
        <v>0</v>
      </c>
      <c r="DV169" s="132">
        <f t="shared" si="357"/>
        <v>0</v>
      </c>
      <c r="DW169" s="132">
        <f t="shared" si="358"/>
        <v>0</v>
      </c>
      <c r="DX169" s="233">
        <f t="shared" si="359"/>
        <v>0</v>
      </c>
      <c r="DY169" s="231" t="b">
        <f t="shared" si="396"/>
        <v>0</v>
      </c>
      <c r="DZ169" s="163"/>
      <c r="EA169" s="226" t="str">
        <f t="shared" si="397"/>
        <v/>
      </c>
      <c r="EB169" s="178" t="str">
        <f t="shared" si="398"/>
        <v/>
      </c>
      <c r="EC169" s="178" t="str">
        <f t="shared" si="399"/>
        <v/>
      </c>
      <c r="ED169" s="178" t="str">
        <f t="shared" si="400"/>
        <v/>
      </c>
      <c r="EE169" s="178" t="str">
        <f t="shared" si="401"/>
        <v/>
      </c>
      <c r="EF169" s="178" t="str">
        <f t="shared" si="402"/>
        <v/>
      </c>
      <c r="EG169" s="178" t="str">
        <f t="shared" si="403"/>
        <v/>
      </c>
      <c r="EH169" s="178" t="str">
        <f t="shared" si="404"/>
        <v/>
      </c>
      <c r="EI169" s="178" t="str">
        <f t="shared" si="405"/>
        <v/>
      </c>
      <c r="EJ169" s="227" t="str">
        <f t="shared" si="406"/>
        <v/>
      </c>
      <c r="EK169" s="230" t="str">
        <f t="shared" si="360"/>
        <v/>
      </c>
      <c r="EL169" s="177" t="str">
        <f t="shared" si="361"/>
        <v/>
      </c>
      <c r="EM169" s="177" t="str">
        <f t="shared" si="362"/>
        <v/>
      </c>
      <c r="EN169" s="177" t="str">
        <f t="shared" si="363"/>
        <v/>
      </c>
      <c r="EO169" s="177" t="str">
        <f t="shared" si="364"/>
        <v/>
      </c>
      <c r="EP169" s="177" t="str">
        <f t="shared" si="365"/>
        <v/>
      </c>
      <c r="EQ169" s="177" t="str">
        <f t="shared" si="366"/>
        <v/>
      </c>
      <c r="ER169" s="177" t="str">
        <f t="shared" si="367"/>
        <v/>
      </c>
      <c r="ES169" s="177" t="str">
        <f t="shared" si="368"/>
        <v/>
      </c>
      <c r="ET169" s="177" t="str">
        <f t="shared" si="369"/>
        <v/>
      </c>
      <c r="EU169" s="229" t="e">
        <f t="shared" si="370"/>
        <v>#VALUE!</v>
      </c>
      <c r="EV169" s="27" t="e">
        <f t="shared" si="371"/>
        <v>#VALUE!</v>
      </c>
      <c r="EW169" s="27" t="e">
        <f t="shared" si="372"/>
        <v>#VALUE!</v>
      </c>
      <c r="EX169" s="28" t="e">
        <f t="shared" si="373"/>
        <v>#VALUE!</v>
      </c>
      <c r="EY169" s="28" t="e">
        <f t="shared" si="374"/>
        <v>#VALUE!</v>
      </c>
      <c r="EZ169" s="28" t="b">
        <f t="shared" si="375"/>
        <v>0</v>
      </c>
      <c r="FA169" s="176" t="str">
        <f t="shared" si="376"/>
        <v/>
      </c>
      <c r="FB169" s="27" t="e" cm="1">
        <f t="array" aca="1" ref="FB169" ca="1">TEXT(RIGHT(10-RIGHT(SUM(INDEX(1*(MID(MID(C169,1,1)*2,ROW(INDIRECT("1:"&amp;LEN(MID(C169,1,1)*2))),1)),,))+MID(C169,2,1)+
SUM(INDEX(1*(MID(MID(C169,3,1)*2,ROW(INDIRECT("1:"&amp;LEN(MID(C169,3,1)*2))),1)),,))+MID(C169,4,1)+
SUM(INDEX(1*(MID(MID(C169,5,1)*2,ROW(INDIRECT("1:"&amp;LEN(MID(C169,5,1)*2))),1)),,))+MID(C169,6,1)+
SUM(INDEX(1*(MID(MID(C169,8,1)*2,ROW(INDIRECT("1:"&amp;LEN(MID(C169,8,1)*2))),1)),,))+MID(C169,9,1)+
SUM(INDEX(1*(MID(MID(C169,10,1)*2,ROW(INDIRECT("1:"&amp;LEN(MID(C169,10,1)*2))),1)),,)),1),1),"0")</f>
        <v>#VALUE!</v>
      </c>
      <c r="FC169" s="27" t="str">
        <f t="shared" si="377"/>
        <v/>
      </c>
      <c r="FD169" s="29" t="b">
        <f t="shared" si="378"/>
        <v>0</v>
      </c>
      <c r="FE169" s="112" t="b">
        <f>IFERROR(MATCH(D169,'Avtal för korttidsarbete'!$G$13:$G$1012,0),TRUE)</f>
        <v>1</v>
      </c>
      <c r="FF169" s="112" t="b">
        <f t="shared" si="407"/>
        <v>0</v>
      </c>
      <c r="FG169" s="113" t="str" cm="1">
        <f t="array" ref="FG169">IF(FE169=TRUE,"x",INDEX('Avtal för korttidsarbete'!$E$13:$E$1012,$FE169))</f>
        <v>x</v>
      </c>
      <c r="FH169" s="113" t="str" cm="1">
        <f t="array" ref="FH169">IF(FE169=TRUE,"x",INDEX('Avtal för korttidsarbete'!$F$13:$F$1012,$FE169))</f>
        <v>x</v>
      </c>
      <c r="FI169" s="112" t="b">
        <f t="shared" si="408"/>
        <v>0</v>
      </c>
      <c r="FJ169" s="135">
        <f t="shared" si="409"/>
        <v>44166</v>
      </c>
      <c r="FK169" s="135">
        <f t="shared" si="410"/>
        <v>44377</v>
      </c>
      <c r="FL169" s="112" t="b">
        <f t="shared" si="411"/>
        <v>0</v>
      </c>
      <c r="FM169" s="113">
        <f t="shared" si="412"/>
        <v>44166</v>
      </c>
      <c r="FN169" s="135">
        <f t="shared" si="413"/>
        <v>44377</v>
      </c>
      <c r="FO169" s="148" t="b">
        <f>IFERROR(INDEX('Avtal för korttidsarbete'!R:R,MATCH(D169,'Avtal för korttidsarbete'!$G:$G,0)),TRUE)</f>
        <v>1</v>
      </c>
      <c r="FP169" s="135" t="str">
        <f>IF(FO169,"-",INDEX('Avtal för korttidsarbete'!$D:$D,MATCH(D169,'Avtal för korttidsarbete'!$G:$G,0)))</f>
        <v>-</v>
      </c>
      <c r="FQ169" s="113" t="b">
        <f>IFERROR(G169&gt;INDEX(Uppsägningar!E:E,MATCH(C169,Uppsägningar!C:C,0)),FALSE)</f>
        <v>0</v>
      </c>
    </row>
    <row r="170" spans="1:173" x14ac:dyDescent="0.25">
      <c r="A170" s="19">
        <v>154</v>
      </c>
      <c r="B170" s="20"/>
      <c r="C170" s="183"/>
      <c r="D170" s="66"/>
      <c r="E170" s="212">
        <f>IFERROR(INDEX(Admin!$C$7:$C$10,MATCH(FP170,TblNivåValTExt,0)),0)</f>
        <v>0</v>
      </c>
      <c r="F170" s="1"/>
      <c r="G170" s="1"/>
      <c r="H170" s="78"/>
      <c r="I170" s="181"/>
      <c r="J170" s="181"/>
      <c r="K170" s="182"/>
      <c r="L170" s="182"/>
      <c r="M170" s="181"/>
      <c r="N170" s="181"/>
      <c r="O170" s="181"/>
      <c r="P170" s="182"/>
      <c r="Q170" s="182"/>
      <c r="R170" s="181"/>
      <c r="S170" s="181"/>
      <c r="T170" s="181"/>
      <c r="U170" s="182"/>
      <c r="V170" s="182"/>
      <c r="W170" s="181"/>
      <c r="X170" s="181"/>
      <c r="Y170" s="181"/>
      <c r="Z170" s="182"/>
      <c r="AA170" s="182"/>
      <c r="AB170" s="181"/>
      <c r="AC170" s="181"/>
      <c r="AD170" s="181"/>
      <c r="AE170" s="182"/>
      <c r="AF170" s="182"/>
      <c r="AG170" s="181"/>
      <c r="AH170" s="181"/>
      <c r="AI170" s="181"/>
      <c r="AJ170" s="182"/>
      <c r="AK170" s="182"/>
      <c r="AL170" s="181"/>
      <c r="AM170" s="181"/>
      <c r="AN170" s="181"/>
      <c r="AO170" s="182"/>
      <c r="AP170" s="182"/>
      <c r="AQ170" s="181"/>
      <c r="AR170" s="181"/>
      <c r="AS170" s="181"/>
      <c r="AT170" s="182"/>
      <c r="AU170" s="182"/>
      <c r="AV170" s="181"/>
      <c r="AW170" s="181"/>
      <c r="AX170" s="181"/>
      <c r="AY170" s="182"/>
      <c r="AZ170" s="182"/>
      <c r="BA170" s="181"/>
      <c r="BB170" s="181"/>
      <c r="BC170" s="181"/>
      <c r="BD170" s="182"/>
      <c r="BE170" s="182"/>
      <c r="BF170" s="181"/>
      <c r="BG170" s="180">
        <f t="shared" si="379"/>
        <v>0</v>
      </c>
      <c r="BH170" s="116" t="str">
        <f t="shared" si="380"/>
        <v/>
      </c>
      <c r="BI170" s="80" t="b">
        <f t="shared" si="328"/>
        <v>0</v>
      </c>
      <c r="BJ170" s="80" t="str">
        <f t="shared" si="329"/>
        <v/>
      </c>
      <c r="BK170" s="80" t="b">
        <f t="shared" si="381"/>
        <v>0</v>
      </c>
      <c r="BL170" s="13" t="str">
        <f t="shared" si="330"/>
        <v/>
      </c>
      <c r="BM170" s="13" t="b">
        <f t="shared" si="382"/>
        <v>0</v>
      </c>
      <c r="BN170" s="35" t="str">
        <f t="shared" si="331"/>
        <v/>
      </c>
      <c r="BO170" s="13" t="b">
        <f t="shared" si="332"/>
        <v>0</v>
      </c>
      <c r="BP170" s="35" t="str">
        <f t="shared" si="333"/>
        <v/>
      </c>
      <c r="BQ170" s="13" t="b">
        <f t="shared" si="334"/>
        <v>0</v>
      </c>
      <c r="BR170" s="35" t="str">
        <f t="shared" si="335"/>
        <v/>
      </c>
      <c r="BS170" s="35" t="b">
        <f t="shared" si="336"/>
        <v>0</v>
      </c>
      <c r="BT170" s="35" t="str">
        <f t="shared" si="337"/>
        <v/>
      </c>
      <c r="BU170" s="35" t="b">
        <f t="shared" si="338"/>
        <v>0</v>
      </c>
      <c r="BV170" s="35" t="str">
        <f t="shared" si="339"/>
        <v/>
      </c>
      <c r="BW170" s="13" t="b">
        <f t="shared" si="414"/>
        <v>0</v>
      </c>
      <c r="BX170" s="35" t="str">
        <f t="shared" si="340"/>
        <v/>
      </c>
      <c r="BY170" s="265" t="b">
        <f t="shared" si="383"/>
        <v>0</v>
      </c>
      <c r="BZ170" s="35" t="str">
        <f t="shared" si="341"/>
        <v/>
      </c>
      <c r="CA170" s="265" t="b">
        <f t="shared" si="384"/>
        <v>0</v>
      </c>
      <c r="CB170" s="35" t="str">
        <f t="shared" si="342"/>
        <v/>
      </c>
      <c r="CC170" s="272" t="b">
        <f t="shared" si="385"/>
        <v>0</v>
      </c>
      <c r="CD170" s="35" t="str">
        <f t="shared" si="343"/>
        <v/>
      </c>
      <c r="CE170" s="13" t="b">
        <f t="shared" si="344"/>
        <v>0</v>
      </c>
      <c r="CF170" s="35" t="str">
        <f t="shared" si="345"/>
        <v/>
      </c>
      <c r="CG170" s="179">
        <f t="shared" si="346"/>
        <v>0</v>
      </c>
      <c r="CH170" s="179">
        <f t="shared" si="347"/>
        <v>0</v>
      </c>
      <c r="CI170" s="218">
        <f t="shared" si="386"/>
        <v>0</v>
      </c>
      <c r="CJ170" s="218">
        <f t="shared" si="387"/>
        <v>0</v>
      </c>
      <c r="CK170" s="218">
        <f t="shared" si="388"/>
        <v>0</v>
      </c>
      <c r="CL170" s="218">
        <f t="shared" si="389"/>
        <v>0</v>
      </c>
      <c r="CM170" s="218">
        <f t="shared" si="390"/>
        <v>0</v>
      </c>
      <c r="CN170" s="218">
        <f t="shared" si="391"/>
        <v>0</v>
      </c>
      <c r="CO170" s="218">
        <f t="shared" si="392"/>
        <v>0</v>
      </c>
      <c r="CP170" s="218">
        <f t="shared" si="393"/>
        <v>0</v>
      </c>
      <c r="CQ170" s="218">
        <f t="shared" si="394"/>
        <v>0</v>
      </c>
      <c r="CR170" s="218">
        <f t="shared" si="395"/>
        <v>0</v>
      </c>
      <c r="CS170" s="14">
        <f t="shared" si="348"/>
        <v>0</v>
      </c>
      <c r="CT170" s="236">
        <f t="shared" si="349"/>
        <v>0</v>
      </c>
      <c r="CU170" s="237">
        <f t="shared" si="419"/>
        <v>0</v>
      </c>
      <c r="CV170" s="16">
        <f t="shared" si="419"/>
        <v>0</v>
      </c>
      <c r="CW170" s="16">
        <f t="shared" si="419"/>
        <v>0</v>
      </c>
      <c r="CX170" s="16">
        <f t="shared" si="419"/>
        <v>0</v>
      </c>
      <c r="CY170" s="16">
        <f t="shared" si="419"/>
        <v>0</v>
      </c>
      <c r="CZ170" s="16">
        <f t="shared" si="419"/>
        <v>0</v>
      </c>
      <c r="DA170" s="16">
        <f t="shared" si="419"/>
        <v>0</v>
      </c>
      <c r="DB170" s="16">
        <f t="shared" si="419"/>
        <v>0</v>
      </c>
      <c r="DC170" s="16">
        <f t="shared" si="419"/>
        <v>0</v>
      </c>
      <c r="DD170" s="238">
        <f t="shared" si="419"/>
        <v>0</v>
      </c>
      <c r="DE170" s="232">
        <f t="shared" si="420"/>
        <v>0</v>
      </c>
      <c r="DF170" s="132">
        <f t="shared" si="420"/>
        <v>0</v>
      </c>
      <c r="DG170" s="132">
        <f t="shared" si="420"/>
        <v>0</v>
      </c>
      <c r="DH170" s="132">
        <f t="shared" si="420"/>
        <v>0</v>
      </c>
      <c r="DI170" s="132">
        <f t="shared" si="420"/>
        <v>0</v>
      </c>
      <c r="DJ170" s="132">
        <f t="shared" si="420"/>
        <v>0</v>
      </c>
      <c r="DK170" s="132">
        <f t="shared" si="420"/>
        <v>0</v>
      </c>
      <c r="DL170" s="132">
        <f t="shared" si="420"/>
        <v>0</v>
      </c>
      <c r="DM170" s="132">
        <f t="shared" si="420"/>
        <v>0</v>
      </c>
      <c r="DN170" s="233">
        <f t="shared" si="420"/>
        <v>0</v>
      </c>
      <c r="DO170" s="232">
        <f t="shared" si="350"/>
        <v>0</v>
      </c>
      <c r="DP170" s="132">
        <f t="shared" si="351"/>
        <v>0</v>
      </c>
      <c r="DQ170" s="132">
        <f t="shared" si="352"/>
        <v>0</v>
      </c>
      <c r="DR170" s="132">
        <f t="shared" si="353"/>
        <v>0</v>
      </c>
      <c r="DS170" s="132">
        <f t="shared" si="354"/>
        <v>0</v>
      </c>
      <c r="DT170" s="132">
        <f t="shared" si="355"/>
        <v>0</v>
      </c>
      <c r="DU170" s="132">
        <f t="shared" si="356"/>
        <v>0</v>
      </c>
      <c r="DV170" s="132">
        <f t="shared" si="357"/>
        <v>0</v>
      </c>
      <c r="DW170" s="132">
        <f t="shared" si="358"/>
        <v>0</v>
      </c>
      <c r="DX170" s="233">
        <f t="shared" si="359"/>
        <v>0</v>
      </c>
      <c r="DY170" s="231" t="b">
        <f t="shared" si="396"/>
        <v>0</v>
      </c>
      <c r="DZ170" s="163"/>
      <c r="EA170" s="226" t="str">
        <f t="shared" si="397"/>
        <v/>
      </c>
      <c r="EB170" s="178" t="str">
        <f t="shared" si="398"/>
        <v/>
      </c>
      <c r="EC170" s="178" t="str">
        <f t="shared" si="399"/>
        <v/>
      </c>
      <c r="ED170" s="178" t="str">
        <f t="shared" si="400"/>
        <v/>
      </c>
      <c r="EE170" s="178" t="str">
        <f t="shared" si="401"/>
        <v/>
      </c>
      <c r="EF170" s="178" t="str">
        <f t="shared" si="402"/>
        <v/>
      </c>
      <c r="EG170" s="178" t="str">
        <f t="shared" si="403"/>
        <v/>
      </c>
      <c r="EH170" s="178" t="str">
        <f t="shared" si="404"/>
        <v/>
      </c>
      <c r="EI170" s="178" t="str">
        <f t="shared" si="405"/>
        <v/>
      </c>
      <c r="EJ170" s="227" t="str">
        <f t="shared" si="406"/>
        <v/>
      </c>
      <c r="EK170" s="230" t="str">
        <f t="shared" si="360"/>
        <v/>
      </c>
      <c r="EL170" s="177" t="str">
        <f t="shared" si="361"/>
        <v/>
      </c>
      <c r="EM170" s="177" t="str">
        <f t="shared" si="362"/>
        <v/>
      </c>
      <c r="EN170" s="177" t="str">
        <f t="shared" si="363"/>
        <v/>
      </c>
      <c r="EO170" s="177" t="str">
        <f t="shared" si="364"/>
        <v/>
      </c>
      <c r="EP170" s="177" t="str">
        <f t="shared" si="365"/>
        <v/>
      </c>
      <c r="EQ170" s="177" t="str">
        <f t="shared" si="366"/>
        <v/>
      </c>
      <c r="ER170" s="177" t="str">
        <f t="shared" si="367"/>
        <v/>
      </c>
      <c r="ES170" s="177" t="str">
        <f t="shared" si="368"/>
        <v/>
      </c>
      <c r="ET170" s="177" t="str">
        <f t="shared" si="369"/>
        <v/>
      </c>
      <c r="EU170" s="229" t="e">
        <f t="shared" si="370"/>
        <v>#VALUE!</v>
      </c>
      <c r="EV170" s="27" t="e">
        <f t="shared" si="371"/>
        <v>#VALUE!</v>
      </c>
      <c r="EW170" s="27" t="e">
        <f t="shared" si="372"/>
        <v>#VALUE!</v>
      </c>
      <c r="EX170" s="28" t="e">
        <f t="shared" si="373"/>
        <v>#VALUE!</v>
      </c>
      <c r="EY170" s="28" t="e">
        <f t="shared" si="374"/>
        <v>#VALUE!</v>
      </c>
      <c r="EZ170" s="28" t="b">
        <f t="shared" si="375"/>
        <v>0</v>
      </c>
      <c r="FA170" s="176" t="str">
        <f t="shared" si="376"/>
        <v/>
      </c>
      <c r="FB170" s="27" t="e" cm="1">
        <f t="array" aca="1" ref="FB170" ca="1">TEXT(RIGHT(10-RIGHT(SUM(INDEX(1*(MID(MID(C170,1,1)*2,ROW(INDIRECT("1:"&amp;LEN(MID(C170,1,1)*2))),1)),,))+MID(C170,2,1)+
SUM(INDEX(1*(MID(MID(C170,3,1)*2,ROW(INDIRECT("1:"&amp;LEN(MID(C170,3,1)*2))),1)),,))+MID(C170,4,1)+
SUM(INDEX(1*(MID(MID(C170,5,1)*2,ROW(INDIRECT("1:"&amp;LEN(MID(C170,5,1)*2))),1)),,))+MID(C170,6,1)+
SUM(INDEX(1*(MID(MID(C170,8,1)*2,ROW(INDIRECT("1:"&amp;LEN(MID(C170,8,1)*2))),1)),,))+MID(C170,9,1)+
SUM(INDEX(1*(MID(MID(C170,10,1)*2,ROW(INDIRECT("1:"&amp;LEN(MID(C170,10,1)*2))),1)),,)),1),1),"0")</f>
        <v>#VALUE!</v>
      </c>
      <c r="FC170" s="27" t="str">
        <f t="shared" si="377"/>
        <v/>
      </c>
      <c r="FD170" s="29" t="b">
        <f t="shared" si="378"/>
        <v>0</v>
      </c>
      <c r="FE170" s="112" t="b">
        <f>IFERROR(MATCH(D170,'Avtal för korttidsarbete'!$G$13:$G$1012,0),TRUE)</f>
        <v>1</v>
      </c>
      <c r="FF170" s="112" t="b">
        <f t="shared" si="407"/>
        <v>0</v>
      </c>
      <c r="FG170" s="113" t="str" cm="1">
        <f t="array" ref="FG170">IF(FE170=TRUE,"x",INDEX('Avtal för korttidsarbete'!$E$13:$E$1012,$FE170))</f>
        <v>x</v>
      </c>
      <c r="FH170" s="113" t="str" cm="1">
        <f t="array" ref="FH170">IF(FE170=TRUE,"x",INDEX('Avtal för korttidsarbete'!$F$13:$F$1012,$FE170))</f>
        <v>x</v>
      </c>
      <c r="FI170" s="112" t="b">
        <f t="shared" si="408"/>
        <v>0</v>
      </c>
      <c r="FJ170" s="135">
        <f t="shared" si="409"/>
        <v>44166</v>
      </c>
      <c r="FK170" s="135">
        <f t="shared" si="410"/>
        <v>44377</v>
      </c>
      <c r="FL170" s="112" t="b">
        <f t="shared" si="411"/>
        <v>0</v>
      </c>
      <c r="FM170" s="113">
        <f t="shared" si="412"/>
        <v>44166</v>
      </c>
      <c r="FN170" s="135">
        <f t="shared" si="413"/>
        <v>44377</v>
      </c>
      <c r="FO170" s="148" t="b">
        <f>IFERROR(INDEX('Avtal för korttidsarbete'!R:R,MATCH(D170,'Avtal för korttidsarbete'!$G:$G,0)),TRUE)</f>
        <v>1</v>
      </c>
      <c r="FP170" s="135" t="str">
        <f>IF(FO170,"-",INDEX('Avtal för korttidsarbete'!$D:$D,MATCH(D170,'Avtal för korttidsarbete'!$G:$G,0)))</f>
        <v>-</v>
      </c>
      <c r="FQ170" s="113" t="b">
        <f>IFERROR(G170&gt;INDEX(Uppsägningar!E:E,MATCH(C170,Uppsägningar!C:C,0)),FALSE)</f>
        <v>0</v>
      </c>
    </row>
    <row r="171" spans="1:173" x14ac:dyDescent="0.25">
      <c r="A171" s="19">
        <v>155</v>
      </c>
      <c r="B171" s="20"/>
      <c r="C171" s="183"/>
      <c r="D171" s="66"/>
      <c r="E171" s="212">
        <f>IFERROR(INDEX(Admin!$C$7:$C$10,MATCH(FP171,TblNivåValTExt,0)),0)</f>
        <v>0</v>
      </c>
      <c r="F171" s="1"/>
      <c r="G171" s="1"/>
      <c r="H171" s="78"/>
      <c r="I171" s="181"/>
      <c r="J171" s="181"/>
      <c r="K171" s="182"/>
      <c r="L171" s="182"/>
      <c r="M171" s="181"/>
      <c r="N171" s="181"/>
      <c r="O171" s="181"/>
      <c r="P171" s="182"/>
      <c r="Q171" s="182"/>
      <c r="R171" s="181"/>
      <c r="S171" s="181"/>
      <c r="T171" s="181"/>
      <c r="U171" s="182"/>
      <c r="V171" s="182"/>
      <c r="W171" s="181"/>
      <c r="X171" s="181"/>
      <c r="Y171" s="181"/>
      <c r="Z171" s="182"/>
      <c r="AA171" s="182"/>
      <c r="AB171" s="181"/>
      <c r="AC171" s="181"/>
      <c r="AD171" s="181"/>
      <c r="AE171" s="182"/>
      <c r="AF171" s="182"/>
      <c r="AG171" s="181"/>
      <c r="AH171" s="181"/>
      <c r="AI171" s="181"/>
      <c r="AJ171" s="182"/>
      <c r="AK171" s="182"/>
      <c r="AL171" s="181"/>
      <c r="AM171" s="181"/>
      <c r="AN171" s="181"/>
      <c r="AO171" s="182"/>
      <c r="AP171" s="182"/>
      <c r="AQ171" s="181"/>
      <c r="AR171" s="181"/>
      <c r="AS171" s="181"/>
      <c r="AT171" s="182"/>
      <c r="AU171" s="182"/>
      <c r="AV171" s="181"/>
      <c r="AW171" s="181"/>
      <c r="AX171" s="181"/>
      <c r="AY171" s="182"/>
      <c r="AZ171" s="182"/>
      <c r="BA171" s="181"/>
      <c r="BB171" s="181"/>
      <c r="BC171" s="181"/>
      <c r="BD171" s="182"/>
      <c r="BE171" s="182"/>
      <c r="BF171" s="181"/>
      <c r="BG171" s="180">
        <f t="shared" si="379"/>
        <v>0</v>
      </c>
      <c r="BH171" s="116" t="str">
        <f t="shared" si="380"/>
        <v/>
      </c>
      <c r="BI171" s="80" t="b">
        <f t="shared" si="328"/>
        <v>0</v>
      </c>
      <c r="BJ171" s="80" t="str">
        <f t="shared" si="329"/>
        <v/>
      </c>
      <c r="BK171" s="80" t="b">
        <f t="shared" si="381"/>
        <v>0</v>
      </c>
      <c r="BL171" s="13" t="str">
        <f t="shared" si="330"/>
        <v/>
      </c>
      <c r="BM171" s="13" t="b">
        <f t="shared" si="382"/>
        <v>0</v>
      </c>
      <c r="BN171" s="35" t="str">
        <f t="shared" si="331"/>
        <v/>
      </c>
      <c r="BO171" s="13" t="b">
        <f t="shared" si="332"/>
        <v>0</v>
      </c>
      <c r="BP171" s="35" t="str">
        <f t="shared" si="333"/>
        <v/>
      </c>
      <c r="BQ171" s="13" t="b">
        <f t="shared" si="334"/>
        <v>0</v>
      </c>
      <c r="BR171" s="35" t="str">
        <f t="shared" si="335"/>
        <v/>
      </c>
      <c r="BS171" s="35" t="b">
        <f t="shared" si="336"/>
        <v>0</v>
      </c>
      <c r="BT171" s="35" t="str">
        <f t="shared" si="337"/>
        <v/>
      </c>
      <c r="BU171" s="35" t="b">
        <f t="shared" si="338"/>
        <v>0</v>
      </c>
      <c r="BV171" s="35" t="str">
        <f t="shared" si="339"/>
        <v/>
      </c>
      <c r="BW171" s="13" t="b">
        <f t="shared" si="414"/>
        <v>0</v>
      </c>
      <c r="BX171" s="35" t="str">
        <f t="shared" si="340"/>
        <v/>
      </c>
      <c r="BY171" s="265" t="b">
        <f t="shared" si="383"/>
        <v>0</v>
      </c>
      <c r="BZ171" s="35" t="str">
        <f t="shared" si="341"/>
        <v/>
      </c>
      <c r="CA171" s="265" t="b">
        <f t="shared" si="384"/>
        <v>0</v>
      </c>
      <c r="CB171" s="35" t="str">
        <f t="shared" si="342"/>
        <v/>
      </c>
      <c r="CC171" s="272" t="b">
        <f t="shared" si="385"/>
        <v>0</v>
      </c>
      <c r="CD171" s="35" t="str">
        <f t="shared" si="343"/>
        <v/>
      </c>
      <c r="CE171" s="13" t="b">
        <f t="shared" si="344"/>
        <v>0</v>
      </c>
      <c r="CF171" s="35" t="str">
        <f t="shared" si="345"/>
        <v/>
      </c>
      <c r="CG171" s="179">
        <f t="shared" si="346"/>
        <v>0</v>
      </c>
      <c r="CH171" s="179">
        <f t="shared" si="347"/>
        <v>0</v>
      </c>
      <c r="CI171" s="218">
        <f t="shared" si="386"/>
        <v>0</v>
      </c>
      <c r="CJ171" s="218">
        <f t="shared" si="387"/>
        <v>0</v>
      </c>
      <c r="CK171" s="218">
        <f t="shared" si="388"/>
        <v>0</v>
      </c>
      <c r="CL171" s="218">
        <f t="shared" si="389"/>
        <v>0</v>
      </c>
      <c r="CM171" s="218">
        <f t="shared" si="390"/>
        <v>0</v>
      </c>
      <c r="CN171" s="218">
        <f t="shared" si="391"/>
        <v>0</v>
      </c>
      <c r="CO171" s="218">
        <f t="shared" si="392"/>
        <v>0</v>
      </c>
      <c r="CP171" s="218">
        <f t="shared" si="393"/>
        <v>0</v>
      </c>
      <c r="CQ171" s="218">
        <f t="shared" si="394"/>
        <v>0</v>
      </c>
      <c r="CR171" s="218">
        <f t="shared" si="395"/>
        <v>0</v>
      </c>
      <c r="CS171" s="14">
        <f t="shared" si="348"/>
        <v>0</v>
      </c>
      <c r="CT171" s="236">
        <f t="shared" si="349"/>
        <v>0</v>
      </c>
      <c r="CU171" s="237">
        <f t="shared" si="419"/>
        <v>0</v>
      </c>
      <c r="CV171" s="16">
        <f t="shared" si="419"/>
        <v>0</v>
      </c>
      <c r="CW171" s="16">
        <f t="shared" si="419"/>
        <v>0</v>
      </c>
      <c r="CX171" s="16">
        <f t="shared" si="419"/>
        <v>0</v>
      </c>
      <c r="CY171" s="16">
        <f t="shared" si="419"/>
        <v>0</v>
      </c>
      <c r="CZ171" s="16">
        <f t="shared" si="419"/>
        <v>0</v>
      </c>
      <c r="DA171" s="16">
        <f t="shared" si="419"/>
        <v>0</v>
      </c>
      <c r="DB171" s="16">
        <f t="shared" si="419"/>
        <v>0</v>
      </c>
      <c r="DC171" s="16">
        <f t="shared" si="419"/>
        <v>0</v>
      </c>
      <c r="DD171" s="238">
        <f t="shared" si="419"/>
        <v>0</v>
      </c>
      <c r="DE171" s="232">
        <f t="shared" si="420"/>
        <v>0</v>
      </c>
      <c r="DF171" s="132">
        <f t="shared" si="420"/>
        <v>0</v>
      </c>
      <c r="DG171" s="132">
        <f t="shared" si="420"/>
        <v>0</v>
      </c>
      <c r="DH171" s="132">
        <f t="shared" si="420"/>
        <v>0</v>
      </c>
      <c r="DI171" s="132">
        <f t="shared" si="420"/>
        <v>0</v>
      </c>
      <c r="DJ171" s="132">
        <f t="shared" si="420"/>
        <v>0</v>
      </c>
      <c r="DK171" s="132">
        <f t="shared" si="420"/>
        <v>0</v>
      </c>
      <c r="DL171" s="132">
        <f t="shared" si="420"/>
        <v>0</v>
      </c>
      <c r="DM171" s="132">
        <f t="shared" si="420"/>
        <v>0</v>
      </c>
      <c r="DN171" s="233">
        <f t="shared" si="420"/>
        <v>0</v>
      </c>
      <c r="DO171" s="232">
        <f t="shared" si="350"/>
        <v>0</v>
      </c>
      <c r="DP171" s="132">
        <f t="shared" si="351"/>
        <v>0</v>
      </c>
      <c r="DQ171" s="132">
        <f t="shared" si="352"/>
        <v>0</v>
      </c>
      <c r="DR171" s="132">
        <f t="shared" si="353"/>
        <v>0</v>
      </c>
      <c r="DS171" s="132">
        <f t="shared" si="354"/>
        <v>0</v>
      </c>
      <c r="DT171" s="132">
        <f t="shared" si="355"/>
        <v>0</v>
      </c>
      <c r="DU171" s="132">
        <f t="shared" si="356"/>
        <v>0</v>
      </c>
      <c r="DV171" s="132">
        <f t="shared" si="357"/>
        <v>0</v>
      </c>
      <c r="DW171" s="132">
        <f t="shared" si="358"/>
        <v>0</v>
      </c>
      <c r="DX171" s="233">
        <f t="shared" si="359"/>
        <v>0</v>
      </c>
      <c r="DY171" s="231" t="b">
        <f t="shared" si="396"/>
        <v>0</v>
      </c>
      <c r="DZ171" s="163"/>
      <c r="EA171" s="226" t="str">
        <f t="shared" si="397"/>
        <v/>
      </c>
      <c r="EB171" s="178" t="str">
        <f t="shared" si="398"/>
        <v/>
      </c>
      <c r="EC171" s="178" t="str">
        <f t="shared" si="399"/>
        <v/>
      </c>
      <c r="ED171" s="178" t="str">
        <f t="shared" si="400"/>
        <v/>
      </c>
      <c r="EE171" s="178" t="str">
        <f t="shared" si="401"/>
        <v/>
      </c>
      <c r="EF171" s="178" t="str">
        <f t="shared" si="402"/>
        <v/>
      </c>
      <c r="EG171" s="178" t="str">
        <f t="shared" si="403"/>
        <v/>
      </c>
      <c r="EH171" s="178" t="str">
        <f t="shared" si="404"/>
        <v/>
      </c>
      <c r="EI171" s="178" t="str">
        <f t="shared" si="405"/>
        <v/>
      </c>
      <c r="EJ171" s="227" t="str">
        <f t="shared" si="406"/>
        <v/>
      </c>
      <c r="EK171" s="230" t="str">
        <f t="shared" si="360"/>
        <v/>
      </c>
      <c r="EL171" s="177" t="str">
        <f t="shared" si="361"/>
        <v/>
      </c>
      <c r="EM171" s="177" t="str">
        <f t="shared" si="362"/>
        <v/>
      </c>
      <c r="EN171" s="177" t="str">
        <f t="shared" si="363"/>
        <v/>
      </c>
      <c r="EO171" s="177" t="str">
        <f t="shared" si="364"/>
        <v/>
      </c>
      <c r="EP171" s="177" t="str">
        <f t="shared" si="365"/>
        <v/>
      </c>
      <c r="EQ171" s="177" t="str">
        <f t="shared" si="366"/>
        <v/>
      </c>
      <c r="ER171" s="177" t="str">
        <f t="shared" si="367"/>
        <v/>
      </c>
      <c r="ES171" s="177" t="str">
        <f t="shared" si="368"/>
        <v/>
      </c>
      <c r="ET171" s="177" t="str">
        <f t="shared" si="369"/>
        <v/>
      </c>
      <c r="EU171" s="229" t="e">
        <f t="shared" si="370"/>
        <v>#VALUE!</v>
      </c>
      <c r="EV171" s="27" t="e">
        <f t="shared" si="371"/>
        <v>#VALUE!</v>
      </c>
      <c r="EW171" s="27" t="e">
        <f t="shared" si="372"/>
        <v>#VALUE!</v>
      </c>
      <c r="EX171" s="28" t="e">
        <f t="shared" si="373"/>
        <v>#VALUE!</v>
      </c>
      <c r="EY171" s="28" t="e">
        <f t="shared" si="374"/>
        <v>#VALUE!</v>
      </c>
      <c r="EZ171" s="28" t="b">
        <f t="shared" si="375"/>
        <v>0</v>
      </c>
      <c r="FA171" s="176" t="str">
        <f t="shared" si="376"/>
        <v/>
      </c>
      <c r="FB171" s="27" t="e" cm="1">
        <f t="array" aca="1" ref="FB171" ca="1">TEXT(RIGHT(10-RIGHT(SUM(INDEX(1*(MID(MID(C171,1,1)*2,ROW(INDIRECT("1:"&amp;LEN(MID(C171,1,1)*2))),1)),,))+MID(C171,2,1)+
SUM(INDEX(1*(MID(MID(C171,3,1)*2,ROW(INDIRECT("1:"&amp;LEN(MID(C171,3,1)*2))),1)),,))+MID(C171,4,1)+
SUM(INDEX(1*(MID(MID(C171,5,1)*2,ROW(INDIRECT("1:"&amp;LEN(MID(C171,5,1)*2))),1)),,))+MID(C171,6,1)+
SUM(INDEX(1*(MID(MID(C171,8,1)*2,ROW(INDIRECT("1:"&amp;LEN(MID(C171,8,1)*2))),1)),,))+MID(C171,9,1)+
SUM(INDEX(1*(MID(MID(C171,10,1)*2,ROW(INDIRECT("1:"&amp;LEN(MID(C171,10,1)*2))),1)),,)),1),1),"0")</f>
        <v>#VALUE!</v>
      </c>
      <c r="FC171" s="27" t="str">
        <f t="shared" si="377"/>
        <v/>
      </c>
      <c r="FD171" s="29" t="b">
        <f t="shared" si="378"/>
        <v>0</v>
      </c>
      <c r="FE171" s="112" t="b">
        <f>IFERROR(MATCH(D171,'Avtal för korttidsarbete'!$G$13:$G$1012,0),TRUE)</f>
        <v>1</v>
      </c>
      <c r="FF171" s="112" t="b">
        <f t="shared" si="407"/>
        <v>0</v>
      </c>
      <c r="FG171" s="113" t="str" cm="1">
        <f t="array" ref="FG171">IF(FE171=TRUE,"x",INDEX('Avtal för korttidsarbete'!$E$13:$E$1012,$FE171))</f>
        <v>x</v>
      </c>
      <c r="FH171" s="113" t="str" cm="1">
        <f t="array" ref="FH171">IF(FE171=TRUE,"x",INDEX('Avtal för korttidsarbete'!$F$13:$F$1012,$FE171))</f>
        <v>x</v>
      </c>
      <c r="FI171" s="112" t="b">
        <f t="shared" si="408"/>
        <v>0</v>
      </c>
      <c r="FJ171" s="135">
        <f t="shared" si="409"/>
        <v>44166</v>
      </c>
      <c r="FK171" s="135">
        <f t="shared" si="410"/>
        <v>44377</v>
      </c>
      <c r="FL171" s="112" t="b">
        <f t="shared" si="411"/>
        <v>0</v>
      </c>
      <c r="FM171" s="113">
        <f t="shared" si="412"/>
        <v>44166</v>
      </c>
      <c r="FN171" s="135">
        <f t="shared" si="413"/>
        <v>44377</v>
      </c>
      <c r="FO171" s="148" t="b">
        <f>IFERROR(INDEX('Avtal för korttidsarbete'!R:R,MATCH(D171,'Avtal för korttidsarbete'!$G:$G,0)),TRUE)</f>
        <v>1</v>
      </c>
      <c r="FP171" s="135" t="str">
        <f>IF(FO171,"-",INDEX('Avtal för korttidsarbete'!$D:$D,MATCH(D171,'Avtal för korttidsarbete'!$G:$G,0)))</f>
        <v>-</v>
      </c>
      <c r="FQ171" s="113" t="b">
        <f>IFERROR(G171&gt;INDEX(Uppsägningar!E:E,MATCH(C171,Uppsägningar!C:C,0)),FALSE)</f>
        <v>0</v>
      </c>
    </row>
    <row r="172" spans="1:173" x14ac:dyDescent="0.25">
      <c r="A172" s="19">
        <v>156</v>
      </c>
      <c r="B172" s="20"/>
      <c r="C172" s="183"/>
      <c r="D172" s="66"/>
      <c r="E172" s="212">
        <f>IFERROR(INDEX(Admin!$C$7:$C$10,MATCH(FP172,TblNivåValTExt,0)),0)</f>
        <v>0</v>
      </c>
      <c r="F172" s="1"/>
      <c r="G172" s="1"/>
      <c r="H172" s="78"/>
      <c r="I172" s="181"/>
      <c r="J172" s="181"/>
      <c r="K172" s="182"/>
      <c r="L172" s="182"/>
      <c r="M172" s="181"/>
      <c r="N172" s="181"/>
      <c r="O172" s="181"/>
      <c r="P172" s="182"/>
      <c r="Q172" s="182"/>
      <c r="R172" s="181"/>
      <c r="S172" s="181"/>
      <c r="T172" s="181"/>
      <c r="U172" s="182"/>
      <c r="V172" s="182"/>
      <c r="W172" s="181"/>
      <c r="X172" s="181"/>
      <c r="Y172" s="181"/>
      <c r="Z172" s="182"/>
      <c r="AA172" s="182"/>
      <c r="AB172" s="181"/>
      <c r="AC172" s="181"/>
      <c r="AD172" s="181"/>
      <c r="AE172" s="182"/>
      <c r="AF172" s="182"/>
      <c r="AG172" s="181"/>
      <c r="AH172" s="181"/>
      <c r="AI172" s="181"/>
      <c r="AJ172" s="182"/>
      <c r="AK172" s="182"/>
      <c r="AL172" s="181"/>
      <c r="AM172" s="181"/>
      <c r="AN172" s="181"/>
      <c r="AO172" s="182"/>
      <c r="AP172" s="182"/>
      <c r="AQ172" s="181"/>
      <c r="AR172" s="181"/>
      <c r="AS172" s="181"/>
      <c r="AT172" s="182"/>
      <c r="AU172" s="182"/>
      <c r="AV172" s="181"/>
      <c r="AW172" s="181"/>
      <c r="AX172" s="181"/>
      <c r="AY172" s="182"/>
      <c r="AZ172" s="182"/>
      <c r="BA172" s="181"/>
      <c r="BB172" s="181"/>
      <c r="BC172" s="181"/>
      <c r="BD172" s="182"/>
      <c r="BE172" s="182"/>
      <c r="BF172" s="181"/>
      <c r="BG172" s="180">
        <f t="shared" si="379"/>
        <v>0</v>
      </c>
      <c r="BH172" s="116" t="str">
        <f t="shared" si="380"/>
        <v/>
      </c>
      <c r="BI172" s="80" t="b">
        <f t="shared" si="328"/>
        <v>0</v>
      </c>
      <c r="BJ172" s="80" t="str">
        <f t="shared" si="329"/>
        <v/>
      </c>
      <c r="BK172" s="80" t="b">
        <f t="shared" si="381"/>
        <v>0</v>
      </c>
      <c r="BL172" s="13" t="str">
        <f t="shared" si="330"/>
        <v/>
      </c>
      <c r="BM172" s="13" t="b">
        <f t="shared" si="382"/>
        <v>0</v>
      </c>
      <c r="BN172" s="35" t="str">
        <f t="shared" si="331"/>
        <v/>
      </c>
      <c r="BO172" s="13" t="b">
        <f t="shared" si="332"/>
        <v>0</v>
      </c>
      <c r="BP172" s="35" t="str">
        <f t="shared" si="333"/>
        <v/>
      </c>
      <c r="BQ172" s="13" t="b">
        <f t="shared" si="334"/>
        <v>0</v>
      </c>
      <c r="BR172" s="35" t="str">
        <f t="shared" si="335"/>
        <v/>
      </c>
      <c r="BS172" s="35" t="b">
        <f t="shared" si="336"/>
        <v>0</v>
      </c>
      <c r="BT172" s="35" t="str">
        <f t="shared" si="337"/>
        <v/>
      </c>
      <c r="BU172" s="35" t="b">
        <f t="shared" si="338"/>
        <v>0</v>
      </c>
      <c r="BV172" s="35" t="str">
        <f t="shared" si="339"/>
        <v/>
      </c>
      <c r="BW172" s="13" t="b">
        <f t="shared" si="414"/>
        <v>0</v>
      </c>
      <c r="BX172" s="35" t="str">
        <f t="shared" si="340"/>
        <v/>
      </c>
      <c r="BY172" s="265" t="b">
        <f t="shared" si="383"/>
        <v>0</v>
      </c>
      <c r="BZ172" s="35" t="str">
        <f t="shared" si="341"/>
        <v/>
      </c>
      <c r="CA172" s="265" t="b">
        <f t="shared" si="384"/>
        <v>0</v>
      </c>
      <c r="CB172" s="35" t="str">
        <f t="shared" si="342"/>
        <v/>
      </c>
      <c r="CC172" s="272" t="b">
        <f t="shared" si="385"/>
        <v>0</v>
      </c>
      <c r="CD172" s="35" t="str">
        <f t="shared" si="343"/>
        <v/>
      </c>
      <c r="CE172" s="13" t="b">
        <f t="shared" si="344"/>
        <v>0</v>
      </c>
      <c r="CF172" s="35" t="str">
        <f t="shared" si="345"/>
        <v/>
      </c>
      <c r="CG172" s="179">
        <f t="shared" si="346"/>
        <v>0</v>
      </c>
      <c r="CH172" s="179">
        <f t="shared" si="347"/>
        <v>0</v>
      </c>
      <c r="CI172" s="218">
        <f t="shared" si="386"/>
        <v>0</v>
      </c>
      <c r="CJ172" s="218">
        <f t="shared" si="387"/>
        <v>0</v>
      </c>
      <c r="CK172" s="218">
        <f t="shared" si="388"/>
        <v>0</v>
      </c>
      <c r="CL172" s="218">
        <f t="shared" si="389"/>
        <v>0</v>
      </c>
      <c r="CM172" s="218">
        <f t="shared" si="390"/>
        <v>0</v>
      </c>
      <c r="CN172" s="218">
        <f t="shared" si="391"/>
        <v>0</v>
      </c>
      <c r="CO172" s="218">
        <f t="shared" si="392"/>
        <v>0</v>
      </c>
      <c r="CP172" s="218">
        <f t="shared" si="393"/>
        <v>0</v>
      </c>
      <c r="CQ172" s="218">
        <f t="shared" si="394"/>
        <v>0</v>
      </c>
      <c r="CR172" s="218">
        <f t="shared" si="395"/>
        <v>0</v>
      </c>
      <c r="CS172" s="14">
        <f t="shared" si="348"/>
        <v>0</v>
      </c>
      <c r="CT172" s="236">
        <f t="shared" si="349"/>
        <v>0</v>
      </c>
      <c r="CU172" s="237">
        <f t="shared" si="419"/>
        <v>0</v>
      </c>
      <c r="CV172" s="16">
        <f t="shared" si="419"/>
        <v>0</v>
      </c>
      <c r="CW172" s="16">
        <f t="shared" si="419"/>
        <v>0</v>
      </c>
      <c r="CX172" s="16">
        <f t="shared" si="419"/>
        <v>0</v>
      </c>
      <c r="CY172" s="16">
        <f t="shared" si="419"/>
        <v>0</v>
      </c>
      <c r="CZ172" s="16">
        <f t="shared" si="419"/>
        <v>0</v>
      </c>
      <c r="DA172" s="16">
        <f t="shared" si="419"/>
        <v>0</v>
      </c>
      <c r="DB172" s="16">
        <f t="shared" si="419"/>
        <v>0</v>
      </c>
      <c r="DC172" s="16">
        <f t="shared" si="419"/>
        <v>0</v>
      </c>
      <c r="DD172" s="238">
        <f t="shared" si="419"/>
        <v>0</v>
      </c>
      <c r="DE172" s="232">
        <f t="shared" si="420"/>
        <v>0</v>
      </c>
      <c r="DF172" s="132">
        <f t="shared" si="420"/>
        <v>0</v>
      </c>
      <c r="DG172" s="132">
        <f t="shared" si="420"/>
        <v>0</v>
      </c>
      <c r="DH172" s="132">
        <f t="shared" si="420"/>
        <v>0</v>
      </c>
      <c r="DI172" s="132">
        <f t="shared" si="420"/>
        <v>0</v>
      </c>
      <c r="DJ172" s="132">
        <f t="shared" si="420"/>
        <v>0</v>
      </c>
      <c r="DK172" s="132">
        <f t="shared" si="420"/>
        <v>0</v>
      </c>
      <c r="DL172" s="132">
        <f t="shared" si="420"/>
        <v>0</v>
      </c>
      <c r="DM172" s="132">
        <f t="shared" si="420"/>
        <v>0</v>
      </c>
      <c r="DN172" s="233">
        <f t="shared" si="420"/>
        <v>0</v>
      </c>
      <c r="DO172" s="232">
        <f t="shared" si="350"/>
        <v>0</v>
      </c>
      <c r="DP172" s="132">
        <f t="shared" si="351"/>
        <v>0</v>
      </c>
      <c r="DQ172" s="132">
        <f t="shared" si="352"/>
        <v>0</v>
      </c>
      <c r="DR172" s="132">
        <f t="shared" si="353"/>
        <v>0</v>
      </c>
      <c r="DS172" s="132">
        <f t="shared" si="354"/>
        <v>0</v>
      </c>
      <c r="DT172" s="132">
        <f t="shared" si="355"/>
        <v>0</v>
      </c>
      <c r="DU172" s="132">
        <f t="shared" si="356"/>
        <v>0</v>
      </c>
      <c r="DV172" s="132">
        <f t="shared" si="357"/>
        <v>0</v>
      </c>
      <c r="DW172" s="132">
        <f t="shared" si="358"/>
        <v>0</v>
      </c>
      <c r="DX172" s="233">
        <f t="shared" si="359"/>
        <v>0</v>
      </c>
      <c r="DY172" s="231" t="b">
        <f t="shared" si="396"/>
        <v>0</v>
      </c>
      <c r="DZ172" s="163"/>
      <c r="EA172" s="226" t="str">
        <f t="shared" si="397"/>
        <v/>
      </c>
      <c r="EB172" s="178" t="str">
        <f t="shared" si="398"/>
        <v/>
      </c>
      <c r="EC172" s="178" t="str">
        <f t="shared" si="399"/>
        <v/>
      </c>
      <c r="ED172" s="178" t="str">
        <f t="shared" si="400"/>
        <v/>
      </c>
      <c r="EE172" s="178" t="str">
        <f t="shared" si="401"/>
        <v/>
      </c>
      <c r="EF172" s="178" t="str">
        <f t="shared" si="402"/>
        <v/>
      </c>
      <c r="EG172" s="178" t="str">
        <f t="shared" si="403"/>
        <v/>
      </c>
      <c r="EH172" s="178" t="str">
        <f t="shared" si="404"/>
        <v/>
      </c>
      <c r="EI172" s="178" t="str">
        <f t="shared" si="405"/>
        <v/>
      </c>
      <c r="EJ172" s="227" t="str">
        <f t="shared" si="406"/>
        <v/>
      </c>
      <c r="EK172" s="230" t="str">
        <f t="shared" si="360"/>
        <v/>
      </c>
      <c r="EL172" s="177" t="str">
        <f t="shared" si="361"/>
        <v/>
      </c>
      <c r="EM172" s="177" t="str">
        <f t="shared" si="362"/>
        <v/>
      </c>
      <c r="EN172" s="177" t="str">
        <f t="shared" si="363"/>
        <v/>
      </c>
      <c r="EO172" s="177" t="str">
        <f t="shared" si="364"/>
        <v/>
      </c>
      <c r="EP172" s="177" t="str">
        <f t="shared" si="365"/>
        <v/>
      </c>
      <c r="EQ172" s="177" t="str">
        <f t="shared" si="366"/>
        <v/>
      </c>
      <c r="ER172" s="177" t="str">
        <f t="shared" si="367"/>
        <v/>
      </c>
      <c r="ES172" s="177" t="str">
        <f t="shared" si="368"/>
        <v/>
      </c>
      <c r="ET172" s="177" t="str">
        <f t="shared" si="369"/>
        <v/>
      </c>
      <c r="EU172" s="229" t="e">
        <f t="shared" si="370"/>
        <v>#VALUE!</v>
      </c>
      <c r="EV172" s="27" t="e">
        <f t="shared" si="371"/>
        <v>#VALUE!</v>
      </c>
      <c r="EW172" s="27" t="e">
        <f t="shared" si="372"/>
        <v>#VALUE!</v>
      </c>
      <c r="EX172" s="28" t="e">
        <f t="shared" si="373"/>
        <v>#VALUE!</v>
      </c>
      <c r="EY172" s="28" t="e">
        <f t="shared" si="374"/>
        <v>#VALUE!</v>
      </c>
      <c r="EZ172" s="28" t="b">
        <f t="shared" si="375"/>
        <v>0</v>
      </c>
      <c r="FA172" s="176" t="str">
        <f t="shared" si="376"/>
        <v/>
      </c>
      <c r="FB172" s="27" t="e" cm="1">
        <f t="array" aca="1" ref="FB172" ca="1">TEXT(RIGHT(10-RIGHT(SUM(INDEX(1*(MID(MID(C172,1,1)*2,ROW(INDIRECT("1:"&amp;LEN(MID(C172,1,1)*2))),1)),,))+MID(C172,2,1)+
SUM(INDEX(1*(MID(MID(C172,3,1)*2,ROW(INDIRECT("1:"&amp;LEN(MID(C172,3,1)*2))),1)),,))+MID(C172,4,1)+
SUM(INDEX(1*(MID(MID(C172,5,1)*2,ROW(INDIRECT("1:"&amp;LEN(MID(C172,5,1)*2))),1)),,))+MID(C172,6,1)+
SUM(INDEX(1*(MID(MID(C172,8,1)*2,ROW(INDIRECT("1:"&amp;LEN(MID(C172,8,1)*2))),1)),,))+MID(C172,9,1)+
SUM(INDEX(1*(MID(MID(C172,10,1)*2,ROW(INDIRECT("1:"&amp;LEN(MID(C172,10,1)*2))),1)),,)),1),1),"0")</f>
        <v>#VALUE!</v>
      </c>
      <c r="FC172" s="27" t="str">
        <f t="shared" si="377"/>
        <v/>
      </c>
      <c r="FD172" s="29" t="b">
        <f t="shared" si="378"/>
        <v>0</v>
      </c>
      <c r="FE172" s="112" t="b">
        <f>IFERROR(MATCH(D172,'Avtal för korttidsarbete'!$G$13:$G$1012,0),TRUE)</f>
        <v>1</v>
      </c>
      <c r="FF172" s="112" t="b">
        <f t="shared" si="407"/>
        <v>0</v>
      </c>
      <c r="FG172" s="113" t="str" cm="1">
        <f t="array" ref="FG172">IF(FE172=TRUE,"x",INDEX('Avtal för korttidsarbete'!$E$13:$E$1012,$FE172))</f>
        <v>x</v>
      </c>
      <c r="FH172" s="113" t="str" cm="1">
        <f t="array" ref="FH172">IF(FE172=TRUE,"x",INDEX('Avtal för korttidsarbete'!$F$13:$F$1012,$FE172))</f>
        <v>x</v>
      </c>
      <c r="FI172" s="112" t="b">
        <f t="shared" si="408"/>
        <v>0</v>
      </c>
      <c r="FJ172" s="135">
        <f t="shared" si="409"/>
        <v>44166</v>
      </c>
      <c r="FK172" s="135">
        <f t="shared" si="410"/>
        <v>44377</v>
      </c>
      <c r="FL172" s="112" t="b">
        <f t="shared" si="411"/>
        <v>0</v>
      </c>
      <c r="FM172" s="113">
        <f t="shared" si="412"/>
        <v>44166</v>
      </c>
      <c r="FN172" s="135">
        <f t="shared" si="413"/>
        <v>44377</v>
      </c>
      <c r="FO172" s="148" t="b">
        <f>IFERROR(INDEX('Avtal för korttidsarbete'!R:R,MATCH(D172,'Avtal för korttidsarbete'!$G:$G,0)),TRUE)</f>
        <v>1</v>
      </c>
      <c r="FP172" s="135" t="str">
        <f>IF(FO172,"-",INDEX('Avtal för korttidsarbete'!$D:$D,MATCH(D172,'Avtal för korttidsarbete'!$G:$G,0)))</f>
        <v>-</v>
      </c>
      <c r="FQ172" s="113" t="b">
        <f>IFERROR(G172&gt;INDEX(Uppsägningar!E:E,MATCH(C172,Uppsägningar!C:C,0)),FALSE)</f>
        <v>0</v>
      </c>
    </row>
    <row r="173" spans="1:173" x14ac:dyDescent="0.25">
      <c r="A173" s="19">
        <v>157</v>
      </c>
      <c r="B173" s="20"/>
      <c r="C173" s="183"/>
      <c r="D173" s="66"/>
      <c r="E173" s="212">
        <f>IFERROR(INDEX(Admin!$C$7:$C$10,MATCH(FP173,TblNivåValTExt,0)),0)</f>
        <v>0</v>
      </c>
      <c r="F173" s="1"/>
      <c r="G173" s="1"/>
      <c r="H173" s="78"/>
      <c r="I173" s="181"/>
      <c r="J173" s="181"/>
      <c r="K173" s="182"/>
      <c r="L173" s="182"/>
      <c r="M173" s="181"/>
      <c r="N173" s="181"/>
      <c r="O173" s="181"/>
      <c r="P173" s="182"/>
      <c r="Q173" s="182"/>
      <c r="R173" s="181"/>
      <c r="S173" s="181"/>
      <c r="T173" s="181"/>
      <c r="U173" s="182"/>
      <c r="V173" s="182"/>
      <c r="W173" s="181"/>
      <c r="X173" s="181"/>
      <c r="Y173" s="181"/>
      <c r="Z173" s="182"/>
      <c r="AA173" s="182"/>
      <c r="AB173" s="181"/>
      <c r="AC173" s="181"/>
      <c r="AD173" s="181"/>
      <c r="AE173" s="182"/>
      <c r="AF173" s="182"/>
      <c r="AG173" s="181"/>
      <c r="AH173" s="181"/>
      <c r="AI173" s="181"/>
      <c r="AJ173" s="182"/>
      <c r="AK173" s="182"/>
      <c r="AL173" s="181"/>
      <c r="AM173" s="181"/>
      <c r="AN173" s="181"/>
      <c r="AO173" s="182"/>
      <c r="AP173" s="182"/>
      <c r="AQ173" s="181"/>
      <c r="AR173" s="181"/>
      <c r="AS173" s="181"/>
      <c r="AT173" s="182"/>
      <c r="AU173" s="182"/>
      <c r="AV173" s="181"/>
      <c r="AW173" s="181"/>
      <c r="AX173" s="181"/>
      <c r="AY173" s="182"/>
      <c r="AZ173" s="182"/>
      <c r="BA173" s="181"/>
      <c r="BB173" s="181"/>
      <c r="BC173" s="181"/>
      <c r="BD173" s="182"/>
      <c r="BE173" s="182"/>
      <c r="BF173" s="181"/>
      <c r="BG173" s="180">
        <f t="shared" si="379"/>
        <v>0</v>
      </c>
      <c r="BH173" s="116" t="str">
        <f t="shared" si="380"/>
        <v/>
      </c>
      <c r="BI173" s="80" t="b">
        <f t="shared" si="328"/>
        <v>0</v>
      </c>
      <c r="BJ173" s="80" t="str">
        <f t="shared" si="329"/>
        <v/>
      </c>
      <c r="BK173" s="80" t="b">
        <f t="shared" si="381"/>
        <v>0</v>
      </c>
      <c r="BL173" s="13" t="str">
        <f t="shared" si="330"/>
        <v/>
      </c>
      <c r="BM173" s="13" t="b">
        <f t="shared" si="382"/>
        <v>0</v>
      </c>
      <c r="BN173" s="35" t="str">
        <f t="shared" si="331"/>
        <v/>
      </c>
      <c r="BO173" s="13" t="b">
        <f t="shared" si="332"/>
        <v>0</v>
      </c>
      <c r="BP173" s="35" t="str">
        <f t="shared" si="333"/>
        <v/>
      </c>
      <c r="BQ173" s="13" t="b">
        <f t="shared" si="334"/>
        <v>0</v>
      </c>
      <c r="BR173" s="35" t="str">
        <f t="shared" si="335"/>
        <v/>
      </c>
      <c r="BS173" s="35" t="b">
        <f t="shared" si="336"/>
        <v>0</v>
      </c>
      <c r="BT173" s="35" t="str">
        <f t="shared" si="337"/>
        <v/>
      </c>
      <c r="BU173" s="35" t="b">
        <f t="shared" si="338"/>
        <v>0</v>
      </c>
      <c r="BV173" s="35" t="str">
        <f t="shared" si="339"/>
        <v/>
      </c>
      <c r="BW173" s="13" t="b">
        <f t="shared" si="414"/>
        <v>0</v>
      </c>
      <c r="BX173" s="35" t="str">
        <f t="shared" si="340"/>
        <v/>
      </c>
      <c r="BY173" s="265" t="b">
        <f t="shared" si="383"/>
        <v>0</v>
      </c>
      <c r="BZ173" s="35" t="str">
        <f t="shared" si="341"/>
        <v/>
      </c>
      <c r="CA173" s="265" t="b">
        <f t="shared" si="384"/>
        <v>0</v>
      </c>
      <c r="CB173" s="35" t="str">
        <f t="shared" si="342"/>
        <v/>
      </c>
      <c r="CC173" s="272" t="b">
        <f t="shared" si="385"/>
        <v>0</v>
      </c>
      <c r="CD173" s="35" t="str">
        <f t="shared" si="343"/>
        <v/>
      </c>
      <c r="CE173" s="13" t="b">
        <f t="shared" si="344"/>
        <v>0</v>
      </c>
      <c r="CF173" s="35" t="str">
        <f t="shared" si="345"/>
        <v/>
      </c>
      <c r="CG173" s="179">
        <f t="shared" si="346"/>
        <v>0</v>
      </c>
      <c r="CH173" s="179">
        <f t="shared" si="347"/>
        <v>0</v>
      </c>
      <c r="CI173" s="218">
        <f t="shared" si="386"/>
        <v>0</v>
      </c>
      <c r="CJ173" s="218">
        <f t="shared" si="387"/>
        <v>0</v>
      </c>
      <c r="CK173" s="218">
        <f t="shared" si="388"/>
        <v>0</v>
      </c>
      <c r="CL173" s="218">
        <f t="shared" si="389"/>
        <v>0</v>
      </c>
      <c r="CM173" s="218">
        <f t="shared" si="390"/>
        <v>0</v>
      </c>
      <c r="CN173" s="218">
        <f t="shared" si="391"/>
        <v>0</v>
      </c>
      <c r="CO173" s="218">
        <f t="shared" si="392"/>
        <v>0</v>
      </c>
      <c r="CP173" s="218">
        <f t="shared" si="393"/>
        <v>0</v>
      </c>
      <c r="CQ173" s="218">
        <f t="shared" si="394"/>
        <v>0</v>
      </c>
      <c r="CR173" s="218">
        <f t="shared" si="395"/>
        <v>0</v>
      </c>
      <c r="CS173" s="14">
        <f t="shared" si="348"/>
        <v>0</v>
      </c>
      <c r="CT173" s="236">
        <f t="shared" si="349"/>
        <v>0</v>
      </c>
      <c r="CU173" s="237">
        <f t="shared" si="419"/>
        <v>0</v>
      </c>
      <c r="CV173" s="16">
        <f t="shared" si="419"/>
        <v>0</v>
      </c>
      <c r="CW173" s="16">
        <f t="shared" si="419"/>
        <v>0</v>
      </c>
      <c r="CX173" s="16">
        <f t="shared" si="419"/>
        <v>0</v>
      </c>
      <c r="CY173" s="16">
        <f t="shared" si="419"/>
        <v>0</v>
      </c>
      <c r="CZ173" s="16">
        <f t="shared" si="419"/>
        <v>0</v>
      </c>
      <c r="DA173" s="16">
        <f t="shared" si="419"/>
        <v>0</v>
      </c>
      <c r="DB173" s="16">
        <f t="shared" si="419"/>
        <v>0</v>
      </c>
      <c r="DC173" s="16">
        <f t="shared" si="419"/>
        <v>0</v>
      </c>
      <c r="DD173" s="238">
        <f t="shared" si="419"/>
        <v>0</v>
      </c>
      <c r="DE173" s="232">
        <f t="shared" si="420"/>
        <v>0</v>
      </c>
      <c r="DF173" s="132">
        <f t="shared" si="420"/>
        <v>0</v>
      </c>
      <c r="DG173" s="132">
        <f t="shared" si="420"/>
        <v>0</v>
      </c>
      <c r="DH173" s="132">
        <f t="shared" si="420"/>
        <v>0</v>
      </c>
      <c r="DI173" s="132">
        <f t="shared" si="420"/>
        <v>0</v>
      </c>
      <c r="DJ173" s="132">
        <f t="shared" si="420"/>
        <v>0</v>
      </c>
      <c r="DK173" s="132">
        <f t="shared" si="420"/>
        <v>0</v>
      </c>
      <c r="DL173" s="132">
        <f t="shared" si="420"/>
        <v>0</v>
      </c>
      <c r="DM173" s="132">
        <f t="shared" si="420"/>
        <v>0</v>
      </c>
      <c r="DN173" s="233">
        <f t="shared" si="420"/>
        <v>0</v>
      </c>
      <c r="DO173" s="232">
        <f t="shared" si="350"/>
        <v>0</v>
      </c>
      <c r="DP173" s="132">
        <f t="shared" si="351"/>
        <v>0</v>
      </c>
      <c r="DQ173" s="132">
        <f t="shared" si="352"/>
        <v>0</v>
      </c>
      <c r="DR173" s="132">
        <f t="shared" si="353"/>
        <v>0</v>
      </c>
      <c r="DS173" s="132">
        <f t="shared" si="354"/>
        <v>0</v>
      </c>
      <c r="DT173" s="132">
        <f t="shared" si="355"/>
        <v>0</v>
      </c>
      <c r="DU173" s="132">
        <f t="shared" si="356"/>
        <v>0</v>
      </c>
      <c r="DV173" s="132">
        <f t="shared" si="357"/>
        <v>0</v>
      </c>
      <c r="DW173" s="132">
        <f t="shared" si="358"/>
        <v>0</v>
      </c>
      <c r="DX173" s="233">
        <f t="shared" si="359"/>
        <v>0</v>
      </c>
      <c r="DY173" s="231" t="b">
        <f t="shared" si="396"/>
        <v>0</v>
      </c>
      <c r="DZ173" s="163"/>
      <c r="EA173" s="226" t="str">
        <f t="shared" si="397"/>
        <v/>
      </c>
      <c r="EB173" s="178" t="str">
        <f t="shared" si="398"/>
        <v/>
      </c>
      <c r="EC173" s="178" t="str">
        <f t="shared" si="399"/>
        <v/>
      </c>
      <c r="ED173" s="178" t="str">
        <f t="shared" si="400"/>
        <v/>
      </c>
      <c r="EE173" s="178" t="str">
        <f t="shared" si="401"/>
        <v/>
      </c>
      <c r="EF173" s="178" t="str">
        <f t="shared" si="402"/>
        <v/>
      </c>
      <c r="EG173" s="178" t="str">
        <f t="shared" si="403"/>
        <v/>
      </c>
      <c r="EH173" s="178" t="str">
        <f t="shared" si="404"/>
        <v/>
      </c>
      <c r="EI173" s="178" t="str">
        <f t="shared" si="405"/>
        <v/>
      </c>
      <c r="EJ173" s="227" t="str">
        <f t="shared" si="406"/>
        <v/>
      </c>
      <c r="EK173" s="230" t="str">
        <f t="shared" si="360"/>
        <v/>
      </c>
      <c r="EL173" s="177" t="str">
        <f t="shared" si="361"/>
        <v/>
      </c>
      <c r="EM173" s="177" t="str">
        <f t="shared" si="362"/>
        <v/>
      </c>
      <c r="EN173" s="177" t="str">
        <f t="shared" si="363"/>
        <v/>
      </c>
      <c r="EO173" s="177" t="str">
        <f t="shared" si="364"/>
        <v/>
      </c>
      <c r="EP173" s="177" t="str">
        <f t="shared" si="365"/>
        <v/>
      </c>
      <c r="EQ173" s="177" t="str">
        <f t="shared" si="366"/>
        <v/>
      </c>
      <c r="ER173" s="177" t="str">
        <f t="shared" si="367"/>
        <v/>
      </c>
      <c r="ES173" s="177" t="str">
        <f t="shared" si="368"/>
        <v/>
      </c>
      <c r="ET173" s="177" t="str">
        <f t="shared" si="369"/>
        <v/>
      </c>
      <c r="EU173" s="229" t="e">
        <f t="shared" si="370"/>
        <v>#VALUE!</v>
      </c>
      <c r="EV173" s="27" t="e">
        <f t="shared" si="371"/>
        <v>#VALUE!</v>
      </c>
      <c r="EW173" s="27" t="e">
        <f t="shared" si="372"/>
        <v>#VALUE!</v>
      </c>
      <c r="EX173" s="28" t="e">
        <f t="shared" si="373"/>
        <v>#VALUE!</v>
      </c>
      <c r="EY173" s="28" t="e">
        <f t="shared" si="374"/>
        <v>#VALUE!</v>
      </c>
      <c r="EZ173" s="28" t="b">
        <f t="shared" si="375"/>
        <v>0</v>
      </c>
      <c r="FA173" s="176" t="str">
        <f t="shared" si="376"/>
        <v/>
      </c>
      <c r="FB173" s="27" t="e" cm="1">
        <f t="array" aca="1" ref="FB173" ca="1">TEXT(RIGHT(10-RIGHT(SUM(INDEX(1*(MID(MID(C173,1,1)*2,ROW(INDIRECT("1:"&amp;LEN(MID(C173,1,1)*2))),1)),,))+MID(C173,2,1)+
SUM(INDEX(1*(MID(MID(C173,3,1)*2,ROW(INDIRECT("1:"&amp;LEN(MID(C173,3,1)*2))),1)),,))+MID(C173,4,1)+
SUM(INDEX(1*(MID(MID(C173,5,1)*2,ROW(INDIRECT("1:"&amp;LEN(MID(C173,5,1)*2))),1)),,))+MID(C173,6,1)+
SUM(INDEX(1*(MID(MID(C173,8,1)*2,ROW(INDIRECT("1:"&amp;LEN(MID(C173,8,1)*2))),1)),,))+MID(C173,9,1)+
SUM(INDEX(1*(MID(MID(C173,10,1)*2,ROW(INDIRECT("1:"&amp;LEN(MID(C173,10,1)*2))),1)),,)),1),1),"0")</f>
        <v>#VALUE!</v>
      </c>
      <c r="FC173" s="27" t="str">
        <f t="shared" si="377"/>
        <v/>
      </c>
      <c r="FD173" s="29" t="b">
        <f t="shared" si="378"/>
        <v>0</v>
      </c>
      <c r="FE173" s="112" t="b">
        <f>IFERROR(MATCH(D173,'Avtal för korttidsarbete'!$G$13:$G$1012,0),TRUE)</f>
        <v>1</v>
      </c>
      <c r="FF173" s="112" t="b">
        <f t="shared" si="407"/>
        <v>0</v>
      </c>
      <c r="FG173" s="113" t="str" cm="1">
        <f t="array" ref="FG173">IF(FE173=TRUE,"x",INDEX('Avtal för korttidsarbete'!$E$13:$E$1012,$FE173))</f>
        <v>x</v>
      </c>
      <c r="FH173" s="113" t="str" cm="1">
        <f t="array" ref="FH173">IF(FE173=TRUE,"x",INDEX('Avtal för korttidsarbete'!$F$13:$F$1012,$FE173))</f>
        <v>x</v>
      </c>
      <c r="FI173" s="112" t="b">
        <f t="shared" si="408"/>
        <v>0</v>
      </c>
      <c r="FJ173" s="135">
        <f t="shared" si="409"/>
        <v>44166</v>
      </c>
      <c r="FK173" s="135">
        <f t="shared" si="410"/>
        <v>44377</v>
      </c>
      <c r="FL173" s="112" t="b">
        <f t="shared" si="411"/>
        <v>0</v>
      </c>
      <c r="FM173" s="113">
        <f t="shared" si="412"/>
        <v>44166</v>
      </c>
      <c r="FN173" s="135">
        <f t="shared" si="413"/>
        <v>44377</v>
      </c>
      <c r="FO173" s="148" t="b">
        <f>IFERROR(INDEX('Avtal för korttidsarbete'!R:R,MATCH(D173,'Avtal för korttidsarbete'!$G:$G,0)),TRUE)</f>
        <v>1</v>
      </c>
      <c r="FP173" s="135" t="str">
        <f>IF(FO173,"-",INDEX('Avtal för korttidsarbete'!$D:$D,MATCH(D173,'Avtal för korttidsarbete'!$G:$G,0)))</f>
        <v>-</v>
      </c>
      <c r="FQ173" s="113" t="b">
        <f>IFERROR(G173&gt;INDEX(Uppsägningar!E:E,MATCH(C173,Uppsägningar!C:C,0)),FALSE)</f>
        <v>0</v>
      </c>
    </row>
    <row r="174" spans="1:173" x14ac:dyDescent="0.25">
      <c r="A174" s="19">
        <v>158</v>
      </c>
      <c r="B174" s="20"/>
      <c r="C174" s="183"/>
      <c r="D174" s="66"/>
      <c r="E174" s="212">
        <f>IFERROR(INDEX(Admin!$C$7:$C$10,MATCH(FP174,TblNivåValTExt,0)),0)</f>
        <v>0</v>
      </c>
      <c r="F174" s="1"/>
      <c r="G174" s="1"/>
      <c r="H174" s="78"/>
      <c r="I174" s="181"/>
      <c r="J174" s="181"/>
      <c r="K174" s="182"/>
      <c r="L174" s="182"/>
      <c r="M174" s="181"/>
      <c r="N174" s="181"/>
      <c r="O174" s="181"/>
      <c r="P174" s="182"/>
      <c r="Q174" s="182"/>
      <c r="R174" s="181"/>
      <c r="S174" s="181"/>
      <c r="T174" s="181"/>
      <c r="U174" s="182"/>
      <c r="V174" s="182"/>
      <c r="W174" s="181"/>
      <c r="X174" s="181"/>
      <c r="Y174" s="181"/>
      <c r="Z174" s="182"/>
      <c r="AA174" s="182"/>
      <c r="AB174" s="181"/>
      <c r="AC174" s="181"/>
      <c r="AD174" s="181"/>
      <c r="AE174" s="182"/>
      <c r="AF174" s="182"/>
      <c r="AG174" s="181"/>
      <c r="AH174" s="181"/>
      <c r="AI174" s="181"/>
      <c r="AJ174" s="182"/>
      <c r="AK174" s="182"/>
      <c r="AL174" s="181"/>
      <c r="AM174" s="181"/>
      <c r="AN174" s="181"/>
      <c r="AO174" s="182"/>
      <c r="AP174" s="182"/>
      <c r="AQ174" s="181"/>
      <c r="AR174" s="181"/>
      <c r="AS174" s="181"/>
      <c r="AT174" s="182"/>
      <c r="AU174" s="182"/>
      <c r="AV174" s="181"/>
      <c r="AW174" s="181"/>
      <c r="AX174" s="181"/>
      <c r="AY174" s="182"/>
      <c r="AZ174" s="182"/>
      <c r="BA174" s="181"/>
      <c r="BB174" s="181"/>
      <c r="BC174" s="181"/>
      <c r="BD174" s="182"/>
      <c r="BE174" s="182"/>
      <c r="BF174" s="181"/>
      <c r="BG174" s="180">
        <f t="shared" si="379"/>
        <v>0</v>
      </c>
      <c r="BH174" s="116" t="str">
        <f t="shared" si="380"/>
        <v/>
      </c>
      <c r="BI174" s="80" t="b">
        <f t="shared" si="328"/>
        <v>0</v>
      </c>
      <c r="BJ174" s="80" t="str">
        <f t="shared" si="329"/>
        <v/>
      </c>
      <c r="BK174" s="80" t="b">
        <f t="shared" si="381"/>
        <v>0</v>
      </c>
      <c r="BL174" s="13" t="str">
        <f t="shared" si="330"/>
        <v/>
      </c>
      <c r="BM174" s="13" t="b">
        <f t="shared" si="382"/>
        <v>0</v>
      </c>
      <c r="BN174" s="35" t="str">
        <f t="shared" si="331"/>
        <v/>
      </c>
      <c r="BO174" s="13" t="b">
        <f t="shared" si="332"/>
        <v>0</v>
      </c>
      <c r="BP174" s="35" t="str">
        <f t="shared" si="333"/>
        <v/>
      </c>
      <c r="BQ174" s="13" t="b">
        <f t="shared" si="334"/>
        <v>0</v>
      </c>
      <c r="BR174" s="35" t="str">
        <f t="shared" si="335"/>
        <v/>
      </c>
      <c r="BS174" s="35" t="b">
        <f t="shared" si="336"/>
        <v>0</v>
      </c>
      <c r="BT174" s="35" t="str">
        <f t="shared" si="337"/>
        <v/>
      </c>
      <c r="BU174" s="35" t="b">
        <f t="shared" si="338"/>
        <v>0</v>
      </c>
      <c r="BV174" s="35" t="str">
        <f t="shared" si="339"/>
        <v/>
      </c>
      <c r="BW174" s="13" t="b">
        <f t="shared" si="414"/>
        <v>0</v>
      </c>
      <c r="BX174" s="35" t="str">
        <f t="shared" si="340"/>
        <v/>
      </c>
      <c r="BY174" s="265" t="b">
        <f t="shared" si="383"/>
        <v>0</v>
      </c>
      <c r="BZ174" s="35" t="str">
        <f t="shared" si="341"/>
        <v/>
      </c>
      <c r="CA174" s="265" t="b">
        <f t="shared" si="384"/>
        <v>0</v>
      </c>
      <c r="CB174" s="35" t="str">
        <f t="shared" si="342"/>
        <v/>
      </c>
      <c r="CC174" s="272" t="b">
        <f t="shared" si="385"/>
        <v>0</v>
      </c>
      <c r="CD174" s="35" t="str">
        <f t="shared" si="343"/>
        <v/>
      </c>
      <c r="CE174" s="13" t="b">
        <f t="shared" si="344"/>
        <v>0</v>
      </c>
      <c r="CF174" s="35" t="str">
        <f t="shared" si="345"/>
        <v/>
      </c>
      <c r="CG174" s="179">
        <f t="shared" si="346"/>
        <v>0</v>
      </c>
      <c r="CH174" s="179">
        <f t="shared" si="347"/>
        <v>0</v>
      </c>
      <c r="CI174" s="218">
        <f t="shared" si="386"/>
        <v>0</v>
      </c>
      <c r="CJ174" s="218">
        <f t="shared" si="387"/>
        <v>0</v>
      </c>
      <c r="CK174" s="218">
        <f t="shared" si="388"/>
        <v>0</v>
      </c>
      <c r="CL174" s="218">
        <f t="shared" si="389"/>
        <v>0</v>
      </c>
      <c r="CM174" s="218">
        <f t="shared" si="390"/>
        <v>0</v>
      </c>
      <c r="CN174" s="218">
        <f t="shared" si="391"/>
        <v>0</v>
      </c>
      <c r="CO174" s="218">
        <f t="shared" si="392"/>
        <v>0</v>
      </c>
      <c r="CP174" s="218">
        <f t="shared" si="393"/>
        <v>0</v>
      </c>
      <c r="CQ174" s="218">
        <f t="shared" si="394"/>
        <v>0</v>
      </c>
      <c r="CR174" s="218">
        <f t="shared" si="395"/>
        <v>0</v>
      </c>
      <c r="CS174" s="14">
        <f t="shared" si="348"/>
        <v>0</v>
      </c>
      <c r="CT174" s="236">
        <f t="shared" si="349"/>
        <v>0</v>
      </c>
      <c r="CU174" s="237">
        <f t="shared" si="419"/>
        <v>0</v>
      </c>
      <c r="CV174" s="16">
        <f t="shared" si="419"/>
        <v>0</v>
      </c>
      <c r="CW174" s="16">
        <f t="shared" si="419"/>
        <v>0</v>
      </c>
      <c r="CX174" s="16">
        <f t="shared" si="419"/>
        <v>0</v>
      </c>
      <c r="CY174" s="16">
        <f t="shared" si="419"/>
        <v>0</v>
      </c>
      <c r="CZ174" s="16">
        <f t="shared" si="419"/>
        <v>0</v>
      </c>
      <c r="DA174" s="16">
        <f t="shared" si="419"/>
        <v>0</v>
      </c>
      <c r="DB174" s="16">
        <f t="shared" si="419"/>
        <v>0</v>
      </c>
      <c r="DC174" s="16">
        <f t="shared" si="419"/>
        <v>0</v>
      </c>
      <c r="DD174" s="238">
        <f t="shared" si="419"/>
        <v>0</v>
      </c>
      <c r="DE174" s="232">
        <f t="shared" si="420"/>
        <v>0</v>
      </c>
      <c r="DF174" s="132">
        <f t="shared" si="420"/>
        <v>0</v>
      </c>
      <c r="DG174" s="132">
        <f t="shared" si="420"/>
        <v>0</v>
      </c>
      <c r="DH174" s="132">
        <f t="shared" si="420"/>
        <v>0</v>
      </c>
      <c r="DI174" s="132">
        <f t="shared" si="420"/>
        <v>0</v>
      </c>
      <c r="DJ174" s="132">
        <f t="shared" si="420"/>
        <v>0</v>
      </c>
      <c r="DK174" s="132">
        <f t="shared" si="420"/>
        <v>0</v>
      </c>
      <c r="DL174" s="132">
        <f t="shared" si="420"/>
        <v>0</v>
      </c>
      <c r="DM174" s="132">
        <f t="shared" si="420"/>
        <v>0</v>
      </c>
      <c r="DN174" s="233">
        <f t="shared" si="420"/>
        <v>0</v>
      </c>
      <c r="DO174" s="232">
        <f t="shared" si="350"/>
        <v>0</v>
      </c>
      <c r="DP174" s="132">
        <f t="shared" si="351"/>
        <v>0</v>
      </c>
      <c r="DQ174" s="132">
        <f t="shared" si="352"/>
        <v>0</v>
      </c>
      <c r="DR174" s="132">
        <f t="shared" si="353"/>
        <v>0</v>
      </c>
      <c r="DS174" s="132">
        <f t="shared" si="354"/>
        <v>0</v>
      </c>
      <c r="DT174" s="132">
        <f t="shared" si="355"/>
        <v>0</v>
      </c>
      <c r="DU174" s="132">
        <f t="shared" si="356"/>
        <v>0</v>
      </c>
      <c r="DV174" s="132">
        <f t="shared" si="357"/>
        <v>0</v>
      </c>
      <c r="DW174" s="132">
        <f t="shared" si="358"/>
        <v>0</v>
      </c>
      <c r="DX174" s="233">
        <f t="shared" si="359"/>
        <v>0</v>
      </c>
      <c r="DY174" s="231" t="b">
        <f t="shared" si="396"/>
        <v>0</v>
      </c>
      <c r="DZ174" s="163"/>
      <c r="EA174" s="226" t="str">
        <f t="shared" si="397"/>
        <v/>
      </c>
      <c r="EB174" s="178" t="str">
        <f t="shared" si="398"/>
        <v/>
      </c>
      <c r="EC174" s="178" t="str">
        <f t="shared" si="399"/>
        <v/>
      </c>
      <c r="ED174" s="178" t="str">
        <f t="shared" si="400"/>
        <v/>
      </c>
      <c r="EE174" s="178" t="str">
        <f t="shared" si="401"/>
        <v/>
      </c>
      <c r="EF174" s="178" t="str">
        <f t="shared" si="402"/>
        <v/>
      </c>
      <c r="EG174" s="178" t="str">
        <f t="shared" si="403"/>
        <v/>
      </c>
      <c r="EH174" s="178" t="str">
        <f t="shared" si="404"/>
        <v/>
      </c>
      <c r="EI174" s="178" t="str">
        <f t="shared" si="405"/>
        <v/>
      </c>
      <c r="EJ174" s="227" t="str">
        <f t="shared" si="406"/>
        <v/>
      </c>
      <c r="EK174" s="230" t="str">
        <f t="shared" si="360"/>
        <v/>
      </c>
      <c r="EL174" s="177" t="str">
        <f t="shared" si="361"/>
        <v/>
      </c>
      <c r="EM174" s="177" t="str">
        <f t="shared" si="362"/>
        <v/>
      </c>
      <c r="EN174" s="177" t="str">
        <f t="shared" si="363"/>
        <v/>
      </c>
      <c r="EO174" s="177" t="str">
        <f t="shared" si="364"/>
        <v/>
      </c>
      <c r="EP174" s="177" t="str">
        <f t="shared" si="365"/>
        <v/>
      </c>
      <c r="EQ174" s="177" t="str">
        <f t="shared" si="366"/>
        <v/>
      </c>
      <c r="ER174" s="177" t="str">
        <f t="shared" si="367"/>
        <v/>
      </c>
      <c r="ES174" s="177" t="str">
        <f t="shared" si="368"/>
        <v/>
      </c>
      <c r="ET174" s="177" t="str">
        <f t="shared" si="369"/>
        <v/>
      </c>
      <c r="EU174" s="229" t="e">
        <f t="shared" si="370"/>
        <v>#VALUE!</v>
      </c>
      <c r="EV174" s="27" t="e">
        <f t="shared" si="371"/>
        <v>#VALUE!</v>
      </c>
      <c r="EW174" s="27" t="e">
        <f t="shared" si="372"/>
        <v>#VALUE!</v>
      </c>
      <c r="EX174" s="28" t="e">
        <f t="shared" si="373"/>
        <v>#VALUE!</v>
      </c>
      <c r="EY174" s="28" t="e">
        <f t="shared" si="374"/>
        <v>#VALUE!</v>
      </c>
      <c r="EZ174" s="28" t="b">
        <f t="shared" si="375"/>
        <v>0</v>
      </c>
      <c r="FA174" s="176" t="str">
        <f t="shared" si="376"/>
        <v/>
      </c>
      <c r="FB174" s="27" t="e" cm="1">
        <f t="array" aca="1" ref="FB174" ca="1">TEXT(RIGHT(10-RIGHT(SUM(INDEX(1*(MID(MID(C174,1,1)*2,ROW(INDIRECT("1:"&amp;LEN(MID(C174,1,1)*2))),1)),,))+MID(C174,2,1)+
SUM(INDEX(1*(MID(MID(C174,3,1)*2,ROW(INDIRECT("1:"&amp;LEN(MID(C174,3,1)*2))),1)),,))+MID(C174,4,1)+
SUM(INDEX(1*(MID(MID(C174,5,1)*2,ROW(INDIRECT("1:"&amp;LEN(MID(C174,5,1)*2))),1)),,))+MID(C174,6,1)+
SUM(INDEX(1*(MID(MID(C174,8,1)*2,ROW(INDIRECT("1:"&amp;LEN(MID(C174,8,1)*2))),1)),,))+MID(C174,9,1)+
SUM(INDEX(1*(MID(MID(C174,10,1)*2,ROW(INDIRECT("1:"&amp;LEN(MID(C174,10,1)*2))),1)),,)),1),1),"0")</f>
        <v>#VALUE!</v>
      </c>
      <c r="FC174" s="27" t="str">
        <f t="shared" si="377"/>
        <v/>
      </c>
      <c r="FD174" s="29" t="b">
        <f t="shared" si="378"/>
        <v>0</v>
      </c>
      <c r="FE174" s="112" t="b">
        <f>IFERROR(MATCH(D174,'Avtal för korttidsarbete'!$G$13:$G$1012,0),TRUE)</f>
        <v>1</v>
      </c>
      <c r="FF174" s="112" t="b">
        <f t="shared" si="407"/>
        <v>0</v>
      </c>
      <c r="FG174" s="113" t="str" cm="1">
        <f t="array" ref="FG174">IF(FE174=TRUE,"x",INDEX('Avtal för korttidsarbete'!$E$13:$E$1012,$FE174))</f>
        <v>x</v>
      </c>
      <c r="FH174" s="113" t="str" cm="1">
        <f t="array" ref="FH174">IF(FE174=TRUE,"x",INDEX('Avtal för korttidsarbete'!$F$13:$F$1012,$FE174))</f>
        <v>x</v>
      </c>
      <c r="FI174" s="112" t="b">
        <f t="shared" si="408"/>
        <v>0</v>
      </c>
      <c r="FJ174" s="135">
        <f t="shared" si="409"/>
        <v>44166</v>
      </c>
      <c r="FK174" s="135">
        <f t="shared" si="410"/>
        <v>44377</v>
      </c>
      <c r="FL174" s="112" t="b">
        <f t="shared" si="411"/>
        <v>0</v>
      </c>
      <c r="FM174" s="113">
        <f t="shared" si="412"/>
        <v>44166</v>
      </c>
      <c r="FN174" s="135">
        <f t="shared" si="413"/>
        <v>44377</v>
      </c>
      <c r="FO174" s="148" t="b">
        <f>IFERROR(INDEX('Avtal för korttidsarbete'!R:R,MATCH(D174,'Avtal för korttidsarbete'!$G:$G,0)),TRUE)</f>
        <v>1</v>
      </c>
      <c r="FP174" s="135" t="str">
        <f>IF(FO174,"-",INDEX('Avtal för korttidsarbete'!$D:$D,MATCH(D174,'Avtal för korttidsarbete'!$G:$G,0)))</f>
        <v>-</v>
      </c>
      <c r="FQ174" s="113" t="b">
        <f>IFERROR(G174&gt;INDEX(Uppsägningar!E:E,MATCH(C174,Uppsägningar!C:C,0)),FALSE)</f>
        <v>0</v>
      </c>
    </row>
    <row r="175" spans="1:173" x14ac:dyDescent="0.25">
      <c r="A175" s="19">
        <v>159</v>
      </c>
      <c r="B175" s="20"/>
      <c r="C175" s="183"/>
      <c r="D175" s="66"/>
      <c r="E175" s="212">
        <f>IFERROR(INDEX(Admin!$C$7:$C$10,MATCH(FP175,TblNivåValTExt,0)),0)</f>
        <v>0</v>
      </c>
      <c r="F175" s="1"/>
      <c r="G175" s="1"/>
      <c r="H175" s="78"/>
      <c r="I175" s="181"/>
      <c r="J175" s="181"/>
      <c r="K175" s="182"/>
      <c r="L175" s="182"/>
      <c r="M175" s="181"/>
      <c r="N175" s="181"/>
      <c r="O175" s="181"/>
      <c r="P175" s="182"/>
      <c r="Q175" s="182"/>
      <c r="R175" s="181"/>
      <c r="S175" s="181"/>
      <c r="T175" s="181"/>
      <c r="U175" s="182"/>
      <c r="V175" s="182"/>
      <c r="W175" s="181"/>
      <c r="X175" s="181"/>
      <c r="Y175" s="181"/>
      <c r="Z175" s="182"/>
      <c r="AA175" s="182"/>
      <c r="AB175" s="181"/>
      <c r="AC175" s="181"/>
      <c r="AD175" s="181"/>
      <c r="AE175" s="182"/>
      <c r="AF175" s="182"/>
      <c r="AG175" s="181"/>
      <c r="AH175" s="181"/>
      <c r="AI175" s="181"/>
      <c r="AJ175" s="182"/>
      <c r="AK175" s="182"/>
      <c r="AL175" s="181"/>
      <c r="AM175" s="181"/>
      <c r="AN175" s="181"/>
      <c r="AO175" s="182"/>
      <c r="AP175" s="182"/>
      <c r="AQ175" s="181"/>
      <c r="AR175" s="181"/>
      <c r="AS175" s="181"/>
      <c r="AT175" s="182"/>
      <c r="AU175" s="182"/>
      <c r="AV175" s="181"/>
      <c r="AW175" s="181"/>
      <c r="AX175" s="181"/>
      <c r="AY175" s="182"/>
      <c r="AZ175" s="182"/>
      <c r="BA175" s="181"/>
      <c r="BB175" s="181"/>
      <c r="BC175" s="181"/>
      <c r="BD175" s="182"/>
      <c r="BE175" s="182"/>
      <c r="BF175" s="181"/>
      <c r="BG175" s="180">
        <f t="shared" si="379"/>
        <v>0</v>
      </c>
      <c r="BH175" s="116" t="str">
        <f t="shared" si="380"/>
        <v/>
      </c>
      <c r="BI175" s="80" t="b">
        <f t="shared" si="328"/>
        <v>0</v>
      </c>
      <c r="BJ175" s="80" t="str">
        <f t="shared" si="329"/>
        <v/>
      </c>
      <c r="BK175" s="80" t="b">
        <f t="shared" si="381"/>
        <v>0</v>
      </c>
      <c r="BL175" s="13" t="str">
        <f t="shared" si="330"/>
        <v/>
      </c>
      <c r="BM175" s="13" t="b">
        <f t="shared" si="382"/>
        <v>0</v>
      </c>
      <c r="BN175" s="35" t="str">
        <f t="shared" si="331"/>
        <v/>
      </c>
      <c r="BO175" s="13" t="b">
        <f t="shared" si="332"/>
        <v>0</v>
      </c>
      <c r="BP175" s="35" t="str">
        <f t="shared" si="333"/>
        <v/>
      </c>
      <c r="BQ175" s="13" t="b">
        <f t="shared" si="334"/>
        <v>0</v>
      </c>
      <c r="BR175" s="35" t="str">
        <f t="shared" si="335"/>
        <v/>
      </c>
      <c r="BS175" s="35" t="b">
        <f t="shared" si="336"/>
        <v>0</v>
      </c>
      <c r="BT175" s="35" t="str">
        <f t="shared" si="337"/>
        <v/>
      </c>
      <c r="BU175" s="35" t="b">
        <f t="shared" si="338"/>
        <v>0</v>
      </c>
      <c r="BV175" s="35" t="str">
        <f t="shared" si="339"/>
        <v/>
      </c>
      <c r="BW175" s="13" t="b">
        <f t="shared" si="414"/>
        <v>0</v>
      </c>
      <c r="BX175" s="35" t="str">
        <f t="shared" si="340"/>
        <v/>
      </c>
      <c r="BY175" s="265" t="b">
        <f t="shared" si="383"/>
        <v>0</v>
      </c>
      <c r="BZ175" s="35" t="str">
        <f t="shared" si="341"/>
        <v/>
      </c>
      <c r="CA175" s="265" t="b">
        <f t="shared" si="384"/>
        <v>0</v>
      </c>
      <c r="CB175" s="35" t="str">
        <f t="shared" si="342"/>
        <v/>
      </c>
      <c r="CC175" s="272" t="b">
        <f t="shared" si="385"/>
        <v>0</v>
      </c>
      <c r="CD175" s="35" t="str">
        <f t="shared" si="343"/>
        <v/>
      </c>
      <c r="CE175" s="13" t="b">
        <f t="shared" si="344"/>
        <v>0</v>
      </c>
      <c r="CF175" s="35" t="str">
        <f t="shared" si="345"/>
        <v/>
      </c>
      <c r="CG175" s="179">
        <f t="shared" si="346"/>
        <v>0</v>
      </c>
      <c r="CH175" s="179">
        <f t="shared" si="347"/>
        <v>0</v>
      </c>
      <c r="CI175" s="218">
        <f t="shared" si="386"/>
        <v>0</v>
      </c>
      <c r="CJ175" s="218">
        <f t="shared" si="387"/>
        <v>0</v>
      </c>
      <c r="CK175" s="218">
        <f t="shared" si="388"/>
        <v>0</v>
      </c>
      <c r="CL175" s="218">
        <f t="shared" si="389"/>
        <v>0</v>
      </c>
      <c r="CM175" s="218">
        <f t="shared" si="390"/>
        <v>0</v>
      </c>
      <c r="CN175" s="218">
        <f t="shared" si="391"/>
        <v>0</v>
      </c>
      <c r="CO175" s="218">
        <f t="shared" si="392"/>
        <v>0</v>
      </c>
      <c r="CP175" s="218">
        <f t="shared" si="393"/>
        <v>0</v>
      </c>
      <c r="CQ175" s="218">
        <f t="shared" si="394"/>
        <v>0</v>
      </c>
      <c r="CR175" s="218">
        <f t="shared" si="395"/>
        <v>0</v>
      </c>
      <c r="CS175" s="14">
        <f t="shared" si="348"/>
        <v>0</v>
      </c>
      <c r="CT175" s="236">
        <f t="shared" si="349"/>
        <v>0</v>
      </c>
      <c r="CU175" s="237">
        <f t="shared" si="419"/>
        <v>0</v>
      </c>
      <c r="CV175" s="16">
        <f t="shared" si="419"/>
        <v>0</v>
      </c>
      <c r="CW175" s="16">
        <f t="shared" si="419"/>
        <v>0</v>
      </c>
      <c r="CX175" s="16">
        <f t="shared" si="419"/>
        <v>0</v>
      </c>
      <c r="CY175" s="16">
        <f t="shared" si="419"/>
        <v>0</v>
      </c>
      <c r="CZ175" s="16">
        <f t="shared" si="419"/>
        <v>0</v>
      </c>
      <c r="DA175" s="16">
        <f t="shared" si="419"/>
        <v>0</v>
      </c>
      <c r="DB175" s="16">
        <f t="shared" si="419"/>
        <v>0</v>
      </c>
      <c r="DC175" s="16">
        <f t="shared" si="419"/>
        <v>0</v>
      </c>
      <c r="DD175" s="238">
        <f t="shared" si="419"/>
        <v>0</v>
      </c>
      <c r="DE175" s="232">
        <f t="shared" si="420"/>
        <v>0</v>
      </c>
      <c r="DF175" s="132">
        <f t="shared" si="420"/>
        <v>0</v>
      </c>
      <c r="DG175" s="132">
        <f t="shared" si="420"/>
        <v>0</v>
      </c>
      <c r="DH175" s="132">
        <f t="shared" si="420"/>
        <v>0</v>
      </c>
      <c r="DI175" s="132">
        <f t="shared" si="420"/>
        <v>0</v>
      </c>
      <c r="DJ175" s="132">
        <f t="shared" si="420"/>
        <v>0</v>
      </c>
      <c r="DK175" s="132">
        <f t="shared" si="420"/>
        <v>0</v>
      </c>
      <c r="DL175" s="132">
        <f t="shared" si="420"/>
        <v>0</v>
      </c>
      <c r="DM175" s="132">
        <f t="shared" si="420"/>
        <v>0</v>
      </c>
      <c r="DN175" s="233">
        <f t="shared" si="420"/>
        <v>0</v>
      </c>
      <c r="DO175" s="232">
        <f t="shared" si="350"/>
        <v>0</v>
      </c>
      <c r="DP175" s="132">
        <f t="shared" si="351"/>
        <v>0</v>
      </c>
      <c r="DQ175" s="132">
        <f t="shared" si="352"/>
        <v>0</v>
      </c>
      <c r="DR175" s="132">
        <f t="shared" si="353"/>
        <v>0</v>
      </c>
      <c r="DS175" s="132">
        <f t="shared" si="354"/>
        <v>0</v>
      </c>
      <c r="DT175" s="132">
        <f t="shared" si="355"/>
        <v>0</v>
      </c>
      <c r="DU175" s="132">
        <f t="shared" si="356"/>
        <v>0</v>
      </c>
      <c r="DV175" s="132">
        <f t="shared" si="357"/>
        <v>0</v>
      </c>
      <c r="DW175" s="132">
        <f t="shared" si="358"/>
        <v>0</v>
      </c>
      <c r="DX175" s="233">
        <f t="shared" si="359"/>
        <v>0</v>
      </c>
      <c r="DY175" s="231" t="b">
        <f t="shared" si="396"/>
        <v>0</v>
      </c>
      <c r="DZ175" s="163"/>
      <c r="EA175" s="226" t="str">
        <f t="shared" si="397"/>
        <v/>
      </c>
      <c r="EB175" s="178" t="str">
        <f t="shared" si="398"/>
        <v/>
      </c>
      <c r="EC175" s="178" t="str">
        <f t="shared" si="399"/>
        <v/>
      </c>
      <c r="ED175" s="178" t="str">
        <f t="shared" si="400"/>
        <v/>
      </c>
      <c r="EE175" s="178" t="str">
        <f t="shared" si="401"/>
        <v/>
      </c>
      <c r="EF175" s="178" t="str">
        <f t="shared" si="402"/>
        <v/>
      </c>
      <c r="EG175" s="178" t="str">
        <f t="shared" si="403"/>
        <v/>
      </c>
      <c r="EH175" s="178" t="str">
        <f t="shared" si="404"/>
        <v/>
      </c>
      <c r="EI175" s="178" t="str">
        <f t="shared" si="405"/>
        <v/>
      </c>
      <c r="EJ175" s="227" t="str">
        <f t="shared" si="406"/>
        <v/>
      </c>
      <c r="EK175" s="230" t="str">
        <f t="shared" si="360"/>
        <v/>
      </c>
      <c r="EL175" s="177" t="str">
        <f t="shared" si="361"/>
        <v/>
      </c>
      <c r="EM175" s="177" t="str">
        <f t="shared" si="362"/>
        <v/>
      </c>
      <c r="EN175" s="177" t="str">
        <f t="shared" si="363"/>
        <v/>
      </c>
      <c r="EO175" s="177" t="str">
        <f t="shared" si="364"/>
        <v/>
      </c>
      <c r="EP175" s="177" t="str">
        <f t="shared" si="365"/>
        <v/>
      </c>
      <c r="EQ175" s="177" t="str">
        <f t="shared" si="366"/>
        <v/>
      </c>
      <c r="ER175" s="177" t="str">
        <f t="shared" si="367"/>
        <v/>
      </c>
      <c r="ES175" s="177" t="str">
        <f t="shared" si="368"/>
        <v/>
      </c>
      <c r="ET175" s="177" t="str">
        <f t="shared" si="369"/>
        <v/>
      </c>
      <c r="EU175" s="229" t="e">
        <f t="shared" si="370"/>
        <v>#VALUE!</v>
      </c>
      <c r="EV175" s="27" t="e">
        <f t="shared" si="371"/>
        <v>#VALUE!</v>
      </c>
      <c r="EW175" s="27" t="e">
        <f t="shared" si="372"/>
        <v>#VALUE!</v>
      </c>
      <c r="EX175" s="28" t="e">
        <f t="shared" si="373"/>
        <v>#VALUE!</v>
      </c>
      <c r="EY175" s="28" t="e">
        <f t="shared" si="374"/>
        <v>#VALUE!</v>
      </c>
      <c r="EZ175" s="28" t="b">
        <f t="shared" si="375"/>
        <v>0</v>
      </c>
      <c r="FA175" s="176" t="str">
        <f t="shared" si="376"/>
        <v/>
      </c>
      <c r="FB175" s="27" t="e" cm="1">
        <f t="array" aca="1" ref="FB175" ca="1">TEXT(RIGHT(10-RIGHT(SUM(INDEX(1*(MID(MID(C175,1,1)*2,ROW(INDIRECT("1:"&amp;LEN(MID(C175,1,1)*2))),1)),,))+MID(C175,2,1)+
SUM(INDEX(1*(MID(MID(C175,3,1)*2,ROW(INDIRECT("1:"&amp;LEN(MID(C175,3,1)*2))),1)),,))+MID(C175,4,1)+
SUM(INDEX(1*(MID(MID(C175,5,1)*2,ROW(INDIRECT("1:"&amp;LEN(MID(C175,5,1)*2))),1)),,))+MID(C175,6,1)+
SUM(INDEX(1*(MID(MID(C175,8,1)*2,ROW(INDIRECT("1:"&amp;LEN(MID(C175,8,1)*2))),1)),,))+MID(C175,9,1)+
SUM(INDEX(1*(MID(MID(C175,10,1)*2,ROW(INDIRECT("1:"&amp;LEN(MID(C175,10,1)*2))),1)),,)),1),1),"0")</f>
        <v>#VALUE!</v>
      </c>
      <c r="FC175" s="27" t="str">
        <f t="shared" si="377"/>
        <v/>
      </c>
      <c r="FD175" s="29" t="b">
        <f t="shared" si="378"/>
        <v>0</v>
      </c>
      <c r="FE175" s="112" t="b">
        <f>IFERROR(MATCH(D175,'Avtal för korttidsarbete'!$G$13:$G$1012,0),TRUE)</f>
        <v>1</v>
      </c>
      <c r="FF175" s="112" t="b">
        <f t="shared" si="407"/>
        <v>0</v>
      </c>
      <c r="FG175" s="113" t="str" cm="1">
        <f t="array" ref="FG175">IF(FE175=TRUE,"x",INDEX('Avtal för korttidsarbete'!$E$13:$E$1012,$FE175))</f>
        <v>x</v>
      </c>
      <c r="FH175" s="113" t="str" cm="1">
        <f t="array" ref="FH175">IF(FE175=TRUE,"x",INDEX('Avtal för korttidsarbete'!$F$13:$F$1012,$FE175))</f>
        <v>x</v>
      </c>
      <c r="FI175" s="112" t="b">
        <f t="shared" si="408"/>
        <v>0</v>
      </c>
      <c r="FJ175" s="135">
        <f t="shared" si="409"/>
        <v>44166</v>
      </c>
      <c r="FK175" s="135">
        <f t="shared" si="410"/>
        <v>44377</v>
      </c>
      <c r="FL175" s="112" t="b">
        <f t="shared" si="411"/>
        <v>0</v>
      </c>
      <c r="FM175" s="113">
        <f t="shared" si="412"/>
        <v>44166</v>
      </c>
      <c r="FN175" s="135">
        <f t="shared" si="413"/>
        <v>44377</v>
      </c>
      <c r="FO175" s="148" t="b">
        <f>IFERROR(INDEX('Avtal för korttidsarbete'!R:R,MATCH(D175,'Avtal för korttidsarbete'!$G:$G,0)),TRUE)</f>
        <v>1</v>
      </c>
      <c r="FP175" s="135" t="str">
        <f>IF(FO175,"-",INDEX('Avtal för korttidsarbete'!$D:$D,MATCH(D175,'Avtal för korttidsarbete'!$G:$G,0)))</f>
        <v>-</v>
      </c>
      <c r="FQ175" s="113" t="b">
        <f>IFERROR(G175&gt;INDEX(Uppsägningar!E:E,MATCH(C175,Uppsägningar!C:C,0)),FALSE)</f>
        <v>0</v>
      </c>
    </row>
    <row r="176" spans="1:173" x14ac:dyDescent="0.25">
      <c r="A176" s="19">
        <v>160</v>
      </c>
      <c r="B176" s="20"/>
      <c r="C176" s="183"/>
      <c r="D176" s="66"/>
      <c r="E176" s="212">
        <f>IFERROR(INDEX(Admin!$C$7:$C$10,MATCH(FP176,TblNivåValTExt,0)),0)</f>
        <v>0</v>
      </c>
      <c r="F176" s="1"/>
      <c r="G176" s="1"/>
      <c r="H176" s="78"/>
      <c r="I176" s="181"/>
      <c r="J176" s="181"/>
      <c r="K176" s="182"/>
      <c r="L176" s="182"/>
      <c r="M176" s="181"/>
      <c r="N176" s="181"/>
      <c r="O176" s="181"/>
      <c r="P176" s="182"/>
      <c r="Q176" s="182"/>
      <c r="R176" s="181"/>
      <c r="S176" s="181"/>
      <c r="T176" s="181"/>
      <c r="U176" s="182"/>
      <c r="V176" s="182"/>
      <c r="W176" s="181"/>
      <c r="X176" s="181"/>
      <c r="Y176" s="181"/>
      <c r="Z176" s="182"/>
      <c r="AA176" s="182"/>
      <c r="AB176" s="181"/>
      <c r="AC176" s="181"/>
      <c r="AD176" s="181"/>
      <c r="AE176" s="182"/>
      <c r="AF176" s="182"/>
      <c r="AG176" s="181"/>
      <c r="AH176" s="181"/>
      <c r="AI176" s="181"/>
      <c r="AJ176" s="182"/>
      <c r="AK176" s="182"/>
      <c r="AL176" s="181"/>
      <c r="AM176" s="181"/>
      <c r="AN176" s="181"/>
      <c r="AO176" s="182"/>
      <c r="AP176" s="182"/>
      <c r="AQ176" s="181"/>
      <c r="AR176" s="181"/>
      <c r="AS176" s="181"/>
      <c r="AT176" s="182"/>
      <c r="AU176" s="182"/>
      <c r="AV176" s="181"/>
      <c r="AW176" s="181"/>
      <c r="AX176" s="181"/>
      <c r="AY176" s="182"/>
      <c r="AZ176" s="182"/>
      <c r="BA176" s="181"/>
      <c r="BB176" s="181"/>
      <c r="BC176" s="181"/>
      <c r="BD176" s="182"/>
      <c r="BE176" s="182"/>
      <c r="BF176" s="181"/>
      <c r="BG176" s="180">
        <f t="shared" si="379"/>
        <v>0</v>
      </c>
      <c r="BH176" s="116" t="str">
        <f t="shared" si="380"/>
        <v/>
      </c>
      <c r="BI176" s="80" t="b">
        <f t="shared" si="328"/>
        <v>0</v>
      </c>
      <c r="BJ176" s="80" t="str">
        <f t="shared" si="329"/>
        <v/>
      </c>
      <c r="BK176" s="80" t="b">
        <f t="shared" si="381"/>
        <v>0</v>
      </c>
      <c r="BL176" s="13" t="str">
        <f t="shared" si="330"/>
        <v/>
      </c>
      <c r="BM176" s="13" t="b">
        <f t="shared" si="382"/>
        <v>0</v>
      </c>
      <c r="BN176" s="35" t="str">
        <f t="shared" si="331"/>
        <v/>
      </c>
      <c r="BO176" s="13" t="b">
        <f t="shared" si="332"/>
        <v>0</v>
      </c>
      <c r="BP176" s="35" t="str">
        <f t="shared" si="333"/>
        <v/>
      </c>
      <c r="BQ176" s="13" t="b">
        <f t="shared" si="334"/>
        <v>0</v>
      </c>
      <c r="BR176" s="35" t="str">
        <f t="shared" si="335"/>
        <v/>
      </c>
      <c r="BS176" s="35" t="b">
        <f t="shared" si="336"/>
        <v>0</v>
      </c>
      <c r="BT176" s="35" t="str">
        <f t="shared" si="337"/>
        <v/>
      </c>
      <c r="BU176" s="35" t="b">
        <f t="shared" si="338"/>
        <v>0</v>
      </c>
      <c r="BV176" s="35" t="str">
        <f t="shared" si="339"/>
        <v/>
      </c>
      <c r="BW176" s="13" t="b">
        <f t="shared" si="414"/>
        <v>0</v>
      </c>
      <c r="BX176" s="35" t="str">
        <f t="shared" si="340"/>
        <v/>
      </c>
      <c r="BY176" s="265" t="b">
        <f t="shared" si="383"/>
        <v>0</v>
      </c>
      <c r="BZ176" s="35" t="str">
        <f t="shared" si="341"/>
        <v/>
      </c>
      <c r="CA176" s="265" t="b">
        <f t="shared" si="384"/>
        <v>0</v>
      </c>
      <c r="CB176" s="35" t="str">
        <f t="shared" si="342"/>
        <v/>
      </c>
      <c r="CC176" s="272" t="b">
        <f t="shared" si="385"/>
        <v>0</v>
      </c>
      <c r="CD176" s="35" t="str">
        <f t="shared" si="343"/>
        <v/>
      </c>
      <c r="CE176" s="13" t="b">
        <f t="shared" si="344"/>
        <v>0</v>
      </c>
      <c r="CF176" s="35" t="str">
        <f t="shared" si="345"/>
        <v/>
      </c>
      <c r="CG176" s="179">
        <f t="shared" si="346"/>
        <v>0</v>
      </c>
      <c r="CH176" s="179">
        <f t="shared" si="347"/>
        <v>0</v>
      </c>
      <c r="CI176" s="218">
        <f t="shared" si="386"/>
        <v>0</v>
      </c>
      <c r="CJ176" s="218">
        <f t="shared" si="387"/>
        <v>0</v>
      </c>
      <c r="CK176" s="218">
        <f t="shared" si="388"/>
        <v>0</v>
      </c>
      <c r="CL176" s="218">
        <f t="shared" si="389"/>
        <v>0</v>
      </c>
      <c r="CM176" s="218">
        <f t="shared" si="390"/>
        <v>0</v>
      </c>
      <c r="CN176" s="218">
        <f t="shared" si="391"/>
        <v>0</v>
      </c>
      <c r="CO176" s="218">
        <f t="shared" si="392"/>
        <v>0</v>
      </c>
      <c r="CP176" s="218">
        <f t="shared" si="393"/>
        <v>0</v>
      </c>
      <c r="CQ176" s="218">
        <f t="shared" si="394"/>
        <v>0</v>
      </c>
      <c r="CR176" s="218">
        <f t="shared" si="395"/>
        <v>0</v>
      </c>
      <c r="CS176" s="14">
        <f t="shared" si="348"/>
        <v>0</v>
      </c>
      <c r="CT176" s="236">
        <f t="shared" si="349"/>
        <v>0</v>
      </c>
      <c r="CU176" s="237">
        <f t="shared" si="419"/>
        <v>0</v>
      </c>
      <c r="CV176" s="16">
        <f t="shared" si="419"/>
        <v>0</v>
      </c>
      <c r="CW176" s="16">
        <f t="shared" si="419"/>
        <v>0</v>
      </c>
      <c r="CX176" s="16">
        <f t="shared" si="419"/>
        <v>0</v>
      </c>
      <c r="CY176" s="16">
        <f t="shared" si="419"/>
        <v>0</v>
      </c>
      <c r="CZ176" s="16">
        <f t="shared" si="419"/>
        <v>0</v>
      </c>
      <c r="DA176" s="16">
        <f t="shared" si="419"/>
        <v>0</v>
      </c>
      <c r="DB176" s="16">
        <f t="shared" si="419"/>
        <v>0</v>
      </c>
      <c r="DC176" s="16">
        <f t="shared" si="419"/>
        <v>0</v>
      </c>
      <c r="DD176" s="238">
        <f t="shared" si="419"/>
        <v>0</v>
      </c>
      <c r="DE176" s="232">
        <f t="shared" si="420"/>
        <v>0</v>
      </c>
      <c r="DF176" s="132">
        <f t="shared" si="420"/>
        <v>0</v>
      </c>
      <c r="DG176" s="132">
        <f t="shared" si="420"/>
        <v>0</v>
      </c>
      <c r="DH176" s="132">
        <f t="shared" si="420"/>
        <v>0</v>
      </c>
      <c r="DI176" s="132">
        <f t="shared" si="420"/>
        <v>0</v>
      </c>
      <c r="DJ176" s="132">
        <f t="shared" si="420"/>
        <v>0</v>
      </c>
      <c r="DK176" s="132">
        <f t="shared" si="420"/>
        <v>0</v>
      </c>
      <c r="DL176" s="132">
        <f t="shared" si="420"/>
        <v>0</v>
      </c>
      <c r="DM176" s="132">
        <f t="shared" si="420"/>
        <v>0</v>
      </c>
      <c r="DN176" s="233">
        <f t="shared" si="420"/>
        <v>0</v>
      </c>
      <c r="DO176" s="232">
        <f t="shared" si="350"/>
        <v>0</v>
      </c>
      <c r="DP176" s="132">
        <f t="shared" si="351"/>
        <v>0</v>
      </c>
      <c r="DQ176" s="132">
        <f t="shared" si="352"/>
        <v>0</v>
      </c>
      <c r="DR176" s="132">
        <f t="shared" si="353"/>
        <v>0</v>
      </c>
      <c r="DS176" s="132">
        <f t="shared" si="354"/>
        <v>0</v>
      </c>
      <c r="DT176" s="132">
        <f t="shared" si="355"/>
        <v>0</v>
      </c>
      <c r="DU176" s="132">
        <f t="shared" si="356"/>
        <v>0</v>
      </c>
      <c r="DV176" s="132">
        <f t="shared" si="357"/>
        <v>0</v>
      </c>
      <c r="DW176" s="132">
        <f t="shared" si="358"/>
        <v>0</v>
      </c>
      <c r="DX176" s="233">
        <f t="shared" si="359"/>
        <v>0</v>
      </c>
      <c r="DY176" s="231" t="b">
        <f t="shared" si="396"/>
        <v>0</v>
      </c>
      <c r="DZ176" s="163"/>
      <c r="EA176" s="226" t="str">
        <f t="shared" si="397"/>
        <v/>
      </c>
      <c r="EB176" s="178" t="str">
        <f t="shared" si="398"/>
        <v/>
      </c>
      <c r="EC176" s="178" t="str">
        <f t="shared" si="399"/>
        <v/>
      </c>
      <c r="ED176" s="178" t="str">
        <f t="shared" si="400"/>
        <v/>
      </c>
      <c r="EE176" s="178" t="str">
        <f t="shared" si="401"/>
        <v/>
      </c>
      <c r="EF176" s="178" t="str">
        <f t="shared" si="402"/>
        <v/>
      </c>
      <c r="EG176" s="178" t="str">
        <f t="shared" si="403"/>
        <v/>
      </c>
      <c r="EH176" s="178" t="str">
        <f t="shared" si="404"/>
        <v/>
      </c>
      <c r="EI176" s="178" t="str">
        <f t="shared" si="405"/>
        <v/>
      </c>
      <c r="EJ176" s="227" t="str">
        <f t="shared" si="406"/>
        <v/>
      </c>
      <c r="EK176" s="230" t="str">
        <f t="shared" si="360"/>
        <v/>
      </c>
      <c r="EL176" s="177" t="str">
        <f t="shared" si="361"/>
        <v/>
      </c>
      <c r="EM176" s="177" t="str">
        <f t="shared" si="362"/>
        <v/>
      </c>
      <c r="EN176" s="177" t="str">
        <f t="shared" si="363"/>
        <v/>
      </c>
      <c r="EO176" s="177" t="str">
        <f t="shared" si="364"/>
        <v/>
      </c>
      <c r="EP176" s="177" t="str">
        <f t="shared" si="365"/>
        <v/>
      </c>
      <c r="EQ176" s="177" t="str">
        <f t="shared" si="366"/>
        <v/>
      </c>
      <c r="ER176" s="177" t="str">
        <f t="shared" si="367"/>
        <v/>
      </c>
      <c r="ES176" s="177" t="str">
        <f t="shared" si="368"/>
        <v/>
      </c>
      <c r="ET176" s="177" t="str">
        <f t="shared" si="369"/>
        <v/>
      </c>
      <c r="EU176" s="229" t="e">
        <f t="shared" si="370"/>
        <v>#VALUE!</v>
      </c>
      <c r="EV176" s="27" t="e">
        <f t="shared" si="371"/>
        <v>#VALUE!</v>
      </c>
      <c r="EW176" s="27" t="e">
        <f t="shared" si="372"/>
        <v>#VALUE!</v>
      </c>
      <c r="EX176" s="28" t="e">
        <f t="shared" si="373"/>
        <v>#VALUE!</v>
      </c>
      <c r="EY176" s="28" t="e">
        <f t="shared" si="374"/>
        <v>#VALUE!</v>
      </c>
      <c r="EZ176" s="28" t="b">
        <f t="shared" si="375"/>
        <v>0</v>
      </c>
      <c r="FA176" s="176" t="str">
        <f t="shared" si="376"/>
        <v/>
      </c>
      <c r="FB176" s="27" t="e" cm="1">
        <f t="array" aca="1" ref="FB176" ca="1">TEXT(RIGHT(10-RIGHT(SUM(INDEX(1*(MID(MID(C176,1,1)*2,ROW(INDIRECT("1:"&amp;LEN(MID(C176,1,1)*2))),1)),,))+MID(C176,2,1)+
SUM(INDEX(1*(MID(MID(C176,3,1)*2,ROW(INDIRECT("1:"&amp;LEN(MID(C176,3,1)*2))),1)),,))+MID(C176,4,1)+
SUM(INDEX(1*(MID(MID(C176,5,1)*2,ROW(INDIRECT("1:"&amp;LEN(MID(C176,5,1)*2))),1)),,))+MID(C176,6,1)+
SUM(INDEX(1*(MID(MID(C176,8,1)*2,ROW(INDIRECT("1:"&amp;LEN(MID(C176,8,1)*2))),1)),,))+MID(C176,9,1)+
SUM(INDEX(1*(MID(MID(C176,10,1)*2,ROW(INDIRECT("1:"&amp;LEN(MID(C176,10,1)*2))),1)),,)),1),1),"0")</f>
        <v>#VALUE!</v>
      </c>
      <c r="FC176" s="27" t="str">
        <f t="shared" si="377"/>
        <v/>
      </c>
      <c r="FD176" s="29" t="b">
        <f t="shared" si="378"/>
        <v>0</v>
      </c>
      <c r="FE176" s="112" t="b">
        <f>IFERROR(MATCH(D176,'Avtal för korttidsarbete'!$G$13:$G$1012,0),TRUE)</f>
        <v>1</v>
      </c>
      <c r="FF176" s="112" t="b">
        <f t="shared" si="407"/>
        <v>0</v>
      </c>
      <c r="FG176" s="113" t="str" cm="1">
        <f t="array" ref="FG176">IF(FE176=TRUE,"x",INDEX('Avtal för korttidsarbete'!$E$13:$E$1012,$FE176))</f>
        <v>x</v>
      </c>
      <c r="FH176" s="113" t="str" cm="1">
        <f t="array" ref="FH176">IF(FE176=TRUE,"x",INDEX('Avtal för korttidsarbete'!$F$13:$F$1012,$FE176))</f>
        <v>x</v>
      </c>
      <c r="FI176" s="112" t="b">
        <f t="shared" si="408"/>
        <v>0</v>
      </c>
      <c r="FJ176" s="135">
        <f t="shared" si="409"/>
        <v>44166</v>
      </c>
      <c r="FK176" s="135">
        <f t="shared" si="410"/>
        <v>44377</v>
      </c>
      <c r="FL176" s="112" t="b">
        <f t="shared" si="411"/>
        <v>0</v>
      </c>
      <c r="FM176" s="113">
        <f t="shared" si="412"/>
        <v>44166</v>
      </c>
      <c r="FN176" s="135">
        <f t="shared" si="413"/>
        <v>44377</v>
      </c>
      <c r="FO176" s="148" t="b">
        <f>IFERROR(INDEX('Avtal för korttidsarbete'!R:R,MATCH(D176,'Avtal för korttidsarbete'!$G:$G,0)),TRUE)</f>
        <v>1</v>
      </c>
      <c r="FP176" s="135" t="str">
        <f>IF(FO176,"-",INDEX('Avtal för korttidsarbete'!$D:$D,MATCH(D176,'Avtal för korttidsarbete'!$G:$G,0)))</f>
        <v>-</v>
      </c>
      <c r="FQ176" s="113" t="b">
        <f>IFERROR(G176&gt;INDEX(Uppsägningar!E:E,MATCH(C176,Uppsägningar!C:C,0)),FALSE)</f>
        <v>0</v>
      </c>
    </row>
    <row r="177" spans="1:173" x14ac:dyDescent="0.25">
      <c r="A177" s="19">
        <v>161</v>
      </c>
      <c r="B177" s="20"/>
      <c r="C177" s="183"/>
      <c r="D177" s="66"/>
      <c r="E177" s="212">
        <f>IFERROR(INDEX(Admin!$C$7:$C$10,MATCH(FP177,TblNivåValTExt,0)),0)</f>
        <v>0</v>
      </c>
      <c r="F177" s="1"/>
      <c r="G177" s="1"/>
      <c r="H177" s="78"/>
      <c r="I177" s="181"/>
      <c r="J177" s="181"/>
      <c r="K177" s="182"/>
      <c r="L177" s="182"/>
      <c r="M177" s="181"/>
      <c r="N177" s="181"/>
      <c r="O177" s="181"/>
      <c r="P177" s="182"/>
      <c r="Q177" s="182"/>
      <c r="R177" s="181"/>
      <c r="S177" s="181"/>
      <c r="T177" s="181"/>
      <c r="U177" s="182"/>
      <c r="V177" s="182"/>
      <c r="W177" s="181"/>
      <c r="X177" s="181"/>
      <c r="Y177" s="181"/>
      <c r="Z177" s="182"/>
      <c r="AA177" s="182"/>
      <c r="AB177" s="181"/>
      <c r="AC177" s="181"/>
      <c r="AD177" s="181"/>
      <c r="AE177" s="182"/>
      <c r="AF177" s="182"/>
      <c r="AG177" s="181"/>
      <c r="AH177" s="181"/>
      <c r="AI177" s="181"/>
      <c r="AJ177" s="182"/>
      <c r="AK177" s="182"/>
      <c r="AL177" s="181"/>
      <c r="AM177" s="181"/>
      <c r="AN177" s="181"/>
      <c r="AO177" s="182"/>
      <c r="AP177" s="182"/>
      <c r="AQ177" s="181"/>
      <c r="AR177" s="181"/>
      <c r="AS177" s="181"/>
      <c r="AT177" s="182"/>
      <c r="AU177" s="182"/>
      <c r="AV177" s="181"/>
      <c r="AW177" s="181"/>
      <c r="AX177" s="181"/>
      <c r="AY177" s="182"/>
      <c r="AZ177" s="182"/>
      <c r="BA177" s="181"/>
      <c r="BB177" s="181"/>
      <c r="BC177" s="181"/>
      <c r="BD177" s="182"/>
      <c r="BE177" s="182"/>
      <c r="BF177" s="181"/>
      <c r="BG177" s="180">
        <f t="shared" si="379"/>
        <v>0</v>
      </c>
      <c r="BH177" s="116" t="str">
        <f t="shared" si="380"/>
        <v/>
      </c>
      <c r="BI177" s="80" t="b">
        <f t="shared" si="328"/>
        <v>0</v>
      </c>
      <c r="BJ177" s="80" t="str">
        <f t="shared" si="329"/>
        <v/>
      </c>
      <c r="BK177" s="80" t="b">
        <f t="shared" si="381"/>
        <v>0</v>
      </c>
      <c r="BL177" s="13" t="str">
        <f t="shared" si="330"/>
        <v/>
      </c>
      <c r="BM177" s="13" t="b">
        <f t="shared" si="382"/>
        <v>0</v>
      </c>
      <c r="BN177" s="35" t="str">
        <f t="shared" si="331"/>
        <v/>
      </c>
      <c r="BO177" s="13" t="b">
        <f t="shared" si="332"/>
        <v>0</v>
      </c>
      <c r="BP177" s="35" t="str">
        <f t="shared" si="333"/>
        <v/>
      </c>
      <c r="BQ177" s="13" t="b">
        <f t="shared" si="334"/>
        <v>0</v>
      </c>
      <c r="BR177" s="35" t="str">
        <f t="shared" si="335"/>
        <v/>
      </c>
      <c r="BS177" s="35" t="b">
        <f t="shared" si="336"/>
        <v>0</v>
      </c>
      <c r="BT177" s="35" t="str">
        <f t="shared" si="337"/>
        <v/>
      </c>
      <c r="BU177" s="35" t="b">
        <f t="shared" si="338"/>
        <v>0</v>
      </c>
      <c r="BV177" s="35" t="str">
        <f t="shared" si="339"/>
        <v/>
      </c>
      <c r="BW177" s="13" t="b">
        <f t="shared" si="414"/>
        <v>0</v>
      </c>
      <c r="BX177" s="35" t="str">
        <f t="shared" si="340"/>
        <v/>
      </c>
      <c r="BY177" s="265" t="b">
        <f t="shared" si="383"/>
        <v>0</v>
      </c>
      <c r="BZ177" s="35" t="str">
        <f t="shared" si="341"/>
        <v/>
      </c>
      <c r="CA177" s="265" t="b">
        <f t="shared" si="384"/>
        <v>0</v>
      </c>
      <c r="CB177" s="35" t="str">
        <f t="shared" si="342"/>
        <v/>
      </c>
      <c r="CC177" s="272" t="b">
        <f t="shared" si="385"/>
        <v>0</v>
      </c>
      <c r="CD177" s="35" t="str">
        <f t="shared" si="343"/>
        <v/>
      </c>
      <c r="CE177" s="13" t="b">
        <f t="shared" si="344"/>
        <v>0</v>
      </c>
      <c r="CF177" s="35" t="str">
        <f t="shared" si="345"/>
        <v/>
      </c>
      <c r="CG177" s="179">
        <f t="shared" si="346"/>
        <v>0</v>
      </c>
      <c r="CH177" s="179">
        <f t="shared" si="347"/>
        <v>0</v>
      </c>
      <c r="CI177" s="218">
        <f t="shared" si="386"/>
        <v>0</v>
      </c>
      <c r="CJ177" s="218">
        <f t="shared" si="387"/>
        <v>0</v>
      </c>
      <c r="CK177" s="218">
        <f t="shared" si="388"/>
        <v>0</v>
      </c>
      <c r="CL177" s="218">
        <f t="shared" si="389"/>
        <v>0</v>
      </c>
      <c r="CM177" s="218">
        <f t="shared" si="390"/>
        <v>0</v>
      </c>
      <c r="CN177" s="218">
        <f t="shared" si="391"/>
        <v>0</v>
      </c>
      <c r="CO177" s="218">
        <f t="shared" si="392"/>
        <v>0</v>
      </c>
      <c r="CP177" s="218">
        <f t="shared" si="393"/>
        <v>0</v>
      </c>
      <c r="CQ177" s="218">
        <f t="shared" si="394"/>
        <v>0</v>
      </c>
      <c r="CR177" s="218">
        <f t="shared" si="395"/>
        <v>0</v>
      </c>
      <c r="CS177" s="14">
        <f t="shared" si="348"/>
        <v>0</v>
      </c>
      <c r="CT177" s="236">
        <f t="shared" si="349"/>
        <v>0</v>
      </c>
      <c r="CU177" s="237">
        <f t="shared" ref="CU177:DD186" si="421">IF(AND($CS177,$CT177,CU$12),MAX(0,MIN(CU$10,$CT177)-MAX(CU$9,$CS177)+1),0)</f>
        <v>0</v>
      </c>
      <c r="CV177" s="16">
        <f t="shared" si="421"/>
        <v>0</v>
      </c>
      <c r="CW177" s="16">
        <f t="shared" si="421"/>
        <v>0</v>
      </c>
      <c r="CX177" s="16">
        <f t="shared" si="421"/>
        <v>0</v>
      </c>
      <c r="CY177" s="16">
        <f t="shared" si="421"/>
        <v>0</v>
      </c>
      <c r="CZ177" s="16">
        <f t="shared" si="421"/>
        <v>0</v>
      </c>
      <c r="DA177" s="16">
        <f t="shared" si="421"/>
        <v>0</v>
      </c>
      <c r="DB177" s="16">
        <f t="shared" si="421"/>
        <v>0</v>
      </c>
      <c r="DC177" s="16">
        <f t="shared" si="421"/>
        <v>0</v>
      </c>
      <c r="DD177" s="238">
        <f t="shared" si="421"/>
        <v>0</v>
      </c>
      <c r="DE177" s="232">
        <f t="shared" ref="DE177:DN186" si="422">IF($H177&lt;=0,0,MAX(0,MIN($H177,$DE$11)))</f>
        <v>0</v>
      </c>
      <c r="DF177" s="132">
        <f t="shared" si="422"/>
        <v>0</v>
      </c>
      <c r="DG177" s="132">
        <f t="shared" si="422"/>
        <v>0</v>
      </c>
      <c r="DH177" s="132">
        <f t="shared" si="422"/>
        <v>0</v>
      </c>
      <c r="DI177" s="132">
        <f t="shared" si="422"/>
        <v>0</v>
      </c>
      <c r="DJ177" s="132">
        <f t="shared" si="422"/>
        <v>0</v>
      </c>
      <c r="DK177" s="132">
        <f t="shared" si="422"/>
        <v>0</v>
      </c>
      <c r="DL177" s="132">
        <f t="shared" si="422"/>
        <v>0</v>
      </c>
      <c r="DM177" s="132">
        <f t="shared" si="422"/>
        <v>0</v>
      </c>
      <c r="DN177" s="233">
        <f t="shared" si="422"/>
        <v>0</v>
      </c>
      <c r="DO177" s="232">
        <f t="shared" si="350"/>
        <v>0</v>
      </c>
      <c r="DP177" s="132">
        <f t="shared" si="351"/>
        <v>0</v>
      </c>
      <c r="DQ177" s="132">
        <f t="shared" si="352"/>
        <v>0</v>
      </c>
      <c r="DR177" s="132">
        <f t="shared" si="353"/>
        <v>0</v>
      </c>
      <c r="DS177" s="132">
        <f t="shared" si="354"/>
        <v>0</v>
      </c>
      <c r="DT177" s="132">
        <f t="shared" si="355"/>
        <v>0</v>
      </c>
      <c r="DU177" s="132">
        <f t="shared" si="356"/>
        <v>0</v>
      </c>
      <c r="DV177" s="132">
        <f t="shared" si="357"/>
        <v>0</v>
      </c>
      <c r="DW177" s="132">
        <f t="shared" si="358"/>
        <v>0</v>
      </c>
      <c r="DX177" s="233">
        <f t="shared" si="359"/>
        <v>0</v>
      </c>
      <c r="DY177" s="231" t="b">
        <f t="shared" si="396"/>
        <v>0</v>
      </c>
      <c r="DZ177" s="163"/>
      <c r="EA177" s="226" t="str">
        <f t="shared" si="397"/>
        <v/>
      </c>
      <c r="EB177" s="178" t="str">
        <f t="shared" si="398"/>
        <v/>
      </c>
      <c r="EC177" s="178" t="str">
        <f t="shared" si="399"/>
        <v/>
      </c>
      <c r="ED177" s="178" t="str">
        <f t="shared" si="400"/>
        <v/>
      </c>
      <c r="EE177" s="178" t="str">
        <f t="shared" si="401"/>
        <v/>
      </c>
      <c r="EF177" s="178" t="str">
        <f t="shared" si="402"/>
        <v/>
      </c>
      <c r="EG177" s="178" t="str">
        <f t="shared" si="403"/>
        <v/>
      </c>
      <c r="EH177" s="178" t="str">
        <f t="shared" si="404"/>
        <v/>
      </c>
      <c r="EI177" s="178" t="str">
        <f t="shared" si="405"/>
        <v/>
      </c>
      <c r="EJ177" s="227" t="str">
        <f t="shared" si="406"/>
        <v/>
      </c>
      <c r="EK177" s="230" t="str">
        <f t="shared" si="360"/>
        <v/>
      </c>
      <c r="EL177" s="177" t="str">
        <f t="shared" si="361"/>
        <v/>
      </c>
      <c r="EM177" s="177" t="str">
        <f t="shared" si="362"/>
        <v/>
      </c>
      <c r="EN177" s="177" t="str">
        <f t="shared" si="363"/>
        <v/>
      </c>
      <c r="EO177" s="177" t="str">
        <f t="shared" si="364"/>
        <v/>
      </c>
      <c r="EP177" s="177" t="str">
        <f t="shared" si="365"/>
        <v/>
      </c>
      <c r="EQ177" s="177" t="str">
        <f t="shared" si="366"/>
        <v/>
      </c>
      <c r="ER177" s="177" t="str">
        <f t="shared" si="367"/>
        <v/>
      </c>
      <c r="ES177" s="177" t="str">
        <f t="shared" si="368"/>
        <v/>
      </c>
      <c r="ET177" s="177" t="str">
        <f t="shared" si="369"/>
        <v/>
      </c>
      <c r="EU177" s="229" t="e">
        <f t="shared" si="370"/>
        <v>#VALUE!</v>
      </c>
      <c r="EV177" s="27" t="e">
        <f t="shared" si="371"/>
        <v>#VALUE!</v>
      </c>
      <c r="EW177" s="27" t="e">
        <f t="shared" si="372"/>
        <v>#VALUE!</v>
      </c>
      <c r="EX177" s="28" t="e">
        <f t="shared" si="373"/>
        <v>#VALUE!</v>
      </c>
      <c r="EY177" s="28" t="e">
        <f t="shared" si="374"/>
        <v>#VALUE!</v>
      </c>
      <c r="EZ177" s="28" t="b">
        <f t="shared" si="375"/>
        <v>0</v>
      </c>
      <c r="FA177" s="176" t="str">
        <f t="shared" si="376"/>
        <v/>
      </c>
      <c r="FB177" s="27" t="e" cm="1">
        <f t="array" aca="1" ref="FB177" ca="1">TEXT(RIGHT(10-RIGHT(SUM(INDEX(1*(MID(MID(C177,1,1)*2,ROW(INDIRECT("1:"&amp;LEN(MID(C177,1,1)*2))),1)),,))+MID(C177,2,1)+
SUM(INDEX(1*(MID(MID(C177,3,1)*2,ROW(INDIRECT("1:"&amp;LEN(MID(C177,3,1)*2))),1)),,))+MID(C177,4,1)+
SUM(INDEX(1*(MID(MID(C177,5,1)*2,ROW(INDIRECT("1:"&amp;LEN(MID(C177,5,1)*2))),1)),,))+MID(C177,6,1)+
SUM(INDEX(1*(MID(MID(C177,8,1)*2,ROW(INDIRECT("1:"&amp;LEN(MID(C177,8,1)*2))),1)),,))+MID(C177,9,1)+
SUM(INDEX(1*(MID(MID(C177,10,1)*2,ROW(INDIRECT("1:"&amp;LEN(MID(C177,10,1)*2))),1)),,)),1),1),"0")</f>
        <v>#VALUE!</v>
      </c>
      <c r="FC177" s="27" t="str">
        <f t="shared" si="377"/>
        <v/>
      </c>
      <c r="FD177" s="29" t="b">
        <f t="shared" si="378"/>
        <v>0</v>
      </c>
      <c r="FE177" s="112" t="b">
        <f>IFERROR(MATCH(D177,'Avtal för korttidsarbete'!$G$13:$G$1012,0),TRUE)</f>
        <v>1</v>
      </c>
      <c r="FF177" s="112" t="b">
        <f t="shared" si="407"/>
        <v>0</v>
      </c>
      <c r="FG177" s="113" t="str" cm="1">
        <f t="array" ref="FG177">IF(FE177=TRUE,"x",INDEX('Avtal för korttidsarbete'!$E$13:$E$1012,$FE177))</f>
        <v>x</v>
      </c>
      <c r="FH177" s="113" t="str" cm="1">
        <f t="array" ref="FH177">IF(FE177=TRUE,"x",INDEX('Avtal för korttidsarbete'!$F$13:$F$1012,$FE177))</f>
        <v>x</v>
      </c>
      <c r="FI177" s="112" t="b">
        <f t="shared" si="408"/>
        <v>0</v>
      </c>
      <c r="FJ177" s="135">
        <f t="shared" si="409"/>
        <v>44166</v>
      </c>
      <c r="FK177" s="135">
        <f t="shared" si="410"/>
        <v>44377</v>
      </c>
      <c r="FL177" s="112" t="b">
        <f t="shared" si="411"/>
        <v>0</v>
      </c>
      <c r="FM177" s="113">
        <f t="shared" si="412"/>
        <v>44166</v>
      </c>
      <c r="FN177" s="135">
        <f t="shared" si="413"/>
        <v>44377</v>
      </c>
      <c r="FO177" s="148" t="b">
        <f>IFERROR(INDEX('Avtal för korttidsarbete'!R:R,MATCH(D177,'Avtal för korttidsarbete'!$G:$G,0)),TRUE)</f>
        <v>1</v>
      </c>
      <c r="FP177" s="135" t="str">
        <f>IF(FO177,"-",INDEX('Avtal för korttidsarbete'!$D:$D,MATCH(D177,'Avtal för korttidsarbete'!$G:$G,0)))</f>
        <v>-</v>
      </c>
      <c r="FQ177" s="113" t="b">
        <f>IFERROR(G177&gt;INDEX(Uppsägningar!E:E,MATCH(C177,Uppsägningar!C:C,0)),FALSE)</f>
        <v>0</v>
      </c>
    </row>
    <row r="178" spans="1:173" x14ac:dyDescent="0.25">
      <c r="A178" s="19">
        <v>162</v>
      </c>
      <c r="B178" s="20"/>
      <c r="C178" s="183"/>
      <c r="D178" s="66"/>
      <c r="E178" s="212">
        <f>IFERROR(INDEX(Admin!$C$7:$C$10,MATCH(FP178,TblNivåValTExt,0)),0)</f>
        <v>0</v>
      </c>
      <c r="F178" s="1"/>
      <c r="G178" s="1"/>
      <c r="H178" s="78"/>
      <c r="I178" s="181"/>
      <c r="J178" s="181"/>
      <c r="K178" s="182"/>
      <c r="L178" s="182"/>
      <c r="M178" s="181"/>
      <c r="N178" s="181"/>
      <c r="O178" s="181"/>
      <c r="P178" s="182"/>
      <c r="Q178" s="182"/>
      <c r="R178" s="181"/>
      <c r="S178" s="181"/>
      <c r="T178" s="181"/>
      <c r="U178" s="182"/>
      <c r="V178" s="182"/>
      <c r="W178" s="181"/>
      <c r="X178" s="181"/>
      <c r="Y178" s="181"/>
      <c r="Z178" s="182"/>
      <c r="AA178" s="182"/>
      <c r="AB178" s="181"/>
      <c r="AC178" s="181"/>
      <c r="AD178" s="181"/>
      <c r="AE178" s="182"/>
      <c r="AF178" s="182"/>
      <c r="AG178" s="181"/>
      <c r="AH178" s="181"/>
      <c r="AI178" s="181"/>
      <c r="AJ178" s="182"/>
      <c r="AK178" s="182"/>
      <c r="AL178" s="181"/>
      <c r="AM178" s="181"/>
      <c r="AN178" s="181"/>
      <c r="AO178" s="182"/>
      <c r="AP178" s="182"/>
      <c r="AQ178" s="181"/>
      <c r="AR178" s="181"/>
      <c r="AS178" s="181"/>
      <c r="AT178" s="182"/>
      <c r="AU178" s="182"/>
      <c r="AV178" s="181"/>
      <c r="AW178" s="181"/>
      <c r="AX178" s="181"/>
      <c r="AY178" s="182"/>
      <c r="AZ178" s="182"/>
      <c r="BA178" s="181"/>
      <c r="BB178" s="181"/>
      <c r="BC178" s="181"/>
      <c r="BD178" s="182"/>
      <c r="BE178" s="182"/>
      <c r="BF178" s="181"/>
      <c r="BG178" s="180">
        <f t="shared" si="379"/>
        <v>0</v>
      </c>
      <c r="BH178" s="116" t="str">
        <f t="shared" si="380"/>
        <v/>
      </c>
      <c r="BI178" s="80" t="b">
        <f t="shared" si="328"/>
        <v>0</v>
      </c>
      <c r="BJ178" s="80" t="str">
        <f t="shared" si="329"/>
        <v/>
      </c>
      <c r="BK178" s="80" t="b">
        <f t="shared" si="381"/>
        <v>0</v>
      </c>
      <c r="BL178" s="13" t="str">
        <f t="shared" si="330"/>
        <v/>
      </c>
      <c r="BM178" s="13" t="b">
        <f t="shared" si="382"/>
        <v>0</v>
      </c>
      <c r="BN178" s="35" t="str">
        <f t="shared" si="331"/>
        <v/>
      </c>
      <c r="BO178" s="13" t="b">
        <f t="shared" si="332"/>
        <v>0</v>
      </c>
      <c r="BP178" s="35" t="str">
        <f t="shared" si="333"/>
        <v/>
      </c>
      <c r="BQ178" s="13" t="b">
        <f t="shared" si="334"/>
        <v>0</v>
      </c>
      <c r="BR178" s="35" t="str">
        <f t="shared" si="335"/>
        <v/>
      </c>
      <c r="BS178" s="35" t="b">
        <f t="shared" si="336"/>
        <v>0</v>
      </c>
      <c r="BT178" s="35" t="str">
        <f t="shared" si="337"/>
        <v/>
      </c>
      <c r="BU178" s="35" t="b">
        <f t="shared" si="338"/>
        <v>0</v>
      </c>
      <c r="BV178" s="35" t="str">
        <f t="shared" si="339"/>
        <v/>
      </c>
      <c r="BW178" s="13" t="b">
        <f t="shared" si="414"/>
        <v>0</v>
      </c>
      <c r="BX178" s="35" t="str">
        <f t="shared" si="340"/>
        <v/>
      </c>
      <c r="BY178" s="265" t="b">
        <f t="shared" si="383"/>
        <v>0</v>
      </c>
      <c r="BZ178" s="35" t="str">
        <f t="shared" si="341"/>
        <v/>
      </c>
      <c r="CA178" s="265" t="b">
        <f t="shared" si="384"/>
        <v>0</v>
      </c>
      <c r="CB178" s="35" t="str">
        <f t="shared" si="342"/>
        <v/>
      </c>
      <c r="CC178" s="272" t="b">
        <f t="shared" si="385"/>
        <v>0</v>
      </c>
      <c r="CD178" s="35" t="str">
        <f t="shared" si="343"/>
        <v/>
      </c>
      <c r="CE178" s="13" t="b">
        <f t="shared" si="344"/>
        <v>0</v>
      </c>
      <c r="CF178" s="35" t="str">
        <f t="shared" si="345"/>
        <v/>
      </c>
      <c r="CG178" s="179">
        <f t="shared" si="346"/>
        <v>0</v>
      </c>
      <c r="CH178" s="179">
        <f t="shared" si="347"/>
        <v>0</v>
      </c>
      <c r="CI178" s="218">
        <f t="shared" si="386"/>
        <v>0</v>
      </c>
      <c r="CJ178" s="218">
        <f t="shared" si="387"/>
        <v>0</v>
      </c>
      <c r="CK178" s="218">
        <f t="shared" si="388"/>
        <v>0</v>
      </c>
      <c r="CL178" s="218">
        <f t="shared" si="389"/>
        <v>0</v>
      </c>
      <c r="CM178" s="218">
        <f t="shared" si="390"/>
        <v>0</v>
      </c>
      <c r="CN178" s="218">
        <f t="shared" si="391"/>
        <v>0</v>
      </c>
      <c r="CO178" s="218">
        <f t="shared" si="392"/>
        <v>0</v>
      </c>
      <c r="CP178" s="218">
        <f t="shared" si="393"/>
        <v>0</v>
      </c>
      <c r="CQ178" s="218">
        <f t="shared" si="394"/>
        <v>0</v>
      </c>
      <c r="CR178" s="218">
        <f t="shared" si="395"/>
        <v>0</v>
      </c>
      <c r="CS178" s="14">
        <f t="shared" si="348"/>
        <v>0</v>
      </c>
      <c r="CT178" s="236">
        <f t="shared" si="349"/>
        <v>0</v>
      </c>
      <c r="CU178" s="237">
        <f t="shared" si="421"/>
        <v>0</v>
      </c>
      <c r="CV178" s="16">
        <f t="shared" si="421"/>
        <v>0</v>
      </c>
      <c r="CW178" s="16">
        <f t="shared" si="421"/>
        <v>0</v>
      </c>
      <c r="CX178" s="16">
        <f t="shared" si="421"/>
        <v>0</v>
      </c>
      <c r="CY178" s="16">
        <f t="shared" si="421"/>
        <v>0</v>
      </c>
      <c r="CZ178" s="16">
        <f t="shared" si="421"/>
        <v>0</v>
      </c>
      <c r="DA178" s="16">
        <f t="shared" si="421"/>
        <v>0</v>
      </c>
      <c r="DB178" s="16">
        <f t="shared" si="421"/>
        <v>0</v>
      </c>
      <c r="DC178" s="16">
        <f t="shared" si="421"/>
        <v>0</v>
      </c>
      <c r="DD178" s="238">
        <f t="shared" si="421"/>
        <v>0</v>
      </c>
      <c r="DE178" s="232">
        <f t="shared" si="422"/>
        <v>0</v>
      </c>
      <c r="DF178" s="132">
        <f t="shared" si="422"/>
        <v>0</v>
      </c>
      <c r="DG178" s="132">
        <f t="shared" si="422"/>
        <v>0</v>
      </c>
      <c r="DH178" s="132">
        <f t="shared" si="422"/>
        <v>0</v>
      </c>
      <c r="DI178" s="132">
        <f t="shared" si="422"/>
        <v>0</v>
      </c>
      <c r="DJ178" s="132">
        <f t="shared" si="422"/>
        <v>0</v>
      </c>
      <c r="DK178" s="132">
        <f t="shared" si="422"/>
        <v>0</v>
      </c>
      <c r="DL178" s="132">
        <f t="shared" si="422"/>
        <v>0</v>
      </c>
      <c r="DM178" s="132">
        <f t="shared" si="422"/>
        <v>0</v>
      </c>
      <c r="DN178" s="233">
        <f t="shared" si="422"/>
        <v>0</v>
      </c>
      <c r="DO178" s="232">
        <f t="shared" si="350"/>
        <v>0</v>
      </c>
      <c r="DP178" s="132">
        <f t="shared" si="351"/>
        <v>0</v>
      </c>
      <c r="DQ178" s="132">
        <f t="shared" si="352"/>
        <v>0</v>
      </c>
      <c r="DR178" s="132">
        <f t="shared" si="353"/>
        <v>0</v>
      </c>
      <c r="DS178" s="132">
        <f t="shared" si="354"/>
        <v>0</v>
      </c>
      <c r="DT178" s="132">
        <f t="shared" si="355"/>
        <v>0</v>
      </c>
      <c r="DU178" s="132">
        <f t="shared" si="356"/>
        <v>0</v>
      </c>
      <c r="DV178" s="132">
        <f t="shared" si="357"/>
        <v>0</v>
      </c>
      <c r="DW178" s="132">
        <f t="shared" si="358"/>
        <v>0</v>
      </c>
      <c r="DX178" s="233">
        <f t="shared" si="359"/>
        <v>0</v>
      </c>
      <c r="DY178" s="231" t="b">
        <f t="shared" si="396"/>
        <v>0</v>
      </c>
      <c r="DZ178" s="163"/>
      <c r="EA178" s="226" t="str">
        <f t="shared" si="397"/>
        <v/>
      </c>
      <c r="EB178" s="178" t="str">
        <f t="shared" si="398"/>
        <v/>
      </c>
      <c r="EC178" s="178" t="str">
        <f t="shared" si="399"/>
        <v/>
      </c>
      <c r="ED178" s="178" t="str">
        <f t="shared" si="400"/>
        <v/>
      </c>
      <c r="EE178" s="178" t="str">
        <f t="shared" si="401"/>
        <v/>
      </c>
      <c r="EF178" s="178" t="str">
        <f t="shared" si="402"/>
        <v/>
      </c>
      <c r="EG178" s="178" t="str">
        <f t="shared" si="403"/>
        <v/>
      </c>
      <c r="EH178" s="178" t="str">
        <f t="shared" si="404"/>
        <v/>
      </c>
      <c r="EI178" s="178" t="str">
        <f t="shared" si="405"/>
        <v/>
      </c>
      <c r="EJ178" s="227" t="str">
        <f t="shared" si="406"/>
        <v/>
      </c>
      <c r="EK178" s="230" t="str">
        <f t="shared" si="360"/>
        <v/>
      </c>
      <c r="EL178" s="177" t="str">
        <f t="shared" si="361"/>
        <v/>
      </c>
      <c r="EM178" s="177" t="str">
        <f t="shared" si="362"/>
        <v/>
      </c>
      <c r="EN178" s="177" t="str">
        <f t="shared" si="363"/>
        <v/>
      </c>
      <c r="EO178" s="177" t="str">
        <f t="shared" si="364"/>
        <v/>
      </c>
      <c r="EP178" s="177" t="str">
        <f t="shared" si="365"/>
        <v/>
      </c>
      <c r="EQ178" s="177" t="str">
        <f t="shared" si="366"/>
        <v/>
      </c>
      <c r="ER178" s="177" t="str">
        <f t="shared" si="367"/>
        <v/>
      </c>
      <c r="ES178" s="177" t="str">
        <f t="shared" si="368"/>
        <v/>
      </c>
      <c r="ET178" s="177" t="str">
        <f t="shared" si="369"/>
        <v/>
      </c>
      <c r="EU178" s="229" t="e">
        <f t="shared" si="370"/>
        <v>#VALUE!</v>
      </c>
      <c r="EV178" s="27" t="e">
        <f t="shared" si="371"/>
        <v>#VALUE!</v>
      </c>
      <c r="EW178" s="27" t="e">
        <f t="shared" si="372"/>
        <v>#VALUE!</v>
      </c>
      <c r="EX178" s="28" t="e">
        <f t="shared" si="373"/>
        <v>#VALUE!</v>
      </c>
      <c r="EY178" s="28" t="e">
        <f t="shared" si="374"/>
        <v>#VALUE!</v>
      </c>
      <c r="EZ178" s="28" t="b">
        <f t="shared" si="375"/>
        <v>0</v>
      </c>
      <c r="FA178" s="176" t="str">
        <f t="shared" si="376"/>
        <v/>
      </c>
      <c r="FB178" s="27" t="e" cm="1">
        <f t="array" aca="1" ref="FB178" ca="1">TEXT(RIGHT(10-RIGHT(SUM(INDEX(1*(MID(MID(C178,1,1)*2,ROW(INDIRECT("1:"&amp;LEN(MID(C178,1,1)*2))),1)),,))+MID(C178,2,1)+
SUM(INDEX(1*(MID(MID(C178,3,1)*2,ROW(INDIRECT("1:"&amp;LEN(MID(C178,3,1)*2))),1)),,))+MID(C178,4,1)+
SUM(INDEX(1*(MID(MID(C178,5,1)*2,ROW(INDIRECT("1:"&amp;LEN(MID(C178,5,1)*2))),1)),,))+MID(C178,6,1)+
SUM(INDEX(1*(MID(MID(C178,8,1)*2,ROW(INDIRECT("1:"&amp;LEN(MID(C178,8,1)*2))),1)),,))+MID(C178,9,1)+
SUM(INDEX(1*(MID(MID(C178,10,1)*2,ROW(INDIRECT("1:"&amp;LEN(MID(C178,10,1)*2))),1)),,)),1),1),"0")</f>
        <v>#VALUE!</v>
      </c>
      <c r="FC178" s="27" t="str">
        <f t="shared" si="377"/>
        <v/>
      </c>
      <c r="FD178" s="29" t="b">
        <f t="shared" si="378"/>
        <v>0</v>
      </c>
      <c r="FE178" s="112" t="b">
        <f>IFERROR(MATCH(D178,'Avtal för korttidsarbete'!$G$13:$G$1012,0),TRUE)</f>
        <v>1</v>
      </c>
      <c r="FF178" s="112" t="b">
        <f t="shared" si="407"/>
        <v>0</v>
      </c>
      <c r="FG178" s="113" t="str" cm="1">
        <f t="array" ref="FG178">IF(FE178=TRUE,"x",INDEX('Avtal för korttidsarbete'!$E$13:$E$1012,$FE178))</f>
        <v>x</v>
      </c>
      <c r="FH178" s="113" t="str" cm="1">
        <f t="array" ref="FH178">IF(FE178=TRUE,"x",INDEX('Avtal för korttidsarbete'!$F$13:$F$1012,$FE178))</f>
        <v>x</v>
      </c>
      <c r="FI178" s="112" t="b">
        <f t="shared" si="408"/>
        <v>0</v>
      </c>
      <c r="FJ178" s="135">
        <f t="shared" si="409"/>
        <v>44166</v>
      </c>
      <c r="FK178" s="135">
        <f t="shared" si="410"/>
        <v>44377</v>
      </c>
      <c r="FL178" s="112" t="b">
        <f t="shared" si="411"/>
        <v>0</v>
      </c>
      <c r="FM178" s="113">
        <f t="shared" si="412"/>
        <v>44166</v>
      </c>
      <c r="FN178" s="135">
        <f t="shared" si="413"/>
        <v>44377</v>
      </c>
      <c r="FO178" s="148" t="b">
        <f>IFERROR(INDEX('Avtal för korttidsarbete'!R:R,MATCH(D178,'Avtal för korttidsarbete'!$G:$G,0)),TRUE)</f>
        <v>1</v>
      </c>
      <c r="FP178" s="135" t="str">
        <f>IF(FO178,"-",INDEX('Avtal för korttidsarbete'!$D:$D,MATCH(D178,'Avtal för korttidsarbete'!$G:$G,0)))</f>
        <v>-</v>
      </c>
      <c r="FQ178" s="113" t="b">
        <f>IFERROR(G178&gt;INDEX(Uppsägningar!E:E,MATCH(C178,Uppsägningar!C:C,0)),FALSE)</f>
        <v>0</v>
      </c>
    </row>
    <row r="179" spans="1:173" x14ac:dyDescent="0.25">
      <c r="A179" s="19">
        <v>163</v>
      </c>
      <c r="B179" s="20"/>
      <c r="C179" s="183"/>
      <c r="D179" s="66"/>
      <c r="E179" s="212">
        <f>IFERROR(INDEX(Admin!$C$7:$C$10,MATCH(FP179,TblNivåValTExt,0)),0)</f>
        <v>0</v>
      </c>
      <c r="F179" s="1"/>
      <c r="G179" s="1"/>
      <c r="H179" s="78"/>
      <c r="I179" s="181"/>
      <c r="J179" s="181"/>
      <c r="K179" s="182"/>
      <c r="L179" s="182"/>
      <c r="M179" s="181"/>
      <c r="N179" s="181"/>
      <c r="O179" s="181"/>
      <c r="P179" s="182"/>
      <c r="Q179" s="182"/>
      <c r="R179" s="181"/>
      <c r="S179" s="181"/>
      <c r="T179" s="181"/>
      <c r="U179" s="182"/>
      <c r="V179" s="182"/>
      <c r="W179" s="181"/>
      <c r="X179" s="181"/>
      <c r="Y179" s="181"/>
      <c r="Z179" s="182"/>
      <c r="AA179" s="182"/>
      <c r="AB179" s="181"/>
      <c r="AC179" s="181"/>
      <c r="AD179" s="181"/>
      <c r="AE179" s="182"/>
      <c r="AF179" s="182"/>
      <c r="AG179" s="181"/>
      <c r="AH179" s="181"/>
      <c r="AI179" s="181"/>
      <c r="AJ179" s="182"/>
      <c r="AK179" s="182"/>
      <c r="AL179" s="181"/>
      <c r="AM179" s="181"/>
      <c r="AN179" s="181"/>
      <c r="AO179" s="182"/>
      <c r="AP179" s="182"/>
      <c r="AQ179" s="181"/>
      <c r="AR179" s="181"/>
      <c r="AS179" s="181"/>
      <c r="AT179" s="182"/>
      <c r="AU179" s="182"/>
      <c r="AV179" s="181"/>
      <c r="AW179" s="181"/>
      <c r="AX179" s="181"/>
      <c r="AY179" s="182"/>
      <c r="AZ179" s="182"/>
      <c r="BA179" s="181"/>
      <c r="BB179" s="181"/>
      <c r="BC179" s="181"/>
      <c r="BD179" s="182"/>
      <c r="BE179" s="182"/>
      <c r="BF179" s="181"/>
      <c r="BG179" s="180">
        <f t="shared" si="379"/>
        <v>0</v>
      </c>
      <c r="BH179" s="116" t="str">
        <f t="shared" si="380"/>
        <v/>
      </c>
      <c r="BI179" s="80" t="b">
        <f t="shared" si="328"/>
        <v>0</v>
      </c>
      <c r="BJ179" s="80" t="str">
        <f t="shared" si="329"/>
        <v/>
      </c>
      <c r="BK179" s="80" t="b">
        <f t="shared" si="381"/>
        <v>0</v>
      </c>
      <c r="BL179" s="13" t="str">
        <f t="shared" si="330"/>
        <v/>
      </c>
      <c r="BM179" s="13" t="b">
        <f t="shared" si="382"/>
        <v>0</v>
      </c>
      <c r="BN179" s="35" t="str">
        <f t="shared" si="331"/>
        <v/>
      </c>
      <c r="BO179" s="13" t="b">
        <f t="shared" si="332"/>
        <v>0</v>
      </c>
      <c r="BP179" s="35" t="str">
        <f t="shared" si="333"/>
        <v/>
      </c>
      <c r="BQ179" s="13" t="b">
        <f t="shared" si="334"/>
        <v>0</v>
      </c>
      <c r="BR179" s="35" t="str">
        <f t="shared" si="335"/>
        <v/>
      </c>
      <c r="BS179" s="35" t="b">
        <f t="shared" si="336"/>
        <v>0</v>
      </c>
      <c r="BT179" s="35" t="str">
        <f t="shared" si="337"/>
        <v/>
      </c>
      <c r="BU179" s="35" t="b">
        <f t="shared" si="338"/>
        <v>0</v>
      </c>
      <c r="BV179" s="35" t="str">
        <f t="shared" si="339"/>
        <v/>
      </c>
      <c r="BW179" s="13" t="b">
        <f t="shared" si="414"/>
        <v>0</v>
      </c>
      <c r="BX179" s="35" t="str">
        <f t="shared" si="340"/>
        <v/>
      </c>
      <c r="BY179" s="265" t="b">
        <f t="shared" si="383"/>
        <v>0</v>
      </c>
      <c r="BZ179" s="35" t="str">
        <f t="shared" si="341"/>
        <v/>
      </c>
      <c r="CA179" s="265" t="b">
        <f t="shared" si="384"/>
        <v>0</v>
      </c>
      <c r="CB179" s="35" t="str">
        <f t="shared" si="342"/>
        <v/>
      </c>
      <c r="CC179" s="272" t="b">
        <f t="shared" si="385"/>
        <v>0</v>
      </c>
      <c r="CD179" s="35" t="str">
        <f t="shared" si="343"/>
        <v/>
      </c>
      <c r="CE179" s="13" t="b">
        <f t="shared" si="344"/>
        <v>0</v>
      </c>
      <c r="CF179" s="35" t="str">
        <f t="shared" si="345"/>
        <v/>
      </c>
      <c r="CG179" s="179">
        <f t="shared" si="346"/>
        <v>0</v>
      </c>
      <c r="CH179" s="179">
        <f t="shared" si="347"/>
        <v>0</v>
      </c>
      <c r="CI179" s="218">
        <f t="shared" si="386"/>
        <v>0</v>
      </c>
      <c r="CJ179" s="218">
        <f t="shared" si="387"/>
        <v>0</v>
      </c>
      <c r="CK179" s="218">
        <f t="shared" si="388"/>
        <v>0</v>
      </c>
      <c r="CL179" s="218">
        <f t="shared" si="389"/>
        <v>0</v>
      </c>
      <c r="CM179" s="218">
        <f t="shared" si="390"/>
        <v>0</v>
      </c>
      <c r="CN179" s="218">
        <f t="shared" si="391"/>
        <v>0</v>
      </c>
      <c r="CO179" s="218">
        <f t="shared" si="392"/>
        <v>0</v>
      </c>
      <c r="CP179" s="218">
        <f t="shared" si="393"/>
        <v>0</v>
      </c>
      <c r="CQ179" s="218">
        <f t="shared" si="394"/>
        <v>0</v>
      </c>
      <c r="CR179" s="218">
        <f t="shared" si="395"/>
        <v>0</v>
      </c>
      <c r="CS179" s="14">
        <f t="shared" si="348"/>
        <v>0</v>
      </c>
      <c r="CT179" s="236">
        <f t="shared" si="349"/>
        <v>0</v>
      </c>
      <c r="CU179" s="237">
        <f t="shared" si="421"/>
        <v>0</v>
      </c>
      <c r="CV179" s="16">
        <f t="shared" si="421"/>
        <v>0</v>
      </c>
      <c r="CW179" s="16">
        <f t="shared" si="421"/>
        <v>0</v>
      </c>
      <c r="CX179" s="16">
        <f t="shared" si="421"/>
        <v>0</v>
      </c>
      <c r="CY179" s="16">
        <f t="shared" si="421"/>
        <v>0</v>
      </c>
      <c r="CZ179" s="16">
        <f t="shared" si="421"/>
        <v>0</v>
      </c>
      <c r="DA179" s="16">
        <f t="shared" si="421"/>
        <v>0</v>
      </c>
      <c r="DB179" s="16">
        <f t="shared" si="421"/>
        <v>0</v>
      </c>
      <c r="DC179" s="16">
        <f t="shared" si="421"/>
        <v>0</v>
      </c>
      <c r="DD179" s="238">
        <f t="shared" si="421"/>
        <v>0</v>
      </c>
      <c r="DE179" s="232">
        <f t="shared" si="422"/>
        <v>0</v>
      </c>
      <c r="DF179" s="132">
        <f t="shared" si="422"/>
        <v>0</v>
      </c>
      <c r="DG179" s="132">
        <f t="shared" si="422"/>
        <v>0</v>
      </c>
      <c r="DH179" s="132">
        <f t="shared" si="422"/>
        <v>0</v>
      </c>
      <c r="DI179" s="132">
        <f t="shared" si="422"/>
        <v>0</v>
      </c>
      <c r="DJ179" s="132">
        <f t="shared" si="422"/>
        <v>0</v>
      </c>
      <c r="DK179" s="132">
        <f t="shared" si="422"/>
        <v>0</v>
      </c>
      <c r="DL179" s="132">
        <f t="shared" si="422"/>
        <v>0</v>
      </c>
      <c r="DM179" s="132">
        <f t="shared" si="422"/>
        <v>0</v>
      </c>
      <c r="DN179" s="233">
        <f t="shared" si="422"/>
        <v>0</v>
      </c>
      <c r="DO179" s="232">
        <f t="shared" si="350"/>
        <v>0</v>
      </c>
      <c r="DP179" s="132">
        <f t="shared" si="351"/>
        <v>0</v>
      </c>
      <c r="DQ179" s="132">
        <f t="shared" si="352"/>
        <v>0</v>
      </c>
      <c r="DR179" s="132">
        <f t="shared" si="353"/>
        <v>0</v>
      </c>
      <c r="DS179" s="132">
        <f t="shared" si="354"/>
        <v>0</v>
      </c>
      <c r="DT179" s="132">
        <f t="shared" si="355"/>
        <v>0</v>
      </c>
      <c r="DU179" s="132">
        <f t="shared" si="356"/>
        <v>0</v>
      </c>
      <c r="DV179" s="132">
        <f t="shared" si="357"/>
        <v>0</v>
      </c>
      <c r="DW179" s="132">
        <f t="shared" si="358"/>
        <v>0</v>
      </c>
      <c r="DX179" s="233">
        <f t="shared" si="359"/>
        <v>0</v>
      </c>
      <c r="DY179" s="231" t="b">
        <f t="shared" si="396"/>
        <v>0</v>
      </c>
      <c r="DZ179" s="163"/>
      <c r="EA179" s="226" t="str">
        <f t="shared" si="397"/>
        <v/>
      </c>
      <c r="EB179" s="178" t="str">
        <f t="shared" si="398"/>
        <v/>
      </c>
      <c r="EC179" s="178" t="str">
        <f t="shared" si="399"/>
        <v/>
      </c>
      <c r="ED179" s="178" t="str">
        <f t="shared" si="400"/>
        <v/>
      </c>
      <c r="EE179" s="178" t="str">
        <f t="shared" si="401"/>
        <v/>
      </c>
      <c r="EF179" s="178" t="str">
        <f t="shared" si="402"/>
        <v/>
      </c>
      <c r="EG179" s="178" t="str">
        <f t="shared" si="403"/>
        <v/>
      </c>
      <c r="EH179" s="178" t="str">
        <f t="shared" si="404"/>
        <v/>
      </c>
      <c r="EI179" s="178" t="str">
        <f t="shared" si="405"/>
        <v/>
      </c>
      <c r="EJ179" s="227" t="str">
        <f t="shared" si="406"/>
        <v/>
      </c>
      <c r="EK179" s="230" t="str">
        <f t="shared" si="360"/>
        <v/>
      </c>
      <c r="EL179" s="177" t="str">
        <f t="shared" si="361"/>
        <v/>
      </c>
      <c r="EM179" s="177" t="str">
        <f t="shared" si="362"/>
        <v/>
      </c>
      <c r="EN179" s="177" t="str">
        <f t="shared" si="363"/>
        <v/>
      </c>
      <c r="EO179" s="177" t="str">
        <f t="shared" si="364"/>
        <v/>
      </c>
      <c r="EP179" s="177" t="str">
        <f t="shared" si="365"/>
        <v/>
      </c>
      <c r="EQ179" s="177" t="str">
        <f t="shared" si="366"/>
        <v/>
      </c>
      <c r="ER179" s="177" t="str">
        <f t="shared" si="367"/>
        <v/>
      </c>
      <c r="ES179" s="177" t="str">
        <f t="shared" si="368"/>
        <v/>
      </c>
      <c r="ET179" s="177" t="str">
        <f t="shared" si="369"/>
        <v/>
      </c>
      <c r="EU179" s="229" t="e">
        <f t="shared" si="370"/>
        <v>#VALUE!</v>
      </c>
      <c r="EV179" s="27" t="e">
        <f t="shared" si="371"/>
        <v>#VALUE!</v>
      </c>
      <c r="EW179" s="27" t="e">
        <f t="shared" si="372"/>
        <v>#VALUE!</v>
      </c>
      <c r="EX179" s="28" t="e">
        <f t="shared" si="373"/>
        <v>#VALUE!</v>
      </c>
      <c r="EY179" s="28" t="e">
        <f t="shared" si="374"/>
        <v>#VALUE!</v>
      </c>
      <c r="EZ179" s="28" t="b">
        <f t="shared" si="375"/>
        <v>0</v>
      </c>
      <c r="FA179" s="176" t="str">
        <f t="shared" si="376"/>
        <v/>
      </c>
      <c r="FB179" s="27" t="e" cm="1">
        <f t="array" aca="1" ref="FB179" ca="1">TEXT(RIGHT(10-RIGHT(SUM(INDEX(1*(MID(MID(C179,1,1)*2,ROW(INDIRECT("1:"&amp;LEN(MID(C179,1,1)*2))),1)),,))+MID(C179,2,1)+
SUM(INDEX(1*(MID(MID(C179,3,1)*2,ROW(INDIRECT("1:"&amp;LEN(MID(C179,3,1)*2))),1)),,))+MID(C179,4,1)+
SUM(INDEX(1*(MID(MID(C179,5,1)*2,ROW(INDIRECT("1:"&amp;LEN(MID(C179,5,1)*2))),1)),,))+MID(C179,6,1)+
SUM(INDEX(1*(MID(MID(C179,8,1)*2,ROW(INDIRECT("1:"&amp;LEN(MID(C179,8,1)*2))),1)),,))+MID(C179,9,1)+
SUM(INDEX(1*(MID(MID(C179,10,1)*2,ROW(INDIRECT("1:"&amp;LEN(MID(C179,10,1)*2))),1)),,)),1),1),"0")</f>
        <v>#VALUE!</v>
      </c>
      <c r="FC179" s="27" t="str">
        <f t="shared" si="377"/>
        <v/>
      </c>
      <c r="FD179" s="29" t="b">
        <f t="shared" si="378"/>
        <v>0</v>
      </c>
      <c r="FE179" s="112" t="b">
        <f>IFERROR(MATCH(D179,'Avtal för korttidsarbete'!$G$13:$G$1012,0),TRUE)</f>
        <v>1</v>
      </c>
      <c r="FF179" s="112" t="b">
        <f t="shared" si="407"/>
        <v>0</v>
      </c>
      <c r="FG179" s="113" t="str" cm="1">
        <f t="array" ref="FG179">IF(FE179=TRUE,"x",INDEX('Avtal för korttidsarbete'!$E$13:$E$1012,$FE179))</f>
        <v>x</v>
      </c>
      <c r="FH179" s="113" t="str" cm="1">
        <f t="array" ref="FH179">IF(FE179=TRUE,"x",INDEX('Avtal för korttidsarbete'!$F$13:$F$1012,$FE179))</f>
        <v>x</v>
      </c>
      <c r="FI179" s="112" t="b">
        <f t="shared" si="408"/>
        <v>0</v>
      </c>
      <c r="FJ179" s="135">
        <f t="shared" si="409"/>
        <v>44166</v>
      </c>
      <c r="FK179" s="135">
        <f t="shared" si="410"/>
        <v>44377</v>
      </c>
      <c r="FL179" s="112" t="b">
        <f t="shared" si="411"/>
        <v>0</v>
      </c>
      <c r="FM179" s="113">
        <f t="shared" si="412"/>
        <v>44166</v>
      </c>
      <c r="FN179" s="135">
        <f t="shared" si="413"/>
        <v>44377</v>
      </c>
      <c r="FO179" s="148" t="b">
        <f>IFERROR(INDEX('Avtal för korttidsarbete'!R:R,MATCH(D179,'Avtal för korttidsarbete'!$G:$G,0)),TRUE)</f>
        <v>1</v>
      </c>
      <c r="FP179" s="135" t="str">
        <f>IF(FO179,"-",INDEX('Avtal för korttidsarbete'!$D:$D,MATCH(D179,'Avtal för korttidsarbete'!$G:$G,0)))</f>
        <v>-</v>
      </c>
      <c r="FQ179" s="113" t="b">
        <f>IFERROR(G179&gt;INDEX(Uppsägningar!E:E,MATCH(C179,Uppsägningar!C:C,0)),FALSE)</f>
        <v>0</v>
      </c>
    </row>
    <row r="180" spans="1:173" x14ac:dyDescent="0.25">
      <c r="A180" s="19">
        <v>164</v>
      </c>
      <c r="B180" s="20"/>
      <c r="C180" s="183"/>
      <c r="D180" s="66"/>
      <c r="E180" s="212">
        <f>IFERROR(INDEX(Admin!$C$7:$C$10,MATCH(FP180,TblNivåValTExt,0)),0)</f>
        <v>0</v>
      </c>
      <c r="F180" s="1"/>
      <c r="G180" s="1"/>
      <c r="H180" s="78"/>
      <c r="I180" s="181"/>
      <c r="J180" s="181"/>
      <c r="K180" s="182"/>
      <c r="L180" s="182"/>
      <c r="M180" s="181"/>
      <c r="N180" s="181"/>
      <c r="O180" s="181"/>
      <c r="P180" s="182"/>
      <c r="Q180" s="182"/>
      <c r="R180" s="181"/>
      <c r="S180" s="181"/>
      <c r="T180" s="181"/>
      <c r="U180" s="182"/>
      <c r="V180" s="182"/>
      <c r="W180" s="181"/>
      <c r="X180" s="181"/>
      <c r="Y180" s="181"/>
      <c r="Z180" s="182"/>
      <c r="AA180" s="182"/>
      <c r="AB180" s="181"/>
      <c r="AC180" s="181"/>
      <c r="AD180" s="181"/>
      <c r="AE180" s="182"/>
      <c r="AF180" s="182"/>
      <c r="AG180" s="181"/>
      <c r="AH180" s="181"/>
      <c r="AI180" s="181"/>
      <c r="AJ180" s="182"/>
      <c r="AK180" s="182"/>
      <c r="AL180" s="181"/>
      <c r="AM180" s="181"/>
      <c r="AN180" s="181"/>
      <c r="AO180" s="182"/>
      <c r="AP180" s="182"/>
      <c r="AQ180" s="181"/>
      <c r="AR180" s="181"/>
      <c r="AS180" s="181"/>
      <c r="AT180" s="182"/>
      <c r="AU180" s="182"/>
      <c r="AV180" s="181"/>
      <c r="AW180" s="181"/>
      <c r="AX180" s="181"/>
      <c r="AY180" s="182"/>
      <c r="AZ180" s="182"/>
      <c r="BA180" s="181"/>
      <c r="BB180" s="181"/>
      <c r="BC180" s="181"/>
      <c r="BD180" s="182"/>
      <c r="BE180" s="182"/>
      <c r="BF180" s="181"/>
      <c r="BG180" s="180">
        <f t="shared" si="379"/>
        <v>0</v>
      </c>
      <c r="BH180" s="116" t="str">
        <f t="shared" si="380"/>
        <v/>
      </c>
      <c r="BI180" s="80" t="b">
        <f t="shared" si="328"/>
        <v>0</v>
      </c>
      <c r="BJ180" s="80" t="str">
        <f t="shared" si="329"/>
        <v/>
      </c>
      <c r="BK180" s="80" t="b">
        <f t="shared" si="381"/>
        <v>0</v>
      </c>
      <c r="BL180" s="13" t="str">
        <f t="shared" si="330"/>
        <v/>
      </c>
      <c r="BM180" s="13" t="b">
        <f t="shared" si="382"/>
        <v>0</v>
      </c>
      <c r="BN180" s="35" t="str">
        <f t="shared" si="331"/>
        <v/>
      </c>
      <c r="BO180" s="13" t="b">
        <f t="shared" si="332"/>
        <v>0</v>
      </c>
      <c r="BP180" s="35" t="str">
        <f t="shared" si="333"/>
        <v/>
      </c>
      <c r="BQ180" s="13" t="b">
        <f t="shared" si="334"/>
        <v>0</v>
      </c>
      <c r="BR180" s="35" t="str">
        <f t="shared" si="335"/>
        <v/>
      </c>
      <c r="BS180" s="35" t="b">
        <f t="shared" si="336"/>
        <v>0</v>
      </c>
      <c r="BT180" s="35" t="str">
        <f t="shared" si="337"/>
        <v/>
      </c>
      <c r="BU180" s="35" t="b">
        <f t="shared" si="338"/>
        <v>0</v>
      </c>
      <c r="BV180" s="35" t="str">
        <f t="shared" si="339"/>
        <v/>
      </c>
      <c r="BW180" s="13" t="b">
        <f t="shared" si="414"/>
        <v>0</v>
      </c>
      <c r="BX180" s="35" t="str">
        <f t="shared" si="340"/>
        <v/>
      </c>
      <c r="BY180" s="265" t="b">
        <f t="shared" si="383"/>
        <v>0</v>
      </c>
      <c r="BZ180" s="35" t="str">
        <f t="shared" si="341"/>
        <v/>
      </c>
      <c r="CA180" s="265" t="b">
        <f t="shared" si="384"/>
        <v>0</v>
      </c>
      <c r="CB180" s="35" t="str">
        <f t="shared" si="342"/>
        <v/>
      </c>
      <c r="CC180" s="272" t="b">
        <f t="shared" si="385"/>
        <v>0</v>
      </c>
      <c r="CD180" s="35" t="str">
        <f t="shared" si="343"/>
        <v/>
      </c>
      <c r="CE180" s="13" t="b">
        <f t="shared" si="344"/>
        <v>0</v>
      </c>
      <c r="CF180" s="35" t="str">
        <f t="shared" si="345"/>
        <v/>
      </c>
      <c r="CG180" s="179">
        <f t="shared" si="346"/>
        <v>0</v>
      </c>
      <c r="CH180" s="179">
        <f t="shared" si="347"/>
        <v>0</v>
      </c>
      <c r="CI180" s="218">
        <f t="shared" si="386"/>
        <v>0</v>
      </c>
      <c r="CJ180" s="218">
        <f t="shared" si="387"/>
        <v>0</v>
      </c>
      <c r="CK180" s="218">
        <f t="shared" si="388"/>
        <v>0</v>
      </c>
      <c r="CL180" s="218">
        <f t="shared" si="389"/>
        <v>0</v>
      </c>
      <c r="CM180" s="218">
        <f t="shared" si="390"/>
        <v>0</v>
      </c>
      <c r="CN180" s="218">
        <f t="shared" si="391"/>
        <v>0</v>
      </c>
      <c r="CO180" s="218">
        <f t="shared" si="392"/>
        <v>0</v>
      </c>
      <c r="CP180" s="218">
        <f t="shared" si="393"/>
        <v>0</v>
      </c>
      <c r="CQ180" s="218">
        <f t="shared" si="394"/>
        <v>0</v>
      </c>
      <c r="CR180" s="218">
        <f t="shared" si="395"/>
        <v>0</v>
      </c>
      <c r="CS180" s="14">
        <f t="shared" si="348"/>
        <v>0</v>
      </c>
      <c r="CT180" s="236">
        <f t="shared" si="349"/>
        <v>0</v>
      </c>
      <c r="CU180" s="237">
        <f t="shared" si="421"/>
        <v>0</v>
      </c>
      <c r="CV180" s="16">
        <f t="shared" si="421"/>
        <v>0</v>
      </c>
      <c r="CW180" s="16">
        <f t="shared" si="421"/>
        <v>0</v>
      </c>
      <c r="CX180" s="16">
        <f t="shared" si="421"/>
        <v>0</v>
      </c>
      <c r="CY180" s="16">
        <f t="shared" si="421"/>
        <v>0</v>
      </c>
      <c r="CZ180" s="16">
        <f t="shared" si="421"/>
        <v>0</v>
      </c>
      <c r="DA180" s="16">
        <f t="shared" si="421"/>
        <v>0</v>
      </c>
      <c r="DB180" s="16">
        <f t="shared" si="421"/>
        <v>0</v>
      </c>
      <c r="DC180" s="16">
        <f t="shared" si="421"/>
        <v>0</v>
      </c>
      <c r="DD180" s="238">
        <f t="shared" si="421"/>
        <v>0</v>
      </c>
      <c r="DE180" s="232">
        <f t="shared" si="422"/>
        <v>0</v>
      </c>
      <c r="DF180" s="132">
        <f t="shared" si="422"/>
        <v>0</v>
      </c>
      <c r="DG180" s="132">
        <f t="shared" si="422"/>
        <v>0</v>
      </c>
      <c r="DH180" s="132">
        <f t="shared" si="422"/>
        <v>0</v>
      </c>
      <c r="DI180" s="132">
        <f t="shared" si="422"/>
        <v>0</v>
      </c>
      <c r="DJ180" s="132">
        <f t="shared" si="422"/>
        <v>0</v>
      </c>
      <c r="DK180" s="132">
        <f t="shared" si="422"/>
        <v>0</v>
      </c>
      <c r="DL180" s="132">
        <f t="shared" si="422"/>
        <v>0</v>
      </c>
      <c r="DM180" s="132">
        <f t="shared" si="422"/>
        <v>0</v>
      </c>
      <c r="DN180" s="233">
        <f t="shared" si="422"/>
        <v>0</v>
      </c>
      <c r="DO180" s="232">
        <f t="shared" si="350"/>
        <v>0</v>
      </c>
      <c r="DP180" s="132">
        <f t="shared" si="351"/>
        <v>0</v>
      </c>
      <c r="DQ180" s="132">
        <f t="shared" si="352"/>
        <v>0</v>
      </c>
      <c r="DR180" s="132">
        <f t="shared" si="353"/>
        <v>0</v>
      </c>
      <c r="DS180" s="132">
        <f t="shared" si="354"/>
        <v>0</v>
      </c>
      <c r="DT180" s="132">
        <f t="shared" si="355"/>
        <v>0</v>
      </c>
      <c r="DU180" s="132">
        <f t="shared" si="356"/>
        <v>0</v>
      </c>
      <c r="DV180" s="132">
        <f t="shared" si="357"/>
        <v>0</v>
      </c>
      <c r="DW180" s="132">
        <f t="shared" si="358"/>
        <v>0</v>
      </c>
      <c r="DX180" s="233">
        <f t="shared" si="359"/>
        <v>0</v>
      </c>
      <c r="DY180" s="231" t="b">
        <f t="shared" si="396"/>
        <v>0</v>
      </c>
      <c r="DZ180" s="163"/>
      <c r="EA180" s="226" t="str">
        <f t="shared" si="397"/>
        <v/>
      </c>
      <c r="EB180" s="178" t="str">
        <f t="shared" si="398"/>
        <v/>
      </c>
      <c r="EC180" s="178" t="str">
        <f t="shared" si="399"/>
        <v/>
      </c>
      <c r="ED180" s="178" t="str">
        <f t="shared" si="400"/>
        <v/>
      </c>
      <c r="EE180" s="178" t="str">
        <f t="shared" si="401"/>
        <v/>
      </c>
      <c r="EF180" s="178" t="str">
        <f t="shared" si="402"/>
        <v/>
      </c>
      <c r="EG180" s="178" t="str">
        <f t="shared" si="403"/>
        <v/>
      </c>
      <c r="EH180" s="178" t="str">
        <f t="shared" si="404"/>
        <v/>
      </c>
      <c r="EI180" s="178" t="str">
        <f t="shared" si="405"/>
        <v/>
      </c>
      <c r="EJ180" s="227" t="str">
        <f t="shared" si="406"/>
        <v/>
      </c>
      <c r="EK180" s="230" t="str">
        <f t="shared" si="360"/>
        <v/>
      </c>
      <c r="EL180" s="177" t="str">
        <f t="shared" si="361"/>
        <v/>
      </c>
      <c r="EM180" s="177" t="str">
        <f t="shared" si="362"/>
        <v/>
      </c>
      <c r="EN180" s="177" t="str">
        <f t="shared" si="363"/>
        <v/>
      </c>
      <c r="EO180" s="177" t="str">
        <f t="shared" si="364"/>
        <v/>
      </c>
      <c r="EP180" s="177" t="str">
        <f t="shared" si="365"/>
        <v/>
      </c>
      <c r="EQ180" s="177" t="str">
        <f t="shared" si="366"/>
        <v/>
      </c>
      <c r="ER180" s="177" t="str">
        <f t="shared" si="367"/>
        <v/>
      </c>
      <c r="ES180" s="177" t="str">
        <f t="shared" si="368"/>
        <v/>
      </c>
      <c r="ET180" s="177" t="str">
        <f t="shared" si="369"/>
        <v/>
      </c>
      <c r="EU180" s="229" t="e">
        <f t="shared" si="370"/>
        <v>#VALUE!</v>
      </c>
      <c r="EV180" s="27" t="e">
        <f t="shared" si="371"/>
        <v>#VALUE!</v>
      </c>
      <c r="EW180" s="27" t="e">
        <f t="shared" si="372"/>
        <v>#VALUE!</v>
      </c>
      <c r="EX180" s="28" t="e">
        <f t="shared" si="373"/>
        <v>#VALUE!</v>
      </c>
      <c r="EY180" s="28" t="e">
        <f t="shared" si="374"/>
        <v>#VALUE!</v>
      </c>
      <c r="EZ180" s="28" t="b">
        <f t="shared" si="375"/>
        <v>0</v>
      </c>
      <c r="FA180" s="176" t="str">
        <f t="shared" si="376"/>
        <v/>
      </c>
      <c r="FB180" s="27" t="e" cm="1">
        <f t="array" aca="1" ref="FB180" ca="1">TEXT(RIGHT(10-RIGHT(SUM(INDEX(1*(MID(MID(C180,1,1)*2,ROW(INDIRECT("1:"&amp;LEN(MID(C180,1,1)*2))),1)),,))+MID(C180,2,1)+
SUM(INDEX(1*(MID(MID(C180,3,1)*2,ROW(INDIRECT("1:"&amp;LEN(MID(C180,3,1)*2))),1)),,))+MID(C180,4,1)+
SUM(INDEX(1*(MID(MID(C180,5,1)*2,ROW(INDIRECT("1:"&amp;LEN(MID(C180,5,1)*2))),1)),,))+MID(C180,6,1)+
SUM(INDEX(1*(MID(MID(C180,8,1)*2,ROW(INDIRECT("1:"&amp;LEN(MID(C180,8,1)*2))),1)),,))+MID(C180,9,1)+
SUM(INDEX(1*(MID(MID(C180,10,1)*2,ROW(INDIRECT("1:"&amp;LEN(MID(C180,10,1)*2))),1)),,)),1),1),"0")</f>
        <v>#VALUE!</v>
      </c>
      <c r="FC180" s="27" t="str">
        <f t="shared" si="377"/>
        <v/>
      </c>
      <c r="FD180" s="29" t="b">
        <f t="shared" si="378"/>
        <v>0</v>
      </c>
      <c r="FE180" s="112" t="b">
        <f>IFERROR(MATCH(D180,'Avtal för korttidsarbete'!$G$13:$G$1012,0),TRUE)</f>
        <v>1</v>
      </c>
      <c r="FF180" s="112" t="b">
        <f t="shared" si="407"/>
        <v>0</v>
      </c>
      <c r="FG180" s="113" t="str" cm="1">
        <f t="array" ref="FG180">IF(FE180=TRUE,"x",INDEX('Avtal för korttidsarbete'!$E$13:$E$1012,$FE180))</f>
        <v>x</v>
      </c>
      <c r="FH180" s="113" t="str" cm="1">
        <f t="array" ref="FH180">IF(FE180=TRUE,"x",INDEX('Avtal för korttidsarbete'!$F$13:$F$1012,$FE180))</f>
        <v>x</v>
      </c>
      <c r="FI180" s="112" t="b">
        <f t="shared" si="408"/>
        <v>0</v>
      </c>
      <c r="FJ180" s="135">
        <f t="shared" si="409"/>
        <v>44166</v>
      </c>
      <c r="FK180" s="135">
        <f t="shared" si="410"/>
        <v>44377</v>
      </c>
      <c r="FL180" s="112" t="b">
        <f t="shared" si="411"/>
        <v>0</v>
      </c>
      <c r="FM180" s="113">
        <f t="shared" si="412"/>
        <v>44166</v>
      </c>
      <c r="FN180" s="135">
        <f t="shared" si="413"/>
        <v>44377</v>
      </c>
      <c r="FO180" s="148" t="b">
        <f>IFERROR(INDEX('Avtal för korttidsarbete'!R:R,MATCH(D180,'Avtal för korttidsarbete'!$G:$G,0)),TRUE)</f>
        <v>1</v>
      </c>
      <c r="FP180" s="135" t="str">
        <f>IF(FO180,"-",INDEX('Avtal för korttidsarbete'!$D:$D,MATCH(D180,'Avtal för korttidsarbete'!$G:$G,0)))</f>
        <v>-</v>
      </c>
      <c r="FQ180" s="113" t="b">
        <f>IFERROR(G180&gt;INDEX(Uppsägningar!E:E,MATCH(C180,Uppsägningar!C:C,0)),FALSE)</f>
        <v>0</v>
      </c>
    </row>
    <row r="181" spans="1:173" x14ac:dyDescent="0.25">
      <c r="A181" s="19">
        <v>165</v>
      </c>
      <c r="B181" s="20"/>
      <c r="C181" s="183"/>
      <c r="D181" s="66"/>
      <c r="E181" s="212">
        <f>IFERROR(INDEX(Admin!$C$7:$C$10,MATCH(FP181,TblNivåValTExt,0)),0)</f>
        <v>0</v>
      </c>
      <c r="F181" s="1"/>
      <c r="G181" s="1"/>
      <c r="H181" s="78"/>
      <c r="I181" s="181"/>
      <c r="J181" s="181"/>
      <c r="K181" s="182"/>
      <c r="L181" s="182"/>
      <c r="M181" s="181"/>
      <c r="N181" s="181"/>
      <c r="O181" s="181"/>
      <c r="P181" s="182"/>
      <c r="Q181" s="182"/>
      <c r="R181" s="181"/>
      <c r="S181" s="181"/>
      <c r="T181" s="181"/>
      <c r="U181" s="182"/>
      <c r="V181" s="182"/>
      <c r="W181" s="181"/>
      <c r="X181" s="181"/>
      <c r="Y181" s="181"/>
      <c r="Z181" s="182"/>
      <c r="AA181" s="182"/>
      <c r="AB181" s="181"/>
      <c r="AC181" s="181"/>
      <c r="AD181" s="181"/>
      <c r="AE181" s="182"/>
      <c r="AF181" s="182"/>
      <c r="AG181" s="181"/>
      <c r="AH181" s="181"/>
      <c r="AI181" s="181"/>
      <c r="AJ181" s="182"/>
      <c r="AK181" s="182"/>
      <c r="AL181" s="181"/>
      <c r="AM181" s="181"/>
      <c r="AN181" s="181"/>
      <c r="AO181" s="182"/>
      <c r="AP181" s="182"/>
      <c r="AQ181" s="181"/>
      <c r="AR181" s="181"/>
      <c r="AS181" s="181"/>
      <c r="AT181" s="182"/>
      <c r="AU181" s="182"/>
      <c r="AV181" s="181"/>
      <c r="AW181" s="181"/>
      <c r="AX181" s="181"/>
      <c r="AY181" s="182"/>
      <c r="AZ181" s="182"/>
      <c r="BA181" s="181"/>
      <c r="BB181" s="181"/>
      <c r="BC181" s="181"/>
      <c r="BD181" s="182"/>
      <c r="BE181" s="182"/>
      <c r="BF181" s="181"/>
      <c r="BG181" s="180">
        <f t="shared" si="379"/>
        <v>0</v>
      </c>
      <c r="BH181" s="116" t="str">
        <f t="shared" si="380"/>
        <v/>
      </c>
      <c r="BI181" s="80" t="b">
        <f t="shared" si="328"/>
        <v>0</v>
      </c>
      <c r="BJ181" s="80" t="str">
        <f t="shared" si="329"/>
        <v/>
      </c>
      <c r="BK181" s="80" t="b">
        <f t="shared" si="381"/>
        <v>0</v>
      </c>
      <c r="BL181" s="13" t="str">
        <f t="shared" si="330"/>
        <v/>
      </c>
      <c r="BM181" s="13" t="b">
        <f t="shared" si="382"/>
        <v>0</v>
      </c>
      <c r="BN181" s="35" t="str">
        <f t="shared" si="331"/>
        <v/>
      </c>
      <c r="BO181" s="13" t="b">
        <f t="shared" si="332"/>
        <v>0</v>
      </c>
      <c r="BP181" s="35" t="str">
        <f t="shared" si="333"/>
        <v/>
      </c>
      <c r="BQ181" s="13" t="b">
        <f t="shared" si="334"/>
        <v>0</v>
      </c>
      <c r="BR181" s="35" t="str">
        <f t="shared" si="335"/>
        <v/>
      </c>
      <c r="BS181" s="35" t="b">
        <f t="shared" si="336"/>
        <v>0</v>
      </c>
      <c r="BT181" s="35" t="str">
        <f t="shared" si="337"/>
        <v/>
      </c>
      <c r="BU181" s="35" t="b">
        <f t="shared" si="338"/>
        <v>0</v>
      </c>
      <c r="BV181" s="35" t="str">
        <f t="shared" si="339"/>
        <v/>
      </c>
      <c r="BW181" s="13" t="b">
        <f t="shared" si="414"/>
        <v>0</v>
      </c>
      <c r="BX181" s="35" t="str">
        <f t="shared" si="340"/>
        <v/>
      </c>
      <c r="BY181" s="265" t="b">
        <f t="shared" si="383"/>
        <v>0</v>
      </c>
      <c r="BZ181" s="35" t="str">
        <f t="shared" si="341"/>
        <v/>
      </c>
      <c r="CA181" s="265" t="b">
        <f t="shared" si="384"/>
        <v>0</v>
      </c>
      <c r="CB181" s="35" t="str">
        <f t="shared" si="342"/>
        <v/>
      </c>
      <c r="CC181" s="272" t="b">
        <f t="shared" si="385"/>
        <v>0</v>
      </c>
      <c r="CD181" s="35" t="str">
        <f t="shared" si="343"/>
        <v/>
      </c>
      <c r="CE181" s="13" t="b">
        <f t="shared" si="344"/>
        <v>0</v>
      </c>
      <c r="CF181" s="35" t="str">
        <f t="shared" si="345"/>
        <v/>
      </c>
      <c r="CG181" s="179">
        <f t="shared" si="346"/>
        <v>0</v>
      </c>
      <c r="CH181" s="179">
        <f t="shared" si="347"/>
        <v>0</v>
      </c>
      <c r="CI181" s="218">
        <f t="shared" si="386"/>
        <v>0</v>
      </c>
      <c r="CJ181" s="218">
        <f t="shared" si="387"/>
        <v>0</v>
      </c>
      <c r="CK181" s="218">
        <f t="shared" si="388"/>
        <v>0</v>
      </c>
      <c r="CL181" s="218">
        <f t="shared" si="389"/>
        <v>0</v>
      </c>
      <c r="CM181" s="218">
        <f t="shared" si="390"/>
        <v>0</v>
      </c>
      <c r="CN181" s="218">
        <f t="shared" si="391"/>
        <v>0</v>
      </c>
      <c r="CO181" s="218">
        <f t="shared" si="392"/>
        <v>0</v>
      </c>
      <c r="CP181" s="218">
        <f t="shared" si="393"/>
        <v>0</v>
      </c>
      <c r="CQ181" s="218">
        <f t="shared" si="394"/>
        <v>0</v>
      </c>
      <c r="CR181" s="218">
        <f t="shared" si="395"/>
        <v>0</v>
      </c>
      <c r="CS181" s="14">
        <f t="shared" si="348"/>
        <v>0</v>
      </c>
      <c r="CT181" s="236">
        <f t="shared" si="349"/>
        <v>0</v>
      </c>
      <c r="CU181" s="237">
        <f t="shared" si="421"/>
        <v>0</v>
      </c>
      <c r="CV181" s="16">
        <f t="shared" si="421"/>
        <v>0</v>
      </c>
      <c r="CW181" s="16">
        <f t="shared" si="421"/>
        <v>0</v>
      </c>
      <c r="CX181" s="16">
        <f t="shared" si="421"/>
        <v>0</v>
      </c>
      <c r="CY181" s="16">
        <f t="shared" si="421"/>
        <v>0</v>
      </c>
      <c r="CZ181" s="16">
        <f t="shared" si="421"/>
        <v>0</v>
      </c>
      <c r="DA181" s="16">
        <f t="shared" si="421"/>
        <v>0</v>
      </c>
      <c r="DB181" s="16">
        <f t="shared" si="421"/>
        <v>0</v>
      </c>
      <c r="DC181" s="16">
        <f t="shared" si="421"/>
        <v>0</v>
      </c>
      <c r="DD181" s="238">
        <f t="shared" si="421"/>
        <v>0</v>
      </c>
      <c r="DE181" s="232">
        <f t="shared" si="422"/>
        <v>0</v>
      </c>
      <c r="DF181" s="132">
        <f t="shared" si="422"/>
        <v>0</v>
      </c>
      <c r="DG181" s="132">
        <f t="shared" si="422"/>
        <v>0</v>
      </c>
      <c r="DH181" s="132">
        <f t="shared" si="422"/>
        <v>0</v>
      </c>
      <c r="DI181" s="132">
        <f t="shared" si="422"/>
        <v>0</v>
      </c>
      <c r="DJ181" s="132">
        <f t="shared" si="422"/>
        <v>0</v>
      </c>
      <c r="DK181" s="132">
        <f t="shared" si="422"/>
        <v>0</v>
      </c>
      <c r="DL181" s="132">
        <f t="shared" si="422"/>
        <v>0</v>
      </c>
      <c r="DM181" s="132">
        <f t="shared" si="422"/>
        <v>0</v>
      </c>
      <c r="DN181" s="233">
        <f t="shared" si="422"/>
        <v>0</v>
      </c>
      <c r="DO181" s="232">
        <f t="shared" si="350"/>
        <v>0</v>
      </c>
      <c r="DP181" s="132">
        <f t="shared" si="351"/>
        <v>0</v>
      </c>
      <c r="DQ181" s="132">
        <f t="shared" si="352"/>
        <v>0</v>
      </c>
      <c r="DR181" s="132">
        <f t="shared" si="353"/>
        <v>0</v>
      </c>
      <c r="DS181" s="132">
        <f t="shared" si="354"/>
        <v>0</v>
      </c>
      <c r="DT181" s="132">
        <f t="shared" si="355"/>
        <v>0</v>
      </c>
      <c r="DU181" s="132">
        <f t="shared" si="356"/>
        <v>0</v>
      </c>
      <c r="DV181" s="132">
        <f t="shared" si="357"/>
        <v>0</v>
      </c>
      <c r="DW181" s="132">
        <f t="shared" si="358"/>
        <v>0</v>
      </c>
      <c r="DX181" s="233">
        <f t="shared" si="359"/>
        <v>0</v>
      </c>
      <c r="DY181" s="231" t="b">
        <f t="shared" si="396"/>
        <v>0</v>
      </c>
      <c r="DZ181" s="163"/>
      <c r="EA181" s="226" t="str">
        <f t="shared" si="397"/>
        <v/>
      </c>
      <c r="EB181" s="178" t="str">
        <f t="shared" si="398"/>
        <v/>
      </c>
      <c r="EC181" s="178" t="str">
        <f t="shared" si="399"/>
        <v/>
      </c>
      <c r="ED181" s="178" t="str">
        <f t="shared" si="400"/>
        <v/>
      </c>
      <c r="EE181" s="178" t="str">
        <f t="shared" si="401"/>
        <v/>
      </c>
      <c r="EF181" s="178" t="str">
        <f t="shared" si="402"/>
        <v/>
      </c>
      <c r="EG181" s="178" t="str">
        <f t="shared" si="403"/>
        <v/>
      </c>
      <c r="EH181" s="178" t="str">
        <f t="shared" si="404"/>
        <v/>
      </c>
      <c r="EI181" s="178" t="str">
        <f t="shared" si="405"/>
        <v/>
      </c>
      <c r="EJ181" s="227" t="str">
        <f t="shared" si="406"/>
        <v/>
      </c>
      <c r="EK181" s="230" t="str">
        <f t="shared" si="360"/>
        <v/>
      </c>
      <c r="EL181" s="177" t="str">
        <f t="shared" si="361"/>
        <v/>
      </c>
      <c r="EM181" s="177" t="str">
        <f t="shared" si="362"/>
        <v/>
      </c>
      <c r="EN181" s="177" t="str">
        <f t="shared" si="363"/>
        <v/>
      </c>
      <c r="EO181" s="177" t="str">
        <f t="shared" si="364"/>
        <v/>
      </c>
      <c r="EP181" s="177" t="str">
        <f t="shared" si="365"/>
        <v/>
      </c>
      <c r="EQ181" s="177" t="str">
        <f t="shared" si="366"/>
        <v/>
      </c>
      <c r="ER181" s="177" t="str">
        <f t="shared" si="367"/>
        <v/>
      </c>
      <c r="ES181" s="177" t="str">
        <f t="shared" si="368"/>
        <v/>
      </c>
      <c r="ET181" s="177" t="str">
        <f t="shared" si="369"/>
        <v/>
      </c>
      <c r="EU181" s="229" t="e">
        <f t="shared" si="370"/>
        <v>#VALUE!</v>
      </c>
      <c r="EV181" s="27" t="e">
        <f t="shared" si="371"/>
        <v>#VALUE!</v>
      </c>
      <c r="EW181" s="27" t="e">
        <f t="shared" si="372"/>
        <v>#VALUE!</v>
      </c>
      <c r="EX181" s="28" t="e">
        <f t="shared" si="373"/>
        <v>#VALUE!</v>
      </c>
      <c r="EY181" s="28" t="e">
        <f t="shared" si="374"/>
        <v>#VALUE!</v>
      </c>
      <c r="EZ181" s="28" t="b">
        <f t="shared" si="375"/>
        <v>0</v>
      </c>
      <c r="FA181" s="176" t="str">
        <f t="shared" si="376"/>
        <v/>
      </c>
      <c r="FB181" s="27" t="e" cm="1">
        <f t="array" aca="1" ref="FB181" ca="1">TEXT(RIGHT(10-RIGHT(SUM(INDEX(1*(MID(MID(C181,1,1)*2,ROW(INDIRECT("1:"&amp;LEN(MID(C181,1,1)*2))),1)),,))+MID(C181,2,1)+
SUM(INDEX(1*(MID(MID(C181,3,1)*2,ROW(INDIRECT("1:"&amp;LEN(MID(C181,3,1)*2))),1)),,))+MID(C181,4,1)+
SUM(INDEX(1*(MID(MID(C181,5,1)*2,ROW(INDIRECT("1:"&amp;LEN(MID(C181,5,1)*2))),1)),,))+MID(C181,6,1)+
SUM(INDEX(1*(MID(MID(C181,8,1)*2,ROW(INDIRECT("1:"&amp;LEN(MID(C181,8,1)*2))),1)),,))+MID(C181,9,1)+
SUM(INDEX(1*(MID(MID(C181,10,1)*2,ROW(INDIRECT("1:"&amp;LEN(MID(C181,10,1)*2))),1)),,)),1),1),"0")</f>
        <v>#VALUE!</v>
      </c>
      <c r="FC181" s="27" t="str">
        <f t="shared" si="377"/>
        <v/>
      </c>
      <c r="FD181" s="29" t="b">
        <f t="shared" si="378"/>
        <v>0</v>
      </c>
      <c r="FE181" s="112" t="b">
        <f>IFERROR(MATCH(D181,'Avtal för korttidsarbete'!$G$13:$G$1012,0),TRUE)</f>
        <v>1</v>
      </c>
      <c r="FF181" s="112" t="b">
        <f t="shared" si="407"/>
        <v>0</v>
      </c>
      <c r="FG181" s="113" t="str" cm="1">
        <f t="array" ref="FG181">IF(FE181=TRUE,"x",INDEX('Avtal för korttidsarbete'!$E$13:$E$1012,$FE181))</f>
        <v>x</v>
      </c>
      <c r="FH181" s="113" t="str" cm="1">
        <f t="array" ref="FH181">IF(FE181=TRUE,"x",INDEX('Avtal för korttidsarbete'!$F$13:$F$1012,$FE181))</f>
        <v>x</v>
      </c>
      <c r="FI181" s="112" t="b">
        <f t="shared" si="408"/>
        <v>0</v>
      </c>
      <c r="FJ181" s="135">
        <f t="shared" si="409"/>
        <v>44166</v>
      </c>
      <c r="FK181" s="135">
        <f t="shared" si="410"/>
        <v>44377</v>
      </c>
      <c r="FL181" s="112" t="b">
        <f t="shared" si="411"/>
        <v>0</v>
      </c>
      <c r="FM181" s="113">
        <f t="shared" si="412"/>
        <v>44166</v>
      </c>
      <c r="FN181" s="135">
        <f t="shared" si="413"/>
        <v>44377</v>
      </c>
      <c r="FO181" s="148" t="b">
        <f>IFERROR(INDEX('Avtal för korttidsarbete'!R:R,MATCH(D181,'Avtal för korttidsarbete'!$G:$G,0)),TRUE)</f>
        <v>1</v>
      </c>
      <c r="FP181" s="135" t="str">
        <f>IF(FO181,"-",INDEX('Avtal för korttidsarbete'!$D:$D,MATCH(D181,'Avtal för korttidsarbete'!$G:$G,0)))</f>
        <v>-</v>
      </c>
      <c r="FQ181" s="113" t="b">
        <f>IFERROR(G181&gt;INDEX(Uppsägningar!E:E,MATCH(C181,Uppsägningar!C:C,0)),FALSE)</f>
        <v>0</v>
      </c>
    </row>
    <row r="182" spans="1:173" x14ac:dyDescent="0.25">
      <c r="A182" s="19">
        <v>166</v>
      </c>
      <c r="B182" s="20"/>
      <c r="C182" s="183"/>
      <c r="D182" s="66"/>
      <c r="E182" s="212">
        <f>IFERROR(INDEX(Admin!$C$7:$C$10,MATCH(FP182,TblNivåValTExt,0)),0)</f>
        <v>0</v>
      </c>
      <c r="F182" s="1"/>
      <c r="G182" s="1"/>
      <c r="H182" s="78"/>
      <c r="I182" s="181"/>
      <c r="J182" s="181"/>
      <c r="K182" s="182"/>
      <c r="L182" s="182"/>
      <c r="M182" s="181"/>
      <c r="N182" s="181"/>
      <c r="O182" s="181"/>
      <c r="P182" s="182"/>
      <c r="Q182" s="182"/>
      <c r="R182" s="181"/>
      <c r="S182" s="181"/>
      <c r="T182" s="181"/>
      <c r="U182" s="182"/>
      <c r="V182" s="182"/>
      <c r="W182" s="181"/>
      <c r="X182" s="181"/>
      <c r="Y182" s="181"/>
      <c r="Z182" s="182"/>
      <c r="AA182" s="182"/>
      <c r="AB182" s="181"/>
      <c r="AC182" s="181"/>
      <c r="AD182" s="181"/>
      <c r="AE182" s="182"/>
      <c r="AF182" s="182"/>
      <c r="AG182" s="181"/>
      <c r="AH182" s="181"/>
      <c r="AI182" s="181"/>
      <c r="AJ182" s="182"/>
      <c r="AK182" s="182"/>
      <c r="AL182" s="181"/>
      <c r="AM182" s="181"/>
      <c r="AN182" s="181"/>
      <c r="AO182" s="182"/>
      <c r="AP182" s="182"/>
      <c r="AQ182" s="181"/>
      <c r="AR182" s="181"/>
      <c r="AS182" s="181"/>
      <c r="AT182" s="182"/>
      <c r="AU182" s="182"/>
      <c r="AV182" s="181"/>
      <c r="AW182" s="181"/>
      <c r="AX182" s="181"/>
      <c r="AY182" s="182"/>
      <c r="AZ182" s="182"/>
      <c r="BA182" s="181"/>
      <c r="BB182" s="181"/>
      <c r="BC182" s="181"/>
      <c r="BD182" s="182"/>
      <c r="BE182" s="182"/>
      <c r="BF182" s="181"/>
      <c r="BG182" s="180">
        <f t="shared" si="379"/>
        <v>0</v>
      </c>
      <c r="BH182" s="116" t="str">
        <f t="shared" si="380"/>
        <v/>
      </c>
      <c r="BI182" s="80" t="b">
        <f t="shared" si="328"/>
        <v>0</v>
      </c>
      <c r="BJ182" s="80" t="str">
        <f t="shared" si="329"/>
        <v/>
      </c>
      <c r="BK182" s="80" t="b">
        <f t="shared" si="381"/>
        <v>0</v>
      </c>
      <c r="BL182" s="13" t="str">
        <f t="shared" si="330"/>
        <v/>
      </c>
      <c r="BM182" s="13" t="b">
        <f t="shared" si="382"/>
        <v>0</v>
      </c>
      <c r="BN182" s="35" t="str">
        <f t="shared" si="331"/>
        <v/>
      </c>
      <c r="BO182" s="13" t="b">
        <f t="shared" si="332"/>
        <v>0</v>
      </c>
      <c r="BP182" s="35" t="str">
        <f t="shared" si="333"/>
        <v/>
      </c>
      <c r="BQ182" s="13" t="b">
        <f t="shared" si="334"/>
        <v>0</v>
      </c>
      <c r="BR182" s="35" t="str">
        <f t="shared" si="335"/>
        <v/>
      </c>
      <c r="BS182" s="35" t="b">
        <f t="shared" si="336"/>
        <v>0</v>
      </c>
      <c r="BT182" s="35" t="str">
        <f t="shared" si="337"/>
        <v/>
      </c>
      <c r="BU182" s="35" t="b">
        <f t="shared" si="338"/>
        <v>0</v>
      </c>
      <c r="BV182" s="35" t="str">
        <f t="shared" si="339"/>
        <v/>
      </c>
      <c r="BW182" s="13" t="b">
        <f t="shared" si="414"/>
        <v>0</v>
      </c>
      <c r="BX182" s="35" t="str">
        <f t="shared" si="340"/>
        <v/>
      </c>
      <c r="BY182" s="265" t="b">
        <f t="shared" si="383"/>
        <v>0</v>
      </c>
      <c r="BZ182" s="35" t="str">
        <f t="shared" si="341"/>
        <v/>
      </c>
      <c r="CA182" s="265" t="b">
        <f t="shared" si="384"/>
        <v>0</v>
      </c>
      <c r="CB182" s="35" t="str">
        <f t="shared" si="342"/>
        <v/>
      </c>
      <c r="CC182" s="272" t="b">
        <f t="shared" si="385"/>
        <v>0</v>
      </c>
      <c r="CD182" s="35" t="str">
        <f t="shared" si="343"/>
        <v/>
      </c>
      <c r="CE182" s="13" t="b">
        <f t="shared" si="344"/>
        <v>0</v>
      </c>
      <c r="CF182" s="35" t="str">
        <f t="shared" si="345"/>
        <v/>
      </c>
      <c r="CG182" s="179">
        <f t="shared" si="346"/>
        <v>0</v>
      </c>
      <c r="CH182" s="179">
        <f t="shared" si="347"/>
        <v>0</v>
      </c>
      <c r="CI182" s="218">
        <f t="shared" si="386"/>
        <v>0</v>
      </c>
      <c r="CJ182" s="218">
        <f t="shared" si="387"/>
        <v>0</v>
      </c>
      <c r="CK182" s="218">
        <f t="shared" si="388"/>
        <v>0</v>
      </c>
      <c r="CL182" s="218">
        <f t="shared" si="389"/>
        <v>0</v>
      </c>
      <c r="CM182" s="218">
        <f t="shared" si="390"/>
        <v>0</v>
      </c>
      <c r="CN182" s="218">
        <f t="shared" si="391"/>
        <v>0</v>
      </c>
      <c r="CO182" s="218">
        <f t="shared" si="392"/>
        <v>0</v>
      </c>
      <c r="CP182" s="218">
        <f t="shared" si="393"/>
        <v>0</v>
      </c>
      <c r="CQ182" s="218">
        <f t="shared" si="394"/>
        <v>0</v>
      </c>
      <c r="CR182" s="218">
        <f t="shared" si="395"/>
        <v>0</v>
      </c>
      <c r="CS182" s="14">
        <f t="shared" si="348"/>
        <v>0</v>
      </c>
      <c r="CT182" s="236">
        <f t="shared" si="349"/>
        <v>0</v>
      </c>
      <c r="CU182" s="237">
        <f t="shared" si="421"/>
        <v>0</v>
      </c>
      <c r="CV182" s="16">
        <f t="shared" si="421"/>
        <v>0</v>
      </c>
      <c r="CW182" s="16">
        <f t="shared" si="421"/>
        <v>0</v>
      </c>
      <c r="CX182" s="16">
        <f t="shared" si="421"/>
        <v>0</v>
      </c>
      <c r="CY182" s="16">
        <f t="shared" si="421"/>
        <v>0</v>
      </c>
      <c r="CZ182" s="16">
        <f t="shared" si="421"/>
        <v>0</v>
      </c>
      <c r="DA182" s="16">
        <f t="shared" si="421"/>
        <v>0</v>
      </c>
      <c r="DB182" s="16">
        <f t="shared" si="421"/>
        <v>0</v>
      </c>
      <c r="DC182" s="16">
        <f t="shared" si="421"/>
        <v>0</v>
      </c>
      <c r="DD182" s="238">
        <f t="shared" si="421"/>
        <v>0</v>
      </c>
      <c r="DE182" s="232">
        <f t="shared" si="422"/>
        <v>0</v>
      </c>
      <c r="DF182" s="132">
        <f t="shared" si="422"/>
        <v>0</v>
      </c>
      <c r="DG182" s="132">
        <f t="shared" si="422"/>
        <v>0</v>
      </c>
      <c r="DH182" s="132">
        <f t="shared" si="422"/>
        <v>0</v>
      </c>
      <c r="DI182" s="132">
        <f t="shared" si="422"/>
        <v>0</v>
      </c>
      <c r="DJ182" s="132">
        <f t="shared" si="422"/>
        <v>0</v>
      </c>
      <c r="DK182" s="132">
        <f t="shared" si="422"/>
        <v>0</v>
      </c>
      <c r="DL182" s="132">
        <f t="shared" si="422"/>
        <v>0</v>
      </c>
      <c r="DM182" s="132">
        <f t="shared" si="422"/>
        <v>0</v>
      </c>
      <c r="DN182" s="233">
        <f t="shared" si="422"/>
        <v>0</v>
      </c>
      <c r="DO182" s="232">
        <f t="shared" si="350"/>
        <v>0</v>
      </c>
      <c r="DP182" s="132">
        <f t="shared" si="351"/>
        <v>0</v>
      </c>
      <c r="DQ182" s="132">
        <f t="shared" si="352"/>
        <v>0</v>
      </c>
      <c r="DR182" s="132">
        <f t="shared" si="353"/>
        <v>0</v>
      </c>
      <c r="DS182" s="132">
        <f t="shared" si="354"/>
        <v>0</v>
      </c>
      <c r="DT182" s="132">
        <f t="shared" si="355"/>
        <v>0</v>
      </c>
      <c r="DU182" s="132">
        <f t="shared" si="356"/>
        <v>0</v>
      </c>
      <c r="DV182" s="132">
        <f t="shared" si="357"/>
        <v>0</v>
      </c>
      <c r="DW182" s="132">
        <f t="shared" si="358"/>
        <v>0</v>
      </c>
      <c r="DX182" s="233">
        <f t="shared" si="359"/>
        <v>0</v>
      </c>
      <c r="DY182" s="231" t="b">
        <f t="shared" si="396"/>
        <v>0</v>
      </c>
      <c r="DZ182" s="163"/>
      <c r="EA182" s="226" t="str">
        <f t="shared" si="397"/>
        <v/>
      </c>
      <c r="EB182" s="178" t="str">
        <f t="shared" si="398"/>
        <v/>
      </c>
      <c r="EC182" s="178" t="str">
        <f t="shared" si="399"/>
        <v/>
      </c>
      <c r="ED182" s="178" t="str">
        <f t="shared" si="400"/>
        <v/>
      </c>
      <c r="EE182" s="178" t="str">
        <f t="shared" si="401"/>
        <v/>
      </c>
      <c r="EF182" s="178" t="str">
        <f t="shared" si="402"/>
        <v/>
      </c>
      <c r="EG182" s="178" t="str">
        <f t="shared" si="403"/>
        <v/>
      </c>
      <c r="EH182" s="178" t="str">
        <f t="shared" si="404"/>
        <v/>
      </c>
      <c r="EI182" s="178" t="str">
        <f t="shared" si="405"/>
        <v/>
      </c>
      <c r="EJ182" s="227" t="str">
        <f t="shared" si="406"/>
        <v/>
      </c>
      <c r="EK182" s="230" t="str">
        <f t="shared" si="360"/>
        <v/>
      </c>
      <c r="EL182" s="177" t="str">
        <f t="shared" si="361"/>
        <v/>
      </c>
      <c r="EM182" s="177" t="str">
        <f t="shared" si="362"/>
        <v/>
      </c>
      <c r="EN182" s="177" t="str">
        <f t="shared" si="363"/>
        <v/>
      </c>
      <c r="EO182" s="177" t="str">
        <f t="shared" si="364"/>
        <v/>
      </c>
      <c r="EP182" s="177" t="str">
        <f t="shared" si="365"/>
        <v/>
      </c>
      <c r="EQ182" s="177" t="str">
        <f t="shared" si="366"/>
        <v/>
      </c>
      <c r="ER182" s="177" t="str">
        <f t="shared" si="367"/>
        <v/>
      </c>
      <c r="ES182" s="177" t="str">
        <f t="shared" si="368"/>
        <v/>
      </c>
      <c r="ET182" s="177" t="str">
        <f t="shared" si="369"/>
        <v/>
      </c>
      <c r="EU182" s="229" t="e">
        <f t="shared" si="370"/>
        <v>#VALUE!</v>
      </c>
      <c r="EV182" s="27" t="e">
        <f t="shared" si="371"/>
        <v>#VALUE!</v>
      </c>
      <c r="EW182" s="27" t="e">
        <f t="shared" si="372"/>
        <v>#VALUE!</v>
      </c>
      <c r="EX182" s="28" t="e">
        <f t="shared" si="373"/>
        <v>#VALUE!</v>
      </c>
      <c r="EY182" s="28" t="e">
        <f t="shared" si="374"/>
        <v>#VALUE!</v>
      </c>
      <c r="EZ182" s="28" t="b">
        <f t="shared" si="375"/>
        <v>0</v>
      </c>
      <c r="FA182" s="176" t="str">
        <f t="shared" si="376"/>
        <v/>
      </c>
      <c r="FB182" s="27" t="e" cm="1">
        <f t="array" aca="1" ref="FB182" ca="1">TEXT(RIGHT(10-RIGHT(SUM(INDEX(1*(MID(MID(C182,1,1)*2,ROW(INDIRECT("1:"&amp;LEN(MID(C182,1,1)*2))),1)),,))+MID(C182,2,1)+
SUM(INDEX(1*(MID(MID(C182,3,1)*2,ROW(INDIRECT("1:"&amp;LEN(MID(C182,3,1)*2))),1)),,))+MID(C182,4,1)+
SUM(INDEX(1*(MID(MID(C182,5,1)*2,ROW(INDIRECT("1:"&amp;LEN(MID(C182,5,1)*2))),1)),,))+MID(C182,6,1)+
SUM(INDEX(1*(MID(MID(C182,8,1)*2,ROW(INDIRECT("1:"&amp;LEN(MID(C182,8,1)*2))),1)),,))+MID(C182,9,1)+
SUM(INDEX(1*(MID(MID(C182,10,1)*2,ROW(INDIRECT("1:"&amp;LEN(MID(C182,10,1)*2))),1)),,)),1),1),"0")</f>
        <v>#VALUE!</v>
      </c>
      <c r="FC182" s="27" t="str">
        <f t="shared" si="377"/>
        <v/>
      </c>
      <c r="FD182" s="29" t="b">
        <f t="shared" si="378"/>
        <v>0</v>
      </c>
      <c r="FE182" s="112" t="b">
        <f>IFERROR(MATCH(D182,'Avtal för korttidsarbete'!$G$13:$G$1012,0),TRUE)</f>
        <v>1</v>
      </c>
      <c r="FF182" s="112" t="b">
        <f t="shared" si="407"/>
        <v>0</v>
      </c>
      <c r="FG182" s="113" t="str" cm="1">
        <f t="array" ref="FG182">IF(FE182=TRUE,"x",INDEX('Avtal för korttidsarbete'!$E$13:$E$1012,$FE182))</f>
        <v>x</v>
      </c>
      <c r="FH182" s="113" t="str" cm="1">
        <f t="array" ref="FH182">IF(FE182=TRUE,"x",INDEX('Avtal för korttidsarbete'!$F$13:$F$1012,$FE182))</f>
        <v>x</v>
      </c>
      <c r="FI182" s="112" t="b">
        <f t="shared" si="408"/>
        <v>0</v>
      </c>
      <c r="FJ182" s="135">
        <f t="shared" si="409"/>
        <v>44166</v>
      </c>
      <c r="FK182" s="135">
        <f t="shared" si="410"/>
        <v>44377</v>
      </c>
      <c r="FL182" s="112" t="b">
        <f t="shared" si="411"/>
        <v>0</v>
      </c>
      <c r="FM182" s="113">
        <f t="shared" si="412"/>
        <v>44166</v>
      </c>
      <c r="FN182" s="135">
        <f t="shared" si="413"/>
        <v>44377</v>
      </c>
      <c r="FO182" s="148" t="b">
        <f>IFERROR(INDEX('Avtal för korttidsarbete'!R:R,MATCH(D182,'Avtal för korttidsarbete'!$G:$G,0)),TRUE)</f>
        <v>1</v>
      </c>
      <c r="FP182" s="135" t="str">
        <f>IF(FO182,"-",INDEX('Avtal för korttidsarbete'!$D:$D,MATCH(D182,'Avtal för korttidsarbete'!$G:$G,0)))</f>
        <v>-</v>
      </c>
      <c r="FQ182" s="113" t="b">
        <f>IFERROR(G182&gt;INDEX(Uppsägningar!E:E,MATCH(C182,Uppsägningar!C:C,0)),FALSE)</f>
        <v>0</v>
      </c>
    </row>
    <row r="183" spans="1:173" x14ac:dyDescent="0.25">
      <c r="A183" s="19">
        <v>167</v>
      </c>
      <c r="B183" s="20"/>
      <c r="C183" s="183"/>
      <c r="D183" s="66"/>
      <c r="E183" s="212">
        <f>IFERROR(INDEX(Admin!$C$7:$C$10,MATCH(FP183,TblNivåValTExt,0)),0)</f>
        <v>0</v>
      </c>
      <c r="F183" s="1"/>
      <c r="G183" s="1"/>
      <c r="H183" s="78"/>
      <c r="I183" s="181"/>
      <c r="J183" s="181"/>
      <c r="K183" s="182"/>
      <c r="L183" s="182"/>
      <c r="M183" s="181"/>
      <c r="N183" s="181"/>
      <c r="O183" s="181"/>
      <c r="P183" s="182"/>
      <c r="Q183" s="182"/>
      <c r="R183" s="181"/>
      <c r="S183" s="181"/>
      <c r="T183" s="181"/>
      <c r="U183" s="182"/>
      <c r="V183" s="182"/>
      <c r="W183" s="181"/>
      <c r="X183" s="181"/>
      <c r="Y183" s="181"/>
      <c r="Z183" s="182"/>
      <c r="AA183" s="182"/>
      <c r="AB183" s="181"/>
      <c r="AC183" s="181"/>
      <c r="AD183" s="181"/>
      <c r="AE183" s="182"/>
      <c r="AF183" s="182"/>
      <c r="AG183" s="181"/>
      <c r="AH183" s="181"/>
      <c r="AI183" s="181"/>
      <c r="AJ183" s="182"/>
      <c r="AK183" s="182"/>
      <c r="AL183" s="181"/>
      <c r="AM183" s="181"/>
      <c r="AN183" s="181"/>
      <c r="AO183" s="182"/>
      <c r="AP183" s="182"/>
      <c r="AQ183" s="181"/>
      <c r="AR183" s="181"/>
      <c r="AS183" s="181"/>
      <c r="AT183" s="182"/>
      <c r="AU183" s="182"/>
      <c r="AV183" s="181"/>
      <c r="AW183" s="181"/>
      <c r="AX183" s="181"/>
      <c r="AY183" s="182"/>
      <c r="AZ183" s="182"/>
      <c r="BA183" s="181"/>
      <c r="BB183" s="181"/>
      <c r="BC183" s="181"/>
      <c r="BD183" s="182"/>
      <c r="BE183" s="182"/>
      <c r="BF183" s="181"/>
      <c r="BG183" s="180">
        <f t="shared" si="379"/>
        <v>0</v>
      </c>
      <c r="BH183" s="116" t="str">
        <f t="shared" si="380"/>
        <v/>
      </c>
      <c r="BI183" s="80" t="b">
        <f t="shared" si="328"/>
        <v>0</v>
      </c>
      <c r="BJ183" s="80" t="str">
        <f t="shared" si="329"/>
        <v/>
      </c>
      <c r="BK183" s="80" t="b">
        <f t="shared" si="381"/>
        <v>0</v>
      </c>
      <c r="BL183" s="13" t="str">
        <f t="shared" si="330"/>
        <v/>
      </c>
      <c r="BM183" s="13" t="b">
        <f t="shared" si="382"/>
        <v>0</v>
      </c>
      <c r="BN183" s="35" t="str">
        <f t="shared" si="331"/>
        <v/>
      </c>
      <c r="BO183" s="13" t="b">
        <f t="shared" si="332"/>
        <v>0</v>
      </c>
      <c r="BP183" s="35" t="str">
        <f t="shared" si="333"/>
        <v/>
      </c>
      <c r="BQ183" s="13" t="b">
        <f t="shared" si="334"/>
        <v>0</v>
      </c>
      <c r="BR183" s="35" t="str">
        <f t="shared" si="335"/>
        <v/>
      </c>
      <c r="BS183" s="35" t="b">
        <f t="shared" si="336"/>
        <v>0</v>
      </c>
      <c r="BT183" s="35" t="str">
        <f t="shared" si="337"/>
        <v/>
      </c>
      <c r="BU183" s="35" t="b">
        <f t="shared" si="338"/>
        <v>0</v>
      </c>
      <c r="BV183" s="35" t="str">
        <f t="shared" si="339"/>
        <v/>
      </c>
      <c r="BW183" s="13" t="b">
        <f t="shared" si="414"/>
        <v>0</v>
      </c>
      <c r="BX183" s="35" t="str">
        <f t="shared" si="340"/>
        <v/>
      </c>
      <c r="BY183" s="265" t="b">
        <f t="shared" si="383"/>
        <v>0</v>
      </c>
      <c r="BZ183" s="35" t="str">
        <f t="shared" si="341"/>
        <v/>
      </c>
      <c r="CA183" s="265" t="b">
        <f t="shared" si="384"/>
        <v>0</v>
      </c>
      <c r="CB183" s="35" t="str">
        <f t="shared" si="342"/>
        <v/>
      </c>
      <c r="CC183" s="272" t="b">
        <f t="shared" si="385"/>
        <v>0</v>
      </c>
      <c r="CD183" s="35" t="str">
        <f t="shared" si="343"/>
        <v/>
      </c>
      <c r="CE183" s="13" t="b">
        <f t="shared" si="344"/>
        <v>0</v>
      </c>
      <c r="CF183" s="35" t="str">
        <f t="shared" si="345"/>
        <v/>
      </c>
      <c r="CG183" s="179">
        <f t="shared" si="346"/>
        <v>0</v>
      </c>
      <c r="CH183" s="179">
        <f t="shared" si="347"/>
        <v>0</v>
      </c>
      <c r="CI183" s="218">
        <f t="shared" si="386"/>
        <v>0</v>
      </c>
      <c r="CJ183" s="218">
        <f t="shared" si="387"/>
        <v>0</v>
      </c>
      <c r="CK183" s="218">
        <f t="shared" si="388"/>
        <v>0</v>
      </c>
      <c r="CL183" s="218">
        <f t="shared" si="389"/>
        <v>0</v>
      </c>
      <c r="CM183" s="218">
        <f t="shared" si="390"/>
        <v>0</v>
      </c>
      <c r="CN183" s="218">
        <f t="shared" si="391"/>
        <v>0</v>
      </c>
      <c r="CO183" s="218">
        <f t="shared" si="392"/>
        <v>0</v>
      </c>
      <c r="CP183" s="218">
        <f t="shared" si="393"/>
        <v>0</v>
      </c>
      <c r="CQ183" s="218">
        <f t="shared" si="394"/>
        <v>0</v>
      </c>
      <c r="CR183" s="218">
        <f t="shared" si="395"/>
        <v>0</v>
      </c>
      <c r="CS183" s="14">
        <f t="shared" si="348"/>
        <v>0</v>
      </c>
      <c r="CT183" s="236">
        <f t="shared" si="349"/>
        <v>0</v>
      </c>
      <c r="CU183" s="237">
        <f t="shared" si="421"/>
        <v>0</v>
      </c>
      <c r="CV183" s="16">
        <f t="shared" si="421"/>
        <v>0</v>
      </c>
      <c r="CW183" s="16">
        <f t="shared" si="421"/>
        <v>0</v>
      </c>
      <c r="CX183" s="16">
        <f t="shared" si="421"/>
        <v>0</v>
      </c>
      <c r="CY183" s="16">
        <f t="shared" si="421"/>
        <v>0</v>
      </c>
      <c r="CZ183" s="16">
        <f t="shared" si="421"/>
        <v>0</v>
      </c>
      <c r="DA183" s="16">
        <f t="shared" si="421"/>
        <v>0</v>
      </c>
      <c r="DB183" s="16">
        <f t="shared" si="421"/>
        <v>0</v>
      </c>
      <c r="DC183" s="16">
        <f t="shared" si="421"/>
        <v>0</v>
      </c>
      <c r="DD183" s="238">
        <f t="shared" si="421"/>
        <v>0</v>
      </c>
      <c r="DE183" s="232">
        <f t="shared" si="422"/>
        <v>0</v>
      </c>
      <c r="DF183" s="132">
        <f t="shared" si="422"/>
        <v>0</v>
      </c>
      <c r="DG183" s="132">
        <f t="shared" si="422"/>
        <v>0</v>
      </c>
      <c r="DH183" s="132">
        <f t="shared" si="422"/>
        <v>0</v>
      </c>
      <c r="DI183" s="132">
        <f t="shared" si="422"/>
        <v>0</v>
      </c>
      <c r="DJ183" s="132">
        <f t="shared" si="422"/>
        <v>0</v>
      </c>
      <c r="DK183" s="132">
        <f t="shared" si="422"/>
        <v>0</v>
      </c>
      <c r="DL183" s="132">
        <f t="shared" si="422"/>
        <v>0</v>
      </c>
      <c r="DM183" s="132">
        <f t="shared" si="422"/>
        <v>0</v>
      </c>
      <c r="DN183" s="233">
        <f t="shared" si="422"/>
        <v>0</v>
      </c>
      <c r="DO183" s="232">
        <f t="shared" si="350"/>
        <v>0</v>
      </c>
      <c r="DP183" s="132">
        <f t="shared" si="351"/>
        <v>0</v>
      </c>
      <c r="DQ183" s="132">
        <f t="shared" si="352"/>
        <v>0</v>
      </c>
      <c r="DR183" s="132">
        <f t="shared" si="353"/>
        <v>0</v>
      </c>
      <c r="DS183" s="132">
        <f t="shared" si="354"/>
        <v>0</v>
      </c>
      <c r="DT183" s="132">
        <f t="shared" si="355"/>
        <v>0</v>
      </c>
      <c r="DU183" s="132">
        <f t="shared" si="356"/>
        <v>0</v>
      </c>
      <c r="DV183" s="132">
        <f t="shared" si="357"/>
        <v>0</v>
      </c>
      <c r="DW183" s="132">
        <f t="shared" si="358"/>
        <v>0</v>
      </c>
      <c r="DX183" s="233">
        <f t="shared" si="359"/>
        <v>0</v>
      </c>
      <c r="DY183" s="231" t="b">
        <f t="shared" si="396"/>
        <v>0</v>
      </c>
      <c r="DZ183" s="163"/>
      <c r="EA183" s="226" t="str">
        <f t="shared" si="397"/>
        <v/>
      </c>
      <c r="EB183" s="178" t="str">
        <f t="shared" si="398"/>
        <v/>
      </c>
      <c r="EC183" s="178" t="str">
        <f t="shared" si="399"/>
        <v/>
      </c>
      <c r="ED183" s="178" t="str">
        <f t="shared" si="400"/>
        <v/>
      </c>
      <c r="EE183" s="178" t="str">
        <f t="shared" si="401"/>
        <v/>
      </c>
      <c r="EF183" s="178" t="str">
        <f t="shared" si="402"/>
        <v/>
      </c>
      <c r="EG183" s="178" t="str">
        <f t="shared" si="403"/>
        <v/>
      </c>
      <c r="EH183" s="178" t="str">
        <f t="shared" si="404"/>
        <v/>
      </c>
      <c r="EI183" s="178" t="str">
        <f t="shared" si="405"/>
        <v/>
      </c>
      <c r="EJ183" s="227" t="str">
        <f t="shared" si="406"/>
        <v/>
      </c>
      <c r="EK183" s="230" t="str">
        <f t="shared" si="360"/>
        <v/>
      </c>
      <c r="EL183" s="177" t="str">
        <f t="shared" si="361"/>
        <v/>
      </c>
      <c r="EM183" s="177" t="str">
        <f t="shared" si="362"/>
        <v/>
      </c>
      <c r="EN183" s="177" t="str">
        <f t="shared" si="363"/>
        <v/>
      </c>
      <c r="EO183" s="177" t="str">
        <f t="shared" si="364"/>
        <v/>
      </c>
      <c r="EP183" s="177" t="str">
        <f t="shared" si="365"/>
        <v/>
      </c>
      <c r="EQ183" s="177" t="str">
        <f t="shared" si="366"/>
        <v/>
      </c>
      <c r="ER183" s="177" t="str">
        <f t="shared" si="367"/>
        <v/>
      </c>
      <c r="ES183" s="177" t="str">
        <f t="shared" si="368"/>
        <v/>
      </c>
      <c r="ET183" s="177" t="str">
        <f t="shared" si="369"/>
        <v/>
      </c>
      <c r="EU183" s="229" t="e">
        <f t="shared" si="370"/>
        <v>#VALUE!</v>
      </c>
      <c r="EV183" s="27" t="e">
        <f t="shared" si="371"/>
        <v>#VALUE!</v>
      </c>
      <c r="EW183" s="27" t="e">
        <f t="shared" si="372"/>
        <v>#VALUE!</v>
      </c>
      <c r="EX183" s="28" t="e">
        <f t="shared" si="373"/>
        <v>#VALUE!</v>
      </c>
      <c r="EY183" s="28" t="e">
        <f t="shared" si="374"/>
        <v>#VALUE!</v>
      </c>
      <c r="EZ183" s="28" t="b">
        <f t="shared" si="375"/>
        <v>0</v>
      </c>
      <c r="FA183" s="176" t="str">
        <f t="shared" si="376"/>
        <v/>
      </c>
      <c r="FB183" s="27" t="e" cm="1">
        <f t="array" aca="1" ref="FB183" ca="1">TEXT(RIGHT(10-RIGHT(SUM(INDEX(1*(MID(MID(C183,1,1)*2,ROW(INDIRECT("1:"&amp;LEN(MID(C183,1,1)*2))),1)),,))+MID(C183,2,1)+
SUM(INDEX(1*(MID(MID(C183,3,1)*2,ROW(INDIRECT("1:"&amp;LEN(MID(C183,3,1)*2))),1)),,))+MID(C183,4,1)+
SUM(INDEX(1*(MID(MID(C183,5,1)*2,ROW(INDIRECT("1:"&amp;LEN(MID(C183,5,1)*2))),1)),,))+MID(C183,6,1)+
SUM(INDEX(1*(MID(MID(C183,8,1)*2,ROW(INDIRECT("1:"&amp;LEN(MID(C183,8,1)*2))),1)),,))+MID(C183,9,1)+
SUM(INDEX(1*(MID(MID(C183,10,1)*2,ROW(INDIRECT("1:"&amp;LEN(MID(C183,10,1)*2))),1)),,)),1),1),"0")</f>
        <v>#VALUE!</v>
      </c>
      <c r="FC183" s="27" t="str">
        <f t="shared" si="377"/>
        <v/>
      </c>
      <c r="FD183" s="29" t="b">
        <f t="shared" si="378"/>
        <v>0</v>
      </c>
      <c r="FE183" s="112" t="b">
        <f>IFERROR(MATCH(D183,'Avtal för korttidsarbete'!$G$13:$G$1012,0),TRUE)</f>
        <v>1</v>
      </c>
      <c r="FF183" s="112" t="b">
        <f t="shared" si="407"/>
        <v>0</v>
      </c>
      <c r="FG183" s="113" t="str" cm="1">
        <f t="array" ref="FG183">IF(FE183=TRUE,"x",INDEX('Avtal för korttidsarbete'!$E$13:$E$1012,$FE183))</f>
        <v>x</v>
      </c>
      <c r="FH183" s="113" t="str" cm="1">
        <f t="array" ref="FH183">IF(FE183=TRUE,"x",INDEX('Avtal för korttidsarbete'!$F$13:$F$1012,$FE183))</f>
        <v>x</v>
      </c>
      <c r="FI183" s="112" t="b">
        <f t="shared" si="408"/>
        <v>0</v>
      </c>
      <c r="FJ183" s="135">
        <f t="shared" si="409"/>
        <v>44166</v>
      </c>
      <c r="FK183" s="135">
        <f t="shared" si="410"/>
        <v>44377</v>
      </c>
      <c r="FL183" s="112" t="b">
        <f t="shared" si="411"/>
        <v>0</v>
      </c>
      <c r="FM183" s="113">
        <f t="shared" si="412"/>
        <v>44166</v>
      </c>
      <c r="FN183" s="135">
        <f t="shared" si="413"/>
        <v>44377</v>
      </c>
      <c r="FO183" s="148" t="b">
        <f>IFERROR(INDEX('Avtal för korttidsarbete'!R:R,MATCH(D183,'Avtal för korttidsarbete'!$G:$G,0)),TRUE)</f>
        <v>1</v>
      </c>
      <c r="FP183" s="135" t="str">
        <f>IF(FO183,"-",INDEX('Avtal för korttidsarbete'!$D:$D,MATCH(D183,'Avtal för korttidsarbete'!$G:$G,0)))</f>
        <v>-</v>
      </c>
      <c r="FQ183" s="113" t="b">
        <f>IFERROR(G183&gt;INDEX(Uppsägningar!E:E,MATCH(C183,Uppsägningar!C:C,0)),FALSE)</f>
        <v>0</v>
      </c>
    </row>
    <row r="184" spans="1:173" x14ac:dyDescent="0.25">
      <c r="A184" s="19">
        <v>168</v>
      </c>
      <c r="B184" s="20"/>
      <c r="C184" s="183"/>
      <c r="D184" s="66"/>
      <c r="E184" s="212">
        <f>IFERROR(INDEX(Admin!$C$7:$C$10,MATCH(FP184,TblNivåValTExt,0)),0)</f>
        <v>0</v>
      </c>
      <c r="F184" s="1"/>
      <c r="G184" s="1"/>
      <c r="H184" s="78"/>
      <c r="I184" s="181"/>
      <c r="J184" s="181"/>
      <c r="K184" s="182"/>
      <c r="L184" s="182"/>
      <c r="M184" s="181"/>
      <c r="N184" s="181"/>
      <c r="O184" s="181"/>
      <c r="P184" s="182"/>
      <c r="Q184" s="182"/>
      <c r="R184" s="181"/>
      <c r="S184" s="181"/>
      <c r="T184" s="181"/>
      <c r="U184" s="182"/>
      <c r="V184" s="182"/>
      <c r="W184" s="181"/>
      <c r="X184" s="181"/>
      <c r="Y184" s="181"/>
      <c r="Z184" s="182"/>
      <c r="AA184" s="182"/>
      <c r="AB184" s="181"/>
      <c r="AC184" s="181"/>
      <c r="AD184" s="181"/>
      <c r="AE184" s="182"/>
      <c r="AF184" s="182"/>
      <c r="AG184" s="181"/>
      <c r="AH184" s="181"/>
      <c r="AI184" s="181"/>
      <c r="AJ184" s="182"/>
      <c r="AK184" s="182"/>
      <c r="AL184" s="181"/>
      <c r="AM184" s="181"/>
      <c r="AN184" s="181"/>
      <c r="AO184" s="182"/>
      <c r="AP184" s="182"/>
      <c r="AQ184" s="181"/>
      <c r="AR184" s="181"/>
      <c r="AS184" s="181"/>
      <c r="AT184" s="182"/>
      <c r="AU184" s="182"/>
      <c r="AV184" s="181"/>
      <c r="AW184" s="181"/>
      <c r="AX184" s="181"/>
      <c r="AY184" s="182"/>
      <c r="AZ184" s="182"/>
      <c r="BA184" s="181"/>
      <c r="BB184" s="181"/>
      <c r="BC184" s="181"/>
      <c r="BD184" s="182"/>
      <c r="BE184" s="182"/>
      <c r="BF184" s="181"/>
      <c r="BG184" s="180">
        <f t="shared" si="379"/>
        <v>0</v>
      </c>
      <c r="BH184" s="116" t="str">
        <f t="shared" si="380"/>
        <v/>
      </c>
      <c r="BI184" s="80" t="b">
        <f t="shared" si="328"/>
        <v>0</v>
      </c>
      <c r="BJ184" s="80" t="str">
        <f t="shared" si="329"/>
        <v/>
      </c>
      <c r="BK184" s="80" t="b">
        <f t="shared" si="381"/>
        <v>0</v>
      </c>
      <c r="BL184" s="13" t="str">
        <f t="shared" si="330"/>
        <v/>
      </c>
      <c r="BM184" s="13" t="b">
        <f t="shared" si="382"/>
        <v>0</v>
      </c>
      <c r="BN184" s="35" t="str">
        <f t="shared" si="331"/>
        <v/>
      </c>
      <c r="BO184" s="13" t="b">
        <f t="shared" si="332"/>
        <v>0</v>
      </c>
      <c r="BP184" s="35" t="str">
        <f t="shared" si="333"/>
        <v/>
      </c>
      <c r="BQ184" s="13" t="b">
        <f t="shared" si="334"/>
        <v>0</v>
      </c>
      <c r="BR184" s="35" t="str">
        <f t="shared" si="335"/>
        <v/>
      </c>
      <c r="BS184" s="35" t="b">
        <f t="shared" si="336"/>
        <v>0</v>
      </c>
      <c r="BT184" s="35" t="str">
        <f t="shared" si="337"/>
        <v/>
      </c>
      <c r="BU184" s="35" t="b">
        <f t="shared" si="338"/>
        <v>0</v>
      </c>
      <c r="BV184" s="35" t="str">
        <f t="shared" si="339"/>
        <v/>
      </c>
      <c r="BW184" s="13" t="b">
        <f t="shared" si="414"/>
        <v>0</v>
      </c>
      <c r="BX184" s="35" t="str">
        <f t="shared" si="340"/>
        <v/>
      </c>
      <c r="BY184" s="265" t="b">
        <f t="shared" si="383"/>
        <v>0</v>
      </c>
      <c r="BZ184" s="35" t="str">
        <f t="shared" si="341"/>
        <v/>
      </c>
      <c r="CA184" s="265" t="b">
        <f t="shared" si="384"/>
        <v>0</v>
      </c>
      <c r="CB184" s="35" t="str">
        <f t="shared" si="342"/>
        <v/>
      </c>
      <c r="CC184" s="272" t="b">
        <f t="shared" si="385"/>
        <v>0</v>
      </c>
      <c r="CD184" s="35" t="str">
        <f t="shared" si="343"/>
        <v/>
      </c>
      <c r="CE184" s="13" t="b">
        <f t="shared" si="344"/>
        <v>0</v>
      </c>
      <c r="CF184" s="35" t="str">
        <f t="shared" si="345"/>
        <v/>
      </c>
      <c r="CG184" s="179">
        <f t="shared" si="346"/>
        <v>0</v>
      </c>
      <c r="CH184" s="179">
        <f t="shared" si="347"/>
        <v>0</v>
      </c>
      <c r="CI184" s="218">
        <f t="shared" si="386"/>
        <v>0</v>
      </c>
      <c r="CJ184" s="218">
        <f t="shared" si="387"/>
        <v>0</v>
      </c>
      <c r="CK184" s="218">
        <f t="shared" si="388"/>
        <v>0</v>
      </c>
      <c r="CL184" s="218">
        <f t="shared" si="389"/>
        <v>0</v>
      </c>
      <c r="CM184" s="218">
        <f t="shared" si="390"/>
        <v>0</v>
      </c>
      <c r="CN184" s="218">
        <f t="shared" si="391"/>
        <v>0</v>
      </c>
      <c r="CO184" s="218">
        <f t="shared" si="392"/>
        <v>0</v>
      </c>
      <c r="CP184" s="218">
        <f t="shared" si="393"/>
        <v>0</v>
      </c>
      <c r="CQ184" s="218">
        <f t="shared" si="394"/>
        <v>0</v>
      </c>
      <c r="CR184" s="218">
        <f t="shared" si="395"/>
        <v>0</v>
      </c>
      <c r="CS184" s="14">
        <f t="shared" si="348"/>
        <v>0</v>
      </c>
      <c r="CT184" s="236">
        <f t="shared" si="349"/>
        <v>0</v>
      </c>
      <c r="CU184" s="237">
        <f t="shared" si="421"/>
        <v>0</v>
      </c>
      <c r="CV184" s="16">
        <f t="shared" si="421"/>
        <v>0</v>
      </c>
      <c r="CW184" s="16">
        <f t="shared" si="421"/>
        <v>0</v>
      </c>
      <c r="CX184" s="16">
        <f t="shared" si="421"/>
        <v>0</v>
      </c>
      <c r="CY184" s="16">
        <f t="shared" si="421"/>
        <v>0</v>
      </c>
      <c r="CZ184" s="16">
        <f t="shared" si="421"/>
        <v>0</v>
      </c>
      <c r="DA184" s="16">
        <f t="shared" si="421"/>
        <v>0</v>
      </c>
      <c r="DB184" s="16">
        <f t="shared" si="421"/>
        <v>0</v>
      </c>
      <c r="DC184" s="16">
        <f t="shared" si="421"/>
        <v>0</v>
      </c>
      <c r="DD184" s="238">
        <f t="shared" si="421"/>
        <v>0</v>
      </c>
      <c r="DE184" s="232">
        <f t="shared" si="422"/>
        <v>0</v>
      </c>
      <c r="DF184" s="132">
        <f t="shared" si="422"/>
        <v>0</v>
      </c>
      <c r="DG184" s="132">
        <f t="shared" si="422"/>
        <v>0</v>
      </c>
      <c r="DH184" s="132">
        <f t="shared" si="422"/>
        <v>0</v>
      </c>
      <c r="DI184" s="132">
        <f t="shared" si="422"/>
        <v>0</v>
      </c>
      <c r="DJ184" s="132">
        <f t="shared" si="422"/>
        <v>0</v>
      </c>
      <c r="DK184" s="132">
        <f t="shared" si="422"/>
        <v>0</v>
      </c>
      <c r="DL184" s="132">
        <f t="shared" si="422"/>
        <v>0</v>
      </c>
      <c r="DM184" s="132">
        <f t="shared" si="422"/>
        <v>0</v>
      </c>
      <c r="DN184" s="233">
        <f t="shared" si="422"/>
        <v>0</v>
      </c>
      <c r="DO184" s="232">
        <f t="shared" si="350"/>
        <v>0</v>
      </c>
      <c r="DP184" s="132">
        <f t="shared" si="351"/>
        <v>0</v>
      </c>
      <c r="DQ184" s="132">
        <f t="shared" si="352"/>
        <v>0</v>
      </c>
      <c r="DR184" s="132">
        <f t="shared" si="353"/>
        <v>0</v>
      </c>
      <c r="DS184" s="132">
        <f t="shared" si="354"/>
        <v>0</v>
      </c>
      <c r="DT184" s="132">
        <f t="shared" si="355"/>
        <v>0</v>
      </c>
      <c r="DU184" s="132">
        <f t="shared" si="356"/>
        <v>0</v>
      </c>
      <c r="DV184" s="132">
        <f t="shared" si="357"/>
        <v>0</v>
      </c>
      <c r="DW184" s="132">
        <f t="shared" si="358"/>
        <v>0</v>
      </c>
      <c r="DX184" s="233">
        <f t="shared" si="359"/>
        <v>0</v>
      </c>
      <c r="DY184" s="231" t="b">
        <f t="shared" si="396"/>
        <v>0</v>
      </c>
      <c r="DZ184" s="163"/>
      <c r="EA184" s="226" t="str">
        <f t="shared" si="397"/>
        <v/>
      </c>
      <c r="EB184" s="178" t="str">
        <f t="shared" si="398"/>
        <v/>
      </c>
      <c r="EC184" s="178" t="str">
        <f t="shared" si="399"/>
        <v/>
      </c>
      <c r="ED184" s="178" t="str">
        <f t="shared" si="400"/>
        <v/>
      </c>
      <c r="EE184" s="178" t="str">
        <f t="shared" si="401"/>
        <v/>
      </c>
      <c r="EF184" s="178" t="str">
        <f t="shared" si="402"/>
        <v/>
      </c>
      <c r="EG184" s="178" t="str">
        <f t="shared" si="403"/>
        <v/>
      </c>
      <c r="EH184" s="178" t="str">
        <f t="shared" si="404"/>
        <v/>
      </c>
      <c r="EI184" s="178" t="str">
        <f t="shared" si="405"/>
        <v/>
      </c>
      <c r="EJ184" s="227" t="str">
        <f t="shared" si="406"/>
        <v/>
      </c>
      <c r="EK184" s="230" t="str">
        <f t="shared" si="360"/>
        <v/>
      </c>
      <c r="EL184" s="177" t="str">
        <f t="shared" si="361"/>
        <v/>
      </c>
      <c r="EM184" s="177" t="str">
        <f t="shared" si="362"/>
        <v/>
      </c>
      <c r="EN184" s="177" t="str">
        <f t="shared" si="363"/>
        <v/>
      </c>
      <c r="EO184" s="177" t="str">
        <f t="shared" si="364"/>
        <v/>
      </c>
      <c r="EP184" s="177" t="str">
        <f t="shared" si="365"/>
        <v/>
      </c>
      <c r="EQ184" s="177" t="str">
        <f t="shared" si="366"/>
        <v/>
      </c>
      <c r="ER184" s="177" t="str">
        <f t="shared" si="367"/>
        <v/>
      </c>
      <c r="ES184" s="177" t="str">
        <f t="shared" si="368"/>
        <v/>
      </c>
      <c r="ET184" s="177" t="str">
        <f t="shared" si="369"/>
        <v/>
      </c>
      <c r="EU184" s="229" t="e">
        <f t="shared" si="370"/>
        <v>#VALUE!</v>
      </c>
      <c r="EV184" s="27" t="e">
        <f t="shared" si="371"/>
        <v>#VALUE!</v>
      </c>
      <c r="EW184" s="27" t="e">
        <f t="shared" si="372"/>
        <v>#VALUE!</v>
      </c>
      <c r="EX184" s="28" t="e">
        <f t="shared" si="373"/>
        <v>#VALUE!</v>
      </c>
      <c r="EY184" s="28" t="e">
        <f t="shared" si="374"/>
        <v>#VALUE!</v>
      </c>
      <c r="EZ184" s="28" t="b">
        <f t="shared" si="375"/>
        <v>0</v>
      </c>
      <c r="FA184" s="176" t="str">
        <f t="shared" si="376"/>
        <v/>
      </c>
      <c r="FB184" s="27" t="e" cm="1">
        <f t="array" aca="1" ref="FB184" ca="1">TEXT(RIGHT(10-RIGHT(SUM(INDEX(1*(MID(MID(C184,1,1)*2,ROW(INDIRECT("1:"&amp;LEN(MID(C184,1,1)*2))),1)),,))+MID(C184,2,1)+
SUM(INDEX(1*(MID(MID(C184,3,1)*2,ROW(INDIRECT("1:"&amp;LEN(MID(C184,3,1)*2))),1)),,))+MID(C184,4,1)+
SUM(INDEX(1*(MID(MID(C184,5,1)*2,ROW(INDIRECT("1:"&amp;LEN(MID(C184,5,1)*2))),1)),,))+MID(C184,6,1)+
SUM(INDEX(1*(MID(MID(C184,8,1)*2,ROW(INDIRECT("1:"&amp;LEN(MID(C184,8,1)*2))),1)),,))+MID(C184,9,1)+
SUM(INDEX(1*(MID(MID(C184,10,1)*2,ROW(INDIRECT("1:"&amp;LEN(MID(C184,10,1)*2))),1)),,)),1),1),"0")</f>
        <v>#VALUE!</v>
      </c>
      <c r="FC184" s="27" t="str">
        <f t="shared" si="377"/>
        <v/>
      </c>
      <c r="FD184" s="29" t="b">
        <f t="shared" si="378"/>
        <v>0</v>
      </c>
      <c r="FE184" s="112" t="b">
        <f>IFERROR(MATCH(D184,'Avtal för korttidsarbete'!$G$13:$G$1012,0),TRUE)</f>
        <v>1</v>
      </c>
      <c r="FF184" s="112" t="b">
        <f t="shared" si="407"/>
        <v>0</v>
      </c>
      <c r="FG184" s="113" t="str" cm="1">
        <f t="array" ref="FG184">IF(FE184=TRUE,"x",INDEX('Avtal för korttidsarbete'!$E$13:$E$1012,$FE184))</f>
        <v>x</v>
      </c>
      <c r="FH184" s="113" t="str" cm="1">
        <f t="array" ref="FH184">IF(FE184=TRUE,"x",INDEX('Avtal för korttidsarbete'!$F$13:$F$1012,$FE184))</f>
        <v>x</v>
      </c>
      <c r="FI184" s="112" t="b">
        <f t="shared" si="408"/>
        <v>0</v>
      </c>
      <c r="FJ184" s="135">
        <f t="shared" si="409"/>
        <v>44166</v>
      </c>
      <c r="FK184" s="135">
        <f t="shared" si="410"/>
        <v>44377</v>
      </c>
      <c r="FL184" s="112" t="b">
        <f t="shared" si="411"/>
        <v>0</v>
      </c>
      <c r="FM184" s="113">
        <f t="shared" si="412"/>
        <v>44166</v>
      </c>
      <c r="FN184" s="135">
        <f t="shared" si="413"/>
        <v>44377</v>
      </c>
      <c r="FO184" s="148" t="b">
        <f>IFERROR(INDEX('Avtal för korttidsarbete'!R:R,MATCH(D184,'Avtal för korttidsarbete'!$G:$G,0)),TRUE)</f>
        <v>1</v>
      </c>
      <c r="FP184" s="135" t="str">
        <f>IF(FO184,"-",INDEX('Avtal för korttidsarbete'!$D:$D,MATCH(D184,'Avtal för korttidsarbete'!$G:$G,0)))</f>
        <v>-</v>
      </c>
      <c r="FQ184" s="113" t="b">
        <f>IFERROR(G184&gt;INDEX(Uppsägningar!E:E,MATCH(C184,Uppsägningar!C:C,0)),FALSE)</f>
        <v>0</v>
      </c>
    </row>
    <row r="185" spans="1:173" x14ac:dyDescent="0.25">
      <c r="A185" s="19">
        <v>169</v>
      </c>
      <c r="B185" s="20"/>
      <c r="C185" s="183"/>
      <c r="D185" s="66"/>
      <c r="E185" s="212">
        <f>IFERROR(INDEX(Admin!$C$7:$C$10,MATCH(FP185,TblNivåValTExt,0)),0)</f>
        <v>0</v>
      </c>
      <c r="F185" s="1"/>
      <c r="G185" s="1"/>
      <c r="H185" s="78"/>
      <c r="I185" s="181"/>
      <c r="J185" s="181"/>
      <c r="K185" s="182"/>
      <c r="L185" s="182"/>
      <c r="M185" s="181"/>
      <c r="N185" s="181"/>
      <c r="O185" s="181"/>
      <c r="P185" s="182"/>
      <c r="Q185" s="182"/>
      <c r="R185" s="181"/>
      <c r="S185" s="181"/>
      <c r="T185" s="181"/>
      <c r="U185" s="182"/>
      <c r="V185" s="182"/>
      <c r="W185" s="181"/>
      <c r="X185" s="181"/>
      <c r="Y185" s="181"/>
      <c r="Z185" s="182"/>
      <c r="AA185" s="182"/>
      <c r="AB185" s="181"/>
      <c r="AC185" s="181"/>
      <c r="AD185" s="181"/>
      <c r="AE185" s="182"/>
      <c r="AF185" s="182"/>
      <c r="AG185" s="181"/>
      <c r="AH185" s="181"/>
      <c r="AI185" s="181"/>
      <c r="AJ185" s="182"/>
      <c r="AK185" s="182"/>
      <c r="AL185" s="181"/>
      <c r="AM185" s="181"/>
      <c r="AN185" s="181"/>
      <c r="AO185" s="182"/>
      <c r="AP185" s="182"/>
      <c r="AQ185" s="181"/>
      <c r="AR185" s="181"/>
      <c r="AS185" s="181"/>
      <c r="AT185" s="182"/>
      <c r="AU185" s="182"/>
      <c r="AV185" s="181"/>
      <c r="AW185" s="181"/>
      <c r="AX185" s="181"/>
      <c r="AY185" s="182"/>
      <c r="AZ185" s="182"/>
      <c r="BA185" s="181"/>
      <c r="BB185" s="181"/>
      <c r="BC185" s="181"/>
      <c r="BD185" s="182"/>
      <c r="BE185" s="182"/>
      <c r="BF185" s="181"/>
      <c r="BG185" s="180">
        <f t="shared" si="379"/>
        <v>0</v>
      </c>
      <c r="BH185" s="116" t="str">
        <f t="shared" si="380"/>
        <v/>
      </c>
      <c r="BI185" s="80" t="b">
        <f t="shared" si="328"/>
        <v>0</v>
      </c>
      <c r="BJ185" s="80" t="str">
        <f t="shared" si="329"/>
        <v/>
      </c>
      <c r="BK185" s="80" t="b">
        <f t="shared" si="381"/>
        <v>0</v>
      </c>
      <c r="BL185" s="13" t="str">
        <f t="shared" si="330"/>
        <v/>
      </c>
      <c r="BM185" s="13" t="b">
        <f t="shared" si="382"/>
        <v>0</v>
      </c>
      <c r="BN185" s="35" t="str">
        <f t="shared" si="331"/>
        <v/>
      </c>
      <c r="BO185" s="13" t="b">
        <f t="shared" si="332"/>
        <v>0</v>
      </c>
      <c r="BP185" s="35" t="str">
        <f t="shared" si="333"/>
        <v/>
      </c>
      <c r="BQ185" s="13" t="b">
        <f t="shared" si="334"/>
        <v>0</v>
      </c>
      <c r="BR185" s="35" t="str">
        <f t="shared" si="335"/>
        <v/>
      </c>
      <c r="BS185" s="35" t="b">
        <f t="shared" si="336"/>
        <v>0</v>
      </c>
      <c r="BT185" s="35" t="str">
        <f t="shared" si="337"/>
        <v/>
      </c>
      <c r="BU185" s="35" t="b">
        <f t="shared" si="338"/>
        <v>0</v>
      </c>
      <c r="BV185" s="35" t="str">
        <f t="shared" si="339"/>
        <v/>
      </c>
      <c r="BW185" s="13" t="b">
        <f t="shared" si="414"/>
        <v>0</v>
      </c>
      <c r="BX185" s="35" t="str">
        <f t="shared" si="340"/>
        <v/>
      </c>
      <c r="BY185" s="265" t="b">
        <f t="shared" si="383"/>
        <v>0</v>
      </c>
      <c r="BZ185" s="35" t="str">
        <f t="shared" si="341"/>
        <v/>
      </c>
      <c r="CA185" s="265" t="b">
        <f t="shared" si="384"/>
        <v>0</v>
      </c>
      <c r="CB185" s="35" t="str">
        <f t="shared" si="342"/>
        <v/>
      </c>
      <c r="CC185" s="272" t="b">
        <f t="shared" si="385"/>
        <v>0</v>
      </c>
      <c r="CD185" s="35" t="str">
        <f t="shared" si="343"/>
        <v/>
      </c>
      <c r="CE185" s="13" t="b">
        <f t="shared" si="344"/>
        <v>0</v>
      </c>
      <c r="CF185" s="35" t="str">
        <f t="shared" si="345"/>
        <v/>
      </c>
      <c r="CG185" s="179">
        <f t="shared" si="346"/>
        <v>0</v>
      </c>
      <c r="CH185" s="179">
        <f t="shared" si="347"/>
        <v>0</v>
      </c>
      <c r="CI185" s="218">
        <f t="shared" si="386"/>
        <v>0</v>
      </c>
      <c r="CJ185" s="218">
        <f t="shared" si="387"/>
        <v>0</v>
      </c>
      <c r="CK185" s="218">
        <f t="shared" si="388"/>
        <v>0</v>
      </c>
      <c r="CL185" s="218">
        <f t="shared" si="389"/>
        <v>0</v>
      </c>
      <c r="CM185" s="218">
        <f t="shared" si="390"/>
        <v>0</v>
      </c>
      <c r="CN185" s="218">
        <f t="shared" si="391"/>
        <v>0</v>
      </c>
      <c r="CO185" s="218">
        <f t="shared" si="392"/>
        <v>0</v>
      </c>
      <c r="CP185" s="218">
        <f t="shared" si="393"/>
        <v>0</v>
      </c>
      <c r="CQ185" s="218">
        <f t="shared" si="394"/>
        <v>0</v>
      </c>
      <c r="CR185" s="218">
        <f t="shared" si="395"/>
        <v>0</v>
      </c>
      <c r="CS185" s="14">
        <f t="shared" si="348"/>
        <v>0</v>
      </c>
      <c r="CT185" s="236">
        <f t="shared" si="349"/>
        <v>0</v>
      </c>
      <c r="CU185" s="237">
        <f t="shared" si="421"/>
        <v>0</v>
      </c>
      <c r="CV185" s="16">
        <f t="shared" si="421"/>
        <v>0</v>
      </c>
      <c r="CW185" s="16">
        <f t="shared" si="421"/>
        <v>0</v>
      </c>
      <c r="CX185" s="16">
        <f t="shared" si="421"/>
        <v>0</v>
      </c>
      <c r="CY185" s="16">
        <f t="shared" si="421"/>
        <v>0</v>
      </c>
      <c r="CZ185" s="16">
        <f t="shared" si="421"/>
        <v>0</v>
      </c>
      <c r="DA185" s="16">
        <f t="shared" si="421"/>
        <v>0</v>
      </c>
      <c r="DB185" s="16">
        <f t="shared" si="421"/>
        <v>0</v>
      </c>
      <c r="DC185" s="16">
        <f t="shared" si="421"/>
        <v>0</v>
      </c>
      <c r="DD185" s="238">
        <f t="shared" si="421"/>
        <v>0</v>
      </c>
      <c r="DE185" s="232">
        <f t="shared" si="422"/>
        <v>0</v>
      </c>
      <c r="DF185" s="132">
        <f t="shared" si="422"/>
        <v>0</v>
      </c>
      <c r="DG185" s="132">
        <f t="shared" si="422"/>
        <v>0</v>
      </c>
      <c r="DH185" s="132">
        <f t="shared" si="422"/>
        <v>0</v>
      </c>
      <c r="DI185" s="132">
        <f t="shared" si="422"/>
        <v>0</v>
      </c>
      <c r="DJ185" s="132">
        <f t="shared" si="422"/>
        <v>0</v>
      </c>
      <c r="DK185" s="132">
        <f t="shared" si="422"/>
        <v>0</v>
      </c>
      <c r="DL185" s="132">
        <f t="shared" si="422"/>
        <v>0</v>
      </c>
      <c r="DM185" s="132">
        <f t="shared" si="422"/>
        <v>0</v>
      </c>
      <c r="DN185" s="233">
        <f t="shared" si="422"/>
        <v>0</v>
      </c>
      <c r="DO185" s="232">
        <f t="shared" si="350"/>
        <v>0</v>
      </c>
      <c r="DP185" s="132">
        <f t="shared" si="351"/>
        <v>0</v>
      </c>
      <c r="DQ185" s="132">
        <f t="shared" si="352"/>
        <v>0</v>
      </c>
      <c r="DR185" s="132">
        <f t="shared" si="353"/>
        <v>0</v>
      </c>
      <c r="DS185" s="132">
        <f t="shared" si="354"/>
        <v>0</v>
      </c>
      <c r="DT185" s="132">
        <f t="shared" si="355"/>
        <v>0</v>
      </c>
      <c r="DU185" s="132">
        <f t="shared" si="356"/>
        <v>0</v>
      </c>
      <c r="DV185" s="132">
        <f t="shared" si="357"/>
        <v>0</v>
      </c>
      <c r="DW185" s="132">
        <f t="shared" si="358"/>
        <v>0</v>
      </c>
      <c r="DX185" s="233">
        <f t="shared" si="359"/>
        <v>0</v>
      </c>
      <c r="DY185" s="231" t="b">
        <f t="shared" si="396"/>
        <v>0</v>
      </c>
      <c r="DZ185" s="163"/>
      <c r="EA185" s="226" t="str">
        <f t="shared" si="397"/>
        <v/>
      </c>
      <c r="EB185" s="178" t="str">
        <f t="shared" si="398"/>
        <v/>
      </c>
      <c r="EC185" s="178" t="str">
        <f t="shared" si="399"/>
        <v/>
      </c>
      <c r="ED185" s="178" t="str">
        <f t="shared" si="400"/>
        <v/>
      </c>
      <c r="EE185" s="178" t="str">
        <f t="shared" si="401"/>
        <v/>
      </c>
      <c r="EF185" s="178" t="str">
        <f t="shared" si="402"/>
        <v/>
      </c>
      <c r="EG185" s="178" t="str">
        <f t="shared" si="403"/>
        <v/>
      </c>
      <c r="EH185" s="178" t="str">
        <f t="shared" si="404"/>
        <v/>
      </c>
      <c r="EI185" s="178" t="str">
        <f t="shared" si="405"/>
        <v/>
      </c>
      <c r="EJ185" s="227" t="str">
        <f t="shared" si="406"/>
        <v/>
      </c>
      <c r="EK185" s="230" t="str">
        <f t="shared" si="360"/>
        <v/>
      </c>
      <c r="EL185" s="177" t="str">
        <f t="shared" si="361"/>
        <v/>
      </c>
      <c r="EM185" s="177" t="str">
        <f t="shared" si="362"/>
        <v/>
      </c>
      <c r="EN185" s="177" t="str">
        <f t="shared" si="363"/>
        <v/>
      </c>
      <c r="EO185" s="177" t="str">
        <f t="shared" si="364"/>
        <v/>
      </c>
      <c r="EP185" s="177" t="str">
        <f t="shared" si="365"/>
        <v/>
      </c>
      <c r="EQ185" s="177" t="str">
        <f t="shared" si="366"/>
        <v/>
      </c>
      <c r="ER185" s="177" t="str">
        <f t="shared" si="367"/>
        <v/>
      </c>
      <c r="ES185" s="177" t="str">
        <f t="shared" si="368"/>
        <v/>
      </c>
      <c r="ET185" s="177" t="str">
        <f t="shared" si="369"/>
        <v/>
      </c>
      <c r="EU185" s="229" t="e">
        <f t="shared" si="370"/>
        <v>#VALUE!</v>
      </c>
      <c r="EV185" s="27" t="e">
        <f t="shared" si="371"/>
        <v>#VALUE!</v>
      </c>
      <c r="EW185" s="27" t="e">
        <f t="shared" si="372"/>
        <v>#VALUE!</v>
      </c>
      <c r="EX185" s="28" t="e">
        <f t="shared" si="373"/>
        <v>#VALUE!</v>
      </c>
      <c r="EY185" s="28" t="e">
        <f t="shared" si="374"/>
        <v>#VALUE!</v>
      </c>
      <c r="EZ185" s="28" t="b">
        <f t="shared" si="375"/>
        <v>0</v>
      </c>
      <c r="FA185" s="176" t="str">
        <f t="shared" si="376"/>
        <v/>
      </c>
      <c r="FB185" s="27" t="e" cm="1">
        <f t="array" aca="1" ref="FB185" ca="1">TEXT(RIGHT(10-RIGHT(SUM(INDEX(1*(MID(MID(C185,1,1)*2,ROW(INDIRECT("1:"&amp;LEN(MID(C185,1,1)*2))),1)),,))+MID(C185,2,1)+
SUM(INDEX(1*(MID(MID(C185,3,1)*2,ROW(INDIRECT("1:"&amp;LEN(MID(C185,3,1)*2))),1)),,))+MID(C185,4,1)+
SUM(INDEX(1*(MID(MID(C185,5,1)*2,ROW(INDIRECT("1:"&amp;LEN(MID(C185,5,1)*2))),1)),,))+MID(C185,6,1)+
SUM(INDEX(1*(MID(MID(C185,8,1)*2,ROW(INDIRECT("1:"&amp;LEN(MID(C185,8,1)*2))),1)),,))+MID(C185,9,1)+
SUM(INDEX(1*(MID(MID(C185,10,1)*2,ROW(INDIRECT("1:"&amp;LEN(MID(C185,10,1)*2))),1)),,)),1),1),"0")</f>
        <v>#VALUE!</v>
      </c>
      <c r="FC185" s="27" t="str">
        <f t="shared" si="377"/>
        <v/>
      </c>
      <c r="FD185" s="29" t="b">
        <f t="shared" si="378"/>
        <v>0</v>
      </c>
      <c r="FE185" s="112" t="b">
        <f>IFERROR(MATCH(D185,'Avtal för korttidsarbete'!$G$13:$G$1012,0),TRUE)</f>
        <v>1</v>
      </c>
      <c r="FF185" s="112" t="b">
        <f t="shared" si="407"/>
        <v>0</v>
      </c>
      <c r="FG185" s="113" t="str" cm="1">
        <f t="array" ref="FG185">IF(FE185=TRUE,"x",INDEX('Avtal för korttidsarbete'!$E$13:$E$1012,$FE185))</f>
        <v>x</v>
      </c>
      <c r="FH185" s="113" t="str" cm="1">
        <f t="array" ref="FH185">IF(FE185=TRUE,"x",INDEX('Avtal för korttidsarbete'!$F$13:$F$1012,$FE185))</f>
        <v>x</v>
      </c>
      <c r="FI185" s="112" t="b">
        <f t="shared" si="408"/>
        <v>0</v>
      </c>
      <c r="FJ185" s="135">
        <f t="shared" si="409"/>
        <v>44166</v>
      </c>
      <c r="FK185" s="135">
        <f t="shared" si="410"/>
        <v>44377</v>
      </c>
      <c r="FL185" s="112" t="b">
        <f t="shared" si="411"/>
        <v>0</v>
      </c>
      <c r="FM185" s="113">
        <f t="shared" si="412"/>
        <v>44166</v>
      </c>
      <c r="FN185" s="135">
        <f t="shared" si="413"/>
        <v>44377</v>
      </c>
      <c r="FO185" s="148" t="b">
        <f>IFERROR(INDEX('Avtal för korttidsarbete'!R:R,MATCH(D185,'Avtal för korttidsarbete'!$G:$G,0)),TRUE)</f>
        <v>1</v>
      </c>
      <c r="FP185" s="135" t="str">
        <f>IF(FO185,"-",INDEX('Avtal för korttidsarbete'!$D:$D,MATCH(D185,'Avtal för korttidsarbete'!$G:$G,0)))</f>
        <v>-</v>
      </c>
      <c r="FQ185" s="113" t="b">
        <f>IFERROR(G185&gt;INDEX(Uppsägningar!E:E,MATCH(C185,Uppsägningar!C:C,0)),FALSE)</f>
        <v>0</v>
      </c>
    </row>
    <row r="186" spans="1:173" x14ac:dyDescent="0.25">
      <c r="A186" s="19">
        <v>170</v>
      </c>
      <c r="B186" s="20"/>
      <c r="C186" s="183"/>
      <c r="D186" s="66"/>
      <c r="E186" s="212">
        <f>IFERROR(INDEX(Admin!$C$7:$C$10,MATCH(FP186,TblNivåValTExt,0)),0)</f>
        <v>0</v>
      </c>
      <c r="F186" s="1"/>
      <c r="G186" s="1"/>
      <c r="H186" s="78"/>
      <c r="I186" s="181"/>
      <c r="J186" s="181"/>
      <c r="K186" s="182"/>
      <c r="L186" s="182"/>
      <c r="M186" s="181"/>
      <c r="N186" s="181"/>
      <c r="O186" s="181"/>
      <c r="P186" s="182"/>
      <c r="Q186" s="182"/>
      <c r="R186" s="181"/>
      <c r="S186" s="181"/>
      <c r="T186" s="181"/>
      <c r="U186" s="182"/>
      <c r="V186" s="182"/>
      <c r="W186" s="181"/>
      <c r="X186" s="181"/>
      <c r="Y186" s="181"/>
      <c r="Z186" s="182"/>
      <c r="AA186" s="182"/>
      <c r="AB186" s="181"/>
      <c r="AC186" s="181"/>
      <c r="AD186" s="181"/>
      <c r="AE186" s="182"/>
      <c r="AF186" s="182"/>
      <c r="AG186" s="181"/>
      <c r="AH186" s="181"/>
      <c r="AI186" s="181"/>
      <c r="AJ186" s="182"/>
      <c r="AK186" s="182"/>
      <c r="AL186" s="181"/>
      <c r="AM186" s="181"/>
      <c r="AN186" s="181"/>
      <c r="AO186" s="182"/>
      <c r="AP186" s="182"/>
      <c r="AQ186" s="181"/>
      <c r="AR186" s="181"/>
      <c r="AS186" s="181"/>
      <c r="AT186" s="182"/>
      <c r="AU186" s="182"/>
      <c r="AV186" s="181"/>
      <c r="AW186" s="181"/>
      <c r="AX186" s="181"/>
      <c r="AY186" s="182"/>
      <c r="AZ186" s="182"/>
      <c r="BA186" s="181"/>
      <c r="BB186" s="181"/>
      <c r="BC186" s="181"/>
      <c r="BD186" s="182"/>
      <c r="BE186" s="182"/>
      <c r="BF186" s="181"/>
      <c r="BG186" s="180">
        <f t="shared" si="379"/>
        <v>0</v>
      </c>
      <c r="BH186" s="116" t="str">
        <f t="shared" si="380"/>
        <v/>
      </c>
      <c r="BI186" s="80" t="b">
        <f t="shared" si="328"/>
        <v>0</v>
      </c>
      <c r="BJ186" s="80" t="str">
        <f t="shared" si="329"/>
        <v/>
      </c>
      <c r="BK186" s="80" t="b">
        <f t="shared" si="381"/>
        <v>0</v>
      </c>
      <c r="BL186" s="13" t="str">
        <f t="shared" si="330"/>
        <v/>
      </c>
      <c r="BM186" s="13" t="b">
        <f t="shared" si="382"/>
        <v>0</v>
      </c>
      <c r="BN186" s="35" t="str">
        <f t="shared" si="331"/>
        <v/>
      </c>
      <c r="BO186" s="13" t="b">
        <f t="shared" si="332"/>
        <v>0</v>
      </c>
      <c r="BP186" s="35" t="str">
        <f t="shared" si="333"/>
        <v/>
      </c>
      <c r="BQ186" s="13" t="b">
        <f t="shared" si="334"/>
        <v>0</v>
      </c>
      <c r="BR186" s="35" t="str">
        <f t="shared" si="335"/>
        <v/>
      </c>
      <c r="BS186" s="35" t="b">
        <f t="shared" si="336"/>
        <v>0</v>
      </c>
      <c r="BT186" s="35" t="str">
        <f t="shared" si="337"/>
        <v/>
      </c>
      <c r="BU186" s="35" t="b">
        <f t="shared" si="338"/>
        <v>0</v>
      </c>
      <c r="BV186" s="35" t="str">
        <f t="shared" si="339"/>
        <v/>
      </c>
      <c r="BW186" s="13" t="b">
        <f t="shared" si="414"/>
        <v>0</v>
      </c>
      <c r="BX186" s="35" t="str">
        <f t="shared" si="340"/>
        <v/>
      </c>
      <c r="BY186" s="265" t="b">
        <f t="shared" si="383"/>
        <v>0</v>
      </c>
      <c r="BZ186" s="35" t="str">
        <f t="shared" si="341"/>
        <v/>
      </c>
      <c r="CA186" s="265" t="b">
        <f t="shared" si="384"/>
        <v>0</v>
      </c>
      <c r="CB186" s="35" t="str">
        <f t="shared" si="342"/>
        <v/>
      </c>
      <c r="CC186" s="272" t="b">
        <f t="shared" si="385"/>
        <v>0</v>
      </c>
      <c r="CD186" s="35" t="str">
        <f t="shared" si="343"/>
        <v/>
      </c>
      <c r="CE186" s="13" t="b">
        <f t="shared" si="344"/>
        <v>0</v>
      </c>
      <c r="CF186" s="35" t="str">
        <f t="shared" si="345"/>
        <v/>
      </c>
      <c r="CG186" s="179">
        <f t="shared" si="346"/>
        <v>0</v>
      </c>
      <c r="CH186" s="179">
        <f t="shared" si="347"/>
        <v>0</v>
      </c>
      <c r="CI186" s="218">
        <f t="shared" si="386"/>
        <v>0</v>
      </c>
      <c r="CJ186" s="218">
        <f t="shared" si="387"/>
        <v>0</v>
      </c>
      <c r="CK186" s="218">
        <f t="shared" si="388"/>
        <v>0</v>
      </c>
      <c r="CL186" s="218">
        <f t="shared" si="389"/>
        <v>0</v>
      </c>
      <c r="CM186" s="218">
        <f t="shared" si="390"/>
        <v>0</v>
      </c>
      <c r="CN186" s="218">
        <f t="shared" si="391"/>
        <v>0</v>
      </c>
      <c r="CO186" s="218">
        <f t="shared" si="392"/>
        <v>0</v>
      </c>
      <c r="CP186" s="218">
        <f t="shared" si="393"/>
        <v>0</v>
      </c>
      <c r="CQ186" s="218">
        <f t="shared" si="394"/>
        <v>0</v>
      </c>
      <c r="CR186" s="218">
        <f t="shared" si="395"/>
        <v>0</v>
      </c>
      <c r="CS186" s="14">
        <f t="shared" si="348"/>
        <v>0</v>
      </c>
      <c r="CT186" s="236">
        <f t="shared" si="349"/>
        <v>0</v>
      </c>
      <c r="CU186" s="237">
        <f t="shared" si="421"/>
        <v>0</v>
      </c>
      <c r="CV186" s="16">
        <f t="shared" si="421"/>
        <v>0</v>
      </c>
      <c r="CW186" s="16">
        <f t="shared" si="421"/>
        <v>0</v>
      </c>
      <c r="CX186" s="16">
        <f t="shared" si="421"/>
        <v>0</v>
      </c>
      <c r="CY186" s="16">
        <f t="shared" si="421"/>
        <v>0</v>
      </c>
      <c r="CZ186" s="16">
        <f t="shared" si="421"/>
        <v>0</v>
      </c>
      <c r="DA186" s="16">
        <f t="shared" si="421"/>
        <v>0</v>
      </c>
      <c r="DB186" s="16">
        <f t="shared" si="421"/>
        <v>0</v>
      </c>
      <c r="DC186" s="16">
        <f t="shared" si="421"/>
        <v>0</v>
      </c>
      <c r="DD186" s="238">
        <f t="shared" si="421"/>
        <v>0</v>
      </c>
      <c r="DE186" s="232">
        <f t="shared" si="422"/>
        <v>0</v>
      </c>
      <c r="DF186" s="132">
        <f t="shared" si="422"/>
        <v>0</v>
      </c>
      <c r="DG186" s="132">
        <f t="shared" si="422"/>
        <v>0</v>
      </c>
      <c r="DH186" s="132">
        <f t="shared" si="422"/>
        <v>0</v>
      </c>
      <c r="DI186" s="132">
        <f t="shared" si="422"/>
        <v>0</v>
      </c>
      <c r="DJ186" s="132">
        <f t="shared" si="422"/>
        <v>0</v>
      </c>
      <c r="DK186" s="132">
        <f t="shared" si="422"/>
        <v>0</v>
      </c>
      <c r="DL186" s="132">
        <f t="shared" si="422"/>
        <v>0</v>
      </c>
      <c r="DM186" s="132">
        <f t="shared" si="422"/>
        <v>0</v>
      </c>
      <c r="DN186" s="233">
        <f t="shared" si="422"/>
        <v>0</v>
      </c>
      <c r="DO186" s="232">
        <f t="shared" si="350"/>
        <v>0</v>
      </c>
      <c r="DP186" s="132">
        <f t="shared" si="351"/>
        <v>0</v>
      </c>
      <c r="DQ186" s="132">
        <f t="shared" si="352"/>
        <v>0</v>
      </c>
      <c r="DR186" s="132">
        <f t="shared" si="353"/>
        <v>0</v>
      </c>
      <c r="DS186" s="132">
        <f t="shared" si="354"/>
        <v>0</v>
      </c>
      <c r="DT186" s="132">
        <f t="shared" si="355"/>
        <v>0</v>
      </c>
      <c r="DU186" s="132">
        <f t="shared" si="356"/>
        <v>0</v>
      </c>
      <c r="DV186" s="132">
        <f t="shared" si="357"/>
        <v>0</v>
      </c>
      <c r="DW186" s="132">
        <f t="shared" si="358"/>
        <v>0</v>
      </c>
      <c r="DX186" s="233">
        <f t="shared" si="359"/>
        <v>0</v>
      </c>
      <c r="DY186" s="231" t="b">
        <f t="shared" si="396"/>
        <v>0</v>
      </c>
      <c r="DZ186" s="163"/>
      <c r="EA186" s="226" t="str">
        <f t="shared" si="397"/>
        <v/>
      </c>
      <c r="EB186" s="178" t="str">
        <f t="shared" si="398"/>
        <v/>
      </c>
      <c r="EC186" s="178" t="str">
        <f t="shared" si="399"/>
        <v/>
      </c>
      <c r="ED186" s="178" t="str">
        <f t="shared" si="400"/>
        <v/>
      </c>
      <c r="EE186" s="178" t="str">
        <f t="shared" si="401"/>
        <v/>
      </c>
      <c r="EF186" s="178" t="str">
        <f t="shared" si="402"/>
        <v/>
      </c>
      <c r="EG186" s="178" t="str">
        <f t="shared" si="403"/>
        <v/>
      </c>
      <c r="EH186" s="178" t="str">
        <f t="shared" si="404"/>
        <v/>
      </c>
      <c r="EI186" s="178" t="str">
        <f t="shared" si="405"/>
        <v/>
      </c>
      <c r="EJ186" s="227" t="str">
        <f t="shared" si="406"/>
        <v/>
      </c>
      <c r="EK186" s="230" t="str">
        <f t="shared" si="360"/>
        <v/>
      </c>
      <c r="EL186" s="177" t="str">
        <f t="shared" si="361"/>
        <v/>
      </c>
      <c r="EM186" s="177" t="str">
        <f t="shared" si="362"/>
        <v/>
      </c>
      <c r="EN186" s="177" t="str">
        <f t="shared" si="363"/>
        <v/>
      </c>
      <c r="EO186" s="177" t="str">
        <f t="shared" si="364"/>
        <v/>
      </c>
      <c r="EP186" s="177" t="str">
        <f t="shared" si="365"/>
        <v/>
      </c>
      <c r="EQ186" s="177" t="str">
        <f t="shared" si="366"/>
        <v/>
      </c>
      <c r="ER186" s="177" t="str">
        <f t="shared" si="367"/>
        <v/>
      </c>
      <c r="ES186" s="177" t="str">
        <f t="shared" si="368"/>
        <v/>
      </c>
      <c r="ET186" s="177" t="str">
        <f t="shared" si="369"/>
        <v/>
      </c>
      <c r="EU186" s="229" t="e">
        <f t="shared" si="370"/>
        <v>#VALUE!</v>
      </c>
      <c r="EV186" s="27" t="e">
        <f t="shared" si="371"/>
        <v>#VALUE!</v>
      </c>
      <c r="EW186" s="27" t="e">
        <f t="shared" si="372"/>
        <v>#VALUE!</v>
      </c>
      <c r="EX186" s="28" t="e">
        <f t="shared" si="373"/>
        <v>#VALUE!</v>
      </c>
      <c r="EY186" s="28" t="e">
        <f t="shared" si="374"/>
        <v>#VALUE!</v>
      </c>
      <c r="EZ186" s="28" t="b">
        <f t="shared" si="375"/>
        <v>0</v>
      </c>
      <c r="FA186" s="176" t="str">
        <f t="shared" si="376"/>
        <v/>
      </c>
      <c r="FB186" s="27" t="e" cm="1">
        <f t="array" aca="1" ref="FB186" ca="1">TEXT(RIGHT(10-RIGHT(SUM(INDEX(1*(MID(MID(C186,1,1)*2,ROW(INDIRECT("1:"&amp;LEN(MID(C186,1,1)*2))),1)),,))+MID(C186,2,1)+
SUM(INDEX(1*(MID(MID(C186,3,1)*2,ROW(INDIRECT("1:"&amp;LEN(MID(C186,3,1)*2))),1)),,))+MID(C186,4,1)+
SUM(INDEX(1*(MID(MID(C186,5,1)*2,ROW(INDIRECT("1:"&amp;LEN(MID(C186,5,1)*2))),1)),,))+MID(C186,6,1)+
SUM(INDEX(1*(MID(MID(C186,8,1)*2,ROW(INDIRECT("1:"&amp;LEN(MID(C186,8,1)*2))),1)),,))+MID(C186,9,1)+
SUM(INDEX(1*(MID(MID(C186,10,1)*2,ROW(INDIRECT("1:"&amp;LEN(MID(C186,10,1)*2))),1)),,)),1),1),"0")</f>
        <v>#VALUE!</v>
      </c>
      <c r="FC186" s="27" t="str">
        <f t="shared" si="377"/>
        <v/>
      </c>
      <c r="FD186" s="29" t="b">
        <f t="shared" si="378"/>
        <v>0</v>
      </c>
      <c r="FE186" s="112" t="b">
        <f>IFERROR(MATCH(D186,'Avtal för korttidsarbete'!$G$13:$G$1012,0),TRUE)</f>
        <v>1</v>
      </c>
      <c r="FF186" s="112" t="b">
        <f t="shared" si="407"/>
        <v>0</v>
      </c>
      <c r="FG186" s="113" t="str" cm="1">
        <f t="array" ref="FG186">IF(FE186=TRUE,"x",INDEX('Avtal för korttidsarbete'!$E$13:$E$1012,$FE186))</f>
        <v>x</v>
      </c>
      <c r="FH186" s="113" t="str" cm="1">
        <f t="array" ref="FH186">IF(FE186=TRUE,"x",INDEX('Avtal för korttidsarbete'!$F$13:$F$1012,$FE186))</f>
        <v>x</v>
      </c>
      <c r="FI186" s="112" t="b">
        <f t="shared" si="408"/>
        <v>0</v>
      </c>
      <c r="FJ186" s="135">
        <f t="shared" si="409"/>
        <v>44166</v>
      </c>
      <c r="FK186" s="135">
        <f t="shared" si="410"/>
        <v>44377</v>
      </c>
      <c r="FL186" s="112" t="b">
        <f t="shared" si="411"/>
        <v>0</v>
      </c>
      <c r="FM186" s="113">
        <f t="shared" si="412"/>
        <v>44166</v>
      </c>
      <c r="FN186" s="135">
        <f t="shared" si="413"/>
        <v>44377</v>
      </c>
      <c r="FO186" s="148" t="b">
        <f>IFERROR(INDEX('Avtal för korttidsarbete'!R:R,MATCH(D186,'Avtal för korttidsarbete'!$G:$G,0)),TRUE)</f>
        <v>1</v>
      </c>
      <c r="FP186" s="135" t="str">
        <f>IF(FO186,"-",INDEX('Avtal för korttidsarbete'!$D:$D,MATCH(D186,'Avtal för korttidsarbete'!$G:$G,0)))</f>
        <v>-</v>
      </c>
      <c r="FQ186" s="113" t="b">
        <f>IFERROR(G186&gt;INDEX(Uppsägningar!E:E,MATCH(C186,Uppsägningar!C:C,0)),FALSE)</f>
        <v>0</v>
      </c>
    </row>
    <row r="187" spans="1:173" x14ac:dyDescent="0.25">
      <c r="A187" s="19">
        <v>171</v>
      </c>
      <c r="B187" s="20"/>
      <c r="C187" s="183"/>
      <c r="D187" s="66"/>
      <c r="E187" s="212">
        <f>IFERROR(INDEX(Admin!$C$7:$C$10,MATCH(FP187,TblNivåValTExt,0)),0)</f>
        <v>0</v>
      </c>
      <c r="F187" s="1"/>
      <c r="G187" s="1"/>
      <c r="H187" s="78"/>
      <c r="I187" s="181"/>
      <c r="J187" s="181"/>
      <c r="K187" s="182"/>
      <c r="L187" s="182"/>
      <c r="M187" s="181"/>
      <c r="N187" s="181"/>
      <c r="O187" s="181"/>
      <c r="P187" s="182"/>
      <c r="Q187" s="182"/>
      <c r="R187" s="181"/>
      <c r="S187" s="181"/>
      <c r="T187" s="181"/>
      <c r="U187" s="182"/>
      <c r="V187" s="182"/>
      <c r="W187" s="181"/>
      <c r="X187" s="181"/>
      <c r="Y187" s="181"/>
      <c r="Z187" s="182"/>
      <c r="AA187" s="182"/>
      <c r="AB187" s="181"/>
      <c r="AC187" s="181"/>
      <c r="AD187" s="181"/>
      <c r="AE187" s="182"/>
      <c r="AF187" s="182"/>
      <c r="AG187" s="181"/>
      <c r="AH187" s="181"/>
      <c r="AI187" s="181"/>
      <c r="AJ187" s="182"/>
      <c r="AK187" s="182"/>
      <c r="AL187" s="181"/>
      <c r="AM187" s="181"/>
      <c r="AN187" s="181"/>
      <c r="AO187" s="182"/>
      <c r="AP187" s="182"/>
      <c r="AQ187" s="181"/>
      <c r="AR187" s="181"/>
      <c r="AS187" s="181"/>
      <c r="AT187" s="182"/>
      <c r="AU187" s="182"/>
      <c r="AV187" s="181"/>
      <c r="AW187" s="181"/>
      <c r="AX187" s="181"/>
      <c r="AY187" s="182"/>
      <c r="AZ187" s="182"/>
      <c r="BA187" s="181"/>
      <c r="BB187" s="181"/>
      <c r="BC187" s="181"/>
      <c r="BD187" s="182"/>
      <c r="BE187" s="182"/>
      <c r="BF187" s="181"/>
      <c r="BG187" s="180">
        <f t="shared" si="379"/>
        <v>0</v>
      </c>
      <c r="BH187" s="116" t="str">
        <f t="shared" si="380"/>
        <v/>
      </c>
      <c r="BI187" s="80" t="b">
        <f t="shared" si="328"/>
        <v>0</v>
      </c>
      <c r="BJ187" s="80" t="str">
        <f t="shared" si="329"/>
        <v/>
      </c>
      <c r="BK187" s="80" t="b">
        <f t="shared" si="381"/>
        <v>0</v>
      </c>
      <c r="BL187" s="13" t="str">
        <f t="shared" si="330"/>
        <v/>
      </c>
      <c r="BM187" s="13" t="b">
        <f t="shared" si="382"/>
        <v>0</v>
      </c>
      <c r="BN187" s="35" t="str">
        <f t="shared" si="331"/>
        <v/>
      </c>
      <c r="BO187" s="13" t="b">
        <f t="shared" si="332"/>
        <v>0</v>
      </c>
      <c r="BP187" s="35" t="str">
        <f t="shared" si="333"/>
        <v/>
      </c>
      <c r="BQ187" s="13" t="b">
        <f t="shared" si="334"/>
        <v>0</v>
      </c>
      <c r="BR187" s="35" t="str">
        <f t="shared" si="335"/>
        <v/>
      </c>
      <c r="BS187" s="35" t="b">
        <f t="shared" si="336"/>
        <v>0</v>
      </c>
      <c r="BT187" s="35" t="str">
        <f t="shared" si="337"/>
        <v/>
      </c>
      <c r="BU187" s="35" t="b">
        <f t="shared" si="338"/>
        <v>0</v>
      </c>
      <c r="BV187" s="35" t="str">
        <f t="shared" si="339"/>
        <v/>
      </c>
      <c r="BW187" s="13" t="b">
        <f t="shared" si="414"/>
        <v>0</v>
      </c>
      <c r="BX187" s="35" t="str">
        <f t="shared" si="340"/>
        <v/>
      </c>
      <c r="BY187" s="265" t="b">
        <f t="shared" si="383"/>
        <v>0</v>
      </c>
      <c r="BZ187" s="35" t="str">
        <f t="shared" si="341"/>
        <v/>
      </c>
      <c r="CA187" s="265" t="b">
        <f t="shared" si="384"/>
        <v>0</v>
      </c>
      <c r="CB187" s="35" t="str">
        <f t="shared" si="342"/>
        <v/>
      </c>
      <c r="CC187" s="272" t="b">
        <f t="shared" si="385"/>
        <v>0</v>
      </c>
      <c r="CD187" s="35" t="str">
        <f t="shared" si="343"/>
        <v/>
      </c>
      <c r="CE187" s="13" t="b">
        <f t="shared" si="344"/>
        <v>0</v>
      </c>
      <c r="CF187" s="35" t="str">
        <f t="shared" si="345"/>
        <v/>
      </c>
      <c r="CG187" s="179">
        <f t="shared" si="346"/>
        <v>0</v>
      </c>
      <c r="CH187" s="179">
        <f t="shared" si="347"/>
        <v>0</v>
      </c>
      <c r="CI187" s="218">
        <f t="shared" si="386"/>
        <v>0</v>
      </c>
      <c r="CJ187" s="218">
        <f t="shared" si="387"/>
        <v>0</v>
      </c>
      <c r="CK187" s="218">
        <f t="shared" si="388"/>
        <v>0</v>
      </c>
      <c r="CL187" s="218">
        <f t="shared" si="389"/>
        <v>0</v>
      </c>
      <c r="CM187" s="218">
        <f t="shared" si="390"/>
        <v>0</v>
      </c>
      <c r="CN187" s="218">
        <f t="shared" si="391"/>
        <v>0</v>
      </c>
      <c r="CO187" s="218">
        <f t="shared" si="392"/>
        <v>0</v>
      </c>
      <c r="CP187" s="218">
        <f t="shared" si="393"/>
        <v>0</v>
      </c>
      <c r="CQ187" s="218">
        <f t="shared" si="394"/>
        <v>0</v>
      </c>
      <c r="CR187" s="218">
        <f t="shared" si="395"/>
        <v>0</v>
      </c>
      <c r="CS187" s="14">
        <f t="shared" si="348"/>
        <v>0</v>
      </c>
      <c r="CT187" s="236">
        <f t="shared" si="349"/>
        <v>0</v>
      </c>
      <c r="CU187" s="237">
        <f t="shared" ref="CU187:DD196" si="423">IF(AND($CS187,$CT187,CU$12),MAX(0,MIN(CU$10,$CT187)-MAX(CU$9,$CS187)+1),0)</f>
        <v>0</v>
      </c>
      <c r="CV187" s="16">
        <f t="shared" si="423"/>
        <v>0</v>
      </c>
      <c r="CW187" s="16">
        <f t="shared" si="423"/>
        <v>0</v>
      </c>
      <c r="CX187" s="16">
        <f t="shared" si="423"/>
        <v>0</v>
      </c>
      <c r="CY187" s="16">
        <f t="shared" si="423"/>
        <v>0</v>
      </c>
      <c r="CZ187" s="16">
        <f t="shared" si="423"/>
        <v>0</v>
      </c>
      <c r="DA187" s="16">
        <f t="shared" si="423"/>
        <v>0</v>
      </c>
      <c r="DB187" s="16">
        <f t="shared" si="423"/>
        <v>0</v>
      </c>
      <c r="DC187" s="16">
        <f t="shared" si="423"/>
        <v>0</v>
      </c>
      <c r="DD187" s="238">
        <f t="shared" si="423"/>
        <v>0</v>
      </c>
      <c r="DE187" s="232">
        <f t="shared" ref="DE187:DN196" si="424">IF($H187&lt;=0,0,MAX(0,MIN($H187,$DE$11)))</f>
        <v>0</v>
      </c>
      <c r="DF187" s="132">
        <f t="shared" si="424"/>
        <v>0</v>
      </c>
      <c r="DG187" s="132">
        <f t="shared" si="424"/>
        <v>0</v>
      </c>
      <c r="DH187" s="132">
        <f t="shared" si="424"/>
        <v>0</v>
      </c>
      <c r="DI187" s="132">
        <f t="shared" si="424"/>
        <v>0</v>
      </c>
      <c r="DJ187" s="132">
        <f t="shared" si="424"/>
        <v>0</v>
      </c>
      <c r="DK187" s="132">
        <f t="shared" si="424"/>
        <v>0</v>
      </c>
      <c r="DL187" s="132">
        <f t="shared" si="424"/>
        <v>0</v>
      </c>
      <c r="DM187" s="132">
        <f t="shared" si="424"/>
        <v>0</v>
      </c>
      <c r="DN187" s="233">
        <f t="shared" si="424"/>
        <v>0</v>
      </c>
      <c r="DO187" s="232">
        <f t="shared" si="350"/>
        <v>0</v>
      </c>
      <c r="DP187" s="132">
        <f t="shared" si="351"/>
        <v>0</v>
      </c>
      <c r="DQ187" s="132">
        <f t="shared" si="352"/>
        <v>0</v>
      </c>
      <c r="DR187" s="132">
        <f t="shared" si="353"/>
        <v>0</v>
      </c>
      <c r="DS187" s="132">
        <f t="shared" si="354"/>
        <v>0</v>
      </c>
      <c r="DT187" s="132">
        <f t="shared" si="355"/>
        <v>0</v>
      </c>
      <c r="DU187" s="132">
        <f t="shared" si="356"/>
        <v>0</v>
      </c>
      <c r="DV187" s="132">
        <f t="shared" si="357"/>
        <v>0</v>
      </c>
      <c r="DW187" s="132">
        <f t="shared" si="358"/>
        <v>0</v>
      </c>
      <c r="DX187" s="233">
        <f t="shared" si="359"/>
        <v>0</v>
      </c>
      <c r="DY187" s="231" t="b">
        <f t="shared" si="396"/>
        <v>0</v>
      </c>
      <c r="DZ187" s="163"/>
      <c r="EA187" s="226" t="str">
        <f t="shared" si="397"/>
        <v/>
      </c>
      <c r="EB187" s="178" t="str">
        <f t="shared" si="398"/>
        <v/>
      </c>
      <c r="EC187" s="178" t="str">
        <f t="shared" si="399"/>
        <v/>
      </c>
      <c r="ED187" s="178" t="str">
        <f t="shared" si="400"/>
        <v/>
      </c>
      <c r="EE187" s="178" t="str">
        <f t="shared" si="401"/>
        <v/>
      </c>
      <c r="EF187" s="178" t="str">
        <f t="shared" si="402"/>
        <v/>
      </c>
      <c r="EG187" s="178" t="str">
        <f t="shared" si="403"/>
        <v/>
      </c>
      <c r="EH187" s="178" t="str">
        <f t="shared" si="404"/>
        <v/>
      </c>
      <c r="EI187" s="178" t="str">
        <f t="shared" si="405"/>
        <v/>
      </c>
      <c r="EJ187" s="227" t="str">
        <f t="shared" si="406"/>
        <v/>
      </c>
      <c r="EK187" s="230" t="str">
        <f t="shared" si="360"/>
        <v/>
      </c>
      <c r="EL187" s="177" t="str">
        <f t="shared" si="361"/>
        <v/>
      </c>
      <c r="EM187" s="177" t="str">
        <f t="shared" si="362"/>
        <v/>
      </c>
      <c r="EN187" s="177" t="str">
        <f t="shared" si="363"/>
        <v/>
      </c>
      <c r="EO187" s="177" t="str">
        <f t="shared" si="364"/>
        <v/>
      </c>
      <c r="EP187" s="177" t="str">
        <f t="shared" si="365"/>
        <v/>
      </c>
      <c r="EQ187" s="177" t="str">
        <f t="shared" si="366"/>
        <v/>
      </c>
      <c r="ER187" s="177" t="str">
        <f t="shared" si="367"/>
        <v/>
      </c>
      <c r="ES187" s="177" t="str">
        <f t="shared" si="368"/>
        <v/>
      </c>
      <c r="ET187" s="177" t="str">
        <f t="shared" si="369"/>
        <v/>
      </c>
      <c r="EU187" s="229" t="e">
        <f t="shared" si="370"/>
        <v>#VALUE!</v>
      </c>
      <c r="EV187" s="27" t="e">
        <f t="shared" si="371"/>
        <v>#VALUE!</v>
      </c>
      <c r="EW187" s="27" t="e">
        <f t="shared" si="372"/>
        <v>#VALUE!</v>
      </c>
      <c r="EX187" s="28" t="e">
        <f t="shared" si="373"/>
        <v>#VALUE!</v>
      </c>
      <c r="EY187" s="28" t="e">
        <f t="shared" si="374"/>
        <v>#VALUE!</v>
      </c>
      <c r="EZ187" s="28" t="b">
        <f t="shared" si="375"/>
        <v>0</v>
      </c>
      <c r="FA187" s="176" t="str">
        <f t="shared" si="376"/>
        <v/>
      </c>
      <c r="FB187" s="27" t="e" cm="1">
        <f t="array" aca="1" ref="FB187" ca="1">TEXT(RIGHT(10-RIGHT(SUM(INDEX(1*(MID(MID(C187,1,1)*2,ROW(INDIRECT("1:"&amp;LEN(MID(C187,1,1)*2))),1)),,))+MID(C187,2,1)+
SUM(INDEX(1*(MID(MID(C187,3,1)*2,ROW(INDIRECT("1:"&amp;LEN(MID(C187,3,1)*2))),1)),,))+MID(C187,4,1)+
SUM(INDEX(1*(MID(MID(C187,5,1)*2,ROW(INDIRECT("1:"&amp;LEN(MID(C187,5,1)*2))),1)),,))+MID(C187,6,1)+
SUM(INDEX(1*(MID(MID(C187,8,1)*2,ROW(INDIRECT("1:"&amp;LEN(MID(C187,8,1)*2))),1)),,))+MID(C187,9,1)+
SUM(INDEX(1*(MID(MID(C187,10,1)*2,ROW(INDIRECT("1:"&amp;LEN(MID(C187,10,1)*2))),1)),,)),1),1),"0")</f>
        <v>#VALUE!</v>
      </c>
      <c r="FC187" s="27" t="str">
        <f t="shared" si="377"/>
        <v/>
      </c>
      <c r="FD187" s="29" t="b">
        <f t="shared" si="378"/>
        <v>0</v>
      </c>
      <c r="FE187" s="112" t="b">
        <f>IFERROR(MATCH(D187,'Avtal för korttidsarbete'!$G$13:$G$1012,0),TRUE)</f>
        <v>1</v>
      </c>
      <c r="FF187" s="112" t="b">
        <f t="shared" si="407"/>
        <v>0</v>
      </c>
      <c r="FG187" s="113" t="str" cm="1">
        <f t="array" ref="FG187">IF(FE187=TRUE,"x",INDEX('Avtal för korttidsarbete'!$E$13:$E$1012,$FE187))</f>
        <v>x</v>
      </c>
      <c r="FH187" s="113" t="str" cm="1">
        <f t="array" ref="FH187">IF(FE187=TRUE,"x",INDEX('Avtal för korttidsarbete'!$F$13:$F$1012,$FE187))</f>
        <v>x</v>
      </c>
      <c r="FI187" s="112" t="b">
        <f t="shared" si="408"/>
        <v>0</v>
      </c>
      <c r="FJ187" s="135">
        <f t="shared" si="409"/>
        <v>44166</v>
      </c>
      <c r="FK187" s="135">
        <f t="shared" si="410"/>
        <v>44377</v>
      </c>
      <c r="FL187" s="112" t="b">
        <f t="shared" si="411"/>
        <v>0</v>
      </c>
      <c r="FM187" s="113">
        <f t="shared" si="412"/>
        <v>44166</v>
      </c>
      <c r="FN187" s="135">
        <f t="shared" si="413"/>
        <v>44377</v>
      </c>
      <c r="FO187" s="148" t="b">
        <f>IFERROR(INDEX('Avtal för korttidsarbete'!R:R,MATCH(D187,'Avtal för korttidsarbete'!$G:$G,0)),TRUE)</f>
        <v>1</v>
      </c>
      <c r="FP187" s="135" t="str">
        <f>IF(FO187,"-",INDEX('Avtal för korttidsarbete'!$D:$D,MATCH(D187,'Avtal för korttidsarbete'!$G:$G,0)))</f>
        <v>-</v>
      </c>
      <c r="FQ187" s="113" t="b">
        <f>IFERROR(G187&gt;INDEX(Uppsägningar!E:E,MATCH(C187,Uppsägningar!C:C,0)),FALSE)</f>
        <v>0</v>
      </c>
    </row>
    <row r="188" spans="1:173" x14ac:dyDescent="0.25">
      <c r="A188" s="19">
        <v>172</v>
      </c>
      <c r="B188" s="20"/>
      <c r="C188" s="183"/>
      <c r="D188" s="66"/>
      <c r="E188" s="212">
        <f>IFERROR(INDEX(Admin!$C$7:$C$10,MATCH(FP188,TblNivåValTExt,0)),0)</f>
        <v>0</v>
      </c>
      <c r="F188" s="1"/>
      <c r="G188" s="1"/>
      <c r="H188" s="78"/>
      <c r="I188" s="181"/>
      <c r="J188" s="181"/>
      <c r="K188" s="182"/>
      <c r="L188" s="182"/>
      <c r="M188" s="181"/>
      <c r="N188" s="181"/>
      <c r="O188" s="181"/>
      <c r="P188" s="182"/>
      <c r="Q188" s="182"/>
      <c r="R188" s="181"/>
      <c r="S188" s="181"/>
      <c r="T188" s="181"/>
      <c r="U188" s="182"/>
      <c r="V188" s="182"/>
      <c r="W188" s="181"/>
      <c r="X188" s="181"/>
      <c r="Y188" s="181"/>
      <c r="Z188" s="182"/>
      <c r="AA188" s="182"/>
      <c r="AB188" s="181"/>
      <c r="AC188" s="181"/>
      <c r="AD188" s="181"/>
      <c r="AE188" s="182"/>
      <c r="AF188" s="182"/>
      <c r="AG188" s="181"/>
      <c r="AH188" s="181"/>
      <c r="AI188" s="181"/>
      <c r="AJ188" s="182"/>
      <c r="AK188" s="182"/>
      <c r="AL188" s="181"/>
      <c r="AM188" s="181"/>
      <c r="AN188" s="181"/>
      <c r="AO188" s="182"/>
      <c r="AP188" s="182"/>
      <c r="AQ188" s="181"/>
      <c r="AR188" s="181"/>
      <c r="AS188" s="181"/>
      <c r="AT188" s="182"/>
      <c r="AU188" s="182"/>
      <c r="AV188" s="181"/>
      <c r="AW188" s="181"/>
      <c r="AX188" s="181"/>
      <c r="AY188" s="182"/>
      <c r="AZ188" s="182"/>
      <c r="BA188" s="181"/>
      <c r="BB188" s="181"/>
      <c r="BC188" s="181"/>
      <c r="BD188" s="182"/>
      <c r="BE188" s="182"/>
      <c r="BF188" s="181"/>
      <c r="BG188" s="180">
        <f t="shared" si="379"/>
        <v>0</v>
      </c>
      <c r="BH188" s="116" t="str">
        <f t="shared" si="380"/>
        <v/>
      </c>
      <c r="BI188" s="80" t="b">
        <f t="shared" si="328"/>
        <v>0</v>
      </c>
      <c r="BJ188" s="80" t="str">
        <f t="shared" si="329"/>
        <v/>
      </c>
      <c r="BK188" s="80" t="b">
        <f t="shared" si="381"/>
        <v>0</v>
      </c>
      <c r="BL188" s="13" t="str">
        <f t="shared" si="330"/>
        <v/>
      </c>
      <c r="BM188" s="13" t="b">
        <f t="shared" si="382"/>
        <v>0</v>
      </c>
      <c r="BN188" s="35" t="str">
        <f t="shared" si="331"/>
        <v/>
      </c>
      <c r="BO188" s="13" t="b">
        <f t="shared" si="332"/>
        <v>0</v>
      </c>
      <c r="BP188" s="35" t="str">
        <f t="shared" si="333"/>
        <v/>
      </c>
      <c r="BQ188" s="13" t="b">
        <f t="shared" si="334"/>
        <v>0</v>
      </c>
      <c r="BR188" s="35" t="str">
        <f t="shared" si="335"/>
        <v/>
      </c>
      <c r="BS188" s="35" t="b">
        <f t="shared" si="336"/>
        <v>0</v>
      </c>
      <c r="BT188" s="35" t="str">
        <f t="shared" si="337"/>
        <v/>
      </c>
      <c r="BU188" s="35" t="b">
        <f t="shared" si="338"/>
        <v>0</v>
      </c>
      <c r="BV188" s="35" t="str">
        <f t="shared" si="339"/>
        <v/>
      </c>
      <c r="BW188" s="13" t="b">
        <f t="shared" si="414"/>
        <v>0</v>
      </c>
      <c r="BX188" s="35" t="str">
        <f t="shared" si="340"/>
        <v/>
      </c>
      <c r="BY188" s="265" t="b">
        <f t="shared" si="383"/>
        <v>0</v>
      </c>
      <c r="BZ188" s="35" t="str">
        <f t="shared" si="341"/>
        <v/>
      </c>
      <c r="CA188" s="265" t="b">
        <f t="shared" si="384"/>
        <v>0</v>
      </c>
      <c r="CB188" s="35" t="str">
        <f t="shared" si="342"/>
        <v/>
      </c>
      <c r="CC188" s="272" t="b">
        <f t="shared" si="385"/>
        <v>0</v>
      </c>
      <c r="CD188" s="35" t="str">
        <f t="shared" si="343"/>
        <v/>
      </c>
      <c r="CE188" s="13" t="b">
        <f t="shared" si="344"/>
        <v>0</v>
      </c>
      <c r="CF188" s="35" t="str">
        <f t="shared" si="345"/>
        <v/>
      </c>
      <c r="CG188" s="179">
        <f t="shared" si="346"/>
        <v>0</v>
      </c>
      <c r="CH188" s="179">
        <f t="shared" si="347"/>
        <v>0</v>
      </c>
      <c r="CI188" s="218">
        <f t="shared" si="386"/>
        <v>0</v>
      </c>
      <c r="CJ188" s="218">
        <f t="shared" si="387"/>
        <v>0</v>
      </c>
      <c r="CK188" s="218">
        <f t="shared" si="388"/>
        <v>0</v>
      </c>
      <c r="CL188" s="218">
        <f t="shared" si="389"/>
        <v>0</v>
      </c>
      <c r="CM188" s="218">
        <f t="shared" si="390"/>
        <v>0</v>
      </c>
      <c r="CN188" s="218">
        <f t="shared" si="391"/>
        <v>0</v>
      </c>
      <c r="CO188" s="218">
        <f t="shared" si="392"/>
        <v>0</v>
      </c>
      <c r="CP188" s="218">
        <f t="shared" si="393"/>
        <v>0</v>
      </c>
      <c r="CQ188" s="218">
        <f t="shared" si="394"/>
        <v>0</v>
      </c>
      <c r="CR188" s="218">
        <f t="shared" si="395"/>
        <v>0</v>
      </c>
      <c r="CS188" s="14">
        <f t="shared" si="348"/>
        <v>0</v>
      </c>
      <c r="CT188" s="236">
        <f t="shared" si="349"/>
        <v>0</v>
      </c>
      <c r="CU188" s="237">
        <f t="shared" si="423"/>
        <v>0</v>
      </c>
      <c r="CV188" s="16">
        <f t="shared" si="423"/>
        <v>0</v>
      </c>
      <c r="CW188" s="16">
        <f t="shared" si="423"/>
        <v>0</v>
      </c>
      <c r="CX188" s="16">
        <f t="shared" si="423"/>
        <v>0</v>
      </c>
      <c r="CY188" s="16">
        <f t="shared" si="423"/>
        <v>0</v>
      </c>
      <c r="CZ188" s="16">
        <f t="shared" si="423"/>
        <v>0</v>
      </c>
      <c r="DA188" s="16">
        <f t="shared" si="423"/>
        <v>0</v>
      </c>
      <c r="DB188" s="16">
        <f t="shared" si="423"/>
        <v>0</v>
      </c>
      <c r="DC188" s="16">
        <f t="shared" si="423"/>
        <v>0</v>
      </c>
      <c r="DD188" s="238">
        <f t="shared" si="423"/>
        <v>0</v>
      </c>
      <c r="DE188" s="232">
        <f t="shared" si="424"/>
        <v>0</v>
      </c>
      <c r="DF188" s="132">
        <f t="shared" si="424"/>
        <v>0</v>
      </c>
      <c r="DG188" s="132">
        <f t="shared" si="424"/>
        <v>0</v>
      </c>
      <c r="DH188" s="132">
        <f t="shared" si="424"/>
        <v>0</v>
      </c>
      <c r="DI188" s="132">
        <f t="shared" si="424"/>
        <v>0</v>
      </c>
      <c r="DJ188" s="132">
        <f t="shared" si="424"/>
        <v>0</v>
      </c>
      <c r="DK188" s="132">
        <f t="shared" si="424"/>
        <v>0</v>
      </c>
      <c r="DL188" s="132">
        <f t="shared" si="424"/>
        <v>0</v>
      </c>
      <c r="DM188" s="132">
        <f t="shared" si="424"/>
        <v>0</v>
      </c>
      <c r="DN188" s="233">
        <f t="shared" si="424"/>
        <v>0</v>
      </c>
      <c r="DO188" s="232">
        <f t="shared" si="350"/>
        <v>0</v>
      </c>
      <c r="DP188" s="132">
        <f t="shared" si="351"/>
        <v>0</v>
      </c>
      <c r="DQ188" s="132">
        <f t="shared" si="352"/>
        <v>0</v>
      </c>
      <c r="DR188" s="132">
        <f t="shared" si="353"/>
        <v>0</v>
      </c>
      <c r="DS188" s="132">
        <f t="shared" si="354"/>
        <v>0</v>
      </c>
      <c r="DT188" s="132">
        <f t="shared" si="355"/>
        <v>0</v>
      </c>
      <c r="DU188" s="132">
        <f t="shared" si="356"/>
        <v>0</v>
      </c>
      <c r="DV188" s="132">
        <f t="shared" si="357"/>
        <v>0</v>
      </c>
      <c r="DW188" s="132">
        <f t="shared" si="358"/>
        <v>0</v>
      </c>
      <c r="DX188" s="233">
        <f t="shared" si="359"/>
        <v>0</v>
      </c>
      <c r="DY188" s="231" t="b">
        <f t="shared" si="396"/>
        <v>0</v>
      </c>
      <c r="DZ188" s="163"/>
      <c r="EA188" s="226" t="str">
        <f t="shared" si="397"/>
        <v/>
      </c>
      <c r="EB188" s="178" t="str">
        <f t="shared" si="398"/>
        <v/>
      </c>
      <c r="EC188" s="178" t="str">
        <f t="shared" si="399"/>
        <v/>
      </c>
      <c r="ED188" s="178" t="str">
        <f t="shared" si="400"/>
        <v/>
      </c>
      <c r="EE188" s="178" t="str">
        <f t="shared" si="401"/>
        <v/>
      </c>
      <c r="EF188" s="178" t="str">
        <f t="shared" si="402"/>
        <v/>
      </c>
      <c r="EG188" s="178" t="str">
        <f t="shared" si="403"/>
        <v/>
      </c>
      <c r="EH188" s="178" t="str">
        <f t="shared" si="404"/>
        <v/>
      </c>
      <c r="EI188" s="178" t="str">
        <f t="shared" si="405"/>
        <v/>
      </c>
      <c r="EJ188" s="227" t="str">
        <f t="shared" si="406"/>
        <v/>
      </c>
      <c r="EK188" s="230" t="str">
        <f t="shared" si="360"/>
        <v/>
      </c>
      <c r="EL188" s="177" t="str">
        <f t="shared" si="361"/>
        <v/>
      </c>
      <c r="EM188" s="177" t="str">
        <f t="shared" si="362"/>
        <v/>
      </c>
      <c r="EN188" s="177" t="str">
        <f t="shared" si="363"/>
        <v/>
      </c>
      <c r="EO188" s="177" t="str">
        <f t="shared" si="364"/>
        <v/>
      </c>
      <c r="EP188" s="177" t="str">
        <f t="shared" si="365"/>
        <v/>
      </c>
      <c r="EQ188" s="177" t="str">
        <f t="shared" si="366"/>
        <v/>
      </c>
      <c r="ER188" s="177" t="str">
        <f t="shared" si="367"/>
        <v/>
      </c>
      <c r="ES188" s="177" t="str">
        <f t="shared" si="368"/>
        <v/>
      </c>
      <c r="ET188" s="177" t="str">
        <f t="shared" si="369"/>
        <v/>
      </c>
      <c r="EU188" s="229" t="e">
        <f t="shared" si="370"/>
        <v>#VALUE!</v>
      </c>
      <c r="EV188" s="27" t="e">
        <f t="shared" si="371"/>
        <v>#VALUE!</v>
      </c>
      <c r="EW188" s="27" t="e">
        <f t="shared" si="372"/>
        <v>#VALUE!</v>
      </c>
      <c r="EX188" s="28" t="e">
        <f t="shared" si="373"/>
        <v>#VALUE!</v>
      </c>
      <c r="EY188" s="28" t="e">
        <f t="shared" si="374"/>
        <v>#VALUE!</v>
      </c>
      <c r="EZ188" s="28" t="b">
        <f t="shared" si="375"/>
        <v>0</v>
      </c>
      <c r="FA188" s="176" t="str">
        <f t="shared" si="376"/>
        <v/>
      </c>
      <c r="FB188" s="27" t="e" cm="1">
        <f t="array" aca="1" ref="FB188" ca="1">TEXT(RIGHT(10-RIGHT(SUM(INDEX(1*(MID(MID(C188,1,1)*2,ROW(INDIRECT("1:"&amp;LEN(MID(C188,1,1)*2))),1)),,))+MID(C188,2,1)+
SUM(INDEX(1*(MID(MID(C188,3,1)*2,ROW(INDIRECT("1:"&amp;LEN(MID(C188,3,1)*2))),1)),,))+MID(C188,4,1)+
SUM(INDEX(1*(MID(MID(C188,5,1)*2,ROW(INDIRECT("1:"&amp;LEN(MID(C188,5,1)*2))),1)),,))+MID(C188,6,1)+
SUM(INDEX(1*(MID(MID(C188,8,1)*2,ROW(INDIRECT("1:"&amp;LEN(MID(C188,8,1)*2))),1)),,))+MID(C188,9,1)+
SUM(INDEX(1*(MID(MID(C188,10,1)*2,ROW(INDIRECT("1:"&amp;LEN(MID(C188,10,1)*2))),1)),,)),1),1),"0")</f>
        <v>#VALUE!</v>
      </c>
      <c r="FC188" s="27" t="str">
        <f t="shared" si="377"/>
        <v/>
      </c>
      <c r="FD188" s="29" t="b">
        <f t="shared" si="378"/>
        <v>0</v>
      </c>
      <c r="FE188" s="112" t="b">
        <f>IFERROR(MATCH(D188,'Avtal för korttidsarbete'!$G$13:$G$1012,0),TRUE)</f>
        <v>1</v>
      </c>
      <c r="FF188" s="112" t="b">
        <f t="shared" si="407"/>
        <v>0</v>
      </c>
      <c r="FG188" s="113" t="str" cm="1">
        <f t="array" ref="FG188">IF(FE188=TRUE,"x",INDEX('Avtal för korttidsarbete'!$E$13:$E$1012,$FE188))</f>
        <v>x</v>
      </c>
      <c r="FH188" s="113" t="str" cm="1">
        <f t="array" ref="FH188">IF(FE188=TRUE,"x",INDEX('Avtal för korttidsarbete'!$F$13:$F$1012,$FE188))</f>
        <v>x</v>
      </c>
      <c r="FI188" s="112" t="b">
        <f t="shared" si="408"/>
        <v>0</v>
      </c>
      <c r="FJ188" s="135">
        <f t="shared" si="409"/>
        <v>44166</v>
      </c>
      <c r="FK188" s="135">
        <f t="shared" si="410"/>
        <v>44377</v>
      </c>
      <c r="FL188" s="112" t="b">
        <f t="shared" si="411"/>
        <v>0</v>
      </c>
      <c r="FM188" s="113">
        <f t="shared" si="412"/>
        <v>44166</v>
      </c>
      <c r="FN188" s="135">
        <f t="shared" si="413"/>
        <v>44377</v>
      </c>
      <c r="FO188" s="148" t="b">
        <f>IFERROR(INDEX('Avtal för korttidsarbete'!R:R,MATCH(D188,'Avtal för korttidsarbete'!$G:$G,0)),TRUE)</f>
        <v>1</v>
      </c>
      <c r="FP188" s="135" t="str">
        <f>IF(FO188,"-",INDEX('Avtal för korttidsarbete'!$D:$D,MATCH(D188,'Avtal för korttidsarbete'!$G:$G,0)))</f>
        <v>-</v>
      </c>
      <c r="FQ188" s="113" t="b">
        <f>IFERROR(G188&gt;INDEX(Uppsägningar!E:E,MATCH(C188,Uppsägningar!C:C,0)),FALSE)</f>
        <v>0</v>
      </c>
    </row>
    <row r="189" spans="1:173" x14ac:dyDescent="0.25">
      <c r="A189" s="19">
        <v>173</v>
      </c>
      <c r="B189" s="20"/>
      <c r="C189" s="183"/>
      <c r="D189" s="66"/>
      <c r="E189" s="212">
        <f>IFERROR(INDEX(Admin!$C$7:$C$10,MATCH(FP189,TblNivåValTExt,0)),0)</f>
        <v>0</v>
      </c>
      <c r="F189" s="1"/>
      <c r="G189" s="1"/>
      <c r="H189" s="78"/>
      <c r="I189" s="181"/>
      <c r="J189" s="181"/>
      <c r="K189" s="182"/>
      <c r="L189" s="182"/>
      <c r="M189" s="181"/>
      <c r="N189" s="181"/>
      <c r="O189" s="181"/>
      <c r="P189" s="182"/>
      <c r="Q189" s="182"/>
      <c r="R189" s="181"/>
      <c r="S189" s="181"/>
      <c r="T189" s="181"/>
      <c r="U189" s="182"/>
      <c r="V189" s="182"/>
      <c r="W189" s="181"/>
      <c r="X189" s="181"/>
      <c r="Y189" s="181"/>
      <c r="Z189" s="182"/>
      <c r="AA189" s="182"/>
      <c r="AB189" s="181"/>
      <c r="AC189" s="181"/>
      <c r="AD189" s="181"/>
      <c r="AE189" s="182"/>
      <c r="AF189" s="182"/>
      <c r="AG189" s="181"/>
      <c r="AH189" s="181"/>
      <c r="AI189" s="181"/>
      <c r="AJ189" s="182"/>
      <c r="AK189" s="182"/>
      <c r="AL189" s="181"/>
      <c r="AM189" s="181"/>
      <c r="AN189" s="181"/>
      <c r="AO189" s="182"/>
      <c r="AP189" s="182"/>
      <c r="AQ189" s="181"/>
      <c r="AR189" s="181"/>
      <c r="AS189" s="181"/>
      <c r="AT189" s="182"/>
      <c r="AU189" s="182"/>
      <c r="AV189" s="181"/>
      <c r="AW189" s="181"/>
      <c r="AX189" s="181"/>
      <c r="AY189" s="182"/>
      <c r="AZ189" s="182"/>
      <c r="BA189" s="181"/>
      <c r="BB189" s="181"/>
      <c r="BC189" s="181"/>
      <c r="BD189" s="182"/>
      <c r="BE189" s="182"/>
      <c r="BF189" s="181"/>
      <c r="BG189" s="180">
        <f t="shared" si="379"/>
        <v>0</v>
      </c>
      <c r="BH189" s="116" t="str">
        <f t="shared" si="380"/>
        <v/>
      </c>
      <c r="BI189" s="80" t="b">
        <f t="shared" si="328"/>
        <v>0</v>
      </c>
      <c r="BJ189" s="80" t="str">
        <f t="shared" si="329"/>
        <v/>
      </c>
      <c r="BK189" s="80" t="b">
        <f t="shared" si="381"/>
        <v>0</v>
      </c>
      <c r="BL189" s="13" t="str">
        <f t="shared" si="330"/>
        <v/>
      </c>
      <c r="BM189" s="13" t="b">
        <f t="shared" si="382"/>
        <v>0</v>
      </c>
      <c r="BN189" s="35" t="str">
        <f t="shared" si="331"/>
        <v/>
      </c>
      <c r="BO189" s="13" t="b">
        <f t="shared" si="332"/>
        <v>0</v>
      </c>
      <c r="BP189" s="35" t="str">
        <f t="shared" si="333"/>
        <v/>
      </c>
      <c r="BQ189" s="13" t="b">
        <f t="shared" si="334"/>
        <v>0</v>
      </c>
      <c r="BR189" s="35" t="str">
        <f t="shared" si="335"/>
        <v/>
      </c>
      <c r="BS189" s="35" t="b">
        <f t="shared" si="336"/>
        <v>0</v>
      </c>
      <c r="BT189" s="35" t="str">
        <f t="shared" si="337"/>
        <v/>
      </c>
      <c r="BU189" s="35" t="b">
        <f t="shared" si="338"/>
        <v>0</v>
      </c>
      <c r="BV189" s="35" t="str">
        <f t="shared" si="339"/>
        <v/>
      </c>
      <c r="BW189" s="13" t="b">
        <f t="shared" si="414"/>
        <v>0</v>
      </c>
      <c r="BX189" s="35" t="str">
        <f t="shared" si="340"/>
        <v/>
      </c>
      <c r="BY189" s="265" t="b">
        <f t="shared" si="383"/>
        <v>0</v>
      </c>
      <c r="BZ189" s="35" t="str">
        <f t="shared" si="341"/>
        <v/>
      </c>
      <c r="CA189" s="265" t="b">
        <f t="shared" si="384"/>
        <v>0</v>
      </c>
      <c r="CB189" s="35" t="str">
        <f t="shared" si="342"/>
        <v/>
      </c>
      <c r="CC189" s="272" t="b">
        <f t="shared" si="385"/>
        <v>0</v>
      </c>
      <c r="CD189" s="35" t="str">
        <f t="shared" si="343"/>
        <v/>
      </c>
      <c r="CE189" s="13" t="b">
        <f t="shared" si="344"/>
        <v>0</v>
      </c>
      <c r="CF189" s="35" t="str">
        <f t="shared" si="345"/>
        <v/>
      </c>
      <c r="CG189" s="179">
        <f t="shared" si="346"/>
        <v>0</v>
      </c>
      <c r="CH189" s="179">
        <f t="shared" si="347"/>
        <v>0</v>
      </c>
      <c r="CI189" s="218">
        <f t="shared" si="386"/>
        <v>0</v>
      </c>
      <c r="CJ189" s="218">
        <f t="shared" si="387"/>
        <v>0</v>
      </c>
      <c r="CK189" s="218">
        <f t="shared" si="388"/>
        <v>0</v>
      </c>
      <c r="CL189" s="218">
        <f t="shared" si="389"/>
        <v>0</v>
      </c>
      <c r="CM189" s="218">
        <f t="shared" si="390"/>
        <v>0</v>
      </c>
      <c r="CN189" s="218">
        <f t="shared" si="391"/>
        <v>0</v>
      </c>
      <c r="CO189" s="218">
        <f t="shared" si="392"/>
        <v>0</v>
      </c>
      <c r="CP189" s="218">
        <f t="shared" si="393"/>
        <v>0</v>
      </c>
      <c r="CQ189" s="218">
        <f t="shared" si="394"/>
        <v>0</v>
      </c>
      <c r="CR189" s="218">
        <f t="shared" si="395"/>
        <v>0</v>
      </c>
      <c r="CS189" s="14">
        <f t="shared" si="348"/>
        <v>0</v>
      </c>
      <c r="CT189" s="236">
        <f t="shared" si="349"/>
        <v>0</v>
      </c>
      <c r="CU189" s="237">
        <f t="shared" si="423"/>
        <v>0</v>
      </c>
      <c r="CV189" s="16">
        <f t="shared" si="423"/>
        <v>0</v>
      </c>
      <c r="CW189" s="16">
        <f t="shared" si="423"/>
        <v>0</v>
      </c>
      <c r="CX189" s="16">
        <f t="shared" si="423"/>
        <v>0</v>
      </c>
      <c r="CY189" s="16">
        <f t="shared" si="423"/>
        <v>0</v>
      </c>
      <c r="CZ189" s="16">
        <f t="shared" si="423"/>
        <v>0</v>
      </c>
      <c r="DA189" s="16">
        <f t="shared" si="423"/>
        <v>0</v>
      </c>
      <c r="DB189" s="16">
        <f t="shared" si="423"/>
        <v>0</v>
      </c>
      <c r="DC189" s="16">
        <f t="shared" si="423"/>
        <v>0</v>
      </c>
      <c r="DD189" s="238">
        <f t="shared" si="423"/>
        <v>0</v>
      </c>
      <c r="DE189" s="232">
        <f t="shared" si="424"/>
        <v>0</v>
      </c>
      <c r="DF189" s="132">
        <f t="shared" si="424"/>
        <v>0</v>
      </c>
      <c r="DG189" s="132">
        <f t="shared" si="424"/>
        <v>0</v>
      </c>
      <c r="DH189" s="132">
        <f t="shared" si="424"/>
        <v>0</v>
      </c>
      <c r="DI189" s="132">
        <f t="shared" si="424"/>
        <v>0</v>
      </c>
      <c r="DJ189" s="132">
        <f t="shared" si="424"/>
        <v>0</v>
      </c>
      <c r="DK189" s="132">
        <f t="shared" si="424"/>
        <v>0</v>
      </c>
      <c r="DL189" s="132">
        <f t="shared" si="424"/>
        <v>0</v>
      </c>
      <c r="DM189" s="132">
        <f t="shared" si="424"/>
        <v>0</v>
      </c>
      <c r="DN189" s="233">
        <f t="shared" si="424"/>
        <v>0</v>
      </c>
      <c r="DO189" s="232">
        <f t="shared" si="350"/>
        <v>0</v>
      </c>
      <c r="DP189" s="132">
        <f t="shared" si="351"/>
        <v>0</v>
      </c>
      <c r="DQ189" s="132">
        <f t="shared" si="352"/>
        <v>0</v>
      </c>
      <c r="DR189" s="132">
        <f t="shared" si="353"/>
        <v>0</v>
      </c>
      <c r="DS189" s="132">
        <f t="shared" si="354"/>
        <v>0</v>
      </c>
      <c r="DT189" s="132">
        <f t="shared" si="355"/>
        <v>0</v>
      </c>
      <c r="DU189" s="132">
        <f t="shared" si="356"/>
        <v>0</v>
      </c>
      <c r="DV189" s="132">
        <f t="shared" si="357"/>
        <v>0</v>
      </c>
      <c r="DW189" s="132">
        <f t="shared" si="358"/>
        <v>0</v>
      </c>
      <c r="DX189" s="233">
        <f t="shared" si="359"/>
        <v>0</v>
      </c>
      <c r="DY189" s="231" t="b">
        <f t="shared" si="396"/>
        <v>0</v>
      </c>
      <c r="DZ189" s="163"/>
      <c r="EA189" s="226" t="str">
        <f t="shared" si="397"/>
        <v/>
      </c>
      <c r="EB189" s="178" t="str">
        <f t="shared" si="398"/>
        <v/>
      </c>
      <c r="EC189" s="178" t="str">
        <f t="shared" si="399"/>
        <v/>
      </c>
      <c r="ED189" s="178" t="str">
        <f t="shared" si="400"/>
        <v/>
      </c>
      <c r="EE189" s="178" t="str">
        <f t="shared" si="401"/>
        <v/>
      </c>
      <c r="EF189" s="178" t="str">
        <f t="shared" si="402"/>
        <v/>
      </c>
      <c r="EG189" s="178" t="str">
        <f t="shared" si="403"/>
        <v/>
      </c>
      <c r="EH189" s="178" t="str">
        <f t="shared" si="404"/>
        <v/>
      </c>
      <c r="EI189" s="178" t="str">
        <f t="shared" si="405"/>
        <v/>
      </c>
      <c r="EJ189" s="227" t="str">
        <f t="shared" si="406"/>
        <v/>
      </c>
      <c r="EK189" s="230" t="str">
        <f t="shared" si="360"/>
        <v/>
      </c>
      <c r="EL189" s="177" t="str">
        <f t="shared" si="361"/>
        <v/>
      </c>
      <c r="EM189" s="177" t="str">
        <f t="shared" si="362"/>
        <v/>
      </c>
      <c r="EN189" s="177" t="str">
        <f t="shared" si="363"/>
        <v/>
      </c>
      <c r="EO189" s="177" t="str">
        <f t="shared" si="364"/>
        <v/>
      </c>
      <c r="EP189" s="177" t="str">
        <f t="shared" si="365"/>
        <v/>
      </c>
      <c r="EQ189" s="177" t="str">
        <f t="shared" si="366"/>
        <v/>
      </c>
      <c r="ER189" s="177" t="str">
        <f t="shared" si="367"/>
        <v/>
      </c>
      <c r="ES189" s="177" t="str">
        <f t="shared" si="368"/>
        <v/>
      </c>
      <c r="ET189" s="177" t="str">
        <f t="shared" si="369"/>
        <v/>
      </c>
      <c r="EU189" s="229" t="e">
        <f t="shared" si="370"/>
        <v>#VALUE!</v>
      </c>
      <c r="EV189" s="27" t="e">
        <f t="shared" si="371"/>
        <v>#VALUE!</v>
      </c>
      <c r="EW189" s="27" t="e">
        <f t="shared" si="372"/>
        <v>#VALUE!</v>
      </c>
      <c r="EX189" s="28" t="e">
        <f t="shared" si="373"/>
        <v>#VALUE!</v>
      </c>
      <c r="EY189" s="28" t="e">
        <f t="shared" si="374"/>
        <v>#VALUE!</v>
      </c>
      <c r="EZ189" s="28" t="b">
        <f t="shared" si="375"/>
        <v>0</v>
      </c>
      <c r="FA189" s="176" t="str">
        <f t="shared" si="376"/>
        <v/>
      </c>
      <c r="FB189" s="27" t="e" cm="1">
        <f t="array" aca="1" ref="FB189" ca="1">TEXT(RIGHT(10-RIGHT(SUM(INDEX(1*(MID(MID(C189,1,1)*2,ROW(INDIRECT("1:"&amp;LEN(MID(C189,1,1)*2))),1)),,))+MID(C189,2,1)+
SUM(INDEX(1*(MID(MID(C189,3,1)*2,ROW(INDIRECT("1:"&amp;LEN(MID(C189,3,1)*2))),1)),,))+MID(C189,4,1)+
SUM(INDEX(1*(MID(MID(C189,5,1)*2,ROW(INDIRECT("1:"&amp;LEN(MID(C189,5,1)*2))),1)),,))+MID(C189,6,1)+
SUM(INDEX(1*(MID(MID(C189,8,1)*2,ROW(INDIRECT("1:"&amp;LEN(MID(C189,8,1)*2))),1)),,))+MID(C189,9,1)+
SUM(INDEX(1*(MID(MID(C189,10,1)*2,ROW(INDIRECT("1:"&amp;LEN(MID(C189,10,1)*2))),1)),,)),1),1),"0")</f>
        <v>#VALUE!</v>
      </c>
      <c r="FC189" s="27" t="str">
        <f t="shared" si="377"/>
        <v/>
      </c>
      <c r="FD189" s="29" t="b">
        <f t="shared" si="378"/>
        <v>0</v>
      </c>
      <c r="FE189" s="112" t="b">
        <f>IFERROR(MATCH(D189,'Avtal för korttidsarbete'!$G$13:$G$1012,0),TRUE)</f>
        <v>1</v>
      </c>
      <c r="FF189" s="112" t="b">
        <f t="shared" si="407"/>
        <v>0</v>
      </c>
      <c r="FG189" s="113" t="str" cm="1">
        <f t="array" ref="FG189">IF(FE189=TRUE,"x",INDEX('Avtal för korttidsarbete'!$E$13:$E$1012,$FE189))</f>
        <v>x</v>
      </c>
      <c r="FH189" s="113" t="str" cm="1">
        <f t="array" ref="FH189">IF(FE189=TRUE,"x",INDEX('Avtal för korttidsarbete'!$F$13:$F$1012,$FE189))</f>
        <v>x</v>
      </c>
      <c r="FI189" s="112" t="b">
        <f t="shared" si="408"/>
        <v>0</v>
      </c>
      <c r="FJ189" s="135">
        <f t="shared" si="409"/>
        <v>44166</v>
      </c>
      <c r="FK189" s="135">
        <f t="shared" si="410"/>
        <v>44377</v>
      </c>
      <c r="FL189" s="112" t="b">
        <f t="shared" si="411"/>
        <v>0</v>
      </c>
      <c r="FM189" s="113">
        <f t="shared" si="412"/>
        <v>44166</v>
      </c>
      <c r="FN189" s="135">
        <f t="shared" si="413"/>
        <v>44377</v>
      </c>
      <c r="FO189" s="148" t="b">
        <f>IFERROR(INDEX('Avtal för korttidsarbete'!R:R,MATCH(D189,'Avtal för korttidsarbete'!$G:$G,0)),TRUE)</f>
        <v>1</v>
      </c>
      <c r="FP189" s="135" t="str">
        <f>IF(FO189,"-",INDEX('Avtal för korttidsarbete'!$D:$D,MATCH(D189,'Avtal för korttidsarbete'!$G:$G,0)))</f>
        <v>-</v>
      </c>
      <c r="FQ189" s="113" t="b">
        <f>IFERROR(G189&gt;INDEX(Uppsägningar!E:E,MATCH(C189,Uppsägningar!C:C,0)),FALSE)</f>
        <v>0</v>
      </c>
    </row>
    <row r="190" spans="1:173" x14ac:dyDescent="0.25">
      <c r="A190" s="19">
        <v>174</v>
      </c>
      <c r="B190" s="20"/>
      <c r="C190" s="183"/>
      <c r="D190" s="66"/>
      <c r="E190" s="212">
        <f>IFERROR(INDEX(Admin!$C$7:$C$10,MATCH(FP190,TblNivåValTExt,0)),0)</f>
        <v>0</v>
      </c>
      <c r="F190" s="1"/>
      <c r="G190" s="1"/>
      <c r="H190" s="78"/>
      <c r="I190" s="181"/>
      <c r="J190" s="181"/>
      <c r="K190" s="182"/>
      <c r="L190" s="182"/>
      <c r="M190" s="181"/>
      <c r="N190" s="181"/>
      <c r="O190" s="181"/>
      <c r="P190" s="182"/>
      <c r="Q190" s="182"/>
      <c r="R190" s="181"/>
      <c r="S190" s="181"/>
      <c r="T190" s="181"/>
      <c r="U190" s="182"/>
      <c r="V190" s="182"/>
      <c r="W190" s="181"/>
      <c r="X190" s="181"/>
      <c r="Y190" s="181"/>
      <c r="Z190" s="182"/>
      <c r="AA190" s="182"/>
      <c r="AB190" s="181"/>
      <c r="AC190" s="181"/>
      <c r="AD190" s="181"/>
      <c r="AE190" s="182"/>
      <c r="AF190" s="182"/>
      <c r="AG190" s="181"/>
      <c r="AH190" s="181"/>
      <c r="AI190" s="181"/>
      <c r="AJ190" s="182"/>
      <c r="AK190" s="182"/>
      <c r="AL190" s="181"/>
      <c r="AM190" s="181"/>
      <c r="AN190" s="181"/>
      <c r="AO190" s="182"/>
      <c r="AP190" s="182"/>
      <c r="AQ190" s="181"/>
      <c r="AR190" s="181"/>
      <c r="AS190" s="181"/>
      <c r="AT190" s="182"/>
      <c r="AU190" s="182"/>
      <c r="AV190" s="181"/>
      <c r="AW190" s="181"/>
      <c r="AX190" s="181"/>
      <c r="AY190" s="182"/>
      <c r="AZ190" s="182"/>
      <c r="BA190" s="181"/>
      <c r="BB190" s="181"/>
      <c r="BC190" s="181"/>
      <c r="BD190" s="182"/>
      <c r="BE190" s="182"/>
      <c r="BF190" s="181"/>
      <c r="BG190" s="180">
        <f t="shared" si="379"/>
        <v>0</v>
      </c>
      <c r="BH190" s="116" t="str">
        <f t="shared" si="380"/>
        <v/>
      </c>
      <c r="BI190" s="80" t="b">
        <f t="shared" si="328"/>
        <v>0</v>
      </c>
      <c r="BJ190" s="80" t="str">
        <f t="shared" si="329"/>
        <v/>
      </c>
      <c r="BK190" s="80" t="b">
        <f t="shared" si="381"/>
        <v>0</v>
      </c>
      <c r="BL190" s="13" t="str">
        <f t="shared" si="330"/>
        <v/>
      </c>
      <c r="BM190" s="13" t="b">
        <f t="shared" si="382"/>
        <v>0</v>
      </c>
      <c r="BN190" s="35" t="str">
        <f t="shared" si="331"/>
        <v/>
      </c>
      <c r="BO190" s="13" t="b">
        <f t="shared" si="332"/>
        <v>0</v>
      </c>
      <c r="BP190" s="35" t="str">
        <f t="shared" si="333"/>
        <v/>
      </c>
      <c r="BQ190" s="13" t="b">
        <f t="shared" si="334"/>
        <v>0</v>
      </c>
      <c r="BR190" s="35" t="str">
        <f t="shared" si="335"/>
        <v/>
      </c>
      <c r="BS190" s="35" t="b">
        <f t="shared" si="336"/>
        <v>0</v>
      </c>
      <c r="BT190" s="35" t="str">
        <f t="shared" si="337"/>
        <v/>
      </c>
      <c r="BU190" s="35" t="b">
        <f t="shared" si="338"/>
        <v>0</v>
      </c>
      <c r="BV190" s="35" t="str">
        <f t="shared" si="339"/>
        <v/>
      </c>
      <c r="BW190" s="13" t="b">
        <f t="shared" si="414"/>
        <v>0</v>
      </c>
      <c r="BX190" s="35" t="str">
        <f t="shared" si="340"/>
        <v/>
      </c>
      <c r="BY190" s="265" t="b">
        <f t="shared" si="383"/>
        <v>0</v>
      </c>
      <c r="BZ190" s="35" t="str">
        <f t="shared" si="341"/>
        <v/>
      </c>
      <c r="CA190" s="265" t="b">
        <f t="shared" si="384"/>
        <v>0</v>
      </c>
      <c r="CB190" s="35" t="str">
        <f t="shared" si="342"/>
        <v/>
      </c>
      <c r="CC190" s="272" t="b">
        <f t="shared" si="385"/>
        <v>0</v>
      </c>
      <c r="CD190" s="35" t="str">
        <f t="shared" si="343"/>
        <v/>
      </c>
      <c r="CE190" s="13" t="b">
        <f t="shared" si="344"/>
        <v>0</v>
      </c>
      <c r="CF190" s="35" t="str">
        <f t="shared" si="345"/>
        <v/>
      </c>
      <c r="CG190" s="179">
        <f t="shared" si="346"/>
        <v>0</v>
      </c>
      <c r="CH190" s="179">
        <f t="shared" si="347"/>
        <v>0</v>
      </c>
      <c r="CI190" s="218">
        <f t="shared" si="386"/>
        <v>0</v>
      </c>
      <c r="CJ190" s="218">
        <f t="shared" si="387"/>
        <v>0</v>
      </c>
      <c r="CK190" s="218">
        <f t="shared" si="388"/>
        <v>0</v>
      </c>
      <c r="CL190" s="218">
        <f t="shared" si="389"/>
        <v>0</v>
      </c>
      <c r="CM190" s="218">
        <f t="shared" si="390"/>
        <v>0</v>
      </c>
      <c r="CN190" s="218">
        <f t="shared" si="391"/>
        <v>0</v>
      </c>
      <c r="CO190" s="218">
        <f t="shared" si="392"/>
        <v>0</v>
      </c>
      <c r="CP190" s="218">
        <f t="shared" si="393"/>
        <v>0</v>
      </c>
      <c r="CQ190" s="218">
        <f t="shared" si="394"/>
        <v>0</v>
      </c>
      <c r="CR190" s="218">
        <f t="shared" si="395"/>
        <v>0</v>
      </c>
      <c r="CS190" s="14">
        <f t="shared" si="348"/>
        <v>0</v>
      </c>
      <c r="CT190" s="236">
        <f t="shared" si="349"/>
        <v>0</v>
      </c>
      <c r="CU190" s="237">
        <f t="shared" si="423"/>
        <v>0</v>
      </c>
      <c r="CV190" s="16">
        <f t="shared" si="423"/>
        <v>0</v>
      </c>
      <c r="CW190" s="16">
        <f t="shared" si="423"/>
        <v>0</v>
      </c>
      <c r="CX190" s="16">
        <f t="shared" si="423"/>
        <v>0</v>
      </c>
      <c r="CY190" s="16">
        <f t="shared" si="423"/>
        <v>0</v>
      </c>
      <c r="CZ190" s="16">
        <f t="shared" si="423"/>
        <v>0</v>
      </c>
      <c r="DA190" s="16">
        <f t="shared" si="423"/>
        <v>0</v>
      </c>
      <c r="DB190" s="16">
        <f t="shared" si="423"/>
        <v>0</v>
      </c>
      <c r="DC190" s="16">
        <f t="shared" si="423"/>
        <v>0</v>
      </c>
      <c r="DD190" s="238">
        <f t="shared" si="423"/>
        <v>0</v>
      </c>
      <c r="DE190" s="232">
        <f t="shared" si="424"/>
        <v>0</v>
      </c>
      <c r="DF190" s="132">
        <f t="shared" si="424"/>
        <v>0</v>
      </c>
      <c r="DG190" s="132">
        <f t="shared" si="424"/>
        <v>0</v>
      </c>
      <c r="DH190" s="132">
        <f t="shared" si="424"/>
        <v>0</v>
      </c>
      <c r="DI190" s="132">
        <f t="shared" si="424"/>
        <v>0</v>
      </c>
      <c r="DJ190" s="132">
        <f t="shared" si="424"/>
        <v>0</v>
      </c>
      <c r="DK190" s="132">
        <f t="shared" si="424"/>
        <v>0</v>
      </c>
      <c r="DL190" s="132">
        <f t="shared" si="424"/>
        <v>0</v>
      </c>
      <c r="DM190" s="132">
        <f t="shared" si="424"/>
        <v>0</v>
      </c>
      <c r="DN190" s="233">
        <f t="shared" si="424"/>
        <v>0</v>
      </c>
      <c r="DO190" s="232">
        <f t="shared" si="350"/>
        <v>0</v>
      </c>
      <c r="DP190" s="132">
        <f t="shared" si="351"/>
        <v>0</v>
      </c>
      <c r="DQ190" s="132">
        <f t="shared" si="352"/>
        <v>0</v>
      </c>
      <c r="DR190" s="132">
        <f t="shared" si="353"/>
        <v>0</v>
      </c>
      <c r="DS190" s="132">
        <f t="shared" si="354"/>
        <v>0</v>
      </c>
      <c r="DT190" s="132">
        <f t="shared" si="355"/>
        <v>0</v>
      </c>
      <c r="DU190" s="132">
        <f t="shared" si="356"/>
        <v>0</v>
      </c>
      <c r="DV190" s="132">
        <f t="shared" si="357"/>
        <v>0</v>
      </c>
      <c r="DW190" s="132">
        <f t="shared" si="358"/>
        <v>0</v>
      </c>
      <c r="DX190" s="233">
        <f t="shared" si="359"/>
        <v>0</v>
      </c>
      <c r="DY190" s="231" t="b">
        <f t="shared" si="396"/>
        <v>0</v>
      </c>
      <c r="DZ190" s="163"/>
      <c r="EA190" s="226" t="str">
        <f t="shared" si="397"/>
        <v/>
      </c>
      <c r="EB190" s="178" t="str">
        <f t="shared" si="398"/>
        <v/>
      </c>
      <c r="EC190" s="178" t="str">
        <f t="shared" si="399"/>
        <v/>
      </c>
      <c r="ED190" s="178" t="str">
        <f t="shared" si="400"/>
        <v/>
      </c>
      <c r="EE190" s="178" t="str">
        <f t="shared" si="401"/>
        <v/>
      </c>
      <c r="EF190" s="178" t="str">
        <f t="shared" si="402"/>
        <v/>
      </c>
      <c r="EG190" s="178" t="str">
        <f t="shared" si="403"/>
        <v/>
      </c>
      <c r="EH190" s="178" t="str">
        <f t="shared" si="404"/>
        <v/>
      </c>
      <c r="EI190" s="178" t="str">
        <f t="shared" si="405"/>
        <v/>
      </c>
      <c r="EJ190" s="227" t="str">
        <f t="shared" si="406"/>
        <v/>
      </c>
      <c r="EK190" s="230" t="str">
        <f t="shared" si="360"/>
        <v/>
      </c>
      <c r="EL190" s="177" t="str">
        <f t="shared" si="361"/>
        <v/>
      </c>
      <c r="EM190" s="177" t="str">
        <f t="shared" si="362"/>
        <v/>
      </c>
      <c r="EN190" s="177" t="str">
        <f t="shared" si="363"/>
        <v/>
      </c>
      <c r="EO190" s="177" t="str">
        <f t="shared" si="364"/>
        <v/>
      </c>
      <c r="EP190" s="177" t="str">
        <f t="shared" si="365"/>
        <v/>
      </c>
      <c r="EQ190" s="177" t="str">
        <f t="shared" si="366"/>
        <v/>
      </c>
      <c r="ER190" s="177" t="str">
        <f t="shared" si="367"/>
        <v/>
      </c>
      <c r="ES190" s="177" t="str">
        <f t="shared" si="368"/>
        <v/>
      </c>
      <c r="ET190" s="177" t="str">
        <f t="shared" si="369"/>
        <v/>
      </c>
      <c r="EU190" s="229" t="e">
        <f t="shared" si="370"/>
        <v>#VALUE!</v>
      </c>
      <c r="EV190" s="27" t="e">
        <f t="shared" si="371"/>
        <v>#VALUE!</v>
      </c>
      <c r="EW190" s="27" t="e">
        <f t="shared" si="372"/>
        <v>#VALUE!</v>
      </c>
      <c r="EX190" s="28" t="e">
        <f t="shared" si="373"/>
        <v>#VALUE!</v>
      </c>
      <c r="EY190" s="28" t="e">
        <f t="shared" si="374"/>
        <v>#VALUE!</v>
      </c>
      <c r="EZ190" s="28" t="b">
        <f t="shared" si="375"/>
        <v>0</v>
      </c>
      <c r="FA190" s="176" t="str">
        <f t="shared" si="376"/>
        <v/>
      </c>
      <c r="FB190" s="27" t="e" cm="1">
        <f t="array" aca="1" ref="FB190" ca="1">TEXT(RIGHT(10-RIGHT(SUM(INDEX(1*(MID(MID(C190,1,1)*2,ROW(INDIRECT("1:"&amp;LEN(MID(C190,1,1)*2))),1)),,))+MID(C190,2,1)+
SUM(INDEX(1*(MID(MID(C190,3,1)*2,ROW(INDIRECT("1:"&amp;LEN(MID(C190,3,1)*2))),1)),,))+MID(C190,4,1)+
SUM(INDEX(1*(MID(MID(C190,5,1)*2,ROW(INDIRECT("1:"&amp;LEN(MID(C190,5,1)*2))),1)),,))+MID(C190,6,1)+
SUM(INDEX(1*(MID(MID(C190,8,1)*2,ROW(INDIRECT("1:"&amp;LEN(MID(C190,8,1)*2))),1)),,))+MID(C190,9,1)+
SUM(INDEX(1*(MID(MID(C190,10,1)*2,ROW(INDIRECT("1:"&amp;LEN(MID(C190,10,1)*2))),1)),,)),1),1),"0")</f>
        <v>#VALUE!</v>
      </c>
      <c r="FC190" s="27" t="str">
        <f t="shared" si="377"/>
        <v/>
      </c>
      <c r="FD190" s="29" t="b">
        <f t="shared" si="378"/>
        <v>0</v>
      </c>
      <c r="FE190" s="112" t="b">
        <f>IFERROR(MATCH(D190,'Avtal för korttidsarbete'!$G$13:$G$1012,0),TRUE)</f>
        <v>1</v>
      </c>
      <c r="FF190" s="112" t="b">
        <f t="shared" si="407"/>
        <v>0</v>
      </c>
      <c r="FG190" s="113" t="str" cm="1">
        <f t="array" ref="FG190">IF(FE190=TRUE,"x",INDEX('Avtal för korttidsarbete'!$E$13:$E$1012,$FE190))</f>
        <v>x</v>
      </c>
      <c r="FH190" s="113" t="str" cm="1">
        <f t="array" ref="FH190">IF(FE190=TRUE,"x",INDEX('Avtal för korttidsarbete'!$F$13:$F$1012,$FE190))</f>
        <v>x</v>
      </c>
      <c r="FI190" s="112" t="b">
        <f t="shared" si="408"/>
        <v>0</v>
      </c>
      <c r="FJ190" s="135">
        <f t="shared" si="409"/>
        <v>44166</v>
      </c>
      <c r="FK190" s="135">
        <f t="shared" si="410"/>
        <v>44377</v>
      </c>
      <c r="FL190" s="112" t="b">
        <f t="shared" si="411"/>
        <v>0</v>
      </c>
      <c r="FM190" s="113">
        <f t="shared" si="412"/>
        <v>44166</v>
      </c>
      <c r="FN190" s="135">
        <f t="shared" si="413"/>
        <v>44377</v>
      </c>
      <c r="FO190" s="148" t="b">
        <f>IFERROR(INDEX('Avtal för korttidsarbete'!R:R,MATCH(D190,'Avtal för korttidsarbete'!$G:$G,0)),TRUE)</f>
        <v>1</v>
      </c>
      <c r="FP190" s="135" t="str">
        <f>IF(FO190,"-",INDEX('Avtal för korttidsarbete'!$D:$D,MATCH(D190,'Avtal för korttidsarbete'!$G:$G,0)))</f>
        <v>-</v>
      </c>
      <c r="FQ190" s="113" t="b">
        <f>IFERROR(G190&gt;INDEX(Uppsägningar!E:E,MATCH(C190,Uppsägningar!C:C,0)),FALSE)</f>
        <v>0</v>
      </c>
    </row>
    <row r="191" spans="1:173" x14ac:dyDescent="0.25">
      <c r="A191" s="19">
        <v>175</v>
      </c>
      <c r="B191" s="20"/>
      <c r="C191" s="183"/>
      <c r="D191" s="66"/>
      <c r="E191" s="212">
        <f>IFERROR(INDEX(Admin!$C$7:$C$10,MATCH(FP191,TblNivåValTExt,0)),0)</f>
        <v>0</v>
      </c>
      <c r="F191" s="1"/>
      <c r="G191" s="1"/>
      <c r="H191" s="78"/>
      <c r="I191" s="181"/>
      <c r="J191" s="181"/>
      <c r="K191" s="182"/>
      <c r="L191" s="182"/>
      <c r="M191" s="181"/>
      <c r="N191" s="181"/>
      <c r="O191" s="181"/>
      <c r="P191" s="182"/>
      <c r="Q191" s="182"/>
      <c r="R191" s="181"/>
      <c r="S191" s="181"/>
      <c r="T191" s="181"/>
      <c r="U191" s="182"/>
      <c r="V191" s="182"/>
      <c r="W191" s="181"/>
      <c r="X191" s="181"/>
      <c r="Y191" s="181"/>
      <c r="Z191" s="182"/>
      <c r="AA191" s="182"/>
      <c r="AB191" s="181"/>
      <c r="AC191" s="181"/>
      <c r="AD191" s="181"/>
      <c r="AE191" s="182"/>
      <c r="AF191" s="182"/>
      <c r="AG191" s="181"/>
      <c r="AH191" s="181"/>
      <c r="AI191" s="181"/>
      <c r="AJ191" s="182"/>
      <c r="AK191" s="182"/>
      <c r="AL191" s="181"/>
      <c r="AM191" s="181"/>
      <c r="AN191" s="181"/>
      <c r="AO191" s="182"/>
      <c r="AP191" s="182"/>
      <c r="AQ191" s="181"/>
      <c r="AR191" s="181"/>
      <c r="AS191" s="181"/>
      <c r="AT191" s="182"/>
      <c r="AU191" s="182"/>
      <c r="AV191" s="181"/>
      <c r="AW191" s="181"/>
      <c r="AX191" s="181"/>
      <c r="AY191" s="182"/>
      <c r="AZ191" s="182"/>
      <c r="BA191" s="181"/>
      <c r="BB191" s="181"/>
      <c r="BC191" s="181"/>
      <c r="BD191" s="182"/>
      <c r="BE191" s="182"/>
      <c r="BF191" s="181"/>
      <c r="BG191" s="180">
        <f t="shared" si="379"/>
        <v>0</v>
      </c>
      <c r="BH191" s="116" t="str">
        <f t="shared" si="380"/>
        <v/>
      </c>
      <c r="BI191" s="80" t="b">
        <f t="shared" si="328"/>
        <v>0</v>
      </c>
      <c r="BJ191" s="80" t="str">
        <f t="shared" si="329"/>
        <v/>
      </c>
      <c r="BK191" s="80" t="b">
        <f t="shared" si="381"/>
        <v>0</v>
      </c>
      <c r="BL191" s="13" t="str">
        <f t="shared" si="330"/>
        <v/>
      </c>
      <c r="BM191" s="13" t="b">
        <f t="shared" si="382"/>
        <v>0</v>
      </c>
      <c r="BN191" s="35" t="str">
        <f t="shared" si="331"/>
        <v/>
      </c>
      <c r="BO191" s="13" t="b">
        <f t="shared" si="332"/>
        <v>0</v>
      </c>
      <c r="BP191" s="35" t="str">
        <f t="shared" si="333"/>
        <v/>
      </c>
      <c r="BQ191" s="13" t="b">
        <f t="shared" si="334"/>
        <v>0</v>
      </c>
      <c r="BR191" s="35" t="str">
        <f t="shared" si="335"/>
        <v/>
      </c>
      <c r="BS191" s="35" t="b">
        <f t="shared" si="336"/>
        <v>0</v>
      </c>
      <c r="BT191" s="35" t="str">
        <f t="shared" si="337"/>
        <v/>
      </c>
      <c r="BU191" s="35" t="b">
        <f t="shared" si="338"/>
        <v>0</v>
      </c>
      <c r="BV191" s="35" t="str">
        <f t="shared" si="339"/>
        <v/>
      </c>
      <c r="BW191" s="13" t="b">
        <f t="shared" si="414"/>
        <v>0</v>
      </c>
      <c r="BX191" s="35" t="str">
        <f t="shared" si="340"/>
        <v/>
      </c>
      <c r="BY191" s="265" t="b">
        <f t="shared" si="383"/>
        <v>0</v>
      </c>
      <c r="BZ191" s="35" t="str">
        <f t="shared" si="341"/>
        <v/>
      </c>
      <c r="CA191" s="265" t="b">
        <f t="shared" si="384"/>
        <v>0</v>
      </c>
      <c r="CB191" s="35" t="str">
        <f t="shared" si="342"/>
        <v/>
      </c>
      <c r="CC191" s="272" t="b">
        <f t="shared" si="385"/>
        <v>0</v>
      </c>
      <c r="CD191" s="35" t="str">
        <f t="shared" si="343"/>
        <v/>
      </c>
      <c r="CE191" s="13" t="b">
        <f t="shared" si="344"/>
        <v>0</v>
      </c>
      <c r="CF191" s="35" t="str">
        <f t="shared" si="345"/>
        <v/>
      </c>
      <c r="CG191" s="179">
        <f t="shared" si="346"/>
        <v>0</v>
      </c>
      <c r="CH191" s="179">
        <f t="shared" si="347"/>
        <v>0</v>
      </c>
      <c r="CI191" s="218">
        <f t="shared" si="386"/>
        <v>0</v>
      </c>
      <c r="CJ191" s="218">
        <f t="shared" si="387"/>
        <v>0</v>
      </c>
      <c r="CK191" s="218">
        <f t="shared" si="388"/>
        <v>0</v>
      </c>
      <c r="CL191" s="218">
        <f t="shared" si="389"/>
        <v>0</v>
      </c>
      <c r="CM191" s="218">
        <f t="shared" si="390"/>
        <v>0</v>
      </c>
      <c r="CN191" s="218">
        <f t="shared" si="391"/>
        <v>0</v>
      </c>
      <c r="CO191" s="218">
        <f t="shared" si="392"/>
        <v>0</v>
      </c>
      <c r="CP191" s="218">
        <f t="shared" si="393"/>
        <v>0</v>
      </c>
      <c r="CQ191" s="218">
        <f t="shared" si="394"/>
        <v>0</v>
      </c>
      <c r="CR191" s="218">
        <f t="shared" si="395"/>
        <v>0</v>
      </c>
      <c r="CS191" s="14">
        <f t="shared" si="348"/>
        <v>0</v>
      </c>
      <c r="CT191" s="236">
        <f t="shared" si="349"/>
        <v>0</v>
      </c>
      <c r="CU191" s="237">
        <f t="shared" si="423"/>
        <v>0</v>
      </c>
      <c r="CV191" s="16">
        <f t="shared" si="423"/>
        <v>0</v>
      </c>
      <c r="CW191" s="16">
        <f t="shared" si="423"/>
        <v>0</v>
      </c>
      <c r="CX191" s="16">
        <f t="shared" si="423"/>
        <v>0</v>
      </c>
      <c r="CY191" s="16">
        <f t="shared" si="423"/>
        <v>0</v>
      </c>
      <c r="CZ191" s="16">
        <f t="shared" si="423"/>
        <v>0</v>
      </c>
      <c r="DA191" s="16">
        <f t="shared" si="423"/>
        <v>0</v>
      </c>
      <c r="DB191" s="16">
        <f t="shared" si="423"/>
        <v>0</v>
      </c>
      <c r="DC191" s="16">
        <f t="shared" si="423"/>
        <v>0</v>
      </c>
      <c r="DD191" s="238">
        <f t="shared" si="423"/>
        <v>0</v>
      </c>
      <c r="DE191" s="232">
        <f t="shared" si="424"/>
        <v>0</v>
      </c>
      <c r="DF191" s="132">
        <f t="shared" si="424"/>
        <v>0</v>
      </c>
      <c r="DG191" s="132">
        <f t="shared" si="424"/>
        <v>0</v>
      </c>
      <c r="DH191" s="132">
        <f t="shared" si="424"/>
        <v>0</v>
      </c>
      <c r="DI191" s="132">
        <f t="shared" si="424"/>
        <v>0</v>
      </c>
      <c r="DJ191" s="132">
        <f t="shared" si="424"/>
        <v>0</v>
      </c>
      <c r="DK191" s="132">
        <f t="shared" si="424"/>
        <v>0</v>
      </c>
      <c r="DL191" s="132">
        <f t="shared" si="424"/>
        <v>0</v>
      </c>
      <c r="DM191" s="132">
        <f t="shared" si="424"/>
        <v>0</v>
      </c>
      <c r="DN191" s="233">
        <f t="shared" si="424"/>
        <v>0</v>
      </c>
      <c r="DO191" s="232">
        <f t="shared" si="350"/>
        <v>0</v>
      </c>
      <c r="DP191" s="132">
        <f t="shared" si="351"/>
        <v>0</v>
      </c>
      <c r="DQ191" s="132">
        <f t="shared" si="352"/>
        <v>0</v>
      </c>
      <c r="DR191" s="132">
        <f t="shared" si="353"/>
        <v>0</v>
      </c>
      <c r="DS191" s="132">
        <f t="shared" si="354"/>
        <v>0</v>
      </c>
      <c r="DT191" s="132">
        <f t="shared" si="355"/>
        <v>0</v>
      </c>
      <c r="DU191" s="132">
        <f t="shared" si="356"/>
        <v>0</v>
      </c>
      <c r="DV191" s="132">
        <f t="shared" si="357"/>
        <v>0</v>
      </c>
      <c r="DW191" s="132">
        <f t="shared" si="358"/>
        <v>0</v>
      </c>
      <c r="DX191" s="233">
        <f t="shared" si="359"/>
        <v>0</v>
      </c>
      <c r="DY191" s="231" t="b">
        <f t="shared" si="396"/>
        <v>0</v>
      </c>
      <c r="DZ191" s="163"/>
      <c r="EA191" s="226" t="str">
        <f t="shared" si="397"/>
        <v/>
      </c>
      <c r="EB191" s="178" t="str">
        <f t="shared" si="398"/>
        <v/>
      </c>
      <c r="EC191" s="178" t="str">
        <f t="shared" si="399"/>
        <v/>
      </c>
      <c r="ED191" s="178" t="str">
        <f t="shared" si="400"/>
        <v/>
      </c>
      <c r="EE191" s="178" t="str">
        <f t="shared" si="401"/>
        <v/>
      </c>
      <c r="EF191" s="178" t="str">
        <f t="shared" si="402"/>
        <v/>
      </c>
      <c r="EG191" s="178" t="str">
        <f t="shared" si="403"/>
        <v/>
      </c>
      <c r="EH191" s="178" t="str">
        <f t="shared" si="404"/>
        <v/>
      </c>
      <c r="EI191" s="178" t="str">
        <f t="shared" si="405"/>
        <v/>
      </c>
      <c r="EJ191" s="227" t="str">
        <f t="shared" si="406"/>
        <v/>
      </c>
      <c r="EK191" s="230" t="str">
        <f t="shared" si="360"/>
        <v/>
      </c>
      <c r="EL191" s="177" t="str">
        <f t="shared" si="361"/>
        <v/>
      </c>
      <c r="EM191" s="177" t="str">
        <f t="shared" si="362"/>
        <v/>
      </c>
      <c r="EN191" s="177" t="str">
        <f t="shared" si="363"/>
        <v/>
      </c>
      <c r="EO191" s="177" t="str">
        <f t="shared" si="364"/>
        <v/>
      </c>
      <c r="EP191" s="177" t="str">
        <f t="shared" si="365"/>
        <v/>
      </c>
      <c r="EQ191" s="177" t="str">
        <f t="shared" si="366"/>
        <v/>
      </c>
      <c r="ER191" s="177" t="str">
        <f t="shared" si="367"/>
        <v/>
      </c>
      <c r="ES191" s="177" t="str">
        <f t="shared" si="368"/>
        <v/>
      </c>
      <c r="ET191" s="177" t="str">
        <f t="shared" si="369"/>
        <v/>
      </c>
      <c r="EU191" s="229" t="e">
        <f t="shared" si="370"/>
        <v>#VALUE!</v>
      </c>
      <c r="EV191" s="27" t="e">
        <f t="shared" si="371"/>
        <v>#VALUE!</v>
      </c>
      <c r="EW191" s="27" t="e">
        <f t="shared" si="372"/>
        <v>#VALUE!</v>
      </c>
      <c r="EX191" s="28" t="e">
        <f t="shared" si="373"/>
        <v>#VALUE!</v>
      </c>
      <c r="EY191" s="28" t="e">
        <f t="shared" si="374"/>
        <v>#VALUE!</v>
      </c>
      <c r="EZ191" s="28" t="b">
        <f t="shared" si="375"/>
        <v>0</v>
      </c>
      <c r="FA191" s="176" t="str">
        <f t="shared" si="376"/>
        <v/>
      </c>
      <c r="FB191" s="27" t="e" cm="1">
        <f t="array" aca="1" ref="FB191" ca="1">TEXT(RIGHT(10-RIGHT(SUM(INDEX(1*(MID(MID(C191,1,1)*2,ROW(INDIRECT("1:"&amp;LEN(MID(C191,1,1)*2))),1)),,))+MID(C191,2,1)+
SUM(INDEX(1*(MID(MID(C191,3,1)*2,ROW(INDIRECT("1:"&amp;LEN(MID(C191,3,1)*2))),1)),,))+MID(C191,4,1)+
SUM(INDEX(1*(MID(MID(C191,5,1)*2,ROW(INDIRECT("1:"&amp;LEN(MID(C191,5,1)*2))),1)),,))+MID(C191,6,1)+
SUM(INDEX(1*(MID(MID(C191,8,1)*2,ROW(INDIRECT("1:"&amp;LEN(MID(C191,8,1)*2))),1)),,))+MID(C191,9,1)+
SUM(INDEX(1*(MID(MID(C191,10,1)*2,ROW(INDIRECT("1:"&amp;LEN(MID(C191,10,1)*2))),1)),,)),1),1),"0")</f>
        <v>#VALUE!</v>
      </c>
      <c r="FC191" s="27" t="str">
        <f t="shared" si="377"/>
        <v/>
      </c>
      <c r="FD191" s="29" t="b">
        <f t="shared" si="378"/>
        <v>0</v>
      </c>
      <c r="FE191" s="112" t="b">
        <f>IFERROR(MATCH(D191,'Avtal för korttidsarbete'!$G$13:$G$1012,0),TRUE)</f>
        <v>1</v>
      </c>
      <c r="FF191" s="112" t="b">
        <f t="shared" si="407"/>
        <v>0</v>
      </c>
      <c r="FG191" s="113" t="str" cm="1">
        <f t="array" ref="FG191">IF(FE191=TRUE,"x",INDEX('Avtal för korttidsarbete'!$E$13:$E$1012,$FE191))</f>
        <v>x</v>
      </c>
      <c r="FH191" s="113" t="str" cm="1">
        <f t="array" ref="FH191">IF(FE191=TRUE,"x",INDEX('Avtal för korttidsarbete'!$F$13:$F$1012,$FE191))</f>
        <v>x</v>
      </c>
      <c r="FI191" s="112" t="b">
        <f t="shared" si="408"/>
        <v>0</v>
      </c>
      <c r="FJ191" s="135">
        <f t="shared" si="409"/>
        <v>44166</v>
      </c>
      <c r="FK191" s="135">
        <f t="shared" si="410"/>
        <v>44377</v>
      </c>
      <c r="FL191" s="112" t="b">
        <f t="shared" si="411"/>
        <v>0</v>
      </c>
      <c r="FM191" s="113">
        <f t="shared" si="412"/>
        <v>44166</v>
      </c>
      <c r="FN191" s="135">
        <f t="shared" si="413"/>
        <v>44377</v>
      </c>
      <c r="FO191" s="148" t="b">
        <f>IFERROR(INDEX('Avtal för korttidsarbete'!R:R,MATCH(D191,'Avtal för korttidsarbete'!$G:$G,0)),TRUE)</f>
        <v>1</v>
      </c>
      <c r="FP191" s="135" t="str">
        <f>IF(FO191,"-",INDEX('Avtal för korttidsarbete'!$D:$D,MATCH(D191,'Avtal för korttidsarbete'!$G:$G,0)))</f>
        <v>-</v>
      </c>
      <c r="FQ191" s="113" t="b">
        <f>IFERROR(G191&gt;INDEX(Uppsägningar!E:E,MATCH(C191,Uppsägningar!C:C,0)),FALSE)</f>
        <v>0</v>
      </c>
    </row>
    <row r="192" spans="1:173" x14ac:dyDescent="0.25">
      <c r="A192" s="19">
        <v>176</v>
      </c>
      <c r="B192" s="20"/>
      <c r="C192" s="183"/>
      <c r="D192" s="66"/>
      <c r="E192" s="212">
        <f>IFERROR(INDEX(Admin!$C$7:$C$10,MATCH(FP192,TblNivåValTExt,0)),0)</f>
        <v>0</v>
      </c>
      <c r="F192" s="1"/>
      <c r="G192" s="1"/>
      <c r="H192" s="78"/>
      <c r="I192" s="181"/>
      <c r="J192" s="181"/>
      <c r="K192" s="182"/>
      <c r="L192" s="182"/>
      <c r="M192" s="181"/>
      <c r="N192" s="181"/>
      <c r="O192" s="181"/>
      <c r="P192" s="182"/>
      <c r="Q192" s="182"/>
      <c r="R192" s="181"/>
      <c r="S192" s="181"/>
      <c r="T192" s="181"/>
      <c r="U192" s="182"/>
      <c r="V192" s="182"/>
      <c r="W192" s="181"/>
      <c r="X192" s="181"/>
      <c r="Y192" s="181"/>
      <c r="Z192" s="182"/>
      <c r="AA192" s="182"/>
      <c r="AB192" s="181"/>
      <c r="AC192" s="181"/>
      <c r="AD192" s="181"/>
      <c r="AE192" s="182"/>
      <c r="AF192" s="182"/>
      <c r="AG192" s="181"/>
      <c r="AH192" s="181"/>
      <c r="AI192" s="181"/>
      <c r="AJ192" s="182"/>
      <c r="AK192" s="182"/>
      <c r="AL192" s="181"/>
      <c r="AM192" s="181"/>
      <c r="AN192" s="181"/>
      <c r="AO192" s="182"/>
      <c r="AP192" s="182"/>
      <c r="AQ192" s="181"/>
      <c r="AR192" s="181"/>
      <c r="AS192" s="181"/>
      <c r="AT192" s="182"/>
      <c r="AU192" s="182"/>
      <c r="AV192" s="181"/>
      <c r="AW192" s="181"/>
      <c r="AX192" s="181"/>
      <c r="AY192" s="182"/>
      <c r="AZ192" s="182"/>
      <c r="BA192" s="181"/>
      <c r="BB192" s="181"/>
      <c r="BC192" s="181"/>
      <c r="BD192" s="182"/>
      <c r="BE192" s="182"/>
      <c r="BF192" s="181"/>
      <c r="BG192" s="180">
        <f t="shared" si="379"/>
        <v>0</v>
      </c>
      <c r="BH192" s="116" t="str">
        <f t="shared" si="380"/>
        <v/>
      </c>
      <c r="BI192" s="80" t="b">
        <f t="shared" si="328"/>
        <v>0</v>
      </c>
      <c r="BJ192" s="80" t="str">
        <f t="shared" si="329"/>
        <v/>
      </c>
      <c r="BK192" s="80" t="b">
        <f t="shared" si="381"/>
        <v>0</v>
      </c>
      <c r="BL192" s="13" t="str">
        <f t="shared" si="330"/>
        <v/>
      </c>
      <c r="BM192" s="13" t="b">
        <f t="shared" si="382"/>
        <v>0</v>
      </c>
      <c r="BN192" s="35" t="str">
        <f t="shared" si="331"/>
        <v/>
      </c>
      <c r="BO192" s="13" t="b">
        <f t="shared" si="332"/>
        <v>0</v>
      </c>
      <c r="BP192" s="35" t="str">
        <f t="shared" si="333"/>
        <v/>
      </c>
      <c r="BQ192" s="13" t="b">
        <f t="shared" si="334"/>
        <v>0</v>
      </c>
      <c r="BR192" s="35" t="str">
        <f t="shared" si="335"/>
        <v/>
      </c>
      <c r="BS192" s="35" t="b">
        <f t="shared" si="336"/>
        <v>0</v>
      </c>
      <c r="BT192" s="35" t="str">
        <f t="shared" si="337"/>
        <v/>
      </c>
      <c r="BU192" s="35" t="b">
        <f t="shared" si="338"/>
        <v>0</v>
      </c>
      <c r="BV192" s="35" t="str">
        <f t="shared" si="339"/>
        <v/>
      </c>
      <c r="BW192" s="13" t="b">
        <f t="shared" si="414"/>
        <v>0</v>
      </c>
      <c r="BX192" s="35" t="str">
        <f t="shared" si="340"/>
        <v/>
      </c>
      <c r="BY192" s="265" t="b">
        <f t="shared" si="383"/>
        <v>0</v>
      </c>
      <c r="BZ192" s="35" t="str">
        <f t="shared" si="341"/>
        <v/>
      </c>
      <c r="CA192" s="265" t="b">
        <f t="shared" si="384"/>
        <v>0</v>
      </c>
      <c r="CB192" s="35" t="str">
        <f t="shared" si="342"/>
        <v/>
      </c>
      <c r="CC192" s="272" t="b">
        <f t="shared" si="385"/>
        <v>0</v>
      </c>
      <c r="CD192" s="35" t="str">
        <f t="shared" si="343"/>
        <v/>
      </c>
      <c r="CE192" s="13" t="b">
        <f t="shared" si="344"/>
        <v>0</v>
      </c>
      <c r="CF192" s="35" t="str">
        <f t="shared" si="345"/>
        <v/>
      </c>
      <c r="CG192" s="179">
        <f t="shared" si="346"/>
        <v>0</v>
      </c>
      <c r="CH192" s="179">
        <f t="shared" si="347"/>
        <v>0</v>
      </c>
      <c r="CI192" s="218">
        <f t="shared" si="386"/>
        <v>0</v>
      </c>
      <c r="CJ192" s="218">
        <f t="shared" si="387"/>
        <v>0</v>
      </c>
      <c r="CK192" s="218">
        <f t="shared" si="388"/>
        <v>0</v>
      </c>
      <c r="CL192" s="218">
        <f t="shared" si="389"/>
        <v>0</v>
      </c>
      <c r="CM192" s="218">
        <f t="shared" si="390"/>
        <v>0</v>
      </c>
      <c r="CN192" s="218">
        <f t="shared" si="391"/>
        <v>0</v>
      </c>
      <c r="CO192" s="218">
        <f t="shared" si="392"/>
        <v>0</v>
      </c>
      <c r="CP192" s="218">
        <f t="shared" si="393"/>
        <v>0</v>
      </c>
      <c r="CQ192" s="218">
        <f t="shared" si="394"/>
        <v>0</v>
      </c>
      <c r="CR192" s="218">
        <f t="shared" si="395"/>
        <v>0</v>
      </c>
      <c r="CS192" s="14">
        <f t="shared" si="348"/>
        <v>0</v>
      </c>
      <c r="CT192" s="236">
        <f t="shared" si="349"/>
        <v>0</v>
      </c>
      <c r="CU192" s="237">
        <f t="shared" si="423"/>
        <v>0</v>
      </c>
      <c r="CV192" s="16">
        <f t="shared" si="423"/>
        <v>0</v>
      </c>
      <c r="CW192" s="16">
        <f t="shared" si="423"/>
        <v>0</v>
      </c>
      <c r="CX192" s="16">
        <f t="shared" si="423"/>
        <v>0</v>
      </c>
      <c r="CY192" s="16">
        <f t="shared" si="423"/>
        <v>0</v>
      </c>
      <c r="CZ192" s="16">
        <f t="shared" si="423"/>
        <v>0</v>
      </c>
      <c r="DA192" s="16">
        <f t="shared" si="423"/>
        <v>0</v>
      </c>
      <c r="DB192" s="16">
        <f t="shared" si="423"/>
        <v>0</v>
      </c>
      <c r="DC192" s="16">
        <f t="shared" si="423"/>
        <v>0</v>
      </c>
      <c r="DD192" s="238">
        <f t="shared" si="423"/>
        <v>0</v>
      </c>
      <c r="DE192" s="232">
        <f t="shared" si="424"/>
        <v>0</v>
      </c>
      <c r="DF192" s="132">
        <f t="shared" si="424"/>
        <v>0</v>
      </c>
      <c r="DG192" s="132">
        <f t="shared" si="424"/>
        <v>0</v>
      </c>
      <c r="DH192" s="132">
        <f t="shared" si="424"/>
        <v>0</v>
      </c>
      <c r="DI192" s="132">
        <f t="shared" si="424"/>
        <v>0</v>
      </c>
      <c r="DJ192" s="132">
        <f t="shared" si="424"/>
        <v>0</v>
      </c>
      <c r="DK192" s="132">
        <f t="shared" si="424"/>
        <v>0</v>
      </c>
      <c r="DL192" s="132">
        <f t="shared" si="424"/>
        <v>0</v>
      </c>
      <c r="DM192" s="132">
        <f t="shared" si="424"/>
        <v>0</v>
      </c>
      <c r="DN192" s="233">
        <f t="shared" si="424"/>
        <v>0</v>
      </c>
      <c r="DO192" s="232">
        <f t="shared" si="350"/>
        <v>0</v>
      </c>
      <c r="DP192" s="132">
        <f t="shared" si="351"/>
        <v>0</v>
      </c>
      <c r="DQ192" s="132">
        <f t="shared" si="352"/>
        <v>0</v>
      </c>
      <c r="DR192" s="132">
        <f t="shared" si="353"/>
        <v>0</v>
      </c>
      <c r="DS192" s="132">
        <f t="shared" si="354"/>
        <v>0</v>
      </c>
      <c r="DT192" s="132">
        <f t="shared" si="355"/>
        <v>0</v>
      </c>
      <c r="DU192" s="132">
        <f t="shared" si="356"/>
        <v>0</v>
      </c>
      <c r="DV192" s="132">
        <f t="shared" si="357"/>
        <v>0</v>
      </c>
      <c r="DW192" s="132">
        <f t="shared" si="358"/>
        <v>0</v>
      </c>
      <c r="DX192" s="233">
        <f t="shared" si="359"/>
        <v>0</v>
      </c>
      <c r="DY192" s="231" t="b">
        <f t="shared" si="396"/>
        <v>0</v>
      </c>
      <c r="DZ192" s="163"/>
      <c r="EA192" s="226" t="str">
        <f t="shared" si="397"/>
        <v/>
      </c>
      <c r="EB192" s="178" t="str">
        <f t="shared" si="398"/>
        <v/>
      </c>
      <c r="EC192" s="178" t="str">
        <f t="shared" si="399"/>
        <v/>
      </c>
      <c r="ED192" s="178" t="str">
        <f t="shared" si="400"/>
        <v/>
      </c>
      <c r="EE192" s="178" t="str">
        <f t="shared" si="401"/>
        <v/>
      </c>
      <c r="EF192" s="178" t="str">
        <f t="shared" si="402"/>
        <v/>
      </c>
      <c r="EG192" s="178" t="str">
        <f t="shared" si="403"/>
        <v/>
      </c>
      <c r="EH192" s="178" t="str">
        <f t="shared" si="404"/>
        <v/>
      </c>
      <c r="EI192" s="178" t="str">
        <f t="shared" si="405"/>
        <v/>
      </c>
      <c r="EJ192" s="227" t="str">
        <f t="shared" si="406"/>
        <v/>
      </c>
      <c r="EK192" s="230" t="str">
        <f t="shared" si="360"/>
        <v/>
      </c>
      <c r="EL192" s="177" t="str">
        <f t="shared" si="361"/>
        <v/>
      </c>
      <c r="EM192" s="177" t="str">
        <f t="shared" si="362"/>
        <v/>
      </c>
      <c r="EN192" s="177" t="str">
        <f t="shared" si="363"/>
        <v/>
      </c>
      <c r="EO192" s="177" t="str">
        <f t="shared" si="364"/>
        <v/>
      </c>
      <c r="EP192" s="177" t="str">
        <f t="shared" si="365"/>
        <v/>
      </c>
      <c r="EQ192" s="177" t="str">
        <f t="shared" si="366"/>
        <v/>
      </c>
      <c r="ER192" s="177" t="str">
        <f t="shared" si="367"/>
        <v/>
      </c>
      <c r="ES192" s="177" t="str">
        <f t="shared" si="368"/>
        <v/>
      </c>
      <c r="ET192" s="177" t="str">
        <f t="shared" si="369"/>
        <v/>
      </c>
      <c r="EU192" s="229" t="e">
        <f t="shared" si="370"/>
        <v>#VALUE!</v>
      </c>
      <c r="EV192" s="27" t="e">
        <f t="shared" si="371"/>
        <v>#VALUE!</v>
      </c>
      <c r="EW192" s="27" t="e">
        <f t="shared" si="372"/>
        <v>#VALUE!</v>
      </c>
      <c r="EX192" s="28" t="e">
        <f t="shared" si="373"/>
        <v>#VALUE!</v>
      </c>
      <c r="EY192" s="28" t="e">
        <f t="shared" si="374"/>
        <v>#VALUE!</v>
      </c>
      <c r="EZ192" s="28" t="b">
        <f t="shared" si="375"/>
        <v>0</v>
      </c>
      <c r="FA192" s="176" t="str">
        <f t="shared" si="376"/>
        <v/>
      </c>
      <c r="FB192" s="27" t="e" cm="1">
        <f t="array" aca="1" ref="FB192" ca="1">TEXT(RIGHT(10-RIGHT(SUM(INDEX(1*(MID(MID(C192,1,1)*2,ROW(INDIRECT("1:"&amp;LEN(MID(C192,1,1)*2))),1)),,))+MID(C192,2,1)+
SUM(INDEX(1*(MID(MID(C192,3,1)*2,ROW(INDIRECT("1:"&amp;LEN(MID(C192,3,1)*2))),1)),,))+MID(C192,4,1)+
SUM(INDEX(1*(MID(MID(C192,5,1)*2,ROW(INDIRECT("1:"&amp;LEN(MID(C192,5,1)*2))),1)),,))+MID(C192,6,1)+
SUM(INDEX(1*(MID(MID(C192,8,1)*2,ROW(INDIRECT("1:"&amp;LEN(MID(C192,8,1)*2))),1)),,))+MID(C192,9,1)+
SUM(INDEX(1*(MID(MID(C192,10,1)*2,ROW(INDIRECT("1:"&amp;LEN(MID(C192,10,1)*2))),1)),,)),1),1),"0")</f>
        <v>#VALUE!</v>
      </c>
      <c r="FC192" s="27" t="str">
        <f t="shared" si="377"/>
        <v/>
      </c>
      <c r="FD192" s="29" t="b">
        <f t="shared" si="378"/>
        <v>0</v>
      </c>
      <c r="FE192" s="112" t="b">
        <f>IFERROR(MATCH(D192,'Avtal för korttidsarbete'!$G$13:$G$1012,0),TRUE)</f>
        <v>1</v>
      </c>
      <c r="FF192" s="112" t="b">
        <f t="shared" si="407"/>
        <v>0</v>
      </c>
      <c r="FG192" s="113" t="str" cm="1">
        <f t="array" ref="FG192">IF(FE192=TRUE,"x",INDEX('Avtal för korttidsarbete'!$E$13:$E$1012,$FE192))</f>
        <v>x</v>
      </c>
      <c r="FH192" s="113" t="str" cm="1">
        <f t="array" ref="FH192">IF(FE192=TRUE,"x",INDEX('Avtal för korttidsarbete'!$F$13:$F$1012,$FE192))</f>
        <v>x</v>
      </c>
      <c r="FI192" s="112" t="b">
        <f t="shared" si="408"/>
        <v>0</v>
      </c>
      <c r="FJ192" s="135">
        <f t="shared" si="409"/>
        <v>44166</v>
      </c>
      <c r="FK192" s="135">
        <f t="shared" si="410"/>
        <v>44377</v>
      </c>
      <c r="FL192" s="112" t="b">
        <f t="shared" si="411"/>
        <v>0</v>
      </c>
      <c r="FM192" s="113">
        <f t="shared" si="412"/>
        <v>44166</v>
      </c>
      <c r="FN192" s="135">
        <f t="shared" si="413"/>
        <v>44377</v>
      </c>
      <c r="FO192" s="148" t="b">
        <f>IFERROR(INDEX('Avtal för korttidsarbete'!R:R,MATCH(D192,'Avtal för korttidsarbete'!$G:$G,0)),TRUE)</f>
        <v>1</v>
      </c>
      <c r="FP192" s="135" t="str">
        <f>IF(FO192,"-",INDEX('Avtal för korttidsarbete'!$D:$D,MATCH(D192,'Avtal för korttidsarbete'!$G:$G,0)))</f>
        <v>-</v>
      </c>
      <c r="FQ192" s="113" t="b">
        <f>IFERROR(G192&gt;INDEX(Uppsägningar!E:E,MATCH(C192,Uppsägningar!C:C,0)),FALSE)</f>
        <v>0</v>
      </c>
    </row>
    <row r="193" spans="1:173" x14ac:dyDescent="0.25">
      <c r="A193" s="19">
        <v>177</v>
      </c>
      <c r="B193" s="20"/>
      <c r="C193" s="183"/>
      <c r="D193" s="66"/>
      <c r="E193" s="212">
        <f>IFERROR(INDEX(Admin!$C$7:$C$10,MATCH(FP193,TblNivåValTExt,0)),0)</f>
        <v>0</v>
      </c>
      <c r="F193" s="1"/>
      <c r="G193" s="1"/>
      <c r="H193" s="78"/>
      <c r="I193" s="181"/>
      <c r="J193" s="181"/>
      <c r="K193" s="182"/>
      <c r="L193" s="182"/>
      <c r="M193" s="181"/>
      <c r="N193" s="181"/>
      <c r="O193" s="181"/>
      <c r="P193" s="182"/>
      <c r="Q193" s="182"/>
      <c r="R193" s="181"/>
      <c r="S193" s="181"/>
      <c r="T193" s="181"/>
      <c r="U193" s="182"/>
      <c r="V193" s="182"/>
      <c r="W193" s="181"/>
      <c r="X193" s="181"/>
      <c r="Y193" s="181"/>
      <c r="Z193" s="182"/>
      <c r="AA193" s="182"/>
      <c r="AB193" s="181"/>
      <c r="AC193" s="181"/>
      <c r="AD193" s="181"/>
      <c r="AE193" s="182"/>
      <c r="AF193" s="182"/>
      <c r="AG193" s="181"/>
      <c r="AH193" s="181"/>
      <c r="AI193" s="181"/>
      <c r="AJ193" s="182"/>
      <c r="AK193" s="182"/>
      <c r="AL193" s="181"/>
      <c r="AM193" s="181"/>
      <c r="AN193" s="181"/>
      <c r="AO193" s="182"/>
      <c r="AP193" s="182"/>
      <c r="AQ193" s="181"/>
      <c r="AR193" s="181"/>
      <c r="AS193" s="181"/>
      <c r="AT193" s="182"/>
      <c r="AU193" s="182"/>
      <c r="AV193" s="181"/>
      <c r="AW193" s="181"/>
      <c r="AX193" s="181"/>
      <c r="AY193" s="182"/>
      <c r="AZ193" s="182"/>
      <c r="BA193" s="181"/>
      <c r="BB193" s="181"/>
      <c r="BC193" s="181"/>
      <c r="BD193" s="182"/>
      <c r="BE193" s="182"/>
      <c r="BF193" s="181"/>
      <c r="BG193" s="180">
        <f t="shared" si="379"/>
        <v>0</v>
      </c>
      <c r="BH193" s="116" t="str">
        <f t="shared" si="380"/>
        <v/>
      </c>
      <c r="BI193" s="80" t="b">
        <f t="shared" si="328"/>
        <v>0</v>
      </c>
      <c r="BJ193" s="80" t="str">
        <f t="shared" si="329"/>
        <v/>
      </c>
      <c r="BK193" s="80" t="b">
        <f t="shared" si="381"/>
        <v>0</v>
      </c>
      <c r="BL193" s="13" t="str">
        <f t="shared" si="330"/>
        <v/>
      </c>
      <c r="BM193" s="13" t="b">
        <f t="shared" si="382"/>
        <v>0</v>
      </c>
      <c r="BN193" s="35" t="str">
        <f t="shared" si="331"/>
        <v/>
      </c>
      <c r="BO193" s="13" t="b">
        <f t="shared" si="332"/>
        <v>0</v>
      </c>
      <c r="BP193" s="35" t="str">
        <f t="shared" si="333"/>
        <v/>
      </c>
      <c r="BQ193" s="13" t="b">
        <f t="shared" si="334"/>
        <v>0</v>
      </c>
      <c r="BR193" s="35" t="str">
        <f t="shared" si="335"/>
        <v/>
      </c>
      <c r="BS193" s="35" t="b">
        <f t="shared" si="336"/>
        <v>0</v>
      </c>
      <c r="BT193" s="35" t="str">
        <f t="shared" si="337"/>
        <v/>
      </c>
      <c r="BU193" s="35" t="b">
        <f t="shared" si="338"/>
        <v>0</v>
      </c>
      <c r="BV193" s="35" t="str">
        <f t="shared" si="339"/>
        <v/>
      </c>
      <c r="BW193" s="13" t="b">
        <f t="shared" si="414"/>
        <v>0</v>
      </c>
      <c r="BX193" s="35" t="str">
        <f t="shared" si="340"/>
        <v/>
      </c>
      <c r="BY193" s="265" t="b">
        <f t="shared" si="383"/>
        <v>0</v>
      </c>
      <c r="BZ193" s="35" t="str">
        <f t="shared" si="341"/>
        <v/>
      </c>
      <c r="CA193" s="265" t="b">
        <f t="shared" si="384"/>
        <v>0</v>
      </c>
      <c r="CB193" s="35" t="str">
        <f t="shared" si="342"/>
        <v/>
      </c>
      <c r="CC193" s="272" t="b">
        <f t="shared" si="385"/>
        <v>0</v>
      </c>
      <c r="CD193" s="35" t="str">
        <f t="shared" si="343"/>
        <v/>
      </c>
      <c r="CE193" s="13" t="b">
        <f t="shared" si="344"/>
        <v>0</v>
      </c>
      <c r="CF193" s="35" t="str">
        <f t="shared" si="345"/>
        <v/>
      </c>
      <c r="CG193" s="179">
        <f t="shared" si="346"/>
        <v>0</v>
      </c>
      <c r="CH193" s="179">
        <f t="shared" si="347"/>
        <v>0</v>
      </c>
      <c r="CI193" s="218">
        <f t="shared" si="386"/>
        <v>0</v>
      </c>
      <c r="CJ193" s="218">
        <f t="shared" si="387"/>
        <v>0</v>
      </c>
      <c r="CK193" s="218">
        <f t="shared" si="388"/>
        <v>0</v>
      </c>
      <c r="CL193" s="218">
        <f t="shared" si="389"/>
        <v>0</v>
      </c>
      <c r="CM193" s="218">
        <f t="shared" si="390"/>
        <v>0</v>
      </c>
      <c r="CN193" s="218">
        <f t="shared" si="391"/>
        <v>0</v>
      </c>
      <c r="CO193" s="218">
        <f t="shared" si="392"/>
        <v>0</v>
      </c>
      <c r="CP193" s="218">
        <f t="shared" si="393"/>
        <v>0</v>
      </c>
      <c r="CQ193" s="218">
        <f t="shared" si="394"/>
        <v>0</v>
      </c>
      <c r="CR193" s="218">
        <f t="shared" si="395"/>
        <v>0</v>
      </c>
      <c r="CS193" s="14">
        <f t="shared" si="348"/>
        <v>0</v>
      </c>
      <c r="CT193" s="236">
        <f t="shared" si="349"/>
        <v>0</v>
      </c>
      <c r="CU193" s="237">
        <f t="shared" si="423"/>
        <v>0</v>
      </c>
      <c r="CV193" s="16">
        <f t="shared" si="423"/>
        <v>0</v>
      </c>
      <c r="CW193" s="16">
        <f t="shared" si="423"/>
        <v>0</v>
      </c>
      <c r="CX193" s="16">
        <f t="shared" si="423"/>
        <v>0</v>
      </c>
      <c r="CY193" s="16">
        <f t="shared" si="423"/>
        <v>0</v>
      </c>
      <c r="CZ193" s="16">
        <f t="shared" si="423"/>
        <v>0</v>
      </c>
      <c r="DA193" s="16">
        <f t="shared" si="423"/>
        <v>0</v>
      </c>
      <c r="DB193" s="16">
        <f t="shared" si="423"/>
        <v>0</v>
      </c>
      <c r="DC193" s="16">
        <f t="shared" si="423"/>
        <v>0</v>
      </c>
      <c r="DD193" s="238">
        <f t="shared" si="423"/>
        <v>0</v>
      </c>
      <c r="DE193" s="232">
        <f t="shared" si="424"/>
        <v>0</v>
      </c>
      <c r="DF193" s="132">
        <f t="shared" si="424"/>
        <v>0</v>
      </c>
      <c r="DG193" s="132">
        <f t="shared" si="424"/>
        <v>0</v>
      </c>
      <c r="DH193" s="132">
        <f t="shared" si="424"/>
        <v>0</v>
      </c>
      <c r="DI193" s="132">
        <f t="shared" si="424"/>
        <v>0</v>
      </c>
      <c r="DJ193" s="132">
        <f t="shared" si="424"/>
        <v>0</v>
      </c>
      <c r="DK193" s="132">
        <f t="shared" si="424"/>
        <v>0</v>
      </c>
      <c r="DL193" s="132">
        <f t="shared" si="424"/>
        <v>0</v>
      </c>
      <c r="DM193" s="132">
        <f t="shared" si="424"/>
        <v>0</v>
      </c>
      <c r="DN193" s="233">
        <f t="shared" si="424"/>
        <v>0</v>
      </c>
      <c r="DO193" s="232">
        <f t="shared" si="350"/>
        <v>0</v>
      </c>
      <c r="DP193" s="132">
        <f t="shared" si="351"/>
        <v>0</v>
      </c>
      <c r="DQ193" s="132">
        <f t="shared" si="352"/>
        <v>0</v>
      </c>
      <c r="DR193" s="132">
        <f t="shared" si="353"/>
        <v>0</v>
      </c>
      <c r="DS193" s="132">
        <f t="shared" si="354"/>
        <v>0</v>
      </c>
      <c r="DT193" s="132">
        <f t="shared" si="355"/>
        <v>0</v>
      </c>
      <c r="DU193" s="132">
        <f t="shared" si="356"/>
        <v>0</v>
      </c>
      <c r="DV193" s="132">
        <f t="shared" si="357"/>
        <v>0</v>
      </c>
      <c r="DW193" s="132">
        <f t="shared" si="358"/>
        <v>0</v>
      </c>
      <c r="DX193" s="233">
        <f t="shared" si="359"/>
        <v>0</v>
      </c>
      <c r="DY193" s="231" t="b">
        <f t="shared" si="396"/>
        <v>0</v>
      </c>
      <c r="DZ193" s="163"/>
      <c r="EA193" s="226" t="str">
        <f t="shared" si="397"/>
        <v/>
      </c>
      <c r="EB193" s="178" t="str">
        <f t="shared" si="398"/>
        <v/>
      </c>
      <c r="EC193" s="178" t="str">
        <f t="shared" si="399"/>
        <v/>
      </c>
      <c r="ED193" s="178" t="str">
        <f t="shared" si="400"/>
        <v/>
      </c>
      <c r="EE193" s="178" t="str">
        <f t="shared" si="401"/>
        <v/>
      </c>
      <c r="EF193" s="178" t="str">
        <f t="shared" si="402"/>
        <v/>
      </c>
      <c r="EG193" s="178" t="str">
        <f t="shared" si="403"/>
        <v/>
      </c>
      <c r="EH193" s="178" t="str">
        <f t="shared" si="404"/>
        <v/>
      </c>
      <c r="EI193" s="178" t="str">
        <f t="shared" si="405"/>
        <v/>
      </c>
      <c r="EJ193" s="227" t="str">
        <f t="shared" si="406"/>
        <v/>
      </c>
      <c r="EK193" s="230" t="str">
        <f t="shared" si="360"/>
        <v/>
      </c>
      <c r="EL193" s="177" t="str">
        <f t="shared" si="361"/>
        <v/>
      </c>
      <c r="EM193" s="177" t="str">
        <f t="shared" si="362"/>
        <v/>
      </c>
      <c r="EN193" s="177" t="str">
        <f t="shared" si="363"/>
        <v/>
      </c>
      <c r="EO193" s="177" t="str">
        <f t="shared" si="364"/>
        <v/>
      </c>
      <c r="EP193" s="177" t="str">
        <f t="shared" si="365"/>
        <v/>
      </c>
      <c r="EQ193" s="177" t="str">
        <f t="shared" si="366"/>
        <v/>
      </c>
      <c r="ER193" s="177" t="str">
        <f t="shared" si="367"/>
        <v/>
      </c>
      <c r="ES193" s="177" t="str">
        <f t="shared" si="368"/>
        <v/>
      </c>
      <c r="ET193" s="177" t="str">
        <f t="shared" si="369"/>
        <v/>
      </c>
      <c r="EU193" s="229" t="e">
        <f t="shared" si="370"/>
        <v>#VALUE!</v>
      </c>
      <c r="EV193" s="27" t="e">
        <f t="shared" si="371"/>
        <v>#VALUE!</v>
      </c>
      <c r="EW193" s="27" t="e">
        <f t="shared" si="372"/>
        <v>#VALUE!</v>
      </c>
      <c r="EX193" s="28" t="e">
        <f t="shared" si="373"/>
        <v>#VALUE!</v>
      </c>
      <c r="EY193" s="28" t="e">
        <f t="shared" si="374"/>
        <v>#VALUE!</v>
      </c>
      <c r="EZ193" s="28" t="b">
        <f t="shared" si="375"/>
        <v>0</v>
      </c>
      <c r="FA193" s="176" t="str">
        <f t="shared" si="376"/>
        <v/>
      </c>
      <c r="FB193" s="27" t="e" cm="1">
        <f t="array" aca="1" ref="FB193" ca="1">TEXT(RIGHT(10-RIGHT(SUM(INDEX(1*(MID(MID(C193,1,1)*2,ROW(INDIRECT("1:"&amp;LEN(MID(C193,1,1)*2))),1)),,))+MID(C193,2,1)+
SUM(INDEX(1*(MID(MID(C193,3,1)*2,ROW(INDIRECT("1:"&amp;LEN(MID(C193,3,1)*2))),1)),,))+MID(C193,4,1)+
SUM(INDEX(1*(MID(MID(C193,5,1)*2,ROW(INDIRECT("1:"&amp;LEN(MID(C193,5,1)*2))),1)),,))+MID(C193,6,1)+
SUM(INDEX(1*(MID(MID(C193,8,1)*2,ROW(INDIRECT("1:"&amp;LEN(MID(C193,8,1)*2))),1)),,))+MID(C193,9,1)+
SUM(INDEX(1*(MID(MID(C193,10,1)*2,ROW(INDIRECT("1:"&amp;LEN(MID(C193,10,1)*2))),1)),,)),1),1),"0")</f>
        <v>#VALUE!</v>
      </c>
      <c r="FC193" s="27" t="str">
        <f t="shared" si="377"/>
        <v/>
      </c>
      <c r="FD193" s="29" t="b">
        <f t="shared" si="378"/>
        <v>0</v>
      </c>
      <c r="FE193" s="112" t="b">
        <f>IFERROR(MATCH(D193,'Avtal för korttidsarbete'!$G$13:$G$1012,0),TRUE)</f>
        <v>1</v>
      </c>
      <c r="FF193" s="112" t="b">
        <f t="shared" si="407"/>
        <v>0</v>
      </c>
      <c r="FG193" s="113" t="str" cm="1">
        <f t="array" ref="FG193">IF(FE193=TRUE,"x",INDEX('Avtal för korttidsarbete'!$E$13:$E$1012,$FE193))</f>
        <v>x</v>
      </c>
      <c r="FH193" s="113" t="str" cm="1">
        <f t="array" ref="FH193">IF(FE193=TRUE,"x",INDEX('Avtal för korttidsarbete'!$F$13:$F$1012,$FE193))</f>
        <v>x</v>
      </c>
      <c r="FI193" s="112" t="b">
        <f t="shared" si="408"/>
        <v>0</v>
      </c>
      <c r="FJ193" s="135">
        <f t="shared" si="409"/>
        <v>44166</v>
      </c>
      <c r="FK193" s="135">
        <f t="shared" si="410"/>
        <v>44377</v>
      </c>
      <c r="FL193" s="112" t="b">
        <f t="shared" si="411"/>
        <v>0</v>
      </c>
      <c r="FM193" s="113">
        <f t="shared" si="412"/>
        <v>44166</v>
      </c>
      <c r="FN193" s="135">
        <f t="shared" si="413"/>
        <v>44377</v>
      </c>
      <c r="FO193" s="148" t="b">
        <f>IFERROR(INDEX('Avtal för korttidsarbete'!R:R,MATCH(D193,'Avtal för korttidsarbete'!$G:$G,0)),TRUE)</f>
        <v>1</v>
      </c>
      <c r="FP193" s="135" t="str">
        <f>IF(FO193,"-",INDEX('Avtal för korttidsarbete'!$D:$D,MATCH(D193,'Avtal för korttidsarbete'!$G:$G,0)))</f>
        <v>-</v>
      </c>
      <c r="FQ193" s="113" t="b">
        <f>IFERROR(G193&gt;INDEX(Uppsägningar!E:E,MATCH(C193,Uppsägningar!C:C,0)),FALSE)</f>
        <v>0</v>
      </c>
    </row>
    <row r="194" spans="1:173" x14ac:dyDescent="0.25">
      <c r="A194" s="19">
        <v>178</v>
      </c>
      <c r="B194" s="20"/>
      <c r="C194" s="183"/>
      <c r="D194" s="66"/>
      <c r="E194" s="212">
        <f>IFERROR(INDEX(Admin!$C$7:$C$10,MATCH(FP194,TblNivåValTExt,0)),0)</f>
        <v>0</v>
      </c>
      <c r="F194" s="1"/>
      <c r="G194" s="1"/>
      <c r="H194" s="78"/>
      <c r="I194" s="181"/>
      <c r="J194" s="181"/>
      <c r="K194" s="182"/>
      <c r="L194" s="182"/>
      <c r="M194" s="181"/>
      <c r="N194" s="181"/>
      <c r="O194" s="181"/>
      <c r="P194" s="182"/>
      <c r="Q194" s="182"/>
      <c r="R194" s="181"/>
      <c r="S194" s="181"/>
      <c r="T194" s="181"/>
      <c r="U194" s="182"/>
      <c r="V194" s="182"/>
      <c r="W194" s="181"/>
      <c r="X194" s="181"/>
      <c r="Y194" s="181"/>
      <c r="Z194" s="182"/>
      <c r="AA194" s="182"/>
      <c r="AB194" s="181"/>
      <c r="AC194" s="181"/>
      <c r="AD194" s="181"/>
      <c r="AE194" s="182"/>
      <c r="AF194" s="182"/>
      <c r="AG194" s="181"/>
      <c r="AH194" s="181"/>
      <c r="AI194" s="181"/>
      <c r="AJ194" s="182"/>
      <c r="AK194" s="182"/>
      <c r="AL194" s="181"/>
      <c r="AM194" s="181"/>
      <c r="AN194" s="181"/>
      <c r="AO194" s="182"/>
      <c r="AP194" s="182"/>
      <c r="AQ194" s="181"/>
      <c r="AR194" s="181"/>
      <c r="AS194" s="181"/>
      <c r="AT194" s="182"/>
      <c r="AU194" s="182"/>
      <c r="AV194" s="181"/>
      <c r="AW194" s="181"/>
      <c r="AX194" s="181"/>
      <c r="AY194" s="182"/>
      <c r="AZ194" s="182"/>
      <c r="BA194" s="181"/>
      <c r="BB194" s="181"/>
      <c r="BC194" s="181"/>
      <c r="BD194" s="182"/>
      <c r="BE194" s="182"/>
      <c r="BF194" s="181"/>
      <c r="BG194" s="180">
        <f t="shared" si="379"/>
        <v>0</v>
      </c>
      <c r="BH194" s="116" t="str">
        <f t="shared" si="380"/>
        <v/>
      </c>
      <c r="BI194" s="80" t="b">
        <f t="shared" si="328"/>
        <v>0</v>
      </c>
      <c r="BJ194" s="80" t="str">
        <f t="shared" si="329"/>
        <v/>
      </c>
      <c r="BK194" s="80" t="b">
        <f t="shared" si="381"/>
        <v>0</v>
      </c>
      <c r="BL194" s="13" t="str">
        <f t="shared" si="330"/>
        <v/>
      </c>
      <c r="BM194" s="13" t="b">
        <f t="shared" si="382"/>
        <v>0</v>
      </c>
      <c r="BN194" s="35" t="str">
        <f t="shared" si="331"/>
        <v/>
      </c>
      <c r="BO194" s="13" t="b">
        <f t="shared" si="332"/>
        <v>0</v>
      </c>
      <c r="BP194" s="35" t="str">
        <f t="shared" si="333"/>
        <v/>
      </c>
      <c r="BQ194" s="13" t="b">
        <f t="shared" si="334"/>
        <v>0</v>
      </c>
      <c r="BR194" s="35" t="str">
        <f t="shared" si="335"/>
        <v/>
      </c>
      <c r="BS194" s="35" t="b">
        <f t="shared" si="336"/>
        <v>0</v>
      </c>
      <c r="BT194" s="35" t="str">
        <f t="shared" si="337"/>
        <v/>
      </c>
      <c r="BU194" s="35" t="b">
        <f t="shared" si="338"/>
        <v>0</v>
      </c>
      <c r="BV194" s="35" t="str">
        <f t="shared" si="339"/>
        <v/>
      </c>
      <c r="BW194" s="13" t="b">
        <f t="shared" si="414"/>
        <v>0</v>
      </c>
      <c r="BX194" s="35" t="str">
        <f t="shared" si="340"/>
        <v/>
      </c>
      <c r="BY194" s="265" t="b">
        <f t="shared" si="383"/>
        <v>0</v>
      </c>
      <c r="BZ194" s="35" t="str">
        <f t="shared" si="341"/>
        <v/>
      </c>
      <c r="CA194" s="265" t="b">
        <f t="shared" si="384"/>
        <v>0</v>
      </c>
      <c r="CB194" s="35" t="str">
        <f t="shared" si="342"/>
        <v/>
      </c>
      <c r="CC194" s="272" t="b">
        <f t="shared" si="385"/>
        <v>0</v>
      </c>
      <c r="CD194" s="35" t="str">
        <f t="shared" si="343"/>
        <v/>
      </c>
      <c r="CE194" s="13" t="b">
        <f t="shared" si="344"/>
        <v>0</v>
      </c>
      <c r="CF194" s="35" t="str">
        <f t="shared" si="345"/>
        <v/>
      </c>
      <c r="CG194" s="179">
        <f t="shared" si="346"/>
        <v>0</v>
      </c>
      <c r="CH194" s="179">
        <f t="shared" si="347"/>
        <v>0</v>
      </c>
      <c r="CI194" s="218">
        <f t="shared" si="386"/>
        <v>0</v>
      </c>
      <c r="CJ194" s="218">
        <f t="shared" si="387"/>
        <v>0</v>
      </c>
      <c r="CK194" s="218">
        <f t="shared" si="388"/>
        <v>0</v>
      </c>
      <c r="CL194" s="218">
        <f t="shared" si="389"/>
        <v>0</v>
      </c>
      <c r="CM194" s="218">
        <f t="shared" si="390"/>
        <v>0</v>
      </c>
      <c r="CN194" s="218">
        <f t="shared" si="391"/>
        <v>0</v>
      </c>
      <c r="CO194" s="218">
        <f t="shared" si="392"/>
        <v>0</v>
      </c>
      <c r="CP194" s="218">
        <f t="shared" si="393"/>
        <v>0</v>
      </c>
      <c r="CQ194" s="218">
        <f t="shared" si="394"/>
        <v>0</v>
      </c>
      <c r="CR194" s="218">
        <f t="shared" si="395"/>
        <v>0</v>
      </c>
      <c r="CS194" s="14">
        <f t="shared" si="348"/>
        <v>0</v>
      </c>
      <c r="CT194" s="236">
        <f t="shared" si="349"/>
        <v>0</v>
      </c>
      <c r="CU194" s="237">
        <f t="shared" si="423"/>
        <v>0</v>
      </c>
      <c r="CV194" s="16">
        <f t="shared" si="423"/>
        <v>0</v>
      </c>
      <c r="CW194" s="16">
        <f t="shared" si="423"/>
        <v>0</v>
      </c>
      <c r="CX194" s="16">
        <f t="shared" si="423"/>
        <v>0</v>
      </c>
      <c r="CY194" s="16">
        <f t="shared" si="423"/>
        <v>0</v>
      </c>
      <c r="CZ194" s="16">
        <f t="shared" si="423"/>
        <v>0</v>
      </c>
      <c r="DA194" s="16">
        <f t="shared" si="423"/>
        <v>0</v>
      </c>
      <c r="DB194" s="16">
        <f t="shared" si="423"/>
        <v>0</v>
      </c>
      <c r="DC194" s="16">
        <f t="shared" si="423"/>
        <v>0</v>
      </c>
      <c r="DD194" s="238">
        <f t="shared" si="423"/>
        <v>0</v>
      </c>
      <c r="DE194" s="232">
        <f t="shared" si="424"/>
        <v>0</v>
      </c>
      <c r="DF194" s="132">
        <f t="shared" si="424"/>
        <v>0</v>
      </c>
      <c r="DG194" s="132">
        <f t="shared" si="424"/>
        <v>0</v>
      </c>
      <c r="DH194" s="132">
        <f t="shared" si="424"/>
        <v>0</v>
      </c>
      <c r="DI194" s="132">
        <f t="shared" si="424"/>
        <v>0</v>
      </c>
      <c r="DJ194" s="132">
        <f t="shared" si="424"/>
        <v>0</v>
      </c>
      <c r="DK194" s="132">
        <f t="shared" si="424"/>
        <v>0</v>
      </c>
      <c r="DL194" s="132">
        <f t="shared" si="424"/>
        <v>0</v>
      </c>
      <c r="DM194" s="132">
        <f t="shared" si="424"/>
        <v>0</v>
      </c>
      <c r="DN194" s="233">
        <f t="shared" si="424"/>
        <v>0</v>
      </c>
      <c r="DO194" s="232">
        <f t="shared" si="350"/>
        <v>0</v>
      </c>
      <c r="DP194" s="132">
        <f t="shared" si="351"/>
        <v>0</v>
      </c>
      <c r="DQ194" s="132">
        <f t="shared" si="352"/>
        <v>0</v>
      </c>
      <c r="DR194" s="132">
        <f t="shared" si="353"/>
        <v>0</v>
      </c>
      <c r="DS194" s="132">
        <f t="shared" si="354"/>
        <v>0</v>
      </c>
      <c r="DT194" s="132">
        <f t="shared" si="355"/>
        <v>0</v>
      </c>
      <c r="DU194" s="132">
        <f t="shared" si="356"/>
        <v>0</v>
      </c>
      <c r="DV194" s="132">
        <f t="shared" si="357"/>
        <v>0</v>
      </c>
      <c r="DW194" s="132">
        <f t="shared" si="358"/>
        <v>0</v>
      </c>
      <c r="DX194" s="233">
        <f t="shared" si="359"/>
        <v>0</v>
      </c>
      <c r="DY194" s="231" t="b">
        <f t="shared" si="396"/>
        <v>0</v>
      </c>
      <c r="DZ194" s="163"/>
      <c r="EA194" s="226" t="str">
        <f t="shared" si="397"/>
        <v/>
      </c>
      <c r="EB194" s="178" t="str">
        <f t="shared" si="398"/>
        <v/>
      </c>
      <c r="EC194" s="178" t="str">
        <f t="shared" si="399"/>
        <v/>
      </c>
      <c r="ED194" s="178" t="str">
        <f t="shared" si="400"/>
        <v/>
      </c>
      <c r="EE194" s="178" t="str">
        <f t="shared" si="401"/>
        <v/>
      </c>
      <c r="EF194" s="178" t="str">
        <f t="shared" si="402"/>
        <v/>
      </c>
      <c r="EG194" s="178" t="str">
        <f t="shared" si="403"/>
        <v/>
      </c>
      <c r="EH194" s="178" t="str">
        <f t="shared" si="404"/>
        <v/>
      </c>
      <c r="EI194" s="178" t="str">
        <f t="shared" si="405"/>
        <v/>
      </c>
      <c r="EJ194" s="227" t="str">
        <f t="shared" si="406"/>
        <v/>
      </c>
      <c r="EK194" s="230" t="str">
        <f t="shared" si="360"/>
        <v/>
      </c>
      <c r="EL194" s="177" t="str">
        <f t="shared" si="361"/>
        <v/>
      </c>
      <c r="EM194" s="177" t="str">
        <f t="shared" si="362"/>
        <v/>
      </c>
      <c r="EN194" s="177" t="str">
        <f t="shared" si="363"/>
        <v/>
      </c>
      <c r="EO194" s="177" t="str">
        <f t="shared" si="364"/>
        <v/>
      </c>
      <c r="EP194" s="177" t="str">
        <f t="shared" si="365"/>
        <v/>
      </c>
      <c r="EQ194" s="177" t="str">
        <f t="shared" si="366"/>
        <v/>
      </c>
      <c r="ER194" s="177" t="str">
        <f t="shared" si="367"/>
        <v/>
      </c>
      <c r="ES194" s="177" t="str">
        <f t="shared" si="368"/>
        <v/>
      </c>
      <c r="ET194" s="177" t="str">
        <f t="shared" si="369"/>
        <v/>
      </c>
      <c r="EU194" s="229" t="e">
        <f t="shared" si="370"/>
        <v>#VALUE!</v>
      </c>
      <c r="EV194" s="27" t="e">
        <f t="shared" si="371"/>
        <v>#VALUE!</v>
      </c>
      <c r="EW194" s="27" t="e">
        <f t="shared" si="372"/>
        <v>#VALUE!</v>
      </c>
      <c r="EX194" s="28" t="e">
        <f t="shared" si="373"/>
        <v>#VALUE!</v>
      </c>
      <c r="EY194" s="28" t="e">
        <f t="shared" si="374"/>
        <v>#VALUE!</v>
      </c>
      <c r="EZ194" s="28" t="b">
        <f t="shared" si="375"/>
        <v>0</v>
      </c>
      <c r="FA194" s="176" t="str">
        <f t="shared" si="376"/>
        <v/>
      </c>
      <c r="FB194" s="27" t="e" cm="1">
        <f t="array" aca="1" ref="FB194" ca="1">TEXT(RIGHT(10-RIGHT(SUM(INDEX(1*(MID(MID(C194,1,1)*2,ROW(INDIRECT("1:"&amp;LEN(MID(C194,1,1)*2))),1)),,))+MID(C194,2,1)+
SUM(INDEX(1*(MID(MID(C194,3,1)*2,ROW(INDIRECT("1:"&amp;LEN(MID(C194,3,1)*2))),1)),,))+MID(C194,4,1)+
SUM(INDEX(1*(MID(MID(C194,5,1)*2,ROW(INDIRECT("1:"&amp;LEN(MID(C194,5,1)*2))),1)),,))+MID(C194,6,1)+
SUM(INDEX(1*(MID(MID(C194,8,1)*2,ROW(INDIRECT("1:"&amp;LEN(MID(C194,8,1)*2))),1)),,))+MID(C194,9,1)+
SUM(INDEX(1*(MID(MID(C194,10,1)*2,ROW(INDIRECT("1:"&amp;LEN(MID(C194,10,1)*2))),1)),,)),1),1),"0")</f>
        <v>#VALUE!</v>
      </c>
      <c r="FC194" s="27" t="str">
        <f t="shared" si="377"/>
        <v/>
      </c>
      <c r="FD194" s="29" t="b">
        <f t="shared" si="378"/>
        <v>0</v>
      </c>
      <c r="FE194" s="112" t="b">
        <f>IFERROR(MATCH(D194,'Avtal för korttidsarbete'!$G$13:$G$1012,0),TRUE)</f>
        <v>1</v>
      </c>
      <c r="FF194" s="112" t="b">
        <f t="shared" si="407"/>
        <v>0</v>
      </c>
      <c r="FG194" s="113" t="str" cm="1">
        <f t="array" ref="FG194">IF(FE194=TRUE,"x",INDEX('Avtal för korttidsarbete'!$E$13:$E$1012,$FE194))</f>
        <v>x</v>
      </c>
      <c r="FH194" s="113" t="str" cm="1">
        <f t="array" ref="FH194">IF(FE194=TRUE,"x",INDEX('Avtal för korttidsarbete'!$F$13:$F$1012,$FE194))</f>
        <v>x</v>
      </c>
      <c r="FI194" s="112" t="b">
        <f t="shared" si="408"/>
        <v>0</v>
      </c>
      <c r="FJ194" s="135">
        <f t="shared" si="409"/>
        <v>44166</v>
      </c>
      <c r="FK194" s="135">
        <f t="shared" si="410"/>
        <v>44377</v>
      </c>
      <c r="FL194" s="112" t="b">
        <f t="shared" si="411"/>
        <v>0</v>
      </c>
      <c r="FM194" s="113">
        <f t="shared" si="412"/>
        <v>44166</v>
      </c>
      <c r="FN194" s="135">
        <f t="shared" si="413"/>
        <v>44377</v>
      </c>
      <c r="FO194" s="148" t="b">
        <f>IFERROR(INDEX('Avtal för korttidsarbete'!R:R,MATCH(D194,'Avtal för korttidsarbete'!$G:$G,0)),TRUE)</f>
        <v>1</v>
      </c>
      <c r="FP194" s="135" t="str">
        <f>IF(FO194,"-",INDEX('Avtal för korttidsarbete'!$D:$D,MATCH(D194,'Avtal för korttidsarbete'!$G:$G,0)))</f>
        <v>-</v>
      </c>
      <c r="FQ194" s="113" t="b">
        <f>IFERROR(G194&gt;INDEX(Uppsägningar!E:E,MATCH(C194,Uppsägningar!C:C,0)),FALSE)</f>
        <v>0</v>
      </c>
    </row>
    <row r="195" spans="1:173" x14ac:dyDescent="0.25">
      <c r="A195" s="19">
        <v>179</v>
      </c>
      <c r="B195" s="20"/>
      <c r="C195" s="183"/>
      <c r="D195" s="66"/>
      <c r="E195" s="212">
        <f>IFERROR(INDEX(Admin!$C$7:$C$10,MATCH(FP195,TblNivåValTExt,0)),0)</f>
        <v>0</v>
      </c>
      <c r="F195" s="1"/>
      <c r="G195" s="1"/>
      <c r="H195" s="78"/>
      <c r="I195" s="181"/>
      <c r="J195" s="181"/>
      <c r="K195" s="182"/>
      <c r="L195" s="182"/>
      <c r="M195" s="181"/>
      <c r="N195" s="181"/>
      <c r="O195" s="181"/>
      <c r="P195" s="182"/>
      <c r="Q195" s="182"/>
      <c r="R195" s="181"/>
      <c r="S195" s="181"/>
      <c r="T195" s="181"/>
      <c r="U195" s="182"/>
      <c r="V195" s="182"/>
      <c r="W195" s="181"/>
      <c r="X195" s="181"/>
      <c r="Y195" s="181"/>
      <c r="Z195" s="182"/>
      <c r="AA195" s="182"/>
      <c r="AB195" s="181"/>
      <c r="AC195" s="181"/>
      <c r="AD195" s="181"/>
      <c r="AE195" s="182"/>
      <c r="AF195" s="182"/>
      <c r="AG195" s="181"/>
      <c r="AH195" s="181"/>
      <c r="AI195" s="181"/>
      <c r="AJ195" s="182"/>
      <c r="AK195" s="182"/>
      <c r="AL195" s="181"/>
      <c r="AM195" s="181"/>
      <c r="AN195" s="181"/>
      <c r="AO195" s="182"/>
      <c r="AP195" s="182"/>
      <c r="AQ195" s="181"/>
      <c r="AR195" s="181"/>
      <c r="AS195" s="181"/>
      <c r="AT195" s="182"/>
      <c r="AU195" s="182"/>
      <c r="AV195" s="181"/>
      <c r="AW195" s="181"/>
      <c r="AX195" s="181"/>
      <c r="AY195" s="182"/>
      <c r="AZ195" s="182"/>
      <c r="BA195" s="181"/>
      <c r="BB195" s="181"/>
      <c r="BC195" s="181"/>
      <c r="BD195" s="182"/>
      <c r="BE195" s="182"/>
      <c r="BF195" s="181"/>
      <c r="BG195" s="180">
        <f t="shared" si="379"/>
        <v>0</v>
      </c>
      <c r="BH195" s="116" t="str">
        <f t="shared" si="380"/>
        <v/>
      </c>
      <c r="BI195" s="80" t="b">
        <f t="shared" si="328"/>
        <v>0</v>
      </c>
      <c r="BJ195" s="80" t="str">
        <f t="shared" si="329"/>
        <v/>
      </c>
      <c r="BK195" s="80" t="b">
        <f t="shared" si="381"/>
        <v>0</v>
      </c>
      <c r="BL195" s="13" t="str">
        <f t="shared" si="330"/>
        <v/>
      </c>
      <c r="BM195" s="13" t="b">
        <f t="shared" si="382"/>
        <v>0</v>
      </c>
      <c r="BN195" s="35" t="str">
        <f t="shared" si="331"/>
        <v/>
      </c>
      <c r="BO195" s="13" t="b">
        <f t="shared" si="332"/>
        <v>0</v>
      </c>
      <c r="BP195" s="35" t="str">
        <f t="shared" si="333"/>
        <v/>
      </c>
      <c r="BQ195" s="13" t="b">
        <f t="shared" si="334"/>
        <v>0</v>
      </c>
      <c r="BR195" s="35" t="str">
        <f t="shared" si="335"/>
        <v/>
      </c>
      <c r="BS195" s="35" t="b">
        <f t="shared" si="336"/>
        <v>0</v>
      </c>
      <c r="BT195" s="35" t="str">
        <f t="shared" si="337"/>
        <v/>
      </c>
      <c r="BU195" s="35" t="b">
        <f t="shared" si="338"/>
        <v>0</v>
      </c>
      <c r="BV195" s="35" t="str">
        <f t="shared" si="339"/>
        <v/>
      </c>
      <c r="BW195" s="13" t="b">
        <f t="shared" si="414"/>
        <v>0</v>
      </c>
      <c r="BX195" s="35" t="str">
        <f t="shared" si="340"/>
        <v/>
      </c>
      <c r="BY195" s="265" t="b">
        <f t="shared" si="383"/>
        <v>0</v>
      </c>
      <c r="BZ195" s="35" t="str">
        <f t="shared" si="341"/>
        <v/>
      </c>
      <c r="CA195" s="265" t="b">
        <f t="shared" si="384"/>
        <v>0</v>
      </c>
      <c r="CB195" s="35" t="str">
        <f t="shared" si="342"/>
        <v/>
      </c>
      <c r="CC195" s="272" t="b">
        <f t="shared" si="385"/>
        <v>0</v>
      </c>
      <c r="CD195" s="35" t="str">
        <f t="shared" si="343"/>
        <v/>
      </c>
      <c r="CE195" s="13" t="b">
        <f t="shared" si="344"/>
        <v>0</v>
      </c>
      <c r="CF195" s="35" t="str">
        <f t="shared" si="345"/>
        <v/>
      </c>
      <c r="CG195" s="179">
        <f t="shared" si="346"/>
        <v>0</v>
      </c>
      <c r="CH195" s="179">
        <f t="shared" si="347"/>
        <v>0</v>
      </c>
      <c r="CI195" s="218">
        <f t="shared" si="386"/>
        <v>0</v>
      </c>
      <c r="CJ195" s="218">
        <f t="shared" si="387"/>
        <v>0</v>
      </c>
      <c r="CK195" s="218">
        <f t="shared" si="388"/>
        <v>0</v>
      </c>
      <c r="CL195" s="218">
        <f t="shared" si="389"/>
        <v>0</v>
      </c>
      <c r="CM195" s="218">
        <f t="shared" si="390"/>
        <v>0</v>
      </c>
      <c r="CN195" s="218">
        <f t="shared" si="391"/>
        <v>0</v>
      </c>
      <c r="CO195" s="218">
        <f t="shared" si="392"/>
        <v>0</v>
      </c>
      <c r="CP195" s="218">
        <f t="shared" si="393"/>
        <v>0</v>
      </c>
      <c r="CQ195" s="218">
        <f t="shared" si="394"/>
        <v>0</v>
      </c>
      <c r="CR195" s="218">
        <f t="shared" si="395"/>
        <v>0</v>
      </c>
      <c r="CS195" s="14">
        <f t="shared" si="348"/>
        <v>0</v>
      </c>
      <c r="CT195" s="236">
        <f t="shared" si="349"/>
        <v>0</v>
      </c>
      <c r="CU195" s="237">
        <f t="shared" si="423"/>
        <v>0</v>
      </c>
      <c r="CV195" s="16">
        <f t="shared" si="423"/>
        <v>0</v>
      </c>
      <c r="CW195" s="16">
        <f t="shared" si="423"/>
        <v>0</v>
      </c>
      <c r="CX195" s="16">
        <f t="shared" si="423"/>
        <v>0</v>
      </c>
      <c r="CY195" s="16">
        <f t="shared" si="423"/>
        <v>0</v>
      </c>
      <c r="CZ195" s="16">
        <f t="shared" si="423"/>
        <v>0</v>
      </c>
      <c r="DA195" s="16">
        <f t="shared" si="423"/>
        <v>0</v>
      </c>
      <c r="DB195" s="16">
        <f t="shared" si="423"/>
        <v>0</v>
      </c>
      <c r="DC195" s="16">
        <f t="shared" si="423"/>
        <v>0</v>
      </c>
      <c r="DD195" s="238">
        <f t="shared" si="423"/>
        <v>0</v>
      </c>
      <c r="DE195" s="232">
        <f t="shared" si="424"/>
        <v>0</v>
      </c>
      <c r="DF195" s="132">
        <f t="shared" si="424"/>
        <v>0</v>
      </c>
      <c r="DG195" s="132">
        <f t="shared" si="424"/>
        <v>0</v>
      </c>
      <c r="DH195" s="132">
        <f t="shared" si="424"/>
        <v>0</v>
      </c>
      <c r="DI195" s="132">
        <f t="shared" si="424"/>
        <v>0</v>
      </c>
      <c r="DJ195" s="132">
        <f t="shared" si="424"/>
        <v>0</v>
      </c>
      <c r="DK195" s="132">
        <f t="shared" si="424"/>
        <v>0</v>
      </c>
      <c r="DL195" s="132">
        <f t="shared" si="424"/>
        <v>0</v>
      </c>
      <c r="DM195" s="132">
        <f t="shared" si="424"/>
        <v>0</v>
      </c>
      <c r="DN195" s="233">
        <f t="shared" si="424"/>
        <v>0</v>
      </c>
      <c r="DO195" s="232">
        <f t="shared" si="350"/>
        <v>0</v>
      </c>
      <c r="DP195" s="132">
        <f t="shared" si="351"/>
        <v>0</v>
      </c>
      <c r="DQ195" s="132">
        <f t="shared" si="352"/>
        <v>0</v>
      </c>
      <c r="DR195" s="132">
        <f t="shared" si="353"/>
        <v>0</v>
      </c>
      <c r="DS195" s="132">
        <f t="shared" si="354"/>
        <v>0</v>
      </c>
      <c r="DT195" s="132">
        <f t="shared" si="355"/>
        <v>0</v>
      </c>
      <c r="DU195" s="132">
        <f t="shared" si="356"/>
        <v>0</v>
      </c>
      <c r="DV195" s="132">
        <f t="shared" si="357"/>
        <v>0</v>
      </c>
      <c r="DW195" s="132">
        <f t="shared" si="358"/>
        <v>0</v>
      </c>
      <c r="DX195" s="233">
        <f t="shared" si="359"/>
        <v>0</v>
      </c>
      <c r="DY195" s="231" t="b">
        <f t="shared" si="396"/>
        <v>0</v>
      </c>
      <c r="DZ195" s="163"/>
      <c r="EA195" s="226" t="str">
        <f t="shared" si="397"/>
        <v/>
      </c>
      <c r="EB195" s="178" t="str">
        <f t="shared" si="398"/>
        <v/>
      </c>
      <c r="EC195" s="178" t="str">
        <f t="shared" si="399"/>
        <v/>
      </c>
      <c r="ED195" s="178" t="str">
        <f t="shared" si="400"/>
        <v/>
      </c>
      <c r="EE195" s="178" t="str">
        <f t="shared" si="401"/>
        <v/>
      </c>
      <c r="EF195" s="178" t="str">
        <f t="shared" si="402"/>
        <v/>
      </c>
      <c r="EG195" s="178" t="str">
        <f t="shared" si="403"/>
        <v/>
      </c>
      <c r="EH195" s="178" t="str">
        <f t="shared" si="404"/>
        <v/>
      </c>
      <c r="EI195" s="178" t="str">
        <f t="shared" si="405"/>
        <v/>
      </c>
      <c r="EJ195" s="227" t="str">
        <f t="shared" si="406"/>
        <v/>
      </c>
      <c r="EK195" s="230" t="str">
        <f t="shared" si="360"/>
        <v/>
      </c>
      <c r="EL195" s="177" t="str">
        <f t="shared" si="361"/>
        <v/>
      </c>
      <c r="EM195" s="177" t="str">
        <f t="shared" si="362"/>
        <v/>
      </c>
      <c r="EN195" s="177" t="str">
        <f t="shared" si="363"/>
        <v/>
      </c>
      <c r="EO195" s="177" t="str">
        <f t="shared" si="364"/>
        <v/>
      </c>
      <c r="EP195" s="177" t="str">
        <f t="shared" si="365"/>
        <v/>
      </c>
      <c r="EQ195" s="177" t="str">
        <f t="shared" si="366"/>
        <v/>
      </c>
      <c r="ER195" s="177" t="str">
        <f t="shared" si="367"/>
        <v/>
      </c>
      <c r="ES195" s="177" t="str">
        <f t="shared" si="368"/>
        <v/>
      </c>
      <c r="ET195" s="177" t="str">
        <f t="shared" si="369"/>
        <v/>
      </c>
      <c r="EU195" s="229" t="e">
        <f t="shared" si="370"/>
        <v>#VALUE!</v>
      </c>
      <c r="EV195" s="27" t="e">
        <f t="shared" si="371"/>
        <v>#VALUE!</v>
      </c>
      <c r="EW195" s="27" t="e">
        <f t="shared" si="372"/>
        <v>#VALUE!</v>
      </c>
      <c r="EX195" s="28" t="e">
        <f t="shared" si="373"/>
        <v>#VALUE!</v>
      </c>
      <c r="EY195" s="28" t="e">
        <f t="shared" si="374"/>
        <v>#VALUE!</v>
      </c>
      <c r="EZ195" s="28" t="b">
        <f t="shared" si="375"/>
        <v>0</v>
      </c>
      <c r="FA195" s="176" t="str">
        <f t="shared" si="376"/>
        <v/>
      </c>
      <c r="FB195" s="27" t="e" cm="1">
        <f t="array" aca="1" ref="FB195" ca="1">TEXT(RIGHT(10-RIGHT(SUM(INDEX(1*(MID(MID(C195,1,1)*2,ROW(INDIRECT("1:"&amp;LEN(MID(C195,1,1)*2))),1)),,))+MID(C195,2,1)+
SUM(INDEX(1*(MID(MID(C195,3,1)*2,ROW(INDIRECT("1:"&amp;LEN(MID(C195,3,1)*2))),1)),,))+MID(C195,4,1)+
SUM(INDEX(1*(MID(MID(C195,5,1)*2,ROW(INDIRECT("1:"&amp;LEN(MID(C195,5,1)*2))),1)),,))+MID(C195,6,1)+
SUM(INDEX(1*(MID(MID(C195,8,1)*2,ROW(INDIRECT("1:"&amp;LEN(MID(C195,8,1)*2))),1)),,))+MID(C195,9,1)+
SUM(INDEX(1*(MID(MID(C195,10,1)*2,ROW(INDIRECT("1:"&amp;LEN(MID(C195,10,1)*2))),1)),,)),1),1),"0")</f>
        <v>#VALUE!</v>
      </c>
      <c r="FC195" s="27" t="str">
        <f t="shared" si="377"/>
        <v/>
      </c>
      <c r="FD195" s="29" t="b">
        <f t="shared" si="378"/>
        <v>0</v>
      </c>
      <c r="FE195" s="112" t="b">
        <f>IFERROR(MATCH(D195,'Avtal för korttidsarbete'!$G$13:$G$1012,0),TRUE)</f>
        <v>1</v>
      </c>
      <c r="FF195" s="112" t="b">
        <f t="shared" si="407"/>
        <v>0</v>
      </c>
      <c r="FG195" s="113" t="str" cm="1">
        <f t="array" ref="FG195">IF(FE195=TRUE,"x",INDEX('Avtal för korttidsarbete'!$E$13:$E$1012,$FE195))</f>
        <v>x</v>
      </c>
      <c r="FH195" s="113" t="str" cm="1">
        <f t="array" ref="FH195">IF(FE195=TRUE,"x",INDEX('Avtal för korttidsarbete'!$F$13:$F$1012,$FE195))</f>
        <v>x</v>
      </c>
      <c r="FI195" s="112" t="b">
        <f t="shared" si="408"/>
        <v>0</v>
      </c>
      <c r="FJ195" s="135">
        <f t="shared" si="409"/>
        <v>44166</v>
      </c>
      <c r="FK195" s="135">
        <f t="shared" si="410"/>
        <v>44377</v>
      </c>
      <c r="FL195" s="112" t="b">
        <f t="shared" si="411"/>
        <v>0</v>
      </c>
      <c r="FM195" s="113">
        <f t="shared" si="412"/>
        <v>44166</v>
      </c>
      <c r="FN195" s="135">
        <f t="shared" si="413"/>
        <v>44377</v>
      </c>
      <c r="FO195" s="148" t="b">
        <f>IFERROR(INDEX('Avtal för korttidsarbete'!R:R,MATCH(D195,'Avtal för korttidsarbete'!$G:$G,0)),TRUE)</f>
        <v>1</v>
      </c>
      <c r="FP195" s="135" t="str">
        <f>IF(FO195,"-",INDEX('Avtal för korttidsarbete'!$D:$D,MATCH(D195,'Avtal för korttidsarbete'!$G:$G,0)))</f>
        <v>-</v>
      </c>
      <c r="FQ195" s="113" t="b">
        <f>IFERROR(G195&gt;INDEX(Uppsägningar!E:E,MATCH(C195,Uppsägningar!C:C,0)),FALSE)</f>
        <v>0</v>
      </c>
    </row>
    <row r="196" spans="1:173" x14ac:dyDescent="0.25">
      <c r="A196" s="19">
        <v>180</v>
      </c>
      <c r="B196" s="20"/>
      <c r="C196" s="183"/>
      <c r="D196" s="66"/>
      <c r="E196" s="212">
        <f>IFERROR(INDEX(Admin!$C$7:$C$10,MATCH(FP196,TblNivåValTExt,0)),0)</f>
        <v>0</v>
      </c>
      <c r="F196" s="1"/>
      <c r="G196" s="1"/>
      <c r="H196" s="78"/>
      <c r="I196" s="181"/>
      <c r="J196" s="181"/>
      <c r="K196" s="182"/>
      <c r="L196" s="182"/>
      <c r="M196" s="181"/>
      <c r="N196" s="181"/>
      <c r="O196" s="181"/>
      <c r="P196" s="182"/>
      <c r="Q196" s="182"/>
      <c r="R196" s="181"/>
      <c r="S196" s="181"/>
      <c r="T196" s="181"/>
      <c r="U196" s="182"/>
      <c r="V196" s="182"/>
      <c r="W196" s="181"/>
      <c r="X196" s="181"/>
      <c r="Y196" s="181"/>
      <c r="Z196" s="182"/>
      <c r="AA196" s="182"/>
      <c r="AB196" s="181"/>
      <c r="AC196" s="181"/>
      <c r="AD196" s="181"/>
      <c r="AE196" s="182"/>
      <c r="AF196" s="182"/>
      <c r="AG196" s="181"/>
      <c r="AH196" s="181"/>
      <c r="AI196" s="181"/>
      <c r="AJ196" s="182"/>
      <c r="AK196" s="182"/>
      <c r="AL196" s="181"/>
      <c r="AM196" s="181"/>
      <c r="AN196" s="181"/>
      <c r="AO196" s="182"/>
      <c r="AP196" s="182"/>
      <c r="AQ196" s="181"/>
      <c r="AR196" s="181"/>
      <c r="AS196" s="181"/>
      <c r="AT196" s="182"/>
      <c r="AU196" s="182"/>
      <c r="AV196" s="181"/>
      <c r="AW196" s="181"/>
      <c r="AX196" s="181"/>
      <c r="AY196" s="182"/>
      <c r="AZ196" s="182"/>
      <c r="BA196" s="181"/>
      <c r="BB196" s="181"/>
      <c r="BC196" s="181"/>
      <c r="BD196" s="182"/>
      <c r="BE196" s="182"/>
      <c r="BF196" s="181"/>
      <c r="BG196" s="180">
        <f t="shared" si="379"/>
        <v>0</v>
      </c>
      <c r="BH196" s="116" t="str">
        <f t="shared" si="380"/>
        <v/>
      </c>
      <c r="BI196" s="80" t="b">
        <f t="shared" si="328"/>
        <v>0</v>
      </c>
      <c r="BJ196" s="80" t="str">
        <f t="shared" si="329"/>
        <v/>
      </c>
      <c r="BK196" s="80" t="b">
        <f t="shared" si="381"/>
        <v>0</v>
      </c>
      <c r="BL196" s="13" t="str">
        <f t="shared" si="330"/>
        <v/>
      </c>
      <c r="BM196" s="13" t="b">
        <f t="shared" si="382"/>
        <v>0</v>
      </c>
      <c r="BN196" s="35" t="str">
        <f t="shared" si="331"/>
        <v/>
      </c>
      <c r="BO196" s="13" t="b">
        <f t="shared" si="332"/>
        <v>0</v>
      </c>
      <c r="BP196" s="35" t="str">
        <f t="shared" si="333"/>
        <v/>
      </c>
      <c r="BQ196" s="13" t="b">
        <f t="shared" si="334"/>
        <v>0</v>
      </c>
      <c r="BR196" s="35" t="str">
        <f t="shared" si="335"/>
        <v/>
      </c>
      <c r="BS196" s="35" t="b">
        <f t="shared" si="336"/>
        <v>0</v>
      </c>
      <c r="BT196" s="35" t="str">
        <f t="shared" si="337"/>
        <v/>
      </c>
      <c r="BU196" s="35" t="b">
        <f t="shared" si="338"/>
        <v>0</v>
      </c>
      <c r="BV196" s="35" t="str">
        <f t="shared" si="339"/>
        <v/>
      </c>
      <c r="BW196" s="13" t="b">
        <f t="shared" si="414"/>
        <v>0</v>
      </c>
      <c r="BX196" s="35" t="str">
        <f t="shared" si="340"/>
        <v/>
      </c>
      <c r="BY196" s="265" t="b">
        <f t="shared" si="383"/>
        <v>0</v>
      </c>
      <c r="BZ196" s="35" t="str">
        <f t="shared" si="341"/>
        <v/>
      </c>
      <c r="CA196" s="265" t="b">
        <f t="shared" si="384"/>
        <v>0</v>
      </c>
      <c r="CB196" s="35" t="str">
        <f t="shared" si="342"/>
        <v/>
      </c>
      <c r="CC196" s="272" t="b">
        <f t="shared" si="385"/>
        <v>0</v>
      </c>
      <c r="CD196" s="35" t="str">
        <f t="shared" si="343"/>
        <v/>
      </c>
      <c r="CE196" s="13" t="b">
        <f t="shared" si="344"/>
        <v>0</v>
      </c>
      <c r="CF196" s="35" t="str">
        <f t="shared" si="345"/>
        <v/>
      </c>
      <c r="CG196" s="179">
        <f t="shared" si="346"/>
        <v>0</v>
      </c>
      <c r="CH196" s="179">
        <f t="shared" si="347"/>
        <v>0</v>
      </c>
      <c r="CI196" s="218">
        <f t="shared" si="386"/>
        <v>0</v>
      </c>
      <c r="CJ196" s="218">
        <f t="shared" si="387"/>
        <v>0</v>
      </c>
      <c r="CK196" s="218">
        <f t="shared" si="388"/>
        <v>0</v>
      </c>
      <c r="CL196" s="218">
        <f t="shared" si="389"/>
        <v>0</v>
      </c>
      <c r="CM196" s="218">
        <f t="shared" si="390"/>
        <v>0</v>
      </c>
      <c r="CN196" s="218">
        <f t="shared" si="391"/>
        <v>0</v>
      </c>
      <c r="CO196" s="218">
        <f t="shared" si="392"/>
        <v>0</v>
      </c>
      <c r="CP196" s="218">
        <f t="shared" si="393"/>
        <v>0</v>
      </c>
      <c r="CQ196" s="218">
        <f t="shared" si="394"/>
        <v>0</v>
      </c>
      <c r="CR196" s="218">
        <f t="shared" si="395"/>
        <v>0</v>
      </c>
      <c r="CS196" s="14">
        <f t="shared" si="348"/>
        <v>0</v>
      </c>
      <c r="CT196" s="236">
        <f t="shared" si="349"/>
        <v>0</v>
      </c>
      <c r="CU196" s="237">
        <f t="shared" si="423"/>
        <v>0</v>
      </c>
      <c r="CV196" s="16">
        <f t="shared" si="423"/>
        <v>0</v>
      </c>
      <c r="CW196" s="16">
        <f t="shared" si="423"/>
        <v>0</v>
      </c>
      <c r="CX196" s="16">
        <f t="shared" si="423"/>
        <v>0</v>
      </c>
      <c r="CY196" s="16">
        <f t="shared" si="423"/>
        <v>0</v>
      </c>
      <c r="CZ196" s="16">
        <f t="shared" si="423"/>
        <v>0</v>
      </c>
      <c r="DA196" s="16">
        <f t="shared" si="423"/>
        <v>0</v>
      </c>
      <c r="DB196" s="16">
        <f t="shared" si="423"/>
        <v>0</v>
      </c>
      <c r="DC196" s="16">
        <f t="shared" si="423"/>
        <v>0</v>
      </c>
      <c r="DD196" s="238">
        <f t="shared" si="423"/>
        <v>0</v>
      </c>
      <c r="DE196" s="232">
        <f t="shared" si="424"/>
        <v>0</v>
      </c>
      <c r="DF196" s="132">
        <f t="shared" si="424"/>
        <v>0</v>
      </c>
      <c r="DG196" s="132">
        <f t="shared" si="424"/>
        <v>0</v>
      </c>
      <c r="DH196" s="132">
        <f t="shared" si="424"/>
        <v>0</v>
      </c>
      <c r="DI196" s="132">
        <f t="shared" si="424"/>
        <v>0</v>
      </c>
      <c r="DJ196" s="132">
        <f t="shared" si="424"/>
        <v>0</v>
      </c>
      <c r="DK196" s="132">
        <f t="shared" si="424"/>
        <v>0</v>
      </c>
      <c r="DL196" s="132">
        <f t="shared" si="424"/>
        <v>0</v>
      </c>
      <c r="DM196" s="132">
        <f t="shared" si="424"/>
        <v>0</v>
      </c>
      <c r="DN196" s="233">
        <f t="shared" si="424"/>
        <v>0</v>
      </c>
      <c r="DO196" s="232">
        <f t="shared" si="350"/>
        <v>0</v>
      </c>
      <c r="DP196" s="132">
        <f t="shared" si="351"/>
        <v>0</v>
      </c>
      <c r="DQ196" s="132">
        <f t="shared" si="352"/>
        <v>0</v>
      </c>
      <c r="DR196" s="132">
        <f t="shared" si="353"/>
        <v>0</v>
      </c>
      <c r="DS196" s="132">
        <f t="shared" si="354"/>
        <v>0</v>
      </c>
      <c r="DT196" s="132">
        <f t="shared" si="355"/>
        <v>0</v>
      </c>
      <c r="DU196" s="132">
        <f t="shared" si="356"/>
        <v>0</v>
      </c>
      <c r="DV196" s="132">
        <f t="shared" si="357"/>
        <v>0</v>
      </c>
      <c r="DW196" s="132">
        <f t="shared" si="358"/>
        <v>0</v>
      </c>
      <c r="DX196" s="233">
        <f t="shared" si="359"/>
        <v>0</v>
      </c>
      <c r="DY196" s="231" t="b">
        <f t="shared" si="396"/>
        <v>0</v>
      </c>
      <c r="DZ196" s="163"/>
      <c r="EA196" s="226" t="str">
        <f t="shared" si="397"/>
        <v/>
      </c>
      <c r="EB196" s="178" t="str">
        <f t="shared" si="398"/>
        <v/>
      </c>
      <c r="EC196" s="178" t="str">
        <f t="shared" si="399"/>
        <v/>
      </c>
      <c r="ED196" s="178" t="str">
        <f t="shared" si="400"/>
        <v/>
      </c>
      <c r="EE196" s="178" t="str">
        <f t="shared" si="401"/>
        <v/>
      </c>
      <c r="EF196" s="178" t="str">
        <f t="shared" si="402"/>
        <v/>
      </c>
      <c r="EG196" s="178" t="str">
        <f t="shared" si="403"/>
        <v/>
      </c>
      <c r="EH196" s="178" t="str">
        <f t="shared" si="404"/>
        <v/>
      </c>
      <c r="EI196" s="178" t="str">
        <f t="shared" si="405"/>
        <v/>
      </c>
      <c r="EJ196" s="227" t="str">
        <f t="shared" si="406"/>
        <v/>
      </c>
      <c r="EK196" s="230" t="str">
        <f t="shared" si="360"/>
        <v/>
      </c>
      <c r="EL196" s="177" t="str">
        <f t="shared" si="361"/>
        <v/>
      </c>
      <c r="EM196" s="177" t="str">
        <f t="shared" si="362"/>
        <v/>
      </c>
      <c r="EN196" s="177" t="str">
        <f t="shared" si="363"/>
        <v/>
      </c>
      <c r="EO196" s="177" t="str">
        <f t="shared" si="364"/>
        <v/>
      </c>
      <c r="EP196" s="177" t="str">
        <f t="shared" si="365"/>
        <v/>
      </c>
      <c r="EQ196" s="177" t="str">
        <f t="shared" si="366"/>
        <v/>
      </c>
      <c r="ER196" s="177" t="str">
        <f t="shared" si="367"/>
        <v/>
      </c>
      <c r="ES196" s="177" t="str">
        <f t="shared" si="368"/>
        <v/>
      </c>
      <c r="ET196" s="177" t="str">
        <f t="shared" si="369"/>
        <v/>
      </c>
      <c r="EU196" s="229" t="e">
        <f t="shared" si="370"/>
        <v>#VALUE!</v>
      </c>
      <c r="EV196" s="27" t="e">
        <f t="shared" si="371"/>
        <v>#VALUE!</v>
      </c>
      <c r="EW196" s="27" t="e">
        <f t="shared" si="372"/>
        <v>#VALUE!</v>
      </c>
      <c r="EX196" s="28" t="e">
        <f t="shared" si="373"/>
        <v>#VALUE!</v>
      </c>
      <c r="EY196" s="28" t="e">
        <f t="shared" si="374"/>
        <v>#VALUE!</v>
      </c>
      <c r="EZ196" s="28" t="b">
        <f t="shared" si="375"/>
        <v>0</v>
      </c>
      <c r="FA196" s="176" t="str">
        <f t="shared" si="376"/>
        <v/>
      </c>
      <c r="FB196" s="27" t="e" cm="1">
        <f t="array" aca="1" ref="FB196" ca="1">TEXT(RIGHT(10-RIGHT(SUM(INDEX(1*(MID(MID(C196,1,1)*2,ROW(INDIRECT("1:"&amp;LEN(MID(C196,1,1)*2))),1)),,))+MID(C196,2,1)+
SUM(INDEX(1*(MID(MID(C196,3,1)*2,ROW(INDIRECT("1:"&amp;LEN(MID(C196,3,1)*2))),1)),,))+MID(C196,4,1)+
SUM(INDEX(1*(MID(MID(C196,5,1)*2,ROW(INDIRECT("1:"&amp;LEN(MID(C196,5,1)*2))),1)),,))+MID(C196,6,1)+
SUM(INDEX(1*(MID(MID(C196,8,1)*2,ROW(INDIRECT("1:"&amp;LEN(MID(C196,8,1)*2))),1)),,))+MID(C196,9,1)+
SUM(INDEX(1*(MID(MID(C196,10,1)*2,ROW(INDIRECT("1:"&amp;LEN(MID(C196,10,1)*2))),1)),,)),1),1),"0")</f>
        <v>#VALUE!</v>
      </c>
      <c r="FC196" s="27" t="str">
        <f t="shared" si="377"/>
        <v/>
      </c>
      <c r="FD196" s="29" t="b">
        <f t="shared" si="378"/>
        <v>0</v>
      </c>
      <c r="FE196" s="112" t="b">
        <f>IFERROR(MATCH(D196,'Avtal för korttidsarbete'!$G$13:$G$1012,0),TRUE)</f>
        <v>1</v>
      </c>
      <c r="FF196" s="112" t="b">
        <f t="shared" si="407"/>
        <v>0</v>
      </c>
      <c r="FG196" s="113" t="str" cm="1">
        <f t="array" ref="FG196">IF(FE196=TRUE,"x",INDEX('Avtal för korttidsarbete'!$E$13:$E$1012,$FE196))</f>
        <v>x</v>
      </c>
      <c r="FH196" s="113" t="str" cm="1">
        <f t="array" ref="FH196">IF(FE196=TRUE,"x",INDEX('Avtal för korttidsarbete'!$F$13:$F$1012,$FE196))</f>
        <v>x</v>
      </c>
      <c r="FI196" s="112" t="b">
        <f t="shared" si="408"/>
        <v>0</v>
      </c>
      <c r="FJ196" s="135">
        <f t="shared" si="409"/>
        <v>44166</v>
      </c>
      <c r="FK196" s="135">
        <f t="shared" si="410"/>
        <v>44377</v>
      </c>
      <c r="FL196" s="112" t="b">
        <f t="shared" si="411"/>
        <v>0</v>
      </c>
      <c r="FM196" s="113">
        <f t="shared" si="412"/>
        <v>44166</v>
      </c>
      <c r="FN196" s="135">
        <f t="shared" si="413"/>
        <v>44377</v>
      </c>
      <c r="FO196" s="148" t="b">
        <f>IFERROR(INDEX('Avtal för korttidsarbete'!R:R,MATCH(D196,'Avtal för korttidsarbete'!$G:$G,0)),TRUE)</f>
        <v>1</v>
      </c>
      <c r="FP196" s="135" t="str">
        <f>IF(FO196,"-",INDEX('Avtal för korttidsarbete'!$D:$D,MATCH(D196,'Avtal för korttidsarbete'!$G:$G,0)))</f>
        <v>-</v>
      </c>
      <c r="FQ196" s="113" t="b">
        <f>IFERROR(G196&gt;INDEX(Uppsägningar!E:E,MATCH(C196,Uppsägningar!C:C,0)),FALSE)</f>
        <v>0</v>
      </c>
    </row>
    <row r="197" spans="1:173" x14ac:dyDescent="0.25">
      <c r="A197" s="19">
        <v>181</v>
      </c>
      <c r="B197" s="20"/>
      <c r="C197" s="183"/>
      <c r="D197" s="66"/>
      <c r="E197" s="212">
        <f>IFERROR(INDEX(Admin!$C$7:$C$10,MATCH(FP197,TblNivåValTExt,0)),0)</f>
        <v>0</v>
      </c>
      <c r="F197" s="1"/>
      <c r="G197" s="1"/>
      <c r="H197" s="78"/>
      <c r="I197" s="181"/>
      <c r="J197" s="181"/>
      <c r="K197" s="182"/>
      <c r="L197" s="182"/>
      <c r="M197" s="181"/>
      <c r="N197" s="181"/>
      <c r="O197" s="181"/>
      <c r="P197" s="182"/>
      <c r="Q197" s="182"/>
      <c r="R197" s="181"/>
      <c r="S197" s="181"/>
      <c r="T197" s="181"/>
      <c r="U197" s="182"/>
      <c r="V197" s="182"/>
      <c r="W197" s="181"/>
      <c r="X197" s="181"/>
      <c r="Y197" s="181"/>
      <c r="Z197" s="182"/>
      <c r="AA197" s="182"/>
      <c r="AB197" s="181"/>
      <c r="AC197" s="181"/>
      <c r="AD197" s="181"/>
      <c r="AE197" s="182"/>
      <c r="AF197" s="182"/>
      <c r="AG197" s="181"/>
      <c r="AH197" s="181"/>
      <c r="AI197" s="181"/>
      <c r="AJ197" s="182"/>
      <c r="AK197" s="182"/>
      <c r="AL197" s="181"/>
      <c r="AM197" s="181"/>
      <c r="AN197" s="181"/>
      <c r="AO197" s="182"/>
      <c r="AP197" s="182"/>
      <c r="AQ197" s="181"/>
      <c r="AR197" s="181"/>
      <c r="AS197" s="181"/>
      <c r="AT197" s="182"/>
      <c r="AU197" s="182"/>
      <c r="AV197" s="181"/>
      <c r="AW197" s="181"/>
      <c r="AX197" s="181"/>
      <c r="AY197" s="182"/>
      <c r="AZ197" s="182"/>
      <c r="BA197" s="181"/>
      <c r="BB197" s="181"/>
      <c r="BC197" s="181"/>
      <c r="BD197" s="182"/>
      <c r="BE197" s="182"/>
      <c r="BF197" s="181"/>
      <c r="BG197" s="180">
        <f t="shared" si="379"/>
        <v>0</v>
      </c>
      <c r="BH197" s="116" t="str">
        <f t="shared" si="380"/>
        <v/>
      </c>
      <c r="BI197" s="80" t="b">
        <f t="shared" si="328"/>
        <v>0</v>
      </c>
      <c r="BJ197" s="80" t="str">
        <f t="shared" si="329"/>
        <v/>
      </c>
      <c r="BK197" s="80" t="b">
        <f t="shared" si="381"/>
        <v>0</v>
      </c>
      <c r="BL197" s="13" t="str">
        <f t="shared" si="330"/>
        <v/>
      </c>
      <c r="BM197" s="13" t="b">
        <f t="shared" si="382"/>
        <v>0</v>
      </c>
      <c r="BN197" s="35" t="str">
        <f t="shared" si="331"/>
        <v/>
      </c>
      <c r="BO197" s="13" t="b">
        <f t="shared" si="332"/>
        <v>0</v>
      </c>
      <c r="BP197" s="35" t="str">
        <f t="shared" si="333"/>
        <v/>
      </c>
      <c r="BQ197" s="13" t="b">
        <f t="shared" si="334"/>
        <v>0</v>
      </c>
      <c r="BR197" s="35" t="str">
        <f t="shared" si="335"/>
        <v/>
      </c>
      <c r="BS197" s="35" t="b">
        <f t="shared" si="336"/>
        <v>0</v>
      </c>
      <c r="BT197" s="35" t="str">
        <f t="shared" si="337"/>
        <v/>
      </c>
      <c r="BU197" s="35" t="b">
        <f t="shared" si="338"/>
        <v>0</v>
      </c>
      <c r="BV197" s="35" t="str">
        <f t="shared" si="339"/>
        <v/>
      </c>
      <c r="BW197" s="13" t="b">
        <f t="shared" si="414"/>
        <v>0</v>
      </c>
      <c r="BX197" s="35" t="str">
        <f t="shared" si="340"/>
        <v/>
      </c>
      <c r="BY197" s="265" t="b">
        <f t="shared" si="383"/>
        <v>0</v>
      </c>
      <c r="BZ197" s="35" t="str">
        <f t="shared" si="341"/>
        <v/>
      </c>
      <c r="CA197" s="265" t="b">
        <f t="shared" si="384"/>
        <v>0</v>
      </c>
      <c r="CB197" s="35" t="str">
        <f t="shared" si="342"/>
        <v/>
      </c>
      <c r="CC197" s="272" t="b">
        <f t="shared" si="385"/>
        <v>0</v>
      </c>
      <c r="CD197" s="35" t="str">
        <f t="shared" si="343"/>
        <v/>
      </c>
      <c r="CE197" s="13" t="b">
        <f t="shared" si="344"/>
        <v>0</v>
      </c>
      <c r="CF197" s="35" t="str">
        <f t="shared" si="345"/>
        <v/>
      </c>
      <c r="CG197" s="179">
        <f t="shared" si="346"/>
        <v>0</v>
      </c>
      <c r="CH197" s="179">
        <f t="shared" si="347"/>
        <v>0</v>
      </c>
      <c r="CI197" s="218">
        <f t="shared" si="386"/>
        <v>0</v>
      </c>
      <c r="CJ197" s="218">
        <f t="shared" si="387"/>
        <v>0</v>
      </c>
      <c r="CK197" s="218">
        <f t="shared" si="388"/>
        <v>0</v>
      </c>
      <c r="CL197" s="218">
        <f t="shared" si="389"/>
        <v>0</v>
      </c>
      <c r="CM197" s="218">
        <f t="shared" si="390"/>
        <v>0</v>
      </c>
      <c r="CN197" s="218">
        <f t="shared" si="391"/>
        <v>0</v>
      </c>
      <c r="CO197" s="218">
        <f t="shared" si="392"/>
        <v>0</v>
      </c>
      <c r="CP197" s="218">
        <f t="shared" si="393"/>
        <v>0</v>
      </c>
      <c r="CQ197" s="218">
        <f t="shared" si="394"/>
        <v>0</v>
      </c>
      <c r="CR197" s="218">
        <f t="shared" si="395"/>
        <v>0</v>
      </c>
      <c r="CS197" s="14">
        <f t="shared" si="348"/>
        <v>0</v>
      </c>
      <c r="CT197" s="236">
        <f t="shared" si="349"/>
        <v>0</v>
      </c>
      <c r="CU197" s="237">
        <f t="shared" ref="CU197:DD206" si="425">IF(AND($CS197,$CT197,CU$12),MAX(0,MIN(CU$10,$CT197)-MAX(CU$9,$CS197)+1),0)</f>
        <v>0</v>
      </c>
      <c r="CV197" s="16">
        <f t="shared" si="425"/>
        <v>0</v>
      </c>
      <c r="CW197" s="16">
        <f t="shared" si="425"/>
        <v>0</v>
      </c>
      <c r="CX197" s="16">
        <f t="shared" si="425"/>
        <v>0</v>
      </c>
      <c r="CY197" s="16">
        <f t="shared" si="425"/>
        <v>0</v>
      </c>
      <c r="CZ197" s="16">
        <f t="shared" si="425"/>
        <v>0</v>
      </c>
      <c r="DA197" s="16">
        <f t="shared" si="425"/>
        <v>0</v>
      </c>
      <c r="DB197" s="16">
        <f t="shared" si="425"/>
        <v>0</v>
      </c>
      <c r="DC197" s="16">
        <f t="shared" si="425"/>
        <v>0</v>
      </c>
      <c r="DD197" s="238">
        <f t="shared" si="425"/>
        <v>0</v>
      </c>
      <c r="DE197" s="232">
        <f t="shared" ref="DE197:DN206" si="426">IF($H197&lt;=0,0,MAX(0,MIN($H197,$DE$11)))</f>
        <v>0</v>
      </c>
      <c r="DF197" s="132">
        <f t="shared" si="426"/>
        <v>0</v>
      </c>
      <c r="DG197" s="132">
        <f t="shared" si="426"/>
        <v>0</v>
      </c>
      <c r="DH197" s="132">
        <f t="shared" si="426"/>
        <v>0</v>
      </c>
      <c r="DI197" s="132">
        <f t="shared" si="426"/>
        <v>0</v>
      </c>
      <c r="DJ197" s="132">
        <f t="shared" si="426"/>
        <v>0</v>
      </c>
      <c r="DK197" s="132">
        <f t="shared" si="426"/>
        <v>0</v>
      </c>
      <c r="DL197" s="132">
        <f t="shared" si="426"/>
        <v>0</v>
      </c>
      <c r="DM197" s="132">
        <f t="shared" si="426"/>
        <v>0</v>
      </c>
      <c r="DN197" s="233">
        <f t="shared" si="426"/>
        <v>0</v>
      </c>
      <c r="DO197" s="232">
        <f t="shared" si="350"/>
        <v>0</v>
      </c>
      <c r="DP197" s="132">
        <f t="shared" si="351"/>
        <v>0</v>
      </c>
      <c r="DQ197" s="132">
        <f t="shared" si="352"/>
        <v>0</v>
      </c>
      <c r="DR197" s="132">
        <f t="shared" si="353"/>
        <v>0</v>
      </c>
      <c r="DS197" s="132">
        <f t="shared" si="354"/>
        <v>0</v>
      </c>
      <c r="DT197" s="132">
        <f t="shared" si="355"/>
        <v>0</v>
      </c>
      <c r="DU197" s="132">
        <f t="shared" si="356"/>
        <v>0</v>
      </c>
      <c r="DV197" s="132">
        <f t="shared" si="357"/>
        <v>0</v>
      </c>
      <c r="DW197" s="132">
        <f t="shared" si="358"/>
        <v>0</v>
      </c>
      <c r="DX197" s="233">
        <f t="shared" si="359"/>
        <v>0</v>
      </c>
      <c r="DY197" s="231" t="b">
        <f t="shared" si="396"/>
        <v>0</v>
      </c>
      <c r="DZ197" s="163"/>
      <c r="EA197" s="226" t="str">
        <f t="shared" si="397"/>
        <v/>
      </c>
      <c r="EB197" s="178" t="str">
        <f t="shared" si="398"/>
        <v/>
      </c>
      <c r="EC197" s="178" t="str">
        <f t="shared" si="399"/>
        <v/>
      </c>
      <c r="ED197" s="178" t="str">
        <f t="shared" si="400"/>
        <v/>
      </c>
      <c r="EE197" s="178" t="str">
        <f t="shared" si="401"/>
        <v/>
      </c>
      <c r="EF197" s="178" t="str">
        <f t="shared" si="402"/>
        <v/>
      </c>
      <c r="EG197" s="178" t="str">
        <f t="shared" si="403"/>
        <v/>
      </c>
      <c r="EH197" s="178" t="str">
        <f t="shared" si="404"/>
        <v/>
      </c>
      <c r="EI197" s="178" t="str">
        <f t="shared" si="405"/>
        <v/>
      </c>
      <c r="EJ197" s="227" t="str">
        <f t="shared" si="406"/>
        <v/>
      </c>
      <c r="EK197" s="230" t="str">
        <f t="shared" si="360"/>
        <v/>
      </c>
      <c r="EL197" s="177" t="str">
        <f t="shared" si="361"/>
        <v/>
      </c>
      <c r="EM197" s="177" t="str">
        <f t="shared" si="362"/>
        <v/>
      </c>
      <c r="EN197" s="177" t="str">
        <f t="shared" si="363"/>
        <v/>
      </c>
      <c r="EO197" s="177" t="str">
        <f t="shared" si="364"/>
        <v/>
      </c>
      <c r="EP197" s="177" t="str">
        <f t="shared" si="365"/>
        <v/>
      </c>
      <c r="EQ197" s="177" t="str">
        <f t="shared" si="366"/>
        <v/>
      </c>
      <c r="ER197" s="177" t="str">
        <f t="shared" si="367"/>
        <v/>
      </c>
      <c r="ES197" s="177" t="str">
        <f t="shared" si="368"/>
        <v/>
      </c>
      <c r="ET197" s="177" t="str">
        <f t="shared" si="369"/>
        <v/>
      </c>
      <c r="EU197" s="229" t="e">
        <f t="shared" si="370"/>
        <v>#VALUE!</v>
      </c>
      <c r="EV197" s="27" t="e">
        <f t="shared" si="371"/>
        <v>#VALUE!</v>
      </c>
      <c r="EW197" s="27" t="e">
        <f t="shared" si="372"/>
        <v>#VALUE!</v>
      </c>
      <c r="EX197" s="28" t="e">
        <f t="shared" si="373"/>
        <v>#VALUE!</v>
      </c>
      <c r="EY197" s="28" t="e">
        <f t="shared" si="374"/>
        <v>#VALUE!</v>
      </c>
      <c r="EZ197" s="28" t="b">
        <f t="shared" si="375"/>
        <v>0</v>
      </c>
      <c r="FA197" s="176" t="str">
        <f t="shared" si="376"/>
        <v/>
      </c>
      <c r="FB197" s="27" t="e" cm="1">
        <f t="array" aca="1" ref="FB197" ca="1">TEXT(RIGHT(10-RIGHT(SUM(INDEX(1*(MID(MID(C197,1,1)*2,ROW(INDIRECT("1:"&amp;LEN(MID(C197,1,1)*2))),1)),,))+MID(C197,2,1)+
SUM(INDEX(1*(MID(MID(C197,3,1)*2,ROW(INDIRECT("1:"&amp;LEN(MID(C197,3,1)*2))),1)),,))+MID(C197,4,1)+
SUM(INDEX(1*(MID(MID(C197,5,1)*2,ROW(INDIRECT("1:"&amp;LEN(MID(C197,5,1)*2))),1)),,))+MID(C197,6,1)+
SUM(INDEX(1*(MID(MID(C197,8,1)*2,ROW(INDIRECT("1:"&amp;LEN(MID(C197,8,1)*2))),1)),,))+MID(C197,9,1)+
SUM(INDEX(1*(MID(MID(C197,10,1)*2,ROW(INDIRECT("1:"&amp;LEN(MID(C197,10,1)*2))),1)),,)),1),1),"0")</f>
        <v>#VALUE!</v>
      </c>
      <c r="FC197" s="27" t="str">
        <f t="shared" si="377"/>
        <v/>
      </c>
      <c r="FD197" s="29" t="b">
        <f t="shared" si="378"/>
        <v>0</v>
      </c>
      <c r="FE197" s="112" t="b">
        <f>IFERROR(MATCH(D197,'Avtal för korttidsarbete'!$G$13:$G$1012,0),TRUE)</f>
        <v>1</v>
      </c>
      <c r="FF197" s="112" t="b">
        <f t="shared" si="407"/>
        <v>0</v>
      </c>
      <c r="FG197" s="113" t="str" cm="1">
        <f t="array" ref="FG197">IF(FE197=TRUE,"x",INDEX('Avtal för korttidsarbete'!$E$13:$E$1012,$FE197))</f>
        <v>x</v>
      </c>
      <c r="FH197" s="113" t="str" cm="1">
        <f t="array" ref="FH197">IF(FE197=TRUE,"x",INDEX('Avtal för korttidsarbete'!$F$13:$F$1012,$FE197))</f>
        <v>x</v>
      </c>
      <c r="FI197" s="112" t="b">
        <f t="shared" si="408"/>
        <v>0</v>
      </c>
      <c r="FJ197" s="135">
        <f t="shared" si="409"/>
        <v>44166</v>
      </c>
      <c r="FK197" s="135">
        <f t="shared" si="410"/>
        <v>44377</v>
      </c>
      <c r="FL197" s="112" t="b">
        <f t="shared" si="411"/>
        <v>0</v>
      </c>
      <c r="FM197" s="113">
        <f t="shared" si="412"/>
        <v>44166</v>
      </c>
      <c r="FN197" s="135">
        <f t="shared" si="413"/>
        <v>44377</v>
      </c>
      <c r="FO197" s="148" t="b">
        <f>IFERROR(INDEX('Avtal för korttidsarbete'!R:R,MATCH(D197,'Avtal för korttidsarbete'!$G:$G,0)),TRUE)</f>
        <v>1</v>
      </c>
      <c r="FP197" s="135" t="str">
        <f>IF(FO197,"-",INDEX('Avtal för korttidsarbete'!$D:$D,MATCH(D197,'Avtal för korttidsarbete'!$G:$G,0)))</f>
        <v>-</v>
      </c>
      <c r="FQ197" s="113" t="b">
        <f>IFERROR(G197&gt;INDEX(Uppsägningar!E:E,MATCH(C197,Uppsägningar!C:C,0)),FALSE)</f>
        <v>0</v>
      </c>
    </row>
    <row r="198" spans="1:173" x14ac:dyDescent="0.25">
      <c r="A198" s="19">
        <v>182</v>
      </c>
      <c r="B198" s="20"/>
      <c r="C198" s="183"/>
      <c r="D198" s="66"/>
      <c r="E198" s="212">
        <f>IFERROR(INDEX(Admin!$C$7:$C$10,MATCH(FP198,TblNivåValTExt,0)),0)</f>
        <v>0</v>
      </c>
      <c r="F198" s="1"/>
      <c r="G198" s="1"/>
      <c r="H198" s="78"/>
      <c r="I198" s="181"/>
      <c r="J198" s="181"/>
      <c r="K198" s="182"/>
      <c r="L198" s="182"/>
      <c r="M198" s="181"/>
      <c r="N198" s="181"/>
      <c r="O198" s="181"/>
      <c r="P198" s="182"/>
      <c r="Q198" s="182"/>
      <c r="R198" s="181"/>
      <c r="S198" s="181"/>
      <c r="T198" s="181"/>
      <c r="U198" s="182"/>
      <c r="V198" s="182"/>
      <c r="W198" s="181"/>
      <c r="X198" s="181"/>
      <c r="Y198" s="181"/>
      <c r="Z198" s="182"/>
      <c r="AA198" s="182"/>
      <c r="AB198" s="181"/>
      <c r="AC198" s="181"/>
      <c r="AD198" s="181"/>
      <c r="AE198" s="182"/>
      <c r="AF198" s="182"/>
      <c r="AG198" s="181"/>
      <c r="AH198" s="181"/>
      <c r="AI198" s="181"/>
      <c r="AJ198" s="182"/>
      <c r="AK198" s="182"/>
      <c r="AL198" s="181"/>
      <c r="AM198" s="181"/>
      <c r="AN198" s="181"/>
      <c r="AO198" s="182"/>
      <c r="AP198" s="182"/>
      <c r="AQ198" s="181"/>
      <c r="AR198" s="181"/>
      <c r="AS198" s="181"/>
      <c r="AT198" s="182"/>
      <c r="AU198" s="182"/>
      <c r="AV198" s="181"/>
      <c r="AW198" s="181"/>
      <c r="AX198" s="181"/>
      <c r="AY198" s="182"/>
      <c r="AZ198" s="182"/>
      <c r="BA198" s="181"/>
      <c r="BB198" s="181"/>
      <c r="BC198" s="181"/>
      <c r="BD198" s="182"/>
      <c r="BE198" s="182"/>
      <c r="BF198" s="181"/>
      <c r="BG198" s="180">
        <f t="shared" si="379"/>
        <v>0</v>
      </c>
      <c r="BH198" s="116" t="str">
        <f t="shared" si="380"/>
        <v/>
      </c>
      <c r="BI198" s="80" t="b">
        <f t="shared" si="328"/>
        <v>0</v>
      </c>
      <c r="BJ198" s="80" t="str">
        <f t="shared" si="329"/>
        <v/>
      </c>
      <c r="BK198" s="80" t="b">
        <f t="shared" si="381"/>
        <v>0</v>
      </c>
      <c r="BL198" s="13" t="str">
        <f t="shared" si="330"/>
        <v/>
      </c>
      <c r="BM198" s="13" t="b">
        <f t="shared" si="382"/>
        <v>0</v>
      </c>
      <c r="BN198" s="35" t="str">
        <f t="shared" si="331"/>
        <v/>
      </c>
      <c r="BO198" s="13" t="b">
        <f t="shared" si="332"/>
        <v>0</v>
      </c>
      <c r="BP198" s="35" t="str">
        <f t="shared" si="333"/>
        <v/>
      </c>
      <c r="BQ198" s="13" t="b">
        <f t="shared" si="334"/>
        <v>0</v>
      </c>
      <c r="BR198" s="35" t="str">
        <f t="shared" si="335"/>
        <v/>
      </c>
      <c r="BS198" s="35" t="b">
        <f t="shared" si="336"/>
        <v>0</v>
      </c>
      <c r="BT198" s="35" t="str">
        <f t="shared" si="337"/>
        <v/>
      </c>
      <c r="BU198" s="35" t="b">
        <f t="shared" si="338"/>
        <v>0</v>
      </c>
      <c r="BV198" s="35" t="str">
        <f t="shared" si="339"/>
        <v/>
      </c>
      <c r="BW198" s="13" t="b">
        <f t="shared" si="414"/>
        <v>0</v>
      </c>
      <c r="BX198" s="35" t="str">
        <f t="shared" si="340"/>
        <v/>
      </c>
      <c r="BY198" s="265" t="b">
        <f t="shared" si="383"/>
        <v>0</v>
      </c>
      <c r="BZ198" s="35" t="str">
        <f t="shared" si="341"/>
        <v/>
      </c>
      <c r="CA198" s="265" t="b">
        <f t="shared" si="384"/>
        <v>0</v>
      </c>
      <c r="CB198" s="35" t="str">
        <f t="shared" si="342"/>
        <v/>
      </c>
      <c r="CC198" s="272" t="b">
        <f t="shared" si="385"/>
        <v>0</v>
      </c>
      <c r="CD198" s="35" t="str">
        <f t="shared" si="343"/>
        <v/>
      </c>
      <c r="CE198" s="13" t="b">
        <f t="shared" si="344"/>
        <v>0</v>
      </c>
      <c r="CF198" s="35" t="str">
        <f t="shared" si="345"/>
        <v/>
      </c>
      <c r="CG198" s="179">
        <f t="shared" si="346"/>
        <v>0</v>
      </c>
      <c r="CH198" s="179">
        <f t="shared" si="347"/>
        <v>0</v>
      </c>
      <c r="CI198" s="218">
        <f t="shared" si="386"/>
        <v>0</v>
      </c>
      <c r="CJ198" s="218">
        <f t="shared" si="387"/>
        <v>0</v>
      </c>
      <c r="CK198" s="218">
        <f t="shared" si="388"/>
        <v>0</v>
      </c>
      <c r="CL198" s="218">
        <f t="shared" si="389"/>
        <v>0</v>
      </c>
      <c r="CM198" s="218">
        <f t="shared" si="390"/>
        <v>0</v>
      </c>
      <c r="CN198" s="218">
        <f t="shared" si="391"/>
        <v>0</v>
      </c>
      <c r="CO198" s="218">
        <f t="shared" si="392"/>
        <v>0</v>
      </c>
      <c r="CP198" s="218">
        <f t="shared" si="393"/>
        <v>0</v>
      </c>
      <c r="CQ198" s="218">
        <f t="shared" si="394"/>
        <v>0</v>
      </c>
      <c r="CR198" s="218">
        <f t="shared" si="395"/>
        <v>0</v>
      </c>
      <c r="CS198" s="14">
        <f t="shared" si="348"/>
        <v>0</v>
      </c>
      <c r="CT198" s="236">
        <f t="shared" si="349"/>
        <v>0</v>
      </c>
      <c r="CU198" s="237">
        <f t="shared" si="425"/>
        <v>0</v>
      </c>
      <c r="CV198" s="16">
        <f t="shared" si="425"/>
        <v>0</v>
      </c>
      <c r="CW198" s="16">
        <f t="shared" si="425"/>
        <v>0</v>
      </c>
      <c r="CX198" s="16">
        <f t="shared" si="425"/>
        <v>0</v>
      </c>
      <c r="CY198" s="16">
        <f t="shared" si="425"/>
        <v>0</v>
      </c>
      <c r="CZ198" s="16">
        <f t="shared" si="425"/>
        <v>0</v>
      </c>
      <c r="DA198" s="16">
        <f t="shared" si="425"/>
        <v>0</v>
      </c>
      <c r="DB198" s="16">
        <f t="shared" si="425"/>
        <v>0</v>
      </c>
      <c r="DC198" s="16">
        <f t="shared" si="425"/>
        <v>0</v>
      </c>
      <c r="DD198" s="238">
        <f t="shared" si="425"/>
        <v>0</v>
      </c>
      <c r="DE198" s="232">
        <f t="shared" si="426"/>
        <v>0</v>
      </c>
      <c r="DF198" s="132">
        <f t="shared" si="426"/>
        <v>0</v>
      </c>
      <c r="DG198" s="132">
        <f t="shared" si="426"/>
        <v>0</v>
      </c>
      <c r="DH198" s="132">
        <f t="shared" si="426"/>
        <v>0</v>
      </c>
      <c r="DI198" s="132">
        <f t="shared" si="426"/>
        <v>0</v>
      </c>
      <c r="DJ198" s="132">
        <f t="shared" si="426"/>
        <v>0</v>
      </c>
      <c r="DK198" s="132">
        <f t="shared" si="426"/>
        <v>0</v>
      </c>
      <c r="DL198" s="132">
        <f t="shared" si="426"/>
        <v>0</v>
      </c>
      <c r="DM198" s="132">
        <f t="shared" si="426"/>
        <v>0</v>
      </c>
      <c r="DN198" s="233">
        <f t="shared" si="426"/>
        <v>0</v>
      </c>
      <c r="DO198" s="232">
        <f t="shared" si="350"/>
        <v>0</v>
      </c>
      <c r="DP198" s="132">
        <f t="shared" si="351"/>
        <v>0</v>
      </c>
      <c r="DQ198" s="132">
        <f t="shared" si="352"/>
        <v>0</v>
      </c>
      <c r="DR198" s="132">
        <f t="shared" si="353"/>
        <v>0</v>
      </c>
      <c r="DS198" s="132">
        <f t="shared" si="354"/>
        <v>0</v>
      </c>
      <c r="DT198" s="132">
        <f t="shared" si="355"/>
        <v>0</v>
      </c>
      <c r="DU198" s="132">
        <f t="shared" si="356"/>
        <v>0</v>
      </c>
      <c r="DV198" s="132">
        <f t="shared" si="357"/>
        <v>0</v>
      </c>
      <c r="DW198" s="132">
        <f t="shared" si="358"/>
        <v>0</v>
      </c>
      <c r="DX198" s="233">
        <f t="shared" si="359"/>
        <v>0</v>
      </c>
      <c r="DY198" s="231" t="b">
        <f t="shared" si="396"/>
        <v>0</v>
      </c>
      <c r="DZ198" s="163"/>
      <c r="EA198" s="226" t="str">
        <f t="shared" si="397"/>
        <v/>
      </c>
      <c r="EB198" s="178" t="str">
        <f t="shared" si="398"/>
        <v/>
      </c>
      <c r="EC198" s="178" t="str">
        <f t="shared" si="399"/>
        <v/>
      </c>
      <c r="ED198" s="178" t="str">
        <f t="shared" si="400"/>
        <v/>
      </c>
      <c r="EE198" s="178" t="str">
        <f t="shared" si="401"/>
        <v/>
      </c>
      <c r="EF198" s="178" t="str">
        <f t="shared" si="402"/>
        <v/>
      </c>
      <c r="EG198" s="178" t="str">
        <f t="shared" si="403"/>
        <v/>
      </c>
      <c r="EH198" s="178" t="str">
        <f t="shared" si="404"/>
        <v/>
      </c>
      <c r="EI198" s="178" t="str">
        <f t="shared" si="405"/>
        <v/>
      </c>
      <c r="EJ198" s="227" t="str">
        <f t="shared" si="406"/>
        <v/>
      </c>
      <c r="EK198" s="230" t="str">
        <f t="shared" si="360"/>
        <v/>
      </c>
      <c r="EL198" s="177" t="str">
        <f t="shared" si="361"/>
        <v/>
      </c>
      <c r="EM198" s="177" t="str">
        <f t="shared" si="362"/>
        <v/>
      </c>
      <c r="EN198" s="177" t="str">
        <f t="shared" si="363"/>
        <v/>
      </c>
      <c r="EO198" s="177" t="str">
        <f t="shared" si="364"/>
        <v/>
      </c>
      <c r="EP198" s="177" t="str">
        <f t="shared" si="365"/>
        <v/>
      </c>
      <c r="EQ198" s="177" t="str">
        <f t="shared" si="366"/>
        <v/>
      </c>
      <c r="ER198" s="177" t="str">
        <f t="shared" si="367"/>
        <v/>
      </c>
      <c r="ES198" s="177" t="str">
        <f t="shared" si="368"/>
        <v/>
      </c>
      <c r="ET198" s="177" t="str">
        <f t="shared" si="369"/>
        <v/>
      </c>
      <c r="EU198" s="229" t="e">
        <f t="shared" si="370"/>
        <v>#VALUE!</v>
      </c>
      <c r="EV198" s="27" t="e">
        <f t="shared" si="371"/>
        <v>#VALUE!</v>
      </c>
      <c r="EW198" s="27" t="e">
        <f t="shared" si="372"/>
        <v>#VALUE!</v>
      </c>
      <c r="EX198" s="28" t="e">
        <f t="shared" si="373"/>
        <v>#VALUE!</v>
      </c>
      <c r="EY198" s="28" t="e">
        <f t="shared" si="374"/>
        <v>#VALUE!</v>
      </c>
      <c r="EZ198" s="28" t="b">
        <f t="shared" si="375"/>
        <v>0</v>
      </c>
      <c r="FA198" s="176" t="str">
        <f t="shared" si="376"/>
        <v/>
      </c>
      <c r="FB198" s="27" t="e" cm="1">
        <f t="array" aca="1" ref="FB198" ca="1">TEXT(RIGHT(10-RIGHT(SUM(INDEX(1*(MID(MID(C198,1,1)*2,ROW(INDIRECT("1:"&amp;LEN(MID(C198,1,1)*2))),1)),,))+MID(C198,2,1)+
SUM(INDEX(1*(MID(MID(C198,3,1)*2,ROW(INDIRECT("1:"&amp;LEN(MID(C198,3,1)*2))),1)),,))+MID(C198,4,1)+
SUM(INDEX(1*(MID(MID(C198,5,1)*2,ROW(INDIRECT("1:"&amp;LEN(MID(C198,5,1)*2))),1)),,))+MID(C198,6,1)+
SUM(INDEX(1*(MID(MID(C198,8,1)*2,ROW(INDIRECT("1:"&amp;LEN(MID(C198,8,1)*2))),1)),,))+MID(C198,9,1)+
SUM(INDEX(1*(MID(MID(C198,10,1)*2,ROW(INDIRECT("1:"&amp;LEN(MID(C198,10,1)*2))),1)),,)),1),1),"0")</f>
        <v>#VALUE!</v>
      </c>
      <c r="FC198" s="27" t="str">
        <f t="shared" si="377"/>
        <v/>
      </c>
      <c r="FD198" s="29" t="b">
        <f t="shared" si="378"/>
        <v>0</v>
      </c>
      <c r="FE198" s="112" t="b">
        <f>IFERROR(MATCH(D198,'Avtal för korttidsarbete'!$G$13:$G$1012,0),TRUE)</f>
        <v>1</v>
      </c>
      <c r="FF198" s="112" t="b">
        <f t="shared" si="407"/>
        <v>0</v>
      </c>
      <c r="FG198" s="113" t="str" cm="1">
        <f t="array" ref="FG198">IF(FE198=TRUE,"x",INDEX('Avtal för korttidsarbete'!$E$13:$E$1012,$FE198))</f>
        <v>x</v>
      </c>
      <c r="FH198" s="113" t="str" cm="1">
        <f t="array" ref="FH198">IF(FE198=TRUE,"x",INDEX('Avtal för korttidsarbete'!$F$13:$F$1012,$FE198))</f>
        <v>x</v>
      </c>
      <c r="FI198" s="112" t="b">
        <f t="shared" si="408"/>
        <v>0</v>
      </c>
      <c r="FJ198" s="135">
        <f t="shared" si="409"/>
        <v>44166</v>
      </c>
      <c r="FK198" s="135">
        <f t="shared" si="410"/>
        <v>44377</v>
      </c>
      <c r="FL198" s="112" t="b">
        <f t="shared" si="411"/>
        <v>0</v>
      </c>
      <c r="FM198" s="113">
        <f t="shared" si="412"/>
        <v>44166</v>
      </c>
      <c r="FN198" s="135">
        <f t="shared" si="413"/>
        <v>44377</v>
      </c>
      <c r="FO198" s="148" t="b">
        <f>IFERROR(INDEX('Avtal för korttidsarbete'!R:R,MATCH(D198,'Avtal för korttidsarbete'!$G:$G,0)),TRUE)</f>
        <v>1</v>
      </c>
      <c r="FP198" s="135" t="str">
        <f>IF(FO198,"-",INDEX('Avtal för korttidsarbete'!$D:$D,MATCH(D198,'Avtal för korttidsarbete'!$G:$G,0)))</f>
        <v>-</v>
      </c>
      <c r="FQ198" s="113" t="b">
        <f>IFERROR(G198&gt;INDEX(Uppsägningar!E:E,MATCH(C198,Uppsägningar!C:C,0)),FALSE)</f>
        <v>0</v>
      </c>
    </row>
    <row r="199" spans="1:173" x14ac:dyDescent="0.25">
      <c r="A199" s="19">
        <v>183</v>
      </c>
      <c r="B199" s="20"/>
      <c r="C199" s="183"/>
      <c r="D199" s="66"/>
      <c r="E199" s="212">
        <f>IFERROR(INDEX(Admin!$C$7:$C$10,MATCH(FP199,TblNivåValTExt,0)),0)</f>
        <v>0</v>
      </c>
      <c r="F199" s="1"/>
      <c r="G199" s="1"/>
      <c r="H199" s="78"/>
      <c r="I199" s="181"/>
      <c r="J199" s="181"/>
      <c r="K199" s="182"/>
      <c r="L199" s="182"/>
      <c r="M199" s="181"/>
      <c r="N199" s="181"/>
      <c r="O199" s="181"/>
      <c r="P199" s="182"/>
      <c r="Q199" s="182"/>
      <c r="R199" s="181"/>
      <c r="S199" s="181"/>
      <c r="T199" s="181"/>
      <c r="U199" s="182"/>
      <c r="V199" s="182"/>
      <c r="W199" s="181"/>
      <c r="X199" s="181"/>
      <c r="Y199" s="181"/>
      <c r="Z199" s="182"/>
      <c r="AA199" s="182"/>
      <c r="AB199" s="181"/>
      <c r="AC199" s="181"/>
      <c r="AD199" s="181"/>
      <c r="AE199" s="182"/>
      <c r="AF199" s="182"/>
      <c r="AG199" s="181"/>
      <c r="AH199" s="181"/>
      <c r="AI199" s="181"/>
      <c r="AJ199" s="182"/>
      <c r="AK199" s="182"/>
      <c r="AL199" s="181"/>
      <c r="AM199" s="181"/>
      <c r="AN199" s="181"/>
      <c r="AO199" s="182"/>
      <c r="AP199" s="182"/>
      <c r="AQ199" s="181"/>
      <c r="AR199" s="181"/>
      <c r="AS199" s="181"/>
      <c r="AT199" s="182"/>
      <c r="AU199" s="182"/>
      <c r="AV199" s="181"/>
      <c r="AW199" s="181"/>
      <c r="AX199" s="181"/>
      <c r="AY199" s="182"/>
      <c r="AZ199" s="182"/>
      <c r="BA199" s="181"/>
      <c r="BB199" s="181"/>
      <c r="BC199" s="181"/>
      <c r="BD199" s="182"/>
      <c r="BE199" s="182"/>
      <c r="BF199" s="181"/>
      <c r="BG199" s="180">
        <f t="shared" si="379"/>
        <v>0</v>
      </c>
      <c r="BH199" s="116" t="str">
        <f t="shared" si="380"/>
        <v/>
      </c>
      <c r="BI199" s="80" t="b">
        <f t="shared" si="328"/>
        <v>0</v>
      </c>
      <c r="BJ199" s="80" t="str">
        <f t="shared" si="329"/>
        <v/>
      </c>
      <c r="BK199" s="80" t="b">
        <f t="shared" si="381"/>
        <v>0</v>
      </c>
      <c r="BL199" s="13" t="str">
        <f t="shared" si="330"/>
        <v/>
      </c>
      <c r="BM199" s="13" t="b">
        <f t="shared" si="382"/>
        <v>0</v>
      </c>
      <c r="BN199" s="35" t="str">
        <f t="shared" si="331"/>
        <v/>
      </c>
      <c r="BO199" s="13" t="b">
        <f t="shared" si="332"/>
        <v>0</v>
      </c>
      <c r="BP199" s="35" t="str">
        <f t="shared" si="333"/>
        <v/>
      </c>
      <c r="BQ199" s="13" t="b">
        <f t="shared" si="334"/>
        <v>0</v>
      </c>
      <c r="BR199" s="35" t="str">
        <f t="shared" si="335"/>
        <v/>
      </c>
      <c r="BS199" s="35" t="b">
        <f t="shared" si="336"/>
        <v>0</v>
      </c>
      <c r="BT199" s="35" t="str">
        <f t="shared" si="337"/>
        <v/>
      </c>
      <c r="BU199" s="35" t="b">
        <f t="shared" si="338"/>
        <v>0</v>
      </c>
      <c r="BV199" s="35" t="str">
        <f t="shared" si="339"/>
        <v/>
      </c>
      <c r="BW199" s="13" t="b">
        <f t="shared" si="414"/>
        <v>0</v>
      </c>
      <c r="BX199" s="35" t="str">
        <f t="shared" si="340"/>
        <v/>
      </c>
      <c r="BY199" s="265" t="b">
        <f t="shared" si="383"/>
        <v>0</v>
      </c>
      <c r="BZ199" s="35" t="str">
        <f t="shared" si="341"/>
        <v/>
      </c>
      <c r="CA199" s="265" t="b">
        <f t="shared" si="384"/>
        <v>0</v>
      </c>
      <c r="CB199" s="35" t="str">
        <f t="shared" si="342"/>
        <v/>
      </c>
      <c r="CC199" s="272" t="b">
        <f t="shared" si="385"/>
        <v>0</v>
      </c>
      <c r="CD199" s="35" t="str">
        <f t="shared" si="343"/>
        <v/>
      </c>
      <c r="CE199" s="13" t="b">
        <f t="shared" si="344"/>
        <v>0</v>
      </c>
      <c r="CF199" s="35" t="str">
        <f t="shared" si="345"/>
        <v/>
      </c>
      <c r="CG199" s="179">
        <f t="shared" si="346"/>
        <v>0</v>
      </c>
      <c r="CH199" s="179">
        <f t="shared" si="347"/>
        <v>0</v>
      </c>
      <c r="CI199" s="218">
        <f t="shared" si="386"/>
        <v>0</v>
      </c>
      <c r="CJ199" s="218">
        <f t="shared" si="387"/>
        <v>0</v>
      </c>
      <c r="CK199" s="218">
        <f t="shared" si="388"/>
        <v>0</v>
      </c>
      <c r="CL199" s="218">
        <f t="shared" si="389"/>
        <v>0</v>
      </c>
      <c r="CM199" s="218">
        <f t="shared" si="390"/>
        <v>0</v>
      </c>
      <c r="CN199" s="218">
        <f t="shared" si="391"/>
        <v>0</v>
      </c>
      <c r="CO199" s="218">
        <f t="shared" si="392"/>
        <v>0</v>
      </c>
      <c r="CP199" s="218">
        <f t="shared" si="393"/>
        <v>0</v>
      </c>
      <c r="CQ199" s="218">
        <f t="shared" si="394"/>
        <v>0</v>
      </c>
      <c r="CR199" s="218">
        <f t="shared" si="395"/>
        <v>0</v>
      </c>
      <c r="CS199" s="14">
        <f t="shared" si="348"/>
        <v>0</v>
      </c>
      <c r="CT199" s="236">
        <f t="shared" si="349"/>
        <v>0</v>
      </c>
      <c r="CU199" s="237">
        <f t="shared" si="425"/>
        <v>0</v>
      </c>
      <c r="CV199" s="16">
        <f t="shared" si="425"/>
        <v>0</v>
      </c>
      <c r="CW199" s="16">
        <f t="shared" si="425"/>
        <v>0</v>
      </c>
      <c r="CX199" s="16">
        <f t="shared" si="425"/>
        <v>0</v>
      </c>
      <c r="CY199" s="16">
        <f t="shared" si="425"/>
        <v>0</v>
      </c>
      <c r="CZ199" s="16">
        <f t="shared" si="425"/>
        <v>0</v>
      </c>
      <c r="DA199" s="16">
        <f t="shared" si="425"/>
        <v>0</v>
      </c>
      <c r="DB199" s="16">
        <f t="shared" si="425"/>
        <v>0</v>
      </c>
      <c r="DC199" s="16">
        <f t="shared" si="425"/>
        <v>0</v>
      </c>
      <c r="DD199" s="238">
        <f t="shared" si="425"/>
        <v>0</v>
      </c>
      <c r="DE199" s="232">
        <f t="shared" si="426"/>
        <v>0</v>
      </c>
      <c r="DF199" s="132">
        <f t="shared" si="426"/>
        <v>0</v>
      </c>
      <c r="DG199" s="132">
        <f t="shared" si="426"/>
        <v>0</v>
      </c>
      <c r="DH199" s="132">
        <f t="shared" si="426"/>
        <v>0</v>
      </c>
      <c r="DI199" s="132">
        <f t="shared" si="426"/>
        <v>0</v>
      </c>
      <c r="DJ199" s="132">
        <f t="shared" si="426"/>
        <v>0</v>
      </c>
      <c r="DK199" s="132">
        <f t="shared" si="426"/>
        <v>0</v>
      </c>
      <c r="DL199" s="132">
        <f t="shared" si="426"/>
        <v>0</v>
      </c>
      <c r="DM199" s="132">
        <f t="shared" si="426"/>
        <v>0</v>
      </c>
      <c r="DN199" s="233">
        <f t="shared" si="426"/>
        <v>0</v>
      </c>
      <c r="DO199" s="232">
        <f t="shared" si="350"/>
        <v>0</v>
      </c>
      <c r="DP199" s="132">
        <f t="shared" si="351"/>
        <v>0</v>
      </c>
      <c r="DQ199" s="132">
        <f t="shared" si="352"/>
        <v>0</v>
      </c>
      <c r="DR199" s="132">
        <f t="shared" si="353"/>
        <v>0</v>
      </c>
      <c r="DS199" s="132">
        <f t="shared" si="354"/>
        <v>0</v>
      </c>
      <c r="DT199" s="132">
        <f t="shared" si="355"/>
        <v>0</v>
      </c>
      <c r="DU199" s="132">
        <f t="shared" si="356"/>
        <v>0</v>
      </c>
      <c r="DV199" s="132">
        <f t="shared" si="357"/>
        <v>0</v>
      </c>
      <c r="DW199" s="132">
        <f t="shared" si="358"/>
        <v>0</v>
      </c>
      <c r="DX199" s="233">
        <f t="shared" si="359"/>
        <v>0</v>
      </c>
      <c r="DY199" s="231" t="b">
        <f t="shared" si="396"/>
        <v>0</v>
      </c>
      <c r="DZ199" s="163"/>
      <c r="EA199" s="226" t="str">
        <f t="shared" si="397"/>
        <v/>
      </c>
      <c r="EB199" s="178" t="str">
        <f t="shared" si="398"/>
        <v/>
      </c>
      <c r="EC199" s="178" t="str">
        <f t="shared" si="399"/>
        <v/>
      </c>
      <c r="ED199" s="178" t="str">
        <f t="shared" si="400"/>
        <v/>
      </c>
      <c r="EE199" s="178" t="str">
        <f t="shared" si="401"/>
        <v/>
      </c>
      <c r="EF199" s="178" t="str">
        <f t="shared" si="402"/>
        <v/>
      </c>
      <c r="EG199" s="178" t="str">
        <f t="shared" si="403"/>
        <v/>
      </c>
      <c r="EH199" s="178" t="str">
        <f t="shared" si="404"/>
        <v/>
      </c>
      <c r="EI199" s="178" t="str">
        <f t="shared" si="405"/>
        <v/>
      </c>
      <c r="EJ199" s="227" t="str">
        <f t="shared" si="406"/>
        <v/>
      </c>
      <c r="EK199" s="230" t="str">
        <f t="shared" si="360"/>
        <v/>
      </c>
      <c r="EL199" s="177" t="str">
        <f t="shared" si="361"/>
        <v/>
      </c>
      <c r="EM199" s="177" t="str">
        <f t="shared" si="362"/>
        <v/>
      </c>
      <c r="EN199" s="177" t="str">
        <f t="shared" si="363"/>
        <v/>
      </c>
      <c r="EO199" s="177" t="str">
        <f t="shared" si="364"/>
        <v/>
      </c>
      <c r="EP199" s="177" t="str">
        <f t="shared" si="365"/>
        <v/>
      </c>
      <c r="EQ199" s="177" t="str">
        <f t="shared" si="366"/>
        <v/>
      </c>
      <c r="ER199" s="177" t="str">
        <f t="shared" si="367"/>
        <v/>
      </c>
      <c r="ES199" s="177" t="str">
        <f t="shared" si="368"/>
        <v/>
      </c>
      <c r="ET199" s="177" t="str">
        <f t="shared" si="369"/>
        <v/>
      </c>
      <c r="EU199" s="229" t="e">
        <f t="shared" si="370"/>
        <v>#VALUE!</v>
      </c>
      <c r="EV199" s="27" t="e">
        <f t="shared" si="371"/>
        <v>#VALUE!</v>
      </c>
      <c r="EW199" s="27" t="e">
        <f t="shared" si="372"/>
        <v>#VALUE!</v>
      </c>
      <c r="EX199" s="28" t="e">
        <f t="shared" si="373"/>
        <v>#VALUE!</v>
      </c>
      <c r="EY199" s="28" t="e">
        <f t="shared" si="374"/>
        <v>#VALUE!</v>
      </c>
      <c r="EZ199" s="28" t="b">
        <f t="shared" si="375"/>
        <v>0</v>
      </c>
      <c r="FA199" s="176" t="str">
        <f t="shared" si="376"/>
        <v/>
      </c>
      <c r="FB199" s="27" t="e" cm="1">
        <f t="array" aca="1" ref="FB199" ca="1">TEXT(RIGHT(10-RIGHT(SUM(INDEX(1*(MID(MID(C199,1,1)*2,ROW(INDIRECT("1:"&amp;LEN(MID(C199,1,1)*2))),1)),,))+MID(C199,2,1)+
SUM(INDEX(1*(MID(MID(C199,3,1)*2,ROW(INDIRECT("1:"&amp;LEN(MID(C199,3,1)*2))),1)),,))+MID(C199,4,1)+
SUM(INDEX(1*(MID(MID(C199,5,1)*2,ROW(INDIRECT("1:"&amp;LEN(MID(C199,5,1)*2))),1)),,))+MID(C199,6,1)+
SUM(INDEX(1*(MID(MID(C199,8,1)*2,ROW(INDIRECT("1:"&amp;LEN(MID(C199,8,1)*2))),1)),,))+MID(C199,9,1)+
SUM(INDEX(1*(MID(MID(C199,10,1)*2,ROW(INDIRECT("1:"&amp;LEN(MID(C199,10,1)*2))),1)),,)),1),1),"0")</f>
        <v>#VALUE!</v>
      </c>
      <c r="FC199" s="27" t="str">
        <f t="shared" si="377"/>
        <v/>
      </c>
      <c r="FD199" s="29" t="b">
        <f t="shared" si="378"/>
        <v>0</v>
      </c>
      <c r="FE199" s="112" t="b">
        <f>IFERROR(MATCH(D199,'Avtal för korttidsarbete'!$G$13:$G$1012,0),TRUE)</f>
        <v>1</v>
      </c>
      <c r="FF199" s="112" t="b">
        <f t="shared" si="407"/>
        <v>0</v>
      </c>
      <c r="FG199" s="113" t="str" cm="1">
        <f t="array" ref="FG199">IF(FE199=TRUE,"x",INDEX('Avtal för korttidsarbete'!$E$13:$E$1012,$FE199))</f>
        <v>x</v>
      </c>
      <c r="FH199" s="113" t="str" cm="1">
        <f t="array" ref="FH199">IF(FE199=TRUE,"x",INDEX('Avtal för korttidsarbete'!$F$13:$F$1012,$FE199))</f>
        <v>x</v>
      </c>
      <c r="FI199" s="112" t="b">
        <f t="shared" si="408"/>
        <v>0</v>
      </c>
      <c r="FJ199" s="135">
        <f t="shared" si="409"/>
        <v>44166</v>
      </c>
      <c r="FK199" s="135">
        <f t="shared" si="410"/>
        <v>44377</v>
      </c>
      <c r="FL199" s="112" t="b">
        <f t="shared" si="411"/>
        <v>0</v>
      </c>
      <c r="FM199" s="113">
        <f t="shared" si="412"/>
        <v>44166</v>
      </c>
      <c r="FN199" s="135">
        <f t="shared" si="413"/>
        <v>44377</v>
      </c>
      <c r="FO199" s="148" t="b">
        <f>IFERROR(INDEX('Avtal för korttidsarbete'!R:R,MATCH(D199,'Avtal för korttidsarbete'!$G:$G,0)),TRUE)</f>
        <v>1</v>
      </c>
      <c r="FP199" s="135" t="str">
        <f>IF(FO199,"-",INDEX('Avtal för korttidsarbete'!$D:$D,MATCH(D199,'Avtal för korttidsarbete'!$G:$G,0)))</f>
        <v>-</v>
      </c>
      <c r="FQ199" s="113" t="b">
        <f>IFERROR(G199&gt;INDEX(Uppsägningar!E:E,MATCH(C199,Uppsägningar!C:C,0)),FALSE)</f>
        <v>0</v>
      </c>
    </row>
    <row r="200" spans="1:173" x14ac:dyDescent="0.25">
      <c r="A200" s="19">
        <v>184</v>
      </c>
      <c r="B200" s="20"/>
      <c r="C200" s="183"/>
      <c r="D200" s="66"/>
      <c r="E200" s="212">
        <f>IFERROR(INDEX(Admin!$C$7:$C$10,MATCH(FP200,TblNivåValTExt,0)),0)</f>
        <v>0</v>
      </c>
      <c r="F200" s="1"/>
      <c r="G200" s="1"/>
      <c r="H200" s="78"/>
      <c r="I200" s="181"/>
      <c r="J200" s="181"/>
      <c r="K200" s="182"/>
      <c r="L200" s="182"/>
      <c r="M200" s="181"/>
      <c r="N200" s="181"/>
      <c r="O200" s="181"/>
      <c r="P200" s="182"/>
      <c r="Q200" s="182"/>
      <c r="R200" s="181"/>
      <c r="S200" s="181"/>
      <c r="T200" s="181"/>
      <c r="U200" s="182"/>
      <c r="V200" s="182"/>
      <c r="W200" s="181"/>
      <c r="X200" s="181"/>
      <c r="Y200" s="181"/>
      <c r="Z200" s="182"/>
      <c r="AA200" s="182"/>
      <c r="AB200" s="181"/>
      <c r="AC200" s="181"/>
      <c r="AD200" s="181"/>
      <c r="AE200" s="182"/>
      <c r="AF200" s="182"/>
      <c r="AG200" s="181"/>
      <c r="AH200" s="181"/>
      <c r="AI200" s="181"/>
      <c r="AJ200" s="182"/>
      <c r="AK200" s="182"/>
      <c r="AL200" s="181"/>
      <c r="AM200" s="181"/>
      <c r="AN200" s="181"/>
      <c r="AO200" s="182"/>
      <c r="AP200" s="182"/>
      <c r="AQ200" s="181"/>
      <c r="AR200" s="181"/>
      <c r="AS200" s="181"/>
      <c r="AT200" s="182"/>
      <c r="AU200" s="182"/>
      <c r="AV200" s="181"/>
      <c r="AW200" s="181"/>
      <c r="AX200" s="181"/>
      <c r="AY200" s="182"/>
      <c r="AZ200" s="182"/>
      <c r="BA200" s="181"/>
      <c r="BB200" s="181"/>
      <c r="BC200" s="181"/>
      <c r="BD200" s="182"/>
      <c r="BE200" s="182"/>
      <c r="BF200" s="181"/>
      <c r="BG200" s="180">
        <f t="shared" si="379"/>
        <v>0</v>
      </c>
      <c r="BH200" s="116" t="str">
        <f t="shared" si="380"/>
        <v/>
      </c>
      <c r="BI200" s="80" t="b">
        <f t="shared" si="328"/>
        <v>0</v>
      </c>
      <c r="BJ200" s="80" t="str">
        <f t="shared" si="329"/>
        <v/>
      </c>
      <c r="BK200" s="80" t="b">
        <f t="shared" si="381"/>
        <v>0</v>
      </c>
      <c r="BL200" s="13" t="str">
        <f t="shared" si="330"/>
        <v/>
      </c>
      <c r="BM200" s="13" t="b">
        <f t="shared" si="382"/>
        <v>0</v>
      </c>
      <c r="BN200" s="35" t="str">
        <f t="shared" si="331"/>
        <v/>
      </c>
      <c r="BO200" s="13" t="b">
        <f t="shared" si="332"/>
        <v>0</v>
      </c>
      <c r="BP200" s="35" t="str">
        <f t="shared" si="333"/>
        <v/>
      </c>
      <c r="BQ200" s="13" t="b">
        <f t="shared" si="334"/>
        <v>0</v>
      </c>
      <c r="BR200" s="35" t="str">
        <f t="shared" si="335"/>
        <v/>
      </c>
      <c r="BS200" s="35" t="b">
        <f t="shared" si="336"/>
        <v>0</v>
      </c>
      <c r="BT200" s="35" t="str">
        <f t="shared" si="337"/>
        <v/>
      </c>
      <c r="BU200" s="35" t="b">
        <f t="shared" si="338"/>
        <v>0</v>
      </c>
      <c r="BV200" s="35" t="str">
        <f t="shared" si="339"/>
        <v/>
      </c>
      <c r="BW200" s="13" t="b">
        <f t="shared" si="414"/>
        <v>0</v>
      </c>
      <c r="BX200" s="35" t="str">
        <f t="shared" si="340"/>
        <v/>
      </c>
      <c r="BY200" s="265" t="b">
        <f t="shared" si="383"/>
        <v>0</v>
      </c>
      <c r="BZ200" s="35" t="str">
        <f t="shared" si="341"/>
        <v/>
      </c>
      <c r="CA200" s="265" t="b">
        <f t="shared" si="384"/>
        <v>0</v>
      </c>
      <c r="CB200" s="35" t="str">
        <f t="shared" si="342"/>
        <v/>
      </c>
      <c r="CC200" s="272" t="b">
        <f t="shared" si="385"/>
        <v>0</v>
      </c>
      <c r="CD200" s="35" t="str">
        <f t="shared" si="343"/>
        <v/>
      </c>
      <c r="CE200" s="13" t="b">
        <f t="shared" si="344"/>
        <v>0</v>
      </c>
      <c r="CF200" s="35" t="str">
        <f t="shared" si="345"/>
        <v/>
      </c>
      <c r="CG200" s="179">
        <f t="shared" si="346"/>
        <v>0</v>
      </c>
      <c r="CH200" s="179">
        <f t="shared" si="347"/>
        <v>0</v>
      </c>
      <c r="CI200" s="218">
        <f t="shared" si="386"/>
        <v>0</v>
      </c>
      <c r="CJ200" s="218">
        <f t="shared" si="387"/>
        <v>0</v>
      </c>
      <c r="CK200" s="218">
        <f t="shared" si="388"/>
        <v>0</v>
      </c>
      <c r="CL200" s="218">
        <f t="shared" si="389"/>
        <v>0</v>
      </c>
      <c r="CM200" s="218">
        <f t="shared" si="390"/>
        <v>0</v>
      </c>
      <c r="CN200" s="218">
        <f t="shared" si="391"/>
        <v>0</v>
      </c>
      <c r="CO200" s="218">
        <f t="shared" si="392"/>
        <v>0</v>
      </c>
      <c r="CP200" s="218">
        <f t="shared" si="393"/>
        <v>0</v>
      </c>
      <c r="CQ200" s="218">
        <f t="shared" si="394"/>
        <v>0</v>
      </c>
      <c r="CR200" s="218">
        <f t="shared" si="395"/>
        <v>0</v>
      </c>
      <c r="CS200" s="14">
        <f t="shared" si="348"/>
        <v>0</v>
      </c>
      <c r="CT200" s="236">
        <f t="shared" si="349"/>
        <v>0</v>
      </c>
      <c r="CU200" s="237">
        <f t="shared" si="425"/>
        <v>0</v>
      </c>
      <c r="CV200" s="16">
        <f t="shared" si="425"/>
        <v>0</v>
      </c>
      <c r="CW200" s="16">
        <f t="shared" si="425"/>
        <v>0</v>
      </c>
      <c r="CX200" s="16">
        <f t="shared" si="425"/>
        <v>0</v>
      </c>
      <c r="CY200" s="16">
        <f t="shared" si="425"/>
        <v>0</v>
      </c>
      <c r="CZ200" s="16">
        <f t="shared" si="425"/>
        <v>0</v>
      </c>
      <c r="DA200" s="16">
        <f t="shared" si="425"/>
        <v>0</v>
      </c>
      <c r="DB200" s="16">
        <f t="shared" si="425"/>
        <v>0</v>
      </c>
      <c r="DC200" s="16">
        <f t="shared" si="425"/>
        <v>0</v>
      </c>
      <c r="DD200" s="238">
        <f t="shared" si="425"/>
        <v>0</v>
      </c>
      <c r="DE200" s="232">
        <f t="shared" si="426"/>
        <v>0</v>
      </c>
      <c r="DF200" s="132">
        <f t="shared" si="426"/>
        <v>0</v>
      </c>
      <c r="DG200" s="132">
        <f t="shared" si="426"/>
        <v>0</v>
      </c>
      <c r="DH200" s="132">
        <f t="shared" si="426"/>
        <v>0</v>
      </c>
      <c r="DI200" s="132">
        <f t="shared" si="426"/>
        <v>0</v>
      </c>
      <c r="DJ200" s="132">
        <f t="shared" si="426"/>
        <v>0</v>
      </c>
      <c r="DK200" s="132">
        <f t="shared" si="426"/>
        <v>0</v>
      </c>
      <c r="DL200" s="132">
        <f t="shared" si="426"/>
        <v>0</v>
      </c>
      <c r="DM200" s="132">
        <f t="shared" si="426"/>
        <v>0</v>
      </c>
      <c r="DN200" s="233">
        <f t="shared" si="426"/>
        <v>0</v>
      </c>
      <c r="DO200" s="232">
        <f t="shared" si="350"/>
        <v>0</v>
      </c>
      <c r="DP200" s="132">
        <f t="shared" si="351"/>
        <v>0</v>
      </c>
      <c r="DQ200" s="132">
        <f t="shared" si="352"/>
        <v>0</v>
      </c>
      <c r="DR200" s="132">
        <f t="shared" si="353"/>
        <v>0</v>
      </c>
      <c r="DS200" s="132">
        <f t="shared" si="354"/>
        <v>0</v>
      </c>
      <c r="DT200" s="132">
        <f t="shared" si="355"/>
        <v>0</v>
      </c>
      <c r="DU200" s="132">
        <f t="shared" si="356"/>
        <v>0</v>
      </c>
      <c r="DV200" s="132">
        <f t="shared" si="357"/>
        <v>0</v>
      </c>
      <c r="DW200" s="132">
        <f t="shared" si="358"/>
        <v>0</v>
      </c>
      <c r="DX200" s="233">
        <f t="shared" si="359"/>
        <v>0</v>
      </c>
      <c r="DY200" s="231" t="b">
        <f t="shared" si="396"/>
        <v>0</v>
      </c>
      <c r="DZ200" s="163"/>
      <c r="EA200" s="226" t="str">
        <f t="shared" si="397"/>
        <v/>
      </c>
      <c r="EB200" s="178" t="str">
        <f t="shared" si="398"/>
        <v/>
      </c>
      <c r="EC200" s="178" t="str">
        <f t="shared" si="399"/>
        <v/>
      </c>
      <c r="ED200" s="178" t="str">
        <f t="shared" si="400"/>
        <v/>
      </c>
      <c r="EE200" s="178" t="str">
        <f t="shared" si="401"/>
        <v/>
      </c>
      <c r="EF200" s="178" t="str">
        <f t="shared" si="402"/>
        <v/>
      </c>
      <c r="EG200" s="178" t="str">
        <f t="shared" si="403"/>
        <v/>
      </c>
      <c r="EH200" s="178" t="str">
        <f t="shared" si="404"/>
        <v/>
      </c>
      <c r="EI200" s="178" t="str">
        <f t="shared" si="405"/>
        <v/>
      </c>
      <c r="EJ200" s="227" t="str">
        <f t="shared" si="406"/>
        <v/>
      </c>
      <c r="EK200" s="230" t="str">
        <f t="shared" si="360"/>
        <v/>
      </c>
      <c r="EL200" s="177" t="str">
        <f t="shared" si="361"/>
        <v/>
      </c>
      <c r="EM200" s="177" t="str">
        <f t="shared" si="362"/>
        <v/>
      </c>
      <c r="EN200" s="177" t="str">
        <f t="shared" si="363"/>
        <v/>
      </c>
      <c r="EO200" s="177" t="str">
        <f t="shared" si="364"/>
        <v/>
      </c>
      <c r="EP200" s="177" t="str">
        <f t="shared" si="365"/>
        <v/>
      </c>
      <c r="EQ200" s="177" t="str">
        <f t="shared" si="366"/>
        <v/>
      </c>
      <c r="ER200" s="177" t="str">
        <f t="shared" si="367"/>
        <v/>
      </c>
      <c r="ES200" s="177" t="str">
        <f t="shared" si="368"/>
        <v/>
      </c>
      <c r="ET200" s="177" t="str">
        <f t="shared" si="369"/>
        <v/>
      </c>
      <c r="EU200" s="229" t="e">
        <f t="shared" si="370"/>
        <v>#VALUE!</v>
      </c>
      <c r="EV200" s="27" t="e">
        <f t="shared" si="371"/>
        <v>#VALUE!</v>
      </c>
      <c r="EW200" s="27" t="e">
        <f t="shared" si="372"/>
        <v>#VALUE!</v>
      </c>
      <c r="EX200" s="28" t="e">
        <f t="shared" si="373"/>
        <v>#VALUE!</v>
      </c>
      <c r="EY200" s="28" t="e">
        <f t="shared" si="374"/>
        <v>#VALUE!</v>
      </c>
      <c r="EZ200" s="28" t="b">
        <f t="shared" si="375"/>
        <v>0</v>
      </c>
      <c r="FA200" s="176" t="str">
        <f t="shared" si="376"/>
        <v/>
      </c>
      <c r="FB200" s="27" t="e" cm="1">
        <f t="array" aca="1" ref="FB200" ca="1">TEXT(RIGHT(10-RIGHT(SUM(INDEX(1*(MID(MID(C200,1,1)*2,ROW(INDIRECT("1:"&amp;LEN(MID(C200,1,1)*2))),1)),,))+MID(C200,2,1)+
SUM(INDEX(1*(MID(MID(C200,3,1)*2,ROW(INDIRECT("1:"&amp;LEN(MID(C200,3,1)*2))),1)),,))+MID(C200,4,1)+
SUM(INDEX(1*(MID(MID(C200,5,1)*2,ROW(INDIRECT("1:"&amp;LEN(MID(C200,5,1)*2))),1)),,))+MID(C200,6,1)+
SUM(INDEX(1*(MID(MID(C200,8,1)*2,ROW(INDIRECT("1:"&amp;LEN(MID(C200,8,1)*2))),1)),,))+MID(C200,9,1)+
SUM(INDEX(1*(MID(MID(C200,10,1)*2,ROW(INDIRECT("1:"&amp;LEN(MID(C200,10,1)*2))),1)),,)),1),1),"0")</f>
        <v>#VALUE!</v>
      </c>
      <c r="FC200" s="27" t="str">
        <f t="shared" si="377"/>
        <v/>
      </c>
      <c r="FD200" s="29" t="b">
        <f t="shared" si="378"/>
        <v>0</v>
      </c>
      <c r="FE200" s="112" t="b">
        <f>IFERROR(MATCH(D200,'Avtal för korttidsarbete'!$G$13:$G$1012,0),TRUE)</f>
        <v>1</v>
      </c>
      <c r="FF200" s="112" t="b">
        <f t="shared" si="407"/>
        <v>0</v>
      </c>
      <c r="FG200" s="113" t="str" cm="1">
        <f t="array" ref="FG200">IF(FE200=TRUE,"x",INDEX('Avtal för korttidsarbete'!$E$13:$E$1012,$FE200))</f>
        <v>x</v>
      </c>
      <c r="FH200" s="113" t="str" cm="1">
        <f t="array" ref="FH200">IF(FE200=TRUE,"x",INDEX('Avtal för korttidsarbete'!$F$13:$F$1012,$FE200))</f>
        <v>x</v>
      </c>
      <c r="FI200" s="112" t="b">
        <f t="shared" si="408"/>
        <v>0</v>
      </c>
      <c r="FJ200" s="135">
        <f t="shared" si="409"/>
        <v>44166</v>
      </c>
      <c r="FK200" s="135">
        <f t="shared" si="410"/>
        <v>44377</v>
      </c>
      <c r="FL200" s="112" t="b">
        <f t="shared" si="411"/>
        <v>0</v>
      </c>
      <c r="FM200" s="113">
        <f t="shared" si="412"/>
        <v>44166</v>
      </c>
      <c r="FN200" s="135">
        <f t="shared" si="413"/>
        <v>44377</v>
      </c>
      <c r="FO200" s="148" t="b">
        <f>IFERROR(INDEX('Avtal för korttidsarbete'!R:R,MATCH(D200,'Avtal för korttidsarbete'!$G:$G,0)),TRUE)</f>
        <v>1</v>
      </c>
      <c r="FP200" s="135" t="str">
        <f>IF(FO200,"-",INDEX('Avtal för korttidsarbete'!$D:$D,MATCH(D200,'Avtal för korttidsarbete'!$G:$G,0)))</f>
        <v>-</v>
      </c>
      <c r="FQ200" s="113" t="b">
        <f>IFERROR(G200&gt;INDEX(Uppsägningar!E:E,MATCH(C200,Uppsägningar!C:C,0)),FALSE)</f>
        <v>0</v>
      </c>
    </row>
    <row r="201" spans="1:173" x14ac:dyDescent="0.25">
      <c r="A201" s="19">
        <v>185</v>
      </c>
      <c r="B201" s="20"/>
      <c r="C201" s="183"/>
      <c r="D201" s="66"/>
      <c r="E201" s="212">
        <f>IFERROR(INDEX(Admin!$C$7:$C$10,MATCH(FP201,TblNivåValTExt,0)),0)</f>
        <v>0</v>
      </c>
      <c r="F201" s="1"/>
      <c r="G201" s="1"/>
      <c r="H201" s="78"/>
      <c r="I201" s="181"/>
      <c r="J201" s="181"/>
      <c r="K201" s="182"/>
      <c r="L201" s="182"/>
      <c r="M201" s="181"/>
      <c r="N201" s="181"/>
      <c r="O201" s="181"/>
      <c r="P201" s="182"/>
      <c r="Q201" s="182"/>
      <c r="R201" s="181"/>
      <c r="S201" s="181"/>
      <c r="T201" s="181"/>
      <c r="U201" s="182"/>
      <c r="V201" s="182"/>
      <c r="W201" s="181"/>
      <c r="X201" s="181"/>
      <c r="Y201" s="181"/>
      <c r="Z201" s="182"/>
      <c r="AA201" s="182"/>
      <c r="AB201" s="181"/>
      <c r="AC201" s="181"/>
      <c r="AD201" s="181"/>
      <c r="AE201" s="182"/>
      <c r="AF201" s="182"/>
      <c r="AG201" s="181"/>
      <c r="AH201" s="181"/>
      <c r="AI201" s="181"/>
      <c r="AJ201" s="182"/>
      <c r="AK201" s="182"/>
      <c r="AL201" s="181"/>
      <c r="AM201" s="181"/>
      <c r="AN201" s="181"/>
      <c r="AO201" s="182"/>
      <c r="AP201" s="182"/>
      <c r="AQ201" s="181"/>
      <c r="AR201" s="181"/>
      <c r="AS201" s="181"/>
      <c r="AT201" s="182"/>
      <c r="AU201" s="182"/>
      <c r="AV201" s="181"/>
      <c r="AW201" s="181"/>
      <c r="AX201" s="181"/>
      <c r="AY201" s="182"/>
      <c r="AZ201" s="182"/>
      <c r="BA201" s="181"/>
      <c r="BB201" s="181"/>
      <c r="BC201" s="181"/>
      <c r="BD201" s="182"/>
      <c r="BE201" s="182"/>
      <c r="BF201" s="181"/>
      <c r="BG201" s="180">
        <f t="shared" si="379"/>
        <v>0</v>
      </c>
      <c r="BH201" s="116" t="str">
        <f t="shared" si="380"/>
        <v/>
      </c>
      <c r="BI201" s="80" t="b">
        <f t="shared" si="328"/>
        <v>0</v>
      </c>
      <c r="BJ201" s="80" t="str">
        <f t="shared" si="329"/>
        <v/>
      </c>
      <c r="BK201" s="80" t="b">
        <f t="shared" si="381"/>
        <v>0</v>
      </c>
      <c r="BL201" s="13" t="str">
        <f t="shared" si="330"/>
        <v/>
      </c>
      <c r="BM201" s="13" t="b">
        <f t="shared" si="382"/>
        <v>0</v>
      </c>
      <c r="BN201" s="35" t="str">
        <f t="shared" si="331"/>
        <v/>
      </c>
      <c r="BO201" s="13" t="b">
        <f t="shared" si="332"/>
        <v>0</v>
      </c>
      <c r="BP201" s="35" t="str">
        <f t="shared" si="333"/>
        <v/>
      </c>
      <c r="BQ201" s="13" t="b">
        <f t="shared" si="334"/>
        <v>0</v>
      </c>
      <c r="BR201" s="35" t="str">
        <f t="shared" si="335"/>
        <v/>
      </c>
      <c r="BS201" s="35" t="b">
        <f t="shared" si="336"/>
        <v>0</v>
      </c>
      <c r="BT201" s="35" t="str">
        <f t="shared" si="337"/>
        <v/>
      </c>
      <c r="BU201" s="35" t="b">
        <f t="shared" si="338"/>
        <v>0</v>
      </c>
      <c r="BV201" s="35" t="str">
        <f t="shared" si="339"/>
        <v/>
      </c>
      <c r="BW201" s="13" t="b">
        <f t="shared" si="414"/>
        <v>0</v>
      </c>
      <c r="BX201" s="35" t="str">
        <f t="shared" si="340"/>
        <v/>
      </c>
      <c r="BY201" s="265" t="b">
        <f t="shared" si="383"/>
        <v>0</v>
      </c>
      <c r="BZ201" s="35" t="str">
        <f t="shared" si="341"/>
        <v/>
      </c>
      <c r="CA201" s="265" t="b">
        <f t="shared" si="384"/>
        <v>0</v>
      </c>
      <c r="CB201" s="35" t="str">
        <f t="shared" si="342"/>
        <v/>
      </c>
      <c r="CC201" s="272" t="b">
        <f t="shared" si="385"/>
        <v>0</v>
      </c>
      <c r="CD201" s="35" t="str">
        <f t="shared" si="343"/>
        <v/>
      </c>
      <c r="CE201" s="13" t="b">
        <f t="shared" si="344"/>
        <v>0</v>
      </c>
      <c r="CF201" s="35" t="str">
        <f t="shared" si="345"/>
        <v/>
      </c>
      <c r="CG201" s="179">
        <f t="shared" si="346"/>
        <v>0</v>
      </c>
      <c r="CH201" s="179">
        <f t="shared" si="347"/>
        <v>0</v>
      </c>
      <c r="CI201" s="218">
        <f t="shared" si="386"/>
        <v>0</v>
      </c>
      <c r="CJ201" s="218">
        <f t="shared" si="387"/>
        <v>0</v>
      </c>
      <c r="CK201" s="218">
        <f t="shared" si="388"/>
        <v>0</v>
      </c>
      <c r="CL201" s="218">
        <f t="shared" si="389"/>
        <v>0</v>
      </c>
      <c r="CM201" s="218">
        <f t="shared" si="390"/>
        <v>0</v>
      </c>
      <c r="CN201" s="218">
        <f t="shared" si="391"/>
        <v>0</v>
      </c>
      <c r="CO201" s="218">
        <f t="shared" si="392"/>
        <v>0</v>
      </c>
      <c r="CP201" s="218">
        <f t="shared" si="393"/>
        <v>0</v>
      </c>
      <c r="CQ201" s="218">
        <f t="shared" si="394"/>
        <v>0</v>
      </c>
      <c r="CR201" s="218">
        <f t="shared" si="395"/>
        <v>0</v>
      </c>
      <c r="CS201" s="14">
        <f t="shared" si="348"/>
        <v>0</v>
      </c>
      <c r="CT201" s="236">
        <f t="shared" si="349"/>
        <v>0</v>
      </c>
      <c r="CU201" s="237">
        <f t="shared" si="425"/>
        <v>0</v>
      </c>
      <c r="CV201" s="16">
        <f t="shared" si="425"/>
        <v>0</v>
      </c>
      <c r="CW201" s="16">
        <f t="shared" si="425"/>
        <v>0</v>
      </c>
      <c r="CX201" s="16">
        <f t="shared" si="425"/>
        <v>0</v>
      </c>
      <c r="CY201" s="16">
        <f t="shared" si="425"/>
        <v>0</v>
      </c>
      <c r="CZ201" s="16">
        <f t="shared" si="425"/>
        <v>0</v>
      </c>
      <c r="DA201" s="16">
        <f t="shared" si="425"/>
        <v>0</v>
      </c>
      <c r="DB201" s="16">
        <f t="shared" si="425"/>
        <v>0</v>
      </c>
      <c r="DC201" s="16">
        <f t="shared" si="425"/>
        <v>0</v>
      </c>
      <c r="DD201" s="238">
        <f t="shared" si="425"/>
        <v>0</v>
      </c>
      <c r="DE201" s="232">
        <f t="shared" si="426"/>
        <v>0</v>
      </c>
      <c r="DF201" s="132">
        <f t="shared" si="426"/>
        <v>0</v>
      </c>
      <c r="DG201" s="132">
        <f t="shared" si="426"/>
        <v>0</v>
      </c>
      <c r="DH201" s="132">
        <f t="shared" si="426"/>
        <v>0</v>
      </c>
      <c r="DI201" s="132">
        <f t="shared" si="426"/>
        <v>0</v>
      </c>
      <c r="DJ201" s="132">
        <f t="shared" si="426"/>
        <v>0</v>
      </c>
      <c r="DK201" s="132">
        <f t="shared" si="426"/>
        <v>0</v>
      </c>
      <c r="DL201" s="132">
        <f t="shared" si="426"/>
        <v>0</v>
      </c>
      <c r="DM201" s="132">
        <f t="shared" si="426"/>
        <v>0</v>
      </c>
      <c r="DN201" s="233">
        <f t="shared" si="426"/>
        <v>0</v>
      </c>
      <c r="DO201" s="232">
        <f t="shared" si="350"/>
        <v>0</v>
      </c>
      <c r="DP201" s="132">
        <f t="shared" si="351"/>
        <v>0</v>
      </c>
      <c r="DQ201" s="132">
        <f t="shared" si="352"/>
        <v>0</v>
      </c>
      <c r="DR201" s="132">
        <f t="shared" si="353"/>
        <v>0</v>
      </c>
      <c r="DS201" s="132">
        <f t="shared" si="354"/>
        <v>0</v>
      </c>
      <c r="DT201" s="132">
        <f t="shared" si="355"/>
        <v>0</v>
      </c>
      <c r="DU201" s="132">
        <f t="shared" si="356"/>
        <v>0</v>
      </c>
      <c r="DV201" s="132">
        <f t="shared" si="357"/>
        <v>0</v>
      </c>
      <c r="DW201" s="132">
        <f t="shared" si="358"/>
        <v>0</v>
      </c>
      <c r="DX201" s="233">
        <f t="shared" si="359"/>
        <v>0</v>
      </c>
      <c r="DY201" s="231" t="b">
        <f t="shared" si="396"/>
        <v>0</v>
      </c>
      <c r="DZ201" s="163"/>
      <c r="EA201" s="226" t="str">
        <f t="shared" si="397"/>
        <v/>
      </c>
      <c r="EB201" s="178" t="str">
        <f t="shared" si="398"/>
        <v/>
      </c>
      <c r="EC201" s="178" t="str">
        <f t="shared" si="399"/>
        <v/>
      </c>
      <c r="ED201" s="178" t="str">
        <f t="shared" si="400"/>
        <v/>
      </c>
      <c r="EE201" s="178" t="str">
        <f t="shared" si="401"/>
        <v/>
      </c>
      <c r="EF201" s="178" t="str">
        <f t="shared" si="402"/>
        <v/>
      </c>
      <c r="EG201" s="178" t="str">
        <f t="shared" si="403"/>
        <v/>
      </c>
      <c r="EH201" s="178" t="str">
        <f t="shared" si="404"/>
        <v/>
      </c>
      <c r="EI201" s="178" t="str">
        <f t="shared" si="405"/>
        <v/>
      </c>
      <c r="EJ201" s="227" t="str">
        <f t="shared" si="406"/>
        <v/>
      </c>
      <c r="EK201" s="230" t="str">
        <f t="shared" si="360"/>
        <v/>
      </c>
      <c r="EL201" s="177" t="str">
        <f t="shared" si="361"/>
        <v/>
      </c>
      <c r="EM201" s="177" t="str">
        <f t="shared" si="362"/>
        <v/>
      </c>
      <c r="EN201" s="177" t="str">
        <f t="shared" si="363"/>
        <v/>
      </c>
      <c r="EO201" s="177" t="str">
        <f t="shared" si="364"/>
        <v/>
      </c>
      <c r="EP201" s="177" t="str">
        <f t="shared" si="365"/>
        <v/>
      </c>
      <c r="EQ201" s="177" t="str">
        <f t="shared" si="366"/>
        <v/>
      </c>
      <c r="ER201" s="177" t="str">
        <f t="shared" si="367"/>
        <v/>
      </c>
      <c r="ES201" s="177" t="str">
        <f t="shared" si="368"/>
        <v/>
      </c>
      <c r="ET201" s="177" t="str">
        <f t="shared" si="369"/>
        <v/>
      </c>
      <c r="EU201" s="229" t="e">
        <f t="shared" si="370"/>
        <v>#VALUE!</v>
      </c>
      <c r="EV201" s="27" t="e">
        <f t="shared" si="371"/>
        <v>#VALUE!</v>
      </c>
      <c r="EW201" s="27" t="e">
        <f t="shared" si="372"/>
        <v>#VALUE!</v>
      </c>
      <c r="EX201" s="28" t="e">
        <f t="shared" si="373"/>
        <v>#VALUE!</v>
      </c>
      <c r="EY201" s="28" t="e">
        <f t="shared" si="374"/>
        <v>#VALUE!</v>
      </c>
      <c r="EZ201" s="28" t="b">
        <f t="shared" si="375"/>
        <v>0</v>
      </c>
      <c r="FA201" s="176" t="str">
        <f t="shared" si="376"/>
        <v/>
      </c>
      <c r="FB201" s="27" t="e" cm="1">
        <f t="array" aca="1" ref="FB201" ca="1">TEXT(RIGHT(10-RIGHT(SUM(INDEX(1*(MID(MID(C201,1,1)*2,ROW(INDIRECT("1:"&amp;LEN(MID(C201,1,1)*2))),1)),,))+MID(C201,2,1)+
SUM(INDEX(1*(MID(MID(C201,3,1)*2,ROW(INDIRECT("1:"&amp;LEN(MID(C201,3,1)*2))),1)),,))+MID(C201,4,1)+
SUM(INDEX(1*(MID(MID(C201,5,1)*2,ROW(INDIRECT("1:"&amp;LEN(MID(C201,5,1)*2))),1)),,))+MID(C201,6,1)+
SUM(INDEX(1*(MID(MID(C201,8,1)*2,ROW(INDIRECT("1:"&amp;LEN(MID(C201,8,1)*2))),1)),,))+MID(C201,9,1)+
SUM(INDEX(1*(MID(MID(C201,10,1)*2,ROW(INDIRECT("1:"&amp;LEN(MID(C201,10,1)*2))),1)),,)),1),1),"0")</f>
        <v>#VALUE!</v>
      </c>
      <c r="FC201" s="27" t="str">
        <f t="shared" si="377"/>
        <v/>
      </c>
      <c r="FD201" s="29" t="b">
        <f t="shared" si="378"/>
        <v>0</v>
      </c>
      <c r="FE201" s="112" t="b">
        <f>IFERROR(MATCH(D201,'Avtal för korttidsarbete'!$G$13:$G$1012,0),TRUE)</f>
        <v>1</v>
      </c>
      <c r="FF201" s="112" t="b">
        <f t="shared" si="407"/>
        <v>0</v>
      </c>
      <c r="FG201" s="113" t="str" cm="1">
        <f t="array" ref="FG201">IF(FE201=TRUE,"x",INDEX('Avtal för korttidsarbete'!$E$13:$E$1012,$FE201))</f>
        <v>x</v>
      </c>
      <c r="FH201" s="113" t="str" cm="1">
        <f t="array" ref="FH201">IF(FE201=TRUE,"x",INDEX('Avtal för korttidsarbete'!$F$13:$F$1012,$FE201))</f>
        <v>x</v>
      </c>
      <c r="FI201" s="112" t="b">
        <f t="shared" si="408"/>
        <v>0</v>
      </c>
      <c r="FJ201" s="135">
        <f t="shared" si="409"/>
        <v>44166</v>
      </c>
      <c r="FK201" s="135">
        <f t="shared" si="410"/>
        <v>44377</v>
      </c>
      <c r="FL201" s="112" t="b">
        <f t="shared" si="411"/>
        <v>0</v>
      </c>
      <c r="FM201" s="113">
        <f t="shared" si="412"/>
        <v>44166</v>
      </c>
      <c r="FN201" s="135">
        <f t="shared" si="413"/>
        <v>44377</v>
      </c>
      <c r="FO201" s="148" t="b">
        <f>IFERROR(INDEX('Avtal för korttidsarbete'!R:R,MATCH(D201,'Avtal för korttidsarbete'!$G:$G,0)),TRUE)</f>
        <v>1</v>
      </c>
      <c r="FP201" s="135" t="str">
        <f>IF(FO201,"-",INDEX('Avtal för korttidsarbete'!$D:$D,MATCH(D201,'Avtal för korttidsarbete'!$G:$G,0)))</f>
        <v>-</v>
      </c>
      <c r="FQ201" s="113" t="b">
        <f>IFERROR(G201&gt;INDEX(Uppsägningar!E:E,MATCH(C201,Uppsägningar!C:C,0)),FALSE)</f>
        <v>0</v>
      </c>
    </row>
    <row r="202" spans="1:173" x14ac:dyDescent="0.25">
      <c r="A202" s="19">
        <v>186</v>
      </c>
      <c r="B202" s="20"/>
      <c r="C202" s="183"/>
      <c r="D202" s="66"/>
      <c r="E202" s="212">
        <f>IFERROR(INDEX(Admin!$C$7:$C$10,MATCH(FP202,TblNivåValTExt,0)),0)</f>
        <v>0</v>
      </c>
      <c r="F202" s="1"/>
      <c r="G202" s="1"/>
      <c r="H202" s="78"/>
      <c r="I202" s="181"/>
      <c r="J202" s="181"/>
      <c r="K202" s="182"/>
      <c r="L202" s="182"/>
      <c r="M202" s="181"/>
      <c r="N202" s="181"/>
      <c r="O202" s="181"/>
      <c r="P202" s="182"/>
      <c r="Q202" s="182"/>
      <c r="R202" s="181"/>
      <c r="S202" s="181"/>
      <c r="T202" s="181"/>
      <c r="U202" s="182"/>
      <c r="V202" s="182"/>
      <c r="W202" s="181"/>
      <c r="X202" s="181"/>
      <c r="Y202" s="181"/>
      <c r="Z202" s="182"/>
      <c r="AA202" s="182"/>
      <c r="AB202" s="181"/>
      <c r="AC202" s="181"/>
      <c r="AD202" s="181"/>
      <c r="AE202" s="182"/>
      <c r="AF202" s="182"/>
      <c r="AG202" s="181"/>
      <c r="AH202" s="181"/>
      <c r="AI202" s="181"/>
      <c r="AJ202" s="182"/>
      <c r="AK202" s="182"/>
      <c r="AL202" s="181"/>
      <c r="AM202" s="181"/>
      <c r="AN202" s="181"/>
      <c r="AO202" s="182"/>
      <c r="AP202" s="182"/>
      <c r="AQ202" s="181"/>
      <c r="AR202" s="181"/>
      <c r="AS202" s="181"/>
      <c r="AT202" s="182"/>
      <c r="AU202" s="182"/>
      <c r="AV202" s="181"/>
      <c r="AW202" s="181"/>
      <c r="AX202" s="181"/>
      <c r="AY202" s="182"/>
      <c r="AZ202" s="182"/>
      <c r="BA202" s="181"/>
      <c r="BB202" s="181"/>
      <c r="BC202" s="181"/>
      <c r="BD202" s="182"/>
      <c r="BE202" s="182"/>
      <c r="BF202" s="181"/>
      <c r="BG202" s="180">
        <f t="shared" si="379"/>
        <v>0</v>
      </c>
      <c r="BH202" s="116" t="str">
        <f t="shared" si="380"/>
        <v/>
      </c>
      <c r="BI202" s="80" t="b">
        <f t="shared" si="328"/>
        <v>0</v>
      </c>
      <c r="BJ202" s="80" t="str">
        <f t="shared" si="329"/>
        <v/>
      </c>
      <c r="BK202" s="80" t="b">
        <f t="shared" si="381"/>
        <v>0</v>
      </c>
      <c r="BL202" s="13" t="str">
        <f t="shared" si="330"/>
        <v/>
      </c>
      <c r="BM202" s="13" t="b">
        <f t="shared" si="382"/>
        <v>0</v>
      </c>
      <c r="BN202" s="35" t="str">
        <f t="shared" si="331"/>
        <v/>
      </c>
      <c r="BO202" s="13" t="b">
        <f t="shared" si="332"/>
        <v>0</v>
      </c>
      <c r="BP202" s="35" t="str">
        <f t="shared" si="333"/>
        <v/>
      </c>
      <c r="BQ202" s="13" t="b">
        <f t="shared" si="334"/>
        <v>0</v>
      </c>
      <c r="BR202" s="35" t="str">
        <f t="shared" si="335"/>
        <v/>
      </c>
      <c r="BS202" s="35" t="b">
        <f t="shared" si="336"/>
        <v>0</v>
      </c>
      <c r="BT202" s="35" t="str">
        <f t="shared" si="337"/>
        <v/>
      </c>
      <c r="BU202" s="35" t="b">
        <f t="shared" si="338"/>
        <v>0</v>
      </c>
      <c r="BV202" s="35" t="str">
        <f t="shared" si="339"/>
        <v/>
      </c>
      <c r="BW202" s="13" t="b">
        <f t="shared" si="414"/>
        <v>0</v>
      </c>
      <c r="BX202" s="35" t="str">
        <f t="shared" si="340"/>
        <v/>
      </c>
      <c r="BY202" s="265" t="b">
        <f t="shared" si="383"/>
        <v>0</v>
      </c>
      <c r="BZ202" s="35" t="str">
        <f t="shared" si="341"/>
        <v/>
      </c>
      <c r="CA202" s="265" t="b">
        <f t="shared" si="384"/>
        <v>0</v>
      </c>
      <c r="CB202" s="35" t="str">
        <f t="shared" si="342"/>
        <v/>
      </c>
      <c r="CC202" s="272" t="b">
        <f t="shared" si="385"/>
        <v>0</v>
      </c>
      <c r="CD202" s="35" t="str">
        <f t="shared" si="343"/>
        <v/>
      </c>
      <c r="CE202" s="13" t="b">
        <f t="shared" si="344"/>
        <v>0</v>
      </c>
      <c r="CF202" s="35" t="str">
        <f t="shared" si="345"/>
        <v/>
      </c>
      <c r="CG202" s="179">
        <f t="shared" si="346"/>
        <v>0</v>
      </c>
      <c r="CH202" s="179">
        <f t="shared" si="347"/>
        <v>0</v>
      </c>
      <c r="CI202" s="218">
        <f t="shared" si="386"/>
        <v>0</v>
      </c>
      <c r="CJ202" s="218">
        <f t="shared" si="387"/>
        <v>0</v>
      </c>
      <c r="CK202" s="218">
        <f t="shared" si="388"/>
        <v>0</v>
      </c>
      <c r="CL202" s="218">
        <f t="shared" si="389"/>
        <v>0</v>
      </c>
      <c r="CM202" s="218">
        <f t="shared" si="390"/>
        <v>0</v>
      </c>
      <c r="CN202" s="218">
        <f t="shared" si="391"/>
        <v>0</v>
      </c>
      <c r="CO202" s="218">
        <f t="shared" si="392"/>
        <v>0</v>
      </c>
      <c r="CP202" s="218">
        <f t="shared" si="393"/>
        <v>0</v>
      </c>
      <c r="CQ202" s="218">
        <f t="shared" si="394"/>
        <v>0</v>
      </c>
      <c r="CR202" s="218">
        <f t="shared" si="395"/>
        <v>0</v>
      </c>
      <c r="CS202" s="14">
        <f t="shared" si="348"/>
        <v>0</v>
      </c>
      <c r="CT202" s="236">
        <f t="shared" si="349"/>
        <v>0</v>
      </c>
      <c r="CU202" s="237">
        <f t="shared" si="425"/>
        <v>0</v>
      </c>
      <c r="CV202" s="16">
        <f t="shared" si="425"/>
        <v>0</v>
      </c>
      <c r="CW202" s="16">
        <f t="shared" si="425"/>
        <v>0</v>
      </c>
      <c r="CX202" s="16">
        <f t="shared" si="425"/>
        <v>0</v>
      </c>
      <c r="CY202" s="16">
        <f t="shared" si="425"/>
        <v>0</v>
      </c>
      <c r="CZ202" s="16">
        <f t="shared" si="425"/>
        <v>0</v>
      </c>
      <c r="DA202" s="16">
        <f t="shared" si="425"/>
        <v>0</v>
      </c>
      <c r="DB202" s="16">
        <f t="shared" si="425"/>
        <v>0</v>
      </c>
      <c r="DC202" s="16">
        <f t="shared" si="425"/>
        <v>0</v>
      </c>
      <c r="DD202" s="238">
        <f t="shared" si="425"/>
        <v>0</v>
      </c>
      <c r="DE202" s="232">
        <f t="shared" si="426"/>
        <v>0</v>
      </c>
      <c r="DF202" s="132">
        <f t="shared" si="426"/>
        <v>0</v>
      </c>
      <c r="DG202" s="132">
        <f t="shared" si="426"/>
        <v>0</v>
      </c>
      <c r="DH202" s="132">
        <f t="shared" si="426"/>
        <v>0</v>
      </c>
      <c r="DI202" s="132">
        <f t="shared" si="426"/>
        <v>0</v>
      </c>
      <c r="DJ202" s="132">
        <f t="shared" si="426"/>
        <v>0</v>
      </c>
      <c r="DK202" s="132">
        <f t="shared" si="426"/>
        <v>0</v>
      </c>
      <c r="DL202" s="132">
        <f t="shared" si="426"/>
        <v>0</v>
      </c>
      <c r="DM202" s="132">
        <f t="shared" si="426"/>
        <v>0</v>
      </c>
      <c r="DN202" s="233">
        <f t="shared" si="426"/>
        <v>0</v>
      </c>
      <c r="DO202" s="232">
        <f t="shared" si="350"/>
        <v>0</v>
      </c>
      <c r="DP202" s="132">
        <f t="shared" si="351"/>
        <v>0</v>
      </c>
      <c r="DQ202" s="132">
        <f t="shared" si="352"/>
        <v>0</v>
      </c>
      <c r="DR202" s="132">
        <f t="shared" si="353"/>
        <v>0</v>
      </c>
      <c r="DS202" s="132">
        <f t="shared" si="354"/>
        <v>0</v>
      </c>
      <c r="DT202" s="132">
        <f t="shared" si="355"/>
        <v>0</v>
      </c>
      <c r="DU202" s="132">
        <f t="shared" si="356"/>
        <v>0</v>
      </c>
      <c r="DV202" s="132">
        <f t="shared" si="357"/>
        <v>0</v>
      </c>
      <c r="DW202" s="132">
        <f t="shared" si="358"/>
        <v>0</v>
      </c>
      <c r="DX202" s="233">
        <f t="shared" si="359"/>
        <v>0</v>
      </c>
      <c r="DY202" s="231" t="b">
        <f t="shared" si="396"/>
        <v>0</v>
      </c>
      <c r="DZ202" s="163"/>
      <c r="EA202" s="226" t="str">
        <f t="shared" si="397"/>
        <v/>
      </c>
      <c r="EB202" s="178" t="str">
        <f t="shared" si="398"/>
        <v/>
      </c>
      <c r="EC202" s="178" t="str">
        <f t="shared" si="399"/>
        <v/>
      </c>
      <c r="ED202" s="178" t="str">
        <f t="shared" si="400"/>
        <v/>
      </c>
      <c r="EE202" s="178" t="str">
        <f t="shared" si="401"/>
        <v/>
      </c>
      <c r="EF202" s="178" t="str">
        <f t="shared" si="402"/>
        <v/>
      </c>
      <c r="EG202" s="178" t="str">
        <f t="shared" si="403"/>
        <v/>
      </c>
      <c r="EH202" s="178" t="str">
        <f t="shared" si="404"/>
        <v/>
      </c>
      <c r="EI202" s="178" t="str">
        <f t="shared" si="405"/>
        <v/>
      </c>
      <c r="EJ202" s="227" t="str">
        <f t="shared" si="406"/>
        <v/>
      </c>
      <c r="EK202" s="230" t="str">
        <f t="shared" si="360"/>
        <v/>
      </c>
      <c r="EL202" s="177" t="str">
        <f t="shared" si="361"/>
        <v/>
      </c>
      <c r="EM202" s="177" t="str">
        <f t="shared" si="362"/>
        <v/>
      </c>
      <c r="EN202" s="177" t="str">
        <f t="shared" si="363"/>
        <v/>
      </c>
      <c r="EO202" s="177" t="str">
        <f t="shared" si="364"/>
        <v/>
      </c>
      <c r="EP202" s="177" t="str">
        <f t="shared" si="365"/>
        <v/>
      </c>
      <c r="EQ202" s="177" t="str">
        <f t="shared" si="366"/>
        <v/>
      </c>
      <c r="ER202" s="177" t="str">
        <f t="shared" si="367"/>
        <v/>
      </c>
      <c r="ES202" s="177" t="str">
        <f t="shared" si="368"/>
        <v/>
      </c>
      <c r="ET202" s="177" t="str">
        <f t="shared" si="369"/>
        <v/>
      </c>
      <c r="EU202" s="229" t="e">
        <f t="shared" si="370"/>
        <v>#VALUE!</v>
      </c>
      <c r="EV202" s="27" t="e">
        <f t="shared" si="371"/>
        <v>#VALUE!</v>
      </c>
      <c r="EW202" s="27" t="e">
        <f t="shared" si="372"/>
        <v>#VALUE!</v>
      </c>
      <c r="EX202" s="28" t="e">
        <f t="shared" si="373"/>
        <v>#VALUE!</v>
      </c>
      <c r="EY202" s="28" t="e">
        <f t="shared" si="374"/>
        <v>#VALUE!</v>
      </c>
      <c r="EZ202" s="28" t="b">
        <f t="shared" si="375"/>
        <v>0</v>
      </c>
      <c r="FA202" s="176" t="str">
        <f t="shared" si="376"/>
        <v/>
      </c>
      <c r="FB202" s="27" t="e" cm="1">
        <f t="array" aca="1" ref="FB202" ca="1">TEXT(RIGHT(10-RIGHT(SUM(INDEX(1*(MID(MID(C202,1,1)*2,ROW(INDIRECT("1:"&amp;LEN(MID(C202,1,1)*2))),1)),,))+MID(C202,2,1)+
SUM(INDEX(1*(MID(MID(C202,3,1)*2,ROW(INDIRECT("1:"&amp;LEN(MID(C202,3,1)*2))),1)),,))+MID(C202,4,1)+
SUM(INDEX(1*(MID(MID(C202,5,1)*2,ROW(INDIRECT("1:"&amp;LEN(MID(C202,5,1)*2))),1)),,))+MID(C202,6,1)+
SUM(INDEX(1*(MID(MID(C202,8,1)*2,ROW(INDIRECT("1:"&amp;LEN(MID(C202,8,1)*2))),1)),,))+MID(C202,9,1)+
SUM(INDEX(1*(MID(MID(C202,10,1)*2,ROW(INDIRECT("1:"&amp;LEN(MID(C202,10,1)*2))),1)),,)),1),1),"0")</f>
        <v>#VALUE!</v>
      </c>
      <c r="FC202" s="27" t="str">
        <f t="shared" si="377"/>
        <v/>
      </c>
      <c r="FD202" s="29" t="b">
        <f t="shared" si="378"/>
        <v>0</v>
      </c>
      <c r="FE202" s="112" t="b">
        <f>IFERROR(MATCH(D202,'Avtal för korttidsarbete'!$G$13:$G$1012,0),TRUE)</f>
        <v>1</v>
      </c>
      <c r="FF202" s="112" t="b">
        <f t="shared" si="407"/>
        <v>0</v>
      </c>
      <c r="FG202" s="113" t="str" cm="1">
        <f t="array" ref="FG202">IF(FE202=TRUE,"x",INDEX('Avtal för korttidsarbete'!$E$13:$E$1012,$FE202))</f>
        <v>x</v>
      </c>
      <c r="FH202" s="113" t="str" cm="1">
        <f t="array" ref="FH202">IF(FE202=TRUE,"x",INDEX('Avtal för korttidsarbete'!$F$13:$F$1012,$FE202))</f>
        <v>x</v>
      </c>
      <c r="FI202" s="112" t="b">
        <f t="shared" si="408"/>
        <v>0</v>
      </c>
      <c r="FJ202" s="135">
        <f t="shared" si="409"/>
        <v>44166</v>
      </c>
      <c r="FK202" s="135">
        <f t="shared" si="410"/>
        <v>44377</v>
      </c>
      <c r="FL202" s="112" t="b">
        <f t="shared" si="411"/>
        <v>0</v>
      </c>
      <c r="FM202" s="113">
        <f t="shared" si="412"/>
        <v>44166</v>
      </c>
      <c r="FN202" s="135">
        <f t="shared" si="413"/>
        <v>44377</v>
      </c>
      <c r="FO202" s="148" t="b">
        <f>IFERROR(INDEX('Avtal för korttidsarbete'!R:R,MATCH(D202,'Avtal för korttidsarbete'!$G:$G,0)),TRUE)</f>
        <v>1</v>
      </c>
      <c r="FP202" s="135" t="str">
        <f>IF(FO202,"-",INDEX('Avtal för korttidsarbete'!$D:$D,MATCH(D202,'Avtal för korttidsarbete'!$G:$G,0)))</f>
        <v>-</v>
      </c>
      <c r="FQ202" s="113" t="b">
        <f>IFERROR(G202&gt;INDEX(Uppsägningar!E:E,MATCH(C202,Uppsägningar!C:C,0)),FALSE)</f>
        <v>0</v>
      </c>
    </row>
    <row r="203" spans="1:173" x14ac:dyDescent="0.25">
      <c r="A203" s="19">
        <v>187</v>
      </c>
      <c r="B203" s="20"/>
      <c r="C203" s="183"/>
      <c r="D203" s="66"/>
      <c r="E203" s="212">
        <f>IFERROR(INDEX(Admin!$C$7:$C$10,MATCH(FP203,TblNivåValTExt,0)),0)</f>
        <v>0</v>
      </c>
      <c r="F203" s="1"/>
      <c r="G203" s="1"/>
      <c r="H203" s="78"/>
      <c r="I203" s="181"/>
      <c r="J203" s="181"/>
      <c r="K203" s="182"/>
      <c r="L203" s="182"/>
      <c r="M203" s="181"/>
      <c r="N203" s="181"/>
      <c r="O203" s="181"/>
      <c r="P203" s="182"/>
      <c r="Q203" s="182"/>
      <c r="R203" s="181"/>
      <c r="S203" s="181"/>
      <c r="T203" s="181"/>
      <c r="U203" s="182"/>
      <c r="V203" s="182"/>
      <c r="W203" s="181"/>
      <c r="X203" s="181"/>
      <c r="Y203" s="181"/>
      <c r="Z203" s="182"/>
      <c r="AA203" s="182"/>
      <c r="AB203" s="181"/>
      <c r="AC203" s="181"/>
      <c r="AD203" s="181"/>
      <c r="AE203" s="182"/>
      <c r="AF203" s="182"/>
      <c r="AG203" s="181"/>
      <c r="AH203" s="181"/>
      <c r="AI203" s="181"/>
      <c r="AJ203" s="182"/>
      <c r="AK203" s="182"/>
      <c r="AL203" s="181"/>
      <c r="AM203" s="181"/>
      <c r="AN203" s="181"/>
      <c r="AO203" s="182"/>
      <c r="AP203" s="182"/>
      <c r="AQ203" s="181"/>
      <c r="AR203" s="181"/>
      <c r="AS203" s="181"/>
      <c r="AT203" s="182"/>
      <c r="AU203" s="182"/>
      <c r="AV203" s="181"/>
      <c r="AW203" s="181"/>
      <c r="AX203" s="181"/>
      <c r="AY203" s="182"/>
      <c r="AZ203" s="182"/>
      <c r="BA203" s="181"/>
      <c r="BB203" s="181"/>
      <c r="BC203" s="181"/>
      <c r="BD203" s="182"/>
      <c r="BE203" s="182"/>
      <c r="BF203" s="181"/>
      <c r="BG203" s="180">
        <f t="shared" si="379"/>
        <v>0</v>
      </c>
      <c r="BH203" s="116" t="str">
        <f t="shared" si="380"/>
        <v/>
      </c>
      <c r="BI203" s="80" t="b">
        <f t="shared" si="328"/>
        <v>0</v>
      </c>
      <c r="BJ203" s="80" t="str">
        <f t="shared" si="329"/>
        <v/>
      </c>
      <c r="BK203" s="80" t="b">
        <f t="shared" si="381"/>
        <v>0</v>
      </c>
      <c r="BL203" s="13" t="str">
        <f t="shared" si="330"/>
        <v/>
      </c>
      <c r="BM203" s="13" t="b">
        <f t="shared" si="382"/>
        <v>0</v>
      </c>
      <c r="BN203" s="35" t="str">
        <f t="shared" si="331"/>
        <v/>
      </c>
      <c r="BO203" s="13" t="b">
        <f t="shared" si="332"/>
        <v>0</v>
      </c>
      <c r="BP203" s="35" t="str">
        <f t="shared" si="333"/>
        <v/>
      </c>
      <c r="BQ203" s="13" t="b">
        <f t="shared" si="334"/>
        <v>0</v>
      </c>
      <c r="BR203" s="35" t="str">
        <f t="shared" si="335"/>
        <v/>
      </c>
      <c r="BS203" s="35" t="b">
        <f t="shared" si="336"/>
        <v>0</v>
      </c>
      <c r="BT203" s="35" t="str">
        <f t="shared" si="337"/>
        <v/>
      </c>
      <c r="BU203" s="35" t="b">
        <f t="shared" si="338"/>
        <v>0</v>
      </c>
      <c r="BV203" s="35" t="str">
        <f t="shared" si="339"/>
        <v/>
      </c>
      <c r="BW203" s="13" t="b">
        <f t="shared" si="414"/>
        <v>0</v>
      </c>
      <c r="BX203" s="35" t="str">
        <f t="shared" si="340"/>
        <v/>
      </c>
      <c r="BY203" s="265" t="b">
        <f t="shared" si="383"/>
        <v>0</v>
      </c>
      <c r="BZ203" s="35" t="str">
        <f t="shared" si="341"/>
        <v/>
      </c>
      <c r="CA203" s="265" t="b">
        <f t="shared" si="384"/>
        <v>0</v>
      </c>
      <c r="CB203" s="35" t="str">
        <f t="shared" si="342"/>
        <v/>
      </c>
      <c r="CC203" s="272" t="b">
        <f t="shared" si="385"/>
        <v>0</v>
      </c>
      <c r="CD203" s="35" t="str">
        <f t="shared" si="343"/>
        <v/>
      </c>
      <c r="CE203" s="13" t="b">
        <f t="shared" si="344"/>
        <v>0</v>
      </c>
      <c r="CF203" s="35" t="str">
        <f t="shared" si="345"/>
        <v/>
      </c>
      <c r="CG203" s="179">
        <f t="shared" si="346"/>
        <v>0</v>
      </c>
      <c r="CH203" s="179">
        <f t="shared" si="347"/>
        <v>0</v>
      </c>
      <c r="CI203" s="218">
        <f t="shared" si="386"/>
        <v>0</v>
      </c>
      <c r="CJ203" s="218">
        <f t="shared" si="387"/>
        <v>0</v>
      </c>
      <c r="CK203" s="218">
        <f t="shared" si="388"/>
        <v>0</v>
      </c>
      <c r="CL203" s="218">
        <f t="shared" si="389"/>
        <v>0</v>
      </c>
      <c r="CM203" s="218">
        <f t="shared" si="390"/>
        <v>0</v>
      </c>
      <c r="CN203" s="218">
        <f t="shared" si="391"/>
        <v>0</v>
      </c>
      <c r="CO203" s="218">
        <f t="shared" si="392"/>
        <v>0</v>
      </c>
      <c r="CP203" s="218">
        <f t="shared" si="393"/>
        <v>0</v>
      </c>
      <c r="CQ203" s="218">
        <f t="shared" si="394"/>
        <v>0</v>
      </c>
      <c r="CR203" s="218">
        <f t="shared" si="395"/>
        <v>0</v>
      </c>
      <c r="CS203" s="14">
        <f t="shared" si="348"/>
        <v>0</v>
      </c>
      <c r="CT203" s="236">
        <f t="shared" si="349"/>
        <v>0</v>
      </c>
      <c r="CU203" s="237">
        <f t="shared" si="425"/>
        <v>0</v>
      </c>
      <c r="CV203" s="16">
        <f t="shared" si="425"/>
        <v>0</v>
      </c>
      <c r="CW203" s="16">
        <f t="shared" si="425"/>
        <v>0</v>
      </c>
      <c r="CX203" s="16">
        <f t="shared" si="425"/>
        <v>0</v>
      </c>
      <c r="CY203" s="16">
        <f t="shared" si="425"/>
        <v>0</v>
      </c>
      <c r="CZ203" s="16">
        <f t="shared" si="425"/>
        <v>0</v>
      </c>
      <c r="DA203" s="16">
        <f t="shared" si="425"/>
        <v>0</v>
      </c>
      <c r="DB203" s="16">
        <f t="shared" si="425"/>
        <v>0</v>
      </c>
      <c r="DC203" s="16">
        <f t="shared" si="425"/>
        <v>0</v>
      </c>
      <c r="DD203" s="238">
        <f t="shared" si="425"/>
        <v>0</v>
      </c>
      <c r="DE203" s="232">
        <f t="shared" si="426"/>
        <v>0</v>
      </c>
      <c r="DF203" s="132">
        <f t="shared" si="426"/>
        <v>0</v>
      </c>
      <c r="DG203" s="132">
        <f t="shared" si="426"/>
        <v>0</v>
      </c>
      <c r="DH203" s="132">
        <f t="shared" si="426"/>
        <v>0</v>
      </c>
      <c r="DI203" s="132">
        <f t="shared" si="426"/>
        <v>0</v>
      </c>
      <c r="DJ203" s="132">
        <f t="shared" si="426"/>
        <v>0</v>
      </c>
      <c r="DK203" s="132">
        <f t="shared" si="426"/>
        <v>0</v>
      </c>
      <c r="DL203" s="132">
        <f t="shared" si="426"/>
        <v>0</v>
      </c>
      <c r="DM203" s="132">
        <f t="shared" si="426"/>
        <v>0</v>
      </c>
      <c r="DN203" s="233">
        <f t="shared" si="426"/>
        <v>0</v>
      </c>
      <c r="DO203" s="232">
        <f t="shared" si="350"/>
        <v>0</v>
      </c>
      <c r="DP203" s="132">
        <f t="shared" si="351"/>
        <v>0</v>
      </c>
      <c r="DQ203" s="132">
        <f t="shared" si="352"/>
        <v>0</v>
      </c>
      <c r="DR203" s="132">
        <f t="shared" si="353"/>
        <v>0</v>
      </c>
      <c r="DS203" s="132">
        <f t="shared" si="354"/>
        <v>0</v>
      </c>
      <c r="DT203" s="132">
        <f t="shared" si="355"/>
        <v>0</v>
      </c>
      <c r="DU203" s="132">
        <f t="shared" si="356"/>
        <v>0</v>
      </c>
      <c r="DV203" s="132">
        <f t="shared" si="357"/>
        <v>0</v>
      </c>
      <c r="DW203" s="132">
        <f t="shared" si="358"/>
        <v>0</v>
      </c>
      <c r="DX203" s="233">
        <f t="shared" si="359"/>
        <v>0</v>
      </c>
      <c r="DY203" s="231" t="b">
        <f t="shared" si="396"/>
        <v>0</v>
      </c>
      <c r="DZ203" s="163"/>
      <c r="EA203" s="226" t="str">
        <f t="shared" si="397"/>
        <v/>
      </c>
      <c r="EB203" s="178" t="str">
        <f t="shared" si="398"/>
        <v/>
      </c>
      <c r="EC203" s="178" t="str">
        <f t="shared" si="399"/>
        <v/>
      </c>
      <c r="ED203" s="178" t="str">
        <f t="shared" si="400"/>
        <v/>
      </c>
      <c r="EE203" s="178" t="str">
        <f t="shared" si="401"/>
        <v/>
      </c>
      <c r="EF203" s="178" t="str">
        <f t="shared" si="402"/>
        <v/>
      </c>
      <c r="EG203" s="178" t="str">
        <f t="shared" si="403"/>
        <v/>
      </c>
      <c r="EH203" s="178" t="str">
        <f t="shared" si="404"/>
        <v/>
      </c>
      <c r="EI203" s="178" t="str">
        <f t="shared" si="405"/>
        <v/>
      </c>
      <c r="EJ203" s="227" t="str">
        <f t="shared" si="406"/>
        <v/>
      </c>
      <c r="EK203" s="230" t="str">
        <f t="shared" si="360"/>
        <v/>
      </c>
      <c r="EL203" s="177" t="str">
        <f t="shared" si="361"/>
        <v/>
      </c>
      <c r="EM203" s="177" t="str">
        <f t="shared" si="362"/>
        <v/>
      </c>
      <c r="EN203" s="177" t="str">
        <f t="shared" si="363"/>
        <v/>
      </c>
      <c r="EO203" s="177" t="str">
        <f t="shared" si="364"/>
        <v/>
      </c>
      <c r="EP203" s="177" t="str">
        <f t="shared" si="365"/>
        <v/>
      </c>
      <c r="EQ203" s="177" t="str">
        <f t="shared" si="366"/>
        <v/>
      </c>
      <c r="ER203" s="177" t="str">
        <f t="shared" si="367"/>
        <v/>
      </c>
      <c r="ES203" s="177" t="str">
        <f t="shared" si="368"/>
        <v/>
      </c>
      <c r="ET203" s="177" t="str">
        <f t="shared" si="369"/>
        <v/>
      </c>
      <c r="EU203" s="229" t="e">
        <f t="shared" si="370"/>
        <v>#VALUE!</v>
      </c>
      <c r="EV203" s="27" t="e">
        <f t="shared" si="371"/>
        <v>#VALUE!</v>
      </c>
      <c r="EW203" s="27" t="e">
        <f t="shared" si="372"/>
        <v>#VALUE!</v>
      </c>
      <c r="EX203" s="28" t="e">
        <f t="shared" si="373"/>
        <v>#VALUE!</v>
      </c>
      <c r="EY203" s="28" t="e">
        <f t="shared" si="374"/>
        <v>#VALUE!</v>
      </c>
      <c r="EZ203" s="28" t="b">
        <f t="shared" si="375"/>
        <v>0</v>
      </c>
      <c r="FA203" s="176" t="str">
        <f t="shared" si="376"/>
        <v/>
      </c>
      <c r="FB203" s="27" t="e" cm="1">
        <f t="array" aca="1" ref="FB203" ca="1">TEXT(RIGHT(10-RIGHT(SUM(INDEX(1*(MID(MID(C203,1,1)*2,ROW(INDIRECT("1:"&amp;LEN(MID(C203,1,1)*2))),1)),,))+MID(C203,2,1)+
SUM(INDEX(1*(MID(MID(C203,3,1)*2,ROW(INDIRECT("1:"&amp;LEN(MID(C203,3,1)*2))),1)),,))+MID(C203,4,1)+
SUM(INDEX(1*(MID(MID(C203,5,1)*2,ROW(INDIRECT("1:"&amp;LEN(MID(C203,5,1)*2))),1)),,))+MID(C203,6,1)+
SUM(INDEX(1*(MID(MID(C203,8,1)*2,ROW(INDIRECT("1:"&amp;LEN(MID(C203,8,1)*2))),1)),,))+MID(C203,9,1)+
SUM(INDEX(1*(MID(MID(C203,10,1)*2,ROW(INDIRECT("1:"&amp;LEN(MID(C203,10,1)*2))),1)),,)),1),1),"0")</f>
        <v>#VALUE!</v>
      </c>
      <c r="FC203" s="27" t="str">
        <f t="shared" si="377"/>
        <v/>
      </c>
      <c r="FD203" s="29" t="b">
        <f t="shared" si="378"/>
        <v>0</v>
      </c>
      <c r="FE203" s="112" t="b">
        <f>IFERROR(MATCH(D203,'Avtal för korttidsarbete'!$G$13:$G$1012,0),TRUE)</f>
        <v>1</v>
      </c>
      <c r="FF203" s="112" t="b">
        <f t="shared" si="407"/>
        <v>0</v>
      </c>
      <c r="FG203" s="113" t="str" cm="1">
        <f t="array" ref="FG203">IF(FE203=TRUE,"x",INDEX('Avtal för korttidsarbete'!$E$13:$E$1012,$FE203))</f>
        <v>x</v>
      </c>
      <c r="FH203" s="113" t="str" cm="1">
        <f t="array" ref="FH203">IF(FE203=TRUE,"x",INDEX('Avtal för korttidsarbete'!$F$13:$F$1012,$FE203))</f>
        <v>x</v>
      </c>
      <c r="FI203" s="112" t="b">
        <f t="shared" si="408"/>
        <v>0</v>
      </c>
      <c r="FJ203" s="135">
        <f t="shared" si="409"/>
        <v>44166</v>
      </c>
      <c r="FK203" s="135">
        <f t="shared" si="410"/>
        <v>44377</v>
      </c>
      <c r="FL203" s="112" t="b">
        <f t="shared" si="411"/>
        <v>0</v>
      </c>
      <c r="FM203" s="113">
        <f t="shared" si="412"/>
        <v>44166</v>
      </c>
      <c r="FN203" s="135">
        <f t="shared" si="413"/>
        <v>44377</v>
      </c>
      <c r="FO203" s="148" t="b">
        <f>IFERROR(INDEX('Avtal för korttidsarbete'!R:R,MATCH(D203,'Avtal för korttidsarbete'!$G:$G,0)),TRUE)</f>
        <v>1</v>
      </c>
      <c r="FP203" s="135" t="str">
        <f>IF(FO203,"-",INDEX('Avtal för korttidsarbete'!$D:$D,MATCH(D203,'Avtal för korttidsarbete'!$G:$G,0)))</f>
        <v>-</v>
      </c>
      <c r="FQ203" s="113" t="b">
        <f>IFERROR(G203&gt;INDEX(Uppsägningar!E:E,MATCH(C203,Uppsägningar!C:C,0)),FALSE)</f>
        <v>0</v>
      </c>
    </row>
    <row r="204" spans="1:173" x14ac:dyDescent="0.25">
      <c r="A204" s="19">
        <v>188</v>
      </c>
      <c r="B204" s="20"/>
      <c r="C204" s="183"/>
      <c r="D204" s="66"/>
      <c r="E204" s="212">
        <f>IFERROR(INDEX(Admin!$C$7:$C$10,MATCH(FP204,TblNivåValTExt,0)),0)</f>
        <v>0</v>
      </c>
      <c r="F204" s="1"/>
      <c r="G204" s="1"/>
      <c r="H204" s="78"/>
      <c r="I204" s="181"/>
      <c r="J204" s="181"/>
      <c r="K204" s="182"/>
      <c r="L204" s="182"/>
      <c r="M204" s="181"/>
      <c r="N204" s="181"/>
      <c r="O204" s="181"/>
      <c r="P204" s="182"/>
      <c r="Q204" s="182"/>
      <c r="R204" s="181"/>
      <c r="S204" s="181"/>
      <c r="T204" s="181"/>
      <c r="U204" s="182"/>
      <c r="V204" s="182"/>
      <c r="W204" s="181"/>
      <c r="X204" s="181"/>
      <c r="Y204" s="181"/>
      <c r="Z204" s="182"/>
      <c r="AA204" s="182"/>
      <c r="AB204" s="181"/>
      <c r="AC204" s="181"/>
      <c r="AD204" s="181"/>
      <c r="AE204" s="182"/>
      <c r="AF204" s="182"/>
      <c r="AG204" s="181"/>
      <c r="AH204" s="181"/>
      <c r="AI204" s="181"/>
      <c r="AJ204" s="182"/>
      <c r="AK204" s="182"/>
      <c r="AL204" s="181"/>
      <c r="AM204" s="181"/>
      <c r="AN204" s="181"/>
      <c r="AO204" s="182"/>
      <c r="AP204" s="182"/>
      <c r="AQ204" s="181"/>
      <c r="AR204" s="181"/>
      <c r="AS204" s="181"/>
      <c r="AT204" s="182"/>
      <c r="AU204" s="182"/>
      <c r="AV204" s="181"/>
      <c r="AW204" s="181"/>
      <c r="AX204" s="181"/>
      <c r="AY204" s="182"/>
      <c r="AZ204" s="182"/>
      <c r="BA204" s="181"/>
      <c r="BB204" s="181"/>
      <c r="BC204" s="181"/>
      <c r="BD204" s="182"/>
      <c r="BE204" s="182"/>
      <c r="BF204" s="181"/>
      <c r="BG204" s="180">
        <f t="shared" si="379"/>
        <v>0</v>
      </c>
      <c r="BH204" s="116" t="str">
        <f t="shared" si="380"/>
        <v/>
      </c>
      <c r="BI204" s="80" t="b">
        <f t="shared" si="328"/>
        <v>0</v>
      </c>
      <c r="BJ204" s="80" t="str">
        <f t="shared" si="329"/>
        <v/>
      </c>
      <c r="BK204" s="80" t="b">
        <f t="shared" si="381"/>
        <v>0</v>
      </c>
      <c r="BL204" s="13" t="str">
        <f t="shared" si="330"/>
        <v/>
      </c>
      <c r="BM204" s="13" t="b">
        <f t="shared" si="382"/>
        <v>0</v>
      </c>
      <c r="BN204" s="35" t="str">
        <f t="shared" si="331"/>
        <v/>
      </c>
      <c r="BO204" s="13" t="b">
        <f t="shared" si="332"/>
        <v>0</v>
      </c>
      <c r="BP204" s="35" t="str">
        <f t="shared" si="333"/>
        <v/>
      </c>
      <c r="BQ204" s="13" t="b">
        <f t="shared" si="334"/>
        <v>0</v>
      </c>
      <c r="BR204" s="35" t="str">
        <f t="shared" si="335"/>
        <v/>
      </c>
      <c r="BS204" s="35" t="b">
        <f t="shared" si="336"/>
        <v>0</v>
      </c>
      <c r="BT204" s="35" t="str">
        <f t="shared" si="337"/>
        <v/>
      </c>
      <c r="BU204" s="35" t="b">
        <f t="shared" si="338"/>
        <v>0</v>
      </c>
      <c r="BV204" s="35" t="str">
        <f t="shared" si="339"/>
        <v/>
      </c>
      <c r="BW204" s="13" t="b">
        <f t="shared" si="414"/>
        <v>0</v>
      </c>
      <c r="BX204" s="35" t="str">
        <f t="shared" si="340"/>
        <v/>
      </c>
      <c r="BY204" s="265" t="b">
        <f t="shared" si="383"/>
        <v>0</v>
      </c>
      <c r="BZ204" s="35" t="str">
        <f t="shared" si="341"/>
        <v/>
      </c>
      <c r="CA204" s="265" t="b">
        <f t="shared" si="384"/>
        <v>0</v>
      </c>
      <c r="CB204" s="35" t="str">
        <f t="shared" si="342"/>
        <v/>
      </c>
      <c r="CC204" s="272" t="b">
        <f t="shared" si="385"/>
        <v>0</v>
      </c>
      <c r="CD204" s="35" t="str">
        <f t="shared" si="343"/>
        <v/>
      </c>
      <c r="CE204" s="13" t="b">
        <f t="shared" si="344"/>
        <v>0</v>
      </c>
      <c r="CF204" s="35" t="str">
        <f t="shared" si="345"/>
        <v/>
      </c>
      <c r="CG204" s="179">
        <f t="shared" si="346"/>
        <v>0</v>
      </c>
      <c r="CH204" s="179">
        <f t="shared" si="347"/>
        <v>0</v>
      </c>
      <c r="CI204" s="218">
        <f t="shared" si="386"/>
        <v>0</v>
      </c>
      <c r="CJ204" s="218">
        <f t="shared" si="387"/>
        <v>0</v>
      </c>
      <c r="CK204" s="218">
        <f t="shared" si="388"/>
        <v>0</v>
      </c>
      <c r="CL204" s="218">
        <f t="shared" si="389"/>
        <v>0</v>
      </c>
      <c r="CM204" s="218">
        <f t="shared" si="390"/>
        <v>0</v>
      </c>
      <c r="CN204" s="218">
        <f t="shared" si="391"/>
        <v>0</v>
      </c>
      <c r="CO204" s="218">
        <f t="shared" si="392"/>
        <v>0</v>
      </c>
      <c r="CP204" s="218">
        <f t="shared" si="393"/>
        <v>0</v>
      </c>
      <c r="CQ204" s="218">
        <f t="shared" si="394"/>
        <v>0</v>
      </c>
      <c r="CR204" s="218">
        <f t="shared" si="395"/>
        <v>0</v>
      </c>
      <c r="CS204" s="14">
        <f t="shared" si="348"/>
        <v>0</v>
      </c>
      <c r="CT204" s="236">
        <f t="shared" si="349"/>
        <v>0</v>
      </c>
      <c r="CU204" s="237">
        <f t="shared" si="425"/>
        <v>0</v>
      </c>
      <c r="CV204" s="16">
        <f t="shared" si="425"/>
        <v>0</v>
      </c>
      <c r="CW204" s="16">
        <f t="shared" si="425"/>
        <v>0</v>
      </c>
      <c r="CX204" s="16">
        <f t="shared" si="425"/>
        <v>0</v>
      </c>
      <c r="CY204" s="16">
        <f t="shared" si="425"/>
        <v>0</v>
      </c>
      <c r="CZ204" s="16">
        <f t="shared" si="425"/>
        <v>0</v>
      </c>
      <c r="DA204" s="16">
        <f t="shared" si="425"/>
        <v>0</v>
      </c>
      <c r="DB204" s="16">
        <f t="shared" si="425"/>
        <v>0</v>
      </c>
      <c r="DC204" s="16">
        <f t="shared" si="425"/>
        <v>0</v>
      </c>
      <c r="DD204" s="238">
        <f t="shared" si="425"/>
        <v>0</v>
      </c>
      <c r="DE204" s="232">
        <f t="shared" si="426"/>
        <v>0</v>
      </c>
      <c r="DF204" s="132">
        <f t="shared" si="426"/>
        <v>0</v>
      </c>
      <c r="DG204" s="132">
        <f t="shared" si="426"/>
        <v>0</v>
      </c>
      <c r="DH204" s="132">
        <f t="shared" si="426"/>
        <v>0</v>
      </c>
      <c r="DI204" s="132">
        <f t="shared" si="426"/>
        <v>0</v>
      </c>
      <c r="DJ204" s="132">
        <f t="shared" si="426"/>
        <v>0</v>
      </c>
      <c r="DK204" s="132">
        <f t="shared" si="426"/>
        <v>0</v>
      </c>
      <c r="DL204" s="132">
        <f t="shared" si="426"/>
        <v>0</v>
      </c>
      <c r="DM204" s="132">
        <f t="shared" si="426"/>
        <v>0</v>
      </c>
      <c r="DN204" s="233">
        <f t="shared" si="426"/>
        <v>0</v>
      </c>
      <c r="DO204" s="232">
        <f t="shared" si="350"/>
        <v>0</v>
      </c>
      <c r="DP204" s="132">
        <f t="shared" si="351"/>
        <v>0</v>
      </c>
      <c r="DQ204" s="132">
        <f t="shared" si="352"/>
        <v>0</v>
      </c>
      <c r="DR204" s="132">
        <f t="shared" si="353"/>
        <v>0</v>
      </c>
      <c r="DS204" s="132">
        <f t="shared" si="354"/>
        <v>0</v>
      </c>
      <c r="DT204" s="132">
        <f t="shared" si="355"/>
        <v>0</v>
      </c>
      <c r="DU204" s="132">
        <f t="shared" si="356"/>
        <v>0</v>
      </c>
      <c r="DV204" s="132">
        <f t="shared" si="357"/>
        <v>0</v>
      </c>
      <c r="DW204" s="132">
        <f t="shared" si="358"/>
        <v>0</v>
      </c>
      <c r="DX204" s="233">
        <f t="shared" si="359"/>
        <v>0</v>
      </c>
      <c r="DY204" s="231" t="b">
        <f t="shared" si="396"/>
        <v>0</v>
      </c>
      <c r="DZ204" s="163"/>
      <c r="EA204" s="226" t="str">
        <f t="shared" si="397"/>
        <v/>
      </c>
      <c r="EB204" s="178" t="str">
        <f t="shared" si="398"/>
        <v/>
      </c>
      <c r="EC204" s="178" t="str">
        <f t="shared" si="399"/>
        <v/>
      </c>
      <c r="ED204" s="178" t="str">
        <f t="shared" si="400"/>
        <v/>
      </c>
      <c r="EE204" s="178" t="str">
        <f t="shared" si="401"/>
        <v/>
      </c>
      <c r="EF204" s="178" t="str">
        <f t="shared" si="402"/>
        <v/>
      </c>
      <c r="EG204" s="178" t="str">
        <f t="shared" si="403"/>
        <v/>
      </c>
      <c r="EH204" s="178" t="str">
        <f t="shared" si="404"/>
        <v/>
      </c>
      <c r="EI204" s="178" t="str">
        <f t="shared" si="405"/>
        <v/>
      </c>
      <c r="EJ204" s="227" t="str">
        <f t="shared" si="406"/>
        <v/>
      </c>
      <c r="EK204" s="230" t="str">
        <f t="shared" si="360"/>
        <v/>
      </c>
      <c r="EL204" s="177" t="str">
        <f t="shared" si="361"/>
        <v/>
      </c>
      <c r="EM204" s="177" t="str">
        <f t="shared" si="362"/>
        <v/>
      </c>
      <c r="EN204" s="177" t="str">
        <f t="shared" si="363"/>
        <v/>
      </c>
      <c r="EO204" s="177" t="str">
        <f t="shared" si="364"/>
        <v/>
      </c>
      <c r="EP204" s="177" t="str">
        <f t="shared" si="365"/>
        <v/>
      </c>
      <c r="EQ204" s="177" t="str">
        <f t="shared" si="366"/>
        <v/>
      </c>
      <c r="ER204" s="177" t="str">
        <f t="shared" si="367"/>
        <v/>
      </c>
      <c r="ES204" s="177" t="str">
        <f t="shared" si="368"/>
        <v/>
      </c>
      <c r="ET204" s="177" t="str">
        <f t="shared" si="369"/>
        <v/>
      </c>
      <c r="EU204" s="229" t="e">
        <f t="shared" si="370"/>
        <v>#VALUE!</v>
      </c>
      <c r="EV204" s="27" t="e">
        <f t="shared" si="371"/>
        <v>#VALUE!</v>
      </c>
      <c r="EW204" s="27" t="e">
        <f t="shared" si="372"/>
        <v>#VALUE!</v>
      </c>
      <c r="EX204" s="28" t="e">
        <f t="shared" si="373"/>
        <v>#VALUE!</v>
      </c>
      <c r="EY204" s="28" t="e">
        <f t="shared" si="374"/>
        <v>#VALUE!</v>
      </c>
      <c r="EZ204" s="28" t="b">
        <f t="shared" si="375"/>
        <v>0</v>
      </c>
      <c r="FA204" s="176" t="str">
        <f t="shared" si="376"/>
        <v/>
      </c>
      <c r="FB204" s="27" t="e" cm="1">
        <f t="array" aca="1" ref="FB204" ca="1">TEXT(RIGHT(10-RIGHT(SUM(INDEX(1*(MID(MID(C204,1,1)*2,ROW(INDIRECT("1:"&amp;LEN(MID(C204,1,1)*2))),1)),,))+MID(C204,2,1)+
SUM(INDEX(1*(MID(MID(C204,3,1)*2,ROW(INDIRECT("1:"&amp;LEN(MID(C204,3,1)*2))),1)),,))+MID(C204,4,1)+
SUM(INDEX(1*(MID(MID(C204,5,1)*2,ROW(INDIRECT("1:"&amp;LEN(MID(C204,5,1)*2))),1)),,))+MID(C204,6,1)+
SUM(INDEX(1*(MID(MID(C204,8,1)*2,ROW(INDIRECT("1:"&amp;LEN(MID(C204,8,1)*2))),1)),,))+MID(C204,9,1)+
SUM(INDEX(1*(MID(MID(C204,10,1)*2,ROW(INDIRECT("1:"&amp;LEN(MID(C204,10,1)*2))),1)),,)),1),1),"0")</f>
        <v>#VALUE!</v>
      </c>
      <c r="FC204" s="27" t="str">
        <f t="shared" si="377"/>
        <v/>
      </c>
      <c r="FD204" s="29" t="b">
        <f t="shared" si="378"/>
        <v>0</v>
      </c>
      <c r="FE204" s="112" t="b">
        <f>IFERROR(MATCH(D204,'Avtal för korttidsarbete'!$G$13:$G$1012,0),TRUE)</f>
        <v>1</v>
      </c>
      <c r="FF204" s="112" t="b">
        <f t="shared" si="407"/>
        <v>0</v>
      </c>
      <c r="FG204" s="113" t="str" cm="1">
        <f t="array" ref="FG204">IF(FE204=TRUE,"x",INDEX('Avtal för korttidsarbete'!$E$13:$E$1012,$FE204))</f>
        <v>x</v>
      </c>
      <c r="FH204" s="113" t="str" cm="1">
        <f t="array" ref="FH204">IF(FE204=TRUE,"x",INDEX('Avtal för korttidsarbete'!$F$13:$F$1012,$FE204))</f>
        <v>x</v>
      </c>
      <c r="FI204" s="112" t="b">
        <f t="shared" si="408"/>
        <v>0</v>
      </c>
      <c r="FJ204" s="135">
        <f t="shared" si="409"/>
        <v>44166</v>
      </c>
      <c r="FK204" s="135">
        <f t="shared" si="410"/>
        <v>44377</v>
      </c>
      <c r="FL204" s="112" t="b">
        <f t="shared" si="411"/>
        <v>0</v>
      </c>
      <c r="FM204" s="113">
        <f t="shared" si="412"/>
        <v>44166</v>
      </c>
      <c r="FN204" s="135">
        <f t="shared" si="413"/>
        <v>44377</v>
      </c>
      <c r="FO204" s="148" t="b">
        <f>IFERROR(INDEX('Avtal för korttidsarbete'!R:R,MATCH(D204,'Avtal för korttidsarbete'!$G:$G,0)),TRUE)</f>
        <v>1</v>
      </c>
      <c r="FP204" s="135" t="str">
        <f>IF(FO204,"-",INDEX('Avtal för korttidsarbete'!$D:$D,MATCH(D204,'Avtal för korttidsarbete'!$G:$G,0)))</f>
        <v>-</v>
      </c>
      <c r="FQ204" s="113" t="b">
        <f>IFERROR(G204&gt;INDEX(Uppsägningar!E:E,MATCH(C204,Uppsägningar!C:C,0)),FALSE)</f>
        <v>0</v>
      </c>
    </row>
    <row r="205" spans="1:173" x14ac:dyDescent="0.25">
      <c r="A205" s="19">
        <v>189</v>
      </c>
      <c r="B205" s="20"/>
      <c r="C205" s="183"/>
      <c r="D205" s="66"/>
      <c r="E205" s="212">
        <f>IFERROR(INDEX(Admin!$C$7:$C$10,MATCH(FP205,TblNivåValTExt,0)),0)</f>
        <v>0</v>
      </c>
      <c r="F205" s="1"/>
      <c r="G205" s="1"/>
      <c r="H205" s="78"/>
      <c r="I205" s="181"/>
      <c r="J205" s="181"/>
      <c r="K205" s="182"/>
      <c r="L205" s="182"/>
      <c r="M205" s="181"/>
      <c r="N205" s="181"/>
      <c r="O205" s="181"/>
      <c r="P205" s="182"/>
      <c r="Q205" s="182"/>
      <c r="R205" s="181"/>
      <c r="S205" s="181"/>
      <c r="T205" s="181"/>
      <c r="U205" s="182"/>
      <c r="V205" s="182"/>
      <c r="W205" s="181"/>
      <c r="X205" s="181"/>
      <c r="Y205" s="181"/>
      <c r="Z205" s="182"/>
      <c r="AA205" s="182"/>
      <c r="AB205" s="181"/>
      <c r="AC205" s="181"/>
      <c r="AD205" s="181"/>
      <c r="AE205" s="182"/>
      <c r="AF205" s="182"/>
      <c r="AG205" s="181"/>
      <c r="AH205" s="181"/>
      <c r="AI205" s="181"/>
      <c r="AJ205" s="182"/>
      <c r="AK205" s="182"/>
      <c r="AL205" s="181"/>
      <c r="AM205" s="181"/>
      <c r="AN205" s="181"/>
      <c r="AO205" s="182"/>
      <c r="AP205" s="182"/>
      <c r="AQ205" s="181"/>
      <c r="AR205" s="181"/>
      <c r="AS205" s="181"/>
      <c r="AT205" s="182"/>
      <c r="AU205" s="182"/>
      <c r="AV205" s="181"/>
      <c r="AW205" s="181"/>
      <c r="AX205" s="181"/>
      <c r="AY205" s="182"/>
      <c r="AZ205" s="182"/>
      <c r="BA205" s="181"/>
      <c r="BB205" s="181"/>
      <c r="BC205" s="181"/>
      <c r="BD205" s="182"/>
      <c r="BE205" s="182"/>
      <c r="BF205" s="181"/>
      <c r="BG205" s="180">
        <f t="shared" si="379"/>
        <v>0</v>
      </c>
      <c r="BH205" s="116" t="str">
        <f t="shared" si="380"/>
        <v/>
      </c>
      <c r="BI205" s="80" t="b">
        <f t="shared" si="328"/>
        <v>0</v>
      </c>
      <c r="BJ205" s="80" t="str">
        <f t="shared" si="329"/>
        <v/>
      </c>
      <c r="BK205" s="80" t="b">
        <f t="shared" si="381"/>
        <v>0</v>
      </c>
      <c r="BL205" s="13" t="str">
        <f t="shared" si="330"/>
        <v/>
      </c>
      <c r="BM205" s="13" t="b">
        <f t="shared" si="382"/>
        <v>0</v>
      </c>
      <c r="BN205" s="35" t="str">
        <f t="shared" si="331"/>
        <v/>
      </c>
      <c r="BO205" s="13" t="b">
        <f t="shared" si="332"/>
        <v>0</v>
      </c>
      <c r="BP205" s="35" t="str">
        <f t="shared" si="333"/>
        <v/>
      </c>
      <c r="BQ205" s="13" t="b">
        <f t="shared" si="334"/>
        <v>0</v>
      </c>
      <c r="BR205" s="35" t="str">
        <f t="shared" si="335"/>
        <v/>
      </c>
      <c r="BS205" s="35" t="b">
        <f t="shared" si="336"/>
        <v>0</v>
      </c>
      <c r="BT205" s="35" t="str">
        <f t="shared" si="337"/>
        <v/>
      </c>
      <c r="BU205" s="35" t="b">
        <f t="shared" si="338"/>
        <v>0</v>
      </c>
      <c r="BV205" s="35" t="str">
        <f t="shared" si="339"/>
        <v/>
      </c>
      <c r="BW205" s="13" t="b">
        <f t="shared" si="414"/>
        <v>0</v>
      </c>
      <c r="BX205" s="35" t="str">
        <f t="shared" si="340"/>
        <v/>
      </c>
      <c r="BY205" s="265" t="b">
        <f t="shared" si="383"/>
        <v>0</v>
      </c>
      <c r="BZ205" s="35" t="str">
        <f t="shared" si="341"/>
        <v/>
      </c>
      <c r="CA205" s="265" t="b">
        <f t="shared" si="384"/>
        <v>0</v>
      </c>
      <c r="CB205" s="35" t="str">
        <f t="shared" si="342"/>
        <v/>
      </c>
      <c r="CC205" s="272" t="b">
        <f t="shared" si="385"/>
        <v>0</v>
      </c>
      <c r="CD205" s="35" t="str">
        <f t="shared" si="343"/>
        <v/>
      </c>
      <c r="CE205" s="13" t="b">
        <f t="shared" si="344"/>
        <v>0</v>
      </c>
      <c r="CF205" s="35" t="str">
        <f t="shared" si="345"/>
        <v/>
      </c>
      <c r="CG205" s="179">
        <f t="shared" si="346"/>
        <v>0</v>
      </c>
      <c r="CH205" s="179">
        <f t="shared" si="347"/>
        <v>0</v>
      </c>
      <c r="CI205" s="218">
        <f t="shared" si="386"/>
        <v>0</v>
      </c>
      <c r="CJ205" s="218">
        <f t="shared" si="387"/>
        <v>0</v>
      </c>
      <c r="CK205" s="218">
        <f t="shared" si="388"/>
        <v>0</v>
      </c>
      <c r="CL205" s="218">
        <f t="shared" si="389"/>
        <v>0</v>
      </c>
      <c r="CM205" s="218">
        <f t="shared" si="390"/>
        <v>0</v>
      </c>
      <c r="CN205" s="218">
        <f t="shared" si="391"/>
        <v>0</v>
      </c>
      <c r="CO205" s="218">
        <f t="shared" si="392"/>
        <v>0</v>
      </c>
      <c r="CP205" s="218">
        <f t="shared" si="393"/>
        <v>0</v>
      </c>
      <c r="CQ205" s="218">
        <f t="shared" si="394"/>
        <v>0</v>
      </c>
      <c r="CR205" s="218">
        <f t="shared" si="395"/>
        <v>0</v>
      </c>
      <c r="CS205" s="14">
        <f t="shared" si="348"/>
        <v>0</v>
      </c>
      <c r="CT205" s="236">
        <f t="shared" si="349"/>
        <v>0</v>
      </c>
      <c r="CU205" s="237">
        <f t="shared" si="425"/>
        <v>0</v>
      </c>
      <c r="CV205" s="16">
        <f t="shared" si="425"/>
        <v>0</v>
      </c>
      <c r="CW205" s="16">
        <f t="shared" si="425"/>
        <v>0</v>
      </c>
      <c r="CX205" s="16">
        <f t="shared" si="425"/>
        <v>0</v>
      </c>
      <c r="CY205" s="16">
        <f t="shared" si="425"/>
        <v>0</v>
      </c>
      <c r="CZ205" s="16">
        <f t="shared" si="425"/>
        <v>0</v>
      </c>
      <c r="DA205" s="16">
        <f t="shared" si="425"/>
        <v>0</v>
      </c>
      <c r="DB205" s="16">
        <f t="shared" si="425"/>
        <v>0</v>
      </c>
      <c r="DC205" s="16">
        <f t="shared" si="425"/>
        <v>0</v>
      </c>
      <c r="DD205" s="238">
        <f t="shared" si="425"/>
        <v>0</v>
      </c>
      <c r="DE205" s="232">
        <f t="shared" si="426"/>
        <v>0</v>
      </c>
      <c r="DF205" s="132">
        <f t="shared" si="426"/>
        <v>0</v>
      </c>
      <c r="DG205" s="132">
        <f t="shared" si="426"/>
        <v>0</v>
      </c>
      <c r="DH205" s="132">
        <f t="shared" si="426"/>
        <v>0</v>
      </c>
      <c r="DI205" s="132">
        <f t="shared" si="426"/>
        <v>0</v>
      </c>
      <c r="DJ205" s="132">
        <f t="shared" si="426"/>
        <v>0</v>
      </c>
      <c r="DK205" s="132">
        <f t="shared" si="426"/>
        <v>0</v>
      </c>
      <c r="DL205" s="132">
        <f t="shared" si="426"/>
        <v>0</v>
      </c>
      <c r="DM205" s="132">
        <f t="shared" si="426"/>
        <v>0</v>
      </c>
      <c r="DN205" s="233">
        <f t="shared" si="426"/>
        <v>0</v>
      </c>
      <c r="DO205" s="232">
        <f t="shared" si="350"/>
        <v>0</v>
      </c>
      <c r="DP205" s="132">
        <f t="shared" si="351"/>
        <v>0</v>
      </c>
      <c r="DQ205" s="132">
        <f t="shared" si="352"/>
        <v>0</v>
      </c>
      <c r="DR205" s="132">
        <f t="shared" si="353"/>
        <v>0</v>
      </c>
      <c r="DS205" s="132">
        <f t="shared" si="354"/>
        <v>0</v>
      </c>
      <c r="DT205" s="132">
        <f t="shared" si="355"/>
        <v>0</v>
      </c>
      <c r="DU205" s="132">
        <f t="shared" si="356"/>
        <v>0</v>
      </c>
      <c r="DV205" s="132">
        <f t="shared" si="357"/>
        <v>0</v>
      </c>
      <c r="DW205" s="132">
        <f t="shared" si="358"/>
        <v>0</v>
      </c>
      <c r="DX205" s="233">
        <f t="shared" si="359"/>
        <v>0</v>
      </c>
      <c r="DY205" s="231" t="b">
        <f t="shared" si="396"/>
        <v>0</v>
      </c>
      <c r="DZ205" s="163"/>
      <c r="EA205" s="226" t="str">
        <f t="shared" si="397"/>
        <v/>
      </c>
      <c r="EB205" s="178" t="str">
        <f t="shared" si="398"/>
        <v/>
      </c>
      <c r="EC205" s="178" t="str">
        <f t="shared" si="399"/>
        <v/>
      </c>
      <c r="ED205" s="178" t="str">
        <f t="shared" si="400"/>
        <v/>
      </c>
      <c r="EE205" s="178" t="str">
        <f t="shared" si="401"/>
        <v/>
      </c>
      <c r="EF205" s="178" t="str">
        <f t="shared" si="402"/>
        <v/>
      </c>
      <c r="EG205" s="178" t="str">
        <f t="shared" si="403"/>
        <v/>
      </c>
      <c r="EH205" s="178" t="str">
        <f t="shared" si="404"/>
        <v/>
      </c>
      <c r="EI205" s="178" t="str">
        <f t="shared" si="405"/>
        <v/>
      </c>
      <c r="EJ205" s="227" t="str">
        <f t="shared" si="406"/>
        <v/>
      </c>
      <c r="EK205" s="230" t="str">
        <f t="shared" si="360"/>
        <v/>
      </c>
      <c r="EL205" s="177" t="str">
        <f t="shared" si="361"/>
        <v/>
      </c>
      <c r="EM205" s="177" t="str">
        <f t="shared" si="362"/>
        <v/>
      </c>
      <c r="EN205" s="177" t="str">
        <f t="shared" si="363"/>
        <v/>
      </c>
      <c r="EO205" s="177" t="str">
        <f t="shared" si="364"/>
        <v/>
      </c>
      <c r="EP205" s="177" t="str">
        <f t="shared" si="365"/>
        <v/>
      </c>
      <c r="EQ205" s="177" t="str">
        <f t="shared" si="366"/>
        <v/>
      </c>
      <c r="ER205" s="177" t="str">
        <f t="shared" si="367"/>
        <v/>
      </c>
      <c r="ES205" s="177" t="str">
        <f t="shared" si="368"/>
        <v/>
      </c>
      <c r="ET205" s="177" t="str">
        <f t="shared" si="369"/>
        <v/>
      </c>
      <c r="EU205" s="229" t="e">
        <f t="shared" si="370"/>
        <v>#VALUE!</v>
      </c>
      <c r="EV205" s="27" t="e">
        <f t="shared" si="371"/>
        <v>#VALUE!</v>
      </c>
      <c r="EW205" s="27" t="e">
        <f t="shared" si="372"/>
        <v>#VALUE!</v>
      </c>
      <c r="EX205" s="28" t="e">
        <f t="shared" si="373"/>
        <v>#VALUE!</v>
      </c>
      <c r="EY205" s="28" t="e">
        <f t="shared" si="374"/>
        <v>#VALUE!</v>
      </c>
      <c r="EZ205" s="28" t="b">
        <f t="shared" si="375"/>
        <v>0</v>
      </c>
      <c r="FA205" s="176" t="str">
        <f t="shared" si="376"/>
        <v/>
      </c>
      <c r="FB205" s="27" t="e" cm="1">
        <f t="array" aca="1" ref="FB205" ca="1">TEXT(RIGHT(10-RIGHT(SUM(INDEX(1*(MID(MID(C205,1,1)*2,ROW(INDIRECT("1:"&amp;LEN(MID(C205,1,1)*2))),1)),,))+MID(C205,2,1)+
SUM(INDEX(1*(MID(MID(C205,3,1)*2,ROW(INDIRECT("1:"&amp;LEN(MID(C205,3,1)*2))),1)),,))+MID(C205,4,1)+
SUM(INDEX(1*(MID(MID(C205,5,1)*2,ROW(INDIRECT("1:"&amp;LEN(MID(C205,5,1)*2))),1)),,))+MID(C205,6,1)+
SUM(INDEX(1*(MID(MID(C205,8,1)*2,ROW(INDIRECT("1:"&amp;LEN(MID(C205,8,1)*2))),1)),,))+MID(C205,9,1)+
SUM(INDEX(1*(MID(MID(C205,10,1)*2,ROW(INDIRECT("1:"&amp;LEN(MID(C205,10,1)*2))),1)),,)),1),1),"0")</f>
        <v>#VALUE!</v>
      </c>
      <c r="FC205" s="27" t="str">
        <f t="shared" si="377"/>
        <v/>
      </c>
      <c r="FD205" s="29" t="b">
        <f t="shared" si="378"/>
        <v>0</v>
      </c>
      <c r="FE205" s="112" t="b">
        <f>IFERROR(MATCH(D205,'Avtal för korttidsarbete'!$G$13:$G$1012,0),TRUE)</f>
        <v>1</v>
      </c>
      <c r="FF205" s="112" t="b">
        <f t="shared" si="407"/>
        <v>0</v>
      </c>
      <c r="FG205" s="113" t="str" cm="1">
        <f t="array" ref="FG205">IF(FE205=TRUE,"x",INDEX('Avtal för korttidsarbete'!$E$13:$E$1012,$FE205))</f>
        <v>x</v>
      </c>
      <c r="FH205" s="113" t="str" cm="1">
        <f t="array" ref="FH205">IF(FE205=TRUE,"x",INDEX('Avtal för korttidsarbete'!$F$13:$F$1012,$FE205))</f>
        <v>x</v>
      </c>
      <c r="FI205" s="112" t="b">
        <f t="shared" si="408"/>
        <v>0</v>
      </c>
      <c r="FJ205" s="135">
        <f t="shared" si="409"/>
        <v>44166</v>
      </c>
      <c r="FK205" s="135">
        <f t="shared" si="410"/>
        <v>44377</v>
      </c>
      <c r="FL205" s="112" t="b">
        <f t="shared" si="411"/>
        <v>0</v>
      </c>
      <c r="FM205" s="113">
        <f t="shared" si="412"/>
        <v>44166</v>
      </c>
      <c r="FN205" s="135">
        <f t="shared" si="413"/>
        <v>44377</v>
      </c>
      <c r="FO205" s="148" t="b">
        <f>IFERROR(INDEX('Avtal för korttidsarbete'!R:R,MATCH(D205,'Avtal för korttidsarbete'!$G:$G,0)),TRUE)</f>
        <v>1</v>
      </c>
      <c r="FP205" s="135" t="str">
        <f>IF(FO205,"-",INDEX('Avtal för korttidsarbete'!$D:$D,MATCH(D205,'Avtal för korttidsarbete'!$G:$G,0)))</f>
        <v>-</v>
      </c>
      <c r="FQ205" s="113" t="b">
        <f>IFERROR(G205&gt;INDEX(Uppsägningar!E:E,MATCH(C205,Uppsägningar!C:C,0)),FALSE)</f>
        <v>0</v>
      </c>
    </row>
    <row r="206" spans="1:173" x14ac:dyDescent="0.25">
      <c r="A206" s="19">
        <v>190</v>
      </c>
      <c r="B206" s="20"/>
      <c r="C206" s="183"/>
      <c r="D206" s="66"/>
      <c r="E206" s="212">
        <f>IFERROR(INDEX(Admin!$C$7:$C$10,MATCH(FP206,TblNivåValTExt,0)),0)</f>
        <v>0</v>
      </c>
      <c r="F206" s="1"/>
      <c r="G206" s="1"/>
      <c r="H206" s="78"/>
      <c r="I206" s="181"/>
      <c r="J206" s="181"/>
      <c r="K206" s="182"/>
      <c r="L206" s="182"/>
      <c r="M206" s="181"/>
      <c r="N206" s="181"/>
      <c r="O206" s="181"/>
      <c r="P206" s="182"/>
      <c r="Q206" s="182"/>
      <c r="R206" s="181"/>
      <c r="S206" s="181"/>
      <c r="T206" s="181"/>
      <c r="U206" s="182"/>
      <c r="V206" s="182"/>
      <c r="W206" s="181"/>
      <c r="X206" s="181"/>
      <c r="Y206" s="181"/>
      <c r="Z206" s="182"/>
      <c r="AA206" s="182"/>
      <c r="AB206" s="181"/>
      <c r="AC206" s="181"/>
      <c r="AD206" s="181"/>
      <c r="AE206" s="182"/>
      <c r="AF206" s="182"/>
      <c r="AG206" s="181"/>
      <c r="AH206" s="181"/>
      <c r="AI206" s="181"/>
      <c r="AJ206" s="182"/>
      <c r="AK206" s="182"/>
      <c r="AL206" s="181"/>
      <c r="AM206" s="181"/>
      <c r="AN206" s="181"/>
      <c r="AO206" s="182"/>
      <c r="AP206" s="182"/>
      <c r="AQ206" s="181"/>
      <c r="AR206" s="181"/>
      <c r="AS206" s="181"/>
      <c r="AT206" s="182"/>
      <c r="AU206" s="182"/>
      <c r="AV206" s="181"/>
      <c r="AW206" s="181"/>
      <c r="AX206" s="181"/>
      <c r="AY206" s="182"/>
      <c r="AZ206" s="182"/>
      <c r="BA206" s="181"/>
      <c r="BB206" s="181"/>
      <c r="BC206" s="181"/>
      <c r="BD206" s="182"/>
      <c r="BE206" s="182"/>
      <c r="BF206" s="181"/>
      <c r="BG206" s="180">
        <f t="shared" si="379"/>
        <v>0</v>
      </c>
      <c r="BH206" s="116" t="str">
        <f t="shared" si="380"/>
        <v/>
      </c>
      <c r="BI206" s="80" t="b">
        <f t="shared" si="328"/>
        <v>0</v>
      </c>
      <c r="BJ206" s="80" t="str">
        <f t="shared" si="329"/>
        <v/>
      </c>
      <c r="BK206" s="80" t="b">
        <f t="shared" si="381"/>
        <v>0</v>
      </c>
      <c r="BL206" s="13" t="str">
        <f t="shared" si="330"/>
        <v/>
      </c>
      <c r="BM206" s="13" t="b">
        <f t="shared" si="382"/>
        <v>0</v>
      </c>
      <c r="BN206" s="35" t="str">
        <f t="shared" si="331"/>
        <v/>
      </c>
      <c r="BO206" s="13" t="b">
        <f t="shared" si="332"/>
        <v>0</v>
      </c>
      <c r="BP206" s="35" t="str">
        <f t="shared" si="333"/>
        <v/>
      </c>
      <c r="BQ206" s="13" t="b">
        <f t="shared" si="334"/>
        <v>0</v>
      </c>
      <c r="BR206" s="35" t="str">
        <f t="shared" si="335"/>
        <v/>
      </c>
      <c r="BS206" s="35" t="b">
        <f t="shared" si="336"/>
        <v>0</v>
      </c>
      <c r="BT206" s="35" t="str">
        <f t="shared" si="337"/>
        <v/>
      </c>
      <c r="BU206" s="35" t="b">
        <f t="shared" si="338"/>
        <v>0</v>
      </c>
      <c r="BV206" s="35" t="str">
        <f t="shared" si="339"/>
        <v/>
      </c>
      <c r="BW206" s="13" t="b">
        <f t="shared" si="414"/>
        <v>0</v>
      </c>
      <c r="BX206" s="35" t="str">
        <f t="shared" si="340"/>
        <v/>
      </c>
      <c r="BY206" s="265" t="b">
        <f t="shared" si="383"/>
        <v>0</v>
      </c>
      <c r="BZ206" s="35" t="str">
        <f t="shared" si="341"/>
        <v/>
      </c>
      <c r="CA206" s="265" t="b">
        <f t="shared" si="384"/>
        <v>0</v>
      </c>
      <c r="CB206" s="35" t="str">
        <f t="shared" si="342"/>
        <v/>
      </c>
      <c r="CC206" s="272" t="b">
        <f t="shared" si="385"/>
        <v>0</v>
      </c>
      <c r="CD206" s="35" t="str">
        <f t="shared" si="343"/>
        <v/>
      </c>
      <c r="CE206" s="13" t="b">
        <f t="shared" si="344"/>
        <v>0</v>
      </c>
      <c r="CF206" s="35" t="str">
        <f t="shared" si="345"/>
        <v/>
      </c>
      <c r="CG206" s="179">
        <f t="shared" si="346"/>
        <v>0</v>
      </c>
      <c r="CH206" s="179">
        <f t="shared" si="347"/>
        <v>0</v>
      </c>
      <c r="CI206" s="218">
        <f t="shared" si="386"/>
        <v>0</v>
      </c>
      <c r="CJ206" s="218">
        <f t="shared" si="387"/>
        <v>0</v>
      </c>
      <c r="CK206" s="218">
        <f t="shared" si="388"/>
        <v>0</v>
      </c>
      <c r="CL206" s="218">
        <f t="shared" si="389"/>
        <v>0</v>
      </c>
      <c r="CM206" s="218">
        <f t="shared" si="390"/>
        <v>0</v>
      </c>
      <c r="CN206" s="218">
        <f t="shared" si="391"/>
        <v>0</v>
      </c>
      <c r="CO206" s="218">
        <f t="shared" si="392"/>
        <v>0</v>
      </c>
      <c r="CP206" s="218">
        <f t="shared" si="393"/>
        <v>0</v>
      </c>
      <c r="CQ206" s="218">
        <f t="shared" si="394"/>
        <v>0</v>
      </c>
      <c r="CR206" s="218">
        <f t="shared" si="395"/>
        <v>0</v>
      </c>
      <c r="CS206" s="14">
        <f t="shared" si="348"/>
        <v>0</v>
      </c>
      <c r="CT206" s="236">
        <f t="shared" si="349"/>
        <v>0</v>
      </c>
      <c r="CU206" s="237">
        <f t="shared" si="425"/>
        <v>0</v>
      </c>
      <c r="CV206" s="16">
        <f t="shared" si="425"/>
        <v>0</v>
      </c>
      <c r="CW206" s="16">
        <f t="shared" si="425"/>
        <v>0</v>
      </c>
      <c r="CX206" s="16">
        <f t="shared" si="425"/>
        <v>0</v>
      </c>
      <c r="CY206" s="16">
        <f t="shared" si="425"/>
        <v>0</v>
      </c>
      <c r="CZ206" s="16">
        <f t="shared" si="425"/>
        <v>0</v>
      </c>
      <c r="DA206" s="16">
        <f t="shared" si="425"/>
        <v>0</v>
      </c>
      <c r="DB206" s="16">
        <f t="shared" si="425"/>
        <v>0</v>
      </c>
      <c r="DC206" s="16">
        <f t="shared" si="425"/>
        <v>0</v>
      </c>
      <c r="DD206" s="238">
        <f t="shared" si="425"/>
        <v>0</v>
      </c>
      <c r="DE206" s="232">
        <f t="shared" si="426"/>
        <v>0</v>
      </c>
      <c r="DF206" s="132">
        <f t="shared" si="426"/>
        <v>0</v>
      </c>
      <c r="DG206" s="132">
        <f t="shared" si="426"/>
        <v>0</v>
      </c>
      <c r="DH206" s="132">
        <f t="shared" si="426"/>
        <v>0</v>
      </c>
      <c r="DI206" s="132">
        <f t="shared" si="426"/>
        <v>0</v>
      </c>
      <c r="DJ206" s="132">
        <f t="shared" si="426"/>
        <v>0</v>
      </c>
      <c r="DK206" s="132">
        <f t="shared" si="426"/>
        <v>0</v>
      </c>
      <c r="DL206" s="132">
        <f t="shared" si="426"/>
        <v>0</v>
      </c>
      <c r="DM206" s="132">
        <f t="shared" si="426"/>
        <v>0</v>
      </c>
      <c r="DN206" s="233">
        <f t="shared" si="426"/>
        <v>0</v>
      </c>
      <c r="DO206" s="232">
        <f t="shared" si="350"/>
        <v>0</v>
      </c>
      <c r="DP206" s="132">
        <f t="shared" si="351"/>
        <v>0</v>
      </c>
      <c r="DQ206" s="132">
        <f t="shared" si="352"/>
        <v>0</v>
      </c>
      <c r="DR206" s="132">
        <f t="shared" si="353"/>
        <v>0</v>
      </c>
      <c r="DS206" s="132">
        <f t="shared" si="354"/>
        <v>0</v>
      </c>
      <c r="DT206" s="132">
        <f t="shared" si="355"/>
        <v>0</v>
      </c>
      <c r="DU206" s="132">
        <f t="shared" si="356"/>
        <v>0</v>
      </c>
      <c r="DV206" s="132">
        <f t="shared" si="357"/>
        <v>0</v>
      </c>
      <c r="DW206" s="132">
        <f t="shared" si="358"/>
        <v>0</v>
      </c>
      <c r="DX206" s="233">
        <f t="shared" si="359"/>
        <v>0</v>
      </c>
      <c r="DY206" s="231" t="b">
        <f t="shared" si="396"/>
        <v>0</v>
      </c>
      <c r="DZ206" s="163"/>
      <c r="EA206" s="226" t="str">
        <f t="shared" si="397"/>
        <v/>
      </c>
      <c r="EB206" s="178" t="str">
        <f t="shared" si="398"/>
        <v/>
      </c>
      <c r="EC206" s="178" t="str">
        <f t="shared" si="399"/>
        <v/>
      </c>
      <c r="ED206" s="178" t="str">
        <f t="shared" si="400"/>
        <v/>
      </c>
      <c r="EE206" s="178" t="str">
        <f t="shared" si="401"/>
        <v/>
      </c>
      <c r="EF206" s="178" t="str">
        <f t="shared" si="402"/>
        <v/>
      </c>
      <c r="EG206" s="178" t="str">
        <f t="shared" si="403"/>
        <v/>
      </c>
      <c r="EH206" s="178" t="str">
        <f t="shared" si="404"/>
        <v/>
      </c>
      <c r="EI206" s="178" t="str">
        <f t="shared" si="405"/>
        <v/>
      </c>
      <c r="EJ206" s="227" t="str">
        <f t="shared" si="406"/>
        <v/>
      </c>
      <c r="EK206" s="230" t="str">
        <f t="shared" si="360"/>
        <v/>
      </c>
      <c r="EL206" s="177" t="str">
        <f t="shared" si="361"/>
        <v/>
      </c>
      <c r="EM206" s="177" t="str">
        <f t="shared" si="362"/>
        <v/>
      </c>
      <c r="EN206" s="177" t="str">
        <f t="shared" si="363"/>
        <v/>
      </c>
      <c r="EO206" s="177" t="str">
        <f t="shared" si="364"/>
        <v/>
      </c>
      <c r="EP206" s="177" t="str">
        <f t="shared" si="365"/>
        <v/>
      </c>
      <c r="EQ206" s="177" t="str">
        <f t="shared" si="366"/>
        <v/>
      </c>
      <c r="ER206" s="177" t="str">
        <f t="shared" si="367"/>
        <v/>
      </c>
      <c r="ES206" s="177" t="str">
        <f t="shared" si="368"/>
        <v/>
      </c>
      <c r="ET206" s="177" t="str">
        <f t="shared" si="369"/>
        <v/>
      </c>
      <c r="EU206" s="229" t="e">
        <f t="shared" si="370"/>
        <v>#VALUE!</v>
      </c>
      <c r="EV206" s="27" t="e">
        <f t="shared" si="371"/>
        <v>#VALUE!</v>
      </c>
      <c r="EW206" s="27" t="e">
        <f t="shared" si="372"/>
        <v>#VALUE!</v>
      </c>
      <c r="EX206" s="28" t="e">
        <f t="shared" si="373"/>
        <v>#VALUE!</v>
      </c>
      <c r="EY206" s="28" t="e">
        <f t="shared" si="374"/>
        <v>#VALUE!</v>
      </c>
      <c r="EZ206" s="28" t="b">
        <f t="shared" si="375"/>
        <v>0</v>
      </c>
      <c r="FA206" s="176" t="str">
        <f t="shared" si="376"/>
        <v/>
      </c>
      <c r="FB206" s="27" t="e" cm="1">
        <f t="array" aca="1" ref="FB206" ca="1">TEXT(RIGHT(10-RIGHT(SUM(INDEX(1*(MID(MID(C206,1,1)*2,ROW(INDIRECT("1:"&amp;LEN(MID(C206,1,1)*2))),1)),,))+MID(C206,2,1)+
SUM(INDEX(1*(MID(MID(C206,3,1)*2,ROW(INDIRECT("1:"&amp;LEN(MID(C206,3,1)*2))),1)),,))+MID(C206,4,1)+
SUM(INDEX(1*(MID(MID(C206,5,1)*2,ROW(INDIRECT("1:"&amp;LEN(MID(C206,5,1)*2))),1)),,))+MID(C206,6,1)+
SUM(INDEX(1*(MID(MID(C206,8,1)*2,ROW(INDIRECT("1:"&amp;LEN(MID(C206,8,1)*2))),1)),,))+MID(C206,9,1)+
SUM(INDEX(1*(MID(MID(C206,10,1)*2,ROW(INDIRECT("1:"&amp;LEN(MID(C206,10,1)*2))),1)),,)),1),1),"0")</f>
        <v>#VALUE!</v>
      </c>
      <c r="FC206" s="27" t="str">
        <f t="shared" si="377"/>
        <v/>
      </c>
      <c r="FD206" s="29" t="b">
        <f t="shared" si="378"/>
        <v>0</v>
      </c>
      <c r="FE206" s="112" t="b">
        <f>IFERROR(MATCH(D206,'Avtal för korttidsarbete'!$G$13:$G$1012,0),TRUE)</f>
        <v>1</v>
      </c>
      <c r="FF206" s="112" t="b">
        <f t="shared" si="407"/>
        <v>0</v>
      </c>
      <c r="FG206" s="113" t="str" cm="1">
        <f t="array" ref="FG206">IF(FE206=TRUE,"x",INDEX('Avtal för korttidsarbete'!$E$13:$E$1012,$FE206))</f>
        <v>x</v>
      </c>
      <c r="FH206" s="113" t="str" cm="1">
        <f t="array" ref="FH206">IF(FE206=TRUE,"x",INDEX('Avtal för korttidsarbete'!$F$13:$F$1012,$FE206))</f>
        <v>x</v>
      </c>
      <c r="FI206" s="112" t="b">
        <f t="shared" si="408"/>
        <v>0</v>
      </c>
      <c r="FJ206" s="135">
        <f t="shared" si="409"/>
        <v>44166</v>
      </c>
      <c r="FK206" s="135">
        <f t="shared" si="410"/>
        <v>44377</v>
      </c>
      <c r="FL206" s="112" t="b">
        <f t="shared" si="411"/>
        <v>0</v>
      </c>
      <c r="FM206" s="113">
        <f t="shared" si="412"/>
        <v>44166</v>
      </c>
      <c r="FN206" s="135">
        <f t="shared" si="413"/>
        <v>44377</v>
      </c>
      <c r="FO206" s="148" t="b">
        <f>IFERROR(INDEX('Avtal för korttidsarbete'!R:R,MATCH(D206,'Avtal för korttidsarbete'!$G:$G,0)),TRUE)</f>
        <v>1</v>
      </c>
      <c r="FP206" s="135" t="str">
        <f>IF(FO206,"-",INDEX('Avtal för korttidsarbete'!$D:$D,MATCH(D206,'Avtal för korttidsarbete'!$G:$G,0)))</f>
        <v>-</v>
      </c>
      <c r="FQ206" s="113" t="b">
        <f>IFERROR(G206&gt;INDEX(Uppsägningar!E:E,MATCH(C206,Uppsägningar!C:C,0)),FALSE)</f>
        <v>0</v>
      </c>
    </row>
    <row r="207" spans="1:173" x14ac:dyDescent="0.25">
      <c r="A207" s="19">
        <v>191</v>
      </c>
      <c r="B207" s="20"/>
      <c r="C207" s="183"/>
      <c r="D207" s="66"/>
      <c r="E207" s="212">
        <f>IFERROR(INDEX(Admin!$C$7:$C$10,MATCH(FP207,TblNivåValTExt,0)),0)</f>
        <v>0</v>
      </c>
      <c r="F207" s="1"/>
      <c r="G207" s="1"/>
      <c r="H207" s="78"/>
      <c r="I207" s="181"/>
      <c r="J207" s="181"/>
      <c r="K207" s="182"/>
      <c r="L207" s="182"/>
      <c r="M207" s="181"/>
      <c r="N207" s="181"/>
      <c r="O207" s="181"/>
      <c r="P207" s="182"/>
      <c r="Q207" s="182"/>
      <c r="R207" s="181"/>
      <c r="S207" s="181"/>
      <c r="T207" s="181"/>
      <c r="U207" s="182"/>
      <c r="V207" s="182"/>
      <c r="W207" s="181"/>
      <c r="X207" s="181"/>
      <c r="Y207" s="181"/>
      <c r="Z207" s="182"/>
      <c r="AA207" s="182"/>
      <c r="AB207" s="181"/>
      <c r="AC207" s="181"/>
      <c r="AD207" s="181"/>
      <c r="AE207" s="182"/>
      <c r="AF207" s="182"/>
      <c r="AG207" s="181"/>
      <c r="AH207" s="181"/>
      <c r="AI207" s="181"/>
      <c r="AJ207" s="182"/>
      <c r="AK207" s="182"/>
      <c r="AL207" s="181"/>
      <c r="AM207" s="181"/>
      <c r="AN207" s="181"/>
      <c r="AO207" s="182"/>
      <c r="AP207" s="182"/>
      <c r="AQ207" s="181"/>
      <c r="AR207" s="181"/>
      <c r="AS207" s="181"/>
      <c r="AT207" s="182"/>
      <c r="AU207" s="182"/>
      <c r="AV207" s="181"/>
      <c r="AW207" s="181"/>
      <c r="AX207" s="181"/>
      <c r="AY207" s="182"/>
      <c r="AZ207" s="182"/>
      <c r="BA207" s="181"/>
      <c r="BB207" s="181"/>
      <c r="BC207" s="181"/>
      <c r="BD207" s="182"/>
      <c r="BE207" s="182"/>
      <c r="BF207" s="181"/>
      <c r="BG207" s="180">
        <f t="shared" si="379"/>
        <v>0</v>
      </c>
      <c r="BH207" s="116" t="str">
        <f t="shared" si="380"/>
        <v/>
      </c>
      <c r="BI207" s="80" t="b">
        <f t="shared" si="328"/>
        <v>0</v>
      </c>
      <c r="BJ207" s="80" t="str">
        <f t="shared" si="329"/>
        <v/>
      </c>
      <c r="BK207" s="80" t="b">
        <f t="shared" si="381"/>
        <v>0</v>
      </c>
      <c r="BL207" s="13" t="str">
        <f t="shared" si="330"/>
        <v/>
      </c>
      <c r="BM207" s="13" t="b">
        <f t="shared" si="382"/>
        <v>0</v>
      </c>
      <c r="BN207" s="35" t="str">
        <f t="shared" si="331"/>
        <v/>
      </c>
      <c r="BO207" s="13" t="b">
        <f t="shared" si="332"/>
        <v>0</v>
      </c>
      <c r="BP207" s="35" t="str">
        <f t="shared" si="333"/>
        <v/>
      </c>
      <c r="BQ207" s="13" t="b">
        <f t="shared" si="334"/>
        <v>0</v>
      </c>
      <c r="BR207" s="35" t="str">
        <f t="shared" si="335"/>
        <v/>
      </c>
      <c r="BS207" s="35" t="b">
        <f t="shared" si="336"/>
        <v>0</v>
      </c>
      <c r="BT207" s="35" t="str">
        <f t="shared" si="337"/>
        <v/>
      </c>
      <c r="BU207" s="35" t="b">
        <f t="shared" si="338"/>
        <v>0</v>
      </c>
      <c r="BV207" s="35" t="str">
        <f t="shared" si="339"/>
        <v/>
      </c>
      <c r="BW207" s="13" t="b">
        <f t="shared" si="414"/>
        <v>0</v>
      </c>
      <c r="BX207" s="35" t="str">
        <f t="shared" si="340"/>
        <v/>
      </c>
      <c r="BY207" s="265" t="b">
        <f t="shared" si="383"/>
        <v>0</v>
      </c>
      <c r="BZ207" s="35" t="str">
        <f t="shared" si="341"/>
        <v/>
      </c>
      <c r="CA207" s="265" t="b">
        <f t="shared" si="384"/>
        <v>0</v>
      </c>
      <c r="CB207" s="35" t="str">
        <f t="shared" si="342"/>
        <v/>
      </c>
      <c r="CC207" s="272" t="b">
        <f t="shared" si="385"/>
        <v>0</v>
      </c>
      <c r="CD207" s="35" t="str">
        <f t="shared" si="343"/>
        <v/>
      </c>
      <c r="CE207" s="13" t="b">
        <f t="shared" si="344"/>
        <v>0</v>
      </c>
      <c r="CF207" s="35" t="str">
        <f t="shared" si="345"/>
        <v/>
      </c>
      <c r="CG207" s="179">
        <f t="shared" si="346"/>
        <v>0</v>
      </c>
      <c r="CH207" s="179">
        <f t="shared" si="347"/>
        <v>0</v>
      </c>
      <c r="CI207" s="218">
        <f t="shared" si="386"/>
        <v>0</v>
      </c>
      <c r="CJ207" s="218">
        <f t="shared" si="387"/>
        <v>0</v>
      </c>
      <c r="CK207" s="218">
        <f t="shared" si="388"/>
        <v>0</v>
      </c>
      <c r="CL207" s="218">
        <f t="shared" si="389"/>
        <v>0</v>
      </c>
      <c r="CM207" s="218">
        <f t="shared" si="390"/>
        <v>0</v>
      </c>
      <c r="CN207" s="218">
        <f t="shared" si="391"/>
        <v>0</v>
      </c>
      <c r="CO207" s="218">
        <f t="shared" si="392"/>
        <v>0</v>
      </c>
      <c r="CP207" s="218">
        <f t="shared" si="393"/>
        <v>0</v>
      </c>
      <c r="CQ207" s="218">
        <f t="shared" si="394"/>
        <v>0</v>
      </c>
      <c r="CR207" s="218">
        <f t="shared" si="395"/>
        <v>0</v>
      </c>
      <c r="CS207" s="14">
        <f t="shared" si="348"/>
        <v>0</v>
      </c>
      <c r="CT207" s="236">
        <f t="shared" si="349"/>
        <v>0</v>
      </c>
      <c r="CU207" s="237">
        <f t="shared" ref="CU207:DD216" si="427">IF(AND($CS207,$CT207,CU$12),MAX(0,MIN(CU$10,$CT207)-MAX(CU$9,$CS207)+1),0)</f>
        <v>0</v>
      </c>
      <c r="CV207" s="16">
        <f t="shared" si="427"/>
        <v>0</v>
      </c>
      <c r="CW207" s="16">
        <f t="shared" si="427"/>
        <v>0</v>
      </c>
      <c r="CX207" s="16">
        <f t="shared" si="427"/>
        <v>0</v>
      </c>
      <c r="CY207" s="16">
        <f t="shared" si="427"/>
        <v>0</v>
      </c>
      <c r="CZ207" s="16">
        <f t="shared" si="427"/>
        <v>0</v>
      </c>
      <c r="DA207" s="16">
        <f t="shared" si="427"/>
        <v>0</v>
      </c>
      <c r="DB207" s="16">
        <f t="shared" si="427"/>
        <v>0</v>
      </c>
      <c r="DC207" s="16">
        <f t="shared" si="427"/>
        <v>0</v>
      </c>
      <c r="DD207" s="238">
        <f t="shared" si="427"/>
        <v>0</v>
      </c>
      <c r="DE207" s="232">
        <f t="shared" ref="DE207:DN216" si="428">IF($H207&lt;=0,0,MAX(0,MIN($H207,$DE$11)))</f>
        <v>0</v>
      </c>
      <c r="DF207" s="132">
        <f t="shared" si="428"/>
        <v>0</v>
      </c>
      <c r="DG207" s="132">
        <f t="shared" si="428"/>
        <v>0</v>
      </c>
      <c r="DH207" s="132">
        <f t="shared" si="428"/>
        <v>0</v>
      </c>
      <c r="DI207" s="132">
        <f t="shared" si="428"/>
        <v>0</v>
      </c>
      <c r="DJ207" s="132">
        <f t="shared" si="428"/>
        <v>0</v>
      </c>
      <c r="DK207" s="132">
        <f t="shared" si="428"/>
        <v>0</v>
      </c>
      <c r="DL207" s="132">
        <f t="shared" si="428"/>
        <v>0</v>
      </c>
      <c r="DM207" s="132">
        <f t="shared" si="428"/>
        <v>0</v>
      </c>
      <c r="DN207" s="233">
        <f t="shared" si="428"/>
        <v>0</v>
      </c>
      <c r="DO207" s="232">
        <f t="shared" si="350"/>
        <v>0</v>
      </c>
      <c r="DP207" s="132">
        <f t="shared" si="351"/>
        <v>0</v>
      </c>
      <c r="DQ207" s="132">
        <f t="shared" si="352"/>
        <v>0</v>
      </c>
      <c r="DR207" s="132">
        <f t="shared" si="353"/>
        <v>0</v>
      </c>
      <c r="DS207" s="132">
        <f t="shared" si="354"/>
        <v>0</v>
      </c>
      <c r="DT207" s="132">
        <f t="shared" si="355"/>
        <v>0</v>
      </c>
      <c r="DU207" s="132">
        <f t="shared" si="356"/>
        <v>0</v>
      </c>
      <c r="DV207" s="132">
        <f t="shared" si="357"/>
        <v>0</v>
      </c>
      <c r="DW207" s="132">
        <f t="shared" si="358"/>
        <v>0</v>
      </c>
      <c r="DX207" s="233">
        <f t="shared" si="359"/>
        <v>0</v>
      </c>
      <c r="DY207" s="231" t="b">
        <f t="shared" si="396"/>
        <v>0</v>
      </c>
      <c r="DZ207" s="163"/>
      <c r="EA207" s="226" t="str">
        <f t="shared" si="397"/>
        <v/>
      </c>
      <c r="EB207" s="178" t="str">
        <f t="shared" si="398"/>
        <v/>
      </c>
      <c r="EC207" s="178" t="str">
        <f t="shared" si="399"/>
        <v/>
      </c>
      <c r="ED207" s="178" t="str">
        <f t="shared" si="400"/>
        <v/>
      </c>
      <c r="EE207" s="178" t="str">
        <f t="shared" si="401"/>
        <v/>
      </c>
      <c r="EF207" s="178" t="str">
        <f t="shared" si="402"/>
        <v/>
      </c>
      <c r="EG207" s="178" t="str">
        <f t="shared" si="403"/>
        <v/>
      </c>
      <c r="EH207" s="178" t="str">
        <f t="shared" si="404"/>
        <v/>
      </c>
      <c r="EI207" s="178" t="str">
        <f t="shared" si="405"/>
        <v/>
      </c>
      <c r="EJ207" s="227" t="str">
        <f t="shared" si="406"/>
        <v/>
      </c>
      <c r="EK207" s="230" t="str">
        <f t="shared" si="360"/>
        <v/>
      </c>
      <c r="EL207" s="177" t="str">
        <f t="shared" si="361"/>
        <v/>
      </c>
      <c r="EM207" s="177" t="str">
        <f t="shared" si="362"/>
        <v/>
      </c>
      <c r="EN207" s="177" t="str">
        <f t="shared" si="363"/>
        <v/>
      </c>
      <c r="EO207" s="177" t="str">
        <f t="shared" si="364"/>
        <v/>
      </c>
      <c r="EP207" s="177" t="str">
        <f t="shared" si="365"/>
        <v/>
      </c>
      <c r="EQ207" s="177" t="str">
        <f t="shared" si="366"/>
        <v/>
      </c>
      <c r="ER207" s="177" t="str">
        <f t="shared" si="367"/>
        <v/>
      </c>
      <c r="ES207" s="177" t="str">
        <f t="shared" si="368"/>
        <v/>
      </c>
      <c r="ET207" s="177" t="str">
        <f t="shared" si="369"/>
        <v/>
      </c>
      <c r="EU207" s="229" t="e">
        <f t="shared" si="370"/>
        <v>#VALUE!</v>
      </c>
      <c r="EV207" s="27" t="e">
        <f t="shared" si="371"/>
        <v>#VALUE!</v>
      </c>
      <c r="EW207" s="27" t="e">
        <f t="shared" si="372"/>
        <v>#VALUE!</v>
      </c>
      <c r="EX207" s="28" t="e">
        <f t="shared" si="373"/>
        <v>#VALUE!</v>
      </c>
      <c r="EY207" s="28" t="e">
        <f t="shared" si="374"/>
        <v>#VALUE!</v>
      </c>
      <c r="EZ207" s="28" t="b">
        <f t="shared" si="375"/>
        <v>0</v>
      </c>
      <c r="FA207" s="176" t="str">
        <f t="shared" si="376"/>
        <v/>
      </c>
      <c r="FB207" s="27" t="e" cm="1">
        <f t="array" aca="1" ref="FB207" ca="1">TEXT(RIGHT(10-RIGHT(SUM(INDEX(1*(MID(MID(C207,1,1)*2,ROW(INDIRECT("1:"&amp;LEN(MID(C207,1,1)*2))),1)),,))+MID(C207,2,1)+
SUM(INDEX(1*(MID(MID(C207,3,1)*2,ROW(INDIRECT("1:"&amp;LEN(MID(C207,3,1)*2))),1)),,))+MID(C207,4,1)+
SUM(INDEX(1*(MID(MID(C207,5,1)*2,ROW(INDIRECT("1:"&amp;LEN(MID(C207,5,1)*2))),1)),,))+MID(C207,6,1)+
SUM(INDEX(1*(MID(MID(C207,8,1)*2,ROW(INDIRECT("1:"&amp;LEN(MID(C207,8,1)*2))),1)),,))+MID(C207,9,1)+
SUM(INDEX(1*(MID(MID(C207,10,1)*2,ROW(INDIRECT("1:"&amp;LEN(MID(C207,10,1)*2))),1)),,)),1),1),"0")</f>
        <v>#VALUE!</v>
      </c>
      <c r="FC207" s="27" t="str">
        <f t="shared" si="377"/>
        <v/>
      </c>
      <c r="FD207" s="29" t="b">
        <f t="shared" si="378"/>
        <v>0</v>
      </c>
      <c r="FE207" s="112" t="b">
        <f>IFERROR(MATCH(D207,'Avtal för korttidsarbete'!$G$13:$G$1012,0),TRUE)</f>
        <v>1</v>
      </c>
      <c r="FF207" s="112" t="b">
        <f t="shared" si="407"/>
        <v>0</v>
      </c>
      <c r="FG207" s="113" t="str" cm="1">
        <f t="array" ref="FG207">IF(FE207=TRUE,"x",INDEX('Avtal för korttidsarbete'!$E$13:$E$1012,$FE207))</f>
        <v>x</v>
      </c>
      <c r="FH207" s="113" t="str" cm="1">
        <f t="array" ref="FH207">IF(FE207=TRUE,"x",INDEX('Avtal för korttidsarbete'!$F$13:$F$1012,$FE207))</f>
        <v>x</v>
      </c>
      <c r="FI207" s="112" t="b">
        <f t="shared" si="408"/>
        <v>0</v>
      </c>
      <c r="FJ207" s="135">
        <f t="shared" si="409"/>
        <v>44166</v>
      </c>
      <c r="FK207" s="135">
        <f t="shared" si="410"/>
        <v>44377</v>
      </c>
      <c r="FL207" s="112" t="b">
        <f t="shared" si="411"/>
        <v>0</v>
      </c>
      <c r="FM207" s="113">
        <f t="shared" si="412"/>
        <v>44166</v>
      </c>
      <c r="FN207" s="135">
        <f t="shared" si="413"/>
        <v>44377</v>
      </c>
      <c r="FO207" s="148" t="b">
        <f>IFERROR(INDEX('Avtal för korttidsarbete'!R:R,MATCH(D207,'Avtal för korttidsarbete'!$G:$G,0)),TRUE)</f>
        <v>1</v>
      </c>
      <c r="FP207" s="135" t="str">
        <f>IF(FO207,"-",INDEX('Avtal för korttidsarbete'!$D:$D,MATCH(D207,'Avtal för korttidsarbete'!$G:$G,0)))</f>
        <v>-</v>
      </c>
      <c r="FQ207" s="113" t="b">
        <f>IFERROR(G207&gt;INDEX(Uppsägningar!E:E,MATCH(C207,Uppsägningar!C:C,0)),FALSE)</f>
        <v>0</v>
      </c>
    </row>
    <row r="208" spans="1:173" x14ac:dyDescent="0.25">
      <c r="A208" s="19">
        <v>192</v>
      </c>
      <c r="B208" s="20"/>
      <c r="C208" s="183"/>
      <c r="D208" s="66"/>
      <c r="E208" s="212">
        <f>IFERROR(INDEX(Admin!$C$7:$C$10,MATCH(FP208,TblNivåValTExt,0)),0)</f>
        <v>0</v>
      </c>
      <c r="F208" s="1"/>
      <c r="G208" s="1"/>
      <c r="H208" s="78"/>
      <c r="I208" s="181"/>
      <c r="J208" s="181"/>
      <c r="K208" s="182"/>
      <c r="L208" s="182"/>
      <c r="M208" s="181"/>
      <c r="N208" s="181"/>
      <c r="O208" s="181"/>
      <c r="P208" s="182"/>
      <c r="Q208" s="182"/>
      <c r="R208" s="181"/>
      <c r="S208" s="181"/>
      <c r="T208" s="181"/>
      <c r="U208" s="182"/>
      <c r="V208" s="182"/>
      <c r="W208" s="181"/>
      <c r="X208" s="181"/>
      <c r="Y208" s="181"/>
      <c r="Z208" s="182"/>
      <c r="AA208" s="182"/>
      <c r="AB208" s="181"/>
      <c r="AC208" s="181"/>
      <c r="AD208" s="181"/>
      <c r="AE208" s="182"/>
      <c r="AF208" s="182"/>
      <c r="AG208" s="181"/>
      <c r="AH208" s="181"/>
      <c r="AI208" s="181"/>
      <c r="AJ208" s="182"/>
      <c r="AK208" s="182"/>
      <c r="AL208" s="181"/>
      <c r="AM208" s="181"/>
      <c r="AN208" s="181"/>
      <c r="AO208" s="182"/>
      <c r="AP208" s="182"/>
      <c r="AQ208" s="181"/>
      <c r="AR208" s="181"/>
      <c r="AS208" s="181"/>
      <c r="AT208" s="182"/>
      <c r="AU208" s="182"/>
      <c r="AV208" s="181"/>
      <c r="AW208" s="181"/>
      <c r="AX208" s="181"/>
      <c r="AY208" s="182"/>
      <c r="AZ208" s="182"/>
      <c r="BA208" s="181"/>
      <c r="BB208" s="181"/>
      <c r="BC208" s="181"/>
      <c r="BD208" s="182"/>
      <c r="BE208" s="182"/>
      <c r="BF208" s="181"/>
      <c r="BG208" s="180">
        <f t="shared" si="379"/>
        <v>0</v>
      </c>
      <c r="BH208" s="116" t="str">
        <f t="shared" si="380"/>
        <v/>
      </c>
      <c r="BI208" s="80" t="b">
        <f t="shared" si="328"/>
        <v>0</v>
      </c>
      <c r="BJ208" s="80" t="str">
        <f t="shared" si="329"/>
        <v/>
      </c>
      <c r="BK208" s="80" t="b">
        <f t="shared" si="381"/>
        <v>0</v>
      </c>
      <c r="BL208" s="13" t="str">
        <f t="shared" si="330"/>
        <v/>
      </c>
      <c r="BM208" s="13" t="b">
        <f t="shared" si="382"/>
        <v>0</v>
      </c>
      <c r="BN208" s="35" t="str">
        <f t="shared" si="331"/>
        <v/>
      </c>
      <c r="BO208" s="13" t="b">
        <f t="shared" si="332"/>
        <v>0</v>
      </c>
      <c r="BP208" s="35" t="str">
        <f t="shared" si="333"/>
        <v/>
      </c>
      <c r="BQ208" s="13" t="b">
        <f t="shared" si="334"/>
        <v>0</v>
      </c>
      <c r="BR208" s="35" t="str">
        <f t="shared" si="335"/>
        <v/>
      </c>
      <c r="BS208" s="35" t="b">
        <f t="shared" si="336"/>
        <v>0</v>
      </c>
      <c r="BT208" s="35" t="str">
        <f t="shared" si="337"/>
        <v/>
      </c>
      <c r="BU208" s="35" t="b">
        <f t="shared" si="338"/>
        <v>0</v>
      </c>
      <c r="BV208" s="35" t="str">
        <f t="shared" si="339"/>
        <v/>
      </c>
      <c r="BW208" s="13" t="b">
        <f t="shared" si="414"/>
        <v>0</v>
      </c>
      <c r="BX208" s="35" t="str">
        <f t="shared" si="340"/>
        <v/>
      </c>
      <c r="BY208" s="265" t="b">
        <f t="shared" si="383"/>
        <v>0</v>
      </c>
      <c r="BZ208" s="35" t="str">
        <f t="shared" si="341"/>
        <v/>
      </c>
      <c r="CA208" s="265" t="b">
        <f t="shared" si="384"/>
        <v>0</v>
      </c>
      <c r="CB208" s="35" t="str">
        <f t="shared" si="342"/>
        <v/>
      </c>
      <c r="CC208" s="272" t="b">
        <f t="shared" si="385"/>
        <v>0</v>
      </c>
      <c r="CD208" s="35" t="str">
        <f t="shared" si="343"/>
        <v/>
      </c>
      <c r="CE208" s="13" t="b">
        <f t="shared" si="344"/>
        <v>0</v>
      </c>
      <c r="CF208" s="35" t="str">
        <f t="shared" si="345"/>
        <v/>
      </c>
      <c r="CG208" s="179">
        <f t="shared" si="346"/>
        <v>0</v>
      </c>
      <c r="CH208" s="179">
        <f t="shared" si="347"/>
        <v>0</v>
      </c>
      <c r="CI208" s="218">
        <f t="shared" si="386"/>
        <v>0</v>
      </c>
      <c r="CJ208" s="218">
        <f t="shared" si="387"/>
        <v>0</v>
      </c>
      <c r="CK208" s="218">
        <f t="shared" si="388"/>
        <v>0</v>
      </c>
      <c r="CL208" s="218">
        <f t="shared" si="389"/>
        <v>0</v>
      </c>
      <c r="CM208" s="218">
        <f t="shared" si="390"/>
        <v>0</v>
      </c>
      <c r="CN208" s="218">
        <f t="shared" si="391"/>
        <v>0</v>
      </c>
      <c r="CO208" s="218">
        <f t="shared" si="392"/>
        <v>0</v>
      </c>
      <c r="CP208" s="218">
        <f t="shared" si="393"/>
        <v>0</v>
      </c>
      <c r="CQ208" s="218">
        <f t="shared" si="394"/>
        <v>0</v>
      </c>
      <c r="CR208" s="218">
        <f t="shared" si="395"/>
        <v>0</v>
      </c>
      <c r="CS208" s="14">
        <f t="shared" si="348"/>
        <v>0</v>
      </c>
      <c r="CT208" s="236">
        <f t="shared" si="349"/>
        <v>0</v>
      </c>
      <c r="CU208" s="237">
        <f t="shared" si="427"/>
        <v>0</v>
      </c>
      <c r="CV208" s="16">
        <f t="shared" si="427"/>
        <v>0</v>
      </c>
      <c r="CW208" s="16">
        <f t="shared" si="427"/>
        <v>0</v>
      </c>
      <c r="CX208" s="16">
        <f t="shared" si="427"/>
        <v>0</v>
      </c>
      <c r="CY208" s="16">
        <f t="shared" si="427"/>
        <v>0</v>
      </c>
      <c r="CZ208" s="16">
        <f t="shared" si="427"/>
        <v>0</v>
      </c>
      <c r="DA208" s="16">
        <f t="shared" si="427"/>
        <v>0</v>
      </c>
      <c r="DB208" s="16">
        <f t="shared" si="427"/>
        <v>0</v>
      </c>
      <c r="DC208" s="16">
        <f t="shared" si="427"/>
        <v>0</v>
      </c>
      <c r="DD208" s="238">
        <f t="shared" si="427"/>
        <v>0</v>
      </c>
      <c r="DE208" s="232">
        <f t="shared" si="428"/>
        <v>0</v>
      </c>
      <c r="DF208" s="132">
        <f t="shared" si="428"/>
        <v>0</v>
      </c>
      <c r="DG208" s="132">
        <f t="shared" si="428"/>
        <v>0</v>
      </c>
      <c r="DH208" s="132">
        <f t="shared" si="428"/>
        <v>0</v>
      </c>
      <c r="DI208" s="132">
        <f t="shared" si="428"/>
        <v>0</v>
      </c>
      <c r="DJ208" s="132">
        <f t="shared" si="428"/>
        <v>0</v>
      </c>
      <c r="DK208" s="132">
        <f t="shared" si="428"/>
        <v>0</v>
      </c>
      <c r="DL208" s="132">
        <f t="shared" si="428"/>
        <v>0</v>
      </c>
      <c r="DM208" s="132">
        <f t="shared" si="428"/>
        <v>0</v>
      </c>
      <c r="DN208" s="233">
        <f t="shared" si="428"/>
        <v>0</v>
      </c>
      <c r="DO208" s="232">
        <f t="shared" si="350"/>
        <v>0</v>
      </c>
      <c r="DP208" s="132">
        <f t="shared" si="351"/>
        <v>0</v>
      </c>
      <c r="DQ208" s="132">
        <f t="shared" si="352"/>
        <v>0</v>
      </c>
      <c r="DR208" s="132">
        <f t="shared" si="353"/>
        <v>0</v>
      </c>
      <c r="DS208" s="132">
        <f t="shared" si="354"/>
        <v>0</v>
      </c>
      <c r="DT208" s="132">
        <f t="shared" si="355"/>
        <v>0</v>
      </c>
      <c r="DU208" s="132">
        <f t="shared" si="356"/>
        <v>0</v>
      </c>
      <c r="DV208" s="132">
        <f t="shared" si="357"/>
        <v>0</v>
      </c>
      <c r="DW208" s="132">
        <f t="shared" si="358"/>
        <v>0</v>
      </c>
      <c r="DX208" s="233">
        <f t="shared" si="359"/>
        <v>0</v>
      </c>
      <c r="DY208" s="231" t="b">
        <f t="shared" si="396"/>
        <v>0</v>
      </c>
      <c r="DZ208" s="163"/>
      <c r="EA208" s="226" t="str">
        <f t="shared" si="397"/>
        <v/>
      </c>
      <c r="EB208" s="178" t="str">
        <f t="shared" si="398"/>
        <v/>
      </c>
      <c r="EC208" s="178" t="str">
        <f t="shared" si="399"/>
        <v/>
      </c>
      <c r="ED208" s="178" t="str">
        <f t="shared" si="400"/>
        <v/>
      </c>
      <c r="EE208" s="178" t="str">
        <f t="shared" si="401"/>
        <v/>
      </c>
      <c r="EF208" s="178" t="str">
        <f t="shared" si="402"/>
        <v/>
      </c>
      <c r="EG208" s="178" t="str">
        <f t="shared" si="403"/>
        <v/>
      </c>
      <c r="EH208" s="178" t="str">
        <f t="shared" si="404"/>
        <v/>
      </c>
      <c r="EI208" s="178" t="str">
        <f t="shared" si="405"/>
        <v/>
      </c>
      <c r="EJ208" s="227" t="str">
        <f t="shared" si="406"/>
        <v/>
      </c>
      <c r="EK208" s="230" t="str">
        <f t="shared" si="360"/>
        <v/>
      </c>
      <c r="EL208" s="177" t="str">
        <f t="shared" si="361"/>
        <v/>
      </c>
      <c r="EM208" s="177" t="str">
        <f t="shared" si="362"/>
        <v/>
      </c>
      <c r="EN208" s="177" t="str">
        <f t="shared" si="363"/>
        <v/>
      </c>
      <c r="EO208" s="177" t="str">
        <f t="shared" si="364"/>
        <v/>
      </c>
      <c r="EP208" s="177" t="str">
        <f t="shared" si="365"/>
        <v/>
      </c>
      <c r="EQ208" s="177" t="str">
        <f t="shared" si="366"/>
        <v/>
      </c>
      <c r="ER208" s="177" t="str">
        <f t="shared" si="367"/>
        <v/>
      </c>
      <c r="ES208" s="177" t="str">
        <f t="shared" si="368"/>
        <v/>
      </c>
      <c r="ET208" s="177" t="str">
        <f t="shared" si="369"/>
        <v/>
      </c>
      <c r="EU208" s="229" t="e">
        <f t="shared" si="370"/>
        <v>#VALUE!</v>
      </c>
      <c r="EV208" s="27" t="e">
        <f t="shared" si="371"/>
        <v>#VALUE!</v>
      </c>
      <c r="EW208" s="27" t="e">
        <f t="shared" si="372"/>
        <v>#VALUE!</v>
      </c>
      <c r="EX208" s="28" t="e">
        <f t="shared" si="373"/>
        <v>#VALUE!</v>
      </c>
      <c r="EY208" s="28" t="e">
        <f t="shared" si="374"/>
        <v>#VALUE!</v>
      </c>
      <c r="EZ208" s="28" t="b">
        <f t="shared" si="375"/>
        <v>0</v>
      </c>
      <c r="FA208" s="176" t="str">
        <f t="shared" si="376"/>
        <v/>
      </c>
      <c r="FB208" s="27" t="e" cm="1">
        <f t="array" aca="1" ref="FB208" ca="1">TEXT(RIGHT(10-RIGHT(SUM(INDEX(1*(MID(MID(C208,1,1)*2,ROW(INDIRECT("1:"&amp;LEN(MID(C208,1,1)*2))),1)),,))+MID(C208,2,1)+
SUM(INDEX(1*(MID(MID(C208,3,1)*2,ROW(INDIRECT("1:"&amp;LEN(MID(C208,3,1)*2))),1)),,))+MID(C208,4,1)+
SUM(INDEX(1*(MID(MID(C208,5,1)*2,ROW(INDIRECT("1:"&amp;LEN(MID(C208,5,1)*2))),1)),,))+MID(C208,6,1)+
SUM(INDEX(1*(MID(MID(C208,8,1)*2,ROW(INDIRECT("1:"&amp;LEN(MID(C208,8,1)*2))),1)),,))+MID(C208,9,1)+
SUM(INDEX(1*(MID(MID(C208,10,1)*2,ROW(INDIRECT("1:"&amp;LEN(MID(C208,10,1)*2))),1)),,)),1),1),"0")</f>
        <v>#VALUE!</v>
      </c>
      <c r="FC208" s="27" t="str">
        <f t="shared" si="377"/>
        <v/>
      </c>
      <c r="FD208" s="29" t="b">
        <f t="shared" si="378"/>
        <v>0</v>
      </c>
      <c r="FE208" s="112" t="b">
        <f>IFERROR(MATCH(D208,'Avtal för korttidsarbete'!$G$13:$G$1012,0),TRUE)</f>
        <v>1</v>
      </c>
      <c r="FF208" s="112" t="b">
        <f t="shared" si="407"/>
        <v>0</v>
      </c>
      <c r="FG208" s="113" t="str" cm="1">
        <f t="array" ref="FG208">IF(FE208=TRUE,"x",INDEX('Avtal för korttidsarbete'!$E$13:$E$1012,$FE208))</f>
        <v>x</v>
      </c>
      <c r="FH208" s="113" t="str" cm="1">
        <f t="array" ref="FH208">IF(FE208=TRUE,"x",INDEX('Avtal för korttidsarbete'!$F$13:$F$1012,$FE208))</f>
        <v>x</v>
      </c>
      <c r="FI208" s="112" t="b">
        <f t="shared" si="408"/>
        <v>0</v>
      </c>
      <c r="FJ208" s="135">
        <f t="shared" si="409"/>
        <v>44166</v>
      </c>
      <c r="FK208" s="135">
        <f t="shared" si="410"/>
        <v>44377</v>
      </c>
      <c r="FL208" s="112" t="b">
        <f t="shared" si="411"/>
        <v>0</v>
      </c>
      <c r="FM208" s="113">
        <f t="shared" si="412"/>
        <v>44166</v>
      </c>
      <c r="FN208" s="135">
        <f t="shared" si="413"/>
        <v>44377</v>
      </c>
      <c r="FO208" s="148" t="b">
        <f>IFERROR(INDEX('Avtal för korttidsarbete'!R:R,MATCH(D208,'Avtal för korttidsarbete'!$G:$G,0)),TRUE)</f>
        <v>1</v>
      </c>
      <c r="FP208" s="135" t="str">
        <f>IF(FO208,"-",INDEX('Avtal för korttidsarbete'!$D:$D,MATCH(D208,'Avtal för korttidsarbete'!$G:$G,0)))</f>
        <v>-</v>
      </c>
      <c r="FQ208" s="113" t="b">
        <f>IFERROR(G208&gt;INDEX(Uppsägningar!E:E,MATCH(C208,Uppsägningar!C:C,0)),FALSE)</f>
        <v>0</v>
      </c>
    </row>
    <row r="209" spans="1:173" x14ac:dyDescent="0.25">
      <c r="A209" s="19">
        <v>193</v>
      </c>
      <c r="B209" s="20"/>
      <c r="C209" s="183"/>
      <c r="D209" s="66"/>
      <c r="E209" s="212">
        <f>IFERROR(INDEX(Admin!$C$7:$C$10,MATCH(FP209,TblNivåValTExt,0)),0)</f>
        <v>0</v>
      </c>
      <c r="F209" s="1"/>
      <c r="G209" s="1"/>
      <c r="H209" s="78"/>
      <c r="I209" s="181"/>
      <c r="J209" s="181"/>
      <c r="K209" s="182"/>
      <c r="L209" s="182"/>
      <c r="M209" s="181"/>
      <c r="N209" s="181"/>
      <c r="O209" s="181"/>
      <c r="P209" s="182"/>
      <c r="Q209" s="182"/>
      <c r="R209" s="181"/>
      <c r="S209" s="181"/>
      <c r="T209" s="181"/>
      <c r="U209" s="182"/>
      <c r="V209" s="182"/>
      <c r="W209" s="181"/>
      <c r="X209" s="181"/>
      <c r="Y209" s="181"/>
      <c r="Z209" s="182"/>
      <c r="AA209" s="182"/>
      <c r="AB209" s="181"/>
      <c r="AC209" s="181"/>
      <c r="AD209" s="181"/>
      <c r="AE209" s="182"/>
      <c r="AF209" s="182"/>
      <c r="AG209" s="181"/>
      <c r="AH209" s="181"/>
      <c r="AI209" s="181"/>
      <c r="AJ209" s="182"/>
      <c r="AK209" s="182"/>
      <c r="AL209" s="181"/>
      <c r="AM209" s="181"/>
      <c r="AN209" s="181"/>
      <c r="AO209" s="182"/>
      <c r="AP209" s="182"/>
      <c r="AQ209" s="181"/>
      <c r="AR209" s="181"/>
      <c r="AS209" s="181"/>
      <c r="AT209" s="182"/>
      <c r="AU209" s="182"/>
      <c r="AV209" s="181"/>
      <c r="AW209" s="181"/>
      <c r="AX209" s="181"/>
      <c r="AY209" s="182"/>
      <c r="AZ209" s="182"/>
      <c r="BA209" s="181"/>
      <c r="BB209" s="181"/>
      <c r="BC209" s="181"/>
      <c r="BD209" s="182"/>
      <c r="BE209" s="182"/>
      <c r="BF209" s="181"/>
      <c r="BG209" s="180">
        <f t="shared" si="379"/>
        <v>0</v>
      </c>
      <c r="BH209" s="116" t="str">
        <f t="shared" si="380"/>
        <v/>
      </c>
      <c r="BI209" s="80" t="b">
        <f t="shared" ref="BI209:BI272" si="429">IF(G209=0,FALSE,G209&lt;F209)</f>
        <v>0</v>
      </c>
      <c r="BJ209" s="80" t="str">
        <f t="shared" ref="BJ209:BJ272" si="430">IF(BI209,$BJ$15,"")</f>
        <v/>
      </c>
      <c r="BK209" s="80" t="b">
        <f t="shared" si="381"/>
        <v>0</v>
      </c>
      <c r="BL209" s="13" t="str">
        <f t="shared" ref="BL209:BL272" si="431">IF(BK209,BL$15,"")</f>
        <v/>
      </c>
      <c r="BM209" s="13" t="b">
        <f t="shared" si="382"/>
        <v>0</v>
      </c>
      <c r="BN209" s="35" t="str">
        <f t="shared" ref="BN209:BN272" si="432">IF(BM209,BN$15,"")</f>
        <v/>
      </c>
      <c r="BO209" s="13" t="b">
        <f t="shared" ref="BO209:BO272" si="433">IF(F209=0,FALSE,FI209)</f>
        <v>0</v>
      </c>
      <c r="BP209" s="35" t="str">
        <f t="shared" ref="BP209:BP272" si="434">IF(BO209,BP$15,"")</f>
        <v/>
      </c>
      <c r="BQ209" s="13" t="b">
        <f t="shared" ref="BQ209:BQ272" si="435">OR(AND(COUNTA(I209:M209)&gt;0,I$12&lt;&gt;""),AND(COUNTA(N209:R209)&gt;0,N$12&lt;&gt;""),AND(COUNTA(S209:W209)&gt;0,S$12&lt;&gt;""),AND(COUNTA(X209:AB209)&gt;0,X$12&lt;&gt;""),AND(COUNTA(AC209:AG209)&gt;0,AC$12&lt;&gt;""),AND(COUNTA(AH209:AL209)&gt;0,AH$12&lt;&gt;""),AND(COUNTA(AM209:AQ209)&gt;0,AM$12&lt;&gt;""),AND(COUNTA(AR209:AV209)&gt;0,AR$12&lt;&gt;""),AND(COUNTA(AW209:BA209)&gt;0,AW$12&lt;&gt;""),AND(COUNTA(BB209:BF209)&gt;0,BB204&lt;&gt;""))</f>
        <v>0</v>
      </c>
      <c r="BR209" s="35" t="str">
        <f t="shared" ref="BR209:BR272" si="436">IF(BQ209,BR$15,"")</f>
        <v/>
      </c>
      <c r="BS209" s="35" t="b">
        <f t="shared" ref="BS209:BS272" si="437">FD209</f>
        <v>0</v>
      </c>
      <c r="BT209" s="35" t="str">
        <f t="shared" ref="BT209:BT272" si="438">IF(BS209,BT$15,"")</f>
        <v/>
      </c>
      <c r="BU209" s="35" t="b">
        <f t="shared" ref="BU209:BU272" si="439">OR(M209&lt;0,R209&lt;0,W209&lt;0,AB209&lt;0,AG209&lt;0,AL209&lt;0,AQ209&lt;0,AV209&lt;0,BA209&lt;0,BF209&lt;0,L209&lt;0,Q209&lt;0,V209&lt;0,AA209&lt;0,AF209&lt;0,AK209&lt;0,AP209&lt;0,AU209&lt;0,AZ209&lt;0,BE209&lt;0,CJ209&gt;CV209,CK209&gt;CW209,CL209&gt;CX209,CM209&gt;CY209,CN209&gt;CZ209,CO209&gt;DA209,CP209&gt;DB209,CQ209&gt;DC209,CR209&gt;DD209,CI209&gt;CU209)</f>
        <v>0</v>
      </c>
      <c r="BV209" s="35" t="str">
        <f t="shared" ref="BV209:BV272" si="440">IF(BU209,BV$15,"")</f>
        <v/>
      </c>
      <c r="BW209" s="13" t="b">
        <f t="shared" si="414"/>
        <v>0</v>
      </c>
      <c r="BX209" s="35" t="str">
        <f t="shared" ref="BX209:BX272" si="441">IF(BW209,BX$15,"")</f>
        <v/>
      </c>
      <c r="BY209" s="265" t="b">
        <f t="shared" si="383"/>
        <v>0</v>
      </c>
      <c r="BZ209" s="35" t="str">
        <f t="shared" ref="BZ209:BZ272" si="442">IF(BY209,BZ$15,"")</f>
        <v/>
      </c>
      <c r="CA209" s="265" t="b">
        <f t="shared" si="384"/>
        <v>0</v>
      </c>
      <c r="CB209" s="35" t="str">
        <f t="shared" ref="CB209:CB272" si="443">IF(CA209,CB$15,"")</f>
        <v/>
      </c>
      <c r="CC209" s="272" t="b">
        <f t="shared" si="385"/>
        <v>0</v>
      </c>
      <c r="CD209" s="35" t="str">
        <f t="shared" ref="CD209:CD272" si="444">IF(CC209,CD$15,"")</f>
        <v/>
      </c>
      <c r="CE209" s="13" t="b">
        <f t="shared" ref="CE209:CE272" si="445">AND(COUNTA(B209:D209,F209:BF209)&gt;0,OR(B209="",C209="",D209="",F209="",G209="",H209="",E209=0))</f>
        <v>0</v>
      </c>
      <c r="CF209" s="35" t="str">
        <f t="shared" ref="CF209:CF272" si="446">IF(CE209,CF$15,"")</f>
        <v/>
      </c>
      <c r="CG209" s="179">
        <f t="shared" ref="CG209:CG272" si="447">INDEX($CM$8:$CM$12,MATCH($E209,$CL$8:$CL$12,0))</f>
        <v>0</v>
      </c>
      <c r="CH209" s="179">
        <f t="shared" ref="CH209:CH272" si="448">INDEX($CN$8:$CN$12,MATCH($E209,$CL$8:$CL$12,0))</f>
        <v>0</v>
      </c>
      <c r="CI209" s="218">
        <f t="shared" si="386"/>
        <v>0</v>
      </c>
      <c r="CJ209" s="218">
        <f t="shared" si="387"/>
        <v>0</v>
      </c>
      <c r="CK209" s="218">
        <f t="shared" si="388"/>
        <v>0</v>
      </c>
      <c r="CL209" s="218">
        <f t="shared" si="389"/>
        <v>0</v>
      </c>
      <c r="CM209" s="218">
        <f t="shared" si="390"/>
        <v>0</v>
      </c>
      <c r="CN209" s="218">
        <f t="shared" si="391"/>
        <v>0</v>
      </c>
      <c r="CO209" s="218">
        <f t="shared" si="392"/>
        <v>0</v>
      </c>
      <c r="CP209" s="218">
        <f t="shared" si="393"/>
        <v>0</v>
      </c>
      <c r="CQ209" s="218">
        <f t="shared" si="394"/>
        <v>0</v>
      </c>
      <c r="CR209" s="218">
        <f t="shared" si="395"/>
        <v>0</v>
      </c>
      <c r="CS209" s="14">
        <f t="shared" ref="CS209:CS272" si="449">IF(F209=0,0,MAX(F209,$BO$10))</f>
        <v>0</v>
      </c>
      <c r="CT209" s="236">
        <f t="shared" ref="CT209:CT272" si="450">IF(G209=0,0,MIN(G209,$BO$12))</f>
        <v>0</v>
      </c>
      <c r="CU209" s="237">
        <f t="shared" si="427"/>
        <v>0</v>
      </c>
      <c r="CV209" s="16">
        <f t="shared" si="427"/>
        <v>0</v>
      </c>
      <c r="CW209" s="16">
        <f t="shared" si="427"/>
        <v>0</v>
      </c>
      <c r="CX209" s="16">
        <f t="shared" si="427"/>
        <v>0</v>
      </c>
      <c r="CY209" s="16">
        <f t="shared" si="427"/>
        <v>0</v>
      </c>
      <c r="CZ209" s="16">
        <f t="shared" si="427"/>
        <v>0</v>
      </c>
      <c r="DA209" s="16">
        <f t="shared" si="427"/>
        <v>0</v>
      </c>
      <c r="DB209" s="16">
        <f t="shared" si="427"/>
        <v>0</v>
      </c>
      <c r="DC209" s="16">
        <f t="shared" si="427"/>
        <v>0</v>
      </c>
      <c r="DD209" s="238">
        <f t="shared" si="427"/>
        <v>0</v>
      </c>
      <c r="DE209" s="232">
        <f t="shared" si="428"/>
        <v>0</v>
      </c>
      <c r="DF209" s="132">
        <f t="shared" si="428"/>
        <v>0</v>
      </c>
      <c r="DG209" s="132">
        <f t="shared" si="428"/>
        <v>0</v>
      </c>
      <c r="DH209" s="132">
        <f t="shared" si="428"/>
        <v>0</v>
      </c>
      <c r="DI209" s="132">
        <f t="shared" si="428"/>
        <v>0</v>
      </c>
      <c r="DJ209" s="132">
        <f t="shared" si="428"/>
        <v>0</v>
      </c>
      <c r="DK209" s="132">
        <f t="shared" si="428"/>
        <v>0</v>
      </c>
      <c r="DL209" s="132">
        <f t="shared" si="428"/>
        <v>0</v>
      </c>
      <c r="DM209" s="132">
        <f t="shared" si="428"/>
        <v>0</v>
      </c>
      <c r="DN209" s="233">
        <f t="shared" si="428"/>
        <v>0</v>
      </c>
      <c r="DO209" s="232">
        <f t="shared" ref="DO209:DO272" si="451">IF(DE209="","",DE209/CU$11*CU209)</f>
        <v>0</v>
      </c>
      <c r="DP209" s="132">
        <f t="shared" ref="DP209:DP272" si="452">IF(DF209="","",DF209/CV$11*CV209)</f>
        <v>0</v>
      </c>
      <c r="DQ209" s="132">
        <f t="shared" ref="DQ209:DQ272" si="453">IF(DG209="","",DG209/CW$11*CW209)</f>
        <v>0</v>
      </c>
      <c r="DR209" s="132">
        <f t="shared" ref="DR209:DR272" si="454">IF(DH209="","",DH209/CX$11*CX209)</f>
        <v>0</v>
      </c>
      <c r="DS209" s="132">
        <f t="shared" ref="DS209:DS272" si="455">IF(DI209="","",DI209/CY$11*CY209)</f>
        <v>0</v>
      </c>
      <c r="DT209" s="132">
        <f t="shared" ref="DT209:DT272" si="456">IF(DJ209="","",DJ209/CZ$11*CZ209)</f>
        <v>0</v>
      </c>
      <c r="DU209" s="132">
        <f t="shared" ref="DU209:DU272" si="457">IF(DK209="","",DK209/DA$11*DA209)</f>
        <v>0</v>
      </c>
      <c r="DV209" s="132">
        <f t="shared" ref="DV209:DV272" si="458">IF(DL209="","",DL209/DB$11*DB209)</f>
        <v>0</v>
      </c>
      <c r="DW209" s="132">
        <f t="shared" ref="DW209:DW272" si="459">IF(DM209="","",DM209/DC$11*DC209)</f>
        <v>0</v>
      </c>
      <c r="DX209" s="233">
        <f t="shared" ref="DX209:DX272" si="460">IF(DN209="","",DN209/DD$11*DD209)</f>
        <v>0</v>
      </c>
      <c r="DY209" s="231" t="b">
        <f t="shared" si="396"/>
        <v>0</v>
      </c>
      <c r="DZ209" s="163"/>
      <c r="EA209" s="226" t="str">
        <f t="shared" si="397"/>
        <v/>
      </c>
      <c r="EB209" s="178" t="str">
        <f t="shared" si="398"/>
        <v/>
      </c>
      <c r="EC209" s="178" t="str">
        <f t="shared" si="399"/>
        <v/>
      </c>
      <c r="ED209" s="178" t="str">
        <f t="shared" si="400"/>
        <v/>
      </c>
      <c r="EE209" s="178" t="str">
        <f t="shared" si="401"/>
        <v/>
      </c>
      <c r="EF209" s="178" t="str">
        <f t="shared" si="402"/>
        <v/>
      </c>
      <c r="EG209" s="178" t="str">
        <f t="shared" si="403"/>
        <v/>
      </c>
      <c r="EH209" s="178" t="str">
        <f t="shared" si="404"/>
        <v/>
      </c>
      <c r="EI209" s="178" t="str">
        <f t="shared" si="405"/>
        <v/>
      </c>
      <c r="EJ209" s="227" t="str">
        <f t="shared" si="406"/>
        <v/>
      </c>
      <c r="EK209" s="230" t="str">
        <f t="shared" ref="EK209:EK272" si="461">IF(OR($E209="",I209="",J209="",$H209="",EA209="",DO209=""),"",DO209*EA209*$EK$12*$E209/100)</f>
        <v/>
      </c>
      <c r="EL209" s="177" t="str">
        <f t="shared" ref="EL209:EL272" si="462">IF(OR($E209="",N209="",O209="",$H209="",EB209="",DP209=""),"",DP209*EB209*$EK$12*$E209/100)</f>
        <v/>
      </c>
      <c r="EM209" s="177" t="str">
        <f t="shared" ref="EM209:EM272" si="463">IF(OR($E209="",S209="",T209="",$H209="",EC209="",DQ209=""),"",DQ209*EC209*$EK$12*$E209/100)</f>
        <v/>
      </c>
      <c r="EN209" s="177" t="str">
        <f t="shared" ref="EN209:EN272" si="464">IF(OR($E209="",X209="",Y209="",$H209="",ED209="",DR209=""),"",DR209*ED209*$EK$12*$E209/100)</f>
        <v/>
      </c>
      <c r="EO209" s="177" t="str">
        <f t="shared" ref="EO209:EO272" si="465">IF(OR($E209="",AC209="",AD209="",$H209="",EE209="",DS209=""),"",DS209*EE209*$EK$12*$E209/100)</f>
        <v/>
      </c>
      <c r="EP209" s="177" t="str">
        <f t="shared" ref="EP209:EP272" si="466">IF(OR($E209="",AH209="",AI209="",$H209="",EF209="",DT209=""),"",DT209*EF209*$EK$12*$E209/100)</f>
        <v/>
      </c>
      <c r="EQ209" s="177" t="str">
        <f t="shared" ref="EQ209:EQ272" si="467">IF(OR($E209="",AM209="",AN209="",$H209="",EG209="",DU209=""),"",DU209*EG209*$EK$12*$E209/100)</f>
        <v/>
      </c>
      <c r="ER209" s="177" t="str">
        <f t="shared" ref="ER209:ER272" si="468">IF(OR($E209="",AR209="",AS209="",$H209="",EH209="",DV209=""),"",DV209*EH209*$EK$12*$E209/100)</f>
        <v/>
      </c>
      <c r="ES209" s="177" t="str">
        <f t="shared" ref="ES209:ES272" si="469">IF(OR($E209="",AW209="",AX209="",$H209="",EI209="",DW209=""),"",DW209*EI209*$EK$12*$E209/100)</f>
        <v/>
      </c>
      <c r="ET209" s="177" t="str">
        <f t="shared" ref="ET209:ET272" si="470">IF(OR($E209="",BB209="",BC209="",$H209="",EJ209="",DX209=""),"",DX209*EJ209*$EK$12*$E209/100)</f>
        <v/>
      </c>
      <c r="EU209" s="229" t="e">
        <f t="shared" ref="EU209:EU272" si="471">VALUE(LEFT(C209,2))</f>
        <v>#VALUE!</v>
      </c>
      <c r="EV209" s="27" t="e">
        <f t="shared" ref="EV209:EV272" si="472">VALUE(MID(C209,3,2))</f>
        <v>#VALUE!</v>
      </c>
      <c r="EW209" s="27" t="e">
        <f t="shared" ref="EW209:EW272" si="473">TEXT(IF(VALUE(MID(C209,5,2))&gt;31,MID(C209,5,2)-60,VALUE(MID(C209,5,2))),"00")</f>
        <v>#VALUE!</v>
      </c>
      <c r="EX209" s="28" t="e">
        <f t="shared" ref="EX209:EX272" si="474">DATEVALUE(IF(VALUE(LEFT(C209,2))&lt;20,20,19)&amp;TEXT(EU209,"00")&amp;"/"&amp;EV209&amp;"/"&amp;EW209)</f>
        <v>#VALUE!</v>
      </c>
      <c r="EY209" s="28" t="e">
        <f t="shared" ref="EY209:EY272" si="475">DATE(EU209,EV209,EW209)</f>
        <v>#VALUE!</v>
      </c>
      <c r="EZ209" s="28" t="b">
        <f t="shared" ref="EZ209:EZ272" si="476">NOT(ISERR(AND(EV209&lt;13,VALUE(EW209)&lt;31,EX209=EY209)))</f>
        <v>0</v>
      </c>
      <c r="FA209" s="176" t="str">
        <f t="shared" ref="FA209:FA272" si="477">RIGHT(C209,1)</f>
        <v/>
      </c>
      <c r="FB209" s="27" t="e" cm="1">
        <f t="array" aca="1" ref="FB209" ca="1">TEXT(RIGHT(10-RIGHT(SUM(INDEX(1*(MID(MID(C209,1,1)*2,ROW(INDIRECT("1:"&amp;LEN(MID(C209,1,1)*2))),1)),,))+MID(C209,2,1)+
SUM(INDEX(1*(MID(MID(C209,3,1)*2,ROW(INDIRECT("1:"&amp;LEN(MID(C209,3,1)*2))),1)),,))+MID(C209,4,1)+
SUM(INDEX(1*(MID(MID(C209,5,1)*2,ROW(INDIRECT("1:"&amp;LEN(MID(C209,5,1)*2))),1)),,))+MID(C209,6,1)+
SUM(INDEX(1*(MID(MID(C209,8,1)*2,ROW(INDIRECT("1:"&amp;LEN(MID(C209,8,1)*2))),1)),,))+MID(C209,9,1)+
SUM(INDEX(1*(MID(MID(C209,10,1)*2,ROW(INDIRECT("1:"&amp;LEN(MID(C209,10,1)*2))),1)),,)),1),1),"0")</f>
        <v>#VALUE!</v>
      </c>
      <c r="FC209" s="27" t="str">
        <f t="shared" ref="FC209:FC272" si="478">IF(C209="","",FB209=FA209)</f>
        <v/>
      </c>
      <c r="FD209" s="29" t="b">
        <f t="shared" ref="FD209:FD272" si="479">NOT(IF(OR(C209&lt;&gt;"",F209&lt;&gt;""),AND(EZ209,FC209),TRUE))</f>
        <v>0</v>
      </c>
      <c r="FE209" s="112" t="b">
        <f>IFERROR(MATCH(D209,'Avtal för korttidsarbete'!$G$13:$G$1012,0),TRUE)</f>
        <v>1</v>
      </c>
      <c r="FF209" s="112" t="b">
        <f t="shared" si="407"/>
        <v>0</v>
      </c>
      <c r="FG209" s="113" t="str" cm="1">
        <f t="array" ref="FG209">IF(FE209=TRUE,"x",INDEX('Avtal för korttidsarbete'!$E$13:$E$1012,$FE209))</f>
        <v>x</v>
      </c>
      <c r="FH209" s="113" t="str" cm="1">
        <f t="array" ref="FH209">IF(FE209=TRUE,"x",INDEX('Avtal för korttidsarbete'!$F$13:$F$1012,$FE209))</f>
        <v>x</v>
      </c>
      <c r="FI209" s="112" t="b">
        <f t="shared" si="408"/>
        <v>0</v>
      </c>
      <c r="FJ209" s="135">
        <f t="shared" si="409"/>
        <v>44166</v>
      </c>
      <c r="FK209" s="135">
        <f t="shared" si="410"/>
        <v>44377</v>
      </c>
      <c r="FL209" s="112" t="b">
        <f t="shared" si="411"/>
        <v>0</v>
      </c>
      <c r="FM209" s="113">
        <f t="shared" si="412"/>
        <v>44166</v>
      </c>
      <c r="FN209" s="135">
        <f t="shared" si="413"/>
        <v>44377</v>
      </c>
      <c r="FO209" s="148" t="b">
        <f>IFERROR(INDEX('Avtal för korttidsarbete'!R:R,MATCH(D209,'Avtal för korttidsarbete'!$G:$G,0)),TRUE)</f>
        <v>1</v>
      </c>
      <c r="FP209" s="135" t="str">
        <f>IF(FO209,"-",INDEX('Avtal för korttidsarbete'!$D:$D,MATCH(D209,'Avtal för korttidsarbete'!$G:$G,0)))</f>
        <v>-</v>
      </c>
      <c r="FQ209" s="113" t="b">
        <f>IFERROR(G209&gt;INDEX(Uppsägningar!E:E,MATCH(C209,Uppsägningar!C:C,0)),FALSE)</f>
        <v>0</v>
      </c>
    </row>
    <row r="210" spans="1:173" x14ac:dyDescent="0.25">
      <c r="A210" s="19">
        <v>194</v>
      </c>
      <c r="B210" s="20"/>
      <c r="C210" s="183"/>
      <c r="D210" s="66"/>
      <c r="E210" s="212">
        <f>IFERROR(INDEX(Admin!$C$7:$C$10,MATCH(FP210,TblNivåValTExt,0)),0)</f>
        <v>0</v>
      </c>
      <c r="F210" s="1"/>
      <c r="G210" s="1"/>
      <c r="H210" s="78"/>
      <c r="I210" s="181"/>
      <c r="J210" s="181"/>
      <c r="K210" s="182"/>
      <c r="L210" s="182"/>
      <c r="M210" s="181"/>
      <c r="N210" s="181"/>
      <c r="O210" s="181"/>
      <c r="P210" s="182"/>
      <c r="Q210" s="182"/>
      <c r="R210" s="181"/>
      <c r="S210" s="181"/>
      <c r="T210" s="181"/>
      <c r="U210" s="182"/>
      <c r="V210" s="182"/>
      <c r="W210" s="181"/>
      <c r="X210" s="181"/>
      <c r="Y210" s="181"/>
      <c r="Z210" s="182"/>
      <c r="AA210" s="182"/>
      <c r="AB210" s="181"/>
      <c r="AC210" s="181"/>
      <c r="AD210" s="181"/>
      <c r="AE210" s="182"/>
      <c r="AF210" s="182"/>
      <c r="AG210" s="181"/>
      <c r="AH210" s="181"/>
      <c r="AI210" s="181"/>
      <c r="AJ210" s="182"/>
      <c r="AK210" s="182"/>
      <c r="AL210" s="181"/>
      <c r="AM210" s="181"/>
      <c r="AN210" s="181"/>
      <c r="AO210" s="182"/>
      <c r="AP210" s="182"/>
      <c r="AQ210" s="181"/>
      <c r="AR210" s="181"/>
      <c r="AS210" s="181"/>
      <c r="AT210" s="182"/>
      <c r="AU210" s="182"/>
      <c r="AV210" s="181"/>
      <c r="AW210" s="181"/>
      <c r="AX210" s="181"/>
      <c r="AY210" s="182"/>
      <c r="AZ210" s="182"/>
      <c r="BA210" s="181"/>
      <c r="BB210" s="181"/>
      <c r="BC210" s="181"/>
      <c r="BD210" s="182"/>
      <c r="BE210" s="182"/>
      <c r="BF210" s="181"/>
      <c r="BG210" s="180">
        <f t="shared" ref="BG210:BG273" si="480">IF(DY210,"",ROUNDUP(SUM(EK210:ET210),0))</f>
        <v>0</v>
      </c>
      <c r="BH210" s="116" t="str">
        <f t="shared" ref="BH210:BH273" si="481">IF(BJ210="","",BJ210&amp;". ")&amp;IF(BL210="","",BL210&amp;". ")&amp;IF(BN210="","",BN210&amp;". ")&amp;IF(BP210="","",BP210&amp;". ")&amp;IF(BR210="","",BR210&amp;". ")&amp;IF(BT210="","",BT210&amp;". ")&amp;IF(BV210="","",BV210&amp;". ")&amp;IF(BX210="","",BX210&amp;". ")&amp;IF(BZ210="","",BZ210&amp;". ")&amp;IF(CB210="","",CB210&amp;". ")&amp;IF(CD210="","",CD210&amp;". ")&amp;IF(CF210="","",CF210&amp;". ")</f>
        <v/>
      </c>
      <c r="BI210" s="80" t="b">
        <f t="shared" si="429"/>
        <v>0</v>
      </c>
      <c r="BJ210" s="80" t="str">
        <f t="shared" si="430"/>
        <v/>
      </c>
      <c r="BK210" s="80" t="b">
        <f t="shared" ref="BK210:BK273" si="482">FL210</f>
        <v>0</v>
      </c>
      <c r="BL210" s="13" t="str">
        <f t="shared" si="431"/>
        <v/>
      </c>
      <c r="BM210" s="13" t="b">
        <f t="shared" ref="BM210:BM273" si="483">FQ210</f>
        <v>0</v>
      </c>
      <c r="BN210" s="35" t="str">
        <f t="shared" si="432"/>
        <v/>
      </c>
      <c r="BO210" s="13" t="b">
        <f t="shared" si="433"/>
        <v>0</v>
      </c>
      <c r="BP210" s="35" t="str">
        <f t="shared" si="434"/>
        <v/>
      </c>
      <c r="BQ210" s="13" t="b">
        <f t="shared" si="435"/>
        <v>0</v>
      </c>
      <c r="BR210" s="35" t="str">
        <f t="shared" si="436"/>
        <v/>
      </c>
      <c r="BS210" s="35" t="b">
        <f t="shared" si="437"/>
        <v>0</v>
      </c>
      <c r="BT210" s="35" t="str">
        <f t="shared" si="438"/>
        <v/>
      </c>
      <c r="BU210" s="35" t="b">
        <f t="shared" si="439"/>
        <v>0</v>
      </c>
      <c r="BV210" s="35" t="str">
        <f t="shared" si="440"/>
        <v/>
      </c>
      <c r="BW210" s="13" t="b">
        <f t="shared" si="414"/>
        <v>0</v>
      </c>
      <c r="BX210" s="35" t="str">
        <f t="shared" si="441"/>
        <v/>
      </c>
      <c r="BY210" s="265" t="b">
        <f t="shared" ref="BY210:BY273" si="484">IF(H210="",FALSE,NOT(ISNUMBER(H210)))</f>
        <v>0</v>
      </c>
      <c r="BZ210" s="35" t="str">
        <f t="shared" si="442"/>
        <v/>
      </c>
      <c r="CA210" s="265" t="b">
        <f t="shared" ref="CA210:CA273" si="485">SUM(L210:M210,Q210:R210,V210:W210,AA210:AB210,AF210:AG210,AK210:AL210,AP210:AQ210,AU210:AV210,AZ210:BA210,BE210:BF210)-(TRUNC(L210)+TRUNC(M210)+TRUNC(Q210)+TRUNC(R210)+TRUNC(V210)+TRUNC(W210)+TRUNC(AA210)+TRUNC(AB210)+TRUNC(AF210)+TRUNC(AG210)+TRUNC(AK210)+TRUNC(AL210)+TRUNC(AP210)+TRUNC(AQ210)+TRUNC(AU210)+TRUNC(AV210)+TRUNC(AZ210)+TRUNC(BA210)+TRUNC(BE210)+TRUNC(BF210))&lt;&gt;0</f>
        <v>0</v>
      </c>
      <c r="CB210" s="35" t="str">
        <f t="shared" si="443"/>
        <v/>
      </c>
      <c r="CC210" s="272" t="b">
        <f t="shared" ref="CC210:CC273" si="486">IF(D210="",FALSE,FO210)</f>
        <v>0</v>
      </c>
      <c r="CD210" s="35" t="str">
        <f t="shared" si="444"/>
        <v/>
      </c>
      <c r="CE210" s="13" t="b">
        <f t="shared" si="445"/>
        <v>0</v>
      </c>
      <c r="CF210" s="35" t="str">
        <f t="shared" si="446"/>
        <v/>
      </c>
      <c r="CG210" s="179">
        <f t="shared" si="447"/>
        <v>0</v>
      </c>
      <c r="CH210" s="179">
        <f t="shared" si="448"/>
        <v>0</v>
      </c>
      <c r="CI210" s="218">
        <f t="shared" ref="CI210:CI273" si="487">TRUNC(L210)+TRUNC(M210)</f>
        <v>0</v>
      </c>
      <c r="CJ210" s="218">
        <f t="shared" ref="CJ210:CJ273" si="488">TRUNC(Q210)+TRUNC(R210)</f>
        <v>0</v>
      </c>
      <c r="CK210" s="218">
        <f t="shared" ref="CK210:CK273" si="489">TRUNC(V210)+TRUNC(W210)</f>
        <v>0</v>
      </c>
      <c r="CL210" s="218">
        <f t="shared" ref="CL210:CL273" si="490">TRUNC(AA210)+TRUNC(AB210)</f>
        <v>0</v>
      </c>
      <c r="CM210" s="218">
        <f t="shared" ref="CM210:CM273" si="491">TRUNC(AF210)+TRUNC(AG210)</f>
        <v>0</v>
      </c>
      <c r="CN210" s="218">
        <f t="shared" ref="CN210:CN273" si="492">TRUNC(AK210)+TRUNC(AL210)</f>
        <v>0</v>
      </c>
      <c r="CO210" s="218">
        <f t="shared" ref="CO210:CO273" si="493">TRUNC(AP210)+TRUNC(AQ210)</f>
        <v>0</v>
      </c>
      <c r="CP210" s="218">
        <f t="shared" ref="CP210:CP273" si="494">TRUNC(AU210)+TRUNC(AV210)</f>
        <v>0</v>
      </c>
      <c r="CQ210" s="218">
        <f t="shared" ref="CQ210:CQ273" si="495">TRUNC(AZ210)+TRUNC(BA210)</f>
        <v>0</v>
      </c>
      <c r="CR210" s="218">
        <f t="shared" ref="CR210:CR273" si="496">TRUNC(BE210)+TRUNC(BF210)</f>
        <v>0</v>
      </c>
      <c r="CS210" s="14">
        <f t="shared" si="449"/>
        <v>0</v>
      </c>
      <c r="CT210" s="236">
        <f t="shared" si="450"/>
        <v>0</v>
      </c>
      <c r="CU210" s="237">
        <f t="shared" si="427"/>
        <v>0</v>
      </c>
      <c r="CV210" s="16">
        <f t="shared" si="427"/>
        <v>0</v>
      </c>
      <c r="CW210" s="16">
        <f t="shared" si="427"/>
        <v>0</v>
      </c>
      <c r="CX210" s="16">
        <f t="shared" si="427"/>
        <v>0</v>
      </c>
      <c r="CY210" s="16">
        <f t="shared" si="427"/>
        <v>0</v>
      </c>
      <c r="CZ210" s="16">
        <f t="shared" si="427"/>
        <v>0</v>
      </c>
      <c r="DA210" s="16">
        <f t="shared" si="427"/>
        <v>0</v>
      </c>
      <c r="DB210" s="16">
        <f t="shared" si="427"/>
        <v>0</v>
      </c>
      <c r="DC210" s="16">
        <f t="shared" si="427"/>
        <v>0</v>
      </c>
      <c r="DD210" s="238">
        <f t="shared" si="427"/>
        <v>0</v>
      </c>
      <c r="DE210" s="232">
        <f t="shared" si="428"/>
        <v>0</v>
      </c>
      <c r="DF210" s="132">
        <f t="shared" si="428"/>
        <v>0</v>
      </c>
      <c r="DG210" s="132">
        <f t="shared" si="428"/>
        <v>0</v>
      </c>
      <c r="DH210" s="132">
        <f t="shared" si="428"/>
        <v>0</v>
      </c>
      <c r="DI210" s="132">
        <f t="shared" si="428"/>
        <v>0</v>
      </c>
      <c r="DJ210" s="132">
        <f t="shared" si="428"/>
        <v>0</v>
      </c>
      <c r="DK210" s="132">
        <f t="shared" si="428"/>
        <v>0</v>
      </c>
      <c r="DL210" s="132">
        <f t="shared" si="428"/>
        <v>0</v>
      </c>
      <c r="DM210" s="132">
        <f t="shared" si="428"/>
        <v>0</v>
      </c>
      <c r="DN210" s="233">
        <f t="shared" si="428"/>
        <v>0</v>
      </c>
      <c r="DO210" s="232">
        <f t="shared" si="451"/>
        <v>0</v>
      </c>
      <c r="DP210" s="132">
        <f t="shared" si="452"/>
        <v>0</v>
      </c>
      <c r="DQ210" s="132">
        <f t="shared" si="453"/>
        <v>0</v>
      </c>
      <c r="DR210" s="132">
        <f t="shared" si="454"/>
        <v>0</v>
      </c>
      <c r="DS210" s="132">
        <f t="shared" si="455"/>
        <v>0</v>
      </c>
      <c r="DT210" s="132">
        <f t="shared" si="456"/>
        <v>0</v>
      </c>
      <c r="DU210" s="132">
        <f t="shared" si="457"/>
        <v>0</v>
      </c>
      <c r="DV210" s="132">
        <f t="shared" si="458"/>
        <v>0</v>
      </c>
      <c r="DW210" s="132">
        <f t="shared" si="459"/>
        <v>0</v>
      </c>
      <c r="DX210" s="233">
        <f t="shared" si="460"/>
        <v>0</v>
      </c>
      <c r="DY210" s="231" t="b">
        <f t="shared" ref="DY210:DY273" si="497">OR(BI210,BK210,BM210,BO210,BQ210,BS210,BU210,BW210,BY210,CA210,CC210)</f>
        <v>0</v>
      </c>
      <c r="DZ210" s="163"/>
      <c r="EA210" s="226" t="str">
        <f t="shared" ref="EA210:EA273" si="498">IF(OR(CU210="",CU210=0),"",(MAX((CU210-CI210),0))/CU210)</f>
        <v/>
      </c>
      <c r="EB210" s="178" t="str">
        <f t="shared" ref="EB210:EB273" si="499">IF(OR(CV210="",CV210=0),"",(MAX((CV210-CJ210),0))/CV210)</f>
        <v/>
      </c>
      <c r="EC210" s="178" t="str">
        <f t="shared" ref="EC210:EC273" si="500">IF(OR(CW210="",CW210=0),"",(MAX((CW210-CK210),0))/CW210)</f>
        <v/>
      </c>
      <c r="ED210" s="178" t="str">
        <f t="shared" ref="ED210:ED273" si="501">IF(OR(CX210="",CX210=0),"",(MAX((CX210-CL210),0))/CX210)</f>
        <v/>
      </c>
      <c r="EE210" s="178" t="str">
        <f t="shared" ref="EE210:EE273" si="502">IF(OR(CY210="",CY210=0),"",(MAX((CY210-CM210),0))/CY210)</f>
        <v/>
      </c>
      <c r="EF210" s="178" t="str">
        <f t="shared" ref="EF210:EF273" si="503">IF(OR(CZ210="",CZ210=0),"",(MAX((CZ210-CN210),0))/CZ210)</f>
        <v/>
      </c>
      <c r="EG210" s="178" t="str">
        <f t="shared" ref="EG210:EG273" si="504">IF(OR(DA210="",DA210=0),"",(MAX((DA210-CO210),0))/DA210)</f>
        <v/>
      </c>
      <c r="EH210" s="178" t="str">
        <f t="shared" ref="EH210:EH273" si="505">IF(OR(DB210="",DB210=0),"",(MAX((DB210-CP210),0))/DB210)</f>
        <v/>
      </c>
      <c r="EI210" s="178" t="str">
        <f t="shared" ref="EI210:EI273" si="506">IF(OR(DC210="",DC210=0),"",(MAX((DC210-CQ210),0))/DC210)</f>
        <v/>
      </c>
      <c r="EJ210" s="227" t="str">
        <f t="shared" ref="EJ210:EJ273" si="507">IF(OR(DD210="",DD210=0),"",(MAX((DD210-CR210),0))/DD210)</f>
        <v/>
      </c>
      <c r="EK210" s="230" t="str">
        <f t="shared" si="461"/>
        <v/>
      </c>
      <c r="EL210" s="177" t="str">
        <f t="shared" si="462"/>
        <v/>
      </c>
      <c r="EM210" s="177" t="str">
        <f t="shared" si="463"/>
        <v/>
      </c>
      <c r="EN210" s="177" t="str">
        <f t="shared" si="464"/>
        <v/>
      </c>
      <c r="EO210" s="177" t="str">
        <f t="shared" si="465"/>
        <v/>
      </c>
      <c r="EP210" s="177" t="str">
        <f t="shared" si="466"/>
        <v/>
      </c>
      <c r="EQ210" s="177" t="str">
        <f t="shared" si="467"/>
        <v/>
      </c>
      <c r="ER210" s="177" t="str">
        <f t="shared" si="468"/>
        <v/>
      </c>
      <c r="ES210" s="177" t="str">
        <f t="shared" si="469"/>
        <v/>
      </c>
      <c r="ET210" s="177" t="str">
        <f t="shared" si="470"/>
        <v/>
      </c>
      <c r="EU210" s="229" t="e">
        <f t="shared" si="471"/>
        <v>#VALUE!</v>
      </c>
      <c r="EV210" s="27" t="e">
        <f t="shared" si="472"/>
        <v>#VALUE!</v>
      </c>
      <c r="EW210" s="27" t="e">
        <f t="shared" si="473"/>
        <v>#VALUE!</v>
      </c>
      <c r="EX210" s="28" t="e">
        <f t="shared" si="474"/>
        <v>#VALUE!</v>
      </c>
      <c r="EY210" s="28" t="e">
        <f t="shared" si="475"/>
        <v>#VALUE!</v>
      </c>
      <c r="EZ210" s="28" t="b">
        <f t="shared" si="476"/>
        <v>0</v>
      </c>
      <c r="FA210" s="176" t="str">
        <f t="shared" si="477"/>
        <v/>
      </c>
      <c r="FB210" s="27" t="e" cm="1">
        <f t="array" aca="1" ref="FB210" ca="1">TEXT(RIGHT(10-RIGHT(SUM(INDEX(1*(MID(MID(C210,1,1)*2,ROW(INDIRECT("1:"&amp;LEN(MID(C210,1,1)*2))),1)),,))+MID(C210,2,1)+
SUM(INDEX(1*(MID(MID(C210,3,1)*2,ROW(INDIRECT("1:"&amp;LEN(MID(C210,3,1)*2))),1)),,))+MID(C210,4,1)+
SUM(INDEX(1*(MID(MID(C210,5,1)*2,ROW(INDIRECT("1:"&amp;LEN(MID(C210,5,1)*2))),1)),,))+MID(C210,6,1)+
SUM(INDEX(1*(MID(MID(C210,8,1)*2,ROW(INDIRECT("1:"&amp;LEN(MID(C210,8,1)*2))),1)),,))+MID(C210,9,1)+
SUM(INDEX(1*(MID(MID(C210,10,1)*2,ROW(INDIRECT("1:"&amp;LEN(MID(C210,10,1)*2))),1)),,)),1),1),"0")</f>
        <v>#VALUE!</v>
      </c>
      <c r="FC210" s="27" t="str">
        <f t="shared" si="478"/>
        <v/>
      </c>
      <c r="FD210" s="29" t="b">
        <f t="shared" si="479"/>
        <v>0</v>
      </c>
      <c r="FE210" s="112" t="b">
        <f>IFERROR(MATCH(D210,'Avtal för korttidsarbete'!$G$13:$G$1012,0),TRUE)</f>
        <v>1</v>
      </c>
      <c r="FF210" s="112" t="b">
        <f t="shared" ref="FF210:FF273" si="508">IF(AND(B210&lt;&gt;"",FE210=TRUE),TRUE,FALSE)</f>
        <v>0</v>
      </c>
      <c r="FG210" s="113" t="str" cm="1">
        <f t="array" ref="FG210">IF(FE210=TRUE,"x",INDEX('Avtal för korttidsarbete'!$E$13:$E$1012,$FE210))</f>
        <v>x</v>
      </c>
      <c r="FH210" s="113" t="str" cm="1">
        <f t="array" ref="FH210">IF(FE210=TRUE,"x",INDEX('Avtal för korttidsarbete'!$F$13:$F$1012,$FE210))</f>
        <v>x</v>
      </c>
      <c r="FI210" s="112" t="b">
        <f t="shared" ref="FI210:FI273" si="509">IF(FE210=TRUE,FALSE,IF(OR(F210&lt;FG210,G210&gt;FH210),TRUE,FALSE))</f>
        <v>0</v>
      </c>
      <c r="FJ210" s="135">
        <f t="shared" ref="FJ210:FJ273" si="510">IFERROR(MAX(FG210,$FJ$14),FG210)</f>
        <v>44166</v>
      </c>
      <c r="FK210" s="135">
        <f t="shared" ref="FK210:FK273" si="511">IFERROR(MIN(FH210,$FK$14),FH210)</f>
        <v>44377</v>
      </c>
      <c r="FL210" s="112" t="b">
        <f t="shared" ref="FL210:FL273" si="512">IFERROR(IF(OR(F210="",G210="",FE210=TRUE),FALSE,IF(OR(F210&lt;$FJ$14,G210&gt;$FK$14),TRUE,FALSE)),TRUE)</f>
        <v>0</v>
      </c>
      <c r="FM210" s="113">
        <f t="shared" ref="FM210:FM273" si="513">MAX(FG210,$FJ$14,F210)</f>
        <v>44166</v>
      </c>
      <c r="FN210" s="135">
        <f t="shared" ref="FN210:FN273" si="514">MIN(FH210,$FK$14)</f>
        <v>44377</v>
      </c>
      <c r="FO210" s="148" t="b">
        <f>IFERROR(INDEX('Avtal för korttidsarbete'!R:R,MATCH(D210,'Avtal för korttidsarbete'!$G:$G,0)),TRUE)</f>
        <v>1</v>
      </c>
      <c r="FP210" s="135" t="str">
        <f>IF(FO210,"-",INDEX('Avtal för korttidsarbete'!$D:$D,MATCH(D210,'Avtal för korttidsarbete'!$G:$G,0)))</f>
        <v>-</v>
      </c>
      <c r="FQ210" s="113" t="b">
        <f>IFERROR(G210&gt;INDEX(Uppsägningar!E:E,MATCH(C210,Uppsägningar!C:C,0)),FALSE)</f>
        <v>0</v>
      </c>
    </row>
    <row r="211" spans="1:173" x14ac:dyDescent="0.25">
      <c r="A211" s="19">
        <v>195</v>
      </c>
      <c r="B211" s="20"/>
      <c r="C211" s="183"/>
      <c r="D211" s="66"/>
      <c r="E211" s="212">
        <f>IFERROR(INDEX(Admin!$C$7:$C$10,MATCH(FP211,TblNivåValTExt,0)),0)</f>
        <v>0</v>
      </c>
      <c r="F211" s="1"/>
      <c r="G211" s="1"/>
      <c r="H211" s="78"/>
      <c r="I211" s="181"/>
      <c r="J211" s="181"/>
      <c r="K211" s="182"/>
      <c r="L211" s="182"/>
      <c r="M211" s="181"/>
      <c r="N211" s="181"/>
      <c r="O211" s="181"/>
      <c r="P211" s="182"/>
      <c r="Q211" s="182"/>
      <c r="R211" s="181"/>
      <c r="S211" s="181"/>
      <c r="T211" s="181"/>
      <c r="U211" s="182"/>
      <c r="V211" s="182"/>
      <c r="W211" s="181"/>
      <c r="X211" s="181"/>
      <c r="Y211" s="181"/>
      <c r="Z211" s="182"/>
      <c r="AA211" s="182"/>
      <c r="AB211" s="181"/>
      <c r="AC211" s="181"/>
      <c r="AD211" s="181"/>
      <c r="AE211" s="182"/>
      <c r="AF211" s="182"/>
      <c r="AG211" s="181"/>
      <c r="AH211" s="181"/>
      <c r="AI211" s="181"/>
      <c r="AJ211" s="182"/>
      <c r="AK211" s="182"/>
      <c r="AL211" s="181"/>
      <c r="AM211" s="181"/>
      <c r="AN211" s="181"/>
      <c r="AO211" s="182"/>
      <c r="AP211" s="182"/>
      <c r="AQ211" s="181"/>
      <c r="AR211" s="181"/>
      <c r="AS211" s="181"/>
      <c r="AT211" s="182"/>
      <c r="AU211" s="182"/>
      <c r="AV211" s="181"/>
      <c r="AW211" s="181"/>
      <c r="AX211" s="181"/>
      <c r="AY211" s="182"/>
      <c r="AZ211" s="182"/>
      <c r="BA211" s="181"/>
      <c r="BB211" s="181"/>
      <c r="BC211" s="181"/>
      <c r="BD211" s="182"/>
      <c r="BE211" s="182"/>
      <c r="BF211" s="181"/>
      <c r="BG211" s="180">
        <f t="shared" si="480"/>
        <v>0</v>
      </c>
      <c r="BH211" s="116" t="str">
        <f t="shared" si="481"/>
        <v/>
      </c>
      <c r="BI211" s="80" t="b">
        <f t="shared" si="429"/>
        <v>0</v>
      </c>
      <c r="BJ211" s="80" t="str">
        <f t="shared" si="430"/>
        <v/>
      </c>
      <c r="BK211" s="80" t="b">
        <f t="shared" si="482"/>
        <v>0</v>
      </c>
      <c r="BL211" s="13" t="str">
        <f t="shared" si="431"/>
        <v/>
      </c>
      <c r="BM211" s="13" t="b">
        <f t="shared" si="483"/>
        <v>0</v>
      </c>
      <c r="BN211" s="35" t="str">
        <f t="shared" si="432"/>
        <v/>
      </c>
      <c r="BO211" s="13" t="b">
        <f t="shared" si="433"/>
        <v>0</v>
      </c>
      <c r="BP211" s="35" t="str">
        <f t="shared" si="434"/>
        <v/>
      </c>
      <c r="BQ211" s="13" t="b">
        <f t="shared" si="435"/>
        <v>0</v>
      </c>
      <c r="BR211" s="35" t="str">
        <f t="shared" si="436"/>
        <v/>
      </c>
      <c r="BS211" s="35" t="b">
        <f t="shared" si="437"/>
        <v>0</v>
      </c>
      <c r="BT211" s="35" t="str">
        <f t="shared" si="438"/>
        <v/>
      </c>
      <c r="BU211" s="35" t="b">
        <f t="shared" si="439"/>
        <v>0</v>
      </c>
      <c r="BV211" s="35" t="str">
        <f t="shared" si="440"/>
        <v/>
      </c>
      <c r="BW211" s="13" t="b">
        <f t="shared" ref="BW211:BW274" si="515">IF(D211="",IF(AND(B211&lt;&gt;"",C211&lt;&gt;"",F211&lt;&gt;"",G211&lt;&gt;"",H211&lt;&gt;""),FF211,FALSE),FF211)</f>
        <v>0</v>
      </c>
      <c r="BX211" s="35" t="str">
        <f t="shared" si="441"/>
        <v/>
      </c>
      <c r="BY211" s="265" t="b">
        <f t="shared" si="484"/>
        <v>0</v>
      </c>
      <c r="BZ211" s="35" t="str">
        <f t="shared" si="442"/>
        <v/>
      </c>
      <c r="CA211" s="265" t="b">
        <f t="shared" si="485"/>
        <v>0</v>
      </c>
      <c r="CB211" s="35" t="str">
        <f t="shared" si="443"/>
        <v/>
      </c>
      <c r="CC211" s="272" t="b">
        <f t="shared" si="486"/>
        <v>0</v>
      </c>
      <c r="CD211" s="35" t="str">
        <f t="shared" si="444"/>
        <v/>
      </c>
      <c r="CE211" s="13" t="b">
        <f t="shared" si="445"/>
        <v>0</v>
      </c>
      <c r="CF211" s="35" t="str">
        <f t="shared" si="446"/>
        <v/>
      </c>
      <c r="CG211" s="179">
        <f t="shared" si="447"/>
        <v>0</v>
      </c>
      <c r="CH211" s="179">
        <f t="shared" si="448"/>
        <v>0</v>
      </c>
      <c r="CI211" s="218">
        <f t="shared" si="487"/>
        <v>0</v>
      </c>
      <c r="CJ211" s="218">
        <f t="shared" si="488"/>
        <v>0</v>
      </c>
      <c r="CK211" s="218">
        <f t="shared" si="489"/>
        <v>0</v>
      </c>
      <c r="CL211" s="218">
        <f t="shared" si="490"/>
        <v>0</v>
      </c>
      <c r="CM211" s="218">
        <f t="shared" si="491"/>
        <v>0</v>
      </c>
      <c r="CN211" s="218">
        <f t="shared" si="492"/>
        <v>0</v>
      </c>
      <c r="CO211" s="218">
        <f t="shared" si="493"/>
        <v>0</v>
      </c>
      <c r="CP211" s="218">
        <f t="shared" si="494"/>
        <v>0</v>
      </c>
      <c r="CQ211" s="218">
        <f t="shared" si="495"/>
        <v>0</v>
      </c>
      <c r="CR211" s="218">
        <f t="shared" si="496"/>
        <v>0</v>
      </c>
      <c r="CS211" s="14">
        <f t="shared" si="449"/>
        <v>0</v>
      </c>
      <c r="CT211" s="236">
        <f t="shared" si="450"/>
        <v>0</v>
      </c>
      <c r="CU211" s="237">
        <f t="shared" si="427"/>
        <v>0</v>
      </c>
      <c r="CV211" s="16">
        <f t="shared" si="427"/>
        <v>0</v>
      </c>
      <c r="CW211" s="16">
        <f t="shared" si="427"/>
        <v>0</v>
      </c>
      <c r="CX211" s="16">
        <f t="shared" si="427"/>
        <v>0</v>
      </c>
      <c r="CY211" s="16">
        <f t="shared" si="427"/>
        <v>0</v>
      </c>
      <c r="CZ211" s="16">
        <f t="shared" si="427"/>
        <v>0</v>
      </c>
      <c r="DA211" s="16">
        <f t="shared" si="427"/>
        <v>0</v>
      </c>
      <c r="DB211" s="16">
        <f t="shared" si="427"/>
        <v>0</v>
      </c>
      <c r="DC211" s="16">
        <f t="shared" si="427"/>
        <v>0</v>
      </c>
      <c r="DD211" s="238">
        <f t="shared" si="427"/>
        <v>0</v>
      </c>
      <c r="DE211" s="232">
        <f t="shared" si="428"/>
        <v>0</v>
      </c>
      <c r="DF211" s="132">
        <f t="shared" si="428"/>
        <v>0</v>
      </c>
      <c r="DG211" s="132">
        <f t="shared" si="428"/>
        <v>0</v>
      </c>
      <c r="DH211" s="132">
        <f t="shared" si="428"/>
        <v>0</v>
      </c>
      <c r="DI211" s="132">
        <f t="shared" si="428"/>
        <v>0</v>
      </c>
      <c r="DJ211" s="132">
        <f t="shared" si="428"/>
        <v>0</v>
      </c>
      <c r="DK211" s="132">
        <f t="shared" si="428"/>
        <v>0</v>
      </c>
      <c r="DL211" s="132">
        <f t="shared" si="428"/>
        <v>0</v>
      </c>
      <c r="DM211" s="132">
        <f t="shared" si="428"/>
        <v>0</v>
      </c>
      <c r="DN211" s="233">
        <f t="shared" si="428"/>
        <v>0</v>
      </c>
      <c r="DO211" s="232">
        <f t="shared" si="451"/>
        <v>0</v>
      </c>
      <c r="DP211" s="132">
        <f t="shared" si="452"/>
        <v>0</v>
      </c>
      <c r="DQ211" s="132">
        <f t="shared" si="453"/>
        <v>0</v>
      </c>
      <c r="DR211" s="132">
        <f t="shared" si="454"/>
        <v>0</v>
      </c>
      <c r="DS211" s="132">
        <f t="shared" si="455"/>
        <v>0</v>
      </c>
      <c r="DT211" s="132">
        <f t="shared" si="456"/>
        <v>0</v>
      </c>
      <c r="DU211" s="132">
        <f t="shared" si="457"/>
        <v>0</v>
      </c>
      <c r="DV211" s="132">
        <f t="shared" si="458"/>
        <v>0</v>
      </c>
      <c r="DW211" s="132">
        <f t="shared" si="459"/>
        <v>0</v>
      </c>
      <c r="DX211" s="233">
        <f t="shared" si="460"/>
        <v>0</v>
      </c>
      <c r="DY211" s="231" t="b">
        <f t="shared" si="497"/>
        <v>0</v>
      </c>
      <c r="DZ211" s="163"/>
      <c r="EA211" s="226" t="str">
        <f t="shared" si="498"/>
        <v/>
      </c>
      <c r="EB211" s="178" t="str">
        <f t="shared" si="499"/>
        <v/>
      </c>
      <c r="EC211" s="178" t="str">
        <f t="shared" si="500"/>
        <v/>
      </c>
      <c r="ED211" s="178" t="str">
        <f t="shared" si="501"/>
        <v/>
      </c>
      <c r="EE211" s="178" t="str">
        <f t="shared" si="502"/>
        <v/>
      </c>
      <c r="EF211" s="178" t="str">
        <f t="shared" si="503"/>
        <v/>
      </c>
      <c r="EG211" s="178" t="str">
        <f t="shared" si="504"/>
        <v/>
      </c>
      <c r="EH211" s="178" t="str">
        <f t="shared" si="505"/>
        <v/>
      </c>
      <c r="EI211" s="178" t="str">
        <f t="shared" si="506"/>
        <v/>
      </c>
      <c r="EJ211" s="227" t="str">
        <f t="shared" si="507"/>
        <v/>
      </c>
      <c r="EK211" s="230" t="str">
        <f t="shared" si="461"/>
        <v/>
      </c>
      <c r="EL211" s="177" t="str">
        <f t="shared" si="462"/>
        <v/>
      </c>
      <c r="EM211" s="177" t="str">
        <f t="shared" si="463"/>
        <v/>
      </c>
      <c r="EN211" s="177" t="str">
        <f t="shared" si="464"/>
        <v/>
      </c>
      <c r="EO211" s="177" t="str">
        <f t="shared" si="465"/>
        <v/>
      </c>
      <c r="EP211" s="177" t="str">
        <f t="shared" si="466"/>
        <v/>
      </c>
      <c r="EQ211" s="177" t="str">
        <f t="shared" si="467"/>
        <v/>
      </c>
      <c r="ER211" s="177" t="str">
        <f t="shared" si="468"/>
        <v/>
      </c>
      <c r="ES211" s="177" t="str">
        <f t="shared" si="469"/>
        <v/>
      </c>
      <c r="ET211" s="177" t="str">
        <f t="shared" si="470"/>
        <v/>
      </c>
      <c r="EU211" s="229" t="e">
        <f t="shared" si="471"/>
        <v>#VALUE!</v>
      </c>
      <c r="EV211" s="27" t="e">
        <f t="shared" si="472"/>
        <v>#VALUE!</v>
      </c>
      <c r="EW211" s="27" t="e">
        <f t="shared" si="473"/>
        <v>#VALUE!</v>
      </c>
      <c r="EX211" s="28" t="e">
        <f t="shared" si="474"/>
        <v>#VALUE!</v>
      </c>
      <c r="EY211" s="28" t="e">
        <f t="shared" si="475"/>
        <v>#VALUE!</v>
      </c>
      <c r="EZ211" s="28" t="b">
        <f t="shared" si="476"/>
        <v>0</v>
      </c>
      <c r="FA211" s="176" t="str">
        <f t="shared" si="477"/>
        <v/>
      </c>
      <c r="FB211" s="27" t="e" cm="1">
        <f t="array" aca="1" ref="FB211" ca="1">TEXT(RIGHT(10-RIGHT(SUM(INDEX(1*(MID(MID(C211,1,1)*2,ROW(INDIRECT("1:"&amp;LEN(MID(C211,1,1)*2))),1)),,))+MID(C211,2,1)+
SUM(INDEX(1*(MID(MID(C211,3,1)*2,ROW(INDIRECT("1:"&amp;LEN(MID(C211,3,1)*2))),1)),,))+MID(C211,4,1)+
SUM(INDEX(1*(MID(MID(C211,5,1)*2,ROW(INDIRECT("1:"&amp;LEN(MID(C211,5,1)*2))),1)),,))+MID(C211,6,1)+
SUM(INDEX(1*(MID(MID(C211,8,1)*2,ROW(INDIRECT("1:"&amp;LEN(MID(C211,8,1)*2))),1)),,))+MID(C211,9,1)+
SUM(INDEX(1*(MID(MID(C211,10,1)*2,ROW(INDIRECT("1:"&amp;LEN(MID(C211,10,1)*2))),1)),,)),1),1),"0")</f>
        <v>#VALUE!</v>
      </c>
      <c r="FC211" s="27" t="str">
        <f t="shared" si="478"/>
        <v/>
      </c>
      <c r="FD211" s="29" t="b">
        <f t="shared" si="479"/>
        <v>0</v>
      </c>
      <c r="FE211" s="112" t="b">
        <f>IFERROR(MATCH(D211,'Avtal för korttidsarbete'!$G$13:$G$1012,0),TRUE)</f>
        <v>1</v>
      </c>
      <c r="FF211" s="112" t="b">
        <f t="shared" si="508"/>
        <v>0</v>
      </c>
      <c r="FG211" s="113" t="str" cm="1">
        <f t="array" ref="FG211">IF(FE211=TRUE,"x",INDEX('Avtal för korttidsarbete'!$E$13:$E$1012,$FE211))</f>
        <v>x</v>
      </c>
      <c r="FH211" s="113" t="str" cm="1">
        <f t="array" ref="FH211">IF(FE211=TRUE,"x",INDEX('Avtal för korttidsarbete'!$F$13:$F$1012,$FE211))</f>
        <v>x</v>
      </c>
      <c r="FI211" s="112" t="b">
        <f t="shared" si="509"/>
        <v>0</v>
      </c>
      <c r="FJ211" s="135">
        <f t="shared" si="510"/>
        <v>44166</v>
      </c>
      <c r="FK211" s="135">
        <f t="shared" si="511"/>
        <v>44377</v>
      </c>
      <c r="FL211" s="112" t="b">
        <f t="shared" si="512"/>
        <v>0</v>
      </c>
      <c r="FM211" s="113">
        <f t="shared" si="513"/>
        <v>44166</v>
      </c>
      <c r="FN211" s="135">
        <f t="shared" si="514"/>
        <v>44377</v>
      </c>
      <c r="FO211" s="148" t="b">
        <f>IFERROR(INDEX('Avtal för korttidsarbete'!R:R,MATCH(D211,'Avtal för korttidsarbete'!$G:$G,0)),TRUE)</f>
        <v>1</v>
      </c>
      <c r="FP211" s="135" t="str">
        <f>IF(FO211,"-",INDEX('Avtal för korttidsarbete'!$D:$D,MATCH(D211,'Avtal för korttidsarbete'!$G:$G,0)))</f>
        <v>-</v>
      </c>
      <c r="FQ211" s="113" t="b">
        <f>IFERROR(G211&gt;INDEX(Uppsägningar!E:E,MATCH(C211,Uppsägningar!C:C,0)),FALSE)</f>
        <v>0</v>
      </c>
    </row>
    <row r="212" spans="1:173" x14ac:dyDescent="0.25">
      <c r="A212" s="19">
        <v>196</v>
      </c>
      <c r="B212" s="20"/>
      <c r="C212" s="183"/>
      <c r="D212" s="66"/>
      <c r="E212" s="212">
        <f>IFERROR(INDEX(Admin!$C$7:$C$10,MATCH(FP212,TblNivåValTExt,0)),0)</f>
        <v>0</v>
      </c>
      <c r="F212" s="1"/>
      <c r="G212" s="1"/>
      <c r="H212" s="78"/>
      <c r="I212" s="181"/>
      <c r="J212" s="181"/>
      <c r="K212" s="182"/>
      <c r="L212" s="182"/>
      <c r="M212" s="181"/>
      <c r="N212" s="181"/>
      <c r="O212" s="181"/>
      <c r="P212" s="182"/>
      <c r="Q212" s="182"/>
      <c r="R212" s="181"/>
      <c r="S212" s="181"/>
      <c r="T212" s="181"/>
      <c r="U212" s="182"/>
      <c r="V212" s="182"/>
      <c r="W212" s="181"/>
      <c r="X212" s="181"/>
      <c r="Y212" s="181"/>
      <c r="Z212" s="182"/>
      <c r="AA212" s="182"/>
      <c r="AB212" s="181"/>
      <c r="AC212" s="181"/>
      <c r="AD212" s="181"/>
      <c r="AE212" s="182"/>
      <c r="AF212" s="182"/>
      <c r="AG212" s="181"/>
      <c r="AH212" s="181"/>
      <c r="AI212" s="181"/>
      <c r="AJ212" s="182"/>
      <c r="AK212" s="182"/>
      <c r="AL212" s="181"/>
      <c r="AM212" s="181"/>
      <c r="AN212" s="181"/>
      <c r="AO212" s="182"/>
      <c r="AP212" s="182"/>
      <c r="AQ212" s="181"/>
      <c r="AR212" s="181"/>
      <c r="AS212" s="181"/>
      <c r="AT212" s="182"/>
      <c r="AU212" s="182"/>
      <c r="AV212" s="181"/>
      <c r="AW212" s="181"/>
      <c r="AX212" s="181"/>
      <c r="AY212" s="182"/>
      <c r="AZ212" s="182"/>
      <c r="BA212" s="181"/>
      <c r="BB212" s="181"/>
      <c r="BC212" s="181"/>
      <c r="BD212" s="182"/>
      <c r="BE212" s="182"/>
      <c r="BF212" s="181"/>
      <c r="BG212" s="180">
        <f t="shared" si="480"/>
        <v>0</v>
      </c>
      <c r="BH212" s="116" t="str">
        <f t="shared" si="481"/>
        <v/>
      </c>
      <c r="BI212" s="80" t="b">
        <f t="shared" si="429"/>
        <v>0</v>
      </c>
      <c r="BJ212" s="80" t="str">
        <f t="shared" si="430"/>
        <v/>
      </c>
      <c r="BK212" s="80" t="b">
        <f t="shared" si="482"/>
        <v>0</v>
      </c>
      <c r="BL212" s="13" t="str">
        <f t="shared" si="431"/>
        <v/>
      </c>
      <c r="BM212" s="13" t="b">
        <f t="shared" si="483"/>
        <v>0</v>
      </c>
      <c r="BN212" s="35" t="str">
        <f t="shared" si="432"/>
        <v/>
      </c>
      <c r="BO212" s="13" t="b">
        <f t="shared" si="433"/>
        <v>0</v>
      </c>
      <c r="BP212" s="35" t="str">
        <f t="shared" si="434"/>
        <v/>
      </c>
      <c r="BQ212" s="13" t="b">
        <f t="shared" si="435"/>
        <v>0</v>
      </c>
      <c r="BR212" s="35" t="str">
        <f t="shared" si="436"/>
        <v/>
      </c>
      <c r="BS212" s="35" t="b">
        <f t="shared" si="437"/>
        <v>0</v>
      </c>
      <c r="BT212" s="35" t="str">
        <f t="shared" si="438"/>
        <v/>
      </c>
      <c r="BU212" s="35" t="b">
        <f t="shared" si="439"/>
        <v>0</v>
      </c>
      <c r="BV212" s="35" t="str">
        <f t="shared" si="440"/>
        <v/>
      </c>
      <c r="BW212" s="13" t="b">
        <f t="shared" si="515"/>
        <v>0</v>
      </c>
      <c r="BX212" s="35" t="str">
        <f t="shared" si="441"/>
        <v/>
      </c>
      <c r="BY212" s="265" t="b">
        <f t="shared" si="484"/>
        <v>0</v>
      </c>
      <c r="BZ212" s="35" t="str">
        <f t="shared" si="442"/>
        <v/>
      </c>
      <c r="CA212" s="265" t="b">
        <f t="shared" si="485"/>
        <v>0</v>
      </c>
      <c r="CB212" s="35" t="str">
        <f t="shared" si="443"/>
        <v/>
      </c>
      <c r="CC212" s="272" t="b">
        <f t="shared" si="486"/>
        <v>0</v>
      </c>
      <c r="CD212" s="35" t="str">
        <f t="shared" si="444"/>
        <v/>
      </c>
      <c r="CE212" s="13" t="b">
        <f t="shared" si="445"/>
        <v>0</v>
      </c>
      <c r="CF212" s="35" t="str">
        <f t="shared" si="446"/>
        <v/>
      </c>
      <c r="CG212" s="179">
        <f t="shared" si="447"/>
        <v>0</v>
      </c>
      <c r="CH212" s="179">
        <f t="shared" si="448"/>
        <v>0</v>
      </c>
      <c r="CI212" s="218">
        <f t="shared" si="487"/>
        <v>0</v>
      </c>
      <c r="CJ212" s="218">
        <f t="shared" si="488"/>
        <v>0</v>
      </c>
      <c r="CK212" s="218">
        <f t="shared" si="489"/>
        <v>0</v>
      </c>
      <c r="CL212" s="218">
        <f t="shared" si="490"/>
        <v>0</v>
      </c>
      <c r="CM212" s="218">
        <f t="shared" si="491"/>
        <v>0</v>
      </c>
      <c r="CN212" s="218">
        <f t="shared" si="492"/>
        <v>0</v>
      </c>
      <c r="CO212" s="218">
        <f t="shared" si="493"/>
        <v>0</v>
      </c>
      <c r="CP212" s="218">
        <f t="shared" si="494"/>
        <v>0</v>
      </c>
      <c r="CQ212" s="218">
        <f t="shared" si="495"/>
        <v>0</v>
      </c>
      <c r="CR212" s="218">
        <f t="shared" si="496"/>
        <v>0</v>
      </c>
      <c r="CS212" s="14">
        <f t="shared" si="449"/>
        <v>0</v>
      </c>
      <c r="CT212" s="236">
        <f t="shared" si="450"/>
        <v>0</v>
      </c>
      <c r="CU212" s="237">
        <f t="shared" si="427"/>
        <v>0</v>
      </c>
      <c r="CV212" s="16">
        <f t="shared" si="427"/>
        <v>0</v>
      </c>
      <c r="CW212" s="16">
        <f t="shared" si="427"/>
        <v>0</v>
      </c>
      <c r="CX212" s="16">
        <f t="shared" si="427"/>
        <v>0</v>
      </c>
      <c r="CY212" s="16">
        <f t="shared" si="427"/>
        <v>0</v>
      </c>
      <c r="CZ212" s="16">
        <f t="shared" si="427"/>
        <v>0</v>
      </c>
      <c r="DA212" s="16">
        <f t="shared" si="427"/>
        <v>0</v>
      </c>
      <c r="DB212" s="16">
        <f t="shared" si="427"/>
        <v>0</v>
      </c>
      <c r="DC212" s="16">
        <f t="shared" si="427"/>
        <v>0</v>
      </c>
      <c r="DD212" s="238">
        <f t="shared" si="427"/>
        <v>0</v>
      </c>
      <c r="DE212" s="232">
        <f t="shared" si="428"/>
        <v>0</v>
      </c>
      <c r="DF212" s="132">
        <f t="shared" si="428"/>
        <v>0</v>
      </c>
      <c r="DG212" s="132">
        <f t="shared" si="428"/>
        <v>0</v>
      </c>
      <c r="DH212" s="132">
        <f t="shared" si="428"/>
        <v>0</v>
      </c>
      <c r="DI212" s="132">
        <f t="shared" si="428"/>
        <v>0</v>
      </c>
      <c r="DJ212" s="132">
        <f t="shared" si="428"/>
        <v>0</v>
      </c>
      <c r="DK212" s="132">
        <f t="shared" si="428"/>
        <v>0</v>
      </c>
      <c r="DL212" s="132">
        <f t="shared" si="428"/>
        <v>0</v>
      </c>
      <c r="DM212" s="132">
        <f t="shared" si="428"/>
        <v>0</v>
      </c>
      <c r="DN212" s="233">
        <f t="shared" si="428"/>
        <v>0</v>
      </c>
      <c r="DO212" s="232">
        <f t="shared" si="451"/>
        <v>0</v>
      </c>
      <c r="DP212" s="132">
        <f t="shared" si="452"/>
        <v>0</v>
      </c>
      <c r="DQ212" s="132">
        <f t="shared" si="453"/>
        <v>0</v>
      </c>
      <c r="DR212" s="132">
        <f t="shared" si="454"/>
        <v>0</v>
      </c>
      <c r="DS212" s="132">
        <f t="shared" si="455"/>
        <v>0</v>
      </c>
      <c r="DT212" s="132">
        <f t="shared" si="456"/>
        <v>0</v>
      </c>
      <c r="DU212" s="132">
        <f t="shared" si="457"/>
        <v>0</v>
      </c>
      <c r="DV212" s="132">
        <f t="shared" si="458"/>
        <v>0</v>
      </c>
      <c r="DW212" s="132">
        <f t="shared" si="459"/>
        <v>0</v>
      </c>
      <c r="DX212" s="233">
        <f t="shared" si="460"/>
        <v>0</v>
      </c>
      <c r="DY212" s="231" t="b">
        <f t="shared" si="497"/>
        <v>0</v>
      </c>
      <c r="DZ212" s="163"/>
      <c r="EA212" s="226" t="str">
        <f t="shared" si="498"/>
        <v/>
      </c>
      <c r="EB212" s="178" t="str">
        <f t="shared" si="499"/>
        <v/>
      </c>
      <c r="EC212" s="178" t="str">
        <f t="shared" si="500"/>
        <v/>
      </c>
      <c r="ED212" s="178" t="str">
        <f t="shared" si="501"/>
        <v/>
      </c>
      <c r="EE212" s="178" t="str">
        <f t="shared" si="502"/>
        <v/>
      </c>
      <c r="EF212" s="178" t="str">
        <f t="shared" si="503"/>
        <v/>
      </c>
      <c r="EG212" s="178" t="str">
        <f t="shared" si="504"/>
        <v/>
      </c>
      <c r="EH212" s="178" t="str">
        <f t="shared" si="505"/>
        <v/>
      </c>
      <c r="EI212" s="178" t="str">
        <f t="shared" si="506"/>
        <v/>
      </c>
      <c r="EJ212" s="227" t="str">
        <f t="shared" si="507"/>
        <v/>
      </c>
      <c r="EK212" s="230" t="str">
        <f t="shared" si="461"/>
        <v/>
      </c>
      <c r="EL212" s="177" t="str">
        <f t="shared" si="462"/>
        <v/>
      </c>
      <c r="EM212" s="177" t="str">
        <f t="shared" si="463"/>
        <v/>
      </c>
      <c r="EN212" s="177" t="str">
        <f t="shared" si="464"/>
        <v/>
      </c>
      <c r="EO212" s="177" t="str">
        <f t="shared" si="465"/>
        <v/>
      </c>
      <c r="EP212" s="177" t="str">
        <f t="shared" si="466"/>
        <v/>
      </c>
      <c r="EQ212" s="177" t="str">
        <f t="shared" si="467"/>
        <v/>
      </c>
      <c r="ER212" s="177" t="str">
        <f t="shared" si="468"/>
        <v/>
      </c>
      <c r="ES212" s="177" t="str">
        <f t="shared" si="469"/>
        <v/>
      </c>
      <c r="ET212" s="177" t="str">
        <f t="shared" si="470"/>
        <v/>
      </c>
      <c r="EU212" s="229" t="e">
        <f t="shared" si="471"/>
        <v>#VALUE!</v>
      </c>
      <c r="EV212" s="27" t="e">
        <f t="shared" si="472"/>
        <v>#VALUE!</v>
      </c>
      <c r="EW212" s="27" t="e">
        <f t="shared" si="473"/>
        <v>#VALUE!</v>
      </c>
      <c r="EX212" s="28" t="e">
        <f t="shared" si="474"/>
        <v>#VALUE!</v>
      </c>
      <c r="EY212" s="28" t="e">
        <f t="shared" si="475"/>
        <v>#VALUE!</v>
      </c>
      <c r="EZ212" s="28" t="b">
        <f t="shared" si="476"/>
        <v>0</v>
      </c>
      <c r="FA212" s="176" t="str">
        <f t="shared" si="477"/>
        <v/>
      </c>
      <c r="FB212" s="27" t="e" cm="1">
        <f t="array" aca="1" ref="FB212" ca="1">TEXT(RIGHT(10-RIGHT(SUM(INDEX(1*(MID(MID(C212,1,1)*2,ROW(INDIRECT("1:"&amp;LEN(MID(C212,1,1)*2))),1)),,))+MID(C212,2,1)+
SUM(INDEX(1*(MID(MID(C212,3,1)*2,ROW(INDIRECT("1:"&amp;LEN(MID(C212,3,1)*2))),1)),,))+MID(C212,4,1)+
SUM(INDEX(1*(MID(MID(C212,5,1)*2,ROW(INDIRECT("1:"&amp;LEN(MID(C212,5,1)*2))),1)),,))+MID(C212,6,1)+
SUM(INDEX(1*(MID(MID(C212,8,1)*2,ROW(INDIRECT("1:"&amp;LEN(MID(C212,8,1)*2))),1)),,))+MID(C212,9,1)+
SUM(INDEX(1*(MID(MID(C212,10,1)*2,ROW(INDIRECT("1:"&amp;LEN(MID(C212,10,1)*2))),1)),,)),1),1),"0")</f>
        <v>#VALUE!</v>
      </c>
      <c r="FC212" s="27" t="str">
        <f t="shared" si="478"/>
        <v/>
      </c>
      <c r="FD212" s="29" t="b">
        <f t="shared" si="479"/>
        <v>0</v>
      </c>
      <c r="FE212" s="112" t="b">
        <f>IFERROR(MATCH(D212,'Avtal för korttidsarbete'!$G$13:$G$1012,0),TRUE)</f>
        <v>1</v>
      </c>
      <c r="FF212" s="112" t="b">
        <f t="shared" si="508"/>
        <v>0</v>
      </c>
      <c r="FG212" s="113" t="str" cm="1">
        <f t="array" ref="FG212">IF(FE212=TRUE,"x",INDEX('Avtal för korttidsarbete'!$E$13:$E$1012,$FE212))</f>
        <v>x</v>
      </c>
      <c r="FH212" s="113" t="str" cm="1">
        <f t="array" ref="FH212">IF(FE212=TRUE,"x",INDEX('Avtal för korttidsarbete'!$F$13:$F$1012,$FE212))</f>
        <v>x</v>
      </c>
      <c r="FI212" s="112" t="b">
        <f t="shared" si="509"/>
        <v>0</v>
      </c>
      <c r="FJ212" s="135">
        <f t="shared" si="510"/>
        <v>44166</v>
      </c>
      <c r="FK212" s="135">
        <f t="shared" si="511"/>
        <v>44377</v>
      </c>
      <c r="FL212" s="112" t="b">
        <f t="shared" si="512"/>
        <v>0</v>
      </c>
      <c r="FM212" s="113">
        <f t="shared" si="513"/>
        <v>44166</v>
      </c>
      <c r="FN212" s="135">
        <f t="shared" si="514"/>
        <v>44377</v>
      </c>
      <c r="FO212" s="148" t="b">
        <f>IFERROR(INDEX('Avtal för korttidsarbete'!R:R,MATCH(D212,'Avtal för korttidsarbete'!$G:$G,0)),TRUE)</f>
        <v>1</v>
      </c>
      <c r="FP212" s="135" t="str">
        <f>IF(FO212,"-",INDEX('Avtal för korttidsarbete'!$D:$D,MATCH(D212,'Avtal för korttidsarbete'!$G:$G,0)))</f>
        <v>-</v>
      </c>
      <c r="FQ212" s="113" t="b">
        <f>IFERROR(G212&gt;INDEX(Uppsägningar!E:E,MATCH(C212,Uppsägningar!C:C,0)),FALSE)</f>
        <v>0</v>
      </c>
    </row>
    <row r="213" spans="1:173" x14ac:dyDescent="0.25">
      <c r="A213" s="19">
        <v>197</v>
      </c>
      <c r="B213" s="20"/>
      <c r="C213" s="183"/>
      <c r="D213" s="66"/>
      <c r="E213" s="212">
        <f>IFERROR(INDEX(Admin!$C$7:$C$10,MATCH(FP213,TblNivåValTExt,0)),0)</f>
        <v>0</v>
      </c>
      <c r="F213" s="1"/>
      <c r="G213" s="1"/>
      <c r="H213" s="78"/>
      <c r="I213" s="181"/>
      <c r="J213" s="181"/>
      <c r="K213" s="182"/>
      <c r="L213" s="182"/>
      <c r="M213" s="181"/>
      <c r="N213" s="181"/>
      <c r="O213" s="181"/>
      <c r="P213" s="182"/>
      <c r="Q213" s="182"/>
      <c r="R213" s="181"/>
      <c r="S213" s="181"/>
      <c r="T213" s="181"/>
      <c r="U213" s="182"/>
      <c r="V213" s="182"/>
      <c r="W213" s="181"/>
      <c r="X213" s="181"/>
      <c r="Y213" s="181"/>
      <c r="Z213" s="182"/>
      <c r="AA213" s="182"/>
      <c r="AB213" s="181"/>
      <c r="AC213" s="181"/>
      <c r="AD213" s="181"/>
      <c r="AE213" s="182"/>
      <c r="AF213" s="182"/>
      <c r="AG213" s="181"/>
      <c r="AH213" s="181"/>
      <c r="AI213" s="181"/>
      <c r="AJ213" s="182"/>
      <c r="AK213" s="182"/>
      <c r="AL213" s="181"/>
      <c r="AM213" s="181"/>
      <c r="AN213" s="181"/>
      <c r="AO213" s="182"/>
      <c r="AP213" s="182"/>
      <c r="AQ213" s="181"/>
      <c r="AR213" s="181"/>
      <c r="AS213" s="181"/>
      <c r="AT213" s="182"/>
      <c r="AU213" s="182"/>
      <c r="AV213" s="181"/>
      <c r="AW213" s="181"/>
      <c r="AX213" s="181"/>
      <c r="AY213" s="182"/>
      <c r="AZ213" s="182"/>
      <c r="BA213" s="181"/>
      <c r="BB213" s="181"/>
      <c r="BC213" s="181"/>
      <c r="BD213" s="182"/>
      <c r="BE213" s="182"/>
      <c r="BF213" s="181"/>
      <c r="BG213" s="180">
        <f t="shared" si="480"/>
        <v>0</v>
      </c>
      <c r="BH213" s="116" t="str">
        <f t="shared" si="481"/>
        <v/>
      </c>
      <c r="BI213" s="80" t="b">
        <f t="shared" si="429"/>
        <v>0</v>
      </c>
      <c r="BJ213" s="80" t="str">
        <f t="shared" si="430"/>
        <v/>
      </c>
      <c r="BK213" s="80" t="b">
        <f t="shared" si="482"/>
        <v>0</v>
      </c>
      <c r="BL213" s="13" t="str">
        <f t="shared" si="431"/>
        <v/>
      </c>
      <c r="BM213" s="13" t="b">
        <f t="shared" si="483"/>
        <v>0</v>
      </c>
      <c r="BN213" s="35" t="str">
        <f t="shared" si="432"/>
        <v/>
      </c>
      <c r="BO213" s="13" t="b">
        <f t="shared" si="433"/>
        <v>0</v>
      </c>
      <c r="BP213" s="35" t="str">
        <f t="shared" si="434"/>
        <v/>
      </c>
      <c r="BQ213" s="13" t="b">
        <f t="shared" si="435"/>
        <v>0</v>
      </c>
      <c r="BR213" s="35" t="str">
        <f t="shared" si="436"/>
        <v/>
      </c>
      <c r="BS213" s="35" t="b">
        <f t="shared" si="437"/>
        <v>0</v>
      </c>
      <c r="BT213" s="35" t="str">
        <f t="shared" si="438"/>
        <v/>
      </c>
      <c r="BU213" s="35" t="b">
        <f t="shared" si="439"/>
        <v>0</v>
      </c>
      <c r="BV213" s="35" t="str">
        <f t="shared" si="440"/>
        <v/>
      </c>
      <c r="BW213" s="13" t="b">
        <f t="shared" si="515"/>
        <v>0</v>
      </c>
      <c r="BX213" s="35" t="str">
        <f t="shared" si="441"/>
        <v/>
      </c>
      <c r="BY213" s="265" t="b">
        <f t="shared" si="484"/>
        <v>0</v>
      </c>
      <c r="BZ213" s="35" t="str">
        <f t="shared" si="442"/>
        <v/>
      </c>
      <c r="CA213" s="265" t="b">
        <f t="shared" si="485"/>
        <v>0</v>
      </c>
      <c r="CB213" s="35" t="str">
        <f t="shared" si="443"/>
        <v/>
      </c>
      <c r="CC213" s="272" t="b">
        <f t="shared" si="486"/>
        <v>0</v>
      </c>
      <c r="CD213" s="35" t="str">
        <f t="shared" si="444"/>
        <v/>
      </c>
      <c r="CE213" s="13" t="b">
        <f t="shared" si="445"/>
        <v>0</v>
      </c>
      <c r="CF213" s="35" t="str">
        <f t="shared" si="446"/>
        <v/>
      </c>
      <c r="CG213" s="179">
        <f t="shared" si="447"/>
        <v>0</v>
      </c>
      <c r="CH213" s="179">
        <f t="shared" si="448"/>
        <v>0</v>
      </c>
      <c r="CI213" s="218">
        <f t="shared" si="487"/>
        <v>0</v>
      </c>
      <c r="CJ213" s="218">
        <f t="shared" si="488"/>
        <v>0</v>
      </c>
      <c r="CK213" s="218">
        <f t="shared" si="489"/>
        <v>0</v>
      </c>
      <c r="CL213" s="218">
        <f t="shared" si="490"/>
        <v>0</v>
      </c>
      <c r="CM213" s="218">
        <f t="shared" si="491"/>
        <v>0</v>
      </c>
      <c r="CN213" s="218">
        <f t="shared" si="492"/>
        <v>0</v>
      </c>
      <c r="CO213" s="218">
        <f t="shared" si="493"/>
        <v>0</v>
      </c>
      <c r="CP213" s="218">
        <f t="shared" si="494"/>
        <v>0</v>
      </c>
      <c r="CQ213" s="218">
        <f t="shared" si="495"/>
        <v>0</v>
      </c>
      <c r="CR213" s="218">
        <f t="shared" si="496"/>
        <v>0</v>
      </c>
      <c r="CS213" s="14">
        <f t="shared" si="449"/>
        <v>0</v>
      </c>
      <c r="CT213" s="236">
        <f t="shared" si="450"/>
        <v>0</v>
      </c>
      <c r="CU213" s="237">
        <f t="shared" si="427"/>
        <v>0</v>
      </c>
      <c r="CV213" s="16">
        <f t="shared" si="427"/>
        <v>0</v>
      </c>
      <c r="CW213" s="16">
        <f t="shared" si="427"/>
        <v>0</v>
      </c>
      <c r="CX213" s="16">
        <f t="shared" si="427"/>
        <v>0</v>
      </c>
      <c r="CY213" s="16">
        <f t="shared" si="427"/>
        <v>0</v>
      </c>
      <c r="CZ213" s="16">
        <f t="shared" si="427"/>
        <v>0</v>
      </c>
      <c r="DA213" s="16">
        <f t="shared" si="427"/>
        <v>0</v>
      </c>
      <c r="DB213" s="16">
        <f t="shared" si="427"/>
        <v>0</v>
      </c>
      <c r="DC213" s="16">
        <f t="shared" si="427"/>
        <v>0</v>
      </c>
      <c r="DD213" s="238">
        <f t="shared" si="427"/>
        <v>0</v>
      </c>
      <c r="DE213" s="232">
        <f t="shared" si="428"/>
        <v>0</v>
      </c>
      <c r="DF213" s="132">
        <f t="shared" si="428"/>
        <v>0</v>
      </c>
      <c r="DG213" s="132">
        <f t="shared" si="428"/>
        <v>0</v>
      </c>
      <c r="DH213" s="132">
        <f t="shared" si="428"/>
        <v>0</v>
      </c>
      <c r="DI213" s="132">
        <f t="shared" si="428"/>
        <v>0</v>
      </c>
      <c r="DJ213" s="132">
        <f t="shared" si="428"/>
        <v>0</v>
      </c>
      <c r="DK213" s="132">
        <f t="shared" si="428"/>
        <v>0</v>
      </c>
      <c r="DL213" s="132">
        <f t="shared" si="428"/>
        <v>0</v>
      </c>
      <c r="DM213" s="132">
        <f t="shared" si="428"/>
        <v>0</v>
      </c>
      <c r="DN213" s="233">
        <f t="shared" si="428"/>
        <v>0</v>
      </c>
      <c r="DO213" s="232">
        <f t="shared" si="451"/>
        <v>0</v>
      </c>
      <c r="DP213" s="132">
        <f t="shared" si="452"/>
        <v>0</v>
      </c>
      <c r="DQ213" s="132">
        <f t="shared" si="453"/>
        <v>0</v>
      </c>
      <c r="DR213" s="132">
        <f t="shared" si="454"/>
        <v>0</v>
      </c>
      <c r="DS213" s="132">
        <f t="shared" si="455"/>
        <v>0</v>
      </c>
      <c r="DT213" s="132">
        <f t="shared" si="456"/>
        <v>0</v>
      </c>
      <c r="DU213" s="132">
        <f t="shared" si="457"/>
        <v>0</v>
      </c>
      <c r="DV213" s="132">
        <f t="shared" si="458"/>
        <v>0</v>
      </c>
      <c r="DW213" s="132">
        <f t="shared" si="459"/>
        <v>0</v>
      </c>
      <c r="DX213" s="233">
        <f t="shared" si="460"/>
        <v>0</v>
      </c>
      <c r="DY213" s="231" t="b">
        <f t="shared" si="497"/>
        <v>0</v>
      </c>
      <c r="DZ213" s="163"/>
      <c r="EA213" s="226" t="str">
        <f t="shared" si="498"/>
        <v/>
      </c>
      <c r="EB213" s="178" t="str">
        <f t="shared" si="499"/>
        <v/>
      </c>
      <c r="EC213" s="178" t="str">
        <f t="shared" si="500"/>
        <v/>
      </c>
      <c r="ED213" s="178" t="str">
        <f t="shared" si="501"/>
        <v/>
      </c>
      <c r="EE213" s="178" t="str">
        <f t="shared" si="502"/>
        <v/>
      </c>
      <c r="EF213" s="178" t="str">
        <f t="shared" si="503"/>
        <v/>
      </c>
      <c r="EG213" s="178" t="str">
        <f t="shared" si="504"/>
        <v/>
      </c>
      <c r="EH213" s="178" t="str">
        <f t="shared" si="505"/>
        <v/>
      </c>
      <c r="EI213" s="178" t="str">
        <f t="shared" si="506"/>
        <v/>
      </c>
      <c r="EJ213" s="227" t="str">
        <f t="shared" si="507"/>
        <v/>
      </c>
      <c r="EK213" s="230" t="str">
        <f t="shared" si="461"/>
        <v/>
      </c>
      <c r="EL213" s="177" t="str">
        <f t="shared" si="462"/>
        <v/>
      </c>
      <c r="EM213" s="177" t="str">
        <f t="shared" si="463"/>
        <v/>
      </c>
      <c r="EN213" s="177" t="str">
        <f t="shared" si="464"/>
        <v/>
      </c>
      <c r="EO213" s="177" t="str">
        <f t="shared" si="465"/>
        <v/>
      </c>
      <c r="EP213" s="177" t="str">
        <f t="shared" si="466"/>
        <v/>
      </c>
      <c r="EQ213" s="177" t="str">
        <f t="shared" si="467"/>
        <v/>
      </c>
      <c r="ER213" s="177" t="str">
        <f t="shared" si="468"/>
        <v/>
      </c>
      <c r="ES213" s="177" t="str">
        <f t="shared" si="469"/>
        <v/>
      </c>
      <c r="ET213" s="177" t="str">
        <f t="shared" si="470"/>
        <v/>
      </c>
      <c r="EU213" s="229" t="e">
        <f t="shared" si="471"/>
        <v>#VALUE!</v>
      </c>
      <c r="EV213" s="27" t="e">
        <f t="shared" si="472"/>
        <v>#VALUE!</v>
      </c>
      <c r="EW213" s="27" t="e">
        <f t="shared" si="473"/>
        <v>#VALUE!</v>
      </c>
      <c r="EX213" s="28" t="e">
        <f t="shared" si="474"/>
        <v>#VALUE!</v>
      </c>
      <c r="EY213" s="28" t="e">
        <f t="shared" si="475"/>
        <v>#VALUE!</v>
      </c>
      <c r="EZ213" s="28" t="b">
        <f t="shared" si="476"/>
        <v>0</v>
      </c>
      <c r="FA213" s="176" t="str">
        <f t="shared" si="477"/>
        <v/>
      </c>
      <c r="FB213" s="27" t="e" cm="1">
        <f t="array" aca="1" ref="FB213" ca="1">TEXT(RIGHT(10-RIGHT(SUM(INDEX(1*(MID(MID(C213,1,1)*2,ROW(INDIRECT("1:"&amp;LEN(MID(C213,1,1)*2))),1)),,))+MID(C213,2,1)+
SUM(INDEX(1*(MID(MID(C213,3,1)*2,ROW(INDIRECT("1:"&amp;LEN(MID(C213,3,1)*2))),1)),,))+MID(C213,4,1)+
SUM(INDEX(1*(MID(MID(C213,5,1)*2,ROW(INDIRECT("1:"&amp;LEN(MID(C213,5,1)*2))),1)),,))+MID(C213,6,1)+
SUM(INDEX(1*(MID(MID(C213,8,1)*2,ROW(INDIRECT("1:"&amp;LEN(MID(C213,8,1)*2))),1)),,))+MID(C213,9,1)+
SUM(INDEX(1*(MID(MID(C213,10,1)*2,ROW(INDIRECT("1:"&amp;LEN(MID(C213,10,1)*2))),1)),,)),1),1),"0")</f>
        <v>#VALUE!</v>
      </c>
      <c r="FC213" s="27" t="str">
        <f t="shared" si="478"/>
        <v/>
      </c>
      <c r="FD213" s="29" t="b">
        <f t="shared" si="479"/>
        <v>0</v>
      </c>
      <c r="FE213" s="112" t="b">
        <f>IFERROR(MATCH(D213,'Avtal för korttidsarbete'!$G$13:$G$1012,0),TRUE)</f>
        <v>1</v>
      </c>
      <c r="FF213" s="112" t="b">
        <f t="shared" si="508"/>
        <v>0</v>
      </c>
      <c r="FG213" s="113" t="str" cm="1">
        <f t="array" ref="FG213">IF(FE213=TRUE,"x",INDEX('Avtal för korttidsarbete'!$E$13:$E$1012,$FE213))</f>
        <v>x</v>
      </c>
      <c r="FH213" s="113" t="str" cm="1">
        <f t="array" ref="FH213">IF(FE213=TRUE,"x",INDEX('Avtal för korttidsarbete'!$F$13:$F$1012,$FE213))</f>
        <v>x</v>
      </c>
      <c r="FI213" s="112" t="b">
        <f t="shared" si="509"/>
        <v>0</v>
      </c>
      <c r="FJ213" s="135">
        <f t="shared" si="510"/>
        <v>44166</v>
      </c>
      <c r="FK213" s="135">
        <f t="shared" si="511"/>
        <v>44377</v>
      </c>
      <c r="FL213" s="112" t="b">
        <f t="shared" si="512"/>
        <v>0</v>
      </c>
      <c r="FM213" s="113">
        <f t="shared" si="513"/>
        <v>44166</v>
      </c>
      <c r="FN213" s="135">
        <f t="shared" si="514"/>
        <v>44377</v>
      </c>
      <c r="FO213" s="148" t="b">
        <f>IFERROR(INDEX('Avtal för korttidsarbete'!R:R,MATCH(D213,'Avtal för korttidsarbete'!$G:$G,0)),TRUE)</f>
        <v>1</v>
      </c>
      <c r="FP213" s="135" t="str">
        <f>IF(FO213,"-",INDEX('Avtal för korttidsarbete'!$D:$D,MATCH(D213,'Avtal för korttidsarbete'!$G:$G,0)))</f>
        <v>-</v>
      </c>
      <c r="FQ213" s="113" t="b">
        <f>IFERROR(G213&gt;INDEX(Uppsägningar!E:E,MATCH(C213,Uppsägningar!C:C,0)),FALSE)</f>
        <v>0</v>
      </c>
    </row>
    <row r="214" spans="1:173" x14ac:dyDescent="0.25">
      <c r="A214" s="19">
        <v>198</v>
      </c>
      <c r="B214" s="20"/>
      <c r="C214" s="183"/>
      <c r="D214" s="66"/>
      <c r="E214" s="212">
        <f>IFERROR(INDEX(Admin!$C$7:$C$10,MATCH(FP214,TblNivåValTExt,0)),0)</f>
        <v>0</v>
      </c>
      <c r="F214" s="1"/>
      <c r="G214" s="1"/>
      <c r="H214" s="78"/>
      <c r="I214" s="181"/>
      <c r="J214" s="181"/>
      <c r="K214" s="182"/>
      <c r="L214" s="182"/>
      <c r="M214" s="181"/>
      <c r="N214" s="181"/>
      <c r="O214" s="181"/>
      <c r="P214" s="182"/>
      <c r="Q214" s="182"/>
      <c r="R214" s="181"/>
      <c r="S214" s="181"/>
      <c r="T214" s="181"/>
      <c r="U214" s="182"/>
      <c r="V214" s="182"/>
      <c r="W214" s="181"/>
      <c r="X214" s="181"/>
      <c r="Y214" s="181"/>
      <c r="Z214" s="182"/>
      <c r="AA214" s="182"/>
      <c r="AB214" s="181"/>
      <c r="AC214" s="181"/>
      <c r="AD214" s="181"/>
      <c r="AE214" s="182"/>
      <c r="AF214" s="182"/>
      <c r="AG214" s="181"/>
      <c r="AH214" s="181"/>
      <c r="AI214" s="181"/>
      <c r="AJ214" s="182"/>
      <c r="AK214" s="182"/>
      <c r="AL214" s="181"/>
      <c r="AM214" s="181"/>
      <c r="AN214" s="181"/>
      <c r="AO214" s="182"/>
      <c r="AP214" s="182"/>
      <c r="AQ214" s="181"/>
      <c r="AR214" s="181"/>
      <c r="AS214" s="181"/>
      <c r="AT214" s="182"/>
      <c r="AU214" s="182"/>
      <c r="AV214" s="181"/>
      <c r="AW214" s="181"/>
      <c r="AX214" s="181"/>
      <c r="AY214" s="182"/>
      <c r="AZ214" s="182"/>
      <c r="BA214" s="181"/>
      <c r="BB214" s="181"/>
      <c r="BC214" s="181"/>
      <c r="BD214" s="182"/>
      <c r="BE214" s="182"/>
      <c r="BF214" s="181"/>
      <c r="BG214" s="180">
        <f t="shared" si="480"/>
        <v>0</v>
      </c>
      <c r="BH214" s="116" t="str">
        <f t="shared" si="481"/>
        <v/>
      </c>
      <c r="BI214" s="80" t="b">
        <f t="shared" si="429"/>
        <v>0</v>
      </c>
      <c r="BJ214" s="80" t="str">
        <f t="shared" si="430"/>
        <v/>
      </c>
      <c r="BK214" s="80" t="b">
        <f t="shared" si="482"/>
        <v>0</v>
      </c>
      <c r="BL214" s="13" t="str">
        <f t="shared" si="431"/>
        <v/>
      </c>
      <c r="BM214" s="13" t="b">
        <f t="shared" si="483"/>
        <v>0</v>
      </c>
      <c r="BN214" s="35" t="str">
        <f t="shared" si="432"/>
        <v/>
      </c>
      <c r="BO214" s="13" t="b">
        <f t="shared" si="433"/>
        <v>0</v>
      </c>
      <c r="BP214" s="35" t="str">
        <f t="shared" si="434"/>
        <v/>
      </c>
      <c r="BQ214" s="13" t="b">
        <f t="shared" si="435"/>
        <v>0</v>
      </c>
      <c r="BR214" s="35" t="str">
        <f t="shared" si="436"/>
        <v/>
      </c>
      <c r="BS214" s="35" t="b">
        <f t="shared" si="437"/>
        <v>0</v>
      </c>
      <c r="BT214" s="35" t="str">
        <f t="shared" si="438"/>
        <v/>
      </c>
      <c r="BU214" s="35" t="b">
        <f t="shared" si="439"/>
        <v>0</v>
      </c>
      <c r="BV214" s="35" t="str">
        <f t="shared" si="440"/>
        <v/>
      </c>
      <c r="BW214" s="13" t="b">
        <f t="shared" si="515"/>
        <v>0</v>
      </c>
      <c r="BX214" s="35" t="str">
        <f t="shared" si="441"/>
        <v/>
      </c>
      <c r="BY214" s="265" t="b">
        <f t="shared" si="484"/>
        <v>0</v>
      </c>
      <c r="BZ214" s="35" t="str">
        <f t="shared" si="442"/>
        <v/>
      </c>
      <c r="CA214" s="265" t="b">
        <f t="shared" si="485"/>
        <v>0</v>
      </c>
      <c r="CB214" s="35" t="str">
        <f t="shared" si="443"/>
        <v/>
      </c>
      <c r="CC214" s="272" t="b">
        <f t="shared" si="486"/>
        <v>0</v>
      </c>
      <c r="CD214" s="35" t="str">
        <f t="shared" si="444"/>
        <v/>
      </c>
      <c r="CE214" s="13" t="b">
        <f t="shared" si="445"/>
        <v>0</v>
      </c>
      <c r="CF214" s="35" t="str">
        <f t="shared" si="446"/>
        <v/>
      </c>
      <c r="CG214" s="179">
        <f t="shared" si="447"/>
        <v>0</v>
      </c>
      <c r="CH214" s="179">
        <f t="shared" si="448"/>
        <v>0</v>
      </c>
      <c r="CI214" s="218">
        <f t="shared" si="487"/>
        <v>0</v>
      </c>
      <c r="CJ214" s="218">
        <f t="shared" si="488"/>
        <v>0</v>
      </c>
      <c r="CK214" s="218">
        <f t="shared" si="489"/>
        <v>0</v>
      </c>
      <c r="CL214" s="218">
        <f t="shared" si="490"/>
        <v>0</v>
      </c>
      <c r="CM214" s="218">
        <f t="shared" si="491"/>
        <v>0</v>
      </c>
      <c r="CN214" s="218">
        <f t="shared" si="492"/>
        <v>0</v>
      </c>
      <c r="CO214" s="218">
        <f t="shared" si="493"/>
        <v>0</v>
      </c>
      <c r="CP214" s="218">
        <f t="shared" si="494"/>
        <v>0</v>
      </c>
      <c r="CQ214" s="218">
        <f t="shared" si="495"/>
        <v>0</v>
      </c>
      <c r="CR214" s="218">
        <f t="shared" si="496"/>
        <v>0</v>
      </c>
      <c r="CS214" s="14">
        <f t="shared" si="449"/>
        <v>0</v>
      </c>
      <c r="CT214" s="236">
        <f t="shared" si="450"/>
        <v>0</v>
      </c>
      <c r="CU214" s="237">
        <f t="shared" si="427"/>
        <v>0</v>
      </c>
      <c r="CV214" s="16">
        <f t="shared" si="427"/>
        <v>0</v>
      </c>
      <c r="CW214" s="16">
        <f t="shared" si="427"/>
        <v>0</v>
      </c>
      <c r="CX214" s="16">
        <f t="shared" si="427"/>
        <v>0</v>
      </c>
      <c r="CY214" s="16">
        <f t="shared" si="427"/>
        <v>0</v>
      </c>
      <c r="CZ214" s="16">
        <f t="shared" si="427"/>
        <v>0</v>
      </c>
      <c r="DA214" s="16">
        <f t="shared" si="427"/>
        <v>0</v>
      </c>
      <c r="DB214" s="16">
        <f t="shared" si="427"/>
        <v>0</v>
      </c>
      <c r="DC214" s="16">
        <f t="shared" si="427"/>
        <v>0</v>
      </c>
      <c r="DD214" s="238">
        <f t="shared" si="427"/>
        <v>0</v>
      </c>
      <c r="DE214" s="232">
        <f t="shared" si="428"/>
        <v>0</v>
      </c>
      <c r="DF214" s="132">
        <f t="shared" si="428"/>
        <v>0</v>
      </c>
      <c r="DG214" s="132">
        <f t="shared" si="428"/>
        <v>0</v>
      </c>
      <c r="DH214" s="132">
        <f t="shared" si="428"/>
        <v>0</v>
      </c>
      <c r="DI214" s="132">
        <f t="shared" si="428"/>
        <v>0</v>
      </c>
      <c r="DJ214" s="132">
        <f t="shared" si="428"/>
        <v>0</v>
      </c>
      <c r="DK214" s="132">
        <f t="shared" si="428"/>
        <v>0</v>
      </c>
      <c r="DL214" s="132">
        <f t="shared" si="428"/>
        <v>0</v>
      </c>
      <c r="DM214" s="132">
        <f t="shared" si="428"/>
        <v>0</v>
      </c>
      <c r="DN214" s="233">
        <f t="shared" si="428"/>
        <v>0</v>
      </c>
      <c r="DO214" s="232">
        <f t="shared" si="451"/>
        <v>0</v>
      </c>
      <c r="DP214" s="132">
        <f t="shared" si="452"/>
        <v>0</v>
      </c>
      <c r="DQ214" s="132">
        <f t="shared" si="453"/>
        <v>0</v>
      </c>
      <c r="DR214" s="132">
        <f t="shared" si="454"/>
        <v>0</v>
      </c>
      <c r="DS214" s="132">
        <f t="shared" si="455"/>
        <v>0</v>
      </c>
      <c r="DT214" s="132">
        <f t="shared" si="456"/>
        <v>0</v>
      </c>
      <c r="DU214" s="132">
        <f t="shared" si="457"/>
        <v>0</v>
      </c>
      <c r="DV214" s="132">
        <f t="shared" si="458"/>
        <v>0</v>
      </c>
      <c r="DW214" s="132">
        <f t="shared" si="459"/>
        <v>0</v>
      </c>
      <c r="DX214" s="233">
        <f t="shared" si="460"/>
        <v>0</v>
      </c>
      <c r="DY214" s="231" t="b">
        <f t="shared" si="497"/>
        <v>0</v>
      </c>
      <c r="DZ214" s="163"/>
      <c r="EA214" s="226" t="str">
        <f t="shared" si="498"/>
        <v/>
      </c>
      <c r="EB214" s="178" t="str">
        <f t="shared" si="499"/>
        <v/>
      </c>
      <c r="EC214" s="178" t="str">
        <f t="shared" si="500"/>
        <v/>
      </c>
      <c r="ED214" s="178" t="str">
        <f t="shared" si="501"/>
        <v/>
      </c>
      <c r="EE214" s="178" t="str">
        <f t="shared" si="502"/>
        <v/>
      </c>
      <c r="EF214" s="178" t="str">
        <f t="shared" si="503"/>
        <v/>
      </c>
      <c r="EG214" s="178" t="str">
        <f t="shared" si="504"/>
        <v/>
      </c>
      <c r="EH214" s="178" t="str">
        <f t="shared" si="505"/>
        <v/>
      </c>
      <c r="EI214" s="178" t="str">
        <f t="shared" si="506"/>
        <v/>
      </c>
      <c r="EJ214" s="227" t="str">
        <f t="shared" si="507"/>
        <v/>
      </c>
      <c r="EK214" s="230" t="str">
        <f t="shared" si="461"/>
        <v/>
      </c>
      <c r="EL214" s="177" t="str">
        <f t="shared" si="462"/>
        <v/>
      </c>
      <c r="EM214" s="177" t="str">
        <f t="shared" si="463"/>
        <v/>
      </c>
      <c r="EN214" s="177" t="str">
        <f t="shared" si="464"/>
        <v/>
      </c>
      <c r="EO214" s="177" t="str">
        <f t="shared" si="465"/>
        <v/>
      </c>
      <c r="EP214" s="177" t="str">
        <f t="shared" si="466"/>
        <v/>
      </c>
      <c r="EQ214" s="177" t="str">
        <f t="shared" si="467"/>
        <v/>
      </c>
      <c r="ER214" s="177" t="str">
        <f t="shared" si="468"/>
        <v/>
      </c>
      <c r="ES214" s="177" t="str">
        <f t="shared" si="469"/>
        <v/>
      </c>
      <c r="ET214" s="177" t="str">
        <f t="shared" si="470"/>
        <v/>
      </c>
      <c r="EU214" s="229" t="e">
        <f t="shared" si="471"/>
        <v>#VALUE!</v>
      </c>
      <c r="EV214" s="27" t="e">
        <f t="shared" si="472"/>
        <v>#VALUE!</v>
      </c>
      <c r="EW214" s="27" t="e">
        <f t="shared" si="473"/>
        <v>#VALUE!</v>
      </c>
      <c r="EX214" s="28" t="e">
        <f t="shared" si="474"/>
        <v>#VALUE!</v>
      </c>
      <c r="EY214" s="28" t="e">
        <f t="shared" si="475"/>
        <v>#VALUE!</v>
      </c>
      <c r="EZ214" s="28" t="b">
        <f t="shared" si="476"/>
        <v>0</v>
      </c>
      <c r="FA214" s="176" t="str">
        <f t="shared" si="477"/>
        <v/>
      </c>
      <c r="FB214" s="27" t="e" cm="1">
        <f t="array" aca="1" ref="FB214" ca="1">TEXT(RIGHT(10-RIGHT(SUM(INDEX(1*(MID(MID(C214,1,1)*2,ROW(INDIRECT("1:"&amp;LEN(MID(C214,1,1)*2))),1)),,))+MID(C214,2,1)+
SUM(INDEX(1*(MID(MID(C214,3,1)*2,ROW(INDIRECT("1:"&amp;LEN(MID(C214,3,1)*2))),1)),,))+MID(C214,4,1)+
SUM(INDEX(1*(MID(MID(C214,5,1)*2,ROW(INDIRECT("1:"&amp;LEN(MID(C214,5,1)*2))),1)),,))+MID(C214,6,1)+
SUM(INDEX(1*(MID(MID(C214,8,1)*2,ROW(INDIRECT("1:"&amp;LEN(MID(C214,8,1)*2))),1)),,))+MID(C214,9,1)+
SUM(INDEX(1*(MID(MID(C214,10,1)*2,ROW(INDIRECT("1:"&amp;LEN(MID(C214,10,1)*2))),1)),,)),1),1),"0")</f>
        <v>#VALUE!</v>
      </c>
      <c r="FC214" s="27" t="str">
        <f t="shared" si="478"/>
        <v/>
      </c>
      <c r="FD214" s="29" t="b">
        <f t="shared" si="479"/>
        <v>0</v>
      </c>
      <c r="FE214" s="112" t="b">
        <f>IFERROR(MATCH(D214,'Avtal för korttidsarbete'!$G$13:$G$1012,0),TRUE)</f>
        <v>1</v>
      </c>
      <c r="FF214" s="112" t="b">
        <f t="shared" si="508"/>
        <v>0</v>
      </c>
      <c r="FG214" s="113" t="str" cm="1">
        <f t="array" ref="FG214">IF(FE214=TRUE,"x",INDEX('Avtal för korttidsarbete'!$E$13:$E$1012,$FE214))</f>
        <v>x</v>
      </c>
      <c r="FH214" s="113" t="str" cm="1">
        <f t="array" ref="FH214">IF(FE214=TRUE,"x",INDEX('Avtal för korttidsarbete'!$F$13:$F$1012,$FE214))</f>
        <v>x</v>
      </c>
      <c r="FI214" s="112" t="b">
        <f t="shared" si="509"/>
        <v>0</v>
      </c>
      <c r="FJ214" s="135">
        <f t="shared" si="510"/>
        <v>44166</v>
      </c>
      <c r="FK214" s="135">
        <f t="shared" si="511"/>
        <v>44377</v>
      </c>
      <c r="FL214" s="112" t="b">
        <f t="shared" si="512"/>
        <v>0</v>
      </c>
      <c r="FM214" s="113">
        <f t="shared" si="513"/>
        <v>44166</v>
      </c>
      <c r="FN214" s="135">
        <f t="shared" si="514"/>
        <v>44377</v>
      </c>
      <c r="FO214" s="148" t="b">
        <f>IFERROR(INDEX('Avtal för korttidsarbete'!R:R,MATCH(D214,'Avtal för korttidsarbete'!$G:$G,0)),TRUE)</f>
        <v>1</v>
      </c>
      <c r="FP214" s="135" t="str">
        <f>IF(FO214,"-",INDEX('Avtal för korttidsarbete'!$D:$D,MATCH(D214,'Avtal för korttidsarbete'!$G:$G,0)))</f>
        <v>-</v>
      </c>
      <c r="FQ214" s="113" t="b">
        <f>IFERROR(G214&gt;INDEX(Uppsägningar!E:E,MATCH(C214,Uppsägningar!C:C,0)),FALSE)</f>
        <v>0</v>
      </c>
    </row>
    <row r="215" spans="1:173" x14ac:dyDescent="0.25">
      <c r="A215" s="19">
        <v>199</v>
      </c>
      <c r="B215" s="20"/>
      <c r="C215" s="183"/>
      <c r="D215" s="66"/>
      <c r="E215" s="212">
        <f>IFERROR(INDEX(Admin!$C$7:$C$10,MATCH(FP215,TblNivåValTExt,0)),0)</f>
        <v>0</v>
      </c>
      <c r="F215" s="1"/>
      <c r="G215" s="1"/>
      <c r="H215" s="78"/>
      <c r="I215" s="181"/>
      <c r="J215" s="181"/>
      <c r="K215" s="182"/>
      <c r="L215" s="182"/>
      <c r="M215" s="181"/>
      <c r="N215" s="181"/>
      <c r="O215" s="181"/>
      <c r="P215" s="182"/>
      <c r="Q215" s="182"/>
      <c r="R215" s="181"/>
      <c r="S215" s="181"/>
      <c r="T215" s="181"/>
      <c r="U215" s="182"/>
      <c r="V215" s="182"/>
      <c r="W215" s="181"/>
      <c r="X215" s="181"/>
      <c r="Y215" s="181"/>
      <c r="Z215" s="182"/>
      <c r="AA215" s="182"/>
      <c r="AB215" s="181"/>
      <c r="AC215" s="181"/>
      <c r="AD215" s="181"/>
      <c r="AE215" s="182"/>
      <c r="AF215" s="182"/>
      <c r="AG215" s="181"/>
      <c r="AH215" s="181"/>
      <c r="AI215" s="181"/>
      <c r="AJ215" s="182"/>
      <c r="AK215" s="182"/>
      <c r="AL215" s="181"/>
      <c r="AM215" s="181"/>
      <c r="AN215" s="181"/>
      <c r="AO215" s="182"/>
      <c r="AP215" s="182"/>
      <c r="AQ215" s="181"/>
      <c r="AR215" s="181"/>
      <c r="AS215" s="181"/>
      <c r="AT215" s="182"/>
      <c r="AU215" s="182"/>
      <c r="AV215" s="181"/>
      <c r="AW215" s="181"/>
      <c r="AX215" s="181"/>
      <c r="AY215" s="182"/>
      <c r="AZ215" s="182"/>
      <c r="BA215" s="181"/>
      <c r="BB215" s="181"/>
      <c r="BC215" s="181"/>
      <c r="BD215" s="182"/>
      <c r="BE215" s="182"/>
      <c r="BF215" s="181"/>
      <c r="BG215" s="180">
        <f t="shared" si="480"/>
        <v>0</v>
      </c>
      <c r="BH215" s="116" t="str">
        <f t="shared" si="481"/>
        <v/>
      </c>
      <c r="BI215" s="80" t="b">
        <f t="shared" si="429"/>
        <v>0</v>
      </c>
      <c r="BJ215" s="80" t="str">
        <f t="shared" si="430"/>
        <v/>
      </c>
      <c r="BK215" s="80" t="b">
        <f t="shared" si="482"/>
        <v>0</v>
      </c>
      <c r="BL215" s="13" t="str">
        <f t="shared" si="431"/>
        <v/>
      </c>
      <c r="BM215" s="13" t="b">
        <f t="shared" si="483"/>
        <v>0</v>
      </c>
      <c r="BN215" s="35" t="str">
        <f t="shared" si="432"/>
        <v/>
      </c>
      <c r="BO215" s="13" t="b">
        <f t="shared" si="433"/>
        <v>0</v>
      </c>
      <c r="BP215" s="35" t="str">
        <f t="shared" si="434"/>
        <v/>
      </c>
      <c r="BQ215" s="13" t="b">
        <f t="shared" si="435"/>
        <v>0</v>
      </c>
      <c r="BR215" s="35" t="str">
        <f t="shared" si="436"/>
        <v/>
      </c>
      <c r="BS215" s="35" t="b">
        <f t="shared" si="437"/>
        <v>0</v>
      </c>
      <c r="BT215" s="35" t="str">
        <f t="shared" si="438"/>
        <v/>
      </c>
      <c r="BU215" s="35" t="b">
        <f t="shared" si="439"/>
        <v>0</v>
      </c>
      <c r="BV215" s="35" t="str">
        <f t="shared" si="440"/>
        <v/>
      </c>
      <c r="BW215" s="13" t="b">
        <f t="shared" si="515"/>
        <v>0</v>
      </c>
      <c r="BX215" s="35" t="str">
        <f t="shared" si="441"/>
        <v/>
      </c>
      <c r="BY215" s="265" t="b">
        <f t="shared" si="484"/>
        <v>0</v>
      </c>
      <c r="BZ215" s="35" t="str">
        <f t="shared" si="442"/>
        <v/>
      </c>
      <c r="CA215" s="265" t="b">
        <f t="shared" si="485"/>
        <v>0</v>
      </c>
      <c r="CB215" s="35" t="str">
        <f t="shared" si="443"/>
        <v/>
      </c>
      <c r="CC215" s="272" t="b">
        <f t="shared" si="486"/>
        <v>0</v>
      </c>
      <c r="CD215" s="35" t="str">
        <f t="shared" si="444"/>
        <v/>
      </c>
      <c r="CE215" s="13" t="b">
        <f t="shared" si="445"/>
        <v>0</v>
      </c>
      <c r="CF215" s="35" t="str">
        <f t="shared" si="446"/>
        <v/>
      </c>
      <c r="CG215" s="179">
        <f t="shared" si="447"/>
        <v>0</v>
      </c>
      <c r="CH215" s="179">
        <f t="shared" si="448"/>
        <v>0</v>
      </c>
      <c r="CI215" s="218">
        <f t="shared" si="487"/>
        <v>0</v>
      </c>
      <c r="CJ215" s="218">
        <f t="shared" si="488"/>
        <v>0</v>
      </c>
      <c r="CK215" s="218">
        <f t="shared" si="489"/>
        <v>0</v>
      </c>
      <c r="CL215" s="218">
        <f t="shared" si="490"/>
        <v>0</v>
      </c>
      <c r="CM215" s="218">
        <f t="shared" si="491"/>
        <v>0</v>
      </c>
      <c r="CN215" s="218">
        <f t="shared" si="492"/>
        <v>0</v>
      </c>
      <c r="CO215" s="218">
        <f t="shared" si="493"/>
        <v>0</v>
      </c>
      <c r="CP215" s="218">
        <f t="shared" si="494"/>
        <v>0</v>
      </c>
      <c r="CQ215" s="218">
        <f t="shared" si="495"/>
        <v>0</v>
      </c>
      <c r="CR215" s="218">
        <f t="shared" si="496"/>
        <v>0</v>
      </c>
      <c r="CS215" s="14">
        <f t="shared" si="449"/>
        <v>0</v>
      </c>
      <c r="CT215" s="236">
        <f t="shared" si="450"/>
        <v>0</v>
      </c>
      <c r="CU215" s="237">
        <f t="shared" si="427"/>
        <v>0</v>
      </c>
      <c r="CV215" s="16">
        <f t="shared" si="427"/>
        <v>0</v>
      </c>
      <c r="CW215" s="16">
        <f t="shared" si="427"/>
        <v>0</v>
      </c>
      <c r="CX215" s="16">
        <f t="shared" si="427"/>
        <v>0</v>
      </c>
      <c r="CY215" s="16">
        <f t="shared" si="427"/>
        <v>0</v>
      </c>
      <c r="CZ215" s="16">
        <f t="shared" si="427"/>
        <v>0</v>
      </c>
      <c r="DA215" s="16">
        <f t="shared" si="427"/>
        <v>0</v>
      </c>
      <c r="DB215" s="16">
        <f t="shared" si="427"/>
        <v>0</v>
      </c>
      <c r="DC215" s="16">
        <f t="shared" si="427"/>
        <v>0</v>
      </c>
      <c r="DD215" s="238">
        <f t="shared" si="427"/>
        <v>0</v>
      </c>
      <c r="DE215" s="232">
        <f t="shared" si="428"/>
        <v>0</v>
      </c>
      <c r="DF215" s="132">
        <f t="shared" si="428"/>
        <v>0</v>
      </c>
      <c r="DG215" s="132">
        <f t="shared" si="428"/>
        <v>0</v>
      </c>
      <c r="DH215" s="132">
        <f t="shared" si="428"/>
        <v>0</v>
      </c>
      <c r="DI215" s="132">
        <f t="shared" si="428"/>
        <v>0</v>
      </c>
      <c r="DJ215" s="132">
        <f t="shared" si="428"/>
        <v>0</v>
      </c>
      <c r="DK215" s="132">
        <f t="shared" si="428"/>
        <v>0</v>
      </c>
      <c r="DL215" s="132">
        <f t="shared" si="428"/>
        <v>0</v>
      </c>
      <c r="DM215" s="132">
        <f t="shared" si="428"/>
        <v>0</v>
      </c>
      <c r="DN215" s="233">
        <f t="shared" si="428"/>
        <v>0</v>
      </c>
      <c r="DO215" s="232">
        <f t="shared" si="451"/>
        <v>0</v>
      </c>
      <c r="DP215" s="132">
        <f t="shared" si="452"/>
        <v>0</v>
      </c>
      <c r="DQ215" s="132">
        <f t="shared" si="453"/>
        <v>0</v>
      </c>
      <c r="DR215" s="132">
        <f t="shared" si="454"/>
        <v>0</v>
      </c>
      <c r="DS215" s="132">
        <f t="shared" si="455"/>
        <v>0</v>
      </c>
      <c r="DT215" s="132">
        <f t="shared" si="456"/>
        <v>0</v>
      </c>
      <c r="DU215" s="132">
        <f t="shared" si="457"/>
        <v>0</v>
      </c>
      <c r="DV215" s="132">
        <f t="shared" si="458"/>
        <v>0</v>
      </c>
      <c r="DW215" s="132">
        <f t="shared" si="459"/>
        <v>0</v>
      </c>
      <c r="DX215" s="233">
        <f t="shared" si="460"/>
        <v>0</v>
      </c>
      <c r="DY215" s="231" t="b">
        <f t="shared" si="497"/>
        <v>0</v>
      </c>
      <c r="DZ215" s="163"/>
      <c r="EA215" s="226" t="str">
        <f t="shared" si="498"/>
        <v/>
      </c>
      <c r="EB215" s="178" t="str">
        <f t="shared" si="499"/>
        <v/>
      </c>
      <c r="EC215" s="178" t="str">
        <f t="shared" si="500"/>
        <v/>
      </c>
      <c r="ED215" s="178" t="str">
        <f t="shared" si="501"/>
        <v/>
      </c>
      <c r="EE215" s="178" t="str">
        <f t="shared" si="502"/>
        <v/>
      </c>
      <c r="EF215" s="178" t="str">
        <f t="shared" si="503"/>
        <v/>
      </c>
      <c r="EG215" s="178" t="str">
        <f t="shared" si="504"/>
        <v/>
      </c>
      <c r="EH215" s="178" t="str">
        <f t="shared" si="505"/>
        <v/>
      </c>
      <c r="EI215" s="178" t="str">
        <f t="shared" si="506"/>
        <v/>
      </c>
      <c r="EJ215" s="227" t="str">
        <f t="shared" si="507"/>
        <v/>
      </c>
      <c r="EK215" s="230" t="str">
        <f t="shared" si="461"/>
        <v/>
      </c>
      <c r="EL215" s="177" t="str">
        <f t="shared" si="462"/>
        <v/>
      </c>
      <c r="EM215" s="177" t="str">
        <f t="shared" si="463"/>
        <v/>
      </c>
      <c r="EN215" s="177" t="str">
        <f t="shared" si="464"/>
        <v/>
      </c>
      <c r="EO215" s="177" t="str">
        <f t="shared" si="465"/>
        <v/>
      </c>
      <c r="EP215" s="177" t="str">
        <f t="shared" si="466"/>
        <v/>
      </c>
      <c r="EQ215" s="177" t="str">
        <f t="shared" si="467"/>
        <v/>
      </c>
      <c r="ER215" s="177" t="str">
        <f t="shared" si="468"/>
        <v/>
      </c>
      <c r="ES215" s="177" t="str">
        <f t="shared" si="469"/>
        <v/>
      </c>
      <c r="ET215" s="177" t="str">
        <f t="shared" si="470"/>
        <v/>
      </c>
      <c r="EU215" s="229" t="e">
        <f t="shared" si="471"/>
        <v>#VALUE!</v>
      </c>
      <c r="EV215" s="27" t="e">
        <f t="shared" si="472"/>
        <v>#VALUE!</v>
      </c>
      <c r="EW215" s="27" t="e">
        <f t="shared" si="473"/>
        <v>#VALUE!</v>
      </c>
      <c r="EX215" s="28" t="e">
        <f t="shared" si="474"/>
        <v>#VALUE!</v>
      </c>
      <c r="EY215" s="28" t="e">
        <f t="shared" si="475"/>
        <v>#VALUE!</v>
      </c>
      <c r="EZ215" s="28" t="b">
        <f t="shared" si="476"/>
        <v>0</v>
      </c>
      <c r="FA215" s="176" t="str">
        <f t="shared" si="477"/>
        <v/>
      </c>
      <c r="FB215" s="27" t="e" cm="1">
        <f t="array" aca="1" ref="FB215" ca="1">TEXT(RIGHT(10-RIGHT(SUM(INDEX(1*(MID(MID(C215,1,1)*2,ROW(INDIRECT("1:"&amp;LEN(MID(C215,1,1)*2))),1)),,))+MID(C215,2,1)+
SUM(INDEX(1*(MID(MID(C215,3,1)*2,ROW(INDIRECT("1:"&amp;LEN(MID(C215,3,1)*2))),1)),,))+MID(C215,4,1)+
SUM(INDEX(1*(MID(MID(C215,5,1)*2,ROW(INDIRECT("1:"&amp;LEN(MID(C215,5,1)*2))),1)),,))+MID(C215,6,1)+
SUM(INDEX(1*(MID(MID(C215,8,1)*2,ROW(INDIRECT("1:"&amp;LEN(MID(C215,8,1)*2))),1)),,))+MID(C215,9,1)+
SUM(INDEX(1*(MID(MID(C215,10,1)*2,ROW(INDIRECT("1:"&amp;LEN(MID(C215,10,1)*2))),1)),,)),1),1),"0")</f>
        <v>#VALUE!</v>
      </c>
      <c r="FC215" s="27" t="str">
        <f t="shared" si="478"/>
        <v/>
      </c>
      <c r="FD215" s="29" t="b">
        <f t="shared" si="479"/>
        <v>0</v>
      </c>
      <c r="FE215" s="112" t="b">
        <f>IFERROR(MATCH(D215,'Avtal för korttidsarbete'!$G$13:$G$1012,0),TRUE)</f>
        <v>1</v>
      </c>
      <c r="FF215" s="112" t="b">
        <f t="shared" si="508"/>
        <v>0</v>
      </c>
      <c r="FG215" s="113" t="str" cm="1">
        <f t="array" ref="FG215">IF(FE215=TRUE,"x",INDEX('Avtal för korttidsarbete'!$E$13:$E$1012,$FE215))</f>
        <v>x</v>
      </c>
      <c r="FH215" s="113" t="str" cm="1">
        <f t="array" ref="FH215">IF(FE215=TRUE,"x",INDEX('Avtal för korttidsarbete'!$F$13:$F$1012,$FE215))</f>
        <v>x</v>
      </c>
      <c r="FI215" s="112" t="b">
        <f t="shared" si="509"/>
        <v>0</v>
      </c>
      <c r="FJ215" s="135">
        <f t="shared" si="510"/>
        <v>44166</v>
      </c>
      <c r="FK215" s="135">
        <f t="shared" si="511"/>
        <v>44377</v>
      </c>
      <c r="FL215" s="112" t="b">
        <f t="shared" si="512"/>
        <v>0</v>
      </c>
      <c r="FM215" s="113">
        <f t="shared" si="513"/>
        <v>44166</v>
      </c>
      <c r="FN215" s="135">
        <f t="shared" si="514"/>
        <v>44377</v>
      </c>
      <c r="FO215" s="148" t="b">
        <f>IFERROR(INDEX('Avtal för korttidsarbete'!R:R,MATCH(D215,'Avtal för korttidsarbete'!$G:$G,0)),TRUE)</f>
        <v>1</v>
      </c>
      <c r="FP215" s="135" t="str">
        <f>IF(FO215,"-",INDEX('Avtal för korttidsarbete'!$D:$D,MATCH(D215,'Avtal för korttidsarbete'!$G:$G,0)))</f>
        <v>-</v>
      </c>
      <c r="FQ215" s="113" t="b">
        <f>IFERROR(G215&gt;INDEX(Uppsägningar!E:E,MATCH(C215,Uppsägningar!C:C,0)),FALSE)</f>
        <v>0</v>
      </c>
    </row>
    <row r="216" spans="1:173" x14ac:dyDescent="0.25">
      <c r="A216" s="19">
        <v>200</v>
      </c>
      <c r="B216" s="20"/>
      <c r="C216" s="183"/>
      <c r="D216" s="66"/>
      <c r="E216" s="212">
        <f>IFERROR(INDEX(Admin!$C$7:$C$10,MATCH(FP216,TblNivåValTExt,0)),0)</f>
        <v>0</v>
      </c>
      <c r="F216" s="1"/>
      <c r="G216" s="1"/>
      <c r="H216" s="78"/>
      <c r="I216" s="181"/>
      <c r="J216" s="181"/>
      <c r="K216" s="182"/>
      <c r="L216" s="182"/>
      <c r="M216" s="181"/>
      <c r="N216" s="181"/>
      <c r="O216" s="181"/>
      <c r="P216" s="182"/>
      <c r="Q216" s="182"/>
      <c r="R216" s="181"/>
      <c r="S216" s="181"/>
      <c r="T216" s="181"/>
      <c r="U216" s="182"/>
      <c r="V216" s="182"/>
      <c r="W216" s="181"/>
      <c r="X216" s="181"/>
      <c r="Y216" s="181"/>
      <c r="Z216" s="182"/>
      <c r="AA216" s="182"/>
      <c r="AB216" s="181"/>
      <c r="AC216" s="181"/>
      <c r="AD216" s="181"/>
      <c r="AE216" s="182"/>
      <c r="AF216" s="182"/>
      <c r="AG216" s="181"/>
      <c r="AH216" s="181"/>
      <c r="AI216" s="181"/>
      <c r="AJ216" s="182"/>
      <c r="AK216" s="182"/>
      <c r="AL216" s="181"/>
      <c r="AM216" s="181"/>
      <c r="AN216" s="181"/>
      <c r="AO216" s="182"/>
      <c r="AP216" s="182"/>
      <c r="AQ216" s="181"/>
      <c r="AR216" s="181"/>
      <c r="AS216" s="181"/>
      <c r="AT216" s="182"/>
      <c r="AU216" s="182"/>
      <c r="AV216" s="181"/>
      <c r="AW216" s="181"/>
      <c r="AX216" s="181"/>
      <c r="AY216" s="182"/>
      <c r="AZ216" s="182"/>
      <c r="BA216" s="181"/>
      <c r="BB216" s="181"/>
      <c r="BC216" s="181"/>
      <c r="BD216" s="182"/>
      <c r="BE216" s="182"/>
      <c r="BF216" s="181"/>
      <c r="BG216" s="180">
        <f t="shared" si="480"/>
        <v>0</v>
      </c>
      <c r="BH216" s="116" t="str">
        <f t="shared" si="481"/>
        <v/>
      </c>
      <c r="BI216" s="80" t="b">
        <f t="shared" si="429"/>
        <v>0</v>
      </c>
      <c r="BJ216" s="80" t="str">
        <f t="shared" si="430"/>
        <v/>
      </c>
      <c r="BK216" s="80" t="b">
        <f t="shared" si="482"/>
        <v>0</v>
      </c>
      <c r="BL216" s="13" t="str">
        <f t="shared" si="431"/>
        <v/>
      </c>
      <c r="BM216" s="13" t="b">
        <f t="shared" si="483"/>
        <v>0</v>
      </c>
      <c r="BN216" s="35" t="str">
        <f t="shared" si="432"/>
        <v/>
      </c>
      <c r="BO216" s="13" t="b">
        <f t="shared" si="433"/>
        <v>0</v>
      </c>
      <c r="BP216" s="35" t="str">
        <f t="shared" si="434"/>
        <v/>
      </c>
      <c r="BQ216" s="13" t="b">
        <f t="shared" si="435"/>
        <v>0</v>
      </c>
      <c r="BR216" s="35" t="str">
        <f t="shared" si="436"/>
        <v/>
      </c>
      <c r="BS216" s="35" t="b">
        <f t="shared" si="437"/>
        <v>0</v>
      </c>
      <c r="BT216" s="35" t="str">
        <f t="shared" si="438"/>
        <v/>
      </c>
      <c r="BU216" s="35" t="b">
        <f t="shared" si="439"/>
        <v>0</v>
      </c>
      <c r="BV216" s="35" t="str">
        <f t="shared" si="440"/>
        <v/>
      </c>
      <c r="BW216" s="13" t="b">
        <f t="shared" si="515"/>
        <v>0</v>
      </c>
      <c r="BX216" s="35" t="str">
        <f t="shared" si="441"/>
        <v/>
      </c>
      <c r="BY216" s="265" t="b">
        <f t="shared" si="484"/>
        <v>0</v>
      </c>
      <c r="BZ216" s="35" t="str">
        <f t="shared" si="442"/>
        <v/>
      </c>
      <c r="CA216" s="265" t="b">
        <f t="shared" si="485"/>
        <v>0</v>
      </c>
      <c r="CB216" s="35" t="str">
        <f t="shared" si="443"/>
        <v/>
      </c>
      <c r="CC216" s="272" t="b">
        <f t="shared" si="486"/>
        <v>0</v>
      </c>
      <c r="CD216" s="35" t="str">
        <f t="shared" si="444"/>
        <v/>
      </c>
      <c r="CE216" s="13" t="b">
        <f t="shared" si="445"/>
        <v>0</v>
      </c>
      <c r="CF216" s="35" t="str">
        <f t="shared" si="446"/>
        <v/>
      </c>
      <c r="CG216" s="179">
        <f t="shared" si="447"/>
        <v>0</v>
      </c>
      <c r="CH216" s="179">
        <f t="shared" si="448"/>
        <v>0</v>
      </c>
      <c r="CI216" s="218">
        <f t="shared" si="487"/>
        <v>0</v>
      </c>
      <c r="CJ216" s="218">
        <f t="shared" si="488"/>
        <v>0</v>
      </c>
      <c r="CK216" s="218">
        <f t="shared" si="489"/>
        <v>0</v>
      </c>
      <c r="CL216" s="218">
        <f t="shared" si="490"/>
        <v>0</v>
      </c>
      <c r="CM216" s="218">
        <f t="shared" si="491"/>
        <v>0</v>
      </c>
      <c r="CN216" s="218">
        <f t="shared" si="492"/>
        <v>0</v>
      </c>
      <c r="CO216" s="218">
        <f t="shared" si="493"/>
        <v>0</v>
      </c>
      <c r="CP216" s="218">
        <f t="shared" si="494"/>
        <v>0</v>
      </c>
      <c r="CQ216" s="218">
        <f t="shared" si="495"/>
        <v>0</v>
      </c>
      <c r="CR216" s="218">
        <f t="shared" si="496"/>
        <v>0</v>
      </c>
      <c r="CS216" s="14">
        <f t="shared" si="449"/>
        <v>0</v>
      </c>
      <c r="CT216" s="236">
        <f t="shared" si="450"/>
        <v>0</v>
      </c>
      <c r="CU216" s="237">
        <f t="shared" si="427"/>
        <v>0</v>
      </c>
      <c r="CV216" s="16">
        <f t="shared" si="427"/>
        <v>0</v>
      </c>
      <c r="CW216" s="16">
        <f t="shared" si="427"/>
        <v>0</v>
      </c>
      <c r="CX216" s="16">
        <f t="shared" si="427"/>
        <v>0</v>
      </c>
      <c r="CY216" s="16">
        <f t="shared" si="427"/>
        <v>0</v>
      </c>
      <c r="CZ216" s="16">
        <f t="shared" si="427"/>
        <v>0</v>
      </c>
      <c r="DA216" s="16">
        <f t="shared" si="427"/>
        <v>0</v>
      </c>
      <c r="DB216" s="16">
        <f t="shared" si="427"/>
        <v>0</v>
      </c>
      <c r="DC216" s="16">
        <f t="shared" si="427"/>
        <v>0</v>
      </c>
      <c r="DD216" s="238">
        <f t="shared" si="427"/>
        <v>0</v>
      </c>
      <c r="DE216" s="232">
        <f t="shared" si="428"/>
        <v>0</v>
      </c>
      <c r="DF216" s="132">
        <f t="shared" si="428"/>
        <v>0</v>
      </c>
      <c r="DG216" s="132">
        <f t="shared" si="428"/>
        <v>0</v>
      </c>
      <c r="DH216" s="132">
        <f t="shared" si="428"/>
        <v>0</v>
      </c>
      <c r="DI216" s="132">
        <f t="shared" si="428"/>
        <v>0</v>
      </c>
      <c r="DJ216" s="132">
        <f t="shared" si="428"/>
        <v>0</v>
      </c>
      <c r="DK216" s="132">
        <f t="shared" si="428"/>
        <v>0</v>
      </c>
      <c r="DL216" s="132">
        <f t="shared" si="428"/>
        <v>0</v>
      </c>
      <c r="DM216" s="132">
        <f t="shared" si="428"/>
        <v>0</v>
      </c>
      <c r="DN216" s="233">
        <f t="shared" si="428"/>
        <v>0</v>
      </c>
      <c r="DO216" s="232">
        <f t="shared" si="451"/>
        <v>0</v>
      </c>
      <c r="DP216" s="132">
        <f t="shared" si="452"/>
        <v>0</v>
      </c>
      <c r="DQ216" s="132">
        <f t="shared" si="453"/>
        <v>0</v>
      </c>
      <c r="DR216" s="132">
        <f t="shared" si="454"/>
        <v>0</v>
      </c>
      <c r="DS216" s="132">
        <f t="shared" si="455"/>
        <v>0</v>
      </c>
      <c r="DT216" s="132">
        <f t="shared" si="456"/>
        <v>0</v>
      </c>
      <c r="DU216" s="132">
        <f t="shared" si="457"/>
        <v>0</v>
      </c>
      <c r="DV216" s="132">
        <f t="shared" si="458"/>
        <v>0</v>
      </c>
      <c r="DW216" s="132">
        <f t="shared" si="459"/>
        <v>0</v>
      </c>
      <c r="DX216" s="233">
        <f t="shared" si="460"/>
        <v>0</v>
      </c>
      <c r="DY216" s="231" t="b">
        <f t="shared" si="497"/>
        <v>0</v>
      </c>
      <c r="DZ216" s="163"/>
      <c r="EA216" s="226" t="str">
        <f t="shared" si="498"/>
        <v/>
      </c>
      <c r="EB216" s="178" t="str">
        <f t="shared" si="499"/>
        <v/>
      </c>
      <c r="EC216" s="178" t="str">
        <f t="shared" si="500"/>
        <v/>
      </c>
      <c r="ED216" s="178" t="str">
        <f t="shared" si="501"/>
        <v/>
      </c>
      <c r="EE216" s="178" t="str">
        <f t="shared" si="502"/>
        <v/>
      </c>
      <c r="EF216" s="178" t="str">
        <f t="shared" si="503"/>
        <v/>
      </c>
      <c r="EG216" s="178" t="str">
        <f t="shared" si="504"/>
        <v/>
      </c>
      <c r="EH216" s="178" t="str">
        <f t="shared" si="505"/>
        <v/>
      </c>
      <c r="EI216" s="178" t="str">
        <f t="shared" si="506"/>
        <v/>
      </c>
      <c r="EJ216" s="227" t="str">
        <f t="shared" si="507"/>
        <v/>
      </c>
      <c r="EK216" s="230" t="str">
        <f t="shared" si="461"/>
        <v/>
      </c>
      <c r="EL216" s="177" t="str">
        <f t="shared" si="462"/>
        <v/>
      </c>
      <c r="EM216" s="177" t="str">
        <f t="shared" si="463"/>
        <v/>
      </c>
      <c r="EN216" s="177" t="str">
        <f t="shared" si="464"/>
        <v/>
      </c>
      <c r="EO216" s="177" t="str">
        <f t="shared" si="465"/>
        <v/>
      </c>
      <c r="EP216" s="177" t="str">
        <f t="shared" si="466"/>
        <v/>
      </c>
      <c r="EQ216" s="177" t="str">
        <f t="shared" si="467"/>
        <v/>
      </c>
      <c r="ER216" s="177" t="str">
        <f t="shared" si="468"/>
        <v/>
      </c>
      <c r="ES216" s="177" t="str">
        <f t="shared" si="469"/>
        <v/>
      </c>
      <c r="ET216" s="177" t="str">
        <f t="shared" si="470"/>
        <v/>
      </c>
      <c r="EU216" s="229" t="e">
        <f t="shared" si="471"/>
        <v>#VALUE!</v>
      </c>
      <c r="EV216" s="27" t="e">
        <f t="shared" si="472"/>
        <v>#VALUE!</v>
      </c>
      <c r="EW216" s="27" t="e">
        <f t="shared" si="473"/>
        <v>#VALUE!</v>
      </c>
      <c r="EX216" s="28" t="e">
        <f t="shared" si="474"/>
        <v>#VALUE!</v>
      </c>
      <c r="EY216" s="28" t="e">
        <f t="shared" si="475"/>
        <v>#VALUE!</v>
      </c>
      <c r="EZ216" s="28" t="b">
        <f t="shared" si="476"/>
        <v>0</v>
      </c>
      <c r="FA216" s="176" t="str">
        <f t="shared" si="477"/>
        <v/>
      </c>
      <c r="FB216" s="27" t="e" cm="1">
        <f t="array" aca="1" ref="FB216" ca="1">TEXT(RIGHT(10-RIGHT(SUM(INDEX(1*(MID(MID(C216,1,1)*2,ROW(INDIRECT("1:"&amp;LEN(MID(C216,1,1)*2))),1)),,))+MID(C216,2,1)+
SUM(INDEX(1*(MID(MID(C216,3,1)*2,ROW(INDIRECT("1:"&amp;LEN(MID(C216,3,1)*2))),1)),,))+MID(C216,4,1)+
SUM(INDEX(1*(MID(MID(C216,5,1)*2,ROW(INDIRECT("1:"&amp;LEN(MID(C216,5,1)*2))),1)),,))+MID(C216,6,1)+
SUM(INDEX(1*(MID(MID(C216,8,1)*2,ROW(INDIRECT("1:"&amp;LEN(MID(C216,8,1)*2))),1)),,))+MID(C216,9,1)+
SUM(INDEX(1*(MID(MID(C216,10,1)*2,ROW(INDIRECT("1:"&amp;LEN(MID(C216,10,1)*2))),1)),,)),1),1),"0")</f>
        <v>#VALUE!</v>
      </c>
      <c r="FC216" s="27" t="str">
        <f t="shared" si="478"/>
        <v/>
      </c>
      <c r="FD216" s="29" t="b">
        <f t="shared" si="479"/>
        <v>0</v>
      </c>
      <c r="FE216" s="112" t="b">
        <f>IFERROR(MATCH(D216,'Avtal för korttidsarbete'!$G$13:$G$1012,0),TRUE)</f>
        <v>1</v>
      </c>
      <c r="FF216" s="112" t="b">
        <f t="shared" si="508"/>
        <v>0</v>
      </c>
      <c r="FG216" s="113" t="str" cm="1">
        <f t="array" ref="FG216">IF(FE216=TRUE,"x",INDEX('Avtal för korttidsarbete'!$E$13:$E$1012,$FE216))</f>
        <v>x</v>
      </c>
      <c r="FH216" s="113" t="str" cm="1">
        <f t="array" ref="FH216">IF(FE216=TRUE,"x",INDEX('Avtal för korttidsarbete'!$F$13:$F$1012,$FE216))</f>
        <v>x</v>
      </c>
      <c r="FI216" s="112" t="b">
        <f t="shared" si="509"/>
        <v>0</v>
      </c>
      <c r="FJ216" s="135">
        <f t="shared" si="510"/>
        <v>44166</v>
      </c>
      <c r="FK216" s="135">
        <f t="shared" si="511"/>
        <v>44377</v>
      </c>
      <c r="FL216" s="112" t="b">
        <f t="shared" si="512"/>
        <v>0</v>
      </c>
      <c r="FM216" s="113">
        <f t="shared" si="513"/>
        <v>44166</v>
      </c>
      <c r="FN216" s="135">
        <f t="shared" si="514"/>
        <v>44377</v>
      </c>
      <c r="FO216" s="148" t="b">
        <f>IFERROR(INDEX('Avtal för korttidsarbete'!R:R,MATCH(D216,'Avtal för korttidsarbete'!$G:$G,0)),TRUE)</f>
        <v>1</v>
      </c>
      <c r="FP216" s="135" t="str">
        <f>IF(FO216,"-",INDEX('Avtal för korttidsarbete'!$D:$D,MATCH(D216,'Avtal för korttidsarbete'!$G:$G,0)))</f>
        <v>-</v>
      </c>
      <c r="FQ216" s="113" t="b">
        <f>IFERROR(G216&gt;INDEX(Uppsägningar!E:E,MATCH(C216,Uppsägningar!C:C,0)),FALSE)</f>
        <v>0</v>
      </c>
    </row>
    <row r="217" spans="1:173" x14ac:dyDescent="0.25">
      <c r="A217" s="19">
        <v>201</v>
      </c>
      <c r="B217" s="20"/>
      <c r="C217" s="183"/>
      <c r="D217" s="66"/>
      <c r="E217" s="212">
        <f>IFERROR(INDEX(Admin!$C$7:$C$10,MATCH(FP217,TblNivåValTExt,0)),0)</f>
        <v>0</v>
      </c>
      <c r="F217" s="1"/>
      <c r="G217" s="1"/>
      <c r="H217" s="78"/>
      <c r="I217" s="181"/>
      <c r="J217" s="181"/>
      <c r="K217" s="182"/>
      <c r="L217" s="182"/>
      <c r="M217" s="181"/>
      <c r="N217" s="181"/>
      <c r="O217" s="181"/>
      <c r="P217" s="182"/>
      <c r="Q217" s="182"/>
      <c r="R217" s="181"/>
      <c r="S217" s="181"/>
      <c r="T217" s="181"/>
      <c r="U217" s="182"/>
      <c r="V217" s="182"/>
      <c r="W217" s="181"/>
      <c r="X217" s="181"/>
      <c r="Y217" s="181"/>
      <c r="Z217" s="182"/>
      <c r="AA217" s="182"/>
      <c r="AB217" s="181"/>
      <c r="AC217" s="181"/>
      <c r="AD217" s="181"/>
      <c r="AE217" s="182"/>
      <c r="AF217" s="182"/>
      <c r="AG217" s="181"/>
      <c r="AH217" s="181"/>
      <c r="AI217" s="181"/>
      <c r="AJ217" s="182"/>
      <c r="AK217" s="182"/>
      <c r="AL217" s="181"/>
      <c r="AM217" s="181"/>
      <c r="AN217" s="181"/>
      <c r="AO217" s="182"/>
      <c r="AP217" s="182"/>
      <c r="AQ217" s="181"/>
      <c r="AR217" s="181"/>
      <c r="AS217" s="181"/>
      <c r="AT217" s="182"/>
      <c r="AU217" s="182"/>
      <c r="AV217" s="181"/>
      <c r="AW217" s="181"/>
      <c r="AX217" s="181"/>
      <c r="AY217" s="182"/>
      <c r="AZ217" s="182"/>
      <c r="BA217" s="181"/>
      <c r="BB217" s="181"/>
      <c r="BC217" s="181"/>
      <c r="BD217" s="182"/>
      <c r="BE217" s="182"/>
      <c r="BF217" s="181"/>
      <c r="BG217" s="180">
        <f t="shared" si="480"/>
        <v>0</v>
      </c>
      <c r="BH217" s="116" t="str">
        <f t="shared" si="481"/>
        <v/>
      </c>
      <c r="BI217" s="80" t="b">
        <f t="shared" si="429"/>
        <v>0</v>
      </c>
      <c r="BJ217" s="80" t="str">
        <f t="shared" si="430"/>
        <v/>
      </c>
      <c r="BK217" s="80" t="b">
        <f t="shared" si="482"/>
        <v>0</v>
      </c>
      <c r="BL217" s="13" t="str">
        <f t="shared" si="431"/>
        <v/>
      </c>
      <c r="BM217" s="13" t="b">
        <f t="shared" si="483"/>
        <v>0</v>
      </c>
      <c r="BN217" s="35" t="str">
        <f t="shared" si="432"/>
        <v/>
      </c>
      <c r="BO217" s="13" t="b">
        <f t="shared" si="433"/>
        <v>0</v>
      </c>
      <c r="BP217" s="35" t="str">
        <f t="shared" si="434"/>
        <v/>
      </c>
      <c r="BQ217" s="13" t="b">
        <f t="shared" si="435"/>
        <v>0</v>
      </c>
      <c r="BR217" s="35" t="str">
        <f t="shared" si="436"/>
        <v/>
      </c>
      <c r="BS217" s="35" t="b">
        <f t="shared" si="437"/>
        <v>0</v>
      </c>
      <c r="BT217" s="35" t="str">
        <f t="shared" si="438"/>
        <v/>
      </c>
      <c r="BU217" s="35" t="b">
        <f t="shared" si="439"/>
        <v>0</v>
      </c>
      <c r="BV217" s="35" t="str">
        <f t="shared" si="440"/>
        <v/>
      </c>
      <c r="BW217" s="13" t="b">
        <f t="shared" si="515"/>
        <v>0</v>
      </c>
      <c r="BX217" s="35" t="str">
        <f t="shared" si="441"/>
        <v/>
      </c>
      <c r="BY217" s="265" t="b">
        <f t="shared" si="484"/>
        <v>0</v>
      </c>
      <c r="BZ217" s="35" t="str">
        <f t="shared" si="442"/>
        <v/>
      </c>
      <c r="CA217" s="265" t="b">
        <f t="shared" si="485"/>
        <v>0</v>
      </c>
      <c r="CB217" s="35" t="str">
        <f t="shared" si="443"/>
        <v/>
      </c>
      <c r="CC217" s="272" t="b">
        <f t="shared" si="486"/>
        <v>0</v>
      </c>
      <c r="CD217" s="35" t="str">
        <f t="shared" si="444"/>
        <v/>
      </c>
      <c r="CE217" s="13" t="b">
        <f t="shared" si="445"/>
        <v>0</v>
      </c>
      <c r="CF217" s="35" t="str">
        <f t="shared" si="446"/>
        <v/>
      </c>
      <c r="CG217" s="179">
        <f t="shared" si="447"/>
        <v>0</v>
      </c>
      <c r="CH217" s="179">
        <f t="shared" si="448"/>
        <v>0</v>
      </c>
      <c r="CI217" s="218">
        <f t="shared" si="487"/>
        <v>0</v>
      </c>
      <c r="CJ217" s="218">
        <f t="shared" si="488"/>
        <v>0</v>
      </c>
      <c r="CK217" s="218">
        <f t="shared" si="489"/>
        <v>0</v>
      </c>
      <c r="CL217" s="218">
        <f t="shared" si="490"/>
        <v>0</v>
      </c>
      <c r="CM217" s="218">
        <f t="shared" si="491"/>
        <v>0</v>
      </c>
      <c r="CN217" s="218">
        <f t="shared" si="492"/>
        <v>0</v>
      </c>
      <c r="CO217" s="218">
        <f t="shared" si="493"/>
        <v>0</v>
      </c>
      <c r="CP217" s="218">
        <f t="shared" si="494"/>
        <v>0</v>
      </c>
      <c r="CQ217" s="218">
        <f t="shared" si="495"/>
        <v>0</v>
      </c>
      <c r="CR217" s="218">
        <f t="shared" si="496"/>
        <v>0</v>
      </c>
      <c r="CS217" s="14">
        <f t="shared" si="449"/>
        <v>0</v>
      </c>
      <c r="CT217" s="236">
        <f t="shared" si="450"/>
        <v>0</v>
      </c>
      <c r="CU217" s="237">
        <f t="shared" ref="CU217:DD226" si="516">IF(AND($CS217,$CT217,CU$12),MAX(0,MIN(CU$10,$CT217)-MAX(CU$9,$CS217)+1),0)</f>
        <v>0</v>
      </c>
      <c r="CV217" s="16">
        <f t="shared" si="516"/>
        <v>0</v>
      </c>
      <c r="CW217" s="16">
        <f t="shared" si="516"/>
        <v>0</v>
      </c>
      <c r="CX217" s="16">
        <f t="shared" si="516"/>
        <v>0</v>
      </c>
      <c r="CY217" s="16">
        <f t="shared" si="516"/>
        <v>0</v>
      </c>
      <c r="CZ217" s="16">
        <f t="shared" si="516"/>
        <v>0</v>
      </c>
      <c r="DA217" s="16">
        <f t="shared" si="516"/>
        <v>0</v>
      </c>
      <c r="DB217" s="16">
        <f t="shared" si="516"/>
        <v>0</v>
      </c>
      <c r="DC217" s="16">
        <f t="shared" si="516"/>
        <v>0</v>
      </c>
      <c r="DD217" s="238">
        <f t="shared" si="516"/>
        <v>0</v>
      </c>
      <c r="DE217" s="232">
        <f t="shared" ref="DE217:DN226" si="517">IF($H217&lt;=0,0,MAX(0,MIN($H217,$DE$11)))</f>
        <v>0</v>
      </c>
      <c r="DF217" s="132">
        <f t="shared" si="517"/>
        <v>0</v>
      </c>
      <c r="DG217" s="132">
        <f t="shared" si="517"/>
        <v>0</v>
      </c>
      <c r="DH217" s="132">
        <f t="shared" si="517"/>
        <v>0</v>
      </c>
      <c r="DI217" s="132">
        <f t="shared" si="517"/>
        <v>0</v>
      </c>
      <c r="DJ217" s="132">
        <f t="shared" si="517"/>
        <v>0</v>
      </c>
      <c r="DK217" s="132">
        <f t="shared" si="517"/>
        <v>0</v>
      </c>
      <c r="DL217" s="132">
        <f t="shared" si="517"/>
        <v>0</v>
      </c>
      <c r="DM217" s="132">
        <f t="shared" si="517"/>
        <v>0</v>
      </c>
      <c r="DN217" s="233">
        <f t="shared" si="517"/>
        <v>0</v>
      </c>
      <c r="DO217" s="232">
        <f t="shared" si="451"/>
        <v>0</v>
      </c>
      <c r="DP217" s="132">
        <f t="shared" si="452"/>
        <v>0</v>
      </c>
      <c r="DQ217" s="132">
        <f t="shared" si="453"/>
        <v>0</v>
      </c>
      <c r="DR217" s="132">
        <f t="shared" si="454"/>
        <v>0</v>
      </c>
      <c r="DS217" s="132">
        <f t="shared" si="455"/>
        <v>0</v>
      </c>
      <c r="DT217" s="132">
        <f t="shared" si="456"/>
        <v>0</v>
      </c>
      <c r="DU217" s="132">
        <f t="shared" si="457"/>
        <v>0</v>
      </c>
      <c r="DV217" s="132">
        <f t="shared" si="458"/>
        <v>0</v>
      </c>
      <c r="DW217" s="132">
        <f t="shared" si="459"/>
        <v>0</v>
      </c>
      <c r="DX217" s="233">
        <f t="shared" si="460"/>
        <v>0</v>
      </c>
      <c r="DY217" s="231" t="b">
        <f t="shared" si="497"/>
        <v>0</v>
      </c>
      <c r="DZ217" s="163"/>
      <c r="EA217" s="226" t="str">
        <f t="shared" si="498"/>
        <v/>
      </c>
      <c r="EB217" s="178" t="str">
        <f t="shared" si="499"/>
        <v/>
      </c>
      <c r="EC217" s="178" t="str">
        <f t="shared" si="500"/>
        <v/>
      </c>
      <c r="ED217" s="178" t="str">
        <f t="shared" si="501"/>
        <v/>
      </c>
      <c r="EE217" s="178" t="str">
        <f t="shared" si="502"/>
        <v/>
      </c>
      <c r="EF217" s="178" t="str">
        <f t="shared" si="503"/>
        <v/>
      </c>
      <c r="EG217" s="178" t="str">
        <f t="shared" si="504"/>
        <v/>
      </c>
      <c r="EH217" s="178" t="str">
        <f t="shared" si="505"/>
        <v/>
      </c>
      <c r="EI217" s="178" t="str">
        <f t="shared" si="506"/>
        <v/>
      </c>
      <c r="EJ217" s="227" t="str">
        <f t="shared" si="507"/>
        <v/>
      </c>
      <c r="EK217" s="230" t="str">
        <f t="shared" si="461"/>
        <v/>
      </c>
      <c r="EL217" s="177" t="str">
        <f t="shared" si="462"/>
        <v/>
      </c>
      <c r="EM217" s="177" t="str">
        <f t="shared" si="463"/>
        <v/>
      </c>
      <c r="EN217" s="177" t="str">
        <f t="shared" si="464"/>
        <v/>
      </c>
      <c r="EO217" s="177" t="str">
        <f t="shared" si="465"/>
        <v/>
      </c>
      <c r="EP217" s="177" t="str">
        <f t="shared" si="466"/>
        <v/>
      </c>
      <c r="EQ217" s="177" t="str">
        <f t="shared" si="467"/>
        <v/>
      </c>
      <c r="ER217" s="177" t="str">
        <f t="shared" si="468"/>
        <v/>
      </c>
      <c r="ES217" s="177" t="str">
        <f t="shared" si="469"/>
        <v/>
      </c>
      <c r="ET217" s="177" t="str">
        <f t="shared" si="470"/>
        <v/>
      </c>
      <c r="EU217" s="229" t="e">
        <f t="shared" si="471"/>
        <v>#VALUE!</v>
      </c>
      <c r="EV217" s="27" t="e">
        <f t="shared" si="472"/>
        <v>#VALUE!</v>
      </c>
      <c r="EW217" s="27" t="e">
        <f t="shared" si="473"/>
        <v>#VALUE!</v>
      </c>
      <c r="EX217" s="28" t="e">
        <f t="shared" si="474"/>
        <v>#VALUE!</v>
      </c>
      <c r="EY217" s="28" t="e">
        <f t="shared" si="475"/>
        <v>#VALUE!</v>
      </c>
      <c r="EZ217" s="28" t="b">
        <f t="shared" si="476"/>
        <v>0</v>
      </c>
      <c r="FA217" s="176" t="str">
        <f t="shared" si="477"/>
        <v/>
      </c>
      <c r="FB217" s="27" t="e" cm="1">
        <f t="array" aca="1" ref="FB217" ca="1">TEXT(RIGHT(10-RIGHT(SUM(INDEX(1*(MID(MID(C217,1,1)*2,ROW(INDIRECT("1:"&amp;LEN(MID(C217,1,1)*2))),1)),,))+MID(C217,2,1)+
SUM(INDEX(1*(MID(MID(C217,3,1)*2,ROW(INDIRECT("1:"&amp;LEN(MID(C217,3,1)*2))),1)),,))+MID(C217,4,1)+
SUM(INDEX(1*(MID(MID(C217,5,1)*2,ROW(INDIRECT("1:"&amp;LEN(MID(C217,5,1)*2))),1)),,))+MID(C217,6,1)+
SUM(INDEX(1*(MID(MID(C217,8,1)*2,ROW(INDIRECT("1:"&amp;LEN(MID(C217,8,1)*2))),1)),,))+MID(C217,9,1)+
SUM(INDEX(1*(MID(MID(C217,10,1)*2,ROW(INDIRECT("1:"&amp;LEN(MID(C217,10,1)*2))),1)),,)),1),1),"0")</f>
        <v>#VALUE!</v>
      </c>
      <c r="FC217" s="27" t="str">
        <f t="shared" si="478"/>
        <v/>
      </c>
      <c r="FD217" s="29" t="b">
        <f t="shared" si="479"/>
        <v>0</v>
      </c>
      <c r="FE217" s="112" t="b">
        <f>IFERROR(MATCH(D217,'Avtal för korttidsarbete'!$G$13:$G$1012,0),TRUE)</f>
        <v>1</v>
      </c>
      <c r="FF217" s="112" t="b">
        <f t="shared" si="508"/>
        <v>0</v>
      </c>
      <c r="FG217" s="113" t="str" cm="1">
        <f t="array" ref="FG217">IF(FE217=TRUE,"x",INDEX('Avtal för korttidsarbete'!$E$13:$E$1012,$FE217))</f>
        <v>x</v>
      </c>
      <c r="FH217" s="113" t="str" cm="1">
        <f t="array" ref="FH217">IF(FE217=TRUE,"x",INDEX('Avtal för korttidsarbete'!$F$13:$F$1012,$FE217))</f>
        <v>x</v>
      </c>
      <c r="FI217" s="112" t="b">
        <f t="shared" si="509"/>
        <v>0</v>
      </c>
      <c r="FJ217" s="135">
        <f t="shared" si="510"/>
        <v>44166</v>
      </c>
      <c r="FK217" s="135">
        <f t="shared" si="511"/>
        <v>44377</v>
      </c>
      <c r="FL217" s="112" t="b">
        <f t="shared" si="512"/>
        <v>0</v>
      </c>
      <c r="FM217" s="113">
        <f t="shared" si="513"/>
        <v>44166</v>
      </c>
      <c r="FN217" s="135">
        <f t="shared" si="514"/>
        <v>44377</v>
      </c>
      <c r="FO217" s="148" t="b">
        <f>IFERROR(INDEX('Avtal för korttidsarbete'!R:R,MATCH(D217,'Avtal för korttidsarbete'!$G:$G,0)),TRUE)</f>
        <v>1</v>
      </c>
      <c r="FP217" s="135" t="str">
        <f>IF(FO217,"-",INDEX('Avtal för korttidsarbete'!$D:$D,MATCH(D217,'Avtal för korttidsarbete'!$G:$G,0)))</f>
        <v>-</v>
      </c>
      <c r="FQ217" s="113" t="b">
        <f>IFERROR(G217&gt;INDEX(Uppsägningar!E:E,MATCH(C217,Uppsägningar!C:C,0)),FALSE)</f>
        <v>0</v>
      </c>
    </row>
    <row r="218" spans="1:173" x14ac:dyDescent="0.25">
      <c r="A218" s="19">
        <v>202</v>
      </c>
      <c r="B218" s="20"/>
      <c r="C218" s="183"/>
      <c r="D218" s="66"/>
      <c r="E218" s="212">
        <f>IFERROR(INDEX(Admin!$C$7:$C$10,MATCH(FP218,TblNivåValTExt,0)),0)</f>
        <v>0</v>
      </c>
      <c r="F218" s="1"/>
      <c r="G218" s="1"/>
      <c r="H218" s="78"/>
      <c r="I218" s="181"/>
      <c r="J218" s="181"/>
      <c r="K218" s="182"/>
      <c r="L218" s="182"/>
      <c r="M218" s="181"/>
      <c r="N218" s="181"/>
      <c r="O218" s="181"/>
      <c r="P218" s="182"/>
      <c r="Q218" s="182"/>
      <c r="R218" s="181"/>
      <c r="S218" s="181"/>
      <c r="T218" s="181"/>
      <c r="U218" s="182"/>
      <c r="V218" s="182"/>
      <c r="W218" s="181"/>
      <c r="X218" s="181"/>
      <c r="Y218" s="181"/>
      <c r="Z218" s="182"/>
      <c r="AA218" s="182"/>
      <c r="AB218" s="181"/>
      <c r="AC218" s="181"/>
      <c r="AD218" s="181"/>
      <c r="AE218" s="182"/>
      <c r="AF218" s="182"/>
      <c r="AG218" s="181"/>
      <c r="AH218" s="181"/>
      <c r="AI218" s="181"/>
      <c r="AJ218" s="182"/>
      <c r="AK218" s="182"/>
      <c r="AL218" s="181"/>
      <c r="AM218" s="181"/>
      <c r="AN218" s="181"/>
      <c r="AO218" s="182"/>
      <c r="AP218" s="182"/>
      <c r="AQ218" s="181"/>
      <c r="AR218" s="181"/>
      <c r="AS218" s="181"/>
      <c r="AT218" s="182"/>
      <c r="AU218" s="182"/>
      <c r="AV218" s="181"/>
      <c r="AW218" s="181"/>
      <c r="AX218" s="181"/>
      <c r="AY218" s="182"/>
      <c r="AZ218" s="182"/>
      <c r="BA218" s="181"/>
      <c r="BB218" s="181"/>
      <c r="BC218" s="181"/>
      <c r="BD218" s="182"/>
      <c r="BE218" s="182"/>
      <c r="BF218" s="181"/>
      <c r="BG218" s="180">
        <f t="shared" si="480"/>
        <v>0</v>
      </c>
      <c r="BH218" s="116" t="str">
        <f t="shared" si="481"/>
        <v/>
      </c>
      <c r="BI218" s="80" t="b">
        <f t="shared" si="429"/>
        <v>0</v>
      </c>
      <c r="BJ218" s="80" t="str">
        <f t="shared" si="430"/>
        <v/>
      </c>
      <c r="BK218" s="80" t="b">
        <f t="shared" si="482"/>
        <v>0</v>
      </c>
      <c r="BL218" s="13" t="str">
        <f t="shared" si="431"/>
        <v/>
      </c>
      <c r="BM218" s="13" t="b">
        <f t="shared" si="483"/>
        <v>0</v>
      </c>
      <c r="BN218" s="35" t="str">
        <f t="shared" si="432"/>
        <v/>
      </c>
      <c r="BO218" s="13" t="b">
        <f t="shared" si="433"/>
        <v>0</v>
      </c>
      <c r="BP218" s="35" t="str">
        <f t="shared" si="434"/>
        <v/>
      </c>
      <c r="BQ218" s="13" t="b">
        <f t="shared" si="435"/>
        <v>0</v>
      </c>
      <c r="BR218" s="35" t="str">
        <f t="shared" si="436"/>
        <v/>
      </c>
      <c r="BS218" s="35" t="b">
        <f t="shared" si="437"/>
        <v>0</v>
      </c>
      <c r="BT218" s="35" t="str">
        <f t="shared" si="438"/>
        <v/>
      </c>
      <c r="BU218" s="35" t="b">
        <f t="shared" si="439"/>
        <v>0</v>
      </c>
      <c r="BV218" s="35" t="str">
        <f t="shared" si="440"/>
        <v/>
      </c>
      <c r="BW218" s="13" t="b">
        <f t="shared" si="515"/>
        <v>0</v>
      </c>
      <c r="BX218" s="35" t="str">
        <f t="shared" si="441"/>
        <v/>
      </c>
      <c r="BY218" s="265" t="b">
        <f t="shared" si="484"/>
        <v>0</v>
      </c>
      <c r="BZ218" s="35" t="str">
        <f t="shared" si="442"/>
        <v/>
      </c>
      <c r="CA218" s="265" t="b">
        <f t="shared" si="485"/>
        <v>0</v>
      </c>
      <c r="CB218" s="35" t="str">
        <f t="shared" si="443"/>
        <v/>
      </c>
      <c r="CC218" s="272" t="b">
        <f t="shared" si="486"/>
        <v>0</v>
      </c>
      <c r="CD218" s="35" t="str">
        <f t="shared" si="444"/>
        <v/>
      </c>
      <c r="CE218" s="13" t="b">
        <f t="shared" si="445"/>
        <v>0</v>
      </c>
      <c r="CF218" s="35" t="str">
        <f t="shared" si="446"/>
        <v/>
      </c>
      <c r="CG218" s="179">
        <f t="shared" si="447"/>
        <v>0</v>
      </c>
      <c r="CH218" s="179">
        <f t="shared" si="448"/>
        <v>0</v>
      </c>
      <c r="CI218" s="218">
        <f t="shared" si="487"/>
        <v>0</v>
      </c>
      <c r="CJ218" s="218">
        <f t="shared" si="488"/>
        <v>0</v>
      </c>
      <c r="CK218" s="218">
        <f t="shared" si="489"/>
        <v>0</v>
      </c>
      <c r="CL218" s="218">
        <f t="shared" si="490"/>
        <v>0</v>
      </c>
      <c r="CM218" s="218">
        <f t="shared" si="491"/>
        <v>0</v>
      </c>
      <c r="CN218" s="218">
        <f t="shared" si="492"/>
        <v>0</v>
      </c>
      <c r="CO218" s="218">
        <f t="shared" si="493"/>
        <v>0</v>
      </c>
      <c r="CP218" s="218">
        <f t="shared" si="494"/>
        <v>0</v>
      </c>
      <c r="CQ218" s="218">
        <f t="shared" si="495"/>
        <v>0</v>
      </c>
      <c r="CR218" s="218">
        <f t="shared" si="496"/>
        <v>0</v>
      </c>
      <c r="CS218" s="14">
        <f t="shared" si="449"/>
        <v>0</v>
      </c>
      <c r="CT218" s="236">
        <f t="shared" si="450"/>
        <v>0</v>
      </c>
      <c r="CU218" s="237">
        <f t="shared" si="516"/>
        <v>0</v>
      </c>
      <c r="CV218" s="16">
        <f t="shared" si="516"/>
        <v>0</v>
      </c>
      <c r="CW218" s="16">
        <f t="shared" si="516"/>
        <v>0</v>
      </c>
      <c r="CX218" s="16">
        <f t="shared" si="516"/>
        <v>0</v>
      </c>
      <c r="CY218" s="16">
        <f t="shared" si="516"/>
        <v>0</v>
      </c>
      <c r="CZ218" s="16">
        <f t="shared" si="516"/>
        <v>0</v>
      </c>
      <c r="DA218" s="16">
        <f t="shared" si="516"/>
        <v>0</v>
      </c>
      <c r="DB218" s="16">
        <f t="shared" si="516"/>
        <v>0</v>
      </c>
      <c r="DC218" s="16">
        <f t="shared" si="516"/>
        <v>0</v>
      </c>
      <c r="DD218" s="238">
        <f t="shared" si="516"/>
        <v>0</v>
      </c>
      <c r="DE218" s="232">
        <f t="shared" si="517"/>
        <v>0</v>
      </c>
      <c r="DF218" s="132">
        <f t="shared" si="517"/>
        <v>0</v>
      </c>
      <c r="DG218" s="132">
        <f t="shared" si="517"/>
        <v>0</v>
      </c>
      <c r="DH218" s="132">
        <f t="shared" si="517"/>
        <v>0</v>
      </c>
      <c r="DI218" s="132">
        <f t="shared" si="517"/>
        <v>0</v>
      </c>
      <c r="DJ218" s="132">
        <f t="shared" si="517"/>
        <v>0</v>
      </c>
      <c r="DK218" s="132">
        <f t="shared" si="517"/>
        <v>0</v>
      </c>
      <c r="DL218" s="132">
        <f t="shared" si="517"/>
        <v>0</v>
      </c>
      <c r="DM218" s="132">
        <f t="shared" si="517"/>
        <v>0</v>
      </c>
      <c r="DN218" s="233">
        <f t="shared" si="517"/>
        <v>0</v>
      </c>
      <c r="DO218" s="232">
        <f t="shared" si="451"/>
        <v>0</v>
      </c>
      <c r="DP218" s="132">
        <f t="shared" si="452"/>
        <v>0</v>
      </c>
      <c r="DQ218" s="132">
        <f t="shared" si="453"/>
        <v>0</v>
      </c>
      <c r="DR218" s="132">
        <f t="shared" si="454"/>
        <v>0</v>
      </c>
      <c r="DS218" s="132">
        <f t="shared" si="455"/>
        <v>0</v>
      </c>
      <c r="DT218" s="132">
        <f t="shared" si="456"/>
        <v>0</v>
      </c>
      <c r="DU218" s="132">
        <f t="shared" si="457"/>
        <v>0</v>
      </c>
      <c r="DV218" s="132">
        <f t="shared" si="458"/>
        <v>0</v>
      </c>
      <c r="DW218" s="132">
        <f t="shared" si="459"/>
        <v>0</v>
      </c>
      <c r="DX218" s="233">
        <f t="shared" si="460"/>
        <v>0</v>
      </c>
      <c r="DY218" s="231" t="b">
        <f t="shared" si="497"/>
        <v>0</v>
      </c>
      <c r="DZ218" s="163"/>
      <c r="EA218" s="226" t="str">
        <f t="shared" si="498"/>
        <v/>
      </c>
      <c r="EB218" s="178" t="str">
        <f t="shared" si="499"/>
        <v/>
      </c>
      <c r="EC218" s="178" t="str">
        <f t="shared" si="500"/>
        <v/>
      </c>
      <c r="ED218" s="178" t="str">
        <f t="shared" si="501"/>
        <v/>
      </c>
      <c r="EE218" s="178" t="str">
        <f t="shared" si="502"/>
        <v/>
      </c>
      <c r="EF218" s="178" t="str">
        <f t="shared" si="503"/>
        <v/>
      </c>
      <c r="EG218" s="178" t="str">
        <f t="shared" si="504"/>
        <v/>
      </c>
      <c r="EH218" s="178" t="str">
        <f t="shared" si="505"/>
        <v/>
      </c>
      <c r="EI218" s="178" t="str">
        <f t="shared" si="506"/>
        <v/>
      </c>
      <c r="EJ218" s="227" t="str">
        <f t="shared" si="507"/>
        <v/>
      </c>
      <c r="EK218" s="230" t="str">
        <f t="shared" si="461"/>
        <v/>
      </c>
      <c r="EL218" s="177" t="str">
        <f t="shared" si="462"/>
        <v/>
      </c>
      <c r="EM218" s="177" t="str">
        <f t="shared" si="463"/>
        <v/>
      </c>
      <c r="EN218" s="177" t="str">
        <f t="shared" si="464"/>
        <v/>
      </c>
      <c r="EO218" s="177" t="str">
        <f t="shared" si="465"/>
        <v/>
      </c>
      <c r="EP218" s="177" t="str">
        <f t="shared" si="466"/>
        <v/>
      </c>
      <c r="EQ218" s="177" t="str">
        <f t="shared" si="467"/>
        <v/>
      </c>
      <c r="ER218" s="177" t="str">
        <f t="shared" si="468"/>
        <v/>
      </c>
      <c r="ES218" s="177" t="str">
        <f t="shared" si="469"/>
        <v/>
      </c>
      <c r="ET218" s="177" t="str">
        <f t="shared" si="470"/>
        <v/>
      </c>
      <c r="EU218" s="229" t="e">
        <f t="shared" si="471"/>
        <v>#VALUE!</v>
      </c>
      <c r="EV218" s="27" t="e">
        <f t="shared" si="472"/>
        <v>#VALUE!</v>
      </c>
      <c r="EW218" s="27" t="e">
        <f t="shared" si="473"/>
        <v>#VALUE!</v>
      </c>
      <c r="EX218" s="28" t="e">
        <f t="shared" si="474"/>
        <v>#VALUE!</v>
      </c>
      <c r="EY218" s="28" t="e">
        <f t="shared" si="475"/>
        <v>#VALUE!</v>
      </c>
      <c r="EZ218" s="28" t="b">
        <f t="shared" si="476"/>
        <v>0</v>
      </c>
      <c r="FA218" s="176" t="str">
        <f t="shared" si="477"/>
        <v/>
      </c>
      <c r="FB218" s="27" t="e" cm="1">
        <f t="array" aca="1" ref="FB218" ca="1">TEXT(RIGHT(10-RIGHT(SUM(INDEX(1*(MID(MID(C218,1,1)*2,ROW(INDIRECT("1:"&amp;LEN(MID(C218,1,1)*2))),1)),,))+MID(C218,2,1)+
SUM(INDEX(1*(MID(MID(C218,3,1)*2,ROW(INDIRECT("1:"&amp;LEN(MID(C218,3,1)*2))),1)),,))+MID(C218,4,1)+
SUM(INDEX(1*(MID(MID(C218,5,1)*2,ROW(INDIRECT("1:"&amp;LEN(MID(C218,5,1)*2))),1)),,))+MID(C218,6,1)+
SUM(INDEX(1*(MID(MID(C218,8,1)*2,ROW(INDIRECT("1:"&amp;LEN(MID(C218,8,1)*2))),1)),,))+MID(C218,9,1)+
SUM(INDEX(1*(MID(MID(C218,10,1)*2,ROW(INDIRECT("1:"&amp;LEN(MID(C218,10,1)*2))),1)),,)),1),1),"0")</f>
        <v>#VALUE!</v>
      </c>
      <c r="FC218" s="27" t="str">
        <f t="shared" si="478"/>
        <v/>
      </c>
      <c r="FD218" s="29" t="b">
        <f t="shared" si="479"/>
        <v>0</v>
      </c>
      <c r="FE218" s="112" t="b">
        <f>IFERROR(MATCH(D218,'Avtal för korttidsarbete'!$G$13:$G$1012,0),TRUE)</f>
        <v>1</v>
      </c>
      <c r="FF218" s="112" t="b">
        <f t="shared" si="508"/>
        <v>0</v>
      </c>
      <c r="FG218" s="113" t="str" cm="1">
        <f t="array" ref="FG218">IF(FE218=TRUE,"x",INDEX('Avtal för korttidsarbete'!$E$13:$E$1012,$FE218))</f>
        <v>x</v>
      </c>
      <c r="FH218" s="113" t="str" cm="1">
        <f t="array" ref="FH218">IF(FE218=TRUE,"x",INDEX('Avtal för korttidsarbete'!$F$13:$F$1012,$FE218))</f>
        <v>x</v>
      </c>
      <c r="FI218" s="112" t="b">
        <f t="shared" si="509"/>
        <v>0</v>
      </c>
      <c r="FJ218" s="135">
        <f t="shared" si="510"/>
        <v>44166</v>
      </c>
      <c r="FK218" s="135">
        <f t="shared" si="511"/>
        <v>44377</v>
      </c>
      <c r="FL218" s="112" t="b">
        <f t="shared" si="512"/>
        <v>0</v>
      </c>
      <c r="FM218" s="113">
        <f t="shared" si="513"/>
        <v>44166</v>
      </c>
      <c r="FN218" s="135">
        <f t="shared" si="514"/>
        <v>44377</v>
      </c>
      <c r="FO218" s="148" t="b">
        <f>IFERROR(INDEX('Avtal för korttidsarbete'!R:R,MATCH(D218,'Avtal för korttidsarbete'!$G:$G,0)),TRUE)</f>
        <v>1</v>
      </c>
      <c r="FP218" s="135" t="str">
        <f>IF(FO218,"-",INDEX('Avtal för korttidsarbete'!$D:$D,MATCH(D218,'Avtal för korttidsarbete'!$G:$G,0)))</f>
        <v>-</v>
      </c>
      <c r="FQ218" s="113" t="b">
        <f>IFERROR(G218&gt;INDEX(Uppsägningar!E:E,MATCH(C218,Uppsägningar!C:C,0)),FALSE)</f>
        <v>0</v>
      </c>
    </row>
    <row r="219" spans="1:173" x14ac:dyDescent="0.25">
      <c r="A219" s="19">
        <v>203</v>
      </c>
      <c r="B219" s="20"/>
      <c r="C219" s="183"/>
      <c r="D219" s="66"/>
      <c r="E219" s="212">
        <f>IFERROR(INDEX(Admin!$C$7:$C$10,MATCH(FP219,TblNivåValTExt,0)),0)</f>
        <v>0</v>
      </c>
      <c r="F219" s="1"/>
      <c r="G219" s="1"/>
      <c r="H219" s="78"/>
      <c r="I219" s="181"/>
      <c r="J219" s="181"/>
      <c r="K219" s="182"/>
      <c r="L219" s="182"/>
      <c r="M219" s="181"/>
      <c r="N219" s="181"/>
      <c r="O219" s="181"/>
      <c r="P219" s="182"/>
      <c r="Q219" s="182"/>
      <c r="R219" s="181"/>
      <c r="S219" s="181"/>
      <c r="T219" s="181"/>
      <c r="U219" s="182"/>
      <c r="V219" s="182"/>
      <c r="W219" s="181"/>
      <c r="X219" s="181"/>
      <c r="Y219" s="181"/>
      <c r="Z219" s="182"/>
      <c r="AA219" s="182"/>
      <c r="AB219" s="181"/>
      <c r="AC219" s="181"/>
      <c r="AD219" s="181"/>
      <c r="AE219" s="182"/>
      <c r="AF219" s="182"/>
      <c r="AG219" s="181"/>
      <c r="AH219" s="181"/>
      <c r="AI219" s="181"/>
      <c r="AJ219" s="182"/>
      <c r="AK219" s="182"/>
      <c r="AL219" s="181"/>
      <c r="AM219" s="181"/>
      <c r="AN219" s="181"/>
      <c r="AO219" s="182"/>
      <c r="AP219" s="182"/>
      <c r="AQ219" s="181"/>
      <c r="AR219" s="181"/>
      <c r="AS219" s="181"/>
      <c r="AT219" s="182"/>
      <c r="AU219" s="182"/>
      <c r="AV219" s="181"/>
      <c r="AW219" s="181"/>
      <c r="AX219" s="181"/>
      <c r="AY219" s="182"/>
      <c r="AZ219" s="182"/>
      <c r="BA219" s="181"/>
      <c r="BB219" s="181"/>
      <c r="BC219" s="181"/>
      <c r="BD219" s="182"/>
      <c r="BE219" s="182"/>
      <c r="BF219" s="181"/>
      <c r="BG219" s="180">
        <f t="shared" si="480"/>
        <v>0</v>
      </c>
      <c r="BH219" s="116" t="str">
        <f t="shared" si="481"/>
        <v/>
      </c>
      <c r="BI219" s="80" t="b">
        <f t="shared" si="429"/>
        <v>0</v>
      </c>
      <c r="BJ219" s="80" t="str">
        <f t="shared" si="430"/>
        <v/>
      </c>
      <c r="BK219" s="80" t="b">
        <f t="shared" si="482"/>
        <v>0</v>
      </c>
      <c r="BL219" s="13" t="str">
        <f t="shared" si="431"/>
        <v/>
      </c>
      <c r="BM219" s="13" t="b">
        <f t="shared" si="483"/>
        <v>0</v>
      </c>
      <c r="BN219" s="35" t="str">
        <f t="shared" si="432"/>
        <v/>
      </c>
      <c r="BO219" s="13" t="b">
        <f t="shared" si="433"/>
        <v>0</v>
      </c>
      <c r="BP219" s="35" t="str">
        <f t="shared" si="434"/>
        <v/>
      </c>
      <c r="BQ219" s="13" t="b">
        <f t="shared" si="435"/>
        <v>0</v>
      </c>
      <c r="BR219" s="35" t="str">
        <f t="shared" si="436"/>
        <v/>
      </c>
      <c r="BS219" s="35" t="b">
        <f t="shared" si="437"/>
        <v>0</v>
      </c>
      <c r="BT219" s="35" t="str">
        <f t="shared" si="438"/>
        <v/>
      </c>
      <c r="BU219" s="35" t="b">
        <f t="shared" si="439"/>
        <v>0</v>
      </c>
      <c r="BV219" s="35" t="str">
        <f t="shared" si="440"/>
        <v/>
      </c>
      <c r="BW219" s="13" t="b">
        <f t="shared" si="515"/>
        <v>0</v>
      </c>
      <c r="BX219" s="35" t="str">
        <f t="shared" si="441"/>
        <v/>
      </c>
      <c r="BY219" s="265" t="b">
        <f t="shared" si="484"/>
        <v>0</v>
      </c>
      <c r="BZ219" s="35" t="str">
        <f t="shared" si="442"/>
        <v/>
      </c>
      <c r="CA219" s="265" t="b">
        <f t="shared" si="485"/>
        <v>0</v>
      </c>
      <c r="CB219" s="35" t="str">
        <f t="shared" si="443"/>
        <v/>
      </c>
      <c r="CC219" s="272" t="b">
        <f t="shared" si="486"/>
        <v>0</v>
      </c>
      <c r="CD219" s="35" t="str">
        <f t="shared" si="444"/>
        <v/>
      </c>
      <c r="CE219" s="13" t="b">
        <f t="shared" si="445"/>
        <v>0</v>
      </c>
      <c r="CF219" s="35" t="str">
        <f t="shared" si="446"/>
        <v/>
      </c>
      <c r="CG219" s="179">
        <f t="shared" si="447"/>
        <v>0</v>
      </c>
      <c r="CH219" s="179">
        <f t="shared" si="448"/>
        <v>0</v>
      </c>
      <c r="CI219" s="218">
        <f t="shared" si="487"/>
        <v>0</v>
      </c>
      <c r="CJ219" s="218">
        <f t="shared" si="488"/>
        <v>0</v>
      </c>
      <c r="CK219" s="218">
        <f t="shared" si="489"/>
        <v>0</v>
      </c>
      <c r="CL219" s="218">
        <f t="shared" si="490"/>
        <v>0</v>
      </c>
      <c r="CM219" s="218">
        <f t="shared" si="491"/>
        <v>0</v>
      </c>
      <c r="CN219" s="218">
        <f t="shared" si="492"/>
        <v>0</v>
      </c>
      <c r="CO219" s="218">
        <f t="shared" si="493"/>
        <v>0</v>
      </c>
      <c r="CP219" s="218">
        <f t="shared" si="494"/>
        <v>0</v>
      </c>
      <c r="CQ219" s="218">
        <f t="shared" si="495"/>
        <v>0</v>
      </c>
      <c r="CR219" s="218">
        <f t="shared" si="496"/>
        <v>0</v>
      </c>
      <c r="CS219" s="14">
        <f t="shared" si="449"/>
        <v>0</v>
      </c>
      <c r="CT219" s="236">
        <f t="shared" si="450"/>
        <v>0</v>
      </c>
      <c r="CU219" s="237">
        <f t="shared" si="516"/>
        <v>0</v>
      </c>
      <c r="CV219" s="16">
        <f t="shared" si="516"/>
        <v>0</v>
      </c>
      <c r="CW219" s="16">
        <f t="shared" si="516"/>
        <v>0</v>
      </c>
      <c r="CX219" s="16">
        <f t="shared" si="516"/>
        <v>0</v>
      </c>
      <c r="CY219" s="16">
        <f t="shared" si="516"/>
        <v>0</v>
      </c>
      <c r="CZ219" s="16">
        <f t="shared" si="516"/>
        <v>0</v>
      </c>
      <c r="DA219" s="16">
        <f t="shared" si="516"/>
        <v>0</v>
      </c>
      <c r="DB219" s="16">
        <f t="shared" si="516"/>
        <v>0</v>
      </c>
      <c r="DC219" s="16">
        <f t="shared" si="516"/>
        <v>0</v>
      </c>
      <c r="DD219" s="238">
        <f t="shared" si="516"/>
        <v>0</v>
      </c>
      <c r="DE219" s="232">
        <f t="shared" si="517"/>
        <v>0</v>
      </c>
      <c r="DF219" s="132">
        <f t="shared" si="517"/>
        <v>0</v>
      </c>
      <c r="DG219" s="132">
        <f t="shared" si="517"/>
        <v>0</v>
      </c>
      <c r="DH219" s="132">
        <f t="shared" si="517"/>
        <v>0</v>
      </c>
      <c r="DI219" s="132">
        <f t="shared" si="517"/>
        <v>0</v>
      </c>
      <c r="DJ219" s="132">
        <f t="shared" si="517"/>
        <v>0</v>
      </c>
      <c r="DK219" s="132">
        <f t="shared" si="517"/>
        <v>0</v>
      </c>
      <c r="DL219" s="132">
        <f t="shared" si="517"/>
        <v>0</v>
      </c>
      <c r="DM219" s="132">
        <f t="shared" si="517"/>
        <v>0</v>
      </c>
      <c r="DN219" s="233">
        <f t="shared" si="517"/>
        <v>0</v>
      </c>
      <c r="DO219" s="232">
        <f t="shared" si="451"/>
        <v>0</v>
      </c>
      <c r="DP219" s="132">
        <f t="shared" si="452"/>
        <v>0</v>
      </c>
      <c r="DQ219" s="132">
        <f t="shared" si="453"/>
        <v>0</v>
      </c>
      <c r="DR219" s="132">
        <f t="shared" si="454"/>
        <v>0</v>
      </c>
      <c r="DS219" s="132">
        <f t="shared" si="455"/>
        <v>0</v>
      </c>
      <c r="DT219" s="132">
        <f t="shared" si="456"/>
        <v>0</v>
      </c>
      <c r="DU219" s="132">
        <f t="shared" si="457"/>
        <v>0</v>
      </c>
      <c r="DV219" s="132">
        <f t="shared" si="458"/>
        <v>0</v>
      </c>
      <c r="DW219" s="132">
        <f t="shared" si="459"/>
        <v>0</v>
      </c>
      <c r="DX219" s="233">
        <f t="shared" si="460"/>
        <v>0</v>
      </c>
      <c r="DY219" s="231" t="b">
        <f t="shared" si="497"/>
        <v>0</v>
      </c>
      <c r="DZ219" s="163"/>
      <c r="EA219" s="226" t="str">
        <f t="shared" si="498"/>
        <v/>
      </c>
      <c r="EB219" s="178" t="str">
        <f t="shared" si="499"/>
        <v/>
      </c>
      <c r="EC219" s="178" t="str">
        <f t="shared" si="500"/>
        <v/>
      </c>
      <c r="ED219" s="178" t="str">
        <f t="shared" si="501"/>
        <v/>
      </c>
      <c r="EE219" s="178" t="str">
        <f t="shared" si="502"/>
        <v/>
      </c>
      <c r="EF219" s="178" t="str">
        <f t="shared" si="503"/>
        <v/>
      </c>
      <c r="EG219" s="178" t="str">
        <f t="shared" si="504"/>
        <v/>
      </c>
      <c r="EH219" s="178" t="str">
        <f t="shared" si="505"/>
        <v/>
      </c>
      <c r="EI219" s="178" t="str">
        <f t="shared" si="506"/>
        <v/>
      </c>
      <c r="EJ219" s="227" t="str">
        <f t="shared" si="507"/>
        <v/>
      </c>
      <c r="EK219" s="230" t="str">
        <f t="shared" si="461"/>
        <v/>
      </c>
      <c r="EL219" s="177" t="str">
        <f t="shared" si="462"/>
        <v/>
      </c>
      <c r="EM219" s="177" t="str">
        <f t="shared" si="463"/>
        <v/>
      </c>
      <c r="EN219" s="177" t="str">
        <f t="shared" si="464"/>
        <v/>
      </c>
      <c r="EO219" s="177" t="str">
        <f t="shared" si="465"/>
        <v/>
      </c>
      <c r="EP219" s="177" t="str">
        <f t="shared" si="466"/>
        <v/>
      </c>
      <c r="EQ219" s="177" t="str">
        <f t="shared" si="467"/>
        <v/>
      </c>
      <c r="ER219" s="177" t="str">
        <f t="shared" si="468"/>
        <v/>
      </c>
      <c r="ES219" s="177" t="str">
        <f t="shared" si="469"/>
        <v/>
      </c>
      <c r="ET219" s="177" t="str">
        <f t="shared" si="470"/>
        <v/>
      </c>
      <c r="EU219" s="229" t="e">
        <f t="shared" si="471"/>
        <v>#VALUE!</v>
      </c>
      <c r="EV219" s="27" t="e">
        <f t="shared" si="472"/>
        <v>#VALUE!</v>
      </c>
      <c r="EW219" s="27" t="e">
        <f t="shared" si="473"/>
        <v>#VALUE!</v>
      </c>
      <c r="EX219" s="28" t="e">
        <f t="shared" si="474"/>
        <v>#VALUE!</v>
      </c>
      <c r="EY219" s="28" t="e">
        <f t="shared" si="475"/>
        <v>#VALUE!</v>
      </c>
      <c r="EZ219" s="28" t="b">
        <f t="shared" si="476"/>
        <v>0</v>
      </c>
      <c r="FA219" s="176" t="str">
        <f t="shared" si="477"/>
        <v/>
      </c>
      <c r="FB219" s="27" t="e" cm="1">
        <f t="array" aca="1" ref="FB219" ca="1">TEXT(RIGHT(10-RIGHT(SUM(INDEX(1*(MID(MID(C219,1,1)*2,ROW(INDIRECT("1:"&amp;LEN(MID(C219,1,1)*2))),1)),,))+MID(C219,2,1)+
SUM(INDEX(1*(MID(MID(C219,3,1)*2,ROW(INDIRECT("1:"&amp;LEN(MID(C219,3,1)*2))),1)),,))+MID(C219,4,1)+
SUM(INDEX(1*(MID(MID(C219,5,1)*2,ROW(INDIRECT("1:"&amp;LEN(MID(C219,5,1)*2))),1)),,))+MID(C219,6,1)+
SUM(INDEX(1*(MID(MID(C219,8,1)*2,ROW(INDIRECT("1:"&amp;LEN(MID(C219,8,1)*2))),1)),,))+MID(C219,9,1)+
SUM(INDEX(1*(MID(MID(C219,10,1)*2,ROW(INDIRECT("1:"&amp;LEN(MID(C219,10,1)*2))),1)),,)),1),1),"0")</f>
        <v>#VALUE!</v>
      </c>
      <c r="FC219" s="27" t="str">
        <f t="shared" si="478"/>
        <v/>
      </c>
      <c r="FD219" s="29" t="b">
        <f t="shared" si="479"/>
        <v>0</v>
      </c>
      <c r="FE219" s="112" t="b">
        <f>IFERROR(MATCH(D219,'Avtal för korttidsarbete'!$G$13:$G$1012,0),TRUE)</f>
        <v>1</v>
      </c>
      <c r="FF219" s="112" t="b">
        <f t="shared" si="508"/>
        <v>0</v>
      </c>
      <c r="FG219" s="113" t="str" cm="1">
        <f t="array" ref="FG219">IF(FE219=TRUE,"x",INDEX('Avtal för korttidsarbete'!$E$13:$E$1012,$FE219))</f>
        <v>x</v>
      </c>
      <c r="FH219" s="113" t="str" cm="1">
        <f t="array" ref="FH219">IF(FE219=TRUE,"x",INDEX('Avtal för korttidsarbete'!$F$13:$F$1012,$FE219))</f>
        <v>x</v>
      </c>
      <c r="FI219" s="112" t="b">
        <f t="shared" si="509"/>
        <v>0</v>
      </c>
      <c r="FJ219" s="135">
        <f t="shared" si="510"/>
        <v>44166</v>
      </c>
      <c r="FK219" s="135">
        <f t="shared" si="511"/>
        <v>44377</v>
      </c>
      <c r="FL219" s="112" t="b">
        <f t="shared" si="512"/>
        <v>0</v>
      </c>
      <c r="FM219" s="113">
        <f t="shared" si="513"/>
        <v>44166</v>
      </c>
      <c r="FN219" s="135">
        <f t="shared" si="514"/>
        <v>44377</v>
      </c>
      <c r="FO219" s="148" t="b">
        <f>IFERROR(INDEX('Avtal för korttidsarbete'!R:R,MATCH(D219,'Avtal för korttidsarbete'!$G:$G,0)),TRUE)</f>
        <v>1</v>
      </c>
      <c r="FP219" s="135" t="str">
        <f>IF(FO219,"-",INDEX('Avtal för korttidsarbete'!$D:$D,MATCH(D219,'Avtal för korttidsarbete'!$G:$G,0)))</f>
        <v>-</v>
      </c>
      <c r="FQ219" s="113" t="b">
        <f>IFERROR(G219&gt;INDEX(Uppsägningar!E:E,MATCH(C219,Uppsägningar!C:C,0)),FALSE)</f>
        <v>0</v>
      </c>
    </row>
    <row r="220" spans="1:173" x14ac:dyDescent="0.25">
      <c r="A220" s="19">
        <v>204</v>
      </c>
      <c r="B220" s="20"/>
      <c r="C220" s="183"/>
      <c r="D220" s="66"/>
      <c r="E220" s="212">
        <f>IFERROR(INDEX(Admin!$C$7:$C$10,MATCH(FP220,TblNivåValTExt,0)),0)</f>
        <v>0</v>
      </c>
      <c r="F220" s="1"/>
      <c r="G220" s="1"/>
      <c r="H220" s="78"/>
      <c r="I220" s="181"/>
      <c r="J220" s="181"/>
      <c r="K220" s="182"/>
      <c r="L220" s="182"/>
      <c r="M220" s="181"/>
      <c r="N220" s="181"/>
      <c r="O220" s="181"/>
      <c r="P220" s="182"/>
      <c r="Q220" s="182"/>
      <c r="R220" s="181"/>
      <c r="S220" s="181"/>
      <c r="T220" s="181"/>
      <c r="U220" s="182"/>
      <c r="V220" s="182"/>
      <c r="W220" s="181"/>
      <c r="X220" s="181"/>
      <c r="Y220" s="181"/>
      <c r="Z220" s="182"/>
      <c r="AA220" s="182"/>
      <c r="AB220" s="181"/>
      <c r="AC220" s="181"/>
      <c r="AD220" s="181"/>
      <c r="AE220" s="182"/>
      <c r="AF220" s="182"/>
      <c r="AG220" s="181"/>
      <c r="AH220" s="181"/>
      <c r="AI220" s="181"/>
      <c r="AJ220" s="182"/>
      <c r="AK220" s="182"/>
      <c r="AL220" s="181"/>
      <c r="AM220" s="181"/>
      <c r="AN220" s="181"/>
      <c r="AO220" s="182"/>
      <c r="AP220" s="182"/>
      <c r="AQ220" s="181"/>
      <c r="AR220" s="181"/>
      <c r="AS220" s="181"/>
      <c r="AT220" s="182"/>
      <c r="AU220" s="182"/>
      <c r="AV220" s="181"/>
      <c r="AW220" s="181"/>
      <c r="AX220" s="181"/>
      <c r="AY220" s="182"/>
      <c r="AZ220" s="182"/>
      <c r="BA220" s="181"/>
      <c r="BB220" s="181"/>
      <c r="BC220" s="181"/>
      <c r="BD220" s="182"/>
      <c r="BE220" s="182"/>
      <c r="BF220" s="181"/>
      <c r="BG220" s="180">
        <f t="shared" si="480"/>
        <v>0</v>
      </c>
      <c r="BH220" s="116" t="str">
        <f t="shared" si="481"/>
        <v/>
      </c>
      <c r="BI220" s="80" t="b">
        <f t="shared" si="429"/>
        <v>0</v>
      </c>
      <c r="BJ220" s="80" t="str">
        <f t="shared" si="430"/>
        <v/>
      </c>
      <c r="BK220" s="80" t="b">
        <f t="shared" si="482"/>
        <v>0</v>
      </c>
      <c r="BL220" s="13" t="str">
        <f t="shared" si="431"/>
        <v/>
      </c>
      <c r="BM220" s="13" t="b">
        <f t="shared" si="483"/>
        <v>0</v>
      </c>
      <c r="BN220" s="35" t="str">
        <f t="shared" si="432"/>
        <v/>
      </c>
      <c r="BO220" s="13" t="b">
        <f t="shared" si="433"/>
        <v>0</v>
      </c>
      <c r="BP220" s="35" t="str">
        <f t="shared" si="434"/>
        <v/>
      </c>
      <c r="BQ220" s="13" t="b">
        <f t="shared" si="435"/>
        <v>0</v>
      </c>
      <c r="BR220" s="35" t="str">
        <f t="shared" si="436"/>
        <v/>
      </c>
      <c r="BS220" s="35" t="b">
        <f t="shared" si="437"/>
        <v>0</v>
      </c>
      <c r="BT220" s="35" t="str">
        <f t="shared" si="438"/>
        <v/>
      </c>
      <c r="BU220" s="35" t="b">
        <f t="shared" si="439"/>
        <v>0</v>
      </c>
      <c r="BV220" s="35" t="str">
        <f t="shared" si="440"/>
        <v/>
      </c>
      <c r="BW220" s="13" t="b">
        <f t="shared" si="515"/>
        <v>0</v>
      </c>
      <c r="BX220" s="35" t="str">
        <f t="shared" si="441"/>
        <v/>
      </c>
      <c r="BY220" s="265" t="b">
        <f t="shared" si="484"/>
        <v>0</v>
      </c>
      <c r="BZ220" s="35" t="str">
        <f t="shared" si="442"/>
        <v/>
      </c>
      <c r="CA220" s="265" t="b">
        <f t="shared" si="485"/>
        <v>0</v>
      </c>
      <c r="CB220" s="35" t="str">
        <f t="shared" si="443"/>
        <v/>
      </c>
      <c r="CC220" s="272" t="b">
        <f t="shared" si="486"/>
        <v>0</v>
      </c>
      <c r="CD220" s="35" t="str">
        <f t="shared" si="444"/>
        <v/>
      </c>
      <c r="CE220" s="13" t="b">
        <f t="shared" si="445"/>
        <v>0</v>
      </c>
      <c r="CF220" s="35" t="str">
        <f t="shared" si="446"/>
        <v/>
      </c>
      <c r="CG220" s="179">
        <f t="shared" si="447"/>
        <v>0</v>
      </c>
      <c r="CH220" s="179">
        <f t="shared" si="448"/>
        <v>0</v>
      </c>
      <c r="CI220" s="218">
        <f t="shared" si="487"/>
        <v>0</v>
      </c>
      <c r="CJ220" s="218">
        <f t="shared" si="488"/>
        <v>0</v>
      </c>
      <c r="CK220" s="218">
        <f t="shared" si="489"/>
        <v>0</v>
      </c>
      <c r="CL220" s="218">
        <f t="shared" si="490"/>
        <v>0</v>
      </c>
      <c r="CM220" s="218">
        <f t="shared" si="491"/>
        <v>0</v>
      </c>
      <c r="CN220" s="218">
        <f t="shared" si="492"/>
        <v>0</v>
      </c>
      <c r="CO220" s="218">
        <f t="shared" si="493"/>
        <v>0</v>
      </c>
      <c r="CP220" s="218">
        <f t="shared" si="494"/>
        <v>0</v>
      </c>
      <c r="CQ220" s="218">
        <f t="shared" si="495"/>
        <v>0</v>
      </c>
      <c r="CR220" s="218">
        <f t="shared" si="496"/>
        <v>0</v>
      </c>
      <c r="CS220" s="14">
        <f t="shared" si="449"/>
        <v>0</v>
      </c>
      <c r="CT220" s="236">
        <f t="shared" si="450"/>
        <v>0</v>
      </c>
      <c r="CU220" s="237">
        <f t="shared" si="516"/>
        <v>0</v>
      </c>
      <c r="CV220" s="16">
        <f t="shared" si="516"/>
        <v>0</v>
      </c>
      <c r="CW220" s="16">
        <f t="shared" si="516"/>
        <v>0</v>
      </c>
      <c r="CX220" s="16">
        <f t="shared" si="516"/>
        <v>0</v>
      </c>
      <c r="CY220" s="16">
        <f t="shared" si="516"/>
        <v>0</v>
      </c>
      <c r="CZ220" s="16">
        <f t="shared" si="516"/>
        <v>0</v>
      </c>
      <c r="DA220" s="16">
        <f t="shared" si="516"/>
        <v>0</v>
      </c>
      <c r="DB220" s="16">
        <f t="shared" si="516"/>
        <v>0</v>
      </c>
      <c r="DC220" s="16">
        <f t="shared" si="516"/>
        <v>0</v>
      </c>
      <c r="DD220" s="238">
        <f t="shared" si="516"/>
        <v>0</v>
      </c>
      <c r="DE220" s="232">
        <f t="shared" si="517"/>
        <v>0</v>
      </c>
      <c r="DF220" s="132">
        <f t="shared" si="517"/>
        <v>0</v>
      </c>
      <c r="DG220" s="132">
        <f t="shared" si="517"/>
        <v>0</v>
      </c>
      <c r="DH220" s="132">
        <f t="shared" si="517"/>
        <v>0</v>
      </c>
      <c r="DI220" s="132">
        <f t="shared" si="517"/>
        <v>0</v>
      </c>
      <c r="DJ220" s="132">
        <f t="shared" si="517"/>
        <v>0</v>
      </c>
      <c r="DK220" s="132">
        <f t="shared" si="517"/>
        <v>0</v>
      </c>
      <c r="DL220" s="132">
        <f t="shared" si="517"/>
        <v>0</v>
      </c>
      <c r="DM220" s="132">
        <f t="shared" si="517"/>
        <v>0</v>
      </c>
      <c r="DN220" s="233">
        <f t="shared" si="517"/>
        <v>0</v>
      </c>
      <c r="DO220" s="232">
        <f t="shared" si="451"/>
        <v>0</v>
      </c>
      <c r="DP220" s="132">
        <f t="shared" si="452"/>
        <v>0</v>
      </c>
      <c r="DQ220" s="132">
        <f t="shared" si="453"/>
        <v>0</v>
      </c>
      <c r="DR220" s="132">
        <f t="shared" si="454"/>
        <v>0</v>
      </c>
      <c r="DS220" s="132">
        <f t="shared" si="455"/>
        <v>0</v>
      </c>
      <c r="DT220" s="132">
        <f t="shared" si="456"/>
        <v>0</v>
      </c>
      <c r="DU220" s="132">
        <f t="shared" si="457"/>
        <v>0</v>
      </c>
      <c r="DV220" s="132">
        <f t="shared" si="458"/>
        <v>0</v>
      </c>
      <c r="DW220" s="132">
        <f t="shared" si="459"/>
        <v>0</v>
      </c>
      <c r="DX220" s="233">
        <f t="shared" si="460"/>
        <v>0</v>
      </c>
      <c r="DY220" s="231" t="b">
        <f t="shared" si="497"/>
        <v>0</v>
      </c>
      <c r="DZ220" s="163"/>
      <c r="EA220" s="226" t="str">
        <f t="shared" si="498"/>
        <v/>
      </c>
      <c r="EB220" s="178" t="str">
        <f t="shared" si="499"/>
        <v/>
      </c>
      <c r="EC220" s="178" t="str">
        <f t="shared" si="500"/>
        <v/>
      </c>
      <c r="ED220" s="178" t="str">
        <f t="shared" si="501"/>
        <v/>
      </c>
      <c r="EE220" s="178" t="str">
        <f t="shared" si="502"/>
        <v/>
      </c>
      <c r="EF220" s="178" t="str">
        <f t="shared" si="503"/>
        <v/>
      </c>
      <c r="EG220" s="178" t="str">
        <f t="shared" si="504"/>
        <v/>
      </c>
      <c r="EH220" s="178" t="str">
        <f t="shared" si="505"/>
        <v/>
      </c>
      <c r="EI220" s="178" t="str">
        <f t="shared" si="506"/>
        <v/>
      </c>
      <c r="EJ220" s="227" t="str">
        <f t="shared" si="507"/>
        <v/>
      </c>
      <c r="EK220" s="230" t="str">
        <f t="shared" si="461"/>
        <v/>
      </c>
      <c r="EL220" s="177" t="str">
        <f t="shared" si="462"/>
        <v/>
      </c>
      <c r="EM220" s="177" t="str">
        <f t="shared" si="463"/>
        <v/>
      </c>
      <c r="EN220" s="177" t="str">
        <f t="shared" si="464"/>
        <v/>
      </c>
      <c r="EO220" s="177" t="str">
        <f t="shared" si="465"/>
        <v/>
      </c>
      <c r="EP220" s="177" t="str">
        <f t="shared" si="466"/>
        <v/>
      </c>
      <c r="EQ220" s="177" t="str">
        <f t="shared" si="467"/>
        <v/>
      </c>
      <c r="ER220" s="177" t="str">
        <f t="shared" si="468"/>
        <v/>
      </c>
      <c r="ES220" s="177" t="str">
        <f t="shared" si="469"/>
        <v/>
      </c>
      <c r="ET220" s="177" t="str">
        <f t="shared" si="470"/>
        <v/>
      </c>
      <c r="EU220" s="229" t="e">
        <f t="shared" si="471"/>
        <v>#VALUE!</v>
      </c>
      <c r="EV220" s="27" t="e">
        <f t="shared" si="472"/>
        <v>#VALUE!</v>
      </c>
      <c r="EW220" s="27" t="e">
        <f t="shared" si="473"/>
        <v>#VALUE!</v>
      </c>
      <c r="EX220" s="28" t="e">
        <f t="shared" si="474"/>
        <v>#VALUE!</v>
      </c>
      <c r="EY220" s="28" t="e">
        <f t="shared" si="475"/>
        <v>#VALUE!</v>
      </c>
      <c r="EZ220" s="28" t="b">
        <f t="shared" si="476"/>
        <v>0</v>
      </c>
      <c r="FA220" s="176" t="str">
        <f t="shared" si="477"/>
        <v/>
      </c>
      <c r="FB220" s="27" t="e" cm="1">
        <f t="array" aca="1" ref="FB220" ca="1">TEXT(RIGHT(10-RIGHT(SUM(INDEX(1*(MID(MID(C220,1,1)*2,ROW(INDIRECT("1:"&amp;LEN(MID(C220,1,1)*2))),1)),,))+MID(C220,2,1)+
SUM(INDEX(1*(MID(MID(C220,3,1)*2,ROW(INDIRECT("1:"&amp;LEN(MID(C220,3,1)*2))),1)),,))+MID(C220,4,1)+
SUM(INDEX(1*(MID(MID(C220,5,1)*2,ROW(INDIRECT("1:"&amp;LEN(MID(C220,5,1)*2))),1)),,))+MID(C220,6,1)+
SUM(INDEX(1*(MID(MID(C220,8,1)*2,ROW(INDIRECT("1:"&amp;LEN(MID(C220,8,1)*2))),1)),,))+MID(C220,9,1)+
SUM(INDEX(1*(MID(MID(C220,10,1)*2,ROW(INDIRECT("1:"&amp;LEN(MID(C220,10,1)*2))),1)),,)),1),1),"0")</f>
        <v>#VALUE!</v>
      </c>
      <c r="FC220" s="27" t="str">
        <f t="shared" si="478"/>
        <v/>
      </c>
      <c r="FD220" s="29" t="b">
        <f t="shared" si="479"/>
        <v>0</v>
      </c>
      <c r="FE220" s="112" t="b">
        <f>IFERROR(MATCH(D220,'Avtal för korttidsarbete'!$G$13:$G$1012,0),TRUE)</f>
        <v>1</v>
      </c>
      <c r="FF220" s="112" t="b">
        <f t="shared" si="508"/>
        <v>0</v>
      </c>
      <c r="FG220" s="113" t="str" cm="1">
        <f t="array" ref="FG220">IF(FE220=TRUE,"x",INDEX('Avtal för korttidsarbete'!$E$13:$E$1012,$FE220))</f>
        <v>x</v>
      </c>
      <c r="FH220" s="113" t="str" cm="1">
        <f t="array" ref="FH220">IF(FE220=TRUE,"x",INDEX('Avtal för korttidsarbete'!$F$13:$F$1012,$FE220))</f>
        <v>x</v>
      </c>
      <c r="FI220" s="112" t="b">
        <f t="shared" si="509"/>
        <v>0</v>
      </c>
      <c r="FJ220" s="135">
        <f t="shared" si="510"/>
        <v>44166</v>
      </c>
      <c r="FK220" s="135">
        <f t="shared" si="511"/>
        <v>44377</v>
      </c>
      <c r="FL220" s="112" t="b">
        <f t="shared" si="512"/>
        <v>0</v>
      </c>
      <c r="FM220" s="113">
        <f t="shared" si="513"/>
        <v>44166</v>
      </c>
      <c r="FN220" s="135">
        <f t="shared" si="514"/>
        <v>44377</v>
      </c>
      <c r="FO220" s="148" t="b">
        <f>IFERROR(INDEX('Avtal för korttidsarbete'!R:R,MATCH(D220,'Avtal för korttidsarbete'!$G:$G,0)),TRUE)</f>
        <v>1</v>
      </c>
      <c r="FP220" s="135" t="str">
        <f>IF(FO220,"-",INDEX('Avtal för korttidsarbete'!$D:$D,MATCH(D220,'Avtal för korttidsarbete'!$G:$G,0)))</f>
        <v>-</v>
      </c>
      <c r="FQ220" s="113" t="b">
        <f>IFERROR(G220&gt;INDEX(Uppsägningar!E:E,MATCH(C220,Uppsägningar!C:C,0)),FALSE)</f>
        <v>0</v>
      </c>
    </row>
    <row r="221" spans="1:173" x14ac:dyDescent="0.25">
      <c r="A221" s="19">
        <v>205</v>
      </c>
      <c r="B221" s="20"/>
      <c r="C221" s="183"/>
      <c r="D221" s="66"/>
      <c r="E221" s="212">
        <f>IFERROR(INDEX(Admin!$C$7:$C$10,MATCH(FP221,TblNivåValTExt,0)),0)</f>
        <v>0</v>
      </c>
      <c r="F221" s="1"/>
      <c r="G221" s="1"/>
      <c r="H221" s="78"/>
      <c r="I221" s="181"/>
      <c r="J221" s="181"/>
      <c r="K221" s="182"/>
      <c r="L221" s="182"/>
      <c r="M221" s="181"/>
      <c r="N221" s="181"/>
      <c r="O221" s="181"/>
      <c r="P221" s="182"/>
      <c r="Q221" s="182"/>
      <c r="R221" s="181"/>
      <c r="S221" s="181"/>
      <c r="T221" s="181"/>
      <c r="U221" s="182"/>
      <c r="V221" s="182"/>
      <c r="W221" s="181"/>
      <c r="X221" s="181"/>
      <c r="Y221" s="181"/>
      <c r="Z221" s="182"/>
      <c r="AA221" s="182"/>
      <c r="AB221" s="181"/>
      <c r="AC221" s="181"/>
      <c r="AD221" s="181"/>
      <c r="AE221" s="182"/>
      <c r="AF221" s="182"/>
      <c r="AG221" s="181"/>
      <c r="AH221" s="181"/>
      <c r="AI221" s="181"/>
      <c r="AJ221" s="182"/>
      <c r="AK221" s="182"/>
      <c r="AL221" s="181"/>
      <c r="AM221" s="181"/>
      <c r="AN221" s="181"/>
      <c r="AO221" s="182"/>
      <c r="AP221" s="182"/>
      <c r="AQ221" s="181"/>
      <c r="AR221" s="181"/>
      <c r="AS221" s="181"/>
      <c r="AT221" s="182"/>
      <c r="AU221" s="182"/>
      <c r="AV221" s="181"/>
      <c r="AW221" s="181"/>
      <c r="AX221" s="181"/>
      <c r="AY221" s="182"/>
      <c r="AZ221" s="182"/>
      <c r="BA221" s="181"/>
      <c r="BB221" s="181"/>
      <c r="BC221" s="181"/>
      <c r="BD221" s="182"/>
      <c r="BE221" s="182"/>
      <c r="BF221" s="181"/>
      <c r="BG221" s="180">
        <f t="shared" si="480"/>
        <v>0</v>
      </c>
      <c r="BH221" s="116" t="str">
        <f t="shared" si="481"/>
        <v/>
      </c>
      <c r="BI221" s="80" t="b">
        <f t="shared" si="429"/>
        <v>0</v>
      </c>
      <c r="BJ221" s="80" t="str">
        <f t="shared" si="430"/>
        <v/>
      </c>
      <c r="BK221" s="80" t="b">
        <f t="shared" si="482"/>
        <v>0</v>
      </c>
      <c r="BL221" s="13" t="str">
        <f t="shared" si="431"/>
        <v/>
      </c>
      <c r="BM221" s="13" t="b">
        <f t="shared" si="483"/>
        <v>0</v>
      </c>
      <c r="BN221" s="35" t="str">
        <f t="shared" si="432"/>
        <v/>
      </c>
      <c r="BO221" s="13" t="b">
        <f t="shared" si="433"/>
        <v>0</v>
      </c>
      <c r="BP221" s="35" t="str">
        <f t="shared" si="434"/>
        <v/>
      </c>
      <c r="BQ221" s="13" t="b">
        <f t="shared" si="435"/>
        <v>0</v>
      </c>
      <c r="BR221" s="35" t="str">
        <f t="shared" si="436"/>
        <v/>
      </c>
      <c r="BS221" s="35" t="b">
        <f t="shared" si="437"/>
        <v>0</v>
      </c>
      <c r="BT221" s="35" t="str">
        <f t="shared" si="438"/>
        <v/>
      </c>
      <c r="BU221" s="35" t="b">
        <f t="shared" si="439"/>
        <v>0</v>
      </c>
      <c r="BV221" s="35" t="str">
        <f t="shared" si="440"/>
        <v/>
      </c>
      <c r="BW221" s="13" t="b">
        <f t="shared" si="515"/>
        <v>0</v>
      </c>
      <c r="BX221" s="35" t="str">
        <f t="shared" si="441"/>
        <v/>
      </c>
      <c r="BY221" s="265" t="b">
        <f t="shared" si="484"/>
        <v>0</v>
      </c>
      <c r="BZ221" s="35" t="str">
        <f t="shared" si="442"/>
        <v/>
      </c>
      <c r="CA221" s="265" t="b">
        <f t="shared" si="485"/>
        <v>0</v>
      </c>
      <c r="CB221" s="35" t="str">
        <f t="shared" si="443"/>
        <v/>
      </c>
      <c r="CC221" s="272" t="b">
        <f t="shared" si="486"/>
        <v>0</v>
      </c>
      <c r="CD221" s="35" t="str">
        <f t="shared" si="444"/>
        <v/>
      </c>
      <c r="CE221" s="13" t="b">
        <f t="shared" si="445"/>
        <v>0</v>
      </c>
      <c r="CF221" s="35" t="str">
        <f t="shared" si="446"/>
        <v/>
      </c>
      <c r="CG221" s="179">
        <f t="shared" si="447"/>
        <v>0</v>
      </c>
      <c r="CH221" s="179">
        <f t="shared" si="448"/>
        <v>0</v>
      </c>
      <c r="CI221" s="218">
        <f t="shared" si="487"/>
        <v>0</v>
      </c>
      <c r="CJ221" s="218">
        <f t="shared" si="488"/>
        <v>0</v>
      </c>
      <c r="CK221" s="218">
        <f t="shared" si="489"/>
        <v>0</v>
      </c>
      <c r="CL221" s="218">
        <f t="shared" si="490"/>
        <v>0</v>
      </c>
      <c r="CM221" s="218">
        <f t="shared" si="491"/>
        <v>0</v>
      </c>
      <c r="CN221" s="218">
        <f t="shared" si="492"/>
        <v>0</v>
      </c>
      <c r="CO221" s="218">
        <f t="shared" si="493"/>
        <v>0</v>
      </c>
      <c r="CP221" s="218">
        <f t="shared" si="494"/>
        <v>0</v>
      </c>
      <c r="CQ221" s="218">
        <f t="shared" si="495"/>
        <v>0</v>
      </c>
      <c r="CR221" s="218">
        <f t="shared" si="496"/>
        <v>0</v>
      </c>
      <c r="CS221" s="14">
        <f t="shared" si="449"/>
        <v>0</v>
      </c>
      <c r="CT221" s="236">
        <f t="shared" si="450"/>
        <v>0</v>
      </c>
      <c r="CU221" s="237">
        <f t="shared" si="516"/>
        <v>0</v>
      </c>
      <c r="CV221" s="16">
        <f t="shared" si="516"/>
        <v>0</v>
      </c>
      <c r="CW221" s="16">
        <f t="shared" si="516"/>
        <v>0</v>
      </c>
      <c r="CX221" s="16">
        <f t="shared" si="516"/>
        <v>0</v>
      </c>
      <c r="CY221" s="16">
        <f t="shared" si="516"/>
        <v>0</v>
      </c>
      <c r="CZ221" s="16">
        <f t="shared" si="516"/>
        <v>0</v>
      </c>
      <c r="DA221" s="16">
        <f t="shared" si="516"/>
        <v>0</v>
      </c>
      <c r="DB221" s="16">
        <f t="shared" si="516"/>
        <v>0</v>
      </c>
      <c r="DC221" s="16">
        <f t="shared" si="516"/>
        <v>0</v>
      </c>
      <c r="DD221" s="238">
        <f t="shared" si="516"/>
        <v>0</v>
      </c>
      <c r="DE221" s="232">
        <f t="shared" si="517"/>
        <v>0</v>
      </c>
      <c r="DF221" s="132">
        <f t="shared" si="517"/>
        <v>0</v>
      </c>
      <c r="DG221" s="132">
        <f t="shared" si="517"/>
        <v>0</v>
      </c>
      <c r="DH221" s="132">
        <f t="shared" si="517"/>
        <v>0</v>
      </c>
      <c r="DI221" s="132">
        <f t="shared" si="517"/>
        <v>0</v>
      </c>
      <c r="DJ221" s="132">
        <f t="shared" si="517"/>
        <v>0</v>
      </c>
      <c r="DK221" s="132">
        <f t="shared" si="517"/>
        <v>0</v>
      </c>
      <c r="DL221" s="132">
        <f t="shared" si="517"/>
        <v>0</v>
      </c>
      <c r="DM221" s="132">
        <f t="shared" si="517"/>
        <v>0</v>
      </c>
      <c r="DN221" s="233">
        <f t="shared" si="517"/>
        <v>0</v>
      </c>
      <c r="DO221" s="232">
        <f t="shared" si="451"/>
        <v>0</v>
      </c>
      <c r="DP221" s="132">
        <f t="shared" si="452"/>
        <v>0</v>
      </c>
      <c r="DQ221" s="132">
        <f t="shared" si="453"/>
        <v>0</v>
      </c>
      <c r="DR221" s="132">
        <f t="shared" si="454"/>
        <v>0</v>
      </c>
      <c r="DS221" s="132">
        <f t="shared" si="455"/>
        <v>0</v>
      </c>
      <c r="DT221" s="132">
        <f t="shared" si="456"/>
        <v>0</v>
      </c>
      <c r="DU221" s="132">
        <f t="shared" si="457"/>
        <v>0</v>
      </c>
      <c r="DV221" s="132">
        <f t="shared" si="458"/>
        <v>0</v>
      </c>
      <c r="DW221" s="132">
        <f t="shared" si="459"/>
        <v>0</v>
      </c>
      <c r="DX221" s="233">
        <f t="shared" si="460"/>
        <v>0</v>
      </c>
      <c r="DY221" s="231" t="b">
        <f t="shared" si="497"/>
        <v>0</v>
      </c>
      <c r="DZ221" s="163"/>
      <c r="EA221" s="226" t="str">
        <f t="shared" si="498"/>
        <v/>
      </c>
      <c r="EB221" s="178" t="str">
        <f t="shared" si="499"/>
        <v/>
      </c>
      <c r="EC221" s="178" t="str">
        <f t="shared" si="500"/>
        <v/>
      </c>
      <c r="ED221" s="178" t="str">
        <f t="shared" si="501"/>
        <v/>
      </c>
      <c r="EE221" s="178" t="str">
        <f t="shared" si="502"/>
        <v/>
      </c>
      <c r="EF221" s="178" t="str">
        <f t="shared" si="503"/>
        <v/>
      </c>
      <c r="EG221" s="178" t="str">
        <f t="shared" si="504"/>
        <v/>
      </c>
      <c r="EH221" s="178" t="str">
        <f t="shared" si="505"/>
        <v/>
      </c>
      <c r="EI221" s="178" t="str">
        <f t="shared" si="506"/>
        <v/>
      </c>
      <c r="EJ221" s="227" t="str">
        <f t="shared" si="507"/>
        <v/>
      </c>
      <c r="EK221" s="230" t="str">
        <f t="shared" si="461"/>
        <v/>
      </c>
      <c r="EL221" s="177" t="str">
        <f t="shared" si="462"/>
        <v/>
      </c>
      <c r="EM221" s="177" t="str">
        <f t="shared" si="463"/>
        <v/>
      </c>
      <c r="EN221" s="177" t="str">
        <f t="shared" si="464"/>
        <v/>
      </c>
      <c r="EO221" s="177" t="str">
        <f t="shared" si="465"/>
        <v/>
      </c>
      <c r="EP221" s="177" t="str">
        <f t="shared" si="466"/>
        <v/>
      </c>
      <c r="EQ221" s="177" t="str">
        <f t="shared" si="467"/>
        <v/>
      </c>
      <c r="ER221" s="177" t="str">
        <f t="shared" si="468"/>
        <v/>
      </c>
      <c r="ES221" s="177" t="str">
        <f t="shared" si="469"/>
        <v/>
      </c>
      <c r="ET221" s="177" t="str">
        <f t="shared" si="470"/>
        <v/>
      </c>
      <c r="EU221" s="229" t="e">
        <f t="shared" si="471"/>
        <v>#VALUE!</v>
      </c>
      <c r="EV221" s="27" t="e">
        <f t="shared" si="472"/>
        <v>#VALUE!</v>
      </c>
      <c r="EW221" s="27" t="e">
        <f t="shared" si="473"/>
        <v>#VALUE!</v>
      </c>
      <c r="EX221" s="28" t="e">
        <f t="shared" si="474"/>
        <v>#VALUE!</v>
      </c>
      <c r="EY221" s="28" t="e">
        <f t="shared" si="475"/>
        <v>#VALUE!</v>
      </c>
      <c r="EZ221" s="28" t="b">
        <f t="shared" si="476"/>
        <v>0</v>
      </c>
      <c r="FA221" s="176" t="str">
        <f t="shared" si="477"/>
        <v/>
      </c>
      <c r="FB221" s="27" t="e" cm="1">
        <f t="array" aca="1" ref="FB221" ca="1">TEXT(RIGHT(10-RIGHT(SUM(INDEX(1*(MID(MID(C221,1,1)*2,ROW(INDIRECT("1:"&amp;LEN(MID(C221,1,1)*2))),1)),,))+MID(C221,2,1)+
SUM(INDEX(1*(MID(MID(C221,3,1)*2,ROW(INDIRECT("1:"&amp;LEN(MID(C221,3,1)*2))),1)),,))+MID(C221,4,1)+
SUM(INDEX(1*(MID(MID(C221,5,1)*2,ROW(INDIRECT("1:"&amp;LEN(MID(C221,5,1)*2))),1)),,))+MID(C221,6,1)+
SUM(INDEX(1*(MID(MID(C221,8,1)*2,ROW(INDIRECT("1:"&amp;LEN(MID(C221,8,1)*2))),1)),,))+MID(C221,9,1)+
SUM(INDEX(1*(MID(MID(C221,10,1)*2,ROW(INDIRECT("1:"&amp;LEN(MID(C221,10,1)*2))),1)),,)),1),1),"0")</f>
        <v>#VALUE!</v>
      </c>
      <c r="FC221" s="27" t="str">
        <f t="shared" si="478"/>
        <v/>
      </c>
      <c r="FD221" s="29" t="b">
        <f t="shared" si="479"/>
        <v>0</v>
      </c>
      <c r="FE221" s="112" t="b">
        <f>IFERROR(MATCH(D221,'Avtal för korttidsarbete'!$G$13:$G$1012,0),TRUE)</f>
        <v>1</v>
      </c>
      <c r="FF221" s="112" t="b">
        <f t="shared" si="508"/>
        <v>0</v>
      </c>
      <c r="FG221" s="113" t="str" cm="1">
        <f t="array" ref="FG221">IF(FE221=TRUE,"x",INDEX('Avtal för korttidsarbete'!$E$13:$E$1012,$FE221))</f>
        <v>x</v>
      </c>
      <c r="FH221" s="113" t="str" cm="1">
        <f t="array" ref="FH221">IF(FE221=TRUE,"x",INDEX('Avtal för korttidsarbete'!$F$13:$F$1012,$FE221))</f>
        <v>x</v>
      </c>
      <c r="FI221" s="112" t="b">
        <f t="shared" si="509"/>
        <v>0</v>
      </c>
      <c r="FJ221" s="135">
        <f t="shared" si="510"/>
        <v>44166</v>
      </c>
      <c r="FK221" s="135">
        <f t="shared" si="511"/>
        <v>44377</v>
      </c>
      <c r="FL221" s="112" t="b">
        <f t="shared" si="512"/>
        <v>0</v>
      </c>
      <c r="FM221" s="113">
        <f t="shared" si="513"/>
        <v>44166</v>
      </c>
      <c r="FN221" s="135">
        <f t="shared" si="514"/>
        <v>44377</v>
      </c>
      <c r="FO221" s="148" t="b">
        <f>IFERROR(INDEX('Avtal för korttidsarbete'!R:R,MATCH(D221,'Avtal för korttidsarbete'!$G:$G,0)),TRUE)</f>
        <v>1</v>
      </c>
      <c r="FP221" s="135" t="str">
        <f>IF(FO221,"-",INDEX('Avtal för korttidsarbete'!$D:$D,MATCH(D221,'Avtal för korttidsarbete'!$G:$G,0)))</f>
        <v>-</v>
      </c>
      <c r="FQ221" s="113" t="b">
        <f>IFERROR(G221&gt;INDEX(Uppsägningar!E:E,MATCH(C221,Uppsägningar!C:C,0)),FALSE)</f>
        <v>0</v>
      </c>
    </row>
    <row r="222" spans="1:173" x14ac:dyDescent="0.25">
      <c r="A222" s="19">
        <v>206</v>
      </c>
      <c r="B222" s="20"/>
      <c r="C222" s="183"/>
      <c r="D222" s="66"/>
      <c r="E222" s="212">
        <f>IFERROR(INDEX(Admin!$C$7:$C$10,MATCH(FP222,TblNivåValTExt,0)),0)</f>
        <v>0</v>
      </c>
      <c r="F222" s="1"/>
      <c r="G222" s="1"/>
      <c r="H222" s="78"/>
      <c r="I222" s="181"/>
      <c r="J222" s="181"/>
      <c r="K222" s="182"/>
      <c r="L222" s="182"/>
      <c r="M222" s="181"/>
      <c r="N222" s="181"/>
      <c r="O222" s="181"/>
      <c r="P222" s="182"/>
      <c r="Q222" s="182"/>
      <c r="R222" s="181"/>
      <c r="S222" s="181"/>
      <c r="T222" s="181"/>
      <c r="U222" s="182"/>
      <c r="V222" s="182"/>
      <c r="W222" s="181"/>
      <c r="X222" s="181"/>
      <c r="Y222" s="181"/>
      <c r="Z222" s="182"/>
      <c r="AA222" s="182"/>
      <c r="AB222" s="181"/>
      <c r="AC222" s="181"/>
      <c r="AD222" s="181"/>
      <c r="AE222" s="182"/>
      <c r="AF222" s="182"/>
      <c r="AG222" s="181"/>
      <c r="AH222" s="181"/>
      <c r="AI222" s="181"/>
      <c r="AJ222" s="182"/>
      <c r="AK222" s="182"/>
      <c r="AL222" s="181"/>
      <c r="AM222" s="181"/>
      <c r="AN222" s="181"/>
      <c r="AO222" s="182"/>
      <c r="AP222" s="182"/>
      <c r="AQ222" s="181"/>
      <c r="AR222" s="181"/>
      <c r="AS222" s="181"/>
      <c r="AT222" s="182"/>
      <c r="AU222" s="182"/>
      <c r="AV222" s="181"/>
      <c r="AW222" s="181"/>
      <c r="AX222" s="181"/>
      <c r="AY222" s="182"/>
      <c r="AZ222" s="182"/>
      <c r="BA222" s="181"/>
      <c r="BB222" s="181"/>
      <c r="BC222" s="181"/>
      <c r="BD222" s="182"/>
      <c r="BE222" s="182"/>
      <c r="BF222" s="181"/>
      <c r="BG222" s="180">
        <f t="shared" si="480"/>
        <v>0</v>
      </c>
      <c r="BH222" s="116" t="str">
        <f t="shared" si="481"/>
        <v/>
      </c>
      <c r="BI222" s="80" t="b">
        <f t="shared" si="429"/>
        <v>0</v>
      </c>
      <c r="BJ222" s="80" t="str">
        <f t="shared" si="430"/>
        <v/>
      </c>
      <c r="BK222" s="80" t="b">
        <f t="shared" si="482"/>
        <v>0</v>
      </c>
      <c r="BL222" s="13" t="str">
        <f t="shared" si="431"/>
        <v/>
      </c>
      <c r="BM222" s="13" t="b">
        <f t="shared" si="483"/>
        <v>0</v>
      </c>
      <c r="BN222" s="35" t="str">
        <f t="shared" si="432"/>
        <v/>
      </c>
      <c r="BO222" s="13" t="b">
        <f t="shared" si="433"/>
        <v>0</v>
      </c>
      <c r="BP222" s="35" t="str">
        <f t="shared" si="434"/>
        <v/>
      </c>
      <c r="BQ222" s="13" t="b">
        <f t="shared" si="435"/>
        <v>0</v>
      </c>
      <c r="BR222" s="35" t="str">
        <f t="shared" si="436"/>
        <v/>
      </c>
      <c r="BS222" s="35" t="b">
        <f t="shared" si="437"/>
        <v>0</v>
      </c>
      <c r="BT222" s="35" t="str">
        <f t="shared" si="438"/>
        <v/>
      </c>
      <c r="BU222" s="35" t="b">
        <f t="shared" si="439"/>
        <v>0</v>
      </c>
      <c r="BV222" s="35" t="str">
        <f t="shared" si="440"/>
        <v/>
      </c>
      <c r="BW222" s="13" t="b">
        <f t="shared" si="515"/>
        <v>0</v>
      </c>
      <c r="BX222" s="35" t="str">
        <f t="shared" si="441"/>
        <v/>
      </c>
      <c r="BY222" s="265" t="b">
        <f t="shared" si="484"/>
        <v>0</v>
      </c>
      <c r="BZ222" s="35" t="str">
        <f t="shared" si="442"/>
        <v/>
      </c>
      <c r="CA222" s="265" t="b">
        <f t="shared" si="485"/>
        <v>0</v>
      </c>
      <c r="CB222" s="35" t="str">
        <f t="shared" si="443"/>
        <v/>
      </c>
      <c r="CC222" s="272" t="b">
        <f t="shared" si="486"/>
        <v>0</v>
      </c>
      <c r="CD222" s="35" t="str">
        <f t="shared" si="444"/>
        <v/>
      </c>
      <c r="CE222" s="13" t="b">
        <f t="shared" si="445"/>
        <v>0</v>
      </c>
      <c r="CF222" s="35" t="str">
        <f t="shared" si="446"/>
        <v/>
      </c>
      <c r="CG222" s="179">
        <f t="shared" si="447"/>
        <v>0</v>
      </c>
      <c r="CH222" s="179">
        <f t="shared" si="448"/>
        <v>0</v>
      </c>
      <c r="CI222" s="218">
        <f t="shared" si="487"/>
        <v>0</v>
      </c>
      <c r="CJ222" s="218">
        <f t="shared" si="488"/>
        <v>0</v>
      </c>
      <c r="CK222" s="218">
        <f t="shared" si="489"/>
        <v>0</v>
      </c>
      <c r="CL222" s="218">
        <f t="shared" si="490"/>
        <v>0</v>
      </c>
      <c r="CM222" s="218">
        <f t="shared" si="491"/>
        <v>0</v>
      </c>
      <c r="CN222" s="218">
        <f t="shared" si="492"/>
        <v>0</v>
      </c>
      <c r="CO222" s="218">
        <f t="shared" si="493"/>
        <v>0</v>
      </c>
      <c r="CP222" s="218">
        <f t="shared" si="494"/>
        <v>0</v>
      </c>
      <c r="CQ222" s="218">
        <f t="shared" si="495"/>
        <v>0</v>
      </c>
      <c r="CR222" s="218">
        <f t="shared" si="496"/>
        <v>0</v>
      </c>
      <c r="CS222" s="14">
        <f t="shared" si="449"/>
        <v>0</v>
      </c>
      <c r="CT222" s="236">
        <f t="shared" si="450"/>
        <v>0</v>
      </c>
      <c r="CU222" s="237">
        <f t="shared" si="516"/>
        <v>0</v>
      </c>
      <c r="CV222" s="16">
        <f t="shared" si="516"/>
        <v>0</v>
      </c>
      <c r="CW222" s="16">
        <f t="shared" si="516"/>
        <v>0</v>
      </c>
      <c r="CX222" s="16">
        <f t="shared" si="516"/>
        <v>0</v>
      </c>
      <c r="CY222" s="16">
        <f t="shared" si="516"/>
        <v>0</v>
      </c>
      <c r="CZ222" s="16">
        <f t="shared" si="516"/>
        <v>0</v>
      </c>
      <c r="DA222" s="16">
        <f t="shared" si="516"/>
        <v>0</v>
      </c>
      <c r="DB222" s="16">
        <f t="shared" si="516"/>
        <v>0</v>
      </c>
      <c r="DC222" s="16">
        <f t="shared" si="516"/>
        <v>0</v>
      </c>
      <c r="DD222" s="238">
        <f t="shared" si="516"/>
        <v>0</v>
      </c>
      <c r="DE222" s="232">
        <f t="shared" si="517"/>
        <v>0</v>
      </c>
      <c r="DF222" s="132">
        <f t="shared" si="517"/>
        <v>0</v>
      </c>
      <c r="DG222" s="132">
        <f t="shared" si="517"/>
        <v>0</v>
      </c>
      <c r="DH222" s="132">
        <f t="shared" si="517"/>
        <v>0</v>
      </c>
      <c r="DI222" s="132">
        <f t="shared" si="517"/>
        <v>0</v>
      </c>
      <c r="DJ222" s="132">
        <f t="shared" si="517"/>
        <v>0</v>
      </c>
      <c r="DK222" s="132">
        <f t="shared" si="517"/>
        <v>0</v>
      </c>
      <c r="DL222" s="132">
        <f t="shared" si="517"/>
        <v>0</v>
      </c>
      <c r="DM222" s="132">
        <f t="shared" si="517"/>
        <v>0</v>
      </c>
      <c r="DN222" s="233">
        <f t="shared" si="517"/>
        <v>0</v>
      </c>
      <c r="DO222" s="232">
        <f t="shared" si="451"/>
        <v>0</v>
      </c>
      <c r="DP222" s="132">
        <f t="shared" si="452"/>
        <v>0</v>
      </c>
      <c r="DQ222" s="132">
        <f t="shared" si="453"/>
        <v>0</v>
      </c>
      <c r="DR222" s="132">
        <f t="shared" si="454"/>
        <v>0</v>
      </c>
      <c r="DS222" s="132">
        <f t="shared" si="455"/>
        <v>0</v>
      </c>
      <c r="DT222" s="132">
        <f t="shared" si="456"/>
        <v>0</v>
      </c>
      <c r="DU222" s="132">
        <f t="shared" si="457"/>
        <v>0</v>
      </c>
      <c r="DV222" s="132">
        <f t="shared" si="458"/>
        <v>0</v>
      </c>
      <c r="DW222" s="132">
        <f t="shared" si="459"/>
        <v>0</v>
      </c>
      <c r="DX222" s="233">
        <f t="shared" si="460"/>
        <v>0</v>
      </c>
      <c r="DY222" s="231" t="b">
        <f t="shared" si="497"/>
        <v>0</v>
      </c>
      <c r="DZ222" s="163"/>
      <c r="EA222" s="226" t="str">
        <f t="shared" si="498"/>
        <v/>
      </c>
      <c r="EB222" s="178" t="str">
        <f t="shared" si="499"/>
        <v/>
      </c>
      <c r="EC222" s="178" t="str">
        <f t="shared" si="500"/>
        <v/>
      </c>
      <c r="ED222" s="178" t="str">
        <f t="shared" si="501"/>
        <v/>
      </c>
      <c r="EE222" s="178" t="str">
        <f t="shared" si="502"/>
        <v/>
      </c>
      <c r="EF222" s="178" t="str">
        <f t="shared" si="503"/>
        <v/>
      </c>
      <c r="EG222" s="178" t="str">
        <f t="shared" si="504"/>
        <v/>
      </c>
      <c r="EH222" s="178" t="str">
        <f t="shared" si="505"/>
        <v/>
      </c>
      <c r="EI222" s="178" t="str">
        <f t="shared" si="506"/>
        <v/>
      </c>
      <c r="EJ222" s="227" t="str">
        <f t="shared" si="507"/>
        <v/>
      </c>
      <c r="EK222" s="230" t="str">
        <f t="shared" si="461"/>
        <v/>
      </c>
      <c r="EL222" s="177" t="str">
        <f t="shared" si="462"/>
        <v/>
      </c>
      <c r="EM222" s="177" t="str">
        <f t="shared" si="463"/>
        <v/>
      </c>
      <c r="EN222" s="177" t="str">
        <f t="shared" si="464"/>
        <v/>
      </c>
      <c r="EO222" s="177" t="str">
        <f t="shared" si="465"/>
        <v/>
      </c>
      <c r="EP222" s="177" t="str">
        <f t="shared" si="466"/>
        <v/>
      </c>
      <c r="EQ222" s="177" t="str">
        <f t="shared" si="467"/>
        <v/>
      </c>
      <c r="ER222" s="177" t="str">
        <f t="shared" si="468"/>
        <v/>
      </c>
      <c r="ES222" s="177" t="str">
        <f t="shared" si="469"/>
        <v/>
      </c>
      <c r="ET222" s="177" t="str">
        <f t="shared" si="470"/>
        <v/>
      </c>
      <c r="EU222" s="229" t="e">
        <f t="shared" si="471"/>
        <v>#VALUE!</v>
      </c>
      <c r="EV222" s="27" t="e">
        <f t="shared" si="472"/>
        <v>#VALUE!</v>
      </c>
      <c r="EW222" s="27" t="e">
        <f t="shared" si="473"/>
        <v>#VALUE!</v>
      </c>
      <c r="EX222" s="28" t="e">
        <f t="shared" si="474"/>
        <v>#VALUE!</v>
      </c>
      <c r="EY222" s="28" t="e">
        <f t="shared" si="475"/>
        <v>#VALUE!</v>
      </c>
      <c r="EZ222" s="28" t="b">
        <f t="shared" si="476"/>
        <v>0</v>
      </c>
      <c r="FA222" s="176" t="str">
        <f t="shared" si="477"/>
        <v/>
      </c>
      <c r="FB222" s="27" t="e" cm="1">
        <f t="array" aca="1" ref="FB222" ca="1">TEXT(RIGHT(10-RIGHT(SUM(INDEX(1*(MID(MID(C222,1,1)*2,ROW(INDIRECT("1:"&amp;LEN(MID(C222,1,1)*2))),1)),,))+MID(C222,2,1)+
SUM(INDEX(1*(MID(MID(C222,3,1)*2,ROW(INDIRECT("1:"&amp;LEN(MID(C222,3,1)*2))),1)),,))+MID(C222,4,1)+
SUM(INDEX(1*(MID(MID(C222,5,1)*2,ROW(INDIRECT("1:"&amp;LEN(MID(C222,5,1)*2))),1)),,))+MID(C222,6,1)+
SUM(INDEX(1*(MID(MID(C222,8,1)*2,ROW(INDIRECT("1:"&amp;LEN(MID(C222,8,1)*2))),1)),,))+MID(C222,9,1)+
SUM(INDEX(1*(MID(MID(C222,10,1)*2,ROW(INDIRECT("1:"&amp;LEN(MID(C222,10,1)*2))),1)),,)),1),1),"0")</f>
        <v>#VALUE!</v>
      </c>
      <c r="FC222" s="27" t="str">
        <f t="shared" si="478"/>
        <v/>
      </c>
      <c r="FD222" s="29" t="b">
        <f t="shared" si="479"/>
        <v>0</v>
      </c>
      <c r="FE222" s="112" t="b">
        <f>IFERROR(MATCH(D222,'Avtal för korttidsarbete'!$G$13:$G$1012,0),TRUE)</f>
        <v>1</v>
      </c>
      <c r="FF222" s="112" t="b">
        <f t="shared" si="508"/>
        <v>0</v>
      </c>
      <c r="FG222" s="113" t="str" cm="1">
        <f t="array" ref="FG222">IF(FE222=TRUE,"x",INDEX('Avtal för korttidsarbete'!$E$13:$E$1012,$FE222))</f>
        <v>x</v>
      </c>
      <c r="FH222" s="113" t="str" cm="1">
        <f t="array" ref="FH222">IF(FE222=TRUE,"x",INDEX('Avtal för korttidsarbete'!$F$13:$F$1012,$FE222))</f>
        <v>x</v>
      </c>
      <c r="FI222" s="112" t="b">
        <f t="shared" si="509"/>
        <v>0</v>
      </c>
      <c r="FJ222" s="135">
        <f t="shared" si="510"/>
        <v>44166</v>
      </c>
      <c r="FK222" s="135">
        <f t="shared" si="511"/>
        <v>44377</v>
      </c>
      <c r="FL222" s="112" t="b">
        <f t="shared" si="512"/>
        <v>0</v>
      </c>
      <c r="FM222" s="113">
        <f t="shared" si="513"/>
        <v>44166</v>
      </c>
      <c r="FN222" s="135">
        <f t="shared" si="514"/>
        <v>44377</v>
      </c>
      <c r="FO222" s="148" t="b">
        <f>IFERROR(INDEX('Avtal för korttidsarbete'!R:R,MATCH(D222,'Avtal för korttidsarbete'!$G:$G,0)),TRUE)</f>
        <v>1</v>
      </c>
      <c r="FP222" s="135" t="str">
        <f>IF(FO222,"-",INDEX('Avtal för korttidsarbete'!$D:$D,MATCH(D222,'Avtal för korttidsarbete'!$G:$G,0)))</f>
        <v>-</v>
      </c>
      <c r="FQ222" s="113" t="b">
        <f>IFERROR(G222&gt;INDEX(Uppsägningar!E:E,MATCH(C222,Uppsägningar!C:C,0)),FALSE)</f>
        <v>0</v>
      </c>
    </row>
    <row r="223" spans="1:173" x14ac:dyDescent="0.25">
      <c r="A223" s="19">
        <v>207</v>
      </c>
      <c r="B223" s="20"/>
      <c r="C223" s="183"/>
      <c r="D223" s="66"/>
      <c r="E223" s="212">
        <f>IFERROR(INDEX(Admin!$C$7:$C$10,MATCH(FP223,TblNivåValTExt,0)),0)</f>
        <v>0</v>
      </c>
      <c r="F223" s="1"/>
      <c r="G223" s="1"/>
      <c r="H223" s="78"/>
      <c r="I223" s="181"/>
      <c r="J223" s="181"/>
      <c r="K223" s="182"/>
      <c r="L223" s="182"/>
      <c r="M223" s="181"/>
      <c r="N223" s="181"/>
      <c r="O223" s="181"/>
      <c r="P223" s="182"/>
      <c r="Q223" s="182"/>
      <c r="R223" s="181"/>
      <c r="S223" s="181"/>
      <c r="T223" s="181"/>
      <c r="U223" s="182"/>
      <c r="V223" s="182"/>
      <c r="W223" s="181"/>
      <c r="X223" s="181"/>
      <c r="Y223" s="181"/>
      <c r="Z223" s="182"/>
      <c r="AA223" s="182"/>
      <c r="AB223" s="181"/>
      <c r="AC223" s="181"/>
      <c r="AD223" s="181"/>
      <c r="AE223" s="182"/>
      <c r="AF223" s="182"/>
      <c r="AG223" s="181"/>
      <c r="AH223" s="181"/>
      <c r="AI223" s="181"/>
      <c r="AJ223" s="182"/>
      <c r="AK223" s="182"/>
      <c r="AL223" s="181"/>
      <c r="AM223" s="181"/>
      <c r="AN223" s="181"/>
      <c r="AO223" s="182"/>
      <c r="AP223" s="182"/>
      <c r="AQ223" s="181"/>
      <c r="AR223" s="181"/>
      <c r="AS223" s="181"/>
      <c r="AT223" s="182"/>
      <c r="AU223" s="182"/>
      <c r="AV223" s="181"/>
      <c r="AW223" s="181"/>
      <c r="AX223" s="181"/>
      <c r="AY223" s="182"/>
      <c r="AZ223" s="182"/>
      <c r="BA223" s="181"/>
      <c r="BB223" s="181"/>
      <c r="BC223" s="181"/>
      <c r="BD223" s="182"/>
      <c r="BE223" s="182"/>
      <c r="BF223" s="181"/>
      <c r="BG223" s="180">
        <f t="shared" si="480"/>
        <v>0</v>
      </c>
      <c r="BH223" s="116" t="str">
        <f t="shared" si="481"/>
        <v/>
      </c>
      <c r="BI223" s="80" t="b">
        <f t="shared" si="429"/>
        <v>0</v>
      </c>
      <c r="BJ223" s="80" t="str">
        <f t="shared" si="430"/>
        <v/>
      </c>
      <c r="BK223" s="80" t="b">
        <f t="shared" si="482"/>
        <v>0</v>
      </c>
      <c r="BL223" s="13" t="str">
        <f t="shared" si="431"/>
        <v/>
      </c>
      <c r="BM223" s="13" t="b">
        <f t="shared" si="483"/>
        <v>0</v>
      </c>
      <c r="BN223" s="35" t="str">
        <f t="shared" si="432"/>
        <v/>
      </c>
      <c r="BO223" s="13" t="b">
        <f t="shared" si="433"/>
        <v>0</v>
      </c>
      <c r="BP223" s="35" t="str">
        <f t="shared" si="434"/>
        <v/>
      </c>
      <c r="BQ223" s="13" t="b">
        <f t="shared" si="435"/>
        <v>0</v>
      </c>
      <c r="BR223" s="35" t="str">
        <f t="shared" si="436"/>
        <v/>
      </c>
      <c r="BS223" s="35" t="b">
        <f t="shared" si="437"/>
        <v>0</v>
      </c>
      <c r="BT223" s="35" t="str">
        <f t="shared" si="438"/>
        <v/>
      </c>
      <c r="BU223" s="35" t="b">
        <f t="shared" si="439"/>
        <v>0</v>
      </c>
      <c r="BV223" s="35" t="str">
        <f t="shared" si="440"/>
        <v/>
      </c>
      <c r="BW223" s="13" t="b">
        <f t="shared" si="515"/>
        <v>0</v>
      </c>
      <c r="BX223" s="35" t="str">
        <f t="shared" si="441"/>
        <v/>
      </c>
      <c r="BY223" s="265" t="b">
        <f t="shared" si="484"/>
        <v>0</v>
      </c>
      <c r="BZ223" s="35" t="str">
        <f t="shared" si="442"/>
        <v/>
      </c>
      <c r="CA223" s="265" t="b">
        <f t="shared" si="485"/>
        <v>0</v>
      </c>
      <c r="CB223" s="35" t="str">
        <f t="shared" si="443"/>
        <v/>
      </c>
      <c r="CC223" s="272" t="b">
        <f t="shared" si="486"/>
        <v>0</v>
      </c>
      <c r="CD223" s="35" t="str">
        <f t="shared" si="444"/>
        <v/>
      </c>
      <c r="CE223" s="13" t="b">
        <f t="shared" si="445"/>
        <v>0</v>
      </c>
      <c r="CF223" s="35" t="str">
        <f t="shared" si="446"/>
        <v/>
      </c>
      <c r="CG223" s="179">
        <f t="shared" si="447"/>
        <v>0</v>
      </c>
      <c r="CH223" s="179">
        <f t="shared" si="448"/>
        <v>0</v>
      </c>
      <c r="CI223" s="218">
        <f t="shared" si="487"/>
        <v>0</v>
      </c>
      <c r="CJ223" s="218">
        <f t="shared" si="488"/>
        <v>0</v>
      </c>
      <c r="CK223" s="218">
        <f t="shared" si="489"/>
        <v>0</v>
      </c>
      <c r="CL223" s="218">
        <f t="shared" si="490"/>
        <v>0</v>
      </c>
      <c r="CM223" s="218">
        <f t="shared" si="491"/>
        <v>0</v>
      </c>
      <c r="CN223" s="218">
        <f t="shared" si="492"/>
        <v>0</v>
      </c>
      <c r="CO223" s="218">
        <f t="shared" si="493"/>
        <v>0</v>
      </c>
      <c r="CP223" s="218">
        <f t="shared" si="494"/>
        <v>0</v>
      </c>
      <c r="CQ223" s="218">
        <f t="shared" si="495"/>
        <v>0</v>
      </c>
      <c r="CR223" s="218">
        <f t="shared" si="496"/>
        <v>0</v>
      </c>
      <c r="CS223" s="14">
        <f t="shared" si="449"/>
        <v>0</v>
      </c>
      <c r="CT223" s="236">
        <f t="shared" si="450"/>
        <v>0</v>
      </c>
      <c r="CU223" s="237">
        <f t="shared" si="516"/>
        <v>0</v>
      </c>
      <c r="CV223" s="16">
        <f t="shared" si="516"/>
        <v>0</v>
      </c>
      <c r="CW223" s="16">
        <f t="shared" si="516"/>
        <v>0</v>
      </c>
      <c r="CX223" s="16">
        <f t="shared" si="516"/>
        <v>0</v>
      </c>
      <c r="CY223" s="16">
        <f t="shared" si="516"/>
        <v>0</v>
      </c>
      <c r="CZ223" s="16">
        <f t="shared" si="516"/>
        <v>0</v>
      </c>
      <c r="DA223" s="16">
        <f t="shared" si="516"/>
        <v>0</v>
      </c>
      <c r="DB223" s="16">
        <f t="shared" si="516"/>
        <v>0</v>
      </c>
      <c r="DC223" s="16">
        <f t="shared" si="516"/>
        <v>0</v>
      </c>
      <c r="DD223" s="238">
        <f t="shared" si="516"/>
        <v>0</v>
      </c>
      <c r="DE223" s="232">
        <f t="shared" si="517"/>
        <v>0</v>
      </c>
      <c r="DF223" s="132">
        <f t="shared" si="517"/>
        <v>0</v>
      </c>
      <c r="DG223" s="132">
        <f t="shared" si="517"/>
        <v>0</v>
      </c>
      <c r="DH223" s="132">
        <f t="shared" si="517"/>
        <v>0</v>
      </c>
      <c r="DI223" s="132">
        <f t="shared" si="517"/>
        <v>0</v>
      </c>
      <c r="DJ223" s="132">
        <f t="shared" si="517"/>
        <v>0</v>
      </c>
      <c r="DK223" s="132">
        <f t="shared" si="517"/>
        <v>0</v>
      </c>
      <c r="DL223" s="132">
        <f t="shared" si="517"/>
        <v>0</v>
      </c>
      <c r="DM223" s="132">
        <f t="shared" si="517"/>
        <v>0</v>
      </c>
      <c r="DN223" s="233">
        <f t="shared" si="517"/>
        <v>0</v>
      </c>
      <c r="DO223" s="232">
        <f t="shared" si="451"/>
        <v>0</v>
      </c>
      <c r="DP223" s="132">
        <f t="shared" si="452"/>
        <v>0</v>
      </c>
      <c r="DQ223" s="132">
        <f t="shared" si="453"/>
        <v>0</v>
      </c>
      <c r="DR223" s="132">
        <f t="shared" si="454"/>
        <v>0</v>
      </c>
      <c r="DS223" s="132">
        <f t="shared" si="455"/>
        <v>0</v>
      </c>
      <c r="DT223" s="132">
        <f t="shared" si="456"/>
        <v>0</v>
      </c>
      <c r="DU223" s="132">
        <f t="shared" si="457"/>
        <v>0</v>
      </c>
      <c r="DV223" s="132">
        <f t="shared" si="458"/>
        <v>0</v>
      </c>
      <c r="DW223" s="132">
        <f t="shared" si="459"/>
        <v>0</v>
      </c>
      <c r="DX223" s="233">
        <f t="shared" si="460"/>
        <v>0</v>
      </c>
      <c r="DY223" s="231" t="b">
        <f t="shared" si="497"/>
        <v>0</v>
      </c>
      <c r="DZ223" s="163"/>
      <c r="EA223" s="226" t="str">
        <f t="shared" si="498"/>
        <v/>
      </c>
      <c r="EB223" s="178" t="str">
        <f t="shared" si="499"/>
        <v/>
      </c>
      <c r="EC223" s="178" t="str">
        <f t="shared" si="500"/>
        <v/>
      </c>
      <c r="ED223" s="178" t="str">
        <f t="shared" si="501"/>
        <v/>
      </c>
      <c r="EE223" s="178" t="str">
        <f t="shared" si="502"/>
        <v/>
      </c>
      <c r="EF223" s="178" t="str">
        <f t="shared" si="503"/>
        <v/>
      </c>
      <c r="EG223" s="178" t="str">
        <f t="shared" si="504"/>
        <v/>
      </c>
      <c r="EH223" s="178" t="str">
        <f t="shared" si="505"/>
        <v/>
      </c>
      <c r="EI223" s="178" t="str">
        <f t="shared" si="506"/>
        <v/>
      </c>
      <c r="EJ223" s="227" t="str">
        <f t="shared" si="507"/>
        <v/>
      </c>
      <c r="EK223" s="230" t="str">
        <f t="shared" si="461"/>
        <v/>
      </c>
      <c r="EL223" s="177" t="str">
        <f t="shared" si="462"/>
        <v/>
      </c>
      <c r="EM223" s="177" t="str">
        <f t="shared" si="463"/>
        <v/>
      </c>
      <c r="EN223" s="177" t="str">
        <f t="shared" si="464"/>
        <v/>
      </c>
      <c r="EO223" s="177" t="str">
        <f t="shared" si="465"/>
        <v/>
      </c>
      <c r="EP223" s="177" t="str">
        <f t="shared" si="466"/>
        <v/>
      </c>
      <c r="EQ223" s="177" t="str">
        <f t="shared" si="467"/>
        <v/>
      </c>
      <c r="ER223" s="177" t="str">
        <f t="shared" si="468"/>
        <v/>
      </c>
      <c r="ES223" s="177" t="str">
        <f t="shared" si="469"/>
        <v/>
      </c>
      <c r="ET223" s="177" t="str">
        <f t="shared" si="470"/>
        <v/>
      </c>
      <c r="EU223" s="229" t="e">
        <f t="shared" si="471"/>
        <v>#VALUE!</v>
      </c>
      <c r="EV223" s="27" t="e">
        <f t="shared" si="472"/>
        <v>#VALUE!</v>
      </c>
      <c r="EW223" s="27" t="e">
        <f t="shared" si="473"/>
        <v>#VALUE!</v>
      </c>
      <c r="EX223" s="28" t="e">
        <f t="shared" si="474"/>
        <v>#VALUE!</v>
      </c>
      <c r="EY223" s="28" t="e">
        <f t="shared" si="475"/>
        <v>#VALUE!</v>
      </c>
      <c r="EZ223" s="28" t="b">
        <f t="shared" si="476"/>
        <v>0</v>
      </c>
      <c r="FA223" s="176" t="str">
        <f t="shared" si="477"/>
        <v/>
      </c>
      <c r="FB223" s="27" t="e" cm="1">
        <f t="array" aca="1" ref="FB223" ca="1">TEXT(RIGHT(10-RIGHT(SUM(INDEX(1*(MID(MID(C223,1,1)*2,ROW(INDIRECT("1:"&amp;LEN(MID(C223,1,1)*2))),1)),,))+MID(C223,2,1)+
SUM(INDEX(1*(MID(MID(C223,3,1)*2,ROW(INDIRECT("1:"&amp;LEN(MID(C223,3,1)*2))),1)),,))+MID(C223,4,1)+
SUM(INDEX(1*(MID(MID(C223,5,1)*2,ROW(INDIRECT("1:"&amp;LEN(MID(C223,5,1)*2))),1)),,))+MID(C223,6,1)+
SUM(INDEX(1*(MID(MID(C223,8,1)*2,ROW(INDIRECT("1:"&amp;LEN(MID(C223,8,1)*2))),1)),,))+MID(C223,9,1)+
SUM(INDEX(1*(MID(MID(C223,10,1)*2,ROW(INDIRECT("1:"&amp;LEN(MID(C223,10,1)*2))),1)),,)),1),1),"0")</f>
        <v>#VALUE!</v>
      </c>
      <c r="FC223" s="27" t="str">
        <f t="shared" si="478"/>
        <v/>
      </c>
      <c r="FD223" s="29" t="b">
        <f t="shared" si="479"/>
        <v>0</v>
      </c>
      <c r="FE223" s="112" t="b">
        <f>IFERROR(MATCH(D223,'Avtal för korttidsarbete'!$G$13:$G$1012,0),TRUE)</f>
        <v>1</v>
      </c>
      <c r="FF223" s="112" t="b">
        <f t="shared" si="508"/>
        <v>0</v>
      </c>
      <c r="FG223" s="113" t="str" cm="1">
        <f t="array" ref="FG223">IF(FE223=TRUE,"x",INDEX('Avtal för korttidsarbete'!$E$13:$E$1012,$FE223))</f>
        <v>x</v>
      </c>
      <c r="FH223" s="113" t="str" cm="1">
        <f t="array" ref="FH223">IF(FE223=TRUE,"x",INDEX('Avtal för korttidsarbete'!$F$13:$F$1012,$FE223))</f>
        <v>x</v>
      </c>
      <c r="FI223" s="112" t="b">
        <f t="shared" si="509"/>
        <v>0</v>
      </c>
      <c r="FJ223" s="135">
        <f t="shared" si="510"/>
        <v>44166</v>
      </c>
      <c r="FK223" s="135">
        <f t="shared" si="511"/>
        <v>44377</v>
      </c>
      <c r="FL223" s="112" t="b">
        <f t="shared" si="512"/>
        <v>0</v>
      </c>
      <c r="FM223" s="113">
        <f t="shared" si="513"/>
        <v>44166</v>
      </c>
      <c r="FN223" s="135">
        <f t="shared" si="514"/>
        <v>44377</v>
      </c>
      <c r="FO223" s="148" t="b">
        <f>IFERROR(INDEX('Avtal för korttidsarbete'!R:R,MATCH(D223,'Avtal för korttidsarbete'!$G:$G,0)),TRUE)</f>
        <v>1</v>
      </c>
      <c r="FP223" s="135" t="str">
        <f>IF(FO223,"-",INDEX('Avtal för korttidsarbete'!$D:$D,MATCH(D223,'Avtal för korttidsarbete'!$G:$G,0)))</f>
        <v>-</v>
      </c>
      <c r="FQ223" s="113" t="b">
        <f>IFERROR(G223&gt;INDEX(Uppsägningar!E:E,MATCH(C223,Uppsägningar!C:C,0)),FALSE)</f>
        <v>0</v>
      </c>
    </row>
    <row r="224" spans="1:173" x14ac:dyDescent="0.25">
      <c r="A224" s="19">
        <v>208</v>
      </c>
      <c r="B224" s="20"/>
      <c r="C224" s="183"/>
      <c r="D224" s="66"/>
      <c r="E224" s="212">
        <f>IFERROR(INDEX(Admin!$C$7:$C$10,MATCH(FP224,TblNivåValTExt,0)),0)</f>
        <v>0</v>
      </c>
      <c r="F224" s="1"/>
      <c r="G224" s="1"/>
      <c r="H224" s="78"/>
      <c r="I224" s="181"/>
      <c r="J224" s="181"/>
      <c r="K224" s="182"/>
      <c r="L224" s="182"/>
      <c r="M224" s="181"/>
      <c r="N224" s="181"/>
      <c r="O224" s="181"/>
      <c r="P224" s="182"/>
      <c r="Q224" s="182"/>
      <c r="R224" s="181"/>
      <c r="S224" s="181"/>
      <c r="T224" s="181"/>
      <c r="U224" s="182"/>
      <c r="V224" s="182"/>
      <c r="W224" s="181"/>
      <c r="X224" s="181"/>
      <c r="Y224" s="181"/>
      <c r="Z224" s="182"/>
      <c r="AA224" s="182"/>
      <c r="AB224" s="181"/>
      <c r="AC224" s="181"/>
      <c r="AD224" s="181"/>
      <c r="AE224" s="182"/>
      <c r="AF224" s="182"/>
      <c r="AG224" s="181"/>
      <c r="AH224" s="181"/>
      <c r="AI224" s="181"/>
      <c r="AJ224" s="182"/>
      <c r="AK224" s="182"/>
      <c r="AL224" s="181"/>
      <c r="AM224" s="181"/>
      <c r="AN224" s="181"/>
      <c r="AO224" s="182"/>
      <c r="AP224" s="182"/>
      <c r="AQ224" s="181"/>
      <c r="AR224" s="181"/>
      <c r="AS224" s="181"/>
      <c r="AT224" s="182"/>
      <c r="AU224" s="182"/>
      <c r="AV224" s="181"/>
      <c r="AW224" s="181"/>
      <c r="AX224" s="181"/>
      <c r="AY224" s="182"/>
      <c r="AZ224" s="182"/>
      <c r="BA224" s="181"/>
      <c r="BB224" s="181"/>
      <c r="BC224" s="181"/>
      <c r="BD224" s="182"/>
      <c r="BE224" s="182"/>
      <c r="BF224" s="181"/>
      <c r="BG224" s="180">
        <f t="shared" si="480"/>
        <v>0</v>
      </c>
      <c r="BH224" s="116" t="str">
        <f t="shared" si="481"/>
        <v/>
      </c>
      <c r="BI224" s="80" t="b">
        <f t="shared" si="429"/>
        <v>0</v>
      </c>
      <c r="BJ224" s="80" t="str">
        <f t="shared" si="430"/>
        <v/>
      </c>
      <c r="BK224" s="80" t="b">
        <f t="shared" si="482"/>
        <v>0</v>
      </c>
      <c r="BL224" s="13" t="str">
        <f t="shared" si="431"/>
        <v/>
      </c>
      <c r="BM224" s="13" t="b">
        <f t="shared" si="483"/>
        <v>0</v>
      </c>
      <c r="BN224" s="35" t="str">
        <f t="shared" si="432"/>
        <v/>
      </c>
      <c r="BO224" s="13" t="b">
        <f t="shared" si="433"/>
        <v>0</v>
      </c>
      <c r="BP224" s="35" t="str">
        <f t="shared" si="434"/>
        <v/>
      </c>
      <c r="BQ224" s="13" t="b">
        <f t="shared" si="435"/>
        <v>0</v>
      </c>
      <c r="BR224" s="35" t="str">
        <f t="shared" si="436"/>
        <v/>
      </c>
      <c r="BS224" s="35" t="b">
        <f t="shared" si="437"/>
        <v>0</v>
      </c>
      <c r="BT224" s="35" t="str">
        <f t="shared" si="438"/>
        <v/>
      </c>
      <c r="BU224" s="35" t="b">
        <f t="shared" si="439"/>
        <v>0</v>
      </c>
      <c r="BV224" s="35" t="str">
        <f t="shared" si="440"/>
        <v/>
      </c>
      <c r="BW224" s="13" t="b">
        <f t="shared" si="515"/>
        <v>0</v>
      </c>
      <c r="BX224" s="35" t="str">
        <f t="shared" si="441"/>
        <v/>
      </c>
      <c r="BY224" s="265" t="b">
        <f t="shared" si="484"/>
        <v>0</v>
      </c>
      <c r="BZ224" s="35" t="str">
        <f t="shared" si="442"/>
        <v/>
      </c>
      <c r="CA224" s="265" t="b">
        <f t="shared" si="485"/>
        <v>0</v>
      </c>
      <c r="CB224" s="35" t="str">
        <f t="shared" si="443"/>
        <v/>
      </c>
      <c r="CC224" s="272" t="b">
        <f t="shared" si="486"/>
        <v>0</v>
      </c>
      <c r="CD224" s="35" t="str">
        <f t="shared" si="444"/>
        <v/>
      </c>
      <c r="CE224" s="13" t="b">
        <f t="shared" si="445"/>
        <v>0</v>
      </c>
      <c r="CF224" s="35" t="str">
        <f t="shared" si="446"/>
        <v/>
      </c>
      <c r="CG224" s="179">
        <f t="shared" si="447"/>
        <v>0</v>
      </c>
      <c r="CH224" s="179">
        <f t="shared" si="448"/>
        <v>0</v>
      </c>
      <c r="CI224" s="218">
        <f t="shared" si="487"/>
        <v>0</v>
      </c>
      <c r="CJ224" s="218">
        <f t="shared" si="488"/>
        <v>0</v>
      </c>
      <c r="CK224" s="218">
        <f t="shared" si="489"/>
        <v>0</v>
      </c>
      <c r="CL224" s="218">
        <f t="shared" si="490"/>
        <v>0</v>
      </c>
      <c r="CM224" s="218">
        <f t="shared" si="491"/>
        <v>0</v>
      </c>
      <c r="CN224" s="218">
        <f t="shared" si="492"/>
        <v>0</v>
      </c>
      <c r="CO224" s="218">
        <f t="shared" si="493"/>
        <v>0</v>
      </c>
      <c r="CP224" s="218">
        <f t="shared" si="494"/>
        <v>0</v>
      </c>
      <c r="CQ224" s="218">
        <f t="shared" si="495"/>
        <v>0</v>
      </c>
      <c r="CR224" s="218">
        <f t="shared" si="496"/>
        <v>0</v>
      </c>
      <c r="CS224" s="14">
        <f t="shared" si="449"/>
        <v>0</v>
      </c>
      <c r="CT224" s="236">
        <f t="shared" si="450"/>
        <v>0</v>
      </c>
      <c r="CU224" s="237">
        <f t="shared" si="516"/>
        <v>0</v>
      </c>
      <c r="CV224" s="16">
        <f t="shared" si="516"/>
        <v>0</v>
      </c>
      <c r="CW224" s="16">
        <f t="shared" si="516"/>
        <v>0</v>
      </c>
      <c r="CX224" s="16">
        <f t="shared" si="516"/>
        <v>0</v>
      </c>
      <c r="CY224" s="16">
        <f t="shared" si="516"/>
        <v>0</v>
      </c>
      <c r="CZ224" s="16">
        <f t="shared" si="516"/>
        <v>0</v>
      </c>
      <c r="DA224" s="16">
        <f t="shared" si="516"/>
        <v>0</v>
      </c>
      <c r="DB224" s="16">
        <f t="shared" si="516"/>
        <v>0</v>
      </c>
      <c r="DC224" s="16">
        <f t="shared" si="516"/>
        <v>0</v>
      </c>
      <c r="DD224" s="238">
        <f t="shared" si="516"/>
        <v>0</v>
      </c>
      <c r="DE224" s="232">
        <f t="shared" si="517"/>
        <v>0</v>
      </c>
      <c r="DF224" s="132">
        <f t="shared" si="517"/>
        <v>0</v>
      </c>
      <c r="DG224" s="132">
        <f t="shared" si="517"/>
        <v>0</v>
      </c>
      <c r="DH224" s="132">
        <f t="shared" si="517"/>
        <v>0</v>
      </c>
      <c r="DI224" s="132">
        <f t="shared" si="517"/>
        <v>0</v>
      </c>
      <c r="DJ224" s="132">
        <f t="shared" si="517"/>
        <v>0</v>
      </c>
      <c r="DK224" s="132">
        <f t="shared" si="517"/>
        <v>0</v>
      </c>
      <c r="DL224" s="132">
        <f t="shared" si="517"/>
        <v>0</v>
      </c>
      <c r="DM224" s="132">
        <f t="shared" si="517"/>
        <v>0</v>
      </c>
      <c r="DN224" s="233">
        <f t="shared" si="517"/>
        <v>0</v>
      </c>
      <c r="DO224" s="232">
        <f t="shared" si="451"/>
        <v>0</v>
      </c>
      <c r="DP224" s="132">
        <f t="shared" si="452"/>
        <v>0</v>
      </c>
      <c r="DQ224" s="132">
        <f t="shared" si="453"/>
        <v>0</v>
      </c>
      <c r="DR224" s="132">
        <f t="shared" si="454"/>
        <v>0</v>
      </c>
      <c r="DS224" s="132">
        <f t="shared" si="455"/>
        <v>0</v>
      </c>
      <c r="DT224" s="132">
        <f t="shared" si="456"/>
        <v>0</v>
      </c>
      <c r="DU224" s="132">
        <f t="shared" si="457"/>
        <v>0</v>
      </c>
      <c r="DV224" s="132">
        <f t="shared" si="458"/>
        <v>0</v>
      </c>
      <c r="DW224" s="132">
        <f t="shared" si="459"/>
        <v>0</v>
      </c>
      <c r="DX224" s="233">
        <f t="shared" si="460"/>
        <v>0</v>
      </c>
      <c r="DY224" s="231" t="b">
        <f t="shared" si="497"/>
        <v>0</v>
      </c>
      <c r="DZ224" s="163"/>
      <c r="EA224" s="226" t="str">
        <f t="shared" si="498"/>
        <v/>
      </c>
      <c r="EB224" s="178" t="str">
        <f t="shared" si="499"/>
        <v/>
      </c>
      <c r="EC224" s="178" t="str">
        <f t="shared" si="500"/>
        <v/>
      </c>
      <c r="ED224" s="178" t="str">
        <f t="shared" si="501"/>
        <v/>
      </c>
      <c r="EE224" s="178" t="str">
        <f t="shared" si="502"/>
        <v/>
      </c>
      <c r="EF224" s="178" t="str">
        <f t="shared" si="503"/>
        <v/>
      </c>
      <c r="EG224" s="178" t="str">
        <f t="shared" si="504"/>
        <v/>
      </c>
      <c r="EH224" s="178" t="str">
        <f t="shared" si="505"/>
        <v/>
      </c>
      <c r="EI224" s="178" t="str">
        <f t="shared" si="506"/>
        <v/>
      </c>
      <c r="EJ224" s="227" t="str">
        <f t="shared" si="507"/>
        <v/>
      </c>
      <c r="EK224" s="230" t="str">
        <f t="shared" si="461"/>
        <v/>
      </c>
      <c r="EL224" s="177" t="str">
        <f t="shared" si="462"/>
        <v/>
      </c>
      <c r="EM224" s="177" t="str">
        <f t="shared" si="463"/>
        <v/>
      </c>
      <c r="EN224" s="177" t="str">
        <f t="shared" si="464"/>
        <v/>
      </c>
      <c r="EO224" s="177" t="str">
        <f t="shared" si="465"/>
        <v/>
      </c>
      <c r="EP224" s="177" t="str">
        <f t="shared" si="466"/>
        <v/>
      </c>
      <c r="EQ224" s="177" t="str">
        <f t="shared" si="467"/>
        <v/>
      </c>
      <c r="ER224" s="177" t="str">
        <f t="shared" si="468"/>
        <v/>
      </c>
      <c r="ES224" s="177" t="str">
        <f t="shared" si="469"/>
        <v/>
      </c>
      <c r="ET224" s="177" t="str">
        <f t="shared" si="470"/>
        <v/>
      </c>
      <c r="EU224" s="229" t="e">
        <f t="shared" si="471"/>
        <v>#VALUE!</v>
      </c>
      <c r="EV224" s="27" t="e">
        <f t="shared" si="472"/>
        <v>#VALUE!</v>
      </c>
      <c r="EW224" s="27" t="e">
        <f t="shared" si="473"/>
        <v>#VALUE!</v>
      </c>
      <c r="EX224" s="28" t="e">
        <f t="shared" si="474"/>
        <v>#VALUE!</v>
      </c>
      <c r="EY224" s="28" t="e">
        <f t="shared" si="475"/>
        <v>#VALUE!</v>
      </c>
      <c r="EZ224" s="28" t="b">
        <f t="shared" si="476"/>
        <v>0</v>
      </c>
      <c r="FA224" s="176" t="str">
        <f t="shared" si="477"/>
        <v/>
      </c>
      <c r="FB224" s="27" t="e" cm="1">
        <f t="array" aca="1" ref="FB224" ca="1">TEXT(RIGHT(10-RIGHT(SUM(INDEX(1*(MID(MID(C224,1,1)*2,ROW(INDIRECT("1:"&amp;LEN(MID(C224,1,1)*2))),1)),,))+MID(C224,2,1)+
SUM(INDEX(1*(MID(MID(C224,3,1)*2,ROW(INDIRECT("1:"&amp;LEN(MID(C224,3,1)*2))),1)),,))+MID(C224,4,1)+
SUM(INDEX(1*(MID(MID(C224,5,1)*2,ROW(INDIRECT("1:"&amp;LEN(MID(C224,5,1)*2))),1)),,))+MID(C224,6,1)+
SUM(INDEX(1*(MID(MID(C224,8,1)*2,ROW(INDIRECT("1:"&amp;LEN(MID(C224,8,1)*2))),1)),,))+MID(C224,9,1)+
SUM(INDEX(1*(MID(MID(C224,10,1)*2,ROW(INDIRECT("1:"&amp;LEN(MID(C224,10,1)*2))),1)),,)),1),1),"0")</f>
        <v>#VALUE!</v>
      </c>
      <c r="FC224" s="27" t="str">
        <f t="shared" si="478"/>
        <v/>
      </c>
      <c r="FD224" s="29" t="b">
        <f t="shared" si="479"/>
        <v>0</v>
      </c>
      <c r="FE224" s="112" t="b">
        <f>IFERROR(MATCH(D224,'Avtal för korttidsarbete'!$G$13:$G$1012,0),TRUE)</f>
        <v>1</v>
      </c>
      <c r="FF224" s="112" t="b">
        <f t="shared" si="508"/>
        <v>0</v>
      </c>
      <c r="FG224" s="113" t="str" cm="1">
        <f t="array" ref="FG224">IF(FE224=TRUE,"x",INDEX('Avtal för korttidsarbete'!$E$13:$E$1012,$FE224))</f>
        <v>x</v>
      </c>
      <c r="FH224" s="113" t="str" cm="1">
        <f t="array" ref="FH224">IF(FE224=TRUE,"x",INDEX('Avtal för korttidsarbete'!$F$13:$F$1012,$FE224))</f>
        <v>x</v>
      </c>
      <c r="FI224" s="112" t="b">
        <f t="shared" si="509"/>
        <v>0</v>
      </c>
      <c r="FJ224" s="135">
        <f t="shared" si="510"/>
        <v>44166</v>
      </c>
      <c r="FK224" s="135">
        <f t="shared" si="511"/>
        <v>44377</v>
      </c>
      <c r="FL224" s="112" t="b">
        <f t="shared" si="512"/>
        <v>0</v>
      </c>
      <c r="FM224" s="113">
        <f t="shared" si="513"/>
        <v>44166</v>
      </c>
      <c r="FN224" s="135">
        <f t="shared" si="514"/>
        <v>44377</v>
      </c>
      <c r="FO224" s="148" t="b">
        <f>IFERROR(INDEX('Avtal för korttidsarbete'!R:R,MATCH(D224,'Avtal för korttidsarbete'!$G:$G,0)),TRUE)</f>
        <v>1</v>
      </c>
      <c r="FP224" s="135" t="str">
        <f>IF(FO224,"-",INDEX('Avtal för korttidsarbete'!$D:$D,MATCH(D224,'Avtal för korttidsarbete'!$G:$G,0)))</f>
        <v>-</v>
      </c>
      <c r="FQ224" s="113" t="b">
        <f>IFERROR(G224&gt;INDEX(Uppsägningar!E:E,MATCH(C224,Uppsägningar!C:C,0)),FALSE)</f>
        <v>0</v>
      </c>
    </row>
    <row r="225" spans="1:173" x14ac:dyDescent="0.25">
      <c r="A225" s="19">
        <v>209</v>
      </c>
      <c r="B225" s="20"/>
      <c r="C225" s="183"/>
      <c r="D225" s="66"/>
      <c r="E225" s="212">
        <f>IFERROR(INDEX(Admin!$C$7:$C$10,MATCH(FP225,TblNivåValTExt,0)),0)</f>
        <v>0</v>
      </c>
      <c r="F225" s="1"/>
      <c r="G225" s="1"/>
      <c r="H225" s="78"/>
      <c r="I225" s="181"/>
      <c r="J225" s="181"/>
      <c r="K225" s="182"/>
      <c r="L225" s="182"/>
      <c r="M225" s="181"/>
      <c r="N225" s="181"/>
      <c r="O225" s="181"/>
      <c r="P225" s="182"/>
      <c r="Q225" s="182"/>
      <c r="R225" s="181"/>
      <c r="S225" s="181"/>
      <c r="T225" s="181"/>
      <c r="U225" s="182"/>
      <c r="V225" s="182"/>
      <c r="W225" s="181"/>
      <c r="X225" s="181"/>
      <c r="Y225" s="181"/>
      <c r="Z225" s="182"/>
      <c r="AA225" s="182"/>
      <c r="AB225" s="181"/>
      <c r="AC225" s="181"/>
      <c r="AD225" s="181"/>
      <c r="AE225" s="182"/>
      <c r="AF225" s="182"/>
      <c r="AG225" s="181"/>
      <c r="AH225" s="181"/>
      <c r="AI225" s="181"/>
      <c r="AJ225" s="182"/>
      <c r="AK225" s="182"/>
      <c r="AL225" s="181"/>
      <c r="AM225" s="181"/>
      <c r="AN225" s="181"/>
      <c r="AO225" s="182"/>
      <c r="AP225" s="182"/>
      <c r="AQ225" s="181"/>
      <c r="AR225" s="181"/>
      <c r="AS225" s="181"/>
      <c r="AT225" s="182"/>
      <c r="AU225" s="182"/>
      <c r="AV225" s="181"/>
      <c r="AW225" s="181"/>
      <c r="AX225" s="181"/>
      <c r="AY225" s="182"/>
      <c r="AZ225" s="182"/>
      <c r="BA225" s="181"/>
      <c r="BB225" s="181"/>
      <c r="BC225" s="181"/>
      <c r="BD225" s="182"/>
      <c r="BE225" s="182"/>
      <c r="BF225" s="181"/>
      <c r="BG225" s="180">
        <f t="shared" si="480"/>
        <v>0</v>
      </c>
      <c r="BH225" s="116" t="str">
        <f t="shared" si="481"/>
        <v/>
      </c>
      <c r="BI225" s="80" t="b">
        <f t="shared" si="429"/>
        <v>0</v>
      </c>
      <c r="BJ225" s="80" t="str">
        <f t="shared" si="430"/>
        <v/>
      </c>
      <c r="BK225" s="80" t="b">
        <f t="shared" si="482"/>
        <v>0</v>
      </c>
      <c r="BL225" s="13" t="str">
        <f t="shared" si="431"/>
        <v/>
      </c>
      <c r="BM225" s="13" t="b">
        <f t="shared" si="483"/>
        <v>0</v>
      </c>
      <c r="BN225" s="35" t="str">
        <f t="shared" si="432"/>
        <v/>
      </c>
      <c r="BO225" s="13" t="b">
        <f t="shared" si="433"/>
        <v>0</v>
      </c>
      <c r="BP225" s="35" t="str">
        <f t="shared" si="434"/>
        <v/>
      </c>
      <c r="BQ225" s="13" t="b">
        <f t="shared" si="435"/>
        <v>0</v>
      </c>
      <c r="BR225" s="35" t="str">
        <f t="shared" si="436"/>
        <v/>
      </c>
      <c r="BS225" s="35" t="b">
        <f t="shared" si="437"/>
        <v>0</v>
      </c>
      <c r="BT225" s="35" t="str">
        <f t="shared" si="438"/>
        <v/>
      </c>
      <c r="BU225" s="35" t="b">
        <f t="shared" si="439"/>
        <v>0</v>
      </c>
      <c r="BV225" s="35" t="str">
        <f t="shared" si="440"/>
        <v/>
      </c>
      <c r="BW225" s="13" t="b">
        <f t="shared" si="515"/>
        <v>0</v>
      </c>
      <c r="BX225" s="35" t="str">
        <f t="shared" si="441"/>
        <v/>
      </c>
      <c r="BY225" s="265" t="b">
        <f t="shared" si="484"/>
        <v>0</v>
      </c>
      <c r="BZ225" s="35" t="str">
        <f t="shared" si="442"/>
        <v/>
      </c>
      <c r="CA225" s="265" t="b">
        <f t="shared" si="485"/>
        <v>0</v>
      </c>
      <c r="CB225" s="35" t="str">
        <f t="shared" si="443"/>
        <v/>
      </c>
      <c r="CC225" s="272" t="b">
        <f t="shared" si="486"/>
        <v>0</v>
      </c>
      <c r="CD225" s="35" t="str">
        <f t="shared" si="444"/>
        <v/>
      </c>
      <c r="CE225" s="13" t="b">
        <f t="shared" si="445"/>
        <v>0</v>
      </c>
      <c r="CF225" s="35" t="str">
        <f t="shared" si="446"/>
        <v/>
      </c>
      <c r="CG225" s="179">
        <f t="shared" si="447"/>
        <v>0</v>
      </c>
      <c r="CH225" s="179">
        <f t="shared" si="448"/>
        <v>0</v>
      </c>
      <c r="CI225" s="218">
        <f t="shared" si="487"/>
        <v>0</v>
      </c>
      <c r="CJ225" s="218">
        <f t="shared" si="488"/>
        <v>0</v>
      </c>
      <c r="CK225" s="218">
        <f t="shared" si="489"/>
        <v>0</v>
      </c>
      <c r="CL225" s="218">
        <f t="shared" si="490"/>
        <v>0</v>
      </c>
      <c r="CM225" s="218">
        <f t="shared" si="491"/>
        <v>0</v>
      </c>
      <c r="CN225" s="218">
        <f t="shared" si="492"/>
        <v>0</v>
      </c>
      <c r="CO225" s="218">
        <f t="shared" si="493"/>
        <v>0</v>
      </c>
      <c r="CP225" s="218">
        <f t="shared" si="494"/>
        <v>0</v>
      </c>
      <c r="CQ225" s="218">
        <f t="shared" si="495"/>
        <v>0</v>
      </c>
      <c r="CR225" s="218">
        <f t="shared" si="496"/>
        <v>0</v>
      </c>
      <c r="CS225" s="14">
        <f t="shared" si="449"/>
        <v>0</v>
      </c>
      <c r="CT225" s="236">
        <f t="shared" si="450"/>
        <v>0</v>
      </c>
      <c r="CU225" s="237">
        <f t="shared" si="516"/>
        <v>0</v>
      </c>
      <c r="CV225" s="16">
        <f t="shared" si="516"/>
        <v>0</v>
      </c>
      <c r="CW225" s="16">
        <f t="shared" si="516"/>
        <v>0</v>
      </c>
      <c r="CX225" s="16">
        <f t="shared" si="516"/>
        <v>0</v>
      </c>
      <c r="CY225" s="16">
        <f t="shared" si="516"/>
        <v>0</v>
      </c>
      <c r="CZ225" s="16">
        <f t="shared" si="516"/>
        <v>0</v>
      </c>
      <c r="DA225" s="16">
        <f t="shared" si="516"/>
        <v>0</v>
      </c>
      <c r="DB225" s="16">
        <f t="shared" si="516"/>
        <v>0</v>
      </c>
      <c r="DC225" s="16">
        <f t="shared" si="516"/>
        <v>0</v>
      </c>
      <c r="DD225" s="238">
        <f t="shared" si="516"/>
        <v>0</v>
      </c>
      <c r="DE225" s="232">
        <f t="shared" si="517"/>
        <v>0</v>
      </c>
      <c r="DF225" s="132">
        <f t="shared" si="517"/>
        <v>0</v>
      </c>
      <c r="DG225" s="132">
        <f t="shared" si="517"/>
        <v>0</v>
      </c>
      <c r="DH225" s="132">
        <f t="shared" si="517"/>
        <v>0</v>
      </c>
      <c r="DI225" s="132">
        <f t="shared" si="517"/>
        <v>0</v>
      </c>
      <c r="DJ225" s="132">
        <f t="shared" si="517"/>
        <v>0</v>
      </c>
      <c r="DK225" s="132">
        <f t="shared" si="517"/>
        <v>0</v>
      </c>
      <c r="DL225" s="132">
        <f t="shared" si="517"/>
        <v>0</v>
      </c>
      <c r="DM225" s="132">
        <f t="shared" si="517"/>
        <v>0</v>
      </c>
      <c r="DN225" s="233">
        <f t="shared" si="517"/>
        <v>0</v>
      </c>
      <c r="DO225" s="232">
        <f t="shared" si="451"/>
        <v>0</v>
      </c>
      <c r="DP225" s="132">
        <f t="shared" si="452"/>
        <v>0</v>
      </c>
      <c r="DQ225" s="132">
        <f t="shared" si="453"/>
        <v>0</v>
      </c>
      <c r="DR225" s="132">
        <f t="shared" si="454"/>
        <v>0</v>
      </c>
      <c r="DS225" s="132">
        <f t="shared" si="455"/>
        <v>0</v>
      </c>
      <c r="DT225" s="132">
        <f t="shared" si="456"/>
        <v>0</v>
      </c>
      <c r="DU225" s="132">
        <f t="shared" si="457"/>
        <v>0</v>
      </c>
      <c r="DV225" s="132">
        <f t="shared" si="458"/>
        <v>0</v>
      </c>
      <c r="DW225" s="132">
        <f t="shared" si="459"/>
        <v>0</v>
      </c>
      <c r="DX225" s="233">
        <f t="shared" si="460"/>
        <v>0</v>
      </c>
      <c r="DY225" s="231" t="b">
        <f t="shared" si="497"/>
        <v>0</v>
      </c>
      <c r="DZ225" s="163"/>
      <c r="EA225" s="226" t="str">
        <f t="shared" si="498"/>
        <v/>
      </c>
      <c r="EB225" s="178" t="str">
        <f t="shared" si="499"/>
        <v/>
      </c>
      <c r="EC225" s="178" t="str">
        <f t="shared" si="500"/>
        <v/>
      </c>
      <c r="ED225" s="178" t="str">
        <f t="shared" si="501"/>
        <v/>
      </c>
      <c r="EE225" s="178" t="str">
        <f t="shared" si="502"/>
        <v/>
      </c>
      <c r="EF225" s="178" t="str">
        <f t="shared" si="503"/>
        <v/>
      </c>
      <c r="EG225" s="178" t="str">
        <f t="shared" si="504"/>
        <v/>
      </c>
      <c r="EH225" s="178" t="str">
        <f t="shared" si="505"/>
        <v/>
      </c>
      <c r="EI225" s="178" t="str">
        <f t="shared" si="506"/>
        <v/>
      </c>
      <c r="EJ225" s="227" t="str">
        <f t="shared" si="507"/>
        <v/>
      </c>
      <c r="EK225" s="230" t="str">
        <f t="shared" si="461"/>
        <v/>
      </c>
      <c r="EL225" s="177" t="str">
        <f t="shared" si="462"/>
        <v/>
      </c>
      <c r="EM225" s="177" t="str">
        <f t="shared" si="463"/>
        <v/>
      </c>
      <c r="EN225" s="177" t="str">
        <f t="shared" si="464"/>
        <v/>
      </c>
      <c r="EO225" s="177" t="str">
        <f t="shared" si="465"/>
        <v/>
      </c>
      <c r="EP225" s="177" t="str">
        <f t="shared" si="466"/>
        <v/>
      </c>
      <c r="EQ225" s="177" t="str">
        <f t="shared" si="467"/>
        <v/>
      </c>
      <c r="ER225" s="177" t="str">
        <f t="shared" si="468"/>
        <v/>
      </c>
      <c r="ES225" s="177" t="str">
        <f t="shared" si="469"/>
        <v/>
      </c>
      <c r="ET225" s="177" t="str">
        <f t="shared" si="470"/>
        <v/>
      </c>
      <c r="EU225" s="229" t="e">
        <f t="shared" si="471"/>
        <v>#VALUE!</v>
      </c>
      <c r="EV225" s="27" t="e">
        <f t="shared" si="472"/>
        <v>#VALUE!</v>
      </c>
      <c r="EW225" s="27" t="e">
        <f t="shared" si="473"/>
        <v>#VALUE!</v>
      </c>
      <c r="EX225" s="28" t="e">
        <f t="shared" si="474"/>
        <v>#VALUE!</v>
      </c>
      <c r="EY225" s="28" t="e">
        <f t="shared" si="475"/>
        <v>#VALUE!</v>
      </c>
      <c r="EZ225" s="28" t="b">
        <f t="shared" si="476"/>
        <v>0</v>
      </c>
      <c r="FA225" s="176" t="str">
        <f t="shared" si="477"/>
        <v/>
      </c>
      <c r="FB225" s="27" t="e" cm="1">
        <f t="array" aca="1" ref="FB225" ca="1">TEXT(RIGHT(10-RIGHT(SUM(INDEX(1*(MID(MID(C225,1,1)*2,ROW(INDIRECT("1:"&amp;LEN(MID(C225,1,1)*2))),1)),,))+MID(C225,2,1)+
SUM(INDEX(1*(MID(MID(C225,3,1)*2,ROW(INDIRECT("1:"&amp;LEN(MID(C225,3,1)*2))),1)),,))+MID(C225,4,1)+
SUM(INDEX(1*(MID(MID(C225,5,1)*2,ROW(INDIRECT("1:"&amp;LEN(MID(C225,5,1)*2))),1)),,))+MID(C225,6,1)+
SUM(INDEX(1*(MID(MID(C225,8,1)*2,ROW(INDIRECT("1:"&amp;LEN(MID(C225,8,1)*2))),1)),,))+MID(C225,9,1)+
SUM(INDEX(1*(MID(MID(C225,10,1)*2,ROW(INDIRECT("1:"&amp;LEN(MID(C225,10,1)*2))),1)),,)),1),1),"0")</f>
        <v>#VALUE!</v>
      </c>
      <c r="FC225" s="27" t="str">
        <f t="shared" si="478"/>
        <v/>
      </c>
      <c r="FD225" s="29" t="b">
        <f t="shared" si="479"/>
        <v>0</v>
      </c>
      <c r="FE225" s="112" t="b">
        <f>IFERROR(MATCH(D225,'Avtal för korttidsarbete'!$G$13:$G$1012,0),TRUE)</f>
        <v>1</v>
      </c>
      <c r="FF225" s="112" t="b">
        <f t="shared" si="508"/>
        <v>0</v>
      </c>
      <c r="FG225" s="113" t="str" cm="1">
        <f t="array" ref="FG225">IF(FE225=TRUE,"x",INDEX('Avtal för korttidsarbete'!$E$13:$E$1012,$FE225))</f>
        <v>x</v>
      </c>
      <c r="FH225" s="113" t="str" cm="1">
        <f t="array" ref="FH225">IF(FE225=TRUE,"x",INDEX('Avtal för korttidsarbete'!$F$13:$F$1012,$FE225))</f>
        <v>x</v>
      </c>
      <c r="FI225" s="112" t="b">
        <f t="shared" si="509"/>
        <v>0</v>
      </c>
      <c r="FJ225" s="135">
        <f t="shared" si="510"/>
        <v>44166</v>
      </c>
      <c r="FK225" s="135">
        <f t="shared" si="511"/>
        <v>44377</v>
      </c>
      <c r="FL225" s="112" t="b">
        <f t="shared" si="512"/>
        <v>0</v>
      </c>
      <c r="FM225" s="113">
        <f t="shared" si="513"/>
        <v>44166</v>
      </c>
      <c r="FN225" s="135">
        <f t="shared" si="514"/>
        <v>44377</v>
      </c>
      <c r="FO225" s="148" t="b">
        <f>IFERROR(INDEX('Avtal för korttidsarbete'!R:R,MATCH(D225,'Avtal för korttidsarbete'!$G:$G,0)),TRUE)</f>
        <v>1</v>
      </c>
      <c r="FP225" s="135" t="str">
        <f>IF(FO225,"-",INDEX('Avtal för korttidsarbete'!$D:$D,MATCH(D225,'Avtal för korttidsarbete'!$G:$G,0)))</f>
        <v>-</v>
      </c>
      <c r="FQ225" s="113" t="b">
        <f>IFERROR(G225&gt;INDEX(Uppsägningar!E:E,MATCH(C225,Uppsägningar!C:C,0)),FALSE)</f>
        <v>0</v>
      </c>
    </row>
    <row r="226" spans="1:173" x14ac:dyDescent="0.25">
      <c r="A226" s="19">
        <v>210</v>
      </c>
      <c r="B226" s="20"/>
      <c r="C226" s="183"/>
      <c r="D226" s="66"/>
      <c r="E226" s="212">
        <f>IFERROR(INDEX(Admin!$C$7:$C$10,MATCH(FP226,TblNivåValTExt,0)),0)</f>
        <v>0</v>
      </c>
      <c r="F226" s="1"/>
      <c r="G226" s="1"/>
      <c r="H226" s="78"/>
      <c r="I226" s="181"/>
      <c r="J226" s="181"/>
      <c r="K226" s="182"/>
      <c r="L226" s="182"/>
      <c r="M226" s="181"/>
      <c r="N226" s="181"/>
      <c r="O226" s="181"/>
      <c r="P226" s="182"/>
      <c r="Q226" s="182"/>
      <c r="R226" s="181"/>
      <c r="S226" s="181"/>
      <c r="T226" s="181"/>
      <c r="U226" s="182"/>
      <c r="V226" s="182"/>
      <c r="W226" s="181"/>
      <c r="X226" s="181"/>
      <c r="Y226" s="181"/>
      <c r="Z226" s="182"/>
      <c r="AA226" s="182"/>
      <c r="AB226" s="181"/>
      <c r="AC226" s="181"/>
      <c r="AD226" s="181"/>
      <c r="AE226" s="182"/>
      <c r="AF226" s="182"/>
      <c r="AG226" s="181"/>
      <c r="AH226" s="181"/>
      <c r="AI226" s="181"/>
      <c r="AJ226" s="182"/>
      <c r="AK226" s="182"/>
      <c r="AL226" s="181"/>
      <c r="AM226" s="181"/>
      <c r="AN226" s="181"/>
      <c r="AO226" s="182"/>
      <c r="AP226" s="182"/>
      <c r="AQ226" s="181"/>
      <c r="AR226" s="181"/>
      <c r="AS226" s="181"/>
      <c r="AT226" s="182"/>
      <c r="AU226" s="182"/>
      <c r="AV226" s="181"/>
      <c r="AW226" s="181"/>
      <c r="AX226" s="181"/>
      <c r="AY226" s="182"/>
      <c r="AZ226" s="182"/>
      <c r="BA226" s="181"/>
      <c r="BB226" s="181"/>
      <c r="BC226" s="181"/>
      <c r="BD226" s="182"/>
      <c r="BE226" s="182"/>
      <c r="BF226" s="181"/>
      <c r="BG226" s="180">
        <f t="shared" si="480"/>
        <v>0</v>
      </c>
      <c r="BH226" s="116" t="str">
        <f t="shared" si="481"/>
        <v/>
      </c>
      <c r="BI226" s="80" t="b">
        <f t="shared" si="429"/>
        <v>0</v>
      </c>
      <c r="BJ226" s="80" t="str">
        <f t="shared" si="430"/>
        <v/>
      </c>
      <c r="BK226" s="80" t="b">
        <f t="shared" si="482"/>
        <v>0</v>
      </c>
      <c r="BL226" s="13" t="str">
        <f t="shared" si="431"/>
        <v/>
      </c>
      <c r="BM226" s="13" t="b">
        <f t="shared" si="483"/>
        <v>0</v>
      </c>
      <c r="BN226" s="35" t="str">
        <f t="shared" si="432"/>
        <v/>
      </c>
      <c r="BO226" s="13" t="b">
        <f t="shared" si="433"/>
        <v>0</v>
      </c>
      <c r="BP226" s="35" t="str">
        <f t="shared" si="434"/>
        <v/>
      </c>
      <c r="BQ226" s="13" t="b">
        <f t="shared" si="435"/>
        <v>0</v>
      </c>
      <c r="BR226" s="35" t="str">
        <f t="shared" si="436"/>
        <v/>
      </c>
      <c r="BS226" s="35" t="b">
        <f t="shared" si="437"/>
        <v>0</v>
      </c>
      <c r="BT226" s="35" t="str">
        <f t="shared" si="438"/>
        <v/>
      </c>
      <c r="BU226" s="35" t="b">
        <f t="shared" si="439"/>
        <v>0</v>
      </c>
      <c r="BV226" s="35" t="str">
        <f t="shared" si="440"/>
        <v/>
      </c>
      <c r="BW226" s="13" t="b">
        <f t="shared" si="515"/>
        <v>0</v>
      </c>
      <c r="BX226" s="35" t="str">
        <f t="shared" si="441"/>
        <v/>
      </c>
      <c r="BY226" s="265" t="b">
        <f t="shared" si="484"/>
        <v>0</v>
      </c>
      <c r="BZ226" s="35" t="str">
        <f t="shared" si="442"/>
        <v/>
      </c>
      <c r="CA226" s="265" t="b">
        <f t="shared" si="485"/>
        <v>0</v>
      </c>
      <c r="CB226" s="35" t="str">
        <f t="shared" si="443"/>
        <v/>
      </c>
      <c r="CC226" s="272" t="b">
        <f t="shared" si="486"/>
        <v>0</v>
      </c>
      <c r="CD226" s="35" t="str">
        <f t="shared" si="444"/>
        <v/>
      </c>
      <c r="CE226" s="13" t="b">
        <f t="shared" si="445"/>
        <v>0</v>
      </c>
      <c r="CF226" s="35" t="str">
        <f t="shared" si="446"/>
        <v/>
      </c>
      <c r="CG226" s="179">
        <f t="shared" si="447"/>
        <v>0</v>
      </c>
      <c r="CH226" s="179">
        <f t="shared" si="448"/>
        <v>0</v>
      </c>
      <c r="CI226" s="218">
        <f t="shared" si="487"/>
        <v>0</v>
      </c>
      <c r="CJ226" s="218">
        <f t="shared" si="488"/>
        <v>0</v>
      </c>
      <c r="CK226" s="218">
        <f t="shared" si="489"/>
        <v>0</v>
      </c>
      <c r="CL226" s="218">
        <f t="shared" si="490"/>
        <v>0</v>
      </c>
      <c r="CM226" s="218">
        <f t="shared" si="491"/>
        <v>0</v>
      </c>
      <c r="CN226" s="218">
        <f t="shared" si="492"/>
        <v>0</v>
      </c>
      <c r="CO226" s="218">
        <f t="shared" si="493"/>
        <v>0</v>
      </c>
      <c r="CP226" s="218">
        <f t="shared" si="494"/>
        <v>0</v>
      </c>
      <c r="CQ226" s="218">
        <f t="shared" si="495"/>
        <v>0</v>
      </c>
      <c r="CR226" s="218">
        <f t="shared" si="496"/>
        <v>0</v>
      </c>
      <c r="CS226" s="14">
        <f t="shared" si="449"/>
        <v>0</v>
      </c>
      <c r="CT226" s="236">
        <f t="shared" si="450"/>
        <v>0</v>
      </c>
      <c r="CU226" s="237">
        <f t="shared" si="516"/>
        <v>0</v>
      </c>
      <c r="CV226" s="16">
        <f t="shared" si="516"/>
        <v>0</v>
      </c>
      <c r="CW226" s="16">
        <f t="shared" si="516"/>
        <v>0</v>
      </c>
      <c r="CX226" s="16">
        <f t="shared" si="516"/>
        <v>0</v>
      </c>
      <c r="CY226" s="16">
        <f t="shared" si="516"/>
        <v>0</v>
      </c>
      <c r="CZ226" s="16">
        <f t="shared" si="516"/>
        <v>0</v>
      </c>
      <c r="DA226" s="16">
        <f t="shared" si="516"/>
        <v>0</v>
      </c>
      <c r="DB226" s="16">
        <f t="shared" si="516"/>
        <v>0</v>
      </c>
      <c r="DC226" s="16">
        <f t="shared" si="516"/>
        <v>0</v>
      </c>
      <c r="DD226" s="238">
        <f t="shared" si="516"/>
        <v>0</v>
      </c>
      <c r="DE226" s="232">
        <f t="shared" si="517"/>
        <v>0</v>
      </c>
      <c r="DF226" s="132">
        <f t="shared" si="517"/>
        <v>0</v>
      </c>
      <c r="DG226" s="132">
        <f t="shared" si="517"/>
        <v>0</v>
      </c>
      <c r="DH226" s="132">
        <f t="shared" si="517"/>
        <v>0</v>
      </c>
      <c r="DI226" s="132">
        <f t="shared" si="517"/>
        <v>0</v>
      </c>
      <c r="DJ226" s="132">
        <f t="shared" si="517"/>
        <v>0</v>
      </c>
      <c r="DK226" s="132">
        <f t="shared" si="517"/>
        <v>0</v>
      </c>
      <c r="DL226" s="132">
        <f t="shared" si="517"/>
        <v>0</v>
      </c>
      <c r="DM226" s="132">
        <f t="shared" si="517"/>
        <v>0</v>
      </c>
      <c r="DN226" s="233">
        <f t="shared" si="517"/>
        <v>0</v>
      </c>
      <c r="DO226" s="232">
        <f t="shared" si="451"/>
        <v>0</v>
      </c>
      <c r="DP226" s="132">
        <f t="shared" si="452"/>
        <v>0</v>
      </c>
      <c r="DQ226" s="132">
        <f t="shared" si="453"/>
        <v>0</v>
      </c>
      <c r="DR226" s="132">
        <f t="shared" si="454"/>
        <v>0</v>
      </c>
      <c r="DS226" s="132">
        <f t="shared" si="455"/>
        <v>0</v>
      </c>
      <c r="DT226" s="132">
        <f t="shared" si="456"/>
        <v>0</v>
      </c>
      <c r="DU226" s="132">
        <f t="shared" si="457"/>
        <v>0</v>
      </c>
      <c r="DV226" s="132">
        <f t="shared" si="458"/>
        <v>0</v>
      </c>
      <c r="DW226" s="132">
        <f t="shared" si="459"/>
        <v>0</v>
      </c>
      <c r="DX226" s="233">
        <f t="shared" si="460"/>
        <v>0</v>
      </c>
      <c r="DY226" s="231" t="b">
        <f t="shared" si="497"/>
        <v>0</v>
      </c>
      <c r="DZ226" s="163"/>
      <c r="EA226" s="226" t="str">
        <f t="shared" si="498"/>
        <v/>
      </c>
      <c r="EB226" s="178" t="str">
        <f t="shared" si="499"/>
        <v/>
      </c>
      <c r="EC226" s="178" t="str">
        <f t="shared" si="500"/>
        <v/>
      </c>
      <c r="ED226" s="178" t="str">
        <f t="shared" si="501"/>
        <v/>
      </c>
      <c r="EE226" s="178" t="str">
        <f t="shared" si="502"/>
        <v/>
      </c>
      <c r="EF226" s="178" t="str">
        <f t="shared" si="503"/>
        <v/>
      </c>
      <c r="EG226" s="178" t="str">
        <f t="shared" si="504"/>
        <v/>
      </c>
      <c r="EH226" s="178" t="str">
        <f t="shared" si="505"/>
        <v/>
      </c>
      <c r="EI226" s="178" t="str">
        <f t="shared" si="506"/>
        <v/>
      </c>
      <c r="EJ226" s="227" t="str">
        <f t="shared" si="507"/>
        <v/>
      </c>
      <c r="EK226" s="230" t="str">
        <f t="shared" si="461"/>
        <v/>
      </c>
      <c r="EL226" s="177" t="str">
        <f t="shared" si="462"/>
        <v/>
      </c>
      <c r="EM226" s="177" t="str">
        <f t="shared" si="463"/>
        <v/>
      </c>
      <c r="EN226" s="177" t="str">
        <f t="shared" si="464"/>
        <v/>
      </c>
      <c r="EO226" s="177" t="str">
        <f t="shared" si="465"/>
        <v/>
      </c>
      <c r="EP226" s="177" t="str">
        <f t="shared" si="466"/>
        <v/>
      </c>
      <c r="EQ226" s="177" t="str">
        <f t="shared" si="467"/>
        <v/>
      </c>
      <c r="ER226" s="177" t="str">
        <f t="shared" si="468"/>
        <v/>
      </c>
      <c r="ES226" s="177" t="str">
        <f t="shared" si="469"/>
        <v/>
      </c>
      <c r="ET226" s="177" t="str">
        <f t="shared" si="470"/>
        <v/>
      </c>
      <c r="EU226" s="229" t="e">
        <f t="shared" si="471"/>
        <v>#VALUE!</v>
      </c>
      <c r="EV226" s="27" t="e">
        <f t="shared" si="472"/>
        <v>#VALUE!</v>
      </c>
      <c r="EW226" s="27" t="e">
        <f t="shared" si="473"/>
        <v>#VALUE!</v>
      </c>
      <c r="EX226" s="28" t="e">
        <f t="shared" si="474"/>
        <v>#VALUE!</v>
      </c>
      <c r="EY226" s="28" t="e">
        <f t="shared" si="475"/>
        <v>#VALUE!</v>
      </c>
      <c r="EZ226" s="28" t="b">
        <f t="shared" si="476"/>
        <v>0</v>
      </c>
      <c r="FA226" s="176" t="str">
        <f t="shared" si="477"/>
        <v/>
      </c>
      <c r="FB226" s="27" t="e" cm="1">
        <f t="array" aca="1" ref="FB226" ca="1">TEXT(RIGHT(10-RIGHT(SUM(INDEX(1*(MID(MID(C226,1,1)*2,ROW(INDIRECT("1:"&amp;LEN(MID(C226,1,1)*2))),1)),,))+MID(C226,2,1)+
SUM(INDEX(1*(MID(MID(C226,3,1)*2,ROW(INDIRECT("1:"&amp;LEN(MID(C226,3,1)*2))),1)),,))+MID(C226,4,1)+
SUM(INDEX(1*(MID(MID(C226,5,1)*2,ROW(INDIRECT("1:"&amp;LEN(MID(C226,5,1)*2))),1)),,))+MID(C226,6,1)+
SUM(INDEX(1*(MID(MID(C226,8,1)*2,ROW(INDIRECT("1:"&amp;LEN(MID(C226,8,1)*2))),1)),,))+MID(C226,9,1)+
SUM(INDEX(1*(MID(MID(C226,10,1)*2,ROW(INDIRECT("1:"&amp;LEN(MID(C226,10,1)*2))),1)),,)),1),1),"0")</f>
        <v>#VALUE!</v>
      </c>
      <c r="FC226" s="27" t="str">
        <f t="shared" si="478"/>
        <v/>
      </c>
      <c r="FD226" s="29" t="b">
        <f t="shared" si="479"/>
        <v>0</v>
      </c>
      <c r="FE226" s="112" t="b">
        <f>IFERROR(MATCH(D226,'Avtal för korttidsarbete'!$G$13:$G$1012,0),TRUE)</f>
        <v>1</v>
      </c>
      <c r="FF226" s="112" t="b">
        <f t="shared" si="508"/>
        <v>0</v>
      </c>
      <c r="FG226" s="113" t="str" cm="1">
        <f t="array" ref="FG226">IF(FE226=TRUE,"x",INDEX('Avtal för korttidsarbete'!$E$13:$E$1012,$FE226))</f>
        <v>x</v>
      </c>
      <c r="FH226" s="113" t="str" cm="1">
        <f t="array" ref="FH226">IF(FE226=TRUE,"x",INDEX('Avtal för korttidsarbete'!$F$13:$F$1012,$FE226))</f>
        <v>x</v>
      </c>
      <c r="FI226" s="112" t="b">
        <f t="shared" si="509"/>
        <v>0</v>
      </c>
      <c r="FJ226" s="135">
        <f t="shared" si="510"/>
        <v>44166</v>
      </c>
      <c r="FK226" s="135">
        <f t="shared" si="511"/>
        <v>44377</v>
      </c>
      <c r="FL226" s="112" t="b">
        <f t="shared" si="512"/>
        <v>0</v>
      </c>
      <c r="FM226" s="113">
        <f t="shared" si="513"/>
        <v>44166</v>
      </c>
      <c r="FN226" s="135">
        <f t="shared" si="514"/>
        <v>44377</v>
      </c>
      <c r="FO226" s="148" t="b">
        <f>IFERROR(INDEX('Avtal för korttidsarbete'!R:R,MATCH(D226,'Avtal för korttidsarbete'!$G:$G,0)),TRUE)</f>
        <v>1</v>
      </c>
      <c r="FP226" s="135" t="str">
        <f>IF(FO226,"-",INDEX('Avtal för korttidsarbete'!$D:$D,MATCH(D226,'Avtal för korttidsarbete'!$G:$G,0)))</f>
        <v>-</v>
      </c>
      <c r="FQ226" s="113" t="b">
        <f>IFERROR(G226&gt;INDEX(Uppsägningar!E:E,MATCH(C226,Uppsägningar!C:C,0)),FALSE)</f>
        <v>0</v>
      </c>
    </row>
    <row r="227" spans="1:173" x14ac:dyDescent="0.25">
      <c r="A227" s="19">
        <v>211</v>
      </c>
      <c r="B227" s="20"/>
      <c r="C227" s="183"/>
      <c r="D227" s="66"/>
      <c r="E227" s="212">
        <f>IFERROR(INDEX(Admin!$C$7:$C$10,MATCH(FP227,TblNivåValTExt,0)),0)</f>
        <v>0</v>
      </c>
      <c r="F227" s="1"/>
      <c r="G227" s="1"/>
      <c r="H227" s="78"/>
      <c r="I227" s="181"/>
      <c r="J227" s="181"/>
      <c r="K227" s="182"/>
      <c r="L227" s="182"/>
      <c r="M227" s="181"/>
      <c r="N227" s="181"/>
      <c r="O227" s="181"/>
      <c r="P227" s="182"/>
      <c r="Q227" s="182"/>
      <c r="R227" s="181"/>
      <c r="S227" s="181"/>
      <c r="T227" s="181"/>
      <c r="U227" s="182"/>
      <c r="V227" s="182"/>
      <c r="W227" s="181"/>
      <c r="X227" s="181"/>
      <c r="Y227" s="181"/>
      <c r="Z227" s="182"/>
      <c r="AA227" s="182"/>
      <c r="AB227" s="181"/>
      <c r="AC227" s="181"/>
      <c r="AD227" s="181"/>
      <c r="AE227" s="182"/>
      <c r="AF227" s="182"/>
      <c r="AG227" s="181"/>
      <c r="AH227" s="181"/>
      <c r="AI227" s="181"/>
      <c r="AJ227" s="182"/>
      <c r="AK227" s="182"/>
      <c r="AL227" s="181"/>
      <c r="AM227" s="181"/>
      <c r="AN227" s="181"/>
      <c r="AO227" s="182"/>
      <c r="AP227" s="182"/>
      <c r="AQ227" s="181"/>
      <c r="AR227" s="181"/>
      <c r="AS227" s="181"/>
      <c r="AT227" s="182"/>
      <c r="AU227" s="182"/>
      <c r="AV227" s="181"/>
      <c r="AW227" s="181"/>
      <c r="AX227" s="181"/>
      <c r="AY227" s="182"/>
      <c r="AZ227" s="182"/>
      <c r="BA227" s="181"/>
      <c r="BB227" s="181"/>
      <c r="BC227" s="181"/>
      <c r="BD227" s="182"/>
      <c r="BE227" s="182"/>
      <c r="BF227" s="181"/>
      <c r="BG227" s="180">
        <f t="shared" si="480"/>
        <v>0</v>
      </c>
      <c r="BH227" s="116" t="str">
        <f t="shared" si="481"/>
        <v/>
      </c>
      <c r="BI227" s="80" t="b">
        <f t="shared" si="429"/>
        <v>0</v>
      </c>
      <c r="BJ227" s="80" t="str">
        <f t="shared" si="430"/>
        <v/>
      </c>
      <c r="BK227" s="80" t="b">
        <f t="shared" si="482"/>
        <v>0</v>
      </c>
      <c r="BL227" s="13" t="str">
        <f t="shared" si="431"/>
        <v/>
      </c>
      <c r="BM227" s="13" t="b">
        <f t="shared" si="483"/>
        <v>0</v>
      </c>
      <c r="BN227" s="35" t="str">
        <f t="shared" si="432"/>
        <v/>
      </c>
      <c r="BO227" s="13" t="b">
        <f t="shared" si="433"/>
        <v>0</v>
      </c>
      <c r="BP227" s="35" t="str">
        <f t="shared" si="434"/>
        <v/>
      </c>
      <c r="BQ227" s="13" t="b">
        <f t="shared" si="435"/>
        <v>0</v>
      </c>
      <c r="BR227" s="35" t="str">
        <f t="shared" si="436"/>
        <v/>
      </c>
      <c r="BS227" s="35" t="b">
        <f t="shared" si="437"/>
        <v>0</v>
      </c>
      <c r="BT227" s="35" t="str">
        <f t="shared" si="438"/>
        <v/>
      </c>
      <c r="BU227" s="35" t="b">
        <f t="shared" si="439"/>
        <v>0</v>
      </c>
      <c r="BV227" s="35" t="str">
        <f t="shared" si="440"/>
        <v/>
      </c>
      <c r="BW227" s="13" t="b">
        <f t="shared" si="515"/>
        <v>0</v>
      </c>
      <c r="BX227" s="35" t="str">
        <f t="shared" si="441"/>
        <v/>
      </c>
      <c r="BY227" s="265" t="b">
        <f t="shared" si="484"/>
        <v>0</v>
      </c>
      <c r="BZ227" s="35" t="str">
        <f t="shared" si="442"/>
        <v/>
      </c>
      <c r="CA227" s="265" t="b">
        <f t="shared" si="485"/>
        <v>0</v>
      </c>
      <c r="CB227" s="35" t="str">
        <f t="shared" si="443"/>
        <v/>
      </c>
      <c r="CC227" s="272" t="b">
        <f t="shared" si="486"/>
        <v>0</v>
      </c>
      <c r="CD227" s="35" t="str">
        <f t="shared" si="444"/>
        <v/>
      </c>
      <c r="CE227" s="13" t="b">
        <f t="shared" si="445"/>
        <v>0</v>
      </c>
      <c r="CF227" s="35" t="str">
        <f t="shared" si="446"/>
        <v/>
      </c>
      <c r="CG227" s="179">
        <f t="shared" si="447"/>
        <v>0</v>
      </c>
      <c r="CH227" s="179">
        <f t="shared" si="448"/>
        <v>0</v>
      </c>
      <c r="CI227" s="218">
        <f t="shared" si="487"/>
        <v>0</v>
      </c>
      <c r="CJ227" s="218">
        <f t="shared" si="488"/>
        <v>0</v>
      </c>
      <c r="CK227" s="218">
        <f t="shared" si="489"/>
        <v>0</v>
      </c>
      <c r="CL227" s="218">
        <f t="shared" si="490"/>
        <v>0</v>
      </c>
      <c r="CM227" s="218">
        <f t="shared" si="491"/>
        <v>0</v>
      </c>
      <c r="CN227" s="218">
        <f t="shared" si="492"/>
        <v>0</v>
      </c>
      <c r="CO227" s="218">
        <f t="shared" si="493"/>
        <v>0</v>
      </c>
      <c r="CP227" s="218">
        <f t="shared" si="494"/>
        <v>0</v>
      </c>
      <c r="CQ227" s="218">
        <f t="shared" si="495"/>
        <v>0</v>
      </c>
      <c r="CR227" s="218">
        <f t="shared" si="496"/>
        <v>0</v>
      </c>
      <c r="CS227" s="14">
        <f t="shared" si="449"/>
        <v>0</v>
      </c>
      <c r="CT227" s="236">
        <f t="shared" si="450"/>
        <v>0</v>
      </c>
      <c r="CU227" s="237">
        <f t="shared" ref="CU227:DD236" si="518">IF(AND($CS227,$CT227,CU$12),MAX(0,MIN(CU$10,$CT227)-MAX(CU$9,$CS227)+1),0)</f>
        <v>0</v>
      </c>
      <c r="CV227" s="16">
        <f t="shared" si="518"/>
        <v>0</v>
      </c>
      <c r="CW227" s="16">
        <f t="shared" si="518"/>
        <v>0</v>
      </c>
      <c r="CX227" s="16">
        <f t="shared" si="518"/>
        <v>0</v>
      </c>
      <c r="CY227" s="16">
        <f t="shared" si="518"/>
        <v>0</v>
      </c>
      <c r="CZ227" s="16">
        <f t="shared" si="518"/>
        <v>0</v>
      </c>
      <c r="DA227" s="16">
        <f t="shared" si="518"/>
        <v>0</v>
      </c>
      <c r="DB227" s="16">
        <f t="shared" si="518"/>
        <v>0</v>
      </c>
      <c r="DC227" s="16">
        <f t="shared" si="518"/>
        <v>0</v>
      </c>
      <c r="DD227" s="238">
        <f t="shared" si="518"/>
        <v>0</v>
      </c>
      <c r="DE227" s="232">
        <f t="shared" ref="DE227:DN236" si="519">IF($H227&lt;=0,0,MAX(0,MIN($H227,$DE$11)))</f>
        <v>0</v>
      </c>
      <c r="DF227" s="132">
        <f t="shared" si="519"/>
        <v>0</v>
      </c>
      <c r="DG227" s="132">
        <f t="shared" si="519"/>
        <v>0</v>
      </c>
      <c r="DH227" s="132">
        <f t="shared" si="519"/>
        <v>0</v>
      </c>
      <c r="DI227" s="132">
        <f t="shared" si="519"/>
        <v>0</v>
      </c>
      <c r="DJ227" s="132">
        <f t="shared" si="519"/>
        <v>0</v>
      </c>
      <c r="DK227" s="132">
        <f t="shared" si="519"/>
        <v>0</v>
      </c>
      <c r="DL227" s="132">
        <f t="shared" si="519"/>
        <v>0</v>
      </c>
      <c r="DM227" s="132">
        <f t="shared" si="519"/>
        <v>0</v>
      </c>
      <c r="DN227" s="233">
        <f t="shared" si="519"/>
        <v>0</v>
      </c>
      <c r="DO227" s="232">
        <f t="shared" si="451"/>
        <v>0</v>
      </c>
      <c r="DP227" s="132">
        <f t="shared" si="452"/>
        <v>0</v>
      </c>
      <c r="DQ227" s="132">
        <f t="shared" si="453"/>
        <v>0</v>
      </c>
      <c r="DR227" s="132">
        <f t="shared" si="454"/>
        <v>0</v>
      </c>
      <c r="DS227" s="132">
        <f t="shared" si="455"/>
        <v>0</v>
      </c>
      <c r="DT227" s="132">
        <f t="shared" si="456"/>
        <v>0</v>
      </c>
      <c r="DU227" s="132">
        <f t="shared" si="457"/>
        <v>0</v>
      </c>
      <c r="DV227" s="132">
        <f t="shared" si="458"/>
        <v>0</v>
      </c>
      <c r="DW227" s="132">
        <f t="shared" si="459"/>
        <v>0</v>
      </c>
      <c r="DX227" s="233">
        <f t="shared" si="460"/>
        <v>0</v>
      </c>
      <c r="DY227" s="231" t="b">
        <f t="shared" si="497"/>
        <v>0</v>
      </c>
      <c r="DZ227" s="163"/>
      <c r="EA227" s="226" t="str">
        <f t="shared" si="498"/>
        <v/>
      </c>
      <c r="EB227" s="178" t="str">
        <f t="shared" si="499"/>
        <v/>
      </c>
      <c r="EC227" s="178" t="str">
        <f t="shared" si="500"/>
        <v/>
      </c>
      <c r="ED227" s="178" t="str">
        <f t="shared" si="501"/>
        <v/>
      </c>
      <c r="EE227" s="178" t="str">
        <f t="shared" si="502"/>
        <v/>
      </c>
      <c r="EF227" s="178" t="str">
        <f t="shared" si="503"/>
        <v/>
      </c>
      <c r="EG227" s="178" t="str">
        <f t="shared" si="504"/>
        <v/>
      </c>
      <c r="EH227" s="178" t="str">
        <f t="shared" si="505"/>
        <v/>
      </c>
      <c r="EI227" s="178" t="str">
        <f t="shared" si="506"/>
        <v/>
      </c>
      <c r="EJ227" s="227" t="str">
        <f t="shared" si="507"/>
        <v/>
      </c>
      <c r="EK227" s="230" t="str">
        <f t="shared" si="461"/>
        <v/>
      </c>
      <c r="EL227" s="177" t="str">
        <f t="shared" si="462"/>
        <v/>
      </c>
      <c r="EM227" s="177" t="str">
        <f t="shared" si="463"/>
        <v/>
      </c>
      <c r="EN227" s="177" t="str">
        <f t="shared" si="464"/>
        <v/>
      </c>
      <c r="EO227" s="177" t="str">
        <f t="shared" si="465"/>
        <v/>
      </c>
      <c r="EP227" s="177" t="str">
        <f t="shared" si="466"/>
        <v/>
      </c>
      <c r="EQ227" s="177" t="str">
        <f t="shared" si="467"/>
        <v/>
      </c>
      <c r="ER227" s="177" t="str">
        <f t="shared" si="468"/>
        <v/>
      </c>
      <c r="ES227" s="177" t="str">
        <f t="shared" si="469"/>
        <v/>
      </c>
      <c r="ET227" s="177" t="str">
        <f t="shared" si="470"/>
        <v/>
      </c>
      <c r="EU227" s="229" t="e">
        <f t="shared" si="471"/>
        <v>#VALUE!</v>
      </c>
      <c r="EV227" s="27" t="e">
        <f t="shared" si="472"/>
        <v>#VALUE!</v>
      </c>
      <c r="EW227" s="27" t="e">
        <f t="shared" si="473"/>
        <v>#VALUE!</v>
      </c>
      <c r="EX227" s="28" t="e">
        <f t="shared" si="474"/>
        <v>#VALUE!</v>
      </c>
      <c r="EY227" s="28" t="e">
        <f t="shared" si="475"/>
        <v>#VALUE!</v>
      </c>
      <c r="EZ227" s="28" t="b">
        <f t="shared" si="476"/>
        <v>0</v>
      </c>
      <c r="FA227" s="176" t="str">
        <f t="shared" si="477"/>
        <v/>
      </c>
      <c r="FB227" s="27" t="e" cm="1">
        <f t="array" aca="1" ref="FB227" ca="1">TEXT(RIGHT(10-RIGHT(SUM(INDEX(1*(MID(MID(C227,1,1)*2,ROW(INDIRECT("1:"&amp;LEN(MID(C227,1,1)*2))),1)),,))+MID(C227,2,1)+
SUM(INDEX(1*(MID(MID(C227,3,1)*2,ROW(INDIRECT("1:"&amp;LEN(MID(C227,3,1)*2))),1)),,))+MID(C227,4,1)+
SUM(INDEX(1*(MID(MID(C227,5,1)*2,ROW(INDIRECT("1:"&amp;LEN(MID(C227,5,1)*2))),1)),,))+MID(C227,6,1)+
SUM(INDEX(1*(MID(MID(C227,8,1)*2,ROW(INDIRECT("1:"&amp;LEN(MID(C227,8,1)*2))),1)),,))+MID(C227,9,1)+
SUM(INDEX(1*(MID(MID(C227,10,1)*2,ROW(INDIRECT("1:"&amp;LEN(MID(C227,10,1)*2))),1)),,)),1),1),"0")</f>
        <v>#VALUE!</v>
      </c>
      <c r="FC227" s="27" t="str">
        <f t="shared" si="478"/>
        <v/>
      </c>
      <c r="FD227" s="29" t="b">
        <f t="shared" si="479"/>
        <v>0</v>
      </c>
      <c r="FE227" s="112" t="b">
        <f>IFERROR(MATCH(D227,'Avtal för korttidsarbete'!$G$13:$G$1012,0),TRUE)</f>
        <v>1</v>
      </c>
      <c r="FF227" s="112" t="b">
        <f t="shared" si="508"/>
        <v>0</v>
      </c>
      <c r="FG227" s="113" t="str" cm="1">
        <f t="array" ref="FG227">IF(FE227=TRUE,"x",INDEX('Avtal för korttidsarbete'!$E$13:$E$1012,$FE227))</f>
        <v>x</v>
      </c>
      <c r="FH227" s="113" t="str" cm="1">
        <f t="array" ref="FH227">IF(FE227=TRUE,"x",INDEX('Avtal för korttidsarbete'!$F$13:$F$1012,$FE227))</f>
        <v>x</v>
      </c>
      <c r="FI227" s="112" t="b">
        <f t="shared" si="509"/>
        <v>0</v>
      </c>
      <c r="FJ227" s="135">
        <f t="shared" si="510"/>
        <v>44166</v>
      </c>
      <c r="FK227" s="135">
        <f t="shared" si="511"/>
        <v>44377</v>
      </c>
      <c r="FL227" s="112" t="b">
        <f t="shared" si="512"/>
        <v>0</v>
      </c>
      <c r="FM227" s="113">
        <f t="shared" si="513"/>
        <v>44166</v>
      </c>
      <c r="FN227" s="135">
        <f t="shared" si="514"/>
        <v>44377</v>
      </c>
      <c r="FO227" s="148" t="b">
        <f>IFERROR(INDEX('Avtal för korttidsarbete'!R:R,MATCH(D227,'Avtal för korttidsarbete'!$G:$G,0)),TRUE)</f>
        <v>1</v>
      </c>
      <c r="FP227" s="135" t="str">
        <f>IF(FO227,"-",INDEX('Avtal för korttidsarbete'!$D:$D,MATCH(D227,'Avtal för korttidsarbete'!$G:$G,0)))</f>
        <v>-</v>
      </c>
      <c r="FQ227" s="113" t="b">
        <f>IFERROR(G227&gt;INDEX(Uppsägningar!E:E,MATCH(C227,Uppsägningar!C:C,0)),FALSE)</f>
        <v>0</v>
      </c>
    </row>
    <row r="228" spans="1:173" x14ac:dyDescent="0.25">
      <c r="A228" s="19">
        <v>212</v>
      </c>
      <c r="B228" s="20"/>
      <c r="C228" s="183"/>
      <c r="D228" s="66"/>
      <c r="E228" s="212">
        <f>IFERROR(INDEX(Admin!$C$7:$C$10,MATCH(FP228,TblNivåValTExt,0)),0)</f>
        <v>0</v>
      </c>
      <c r="F228" s="1"/>
      <c r="G228" s="1"/>
      <c r="H228" s="78"/>
      <c r="I228" s="181"/>
      <c r="J228" s="181"/>
      <c r="K228" s="182"/>
      <c r="L228" s="182"/>
      <c r="M228" s="181"/>
      <c r="N228" s="181"/>
      <c r="O228" s="181"/>
      <c r="P228" s="182"/>
      <c r="Q228" s="182"/>
      <c r="R228" s="181"/>
      <c r="S228" s="181"/>
      <c r="T228" s="181"/>
      <c r="U228" s="182"/>
      <c r="V228" s="182"/>
      <c r="W228" s="181"/>
      <c r="X228" s="181"/>
      <c r="Y228" s="181"/>
      <c r="Z228" s="182"/>
      <c r="AA228" s="182"/>
      <c r="AB228" s="181"/>
      <c r="AC228" s="181"/>
      <c r="AD228" s="181"/>
      <c r="AE228" s="182"/>
      <c r="AF228" s="182"/>
      <c r="AG228" s="181"/>
      <c r="AH228" s="181"/>
      <c r="AI228" s="181"/>
      <c r="AJ228" s="182"/>
      <c r="AK228" s="182"/>
      <c r="AL228" s="181"/>
      <c r="AM228" s="181"/>
      <c r="AN228" s="181"/>
      <c r="AO228" s="182"/>
      <c r="AP228" s="182"/>
      <c r="AQ228" s="181"/>
      <c r="AR228" s="181"/>
      <c r="AS228" s="181"/>
      <c r="AT228" s="182"/>
      <c r="AU228" s="182"/>
      <c r="AV228" s="181"/>
      <c r="AW228" s="181"/>
      <c r="AX228" s="181"/>
      <c r="AY228" s="182"/>
      <c r="AZ228" s="182"/>
      <c r="BA228" s="181"/>
      <c r="BB228" s="181"/>
      <c r="BC228" s="181"/>
      <c r="BD228" s="182"/>
      <c r="BE228" s="182"/>
      <c r="BF228" s="181"/>
      <c r="BG228" s="180">
        <f t="shared" si="480"/>
        <v>0</v>
      </c>
      <c r="BH228" s="116" t="str">
        <f t="shared" si="481"/>
        <v/>
      </c>
      <c r="BI228" s="80" t="b">
        <f t="shared" si="429"/>
        <v>0</v>
      </c>
      <c r="BJ228" s="80" t="str">
        <f t="shared" si="430"/>
        <v/>
      </c>
      <c r="BK228" s="80" t="b">
        <f t="shared" si="482"/>
        <v>0</v>
      </c>
      <c r="BL228" s="13" t="str">
        <f t="shared" si="431"/>
        <v/>
      </c>
      <c r="BM228" s="13" t="b">
        <f t="shared" si="483"/>
        <v>0</v>
      </c>
      <c r="BN228" s="35" t="str">
        <f t="shared" si="432"/>
        <v/>
      </c>
      <c r="BO228" s="13" t="b">
        <f t="shared" si="433"/>
        <v>0</v>
      </c>
      <c r="BP228" s="35" t="str">
        <f t="shared" si="434"/>
        <v/>
      </c>
      <c r="BQ228" s="13" t="b">
        <f t="shared" si="435"/>
        <v>0</v>
      </c>
      <c r="BR228" s="35" t="str">
        <f t="shared" si="436"/>
        <v/>
      </c>
      <c r="BS228" s="35" t="b">
        <f t="shared" si="437"/>
        <v>0</v>
      </c>
      <c r="BT228" s="35" t="str">
        <f t="shared" si="438"/>
        <v/>
      </c>
      <c r="BU228" s="35" t="b">
        <f t="shared" si="439"/>
        <v>0</v>
      </c>
      <c r="BV228" s="35" t="str">
        <f t="shared" si="440"/>
        <v/>
      </c>
      <c r="BW228" s="13" t="b">
        <f t="shared" si="515"/>
        <v>0</v>
      </c>
      <c r="BX228" s="35" t="str">
        <f t="shared" si="441"/>
        <v/>
      </c>
      <c r="BY228" s="265" t="b">
        <f t="shared" si="484"/>
        <v>0</v>
      </c>
      <c r="BZ228" s="35" t="str">
        <f t="shared" si="442"/>
        <v/>
      </c>
      <c r="CA228" s="265" t="b">
        <f t="shared" si="485"/>
        <v>0</v>
      </c>
      <c r="CB228" s="35" t="str">
        <f t="shared" si="443"/>
        <v/>
      </c>
      <c r="CC228" s="272" t="b">
        <f t="shared" si="486"/>
        <v>0</v>
      </c>
      <c r="CD228" s="35" t="str">
        <f t="shared" si="444"/>
        <v/>
      </c>
      <c r="CE228" s="13" t="b">
        <f t="shared" si="445"/>
        <v>0</v>
      </c>
      <c r="CF228" s="35" t="str">
        <f t="shared" si="446"/>
        <v/>
      </c>
      <c r="CG228" s="179">
        <f t="shared" si="447"/>
        <v>0</v>
      </c>
      <c r="CH228" s="179">
        <f t="shared" si="448"/>
        <v>0</v>
      </c>
      <c r="CI228" s="218">
        <f t="shared" si="487"/>
        <v>0</v>
      </c>
      <c r="CJ228" s="218">
        <f t="shared" si="488"/>
        <v>0</v>
      </c>
      <c r="CK228" s="218">
        <f t="shared" si="489"/>
        <v>0</v>
      </c>
      <c r="CL228" s="218">
        <f t="shared" si="490"/>
        <v>0</v>
      </c>
      <c r="CM228" s="218">
        <f t="shared" si="491"/>
        <v>0</v>
      </c>
      <c r="CN228" s="218">
        <f t="shared" si="492"/>
        <v>0</v>
      </c>
      <c r="CO228" s="218">
        <f t="shared" si="493"/>
        <v>0</v>
      </c>
      <c r="CP228" s="218">
        <f t="shared" si="494"/>
        <v>0</v>
      </c>
      <c r="CQ228" s="218">
        <f t="shared" si="495"/>
        <v>0</v>
      </c>
      <c r="CR228" s="218">
        <f t="shared" si="496"/>
        <v>0</v>
      </c>
      <c r="CS228" s="14">
        <f t="shared" si="449"/>
        <v>0</v>
      </c>
      <c r="CT228" s="236">
        <f t="shared" si="450"/>
        <v>0</v>
      </c>
      <c r="CU228" s="237">
        <f t="shared" si="518"/>
        <v>0</v>
      </c>
      <c r="CV228" s="16">
        <f t="shared" si="518"/>
        <v>0</v>
      </c>
      <c r="CW228" s="16">
        <f t="shared" si="518"/>
        <v>0</v>
      </c>
      <c r="CX228" s="16">
        <f t="shared" si="518"/>
        <v>0</v>
      </c>
      <c r="CY228" s="16">
        <f t="shared" si="518"/>
        <v>0</v>
      </c>
      <c r="CZ228" s="16">
        <f t="shared" si="518"/>
        <v>0</v>
      </c>
      <c r="DA228" s="16">
        <f t="shared" si="518"/>
        <v>0</v>
      </c>
      <c r="DB228" s="16">
        <f t="shared" si="518"/>
        <v>0</v>
      </c>
      <c r="DC228" s="16">
        <f t="shared" si="518"/>
        <v>0</v>
      </c>
      <c r="DD228" s="238">
        <f t="shared" si="518"/>
        <v>0</v>
      </c>
      <c r="DE228" s="232">
        <f t="shared" si="519"/>
        <v>0</v>
      </c>
      <c r="DF228" s="132">
        <f t="shared" si="519"/>
        <v>0</v>
      </c>
      <c r="DG228" s="132">
        <f t="shared" si="519"/>
        <v>0</v>
      </c>
      <c r="DH228" s="132">
        <f t="shared" si="519"/>
        <v>0</v>
      </c>
      <c r="DI228" s="132">
        <f t="shared" si="519"/>
        <v>0</v>
      </c>
      <c r="DJ228" s="132">
        <f t="shared" si="519"/>
        <v>0</v>
      </c>
      <c r="DK228" s="132">
        <f t="shared" si="519"/>
        <v>0</v>
      </c>
      <c r="DL228" s="132">
        <f t="shared" si="519"/>
        <v>0</v>
      </c>
      <c r="DM228" s="132">
        <f t="shared" si="519"/>
        <v>0</v>
      </c>
      <c r="DN228" s="233">
        <f t="shared" si="519"/>
        <v>0</v>
      </c>
      <c r="DO228" s="232">
        <f t="shared" si="451"/>
        <v>0</v>
      </c>
      <c r="DP228" s="132">
        <f t="shared" si="452"/>
        <v>0</v>
      </c>
      <c r="DQ228" s="132">
        <f t="shared" si="453"/>
        <v>0</v>
      </c>
      <c r="DR228" s="132">
        <f t="shared" si="454"/>
        <v>0</v>
      </c>
      <c r="DS228" s="132">
        <f t="shared" si="455"/>
        <v>0</v>
      </c>
      <c r="DT228" s="132">
        <f t="shared" si="456"/>
        <v>0</v>
      </c>
      <c r="DU228" s="132">
        <f t="shared" si="457"/>
        <v>0</v>
      </c>
      <c r="DV228" s="132">
        <f t="shared" si="458"/>
        <v>0</v>
      </c>
      <c r="DW228" s="132">
        <f t="shared" si="459"/>
        <v>0</v>
      </c>
      <c r="DX228" s="233">
        <f t="shared" si="460"/>
        <v>0</v>
      </c>
      <c r="DY228" s="231" t="b">
        <f t="shared" si="497"/>
        <v>0</v>
      </c>
      <c r="DZ228" s="163"/>
      <c r="EA228" s="226" t="str">
        <f t="shared" si="498"/>
        <v/>
      </c>
      <c r="EB228" s="178" t="str">
        <f t="shared" si="499"/>
        <v/>
      </c>
      <c r="EC228" s="178" t="str">
        <f t="shared" si="500"/>
        <v/>
      </c>
      <c r="ED228" s="178" t="str">
        <f t="shared" si="501"/>
        <v/>
      </c>
      <c r="EE228" s="178" t="str">
        <f t="shared" si="502"/>
        <v/>
      </c>
      <c r="EF228" s="178" t="str">
        <f t="shared" si="503"/>
        <v/>
      </c>
      <c r="EG228" s="178" t="str">
        <f t="shared" si="504"/>
        <v/>
      </c>
      <c r="EH228" s="178" t="str">
        <f t="shared" si="505"/>
        <v/>
      </c>
      <c r="EI228" s="178" t="str">
        <f t="shared" si="506"/>
        <v/>
      </c>
      <c r="EJ228" s="227" t="str">
        <f t="shared" si="507"/>
        <v/>
      </c>
      <c r="EK228" s="230" t="str">
        <f t="shared" si="461"/>
        <v/>
      </c>
      <c r="EL228" s="177" t="str">
        <f t="shared" si="462"/>
        <v/>
      </c>
      <c r="EM228" s="177" t="str">
        <f t="shared" si="463"/>
        <v/>
      </c>
      <c r="EN228" s="177" t="str">
        <f t="shared" si="464"/>
        <v/>
      </c>
      <c r="EO228" s="177" t="str">
        <f t="shared" si="465"/>
        <v/>
      </c>
      <c r="EP228" s="177" t="str">
        <f t="shared" si="466"/>
        <v/>
      </c>
      <c r="EQ228" s="177" t="str">
        <f t="shared" si="467"/>
        <v/>
      </c>
      <c r="ER228" s="177" t="str">
        <f t="shared" si="468"/>
        <v/>
      </c>
      <c r="ES228" s="177" t="str">
        <f t="shared" si="469"/>
        <v/>
      </c>
      <c r="ET228" s="177" t="str">
        <f t="shared" si="470"/>
        <v/>
      </c>
      <c r="EU228" s="229" t="e">
        <f t="shared" si="471"/>
        <v>#VALUE!</v>
      </c>
      <c r="EV228" s="27" t="e">
        <f t="shared" si="472"/>
        <v>#VALUE!</v>
      </c>
      <c r="EW228" s="27" t="e">
        <f t="shared" si="473"/>
        <v>#VALUE!</v>
      </c>
      <c r="EX228" s="28" t="e">
        <f t="shared" si="474"/>
        <v>#VALUE!</v>
      </c>
      <c r="EY228" s="28" t="e">
        <f t="shared" si="475"/>
        <v>#VALUE!</v>
      </c>
      <c r="EZ228" s="28" t="b">
        <f t="shared" si="476"/>
        <v>0</v>
      </c>
      <c r="FA228" s="176" t="str">
        <f t="shared" si="477"/>
        <v/>
      </c>
      <c r="FB228" s="27" t="e" cm="1">
        <f t="array" aca="1" ref="FB228" ca="1">TEXT(RIGHT(10-RIGHT(SUM(INDEX(1*(MID(MID(C228,1,1)*2,ROW(INDIRECT("1:"&amp;LEN(MID(C228,1,1)*2))),1)),,))+MID(C228,2,1)+
SUM(INDEX(1*(MID(MID(C228,3,1)*2,ROW(INDIRECT("1:"&amp;LEN(MID(C228,3,1)*2))),1)),,))+MID(C228,4,1)+
SUM(INDEX(1*(MID(MID(C228,5,1)*2,ROW(INDIRECT("1:"&amp;LEN(MID(C228,5,1)*2))),1)),,))+MID(C228,6,1)+
SUM(INDEX(1*(MID(MID(C228,8,1)*2,ROW(INDIRECT("1:"&amp;LEN(MID(C228,8,1)*2))),1)),,))+MID(C228,9,1)+
SUM(INDEX(1*(MID(MID(C228,10,1)*2,ROW(INDIRECT("1:"&amp;LEN(MID(C228,10,1)*2))),1)),,)),1),1),"0")</f>
        <v>#VALUE!</v>
      </c>
      <c r="FC228" s="27" t="str">
        <f t="shared" si="478"/>
        <v/>
      </c>
      <c r="FD228" s="29" t="b">
        <f t="shared" si="479"/>
        <v>0</v>
      </c>
      <c r="FE228" s="112" t="b">
        <f>IFERROR(MATCH(D228,'Avtal för korttidsarbete'!$G$13:$G$1012,0),TRUE)</f>
        <v>1</v>
      </c>
      <c r="FF228" s="112" t="b">
        <f t="shared" si="508"/>
        <v>0</v>
      </c>
      <c r="FG228" s="113" t="str" cm="1">
        <f t="array" ref="FG228">IF(FE228=TRUE,"x",INDEX('Avtal för korttidsarbete'!$E$13:$E$1012,$FE228))</f>
        <v>x</v>
      </c>
      <c r="FH228" s="113" t="str" cm="1">
        <f t="array" ref="FH228">IF(FE228=TRUE,"x",INDEX('Avtal för korttidsarbete'!$F$13:$F$1012,$FE228))</f>
        <v>x</v>
      </c>
      <c r="FI228" s="112" t="b">
        <f t="shared" si="509"/>
        <v>0</v>
      </c>
      <c r="FJ228" s="135">
        <f t="shared" si="510"/>
        <v>44166</v>
      </c>
      <c r="FK228" s="135">
        <f t="shared" si="511"/>
        <v>44377</v>
      </c>
      <c r="FL228" s="112" t="b">
        <f t="shared" si="512"/>
        <v>0</v>
      </c>
      <c r="FM228" s="113">
        <f t="shared" si="513"/>
        <v>44166</v>
      </c>
      <c r="FN228" s="135">
        <f t="shared" si="514"/>
        <v>44377</v>
      </c>
      <c r="FO228" s="148" t="b">
        <f>IFERROR(INDEX('Avtal för korttidsarbete'!R:R,MATCH(D228,'Avtal för korttidsarbete'!$G:$G,0)),TRUE)</f>
        <v>1</v>
      </c>
      <c r="FP228" s="135" t="str">
        <f>IF(FO228,"-",INDEX('Avtal för korttidsarbete'!$D:$D,MATCH(D228,'Avtal för korttidsarbete'!$G:$G,0)))</f>
        <v>-</v>
      </c>
      <c r="FQ228" s="113" t="b">
        <f>IFERROR(G228&gt;INDEX(Uppsägningar!E:E,MATCH(C228,Uppsägningar!C:C,0)),FALSE)</f>
        <v>0</v>
      </c>
    </row>
    <row r="229" spans="1:173" x14ac:dyDescent="0.25">
      <c r="A229" s="19">
        <v>213</v>
      </c>
      <c r="B229" s="20"/>
      <c r="C229" s="183"/>
      <c r="D229" s="66"/>
      <c r="E229" s="212">
        <f>IFERROR(INDEX(Admin!$C$7:$C$10,MATCH(FP229,TblNivåValTExt,0)),0)</f>
        <v>0</v>
      </c>
      <c r="F229" s="1"/>
      <c r="G229" s="1"/>
      <c r="H229" s="78"/>
      <c r="I229" s="181"/>
      <c r="J229" s="181"/>
      <c r="K229" s="182"/>
      <c r="L229" s="182"/>
      <c r="M229" s="181"/>
      <c r="N229" s="181"/>
      <c r="O229" s="181"/>
      <c r="P229" s="182"/>
      <c r="Q229" s="182"/>
      <c r="R229" s="181"/>
      <c r="S229" s="181"/>
      <c r="T229" s="181"/>
      <c r="U229" s="182"/>
      <c r="V229" s="182"/>
      <c r="W229" s="181"/>
      <c r="X229" s="181"/>
      <c r="Y229" s="181"/>
      <c r="Z229" s="182"/>
      <c r="AA229" s="182"/>
      <c r="AB229" s="181"/>
      <c r="AC229" s="181"/>
      <c r="AD229" s="181"/>
      <c r="AE229" s="182"/>
      <c r="AF229" s="182"/>
      <c r="AG229" s="181"/>
      <c r="AH229" s="181"/>
      <c r="AI229" s="181"/>
      <c r="AJ229" s="182"/>
      <c r="AK229" s="182"/>
      <c r="AL229" s="181"/>
      <c r="AM229" s="181"/>
      <c r="AN229" s="181"/>
      <c r="AO229" s="182"/>
      <c r="AP229" s="182"/>
      <c r="AQ229" s="181"/>
      <c r="AR229" s="181"/>
      <c r="AS229" s="181"/>
      <c r="AT229" s="182"/>
      <c r="AU229" s="182"/>
      <c r="AV229" s="181"/>
      <c r="AW229" s="181"/>
      <c r="AX229" s="181"/>
      <c r="AY229" s="182"/>
      <c r="AZ229" s="182"/>
      <c r="BA229" s="181"/>
      <c r="BB229" s="181"/>
      <c r="BC229" s="181"/>
      <c r="BD229" s="182"/>
      <c r="BE229" s="182"/>
      <c r="BF229" s="181"/>
      <c r="BG229" s="180">
        <f t="shared" si="480"/>
        <v>0</v>
      </c>
      <c r="BH229" s="116" t="str">
        <f t="shared" si="481"/>
        <v/>
      </c>
      <c r="BI229" s="80" t="b">
        <f t="shared" si="429"/>
        <v>0</v>
      </c>
      <c r="BJ229" s="80" t="str">
        <f t="shared" si="430"/>
        <v/>
      </c>
      <c r="BK229" s="80" t="b">
        <f t="shared" si="482"/>
        <v>0</v>
      </c>
      <c r="BL229" s="13" t="str">
        <f t="shared" si="431"/>
        <v/>
      </c>
      <c r="BM229" s="13" t="b">
        <f t="shared" si="483"/>
        <v>0</v>
      </c>
      <c r="BN229" s="35" t="str">
        <f t="shared" si="432"/>
        <v/>
      </c>
      <c r="BO229" s="13" t="b">
        <f t="shared" si="433"/>
        <v>0</v>
      </c>
      <c r="BP229" s="35" t="str">
        <f t="shared" si="434"/>
        <v/>
      </c>
      <c r="BQ229" s="13" t="b">
        <f t="shared" si="435"/>
        <v>0</v>
      </c>
      <c r="BR229" s="35" t="str">
        <f t="shared" si="436"/>
        <v/>
      </c>
      <c r="BS229" s="35" t="b">
        <f t="shared" si="437"/>
        <v>0</v>
      </c>
      <c r="BT229" s="35" t="str">
        <f t="shared" si="438"/>
        <v/>
      </c>
      <c r="BU229" s="35" t="b">
        <f t="shared" si="439"/>
        <v>0</v>
      </c>
      <c r="BV229" s="35" t="str">
        <f t="shared" si="440"/>
        <v/>
      </c>
      <c r="BW229" s="13" t="b">
        <f t="shared" si="515"/>
        <v>0</v>
      </c>
      <c r="BX229" s="35" t="str">
        <f t="shared" si="441"/>
        <v/>
      </c>
      <c r="BY229" s="265" t="b">
        <f t="shared" si="484"/>
        <v>0</v>
      </c>
      <c r="BZ229" s="35" t="str">
        <f t="shared" si="442"/>
        <v/>
      </c>
      <c r="CA229" s="265" t="b">
        <f t="shared" si="485"/>
        <v>0</v>
      </c>
      <c r="CB229" s="35" t="str">
        <f t="shared" si="443"/>
        <v/>
      </c>
      <c r="CC229" s="272" t="b">
        <f t="shared" si="486"/>
        <v>0</v>
      </c>
      <c r="CD229" s="35" t="str">
        <f t="shared" si="444"/>
        <v/>
      </c>
      <c r="CE229" s="13" t="b">
        <f t="shared" si="445"/>
        <v>0</v>
      </c>
      <c r="CF229" s="35" t="str">
        <f t="shared" si="446"/>
        <v/>
      </c>
      <c r="CG229" s="179">
        <f t="shared" si="447"/>
        <v>0</v>
      </c>
      <c r="CH229" s="179">
        <f t="shared" si="448"/>
        <v>0</v>
      </c>
      <c r="CI229" s="218">
        <f t="shared" si="487"/>
        <v>0</v>
      </c>
      <c r="CJ229" s="218">
        <f t="shared" si="488"/>
        <v>0</v>
      </c>
      <c r="CK229" s="218">
        <f t="shared" si="489"/>
        <v>0</v>
      </c>
      <c r="CL229" s="218">
        <f t="shared" si="490"/>
        <v>0</v>
      </c>
      <c r="CM229" s="218">
        <f t="shared" si="491"/>
        <v>0</v>
      </c>
      <c r="CN229" s="218">
        <f t="shared" si="492"/>
        <v>0</v>
      </c>
      <c r="CO229" s="218">
        <f t="shared" si="493"/>
        <v>0</v>
      </c>
      <c r="CP229" s="218">
        <f t="shared" si="494"/>
        <v>0</v>
      </c>
      <c r="CQ229" s="218">
        <f t="shared" si="495"/>
        <v>0</v>
      </c>
      <c r="CR229" s="218">
        <f t="shared" si="496"/>
        <v>0</v>
      </c>
      <c r="CS229" s="14">
        <f t="shared" si="449"/>
        <v>0</v>
      </c>
      <c r="CT229" s="236">
        <f t="shared" si="450"/>
        <v>0</v>
      </c>
      <c r="CU229" s="237">
        <f t="shared" si="518"/>
        <v>0</v>
      </c>
      <c r="CV229" s="16">
        <f t="shared" si="518"/>
        <v>0</v>
      </c>
      <c r="CW229" s="16">
        <f t="shared" si="518"/>
        <v>0</v>
      </c>
      <c r="CX229" s="16">
        <f t="shared" si="518"/>
        <v>0</v>
      </c>
      <c r="CY229" s="16">
        <f t="shared" si="518"/>
        <v>0</v>
      </c>
      <c r="CZ229" s="16">
        <f t="shared" si="518"/>
        <v>0</v>
      </c>
      <c r="DA229" s="16">
        <f t="shared" si="518"/>
        <v>0</v>
      </c>
      <c r="DB229" s="16">
        <f t="shared" si="518"/>
        <v>0</v>
      </c>
      <c r="DC229" s="16">
        <f t="shared" si="518"/>
        <v>0</v>
      </c>
      <c r="DD229" s="238">
        <f t="shared" si="518"/>
        <v>0</v>
      </c>
      <c r="DE229" s="232">
        <f t="shared" si="519"/>
        <v>0</v>
      </c>
      <c r="DF229" s="132">
        <f t="shared" si="519"/>
        <v>0</v>
      </c>
      <c r="DG229" s="132">
        <f t="shared" si="519"/>
        <v>0</v>
      </c>
      <c r="DH229" s="132">
        <f t="shared" si="519"/>
        <v>0</v>
      </c>
      <c r="DI229" s="132">
        <f t="shared" si="519"/>
        <v>0</v>
      </c>
      <c r="DJ229" s="132">
        <f t="shared" si="519"/>
        <v>0</v>
      </c>
      <c r="DK229" s="132">
        <f t="shared" si="519"/>
        <v>0</v>
      </c>
      <c r="DL229" s="132">
        <f t="shared" si="519"/>
        <v>0</v>
      </c>
      <c r="DM229" s="132">
        <f t="shared" si="519"/>
        <v>0</v>
      </c>
      <c r="DN229" s="233">
        <f t="shared" si="519"/>
        <v>0</v>
      </c>
      <c r="DO229" s="232">
        <f t="shared" si="451"/>
        <v>0</v>
      </c>
      <c r="DP229" s="132">
        <f t="shared" si="452"/>
        <v>0</v>
      </c>
      <c r="DQ229" s="132">
        <f t="shared" si="453"/>
        <v>0</v>
      </c>
      <c r="DR229" s="132">
        <f t="shared" si="454"/>
        <v>0</v>
      </c>
      <c r="DS229" s="132">
        <f t="shared" si="455"/>
        <v>0</v>
      </c>
      <c r="DT229" s="132">
        <f t="shared" si="456"/>
        <v>0</v>
      </c>
      <c r="DU229" s="132">
        <f t="shared" si="457"/>
        <v>0</v>
      </c>
      <c r="DV229" s="132">
        <f t="shared" si="458"/>
        <v>0</v>
      </c>
      <c r="DW229" s="132">
        <f t="shared" si="459"/>
        <v>0</v>
      </c>
      <c r="DX229" s="233">
        <f t="shared" si="460"/>
        <v>0</v>
      </c>
      <c r="DY229" s="231" t="b">
        <f t="shared" si="497"/>
        <v>0</v>
      </c>
      <c r="DZ229" s="163"/>
      <c r="EA229" s="226" t="str">
        <f t="shared" si="498"/>
        <v/>
      </c>
      <c r="EB229" s="178" t="str">
        <f t="shared" si="499"/>
        <v/>
      </c>
      <c r="EC229" s="178" t="str">
        <f t="shared" si="500"/>
        <v/>
      </c>
      <c r="ED229" s="178" t="str">
        <f t="shared" si="501"/>
        <v/>
      </c>
      <c r="EE229" s="178" t="str">
        <f t="shared" si="502"/>
        <v/>
      </c>
      <c r="EF229" s="178" t="str">
        <f t="shared" si="503"/>
        <v/>
      </c>
      <c r="EG229" s="178" t="str">
        <f t="shared" si="504"/>
        <v/>
      </c>
      <c r="EH229" s="178" t="str">
        <f t="shared" si="505"/>
        <v/>
      </c>
      <c r="EI229" s="178" t="str">
        <f t="shared" si="506"/>
        <v/>
      </c>
      <c r="EJ229" s="227" t="str">
        <f t="shared" si="507"/>
        <v/>
      </c>
      <c r="EK229" s="230" t="str">
        <f t="shared" si="461"/>
        <v/>
      </c>
      <c r="EL229" s="177" t="str">
        <f t="shared" si="462"/>
        <v/>
      </c>
      <c r="EM229" s="177" t="str">
        <f t="shared" si="463"/>
        <v/>
      </c>
      <c r="EN229" s="177" t="str">
        <f t="shared" si="464"/>
        <v/>
      </c>
      <c r="EO229" s="177" t="str">
        <f t="shared" si="465"/>
        <v/>
      </c>
      <c r="EP229" s="177" t="str">
        <f t="shared" si="466"/>
        <v/>
      </c>
      <c r="EQ229" s="177" t="str">
        <f t="shared" si="467"/>
        <v/>
      </c>
      <c r="ER229" s="177" t="str">
        <f t="shared" si="468"/>
        <v/>
      </c>
      <c r="ES229" s="177" t="str">
        <f t="shared" si="469"/>
        <v/>
      </c>
      <c r="ET229" s="177" t="str">
        <f t="shared" si="470"/>
        <v/>
      </c>
      <c r="EU229" s="229" t="e">
        <f t="shared" si="471"/>
        <v>#VALUE!</v>
      </c>
      <c r="EV229" s="27" t="e">
        <f t="shared" si="472"/>
        <v>#VALUE!</v>
      </c>
      <c r="EW229" s="27" t="e">
        <f t="shared" si="473"/>
        <v>#VALUE!</v>
      </c>
      <c r="EX229" s="28" t="e">
        <f t="shared" si="474"/>
        <v>#VALUE!</v>
      </c>
      <c r="EY229" s="28" t="e">
        <f t="shared" si="475"/>
        <v>#VALUE!</v>
      </c>
      <c r="EZ229" s="28" t="b">
        <f t="shared" si="476"/>
        <v>0</v>
      </c>
      <c r="FA229" s="176" t="str">
        <f t="shared" si="477"/>
        <v/>
      </c>
      <c r="FB229" s="27" t="e" cm="1">
        <f t="array" aca="1" ref="FB229" ca="1">TEXT(RIGHT(10-RIGHT(SUM(INDEX(1*(MID(MID(C229,1,1)*2,ROW(INDIRECT("1:"&amp;LEN(MID(C229,1,1)*2))),1)),,))+MID(C229,2,1)+
SUM(INDEX(1*(MID(MID(C229,3,1)*2,ROW(INDIRECT("1:"&amp;LEN(MID(C229,3,1)*2))),1)),,))+MID(C229,4,1)+
SUM(INDEX(1*(MID(MID(C229,5,1)*2,ROW(INDIRECT("1:"&amp;LEN(MID(C229,5,1)*2))),1)),,))+MID(C229,6,1)+
SUM(INDEX(1*(MID(MID(C229,8,1)*2,ROW(INDIRECT("1:"&amp;LEN(MID(C229,8,1)*2))),1)),,))+MID(C229,9,1)+
SUM(INDEX(1*(MID(MID(C229,10,1)*2,ROW(INDIRECT("1:"&amp;LEN(MID(C229,10,1)*2))),1)),,)),1),1),"0")</f>
        <v>#VALUE!</v>
      </c>
      <c r="FC229" s="27" t="str">
        <f t="shared" si="478"/>
        <v/>
      </c>
      <c r="FD229" s="29" t="b">
        <f t="shared" si="479"/>
        <v>0</v>
      </c>
      <c r="FE229" s="112" t="b">
        <f>IFERROR(MATCH(D229,'Avtal för korttidsarbete'!$G$13:$G$1012,0),TRUE)</f>
        <v>1</v>
      </c>
      <c r="FF229" s="112" t="b">
        <f t="shared" si="508"/>
        <v>0</v>
      </c>
      <c r="FG229" s="113" t="str" cm="1">
        <f t="array" ref="FG229">IF(FE229=TRUE,"x",INDEX('Avtal för korttidsarbete'!$E$13:$E$1012,$FE229))</f>
        <v>x</v>
      </c>
      <c r="FH229" s="113" t="str" cm="1">
        <f t="array" ref="FH229">IF(FE229=TRUE,"x",INDEX('Avtal för korttidsarbete'!$F$13:$F$1012,$FE229))</f>
        <v>x</v>
      </c>
      <c r="FI229" s="112" t="b">
        <f t="shared" si="509"/>
        <v>0</v>
      </c>
      <c r="FJ229" s="135">
        <f t="shared" si="510"/>
        <v>44166</v>
      </c>
      <c r="FK229" s="135">
        <f t="shared" si="511"/>
        <v>44377</v>
      </c>
      <c r="FL229" s="112" t="b">
        <f t="shared" si="512"/>
        <v>0</v>
      </c>
      <c r="FM229" s="113">
        <f t="shared" si="513"/>
        <v>44166</v>
      </c>
      <c r="FN229" s="135">
        <f t="shared" si="514"/>
        <v>44377</v>
      </c>
      <c r="FO229" s="148" t="b">
        <f>IFERROR(INDEX('Avtal för korttidsarbete'!R:R,MATCH(D229,'Avtal för korttidsarbete'!$G:$G,0)),TRUE)</f>
        <v>1</v>
      </c>
      <c r="FP229" s="135" t="str">
        <f>IF(FO229,"-",INDEX('Avtal för korttidsarbete'!$D:$D,MATCH(D229,'Avtal för korttidsarbete'!$G:$G,0)))</f>
        <v>-</v>
      </c>
      <c r="FQ229" s="113" t="b">
        <f>IFERROR(G229&gt;INDEX(Uppsägningar!E:E,MATCH(C229,Uppsägningar!C:C,0)),FALSE)</f>
        <v>0</v>
      </c>
    </row>
    <row r="230" spans="1:173" x14ac:dyDescent="0.25">
      <c r="A230" s="19">
        <v>214</v>
      </c>
      <c r="B230" s="20"/>
      <c r="C230" s="183"/>
      <c r="D230" s="66"/>
      <c r="E230" s="212">
        <f>IFERROR(INDEX(Admin!$C$7:$C$10,MATCH(FP230,TblNivåValTExt,0)),0)</f>
        <v>0</v>
      </c>
      <c r="F230" s="1"/>
      <c r="G230" s="1"/>
      <c r="H230" s="78"/>
      <c r="I230" s="181"/>
      <c r="J230" s="181"/>
      <c r="K230" s="182"/>
      <c r="L230" s="182"/>
      <c r="M230" s="181"/>
      <c r="N230" s="181"/>
      <c r="O230" s="181"/>
      <c r="P230" s="182"/>
      <c r="Q230" s="182"/>
      <c r="R230" s="181"/>
      <c r="S230" s="181"/>
      <c r="T230" s="181"/>
      <c r="U230" s="182"/>
      <c r="V230" s="182"/>
      <c r="W230" s="181"/>
      <c r="X230" s="181"/>
      <c r="Y230" s="181"/>
      <c r="Z230" s="182"/>
      <c r="AA230" s="182"/>
      <c r="AB230" s="181"/>
      <c r="AC230" s="181"/>
      <c r="AD230" s="181"/>
      <c r="AE230" s="182"/>
      <c r="AF230" s="182"/>
      <c r="AG230" s="181"/>
      <c r="AH230" s="181"/>
      <c r="AI230" s="181"/>
      <c r="AJ230" s="182"/>
      <c r="AK230" s="182"/>
      <c r="AL230" s="181"/>
      <c r="AM230" s="181"/>
      <c r="AN230" s="181"/>
      <c r="AO230" s="182"/>
      <c r="AP230" s="182"/>
      <c r="AQ230" s="181"/>
      <c r="AR230" s="181"/>
      <c r="AS230" s="181"/>
      <c r="AT230" s="182"/>
      <c r="AU230" s="182"/>
      <c r="AV230" s="181"/>
      <c r="AW230" s="181"/>
      <c r="AX230" s="181"/>
      <c r="AY230" s="182"/>
      <c r="AZ230" s="182"/>
      <c r="BA230" s="181"/>
      <c r="BB230" s="181"/>
      <c r="BC230" s="181"/>
      <c r="BD230" s="182"/>
      <c r="BE230" s="182"/>
      <c r="BF230" s="181"/>
      <c r="BG230" s="180">
        <f t="shared" si="480"/>
        <v>0</v>
      </c>
      <c r="BH230" s="116" t="str">
        <f t="shared" si="481"/>
        <v/>
      </c>
      <c r="BI230" s="80" t="b">
        <f t="shared" si="429"/>
        <v>0</v>
      </c>
      <c r="BJ230" s="80" t="str">
        <f t="shared" si="430"/>
        <v/>
      </c>
      <c r="BK230" s="80" t="b">
        <f t="shared" si="482"/>
        <v>0</v>
      </c>
      <c r="BL230" s="13" t="str">
        <f t="shared" si="431"/>
        <v/>
      </c>
      <c r="BM230" s="13" t="b">
        <f t="shared" si="483"/>
        <v>0</v>
      </c>
      <c r="BN230" s="35" t="str">
        <f t="shared" si="432"/>
        <v/>
      </c>
      <c r="BO230" s="13" t="b">
        <f t="shared" si="433"/>
        <v>0</v>
      </c>
      <c r="BP230" s="35" t="str">
        <f t="shared" si="434"/>
        <v/>
      </c>
      <c r="BQ230" s="13" t="b">
        <f t="shared" si="435"/>
        <v>0</v>
      </c>
      <c r="BR230" s="35" t="str">
        <f t="shared" si="436"/>
        <v/>
      </c>
      <c r="BS230" s="35" t="b">
        <f t="shared" si="437"/>
        <v>0</v>
      </c>
      <c r="BT230" s="35" t="str">
        <f t="shared" si="438"/>
        <v/>
      </c>
      <c r="BU230" s="35" t="b">
        <f t="shared" si="439"/>
        <v>0</v>
      </c>
      <c r="BV230" s="35" t="str">
        <f t="shared" si="440"/>
        <v/>
      </c>
      <c r="BW230" s="13" t="b">
        <f t="shared" si="515"/>
        <v>0</v>
      </c>
      <c r="BX230" s="35" t="str">
        <f t="shared" si="441"/>
        <v/>
      </c>
      <c r="BY230" s="265" t="b">
        <f t="shared" si="484"/>
        <v>0</v>
      </c>
      <c r="BZ230" s="35" t="str">
        <f t="shared" si="442"/>
        <v/>
      </c>
      <c r="CA230" s="265" t="b">
        <f t="shared" si="485"/>
        <v>0</v>
      </c>
      <c r="CB230" s="35" t="str">
        <f t="shared" si="443"/>
        <v/>
      </c>
      <c r="CC230" s="272" t="b">
        <f t="shared" si="486"/>
        <v>0</v>
      </c>
      <c r="CD230" s="35" t="str">
        <f t="shared" si="444"/>
        <v/>
      </c>
      <c r="CE230" s="13" t="b">
        <f t="shared" si="445"/>
        <v>0</v>
      </c>
      <c r="CF230" s="35" t="str">
        <f t="shared" si="446"/>
        <v/>
      </c>
      <c r="CG230" s="179">
        <f t="shared" si="447"/>
        <v>0</v>
      </c>
      <c r="CH230" s="179">
        <f t="shared" si="448"/>
        <v>0</v>
      </c>
      <c r="CI230" s="218">
        <f t="shared" si="487"/>
        <v>0</v>
      </c>
      <c r="CJ230" s="218">
        <f t="shared" si="488"/>
        <v>0</v>
      </c>
      <c r="CK230" s="218">
        <f t="shared" si="489"/>
        <v>0</v>
      </c>
      <c r="CL230" s="218">
        <f t="shared" si="490"/>
        <v>0</v>
      </c>
      <c r="CM230" s="218">
        <f t="shared" si="491"/>
        <v>0</v>
      </c>
      <c r="CN230" s="218">
        <f t="shared" si="492"/>
        <v>0</v>
      </c>
      <c r="CO230" s="218">
        <f t="shared" si="493"/>
        <v>0</v>
      </c>
      <c r="CP230" s="218">
        <f t="shared" si="494"/>
        <v>0</v>
      </c>
      <c r="CQ230" s="218">
        <f t="shared" si="495"/>
        <v>0</v>
      </c>
      <c r="CR230" s="218">
        <f t="shared" si="496"/>
        <v>0</v>
      </c>
      <c r="CS230" s="14">
        <f t="shared" si="449"/>
        <v>0</v>
      </c>
      <c r="CT230" s="236">
        <f t="shared" si="450"/>
        <v>0</v>
      </c>
      <c r="CU230" s="237">
        <f t="shared" si="518"/>
        <v>0</v>
      </c>
      <c r="CV230" s="16">
        <f t="shared" si="518"/>
        <v>0</v>
      </c>
      <c r="CW230" s="16">
        <f t="shared" si="518"/>
        <v>0</v>
      </c>
      <c r="CX230" s="16">
        <f t="shared" si="518"/>
        <v>0</v>
      </c>
      <c r="CY230" s="16">
        <f t="shared" si="518"/>
        <v>0</v>
      </c>
      <c r="CZ230" s="16">
        <f t="shared" si="518"/>
        <v>0</v>
      </c>
      <c r="DA230" s="16">
        <f t="shared" si="518"/>
        <v>0</v>
      </c>
      <c r="DB230" s="16">
        <f t="shared" si="518"/>
        <v>0</v>
      </c>
      <c r="DC230" s="16">
        <f t="shared" si="518"/>
        <v>0</v>
      </c>
      <c r="DD230" s="238">
        <f t="shared" si="518"/>
        <v>0</v>
      </c>
      <c r="DE230" s="232">
        <f t="shared" si="519"/>
        <v>0</v>
      </c>
      <c r="DF230" s="132">
        <f t="shared" si="519"/>
        <v>0</v>
      </c>
      <c r="DG230" s="132">
        <f t="shared" si="519"/>
        <v>0</v>
      </c>
      <c r="DH230" s="132">
        <f t="shared" si="519"/>
        <v>0</v>
      </c>
      <c r="DI230" s="132">
        <f t="shared" si="519"/>
        <v>0</v>
      </c>
      <c r="DJ230" s="132">
        <f t="shared" si="519"/>
        <v>0</v>
      </c>
      <c r="DK230" s="132">
        <f t="shared" si="519"/>
        <v>0</v>
      </c>
      <c r="DL230" s="132">
        <f t="shared" si="519"/>
        <v>0</v>
      </c>
      <c r="DM230" s="132">
        <f t="shared" si="519"/>
        <v>0</v>
      </c>
      <c r="DN230" s="233">
        <f t="shared" si="519"/>
        <v>0</v>
      </c>
      <c r="DO230" s="232">
        <f t="shared" si="451"/>
        <v>0</v>
      </c>
      <c r="DP230" s="132">
        <f t="shared" si="452"/>
        <v>0</v>
      </c>
      <c r="DQ230" s="132">
        <f t="shared" si="453"/>
        <v>0</v>
      </c>
      <c r="DR230" s="132">
        <f t="shared" si="454"/>
        <v>0</v>
      </c>
      <c r="DS230" s="132">
        <f t="shared" si="455"/>
        <v>0</v>
      </c>
      <c r="DT230" s="132">
        <f t="shared" si="456"/>
        <v>0</v>
      </c>
      <c r="DU230" s="132">
        <f t="shared" si="457"/>
        <v>0</v>
      </c>
      <c r="DV230" s="132">
        <f t="shared" si="458"/>
        <v>0</v>
      </c>
      <c r="DW230" s="132">
        <f t="shared" si="459"/>
        <v>0</v>
      </c>
      <c r="DX230" s="233">
        <f t="shared" si="460"/>
        <v>0</v>
      </c>
      <c r="DY230" s="231" t="b">
        <f t="shared" si="497"/>
        <v>0</v>
      </c>
      <c r="DZ230" s="163"/>
      <c r="EA230" s="226" t="str">
        <f t="shared" si="498"/>
        <v/>
      </c>
      <c r="EB230" s="178" t="str">
        <f t="shared" si="499"/>
        <v/>
      </c>
      <c r="EC230" s="178" t="str">
        <f t="shared" si="500"/>
        <v/>
      </c>
      <c r="ED230" s="178" t="str">
        <f t="shared" si="501"/>
        <v/>
      </c>
      <c r="EE230" s="178" t="str">
        <f t="shared" si="502"/>
        <v/>
      </c>
      <c r="EF230" s="178" t="str">
        <f t="shared" si="503"/>
        <v/>
      </c>
      <c r="EG230" s="178" t="str">
        <f t="shared" si="504"/>
        <v/>
      </c>
      <c r="EH230" s="178" t="str">
        <f t="shared" si="505"/>
        <v/>
      </c>
      <c r="EI230" s="178" t="str">
        <f t="shared" si="506"/>
        <v/>
      </c>
      <c r="EJ230" s="227" t="str">
        <f t="shared" si="507"/>
        <v/>
      </c>
      <c r="EK230" s="230" t="str">
        <f t="shared" si="461"/>
        <v/>
      </c>
      <c r="EL230" s="177" t="str">
        <f t="shared" si="462"/>
        <v/>
      </c>
      <c r="EM230" s="177" t="str">
        <f t="shared" si="463"/>
        <v/>
      </c>
      <c r="EN230" s="177" t="str">
        <f t="shared" si="464"/>
        <v/>
      </c>
      <c r="EO230" s="177" t="str">
        <f t="shared" si="465"/>
        <v/>
      </c>
      <c r="EP230" s="177" t="str">
        <f t="shared" si="466"/>
        <v/>
      </c>
      <c r="EQ230" s="177" t="str">
        <f t="shared" si="467"/>
        <v/>
      </c>
      <c r="ER230" s="177" t="str">
        <f t="shared" si="468"/>
        <v/>
      </c>
      <c r="ES230" s="177" t="str">
        <f t="shared" si="469"/>
        <v/>
      </c>
      <c r="ET230" s="177" t="str">
        <f t="shared" si="470"/>
        <v/>
      </c>
      <c r="EU230" s="229" t="e">
        <f t="shared" si="471"/>
        <v>#VALUE!</v>
      </c>
      <c r="EV230" s="27" t="e">
        <f t="shared" si="472"/>
        <v>#VALUE!</v>
      </c>
      <c r="EW230" s="27" t="e">
        <f t="shared" si="473"/>
        <v>#VALUE!</v>
      </c>
      <c r="EX230" s="28" t="e">
        <f t="shared" si="474"/>
        <v>#VALUE!</v>
      </c>
      <c r="EY230" s="28" t="e">
        <f t="shared" si="475"/>
        <v>#VALUE!</v>
      </c>
      <c r="EZ230" s="28" t="b">
        <f t="shared" si="476"/>
        <v>0</v>
      </c>
      <c r="FA230" s="176" t="str">
        <f t="shared" si="477"/>
        <v/>
      </c>
      <c r="FB230" s="27" t="e" cm="1">
        <f t="array" aca="1" ref="FB230" ca="1">TEXT(RIGHT(10-RIGHT(SUM(INDEX(1*(MID(MID(C230,1,1)*2,ROW(INDIRECT("1:"&amp;LEN(MID(C230,1,1)*2))),1)),,))+MID(C230,2,1)+
SUM(INDEX(1*(MID(MID(C230,3,1)*2,ROW(INDIRECT("1:"&amp;LEN(MID(C230,3,1)*2))),1)),,))+MID(C230,4,1)+
SUM(INDEX(1*(MID(MID(C230,5,1)*2,ROW(INDIRECT("1:"&amp;LEN(MID(C230,5,1)*2))),1)),,))+MID(C230,6,1)+
SUM(INDEX(1*(MID(MID(C230,8,1)*2,ROW(INDIRECT("1:"&amp;LEN(MID(C230,8,1)*2))),1)),,))+MID(C230,9,1)+
SUM(INDEX(1*(MID(MID(C230,10,1)*2,ROW(INDIRECT("1:"&amp;LEN(MID(C230,10,1)*2))),1)),,)),1),1),"0")</f>
        <v>#VALUE!</v>
      </c>
      <c r="FC230" s="27" t="str">
        <f t="shared" si="478"/>
        <v/>
      </c>
      <c r="FD230" s="29" t="b">
        <f t="shared" si="479"/>
        <v>0</v>
      </c>
      <c r="FE230" s="112" t="b">
        <f>IFERROR(MATCH(D230,'Avtal för korttidsarbete'!$G$13:$G$1012,0),TRUE)</f>
        <v>1</v>
      </c>
      <c r="FF230" s="112" t="b">
        <f t="shared" si="508"/>
        <v>0</v>
      </c>
      <c r="FG230" s="113" t="str" cm="1">
        <f t="array" ref="FG230">IF(FE230=TRUE,"x",INDEX('Avtal för korttidsarbete'!$E$13:$E$1012,$FE230))</f>
        <v>x</v>
      </c>
      <c r="FH230" s="113" t="str" cm="1">
        <f t="array" ref="FH230">IF(FE230=TRUE,"x",INDEX('Avtal för korttidsarbete'!$F$13:$F$1012,$FE230))</f>
        <v>x</v>
      </c>
      <c r="FI230" s="112" t="b">
        <f t="shared" si="509"/>
        <v>0</v>
      </c>
      <c r="FJ230" s="135">
        <f t="shared" si="510"/>
        <v>44166</v>
      </c>
      <c r="FK230" s="135">
        <f t="shared" si="511"/>
        <v>44377</v>
      </c>
      <c r="FL230" s="112" t="b">
        <f t="shared" si="512"/>
        <v>0</v>
      </c>
      <c r="FM230" s="113">
        <f t="shared" si="513"/>
        <v>44166</v>
      </c>
      <c r="FN230" s="135">
        <f t="shared" si="514"/>
        <v>44377</v>
      </c>
      <c r="FO230" s="148" t="b">
        <f>IFERROR(INDEX('Avtal för korttidsarbete'!R:R,MATCH(D230,'Avtal för korttidsarbete'!$G:$G,0)),TRUE)</f>
        <v>1</v>
      </c>
      <c r="FP230" s="135" t="str">
        <f>IF(FO230,"-",INDEX('Avtal för korttidsarbete'!$D:$D,MATCH(D230,'Avtal för korttidsarbete'!$G:$G,0)))</f>
        <v>-</v>
      </c>
      <c r="FQ230" s="113" t="b">
        <f>IFERROR(G230&gt;INDEX(Uppsägningar!E:E,MATCH(C230,Uppsägningar!C:C,0)),FALSE)</f>
        <v>0</v>
      </c>
    </row>
    <row r="231" spans="1:173" x14ac:dyDescent="0.25">
      <c r="A231" s="19">
        <v>215</v>
      </c>
      <c r="B231" s="20"/>
      <c r="C231" s="183"/>
      <c r="D231" s="66"/>
      <c r="E231" s="212">
        <f>IFERROR(INDEX(Admin!$C$7:$C$10,MATCH(FP231,TblNivåValTExt,0)),0)</f>
        <v>0</v>
      </c>
      <c r="F231" s="1"/>
      <c r="G231" s="1"/>
      <c r="H231" s="78"/>
      <c r="I231" s="181"/>
      <c r="J231" s="181"/>
      <c r="K231" s="182"/>
      <c r="L231" s="182"/>
      <c r="M231" s="181"/>
      <c r="N231" s="181"/>
      <c r="O231" s="181"/>
      <c r="P231" s="182"/>
      <c r="Q231" s="182"/>
      <c r="R231" s="181"/>
      <c r="S231" s="181"/>
      <c r="T231" s="181"/>
      <c r="U231" s="182"/>
      <c r="V231" s="182"/>
      <c r="W231" s="181"/>
      <c r="X231" s="181"/>
      <c r="Y231" s="181"/>
      <c r="Z231" s="182"/>
      <c r="AA231" s="182"/>
      <c r="AB231" s="181"/>
      <c r="AC231" s="181"/>
      <c r="AD231" s="181"/>
      <c r="AE231" s="182"/>
      <c r="AF231" s="182"/>
      <c r="AG231" s="181"/>
      <c r="AH231" s="181"/>
      <c r="AI231" s="181"/>
      <c r="AJ231" s="182"/>
      <c r="AK231" s="182"/>
      <c r="AL231" s="181"/>
      <c r="AM231" s="181"/>
      <c r="AN231" s="181"/>
      <c r="AO231" s="182"/>
      <c r="AP231" s="182"/>
      <c r="AQ231" s="181"/>
      <c r="AR231" s="181"/>
      <c r="AS231" s="181"/>
      <c r="AT231" s="182"/>
      <c r="AU231" s="182"/>
      <c r="AV231" s="181"/>
      <c r="AW231" s="181"/>
      <c r="AX231" s="181"/>
      <c r="AY231" s="182"/>
      <c r="AZ231" s="182"/>
      <c r="BA231" s="181"/>
      <c r="BB231" s="181"/>
      <c r="BC231" s="181"/>
      <c r="BD231" s="182"/>
      <c r="BE231" s="182"/>
      <c r="BF231" s="181"/>
      <c r="BG231" s="180">
        <f t="shared" si="480"/>
        <v>0</v>
      </c>
      <c r="BH231" s="116" t="str">
        <f t="shared" si="481"/>
        <v/>
      </c>
      <c r="BI231" s="80" t="b">
        <f t="shared" si="429"/>
        <v>0</v>
      </c>
      <c r="BJ231" s="80" t="str">
        <f t="shared" si="430"/>
        <v/>
      </c>
      <c r="BK231" s="80" t="b">
        <f t="shared" si="482"/>
        <v>0</v>
      </c>
      <c r="BL231" s="13" t="str">
        <f t="shared" si="431"/>
        <v/>
      </c>
      <c r="BM231" s="13" t="b">
        <f t="shared" si="483"/>
        <v>0</v>
      </c>
      <c r="BN231" s="35" t="str">
        <f t="shared" si="432"/>
        <v/>
      </c>
      <c r="BO231" s="13" t="b">
        <f t="shared" si="433"/>
        <v>0</v>
      </c>
      <c r="BP231" s="35" t="str">
        <f t="shared" si="434"/>
        <v/>
      </c>
      <c r="BQ231" s="13" t="b">
        <f t="shared" si="435"/>
        <v>0</v>
      </c>
      <c r="BR231" s="35" t="str">
        <f t="shared" si="436"/>
        <v/>
      </c>
      <c r="BS231" s="35" t="b">
        <f t="shared" si="437"/>
        <v>0</v>
      </c>
      <c r="BT231" s="35" t="str">
        <f t="shared" si="438"/>
        <v/>
      </c>
      <c r="BU231" s="35" t="b">
        <f t="shared" si="439"/>
        <v>0</v>
      </c>
      <c r="BV231" s="35" t="str">
        <f t="shared" si="440"/>
        <v/>
      </c>
      <c r="BW231" s="13" t="b">
        <f t="shared" si="515"/>
        <v>0</v>
      </c>
      <c r="BX231" s="35" t="str">
        <f t="shared" si="441"/>
        <v/>
      </c>
      <c r="BY231" s="265" t="b">
        <f t="shared" si="484"/>
        <v>0</v>
      </c>
      <c r="BZ231" s="35" t="str">
        <f t="shared" si="442"/>
        <v/>
      </c>
      <c r="CA231" s="265" t="b">
        <f t="shared" si="485"/>
        <v>0</v>
      </c>
      <c r="CB231" s="35" t="str">
        <f t="shared" si="443"/>
        <v/>
      </c>
      <c r="CC231" s="272" t="b">
        <f t="shared" si="486"/>
        <v>0</v>
      </c>
      <c r="CD231" s="35" t="str">
        <f t="shared" si="444"/>
        <v/>
      </c>
      <c r="CE231" s="13" t="b">
        <f t="shared" si="445"/>
        <v>0</v>
      </c>
      <c r="CF231" s="35" t="str">
        <f t="shared" si="446"/>
        <v/>
      </c>
      <c r="CG231" s="179">
        <f t="shared" si="447"/>
        <v>0</v>
      </c>
      <c r="CH231" s="179">
        <f t="shared" si="448"/>
        <v>0</v>
      </c>
      <c r="CI231" s="218">
        <f t="shared" si="487"/>
        <v>0</v>
      </c>
      <c r="CJ231" s="218">
        <f t="shared" si="488"/>
        <v>0</v>
      </c>
      <c r="CK231" s="218">
        <f t="shared" si="489"/>
        <v>0</v>
      </c>
      <c r="CL231" s="218">
        <f t="shared" si="490"/>
        <v>0</v>
      </c>
      <c r="CM231" s="218">
        <f t="shared" si="491"/>
        <v>0</v>
      </c>
      <c r="CN231" s="218">
        <f t="shared" si="492"/>
        <v>0</v>
      </c>
      <c r="CO231" s="218">
        <f t="shared" si="493"/>
        <v>0</v>
      </c>
      <c r="CP231" s="218">
        <f t="shared" si="494"/>
        <v>0</v>
      </c>
      <c r="CQ231" s="218">
        <f t="shared" si="495"/>
        <v>0</v>
      </c>
      <c r="CR231" s="218">
        <f t="shared" si="496"/>
        <v>0</v>
      </c>
      <c r="CS231" s="14">
        <f t="shared" si="449"/>
        <v>0</v>
      </c>
      <c r="CT231" s="236">
        <f t="shared" si="450"/>
        <v>0</v>
      </c>
      <c r="CU231" s="237">
        <f t="shared" si="518"/>
        <v>0</v>
      </c>
      <c r="CV231" s="16">
        <f t="shared" si="518"/>
        <v>0</v>
      </c>
      <c r="CW231" s="16">
        <f t="shared" si="518"/>
        <v>0</v>
      </c>
      <c r="CX231" s="16">
        <f t="shared" si="518"/>
        <v>0</v>
      </c>
      <c r="CY231" s="16">
        <f t="shared" si="518"/>
        <v>0</v>
      </c>
      <c r="CZ231" s="16">
        <f t="shared" si="518"/>
        <v>0</v>
      </c>
      <c r="DA231" s="16">
        <f t="shared" si="518"/>
        <v>0</v>
      </c>
      <c r="DB231" s="16">
        <f t="shared" si="518"/>
        <v>0</v>
      </c>
      <c r="DC231" s="16">
        <f t="shared" si="518"/>
        <v>0</v>
      </c>
      <c r="DD231" s="238">
        <f t="shared" si="518"/>
        <v>0</v>
      </c>
      <c r="DE231" s="232">
        <f t="shared" si="519"/>
        <v>0</v>
      </c>
      <c r="DF231" s="132">
        <f t="shared" si="519"/>
        <v>0</v>
      </c>
      <c r="DG231" s="132">
        <f t="shared" si="519"/>
        <v>0</v>
      </c>
      <c r="DH231" s="132">
        <f t="shared" si="519"/>
        <v>0</v>
      </c>
      <c r="DI231" s="132">
        <f t="shared" si="519"/>
        <v>0</v>
      </c>
      <c r="DJ231" s="132">
        <f t="shared" si="519"/>
        <v>0</v>
      </c>
      <c r="DK231" s="132">
        <f t="shared" si="519"/>
        <v>0</v>
      </c>
      <c r="DL231" s="132">
        <f t="shared" si="519"/>
        <v>0</v>
      </c>
      <c r="DM231" s="132">
        <f t="shared" si="519"/>
        <v>0</v>
      </c>
      <c r="DN231" s="233">
        <f t="shared" si="519"/>
        <v>0</v>
      </c>
      <c r="DO231" s="232">
        <f t="shared" si="451"/>
        <v>0</v>
      </c>
      <c r="DP231" s="132">
        <f t="shared" si="452"/>
        <v>0</v>
      </c>
      <c r="DQ231" s="132">
        <f t="shared" si="453"/>
        <v>0</v>
      </c>
      <c r="DR231" s="132">
        <f t="shared" si="454"/>
        <v>0</v>
      </c>
      <c r="DS231" s="132">
        <f t="shared" si="455"/>
        <v>0</v>
      </c>
      <c r="DT231" s="132">
        <f t="shared" si="456"/>
        <v>0</v>
      </c>
      <c r="DU231" s="132">
        <f t="shared" si="457"/>
        <v>0</v>
      </c>
      <c r="DV231" s="132">
        <f t="shared" si="458"/>
        <v>0</v>
      </c>
      <c r="DW231" s="132">
        <f t="shared" si="459"/>
        <v>0</v>
      </c>
      <c r="DX231" s="233">
        <f t="shared" si="460"/>
        <v>0</v>
      </c>
      <c r="DY231" s="231" t="b">
        <f t="shared" si="497"/>
        <v>0</v>
      </c>
      <c r="DZ231" s="163"/>
      <c r="EA231" s="226" t="str">
        <f t="shared" si="498"/>
        <v/>
      </c>
      <c r="EB231" s="178" t="str">
        <f t="shared" si="499"/>
        <v/>
      </c>
      <c r="EC231" s="178" t="str">
        <f t="shared" si="500"/>
        <v/>
      </c>
      <c r="ED231" s="178" t="str">
        <f t="shared" si="501"/>
        <v/>
      </c>
      <c r="EE231" s="178" t="str">
        <f t="shared" si="502"/>
        <v/>
      </c>
      <c r="EF231" s="178" t="str">
        <f t="shared" si="503"/>
        <v/>
      </c>
      <c r="EG231" s="178" t="str">
        <f t="shared" si="504"/>
        <v/>
      </c>
      <c r="EH231" s="178" t="str">
        <f t="shared" si="505"/>
        <v/>
      </c>
      <c r="EI231" s="178" t="str">
        <f t="shared" si="506"/>
        <v/>
      </c>
      <c r="EJ231" s="227" t="str">
        <f t="shared" si="507"/>
        <v/>
      </c>
      <c r="EK231" s="230" t="str">
        <f t="shared" si="461"/>
        <v/>
      </c>
      <c r="EL231" s="177" t="str">
        <f t="shared" si="462"/>
        <v/>
      </c>
      <c r="EM231" s="177" t="str">
        <f t="shared" si="463"/>
        <v/>
      </c>
      <c r="EN231" s="177" t="str">
        <f t="shared" si="464"/>
        <v/>
      </c>
      <c r="EO231" s="177" t="str">
        <f t="shared" si="465"/>
        <v/>
      </c>
      <c r="EP231" s="177" t="str">
        <f t="shared" si="466"/>
        <v/>
      </c>
      <c r="EQ231" s="177" t="str">
        <f t="shared" si="467"/>
        <v/>
      </c>
      <c r="ER231" s="177" t="str">
        <f t="shared" si="468"/>
        <v/>
      </c>
      <c r="ES231" s="177" t="str">
        <f t="shared" si="469"/>
        <v/>
      </c>
      <c r="ET231" s="177" t="str">
        <f t="shared" si="470"/>
        <v/>
      </c>
      <c r="EU231" s="229" t="e">
        <f t="shared" si="471"/>
        <v>#VALUE!</v>
      </c>
      <c r="EV231" s="27" t="e">
        <f t="shared" si="472"/>
        <v>#VALUE!</v>
      </c>
      <c r="EW231" s="27" t="e">
        <f t="shared" si="473"/>
        <v>#VALUE!</v>
      </c>
      <c r="EX231" s="28" t="e">
        <f t="shared" si="474"/>
        <v>#VALUE!</v>
      </c>
      <c r="EY231" s="28" t="e">
        <f t="shared" si="475"/>
        <v>#VALUE!</v>
      </c>
      <c r="EZ231" s="28" t="b">
        <f t="shared" si="476"/>
        <v>0</v>
      </c>
      <c r="FA231" s="176" t="str">
        <f t="shared" si="477"/>
        <v/>
      </c>
      <c r="FB231" s="27" t="e" cm="1">
        <f t="array" aca="1" ref="FB231" ca="1">TEXT(RIGHT(10-RIGHT(SUM(INDEX(1*(MID(MID(C231,1,1)*2,ROW(INDIRECT("1:"&amp;LEN(MID(C231,1,1)*2))),1)),,))+MID(C231,2,1)+
SUM(INDEX(1*(MID(MID(C231,3,1)*2,ROW(INDIRECT("1:"&amp;LEN(MID(C231,3,1)*2))),1)),,))+MID(C231,4,1)+
SUM(INDEX(1*(MID(MID(C231,5,1)*2,ROW(INDIRECT("1:"&amp;LEN(MID(C231,5,1)*2))),1)),,))+MID(C231,6,1)+
SUM(INDEX(1*(MID(MID(C231,8,1)*2,ROW(INDIRECT("1:"&amp;LEN(MID(C231,8,1)*2))),1)),,))+MID(C231,9,1)+
SUM(INDEX(1*(MID(MID(C231,10,1)*2,ROW(INDIRECT("1:"&amp;LEN(MID(C231,10,1)*2))),1)),,)),1),1),"0")</f>
        <v>#VALUE!</v>
      </c>
      <c r="FC231" s="27" t="str">
        <f t="shared" si="478"/>
        <v/>
      </c>
      <c r="FD231" s="29" t="b">
        <f t="shared" si="479"/>
        <v>0</v>
      </c>
      <c r="FE231" s="112" t="b">
        <f>IFERROR(MATCH(D231,'Avtal för korttidsarbete'!$G$13:$G$1012,0),TRUE)</f>
        <v>1</v>
      </c>
      <c r="FF231" s="112" t="b">
        <f t="shared" si="508"/>
        <v>0</v>
      </c>
      <c r="FG231" s="113" t="str" cm="1">
        <f t="array" ref="FG231">IF(FE231=TRUE,"x",INDEX('Avtal för korttidsarbete'!$E$13:$E$1012,$FE231))</f>
        <v>x</v>
      </c>
      <c r="FH231" s="113" t="str" cm="1">
        <f t="array" ref="FH231">IF(FE231=TRUE,"x",INDEX('Avtal för korttidsarbete'!$F$13:$F$1012,$FE231))</f>
        <v>x</v>
      </c>
      <c r="FI231" s="112" t="b">
        <f t="shared" si="509"/>
        <v>0</v>
      </c>
      <c r="FJ231" s="135">
        <f t="shared" si="510"/>
        <v>44166</v>
      </c>
      <c r="FK231" s="135">
        <f t="shared" si="511"/>
        <v>44377</v>
      </c>
      <c r="FL231" s="112" t="b">
        <f t="shared" si="512"/>
        <v>0</v>
      </c>
      <c r="FM231" s="113">
        <f t="shared" si="513"/>
        <v>44166</v>
      </c>
      <c r="FN231" s="135">
        <f t="shared" si="514"/>
        <v>44377</v>
      </c>
      <c r="FO231" s="148" t="b">
        <f>IFERROR(INDEX('Avtal för korttidsarbete'!R:R,MATCH(D231,'Avtal för korttidsarbete'!$G:$G,0)),TRUE)</f>
        <v>1</v>
      </c>
      <c r="FP231" s="135" t="str">
        <f>IF(FO231,"-",INDEX('Avtal för korttidsarbete'!$D:$D,MATCH(D231,'Avtal för korttidsarbete'!$G:$G,0)))</f>
        <v>-</v>
      </c>
      <c r="FQ231" s="113" t="b">
        <f>IFERROR(G231&gt;INDEX(Uppsägningar!E:E,MATCH(C231,Uppsägningar!C:C,0)),FALSE)</f>
        <v>0</v>
      </c>
    </row>
    <row r="232" spans="1:173" x14ac:dyDescent="0.25">
      <c r="A232" s="19">
        <v>216</v>
      </c>
      <c r="B232" s="20"/>
      <c r="C232" s="183"/>
      <c r="D232" s="66"/>
      <c r="E232" s="212">
        <f>IFERROR(INDEX(Admin!$C$7:$C$10,MATCH(FP232,TblNivåValTExt,0)),0)</f>
        <v>0</v>
      </c>
      <c r="F232" s="1"/>
      <c r="G232" s="1"/>
      <c r="H232" s="78"/>
      <c r="I232" s="181"/>
      <c r="J232" s="181"/>
      <c r="K232" s="182"/>
      <c r="L232" s="182"/>
      <c r="M232" s="181"/>
      <c r="N232" s="181"/>
      <c r="O232" s="181"/>
      <c r="P232" s="182"/>
      <c r="Q232" s="182"/>
      <c r="R232" s="181"/>
      <c r="S232" s="181"/>
      <c r="T232" s="181"/>
      <c r="U232" s="182"/>
      <c r="V232" s="182"/>
      <c r="W232" s="181"/>
      <c r="X232" s="181"/>
      <c r="Y232" s="181"/>
      <c r="Z232" s="182"/>
      <c r="AA232" s="182"/>
      <c r="AB232" s="181"/>
      <c r="AC232" s="181"/>
      <c r="AD232" s="181"/>
      <c r="AE232" s="182"/>
      <c r="AF232" s="182"/>
      <c r="AG232" s="181"/>
      <c r="AH232" s="181"/>
      <c r="AI232" s="181"/>
      <c r="AJ232" s="182"/>
      <c r="AK232" s="182"/>
      <c r="AL232" s="181"/>
      <c r="AM232" s="181"/>
      <c r="AN232" s="181"/>
      <c r="AO232" s="182"/>
      <c r="AP232" s="182"/>
      <c r="AQ232" s="181"/>
      <c r="AR232" s="181"/>
      <c r="AS232" s="181"/>
      <c r="AT232" s="182"/>
      <c r="AU232" s="182"/>
      <c r="AV232" s="181"/>
      <c r="AW232" s="181"/>
      <c r="AX232" s="181"/>
      <c r="AY232" s="182"/>
      <c r="AZ232" s="182"/>
      <c r="BA232" s="181"/>
      <c r="BB232" s="181"/>
      <c r="BC232" s="181"/>
      <c r="BD232" s="182"/>
      <c r="BE232" s="182"/>
      <c r="BF232" s="181"/>
      <c r="BG232" s="180">
        <f t="shared" si="480"/>
        <v>0</v>
      </c>
      <c r="BH232" s="116" t="str">
        <f t="shared" si="481"/>
        <v/>
      </c>
      <c r="BI232" s="80" t="b">
        <f t="shared" si="429"/>
        <v>0</v>
      </c>
      <c r="BJ232" s="80" t="str">
        <f t="shared" si="430"/>
        <v/>
      </c>
      <c r="BK232" s="80" t="b">
        <f t="shared" si="482"/>
        <v>0</v>
      </c>
      <c r="BL232" s="13" t="str">
        <f t="shared" si="431"/>
        <v/>
      </c>
      <c r="BM232" s="13" t="b">
        <f t="shared" si="483"/>
        <v>0</v>
      </c>
      <c r="BN232" s="35" t="str">
        <f t="shared" si="432"/>
        <v/>
      </c>
      <c r="BO232" s="13" t="b">
        <f t="shared" si="433"/>
        <v>0</v>
      </c>
      <c r="BP232" s="35" t="str">
        <f t="shared" si="434"/>
        <v/>
      </c>
      <c r="BQ232" s="13" t="b">
        <f t="shared" si="435"/>
        <v>0</v>
      </c>
      <c r="BR232" s="35" t="str">
        <f t="shared" si="436"/>
        <v/>
      </c>
      <c r="BS232" s="35" t="b">
        <f t="shared" si="437"/>
        <v>0</v>
      </c>
      <c r="BT232" s="35" t="str">
        <f t="shared" si="438"/>
        <v/>
      </c>
      <c r="BU232" s="35" t="b">
        <f t="shared" si="439"/>
        <v>0</v>
      </c>
      <c r="BV232" s="35" t="str">
        <f t="shared" si="440"/>
        <v/>
      </c>
      <c r="BW232" s="13" t="b">
        <f t="shared" si="515"/>
        <v>0</v>
      </c>
      <c r="BX232" s="35" t="str">
        <f t="shared" si="441"/>
        <v/>
      </c>
      <c r="BY232" s="265" t="b">
        <f t="shared" si="484"/>
        <v>0</v>
      </c>
      <c r="BZ232" s="35" t="str">
        <f t="shared" si="442"/>
        <v/>
      </c>
      <c r="CA232" s="265" t="b">
        <f t="shared" si="485"/>
        <v>0</v>
      </c>
      <c r="CB232" s="35" t="str">
        <f t="shared" si="443"/>
        <v/>
      </c>
      <c r="CC232" s="272" t="b">
        <f t="shared" si="486"/>
        <v>0</v>
      </c>
      <c r="CD232" s="35" t="str">
        <f t="shared" si="444"/>
        <v/>
      </c>
      <c r="CE232" s="13" t="b">
        <f t="shared" si="445"/>
        <v>0</v>
      </c>
      <c r="CF232" s="35" t="str">
        <f t="shared" si="446"/>
        <v/>
      </c>
      <c r="CG232" s="179">
        <f t="shared" si="447"/>
        <v>0</v>
      </c>
      <c r="CH232" s="179">
        <f t="shared" si="448"/>
        <v>0</v>
      </c>
      <c r="CI232" s="218">
        <f t="shared" si="487"/>
        <v>0</v>
      </c>
      <c r="CJ232" s="218">
        <f t="shared" si="488"/>
        <v>0</v>
      </c>
      <c r="CK232" s="218">
        <f t="shared" si="489"/>
        <v>0</v>
      </c>
      <c r="CL232" s="218">
        <f t="shared" si="490"/>
        <v>0</v>
      </c>
      <c r="CM232" s="218">
        <f t="shared" si="491"/>
        <v>0</v>
      </c>
      <c r="CN232" s="218">
        <f t="shared" si="492"/>
        <v>0</v>
      </c>
      <c r="CO232" s="218">
        <f t="shared" si="493"/>
        <v>0</v>
      </c>
      <c r="CP232" s="218">
        <f t="shared" si="494"/>
        <v>0</v>
      </c>
      <c r="CQ232" s="218">
        <f t="shared" si="495"/>
        <v>0</v>
      </c>
      <c r="CR232" s="218">
        <f t="shared" si="496"/>
        <v>0</v>
      </c>
      <c r="CS232" s="14">
        <f t="shared" si="449"/>
        <v>0</v>
      </c>
      <c r="CT232" s="236">
        <f t="shared" si="450"/>
        <v>0</v>
      </c>
      <c r="CU232" s="237">
        <f t="shared" si="518"/>
        <v>0</v>
      </c>
      <c r="CV232" s="16">
        <f t="shared" si="518"/>
        <v>0</v>
      </c>
      <c r="CW232" s="16">
        <f t="shared" si="518"/>
        <v>0</v>
      </c>
      <c r="CX232" s="16">
        <f t="shared" si="518"/>
        <v>0</v>
      </c>
      <c r="CY232" s="16">
        <f t="shared" si="518"/>
        <v>0</v>
      </c>
      <c r="CZ232" s="16">
        <f t="shared" si="518"/>
        <v>0</v>
      </c>
      <c r="DA232" s="16">
        <f t="shared" si="518"/>
        <v>0</v>
      </c>
      <c r="DB232" s="16">
        <f t="shared" si="518"/>
        <v>0</v>
      </c>
      <c r="DC232" s="16">
        <f t="shared" si="518"/>
        <v>0</v>
      </c>
      <c r="DD232" s="238">
        <f t="shared" si="518"/>
        <v>0</v>
      </c>
      <c r="DE232" s="232">
        <f t="shared" si="519"/>
        <v>0</v>
      </c>
      <c r="DF232" s="132">
        <f t="shared" si="519"/>
        <v>0</v>
      </c>
      <c r="DG232" s="132">
        <f t="shared" si="519"/>
        <v>0</v>
      </c>
      <c r="DH232" s="132">
        <f t="shared" si="519"/>
        <v>0</v>
      </c>
      <c r="DI232" s="132">
        <f t="shared" si="519"/>
        <v>0</v>
      </c>
      <c r="DJ232" s="132">
        <f t="shared" si="519"/>
        <v>0</v>
      </c>
      <c r="DK232" s="132">
        <f t="shared" si="519"/>
        <v>0</v>
      </c>
      <c r="DL232" s="132">
        <f t="shared" si="519"/>
        <v>0</v>
      </c>
      <c r="DM232" s="132">
        <f t="shared" si="519"/>
        <v>0</v>
      </c>
      <c r="DN232" s="233">
        <f t="shared" si="519"/>
        <v>0</v>
      </c>
      <c r="DO232" s="232">
        <f t="shared" si="451"/>
        <v>0</v>
      </c>
      <c r="DP232" s="132">
        <f t="shared" si="452"/>
        <v>0</v>
      </c>
      <c r="DQ232" s="132">
        <f t="shared" si="453"/>
        <v>0</v>
      </c>
      <c r="DR232" s="132">
        <f t="shared" si="454"/>
        <v>0</v>
      </c>
      <c r="DS232" s="132">
        <f t="shared" si="455"/>
        <v>0</v>
      </c>
      <c r="DT232" s="132">
        <f t="shared" si="456"/>
        <v>0</v>
      </c>
      <c r="DU232" s="132">
        <f t="shared" si="457"/>
        <v>0</v>
      </c>
      <c r="DV232" s="132">
        <f t="shared" si="458"/>
        <v>0</v>
      </c>
      <c r="DW232" s="132">
        <f t="shared" si="459"/>
        <v>0</v>
      </c>
      <c r="DX232" s="233">
        <f t="shared" si="460"/>
        <v>0</v>
      </c>
      <c r="DY232" s="231" t="b">
        <f t="shared" si="497"/>
        <v>0</v>
      </c>
      <c r="DZ232" s="163"/>
      <c r="EA232" s="226" t="str">
        <f t="shared" si="498"/>
        <v/>
      </c>
      <c r="EB232" s="178" t="str">
        <f t="shared" si="499"/>
        <v/>
      </c>
      <c r="EC232" s="178" t="str">
        <f t="shared" si="500"/>
        <v/>
      </c>
      <c r="ED232" s="178" t="str">
        <f t="shared" si="501"/>
        <v/>
      </c>
      <c r="EE232" s="178" t="str">
        <f t="shared" si="502"/>
        <v/>
      </c>
      <c r="EF232" s="178" t="str">
        <f t="shared" si="503"/>
        <v/>
      </c>
      <c r="EG232" s="178" t="str">
        <f t="shared" si="504"/>
        <v/>
      </c>
      <c r="EH232" s="178" t="str">
        <f t="shared" si="505"/>
        <v/>
      </c>
      <c r="EI232" s="178" t="str">
        <f t="shared" si="506"/>
        <v/>
      </c>
      <c r="EJ232" s="227" t="str">
        <f t="shared" si="507"/>
        <v/>
      </c>
      <c r="EK232" s="230" t="str">
        <f t="shared" si="461"/>
        <v/>
      </c>
      <c r="EL232" s="177" t="str">
        <f t="shared" si="462"/>
        <v/>
      </c>
      <c r="EM232" s="177" t="str">
        <f t="shared" si="463"/>
        <v/>
      </c>
      <c r="EN232" s="177" t="str">
        <f t="shared" si="464"/>
        <v/>
      </c>
      <c r="EO232" s="177" t="str">
        <f t="shared" si="465"/>
        <v/>
      </c>
      <c r="EP232" s="177" t="str">
        <f t="shared" si="466"/>
        <v/>
      </c>
      <c r="EQ232" s="177" t="str">
        <f t="shared" si="467"/>
        <v/>
      </c>
      <c r="ER232" s="177" t="str">
        <f t="shared" si="468"/>
        <v/>
      </c>
      <c r="ES232" s="177" t="str">
        <f t="shared" si="469"/>
        <v/>
      </c>
      <c r="ET232" s="177" t="str">
        <f t="shared" si="470"/>
        <v/>
      </c>
      <c r="EU232" s="229" t="e">
        <f t="shared" si="471"/>
        <v>#VALUE!</v>
      </c>
      <c r="EV232" s="27" t="e">
        <f t="shared" si="472"/>
        <v>#VALUE!</v>
      </c>
      <c r="EW232" s="27" t="e">
        <f t="shared" si="473"/>
        <v>#VALUE!</v>
      </c>
      <c r="EX232" s="28" t="e">
        <f t="shared" si="474"/>
        <v>#VALUE!</v>
      </c>
      <c r="EY232" s="28" t="e">
        <f t="shared" si="475"/>
        <v>#VALUE!</v>
      </c>
      <c r="EZ232" s="28" t="b">
        <f t="shared" si="476"/>
        <v>0</v>
      </c>
      <c r="FA232" s="176" t="str">
        <f t="shared" si="477"/>
        <v/>
      </c>
      <c r="FB232" s="27" t="e" cm="1">
        <f t="array" aca="1" ref="FB232" ca="1">TEXT(RIGHT(10-RIGHT(SUM(INDEX(1*(MID(MID(C232,1,1)*2,ROW(INDIRECT("1:"&amp;LEN(MID(C232,1,1)*2))),1)),,))+MID(C232,2,1)+
SUM(INDEX(1*(MID(MID(C232,3,1)*2,ROW(INDIRECT("1:"&amp;LEN(MID(C232,3,1)*2))),1)),,))+MID(C232,4,1)+
SUM(INDEX(1*(MID(MID(C232,5,1)*2,ROW(INDIRECT("1:"&amp;LEN(MID(C232,5,1)*2))),1)),,))+MID(C232,6,1)+
SUM(INDEX(1*(MID(MID(C232,8,1)*2,ROW(INDIRECT("1:"&amp;LEN(MID(C232,8,1)*2))),1)),,))+MID(C232,9,1)+
SUM(INDEX(1*(MID(MID(C232,10,1)*2,ROW(INDIRECT("1:"&amp;LEN(MID(C232,10,1)*2))),1)),,)),1),1),"0")</f>
        <v>#VALUE!</v>
      </c>
      <c r="FC232" s="27" t="str">
        <f t="shared" si="478"/>
        <v/>
      </c>
      <c r="FD232" s="29" t="b">
        <f t="shared" si="479"/>
        <v>0</v>
      </c>
      <c r="FE232" s="112" t="b">
        <f>IFERROR(MATCH(D232,'Avtal för korttidsarbete'!$G$13:$G$1012,0),TRUE)</f>
        <v>1</v>
      </c>
      <c r="FF232" s="112" t="b">
        <f t="shared" si="508"/>
        <v>0</v>
      </c>
      <c r="FG232" s="113" t="str" cm="1">
        <f t="array" ref="FG232">IF(FE232=TRUE,"x",INDEX('Avtal för korttidsarbete'!$E$13:$E$1012,$FE232))</f>
        <v>x</v>
      </c>
      <c r="FH232" s="113" t="str" cm="1">
        <f t="array" ref="FH232">IF(FE232=TRUE,"x",INDEX('Avtal för korttidsarbete'!$F$13:$F$1012,$FE232))</f>
        <v>x</v>
      </c>
      <c r="FI232" s="112" t="b">
        <f t="shared" si="509"/>
        <v>0</v>
      </c>
      <c r="FJ232" s="135">
        <f t="shared" si="510"/>
        <v>44166</v>
      </c>
      <c r="FK232" s="135">
        <f t="shared" si="511"/>
        <v>44377</v>
      </c>
      <c r="FL232" s="112" t="b">
        <f t="shared" si="512"/>
        <v>0</v>
      </c>
      <c r="FM232" s="113">
        <f t="shared" si="513"/>
        <v>44166</v>
      </c>
      <c r="FN232" s="135">
        <f t="shared" si="514"/>
        <v>44377</v>
      </c>
      <c r="FO232" s="148" t="b">
        <f>IFERROR(INDEX('Avtal för korttidsarbete'!R:R,MATCH(D232,'Avtal för korttidsarbete'!$G:$G,0)),TRUE)</f>
        <v>1</v>
      </c>
      <c r="FP232" s="135" t="str">
        <f>IF(FO232,"-",INDEX('Avtal för korttidsarbete'!$D:$D,MATCH(D232,'Avtal för korttidsarbete'!$G:$G,0)))</f>
        <v>-</v>
      </c>
      <c r="FQ232" s="113" t="b">
        <f>IFERROR(G232&gt;INDEX(Uppsägningar!E:E,MATCH(C232,Uppsägningar!C:C,0)),FALSE)</f>
        <v>0</v>
      </c>
    </row>
    <row r="233" spans="1:173" x14ac:dyDescent="0.25">
      <c r="A233" s="19">
        <v>217</v>
      </c>
      <c r="B233" s="20"/>
      <c r="C233" s="183"/>
      <c r="D233" s="66"/>
      <c r="E233" s="212">
        <f>IFERROR(INDEX(Admin!$C$7:$C$10,MATCH(FP233,TblNivåValTExt,0)),0)</f>
        <v>0</v>
      </c>
      <c r="F233" s="1"/>
      <c r="G233" s="1"/>
      <c r="H233" s="78"/>
      <c r="I233" s="181"/>
      <c r="J233" s="181"/>
      <c r="K233" s="182"/>
      <c r="L233" s="182"/>
      <c r="M233" s="181"/>
      <c r="N233" s="181"/>
      <c r="O233" s="181"/>
      <c r="P233" s="182"/>
      <c r="Q233" s="182"/>
      <c r="R233" s="181"/>
      <c r="S233" s="181"/>
      <c r="T233" s="181"/>
      <c r="U233" s="182"/>
      <c r="V233" s="182"/>
      <c r="W233" s="181"/>
      <c r="X233" s="181"/>
      <c r="Y233" s="181"/>
      <c r="Z233" s="182"/>
      <c r="AA233" s="182"/>
      <c r="AB233" s="181"/>
      <c r="AC233" s="181"/>
      <c r="AD233" s="181"/>
      <c r="AE233" s="182"/>
      <c r="AF233" s="182"/>
      <c r="AG233" s="181"/>
      <c r="AH233" s="181"/>
      <c r="AI233" s="181"/>
      <c r="AJ233" s="182"/>
      <c r="AK233" s="182"/>
      <c r="AL233" s="181"/>
      <c r="AM233" s="181"/>
      <c r="AN233" s="181"/>
      <c r="AO233" s="182"/>
      <c r="AP233" s="182"/>
      <c r="AQ233" s="181"/>
      <c r="AR233" s="181"/>
      <c r="AS233" s="181"/>
      <c r="AT233" s="182"/>
      <c r="AU233" s="182"/>
      <c r="AV233" s="181"/>
      <c r="AW233" s="181"/>
      <c r="AX233" s="181"/>
      <c r="AY233" s="182"/>
      <c r="AZ233" s="182"/>
      <c r="BA233" s="181"/>
      <c r="BB233" s="181"/>
      <c r="BC233" s="181"/>
      <c r="BD233" s="182"/>
      <c r="BE233" s="182"/>
      <c r="BF233" s="181"/>
      <c r="BG233" s="180">
        <f t="shared" si="480"/>
        <v>0</v>
      </c>
      <c r="BH233" s="116" t="str">
        <f t="shared" si="481"/>
        <v/>
      </c>
      <c r="BI233" s="80" t="b">
        <f t="shared" si="429"/>
        <v>0</v>
      </c>
      <c r="BJ233" s="80" t="str">
        <f t="shared" si="430"/>
        <v/>
      </c>
      <c r="BK233" s="80" t="b">
        <f t="shared" si="482"/>
        <v>0</v>
      </c>
      <c r="BL233" s="13" t="str">
        <f t="shared" si="431"/>
        <v/>
      </c>
      <c r="BM233" s="13" t="b">
        <f t="shared" si="483"/>
        <v>0</v>
      </c>
      <c r="BN233" s="35" t="str">
        <f t="shared" si="432"/>
        <v/>
      </c>
      <c r="BO233" s="13" t="b">
        <f t="shared" si="433"/>
        <v>0</v>
      </c>
      <c r="BP233" s="35" t="str">
        <f t="shared" si="434"/>
        <v/>
      </c>
      <c r="BQ233" s="13" t="b">
        <f t="shared" si="435"/>
        <v>0</v>
      </c>
      <c r="BR233" s="35" t="str">
        <f t="shared" si="436"/>
        <v/>
      </c>
      <c r="BS233" s="35" t="b">
        <f t="shared" si="437"/>
        <v>0</v>
      </c>
      <c r="BT233" s="35" t="str">
        <f t="shared" si="438"/>
        <v/>
      </c>
      <c r="BU233" s="35" t="b">
        <f t="shared" si="439"/>
        <v>0</v>
      </c>
      <c r="BV233" s="35" t="str">
        <f t="shared" si="440"/>
        <v/>
      </c>
      <c r="BW233" s="13" t="b">
        <f t="shared" si="515"/>
        <v>0</v>
      </c>
      <c r="BX233" s="35" t="str">
        <f t="shared" si="441"/>
        <v/>
      </c>
      <c r="BY233" s="265" t="b">
        <f t="shared" si="484"/>
        <v>0</v>
      </c>
      <c r="BZ233" s="35" t="str">
        <f t="shared" si="442"/>
        <v/>
      </c>
      <c r="CA233" s="265" t="b">
        <f t="shared" si="485"/>
        <v>0</v>
      </c>
      <c r="CB233" s="35" t="str">
        <f t="shared" si="443"/>
        <v/>
      </c>
      <c r="CC233" s="272" t="b">
        <f t="shared" si="486"/>
        <v>0</v>
      </c>
      <c r="CD233" s="35" t="str">
        <f t="shared" si="444"/>
        <v/>
      </c>
      <c r="CE233" s="13" t="b">
        <f t="shared" si="445"/>
        <v>0</v>
      </c>
      <c r="CF233" s="35" t="str">
        <f t="shared" si="446"/>
        <v/>
      </c>
      <c r="CG233" s="179">
        <f t="shared" si="447"/>
        <v>0</v>
      </c>
      <c r="CH233" s="179">
        <f t="shared" si="448"/>
        <v>0</v>
      </c>
      <c r="CI233" s="218">
        <f t="shared" si="487"/>
        <v>0</v>
      </c>
      <c r="CJ233" s="218">
        <f t="shared" si="488"/>
        <v>0</v>
      </c>
      <c r="CK233" s="218">
        <f t="shared" si="489"/>
        <v>0</v>
      </c>
      <c r="CL233" s="218">
        <f t="shared" si="490"/>
        <v>0</v>
      </c>
      <c r="CM233" s="218">
        <f t="shared" si="491"/>
        <v>0</v>
      </c>
      <c r="CN233" s="218">
        <f t="shared" si="492"/>
        <v>0</v>
      </c>
      <c r="CO233" s="218">
        <f t="shared" si="493"/>
        <v>0</v>
      </c>
      <c r="CP233" s="218">
        <f t="shared" si="494"/>
        <v>0</v>
      </c>
      <c r="CQ233" s="218">
        <f t="shared" si="495"/>
        <v>0</v>
      </c>
      <c r="CR233" s="218">
        <f t="shared" si="496"/>
        <v>0</v>
      </c>
      <c r="CS233" s="14">
        <f t="shared" si="449"/>
        <v>0</v>
      </c>
      <c r="CT233" s="236">
        <f t="shared" si="450"/>
        <v>0</v>
      </c>
      <c r="CU233" s="237">
        <f t="shared" si="518"/>
        <v>0</v>
      </c>
      <c r="CV233" s="16">
        <f t="shared" si="518"/>
        <v>0</v>
      </c>
      <c r="CW233" s="16">
        <f t="shared" si="518"/>
        <v>0</v>
      </c>
      <c r="CX233" s="16">
        <f t="shared" si="518"/>
        <v>0</v>
      </c>
      <c r="CY233" s="16">
        <f t="shared" si="518"/>
        <v>0</v>
      </c>
      <c r="CZ233" s="16">
        <f t="shared" si="518"/>
        <v>0</v>
      </c>
      <c r="DA233" s="16">
        <f t="shared" si="518"/>
        <v>0</v>
      </c>
      <c r="DB233" s="16">
        <f t="shared" si="518"/>
        <v>0</v>
      </c>
      <c r="DC233" s="16">
        <f t="shared" si="518"/>
        <v>0</v>
      </c>
      <c r="DD233" s="238">
        <f t="shared" si="518"/>
        <v>0</v>
      </c>
      <c r="DE233" s="232">
        <f t="shared" si="519"/>
        <v>0</v>
      </c>
      <c r="DF233" s="132">
        <f t="shared" si="519"/>
        <v>0</v>
      </c>
      <c r="DG233" s="132">
        <f t="shared" si="519"/>
        <v>0</v>
      </c>
      <c r="DH233" s="132">
        <f t="shared" si="519"/>
        <v>0</v>
      </c>
      <c r="DI233" s="132">
        <f t="shared" si="519"/>
        <v>0</v>
      </c>
      <c r="DJ233" s="132">
        <f t="shared" si="519"/>
        <v>0</v>
      </c>
      <c r="DK233" s="132">
        <f t="shared" si="519"/>
        <v>0</v>
      </c>
      <c r="DL233" s="132">
        <f t="shared" si="519"/>
        <v>0</v>
      </c>
      <c r="DM233" s="132">
        <f t="shared" si="519"/>
        <v>0</v>
      </c>
      <c r="DN233" s="233">
        <f t="shared" si="519"/>
        <v>0</v>
      </c>
      <c r="DO233" s="232">
        <f t="shared" si="451"/>
        <v>0</v>
      </c>
      <c r="DP233" s="132">
        <f t="shared" si="452"/>
        <v>0</v>
      </c>
      <c r="DQ233" s="132">
        <f t="shared" si="453"/>
        <v>0</v>
      </c>
      <c r="DR233" s="132">
        <f t="shared" si="454"/>
        <v>0</v>
      </c>
      <c r="DS233" s="132">
        <f t="shared" si="455"/>
        <v>0</v>
      </c>
      <c r="DT233" s="132">
        <f t="shared" si="456"/>
        <v>0</v>
      </c>
      <c r="DU233" s="132">
        <f t="shared" si="457"/>
        <v>0</v>
      </c>
      <c r="DV233" s="132">
        <f t="shared" si="458"/>
        <v>0</v>
      </c>
      <c r="DW233" s="132">
        <f t="shared" si="459"/>
        <v>0</v>
      </c>
      <c r="DX233" s="233">
        <f t="shared" si="460"/>
        <v>0</v>
      </c>
      <c r="DY233" s="231" t="b">
        <f t="shared" si="497"/>
        <v>0</v>
      </c>
      <c r="DZ233" s="163"/>
      <c r="EA233" s="226" t="str">
        <f t="shared" si="498"/>
        <v/>
      </c>
      <c r="EB233" s="178" t="str">
        <f t="shared" si="499"/>
        <v/>
      </c>
      <c r="EC233" s="178" t="str">
        <f t="shared" si="500"/>
        <v/>
      </c>
      <c r="ED233" s="178" t="str">
        <f t="shared" si="501"/>
        <v/>
      </c>
      <c r="EE233" s="178" t="str">
        <f t="shared" si="502"/>
        <v/>
      </c>
      <c r="EF233" s="178" t="str">
        <f t="shared" si="503"/>
        <v/>
      </c>
      <c r="EG233" s="178" t="str">
        <f t="shared" si="504"/>
        <v/>
      </c>
      <c r="EH233" s="178" t="str">
        <f t="shared" si="505"/>
        <v/>
      </c>
      <c r="EI233" s="178" t="str">
        <f t="shared" si="506"/>
        <v/>
      </c>
      <c r="EJ233" s="227" t="str">
        <f t="shared" si="507"/>
        <v/>
      </c>
      <c r="EK233" s="230" t="str">
        <f t="shared" si="461"/>
        <v/>
      </c>
      <c r="EL233" s="177" t="str">
        <f t="shared" si="462"/>
        <v/>
      </c>
      <c r="EM233" s="177" t="str">
        <f t="shared" si="463"/>
        <v/>
      </c>
      <c r="EN233" s="177" t="str">
        <f t="shared" si="464"/>
        <v/>
      </c>
      <c r="EO233" s="177" t="str">
        <f t="shared" si="465"/>
        <v/>
      </c>
      <c r="EP233" s="177" t="str">
        <f t="shared" si="466"/>
        <v/>
      </c>
      <c r="EQ233" s="177" t="str">
        <f t="shared" si="467"/>
        <v/>
      </c>
      <c r="ER233" s="177" t="str">
        <f t="shared" si="468"/>
        <v/>
      </c>
      <c r="ES233" s="177" t="str">
        <f t="shared" si="469"/>
        <v/>
      </c>
      <c r="ET233" s="177" t="str">
        <f t="shared" si="470"/>
        <v/>
      </c>
      <c r="EU233" s="229" t="e">
        <f t="shared" si="471"/>
        <v>#VALUE!</v>
      </c>
      <c r="EV233" s="27" t="e">
        <f t="shared" si="472"/>
        <v>#VALUE!</v>
      </c>
      <c r="EW233" s="27" t="e">
        <f t="shared" si="473"/>
        <v>#VALUE!</v>
      </c>
      <c r="EX233" s="28" t="e">
        <f t="shared" si="474"/>
        <v>#VALUE!</v>
      </c>
      <c r="EY233" s="28" t="e">
        <f t="shared" si="475"/>
        <v>#VALUE!</v>
      </c>
      <c r="EZ233" s="28" t="b">
        <f t="shared" si="476"/>
        <v>0</v>
      </c>
      <c r="FA233" s="176" t="str">
        <f t="shared" si="477"/>
        <v/>
      </c>
      <c r="FB233" s="27" t="e" cm="1">
        <f t="array" aca="1" ref="FB233" ca="1">TEXT(RIGHT(10-RIGHT(SUM(INDEX(1*(MID(MID(C233,1,1)*2,ROW(INDIRECT("1:"&amp;LEN(MID(C233,1,1)*2))),1)),,))+MID(C233,2,1)+
SUM(INDEX(1*(MID(MID(C233,3,1)*2,ROW(INDIRECT("1:"&amp;LEN(MID(C233,3,1)*2))),1)),,))+MID(C233,4,1)+
SUM(INDEX(1*(MID(MID(C233,5,1)*2,ROW(INDIRECT("1:"&amp;LEN(MID(C233,5,1)*2))),1)),,))+MID(C233,6,1)+
SUM(INDEX(1*(MID(MID(C233,8,1)*2,ROW(INDIRECT("1:"&amp;LEN(MID(C233,8,1)*2))),1)),,))+MID(C233,9,1)+
SUM(INDEX(1*(MID(MID(C233,10,1)*2,ROW(INDIRECT("1:"&amp;LEN(MID(C233,10,1)*2))),1)),,)),1),1),"0")</f>
        <v>#VALUE!</v>
      </c>
      <c r="FC233" s="27" t="str">
        <f t="shared" si="478"/>
        <v/>
      </c>
      <c r="FD233" s="29" t="b">
        <f t="shared" si="479"/>
        <v>0</v>
      </c>
      <c r="FE233" s="112" t="b">
        <f>IFERROR(MATCH(D233,'Avtal för korttidsarbete'!$G$13:$G$1012,0),TRUE)</f>
        <v>1</v>
      </c>
      <c r="FF233" s="112" t="b">
        <f t="shared" si="508"/>
        <v>0</v>
      </c>
      <c r="FG233" s="113" t="str" cm="1">
        <f t="array" ref="FG233">IF(FE233=TRUE,"x",INDEX('Avtal för korttidsarbete'!$E$13:$E$1012,$FE233))</f>
        <v>x</v>
      </c>
      <c r="FH233" s="113" t="str" cm="1">
        <f t="array" ref="FH233">IF(FE233=TRUE,"x",INDEX('Avtal för korttidsarbete'!$F$13:$F$1012,$FE233))</f>
        <v>x</v>
      </c>
      <c r="FI233" s="112" t="b">
        <f t="shared" si="509"/>
        <v>0</v>
      </c>
      <c r="FJ233" s="135">
        <f t="shared" si="510"/>
        <v>44166</v>
      </c>
      <c r="FK233" s="135">
        <f t="shared" si="511"/>
        <v>44377</v>
      </c>
      <c r="FL233" s="112" t="b">
        <f t="shared" si="512"/>
        <v>0</v>
      </c>
      <c r="FM233" s="113">
        <f t="shared" si="513"/>
        <v>44166</v>
      </c>
      <c r="FN233" s="135">
        <f t="shared" si="514"/>
        <v>44377</v>
      </c>
      <c r="FO233" s="148" t="b">
        <f>IFERROR(INDEX('Avtal för korttidsarbete'!R:R,MATCH(D233,'Avtal för korttidsarbete'!$G:$G,0)),TRUE)</f>
        <v>1</v>
      </c>
      <c r="FP233" s="135" t="str">
        <f>IF(FO233,"-",INDEX('Avtal för korttidsarbete'!$D:$D,MATCH(D233,'Avtal för korttidsarbete'!$G:$G,0)))</f>
        <v>-</v>
      </c>
      <c r="FQ233" s="113" t="b">
        <f>IFERROR(G233&gt;INDEX(Uppsägningar!E:E,MATCH(C233,Uppsägningar!C:C,0)),FALSE)</f>
        <v>0</v>
      </c>
    </row>
    <row r="234" spans="1:173" x14ac:dyDescent="0.25">
      <c r="A234" s="19">
        <v>218</v>
      </c>
      <c r="B234" s="20"/>
      <c r="C234" s="183"/>
      <c r="D234" s="66"/>
      <c r="E234" s="212">
        <f>IFERROR(INDEX(Admin!$C$7:$C$10,MATCH(FP234,TblNivåValTExt,0)),0)</f>
        <v>0</v>
      </c>
      <c r="F234" s="1"/>
      <c r="G234" s="1"/>
      <c r="H234" s="78"/>
      <c r="I234" s="181"/>
      <c r="J234" s="181"/>
      <c r="K234" s="182"/>
      <c r="L234" s="182"/>
      <c r="M234" s="181"/>
      <c r="N234" s="181"/>
      <c r="O234" s="181"/>
      <c r="P234" s="182"/>
      <c r="Q234" s="182"/>
      <c r="R234" s="181"/>
      <c r="S234" s="181"/>
      <c r="T234" s="181"/>
      <c r="U234" s="182"/>
      <c r="V234" s="182"/>
      <c r="W234" s="181"/>
      <c r="X234" s="181"/>
      <c r="Y234" s="181"/>
      <c r="Z234" s="182"/>
      <c r="AA234" s="182"/>
      <c r="AB234" s="181"/>
      <c r="AC234" s="181"/>
      <c r="AD234" s="181"/>
      <c r="AE234" s="182"/>
      <c r="AF234" s="182"/>
      <c r="AG234" s="181"/>
      <c r="AH234" s="181"/>
      <c r="AI234" s="181"/>
      <c r="AJ234" s="182"/>
      <c r="AK234" s="182"/>
      <c r="AL234" s="181"/>
      <c r="AM234" s="181"/>
      <c r="AN234" s="181"/>
      <c r="AO234" s="182"/>
      <c r="AP234" s="182"/>
      <c r="AQ234" s="181"/>
      <c r="AR234" s="181"/>
      <c r="AS234" s="181"/>
      <c r="AT234" s="182"/>
      <c r="AU234" s="182"/>
      <c r="AV234" s="181"/>
      <c r="AW234" s="181"/>
      <c r="AX234" s="181"/>
      <c r="AY234" s="182"/>
      <c r="AZ234" s="182"/>
      <c r="BA234" s="181"/>
      <c r="BB234" s="181"/>
      <c r="BC234" s="181"/>
      <c r="BD234" s="182"/>
      <c r="BE234" s="182"/>
      <c r="BF234" s="181"/>
      <c r="BG234" s="180">
        <f t="shared" si="480"/>
        <v>0</v>
      </c>
      <c r="BH234" s="116" t="str">
        <f t="shared" si="481"/>
        <v/>
      </c>
      <c r="BI234" s="80" t="b">
        <f t="shared" si="429"/>
        <v>0</v>
      </c>
      <c r="BJ234" s="80" t="str">
        <f t="shared" si="430"/>
        <v/>
      </c>
      <c r="BK234" s="80" t="b">
        <f t="shared" si="482"/>
        <v>0</v>
      </c>
      <c r="BL234" s="13" t="str">
        <f t="shared" si="431"/>
        <v/>
      </c>
      <c r="BM234" s="13" t="b">
        <f t="shared" si="483"/>
        <v>0</v>
      </c>
      <c r="BN234" s="35" t="str">
        <f t="shared" si="432"/>
        <v/>
      </c>
      <c r="BO234" s="13" t="b">
        <f t="shared" si="433"/>
        <v>0</v>
      </c>
      <c r="BP234" s="35" t="str">
        <f t="shared" si="434"/>
        <v/>
      </c>
      <c r="BQ234" s="13" t="b">
        <f t="shared" si="435"/>
        <v>0</v>
      </c>
      <c r="BR234" s="35" t="str">
        <f t="shared" si="436"/>
        <v/>
      </c>
      <c r="BS234" s="35" t="b">
        <f t="shared" si="437"/>
        <v>0</v>
      </c>
      <c r="BT234" s="35" t="str">
        <f t="shared" si="438"/>
        <v/>
      </c>
      <c r="BU234" s="35" t="b">
        <f t="shared" si="439"/>
        <v>0</v>
      </c>
      <c r="BV234" s="35" t="str">
        <f t="shared" si="440"/>
        <v/>
      </c>
      <c r="BW234" s="13" t="b">
        <f t="shared" si="515"/>
        <v>0</v>
      </c>
      <c r="BX234" s="35" t="str">
        <f t="shared" si="441"/>
        <v/>
      </c>
      <c r="BY234" s="265" t="b">
        <f t="shared" si="484"/>
        <v>0</v>
      </c>
      <c r="BZ234" s="35" t="str">
        <f t="shared" si="442"/>
        <v/>
      </c>
      <c r="CA234" s="265" t="b">
        <f t="shared" si="485"/>
        <v>0</v>
      </c>
      <c r="CB234" s="35" t="str">
        <f t="shared" si="443"/>
        <v/>
      </c>
      <c r="CC234" s="272" t="b">
        <f t="shared" si="486"/>
        <v>0</v>
      </c>
      <c r="CD234" s="35" t="str">
        <f t="shared" si="444"/>
        <v/>
      </c>
      <c r="CE234" s="13" t="b">
        <f t="shared" si="445"/>
        <v>0</v>
      </c>
      <c r="CF234" s="35" t="str">
        <f t="shared" si="446"/>
        <v/>
      </c>
      <c r="CG234" s="179">
        <f t="shared" si="447"/>
        <v>0</v>
      </c>
      <c r="CH234" s="179">
        <f t="shared" si="448"/>
        <v>0</v>
      </c>
      <c r="CI234" s="218">
        <f t="shared" si="487"/>
        <v>0</v>
      </c>
      <c r="CJ234" s="218">
        <f t="shared" si="488"/>
        <v>0</v>
      </c>
      <c r="CK234" s="218">
        <f t="shared" si="489"/>
        <v>0</v>
      </c>
      <c r="CL234" s="218">
        <f t="shared" si="490"/>
        <v>0</v>
      </c>
      <c r="CM234" s="218">
        <f t="shared" si="491"/>
        <v>0</v>
      </c>
      <c r="CN234" s="218">
        <f t="shared" si="492"/>
        <v>0</v>
      </c>
      <c r="CO234" s="218">
        <f t="shared" si="493"/>
        <v>0</v>
      </c>
      <c r="CP234" s="218">
        <f t="shared" si="494"/>
        <v>0</v>
      </c>
      <c r="CQ234" s="218">
        <f t="shared" si="495"/>
        <v>0</v>
      </c>
      <c r="CR234" s="218">
        <f t="shared" si="496"/>
        <v>0</v>
      </c>
      <c r="CS234" s="14">
        <f t="shared" si="449"/>
        <v>0</v>
      </c>
      <c r="CT234" s="236">
        <f t="shared" si="450"/>
        <v>0</v>
      </c>
      <c r="CU234" s="237">
        <f t="shared" si="518"/>
        <v>0</v>
      </c>
      <c r="CV234" s="16">
        <f t="shared" si="518"/>
        <v>0</v>
      </c>
      <c r="CW234" s="16">
        <f t="shared" si="518"/>
        <v>0</v>
      </c>
      <c r="CX234" s="16">
        <f t="shared" si="518"/>
        <v>0</v>
      </c>
      <c r="CY234" s="16">
        <f t="shared" si="518"/>
        <v>0</v>
      </c>
      <c r="CZ234" s="16">
        <f t="shared" si="518"/>
        <v>0</v>
      </c>
      <c r="DA234" s="16">
        <f t="shared" si="518"/>
        <v>0</v>
      </c>
      <c r="DB234" s="16">
        <f t="shared" si="518"/>
        <v>0</v>
      </c>
      <c r="DC234" s="16">
        <f t="shared" si="518"/>
        <v>0</v>
      </c>
      <c r="DD234" s="238">
        <f t="shared" si="518"/>
        <v>0</v>
      </c>
      <c r="DE234" s="232">
        <f t="shared" si="519"/>
        <v>0</v>
      </c>
      <c r="DF234" s="132">
        <f t="shared" si="519"/>
        <v>0</v>
      </c>
      <c r="DG234" s="132">
        <f t="shared" si="519"/>
        <v>0</v>
      </c>
      <c r="DH234" s="132">
        <f t="shared" si="519"/>
        <v>0</v>
      </c>
      <c r="DI234" s="132">
        <f t="shared" si="519"/>
        <v>0</v>
      </c>
      <c r="DJ234" s="132">
        <f t="shared" si="519"/>
        <v>0</v>
      </c>
      <c r="DK234" s="132">
        <f t="shared" si="519"/>
        <v>0</v>
      </c>
      <c r="DL234" s="132">
        <f t="shared" si="519"/>
        <v>0</v>
      </c>
      <c r="DM234" s="132">
        <f t="shared" si="519"/>
        <v>0</v>
      </c>
      <c r="DN234" s="233">
        <f t="shared" si="519"/>
        <v>0</v>
      </c>
      <c r="DO234" s="232">
        <f t="shared" si="451"/>
        <v>0</v>
      </c>
      <c r="DP234" s="132">
        <f t="shared" si="452"/>
        <v>0</v>
      </c>
      <c r="DQ234" s="132">
        <f t="shared" si="453"/>
        <v>0</v>
      </c>
      <c r="DR234" s="132">
        <f t="shared" si="454"/>
        <v>0</v>
      </c>
      <c r="DS234" s="132">
        <f t="shared" si="455"/>
        <v>0</v>
      </c>
      <c r="DT234" s="132">
        <f t="shared" si="456"/>
        <v>0</v>
      </c>
      <c r="DU234" s="132">
        <f t="shared" si="457"/>
        <v>0</v>
      </c>
      <c r="DV234" s="132">
        <f t="shared" si="458"/>
        <v>0</v>
      </c>
      <c r="DW234" s="132">
        <f t="shared" si="459"/>
        <v>0</v>
      </c>
      <c r="DX234" s="233">
        <f t="shared" si="460"/>
        <v>0</v>
      </c>
      <c r="DY234" s="231" t="b">
        <f t="shared" si="497"/>
        <v>0</v>
      </c>
      <c r="DZ234" s="163"/>
      <c r="EA234" s="226" t="str">
        <f t="shared" si="498"/>
        <v/>
      </c>
      <c r="EB234" s="178" t="str">
        <f t="shared" si="499"/>
        <v/>
      </c>
      <c r="EC234" s="178" t="str">
        <f t="shared" si="500"/>
        <v/>
      </c>
      <c r="ED234" s="178" t="str">
        <f t="shared" si="501"/>
        <v/>
      </c>
      <c r="EE234" s="178" t="str">
        <f t="shared" si="502"/>
        <v/>
      </c>
      <c r="EF234" s="178" t="str">
        <f t="shared" si="503"/>
        <v/>
      </c>
      <c r="EG234" s="178" t="str">
        <f t="shared" si="504"/>
        <v/>
      </c>
      <c r="EH234" s="178" t="str">
        <f t="shared" si="505"/>
        <v/>
      </c>
      <c r="EI234" s="178" t="str">
        <f t="shared" si="506"/>
        <v/>
      </c>
      <c r="EJ234" s="227" t="str">
        <f t="shared" si="507"/>
        <v/>
      </c>
      <c r="EK234" s="230" t="str">
        <f t="shared" si="461"/>
        <v/>
      </c>
      <c r="EL234" s="177" t="str">
        <f t="shared" si="462"/>
        <v/>
      </c>
      <c r="EM234" s="177" t="str">
        <f t="shared" si="463"/>
        <v/>
      </c>
      <c r="EN234" s="177" t="str">
        <f t="shared" si="464"/>
        <v/>
      </c>
      <c r="EO234" s="177" t="str">
        <f t="shared" si="465"/>
        <v/>
      </c>
      <c r="EP234" s="177" t="str">
        <f t="shared" si="466"/>
        <v/>
      </c>
      <c r="EQ234" s="177" t="str">
        <f t="shared" si="467"/>
        <v/>
      </c>
      <c r="ER234" s="177" t="str">
        <f t="shared" si="468"/>
        <v/>
      </c>
      <c r="ES234" s="177" t="str">
        <f t="shared" si="469"/>
        <v/>
      </c>
      <c r="ET234" s="177" t="str">
        <f t="shared" si="470"/>
        <v/>
      </c>
      <c r="EU234" s="229" t="e">
        <f t="shared" si="471"/>
        <v>#VALUE!</v>
      </c>
      <c r="EV234" s="27" t="e">
        <f t="shared" si="472"/>
        <v>#VALUE!</v>
      </c>
      <c r="EW234" s="27" t="e">
        <f t="shared" si="473"/>
        <v>#VALUE!</v>
      </c>
      <c r="EX234" s="28" t="e">
        <f t="shared" si="474"/>
        <v>#VALUE!</v>
      </c>
      <c r="EY234" s="28" t="e">
        <f t="shared" si="475"/>
        <v>#VALUE!</v>
      </c>
      <c r="EZ234" s="28" t="b">
        <f t="shared" si="476"/>
        <v>0</v>
      </c>
      <c r="FA234" s="176" t="str">
        <f t="shared" si="477"/>
        <v/>
      </c>
      <c r="FB234" s="27" t="e" cm="1">
        <f t="array" aca="1" ref="FB234" ca="1">TEXT(RIGHT(10-RIGHT(SUM(INDEX(1*(MID(MID(C234,1,1)*2,ROW(INDIRECT("1:"&amp;LEN(MID(C234,1,1)*2))),1)),,))+MID(C234,2,1)+
SUM(INDEX(1*(MID(MID(C234,3,1)*2,ROW(INDIRECT("1:"&amp;LEN(MID(C234,3,1)*2))),1)),,))+MID(C234,4,1)+
SUM(INDEX(1*(MID(MID(C234,5,1)*2,ROW(INDIRECT("1:"&amp;LEN(MID(C234,5,1)*2))),1)),,))+MID(C234,6,1)+
SUM(INDEX(1*(MID(MID(C234,8,1)*2,ROW(INDIRECT("1:"&amp;LEN(MID(C234,8,1)*2))),1)),,))+MID(C234,9,1)+
SUM(INDEX(1*(MID(MID(C234,10,1)*2,ROW(INDIRECT("1:"&amp;LEN(MID(C234,10,1)*2))),1)),,)),1),1),"0")</f>
        <v>#VALUE!</v>
      </c>
      <c r="FC234" s="27" t="str">
        <f t="shared" si="478"/>
        <v/>
      </c>
      <c r="FD234" s="29" t="b">
        <f t="shared" si="479"/>
        <v>0</v>
      </c>
      <c r="FE234" s="112" t="b">
        <f>IFERROR(MATCH(D234,'Avtal för korttidsarbete'!$G$13:$G$1012,0),TRUE)</f>
        <v>1</v>
      </c>
      <c r="FF234" s="112" t="b">
        <f t="shared" si="508"/>
        <v>0</v>
      </c>
      <c r="FG234" s="113" t="str" cm="1">
        <f t="array" ref="FG234">IF(FE234=TRUE,"x",INDEX('Avtal för korttidsarbete'!$E$13:$E$1012,$FE234))</f>
        <v>x</v>
      </c>
      <c r="FH234" s="113" t="str" cm="1">
        <f t="array" ref="FH234">IF(FE234=TRUE,"x",INDEX('Avtal för korttidsarbete'!$F$13:$F$1012,$FE234))</f>
        <v>x</v>
      </c>
      <c r="FI234" s="112" t="b">
        <f t="shared" si="509"/>
        <v>0</v>
      </c>
      <c r="FJ234" s="135">
        <f t="shared" si="510"/>
        <v>44166</v>
      </c>
      <c r="FK234" s="135">
        <f t="shared" si="511"/>
        <v>44377</v>
      </c>
      <c r="FL234" s="112" t="b">
        <f t="shared" si="512"/>
        <v>0</v>
      </c>
      <c r="FM234" s="113">
        <f t="shared" si="513"/>
        <v>44166</v>
      </c>
      <c r="FN234" s="135">
        <f t="shared" si="514"/>
        <v>44377</v>
      </c>
      <c r="FO234" s="148" t="b">
        <f>IFERROR(INDEX('Avtal för korttidsarbete'!R:R,MATCH(D234,'Avtal för korttidsarbete'!$G:$G,0)),TRUE)</f>
        <v>1</v>
      </c>
      <c r="FP234" s="135" t="str">
        <f>IF(FO234,"-",INDEX('Avtal för korttidsarbete'!$D:$D,MATCH(D234,'Avtal för korttidsarbete'!$G:$G,0)))</f>
        <v>-</v>
      </c>
      <c r="FQ234" s="113" t="b">
        <f>IFERROR(G234&gt;INDEX(Uppsägningar!E:E,MATCH(C234,Uppsägningar!C:C,0)),FALSE)</f>
        <v>0</v>
      </c>
    </row>
    <row r="235" spans="1:173" x14ac:dyDescent="0.25">
      <c r="A235" s="19">
        <v>219</v>
      </c>
      <c r="B235" s="20"/>
      <c r="C235" s="183"/>
      <c r="D235" s="66"/>
      <c r="E235" s="212">
        <f>IFERROR(INDEX(Admin!$C$7:$C$10,MATCH(FP235,TblNivåValTExt,0)),0)</f>
        <v>0</v>
      </c>
      <c r="F235" s="1"/>
      <c r="G235" s="1"/>
      <c r="H235" s="78"/>
      <c r="I235" s="181"/>
      <c r="J235" s="181"/>
      <c r="K235" s="182"/>
      <c r="L235" s="182"/>
      <c r="M235" s="181"/>
      <c r="N235" s="181"/>
      <c r="O235" s="181"/>
      <c r="P235" s="182"/>
      <c r="Q235" s="182"/>
      <c r="R235" s="181"/>
      <c r="S235" s="181"/>
      <c r="T235" s="181"/>
      <c r="U235" s="182"/>
      <c r="V235" s="182"/>
      <c r="W235" s="181"/>
      <c r="X235" s="181"/>
      <c r="Y235" s="181"/>
      <c r="Z235" s="182"/>
      <c r="AA235" s="182"/>
      <c r="AB235" s="181"/>
      <c r="AC235" s="181"/>
      <c r="AD235" s="181"/>
      <c r="AE235" s="182"/>
      <c r="AF235" s="182"/>
      <c r="AG235" s="181"/>
      <c r="AH235" s="181"/>
      <c r="AI235" s="181"/>
      <c r="AJ235" s="182"/>
      <c r="AK235" s="182"/>
      <c r="AL235" s="181"/>
      <c r="AM235" s="181"/>
      <c r="AN235" s="181"/>
      <c r="AO235" s="182"/>
      <c r="AP235" s="182"/>
      <c r="AQ235" s="181"/>
      <c r="AR235" s="181"/>
      <c r="AS235" s="181"/>
      <c r="AT235" s="182"/>
      <c r="AU235" s="182"/>
      <c r="AV235" s="181"/>
      <c r="AW235" s="181"/>
      <c r="AX235" s="181"/>
      <c r="AY235" s="182"/>
      <c r="AZ235" s="182"/>
      <c r="BA235" s="181"/>
      <c r="BB235" s="181"/>
      <c r="BC235" s="181"/>
      <c r="BD235" s="182"/>
      <c r="BE235" s="182"/>
      <c r="BF235" s="181"/>
      <c r="BG235" s="180">
        <f t="shared" si="480"/>
        <v>0</v>
      </c>
      <c r="BH235" s="116" t="str">
        <f t="shared" si="481"/>
        <v/>
      </c>
      <c r="BI235" s="80" t="b">
        <f t="shared" si="429"/>
        <v>0</v>
      </c>
      <c r="BJ235" s="80" t="str">
        <f t="shared" si="430"/>
        <v/>
      </c>
      <c r="BK235" s="80" t="b">
        <f t="shared" si="482"/>
        <v>0</v>
      </c>
      <c r="BL235" s="13" t="str">
        <f t="shared" si="431"/>
        <v/>
      </c>
      <c r="BM235" s="13" t="b">
        <f t="shared" si="483"/>
        <v>0</v>
      </c>
      <c r="BN235" s="35" t="str">
        <f t="shared" si="432"/>
        <v/>
      </c>
      <c r="BO235" s="13" t="b">
        <f t="shared" si="433"/>
        <v>0</v>
      </c>
      <c r="BP235" s="35" t="str">
        <f t="shared" si="434"/>
        <v/>
      </c>
      <c r="BQ235" s="13" t="b">
        <f t="shared" si="435"/>
        <v>0</v>
      </c>
      <c r="BR235" s="35" t="str">
        <f t="shared" si="436"/>
        <v/>
      </c>
      <c r="BS235" s="35" t="b">
        <f t="shared" si="437"/>
        <v>0</v>
      </c>
      <c r="BT235" s="35" t="str">
        <f t="shared" si="438"/>
        <v/>
      </c>
      <c r="BU235" s="35" t="b">
        <f t="shared" si="439"/>
        <v>0</v>
      </c>
      <c r="BV235" s="35" t="str">
        <f t="shared" si="440"/>
        <v/>
      </c>
      <c r="BW235" s="13" t="b">
        <f t="shared" si="515"/>
        <v>0</v>
      </c>
      <c r="BX235" s="35" t="str">
        <f t="shared" si="441"/>
        <v/>
      </c>
      <c r="BY235" s="265" t="b">
        <f t="shared" si="484"/>
        <v>0</v>
      </c>
      <c r="BZ235" s="35" t="str">
        <f t="shared" si="442"/>
        <v/>
      </c>
      <c r="CA235" s="265" t="b">
        <f t="shared" si="485"/>
        <v>0</v>
      </c>
      <c r="CB235" s="35" t="str">
        <f t="shared" si="443"/>
        <v/>
      </c>
      <c r="CC235" s="272" t="b">
        <f t="shared" si="486"/>
        <v>0</v>
      </c>
      <c r="CD235" s="35" t="str">
        <f t="shared" si="444"/>
        <v/>
      </c>
      <c r="CE235" s="13" t="b">
        <f t="shared" si="445"/>
        <v>0</v>
      </c>
      <c r="CF235" s="35" t="str">
        <f t="shared" si="446"/>
        <v/>
      </c>
      <c r="CG235" s="179">
        <f t="shared" si="447"/>
        <v>0</v>
      </c>
      <c r="CH235" s="179">
        <f t="shared" si="448"/>
        <v>0</v>
      </c>
      <c r="CI235" s="218">
        <f t="shared" si="487"/>
        <v>0</v>
      </c>
      <c r="CJ235" s="218">
        <f t="shared" si="488"/>
        <v>0</v>
      </c>
      <c r="CK235" s="218">
        <f t="shared" si="489"/>
        <v>0</v>
      </c>
      <c r="CL235" s="218">
        <f t="shared" si="490"/>
        <v>0</v>
      </c>
      <c r="CM235" s="218">
        <f t="shared" si="491"/>
        <v>0</v>
      </c>
      <c r="CN235" s="218">
        <f t="shared" si="492"/>
        <v>0</v>
      </c>
      <c r="CO235" s="218">
        <f t="shared" si="493"/>
        <v>0</v>
      </c>
      <c r="CP235" s="218">
        <f t="shared" si="494"/>
        <v>0</v>
      </c>
      <c r="CQ235" s="218">
        <f t="shared" si="495"/>
        <v>0</v>
      </c>
      <c r="CR235" s="218">
        <f t="shared" si="496"/>
        <v>0</v>
      </c>
      <c r="CS235" s="14">
        <f t="shared" si="449"/>
        <v>0</v>
      </c>
      <c r="CT235" s="236">
        <f t="shared" si="450"/>
        <v>0</v>
      </c>
      <c r="CU235" s="237">
        <f t="shared" si="518"/>
        <v>0</v>
      </c>
      <c r="CV235" s="16">
        <f t="shared" si="518"/>
        <v>0</v>
      </c>
      <c r="CW235" s="16">
        <f t="shared" si="518"/>
        <v>0</v>
      </c>
      <c r="CX235" s="16">
        <f t="shared" si="518"/>
        <v>0</v>
      </c>
      <c r="CY235" s="16">
        <f t="shared" si="518"/>
        <v>0</v>
      </c>
      <c r="CZ235" s="16">
        <f t="shared" si="518"/>
        <v>0</v>
      </c>
      <c r="DA235" s="16">
        <f t="shared" si="518"/>
        <v>0</v>
      </c>
      <c r="DB235" s="16">
        <f t="shared" si="518"/>
        <v>0</v>
      </c>
      <c r="DC235" s="16">
        <f t="shared" si="518"/>
        <v>0</v>
      </c>
      <c r="DD235" s="238">
        <f t="shared" si="518"/>
        <v>0</v>
      </c>
      <c r="DE235" s="232">
        <f t="shared" si="519"/>
        <v>0</v>
      </c>
      <c r="DF235" s="132">
        <f t="shared" si="519"/>
        <v>0</v>
      </c>
      <c r="DG235" s="132">
        <f t="shared" si="519"/>
        <v>0</v>
      </c>
      <c r="DH235" s="132">
        <f t="shared" si="519"/>
        <v>0</v>
      </c>
      <c r="DI235" s="132">
        <f t="shared" si="519"/>
        <v>0</v>
      </c>
      <c r="DJ235" s="132">
        <f t="shared" si="519"/>
        <v>0</v>
      </c>
      <c r="DK235" s="132">
        <f t="shared" si="519"/>
        <v>0</v>
      </c>
      <c r="DL235" s="132">
        <f t="shared" si="519"/>
        <v>0</v>
      </c>
      <c r="DM235" s="132">
        <f t="shared" si="519"/>
        <v>0</v>
      </c>
      <c r="DN235" s="233">
        <f t="shared" si="519"/>
        <v>0</v>
      </c>
      <c r="DO235" s="232">
        <f t="shared" si="451"/>
        <v>0</v>
      </c>
      <c r="DP235" s="132">
        <f t="shared" si="452"/>
        <v>0</v>
      </c>
      <c r="DQ235" s="132">
        <f t="shared" si="453"/>
        <v>0</v>
      </c>
      <c r="DR235" s="132">
        <f t="shared" si="454"/>
        <v>0</v>
      </c>
      <c r="DS235" s="132">
        <f t="shared" si="455"/>
        <v>0</v>
      </c>
      <c r="DT235" s="132">
        <f t="shared" si="456"/>
        <v>0</v>
      </c>
      <c r="DU235" s="132">
        <f t="shared" si="457"/>
        <v>0</v>
      </c>
      <c r="DV235" s="132">
        <f t="shared" si="458"/>
        <v>0</v>
      </c>
      <c r="DW235" s="132">
        <f t="shared" si="459"/>
        <v>0</v>
      </c>
      <c r="DX235" s="233">
        <f t="shared" si="460"/>
        <v>0</v>
      </c>
      <c r="DY235" s="231" t="b">
        <f t="shared" si="497"/>
        <v>0</v>
      </c>
      <c r="DZ235" s="163"/>
      <c r="EA235" s="226" t="str">
        <f t="shared" si="498"/>
        <v/>
      </c>
      <c r="EB235" s="178" t="str">
        <f t="shared" si="499"/>
        <v/>
      </c>
      <c r="EC235" s="178" t="str">
        <f t="shared" si="500"/>
        <v/>
      </c>
      <c r="ED235" s="178" t="str">
        <f t="shared" si="501"/>
        <v/>
      </c>
      <c r="EE235" s="178" t="str">
        <f t="shared" si="502"/>
        <v/>
      </c>
      <c r="EF235" s="178" t="str">
        <f t="shared" si="503"/>
        <v/>
      </c>
      <c r="EG235" s="178" t="str">
        <f t="shared" si="504"/>
        <v/>
      </c>
      <c r="EH235" s="178" t="str">
        <f t="shared" si="505"/>
        <v/>
      </c>
      <c r="EI235" s="178" t="str">
        <f t="shared" si="506"/>
        <v/>
      </c>
      <c r="EJ235" s="227" t="str">
        <f t="shared" si="507"/>
        <v/>
      </c>
      <c r="EK235" s="230" t="str">
        <f t="shared" si="461"/>
        <v/>
      </c>
      <c r="EL235" s="177" t="str">
        <f t="shared" si="462"/>
        <v/>
      </c>
      <c r="EM235" s="177" t="str">
        <f t="shared" si="463"/>
        <v/>
      </c>
      <c r="EN235" s="177" t="str">
        <f t="shared" si="464"/>
        <v/>
      </c>
      <c r="EO235" s="177" t="str">
        <f t="shared" si="465"/>
        <v/>
      </c>
      <c r="EP235" s="177" t="str">
        <f t="shared" si="466"/>
        <v/>
      </c>
      <c r="EQ235" s="177" t="str">
        <f t="shared" si="467"/>
        <v/>
      </c>
      <c r="ER235" s="177" t="str">
        <f t="shared" si="468"/>
        <v/>
      </c>
      <c r="ES235" s="177" t="str">
        <f t="shared" si="469"/>
        <v/>
      </c>
      <c r="ET235" s="177" t="str">
        <f t="shared" si="470"/>
        <v/>
      </c>
      <c r="EU235" s="229" t="e">
        <f t="shared" si="471"/>
        <v>#VALUE!</v>
      </c>
      <c r="EV235" s="27" t="e">
        <f t="shared" si="472"/>
        <v>#VALUE!</v>
      </c>
      <c r="EW235" s="27" t="e">
        <f t="shared" si="473"/>
        <v>#VALUE!</v>
      </c>
      <c r="EX235" s="28" t="e">
        <f t="shared" si="474"/>
        <v>#VALUE!</v>
      </c>
      <c r="EY235" s="28" t="e">
        <f t="shared" si="475"/>
        <v>#VALUE!</v>
      </c>
      <c r="EZ235" s="28" t="b">
        <f t="shared" si="476"/>
        <v>0</v>
      </c>
      <c r="FA235" s="176" t="str">
        <f t="shared" si="477"/>
        <v/>
      </c>
      <c r="FB235" s="27" t="e" cm="1">
        <f t="array" aca="1" ref="FB235" ca="1">TEXT(RIGHT(10-RIGHT(SUM(INDEX(1*(MID(MID(C235,1,1)*2,ROW(INDIRECT("1:"&amp;LEN(MID(C235,1,1)*2))),1)),,))+MID(C235,2,1)+
SUM(INDEX(1*(MID(MID(C235,3,1)*2,ROW(INDIRECT("1:"&amp;LEN(MID(C235,3,1)*2))),1)),,))+MID(C235,4,1)+
SUM(INDEX(1*(MID(MID(C235,5,1)*2,ROW(INDIRECT("1:"&amp;LEN(MID(C235,5,1)*2))),1)),,))+MID(C235,6,1)+
SUM(INDEX(1*(MID(MID(C235,8,1)*2,ROW(INDIRECT("1:"&amp;LEN(MID(C235,8,1)*2))),1)),,))+MID(C235,9,1)+
SUM(INDEX(1*(MID(MID(C235,10,1)*2,ROW(INDIRECT("1:"&amp;LEN(MID(C235,10,1)*2))),1)),,)),1),1),"0")</f>
        <v>#VALUE!</v>
      </c>
      <c r="FC235" s="27" t="str">
        <f t="shared" si="478"/>
        <v/>
      </c>
      <c r="FD235" s="29" t="b">
        <f t="shared" si="479"/>
        <v>0</v>
      </c>
      <c r="FE235" s="112" t="b">
        <f>IFERROR(MATCH(D235,'Avtal för korttidsarbete'!$G$13:$G$1012,0),TRUE)</f>
        <v>1</v>
      </c>
      <c r="FF235" s="112" t="b">
        <f t="shared" si="508"/>
        <v>0</v>
      </c>
      <c r="FG235" s="113" t="str" cm="1">
        <f t="array" ref="FG235">IF(FE235=TRUE,"x",INDEX('Avtal för korttidsarbete'!$E$13:$E$1012,$FE235))</f>
        <v>x</v>
      </c>
      <c r="FH235" s="113" t="str" cm="1">
        <f t="array" ref="FH235">IF(FE235=TRUE,"x",INDEX('Avtal för korttidsarbete'!$F$13:$F$1012,$FE235))</f>
        <v>x</v>
      </c>
      <c r="FI235" s="112" t="b">
        <f t="shared" si="509"/>
        <v>0</v>
      </c>
      <c r="FJ235" s="135">
        <f t="shared" si="510"/>
        <v>44166</v>
      </c>
      <c r="FK235" s="135">
        <f t="shared" si="511"/>
        <v>44377</v>
      </c>
      <c r="FL235" s="112" t="b">
        <f t="shared" si="512"/>
        <v>0</v>
      </c>
      <c r="FM235" s="113">
        <f t="shared" si="513"/>
        <v>44166</v>
      </c>
      <c r="FN235" s="135">
        <f t="shared" si="514"/>
        <v>44377</v>
      </c>
      <c r="FO235" s="148" t="b">
        <f>IFERROR(INDEX('Avtal för korttidsarbete'!R:R,MATCH(D235,'Avtal för korttidsarbete'!$G:$G,0)),TRUE)</f>
        <v>1</v>
      </c>
      <c r="FP235" s="135" t="str">
        <f>IF(FO235,"-",INDEX('Avtal för korttidsarbete'!$D:$D,MATCH(D235,'Avtal för korttidsarbete'!$G:$G,0)))</f>
        <v>-</v>
      </c>
      <c r="FQ235" s="113" t="b">
        <f>IFERROR(G235&gt;INDEX(Uppsägningar!E:E,MATCH(C235,Uppsägningar!C:C,0)),FALSE)</f>
        <v>0</v>
      </c>
    </row>
    <row r="236" spans="1:173" x14ac:dyDescent="0.25">
      <c r="A236" s="19">
        <v>220</v>
      </c>
      <c r="B236" s="20"/>
      <c r="C236" s="183"/>
      <c r="D236" s="66"/>
      <c r="E236" s="212">
        <f>IFERROR(INDEX(Admin!$C$7:$C$10,MATCH(FP236,TblNivåValTExt,0)),0)</f>
        <v>0</v>
      </c>
      <c r="F236" s="1"/>
      <c r="G236" s="1"/>
      <c r="H236" s="78"/>
      <c r="I236" s="181"/>
      <c r="J236" s="181"/>
      <c r="K236" s="182"/>
      <c r="L236" s="182"/>
      <c r="M236" s="181"/>
      <c r="N236" s="181"/>
      <c r="O236" s="181"/>
      <c r="P236" s="182"/>
      <c r="Q236" s="182"/>
      <c r="R236" s="181"/>
      <c r="S236" s="181"/>
      <c r="T236" s="181"/>
      <c r="U236" s="182"/>
      <c r="V236" s="182"/>
      <c r="W236" s="181"/>
      <c r="X236" s="181"/>
      <c r="Y236" s="181"/>
      <c r="Z236" s="182"/>
      <c r="AA236" s="182"/>
      <c r="AB236" s="181"/>
      <c r="AC236" s="181"/>
      <c r="AD236" s="181"/>
      <c r="AE236" s="182"/>
      <c r="AF236" s="182"/>
      <c r="AG236" s="181"/>
      <c r="AH236" s="181"/>
      <c r="AI236" s="181"/>
      <c r="AJ236" s="182"/>
      <c r="AK236" s="182"/>
      <c r="AL236" s="181"/>
      <c r="AM236" s="181"/>
      <c r="AN236" s="181"/>
      <c r="AO236" s="182"/>
      <c r="AP236" s="182"/>
      <c r="AQ236" s="181"/>
      <c r="AR236" s="181"/>
      <c r="AS236" s="181"/>
      <c r="AT236" s="182"/>
      <c r="AU236" s="182"/>
      <c r="AV236" s="181"/>
      <c r="AW236" s="181"/>
      <c r="AX236" s="181"/>
      <c r="AY236" s="182"/>
      <c r="AZ236" s="182"/>
      <c r="BA236" s="181"/>
      <c r="BB236" s="181"/>
      <c r="BC236" s="181"/>
      <c r="BD236" s="182"/>
      <c r="BE236" s="182"/>
      <c r="BF236" s="181"/>
      <c r="BG236" s="180">
        <f t="shared" si="480"/>
        <v>0</v>
      </c>
      <c r="BH236" s="116" t="str">
        <f t="shared" si="481"/>
        <v/>
      </c>
      <c r="BI236" s="80" t="b">
        <f t="shared" si="429"/>
        <v>0</v>
      </c>
      <c r="BJ236" s="80" t="str">
        <f t="shared" si="430"/>
        <v/>
      </c>
      <c r="BK236" s="80" t="b">
        <f t="shared" si="482"/>
        <v>0</v>
      </c>
      <c r="BL236" s="13" t="str">
        <f t="shared" si="431"/>
        <v/>
      </c>
      <c r="BM236" s="13" t="b">
        <f t="shared" si="483"/>
        <v>0</v>
      </c>
      <c r="BN236" s="35" t="str">
        <f t="shared" si="432"/>
        <v/>
      </c>
      <c r="BO236" s="13" t="b">
        <f t="shared" si="433"/>
        <v>0</v>
      </c>
      <c r="BP236" s="35" t="str">
        <f t="shared" si="434"/>
        <v/>
      </c>
      <c r="BQ236" s="13" t="b">
        <f t="shared" si="435"/>
        <v>0</v>
      </c>
      <c r="BR236" s="35" t="str">
        <f t="shared" si="436"/>
        <v/>
      </c>
      <c r="BS236" s="35" t="b">
        <f t="shared" si="437"/>
        <v>0</v>
      </c>
      <c r="BT236" s="35" t="str">
        <f t="shared" si="438"/>
        <v/>
      </c>
      <c r="BU236" s="35" t="b">
        <f t="shared" si="439"/>
        <v>0</v>
      </c>
      <c r="BV236" s="35" t="str">
        <f t="shared" si="440"/>
        <v/>
      </c>
      <c r="BW236" s="13" t="b">
        <f t="shared" si="515"/>
        <v>0</v>
      </c>
      <c r="BX236" s="35" t="str">
        <f t="shared" si="441"/>
        <v/>
      </c>
      <c r="BY236" s="265" t="b">
        <f t="shared" si="484"/>
        <v>0</v>
      </c>
      <c r="BZ236" s="35" t="str">
        <f t="shared" si="442"/>
        <v/>
      </c>
      <c r="CA236" s="265" t="b">
        <f t="shared" si="485"/>
        <v>0</v>
      </c>
      <c r="CB236" s="35" t="str">
        <f t="shared" si="443"/>
        <v/>
      </c>
      <c r="CC236" s="272" t="b">
        <f t="shared" si="486"/>
        <v>0</v>
      </c>
      <c r="CD236" s="35" t="str">
        <f t="shared" si="444"/>
        <v/>
      </c>
      <c r="CE236" s="13" t="b">
        <f t="shared" si="445"/>
        <v>0</v>
      </c>
      <c r="CF236" s="35" t="str">
        <f t="shared" si="446"/>
        <v/>
      </c>
      <c r="CG236" s="179">
        <f t="shared" si="447"/>
        <v>0</v>
      </c>
      <c r="CH236" s="179">
        <f t="shared" si="448"/>
        <v>0</v>
      </c>
      <c r="CI236" s="218">
        <f t="shared" si="487"/>
        <v>0</v>
      </c>
      <c r="CJ236" s="218">
        <f t="shared" si="488"/>
        <v>0</v>
      </c>
      <c r="CK236" s="218">
        <f t="shared" si="489"/>
        <v>0</v>
      </c>
      <c r="CL236" s="218">
        <f t="shared" si="490"/>
        <v>0</v>
      </c>
      <c r="CM236" s="218">
        <f t="shared" si="491"/>
        <v>0</v>
      </c>
      <c r="CN236" s="218">
        <f t="shared" si="492"/>
        <v>0</v>
      </c>
      <c r="CO236" s="218">
        <f t="shared" si="493"/>
        <v>0</v>
      </c>
      <c r="CP236" s="218">
        <f t="shared" si="494"/>
        <v>0</v>
      </c>
      <c r="CQ236" s="218">
        <f t="shared" si="495"/>
        <v>0</v>
      </c>
      <c r="CR236" s="218">
        <f t="shared" si="496"/>
        <v>0</v>
      </c>
      <c r="CS236" s="14">
        <f t="shared" si="449"/>
        <v>0</v>
      </c>
      <c r="CT236" s="236">
        <f t="shared" si="450"/>
        <v>0</v>
      </c>
      <c r="CU236" s="237">
        <f t="shared" si="518"/>
        <v>0</v>
      </c>
      <c r="CV236" s="16">
        <f t="shared" si="518"/>
        <v>0</v>
      </c>
      <c r="CW236" s="16">
        <f t="shared" si="518"/>
        <v>0</v>
      </c>
      <c r="CX236" s="16">
        <f t="shared" si="518"/>
        <v>0</v>
      </c>
      <c r="CY236" s="16">
        <f t="shared" si="518"/>
        <v>0</v>
      </c>
      <c r="CZ236" s="16">
        <f t="shared" si="518"/>
        <v>0</v>
      </c>
      <c r="DA236" s="16">
        <f t="shared" si="518"/>
        <v>0</v>
      </c>
      <c r="DB236" s="16">
        <f t="shared" si="518"/>
        <v>0</v>
      </c>
      <c r="DC236" s="16">
        <f t="shared" si="518"/>
        <v>0</v>
      </c>
      <c r="DD236" s="238">
        <f t="shared" si="518"/>
        <v>0</v>
      </c>
      <c r="DE236" s="232">
        <f t="shared" si="519"/>
        <v>0</v>
      </c>
      <c r="DF236" s="132">
        <f t="shared" si="519"/>
        <v>0</v>
      </c>
      <c r="DG236" s="132">
        <f t="shared" si="519"/>
        <v>0</v>
      </c>
      <c r="DH236" s="132">
        <f t="shared" si="519"/>
        <v>0</v>
      </c>
      <c r="DI236" s="132">
        <f t="shared" si="519"/>
        <v>0</v>
      </c>
      <c r="DJ236" s="132">
        <f t="shared" si="519"/>
        <v>0</v>
      </c>
      <c r="DK236" s="132">
        <f t="shared" si="519"/>
        <v>0</v>
      </c>
      <c r="DL236" s="132">
        <f t="shared" si="519"/>
        <v>0</v>
      </c>
      <c r="DM236" s="132">
        <f t="shared" si="519"/>
        <v>0</v>
      </c>
      <c r="DN236" s="233">
        <f t="shared" si="519"/>
        <v>0</v>
      </c>
      <c r="DO236" s="232">
        <f t="shared" si="451"/>
        <v>0</v>
      </c>
      <c r="DP236" s="132">
        <f t="shared" si="452"/>
        <v>0</v>
      </c>
      <c r="DQ236" s="132">
        <f t="shared" si="453"/>
        <v>0</v>
      </c>
      <c r="DR236" s="132">
        <f t="shared" si="454"/>
        <v>0</v>
      </c>
      <c r="DS236" s="132">
        <f t="shared" si="455"/>
        <v>0</v>
      </c>
      <c r="DT236" s="132">
        <f t="shared" si="456"/>
        <v>0</v>
      </c>
      <c r="DU236" s="132">
        <f t="shared" si="457"/>
        <v>0</v>
      </c>
      <c r="DV236" s="132">
        <f t="shared" si="458"/>
        <v>0</v>
      </c>
      <c r="DW236" s="132">
        <f t="shared" si="459"/>
        <v>0</v>
      </c>
      <c r="DX236" s="233">
        <f t="shared" si="460"/>
        <v>0</v>
      </c>
      <c r="DY236" s="231" t="b">
        <f t="shared" si="497"/>
        <v>0</v>
      </c>
      <c r="DZ236" s="163"/>
      <c r="EA236" s="226" t="str">
        <f t="shared" si="498"/>
        <v/>
      </c>
      <c r="EB236" s="178" t="str">
        <f t="shared" si="499"/>
        <v/>
      </c>
      <c r="EC236" s="178" t="str">
        <f t="shared" si="500"/>
        <v/>
      </c>
      <c r="ED236" s="178" t="str">
        <f t="shared" si="501"/>
        <v/>
      </c>
      <c r="EE236" s="178" t="str">
        <f t="shared" si="502"/>
        <v/>
      </c>
      <c r="EF236" s="178" t="str">
        <f t="shared" si="503"/>
        <v/>
      </c>
      <c r="EG236" s="178" t="str">
        <f t="shared" si="504"/>
        <v/>
      </c>
      <c r="EH236" s="178" t="str">
        <f t="shared" si="505"/>
        <v/>
      </c>
      <c r="EI236" s="178" t="str">
        <f t="shared" si="506"/>
        <v/>
      </c>
      <c r="EJ236" s="227" t="str">
        <f t="shared" si="507"/>
        <v/>
      </c>
      <c r="EK236" s="230" t="str">
        <f t="shared" si="461"/>
        <v/>
      </c>
      <c r="EL236" s="177" t="str">
        <f t="shared" si="462"/>
        <v/>
      </c>
      <c r="EM236" s="177" t="str">
        <f t="shared" si="463"/>
        <v/>
      </c>
      <c r="EN236" s="177" t="str">
        <f t="shared" si="464"/>
        <v/>
      </c>
      <c r="EO236" s="177" t="str">
        <f t="shared" si="465"/>
        <v/>
      </c>
      <c r="EP236" s="177" t="str">
        <f t="shared" si="466"/>
        <v/>
      </c>
      <c r="EQ236" s="177" t="str">
        <f t="shared" si="467"/>
        <v/>
      </c>
      <c r="ER236" s="177" t="str">
        <f t="shared" si="468"/>
        <v/>
      </c>
      <c r="ES236" s="177" t="str">
        <f t="shared" si="469"/>
        <v/>
      </c>
      <c r="ET236" s="177" t="str">
        <f t="shared" si="470"/>
        <v/>
      </c>
      <c r="EU236" s="229" t="e">
        <f t="shared" si="471"/>
        <v>#VALUE!</v>
      </c>
      <c r="EV236" s="27" t="e">
        <f t="shared" si="472"/>
        <v>#VALUE!</v>
      </c>
      <c r="EW236" s="27" t="e">
        <f t="shared" si="473"/>
        <v>#VALUE!</v>
      </c>
      <c r="EX236" s="28" t="e">
        <f t="shared" si="474"/>
        <v>#VALUE!</v>
      </c>
      <c r="EY236" s="28" t="e">
        <f t="shared" si="475"/>
        <v>#VALUE!</v>
      </c>
      <c r="EZ236" s="28" t="b">
        <f t="shared" si="476"/>
        <v>0</v>
      </c>
      <c r="FA236" s="176" t="str">
        <f t="shared" si="477"/>
        <v/>
      </c>
      <c r="FB236" s="27" t="e" cm="1">
        <f t="array" aca="1" ref="FB236" ca="1">TEXT(RIGHT(10-RIGHT(SUM(INDEX(1*(MID(MID(C236,1,1)*2,ROW(INDIRECT("1:"&amp;LEN(MID(C236,1,1)*2))),1)),,))+MID(C236,2,1)+
SUM(INDEX(1*(MID(MID(C236,3,1)*2,ROW(INDIRECT("1:"&amp;LEN(MID(C236,3,1)*2))),1)),,))+MID(C236,4,1)+
SUM(INDEX(1*(MID(MID(C236,5,1)*2,ROW(INDIRECT("1:"&amp;LEN(MID(C236,5,1)*2))),1)),,))+MID(C236,6,1)+
SUM(INDEX(1*(MID(MID(C236,8,1)*2,ROW(INDIRECT("1:"&amp;LEN(MID(C236,8,1)*2))),1)),,))+MID(C236,9,1)+
SUM(INDEX(1*(MID(MID(C236,10,1)*2,ROW(INDIRECT("1:"&amp;LEN(MID(C236,10,1)*2))),1)),,)),1),1),"0")</f>
        <v>#VALUE!</v>
      </c>
      <c r="FC236" s="27" t="str">
        <f t="shared" si="478"/>
        <v/>
      </c>
      <c r="FD236" s="29" t="b">
        <f t="shared" si="479"/>
        <v>0</v>
      </c>
      <c r="FE236" s="112" t="b">
        <f>IFERROR(MATCH(D236,'Avtal för korttidsarbete'!$G$13:$G$1012,0),TRUE)</f>
        <v>1</v>
      </c>
      <c r="FF236" s="112" t="b">
        <f t="shared" si="508"/>
        <v>0</v>
      </c>
      <c r="FG236" s="113" t="str" cm="1">
        <f t="array" ref="FG236">IF(FE236=TRUE,"x",INDEX('Avtal för korttidsarbete'!$E$13:$E$1012,$FE236))</f>
        <v>x</v>
      </c>
      <c r="FH236" s="113" t="str" cm="1">
        <f t="array" ref="FH236">IF(FE236=TRUE,"x",INDEX('Avtal för korttidsarbete'!$F$13:$F$1012,$FE236))</f>
        <v>x</v>
      </c>
      <c r="FI236" s="112" t="b">
        <f t="shared" si="509"/>
        <v>0</v>
      </c>
      <c r="FJ236" s="135">
        <f t="shared" si="510"/>
        <v>44166</v>
      </c>
      <c r="FK236" s="135">
        <f t="shared" si="511"/>
        <v>44377</v>
      </c>
      <c r="FL236" s="112" t="b">
        <f t="shared" si="512"/>
        <v>0</v>
      </c>
      <c r="FM236" s="113">
        <f t="shared" si="513"/>
        <v>44166</v>
      </c>
      <c r="FN236" s="135">
        <f t="shared" si="514"/>
        <v>44377</v>
      </c>
      <c r="FO236" s="148" t="b">
        <f>IFERROR(INDEX('Avtal för korttidsarbete'!R:R,MATCH(D236,'Avtal för korttidsarbete'!$G:$G,0)),TRUE)</f>
        <v>1</v>
      </c>
      <c r="FP236" s="135" t="str">
        <f>IF(FO236,"-",INDEX('Avtal för korttidsarbete'!$D:$D,MATCH(D236,'Avtal för korttidsarbete'!$G:$G,0)))</f>
        <v>-</v>
      </c>
      <c r="FQ236" s="113" t="b">
        <f>IFERROR(G236&gt;INDEX(Uppsägningar!E:E,MATCH(C236,Uppsägningar!C:C,0)),FALSE)</f>
        <v>0</v>
      </c>
    </row>
    <row r="237" spans="1:173" x14ac:dyDescent="0.25">
      <c r="A237" s="19">
        <v>221</v>
      </c>
      <c r="B237" s="20"/>
      <c r="C237" s="183"/>
      <c r="D237" s="66"/>
      <c r="E237" s="212">
        <f>IFERROR(INDEX(Admin!$C$7:$C$10,MATCH(FP237,TblNivåValTExt,0)),0)</f>
        <v>0</v>
      </c>
      <c r="F237" s="1"/>
      <c r="G237" s="1"/>
      <c r="H237" s="78"/>
      <c r="I237" s="181"/>
      <c r="J237" s="181"/>
      <c r="K237" s="182"/>
      <c r="L237" s="182"/>
      <c r="M237" s="181"/>
      <c r="N237" s="181"/>
      <c r="O237" s="181"/>
      <c r="P237" s="182"/>
      <c r="Q237" s="182"/>
      <c r="R237" s="181"/>
      <c r="S237" s="181"/>
      <c r="T237" s="181"/>
      <c r="U237" s="182"/>
      <c r="V237" s="182"/>
      <c r="W237" s="181"/>
      <c r="X237" s="181"/>
      <c r="Y237" s="181"/>
      <c r="Z237" s="182"/>
      <c r="AA237" s="182"/>
      <c r="AB237" s="181"/>
      <c r="AC237" s="181"/>
      <c r="AD237" s="181"/>
      <c r="AE237" s="182"/>
      <c r="AF237" s="182"/>
      <c r="AG237" s="181"/>
      <c r="AH237" s="181"/>
      <c r="AI237" s="181"/>
      <c r="AJ237" s="182"/>
      <c r="AK237" s="182"/>
      <c r="AL237" s="181"/>
      <c r="AM237" s="181"/>
      <c r="AN237" s="181"/>
      <c r="AO237" s="182"/>
      <c r="AP237" s="182"/>
      <c r="AQ237" s="181"/>
      <c r="AR237" s="181"/>
      <c r="AS237" s="181"/>
      <c r="AT237" s="182"/>
      <c r="AU237" s="182"/>
      <c r="AV237" s="181"/>
      <c r="AW237" s="181"/>
      <c r="AX237" s="181"/>
      <c r="AY237" s="182"/>
      <c r="AZ237" s="182"/>
      <c r="BA237" s="181"/>
      <c r="BB237" s="181"/>
      <c r="BC237" s="181"/>
      <c r="BD237" s="182"/>
      <c r="BE237" s="182"/>
      <c r="BF237" s="181"/>
      <c r="BG237" s="180">
        <f t="shared" si="480"/>
        <v>0</v>
      </c>
      <c r="BH237" s="116" t="str">
        <f t="shared" si="481"/>
        <v/>
      </c>
      <c r="BI237" s="80" t="b">
        <f t="shared" si="429"/>
        <v>0</v>
      </c>
      <c r="BJ237" s="80" t="str">
        <f t="shared" si="430"/>
        <v/>
      </c>
      <c r="BK237" s="80" t="b">
        <f t="shared" si="482"/>
        <v>0</v>
      </c>
      <c r="BL237" s="13" t="str">
        <f t="shared" si="431"/>
        <v/>
      </c>
      <c r="BM237" s="13" t="b">
        <f t="shared" si="483"/>
        <v>0</v>
      </c>
      <c r="BN237" s="35" t="str">
        <f t="shared" si="432"/>
        <v/>
      </c>
      <c r="BO237" s="13" t="b">
        <f t="shared" si="433"/>
        <v>0</v>
      </c>
      <c r="BP237" s="35" t="str">
        <f t="shared" si="434"/>
        <v/>
      </c>
      <c r="BQ237" s="13" t="b">
        <f t="shared" si="435"/>
        <v>0</v>
      </c>
      <c r="BR237" s="35" t="str">
        <f t="shared" si="436"/>
        <v/>
      </c>
      <c r="BS237" s="35" t="b">
        <f t="shared" si="437"/>
        <v>0</v>
      </c>
      <c r="BT237" s="35" t="str">
        <f t="shared" si="438"/>
        <v/>
      </c>
      <c r="BU237" s="35" t="b">
        <f t="shared" si="439"/>
        <v>0</v>
      </c>
      <c r="BV237" s="35" t="str">
        <f t="shared" si="440"/>
        <v/>
      </c>
      <c r="BW237" s="13" t="b">
        <f t="shared" si="515"/>
        <v>0</v>
      </c>
      <c r="BX237" s="35" t="str">
        <f t="shared" si="441"/>
        <v/>
      </c>
      <c r="BY237" s="265" t="b">
        <f t="shared" si="484"/>
        <v>0</v>
      </c>
      <c r="BZ237" s="35" t="str">
        <f t="shared" si="442"/>
        <v/>
      </c>
      <c r="CA237" s="265" t="b">
        <f t="shared" si="485"/>
        <v>0</v>
      </c>
      <c r="CB237" s="35" t="str">
        <f t="shared" si="443"/>
        <v/>
      </c>
      <c r="CC237" s="272" t="b">
        <f t="shared" si="486"/>
        <v>0</v>
      </c>
      <c r="CD237" s="35" t="str">
        <f t="shared" si="444"/>
        <v/>
      </c>
      <c r="CE237" s="13" t="b">
        <f t="shared" si="445"/>
        <v>0</v>
      </c>
      <c r="CF237" s="35" t="str">
        <f t="shared" si="446"/>
        <v/>
      </c>
      <c r="CG237" s="179">
        <f t="shared" si="447"/>
        <v>0</v>
      </c>
      <c r="CH237" s="179">
        <f t="shared" si="448"/>
        <v>0</v>
      </c>
      <c r="CI237" s="218">
        <f t="shared" si="487"/>
        <v>0</v>
      </c>
      <c r="CJ237" s="218">
        <f t="shared" si="488"/>
        <v>0</v>
      </c>
      <c r="CK237" s="218">
        <f t="shared" si="489"/>
        <v>0</v>
      </c>
      <c r="CL237" s="218">
        <f t="shared" si="490"/>
        <v>0</v>
      </c>
      <c r="CM237" s="218">
        <f t="shared" si="491"/>
        <v>0</v>
      </c>
      <c r="CN237" s="218">
        <f t="shared" si="492"/>
        <v>0</v>
      </c>
      <c r="CO237" s="218">
        <f t="shared" si="493"/>
        <v>0</v>
      </c>
      <c r="CP237" s="218">
        <f t="shared" si="494"/>
        <v>0</v>
      </c>
      <c r="CQ237" s="218">
        <f t="shared" si="495"/>
        <v>0</v>
      </c>
      <c r="CR237" s="218">
        <f t="shared" si="496"/>
        <v>0</v>
      </c>
      <c r="CS237" s="14">
        <f t="shared" si="449"/>
        <v>0</v>
      </c>
      <c r="CT237" s="236">
        <f t="shared" si="450"/>
        <v>0</v>
      </c>
      <c r="CU237" s="237">
        <f t="shared" ref="CU237:DD246" si="520">IF(AND($CS237,$CT237,CU$12),MAX(0,MIN(CU$10,$CT237)-MAX(CU$9,$CS237)+1),0)</f>
        <v>0</v>
      </c>
      <c r="CV237" s="16">
        <f t="shared" si="520"/>
        <v>0</v>
      </c>
      <c r="CW237" s="16">
        <f t="shared" si="520"/>
        <v>0</v>
      </c>
      <c r="CX237" s="16">
        <f t="shared" si="520"/>
        <v>0</v>
      </c>
      <c r="CY237" s="16">
        <f t="shared" si="520"/>
        <v>0</v>
      </c>
      <c r="CZ237" s="16">
        <f t="shared" si="520"/>
        <v>0</v>
      </c>
      <c r="DA237" s="16">
        <f t="shared" si="520"/>
        <v>0</v>
      </c>
      <c r="DB237" s="16">
        <f t="shared" si="520"/>
        <v>0</v>
      </c>
      <c r="DC237" s="16">
        <f t="shared" si="520"/>
        <v>0</v>
      </c>
      <c r="DD237" s="238">
        <f t="shared" si="520"/>
        <v>0</v>
      </c>
      <c r="DE237" s="232">
        <f t="shared" ref="DE237:DN246" si="521">IF($H237&lt;=0,0,MAX(0,MIN($H237,$DE$11)))</f>
        <v>0</v>
      </c>
      <c r="DF237" s="132">
        <f t="shared" si="521"/>
        <v>0</v>
      </c>
      <c r="DG237" s="132">
        <f t="shared" si="521"/>
        <v>0</v>
      </c>
      <c r="DH237" s="132">
        <f t="shared" si="521"/>
        <v>0</v>
      </c>
      <c r="DI237" s="132">
        <f t="shared" si="521"/>
        <v>0</v>
      </c>
      <c r="DJ237" s="132">
        <f t="shared" si="521"/>
        <v>0</v>
      </c>
      <c r="DK237" s="132">
        <f t="shared" si="521"/>
        <v>0</v>
      </c>
      <c r="DL237" s="132">
        <f t="shared" si="521"/>
        <v>0</v>
      </c>
      <c r="DM237" s="132">
        <f t="shared" si="521"/>
        <v>0</v>
      </c>
      <c r="DN237" s="233">
        <f t="shared" si="521"/>
        <v>0</v>
      </c>
      <c r="DO237" s="232">
        <f t="shared" si="451"/>
        <v>0</v>
      </c>
      <c r="DP237" s="132">
        <f t="shared" si="452"/>
        <v>0</v>
      </c>
      <c r="DQ237" s="132">
        <f t="shared" si="453"/>
        <v>0</v>
      </c>
      <c r="DR237" s="132">
        <f t="shared" si="454"/>
        <v>0</v>
      </c>
      <c r="DS237" s="132">
        <f t="shared" si="455"/>
        <v>0</v>
      </c>
      <c r="DT237" s="132">
        <f t="shared" si="456"/>
        <v>0</v>
      </c>
      <c r="DU237" s="132">
        <f t="shared" si="457"/>
        <v>0</v>
      </c>
      <c r="DV237" s="132">
        <f t="shared" si="458"/>
        <v>0</v>
      </c>
      <c r="DW237" s="132">
        <f t="shared" si="459"/>
        <v>0</v>
      </c>
      <c r="DX237" s="233">
        <f t="shared" si="460"/>
        <v>0</v>
      </c>
      <c r="DY237" s="231" t="b">
        <f t="shared" si="497"/>
        <v>0</v>
      </c>
      <c r="DZ237" s="163"/>
      <c r="EA237" s="226" t="str">
        <f t="shared" si="498"/>
        <v/>
      </c>
      <c r="EB237" s="178" t="str">
        <f t="shared" si="499"/>
        <v/>
      </c>
      <c r="EC237" s="178" t="str">
        <f t="shared" si="500"/>
        <v/>
      </c>
      <c r="ED237" s="178" t="str">
        <f t="shared" si="501"/>
        <v/>
      </c>
      <c r="EE237" s="178" t="str">
        <f t="shared" si="502"/>
        <v/>
      </c>
      <c r="EF237" s="178" t="str">
        <f t="shared" si="503"/>
        <v/>
      </c>
      <c r="EG237" s="178" t="str">
        <f t="shared" si="504"/>
        <v/>
      </c>
      <c r="EH237" s="178" t="str">
        <f t="shared" si="505"/>
        <v/>
      </c>
      <c r="EI237" s="178" t="str">
        <f t="shared" si="506"/>
        <v/>
      </c>
      <c r="EJ237" s="227" t="str">
        <f t="shared" si="507"/>
        <v/>
      </c>
      <c r="EK237" s="230" t="str">
        <f t="shared" si="461"/>
        <v/>
      </c>
      <c r="EL237" s="177" t="str">
        <f t="shared" si="462"/>
        <v/>
      </c>
      <c r="EM237" s="177" t="str">
        <f t="shared" si="463"/>
        <v/>
      </c>
      <c r="EN237" s="177" t="str">
        <f t="shared" si="464"/>
        <v/>
      </c>
      <c r="EO237" s="177" t="str">
        <f t="shared" si="465"/>
        <v/>
      </c>
      <c r="EP237" s="177" t="str">
        <f t="shared" si="466"/>
        <v/>
      </c>
      <c r="EQ237" s="177" t="str">
        <f t="shared" si="467"/>
        <v/>
      </c>
      <c r="ER237" s="177" t="str">
        <f t="shared" si="468"/>
        <v/>
      </c>
      <c r="ES237" s="177" t="str">
        <f t="shared" si="469"/>
        <v/>
      </c>
      <c r="ET237" s="177" t="str">
        <f t="shared" si="470"/>
        <v/>
      </c>
      <c r="EU237" s="229" t="e">
        <f t="shared" si="471"/>
        <v>#VALUE!</v>
      </c>
      <c r="EV237" s="27" t="e">
        <f t="shared" si="472"/>
        <v>#VALUE!</v>
      </c>
      <c r="EW237" s="27" t="e">
        <f t="shared" si="473"/>
        <v>#VALUE!</v>
      </c>
      <c r="EX237" s="28" t="e">
        <f t="shared" si="474"/>
        <v>#VALUE!</v>
      </c>
      <c r="EY237" s="28" t="e">
        <f t="shared" si="475"/>
        <v>#VALUE!</v>
      </c>
      <c r="EZ237" s="28" t="b">
        <f t="shared" si="476"/>
        <v>0</v>
      </c>
      <c r="FA237" s="176" t="str">
        <f t="shared" si="477"/>
        <v/>
      </c>
      <c r="FB237" s="27" t="e" cm="1">
        <f t="array" aca="1" ref="FB237" ca="1">TEXT(RIGHT(10-RIGHT(SUM(INDEX(1*(MID(MID(C237,1,1)*2,ROW(INDIRECT("1:"&amp;LEN(MID(C237,1,1)*2))),1)),,))+MID(C237,2,1)+
SUM(INDEX(1*(MID(MID(C237,3,1)*2,ROW(INDIRECT("1:"&amp;LEN(MID(C237,3,1)*2))),1)),,))+MID(C237,4,1)+
SUM(INDEX(1*(MID(MID(C237,5,1)*2,ROW(INDIRECT("1:"&amp;LEN(MID(C237,5,1)*2))),1)),,))+MID(C237,6,1)+
SUM(INDEX(1*(MID(MID(C237,8,1)*2,ROW(INDIRECT("1:"&amp;LEN(MID(C237,8,1)*2))),1)),,))+MID(C237,9,1)+
SUM(INDEX(1*(MID(MID(C237,10,1)*2,ROW(INDIRECT("1:"&amp;LEN(MID(C237,10,1)*2))),1)),,)),1),1),"0")</f>
        <v>#VALUE!</v>
      </c>
      <c r="FC237" s="27" t="str">
        <f t="shared" si="478"/>
        <v/>
      </c>
      <c r="FD237" s="29" t="b">
        <f t="shared" si="479"/>
        <v>0</v>
      </c>
      <c r="FE237" s="112" t="b">
        <f>IFERROR(MATCH(D237,'Avtal för korttidsarbete'!$G$13:$G$1012,0),TRUE)</f>
        <v>1</v>
      </c>
      <c r="FF237" s="112" t="b">
        <f t="shared" si="508"/>
        <v>0</v>
      </c>
      <c r="FG237" s="113" t="str" cm="1">
        <f t="array" ref="FG237">IF(FE237=TRUE,"x",INDEX('Avtal för korttidsarbete'!$E$13:$E$1012,$FE237))</f>
        <v>x</v>
      </c>
      <c r="FH237" s="113" t="str" cm="1">
        <f t="array" ref="FH237">IF(FE237=TRUE,"x",INDEX('Avtal för korttidsarbete'!$F$13:$F$1012,$FE237))</f>
        <v>x</v>
      </c>
      <c r="FI237" s="112" t="b">
        <f t="shared" si="509"/>
        <v>0</v>
      </c>
      <c r="FJ237" s="135">
        <f t="shared" si="510"/>
        <v>44166</v>
      </c>
      <c r="FK237" s="135">
        <f t="shared" si="511"/>
        <v>44377</v>
      </c>
      <c r="FL237" s="112" t="b">
        <f t="shared" si="512"/>
        <v>0</v>
      </c>
      <c r="FM237" s="113">
        <f t="shared" si="513"/>
        <v>44166</v>
      </c>
      <c r="FN237" s="135">
        <f t="shared" si="514"/>
        <v>44377</v>
      </c>
      <c r="FO237" s="148" t="b">
        <f>IFERROR(INDEX('Avtal för korttidsarbete'!R:R,MATCH(D237,'Avtal för korttidsarbete'!$G:$G,0)),TRUE)</f>
        <v>1</v>
      </c>
      <c r="FP237" s="135" t="str">
        <f>IF(FO237,"-",INDEX('Avtal för korttidsarbete'!$D:$D,MATCH(D237,'Avtal för korttidsarbete'!$G:$G,0)))</f>
        <v>-</v>
      </c>
      <c r="FQ237" s="113" t="b">
        <f>IFERROR(G237&gt;INDEX(Uppsägningar!E:E,MATCH(C237,Uppsägningar!C:C,0)),FALSE)</f>
        <v>0</v>
      </c>
    </row>
    <row r="238" spans="1:173" x14ac:dyDescent="0.25">
      <c r="A238" s="19">
        <v>222</v>
      </c>
      <c r="B238" s="20"/>
      <c r="C238" s="183"/>
      <c r="D238" s="66"/>
      <c r="E238" s="212">
        <f>IFERROR(INDEX(Admin!$C$7:$C$10,MATCH(FP238,TblNivåValTExt,0)),0)</f>
        <v>0</v>
      </c>
      <c r="F238" s="1"/>
      <c r="G238" s="1"/>
      <c r="H238" s="78"/>
      <c r="I238" s="181"/>
      <c r="J238" s="181"/>
      <c r="K238" s="182"/>
      <c r="L238" s="182"/>
      <c r="M238" s="181"/>
      <c r="N238" s="181"/>
      <c r="O238" s="181"/>
      <c r="P238" s="182"/>
      <c r="Q238" s="182"/>
      <c r="R238" s="181"/>
      <c r="S238" s="181"/>
      <c r="T238" s="181"/>
      <c r="U238" s="182"/>
      <c r="V238" s="182"/>
      <c r="W238" s="181"/>
      <c r="X238" s="181"/>
      <c r="Y238" s="181"/>
      <c r="Z238" s="182"/>
      <c r="AA238" s="182"/>
      <c r="AB238" s="181"/>
      <c r="AC238" s="181"/>
      <c r="AD238" s="181"/>
      <c r="AE238" s="182"/>
      <c r="AF238" s="182"/>
      <c r="AG238" s="181"/>
      <c r="AH238" s="181"/>
      <c r="AI238" s="181"/>
      <c r="AJ238" s="182"/>
      <c r="AK238" s="182"/>
      <c r="AL238" s="181"/>
      <c r="AM238" s="181"/>
      <c r="AN238" s="181"/>
      <c r="AO238" s="182"/>
      <c r="AP238" s="182"/>
      <c r="AQ238" s="181"/>
      <c r="AR238" s="181"/>
      <c r="AS238" s="181"/>
      <c r="AT238" s="182"/>
      <c r="AU238" s="182"/>
      <c r="AV238" s="181"/>
      <c r="AW238" s="181"/>
      <c r="AX238" s="181"/>
      <c r="AY238" s="182"/>
      <c r="AZ238" s="182"/>
      <c r="BA238" s="181"/>
      <c r="BB238" s="181"/>
      <c r="BC238" s="181"/>
      <c r="BD238" s="182"/>
      <c r="BE238" s="182"/>
      <c r="BF238" s="181"/>
      <c r="BG238" s="180">
        <f t="shared" si="480"/>
        <v>0</v>
      </c>
      <c r="BH238" s="116" t="str">
        <f t="shared" si="481"/>
        <v/>
      </c>
      <c r="BI238" s="80" t="b">
        <f t="shared" si="429"/>
        <v>0</v>
      </c>
      <c r="BJ238" s="80" t="str">
        <f t="shared" si="430"/>
        <v/>
      </c>
      <c r="BK238" s="80" t="b">
        <f t="shared" si="482"/>
        <v>0</v>
      </c>
      <c r="BL238" s="13" t="str">
        <f t="shared" si="431"/>
        <v/>
      </c>
      <c r="BM238" s="13" t="b">
        <f t="shared" si="483"/>
        <v>0</v>
      </c>
      <c r="BN238" s="35" t="str">
        <f t="shared" si="432"/>
        <v/>
      </c>
      <c r="BO238" s="13" t="b">
        <f t="shared" si="433"/>
        <v>0</v>
      </c>
      <c r="BP238" s="35" t="str">
        <f t="shared" si="434"/>
        <v/>
      </c>
      <c r="BQ238" s="13" t="b">
        <f t="shared" si="435"/>
        <v>0</v>
      </c>
      <c r="BR238" s="35" t="str">
        <f t="shared" si="436"/>
        <v/>
      </c>
      <c r="BS238" s="35" t="b">
        <f t="shared" si="437"/>
        <v>0</v>
      </c>
      <c r="BT238" s="35" t="str">
        <f t="shared" si="438"/>
        <v/>
      </c>
      <c r="BU238" s="35" t="b">
        <f t="shared" si="439"/>
        <v>0</v>
      </c>
      <c r="BV238" s="35" t="str">
        <f t="shared" si="440"/>
        <v/>
      </c>
      <c r="BW238" s="13" t="b">
        <f t="shared" si="515"/>
        <v>0</v>
      </c>
      <c r="BX238" s="35" t="str">
        <f t="shared" si="441"/>
        <v/>
      </c>
      <c r="BY238" s="265" t="b">
        <f t="shared" si="484"/>
        <v>0</v>
      </c>
      <c r="BZ238" s="35" t="str">
        <f t="shared" si="442"/>
        <v/>
      </c>
      <c r="CA238" s="265" t="b">
        <f t="shared" si="485"/>
        <v>0</v>
      </c>
      <c r="CB238" s="35" t="str">
        <f t="shared" si="443"/>
        <v/>
      </c>
      <c r="CC238" s="272" t="b">
        <f t="shared" si="486"/>
        <v>0</v>
      </c>
      <c r="CD238" s="35" t="str">
        <f t="shared" si="444"/>
        <v/>
      </c>
      <c r="CE238" s="13" t="b">
        <f t="shared" si="445"/>
        <v>0</v>
      </c>
      <c r="CF238" s="35" t="str">
        <f t="shared" si="446"/>
        <v/>
      </c>
      <c r="CG238" s="179">
        <f t="shared" si="447"/>
        <v>0</v>
      </c>
      <c r="CH238" s="179">
        <f t="shared" si="448"/>
        <v>0</v>
      </c>
      <c r="CI238" s="218">
        <f t="shared" si="487"/>
        <v>0</v>
      </c>
      <c r="CJ238" s="218">
        <f t="shared" si="488"/>
        <v>0</v>
      </c>
      <c r="CK238" s="218">
        <f t="shared" si="489"/>
        <v>0</v>
      </c>
      <c r="CL238" s="218">
        <f t="shared" si="490"/>
        <v>0</v>
      </c>
      <c r="CM238" s="218">
        <f t="shared" si="491"/>
        <v>0</v>
      </c>
      <c r="CN238" s="218">
        <f t="shared" si="492"/>
        <v>0</v>
      </c>
      <c r="CO238" s="218">
        <f t="shared" si="493"/>
        <v>0</v>
      </c>
      <c r="CP238" s="218">
        <f t="shared" si="494"/>
        <v>0</v>
      </c>
      <c r="CQ238" s="218">
        <f t="shared" si="495"/>
        <v>0</v>
      </c>
      <c r="CR238" s="218">
        <f t="shared" si="496"/>
        <v>0</v>
      </c>
      <c r="CS238" s="14">
        <f t="shared" si="449"/>
        <v>0</v>
      </c>
      <c r="CT238" s="236">
        <f t="shared" si="450"/>
        <v>0</v>
      </c>
      <c r="CU238" s="237">
        <f t="shared" si="520"/>
        <v>0</v>
      </c>
      <c r="CV238" s="16">
        <f t="shared" si="520"/>
        <v>0</v>
      </c>
      <c r="CW238" s="16">
        <f t="shared" si="520"/>
        <v>0</v>
      </c>
      <c r="CX238" s="16">
        <f t="shared" si="520"/>
        <v>0</v>
      </c>
      <c r="CY238" s="16">
        <f t="shared" si="520"/>
        <v>0</v>
      </c>
      <c r="CZ238" s="16">
        <f t="shared" si="520"/>
        <v>0</v>
      </c>
      <c r="DA238" s="16">
        <f t="shared" si="520"/>
        <v>0</v>
      </c>
      <c r="DB238" s="16">
        <f t="shared" si="520"/>
        <v>0</v>
      </c>
      <c r="DC238" s="16">
        <f t="shared" si="520"/>
        <v>0</v>
      </c>
      <c r="DD238" s="238">
        <f t="shared" si="520"/>
        <v>0</v>
      </c>
      <c r="DE238" s="232">
        <f t="shared" si="521"/>
        <v>0</v>
      </c>
      <c r="DF238" s="132">
        <f t="shared" si="521"/>
        <v>0</v>
      </c>
      <c r="DG238" s="132">
        <f t="shared" si="521"/>
        <v>0</v>
      </c>
      <c r="DH238" s="132">
        <f t="shared" si="521"/>
        <v>0</v>
      </c>
      <c r="DI238" s="132">
        <f t="shared" si="521"/>
        <v>0</v>
      </c>
      <c r="DJ238" s="132">
        <f t="shared" si="521"/>
        <v>0</v>
      </c>
      <c r="DK238" s="132">
        <f t="shared" si="521"/>
        <v>0</v>
      </c>
      <c r="DL238" s="132">
        <f t="shared" si="521"/>
        <v>0</v>
      </c>
      <c r="DM238" s="132">
        <f t="shared" si="521"/>
        <v>0</v>
      </c>
      <c r="DN238" s="233">
        <f t="shared" si="521"/>
        <v>0</v>
      </c>
      <c r="DO238" s="232">
        <f t="shared" si="451"/>
        <v>0</v>
      </c>
      <c r="DP238" s="132">
        <f t="shared" si="452"/>
        <v>0</v>
      </c>
      <c r="DQ238" s="132">
        <f t="shared" si="453"/>
        <v>0</v>
      </c>
      <c r="DR238" s="132">
        <f t="shared" si="454"/>
        <v>0</v>
      </c>
      <c r="DS238" s="132">
        <f t="shared" si="455"/>
        <v>0</v>
      </c>
      <c r="DT238" s="132">
        <f t="shared" si="456"/>
        <v>0</v>
      </c>
      <c r="DU238" s="132">
        <f t="shared" si="457"/>
        <v>0</v>
      </c>
      <c r="DV238" s="132">
        <f t="shared" si="458"/>
        <v>0</v>
      </c>
      <c r="DW238" s="132">
        <f t="shared" si="459"/>
        <v>0</v>
      </c>
      <c r="DX238" s="233">
        <f t="shared" si="460"/>
        <v>0</v>
      </c>
      <c r="DY238" s="231" t="b">
        <f t="shared" si="497"/>
        <v>0</v>
      </c>
      <c r="DZ238" s="163"/>
      <c r="EA238" s="226" t="str">
        <f t="shared" si="498"/>
        <v/>
      </c>
      <c r="EB238" s="178" t="str">
        <f t="shared" si="499"/>
        <v/>
      </c>
      <c r="EC238" s="178" t="str">
        <f t="shared" si="500"/>
        <v/>
      </c>
      <c r="ED238" s="178" t="str">
        <f t="shared" si="501"/>
        <v/>
      </c>
      <c r="EE238" s="178" t="str">
        <f t="shared" si="502"/>
        <v/>
      </c>
      <c r="EF238" s="178" t="str">
        <f t="shared" si="503"/>
        <v/>
      </c>
      <c r="EG238" s="178" t="str">
        <f t="shared" si="504"/>
        <v/>
      </c>
      <c r="EH238" s="178" t="str">
        <f t="shared" si="505"/>
        <v/>
      </c>
      <c r="EI238" s="178" t="str">
        <f t="shared" si="506"/>
        <v/>
      </c>
      <c r="EJ238" s="227" t="str">
        <f t="shared" si="507"/>
        <v/>
      </c>
      <c r="EK238" s="230" t="str">
        <f t="shared" si="461"/>
        <v/>
      </c>
      <c r="EL238" s="177" t="str">
        <f t="shared" si="462"/>
        <v/>
      </c>
      <c r="EM238" s="177" t="str">
        <f t="shared" si="463"/>
        <v/>
      </c>
      <c r="EN238" s="177" t="str">
        <f t="shared" si="464"/>
        <v/>
      </c>
      <c r="EO238" s="177" t="str">
        <f t="shared" si="465"/>
        <v/>
      </c>
      <c r="EP238" s="177" t="str">
        <f t="shared" si="466"/>
        <v/>
      </c>
      <c r="EQ238" s="177" t="str">
        <f t="shared" si="467"/>
        <v/>
      </c>
      <c r="ER238" s="177" t="str">
        <f t="shared" si="468"/>
        <v/>
      </c>
      <c r="ES238" s="177" t="str">
        <f t="shared" si="469"/>
        <v/>
      </c>
      <c r="ET238" s="177" t="str">
        <f t="shared" si="470"/>
        <v/>
      </c>
      <c r="EU238" s="229" t="e">
        <f t="shared" si="471"/>
        <v>#VALUE!</v>
      </c>
      <c r="EV238" s="27" t="e">
        <f t="shared" si="472"/>
        <v>#VALUE!</v>
      </c>
      <c r="EW238" s="27" t="e">
        <f t="shared" si="473"/>
        <v>#VALUE!</v>
      </c>
      <c r="EX238" s="28" t="e">
        <f t="shared" si="474"/>
        <v>#VALUE!</v>
      </c>
      <c r="EY238" s="28" t="e">
        <f t="shared" si="475"/>
        <v>#VALUE!</v>
      </c>
      <c r="EZ238" s="28" t="b">
        <f t="shared" si="476"/>
        <v>0</v>
      </c>
      <c r="FA238" s="176" t="str">
        <f t="shared" si="477"/>
        <v/>
      </c>
      <c r="FB238" s="27" t="e" cm="1">
        <f t="array" aca="1" ref="FB238" ca="1">TEXT(RIGHT(10-RIGHT(SUM(INDEX(1*(MID(MID(C238,1,1)*2,ROW(INDIRECT("1:"&amp;LEN(MID(C238,1,1)*2))),1)),,))+MID(C238,2,1)+
SUM(INDEX(1*(MID(MID(C238,3,1)*2,ROW(INDIRECT("1:"&amp;LEN(MID(C238,3,1)*2))),1)),,))+MID(C238,4,1)+
SUM(INDEX(1*(MID(MID(C238,5,1)*2,ROW(INDIRECT("1:"&amp;LEN(MID(C238,5,1)*2))),1)),,))+MID(C238,6,1)+
SUM(INDEX(1*(MID(MID(C238,8,1)*2,ROW(INDIRECT("1:"&amp;LEN(MID(C238,8,1)*2))),1)),,))+MID(C238,9,1)+
SUM(INDEX(1*(MID(MID(C238,10,1)*2,ROW(INDIRECT("1:"&amp;LEN(MID(C238,10,1)*2))),1)),,)),1),1),"0")</f>
        <v>#VALUE!</v>
      </c>
      <c r="FC238" s="27" t="str">
        <f t="shared" si="478"/>
        <v/>
      </c>
      <c r="FD238" s="29" t="b">
        <f t="shared" si="479"/>
        <v>0</v>
      </c>
      <c r="FE238" s="112" t="b">
        <f>IFERROR(MATCH(D238,'Avtal för korttidsarbete'!$G$13:$G$1012,0),TRUE)</f>
        <v>1</v>
      </c>
      <c r="FF238" s="112" t="b">
        <f t="shared" si="508"/>
        <v>0</v>
      </c>
      <c r="FG238" s="113" t="str" cm="1">
        <f t="array" ref="FG238">IF(FE238=TRUE,"x",INDEX('Avtal för korttidsarbete'!$E$13:$E$1012,$FE238))</f>
        <v>x</v>
      </c>
      <c r="FH238" s="113" t="str" cm="1">
        <f t="array" ref="FH238">IF(FE238=TRUE,"x",INDEX('Avtal för korttidsarbete'!$F$13:$F$1012,$FE238))</f>
        <v>x</v>
      </c>
      <c r="FI238" s="112" t="b">
        <f t="shared" si="509"/>
        <v>0</v>
      </c>
      <c r="FJ238" s="135">
        <f t="shared" si="510"/>
        <v>44166</v>
      </c>
      <c r="FK238" s="135">
        <f t="shared" si="511"/>
        <v>44377</v>
      </c>
      <c r="FL238" s="112" t="b">
        <f t="shared" si="512"/>
        <v>0</v>
      </c>
      <c r="FM238" s="113">
        <f t="shared" si="513"/>
        <v>44166</v>
      </c>
      <c r="FN238" s="135">
        <f t="shared" si="514"/>
        <v>44377</v>
      </c>
      <c r="FO238" s="148" t="b">
        <f>IFERROR(INDEX('Avtal för korttidsarbete'!R:R,MATCH(D238,'Avtal för korttidsarbete'!$G:$G,0)),TRUE)</f>
        <v>1</v>
      </c>
      <c r="FP238" s="135" t="str">
        <f>IF(FO238,"-",INDEX('Avtal för korttidsarbete'!$D:$D,MATCH(D238,'Avtal för korttidsarbete'!$G:$G,0)))</f>
        <v>-</v>
      </c>
      <c r="FQ238" s="113" t="b">
        <f>IFERROR(G238&gt;INDEX(Uppsägningar!E:E,MATCH(C238,Uppsägningar!C:C,0)),FALSE)</f>
        <v>0</v>
      </c>
    </row>
    <row r="239" spans="1:173" x14ac:dyDescent="0.25">
      <c r="A239" s="19">
        <v>223</v>
      </c>
      <c r="B239" s="20"/>
      <c r="C239" s="183"/>
      <c r="D239" s="66"/>
      <c r="E239" s="212">
        <f>IFERROR(INDEX(Admin!$C$7:$C$10,MATCH(FP239,TblNivåValTExt,0)),0)</f>
        <v>0</v>
      </c>
      <c r="F239" s="1"/>
      <c r="G239" s="1"/>
      <c r="H239" s="78"/>
      <c r="I239" s="181"/>
      <c r="J239" s="181"/>
      <c r="K239" s="182"/>
      <c r="L239" s="182"/>
      <c r="M239" s="181"/>
      <c r="N239" s="181"/>
      <c r="O239" s="181"/>
      <c r="P239" s="182"/>
      <c r="Q239" s="182"/>
      <c r="R239" s="181"/>
      <c r="S239" s="181"/>
      <c r="T239" s="181"/>
      <c r="U239" s="182"/>
      <c r="V239" s="182"/>
      <c r="W239" s="181"/>
      <c r="X239" s="181"/>
      <c r="Y239" s="181"/>
      <c r="Z239" s="182"/>
      <c r="AA239" s="182"/>
      <c r="AB239" s="181"/>
      <c r="AC239" s="181"/>
      <c r="AD239" s="181"/>
      <c r="AE239" s="182"/>
      <c r="AF239" s="182"/>
      <c r="AG239" s="181"/>
      <c r="AH239" s="181"/>
      <c r="AI239" s="181"/>
      <c r="AJ239" s="182"/>
      <c r="AK239" s="182"/>
      <c r="AL239" s="181"/>
      <c r="AM239" s="181"/>
      <c r="AN239" s="181"/>
      <c r="AO239" s="182"/>
      <c r="AP239" s="182"/>
      <c r="AQ239" s="181"/>
      <c r="AR239" s="181"/>
      <c r="AS239" s="181"/>
      <c r="AT239" s="182"/>
      <c r="AU239" s="182"/>
      <c r="AV239" s="181"/>
      <c r="AW239" s="181"/>
      <c r="AX239" s="181"/>
      <c r="AY239" s="182"/>
      <c r="AZ239" s="182"/>
      <c r="BA239" s="181"/>
      <c r="BB239" s="181"/>
      <c r="BC239" s="181"/>
      <c r="BD239" s="182"/>
      <c r="BE239" s="182"/>
      <c r="BF239" s="181"/>
      <c r="BG239" s="180">
        <f t="shared" si="480"/>
        <v>0</v>
      </c>
      <c r="BH239" s="116" t="str">
        <f t="shared" si="481"/>
        <v/>
      </c>
      <c r="BI239" s="80" t="b">
        <f t="shared" si="429"/>
        <v>0</v>
      </c>
      <c r="BJ239" s="80" t="str">
        <f t="shared" si="430"/>
        <v/>
      </c>
      <c r="BK239" s="80" t="b">
        <f t="shared" si="482"/>
        <v>0</v>
      </c>
      <c r="BL239" s="13" t="str">
        <f t="shared" si="431"/>
        <v/>
      </c>
      <c r="BM239" s="13" t="b">
        <f t="shared" si="483"/>
        <v>0</v>
      </c>
      <c r="BN239" s="35" t="str">
        <f t="shared" si="432"/>
        <v/>
      </c>
      <c r="BO239" s="13" t="b">
        <f t="shared" si="433"/>
        <v>0</v>
      </c>
      <c r="BP239" s="35" t="str">
        <f t="shared" si="434"/>
        <v/>
      </c>
      <c r="BQ239" s="13" t="b">
        <f t="shared" si="435"/>
        <v>0</v>
      </c>
      <c r="BR239" s="35" t="str">
        <f t="shared" si="436"/>
        <v/>
      </c>
      <c r="BS239" s="35" t="b">
        <f t="shared" si="437"/>
        <v>0</v>
      </c>
      <c r="BT239" s="35" t="str">
        <f t="shared" si="438"/>
        <v/>
      </c>
      <c r="BU239" s="35" t="b">
        <f t="shared" si="439"/>
        <v>0</v>
      </c>
      <c r="BV239" s="35" t="str">
        <f t="shared" si="440"/>
        <v/>
      </c>
      <c r="BW239" s="13" t="b">
        <f t="shared" si="515"/>
        <v>0</v>
      </c>
      <c r="BX239" s="35" t="str">
        <f t="shared" si="441"/>
        <v/>
      </c>
      <c r="BY239" s="265" t="b">
        <f t="shared" si="484"/>
        <v>0</v>
      </c>
      <c r="BZ239" s="35" t="str">
        <f t="shared" si="442"/>
        <v/>
      </c>
      <c r="CA239" s="265" t="b">
        <f t="shared" si="485"/>
        <v>0</v>
      </c>
      <c r="CB239" s="35" t="str">
        <f t="shared" si="443"/>
        <v/>
      </c>
      <c r="CC239" s="272" t="b">
        <f t="shared" si="486"/>
        <v>0</v>
      </c>
      <c r="CD239" s="35" t="str">
        <f t="shared" si="444"/>
        <v/>
      </c>
      <c r="CE239" s="13" t="b">
        <f t="shared" si="445"/>
        <v>0</v>
      </c>
      <c r="CF239" s="35" t="str">
        <f t="shared" si="446"/>
        <v/>
      </c>
      <c r="CG239" s="179">
        <f t="shared" si="447"/>
        <v>0</v>
      </c>
      <c r="CH239" s="179">
        <f t="shared" si="448"/>
        <v>0</v>
      </c>
      <c r="CI239" s="218">
        <f t="shared" si="487"/>
        <v>0</v>
      </c>
      <c r="CJ239" s="218">
        <f t="shared" si="488"/>
        <v>0</v>
      </c>
      <c r="CK239" s="218">
        <f t="shared" si="489"/>
        <v>0</v>
      </c>
      <c r="CL239" s="218">
        <f t="shared" si="490"/>
        <v>0</v>
      </c>
      <c r="CM239" s="218">
        <f t="shared" si="491"/>
        <v>0</v>
      </c>
      <c r="CN239" s="218">
        <f t="shared" si="492"/>
        <v>0</v>
      </c>
      <c r="CO239" s="218">
        <f t="shared" si="493"/>
        <v>0</v>
      </c>
      <c r="CP239" s="218">
        <f t="shared" si="494"/>
        <v>0</v>
      </c>
      <c r="CQ239" s="218">
        <f t="shared" si="495"/>
        <v>0</v>
      </c>
      <c r="CR239" s="218">
        <f t="shared" si="496"/>
        <v>0</v>
      </c>
      <c r="CS239" s="14">
        <f t="shared" si="449"/>
        <v>0</v>
      </c>
      <c r="CT239" s="236">
        <f t="shared" si="450"/>
        <v>0</v>
      </c>
      <c r="CU239" s="237">
        <f t="shared" si="520"/>
        <v>0</v>
      </c>
      <c r="CV239" s="16">
        <f t="shared" si="520"/>
        <v>0</v>
      </c>
      <c r="CW239" s="16">
        <f t="shared" si="520"/>
        <v>0</v>
      </c>
      <c r="CX239" s="16">
        <f t="shared" si="520"/>
        <v>0</v>
      </c>
      <c r="CY239" s="16">
        <f t="shared" si="520"/>
        <v>0</v>
      </c>
      <c r="CZ239" s="16">
        <f t="shared" si="520"/>
        <v>0</v>
      </c>
      <c r="DA239" s="16">
        <f t="shared" si="520"/>
        <v>0</v>
      </c>
      <c r="DB239" s="16">
        <f t="shared" si="520"/>
        <v>0</v>
      </c>
      <c r="DC239" s="16">
        <f t="shared" si="520"/>
        <v>0</v>
      </c>
      <c r="DD239" s="238">
        <f t="shared" si="520"/>
        <v>0</v>
      </c>
      <c r="DE239" s="232">
        <f t="shared" si="521"/>
        <v>0</v>
      </c>
      <c r="DF239" s="132">
        <f t="shared" si="521"/>
        <v>0</v>
      </c>
      <c r="DG239" s="132">
        <f t="shared" si="521"/>
        <v>0</v>
      </c>
      <c r="DH239" s="132">
        <f t="shared" si="521"/>
        <v>0</v>
      </c>
      <c r="DI239" s="132">
        <f t="shared" si="521"/>
        <v>0</v>
      </c>
      <c r="DJ239" s="132">
        <f t="shared" si="521"/>
        <v>0</v>
      </c>
      <c r="DK239" s="132">
        <f t="shared" si="521"/>
        <v>0</v>
      </c>
      <c r="DL239" s="132">
        <f t="shared" si="521"/>
        <v>0</v>
      </c>
      <c r="DM239" s="132">
        <f t="shared" si="521"/>
        <v>0</v>
      </c>
      <c r="DN239" s="233">
        <f t="shared" si="521"/>
        <v>0</v>
      </c>
      <c r="DO239" s="232">
        <f t="shared" si="451"/>
        <v>0</v>
      </c>
      <c r="DP239" s="132">
        <f t="shared" si="452"/>
        <v>0</v>
      </c>
      <c r="DQ239" s="132">
        <f t="shared" si="453"/>
        <v>0</v>
      </c>
      <c r="DR239" s="132">
        <f t="shared" si="454"/>
        <v>0</v>
      </c>
      <c r="DS239" s="132">
        <f t="shared" si="455"/>
        <v>0</v>
      </c>
      <c r="DT239" s="132">
        <f t="shared" si="456"/>
        <v>0</v>
      </c>
      <c r="DU239" s="132">
        <f t="shared" si="457"/>
        <v>0</v>
      </c>
      <c r="DV239" s="132">
        <f t="shared" si="458"/>
        <v>0</v>
      </c>
      <c r="DW239" s="132">
        <f t="shared" si="459"/>
        <v>0</v>
      </c>
      <c r="DX239" s="233">
        <f t="shared" si="460"/>
        <v>0</v>
      </c>
      <c r="DY239" s="231" t="b">
        <f t="shared" si="497"/>
        <v>0</v>
      </c>
      <c r="DZ239" s="163"/>
      <c r="EA239" s="226" t="str">
        <f t="shared" si="498"/>
        <v/>
      </c>
      <c r="EB239" s="178" t="str">
        <f t="shared" si="499"/>
        <v/>
      </c>
      <c r="EC239" s="178" t="str">
        <f t="shared" si="500"/>
        <v/>
      </c>
      <c r="ED239" s="178" t="str">
        <f t="shared" si="501"/>
        <v/>
      </c>
      <c r="EE239" s="178" t="str">
        <f t="shared" si="502"/>
        <v/>
      </c>
      <c r="EF239" s="178" t="str">
        <f t="shared" si="503"/>
        <v/>
      </c>
      <c r="EG239" s="178" t="str">
        <f t="shared" si="504"/>
        <v/>
      </c>
      <c r="EH239" s="178" t="str">
        <f t="shared" si="505"/>
        <v/>
      </c>
      <c r="EI239" s="178" t="str">
        <f t="shared" si="506"/>
        <v/>
      </c>
      <c r="EJ239" s="227" t="str">
        <f t="shared" si="507"/>
        <v/>
      </c>
      <c r="EK239" s="230" t="str">
        <f t="shared" si="461"/>
        <v/>
      </c>
      <c r="EL239" s="177" t="str">
        <f t="shared" si="462"/>
        <v/>
      </c>
      <c r="EM239" s="177" t="str">
        <f t="shared" si="463"/>
        <v/>
      </c>
      <c r="EN239" s="177" t="str">
        <f t="shared" si="464"/>
        <v/>
      </c>
      <c r="EO239" s="177" t="str">
        <f t="shared" si="465"/>
        <v/>
      </c>
      <c r="EP239" s="177" t="str">
        <f t="shared" si="466"/>
        <v/>
      </c>
      <c r="EQ239" s="177" t="str">
        <f t="shared" si="467"/>
        <v/>
      </c>
      <c r="ER239" s="177" t="str">
        <f t="shared" si="468"/>
        <v/>
      </c>
      <c r="ES239" s="177" t="str">
        <f t="shared" si="469"/>
        <v/>
      </c>
      <c r="ET239" s="177" t="str">
        <f t="shared" si="470"/>
        <v/>
      </c>
      <c r="EU239" s="229" t="e">
        <f t="shared" si="471"/>
        <v>#VALUE!</v>
      </c>
      <c r="EV239" s="27" t="e">
        <f t="shared" si="472"/>
        <v>#VALUE!</v>
      </c>
      <c r="EW239" s="27" t="e">
        <f t="shared" si="473"/>
        <v>#VALUE!</v>
      </c>
      <c r="EX239" s="28" t="e">
        <f t="shared" si="474"/>
        <v>#VALUE!</v>
      </c>
      <c r="EY239" s="28" t="e">
        <f t="shared" si="475"/>
        <v>#VALUE!</v>
      </c>
      <c r="EZ239" s="28" t="b">
        <f t="shared" si="476"/>
        <v>0</v>
      </c>
      <c r="FA239" s="176" t="str">
        <f t="shared" si="477"/>
        <v/>
      </c>
      <c r="FB239" s="27" t="e" cm="1">
        <f t="array" aca="1" ref="FB239" ca="1">TEXT(RIGHT(10-RIGHT(SUM(INDEX(1*(MID(MID(C239,1,1)*2,ROW(INDIRECT("1:"&amp;LEN(MID(C239,1,1)*2))),1)),,))+MID(C239,2,1)+
SUM(INDEX(1*(MID(MID(C239,3,1)*2,ROW(INDIRECT("1:"&amp;LEN(MID(C239,3,1)*2))),1)),,))+MID(C239,4,1)+
SUM(INDEX(1*(MID(MID(C239,5,1)*2,ROW(INDIRECT("1:"&amp;LEN(MID(C239,5,1)*2))),1)),,))+MID(C239,6,1)+
SUM(INDEX(1*(MID(MID(C239,8,1)*2,ROW(INDIRECT("1:"&amp;LEN(MID(C239,8,1)*2))),1)),,))+MID(C239,9,1)+
SUM(INDEX(1*(MID(MID(C239,10,1)*2,ROW(INDIRECT("1:"&amp;LEN(MID(C239,10,1)*2))),1)),,)),1),1),"0")</f>
        <v>#VALUE!</v>
      </c>
      <c r="FC239" s="27" t="str">
        <f t="shared" si="478"/>
        <v/>
      </c>
      <c r="FD239" s="29" t="b">
        <f t="shared" si="479"/>
        <v>0</v>
      </c>
      <c r="FE239" s="112" t="b">
        <f>IFERROR(MATCH(D239,'Avtal för korttidsarbete'!$G$13:$G$1012,0),TRUE)</f>
        <v>1</v>
      </c>
      <c r="FF239" s="112" t="b">
        <f t="shared" si="508"/>
        <v>0</v>
      </c>
      <c r="FG239" s="113" t="str" cm="1">
        <f t="array" ref="FG239">IF(FE239=TRUE,"x",INDEX('Avtal för korttidsarbete'!$E$13:$E$1012,$FE239))</f>
        <v>x</v>
      </c>
      <c r="FH239" s="113" t="str" cm="1">
        <f t="array" ref="FH239">IF(FE239=TRUE,"x",INDEX('Avtal för korttidsarbete'!$F$13:$F$1012,$FE239))</f>
        <v>x</v>
      </c>
      <c r="FI239" s="112" t="b">
        <f t="shared" si="509"/>
        <v>0</v>
      </c>
      <c r="FJ239" s="135">
        <f t="shared" si="510"/>
        <v>44166</v>
      </c>
      <c r="FK239" s="135">
        <f t="shared" si="511"/>
        <v>44377</v>
      </c>
      <c r="FL239" s="112" t="b">
        <f t="shared" si="512"/>
        <v>0</v>
      </c>
      <c r="FM239" s="113">
        <f t="shared" si="513"/>
        <v>44166</v>
      </c>
      <c r="FN239" s="135">
        <f t="shared" si="514"/>
        <v>44377</v>
      </c>
      <c r="FO239" s="148" t="b">
        <f>IFERROR(INDEX('Avtal för korttidsarbete'!R:R,MATCH(D239,'Avtal för korttidsarbete'!$G:$G,0)),TRUE)</f>
        <v>1</v>
      </c>
      <c r="FP239" s="135" t="str">
        <f>IF(FO239,"-",INDEX('Avtal för korttidsarbete'!$D:$D,MATCH(D239,'Avtal för korttidsarbete'!$G:$G,0)))</f>
        <v>-</v>
      </c>
      <c r="FQ239" s="113" t="b">
        <f>IFERROR(G239&gt;INDEX(Uppsägningar!E:E,MATCH(C239,Uppsägningar!C:C,0)),FALSE)</f>
        <v>0</v>
      </c>
    </row>
    <row r="240" spans="1:173" x14ac:dyDescent="0.25">
      <c r="A240" s="19">
        <v>224</v>
      </c>
      <c r="B240" s="20"/>
      <c r="C240" s="183"/>
      <c r="D240" s="66"/>
      <c r="E240" s="212">
        <f>IFERROR(INDEX(Admin!$C$7:$C$10,MATCH(FP240,TblNivåValTExt,0)),0)</f>
        <v>0</v>
      </c>
      <c r="F240" s="1"/>
      <c r="G240" s="1"/>
      <c r="H240" s="78"/>
      <c r="I240" s="181"/>
      <c r="J240" s="181"/>
      <c r="K240" s="182"/>
      <c r="L240" s="182"/>
      <c r="M240" s="181"/>
      <c r="N240" s="181"/>
      <c r="O240" s="181"/>
      <c r="P240" s="182"/>
      <c r="Q240" s="182"/>
      <c r="R240" s="181"/>
      <c r="S240" s="181"/>
      <c r="T240" s="181"/>
      <c r="U240" s="182"/>
      <c r="V240" s="182"/>
      <c r="W240" s="181"/>
      <c r="X240" s="181"/>
      <c r="Y240" s="181"/>
      <c r="Z240" s="182"/>
      <c r="AA240" s="182"/>
      <c r="AB240" s="181"/>
      <c r="AC240" s="181"/>
      <c r="AD240" s="181"/>
      <c r="AE240" s="182"/>
      <c r="AF240" s="182"/>
      <c r="AG240" s="181"/>
      <c r="AH240" s="181"/>
      <c r="AI240" s="181"/>
      <c r="AJ240" s="182"/>
      <c r="AK240" s="182"/>
      <c r="AL240" s="181"/>
      <c r="AM240" s="181"/>
      <c r="AN240" s="181"/>
      <c r="AO240" s="182"/>
      <c r="AP240" s="182"/>
      <c r="AQ240" s="181"/>
      <c r="AR240" s="181"/>
      <c r="AS240" s="181"/>
      <c r="AT240" s="182"/>
      <c r="AU240" s="182"/>
      <c r="AV240" s="181"/>
      <c r="AW240" s="181"/>
      <c r="AX240" s="181"/>
      <c r="AY240" s="182"/>
      <c r="AZ240" s="182"/>
      <c r="BA240" s="181"/>
      <c r="BB240" s="181"/>
      <c r="BC240" s="181"/>
      <c r="BD240" s="182"/>
      <c r="BE240" s="182"/>
      <c r="BF240" s="181"/>
      <c r="BG240" s="180">
        <f t="shared" si="480"/>
        <v>0</v>
      </c>
      <c r="BH240" s="116" t="str">
        <f t="shared" si="481"/>
        <v/>
      </c>
      <c r="BI240" s="80" t="b">
        <f t="shared" si="429"/>
        <v>0</v>
      </c>
      <c r="BJ240" s="80" t="str">
        <f t="shared" si="430"/>
        <v/>
      </c>
      <c r="BK240" s="80" t="b">
        <f t="shared" si="482"/>
        <v>0</v>
      </c>
      <c r="BL240" s="13" t="str">
        <f t="shared" si="431"/>
        <v/>
      </c>
      <c r="BM240" s="13" t="b">
        <f t="shared" si="483"/>
        <v>0</v>
      </c>
      <c r="BN240" s="35" t="str">
        <f t="shared" si="432"/>
        <v/>
      </c>
      <c r="BO240" s="13" t="b">
        <f t="shared" si="433"/>
        <v>0</v>
      </c>
      <c r="BP240" s="35" t="str">
        <f t="shared" si="434"/>
        <v/>
      </c>
      <c r="BQ240" s="13" t="b">
        <f t="shared" si="435"/>
        <v>0</v>
      </c>
      <c r="BR240" s="35" t="str">
        <f t="shared" si="436"/>
        <v/>
      </c>
      <c r="BS240" s="35" t="b">
        <f t="shared" si="437"/>
        <v>0</v>
      </c>
      <c r="BT240" s="35" t="str">
        <f t="shared" si="438"/>
        <v/>
      </c>
      <c r="BU240" s="35" t="b">
        <f t="shared" si="439"/>
        <v>0</v>
      </c>
      <c r="BV240" s="35" t="str">
        <f t="shared" si="440"/>
        <v/>
      </c>
      <c r="BW240" s="13" t="b">
        <f t="shared" si="515"/>
        <v>0</v>
      </c>
      <c r="BX240" s="35" t="str">
        <f t="shared" si="441"/>
        <v/>
      </c>
      <c r="BY240" s="265" t="b">
        <f t="shared" si="484"/>
        <v>0</v>
      </c>
      <c r="BZ240" s="35" t="str">
        <f t="shared" si="442"/>
        <v/>
      </c>
      <c r="CA240" s="265" t="b">
        <f t="shared" si="485"/>
        <v>0</v>
      </c>
      <c r="CB240" s="35" t="str">
        <f t="shared" si="443"/>
        <v/>
      </c>
      <c r="CC240" s="272" t="b">
        <f t="shared" si="486"/>
        <v>0</v>
      </c>
      <c r="CD240" s="35" t="str">
        <f t="shared" si="444"/>
        <v/>
      </c>
      <c r="CE240" s="13" t="b">
        <f t="shared" si="445"/>
        <v>0</v>
      </c>
      <c r="CF240" s="35" t="str">
        <f t="shared" si="446"/>
        <v/>
      </c>
      <c r="CG240" s="179">
        <f t="shared" si="447"/>
        <v>0</v>
      </c>
      <c r="CH240" s="179">
        <f t="shared" si="448"/>
        <v>0</v>
      </c>
      <c r="CI240" s="218">
        <f t="shared" si="487"/>
        <v>0</v>
      </c>
      <c r="CJ240" s="218">
        <f t="shared" si="488"/>
        <v>0</v>
      </c>
      <c r="CK240" s="218">
        <f t="shared" si="489"/>
        <v>0</v>
      </c>
      <c r="CL240" s="218">
        <f t="shared" si="490"/>
        <v>0</v>
      </c>
      <c r="CM240" s="218">
        <f t="shared" si="491"/>
        <v>0</v>
      </c>
      <c r="CN240" s="218">
        <f t="shared" si="492"/>
        <v>0</v>
      </c>
      <c r="CO240" s="218">
        <f t="shared" si="493"/>
        <v>0</v>
      </c>
      <c r="CP240" s="218">
        <f t="shared" si="494"/>
        <v>0</v>
      </c>
      <c r="CQ240" s="218">
        <f t="shared" si="495"/>
        <v>0</v>
      </c>
      <c r="CR240" s="218">
        <f t="shared" si="496"/>
        <v>0</v>
      </c>
      <c r="CS240" s="14">
        <f t="shared" si="449"/>
        <v>0</v>
      </c>
      <c r="CT240" s="236">
        <f t="shared" si="450"/>
        <v>0</v>
      </c>
      <c r="CU240" s="237">
        <f t="shared" si="520"/>
        <v>0</v>
      </c>
      <c r="CV240" s="16">
        <f t="shared" si="520"/>
        <v>0</v>
      </c>
      <c r="CW240" s="16">
        <f t="shared" si="520"/>
        <v>0</v>
      </c>
      <c r="CX240" s="16">
        <f t="shared" si="520"/>
        <v>0</v>
      </c>
      <c r="CY240" s="16">
        <f t="shared" si="520"/>
        <v>0</v>
      </c>
      <c r="CZ240" s="16">
        <f t="shared" si="520"/>
        <v>0</v>
      </c>
      <c r="DA240" s="16">
        <f t="shared" si="520"/>
        <v>0</v>
      </c>
      <c r="DB240" s="16">
        <f t="shared" si="520"/>
        <v>0</v>
      </c>
      <c r="DC240" s="16">
        <f t="shared" si="520"/>
        <v>0</v>
      </c>
      <c r="DD240" s="238">
        <f t="shared" si="520"/>
        <v>0</v>
      </c>
      <c r="DE240" s="232">
        <f t="shared" si="521"/>
        <v>0</v>
      </c>
      <c r="DF240" s="132">
        <f t="shared" si="521"/>
        <v>0</v>
      </c>
      <c r="DG240" s="132">
        <f t="shared" si="521"/>
        <v>0</v>
      </c>
      <c r="DH240" s="132">
        <f t="shared" si="521"/>
        <v>0</v>
      </c>
      <c r="DI240" s="132">
        <f t="shared" si="521"/>
        <v>0</v>
      </c>
      <c r="DJ240" s="132">
        <f t="shared" si="521"/>
        <v>0</v>
      </c>
      <c r="DK240" s="132">
        <f t="shared" si="521"/>
        <v>0</v>
      </c>
      <c r="DL240" s="132">
        <f t="shared" si="521"/>
        <v>0</v>
      </c>
      <c r="DM240" s="132">
        <f t="shared" si="521"/>
        <v>0</v>
      </c>
      <c r="DN240" s="233">
        <f t="shared" si="521"/>
        <v>0</v>
      </c>
      <c r="DO240" s="232">
        <f t="shared" si="451"/>
        <v>0</v>
      </c>
      <c r="DP240" s="132">
        <f t="shared" si="452"/>
        <v>0</v>
      </c>
      <c r="DQ240" s="132">
        <f t="shared" si="453"/>
        <v>0</v>
      </c>
      <c r="DR240" s="132">
        <f t="shared" si="454"/>
        <v>0</v>
      </c>
      <c r="DS240" s="132">
        <f t="shared" si="455"/>
        <v>0</v>
      </c>
      <c r="DT240" s="132">
        <f t="shared" si="456"/>
        <v>0</v>
      </c>
      <c r="DU240" s="132">
        <f t="shared" si="457"/>
        <v>0</v>
      </c>
      <c r="DV240" s="132">
        <f t="shared" si="458"/>
        <v>0</v>
      </c>
      <c r="DW240" s="132">
        <f t="shared" si="459"/>
        <v>0</v>
      </c>
      <c r="DX240" s="233">
        <f t="shared" si="460"/>
        <v>0</v>
      </c>
      <c r="DY240" s="231" t="b">
        <f t="shared" si="497"/>
        <v>0</v>
      </c>
      <c r="DZ240" s="163"/>
      <c r="EA240" s="226" t="str">
        <f t="shared" si="498"/>
        <v/>
      </c>
      <c r="EB240" s="178" t="str">
        <f t="shared" si="499"/>
        <v/>
      </c>
      <c r="EC240" s="178" t="str">
        <f t="shared" si="500"/>
        <v/>
      </c>
      <c r="ED240" s="178" t="str">
        <f t="shared" si="501"/>
        <v/>
      </c>
      <c r="EE240" s="178" t="str">
        <f t="shared" si="502"/>
        <v/>
      </c>
      <c r="EF240" s="178" t="str">
        <f t="shared" si="503"/>
        <v/>
      </c>
      <c r="EG240" s="178" t="str">
        <f t="shared" si="504"/>
        <v/>
      </c>
      <c r="EH240" s="178" t="str">
        <f t="shared" si="505"/>
        <v/>
      </c>
      <c r="EI240" s="178" t="str">
        <f t="shared" si="506"/>
        <v/>
      </c>
      <c r="EJ240" s="227" t="str">
        <f t="shared" si="507"/>
        <v/>
      </c>
      <c r="EK240" s="230" t="str">
        <f t="shared" si="461"/>
        <v/>
      </c>
      <c r="EL240" s="177" t="str">
        <f t="shared" si="462"/>
        <v/>
      </c>
      <c r="EM240" s="177" t="str">
        <f t="shared" si="463"/>
        <v/>
      </c>
      <c r="EN240" s="177" t="str">
        <f t="shared" si="464"/>
        <v/>
      </c>
      <c r="EO240" s="177" t="str">
        <f t="shared" si="465"/>
        <v/>
      </c>
      <c r="EP240" s="177" t="str">
        <f t="shared" si="466"/>
        <v/>
      </c>
      <c r="EQ240" s="177" t="str">
        <f t="shared" si="467"/>
        <v/>
      </c>
      <c r="ER240" s="177" t="str">
        <f t="shared" si="468"/>
        <v/>
      </c>
      <c r="ES240" s="177" t="str">
        <f t="shared" si="469"/>
        <v/>
      </c>
      <c r="ET240" s="177" t="str">
        <f t="shared" si="470"/>
        <v/>
      </c>
      <c r="EU240" s="229" t="e">
        <f t="shared" si="471"/>
        <v>#VALUE!</v>
      </c>
      <c r="EV240" s="27" t="e">
        <f t="shared" si="472"/>
        <v>#VALUE!</v>
      </c>
      <c r="EW240" s="27" t="e">
        <f t="shared" si="473"/>
        <v>#VALUE!</v>
      </c>
      <c r="EX240" s="28" t="e">
        <f t="shared" si="474"/>
        <v>#VALUE!</v>
      </c>
      <c r="EY240" s="28" t="e">
        <f t="shared" si="475"/>
        <v>#VALUE!</v>
      </c>
      <c r="EZ240" s="28" t="b">
        <f t="shared" si="476"/>
        <v>0</v>
      </c>
      <c r="FA240" s="176" t="str">
        <f t="shared" si="477"/>
        <v/>
      </c>
      <c r="FB240" s="27" t="e" cm="1">
        <f t="array" aca="1" ref="FB240" ca="1">TEXT(RIGHT(10-RIGHT(SUM(INDEX(1*(MID(MID(C240,1,1)*2,ROW(INDIRECT("1:"&amp;LEN(MID(C240,1,1)*2))),1)),,))+MID(C240,2,1)+
SUM(INDEX(1*(MID(MID(C240,3,1)*2,ROW(INDIRECT("1:"&amp;LEN(MID(C240,3,1)*2))),1)),,))+MID(C240,4,1)+
SUM(INDEX(1*(MID(MID(C240,5,1)*2,ROW(INDIRECT("1:"&amp;LEN(MID(C240,5,1)*2))),1)),,))+MID(C240,6,1)+
SUM(INDEX(1*(MID(MID(C240,8,1)*2,ROW(INDIRECT("1:"&amp;LEN(MID(C240,8,1)*2))),1)),,))+MID(C240,9,1)+
SUM(INDEX(1*(MID(MID(C240,10,1)*2,ROW(INDIRECT("1:"&amp;LEN(MID(C240,10,1)*2))),1)),,)),1),1),"0")</f>
        <v>#VALUE!</v>
      </c>
      <c r="FC240" s="27" t="str">
        <f t="shared" si="478"/>
        <v/>
      </c>
      <c r="FD240" s="29" t="b">
        <f t="shared" si="479"/>
        <v>0</v>
      </c>
      <c r="FE240" s="112" t="b">
        <f>IFERROR(MATCH(D240,'Avtal för korttidsarbete'!$G$13:$G$1012,0),TRUE)</f>
        <v>1</v>
      </c>
      <c r="FF240" s="112" t="b">
        <f t="shared" si="508"/>
        <v>0</v>
      </c>
      <c r="FG240" s="113" t="str" cm="1">
        <f t="array" ref="FG240">IF(FE240=TRUE,"x",INDEX('Avtal för korttidsarbete'!$E$13:$E$1012,$FE240))</f>
        <v>x</v>
      </c>
      <c r="FH240" s="113" t="str" cm="1">
        <f t="array" ref="FH240">IF(FE240=TRUE,"x",INDEX('Avtal för korttidsarbete'!$F$13:$F$1012,$FE240))</f>
        <v>x</v>
      </c>
      <c r="FI240" s="112" t="b">
        <f t="shared" si="509"/>
        <v>0</v>
      </c>
      <c r="FJ240" s="135">
        <f t="shared" si="510"/>
        <v>44166</v>
      </c>
      <c r="FK240" s="135">
        <f t="shared" si="511"/>
        <v>44377</v>
      </c>
      <c r="FL240" s="112" t="b">
        <f t="shared" si="512"/>
        <v>0</v>
      </c>
      <c r="FM240" s="113">
        <f t="shared" si="513"/>
        <v>44166</v>
      </c>
      <c r="FN240" s="135">
        <f t="shared" si="514"/>
        <v>44377</v>
      </c>
      <c r="FO240" s="148" t="b">
        <f>IFERROR(INDEX('Avtal för korttidsarbete'!R:R,MATCH(D240,'Avtal för korttidsarbete'!$G:$G,0)),TRUE)</f>
        <v>1</v>
      </c>
      <c r="FP240" s="135" t="str">
        <f>IF(FO240,"-",INDEX('Avtal för korttidsarbete'!$D:$D,MATCH(D240,'Avtal för korttidsarbete'!$G:$G,0)))</f>
        <v>-</v>
      </c>
      <c r="FQ240" s="113" t="b">
        <f>IFERROR(G240&gt;INDEX(Uppsägningar!E:E,MATCH(C240,Uppsägningar!C:C,0)),FALSE)</f>
        <v>0</v>
      </c>
    </row>
    <row r="241" spans="1:173" x14ac:dyDescent="0.25">
      <c r="A241" s="19">
        <v>225</v>
      </c>
      <c r="B241" s="20"/>
      <c r="C241" s="183"/>
      <c r="D241" s="66"/>
      <c r="E241" s="212">
        <f>IFERROR(INDEX(Admin!$C$7:$C$10,MATCH(FP241,TblNivåValTExt,0)),0)</f>
        <v>0</v>
      </c>
      <c r="F241" s="1"/>
      <c r="G241" s="1"/>
      <c r="H241" s="78"/>
      <c r="I241" s="181"/>
      <c r="J241" s="181"/>
      <c r="K241" s="182"/>
      <c r="L241" s="182"/>
      <c r="M241" s="181"/>
      <c r="N241" s="181"/>
      <c r="O241" s="181"/>
      <c r="P241" s="182"/>
      <c r="Q241" s="182"/>
      <c r="R241" s="181"/>
      <c r="S241" s="181"/>
      <c r="T241" s="181"/>
      <c r="U241" s="182"/>
      <c r="V241" s="182"/>
      <c r="W241" s="181"/>
      <c r="X241" s="181"/>
      <c r="Y241" s="181"/>
      <c r="Z241" s="182"/>
      <c r="AA241" s="182"/>
      <c r="AB241" s="181"/>
      <c r="AC241" s="181"/>
      <c r="AD241" s="181"/>
      <c r="AE241" s="182"/>
      <c r="AF241" s="182"/>
      <c r="AG241" s="181"/>
      <c r="AH241" s="181"/>
      <c r="AI241" s="181"/>
      <c r="AJ241" s="182"/>
      <c r="AK241" s="182"/>
      <c r="AL241" s="181"/>
      <c r="AM241" s="181"/>
      <c r="AN241" s="181"/>
      <c r="AO241" s="182"/>
      <c r="AP241" s="182"/>
      <c r="AQ241" s="181"/>
      <c r="AR241" s="181"/>
      <c r="AS241" s="181"/>
      <c r="AT241" s="182"/>
      <c r="AU241" s="182"/>
      <c r="AV241" s="181"/>
      <c r="AW241" s="181"/>
      <c r="AX241" s="181"/>
      <c r="AY241" s="182"/>
      <c r="AZ241" s="182"/>
      <c r="BA241" s="181"/>
      <c r="BB241" s="181"/>
      <c r="BC241" s="181"/>
      <c r="BD241" s="182"/>
      <c r="BE241" s="182"/>
      <c r="BF241" s="181"/>
      <c r="BG241" s="180">
        <f t="shared" si="480"/>
        <v>0</v>
      </c>
      <c r="BH241" s="116" t="str">
        <f t="shared" si="481"/>
        <v/>
      </c>
      <c r="BI241" s="80" t="b">
        <f t="shared" si="429"/>
        <v>0</v>
      </c>
      <c r="BJ241" s="80" t="str">
        <f t="shared" si="430"/>
        <v/>
      </c>
      <c r="BK241" s="80" t="b">
        <f t="shared" si="482"/>
        <v>0</v>
      </c>
      <c r="BL241" s="13" t="str">
        <f t="shared" si="431"/>
        <v/>
      </c>
      <c r="BM241" s="13" t="b">
        <f t="shared" si="483"/>
        <v>0</v>
      </c>
      <c r="BN241" s="35" t="str">
        <f t="shared" si="432"/>
        <v/>
      </c>
      <c r="BO241" s="13" t="b">
        <f t="shared" si="433"/>
        <v>0</v>
      </c>
      <c r="BP241" s="35" t="str">
        <f t="shared" si="434"/>
        <v/>
      </c>
      <c r="BQ241" s="13" t="b">
        <f t="shared" si="435"/>
        <v>0</v>
      </c>
      <c r="BR241" s="35" t="str">
        <f t="shared" si="436"/>
        <v/>
      </c>
      <c r="BS241" s="35" t="b">
        <f t="shared" si="437"/>
        <v>0</v>
      </c>
      <c r="BT241" s="35" t="str">
        <f t="shared" si="438"/>
        <v/>
      </c>
      <c r="BU241" s="35" t="b">
        <f t="shared" si="439"/>
        <v>0</v>
      </c>
      <c r="BV241" s="35" t="str">
        <f t="shared" si="440"/>
        <v/>
      </c>
      <c r="BW241" s="13" t="b">
        <f t="shared" si="515"/>
        <v>0</v>
      </c>
      <c r="BX241" s="35" t="str">
        <f t="shared" si="441"/>
        <v/>
      </c>
      <c r="BY241" s="265" t="b">
        <f t="shared" si="484"/>
        <v>0</v>
      </c>
      <c r="BZ241" s="35" t="str">
        <f t="shared" si="442"/>
        <v/>
      </c>
      <c r="CA241" s="265" t="b">
        <f t="shared" si="485"/>
        <v>0</v>
      </c>
      <c r="CB241" s="35" t="str">
        <f t="shared" si="443"/>
        <v/>
      </c>
      <c r="CC241" s="272" t="b">
        <f t="shared" si="486"/>
        <v>0</v>
      </c>
      <c r="CD241" s="35" t="str">
        <f t="shared" si="444"/>
        <v/>
      </c>
      <c r="CE241" s="13" t="b">
        <f t="shared" si="445"/>
        <v>0</v>
      </c>
      <c r="CF241" s="35" t="str">
        <f t="shared" si="446"/>
        <v/>
      </c>
      <c r="CG241" s="179">
        <f t="shared" si="447"/>
        <v>0</v>
      </c>
      <c r="CH241" s="179">
        <f t="shared" si="448"/>
        <v>0</v>
      </c>
      <c r="CI241" s="218">
        <f t="shared" si="487"/>
        <v>0</v>
      </c>
      <c r="CJ241" s="218">
        <f t="shared" si="488"/>
        <v>0</v>
      </c>
      <c r="CK241" s="218">
        <f t="shared" si="489"/>
        <v>0</v>
      </c>
      <c r="CL241" s="218">
        <f t="shared" si="490"/>
        <v>0</v>
      </c>
      <c r="CM241" s="218">
        <f t="shared" si="491"/>
        <v>0</v>
      </c>
      <c r="CN241" s="218">
        <f t="shared" si="492"/>
        <v>0</v>
      </c>
      <c r="CO241" s="218">
        <f t="shared" si="493"/>
        <v>0</v>
      </c>
      <c r="CP241" s="218">
        <f t="shared" si="494"/>
        <v>0</v>
      </c>
      <c r="CQ241" s="218">
        <f t="shared" si="495"/>
        <v>0</v>
      </c>
      <c r="CR241" s="218">
        <f t="shared" si="496"/>
        <v>0</v>
      </c>
      <c r="CS241" s="14">
        <f t="shared" si="449"/>
        <v>0</v>
      </c>
      <c r="CT241" s="236">
        <f t="shared" si="450"/>
        <v>0</v>
      </c>
      <c r="CU241" s="237">
        <f t="shared" si="520"/>
        <v>0</v>
      </c>
      <c r="CV241" s="16">
        <f t="shared" si="520"/>
        <v>0</v>
      </c>
      <c r="CW241" s="16">
        <f t="shared" si="520"/>
        <v>0</v>
      </c>
      <c r="CX241" s="16">
        <f t="shared" si="520"/>
        <v>0</v>
      </c>
      <c r="CY241" s="16">
        <f t="shared" si="520"/>
        <v>0</v>
      </c>
      <c r="CZ241" s="16">
        <f t="shared" si="520"/>
        <v>0</v>
      </c>
      <c r="DA241" s="16">
        <f t="shared" si="520"/>
        <v>0</v>
      </c>
      <c r="DB241" s="16">
        <f t="shared" si="520"/>
        <v>0</v>
      </c>
      <c r="DC241" s="16">
        <f t="shared" si="520"/>
        <v>0</v>
      </c>
      <c r="DD241" s="238">
        <f t="shared" si="520"/>
        <v>0</v>
      </c>
      <c r="DE241" s="232">
        <f t="shared" si="521"/>
        <v>0</v>
      </c>
      <c r="DF241" s="132">
        <f t="shared" si="521"/>
        <v>0</v>
      </c>
      <c r="DG241" s="132">
        <f t="shared" si="521"/>
        <v>0</v>
      </c>
      <c r="DH241" s="132">
        <f t="shared" si="521"/>
        <v>0</v>
      </c>
      <c r="DI241" s="132">
        <f t="shared" si="521"/>
        <v>0</v>
      </c>
      <c r="DJ241" s="132">
        <f t="shared" si="521"/>
        <v>0</v>
      </c>
      <c r="DK241" s="132">
        <f t="shared" si="521"/>
        <v>0</v>
      </c>
      <c r="DL241" s="132">
        <f t="shared" si="521"/>
        <v>0</v>
      </c>
      <c r="DM241" s="132">
        <f t="shared" si="521"/>
        <v>0</v>
      </c>
      <c r="DN241" s="233">
        <f t="shared" si="521"/>
        <v>0</v>
      </c>
      <c r="DO241" s="232">
        <f t="shared" si="451"/>
        <v>0</v>
      </c>
      <c r="DP241" s="132">
        <f t="shared" si="452"/>
        <v>0</v>
      </c>
      <c r="DQ241" s="132">
        <f t="shared" si="453"/>
        <v>0</v>
      </c>
      <c r="DR241" s="132">
        <f t="shared" si="454"/>
        <v>0</v>
      </c>
      <c r="DS241" s="132">
        <f t="shared" si="455"/>
        <v>0</v>
      </c>
      <c r="DT241" s="132">
        <f t="shared" si="456"/>
        <v>0</v>
      </c>
      <c r="DU241" s="132">
        <f t="shared" si="457"/>
        <v>0</v>
      </c>
      <c r="DV241" s="132">
        <f t="shared" si="458"/>
        <v>0</v>
      </c>
      <c r="DW241" s="132">
        <f t="shared" si="459"/>
        <v>0</v>
      </c>
      <c r="DX241" s="233">
        <f t="shared" si="460"/>
        <v>0</v>
      </c>
      <c r="DY241" s="231" t="b">
        <f t="shared" si="497"/>
        <v>0</v>
      </c>
      <c r="DZ241" s="163"/>
      <c r="EA241" s="226" t="str">
        <f t="shared" si="498"/>
        <v/>
      </c>
      <c r="EB241" s="178" t="str">
        <f t="shared" si="499"/>
        <v/>
      </c>
      <c r="EC241" s="178" t="str">
        <f t="shared" si="500"/>
        <v/>
      </c>
      <c r="ED241" s="178" t="str">
        <f t="shared" si="501"/>
        <v/>
      </c>
      <c r="EE241" s="178" t="str">
        <f t="shared" si="502"/>
        <v/>
      </c>
      <c r="EF241" s="178" t="str">
        <f t="shared" si="503"/>
        <v/>
      </c>
      <c r="EG241" s="178" t="str">
        <f t="shared" si="504"/>
        <v/>
      </c>
      <c r="EH241" s="178" t="str">
        <f t="shared" si="505"/>
        <v/>
      </c>
      <c r="EI241" s="178" t="str">
        <f t="shared" si="506"/>
        <v/>
      </c>
      <c r="EJ241" s="227" t="str">
        <f t="shared" si="507"/>
        <v/>
      </c>
      <c r="EK241" s="230" t="str">
        <f t="shared" si="461"/>
        <v/>
      </c>
      <c r="EL241" s="177" t="str">
        <f t="shared" si="462"/>
        <v/>
      </c>
      <c r="EM241" s="177" t="str">
        <f t="shared" si="463"/>
        <v/>
      </c>
      <c r="EN241" s="177" t="str">
        <f t="shared" si="464"/>
        <v/>
      </c>
      <c r="EO241" s="177" t="str">
        <f t="shared" si="465"/>
        <v/>
      </c>
      <c r="EP241" s="177" t="str">
        <f t="shared" si="466"/>
        <v/>
      </c>
      <c r="EQ241" s="177" t="str">
        <f t="shared" si="467"/>
        <v/>
      </c>
      <c r="ER241" s="177" t="str">
        <f t="shared" si="468"/>
        <v/>
      </c>
      <c r="ES241" s="177" t="str">
        <f t="shared" si="469"/>
        <v/>
      </c>
      <c r="ET241" s="177" t="str">
        <f t="shared" si="470"/>
        <v/>
      </c>
      <c r="EU241" s="229" t="e">
        <f t="shared" si="471"/>
        <v>#VALUE!</v>
      </c>
      <c r="EV241" s="27" t="e">
        <f t="shared" si="472"/>
        <v>#VALUE!</v>
      </c>
      <c r="EW241" s="27" t="e">
        <f t="shared" si="473"/>
        <v>#VALUE!</v>
      </c>
      <c r="EX241" s="28" t="e">
        <f t="shared" si="474"/>
        <v>#VALUE!</v>
      </c>
      <c r="EY241" s="28" t="e">
        <f t="shared" si="475"/>
        <v>#VALUE!</v>
      </c>
      <c r="EZ241" s="28" t="b">
        <f t="shared" si="476"/>
        <v>0</v>
      </c>
      <c r="FA241" s="176" t="str">
        <f t="shared" si="477"/>
        <v/>
      </c>
      <c r="FB241" s="27" t="e" cm="1">
        <f t="array" aca="1" ref="FB241" ca="1">TEXT(RIGHT(10-RIGHT(SUM(INDEX(1*(MID(MID(C241,1,1)*2,ROW(INDIRECT("1:"&amp;LEN(MID(C241,1,1)*2))),1)),,))+MID(C241,2,1)+
SUM(INDEX(1*(MID(MID(C241,3,1)*2,ROW(INDIRECT("1:"&amp;LEN(MID(C241,3,1)*2))),1)),,))+MID(C241,4,1)+
SUM(INDEX(1*(MID(MID(C241,5,1)*2,ROW(INDIRECT("1:"&amp;LEN(MID(C241,5,1)*2))),1)),,))+MID(C241,6,1)+
SUM(INDEX(1*(MID(MID(C241,8,1)*2,ROW(INDIRECT("1:"&amp;LEN(MID(C241,8,1)*2))),1)),,))+MID(C241,9,1)+
SUM(INDEX(1*(MID(MID(C241,10,1)*2,ROW(INDIRECT("1:"&amp;LEN(MID(C241,10,1)*2))),1)),,)),1),1),"0")</f>
        <v>#VALUE!</v>
      </c>
      <c r="FC241" s="27" t="str">
        <f t="shared" si="478"/>
        <v/>
      </c>
      <c r="FD241" s="29" t="b">
        <f t="shared" si="479"/>
        <v>0</v>
      </c>
      <c r="FE241" s="112" t="b">
        <f>IFERROR(MATCH(D241,'Avtal för korttidsarbete'!$G$13:$G$1012,0),TRUE)</f>
        <v>1</v>
      </c>
      <c r="FF241" s="112" t="b">
        <f t="shared" si="508"/>
        <v>0</v>
      </c>
      <c r="FG241" s="113" t="str" cm="1">
        <f t="array" ref="FG241">IF(FE241=TRUE,"x",INDEX('Avtal för korttidsarbete'!$E$13:$E$1012,$FE241))</f>
        <v>x</v>
      </c>
      <c r="FH241" s="113" t="str" cm="1">
        <f t="array" ref="FH241">IF(FE241=TRUE,"x",INDEX('Avtal för korttidsarbete'!$F$13:$F$1012,$FE241))</f>
        <v>x</v>
      </c>
      <c r="FI241" s="112" t="b">
        <f t="shared" si="509"/>
        <v>0</v>
      </c>
      <c r="FJ241" s="135">
        <f t="shared" si="510"/>
        <v>44166</v>
      </c>
      <c r="FK241" s="135">
        <f t="shared" si="511"/>
        <v>44377</v>
      </c>
      <c r="FL241" s="112" t="b">
        <f t="shared" si="512"/>
        <v>0</v>
      </c>
      <c r="FM241" s="113">
        <f t="shared" si="513"/>
        <v>44166</v>
      </c>
      <c r="FN241" s="135">
        <f t="shared" si="514"/>
        <v>44377</v>
      </c>
      <c r="FO241" s="148" t="b">
        <f>IFERROR(INDEX('Avtal för korttidsarbete'!R:R,MATCH(D241,'Avtal för korttidsarbete'!$G:$G,0)),TRUE)</f>
        <v>1</v>
      </c>
      <c r="FP241" s="135" t="str">
        <f>IF(FO241,"-",INDEX('Avtal för korttidsarbete'!$D:$D,MATCH(D241,'Avtal för korttidsarbete'!$G:$G,0)))</f>
        <v>-</v>
      </c>
      <c r="FQ241" s="113" t="b">
        <f>IFERROR(G241&gt;INDEX(Uppsägningar!E:E,MATCH(C241,Uppsägningar!C:C,0)),FALSE)</f>
        <v>0</v>
      </c>
    </row>
    <row r="242" spans="1:173" x14ac:dyDescent="0.25">
      <c r="A242" s="19">
        <v>226</v>
      </c>
      <c r="B242" s="20"/>
      <c r="C242" s="183"/>
      <c r="D242" s="66"/>
      <c r="E242" s="212">
        <f>IFERROR(INDEX(Admin!$C$7:$C$10,MATCH(FP242,TblNivåValTExt,0)),0)</f>
        <v>0</v>
      </c>
      <c r="F242" s="1"/>
      <c r="G242" s="1"/>
      <c r="H242" s="78"/>
      <c r="I242" s="181"/>
      <c r="J242" s="181"/>
      <c r="K242" s="182"/>
      <c r="L242" s="182"/>
      <c r="M242" s="181"/>
      <c r="N242" s="181"/>
      <c r="O242" s="181"/>
      <c r="P242" s="182"/>
      <c r="Q242" s="182"/>
      <c r="R242" s="181"/>
      <c r="S242" s="181"/>
      <c r="T242" s="181"/>
      <c r="U242" s="182"/>
      <c r="V242" s="182"/>
      <c r="W242" s="181"/>
      <c r="X242" s="181"/>
      <c r="Y242" s="181"/>
      <c r="Z242" s="182"/>
      <c r="AA242" s="182"/>
      <c r="AB242" s="181"/>
      <c r="AC242" s="181"/>
      <c r="AD242" s="181"/>
      <c r="AE242" s="182"/>
      <c r="AF242" s="182"/>
      <c r="AG242" s="181"/>
      <c r="AH242" s="181"/>
      <c r="AI242" s="181"/>
      <c r="AJ242" s="182"/>
      <c r="AK242" s="182"/>
      <c r="AL242" s="181"/>
      <c r="AM242" s="181"/>
      <c r="AN242" s="181"/>
      <c r="AO242" s="182"/>
      <c r="AP242" s="182"/>
      <c r="AQ242" s="181"/>
      <c r="AR242" s="181"/>
      <c r="AS242" s="181"/>
      <c r="AT242" s="182"/>
      <c r="AU242" s="182"/>
      <c r="AV242" s="181"/>
      <c r="AW242" s="181"/>
      <c r="AX242" s="181"/>
      <c r="AY242" s="182"/>
      <c r="AZ242" s="182"/>
      <c r="BA242" s="181"/>
      <c r="BB242" s="181"/>
      <c r="BC242" s="181"/>
      <c r="BD242" s="182"/>
      <c r="BE242" s="182"/>
      <c r="BF242" s="181"/>
      <c r="BG242" s="180">
        <f t="shared" si="480"/>
        <v>0</v>
      </c>
      <c r="BH242" s="116" t="str">
        <f t="shared" si="481"/>
        <v/>
      </c>
      <c r="BI242" s="80" t="b">
        <f t="shared" si="429"/>
        <v>0</v>
      </c>
      <c r="BJ242" s="80" t="str">
        <f t="shared" si="430"/>
        <v/>
      </c>
      <c r="BK242" s="80" t="b">
        <f t="shared" si="482"/>
        <v>0</v>
      </c>
      <c r="BL242" s="13" t="str">
        <f t="shared" si="431"/>
        <v/>
      </c>
      <c r="BM242" s="13" t="b">
        <f t="shared" si="483"/>
        <v>0</v>
      </c>
      <c r="BN242" s="35" t="str">
        <f t="shared" si="432"/>
        <v/>
      </c>
      <c r="BO242" s="13" t="b">
        <f t="shared" si="433"/>
        <v>0</v>
      </c>
      <c r="BP242" s="35" t="str">
        <f t="shared" si="434"/>
        <v/>
      </c>
      <c r="BQ242" s="13" t="b">
        <f t="shared" si="435"/>
        <v>0</v>
      </c>
      <c r="BR242" s="35" t="str">
        <f t="shared" si="436"/>
        <v/>
      </c>
      <c r="BS242" s="35" t="b">
        <f t="shared" si="437"/>
        <v>0</v>
      </c>
      <c r="BT242" s="35" t="str">
        <f t="shared" si="438"/>
        <v/>
      </c>
      <c r="BU242" s="35" t="b">
        <f t="shared" si="439"/>
        <v>0</v>
      </c>
      <c r="BV242" s="35" t="str">
        <f t="shared" si="440"/>
        <v/>
      </c>
      <c r="BW242" s="13" t="b">
        <f t="shared" si="515"/>
        <v>0</v>
      </c>
      <c r="BX242" s="35" t="str">
        <f t="shared" si="441"/>
        <v/>
      </c>
      <c r="BY242" s="265" t="b">
        <f t="shared" si="484"/>
        <v>0</v>
      </c>
      <c r="BZ242" s="35" t="str">
        <f t="shared" si="442"/>
        <v/>
      </c>
      <c r="CA242" s="265" t="b">
        <f t="shared" si="485"/>
        <v>0</v>
      </c>
      <c r="CB242" s="35" t="str">
        <f t="shared" si="443"/>
        <v/>
      </c>
      <c r="CC242" s="272" t="b">
        <f t="shared" si="486"/>
        <v>0</v>
      </c>
      <c r="CD242" s="35" t="str">
        <f t="shared" si="444"/>
        <v/>
      </c>
      <c r="CE242" s="13" t="b">
        <f t="shared" si="445"/>
        <v>0</v>
      </c>
      <c r="CF242" s="35" t="str">
        <f t="shared" si="446"/>
        <v/>
      </c>
      <c r="CG242" s="179">
        <f t="shared" si="447"/>
        <v>0</v>
      </c>
      <c r="CH242" s="179">
        <f t="shared" si="448"/>
        <v>0</v>
      </c>
      <c r="CI242" s="218">
        <f t="shared" si="487"/>
        <v>0</v>
      </c>
      <c r="CJ242" s="218">
        <f t="shared" si="488"/>
        <v>0</v>
      </c>
      <c r="CK242" s="218">
        <f t="shared" si="489"/>
        <v>0</v>
      </c>
      <c r="CL242" s="218">
        <f t="shared" si="490"/>
        <v>0</v>
      </c>
      <c r="CM242" s="218">
        <f t="shared" si="491"/>
        <v>0</v>
      </c>
      <c r="CN242" s="218">
        <f t="shared" si="492"/>
        <v>0</v>
      </c>
      <c r="CO242" s="218">
        <f t="shared" si="493"/>
        <v>0</v>
      </c>
      <c r="CP242" s="218">
        <f t="shared" si="494"/>
        <v>0</v>
      </c>
      <c r="CQ242" s="218">
        <f t="shared" si="495"/>
        <v>0</v>
      </c>
      <c r="CR242" s="218">
        <f t="shared" si="496"/>
        <v>0</v>
      </c>
      <c r="CS242" s="14">
        <f t="shared" si="449"/>
        <v>0</v>
      </c>
      <c r="CT242" s="236">
        <f t="shared" si="450"/>
        <v>0</v>
      </c>
      <c r="CU242" s="237">
        <f t="shared" si="520"/>
        <v>0</v>
      </c>
      <c r="CV242" s="16">
        <f t="shared" si="520"/>
        <v>0</v>
      </c>
      <c r="CW242" s="16">
        <f t="shared" si="520"/>
        <v>0</v>
      </c>
      <c r="CX242" s="16">
        <f t="shared" si="520"/>
        <v>0</v>
      </c>
      <c r="CY242" s="16">
        <f t="shared" si="520"/>
        <v>0</v>
      </c>
      <c r="CZ242" s="16">
        <f t="shared" si="520"/>
        <v>0</v>
      </c>
      <c r="DA242" s="16">
        <f t="shared" si="520"/>
        <v>0</v>
      </c>
      <c r="DB242" s="16">
        <f t="shared" si="520"/>
        <v>0</v>
      </c>
      <c r="DC242" s="16">
        <f t="shared" si="520"/>
        <v>0</v>
      </c>
      <c r="DD242" s="238">
        <f t="shared" si="520"/>
        <v>0</v>
      </c>
      <c r="DE242" s="232">
        <f t="shared" si="521"/>
        <v>0</v>
      </c>
      <c r="DF242" s="132">
        <f t="shared" si="521"/>
        <v>0</v>
      </c>
      <c r="DG242" s="132">
        <f t="shared" si="521"/>
        <v>0</v>
      </c>
      <c r="DH242" s="132">
        <f t="shared" si="521"/>
        <v>0</v>
      </c>
      <c r="DI242" s="132">
        <f t="shared" si="521"/>
        <v>0</v>
      </c>
      <c r="DJ242" s="132">
        <f t="shared" si="521"/>
        <v>0</v>
      </c>
      <c r="DK242" s="132">
        <f t="shared" si="521"/>
        <v>0</v>
      </c>
      <c r="DL242" s="132">
        <f t="shared" si="521"/>
        <v>0</v>
      </c>
      <c r="DM242" s="132">
        <f t="shared" si="521"/>
        <v>0</v>
      </c>
      <c r="DN242" s="233">
        <f t="shared" si="521"/>
        <v>0</v>
      </c>
      <c r="DO242" s="232">
        <f t="shared" si="451"/>
        <v>0</v>
      </c>
      <c r="DP242" s="132">
        <f t="shared" si="452"/>
        <v>0</v>
      </c>
      <c r="DQ242" s="132">
        <f t="shared" si="453"/>
        <v>0</v>
      </c>
      <c r="DR242" s="132">
        <f t="shared" si="454"/>
        <v>0</v>
      </c>
      <c r="DS242" s="132">
        <f t="shared" si="455"/>
        <v>0</v>
      </c>
      <c r="DT242" s="132">
        <f t="shared" si="456"/>
        <v>0</v>
      </c>
      <c r="DU242" s="132">
        <f t="shared" si="457"/>
        <v>0</v>
      </c>
      <c r="DV242" s="132">
        <f t="shared" si="458"/>
        <v>0</v>
      </c>
      <c r="DW242" s="132">
        <f t="shared" si="459"/>
        <v>0</v>
      </c>
      <c r="DX242" s="233">
        <f t="shared" si="460"/>
        <v>0</v>
      </c>
      <c r="DY242" s="231" t="b">
        <f t="shared" si="497"/>
        <v>0</v>
      </c>
      <c r="DZ242" s="163"/>
      <c r="EA242" s="226" t="str">
        <f t="shared" si="498"/>
        <v/>
      </c>
      <c r="EB242" s="178" t="str">
        <f t="shared" si="499"/>
        <v/>
      </c>
      <c r="EC242" s="178" t="str">
        <f t="shared" si="500"/>
        <v/>
      </c>
      <c r="ED242" s="178" t="str">
        <f t="shared" si="501"/>
        <v/>
      </c>
      <c r="EE242" s="178" t="str">
        <f t="shared" si="502"/>
        <v/>
      </c>
      <c r="EF242" s="178" t="str">
        <f t="shared" si="503"/>
        <v/>
      </c>
      <c r="EG242" s="178" t="str">
        <f t="shared" si="504"/>
        <v/>
      </c>
      <c r="EH242" s="178" t="str">
        <f t="shared" si="505"/>
        <v/>
      </c>
      <c r="EI242" s="178" t="str">
        <f t="shared" si="506"/>
        <v/>
      </c>
      <c r="EJ242" s="227" t="str">
        <f t="shared" si="507"/>
        <v/>
      </c>
      <c r="EK242" s="230" t="str">
        <f t="shared" si="461"/>
        <v/>
      </c>
      <c r="EL242" s="177" t="str">
        <f t="shared" si="462"/>
        <v/>
      </c>
      <c r="EM242" s="177" t="str">
        <f t="shared" si="463"/>
        <v/>
      </c>
      <c r="EN242" s="177" t="str">
        <f t="shared" si="464"/>
        <v/>
      </c>
      <c r="EO242" s="177" t="str">
        <f t="shared" si="465"/>
        <v/>
      </c>
      <c r="EP242" s="177" t="str">
        <f t="shared" si="466"/>
        <v/>
      </c>
      <c r="EQ242" s="177" t="str">
        <f t="shared" si="467"/>
        <v/>
      </c>
      <c r="ER242" s="177" t="str">
        <f t="shared" si="468"/>
        <v/>
      </c>
      <c r="ES242" s="177" t="str">
        <f t="shared" si="469"/>
        <v/>
      </c>
      <c r="ET242" s="177" t="str">
        <f t="shared" si="470"/>
        <v/>
      </c>
      <c r="EU242" s="229" t="e">
        <f t="shared" si="471"/>
        <v>#VALUE!</v>
      </c>
      <c r="EV242" s="27" t="e">
        <f t="shared" si="472"/>
        <v>#VALUE!</v>
      </c>
      <c r="EW242" s="27" t="e">
        <f t="shared" si="473"/>
        <v>#VALUE!</v>
      </c>
      <c r="EX242" s="28" t="e">
        <f t="shared" si="474"/>
        <v>#VALUE!</v>
      </c>
      <c r="EY242" s="28" t="e">
        <f t="shared" si="475"/>
        <v>#VALUE!</v>
      </c>
      <c r="EZ242" s="28" t="b">
        <f t="shared" si="476"/>
        <v>0</v>
      </c>
      <c r="FA242" s="176" t="str">
        <f t="shared" si="477"/>
        <v/>
      </c>
      <c r="FB242" s="27" t="e" cm="1">
        <f t="array" aca="1" ref="FB242" ca="1">TEXT(RIGHT(10-RIGHT(SUM(INDEX(1*(MID(MID(C242,1,1)*2,ROW(INDIRECT("1:"&amp;LEN(MID(C242,1,1)*2))),1)),,))+MID(C242,2,1)+
SUM(INDEX(1*(MID(MID(C242,3,1)*2,ROW(INDIRECT("1:"&amp;LEN(MID(C242,3,1)*2))),1)),,))+MID(C242,4,1)+
SUM(INDEX(1*(MID(MID(C242,5,1)*2,ROW(INDIRECT("1:"&amp;LEN(MID(C242,5,1)*2))),1)),,))+MID(C242,6,1)+
SUM(INDEX(1*(MID(MID(C242,8,1)*2,ROW(INDIRECT("1:"&amp;LEN(MID(C242,8,1)*2))),1)),,))+MID(C242,9,1)+
SUM(INDEX(1*(MID(MID(C242,10,1)*2,ROW(INDIRECT("1:"&amp;LEN(MID(C242,10,1)*2))),1)),,)),1),1),"0")</f>
        <v>#VALUE!</v>
      </c>
      <c r="FC242" s="27" t="str">
        <f t="shared" si="478"/>
        <v/>
      </c>
      <c r="FD242" s="29" t="b">
        <f t="shared" si="479"/>
        <v>0</v>
      </c>
      <c r="FE242" s="112" t="b">
        <f>IFERROR(MATCH(D242,'Avtal för korttidsarbete'!$G$13:$G$1012,0),TRUE)</f>
        <v>1</v>
      </c>
      <c r="FF242" s="112" t="b">
        <f t="shared" si="508"/>
        <v>0</v>
      </c>
      <c r="FG242" s="113" t="str" cm="1">
        <f t="array" ref="FG242">IF(FE242=TRUE,"x",INDEX('Avtal för korttidsarbete'!$E$13:$E$1012,$FE242))</f>
        <v>x</v>
      </c>
      <c r="FH242" s="113" t="str" cm="1">
        <f t="array" ref="FH242">IF(FE242=TRUE,"x",INDEX('Avtal för korttidsarbete'!$F$13:$F$1012,$FE242))</f>
        <v>x</v>
      </c>
      <c r="FI242" s="112" t="b">
        <f t="shared" si="509"/>
        <v>0</v>
      </c>
      <c r="FJ242" s="135">
        <f t="shared" si="510"/>
        <v>44166</v>
      </c>
      <c r="FK242" s="135">
        <f t="shared" si="511"/>
        <v>44377</v>
      </c>
      <c r="FL242" s="112" t="b">
        <f t="shared" si="512"/>
        <v>0</v>
      </c>
      <c r="FM242" s="113">
        <f t="shared" si="513"/>
        <v>44166</v>
      </c>
      <c r="FN242" s="135">
        <f t="shared" si="514"/>
        <v>44377</v>
      </c>
      <c r="FO242" s="148" t="b">
        <f>IFERROR(INDEX('Avtal för korttidsarbete'!R:R,MATCH(D242,'Avtal för korttidsarbete'!$G:$G,0)),TRUE)</f>
        <v>1</v>
      </c>
      <c r="FP242" s="135" t="str">
        <f>IF(FO242,"-",INDEX('Avtal för korttidsarbete'!$D:$D,MATCH(D242,'Avtal för korttidsarbete'!$G:$G,0)))</f>
        <v>-</v>
      </c>
      <c r="FQ242" s="113" t="b">
        <f>IFERROR(G242&gt;INDEX(Uppsägningar!E:E,MATCH(C242,Uppsägningar!C:C,0)),FALSE)</f>
        <v>0</v>
      </c>
    </row>
    <row r="243" spans="1:173" x14ac:dyDescent="0.25">
      <c r="A243" s="19">
        <v>227</v>
      </c>
      <c r="B243" s="20"/>
      <c r="C243" s="183"/>
      <c r="D243" s="66"/>
      <c r="E243" s="212">
        <f>IFERROR(INDEX(Admin!$C$7:$C$10,MATCH(FP243,TblNivåValTExt,0)),0)</f>
        <v>0</v>
      </c>
      <c r="F243" s="1"/>
      <c r="G243" s="1"/>
      <c r="H243" s="78"/>
      <c r="I243" s="181"/>
      <c r="J243" s="181"/>
      <c r="K243" s="182"/>
      <c r="L243" s="182"/>
      <c r="M243" s="181"/>
      <c r="N243" s="181"/>
      <c r="O243" s="181"/>
      <c r="P243" s="182"/>
      <c r="Q243" s="182"/>
      <c r="R243" s="181"/>
      <c r="S243" s="181"/>
      <c r="T243" s="181"/>
      <c r="U243" s="182"/>
      <c r="V243" s="182"/>
      <c r="W243" s="181"/>
      <c r="X243" s="181"/>
      <c r="Y243" s="181"/>
      <c r="Z243" s="182"/>
      <c r="AA243" s="182"/>
      <c r="AB243" s="181"/>
      <c r="AC243" s="181"/>
      <c r="AD243" s="181"/>
      <c r="AE243" s="182"/>
      <c r="AF243" s="182"/>
      <c r="AG243" s="181"/>
      <c r="AH243" s="181"/>
      <c r="AI243" s="181"/>
      <c r="AJ243" s="182"/>
      <c r="AK243" s="182"/>
      <c r="AL243" s="181"/>
      <c r="AM243" s="181"/>
      <c r="AN243" s="181"/>
      <c r="AO243" s="182"/>
      <c r="AP243" s="182"/>
      <c r="AQ243" s="181"/>
      <c r="AR243" s="181"/>
      <c r="AS243" s="181"/>
      <c r="AT243" s="182"/>
      <c r="AU243" s="182"/>
      <c r="AV243" s="181"/>
      <c r="AW243" s="181"/>
      <c r="AX243" s="181"/>
      <c r="AY243" s="182"/>
      <c r="AZ243" s="182"/>
      <c r="BA243" s="181"/>
      <c r="BB243" s="181"/>
      <c r="BC243" s="181"/>
      <c r="BD243" s="182"/>
      <c r="BE243" s="182"/>
      <c r="BF243" s="181"/>
      <c r="BG243" s="180">
        <f t="shared" si="480"/>
        <v>0</v>
      </c>
      <c r="BH243" s="116" t="str">
        <f t="shared" si="481"/>
        <v/>
      </c>
      <c r="BI243" s="80" t="b">
        <f t="shared" si="429"/>
        <v>0</v>
      </c>
      <c r="BJ243" s="80" t="str">
        <f t="shared" si="430"/>
        <v/>
      </c>
      <c r="BK243" s="80" t="b">
        <f t="shared" si="482"/>
        <v>0</v>
      </c>
      <c r="BL243" s="13" t="str">
        <f t="shared" si="431"/>
        <v/>
      </c>
      <c r="BM243" s="13" t="b">
        <f t="shared" si="483"/>
        <v>0</v>
      </c>
      <c r="BN243" s="35" t="str">
        <f t="shared" si="432"/>
        <v/>
      </c>
      <c r="BO243" s="13" t="b">
        <f t="shared" si="433"/>
        <v>0</v>
      </c>
      <c r="BP243" s="35" t="str">
        <f t="shared" si="434"/>
        <v/>
      </c>
      <c r="BQ243" s="13" t="b">
        <f t="shared" si="435"/>
        <v>0</v>
      </c>
      <c r="BR243" s="35" t="str">
        <f t="shared" si="436"/>
        <v/>
      </c>
      <c r="BS243" s="35" t="b">
        <f t="shared" si="437"/>
        <v>0</v>
      </c>
      <c r="BT243" s="35" t="str">
        <f t="shared" si="438"/>
        <v/>
      </c>
      <c r="BU243" s="35" t="b">
        <f t="shared" si="439"/>
        <v>0</v>
      </c>
      <c r="BV243" s="35" t="str">
        <f t="shared" si="440"/>
        <v/>
      </c>
      <c r="BW243" s="13" t="b">
        <f t="shared" si="515"/>
        <v>0</v>
      </c>
      <c r="BX243" s="35" t="str">
        <f t="shared" si="441"/>
        <v/>
      </c>
      <c r="BY243" s="265" t="b">
        <f t="shared" si="484"/>
        <v>0</v>
      </c>
      <c r="BZ243" s="35" t="str">
        <f t="shared" si="442"/>
        <v/>
      </c>
      <c r="CA243" s="265" t="b">
        <f t="shared" si="485"/>
        <v>0</v>
      </c>
      <c r="CB243" s="35" t="str">
        <f t="shared" si="443"/>
        <v/>
      </c>
      <c r="CC243" s="272" t="b">
        <f t="shared" si="486"/>
        <v>0</v>
      </c>
      <c r="CD243" s="35" t="str">
        <f t="shared" si="444"/>
        <v/>
      </c>
      <c r="CE243" s="13" t="b">
        <f t="shared" si="445"/>
        <v>0</v>
      </c>
      <c r="CF243" s="35" t="str">
        <f t="shared" si="446"/>
        <v/>
      </c>
      <c r="CG243" s="179">
        <f t="shared" si="447"/>
        <v>0</v>
      </c>
      <c r="CH243" s="179">
        <f t="shared" si="448"/>
        <v>0</v>
      </c>
      <c r="CI243" s="218">
        <f t="shared" si="487"/>
        <v>0</v>
      </c>
      <c r="CJ243" s="218">
        <f t="shared" si="488"/>
        <v>0</v>
      </c>
      <c r="CK243" s="218">
        <f t="shared" si="489"/>
        <v>0</v>
      </c>
      <c r="CL243" s="218">
        <f t="shared" si="490"/>
        <v>0</v>
      </c>
      <c r="CM243" s="218">
        <f t="shared" si="491"/>
        <v>0</v>
      </c>
      <c r="CN243" s="218">
        <f t="shared" si="492"/>
        <v>0</v>
      </c>
      <c r="CO243" s="218">
        <f t="shared" si="493"/>
        <v>0</v>
      </c>
      <c r="CP243" s="218">
        <f t="shared" si="494"/>
        <v>0</v>
      </c>
      <c r="CQ243" s="218">
        <f t="shared" si="495"/>
        <v>0</v>
      </c>
      <c r="CR243" s="218">
        <f t="shared" si="496"/>
        <v>0</v>
      </c>
      <c r="CS243" s="14">
        <f t="shared" si="449"/>
        <v>0</v>
      </c>
      <c r="CT243" s="236">
        <f t="shared" si="450"/>
        <v>0</v>
      </c>
      <c r="CU243" s="237">
        <f t="shared" si="520"/>
        <v>0</v>
      </c>
      <c r="CV243" s="16">
        <f t="shared" si="520"/>
        <v>0</v>
      </c>
      <c r="CW243" s="16">
        <f t="shared" si="520"/>
        <v>0</v>
      </c>
      <c r="CX243" s="16">
        <f t="shared" si="520"/>
        <v>0</v>
      </c>
      <c r="CY243" s="16">
        <f t="shared" si="520"/>
        <v>0</v>
      </c>
      <c r="CZ243" s="16">
        <f t="shared" si="520"/>
        <v>0</v>
      </c>
      <c r="DA243" s="16">
        <f t="shared" si="520"/>
        <v>0</v>
      </c>
      <c r="DB243" s="16">
        <f t="shared" si="520"/>
        <v>0</v>
      </c>
      <c r="DC243" s="16">
        <f t="shared" si="520"/>
        <v>0</v>
      </c>
      <c r="DD243" s="238">
        <f t="shared" si="520"/>
        <v>0</v>
      </c>
      <c r="DE243" s="232">
        <f t="shared" si="521"/>
        <v>0</v>
      </c>
      <c r="DF243" s="132">
        <f t="shared" si="521"/>
        <v>0</v>
      </c>
      <c r="DG243" s="132">
        <f t="shared" si="521"/>
        <v>0</v>
      </c>
      <c r="DH243" s="132">
        <f t="shared" si="521"/>
        <v>0</v>
      </c>
      <c r="DI243" s="132">
        <f t="shared" si="521"/>
        <v>0</v>
      </c>
      <c r="DJ243" s="132">
        <f t="shared" si="521"/>
        <v>0</v>
      </c>
      <c r="DK243" s="132">
        <f t="shared" si="521"/>
        <v>0</v>
      </c>
      <c r="DL243" s="132">
        <f t="shared" si="521"/>
        <v>0</v>
      </c>
      <c r="DM243" s="132">
        <f t="shared" si="521"/>
        <v>0</v>
      </c>
      <c r="DN243" s="233">
        <f t="shared" si="521"/>
        <v>0</v>
      </c>
      <c r="DO243" s="232">
        <f t="shared" si="451"/>
        <v>0</v>
      </c>
      <c r="DP243" s="132">
        <f t="shared" si="452"/>
        <v>0</v>
      </c>
      <c r="DQ243" s="132">
        <f t="shared" si="453"/>
        <v>0</v>
      </c>
      <c r="DR243" s="132">
        <f t="shared" si="454"/>
        <v>0</v>
      </c>
      <c r="DS243" s="132">
        <f t="shared" si="455"/>
        <v>0</v>
      </c>
      <c r="DT243" s="132">
        <f t="shared" si="456"/>
        <v>0</v>
      </c>
      <c r="DU243" s="132">
        <f t="shared" si="457"/>
        <v>0</v>
      </c>
      <c r="DV243" s="132">
        <f t="shared" si="458"/>
        <v>0</v>
      </c>
      <c r="DW243" s="132">
        <f t="shared" si="459"/>
        <v>0</v>
      </c>
      <c r="DX243" s="233">
        <f t="shared" si="460"/>
        <v>0</v>
      </c>
      <c r="DY243" s="231" t="b">
        <f t="shared" si="497"/>
        <v>0</v>
      </c>
      <c r="DZ243" s="163"/>
      <c r="EA243" s="226" t="str">
        <f t="shared" si="498"/>
        <v/>
      </c>
      <c r="EB243" s="178" t="str">
        <f t="shared" si="499"/>
        <v/>
      </c>
      <c r="EC243" s="178" t="str">
        <f t="shared" si="500"/>
        <v/>
      </c>
      <c r="ED243" s="178" t="str">
        <f t="shared" si="501"/>
        <v/>
      </c>
      <c r="EE243" s="178" t="str">
        <f t="shared" si="502"/>
        <v/>
      </c>
      <c r="EF243" s="178" t="str">
        <f t="shared" si="503"/>
        <v/>
      </c>
      <c r="EG243" s="178" t="str">
        <f t="shared" si="504"/>
        <v/>
      </c>
      <c r="EH243" s="178" t="str">
        <f t="shared" si="505"/>
        <v/>
      </c>
      <c r="EI243" s="178" t="str">
        <f t="shared" si="506"/>
        <v/>
      </c>
      <c r="EJ243" s="227" t="str">
        <f t="shared" si="507"/>
        <v/>
      </c>
      <c r="EK243" s="230" t="str">
        <f t="shared" si="461"/>
        <v/>
      </c>
      <c r="EL243" s="177" t="str">
        <f t="shared" si="462"/>
        <v/>
      </c>
      <c r="EM243" s="177" t="str">
        <f t="shared" si="463"/>
        <v/>
      </c>
      <c r="EN243" s="177" t="str">
        <f t="shared" si="464"/>
        <v/>
      </c>
      <c r="EO243" s="177" t="str">
        <f t="shared" si="465"/>
        <v/>
      </c>
      <c r="EP243" s="177" t="str">
        <f t="shared" si="466"/>
        <v/>
      </c>
      <c r="EQ243" s="177" t="str">
        <f t="shared" si="467"/>
        <v/>
      </c>
      <c r="ER243" s="177" t="str">
        <f t="shared" si="468"/>
        <v/>
      </c>
      <c r="ES243" s="177" t="str">
        <f t="shared" si="469"/>
        <v/>
      </c>
      <c r="ET243" s="177" t="str">
        <f t="shared" si="470"/>
        <v/>
      </c>
      <c r="EU243" s="229" t="e">
        <f t="shared" si="471"/>
        <v>#VALUE!</v>
      </c>
      <c r="EV243" s="27" t="e">
        <f t="shared" si="472"/>
        <v>#VALUE!</v>
      </c>
      <c r="EW243" s="27" t="e">
        <f t="shared" si="473"/>
        <v>#VALUE!</v>
      </c>
      <c r="EX243" s="28" t="e">
        <f t="shared" si="474"/>
        <v>#VALUE!</v>
      </c>
      <c r="EY243" s="28" t="e">
        <f t="shared" si="475"/>
        <v>#VALUE!</v>
      </c>
      <c r="EZ243" s="28" t="b">
        <f t="shared" si="476"/>
        <v>0</v>
      </c>
      <c r="FA243" s="176" t="str">
        <f t="shared" si="477"/>
        <v/>
      </c>
      <c r="FB243" s="27" t="e" cm="1">
        <f t="array" aca="1" ref="FB243" ca="1">TEXT(RIGHT(10-RIGHT(SUM(INDEX(1*(MID(MID(C243,1,1)*2,ROW(INDIRECT("1:"&amp;LEN(MID(C243,1,1)*2))),1)),,))+MID(C243,2,1)+
SUM(INDEX(1*(MID(MID(C243,3,1)*2,ROW(INDIRECT("1:"&amp;LEN(MID(C243,3,1)*2))),1)),,))+MID(C243,4,1)+
SUM(INDEX(1*(MID(MID(C243,5,1)*2,ROW(INDIRECT("1:"&amp;LEN(MID(C243,5,1)*2))),1)),,))+MID(C243,6,1)+
SUM(INDEX(1*(MID(MID(C243,8,1)*2,ROW(INDIRECT("1:"&amp;LEN(MID(C243,8,1)*2))),1)),,))+MID(C243,9,1)+
SUM(INDEX(1*(MID(MID(C243,10,1)*2,ROW(INDIRECT("1:"&amp;LEN(MID(C243,10,1)*2))),1)),,)),1),1),"0")</f>
        <v>#VALUE!</v>
      </c>
      <c r="FC243" s="27" t="str">
        <f t="shared" si="478"/>
        <v/>
      </c>
      <c r="FD243" s="29" t="b">
        <f t="shared" si="479"/>
        <v>0</v>
      </c>
      <c r="FE243" s="112" t="b">
        <f>IFERROR(MATCH(D243,'Avtal för korttidsarbete'!$G$13:$G$1012,0),TRUE)</f>
        <v>1</v>
      </c>
      <c r="FF243" s="112" t="b">
        <f t="shared" si="508"/>
        <v>0</v>
      </c>
      <c r="FG243" s="113" t="str" cm="1">
        <f t="array" ref="FG243">IF(FE243=TRUE,"x",INDEX('Avtal för korttidsarbete'!$E$13:$E$1012,$FE243))</f>
        <v>x</v>
      </c>
      <c r="FH243" s="113" t="str" cm="1">
        <f t="array" ref="FH243">IF(FE243=TRUE,"x",INDEX('Avtal för korttidsarbete'!$F$13:$F$1012,$FE243))</f>
        <v>x</v>
      </c>
      <c r="FI243" s="112" t="b">
        <f t="shared" si="509"/>
        <v>0</v>
      </c>
      <c r="FJ243" s="135">
        <f t="shared" si="510"/>
        <v>44166</v>
      </c>
      <c r="FK243" s="135">
        <f t="shared" si="511"/>
        <v>44377</v>
      </c>
      <c r="FL243" s="112" t="b">
        <f t="shared" si="512"/>
        <v>0</v>
      </c>
      <c r="FM243" s="113">
        <f t="shared" si="513"/>
        <v>44166</v>
      </c>
      <c r="FN243" s="135">
        <f t="shared" si="514"/>
        <v>44377</v>
      </c>
      <c r="FO243" s="148" t="b">
        <f>IFERROR(INDEX('Avtal för korttidsarbete'!R:R,MATCH(D243,'Avtal för korttidsarbete'!$G:$G,0)),TRUE)</f>
        <v>1</v>
      </c>
      <c r="FP243" s="135" t="str">
        <f>IF(FO243,"-",INDEX('Avtal för korttidsarbete'!$D:$D,MATCH(D243,'Avtal för korttidsarbete'!$G:$G,0)))</f>
        <v>-</v>
      </c>
      <c r="FQ243" s="113" t="b">
        <f>IFERROR(G243&gt;INDEX(Uppsägningar!E:E,MATCH(C243,Uppsägningar!C:C,0)),FALSE)</f>
        <v>0</v>
      </c>
    </row>
    <row r="244" spans="1:173" x14ac:dyDescent="0.25">
      <c r="A244" s="19">
        <v>228</v>
      </c>
      <c r="B244" s="20"/>
      <c r="C244" s="183"/>
      <c r="D244" s="66"/>
      <c r="E244" s="212">
        <f>IFERROR(INDEX(Admin!$C$7:$C$10,MATCH(FP244,TblNivåValTExt,0)),0)</f>
        <v>0</v>
      </c>
      <c r="F244" s="1"/>
      <c r="G244" s="1"/>
      <c r="H244" s="78"/>
      <c r="I244" s="181"/>
      <c r="J244" s="181"/>
      <c r="K244" s="182"/>
      <c r="L244" s="182"/>
      <c r="M244" s="181"/>
      <c r="N244" s="181"/>
      <c r="O244" s="181"/>
      <c r="P244" s="182"/>
      <c r="Q244" s="182"/>
      <c r="R244" s="181"/>
      <c r="S244" s="181"/>
      <c r="T244" s="181"/>
      <c r="U244" s="182"/>
      <c r="V244" s="182"/>
      <c r="W244" s="181"/>
      <c r="X244" s="181"/>
      <c r="Y244" s="181"/>
      <c r="Z244" s="182"/>
      <c r="AA244" s="182"/>
      <c r="AB244" s="181"/>
      <c r="AC244" s="181"/>
      <c r="AD244" s="181"/>
      <c r="AE244" s="182"/>
      <c r="AF244" s="182"/>
      <c r="AG244" s="181"/>
      <c r="AH244" s="181"/>
      <c r="AI244" s="181"/>
      <c r="AJ244" s="182"/>
      <c r="AK244" s="182"/>
      <c r="AL244" s="181"/>
      <c r="AM244" s="181"/>
      <c r="AN244" s="181"/>
      <c r="AO244" s="182"/>
      <c r="AP244" s="182"/>
      <c r="AQ244" s="181"/>
      <c r="AR244" s="181"/>
      <c r="AS244" s="181"/>
      <c r="AT244" s="182"/>
      <c r="AU244" s="182"/>
      <c r="AV244" s="181"/>
      <c r="AW244" s="181"/>
      <c r="AX244" s="181"/>
      <c r="AY244" s="182"/>
      <c r="AZ244" s="182"/>
      <c r="BA244" s="181"/>
      <c r="BB244" s="181"/>
      <c r="BC244" s="181"/>
      <c r="BD244" s="182"/>
      <c r="BE244" s="182"/>
      <c r="BF244" s="181"/>
      <c r="BG244" s="180">
        <f t="shared" si="480"/>
        <v>0</v>
      </c>
      <c r="BH244" s="116" t="str">
        <f t="shared" si="481"/>
        <v/>
      </c>
      <c r="BI244" s="80" t="b">
        <f t="shared" si="429"/>
        <v>0</v>
      </c>
      <c r="BJ244" s="80" t="str">
        <f t="shared" si="430"/>
        <v/>
      </c>
      <c r="BK244" s="80" t="b">
        <f t="shared" si="482"/>
        <v>0</v>
      </c>
      <c r="BL244" s="13" t="str">
        <f t="shared" si="431"/>
        <v/>
      </c>
      <c r="BM244" s="13" t="b">
        <f t="shared" si="483"/>
        <v>0</v>
      </c>
      <c r="BN244" s="35" t="str">
        <f t="shared" si="432"/>
        <v/>
      </c>
      <c r="BO244" s="13" t="b">
        <f t="shared" si="433"/>
        <v>0</v>
      </c>
      <c r="BP244" s="35" t="str">
        <f t="shared" si="434"/>
        <v/>
      </c>
      <c r="BQ244" s="13" t="b">
        <f t="shared" si="435"/>
        <v>0</v>
      </c>
      <c r="BR244" s="35" t="str">
        <f t="shared" si="436"/>
        <v/>
      </c>
      <c r="BS244" s="35" t="b">
        <f t="shared" si="437"/>
        <v>0</v>
      </c>
      <c r="BT244" s="35" t="str">
        <f t="shared" si="438"/>
        <v/>
      </c>
      <c r="BU244" s="35" t="b">
        <f t="shared" si="439"/>
        <v>0</v>
      </c>
      <c r="BV244" s="35" t="str">
        <f t="shared" si="440"/>
        <v/>
      </c>
      <c r="BW244" s="13" t="b">
        <f t="shared" si="515"/>
        <v>0</v>
      </c>
      <c r="BX244" s="35" t="str">
        <f t="shared" si="441"/>
        <v/>
      </c>
      <c r="BY244" s="265" t="b">
        <f t="shared" si="484"/>
        <v>0</v>
      </c>
      <c r="BZ244" s="35" t="str">
        <f t="shared" si="442"/>
        <v/>
      </c>
      <c r="CA244" s="265" t="b">
        <f t="shared" si="485"/>
        <v>0</v>
      </c>
      <c r="CB244" s="35" t="str">
        <f t="shared" si="443"/>
        <v/>
      </c>
      <c r="CC244" s="272" t="b">
        <f t="shared" si="486"/>
        <v>0</v>
      </c>
      <c r="CD244" s="35" t="str">
        <f t="shared" si="444"/>
        <v/>
      </c>
      <c r="CE244" s="13" t="b">
        <f t="shared" si="445"/>
        <v>0</v>
      </c>
      <c r="CF244" s="35" t="str">
        <f t="shared" si="446"/>
        <v/>
      </c>
      <c r="CG244" s="179">
        <f t="shared" si="447"/>
        <v>0</v>
      </c>
      <c r="CH244" s="179">
        <f t="shared" si="448"/>
        <v>0</v>
      </c>
      <c r="CI244" s="218">
        <f t="shared" si="487"/>
        <v>0</v>
      </c>
      <c r="CJ244" s="218">
        <f t="shared" si="488"/>
        <v>0</v>
      </c>
      <c r="CK244" s="218">
        <f t="shared" si="489"/>
        <v>0</v>
      </c>
      <c r="CL244" s="218">
        <f t="shared" si="490"/>
        <v>0</v>
      </c>
      <c r="CM244" s="218">
        <f t="shared" si="491"/>
        <v>0</v>
      </c>
      <c r="CN244" s="218">
        <f t="shared" si="492"/>
        <v>0</v>
      </c>
      <c r="CO244" s="218">
        <f t="shared" si="493"/>
        <v>0</v>
      </c>
      <c r="CP244" s="218">
        <f t="shared" si="494"/>
        <v>0</v>
      </c>
      <c r="CQ244" s="218">
        <f t="shared" si="495"/>
        <v>0</v>
      </c>
      <c r="CR244" s="218">
        <f t="shared" si="496"/>
        <v>0</v>
      </c>
      <c r="CS244" s="14">
        <f t="shared" si="449"/>
        <v>0</v>
      </c>
      <c r="CT244" s="236">
        <f t="shared" si="450"/>
        <v>0</v>
      </c>
      <c r="CU244" s="237">
        <f t="shared" si="520"/>
        <v>0</v>
      </c>
      <c r="CV244" s="16">
        <f t="shared" si="520"/>
        <v>0</v>
      </c>
      <c r="CW244" s="16">
        <f t="shared" si="520"/>
        <v>0</v>
      </c>
      <c r="CX244" s="16">
        <f t="shared" si="520"/>
        <v>0</v>
      </c>
      <c r="CY244" s="16">
        <f t="shared" si="520"/>
        <v>0</v>
      </c>
      <c r="CZ244" s="16">
        <f t="shared" si="520"/>
        <v>0</v>
      </c>
      <c r="DA244" s="16">
        <f t="shared" si="520"/>
        <v>0</v>
      </c>
      <c r="DB244" s="16">
        <f t="shared" si="520"/>
        <v>0</v>
      </c>
      <c r="DC244" s="16">
        <f t="shared" si="520"/>
        <v>0</v>
      </c>
      <c r="DD244" s="238">
        <f t="shared" si="520"/>
        <v>0</v>
      </c>
      <c r="DE244" s="232">
        <f t="shared" si="521"/>
        <v>0</v>
      </c>
      <c r="DF244" s="132">
        <f t="shared" si="521"/>
        <v>0</v>
      </c>
      <c r="DG244" s="132">
        <f t="shared" si="521"/>
        <v>0</v>
      </c>
      <c r="DH244" s="132">
        <f t="shared" si="521"/>
        <v>0</v>
      </c>
      <c r="DI244" s="132">
        <f t="shared" si="521"/>
        <v>0</v>
      </c>
      <c r="DJ244" s="132">
        <f t="shared" si="521"/>
        <v>0</v>
      </c>
      <c r="DK244" s="132">
        <f t="shared" si="521"/>
        <v>0</v>
      </c>
      <c r="DL244" s="132">
        <f t="shared" si="521"/>
        <v>0</v>
      </c>
      <c r="DM244" s="132">
        <f t="shared" si="521"/>
        <v>0</v>
      </c>
      <c r="DN244" s="233">
        <f t="shared" si="521"/>
        <v>0</v>
      </c>
      <c r="DO244" s="232">
        <f t="shared" si="451"/>
        <v>0</v>
      </c>
      <c r="DP244" s="132">
        <f t="shared" si="452"/>
        <v>0</v>
      </c>
      <c r="DQ244" s="132">
        <f t="shared" si="453"/>
        <v>0</v>
      </c>
      <c r="DR244" s="132">
        <f t="shared" si="454"/>
        <v>0</v>
      </c>
      <c r="DS244" s="132">
        <f t="shared" si="455"/>
        <v>0</v>
      </c>
      <c r="DT244" s="132">
        <f t="shared" si="456"/>
        <v>0</v>
      </c>
      <c r="DU244" s="132">
        <f t="shared" si="457"/>
        <v>0</v>
      </c>
      <c r="DV244" s="132">
        <f t="shared" si="458"/>
        <v>0</v>
      </c>
      <c r="DW244" s="132">
        <f t="shared" si="459"/>
        <v>0</v>
      </c>
      <c r="DX244" s="233">
        <f t="shared" si="460"/>
        <v>0</v>
      </c>
      <c r="DY244" s="231" t="b">
        <f t="shared" si="497"/>
        <v>0</v>
      </c>
      <c r="DZ244" s="163"/>
      <c r="EA244" s="226" t="str">
        <f t="shared" si="498"/>
        <v/>
      </c>
      <c r="EB244" s="178" t="str">
        <f t="shared" si="499"/>
        <v/>
      </c>
      <c r="EC244" s="178" t="str">
        <f t="shared" si="500"/>
        <v/>
      </c>
      <c r="ED244" s="178" t="str">
        <f t="shared" si="501"/>
        <v/>
      </c>
      <c r="EE244" s="178" t="str">
        <f t="shared" si="502"/>
        <v/>
      </c>
      <c r="EF244" s="178" t="str">
        <f t="shared" si="503"/>
        <v/>
      </c>
      <c r="EG244" s="178" t="str">
        <f t="shared" si="504"/>
        <v/>
      </c>
      <c r="EH244" s="178" t="str">
        <f t="shared" si="505"/>
        <v/>
      </c>
      <c r="EI244" s="178" t="str">
        <f t="shared" si="506"/>
        <v/>
      </c>
      <c r="EJ244" s="227" t="str">
        <f t="shared" si="507"/>
        <v/>
      </c>
      <c r="EK244" s="230" t="str">
        <f t="shared" si="461"/>
        <v/>
      </c>
      <c r="EL244" s="177" t="str">
        <f t="shared" si="462"/>
        <v/>
      </c>
      <c r="EM244" s="177" t="str">
        <f t="shared" si="463"/>
        <v/>
      </c>
      <c r="EN244" s="177" t="str">
        <f t="shared" si="464"/>
        <v/>
      </c>
      <c r="EO244" s="177" t="str">
        <f t="shared" si="465"/>
        <v/>
      </c>
      <c r="EP244" s="177" t="str">
        <f t="shared" si="466"/>
        <v/>
      </c>
      <c r="EQ244" s="177" t="str">
        <f t="shared" si="467"/>
        <v/>
      </c>
      <c r="ER244" s="177" t="str">
        <f t="shared" si="468"/>
        <v/>
      </c>
      <c r="ES244" s="177" t="str">
        <f t="shared" si="469"/>
        <v/>
      </c>
      <c r="ET244" s="177" t="str">
        <f t="shared" si="470"/>
        <v/>
      </c>
      <c r="EU244" s="229" t="e">
        <f t="shared" si="471"/>
        <v>#VALUE!</v>
      </c>
      <c r="EV244" s="27" t="e">
        <f t="shared" si="472"/>
        <v>#VALUE!</v>
      </c>
      <c r="EW244" s="27" t="e">
        <f t="shared" si="473"/>
        <v>#VALUE!</v>
      </c>
      <c r="EX244" s="28" t="e">
        <f t="shared" si="474"/>
        <v>#VALUE!</v>
      </c>
      <c r="EY244" s="28" t="e">
        <f t="shared" si="475"/>
        <v>#VALUE!</v>
      </c>
      <c r="EZ244" s="28" t="b">
        <f t="shared" si="476"/>
        <v>0</v>
      </c>
      <c r="FA244" s="176" t="str">
        <f t="shared" si="477"/>
        <v/>
      </c>
      <c r="FB244" s="27" t="e" cm="1">
        <f t="array" aca="1" ref="FB244" ca="1">TEXT(RIGHT(10-RIGHT(SUM(INDEX(1*(MID(MID(C244,1,1)*2,ROW(INDIRECT("1:"&amp;LEN(MID(C244,1,1)*2))),1)),,))+MID(C244,2,1)+
SUM(INDEX(1*(MID(MID(C244,3,1)*2,ROW(INDIRECT("1:"&amp;LEN(MID(C244,3,1)*2))),1)),,))+MID(C244,4,1)+
SUM(INDEX(1*(MID(MID(C244,5,1)*2,ROW(INDIRECT("1:"&amp;LEN(MID(C244,5,1)*2))),1)),,))+MID(C244,6,1)+
SUM(INDEX(1*(MID(MID(C244,8,1)*2,ROW(INDIRECT("1:"&amp;LEN(MID(C244,8,1)*2))),1)),,))+MID(C244,9,1)+
SUM(INDEX(1*(MID(MID(C244,10,1)*2,ROW(INDIRECT("1:"&amp;LEN(MID(C244,10,1)*2))),1)),,)),1),1),"0")</f>
        <v>#VALUE!</v>
      </c>
      <c r="FC244" s="27" t="str">
        <f t="shared" si="478"/>
        <v/>
      </c>
      <c r="FD244" s="29" t="b">
        <f t="shared" si="479"/>
        <v>0</v>
      </c>
      <c r="FE244" s="112" t="b">
        <f>IFERROR(MATCH(D244,'Avtal för korttidsarbete'!$G$13:$G$1012,0),TRUE)</f>
        <v>1</v>
      </c>
      <c r="FF244" s="112" t="b">
        <f t="shared" si="508"/>
        <v>0</v>
      </c>
      <c r="FG244" s="113" t="str" cm="1">
        <f t="array" ref="FG244">IF(FE244=TRUE,"x",INDEX('Avtal för korttidsarbete'!$E$13:$E$1012,$FE244))</f>
        <v>x</v>
      </c>
      <c r="FH244" s="113" t="str" cm="1">
        <f t="array" ref="FH244">IF(FE244=TRUE,"x",INDEX('Avtal för korttidsarbete'!$F$13:$F$1012,$FE244))</f>
        <v>x</v>
      </c>
      <c r="FI244" s="112" t="b">
        <f t="shared" si="509"/>
        <v>0</v>
      </c>
      <c r="FJ244" s="135">
        <f t="shared" si="510"/>
        <v>44166</v>
      </c>
      <c r="FK244" s="135">
        <f t="shared" si="511"/>
        <v>44377</v>
      </c>
      <c r="FL244" s="112" t="b">
        <f t="shared" si="512"/>
        <v>0</v>
      </c>
      <c r="FM244" s="113">
        <f t="shared" si="513"/>
        <v>44166</v>
      </c>
      <c r="FN244" s="135">
        <f t="shared" si="514"/>
        <v>44377</v>
      </c>
      <c r="FO244" s="148" t="b">
        <f>IFERROR(INDEX('Avtal för korttidsarbete'!R:R,MATCH(D244,'Avtal för korttidsarbete'!$G:$G,0)),TRUE)</f>
        <v>1</v>
      </c>
      <c r="FP244" s="135" t="str">
        <f>IF(FO244,"-",INDEX('Avtal för korttidsarbete'!$D:$D,MATCH(D244,'Avtal för korttidsarbete'!$G:$G,0)))</f>
        <v>-</v>
      </c>
      <c r="FQ244" s="113" t="b">
        <f>IFERROR(G244&gt;INDEX(Uppsägningar!E:E,MATCH(C244,Uppsägningar!C:C,0)),FALSE)</f>
        <v>0</v>
      </c>
    </row>
    <row r="245" spans="1:173" x14ac:dyDescent="0.25">
      <c r="A245" s="19">
        <v>229</v>
      </c>
      <c r="B245" s="20"/>
      <c r="C245" s="183"/>
      <c r="D245" s="66"/>
      <c r="E245" s="212">
        <f>IFERROR(INDEX(Admin!$C$7:$C$10,MATCH(FP245,TblNivåValTExt,0)),0)</f>
        <v>0</v>
      </c>
      <c r="F245" s="1"/>
      <c r="G245" s="1"/>
      <c r="H245" s="78"/>
      <c r="I245" s="181"/>
      <c r="J245" s="181"/>
      <c r="K245" s="182"/>
      <c r="L245" s="182"/>
      <c r="M245" s="181"/>
      <c r="N245" s="181"/>
      <c r="O245" s="181"/>
      <c r="P245" s="182"/>
      <c r="Q245" s="182"/>
      <c r="R245" s="181"/>
      <c r="S245" s="181"/>
      <c r="T245" s="181"/>
      <c r="U245" s="182"/>
      <c r="V245" s="182"/>
      <c r="W245" s="181"/>
      <c r="X245" s="181"/>
      <c r="Y245" s="181"/>
      <c r="Z245" s="182"/>
      <c r="AA245" s="182"/>
      <c r="AB245" s="181"/>
      <c r="AC245" s="181"/>
      <c r="AD245" s="181"/>
      <c r="AE245" s="182"/>
      <c r="AF245" s="182"/>
      <c r="AG245" s="181"/>
      <c r="AH245" s="181"/>
      <c r="AI245" s="181"/>
      <c r="AJ245" s="182"/>
      <c r="AK245" s="182"/>
      <c r="AL245" s="181"/>
      <c r="AM245" s="181"/>
      <c r="AN245" s="181"/>
      <c r="AO245" s="182"/>
      <c r="AP245" s="182"/>
      <c r="AQ245" s="181"/>
      <c r="AR245" s="181"/>
      <c r="AS245" s="181"/>
      <c r="AT245" s="182"/>
      <c r="AU245" s="182"/>
      <c r="AV245" s="181"/>
      <c r="AW245" s="181"/>
      <c r="AX245" s="181"/>
      <c r="AY245" s="182"/>
      <c r="AZ245" s="182"/>
      <c r="BA245" s="181"/>
      <c r="BB245" s="181"/>
      <c r="BC245" s="181"/>
      <c r="BD245" s="182"/>
      <c r="BE245" s="182"/>
      <c r="BF245" s="181"/>
      <c r="BG245" s="180">
        <f t="shared" si="480"/>
        <v>0</v>
      </c>
      <c r="BH245" s="116" t="str">
        <f t="shared" si="481"/>
        <v/>
      </c>
      <c r="BI245" s="80" t="b">
        <f t="shared" si="429"/>
        <v>0</v>
      </c>
      <c r="BJ245" s="80" t="str">
        <f t="shared" si="430"/>
        <v/>
      </c>
      <c r="BK245" s="80" t="b">
        <f t="shared" si="482"/>
        <v>0</v>
      </c>
      <c r="BL245" s="13" t="str">
        <f t="shared" si="431"/>
        <v/>
      </c>
      <c r="BM245" s="13" t="b">
        <f t="shared" si="483"/>
        <v>0</v>
      </c>
      <c r="BN245" s="35" t="str">
        <f t="shared" si="432"/>
        <v/>
      </c>
      <c r="BO245" s="13" t="b">
        <f t="shared" si="433"/>
        <v>0</v>
      </c>
      <c r="BP245" s="35" t="str">
        <f t="shared" si="434"/>
        <v/>
      </c>
      <c r="BQ245" s="13" t="b">
        <f t="shared" si="435"/>
        <v>0</v>
      </c>
      <c r="BR245" s="35" t="str">
        <f t="shared" si="436"/>
        <v/>
      </c>
      <c r="BS245" s="35" t="b">
        <f t="shared" si="437"/>
        <v>0</v>
      </c>
      <c r="BT245" s="35" t="str">
        <f t="shared" si="438"/>
        <v/>
      </c>
      <c r="BU245" s="35" t="b">
        <f t="shared" si="439"/>
        <v>0</v>
      </c>
      <c r="BV245" s="35" t="str">
        <f t="shared" si="440"/>
        <v/>
      </c>
      <c r="BW245" s="13" t="b">
        <f t="shared" si="515"/>
        <v>0</v>
      </c>
      <c r="BX245" s="35" t="str">
        <f t="shared" si="441"/>
        <v/>
      </c>
      <c r="BY245" s="265" t="b">
        <f t="shared" si="484"/>
        <v>0</v>
      </c>
      <c r="BZ245" s="35" t="str">
        <f t="shared" si="442"/>
        <v/>
      </c>
      <c r="CA245" s="265" t="b">
        <f t="shared" si="485"/>
        <v>0</v>
      </c>
      <c r="CB245" s="35" t="str">
        <f t="shared" si="443"/>
        <v/>
      </c>
      <c r="CC245" s="272" t="b">
        <f t="shared" si="486"/>
        <v>0</v>
      </c>
      <c r="CD245" s="35" t="str">
        <f t="shared" si="444"/>
        <v/>
      </c>
      <c r="CE245" s="13" t="b">
        <f t="shared" si="445"/>
        <v>0</v>
      </c>
      <c r="CF245" s="35" t="str">
        <f t="shared" si="446"/>
        <v/>
      </c>
      <c r="CG245" s="179">
        <f t="shared" si="447"/>
        <v>0</v>
      </c>
      <c r="CH245" s="179">
        <f t="shared" si="448"/>
        <v>0</v>
      </c>
      <c r="CI245" s="218">
        <f t="shared" si="487"/>
        <v>0</v>
      </c>
      <c r="CJ245" s="218">
        <f t="shared" si="488"/>
        <v>0</v>
      </c>
      <c r="CK245" s="218">
        <f t="shared" si="489"/>
        <v>0</v>
      </c>
      <c r="CL245" s="218">
        <f t="shared" si="490"/>
        <v>0</v>
      </c>
      <c r="CM245" s="218">
        <f t="shared" si="491"/>
        <v>0</v>
      </c>
      <c r="CN245" s="218">
        <f t="shared" si="492"/>
        <v>0</v>
      </c>
      <c r="CO245" s="218">
        <f t="shared" si="493"/>
        <v>0</v>
      </c>
      <c r="CP245" s="218">
        <f t="shared" si="494"/>
        <v>0</v>
      </c>
      <c r="CQ245" s="218">
        <f t="shared" si="495"/>
        <v>0</v>
      </c>
      <c r="CR245" s="218">
        <f t="shared" si="496"/>
        <v>0</v>
      </c>
      <c r="CS245" s="14">
        <f t="shared" si="449"/>
        <v>0</v>
      </c>
      <c r="CT245" s="236">
        <f t="shared" si="450"/>
        <v>0</v>
      </c>
      <c r="CU245" s="237">
        <f t="shared" si="520"/>
        <v>0</v>
      </c>
      <c r="CV245" s="16">
        <f t="shared" si="520"/>
        <v>0</v>
      </c>
      <c r="CW245" s="16">
        <f t="shared" si="520"/>
        <v>0</v>
      </c>
      <c r="CX245" s="16">
        <f t="shared" si="520"/>
        <v>0</v>
      </c>
      <c r="CY245" s="16">
        <f t="shared" si="520"/>
        <v>0</v>
      </c>
      <c r="CZ245" s="16">
        <f t="shared" si="520"/>
        <v>0</v>
      </c>
      <c r="DA245" s="16">
        <f t="shared" si="520"/>
        <v>0</v>
      </c>
      <c r="DB245" s="16">
        <f t="shared" si="520"/>
        <v>0</v>
      </c>
      <c r="DC245" s="16">
        <f t="shared" si="520"/>
        <v>0</v>
      </c>
      <c r="DD245" s="238">
        <f t="shared" si="520"/>
        <v>0</v>
      </c>
      <c r="DE245" s="232">
        <f t="shared" si="521"/>
        <v>0</v>
      </c>
      <c r="DF245" s="132">
        <f t="shared" si="521"/>
        <v>0</v>
      </c>
      <c r="DG245" s="132">
        <f t="shared" si="521"/>
        <v>0</v>
      </c>
      <c r="DH245" s="132">
        <f t="shared" si="521"/>
        <v>0</v>
      </c>
      <c r="DI245" s="132">
        <f t="shared" si="521"/>
        <v>0</v>
      </c>
      <c r="DJ245" s="132">
        <f t="shared" si="521"/>
        <v>0</v>
      </c>
      <c r="DK245" s="132">
        <f t="shared" si="521"/>
        <v>0</v>
      </c>
      <c r="DL245" s="132">
        <f t="shared" si="521"/>
        <v>0</v>
      </c>
      <c r="DM245" s="132">
        <f t="shared" si="521"/>
        <v>0</v>
      </c>
      <c r="DN245" s="233">
        <f t="shared" si="521"/>
        <v>0</v>
      </c>
      <c r="DO245" s="232">
        <f t="shared" si="451"/>
        <v>0</v>
      </c>
      <c r="DP245" s="132">
        <f t="shared" si="452"/>
        <v>0</v>
      </c>
      <c r="DQ245" s="132">
        <f t="shared" si="453"/>
        <v>0</v>
      </c>
      <c r="DR245" s="132">
        <f t="shared" si="454"/>
        <v>0</v>
      </c>
      <c r="DS245" s="132">
        <f t="shared" si="455"/>
        <v>0</v>
      </c>
      <c r="DT245" s="132">
        <f t="shared" si="456"/>
        <v>0</v>
      </c>
      <c r="DU245" s="132">
        <f t="shared" si="457"/>
        <v>0</v>
      </c>
      <c r="DV245" s="132">
        <f t="shared" si="458"/>
        <v>0</v>
      </c>
      <c r="DW245" s="132">
        <f t="shared" si="459"/>
        <v>0</v>
      </c>
      <c r="DX245" s="233">
        <f t="shared" si="460"/>
        <v>0</v>
      </c>
      <c r="DY245" s="231" t="b">
        <f t="shared" si="497"/>
        <v>0</v>
      </c>
      <c r="DZ245" s="163"/>
      <c r="EA245" s="226" t="str">
        <f t="shared" si="498"/>
        <v/>
      </c>
      <c r="EB245" s="178" t="str">
        <f t="shared" si="499"/>
        <v/>
      </c>
      <c r="EC245" s="178" t="str">
        <f t="shared" si="500"/>
        <v/>
      </c>
      <c r="ED245" s="178" t="str">
        <f t="shared" si="501"/>
        <v/>
      </c>
      <c r="EE245" s="178" t="str">
        <f t="shared" si="502"/>
        <v/>
      </c>
      <c r="EF245" s="178" t="str">
        <f t="shared" si="503"/>
        <v/>
      </c>
      <c r="EG245" s="178" t="str">
        <f t="shared" si="504"/>
        <v/>
      </c>
      <c r="EH245" s="178" t="str">
        <f t="shared" si="505"/>
        <v/>
      </c>
      <c r="EI245" s="178" t="str">
        <f t="shared" si="506"/>
        <v/>
      </c>
      <c r="EJ245" s="227" t="str">
        <f t="shared" si="507"/>
        <v/>
      </c>
      <c r="EK245" s="230" t="str">
        <f t="shared" si="461"/>
        <v/>
      </c>
      <c r="EL245" s="177" t="str">
        <f t="shared" si="462"/>
        <v/>
      </c>
      <c r="EM245" s="177" t="str">
        <f t="shared" si="463"/>
        <v/>
      </c>
      <c r="EN245" s="177" t="str">
        <f t="shared" si="464"/>
        <v/>
      </c>
      <c r="EO245" s="177" t="str">
        <f t="shared" si="465"/>
        <v/>
      </c>
      <c r="EP245" s="177" t="str">
        <f t="shared" si="466"/>
        <v/>
      </c>
      <c r="EQ245" s="177" t="str">
        <f t="shared" si="467"/>
        <v/>
      </c>
      <c r="ER245" s="177" t="str">
        <f t="shared" si="468"/>
        <v/>
      </c>
      <c r="ES245" s="177" t="str">
        <f t="shared" si="469"/>
        <v/>
      </c>
      <c r="ET245" s="177" t="str">
        <f t="shared" si="470"/>
        <v/>
      </c>
      <c r="EU245" s="229" t="e">
        <f t="shared" si="471"/>
        <v>#VALUE!</v>
      </c>
      <c r="EV245" s="27" t="e">
        <f t="shared" si="472"/>
        <v>#VALUE!</v>
      </c>
      <c r="EW245" s="27" t="e">
        <f t="shared" si="473"/>
        <v>#VALUE!</v>
      </c>
      <c r="EX245" s="28" t="e">
        <f t="shared" si="474"/>
        <v>#VALUE!</v>
      </c>
      <c r="EY245" s="28" t="e">
        <f t="shared" si="475"/>
        <v>#VALUE!</v>
      </c>
      <c r="EZ245" s="28" t="b">
        <f t="shared" si="476"/>
        <v>0</v>
      </c>
      <c r="FA245" s="176" t="str">
        <f t="shared" si="477"/>
        <v/>
      </c>
      <c r="FB245" s="27" t="e" cm="1">
        <f t="array" aca="1" ref="FB245" ca="1">TEXT(RIGHT(10-RIGHT(SUM(INDEX(1*(MID(MID(C245,1,1)*2,ROW(INDIRECT("1:"&amp;LEN(MID(C245,1,1)*2))),1)),,))+MID(C245,2,1)+
SUM(INDEX(1*(MID(MID(C245,3,1)*2,ROW(INDIRECT("1:"&amp;LEN(MID(C245,3,1)*2))),1)),,))+MID(C245,4,1)+
SUM(INDEX(1*(MID(MID(C245,5,1)*2,ROW(INDIRECT("1:"&amp;LEN(MID(C245,5,1)*2))),1)),,))+MID(C245,6,1)+
SUM(INDEX(1*(MID(MID(C245,8,1)*2,ROW(INDIRECT("1:"&amp;LEN(MID(C245,8,1)*2))),1)),,))+MID(C245,9,1)+
SUM(INDEX(1*(MID(MID(C245,10,1)*2,ROW(INDIRECT("1:"&amp;LEN(MID(C245,10,1)*2))),1)),,)),1),1),"0")</f>
        <v>#VALUE!</v>
      </c>
      <c r="FC245" s="27" t="str">
        <f t="shared" si="478"/>
        <v/>
      </c>
      <c r="FD245" s="29" t="b">
        <f t="shared" si="479"/>
        <v>0</v>
      </c>
      <c r="FE245" s="112" t="b">
        <f>IFERROR(MATCH(D245,'Avtal för korttidsarbete'!$G$13:$G$1012,0),TRUE)</f>
        <v>1</v>
      </c>
      <c r="FF245" s="112" t="b">
        <f t="shared" si="508"/>
        <v>0</v>
      </c>
      <c r="FG245" s="113" t="str" cm="1">
        <f t="array" ref="FG245">IF(FE245=TRUE,"x",INDEX('Avtal för korttidsarbete'!$E$13:$E$1012,$FE245))</f>
        <v>x</v>
      </c>
      <c r="FH245" s="113" t="str" cm="1">
        <f t="array" ref="FH245">IF(FE245=TRUE,"x",INDEX('Avtal för korttidsarbete'!$F$13:$F$1012,$FE245))</f>
        <v>x</v>
      </c>
      <c r="FI245" s="112" t="b">
        <f t="shared" si="509"/>
        <v>0</v>
      </c>
      <c r="FJ245" s="135">
        <f t="shared" si="510"/>
        <v>44166</v>
      </c>
      <c r="FK245" s="135">
        <f t="shared" si="511"/>
        <v>44377</v>
      </c>
      <c r="FL245" s="112" t="b">
        <f t="shared" si="512"/>
        <v>0</v>
      </c>
      <c r="FM245" s="113">
        <f t="shared" si="513"/>
        <v>44166</v>
      </c>
      <c r="FN245" s="135">
        <f t="shared" si="514"/>
        <v>44377</v>
      </c>
      <c r="FO245" s="148" t="b">
        <f>IFERROR(INDEX('Avtal för korttidsarbete'!R:R,MATCH(D245,'Avtal för korttidsarbete'!$G:$G,0)),TRUE)</f>
        <v>1</v>
      </c>
      <c r="FP245" s="135" t="str">
        <f>IF(FO245,"-",INDEX('Avtal för korttidsarbete'!$D:$D,MATCH(D245,'Avtal för korttidsarbete'!$G:$G,0)))</f>
        <v>-</v>
      </c>
      <c r="FQ245" s="113" t="b">
        <f>IFERROR(G245&gt;INDEX(Uppsägningar!E:E,MATCH(C245,Uppsägningar!C:C,0)),FALSE)</f>
        <v>0</v>
      </c>
    </row>
    <row r="246" spans="1:173" x14ac:dyDescent="0.25">
      <c r="A246" s="19">
        <v>230</v>
      </c>
      <c r="B246" s="20"/>
      <c r="C246" s="183"/>
      <c r="D246" s="66"/>
      <c r="E246" s="212">
        <f>IFERROR(INDEX(Admin!$C$7:$C$10,MATCH(FP246,TblNivåValTExt,0)),0)</f>
        <v>0</v>
      </c>
      <c r="F246" s="1"/>
      <c r="G246" s="1"/>
      <c r="H246" s="78"/>
      <c r="I246" s="181"/>
      <c r="J246" s="181"/>
      <c r="K246" s="182"/>
      <c r="L246" s="182"/>
      <c r="M246" s="181"/>
      <c r="N246" s="181"/>
      <c r="O246" s="181"/>
      <c r="P246" s="182"/>
      <c r="Q246" s="182"/>
      <c r="R246" s="181"/>
      <c r="S246" s="181"/>
      <c r="T246" s="181"/>
      <c r="U246" s="182"/>
      <c r="V246" s="182"/>
      <c r="W246" s="181"/>
      <c r="X246" s="181"/>
      <c r="Y246" s="181"/>
      <c r="Z246" s="182"/>
      <c r="AA246" s="182"/>
      <c r="AB246" s="181"/>
      <c r="AC246" s="181"/>
      <c r="AD246" s="181"/>
      <c r="AE246" s="182"/>
      <c r="AF246" s="182"/>
      <c r="AG246" s="181"/>
      <c r="AH246" s="181"/>
      <c r="AI246" s="181"/>
      <c r="AJ246" s="182"/>
      <c r="AK246" s="182"/>
      <c r="AL246" s="181"/>
      <c r="AM246" s="181"/>
      <c r="AN246" s="181"/>
      <c r="AO246" s="182"/>
      <c r="AP246" s="182"/>
      <c r="AQ246" s="181"/>
      <c r="AR246" s="181"/>
      <c r="AS246" s="181"/>
      <c r="AT246" s="182"/>
      <c r="AU246" s="182"/>
      <c r="AV246" s="181"/>
      <c r="AW246" s="181"/>
      <c r="AX246" s="181"/>
      <c r="AY246" s="182"/>
      <c r="AZ246" s="182"/>
      <c r="BA246" s="181"/>
      <c r="BB246" s="181"/>
      <c r="BC246" s="181"/>
      <c r="BD246" s="182"/>
      <c r="BE246" s="182"/>
      <c r="BF246" s="181"/>
      <c r="BG246" s="180">
        <f t="shared" si="480"/>
        <v>0</v>
      </c>
      <c r="BH246" s="116" t="str">
        <f t="shared" si="481"/>
        <v/>
      </c>
      <c r="BI246" s="80" t="b">
        <f t="shared" si="429"/>
        <v>0</v>
      </c>
      <c r="BJ246" s="80" t="str">
        <f t="shared" si="430"/>
        <v/>
      </c>
      <c r="BK246" s="80" t="b">
        <f t="shared" si="482"/>
        <v>0</v>
      </c>
      <c r="BL246" s="13" t="str">
        <f t="shared" si="431"/>
        <v/>
      </c>
      <c r="BM246" s="13" t="b">
        <f t="shared" si="483"/>
        <v>0</v>
      </c>
      <c r="BN246" s="35" t="str">
        <f t="shared" si="432"/>
        <v/>
      </c>
      <c r="BO246" s="13" t="b">
        <f t="shared" si="433"/>
        <v>0</v>
      </c>
      <c r="BP246" s="35" t="str">
        <f t="shared" si="434"/>
        <v/>
      </c>
      <c r="BQ246" s="13" t="b">
        <f t="shared" si="435"/>
        <v>0</v>
      </c>
      <c r="BR246" s="35" t="str">
        <f t="shared" si="436"/>
        <v/>
      </c>
      <c r="BS246" s="35" t="b">
        <f t="shared" si="437"/>
        <v>0</v>
      </c>
      <c r="BT246" s="35" t="str">
        <f t="shared" si="438"/>
        <v/>
      </c>
      <c r="BU246" s="35" t="b">
        <f t="shared" si="439"/>
        <v>0</v>
      </c>
      <c r="BV246" s="35" t="str">
        <f t="shared" si="440"/>
        <v/>
      </c>
      <c r="BW246" s="13" t="b">
        <f t="shared" si="515"/>
        <v>0</v>
      </c>
      <c r="BX246" s="35" t="str">
        <f t="shared" si="441"/>
        <v/>
      </c>
      <c r="BY246" s="265" t="b">
        <f t="shared" si="484"/>
        <v>0</v>
      </c>
      <c r="BZ246" s="35" t="str">
        <f t="shared" si="442"/>
        <v/>
      </c>
      <c r="CA246" s="265" t="b">
        <f t="shared" si="485"/>
        <v>0</v>
      </c>
      <c r="CB246" s="35" t="str">
        <f t="shared" si="443"/>
        <v/>
      </c>
      <c r="CC246" s="272" t="b">
        <f t="shared" si="486"/>
        <v>0</v>
      </c>
      <c r="CD246" s="35" t="str">
        <f t="shared" si="444"/>
        <v/>
      </c>
      <c r="CE246" s="13" t="b">
        <f t="shared" si="445"/>
        <v>0</v>
      </c>
      <c r="CF246" s="35" t="str">
        <f t="shared" si="446"/>
        <v/>
      </c>
      <c r="CG246" s="179">
        <f t="shared" si="447"/>
        <v>0</v>
      </c>
      <c r="CH246" s="179">
        <f t="shared" si="448"/>
        <v>0</v>
      </c>
      <c r="CI246" s="218">
        <f t="shared" si="487"/>
        <v>0</v>
      </c>
      <c r="CJ246" s="218">
        <f t="shared" si="488"/>
        <v>0</v>
      </c>
      <c r="CK246" s="218">
        <f t="shared" si="489"/>
        <v>0</v>
      </c>
      <c r="CL246" s="218">
        <f t="shared" si="490"/>
        <v>0</v>
      </c>
      <c r="CM246" s="218">
        <f t="shared" si="491"/>
        <v>0</v>
      </c>
      <c r="CN246" s="218">
        <f t="shared" si="492"/>
        <v>0</v>
      </c>
      <c r="CO246" s="218">
        <f t="shared" si="493"/>
        <v>0</v>
      </c>
      <c r="CP246" s="218">
        <f t="shared" si="494"/>
        <v>0</v>
      </c>
      <c r="CQ246" s="218">
        <f t="shared" si="495"/>
        <v>0</v>
      </c>
      <c r="CR246" s="218">
        <f t="shared" si="496"/>
        <v>0</v>
      </c>
      <c r="CS246" s="14">
        <f t="shared" si="449"/>
        <v>0</v>
      </c>
      <c r="CT246" s="236">
        <f t="shared" si="450"/>
        <v>0</v>
      </c>
      <c r="CU246" s="237">
        <f t="shared" si="520"/>
        <v>0</v>
      </c>
      <c r="CV246" s="16">
        <f t="shared" si="520"/>
        <v>0</v>
      </c>
      <c r="CW246" s="16">
        <f t="shared" si="520"/>
        <v>0</v>
      </c>
      <c r="CX246" s="16">
        <f t="shared" si="520"/>
        <v>0</v>
      </c>
      <c r="CY246" s="16">
        <f t="shared" si="520"/>
        <v>0</v>
      </c>
      <c r="CZ246" s="16">
        <f t="shared" si="520"/>
        <v>0</v>
      </c>
      <c r="DA246" s="16">
        <f t="shared" si="520"/>
        <v>0</v>
      </c>
      <c r="DB246" s="16">
        <f t="shared" si="520"/>
        <v>0</v>
      </c>
      <c r="DC246" s="16">
        <f t="shared" si="520"/>
        <v>0</v>
      </c>
      <c r="DD246" s="238">
        <f t="shared" si="520"/>
        <v>0</v>
      </c>
      <c r="DE246" s="232">
        <f t="shared" si="521"/>
        <v>0</v>
      </c>
      <c r="DF246" s="132">
        <f t="shared" si="521"/>
        <v>0</v>
      </c>
      <c r="DG246" s="132">
        <f t="shared" si="521"/>
        <v>0</v>
      </c>
      <c r="DH246" s="132">
        <f t="shared" si="521"/>
        <v>0</v>
      </c>
      <c r="DI246" s="132">
        <f t="shared" si="521"/>
        <v>0</v>
      </c>
      <c r="DJ246" s="132">
        <f t="shared" si="521"/>
        <v>0</v>
      </c>
      <c r="DK246" s="132">
        <f t="shared" si="521"/>
        <v>0</v>
      </c>
      <c r="DL246" s="132">
        <f t="shared" si="521"/>
        <v>0</v>
      </c>
      <c r="DM246" s="132">
        <f t="shared" si="521"/>
        <v>0</v>
      </c>
      <c r="DN246" s="233">
        <f t="shared" si="521"/>
        <v>0</v>
      </c>
      <c r="DO246" s="232">
        <f t="shared" si="451"/>
        <v>0</v>
      </c>
      <c r="DP246" s="132">
        <f t="shared" si="452"/>
        <v>0</v>
      </c>
      <c r="DQ246" s="132">
        <f t="shared" si="453"/>
        <v>0</v>
      </c>
      <c r="DR246" s="132">
        <f t="shared" si="454"/>
        <v>0</v>
      </c>
      <c r="DS246" s="132">
        <f t="shared" si="455"/>
        <v>0</v>
      </c>
      <c r="DT246" s="132">
        <f t="shared" si="456"/>
        <v>0</v>
      </c>
      <c r="DU246" s="132">
        <f t="shared" si="457"/>
        <v>0</v>
      </c>
      <c r="DV246" s="132">
        <f t="shared" si="458"/>
        <v>0</v>
      </c>
      <c r="DW246" s="132">
        <f t="shared" si="459"/>
        <v>0</v>
      </c>
      <c r="DX246" s="233">
        <f t="shared" si="460"/>
        <v>0</v>
      </c>
      <c r="DY246" s="231" t="b">
        <f t="shared" si="497"/>
        <v>0</v>
      </c>
      <c r="DZ246" s="163"/>
      <c r="EA246" s="226" t="str">
        <f t="shared" si="498"/>
        <v/>
      </c>
      <c r="EB246" s="178" t="str">
        <f t="shared" si="499"/>
        <v/>
      </c>
      <c r="EC246" s="178" t="str">
        <f t="shared" si="500"/>
        <v/>
      </c>
      <c r="ED246" s="178" t="str">
        <f t="shared" si="501"/>
        <v/>
      </c>
      <c r="EE246" s="178" t="str">
        <f t="shared" si="502"/>
        <v/>
      </c>
      <c r="EF246" s="178" t="str">
        <f t="shared" si="503"/>
        <v/>
      </c>
      <c r="EG246" s="178" t="str">
        <f t="shared" si="504"/>
        <v/>
      </c>
      <c r="EH246" s="178" t="str">
        <f t="shared" si="505"/>
        <v/>
      </c>
      <c r="EI246" s="178" t="str">
        <f t="shared" si="506"/>
        <v/>
      </c>
      <c r="EJ246" s="227" t="str">
        <f t="shared" si="507"/>
        <v/>
      </c>
      <c r="EK246" s="230" t="str">
        <f t="shared" si="461"/>
        <v/>
      </c>
      <c r="EL246" s="177" t="str">
        <f t="shared" si="462"/>
        <v/>
      </c>
      <c r="EM246" s="177" t="str">
        <f t="shared" si="463"/>
        <v/>
      </c>
      <c r="EN246" s="177" t="str">
        <f t="shared" si="464"/>
        <v/>
      </c>
      <c r="EO246" s="177" t="str">
        <f t="shared" si="465"/>
        <v/>
      </c>
      <c r="EP246" s="177" t="str">
        <f t="shared" si="466"/>
        <v/>
      </c>
      <c r="EQ246" s="177" t="str">
        <f t="shared" si="467"/>
        <v/>
      </c>
      <c r="ER246" s="177" t="str">
        <f t="shared" si="468"/>
        <v/>
      </c>
      <c r="ES246" s="177" t="str">
        <f t="shared" si="469"/>
        <v/>
      </c>
      <c r="ET246" s="177" t="str">
        <f t="shared" si="470"/>
        <v/>
      </c>
      <c r="EU246" s="229" t="e">
        <f t="shared" si="471"/>
        <v>#VALUE!</v>
      </c>
      <c r="EV246" s="27" t="e">
        <f t="shared" si="472"/>
        <v>#VALUE!</v>
      </c>
      <c r="EW246" s="27" t="e">
        <f t="shared" si="473"/>
        <v>#VALUE!</v>
      </c>
      <c r="EX246" s="28" t="e">
        <f t="shared" si="474"/>
        <v>#VALUE!</v>
      </c>
      <c r="EY246" s="28" t="e">
        <f t="shared" si="475"/>
        <v>#VALUE!</v>
      </c>
      <c r="EZ246" s="28" t="b">
        <f t="shared" si="476"/>
        <v>0</v>
      </c>
      <c r="FA246" s="176" t="str">
        <f t="shared" si="477"/>
        <v/>
      </c>
      <c r="FB246" s="27" t="e" cm="1">
        <f t="array" aca="1" ref="FB246" ca="1">TEXT(RIGHT(10-RIGHT(SUM(INDEX(1*(MID(MID(C246,1,1)*2,ROW(INDIRECT("1:"&amp;LEN(MID(C246,1,1)*2))),1)),,))+MID(C246,2,1)+
SUM(INDEX(1*(MID(MID(C246,3,1)*2,ROW(INDIRECT("1:"&amp;LEN(MID(C246,3,1)*2))),1)),,))+MID(C246,4,1)+
SUM(INDEX(1*(MID(MID(C246,5,1)*2,ROW(INDIRECT("1:"&amp;LEN(MID(C246,5,1)*2))),1)),,))+MID(C246,6,1)+
SUM(INDEX(1*(MID(MID(C246,8,1)*2,ROW(INDIRECT("1:"&amp;LEN(MID(C246,8,1)*2))),1)),,))+MID(C246,9,1)+
SUM(INDEX(1*(MID(MID(C246,10,1)*2,ROW(INDIRECT("1:"&amp;LEN(MID(C246,10,1)*2))),1)),,)),1),1),"0")</f>
        <v>#VALUE!</v>
      </c>
      <c r="FC246" s="27" t="str">
        <f t="shared" si="478"/>
        <v/>
      </c>
      <c r="FD246" s="29" t="b">
        <f t="shared" si="479"/>
        <v>0</v>
      </c>
      <c r="FE246" s="112" t="b">
        <f>IFERROR(MATCH(D246,'Avtal för korttidsarbete'!$G$13:$G$1012,0),TRUE)</f>
        <v>1</v>
      </c>
      <c r="FF246" s="112" t="b">
        <f t="shared" si="508"/>
        <v>0</v>
      </c>
      <c r="FG246" s="113" t="str" cm="1">
        <f t="array" ref="FG246">IF(FE246=TRUE,"x",INDEX('Avtal för korttidsarbete'!$E$13:$E$1012,$FE246))</f>
        <v>x</v>
      </c>
      <c r="FH246" s="113" t="str" cm="1">
        <f t="array" ref="FH246">IF(FE246=TRUE,"x",INDEX('Avtal för korttidsarbete'!$F$13:$F$1012,$FE246))</f>
        <v>x</v>
      </c>
      <c r="FI246" s="112" t="b">
        <f t="shared" si="509"/>
        <v>0</v>
      </c>
      <c r="FJ246" s="135">
        <f t="shared" si="510"/>
        <v>44166</v>
      </c>
      <c r="FK246" s="135">
        <f t="shared" si="511"/>
        <v>44377</v>
      </c>
      <c r="FL246" s="112" t="b">
        <f t="shared" si="512"/>
        <v>0</v>
      </c>
      <c r="FM246" s="113">
        <f t="shared" si="513"/>
        <v>44166</v>
      </c>
      <c r="FN246" s="135">
        <f t="shared" si="514"/>
        <v>44377</v>
      </c>
      <c r="FO246" s="148" t="b">
        <f>IFERROR(INDEX('Avtal för korttidsarbete'!R:R,MATCH(D246,'Avtal för korttidsarbete'!$G:$G,0)),TRUE)</f>
        <v>1</v>
      </c>
      <c r="FP246" s="135" t="str">
        <f>IF(FO246,"-",INDEX('Avtal för korttidsarbete'!$D:$D,MATCH(D246,'Avtal för korttidsarbete'!$G:$G,0)))</f>
        <v>-</v>
      </c>
      <c r="FQ246" s="113" t="b">
        <f>IFERROR(G246&gt;INDEX(Uppsägningar!E:E,MATCH(C246,Uppsägningar!C:C,0)),FALSE)</f>
        <v>0</v>
      </c>
    </row>
    <row r="247" spans="1:173" x14ac:dyDescent="0.25">
      <c r="A247" s="19">
        <v>231</v>
      </c>
      <c r="B247" s="20"/>
      <c r="C247" s="183"/>
      <c r="D247" s="66"/>
      <c r="E247" s="212">
        <f>IFERROR(INDEX(Admin!$C$7:$C$10,MATCH(FP247,TblNivåValTExt,0)),0)</f>
        <v>0</v>
      </c>
      <c r="F247" s="1"/>
      <c r="G247" s="1"/>
      <c r="H247" s="78"/>
      <c r="I247" s="181"/>
      <c r="J247" s="181"/>
      <c r="K247" s="182"/>
      <c r="L247" s="182"/>
      <c r="M247" s="181"/>
      <c r="N247" s="181"/>
      <c r="O247" s="181"/>
      <c r="P247" s="182"/>
      <c r="Q247" s="182"/>
      <c r="R247" s="181"/>
      <c r="S247" s="181"/>
      <c r="T247" s="181"/>
      <c r="U247" s="182"/>
      <c r="V247" s="182"/>
      <c r="W247" s="181"/>
      <c r="X247" s="181"/>
      <c r="Y247" s="181"/>
      <c r="Z247" s="182"/>
      <c r="AA247" s="182"/>
      <c r="AB247" s="181"/>
      <c r="AC247" s="181"/>
      <c r="AD247" s="181"/>
      <c r="AE247" s="182"/>
      <c r="AF247" s="182"/>
      <c r="AG247" s="181"/>
      <c r="AH247" s="181"/>
      <c r="AI247" s="181"/>
      <c r="AJ247" s="182"/>
      <c r="AK247" s="182"/>
      <c r="AL247" s="181"/>
      <c r="AM247" s="181"/>
      <c r="AN247" s="181"/>
      <c r="AO247" s="182"/>
      <c r="AP247" s="182"/>
      <c r="AQ247" s="181"/>
      <c r="AR247" s="181"/>
      <c r="AS247" s="181"/>
      <c r="AT247" s="182"/>
      <c r="AU247" s="182"/>
      <c r="AV247" s="181"/>
      <c r="AW247" s="181"/>
      <c r="AX247" s="181"/>
      <c r="AY247" s="182"/>
      <c r="AZ247" s="182"/>
      <c r="BA247" s="181"/>
      <c r="BB247" s="181"/>
      <c r="BC247" s="181"/>
      <c r="BD247" s="182"/>
      <c r="BE247" s="182"/>
      <c r="BF247" s="181"/>
      <c r="BG247" s="180">
        <f t="shared" si="480"/>
        <v>0</v>
      </c>
      <c r="BH247" s="116" t="str">
        <f t="shared" si="481"/>
        <v/>
      </c>
      <c r="BI247" s="80" t="b">
        <f t="shared" si="429"/>
        <v>0</v>
      </c>
      <c r="BJ247" s="80" t="str">
        <f t="shared" si="430"/>
        <v/>
      </c>
      <c r="BK247" s="80" t="b">
        <f t="shared" si="482"/>
        <v>0</v>
      </c>
      <c r="BL247" s="13" t="str">
        <f t="shared" si="431"/>
        <v/>
      </c>
      <c r="BM247" s="13" t="b">
        <f t="shared" si="483"/>
        <v>0</v>
      </c>
      <c r="BN247" s="35" t="str">
        <f t="shared" si="432"/>
        <v/>
      </c>
      <c r="BO247" s="13" t="b">
        <f t="shared" si="433"/>
        <v>0</v>
      </c>
      <c r="BP247" s="35" t="str">
        <f t="shared" si="434"/>
        <v/>
      </c>
      <c r="BQ247" s="13" t="b">
        <f t="shared" si="435"/>
        <v>0</v>
      </c>
      <c r="BR247" s="35" t="str">
        <f t="shared" si="436"/>
        <v/>
      </c>
      <c r="BS247" s="35" t="b">
        <f t="shared" si="437"/>
        <v>0</v>
      </c>
      <c r="BT247" s="35" t="str">
        <f t="shared" si="438"/>
        <v/>
      </c>
      <c r="BU247" s="35" t="b">
        <f t="shared" si="439"/>
        <v>0</v>
      </c>
      <c r="BV247" s="35" t="str">
        <f t="shared" si="440"/>
        <v/>
      </c>
      <c r="BW247" s="13" t="b">
        <f t="shared" si="515"/>
        <v>0</v>
      </c>
      <c r="BX247" s="35" t="str">
        <f t="shared" si="441"/>
        <v/>
      </c>
      <c r="BY247" s="265" t="b">
        <f t="shared" si="484"/>
        <v>0</v>
      </c>
      <c r="BZ247" s="35" t="str">
        <f t="shared" si="442"/>
        <v/>
      </c>
      <c r="CA247" s="265" t="b">
        <f t="shared" si="485"/>
        <v>0</v>
      </c>
      <c r="CB247" s="35" t="str">
        <f t="shared" si="443"/>
        <v/>
      </c>
      <c r="CC247" s="272" t="b">
        <f t="shared" si="486"/>
        <v>0</v>
      </c>
      <c r="CD247" s="35" t="str">
        <f t="shared" si="444"/>
        <v/>
      </c>
      <c r="CE247" s="13" t="b">
        <f t="shared" si="445"/>
        <v>0</v>
      </c>
      <c r="CF247" s="35" t="str">
        <f t="shared" si="446"/>
        <v/>
      </c>
      <c r="CG247" s="179">
        <f t="shared" si="447"/>
        <v>0</v>
      </c>
      <c r="CH247" s="179">
        <f t="shared" si="448"/>
        <v>0</v>
      </c>
      <c r="CI247" s="218">
        <f t="shared" si="487"/>
        <v>0</v>
      </c>
      <c r="CJ247" s="218">
        <f t="shared" si="488"/>
        <v>0</v>
      </c>
      <c r="CK247" s="218">
        <f t="shared" si="489"/>
        <v>0</v>
      </c>
      <c r="CL247" s="218">
        <f t="shared" si="490"/>
        <v>0</v>
      </c>
      <c r="CM247" s="218">
        <f t="shared" si="491"/>
        <v>0</v>
      </c>
      <c r="CN247" s="218">
        <f t="shared" si="492"/>
        <v>0</v>
      </c>
      <c r="CO247" s="218">
        <f t="shared" si="493"/>
        <v>0</v>
      </c>
      <c r="CP247" s="218">
        <f t="shared" si="494"/>
        <v>0</v>
      </c>
      <c r="CQ247" s="218">
        <f t="shared" si="495"/>
        <v>0</v>
      </c>
      <c r="CR247" s="218">
        <f t="shared" si="496"/>
        <v>0</v>
      </c>
      <c r="CS247" s="14">
        <f t="shared" si="449"/>
        <v>0</v>
      </c>
      <c r="CT247" s="236">
        <f t="shared" si="450"/>
        <v>0</v>
      </c>
      <c r="CU247" s="237">
        <f t="shared" ref="CU247:DD256" si="522">IF(AND($CS247,$CT247,CU$12),MAX(0,MIN(CU$10,$CT247)-MAX(CU$9,$CS247)+1),0)</f>
        <v>0</v>
      </c>
      <c r="CV247" s="16">
        <f t="shared" si="522"/>
        <v>0</v>
      </c>
      <c r="CW247" s="16">
        <f t="shared" si="522"/>
        <v>0</v>
      </c>
      <c r="CX247" s="16">
        <f t="shared" si="522"/>
        <v>0</v>
      </c>
      <c r="CY247" s="16">
        <f t="shared" si="522"/>
        <v>0</v>
      </c>
      <c r="CZ247" s="16">
        <f t="shared" si="522"/>
        <v>0</v>
      </c>
      <c r="DA247" s="16">
        <f t="shared" si="522"/>
        <v>0</v>
      </c>
      <c r="DB247" s="16">
        <f t="shared" si="522"/>
        <v>0</v>
      </c>
      <c r="DC247" s="16">
        <f t="shared" si="522"/>
        <v>0</v>
      </c>
      <c r="DD247" s="238">
        <f t="shared" si="522"/>
        <v>0</v>
      </c>
      <c r="DE247" s="232">
        <f t="shared" ref="DE247:DN256" si="523">IF($H247&lt;=0,0,MAX(0,MIN($H247,$DE$11)))</f>
        <v>0</v>
      </c>
      <c r="DF247" s="132">
        <f t="shared" si="523"/>
        <v>0</v>
      </c>
      <c r="DG247" s="132">
        <f t="shared" si="523"/>
        <v>0</v>
      </c>
      <c r="DH247" s="132">
        <f t="shared" si="523"/>
        <v>0</v>
      </c>
      <c r="DI247" s="132">
        <f t="shared" si="523"/>
        <v>0</v>
      </c>
      <c r="DJ247" s="132">
        <f t="shared" si="523"/>
        <v>0</v>
      </c>
      <c r="DK247" s="132">
        <f t="shared" si="523"/>
        <v>0</v>
      </c>
      <c r="DL247" s="132">
        <f t="shared" si="523"/>
        <v>0</v>
      </c>
      <c r="DM247" s="132">
        <f t="shared" si="523"/>
        <v>0</v>
      </c>
      <c r="DN247" s="233">
        <f t="shared" si="523"/>
        <v>0</v>
      </c>
      <c r="DO247" s="232">
        <f t="shared" si="451"/>
        <v>0</v>
      </c>
      <c r="DP247" s="132">
        <f t="shared" si="452"/>
        <v>0</v>
      </c>
      <c r="DQ247" s="132">
        <f t="shared" si="453"/>
        <v>0</v>
      </c>
      <c r="DR247" s="132">
        <f t="shared" si="454"/>
        <v>0</v>
      </c>
      <c r="DS247" s="132">
        <f t="shared" si="455"/>
        <v>0</v>
      </c>
      <c r="DT247" s="132">
        <f t="shared" si="456"/>
        <v>0</v>
      </c>
      <c r="DU247" s="132">
        <f t="shared" si="457"/>
        <v>0</v>
      </c>
      <c r="DV247" s="132">
        <f t="shared" si="458"/>
        <v>0</v>
      </c>
      <c r="DW247" s="132">
        <f t="shared" si="459"/>
        <v>0</v>
      </c>
      <c r="DX247" s="233">
        <f t="shared" si="460"/>
        <v>0</v>
      </c>
      <c r="DY247" s="231" t="b">
        <f t="shared" si="497"/>
        <v>0</v>
      </c>
      <c r="DZ247" s="163"/>
      <c r="EA247" s="226" t="str">
        <f t="shared" si="498"/>
        <v/>
      </c>
      <c r="EB247" s="178" t="str">
        <f t="shared" si="499"/>
        <v/>
      </c>
      <c r="EC247" s="178" t="str">
        <f t="shared" si="500"/>
        <v/>
      </c>
      <c r="ED247" s="178" t="str">
        <f t="shared" si="501"/>
        <v/>
      </c>
      <c r="EE247" s="178" t="str">
        <f t="shared" si="502"/>
        <v/>
      </c>
      <c r="EF247" s="178" t="str">
        <f t="shared" si="503"/>
        <v/>
      </c>
      <c r="EG247" s="178" t="str">
        <f t="shared" si="504"/>
        <v/>
      </c>
      <c r="EH247" s="178" t="str">
        <f t="shared" si="505"/>
        <v/>
      </c>
      <c r="EI247" s="178" t="str">
        <f t="shared" si="506"/>
        <v/>
      </c>
      <c r="EJ247" s="227" t="str">
        <f t="shared" si="507"/>
        <v/>
      </c>
      <c r="EK247" s="230" t="str">
        <f t="shared" si="461"/>
        <v/>
      </c>
      <c r="EL247" s="177" t="str">
        <f t="shared" si="462"/>
        <v/>
      </c>
      <c r="EM247" s="177" t="str">
        <f t="shared" si="463"/>
        <v/>
      </c>
      <c r="EN247" s="177" t="str">
        <f t="shared" si="464"/>
        <v/>
      </c>
      <c r="EO247" s="177" t="str">
        <f t="shared" si="465"/>
        <v/>
      </c>
      <c r="EP247" s="177" t="str">
        <f t="shared" si="466"/>
        <v/>
      </c>
      <c r="EQ247" s="177" t="str">
        <f t="shared" si="467"/>
        <v/>
      </c>
      <c r="ER247" s="177" t="str">
        <f t="shared" si="468"/>
        <v/>
      </c>
      <c r="ES247" s="177" t="str">
        <f t="shared" si="469"/>
        <v/>
      </c>
      <c r="ET247" s="177" t="str">
        <f t="shared" si="470"/>
        <v/>
      </c>
      <c r="EU247" s="229" t="e">
        <f t="shared" si="471"/>
        <v>#VALUE!</v>
      </c>
      <c r="EV247" s="27" t="e">
        <f t="shared" si="472"/>
        <v>#VALUE!</v>
      </c>
      <c r="EW247" s="27" t="e">
        <f t="shared" si="473"/>
        <v>#VALUE!</v>
      </c>
      <c r="EX247" s="28" t="e">
        <f t="shared" si="474"/>
        <v>#VALUE!</v>
      </c>
      <c r="EY247" s="28" t="e">
        <f t="shared" si="475"/>
        <v>#VALUE!</v>
      </c>
      <c r="EZ247" s="28" t="b">
        <f t="shared" si="476"/>
        <v>0</v>
      </c>
      <c r="FA247" s="176" t="str">
        <f t="shared" si="477"/>
        <v/>
      </c>
      <c r="FB247" s="27" t="e" cm="1">
        <f t="array" aca="1" ref="FB247" ca="1">TEXT(RIGHT(10-RIGHT(SUM(INDEX(1*(MID(MID(C247,1,1)*2,ROW(INDIRECT("1:"&amp;LEN(MID(C247,1,1)*2))),1)),,))+MID(C247,2,1)+
SUM(INDEX(1*(MID(MID(C247,3,1)*2,ROW(INDIRECT("1:"&amp;LEN(MID(C247,3,1)*2))),1)),,))+MID(C247,4,1)+
SUM(INDEX(1*(MID(MID(C247,5,1)*2,ROW(INDIRECT("1:"&amp;LEN(MID(C247,5,1)*2))),1)),,))+MID(C247,6,1)+
SUM(INDEX(1*(MID(MID(C247,8,1)*2,ROW(INDIRECT("1:"&amp;LEN(MID(C247,8,1)*2))),1)),,))+MID(C247,9,1)+
SUM(INDEX(1*(MID(MID(C247,10,1)*2,ROW(INDIRECT("1:"&amp;LEN(MID(C247,10,1)*2))),1)),,)),1),1),"0")</f>
        <v>#VALUE!</v>
      </c>
      <c r="FC247" s="27" t="str">
        <f t="shared" si="478"/>
        <v/>
      </c>
      <c r="FD247" s="29" t="b">
        <f t="shared" si="479"/>
        <v>0</v>
      </c>
      <c r="FE247" s="112" t="b">
        <f>IFERROR(MATCH(D247,'Avtal för korttidsarbete'!$G$13:$G$1012,0),TRUE)</f>
        <v>1</v>
      </c>
      <c r="FF247" s="112" t="b">
        <f t="shared" si="508"/>
        <v>0</v>
      </c>
      <c r="FG247" s="113" t="str" cm="1">
        <f t="array" ref="FG247">IF(FE247=TRUE,"x",INDEX('Avtal för korttidsarbete'!$E$13:$E$1012,$FE247))</f>
        <v>x</v>
      </c>
      <c r="FH247" s="113" t="str" cm="1">
        <f t="array" ref="FH247">IF(FE247=TRUE,"x",INDEX('Avtal för korttidsarbete'!$F$13:$F$1012,$FE247))</f>
        <v>x</v>
      </c>
      <c r="FI247" s="112" t="b">
        <f t="shared" si="509"/>
        <v>0</v>
      </c>
      <c r="FJ247" s="135">
        <f t="shared" si="510"/>
        <v>44166</v>
      </c>
      <c r="FK247" s="135">
        <f t="shared" si="511"/>
        <v>44377</v>
      </c>
      <c r="FL247" s="112" t="b">
        <f t="shared" si="512"/>
        <v>0</v>
      </c>
      <c r="FM247" s="113">
        <f t="shared" si="513"/>
        <v>44166</v>
      </c>
      <c r="FN247" s="135">
        <f t="shared" si="514"/>
        <v>44377</v>
      </c>
      <c r="FO247" s="148" t="b">
        <f>IFERROR(INDEX('Avtal för korttidsarbete'!R:R,MATCH(D247,'Avtal för korttidsarbete'!$G:$G,0)),TRUE)</f>
        <v>1</v>
      </c>
      <c r="FP247" s="135" t="str">
        <f>IF(FO247,"-",INDEX('Avtal för korttidsarbete'!$D:$D,MATCH(D247,'Avtal för korttidsarbete'!$G:$G,0)))</f>
        <v>-</v>
      </c>
      <c r="FQ247" s="113" t="b">
        <f>IFERROR(G247&gt;INDEX(Uppsägningar!E:E,MATCH(C247,Uppsägningar!C:C,0)),FALSE)</f>
        <v>0</v>
      </c>
    </row>
    <row r="248" spans="1:173" x14ac:dyDescent="0.25">
      <c r="A248" s="19">
        <v>232</v>
      </c>
      <c r="B248" s="20"/>
      <c r="C248" s="183"/>
      <c r="D248" s="66"/>
      <c r="E248" s="212">
        <f>IFERROR(INDEX(Admin!$C$7:$C$10,MATCH(FP248,TblNivåValTExt,0)),0)</f>
        <v>0</v>
      </c>
      <c r="F248" s="1"/>
      <c r="G248" s="1"/>
      <c r="H248" s="78"/>
      <c r="I248" s="181"/>
      <c r="J248" s="181"/>
      <c r="K248" s="182"/>
      <c r="L248" s="182"/>
      <c r="M248" s="181"/>
      <c r="N248" s="181"/>
      <c r="O248" s="181"/>
      <c r="P248" s="182"/>
      <c r="Q248" s="182"/>
      <c r="R248" s="181"/>
      <c r="S248" s="181"/>
      <c r="T248" s="181"/>
      <c r="U248" s="182"/>
      <c r="V248" s="182"/>
      <c r="W248" s="181"/>
      <c r="X248" s="181"/>
      <c r="Y248" s="181"/>
      <c r="Z248" s="182"/>
      <c r="AA248" s="182"/>
      <c r="AB248" s="181"/>
      <c r="AC248" s="181"/>
      <c r="AD248" s="181"/>
      <c r="AE248" s="182"/>
      <c r="AF248" s="182"/>
      <c r="AG248" s="181"/>
      <c r="AH248" s="181"/>
      <c r="AI248" s="181"/>
      <c r="AJ248" s="182"/>
      <c r="AK248" s="182"/>
      <c r="AL248" s="181"/>
      <c r="AM248" s="181"/>
      <c r="AN248" s="181"/>
      <c r="AO248" s="182"/>
      <c r="AP248" s="182"/>
      <c r="AQ248" s="181"/>
      <c r="AR248" s="181"/>
      <c r="AS248" s="181"/>
      <c r="AT248" s="182"/>
      <c r="AU248" s="182"/>
      <c r="AV248" s="181"/>
      <c r="AW248" s="181"/>
      <c r="AX248" s="181"/>
      <c r="AY248" s="182"/>
      <c r="AZ248" s="182"/>
      <c r="BA248" s="181"/>
      <c r="BB248" s="181"/>
      <c r="BC248" s="181"/>
      <c r="BD248" s="182"/>
      <c r="BE248" s="182"/>
      <c r="BF248" s="181"/>
      <c r="BG248" s="180">
        <f t="shared" si="480"/>
        <v>0</v>
      </c>
      <c r="BH248" s="116" t="str">
        <f t="shared" si="481"/>
        <v/>
      </c>
      <c r="BI248" s="80" t="b">
        <f t="shared" si="429"/>
        <v>0</v>
      </c>
      <c r="BJ248" s="80" t="str">
        <f t="shared" si="430"/>
        <v/>
      </c>
      <c r="BK248" s="80" t="b">
        <f t="shared" si="482"/>
        <v>0</v>
      </c>
      <c r="BL248" s="13" t="str">
        <f t="shared" si="431"/>
        <v/>
      </c>
      <c r="BM248" s="13" t="b">
        <f t="shared" si="483"/>
        <v>0</v>
      </c>
      <c r="BN248" s="35" t="str">
        <f t="shared" si="432"/>
        <v/>
      </c>
      <c r="BO248" s="13" t="b">
        <f t="shared" si="433"/>
        <v>0</v>
      </c>
      <c r="BP248" s="35" t="str">
        <f t="shared" si="434"/>
        <v/>
      </c>
      <c r="BQ248" s="13" t="b">
        <f t="shared" si="435"/>
        <v>0</v>
      </c>
      <c r="BR248" s="35" t="str">
        <f t="shared" si="436"/>
        <v/>
      </c>
      <c r="BS248" s="35" t="b">
        <f t="shared" si="437"/>
        <v>0</v>
      </c>
      <c r="BT248" s="35" t="str">
        <f t="shared" si="438"/>
        <v/>
      </c>
      <c r="BU248" s="35" t="b">
        <f t="shared" si="439"/>
        <v>0</v>
      </c>
      <c r="BV248" s="35" t="str">
        <f t="shared" si="440"/>
        <v/>
      </c>
      <c r="BW248" s="13" t="b">
        <f t="shared" si="515"/>
        <v>0</v>
      </c>
      <c r="BX248" s="35" t="str">
        <f t="shared" si="441"/>
        <v/>
      </c>
      <c r="BY248" s="265" t="b">
        <f t="shared" si="484"/>
        <v>0</v>
      </c>
      <c r="BZ248" s="35" t="str">
        <f t="shared" si="442"/>
        <v/>
      </c>
      <c r="CA248" s="265" t="b">
        <f t="shared" si="485"/>
        <v>0</v>
      </c>
      <c r="CB248" s="35" t="str">
        <f t="shared" si="443"/>
        <v/>
      </c>
      <c r="CC248" s="272" t="b">
        <f t="shared" si="486"/>
        <v>0</v>
      </c>
      <c r="CD248" s="35" t="str">
        <f t="shared" si="444"/>
        <v/>
      </c>
      <c r="CE248" s="13" t="b">
        <f t="shared" si="445"/>
        <v>0</v>
      </c>
      <c r="CF248" s="35" t="str">
        <f t="shared" si="446"/>
        <v/>
      </c>
      <c r="CG248" s="179">
        <f t="shared" si="447"/>
        <v>0</v>
      </c>
      <c r="CH248" s="179">
        <f t="shared" si="448"/>
        <v>0</v>
      </c>
      <c r="CI248" s="218">
        <f t="shared" si="487"/>
        <v>0</v>
      </c>
      <c r="CJ248" s="218">
        <f t="shared" si="488"/>
        <v>0</v>
      </c>
      <c r="CK248" s="218">
        <f t="shared" si="489"/>
        <v>0</v>
      </c>
      <c r="CL248" s="218">
        <f t="shared" si="490"/>
        <v>0</v>
      </c>
      <c r="CM248" s="218">
        <f t="shared" si="491"/>
        <v>0</v>
      </c>
      <c r="CN248" s="218">
        <f t="shared" si="492"/>
        <v>0</v>
      </c>
      <c r="CO248" s="218">
        <f t="shared" si="493"/>
        <v>0</v>
      </c>
      <c r="CP248" s="218">
        <f t="shared" si="494"/>
        <v>0</v>
      </c>
      <c r="CQ248" s="218">
        <f t="shared" si="495"/>
        <v>0</v>
      </c>
      <c r="CR248" s="218">
        <f t="shared" si="496"/>
        <v>0</v>
      </c>
      <c r="CS248" s="14">
        <f t="shared" si="449"/>
        <v>0</v>
      </c>
      <c r="CT248" s="236">
        <f t="shared" si="450"/>
        <v>0</v>
      </c>
      <c r="CU248" s="237">
        <f t="shared" si="522"/>
        <v>0</v>
      </c>
      <c r="CV248" s="16">
        <f t="shared" si="522"/>
        <v>0</v>
      </c>
      <c r="CW248" s="16">
        <f t="shared" si="522"/>
        <v>0</v>
      </c>
      <c r="CX248" s="16">
        <f t="shared" si="522"/>
        <v>0</v>
      </c>
      <c r="CY248" s="16">
        <f t="shared" si="522"/>
        <v>0</v>
      </c>
      <c r="CZ248" s="16">
        <f t="shared" si="522"/>
        <v>0</v>
      </c>
      <c r="DA248" s="16">
        <f t="shared" si="522"/>
        <v>0</v>
      </c>
      <c r="DB248" s="16">
        <f t="shared" si="522"/>
        <v>0</v>
      </c>
      <c r="DC248" s="16">
        <f t="shared" si="522"/>
        <v>0</v>
      </c>
      <c r="DD248" s="238">
        <f t="shared" si="522"/>
        <v>0</v>
      </c>
      <c r="DE248" s="232">
        <f t="shared" si="523"/>
        <v>0</v>
      </c>
      <c r="DF248" s="132">
        <f t="shared" si="523"/>
        <v>0</v>
      </c>
      <c r="DG248" s="132">
        <f t="shared" si="523"/>
        <v>0</v>
      </c>
      <c r="DH248" s="132">
        <f t="shared" si="523"/>
        <v>0</v>
      </c>
      <c r="DI248" s="132">
        <f t="shared" si="523"/>
        <v>0</v>
      </c>
      <c r="DJ248" s="132">
        <f t="shared" si="523"/>
        <v>0</v>
      </c>
      <c r="DK248" s="132">
        <f t="shared" si="523"/>
        <v>0</v>
      </c>
      <c r="DL248" s="132">
        <f t="shared" si="523"/>
        <v>0</v>
      </c>
      <c r="DM248" s="132">
        <f t="shared" si="523"/>
        <v>0</v>
      </c>
      <c r="DN248" s="233">
        <f t="shared" si="523"/>
        <v>0</v>
      </c>
      <c r="DO248" s="232">
        <f t="shared" si="451"/>
        <v>0</v>
      </c>
      <c r="DP248" s="132">
        <f t="shared" si="452"/>
        <v>0</v>
      </c>
      <c r="DQ248" s="132">
        <f t="shared" si="453"/>
        <v>0</v>
      </c>
      <c r="DR248" s="132">
        <f t="shared" si="454"/>
        <v>0</v>
      </c>
      <c r="DS248" s="132">
        <f t="shared" si="455"/>
        <v>0</v>
      </c>
      <c r="DT248" s="132">
        <f t="shared" si="456"/>
        <v>0</v>
      </c>
      <c r="DU248" s="132">
        <f t="shared" si="457"/>
        <v>0</v>
      </c>
      <c r="DV248" s="132">
        <f t="shared" si="458"/>
        <v>0</v>
      </c>
      <c r="DW248" s="132">
        <f t="shared" si="459"/>
        <v>0</v>
      </c>
      <c r="DX248" s="233">
        <f t="shared" si="460"/>
        <v>0</v>
      </c>
      <c r="DY248" s="231" t="b">
        <f t="shared" si="497"/>
        <v>0</v>
      </c>
      <c r="DZ248" s="163"/>
      <c r="EA248" s="226" t="str">
        <f t="shared" si="498"/>
        <v/>
      </c>
      <c r="EB248" s="178" t="str">
        <f t="shared" si="499"/>
        <v/>
      </c>
      <c r="EC248" s="178" t="str">
        <f t="shared" si="500"/>
        <v/>
      </c>
      <c r="ED248" s="178" t="str">
        <f t="shared" si="501"/>
        <v/>
      </c>
      <c r="EE248" s="178" t="str">
        <f t="shared" si="502"/>
        <v/>
      </c>
      <c r="EF248" s="178" t="str">
        <f t="shared" si="503"/>
        <v/>
      </c>
      <c r="EG248" s="178" t="str">
        <f t="shared" si="504"/>
        <v/>
      </c>
      <c r="EH248" s="178" t="str">
        <f t="shared" si="505"/>
        <v/>
      </c>
      <c r="EI248" s="178" t="str">
        <f t="shared" si="506"/>
        <v/>
      </c>
      <c r="EJ248" s="227" t="str">
        <f t="shared" si="507"/>
        <v/>
      </c>
      <c r="EK248" s="230" t="str">
        <f t="shared" si="461"/>
        <v/>
      </c>
      <c r="EL248" s="177" t="str">
        <f t="shared" si="462"/>
        <v/>
      </c>
      <c r="EM248" s="177" t="str">
        <f t="shared" si="463"/>
        <v/>
      </c>
      <c r="EN248" s="177" t="str">
        <f t="shared" si="464"/>
        <v/>
      </c>
      <c r="EO248" s="177" t="str">
        <f t="shared" si="465"/>
        <v/>
      </c>
      <c r="EP248" s="177" t="str">
        <f t="shared" si="466"/>
        <v/>
      </c>
      <c r="EQ248" s="177" t="str">
        <f t="shared" si="467"/>
        <v/>
      </c>
      <c r="ER248" s="177" t="str">
        <f t="shared" si="468"/>
        <v/>
      </c>
      <c r="ES248" s="177" t="str">
        <f t="shared" si="469"/>
        <v/>
      </c>
      <c r="ET248" s="177" t="str">
        <f t="shared" si="470"/>
        <v/>
      </c>
      <c r="EU248" s="229" t="e">
        <f t="shared" si="471"/>
        <v>#VALUE!</v>
      </c>
      <c r="EV248" s="27" t="e">
        <f t="shared" si="472"/>
        <v>#VALUE!</v>
      </c>
      <c r="EW248" s="27" t="e">
        <f t="shared" si="473"/>
        <v>#VALUE!</v>
      </c>
      <c r="EX248" s="28" t="e">
        <f t="shared" si="474"/>
        <v>#VALUE!</v>
      </c>
      <c r="EY248" s="28" t="e">
        <f t="shared" si="475"/>
        <v>#VALUE!</v>
      </c>
      <c r="EZ248" s="28" t="b">
        <f t="shared" si="476"/>
        <v>0</v>
      </c>
      <c r="FA248" s="176" t="str">
        <f t="shared" si="477"/>
        <v/>
      </c>
      <c r="FB248" s="27" t="e" cm="1">
        <f t="array" aca="1" ref="FB248" ca="1">TEXT(RIGHT(10-RIGHT(SUM(INDEX(1*(MID(MID(C248,1,1)*2,ROW(INDIRECT("1:"&amp;LEN(MID(C248,1,1)*2))),1)),,))+MID(C248,2,1)+
SUM(INDEX(1*(MID(MID(C248,3,1)*2,ROW(INDIRECT("1:"&amp;LEN(MID(C248,3,1)*2))),1)),,))+MID(C248,4,1)+
SUM(INDEX(1*(MID(MID(C248,5,1)*2,ROW(INDIRECT("1:"&amp;LEN(MID(C248,5,1)*2))),1)),,))+MID(C248,6,1)+
SUM(INDEX(1*(MID(MID(C248,8,1)*2,ROW(INDIRECT("1:"&amp;LEN(MID(C248,8,1)*2))),1)),,))+MID(C248,9,1)+
SUM(INDEX(1*(MID(MID(C248,10,1)*2,ROW(INDIRECT("1:"&amp;LEN(MID(C248,10,1)*2))),1)),,)),1),1),"0")</f>
        <v>#VALUE!</v>
      </c>
      <c r="FC248" s="27" t="str">
        <f t="shared" si="478"/>
        <v/>
      </c>
      <c r="FD248" s="29" t="b">
        <f t="shared" si="479"/>
        <v>0</v>
      </c>
      <c r="FE248" s="112" t="b">
        <f>IFERROR(MATCH(D248,'Avtal för korttidsarbete'!$G$13:$G$1012,0),TRUE)</f>
        <v>1</v>
      </c>
      <c r="FF248" s="112" t="b">
        <f t="shared" si="508"/>
        <v>0</v>
      </c>
      <c r="FG248" s="113" t="str" cm="1">
        <f t="array" ref="FG248">IF(FE248=TRUE,"x",INDEX('Avtal för korttidsarbete'!$E$13:$E$1012,$FE248))</f>
        <v>x</v>
      </c>
      <c r="FH248" s="113" t="str" cm="1">
        <f t="array" ref="FH248">IF(FE248=TRUE,"x",INDEX('Avtal för korttidsarbete'!$F$13:$F$1012,$FE248))</f>
        <v>x</v>
      </c>
      <c r="FI248" s="112" t="b">
        <f t="shared" si="509"/>
        <v>0</v>
      </c>
      <c r="FJ248" s="135">
        <f t="shared" si="510"/>
        <v>44166</v>
      </c>
      <c r="FK248" s="135">
        <f t="shared" si="511"/>
        <v>44377</v>
      </c>
      <c r="FL248" s="112" t="b">
        <f t="shared" si="512"/>
        <v>0</v>
      </c>
      <c r="FM248" s="113">
        <f t="shared" si="513"/>
        <v>44166</v>
      </c>
      <c r="FN248" s="135">
        <f t="shared" si="514"/>
        <v>44377</v>
      </c>
      <c r="FO248" s="148" t="b">
        <f>IFERROR(INDEX('Avtal för korttidsarbete'!R:R,MATCH(D248,'Avtal för korttidsarbete'!$G:$G,0)),TRUE)</f>
        <v>1</v>
      </c>
      <c r="FP248" s="135" t="str">
        <f>IF(FO248,"-",INDEX('Avtal för korttidsarbete'!$D:$D,MATCH(D248,'Avtal för korttidsarbete'!$G:$G,0)))</f>
        <v>-</v>
      </c>
      <c r="FQ248" s="113" t="b">
        <f>IFERROR(G248&gt;INDEX(Uppsägningar!E:E,MATCH(C248,Uppsägningar!C:C,0)),FALSE)</f>
        <v>0</v>
      </c>
    </row>
    <row r="249" spans="1:173" x14ac:dyDescent="0.25">
      <c r="A249" s="19">
        <v>233</v>
      </c>
      <c r="B249" s="20"/>
      <c r="C249" s="183"/>
      <c r="D249" s="66"/>
      <c r="E249" s="212">
        <f>IFERROR(INDEX(Admin!$C$7:$C$10,MATCH(FP249,TblNivåValTExt,0)),0)</f>
        <v>0</v>
      </c>
      <c r="F249" s="1"/>
      <c r="G249" s="1"/>
      <c r="H249" s="78"/>
      <c r="I249" s="181"/>
      <c r="J249" s="181"/>
      <c r="K249" s="182"/>
      <c r="L249" s="182"/>
      <c r="M249" s="181"/>
      <c r="N249" s="181"/>
      <c r="O249" s="181"/>
      <c r="P249" s="182"/>
      <c r="Q249" s="182"/>
      <c r="R249" s="181"/>
      <c r="S249" s="181"/>
      <c r="T249" s="181"/>
      <c r="U249" s="182"/>
      <c r="V249" s="182"/>
      <c r="W249" s="181"/>
      <c r="X249" s="181"/>
      <c r="Y249" s="181"/>
      <c r="Z249" s="182"/>
      <c r="AA249" s="182"/>
      <c r="AB249" s="181"/>
      <c r="AC249" s="181"/>
      <c r="AD249" s="181"/>
      <c r="AE249" s="182"/>
      <c r="AF249" s="182"/>
      <c r="AG249" s="181"/>
      <c r="AH249" s="181"/>
      <c r="AI249" s="181"/>
      <c r="AJ249" s="182"/>
      <c r="AK249" s="182"/>
      <c r="AL249" s="181"/>
      <c r="AM249" s="181"/>
      <c r="AN249" s="181"/>
      <c r="AO249" s="182"/>
      <c r="AP249" s="182"/>
      <c r="AQ249" s="181"/>
      <c r="AR249" s="181"/>
      <c r="AS249" s="181"/>
      <c r="AT249" s="182"/>
      <c r="AU249" s="182"/>
      <c r="AV249" s="181"/>
      <c r="AW249" s="181"/>
      <c r="AX249" s="181"/>
      <c r="AY249" s="182"/>
      <c r="AZ249" s="182"/>
      <c r="BA249" s="181"/>
      <c r="BB249" s="181"/>
      <c r="BC249" s="181"/>
      <c r="BD249" s="182"/>
      <c r="BE249" s="182"/>
      <c r="BF249" s="181"/>
      <c r="BG249" s="180">
        <f t="shared" si="480"/>
        <v>0</v>
      </c>
      <c r="BH249" s="116" t="str">
        <f t="shared" si="481"/>
        <v/>
      </c>
      <c r="BI249" s="80" t="b">
        <f t="shared" si="429"/>
        <v>0</v>
      </c>
      <c r="BJ249" s="80" t="str">
        <f t="shared" si="430"/>
        <v/>
      </c>
      <c r="BK249" s="80" t="b">
        <f t="shared" si="482"/>
        <v>0</v>
      </c>
      <c r="BL249" s="13" t="str">
        <f t="shared" si="431"/>
        <v/>
      </c>
      <c r="BM249" s="13" t="b">
        <f t="shared" si="483"/>
        <v>0</v>
      </c>
      <c r="BN249" s="35" t="str">
        <f t="shared" si="432"/>
        <v/>
      </c>
      <c r="BO249" s="13" t="b">
        <f t="shared" si="433"/>
        <v>0</v>
      </c>
      <c r="BP249" s="35" t="str">
        <f t="shared" si="434"/>
        <v/>
      </c>
      <c r="BQ249" s="13" t="b">
        <f t="shared" si="435"/>
        <v>0</v>
      </c>
      <c r="BR249" s="35" t="str">
        <f t="shared" si="436"/>
        <v/>
      </c>
      <c r="BS249" s="35" t="b">
        <f t="shared" si="437"/>
        <v>0</v>
      </c>
      <c r="BT249" s="35" t="str">
        <f t="shared" si="438"/>
        <v/>
      </c>
      <c r="BU249" s="35" t="b">
        <f t="shared" si="439"/>
        <v>0</v>
      </c>
      <c r="BV249" s="35" t="str">
        <f t="shared" si="440"/>
        <v/>
      </c>
      <c r="BW249" s="13" t="b">
        <f t="shared" si="515"/>
        <v>0</v>
      </c>
      <c r="BX249" s="35" t="str">
        <f t="shared" si="441"/>
        <v/>
      </c>
      <c r="BY249" s="265" t="b">
        <f t="shared" si="484"/>
        <v>0</v>
      </c>
      <c r="BZ249" s="35" t="str">
        <f t="shared" si="442"/>
        <v/>
      </c>
      <c r="CA249" s="265" t="b">
        <f t="shared" si="485"/>
        <v>0</v>
      </c>
      <c r="CB249" s="35" t="str">
        <f t="shared" si="443"/>
        <v/>
      </c>
      <c r="CC249" s="272" t="b">
        <f t="shared" si="486"/>
        <v>0</v>
      </c>
      <c r="CD249" s="35" t="str">
        <f t="shared" si="444"/>
        <v/>
      </c>
      <c r="CE249" s="13" t="b">
        <f t="shared" si="445"/>
        <v>0</v>
      </c>
      <c r="CF249" s="35" t="str">
        <f t="shared" si="446"/>
        <v/>
      </c>
      <c r="CG249" s="179">
        <f t="shared" si="447"/>
        <v>0</v>
      </c>
      <c r="CH249" s="179">
        <f t="shared" si="448"/>
        <v>0</v>
      </c>
      <c r="CI249" s="218">
        <f t="shared" si="487"/>
        <v>0</v>
      </c>
      <c r="CJ249" s="218">
        <f t="shared" si="488"/>
        <v>0</v>
      </c>
      <c r="CK249" s="218">
        <f t="shared" si="489"/>
        <v>0</v>
      </c>
      <c r="CL249" s="218">
        <f t="shared" si="490"/>
        <v>0</v>
      </c>
      <c r="CM249" s="218">
        <f t="shared" si="491"/>
        <v>0</v>
      </c>
      <c r="CN249" s="218">
        <f t="shared" si="492"/>
        <v>0</v>
      </c>
      <c r="CO249" s="218">
        <f t="shared" si="493"/>
        <v>0</v>
      </c>
      <c r="CP249" s="218">
        <f t="shared" si="494"/>
        <v>0</v>
      </c>
      <c r="CQ249" s="218">
        <f t="shared" si="495"/>
        <v>0</v>
      </c>
      <c r="CR249" s="218">
        <f t="shared" si="496"/>
        <v>0</v>
      </c>
      <c r="CS249" s="14">
        <f t="shared" si="449"/>
        <v>0</v>
      </c>
      <c r="CT249" s="236">
        <f t="shared" si="450"/>
        <v>0</v>
      </c>
      <c r="CU249" s="237">
        <f t="shared" si="522"/>
        <v>0</v>
      </c>
      <c r="CV249" s="16">
        <f t="shared" si="522"/>
        <v>0</v>
      </c>
      <c r="CW249" s="16">
        <f t="shared" si="522"/>
        <v>0</v>
      </c>
      <c r="CX249" s="16">
        <f t="shared" si="522"/>
        <v>0</v>
      </c>
      <c r="CY249" s="16">
        <f t="shared" si="522"/>
        <v>0</v>
      </c>
      <c r="CZ249" s="16">
        <f t="shared" si="522"/>
        <v>0</v>
      </c>
      <c r="DA249" s="16">
        <f t="shared" si="522"/>
        <v>0</v>
      </c>
      <c r="DB249" s="16">
        <f t="shared" si="522"/>
        <v>0</v>
      </c>
      <c r="DC249" s="16">
        <f t="shared" si="522"/>
        <v>0</v>
      </c>
      <c r="DD249" s="238">
        <f t="shared" si="522"/>
        <v>0</v>
      </c>
      <c r="DE249" s="232">
        <f t="shared" si="523"/>
        <v>0</v>
      </c>
      <c r="DF249" s="132">
        <f t="shared" si="523"/>
        <v>0</v>
      </c>
      <c r="DG249" s="132">
        <f t="shared" si="523"/>
        <v>0</v>
      </c>
      <c r="DH249" s="132">
        <f t="shared" si="523"/>
        <v>0</v>
      </c>
      <c r="DI249" s="132">
        <f t="shared" si="523"/>
        <v>0</v>
      </c>
      <c r="DJ249" s="132">
        <f t="shared" si="523"/>
        <v>0</v>
      </c>
      <c r="DK249" s="132">
        <f t="shared" si="523"/>
        <v>0</v>
      </c>
      <c r="DL249" s="132">
        <f t="shared" si="523"/>
        <v>0</v>
      </c>
      <c r="DM249" s="132">
        <f t="shared" si="523"/>
        <v>0</v>
      </c>
      <c r="DN249" s="233">
        <f t="shared" si="523"/>
        <v>0</v>
      </c>
      <c r="DO249" s="232">
        <f t="shared" si="451"/>
        <v>0</v>
      </c>
      <c r="DP249" s="132">
        <f t="shared" si="452"/>
        <v>0</v>
      </c>
      <c r="DQ249" s="132">
        <f t="shared" si="453"/>
        <v>0</v>
      </c>
      <c r="DR249" s="132">
        <f t="shared" si="454"/>
        <v>0</v>
      </c>
      <c r="DS249" s="132">
        <f t="shared" si="455"/>
        <v>0</v>
      </c>
      <c r="DT249" s="132">
        <f t="shared" si="456"/>
        <v>0</v>
      </c>
      <c r="DU249" s="132">
        <f t="shared" si="457"/>
        <v>0</v>
      </c>
      <c r="DV249" s="132">
        <f t="shared" si="458"/>
        <v>0</v>
      </c>
      <c r="DW249" s="132">
        <f t="shared" si="459"/>
        <v>0</v>
      </c>
      <c r="DX249" s="233">
        <f t="shared" si="460"/>
        <v>0</v>
      </c>
      <c r="DY249" s="231" t="b">
        <f t="shared" si="497"/>
        <v>0</v>
      </c>
      <c r="DZ249" s="163"/>
      <c r="EA249" s="226" t="str">
        <f t="shared" si="498"/>
        <v/>
      </c>
      <c r="EB249" s="178" t="str">
        <f t="shared" si="499"/>
        <v/>
      </c>
      <c r="EC249" s="178" t="str">
        <f t="shared" si="500"/>
        <v/>
      </c>
      <c r="ED249" s="178" t="str">
        <f t="shared" si="501"/>
        <v/>
      </c>
      <c r="EE249" s="178" t="str">
        <f t="shared" si="502"/>
        <v/>
      </c>
      <c r="EF249" s="178" t="str">
        <f t="shared" si="503"/>
        <v/>
      </c>
      <c r="EG249" s="178" t="str">
        <f t="shared" si="504"/>
        <v/>
      </c>
      <c r="EH249" s="178" t="str">
        <f t="shared" si="505"/>
        <v/>
      </c>
      <c r="EI249" s="178" t="str">
        <f t="shared" si="506"/>
        <v/>
      </c>
      <c r="EJ249" s="227" t="str">
        <f t="shared" si="507"/>
        <v/>
      </c>
      <c r="EK249" s="230" t="str">
        <f t="shared" si="461"/>
        <v/>
      </c>
      <c r="EL249" s="177" t="str">
        <f t="shared" si="462"/>
        <v/>
      </c>
      <c r="EM249" s="177" t="str">
        <f t="shared" si="463"/>
        <v/>
      </c>
      <c r="EN249" s="177" t="str">
        <f t="shared" si="464"/>
        <v/>
      </c>
      <c r="EO249" s="177" t="str">
        <f t="shared" si="465"/>
        <v/>
      </c>
      <c r="EP249" s="177" t="str">
        <f t="shared" si="466"/>
        <v/>
      </c>
      <c r="EQ249" s="177" t="str">
        <f t="shared" si="467"/>
        <v/>
      </c>
      <c r="ER249" s="177" t="str">
        <f t="shared" si="468"/>
        <v/>
      </c>
      <c r="ES249" s="177" t="str">
        <f t="shared" si="469"/>
        <v/>
      </c>
      <c r="ET249" s="177" t="str">
        <f t="shared" si="470"/>
        <v/>
      </c>
      <c r="EU249" s="229" t="e">
        <f t="shared" si="471"/>
        <v>#VALUE!</v>
      </c>
      <c r="EV249" s="27" t="e">
        <f t="shared" si="472"/>
        <v>#VALUE!</v>
      </c>
      <c r="EW249" s="27" t="e">
        <f t="shared" si="473"/>
        <v>#VALUE!</v>
      </c>
      <c r="EX249" s="28" t="e">
        <f t="shared" si="474"/>
        <v>#VALUE!</v>
      </c>
      <c r="EY249" s="28" t="e">
        <f t="shared" si="475"/>
        <v>#VALUE!</v>
      </c>
      <c r="EZ249" s="28" t="b">
        <f t="shared" si="476"/>
        <v>0</v>
      </c>
      <c r="FA249" s="176" t="str">
        <f t="shared" si="477"/>
        <v/>
      </c>
      <c r="FB249" s="27" t="e" cm="1">
        <f t="array" aca="1" ref="FB249" ca="1">TEXT(RIGHT(10-RIGHT(SUM(INDEX(1*(MID(MID(C249,1,1)*2,ROW(INDIRECT("1:"&amp;LEN(MID(C249,1,1)*2))),1)),,))+MID(C249,2,1)+
SUM(INDEX(1*(MID(MID(C249,3,1)*2,ROW(INDIRECT("1:"&amp;LEN(MID(C249,3,1)*2))),1)),,))+MID(C249,4,1)+
SUM(INDEX(1*(MID(MID(C249,5,1)*2,ROW(INDIRECT("1:"&amp;LEN(MID(C249,5,1)*2))),1)),,))+MID(C249,6,1)+
SUM(INDEX(1*(MID(MID(C249,8,1)*2,ROW(INDIRECT("1:"&amp;LEN(MID(C249,8,1)*2))),1)),,))+MID(C249,9,1)+
SUM(INDEX(1*(MID(MID(C249,10,1)*2,ROW(INDIRECT("1:"&amp;LEN(MID(C249,10,1)*2))),1)),,)),1),1),"0")</f>
        <v>#VALUE!</v>
      </c>
      <c r="FC249" s="27" t="str">
        <f t="shared" si="478"/>
        <v/>
      </c>
      <c r="FD249" s="29" t="b">
        <f t="shared" si="479"/>
        <v>0</v>
      </c>
      <c r="FE249" s="112" t="b">
        <f>IFERROR(MATCH(D249,'Avtal för korttidsarbete'!$G$13:$G$1012,0),TRUE)</f>
        <v>1</v>
      </c>
      <c r="FF249" s="112" t="b">
        <f t="shared" si="508"/>
        <v>0</v>
      </c>
      <c r="FG249" s="113" t="str" cm="1">
        <f t="array" ref="FG249">IF(FE249=TRUE,"x",INDEX('Avtal för korttidsarbete'!$E$13:$E$1012,$FE249))</f>
        <v>x</v>
      </c>
      <c r="FH249" s="113" t="str" cm="1">
        <f t="array" ref="FH249">IF(FE249=TRUE,"x",INDEX('Avtal för korttidsarbete'!$F$13:$F$1012,$FE249))</f>
        <v>x</v>
      </c>
      <c r="FI249" s="112" t="b">
        <f t="shared" si="509"/>
        <v>0</v>
      </c>
      <c r="FJ249" s="135">
        <f t="shared" si="510"/>
        <v>44166</v>
      </c>
      <c r="FK249" s="135">
        <f t="shared" si="511"/>
        <v>44377</v>
      </c>
      <c r="FL249" s="112" t="b">
        <f t="shared" si="512"/>
        <v>0</v>
      </c>
      <c r="FM249" s="113">
        <f t="shared" si="513"/>
        <v>44166</v>
      </c>
      <c r="FN249" s="135">
        <f t="shared" si="514"/>
        <v>44377</v>
      </c>
      <c r="FO249" s="148" t="b">
        <f>IFERROR(INDEX('Avtal för korttidsarbete'!R:R,MATCH(D249,'Avtal för korttidsarbete'!$G:$G,0)),TRUE)</f>
        <v>1</v>
      </c>
      <c r="FP249" s="135" t="str">
        <f>IF(FO249,"-",INDEX('Avtal för korttidsarbete'!$D:$D,MATCH(D249,'Avtal för korttidsarbete'!$G:$G,0)))</f>
        <v>-</v>
      </c>
      <c r="FQ249" s="113" t="b">
        <f>IFERROR(G249&gt;INDEX(Uppsägningar!E:E,MATCH(C249,Uppsägningar!C:C,0)),FALSE)</f>
        <v>0</v>
      </c>
    </row>
    <row r="250" spans="1:173" x14ac:dyDescent="0.25">
      <c r="A250" s="19">
        <v>234</v>
      </c>
      <c r="B250" s="20"/>
      <c r="C250" s="183"/>
      <c r="D250" s="66"/>
      <c r="E250" s="212">
        <f>IFERROR(INDEX(Admin!$C$7:$C$10,MATCH(FP250,TblNivåValTExt,0)),0)</f>
        <v>0</v>
      </c>
      <c r="F250" s="1"/>
      <c r="G250" s="1"/>
      <c r="H250" s="78"/>
      <c r="I250" s="181"/>
      <c r="J250" s="181"/>
      <c r="K250" s="182"/>
      <c r="L250" s="182"/>
      <c r="M250" s="181"/>
      <c r="N250" s="181"/>
      <c r="O250" s="181"/>
      <c r="P250" s="182"/>
      <c r="Q250" s="182"/>
      <c r="R250" s="181"/>
      <c r="S250" s="181"/>
      <c r="T250" s="181"/>
      <c r="U250" s="182"/>
      <c r="V250" s="182"/>
      <c r="W250" s="181"/>
      <c r="X250" s="181"/>
      <c r="Y250" s="181"/>
      <c r="Z250" s="182"/>
      <c r="AA250" s="182"/>
      <c r="AB250" s="181"/>
      <c r="AC250" s="181"/>
      <c r="AD250" s="181"/>
      <c r="AE250" s="182"/>
      <c r="AF250" s="182"/>
      <c r="AG250" s="181"/>
      <c r="AH250" s="181"/>
      <c r="AI250" s="181"/>
      <c r="AJ250" s="182"/>
      <c r="AK250" s="182"/>
      <c r="AL250" s="181"/>
      <c r="AM250" s="181"/>
      <c r="AN250" s="181"/>
      <c r="AO250" s="182"/>
      <c r="AP250" s="182"/>
      <c r="AQ250" s="181"/>
      <c r="AR250" s="181"/>
      <c r="AS250" s="181"/>
      <c r="AT250" s="182"/>
      <c r="AU250" s="182"/>
      <c r="AV250" s="181"/>
      <c r="AW250" s="181"/>
      <c r="AX250" s="181"/>
      <c r="AY250" s="182"/>
      <c r="AZ250" s="182"/>
      <c r="BA250" s="181"/>
      <c r="BB250" s="181"/>
      <c r="BC250" s="181"/>
      <c r="BD250" s="182"/>
      <c r="BE250" s="182"/>
      <c r="BF250" s="181"/>
      <c r="BG250" s="180">
        <f t="shared" si="480"/>
        <v>0</v>
      </c>
      <c r="BH250" s="116" t="str">
        <f t="shared" si="481"/>
        <v/>
      </c>
      <c r="BI250" s="80" t="b">
        <f t="shared" si="429"/>
        <v>0</v>
      </c>
      <c r="BJ250" s="80" t="str">
        <f t="shared" si="430"/>
        <v/>
      </c>
      <c r="BK250" s="80" t="b">
        <f t="shared" si="482"/>
        <v>0</v>
      </c>
      <c r="BL250" s="13" t="str">
        <f t="shared" si="431"/>
        <v/>
      </c>
      <c r="BM250" s="13" t="b">
        <f t="shared" si="483"/>
        <v>0</v>
      </c>
      <c r="BN250" s="35" t="str">
        <f t="shared" si="432"/>
        <v/>
      </c>
      <c r="BO250" s="13" t="b">
        <f t="shared" si="433"/>
        <v>0</v>
      </c>
      <c r="BP250" s="35" t="str">
        <f t="shared" si="434"/>
        <v/>
      </c>
      <c r="BQ250" s="13" t="b">
        <f t="shared" si="435"/>
        <v>0</v>
      </c>
      <c r="BR250" s="35" t="str">
        <f t="shared" si="436"/>
        <v/>
      </c>
      <c r="BS250" s="35" t="b">
        <f t="shared" si="437"/>
        <v>0</v>
      </c>
      <c r="BT250" s="35" t="str">
        <f t="shared" si="438"/>
        <v/>
      </c>
      <c r="BU250" s="35" t="b">
        <f t="shared" si="439"/>
        <v>0</v>
      </c>
      <c r="BV250" s="35" t="str">
        <f t="shared" si="440"/>
        <v/>
      </c>
      <c r="BW250" s="13" t="b">
        <f t="shared" si="515"/>
        <v>0</v>
      </c>
      <c r="BX250" s="35" t="str">
        <f t="shared" si="441"/>
        <v/>
      </c>
      <c r="BY250" s="265" t="b">
        <f t="shared" si="484"/>
        <v>0</v>
      </c>
      <c r="BZ250" s="35" t="str">
        <f t="shared" si="442"/>
        <v/>
      </c>
      <c r="CA250" s="265" t="b">
        <f t="shared" si="485"/>
        <v>0</v>
      </c>
      <c r="CB250" s="35" t="str">
        <f t="shared" si="443"/>
        <v/>
      </c>
      <c r="CC250" s="272" t="b">
        <f t="shared" si="486"/>
        <v>0</v>
      </c>
      <c r="CD250" s="35" t="str">
        <f t="shared" si="444"/>
        <v/>
      </c>
      <c r="CE250" s="13" t="b">
        <f t="shared" si="445"/>
        <v>0</v>
      </c>
      <c r="CF250" s="35" t="str">
        <f t="shared" si="446"/>
        <v/>
      </c>
      <c r="CG250" s="179">
        <f t="shared" si="447"/>
        <v>0</v>
      </c>
      <c r="CH250" s="179">
        <f t="shared" si="448"/>
        <v>0</v>
      </c>
      <c r="CI250" s="218">
        <f t="shared" si="487"/>
        <v>0</v>
      </c>
      <c r="CJ250" s="218">
        <f t="shared" si="488"/>
        <v>0</v>
      </c>
      <c r="CK250" s="218">
        <f t="shared" si="489"/>
        <v>0</v>
      </c>
      <c r="CL250" s="218">
        <f t="shared" si="490"/>
        <v>0</v>
      </c>
      <c r="CM250" s="218">
        <f t="shared" si="491"/>
        <v>0</v>
      </c>
      <c r="CN250" s="218">
        <f t="shared" si="492"/>
        <v>0</v>
      </c>
      <c r="CO250" s="218">
        <f t="shared" si="493"/>
        <v>0</v>
      </c>
      <c r="CP250" s="218">
        <f t="shared" si="494"/>
        <v>0</v>
      </c>
      <c r="CQ250" s="218">
        <f t="shared" si="495"/>
        <v>0</v>
      </c>
      <c r="CR250" s="218">
        <f t="shared" si="496"/>
        <v>0</v>
      </c>
      <c r="CS250" s="14">
        <f t="shared" si="449"/>
        <v>0</v>
      </c>
      <c r="CT250" s="236">
        <f t="shared" si="450"/>
        <v>0</v>
      </c>
      <c r="CU250" s="237">
        <f t="shared" si="522"/>
        <v>0</v>
      </c>
      <c r="CV250" s="16">
        <f t="shared" si="522"/>
        <v>0</v>
      </c>
      <c r="CW250" s="16">
        <f t="shared" si="522"/>
        <v>0</v>
      </c>
      <c r="CX250" s="16">
        <f t="shared" si="522"/>
        <v>0</v>
      </c>
      <c r="CY250" s="16">
        <f t="shared" si="522"/>
        <v>0</v>
      </c>
      <c r="CZ250" s="16">
        <f t="shared" si="522"/>
        <v>0</v>
      </c>
      <c r="DA250" s="16">
        <f t="shared" si="522"/>
        <v>0</v>
      </c>
      <c r="DB250" s="16">
        <f t="shared" si="522"/>
        <v>0</v>
      </c>
      <c r="DC250" s="16">
        <f t="shared" si="522"/>
        <v>0</v>
      </c>
      <c r="DD250" s="238">
        <f t="shared" si="522"/>
        <v>0</v>
      </c>
      <c r="DE250" s="232">
        <f t="shared" si="523"/>
        <v>0</v>
      </c>
      <c r="DF250" s="132">
        <f t="shared" si="523"/>
        <v>0</v>
      </c>
      <c r="DG250" s="132">
        <f t="shared" si="523"/>
        <v>0</v>
      </c>
      <c r="DH250" s="132">
        <f t="shared" si="523"/>
        <v>0</v>
      </c>
      <c r="DI250" s="132">
        <f t="shared" si="523"/>
        <v>0</v>
      </c>
      <c r="DJ250" s="132">
        <f t="shared" si="523"/>
        <v>0</v>
      </c>
      <c r="DK250" s="132">
        <f t="shared" si="523"/>
        <v>0</v>
      </c>
      <c r="DL250" s="132">
        <f t="shared" si="523"/>
        <v>0</v>
      </c>
      <c r="DM250" s="132">
        <f t="shared" si="523"/>
        <v>0</v>
      </c>
      <c r="DN250" s="233">
        <f t="shared" si="523"/>
        <v>0</v>
      </c>
      <c r="DO250" s="232">
        <f t="shared" si="451"/>
        <v>0</v>
      </c>
      <c r="DP250" s="132">
        <f t="shared" si="452"/>
        <v>0</v>
      </c>
      <c r="DQ250" s="132">
        <f t="shared" si="453"/>
        <v>0</v>
      </c>
      <c r="DR250" s="132">
        <f t="shared" si="454"/>
        <v>0</v>
      </c>
      <c r="DS250" s="132">
        <f t="shared" si="455"/>
        <v>0</v>
      </c>
      <c r="DT250" s="132">
        <f t="shared" si="456"/>
        <v>0</v>
      </c>
      <c r="DU250" s="132">
        <f t="shared" si="457"/>
        <v>0</v>
      </c>
      <c r="DV250" s="132">
        <f t="shared" si="458"/>
        <v>0</v>
      </c>
      <c r="DW250" s="132">
        <f t="shared" si="459"/>
        <v>0</v>
      </c>
      <c r="DX250" s="233">
        <f t="shared" si="460"/>
        <v>0</v>
      </c>
      <c r="DY250" s="231" t="b">
        <f t="shared" si="497"/>
        <v>0</v>
      </c>
      <c r="DZ250" s="163"/>
      <c r="EA250" s="226" t="str">
        <f t="shared" si="498"/>
        <v/>
      </c>
      <c r="EB250" s="178" t="str">
        <f t="shared" si="499"/>
        <v/>
      </c>
      <c r="EC250" s="178" t="str">
        <f t="shared" si="500"/>
        <v/>
      </c>
      <c r="ED250" s="178" t="str">
        <f t="shared" si="501"/>
        <v/>
      </c>
      <c r="EE250" s="178" t="str">
        <f t="shared" si="502"/>
        <v/>
      </c>
      <c r="EF250" s="178" t="str">
        <f t="shared" si="503"/>
        <v/>
      </c>
      <c r="EG250" s="178" t="str">
        <f t="shared" si="504"/>
        <v/>
      </c>
      <c r="EH250" s="178" t="str">
        <f t="shared" si="505"/>
        <v/>
      </c>
      <c r="EI250" s="178" t="str">
        <f t="shared" si="506"/>
        <v/>
      </c>
      <c r="EJ250" s="227" t="str">
        <f t="shared" si="507"/>
        <v/>
      </c>
      <c r="EK250" s="230" t="str">
        <f t="shared" si="461"/>
        <v/>
      </c>
      <c r="EL250" s="177" t="str">
        <f t="shared" si="462"/>
        <v/>
      </c>
      <c r="EM250" s="177" t="str">
        <f t="shared" si="463"/>
        <v/>
      </c>
      <c r="EN250" s="177" t="str">
        <f t="shared" si="464"/>
        <v/>
      </c>
      <c r="EO250" s="177" t="str">
        <f t="shared" si="465"/>
        <v/>
      </c>
      <c r="EP250" s="177" t="str">
        <f t="shared" si="466"/>
        <v/>
      </c>
      <c r="EQ250" s="177" t="str">
        <f t="shared" si="467"/>
        <v/>
      </c>
      <c r="ER250" s="177" t="str">
        <f t="shared" si="468"/>
        <v/>
      </c>
      <c r="ES250" s="177" t="str">
        <f t="shared" si="469"/>
        <v/>
      </c>
      <c r="ET250" s="177" t="str">
        <f t="shared" si="470"/>
        <v/>
      </c>
      <c r="EU250" s="229" t="e">
        <f t="shared" si="471"/>
        <v>#VALUE!</v>
      </c>
      <c r="EV250" s="27" t="e">
        <f t="shared" si="472"/>
        <v>#VALUE!</v>
      </c>
      <c r="EW250" s="27" t="e">
        <f t="shared" si="473"/>
        <v>#VALUE!</v>
      </c>
      <c r="EX250" s="28" t="e">
        <f t="shared" si="474"/>
        <v>#VALUE!</v>
      </c>
      <c r="EY250" s="28" t="e">
        <f t="shared" si="475"/>
        <v>#VALUE!</v>
      </c>
      <c r="EZ250" s="28" t="b">
        <f t="shared" si="476"/>
        <v>0</v>
      </c>
      <c r="FA250" s="176" t="str">
        <f t="shared" si="477"/>
        <v/>
      </c>
      <c r="FB250" s="27" t="e" cm="1">
        <f t="array" aca="1" ref="FB250" ca="1">TEXT(RIGHT(10-RIGHT(SUM(INDEX(1*(MID(MID(C250,1,1)*2,ROW(INDIRECT("1:"&amp;LEN(MID(C250,1,1)*2))),1)),,))+MID(C250,2,1)+
SUM(INDEX(1*(MID(MID(C250,3,1)*2,ROW(INDIRECT("1:"&amp;LEN(MID(C250,3,1)*2))),1)),,))+MID(C250,4,1)+
SUM(INDEX(1*(MID(MID(C250,5,1)*2,ROW(INDIRECT("1:"&amp;LEN(MID(C250,5,1)*2))),1)),,))+MID(C250,6,1)+
SUM(INDEX(1*(MID(MID(C250,8,1)*2,ROW(INDIRECT("1:"&amp;LEN(MID(C250,8,1)*2))),1)),,))+MID(C250,9,1)+
SUM(INDEX(1*(MID(MID(C250,10,1)*2,ROW(INDIRECT("1:"&amp;LEN(MID(C250,10,1)*2))),1)),,)),1),1),"0")</f>
        <v>#VALUE!</v>
      </c>
      <c r="FC250" s="27" t="str">
        <f t="shared" si="478"/>
        <v/>
      </c>
      <c r="FD250" s="29" t="b">
        <f t="shared" si="479"/>
        <v>0</v>
      </c>
      <c r="FE250" s="112" t="b">
        <f>IFERROR(MATCH(D250,'Avtal för korttidsarbete'!$G$13:$G$1012,0),TRUE)</f>
        <v>1</v>
      </c>
      <c r="FF250" s="112" t="b">
        <f t="shared" si="508"/>
        <v>0</v>
      </c>
      <c r="FG250" s="113" t="str" cm="1">
        <f t="array" ref="FG250">IF(FE250=TRUE,"x",INDEX('Avtal för korttidsarbete'!$E$13:$E$1012,$FE250))</f>
        <v>x</v>
      </c>
      <c r="FH250" s="113" t="str" cm="1">
        <f t="array" ref="FH250">IF(FE250=TRUE,"x",INDEX('Avtal för korttidsarbete'!$F$13:$F$1012,$FE250))</f>
        <v>x</v>
      </c>
      <c r="FI250" s="112" t="b">
        <f t="shared" si="509"/>
        <v>0</v>
      </c>
      <c r="FJ250" s="135">
        <f t="shared" si="510"/>
        <v>44166</v>
      </c>
      <c r="FK250" s="135">
        <f t="shared" si="511"/>
        <v>44377</v>
      </c>
      <c r="FL250" s="112" t="b">
        <f t="shared" si="512"/>
        <v>0</v>
      </c>
      <c r="FM250" s="113">
        <f t="shared" si="513"/>
        <v>44166</v>
      </c>
      <c r="FN250" s="135">
        <f t="shared" si="514"/>
        <v>44377</v>
      </c>
      <c r="FO250" s="148" t="b">
        <f>IFERROR(INDEX('Avtal för korttidsarbete'!R:R,MATCH(D250,'Avtal för korttidsarbete'!$G:$G,0)),TRUE)</f>
        <v>1</v>
      </c>
      <c r="FP250" s="135" t="str">
        <f>IF(FO250,"-",INDEX('Avtal för korttidsarbete'!$D:$D,MATCH(D250,'Avtal för korttidsarbete'!$G:$G,0)))</f>
        <v>-</v>
      </c>
      <c r="FQ250" s="113" t="b">
        <f>IFERROR(G250&gt;INDEX(Uppsägningar!E:E,MATCH(C250,Uppsägningar!C:C,0)),FALSE)</f>
        <v>0</v>
      </c>
    </row>
    <row r="251" spans="1:173" x14ac:dyDescent="0.25">
      <c r="A251" s="19">
        <v>235</v>
      </c>
      <c r="B251" s="20"/>
      <c r="C251" s="183"/>
      <c r="D251" s="66"/>
      <c r="E251" s="212">
        <f>IFERROR(INDEX(Admin!$C$7:$C$10,MATCH(FP251,TblNivåValTExt,0)),0)</f>
        <v>0</v>
      </c>
      <c r="F251" s="1"/>
      <c r="G251" s="1"/>
      <c r="H251" s="78"/>
      <c r="I251" s="181"/>
      <c r="J251" s="181"/>
      <c r="K251" s="182"/>
      <c r="L251" s="182"/>
      <c r="M251" s="181"/>
      <c r="N251" s="181"/>
      <c r="O251" s="181"/>
      <c r="P251" s="182"/>
      <c r="Q251" s="182"/>
      <c r="R251" s="181"/>
      <c r="S251" s="181"/>
      <c r="T251" s="181"/>
      <c r="U251" s="182"/>
      <c r="V251" s="182"/>
      <c r="W251" s="181"/>
      <c r="X251" s="181"/>
      <c r="Y251" s="181"/>
      <c r="Z251" s="182"/>
      <c r="AA251" s="182"/>
      <c r="AB251" s="181"/>
      <c r="AC251" s="181"/>
      <c r="AD251" s="181"/>
      <c r="AE251" s="182"/>
      <c r="AF251" s="182"/>
      <c r="AG251" s="181"/>
      <c r="AH251" s="181"/>
      <c r="AI251" s="181"/>
      <c r="AJ251" s="182"/>
      <c r="AK251" s="182"/>
      <c r="AL251" s="181"/>
      <c r="AM251" s="181"/>
      <c r="AN251" s="181"/>
      <c r="AO251" s="182"/>
      <c r="AP251" s="182"/>
      <c r="AQ251" s="181"/>
      <c r="AR251" s="181"/>
      <c r="AS251" s="181"/>
      <c r="AT251" s="182"/>
      <c r="AU251" s="182"/>
      <c r="AV251" s="181"/>
      <c r="AW251" s="181"/>
      <c r="AX251" s="181"/>
      <c r="AY251" s="182"/>
      <c r="AZ251" s="182"/>
      <c r="BA251" s="181"/>
      <c r="BB251" s="181"/>
      <c r="BC251" s="181"/>
      <c r="BD251" s="182"/>
      <c r="BE251" s="182"/>
      <c r="BF251" s="181"/>
      <c r="BG251" s="180">
        <f t="shared" si="480"/>
        <v>0</v>
      </c>
      <c r="BH251" s="116" t="str">
        <f t="shared" si="481"/>
        <v/>
      </c>
      <c r="BI251" s="80" t="b">
        <f t="shared" si="429"/>
        <v>0</v>
      </c>
      <c r="BJ251" s="80" t="str">
        <f t="shared" si="430"/>
        <v/>
      </c>
      <c r="BK251" s="80" t="b">
        <f t="shared" si="482"/>
        <v>0</v>
      </c>
      <c r="BL251" s="13" t="str">
        <f t="shared" si="431"/>
        <v/>
      </c>
      <c r="BM251" s="13" t="b">
        <f t="shared" si="483"/>
        <v>0</v>
      </c>
      <c r="BN251" s="35" t="str">
        <f t="shared" si="432"/>
        <v/>
      </c>
      <c r="BO251" s="13" t="b">
        <f t="shared" si="433"/>
        <v>0</v>
      </c>
      <c r="BP251" s="35" t="str">
        <f t="shared" si="434"/>
        <v/>
      </c>
      <c r="BQ251" s="13" t="b">
        <f t="shared" si="435"/>
        <v>0</v>
      </c>
      <c r="BR251" s="35" t="str">
        <f t="shared" si="436"/>
        <v/>
      </c>
      <c r="BS251" s="35" t="b">
        <f t="shared" si="437"/>
        <v>0</v>
      </c>
      <c r="BT251" s="35" t="str">
        <f t="shared" si="438"/>
        <v/>
      </c>
      <c r="BU251" s="35" t="b">
        <f t="shared" si="439"/>
        <v>0</v>
      </c>
      <c r="BV251" s="35" t="str">
        <f t="shared" si="440"/>
        <v/>
      </c>
      <c r="BW251" s="13" t="b">
        <f t="shared" si="515"/>
        <v>0</v>
      </c>
      <c r="BX251" s="35" t="str">
        <f t="shared" si="441"/>
        <v/>
      </c>
      <c r="BY251" s="265" t="b">
        <f t="shared" si="484"/>
        <v>0</v>
      </c>
      <c r="BZ251" s="35" t="str">
        <f t="shared" si="442"/>
        <v/>
      </c>
      <c r="CA251" s="265" t="b">
        <f t="shared" si="485"/>
        <v>0</v>
      </c>
      <c r="CB251" s="35" t="str">
        <f t="shared" si="443"/>
        <v/>
      </c>
      <c r="CC251" s="272" t="b">
        <f t="shared" si="486"/>
        <v>0</v>
      </c>
      <c r="CD251" s="35" t="str">
        <f t="shared" si="444"/>
        <v/>
      </c>
      <c r="CE251" s="13" t="b">
        <f t="shared" si="445"/>
        <v>0</v>
      </c>
      <c r="CF251" s="35" t="str">
        <f t="shared" si="446"/>
        <v/>
      </c>
      <c r="CG251" s="179">
        <f t="shared" si="447"/>
        <v>0</v>
      </c>
      <c r="CH251" s="179">
        <f t="shared" si="448"/>
        <v>0</v>
      </c>
      <c r="CI251" s="218">
        <f t="shared" si="487"/>
        <v>0</v>
      </c>
      <c r="CJ251" s="218">
        <f t="shared" si="488"/>
        <v>0</v>
      </c>
      <c r="CK251" s="218">
        <f t="shared" si="489"/>
        <v>0</v>
      </c>
      <c r="CL251" s="218">
        <f t="shared" si="490"/>
        <v>0</v>
      </c>
      <c r="CM251" s="218">
        <f t="shared" si="491"/>
        <v>0</v>
      </c>
      <c r="CN251" s="218">
        <f t="shared" si="492"/>
        <v>0</v>
      </c>
      <c r="CO251" s="218">
        <f t="shared" si="493"/>
        <v>0</v>
      </c>
      <c r="CP251" s="218">
        <f t="shared" si="494"/>
        <v>0</v>
      </c>
      <c r="CQ251" s="218">
        <f t="shared" si="495"/>
        <v>0</v>
      </c>
      <c r="CR251" s="218">
        <f t="shared" si="496"/>
        <v>0</v>
      </c>
      <c r="CS251" s="14">
        <f t="shared" si="449"/>
        <v>0</v>
      </c>
      <c r="CT251" s="236">
        <f t="shared" si="450"/>
        <v>0</v>
      </c>
      <c r="CU251" s="237">
        <f t="shared" si="522"/>
        <v>0</v>
      </c>
      <c r="CV251" s="16">
        <f t="shared" si="522"/>
        <v>0</v>
      </c>
      <c r="CW251" s="16">
        <f t="shared" si="522"/>
        <v>0</v>
      </c>
      <c r="CX251" s="16">
        <f t="shared" si="522"/>
        <v>0</v>
      </c>
      <c r="CY251" s="16">
        <f t="shared" si="522"/>
        <v>0</v>
      </c>
      <c r="CZ251" s="16">
        <f t="shared" si="522"/>
        <v>0</v>
      </c>
      <c r="DA251" s="16">
        <f t="shared" si="522"/>
        <v>0</v>
      </c>
      <c r="DB251" s="16">
        <f t="shared" si="522"/>
        <v>0</v>
      </c>
      <c r="DC251" s="16">
        <f t="shared" si="522"/>
        <v>0</v>
      </c>
      <c r="DD251" s="238">
        <f t="shared" si="522"/>
        <v>0</v>
      </c>
      <c r="DE251" s="232">
        <f t="shared" si="523"/>
        <v>0</v>
      </c>
      <c r="DF251" s="132">
        <f t="shared" si="523"/>
        <v>0</v>
      </c>
      <c r="DG251" s="132">
        <f t="shared" si="523"/>
        <v>0</v>
      </c>
      <c r="DH251" s="132">
        <f t="shared" si="523"/>
        <v>0</v>
      </c>
      <c r="DI251" s="132">
        <f t="shared" si="523"/>
        <v>0</v>
      </c>
      <c r="DJ251" s="132">
        <f t="shared" si="523"/>
        <v>0</v>
      </c>
      <c r="DK251" s="132">
        <f t="shared" si="523"/>
        <v>0</v>
      </c>
      <c r="DL251" s="132">
        <f t="shared" si="523"/>
        <v>0</v>
      </c>
      <c r="DM251" s="132">
        <f t="shared" si="523"/>
        <v>0</v>
      </c>
      <c r="DN251" s="233">
        <f t="shared" si="523"/>
        <v>0</v>
      </c>
      <c r="DO251" s="232">
        <f t="shared" si="451"/>
        <v>0</v>
      </c>
      <c r="DP251" s="132">
        <f t="shared" si="452"/>
        <v>0</v>
      </c>
      <c r="DQ251" s="132">
        <f t="shared" si="453"/>
        <v>0</v>
      </c>
      <c r="DR251" s="132">
        <f t="shared" si="454"/>
        <v>0</v>
      </c>
      <c r="DS251" s="132">
        <f t="shared" si="455"/>
        <v>0</v>
      </c>
      <c r="DT251" s="132">
        <f t="shared" si="456"/>
        <v>0</v>
      </c>
      <c r="DU251" s="132">
        <f t="shared" si="457"/>
        <v>0</v>
      </c>
      <c r="DV251" s="132">
        <f t="shared" si="458"/>
        <v>0</v>
      </c>
      <c r="DW251" s="132">
        <f t="shared" si="459"/>
        <v>0</v>
      </c>
      <c r="DX251" s="233">
        <f t="shared" si="460"/>
        <v>0</v>
      </c>
      <c r="DY251" s="231" t="b">
        <f t="shared" si="497"/>
        <v>0</v>
      </c>
      <c r="DZ251" s="163"/>
      <c r="EA251" s="226" t="str">
        <f t="shared" si="498"/>
        <v/>
      </c>
      <c r="EB251" s="178" t="str">
        <f t="shared" si="499"/>
        <v/>
      </c>
      <c r="EC251" s="178" t="str">
        <f t="shared" si="500"/>
        <v/>
      </c>
      <c r="ED251" s="178" t="str">
        <f t="shared" si="501"/>
        <v/>
      </c>
      <c r="EE251" s="178" t="str">
        <f t="shared" si="502"/>
        <v/>
      </c>
      <c r="EF251" s="178" t="str">
        <f t="shared" si="503"/>
        <v/>
      </c>
      <c r="EG251" s="178" t="str">
        <f t="shared" si="504"/>
        <v/>
      </c>
      <c r="EH251" s="178" t="str">
        <f t="shared" si="505"/>
        <v/>
      </c>
      <c r="EI251" s="178" t="str">
        <f t="shared" si="506"/>
        <v/>
      </c>
      <c r="EJ251" s="227" t="str">
        <f t="shared" si="507"/>
        <v/>
      </c>
      <c r="EK251" s="230" t="str">
        <f t="shared" si="461"/>
        <v/>
      </c>
      <c r="EL251" s="177" t="str">
        <f t="shared" si="462"/>
        <v/>
      </c>
      <c r="EM251" s="177" t="str">
        <f t="shared" si="463"/>
        <v/>
      </c>
      <c r="EN251" s="177" t="str">
        <f t="shared" si="464"/>
        <v/>
      </c>
      <c r="EO251" s="177" t="str">
        <f t="shared" si="465"/>
        <v/>
      </c>
      <c r="EP251" s="177" t="str">
        <f t="shared" si="466"/>
        <v/>
      </c>
      <c r="EQ251" s="177" t="str">
        <f t="shared" si="467"/>
        <v/>
      </c>
      <c r="ER251" s="177" t="str">
        <f t="shared" si="468"/>
        <v/>
      </c>
      <c r="ES251" s="177" t="str">
        <f t="shared" si="469"/>
        <v/>
      </c>
      <c r="ET251" s="177" t="str">
        <f t="shared" si="470"/>
        <v/>
      </c>
      <c r="EU251" s="229" t="e">
        <f t="shared" si="471"/>
        <v>#VALUE!</v>
      </c>
      <c r="EV251" s="27" t="e">
        <f t="shared" si="472"/>
        <v>#VALUE!</v>
      </c>
      <c r="EW251" s="27" t="e">
        <f t="shared" si="473"/>
        <v>#VALUE!</v>
      </c>
      <c r="EX251" s="28" t="e">
        <f t="shared" si="474"/>
        <v>#VALUE!</v>
      </c>
      <c r="EY251" s="28" t="e">
        <f t="shared" si="475"/>
        <v>#VALUE!</v>
      </c>
      <c r="EZ251" s="28" t="b">
        <f t="shared" si="476"/>
        <v>0</v>
      </c>
      <c r="FA251" s="176" t="str">
        <f t="shared" si="477"/>
        <v/>
      </c>
      <c r="FB251" s="27" t="e" cm="1">
        <f t="array" aca="1" ref="FB251" ca="1">TEXT(RIGHT(10-RIGHT(SUM(INDEX(1*(MID(MID(C251,1,1)*2,ROW(INDIRECT("1:"&amp;LEN(MID(C251,1,1)*2))),1)),,))+MID(C251,2,1)+
SUM(INDEX(1*(MID(MID(C251,3,1)*2,ROW(INDIRECT("1:"&amp;LEN(MID(C251,3,1)*2))),1)),,))+MID(C251,4,1)+
SUM(INDEX(1*(MID(MID(C251,5,1)*2,ROW(INDIRECT("1:"&amp;LEN(MID(C251,5,1)*2))),1)),,))+MID(C251,6,1)+
SUM(INDEX(1*(MID(MID(C251,8,1)*2,ROW(INDIRECT("1:"&amp;LEN(MID(C251,8,1)*2))),1)),,))+MID(C251,9,1)+
SUM(INDEX(1*(MID(MID(C251,10,1)*2,ROW(INDIRECT("1:"&amp;LEN(MID(C251,10,1)*2))),1)),,)),1),1),"0")</f>
        <v>#VALUE!</v>
      </c>
      <c r="FC251" s="27" t="str">
        <f t="shared" si="478"/>
        <v/>
      </c>
      <c r="FD251" s="29" t="b">
        <f t="shared" si="479"/>
        <v>0</v>
      </c>
      <c r="FE251" s="112" t="b">
        <f>IFERROR(MATCH(D251,'Avtal för korttidsarbete'!$G$13:$G$1012,0),TRUE)</f>
        <v>1</v>
      </c>
      <c r="FF251" s="112" t="b">
        <f t="shared" si="508"/>
        <v>0</v>
      </c>
      <c r="FG251" s="113" t="str" cm="1">
        <f t="array" ref="FG251">IF(FE251=TRUE,"x",INDEX('Avtal för korttidsarbete'!$E$13:$E$1012,$FE251))</f>
        <v>x</v>
      </c>
      <c r="FH251" s="113" t="str" cm="1">
        <f t="array" ref="FH251">IF(FE251=TRUE,"x",INDEX('Avtal för korttidsarbete'!$F$13:$F$1012,$FE251))</f>
        <v>x</v>
      </c>
      <c r="FI251" s="112" t="b">
        <f t="shared" si="509"/>
        <v>0</v>
      </c>
      <c r="FJ251" s="135">
        <f t="shared" si="510"/>
        <v>44166</v>
      </c>
      <c r="FK251" s="135">
        <f t="shared" si="511"/>
        <v>44377</v>
      </c>
      <c r="FL251" s="112" t="b">
        <f t="shared" si="512"/>
        <v>0</v>
      </c>
      <c r="FM251" s="113">
        <f t="shared" si="513"/>
        <v>44166</v>
      </c>
      <c r="FN251" s="135">
        <f t="shared" si="514"/>
        <v>44377</v>
      </c>
      <c r="FO251" s="148" t="b">
        <f>IFERROR(INDEX('Avtal för korttidsarbete'!R:R,MATCH(D251,'Avtal för korttidsarbete'!$G:$G,0)),TRUE)</f>
        <v>1</v>
      </c>
      <c r="FP251" s="135" t="str">
        <f>IF(FO251,"-",INDEX('Avtal för korttidsarbete'!$D:$D,MATCH(D251,'Avtal för korttidsarbete'!$G:$G,0)))</f>
        <v>-</v>
      </c>
      <c r="FQ251" s="113" t="b">
        <f>IFERROR(G251&gt;INDEX(Uppsägningar!E:E,MATCH(C251,Uppsägningar!C:C,0)),FALSE)</f>
        <v>0</v>
      </c>
    </row>
    <row r="252" spans="1:173" x14ac:dyDescent="0.25">
      <c r="A252" s="19">
        <v>236</v>
      </c>
      <c r="B252" s="20"/>
      <c r="C252" s="183"/>
      <c r="D252" s="66"/>
      <c r="E252" s="212">
        <f>IFERROR(INDEX(Admin!$C$7:$C$10,MATCH(FP252,TblNivåValTExt,0)),0)</f>
        <v>0</v>
      </c>
      <c r="F252" s="1"/>
      <c r="G252" s="1"/>
      <c r="H252" s="78"/>
      <c r="I252" s="181"/>
      <c r="J252" s="181"/>
      <c r="K252" s="182"/>
      <c r="L252" s="182"/>
      <c r="M252" s="181"/>
      <c r="N252" s="181"/>
      <c r="O252" s="181"/>
      <c r="P252" s="182"/>
      <c r="Q252" s="182"/>
      <c r="R252" s="181"/>
      <c r="S252" s="181"/>
      <c r="T252" s="181"/>
      <c r="U252" s="182"/>
      <c r="V252" s="182"/>
      <c r="W252" s="181"/>
      <c r="X252" s="181"/>
      <c r="Y252" s="181"/>
      <c r="Z252" s="182"/>
      <c r="AA252" s="182"/>
      <c r="AB252" s="181"/>
      <c r="AC252" s="181"/>
      <c r="AD252" s="181"/>
      <c r="AE252" s="182"/>
      <c r="AF252" s="182"/>
      <c r="AG252" s="181"/>
      <c r="AH252" s="181"/>
      <c r="AI252" s="181"/>
      <c r="AJ252" s="182"/>
      <c r="AK252" s="182"/>
      <c r="AL252" s="181"/>
      <c r="AM252" s="181"/>
      <c r="AN252" s="181"/>
      <c r="AO252" s="182"/>
      <c r="AP252" s="182"/>
      <c r="AQ252" s="181"/>
      <c r="AR252" s="181"/>
      <c r="AS252" s="181"/>
      <c r="AT252" s="182"/>
      <c r="AU252" s="182"/>
      <c r="AV252" s="181"/>
      <c r="AW252" s="181"/>
      <c r="AX252" s="181"/>
      <c r="AY252" s="182"/>
      <c r="AZ252" s="182"/>
      <c r="BA252" s="181"/>
      <c r="BB252" s="181"/>
      <c r="BC252" s="181"/>
      <c r="BD252" s="182"/>
      <c r="BE252" s="182"/>
      <c r="BF252" s="181"/>
      <c r="BG252" s="180">
        <f t="shared" si="480"/>
        <v>0</v>
      </c>
      <c r="BH252" s="116" t="str">
        <f t="shared" si="481"/>
        <v/>
      </c>
      <c r="BI252" s="80" t="b">
        <f t="shared" si="429"/>
        <v>0</v>
      </c>
      <c r="BJ252" s="80" t="str">
        <f t="shared" si="430"/>
        <v/>
      </c>
      <c r="BK252" s="80" t="b">
        <f t="shared" si="482"/>
        <v>0</v>
      </c>
      <c r="BL252" s="13" t="str">
        <f t="shared" si="431"/>
        <v/>
      </c>
      <c r="BM252" s="13" t="b">
        <f t="shared" si="483"/>
        <v>0</v>
      </c>
      <c r="BN252" s="35" t="str">
        <f t="shared" si="432"/>
        <v/>
      </c>
      <c r="BO252" s="13" t="b">
        <f t="shared" si="433"/>
        <v>0</v>
      </c>
      <c r="BP252" s="35" t="str">
        <f t="shared" si="434"/>
        <v/>
      </c>
      <c r="BQ252" s="13" t="b">
        <f t="shared" si="435"/>
        <v>0</v>
      </c>
      <c r="BR252" s="35" t="str">
        <f t="shared" si="436"/>
        <v/>
      </c>
      <c r="BS252" s="35" t="b">
        <f t="shared" si="437"/>
        <v>0</v>
      </c>
      <c r="BT252" s="35" t="str">
        <f t="shared" si="438"/>
        <v/>
      </c>
      <c r="BU252" s="35" t="b">
        <f t="shared" si="439"/>
        <v>0</v>
      </c>
      <c r="BV252" s="35" t="str">
        <f t="shared" si="440"/>
        <v/>
      </c>
      <c r="BW252" s="13" t="b">
        <f t="shared" si="515"/>
        <v>0</v>
      </c>
      <c r="BX252" s="35" t="str">
        <f t="shared" si="441"/>
        <v/>
      </c>
      <c r="BY252" s="265" t="b">
        <f t="shared" si="484"/>
        <v>0</v>
      </c>
      <c r="BZ252" s="35" t="str">
        <f t="shared" si="442"/>
        <v/>
      </c>
      <c r="CA252" s="265" t="b">
        <f t="shared" si="485"/>
        <v>0</v>
      </c>
      <c r="CB252" s="35" t="str">
        <f t="shared" si="443"/>
        <v/>
      </c>
      <c r="CC252" s="272" t="b">
        <f t="shared" si="486"/>
        <v>0</v>
      </c>
      <c r="CD252" s="35" t="str">
        <f t="shared" si="444"/>
        <v/>
      </c>
      <c r="CE252" s="13" t="b">
        <f t="shared" si="445"/>
        <v>0</v>
      </c>
      <c r="CF252" s="35" t="str">
        <f t="shared" si="446"/>
        <v/>
      </c>
      <c r="CG252" s="179">
        <f t="shared" si="447"/>
        <v>0</v>
      </c>
      <c r="CH252" s="179">
        <f t="shared" si="448"/>
        <v>0</v>
      </c>
      <c r="CI252" s="218">
        <f t="shared" si="487"/>
        <v>0</v>
      </c>
      <c r="CJ252" s="218">
        <f t="shared" si="488"/>
        <v>0</v>
      </c>
      <c r="CK252" s="218">
        <f t="shared" si="489"/>
        <v>0</v>
      </c>
      <c r="CL252" s="218">
        <f t="shared" si="490"/>
        <v>0</v>
      </c>
      <c r="CM252" s="218">
        <f t="shared" si="491"/>
        <v>0</v>
      </c>
      <c r="CN252" s="218">
        <f t="shared" si="492"/>
        <v>0</v>
      </c>
      <c r="CO252" s="218">
        <f t="shared" si="493"/>
        <v>0</v>
      </c>
      <c r="CP252" s="218">
        <f t="shared" si="494"/>
        <v>0</v>
      </c>
      <c r="CQ252" s="218">
        <f t="shared" si="495"/>
        <v>0</v>
      </c>
      <c r="CR252" s="218">
        <f t="shared" si="496"/>
        <v>0</v>
      </c>
      <c r="CS252" s="14">
        <f t="shared" si="449"/>
        <v>0</v>
      </c>
      <c r="CT252" s="236">
        <f t="shared" si="450"/>
        <v>0</v>
      </c>
      <c r="CU252" s="237">
        <f t="shared" si="522"/>
        <v>0</v>
      </c>
      <c r="CV252" s="16">
        <f t="shared" si="522"/>
        <v>0</v>
      </c>
      <c r="CW252" s="16">
        <f t="shared" si="522"/>
        <v>0</v>
      </c>
      <c r="CX252" s="16">
        <f t="shared" si="522"/>
        <v>0</v>
      </c>
      <c r="CY252" s="16">
        <f t="shared" si="522"/>
        <v>0</v>
      </c>
      <c r="CZ252" s="16">
        <f t="shared" si="522"/>
        <v>0</v>
      </c>
      <c r="DA252" s="16">
        <f t="shared" si="522"/>
        <v>0</v>
      </c>
      <c r="DB252" s="16">
        <f t="shared" si="522"/>
        <v>0</v>
      </c>
      <c r="DC252" s="16">
        <f t="shared" si="522"/>
        <v>0</v>
      </c>
      <c r="DD252" s="238">
        <f t="shared" si="522"/>
        <v>0</v>
      </c>
      <c r="DE252" s="232">
        <f t="shared" si="523"/>
        <v>0</v>
      </c>
      <c r="DF252" s="132">
        <f t="shared" si="523"/>
        <v>0</v>
      </c>
      <c r="DG252" s="132">
        <f t="shared" si="523"/>
        <v>0</v>
      </c>
      <c r="DH252" s="132">
        <f t="shared" si="523"/>
        <v>0</v>
      </c>
      <c r="DI252" s="132">
        <f t="shared" si="523"/>
        <v>0</v>
      </c>
      <c r="DJ252" s="132">
        <f t="shared" si="523"/>
        <v>0</v>
      </c>
      <c r="DK252" s="132">
        <f t="shared" si="523"/>
        <v>0</v>
      </c>
      <c r="DL252" s="132">
        <f t="shared" si="523"/>
        <v>0</v>
      </c>
      <c r="DM252" s="132">
        <f t="shared" si="523"/>
        <v>0</v>
      </c>
      <c r="DN252" s="233">
        <f t="shared" si="523"/>
        <v>0</v>
      </c>
      <c r="DO252" s="232">
        <f t="shared" si="451"/>
        <v>0</v>
      </c>
      <c r="DP252" s="132">
        <f t="shared" si="452"/>
        <v>0</v>
      </c>
      <c r="DQ252" s="132">
        <f t="shared" si="453"/>
        <v>0</v>
      </c>
      <c r="DR252" s="132">
        <f t="shared" si="454"/>
        <v>0</v>
      </c>
      <c r="DS252" s="132">
        <f t="shared" si="455"/>
        <v>0</v>
      </c>
      <c r="DT252" s="132">
        <f t="shared" si="456"/>
        <v>0</v>
      </c>
      <c r="DU252" s="132">
        <f t="shared" si="457"/>
        <v>0</v>
      </c>
      <c r="DV252" s="132">
        <f t="shared" si="458"/>
        <v>0</v>
      </c>
      <c r="DW252" s="132">
        <f t="shared" si="459"/>
        <v>0</v>
      </c>
      <c r="DX252" s="233">
        <f t="shared" si="460"/>
        <v>0</v>
      </c>
      <c r="DY252" s="231" t="b">
        <f t="shared" si="497"/>
        <v>0</v>
      </c>
      <c r="DZ252" s="163"/>
      <c r="EA252" s="226" t="str">
        <f t="shared" si="498"/>
        <v/>
      </c>
      <c r="EB252" s="178" t="str">
        <f t="shared" si="499"/>
        <v/>
      </c>
      <c r="EC252" s="178" t="str">
        <f t="shared" si="500"/>
        <v/>
      </c>
      <c r="ED252" s="178" t="str">
        <f t="shared" si="501"/>
        <v/>
      </c>
      <c r="EE252" s="178" t="str">
        <f t="shared" si="502"/>
        <v/>
      </c>
      <c r="EF252" s="178" t="str">
        <f t="shared" si="503"/>
        <v/>
      </c>
      <c r="EG252" s="178" t="str">
        <f t="shared" si="504"/>
        <v/>
      </c>
      <c r="EH252" s="178" t="str">
        <f t="shared" si="505"/>
        <v/>
      </c>
      <c r="EI252" s="178" t="str">
        <f t="shared" si="506"/>
        <v/>
      </c>
      <c r="EJ252" s="227" t="str">
        <f t="shared" si="507"/>
        <v/>
      </c>
      <c r="EK252" s="230" t="str">
        <f t="shared" si="461"/>
        <v/>
      </c>
      <c r="EL252" s="177" t="str">
        <f t="shared" si="462"/>
        <v/>
      </c>
      <c r="EM252" s="177" t="str">
        <f t="shared" si="463"/>
        <v/>
      </c>
      <c r="EN252" s="177" t="str">
        <f t="shared" si="464"/>
        <v/>
      </c>
      <c r="EO252" s="177" t="str">
        <f t="shared" si="465"/>
        <v/>
      </c>
      <c r="EP252" s="177" t="str">
        <f t="shared" si="466"/>
        <v/>
      </c>
      <c r="EQ252" s="177" t="str">
        <f t="shared" si="467"/>
        <v/>
      </c>
      <c r="ER252" s="177" t="str">
        <f t="shared" si="468"/>
        <v/>
      </c>
      <c r="ES252" s="177" t="str">
        <f t="shared" si="469"/>
        <v/>
      </c>
      <c r="ET252" s="177" t="str">
        <f t="shared" si="470"/>
        <v/>
      </c>
      <c r="EU252" s="229" t="e">
        <f t="shared" si="471"/>
        <v>#VALUE!</v>
      </c>
      <c r="EV252" s="27" t="e">
        <f t="shared" si="472"/>
        <v>#VALUE!</v>
      </c>
      <c r="EW252" s="27" t="e">
        <f t="shared" si="473"/>
        <v>#VALUE!</v>
      </c>
      <c r="EX252" s="28" t="e">
        <f t="shared" si="474"/>
        <v>#VALUE!</v>
      </c>
      <c r="EY252" s="28" t="e">
        <f t="shared" si="475"/>
        <v>#VALUE!</v>
      </c>
      <c r="EZ252" s="28" t="b">
        <f t="shared" si="476"/>
        <v>0</v>
      </c>
      <c r="FA252" s="176" t="str">
        <f t="shared" si="477"/>
        <v/>
      </c>
      <c r="FB252" s="27" t="e" cm="1">
        <f t="array" aca="1" ref="FB252" ca="1">TEXT(RIGHT(10-RIGHT(SUM(INDEX(1*(MID(MID(C252,1,1)*2,ROW(INDIRECT("1:"&amp;LEN(MID(C252,1,1)*2))),1)),,))+MID(C252,2,1)+
SUM(INDEX(1*(MID(MID(C252,3,1)*2,ROW(INDIRECT("1:"&amp;LEN(MID(C252,3,1)*2))),1)),,))+MID(C252,4,1)+
SUM(INDEX(1*(MID(MID(C252,5,1)*2,ROW(INDIRECT("1:"&amp;LEN(MID(C252,5,1)*2))),1)),,))+MID(C252,6,1)+
SUM(INDEX(1*(MID(MID(C252,8,1)*2,ROW(INDIRECT("1:"&amp;LEN(MID(C252,8,1)*2))),1)),,))+MID(C252,9,1)+
SUM(INDEX(1*(MID(MID(C252,10,1)*2,ROW(INDIRECT("1:"&amp;LEN(MID(C252,10,1)*2))),1)),,)),1),1),"0")</f>
        <v>#VALUE!</v>
      </c>
      <c r="FC252" s="27" t="str">
        <f t="shared" si="478"/>
        <v/>
      </c>
      <c r="FD252" s="29" t="b">
        <f t="shared" si="479"/>
        <v>0</v>
      </c>
      <c r="FE252" s="112" t="b">
        <f>IFERROR(MATCH(D252,'Avtal för korttidsarbete'!$G$13:$G$1012,0),TRUE)</f>
        <v>1</v>
      </c>
      <c r="FF252" s="112" t="b">
        <f t="shared" si="508"/>
        <v>0</v>
      </c>
      <c r="FG252" s="113" t="str" cm="1">
        <f t="array" ref="FG252">IF(FE252=TRUE,"x",INDEX('Avtal för korttidsarbete'!$E$13:$E$1012,$FE252))</f>
        <v>x</v>
      </c>
      <c r="FH252" s="113" t="str" cm="1">
        <f t="array" ref="FH252">IF(FE252=TRUE,"x",INDEX('Avtal för korttidsarbete'!$F$13:$F$1012,$FE252))</f>
        <v>x</v>
      </c>
      <c r="FI252" s="112" t="b">
        <f t="shared" si="509"/>
        <v>0</v>
      </c>
      <c r="FJ252" s="135">
        <f t="shared" si="510"/>
        <v>44166</v>
      </c>
      <c r="FK252" s="135">
        <f t="shared" si="511"/>
        <v>44377</v>
      </c>
      <c r="FL252" s="112" t="b">
        <f t="shared" si="512"/>
        <v>0</v>
      </c>
      <c r="FM252" s="113">
        <f t="shared" si="513"/>
        <v>44166</v>
      </c>
      <c r="FN252" s="135">
        <f t="shared" si="514"/>
        <v>44377</v>
      </c>
      <c r="FO252" s="148" t="b">
        <f>IFERROR(INDEX('Avtal för korttidsarbete'!R:R,MATCH(D252,'Avtal för korttidsarbete'!$G:$G,0)),TRUE)</f>
        <v>1</v>
      </c>
      <c r="FP252" s="135" t="str">
        <f>IF(FO252,"-",INDEX('Avtal för korttidsarbete'!$D:$D,MATCH(D252,'Avtal för korttidsarbete'!$G:$G,0)))</f>
        <v>-</v>
      </c>
      <c r="FQ252" s="113" t="b">
        <f>IFERROR(G252&gt;INDEX(Uppsägningar!E:E,MATCH(C252,Uppsägningar!C:C,0)),FALSE)</f>
        <v>0</v>
      </c>
    </row>
    <row r="253" spans="1:173" x14ac:dyDescent="0.25">
      <c r="A253" s="19">
        <v>237</v>
      </c>
      <c r="B253" s="20"/>
      <c r="C253" s="183"/>
      <c r="D253" s="66"/>
      <c r="E253" s="212">
        <f>IFERROR(INDEX(Admin!$C$7:$C$10,MATCH(FP253,TblNivåValTExt,0)),0)</f>
        <v>0</v>
      </c>
      <c r="F253" s="1"/>
      <c r="G253" s="1"/>
      <c r="H253" s="78"/>
      <c r="I253" s="181"/>
      <c r="J253" s="181"/>
      <c r="K253" s="182"/>
      <c r="L253" s="182"/>
      <c r="M253" s="181"/>
      <c r="N253" s="181"/>
      <c r="O253" s="181"/>
      <c r="P253" s="182"/>
      <c r="Q253" s="182"/>
      <c r="R253" s="181"/>
      <c r="S253" s="181"/>
      <c r="T253" s="181"/>
      <c r="U253" s="182"/>
      <c r="V253" s="182"/>
      <c r="W253" s="181"/>
      <c r="X253" s="181"/>
      <c r="Y253" s="181"/>
      <c r="Z253" s="182"/>
      <c r="AA253" s="182"/>
      <c r="AB253" s="181"/>
      <c r="AC253" s="181"/>
      <c r="AD253" s="181"/>
      <c r="AE253" s="182"/>
      <c r="AF253" s="182"/>
      <c r="AG253" s="181"/>
      <c r="AH253" s="181"/>
      <c r="AI253" s="181"/>
      <c r="AJ253" s="182"/>
      <c r="AK253" s="182"/>
      <c r="AL253" s="181"/>
      <c r="AM253" s="181"/>
      <c r="AN253" s="181"/>
      <c r="AO253" s="182"/>
      <c r="AP253" s="182"/>
      <c r="AQ253" s="181"/>
      <c r="AR253" s="181"/>
      <c r="AS253" s="181"/>
      <c r="AT253" s="182"/>
      <c r="AU253" s="182"/>
      <c r="AV253" s="181"/>
      <c r="AW253" s="181"/>
      <c r="AX253" s="181"/>
      <c r="AY253" s="182"/>
      <c r="AZ253" s="182"/>
      <c r="BA253" s="181"/>
      <c r="BB253" s="181"/>
      <c r="BC253" s="181"/>
      <c r="BD253" s="182"/>
      <c r="BE253" s="182"/>
      <c r="BF253" s="181"/>
      <c r="BG253" s="180">
        <f t="shared" si="480"/>
        <v>0</v>
      </c>
      <c r="BH253" s="116" t="str">
        <f t="shared" si="481"/>
        <v/>
      </c>
      <c r="BI253" s="80" t="b">
        <f t="shared" si="429"/>
        <v>0</v>
      </c>
      <c r="BJ253" s="80" t="str">
        <f t="shared" si="430"/>
        <v/>
      </c>
      <c r="BK253" s="80" t="b">
        <f t="shared" si="482"/>
        <v>0</v>
      </c>
      <c r="BL253" s="13" t="str">
        <f t="shared" si="431"/>
        <v/>
      </c>
      <c r="BM253" s="13" t="b">
        <f t="shared" si="483"/>
        <v>0</v>
      </c>
      <c r="BN253" s="35" t="str">
        <f t="shared" si="432"/>
        <v/>
      </c>
      <c r="BO253" s="13" t="b">
        <f t="shared" si="433"/>
        <v>0</v>
      </c>
      <c r="BP253" s="35" t="str">
        <f t="shared" si="434"/>
        <v/>
      </c>
      <c r="BQ253" s="13" t="b">
        <f t="shared" si="435"/>
        <v>0</v>
      </c>
      <c r="BR253" s="35" t="str">
        <f t="shared" si="436"/>
        <v/>
      </c>
      <c r="BS253" s="35" t="b">
        <f t="shared" si="437"/>
        <v>0</v>
      </c>
      <c r="BT253" s="35" t="str">
        <f t="shared" si="438"/>
        <v/>
      </c>
      <c r="BU253" s="35" t="b">
        <f t="shared" si="439"/>
        <v>0</v>
      </c>
      <c r="BV253" s="35" t="str">
        <f t="shared" si="440"/>
        <v/>
      </c>
      <c r="BW253" s="13" t="b">
        <f t="shared" si="515"/>
        <v>0</v>
      </c>
      <c r="BX253" s="35" t="str">
        <f t="shared" si="441"/>
        <v/>
      </c>
      <c r="BY253" s="265" t="b">
        <f t="shared" si="484"/>
        <v>0</v>
      </c>
      <c r="BZ253" s="35" t="str">
        <f t="shared" si="442"/>
        <v/>
      </c>
      <c r="CA253" s="265" t="b">
        <f t="shared" si="485"/>
        <v>0</v>
      </c>
      <c r="CB253" s="35" t="str">
        <f t="shared" si="443"/>
        <v/>
      </c>
      <c r="CC253" s="272" t="b">
        <f t="shared" si="486"/>
        <v>0</v>
      </c>
      <c r="CD253" s="35" t="str">
        <f t="shared" si="444"/>
        <v/>
      </c>
      <c r="CE253" s="13" t="b">
        <f t="shared" si="445"/>
        <v>0</v>
      </c>
      <c r="CF253" s="35" t="str">
        <f t="shared" si="446"/>
        <v/>
      </c>
      <c r="CG253" s="179">
        <f t="shared" si="447"/>
        <v>0</v>
      </c>
      <c r="CH253" s="179">
        <f t="shared" si="448"/>
        <v>0</v>
      </c>
      <c r="CI253" s="218">
        <f t="shared" si="487"/>
        <v>0</v>
      </c>
      <c r="CJ253" s="218">
        <f t="shared" si="488"/>
        <v>0</v>
      </c>
      <c r="CK253" s="218">
        <f t="shared" si="489"/>
        <v>0</v>
      </c>
      <c r="CL253" s="218">
        <f t="shared" si="490"/>
        <v>0</v>
      </c>
      <c r="CM253" s="218">
        <f t="shared" si="491"/>
        <v>0</v>
      </c>
      <c r="CN253" s="218">
        <f t="shared" si="492"/>
        <v>0</v>
      </c>
      <c r="CO253" s="218">
        <f t="shared" si="493"/>
        <v>0</v>
      </c>
      <c r="CP253" s="218">
        <f t="shared" si="494"/>
        <v>0</v>
      </c>
      <c r="CQ253" s="218">
        <f t="shared" si="495"/>
        <v>0</v>
      </c>
      <c r="CR253" s="218">
        <f t="shared" si="496"/>
        <v>0</v>
      </c>
      <c r="CS253" s="14">
        <f t="shared" si="449"/>
        <v>0</v>
      </c>
      <c r="CT253" s="236">
        <f t="shared" si="450"/>
        <v>0</v>
      </c>
      <c r="CU253" s="237">
        <f t="shared" si="522"/>
        <v>0</v>
      </c>
      <c r="CV253" s="16">
        <f t="shared" si="522"/>
        <v>0</v>
      </c>
      <c r="CW253" s="16">
        <f t="shared" si="522"/>
        <v>0</v>
      </c>
      <c r="CX253" s="16">
        <f t="shared" si="522"/>
        <v>0</v>
      </c>
      <c r="CY253" s="16">
        <f t="shared" si="522"/>
        <v>0</v>
      </c>
      <c r="CZ253" s="16">
        <f t="shared" si="522"/>
        <v>0</v>
      </c>
      <c r="DA253" s="16">
        <f t="shared" si="522"/>
        <v>0</v>
      </c>
      <c r="DB253" s="16">
        <f t="shared" si="522"/>
        <v>0</v>
      </c>
      <c r="DC253" s="16">
        <f t="shared" si="522"/>
        <v>0</v>
      </c>
      <c r="DD253" s="238">
        <f t="shared" si="522"/>
        <v>0</v>
      </c>
      <c r="DE253" s="232">
        <f t="shared" si="523"/>
        <v>0</v>
      </c>
      <c r="DF253" s="132">
        <f t="shared" si="523"/>
        <v>0</v>
      </c>
      <c r="DG253" s="132">
        <f t="shared" si="523"/>
        <v>0</v>
      </c>
      <c r="DH253" s="132">
        <f t="shared" si="523"/>
        <v>0</v>
      </c>
      <c r="DI253" s="132">
        <f t="shared" si="523"/>
        <v>0</v>
      </c>
      <c r="DJ253" s="132">
        <f t="shared" si="523"/>
        <v>0</v>
      </c>
      <c r="DK253" s="132">
        <f t="shared" si="523"/>
        <v>0</v>
      </c>
      <c r="DL253" s="132">
        <f t="shared" si="523"/>
        <v>0</v>
      </c>
      <c r="DM253" s="132">
        <f t="shared" si="523"/>
        <v>0</v>
      </c>
      <c r="DN253" s="233">
        <f t="shared" si="523"/>
        <v>0</v>
      </c>
      <c r="DO253" s="232">
        <f t="shared" si="451"/>
        <v>0</v>
      </c>
      <c r="DP253" s="132">
        <f t="shared" si="452"/>
        <v>0</v>
      </c>
      <c r="DQ253" s="132">
        <f t="shared" si="453"/>
        <v>0</v>
      </c>
      <c r="DR253" s="132">
        <f t="shared" si="454"/>
        <v>0</v>
      </c>
      <c r="DS253" s="132">
        <f t="shared" si="455"/>
        <v>0</v>
      </c>
      <c r="DT253" s="132">
        <f t="shared" si="456"/>
        <v>0</v>
      </c>
      <c r="DU253" s="132">
        <f t="shared" si="457"/>
        <v>0</v>
      </c>
      <c r="DV253" s="132">
        <f t="shared" si="458"/>
        <v>0</v>
      </c>
      <c r="DW253" s="132">
        <f t="shared" si="459"/>
        <v>0</v>
      </c>
      <c r="DX253" s="233">
        <f t="shared" si="460"/>
        <v>0</v>
      </c>
      <c r="DY253" s="231" t="b">
        <f t="shared" si="497"/>
        <v>0</v>
      </c>
      <c r="DZ253" s="163"/>
      <c r="EA253" s="226" t="str">
        <f t="shared" si="498"/>
        <v/>
      </c>
      <c r="EB253" s="178" t="str">
        <f t="shared" si="499"/>
        <v/>
      </c>
      <c r="EC253" s="178" t="str">
        <f t="shared" si="500"/>
        <v/>
      </c>
      <c r="ED253" s="178" t="str">
        <f t="shared" si="501"/>
        <v/>
      </c>
      <c r="EE253" s="178" t="str">
        <f t="shared" si="502"/>
        <v/>
      </c>
      <c r="EF253" s="178" t="str">
        <f t="shared" si="503"/>
        <v/>
      </c>
      <c r="EG253" s="178" t="str">
        <f t="shared" si="504"/>
        <v/>
      </c>
      <c r="EH253" s="178" t="str">
        <f t="shared" si="505"/>
        <v/>
      </c>
      <c r="EI253" s="178" t="str">
        <f t="shared" si="506"/>
        <v/>
      </c>
      <c r="EJ253" s="227" t="str">
        <f t="shared" si="507"/>
        <v/>
      </c>
      <c r="EK253" s="230" t="str">
        <f t="shared" si="461"/>
        <v/>
      </c>
      <c r="EL253" s="177" t="str">
        <f t="shared" si="462"/>
        <v/>
      </c>
      <c r="EM253" s="177" t="str">
        <f t="shared" si="463"/>
        <v/>
      </c>
      <c r="EN253" s="177" t="str">
        <f t="shared" si="464"/>
        <v/>
      </c>
      <c r="EO253" s="177" t="str">
        <f t="shared" si="465"/>
        <v/>
      </c>
      <c r="EP253" s="177" t="str">
        <f t="shared" si="466"/>
        <v/>
      </c>
      <c r="EQ253" s="177" t="str">
        <f t="shared" si="467"/>
        <v/>
      </c>
      <c r="ER253" s="177" t="str">
        <f t="shared" si="468"/>
        <v/>
      </c>
      <c r="ES253" s="177" t="str">
        <f t="shared" si="469"/>
        <v/>
      </c>
      <c r="ET253" s="177" t="str">
        <f t="shared" si="470"/>
        <v/>
      </c>
      <c r="EU253" s="229" t="e">
        <f t="shared" si="471"/>
        <v>#VALUE!</v>
      </c>
      <c r="EV253" s="27" t="e">
        <f t="shared" si="472"/>
        <v>#VALUE!</v>
      </c>
      <c r="EW253" s="27" t="e">
        <f t="shared" si="473"/>
        <v>#VALUE!</v>
      </c>
      <c r="EX253" s="28" t="e">
        <f t="shared" si="474"/>
        <v>#VALUE!</v>
      </c>
      <c r="EY253" s="28" t="e">
        <f t="shared" si="475"/>
        <v>#VALUE!</v>
      </c>
      <c r="EZ253" s="28" t="b">
        <f t="shared" si="476"/>
        <v>0</v>
      </c>
      <c r="FA253" s="176" t="str">
        <f t="shared" si="477"/>
        <v/>
      </c>
      <c r="FB253" s="27" t="e" cm="1">
        <f t="array" aca="1" ref="FB253" ca="1">TEXT(RIGHT(10-RIGHT(SUM(INDEX(1*(MID(MID(C253,1,1)*2,ROW(INDIRECT("1:"&amp;LEN(MID(C253,1,1)*2))),1)),,))+MID(C253,2,1)+
SUM(INDEX(1*(MID(MID(C253,3,1)*2,ROW(INDIRECT("1:"&amp;LEN(MID(C253,3,1)*2))),1)),,))+MID(C253,4,1)+
SUM(INDEX(1*(MID(MID(C253,5,1)*2,ROW(INDIRECT("1:"&amp;LEN(MID(C253,5,1)*2))),1)),,))+MID(C253,6,1)+
SUM(INDEX(1*(MID(MID(C253,8,1)*2,ROW(INDIRECT("1:"&amp;LEN(MID(C253,8,1)*2))),1)),,))+MID(C253,9,1)+
SUM(INDEX(1*(MID(MID(C253,10,1)*2,ROW(INDIRECT("1:"&amp;LEN(MID(C253,10,1)*2))),1)),,)),1),1),"0")</f>
        <v>#VALUE!</v>
      </c>
      <c r="FC253" s="27" t="str">
        <f t="shared" si="478"/>
        <v/>
      </c>
      <c r="FD253" s="29" t="b">
        <f t="shared" si="479"/>
        <v>0</v>
      </c>
      <c r="FE253" s="112" t="b">
        <f>IFERROR(MATCH(D253,'Avtal för korttidsarbete'!$G$13:$G$1012,0),TRUE)</f>
        <v>1</v>
      </c>
      <c r="FF253" s="112" t="b">
        <f t="shared" si="508"/>
        <v>0</v>
      </c>
      <c r="FG253" s="113" t="str" cm="1">
        <f t="array" ref="FG253">IF(FE253=TRUE,"x",INDEX('Avtal för korttidsarbete'!$E$13:$E$1012,$FE253))</f>
        <v>x</v>
      </c>
      <c r="FH253" s="113" t="str" cm="1">
        <f t="array" ref="FH253">IF(FE253=TRUE,"x",INDEX('Avtal för korttidsarbete'!$F$13:$F$1012,$FE253))</f>
        <v>x</v>
      </c>
      <c r="FI253" s="112" t="b">
        <f t="shared" si="509"/>
        <v>0</v>
      </c>
      <c r="FJ253" s="135">
        <f t="shared" si="510"/>
        <v>44166</v>
      </c>
      <c r="FK253" s="135">
        <f t="shared" si="511"/>
        <v>44377</v>
      </c>
      <c r="FL253" s="112" t="b">
        <f t="shared" si="512"/>
        <v>0</v>
      </c>
      <c r="FM253" s="113">
        <f t="shared" si="513"/>
        <v>44166</v>
      </c>
      <c r="FN253" s="135">
        <f t="shared" si="514"/>
        <v>44377</v>
      </c>
      <c r="FO253" s="148" t="b">
        <f>IFERROR(INDEX('Avtal för korttidsarbete'!R:R,MATCH(D253,'Avtal för korttidsarbete'!$G:$G,0)),TRUE)</f>
        <v>1</v>
      </c>
      <c r="FP253" s="135" t="str">
        <f>IF(FO253,"-",INDEX('Avtal för korttidsarbete'!$D:$D,MATCH(D253,'Avtal för korttidsarbete'!$G:$G,0)))</f>
        <v>-</v>
      </c>
      <c r="FQ253" s="113" t="b">
        <f>IFERROR(G253&gt;INDEX(Uppsägningar!E:E,MATCH(C253,Uppsägningar!C:C,0)),FALSE)</f>
        <v>0</v>
      </c>
    </row>
    <row r="254" spans="1:173" x14ac:dyDescent="0.25">
      <c r="A254" s="19">
        <v>238</v>
      </c>
      <c r="B254" s="20"/>
      <c r="C254" s="183"/>
      <c r="D254" s="66"/>
      <c r="E254" s="212">
        <f>IFERROR(INDEX(Admin!$C$7:$C$10,MATCH(FP254,TblNivåValTExt,0)),0)</f>
        <v>0</v>
      </c>
      <c r="F254" s="1"/>
      <c r="G254" s="1"/>
      <c r="H254" s="78"/>
      <c r="I254" s="181"/>
      <c r="J254" s="181"/>
      <c r="K254" s="182"/>
      <c r="L254" s="182"/>
      <c r="M254" s="181"/>
      <c r="N254" s="181"/>
      <c r="O254" s="181"/>
      <c r="P254" s="182"/>
      <c r="Q254" s="182"/>
      <c r="R254" s="181"/>
      <c r="S254" s="181"/>
      <c r="T254" s="181"/>
      <c r="U254" s="182"/>
      <c r="V254" s="182"/>
      <c r="W254" s="181"/>
      <c r="X254" s="181"/>
      <c r="Y254" s="181"/>
      <c r="Z254" s="182"/>
      <c r="AA254" s="182"/>
      <c r="AB254" s="181"/>
      <c r="AC254" s="181"/>
      <c r="AD254" s="181"/>
      <c r="AE254" s="182"/>
      <c r="AF254" s="182"/>
      <c r="AG254" s="181"/>
      <c r="AH254" s="181"/>
      <c r="AI254" s="181"/>
      <c r="AJ254" s="182"/>
      <c r="AK254" s="182"/>
      <c r="AL254" s="181"/>
      <c r="AM254" s="181"/>
      <c r="AN254" s="181"/>
      <c r="AO254" s="182"/>
      <c r="AP254" s="182"/>
      <c r="AQ254" s="181"/>
      <c r="AR254" s="181"/>
      <c r="AS254" s="181"/>
      <c r="AT254" s="182"/>
      <c r="AU254" s="182"/>
      <c r="AV254" s="181"/>
      <c r="AW254" s="181"/>
      <c r="AX254" s="181"/>
      <c r="AY254" s="182"/>
      <c r="AZ254" s="182"/>
      <c r="BA254" s="181"/>
      <c r="BB254" s="181"/>
      <c r="BC254" s="181"/>
      <c r="BD254" s="182"/>
      <c r="BE254" s="182"/>
      <c r="BF254" s="181"/>
      <c r="BG254" s="180">
        <f t="shared" si="480"/>
        <v>0</v>
      </c>
      <c r="BH254" s="116" t="str">
        <f t="shared" si="481"/>
        <v/>
      </c>
      <c r="BI254" s="80" t="b">
        <f t="shared" si="429"/>
        <v>0</v>
      </c>
      <c r="BJ254" s="80" t="str">
        <f t="shared" si="430"/>
        <v/>
      </c>
      <c r="BK254" s="80" t="b">
        <f t="shared" si="482"/>
        <v>0</v>
      </c>
      <c r="BL254" s="13" t="str">
        <f t="shared" si="431"/>
        <v/>
      </c>
      <c r="BM254" s="13" t="b">
        <f t="shared" si="483"/>
        <v>0</v>
      </c>
      <c r="BN254" s="35" t="str">
        <f t="shared" si="432"/>
        <v/>
      </c>
      <c r="BO254" s="13" t="b">
        <f t="shared" si="433"/>
        <v>0</v>
      </c>
      <c r="BP254" s="35" t="str">
        <f t="shared" si="434"/>
        <v/>
      </c>
      <c r="BQ254" s="13" t="b">
        <f t="shared" si="435"/>
        <v>0</v>
      </c>
      <c r="BR254" s="35" t="str">
        <f t="shared" si="436"/>
        <v/>
      </c>
      <c r="BS254" s="35" t="b">
        <f t="shared" si="437"/>
        <v>0</v>
      </c>
      <c r="BT254" s="35" t="str">
        <f t="shared" si="438"/>
        <v/>
      </c>
      <c r="BU254" s="35" t="b">
        <f t="shared" si="439"/>
        <v>0</v>
      </c>
      <c r="BV254" s="35" t="str">
        <f t="shared" si="440"/>
        <v/>
      </c>
      <c r="BW254" s="13" t="b">
        <f t="shared" si="515"/>
        <v>0</v>
      </c>
      <c r="BX254" s="35" t="str">
        <f t="shared" si="441"/>
        <v/>
      </c>
      <c r="BY254" s="265" t="b">
        <f t="shared" si="484"/>
        <v>0</v>
      </c>
      <c r="BZ254" s="35" t="str">
        <f t="shared" si="442"/>
        <v/>
      </c>
      <c r="CA254" s="265" t="b">
        <f t="shared" si="485"/>
        <v>0</v>
      </c>
      <c r="CB254" s="35" t="str">
        <f t="shared" si="443"/>
        <v/>
      </c>
      <c r="CC254" s="272" t="b">
        <f t="shared" si="486"/>
        <v>0</v>
      </c>
      <c r="CD254" s="35" t="str">
        <f t="shared" si="444"/>
        <v/>
      </c>
      <c r="CE254" s="13" t="b">
        <f t="shared" si="445"/>
        <v>0</v>
      </c>
      <c r="CF254" s="35" t="str">
        <f t="shared" si="446"/>
        <v/>
      </c>
      <c r="CG254" s="179">
        <f t="shared" si="447"/>
        <v>0</v>
      </c>
      <c r="CH254" s="179">
        <f t="shared" si="448"/>
        <v>0</v>
      </c>
      <c r="CI254" s="218">
        <f t="shared" si="487"/>
        <v>0</v>
      </c>
      <c r="CJ254" s="218">
        <f t="shared" si="488"/>
        <v>0</v>
      </c>
      <c r="CK254" s="218">
        <f t="shared" si="489"/>
        <v>0</v>
      </c>
      <c r="CL254" s="218">
        <f t="shared" si="490"/>
        <v>0</v>
      </c>
      <c r="CM254" s="218">
        <f t="shared" si="491"/>
        <v>0</v>
      </c>
      <c r="CN254" s="218">
        <f t="shared" si="492"/>
        <v>0</v>
      </c>
      <c r="CO254" s="218">
        <f t="shared" si="493"/>
        <v>0</v>
      </c>
      <c r="CP254" s="218">
        <f t="shared" si="494"/>
        <v>0</v>
      </c>
      <c r="CQ254" s="218">
        <f t="shared" si="495"/>
        <v>0</v>
      </c>
      <c r="CR254" s="218">
        <f t="shared" si="496"/>
        <v>0</v>
      </c>
      <c r="CS254" s="14">
        <f t="shared" si="449"/>
        <v>0</v>
      </c>
      <c r="CT254" s="236">
        <f t="shared" si="450"/>
        <v>0</v>
      </c>
      <c r="CU254" s="237">
        <f t="shared" si="522"/>
        <v>0</v>
      </c>
      <c r="CV254" s="16">
        <f t="shared" si="522"/>
        <v>0</v>
      </c>
      <c r="CW254" s="16">
        <f t="shared" si="522"/>
        <v>0</v>
      </c>
      <c r="CX254" s="16">
        <f t="shared" si="522"/>
        <v>0</v>
      </c>
      <c r="CY254" s="16">
        <f t="shared" si="522"/>
        <v>0</v>
      </c>
      <c r="CZ254" s="16">
        <f t="shared" si="522"/>
        <v>0</v>
      </c>
      <c r="DA254" s="16">
        <f t="shared" si="522"/>
        <v>0</v>
      </c>
      <c r="DB254" s="16">
        <f t="shared" si="522"/>
        <v>0</v>
      </c>
      <c r="DC254" s="16">
        <f t="shared" si="522"/>
        <v>0</v>
      </c>
      <c r="DD254" s="238">
        <f t="shared" si="522"/>
        <v>0</v>
      </c>
      <c r="DE254" s="232">
        <f t="shared" si="523"/>
        <v>0</v>
      </c>
      <c r="DF254" s="132">
        <f t="shared" si="523"/>
        <v>0</v>
      </c>
      <c r="DG254" s="132">
        <f t="shared" si="523"/>
        <v>0</v>
      </c>
      <c r="DH254" s="132">
        <f t="shared" si="523"/>
        <v>0</v>
      </c>
      <c r="DI254" s="132">
        <f t="shared" si="523"/>
        <v>0</v>
      </c>
      <c r="DJ254" s="132">
        <f t="shared" si="523"/>
        <v>0</v>
      </c>
      <c r="DK254" s="132">
        <f t="shared" si="523"/>
        <v>0</v>
      </c>
      <c r="DL254" s="132">
        <f t="shared" si="523"/>
        <v>0</v>
      </c>
      <c r="DM254" s="132">
        <f t="shared" si="523"/>
        <v>0</v>
      </c>
      <c r="DN254" s="233">
        <f t="shared" si="523"/>
        <v>0</v>
      </c>
      <c r="DO254" s="232">
        <f t="shared" si="451"/>
        <v>0</v>
      </c>
      <c r="DP254" s="132">
        <f t="shared" si="452"/>
        <v>0</v>
      </c>
      <c r="DQ254" s="132">
        <f t="shared" si="453"/>
        <v>0</v>
      </c>
      <c r="DR254" s="132">
        <f t="shared" si="454"/>
        <v>0</v>
      </c>
      <c r="DS254" s="132">
        <f t="shared" si="455"/>
        <v>0</v>
      </c>
      <c r="DT254" s="132">
        <f t="shared" si="456"/>
        <v>0</v>
      </c>
      <c r="DU254" s="132">
        <f t="shared" si="457"/>
        <v>0</v>
      </c>
      <c r="DV254" s="132">
        <f t="shared" si="458"/>
        <v>0</v>
      </c>
      <c r="DW254" s="132">
        <f t="shared" si="459"/>
        <v>0</v>
      </c>
      <c r="DX254" s="233">
        <f t="shared" si="460"/>
        <v>0</v>
      </c>
      <c r="DY254" s="231" t="b">
        <f t="shared" si="497"/>
        <v>0</v>
      </c>
      <c r="DZ254" s="163"/>
      <c r="EA254" s="226" t="str">
        <f t="shared" si="498"/>
        <v/>
      </c>
      <c r="EB254" s="178" t="str">
        <f t="shared" si="499"/>
        <v/>
      </c>
      <c r="EC254" s="178" t="str">
        <f t="shared" si="500"/>
        <v/>
      </c>
      <c r="ED254" s="178" t="str">
        <f t="shared" si="501"/>
        <v/>
      </c>
      <c r="EE254" s="178" t="str">
        <f t="shared" si="502"/>
        <v/>
      </c>
      <c r="EF254" s="178" t="str">
        <f t="shared" si="503"/>
        <v/>
      </c>
      <c r="EG254" s="178" t="str">
        <f t="shared" si="504"/>
        <v/>
      </c>
      <c r="EH254" s="178" t="str">
        <f t="shared" si="505"/>
        <v/>
      </c>
      <c r="EI254" s="178" t="str">
        <f t="shared" si="506"/>
        <v/>
      </c>
      <c r="EJ254" s="227" t="str">
        <f t="shared" si="507"/>
        <v/>
      </c>
      <c r="EK254" s="230" t="str">
        <f t="shared" si="461"/>
        <v/>
      </c>
      <c r="EL254" s="177" t="str">
        <f t="shared" si="462"/>
        <v/>
      </c>
      <c r="EM254" s="177" t="str">
        <f t="shared" si="463"/>
        <v/>
      </c>
      <c r="EN254" s="177" t="str">
        <f t="shared" si="464"/>
        <v/>
      </c>
      <c r="EO254" s="177" t="str">
        <f t="shared" si="465"/>
        <v/>
      </c>
      <c r="EP254" s="177" t="str">
        <f t="shared" si="466"/>
        <v/>
      </c>
      <c r="EQ254" s="177" t="str">
        <f t="shared" si="467"/>
        <v/>
      </c>
      <c r="ER254" s="177" t="str">
        <f t="shared" si="468"/>
        <v/>
      </c>
      <c r="ES254" s="177" t="str">
        <f t="shared" si="469"/>
        <v/>
      </c>
      <c r="ET254" s="177" t="str">
        <f t="shared" si="470"/>
        <v/>
      </c>
      <c r="EU254" s="229" t="e">
        <f t="shared" si="471"/>
        <v>#VALUE!</v>
      </c>
      <c r="EV254" s="27" t="e">
        <f t="shared" si="472"/>
        <v>#VALUE!</v>
      </c>
      <c r="EW254" s="27" t="e">
        <f t="shared" si="473"/>
        <v>#VALUE!</v>
      </c>
      <c r="EX254" s="28" t="e">
        <f t="shared" si="474"/>
        <v>#VALUE!</v>
      </c>
      <c r="EY254" s="28" t="e">
        <f t="shared" si="475"/>
        <v>#VALUE!</v>
      </c>
      <c r="EZ254" s="28" t="b">
        <f t="shared" si="476"/>
        <v>0</v>
      </c>
      <c r="FA254" s="176" t="str">
        <f t="shared" si="477"/>
        <v/>
      </c>
      <c r="FB254" s="27" t="e" cm="1">
        <f t="array" aca="1" ref="FB254" ca="1">TEXT(RIGHT(10-RIGHT(SUM(INDEX(1*(MID(MID(C254,1,1)*2,ROW(INDIRECT("1:"&amp;LEN(MID(C254,1,1)*2))),1)),,))+MID(C254,2,1)+
SUM(INDEX(1*(MID(MID(C254,3,1)*2,ROW(INDIRECT("1:"&amp;LEN(MID(C254,3,1)*2))),1)),,))+MID(C254,4,1)+
SUM(INDEX(1*(MID(MID(C254,5,1)*2,ROW(INDIRECT("1:"&amp;LEN(MID(C254,5,1)*2))),1)),,))+MID(C254,6,1)+
SUM(INDEX(1*(MID(MID(C254,8,1)*2,ROW(INDIRECT("1:"&amp;LEN(MID(C254,8,1)*2))),1)),,))+MID(C254,9,1)+
SUM(INDEX(1*(MID(MID(C254,10,1)*2,ROW(INDIRECT("1:"&amp;LEN(MID(C254,10,1)*2))),1)),,)),1),1),"0")</f>
        <v>#VALUE!</v>
      </c>
      <c r="FC254" s="27" t="str">
        <f t="shared" si="478"/>
        <v/>
      </c>
      <c r="FD254" s="29" t="b">
        <f t="shared" si="479"/>
        <v>0</v>
      </c>
      <c r="FE254" s="112" t="b">
        <f>IFERROR(MATCH(D254,'Avtal för korttidsarbete'!$G$13:$G$1012,0),TRUE)</f>
        <v>1</v>
      </c>
      <c r="FF254" s="112" t="b">
        <f t="shared" si="508"/>
        <v>0</v>
      </c>
      <c r="FG254" s="113" t="str" cm="1">
        <f t="array" ref="FG254">IF(FE254=TRUE,"x",INDEX('Avtal för korttidsarbete'!$E$13:$E$1012,$FE254))</f>
        <v>x</v>
      </c>
      <c r="FH254" s="113" t="str" cm="1">
        <f t="array" ref="FH254">IF(FE254=TRUE,"x",INDEX('Avtal för korttidsarbete'!$F$13:$F$1012,$FE254))</f>
        <v>x</v>
      </c>
      <c r="FI254" s="112" t="b">
        <f t="shared" si="509"/>
        <v>0</v>
      </c>
      <c r="FJ254" s="135">
        <f t="shared" si="510"/>
        <v>44166</v>
      </c>
      <c r="FK254" s="135">
        <f t="shared" si="511"/>
        <v>44377</v>
      </c>
      <c r="FL254" s="112" t="b">
        <f t="shared" si="512"/>
        <v>0</v>
      </c>
      <c r="FM254" s="113">
        <f t="shared" si="513"/>
        <v>44166</v>
      </c>
      <c r="FN254" s="135">
        <f t="shared" si="514"/>
        <v>44377</v>
      </c>
      <c r="FO254" s="148" t="b">
        <f>IFERROR(INDEX('Avtal för korttidsarbete'!R:R,MATCH(D254,'Avtal för korttidsarbete'!$G:$G,0)),TRUE)</f>
        <v>1</v>
      </c>
      <c r="FP254" s="135" t="str">
        <f>IF(FO254,"-",INDEX('Avtal för korttidsarbete'!$D:$D,MATCH(D254,'Avtal för korttidsarbete'!$G:$G,0)))</f>
        <v>-</v>
      </c>
      <c r="FQ254" s="113" t="b">
        <f>IFERROR(G254&gt;INDEX(Uppsägningar!E:E,MATCH(C254,Uppsägningar!C:C,0)),FALSE)</f>
        <v>0</v>
      </c>
    </row>
    <row r="255" spans="1:173" x14ac:dyDescent="0.25">
      <c r="A255" s="19">
        <v>239</v>
      </c>
      <c r="B255" s="20"/>
      <c r="C255" s="183"/>
      <c r="D255" s="66"/>
      <c r="E255" s="212">
        <f>IFERROR(INDEX(Admin!$C$7:$C$10,MATCH(FP255,TblNivåValTExt,0)),0)</f>
        <v>0</v>
      </c>
      <c r="F255" s="1"/>
      <c r="G255" s="1"/>
      <c r="H255" s="78"/>
      <c r="I255" s="181"/>
      <c r="J255" s="181"/>
      <c r="K255" s="182"/>
      <c r="L255" s="182"/>
      <c r="M255" s="181"/>
      <c r="N255" s="181"/>
      <c r="O255" s="181"/>
      <c r="P255" s="182"/>
      <c r="Q255" s="182"/>
      <c r="R255" s="181"/>
      <c r="S255" s="181"/>
      <c r="T255" s="181"/>
      <c r="U255" s="182"/>
      <c r="V255" s="182"/>
      <c r="W255" s="181"/>
      <c r="X255" s="181"/>
      <c r="Y255" s="181"/>
      <c r="Z255" s="182"/>
      <c r="AA255" s="182"/>
      <c r="AB255" s="181"/>
      <c r="AC255" s="181"/>
      <c r="AD255" s="181"/>
      <c r="AE255" s="182"/>
      <c r="AF255" s="182"/>
      <c r="AG255" s="181"/>
      <c r="AH255" s="181"/>
      <c r="AI255" s="181"/>
      <c r="AJ255" s="182"/>
      <c r="AK255" s="182"/>
      <c r="AL255" s="181"/>
      <c r="AM255" s="181"/>
      <c r="AN255" s="181"/>
      <c r="AO255" s="182"/>
      <c r="AP255" s="182"/>
      <c r="AQ255" s="181"/>
      <c r="AR255" s="181"/>
      <c r="AS255" s="181"/>
      <c r="AT255" s="182"/>
      <c r="AU255" s="182"/>
      <c r="AV255" s="181"/>
      <c r="AW255" s="181"/>
      <c r="AX255" s="181"/>
      <c r="AY255" s="182"/>
      <c r="AZ255" s="182"/>
      <c r="BA255" s="181"/>
      <c r="BB255" s="181"/>
      <c r="BC255" s="181"/>
      <c r="BD255" s="182"/>
      <c r="BE255" s="182"/>
      <c r="BF255" s="181"/>
      <c r="BG255" s="180">
        <f t="shared" si="480"/>
        <v>0</v>
      </c>
      <c r="BH255" s="116" t="str">
        <f t="shared" si="481"/>
        <v/>
      </c>
      <c r="BI255" s="80" t="b">
        <f t="shared" si="429"/>
        <v>0</v>
      </c>
      <c r="BJ255" s="80" t="str">
        <f t="shared" si="430"/>
        <v/>
      </c>
      <c r="BK255" s="80" t="b">
        <f t="shared" si="482"/>
        <v>0</v>
      </c>
      <c r="BL255" s="13" t="str">
        <f t="shared" si="431"/>
        <v/>
      </c>
      <c r="BM255" s="13" t="b">
        <f t="shared" si="483"/>
        <v>0</v>
      </c>
      <c r="BN255" s="35" t="str">
        <f t="shared" si="432"/>
        <v/>
      </c>
      <c r="BO255" s="13" t="b">
        <f t="shared" si="433"/>
        <v>0</v>
      </c>
      <c r="BP255" s="35" t="str">
        <f t="shared" si="434"/>
        <v/>
      </c>
      <c r="BQ255" s="13" t="b">
        <f t="shared" si="435"/>
        <v>0</v>
      </c>
      <c r="BR255" s="35" t="str">
        <f t="shared" si="436"/>
        <v/>
      </c>
      <c r="BS255" s="35" t="b">
        <f t="shared" si="437"/>
        <v>0</v>
      </c>
      <c r="BT255" s="35" t="str">
        <f t="shared" si="438"/>
        <v/>
      </c>
      <c r="BU255" s="35" t="b">
        <f t="shared" si="439"/>
        <v>0</v>
      </c>
      <c r="BV255" s="35" t="str">
        <f t="shared" si="440"/>
        <v/>
      </c>
      <c r="BW255" s="13" t="b">
        <f t="shared" si="515"/>
        <v>0</v>
      </c>
      <c r="BX255" s="35" t="str">
        <f t="shared" si="441"/>
        <v/>
      </c>
      <c r="BY255" s="265" t="b">
        <f t="shared" si="484"/>
        <v>0</v>
      </c>
      <c r="BZ255" s="35" t="str">
        <f t="shared" si="442"/>
        <v/>
      </c>
      <c r="CA255" s="265" t="b">
        <f t="shared" si="485"/>
        <v>0</v>
      </c>
      <c r="CB255" s="35" t="str">
        <f t="shared" si="443"/>
        <v/>
      </c>
      <c r="CC255" s="272" t="b">
        <f t="shared" si="486"/>
        <v>0</v>
      </c>
      <c r="CD255" s="35" t="str">
        <f t="shared" si="444"/>
        <v/>
      </c>
      <c r="CE255" s="13" t="b">
        <f t="shared" si="445"/>
        <v>0</v>
      </c>
      <c r="CF255" s="35" t="str">
        <f t="shared" si="446"/>
        <v/>
      </c>
      <c r="CG255" s="179">
        <f t="shared" si="447"/>
        <v>0</v>
      </c>
      <c r="CH255" s="179">
        <f t="shared" si="448"/>
        <v>0</v>
      </c>
      <c r="CI255" s="218">
        <f t="shared" si="487"/>
        <v>0</v>
      </c>
      <c r="CJ255" s="218">
        <f t="shared" si="488"/>
        <v>0</v>
      </c>
      <c r="CK255" s="218">
        <f t="shared" si="489"/>
        <v>0</v>
      </c>
      <c r="CL255" s="218">
        <f t="shared" si="490"/>
        <v>0</v>
      </c>
      <c r="CM255" s="218">
        <f t="shared" si="491"/>
        <v>0</v>
      </c>
      <c r="CN255" s="218">
        <f t="shared" si="492"/>
        <v>0</v>
      </c>
      <c r="CO255" s="218">
        <f t="shared" si="493"/>
        <v>0</v>
      </c>
      <c r="CP255" s="218">
        <f t="shared" si="494"/>
        <v>0</v>
      </c>
      <c r="CQ255" s="218">
        <f t="shared" si="495"/>
        <v>0</v>
      </c>
      <c r="CR255" s="218">
        <f t="shared" si="496"/>
        <v>0</v>
      </c>
      <c r="CS255" s="14">
        <f t="shared" si="449"/>
        <v>0</v>
      </c>
      <c r="CT255" s="236">
        <f t="shared" si="450"/>
        <v>0</v>
      </c>
      <c r="CU255" s="237">
        <f t="shared" si="522"/>
        <v>0</v>
      </c>
      <c r="CV255" s="16">
        <f t="shared" si="522"/>
        <v>0</v>
      </c>
      <c r="CW255" s="16">
        <f t="shared" si="522"/>
        <v>0</v>
      </c>
      <c r="CX255" s="16">
        <f t="shared" si="522"/>
        <v>0</v>
      </c>
      <c r="CY255" s="16">
        <f t="shared" si="522"/>
        <v>0</v>
      </c>
      <c r="CZ255" s="16">
        <f t="shared" si="522"/>
        <v>0</v>
      </c>
      <c r="DA255" s="16">
        <f t="shared" si="522"/>
        <v>0</v>
      </c>
      <c r="DB255" s="16">
        <f t="shared" si="522"/>
        <v>0</v>
      </c>
      <c r="DC255" s="16">
        <f t="shared" si="522"/>
        <v>0</v>
      </c>
      <c r="DD255" s="238">
        <f t="shared" si="522"/>
        <v>0</v>
      </c>
      <c r="DE255" s="232">
        <f t="shared" si="523"/>
        <v>0</v>
      </c>
      <c r="DF255" s="132">
        <f t="shared" si="523"/>
        <v>0</v>
      </c>
      <c r="DG255" s="132">
        <f t="shared" si="523"/>
        <v>0</v>
      </c>
      <c r="DH255" s="132">
        <f t="shared" si="523"/>
        <v>0</v>
      </c>
      <c r="DI255" s="132">
        <f t="shared" si="523"/>
        <v>0</v>
      </c>
      <c r="DJ255" s="132">
        <f t="shared" si="523"/>
        <v>0</v>
      </c>
      <c r="DK255" s="132">
        <f t="shared" si="523"/>
        <v>0</v>
      </c>
      <c r="DL255" s="132">
        <f t="shared" si="523"/>
        <v>0</v>
      </c>
      <c r="DM255" s="132">
        <f t="shared" si="523"/>
        <v>0</v>
      </c>
      <c r="DN255" s="233">
        <f t="shared" si="523"/>
        <v>0</v>
      </c>
      <c r="DO255" s="232">
        <f t="shared" si="451"/>
        <v>0</v>
      </c>
      <c r="DP255" s="132">
        <f t="shared" si="452"/>
        <v>0</v>
      </c>
      <c r="DQ255" s="132">
        <f t="shared" si="453"/>
        <v>0</v>
      </c>
      <c r="DR255" s="132">
        <f t="shared" si="454"/>
        <v>0</v>
      </c>
      <c r="DS255" s="132">
        <f t="shared" si="455"/>
        <v>0</v>
      </c>
      <c r="DT255" s="132">
        <f t="shared" si="456"/>
        <v>0</v>
      </c>
      <c r="DU255" s="132">
        <f t="shared" si="457"/>
        <v>0</v>
      </c>
      <c r="DV255" s="132">
        <f t="shared" si="458"/>
        <v>0</v>
      </c>
      <c r="DW255" s="132">
        <f t="shared" si="459"/>
        <v>0</v>
      </c>
      <c r="DX255" s="233">
        <f t="shared" si="460"/>
        <v>0</v>
      </c>
      <c r="DY255" s="231" t="b">
        <f t="shared" si="497"/>
        <v>0</v>
      </c>
      <c r="DZ255" s="163"/>
      <c r="EA255" s="226" t="str">
        <f t="shared" si="498"/>
        <v/>
      </c>
      <c r="EB255" s="178" t="str">
        <f t="shared" si="499"/>
        <v/>
      </c>
      <c r="EC255" s="178" t="str">
        <f t="shared" si="500"/>
        <v/>
      </c>
      <c r="ED255" s="178" t="str">
        <f t="shared" si="501"/>
        <v/>
      </c>
      <c r="EE255" s="178" t="str">
        <f t="shared" si="502"/>
        <v/>
      </c>
      <c r="EF255" s="178" t="str">
        <f t="shared" si="503"/>
        <v/>
      </c>
      <c r="EG255" s="178" t="str">
        <f t="shared" si="504"/>
        <v/>
      </c>
      <c r="EH255" s="178" t="str">
        <f t="shared" si="505"/>
        <v/>
      </c>
      <c r="EI255" s="178" t="str">
        <f t="shared" si="506"/>
        <v/>
      </c>
      <c r="EJ255" s="227" t="str">
        <f t="shared" si="507"/>
        <v/>
      </c>
      <c r="EK255" s="230" t="str">
        <f t="shared" si="461"/>
        <v/>
      </c>
      <c r="EL255" s="177" t="str">
        <f t="shared" si="462"/>
        <v/>
      </c>
      <c r="EM255" s="177" t="str">
        <f t="shared" si="463"/>
        <v/>
      </c>
      <c r="EN255" s="177" t="str">
        <f t="shared" si="464"/>
        <v/>
      </c>
      <c r="EO255" s="177" t="str">
        <f t="shared" si="465"/>
        <v/>
      </c>
      <c r="EP255" s="177" t="str">
        <f t="shared" si="466"/>
        <v/>
      </c>
      <c r="EQ255" s="177" t="str">
        <f t="shared" si="467"/>
        <v/>
      </c>
      <c r="ER255" s="177" t="str">
        <f t="shared" si="468"/>
        <v/>
      </c>
      <c r="ES255" s="177" t="str">
        <f t="shared" si="469"/>
        <v/>
      </c>
      <c r="ET255" s="177" t="str">
        <f t="shared" si="470"/>
        <v/>
      </c>
      <c r="EU255" s="229" t="e">
        <f t="shared" si="471"/>
        <v>#VALUE!</v>
      </c>
      <c r="EV255" s="27" t="e">
        <f t="shared" si="472"/>
        <v>#VALUE!</v>
      </c>
      <c r="EW255" s="27" t="e">
        <f t="shared" si="473"/>
        <v>#VALUE!</v>
      </c>
      <c r="EX255" s="28" t="e">
        <f t="shared" si="474"/>
        <v>#VALUE!</v>
      </c>
      <c r="EY255" s="28" t="e">
        <f t="shared" si="475"/>
        <v>#VALUE!</v>
      </c>
      <c r="EZ255" s="28" t="b">
        <f t="shared" si="476"/>
        <v>0</v>
      </c>
      <c r="FA255" s="176" t="str">
        <f t="shared" si="477"/>
        <v/>
      </c>
      <c r="FB255" s="27" t="e" cm="1">
        <f t="array" aca="1" ref="FB255" ca="1">TEXT(RIGHT(10-RIGHT(SUM(INDEX(1*(MID(MID(C255,1,1)*2,ROW(INDIRECT("1:"&amp;LEN(MID(C255,1,1)*2))),1)),,))+MID(C255,2,1)+
SUM(INDEX(1*(MID(MID(C255,3,1)*2,ROW(INDIRECT("1:"&amp;LEN(MID(C255,3,1)*2))),1)),,))+MID(C255,4,1)+
SUM(INDEX(1*(MID(MID(C255,5,1)*2,ROW(INDIRECT("1:"&amp;LEN(MID(C255,5,1)*2))),1)),,))+MID(C255,6,1)+
SUM(INDEX(1*(MID(MID(C255,8,1)*2,ROW(INDIRECT("1:"&amp;LEN(MID(C255,8,1)*2))),1)),,))+MID(C255,9,1)+
SUM(INDEX(1*(MID(MID(C255,10,1)*2,ROW(INDIRECT("1:"&amp;LEN(MID(C255,10,1)*2))),1)),,)),1),1),"0")</f>
        <v>#VALUE!</v>
      </c>
      <c r="FC255" s="27" t="str">
        <f t="shared" si="478"/>
        <v/>
      </c>
      <c r="FD255" s="29" t="b">
        <f t="shared" si="479"/>
        <v>0</v>
      </c>
      <c r="FE255" s="112" t="b">
        <f>IFERROR(MATCH(D255,'Avtal för korttidsarbete'!$G$13:$G$1012,0),TRUE)</f>
        <v>1</v>
      </c>
      <c r="FF255" s="112" t="b">
        <f t="shared" si="508"/>
        <v>0</v>
      </c>
      <c r="FG255" s="113" t="str" cm="1">
        <f t="array" ref="FG255">IF(FE255=TRUE,"x",INDEX('Avtal för korttidsarbete'!$E$13:$E$1012,$FE255))</f>
        <v>x</v>
      </c>
      <c r="FH255" s="113" t="str" cm="1">
        <f t="array" ref="FH255">IF(FE255=TRUE,"x",INDEX('Avtal för korttidsarbete'!$F$13:$F$1012,$FE255))</f>
        <v>x</v>
      </c>
      <c r="FI255" s="112" t="b">
        <f t="shared" si="509"/>
        <v>0</v>
      </c>
      <c r="FJ255" s="135">
        <f t="shared" si="510"/>
        <v>44166</v>
      </c>
      <c r="FK255" s="135">
        <f t="shared" si="511"/>
        <v>44377</v>
      </c>
      <c r="FL255" s="112" t="b">
        <f t="shared" si="512"/>
        <v>0</v>
      </c>
      <c r="FM255" s="113">
        <f t="shared" si="513"/>
        <v>44166</v>
      </c>
      <c r="FN255" s="135">
        <f t="shared" si="514"/>
        <v>44377</v>
      </c>
      <c r="FO255" s="148" t="b">
        <f>IFERROR(INDEX('Avtal för korttidsarbete'!R:R,MATCH(D255,'Avtal för korttidsarbete'!$G:$G,0)),TRUE)</f>
        <v>1</v>
      </c>
      <c r="FP255" s="135" t="str">
        <f>IF(FO255,"-",INDEX('Avtal för korttidsarbete'!$D:$D,MATCH(D255,'Avtal för korttidsarbete'!$G:$G,0)))</f>
        <v>-</v>
      </c>
      <c r="FQ255" s="113" t="b">
        <f>IFERROR(G255&gt;INDEX(Uppsägningar!E:E,MATCH(C255,Uppsägningar!C:C,0)),FALSE)</f>
        <v>0</v>
      </c>
    </row>
    <row r="256" spans="1:173" x14ac:dyDescent="0.25">
      <c r="A256" s="19">
        <v>240</v>
      </c>
      <c r="B256" s="20"/>
      <c r="C256" s="183"/>
      <c r="D256" s="66"/>
      <c r="E256" s="212">
        <f>IFERROR(INDEX(Admin!$C$7:$C$10,MATCH(FP256,TblNivåValTExt,0)),0)</f>
        <v>0</v>
      </c>
      <c r="F256" s="1"/>
      <c r="G256" s="1"/>
      <c r="H256" s="78"/>
      <c r="I256" s="181"/>
      <c r="J256" s="181"/>
      <c r="K256" s="182"/>
      <c r="L256" s="182"/>
      <c r="M256" s="181"/>
      <c r="N256" s="181"/>
      <c r="O256" s="181"/>
      <c r="P256" s="182"/>
      <c r="Q256" s="182"/>
      <c r="R256" s="181"/>
      <c r="S256" s="181"/>
      <c r="T256" s="181"/>
      <c r="U256" s="182"/>
      <c r="V256" s="182"/>
      <c r="W256" s="181"/>
      <c r="X256" s="181"/>
      <c r="Y256" s="181"/>
      <c r="Z256" s="182"/>
      <c r="AA256" s="182"/>
      <c r="AB256" s="181"/>
      <c r="AC256" s="181"/>
      <c r="AD256" s="181"/>
      <c r="AE256" s="182"/>
      <c r="AF256" s="182"/>
      <c r="AG256" s="181"/>
      <c r="AH256" s="181"/>
      <c r="AI256" s="181"/>
      <c r="AJ256" s="182"/>
      <c r="AK256" s="182"/>
      <c r="AL256" s="181"/>
      <c r="AM256" s="181"/>
      <c r="AN256" s="181"/>
      <c r="AO256" s="182"/>
      <c r="AP256" s="182"/>
      <c r="AQ256" s="181"/>
      <c r="AR256" s="181"/>
      <c r="AS256" s="181"/>
      <c r="AT256" s="182"/>
      <c r="AU256" s="182"/>
      <c r="AV256" s="181"/>
      <c r="AW256" s="181"/>
      <c r="AX256" s="181"/>
      <c r="AY256" s="182"/>
      <c r="AZ256" s="182"/>
      <c r="BA256" s="181"/>
      <c r="BB256" s="181"/>
      <c r="BC256" s="181"/>
      <c r="BD256" s="182"/>
      <c r="BE256" s="182"/>
      <c r="BF256" s="181"/>
      <c r="BG256" s="180">
        <f t="shared" si="480"/>
        <v>0</v>
      </c>
      <c r="BH256" s="116" t="str">
        <f t="shared" si="481"/>
        <v/>
      </c>
      <c r="BI256" s="80" t="b">
        <f t="shared" si="429"/>
        <v>0</v>
      </c>
      <c r="BJ256" s="80" t="str">
        <f t="shared" si="430"/>
        <v/>
      </c>
      <c r="BK256" s="80" t="b">
        <f t="shared" si="482"/>
        <v>0</v>
      </c>
      <c r="BL256" s="13" t="str">
        <f t="shared" si="431"/>
        <v/>
      </c>
      <c r="BM256" s="13" t="b">
        <f t="shared" si="483"/>
        <v>0</v>
      </c>
      <c r="BN256" s="35" t="str">
        <f t="shared" si="432"/>
        <v/>
      </c>
      <c r="BO256" s="13" t="b">
        <f t="shared" si="433"/>
        <v>0</v>
      </c>
      <c r="BP256" s="35" t="str">
        <f t="shared" si="434"/>
        <v/>
      </c>
      <c r="BQ256" s="13" t="b">
        <f t="shared" si="435"/>
        <v>0</v>
      </c>
      <c r="BR256" s="35" t="str">
        <f t="shared" si="436"/>
        <v/>
      </c>
      <c r="BS256" s="35" t="b">
        <f t="shared" si="437"/>
        <v>0</v>
      </c>
      <c r="BT256" s="35" t="str">
        <f t="shared" si="438"/>
        <v/>
      </c>
      <c r="BU256" s="35" t="b">
        <f t="shared" si="439"/>
        <v>0</v>
      </c>
      <c r="BV256" s="35" t="str">
        <f t="shared" si="440"/>
        <v/>
      </c>
      <c r="BW256" s="13" t="b">
        <f t="shared" si="515"/>
        <v>0</v>
      </c>
      <c r="BX256" s="35" t="str">
        <f t="shared" si="441"/>
        <v/>
      </c>
      <c r="BY256" s="265" t="b">
        <f t="shared" si="484"/>
        <v>0</v>
      </c>
      <c r="BZ256" s="35" t="str">
        <f t="shared" si="442"/>
        <v/>
      </c>
      <c r="CA256" s="265" t="b">
        <f t="shared" si="485"/>
        <v>0</v>
      </c>
      <c r="CB256" s="35" t="str">
        <f t="shared" si="443"/>
        <v/>
      </c>
      <c r="CC256" s="272" t="b">
        <f t="shared" si="486"/>
        <v>0</v>
      </c>
      <c r="CD256" s="35" t="str">
        <f t="shared" si="444"/>
        <v/>
      </c>
      <c r="CE256" s="13" t="b">
        <f t="shared" si="445"/>
        <v>0</v>
      </c>
      <c r="CF256" s="35" t="str">
        <f t="shared" si="446"/>
        <v/>
      </c>
      <c r="CG256" s="179">
        <f t="shared" si="447"/>
        <v>0</v>
      </c>
      <c r="CH256" s="179">
        <f t="shared" si="448"/>
        <v>0</v>
      </c>
      <c r="CI256" s="218">
        <f t="shared" si="487"/>
        <v>0</v>
      </c>
      <c r="CJ256" s="218">
        <f t="shared" si="488"/>
        <v>0</v>
      </c>
      <c r="CK256" s="218">
        <f t="shared" si="489"/>
        <v>0</v>
      </c>
      <c r="CL256" s="218">
        <f t="shared" si="490"/>
        <v>0</v>
      </c>
      <c r="CM256" s="218">
        <f t="shared" si="491"/>
        <v>0</v>
      </c>
      <c r="CN256" s="218">
        <f t="shared" si="492"/>
        <v>0</v>
      </c>
      <c r="CO256" s="218">
        <f t="shared" si="493"/>
        <v>0</v>
      </c>
      <c r="CP256" s="218">
        <f t="shared" si="494"/>
        <v>0</v>
      </c>
      <c r="CQ256" s="218">
        <f t="shared" si="495"/>
        <v>0</v>
      </c>
      <c r="CR256" s="218">
        <f t="shared" si="496"/>
        <v>0</v>
      </c>
      <c r="CS256" s="14">
        <f t="shared" si="449"/>
        <v>0</v>
      </c>
      <c r="CT256" s="236">
        <f t="shared" si="450"/>
        <v>0</v>
      </c>
      <c r="CU256" s="237">
        <f t="shared" si="522"/>
        <v>0</v>
      </c>
      <c r="CV256" s="16">
        <f t="shared" si="522"/>
        <v>0</v>
      </c>
      <c r="CW256" s="16">
        <f t="shared" si="522"/>
        <v>0</v>
      </c>
      <c r="CX256" s="16">
        <f t="shared" si="522"/>
        <v>0</v>
      </c>
      <c r="CY256" s="16">
        <f t="shared" si="522"/>
        <v>0</v>
      </c>
      <c r="CZ256" s="16">
        <f t="shared" si="522"/>
        <v>0</v>
      </c>
      <c r="DA256" s="16">
        <f t="shared" si="522"/>
        <v>0</v>
      </c>
      <c r="DB256" s="16">
        <f t="shared" si="522"/>
        <v>0</v>
      </c>
      <c r="DC256" s="16">
        <f t="shared" si="522"/>
        <v>0</v>
      </c>
      <c r="DD256" s="238">
        <f t="shared" si="522"/>
        <v>0</v>
      </c>
      <c r="DE256" s="232">
        <f t="shared" si="523"/>
        <v>0</v>
      </c>
      <c r="DF256" s="132">
        <f t="shared" si="523"/>
        <v>0</v>
      </c>
      <c r="DG256" s="132">
        <f t="shared" si="523"/>
        <v>0</v>
      </c>
      <c r="DH256" s="132">
        <f t="shared" si="523"/>
        <v>0</v>
      </c>
      <c r="DI256" s="132">
        <f t="shared" si="523"/>
        <v>0</v>
      </c>
      <c r="DJ256" s="132">
        <f t="shared" si="523"/>
        <v>0</v>
      </c>
      <c r="DK256" s="132">
        <f t="shared" si="523"/>
        <v>0</v>
      </c>
      <c r="DL256" s="132">
        <f t="shared" si="523"/>
        <v>0</v>
      </c>
      <c r="DM256" s="132">
        <f t="shared" si="523"/>
        <v>0</v>
      </c>
      <c r="DN256" s="233">
        <f t="shared" si="523"/>
        <v>0</v>
      </c>
      <c r="DO256" s="232">
        <f t="shared" si="451"/>
        <v>0</v>
      </c>
      <c r="DP256" s="132">
        <f t="shared" si="452"/>
        <v>0</v>
      </c>
      <c r="DQ256" s="132">
        <f t="shared" si="453"/>
        <v>0</v>
      </c>
      <c r="DR256" s="132">
        <f t="shared" si="454"/>
        <v>0</v>
      </c>
      <c r="DS256" s="132">
        <f t="shared" si="455"/>
        <v>0</v>
      </c>
      <c r="DT256" s="132">
        <f t="shared" si="456"/>
        <v>0</v>
      </c>
      <c r="DU256" s="132">
        <f t="shared" si="457"/>
        <v>0</v>
      </c>
      <c r="DV256" s="132">
        <f t="shared" si="458"/>
        <v>0</v>
      </c>
      <c r="DW256" s="132">
        <f t="shared" si="459"/>
        <v>0</v>
      </c>
      <c r="DX256" s="233">
        <f t="shared" si="460"/>
        <v>0</v>
      </c>
      <c r="DY256" s="231" t="b">
        <f t="shared" si="497"/>
        <v>0</v>
      </c>
      <c r="DZ256" s="163"/>
      <c r="EA256" s="226" t="str">
        <f t="shared" si="498"/>
        <v/>
      </c>
      <c r="EB256" s="178" t="str">
        <f t="shared" si="499"/>
        <v/>
      </c>
      <c r="EC256" s="178" t="str">
        <f t="shared" si="500"/>
        <v/>
      </c>
      <c r="ED256" s="178" t="str">
        <f t="shared" si="501"/>
        <v/>
      </c>
      <c r="EE256" s="178" t="str">
        <f t="shared" si="502"/>
        <v/>
      </c>
      <c r="EF256" s="178" t="str">
        <f t="shared" si="503"/>
        <v/>
      </c>
      <c r="EG256" s="178" t="str">
        <f t="shared" si="504"/>
        <v/>
      </c>
      <c r="EH256" s="178" t="str">
        <f t="shared" si="505"/>
        <v/>
      </c>
      <c r="EI256" s="178" t="str">
        <f t="shared" si="506"/>
        <v/>
      </c>
      <c r="EJ256" s="227" t="str">
        <f t="shared" si="507"/>
        <v/>
      </c>
      <c r="EK256" s="230" t="str">
        <f t="shared" si="461"/>
        <v/>
      </c>
      <c r="EL256" s="177" t="str">
        <f t="shared" si="462"/>
        <v/>
      </c>
      <c r="EM256" s="177" t="str">
        <f t="shared" si="463"/>
        <v/>
      </c>
      <c r="EN256" s="177" t="str">
        <f t="shared" si="464"/>
        <v/>
      </c>
      <c r="EO256" s="177" t="str">
        <f t="shared" si="465"/>
        <v/>
      </c>
      <c r="EP256" s="177" t="str">
        <f t="shared" si="466"/>
        <v/>
      </c>
      <c r="EQ256" s="177" t="str">
        <f t="shared" si="467"/>
        <v/>
      </c>
      <c r="ER256" s="177" t="str">
        <f t="shared" si="468"/>
        <v/>
      </c>
      <c r="ES256" s="177" t="str">
        <f t="shared" si="469"/>
        <v/>
      </c>
      <c r="ET256" s="177" t="str">
        <f t="shared" si="470"/>
        <v/>
      </c>
      <c r="EU256" s="229" t="e">
        <f t="shared" si="471"/>
        <v>#VALUE!</v>
      </c>
      <c r="EV256" s="27" t="e">
        <f t="shared" si="472"/>
        <v>#VALUE!</v>
      </c>
      <c r="EW256" s="27" t="e">
        <f t="shared" si="473"/>
        <v>#VALUE!</v>
      </c>
      <c r="EX256" s="28" t="e">
        <f t="shared" si="474"/>
        <v>#VALUE!</v>
      </c>
      <c r="EY256" s="28" t="e">
        <f t="shared" si="475"/>
        <v>#VALUE!</v>
      </c>
      <c r="EZ256" s="28" t="b">
        <f t="shared" si="476"/>
        <v>0</v>
      </c>
      <c r="FA256" s="176" t="str">
        <f t="shared" si="477"/>
        <v/>
      </c>
      <c r="FB256" s="27" t="e" cm="1">
        <f t="array" aca="1" ref="FB256" ca="1">TEXT(RIGHT(10-RIGHT(SUM(INDEX(1*(MID(MID(C256,1,1)*2,ROW(INDIRECT("1:"&amp;LEN(MID(C256,1,1)*2))),1)),,))+MID(C256,2,1)+
SUM(INDEX(1*(MID(MID(C256,3,1)*2,ROW(INDIRECT("1:"&amp;LEN(MID(C256,3,1)*2))),1)),,))+MID(C256,4,1)+
SUM(INDEX(1*(MID(MID(C256,5,1)*2,ROW(INDIRECT("1:"&amp;LEN(MID(C256,5,1)*2))),1)),,))+MID(C256,6,1)+
SUM(INDEX(1*(MID(MID(C256,8,1)*2,ROW(INDIRECT("1:"&amp;LEN(MID(C256,8,1)*2))),1)),,))+MID(C256,9,1)+
SUM(INDEX(1*(MID(MID(C256,10,1)*2,ROW(INDIRECT("1:"&amp;LEN(MID(C256,10,1)*2))),1)),,)),1),1),"0")</f>
        <v>#VALUE!</v>
      </c>
      <c r="FC256" s="27" t="str">
        <f t="shared" si="478"/>
        <v/>
      </c>
      <c r="FD256" s="29" t="b">
        <f t="shared" si="479"/>
        <v>0</v>
      </c>
      <c r="FE256" s="112" t="b">
        <f>IFERROR(MATCH(D256,'Avtal för korttidsarbete'!$G$13:$G$1012,0),TRUE)</f>
        <v>1</v>
      </c>
      <c r="FF256" s="112" t="b">
        <f t="shared" si="508"/>
        <v>0</v>
      </c>
      <c r="FG256" s="113" t="str" cm="1">
        <f t="array" ref="FG256">IF(FE256=TRUE,"x",INDEX('Avtal för korttidsarbete'!$E$13:$E$1012,$FE256))</f>
        <v>x</v>
      </c>
      <c r="FH256" s="113" t="str" cm="1">
        <f t="array" ref="FH256">IF(FE256=TRUE,"x",INDEX('Avtal för korttidsarbete'!$F$13:$F$1012,$FE256))</f>
        <v>x</v>
      </c>
      <c r="FI256" s="112" t="b">
        <f t="shared" si="509"/>
        <v>0</v>
      </c>
      <c r="FJ256" s="135">
        <f t="shared" si="510"/>
        <v>44166</v>
      </c>
      <c r="FK256" s="135">
        <f t="shared" si="511"/>
        <v>44377</v>
      </c>
      <c r="FL256" s="112" t="b">
        <f t="shared" si="512"/>
        <v>0</v>
      </c>
      <c r="FM256" s="113">
        <f t="shared" si="513"/>
        <v>44166</v>
      </c>
      <c r="FN256" s="135">
        <f t="shared" si="514"/>
        <v>44377</v>
      </c>
      <c r="FO256" s="148" t="b">
        <f>IFERROR(INDEX('Avtal för korttidsarbete'!R:R,MATCH(D256,'Avtal för korttidsarbete'!$G:$G,0)),TRUE)</f>
        <v>1</v>
      </c>
      <c r="FP256" s="135" t="str">
        <f>IF(FO256,"-",INDEX('Avtal för korttidsarbete'!$D:$D,MATCH(D256,'Avtal för korttidsarbete'!$G:$G,0)))</f>
        <v>-</v>
      </c>
      <c r="FQ256" s="113" t="b">
        <f>IFERROR(G256&gt;INDEX(Uppsägningar!E:E,MATCH(C256,Uppsägningar!C:C,0)),FALSE)</f>
        <v>0</v>
      </c>
    </row>
    <row r="257" spans="1:173" x14ac:dyDescent="0.25">
      <c r="A257" s="19">
        <v>241</v>
      </c>
      <c r="B257" s="20"/>
      <c r="C257" s="183"/>
      <c r="D257" s="66"/>
      <c r="E257" s="212">
        <f>IFERROR(INDEX(Admin!$C$7:$C$10,MATCH(FP257,TblNivåValTExt,0)),0)</f>
        <v>0</v>
      </c>
      <c r="F257" s="1"/>
      <c r="G257" s="1"/>
      <c r="H257" s="78"/>
      <c r="I257" s="181"/>
      <c r="J257" s="181"/>
      <c r="K257" s="182"/>
      <c r="L257" s="182"/>
      <c r="M257" s="181"/>
      <c r="N257" s="181"/>
      <c r="O257" s="181"/>
      <c r="P257" s="182"/>
      <c r="Q257" s="182"/>
      <c r="R257" s="181"/>
      <c r="S257" s="181"/>
      <c r="T257" s="181"/>
      <c r="U257" s="182"/>
      <c r="V257" s="182"/>
      <c r="W257" s="181"/>
      <c r="X257" s="181"/>
      <c r="Y257" s="181"/>
      <c r="Z257" s="182"/>
      <c r="AA257" s="182"/>
      <c r="AB257" s="181"/>
      <c r="AC257" s="181"/>
      <c r="AD257" s="181"/>
      <c r="AE257" s="182"/>
      <c r="AF257" s="182"/>
      <c r="AG257" s="181"/>
      <c r="AH257" s="181"/>
      <c r="AI257" s="181"/>
      <c r="AJ257" s="182"/>
      <c r="AK257" s="182"/>
      <c r="AL257" s="181"/>
      <c r="AM257" s="181"/>
      <c r="AN257" s="181"/>
      <c r="AO257" s="182"/>
      <c r="AP257" s="182"/>
      <c r="AQ257" s="181"/>
      <c r="AR257" s="181"/>
      <c r="AS257" s="181"/>
      <c r="AT257" s="182"/>
      <c r="AU257" s="182"/>
      <c r="AV257" s="181"/>
      <c r="AW257" s="181"/>
      <c r="AX257" s="181"/>
      <c r="AY257" s="182"/>
      <c r="AZ257" s="182"/>
      <c r="BA257" s="181"/>
      <c r="BB257" s="181"/>
      <c r="BC257" s="181"/>
      <c r="BD257" s="182"/>
      <c r="BE257" s="182"/>
      <c r="BF257" s="181"/>
      <c r="BG257" s="180">
        <f t="shared" si="480"/>
        <v>0</v>
      </c>
      <c r="BH257" s="116" t="str">
        <f t="shared" si="481"/>
        <v/>
      </c>
      <c r="BI257" s="80" t="b">
        <f t="shared" si="429"/>
        <v>0</v>
      </c>
      <c r="BJ257" s="80" t="str">
        <f t="shared" si="430"/>
        <v/>
      </c>
      <c r="BK257" s="80" t="b">
        <f t="shared" si="482"/>
        <v>0</v>
      </c>
      <c r="BL257" s="13" t="str">
        <f t="shared" si="431"/>
        <v/>
      </c>
      <c r="BM257" s="13" t="b">
        <f t="shared" si="483"/>
        <v>0</v>
      </c>
      <c r="BN257" s="35" t="str">
        <f t="shared" si="432"/>
        <v/>
      </c>
      <c r="BO257" s="13" t="b">
        <f t="shared" si="433"/>
        <v>0</v>
      </c>
      <c r="BP257" s="35" t="str">
        <f t="shared" si="434"/>
        <v/>
      </c>
      <c r="BQ257" s="13" t="b">
        <f t="shared" si="435"/>
        <v>0</v>
      </c>
      <c r="BR257" s="35" t="str">
        <f t="shared" si="436"/>
        <v/>
      </c>
      <c r="BS257" s="35" t="b">
        <f t="shared" si="437"/>
        <v>0</v>
      </c>
      <c r="BT257" s="35" t="str">
        <f t="shared" si="438"/>
        <v/>
      </c>
      <c r="BU257" s="35" t="b">
        <f t="shared" si="439"/>
        <v>0</v>
      </c>
      <c r="BV257" s="35" t="str">
        <f t="shared" si="440"/>
        <v/>
      </c>
      <c r="BW257" s="13" t="b">
        <f t="shared" si="515"/>
        <v>0</v>
      </c>
      <c r="BX257" s="35" t="str">
        <f t="shared" si="441"/>
        <v/>
      </c>
      <c r="BY257" s="265" t="b">
        <f t="shared" si="484"/>
        <v>0</v>
      </c>
      <c r="BZ257" s="35" t="str">
        <f t="shared" si="442"/>
        <v/>
      </c>
      <c r="CA257" s="265" t="b">
        <f t="shared" si="485"/>
        <v>0</v>
      </c>
      <c r="CB257" s="35" t="str">
        <f t="shared" si="443"/>
        <v/>
      </c>
      <c r="CC257" s="272" t="b">
        <f t="shared" si="486"/>
        <v>0</v>
      </c>
      <c r="CD257" s="35" t="str">
        <f t="shared" si="444"/>
        <v/>
      </c>
      <c r="CE257" s="13" t="b">
        <f t="shared" si="445"/>
        <v>0</v>
      </c>
      <c r="CF257" s="35" t="str">
        <f t="shared" si="446"/>
        <v/>
      </c>
      <c r="CG257" s="179">
        <f t="shared" si="447"/>
        <v>0</v>
      </c>
      <c r="CH257" s="179">
        <f t="shared" si="448"/>
        <v>0</v>
      </c>
      <c r="CI257" s="218">
        <f t="shared" si="487"/>
        <v>0</v>
      </c>
      <c r="CJ257" s="218">
        <f t="shared" si="488"/>
        <v>0</v>
      </c>
      <c r="CK257" s="218">
        <f t="shared" si="489"/>
        <v>0</v>
      </c>
      <c r="CL257" s="218">
        <f t="shared" si="490"/>
        <v>0</v>
      </c>
      <c r="CM257" s="218">
        <f t="shared" si="491"/>
        <v>0</v>
      </c>
      <c r="CN257" s="218">
        <f t="shared" si="492"/>
        <v>0</v>
      </c>
      <c r="CO257" s="218">
        <f t="shared" si="493"/>
        <v>0</v>
      </c>
      <c r="CP257" s="218">
        <f t="shared" si="494"/>
        <v>0</v>
      </c>
      <c r="CQ257" s="218">
        <f t="shared" si="495"/>
        <v>0</v>
      </c>
      <c r="CR257" s="218">
        <f t="shared" si="496"/>
        <v>0</v>
      </c>
      <c r="CS257" s="14">
        <f t="shared" si="449"/>
        <v>0</v>
      </c>
      <c r="CT257" s="236">
        <f t="shared" si="450"/>
        <v>0</v>
      </c>
      <c r="CU257" s="237">
        <f t="shared" ref="CU257:DD266" si="524">IF(AND($CS257,$CT257,CU$12),MAX(0,MIN(CU$10,$CT257)-MAX(CU$9,$CS257)+1),0)</f>
        <v>0</v>
      </c>
      <c r="CV257" s="16">
        <f t="shared" si="524"/>
        <v>0</v>
      </c>
      <c r="CW257" s="16">
        <f t="shared" si="524"/>
        <v>0</v>
      </c>
      <c r="CX257" s="16">
        <f t="shared" si="524"/>
        <v>0</v>
      </c>
      <c r="CY257" s="16">
        <f t="shared" si="524"/>
        <v>0</v>
      </c>
      <c r="CZ257" s="16">
        <f t="shared" si="524"/>
        <v>0</v>
      </c>
      <c r="DA257" s="16">
        <f t="shared" si="524"/>
        <v>0</v>
      </c>
      <c r="DB257" s="16">
        <f t="shared" si="524"/>
        <v>0</v>
      </c>
      <c r="DC257" s="16">
        <f t="shared" si="524"/>
        <v>0</v>
      </c>
      <c r="DD257" s="238">
        <f t="shared" si="524"/>
        <v>0</v>
      </c>
      <c r="DE257" s="232">
        <f t="shared" ref="DE257:DN266" si="525">IF($H257&lt;=0,0,MAX(0,MIN($H257,$DE$11)))</f>
        <v>0</v>
      </c>
      <c r="DF257" s="132">
        <f t="shared" si="525"/>
        <v>0</v>
      </c>
      <c r="DG257" s="132">
        <f t="shared" si="525"/>
        <v>0</v>
      </c>
      <c r="DH257" s="132">
        <f t="shared" si="525"/>
        <v>0</v>
      </c>
      <c r="DI257" s="132">
        <f t="shared" si="525"/>
        <v>0</v>
      </c>
      <c r="DJ257" s="132">
        <f t="shared" si="525"/>
        <v>0</v>
      </c>
      <c r="DK257" s="132">
        <f t="shared" si="525"/>
        <v>0</v>
      </c>
      <c r="DL257" s="132">
        <f t="shared" si="525"/>
        <v>0</v>
      </c>
      <c r="DM257" s="132">
        <f t="shared" si="525"/>
        <v>0</v>
      </c>
      <c r="DN257" s="233">
        <f t="shared" si="525"/>
        <v>0</v>
      </c>
      <c r="DO257" s="232">
        <f t="shared" si="451"/>
        <v>0</v>
      </c>
      <c r="DP257" s="132">
        <f t="shared" si="452"/>
        <v>0</v>
      </c>
      <c r="DQ257" s="132">
        <f t="shared" si="453"/>
        <v>0</v>
      </c>
      <c r="DR257" s="132">
        <f t="shared" si="454"/>
        <v>0</v>
      </c>
      <c r="DS257" s="132">
        <f t="shared" si="455"/>
        <v>0</v>
      </c>
      <c r="DT257" s="132">
        <f t="shared" si="456"/>
        <v>0</v>
      </c>
      <c r="DU257" s="132">
        <f t="shared" si="457"/>
        <v>0</v>
      </c>
      <c r="DV257" s="132">
        <f t="shared" si="458"/>
        <v>0</v>
      </c>
      <c r="DW257" s="132">
        <f t="shared" si="459"/>
        <v>0</v>
      </c>
      <c r="DX257" s="233">
        <f t="shared" si="460"/>
        <v>0</v>
      </c>
      <c r="DY257" s="231" t="b">
        <f t="shared" si="497"/>
        <v>0</v>
      </c>
      <c r="DZ257" s="163"/>
      <c r="EA257" s="226" t="str">
        <f t="shared" si="498"/>
        <v/>
      </c>
      <c r="EB257" s="178" t="str">
        <f t="shared" si="499"/>
        <v/>
      </c>
      <c r="EC257" s="178" t="str">
        <f t="shared" si="500"/>
        <v/>
      </c>
      <c r="ED257" s="178" t="str">
        <f t="shared" si="501"/>
        <v/>
      </c>
      <c r="EE257" s="178" t="str">
        <f t="shared" si="502"/>
        <v/>
      </c>
      <c r="EF257" s="178" t="str">
        <f t="shared" si="503"/>
        <v/>
      </c>
      <c r="EG257" s="178" t="str">
        <f t="shared" si="504"/>
        <v/>
      </c>
      <c r="EH257" s="178" t="str">
        <f t="shared" si="505"/>
        <v/>
      </c>
      <c r="EI257" s="178" t="str">
        <f t="shared" si="506"/>
        <v/>
      </c>
      <c r="EJ257" s="227" t="str">
        <f t="shared" si="507"/>
        <v/>
      </c>
      <c r="EK257" s="230" t="str">
        <f t="shared" si="461"/>
        <v/>
      </c>
      <c r="EL257" s="177" t="str">
        <f t="shared" si="462"/>
        <v/>
      </c>
      <c r="EM257" s="177" t="str">
        <f t="shared" si="463"/>
        <v/>
      </c>
      <c r="EN257" s="177" t="str">
        <f t="shared" si="464"/>
        <v/>
      </c>
      <c r="EO257" s="177" t="str">
        <f t="shared" si="465"/>
        <v/>
      </c>
      <c r="EP257" s="177" t="str">
        <f t="shared" si="466"/>
        <v/>
      </c>
      <c r="EQ257" s="177" t="str">
        <f t="shared" si="467"/>
        <v/>
      </c>
      <c r="ER257" s="177" t="str">
        <f t="shared" si="468"/>
        <v/>
      </c>
      <c r="ES257" s="177" t="str">
        <f t="shared" si="469"/>
        <v/>
      </c>
      <c r="ET257" s="177" t="str">
        <f t="shared" si="470"/>
        <v/>
      </c>
      <c r="EU257" s="229" t="e">
        <f t="shared" si="471"/>
        <v>#VALUE!</v>
      </c>
      <c r="EV257" s="27" t="e">
        <f t="shared" si="472"/>
        <v>#VALUE!</v>
      </c>
      <c r="EW257" s="27" t="e">
        <f t="shared" si="473"/>
        <v>#VALUE!</v>
      </c>
      <c r="EX257" s="28" t="e">
        <f t="shared" si="474"/>
        <v>#VALUE!</v>
      </c>
      <c r="EY257" s="28" t="e">
        <f t="shared" si="475"/>
        <v>#VALUE!</v>
      </c>
      <c r="EZ257" s="28" t="b">
        <f t="shared" si="476"/>
        <v>0</v>
      </c>
      <c r="FA257" s="176" t="str">
        <f t="shared" si="477"/>
        <v/>
      </c>
      <c r="FB257" s="27" t="e" cm="1">
        <f t="array" aca="1" ref="FB257" ca="1">TEXT(RIGHT(10-RIGHT(SUM(INDEX(1*(MID(MID(C257,1,1)*2,ROW(INDIRECT("1:"&amp;LEN(MID(C257,1,1)*2))),1)),,))+MID(C257,2,1)+
SUM(INDEX(1*(MID(MID(C257,3,1)*2,ROW(INDIRECT("1:"&amp;LEN(MID(C257,3,1)*2))),1)),,))+MID(C257,4,1)+
SUM(INDEX(1*(MID(MID(C257,5,1)*2,ROW(INDIRECT("1:"&amp;LEN(MID(C257,5,1)*2))),1)),,))+MID(C257,6,1)+
SUM(INDEX(1*(MID(MID(C257,8,1)*2,ROW(INDIRECT("1:"&amp;LEN(MID(C257,8,1)*2))),1)),,))+MID(C257,9,1)+
SUM(INDEX(1*(MID(MID(C257,10,1)*2,ROW(INDIRECT("1:"&amp;LEN(MID(C257,10,1)*2))),1)),,)),1),1),"0")</f>
        <v>#VALUE!</v>
      </c>
      <c r="FC257" s="27" t="str">
        <f t="shared" si="478"/>
        <v/>
      </c>
      <c r="FD257" s="29" t="b">
        <f t="shared" si="479"/>
        <v>0</v>
      </c>
      <c r="FE257" s="112" t="b">
        <f>IFERROR(MATCH(D257,'Avtal för korttidsarbete'!$G$13:$G$1012,0),TRUE)</f>
        <v>1</v>
      </c>
      <c r="FF257" s="112" t="b">
        <f t="shared" si="508"/>
        <v>0</v>
      </c>
      <c r="FG257" s="113" t="str" cm="1">
        <f t="array" ref="FG257">IF(FE257=TRUE,"x",INDEX('Avtal för korttidsarbete'!$E$13:$E$1012,$FE257))</f>
        <v>x</v>
      </c>
      <c r="FH257" s="113" t="str" cm="1">
        <f t="array" ref="FH257">IF(FE257=TRUE,"x",INDEX('Avtal för korttidsarbete'!$F$13:$F$1012,$FE257))</f>
        <v>x</v>
      </c>
      <c r="FI257" s="112" t="b">
        <f t="shared" si="509"/>
        <v>0</v>
      </c>
      <c r="FJ257" s="135">
        <f t="shared" si="510"/>
        <v>44166</v>
      </c>
      <c r="FK257" s="135">
        <f t="shared" si="511"/>
        <v>44377</v>
      </c>
      <c r="FL257" s="112" t="b">
        <f t="shared" si="512"/>
        <v>0</v>
      </c>
      <c r="FM257" s="113">
        <f t="shared" si="513"/>
        <v>44166</v>
      </c>
      <c r="FN257" s="135">
        <f t="shared" si="514"/>
        <v>44377</v>
      </c>
      <c r="FO257" s="148" t="b">
        <f>IFERROR(INDEX('Avtal för korttidsarbete'!R:R,MATCH(D257,'Avtal för korttidsarbete'!$G:$G,0)),TRUE)</f>
        <v>1</v>
      </c>
      <c r="FP257" s="135" t="str">
        <f>IF(FO257,"-",INDEX('Avtal för korttidsarbete'!$D:$D,MATCH(D257,'Avtal för korttidsarbete'!$G:$G,0)))</f>
        <v>-</v>
      </c>
      <c r="FQ257" s="113" t="b">
        <f>IFERROR(G257&gt;INDEX(Uppsägningar!E:E,MATCH(C257,Uppsägningar!C:C,0)),FALSE)</f>
        <v>0</v>
      </c>
    </row>
    <row r="258" spans="1:173" x14ac:dyDescent="0.25">
      <c r="A258" s="19">
        <v>242</v>
      </c>
      <c r="B258" s="20"/>
      <c r="C258" s="183"/>
      <c r="D258" s="66"/>
      <c r="E258" s="212">
        <f>IFERROR(INDEX(Admin!$C$7:$C$10,MATCH(FP258,TblNivåValTExt,0)),0)</f>
        <v>0</v>
      </c>
      <c r="F258" s="1"/>
      <c r="G258" s="1"/>
      <c r="H258" s="78"/>
      <c r="I258" s="181"/>
      <c r="J258" s="181"/>
      <c r="K258" s="182"/>
      <c r="L258" s="182"/>
      <c r="M258" s="181"/>
      <c r="N258" s="181"/>
      <c r="O258" s="181"/>
      <c r="P258" s="182"/>
      <c r="Q258" s="182"/>
      <c r="R258" s="181"/>
      <c r="S258" s="181"/>
      <c r="T258" s="181"/>
      <c r="U258" s="182"/>
      <c r="V258" s="182"/>
      <c r="W258" s="181"/>
      <c r="X258" s="181"/>
      <c r="Y258" s="181"/>
      <c r="Z258" s="182"/>
      <c r="AA258" s="182"/>
      <c r="AB258" s="181"/>
      <c r="AC258" s="181"/>
      <c r="AD258" s="181"/>
      <c r="AE258" s="182"/>
      <c r="AF258" s="182"/>
      <c r="AG258" s="181"/>
      <c r="AH258" s="181"/>
      <c r="AI258" s="181"/>
      <c r="AJ258" s="182"/>
      <c r="AK258" s="182"/>
      <c r="AL258" s="181"/>
      <c r="AM258" s="181"/>
      <c r="AN258" s="181"/>
      <c r="AO258" s="182"/>
      <c r="AP258" s="182"/>
      <c r="AQ258" s="181"/>
      <c r="AR258" s="181"/>
      <c r="AS258" s="181"/>
      <c r="AT258" s="182"/>
      <c r="AU258" s="182"/>
      <c r="AV258" s="181"/>
      <c r="AW258" s="181"/>
      <c r="AX258" s="181"/>
      <c r="AY258" s="182"/>
      <c r="AZ258" s="182"/>
      <c r="BA258" s="181"/>
      <c r="BB258" s="181"/>
      <c r="BC258" s="181"/>
      <c r="BD258" s="182"/>
      <c r="BE258" s="182"/>
      <c r="BF258" s="181"/>
      <c r="BG258" s="180">
        <f t="shared" si="480"/>
        <v>0</v>
      </c>
      <c r="BH258" s="116" t="str">
        <f t="shared" si="481"/>
        <v/>
      </c>
      <c r="BI258" s="80" t="b">
        <f t="shared" si="429"/>
        <v>0</v>
      </c>
      <c r="BJ258" s="80" t="str">
        <f t="shared" si="430"/>
        <v/>
      </c>
      <c r="BK258" s="80" t="b">
        <f t="shared" si="482"/>
        <v>0</v>
      </c>
      <c r="BL258" s="13" t="str">
        <f t="shared" si="431"/>
        <v/>
      </c>
      <c r="BM258" s="13" t="b">
        <f t="shared" si="483"/>
        <v>0</v>
      </c>
      <c r="BN258" s="35" t="str">
        <f t="shared" si="432"/>
        <v/>
      </c>
      <c r="BO258" s="13" t="b">
        <f t="shared" si="433"/>
        <v>0</v>
      </c>
      <c r="BP258" s="35" t="str">
        <f t="shared" si="434"/>
        <v/>
      </c>
      <c r="BQ258" s="13" t="b">
        <f t="shared" si="435"/>
        <v>0</v>
      </c>
      <c r="BR258" s="35" t="str">
        <f t="shared" si="436"/>
        <v/>
      </c>
      <c r="BS258" s="35" t="b">
        <f t="shared" si="437"/>
        <v>0</v>
      </c>
      <c r="BT258" s="35" t="str">
        <f t="shared" si="438"/>
        <v/>
      </c>
      <c r="BU258" s="35" t="b">
        <f t="shared" si="439"/>
        <v>0</v>
      </c>
      <c r="BV258" s="35" t="str">
        <f t="shared" si="440"/>
        <v/>
      </c>
      <c r="BW258" s="13" t="b">
        <f t="shared" si="515"/>
        <v>0</v>
      </c>
      <c r="BX258" s="35" t="str">
        <f t="shared" si="441"/>
        <v/>
      </c>
      <c r="BY258" s="265" t="b">
        <f t="shared" si="484"/>
        <v>0</v>
      </c>
      <c r="BZ258" s="35" t="str">
        <f t="shared" si="442"/>
        <v/>
      </c>
      <c r="CA258" s="265" t="b">
        <f t="shared" si="485"/>
        <v>0</v>
      </c>
      <c r="CB258" s="35" t="str">
        <f t="shared" si="443"/>
        <v/>
      </c>
      <c r="CC258" s="272" t="b">
        <f t="shared" si="486"/>
        <v>0</v>
      </c>
      <c r="CD258" s="35" t="str">
        <f t="shared" si="444"/>
        <v/>
      </c>
      <c r="CE258" s="13" t="b">
        <f t="shared" si="445"/>
        <v>0</v>
      </c>
      <c r="CF258" s="35" t="str">
        <f t="shared" si="446"/>
        <v/>
      </c>
      <c r="CG258" s="179">
        <f t="shared" si="447"/>
        <v>0</v>
      </c>
      <c r="CH258" s="179">
        <f t="shared" si="448"/>
        <v>0</v>
      </c>
      <c r="CI258" s="218">
        <f t="shared" si="487"/>
        <v>0</v>
      </c>
      <c r="CJ258" s="218">
        <f t="shared" si="488"/>
        <v>0</v>
      </c>
      <c r="CK258" s="218">
        <f t="shared" si="489"/>
        <v>0</v>
      </c>
      <c r="CL258" s="218">
        <f t="shared" si="490"/>
        <v>0</v>
      </c>
      <c r="CM258" s="218">
        <f t="shared" si="491"/>
        <v>0</v>
      </c>
      <c r="CN258" s="218">
        <f t="shared" si="492"/>
        <v>0</v>
      </c>
      <c r="CO258" s="218">
        <f t="shared" si="493"/>
        <v>0</v>
      </c>
      <c r="CP258" s="218">
        <f t="shared" si="494"/>
        <v>0</v>
      </c>
      <c r="CQ258" s="218">
        <f t="shared" si="495"/>
        <v>0</v>
      </c>
      <c r="CR258" s="218">
        <f t="shared" si="496"/>
        <v>0</v>
      </c>
      <c r="CS258" s="14">
        <f t="shared" si="449"/>
        <v>0</v>
      </c>
      <c r="CT258" s="236">
        <f t="shared" si="450"/>
        <v>0</v>
      </c>
      <c r="CU258" s="237">
        <f t="shared" si="524"/>
        <v>0</v>
      </c>
      <c r="CV258" s="16">
        <f t="shared" si="524"/>
        <v>0</v>
      </c>
      <c r="CW258" s="16">
        <f t="shared" si="524"/>
        <v>0</v>
      </c>
      <c r="CX258" s="16">
        <f t="shared" si="524"/>
        <v>0</v>
      </c>
      <c r="CY258" s="16">
        <f t="shared" si="524"/>
        <v>0</v>
      </c>
      <c r="CZ258" s="16">
        <f t="shared" si="524"/>
        <v>0</v>
      </c>
      <c r="DA258" s="16">
        <f t="shared" si="524"/>
        <v>0</v>
      </c>
      <c r="DB258" s="16">
        <f t="shared" si="524"/>
        <v>0</v>
      </c>
      <c r="DC258" s="16">
        <f t="shared" si="524"/>
        <v>0</v>
      </c>
      <c r="DD258" s="238">
        <f t="shared" si="524"/>
        <v>0</v>
      </c>
      <c r="DE258" s="232">
        <f t="shared" si="525"/>
        <v>0</v>
      </c>
      <c r="DF258" s="132">
        <f t="shared" si="525"/>
        <v>0</v>
      </c>
      <c r="DG258" s="132">
        <f t="shared" si="525"/>
        <v>0</v>
      </c>
      <c r="DH258" s="132">
        <f t="shared" si="525"/>
        <v>0</v>
      </c>
      <c r="DI258" s="132">
        <f t="shared" si="525"/>
        <v>0</v>
      </c>
      <c r="DJ258" s="132">
        <f t="shared" si="525"/>
        <v>0</v>
      </c>
      <c r="DK258" s="132">
        <f t="shared" si="525"/>
        <v>0</v>
      </c>
      <c r="DL258" s="132">
        <f t="shared" si="525"/>
        <v>0</v>
      </c>
      <c r="DM258" s="132">
        <f t="shared" si="525"/>
        <v>0</v>
      </c>
      <c r="DN258" s="233">
        <f t="shared" si="525"/>
        <v>0</v>
      </c>
      <c r="DO258" s="232">
        <f t="shared" si="451"/>
        <v>0</v>
      </c>
      <c r="DP258" s="132">
        <f t="shared" si="452"/>
        <v>0</v>
      </c>
      <c r="DQ258" s="132">
        <f t="shared" si="453"/>
        <v>0</v>
      </c>
      <c r="DR258" s="132">
        <f t="shared" si="454"/>
        <v>0</v>
      </c>
      <c r="DS258" s="132">
        <f t="shared" si="455"/>
        <v>0</v>
      </c>
      <c r="DT258" s="132">
        <f t="shared" si="456"/>
        <v>0</v>
      </c>
      <c r="DU258" s="132">
        <f t="shared" si="457"/>
        <v>0</v>
      </c>
      <c r="DV258" s="132">
        <f t="shared" si="458"/>
        <v>0</v>
      </c>
      <c r="DW258" s="132">
        <f t="shared" si="459"/>
        <v>0</v>
      </c>
      <c r="DX258" s="233">
        <f t="shared" si="460"/>
        <v>0</v>
      </c>
      <c r="DY258" s="231" t="b">
        <f t="shared" si="497"/>
        <v>0</v>
      </c>
      <c r="DZ258" s="163"/>
      <c r="EA258" s="226" t="str">
        <f t="shared" si="498"/>
        <v/>
      </c>
      <c r="EB258" s="178" t="str">
        <f t="shared" si="499"/>
        <v/>
      </c>
      <c r="EC258" s="178" t="str">
        <f t="shared" si="500"/>
        <v/>
      </c>
      <c r="ED258" s="178" t="str">
        <f t="shared" si="501"/>
        <v/>
      </c>
      <c r="EE258" s="178" t="str">
        <f t="shared" si="502"/>
        <v/>
      </c>
      <c r="EF258" s="178" t="str">
        <f t="shared" si="503"/>
        <v/>
      </c>
      <c r="EG258" s="178" t="str">
        <f t="shared" si="504"/>
        <v/>
      </c>
      <c r="EH258" s="178" t="str">
        <f t="shared" si="505"/>
        <v/>
      </c>
      <c r="EI258" s="178" t="str">
        <f t="shared" si="506"/>
        <v/>
      </c>
      <c r="EJ258" s="227" t="str">
        <f t="shared" si="507"/>
        <v/>
      </c>
      <c r="EK258" s="230" t="str">
        <f t="shared" si="461"/>
        <v/>
      </c>
      <c r="EL258" s="177" t="str">
        <f t="shared" si="462"/>
        <v/>
      </c>
      <c r="EM258" s="177" t="str">
        <f t="shared" si="463"/>
        <v/>
      </c>
      <c r="EN258" s="177" t="str">
        <f t="shared" si="464"/>
        <v/>
      </c>
      <c r="EO258" s="177" t="str">
        <f t="shared" si="465"/>
        <v/>
      </c>
      <c r="EP258" s="177" t="str">
        <f t="shared" si="466"/>
        <v/>
      </c>
      <c r="EQ258" s="177" t="str">
        <f t="shared" si="467"/>
        <v/>
      </c>
      <c r="ER258" s="177" t="str">
        <f t="shared" si="468"/>
        <v/>
      </c>
      <c r="ES258" s="177" t="str">
        <f t="shared" si="469"/>
        <v/>
      </c>
      <c r="ET258" s="177" t="str">
        <f t="shared" si="470"/>
        <v/>
      </c>
      <c r="EU258" s="229" t="e">
        <f t="shared" si="471"/>
        <v>#VALUE!</v>
      </c>
      <c r="EV258" s="27" t="e">
        <f t="shared" si="472"/>
        <v>#VALUE!</v>
      </c>
      <c r="EW258" s="27" t="e">
        <f t="shared" si="473"/>
        <v>#VALUE!</v>
      </c>
      <c r="EX258" s="28" t="e">
        <f t="shared" si="474"/>
        <v>#VALUE!</v>
      </c>
      <c r="EY258" s="28" t="e">
        <f t="shared" si="475"/>
        <v>#VALUE!</v>
      </c>
      <c r="EZ258" s="28" t="b">
        <f t="shared" si="476"/>
        <v>0</v>
      </c>
      <c r="FA258" s="176" t="str">
        <f t="shared" si="477"/>
        <v/>
      </c>
      <c r="FB258" s="27" t="e" cm="1">
        <f t="array" aca="1" ref="FB258" ca="1">TEXT(RIGHT(10-RIGHT(SUM(INDEX(1*(MID(MID(C258,1,1)*2,ROW(INDIRECT("1:"&amp;LEN(MID(C258,1,1)*2))),1)),,))+MID(C258,2,1)+
SUM(INDEX(1*(MID(MID(C258,3,1)*2,ROW(INDIRECT("1:"&amp;LEN(MID(C258,3,1)*2))),1)),,))+MID(C258,4,1)+
SUM(INDEX(1*(MID(MID(C258,5,1)*2,ROW(INDIRECT("1:"&amp;LEN(MID(C258,5,1)*2))),1)),,))+MID(C258,6,1)+
SUM(INDEX(1*(MID(MID(C258,8,1)*2,ROW(INDIRECT("1:"&amp;LEN(MID(C258,8,1)*2))),1)),,))+MID(C258,9,1)+
SUM(INDEX(1*(MID(MID(C258,10,1)*2,ROW(INDIRECT("1:"&amp;LEN(MID(C258,10,1)*2))),1)),,)),1),1),"0")</f>
        <v>#VALUE!</v>
      </c>
      <c r="FC258" s="27" t="str">
        <f t="shared" si="478"/>
        <v/>
      </c>
      <c r="FD258" s="29" t="b">
        <f t="shared" si="479"/>
        <v>0</v>
      </c>
      <c r="FE258" s="112" t="b">
        <f>IFERROR(MATCH(D258,'Avtal för korttidsarbete'!$G$13:$G$1012,0),TRUE)</f>
        <v>1</v>
      </c>
      <c r="FF258" s="112" t="b">
        <f t="shared" si="508"/>
        <v>0</v>
      </c>
      <c r="FG258" s="113" t="str" cm="1">
        <f t="array" ref="FG258">IF(FE258=TRUE,"x",INDEX('Avtal för korttidsarbete'!$E$13:$E$1012,$FE258))</f>
        <v>x</v>
      </c>
      <c r="FH258" s="113" t="str" cm="1">
        <f t="array" ref="FH258">IF(FE258=TRUE,"x",INDEX('Avtal för korttidsarbete'!$F$13:$F$1012,$FE258))</f>
        <v>x</v>
      </c>
      <c r="FI258" s="112" t="b">
        <f t="shared" si="509"/>
        <v>0</v>
      </c>
      <c r="FJ258" s="135">
        <f t="shared" si="510"/>
        <v>44166</v>
      </c>
      <c r="FK258" s="135">
        <f t="shared" si="511"/>
        <v>44377</v>
      </c>
      <c r="FL258" s="112" t="b">
        <f t="shared" si="512"/>
        <v>0</v>
      </c>
      <c r="FM258" s="113">
        <f t="shared" si="513"/>
        <v>44166</v>
      </c>
      <c r="FN258" s="135">
        <f t="shared" si="514"/>
        <v>44377</v>
      </c>
      <c r="FO258" s="148" t="b">
        <f>IFERROR(INDEX('Avtal för korttidsarbete'!R:R,MATCH(D258,'Avtal för korttidsarbete'!$G:$G,0)),TRUE)</f>
        <v>1</v>
      </c>
      <c r="FP258" s="135" t="str">
        <f>IF(FO258,"-",INDEX('Avtal för korttidsarbete'!$D:$D,MATCH(D258,'Avtal för korttidsarbete'!$G:$G,0)))</f>
        <v>-</v>
      </c>
      <c r="FQ258" s="113" t="b">
        <f>IFERROR(G258&gt;INDEX(Uppsägningar!E:E,MATCH(C258,Uppsägningar!C:C,0)),FALSE)</f>
        <v>0</v>
      </c>
    </row>
    <row r="259" spans="1:173" x14ac:dyDescent="0.25">
      <c r="A259" s="19">
        <v>243</v>
      </c>
      <c r="B259" s="20"/>
      <c r="C259" s="183"/>
      <c r="D259" s="66"/>
      <c r="E259" s="212">
        <f>IFERROR(INDEX(Admin!$C$7:$C$10,MATCH(FP259,TblNivåValTExt,0)),0)</f>
        <v>0</v>
      </c>
      <c r="F259" s="1"/>
      <c r="G259" s="1"/>
      <c r="H259" s="78"/>
      <c r="I259" s="181"/>
      <c r="J259" s="181"/>
      <c r="K259" s="182"/>
      <c r="L259" s="182"/>
      <c r="M259" s="181"/>
      <c r="N259" s="181"/>
      <c r="O259" s="181"/>
      <c r="P259" s="182"/>
      <c r="Q259" s="182"/>
      <c r="R259" s="181"/>
      <c r="S259" s="181"/>
      <c r="T259" s="181"/>
      <c r="U259" s="182"/>
      <c r="V259" s="182"/>
      <c r="W259" s="181"/>
      <c r="X259" s="181"/>
      <c r="Y259" s="181"/>
      <c r="Z259" s="182"/>
      <c r="AA259" s="182"/>
      <c r="AB259" s="181"/>
      <c r="AC259" s="181"/>
      <c r="AD259" s="181"/>
      <c r="AE259" s="182"/>
      <c r="AF259" s="182"/>
      <c r="AG259" s="181"/>
      <c r="AH259" s="181"/>
      <c r="AI259" s="181"/>
      <c r="AJ259" s="182"/>
      <c r="AK259" s="182"/>
      <c r="AL259" s="181"/>
      <c r="AM259" s="181"/>
      <c r="AN259" s="181"/>
      <c r="AO259" s="182"/>
      <c r="AP259" s="182"/>
      <c r="AQ259" s="181"/>
      <c r="AR259" s="181"/>
      <c r="AS259" s="181"/>
      <c r="AT259" s="182"/>
      <c r="AU259" s="182"/>
      <c r="AV259" s="181"/>
      <c r="AW259" s="181"/>
      <c r="AX259" s="181"/>
      <c r="AY259" s="182"/>
      <c r="AZ259" s="182"/>
      <c r="BA259" s="181"/>
      <c r="BB259" s="181"/>
      <c r="BC259" s="181"/>
      <c r="BD259" s="182"/>
      <c r="BE259" s="182"/>
      <c r="BF259" s="181"/>
      <c r="BG259" s="180">
        <f t="shared" si="480"/>
        <v>0</v>
      </c>
      <c r="BH259" s="116" t="str">
        <f t="shared" si="481"/>
        <v/>
      </c>
      <c r="BI259" s="80" t="b">
        <f t="shared" si="429"/>
        <v>0</v>
      </c>
      <c r="BJ259" s="80" t="str">
        <f t="shared" si="430"/>
        <v/>
      </c>
      <c r="BK259" s="80" t="b">
        <f t="shared" si="482"/>
        <v>0</v>
      </c>
      <c r="BL259" s="13" t="str">
        <f t="shared" si="431"/>
        <v/>
      </c>
      <c r="BM259" s="13" t="b">
        <f t="shared" si="483"/>
        <v>0</v>
      </c>
      <c r="BN259" s="35" t="str">
        <f t="shared" si="432"/>
        <v/>
      </c>
      <c r="BO259" s="13" t="b">
        <f t="shared" si="433"/>
        <v>0</v>
      </c>
      <c r="BP259" s="35" t="str">
        <f t="shared" si="434"/>
        <v/>
      </c>
      <c r="BQ259" s="13" t="b">
        <f t="shared" si="435"/>
        <v>0</v>
      </c>
      <c r="BR259" s="35" t="str">
        <f t="shared" si="436"/>
        <v/>
      </c>
      <c r="BS259" s="35" t="b">
        <f t="shared" si="437"/>
        <v>0</v>
      </c>
      <c r="BT259" s="35" t="str">
        <f t="shared" si="438"/>
        <v/>
      </c>
      <c r="BU259" s="35" t="b">
        <f t="shared" si="439"/>
        <v>0</v>
      </c>
      <c r="BV259" s="35" t="str">
        <f t="shared" si="440"/>
        <v/>
      </c>
      <c r="BW259" s="13" t="b">
        <f t="shared" si="515"/>
        <v>0</v>
      </c>
      <c r="BX259" s="35" t="str">
        <f t="shared" si="441"/>
        <v/>
      </c>
      <c r="BY259" s="265" t="b">
        <f t="shared" si="484"/>
        <v>0</v>
      </c>
      <c r="BZ259" s="35" t="str">
        <f t="shared" si="442"/>
        <v/>
      </c>
      <c r="CA259" s="265" t="b">
        <f t="shared" si="485"/>
        <v>0</v>
      </c>
      <c r="CB259" s="35" t="str">
        <f t="shared" si="443"/>
        <v/>
      </c>
      <c r="CC259" s="272" t="b">
        <f t="shared" si="486"/>
        <v>0</v>
      </c>
      <c r="CD259" s="35" t="str">
        <f t="shared" si="444"/>
        <v/>
      </c>
      <c r="CE259" s="13" t="b">
        <f t="shared" si="445"/>
        <v>0</v>
      </c>
      <c r="CF259" s="35" t="str">
        <f t="shared" si="446"/>
        <v/>
      </c>
      <c r="CG259" s="179">
        <f t="shared" si="447"/>
        <v>0</v>
      </c>
      <c r="CH259" s="179">
        <f t="shared" si="448"/>
        <v>0</v>
      </c>
      <c r="CI259" s="218">
        <f t="shared" si="487"/>
        <v>0</v>
      </c>
      <c r="CJ259" s="218">
        <f t="shared" si="488"/>
        <v>0</v>
      </c>
      <c r="CK259" s="218">
        <f t="shared" si="489"/>
        <v>0</v>
      </c>
      <c r="CL259" s="218">
        <f t="shared" si="490"/>
        <v>0</v>
      </c>
      <c r="CM259" s="218">
        <f t="shared" si="491"/>
        <v>0</v>
      </c>
      <c r="CN259" s="218">
        <f t="shared" si="492"/>
        <v>0</v>
      </c>
      <c r="CO259" s="218">
        <f t="shared" si="493"/>
        <v>0</v>
      </c>
      <c r="CP259" s="218">
        <f t="shared" si="494"/>
        <v>0</v>
      </c>
      <c r="CQ259" s="218">
        <f t="shared" si="495"/>
        <v>0</v>
      </c>
      <c r="CR259" s="218">
        <f t="shared" si="496"/>
        <v>0</v>
      </c>
      <c r="CS259" s="14">
        <f t="shared" si="449"/>
        <v>0</v>
      </c>
      <c r="CT259" s="236">
        <f t="shared" si="450"/>
        <v>0</v>
      </c>
      <c r="CU259" s="237">
        <f t="shared" si="524"/>
        <v>0</v>
      </c>
      <c r="CV259" s="16">
        <f t="shared" si="524"/>
        <v>0</v>
      </c>
      <c r="CW259" s="16">
        <f t="shared" si="524"/>
        <v>0</v>
      </c>
      <c r="CX259" s="16">
        <f t="shared" si="524"/>
        <v>0</v>
      </c>
      <c r="CY259" s="16">
        <f t="shared" si="524"/>
        <v>0</v>
      </c>
      <c r="CZ259" s="16">
        <f t="shared" si="524"/>
        <v>0</v>
      </c>
      <c r="DA259" s="16">
        <f t="shared" si="524"/>
        <v>0</v>
      </c>
      <c r="DB259" s="16">
        <f t="shared" si="524"/>
        <v>0</v>
      </c>
      <c r="DC259" s="16">
        <f t="shared" si="524"/>
        <v>0</v>
      </c>
      <c r="DD259" s="238">
        <f t="shared" si="524"/>
        <v>0</v>
      </c>
      <c r="DE259" s="232">
        <f t="shared" si="525"/>
        <v>0</v>
      </c>
      <c r="DF259" s="132">
        <f t="shared" si="525"/>
        <v>0</v>
      </c>
      <c r="DG259" s="132">
        <f t="shared" si="525"/>
        <v>0</v>
      </c>
      <c r="DH259" s="132">
        <f t="shared" si="525"/>
        <v>0</v>
      </c>
      <c r="DI259" s="132">
        <f t="shared" si="525"/>
        <v>0</v>
      </c>
      <c r="DJ259" s="132">
        <f t="shared" si="525"/>
        <v>0</v>
      </c>
      <c r="DK259" s="132">
        <f t="shared" si="525"/>
        <v>0</v>
      </c>
      <c r="DL259" s="132">
        <f t="shared" si="525"/>
        <v>0</v>
      </c>
      <c r="DM259" s="132">
        <f t="shared" si="525"/>
        <v>0</v>
      </c>
      <c r="DN259" s="233">
        <f t="shared" si="525"/>
        <v>0</v>
      </c>
      <c r="DO259" s="232">
        <f t="shared" si="451"/>
        <v>0</v>
      </c>
      <c r="DP259" s="132">
        <f t="shared" si="452"/>
        <v>0</v>
      </c>
      <c r="DQ259" s="132">
        <f t="shared" si="453"/>
        <v>0</v>
      </c>
      <c r="DR259" s="132">
        <f t="shared" si="454"/>
        <v>0</v>
      </c>
      <c r="DS259" s="132">
        <f t="shared" si="455"/>
        <v>0</v>
      </c>
      <c r="DT259" s="132">
        <f t="shared" si="456"/>
        <v>0</v>
      </c>
      <c r="DU259" s="132">
        <f t="shared" si="457"/>
        <v>0</v>
      </c>
      <c r="DV259" s="132">
        <f t="shared" si="458"/>
        <v>0</v>
      </c>
      <c r="DW259" s="132">
        <f t="shared" si="459"/>
        <v>0</v>
      </c>
      <c r="DX259" s="233">
        <f t="shared" si="460"/>
        <v>0</v>
      </c>
      <c r="DY259" s="231" t="b">
        <f t="shared" si="497"/>
        <v>0</v>
      </c>
      <c r="DZ259" s="163"/>
      <c r="EA259" s="226" t="str">
        <f t="shared" si="498"/>
        <v/>
      </c>
      <c r="EB259" s="178" t="str">
        <f t="shared" si="499"/>
        <v/>
      </c>
      <c r="EC259" s="178" t="str">
        <f t="shared" si="500"/>
        <v/>
      </c>
      <c r="ED259" s="178" t="str">
        <f t="shared" si="501"/>
        <v/>
      </c>
      <c r="EE259" s="178" t="str">
        <f t="shared" si="502"/>
        <v/>
      </c>
      <c r="EF259" s="178" t="str">
        <f t="shared" si="503"/>
        <v/>
      </c>
      <c r="EG259" s="178" t="str">
        <f t="shared" si="504"/>
        <v/>
      </c>
      <c r="EH259" s="178" t="str">
        <f t="shared" si="505"/>
        <v/>
      </c>
      <c r="EI259" s="178" t="str">
        <f t="shared" si="506"/>
        <v/>
      </c>
      <c r="EJ259" s="227" t="str">
        <f t="shared" si="507"/>
        <v/>
      </c>
      <c r="EK259" s="230" t="str">
        <f t="shared" si="461"/>
        <v/>
      </c>
      <c r="EL259" s="177" t="str">
        <f t="shared" si="462"/>
        <v/>
      </c>
      <c r="EM259" s="177" t="str">
        <f t="shared" si="463"/>
        <v/>
      </c>
      <c r="EN259" s="177" t="str">
        <f t="shared" si="464"/>
        <v/>
      </c>
      <c r="EO259" s="177" t="str">
        <f t="shared" si="465"/>
        <v/>
      </c>
      <c r="EP259" s="177" t="str">
        <f t="shared" si="466"/>
        <v/>
      </c>
      <c r="EQ259" s="177" t="str">
        <f t="shared" si="467"/>
        <v/>
      </c>
      <c r="ER259" s="177" t="str">
        <f t="shared" si="468"/>
        <v/>
      </c>
      <c r="ES259" s="177" t="str">
        <f t="shared" si="469"/>
        <v/>
      </c>
      <c r="ET259" s="177" t="str">
        <f t="shared" si="470"/>
        <v/>
      </c>
      <c r="EU259" s="229" t="e">
        <f t="shared" si="471"/>
        <v>#VALUE!</v>
      </c>
      <c r="EV259" s="27" t="e">
        <f t="shared" si="472"/>
        <v>#VALUE!</v>
      </c>
      <c r="EW259" s="27" t="e">
        <f t="shared" si="473"/>
        <v>#VALUE!</v>
      </c>
      <c r="EX259" s="28" t="e">
        <f t="shared" si="474"/>
        <v>#VALUE!</v>
      </c>
      <c r="EY259" s="28" t="e">
        <f t="shared" si="475"/>
        <v>#VALUE!</v>
      </c>
      <c r="EZ259" s="28" t="b">
        <f t="shared" si="476"/>
        <v>0</v>
      </c>
      <c r="FA259" s="176" t="str">
        <f t="shared" si="477"/>
        <v/>
      </c>
      <c r="FB259" s="27" t="e" cm="1">
        <f t="array" aca="1" ref="FB259" ca="1">TEXT(RIGHT(10-RIGHT(SUM(INDEX(1*(MID(MID(C259,1,1)*2,ROW(INDIRECT("1:"&amp;LEN(MID(C259,1,1)*2))),1)),,))+MID(C259,2,1)+
SUM(INDEX(1*(MID(MID(C259,3,1)*2,ROW(INDIRECT("1:"&amp;LEN(MID(C259,3,1)*2))),1)),,))+MID(C259,4,1)+
SUM(INDEX(1*(MID(MID(C259,5,1)*2,ROW(INDIRECT("1:"&amp;LEN(MID(C259,5,1)*2))),1)),,))+MID(C259,6,1)+
SUM(INDEX(1*(MID(MID(C259,8,1)*2,ROW(INDIRECT("1:"&amp;LEN(MID(C259,8,1)*2))),1)),,))+MID(C259,9,1)+
SUM(INDEX(1*(MID(MID(C259,10,1)*2,ROW(INDIRECT("1:"&amp;LEN(MID(C259,10,1)*2))),1)),,)),1),1),"0")</f>
        <v>#VALUE!</v>
      </c>
      <c r="FC259" s="27" t="str">
        <f t="shared" si="478"/>
        <v/>
      </c>
      <c r="FD259" s="29" t="b">
        <f t="shared" si="479"/>
        <v>0</v>
      </c>
      <c r="FE259" s="112" t="b">
        <f>IFERROR(MATCH(D259,'Avtal för korttidsarbete'!$G$13:$G$1012,0),TRUE)</f>
        <v>1</v>
      </c>
      <c r="FF259" s="112" t="b">
        <f t="shared" si="508"/>
        <v>0</v>
      </c>
      <c r="FG259" s="113" t="str" cm="1">
        <f t="array" ref="FG259">IF(FE259=TRUE,"x",INDEX('Avtal för korttidsarbete'!$E$13:$E$1012,$FE259))</f>
        <v>x</v>
      </c>
      <c r="FH259" s="113" t="str" cm="1">
        <f t="array" ref="FH259">IF(FE259=TRUE,"x",INDEX('Avtal för korttidsarbete'!$F$13:$F$1012,$FE259))</f>
        <v>x</v>
      </c>
      <c r="FI259" s="112" t="b">
        <f t="shared" si="509"/>
        <v>0</v>
      </c>
      <c r="FJ259" s="135">
        <f t="shared" si="510"/>
        <v>44166</v>
      </c>
      <c r="FK259" s="135">
        <f t="shared" si="511"/>
        <v>44377</v>
      </c>
      <c r="FL259" s="112" t="b">
        <f t="shared" si="512"/>
        <v>0</v>
      </c>
      <c r="FM259" s="113">
        <f t="shared" si="513"/>
        <v>44166</v>
      </c>
      <c r="FN259" s="135">
        <f t="shared" si="514"/>
        <v>44377</v>
      </c>
      <c r="FO259" s="148" t="b">
        <f>IFERROR(INDEX('Avtal för korttidsarbete'!R:R,MATCH(D259,'Avtal för korttidsarbete'!$G:$G,0)),TRUE)</f>
        <v>1</v>
      </c>
      <c r="FP259" s="135" t="str">
        <f>IF(FO259,"-",INDEX('Avtal för korttidsarbete'!$D:$D,MATCH(D259,'Avtal för korttidsarbete'!$G:$G,0)))</f>
        <v>-</v>
      </c>
      <c r="FQ259" s="113" t="b">
        <f>IFERROR(G259&gt;INDEX(Uppsägningar!E:E,MATCH(C259,Uppsägningar!C:C,0)),FALSE)</f>
        <v>0</v>
      </c>
    </row>
    <row r="260" spans="1:173" x14ac:dyDescent="0.25">
      <c r="A260" s="19">
        <v>244</v>
      </c>
      <c r="B260" s="20"/>
      <c r="C260" s="183"/>
      <c r="D260" s="66"/>
      <c r="E260" s="212">
        <f>IFERROR(INDEX(Admin!$C$7:$C$10,MATCH(FP260,TblNivåValTExt,0)),0)</f>
        <v>0</v>
      </c>
      <c r="F260" s="1"/>
      <c r="G260" s="1"/>
      <c r="H260" s="78"/>
      <c r="I260" s="181"/>
      <c r="J260" s="181"/>
      <c r="K260" s="182"/>
      <c r="L260" s="182"/>
      <c r="M260" s="181"/>
      <c r="N260" s="181"/>
      <c r="O260" s="181"/>
      <c r="P260" s="182"/>
      <c r="Q260" s="182"/>
      <c r="R260" s="181"/>
      <c r="S260" s="181"/>
      <c r="T260" s="181"/>
      <c r="U260" s="182"/>
      <c r="V260" s="182"/>
      <c r="W260" s="181"/>
      <c r="X260" s="181"/>
      <c r="Y260" s="181"/>
      <c r="Z260" s="182"/>
      <c r="AA260" s="182"/>
      <c r="AB260" s="181"/>
      <c r="AC260" s="181"/>
      <c r="AD260" s="181"/>
      <c r="AE260" s="182"/>
      <c r="AF260" s="182"/>
      <c r="AG260" s="181"/>
      <c r="AH260" s="181"/>
      <c r="AI260" s="181"/>
      <c r="AJ260" s="182"/>
      <c r="AK260" s="182"/>
      <c r="AL260" s="181"/>
      <c r="AM260" s="181"/>
      <c r="AN260" s="181"/>
      <c r="AO260" s="182"/>
      <c r="AP260" s="182"/>
      <c r="AQ260" s="181"/>
      <c r="AR260" s="181"/>
      <c r="AS260" s="181"/>
      <c r="AT260" s="182"/>
      <c r="AU260" s="182"/>
      <c r="AV260" s="181"/>
      <c r="AW260" s="181"/>
      <c r="AX260" s="181"/>
      <c r="AY260" s="182"/>
      <c r="AZ260" s="182"/>
      <c r="BA260" s="181"/>
      <c r="BB260" s="181"/>
      <c r="BC260" s="181"/>
      <c r="BD260" s="182"/>
      <c r="BE260" s="182"/>
      <c r="BF260" s="181"/>
      <c r="BG260" s="180">
        <f t="shared" si="480"/>
        <v>0</v>
      </c>
      <c r="BH260" s="116" t="str">
        <f t="shared" si="481"/>
        <v/>
      </c>
      <c r="BI260" s="80" t="b">
        <f t="shared" si="429"/>
        <v>0</v>
      </c>
      <c r="BJ260" s="80" t="str">
        <f t="shared" si="430"/>
        <v/>
      </c>
      <c r="BK260" s="80" t="b">
        <f t="shared" si="482"/>
        <v>0</v>
      </c>
      <c r="BL260" s="13" t="str">
        <f t="shared" si="431"/>
        <v/>
      </c>
      <c r="BM260" s="13" t="b">
        <f t="shared" si="483"/>
        <v>0</v>
      </c>
      <c r="BN260" s="35" t="str">
        <f t="shared" si="432"/>
        <v/>
      </c>
      <c r="BO260" s="13" t="b">
        <f t="shared" si="433"/>
        <v>0</v>
      </c>
      <c r="BP260" s="35" t="str">
        <f t="shared" si="434"/>
        <v/>
      </c>
      <c r="BQ260" s="13" t="b">
        <f t="shared" si="435"/>
        <v>0</v>
      </c>
      <c r="BR260" s="35" t="str">
        <f t="shared" si="436"/>
        <v/>
      </c>
      <c r="BS260" s="35" t="b">
        <f t="shared" si="437"/>
        <v>0</v>
      </c>
      <c r="BT260" s="35" t="str">
        <f t="shared" si="438"/>
        <v/>
      </c>
      <c r="BU260" s="35" t="b">
        <f t="shared" si="439"/>
        <v>0</v>
      </c>
      <c r="BV260" s="35" t="str">
        <f t="shared" si="440"/>
        <v/>
      </c>
      <c r="BW260" s="13" t="b">
        <f t="shared" si="515"/>
        <v>0</v>
      </c>
      <c r="BX260" s="35" t="str">
        <f t="shared" si="441"/>
        <v/>
      </c>
      <c r="BY260" s="265" t="b">
        <f t="shared" si="484"/>
        <v>0</v>
      </c>
      <c r="BZ260" s="35" t="str">
        <f t="shared" si="442"/>
        <v/>
      </c>
      <c r="CA260" s="265" t="b">
        <f t="shared" si="485"/>
        <v>0</v>
      </c>
      <c r="CB260" s="35" t="str">
        <f t="shared" si="443"/>
        <v/>
      </c>
      <c r="CC260" s="272" t="b">
        <f t="shared" si="486"/>
        <v>0</v>
      </c>
      <c r="CD260" s="35" t="str">
        <f t="shared" si="444"/>
        <v/>
      </c>
      <c r="CE260" s="13" t="b">
        <f t="shared" si="445"/>
        <v>0</v>
      </c>
      <c r="CF260" s="35" t="str">
        <f t="shared" si="446"/>
        <v/>
      </c>
      <c r="CG260" s="179">
        <f t="shared" si="447"/>
        <v>0</v>
      </c>
      <c r="CH260" s="179">
        <f t="shared" si="448"/>
        <v>0</v>
      </c>
      <c r="CI260" s="218">
        <f t="shared" si="487"/>
        <v>0</v>
      </c>
      <c r="CJ260" s="218">
        <f t="shared" si="488"/>
        <v>0</v>
      </c>
      <c r="CK260" s="218">
        <f t="shared" si="489"/>
        <v>0</v>
      </c>
      <c r="CL260" s="218">
        <f t="shared" si="490"/>
        <v>0</v>
      </c>
      <c r="CM260" s="218">
        <f t="shared" si="491"/>
        <v>0</v>
      </c>
      <c r="CN260" s="218">
        <f t="shared" si="492"/>
        <v>0</v>
      </c>
      <c r="CO260" s="218">
        <f t="shared" si="493"/>
        <v>0</v>
      </c>
      <c r="CP260" s="218">
        <f t="shared" si="494"/>
        <v>0</v>
      </c>
      <c r="CQ260" s="218">
        <f t="shared" si="495"/>
        <v>0</v>
      </c>
      <c r="CR260" s="218">
        <f t="shared" si="496"/>
        <v>0</v>
      </c>
      <c r="CS260" s="14">
        <f t="shared" si="449"/>
        <v>0</v>
      </c>
      <c r="CT260" s="236">
        <f t="shared" si="450"/>
        <v>0</v>
      </c>
      <c r="CU260" s="237">
        <f t="shared" si="524"/>
        <v>0</v>
      </c>
      <c r="CV260" s="16">
        <f t="shared" si="524"/>
        <v>0</v>
      </c>
      <c r="CW260" s="16">
        <f t="shared" si="524"/>
        <v>0</v>
      </c>
      <c r="CX260" s="16">
        <f t="shared" si="524"/>
        <v>0</v>
      </c>
      <c r="CY260" s="16">
        <f t="shared" si="524"/>
        <v>0</v>
      </c>
      <c r="CZ260" s="16">
        <f t="shared" si="524"/>
        <v>0</v>
      </c>
      <c r="DA260" s="16">
        <f t="shared" si="524"/>
        <v>0</v>
      </c>
      <c r="DB260" s="16">
        <f t="shared" si="524"/>
        <v>0</v>
      </c>
      <c r="DC260" s="16">
        <f t="shared" si="524"/>
        <v>0</v>
      </c>
      <c r="DD260" s="238">
        <f t="shared" si="524"/>
        <v>0</v>
      </c>
      <c r="DE260" s="232">
        <f t="shared" si="525"/>
        <v>0</v>
      </c>
      <c r="DF260" s="132">
        <f t="shared" si="525"/>
        <v>0</v>
      </c>
      <c r="DG260" s="132">
        <f t="shared" si="525"/>
        <v>0</v>
      </c>
      <c r="DH260" s="132">
        <f t="shared" si="525"/>
        <v>0</v>
      </c>
      <c r="DI260" s="132">
        <f t="shared" si="525"/>
        <v>0</v>
      </c>
      <c r="DJ260" s="132">
        <f t="shared" si="525"/>
        <v>0</v>
      </c>
      <c r="DK260" s="132">
        <f t="shared" si="525"/>
        <v>0</v>
      </c>
      <c r="DL260" s="132">
        <f t="shared" si="525"/>
        <v>0</v>
      </c>
      <c r="DM260" s="132">
        <f t="shared" si="525"/>
        <v>0</v>
      </c>
      <c r="DN260" s="233">
        <f t="shared" si="525"/>
        <v>0</v>
      </c>
      <c r="DO260" s="232">
        <f t="shared" si="451"/>
        <v>0</v>
      </c>
      <c r="DP260" s="132">
        <f t="shared" si="452"/>
        <v>0</v>
      </c>
      <c r="DQ260" s="132">
        <f t="shared" si="453"/>
        <v>0</v>
      </c>
      <c r="DR260" s="132">
        <f t="shared" si="454"/>
        <v>0</v>
      </c>
      <c r="DS260" s="132">
        <f t="shared" si="455"/>
        <v>0</v>
      </c>
      <c r="DT260" s="132">
        <f t="shared" si="456"/>
        <v>0</v>
      </c>
      <c r="DU260" s="132">
        <f t="shared" si="457"/>
        <v>0</v>
      </c>
      <c r="DV260" s="132">
        <f t="shared" si="458"/>
        <v>0</v>
      </c>
      <c r="DW260" s="132">
        <f t="shared" si="459"/>
        <v>0</v>
      </c>
      <c r="DX260" s="233">
        <f t="shared" si="460"/>
        <v>0</v>
      </c>
      <c r="DY260" s="231" t="b">
        <f t="shared" si="497"/>
        <v>0</v>
      </c>
      <c r="DZ260" s="163"/>
      <c r="EA260" s="226" t="str">
        <f t="shared" si="498"/>
        <v/>
      </c>
      <c r="EB260" s="178" t="str">
        <f t="shared" si="499"/>
        <v/>
      </c>
      <c r="EC260" s="178" t="str">
        <f t="shared" si="500"/>
        <v/>
      </c>
      <c r="ED260" s="178" t="str">
        <f t="shared" si="501"/>
        <v/>
      </c>
      <c r="EE260" s="178" t="str">
        <f t="shared" si="502"/>
        <v/>
      </c>
      <c r="EF260" s="178" t="str">
        <f t="shared" si="503"/>
        <v/>
      </c>
      <c r="EG260" s="178" t="str">
        <f t="shared" si="504"/>
        <v/>
      </c>
      <c r="EH260" s="178" t="str">
        <f t="shared" si="505"/>
        <v/>
      </c>
      <c r="EI260" s="178" t="str">
        <f t="shared" si="506"/>
        <v/>
      </c>
      <c r="EJ260" s="227" t="str">
        <f t="shared" si="507"/>
        <v/>
      </c>
      <c r="EK260" s="230" t="str">
        <f t="shared" si="461"/>
        <v/>
      </c>
      <c r="EL260" s="177" t="str">
        <f t="shared" si="462"/>
        <v/>
      </c>
      <c r="EM260" s="177" t="str">
        <f t="shared" si="463"/>
        <v/>
      </c>
      <c r="EN260" s="177" t="str">
        <f t="shared" si="464"/>
        <v/>
      </c>
      <c r="EO260" s="177" t="str">
        <f t="shared" si="465"/>
        <v/>
      </c>
      <c r="EP260" s="177" t="str">
        <f t="shared" si="466"/>
        <v/>
      </c>
      <c r="EQ260" s="177" t="str">
        <f t="shared" si="467"/>
        <v/>
      </c>
      <c r="ER260" s="177" t="str">
        <f t="shared" si="468"/>
        <v/>
      </c>
      <c r="ES260" s="177" t="str">
        <f t="shared" si="469"/>
        <v/>
      </c>
      <c r="ET260" s="177" t="str">
        <f t="shared" si="470"/>
        <v/>
      </c>
      <c r="EU260" s="229" t="e">
        <f t="shared" si="471"/>
        <v>#VALUE!</v>
      </c>
      <c r="EV260" s="27" t="e">
        <f t="shared" si="472"/>
        <v>#VALUE!</v>
      </c>
      <c r="EW260" s="27" t="e">
        <f t="shared" si="473"/>
        <v>#VALUE!</v>
      </c>
      <c r="EX260" s="28" t="e">
        <f t="shared" si="474"/>
        <v>#VALUE!</v>
      </c>
      <c r="EY260" s="28" t="e">
        <f t="shared" si="475"/>
        <v>#VALUE!</v>
      </c>
      <c r="EZ260" s="28" t="b">
        <f t="shared" si="476"/>
        <v>0</v>
      </c>
      <c r="FA260" s="176" t="str">
        <f t="shared" si="477"/>
        <v/>
      </c>
      <c r="FB260" s="27" t="e" cm="1">
        <f t="array" aca="1" ref="FB260" ca="1">TEXT(RIGHT(10-RIGHT(SUM(INDEX(1*(MID(MID(C260,1,1)*2,ROW(INDIRECT("1:"&amp;LEN(MID(C260,1,1)*2))),1)),,))+MID(C260,2,1)+
SUM(INDEX(1*(MID(MID(C260,3,1)*2,ROW(INDIRECT("1:"&amp;LEN(MID(C260,3,1)*2))),1)),,))+MID(C260,4,1)+
SUM(INDEX(1*(MID(MID(C260,5,1)*2,ROW(INDIRECT("1:"&amp;LEN(MID(C260,5,1)*2))),1)),,))+MID(C260,6,1)+
SUM(INDEX(1*(MID(MID(C260,8,1)*2,ROW(INDIRECT("1:"&amp;LEN(MID(C260,8,1)*2))),1)),,))+MID(C260,9,1)+
SUM(INDEX(1*(MID(MID(C260,10,1)*2,ROW(INDIRECT("1:"&amp;LEN(MID(C260,10,1)*2))),1)),,)),1),1),"0")</f>
        <v>#VALUE!</v>
      </c>
      <c r="FC260" s="27" t="str">
        <f t="shared" si="478"/>
        <v/>
      </c>
      <c r="FD260" s="29" t="b">
        <f t="shared" si="479"/>
        <v>0</v>
      </c>
      <c r="FE260" s="112" t="b">
        <f>IFERROR(MATCH(D260,'Avtal för korttidsarbete'!$G$13:$G$1012,0),TRUE)</f>
        <v>1</v>
      </c>
      <c r="FF260" s="112" t="b">
        <f t="shared" si="508"/>
        <v>0</v>
      </c>
      <c r="FG260" s="113" t="str" cm="1">
        <f t="array" ref="FG260">IF(FE260=TRUE,"x",INDEX('Avtal för korttidsarbete'!$E$13:$E$1012,$FE260))</f>
        <v>x</v>
      </c>
      <c r="FH260" s="113" t="str" cm="1">
        <f t="array" ref="FH260">IF(FE260=TRUE,"x",INDEX('Avtal för korttidsarbete'!$F$13:$F$1012,$FE260))</f>
        <v>x</v>
      </c>
      <c r="FI260" s="112" t="b">
        <f t="shared" si="509"/>
        <v>0</v>
      </c>
      <c r="FJ260" s="135">
        <f t="shared" si="510"/>
        <v>44166</v>
      </c>
      <c r="FK260" s="135">
        <f t="shared" si="511"/>
        <v>44377</v>
      </c>
      <c r="FL260" s="112" t="b">
        <f t="shared" si="512"/>
        <v>0</v>
      </c>
      <c r="FM260" s="113">
        <f t="shared" si="513"/>
        <v>44166</v>
      </c>
      <c r="FN260" s="135">
        <f t="shared" si="514"/>
        <v>44377</v>
      </c>
      <c r="FO260" s="148" t="b">
        <f>IFERROR(INDEX('Avtal för korttidsarbete'!R:R,MATCH(D260,'Avtal för korttidsarbete'!$G:$G,0)),TRUE)</f>
        <v>1</v>
      </c>
      <c r="FP260" s="135" t="str">
        <f>IF(FO260,"-",INDEX('Avtal för korttidsarbete'!$D:$D,MATCH(D260,'Avtal för korttidsarbete'!$G:$G,0)))</f>
        <v>-</v>
      </c>
      <c r="FQ260" s="113" t="b">
        <f>IFERROR(G260&gt;INDEX(Uppsägningar!E:E,MATCH(C260,Uppsägningar!C:C,0)),FALSE)</f>
        <v>0</v>
      </c>
    </row>
    <row r="261" spans="1:173" x14ac:dyDescent="0.25">
      <c r="A261" s="19">
        <v>245</v>
      </c>
      <c r="B261" s="20"/>
      <c r="C261" s="183"/>
      <c r="D261" s="66"/>
      <c r="E261" s="212">
        <f>IFERROR(INDEX(Admin!$C$7:$C$10,MATCH(FP261,TblNivåValTExt,0)),0)</f>
        <v>0</v>
      </c>
      <c r="F261" s="1"/>
      <c r="G261" s="1"/>
      <c r="H261" s="78"/>
      <c r="I261" s="181"/>
      <c r="J261" s="181"/>
      <c r="K261" s="182"/>
      <c r="L261" s="182"/>
      <c r="M261" s="181"/>
      <c r="N261" s="181"/>
      <c r="O261" s="181"/>
      <c r="P261" s="182"/>
      <c r="Q261" s="182"/>
      <c r="R261" s="181"/>
      <c r="S261" s="181"/>
      <c r="T261" s="181"/>
      <c r="U261" s="182"/>
      <c r="V261" s="182"/>
      <c r="W261" s="181"/>
      <c r="X261" s="181"/>
      <c r="Y261" s="181"/>
      <c r="Z261" s="182"/>
      <c r="AA261" s="182"/>
      <c r="AB261" s="181"/>
      <c r="AC261" s="181"/>
      <c r="AD261" s="181"/>
      <c r="AE261" s="182"/>
      <c r="AF261" s="182"/>
      <c r="AG261" s="181"/>
      <c r="AH261" s="181"/>
      <c r="AI261" s="181"/>
      <c r="AJ261" s="182"/>
      <c r="AK261" s="182"/>
      <c r="AL261" s="181"/>
      <c r="AM261" s="181"/>
      <c r="AN261" s="181"/>
      <c r="AO261" s="182"/>
      <c r="AP261" s="182"/>
      <c r="AQ261" s="181"/>
      <c r="AR261" s="181"/>
      <c r="AS261" s="181"/>
      <c r="AT261" s="182"/>
      <c r="AU261" s="182"/>
      <c r="AV261" s="181"/>
      <c r="AW261" s="181"/>
      <c r="AX261" s="181"/>
      <c r="AY261" s="182"/>
      <c r="AZ261" s="182"/>
      <c r="BA261" s="181"/>
      <c r="BB261" s="181"/>
      <c r="BC261" s="181"/>
      <c r="BD261" s="182"/>
      <c r="BE261" s="182"/>
      <c r="BF261" s="181"/>
      <c r="BG261" s="180">
        <f t="shared" si="480"/>
        <v>0</v>
      </c>
      <c r="BH261" s="116" t="str">
        <f t="shared" si="481"/>
        <v/>
      </c>
      <c r="BI261" s="80" t="b">
        <f t="shared" si="429"/>
        <v>0</v>
      </c>
      <c r="BJ261" s="80" t="str">
        <f t="shared" si="430"/>
        <v/>
      </c>
      <c r="BK261" s="80" t="b">
        <f t="shared" si="482"/>
        <v>0</v>
      </c>
      <c r="BL261" s="13" t="str">
        <f t="shared" si="431"/>
        <v/>
      </c>
      <c r="BM261" s="13" t="b">
        <f t="shared" si="483"/>
        <v>0</v>
      </c>
      <c r="BN261" s="35" t="str">
        <f t="shared" si="432"/>
        <v/>
      </c>
      <c r="BO261" s="13" t="b">
        <f t="shared" si="433"/>
        <v>0</v>
      </c>
      <c r="BP261" s="35" t="str">
        <f t="shared" si="434"/>
        <v/>
      </c>
      <c r="BQ261" s="13" t="b">
        <f t="shared" si="435"/>
        <v>0</v>
      </c>
      <c r="BR261" s="35" t="str">
        <f t="shared" si="436"/>
        <v/>
      </c>
      <c r="BS261" s="35" t="b">
        <f t="shared" si="437"/>
        <v>0</v>
      </c>
      <c r="BT261" s="35" t="str">
        <f t="shared" si="438"/>
        <v/>
      </c>
      <c r="BU261" s="35" t="b">
        <f t="shared" si="439"/>
        <v>0</v>
      </c>
      <c r="BV261" s="35" t="str">
        <f t="shared" si="440"/>
        <v/>
      </c>
      <c r="BW261" s="13" t="b">
        <f t="shared" si="515"/>
        <v>0</v>
      </c>
      <c r="BX261" s="35" t="str">
        <f t="shared" si="441"/>
        <v/>
      </c>
      <c r="BY261" s="265" t="b">
        <f t="shared" si="484"/>
        <v>0</v>
      </c>
      <c r="BZ261" s="35" t="str">
        <f t="shared" si="442"/>
        <v/>
      </c>
      <c r="CA261" s="265" t="b">
        <f t="shared" si="485"/>
        <v>0</v>
      </c>
      <c r="CB261" s="35" t="str">
        <f t="shared" si="443"/>
        <v/>
      </c>
      <c r="CC261" s="272" t="b">
        <f t="shared" si="486"/>
        <v>0</v>
      </c>
      <c r="CD261" s="35" t="str">
        <f t="shared" si="444"/>
        <v/>
      </c>
      <c r="CE261" s="13" t="b">
        <f t="shared" si="445"/>
        <v>0</v>
      </c>
      <c r="CF261" s="35" t="str">
        <f t="shared" si="446"/>
        <v/>
      </c>
      <c r="CG261" s="179">
        <f t="shared" si="447"/>
        <v>0</v>
      </c>
      <c r="CH261" s="179">
        <f t="shared" si="448"/>
        <v>0</v>
      </c>
      <c r="CI261" s="218">
        <f t="shared" si="487"/>
        <v>0</v>
      </c>
      <c r="CJ261" s="218">
        <f t="shared" si="488"/>
        <v>0</v>
      </c>
      <c r="CK261" s="218">
        <f t="shared" si="489"/>
        <v>0</v>
      </c>
      <c r="CL261" s="218">
        <f t="shared" si="490"/>
        <v>0</v>
      </c>
      <c r="CM261" s="218">
        <f t="shared" si="491"/>
        <v>0</v>
      </c>
      <c r="CN261" s="218">
        <f t="shared" si="492"/>
        <v>0</v>
      </c>
      <c r="CO261" s="218">
        <f t="shared" si="493"/>
        <v>0</v>
      </c>
      <c r="CP261" s="218">
        <f t="shared" si="494"/>
        <v>0</v>
      </c>
      <c r="CQ261" s="218">
        <f t="shared" si="495"/>
        <v>0</v>
      </c>
      <c r="CR261" s="218">
        <f t="shared" si="496"/>
        <v>0</v>
      </c>
      <c r="CS261" s="14">
        <f t="shared" si="449"/>
        <v>0</v>
      </c>
      <c r="CT261" s="236">
        <f t="shared" si="450"/>
        <v>0</v>
      </c>
      <c r="CU261" s="237">
        <f t="shared" si="524"/>
        <v>0</v>
      </c>
      <c r="CV261" s="16">
        <f t="shared" si="524"/>
        <v>0</v>
      </c>
      <c r="CW261" s="16">
        <f t="shared" si="524"/>
        <v>0</v>
      </c>
      <c r="CX261" s="16">
        <f t="shared" si="524"/>
        <v>0</v>
      </c>
      <c r="CY261" s="16">
        <f t="shared" si="524"/>
        <v>0</v>
      </c>
      <c r="CZ261" s="16">
        <f t="shared" si="524"/>
        <v>0</v>
      </c>
      <c r="DA261" s="16">
        <f t="shared" si="524"/>
        <v>0</v>
      </c>
      <c r="DB261" s="16">
        <f t="shared" si="524"/>
        <v>0</v>
      </c>
      <c r="DC261" s="16">
        <f t="shared" si="524"/>
        <v>0</v>
      </c>
      <c r="DD261" s="238">
        <f t="shared" si="524"/>
        <v>0</v>
      </c>
      <c r="DE261" s="232">
        <f t="shared" si="525"/>
        <v>0</v>
      </c>
      <c r="DF261" s="132">
        <f t="shared" si="525"/>
        <v>0</v>
      </c>
      <c r="DG261" s="132">
        <f t="shared" si="525"/>
        <v>0</v>
      </c>
      <c r="DH261" s="132">
        <f t="shared" si="525"/>
        <v>0</v>
      </c>
      <c r="DI261" s="132">
        <f t="shared" si="525"/>
        <v>0</v>
      </c>
      <c r="DJ261" s="132">
        <f t="shared" si="525"/>
        <v>0</v>
      </c>
      <c r="DK261" s="132">
        <f t="shared" si="525"/>
        <v>0</v>
      </c>
      <c r="DL261" s="132">
        <f t="shared" si="525"/>
        <v>0</v>
      </c>
      <c r="DM261" s="132">
        <f t="shared" si="525"/>
        <v>0</v>
      </c>
      <c r="DN261" s="233">
        <f t="shared" si="525"/>
        <v>0</v>
      </c>
      <c r="DO261" s="232">
        <f t="shared" si="451"/>
        <v>0</v>
      </c>
      <c r="DP261" s="132">
        <f t="shared" si="452"/>
        <v>0</v>
      </c>
      <c r="DQ261" s="132">
        <f t="shared" si="453"/>
        <v>0</v>
      </c>
      <c r="DR261" s="132">
        <f t="shared" si="454"/>
        <v>0</v>
      </c>
      <c r="DS261" s="132">
        <f t="shared" si="455"/>
        <v>0</v>
      </c>
      <c r="DT261" s="132">
        <f t="shared" si="456"/>
        <v>0</v>
      </c>
      <c r="DU261" s="132">
        <f t="shared" si="457"/>
        <v>0</v>
      </c>
      <c r="DV261" s="132">
        <f t="shared" si="458"/>
        <v>0</v>
      </c>
      <c r="DW261" s="132">
        <f t="shared" si="459"/>
        <v>0</v>
      </c>
      <c r="DX261" s="233">
        <f t="shared" si="460"/>
        <v>0</v>
      </c>
      <c r="DY261" s="231" t="b">
        <f t="shared" si="497"/>
        <v>0</v>
      </c>
      <c r="DZ261" s="163"/>
      <c r="EA261" s="226" t="str">
        <f t="shared" si="498"/>
        <v/>
      </c>
      <c r="EB261" s="178" t="str">
        <f t="shared" si="499"/>
        <v/>
      </c>
      <c r="EC261" s="178" t="str">
        <f t="shared" si="500"/>
        <v/>
      </c>
      <c r="ED261" s="178" t="str">
        <f t="shared" si="501"/>
        <v/>
      </c>
      <c r="EE261" s="178" t="str">
        <f t="shared" si="502"/>
        <v/>
      </c>
      <c r="EF261" s="178" t="str">
        <f t="shared" si="503"/>
        <v/>
      </c>
      <c r="EG261" s="178" t="str">
        <f t="shared" si="504"/>
        <v/>
      </c>
      <c r="EH261" s="178" t="str">
        <f t="shared" si="505"/>
        <v/>
      </c>
      <c r="EI261" s="178" t="str">
        <f t="shared" si="506"/>
        <v/>
      </c>
      <c r="EJ261" s="227" t="str">
        <f t="shared" si="507"/>
        <v/>
      </c>
      <c r="EK261" s="230" t="str">
        <f t="shared" si="461"/>
        <v/>
      </c>
      <c r="EL261" s="177" t="str">
        <f t="shared" si="462"/>
        <v/>
      </c>
      <c r="EM261" s="177" t="str">
        <f t="shared" si="463"/>
        <v/>
      </c>
      <c r="EN261" s="177" t="str">
        <f t="shared" si="464"/>
        <v/>
      </c>
      <c r="EO261" s="177" t="str">
        <f t="shared" si="465"/>
        <v/>
      </c>
      <c r="EP261" s="177" t="str">
        <f t="shared" si="466"/>
        <v/>
      </c>
      <c r="EQ261" s="177" t="str">
        <f t="shared" si="467"/>
        <v/>
      </c>
      <c r="ER261" s="177" t="str">
        <f t="shared" si="468"/>
        <v/>
      </c>
      <c r="ES261" s="177" t="str">
        <f t="shared" si="469"/>
        <v/>
      </c>
      <c r="ET261" s="177" t="str">
        <f t="shared" si="470"/>
        <v/>
      </c>
      <c r="EU261" s="229" t="e">
        <f t="shared" si="471"/>
        <v>#VALUE!</v>
      </c>
      <c r="EV261" s="27" t="e">
        <f t="shared" si="472"/>
        <v>#VALUE!</v>
      </c>
      <c r="EW261" s="27" t="e">
        <f t="shared" si="473"/>
        <v>#VALUE!</v>
      </c>
      <c r="EX261" s="28" t="e">
        <f t="shared" si="474"/>
        <v>#VALUE!</v>
      </c>
      <c r="EY261" s="28" t="e">
        <f t="shared" si="475"/>
        <v>#VALUE!</v>
      </c>
      <c r="EZ261" s="28" t="b">
        <f t="shared" si="476"/>
        <v>0</v>
      </c>
      <c r="FA261" s="176" t="str">
        <f t="shared" si="477"/>
        <v/>
      </c>
      <c r="FB261" s="27" t="e" cm="1">
        <f t="array" aca="1" ref="FB261" ca="1">TEXT(RIGHT(10-RIGHT(SUM(INDEX(1*(MID(MID(C261,1,1)*2,ROW(INDIRECT("1:"&amp;LEN(MID(C261,1,1)*2))),1)),,))+MID(C261,2,1)+
SUM(INDEX(1*(MID(MID(C261,3,1)*2,ROW(INDIRECT("1:"&amp;LEN(MID(C261,3,1)*2))),1)),,))+MID(C261,4,1)+
SUM(INDEX(1*(MID(MID(C261,5,1)*2,ROW(INDIRECT("1:"&amp;LEN(MID(C261,5,1)*2))),1)),,))+MID(C261,6,1)+
SUM(INDEX(1*(MID(MID(C261,8,1)*2,ROW(INDIRECT("1:"&amp;LEN(MID(C261,8,1)*2))),1)),,))+MID(C261,9,1)+
SUM(INDEX(1*(MID(MID(C261,10,1)*2,ROW(INDIRECT("1:"&amp;LEN(MID(C261,10,1)*2))),1)),,)),1),1),"0")</f>
        <v>#VALUE!</v>
      </c>
      <c r="FC261" s="27" t="str">
        <f t="shared" si="478"/>
        <v/>
      </c>
      <c r="FD261" s="29" t="b">
        <f t="shared" si="479"/>
        <v>0</v>
      </c>
      <c r="FE261" s="112" t="b">
        <f>IFERROR(MATCH(D261,'Avtal för korttidsarbete'!$G$13:$G$1012,0),TRUE)</f>
        <v>1</v>
      </c>
      <c r="FF261" s="112" t="b">
        <f t="shared" si="508"/>
        <v>0</v>
      </c>
      <c r="FG261" s="113" t="str" cm="1">
        <f t="array" ref="FG261">IF(FE261=TRUE,"x",INDEX('Avtal för korttidsarbete'!$E$13:$E$1012,$FE261))</f>
        <v>x</v>
      </c>
      <c r="FH261" s="113" t="str" cm="1">
        <f t="array" ref="FH261">IF(FE261=TRUE,"x",INDEX('Avtal för korttidsarbete'!$F$13:$F$1012,$FE261))</f>
        <v>x</v>
      </c>
      <c r="FI261" s="112" t="b">
        <f t="shared" si="509"/>
        <v>0</v>
      </c>
      <c r="FJ261" s="135">
        <f t="shared" si="510"/>
        <v>44166</v>
      </c>
      <c r="FK261" s="135">
        <f t="shared" si="511"/>
        <v>44377</v>
      </c>
      <c r="FL261" s="112" t="b">
        <f t="shared" si="512"/>
        <v>0</v>
      </c>
      <c r="FM261" s="113">
        <f t="shared" si="513"/>
        <v>44166</v>
      </c>
      <c r="FN261" s="135">
        <f t="shared" si="514"/>
        <v>44377</v>
      </c>
      <c r="FO261" s="148" t="b">
        <f>IFERROR(INDEX('Avtal för korttidsarbete'!R:R,MATCH(D261,'Avtal för korttidsarbete'!$G:$G,0)),TRUE)</f>
        <v>1</v>
      </c>
      <c r="FP261" s="135" t="str">
        <f>IF(FO261,"-",INDEX('Avtal för korttidsarbete'!$D:$D,MATCH(D261,'Avtal för korttidsarbete'!$G:$G,0)))</f>
        <v>-</v>
      </c>
      <c r="FQ261" s="113" t="b">
        <f>IFERROR(G261&gt;INDEX(Uppsägningar!E:E,MATCH(C261,Uppsägningar!C:C,0)),FALSE)</f>
        <v>0</v>
      </c>
    </row>
    <row r="262" spans="1:173" x14ac:dyDescent="0.25">
      <c r="A262" s="19">
        <v>246</v>
      </c>
      <c r="B262" s="20"/>
      <c r="C262" s="183"/>
      <c r="D262" s="66"/>
      <c r="E262" s="212">
        <f>IFERROR(INDEX(Admin!$C$7:$C$10,MATCH(FP262,TblNivåValTExt,0)),0)</f>
        <v>0</v>
      </c>
      <c r="F262" s="1"/>
      <c r="G262" s="1"/>
      <c r="H262" s="78"/>
      <c r="I262" s="181"/>
      <c r="J262" s="181"/>
      <c r="K262" s="182"/>
      <c r="L262" s="182"/>
      <c r="M262" s="181"/>
      <c r="N262" s="181"/>
      <c r="O262" s="181"/>
      <c r="P262" s="182"/>
      <c r="Q262" s="182"/>
      <c r="R262" s="181"/>
      <c r="S262" s="181"/>
      <c r="T262" s="181"/>
      <c r="U262" s="182"/>
      <c r="V262" s="182"/>
      <c r="W262" s="181"/>
      <c r="X262" s="181"/>
      <c r="Y262" s="181"/>
      <c r="Z262" s="182"/>
      <c r="AA262" s="182"/>
      <c r="AB262" s="181"/>
      <c r="AC262" s="181"/>
      <c r="AD262" s="181"/>
      <c r="AE262" s="182"/>
      <c r="AF262" s="182"/>
      <c r="AG262" s="181"/>
      <c r="AH262" s="181"/>
      <c r="AI262" s="181"/>
      <c r="AJ262" s="182"/>
      <c r="AK262" s="182"/>
      <c r="AL262" s="181"/>
      <c r="AM262" s="181"/>
      <c r="AN262" s="181"/>
      <c r="AO262" s="182"/>
      <c r="AP262" s="182"/>
      <c r="AQ262" s="181"/>
      <c r="AR262" s="181"/>
      <c r="AS262" s="181"/>
      <c r="AT262" s="182"/>
      <c r="AU262" s="182"/>
      <c r="AV262" s="181"/>
      <c r="AW262" s="181"/>
      <c r="AX262" s="181"/>
      <c r="AY262" s="182"/>
      <c r="AZ262" s="182"/>
      <c r="BA262" s="181"/>
      <c r="BB262" s="181"/>
      <c r="BC262" s="181"/>
      <c r="BD262" s="182"/>
      <c r="BE262" s="182"/>
      <c r="BF262" s="181"/>
      <c r="BG262" s="180">
        <f t="shared" si="480"/>
        <v>0</v>
      </c>
      <c r="BH262" s="116" t="str">
        <f t="shared" si="481"/>
        <v/>
      </c>
      <c r="BI262" s="80" t="b">
        <f t="shared" si="429"/>
        <v>0</v>
      </c>
      <c r="BJ262" s="80" t="str">
        <f t="shared" si="430"/>
        <v/>
      </c>
      <c r="BK262" s="80" t="b">
        <f t="shared" si="482"/>
        <v>0</v>
      </c>
      <c r="BL262" s="13" t="str">
        <f t="shared" si="431"/>
        <v/>
      </c>
      <c r="BM262" s="13" t="b">
        <f t="shared" si="483"/>
        <v>0</v>
      </c>
      <c r="BN262" s="35" t="str">
        <f t="shared" si="432"/>
        <v/>
      </c>
      <c r="BO262" s="13" t="b">
        <f t="shared" si="433"/>
        <v>0</v>
      </c>
      <c r="BP262" s="35" t="str">
        <f t="shared" si="434"/>
        <v/>
      </c>
      <c r="BQ262" s="13" t="b">
        <f t="shared" si="435"/>
        <v>0</v>
      </c>
      <c r="BR262" s="35" t="str">
        <f t="shared" si="436"/>
        <v/>
      </c>
      <c r="BS262" s="35" t="b">
        <f t="shared" si="437"/>
        <v>0</v>
      </c>
      <c r="BT262" s="35" t="str">
        <f t="shared" si="438"/>
        <v/>
      </c>
      <c r="BU262" s="35" t="b">
        <f t="shared" si="439"/>
        <v>0</v>
      </c>
      <c r="BV262" s="35" t="str">
        <f t="shared" si="440"/>
        <v/>
      </c>
      <c r="BW262" s="13" t="b">
        <f t="shared" si="515"/>
        <v>0</v>
      </c>
      <c r="BX262" s="35" t="str">
        <f t="shared" si="441"/>
        <v/>
      </c>
      <c r="BY262" s="265" t="b">
        <f t="shared" si="484"/>
        <v>0</v>
      </c>
      <c r="BZ262" s="35" t="str">
        <f t="shared" si="442"/>
        <v/>
      </c>
      <c r="CA262" s="265" t="b">
        <f t="shared" si="485"/>
        <v>0</v>
      </c>
      <c r="CB262" s="35" t="str">
        <f t="shared" si="443"/>
        <v/>
      </c>
      <c r="CC262" s="272" t="b">
        <f t="shared" si="486"/>
        <v>0</v>
      </c>
      <c r="CD262" s="35" t="str">
        <f t="shared" si="444"/>
        <v/>
      </c>
      <c r="CE262" s="13" t="b">
        <f t="shared" si="445"/>
        <v>0</v>
      </c>
      <c r="CF262" s="35" t="str">
        <f t="shared" si="446"/>
        <v/>
      </c>
      <c r="CG262" s="179">
        <f t="shared" si="447"/>
        <v>0</v>
      </c>
      <c r="CH262" s="179">
        <f t="shared" si="448"/>
        <v>0</v>
      </c>
      <c r="CI262" s="218">
        <f t="shared" si="487"/>
        <v>0</v>
      </c>
      <c r="CJ262" s="218">
        <f t="shared" si="488"/>
        <v>0</v>
      </c>
      <c r="CK262" s="218">
        <f t="shared" si="489"/>
        <v>0</v>
      </c>
      <c r="CL262" s="218">
        <f t="shared" si="490"/>
        <v>0</v>
      </c>
      <c r="CM262" s="218">
        <f t="shared" si="491"/>
        <v>0</v>
      </c>
      <c r="CN262" s="218">
        <f t="shared" si="492"/>
        <v>0</v>
      </c>
      <c r="CO262" s="218">
        <f t="shared" si="493"/>
        <v>0</v>
      </c>
      <c r="CP262" s="218">
        <f t="shared" si="494"/>
        <v>0</v>
      </c>
      <c r="CQ262" s="218">
        <f t="shared" si="495"/>
        <v>0</v>
      </c>
      <c r="CR262" s="218">
        <f t="shared" si="496"/>
        <v>0</v>
      </c>
      <c r="CS262" s="14">
        <f t="shared" si="449"/>
        <v>0</v>
      </c>
      <c r="CT262" s="236">
        <f t="shared" si="450"/>
        <v>0</v>
      </c>
      <c r="CU262" s="237">
        <f t="shared" si="524"/>
        <v>0</v>
      </c>
      <c r="CV262" s="16">
        <f t="shared" si="524"/>
        <v>0</v>
      </c>
      <c r="CW262" s="16">
        <f t="shared" si="524"/>
        <v>0</v>
      </c>
      <c r="CX262" s="16">
        <f t="shared" si="524"/>
        <v>0</v>
      </c>
      <c r="CY262" s="16">
        <f t="shared" si="524"/>
        <v>0</v>
      </c>
      <c r="CZ262" s="16">
        <f t="shared" si="524"/>
        <v>0</v>
      </c>
      <c r="DA262" s="16">
        <f t="shared" si="524"/>
        <v>0</v>
      </c>
      <c r="DB262" s="16">
        <f t="shared" si="524"/>
        <v>0</v>
      </c>
      <c r="DC262" s="16">
        <f t="shared" si="524"/>
        <v>0</v>
      </c>
      <c r="DD262" s="238">
        <f t="shared" si="524"/>
        <v>0</v>
      </c>
      <c r="DE262" s="232">
        <f t="shared" si="525"/>
        <v>0</v>
      </c>
      <c r="DF262" s="132">
        <f t="shared" si="525"/>
        <v>0</v>
      </c>
      <c r="DG262" s="132">
        <f t="shared" si="525"/>
        <v>0</v>
      </c>
      <c r="DH262" s="132">
        <f t="shared" si="525"/>
        <v>0</v>
      </c>
      <c r="DI262" s="132">
        <f t="shared" si="525"/>
        <v>0</v>
      </c>
      <c r="DJ262" s="132">
        <f t="shared" si="525"/>
        <v>0</v>
      </c>
      <c r="DK262" s="132">
        <f t="shared" si="525"/>
        <v>0</v>
      </c>
      <c r="DL262" s="132">
        <f t="shared" si="525"/>
        <v>0</v>
      </c>
      <c r="DM262" s="132">
        <f t="shared" si="525"/>
        <v>0</v>
      </c>
      <c r="DN262" s="233">
        <f t="shared" si="525"/>
        <v>0</v>
      </c>
      <c r="DO262" s="232">
        <f t="shared" si="451"/>
        <v>0</v>
      </c>
      <c r="DP262" s="132">
        <f t="shared" si="452"/>
        <v>0</v>
      </c>
      <c r="DQ262" s="132">
        <f t="shared" si="453"/>
        <v>0</v>
      </c>
      <c r="DR262" s="132">
        <f t="shared" si="454"/>
        <v>0</v>
      </c>
      <c r="DS262" s="132">
        <f t="shared" si="455"/>
        <v>0</v>
      </c>
      <c r="DT262" s="132">
        <f t="shared" si="456"/>
        <v>0</v>
      </c>
      <c r="DU262" s="132">
        <f t="shared" si="457"/>
        <v>0</v>
      </c>
      <c r="DV262" s="132">
        <f t="shared" si="458"/>
        <v>0</v>
      </c>
      <c r="DW262" s="132">
        <f t="shared" si="459"/>
        <v>0</v>
      </c>
      <c r="DX262" s="233">
        <f t="shared" si="460"/>
        <v>0</v>
      </c>
      <c r="DY262" s="231" t="b">
        <f t="shared" si="497"/>
        <v>0</v>
      </c>
      <c r="DZ262" s="163"/>
      <c r="EA262" s="226" t="str">
        <f t="shared" si="498"/>
        <v/>
      </c>
      <c r="EB262" s="178" t="str">
        <f t="shared" si="499"/>
        <v/>
      </c>
      <c r="EC262" s="178" t="str">
        <f t="shared" si="500"/>
        <v/>
      </c>
      <c r="ED262" s="178" t="str">
        <f t="shared" si="501"/>
        <v/>
      </c>
      <c r="EE262" s="178" t="str">
        <f t="shared" si="502"/>
        <v/>
      </c>
      <c r="EF262" s="178" t="str">
        <f t="shared" si="503"/>
        <v/>
      </c>
      <c r="EG262" s="178" t="str">
        <f t="shared" si="504"/>
        <v/>
      </c>
      <c r="EH262" s="178" t="str">
        <f t="shared" si="505"/>
        <v/>
      </c>
      <c r="EI262" s="178" t="str">
        <f t="shared" si="506"/>
        <v/>
      </c>
      <c r="EJ262" s="227" t="str">
        <f t="shared" si="507"/>
        <v/>
      </c>
      <c r="EK262" s="230" t="str">
        <f t="shared" si="461"/>
        <v/>
      </c>
      <c r="EL262" s="177" t="str">
        <f t="shared" si="462"/>
        <v/>
      </c>
      <c r="EM262" s="177" t="str">
        <f t="shared" si="463"/>
        <v/>
      </c>
      <c r="EN262" s="177" t="str">
        <f t="shared" si="464"/>
        <v/>
      </c>
      <c r="EO262" s="177" t="str">
        <f t="shared" si="465"/>
        <v/>
      </c>
      <c r="EP262" s="177" t="str">
        <f t="shared" si="466"/>
        <v/>
      </c>
      <c r="EQ262" s="177" t="str">
        <f t="shared" si="467"/>
        <v/>
      </c>
      <c r="ER262" s="177" t="str">
        <f t="shared" si="468"/>
        <v/>
      </c>
      <c r="ES262" s="177" t="str">
        <f t="shared" si="469"/>
        <v/>
      </c>
      <c r="ET262" s="177" t="str">
        <f t="shared" si="470"/>
        <v/>
      </c>
      <c r="EU262" s="229" t="e">
        <f t="shared" si="471"/>
        <v>#VALUE!</v>
      </c>
      <c r="EV262" s="27" t="e">
        <f t="shared" si="472"/>
        <v>#VALUE!</v>
      </c>
      <c r="EW262" s="27" t="e">
        <f t="shared" si="473"/>
        <v>#VALUE!</v>
      </c>
      <c r="EX262" s="28" t="e">
        <f t="shared" si="474"/>
        <v>#VALUE!</v>
      </c>
      <c r="EY262" s="28" t="e">
        <f t="shared" si="475"/>
        <v>#VALUE!</v>
      </c>
      <c r="EZ262" s="28" t="b">
        <f t="shared" si="476"/>
        <v>0</v>
      </c>
      <c r="FA262" s="176" t="str">
        <f t="shared" si="477"/>
        <v/>
      </c>
      <c r="FB262" s="27" t="e" cm="1">
        <f t="array" aca="1" ref="FB262" ca="1">TEXT(RIGHT(10-RIGHT(SUM(INDEX(1*(MID(MID(C262,1,1)*2,ROW(INDIRECT("1:"&amp;LEN(MID(C262,1,1)*2))),1)),,))+MID(C262,2,1)+
SUM(INDEX(1*(MID(MID(C262,3,1)*2,ROW(INDIRECT("1:"&amp;LEN(MID(C262,3,1)*2))),1)),,))+MID(C262,4,1)+
SUM(INDEX(1*(MID(MID(C262,5,1)*2,ROW(INDIRECT("1:"&amp;LEN(MID(C262,5,1)*2))),1)),,))+MID(C262,6,1)+
SUM(INDEX(1*(MID(MID(C262,8,1)*2,ROW(INDIRECT("1:"&amp;LEN(MID(C262,8,1)*2))),1)),,))+MID(C262,9,1)+
SUM(INDEX(1*(MID(MID(C262,10,1)*2,ROW(INDIRECT("1:"&amp;LEN(MID(C262,10,1)*2))),1)),,)),1),1),"0")</f>
        <v>#VALUE!</v>
      </c>
      <c r="FC262" s="27" t="str">
        <f t="shared" si="478"/>
        <v/>
      </c>
      <c r="FD262" s="29" t="b">
        <f t="shared" si="479"/>
        <v>0</v>
      </c>
      <c r="FE262" s="112" t="b">
        <f>IFERROR(MATCH(D262,'Avtal för korttidsarbete'!$G$13:$G$1012,0),TRUE)</f>
        <v>1</v>
      </c>
      <c r="FF262" s="112" t="b">
        <f t="shared" si="508"/>
        <v>0</v>
      </c>
      <c r="FG262" s="113" t="str" cm="1">
        <f t="array" ref="FG262">IF(FE262=TRUE,"x",INDEX('Avtal för korttidsarbete'!$E$13:$E$1012,$FE262))</f>
        <v>x</v>
      </c>
      <c r="FH262" s="113" t="str" cm="1">
        <f t="array" ref="FH262">IF(FE262=TRUE,"x",INDEX('Avtal för korttidsarbete'!$F$13:$F$1012,$FE262))</f>
        <v>x</v>
      </c>
      <c r="FI262" s="112" t="b">
        <f t="shared" si="509"/>
        <v>0</v>
      </c>
      <c r="FJ262" s="135">
        <f t="shared" si="510"/>
        <v>44166</v>
      </c>
      <c r="FK262" s="135">
        <f t="shared" si="511"/>
        <v>44377</v>
      </c>
      <c r="FL262" s="112" t="b">
        <f t="shared" si="512"/>
        <v>0</v>
      </c>
      <c r="FM262" s="113">
        <f t="shared" si="513"/>
        <v>44166</v>
      </c>
      <c r="FN262" s="135">
        <f t="shared" si="514"/>
        <v>44377</v>
      </c>
      <c r="FO262" s="148" t="b">
        <f>IFERROR(INDEX('Avtal för korttidsarbete'!R:R,MATCH(D262,'Avtal för korttidsarbete'!$G:$G,0)),TRUE)</f>
        <v>1</v>
      </c>
      <c r="FP262" s="135" t="str">
        <f>IF(FO262,"-",INDEX('Avtal för korttidsarbete'!$D:$D,MATCH(D262,'Avtal för korttidsarbete'!$G:$G,0)))</f>
        <v>-</v>
      </c>
      <c r="FQ262" s="113" t="b">
        <f>IFERROR(G262&gt;INDEX(Uppsägningar!E:E,MATCH(C262,Uppsägningar!C:C,0)),FALSE)</f>
        <v>0</v>
      </c>
    </row>
    <row r="263" spans="1:173" x14ac:dyDescent="0.25">
      <c r="A263" s="19">
        <v>247</v>
      </c>
      <c r="B263" s="20"/>
      <c r="C263" s="183"/>
      <c r="D263" s="66"/>
      <c r="E263" s="212">
        <f>IFERROR(INDEX(Admin!$C$7:$C$10,MATCH(FP263,TblNivåValTExt,0)),0)</f>
        <v>0</v>
      </c>
      <c r="F263" s="1"/>
      <c r="G263" s="1"/>
      <c r="H263" s="78"/>
      <c r="I263" s="181"/>
      <c r="J263" s="181"/>
      <c r="K263" s="182"/>
      <c r="L263" s="182"/>
      <c r="M263" s="181"/>
      <c r="N263" s="181"/>
      <c r="O263" s="181"/>
      <c r="P263" s="182"/>
      <c r="Q263" s="182"/>
      <c r="R263" s="181"/>
      <c r="S263" s="181"/>
      <c r="T263" s="181"/>
      <c r="U263" s="182"/>
      <c r="V263" s="182"/>
      <c r="W263" s="181"/>
      <c r="X263" s="181"/>
      <c r="Y263" s="181"/>
      <c r="Z263" s="182"/>
      <c r="AA263" s="182"/>
      <c r="AB263" s="181"/>
      <c r="AC263" s="181"/>
      <c r="AD263" s="181"/>
      <c r="AE263" s="182"/>
      <c r="AF263" s="182"/>
      <c r="AG263" s="181"/>
      <c r="AH263" s="181"/>
      <c r="AI263" s="181"/>
      <c r="AJ263" s="182"/>
      <c r="AK263" s="182"/>
      <c r="AL263" s="181"/>
      <c r="AM263" s="181"/>
      <c r="AN263" s="181"/>
      <c r="AO263" s="182"/>
      <c r="AP263" s="182"/>
      <c r="AQ263" s="181"/>
      <c r="AR263" s="181"/>
      <c r="AS263" s="181"/>
      <c r="AT263" s="182"/>
      <c r="AU263" s="182"/>
      <c r="AV263" s="181"/>
      <c r="AW263" s="181"/>
      <c r="AX263" s="181"/>
      <c r="AY263" s="182"/>
      <c r="AZ263" s="182"/>
      <c r="BA263" s="181"/>
      <c r="BB263" s="181"/>
      <c r="BC263" s="181"/>
      <c r="BD263" s="182"/>
      <c r="BE263" s="182"/>
      <c r="BF263" s="181"/>
      <c r="BG263" s="180">
        <f t="shared" si="480"/>
        <v>0</v>
      </c>
      <c r="BH263" s="116" t="str">
        <f t="shared" si="481"/>
        <v/>
      </c>
      <c r="BI263" s="80" t="b">
        <f t="shared" si="429"/>
        <v>0</v>
      </c>
      <c r="BJ263" s="80" t="str">
        <f t="shared" si="430"/>
        <v/>
      </c>
      <c r="BK263" s="80" t="b">
        <f t="shared" si="482"/>
        <v>0</v>
      </c>
      <c r="BL263" s="13" t="str">
        <f t="shared" si="431"/>
        <v/>
      </c>
      <c r="BM263" s="13" t="b">
        <f t="shared" si="483"/>
        <v>0</v>
      </c>
      <c r="BN263" s="35" t="str">
        <f t="shared" si="432"/>
        <v/>
      </c>
      <c r="BO263" s="13" t="b">
        <f t="shared" si="433"/>
        <v>0</v>
      </c>
      <c r="BP263" s="35" t="str">
        <f t="shared" si="434"/>
        <v/>
      </c>
      <c r="BQ263" s="13" t="b">
        <f t="shared" si="435"/>
        <v>0</v>
      </c>
      <c r="BR263" s="35" t="str">
        <f t="shared" si="436"/>
        <v/>
      </c>
      <c r="BS263" s="35" t="b">
        <f t="shared" si="437"/>
        <v>0</v>
      </c>
      <c r="BT263" s="35" t="str">
        <f t="shared" si="438"/>
        <v/>
      </c>
      <c r="BU263" s="35" t="b">
        <f t="shared" si="439"/>
        <v>0</v>
      </c>
      <c r="BV263" s="35" t="str">
        <f t="shared" si="440"/>
        <v/>
      </c>
      <c r="BW263" s="13" t="b">
        <f t="shared" si="515"/>
        <v>0</v>
      </c>
      <c r="BX263" s="35" t="str">
        <f t="shared" si="441"/>
        <v/>
      </c>
      <c r="BY263" s="265" t="b">
        <f t="shared" si="484"/>
        <v>0</v>
      </c>
      <c r="BZ263" s="35" t="str">
        <f t="shared" si="442"/>
        <v/>
      </c>
      <c r="CA263" s="265" t="b">
        <f t="shared" si="485"/>
        <v>0</v>
      </c>
      <c r="CB263" s="35" t="str">
        <f t="shared" si="443"/>
        <v/>
      </c>
      <c r="CC263" s="272" t="b">
        <f t="shared" si="486"/>
        <v>0</v>
      </c>
      <c r="CD263" s="35" t="str">
        <f t="shared" si="444"/>
        <v/>
      </c>
      <c r="CE263" s="13" t="b">
        <f t="shared" si="445"/>
        <v>0</v>
      </c>
      <c r="CF263" s="35" t="str">
        <f t="shared" si="446"/>
        <v/>
      </c>
      <c r="CG263" s="179">
        <f t="shared" si="447"/>
        <v>0</v>
      </c>
      <c r="CH263" s="179">
        <f t="shared" si="448"/>
        <v>0</v>
      </c>
      <c r="CI263" s="218">
        <f t="shared" si="487"/>
        <v>0</v>
      </c>
      <c r="CJ263" s="218">
        <f t="shared" si="488"/>
        <v>0</v>
      </c>
      <c r="CK263" s="218">
        <f t="shared" si="489"/>
        <v>0</v>
      </c>
      <c r="CL263" s="218">
        <f t="shared" si="490"/>
        <v>0</v>
      </c>
      <c r="CM263" s="218">
        <f t="shared" si="491"/>
        <v>0</v>
      </c>
      <c r="CN263" s="218">
        <f t="shared" si="492"/>
        <v>0</v>
      </c>
      <c r="CO263" s="218">
        <f t="shared" si="493"/>
        <v>0</v>
      </c>
      <c r="CP263" s="218">
        <f t="shared" si="494"/>
        <v>0</v>
      </c>
      <c r="CQ263" s="218">
        <f t="shared" si="495"/>
        <v>0</v>
      </c>
      <c r="CR263" s="218">
        <f t="shared" si="496"/>
        <v>0</v>
      </c>
      <c r="CS263" s="14">
        <f t="shared" si="449"/>
        <v>0</v>
      </c>
      <c r="CT263" s="236">
        <f t="shared" si="450"/>
        <v>0</v>
      </c>
      <c r="CU263" s="237">
        <f t="shared" si="524"/>
        <v>0</v>
      </c>
      <c r="CV263" s="16">
        <f t="shared" si="524"/>
        <v>0</v>
      </c>
      <c r="CW263" s="16">
        <f t="shared" si="524"/>
        <v>0</v>
      </c>
      <c r="CX263" s="16">
        <f t="shared" si="524"/>
        <v>0</v>
      </c>
      <c r="CY263" s="16">
        <f t="shared" si="524"/>
        <v>0</v>
      </c>
      <c r="CZ263" s="16">
        <f t="shared" si="524"/>
        <v>0</v>
      </c>
      <c r="DA263" s="16">
        <f t="shared" si="524"/>
        <v>0</v>
      </c>
      <c r="DB263" s="16">
        <f t="shared" si="524"/>
        <v>0</v>
      </c>
      <c r="DC263" s="16">
        <f t="shared" si="524"/>
        <v>0</v>
      </c>
      <c r="DD263" s="238">
        <f t="shared" si="524"/>
        <v>0</v>
      </c>
      <c r="DE263" s="232">
        <f t="shared" si="525"/>
        <v>0</v>
      </c>
      <c r="DF263" s="132">
        <f t="shared" si="525"/>
        <v>0</v>
      </c>
      <c r="DG263" s="132">
        <f t="shared" si="525"/>
        <v>0</v>
      </c>
      <c r="DH263" s="132">
        <f t="shared" si="525"/>
        <v>0</v>
      </c>
      <c r="DI263" s="132">
        <f t="shared" si="525"/>
        <v>0</v>
      </c>
      <c r="DJ263" s="132">
        <f t="shared" si="525"/>
        <v>0</v>
      </c>
      <c r="DK263" s="132">
        <f t="shared" si="525"/>
        <v>0</v>
      </c>
      <c r="DL263" s="132">
        <f t="shared" si="525"/>
        <v>0</v>
      </c>
      <c r="DM263" s="132">
        <f t="shared" si="525"/>
        <v>0</v>
      </c>
      <c r="DN263" s="233">
        <f t="shared" si="525"/>
        <v>0</v>
      </c>
      <c r="DO263" s="232">
        <f t="shared" si="451"/>
        <v>0</v>
      </c>
      <c r="DP263" s="132">
        <f t="shared" si="452"/>
        <v>0</v>
      </c>
      <c r="DQ263" s="132">
        <f t="shared" si="453"/>
        <v>0</v>
      </c>
      <c r="DR263" s="132">
        <f t="shared" si="454"/>
        <v>0</v>
      </c>
      <c r="DS263" s="132">
        <f t="shared" si="455"/>
        <v>0</v>
      </c>
      <c r="DT263" s="132">
        <f t="shared" si="456"/>
        <v>0</v>
      </c>
      <c r="DU263" s="132">
        <f t="shared" si="457"/>
        <v>0</v>
      </c>
      <c r="DV263" s="132">
        <f t="shared" si="458"/>
        <v>0</v>
      </c>
      <c r="DW263" s="132">
        <f t="shared" si="459"/>
        <v>0</v>
      </c>
      <c r="DX263" s="233">
        <f t="shared" si="460"/>
        <v>0</v>
      </c>
      <c r="DY263" s="231" t="b">
        <f t="shared" si="497"/>
        <v>0</v>
      </c>
      <c r="DZ263" s="163"/>
      <c r="EA263" s="226" t="str">
        <f t="shared" si="498"/>
        <v/>
      </c>
      <c r="EB263" s="178" t="str">
        <f t="shared" si="499"/>
        <v/>
      </c>
      <c r="EC263" s="178" t="str">
        <f t="shared" si="500"/>
        <v/>
      </c>
      <c r="ED263" s="178" t="str">
        <f t="shared" si="501"/>
        <v/>
      </c>
      <c r="EE263" s="178" t="str">
        <f t="shared" si="502"/>
        <v/>
      </c>
      <c r="EF263" s="178" t="str">
        <f t="shared" si="503"/>
        <v/>
      </c>
      <c r="EG263" s="178" t="str">
        <f t="shared" si="504"/>
        <v/>
      </c>
      <c r="EH263" s="178" t="str">
        <f t="shared" si="505"/>
        <v/>
      </c>
      <c r="EI263" s="178" t="str">
        <f t="shared" si="506"/>
        <v/>
      </c>
      <c r="EJ263" s="227" t="str">
        <f t="shared" si="507"/>
        <v/>
      </c>
      <c r="EK263" s="230" t="str">
        <f t="shared" si="461"/>
        <v/>
      </c>
      <c r="EL263" s="177" t="str">
        <f t="shared" si="462"/>
        <v/>
      </c>
      <c r="EM263" s="177" t="str">
        <f t="shared" si="463"/>
        <v/>
      </c>
      <c r="EN263" s="177" t="str">
        <f t="shared" si="464"/>
        <v/>
      </c>
      <c r="EO263" s="177" t="str">
        <f t="shared" si="465"/>
        <v/>
      </c>
      <c r="EP263" s="177" t="str">
        <f t="shared" si="466"/>
        <v/>
      </c>
      <c r="EQ263" s="177" t="str">
        <f t="shared" si="467"/>
        <v/>
      </c>
      <c r="ER263" s="177" t="str">
        <f t="shared" si="468"/>
        <v/>
      </c>
      <c r="ES263" s="177" t="str">
        <f t="shared" si="469"/>
        <v/>
      </c>
      <c r="ET263" s="177" t="str">
        <f t="shared" si="470"/>
        <v/>
      </c>
      <c r="EU263" s="229" t="e">
        <f t="shared" si="471"/>
        <v>#VALUE!</v>
      </c>
      <c r="EV263" s="27" t="e">
        <f t="shared" si="472"/>
        <v>#VALUE!</v>
      </c>
      <c r="EW263" s="27" t="e">
        <f t="shared" si="473"/>
        <v>#VALUE!</v>
      </c>
      <c r="EX263" s="28" t="e">
        <f t="shared" si="474"/>
        <v>#VALUE!</v>
      </c>
      <c r="EY263" s="28" t="e">
        <f t="shared" si="475"/>
        <v>#VALUE!</v>
      </c>
      <c r="EZ263" s="28" t="b">
        <f t="shared" si="476"/>
        <v>0</v>
      </c>
      <c r="FA263" s="176" t="str">
        <f t="shared" si="477"/>
        <v/>
      </c>
      <c r="FB263" s="27" t="e" cm="1">
        <f t="array" aca="1" ref="FB263" ca="1">TEXT(RIGHT(10-RIGHT(SUM(INDEX(1*(MID(MID(C263,1,1)*2,ROW(INDIRECT("1:"&amp;LEN(MID(C263,1,1)*2))),1)),,))+MID(C263,2,1)+
SUM(INDEX(1*(MID(MID(C263,3,1)*2,ROW(INDIRECT("1:"&amp;LEN(MID(C263,3,1)*2))),1)),,))+MID(C263,4,1)+
SUM(INDEX(1*(MID(MID(C263,5,1)*2,ROW(INDIRECT("1:"&amp;LEN(MID(C263,5,1)*2))),1)),,))+MID(C263,6,1)+
SUM(INDEX(1*(MID(MID(C263,8,1)*2,ROW(INDIRECT("1:"&amp;LEN(MID(C263,8,1)*2))),1)),,))+MID(C263,9,1)+
SUM(INDEX(1*(MID(MID(C263,10,1)*2,ROW(INDIRECT("1:"&amp;LEN(MID(C263,10,1)*2))),1)),,)),1),1),"0")</f>
        <v>#VALUE!</v>
      </c>
      <c r="FC263" s="27" t="str">
        <f t="shared" si="478"/>
        <v/>
      </c>
      <c r="FD263" s="29" t="b">
        <f t="shared" si="479"/>
        <v>0</v>
      </c>
      <c r="FE263" s="112" t="b">
        <f>IFERROR(MATCH(D263,'Avtal för korttidsarbete'!$G$13:$G$1012,0),TRUE)</f>
        <v>1</v>
      </c>
      <c r="FF263" s="112" t="b">
        <f t="shared" si="508"/>
        <v>0</v>
      </c>
      <c r="FG263" s="113" t="str" cm="1">
        <f t="array" ref="FG263">IF(FE263=TRUE,"x",INDEX('Avtal för korttidsarbete'!$E$13:$E$1012,$FE263))</f>
        <v>x</v>
      </c>
      <c r="FH263" s="113" t="str" cm="1">
        <f t="array" ref="FH263">IF(FE263=TRUE,"x",INDEX('Avtal för korttidsarbete'!$F$13:$F$1012,$FE263))</f>
        <v>x</v>
      </c>
      <c r="FI263" s="112" t="b">
        <f t="shared" si="509"/>
        <v>0</v>
      </c>
      <c r="FJ263" s="135">
        <f t="shared" si="510"/>
        <v>44166</v>
      </c>
      <c r="FK263" s="135">
        <f t="shared" si="511"/>
        <v>44377</v>
      </c>
      <c r="FL263" s="112" t="b">
        <f t="shared" si="512"/>
        <v>0</v>
      </c>
      <c r="FM263" s="113">
        <f t="shared" si="513"/>
        <v>44166</v>
      </c>
      <c r="FN263" s="135">
        <f t="shared" si="514"/>
        <v>44377</v>
      </c>
      <c r="FO263" s="148" t="b">
        <f>IFERROR(INDEX('Avtal för korttidsarbete'!R:R,MATCH(D263,'Avtal för korttidsarbete'!$G:$G,0)),TRUE)</f>
        <v>1</v>
      </c>
      <c r="FP263" s="135" t="str">
        <f>IF(FO263,"-",INDEX('Avtal för korttidsarbete'!$D:$D,MATCH(D263,'Avtal för korttidsarbete'!$G:$G,0)))</f>
        <v>-</v>
      </c>
      <c r="FQ263" s="113" t="b">
        <f>IFERROR(G263&gt;INDEX(Uppsägningar!E:E,MATCH(C263,Uppsägningar!C:C,0)),FALSE)</f>
        <v>0</v>
      </c>
    </row>
    <row r="264" spans="1:173" x14ac:dyDescent="0.25">
      <c r="A264" s="19">
        <v>248</v>
      </c>
      <c r="B264" s="20"/>
      <c r="C264" s="183"/>
      <c r="D264" s="66"/>
      <c r="E264" s="212">
        <f>IFERROR(INDEX(Admin!$C$7:$C$10,MATCH(FP264,TblNivåValTExt,0)),0)</f>
        <v>0</v>
      </c>
      <c r="F264" s="1"/>
      <c r="G264" s="1"/>
      <c r="H264" s="78"/>
      <c r="I264" s="181"/>
      <c r="J264" s="181"/>
      <c r="K264" s="182"/>
      <c r="L264" s="182"/>
      <c r="M264" s="181"/>
      <c r="N264" s="181"/>
      <c r="O264" s="181"/>
      <c r="P264" s="182"/>
      <c r="Q264" s="182"/>
      <c r="R264" s="181"/>
      <c r="S264" s="181"/>
      <c r="T264" s="181"/>
      <c r="U264" s="182"/>
      <c r="V264" s="182"/>
      <c r="W264" s="181"/>
      <c r="X264" s="181"/>
      <c r="Y264" s="181"/>
      <c r="Z264" s="182"/>
      <c r="AA264" s="182"/>
      <c r="AB264" s="181"/>
      <c r="AC264" s="181"/>
      <c r="AD264" s="181"/>
      <c r="AE264" s="182"/>
      <c r="AF264" s="182"/>
      <c r="AG264" s="181"/>
      <c r="AH264" s="181"/>
      <c r="AI264" s="181"/>
      <c r="AJ264" s="182"/>
      <c r="AK264" s="182"/>
      <c r="AL264" s="181"/>
      <c r="AM264" s="181"/>
      <c r="AN264" s="181"/>
      <c r="AO264" s="182"/>
      <c r="AP264" s="182"/>
      <c r="AQ264" s="181"/>
      <c r="AR264" s="181"/>
      <c r="AS264" s="181"/>
      <c r="AT264" s="182"/>
      <c r="AU264" s="182"/>
      <c r="AV264" s="181"/>
      <c r="AW264" s="181"/>
      <c r="AX264" s="181"/>
      <c r="AY264" s="182"/>
      <c r="AZ264" s="182"/>
      <c r="BA264" s="181"/>
      <c r="BB264" s="181"/>
      <c r="BC264" s="181"/>
      <c r="BD264" s="182"/>
      <c r="BE264" s="182"/>
      <c r="BF264" s="181"/>
      <c r="BG264" s="180">
        <f t="shared" si="480"/>
        <v>0</v>
      </c>
      <c r="BH264" s="116" t="str">
        <f t="shared" si="481"/>
        <v/>
      </c>
      <c r="BI264" s="80" t="b">
        <f t="shared" si="429"/>
        <v>0</v>
      </c>
      <c r="BJ264" s="80" t="str">
        <f t="shared" si="430"/>
        <v/>
      </c>
      <c r="BK264" s="80" t="b">
        <f t="shared" si="482"/>
        <v>0</v>
      </c>
      <c r="BL264" s="13" t="str">
        <f t="shared" si="431"/>
        <v/>
      </c>
      <c r="BM264" s="13" t="b">
        <f t="shared" si="483"/>
        <v>0</v>
      </c>
      <c r="BN264" s="35" t="str">
        <f t="shared" si="432"/>
        <v/>
      </c>
      <c r="BO264" s="13" t="b">
        <f t="shared" si="433"/>
        <v>0</v>
      </c>
      <c r="BP264" s="35" t="str">
        <f t="shared" si="434"/>
        <v/>
      </c>
      <c r="BQ264" s="13" t="b">
        <f t="shared" si="435"/>
        <v>0</v>
      </c>
      <c r="BR264" s="35" t="str">
        <f t="shared" si="436"/>
        <v/>
      </c>
      <c r="BS264" s="35" t="b">
        <f t="shared" si="437"/>
        <v>0</v>
      </c>
      <c r="BT264" s="35" t="str">
        <f t="shared" si="438"/>
        <v/>
      </c>
      <c r="BU264" s="35" t="b">
        <f t="shared" si="439"/>
        <v>0</v>
      </c>
      <c r="BV264" s="35" t="str">
        <f t="shared" si="440"/>
        <v/>
      </c>
      <c r="BW264" s="13" t="b">
        <f t="shared" si="515"/>
        <v>0</v>
      </c>
      <c r="BX264" s="35" t="str">
        <f t="shared" si="441"/>
        <v/>
      </c>
      <c r="BY264" s="265" t="b">
        <f t="shared" si="484"/>
        <v>0</v>
      </c>
      <c r="BZ264" s="35" t="str">
        <f t="shared" si="442"/>
        <v/>
      </c>
      <c r="CA264" s="265" t="b">
        <f t="shared" si="485"/>
        <v>0</v>
      </c>
      <c r="CB264" s="35" t="str">
        <f t="shared" si="443"/>
        <v/>
      </c>
      <c r="CC264" s="272" t="b">
        <f t="shared" si="486"/>
        <v>0</v>
      </c>
      <c r="CD264" s="35" t="str">
        <f t="shared" si="444"/>
        <v/>
      </c>
      <c r="CE264" s="13" t="b">
        <f t="shared" si="445"/>
        <v>0</v>
      </c>
      <c r="CF264" s="35" t="str">
        <f t="shared" si="446"/>
        <v/>
      </c>
      <c r="CG264" s="179">
        <f t="shared" si="447"/>
        <v>0</v>
      </c>
      <c r="CH264" s="179">
        <f t="shared" si="448"/>
        <v>0</v>
      </c>
      <c r="CI264" s="218">
        <f t="shared" si="487"/>
        <v>0</v>
      </c>
      <c r="CJ264" s="218">
        <f t="shared" si="488"/>
        <v>0</v>
      </c>
      <c r="CK264" s="218">
        <f t="shared" si="489"/>
        <v>0</v>
      </c>
      <c r="CL264" s="218">
        <f t="shared" si="490"/>
        <v>0</v>
      </c>
      <c r="CM264" s="218">
        <f t="shared" si="491"/>
        <v>0</v>
      </c>
      <c r="CN264" s="218">
        <f t="shared" si="492"/>
        <v>0</v>
      </c>
      <c r="CO264" s="218">
        <f t="shared" si="493"/>
        <v>0</v>
      </c>
      <c r="CP264" s="218">
        <f t="shared" si="494"/>
        <v>0</v>
      </c>
      <c r="CQ264" s="218">
        <f t="shared" si="495"/>
        <v>0</v>
      </c>
      <c r="CR264" s="218">
        <f t="shared" si="496"/>
        <v>0</v>
      </c>
      <c r="CS264" s="14">
        <f t="shared" si="449"/>
        <v>0</v>
      </c>
      <c r="CT264" s="236">
        <f t="shared" si="450"/>
        <v>0</v>
      </c>
      <c r="CU264" s="237">
        <f t="shared" si="524"/>
        <v>0</v>
      </c>
      <c r="CV264" s="16">
        <f t="shared" si="524"/>
        <v>0</v>
      </c>
      <c r="CW264" s="16">
        <f t="shared" si="524"/>
        <v>0</v>
      </c>
      <c r="CX264" s="16">
        <f t="shared" si="524"/>
        <v>0</v>
      </c>
      <c r="CY264" s="16">
        <f t="shared" si="524"/>
        <v>0</v>
      </c>
      <c r="CZ264" s="16">
        <f t="shared" si="524"/>
        <v>0</v>
      </c>
      <c r="DA264" s="16">
        <f t="shared" si="524"/>
        <v>0</v>
      </c>
      <c r="DB264" s="16">
        <f t="shared" si="524"/>
        <v>0</v>
      </c>
      <c r="DC264" s="16">
        <f t="shared" si="524"/>
        <v>0</v>
      </c>
      <c r="DD264" s="238">
        <f t="shared" si="524"/>
        <v>0</v>
      </c>
      <c r="DE264" s="232">
        <f t="shared" si="525"/>
        <v>0</v>
      </c>
      <c r="DF264" s="132">
        <f t="shared" si="525"/>
        <v>0</v>
      </c>
      <c r="DG264" s="132">
        <f t="shared" si="525"/>
        <v>0</v>
      </c>
      <c r="DH264" s="132">
        <f t="shared" si="525"/>
        <v>0</v>
      </c>
      <c r="DI264" s="132">
        <f t="shared" si="525"/>
        <v>0</v>
      </c>
      <c r="DJ264" s="132">
        <f t="shared" si="525"/>
        <v>0</v>
      </c>
      <c r="DK264" s="132">
        <f t="shared" si="525"/>
        <v>0</v>
      </c>
      <c r="DL264" s="132">
        <f t="shared" si="525"/>
        <v>0</v>
      </c>
      <c r="DM264" s="132">
        <f t="shared" si="525"/>
        <v>0</v>
      </c>
      <c r="DN264" s="233">
        <f t="shared" si="525"/>
        <v>0</v>
      </c>
      <c r="DO264" s="232">
        <f t="shared" si="451"/>
        <v>0</v>
      </c>
      <c r="DP264" s="132">
        <f t="shared" si="452"/>
        <v>0</v>
      </c>
      <c r="DQ264" s="132">
        <f t="shared" si="453"/>
        <v>0</v>
      </c>
      <c r="DR264" s="132">
        <f t="shared" si="454"/>
        <v>0</v>
      </c>
      <c r="DS264" s="132">
        <f t="shared" si="455"/>
        <v>0</v>
      </c>
      <c r="DT264" s="132">
        <f t="shared" si="456"/>
        <v>0</v>
      </c>
      <c r="DU264" s="132">
        <f t="shared" si="457"/>
        <v>0</v>
      </c>
      <c r="DV264" s="132">
        <f t="shared" si="458"/>
        <v>0</v>
      </c>
      <c r="DW264" s="132">
        <f t="shared" si="459"/>
        <v>0</v>
      </c>
      <c r="DX264" s="233">
        <f t="shared" si="460"/>
        <v>0</v>
      </c>
      <c r="DY264" s="231" t="b">
        <f t="shared" si="497"/>
        <v>0</v>
      </c>
      <c r="DZ264" s="163"/>
      <c r="EA264" s="226" t="str">
        <f t="shared" si="498"/>
        <v/>
      </c>
      <c r="EB264" s="178" t="str">
        <f t="shared" si="499"/>
        <v/>
      </c>
      <c r="EC264" s="178" t="str">
        <f t="shared" si="500"/>
        <v/>
      </c>
      <c r="ED264" s="178" t="str">
        <f t="shared" si="501"/>
        <v/>
      </c>
      <c r="EE264" s="178" t="str">
        <f t="shared" si="502"/>
        <v/>
      </c>
      <c r="EF264" s="178" t="str">
        <f t="shared" si="503"/>
        <v/>
      </c>
      <c r="EG264" s="178" t="str">
        <f t="shared" si="504"/>
        <v/>
      </c>
      <c r="EH264" s="178" t="str">
        <f t="shared" si="505"/>
        <v/>
      </c>
      <c r="EI264" s="178" t="str">
        <f t="shared" si="506"/>
        <v/>
      </c>
      <c r="EJ264" s="227" t="str">
        <f t="shared" si="507"/>
        <v/>
      </c>
      <c r="EK264" s="230" t="str">
        <f t="shared" si="461"/>
        <v/>
      </c>
      <c r="EL264" s="177" t="str">
        <f t="shared" si="462"/>
        <v/>
      </c>
      <c r="EM264" s="177" t="str">
        <f t="shared" si="463"/>
        <v/>
      </c>
      <c r="EN264" s="177" t="str">
        <f t="shared" si="464"/>
        <v/>
      </c>
      <c r="EO264" s="177" t="str">
        <f t="shared" si="465"/>
        <v/>
      </c>
      <c r="EP264" s="177" t="str">
        <f t="shared" si="466"/>
        <v/>
      </c>
      <c r="EQ264" s="177" t="str">
        <f t="shared" si="467"/>
        <v/>
      </c>
      <c r="ER264" s="177" t="str">
        <f t="shared" si="468"/>
        <v/>
      </c>
      <c r="ES264" s="177" t="str">
        <f t="shared" si="469"/>
        <v/>
      </c>
      <c r="ET264" s="177" t="str">
        <f t="shared" si="470"/>
        <v/>
      </c>
      <c r="EU264" s="229" t="e">
        <f t="shared" si="471"/>
        <v>#VALUE!</v>
      </c>
      <c r="EV264" s="27" t="e">
        <f t="shared" si="472"/>
        <v>#VALUE!</v>
      </c>
      <c r="EW264" s="27" t="e">
        <f t="shared" si="473"/>
        <v>#VALUE!</v>
      </c>
      <c r="EX264" s="28" t="e">
        <f t="shared" si="474"/>
        <v>#VALUE!</v>
      </c>
      <c r="EY264" s="28" t="e">
        <f t="shared" si="475"/>
        <v>#VALUE!</v>
      </c>
      <c r="EZ264" s="28" t="b">
        <f t="shared" si="476"/>
        <v>0</v>
      </c>
      <c r="FA264" s="176" t="str">
        <f t="shared" si="477"/>
        <v/>
      </c>
      <c r="FB264" s="27" t="e" cm="1">
        <f t="array" aca="1" ref="FB264" ca="1">TEXT(RIGHT(10-RIGHT(SUM(INDEX(1*(MID(MID(C264,1,1)*2,ROW(INDIRECT("1:"&amp;LEN(MID(C264,1,1)*2))),1)),,))+MID(C264,2,1)+
SUM(INDEX(1*(MID(MID(C264,3,1)*2,ROW(INDIRECT("1:"&amp;LEN(MID(C264,3,1)*2))),1)),,))+MID(C264,4,1)+
SUM(INDEX(1*(MID(MID(C264,5,1)*2,ROW(INDIRECT("1:"&amp;LEN(MID(C264,5,1)*2))),1)),,))+MID(C264,6,1)+
SUM(INDEX(1*(MID(MID(C264,8,1)*2,ROW(INDIRECT("1:"&amp;LEN(MID(C264,8,1)*2))),1)),,))+MID(C264,9,1)+
SUM(INDEX(1*(MID(MID(C264,10,1)*2,ROW(INDIRECT("1:"&amp;LEN(MID(C264,10,1)*2))),1)),,)),1),1),"0")</f>
        <v>#VALUE!</v>
      </c>
      <c r="FC264" s="27" t="str">
        <f t="shared" si="478"/>
        <v/>
      </c>
      <c r="FD264" s="29" t="b">
        <f t="shared" si="479"/>
        <v>0</v>
      </c>
      <c r="FE264" s="112" t="b">
        <f>IFERROR(MATCH(D264,'Avtal för korttidsarbete'!$G$13:$G$1012,0),TRUE)</f>
        <v>1</v>
      </c>
      <c r="FF264" s="112" t="b">
        <f t="shared" si="508"/>
        <v>0</v>
      </c>
      <c r="FG264" s="113" t="str" cm="1">
        <f t="array" ref="FG264">IF(FE264=TRUE,"x",INDEX('Avtal för korttidsarbete'!$E$13:$E$1012,$FE264))</f>
        <v>x</v>
      </c>
      <c r="FH264" s="113" t="str" cm="1">
        <f t="array" ref="FH264">IF(FE264=TRUE,"x",INDEX('Avtal för korttidsarbete'!$F$13:$F$1012,$FE264))</f>
        <v>x</v>
      </c>
      <c r="FI264" s="112" t="b">
        <f t="shared" si="509"/>
        <v>0</v>
      </c>
      <c r="FJ264" s="135">
        <f t="shared" si="510"/>
        <v>44166</v>
      </c>
      <c r="FK264" s="135">
        <f t="shared" si="511"/>
        <v>44377</v>
      </c>
      <c r="FL264" s="112" t="b">
        <f t="shared" si="512"/>
        <v>0</v>
      </c>
      <c r="FM264" s="113">
        <f t="shared" si="513"/>
        <v>44166</v>
      </c>
      <c r="FN264" s="135">
        <f t="shared" si="514"/>
        <v>44377</v>
      </c>
      <c r="FO264" s="148" t="b">
        <f>IFERROR(INDEX('Avtal för korttidsarbete'!R:R,MATCH(D264,'Avtal för korttidsarbete'!$G:$G,0)),TRUE)</f>
        <v>1</v>
      </c>
      <c r="FP264" s="135" t="str">
        <f>IF(FO264,"-",INDEX('Avtal för korttidsarbete'!$D:$D,MATCH(D264,'Avtal för korttidsarbete'!$G:$G,0)))</f>
        <v>-</v>
      </c>
      <c r="FQ264" s="113" t="b">
        <f>IFERROR(G264&gt;INDEX(Uppsägningar!E:E,MATCH(C264,Uppsägningar!C:C,0)),FALSE)</f>
        <v>0</v>
      </c>
    </row>
    <row r="265" spans="1:173" x14ac:dyDescent="0.25">
      <c r="A265" s="19">
        <v>249</v>
      </c>
      <c r="B265" s="20"/>
      <c r="C265" s="183"/>
      <c r="D265" s="66"/>
      <c r="E265" s="212">
        <f>IFERROR(INDEX(Admin!$C$7:$C$10,MATCH(FP265,TblNivåValTExt,0)),0)</f>
        <v>0</v>
      </c>
      <c r="F265" s="1"/>
      <c r="G265" s="1"/>
      <c r="H265" s="78"/>
      <c r="I265" s="181"/>
      <c r="J265" s="181"/>
      <c r="K265" s="182"/>
      <c r="L265" s="182"/>
      <c r="M265" s="181"/>
      <c r="N265" s="181"/>
      <c r="O265" s="181"/>
      <c r="P265" s="182"/>
      <c r="Q265" s="182"/>
      <c r="R265" s="181"/>
      <c r="S265" s="181"/>
      <c r="T265" s="181"/>
      <c r="U265" s="182"/>
      <c r="V265" s="182"/>
      <c r="W265" s="181"/>
      <c r="X265" s="181"/>
      <c r="Y265" s="181"/>
      <c r="Z265" s="182"/>
      <c r="AA265" s="182"/>
      <c r="AB265" s="181"/>
      <c r="AC265" s="181"/>
      <c r="AD265" s="181"/>
      <c r="AE265" s="182"/>
      <c r="AF265" s="182"/>
      <c r="AG265" s="181"/>
      <c r="AH265" s="181"/>
      <c r="AI265" s="181"/>
      <c r="AJ265" s="182"/>
      <c r="AK265" s="182"/>
      <c r="AL265" s="181"/>
      <c r="AM265" s="181"/>
      <c r="AN265" s="181"/>
      <c r="AO265" s="182"/>
      <c r="AP265" s="182"/>
      <c r="AQ265" s="181"/>
      <c r="AR265" s="181"/>
      <c r="AS265" s="181"/>
      <c r="AT265" s="182"/>
      <c r="AU265" s="182"/>
      <c r="AV265" s="181"/>
      <c r="AW265" s="181"/>
      <c r="AX265" s="181"/>
      <c r="AY265" s="182"/>
      <c r="AZ265" s="182"/>
      <c r="BA265" s="181"/>
      <c r="BB265" s="181"/>
      <c r="BC265" s="181"/>
      <c r="BD265" s="182"/>
      <c r="BE265" s="182"/>
      <c r="BF265" s="181"/>
      <c r="BG265" s="180">
        <f t="shared" si="480"/>
        <v>0</v>
      </c>
      <c r="BH265" s="116" t="str">
        <f t="shared" si="481"/>
        <v/>
      </c>
      <c r="BI265" s="80" t="b">
        <f t="shared" si="429"/>
        <v>0</v>
      </c>
      <c r="BJ265" s="80" t="str">
        <f t="shared" si="430"/>
        <v/>
      </c>
      <c r="BK265" s="80" t="b">
        <f t="shared" si="482"/>
        <v>0</v>
      </c>
      <c r="BL265" s="13" t="str">
        <f t="shared" si="431"/>
        <v/>
      </c>
      <c r="BM265" s="13" t="b">
        <f t="shared" si="483"/>
        <v>0</v>
      </c>
      <c r="BN265" s="35" t="str">
        <f t="shared" si="432"/>
        <v/>
      </c>
      <c r="BO265" s="13" t="b">
        <f t="shared" si="433"/>
        <v>0</v>
      </c>
      <c r="BP265" s="35" t="str">
        <f t="shared" si="434"/>
        <v/>
      </c>
      <c r="BQ265" s="13" t="b">
        <f t="shared" si="435"/>
        <v>0</v>
      </c>
      <c r="BR265" s="35" t="str">
        <f t="shared" si="436"/>
        <v/>
      </c>
      <c r="BS265" s="35" t="b">
        <f t="shared" si="437"/>
        <v>0</v>
      </c>
      <c r="BT265" s="35" t="str">
        <f t="shared" si="438"/>
        <v/>
      </c>
      <c r="BU265" s="35" t="b">
        <f t="shared" si="439"/>
        <v>0</v>
      </c>
      <c r="BV265" s="35" t="str">
        <f t="shared" si="440"/>
        <v/>
      </c>
      <c r="BW265" s="13" t="b">
        <f t="shared" si="515"/>
        <v>0</v>
      </c>
      <c r="BX265" s="35" t="str">
        <f t="shared" si="441"/>
        <v/>
      </c>
      <c r="BY265" s="265" t="b">
        <f t="shared" si="484"/>
        <v>0</v>
      </c>
      <c r="BZ265" s="35" t="str">
        <f t="shared" si="442"/>
        <v/>
      </c>
      <c r="CA265" s="265" t="b">
        <f t="shared" si="485"/>
        <v>0</v>
      </c>
      <c r="CB265" s="35" t="str">
        <f t="shared" si="443"/>
        <v/>
      </c>
      <c r="CC265" s="272" t="b">
        <f t="shared" si="486"/>
        <v>0</v>
      </c>
      <c r="CD265" s="35" t="str">
        <f t="shared" si="444"/>
        <v/>
      </c>
      <c r="CE265" s="13" t="b">
        <f t="shared" si="445"/>
        <v>0</v>
      </c>
      <c r="CF265" s="35" t="str">
        <f t="shared" si="446"/>
        <v/>
      </c>
      <c r="CG265" s="179">
        <f t="shared" si="447"/>
        <v>0</v>
      </c>
      <c r="CH265" s="179">
        <f t="shared" si="448"/>
        <v>0</v>
      </c>
      <c r="CI265" s="218">
        <f t="shared" si="487"/>
        <v>0</v>
      </c>
      <c r="CJ265" s="218">
        <f t="shared" si="488"/>
        <v>0</v>
      </c>
      <c r="CK265" s="218">
        <f t="shared" si="489"/>
        <v>0</v>
      </c>
      <c r="CL265" s="218">
        <f t="shared" si="490"/>
        <v>0</v>
      </c>
      <c r="CM265" s="218">
        <f t="shared" si="491"/>
        <v>0</v>
      </c>
      <c r="CN265" s="218">
        <f t="shared" si="492"/>
        <v>0</v>
      </c>
      <c r="CO265" s="218">
        <f t="shared" si="493"/>
        <v>0</v>
      </c>
      <c r="CP265" s="218">
        <f t="shared" si="494"/>
        <v>0</v>
      </c>
      <c r="CQ265" s="218">
        <f t="shared" si="495"/>
        <v>0</v>
      </c>
      <c r="CR265" s="218">
        <f t="shared" si="496"/>
        <v>0</v>
      </c>
      <c r="CS265" s="14">
        <f t="shared" si="449"/>
        <v>0</v>
      </c>
      <c r="CT265" s="236">
        <f t="shared" si="450"/>
        <v>0</v>
      </c>
      <c r="CU265" s="237">
        <f t="shared" si="524"/>
        <v>0</v>
      </c>
      <c r="CV265" s="16">
        <f t="shared" si="524"/>
        <v>0</v>
      </c>
      <c r="CW265" s="16">
        <f t="shared" si="524"/>
        <v>0</v>
      </c>
      <c r="CX265" s="16">
        <f t="shared" si="524"/>
        <v>0</v>
      </c>
      <c r="CY265" s="16">
        <f t="shared" si="524"/>
        <v>0</v>
      </c>
      <c r="CZ265" s="16">
        <f t="shared" si="524"/>
        <v>0</v>
      </c>
      <c r="DA265" s="16">
        <f t="shared" si="524"/>
        <v>0</v>
      </c>
      <c r="DB265" s="16">
        <f t="shared" si="524"/>
        <v>0</v>
      </c>
      <c r="DC265" s="16">
        <f t="shared" si="524"/>
        <v>0</v>
      </c>
      <c r="DD265" s="238">
        <f t="shared" si="524"/>
        <v>0</v>
      </c>
      <c r="DE265" s="232">
        <f t="shared" si="525"/>
        <v>0</v>
      </c>
      <c r="DF265" s="132">
        <f t="shared" si="525"/>
        <v>0</v>
      </c>
      <c r="DG265" s="132">
        <f t="shared" si="525"/>
        <v>0</v>
      </c>
      <c r="DH265" s="132">
        <f t="shared" si="525"/>
        <v>0</v>
      </c>
      <c r="DI265" s="132">
        <f t="shared" si="525"/>
        <v>0</v>
      </c>
      <c r="DJ265" s="132">
        <f t="shared" si="525"/>
        <v>0</v>
      </c>
      <c r="DK265" s="132">
        <f t="shared" si="525"/>
        <v>0</v>
      </c>
      <c r="DL265" s="132">
        <f t="shared" si="525"/>
        <v>0</v>
      </c>
      <c r="DM265" s="132">
        <f t="shared" si="525"/>
        <v>0</v>
      </c>
      <c r="DN265" s="233">
        <f t="shared" si="525"/>
        <v>0</v>
      </c>
      <c r="DO265" s="232">
        <f t="shared" si="451"/>
        <v>0</v>
      </c>
      <c r="DP265" s="132">
        <f t="shared" si="452"/>
        <v>0</v>
      </c>
      <c r="DQ265" s="132">
        <f t="shared" si="453"/>
        <v>0</v>
      </c>
      <c r="DR265" s="132">
        <f t="shared" si="454"/>
        <v>0</v>
      </c>
      <c r="DS265" s="132">
        <f t="shared" si="455"/>
        <v>0</v>
      </c>
      <c r="DT265" s="132">
        <f t="shared" si="456"/>
        <v>0</v>
      </c>
      <c r="DU265" s="132">
        <f t="shared" si="457"/>
        <v>0</v>
      </c>
      <c r="DV265" s="132">
        <f t="shared" si="458"/>
        <v>0</v>
      </c>
      <c r="DW265" s="132">
        <f t="shared" si="459"/>
        <v>0</v>
      </c>
      <c r="DX265" s="233">
        <f t="shared" si="460"/>
        <v>0</v>
      </c>
      <c r="DY265" s="231" t="b">
        <f t="shared" si="497"/>
        <v>0</v>
      </c>
      <c r="DZ265" s="163"/>
      <c r="EA265" s="226" t="str">
        <f t="shared" si="498"/>
        <v/>
      </c>
      <c r="EB265" s="178" t="str">
        <f t="shared" si="499"/>
        <v/>
      </c>
      <c r="EC265" s="178" t="str">
        <f t="shared" si="500"/>
        <v/>
      </c>
      <c r="ED265" s="178" t="str">
        <f t="shared" si="501"/>
        <v/>
      </c>
      <c r="EE265" s="178" t="str">
        <f t="shared" si="502"/>
        <v/>
      </c>
      <c r="EF265" s="178" t="str">
        <f t="shared" si="503"/>
        <v/>
      </c>
      <c r="EG265" s="178" t="str">
        <f t="shared" si="504"/>
        <v/>
      </c>
      <c r="EH265" s="178" t="str">
        <f t="shared" si="505"/>
        <v/>
      </c>
      <c r="EI265" s="178" t="str">
        <f t="shared" si="506"/>
        <v/>
      </c>
      <c r="EJ265" s="227" t="str">
        <f t="shared" si="507"/>
        <v/>
      </c>
      <c r="EK265" s="230" t="str">
        <f t="shared" si="461"/>
        <v/>
      </c>
      <c r="EL265" s="177" t="str">
        <f t="shared" si="462"/>
        <v/>
      </c>
      <c r="EM265" s="177" t="str">
        <f t="shared" si="463"/>
        <v/>
      </c>
      <c r="EN265" s="177" t="str">
        <f t="shared" si="464"/>
        <v/>
      </c>
      <c r="EO265" s="177" t="str">
        <f t="shared" si="465"/>
        <v/>
      </c>
      <c r="EP265" s="177" t="str">
        <f t="shared" si="466"/>
        <v/>
      </c>
      <c r="EQ265" s="177" t="str">
        <f t="shared" si="467"/>
        <v/>
      </c>
      <c r="ER265" s="177" t="str">
        <f t="shared" si="468"/>
        <v/>
      </c>
      <c r="ES265" s="177" t="str">
        <f t="shared" si="469"/>
        <v/>
      </c>
      <c r="ET265" s="177" t="str">
        <f t="shared" si="470"/>
        <v/>
      </c>
      <c r="EU265" s="229" t="e">
        <f t="shared" si="471"/>
        <v>#VALUE!</v>
      </c>
      <c r="EV265" s="27" t="e">
        <f t="shared" si="472"/>
        <v>#VALUE!</v>
      </c>
      <c r="EW265" s="27" t="e">
        <f t="shared" si="473"/>
        <v>#VALUE!</v>
      </c>
      <c r="EX265" s="28" t="e">
        <f t="shared" si="474"/>
        <v>#VALUE!</v>
      </c>
      <c r="EY265" s="28" t="e">
        <f t="shared" si="475"/>
        <v>#VALUE!</v>
      </c>
      <c r="EZ265" s="28" t="b">
        <f t="shared" si="476"/>
        <v>0</v>
      </c>
      <c r="FA265" s="176" t="str">
        <f t="shared" si="477"/>
        <v/>
      </c>
      <c r="FB265" s="27" t="e" cm="1">
        <f t="array" aca="1" ref="FB265" ca="1">TEXT(RIGHT(10-RIGHT(SUM(INDEX(1*(MID(MID(C265,1,1)*2,ROW(INDIRECT("1:"&amp;LEN(MID(C265,1,1)*2))),1)),,))+MID(C265,2,1)+
SUM(INDEX(1*(MID(MID(C265,3,1)*2,ROW(INDIRECT("1:"&amp;LEN(MID(C265,3,1)*2))),1)),,))+MID(C265,4,1)+
SUM(INDEX(1*(MID(MID(C265,5,1)*2,ROW(INDIRECT("1:"&amp;LEN(MID(C265,5,1)*2))),1)),,))+MID(C265,6,1)+
SUM(INDEX(1*(MID(MID(C265,8,1)*2,ROW(INDIRECT("1:"&amp;LEN(MID(C265,8,1)*2))),1)),,))+MID(C265,9,1)+
SUM(INDEX(1*(MID(MID(C265,10,1)*2,ROW(INDIRECT("1:"&amp;LEN(MID(C265,10,1)*2))),1)),,)),1),1),"0")</f>
        <v>#VALUE!</v>
      </c>
      <c r="FC265" s="27" t="str">
        <f t="shared" si="478"/>
        <v/>
      </c>
      <c r="FD265" s="29" t="b">
        <f t="shared" si="479"/>
        <v>0</v>
      </c>
      <c r="FE265" s="112" t="b">
        <f>IFERROR(MATCH(D265,'Avtal för korttidsarbete'!$G$13:$G$1012,0),TRUE)</f>
        <v>1</v>
      </c>
      <c r="FF265" s="112" t="b">
        <f t="shared" si="508"/>
        <v>0</v>
      </c>
      <c r="FG265" s="113" t="str" cm="1">
        <f t="array" ref="FG265">IF(FE265=TRUE,"x",INDEX('Avtal för korttidsarbete'!$E$13:$E$1012,$FE265))</f>
        <v>x</v>
      </c>
      <c r="FH265" s="113" t="str" cm="1">
        <f t="array" ref="FH265">IF(FE265=TRUE,"x",INDEX('Avtal för korttidsarbete'!$F$13:$F$1012,$FE265))</f>
        <v>x</v>
      </c>
      <c r="FI265" s="112" t="b">
        <f t="shared" si="509"/>
        <v>0</v>
      </c>
      <c r="FJ265" s="135">
        <f t="shared" si="510"/>
        <v>44166</v>
      </c>
      <c r="FK265" s="135">
        <f t="shared" si="511"/>
        <v>44377</v>
      </c>
      <c r="FL265" s="112" t="b">
        <f t="shared" si="512"/>
        <v>0</v>
      </c>
      <c r="FM265" s="113">
        <f t="shared" si="513"/>
        <v>44166</v>
      </c>
      <c r="FN265" s="135">
        <f t="shared" si="514"/>
        <v>44377</v>
      </c>
      <c r="FO265" s="148" t="b">
        <f>IFERROR(INDEX('Avtal för korttidsarbete'!R:R,MATCH(D265,'Avtal för korttidsarbete'!$G:$G,0)),TRUE)</f>
        <v>1</v>
      </c>
      <c r="FP265" s="135" t="str">
        <f>IF(FO265,"-",INDEX('Avtal för korttidsarbete'!$D:$D,MATCH(D265,'Avtal för korttidsarbete'!$G:$G,0)))</f>
        <v>-</v>
      </c>
      <c r="FQ265" s="113" t="b">
        <f>IFERROR(G265&gt;INDEX(Uppsägningar!E:E,MATCH(C265,Uppsägningar!C:C,0)),FALSE)</f>
        <v>0</v>
      </c>
    </row>
    <row r="266" spans="1:173" x14ac:dyDescent="0.25">
      <c r="A266" s="19">
        <v>250</v>
      </c>
      <c r="B266" s="20"/>
      <c r="C266" s="183"/>
      <c r="D266" s="66"/>
      <c r="E266" s="212">
        <f>IFERROR(INDEX(Admin!$C$7:$C$10,MATCH(FP266,TblNivåValTExt,0)),0)</f>
        <v>0</v>
      </c>
      <c r="F266" s="1"/>
      <c r="G266" s="1"/>
      <c r="H266" s="78"/>
      <c r="I266" s="181"/>
      <c r="J266" s="181"/>
      <c r="K266" s="182"/>
      <c r="L266" s="182"/>
      <c r="M266" s="181"/>
      <c r="N266" s="181"/>
      <c r="O266" s="181"/>
      <c r="P266" s="182"/>
      <c r="Q266" s="182"/>
      <c r="R266" s="181"/>
      <c r="S266" s="181"/>
      <c r="T266" s="181"/>
      <c r="U266" s="182"/>
      <c r="V266" s="182"/>
      <c r="W266" s="181"/>
      <c r="X266" s="181"/>
      <c r="Y266" s="181"/>
      <c r="Z266" s="182"/>
      <c r="AA266" s="182"/>
      <c r="AB266" s="181"/>
      <c r="AC266" s="181"/>
      <c r="AD266" s="181"/>
      <c r="AE266" s="182"/>
      <c r="AF266" s="182"/>
      <c r="AG266" s="181"/>
      <c r="AH266" s="181"/>
      <c r="AI266" s="181"/>
      <c r="AJ266" s="182"/>
      <c r="AK266" s="182"/>
      <c r="AL266" s="181"/>
      <c r="AM266" s="181"/>
      <c r="AN266" s="181"/>
      <c r="AO266" s="182"/>
      <c r="AP266" s="182"/>
      <c r="AQ266" s="181"/>
      <c r="AR266" s="181"/>
      <c r="AS266" s="181"/>
      <c r="AT266" s="182"/>
      <c r="AU266" s="182"/>
      <c r="AV266" s="181"/>
      <c r="AW266" s="181"/>
      <c r="AX266" s="181"/>
      <c r="AY266" s="182"/>
      <c r="AZ266" s="182"/>
      <c r="BA266" s="181"/>
      <c r="BB266" s="181"/>
      <c r="BC266" s="181"/>
      <c r="BD266" s="182"/>
      <c r="BE266" s="182"/>
      <c r="BF266" s="181"/>
      <c r="BG266" s="180">
        <f t="shared" si="480"/>
        <v>0</v>
      </c>
      <c r="BH266" s="116" t="str">
        <f t="shared" si="481"/>
        <v/>
      </c>
      <c r="BI266" s="80" t="b">
        <f t="shared" si="429"/>
        <v>0</v>
      </c>
      <c r="BJ266" s="80" t="str">
        <f t="shared" si="430"/>
        <v/>
      </c>
      <c r="BK266" s="80" t="b">
        <f t="shared" si="482"/>
        <v>0</v>
      </c>
      <c r="BL266" s="13" t="str">
        <f t="shared" si="431"/>
        <v/>
      </c>
      <c r="BM266" s="13" t="b">
        <f t="shared" si="483"/>
        <v>0</v>
      </c>
      <c r="BN266" s="35" t="str">
        <f t="shared" si="432"/>
        <v/>
      </c>
      <c r="BO266" s="13" t="b">
        <f t="shared" si="433"/>
        <v>0</v>
      </c>
      <c r="BP266" s="35" t="str">
        <f t="shared" si="434"/>
        <v/>
      </c>
      <c r="BQ266" s="13" t="b">
        <f t="shared" si="435"/>
        <v>0</v>
      </c>
      <c r="BR266" s="35" t="str">
        <f t="shared" si="436"/>
        <v/>
      </c>
      <c r="BS266" s="35" t="b">
        <f t="shared" si="437"/>
        <v>0</v>
      </c>
      <c r="BT266" s="35" t="str">
        <f t="shared" si="438"/>
        <v/>
      </c>
      <c r="BU266" s="35" t="b">
        <f t="shared" si="439"/>
        <v>0</v>
      </c>
      <c r="BV266" s="35" t="str">
        <f t="shared" si="440"/>
        <v/>
      </c>
      <c r="BW266" s="13" t="b">
        <f t="shared" si="515"/>
        <v>0</v>
      </c>
      <c r="BX266" s="35" t="str">
        <f t="shared" si="441"/>
        <v/>
      </c>
      <c r="BY266" s="265" t="b">
        <f t="shared" si="484"/>
        <v>0</v>
      </c>
      <c r="BZ266" s="35" t="str">
        <f t="shared" si="442"/>
        <v/>
      </c>
      <c r="CA266" s="265" t="b">
        <f t="shared" si="485"/>
        <v>0</v>
      </c>
      <c r="CB266" s="35" t="str">
        <f t="shared" si="443"/>
        <v/>
      </c>
      <c r="CC266" s="272" t="b">
        <f t="shared" si="486"/>
        <v>0</v>
      </c>
      <c r="CD266" s="35" t="str">
        <f t="shared" si="444"/>
        <v/>
      </c>
      <c r="CE266" s="13" t="b">
        <f t="shared" si="445"/>
        <v>0</v>
      </c>
      <c r="CF266" s="35" t="str">
        <f t="shared" si="446"/>
        <v/>
      </c>
      <c r="CG266" s="179">
        <f t="shared" si="447"/>
        <v>0</v>
      </c>
      <c r="CH266" s="179">
        <f t="shared" si="448"/>
        <v>0</v>
      </c>
      <c r="CI266" s="218">
        <f t="shared" si="487"/>
        <v>0</v>
      </c>
      <c r="CJ266" s="218">
        <f t="shared" si="488"/>
        <v>0</v>
      </c>
      <c r="CK266" s="218">
        <f t="shared" si="489"/>
        <v>0</v>
      </c>
      <c r="CL266" s="218">
        <f t="shared" si="490"/>
        <v>0</v>
      </c>
      <c r="CM266" s="218">
        <f t="shared" si="491"/>
        <v>0</v>
      </c>
      <c r="CN266" s="218">
        <f t="shared" si="492"/>
        <v>0</v>
      </c>
      <c r="CO266" s="218">
        <f t="shared" si="493"/>
        <v>0</v>
      </c>
      <c r="CP266" s="218">
        <f t="shared" si="494"/>
        <v>0</v>
      </c>
      <c r="CQ266" s="218">
        <f t="shared" si="495"/>
        <v>0</v>
      </c>
      <c r="CR266" s="218">
        <f t="shared" si="496"/>
        <v>0</v>
      </c>
      <c r="CS266" s="14">
        <f t="shared" si="449"/>
        <v>0</v>
      </c>
      <c r="CT266" s="236">
        <f t="shared" si="450"/>
        <v>0</v>
      </c>
      <c r="CU266" s="237">
        <f t="shared" si="524"/>
        <v>0</v>
      </c>
      <c r="CV266" s="16">
        <f t="shared" si="524"/>
        <v>0</v>
      </c>
      <c r="CW266" s="16">
        <f t="shared" si="524"/>
        <v>0</v>
      </c>
      <c r="CX266" s="16">
        <f t="shared" si="524"/>
        <v>0</v>
      </c>
      <c r="CY266" s="16">
        <f t="shared" si="524"/>
        <v>0</v>
      </c>
      <c r="CZ266" s="16">
        <f t="shared" si="524"/>
        <v>0</v>
      </c>
      <c r="DA266" s="16">
        <f t="shared" si="524"/>
        <v>0</v>
      </c>
      <c r="DB266" s="16">
        <f t="shared" si="524"/>
        <v>0</v>
      </c>
      <c r="DC266" s="16">
        <f t="shared" si="524"/>
        <v>0</v>
      </c>
      <c r="DD266" s="238">
        <f t="shared" si="524"/>
        <v>0</v>
      </c>
      <c r="DE266" s="232">
        <f t="shared" si="525"/>
        <v>0</v>
      </c>
      <c r="DF266" s="132">
        <f t="shared" si="525"/>
        <v>0</v>
      </c>
      <c r="DG266" s="132">
        <f t="shared" si="525"/>
        <v>0</v>
      </c>
      <c r="DH266" s="132">
        <f t="shared" si="525"/>
        <v>0</v>
      </c>
      <c r="DI266" s="132">
        <f t="shared" si="525"/>
        <v>0</v>
      </c>
      <c r="DJ266" s="132">
        <f t="shared" si="525"/>
        <v>0</v>
      </c>
      <c r="DK266" s="132">
        <f t="shared" si="525"/>
        <v>0</v>
      </c>
      <c r="DL266" s="132">
        <f t="shared" si="525"/>
        <v>0</v>
      </c>
      <c r="DM266" s="132">
        <f t="shared" si="525"/>
        <v>0</v>
      </c>
      <c r="DN266" s="233">
        <f t="shared" si="525"/>
        <v>0</v>
      </c>
      <c r="DO266" s="232">
        <f t="shared" si="451"/>
        <v>0</v>
      </c>
      <c r="DP266" s="132">
        <f t="shared" si="452"/>
        <v>0</v>
      </c>
      <c r="DQ266" s="132">
        <f t="shared" si="453"/>
        <v>0</v>
      </c>
      <c r="DR266" s="132">
        <f t="shared" si="454"/>
        <v>0</v>
      </c>
      <c r="DS266" s="132">
        <f t="shared" si="455"/>
        <v>0</v>
      </c>
      <c r="DT266" s="132">
        <f t="shared" si="456"/>
        <v>0</v>
      </c>
      <c r="DU266" s="132">
        <f t="shared" si="457"/>
        <v>0</v>
      </c>
      <c r="DV266" s="132">
        <f t="shared" si="458"/>
        <v>0</v>
      </c>
      <c r="DW266" s="132">
        <f t="shared" si="459"/>
        <v>0</v>
      </c>
      <c r="DX266" s="233">
        <f t="shared" si="460"/>
        <v>0</v>
      </c>
      <c r="DY266" s="231" t="b">
        <f t="shared" si="497"/>
        <v>0</v>
      </c>
      <c r="DZ266" s="163"/>
      <c r="EA266" s="226" t="str">
        <f t="shared" si="498"/>
        <v/>
      </c>
      <c r="EB266" s="178" t="str">
        <f t="shared" si="499"/>
        <v/>
      </c>
      <c r="EC266" s="178" t="str">
        <f t="shared" si="500"/>
        <v/>
      </c>
      <c r="ED266" s="178" t="str">
        <f t="shared" si="501"/>
        <v/>
      </c>
      <c r="EE266" s="178" t="str">
        <f t="shared" si="502"/>
        <v/>
      </c>
      <c r="EF266" s="178" t="str">
        <f t="shared" si="503"/>
        <v/>
      </c>
      <c r="EG266" s="178" t="str">
        <f t="shared" si="504"/>
        <v/>
      </c>
      <c r="EH266" s="178" t="str">
        <f t="shared" si="505"/>
        <v/>
      </c>
      <c r="EI266" s="178" t="str">
        <f t="shared" si="506"/>
        <v/>
      </c>
      <c r="EJ266" s="227" t="str">
        <f t="shared" si="507"/>
        <v/>
      </c>
      <c r="EK266" s="230" t="str">
        <f t="shared" si="461"/>
        <v/>
      </c>
      <c r="EL266" s="177" t="str">
        <f t="shared" si="462"/>
        <v/>
      </c>
      <c r="EM266" s="177" t="str">
        <f t="shared" si="463"/>
        <v/>
      </c>
      <c r="EN266" s="177" t="str">
        <f t="shared" si="464"/>
        <v/>
      </c>
      <c r="EO266" s="177" t="str">
        <f t="shared" si="465"/>
        <v/>
      </c>
      <c r="EP266" s="177" t="str">
        <f t="shared" si="466"/>
        <v/>
      </c>
      <c r="EQ266" s="177" t="str">
        <f t="shared" si="467"/>
        <v/>
      </c>
      <c r="ER266" s="177" t="str">
        <f t="shared" si="468"/>
        <v/>
      </c>
      <c r="ES266" s="177" t="str">
        <f t="shared" si="469"/>
        <v/>
      </c>
      <c r="ET266" s="177" t="str">
        <f t="shared" si="470"/>
        <v/>
      </c>
      <c r="EU266" s="229" t="e">
        <f t="shared" si="471"/>
        <v>#VALUE!</v>
      </c>
      <c r="EV266" s="27" t="e">
        <f t="shared" si="472"/>
        <v>#VALUE!</v>
      </c>
      <c r="EW266" s="27" t="e">
        <f t="shared" si="473"/>
        <v>#VALUE!</v>
      </c>
      <c r="EX266" s="28" t="e">
        <f t="shared" si="474"/>
        <v>#VALUE!</v>
      </c>
      <c r="EY266" s="28" t="e">
        <f t="shared" si="475"/>
        <v>#VALUE!</v>
      </c>
      <c r="EZ266" s="28" t="b">
        <f t="shared" si="476"/>
        <v>0</v>
      </c>
      <c r="FA266" s="176" t="str">
        <f t="shared" si="477"/>
        <v/>
      </c>
      <c r="FB266" s="27" t="e" cm="1">
        <f t="array" aca="1" ref="FB266" ca="1">TEXT(RIGHT(10-RIGHT(SUM(INDEX(1*(MID(MID(C266,1,1)*2,ROW(INDIRECT("1:"&amp;LEN(MID(C266,1,1)*2))),1)),,))+MID(C266,2,1)+
SUM(INDEX(1*(MID(MID(C266,3,1)*2,ROW(INDIRECT("1:"&amp;LEN(MID(C266,3,1)*2))),1)),,))+MID(C266,4,1)+
SUM(INDEX(1*(MID(MID(C266,5,1)*2,ROW(INDIRECT("1:"&amp;LEN(MID(C266,5,1)*2))),1)),,))+MID(C266,6,1)+
SUM(INDEX(1*(MID(MID(C266,8,1)*2,ROW(INDIRECT("1:"&amp;LEN(MID(C266,8,1)*2))),1)),,))+MID(C266,9,1)+
SUM(INDEX(1*(MID(MID(C266,10,1)*2,ROW(INDIRECT("1:"&amp;LEN(MID(C266,10,1)*2))),1)),,)),1),1),"0")</f>
        <v>#VALUE!</v>
      </c>
      <c r="FC266" s="27" t="str">
        <f t="shared" si="478"/>
        <v/>
      </c>
      <c r="FD266" s="29" t="b">
        <f t="shared" si="479"/>
        <v>0</v>
      </c>
      <c r="FE266" s="112" t="b">
        <f>IFERROR(MATCH(D266,'Avtal för korttidsarbete'!$G$13:$G$1012,0),TRUE)</f>
        <v>1</v>
      </c>
      <c r="FF266" s="112" t="b">
        <f t="shared" si="508"/>
        <v>0</v>
      </c>
      <c r="FG266" s="113" t="str" cm="1">
        <f t="array" ref="FG266">IF(FE266=TRUE,"x",INDEX('Avtal för korttidsarbete'!$E$13:$E$1012,$FE266))</f>
        <v>x</v>
      </c>
      <c r="FH266" s="113" t="str" cm="1">
        <f t="array" ref="FH266">IF(FE266=TRUE,"x",INDEX('Avtal för korttidsarbete'!$F$13:$F$1012,$FE266))</f>
        <v>x</v>
      </c>
      <c r="FI266" s="112" t="b">
        <f t="shared" si="509"/>
        <v>0</v>
      </c>
      <c r="FJ266" s="135">
        <f t="shared" si="510"/>
        <v>44166</v>
      </c>
      <c r="FK266" s="135">
        <f t="shared" si="511"/>
        <v>44377</v>
      </c>
      <c r="FL266" s="112" t="b">
        <f t="shared" si="512"/>
        <v>0</v>
      </c>
      <c r="FM266" s="113">
        <f t="shared" si="513"/>
        <v>44166</v>
      </c>
      <c r="FN266" s="135">
        <f t="shared" si="514"/>
        <v>44377</v>
      </c>
      <c r="FO266" s="148" t="b">
        <f>IFERROR(INDEX('Avtal för korttidsarbete'!R:R,MATCH(D266,'Avtal för korttidsarbete'!$G:$G,0)),TRUE)</f>
        <v>1</v>
      </c>
      <c r="FP266" s="135" t="str">
        <f>IF(FO266,"-",INDEX('Avtal för korttidsarbete'!$D:$D,MATCH(D266,'Avtal för korttidsarbete'!$G:$G,0)))</f>
        <v>-</v>
      </c>
      <c r="FQ266" s="113" t="b">
        <f>IFERROR(G266&gt;INDEX(Uppsägningar!E:E,MATCH(C266,Uppsägningar!C:C,0)),FALSE)</f>
        <v>0</v>
      </c>
    </row>
    <row r="267" spans="1:173" x14ac:dyDescent="0.25">
      <c r="A267" s="19">
        <v>251</v>
      </c>
      <c r="B267" s="20"/>
      <c r="C267" s="183"/>
      <c r="D267" s="66"/>
      <c r="E267" s="212">
        <f>IFERROR(INDEX(Admin!$C$7:$C$10,MATCH(FP267,TblNivåValTExt,0)),0)</f>
        <v>0</v>
      </c>
      <c r="F267" s="1"/>
      <c r="G267" s="1"/>
      <c r="H267" s="78"/>
      <c r="I267" s="181"/>
      <c r="J267" s="181"/>
      <c r="K267" s="182"/>
      <c r="L267" s="182"/>
      <c r="M267" s="181"/>
      <c r="N267" s="181"/>
      <c r="O267" s="181"/>
      <c r="P267" s="182"/>
      <c r="Q267" s="182"/>
      <c r="R267" s="181"/>
      <c r="S267" s="181"/>
      <c r="T267" s="181"/>
      <c r="U267" s="182"/>
      <c r="V267" s="182"/>
      <c r="W267" s="181"/>
      <c r="X267" s="181"/>
      <c r="Y267" s="181"/>
      <c r="Z267" s="182"/>
      <c r="AA267" s="182"/>
      <c r="AB267" s="181"/>
      <c r="AC267" s="181"/>
      <c r="AD267" s="181"/>
      <c r="AE267" s="182"/>
      <c r="AF267" s="182"/>
      <c r="AG267" s="181"/>
      <c r="AH267" s="181"/>
      <c r="AI267" s="181"/>
      <c r="AJ267" s="182"/>
      <c r="AK267" s="182"/>
      <c r="AL267" s="181"/>
      <c r="AM267" s="181"/>
      <c r="AN267" s="181"/>
      <c r="AO267" s="182"/>
      <c r="AP267" s="182"/>
      <c r="AQ267" s="181"/>
      <c r="AR267" s="181"/>
      <c r="AS267" s="181"/>
      <c r="AT267" s="182"/>
      <c r="AU267" s="182"/>
      <c r="AV267" s="181"/>
      <c r="AW267" s="181"/>
      <c r="AX267" s="181"/>
      <c r="AY267" s="182"/>
      <c r="AZ267" s="182"/>
      <c r="BA267" s="181"/>
      <c r="BB267" s="181"/>
      <c r="BC267" s="181"/>
      <c r="BD267" s="182"/>
      <c r="BE267" s="182"/>
      <c r="BF267" s="181"/>
      <c r="BG267" s="180">
        <f t="shared" si="480"/>
        <v>0</v>
      </c>
      <c r="BH267" s="116" t="str">
        <f t="shared" si="481"/>
        <v/>
      </c>
      <c r="BI267" s="80" t="b">
        <f t="shared" si="429"/>
        <v>0</v>
      </c>
      <c r="BJ267" s="80" t="str">
        <f t="shared" si="430"/>
        <v/>
      </c>
      <c r="BK267" s="80" t="b">
        <f t="shared" si="482"/>
        <v>0</v>
      </c>
      <c r="BL267" s="13" t="str">
        <f t="shared" si="431"/>
        <v/>
      </c>
      <c r="BM267" s="13" t="b">
        <f t="shared" si="483"/>
        <v>0</v>
      </c>
      <c r="BN267" s="35" t="str">
        <f t="shared" si="432"/>
        <v/>
      </c>
      <c r="BO267" s="13" t="b">
        <f t="shared" si="433"/>
        <v>0</v>
      </c>
      <c r="BP267" s="35" t="str">
        <f t="shared" si="434"/>
        <v/>
      </c>
      <c r="BQ267" s="13" t="b">
        <f t="shared" si="435"/>
        <v>0</v>
      </c>
      <c r="BR267" s="35" t="str">
        <f t="shared" si="436"/>
        <v/>
      </c>
      <c r="BS267" s="35" t="b">
        <f t="shared" si="437"/>
        <v>0</v>
      </c>
      <c r="BT267" s="35" t="str">
        <f t="shared" si="438"/>
        <v/>
      </c>
      <c r="BU267" s="35" t="b">
        <f t="shared" si="439"/>
        <v>0</v>
      </c>
      <c r="BV267" s="35" t="str">
        <f t="shared" si="440"/>
        <v/>
      </c>
      <c r="BW267" s="13" t="b">
        <f t="shared" si="515"/>
        <v>0</v>
      </c>
      <c r="BX267" s="35" t="str">
        <f t="shared" si="441"/>
        <v/>
      </c>
      <c r="BY267" s="265" t="b">
        <f t="shared" si="484"/>
        <v>0</v>
      </c>
      <c r="BZ267" s="35" t="str">
        <f t="shared" si="442"/>
        <v/>
      </c>
      <c r="CA267" s="265" t="b">
        <f t="shared" si="485"/>
        <v>0</v>
      </c>
      <c r="CB267" s="35" t="str">
        <f t="shared" si="443"/>
        <v/>
      </c>
      <c r="CC267" s="272" t="b">
        <f t="shared" si="486"/>
        <v>0</v>
      </c>
      <c r="CD267" s="35" t="str">
        <f t="shared" si="444"/>
        <v/>
      </c>
      <c r="CE267" s="13" t="b">
        <f t="shared" si="445"/>
        <v>0</v>
      </c>
      <c r="CF267" s="35" t="str">
        <f t="shared" si="446"/>
        <v/>
      </c>
      <c r="CG267" s="179">
        <f t="shared" si="447"/>
        <v>0</v>
      </c>
      <c r="CH267" s="179">
        <f t="shared" si="448"/>
        <v>0</v>
      </c>
      <c r="CI267" s="218">
        <f t="shared" si="487"/>
        <v>0</v>
      </c>
      <c r="CJ267" s="218">
        <f t="shared" si="488"/>
        <v>0</v>
      </c>
      <c r="CK267" s="218">
        <f t="shared" si="489"/>
        <v>0</v>
      </c>
      <c r="CL267" s="218">
        <f t="shared" si="490"/>
        <v>0</v>
      </c>
      <c r="CM267" s="218">
        <f t="shared" si="491"/>
        <v>0</v>
      </c>
      <c r="CN267" s="218">
        <f t="shared" si="492"/>
        <v>0</v>
      </c>
      <c r="CO267" s="218">
        <f t="shared" si="493"/>
        <v>0</v>
      </c>
      <c r="CP267" s="218">
        <f t="shared" si="494"/>
        <v>0</v>
      </c>
      <c r="CQ267" s="218">
        <f t="shared" si="495"/>
        <v>0</v>
      </c>
      <c r="CR267" s="218">
        <f t="shared" si="496"/>
        <v>0</v>
      </c>
      <c r="CS267" s="14">
        <f t="shared" si="449"/>
        <v>0</v>
      </c>
      <c r="CT267" s="236">
        <f t="shared" si="450"/>
        <v>0</v>
      </c>
      <c r="CU267" s="237">
        <f t="shared" ref="CU267:DD276" si="526">IF(AND($CS267,$CT267,CU$12),MAX(0,MIN(CU$10,$CT267)-MAX(CU$9,$CS267)+1),0)</f>
        <v>0</v>
      </c>
      <c r="CV267" s="16">
        <f t="shared" si="526"/>
        <v>0</v>
      </c>
      <c r="CW267" s="16">
        <f t="shared" si="526"/>
        <v>0</v>
      </c>
      <c r="CX267" s="16">
        <f t="shared" si="526"/>
        <v>0</v>
      </c>
      <c r="CY267" s="16">
        <f t="shared" si="526"/>
        <v>0</v>
      </c>
      <c r="CZ267" s="16">
        <f t="shared" si="526"/>
        <v>0</v>
      </c>
      <c r="DA267" s="16">
        <f t="shared" si="526"/>
        <v>0</v>
      </c>
      <c r="DB267" s="16">
        <f t="shared" si="526"/>
        <v>0</v>
      </c>
      <c r="DC267" s="16">
        <f t="shared" si="526"/>
        <v>0</v>
      </c>
      <c r="DD267" s="238">
        <f t="shared" si="526"/>
        <v>0</v>
      </c>
      <c r="DE267" s="232">
        <f t="shared" ref="DE267:DN276" si="527">IF($H267&lt;=0,0,MAX(0,MIN($H267,$DE$11)))</f>
        <v>0</v>
      </c>
      <c r="DF267" s="132">
        <f t="shared" si="527"/>
        <v>0</v>
      </c>
      <c r="DG267" s="132">
        <f t="shared" si="527"/>
        <v>0</v>
      </c>
      <c r="DH267" s="132">
        <f t="shared" si="527"/>
        <v>0</v>
      </c>
      <c r="DI267" s="132">
        <f t="shared" si="527"/>
        <v>0</v>
      </c>
      <c r="DJ267" s="132">
        <f t="shared" si="527"/>
        <v>0</v>
      </c>
      <c r="DK267" s="132">
        <f t="shared" si="527"/>
        <v>0</v>
      </c>
      <c r="DL267" s="132">
        <f t="shared" si="527"/>
        <v>0</v>
      </c>
      <c r="DM267" s="132">
        <f t="shared" si="527"/>
        <v>0</v>
      </c>
      <c r="DN267" s="233">
        <f t="shared" si="527"/>
        <v>0</v>
      </c>
      <c r="DO267" s="232">
        <f t="shared" si="451"/>
        <v>0</v>
      </c>
      <c r="DP267" s="132">
        <f t="shared" si="452"/>
        <v>0</v>
      </c>
      <c r="DQ267" s="132">
        <f t="shared" si="453"/>
        <v>0</v>
      </c>
      <c r="DR267" s="132">
        <f t="shared" si="454"/>
        <v>0</v>
      </c>
      <c r="DS267" s="132">
        <f t="shared" si="455"/>
        <v>0</v>
      </c>
      <c r="DT267" s="132">
        <f t="shared" si="456"/>
        <v>0</v>
      </c>
      <c r="DU267" s="132">
        <f t="shared" si="457"/>
        <v>0</v>
      </c>
      <c r="DV267" s="132">
        <f t="shared" si="458"/>
        <v>0</v>
      </c>
      <c r="DW267" s="132">
        <f t="shared" si="459"/>
        <v>0</v>
      </c>
      <c r="DX267" s="233">
        <f t="shared" si="460"/>
        <v>0</v>
      </c>
      <c r="DY267" s="231" t="b">
        <f t="shared" si="497"/>
        <v>0</v>
      </c>
      <c r="DZ267" s="163"/>
      <c r="EA267" s="226" t="str">
        <f t="shared" si="498"/>
        <v/>
      </c>
      <c r="EB267" s="178" t="str">
        <f t="shared" si="499"/>
        <v/>
      </c>
      <c r="EC267" s="178" t="str">
        <f t="shared" si="500"/>
        <v/>
      </c>
      <c r="ED267" s="178" t="str">
        <f t="shared" si="501"/>
        <v/>
      </c>
      <c r="EE267" s="178" t="str">
        <f t="shared" si="502"/>
        <v/>
      </c>
      <c r="EF267" s="178" t="str">
        <f t="shared" si="503"/>
        <v/>
      </c>
      <c r="EG267" s="178" t="str">
        <f t="shared" si="504"/>
        <v/>
      </c>
      <c r="EH267" s="178" t="str">
        <f t="shared" si="505"/>
        <v/>
      </c>
      <c r="EI267" s="178" t="str">
        <f t="shared" si="506"/>
        <v/>
      </c>
      <c r="EJ267" s="227" t="str">
        <f t="shared" si="507"/>
        <v/>
      </c>
      <c r="EK267" s="230" t="str">
        <f t="shared" si="461"/>
        <v/>
      </c>
      <c r="EL267" s="177" t="str">
        <f t="shared" si="462"/>
        <v/>
      </c>
      <c r="EM267" s="177" t="str">
        <f t="shared" si="463"/>
        <v/>
      </c>
      <c r="EN267" s="177" t="str">
        <f t="shared" si="464"/>
        <v/>
      </c>
      <c r="EO267" s="177" t="str">
        <f t="shared" si="465"/>
        <v/>
      </c>
      <c r="EP267" s="177" t="str">
        <f t="shared" si="466"/>
        <v/>
      </c>
      <c r="EQ267" s="177" t="str">
        <f t="shared" si="467"/>
        <v/>
      </c>
      <c r="ER267" s="177" t="str">
        <f t="shared" si="468"/>
        <v/>
      </c>
      <c r="ES267" s="177" t="str">
        <f t="shared" si="469"/>
        <v/>
      </c>
      <c r="ET267" s="177" t="str">
        <f t="shared" si="470"/>
        <v/>
      </c>
      <c r="EU267" s="229" t="e">
        <f t="shared" si="471"/>
        <v>#VALUE!</v>
      </c>
      <c r="EV267" s="27" t="e">
        <f t="shared" si="472"/>
        <v>#VALUE!</v>
      </c>
      <c r="EW267" s="27" t="e">
        <f t="shared" si="473"/>
        <v>#VALUE!</v>
      </c>
      <c r="EX267" s="28" t="e">
        <f t="shared" si="474"/>
        <v>#VALUE!</v>
      </c>
      <c r="EY267" s="28" t="e">
        <f t="shared" si="475"/>
        <v>#VALUE!</v>
      </c>
      <c r="EZ267" s="28" t="b">
        <f t="shared" si="476"/>
        <v>0</v>
      </c>
      <c r="FA267" s="176" t="str">
        <f t="shared" si="477"/>
        <v/>
      </c>
      <c r="FB267" s="27" t="e" cm="1">
        <f t="array" aca="1" ref="FB267" ca="1">TEXT(RIGHT(10-RIGHT(SUM(INDEX(1*(MID(MID(C267,1,1)*2,ROW(INDIRECT("1:"&amp;LEN(MID(C267,1,1)*2))),1)),,))+MID(C267,2,1)+
SUM(INDEX(1*(MID(MID(C267,3,1)*2,ROW(INDIRECT("1:"&amp;LEN(MID(C267,3,1)*2))),1)),,))+MID(C267,4,1)+
SUM(INDEX(1*(MID(MID(C267,5,1)*2,ROW(INDIRECT("1:"&amp;LEN(MID(C267,5,1)*2))),1)),,))+MID(C267,6,1)+
SUM(INDEX(1*(MID(MID(C267,8,1)*2,ROW(INDIRECT("1:"&amp;LEN(MID(C267,8,1)*2))),1)),,))+MID(C267,9,1)+
SUM(INDEX(1*(MID(MID(C267,10,1)*2,ROW(INDIRECT("1:"&amp;LEN(MID(C267,10,1)*2))),1)),,)),1),1),"0")</f>
        <v>#VALUE!</v>
      </c>
      <c r="FC267" s="27" t="str">
        <f t="shared" si="478"/>
        <v/>
      </c>
      <c r="FD267" s="29" t="b">
        <f t="shared" si="479"/>
        <v>0</v>
      </c>
      <c r="FE267" s="112" t="b">
        <f>IFERROR(MATCH(D267,'Avtal för korttidsarbete'!$G$13:$G$1012,0),TRUE)</f>
        <v>1</v>
      </c>
      <c r="FF267" s="112" t="b">
        <f t="shared" si="508"/>
        <v>0</v>
      </c>
      <c r="FG267" s="113" t="str" cm="1">
        <f t="array" ref="FG267">IF(FE267=TRUE,"x",INDEX('Avtal för korttidsarbete'!$E$13:$E$1012,$FE267))</f>
        <v>x</v>
      </c>
      <c r="FH267" s="113" t="str" cm="1">
        <f t="array" ref="FH267">IF(FE267=TRUE,"x",INDEX('Avtal för korttidsarbete'!$F$13:$F$1012,$FE267))</f>
        <v>x</v>
      </c>
      <c r="FI267" s="112" t="b">
        <f t="shared" si="509"/>
        <v>0</v>
      </c>
      <c r="FJ267" s="135">
        <f t="shared" si="510"/>
        <v>44166</v>
      </c>
      <c r="FK267" s="135">
        <f t="shared" si="511"/>
        <v>44377</v>
      </c>
      <c r="FL267" s="112" t="b">
        <f t="shared" si="512"/>
        <v>0</v>
      </c>
      <c r="FM267" s="113">
        <f t="shared" si="513"/>
        <v>44166</v>
      </c>
      <c r="FN267" s="135">
        <f t="shared" si="514"/>
        <v>44377</v>
      </c>
      <c r="FO267" s="148" t="b">
        <f>IFERROR(INDEX('Avtal för korttidsarbete'!R:R,MATCH(D267,'Avtal för korttidsarbete'!$G:$G,0)),TRUE)</f>
        <v>1</v>
      </c>
      <c r="FP267" s="135" t="str">
        <f>IF(FO267,"-",INDEX('Avtal för korttidsarbete'!$D:$D,MATCH(D267,'Avtal för korttidsarbete'!$G:$G,0)))</f>
        <v>-</v>
      </c>
      <c r="FQ267" s="113" t="b">
        <f>IFERROR(G267&gt;INDEX(Uppsägningar!E:E,MATCH(C267,Uppsägningar!C:C,0)),FALSE)</f>
        <v>0</v>
      </c>
    </row>
    <row r="268" spans="1:173" x14ac:dyDescent="0.25">
      <c r="A268" s="19">
        <v>252</v>
      </c>
      <c r="B268" s="20"/>
      <c r="C268" s="183"/>
      <c r="D268" s="66"/>
      <c r="E268" s="212">
        <f>IFERROR(INDEX(Admin!$C$7:$C$10,MATCH(FP268,TblNivåValTExt,0)),0)</f>
        <v>0</v>
      </c>
      <c r="F268" s="1"/>
      <c r="G268" s="1"/>
      <c r="H268" s="78"/>
      <c r="I268" s="181"/>
      <c r="J268" s="181"/>
      <c r="K268" s="182"/>
      <c r="L268" s="182"/>
      <c r="M268" s="181"/>
      <c r="N268" s="181"/>
      <c r="O268" s="181"/>
      <c r="P268" s="182"/>
      <c r="Q268" s="182"/>
      <c r="R268" s="181"/>
      <c r="S268" s="181"/>
      <c r="T268" s="181"/>
      <c r="U268" s="182"/>
      <c r="V268" s="182"/>
      <c r="W268" s="181"/>
      <c r="X268" s="181"/>
      <c r="Y268" s="181"/>
      <c r="Z268" s="182"/>
      <c r="AA268" s="182"/>
      <c r="AB268" s="181"/>
      <c r="AC268" s="181"/>
      <c r="AD268" s="181"/>
      <c r="AE268" s="182"/>
      <c r="AF268" s="182"/>
      <c r="AG268" s="181"/>
      <c r="AH268" s="181"/>
      <c r="AI268" s="181"/>
      <c r="AJ268" s="182"/>
      <c r="AK268" s="182"/>
      <c r="AL268" s="181"/>
      <c r="AM268" s="181"/>
      <c r="AN268" s="181"/>
      <c r="AO268" s="182"/>
      <c r="AP268" s="182"/>
      <c r="AQ268" s="181"/>
      <c r="AR268" s="181"/>
      <c r="AS268" s="181"/>
      <c r="AT268" s="182"/>
      <c r="AU268" s="182"/>
      <c r="AV268" s="181"/>
      <c r="AW268" s="181"/>
      <c r="AX268" s="181"/>
      <c r="AY268" s="182"/>
      <c r="AZ268" s="182"/>
      <c r="BA268" s="181"/>
      <c r="BB268" s="181"/>
      <c r="BC268" s="181"/>
      <c r="BD268" s="182"/>
      <c r="BE268" s="182"/>
      <c r="BF268" s="181"/>
      <c r="BG268" s="180">
        <f t="shared" si="480"/>
        <v>0</v>
      </c>
      <c r="BH268" s="116" t="str">
        <f t="shared" si="481"/>
        <v/>
      </c>
      <c r="BI268" s="80" t="b">
        <f t="shared" si="429"/>
        <v>0</v>
      </c>
      <c r="BJ268" s="80" t="str">
        <f t="shared" si="430"/>
        <v/>
      </c>
      <c r="BK268" s="80" t="b">
        <f t="shared" si="482"/>
        <v>0</v>
      </c>
      <c r="BL268" s="13" t="str">
        <f t="shared" si="431"/>
        <v/>
      </c>
      <c r="BM268" s="13" t="b">
        <f t="shared" si="483"/>
        <v>0</v>
      </c>
      <c r="BN268" s="35" t="str">
        <f t="shared" si="432"/>
        <v/>
      </c>
      <c r="BO268" s="13" t="b">
        <f t="shared" si="433"/>
        <v>0</v>
      </c>
      <c r="BP268" s="35" t="str">
        <f t="shared" si="434"/>
        <v/>
      </c>
      <c r="BQ268" s="13" t="b">
        <f t="shared" si="435"/>
        <v>0</v>
      </c>
      <c r="BR268" s="35" t="str">
        <f t="shared" si="436"/>
        <v/>
      </c>
      <c r="BS268" s="35" t="b">
        <f t="shared" si="437"/>
        <v>0</v>
      </c>
      <c r="BT268" s="35" t="str">
        <f t="shared" si="438"/>
        <v/>
      </c>
      <c r="BU268" s="35" t="b">
        <f t="shared" si="439"/>
        <v>0</v>
      </c>
      <c r="BV268" s="35" t="str">
        <f t="shared" si="440"/>
        <v/>
      </c>
      <c r="BW268" s="13" t="b">
        <f t="shared" si="515"/>
        <v>0</v>
      </c>
      <c r="BX268" s="35" t="str">
        <f t="shared" si="441"/>
        <v/>
      </c>
      <c r="BY268" s="265" t="b">
        <f t="shared" si="484"/>
        <v>0</v>
      </c>
      <c r="BZ268" s="35" t="str">
        <f t="shared" si="442"/>
        <v/>
      </c>
      <c r="CA268" s="265" t="b">
        <f t="shared" si="485"/>
        <v>0</v>
      </c>
      <c r="CB268" s="35" t="str">
        <f t="shared" si="443"/>
        <v/>
      </c>
      <c r="CC268" s="272" t="b">
        <f t="shared" si="486"/>
        <v>0</v>
      </c>
      <c r="CD268" s="35" t="str">
        <f t="shared" si="444"/>
        <v/>
      </c>
      <c r="CE268" s="13" t="b">
        <f t="shared" si="445"/>
        <v>0</v>
      </c>
      <c r="CF268" s="35" t="str">
        <f t="shared" si="446"/>
        <v/>
      </c>
      <c r="CG268" s="179">
        <f t="shared" si="447"/>
        <v>0</v>
      </c>
      <c r="CH268" s="179">
        <f t="shared" si="448"/>
        <v>0</v>
      </c>
      <c r="CI268" s="218">
        <f t="shared" si="487"/>
        <v>0</v>
      </c>
      <c r="CJ268" s="218">
        <f t="shared" si="488"/>
        <v>0</v>
      </c>
      <c r="CK268" s="218">
        <f t="shared" si="489"/>
        <v>0</v>
      </c>
      <c r="CL268" s="218">
        <f t="shared" si="490"/>
        <v>0</v>
      </c>
      <c r="CM268" s="218">
        <f t="shared" si="491"/>
        <v>0</v>
      </c>
      <c r="CN268" s="218">
        <f t="shared" si="492"/>
        <v>0</v>
      </c>
      <c r="CO268" s="218">
        <f t="shared" si="493"/>
        <v>0</v>
      </c>
      <c r="CP268" s="218">
        <f t="shared" si="494"/>
        <v>0</v>
      </c>
      <c r="CQ268" s="218">
        <f t="shared" si="495"/>
        <v>0</v>
      </c>
      <c r="CR268" s="218">
        <f t="shared" si="496"/>
        <v>0</v>
      </c>
      <c r="CS268" s="14">
        <f t="shared" si="449"/>
        <v>0</v>
      </c>
      <c r="CT268" s="236">
        <f t="shared" si="450"/>
        <v>0</v>
      </c>
      <c r="CU268" s="237">
        <f t="shared" si="526"/>
        <v>0</v>
      </c>
      <c r="CV268" s="16">
        <f t="shared" si="526"/>
        <v>0</v>
      </c>
      <c r="CW268" s="16">
        <f t="shared" si="526"/>
        <v>0</v>
      </c>
      <c r="CX268" s="16">
        <f t="shared" si="526"/>
        <v>0</v>
      </c>
      <c r="CY268" s="16">
        <f t="shared" si="526"/>
        <v>0</v>
      </c>
      <c r="CZ268" s="16">
        <f t="shared" si="526"/>
        <v>0</v>
      </c>
      <c r="DA268" s="16">
        <f t="shared" si="526"/>
        <v>0</v>
      </c>
      <c r="DB268" s="16">
        <f t="shared" si="526"/>
        <v>0</v>
      </c>
      <c r="DC268" s="16">
        <f t="shared" si="526"/>
        <v>0</v>
      </c>
      <c r="DD268" s="238">
        <f t="shared" si="526"/>
        <v>0</v>
      </c>
      <c r="DE268" s="232">
        <f t="shared" si="527"/>
        <v>0</v>
      </c>
      <c r="DF268" s="132">
        <f t="shared" si="527"/>
        <v>0</v>
      </c>
      <c r="DG268" s="132">
        <f t="shared" si="527"/>
        <v>0</v>
      </c>
      <c r="DH268" s="132">
        <f t="shared" si="527"/>
        <v>0</v>
      </c>
      <c r="DI268" s="132">
        <f t="shared" si="527"/>
        <v>0</v>
      </c>
      <c r="DJ268" s="132">
        <f t="shared" si="527"/>
        <v>0</v>
      </c>
      <c r="DK268" s="132">
        <f t="shared" si="527"/>
        <v>0</v>
      </c>
      <c r="DL268" s="132">
        <f t="shared" si="527"/>
        <v>0</v>
      </c>
      <c r="DM268" s="132">
        <f t="shared" si="527"/>
        <v>0</v>
      </c>
      <c r="DN268" s="233">
        <f t="shared" si="527"/>
        <v>0</v>
      </c>
      <c r="DO268" s="232">
        <f t="shared" si="451"/>
        <v>0</v>
      </c>
      <c r="DP268" s="132">
        <f t="shared" si="452"/>
        <v>0</v>
      </c>
      <c r="DQ268" s="132">
        <f t="shared" si="453"/>
        <v>0</v>
      </c>
      <c r="DR268" s="132">
        <f t="shared" si="454"/>
        <v>0</v>
      </c>
      <c r="DS268" s="132">
        <f t="shared" si="455"/>
        <v>0</v>
      </c>
      <c r="DT268" s="132">
        <f t="shared" si="456"/>
        <v>0</v>
      </c>
      <c r="DU268" s="132">
        <f t="shared" si="457"/>
        <v>0</v>
      </c>
      <c r="DV268" s="132">
        <f t="shared" si="458"/>
        <v>0</v>
      </c>
      <c r="DW268" s="132">
        <f t="shared" si="459"/>
        <v>0</v>
      </c>
      <c r="DX268" s="233">
        <f t="shared" si="460"/>
        <v>0</v>
      </c>
      <c r="DY268" s="231" t="b">
        <f t="shared" si="497"/>
        <v>0</v>
      </c>
      <c r="DZ268" s="163"/>
      <c r="EA268" s="226" t="str">
        <f t="shared" si="498"/>
        <v/>
      </c>
      <c r="EB268" s="178" t="str">
        <f t="shared" si="499"/>
        <v/>
      </c>
      <c r="EC268" s="178" t="str">
        <f t="shared" si="500"/>
        <v/>
      </c>
      <c r="ED268" s="178" t="str">
        <f t="shared" si="501"/>
        <v/>
      </c>
      <c r="EE268" s="178" t="str">
        <f t="shared" si="502"/>
        <v/>
      </c>
      <c r="EF268" s="178" t="str">
        <f t="shared" si="503"/>
        <v/>
      </c>
      <c r="EG268" s="178" t="str">
        <f t="shared" si="504"/>
        <v/>
      </c>
      <c r="EH268" s="178" t="str">
        <f t="shared" si="505"/>
        <v/>
      </c>
      <c r="EI268" s="178" t="str">
        <f t="shared" si="506"/>
        <v/>
      </c>
      <c r="EJ268" s="227" t="str">
        <f t="shared" si="507"/>
        <v/>
      </c>
      <c r="EK268" s="230" t="str">
        <f t="shared" si="461"/>
        <v/>
      </c>
      <c r="EL268" s="177" t="str">
        <f t="shared" si="462"/>
        <v/>
      </c>
      <c r="EM268" s="177" t="str">
        <f t="shared" si="463"/>
        <v/>
      </c>
      <c r="EN268" s="177" t="str">
        <f t="shared" si="464"/>
        <v/>
      </c>
      <c r="EO268" s="177" t="str">
        <f t="shared" si="465"/>
        <v/>
      </c>
      <c r="EP268" s="177" t="str">
        <f t="shared" si="466"/>
        <v/>
      </c>
      <c r="EQ268" s="177" t="str">
        <f t="shared" si="467"/>
        <v/>
      </c>
      <c r="ER268" s="177" t="str">
        <f t="shared" si="468"/>
        <v/>
      </c>
      <c r="ES268" s="177" t="str">
        <f t="shared" si="469"/>
        <v/>
      </c>
      <c r="ET268" s="177" t="str">
        <f t="shared" si="470"/>
        <v/>
      </c>
      <c r="EU268" s="229" t="e">
        <f t="shared" si="471"/>
        <v>#VALUE!</v>
      </c>
      <c r="EV268" s="27" t="e">
        <f t="shared" si="472"/>
        <v>#VALUE!</v>
      </c>
      <c r="EW268" s="27" t="e">
        <f t="shared" si="473"/>
        <v>#VALUE!</v>
      </c>
      <c r="EX268" s="28" t="e">
        <f t="shared" si="474"/>
        <v>#VALUE!</v>
      </c>
      <c r="EY268" s="28" t="e">
        <f t="shared" si="475"/>
        <v>#VALUE!</v>
      </c>
      <c r="EZ268" s="28" t="b">
        <f t="shared" si="476"/>
        <v>0</v>
      </c>
      <c r="FA268" s="176" t="str">
        <f t="shared" si="477"/>
        <v/>
      </c>
      <c r="FB268" s="27" t="e" cm="1">
        <f t="array" aca="1" ref="FB268" ca="1">TEXT(RIGHT(10-RIGHT(SUM(INDEX(1*(MID(MID(C268,1,1)*2,ROW(INDIRECT("1:"&amp;LEN(MID(C268,1,1)*2))),1)),,))+MID(C268,2,1)+
SUM(INDEX(1*(MID(MID(C268,3,1)*2,ROW(INDIRECT("1:"&amp;LEN(MID(C268,3,1)*2))),1)),,))+MID(C268,4,1)+
SUM(INDEX(1*(MID(MID(C268,5,1)*2,ROW(INDIRECT("1:"&amp;LEN(MID(C268,5,1)*2))),1)),,))+MID(C268,6,1)+
SUM(INDEX(1*(MID(MID(C268,8,1)*2,ROW(INDIRECT("1:"&amp;LEN(MID(C268,8,1)*2))),1)),,))+MID(C268,9,1)+
SUM(INDEX(1*(MID(MID(C268,10,1)*2,ROW(INDIRECT("1:"&amp;LEN(MID(C268,10,1)*2))),1)),,)),1),1),"0")</f>
        <v>#VALUE!</v>
      </c>
      <c r="FC268" s="27" t="str">
        <f t="shared" si="478"/>
        <v/>
      </c>
      <c r="FD268" s="29" t="b">
        <f t="shared" si="479"/>
        <v>0</v>
      </c>
      <c r="FE268" s="112" t="b">
        <f>IFERROR(MATCH(D268,'Avtal för korttidsarbete'!$G$13:$G$1012,0),TRUE)</f>
        <v>1</v>
      </c>
      <c r="FF268" s="112" t="b">
        <f t="shared" si="508"/>
        <v>0</v>
      </c>
      <c r="FG268" s="113" t="str" cm="1">
        <f t="array" ref="FG268">IF(FE268=TRUE,"x",INDEX('Avtal för korttidsarbete'!$E$13:$E$1012,$FE268))</f>
        <v>x</v>
      </c>
      <c r="FH268" s="113" t="str" cm="1">
        <f t="array" ref="FH268">IF(FE268=TRUE,"x",INDEX('Avtal för korttidsarbete'!$F$13:$F$1012,$FE268))</f>
        <v>x</v>
      </c>
      <c r="FI268" s="112" t="b">
        <f t="shared" si="509"/>
        <v>0</v>
      </c>
      <c r="FJ268" s="135">
        <f t="shared" si="510"/>
        <v>44166</v>
      </c>
      <c r="FK268" s="135">
        <f t="shared" si="511"/>
        <v>44377</v>
      </c>
      <c r="FL268" s="112" t="b">
        <f t="shared" si="512"/>
        <v>0</v>
      </c>
      <c r="FM268" s="113">
        <f t="shared" si="513"/>
        <v>44166</v>
      </c>
      <c r="FN268" s="135">
        <f t="shared" si="514"/>
        <v>44377</v>
      </c>
      <c r="FO268" s="148" t="b">
        <f>IFERROR(INDEX('Avtal för korttidsarbete'!R:R,MATCH(D268,'Avtal för korttidsarbete'!$G:$G,0)),TRUE)</f>
        <v>1</v>
      </c>
      <c r="FP268" s="135" t="str">
        <f>IF(FO268,"-",INDEX('Avtal för korttidsarbete'!$D:$D,MATCH(D268,'Avtal för korttidsarbete'!$G:$G,0)))</f>
        <v>-</v>
      </c>
      <c r="FQ268" s="113" t="b">
        <f>IFERROR(G268&gt;INDEX(Uppsägningar!E:E,MATCH(C268,Uppsägningar!C:C,0)),FALSE)</f>
        <v>0</v>
      </c>
    </row>
    <row r="269" spans="1:173" x14ac:dyDescent="0.25">
      <c r="A269" s="19">
        <v>253</v>
      </c>
      <c r="B269" s="20"/>
      <c r="C269" s="183"/>
      <c r="D269" s="66"/>
      <c r="E269" s="212">
        <f>IFERROR(INDEX(Admin!$C$7:$C$10,MATCH(FP269,TblNivåValTExt,0)),0)</f>
        <v>0</v>
      </c>
      <c r="F269" s="1"/>
      <c r="G269" s="1"/>
      <c r="H269" s="78"/>
      <c r="I269" s="181"/>
      <c r="J269" s="181"/>
      <c r="K269" s="182"/>
      <c r="L269" s="182"/>
      <c r="M269" s="181"/>
      <c r="N269" s="181"/>
      <c r="O269" s="181"/>
      <c r="P269" s="182"/>
      <c r="Q269" s="182"/>
      <c r="R269" s="181"/>
      <c r="S269" s="181"/>
      <c r="T269" s="181"/>
      <c r="U269" s="182"/>
      <c r="V269" s="182"/>
      <c r="W269" s="181"/>
      <c r="X269" s="181"/>
      <c r="Y269" s="181"/>
      <c r="Z269" s="182"/>
      <c r="AA269" s="182"/>
      <c r="AB269" s="181"/>
      <c r="AC269" s="181"/>
      <c r="AD269" s="181"/>
      <c r="AE269" s="182"/>
      <c r="AF269" s="182"/>
      <c r="AG269" s="181"/>
      <c r="AH269" s="181"/>
      <c r="AI269" s="181"/>
      <c r="AJ269" s="182"/>
      <c r="AK269" s="182"/>
      <c r="AL269" s="181"/>
      <c r="AM269" s="181"/>
      <c r="AN269" s="181"/>
      <c r="AO269" s="182"/>
      <c r="AP269" s="182"/>
      <c r="AQ269" s="181"/>
      <c r="AR269" s="181"/>
      <c r="AS269" s="181"/>
      <c r="AT269" s="182"/>
      <c r="AU269" s="182"/>
      <c r="AV269" s="181"/>
      <c r="AW269" s="181"/>
      <c r="AX269" s="181"/>
      <c r="AY269" s="182"/>
      <c r="AZ269" s="182"/>
      <c r="BA269" s="181"/>
      <c r="BB269" s="181"/>
      <c r="BC269" s="181"/>
      <c r="BD269" s="182"/>
      <c r="BE269" s="182"/>
      <c r="BF269" s="181"/>
      <c r="BG269" s="180">
        <f t="shared" si="480"/>
        <v>0</v>
      </c>
      <c r="BH269" s="116" t="str">
        <f t="shared" si="481"/>
        <v/>
      </c>
      <c r="BI269" s="80" t="b">
        <f t="shared" si="429"/>
        <v>0</v>
      </c>
      <c r="BJ269" s="80" t="str">
        <f t="shared" si="430"/>
        <v/>
      </c>
      <c r="BK269" s="80" t="b">
        <f t="shared" si="482"/>
        <v>0</v>
      </c>
      <c r="BL269" s="13" t="str">
        <f t="shared" si="431"/>
        <v/>
      </c>
      <c r="BM269" s="13" t="b">
        <f t="shared" si="483"/>
        <v>0</v>
      </c>
      <c r="BN269" s="35" t="str">
        <f t="shared" si="432"/>
        <v/>
      </c>
      <c r="BO269" s="13" t="b">
        <f t="shared" si="433"/>
        <v>0</v>
      </c>
      <c r="BP269" s="35" t="str">
        <f t="shared" si="434"/>
        <v/>
      </c>
      <c r="BQ269" s="13" t="b">
        <f t="shared" si="435"/>
        <v>0</v>
      </c>
      <c r="BR269" s="35" t="str">
        <f t="shared" si="436"/>
        <v/>
      </c>
      <c r="BS269" s="35" t="b">
        <f t="shared" si="437"/>
        <v>0</v>
      </c>
      <c r="BT269" s="35" t="str">
        <f t="shared" si="438"/>
        <v/>
      </c>
      <c r="BU269" s="35" t="b">
        <f t="shared" si="439"/>
        <v>0</v>
      </c>
      <c r="BV269" s="35" t="str">
        <f t="shared" si="440"/>
        <v/>
      </c>
      <c r="BW269" s="13" t="b">
        <f t="shared" si="515"/>
        <v>0</v>
      </c>
      <c r="BX269" s="35" t="str">
        <f t="shared" si="441"/>
        <v/>
      </c>
      <c r="BY269" s="265" t="b">
        <f t="shared" si="484"/>
        <v>0</v>
      </c>
      <c r="BZ269" s="35" t="str">
        <f t="shared" si="442"/>
        <v/>
      </c>
      <c r="CA269" s="265" t="b">
        <f t="shared" si="485"/>
        <v>0</v>
      </c>
      <c r="CB269" s="35" t="str">
        <f t="shared" si="443"/>
        <v/>
      </c>
      <c r="CC269" s="272" t="b">
        <f t="shared" si="486"/>
        <v>0</v>
      </c>
      <c r="CD269" s="35" t="str">
        <f t="shared" si="444"/>
        <v/>
      </c>
      <c r="CE269" s="13" t="b">
        <f t="shared" si="445"/>
        <v>0</v>
      </c>
      <c r="CF269" s="35" t="str">
        <f t="shared" si="446"/>
        <v/>
      </c>
      <c r="CG269" s="179">
        <f t="shared" si="447"/>
        <v>0</v>
      </c>
      <c r="CH269" s="179">
        <f t="shared" si="448"/>
        <v>0</v>
      </c>
      <c r="CI269" s="218">
        <f t="shared" si="487"/>
        <v>0</v>
      </c>
      <c r="CJ269" s="218">
        <f t="shared" si="488"/>
        <v>0</v>
      </c>
      <c r="CK269" s="218">
        <f t="shared" si="489"/>
        <v>0</v>
      </c>
      <c r="CL269" s="218">
        <f t="shared" si="490"/>
        <v>0</v>
      </c>
      <c r="CM269" s="218">
        <f t="shared" si="491"/>
        <v>0</v>
      </c>
      <c r="CN269" s="218">
        <f t="shared" si="492"/>
        <v>0</v>
      </c>
      <c r="CO269" s="218">
        <f t="shared" si="493"/>
        <v>0</v>
      </c>
      <c r="CP269" s="218">
        <f t="shared" si="494"/>
        <v>0</v>
      </c>
      <c r="CQ269" s="218">
        <f t="shared" si="495"/>
        <v>0</v>
      </c>
      <c r="CR269" s="218">
        <f t="shared" si="496"/>
        <v>0</v>
      </c>
      <c r="CS269" s="14">
        <f t="shared" si="449"/>
        <v>0</v>
      </c>
      <c r="CT269" s="236">
        <f t="shared" si="450"/>
        <v>0</v>
      </c>
      <c r="CU269" s="237">
        <f t="shared" si="526"/>
        <v>0</v>
      </c>
      <c r="CV269" s="16">
        <f t="shared" si="526"/>
        <v>0</v>
      </c>
      <c r="CW269" s="16">
        <f t="shared" si="526"/>
        <v>0</v>
      </c>
      <c r="CX269" s="16">
        <f t="shared" si="526"/>
        <v>0</v>
      </c>
      <c r="CY269" s="16">
        <f t="shared" si="526"/>
        <v>0</v>
      </c>
      <c r="CZ269" s="16">
        <f t="shared" si="526"/>
        <v>0</v>
      </c>
      <c r="DA269" s="16">
        <f t="shared" si="526"/>
        <v>0</v>
      </c>
      <c r="DB269" s="16">
        <f t="shared" si="526"/>
        <v>0</v>
      </c>
      <c r="DC269" s="16">
        <f t="shared" si="526"/>
        <v>0</v>
      </c>
      <c r="DD269" s="238">
        <f t="shared" si="526"/>
        <v>0</v>
      </c>
      <c r="DE269" s="232">
        <f t="shared" si="527"/>
        <v>0</v>
      </c>
      <c r="DF269" s="132">
        <f t="shared" si="527"/>
        <v>0</v>
      </c>
      <c r="DG269" s="132">
        <f t="shared" si="527"/>
        <v>0</v>
      </c>
      <c r="DH269" s="132">
        <f t="shared" si="527"/>
        <v>0</v>
      </c>
      <c r="DI269" s="132">
        <f t="shared" si="527"/>
        <v>0</v>
      </c>
      <c r="DJ269" s="132">
        <f t="shared" si="527"/>
        <v>0</v>
      </c>
      <c r="DK269" s="132">
        <f t="shared" si="527"/>
        <v>0</v>
      </c>
      <c r="DL269" s="132">
        <f t="shared" si="527"/>
        <v>0</v>
      </c>
      <c r="DM269" s="132">
        <f t="shared" si="527"/>
        <v>0</v>
      </c>
      <c r="DN269" s="233">
        <f t="shared" si="527"/>
        <v>0</v>
      </c>
      <c r="DO269" s="232">
        <f t="shared" si="451"/>
        <v>0</v>
      </c>
      <c r="DP269" s="132">
        <f t="shared" si="452"/>
        <v>0</v>
      </c>
      <c r="DQ269" s="132">
        <f t="shared" si="453"/>
        <v>0</v>
      </c>
      <c r="DR269" s="132">
        <f t="shared" si="454"/>
        <v>0</v>
      </c>
      <c r="DS269" s="132">
        <f t="shared" si="455"/>
        <v>0</v>
      </c>
      <c r="DT269" s="132">
        <f t="shared" si="456"/>
        <v>0</v>
      </c>
      <c r="DU269" s="132">
        <f t="shared" si="457"/>
        <v>0</v>
      </c>
      <c r="DV269" s="132">
        <f t="shared" si="458"/>
        <v>0</v>
      </c>
      <c r="DW269" s="132">
        <f t="shared" si="459"/>
        <v>0</v>
      </c>
      <c r="DX269" s="233">
        <f t="shared" si="460"/>
        <v>0</v>
      </c>
      <c r="DY269" s="231" t="b">
        <f t="shared" si="497"/>
        <v>0</v>
      </c>
      <c r="DZ269" s="163"/>
      <c r="EA269" s="226" t="str">
        <f t="shared" si="498"/>
        <v/>
      </c>
      <c r="EB269" s="178" t="str">
        <f t="shared" si="499"/>
        <v/>
      </c>
      <c r="EC269" s="178" t="str">
        <f t="shared" si="500"/>
        <v/>
      </c>
      <c r="ED269" s="178" t="str">
        <f t="shared" si="501"/>
        <v/>
      </c>
      <c r="EE269" s="178" t="str">
        <f t="shared" si="502"/>
        <v/>
      </c>
      <c r="EF269" s="178" t="str">
        <f t="shared" si="503"/>
        <v/>
      </c>
      <c r="EG269" s="178" t="str">
        <f t="shared" si="504"/>
        <v/>
      </c>
      <c r="EH269" s="178" t="str">
        <f t="shared" si="505"/>
        <v/>
      </c>
      <c r="EI269" s="178" t="str">
        <f t="shared" si="506"/>
        <v/>
      </c>
      <c r="EJ269" s="227" t="str">
        <f t="shared" si="507"/>
        <v/>
      </c>
      <c r="EK269" s="230" t="str">
        <f t="shared" si="461"/>
        <v/>
      </c>
      <c r="EL269" s="177" t="str">
        <f t="shared" si="462"/>
        <v/>
      </c>
      <c r="EM269" s="177" t="str">
        <f t="shared" si="463"/>
        <v/>
      </c>
      <c r="EN269" s="177" t="str">
        <f t="shared" si="464"/>
        <v/>
      </c>
      <c r="EO269" s="177" t="str">
        <f t="shared" si="465"/>
        <v/>
      </c>
      <c r="EP269" s="177" t="str">
        <f t="shared" si="466"/>
        <v/>
      </c>
      <c r="EQ269" s="177" t="str">
        <f t="shared" si="467"/>
        <v/>
      </c>
      <c r="ER269" s="177" t="str">
        <f t="shared" si="468"/>
        <v/>
      </c>
      <c r="ES269" s="177" t="str">
        <f t="shared" si="469"/>
        <v/>
      </c>
      <c r="ET269" s="177" t="str">
        <f t="shared" si="470"/>
        <v/>
      </c>
      <c r="EU269" s="229" t="e">
        <f t="shared" si="471"/>
        <v>#VALUE!</v>
      </c>
      <c r="EV269" s="27" t="e">
        <f t="shared" si="472"/>
        <v>#VALUE!</v>
      </c>
      <c r="EW269" s="27" t="e">
        <f t="shared" si="473"/>
        <v>#VALUE!</v>
      </c>
      <c r="EX269" s="28" t="e">
        <f t="shared" si="474"/>
        <v>#VALUE!</v>
      </c>
      <c r="EY269" s="28" t="e">
        <f t="shared" si="475"/>
        <v>#VALUE!</v>
      </c>
      <c r="EZ269" s="28" t="b">
        <f t="shared" si="476"/>
        <v>0</v>
      </c>
      <c r="FA269" s="176" t="str">
        <f t="shared" si="477"/>
        <v/>
      </c>
      <c r="FB269" s="27" t="e" cm="1">
        <f t="array" aca="1" ref="FB269" ca="1">TEXT(RIGHT(10-RIGHT(SUM(INDEX(1*(MID(MID(C269,1,1)*2,ROW(INDIRECT("1:"&amp;LEN(MID(C269,1,1)*2))),1)),,))+MID(C269,2,1)+
SUM(INDEX(1*(MID(MID(C269,3,1)*2,ROW(INDIRECT("1:"&amp;LEN(MID(C269,3,1)*2))),1)),,))+MID(C269,4,1)+
SUM(INDEX(1*(MID(MID(C269,5,1)*2,ROW(INDIRECT("1:"&amp;LEN(MID(C269,5,1)*2))),1)),,))+MID(C269,6,1)+
SUM(INDEX(1*(MID(MID(C269,8,1)*2,ROW(INDIRECT("1:"&amp;LEN(MID(C269,8,1)*2))),1)),,))+MID(C269,9,1)+
SUM(INDEX(1*(MID(MID(C269,10,1)*2,ROW(INDIRECT("1:"&amp;LEN(MID(C269,10,1)*2))),1)),,)),1),1),"0")</f>
        <v>#VALUE!</v>
      </c>
      <c r="FC269" s="27" t="str">
        <f t="shared" si="478"/>
        <v/>
      </c>
      <c r="FD269" s="29" t="b">
        <f t="shared" si="479"/>
        <v>0</v>
      </c>
      <c r="FE269" s="112" t="b">
        <f>IFERROR(MATCH(D269,'Avtal för korttidsarbete'!$G$13:$G$1012,0),TRUE)</f>
        <v>1</v>
      </c>
      <c r="FF269" s="112" t="b">
        <f t="shared" si="508"/>
        <v>0</v>
      </c>
      <c r="FG269" s="113" t="str" cm="1">
        <f t="array" ref="FG269">IF(FE269=TRUE,"x",INDEX('Avtal för korttidsarbete'!$E$13:$E$1012,$FE269))</f>
        <v>x</v>
      </c>
      <c r="FH269" s="113" t="str" cm="1">
        <f t="array" ref="FH269">IF(FE269=TRUE,"x",INDEX('Avtal för korttidsarbete'!$F$13:$F$1012,$FE269))</f>
        <v>x</v>
      </c>
      <c r="FI269" s="112" t="b">
        <f t="shared" si="509"/>
        <v>0</v>
      </c>
      <c r="FJ269" s="135">
        <f t="shared" si="510"/>
        <v>44166</v>
      </c>
      <c r="FK269" s="135">
        <f t="shared" si="511"/>
        <v>44377</v>
      </c>
      <c r="FL269" s="112" t="b">
        <f t="shared" si="512"/>
        <v>0</v>
      </c>
      <c r="FM269" s="113">
        <f t="shared" si="513"/>
        <v>44166</v>
      </c>
      <c r="FN269" s="135">
        <f t="shared" si="514"/>
        <v>44377</v>
      </c>
      <c r="FO269" s="148" t="b">
        <f>IFERROR(INDEX('Avtal för korttidsarbete'!R:R,MATCH(D269,'Avtal för korttidsarbete'!$G:$G,0)),TRUE)</f>
        <v>1</v>
      </c>
      <c r="FP269" s="135" t="str">
        <f>IF(FO269,"-",INDEX('Avtal för korttidsarbete'!$D:$D,MATCH(D269,'Avtal för korttidsarbete'!$G:$G,0)))</f>
        <v>-</v>
      </c>
      <c r="FQ269" s="113" t="b">
        <f>IFERROR(G269&gt;INDEX(Uppsägningar!E:E,MATCH(C269,Uppsägningar!C:C,0)),FALSE)</f>
        <v>0</v>
      </c>
    </row>
    <row r="270" spans="1:173" x14ac:dyDescent="0.25">
      <c r="A270" s="19">
        <v>254</v>
      </c>
      <c r="B270" s="20"/>
      <c r="C270" s="183"/>
      <c r="D270" s="66"/>
      <c r="E270" s="212">
        <f>IFERROR(INDEX(Admin!$C$7:$C$10,MATCH(FP270,TblNivåValTExt,0)),0)</f>
        <v>0</v>
      </c>
      <c r="F270" s="1"/>
      <c r="G270" s="1"/>
      <c r="H270" s="78"/>
      <c r="I270" s="181"/>
      <c r="J270" s="181"/>
      <c r="K270" s="182"/>
      <c r="L270" s="182"/>
      <c r="M270" s="181"/>
      <c r="N270" s="181"/>
      <c r="O270" s="181"/>
      <c r="P270" s="182"/>
      <c r="Q270" s="182"/>
      <c r="R270" s="181"/>
      <c r="S270" s="181"/>
      <c r="T270" s="181"/>
      <c r="U270" s="182"/>
      <c r="V270" s="182"/>
      <c r="W270" s="181"/>
      <c r="X270" s="181"/>
      <c r="Y270" s="181"/>
      <c r="Z270" s="182"/>
      <c r="AA270" s="182"/>
      <c r="AB270" s="181"/>
      <c r="AC270" s="181"/>
      <c r="AD270" s="181"/>
      <c r="AE270" s="182"/>
      <c r="AF270" s="182"/>
      <c r="AG270" s="181"/>
      <c r="AH270" s="181"/>
      <c r="AI270" s="181"/>
      <c r="AJ270" s="182"/>
      <c r="AK270" s="182"/>
      <c r="AL270" s="181"/>
      <c r="AM270" s="181"/>
      <c r="AN270" s="181"/>
      <c r="AO270" s="182"/>
      <c r="AP270" s="182"/>
      <c r="AQ270" s="181"/>
      <c r="AR270" s="181"/>
      <c r="AS270" s="181"/>
      <c r="AT270" s="182"/>
      <c r="AU270" s="182"/>
      <c r="AV270" s="181"/>
      <c r="AW270" s="181"/>
      <c r="AX270" s="181"/>
      <c r="AY270" s="182"/>
      <c r="AZ270" s="182"/>
      <c r="BA270" s="181"/>
      <c r="BB270" s="181"/>
      <c r="BC270" s="181"/>
      <c r="BD270" s="182"/>
      <c r="BE270" s="182"/>
      <c r="BF270" s="181"/>
      <c r="BG270" s="180">
        <f t="shared" si="480"/>
        <v>0</v>
      </c>
      <c r="BH270" s="116" t="str">
        <f t="shared" si="481"/>
        <v/>
      </c>
      <c r="BI270" s="80" t="b">
        <f t="shared" si="429"/>
        <v>0</v>
      </c>
      <c r="BJ270" s="80" t="str">
        <f t="shared" si="430"/>
        <v/>
      </c>
      <c r="BK270" s="80" t="b">
        <f t="shared" si="482"/>
        <v>0</v>
      </c>
      <c r="BL270" s="13" t="str">
        <f t="shared" si="431"/>
        <v/>
      </c>
      <c r="BM270" s="13" t="b">
        <f t="shared" si="483"/>
        <v>0</v>
      </c>
      <c r="BN270" s="35" t="str">
        <f t="shared" si="432"/>
        <v/>
      </c>
      <c r="BO270" s="13" t="b">
        <f t="shared" si="433"/>
        <v>0</v>
      </c>
      <c r="BP270" s="35" t="str">
        <f t="shared" si="434"/>
        <v/>
      </c>
      <c r="BQ270" s="13" t="b">
        <f t="shared" si="435"/>
        <v>0</v>
      </c>
      <c r="BR270" s="35" t="str">
        <f t="shared" si="436"/>
        <v/>
      </c>
      <c r="BS270" s="35" t="b">
        <f t="shared" si="437"/>
        <v>0</v>
      </c>
      <c r="BT270" s="35" t="str">
        <f t="shared" si="438"/>
        <v/>
      </c>
      <c r="BU270" s="35" t="b">
        <f t="shared" si="439"/>
        <v>0</v>
      </c>
      <c r="BV270" s="35" t="str">
        <f t="shared" si="440"/>
        <v/>
      </c>
      <c r="BW270" s="13" t="b">
        <f t="shared" si="515"/>
        <v>0</v>
      </c>
      <c r="BX270" s="35" t="str">
        <f t="shared" si="441"/>
        <v/>
      </c>
      <c r="BY270" s="265" t="b">
        <f t="shared" si="484"/>
        <v>0</v>
      </c>
      <c r="BZ270" s="35" t="str">
        <f t="shared" si="442"/>
        <v/>
      </c>
      <c r="CA270" s="265" t="b">
        <f t="shared" si="485"/>
        <v>0</v>
      </c>
      <c r="CB270" s="35" t="str">
        <f t="shared" si="443"/>
        <v/>
      </c>
      <c r="CC270" s="272" t="b">
        <f t="shared" si="486"/>
        <v>0</v>
      </c>
      <c r="CD270" s="35" t="str">
        <f t="shared" si="444"/>
        <v/>
      </c>
      <c r="CE270" s="13" t="b">
        <f t="shared" si="445"/>
        <v>0</v>
      </c>
      <c r="CF270" s="35" t="str">
        <f t="shared" si="446"/>
        <v/>
      </c>
      <c r="CG270" s="179">
        <f t="shared" si="447"/>
        <v>0</v>
      </c>
      <c r="CH270" s="179">
        <f t="shared" si="448"/>
        <v>0</v>
      </c>
      <c r="CI270" s="218">
        <f t="shared" si="487"/>
        <v>0</v>
      </c>
      <c r="CJ270" s="218">
        <f t="shared" si="488"/>
        <v>0</v>
      </c>
      <c r="CK270" s="218">
        <f t="shared" si="489"/>
        <v>0</v>
      </c>
      <c r="CL270" s="218">
        <f t="shared" si="490"/>
        <v>0</v>
      </c>
      <c r="CM270" s="218">
        <f t="shared" si="491"/>
        <v>0</v>
      </c>
      <c r="CN270" s="218">
        <f t="shared" si="492"/>
        <v>0</v>
      </c>
      <c r="CO270" s="218">
        <f t="shared" si="493"/>
        <v>0</v>
      </c>
      <c r="CP270" s="218">
        <f t="shared" si="494"/>
        <v>0</v>
      </c>
      <c r="CQ270" s="218">
        <f t="shared" si="495"/>
        <v>0</v>
      </c>
      <c r="CR270" s="218">
        <f t="shared" si="496"/>
        <v>0</v>
      </c>
      <c r="CS270" s="14">
        <f t="shared" si="449"/>
        <v>0</v>
      </c>
      <c r="CT270" s="236">
        <f t="shared" si="450"/>
        <v>0</v>
      </c>
      <c r="CU270" s="237">
        <f t="shared" si="526"/>
        <v>0</v>
      </c>
      <c r="CV270" s="16">
        <f t="shared" si="526"/>
        <v>0</v>
      </c>
      <c r="CW270" s="16">
        <f t="shared" si="526"/>
        <v>0</v>
      </c>
      <c r="CX270" s="16">
        <f t="shared" si="526"/>
        <v>0</v>
      </c>
      <c r="CY270" s="16">
        <f t="shared" si="526"/>
        <v>0</v>
      </c>
      <c r="CZ270" s="16">
        <f t="shared" si="526"/>
        <v>0</v>
      </c>
      <c r="DA270" s="16">
        <f t="shared" si="526"/>
        <v>0</v>
      </c>
      <c r="DB270" s="16">
        <f t="shared" si="526"/>
        <v>0</v>
      </c>
      <c r="DC270" s="16">
        <f t="shared" si="526"/>
        <v>0</v>
      </c>
      <c r="DD270" s="238">
        <f t="shared" si="526"/>
        <v>0</v>
      </c>
      <c r="DE270" s="232">
        <f t="shared" si="527"/>
        <v>0</v>
      </c>
      <c r="DF270" s="132">
        <f t="shared" si="527"/>
        <v>0</v>
      </c>
      <c r="DG270" s="132">
        <f t="shared" si="527"/>
        <v>0</v>
      </c>
      <c r="DH270" s="132">
        <f t="shared" si="527"/>
        <v>0</v>
      </c>
      <c r="DI270" s="132">
        <f t="shared" si="527"/>
        <v>0</v>
      </c>
      <c r="DJ270" s="132">
        <f t="shared" si="527"/>
        <v>0</v>
      </c>
      <c r="DK270" s="132">
        <f t="shared" si="527"/>
        <v>0</v>
      </c>
      <c r="DL270" s="132">
        <f t="shared" si="527"/>
        <v>0</v>
      </c>
      <c r="DM270" s="132">
        <f t="shared" si="527"/>
        <v>0</v>
      </c>
      <c r="DN270" s="233">
        <f t="shared" si="527"/>
        <v>0</v>
      </c>
      <c r="DO270" s="232">
        <f t="shared" si="451"/>
        <v>0</v>
      </c>
      <c r="DP270" s="132">
        <f t="shared" si="452"/>
        <v>0</v>
      </c>
      <c r="DQ270" s="132">
        <f t="shared" si="453"/>
        <v>0</v>
      </c>
      <c r="DR270" s="132">
        <f t="shared" si="454"/>
        <v>0</v>
      </c>
      <c r="DS270" s="132">
        <f t="shared" si="455"/>
        <v>0</v>
      </c>
      <c r="DT270" s="132">
        <f t="shared" si="456"/>
        <v>0</v>
      </c>
      <c r="DU270" s="132">
        <f t="shared" si="457"/>
        <v>0</v>
      </c>
      <c r="DV270" s="132">
        <f t="shared" si="458"/>
        <v>0</v>
      </c>
      <c r="DW270" s="132">
        <f t="shared" si="459"/>
        <v>0</v>
      </c>
      <c r="DX270" s="233">
        <f t="shared" si="460"/>
        <v>0</v>
      </c>
      <c r="DY270" s="231" t="b">
        <f t="shared" si="497"/>
        <v>0</v>
      </c>
      <c r="DZ270" s="163"/>
      <c r="EA270" s="226" t="str">
        <f t="shared" si="498"/>
        <v/>
      </c>
      <c r="EB270" s="178" t="str">
        <f t="shared" si="499"/>
        <v/>
      </c>
      <c r="EC270" s="178" t="str">
        <f t="shared" si="500"/>
        <v/>
      </c>
      <c r="ED270" s="178" t="str">
        <f t="shared" si="501"/>
        <v/>
      </c>
      <c r="EE270" s="178" t="str">
        <f t="shared" si="502"/>
        <v/>
      </c>
      <c r="EF270" s="178" t="str">
        <f t="shared" si="503"/>
        <v/>
      </c>
      <c r="EG270" s="178" t="str">
        <f t="shared" si="504"/>
        <v/>
      </c>
      <c r="EH270" s="178" t="str">
        <f t="shared" si="505"/>
        <v/>
      </c>
      <c r="EI270" s="178" t="str">
        <f t="shared" si="506"/>
        <v/>
      </c>
      <c r="EJ270" s="227" t="str">
        <f t="shared" si="507"/>
        <v/>
      </c>
      <c r="EK270" s="230" t="str">
        <f t="shared" si="461"/>
        <v/>
      </c>
      <c r="EL270" s="177" t="str">
        <f t="shared" si="462"/>
        <v/>
      </c>
      <c r="EM270" s="177" t="str">
        <f t="shared" si="463"/>
        <v/>
      </c>
      <c r="EN270" s="177" t="str">
        <f t="shared" si="464"/>
        <v/>
      </c>
      <c r="EO270" s="177" t="str">
        <f t="shared" si="465"/>
        <v/>
      </c>
      <c r="EP270" s="177" t="str">
        <f t="shared" si="466"/>
        <v/>
      </c>
      <c r="EQ270" s="177" t="str">
        <f t="shared" si="467"/>
        <v/>
      </c>
      <c r="ER270" s="177" t="str">
        <f t="shared" si="468"/>
        <v/>
      </c>
      <c r="ES270" s="177" t="str">
        <f t="shared" si="469"/>
        <v/>
      </c>
      <c r="ET270" s="177" t="str">
        <f t="shared" si="470"/>
        <v/>
      </c>
      <c r="EU270" s="229" t="e">
        <f t="shared" si="471"/>
        <v>#VALUE!</v>
      </c>
      <c r="EV270" s="27" t="e">
        <f t="shared" si="472"/>
        <v>#VALUE!</v>
      </c>
      <c r="EW270" s="27" t="e">
        <f t="shared" si="473"/>
        <v>#VALUE!</v>
      </c>
      <c r="EX270" s="28" t="e">
        <f t="shared" si="474"/>
        <v>#VALUE!</v>
      </c>
      <c r="EY270" s="28" t="e">
        <f t="shared" si="475"/>
        <v>#VALUE!</v>
      </c>
      <c r="EZ270" s="28" t="b">
        <f t="shared" si="476"/>
        <v>0</v>
      </c>
      <c r="FA270" s="176" t="str">
        <f t="shared" si="477"/>
        <v/>
      </c>
      <c r="FB270" s="27" t="e" cm="1">
        <f t="array" aca="1" ref="FB270" ca="1">TEXT(RIGHT(10-RIGHT(SUM(INDEX(1*(MID(MID(C270,1,1)*2,ROW(INDIRECT("1:"&amp;LEN(MID(C270,1,1)*2))),1)),,))+MID(C270,2,1)+
SUM(INDEX(1*(MID(MID(C270,3,1)*2,ROW(INDIRECT("1:"&amp;LEN(MID(C270,3,1)*2))),1)),,))+MID(C270,4,1)+
SUM(INDEX(1*(MID(MID(C270,5,1)*2,ROW(INDIRECT("1:"&amp;LEN(MID(C270,5,1)*2))),1)),,))+MID(C270,6,1)+
SUM(INDEX(1*(MID(MID(C270,8,1)*2,ROW(INDIRECT("1:"&amp;LEN(MID(C270,8,1)*2))),1)),,))+MID(C270,9,1)+
SUM(INDEX(1*(MID(MID(C270,10,1)*2,ROW(INDIRECT("1:"&amp;LEN(MID(C270,10,1)*2))),1)),,)),1),1),"0")</f>
        <v>#VALUE!</v>
      </c>
      <c r="FC270" s="27" t="str">
        <f t="shared" si="478"/>
        <v/>
      </c>
      <c r="FD270" s="29" t="b">
        <f t="shared" si="479"/>
        <v>0</v>
      </c>
      <c r="FE270" s="112" t="b">
        <f>IFERROR(MATCH(D270,'Avtal för korttidsarbete'!$G$13:$G$1012,0),TRUE)</f>
        <v>1</v>
      </c>
      <c r="FF270" s="112" t="b">
        <f t="shared" si="508"/>
        <v>0</v>
      </c>
      <c r="FG270" s="113" t="str" cm="1">
        <f t="array" ref="FG270">IF(FE270=TRUE,"x",INDEX('Avtal för korttidsarbete'!$E$13:$E$1012,$FE270))</f>
        <v>x</v>
      </c>
      <c r="FH270" s="113" t="str" cm="1">
        <f t="array" ref="FH270">IF(FE270=TRUE,"x",INDEX('Avtal för korttidsarbete'!$F$13:$F$1012,$FE270))</f>
        <v>x</v>
      </c>
      <c r="FI270" s="112" t="b">
        <f t="shared" si="509"/>
        <v>0</v>
      </c>
      <c r="FJ270" s="135">
        <f t="shared" si="510"/>
        <v>44166</v>
      </c>
      <c r="FK270" s="135">
        <f t="shared" si="511"/>
        <v>44377</v>
      </c>
      <c r="FL270" s="112" t="b">
        <f t="shared" si="512"/>
        <v>0</v>
      </c>
      <c r="FM270" s="113">
        <f t="shared" si="513"/>
        <v>44166</v>
      </c>
      <c r="FN270" s="135">
        <f t="shared" si="514"/>
        <v>44377</v>
      </c>
      <c r="FO270" s="148" t="b">
        <f>IFERROR(INDEX('Avtal för korttidsarbete'!R:R,MATCH(D270,'Avtal för korttidsarbete'!$G:$G,0)),TRUE)</f>
        <v>1</v>
      </c>
      <c r="FP270" s="135" t="str">
        <f>IF(FO270,"-",INDEX('Avtal för korttidsarbete'!$D:$D,MATCH(D270,'Avtal för korttidsarbete'!$G:$G,0)))</f>
        <v>-</v>
      </c>
      <c r="FQ270" s="113" t="b">
        <f>IFERROR(G270&gt;INDEX(Uppsägningar!E:E,MATCH(C270,Uppsägningar!C:C,0)),FALSE)</f>
        <v>0</v>
      </c>
    </row>
    <row r="271" spans="1:173" x14ac:dyDescent="0.25">
      <c r="A271" s="19">
        <v>255</v>
      </c>
      <c r="B271" s="20"/>
      <c r="C271" s="183"/>
      <c r="D271" s="66"/>
      <c r="E271" s="212">
        <f>IFERROR(INDEX(Admin!$C$7:$C$10,MATCH(FP271,TblNivåValTExt,0)),0)</f>
        <v>0</v>
      </c>
      <c r="F271" s="1"/>
      <c r="G271" s="1"/>
      <c r="H271" s="78"/>
      <c r="I271" s="181"/>
      <c r="J271" s="181"/>
      <c r="K271" s="182"/>
      <c r="L271" s="182"/>
      <c r="M271" s="181"/>
      <c r="N271" s="181"/>
      <c r="O271" s="181"/>
      <c r="P271" s="182"/>
      <c r="Q271" s="182"/>
      <c r="R271" s="181"/>
      <c r="S271" s="181"/>
      <c r="T271" s="181"/>
      <c r="U271" s="182"/>
      <c r="V271" s="182"/>
      <c r="W271" s="181"/>
      <c r="X271" s="181"/>
      <c r="Y271" s="181"/>
      <c r="Z271" s="182"/>
      <c r="AA271" s="182"/>
      <c r="AB271" s="181"/>
      <c r="AC271" s="181"/>
      <c r="AD271" s="181"/>
      <c r="AE271" s="182"/>
      <c r="AF271" s="182"/>
      <c r="AG271" s="181"/>
      <c r="AH271" s="181"/>
      <c r="AI271" s="181"/>
      <c r="AJ271" s="182"/>
      <c r="AK271" s="182"/>
      <c r="AL271" s="181"/>
      <c r="AM271" s="181"/>
      <c r="AN271" s="181"/>
      <c r="AO271" s="182"/>
      <c r="AP271" s="182"/>
      <c r="AQ271" s="181"/>
      <c r="AR271" s="181"/>
      <c r="AS271" s="181"/>
      <c r="AT271" s="182"/>
      <c r="AU271" s="182"/>
      <c r="AV271" s="181"/>
      <c r="AW271" s="181"/>
      <c r="AX271" s="181"/>
      <c r="AY271" s="182"/>
      <c r="AZ271" s="182"/>
      <c r="BA271" s="181"/>
      <c r="BB271" s="181"/>
      <c r="BC271" s="181"/>
      <c r="BD271" s="182"/>
      <c r="BE271" s="182"/>
      <c r="BF271" s="181"/>
      <c r="BG271" s="180">
        <f t="shared" si="480"/>
        <v>0</v>
      </c>
      <c r="BH271" s="116" t="str">
        <f t="shared" si="481"/>
        <v/>
      </c>
      <c r="BI271" s="80" t="b">
        <f t="shared" si="429"/>
        <v>0</v>
      </c>
      <c r="BJ271" s="80" t="str">
        <f t="shared" si="430"/>
        <v/>
      </c>
      <c r="BK271" s="80" t="b">
        <f t="shared" si="482"/>
        <v>0</v>
      </c>
      <c r="BL271" s="13" t="str">
        <f t="shared" si="431"/>
        <v/>
      </c>
      <c r="BM271" s="13" t="b">
        <f t="shared" si="483"/>
        <v>0</v>
      </c>
      <c r="BN271" s="35" t="str">
        <f t="shared" si="432"/>
        <v/>
      </c>
      <c r="BO271" s="13" t="b">
        <f t="shared" si="433"/>
        <v>0</v>
      </c>
      <c r="BP271" s="35" t="str">
        <f t="shared" si="434"/>
        <v/>
      </c>
      <c r="BQ271" s="13" t="b">
        <f t="shared" si="435"/>
        <v>0</v>
      </c>
      <c r="BR271" s="35" t="str">
        <f t="shared" si="436"/>
        <v/>
      </c>
      <c r="BS271" s="35" t="b">
        <f t="shared" si="437"/>
        <v>0</v>
      </c>
      <c r="BT271" s="35" t="str">
        <f t="shared" si="438"/>
        <v/>
      </c>
      <c r="BU271" s="35" t="b">
        <f t="shared" si="439"/>
        <v>0</v>
      </c>
      <c r="BV271" s="35" t="str">
        <f t="shared" si="440"/>
        <v/>
      </c>
      <c r="BW271" s="13" t="b">
        <f t="shared" si="515"/>
        <v>0</v>
      </c>
      <c r="BX271" s="35" t="str">
        <f t="shared" si="441"/>
        <v/>
      </c>
      <c r="BY271" s="265" t="b">
        <f t="shared" si="484"/>
        <v>0</v>
      </c>
      <c r="BZ271" s="35" t="str">
        <f t="shared" si="442"/>
        <v/>
      </c>
      <c r="CA271" s="265" t="b">
        <f t="shared" si="485"/>
        <v>0</v>
      </c>
      <c r="CB271" s="35" t="str">
        <f t="shared" si="443"/>
        <v/>
      </c>
      <c r="CC271" s="272" t="b">
        <f t="shared" si="486"/>
        <v>0</v>
      </c>
      <c r="CD271" s="35" t="str">
        <f t="shared" si="444"/>
        <v/>
      </c>
      <c r="CE271" s="13" t="b">
        <f t="shared" si="445"/>
        <v>0</v>
      </c>
      <c r="CF271" s="35" t="str">
        <f t="shared" si="446"/>
        <v/>
      </c>
      <c r="CG271" s="179">
        <f t="shared" si="447"/>
        <v>0</v>
      </c>
      <c r="CH271" s="179">
        <f t="shared" si="448"/>
        <v>0</v>
      </c>
      <c r="CI271" s="218">
        <f t="shared" si="487"/>
        <v>0</v>
      </c>
      <c r="CJ271" s="218">
        <f t="shared" si="488"/>
        <v>0</v>
      </c>
      <c r="CK271" s="218">
        <f t="shared" si="489"/>
        <v>0</v>
      </c>
      <c r="CL271" s="218">
        <f t="shared" si="490"/>
        <v>0</v>
      </c>
      <c r="CM271" s="218">
        <f t="shared" si="491"/>
        <v>0</v>
      </c>
      <c r="CN271" s="218">
        <f t="shared" si="492"/>
        <v>0</v>
      </c>
      <c r="CO271" s="218">
        <f t="shared" si="493"/>
        <v>0</v>
      </c>
      <c r="CP271" s="218">
        <f t="shared" si="494"/>
        <v>0</v>
      </c>
      <c r="CQ271" s="218">
        <f t="shared" si="495"/>
        <v>0</v>
      </c>
      <c r="CR271" s="218">
        <f t="shared" si="496"/>
        <v>0</v>
      </c>
      <c r="CS271" s="14">
        <f t="shared" si="449"/>
        <v>0</v>
      </c>
      <c r="CT271" s="236">
        <f t="shared" si="450"/>
        <v>0</v>
      </c>
      <c r="CU271" s="237">
        <f t="shared" si="526"/>
        <v>0</v>
      </c>
      <c r="CV271" s="16">
        <f t="shared" si="526"/>
        <v>0</v>
      </c>
      <c r="CW271" s="16">
        <f t="shared" si="526"/>
        <v>0</v>
      </c>
      <c r="CX271" s="16">
        <f t="shared" si="526"/>
        <v>0</v>
      </c>
      <c r="CY271" s="16">
        <f t="shared" si="526"/>
        <v>0</v>
      </c>
      <c r="CZ271" s="16">
        <f t="shared" si="526"/>
        <v>0</v>
      </c>
      <c r="DA271" s="16">
        <f t="shared" si="526"/>
        <v>0</v>
      </c>
      <c r="DB271" s="16">
        <f t="shared" si="526"/>
        <v>0</v>
      </c>
      <c r="DC271" s="16">
        <f t="shared" si="526"/>
        <v>0</v>
      </c>
      <c r="DD271" s="238">
        <f t="shared" si="526"/>
        <v>0</v>
      </c>
      <c r="DE271" s="232">
        <f t="shared" si="527"/>
        <v>0</v>
      </c>
      <c r="DF271" s="132">
        <f t="shared" si="527"/>
        <v>0</v>
      </c>
      <c r="DG271" s="132">
        <f t="shared" si="527"/>
        <v>0</v>
      </c>
      <c r="DH271" s="132">
        <f t="shared" si="527"/>
        <v>0</v>
      </c>
      <c r="DI271" s="132">
        <f t="shared" si="527"/>
        <v>0</v>
      </c>
      <c r="DJ271" s="132">
        <f t="shared" si="527"/>
        <v>0</v>
      </c>
      <c r="DK271" s="132">
        <f t="shared" si="527"/>
        <v>0</v>
      </c>
      <c r="DL271" s="132">
        <f t="shared" si="527"/>
        <v>0</v>
      </c>
      <c r="DM271" s="132">
        <f t="shared" si="527"/>
        <v>0</v>
      </c>
      <c r="DN271" s="233">
        <f t="shared" si="527"/>
        <v>0</v>
      </c>
      <c r="DO271" s="232">
        <f t="shared" si="451"/>
        <v>0</v>
      </c>
      <c r="DP271" s="132">
        <f t="shared" si="452"/>
        <v>0</v>
      </c>
      <c r="DQ271" s="132">
        <f t="shared" si="453"/>
        <v>0</v>
      </c>
      <c r="DR271" s="132">
        <f t="shared" si="454"/>
        <v>0</v>
      </c>
      <c r="DS271" s="132">
        <f t="shared" si="455"/>
        <v>0</v>
      </c>
      <c r="DT271" s="132">
        <f t="shared" si="456"/>
        <v>0</v>
      </c>
      <c r="DU271" s="132">
        <f t="shared" si="457"/>
        <v>0</v>
      </c>
      <c r="DV271" s="132">
        <f t="shared" si="458"/>
        <v>0</v>
      </c>
      <c r="DW271" s="132">
        <f t="shared" si="459"/>
        <v>0</v>
      </c>
      <c r="DX271" s="233">
        <f t="shared" si="460"/>
        <v>0</v>
      </c>
      <c r="DY271" s="231" t="b">
        <f t="shared" si="497"/>
        <v>0</v>
      </c>
      <c r="DZ271" s="163"/>
      <c r="EA271" s="226" t="str">
        <f t="shared" si="498"/>
        <v/>
      </c>
      <c r="EB271" s="178" t="str">
        <f t="shared" si="499"/>
        <v/>
      </c>
      <c r="EC271" s="178" t="str">
        <f t="shared" si="500"/>
        <v/>
      </c>
      <c r="ED271" s="178" t="str">
        <f t="shared" si="501"/>
        <v/>
      </c>
      <c r="EE271" s="178" t="str">
        <f t="shared" si="502"/>
        <v/>
      </c>
      <c r="EF271" s="178" t="str">
        <f t="shared" si="503"/>
        <v/>
      </c>
      <c r="EG271" s="178" t="str">
        <f t="shared" si="504"/>
        <v/>
      </c>
      <c r="EH271" s="178" t="str">
        <f t="shared" si="505"/>
        <v/>
      </c>
      <c r="EI271" s="178" t="str">
        <f t="shared" si="506"/>
        <v/>
      </c>
      <c r="EJ271" s="227" t="str">
        <f t="shared" si="507"/>
        <v/>
      </c>
      <c r="EK271" s="230" t="str">
        <f t="shared" si="461"/>
        <v/>
      </c>
      <c r="EL271" s="177" t="str">
        <f t="shared" si="462"/>
        <v/>
      </c>
      <c r="EM271" s="177" t="str">
        <f t="shared" si="463"/>
        <v/>
      </c>
      <c r="EN271" s="177" t="str">
        <f t="shared" si="464"/>
        <v/>
      </c>
      <c r="EO271" s="177" t="str">
        <f t="shared" si="465"/>
        <v/>
      </c>
      <c r="EP271" s="177" t="str">
        <f t="shared" si="466"/>
        <v/>
      </c>
      <c r="EQ271" s="177" t="str">
        <f t="shared" si="467"/>
        <v/>
      </c>
      <c r="ER271" s="177" t="str">
        <f t="shared" si="468"/>
        <v/>
      </c>
      <c r="ES271" s="177" t="str">
        <f t="shared" si="469"/>
        <v/>
      </c>
      <c r="ET271" s="177" t="str">
        <f t="shared" si="470"/>
        <v/>
      </c>
      <c r="EU271" s="229" t="e">
        <f t="shared" si="471"/>
        <v>#VALUE!</v>
      </c>
      <c r="EV271" s="27" t="e">
        <f t="shared" si="472"/>
        <v>#VALUE!</v>
      </c>
      <c r="EW271" s="27" t="e">
        <f t="shared" si="473"/>
        <v>#VALUE!</v>
      </c>
      <c r="EX271" s="28" t="e">
        <f t="shared" si="474"/>
        <v>#VALUE!</v>
      </c>
      <c r="EY271" s="28" t="e">
        <f t="shared" si="475"/>
        <v>#VALUE!</v>
      </c>
      <c r="EZ271" s="28" t="b">
        <f t="shared" si="476"/>
        <v>0</v>
      </c>
      <c r="FA271" s="176" t="str">
        <f t="shared" si="477"/>
        <v/>
      </c>
      <c r="FB271" s="27" t="e" cm="1">
        <f t="array" aca="1" ref="FB271" ca="1">TEXT(RIGHT(10-RIGHT(SUM(INDEX(1*(MID(MID(C271,1,1)*2,ROW(INDIRECT("1:"&amp;LEN(MID(C271,1,1)*2))),1)),,))+MID(C271,2,1)+
SUM(INDEX(1*(MID(MID(C271,3,1)*2,ROW(INDIRECT("1:"&amp;LEN(MID(C271,3,1)*2))),1)),,))+MID(C271,4,1)+
SUM(INDEX(1*(MID(MID(C271,5,1)*2,ROW(INDIRECT("1:"&amp;LEN(MID(C271,5,1)*2))),1)),,))+MID(C271,6,1)+
SUM(INDEX(1*(MID(MID(C271,8,1)*2,ROW(INDIRECT("1:"&amp;LEN(MID(C271,8,1)*2))),1)),,))+MID(C271,9,1)+
SUM(INDEX(1*(MID(MID(C271,10,1)*2,ROW(INDIRECT("1:"&amp;LEN(MID(C271,10,1)*2))),1)),,)),1),1),"0")</f>
        <v>#VALUE!</v>
      </c>
      <c r="FC271" s="27" t="str">
        <f t="shared" si="478"/>
        <v/>
      </c>
      <c r="FD271" s="29" t="b">
        <f t="shared" si="479"/>
        <v>0</v>
      </c>
      <c r="FE271" s="112" t="b">
        <f>IFERROR(MATCH(D271,'Avtal för korttidsarbete'!$G$13:$G$1012,0),TRUE)</f>
        <v>1</v>
      </c>
      <c r="FF271" s="112" t="b">
        <f t="shared" si="508"/>
        <v>0</v>
      </c>
      <c r="FG271" s="113" t="str" cm="1">
        <f t="array" ref="FG271">IF(FE271=TRUE,"x",INDEX('Avtal för korttidsarbete'!$E$13:$E$1012,$FE271))</f>
        <v>x</v>
      </c>
      <c r="FH271" s="113" t="str" cm="1">
        <f t="array" ref="FH271">IF(FE271=TRUE,"x",INDEX('Avtal för korttidsarbete'!$F$13:$F$1012,$FE271))</f>
        <v>x</v>
      </c>
      <c r="FI271" s="112" t="b">
        <f t="shared" si="509"/>
        <v>0</v>
      </c>
      <c r="FJ271" s="135">
        <f t="shared" si="510"/>
        <v>44166</v>
      </c>
      <c r="FK271" s="135">
        <f t="shared" si="511"/>
        <v>44377</v>
      </c>
      <c r="FL271" s="112" t="b">
        <f t="shared" si="512"/>
        <v>0</v>
      </c>
      <c r="FM271" s="113">
        <f t="shared" si="513"/>
        <v>44166</v>
      </c>
      <c r="FN271" s="135">
        <f t="shared" si="514"/>
        <v>44377</v>
      </c>
      <c r="FO271" s="148" t="b">
        <f>IFERROR(INDEX('Avtal för korttidsarbete'!R:R,MATCH(D271,'Avtal för korttidsarbete'!$G:$G,0)),TRUE)</f>
        <v>1</v>
      </c>
      <c r="FP271" s="135" t="str">
        <f>IF(FO271,"-",INDEX('Avtal för korttidsarbete'!$D:$D,MATCH(D271,'Avtal för korttidsarbete'!$G:$G,0)))</f>
        <v>-</v>
      </c>
      <c r="FQ271" s="113" t="b">
        <f>IFERROR(G271&gt;INDEX(Uppsägningar!E:E,MATCH(C271,Uppsägningar!C:C,0)),FALSE)</f>
        <v>0</v>
      </c>
    </row>
    <row r="272" spans="1:173" x14ac:dyDescent="0.25">
      <c r="A272" s="19">
        <v>256</v>
      </c>
      <c r="B272" s="20"/>
      <c r="C272" s="183"/>
      <c r="D272" s="66"/>
      <c r="E272" s="212">
        <f>IFERROR(INDEX(Admin!$C$7:$C$10,MATCH(FP272,TblNivåValTExt,0)),0)</f>
        <v>0</v>
      </c>
      <c r="F272" s="1"/>
      <c r="G272" s="1"/>
      <c r="H272" s="78"/>
      <c r="I272" s="181"/>
      <c r="J272" s="181"/>
      <c r="K272" s="182"/>
      <c r="L272" s="182"/>
      <c r="M272" s="181"/>
      <c r="N272" s="181"/>
      <c r="O272" s="181"/>
      <c r="P272" s="182"/>
      <c r="Q272" s="182"/>
      <c r="R272" s="181"/>
      <c r="S272" s="181"/>
      <c r="T272" s="181"/>
      <c r="U272" s="182"/>
      <c r="V272" s="182"/>
      <c r="W272" s="181"/>
      <c r="X272" s="181"/>
      <c r="Y272" s="181"/>
      <c r="Z272" s="182"/>
      <c r="AA272" s="182"/>
      <c r="AB272" s="181"/>
      <c r="AC272" s="181"/>
      <c r="AD272" s="181"/>
      <c r="AE272" s="182"/>
      <c r="AF272" s="182"/>
      <c r="AG272" s="181"/>
      <c r="AH272" s="181"/>
      <c r="AI272" s="181"/>
      <c r="AJ272" s="182"/>
      <c r="AK272" s="182"/>
      <c r="AL272" s="181"/>
      <c r="AM272" s="181"/>
      <c r="AN272" s="181"/>
      <c r="AO272" s="182"/>
      <c r="AP272" s="182"/>
      <c r="AQ272" s="181"/>
      <c r="AR272" s="181"/>
      <c r="AS272" s="181"/>
      <c r="AT272" s="182"/>
      <c r="AU272" s="182"/>
      <c r="AV272" s="181"/>
      <c r="AW272" s="181"/>
      <c r="AX272" s="181"/>
      <c r="AY272" s="182"/>
      <c r="AZ272" s="182"/>
      <c r="BA272" s="181"/>
      <c r="BB272" s="181"/>
      <c r="BC272" s="181"/>
      <c r="BD272" s="182"/>
      <c r="BE272" s="182"/>
      <c r="BF272" s="181"/>
      <c r="BG272" s="180">
        <f t="shared" si="480"/>
        <v>0</v>
      </c>
      <c r="BH272" s="116" t="str">
        <f t="shared" si="481"/>
        <v/>
      </c>
      <c r="BI272" s="80" t="b">
        <f t="shared" si="429"/>
        <v>0</v>
      </c>
      <c r="BJ272" s="80" t="str">
        <f t="shared" si="430"/>
        <v/>
      </c>
      <c r="BK272" s="80" t="b">
        <f t="shared" si="482"/>
        <v>0</v>
      </c>
      <c r="BL272" s="13" t="str">
        <f t="shared" si="431"/>
        <v/>
      </c>
      <c r="BM272" s="13" t="b">
        <f t="shared" si="483"/>
        <v>0</v>
      </c>
      <c r="BN272" s="35" t="str">
        <f t="shared" si="432"/>
        <v/>
      </c>
      <c r="BO272" s="13" t="b">
        <f t="shared" si="433"/>
        <v>0</v>
      </c>
      <c r="BP272" s="35" t="str">
        <f t="shared" si="434"/>
        <v/>
      </c>
      <c r="BQ272" s="13" t="b">
        <f t="shared" si="435"/>
        <v>0</v>
      </c>
      <c r="BR272" s="35" t="str">
        <f t="shared" si="436"/>
        <v/>
      </c>
      <c r="BS272" s="35" t="b">
        <f t="shared" si="437"/>
        <v>0</v>
      </c>
      <c r="BT272" s="35" t="str">
        <f t="shared" si="438"/>
        <v/>
      </c>
      <c r="BU272" s="35" t="b">
        <f t="shared" si="439"/>
        <v>0</v>
      </c>
      <c r="BV272" s="35" t="str">
        <f t="shared" si="440"/>
        <v/>
      </c>
      <c r="BW272" s="13" t="b">
        <f t="shared" si="515"/>
        <v>0</v>
      </c>
      <c r="BX272" s="35" t="str">
        <f t="shared" si="441"/>
        <v/>
      </c>
      <c r="BY272" s="265" t="b">
        <f t="shared" si="484"/>
        <v>0</v>
      </c>
      <c r="BZ272" s="35" t="str">
        <f t="shared" si="442"/>
        <v/>
      </c>
      <c r="CA272" s="265" t="b">
        <f t="shared" si="485"/>
        <v>0</v>
      </c>
      <c r="CB272" s="35" t="str">
        <f t="shared" si="443"/>
        <v/>
      </c>
      <c r="CC272" s="272" t="b">
        <f t="shared" si="486"/>
        <v>0</v>
      </c>
      <c r="CD272" s="35" t="str">
        <f t="shared" si="444"/>
        <v/>
      </c>
      <c r="CE272" s="13" t="b">
        <f t="shared" si="445"/>
        <v>0</v>
      </c>
      <c r="CF272" s="35" t="str">
        <f t="shared" si="446"/>
        <v/>
      </c>
      <c r="CG272" s="179">
        <f t="shared" si="447"/>
        <v>0</v>
      </c>
      <c r="CH272" s="179">
        <f t="shared" si="448"/>
        <v>0</v>
      </c>
      <c r="CI272" s="218">
        <f t="shared" si="487"/>
        <v>0</v>
      </c>
      <c r="CJ272" s="218">
        <f t="shared" si="488"/>
        <v>0</v>
      </c>
      <c r="CK272" s="218">
        <f t="shared" si="489"/>
        <v>0</v>
      </c>
      <c r="CL272" s="218">
        <f t="shared" si="490"/>
        <v>0</v>
      </c>
      <c r="CM272" s="218">
        <f t="shared" si="491"/>
        <v>0</v>
      </c>
      <c r="CN272" s="218">
        <f t="shared" si="492"/>
        <v>0</v>
      </c>
      <c r="CO272" s="218">
        <f t="shared" si="493"/>
        <v>0</v>
      </c>
      <c r="CP272" s="218">
        <f t="shared" si="494"/>
        <v>0</v>
      </c>
      <c r="CQ272" s="218">
        <f t="shared" si="495"/>
        <v>0</v>
      </c>
      <c r="CR272" s="218">
        <f t="shared" si="496"/>
        <v>0</v>
      </c>
      <c r="CS272" s="14">
        <f t="shared" si="449"/>
        <v>0</v>
      </c>
      <c r="CT272" s="236">
        <f t="shared" si="450"/>
        <v>0</v>
      </c>
      <c r="CU272" s="237">
        <f t="shared" si="526"/>
        <v>0</v>
      </c>
      <c r="CV272" s="16">
        <f t="shared" si="526"/>
        <v>0</v>
      </c>
      <c r="CW272" s="16">
        <f t="shared" si="526"/>
        <v>0</v>
      </c>
      <c r="CX272" s="16">
        <f t="shared" si="526"/>
        <v>0</v>
      </c>
      <c r="CY272" s="16">
        <f t="shared" si="526"/>
        <v>0</v>
      </c>
      <c r="CZ272" s="16">
        <f t="shared" si="526"/>
        <v>0</v>
      </c>
      <c r="DA272" s="16">
        <f t="shared" si="526"/>
        <v>0</v>
      </c>
      <c r="DB272" s="16">
        <f t="shared" si="526"/>
        <v>0</v>
      </c>
      <c r="DC272" s="16">
        <f t="shared" si="526"/>
        <v>0</v>
      </c>
      <c r="DD272" s="238">
        <f t="shared" si="526"/>
        <v>0</v>
      </c>
      <c r="DE272" s="232">
        <f t="shared" si="527"/>
        <v>0</v>
      </c>
      <c r="DF272" s="132">
        <f t="shared" si="527"/>
        <v>0</v>
      </c>
      <c r="DG272" s="132">
        <f t="shared" si="527"/>
        <v>0</v>
      </c>
      <c r="DH272" s="132">
        <f t="shared" si="527"/>
        <v>0</v>
      </c>
      <c r="DI272" s="132">
        <f t="shared" si="527"/>
        <v>0</v>
      </c>
      <c r="DJ272" s="132">
        <f t="shared" si="527"/>
        <v>0</v>
      </c>
      <c r="DK272" s="132">
        <f t="shared" si="527"/>
        <v>0</v>
      </c>
      <c r="DL272" s="132">
        <f t="shared" si="527"/>
        <v>0</v>
      </c>
      <c r="DM272" s="132">
        <f t="shared" si="527"/>
        <v>0</v>
      </c>
      <c r="DN272" s="233">
        <f t="shared" si="527"/>
        <v>0</v>
      </c>
      <c r="DO272" s="232">
        <f t="shared" si="451"/>
        <v>0</v>
      </c>
      <c r="DP272" s="132">
        <f t="shared" si="452"/>
        <v>0</v>
      </c>
      <c r="DQ272" s="132">
        <f t="shared" si="453"/>
        <v>0</v>
      </c>
      <c r="DR272" s="132">
        <f t="shared" si="454"/>
        <v>0</v>
      </c>
      <c r="DS272" s="132">
        <f t="shared" si="455"/>
        <v>0</v>
      </c>
      <c r="DT272" s="132">
        <f t="shared" si="456"/>
        <v>0</v>
      </c>
      <c r="DU272" s="132">
        <f t="shared" si="457"/>
        <v>0</v>
      </c>
      <c r="DV272" s="132">
        <f t="shared" si="458"/>
        <v>0</v>
      </c>
      <c r="DW272" s="132">
        <f t="shared" si="459"/>
        <v>0</v>
      </c>
      <c r="DX272" s="233">
        <f t="shared" si="460"/>
        <v>0</v>
      </c>
      <c r="DY272" s="231" t="b">
        <f t="shared" si="497"/>
        <v>0</v>
      </c>
      <c r="DZ272" s="163"/>
      <c r="EA272" s="226" t="str">
        <f t="shared" si="498"/>
        <v/>
      </c>
      <c r="EB272" s="178" t="str">
        <f t="shared" si="499"/>
        <v/>
      </c>
      <c r="EC272" s="178" t="str">
        <f t="shared" si="500"/>
        <v/>
      </c>
      <c r="ED272" s="178" t="str">
        <f t="shared" si="501"/>
        <v/>
      </c>
      <c r="EE272" s="178" t="str">
        <f t="shared" si="502"/>
        <v/>
      </c>
      <c r="EF272" s="178" t="str">
        <f t="shared" si="503"/>
        <v/>
      </c>
      <c r="EG272" s="178" t="str">
        <f t="shared" si="504"/>
        <v/>
      </c>
      <c r="EH272" s="178" t="str">
        <f t="shared" si="505"/>
        <v/>
      </c>
      <c r="EI272" s="178" t="str">
        <f t="shared" si="506"/>
        <v/>
      </c>
      <c r="EJ272" s="227" t="str">
        <f t="shared" si="507"/>
        <v/>
      </c>
      <c r="EK272" s="230" t="str">
        <f t="shared" si="461"/>
        <v/>
      </c>
      <c r="EL272" s="177" t="str">
        <f t="shared" si="462"/>
        <v/>
      </c>
      <c r="EM272" s="177" t="str">
        <f t="shared" si="463"/>
        <v/>
      </c>
      <c r="EN272" s="177" t="str">
        <f t="shared" si="464"/>
        <v/>
      </c>
      <c r="EO272" s="177" t="str">
        <f t="shared" si="465"/>
        <v/>
      </c>
      <c r="EP272" s="177" t="str">
        <f t="shared" si="466"/>
        <v/>
      </c>
      <c r="EQ272" s="177" t="str">
        <f t="shared" si="467"/>
        <v/>
      </c>
      <c r="ER272" s="177" t="str">
        <f t="shared" si="468"/>
        <v/>
      </c>
      <c r="ES272" s="177" t="str">
        <f t="shared" si="469"/>
        <v/>
      </c>
      <c r="ET272" s="177" t="str">
        <f t="shared" si="470"/>
        <v/>
      </c>
      <c r="EU272" s="229" t="e">
        <f t="shared" si="471"/>
        <v>#VALUE!</v>
      </c>
      <c r="EV272" s="27" t="e">
        <f t="shared" si="472"/>
        <v>#VALUE!</v>
      </c>
      <c r="EW272" s="27" t="e">
        <f t="shared" si="473"/>
        <v>#VALUE!</v>
      </c>
      <c r="EX272" s="28" t="e">
        <f t="shared" si="474"/>
        <v>#VALUE!</v>
      </c>
      <c r="EY272" s="28" t="e">
        <f t="shared" si="475"/>
        <v>#VALUE!</v>
      </c>
      <c r="EZ272" s="28" t="b">
        <f t="shared" si="476"/>
        <v>0</v>
      </c>
      <c r="FA272" s="176" t="str">
        <f t="shared" si="477"/>
        <v/>
      </c>
      <c r="FB272" s="27" t="e" cm="1">
        <f t="array" aca="1" ref="FB272" ca="1">TEXT(RIGHT(10-RIGHT(SUM(INDEX(1*(MID(MID(C272,1,1)*2,ROW(INDIRECT("1:"&amp;LEN(MID(C272,1,1)*2))),1)),,))+MID(C272,2,1)+
SUM(INDEX(1*(MID(MID(C272,3,1)*2,ROW(INDIRECT("1:"&amp;LEN(MID(C272,3,1)*2))),1)),,))+MID(C272,4,1)+
SUM(INDEX(1*(MID(MID(C272,5,1)*2,ROW(INDIRECT("1:"&amp;LEN(MID(C272,5,1)*2))),1)),,))+MID(C272,6,1)+
SUM(INDEX(1*(MID(MID(C272,8,1)*2,ROW(INDIRECT("1:"&amp;LEN(MID(C272,8,1)*2))),1)),,))+MID(C272,9,1)+
SUM(INDEX(1*(MID(MID(C272,10,1)*2,ROW(INDIRECT("1:"&amp;LEN(MID(C272,10,1)*2))),1)),,)),1),1),"0")</f>
        <v>#VALUE!</v>
      </c>
      <c r="FC272" s="27" t="str">
        <f t="shared" si="478"/>
        <v/>
      </c>
      <c r="FD272" s="29" t="b">
        <f t="shared" si="479"/>
        <v>0</v>
      </c>
      <c r="FE272" s="112" t="b">
        <f>IFERROR(MATCH(D272,'Avtal för korttidsarbete'!$G$13:$G$1012,0),TRUE)</f>
        <v>1</v>
      </c>
      <c r="FF272" s="112" t="b">
        <f t="shared" si="508"/>
        <v>0</v>
      </c>
      <c r="FG272" s="113" t="str" cm="1">
        <f t="array" ref="FG272">IF(FE272=TRUE,"x",INDEX('Avtal för korttidsarbete'!$E$13:$E$1012,$FE272))</f>
        <v>x</v>
      </c>
      <c r="FH272" s="113" t="str" cm="1">
        <f t="array" ref="FH272">IF(FE272=TRUE,"x",INDEX('Avtal för korttidsarbete'!$F$13:$F$1012,$FE272))</f>
        <v>x</v>
      </c>
      <c r="FI272" s="112" t="b">
        <f t="shared" si="509"/>
        <v>0</v>
      </c>
      <c r="FJ272" s="135">
        <f t="shared" si="510"/>
        <v>44166</v>
      </c>
      <c r="FK272" s="135">
        <f t="shared" si="511"/>
        <v>44377</v>
      </c>
      <c r="FL272" s="112" t="b">
        <f t="shared" si="512"/>
        <v>0</v>
      </c>
      <c r="FM272" s="113">
        <f t="shared" si="513"/>
        <v>44166</v>
      </c>
      <c r="FN272" s="135">
        <f t="shared" si="514"/>
        <v>44377</v>
      </c>
      <c r="FO272" s="148" t="b">
        <f>IFERROR(INDEX('Avtal för korttidsarbete'!R:R,MATCH(D272,'Avtal för korttidsarbete'!$G:$G,0)),TRUE)</f>
        <v>1</v>
      </c>
      <c r="FP272" s="135" t="str">
        <f>IF(FO272,"-",INDEX('Avtal för korttidsarbete'!$D:$D,MATCH(D272,'Avtal för korttidsarbete'!$G:$G,0)))</f>
        <v>-</v>
      </c>
      <c r="FQ272" s="113" t="b">
        <f>IFERROR(G272&gt;INDEX(Uppsägningar!E:E,MATCH(C272,Uppsägningar!C:C,0)),FALSE)</f>
        <v>0</v>
      </c>
    </row>
    <row r="273" spans="1:173" x14ac:dyDescent="0.25">
      <c r="A273" s="19">
        <v>257</v>
      </c>
      <c r="B273" s="20"/>
      <c r="C273" s="183"/>
      <c r="D273" s="66"/>
      <c r="E273" s="212">
        <f>IFERROR(INDEX(Admin!$C$7:$C$10,MATCH(FP273,TblNivåValTExt,0)),0)</f>
        <v>0</v>
      </c>
      <c r="F273" s="1"/>
      <c r="G273" s="1"/>
      <c r="H273" s="78"/>
      <c r="I273" s="181"/>
      <c r="J273" s="181"/>
      <c r="K273" s="182"/>
      <c r="L273" s="182"/>
      <c r="M273" s="181"/>
      <c r="N273" s="181"/>
      <c r="O273" s="181"/>
      <c r="P273" s="182"/>
      <c r="Q273" s="182"/>
      <c r="R273" s="181"/>
      <c r="S273" s="181"/>
      <c r="T273" s="181"/>
      <c r="U273" s="182"/>
      <c r="V273" s="182"/>
      <c r="W273" s="181"/>
      <c r="X273" s="181"/>
      <c r="Y273" s="181"/>
      <c r="Z273" s="182"/>
      <c r="AA273" s="182"/>
      <c r="AB273" s="181"/>
      <c r="AC273" s="181"/>
      <c r="AD273" s="181"/>
      <c r="AE273" s="182"/>
      <c r="AF273" s="182"/>
      <c r="AG273" s="181"/>
      <c r="AH273" s="181"/>
      <c r="AI273" s="181"/>
      <c r="AJ273" s="182"/>
      <c r="AK273" s="182"/>
      <c r="AL273" s="181"/>
      <c r="AM273" s="181"/>
      <c r="AN273" s="181"/>
      <c r="AO273" s="182"/>
      <c r="AP273" s="182"/>
      <c r="AQ273" s="181"/>
      <c r="AR273" s="181"/>
      <c r="AS273" s="181"/>
      <c r="AT273" s="182"/>
      <c r="AU273" s="182"/>
      <c r="AV273" s="181"/>
      <c r="AW273" s="181"/>
      <c r="AX273" s="181"/>
      <c r="AY273" s="182"/>
      <c r="AZ273" s="182"/>
      <c r="BA273" s="181"/>
      <c r="BB273" s="181"/>
      <c r="BC273" s="181"/>
      <c r="BD273" s="182"/>
      <c r="BE273" s="182"/>
      <c r="BF273" s="181"/>
      <c r="BG273" s="180">
        <f t="shared" si="480"/>
        <v>0</v>
      </c>
      <c r="BH273" s="116" t="str">
        <f t="shared" si="481"/>
        <v/>
      </c>
      <c r="BI273" s="80" t="b">
        <f t="shared" ref="BI273:BI336" si="528">IF(G273=0,FALSE,G273&lt;F273)</f>
        <v>0</v>
      </c>
      <c r="BJ273" s="80" t="str">
        <f t="shared" ref="BJ273:BJ336" si="529">IF(BI273,$BJ$15,"")</f>
        <v/>
      </c>
      <c r="BK273" s="80" t="b">
        <f t="shared" si="482"/>
        <v>0</v>
      </c>
      <c r="BL273" s="13" t="str">
        <f t="shared" ref="BL273:BL336" si="530">IF(BK273,BL$15,"")</f>
        <v/>
      </c>
      <c r="BM273" s="13" t="b">
        <f t="shared" si="483"/>
        <v>0</v>
      </c>
      <c r="BN273" s="35" t="str">
        <f t="shared" ref="BN273:BN336" si="531">IF(BM273,BN$15,"")</f>
        <v/>
      </c>
      <c r="BO273" s="13" t="b">
        <f t="shared" ref="BO273:BO336" si="532">IF(F273=0,FALSE,FI273)</f>
        <v>0</v>
      </c>
      <c r="BP273" s="35" t="str">
        <f t="shared" ref="BP273:BP336" si="533">IF(BO273,BP$15,"")</f>
        <v/>
      </c>
      <c r="BQ273" s="13" t="b">
        <f t="shared" ref="BQ273:BQ336" si="534">OR(AND(COUNTA(I273:M273)&gt;0,I$12&lt;&gt;""),AND(COUNTA(N273:R273)&gt;0,N$12&lt;&gt;""),AND(COUNTA(S273:W273)&gt;0,S$12&lt;&gt;""),AND(COUNTA(X273:AB273)&gt;0,X$12&lt;&gt;""),AND(COUNTA(AC273:AG273)&gt;0,AC$12&lt;&gt;""),AND(COUNTA(AH273:AL273)&gt;0,AH$12&lt;&gt;""),AND(COUNTA(AM273:AQ273)&gt;0,AM$12&lt;&gt;""),AND(COUNTA(AR273:AV273)&gt;0,AR$12&lt;&gt;""),AND(COUNTA(AW273:BA273)&gt;0,AW$12&lt;&gt;""),AND(COUNTA(BB273:BF273)&gt;0,BB268&lt;&gt;""))</f>
        <v>0</v>
      </c>
      <c r="BR273" s="35" t="str">
        <f t="shared" ref="BR273:BR336" si="535">IF(BQ273,BR$15,"")</f>
        <v/>
      </c>
      <c r="BS273" s="35" t="b">
        <f t="shared" ref="BS273:BS336" si="536">FD273</f>
        <v>0</v>
      </c>
      <c r="BT273" s="35" t="str">
        <f t="shared" ref="BT273:BT336" si="537">IF(BS273,BT$15,"")</f>
        <v/>
      </c>
      <c r="BU273" s="35" t="b">
        <f t="shared" ref="BU273:BU336" si="538">OR(M273&lt;0,R273&lt;0,W273&lt;0,AB273&lt;0,AG273&lt;0,AL273&lt;0,AQ273&lt;0,AV273&lt;0,BA273&lt;0,BF273&lt;0,L273&lt;0,Q273&lt;0,V273&lt;0,AA273&lt;0,AF273&lt;0,AK273&lt;0,AP273&lt;0,AU273&lt;0,AZ273&lt;0,BE273&lt;0,CJ273&gt;CV273,CK273&gt;CW273,CL273&gt;CX273,CM273&gt;CY273,CN273&gt;CZ273,CO273&gt;DA273,CP273&gt;DB273,CQ273&gt;DC273,CR273&gt;DD273,CI273&gt;CU273)</f>
        <v>0</v>
      </c>
      <c r="BV273" s="35" t="str">
        <f t="shared" ref="BV273:BV336" si="539">IF(BU273,BV$15,"")</f>
        <v/>
      </c>
      <c r="BW273" s="13" t="b">
        <f t="shared" si="515"/>
        <v>0</v>
      </c>
      <c r="BX273" s="35" t="str">
        <f t="shared" ref="BX273:BX336" si="540">IF(BW273,BX$15,"")</f>
        <v/>
      </c>
      <c r="BY273" s="265" t="b">
        <f t="shared" si="484"/>
        <v>0</v>
      </c>
      <c r="BZ273" s="35" t="str">
        <f t="shared" ref="BZ273:BZ336" si="541">IF(BY273,BZ$15,"")</f>
        <v/>
      </c>
      <c r="CA273" s="265" t="b">
        <f t="shared" si="485"/>
        <v>0</v>
      </c>
      <c r="CB273" s="35" t="str">
        <f t="shared" ref="CB273:CB336" si="542">IF(CA273,CB$15,"")</f>
        <v/>
      </c>
      <c r="CC273" s="272" t="b">
        <f t="shared" si="486"/>
        <v>0</v>
      </c>
      <c r="CD273" s="35" t="str">
        <f t="shared" ref="CD273:CD336" si="543">IF(CC273,CD$15,"")</f>
        <v/>
      </c>
      <c r="CE273" s="13" t="b">
        <f t="shared" ref="CE273:CE336" si="544">AND(COUNTA(B273:D273,F273:BF273)&gt;0,OR(B273="",C273="",D273="",F273="",G273="",H273="",E273=0))</f>
        <v>0</v>
      </c>
      <c r="CF273" s="35" t="str">
        <f t="shared" ref="CF273:CF336" si="545">IF(CE273,CF$15,"")</f>
        <v/>
      </c>
      <c r="CG273" s="179">
        <f t="shared" ref="CG273:CG336" si="546">INDEX($CM$8:$CM$12,MATCH($E273,$CL$8:$CL$12,0))</f>
        <v>0</v>
      </c>
      <c r="CH273" s="179">
        <f t="shared" ref="CH273:CH336" si="547">INDEX($CN$8:$CN$12,MATCH($E273,$CL$8:$CL$12,0))</f>
        <v>0</v>
      </c>
      <c r="CI273" s="218">
        <f t="shared" si="487"/>
        <v>0</v>
      </c>
      <c r="CJ273" s="218">
        <f t="shared" si="488"/>
        <v>0</v>
      </c>
      <c r="CK273" s="218">
        <f t="shared" si="489"/>
        <v>0</v>
      </c>
      <c r="CL273" s="218">
        <f t="shared" si="490"/>
        <v>0</v>
      </c>
      <c r="CM273" s="218">
        <f t="shared" si="491"/>
        <v>0</v>
      </c>
      <c r="CN273" s="218">
        <f t="shared" si="492"/>
        <v>0</v>
      </c>
      <c r="CO273" s="218">
        <f t="shared" si="493"/>
        <v>0</v>
      </c>
      <c r="CP273" s="218">
        <f t="shared" si="494"/>
        <v>0</v>
      </c>
      <c r="CQ273" s="218">
        <f t="shared" si="495"/>
        <v>0</v>
      </c>
      <c r="CR273" s="218">
        <f t="shared" si="496"/>
        <v>0</v>
      </c>
      <c r="CS273" s="14">
        <f t="shared" ref="CS273:CS336" si="548">IF(F273=0,0,MAX(F273,$BO$10))</f>
        <v>0</v>
      </c>
      <c r="CT273" s="236">
        <f t="shared" ref="CT273:CT336" si="549">IF(G273=0,0,MIN(G273,$BO$12))</f>
        <v>0</v>
      </c>
      <c r="CU273" s="237">
        <f t="shared" si="526"/>
        <v>0</v>
      </c>
      <c r="CV273" s="16">
        <f t="shared" si="526"/>
        <v>0</v>
      </c>
      <c r="CW273" s="16">
        <f t="shared" si="526"/>
        <v>0</v>
      </c>
      <c r="CX273" s="16">
        <f t="shared" si="526"/>
        <v>0</v>
      </c>
      <c r="CY273" s="16">
        <f t="shared" si="526"/>
        <v>0</v>
      </c>
      <c r="CZ273" s="16">
        <f t="shared" si="526"/>
        <v>0</v>
      </c>
      <c r="DA273" s="16">
        <f t="shared" si="526"/>
        <v>0</v>
      </c>
      <c r="DB273" s="16">
        <f t="shared" si="526"/>
        <v>0</v>
      </c>
      <c r="DC273" s="16">
        <f t="shared" si="526"/>
        <v>0</v>
      </c>
      <c r="DD273" s="238">
        <f t="shared" si="526"/>
        <v>0</v>
      </c>
      <c r="DE273" s="232">
        <f t="shared" si="527"/>
        <v>0</v>
      </c>
      <c r="DF273" s="132">
        <f t="shared" si="527"/>
        <v>0</v>
      </c>
      <c r="DG273" s="132">
        <f t="shared" si="527"/>
        <v>0</v>
      </c>
      <c r="DH273" s="132">
        <f t="shared" si="527"/>
        <v>0</v>
      </c>
      <c r="DI273" s="132">
        <f t="shared" si="527"/>
        <v>0</v>
      </c>
      <c r="DJ273" s="132">
        <f t="shared" si="527"/>
        <v>0</v>
      </c>
      <c r="DK273" s="132">
        <f t="shared" si="527"/>
        <v>0</v>
      </c>
      <c r="DL273" s="132">
        <f t="shared" si="527"/>
        <v>0</v>
      </c>
      <c r="DM273" s="132">
        <f t="shared" si="527"/>
        <v>0</v>
      </c>
      <c r="DN273" s="233">
        <f t="shared" si="527"/>
        <v>0</v>
      </c>
      <c r="DO273" s="232">
        <f t="shared" ref="DO273:DO336" si="550">IF(DE273="","",DE273/CU$11*CU273)</f>
        <v>0</v>
      </c>
      <c r="DP273" s="132">
        <f t="shared" ref="DP273:DP336" si="551">IF(DF273="","",DF273/CV$11*CV273)</f>
        <v>0</v>
      </c>
      <c r="DQ273" s="132">
        <f t="shared" ref="DQ273:DQ336" si="552">IF(DG273="","",DG273/CW$11*CW273)</f>
        <v>0</v>
      </c>
      <c r="DR273" s="132">
        <f t="shared" ref="DR273:DR336" si="553">IF(DH273="","",DH273/CX$11*CX273)</f>
        <v>0</v>
      </c>
      <c r="DS273" s="132">
        <f t="shared" ref="DS273:DS336" si="554">IF(DI273="","",DI273/CY$11*CY273)</f>
        <v>0</v>
      </c>
      <c r="DT273" s="132">
        <f t="shared" ref="DT273:DT336" si="555">IF(DJ273="","",DJ273/CZ$11*CZ273)</f>
        <v>0</v>
      </c>
      <c r="DU273" s="132">
        <f t="shared" ref="DU273:DU336" si="556">IF(DK273="","",DK273/DA$11*DA273)</f>
        <v>0</v>
      </c>
      <c r="DV273" s="132">
        <f t="shared" ref="DV273:DV336" si="557">IF(DL273="","",DL273/DB$11*DB273)</f>
        <v>0</v>
      </c>
      <c r="DW273" s="132">
        <f t="shared" ref="DW273:DW336" si="558">IF(DM273="","",DM273/DC$11*DC273)</f>
        <v>0</v>
      </c>
      <c r="DX273" s="233">
        <f t="shared" ref="DX273:DX336" si="559">IF(DN273="","",DN273/DD$11*DD273)</f>
        <v>0</v>
      </c>
      <c r="DY273" s="231" t="b">
        <f t="shared" si="497"/>
        <v>0</v>
      </c>
      <c r="DZ273" s="163"/>
      <c r="EA273" s="226" t="str">
        <f t="shared" si="498"/>
        <v/>
      </c>
      <c r="EB273" s="178" t="str">
        <f t="shared" si="499"/>
        <v/>
      </c>
      <c r="EC273" s="178" t="str">
        <f t="shared" si="500"/>
        <v/>
      </c>
      <c r="ED273" s="178" t="str">
        <f t="shared" si="501"/>
        <v/>
      </c>
      <c r="EE273" s="178" t="str">
        <f t="shared" si="502"/>
        <v/>
      </c>
      <c r="EF273" s="178" t="str">
        <f t="shared" si="503"/>
        <v/>
      </c>
      <c r="EG273" s="178" t="str">
        <f t="shared" si="504"/>
        <v/>
      </c>
      <c r="EH273" s="178" t="str">
        <f t="shared" si="505"/>
        <v/>
      </c>
      <c r="EI273" s="178" t="str">
        <f t="shared" si="506"/>
        <v/>
      </c>
      <c r="EJ273" s="227" t="str">
        <f t="shared" si="507"/>
        <v/>
      </c>
      <c r="EK273" s="230" t="str">
        <f t="shared" ref="EK273:EK336" si="560">IF(OR($E273="",I273="",J273="",$H273="",EA273="",DO273=""),"",DO273*EA273*$EK$12*$E273/100)</f>
        <v/>
      </c>
      <c r="EL273" s="177" t="str">
        <f t="shared" ref="EL273:EL336" si="561">IF(OR($E273="",N273="",O273="",$H273="",EB273="",DP273=""),"",DP273*EB273*$EK$12*$E273/100)</f>
        <v/>
      </c>
      <c r="EM273" s="177" t="str">
        <f t="shared" ref="EM273:EM336" si="562">IF(OR($E273="",S273="",T273="",$H273="",EC273="",DQ273=""),"",DQ273*EC273*$EK$12*$E273/100)</f>
        <v/>
      </c>
      <c r="EN273" s="177" t="str">
        <f t="shared" ref="EN273:EN336" si="563">IF(OR($E273="",X273="",Y273="",$H273="",ED273="",DR273=""),"",DR273*ED273*$EK$12*$E273/100)</f>
        <v/>
      </c>
      <c r="EO273" s="177" t="str">
        <f t="shared" ref="EO273:EO336" si="564">IF(OR($E273="",AC273="",AD273="",$H273="",EE273="",DS273=""),"",DS273*EE273*$EK$12*$E273/100)</f>
        <v/>
      </c>
      <c r="EP273" s="177" t="str">
        <f t="shared" ref="EP273:EP336" si="565">IF(OR($E273="",AH273="",AI273="",$H273="",EF273="",DT273=""),"",DT273*EF273*$EK$12*$E273/100)</f>
        <v/>
      </c>
      <c r="EQ273" s="177" t="str">
        <f t="shared" ref="EQ273:EQ336" si="566">IF(OR($E273="",AM273="",AN273="",$H273="",EG273="",DU273=""),"",DU273*EG273*$EK$12*$E273/100)</f>
        <v/>
      </c>
      <c r="ER273" s="177" t="str">
        <f t="shared" ref="ER273:ER336" si="567">IF(OR($E273="",AR273="",AS273="",$H273="",EH273="",DV273=""),"",DV273*EH273*$EK$12*$E273/100)</f>
        <v/>
      </c>
      <c r="ES273" s="177" t="str">
        <f t="shared" ref="ES273:ES336" si="568">IF(OR($E273="",AW273="",AX273="",$H273="",EI273="",DW273=""),"",DW273*EI273*$EK$12*$E273/100)</f>
        <v/>
      </c>
      <c r="ET273" s="177" t="str">
        <f t="shared" ref="ET273:ET336" si="569">IF(OR($E273="",BB273="",BC273="",$H273="",EJ273="",DX273=""),"",DX273*EJ273*$EK$12*$E273/100)</f>
        <v/>
      </c>
      <c r="EU273" s="229" t="e">
        <f t="shared" ref="EU273:EU336" si="570">VALUE(LEFT(C273,2))</f>
        <v>#VALUE!</v>
      </c>
      <c r="EV273" s="27" t="e">
        <f t="shared" ref="EV273:EV336" si="571">VALUE(MID(C273,3,2))</f>
        <v>#VALUE!</v>
      </c>
      <c r="EW273" s="27" t="e">
        <f t="shared" ref="EW273:EW336" si="572">TEXT(IF(VALUE(MID(C273,5,2))&gt;31,MID(C273,5,2)-60,VALUE(MID(C273,5,2))),"00")</f>
        <v>#VALUE!</v>
      </c>
      <c r="EX273" s="28" t="e">
        <f t="shared" ref="EX273:EX336" si="573">DATEVALUE(IF(VALUE(LEFT(C273,2))&lt;20,20,19)&amp;TEXT(EU273,"00")&amp;"/"&amp;EV273&amp;"/"&amp;EW273)</f>
        <v>#VALUE!</v>
      </c>
      <c r="EY273" s="28" t="e">
        <f t="shared" ref="EY273:EY336" si="574">DATE(EU273,EV273,EW273)</f>
        <v>#VALUE!</v>
      </c>
      <c r="EZ273" s="28" t="b">
        <f t="shared" ref="EZ273:EZ336" si="575">NOT(ISERR(AND(EV273&lt;13,VALUE(EW273)&lt;31,EX273=EY273)))</f>
        <v>0</v>
      </c>
      <c r="FA273" s="176" t="str">
        <f t="shared" ref="FA273:FA336" si="576">RIGHT(C273,1)</f>
        <v/>
      </c>
      <c r="FB273" s="27" t="e" cm="1">
        <f t="array" aca="1" ref="FB273" ca="1">TEXT(RIGHT(10-RIGHT(SUM(INDEX(1*(MID(MID(C273,1,1)*2,ROW(INDIRECT("1:"&amp;LEN(MID(C273,1,1)*2))),1)),,))+MID(C273,2,1)+
SUM(INDEX(1*(MID(MID(C273,3,1)*2,ROW(INDIRECT("1:"&amp;LEN(MID(C273,3,1)*2))),1)),,))+MID(C273,4,1)+
SUM(INDEX(1*(MID(MID(C273,5,1)*2,ROW(INDIRECT("1:"&amp;LEN(MID(C273,5,1)*2))),1)),,))+MID(C273,6,1)+
SUM(INDEX(1*(MID(MID(C273,8,1)*2,ROW(INDIRECT("1:"&amp;LEN(MID(C273,8,1)*2))),1)),,))+MID(C273,9,1)+
SUM(INDEX(1*(MID(MID(C273,10,1)*2,ROW(INDIRECT("1:"&amp;LEN(MID(C273,10,1)*2))),1)),,)),1),1),"0")</f>
        <v>#VALUE!</v>
      </c>
      <c r="FC273" s="27" t="str">
        <f t="shared" ref="FC273:FC336" si="577">IF(C273="","",FB273=FA273)</f>
        <v/>
      </c>
      <c r="FD273" s="29" t="b">
        <f t="shared" ref="FD273:FD336" si="578">NOT(IF(OR(C273&lt;&gt;"",F273&lt;&gt;""),AND(EZ273,FC273),TRUE))</f>
        <v>0</v>
      </c>
      <c r="FE273" s="112" t="b">
        <f>IFERROR(MATCH(D273,'Avtal för korttidsarbete'!$G$13:$G$1012,0),TRUE)</f>
        <v>1</v>
      </c>
      <c r="FF273" s="112" t="b">
        <f t="shared" si="508"/>
        <v>0</v>
      </c>
      <c r="FG273" s="113" t="str" cm="1">
        <f t="array" ref="FG273">IF(FE273=TRUE,"x",INDEX('Avtal för korttidsarbete'!$E$13:$E$1012,$FE273))</f>
        <v>x</v>
      </c>
      <c r="FH273" s="113" t="str" cm="1">
        <f t="array" ref="FH273">IF(FE273=TRUE,"x",INDEX('Avtal för korttidsarbete'!$F$13:$F$1012,$FE273))</f>
        <v>x</v>
      </c>
      <c r="FI273" s="112" t="b">
        <f t="shared" si="509"/>
        <v>0</v>
      </c>
      <c r="FJ273" s="135">
        <f t="shared" si="510"/>
        <v>44166</v>
      </c>
      <c r="FK273" s="135">
        <f t="shared" si="511"/>
        <v>44377</v>
      </c>
      <c r="FL273" s="112" t="b">
        <f t="shared" si="512"/>
        <v>0</v>
      </c>
      <c r="FM273" s="113">
        <f t="shared" si="513"/>
        <v>44166</v>
      </c>
      <c r="FN273" s="135">
        <f t="shared" si="514"/>
        <v>44377</v>
      </c>
      <c r="FO273" s="148" t="b">
        <f>IFERROR(INDEX('Avtal för korttidsarbete'!R:R,MATCH(D273,'Avtal för korttidsarbete'!$G:$G,0)),TRUE)</f>
        <v>1</v>
      </c>
      <c r="FP273" s="135" t="str">
        <f>IF(FO273,"-",INDEX('Avtal för korttidsarbete'!$D:$D,MATCH(D273,'Avtal för korttidsarbete'!$G:$G,0)))</f>
        <v>-</v>
      </c>
      <c r="FQ273" s="113" t="b">
        <f>IFERROR(G273&gt;INDEX(Uppsägningar!E:E,MATCH(C273,Uppsägningar!C:C,0)),FALSE)</f>
        <v>0</v>
      </c>
    </row>
    <row r="274" spans="1:173" x14ac:dyDescent="0.25">
      <c r="A274" s="19">
        <v>258</v>
      </c>
      <c r="B274" s="20"/>
      <c r="C274" s="183"/>
      <c r="D274" s="66"/>
      <c r="E274" s="212">
        <f>IFERROR(INDEX(Admin!$C$7:$C$10,MATCH(FP274,TblNivåValTExt,0)),0)</f>
        <v>0</v>
      </c>
      <c r="F274" s="1"/>
      <c r="G274" s="1"/>
      <c r="H274" s="78"/>
      <c r="I274" s="181"/>
      <c r="J274" s="181"/>
      <c r="K274" s="182"/>
      <c r="L274" s="182"/>
      <c r="M274" s="181"/>
      <c r="N274" s="181"/>
      <c r="O274" s="181"/>
      <c r="P274" s="182"/>
      <c r="Q274" s="182"/>
      <c r="R274" s="181"/>
      <c r="S274" s="181"/>
      <c r="T274" s="181"/>
      <c r="U274" s="182"/>
      <c r="V274" s="182"/>
      <c r="W274" s="181"/>
      <c r="X274" s="181"/>
      <c r="Y274" s="181"/>
      <c r="Z274" s="182"/>
      <c r="AA274" s="182"/>
      <c r="AB274" s="181"/>
      <c r="AC274" s="181"/>
      <c r="AD274" s="181"/>
      <c r="AE274" s="182"/>
      <c r="AF274" s="182"/>
      <c r="AG274" s="181"/>
      <c r="AH274" s="181"/>
      <c r="AI274" s="181"/>
      <c r="AJ274" s="182"/>
      <c r="AK274" s="182"/>
      <c r="AL274" s="181"/>
      <c r="AM274" s="181"/>
      <c r="AN274" s="181"/>
      <c r="AO274" s="182"/>
      <c r="AP274" s="182"/>
      <c r="AQ274" s="181"/>
      <c r="AR274" s="181"/>
      <c r="AS274" s="181"/>
      <c r="AT274" s="182"/>
      <c r="AU274" s="182"/>
      <c r="AV274" s="181"/>
      <c r="AW274" s="181"/>
      <c r="AX274" s="181"/>
      <c r="AY274" s="182"/>
      <c r="AZ274" s="182"/>
      <c r="BA274" s="181"/>
      <c r="BB274" s="181"/>
      <c r="BC274" s="181"/>
      <c r="BD274" s="182"/>
      <c r="BE274" s="182"/>
      <c r="BF274" s="181"/>
      <c r="BG274" s="180">
        <f t="shared" ref="BG274:BG337" si="579">IF(DY274,"",ROUNDUP(SUM(EK274:ET274),0))</f>
        <v>0</v>
      </c>
      <c r="BH274" s="116" t="str">
        <f t="shared" ref="BH274:BH337" si="580">IF(BJ274="","",BJ274&amp;". ")&amp;IF(BL274="","",BL274&amp;". ")&amp;IF(BN274="","",BN274&amp;". ")&amp;IF(BP274="","",BP274&amp;". ")&amp;IF(BR274="","",BR274&amp;". ")&amp;IF(BT274="","",BT274&amp;". ")&amp;IF(BV274="","",BV274&amp;". ")&amp;IF(BX274="","",BX274&amp;". ")&amp;IF(BZ274="","",BZ274&amp;". ")&amp;IF(CB274="","",CB274&amp;". ")&amp;IF(CD274="","",CD274&amp;". ")&amp;IF(CF274="","",CF274&amp;". ")</f>
        <v/>
      </c>
      <c r="BI274" s="80" t="b">
        <f t="shared" si="528"/>
        <v>0</v>
      </c>
      <c r="BJ274" s="80" t="str">
        <f t="shared" si="529"/>
        <v/>
      </c>
      <c r="BK274" s="80" t="b">
        <f t="shared" ref="BK274:BK337" si="581">FL274</f>
        <v>0</v>
      </c>
      <c r="BL274" s="13" t="str">
        <f t="shared" si="530"/>
        <v/>
      </c>
      <c r="BM274" s="13" t="b">
        <f t="shared" ref="BM274:BM337" si="582">FQ274</f>
        <v>0</v>
      </c>
      <c r="BN274" s="35" t="str">
        <f t="shared" si="531"/>
        <v/>
      </c>
      <c r="BO274" s="13" t="b">
        <f t="shared" si="532"/>
        <v>0</v>
      </c>
      <c r="BP274" s="35" t="str">
        <f t="shared" si="533"/>
        <v/>
      </c>
      <c r="BQ274" s="13" t="b">
        <f t="shared" si="534"/>
        <v>0</v>
      </c>
      <c r="BR274" s="35" t="str">
        <f t="shared" si="535"/>
        <v/>
      </c>
      <c r="BS274" s="35" t="b">
        <f t="shared" si="536"/>
        <v>0</v>
      </c>
      <c r="BT274" s="35" t="str">
        <f t="shared" si="537"/>
        <v/>
      </c>
      <c r="BU274" s="35" t="b">
        <f t="shared" si="538"/>
        <v>0</v>
      </c>
      <c r="BV274" s="35" t="str">
        <f t="shared" si="539"/>
        <v/>
      </c>
      <c r="BW274" s="13" t="b">
        <f t="shared" si="515"/>
        <v>0</v>
      </c>
      <c r="BX274" s="35" t="str">
        <f t="shared" si="540"/>
        <v/>
      </c>
      <c r="BY274" s="265" t="b">
        <f t="shared" ref="BY274:BY337" si="583">IF(H274="",FALSE,NOT(ISNUMBER(H274)))</f>
        <v>0</v>
      </c>
      <c r="BZ274" s="35" t="str">
        <f t="shared" si="541"/>
        <v/>
      </c>
      <c r="CA274" s="265" t="b">
        <f t="shared" ref="CA274:CA337" si="584">SUM(L274:M274,Q274:R274,V274:W274,AA274:AB274,AF274:AG274,AK274:AL274,AP274:AQ274,AU274:AV274,AZ274:BA274,BE274:BF274)-(TRUNC(L274)+TRUNC(M274)+TRUNC(Q274)+TRUNC(R274)+TRUNC(V274)+TRUNC(W274)+TRUNC(AA274)+TRUNC(AB274)+TRUNC(AF274)+TRUNC(AG274)+TRUNC(AK274)+TRUNC(AL274)+TRUNC(AP274)+TRUNC(AQ274)+TRUNC(AU274)+TRUNC(AV274)+TRUNC(AZ274)+TRUNC(BA274)+TRUNC(BE274)+TRUNC(BF274))&lt;&gt;0</f>
        <v>0</v>
      </c>
      <c r="CB274" s="35" t="str">
        <f t="shared" si="542"/>
        <v/>
      </c>
      <c r="CC274" s="272" t="b">
        <f t="shared" ref="CC274:CC337" si="585">IF(D274="",FALSE,FO274)</f>
        <v>0</v>
      </c>
      <c r="CD274" s="35" t="str">
        <f t="shared" si="543"/>
        <v/>
      </c>
      <c r="CE274" s="13" t="b">
        <f t="shared" si="544"/>
        <v>0</v>
      </c>
      <c r="CF274" s="35" t="str">
        <f t="shared" si="545"/>
        <v/>
      </c>
      <c r="CG274" s="179">
        <f t="shared" si="546"/>
        <v>0</v>
      </c>
      <c r="CH274" s="179">
        <f t="shared" si="547"/>
        <v>0</v>
      </c>
      <c r="CI274" s="218">
        <f t="shared" ref="CI274:CI337" si="586">TRUNC(L274)+TRUNC(M274)</f>
        <v>0</v>
      </c>
      <c r="CJ274" s="218">
        <f t="shared" ref="CJ274:CJ337" si="587">TRUNC(Q274)+TRUNC(R274)</f>
        <v>0</v>
      </c>
      <c r="CK274" s="218">
        <f t="shared" ref="CK274:CK337" si="588">TRUNC(V274)+TRUNC(W274)</f>
        <v>0</v>
      </c>
      <c r="CL274" s="218">
        <f t="shared" ref="CL274:CL337" si="589">TRUNC(AA274)+TRUNC(AB274)</f>
        <v>0</v>
      </c>
      <c r="CM274" s="218">
        <f t="shared" ref="CM274:CM337" si="590">TRUNC(AF274)+TRUNC(AG274)</f>
        <v>0</v>
      </c>
      <c r="CN274" s="218">
        <f t="shared" ref="CN274:CN337" si="591">TRUNC(AK274)+TRUNC(AL274)</f>
        <v>0</v>
      </c>
      <c r="CO274" s="218">
        <f t="shared" ref="CO274:CO337" si="592">TRUNC(AP274)+TRUNC(AQ274)</f>
        <v>0</v>
      </c>
      <c r="CP274" s="218">
        <f t="shared" ref="CP274:CP337" si="593">TRUNC(AU274)+TRUNC(AV274)</f>
        <v>0</v>
      </c>
      <c r="CQ274" s="218">
        <f t="shared" ref="CQ274:CQ337" si="594">TRUNC(AZ274)+TRUNC(BA274)</f>
        <v>0</v>
      </c>
      <c r="CR274" s="218">
        <f t="shared" ref="CR274:CR337" si="595">TRUNC(BE274)+TRUNC(BF274)</f>
        <v>0</v>
      </c>
      <c r="CS274" s="14">
        <f t="shared" si="548"/>
        <v>0</v>
      </c>
      <c r="CT274" s="236">
        <f t="shared" si="549"/>
        <v>0</v>
      </c>
      <c r="CU274" s="237">
        <f t="shared" si="526"/>
        <v>0</v>
      </c>
      <c r="CV274" s="16">
        <f t="shared" si="526"/>
        <v>0</v>
      </c>
      <c r="CW274" s="16">
        <f t="shared" si="526"/>
        <v>0</v>
      </c>
      <c r="CX274" s="16">
        <f t="shared" si="526"/>
        <v>0</v>
      </c>
      <c r="CY274" s="16">
        <f t="shared" si="526"/>
        <v>0</v>
      </c>
      <c r="CZ274" s="16">
        <f t="shared" si="526"/>
        <v>0</v>
      </c>
      <c r="DA274" s="16">
        <f t="shared" si="526"/>
        <v>0</v>
      </c>
      <c r="DB274" s="16">
        <f t="shared" si="526"/>
        <v>0</v>
      </c>
      <c r="DC274" s="16">
        <f t="shared" si="526"/>
        <v>0</v>
      </c>
      <c r="DD274" s="238">
        <f t="shared" si="526"/>
        <v>0</v>
      </c>
      <c r="DE274" s="232">
        <f t="shared" si="527"/>
        <v>0</v>
      </c>
      <c r="DF274" s="132">
        <f t="shared" si="527"/>
        <v>0</v>
      </c>
      <c r="DG274" s="132">
        <f t="shared" si="527"/>
        <v>0</v>
      </c>
      <c r="DH274" s="132">
        <f t="shared" si="527"/>
        <v>0</v>
      </c>
      <c r="DI274" s="132">
        <f t="shared" si="527"/>
        <v>0</v>
      </c>
      <c r="DJ274" s="132">
        <f t="shared" si="527"/>
        <v>0</v>
      </c>
      <c r="DK274" s="132">
        <f t="shared" si="527"/>
        <v>0</v>
      </c>
      <c r="DL274" s="132">
        <f t="shared" si="527"/>
        <v>0</v>
      </c>
      <c r="DM274" s="132">
        <f t="shared" si="527"/>
        <v>0</v>
      </c>
      <c r="DN274" s="233">
        <f t="shared" si="527"/>
        <v>0</v>
      </c>
      <c r="DO274" s="232">
        <f t="shared" si="550"/>
        <v>0</v>
      </c>
      <c r="DP274" s="132">
        <f t="shared" si="551"/>
        <v>0</v>
      </c>
      <c r="DQ274" s="132">
        <f t="shared" si="552"/>
        <v>0</v>
      </c>
      <c r="DR274" s="132">
        <f t="shared" si="553"/>
        <v>0</v>
      </c>
      <c r="DS274" s="132">
        <f t="shared" si="554"/>
        <v>0</v>
      </c>
      <c r="DT274" s="132">
        <f t="shared" si="555"/>
        <v>0</v>
      </c>
      <c r="DU274" s="132">
        <f t="shared" si="556"/>
        <v>0</v>
      </c>
      <c r="DV274" s="132">
        <f t="shared" si="557"/>
        <v>0</v>
      </c>
      <c r="DW274" s="132">
        <f t="shared" si="558"/>
        <v>0</v>
      </c>
      <c r="DX274" s="233">
        <f t="shared" si="559"/>
        <v>0</v>
      </c>
      <c r="DY274" s="231" t="b">
        <f t="shared" ref="DY274:DY337" si="596">OR(BI274,BK274,BM274,BO274,BQ274,BS274,BU274,BW274,BY274,CA274,CC274)</f>
        <v>0</v>
      </c>
      <c r="DZ274" s="163"/>
      <c r="EA274" s="226" t="str">
        <f t="shared" ref="EA274:EA337" si="597">IF(OR(CU274="",CU274=0),"",(MAX((CU274-CI274),0))/CU274)</f>
        <v/>
      </c>
      <c r="EB274" s="178" t="str">
        <f t="shared" ref="EB274:EB337" si="598">IF(OR(CV274="",CV274=0),"",(MAX((CV274-CJ274),0))/CV274)</f>
        <v/>
      </c>
      <c r="EC274" s="178" t="str">
        <f t="shared" ref="EC274:EC337" si="599">IF(OR(CW274="",CW274=0),"",(MAX((CW274-CK274),0))/CW274)</f>
        <v/>
      </c>
      <c r="ED274" s="178" t="str">
        <f t="shared" ref="ED274:ED337" si="600">IF(OR(CX274="",CX274=0),"",(MAX((CX274-CL274),0))/CX274)</f>
        <v/>
      </c>
      <c r="EE274" s="178" t="str">
        <f t="shared" ref="EE274:EE337" si="601">IF(OR(CY274="",CY274=0),"",(MAX((CY274-CM274),0))/CY274)</f>
        <v/>
      </c>
      <c r="EF274" s="178" t="str">
        <f t="shared" ref="EF274:EF337" si="602">IF(OR(CZ274="",CZ274=0),"",(MAX((CZ274-CN274),0))/CZ274)</f>
        <v/>
      </c>
      <c r="EG274" s="178" t="str">
        <f t="shared" ref="EG274:EG337" si="603">IF(OR(DA274="",DA274=0),"",(MAX((DA274-CO274),0))/DA274)</f>
        <v/>
      </c>
      <c r="EH274" s="178" t="str">
        <f t="shared" ref="EH274:EH337" si="604">IF(OR(DB274="",DB274=0),"",(MAX((DB274-CP274),0))/DB274)</f>
        <v/>
      </c>
      <c r="EI274" s="178" t="str">
        <f t="shared" ref="EI274:EI337" si="605">IF(OR(DC274="",DC274=0),"",(MAX((DC274-CQ274),0))/DC274)</f>
        <v/>
      </c>
      <c r="EJ274" s="227" t="str">
        <f t="shared" ref="EJ274:EJ337" si="606">IF(OR(DD274="",DD274=0),"",(MAX((DD274-CR274),0))/DD274)</f>
        <v/>
      </c>
      <c r="EK274" s="230" t="str">
        <f t="shared" si="560"/>
        <v/>
      </c>
      <c r="EL274" s="177" t="str">
        <f t="shared" si="561"/>
        <v/>
      </c>
      <c r="EM274" s="177" t="str">
        <f t="shared" si="562"/>
        <v/>
      </c>
      <c r="EN274" s="177" t="str">
        <f t="shared" si="563"/>
        <v/>
      </c>
      <c r="EO274" s="177" t="str">
        <f t="shared" si="564"/>
        <v/>
      </c>
      <c r="EP274" s="177" t="str">
        <f t="shared" si="565"/>
        <v/>
      </c>
      <c r="EQ274" s="177" t="str">
        <f t="shared" si="566"/>
        <v/>
      </c>
      <c r="ER274" s="177" t="str">
        <f t="shared" si="567"/>
        <v/>
      </c>
      <c r="ES274" s="177" t="str">
        <f t="shared" si="568"/>
        <v/>
      </c>
      <c r="ET274" s="177" t="str">
        <f t="shared" si="569"/>
        <v/>
      </c>
      <c r="EU274" s="229" t="e">
        <f t="shared" si="570"/>
        <v>#VALUE!</v>
      </c>
      <c r="EV274" s="27" t="e">
        <f t="shared" si="571"/>
        <v>#VALUE!</v>
      </c>
      <c r="EW274" s="27" t="e">
        <f t="shared" si="572"/>
        <v>#VALUE!</v>
      </c>
      <c r="EX274" s="28" t="e">
        <f t="shared" si="573"/>
        <v>#VALUE!</v>
      </c>
      <c r="EY274" s="28" t="e">
        <f t="shared" si="574"/>
        <v>#VALUE!</v>
      </c>
      <c r="EZ274" s="28" t="b">
        <f t="shared" si="575"/>
        <v>0</v>
      </c>
      <c r="FA274" s="176" t="str">
        <f t="shared" si="576"/>
        <v/>
      </c>
      <c r="FB274" s="27" t="e" cm="1">
        <f t="array" aca="1" ref="FB274" ca="1">TEXT(RIGHT(10-RIGHT(SUM(INDEX(1*(MID(MID(C274,1,1)*2,ROW(INDIRECT("1:"&amp;LEN(MID(C274,1,1)*2))),1)),,))+MID(C274,2,1)+
SUM(INDEX(1*(MID(MID(C274,3,1)*2,ROW(INDIRECT("1:"&amp;LEN(MID(C274,3,1)*2))),1)),,))+MID(C274,4,1)+
SUM(INDEX(1*(MID(MID(C274,5,1)*2,ROW(INDIRECT("1:"&amp;LEN(MID(C274,5,1)*2))),1)),,))+MID(C274,6,1)+
SUM(INDEX(1*(MID(MID(C274,8,1)*2,ROW(INDIRECT("1:"&amp;LEN(MID(C274,8,1)*2))),1)),,))+MID(C274,9,1)+
SUM(INDEX(1*(MID(MID(C274,10,1)*2,ROW(INDIRECT("1:"&amp;LEN(MID(C274,10,1)*2))),1)),,)),1),1),"0")</f>
        <v>#VALUE!</v>
      </c>
      <c r="FC274" s="27" t="str">
        <f t="shared" si="577"/>
        <v/>
      </c>
      <c r="FD274" s="29" t="b">
        <f t="shared" si="578"/>
        <v>0</v>
      </c>
      <c r="FE274" s="112" t="b">
        <f>IFERROR(MATCH(D274,'Avtal för korttidsarbete'!$G$13:$G$1012,0),TRUE)</f>
        <v>1</v>
      </c>
      <c r="FF274" s="112" t="b">
        <f t="shared" ref="FF274:FF337" si="607">IF(AND(B274&lt;&gt;"",FE274=TRUE),TRUE,FALSE)</f>
        <v>0</v>
      </c>
      <c r="FG274" s="113" t="str" cm="1">
        <f t="array" ref="FG274">IF(FE274=TRUE,"x",INDEX('Avtal för korttidsarbete'!$E$13:$E$1012,$FE274))</f>
        <v>x</v>
      </c>
      <c r="FH274" s="113" t="str" cm="1">
        <f t="array" ref="FH274">IF(FE274=TRUE,"x",INDEX('Avtal för korttidsarbete'!$F$13:$F$1012,$FE274))</f>
        <v>x</v>
      </c>
      <c r="FI274" s="112" t="b">
        <f t="shared" ref="FI274:FI337" si="608">IF(FE274=TRUE,FALSE,IF(OR(F274&lt;FG274,G274&gt;FH274),TRUE,FALSE))</f>
        <v>0</v>
      </c>
      <c r="FJ274" s="135">
        <f t="shared" ref="FJ274:FJ337" si="609">IFERROR(MAX(FG274,$FJ$14),FG274)</f>
        <v>44166</v>
      </c>
      <c r="FK274" s="135">
        <f t="shared" ref="FK274:FK337" si="610">IFERROR(MIN(FH274,$FK$14),FH274)</f>
        <v>44377</v>
      </c>
      <c r="FL274" s="112" t="b">
        <f t="shared" ref="FL274:FL337" si="611">IFERROR(IF(OR(F274="",G274="",FE274=TRUE),FALSE,IF(OR(F274&lt;$FJ$14,G274&gt;$FK$14),TRUE,FALSE)),TRUE)</f>
        <v>0</v>
      </c>
      <c r="FM274" s="113">
        <f t="shared" ref="FM274:FM337" si="612">MAX(FG274,$FJ$14,F274)</f>
        <v>44166</v>
      </c>
      <c r="FN274" s="135">
        <f t="shared" ref="FN274:FN337" si="613">MIN(FH274,$FK$14)</f>
        <v>44377</v>
      </c>
      <c r="FO274" s="148" t="b">
        <f>IFERROR(INDEX('Avtal för korttidsarbete'!R:R,MATCH(D274,'Avtal för korttidsarbete'!$G:$G,0)),TRUE)</f>
        <v>1</v>
      </c>
      <c r="FP274" s="135" t="str">
        <f>IF(FO274,"-",INDEX('Avtal för korttidsarbete'!$D:$D,MATCH(D274,'Avtal för korttidsarbete'!$G:$G,0)))</f>
        <v>-</v>
      </c>
      <c r="FQ274" s="113" t="b">
        <f>IFERROR(G274&gt;INDEX(Uppsägningar!E:E,MATCH(C274,Uppsägningar!C:C,0)),FALSE)</f>
        <v>0</v>
      </c>
    </row>
    <row r="275" spans="1:173" x14ac:dyDescent="0.25">
      <c r="A275" s="19">
        <v>259</v>
      </c>
      <c r="B275" s="20"/>
      <c r="C275" s="183"/>
      <c r="D275" s="66"/>
      <c r="E275" s="212">
        <f>IFERROR(INDEX(Admin!$C$7:$C$10,MATCH(FP275,TblNivåValTExt,0)),0)</f>
        <v>0</v>
      </c>
      <c r="F275" s="1"/>
      <c r="G275" s="1"/>
      <c r="H275" s="78"/>
      <c r="I275" s="181"/>
      <c r="J275" s="181"/>
      <c r="K275" s="182"/>
      <c r="L275" s="182"/>
      <c r="M275" s="181"/>
      <c r="N275" s="181"/>
      <c r="O275" s="181"/>
      <c r="P275" s="182"/>
      <c r="Q275" s="182"/>
      <c r="R275" s="181"/>
      <c r="S275" s="181"/>
      <c r="T275" s="181"/>
      <c r="U275" s="182"/>
      <c r="V275" s="182"/>
      <c r="W275" s="181"/>
      <c r="X275" s="181"/>
      <c r="Y275" s="181"/>
      <c r="Z275" s="182"/>
      <c r="AA275" s="182"/>
      <c r="AB275" s="181"/>
      <c r="AC275" s="181"/>
      <c r="AD275" s="181"/>
      <c r="AE275" s="182"/>
      <c r="AF275" s="182"/>
      <c r="AG275" s="181"/>
      <c r="AH275" s="181"/>
      <c r="AI275" s="181"/>
      <c r="AJ275" s="182"/>
      <c r="AK275" s="182"/>
      <c r="AL275" s="181"/>
      <c r="AM275" s="181"/>
      <c r="AN275" s="181"/>
      <c r="AO275" s="182"/>
      <c r="AP275" s="182"/>
      <c r="AQ275" s="181"/>
      <c r="AR275" s="181"/>
      <c r="AS275" s="181"/>
      <c r="AT275" s="182"/>
      <c r="AU275" s="182"/>
      <c r="AV275" s="181"/>
      <c r="AW275" s="181"/>
      <c r="AX275" s="181"/>
      <c r="AY275" s="182"/>
      <c r="AZ275" s="182"/>
      <c r="BA275" s="181"/>
      <c r="BB275" s="181"/>
      <c r="BC275" s="181"/>
      <c r="BD275" s="182"/>
      <c r="BE275" s="182"/>
      <c r="BF275" s="181"/>
      <c r="BG275" s="180">
        <f t="shared" si="579"/>
        <v>0</v>
      </c>
      <c r="BH275" s="116" t="str">
        <f t="shared" si="580"/>
        <v/>
      </c>
      <c r="BI275" s="80" t="b">
        <f t="shared" si="528"/>
        <v>0</v>
      </c>
      <c r="BJ275" s="80" t="str">
        <f t="shared" si="529"/>
        <v/>
      </c>
      <c r="BK275" s="80" t="b">
        <f t="shared" si="581"/>
        <v>0</v>
      </c>
      <c r="BL275" s="13" t="str">
        <f t="shared" si="530"/>
        <v/>
      </c>
      <c r="BM275" s="13" t="b">
        <f t="shared" si="582"/>
        <v>0</v>
      </c>
      <c r="BN275" s="35" t="str">
        <f t="shared" si="531"/>
        <v/>
      </c>
      <c r="BO275" s="13" t="b">
        <f t="shared" si="532"/>
        <v>0</v>
      </c>
      <c r="BP275" s="35" t="str">
        <f t="shared" si="533"/>
        <v/>
      </c>
      <c r="BQ275" s="13" t="b">
        <f t="shared" si="534"/>
        <v>0</v>
      </c>
      <c r="BR275" s="35" t="str">
        <f t="shared" si="535"/>
        <v/>
      </c>
      <c r="BS275" s="35" t="b">
        <f t="shared" si="536"/>
        <v>0</v>
      </c>
      <c r="BT275" s="35" t="str">
        <f t="shared" si="537"/>
        <v/>
      </c>
      <c r="BU275" s="35" t="b">
        <f t="shared" si="538"/>
        <v>0</v>
      </c>
      <c r="BV275" s="35" t="str">
        <f t="shared" si="539"/>
        <v/>
      </c>
      <c r="BW275" s="13" t="b">
        <f t="shared" ref="BW275:BW338" si="614">IF(D275="",IF(AND(B275&lt;&gt;"",C275&lt;&gt;"",F275&lt;&gt;"",G275&lt;&gt;"",H275&lt;&gt;""),FF275,FALSE),FF275)</f>
        <v>0</v>
      </c>
      <c r="BX275" s="35" t="str">
        <f t="shared" si="540"/>
        <v/>
      </c>
      <c r="BY275" s="265" t="b">
        <f t="shared" si="583"/>
        <v>0</v>
      </c>
      <c r="BZ275" s="35" t="str">
        <f t="shared" si="541"/>
        <v/>
      </c>
      <c r="CA275" s="265" t="b">
        <f t="shared" si="584"/>
        <v>0</v>
      </c>
      <c r="CB275" s="35" t="str">
        <f t="shared" si="542"/>
        <v/>
      </c>
      <c r="CC275" s="272" t="b">
        <f t="shared" si="585"/>
        <v>0</v>
      </c>
      <c r="CD275" s="35" t="str">
        <f t="shared" si="543"/>
        <v/>
      </c>
      <c r="CE275" s="13" t="b">
        <f t="shared" si="544"/>
        <v>0</v>
      </c>
      <c r="CF275" s="35" t="str">
        <f t="shared" si="545"/>
        <v/>
      </c>
      <c r="CG275" s="179">
        <f t="shared" si="546"/>
        <v>0</v>
      </c>
      <c r="CH275" s="179">
        <f t="shared" si="547"/>
        <v>0</v>
      </c>
      <c r="CI275" s="218">
        <f t="shared" si="586"/>
        <v>0</v>
      </c>
      <c r="CJ275" s="218">
        <f t="shared" si="587"/>
        <v>0</v>
      </c>
      <c r="CK275" s="218">
        <f t="shared" si="588"/>
        <v>0</v>
      </c>
      <c r="CL275" s="218">
        <f t="shared" si="589"/>
        <v>0</v>
      </c>
      <c r="CM275" s="218">
        <f t="shared" si="590"/>
        <v>0</v>
      </c>
      <c r="CN275" s="218">
        <f t="shared" si="591"/>
        <v>0</v>
      </c>
      <c r="CO275" s="218">
        <f t="shared" si="592"/>
        <v>0</v>
      </c>
      <c r="CP275" s="218">
        <f t="shared" si="593"/>
        <v>0</v>
      </c>
      <c r="CQ275" s="218">
        <f t="shared" si="594"/>
        <v>0</v>
      </c>
      <c r="CR275" s="218">
        <f t="shared" si="595"/>
        <v>0</v>
      </c>
      <c r="CS275" s="14">
        <f t="shared" si="548"/>
        <v>0</v>
      </c>
      <c r="CT275" s="236">
        <f t="shared" si="549"/>
        <v>0</v>
      </c>
      <c r="CU275" s="237">
        <f t="shared" si="526"/>
        <v>0</v>
      </c>
      <c r="CV275" s="16">
        <f t="shared" si="526"/>
        <v>0</v>
      </c>
      <c r="CW275" s="16">
        <f t="shared" si="526"/>
        <v>0</v>
      </c>
      <c r="CX275" s="16">
        <f t="shared" si="526"/>
        <v>0</v>
      </c>
      <c r="CY275" s="16">
        <f t="shared" si="526"/>
        <v>0</v>
      </c>
      <c r="CZ275" s="16">
        <f t="shared" si="526"/>
        <v>0</v>
      </c>
      <c r="DA275" s="16">
        <f t="shared" si="526"/>
        <v>0</v>
      </c>
      <c r="DB275" s="16">
        <f t="shared" si="526"/>
        <v>0</v>
      </c>
      <c r="DC275" s="16">
        <f t="shared" si="526"/>
        <v>0</v>
      </c>
      <c r="DD275" s="238">
        <f t="shared" si="526"/>
        <v>0</v>
      </c>
      <c r="DE275" s="232">
        <f t="shared" si="527"/>
        <v>0</v>
      </c>
      <c r="DF275" s="132">
        <f t="shared" si="527"/>
        <v>0</v>
      </c>
      <c r="DG275" s="132">
        <f t="shared" si="527"/>
        <v>0</v>
      </c>
      <c r="DH275" s="132">
        <f t="shared" si="527"/>
        <v>0</v>
      </c>
      <c r="DI275" s="132">
        <f t="shared" si="527"/>
        <v>0</v>
      </c>
      <c r="DJ275" s="132">
        <f t="shared" si="527"/>
        <v>0</v>
      </c>
      <c r="DK275" s="132">
        <f t="shared" si="527"/>
        <v>0</v>
      </c>
      <c r="DL275" s="132">
        <f t="shared" si="527"/>
        <v>0</v>
      </c>
      <c r="DM275" s="132">
        <f t="shared" si="527"/>
        <v>0</v>
      </c>
      <c r="DN275" s="233">
        <f t="shared" si="527"/>
        <v>0</v>
      </c>
      <c r="DO275" s="232">
        <f t="shared" si="550"/>
        <v>0</v>
      </c>
      <c r="DP275" s="132">
        <f t="shared" si="551"/>
        <v>0</v>
      </c>
      <c r="DQ275" s="132">
        <f t="shared" si="552"/>
        <v>0</v>
      </c>
      <c r="DR275" s="132">
        <f t="shared" si="553"/>
        <v>0</v>
      </c>
      <c r="DS275" s="132">
        <f t="shared" si="554"/>
        <v>0</v>
      </c>
      <c r="DT275" s="132">
        <f t="shared" si="555"/>
        <v>0</v>
      </c>
      <c r="DU275" s="132">
        <f t="shared" si="556"/>
        <v>0</v>
      </c>
      <c r="DV275" s="132">
        <f t="shared" si="557"/>
        <v>0</v>
      </c>
      <c r="DW275" s="132">
        <f t="shared" si="558"/>
        <v>0</v>
      </c>
      <c r="DX275" s="233">
        <f t="shared" si="559"/>
        <v>0</v>
      </c>
      <c r="DY275" s="231" t="b">
        <f t="shared" si="596"/>
        <v>0</v>
      </c>
      <c r="DZ275" s="163"/>
      <c r="EA275" s="226" t="str">
        <f t="shared" si="597"/>
        <v/>
      </c>
      <c r="EB275" s="178" t="str">
        <f t="shared" si="598"/>
        <v/>
      </c>
      <c r="EC275" s="178" t="str">
        <f t="shared" si="599"/>
        <v/>
      </c>
      <c r="ED275" s="178" t="str">
        <f t="shared" si="600"/>
        <v/>
      </c>
      <c r="EE275" s="178" t="str">
        <f t="shared" si="601"/>
        <v/>
      </c>
      <c r="EF275" s="178" t="str">
        <f t="shared" si="602"/>
        <v/>
      </c>
      <c r="EG275" s="178" t="str">
        <f t="shared" si="603"/>
        <v/>
      </c>
      <c r="EH275" s="178" t="str">
        <f t="shared" si="604"/>
        <v/>
      </c>
      <c r="EI275" s="178" t="str">
        <f t="shared" si="605"/>
        <v/>
      </c>
      <c r="EJ275" s="227" t="str">
        <f t="shared" si="606"/>
        <v/>
      </c>
      <c r="EK275" s="230" t="str">
        <f t="shared" si="560"/>
        <v/>
      </c>
      <c r="EL275" s="177" t="str">
        <f t="shared" si="561"/>
        <v/>
      </c>
      <c r="EM275" s="177" t="str">
        <f t="shared" si="562"/>
        <v/>
      </c>
      <c r="EN275" s="177" t="str">
        <f t="shared" si="563"/>
        <v/>
      </c>
      <c r="EO275" s="177" t="str">
        <f t="shared" si="564"/>
        <v/>
      </c>
      <c r="EP275" s="177" t="str">
        <f t="shared" si="565"/>
        <v/>
      </c>
      <c r="EQ275" s="177" t="str">
        <f t="shared" si="566"/>
        <v/>
      </c>
      <c r="ER275" s="177" t="str">
        <f t="shared" si="567"/>
        <v/>
      </c>
      <c r="ES275" s="177" t="str">
        <f t="shared" si="568"/>
        <v/>
      </c>
      <c r="ET275" s="177" t="str">
        <f t="shared" si="569"/>
        <v/>
      </c>
      <c r="EU275" s="229" t="e">
        <f t="shared" si="570"/>
        <v>#VALUE!</v>
      </c>
      <c r="EV275" s="27" t="e">
        <f t="shared" si="571"/>
        <v>#VALUE!</v>
      </c>
      <c r="EW275" s="27" t="e">
        <f t="shared" si="572"/>
        <v>#VALUE!</v>
      </c>
      <c r="EX275" s="28" t="e">
        <f t="shared" si="573"/>
        <v>#VALUE!</v>
      </c>
      <c r="EY275" s="28" t="e">
        <f t="shared" si="574"/>
        <v>#VALUE!</v>
      </c>
      <c r="EZ275" s="28" t="b">
        <f t="shared" si="575"/>
        <v>0</v>
      </c>
      <c r="FA275" s="176" t="str">
        <f t="shared" si="576"/>
        <v/>
      </c>
      <c r="FB275" s="27" t="e" cm="1">
        <f t="array" aca="1" ref="FB275" ca="1">TEXT(RIGHT(10-RIGHT(SUM(INDEX(1*(MID(MID(C275,1,1)*2,ROW(INDIRECT("1:"&amp;LEN(MID(C275,1,1)*2))),1)),,))+MID(C275,2,1)+
SUM(INDEX(1*(MID(MID(C275,3,1)*2,ROW(INDIRECT("1:"&amp;LEN(MID(C275,3,1)*2))),1)),,))+MID(C275,4,1)+
SUM(INDEX(1*(MID(MID(C275,5,1)*2,ROW(INDIRECT("1:"&amp;LEN(MID(C275,5,1)*2))),1)),,))+MID(C275,6,1)+
SUM(INDEX(1*(MID(MID(C275,8,1)*2,ROW(INDIRECT("1:"&amp;LEN(MID(C275,8,1)*2))),1)),,))+MID(C275,9,1)+
SUM(INDEX(1*(MID(MID(C275,10,1)*2,ROW(INDIRECT("1:"&amp;LEN(MID(C275,10,1)*2))),1)),,)),1),1),"0")</f>
        <v>#VALUE!</v>
      </c>
      <c r="FC275" s="27" t="str">
        <f t="shared" si="577"/>
        <v/>
      </c>
      <c r="FD275" s="29" t="b">
        <f t="shared" si="578"/>
        <v>0</v>
      </c>
      <c r="FE275" s="112" t="b">
        <f>IFERROR(MATCH(D275,'Avtal för korttidsarbete'!$G$13:$G$1012,0),TRUE)</f>
        <v>1</v>
      </c>
      <c r="FF275" s="112" t="b">
        <f t="shared" si="607"/>
        <v>0</v>
      </c>
      <c r="FG275" s="113" t="str" cm="1">
        <f t="array" ref="FG275">IF(FE275=TRUE,"x",INDEX('Avtal för korttidsarbete'!$E$13:$E$1012,$FE275))</f>
        <v>x</v>
      </c>
      <c r="FH275" s="113" t="str" cm="1">
        <f t="array" ref="FH275">IF(FE275=TRUE,"x",INDEX('Avtal för korttidsarbete'!$F$13:$F$1012,$FE275))</f>
        <v>x</v>
      </c>
      <c r="FI275" s="112" t="b">
        <f t="shared" si="608"/>
        <v>0</v>
      </c>
      <c r="FJ275" s="135">
        <f t="shared" si="609"/>
        <v>44166</v>
      </c>
      <c r="FK275" s="135">
        <f t="shared" si="610"/>
        <v>44377</v>
      </c>
      <c r="FL275" s="112" t="b">
        <f t="shared" si="611"/>
        <v>0</v>
      </c>
      <c r="FM275" s="113">
        <f t="shared" si="612"/>
        <v>44166</v>
      </c>
      <c r="FN275" s="135">
        <f t="shared" si="613"/>
        <v>44377</v>
      </c>
      <c r="FO275" s="148" t="b">
        <f>IFERROR(INDEX('Avtal för korttidsarbete'!R:R,MATCH(D275,'Avtal för korttidsarbete'!$G:$G,0)),TRUE)</f>
        <v>1</v>
      </c>
      <c r="FP275" s="135" t="str">
        <f>IF(FO275,"-",INDEX('Avtal för korttidsarbete'!$D:$D,MATCH(D275,'Avtal för korttidsarbete'!$G:$G,0)))</f>
        <v>-</v>
      </c>
      <c r="FQ275" s="113" t="b">
        <f>IFERROR(G275&gt;INDEX(Uppsägningar!E:E,MATCH(C275,Uppsägningar!C:C,0)),FALSE)</f>
        <v>0</v>
      </c>
    </row>
    <row r="276" spans="1:173" x14ac:dyDescent="0.25">
      <c r="A276" s="19">
        <v>260</v>
      </c>
      <c r="B276" s="20"/>
      <c r="C276" s="183"/>
      <c r="D276" s="66"/>
      <c r="E276" s="212">
        <f>IFERROR(INDEX(Admin!$C$7:$C$10,MATCH(FP276,TblNivåValTExt,0)),0)</f>
        <v>0</v>
      </c>
      <c r="F276" s="1"/>
      <c r="G276" s="1"/>
      <c r="H276" s="78"/>
      <c r="I276" s="181"/>
      <c r="J276" s="181"/>
      <c r="K276" s="182"/>
      <c r="L276" s="182"/>
      <c r="M276" s="181"/>
      <c r="N276" s="181"/>
      <c r="O276" s="181"/>
      <c r="P276" s="182"/>
      <c r="Q276" s="182"/>
      <c r="R276" s="181"/>
      <c r="S276" s="181"/>
      <c r="T276" s="181"/>
      <c r="U276" s="182"/>
      <c r="V276" s="182"/>
      <c r="W276" s="181"/>
      <c r="X276" s="181"/>
      <c r="Y276" s="181"/>
      <c r="Z276" s="182"/>
      <c r="AA276" s="182"/>
      <c r="AB276" s="181"/>
      <c r="AC276" s="181"/>
      <c r="AD276" s="181"/>
      <c r="AE276" s="182"/>
      <c r="AF276" s="182"/>
      <c r="AG276" s="181"/>
      <c r="AH276" s="181"/>
      <c r="AI276" s="181"/>
      <c r="AJ276" s="182"/>
      <c r="AK276" s="182"/>
      <c r="AL276" s="181"/>
      <c r="AM276" s="181"/>
      <c r="AN276" s="181"/>
      <c r="AO276" s="182"/>
      <c r="AP276" s="182"/>
      <c r="AQ276" s="181"/>
      <c r="AR276" s="181"/>
      <c r="AS276" s="181"/>
      <c r="AT276" s="182"/>
      <c r="AU276" s="182"/>
      <c r="AV276" s="181"/>
      <c r="AW276" s="181"/>
      <c r="AX276" s="181"/>
      <c r="AY276" s="182"/>
      <c r="AZ276" s="182"/>
      <c r="BA276" s="181"/>
      <c r="BB276" s="181"/>
      <c r="BC276" s="181"/>
      <c r="BD276" s="182"/>
      <c r="BE276" s="182"/>
      <c r="BF276" s="181"/>
      <c r="BG276" s="180">
        <f t="shared" si="579"/>
        <v>0</v>
      </c>
      <c r="BH276" s="116" t="str">
        <f t="shared" si="580"/>
        <v/>
      </c>
      <c r="BI276" s="80" t="b">
        <f t="shared" si="528"/>
        <v>0</v>
      </c>
      <c r="BJ276" s="80" t="str">
        <f t="shared" si="529"/>
        <v/>
      </c>
      <c r="BK276" s="80" t="b">
        <f t="shared" si="581"/>
        <v>0</v>
      </c>
      <c r="BL276" s="13" t="str">
        <f t="shared" si="530"/>
        <v/>
      </c>
      <c r="BM276" s="13" t="b">
        <f t="shared" si="582"/>
        <v>0</v>
      </c>
      <c r="BN276" s="35" t="str">
        <f t="shared" si="531"/>
        <v/>
      </c>
      <c r="BO276" s="13" t="b">
        <f t="shared" si="532"/>
        <v>0</v>
      </c>
      <c r="BP276" s="35" t="str">
        <f t="shared" si="533"/>
        <v/>
      </c>
      <c r="BQ276" s="13" t="b">
        <f t="shared" si="534"/>
        <v>0</v>
      </c>
      <c r="BR276" s="35" t="str">
        <f t="shared" si="535"/>
        <v/>
      </c>
      <c r="BS276" s="35" t="b">
        <f t="shared" si="536"/>
        <v>0</v>
      </c>
      <c r="BT276" s="35" t="str">
        <f t="shared" si="537"/>
        <v/>
      </c>
      <c r="BU276" s="35" t="b">
        <f t="shared" si="538"/>
        <v>0</v>
      </c>
      <c r="BV276" s="35" t="str">
        <f t="shared" si="539"/>
        <v/>
      </c>
      <c r="BW276" s="13" t="b">
        <f t="shared" si="614"/>
        <v>0</v>
      </c>
      <c r="BX276" s="35" t="str">
        <f t="shared" si="540"/>
        <v/>
      </c>
      <c r="BY276" s="265" t="b">
        <f t="shared" si="583"/>
        <v>0</v>
      </c>
      <c r="BZ276" s="35" t="str">
        <f t="shared" si="541"/>
        <v/>
      </c>
      <c r="CA276" s="265" t="b">
        <f t="shared" si="584"/>
        <v>0</v>
      </c>
      <c r="CB276" s="35" t="str">
        <f t="shared" si="542"/>
        <v/>
      </c>
      <c r="CC276" s="272" t="b">
        <f t="shared" si="585"/>
        <v>0</v>
      </c>
      <c r="CD276" s="35" t="str">
        <f t="shared" si="543"/>
        <v/>
      </c>
      <c r="CE276" s="13" t="b">
        <f t="shared" si="544"/>
        <v>0</v>
      </c>
      <c r="CF276" s="35" t="str">
        <f t="shared" si="545"/>
        <v/>
      </c>
      <c r="CG276" s="179">
        <f t="shared" si="546"/>
        <v>0</v>
      </c>
      <c r="CH276" s="179">
        <f t="shared" si="547"/>
        <v>0</v>
      </c>
      <c r="CI276" s="218">
        <f t="shared" si="586"/>
        <v>0</v>
      </c>
      <c r="CJ276" s="218">
        <f t="shared" si="587"/>
        <v>0</v>
      </c>
      <c r="CK276" s="218">
        <f t="shared" si="588"/>
        <v>0</v>
      </c>
      <c r="CL276" s="218">
        <f t="shared" si="589"/>
        <v>0</v>
      </c>
      <c r="CM276" s="218">
        <f t="shared" si="590"/>
        <v>0</v>
      </c>
      <c r="CN276" s="218">
        <f t="shared" si="591"/>
        <v>0</v>
      </c>
      <c r="CO276" s="218">
        <f t="shared" si="592"/>
        <v>0</v>
      </c>
      <c r="CP276" s="218">
        <f t="shared" si="593"/>
        <v>0</v>
      </c>
      <c r="CQ276" s="218">
        <f t="shared" si="594"/>
        <v>0</v>
      </c>
      <c r="CR276" s="218">
        <f t="shared" si="595"/>
        <v>0</v>
      </c>
      <c r="CS276" s="14">
        <f t="shared" si="548"/>
        <v>0</v>
      </c>
      <c r="CT276" s="236">
        <f t="shared" si="549"/>
        <v>0</v>
      </c>
      <c r="CU276" s="237">
        <f t="shared" si="526"/>
        <v>0</v>
      </c>
      <c r="CV276" s="16">
        <f t="shared" si="526"/>
        <v>0</v>
      </c>
      <c r="CW276" s="16">
        <f t="shared" si="526"/>
        <v>0</v>
      </c>
      <c r="CX276" s="16">
        <f t="shared" si="526"/>
        <v>0</v>
      </c>
      <c r="CY276" s="16">
        <f t="shared" si="526"/>
        <v>0</v>
      </c>
      <c r="CZ276" s="16">
        <f t="shared" si="526"/>
        <v>0</v>
      </c>
      <c r="DA276" s="16">
        <f t="shared" si="526"/>
        <v>0</v>
      </c>
      <c r="DB276" s="16">
        <f t="shared" si="526"/>
        <v>0</v>
      </c>
      <c r="DC276" s="16">
        <f t="shared" si="526"/>
        <v>0</v>
      </c>
      <c r="DD276" s="238">
        <f t="shared" si="526"/>
        <v>0</v>
      </c>
      <c r="DE276" s="232">
        <f t="shared" si="527"/>
        <v>0</v>
      </c>
      <c r="DF276" s="132">
        <f t="shared" si="527"/>
        <v>0</v>
      </c>
      <c r="DG276" s="132">
        <f t="shared" si="527"/>
        <v>0</v>
      </c>
      <c r="DH276" s="132">
        <f t="shared" si="527"/>
        <v>0</v>
      </c>
      <c r="DI276" s="132">
        <f t="shared" si="527"/>
        <v>0</v>
      </c>
      <c r="DJ276" s="132">
        <f t="shared" si="527"/>
        <v>0</v>
      </c>
      <c r="DK276" s="132">
        <f t="shared" si="527"/>
        <v>0</v>
      </c>
      <c r="DL276" s="132">
        <f t="shared" si="527"/>
        <v>0</v>
      </c>
      <c r="DM276" s="132">
        <f t="shared" si="527"/>
        <v>0</v>
      </c>
      <c r="DN276" s="233">
        <f t="shared" si="527"/>
        <v>0</v>
      </c>
      <c r="DO276" s="232">
        <f t="shared" si="550"/>
        <v>0</v>
      </c>
      <c r="DP276" s="132">
        <f t="shared" si="551"/>
        <v>0</v>
      </c>
      <c r="DQ276" s="132">
        <f t="shared" si="552"/>
        <v>0</v>
      </c>
      <c r="DR276" s="132">
        <f t="shared" si="553"/>
        <v>0</v>
      </c>
      <c r="DS276" s="132">
        <f t="shared" si="554"/>
        <v>0</v>
      </c>
      <c r="DT276" s="132">
        <f t="shared" si="555"/>
        <v>0</v>
      </c>
      <c r="DU276" s="132">
        <f t="shared" si="556"/>
        <v>0</v>
      </c>
      <c r="DV276" s="132">
        <f t="shared" si="557"/>
        <v>0</v>
      </c>
      <c r="DW276" s="132">
        <f t="shared" si="558"/>
        <v>0</v>
      </c>
      <c r="DX276" s="233">
        <f t="shared" si="559"/>
        <v>0</v>
      </c>
      <c r="DY276" s="231" t="b">
        <f t="shared" si="596"/>
        <v>0</v>
      </c>
      <c r="DZ276" s="163"/>
      <c r="EA276" s="226" t="str">
        <f t="shared" si="597"/>
        <v/>
      </c>
      <c r="EB276" s="178" t="str">
        <f t="shared" si="598"/>
        <v/>
      </c>
      <c r="EC276" s="178" t="str">
        <f t="shared" si="599"/>
        <v/>
      </c>
      <c r="ED276" s="178" t="str">
        <f t="shared" si="600"/>
        <v/>
      </c>
      <c r="EE276" s="178" t="str">
        <f t="shared" si="601"/>
        <v/>
      </c>
      <c r="EF276" s="178" t="str">
        <f t="shared" si="602"/>
        <v/>
      </c>
      <c r="EG276" s="178" t="str">
        <f t="shared" si="603"/>
        <v/>
      </c>
      <c r="EH276" s="178" t="str">
        <f t="shared" si="604"/>
        <v/>
      </c>
      <c r="EI276" s="178" t="str">
        <f t="shared" si="605"/>
        <v/>
      </c>
      <c r="EJ276" s="227" t="str">
        <f t="shared" si="606"/>
        <v/>
      </c>
      <c r="EK276" s="230" t="str">
        <f t="shared" si="560"/>
        <v/>
      </c>
      <c r="EL276" s="177" t="str">
        <f t="shared" si="561"/>
        <v/>
      </c>
      <c r="EM276" s="177" t="str">
        <f t="shared" si="562"/>
        <v/>
      </c>
      <c r="EN276" s="177" t="str">
        <f t="shared" si="563"/>
        <v/>
      </c>
      <c r="EO276" s="177" t="str">
        <f t="shared" si="564"/>
        <v/>
      </c>
      <c r="EP276" s="177" t="str">
        <f t="shared" si="565"/>
        <v/>
      </c>
      <c r="EQ276" s="177" t="str">
        <f t="shared" si="566"/>
        <v/>
      </c>
      <c r="ER276" s="177" t="str">
        <f t="shared" si="567"/>
        <v/>
      </c>
      <c r="ES276" s="177" t="str">
        <f t="shared" si="568"/>
        <v/>
      </c>
      <c r="ET276" s="177" t="str">
        <f t="shared" si="569"/>
        <v/>
      </c>
      <c r="EU276" s="229" t="e">
        <f t="shared" si="570"/>
        <v>#VALUE!</v>
      </c>
      <c r="EV276" s="27" t="e">
        <f t="shared" si="571"/>
        <v>#VALUE!</v>
      </c>
      <c r="EW276" s="27" t="e">
        <f t="shared" si="572"/>
        <v>#VALUE!</v>
      </c>
      <c r="EX276" s="28" t="e">
        <f t="shared" si="573"/>
        <v>#VALUE!</v>
      </c>
      <c r="EY276" s="28" t="e">
        <f t="shared" si="574"/>
        <v>#VALUE!</v>
      </c>
      <c r="EZ276" s="28" t="b">
        <f t="shared" si="575"/>
        <v>0</v>
      </c>
      <c r="FA276" s="176" t="str">
        <f t="shared" si="576"/>
        <v/>
      </c>
      <c r="FB276" s="27" t="e" cm="1">
        <f t="array" aca="1" ref="FB276" ca="1">TEXT(RIGHT(10-RIGHT(SUM(INDEX(1*(MID(MID(C276,1,1)*2,ROW(INDIRECT("1:"&amp;LEN(MID(C276,1,1)*2))),1)),,))+MID(C276,2,1)+
SUM(INDEX(1*(MID(MID(C276,3,1)*2,ROW(INDIRECT("1:"&amp;LEN(MID(C276,3,1)*2))),1)),,))+MID(C276,4,1)+
SUM(INDEX(1*(MID(MID(C276,5,1)*2,ROW(INDIRECT("1:"&amp;LEN(MID(C276,5,1)*2))),1)),,))+MID(C276,6,1)+
SUM(INDEX(1*(MID(MID(C276,8,1)*2,ROW(INDIRECT("1:"&amp;LEN(MID(C276,8,1)*2))),1)),,))+MID(C276,9,1)+
SUM(INDEX(1*(MID(MID(C276,10,1)*2,ROW(INDIRECT("1:"&amp;LEN(MID(C276,10,1)*2))),1)),,)),1),1),"0")</f>
        <v>#VALUE!</v>
      </c>
      <c r="FC276" s="27" t="str">
        <f t="shared" si="577"/>
        <v/>
      </c>
      <c r="FD276" s="29" t="b">
        <f t="shared" si="578"/>
        <v>0</v>
      </c>
      <c r="FE276" s="112" t="b">
        <f>IFERROR(MATCH(D276,'Avtal för korttidsarbete'!$G$13:$G$1012,0),TRUE)</f>
        <v>1</v>
      </c>
      <c r="FF276" s="112" t="b">
        <f t="shared" si="607"/>
        <v>0</v>
      </c>
      <c r="FG276" s="113" t="str" cm="1">
        <f t="array" ref="FG276">IF(FE276=TRUE,"x",INDEX('Avtal för korttidsarbete'!$E$13:$E$1012,$FE276))</f>
        <v>x</v>
      </c>
      <c r="FH276" s="113" t="str" cm="1">
        <f t="array" ref="FH276">IF(FE276=TRUE,"x",INDEX('Avtal för korttidsarbete'!$F$13:$F$1012,$FE276))</f>
        <v>x</v>
      </c>
      <c r="FI276" s="112" t="b">
        <f t="shared" si="608"/>
        <v>0</v>
      </c>
      <c r="FJ276" s="135">
        <f t="shared" si="609"/>
        <v>44166</v>
      </c>
      <c r="FK276" s="135">
        <f t="shared" si="610"/>
        <v>44377</v>
      </c>
      <c r="FL276" s="112" t="b">
        <f t="shared" si="611"/>
        <v>0</v>
      </c>
      <c r="FM276" s="113">
        <f t="shared" si="612"/>
        <v>44166</v>
      </c>
      <c r="FN276" s="135">
        <f t="shared" si="613"/>
        <v>44377</v>
      </c>
      <c r="FO276" s="148" t="b">
        <f>IFERROR(INDEX('Avtal för korttidsarbete'!R:R,MATCH(D276,'Avtal för korttidsarbete'!$G:$G,0)),TRUE)</f>
        <v>1</v>
      </c>
      <c r="FP276" s="135" t="str">
        <f>IF(FO276,"-",INDEX('Avtal för korttidsarbete'!$D:$D,MATCH(D276,'Avtal för korttidsarbete'!$G:$G,0)))</f>
        <v>-</v>
      </c>
      <c r="FQ276" s="113" t="b">
        <f>IFERROR(G276&gt;INDEX(Uppsägningar!E:E,MATCH(C276,Uppsägningar!C:C,0)),FALSE)</f>
        <v>0</v>
      </c>
    </row>
    <row r="277" spans="1:173" x14ac:dyDescent="0.25">
      <c r="A277" s="19">
        <v>261</v>
      </c>
      <c r="B277" s="20"/>
      <c r="C277" s="183"/>
      <c r="D277" s="66"/>
      <c r="E277" s="212">
        <f>IFERROR(INDEX(Admin!$C$7:$C$10,MATCH(FP277,TblNivåValTExt,0)),0)</f>
        <v>0</v>
      </c>
      <c r="F277" s="1"/>
      <c r="G277" s="1"/>
      <c r="H277" s="78"/>
      <c r="I277" s="181"/>
      <c r="J277" s="181"/>
      <c r="K277" s="182"/>
      <c r="L277" s="182"/>
      <c r="M277" s="181"/>
      <c r="N277" s="181"/>
      <c r="O277" s="181"/>
      <c r="P277" s="182"/>
      <c r="Q277" s="182"/>
      <c r="R277" s="181"/>
      <c r="S277" s="181"/>
      <c r="T277" s="181"/>
      <c r="U277" s="182"/>
      <c r="V277" s="182"/>
      <c r="W277" s="181"/>
      <c r="X277" s="181"/>
      <c r="Y277" s="181"/>
      <c r="Z277" s="182"/>
      <c r="AA277" s="182"/>
      <c r="AB277" s="181"/>
      <c r="AC277" s="181"/>
      <c r="AD277" s="181"/>
      <c r="AE277" s="182"/>
      <c r="AF277" s="182"/>
      <c r="AG277" s="181"/>
      <c r="AH277" s="181"/>
      <c r="AI277" s="181"/>
      <c r="AJ277" s="182"/>
      <c r="AK277" s="182"/>
      <c r="AL277" s="181"/>
      <c r="AM277" s="181"/>
      <c r="AN277" s="181"/>
      <c r="AO277" s="182"/>
      <c r="AP277" s="182"/>
      <c r="AQ277" s="181"/>
      <c r="AR277" s="181"/>
      <c r="AS277" s="181"/>
      <c r="AT277" s="182"/>
      <c r="AU277" s="182"/>
      <c r="AV277" s="181"/>
      <c r="AW277" s="181"/>
      <c r="AX277" s="181"/>
      <c r="AY277" s="182"/>
      <c r="AZ277" s="182"/>
      <c r="BA277" s="181"/>
      <c r="BB277" s="181"/>
      <c r="BC277" s="181"/>
      <c r="BD277" s="182"/>
      <c r="BE277" s="182"/>
      <c r="BF277" s="181"/>
      <c r="BG277" s="180">
        <f t="shared" si="579"/>
        <v>0</v>
      </c>
      <c r="BH277" s="116" t="str">
        <f t="shared" si="580"/>
        <v/>
      </c>
      <c r="BI277" s="80" t="b">
        <f t="shared" si="528"/>
        <v>0</v>
      </c>
      <c r="BJ277" s="80" t="str">
        <f t="shared" si="529"/>
        <v/>
      </c>
      <c r="BK277" s="80" t="b">
        <f t="shared" si="581"/>
        <v>0</v>
      </c>
      <c r="BL277" s="13" t="str">
        <f t="shared" si="530"/>
        <v/>
      </c>
      <c r="BM277" s="13" t="b">
        <f t="shared" si="582"/>
        <v>0</v>
      </c>
      <c r="BN277" s="35" t="str">
        <f t="shared" si="531"/>
        <v/>
      </c>
      <c r="BO277" s="13" t="b">
        <f t="shared" si="532"/>
        <v>0</v>
      </c>
      <c r="BP277" s="35" t="str">
        <f t="shared" si="533"/>
        <v/>
      </c>
      <c r="BQ277" s="13" t="b">
        <f t="shared" si="534"/>
        <v>0</v>
      </c>
      <c r="BR277" s="35" t="str">
        <f t="shared" si="535"/>
        <v/>
      </c>
      <c r="BS277" s="35" t="b">
        <f t="shared" si="536"/>
        <v>0</v>
      </c>
      <c r="BT277" s="35" t="str">
        <f t="shared" si="537"/>
        <v/>
      </c>
      <c r="BU277" s="35" t="b">
        <f t="shared" si="538"/>
        <v>0</v>
      </c>
      <c r="BV277" s="35" t="str">
        <f t="shared" si="539"/>
        <v/>
      </c>
      <c r="BW277" s="13" t="b">
        <f t="shared" si="614"/>
        <v>0</v>
      </c>
      <c r="BX277" s="35" t="str">
        <f t="shared" si="540"/>
        <v/>
      </c>
      <c r="BY277" s="265" t="b">
        <f t="shared" si="583"/>
        <v>0</v>
      </c>
      <c r="BZ277" s="35" t="str">
        <f t="shared" si="541"/>
        <v/>
      </c>
      <c r="CA277" s="265" t="b">
        <f t="shared" si="584"/>
        <v>0</v>
      </c>
      <c r="CB277" s="35" t="str">
        <f t="shared" si="542"/>
        <v/>
      </c>
      <c r="CC277" s="272" t="b">
        <f t="shared" si="585"/>
        <v>0</v>
      </c>
      <c r="CD277" s="35" t="str">
        <f t="shared" si="543"/>
        <v/>
      </c>
      <c r="CE277" s="13" t="b">
        <f t="shared" si="544"/>
        <v>0</v>
      </c>
      <c r="CF277" s="35" t="str">
        <f t="shared" si="545"/>
        <v/>
      </c>
      <c r="CG277" s="179">
        <f t="shared" si="546"/>
        <v>0</v>
      </c>
      <c r="CH277" s="179">
        <f t="shared" si="547"/>
        <v>0</v>
      </c>
      <c r="CI277" s="218">
        <f t="shared" si="586"/>
        <v>0</v>
      </c>
      <c r="CJ277" s="218">
        <f t="shared" si="587"/>
        <v>0</v>
      </c>
      <c r="CK277" s="218">
        <f t="shared" si="588"/>
        <v>0</v>
      </c>
      <c r="CL277" s="218">
        <f t="shared" si="589"/>
        <v>0</v>
      </c>
      <c r="CM277" s="218">
        <f t="shared" si="590"/>
        <v>0</v>
      </c>
      <c r="CN277" s="218">
        <f t="shared" si="591"/>
        <v>0</v>
      </c>
      <c r="CO277" s="218">
        <f t="shared" si="592"/>
        <v>0</v>
      </c>
      <c r="CP277" s="218">
        <f t="shared" si="593"/>
        <v>0</v>
      </c>
      <c r="CQ277" s="218">
        <f t="shared" si="594"/>
        <v>0</v>
      </c>
      <c r="CR277" s="218">
        <f t="shared" si="595"/>
        <v>0</v>
      </c>
      <c r="CS277" s="14">
        <f t="shared" si="548"/>
        <v>0</v>
      </c>
      <c r="CT277" s="236">
        <f t="shared" si="549"/>
        <v>0</v>
      </c>
      <c r="CU277" s="237">
        <f t="shared" ref="CU277:DD286" si="615">IF(AND($CS277,$CT277,CU$12),MAX(0,MIN(CU$10,$CT277)-MAX(CU$9,$CS277)+1),0)</f>
        <v>0</v>
      </c>
      <c r="CV277" s="16">
        <f t="shared" si="615"/>
        <v>0</v>
      </c>
      <c r="CW277" s="16">
        <f t="shared" si="615"/>
        <v>0</v>
      </c>
      <c r="CX277" s="16">
        <f t="shared" si="615"/>
        <v>0</v>
      </c>
      <c r="CY277" s="16">
        <f t="shared" si="615"/>
        <v>0</v>
      </c>
      <c r="CZ277" s="16">
        <f t="shared" si="615"/>
        <v>0</v>
      </c>
      <c r="DA277" s="16">
        <f t="shared" si="615"/>
        <v>0</v>
      </c>
      <c r="DB277" s="16">
        <f t="shared" si="615"/>
        <v>0</v>
      </c>
      <c r="DC277" s="16">
        <f t="shared" si="615"/>
        <v>0</v>
      </c>
      <c r="DD277" s="238">
        <f t="shared" si="615"/>
        <v>0</v>
      </c>
      <c r="DE277" s="232">
        <f t="shared" ref="DE277:DN286" si="616">IF($H277&lt;=0,0,MAX(0,MIN($H277,$DE$11)))</f>
        <v>0</v>
      </c>
      <c r="DF277" s="132">
        <f t="shared" si="616"/>
        <v>0</v>
      </c>
      <c r="DG277" s="132">
        <f t="shared" si="616"/>
        <v>0</v>
      </c>
      <c r="DH277" s="132">
        <f t="shared" si="616"/>
        <v>0</v>
      </c>
      <c r="DI277" s="132">
        <f t="shared" si="616"/>
        <v>0</v>
      </c>
      <c r="DJ277" s="132">
        <f t="shared" si="616"/>
        <v>0</v>
      </c>
      <c r="DK277" s="132">
        <f t="shared" si="616"/>
        <v>0</v>
      </c>
      <c r="DL277" s="132">
        <f t="shared" si="616"/>
        <v>0</v>
      </c>
      <c r="DM277" s="132">
        <f t="shared" si="616"/>
        <v>0</v>
      </c>
      <c r="DN277" s="233">
        <f t="shared" si="616"/>
        <v>0</v>
      </c>
      <c r="DO277" s="232">
        <f t="shared" si="550"/>
        <v>0</v>
      </c>
      <c r="DP277" s="132">
        <f t="shared" si="551"/>
        <v>0</v>
      </c>
      <c r="DQ277" s="132">
        <f t="shared" si="552"/>
        <v>0</v>
      </c>
      <c r="DR277" s="132">
        <f t="shared" si="553"/>
        <v>0</v>
      </c>
      <c r="DS277" s="132">
        <f t="shared" si="554"/>
        <v>0</v>
      </c>
      <c r="DT277" s="132">
        <f t="shared" si="555"/>
        <v>0</v>
      </c>
      <c r="DU277" s="132">
        <f t="shared" si="556"/>
        <v>0</v>
      </c>
      <c r="DV277" s="132">
        <f t="shared" si="557"/>
        <v>0</v>
      </c>
      <c r="DW277" s="132">
        <f t="shared" si="558"/>
        <v>0</v>
      </c>
      <c r="DX277" s="233">
        <f t="shared" si="559"/>
        <v>0</v>
      </c>
      <c r="DY277" s="231" t="b">
        <f t="shared" si="596"/>
        <v>0</v>
      </c>
      <c r="DZ277" s="163"/>
      <c r="EA277" s="226" t="str">
        <f t="shared" si="597"/>
        <v/>
      </c>
      <c r="EB277" s="178" t="str">
        <f t="shared" si="598"/>
        <v/>
      </c>
      <c r="EC277" s="178" t="str">
        <f t="shared" si="599"/>
        <v/>
      </c>
      <c r="ED277" s="178" t="str">
        <f t="shared" si="600"/>
        <v/>
      </c>
      <c r="EE277" s="178" t="str">
        <f t="shared" si="601"/>
        <v/>
      </c>
      <c r="EF277" s="178" t="str">
        <f t="shared" si="602"/>
        <v/>
      </c>
      <c r="EG277" s="178" t="str">
        <f t="shared" si="603"/>
        <v/>
      </c>
      <c r="EH277" s="178" t="str">
        <f t="shared" si="604"/>
        <v/>
      </c>
      <c r="EI277" s="178" t="str">
        <f t="shared" si="605"/>
        <v/>
      </c>
      <c r="EJ277" s="227" t="str">
        <f t="shared" si="606"/>
        <v/>
      </c>
      <c r="EK277" s="230" t="str">
        <f t="shared" si="560"/>
        <v/>
      </c>
      <c r="EL277" s="177" t="str">
        <f t="shared" si="561"/>
        <v/>
      </c>
      <c r="EM277" s="177" t="str">
        <f t="shared" si="562"/>
        <v/>
      </c>
      <c r="EN277" s="177" t="str">
        <f t="shared" si="563"/>
        <v/>
      </c>
      <c r="EO277" s="177" t="str">
        <f t="shared" si="564"/>
        <v/>
      </c>
      <c r="EP277" s="177" t="str">
        <f t="shared" si="565"/>
        <v/>
      </c>
      <c r="EQ277" s="177" t="str">
        <f t="shared" si="566"/>
        <v/>
      </c>
      <c r="ER277" s="177" t="str">
        <f t="shared" si="567"/>
        <v/>
      </c>
      <c r="ES277" s="177" t="str">
        <f t="shared" si="568"/>
        <v/>
      </c>
      <c r="ET277" s="177" t="str">
        <f t="shared" si="569"/>
        <v/>
      </c>
      <c r="EU277" s="229" t="e">
        <f t="shared" si="570"/>
        <v>#VALUE!</v>
      </c>
      <c r="EV277" s="27" t="e">
        <f t="shared" si="571"/>
        <v>#VALUE!</v>
      </c>
      <c r="EW277" s="27" t="e">
        <f t="shared" si="572"/>
        <v>#VALUE!</v>
      </c>
      <c r="EX277" s="28" t="e">
        <f t="shared" si="573"/>
        <v>#VALUE!</v>
      </c>
      <c r="EY277" s="28" t="e">
        <f t="shared" si="574"/>
        <v>#VALUE!</v>
      </c>
      <c r="EZ277" s="28" t="b">
        <f t="shared" si="575"/>
        <v>0</v>
      </c>
      <c r="FA277" s="176" t="str">
        <f t="shared" si="576"/>
        <v/>
      </c>
      <c r="FB277" s="27" t="e" cm="1">
        <f t="array" aca="1" ref="FB277" ca="1">TEXT(RIGHT(10-RIGHT(SUM(INDEX(1*(MID(MID(C277,1,1)*2,ROW(INDIRECT("1:"&amp;LEN(MID(C277,1,1)*2))),1)),,))+MID(C277,2,1)+
SUM(INDEX(1*(MID(MID(C277,3,1)*2,ROW(INDIRECT("1:"&amp;LEN(MID(C277,3,1)*2))),1)),,))+MID(C277,4,1)+
SUM(INDEX(1*(MID(MID(C277,5,1)*2,ROW(INDIRECT("1:"&amp;LEN(MID(C277,5,1)*2))),1)),,))+MID(C277,6,1)+
SUM(INDEX(1*(MID(MID(C277,8,1)*2,ROW(INDIRECT("1:"&amp;LEN(MID(C277,8,1)*2))),1)),,))+MID(C277,9,1)+
SUM(INDEX(1*(MID(MID(C277,10,1)*2,ROW(INDIRECT("1:"&amp;LEN(MID(C277,10,1)*2))),1)),,)),1),1),"0")</f>
        <v>#VALUE!</v>
      </c>
      <c r="FC277" s="27" t="str">
        <f t="shared" si="577"/>
        <v/>
      </c>
      <c r="FD277" s="29" t="b">
        <f t="shared" si="578"/>
        <v>0</v>
      </c>
      <c r="FE277" s="112" t="b">
        <f>IFERROR(MATCH(D277,'Avtal för korttidsarbete'!$G$13:$G$1012,0),TRUE)</f>
        <v>1</v>
      </c>
      <c r="FF277" s="112" t="b">
        <f t="shared" si="607"/>
        <v>0</v>
      </c>
      <c r="FG277" s="113" t="str" cm="1">
        <f t="array" ref="FG277">IF(FE277=TRUE,"x",INDEX('Avtal för korttidsarbete'!$E$13:$E$1012,$FE277))</f>
        <v>x</v>
      </c>
      <c r="FH277" s="113" t="str" cm="1">
        <f t="array" ref="FH277">IF(FE277=TRUE,"x",INDEX('Avtal för korttidsarbete'!$F$13:$F$1012,$FE277))</f>
        <v>x</v>
      </c>
      <c r="FI277" s="112" t="b">
        <f t="shared" si="608"/>
        <v>0</v>
      </c>
      <c r="FJ277" s="135">
        <f t="shared" si="609"/>
        <v>44166</v>
      </c>
      <c r="FK277" s="135">
        <f t="shared" si="610"/>
        <v>44377</v>
      </c>
      <c r="FL277" s="112" t="b">
        <f t="shared" si="611"/>
        <v>0</v>
      </c>
      <c r="FM277" s="113">
        <f t="shared" si="612"/>
        <v>44166</v>
      </c>
      <c r="FN277" s="135">
        <f t="shared" si="613"/>
        <v>44377</v>
      </c>
      <c r="FO277" s="148" t="b">
        <f>IFERROR(INDEX('Avtal för korttidsarbete'!R:R,MATCH(D277,'Avtal för korttidsarbete'!$G:$G,0)),TRUE)</f>
        <v>1</v>
      </c>
      <c r="FP277" s="135" t="str">
        <f>IF(FO277,"-",INDEX('Avtal för korttidsarbete'!$D:$D,MATCH(D277,'Avtal för korttidsarbete'!$G:$G,0)))</f>
        <v>-</v>
      </c>
      <c r="FQ277" s="113" t="b">
        <f>IFERROR(G277&gt;INDEX(Uppsägningar!E:E,MATCH(C277,Uppsägningar!C:C,0)),FALSE)</f>
        <v>0</v>
      </c>
    </row>
    <row r="278" spans="1:173" x14ac:dyDescent="0.25">
      <c r="A278" s="19">
        <v>262</v>
      </c>
      <c r="B278" s="20"/>
      <c r="C278" s="183"/>
      <c r="D278" s="66"/>
      <c r="E278" s="212">
        <f>IFERROR(INDEX(Admin!$C$7:$C$10,MATCH(FP278,TblNivåValTExt,0)),0)</f>
        <v>0</v>
      </c>
      <c r="F278" s="1"/>
      <c r="G278" s="1"/>
      <c r="H278" s="78"/>
      <c r="I278" s="181"/>
      <c r="J278" s="181"/>
      <c r="K278" s="182"/>
      <c r="L278" s="182"/>
      <c r="M278" s="181"/>
      <c r="N278" s="181"/>
      <c r="O278" s="181"/>
      <c r="P278" s="182"/>
      <c r="Q278" s="182"/>
      <c r="R278" s="181"/>
      <c r="S278" s="181"/>
      <c r="T278" s="181"/>
      <c r="U278" s="182"/>
      <c r="V278" s="182"/>
      <c r="W278" s="181"/>
      <c r="X278" s="181"/>
      <c r="Y278" s="181"/>
      <c r="Z278" s="182"/>
      <c r="AA278" s="182"/>
      <c r="AB278" s="181"/>
      <c r="AC278" s="181"/>
      <c r="AD278" s="181"/>
      <c r="AE278" s="182"/>
      <c r="AF278" s="182"/>
      <c r="AG278" s="181"/>
      <c r="AH278" s="181"/>
      <c r="AI278" s="181"/>
      <c r="AJ278" s="182"/>
      <c r="AK278" s="182"/>
      <c r="AL278" s="181"/>
      <c r="AM278" s="181"/>
      <c r="AN278" s="181"/>
      <c r="AO278" s="182"/>
      <c r="AP278" s="182"/>
      <c r="AQ278" s="181"/>
      <c r="AR278" s="181"/>
      <c r="AS278" s="181"/>
      <c r="AT278" s="182"/>
      <c r="AU278" s="182"/>
      <c r="AV278" s="181"/>
      <c r="AW278" s="181"/>
      <c r="AX278" s="181"/>
      <c r="AY278" s="182"/>
      <c r="AZ278" s="182"/>
      <c r="BA278" s="181"/>
      <c r="BB278" s="181"/>
      <c r="BC278" s="181"/>
      <c r="BD278" s="182"/>
      <c r="BE278" s="182"/>
      <c r="BF278" s="181"/>
      <c r="BG278" s="180">
        <f t="shared" si="579"/>
        <v>0</v>
      </c>
      <c r="BH278" s="116" t="str">
        <f t="shared" si="580"/>
        <v/>
      </c>
      <c r="BI278" s="80" t="b">
        <f t="shared" si="528"/>
        <v>0</v>
      </c>
      <c r="BJ278" s="80" t="str">
        <f t="shared" si="529"/>
        <v/>
      </c>
      <c r="BK278" s="80" t="b">
        <f t="shared" si="581"/>
        <v>0</v>
      </c>
      <c r="BL278" s="13" t="str">
        <f t="shared" si="530"/>
        <v/>
      </c>
      <c r="BM278" s="13" t="b">
        <f t="shared" si="582"/>
        <v>0</v>
      </c>
      <c r="BN278" s="35" t="str">
        <f t="shared" si="531"/>
        <v/>
      </c>
      <c r="BO278" s="13" t="b">
        <f t="shared" si="532"/>
        <v>0</v>
      </c>
      <c r="BP278" s="35" t="str">
        <f t="shared" si="533"/>
        <v/>
      </c>
      <c r="BQ278" s="13" t="b">
        <f t="shared" si="534"/>
        <v>0</v>
      </c>
      <c r="BR278" s="35" t="str">
        <f t="shared" si="535"/>
        <v/>
      </c>
      <c r="BS278" s="35" t="b">
        <f t="shared" si="536"/>
        <v>0</v>
      </c>
      <c r="BT278" s="35" t="str">
        <f t="shared" si="537"/>
        <v/>
      </c>
      <c r="BU278" s="35" t="b">
        <f t="shared" si="538"/>
        <v>0</v>
      </c>
      <c r="BV278" s="35" t="str">
        <f t="shared" si="539"/>
        <v/>
      </c>
      <c r="BW278" s="13" t="b">
        <f t="shared" si="614"/>
        <v>0</v>
      </c>
      <c r="BX278" s="35" t="str">
        <f t="shared" si="540"/>
        <v/>
      </c>
      <c r="BY278" s="265" t="b">
        <f t="shared" si="583"/>
        <v>0</v>
      </c>
      <c r="BZ278" s="35" t="str">
        <f t="shared" si="541"/>
        <v/>
      </c>
      <c r="CA278" s="265" t="b">
        <f t="shared" si="584"/>
        <v>0</v>
      </c>
      <c r="CB278" s="35" t="str">
        <f t="shared" si="542"/>
        <v/>
      </c>
      <c r="CC278" s="272" t="b">
        <f t="shared" si="585"/>
        <v>0</v>
      </c>
      <c r="CD278" s="35" t="str">
        <f t="shared" si="543"/>
        <v/>
      </c>
      <c r="CE278" s="13" t="b">
        <f t="shared" si="544"/>
        <v>0</v>
      </c>
      <c r="CF278" s="35" t="str">
        <f t="shared" si="545"/>
        <v/>
      </c>
      <c r="CG278" s="179">
        <f t="shared" si="546"/>
        <v>0</v>
      </c>
      <c r="CH278" s="179">
        <f t="shared" si="547"/>
        <v>0</v>
      </c>
      <c r="CI278" s="218">
        <f t="shared" si="586"/>
        <v>0</v>
      </c>
      <c r="CJ278" s="218">
        <f t="shared" si="587"/>
        <v>0</v>
      </c>
      <c r="CK278" s="218">
        <f t="shared" si="588"/>
        <v>0</v>
      </c>
      <c r="CL278" s="218">
        <f t="shared" si="589"/>
        <v>0</v>
      </c>
      <c r="CM278" s="218">
        <f t="shared" si="590"/>
        <v>0</v>
      </c>
      <c r="CN278" s="218">
        <f t="shared" si="591"/>
        <v>0</v>
      </c>
      <c r="CO278" s="218">
        <f t="shared" si="592"/>
        <v>0</v>
      </c>
      <c r="CP278" s="218">
        <f t="shared" si="593"/>
        <v>0</v>
      </c>
      <c r="CQ278" s="218">
        <f t="shared" si="594"/>
        <v>0</v>
      </c>
      <c r="CR278" s="218">
        <f t="shared" si="595"/>
        <v>0</v>
      </c>
      <c r="CS278" s="14">
        <f t="shared" si="548"/>
        <v>0</v>
      </c>
      <c r="CT278" s="236">
        <f t="shared" si="549"/>
        <v>0</v>
      </c>
      <c r="CU278" s="237">
        <f t="shared" si="615"/>
        <v>0</v>
      </c>
      <c r="CV278" s="16">
        <f t="shared" si="615"/>
        <v>0</v>
      </c>
      <c r="CW278" s="16">
        <f t="shared" si="615"/>
        <v>0</v>
      </c>
      <c r="CX278" s="16">
        <f t="shared" si="615"/>
        <v>0</v>
      </c>
      <c r="CY278" s="16">
        <f t="shared" si="615"/>
        <v>0</v>
      </c>
      <c r="CZ278" s="16">
        <f t="shared" si="615"/>
        <v>0</v>
      </c>
      <c r="DA278" s="16">
        <f t="shared" si="615"/>
        <v>0</v>
      </c>
      <c r="DB278" s="16">
        <f t="shared" si="615"/>
        <v>0</v>
      </c>
      <c r="DC278" s="16">
        <f t="shared" si="615"/>
        <v>0</v>
      </c>
      <c r="DD278" s="238">
        <f t="shared" si="615"/>
        <v>0</v>
      </c>
      <c r="DE278" s="232">
        <f t="shared" si="616"/>
        <v>0</v>
      </c>
      <c r="DF278" s="132">
        <f t="shared" si="616"/>
        <v>0</v>
      </c>
      <c r="DG278" s="132">
        <f t="shared" si="616"/>
        <v>0</v>
      </c>
      <c r="DH278" s="132">
        <f t="shared" si="616"/>
        <v>0</v>
      </c>
      <c r="DI278" s="132">
        <f t="shared" si="616"/>
        <v>0</v>
      </c>
      <c r="DJ278" s="132">
        <f t="shared" si="616"/>
        <v>0</v>
      </c>
      <c r="DK278" s="132">
        <f t="shared" si="616"/>
        <v>0</v>
      </c>
      <c r="DL278" s="132">
        <f t="shared" si="616"/>
        <v>0</v>
      </c>
      <c r="DM278" s="132">
        <f t="shared" si="616"/>
        <v>0</v>
      </c>
      <c r="DN278" s="233">
        <f t="shared" si="616"/>
        <v>0</v>
      </c>
      <c r="DO278" s="232">
        <f t="shared" si="550"/>
        <v>0</v>
      </c>
      <c r="DP278" s="132">
        <f t="shared" si="551"/>
        <v>0</v>
      </c>
      <c r="DQ278" s="132">
        <f t="shared" si="552"/>
        <v>0</v>
      </c>
      <c r="DR278" s="132">
        <f t="shared" si="553"/>
        <v>0</v>
      </c>
      <c r="DS278" s="132">
        <f t="shared" si="554"/>
        <v>0</v>
      </c>
      <c r="DT278" s="132">
        <f t="shared" si="555"/>
        <v>0</v>
      </c>
      <c r="DU278" s="132">
        <f t="shared" si="556"/>
        <v>0</v>
      </c>
      <c r="DV278" s="132">
        <f t="shared" si="557"/>
        <v>0</v>
      </c>
      <c r="DW278" s="132">
        <f t="shared" si="558"/>
        <v>0</v>
      </c>
      <c r="DX278" s="233">
        <f t="shared" si="559"/>
        <v>0</v>
      </c>
      <c r="DY278" s="231" t="b">
        <f t="shared" si="596"/>
        <v>0</v>
      </c>
      <c r="DZ278" s="163"/>
      <c r="EA278" s="226" t="str">
        <f t="shared" si="597"/>
        <v/>
      </c>
      <c r="EB278" s="178" t="str">
        <f t="shared" si="598"/>
        <v/>
      </c>
      <c r="EC278" s="178" t="str">
        <f t="shared" si="599"/>
        <v/>
      </c>
      <c r="ED278" s="178" t="str">
        <f t="shared" si="600"/>
        <v/>
      </c>
      <c r="EE278" s="178" t="str">
        <f t="shared" si="601"/>
        <v/>
      </c>
      <c r="EF278" s="178" t="str">
        <f t="shared" si="602"/>
        <v/>
      </c>
      <c r="EG278" s="178" t="str">
        <f t="shared" si="603"/>
        <v/>
      </c>
      <c r="EH278" s="178" t="str">
        <f t="shared" si="604"/>
        <v/>
      </c>
      <c r="EI278" s="178" t="str">
        <f t="shared" si="605"/>
        <v/>
      </c>
      <c r="EJ278" s="227" t="str">
        <f t="shared" si="606"/>
        <v/>
      </c>
      <c r="EK278" s="230" t="str">
        <f t="shared" si="560"/>
        <v/>
      </c>
      <c r="EL278" s="177" t="str">
        <f t="shared" si="561"/>
        <v/>
      </c>
      <c r="EM278" s="177" t="str">
        <f t="shared" si="562"/>
        <v/>
      </c>
      <c r="EN278" s="177" t="str">
        <f t="shared" si="563"/>
        <v/>
      </c>
      <c r="EO278" s="177" t="str">
        <f t="shared" si="564"/>
        <v/>
      </c>
      <c r="EP278" s="177" t="str">
        <f t="shared" si="565"/>
        <v/>
      </c>
      <c r="EQ278" s="177" t="str">
        <f t="shared" si="566"/>
        <v/>
      </c>
      <c r="ER278" s="177" t="str">
        <f t="shared" si="567"/>
        <v/>
      </c>
      <c r="ES278" s="177" t="str">
        <f t="shared" si="568"/>
        <v/>
      </c>
      <c r="ET278" s="177" t="str">
        <f t="shared" si="569"/>
        <v/>
      </c>
      <c r="EU278" s="229" t="e">
        <f t="shared" si="570"/>
        <v>#VALUE!</v>
      </c>
      <c r="EV278" s="27" t="e">
        <f t="shared" si="571"/>
        <v>#VALUE!</v>
      </c>
      <c r="EW278" s="27" t="e">
        <f t="shared" si="572"/>
        <v>#VALUE!</v>
      </c>
      <c r="EX278" s="28" t="e">
        <f t="shared" si="573"/>
        <v>#VALUE!</v>
      </c>
      <c r="EY278" s="28" t="e">
        <f t="shared" si="574"/>
        <v>#VALUE!</v>
      </c>
      <c r="EZ278" s="28" t="b">
        <f t="shared" si="575"/>
        <v>0</v>
      </c>
      <c r="FA278" s="176" t="str">
        <f t="shared" si="576"/>
        <v/>
      </c>
      <c r="FB278" s="27" t="e" cm="1">
        <f t="array" aca="1" ref="FB278" ca="1">TEXT(RIGHT(10-RIGHT(SUM(INDEX(1*(MID(MID(C278,1,1)*2,ROW(INDIRECT("1:"&amp;LEN(MID(C278,1,1)*2))),1)),,))+MID(C278,2,1)+
SUM(INDEX(1*(MID(MID(C278,3,1)*2,ROW(INDIRECT("1:"&amp;LEN(MID(C278,3,1)*2))),1)),,))+MID(C278,4,1)+
SUM(INDEX(1*(MID(MID(C278,5,1)*2,ROW(INDIRECT("1:"&amp;LEN(MID(C278,5,1)*2))),1)),,))+MID(C278,6,1)+
SUM(INDEX(1*(MID(MID(C278,8,1)*2,ROW(INDIRECT("1:"&amp;LEN(MID(C278,8,1)*2))),1)),,))+MID(C278,9,1)+
SUM(INDEX(1*(MID(MID(C278,10,1)*2,ROW(INDIRECT("1:"&amp;LEN(MID(C278,10,1)*2))),1)),,)),1),1),"0")</f>
        <v>#VALUE!</v>
      </c>
      <c r="FC278" s="27" t="str">
        <f t="shared" si="577"/>
        <v/>
      </c>
      <c r="FD278" s="29" t="b">
        <f t="shared" si="578"/>
        <v>0</v>
      </c>
      <c r="FE278" s="112" t="b">
        <f>IFERROR(MATCH(D278,'Avtal för korttidsarbete'!$G$13:$G$1012,0),TRUE)</f>
        <v>1</v>
      </c>
      <c r="FF278" s="112" t="b">
        <f t="shared" si="607"/>
        <v>0</v>
      </c>
      <c r="FG278" s="113" t="str" cm="1">
        <f t="array" ref="FG278">IF(FE278=TRUE,"x",INDEX('Avtal för korttidsarbete'!$E$13:$E$1012,$FE278))</f>
        <v>x</v>
      </c>
      <c r="FH278" s="113" t="str" cm="1">
        <f t="array" ref="FH278">IF(FE278=TRUE,"x",INDEX('Avtal för korttidsarbete'!$F$13:$F$1012,$FE278))</f>
        <v>x</v>
      </c>
      <c r="FI278" s="112" t="b">
        <f t="shared" si="608"/>
        <v>0</v>
      </c>
      <c r="FJ278" s="135">
        <f t="shared" si="609"/>
        <v>44166</v>
      </c>
      <c r="FK278" s="135">
        <f t="shared" si="610"/>
        <v>44377</v>
      </c>
      <c r="FL278" s="112" t="b">
        <f t="shared" si="611"/>
        <v>0</v>
      </c>
      <c r="FM278" s="113">
        <f t="shared" si="612"/>
        <v>44166</v>
      </c>
      <c r="FN278" s="135">
        <f t="shared" si="613"/>
        <v>44377</v>
      </c>
      <c r="FO278" s="148" t="b">
        <f>IFERROR(INDEX('Avtal för korttidsarbete'!R:R,MATCH(D278,'Avtal för korttidsarbete'!$G:$G,0)),TRUE)</f>
        <v>1</v>
      </c>
      <c r="FP278" s="135" t="str">
        <f>IF(FO278,"-",INDEX('Avtal för korttidsarbete'!$D:$D,MATCH(D278,'Avtal för korttidsarbete'!$G:$G,0)))</f>
        <v>-</v>
      </c>
      <c r="FQ278" s="113" t="b">
        <f>IFERROR(G278&gt;INDEX(Uppsägningar!E:E,MATCH(C278,Uppsägningar!C:C,0)),FALSE)</f>
        <v>0</v>
      </c>
    </row>
    <row r="279" spans="1:173" x14ac:dyDescent="0.25">
      <c r="A279" s="19">
        <v>263</v>
      </c>
      <c r="B279" s="20"/>
      <c r="C279" s="183"/>
      <c r="D279" s="66"/>
      <c r="E279" s="212">
        <f>IFERROR(INDEX(Admin!$C$7:$C$10,MATCH(FP279,TblNivåValTExt,0)),0)</f>
        <v>0</v>
      </c>
      <c r="F279" s="1"/>
      <c r="G279" s="1"/>
      <c r="H279" s="78"/>
      <c r="I279" s="181"/>
      <c r="J279" s="181"/>
      <c r="K279" s="182"/>
      <c r="L279" s="182"/>
      <c r="M279" s="181"/>
      <c r="N279" s="181"/>
      <c r="O279" s="181"/>
      <c r="P279" s="182"/>
      <c r="Q279" s="182"/>
      <c r="R279" s="181"/>
      <c r="S279" s="181"/>
      <c r="T279" s="181"/>
      <c r="U279" s="182"/>
      <c r="V279" s="182"/>
      <c r="W279" s="181"/>
      <c r="X279" s="181"/>
      <c r="Y279" s="181"/>
      <c r="Z279" s="182"/>
      <c r="AA279" s="182"/>
      <c r="AB279" s="181"/>
      <c r="AC279" s="181"/>
      <c r="AD279" s="181"/>
      <c r="AE279" s="182"/>
      <c r="AF279" s="182"/>
      <c r="AG279" s="181"/>
      <c r="AH279" s="181"/>
      <c r="AI279" s="181"/>
      <c r="AJ279" s="182"/>
      <c r="AK279" s="182"/>
      <c r="AL279" s="181"/>
      <c r="AM279" s="181"/>
      <c r="AN279" s="181"/>
      <c r="AO279" s="182"/>
      <c r="AP279" s="182"/>
      <c r="AQ279" s="181"/>
      <c r="AR279" s="181"/>
      <c r="AS279" s="181"/>
      <c r="AT279" s="182"/>
      <c r="AU279" s="182"/>
      <c r="AV279" s="181"/>
      <c r="AW279" s="181"/>
      <c r="AX279" s="181"/>
      <c r="AY279" s="182"/>
      <c r="AZ279" s="182"/>
      <c r="BA279" s="181"/>
      <c r="BB279" s="181"/>
      <c r="BC279" s="181"/>
      <c r="BD279" s="182"/>
      <c r="BE279" s="182"/>
      <c r="BF279" s="181"/>
      <c r="BG279" s="180">
        <f t="shared" si="579"/>
        <v>0</v>
      </c>
      <c r="BH279" s="116" t="str">
        <f t="shared" si="580"/>
        <v/>
      </c>
      <c r="BI279" s="80" t="b">
        <f t="shared" si="528"/>
        <v>0</v>
      </c>
      <c r="BJ279" s="80" t="str">
        <f t="shared" si="529"/>
        <v/>
      </c>
      <c r="BK279" s="80" t="b">
        <f t="shared" si="581"/>
        <v>0</v>
      </c>
      <c r="BL279" s="13" t="str">
        <f t="shared" si="530"/>
        <v/>
      </c>
      <c r="BM279" s="13" t="b">
        <f t="shared" si="582"/>
        <v>0</v>
      </c>
      <c r="BN279" s="35" t="str">
        <f t="shared" si="531"/>
        <v/>
      </c>
      <c r="BO279" s="13" t="b">
        <f t="shared" si="532"/>
        <v>0</v>
      </c>
      <c r="BP279" s="35" t="str">
        <f t="shared" si="533"/>
        <v/>
      </c>
      <c r="BQ279" s="13" t="b">
        <f t="shared" si="534"/>
        <v>0</v>
      </c>
      <c r="BR279" s="35" t="str">
        <f t="shared" si="535"/>
        <v/>
      </c>
      <c r="BS279" s="35" t="b">
        <f t="shared" si="536"/>
        <v>0</v>
      </c>
      <c r="BT279" s="35" t="str">
        <f t="shared" si="537"/>
        <v/>
      </c>
      <c r="BU279" s="35" t="b">
        <f t="shared" si="538"/>
        <v>0</v>
      </c>
      <c r="BV279" s="35" t="str">
        <f t="shared" si="539"/>
        <v/>
      </c>
      <c r="BW279" s="13" t="b">
        <f t="shared" si="614"/>
        <v>0</v>
      </c>
      <c r="BX279" s="35" t="str">
        <f t="shared" si="540"/>
        <v/>
      </c>
      <c r="BY279" s="265" t="b">
        <f t="shared" si="583"/>
        <v>0</v>
      </c>
      <c r="BZ279" s="35" t="str">
        <f t="shared" si="541"/>
        <v/>
      </c>
      <c r="CA279" s="265" t="b">
        <f t="shared" si="584"/>
        <v>0</v>
      </c>
      <c r="CB279" s="35" t="str">
        <f t="shared" si="542"/>
        <v/>
      </c>
      <c r="CC279" s="272" t="b">
        <f t="shared" si="585"/>
        <v>0</v>
      </c>
      <c r="CD279" s="35" t="str">
        <f t="shared" si="543"/>
        <v/>
      </c>
      <c r="CE279" s="13" t="b">
        <f t="shared" si="544"/>
        <v>0</v>
      </c>
      <c r="CF279" s="35" t="str">
        <f t="shared" si="545"/>
        <v/>
      </c>
      <c r="CG279" s="179">
        <f t="shared" si="546"/>
        <v>0</v>
      </c>
      <c r="CH279" s="179">
        <f t="shared" si="547"/>
        <v>0</v>
      </c>
      <c r="CI279" s="218">
        <f t="shared" si="586"/>
        <v>0</v>
      </c>
      <c r="CJ279" s="218">
        <f t="shared" si="587"/>
        <v>0</v>
      </c>
      <c r="CK279" s="218">
        <f t="shared" si="588"/>
        <v>0</v>
      </c>
      <c r="CL279" s="218">
        <f t="shared" si="589"/>
        <v>0</v>
      </c>
      <c r="CM279" s="218">
        <f t="shared" si="590"/>
        <v>0</v>
      </c>
      <c r="CN279" s="218">
        <f t="shared" si="591"/>
        <v>0</v>
      </c>
      <c r="CO279" s="218">
        <f t="shared" si="592"/>
        <v>0</v>
      </c>
      <c r="CP279" s="218">
        <f t="shared" si="593"/>
        <v>0</v>
      </c>
      <c r="CQ279" s="218">
        <f t="shared" si="594"/>
        <v>0</v>
      </c>
      <c r="CR279" s="218">
        <f t="shared" si="595"/>
        <v>0</v>
      </c>
      <c r="CS279" s="14">
        <f t="shared" si="548"/>
        <v>0</v>
      </c>
      <c r="CT279" s="236">
        <f t="shared" si="549"/>
        <v>0</v>
      </c>
      <c r="CU279" s="237">
        <f t="shared" si="615"/>
        <v>0</v>
      </c>
      <c r="CV279" s="16">
        <f t="shared" si="615"/>
        <v>0</v>
      </c>
      <c r="CW279" s="16">
        <f t="shared" si="615"/>
        <v>0</v>
      </c>
      <c r="CX279" s="16">
        <f t="shared" si="615"/>
        <v>0</v>
      </c>
      <c r="CY279" s="16">
        <f t="shared" si="615"/>
        <v>0</v>
      </c>
      <c r="CZ279" s="16">
        <f t="shared" si="615"/>
        <v>0</v>
      </c>
      <c r="DA279" s="16">
        <f t="shared" si="615"/>
        <v>0</v>
      </c>
      <c r="DB279" s="16">
        <f t="shared" si="615"/>
        <v>0</v>
      </c>
      <c r="DC279" s="16">
        <f t="shared" si="615"/>
        <v>0</v>
      </c>
      <c r="DD279" s="238">
        <f t="shared" si="615"/>
        <v>0</v>
      </c>
      <c r="DE279" s="232">
        <f t="shared" si="616"/>
        <v>0</v>
      </c>
      <c r="DF279" s="132">
        <f t="shared" si="616"/>
        <v>0</v>
      </c>
      <c r="DG279" s="132">
        <f t="shared" si="616"/>
        <v>0</v>
      </c>
      <c r="DH279" s="132">
        <f t="shared" si="616"/>
        <v>0</v>
      </c>
      <c r="DI279" s="132">
        <f t="shared" si="616"/>
        <v>0</v>
      </c>
      <c r="DJ279" s="132">
        <f t="shared" si="616"/>
        <v>0</v>
      </c>
      <c r="DK279" s="132">
        <f t="shared" si="616"/>
        <v>0</v>
      </c>
      <c r="DL279" s="132">
        <f t="shared" si="616"/>
        <v>0</v>
      </c>
      <c r="DM279" s="132">
        <f t="shared" si="616"/>
        <v>0</v>
      </c>
      <c r="DN279" s="233">
        <f t="shared" si="616"/>
        <v>0</v>
      </c>
      <c r="DO279" s="232">
        <f t="shared" si="550"/>
        <v>0</v>
      </c>
      <c r="DP279" s="132">
        <f t="shared" si="551"/>
        <v>0</v>
      </c>
      <c r="DQ279" s="132">
        <f t="shared" si="552"/>
        <v>0</v>
      </c>
      <c r="DR279" s="132">
        <f t="shared" si="553"/>
        <v>0</v>
      </c>
      <c r="DS279" s="132">
        <f t="shared" si="554"/>
        <v>0</v>
      </c>
      <c r="DT279" s="132">
        <f t="shared" si="555"/>
        <v>0</v>
      </c>
      <c r="DU279" s="132">
        <f t="shared" si="556"/>
        <v>0</v>
      </c>
      <c r="DV279" s="132">
        <f t="shared" si="557"/>
        <v>0</v>
      </c>
      <c r="DW279" s="132">
        <f t="shared" si="558"/>
        <v>0</v>
      </c>
      <c r="DX279" s="233">
        <f t="shared" si="559"/>
        <v>0</v>
      </c>
      <c r="DY279" s="231" t="b">
        <f t="shared" si="596"/>
        <v>0</v>
      </c>
      <c r="DZ279" s="163"/>
      <c r="EA279" s="226" t="str">
        <f t="shared" si="597"/>
        <v/>
      </c>
      <c r="EB279" s="178" t="str">
        <f t="shared" si="598"/>
        <v/>
      </c>
      <c r="EC279" s="178" t="str">
        <f t="shared" si="599"/>
        <v/>
      </c>
      <c r="ED279" s="178" t="str">
        <f t="shared" si="600"/>
        <v/>
      </c>
      <c r="EE279" s="178" t="str">
        <f t="shared" si="601"/>
        <v/>
      </c>
      <c r="EF279" s="178" t="str">
        <f t="shared" si="602"/>
        <v/>
      </c>
      <c r="EG279" s="178" t="str">
        <f t="shared" si="603"/>
        <v/>
      </c>
      <c r="EH279" s="178" t="str">
        <f t="shared" si="604"/>
        <v/>
      </c>
      <c r="EI279" s="178" t="str">
        <f t="shared" si="605"/>
        <v/>
      </c>
      <c r="EJ279" s="227" t="str">
        <f t="shared" si="606"/>
        <v/>
      </c>
      <c r="EK279" s="230" t="str">
        <f t="shared" si="560"/>
        <v/>
      </c>
      <c r="EL279" s="177" t="str">
        <f t="shared" si="561"/>
        <v/>
      </c>
      <c r="EM279" s="177" t="str">
        <f t="shared" si="562"/>
        <v/>
      </c>
      <c r="EN279" s="177" t="str">
        <f t="shared" si="563"/>
        <v/>
      </c>
      <c r="EO279" s="177" t="str">
        <f t="shared" si="564"/>
        <v/>
      </c>
      <c r="EP279" s="177" t="str">
        <f t="shared" si="565"/>
        <v/>
      </c>
      <c r="EQ279" s="177" t="str">
        <f t="shared" si="566"/>
        <v/>
      </c>
      <c r="ER279" s="177" t="str">
        <f t="shared" si="567"/>
        <v/>
      </c>
      <c r="ES279" s="177" t="str">
        <f t="shared" si="568"/>
        <v/>
      </c>
      <c r="ET279" s="177" t="str">
        <f t="shared" si="569"/>
        <v/>
      </c>
      <c r="EU279" s="229" t="e">
        <f t="shared" si="570"/>
        <v>#VALUE!</v>
      </c>
      <c r="EV279" s="27" t="e">
        <f t="shared" si="571"/>
        <v>#VALUE!</v>
      </c>
      <c r="EW279" s="27" t="e">
        <f t="shared" si="572"/>
        <v>#VALUE!</v>
      </c>
      <c r="EX279" s="28" t="e">
        <f t="shared" si="573"/>
        <v>#VALUE!</v>
      </c>
      <c r="EY279" s="28" t="e">
        <f t="shared" si="574"/>
        <v>#VALUE!</v>
      </c>
      <c r="EZ279" s="28" t="b">
        <f t="shared" si="575"/>
        <v>0</v>
      </c>
      <c r="FA279" s="176" t="str">
        <f t="shared" si="576"/>
        <v/>
      </c>
      <c r="FB279" s="27" t="e" cm="1">
        <f t="array" aca="1" ref="FB279" ca="1">TEXT(RIGHT(10-RIGHT(SUM(INDEX(1*(MID(MID(C279,1,1)*2,ROW(INDIRECT("1:"&amp;LEN(MID(C279,1,1)*2))),1)),,))+MID(C279,2,1)+
SUM(INDEX(1*(MID(MID(C279,3,1)*2,ROW(INDIRECT("1:"&amp;LEN(MID(C279,3,1)*2))),1)),,))+MID(C279,4,1)+
SUM(INDEX(1*(MID(MID(C279,5,1)*2,ROW(INDIRECT("1:"&amp;LEN(MID(C279,5,1)*2))),1)),,))+MID(C279,6,1)+
SUM(INDEX(1*(MID(MID(C279,8,1)*2,ROW(INDIRECT("1:"&amp;LEN(MID(C279,8,1)*2))),1)),,))+MID(C279,9,1)+
SUM(INDEX(1*(MID(MID(C279,10,1)*2,ROW(INDIRECT("1:"&amp;LEN(MID(C279,10,1)*2))),1)),,)),1),1),"0")</f>
        <v>#VALUE!</v>
      </c>
      <c r="FC279" s="27" t="str">
        <f t="shared" si="577"/>
        <v/>
      </c>
      <c r="FD279" s="29" t="b">
        <f t="shared" si="578"/>
        <v>0</v>
      </c>
      <c r="FE279" s="112" t="b">
        <f>IFERROR(MATCH(D279,'Avtal för korttidsarbete'!$G$13:$G$1012,0),TRUE)</f>
        <v>1</v>
      </c>
      <c r="FF279" s="112" t="b">
        <f t="shared" si="607"/>
        <v>0</v>
      </c>
      <c r="FG279" s="113" t="str" cm="1">
        <f t="array" ref="FG279">IF(FE279=TRUE,"x",INDEX('Avtal för korttidsarbete'!$E$13:$E$1012,$FE279))</f>
        <v>x</v>
      </c>
      <c r="FH279" s="113" t="str" cm="1">
        <f t="array" ref="FH279">IF(FE279=TRUE,"x",INDEX('Avtal för korttidsarbete'!$F$13:$F$1012,$FE279))</f>
        <v>x</v>
      </c>
      <c r="FI279" s="112" t="b">
        <f t="shared" si="608"/>
        <v>0</v>
      </c>
      <c r="FJ279" s="135">
        <f t="shared" si="609"/>
        <v>44166</v>
      </c>
      <c r="FK279" s="135">
        <f t="shared" si="610"/>
        <v>44377</v>
      </c>
      <c r="FL279" s="112" t="b">
        <f t="shared" si="611"/>
        <v>0</v>
      </c>
      <c r="FM279" s="113">
        <f t="shared" si="612"/>
        <v>44166</v>
      </c>
      <c r="FN279" s="135">
        <f t="shared" si="613"/>
        <v>44377</v>
      </c>
      <c r="FO279" s="148" t="b">
        <f>IFERROR(INDEX('Avtal för korttidsarbete'!R:R,MATCH(D279,'Avtal för korttidsarbete'!$G:$G,0)),TRUE)</f>
        <v>1</v>
      </c>
      <c r="FP279" s="135" t="str">
        <f>IF(FO279,"-",INDEX('Avtal för korttidsarbete'!$D:$D,MATCH(D279,'Avtal för korttidsarbete'!$G:$G,0)))</f>
        <v>-</v>
      </c>
      <c r="FQ279" s="113" t="b">
        <f>IFERROR(G279&gt;INDEX(Uppsägningar!E:E,MATCH(C279,Uppsägningar!C:C,0)),FALSE)</f>
        <v>0</v>
      </c>
    </row>
    <row r="280" spans="1:173" x14ac:dyDescent="0.25">
      <c r="A280" s="19">
        <v>264</v>
      </c>
      <c r="B280" s="20"/>
      <c r="C280" s="183"/>
      <c r="D280" s="66"/>
      <c r="E280" s="212">
        <f>IFERROR(INDEX(Admin!$C$7:$C$10,MATCH(FP280,TblNivåValTExt,0)),0)</f>
        <v>0</v>
      </c>
      <c r="F280" s="1"/>
      <c r="G280" s="1"/>
      <c r="H280" s="78"/>
      <c r="I280" s="181"/>
      <c r="J280" s="181"/>
      <c r="K280" s="182"/>
      <c r="L280" s="182"/>
      <c r="M280" s="181"/>
      <c r="N280" s="181"/>
      <c r="O280" s="181"/>
      <c r="P280" s="182"/>
      <c r="Q280" s="182"/>
      <c r="R280" s="181"/>
      <c r="S280" s="181"/>
      <c r="T280" s="181"/>
      <c r="U280" s="182"/>
      <c r="V280" s="182"/>
      <c r="W280" s="181"/>
      <c r="X280" s="181"/>
      <c r="Y280" s="181"/>
      <c r="Z280" s="182"/>
      <c r="AA280" s="182"/>
      <c r="AB280" s="181"/>
      <c r="AC280" s="181"/>
      <c r="AD280" s="181"/>
      <c r="AE280" s="182"/>
      <c r="AF280" s="182"/>
      <c r="AG280" s="181"/>
      <c r="AH280" s="181"/>
      <c r="AI280" s="181"/>
      <c r="AJ280" s="182"/>
      <c r="AK280" s="182"/>
      <c r="AL280" s="181"/>
      <c r="AM280" s="181"/>
      <c r="AN280" s="181"/>
      <c r="AO280" s="182"/>
      <c r="AP280" s="182"/>
      <c r="AQ280" s="181"/>
      <c r="AR280" s="181"/>
      <c r="AS280" s="181"/>
      <c r="AT280" s="182"/>
      <c r="AU280" s="182"/>
      <c r="AV280" s="181"/>
      <c r="AW280" s="181"/>
      <c r="AX280" s="181"/>
      <c r="AY280" s="182"/>
      <c r="AZ280" s="182"/>
      <c r="BA280" s="181"/>
      <c r="BB280" s="181"/>
      <c r="BC280" s="181"/>
      <c r="BD280" s="182"/>
      <c r="BE280" s="182"/>
      <c r="BF280" s="181"/>
      <c r="BG280" s="180">
        <f t="shared" si="579"/>
        <v>0</v>
      </c>
      <c r="BH280" s="116" t="str">
        <f t="shared" si="580"/>
        <v/>
      </c>
      <c r="BI280" s="80" t="b">
        <f t="shared" si="528"/>
        <v>0</v>
      </c>
      <c r="BJ280" s="80" t="str">
        <f t="shared" si="529"/>
        <v/>
      </c>
      <c r="BK280" s="80" t="b">
        <f t="shared" si="581"/>
        <v>0</v>
      </c>
      <c r="BL280" s="13" t="str">
        <f t="shared" si="530"/>
        <v/>
      </c>
      <c r="BM280" s="13" t="b">
        <f t="shared" si="582"/>
        <v>0</v>
      </c>
      <c r="BN280" s="35" t="str">
        <f t="shared" si="531"/>
        <v/>
      </c>
      <c r="BO280" s="13" t="b">
        <f t="shared" si="532"/>
        <v>0</v>
      </c>
      <c r="BP280" s="35" t="str">
        <f t="shared" si="533"/>
        <v/>
      </c>
      <c r="BQ280" s="13" t="b">
        <f t="shared" si="534"/>
        <v>0</v>
      </c>
      <c r="BR280" s="35" t="str">
        <f t="shared" si="535"/>
        <v/>
      </c>
      <c r="BS280" s="35" t="b">
        <f t="shared" si="536"/>
        <v>0</v>
      </c>
      <c r="BT280" s="35" t="str">
        <f t="shared" si="537"/>
        <v/>
      </c>
      <c r="BU280" s="35" t="b">
        <f t="shared" si="538"/>
        <v>0</v>
      </c>
      <c r="BV280" s="35" t="str">
        <f t="shared" si="539"/>
        <v/>
      </c>
      <c r="BW280" s="13" t="b">
        <f t="shared" si="614"/>
        <v>0</v>
      </c>
      <c r="BX280" s="35" t="str">
        <f t="shared" si="540"/>
        <v/>
      </c>
      <c r="BY280" s="265" t="b">
        <f t="shared" si="583"/>
        <v>0</v>
      </c>
      <c r="BZ280" s="35" t="str">
        <f t="shared" si="541"/>
        <v/>
      </c>
      <c r="CA280" s="265" t="b">
        <f t="shared" si="584"/>
        <v>0</v>
      </c>
      <c r="CB280" s="35" t="str">
        <f t="shared" si="542"/>
        <v/>
      </c>
      <c r="CC280" s="272" t="b">
        <f t="shared" si="585"/>
        <v>0</v>
      </c>
      <c r="CD280" s="35" t="str">
        <f t="shared" si="543"/>
        <v/>
      </c>
      <c r="CE280" s="13" t="b">
        <f t="shared" si="544"/>
        <v>0</v>
      </c>
      <c r="CF280" s="35" t="str">
        <f t="shared" si="545"/>
        <v/>
      </c>
      <c r="CG280" s="179">
        <f t="shared" si="546"/>
        <v>0</v>
      </c>
      <c r="CH280" s="179">
        <f t="shared" si="547"/>
        <v>0</v>
      </c>
      <c r="CI280" s="218">
        <f t="shared" si="586"/>
        <v>0</v>
      </c>
      <c r="CJ280" s="218">
        <f t="shared" si="587"/>
        <v>0</v>
      </c>
      <c r="CK280" s="218">
        <f t="shared" si="588"/>
        <v>0</v>
      </c>
      <c r="CL280" s="218">
        <f t="shared" si="589"/>
        <v>0</v>
      </c>
      <c r="CM280" s="218">
        <f t="shared" si="590"/>
        <v>0</v>
      </c>
      <c r="CN280" s="218">
        <f t="shared" si="591"/>
        <v>0</v>
      </c>
      <c r="CO280" s="218">
        <f t="shared" si="592"/>
        <v>0</v>
      </c>
      <c r="CP280" s="218">
        <f t="shared" si="593"/>
        <v>0</v>
      </c>
      <c r="CQ280" s="218">
        <f t="shared" si="594"/>
        <v>0</v>
      </c>
      <c r="CR280" s="218">
        <f t="shared" si="595"/>
        <v>0</v>
      </c>
      <c r="CS280" s="14">
        <f t="shared" si="548"/>
        <v>0</v>
      </c>
      <c r="CT280" s="236">
        <f t="shared" si="549"/>
        <v>0</v>
      </c>
      <c r="CU280" s="237">
        <f t="shared" si="615"/>
        <v>0</v>
      </c>
      <c r="CV280" s="16">
        <f t="shared" si="615"/>
        <v>0</v>
      </c>
      <c r="CW280" s="16">
        <f t="shared" si="615"/>
        <v>0</v>
      </c>
      <c r="CX280" s="16">
        <f t="shared" si="615"/>
        <v>0</v>
      </c>
      <c r="CY280" s="16">
        <f t="shared" si="615"/>
        <v>0</v>
      </c>
      <c r="CZ280" s="16">
        <f t="shared" si="615"/>
        <v>0</v>
      </c>
      <c r="DA280" s="16">
        <f t="shared" si="615"/>
        <v>0</v>
      </c>
      <c r="DB280" s="16">
        <f t="shared" si="615"/>
        <v>0</v>
      </c>
      <c r="DC280" s="16">
        <f t="shared" si="615"/>
        <v>0</v>
      </c>
      <c r="DD280" s="238">
        <f t="shared" si="615"/>
        <v>0</v>
      </c>
      <c r="DE280" s="232">
        <f t="shared" si="616"/>
        <v>0</v>
      </c>
      <c r="DF280" s="132">
        <f t="shared" si="616"/>
        <v>0</v>
      </c>
      <c r="DG280" s="132">
        <f t="shared" si="616"/>
        <v>0</v>
      </c>
      <c r="DH280" s="132">
        <f t="shared" si="616"/>
        <v>0</v>
      </c>
      <c r="DI280" s="132">
        <f t="shared" si="616"/>
        <v>0</v>
      </c>
      <c r="DJ280" s="132">
        <f t="shared" si="616"/>
        <v>0</v>
      </c>
      <c r="DK280" s="132">
        <f t="shared" si="616"/>
        <v>0</v>
      </c>
      <c r="DL280" s="132">
        <f t="shared" si="616"/>
        <v>0</v>
      </c>
      <c r="DM280" s="132">
        <f t="shared" si="616"/>
        <v>0</v>
      </c>
      <c r="DN280" s="233">
        <f t="shared" si="616"/>
        <v>0</v>
      </c>
      <c r="DO280" s="232">
        <f t="shared" si="550"/>
        <v>0</v>
      </c>
      <c r="DP280" s="132">
        <f t="shared" si="551"/>
        <v>0</v>
      </c>
      <c r="DQ280" s="132">
        <f t="shared" si="552"/>
        <v>0</v>
      </c>
      <c r="DR280" s="132">
        <f t="shared" si="553"/>
        <v>0</v>
      </c>
      <c r="DS280" s="132">
        <f t="shared" si="554"/>
        <v>0</v>
      </c>
      <c r="DT280" s="132">
        <f t="shared" si="555"/>
        <v>0</v>
      </c>
      <c r="DU280" s="132">
        <f t="shared" si="556"/>
        <v>0</v>
      </c>
      <c r="DV280" s="132">
        <f t="shared" si="557"/>
        <v>0</v>
      </c>
      <c r="DW280" s="132">
        <f t="shared" si="558"/>
        <v>0</v>
      </c>
      <c r="DX280" s="233">
        <f t="shared" si="559"/>
        <v>0</v>
      </c>
      <c r="DY280" s="231" t="b">
        <f t="shared" si="596"/>
        <v>0</v>
      </c>
      <c r="DZ280" s="163"/>
      <c r="EA280" s="226" t="str">
        <f t="shared" si="597"/>
        <v/>
      </c>
      <c r="EB280" s="178" t="str">
        <f t="shared" si="598"/>
        <v/>
      </c>
      <c r="EC280" s="178" t="str">
        <f t="shared" si="599"/>
        <v/>
      </c>
      <c r="ED280" s="178" t="str">
        <f t="shared" si="600"/>
        <v/>
      </c>
      <c r="EE280" s="178" t="str">
        <f t="shared" si="601"/>
        <v/>
      </c>
      <c r="EF280" s="178" t="str">
        <f t="shared" si="602"/>
        <v/>
      </c>
      <c r="EG280" s="178" t="str">
        <f t="shared" si="603"/>
        <v/>
      </c>
      <c r="EH280" s="178" t="str">
        <f t="shared" si="604"/>
        <v/>
      </c>
      <c r="EI280" s="178" t="str">
        <f t="shared" si="605"/>
        <v/>
      </c>
      <c r="EJ280" s="227" t="str">
        <f t="shared" si="606"/>
        <v/>
      </c>
      <c r="EK280" s="230" t="str">
        <f t="shared" si="560"/>
        <v/>
      </c>
      <c r="EL280" s="177" t="str">
        <f t="shared" si="561"/>
        <v/>
      </c>
      <c r="EM280" s="177" t="str">
        <f t="shared" si="562"/>
        <v/>
      </c>
      <c r="EN280" s="177" t="str">
        <f t="shared" si="563"/>
        <v/>
      </c>
      <c r="EO280" s="177" t="str">
        <f t="shared" si="564"/>
        <v/>
      </c>
      <c r="EP280" s="177" t="str">
        <f t="shared" si="565"/>
        <v/>
      </c>
      <c r="EQ280" s="177" t="str">
        <f t="shared" si="566"/>
        <v/>
      </c>
      <c r="ER280" s="177" t="str">
        <f t="shared" si="567"/>
        <v/>
      </c>
      <c r="ES280" s="177" t="str">
        <f t="shared" si="568"/>
        <v/>
      </c>
      <c r="ET280" s="177" t="str">
        <f t="shared" si="569"/>
        <v/>
      </c>
      <c r="EU280" s="229" t="e">
        <f t="shared" si="570"/>
        <v>#VALUE!</v>
      </c>
      <c r="EV280" s="27" t="e">
        <f t="shared" si="571"/>
        <v>#VALUE!</v>
      </c>
      <c r="EW280" s="27" t="e">
        <f t="shared" si="572"/>
        <v>#VALUE!</v>
      </c>
      <c r="EX280" s="28" t="e">
        <f t="shared" si="573"/>
        <v>#VALUE!</v>
      </c>
      <c r="EY280" s="28" t="e">
        <f t="shared" si="574"/>
        <v>#VALUE!</v>
      </c>
      <c r="EZ280" s="28" t="b">
        <f t="shared" si="575"/>
        <v>0</v>
      </c>
      <c r="FA280" s="176" t="str">
        <f t="shared" si="576"/>
        <v/>
      </c>
      <c r="FB280" s="27" t="e" cm="1">
        <f t="array" aca="1" ref="FB280" ca="1">TEXT(RIGHT(10-RIGHT(SUM(INDEX(1*(MID(MID(C280,1,1)*2,ROW(INDIRECT("1:"&amp;LEN(MID(C280,1,1)*2))),1)),,))+MID(C280,2,1)+
SUM(INDEX(1*(MID(MID(C280,3,1)*2,ROW(INDIRECT("1:"&amp;LEN(MID(C280,3,1)*2))),1)),,))+MID(C280,4,1)+
SUM(INDEX(1*(MID(MID(C280,5,1)*2,ROW(INDIRECT("1:"&amp;LEN(MID(C280,5,1)*2))),1)),,))+MID(C280,6,1)+
SUM(INDEX(1*(MID(MID(C280,8,1)*2,ROW(INDIRECT("1:"&amp;LEN(MID(C280,8,1)*2))),1)),,))+MID(C280,9,1)+
SUM(INDEX(1*(MID(MID(C280,10,1)*2,ROW(INDIRECT("1:"&amp;LEN(MID(C280,10,1)*2))),1)),,)),1),1),"0")</f>
        <v>#VALUE!</v>
      </c>
      <c r="FC280" s="27" t="str">
        <f t="shared" si="577"/>
        <v/>
      </c>
      <c r="FD280" s="29" t="b">
        <f t="shared" si="578"/>
        <v>0</v>
      </c>
      <c r="FE280" s="112" t="b">
        <f>IFERROR(MATCH(D280,'Avtal för korttidsarbete'!$G$13:$G$1012,0),TRUE)</f>
        <v>1</v>
      </c>
      <c r="FF280" s="112" t="b">
        <f t="shared" si="607"/>
        <v>0</v>
      </c>
      <c r="FG280" s="113" t="str" cm="1">
        <f t="array" ref="FG280">IF(FE280=TRUE,"x",INDEX('Avtal för korttidsarbete'!$E$13:$E$1012,$FE280))</f>
        <v>x</v>
      </c>
      <c r="FH280" s="113" t="str" cm="1">
        <f t="array" ref="FH280">IF(FE280=TRUE,"x",INDEX('Avtal för korttidsarbete'!$F$13:$F$1012,$FE280))</f>
        <v>x</v>
      </c>
      <c r="FI280" s="112" t="b">
        <f t="shared" si="608"/>
        <v>0</v>
      </c>
      <c r="FJ280" s="135">
        <f t="shared" si="609"/>
        <v>44166</v>
      </c>
      <c r="FK280" s="135">
        <f t="shared" si="610"/>
        <v>44377</v>
      </c>
      <c r="FL280" s="112" t="b">
        <f t="shared" si="611"/>
        <v>0</v>
      </c>
      <c r="FM280" s="113">
        <f t="shared" si="612"/>
        <v>44166</v>
      </c>
      <c r="FN280" s="135">
        <f t="shared" si="613"/>
        <v>44377</v>
      </c>
      <c r="FO280" s="148" t="b">
        <f>IFERROR(INDEX('Avtal för korttidsarbete'!R:R,MATCH(D280,'Avtal för korttidsarbete'!$G:$G,0)),TRUE)</f>
        <v>1</v>
      </c>
      <c r="FP280" s="135" t="str">
        <f>IF(FO280,"-",INDEX('Avtal för korttidsarbete'!$D:$D,MATCH(D280,'Avtal för korttidsarbete'!$G:$G,0)))</f>
        <v>-</v>
      </c>
      <c r="FQ280" s="113" t="b">
        <f>IFERROR(G280&gt;INDEX(Uppsägningar!E:E,MATCH(C280,Uppsägningar!C:C,0)),FALSE)</f>
        <v>0</v>
      </c>
    </row>
    <row r="281" spans="1:173" x14ac:dyDescent="0.25">
      <c r="A281" s="19">
        <v>265</v>
      </c>
      <c r="B281" s="20"/>
      <c r="C281" s="183"/>
      <c r="D281" s="66"/>
      <c r="E281" s="212">
        <f>IFERROR(INDEX(Admin!$C$7:$C$10,MATCH(FP281,TblNivåValTExt,0)),0)</f>
        <v>0</v>
      </c>
      <c r="F281" s="1"/>
      <c r="G281" s="1"/>
      <c r="H281" s="78"/>
      <c r="I281" s="181"/>
      <c r="J281" s="181"/>
      <c r="K281" s="182"/>
      <c r="L281" s="182"/>
      <c r="M281" s="181"/>
      <c r="N281" s="181"/>
      <c r="O281" s="181"/>
      <c r="P281" s="182"/>
      <c r="Q281" s="182"/>
      <c r="R281" s="181"/>
      <c r="S281" s="181"/>
      <c r="T281" s="181"/>
      <c r="U281" s="182"/>
      <c r="V281" s="182"/>
      <c r="W281" s="181"/>
      <c r="X281" s="181"/>
      <c r="Y281" s="181"/>
      <c r="Z281" s="182"/>
      <c r="AA281" s="182"/>
      <c r="AB281" s="181"/>
      <c r="AC281" s="181"/>
      <c r="AD281" s="181"/>
      <c r="AE281" s="182"/>
      <c r="AF281" s="182"/>
      <c r="AG281" s="181"/>
      <c r="AH281" s="181"/>
      <c r="AI281" s="181"/>
      <c r="AJ281" s="182"/>
      <c r="AK281" s="182"/>
      <c r="AL281" s="181"/>
      <c r="AM281" s="181"/>
      <c r="AN281" s="181"/>
      <c r="AO281" s="182"/>
      <c r="AP281" s="182"/>
      <c r="AQ281" s="181"/>
      <c r="AR281" s="181"/>
      <c r="AS281" s="181"/>
      <c r="AT281" s="182"/>
      <c r="AU281" s="182"/>
      <c r="AV281" s="181"/>
      <c r="AW281" s="181"/>
      <c r="AX281" s="181"/>
      <c r="AY281" s="182"/>
      <c r="AZ281" s="182"/>
      <c r="BA281" s="181"/>
      <c r="BB281" s="181"/>
      <c r="BC281" s="181"/>
      <c r="BD281" s="182"/>
      <c r="BE281" s="182"/>
      <c r="BF281" s="181"/>
      <c r="BG281" s="180">
        <f t="shared" si="579"/>
        <v>0</v>
      </c>
      <c r="BH281" s="116" t="str">
        <f t="shared" si="580"/>
        <v/>
      </c>
      <c r="BI281" s="80" t="b">
        <f t="shared" si="528"/>
        <v>0</v>
      </c>
      <c r="BJ281" s="80" t="str">
        <f t="shared" si="529"/>
        <v/>
      </c>
      <c r="BK281" s="80" t="b">
        <f t="shared" si="581"/>
        <v>0</v>
      </c>
      <c r="BL281" s="13" t="str">
        <f t="shared" si="530"/>
        <v/>
      </c>
      <c r="BM281" s="13" t="b">
        <f t="shared" si="582"/>
        <v>0</v>
      </c>
      <c r="BN281" s="35" t="str">
        <f t="shared" si="531"/>
        <v/>
      </c>
      <c r="BO281" s="13" t="b">
        <f t="shared" si="532"/>
        <v>0</v>
      </c>
      <c r="BP281" s="35" t="str">
        <f t="shared" si="533"/>
        <v/>
      </c>
      <c r="BQ281" s="13" t="b">
        <f t="shared" si="534"/>
        <v>0</v>
      </c>
      <c r="BR281" s="35" t="str">
        <f t="shared" si="535"/>
        <v/>
      </c>
      <c r="BS281" s="35" t="b">
        <f t="shared" si="536"/>
        <v>0</v>
      </c>
      <c r="BT281" s="35" t="str">
        <f t="shared" si="537"/>
        <v/>
      </c>
      <c r="BU281" s="35" t="b">
        <f t="shared" si="538"/>
        <v>0</v>
      </c>
      <c r="BV281" s="35" t="str">
        <f t="shared" si="539"/>
        <v/>
      </c>
      <c r="BW281" s="13" t="b">
        <f t="shared" si="614"/>
        <v>0</v>
      </c>
      <c r="BX281" s="35" t="str">
        <f t="shared" si="540"/>
        <v/>
      </c>
      <c r="BY281" s="265" t="b">
        <f t="shared" si="583"/>
        <v>0</v>
      </c>
      <c r="BZ281" s="35" t="str">
        <f t="shared" si="541"/>
        <v/>
      </c>
      <c r="CA281" s="265" t="b">
        <f t="shared" si="584"/>
        <v>0</v>
      </c>
      <c r="CB281" s="35" t="str">
        <f t="shared" si="542"/>
        <v/>
      </c>
      <c r="CC281" s="272" t="b">
        <f t="shared" si="585"/>
        <v>0</v>
      </c>
      <c r="CD281" s="35" t="str">
        <f t="shared" si="543"/>
        <v/>
      </c>
      <c r="CE281" s="13" t="b">
        <f t="shared" si="544"/>
        <v>0</v>
      </c>
      <c r="CF281" s="35" t="str">
        <f t="shared" si="545"/>
        <v/>
      </c>
      <c r="CG281" s="179">
        <f t="shared" si="546"/>
        <v>0</v>
      </c>
      <c r="CH281" s="179">
        <f t="shared" si="547"/>
        <v>0</v>
      </c>
      <c r="CI281" s="218">
        <f t="shared" si="586"/>
        <v>0</v>
      </c>
      <c r="CJ281" s="218">
        <f t="shared" si="587"/>
        <v>0</v>
      </c>
      <c r="CK281" s="218">
        <f t="shared" si="588"/>
        <v>0</v>
      </c>
      <c r="CL281" s="218">
        <f t="shared" si="589"/>
        <v>0</v>
      </c>
      <c r="CM281" s="218">
        <f t="shared" si="590"/>
        <v>0</v>
      </c>
      <c r="CN281" s="218">
        <f t="shared" si="591"/>
        <v>0</v>
      </c>
      <c r="CO281" s="218">
        <f t="shared" si="592"/>
        <v>0</v>
      </c>
      <c r="CP281" s="218">
        <f t="shared" si="593"/>
        <v>0</v>
      </c>
      <c r="CQ281" s="218">
        <f t="shared" si="594"/>
        <v>0</v>
      </c>
      <c r="CR281" s="218">
        <f t="shared" si="595"/>
        <v>0</v>
      </c>
      <c r="CS281" s="14">
        <f t="shared" si="548"/>
        <v>0</v>
      </c>
      <c r="CT281" s="236">
        <f t="shared" si="549"/>
        <v>0</v>
      </c>
      <c r="CU281" s="237">
        <f t="shared" si="615"/>
        <v>0</v>
      </c>
      <c r="CV281" s="16">
        <f t="shared" si="615"/>
        <v>0</v>
      </c>
      <c r="CW281" s="16">
        <f t="shared" si="615"/>
        <v>0</v>
      </c>
      <c r="CX281" s="16">
        <f t="shared" si="615"/>
        <v>0</v>
      </c>
      <c r="CY281" s="16">
        <f t="shared" si="615"/>
        <v>0</v>
      </c>
      <c r="CZ281" s="16">
        <f t="shared" si="615"/>
        <v>0</v>
      </c>
      <c r="DA281" s="16">
        <f t="shared" si="615"/>
        <v>0</v>
      </c>
      <c r="DB281" s="16">
        <f t="shared" si="615"/>
        <v>0</v>
      </c>
      <c r="DC281" s="16">
        <f t="shared" si="615"/>
        <v>0</v>
      </c>
      <c r="DD281" s="238">
        <f t="shared" si="615"/>
        <v>0</v>
      </c>
      <c r="DE281" s="232">
        <f t="shared" si="616"/>
        <v>0</v>
      </c>
      <c r="DF281" s="132">
        <f t="shared" si="616"/>
        <v>0</v>
      </c>
      <c r="DG281" s="132">
        <f t="shared" si="616"/>
        <v>0</v>
      </c>
      <c r="DH281" s="132">
        <f t="shared" si="616"/>
        <v>0</v>
      </c>
      <c r="DI281" s="132">
        <f t="shared" si="616"/>
        <v>0</v>
      </c>
      <c r="DJ281" s="132">
        <f t="shared" si="616"/>
        <v>0</v>
      </c>
      <c r="DK281" s="132">
        <f t="shared" si="616"/>
        <v>0</v>
      </c>
      <c r="DL281" s="132">
        <f t="shared" si="616"/>
        <v>0</v>
      </c>
      <c r="DM281" s="132">
        <f t="shared" si="616"/>
        <v>0</v>
      </c>
      <c r="DN281" s="233">
        <f t="shared" si="616"/>
        <v>0</v>
      </c>
      <c r="DO281" s="232">
        <f t="shared" si="550"/>
        <v>0</v>
      </c>
      <c r="DP281" s="132">
        <f t="shared" si="551"/>
        <v>0</v>
      </c>
      <c r="DQ281" s="132">
        <f t="shared" si="552"/>
        <v>0</v>
      </c>
      <c r="DR281" s="132">
        <f t="shared" si="553"/>
        <v>0</v>
      </c>
      <c r="DS281" s="132">
        <f t="shared" si="554"/>
        <v>0</v>
      </c>
      <c r="DT281" s="132">
        <f t="shared" si="555"/>
        <v>0</v>
      </c>
      <c r="DU281" s="132">
        <f t="shared" si="556"/>
        <v>0</v>
      </c>
      <c r="DV281" s="132">
        <f t="shared" si="557"/>
        <v>0</v>
      </c>
      <c r="DW281" s="132">
        <f t="shared" si="558"/>
        <v>0</v>
      </c>
      <c r="DX281" s="233">
        <f t="shared" si="559"/>
        <v>0</v>
      </c>
      <c r="DY281" s="231" t="b">
        <f t="shared" si="596"/>
        <v>0</v>
      </c>
      <c r="DZ281" s="163"/>
      <c r="EA281" s="226" t="str">
        <f t="shared" si="597"/>
        <v/>
      </c>
      <c r="EB281" s="178" t="str">
        <f t="shared" si="598"/>
        <v/>
      </c>
      <c r="EC281" s="178" t="str">
        <f t="shared" si="599"/>
        <v/>
      </c>
      <c r="ED281" s="178" t="str">
        <f t="shared" si="600"/>
        <v/>
      </c>
      <c r="EE281" s="178" t="str">
        <f t="shared" si="601"/>
        <v/>
      </c>
      <c r="EF281" s="178" t="str">
        <f t="shared" si="602"/>
        <v/>
      </c>
      <c r="EG281" s="178" t="str">
        <f t="shared" si="603"/>
        <v/>
      </c>
      <c r="EH281" s="178" t="str">
        <f t="shared" si="604"/>
        <v/>
      </c>
      <c r="EI281" s="178" t="str">
        <f t="shared" si="605"/>
        <v/>
      </c>
      <c r="EJ281" s="227" t="str">
        <f t="shared" si="606"/>
        <v/>
      </c>
      <c r="EK281" s="230" t="str">
        <f t="shared" si="560"/>
        <v/>
      </c>
      <c r="EL281" s="177" t="str">
        <f t="shared" si="561"/>
        <v/>
      </c>
      <c r="EM281" s="177" t="str">
        <f t="shared" si="562"/>
        <v/>
      </c>
      <c r="EN281" s="177" t="str">
        <f t="shared" si="563"/>
        <v/>
      </c>
      <c r="EO281" s="177" t="str">
        <f t="shared" si="564"/>
        <v/>
      </c>
      <c r="EP281" s="177" t="str">
        <f t="shared" si="565"/>
        <v/>
      </c>
      <c r="EQ281" s="177" t="str">
        <f t="shared" si="566"/>
        <v/>
      </c>
      <c r="ER281" s="177" t="str">
        <f t="shared" si="567"/>
        <v/>
      </c>
      <c r="ES281" s="177" t="str">
        <f t="shared" si="568"/>
        <v/>
      </c>
      <c r="ET281" s="177" t="str">
        <f t="shared" si="569"/>
        <v/>
      </c>
      <c r="EU281" s="229" t="e">
        <f t="shared" si="570"/>
        <v>#VALUE!</v>
      </c>
      <c r="EV281" s="27" t="e">
        <f t="shared" si="571"/>
        <v>#VALUE!</v>
      </c>
      <c r="EW281" s="27" t="e">
        <f t="shared" si="572"/>
        <v>#VALUE!</v>
      </c>
      <c r="EX281" s="28" t="e">
        <f t="shared" si="573"/>
        <v>#VALUE!</v>
      </c>
      <c r="EY281" s="28" t="e">
        <f t="shared" si="574"/>
        <v>#VALUE!</v>
      </c>
      <c r="EZ281" s="28" t="b">
        <f t="shared" si="575"/>
        <v>0</v>
      </c>
      <c r="FA281" s="176" t="str">
        <f t="shared" si="576"/>
        <v/>
      </c>
      <c r="FB281" s="27" t="e" cm="1">
        <f t="array" aca="1" ref="FB281" ca="1">TEXT(RIGHT(10-RIGHT(SUM(INDEX(1*(MID(MID(C281,1,1)*2,ROW(INDIRECT("1:"&amp;LEN(MID(C281,1,1)*2))),1)),,))+MID(C281,2,1)+
SUM(INDEX(1*(MID(MID(C281,3,1)*2,ROW(INDIRECT("1:"&amp;LEN(MID(C281,3,1)*2))),1)),,))+MID(C281,4,1)+
SUM(INDEX(1*(MID(MID(C281,5,1)*2,ROW(INDIRECT("1:"&amp;LEN(MID(C281,5,1)*2))),1)),,))+MID(C281,6,1)+
SUM(INDEX(1*(MID(MID(C281,8,1)*2,ROW(INDIRECT("1:"&amp;LEN(MID(C281,8,1)*2))),1)),,))+MID(C281,9,1)+
SUM(INDEX(1*(MID(MID(C281,10,1)*2,ROW(INDIRECT("1:"&amp;LEN(MID(C281,10,1)*2))),1)),,)),1),1),"0")</f>
        <v>#VALUE!</v>
      </c>
      <c r="FC281" s="27" t="str">
        <f t="shared" si="577"/>
        <v/>
      </c>
      <c r="FD281" s="29" t="b">
        <f t="shared" si="578"/>
        <v>0</v>
      </c>
      <c r="FE281" s="112" t="b">
        <f>IFERROR(MATCH(D281,'Avtal för korttidsarbete'!$G$13:$G$1012,0),TRUE)</f>
        <v>1</v>
      </c>
      <c r="FF281" s="112" t="b">
        <f t="shared" si="607"/>
        <v>0</v>
      </c>
      <c r="FG281" s="113" t="str" cm="1">
        <f t="array" ref="FG281">IF(FE281=TRUE,"x",INDEX('Avtal för korttidsarbete'!$E$13:$E$1012,$FE281))</f>
        <v>x</v>
      </c>
      <c r="FH281" s="113" t="str" cm="1">
        <f t="array" ref="FH281">IF(FE281=TRUE,"x",INDEX('Avtal för korttidsarbete'!$F$13:$F$1012,$FE281))</f>
        <v>x</v>
      </c>
      <c r="FI281" s="112" t="b">
        <f t="shared" si="608"/>
        <v>0</v>
      </c>
      <c r="FJ281" s="135">
        <f t="shared" si="609"/>
        <v>44166</v>
      </c>
      <c r="FK281" s="135">
        <f t="shared" si="610"/>
        <v>44377</v>
      </c>
      <c r="FL281" s="112" t="b">
        <f t="shared" si="611"/>
        <v>0</v>
      </c>
      <c r="FM281" s="113">
        <f t="shared" si="612"/>
        <v>44166</v>
      </c>
      <c r="FN281" s="135">
        <f t="shared" si="613"/>
        <v>44377</v>
      </c>
      <c r="FO281" s="148" t="b">
        <f>IFERROR(INDEX('Avtal för korttidsarbete'!R:R,MATCH(D281,'Avtal för korttidsarbete'!$G:$G,0)),TRUE)</f>
        <v>1</v>
      </c>
      <c r="FP281" s="135" t="str">
        <f>IF(FO281,"-",INDEX('Avtal för korttidsarbete'!$D:$D,MATCH(D281,'Avtal för korttidsarbete'!$G:$G,0)))</f>
        <v>-</v>
      </c>
      <c r="FQ281" s="113" t="b">
        <f>IFERROR(G281&gt;INDEX(Uppsägningar!E:E,MATCH(C281,Uppsägningar!C:C,0)),FALSE)</f>
        <v>0</v>
      </c>
    </row>
    <row r="282" spans="1:173" x14ac:dyDescent="0.25">
      <c r="A282" s="19">
        <v>266</v>
      </c>
      <c r="B282" s="20"/>
      <c r="C282" s="183"/>
      <c r="D282" s="66"/>
      <c r="E282" s="212">
        <f>IFERROR(INDEX(Admin!$C$7:$C$10,MATCH(FP282,TblNivåValTExt,0)),0)</f>
        <v>0</v>
      </c>
      <c r="F282" s="1"/>
      <c r="G282" s="1"/>
      <c r="H282" s="78"/>
      <c r="I282" s="181"/>
      <c r="J282" s="181"/>
      <c r="K282" s="182"/>
      <c r="L282" s="182"/>
      <c r="M282" s="181"/>
      <c r="N282" s="181"/>
      <c r="O282" s="181"/>
      <c r="P282" s="182"/>
      <c r="Q282" s="182"/>
      <c r="R282" s="181"/>
      <c r="S282" s="181"/>
      <c r="T282" s="181"/>
      <c r="U282" s="182"/>
      <c r="V282" s="182"/>
      <c r="W282" s="181"/>
      <c r="X282" s="181"/>
      <c r="Y282" s="181"/>
      <c r="Z282" s="182"/>
      <c r="AA282" s="182"/>
      <c r="AB282" s="181"/>
      <c r="AC282" s="181"/>
      <c r="AD282" s="181"/>
      <c r="AE282" s="182"/>
      <c r="AF282" s="182"/>
      <c r="AG282" s="181"/>
      <c r="AH282" s="181"/>
      <c r="AI282" s="181"/>
      <c r="AJ282" s="182"/>
      <c r="AK282" s="182"/>
      <c r="AL282" s="181"/>
      <c r="AM282" s="181"/>
      <c r="AN282" s="181"/>
      <c r="AO282" s="182"/>
      <c r="AP282" s="182"/>
      <c r="AQ282" s="181"/>
      <c r="AR282" s="181"/>
      <c r="AS282" s="181"/>
      <c r="AT282" s="182"/>
      <c r="AU282" s="182"/>
      <c r="AV282" s="181"/>
      <c r="AW282" s="181"/>
      <c r="AX282" s="181"/>
      <c r="AY282" s="182"/>
      <c r="AZ282" s="182"/>
      <c r="BA282" s="181"/>
      <c r="BB282" s="181"/>
      <c r="BC282" s="181"/>
      <c r="BD282" s="182"/>
      <c r="BE282" s="182"/>
      <c r="BF282" s="181"/>
      <c r="BG282" s="180">
        <f t="shared" si="579"/>
        <v>0</v>
      </c>
      <c r="BH282" s="116" t="str">
        <f t="shared" si="580"/>
        <v/>
      </c>
      <c r="BI282" s="80" t="b">
        <f t="shared" si="528"/>
        <v>0</v>
      </c>
      <c r="BJ282" s="80" t="str">
        <f t="shared" si="529"/>
        <v/>
      </c>
      <c r="BK282" s="80" t="b">
        <f t="shared" si="581"/>
        <v>0</v>
      </c>
      <c r="BL282" s="13" t="str">
        <f t="shared" si="530"/>
        <v/>
      </c>
      <c r="BM282" s="13" t="b">
        <f t="shared" si="582"/>
        <v>0</v>
      </c>
      <c r="BN282" s="35" t="str">
        <f t="shared" si="531"/>
        <v/>
      </c>
      <c r="BO282" s="13" t="b">
        <f t="shared" si="532"/>
        <v>0</v>
      </c>
      <c r="BP282" s="35" t="str">
        <f t="shared" si="533"/>
        <v/>
      </c>
      <c r="BQ282" s="13" t="b">
        <f t="shared" si="534"/>
        <v>0</v>
      </c>
      <c r="BR282" s="35" t="str">
        <f t="shared" si="535"/>
        <v/>
      </c>
      <c r="BS282" s="35" t="b">
        <f t="shared" si="536"/>
        <v>0</v>
      </c>
      <c r="BT282" s="35" t="str">
        <f t="shared" si="537"/>
        <v/>
      </c>
      <c r="BU282" s="35" t="b">
        <f t="shared" si="538"/>
        <v>0</v>
      </c>
      <c r="BV282" s="35" t="str">
        <f t="shared" si="539"/>
        <v/>
      </c>
      <c r="BW282" s="13" t="b">
        <f t="shared" si="614"/>
        <v>0</v>
      </c>
      <c r="BX282" s="35" t="str">
        <f t="shared" si="540"/>
        <v/>
      </c>
      <c r="BY282" s="265" t="b">
        <f t="shared" si="583"/>
        <v>0</v>
      </c>
      <c r="BZ282" s="35" t="str">
        <f t="shared" si="541"/>
        <v/>
      </c>
      <c r="CA282" s="265" t="b">
        <f t="shared" si="584"/>
        <v>0</v>
      </c>
      <c r="CB282" s="35" t="str">
        <f t="shared" si="542"/>
        <v/>
      </c>
      <c r="CC282" s="272" t="b">
        <f t="shared" si="585"/>
        <v>0</v>
      </c>
      <c r="CD282" s="35" t="str">
        <f t="shared" si="543"/>
        <v/>
      </c>
      <c r="CE282" s="13" t="b">
        <f t="shared" si="544"/>
        <v>0</v>
      </c>
      <c r="CF282" s="35" t="str">
        <f t="shared" si="545"/>
        <v/>
      </c>
      <c r="CG282" s="179">
        <f t="shared" si="546"/>
        <v>0</v>
      </c>
      <c r="CH282" s="179">
        <f t="shared" si="547"/>
        <v>0</v>
      </c>
      <c r="CI282" s="218">
        <f t="shared" si="586"/>
        <v>0</v>
      </c>
      <c r="CJ282" s="218">
        <f t="shared" si="587"/>
        <v>0</v>
      </c>
      <c r="CK282" s="218">
        <f t="shared" si="588"/>
        <v>0</v>
      </c>
      <c r="CL282" s="218">
        <f t="shared" si="589"/>
        <v>0</v>
      </c>
      <c r="CM282" s="218">
        <f t="shared" si="590"/>
        <v>0</v>
      </c>
      <c r="CN282" s="218">
        <f t="shared" si="591"/>
        <v>0</v>
      </c>
      <c r="CO282" s="218">
        <f t="shared" si="592"/>
        <v>0</v>
      </c>
      <c r="CP282" s="218">
        <f t="shared" si="593"/>
        <v>0</v>
      </c>
      <c r="CQ282" s="218">
        <f t="shared" si="594"/>
        <v>0</v>
      </c>
      <c r="CR282" s="218">
        <f t="shared" si="595"/>
        <v>0</v>
      </c>
      <c r="CS282" s="14">
        <f t="shared" si="548"/>
        <v>0</v>
      </c>
      <c r="CT282" s="236">
        <f t="shared" si="549"/>
        <v>0</v>
      </c>
      <c r="CU282" s="237">
        <f t="shared" si="615"/>
        <v>0</v>
      </c>
      <c r="CV282" s="16">
        <f t="shared" si="615"/>
        <v>0</v>
      </c>
      <c r="CW282" s="16">
        <f t="shared" si="615"/>
        <v>0</v>
      </c>
      <c r="CX282" s="16">
        <f t="shared" si="615"/>
        <v>0</v>
      </c>
      <c r="CY282" s="16">
        <f t="shared" si="615"/>
        <v>0</v>
      </c>
      <c r="CZ282" s="16">
        <f t="shared" si="615"/>
        <v>0</v>
      </c>
      <c r="DA282" s="16">
        <f t="shared" si="615"/>
        <v>0</v>
      </c>
      <c r="DB282" s="16">
        <f t="shared" si="615"/>
        <v>0</v>
      </c>
      <c r="DC282" s="16">
        <f t="shared" si="615"/>
        <v>0</v>
      </c>
      <c r="DD282" s="238">
        <f t="shared" si="615"/>
        <v>0</v>
      </c>
      <c r="DE282" s="232">
        <f t="shared" si="616"/>
        <v>0</v>
      </c>
      <c r="DF282" s="132">
        <f t="shared" si="616"/>
        <v>0</v>
      </c>
      <c r="DG282" s="132">
        <f t="shared" si="616"/>
        <v>0</v>
      </c>
      <c r="DH282" s="132">
        <f t="shared" si="616"/>
        <v>0</v>
      </c>
      <c r="DI282" s="132">
        <f t="shared" si="616"/>
        <v>0</v>
      </c>
      <c r="DJ282" s="132">
        <f t="shared" si="616"/>
        <v>0</v>
      </c>
      <c r="DK282" s="132">
        <f t="shared" si="616"/>
        <v>0</v>
      </c>
      <c r="DL282" s="132">
        <f t="shared" si="616"/>
        <v>0</v>
      </c>
      <c r="DM282" s="132">
        <f t="shared" si="616"/>
        <v>0</v>
      </c>
      <c r="DN282" s="233">
        <f t="shared" si="616"/>
        <v>0</v>
      </c>
      <c r="DO282" s="232">
        <f t="shared" si="550"/>
        <v>0</v>
      </c>
      <c r="DP282" s="132">
        <f t="shared" si="551"/>
        <v>0</v>
      </c>
      <c r="DQ282" s="132">
        <f t="shared" si="552"/>
        <v>0</v>
      </c>
      <c r="DR282" s="132">
        <f t="shared" si="553"/>
        <v>0</v>
      </c>
      <c r="DS282" s="132">
        <f t="shared" si="554"/>
        <v>0</v>
      </c>
      <c r="DT282" s="132">
        <f t="shared" si="555"/>
        <v>0</v>
      </c>
      <c r="DU282" s="132">
        <f t="shared" si="556"/>
        <v>0</v>
      </c>
      <c r="DV282" s="132">
        <f t="shared" si="557"/>
        <v>0</v>
      </c>
      <c r="DW282" s="132">
        <f t="shared" si="558"/>
        <v>0</v>
      </c>
      <c r="DX282" s="233">
        <f t="shared" si="559"/>
        <v>0</v>
      </c>
      <c r="DY282" s="231" t="b">
        <f t="shared" si="596"/>
        <v>0</v>
      </c>
      <c r="DZ282" s="163"/>
      <c r="EA282" s="226" t="str">
        <f t="shared" si="597"/>
        <v/>
      </c>
      <c r="EB282" s="178" t="str">
        <f t="shared" si="598"/>
        <v/>
      </c>
      <c r="EC282" s="178" t="str">
        <f t="shared" si="599"/>
        <v/>
      </c>
      <c r="ED282" s="178" t="str">
        <f t="shared" si="600"/>
        <v/>
      </c>
      <c r="EE282" s="178" t="str">
        <f t="shared" si="601"/>
        <v/>
      </c>
      <c r="EF282" s="178" t="str">
        <f t="shared" si="602"/>
        <v/>
      </c>
      <c r="EG282" s="178" t="str">
        <f t="shared" si="603"/>
        <v/>
      </c>
      <c r="EH282" s="178" t="str">
        <f t="shared" si="604"/>
        <v/>
      </c>
      <c r="EI282" s="178" t="str">
        <f t="shared" si="605"/>
        <v/>
      </c>
      <c r="EJ282" s="227" t="str">
        <f t="shared" si="606"/>
        <v/>
      </c>
      <c r="EK282" s="230" t="str">
        <f t="shared" si="560"/>
        <v/>
      </c>
      <c r="EL282" s="177" t="str">
        <f t="shared" si="561"/>
        <v/>
      </c>
      <c r="EM282" s="177" t="str">
        <f t="shared" si="562"/>
        <v/>
      </c>
      <c r="EN282" s="177" t="str">
        <f t="shared" si="563"/>
        <v/>
      </c>
      <c r="EO282" s="177" t="str">
        <f t="shared" si="564"/>
        <v/>
      </c>
      <c r="EP282" s="177" t="str">
        <f t="shared" si="565"/>
        <v/>
      </c>
      <c r="EQ282" s="177" t="str">
        <f t="shared" si="566"/>
        <v/>
      </c>
      <c r="ER282" s="177" t="str">
        <f t="shared" si="567"/>
        <v/>
      </c>
      <c r="ES282" s="177" t="str">
        <f t="shared" si="568"/>
        <v/>
      </c>
      <c r="ET282" s="177" t="str">
        <f t="shared" si="569"/>
        <v/>
      </c>
      <c r="EU282" s="229" t="e">
        <f t="shared" si="570"/>
        <v>#VALUE!</v>
      </c>
      <c r="EV282" s="27" t="e">
        <f t="shared" si="571"/>
        <v>#VALUE!</v>
      </c>
      <c r="EW282" s="27" t="e">
        <f t="shared" si="572"/>
        <v>#VALUE!</v>
      </c>
      <c r="EX282" s="28" t="e">
        <f t="shared" si="573"/>
        <v>#VALUE!</v>
      </c>
      <c r="EY282" s="28" t="e">
        <f t="shared" si="574"/>
        <v>#VALUE!</v>
      </c>
      <c r="EZ282" s="28" t="b">
        <f t="shared" si="575"/>
        <v>0</v>
      </c>
      <c r="FA282" s="176" t="str">
        <f t="shared" si="576"/>
        <v/>
      </c>
      <c r="FB282" s="27" t="e" cm="1">
        <f t="array" aca="1" ref="FB282" ca="1">TEXT(RIGHT(10-RIGHT(SUM(INDEX(1*(MID(MID(C282,1,1)*2,ROW(INDIRECT("1:"&amp;LEN(MID(C282,1,1)*2))),1)),,))+MID(C282,2,1)+
SUM(INDEX(1*(MID(MID(C282,3,1)*2,ROW(INDIRECT("1:"&amp;LEN(MID(C282,3,1)*2))),1)),,))+MID(C282,4,1)+
SUM(INDEX(1*(MID(MID(C282,5,1)*2,ROW(INDIRECT("1:"&amp;LEN(MID(C282,5,1)*2))),1)),,))+MID(C282,6,1)+
SUM(INDEX(1*(MID(MID(C282,8,1)*2,ROW(INDIRECT("1:"&amp;LEN(MID(C282,8,1)*2))),1)),,))+MID(C282,9,1)+
SUM(INDEX(1*(MID(MID(C282,10,1)*2,ROW(INDIRECT("1:"&amp;LEN(MID(C282,10,1)*2))),1)),,)),1),1),"0")</f>
        <v>#VALUE!</v>
      </c>
      <c r="FC282" s="27" t="str">
        <f t="shared" si="577"/>
        <v/>
      </c>
      <c r="FD282" s="29" t="b">
        <f t="shared" si="578"/>
        <v>0</v>
      </c>
      <c r="FE282" s="112" t="b">
        <f>IFERROR(MATCH(D282,'Avtal för korttidsarbete'!$G$13:$G$1012,0),TRUE)</f>
        <v>1</v>
      </c>
      <c r="FF282" s="112" t="b">
        <f t="shared" si="607"/>
        <v>0</v>
      </c>
      <c r="FG282" s="113" t="str" cm="1">
        <f t="array" ref="FG282">IF(FE282=TRUE,"x",INDEX('Avtal för korttidsarbete'!$E$13:$E$1012,$FE282))</f>
        <v>x</v>
      </c>
      <c r="FH282" s="113" t="str" cm="1">
        <f t="array" ref="FH282">IF(FE282=TRUE,"x",INDEX('Avtal för korttidsarbete'!$F$13:$F$1012,$FE282))</f>
        <v>x</v>
      </c>
      <c r="FI282" s="112" t="b">
        <f t="shared" si="608"/>
        <v>0</v>
      </c>
      <c r="FJ282" s="135">
        <f t="shared" si="609"/>
        <v>44166</v>
      </c>
      <c r="FK282" s="135">
        <f t="shared" si="610"/>
        <v>44377</v>
      </c>
      <c r="FL282" s="112" t="b">
        <f t="shared" si="611"/>
        <v>0</v>
      </c>
      <c r="FM282" s="113">
        <f t="shared" si="612"/>
        <v>44166</v>
      </c>
      <c r="FN282" s="135">
        <f t="shared" si="613"/>
        <v>44377</v>
      </c>
      <c r="FO282" s="148" t="b">
        <f>IFERROR(INDEX('Avtal för korttidsarbete'!R:R,MATCH(D282,'Avtal för korttidsarbete'!$G:$G,0)),TRUE)</f>
        <v>1</v>
      </c>
      <c r="FP282" s="135" t="str">
        <f>IF(FO282,"-",INDEX('Avtal för korttidsarbete'!$D:$D,MATCH(D282,'Avtal för korttidsarbete'!$G:$G,0)))</f>
        <v>-</v>
      </c>
      <c r="FQ282" s="113" t="b">
        <f>IFERROR(G282&gt;INDEX(Uppsägningar!E:E,MATCH(C282,Uppsägningar!C:C,0)),FALSE)</f>
        <v>0</v>
      </c>
    </row>
    <row r="283" spans="1:173" x14ac:dyDescent="0.25">
      <c r="A283" s="19">
        <v>267</v>
      </c>
      <c r="B283" s="20"/>
      <c r="C283" s="183"/>
      <c r="D283" s="66"/>
      <c r="E283" s="212">
        <f>IFERROR(INDEX(Admin!$C$7:$C$10,MATCH(FP283,TblNivåValTExt,0)),0)</f>
        <v>0</v>
      </c>
      <c r="F283" s="1"/>
      <c r="G283" s="1"/>
      <c r="H283" s="78"/>
      <c r="I283" s="181"/>
      <c r="J283" s="181"/>
      <c r="K283" s="182"/>
      <c r="L283" s="182"/>
      <c r="M283" s="181"/>
      <c r="N283" s="181"/>
      <c r="O283" s="181"/>
      <c r="P283" s="182"/>
      <c r="Q283" s="182"/>
      <c r="R283" s="181"/>
      <c r="S283" s="181"/>
      <c r="T283" s="181"/>
      <c r="U283" s="182"/>
      <c r="V283" s="182"/>
      <c r="W283" s="181"/>
      <c r="X283" s="181"/>
      <c r="Y283" s="181"/>
      <c r="Z283" s="182"/>
      <c r="AA283" s="182"/>
      <c r="AB283" s="181"/>
      <c r="AC283" s="181"/>
      <c r="AD283" s="181"/>
      <c r="AE283" s="182"/>
      <c r="AF283" s="182"/>
      <c r="AG283" s="181"/>
      <c r="AH283" s="181"/>
      <c r="AI283" s="181"/>
      <c r="AJ283" s="182"/>
      <c r="AK283" s="182"/>
      <c r="AL283" s="181"/>
      <c r="AM283" s="181"/>
      <c r="AN283" s="181"/>
      <c r="AO283" s="182"/>
      <c r="AP283" s="182"/>
      <c r="AQ283" s="181"/>
      <c r="AR283" s="181"/>
      <c r="AS283" s="181"/>
      <c r="AT283" s="182"/>
      <c r="AU283" s="182"/>
      <c r="AV283" s="181"/>
      <c r="AW283" s="181"/>
      <c r="AX283" s="181"/>
      <c r="AY283" s="182"/>
      <c r="AZ283" s="182"/>
      <c r="BA283" s="181"/>
      <c r="BB283" s="181"/>
      <c r="BC283" s="181"/>
      <c r="BD283" s="182"/>
      <c r="BE283" s="182"/>
      <c r="BF283" s="181"/>
      <c r="BG283" s="180">
        <f t="shared" si="579"/>
        <v>0</v>
      </c>
      <c r="BH283" s="116" t="str">
        <f t="shared" si="580"/>
        <v/>
      </c>
      <c r="BI283" s="80" t="b">
        <f t="shared" si="528"/>
        <v>0</v>
      </c>
      <c r="BJ283" s="80" t="str">
        <f t="shared" si="529"/>
        <v/>
      </c>
      <c r="BK283" s="80" t="b">
        <f t="shared" si="581"/>
        <v>0</v>
      </c>
      <c r="BL283" s="13" t="str">
        <f t="shared" si="530"/>
        <v/>
      </c>
      <c r="BM283" s="13" t="b">
        <f t="shared" si="582"/>
        <v>0</v>
      </c>
      <c r="BN283" s="35" t="str">
        <f t="shared" si="531"/>
        <v/>
      </c>
      <c r="BO283" s="13" t="b">
        <f t="shared" si="532"/>
        <v>0</v>
      </c>
      <c r="BP283" s="35" t="str">
        <f t="shared" si="533"/>
        <v/>
      </c>
      <c r="BQ283" s="13" t="b">
        <f t="shared" si="534"/>
        <v>0</v>
      </c>
      <c r="BR283" s="35" t="str">
        <f t="shared" si="535"/>
        <v/>
      </c>
      <c r="BS283" s="35" t="b">
        <f t="shared" si="536"/>
        <v>0</v>
      </c>
      <c r="BT283" s="35" t="str">
        <f t="shared" si="537"/>
        <v/>
      </c>
      <c r="BU283" s="35" t="b">
        <f t="shared" si="538"/>
        <v>0</v>
      </c>
      <c r="BV283" s="35" t="str">
        <f t="shared" si="539"/>
        <v/>
      </c>
      <c r="BW283" s="13" t="b">
        <f t="shared" si="614"/>
        <v>0</v>
      </c>
      <c r="BX283" s="35" t="str">
        <f t="shared" si="540"/>
        <v/>
      </c>
      <c r="BY283" s="265" t="b">
        <f t="shared" si="583"/>
        <v>0</v>
      </c>
      <c r="BZ283" s="35" t="str">
        <f t="shared" si="541"/>
        <v/>
      </c>
      <c r="CA283" s="265" t="b">
        <f t="shared" si="584"/>
        <v>0</v>
      </c>
      <c r="CB283" s="35" t="str">
        <f t="shared" si="542"/>
        <v/>
      </c>
      <c r="CC283" s="272" t="b">
        <f t="shared" si="585"/>
        <v>0</v>
      </c>
      <c r="CD283" s="35" t="str">
        <f t="shared" si="543"/>
        <v/>
      </c>
      <c r="CE283" s="13" t="b">
        <f t="shared" si="544"/>
        <v>0</v>
      </c>
      <c r="CF283" s="35" t="str">
        <f t="shared" si="545"/>
        <v/>
      </c>
      <c r="CG283" s="179">
        <f t="shared" si="546"/>
        <v>0</v>
      </c>
      <c r="CH283" s="179">
        <f t="shared" si="547"/>
        <v>0</v>
      </c>
      <c r="CI283" s="218">
        <f t="shared" si="586"/>
        <v>0</v>
      </c>
      <c r="CJ283" s="218">
        <f t="shared" si="587"/>
        <v>0</v>
      </c>
      <c r="CK283" s="218">
        <f t="shared" si="588"/>
        <v>0</v>
      </c>
      <c r="CL283" s="218">
        <f t="shared" si="589"/>
        <v>0</v>
      </c>
      <c r="CM283" s="218">
        <f t="shared" si="590"/>
        <v>0</v>
      </c>
      <c r="CN283" s="218">
        <f t="shared" si="591"/>
        <v>0</v>
      </c>
      <c r="CO283" s="218">
        <f t="shared" si="592"/>
        <v>0</v>
      </c>
      <c r="CP283" s="218">
        <f t="shared" si="593"/>
        <v>0</v>
      </c>
      <c r="CQ283" s="218">
        <f t="shared" si="594"/>
        <v>0</v>
      </c>
      <c r="CR283" s="218">
        <f t="shared" si="595"/>
        <v>0</v>
      </c>
      <c r="CS283" s="14">
        <f t="shared" si="548"/>
        <v>0</v>
      </c>
      <c r="CT283" s="236">
        <f t="shared" si="549"/>
        <v>0</v>
      </c>
      <c r="CU283" s="237">
        <f t="shared" si="615"/>
        <v>0</v>
      </c>
      <c r="CV283" s="16">
        <f t="shared" si="615"/>
        <v>0</v>
      </c>
      <c r="CW283" s="16">
        <f t="shared" si="615"/>
        <v>0</v>
      </c>
      <c r="CX283" s="16">
        <f t="shared" si="615"/>
        <v>0</v>
      </c>
      <c r="CY283" s="16">
        <f t="shared" si="615"/>
        <v>0</v>
      </c>
      <c r="CZ283" s="16">
        <f t="shared" si="615"/>
        <v>0</v>
      </c>
      <c r="DA283" s="16">
        <f t="shared" si="615"/>
        <v>0</v>
      </c>
      <c r="DB283" s="16">
        <f t="shared" si="615"/>
        <v>0</v>
      </c>
      <c r="DC283" s="16">
        <f t="shared" si="615"/>
        <v>0</v>
      </c>
      <c r="DD283" s="238">
        <f t="shared" si="615"/>
        <v>0</v>
      </c>
      <c r="DE283" s="232">
        <f t="shared" si="616"/>
        <v>0</v>
      </c>
      <c r="DF283" s="132">
        <f t="shared" si="616"/>
        <v>0</v>
      </c>
      <c r="DG283" s="132">
        <f t="shared" si="616"/>
        <v>0</v>
      </c>
      <c r="DH283" s="132">
        <f t="shared" si="616"/>
        <v>0</v>
      </c>
      <c r="DI283" s="132">
        <f t="shared" si="616"/>
        <v>0</v>
      </c>
      <c r="DJ283" s="132">
        <f t="shared" si="616"/>
        <v>0</v>
      </c>
      <c r="DK283" s="132">
        <f t="shared" si="616"/>
        <v>0</v>
      </c>
      <c r="DL283" s="132">
        <f t="shared" si="616"/>
        <v>0</v>
      </c>
      <c r="DM283" s="132">
        <f t="shared" si="616"/>
        <v>0</v>
      </c>
      <c r="DN283" s="233">
        <f t="shared" si="616"/>
        <v>0</v>
      </c>
      <c r="DO283" s="232">
        <f t="shared" si="550"/>
        <v>0</v>
      </c>
      <c r="DP283" s="132">
        <f t="shared" si="551"/>
        <v>0</v>
      </c>
      <c r="DQ283" s="132">
        <f t="shared" si="552"/>
        <v>0</v>
      </c>
      <c r="DR283" s="132">
        <f t="shared" si="553"/>
        <v>0</v>
      </c>
      <c r="DS283" s="132">
        <f t="shared" si="554"/>
        <v>0</v>
      </c>
      <c r="DT283" s="132">
        <f t="shared" si="555"/>
        <v>0</v>
      </c>
      <c r="DU283" s="132">
        <f t="shared" si="556"/>
        <v>0</v>
      </c>
      <c r="DV283" s="132">
        <f t="shared" si="557"/>
        <v>0</v>
      </c>
      <c r="DW283" s="132">
        <f t="shared" si="558"/>
        <v>0</v>
      </c>
      <c r="DX283" s="233">
        <f t="shared" si="559"/>
        <v>0</v>
      </c>
      <c r="DY283" s="231" t="b">
        <f t="shared" si="596"/>
        <v>0</v>
      </c>
      <c r="DZ283" s="163"/>
      <c r="EA283" s="226" t="str">
        <f t="shared" si="597"/>
        <v/>
      </c>
      <c r="EB283" s="178" t="str">
        <f t="shared" si="598"/>
        <v/>
      </c>
      <c r="EC283" s="178" t="str">
        <f t="shared" si="599"/>
        <v/>
      </c>
      <c r="ED283" s="178" t="str">
        <f t="shared" si="600"/>
        <v/>
      </c>
      <c r="EE283" s="178" t="str">
        <f t="shared" si="601"/>
        <v/>
      </c>
      <c r="EF283" s="178" t="str">
        <f t="shared" si="602"/>
        <v/>
      </c>
      <c r="EG283" s="178" t="str">
        <f t="shared" si="603"/>
        <v/>
      </c>
      <c r="EH283" s="178" t="str">
        <f t="shared" si="604"/>
        <v/>
      </c>
      <c r="EI283" s="178" t="str">
        <f t="shared" si="605"/>
        <v/>
      </c>
      <c r="EJ283" s="227" t="str">
        <f t="shared" si="606"/>
        <v/>
      </c>
      <c r="EK283" s="230" t="str">
        <f t="shared" si="560"/>
        <v/>
      </c>
      <c r="EL283" s="177" t="str">
        <f t="shared" si="561"/>
        <v/>
      </c>
      <c r="EM283" s="177" t="str">
        <f t="shared" si="562"/>
        <v/>
      </c>
      <c r="EN283" s="177" t="str">
        <f t="shared" si="563"/>
        <v/>
      </c>
      <c r="EO283" s="177" t="str">
        <f t="shared" si="564"/>
        <v/>
      </c>
      <c r="EP283" s="177" t="str">
        <f t="shared" si="565"/>
        <v/>
      </c>
      <c r="EQ283" s="177" t="str">
        <f t="shared" si="566"/>
        <v/>
      </c>
      <c r="ER283" s="177" t="str">
        <f t="shared" si="567"/>
        <v/>
      </c>
      <c r="ES283" s="177" t="str">
        <f t="shared" si="568"/>
        <v/>
      </c>
      <c r="ET283" s="177" t="str">
        <f t="shared" si="569"/>
        <v/>
      </c>
      <c r="EU283" s="229" t="e">
        <f t="shared" si="570"/>
        <v>#VALUE!</v>
      </c>
      <c r="EV283" s="27" t="e">
        <f t="shared" si="571"/>
        <v>#VALUE!</v>
      </c>
      <c r="EW283" s="27" t="e">
        <f t="shared" si="572"/>
        <v>#VALUE!</v>
      </c>
      <c r="EX283" s="28" t="e">
        <f t="shared" si="573"/>
        <v>#VALUE!</v>
      </c>
      <c r="EY283" s="28" t="e">
        <f t="shared" si="574"/>
        <v>#VALUE!</v>
      </c>
      <c r="EZ283" s="28" t="b">
        <f t="shared" si="575"/>
        <v>0</v>
      </c>
      <c r="FA283" s="176" t="str">
        <f t="shared" si="576"/>
        <v/>
      </c>
      <c r="FB283" s="27" t="e" cm="1">
        <f t="array" aca="1" ref="FB283" ca="1">TEXT(RIGHT(10-RIGHT(SUM(INDEX(1*(MID(MID(C283,1,1)*2,ROW(INDIRECT("1:"&amp;LEN(MID(C283,1,1)*2))),1)),,))+MID(C283,2,1)+
SUM(INDEX(1*(MID(MID(C283,3,1)*2,ROW(INDIRECT("1:"&amp;LEN(MID(C283,3,1)*2))),1)),,))+MID(C283,4,1)+
SUM(INDEX(1*(MID(MID(C283,5,1)*2,ROW(INDIRECT("1:"&amp;LEN(MID(C283,5,1)*2))),1)),,))+MID(C283,6,1)+
SUM(INDEX(1*(MID(MID(C283,8,1)*2,ROW(INDIRECT("1:"&amp;LEN(MID(C283,8,1)*2))),1)),,))+MID(C283,9,1)+
SUM(INDEX(1*(MID(MID(C283,10,1)*2,ROW(INDIRECT("1:"&amp;LEN(MID(C283,10,1)*2))),1)),,)),1),1),"0")</f>
        <v>#VALUE!</v>
      </c>
      <c r="FC283" s="27" t="str">
        <f t="shared" si="577"/>
        <v/>
      </c>
      <c r="FD283" s="29" t="b">
        <f t="shared" si="578"/>
        <v>0</v>
      </c>
      <c r="FE283" s="112" t="b">
        <f>IFERROR(MATCH(D283,'Avtal för korttidsarbete'!$G$13:$G$1012,0),TRUE)</f>
        <v>1</v>
      </c>
      <c r="FF283" s="112" t="b">
        <f t="shared" si="607"/>
        <v>0</v>
      </c>
      <c r="FG283" s="113" t="str" cm="1">
        <f t="array" ref="FG283">IF(FE283=TRUE,"x",INDEX('Avtal för korttidsarbete'!$E$13:$E$1012,$FE283))</f>
        <v>x</v>
      </c>
      <c r="FH283" s="113" t="str" cm="1">
        <f t="array" ref="FH283">IF(FE283=TRUE,"x",INDEX('Avtal för korttidsarbete'!$F$13:$F$1012,$FE283))</f>
        <v>x</v>
      </c>
      <c r="FI283" s="112" t="b">
        <f t="shared" si="608"/>
        <v>0</v>
      </c>
      <c r="FJ283" s="135">
        <f t="shared" si="609"/>
        <v>44166</v>
      </c>
      <c r="FK283" s="135">
        <f t="shared" si="610"/>
        <v>44377</v>
      </c>
      <c r="FL283" s="112" t="b">
        <f t="shared" si="611"/>
        <v>0</v>
      </c>
      <c r="FM283" s="113">
        <f t="shared" si="612"/>
        <v>44166</v>
      </c>
      <c r="FN283" s="135">
        <f t="shared" si="613"/>
        <v>44377</v>
      </c>
      <c r="FO283" s="148" t="b">
        <f>IFERROR(INDEX('Avtal för korttidsarbete'!R:R,MATCH(D283,'Avtal för korttidsarbete'!$G:$G,0)),TRUE)</f>
        <v>1</v>
      </c>
      <c r="FP283" s="135" t="str">
        <f>IF(FO283,"-",INDEX('Avtal för korttidsarbete'!$D:$D,MATCH(D283,'Avtal för korttidsarbete'!$G:$G,0)))</f>
        <v>-</v>
      </c>
      <c r="FQ283" s="113" t="b">
        <f>IFERROR(G283&gt;INDEX(Uppsägningar!E:E,MATCH(C283,Uppsägningar!C:C,0)),FALSE)</f>
        <v>0</v>
      </c>
    </row>
    <row r="284" spans="1:173" x14ac:dyDescent="0.25">
      <c r="A284" s="19">
        <v>268</v>
      </c>
      <c r="B284" s="20"/>
      <c r="C284" s="183"/>
      <c r="D284" s="66"/>
      <c r="E284" s="212">
        <f>IFERROR(INDEX(Admin!$C$7:$C$10,MATCH(FP284,TblNivåValTExt,0)),0)</f>
        <v>0</v>
      </c>
      <c r="F284" s="1"/>
      <c r="G284" s="1"/>
      <c r="H284" s="78"/>
      <c r="I284" s="181"/>
      <c r="J284" s="181"/>
      <c r="K284" s="182"/>
      <c r="L284" s="182"/>
      <c r="M284" s="181"/>
      <c r="N284" s="181"/>
      <c r="O284" s="181"/>
      <c r="P284" s="182"/>
      <c r="Q284" s="182"/>
      <c r="R284" s="181"/>
      <c r="S284" s="181"/>
      <c r="T284" s="181"/>
      <c r="U284" s="182"/>
      <c r="V284" s="182"/>
      <c r="W284" s="181"/>
      <c r="X284" s="181"/>
      <c r="Y284" s="181"/>
      <c r="Z284" s="182"/>
      <c r="AA284" s="182"/>
      <c r="AB284" s="181"/>
      <c r="AC284" s="181"/>
      <c r="AD284" s="181"/>
      <c r="AE284" s="182"/>
      <c r="AF284" s="182"/>
      <c r="AG284" s="181"/>
      <c r="AH284" s="181"/>
      <c r="AI284" s="181"/>
      <c r="AJ284" s="182"/>
      <c r="AK284" s="182"/>
      <c r="AL284" s="181"/>
      <c r="AM284" s="181"/>
      <c r="AN284" s="181"/>
      <c r="AO284" s="182"/>
      <c r="AP284" s="182"/>
      <c r="AQ284" s="181"/>
      <c r="AR284" s="181"/>
      <c r="AS284" s="181"/>
      <c r="AT284" s="182"/>
      <c r="AU284" s="182"/>
      <c r="AV284" s="181"/>
      <c r="AW284" s="181"/>
      <c r="AX284" s="181"/>
      <c r="AY284" s="182"/>
      <c r="AZ284" s="182"/>
      <c r="BA284" s="181"/>
      <c r="BB284" s="181"/>
      <c r="BC284" s="181"/>
      <c r="BD284" s="182"/>
      <c r="BE284" s="182"/>
      <c r="BF284" s="181"/>
      <c r="BG284" s="180">
        <f t="shared" si="579"/>
        <v>0</v>
      </c>
      <c r="BH284" s="116" t="str">
        <f t="shared" si="580"/>
        <v/>
      </c>
      <c r="BI284" s="80" t="b">
        <f t="shared" si="528"/>
        <v>0</v>
      </c>
      <c r="BJ284" s="80" t="str">
        <f t="shared" si="529"/>
        <v/>
      </c>
      <c r="BK284" s="80" t="b">
        <f t="shared" si="581"/>
        <v>0</v>
      </c>
      <c r="BL284" s="13" t="str">
        <f t="shared" si="530"/>
        <v/>
      </c>
      <c r="BM284" s="13" t="b">
        <f t="shared" si="582"/>
        <v>0</v>
      </c>
      <c r="BN284" s="35" t="str">
        <f t="shared" si="531"/>
        <v/>
      </c>
      <c r="BO284" s="13" t="b">
        <f t="shared" si="532"/>
        <v>0</v>
      </c>
      <c r="BP284" s="35" t="str">
        <f t="shared" si="533"/>
        <v/>
      </c>
      <c r="BQ284" s="13" t="b">
        <f t="shared" si="534"/>
        <v>0</v>
      </c>
      <c r="BR284" s="35" t="str">
        <f t="shared" si="535"/>
        <v/>
      </c>
      <c r="BS284" s="35" t="b">
        <f t="shared" si="536"/>
        <v>0</v>
      </c>
      <c r="BT284" s="35" t="str">
        <f t="shared" si="537"/>
        <v/>
      </c>
      <c r="BU284" s="35" t="b">
        <f t="shared" si="538"/>
        <v>0</v>
      </c>
      <c r="BV284" s="35" t="str">
        <f t="shared" si="539"/>
        <v/>
      </c>
      <c r="BW284" s="13" t="b">
        <f t="shared" si="614"/>
        <v>0</v>
      </c>
      <c r="BX284" s="35" t="str">
        <f t="shared" si="540"/>
        <v/>
      </c>
      <c r="BY284" s="265" t="b">
        <f t="shared" si="583"/>
        <v>0</v>
      </c>
      <c r="BZ284" s="35" t="str">
        <f t="shared" si="541"/>
        <v/>
      </c>
      <c r="CA284" s="265" t="b">
        <f t="shared" si="584"/>
        <v>0</v>
      </c>
      <c r="CB284" s="35" t="str">
        <f t="shared" si="542"/>
        <v/>
      </c>
      <c r="CC284" s="272" t="b">
        <f t="shared" si="585"/>
        <v>0</v>
      </c>
      <c r="CD284" s="35" t="str">
        <f t="shared" si="543"/>
        <v/>
      </c>
      <c r="CE284" s="13" t="b">
        <f t="shared" si="544"/>
        <v>0</v>
      </c>
      <c r="CF284" s="35" t="str">
        <f t="shared" si="545"/>
        <v/>
      </c>
      <c r="CG284" s="179">
        <f t="shared" si="546"/>
        <v>0</v>
      </c>
      <c r="CH284" s="179">
        <f t="shared" si="547"/>
        <v>0</v>
      </c>
      <c r="CI284" s="218">
        <f t="shared" si="586"/>
        <v>0</v>
      </c>
      <c r="CJ284" s="218">
        <f t="shared" si="587"/>
        <v>0</v>
      </c>
      <c r="CK284" s="218">
        <f t="shared" si="588"/>
        <v>0</v>
      </c>
      <c r="CL284" s="218">
        <f t="shared" si="589"/>
        <v>0</v>
      </c>
      <c r="CM284" s="218">
        <f t="shared" si="590"/>
        <v>0</v>
      </c>
      <c r="CN284" s="218">
        <f t="shared" si="591"/>
        <v>0</v>
      </c>
      <c r="CO284" s="218">
        <f t="shared" si="592"/>
        <v>0</v>
      </c>
      <c r="CP284" s="218">
        <f t="shared" si="593"/>
        <v>0</v>
      </c>
      <c r="CQ284" s="218">
        <f t="shared" si="594"/>
        <v>0</v>
      </c>
      <c r="CR284" s="218">
        <f t="shared" si="595"/>
        <v>0</v>
      </c>
      <c r="CS284" s="14">
        <f t="shared" si="548"/>
        <v>0</v>
      </c>
      <c r="CT284" s="236">
        <f t="shared" si="549"/>
        <v>0</v>
      </c>
      <c r="CU284" s="237">
        <f t="shared" si="615"/>
        <v>0</v>
      </c>
      <c r="CV284" s="16">
        <f t="shared" si="615"/>
        <v>0</v>
      </c>
      <c r="CW284" s="16">
        <f t="shared" si="615"/>
        <v>0</v>
      </c>
      <c r="CX284" s="16">
        <f t="shared" si="615"/>
        <v>0</v>
      </c>
      <c r="CY284" s="16">
        <f t="shared" si="615"/>
        <v>0</v>
      </c>
      <c r="CZ284" s="16">
        <f t="shared" si="615"/>
        <v>0</v>
      </c>
      <c r="DA284" s="16">
        <f t="shared" si="615"/>
        <v>0</v>
      </c>
      <c r="DB284" s="16">
        <f t="shared" si="615"/>
        <v>0</v>
      </c>
      <c r="DC284" s="16">
        <f t="shared" si="615"/>
        <v>0</v>
      </c>
      <c r="DD284" s="238">
        <f t="shared" si="615"/>
        <v>0</v>
      </c>
      <c r="DE284" s="232">
        <f t="shared" si="616"/>
        <v>0</v>
      </c>
      <c r="DF284" s="132">
        <f t="shared" si="616"/>
        <v>0</v>
      </c>
      <c r="DG284" s="132">
        <f t="shared" si="616"/>
        <v>0</v>
      </c>
      <c r="DH284" s="132">
        <f t="shared" si="616"/>
        <v>0</v>
      </c>
      <c r="DI284" s="132">
        <f t="shared" si="616"/>
        <v>0</v>
      </c>
      <c r="DJ284" s="132">
        <f t="shared" si="616"/>
        <v>0</v>
      </c>
      <c r="DK284" s="132">
        <f t="shared" si="616"/>
        <v>0</v>
      </c>
      <c r="DL284" s="132">
        <f t="shared" si="616"/>
        <v>0</v>
      </c>
      <c r="DM284" s="132">
        <f t="shared" si="616"/>
        <v>0</v>
      </c>
      <c r="DN284" s="233">
        <f t="shared" si="616"/>
        <v>0</v>
      </c>
      <c r="DO284" s="232">
        <f t="shared" si="550"/>
        <v>0</v>
      </c>
      <c r="DP284" s="132">
        <f t="shared" si="551"/>
        <v>0</v>
      </c>
      <c r="DQ284" s="132">
        <f t="shared" si="552"/>
        <v>0</v>
      </c>
      <c r="DR284" s="132">
        <f t="shared" si="553"/>
        <v>0</v>
      </c>
      <c r="DS284" s="132">
        <f t="shared" si="554"/>
        <v>0</v>
      </c>
      <c r="DT284" s="132">
        <f t="shared" si="555"/>
        <v>0</v>
      </c>
      <c r="DU284" s="132">
        <f t="shared" si="556"/>
        <v>0</v>
      </c>
      <c r="DV284" s="132">
        <f t="shared" si="557"/>
        <v>0</v>
      </c>
      <c r="DW284" s="132">
        <f t="shared" si="558"/>
        <v>0</v>
      </c>
      <c r="DX284" s="233">
        <f t="shared" si="559"/>
        <v>0</v>
      </c>
      <c r="DY284" s="231" t="b">
        <f t="shared" si="596"/>
        <v>0</v>
      </c>
      <c r="DZ284" s="163"/>
      <c r="EA284" s="226" t="str">
        <f t="shared" si="597"/>
        <v/>
      </c>
      <c r="EB284" s="178" t="str">
        <f t="shared" si="598"/>
        <v/>
      </c>
      <c r="EC284" s="178" t="str">
        <f t="shared" si="599"/>
        <v/>
      </c>
      <c r="ED284" s="178" t="str">
        <f t="shared" si="600"/>
        <v/>
      </c>
      <c r="EE284" s="178" t="str">
        <f t="shared" si="601"/>
        <v/>
      </c>
      <c r="EF284" s="178" t="str">
        <f t="shared" si="602"/>
        <v/>
      </c>
      <c r="EG284" s="178" t="str">
        <f t="shared" si="603"/>
        <v/>
      </c>
      <c r="EH284" s="178" t="str">
        <f t="shared" si="604"/>
        <v/>
      </c>
      <c r="EI284" s="178" t="str">
        <f t="shared" si="605"/>
        <v/>
      </c>
      <c r="EJ284" s="227" t="str">
        <f t="shared" si="606"/>
        <v/>
      </c>
      <c r="EK284" s="230" t="str">
        <f t="shared" si="560"/>
        <v/>
      </c>
      <c r="EL284" s="177" t="str">
        <f t="shared" si="561"/>
        <v/>
      </c>
      <c r="EM284" s="177" t="str">
        <f t="shared" si="562"/>
        <v/>
      </c>
      <c r="EN284" s="177" t="str">
        <f t="shared" si="563"/>
        <v/>
      </c>
      <c r="EO284" s="177" t="str">
        <f t="shared" si="564"/>
        <v/>
      </c>
      <c r="EP284" s="177" t="str">
        <f t="shared" si="565"/>
        <v/>
      </c>
      <c r="EQ284" s="177" t="str">
        <f t="shared" si="566"/>
        <v/>
      </c>
      <c r="ER284" s="177" t="str">
        <f t="shared" si="567"/>
        <v/>
      </c>
      <c r="ES284" s="177" t="str">
        <f t="shared" si="568"/>
        <v/>
      </c>
      <c r="ET284" s="177" t="str">
        <f t="shared" si="569"/>
        <v/>
      </c>
      <c r="EU284" s="229" t="e">
        <f t="shared" si="570"/>
        <v>#VALUE!</v>
      </c>
      <c r="EV284" s="27" t="e">
        <f t="shared" si="571"/>
        <v>#VALUE!</v>
      </c>
      <c r="EW284" s="27" t="e">
        <f t="shared" si="572"/>
        <v>#VALUE!</v>
      </c>
      <c r="EX284" s="28" t="e">
        <f t="shared" si="573"/>
        <v>#VALUE!</v>
      </c>
      <c r="EY284" s="28" t="e">
        <f t="shared" si="574"/>
        <v>#VALUE!</v>
      </c>
      <c r="EZ284" s="28" t="b">
        <f t="shared" si="575"/>
        <v>0</v>
      </c>
      <c r="FA284" s="176" t="str">
        <f t="shared" si="576"/>
        <v/>
      </c>
      <c r="FB284" s="27" t="e" cm="1">
        <f t="array" aca="1" ref="FB284" ca="1">TEXT(RIGHT(10-RIGHT(SUM(INDEX(1*(MID(MID(C284,1,1)*2,ROW(INDIRECT("1:"&amp;LEN(MID(C284,1,1)*2))),1)),,))+MID(C284,2,1)+
SUM(INDEX(1*(MID(MID(C284,3,1)*2,ROW(INDIRECT("1:"&amp;LEN(MID(C284,3,1)*2))),1)),,))+MID(C284,4,1)+
SUM(INDEX(1*(MID(MID(C284,5,1)*2,ROW(INDIRECT("1:"&amp;LEN(MID(C284,5,1)*2))),1)),,))+MID(C284,6,1)+
SUM(INDEX(1*(MID(MID(C284,8,1)*2,ROW(INDIRECT("1:"&amp;LEN(MID(C284,8,1)*2))),1)),,))+MID(C284,9,1)+
SUM(INDEX(1*(MID(MID(C284,10,1)*2,ROW(INDIRECT("1:"&amp;LEN(MID(C284,10,1)*2))),1)),,)),1),1),"0")</f>
        <v>#VALUE!</v>
      </c>
      <c r="FC284" s="27" t="str">
        <f t="shared" si="577"/>
        <v/>
      </c>
      <c r="FD284" s="29" t="b">
        <f t="shared" si="578"/>
        <v>0</v>
      </c>
      <c r="FE284" s="112" t="b">
        <f>IFERROR(MATCH(D284,'Avtal för korttidsarbete'!$G$13:$G$1012,0),TRUE)</f>
        <v>1</v>
      </c>
      <c r="FF284" s="112" t="b">
        <f t="shared" si="607"/>
        <v>0</v>
      </c>
      <c r="FG284" s="113" t="str" cm="1">
        <f t="array" ref="FG284">IF(FE284=TRUE,"x",INDEX('Avtal för korttidsarbete'!$E$13:$E$1012,$FE284))</f>
        <v>x</v>
      </c>
      <c r="FH284" s="113" t="str" cm="1">
        <f t="array" ref="FH284">IF(FE284=TRUE,"x",INDEX('Avtal för korttidsarbete'!$F$13:$F$1012,$FE284))</f>
        <v>x</v>
      </c>
      <c r="FI284" s="112" t="b">
        <f t="shared" si="608"/>
        <v>0</v>
      </c>
      <c r="FJ284" s="135">
        <f t="shared" si="609"/>
        <v>44166</v>
      </c>
      <c r="FK284" s="135">
        <f t="shared" si="610"/>
        <v>44377</v>
      </c>
      <c r="FL284" s="112" t="b">
        <f t="shared" si="611"/>
        <v>0</v>
      </c>
      <c r="FM284" s="113">
        <f t="shared" si="612"/>
        <v>44166</v>
      </c>
      <c r="FN284" s="135">
        <f t="shared" si="613"/>
        <v>44377</v>
      </c>
      <c r="FO284" s="148" t="b">
        <f>IFERROR(INDEX('Avtal för korttidsarbete'!R:R,MATCH(D284,'Avtal för korttidsarbete'!$G:$G,0)),TRUE)</f>
        <v>1</v>
      </c>
      <c r="FP284" s="135" t="str">
        <f>IF(FO284,"-",INDEX('Avtal för korttidsarbete'!$D:$D,MATCH(D284,'Avtal för korttidsarbete'!$G:$G,0)))</f>
        <v>-</v>
      </c>
      <c r="FQ284" s="113" t="b">
        <f>IFERROR(G284&gt;INDEX(Uppsägningar!E:E,MATCH(C284,Uppsägningar!C:C,0)),FALSE)</f>
        <v>0</v>
      </c>
    </row>
    <row r="285" spans="1:173" x14ac:dyDescent="0.25">
      <c r="A285" s="19">
        <v>269</v>
      </c>
      <c r="B285" s="20"/>
      <c r="C285" s="183"/>
      <c r="D285" s="66"/>
      <c r="E285" s="212">
        <f>IFERROR(INDEX(Admin!$C$7:$C$10,MATCH(FP285,TblNivåValTExt,0)),0)</f>
        <v>0</v>
      </c>
      <c r="F285" s="1"/>
      <c r="G285" s="1"/>
      <c r="H285" s="78"/>
      <c r="I285" s="181"/>
      <c r="J285" s="181"/>
      <c r="K285" s="182"/>
      <c r="L285" s="182"/>
      <c r="M285" s="181"/>
      <c r="N285" s="181"/>
      <c r="O285" s="181"/>
      <c r="P285" s="182"/>
      <c r="Q285" s="182"/>
      <c r="R285" s="181"/>
      <c r="S285" s="181"/>
      <c r="T285" s="181"/>
      <c r="U285" s="182"/>
      <c r="V285" s="182"/>
      <c r="W285" s="181"/>
      <c r="X285" s="181"/>
      <c r="Y285" s="181"/>
      <c r="Z285" s="182"/>
      <c r="AA285" s="182"/>
      <c r="AB285" s="181"/>
      <c r="AC285" s="181"/>
      <c r="AD285" s="181"/>
      <c r="AE285" s="182"/>
      <c r="AF285" s="182"/>
      <c r="AG285" s="181"/>
      <c r="AH285" s="181"/>
      <c r="AI285" s="181"/>
      <c r="AJ285" s="182"/>
      <c r="AK285" s="182"/>
      <c r="AL285" s="181"/>
      <c r="AM285" s="181"/>
      <c r="AN285" s="181"/>
      <c r="AO285" s="182"/>
      <c r="AP285" s="182"/>
      <c r="AQ285" s="181"/>
      <c r="AR285" s="181"/>
      <c r="AS285" s="181"/>
      <c r="AT285" s="182"/>
      <c r="AU285" s="182"/>
      <c r="AV285" s="181"/>
      <c r="AW285" s="181"/>
      <c r="AX285" s="181"/>
      <c r="AY285" s="182"/>
      <c r="AZ285" s="182"/>
      <c r="BA285" s="181"/>
      <c r="BB285" s="181"/>
      <c r="BC285" s="181"/>
      <c r="BD285" s="182"/>
      <c r="BE285" s="182"/>
      <c r="BF285" s="181"/>
      <c r="BG285" s="180">
        <f t="shared" si="579"/>
        <v>0</v>
      </c>
      <c r="BH285" s="116" t="str">
        <f t="shared" si="580"/>
        <v/>
      </c>
      <c r="BI285" s="80" t="b">
        <f t="shared" si="528"/>
        <v>0</v>
      </c>
      <c r="BJ285" s="80" t="str">
        <f t="shared" si="529"/>
        <v/>
      </c>
      <c r="BK285" s="80" t="b">
        <f t="shared" si="581"/>
        <v>0</v>
      </c>
      <c r="BL285" s="13" t="str">
        <f t="shared" si="530"/>
        <v/>
      </c>
      <c r="BM285" s="13" t="b">
        <f t="shared" si="582"/>
        <v>0</v>
      </c>
      <c r="BN285" s="35" t="str">
        <f t="shared" si="531"/>
        <v/>
      </c>
      <c r="BO285" s="13" t="b">
        <f t="shared" si="532"/>
        <v>0</v>
      </c>
      <c r="BP285" s="35" t="str">
        <f t="shared" si="533"/>
        <v/>
      </c>
      <c r="BQ285" s="13" t="b">
        <f t="shared" si="534"/>
        <v>0</v>
      </c>
      <c r="BR285" s="35" t="str">
        <f t="shared" si="535"/>
        <v/>
      </c>
      <c r="BS285" s="35" t="b">
        <f t="shared" si="536"/>
        <v>0</v>
      </c>
      <c r="BT285" s="35" t="str">
        <f t="shared" si="537"/>
        <v/>
      </c>
      <c r="BU285" s="35" t="b">
        <f t="shared" si="538"/>
        <v>0</v>
      </c>
      <c r="BV285" s="35" t="str">
        <f t="shared" si="539"/>
        <v/>
      </c>
      <c r="BW285" s="13" t="b">
        <f t="shared" si="614"/>
        <v>0</v>
      </c>
      <c r="BX285" s="35" t="str">
        <f t="shared" si="540"/>
        <v/>
      </c>
      <c r="BY285" s="265" t="b">
        <f t="shared" si="583"/>
        <v>0</v>
      </c>
      <c r="BZ285" s="35" t="str">
        <f t="shared" si="541"/>
        <v/>
      </c>
      <c r="CA285" s="265" t="b">
        <f t="shared" si="584"/>
        <v>0</v>
      </c>
      <c r="CB285" s="35" t="str">
        <f t="shared" si="542"/>
        <v/>
      </c>
      <c r="CC285" s="272" t="b">
        <f t="shared" si="585"/>
        <v>0</v>
      </c>
      <c r="CD285" s="35" t="str">
        <f t="shared" si="543"/>
        <v/>
      </c>
      <c r="CE285" s="13" t="b">
        <f t="shared" si="544"/>
        <v>0</v>
      </c>
      <c r="CF285" s="35" t="str">
        <f t="shared" si="545"/>
        <v/>
      </c>
      <c r="CG285" s="179">
        <f t="shared" si="546"/>
        <v>0</v>
      </c>
      <c r="CH285" s="179">
        <f t="shared" si="547"/>
        <v>0</v>
      </c>
      <c r="CI285" s="218">
        <f t="shared" si="586"/>
        <v>0</v>
      </c>
      <c r="CJ285" s="218">
        <f t="shared" si="587"/>
        <v>0</v>
      </c>
      <c r="CK285" s="218">
        <f t="shared" si="588"/>
        <v>0</v>
      </c>
      <c r="CL285" s="218">
        <f t="shared" si="589"/>
        <v>0</v>
      </c>
      <c r="CM285" s="218">
        <f t="shared" si="590"/>
        <v>0</v>
      </c>
      <c r="CN285" s="218">
        <f t="shared" si="591"/>
        <v>0</v>
      </c>
      <c r="CO285" s="218">
        <f t="shared" si="592"/>
        <v>0</v>
      </c>
      <c r="CP285" s="218">
        <f t="shared" si="593"/>
        <v>0</v>
      </c>
      <c r="CQ285" s="218">
        <f t="shared" si="594"/>
        <v>0</v>
      </c>
      <c r="CR285" s="218">
        <f t="shared" si="595"/>
        <v>0</v>
      </c>
      <c r="CS285" s="14">
        <f t="shared" si="548"/>
        <v>0</v>
      </c>
      <c r="CT285" s="236">
        <f t="shared" si="549"/>
        <v>0</v>
      </c>
      <c r="CU285" s="237">
        <f t="shared" si="615"/>
        <v>0</v>
      </c>
      <c r="CV285" s="16">
        <f t="shared" si="615"/>
        <v>0</v>
      </c>
      <c r="CW285" s="16">
        <f t="shared" si="615"/>
        <v>0</v>
      </c>
      <c r="CX285" s="16">
        <f t="shared" si="615"/>
        <v>0</v>
      </c>
      <c r="CY285" s="16">
        <f t="shared" si="615"/>
        <v>0</v>
      </c>
      <c r="CZ285" s="16">
        <f t="shared" si="615"/>
        <v>0</v>
      </c>
      <c r="DA285" s="16">
        <f t="shared" si="615"/>
        <v>0</v>
      </c>
      <c r="DB285" s="16">
        <f t="shared" si="615"/>
        <v>0</v>
      </c>
      <c r="DC285" s="16">
        <f t="shared" si="615"/>
        <v>0</v>
      </c>
      <c r="DD285" s="238">
        <f t="shared" si="615"/>
        <v>0</v>
      </c>
      <c r="DE285" s="232">
        <f t="shared" si="616"/>
        <v>0</v>
      </c>
      <c r="DF285" s="132">
        <f t="shared" si="616"/>
        <v>0</v>
      </c>
      <c r="DG285" s="132">
        <f t="shared" si="616"/>
        <v>0</v>
      </c>
      <c r="DH285" s="132">
        <f t="shared" si="616"/>
        <v>0</v>
      </c>
      <c r="DI285" s="132">
        <f t="shared" si="616"/>
        <v>0</v>
      </c>
      <c r="DJ285" s="132">
        <f t="shared" si="616"/>
        <v>0</v>
      </c>
      <c r="DK285" s="132">
        <f t="shared" si="616"/>
        <v>0</v>
      </c>
      <c r="DL285" s="132">
        <f t="shared" si="616"/>
        <v>0</v>
      </c>
      <c r="DM285" s="132">
        <f t="shared" si="616"/>
        <v>0</v>
      </c>
      <c r="DN285" s="233">
        <f t="shared" si="616"/>
        <v>0</v>
      </c>
      <c r="DO285" s="232">
        <f t="shared" si="550"/>
        <v>0</v>
      </c>
      <c r="DP285" s="132">
        <f t="shared" si="551"/>
        <v>0</v>
      </c>
      <c r="DQ285" s="132">
        <f t="shared" si="552"/>
        <v>0</v>
      </c>
      <c r="DR285" s="132">
        <f t="shared" si="553"/>
        <v>0</v>
      </c>
      <c r="DS285" s="132">
        <f t="shared" si="554"/>
        <v>0</v>
      </c>
      <c r="DT285" s="132">
        <f t="shared" si="555"/>
        <v>0</v>
      </c>
      <c r="DU285" s="132">
        <f t="shared" si="556"/>
        <v>0</v>
      </c>
      <c r="DV285" s="132">
        <f t="shared" si="557"/>
        <v>0</v>
      </c>
      <c r="DW285" s="132">
        <f t="shared" si="558"/>
        <v>0</v>
      </c>
      <c r="DX285" s="233">
        <f t="shared" si="559"/>
        <v>0</v>
      </c>
      <c r="DY285" s="231" t="b">
        <f t="shared" si="596"/>
        <v>0</v>
      </c>
      <c r="DZ285" s="163"/>
      <c r="EA285" s="226" t="str">
        <f t="shared" si="597"/>
        <v/>
      </c>
      <c r="EB285" s="178" t="str">
        <f t="shared" si="598"/>
        <v/>
      </c>
      <c r="EC285" s="178" t="str">
        <f t="shared" si="599"/>
        <v/>
      </c>
      <c r="ED285" s="178" t="str">
        <f t="shared" si="600"/>
        <v/>
      </c>
      <c r="EE285" s="178" t="str">
        <f t="shared" si="601"/>
        <v/>
      </c>
      <c r="EF285" s="178" t="str">
        <f t="shared" si="602"/>
        <v/>
      </c>
      <c r="EG285" s="178" t="str">
        <f t="shared" si="603"/>
        <v/>
      </c>
      <c r="EH285" s="178" t="str">
        <f t="shared" si="604"/>
        <v/>
      </c>
      <c r="EI285" s="178" t="str">
        <f t="shared" si="605"/>
        <v/>
      </c>
      <c r="EJ285" s="227" t="str">
        <f t="shared" si="606"/>
        <v/>
      </c>
      <c r="EK285" s="230" t="str">
        <f t="shared" si="560"/>
        <v/>
      </c>
      <c r="EL285" s="177" t="str">
        <f t="shared" si="561"/>
        <v/>
      </c>
      <c r="EM285" s="177" t="str">
        <f t="shared" si="562"/>
        <v/>
      </c>
      <c r="EN285" s="177" t="str">
        <f t="shared" si="563"/>
        <v/>
      </c>
      <c r="EO285" s="177" t="str">
        <f t="shared" si="564"/>
        <v/>
      </c>
      <c r="EP285" s="177" t="str">
        <f t="shared" si="565"/>
        <v/>
      </c>
      <c r="EQ285" s="177" t="str">
        <f t="shared" si="566"/>
        <v/>
      </c>
      <c r="ER285" s="177" t="str">
        <f t="shared" si="567"/>
        <v/>
      </c>
      <c r="ES285" s="177" t="str">
        <f t="shared" si="568"/>
        <v/>
      </c>
      <c r="ET285" s="177" t="str">
        <f t="shared" si="569"/>
        <v/>
      </c>
      <c r="EU285" s="229" t="e">
        <f t="shared" si="570"/>
        <v>#VALUE!</v>
      </c>
      <c r="EV285" s="27" t="e">
        <f t="shared" si="571"/>
        <v>#VALUE!</v>
      </c>
      <c r="EW285" s="27" t="e">
        <f t="shared" si="572"/>
        <v>#VALUE!</v>
      </c>
      <c r="EX285" s="28" t="e">
        <f t="shared" si="573"/>
        <v>#VALUE!</v>
      </c>
      <c r="EY285" s="28" t="e">
        <f t="shared" si="574"/>
        <v>#VALUE!</v>
      </c>
      <c r="EZ285" s="28" t="b">
        <f t="shared" si="575"/>
        <v>0</v>
      </c>
      <c r="FA285" s="176" t="str">
        <f t="shared" si="576"/>
        <v/>
      </c>
      <c r="FB285" s="27" t="e" cm="1">
        <f t="array" aca="1" ref="FB285" ca="1">TEXT(RIGHT(10-RIGHT(SUM(INDEX(1*(MID(MID(C285,1,1)*2,ROW(INDIRECT("1:"&amp;LEN(MID(C285,1,1)*2))),1)),,))+MID(C285,2,1)+
SUM(INDEX(1*(MID(MID(C285,3,1)*2,ROW(INDIRECT("1:"&amp;LEN(MID(C285,3,1)*2))),1)),,))+MID(C285,4,1)+
SUM(INDEX(1*(MID(MID(C285,5,1)*2,ROW(INDIRECT("1:"&amp;LEN(MID(C285,5,1)*2))),1)),,))+MID(C285,6,1)+
SUM(INDEX(1*(MID(MID(C285,8,1)*2,ROW(INDIRECT("1:"&amp;LEN(MID(C285,8,1)*2))),1)),,))+MID(C285,9,1)+
SUM(INDEX(1*(MID(MID(C285,10,1)*2,ROW(INDIRECT("1:"&amp;LEN(MID(C285,10,1)*2))),1)),,)),1),1),"0")</f>
        <v>#VALUE!</v>
      </c>
      <c r="FC285" s="27" t="str">
        <f t="shared" si="577"/>
        <v/>
      </c>
      <c r="FD285" s="29" t="b">
        <f t="shared" si="578"/>
        <v>0</v>
      </c>
      <c r="FE285" s="112" t="b">
        <f>IFERROR(MATCH(D285,'Avtal för korttidsarbete'!$G$13:$G$1012,0),TRUE)</f>
        <v>1</v>
      </c>
      <c r="FF285" s="112" t="b">
        <f t="shared" si="607"/>
        <v>0</v>
      </c>
      <c r="FG285" s="113" t="str" cm="1">
        <f t="array" ref="FG285">IF(FE285=TRUE,"x",INDEX('Avtal för korttidsarbete'!$E$13:$E$1012,$FE285))</f>
        <v>x</v>
      </c>
      <c r="FH285" s="113" t="str" cm="1">
        <f t="array" ref="FH285">IF(FE285=TRUE,"x",INDEX('Avtal för korttidsarbete'!$F$13:$F$1012,$FE285))</f>
        <v>x</v>
      </c>
      <c r="FI285" s="112" t="b">
        <f t="shared" si="608"/>
        <v>0</v>
      </c>
      <c r="FJ285" s="135">
        <f t="shared" si="609"/>
        <v>44166</v>
      </c>
      <c r="FK285" s="135">
        <f t="shared" si="610"/>
        <v>44377</v>
      </c>
      <c r="FL285" s="112" t="b">
        <f t="shared" si="611"/>
        <v>0</v>
      </c>
      <c r="FM285" s="113">
        <f t="shared" si="612"/>
        <v>44166</v>
      </c>
      <c r="FN285" s="135">
        <f t="shared" si="613"/>
        <v>44377</v>
      </c>
      <c r="FO285" s="148" t="b">
        <f>IFERROR(INDEX('Avtal för korttidsarbete'!R:R,MATCH(D285,'Avtal för korttidsarbete'!$G:$G,0)),TRUE)</f>
        <v>1</v>
      </c>
      <c r="FP285" s="135" t="str">
        <f>IF(FO285,"-",INDEX('Avtal för korttidsarbete'!$D:$D,MATCH(D285,'Avtal för korttidsarbete'!$G:$G,0)))</f>
        <v>-</v>
      </c>
      <c r="FQ285" s="113" t="b">
        <f>IFERROR(G285&gt;INDEX(Uppsägningar!E:E,MATCH(C285,Uppsägningar!C:C,0)),FALSE)</f>
        <v>0</v>
      </c>
    </row>
    <row r="286" spans="1:173" x14ac:dyDescent="0.25">
      <c r="A286" s="19">
        <v>270</v>
      </c>
      <c r="B286" s="20"/>
      <c r="C286" s="183"/>
      <c r="D286" s="66"/>
      <c r="E286" s="212">
        <f>IFERROR(INDEX(Admin!$C$7:$C$10,MATCH(FP286,TblNivåValTExt,0)),0)</f>
        <v>0</v>
      </c>
      <c r="F286" s="1"/>
      <c r="G286" s="1"/>
      <c r="H286" s="78"/>
      <c r="I286" s="181"/>
      <c r="J286" s="181"/>
      <c r="K286" s="182"/>
      <c r="L286" s="182"/>
      <c r="M286" s="181"/>
      <c r="N286" s="181"/>
      <c r="O286" s="181"/>
      <c r="P286" s="182"/>
      <c r="Q286" s="182"/>
      <c r="R286" s="181"/>
      <c r="S286" s="181"/>
      <c r="T286" s="181"/>
      <c r="U286" s="182"/>
      <c r="V286" s="182"/>
      <c r="W286" s="181"/>
      <c r="X286" s="181"/>
      <c r="Y286" s="181"/>
      <c r="Z286" s="182"/>
      <c r="AA286" s="182"/>
      <c r="AB286" s="181"/>
      <c r="AC286" s="181"/>
      <c r="AD286" s="181"/>
      <c r="AE286" s="182"/>
      <c r="AF286" s="182"/>
      <c r="AG286" s="181"/>
      <c r="AH286" s="181"/>
      <c r="AI286" s="181"/>
      <c r="AJ286" s="182"/>
      <c r="AK286" s="182"/>
      <c r="AL286" s="181"/>
      <c r="AM286" s="181"/>
      <c r="AN286" s="181"/>
      <c r="AO286" s="182"/>
      <c r="AP286" s="182"/>
      <c r="AQ286" s="181"/>
      <c r="AR286" s="181"/>
      <c r="AS286" s="181"/>
      <c r="AT286" s="182"/>
      <c r="AU286" s="182"/>
      <c r="AV286" s="181"/>
      <c r="AW286" s="181"/>
      <c r="AX286" s="181"/>
      <c r="AY286" s="182"/>
      <c r="AZ286" s="182"/>
      <c r="BA286" s="181"/>
      <c r="BB286" s="181"/>
      <c r="BC286" s="181"/>
      <c r="BD286" s="182"/>
      <c r="BE286" s="182"/>
      <c r="BF286" s="181"/>
      <c r="BG286" s="180">
        <f t="shared" si="579"/>
        <v>0</v>
      </c>
      <c r="BH286" s="116" t="str">
        <f t="shared" si="580"/>
        <v/>
      </c>
      <c r="BI286" s="80" t="b">
        <f t="shared" si="528"/>
        <v>0</v>
      </c>
      <c r="BJ286" s="80" t="str">
        <f t="shared" si="529"/>
        <v/>
      </c>
      <c r="BK286" s="80" t="b">
        <f t="shared" si="581"/>
        <v>0</v>
      </c>
      <c r="BL286" s="13" t="str">
        <f t="shared" si="530"/>
        <v/>
      </c>
      <c r="BM286" s="13" t="b">
        <f t="shared" si="582"/>
        <v>0</v>
      </c>
      <c r="BN286" s="35" t="str">
        <f t="shared" si="531"/>
        <v/>
      </c>
      <c r="BO286" s="13" t="b">
        <f t="shared" si="532"/>
        <v>0</v>
      </c>
      <c r="BP286" s="35" t="str">
        <f t="shared" si="533"/>
        <v/>
      </c>
      <c r="BQ286" s="13" t="b">
        <f t="shared" si="534"/>
        <v>0</v>
      </c>
      <c r="BR286" s="35" t="str">
        <f t="shared" si="535"/>
        <v/>
      </c>
      <c r="BS286" s="35" t="b">
        <f t="shared" si="536"/>
        <v>0</v>
      </c>
      <c r="BT286" s="35" t="str">
        <f t="shared" si="537"/>
        <v/>
      </c>
      <c r="BU286" s="35" t="b">
        <f t="shared" si="538"/>
        <v>0</v>
      </c>
      <c r="BV286" s="35" t="str">
        <f t="shared" si="539"/>
        <v/>
      </c>
      <c r="BW286" s="13" t="b">
        <f t="shared" si="614"/>
        <v>0</v>
      </c>
      <c r="BX286" s="35" t="str">
        <f t="shared" si="540"/>
        <v/>
      </c>
      <c r="BY286" s="265" t="b">
        <f t="shared" si="583"/>
        <v>0</v>
      </c>
      <c r="BZ286" s="35" t="str">
        <f t="shared" si="541"/>
        <v/>
      </c>
      <c r="CA286" s="265" t="b">
        <f t="shared" si="584"/>
        <v>0</v>
      </c>
      <c r="CB286" s="35" t="str">
        <f t="shared" si="542"/>
        <v/>
      </c>
      <c r="CC286" s="272" t="b">
        <f t="shared" si="585"/>
        <v>0</v>
      </c>
      <c r="CD286" s="35" t="str">
        <f t="shared" si="543"/>
        <v/>
      </c>
      <c r="CE286" s="13" t="b">
        <f t="shared" si="544"/>
        <v>0</v>
      </c>
      <c r="CF286" s="35" t="str">
        <f t="shared" si="545"/>
        <v/>
      </c>
      <c r="CG286" s="179">
        <f t="shared" si="546"/>
        <v>0</v>
      </c>
      <c r="CH286" s="179">
        <f t="shared" si="547"/>
        <v>0</v>
      </c>
      <c r="CI286" s="218">
        <f t="shared" si="586"/>
        <v>0</v>
      </c>
      <c r="CJ286" s="218">
        <f t="shared" si="587"/>
        <v>0</v>
      </c>
      <c r="CK286" s="218">
        <f t="shared" si="588"/>
        <v>0</v>
      </c>
      <c r="CL286" s="218">
        <f t="shared" si="589"/>
        <v>0</v>
      </c>
      <c r="CM286" s="218">
        <f t="shared" si="590"/>
        <v>0</v>
      </c>
      <c r="CN286" s="218">
        <f t="shared" si="591"/>
        <v>0</v>
      </c>
      <c r="CO286" s="218">
        <f t="shared" si="592"/>
        <v>0</v>
      </c>
      <c r="CP286" s="218">
        <f t="shared" si="593"/>
        <v>0</v>
      </c>
      <c r="CQ286" s="218">
        <f t="shared" si="594"/>
        <v>0</v>
      </c>
      <c r="CR286" s="218">
        <f t="shared" si="595"/>
        <v>0</v>
      </c>
      <c r="CS286" s="14">
        <f t="shared" si="548"/>
        <v>0</v>
      </c>
      <c r="CT286" s="236">
        <f t="shared" si="549"/>
        <v>0</v>
      </c>
      <c r="CU286" s="237">
        <f t="shared" si="615"/>
        <v>0</v>
      </c>
      <c r="CV286" s="16">
        <f t="shared" si="615"/>
        <v>0</v>
      </c>
      <c r="CW286" s="16">
        <f t="shared" si="615"/>
        <v>0</v>
      </c>
      <c r="CX286" s="16">
        <f t="shared" si="615"/>
        <v>0</v>
      </c>
      <c r="CY286" s="16">
        <f t="shared" si="615"/>
        <v>0</v>
      </c>
      <c r="CZ286" s="16">
        <f t="shared" si="615"/>
        <v>0</v>
      </c>
      <c r="DA286" s="16">
        <f t="shared" si="615"/>
        <v>0</v>
      </c>
      <c r="DB286" s="16">
        <f t="shared" si="615"/>
        <v>0</v>
      </c>
      <c r="DC286" s="16">
        <f t="shared" si="615"/>
        <v>0</v>
      </c>
      <c r="DD286" s="238">
        <f t="shared" si="615"/>
        <v>0</v>
      </c>
      <c r="DE286" s="232">
        <f t="shared" si="616"/>
        <v>0</v>
      </c>
      <c r="DF286" s="132">
        <f t="shared" si="616"/>
        <v>0</v>
      </c>
      <c r="DG286" s="132">
        <f t="shared" si="616"/>
        <v>0</v>
      </c>
      <c r="DH286" s="132">
        <f t="shared" si="616"/>
        <v>0</v>
      </c>
      <c r="DI286" s="132">
        <f t="shared" si="616"/>
        <v>0</v>
      </c>
      <c r="DJ286" s="132">
        <f t="shared" si="616"/>
        <v>0</v>
      </c>
      <c r="DK286" s="132">
        <f t="shared" si="616"/>
        <v>0</v>
      </c>
      <c r="DL286" s="132">
        <f t="shared" si="616"/>
        <v>0</v>
      </c>
      <c r="DM286" s="132">
        <f t="shared" si="616"/>
        <v>0</v>
      </c>
      <c r="DN286" s="233">
        <f t="shared" si="616"/>
        <v>0</v>
      </c>
      <c r="DO286" s="232">
        <f t="shared" si="550"/>
        <v>0</v>
      </c>
      <c r="DP286" s="132">
        <f t="shared" si="551"/>
        <v>0</v>
      </c>
      <c r="DQ286" s="132">
        <f t="shared" si="552"/>
        <v>0</v>
      </c>
      <c r="DR286" s="132">
        <f t="shared" si="553"/>
        <v>0</v>
      </c>
      <c r="DS286" s="132">
        <f t="shared" si="554"/>
        <v>0</v>
      </c>
      <c r="DT286" s="132">
        <f t="shared" si="555"/>
        <v>0</v>
      </c>
      <c r="DU286" s="132">
        <f t="shared" si="556"/>
        <v>0</v>
      </c>
      <c r="DV286" s="132">
        <f t="shared" si="557"/>
        <v>0</v>
      </c>
      <c r="DW286" s="132">
        <f t="shared" si="558"/>
        <v>0</v>
      </c>
      <c r="DX286" s="233">
        <f t="shared" si="559"/>
        <v>0</v>
      </c>
      <c r="DY286" s="231" t="b">
        <f t="shared" si="596"/>
        <v>0</v>
      </c>
      <c r="DZ286" s="163"/>
      <c r="EA286" s="226" t="str">
        <f t="shared" si="597"/>
        <v/>
      </c>
      <c r="EB286" s="178" t="str">
        <f t="shared" si="598"/>
        <v/>
      </c>
      <c r="EC286" s="178" t="str">
        <f t="shared" si="599"/>
        <v/>
      </c>
      <c r="ED286" s="178" t="str">
        <f t="shared" si="600"/>
        <v/>
      </c>
      <c r="EE286" s="178" t="str">
        <f t="shared" si="601"/>
        <v/>
      </c>
      <c r="EF286" s="178" t="str">
        <f t="shared" si="602"/>
        <v/>
      </c>
      <c r="EG286" s="178" t="str">
        <f t="shared" si="603"/>
        <v/>
      </c>
      <c r="EH286" s="178" t="str">
        <f t="shared" si="604"/>
        <v/>
      </c>
      <c r="EI286" s="178" t="str">
        <f t="shared" si="605"/>
        <v/>
      </c>
      <c r="EJ286" s="227" t="str">
        <f t="shared" si="606"/>
        <v/>
      </c>
      <c r="EK286" s="230" t="str">
        <f t="shared" si="560"/>
        <v/>
      </c>
      <c r="EL286" s="177" t="str">
        <f t="shared" si="561"/>
        <v/>
      </c>
      <c r="EM286" s="177" t="str">
        <f t="shared" si="562"/>
        <v/>
      </c>
      <c r="EN286" s="177" t="str">
        <f t="shared" si="563"/>
        <v/>
      </c>
      <c r="EO286" s="177" t="str">
        <f t="shared" si="564"/>
        <v/>
      </c>
      <c r="EP286" s="177" t="str">
        <f t="shared" si="565"/>
        <v/>
      </c>
      <c r="EQ286" s="177" t="str">
        <f t="shared" si="566"/>
        <v/>
      </c>
      <c r="ER286" s="177" t="str">
        <f t="shared" si="567"/>
        <v/>
      </c>
      <c r="ES286" s="177" t="str">
        <f t="shared" si="568"/>
        <v/>
      </c>
      <c r="ET286" s="177" t="str">
        <f t="shared" si="569"/>
        <v/>
      </c>
      <c r="EU286" s="229" t="e">
        <f t="shared" si="570"/>
        <v>#VALUE!</v>
      </c>
      <c r="EV286" s="27" t="e">
        <f t="shared" si="571"/>
        <v>#VALUE!</v>
      </c>
      <c r="EW286" s="27" t="e">
        <f t="shared" si="572"/>
        <v>#VALUE!</v>
      </c>
      <c r="EX286" s="28" t="e">
        <f t="shared" si="573"/>
        <v>#VALUE!</v>
      </c>
      <c r="EY286" s="28" t="e">
        <f t="shared" si="574"/>
        <v>#VALUE!</v>
      </c>
      <c r="EZ286" s="28" t="b">
        <f t="shared" si="575"/>
        <v>0</v>
      </c>
      <c r="FA286" s="176" t="str">
        <f t="shared" si="576"/>
        <v/>
      </c>
      <c r="FB286" s="27" t="e" cm="1">
        <f t="array" aca="1" ref="FB286" ca="1">TEXT(RIGHT(10-RIGHT(SUM(INDEX(1*(MID(MID(C286,1,1)*2,ROW(INDIRECT("1:"&amp;LEN(MID(C286,1,1)*2))),1)),,))+MID(C286,2,1)+
SUM(INDEX(1*(MID(MID(C286,3,1)*2,ROW(INDIRECT("1:"&amp;LEN(MID(C286,3,1)*2))),1)),,))+MID(C286,4,1)+
SUM(INDEX(1*(MID(MID(C286,5,1)*2,ROW(INDIRECT("1:"&amp;LEN(MID(C286,5,1)*2))),1)),,))+MID(C286,6,1)+
SUM(INDEX(1*(MID(MID(C286,8,1)*2,ROW(INDIRECT("1:"&amp;LEN(MID(C286,8,1)*2))),1)),,))+MID(C286,9,1)+
SUM(INDEX(1*(MID(MID(C286,10,1)*2,ROW(INDIRECT("1:"&amp;LEN(MID(C286,10,1)*2))),1)),,)),1),1),"0")</f>
        <v>#VALUE!</v>
      </c>
      <c r="FC286" s="27" t="str">
        <f t="shared" si="577"/>
        <v/>
      </c>
      <c r="FD286" s="29" t="b">
        <f t="shared" si="578"/>
        <v>0</v>
      </c>
      <c r="FE286" s="112" t="b">
        <f>IFERROR(MATCH(D286,'Avtal för korttidsarbete'!$G$13:$G$1012,0),TRUE)</f>
        <v>1</v>
      </c>
      <c r="FF286" s="112" t="b">
        <f t="shared" si="607"/>
        <v>0</v>
      </c>
      <c r="FG286" s="113" t="str" cm="1">
        <f t="array" ref="FG286">IF(FE286=TRUE,"x",INDEX('Avtal för korttidsarbete'!$E$13:$E$1012,$FE286))</f>
        <v>x</v>
      </c>
      <c r="FH286" s="113" t="str" cm="1">
        <f t="array" ref="FH286">IF(FE286=TRUE,"x",INDEX('Avtal för korttidsarbete'!$F$13:$F$1012,$FE286))</f>
        <v>x</v>
      </c>
      <c r="FI286" s="112" t="b">
        <f t="shared" si="608"/>
        <v>0</v>
      </c>
      <c r="FJ286" s="135">
        <f t="shared" si="609"/>
        <v>44166</v>
      </c>
      <c r="FK286" s="135">
        <f t="shared" si="610"/>
        <v>44377</v>
      </c>
      <c r="FL286" s="112" t="b">
        <f t="shared" si="611"/>
        <v>0</v>
      </c>
      <c r="FM286" s="113">
        <f t="shared" si="612"/>
        <v>44166</v>
      </c>
      <c r="FN286" s="135">
        <f t="shared" si="613"/>
        <v>44377</v>
      </c>
      <c r="FO286" s="148" t="b">
        <f>IFERROR(INDEX('Avtal för korttidsarbete'!R:R,MATCH(D286,'Avtal för korttidsarbete'!$G:$G,0)),TRUE)</f>
        <v>1</v>
      </c>
      <c r="FP286" s="135" t="str">
        <f>IF(FO286,"-",INDEX('Avtal för korttidsarbete'!$D:$D,MATCH(D286,'Avtal för korttidsarbete'!$G:$G,0)))</f>
        <v>-</v>
      </c>
      <c r="FQ286" s="113" t="b">
        <f>IFERROR(G286&gt;INDEX(Uppsägningar!E:E,MATCH(C286,Uppsägningar!C:C,0)),FALSE)</f>
        <v>0</v>
      </c>
    </row>
    <row r="287" spans="1:173" x14ac:dyDescent="0.25">
      <c r="A287" s="19">
        <v>271</v>
      </c>
      <c r="B287" s="20"/>
      <c r="C287" s="183"/>
      <c r="D287" s="66"/>
      <c r="E287" s="212">
        <f>IFERROR(INDEX(Admin!$C$7:$C$10,MATCH(FP287,TblNivåValTExt,0)),0)</f>
        <v>0</v>
      </c>
      <c r="F287" s="1"/>
      <c r="G287" s="1"/>
      <c r="H287" s="78"/>
      <c r="I287" s="181"/>
      <c r="J287" s="181"/>
      <c r="K287" s="182"/>
      <c r="L287" s="182"/>
      <c r="M287" s="181"/>
      <c r="N287" s="181"/>
      <c r="O287" s="181"/>
      <c r="P287" s="182"/>
      <c r="Q287" s="182"/>
      <c r="R287" s="181"/>
      <c r="S287" s="181"/>
      <c r="T287" s="181"/>
      <c r="U287" s="182"/>
      <c r="V287" s="182"/>
      <c r="W287" s="181"/>
      <c r="X287" s="181"/>
      <c r="Y287" s="181"/>
      <c r="Z287" s="182"/>
      <c r="AA287" s="182"/>
      <c r="AB287" s="181"/>
      <c r="AC287" s="181"/>
      <c r="AD287" s="181"/>
      <c r="AE287" s="182"/>
      <c r="AF287" s="182"/>
      <c r="AG287" s="181"/>
      <c r="AH287" s="181"/>
      <c r="AI287" s="181"/>
      <c r="AJ287" s="182"/>
      <c r="AK287" s="182"/>
      <c r="AL287" s="181"/>
      <c r="AM287" s="181"/>
      <c r="AN287" s="181"/>
      <c r="AO287" s="182"/>
      <c r="AP287" s="182"/>
      <c r="AQ287" s="181"/>
      <c r="AR287" s="181"/>
      <c r="AS287" s="181"/>
      <c r="AT287" s="182"/>
      <c r="AU287" s="182"/>
      <c r="AV287" s="181"/>
      <c r="AW287" s="181"/>
      <c r="AX287" s="181"/>
      <c r="AY287" s="182"/>
      <c r="AZ287" s="182"/>
      <c r="BA287" s="181"/>
      <c r="BB287" s="181"/>
      <c r="BC287" s="181"/>
      <c r="BD287" s="182"/>
      <c r="BE287" s="182"/>
      <c r="BF287" s="181"/>
      <c r="BG287" s="180">
        <f t="shared" si="579"/>
        <v>0</v>
      </c>
      <c r="BH287" s="116" t="str">
        <f t="shared" si="580"/>
        <v/>
      </c>
      <c r="BI287" s="80" t="b">
        <f t="shared" si="528"/>
        <v>0</v>
      </c>
      <c r="BJ287" s="80" t="str">
        <f t="shared" si="529"/>
        <v/>
      </c>
      <c r="BK287" s="80" t="b">
        <f t="shared" si="581"/>
        <v>0</v>
      </c>
      <c r="BL287" s="13" t="str">
        <f t="shared" si="530"/>
        <v/>
      </c>
      <c r="BM287" s="13" t="b">
        <f t="shared" si="582"/>
        <v>0</v>
      </c>
      <c r="BN287" s="35" t="str">
        <f t="shared" si="531"/>
        <v/>
      </c>
      <c r="BO287" s="13" t="b">
        <f t="shared" si="532"/>
        <v>0</v>
      </c>
      <c r="BP287" s="35" t="str">
        <f t="shared" si="533"/>
        <v/>
      </c>
      <c r="BQ287" s="13" t="b">
        <f t="shared" si="534"/>
        <v>0</v>
      </c>
      <c r="BR287" s="35" t="str">
        <f t="shared" si="535"/>
        <v/>
      </c>
      <c r="BS287" s="35" t="b">
        <f t="shared" si="536"/>
        <v>0</v>
      </c>
      <c r="BT287" s="35" t="str">
        <f t="shared" si="537"/>
        <v/>
      </c>
      <c r="BU287" s="35" t="b">
        <f t="shared" si="538"/>
        <v>0</v>
      </c>
      <c r="BV287" s="35" t="str">
        <f t="shared" si="539"/>
        <v/>
      </c>
      <c r="BW287" s="13" t="b">
        <f t="shared" si="614"/>
        <v>0</v>
      </c>
      <c r="BX287" s="35" t="str">
        <f t="shared" si="540"/>
        <v/>
      </c>
      <c r="BY287" s="265" t="b">
        <f t="shared" si="583"/>
        <v>0</v>
      </c>
      <c r="BZ287" s="35" t="str">
        <f t="shared" si="541"/>
        <v/>
      </c>
      <c r="CA287" s="265" t="b">
        <f t="shared" si="584"/>
        <v>0</v>
      </c>
      <c r="CB287" s="35" t="str">
        <f t="shared" si="542"/>
        <v/>
      </c>
      <c r="CC287" s="272" t="b">
        <f t="shared" si="585"/>
        <v>0</v>
      </c>
      <c r="CD287" s="35" t="str">
        <f t="shared" si="543"/>
        <v/>
      </c>
      <c r="CE287" s="13" t="b">
        <f t="shared" si="544"/>
        <v>0</v>
      </c>
      <c r="CF287" s="35" t="str">
        <f t="shared" si="545"/>
        <v/>
      </c>
      <c r="CG287" s="179">
        <f t="shared" si="546"/>
        <v>0</v>
      </c>
      <c r="CH287" s="179">
        <f t="shared" si="547"/>
        <v>0</v>
      </c>
      <c r="CI287" s="218">
        <f t="shared" si="586"/>
        <v>0</v>
      </c>
      <c r="CJ287" s="218">
        <f t="shared" si="587"/>
        <v>0</v>
      </c>
      <c r="CK287" s="218">
        <f t="shared" si="588"/>
        <v>0</v>
      </c>
      <c r="CL287" s="218">
        <f t="shared" si="589"/>
        <v>0</v>
      </c>
      <c r="CM287" s="218">
        <f t="shared" si="590"/>
        <v>0</v>
      </c>
      <c r="CN287" s="218">
        <f t="shared" si="591"/>
        <v>0</v>
      </c>
      <c r="CO287" s="218">
        <f t="shared" si="592"/>
        <v>0</v>
      </c>
      <c r="CP287" s="218">
        <f t="shared" si="593"/>
        <v>0</v>
      </c>
      <c r="CQ287" s="218">
        <f t="shared" si="594"/>
        <v>0</v>
      </c>
      <c r="CR287" s="218">
        <f t="shared" si="595"/>
        <v>0</v>
      </c>
      <c r="CS287" s="14">
        <f t="shared" si="548"/>
        <v>0</v>
      </c>
      <c r="CT287" s="236">
        <f t="shared" si="549"/>
        <v>0</v>
      </c>
      <c r="CU287" s="237">
        <f t="shared" ref="CU287:DD296" si="617">IF(AND($CS287,$CT287,CU$12),MAX(0,MIN(CU$10,$CT287)-MAX(CU$9,$CS287)+1),0)</f>
        <v>0</v>
      </c>
      <c r="CV287" s="16">
        <f t="shared" si="617"/>
        <v>0</v>
      </c>
      <c r="CW287" s="16">
        <f t="shared" si="617"/>
        <v>0</v>
      </c>
      <c r="CX287" s="16">
        <f t="shared" si="617"/>
        <v>0</v>
      </c>
      <c r="CY287" s="16">
        <f t="shared" si="617"/>
        <v>0</v>
      </c>
      <c r="CZ287" s="16">
        <f t="shared" si="617"/>
        <v>0</v>
      </c>
      <c r="DA287" s="16">
        <f t="shared" si="617"/>
        <v>0</v>
      </c>
      <c r="DB287" s="16">
        <f t="shared" si="617"/>
        <v>0</v>
      </c>
      <c r="DC287" s="16">
        <f t="shared" si="617"/>
        <v>0</v>
      </c>
      <c r="DD287" s="238">
        <f t="shared" si="617"/>
        <v>0</v>
      </c>
      <c r="DE287" s="232">
        <f t="shared" ref="DE287:DN296" si="618">IF($H287&lt;=0,0,MAX(0,MIN($H287,$DE$11)))</f>
        <v>0</v>
      </c>
      <c r="DF287" s="132">
        <f t="shared" si="618"/>
        <v>0</v>
      </c>
      <c r="DG287" s="132">
        <f t="shared" si="618"/>
        <v>0</v>
      </c>
      <c r="DH287" s="132">
        <f t="shared" si="618"/>
        <v>0</v>
      </c>
      <c r="DI287" s="132">
        <f t="shared" si="618"/>
        <v>0</v>
      </c>
      <c r="DJ287" s="132">
        <f t="shared" si="618"/>
        <v>0</v>
      </c>
      <c r="DK287" s="132">
        <f t="shared" si="618"/>
        <v>0</v>
      </c>
      <c r="DL287" s="132">
        <f t="shared" si="618"/>
        <v>0</v>
      </c>
      <c r="DM287" s="132">
        <f t="shared" si="618"/>
        <v>0</v>
      </c>
      <c r="DN287" s="233">
        <f t="shared" si="618"/>
        <v>0</v>
      </c>
      <c r="DO287" s="232">
        <f t="shared" si="550"/>
        <v>0</v>
      </c>
      <c r="DP287" s="132">
        <f t="shared" si="551"/>
        <v>0</v>
      </c>
      <c r="DQ287" s="132">
        <f t="shared" si="552"/>
        <v>0</v>
      </c>
      <c r="DR287" s="132">
        <f t="shared" si="553"/>
        <v>0</v>
      </c>
      <c r="DS287" s="132">
        <f t="shared" si="554"/>
        <v>0</v>
      </c>
      <c r="DT287" s="132">
        <f t="shared" si="555"/>
        <v>0</v>
      </c>
      <c r="DU287" s="132">
        <f t="shared" si="556"/>
        <v>0</v>
      </c>
      <c r="DV287" s="132">
        <f t="shared" si="557"/>
        <v>0</v>
      </c>
      <c r="DW287" s="132">
        <f t="shared" si="558"/>
        <v>0</v>
      </c>
      <c r="DX287" s="233">
        <f t="shared" si="559"/>
        <v>0</v>
      </c>
      <c r="DY287" s="231" t="b">
        <f t="shared" si="596"/>
        <v>0</v>
      </c>
      <c r="DZ287" s="163"/>
      <c r="EA287" s="226" t="str">
        <f t="shared" si="597"/>
        <v/>
      </c>
      <c r="EB287" s="178" t="str">
        <f t="shared" si="598"/>
        <v/>
      </c>
      <c r="EC287" s="178" t="str">
        <f t="shared" si="599"/>
        <v/>
      </c>
      <c r="ED287" s="178" t="str">
        <f t="shared" si="600"/>
        <v/>
      </c>
      <c r="EE287" s="178" t="str">
        <f t="shared" si="601"/>
        <v/>
      </c>
      <c r="EF287" s="178" t="str">
        <f t="shared" si="602"/>
        <v/>
      </c>
      <c r="EG287" s="178" t="str">
        <f t="shared" si="603"/>
        <v/>
      </c>
      <c r="EH287" s="178" t="str">
        <f t="shared" si="604"/>
        <v/>
      </c>
      <c r="EI287" s="178" t="str">
        <f t="shared" si="605"/>
        <v/>
      </c>
      <c r="EJ287" s="227" t="str">
        <f t="shared" si="606"/>
        <v/>
      </c>
      <c r="EK287" s="230" t="str">
        <f t="shared" si="560"/>
        <v/>
      </c>
      <c r="EL287" s="177" t="str">
        <f t="shared" si="561"/>
        <v/>
      </c>
      <c r="EM287" s="177" t="str">
        <f t="shared" si="562"/>
        <v/>
      </c>
      <c r="EN287" s="177" t="str">
        <f t="shared" si="563"/>
        <v/>
      </c>
      <c r="EO287" s="177" t="str">
        <f t="shared" si="564"/>
        <v/>
      </c>
      <c r="EP287" s="177" t="str">
        <f t="shared" si="565"/>
        <v/>
      </c>
      <c r="EQ287" s="177" t="str">
        <f t="shared" si="566"/>
        <v/>
      </c>
      <c r="ER287" s="177" t="str">
        <f t="shared" si="567"/>
        <v/>
      </c>
      <c r="ES287" s="177" t="str">
        <f t="shared" si="568"/>
        <v/>
      </c>
      <c r="ET287" s="177" t="str">
        <f t="shared" si="569"/>
        <v/>
      </c>
      <c r="EU287" s="229" t="e">
        <f t="shared" si="570"/>
        <v>#VALUE!</v>
      </c>
      <c r="EV287" s="27" t="e">
        <f t="shared" si="571"/>
        <v>#VALUE!</v>
      </c>
      <c r="EW287" s="27" t="e">
        <f t="shared" si="572"/>
        <v>#VALUE!</v>
      </c>
      <c r="EX287" s="28" t="e">
        <f t="shared" si="573"/>
        <v>#VALUE!</v>
      </c>
      <c r="EY287" s="28" t="e">
        <f t="shared" si="574"/>
        <v>#VALUE!</v>
      </c>
      <c r="EZ287" s="28" t="b">
        <f t="shared" si="575"/>
        <v>0</v>
      </c>
      <c r="FA287" s="176" t="str">
        <f t="shared" si="576"/>
        <v/>
      </c>
      <c r="FB287" s="27" t="e" cm="1">
        <f t="array" aca="1" ref="FB287" ca="1">TEXT(RIGHT(10-RIGHT(SUM(INDEX(1*(MID(MID(C287,1,1)*2,ROW(INDIRECT("1:"&amp;LEN(MID(C287,1,1)*2))),1)),,))+MID(C287,2,1)+
SUM(INDEX(1*(MID(MID(C287,3,1)*2,ROW(INDIRECT("1:"&amp;LEN(MID(C287,3,1)*2))),1)),,))+MID(C287,4,1)+
SUM(INDEX(1*(MID(MID(C287,5,1)*2,ROW(INDIRECT("1:"&amp;LEN(MID(C287,5,1)*2))),1)),,))+MID(C287,6,1)+
SUM(INDEX(1*(MID(MID(C287,8,1)*2,ROW(INDIRECT("1:"&amp;LEN(MID(C287,8,1)*2))),1)),,))+MID(C287,9,1)+
SUM(INDEX(1*(MID(MID(C287,10,1)*2,ROW(INDIRECT("1:"&amp;LEN(MID(C287,10,1)*2))),1)),,)),1),1),"0")</f>
        <v>#VALUE!</v>
      </c>
      <c r="FC287" s="27" t="str">
        <f t="shared" si="577"/>
        <v/>
      </c>
      <c r="FD287" s="29" t="b">
        <f t="shared" si="578"/>
        <v>0</v>
      </c>
      <c r="FE287" s="112" t="b">
        <f>IFERROR(MATCH(D287,'Avtal för korttidsarbete'!$G$13:$G$1012,0),TRUE)</f>
        <v>1</v>
      </c>
      <c r="FF287" s="112" t="b">
        <f t="shared" si="607"/>
        <v>0</v>
      </c>
      <c r="FG287" s="113" t="str" cm="1">
        <f t="array" ref="FG287">IF(FE287=TRUE,"x",INDEX('Avtal för korttidsarbete'!$E$13:$E$1012,$FE287))</f>
        <v>x</v>
      </c>
      <c r="FH287" s="113" t="str" cm="1">
        <f t="array" ref="FH287">IF(FE287=TRUE,"x",INDEX('Avtal för korttidsarbete'!$F$13:$F$1012,$FE287))</f>
        <v>x</v>
      </c>
      <c r="FI287" s="112" t="b">
        <f t="shared" si="608"/>
        <v>0</v>
      </c>
      <c r="FJ287" s="135">
        <f t="shared" si="609"/>
        <v>44166</v>
      </c>
      <c r="FK287" s="135">
        <f t="shared" si="610"/>
        <v>44377</v>
      </c>
      <c r="FL287" s="112" t="b">
        <f t="shared" si="611"/>
        <v>0</v>
      </c>
      <c r="FM287" s="113">
        <f t="shared" si="612"/>
        <v>44166</v>
      </c>
      <c r="FN287" s="135">
        <f t="shared" si="613"/>
        <v>44377</v>
      </c>
      <c r="FO287" s="148" t="b">
        <f>IFERROR(INDEX('Avtal för korttidsarbete'!R:R,MATCH(D287,'Avtal för korttidsarbete'!$G:$G,0)),TRUE)</f>
        <v>1</v>
      </c>
      <c r="FP287" s="135" t="str">
        <f>IF(FO287,"-",INDEX('Avtal för korttidsarbete'!$D:$D,MATCH(D287,'Avtal för korttidsarbete'!$G:$G,0)))</f>
        <v>-</v>
      </c>
      <c r="FQ287" s="113" t="b">
        <f>IFERROR(G287&gt;INDEX(Uppsägningar!E:E,MATCH(C287,Uppsägningar!C:C,0)),FALSE)</f>
        <v>0</v>
      </c>
    </row>
    <row r="288" spans="1:173" x14ac:dyDescent="0.25">
      <c r="A288" s="19">
        <v>272</v>
      </c>
      <c r="B288" s="20"/>
      <c r="C288" s="183"/>
      <c r="D288" s="66"/>
      <c r="E288" s="212">
        <f>IFERROR(INDEX(Admin!$C$7:$C$10,MATCH(FP288,TblNivåValTExt,0)),0)</f>
        <v>0</v>
      </c>
      <c r="F288" s="1"/>
      <c r="G288" s="1"/>
      <c r="H288" s="78"/>
      <c r="I288" s="181"/>
      <c r="J288" s="181"/>
      <c r="K288" s="182"/>
      <c r="L288" s="182"/>
      <c r="M288" s="181"/>
      <c r="N288" s="181"/>
      <c r="O288" s="181"/>
      <c r="P288" s="182"/>
      <c r="Q288" s="182"/>
      <c r="R288" s="181"/>
      <c r="S288" s="181"/>
      <c r="T288" s="181"/>
      <c r="U288" s="182"/>
      <c r="V288" s="182"/>
      <c r="W288" s="181"/>
      <c r="X288" s="181"/>
      <c r="Y288" s="181"/>
      <c r="Z288" s="182"/>
      <c r="AA288" s="182"/>
      <c r="AB288" s="181"/>
      <c r="AC288" s="181"/>
      <c r="AD288" s="181"/>
      <c r="AE288" s="182"/>
      <c r="AF288" s="182"/>
      <c r="AG288" s="181"/>
      <c r="AH288" s="181"/>
      <c r="AI288" s="181"/>
      <c r="AJ288" s="182"/>
      <c r="AK288" s="182"/>
      <c r="AL288" s="181"/>
      <c r="AM288" s="181"/>
      <c r="AN288" s="181"/>
      <c r="AO288" s="182"/>
      <c r="AP288" s="182"/>
      <c r="AQ288" s="181"/>
      <c r="AR288" s="181"/>
      <c r="AS288" s="181"/>
      <c r="AT288" s="182"/>
      <c r="AU288" s="182"/>
      <c r="AV288" s="181"/>
      <c r="AW288" s="181"/>
      <c r="AX288" s="181"/>
      <c r="AY288" s="182"/>
      <c r="AZ288" s="182"/>
      <c r="BA288" s="181"/>
      <c r="BB288" s="181"/>
      <c r="BC288" s="181"/>
      <c r="BD288" s="182"/>
      <c r="BE288" s="182"/>
      <c r="BF288" s="181"/>
      <c r="BG288" s="180">
        <f t="shared" si="579"/>
        <v>0</v>
      </c>
      <c r="BH288" s="116" t="str">
        <f t="shared" si="580"/>
        <v/>
      </c>
      <c r="BI288" s="80" t="b">
        <f t="shared" si="528"/>
        <v>0</v>
      </c>
      <c r="BJ288" s="80" t="str">
        <f t="shared" si="529"/>
        <v/>
      </c>
      <c r="BK288" s="80" t="b">
        <f t="shared" si="581"/>
        <v>0</v>
      </c>
      <c r="BL288" s="13" t="str">
        <f t="shared" si="530"/>
        <v/>
      </c>
      <c r="BM288" s="13" t="b">
        <f t="shared" si="582"/>
        <v>0</v>
      </c>
      <c r="BN288" s="35" t="str">
        <f t="shared" si="531"/>
        <v/>
      </c>
      <c r="BO288" s="13" t="b">
        <f t="shared" si="532"/>
        <v>0</v>
      </c>
      <c r="BP288" s="35" t="str">
        <f t="shared" si="533"/>
        <v/>
      </c>
      <c r="BQ288" s="13" t="b">
        <f t="shared" si="534"/>
        <v>0</v>
      </c>
      <c r="BR288" s="35" t="str">
        <f t="shared" si="535"/>
        <v/>
      </c>
      <c r="BS288" s="35" t="b">
        <f t="shared" si="536"/>
        <v>0</v>
      </c>
      <c r="BT288" s="35" t="str">
        <f t="shared" si="537"/>
        <v/>
      </c>
      <c r="BU288" s="35" t="b">
        <f t="shared" si="538"/>
        <v>0</v>
      </c>
      <c r="BV288" s="35" t="str">
        <f t="shared" si="539"/>
        <v/>
      </c>
      <c r="BW288" s="13" t="b">
        <f t="shared" si="614"/>
        <v>0</v>
      </c>
      <c r="BX288" s="35" t="str">
        <f t="shared" si="540"/>
        <v/>
      </c>
      <c r="BY288" s="265" t="b">
        <f t="shared" si="583"/>
        <v>0</v>
      </c>
      <c r="BZ288" s="35" t="str">
        <f t="shared" si="541"/>
        <v/>
      </c>
      <c r="CA288" s="265" t="b">
        <f t="shared" si="584"/>
        <v>0</v>
      </c>
      <c r="CB288" s="35" t="str">
        <f t="shared" si="542"/>
        <v/>
      </c>
      <c r="CC288" s="272" t="b">
        <f t="shared" si="585"/>
        <v>0</v>
      </c>
      <c r="CD288" s="35" t="str">
        <f t="shared" si="543"/>
        <v/>
      </c>
      <c r="CE288" s="13" t="b">
        <f t="shared" si="544"/>
        <v>0</v>
      </c>
      <c r="CF288" s="35" t="str">
        <f t="shared" si="545"/>
        <v/>
      </c>
      <c r="CG288" s="179">
        <f t="shared" si="546"/>
        <v>0</v>
      </c>
      <c r="CH288" s="179">
        <f t="shared" si="547"/>
        <v>0</v>
      </c>
      <c r="CI288" s="218">
        <f t="shared" si="586"/>
        <v>0</v>
      </c>
      <c r="CJ288" s="218">
        <f t="shared" si="587"/>
        <v>0</v>
      </c>
      <c r="CK288" s="218">
        <f t="shared" si="588"/>
        <v>0</v>
      </c>
      <c r="CL288" s="218">
        <f t="shared" si="589"/>
        <v>0</v>
      </c>
      <c r="CM288" s="218">
        <f t="shared" si="590"/>
        <v>0</v>
      </c>
      <c r="CN288" s="218">
        <f t="shared" si="591"/>
        <v>0</v>
      </c>
      <c r="CO288" s="218">
        <f t="shared" si="592"/>
        <v>0</v>
      </c>
      <c r="CP288" s="218">
        <f t="shared" si="593"/>
        <v>0</v>
      </c>
      <c r="CQ288" s="218">
        <f t="shared" si="594"/>
        <v>0</v>
      </c>
      <c r="CR288" s="218">
        <f t="shared" si="595"/>
        <v>0</v>
      </c>
      <c r="CS288" s="14">
        <f t="shared" si="548"/>
        <v>0</v>
      </c>
      <c r="CT288" s="236">
        <f t="shared" si="549"/>
        <v>0</v>
      </c>
      <c r="CU288" s="237">
        <f t="shared" si="617"/>
        <v>0</v>
      </c>
      <c r="CV288" s="16">
        <f t="shared" si="617"/>
        <v>0</v>
      </c>
      <c r="CW288" s="16">
        <f t="shared" si="617"/>
        <v>0</v>
      </c>
      <c r="CX288" s="16">
        <f t="shared" si="617"/>
        <v>0</v>
      </c>
      <c r="CY288" s="16">
        <f t="shared" si="617"/>
        <v>0</v>
      </c>
      <c r="CZ288" s="16">
        <f t="shared" si="617"/>
        <v>0</v>
      </c>
      <c r="DA288" s="16">
        <f t="shared" si="617"/>
        <v>0</v>
      </c>
      <c r="DB288" s="16">
        <f t="shared" si="617"/>
        <v>0</v>
      </c>
      <c r="DC288" s="16">
        <f t="shared" si="617"/>
        <v>0</v>
      </c>
      <c r="DD288" s="238">
        <f t="shared" si="617"/>
        <v>0</v>
      </c>
      <c r="DE288" s="232">
        <f t="shared" si="618"/>
        <v>0</v>
      </c>
      <c r="DF288" s="132">
        <f t="shared" si="618"/>
        <v>0</v>
      </c>
      <c r="DG288" s="132">
        <f t="shared" si="618"/>
        <v>0</v>
      </c>
      <c r="DH288" s="132">
        <f t="shared" si="618"/>
        <v>0</v>
      </c>
      <c r="DI288" s="132">
        <f t="shared" si="618"/>
        <v>0</v>
      </c>
      <c r="DJ288" s="132">
        <f t="shared" si="618"/>
        <v>0</v>
      </c>
      <c r="DK288" s="132">
        <f t="shared" si="618"/>
        <v>0</v>
      </c>
      <c r="DL288" s="132">
        <f t="shared" si="618"/>
        <v>0</v>
      </c>
      <c r="DM288" s="132">
        <f t="shared" si="618"/>
        <v>0</v>
      </c>
      <c r="DN288" s="233">
        <f t="shared" si="618"/>
        <v>0</v>
      </c>
      <c r="DO288" s="232">
        <f t="shared" si="550"/>
        <v>0</v>
      </c>
      <c r="DP288" s="132">
        <f t="shared" si="551"/>
        <v>0</v>
      </c>
      <c r="DQ288" s="132">
        <f t="shared" si="552"/>
        <v>0</v>
      </c>
      <c r="DR288" s="132">
        <f t="shared" si="553"/>
        <v>0</v>
      </c>
      <c r="DS288" s="132">
        <f t="shared" si="554"/>
        <v>0</v>
      </c>
      <c r="DT288" s="132">
        <f t="shared" si="555"/>
        <v>0</v>
      </c>
      <c r="DU288" s="132">
        <f t="shared" si="556"/>
        <v>0</v>
      </c>
      <c r="DV288" s="132">
        <f t="shared" si="557"/>
        <v>0</v>
      </c>
      <c r="DW288" s="132">
        <f t="shared" si="558"/>
        <v>0</v>
      </c>
      <c r="DX288" s="233">
        <f t="shared" si="559"/>
        <v>0</v>
      </c>
      <c r="DY288" s="231" t="b">
        <f t="shared" si="596"/>
        <v>0</v>
      </c>
      <c r="DZ288" s="163"/>
      <c r="EA288" s="226" t="str">
        <f t="shared" si="597"/>
        <v/>
      </c>
      <c r="EB288" s="178" t="str">
        <f t="shared" si="598"/>
        <v/>
      </c>
      <c r="EC288" s="178" t="str">
        <f t="shared" si="599"/>
        <v/>
      </c>
      <c r="ED288" s="178" t="str">
        <f t="shared" si="600"/>
        <v/>
      </c>
      <c r="EE288" s="178" t="str">
        <f t="shared" si="601"/>
        <v/>
      </c>
      <c r="EF288" s="178" t="str">
        <f t="shared" si="602"/>
        <v/>
      </c>
      <c r="EG288" s="178" t="str">
        <f t="shared" si="603"/>
        <v/>
      </c>
      <c r="EH288" s="178" t="str">
        <f t="shared" si="604"/>
        <v/>
      </c>
      <c r="EI288" s="178" t="str">
        <f t="shared" si="605"/>
        <v/>
      </c>
      <c r="EJ288" s="227" t="str">
        <f t="shared" si="606"/>
        <v/>
      </c>
      <c r="EK288" s="230" t="str">
        <f t="shared" si="560"/>
        <v/>
      </c>
      <c r="EL288" s="177" t="str">
        <f t="shared" si="561"/>
        <v/>
      </c>
      <c r="EM288" s="177" t="str">
        <f t="shared" si="562"/>
        <v/>
      </c>
      <c r="EN288" s="177" t="str">
        <f t="shared" si="563"/>
        <v/>
      </c>
      <c r="EO288" s="177" t="str">
        <f t="shared" si="564"/>
        <v/>
      </c>
      <c r="EP288" s="177" t="str">
        <f t="shared" si="565"/>
        <v/>
      </c>
      <c r="EQ288" s="177" t="str">
        <f t="shared" si="566"/>
        <v/>
      </c>
      <c r="ER288" s="177" t="str">
        <f t="shared" si="567"/>
        <v/>
      </c>
      <c r="ES288" s="177" t="str">
        <f t="shared" si="568"/>
        <v/>
      </c>
      <c r="ET288" s="177" t="str">
        <f t="shared" si="569"/>
        <v/>
      </c>
      <c r="EU288" s="229" t="e">
        <f t="shared" si="570"/>
        <v>#VALUE!</v>
      </c>
      <c r="EV288" s="27" t="e">
        <f t="shared" si="571"/>
        <v>#VALUE!</v>
      </c>
      <c r="EW288" s="27" t="e">
        <f t="shared" si="572"/>
        <v>#VALUE!</v>
      </c>
      <c r="EX288" s="28" t="e">
        <f t="shared" si="573"/>
        <v>#VALUE!</v>
      </c>
      <c r="EY288" s="28" t="e">
        <f t="shared" si="574"/>
        <v>#VALUE!</v>
      </c>
      <c r="EZ288" s="28" t="b">
        <f t="shared" si="575"/>
        <v>0</v>
      </c>
      <c r="FA288" s="176" t="str">
        <f t="shared" si="576"/>
        <v/>
      </c>
      <c r="FB288" s="27" t="e" cm="1">
        <f t="array" aca="1" ref="FB288" ca="1">TEXT(RIGHT(10-RIGHT(SUM(INDEX(1*(MID(MID(C288,1,1)*2,ROW(INDIRECT("1:"&amp;LEN(MID(C288,1,1)*2))),1)),,))+MID(C288,2,1)+
SUM(INDEX(1*(MID(MID(C288,3,1)*2,ROW(INDIRECT("1:"&amp;LEN(MID(C288,3,1)*2))),1)),,))+MID(C288,4,1)+
SUM(INDEX(1*(MID(MID(C288,5,1)*2,ROW(INDIRECT("1:"&amp;LEN(MID(C288,5,1)*2))),1)),,))+MID(C288,6,1)+
SUM(INDEX(1*(MID(MID(C288,8,1)*2,ROW(INDIRECT("1:"&amp;LEN(MID(C288,8,1)*2))),1)),,))+MID(C288,9,1)+
SUM(INDEX(1*(MID(MID(C288,10,1)*2,ROW(INDIRECT("1:"&amp;LEN(MID(C288,10,1)*2))),1)),,)),1),1),"0")</f>
        <v>#VALUE!</v>
      </c>
      <c r="FC288" s="27" t="str">
        <f t="shared" si="577"/>
        <v/>
      </c>
      <c r="FD288" s="29" t="b">
        <f t="shared" si="578"/>
        <v>0</v>
      </c>
      <c r="FE288" s="112" t="b">
        <f>IFERROR(MATCH(D288,'Avtal för korttidsarbete'!$G$13:$G$1012,0),TRUE)</f>
        <v>1</v>
      </c>
      <c r="FF288" s="112" t="b">
        <f t="shared" si="607"/>
        <v>0</v>
      </c>
      <c r="FG288" s="113" t="str" cm="1">
        <f t="array" ref="FG288">IF(FE288=TRUE,"x",INDEX('Avtal för korttidsarbete'!$E$13:$E$1012,$FE288))</f>
        <v>x</v>
      </c>
      <c r="FH288" s="113" t="str" cm="1">
        <f t="array" ref="FH288">IF(FE288=TRUE,"x",INDEX('Avtal för korttidsarbete'!$F$13:$F$1012,$FE288))</f>
        <v>x</v>
      </c>
      <c r="FI288" s="112" t="b">
        <f t="shared" si="608"/>
        <v>0</v>
      </c>
      <c r="FJ288" s="135">
        <f t="shared" si="609"/>
        <v>44166</v>
      </c>
      <c r="FK288" s="135">
        <f t="shared" si="610"/>
        <v>44377</v>
      </c>
      <c r="FL288" s="112" t="b">
        <f t="shared" si="611"/>
        <v>0</v>
      </c>
      <c r="FM288" s="113">
        <f t="shared" si="612"/>
        <v>44166</v>
      </c>
      <c r="FN288" s="135">
        <f t="shared" si="613"/>
        <v>44377</v>
      </c>
      <c r="FO288" s="148" t="b">
        <f>IFERROR(INDEX('Avtal för korttidsarbete'!R:R,MATCH(D288,'Avtal för korttidsarbete'!$G:$G,0)),TRUE)</f>
        <v>1</v>
      </c>
      <c r="FP288" s="135" t="str">
        <f>IF(FO288,"-",INDEX('Avtal för korttidsarbete'!$D:$D,MATCH(D288,'Avtal för korttidsarbete'!$G:$G,0)))</f>
        <v>-</v>
      </c>
      <c r="FQ288" s="113" t="b">
        <f>IFERROR(G288&gt;INDEX(Uppsägningar!E:E,MATCH(C288,Uppsägningar!C:C,0)),FALSE)</f>
        <v>0</v>
      </c>
    </row>
    <row r="289" spans="1:173" x14ac:dyDescent="0.25">
      <c r="A289" s="19">
        <v>273</v>
      </c>
      <c r="B289" s="20"/>
      <c r="C289" s="183"/>
      <c r="D289" s="66"/>
      <c r="E289" s="212">
        <f>IFERROR(INDEX(Admin!$C$7:$C$10,MATCH(FP289,TblNivåValTExt,0)),0)</f>
        <v>0</v>
      </c>
      <c r="F289" s="1"/>
      <c r="G289" s="1"/>
      <c r="H289" s="78"/>
      <c r="I289" s="181"/>
      <c r="J289" s="181"/>
      <c r="K289" s="182"/>
      <c r="L289" s="182"/>
      <c r="M289" s="181"/>
      <c r="N289" s="181"/>
      <c r="O289" s="181"/>
      <c r="P289" s="182"/>
      <c r="Q289" s="182"/>
      <c r="R289" s="181"/>
      <c r="S289" s="181"/>
      <c r="T289" s="181"/>
      <c r="U289" s="182"/>
      <c r="V289" s="182"/>
      <c r="W289" s="181"/>
      <c r="X289" s="181"/>
      <c r="Y289" s="181"/>
      <c r="Z289" s="182"/>
      <c r="AA289" s="182"/>
      <c r="AB289" s="181"/>
      <c r="AC289" s="181"/>
      <c r="AD289" s="181"/>
      <c r="AE289" s="182"/>
      <c r="AF289" s="182"/>
      <c r="AG289" s="181"/>
      <c r="AH289" s="181"/>
      <c r="AI289" s="181"/>
      <c r="AJ289" s="182"/>
      <c r="AK289" s="182"/>
      <c r="AL289" s="181"/>
      <c r="AM289" s="181"/>
      <c r="AN289" s="181"/>
      <c r="AO289" s="182"/>
      <c r="AP289" s="182"/>
      <c r="AQ289" s="181"/>
      <c r="AR289" s="181"/>
      <c r="AS289" s="181"/>
      <c r="AT289" s="182"/>
      <c r="AU289" s="182"/>
      <c r="AV289" s="181"/>
      <c r="AW289" s="181"/>
      <c r="AX289" s="181"/>
      <c r="AY289" s="182"/>
      <c r="AZ289" s="182"/>
      <c r="BA289" s="181"/>
      <c r="BB289" s="181"/>
      <c r="BC289" s="181"/>
      <c r="BD289" s="182"/>
      <c r="BE289" s="182"/>
      <c r="BF289" s="181"/>
      <c r="BG289" s="180">
        <f t="shared" si="579"/>
        <v>0</v>
      </c>
      <c r="BH289" s="116" t="str">
        <f t="shared" si="580"/>
        <v/>
      </c>
      <c r="BI289" s="80" t="b">
        <f t="shared" si="528"/>
        <v>0</v>
      </c>
      <c r="BJ289" s="80" t="str">
        <f t="shared" si="529"/>
        <v/>
      </c>
      <c r="BK289" s="80" t="b">
        <f t="shared" si="581"/>
        <v>0</v>
      </c>
      <c r="BL289" s="13" t="str">
        <f t="shared" si="530"/>
        <v/>
      </c>
      <c r="BM289" s="13" t="b">
        <f t="shared" si="582"/>
        <v>0</v>
      </c>
      <c r="BN289" s="35" t="str">
        <f t="shared" si="531"/>
        <v/>
      </c>
      <c r="BO289" s="13" t="b">
        <f t="shared" si="532"/>
        <v>0</v>
      </c>
      <c r="BP289" s="35" t="str">
        <f t="shared" si="533"/>
        <v/>
      </c>
      <c r="BQ289" s="13" t="b">
        <f t="shared" si="534"/>
        <v>0</v>
      </c>
      <c r="BR289" s="35" t="str">
        <f t="shared" si="535"/>
        <v/>
      </c>
      <c r="BS289" s="35" t="b">
        <f t="shared" si="536"/>
        <v>0</v>
      </c>
      <c r="BT289" s="35" t="str">
        <f t="shared" si="537"/>
        <v/>
      </c>
      <c r="BU289" s="35" t="b">
        <f t="shared" si="538"/>
        <v>0</v>
      </c>
      <c r="BV289" s="35" t="str">
        <f t="shared" si="539"/>
        <v/>
      </c>
      <c r="BW289" s="13" t="b">
        <f t="shared" si="614"/>
        <v>0</v>
      </c>
      <c r="BX289" s="35" t="str">
        <f t="shared" si="540"/>
        <v/>
      </c>
      <c r="BY289" s="265" t="b">
        <f t="shared" si="583"/>
        <v>0</v>
      </c>
      <c r="BZ289" s="35" t="str">
        <f t="shared" si="541"/>
        <v/>
      </c>
      <c r="CA289" s="265" t="b">
        <f t="shared" si="584"/>
        <v>0</v>
      </c>
      <c r="CB289" s="35" t="str">
        <f t="shared" si="542"/>
        <v/>
      </c>
      <c r="CC289" s="272" t="b">
        <f t="shared" si="585"/>
        <v>0</v>
      </c>
      <c r="CD289" s="35" t="str">
        <f t="shared" si="543"/>
        <v/>
      </c>
      <c r="CE289" s="13" t="b">
        <f t="shared" si="544"/>
        <v>0</v>
      </c>
      <c r="CF289" s="35" t="str">
        <f t="shared" si="545"/>
        <v/>
      </c>
      <c r="CG289" s="179">
        <f t="shared" si="546"/>
        <v>0</v>
      </c>
      <c r="CH289" s="179">
        <f t="shared" si="547"/>
        <v>0</v>
      </c>
      <c r="CI289" s="218">
        <f t="shared" si="586"/>
        <v>0</v>
      </c>
      <c r="CJ289" s="218">
        <f t="shared" si="587"/>
        <v>0</v>
      </c>
      <c r="CK289" s="218">
        <f t="shared" si="588"/>
        <v>0</v>
      </c>
      <c r="CL289" s="218">
        <f t="shared" si="589"/>
        <v>0</v>
      </c>
      <c r="CM289" s="218">
        <f t="shared" si="590"/>
        <v>0</v>
      </c>
      <c r="CN289" s="218">
        <f t="shared" si="591"/>
        <v>0</v>
      </c>
      <c r="CO289" s="218">
        <f t="shared" si="592"/>
        <v>0</v>
      </c>
      <c r="CP289" s="218">
        <f t="shared" si="593"/>
        <v>0</v>
      </c>
      <c r="CQ289" s="218">
        <f t="shared" si="594"/>
        <v>0</v>
      </c>
      <c r="CR289" s="218">
        <f t="shared" si="595"/>
        <v>0</v>
      </c>
      <c r="CS289" s="14">
        <f t="shared" si="548"/>
        <v>0</v>
      </c>
      <c r="CT289" s="236">
        <f t="shared" si="549"/>
        <v>0</v>
      </c>
      <c r="CU289" s="237">
        <f t="shared" si="617"/>
        <v>0</v>
      </c>
      <c r="CV289" s="16">
        <f t="shared" si="617"/>
        <v>0</v>
      </c>
      <c r="CW289" s="16">
        <f t="shared" si="617"/>
        <v>0</v>
      </c>
      <c r="CX289" s="16">
        <f t="shared" si="617"/>
        <v>0</v>
      </c>
      <c r="CY289" s="16">
        <f t="shared" si="617"/>
        <v>0</v>
      </c>
      <c r="CZ289" s="16">
        <f t="shared" si="617"/>
        <v>0</v>
      </c>
      <c r="DA289" s="16">
        <f t="shared" si="617"/>
        <v>0</v>
      </c>
      <c r="DB289" s="16">
        <f t="shared" si="617"/>
        <v>0</v>
      </c>
      <c r="DC289" s="16">
        <f t="shared" si="617"/>
        <v>0</v>
      </c>
      <c r="DD289" s="238">
        <f t="shared" si="617"/>
        <v>0</v>
      </c>
      <c r="DE289" s="232">
        <f t="shared" si="618"/>
        <v>0</v>
      </c>
      <c r="DF289" s="132">
        <f t="shared" si="618"/>
        <v>0</v>
      </c>
      <c r="DG289" s="132">
        <f t="shared" si="618"/>
        <v>0</v>
      </c>
      <c r="DH289" s="132">
        <f t="shared" si="618"/>
        <v>0</v>
      </c>
      <c r="DI289" s="132">
        <f t="shared" si="618"/>
        <v>0</v>
      </c>
      <c r="DJ289" s="132">
        <f t="shared" si="618"/>
        <v>0</v>
      </c>
      <c r="DK289" s="132">
        <f t="shared" si="618"/>
        <v>0</v>
      </c>
      <c r="DL289" s="132">
        <f t="shared" si="618"/>
        <v>0</v>
      </c>
      <c r="DM289" s="132">
        <f t="shared" si="618"/>
        <v>0</v>
      </c>
      <c r="DN289" s="233">
        <f t="shared" si="618"/>
        <v>0</v>
      </c>
      <c r="DO289" s="232">
        <f t="shared" si="550"/>
        <v>0</v>
      </c>
      <c r="DP289" s="132">
        <f t="shared" si="551"/>
        <v>0</v>
      </c>
      <c r="DQ289" s="132">
        <f t="shared" si="552"/>
        <v>0</v>
      </c>
      <c r="DR289" s="132">
        <f t="shared" si="553"/>
        <v>0</v>
      </c>
      <c r="DS289" s="132">
        <f t="shared" si="554"/>
        <v>0</v>
      </c>
      <c r="DT289" s="132">
        <f t="shared" si="555"/>
        <v>0</v>
      </c>
      <c r="DU289" s="132">
        <f t="shared" si="556"/>
        <v>0</v>
      </c>
      <c r="DV289" s="132">
        <f t="shared" si="557"/>
        <v>0</v>
      </c>
      <c r="DW289" s="132">
        <f t="shared" si="558"/>
        <v>0</v>
      </c>
      <c r="DX289" s="233">
        <f t="shared" si="559"/>
        <v>0</v>
      </c>
      <c r="DY289" s="231" t="b">
        <f t="shared" si="596"/>
        <v>0</v>
      </c>
      <c r="DZ289" s="163"/>
      <c r="EA289" s="226" t="str">
        <f t="shared" si="597"/>
        <v/>
      </c>
      <c r="EB289" s="178" t="str">
        <f t="shared" si="598"/>
        <v/>
      </c>
      <c r="EC289" s="178" t="str">
        <f t="shared" si="599"/>
        <v/>
      </c>
      <c r="ED289" s="178" t="str">
        <f t="shared" si="600"/>
        <v/>
      </c>
      <c r="EE289" s="178" t="str">
        <f t="shared" si="601"/>
        <v/>
      </c>
      <c r="EF289" s="178" t="str">
        <f t="shared" si="602"/>
        <v/>
      </c>
      <c r="EG289" s="178" t="str">
        <f t="shared" si="603"/>
        <v/>
      </c>
      <c r="EH289" s="178" t="str">
        <f t="shared" si="604"/>
        <v/>
      </c>
      <c r="EI289" s="178" t="str">
        <f t="shared" si="605"/>
        <v/>
      </c>
      <c r="EJ289" s="227" t="str">
        <f t="shared" si="606"/>
        <v/>
      </c>
      <c r="EK289" s="230" t="str">
        <f t="shared" si="560"/>
        <v/>
      </c>
      <c r="EL289" s="177" t="str">
        <f t="shared" si="561"/>
        <v/>
      </c>
      <c r="EM289" s="177" t="str">
        <f t="shared" si="562"/>
        <v/>
      </c>
      <c r="EN289" s="177" t="str">
        <f t="shared" si="563"/>
        <v/>
      </c>
      <c r="EO289" s="177" t="str">
        <f t="shared" si="564"/>
        <v/>
      </c>
      <c r="EP289" s="177" t="str">
        <f t="shared" si="565"/>
        <v/>
      </c>
      <c r="EQ289" s="177" t="str">
        <f t="shared" si="566"/>
        <v/>
      </c>
      <c r="ER289" s="177" t="str">
        <f t="shared" si="567"/>
        <v/>
      </c>
      <c r="ES289" s="177" t="str">
        <f t="shared" si="568"/>
        <v/>
      </c>
      <c r="ET289" s="177" t="str">
        <f t="shared" si="569"/>
        <v/>
      </c>
      <c r="EU289" s="229" t="e">
        <f t="shared" si="570"/>
        <v>#VALUE!</v>
      </c>
      <c r="EV289" s="27" t="e">
        <f t="shared" si="571"/>
        <v>#VALUE!</v>
      </c>
      <c r="EW289" s="27" t="e">
        <f t="shared" si="572"/>
        <v>#VALUE!</v>
      </c>
      <c r="EX289" s="28" t="e">
        <f t="shared" si="573"/>
        <v>#VALUE!</v>
      </c>
      <c r="EY289" s="28" t="e">
        <f t="shared" si="574"/>
        <v>#VALUE!</v>
      </c>
      <c r="EZ289" s="28" t="b">
        <f t="shared" si="575"/>
        <v>0</v>
      </c>
      <c r="FA289" s="176" t="str">
        <f t="shared" si="576"/>
        <v/>
      </c>
      <c r="FB289" s="27" t="e" cm="1">
        <f t="array" aca="1" ref="FB289" ca="1">TEXT(RIGHT(10-RIGHT(SUM(INDEX(1*(MID(MID(C289,1,1)*2,ROW(INDIRECT("1:"&amp;LEN(MID(C289,1,1)*2))),1)),,))+MID(C289,2,1)+
SUM(INDEX(1*(MID(MID(C289,3,1)*2,ROW(INDIRECT("1:"&amp;LEN(MID(C289,3,1)*2))),1)),,))+MID(C289,4,1)+
SUM(INDEX(1*(MID(MID(C289,5,1)*2,ROW(INDIRECT("1:"&amp;LEN(MID(C289,5,1)*2))),1)),,))+MID(C289,6,1)+
SUM(INDEX(1*(MID(MID(C289,8,1)*2,ROW(INDIRECT("1:"&amp;LEN(MID(C289,8,1)*2))),1)),,))+MID(C289,9,1)+
SUM(INDEX(1*(MID(MID(C289,10,1)*2,ROW(INDIRECT("1:"&amp;LEN(MID(C289,10,1)*2))),1)),,)),1),1),"0")</f>
        <v>#VALUE!</v>
      </c>
      <c r="FC289" s="27" t="str">
        <f t="shared" si="577"/>
        <v/>
      </c>
      <c r="FD289" s="29" t="b">
        <f t="shared" si="578"/>
        <v>0</v>
      </c>
      <c r="FE289" s="112" t="b">
        <f>IFERROR(MATCH(D289,'Avtal för korttidsarbete'!$G$13:$G$1012,0),TRUE)</f>
        <v>1</v>
      </c>
      <c r="FF289" s="112" t="b">
        <f t="shared" si="607"/>
        <v>0</v>
      </c>
      <c r="FG289" s="113" t="str" cm="1">
        <f t="array" ref="FG289">IF(FE289=TRUE,"x",INDEX('Avtal för korttidsarbete'!$E$13:$E$1012,$FE289))</f>
        <v>x</v>
      </c>
      <c r="FH289" s="113" t="str" cm="1">
        <f t="array" ref="FH289">IF(FE289=TRUE,"x",INDEX('Avtal för korttidsarbete'!$F$13:$F$1012,$FE289))</f>
        <v>x</v>
      </c>
      <c r="FI289" s="112" t="b">
        <f t="shared" si="608"/>
        <v>0</v>
      </c>
      <c r="FJ289" s="135">
        <f t="shared" si="609"/>
        <v>44166</v>
      </c>
      <c r="FK289" s="135">
        <f t="shared" si="610"/>
        <v>44377</v>
      </c>
      <c r="FL289" s="112" t="b">
        <f t="shared" si="611"/>
        <v>0</v>
      </c>
      <c r="FM289" s="113">
        <f t="shared" si="612"/>
        <v>44166</v>
      </c>
      <c r="FN289" s="135">
        <f t="shared" si="613"/>
        <v>44377</v>
      </c>
      <c r="FO289" s="148" t="b">
        <f>IFERROR(INDEX('Avtal för korttidsarbete'!R:R,MATCH(D289,'Avtal för korttidsarbete'!$G:$G,0)),TRUE)</f>
        <v>1</v>
      </c>
      <c r="FP289" s="135" t="str">
        <f>IF(FO289,"-",INDEX('Avtal för korttidsarbete'!$D:$D,MATCH(D289,'Avtal för korttidsarbete'!$G:$G,0)))</f>
        <v>-</v>
      </c>
      <c r="FQ289" s="113" t="b">
        <f>IFERROR(G289&gt;INDEX(Uppsägningar!E:E,MATCH(C289,Uppsägningar!C:C,0)),FALSE)</f>
        <v>0</v>
      </c>
    </row>
    <row r="290" spans="1:173" x14ac:dyDescent="0.25">
      <c r="A290" s="19">
        <v>274</v>
      </c>
      <c r="B290" s="20"/>
      <c r="C290" s="183"/>
      <c r="D290" s="66"/>
      <c r="E290" s="212">
        <f>IFERROR(INDEX(Admin!$C$7:$C$10,MATCH(FP290,TblNivåValTExt,0)),0)</f>
        <v>0</v>
      </c>
      <c r="F290" s="1"/>
      <c r="G290" s="1"/>
      <c r="H290" s="78"/>
      <c r="I290" s="181"/>
      <c r="J290" s="181"/>
      <c r="K290" s="182"/>
      <c r="L290" s="182"/>
      <c r="M290" s="181"/>
      <c r="N290" s="181"/>
      <c r="O290" s="181"/>
      <c r="P290" s="182"/>
      <c r="Q290" s="182"/>
      <c r="R290" s="181"/>
      <c r="S290" s="181"/>
      <c r="T290" s="181"/>
      <c r="U290" s="182"/>
      <c r="V290" s="182"/>
      <c r="W290" s="181"/>
      <c r="X290" s="181"/>
      <c r="Y290" s="181"/>
      <c r="Z290" s="182"/>
      <c r="AA290" s="182"/>
      <c r="AB290" s="181"/>
      <c r="AC290" s="181"/>
      <c r="AD290" s="181"/>
      <c r="AE290" s="182"/>
      <c r="AF290" s="182"/>
      <c r="AG290" s="181"/>
      <c r="AH290" s="181"/>
      <c r="AI290" s="181"/>
      <c r="AJ290" s="182"/>
      <c r="AK290" s="182"/>
      <c r="AL290" s="181"/>
      <c r="AM290" s="181"/>
      <c r="AN290" s="181"/>
      <c r="AO290" s="182"/>
      <c r="AP290" s="182"/>
      <c r="AQ290" s="181"/>
      <c r="AR290" s="181"/>
      <c r="AS290" s="181"/>
      <c r="AT290" s="182"/>
      <c r="AU290" s="182"/>
      <c r="AV290" s="181"/>
      <c r="AW290" s="181"/>
      <c r="AX290" s="181"/>
      <c r="AY290" s="182"/>
      <c r="AZ290" s="182"/>
      <c r="BA290" s="181"/>
      <c r="BB290" s="181"/>
      <c r="BC290" s="181"/>
      <c r="BD290" s="182"/>
      <c r="BE290" s="182"/>
      <c r="BF290" s="181"/>
      <c r="BG290" s="180">
        <f t="shared" si="579"/>
        <v>0</v>
      </c>
      <c r="BH290" s="116" t="str">
        <f t="shared" si="580"/>
        <v/>
      </c>
      <c r="BI290" s="80" t="b">
        <f t="shared" si="528"/>
        <v>0</v>
      </c>
      <c r="BJ290" s="80" t="str">
        <f t="shared" si="529"/>
        <v/>
      </c>
      <c r="BK290" s="80" t="b">
        <f t="shared" si="581"/>
        <v>0</v>
      </c>
      <c r="BL290" s="13" t="str">
        <f t="shared" si="530"/>
        <v/>
      </c>
      <c r="BM290" s="13" t="b">
        <f t="shared" si="582"/>
        <v>0</v>
      </c>
      <c r="BN290" s="35" t="str">
        <f t="shared" si="531"/>
        <v/>
      </c>
      <c r="BO290" s="13" t="b">
        <f t="shared" si="532"/>
        <v>0</v>
      </c>
      <c r="BP290" s="35" t="str">
        <f t="shared" si="533"/>
        <v/>
      </c>
      <c r="BQ290" s="13" t="b">
        <f t="shared" si="534"/>
        <v>0</v>
      </c>
      <c r="BR290" s="35" t="str">
        <f t="shared" si="535"/>
        <v/>
      </c>
      <c r="BS290" s="35" t="b">
        <f t="shared" si="536"/>
        <v>0</v>
      </c>
      <c r="BT290" s="35" t="str">
        <f t="shared" si="537"/>
        <v/>
      </c>
      <c r="BU290" s="35" t="b">
        <f t="shared" si="538"/>
        <v>0</v>
      </c>
      <c r="BV290" s="35" t="str">
        <f t="shared" si="539"/>
        <v/>
      </c>
      <c r="BW290" s="13" t="b">
        <f t="shared" si="614"/>
        <v>0</v>
      </c>
      <c r="BX290" s="35" t="str">
        <f t="shared" si="540"/>
        <v/>
      </c>
      <c r="BY290" s="265" t="b">
        <f t="shared" si="583"/>
        <v>0</v>
      </c>
      <c r="BZ290" s="35" t="str">
        <f t="shared" si="541"/>
        <v/>
      </c>
      <c r="CA290" s="265" t="b">
        <f t="shared" si="584"/>
        <v>0</v>
      </c>
      <c r="CB290" s="35" t="str">
        <f t="shared" si="542"/>
        <v/>
      </c>
      <c r="CC290" s="272" t="b">
        <f t="shared" si="585"/>
        <v>0</v>
      </c>
      <c r="CD290" s="35" t="str">
        <f t="shared" si="543"/>
        <v/>
      </c>
      <c r="CE290" s="13" t="b">
        <f t="shared" si="544"/>
        <v>0</v>
      </c>
      <c r="CF290" s="35" t="str">
        <f t="shared" si="545"/>
        <v/>
      </c>
      <c r="CG290" s="179">
        <f t="shared" si="546"/>
        <v>0</v>
      </c>
      <c r="CH290" s="179">
        <f t="shared" si="547"/>
        <v>0</v>
      </c>
      <c r="CI290" s="218">
        <f t="shared" si="586"/>
        <v>0</v>
      </c>
      <c r="CJ290" s="218">
        <f t="shared" si="587"/>
        <v>0</v>
      </c>
      <c r="CK290" s="218">
        <f t="shared" si="588"/>
        <v>0</v>
      </c>
      <c r="CL290" s="218">
        <f t="shared" si="589"/>
        <v>0</v>
      </c>
      <c r="CM290" s="218">
        <f t="shared" si="590"/>
        <v>0</v>
      </c>
      <c r="CN290" s="218">
        <f t="shared" si="591"/>
        <v>0</v>
      </c>
      <c r="CO290" s="218">
        <f t="shared" si="592"/>
        <v>0</v>
      </c>
      <c r="CP290" s="218">
        <f t="shared" si="593"/>
        <v>0</v>
      </c>
      <c r="CQ290" s="218">
        <f t="shared" si="594"/>
        <v>0</v>
      </c>
      <c r="CR290" s="218">
        <f t="shared" si="595"/>
        <v>0</v>
      </c>
      <c r="CS290" s="14">
        <f t="shared" si="548"/>
        <v>0</v>
      </c>
      <c r="CT290" s="236">
        <f t="shared" si="549"/>
        <v>0</v>
      </c>
      <c r="CU290" s="237">
        <f t="shared" si="617"/>
        <v>0</v>
      </c>
      <c r="CV290" s="16">
        <f t="shared" si="617"/>
        <v>0</v>
      </c>
      <c r="CW290" s="16">
        <f t="shared" si="617"/>
        <v>0</v>
      </c>
      <c r="CX290" s="16">
        <f t="shared" si="617"/>
        <v>0</v>
      </c>
      <c r="CY290" s="16">
        <f t="shared" si="617"/>
        <v>0</v>
      </c>
      <c r="CZ290" s="16">
        <f t="shared" si="617"/>
        <v>0</v>
      </c>
      <c r="DA290" s="16">
        <f t="shared" si="617"/>
        <v>0</v>
      </c>
      <c r="DB290" s="16">
        <f t="shared" si="617"/>
        <v>0</v>
      </c>
      <c r="DC290" s="16">
        <f t="shared" si="617"/>
        <v>0</v>
      </c>
      <c r="DD290" s="238">
        <f t="shared" si="617"/>
        <v>0</v>
      </c>
      <c r="DE290" s="232">
        <f t="shared" si="618"/>
        <v>0</v>
      </c>
      <c r="DF290" s="132">
        <f t="shared" si="618"/>
        <v>0</v>
      </c>
      <c r="DG290" s="132">
        <f t="shared" si="618"/>
        <v>0</v>
      </c>
      <c r="DH290" s="132">
        <f t="shared" si="618"/>
        <v>0</v>
      </c>
      <c r="DI290" s="132">
        <f t="shared" si="618"/>
        <v>0</v>
      </c>
      <c r="DJ290" s="132">
        <f t="shared" si="618"/>
        <v>0</v>
      </c>
      <c r="DK290" s="132">
        <f t="shared" si="618"/>
        <v>0</v>
      </c>
      <c r="DL290" s="132">
        <f t="shared" si="618"/>
        <v>0</v>
      </c>
      <c r="DM290" s="132">
        <f t="shared" si="618"/>
        <v>0</v>
      </c>
      <c r="DN290" s="233">
        <f t="shared" si="618"/>
        <v>0</v>
      </c>
      <c r="DO290" s="232">
        <f t="shared" si="550"/>
        <v>0</v>
      </c>
      <c r="DP290" s="132">
        <f t="shared" si="551"/>
        <v>0</v>
      </c>
      <c r="DQ290" s="132">
        <f t="shared" si="552"/>
        <v>0</v>
      </c>
      <c r="DR290" s="132">
        <f t="shared" si="553"/>
        <v>0</v>
      </c>
      <c r="DS290" s="132">
        <f t="shared" si="554"/>
        <v>0</v>
      </c>
      <c r="DT290" s="132">
        <f t="shared" si="555"/>
        <v>0</v>
      </c>
      <c r="DU290" s="132">
        <f t="shared" si="556"/>
        <v>0</v>
      </c>
      <c r="DV290" s="132">
        <f t="shared" si="557"/>
        <v>0</v>
      </c>
      <c r="DW290" s="132">
        <f t="shared" si="558"/>
        <v>0</v>
      </c>
      <c r="DX290" s="233">
        <f t="shared" si="559"/>
        <v>0</v>
      </c>
      <c r="DY290" s="231" t="b">
        <f t="shared" si="596"/>
        <v>0</v>
      </c>
      <c r="DZ290" s="163"/>
      <c r="EA290" s="226" t="str">
        <f t="shared" si="597"/>
        <v/>
      </c>
      <c r="EB290" s="178" t="str">
        <f t="shared" si="598"/>
        <v/>
      </c>
      <c r="EC290" s="178" t="str">
        <f t="shared" si="599"/>
        <v/>
      </c>
      <c r="ED290" s="178" t="str">
        <f t="shared" si="600"/>
        <v/>
      </c>
      <c r="EE290" s="178" t="str">
        <f t="shared" si="601"/>
        <v/>
      </c>
      <c r="EF290" s="178" t="str">
        <f t="shared" si="602"/>
        <v/>
      </c>
      <c r="EG290" s="178" t="str">
        <f t="shared" si="603"/>
        <v/>
      </c>
      <c r="EH290" s="178" t="str">
        <f t="shared" si="604"/>
        <v/>
      </c>
      <c r="EI290" s="178" t="str">
        <f t="shared" si="605"/>
        <v/>
      </c>
      <c r="EJ290" s="227" t="str">
        <f t="shared" si="606"/>
        <v/>
      </c>
      <c r="EK290" s="230" t="str">
        <f t="shared" si="560"/>
        <v/>
      </c>
      <c r="EL290" s="177" t="str">
        <f t="shared" si="561"/>
        <v/>
      </c>
      <c r="EM290" s="177" t="str">
        <f t="shared" si="562"/>
        <v/>
      </c>
      <c r="EN290" s="177" t="str">
        <f t="shared" si="563"/>
        <v/>
      </c>
      <c r="EO290" s="177" t="str">
        <f t="shared" si="564"/>
        <v/>
      </c>
      <c r="EP290" s="177" t="str">
        <f t="shared" si="565"/>
        <v/>
      </c>
      <c r="EQ290" s="177" t="str">
        <f t="shared" si="566"/>
        <v/>
      </c>
      <c r="ER290" s="177" t="str">
        <f t="shared" si="567"/>
        <v/>
      </c>
      <c r="ES290" s="177" t="str">
        <f t="shared" si="568"/>
        <v/>
      </c>
      <c r="ET290" s="177" t="str">
        <f t="shared" si="569"/>
        <v/>
      </c>
      <c r="EU290" s="229" t="e">
        <f t="shared" si="570"/>
        <v>#VALUE!</v>
      </c>
      <c r="EV290" s="27" t="e">
        <f t="shared" si="571"/>
        <v>#VALUE!</v>
      </c>
      <c r="EW290" s="27" t="e">
        <f t="shared" si="572"/>
        <v>#VALUE!</v>
      </c>
      <c r="EX290" s="28" t="e">
        <f t="shared" si="573"/>
        <v>#VALUE!</v>
      </c>
      <c r="EY290" s="28" t="e">
        <f t="shared" si="574"/>
        <v>#VALUE!</v>
      </c>
      <c r="EZ290" s="28" t="b">
        <f t="shared" si="575"/>
        <v>0</v>
      </c>
      <c r="FA290" s="176" t="str">
        <f t="shared" si="576"/>
        <v/>
      </c>
      <c r="FB290" s="27" t="e" cm="1">
        <f t="array" aca="1" ref="FB290" ca="1">TEXT(RIGHT(10-RIGHT(SUM(INDEX(1*(MID(MID(C290,1,1)*2,ROW(INDIRECT("1:"&amp;LEN(MID(C290,1,1)*2))),1)),,))+MID(C290,2,1)+
SUM(INDEX(1*(MID(MID(C290,3,1)*2,ROW(INDIRECT("1:"&amp;LEN(MID(C290,3,1)*2))),1)),,))+MID(C290,4,1)+
SUM(INDEX(1*(MID(MID(C290,5,1)*2,ROW(INDIRECT("1:"&amp;LEN(MID(C290,5,1)*2))),1)),,))+MID(C290,6,1)+
SUM(INDEX(1*(MID(MID(C290,8,1)*2,ROW(INDIRECT("1:"&amp;LEN(MID(C290,8,1)*2))),1)),,))+MID(C290,9,1)+
SUM(INDEX(1*(MID(MID(C290,10,1)*2,ROW(INDIRECT("1:"&amp;LEN(MID(C290,10,1)*2))),1)),,)),1),1),"0")</f>
        <v>#VALUE!</v>
      </c>
      <c r="FC290" s="27" t="str">
        <f t="shared" si="577"/>
        <v/>
      </c>
      <c r="FD290" s="29" t="b">
        <f t="shared" si="578"/>
        <v>0</v>
      </c>
      <c r="FE290" s="112" t="b">
        <f>IFERROR(MATCH(D290,'Avtal för korttidsarbete'!$G$13:$G$1012,0),TRUE)</f>
        <v>1</v>
      </c>
      <c r="FF290" s="112" t="b">
        <f t="shared" si="607"/>
        <v>0</v>
      </c>
      <c r="FG290" s="113" t="str" cm="1">
        <f t="array" ref="FG290">IF(FE290=TRUE,"x",INDEX('Avtal för korttidsarbete'!$E$13:$E$1012,$FE290))</f>
        <v>x</v>
      </c>
      <c r="FH290" s="113" t="str" cm="1">
        <f t="array" ref="FH290">IF(FE290=TRUE,"x",INDEX('Avtal för korttidsarbete'!$F$13:$F$1012,$FE290))</f>
        <v>x</v>
      </c>
      <c r="FI290" s="112" t="b">
        <f t="shared" si="608"/>
        <v>0</v>
      </c>
      <c r="FJ290" s="135">
        <f t="shared" si="609"/>
        <v>44166</v>
      </c>
      <c r="FK290" s="135">
        <f t="shared" si="610"/>
        <v>44377</v>
      </c>
      <c r="FL290" s="112" t="b">
        <f t="shared" si="611"/>
        <v>0</v>
      </c>
      <c r="FM290" s="113">
        <f t="shared" si="612"/>
        <v>44166</v>
      </c>
      <c r="FN290" s="135">
        <f t="shared" si="613"/>
        <v>44377</v>
      </c>
      <c r="FO290" s="148" t="b">
        <f>IFERROR(INDEX('Avtal för korttidsarbete'!R:R,MATCH(D290,'Avtal för korttidsarbete'!$G:$G,0)),TRUE)</f>
        <v>1</v>
      </c>
      <c r="FP290" s="135" t="str">
        <f>IF(FO290,"-",INDEX('Avtal för korttidsarbete'!$D:$D,MATCH(D290,'Avtal för korttidsarbete'!$G:$G,0)))</f>
        <v>-</v>
      </c>
      <c r="FQ290" s="113" t="b">
        <f>IFERROR(G290&gt;INDEX(Uppsägningar!E:E,MATCH(C290,Uppsägningar!C:C,0)),FALSE)</f>
        <v>0</v>
      </c>
    </row>
    <row r="291" spans="1:173" x14ac:dyDescent="0.25">
      <c r="A291" s="19">
        <v>275</v>
      </c>
      <c r="B291" s="20"/>
      <c r="C291" s="183"/>
      <c r="D291" s="66"/>
      <c r="E291" s="212">
        <f>IFERROR(INDEX(Admin!$C$7:$C$10,MATCH(FP291,TblNivåValTExt,0)),0)</f>
        <v>0</v>
      </c>
      <c r="F291" s="1"/>
      <c r="G291" s="1"/>
      <c r="H291" s="78"/>
      <c r="I291" s="181"/>
      <c r="J291" s="181"/>
      <c r="K291" s="182"/>
      <c r="L291" s="182"/>
      <c r="M291" s="181"/>
      <c r="N291" s="181"/>
      <c r="O291" s="181"/>
      <c r="P291" s="182"/>
      <c r="Q291" s="182"/>
      <c r="R291" s="181"/>
      <c r="S291" s="181"/>
      <c r="T291" s="181"/>
      <c r="U291" s="182"/>
      <c r="V291" s="182"/>
      <c r="W291" s="181"/>
      <c r="X291" s="181"/>
      <c r="Y291" s="181"/>
      <c r="Z291" s="182"/>
      <c r="AA291" s="182"/>
      <c r="AB291" s="181"/>
      <c r="AC291" s="181"/>
      <c r="AD291" s="181"/>
      <c r="AE291" s="182"/>
      <c r="AF291" s="182"/>
      <c r="AG291" s="181"/>
      <c r="AH291" s="181"/>
      <c r="AI291" s="181"/>
      <c r="AJ291" s="182"/>
      <c r="AK291" s="182"/>
      <c r="AL291" s="181"/>
      <c r="AM291" s="181"/>
      <c r="AN291" s="181"/>
      <c r="AO291" s="182"/>
      <c r="AP291" s="182"/>
      <c r="AQ291" s="181"/>
      <c r="AR291" s="181"/>
      <c r="AS291" s="181"/>
      <c r="AT291" s="182"/>
      <c r="AU291" s="182"/>
      <c r="AV291" s="181"/>
      <c r="AW291" s="181"/>
      <c r="AX291" s="181"/>
      <c r="AY291" s="182"/>
      <c r="AZ291" s="182"/>
      <c r="BA291" s="181"/>
      <c r="BB291" s="181"/>
      <c r="BC291" s="181"/>
      <c r="BD291" s="182"/>
      <c r="BE291" s="182"/>
      <c r="BF291" s="181"/>
      <c r="BG291" s="180">
        <f t="shared" si="579"/>
        <v>0</v>
      </c>
      <c r="BH291" s="116" t="str">
        <f t="shared" si="580"/>
        <v/>
      </c>
      <c r="BI291" s="80" t="b">
        <f t="shared" si="528"/>
        <v>0</v>
      </c>
      <c r="BJ291" s="80" t="str">
        <f t="shared" si="529"/>
        <v/>
      </c>
      <c r="BK291" s="80" t="b">
        <f t="shared" si="581"/>
        <v>0</v>
      </c>
      <c r="BL291" s="13" t="str">
        <f t="shared" si="530"/>
        <v/>
      </c>
      <c r="BM291" s="13" t="b">
        <f t="shared" si="582"/>
        <v>0</v>
      </c>
      <c r="BN291" s="35" t="str">
        <f t="shared" si="531"/>
        <v/>
      </c>
      <c r="BO291" s="13" t="b">
        <f t="shared" si="532"/>
        <v>0</v>
      </c>
      <c r="BP291" s="35" t="str">
        <f t="shared" si="533"/>
        <v/>
      </c>
      <c r="BQ291" s="13" t="b">
        <f t="shared" si="534"/>
        <v>0</v>
      </c>
      <c r="BR291" s="35" t="str">
        <f t="shared" si="535"/>
        <v/>
      </c>
      <c r="BS291" s="35" t="b">
        <f t="shared" si="536"/>
        <v>0</v>
      </c>
      <c r="BT291" s="35" t="str">
        <f t="shared" si="537"/>
        <v/>
      </c>
      <c r="BU291" s="35" t="b">
        <f t="shared" si="538"/>
        <v>0</v>
      </c>
      <c r="BV291" s="35" t="str">
        <f t="shared" si="539"/>
        <v/>
      </c>
      <c r="BW291" s="13" t="b">
        <f t="shared" si="614"/>
        <v>0</v>
      </c>
      <c r="BX291" s="35" t="str">
        <f t="shared" si="540"/>
        <v/>
      </c>
      <c r="BY291" s="265" t="b">
        <f t="shared" si="583"/>
        <v>0</v>
      </c>
      <c r="BZ291" s="35" t="str">
        <f t="shared" si="541"/>
        <v/>
      </c>
      <c r="CA291" s="265" t="b">
        <f t="shared" si="584"/>
        <v>0</v>
      </c>
      <c r="CB291" s="35" t="str">
        <f t="shared" si="542"/>
        <v/>
      </c>
      <c r="CC291" s="272" t="b">
        <f t="shared" si="585"/>
        <v>0</v>
      </c>
      <c r="CD291" s="35" t="str">
        <f t="shared" si="543"/>
        <v/>
      </c>
      <c r="CE291" s="13" t="b">
        <f t="shared" si="544"/>
        <v>0</v>
      </c>
      <c r="CF291" s="35" t="str">
        <f t="shared" si="545"/>
        <v/>
      </c>
      <c r="CG291" s="179">
        <f t="shared" si="546"/>
        <v>0</v>
      </c>
      <c r="CH291" s="179">
        <f t="shared" si="547"/>
        <v>0</v>
      </c>
      <c r="CI291" s="218">
        <f t="shared" si="586"/>
        <v>0</v>
      </c>
      <c r="CJ291" s="218">
        <f t="shared" si="587"/>
        <v>0</v>
      </c>
      <c r="CK291" s="218">
        <f t="shared" si="588"/>
        <v>0</v>
      </c>
      <c r="CL291" s="218">
        <f t="shared" si="589"/>
        <v>0</v>
      </c>
      <c r="CM291" s="218">
        <f t="shared" si="590"/>
        <v>0</v>
      </c>
      <c r="CN291" s="218">
        <f t="shared" si="591"/>
        <v>0</v>
      </c>
      <c r="CO291" s="218">
        <f t="shared" si="592"/>
        <v>0</v>
      </c>
      <c r="CP291" s="218">
        <f t="shared" si="593"/>
        <v>0</v>
      </c>
      <c r="CQ291" s="218">
        <f t="shared" si="594"/>
        <v>0</v>
      </c>
      <c r="CR291" s="218">
        <f t="shared" si="595"/>
        <v>0</v>
      </c>
      <c r="CS291" s="14">
        <f t="shared" si="548"/>
        <v>0</v>
      </c>
      <c r="CT291" s="236">
        <f t="shared" si="549"/>
        <v>0</v>
      </c>
      <c r="CU291" s="237">
        <f t="shared" si="617"/>
        <v>0</v>
      </c>
      <c r="CV291" s="16">
        <f t="shared" si="617"/>
        <v>0</v>
      </c>
      <c r="CW291" s="16">
        <f t="shared" si="617"/>
        <v>0</v>
      </c>
      <c r="CX291" s="16">
        <f t="shared" si="617"/>
        <v>0</v>
      </c>
      <c r="CY291" s="16">
        <f t="shared" si="617"/>
        <v>0</v>
      </c>
      <c r="CZ291" s="16">
        <f t="shared" si="617"/>
        <v>0</v>
      </c>
      <c r="DA291" s="16">
        <f t="shared" si="617"/>
        <v>0</v>
      </c>
      <c r="DB291" s="16">
        <f t="shared" si="617"/>
        <v>0</v>
      </c>
      <c r="DC291" s="16">
        <f t="shared" si="617"/>
        <v>0</v>
      </c>
      <c r="DD291" s="238">
        <f t="shared" si="617"/>
        <v>0</v>
      </c>
      <c r="DE291" s="232">
        <f t="shared" si="618"/>
        <v>0</v>
      </c>
      <c r="DF291" s="132">
        <f t="shared" si="618"/>
        <v>0</v>
      </c>
      <c r="DG291" s="132">
        <f t="shared" si="618"/>
        <v>0</v>
      </c>
      <c r="DH291" s="132">
        <f t="shared" si="618"/>
        <v>0</v>
      </c>
      <c r="DI291" s="132">
        <f t="shared" si="618"/>
        <v>0</v>
      </c>
      <c r="DJ291" s="132">
        <f t="shared" si="618"/>
        <v>0</v>
      </c>
      <c r="DK291" s="132">
        <f t="shared" si="618"/>
        <v>0</v>
      </c>
      <c r="DL291" s="132">
        <f t="shared" si="618"/>
        <v>0</v>
      </c>
      <c r="DM291" s="132">
        <f t="shared" si="618"/>
        <v>0</v>
      </c>
      <c r="DN291" s="233">
        <f t="shared" si="618"/>
        <v>0</v>
      </c>
      <c r="DO291" s="232">
        <f t="shared" si="550"/>
        <v>0</v>
      </c>
      <c r="DP291" s="132">
        <f t="shared" si="551"/>
        <v>0</v>
      </c>
      <c r="DQ291" s="132">
        <f t="shared" si="552"/>
        <v>0</v>
      </c>
      <c r="DR291" s="132">
        <f t="shared" si="553"/>
        <v>0</v>
      </c>
      <c r="DS291" s="132">
        <f t="shared" si="554"/>
        <v>0</v>
      </c>
      <c r="DT291" s="132">
        <f t="shared" si="555"/>
        <v>0</v>
      </c>
      <c r="DU291" s="132">
        <f t="shared" si="556"/>
        <v>0</v>
      </c>
      <c r="DV291" s="132">
        <f t="shared" si="557"/>
        <v>0</v>
      </c>
      <c r="DW291" s="132">
        <f t="shared" si="558"/>
        <v>0</v>
      </c>
      <c r="DX291" s="233">
        <f t="shared" si="559"/>
        <v>0</v>
      </c>
      <c r="DY291" s="231" t="b">
        <f t="shared" si="596"/>
        <v>0</v>
      </c>
      <c r="DZ291" s="163"/>
      <c r="EA291" s="226" t="str">
        <f t="shared" si="597"/>
        <v/>
      </c>
      <c r="EB291" s="178" t="str">
        <f t="shared" si="598"/>
        <v/>
      </c>
      <c r="EC291" s="178" t="str">
        <f t="shared" si="599"/>
        <v/>
      </c>
      <c r="ED291" s="178" t="str">
        <f t="shared" si="600"/>
        <v/>
      </c>
      <c r="EE291" s="178" t="str">
        <f t="shared" si="601"/>
        <v/>
      </c>
      <c r="EF291" s="178" t="str">
        <f t="shared" si="602"/>
        <v/>
      </c>
      <c r="EG291" s="178" t="str">
        <f t="shared" si="603"/>
        <v/>
      </c>
      <c r="EH291" s="178" t="str">
        <f t="shared" si="604"/>
        <v/>
      </c>
      <c r="EI291" s="178" t="str">
        <f t="shared" si="605"/>
        <v/>
      </c>
      <c r="EJ291" s="227" t="str">
        <f t="shared" si="606"/>
        <v/>
      </c>
      <c r="EK291" s="230" t="str">
        <f t="shared" si="560"/>
        <v/>
      </c>
      <c r="EL291" s="177" t="str">
        <f t="shared" si="561"/>
        <v/>
      </c>
      <c r="EM291" s="177" t="str">
        <f t="shared" si="562"/>
        <v/>
      </c>
      <c r="EN291" s="177" t="str">
        <f t="shared" si="563"/>
        <v/>
      </c>
      <c r="EO291" s="177" t="str">
        <f t="shared" si="564"/>
        <v/>
      </c>
      <c r="EP291" s="177" t="str">
        <f t="shared" si="565"/>
        <v/>
      </c>
      <c r="EQ291" s="177" t="str">
        <f t="shared" si="566"/>
        <v/>
      </c>
      <c r="ER291" s="177" t="str">
        <f t="shared" si="567"/>
        <v/>
      </c>
      <c r="ES291" s="177" t="str">
        <f t="shared" si="568"/>
        <v/>
      </c>
      <c r="ET291" s="177" t="str">
        <f t="shared" si="569"/>
        <v/>
      </c>
      <c r="EU291" s="229" t="e">
        <f t="shared" si="570"/>
        <v>#VALUE!</v>
      </c>
      <c r="EV291" s="27" t="e">
        <f t="shared" si="571"/>
        <v>#VALUE!</v>
      </c>
      <c r="EW291" s="27" t="e">
        <f t="shared" si="572"/>
        <v>#VALUE!</v>
      </c>
      <c r="EX291" s="28" t="e">
        <f t="shared" si="573"/>
        <v>#VALUE!</v>
      </c>
      <c r="EY291" s="28" t="e">
        <f t="shared" si="574"/>
        <v>#VALUE!</v>
      </c>
      <c r="EZ291" s="28" t="b">
        <f t="shared" si="575"/>
        <v>0</v>
      </c>
      <c r="FA291" s="176" t="str">
        <f t="shared" si="576"/>
        <v/>
      </c>
      <c r="FB291" s="27" t="e" cm="1">
        <f t="array" aca="1" ref="FB291" ca="1">TEXT(RIGHT(10-RIGHT(SUM(INDEX(1*(MID(MID(C291,1,1)*2,ROW(INDIRECT("1:"&amp;LEN(MID(C291,1,1)*2))),1)),,))+MID(C291,2,1)+
SUM(INDEX(1*(MID(MID(C291,3,1)*2,ROW(INDIRECT("1:"&amp;LEN(MID(C291,3,1)*2))),1)),,))+MID(C291,4,1)+
SUM(INDEX(1*(MID(MID(C291,5,1)*2,ROW(INDIRECT("1:"&amp;LEN(MID(C291,5,1)*2))),1)),,))+MID(C291,6,1)+
SUM(INDEX(1*(MID(MID(C291,8,1)*2,ROW(INDIRECT("1:"&amp;LEN(MID(C291,8,1)*2))),1)),,))+MID(C291,9,1)+
SUM(INDEX(1*(MID(MID(C291,10,1)*2,ROW(INDIRECT("1:"&amp;LEN(MID(C291,10,1)*2))),1)),,)),1),1),"0")</f>
        <v>#VALUE!</v>
      </c>
      <c r="FC291" s="27" t="str">
        <f t="shared" si="577"/>
        <v/>
      </c>
      <c r="FD291" s="29" t="b">
        <f t="shared" si="578"/>
        <v>0</v>
      </c>
      <c r="FE291" s="112" t="b">
        <f>IFERROR(MATCH(D291,'Avtal för korttidsarbete'!$G$13:$G$1012,0),TRUE)</f>
        <v>1</v>
      </c>
      <c r="FF291" s="112" t="b">
        <f t="shared" si="607"/>
        <v>0</v>
      </c>
      <c r="FG291" s="113" t="str" cm="1">
        <f t="array" ref="FG291">IF(FE291=TRUE,"x",INDEX('Avtal för korttidsarbete'!$E$13:$E$1012,$FE291))</f>
        <v>x</v>
      </c>
      <c r="FH291" s="113" t="str" cm="1">
        <f t="array" ref="FH291">IF(FE291=TRUE,"x",INDEX('Avtal för korttidsarbete'!$F$13:$F$1012,$FE291))</f>
        <v>x</v>
      </c>
      <c r="FI291" s="112" t="b">
        <f t="shared" si="608"/>
        <v>0</v>
      </c>
      <c r="FJ291" s="135">
        <f t="shared" si="609"/>
        <v>44166</v>
      </c>
      <c r="FK291" s="135">
        <f t="shared" si="610"/>
        <v>44377</v>
      </c>
      <c r="FL291" s="112" t="b">
        <f t="shared" si="611"/>
        <v>0</v>
      </c>
      <c r="FM291" s="113">
        <f t="shared" si="612"/>
        <v>44166</v>
      </c>
      <c r="FN291" s="135">
        <f t="shared" si="613"/>
        <v>44377</v>
      </c>
      <c r="FO291" s="148" t="b">
        <f>IFERROR(INDEX('Avtal för korttidsarbete'!R:R,MATCH(D291,'Avtal för korttidsarbete'!$G:$G,0)),TRUE)</f>
        <v>1</v>
      </c>
      <c r="FP291" s="135" t="str">
        <f>IF(FO291,"-",INDEX('Avtal för korttidsarbete'!$D:$D,MATCH(D291,'Avtal för korttidsarbete'!$G:$G,0)))</f>
        <v>-</v>
      </c>
      <c r="FQ291" s="113" t="b">
        <f>IFERROR(G291&gt;INDEX(Uppsägningar!E:E,MATCH(C291,Uppsägningar!C:C,0)),FALSE)</f>
        <v>0</v>
      </c>
    </row>
    <row r="292" spans="1:173" x14ac:dyDescent="0.25">
      <c r="A292" s="19">
        <v>276</v>
      </c>
      <c r="B292" s="20"/>
      <c r="C292" s="183"/>
      <c r="D292" s="66"/>
      <c r="E292" s="212">
        <f>IFERROR(INDEX(Admin!$C$7:$C$10,MATCH(FP292,TblNivåValTExt,0)),0)</f>
        <v>0</v>
      </c>
      <c r="F292" s="1"/>
      <c r="G292" s="1"/>
      <c r="H292" s="78"/>
      <c r="I292" s="181"/>
      <c r="J292" s="181"/>
      <c r="K292" s="182"/>
      <c r="L292" s="182"/>
      <c r="M292" s="181"/>
      <c r="N292" s="181"/>
      <c r="O292" s="181"/>
      <c r="P292" s="182"/>
      <c r="Q292" s="182"/>
      <c r="R292" s="181"/>
      <c r="S292" s="181"/>
      <c r="T292" s="181"/>
      <c r="U292" s="182"/>
      <c r="V292" s="182"/>
      <c r="W292" s="181"/>
      <c r="X292" s="181"/>
      <c r="Y292" s="181"/>
      <c r="Z292" s="182"/>
      <c r="AA292" s="182"/>
      <c r="AB292" s="181"/>
      <c r="AC292" s="181"/>
      <c r="AD292" s="181"/>
      <c r="AE292" s="182"/>
      <c r="AF292" s="182"/>
      <c r="AG292" s="181"/>
      <c r="AH292" s="181"/>
      <c r="AI292" s="181"/>
      <c r="AJ292" s="182"/>
      <c r="AK292" s="182"/>
      <c r="AL292" s="181"/>
      <c r="AM292" s="181"/>
      <c r="AN292" s="181"/>
      <c r="AO292" s="182"/>
      <c r="AP292" s="182"/>
      <c r="AQ292" s="181"/>
      <c r="AR292" s="181"/>
      <c r="AS292" s="181"/>
      <c r="AT292" s="182"/>
      <c r="AU292" s="182"/>
      <c r="AV292" s="181"/>
      <c r="AW292" s="181"/>
      <c r="AX292" s="181"/>
      <c r="AY292" s="182"/>
      <c r="AZ292" s="182"/>
      <c r="BA292" s="181"/>
      <c r="BB292" s="181"/>
      <c r="BC292" s="181"/>
      <c r="BD292" s="182"/>
      <c r="BE292" s="182"/>
      <c r="BF292" s="181"/>
      <c r="BG292" s="180">
        <f t="shared" si="579"/>
        <v>0</v>
      </c>
      <c r="BH292" s="116" t="str">
        <f t="shared" si="580"/>
        <v/>
      </c>
      <c r="BI292" s="80" t="b">
        <f t="shared" si="528"/>
        <v>0</v>
      </c>
      <c r="BJ292" s="80" t="str">
        <f t="shared" si="529"/>
        <v/>
      </c>
      <c r="BK292" s="80" t="b">
        <f t="shared" si="581"/>
        <v>0</v>
      </c>
      <c r="BL292" s="13" t="str">
        <f t="shared" si="530"/>
        <v/>
      </c>
      <c r="BM292" s="13" t="b">
        <f t="shared" si="582"/>
        <v>0</v>
      </c>
      <c r="BN292" s="35" t="str">
        <f t="shared" si="531"/>
        <v/>
      </c>
      <c r="BO292" s="13" t="b">
        <f t="shared" si="532"/>
        <v>0</v>
      </c>
      <c r="BP292" s="35" t="str">
        <f t="shared" si="533"/>
        <v/>
      </c>
      <c r="BQ292" s="13" t="b">
        <f t="shared" si="534"/>
        <v>0</v>
      </c>
      <c r="BR292" s="35" t="str">
        <f t="shared" si="535"/>
        <v/>
      </c>
      <c r="BS292" s="35" t="b">
        <f t="shared" si="536"/>
        <v>0</v>
      </c>
      <c r="BT292" s="35" t="str">
        <f t="shared" si="537"/>
        <v/>
      </c>
      <c r="BU292" s="35" t="b">
        <f t="shared" si="538"/>
        <v>0</v>
      </c>
      <c r="BV292" s="35" t="str">
        <f t="shared" si="539"/>
        <v/>
      </c>
      <c r="BW292" s="13" t="b">
        <f t="shared" si="614"/>
        <v>0</v>
      </c>
      <c r="BX292" s="35" t="str">
        <f t="shared" si="540"/>
        <v/>
      </c>
      <c r="BY292" s="265" t="b">
        <f t="shared" si="583"/>
        <v>0</v>
      </c>
      <c r="BZ292" s="35" t="str">
        <f t="shared" si="541"/>
        <v/>
      </c>
      <c r="CA292" s="265" t="b">
        <f t="shared" si="584"/>
        <v>0</v>
      </c>
      <c r="CB292" s="35" t="str">
        <f t="shared" si="542"/>
        <v/>
      </c>
      <c r="CC292" s="272" t="b">
        <f t="shared" si="585"/>
        <v>0</v>
      </c>
      <c r="CD292" s="35" t="str">
        <f t="shared" si="543"/>
        <v/>
      </c>
      <c r="CE292" s="13" t="b">
        <f t="shared" si="544"/>
        <v>0</v>
      </c>
      <c r="CF292" s="35" t="str">
        <f t="shared" si="545"/>
        <v/>
      </c>
      <c r="CG292" s="179">
        <f t="shared" si="546"/>
        <v>0</v>
      </c>
      <c r="CH292" s="179">
        <f t="shared" si="547"/>
        <v>0</v>
      </c>
      <c r="CI292" s="218">
        <f t="shared" si="586"/>
        <v>0</v>
      </c>
      <c r="CJ292" s="218">
        <f t="shared" si="587"/>
        <v>0</v>
      </c>
      <c r="CK292" s="218">
        <f t="shared" si="588"/>
        <v>0</v>
      </c>
      <c r="CL292" s="218">
        <f t="shared" si="589"/>
        <v>0</v>
      </c>
      <c r="CM292" s="218">
        <f t="shared" si="590"/>
        <v>0</v>
      </c>
      <c r="CN292" s="218">
        <f t="shared" si="591"/>
        <v>0</v>
      </c>
      <c r="CO292" s="218">
        <f t="shared" si="592"/>
        <v>0</v>
      </c>
      <c r="CP292" s="218">
        <f t="shared" si="593"/>
        <v>0</v>
      </c>
      <c r="CQ292" s="218">
        <f t="shared" si="594"/>
        <v>0</v>
      </c>
      <c r="CR292" s="218">
        <f t="shared" si="595"/>
        <v>0</v>
      </c>
      <c r="CS292" s="14">
        <f t="shared" si="548"/>
        <v>0</v>
      </c>
      <c r="CT292" s="236">
        <f t="shared" si="549"/>
        <v>0</v>
      </c>
      <c r="CU292" s="237">
        <f t="shared" si="617"/>
        <v>0</v>
      </c>
      <c r="CV292" s="16">
        <f t="shared" si="617"/>
        <v>0</v>
      </c>
      <c r="CW292" s="16">
        <f t="shared" si="617"/>
        <v>0</v>
      </c>
      <c r="CX292" s="16">
        <f t="shared" si="617"/>
        <v>0</v>
      </c>
      <c r="CY292" s="16">
        <f t="shared" si="617"/>
        <v>0</v>
      </c>
      <c r="CZ292" s="16">
        <f t="shared" si="617"/>
        <v>0</v>
      </c>
      <c r="DA292" s="16">
        <f t="shared" si="617"/>
        <v>0</v>
      </c>
      <c r="DB292" s="16">
        <f t="shared" si="617"/>
        <v>0</v>
      </c>
      <c r="DC292" s="16">
        <f t="shared" si="617"/>
        <v>0</v>
      </c>
      <c r="DD292" s="238">
        <f t="shared" si="617"/>
        <v>0</v>
      </c>
      <c r="DE292" s="232">
        <f t="shared" si="618"/>
        <v>0</v>
      </c>
      <c r="DF292" s="132">
        <f t="shared" si="618"/>
        <v>0</v>
      </c>
      <c r="DG292" s="132">
        <f t="shared" si="618"/>
        <v>0</v>
      </c>
      <c r="DH292" s="132">
        <f t="shared" si="618"/>
        <v>0</v>
      </c>
      <c r="DI292" s="132">
        <f t="shared" si="618"/>
        <v>0</v>
      </c>
      <c r="DJ292" s="132">
        <f t="shared" si="618"/>
        <v>0</v>
      </c>
      <c r="DK292" s="132">
        <f t="shared" si="618"/>
        <v>0</v>
      </c>
      <c r="DL292" s="132">
        <f t="shared" si="618"/>
        <v>0</v>
      </c>
      <c r="DM292" s="132">
        <f t="shared" si="618"/>
        <v>0</v>
      </c>
      <c r="DN292" s="233">
        <f t="shared" si="618"/>
        <v>0</v>
      </c>
      <c r="DO292" s="232">
        <f t="shared" si="550"/>
        <v>0</v>
      </c>
      <c r="DP292" s="132">
        <f t="shared" si="551"/>
        <v>0</v>
      </c>
      <c r="DQ292" s="132">
        <f t="shared" si="552"/>
        <v>0</v>
      </c>
      <c r="DR292" s="132">
        <f t="shared" si="553"/>
        <v>0</v>
      </c>
      <c r="DS292" s="132">
        <f t="shared" si="554"/>
        <v>0</v>
      </c>
      <c r="DT292" s="132">
        <f t="shared" si="555"/>
        <v>0</v>
      </c>
      <c r="DU292" s="132">
        <f t="shared" si="556"/>
        <v>0</v>
      </c>
      <c r="DV292" s="132">
        <f t="shared" si="557"/>
        <v>0</v>
      </c>
      <c r="DW292" s="132">
        <f t="shared" si="558"/>
        <v>0</v>
      </c>
      <c r="DX292" s="233">
        <f t="shared" si="559"/>
        <v>0</v>
      </c>
      <c r="DY292" s="231" t="b">
        <f t="shared" si="596"/>
        <v>0</v>
      </c>
      <c r="DZ292" s="163"/>
      <c r="EA292" s="226" t="str">
        <f t="shared" si="597"/>
        <v/>
      </c>
      <c r="EB292" s="178" t="str">
        <f t="shared" si="598"/>
        <v/>
      </c>
      <c r="EC292" s="178" t="str">
        <f t="shared" si="599"/>
        <v/>
      </c>
      <c r="ED292" s="178" t="str">
        <f t="shared" si="600"/>
        <v/>
      </c>
      <c r="EE292" s="178" t="str">
        <f t="shared" si="601"/>
        <v/>
      </c>
      <c r="EF292" s="178" t="str">
        <f t="shared" si="602"/>
        <v/>
      </c>
      <c r="EG292" s="178" t="str">
        <f t="shared" si="603"/>
        <v/>
      </c>
      <c r="EH292" s="178" t="str">
        <f t="shared" si="604"/>
        <v/>
      </c>
      <c r="EI292" s="178" t="str">
        <f t="shared" si="605"/>
        <v/>
      </c>
      <c r="EJ292" s="227" t="str">
        <f t="shared" si="606"/>
        <v/>
      </c>
      <c r="EK292" s="230" t="str">
        <f t="shared" si="560"/>
        <v/>
      </c>
      <c r="EL292" s="177" t="str">
        <f t="shared" si="561"/>
        <v/>
      </c>
      <c r="EM292" s="177" t="str">
        <f t="shared" si="562"/>
        <v/>
      </c>
      <c r="EN292" s="177" t="str">
        <f t="shared" si="563"/>
        <v/>
      </c>
      <c r="EO292" s="177" t="str">
        <f t="shared" si="564"/>
        <v/>
      </c>
      <c r="EP292" s="177" t="str">
        <f t="shared" si="565"/>
        <v/>
      </c>
      <c r="EQ292" s="177" t="str">
        <f t="shared" si="566"/>
        <v/>
      </c>
      <c r="ER292" s="177" t="str">
        <f t="shared" si="567"/>
        <v/>
      </c>
      <c r="ES292" s="177" t="str">
        <f t="shared" si="568"/>
        <v/>
      </c>
      <c r="ET292" s="177" t="str">
        <f t="shared" si="569"/>
        <v/>
      </c>
      <c r="EU292" s="229" t="e">
        <f t="shared" si="570"/>
        <v>#VALUE!</v>
      </c>
      <c r="EV292" s="27" t="e">
        <f t="shared" si="571"/>
        <v>#VALUE!</v>
      </c>
      <c r="EW292" s="27" t="e">
        <f t="shared" si="572"/>
        <v>#VALUE!</v>
      </c>
      <c r="EX292" s="28" t="e">
        <f t="shared" si="573"/>
        <v>#VALUE!</v>
      </c>
      <c r="EY292" s="28" t="e">
        <f t="shared" si="574"/>
        <v>#VALUE!</v>
      </c>
      <c r="EZ292" s="28" t="b">
        <f t="shared" si="575"/>
        <v>0</v>
      </c>
      <c r="FA292" s="176" t="str">
        <f t="shared" si="576"/>
        <v/>
      </c>
      <c r="FB292" s="27" t="e" cm="1">
        <f t="array" aca="1" ref="FB292" ca="1">TEXT(RIGHT(10-RIGHT(SUM(INDEX(1*(MID(MID(C292,1,1)*2,ROW(INDIRECT("1:"&amp;LEN(MID(C292,1,1)*2))),1)),,))+MID(C292,2,1)+
SUM(INDEX(1*(MID(MID(C292,3,1)*2,ROW(INDIRECT("1:"&amp;LEN(MID(C292,3,1)*2))),1)),,))+MID(C292,4,1)+
SUM(INDEX(1*(MID(MID(C292,5,1)*2,ROW(INDIRECT("1:"&amp;LEN(MID(C292,5,1)*2))),1)),,))+MID(C292,6,1)+
SUM(INDEX(1*(MID(MID(C292,8,1)*2,ROW(INDIRECT("1:"&amp;LEN(MID(C292,8,1)*2))),1)),,))+MID(C292,9,1)+
SUM(INDEX(1*(MID(MID(C292,10,1)*2,ROW(INDIRECT("1:"&amp;LEN(MID(C292,10,1)*2))),1)),,)),1),1),"0")</f>
        <v>#VALUE!</v>
      </c>
      <c r="FC292" s="27" t="str">
        <f t="shared" si="577"/>
        <v/>
      </c>
      <c r="FD292" s="29" t="b">
        <f t="shared" si="578"/>
        <v>0</v>
      </c>
      <c r="FE292" s="112" t="b">
        <f>IFERROR(MATCH(D292,'Avtal för korttidsarbete'!$G$13:$G$1012,0),TRUE)</f>
        <v>1</v>
      </c>
      <c r="FF292" s="112" t="b">
        <f t="shared" si="607"/>
        <v>0</v>
      </c>
      <c r="FG292" s="113" t="str" cm="1">
        <f t="array" ref="FG292">IF(FE292=TRUE,"x",INDEX('Avtal för korttidsarbete'!$E$13:$E$1012,$FE292))</f>
        <v>x</v>
      </c>
      <c r="FH292" s="113" t="str" cm="1">
        <f t="array" ref="FH292">IF(FE292=TRUE,"x",INDEX('Avtal för korttidsarbete'!$F$13:$F$1012,$FE292))</f>
        <v>x</v>
      </c>
      <c r="FI292" s="112" t="b">
        <f t="shared" si="608"/>
        <v>0</v>
      </c>
      <c r="FJ292" s="135">
        <f t="shared" si="609"/>
        <v>44166</v>
      </c>
      <c r="FK292" s="135">
        <f t="shared" si="610"/>
        <v>44377</v>
      </c>
      <c r="FL292" s="112" t="b">
        <f t="shared" si="611"/>
        <v>0</v>
      </c>
      <c r="FM292" s="113">
        <f t="shared" si="612"/>
        <v>44166</v>
      </c>
      <c r="FN292" s="135">
        <f t="shared" si="613"/>
        <v>44377</v>
      </c>
      <c r="FO292" s="148" t="b">
        <f>IFERROR(INDEX('Avtal för korttidsarbete'!R:R,MATCH(D292,'Avtal för korttidsarbete'!$G:$G,0)),TRUE)</f>
        <v>1</v>
      </c>
      <c r="FP292" s="135" t="str">
        <f>IF(FO292,"-",INDEX('Avtal för korttidsarbete'!$D:$D,MATCH(D292,'Avtal för korttidsarbete'!$G:$G,0)))</f>
        <v>-</v>
      </c>
      <c r="FQ292" s="113" t="b">
        <f>IFERROR(G292&gt;INDEX(Uppsägningar!E:E,MATCH(C292,Uppsägningar!C:C,0)),FALSE)</f>
        <v>0</v>
      </c>
    </row>
    <row r="293" spans="1:173" x14ac:dyDescent="0.25">
      <c r="A293" s="19">
        <v>277</v>
      </c>
      <c r="B293" s="20"/>
      <c r="C293" s="183"/>
      <c r="D293" s="66"/>
      <c r="E293" s="212">
        <f>IFERROR(INDEX(Admin!$C$7:$C$10,MATCH(FP293,TblNivåValTExt,0)),0)</f>
        <v>0</v>
      </c>
      <c r="F293" s="1"/>
      <c r="G293" s="1"/>
      <c r="H293" s="78"/>
      <c r="I293" s="181"/>
      <c r="J293" s="181"/>
      <c r="K293" s="182"/>
      <c r="L293" s="182"/>
      <c r="M293" s="181"/>
      <c r="N293" s="181"/>
      <c r="O293" s="181"/>
      <c r="P293" s="182"/>
      <c r="Q293" s="182"/>
      <c r="R293" s="181"/>
      <c r="S293" s="181"/>
      <c r="T293" s="181"/>
      <c r="U293" s="182"/>
      <c r="V293" s="182"/>
      <c r="W293" s="181"/>
      <c r="X293" s="181"/>
      <c r="Y293" s="181"/>
      <c r="Z293" s="182"/>
      <c r="AA293" s="182"/>
      <c r="AB293" s="181"/>
      <c r="AC293" s="181"/>
      <c r="AD293" s="181"/>
      <c r="AE293" s="182"/>
      <c r="AF293" s="182"/>
      <c r="AG293" s="181"/>
      <c r="AH293" s="181"/>
      <c r="AI293" s="181"/>
      <c r="AJ293" s="182"/>
      <c r="AK293" s="182"/>
      <c r="AL293" s="181"/>
      <c r="AM293" s="181"/>
      <c r="AN293" s="181"/>
      <c r="AO293" s="182"/>
      <c r="AP293" s="182"/>
      <c r="AQ293" s="181"/>
      <c r="AR293" s="181"/>
      <c r="AS293" s="181"/>
      <c r="AT293" s="182"/>
      <c r="AU293" s="182"/>
      <c r="AV293" s="181"/>
      <c r="AW293" s="181"/>
      <c r="AX293" s="181"/>
      <c r="AY293" s="182"/>
      <c r="AZ293" s="182"/>
      <c r="BA293" s="181"/>
      <c r="BB293" s="181"/>
      <c r="BC293" s="181"/>
      <c r="BD293" s="182"/>
      <c r="BE293" s="182"/>
      <c r="BF293" s="181"/>
      <c r="BG293" s="180">
        <f t="shared" si="579"/>
        <v>0</v>
      </c>
      <c r="BH293" s="116" t="str">
        <f t="shared" si="580"/>
        <v/>
      </c>
      <c r="BI293" s="80" t="b">
        <f t="shared" si="528"/>
        <v>0</v>
      </c>
      <c r="BJ293" s="80" t="str">
        <f t="shared" si="529"/>
        <v/>
      </c>
      <c r="BK293" s="80" t="b">
        <f t="shared" si="581"/>
        <v>0</v>
      </c>
      <c r="BL293" s="13" t="str">
        <f t="shared" si="530"/>
        <v/>
      </c>
      <c r="BM293" s="13" t="b">
        <f t="shared" si="582"/>
        <v>0</v>
      </c>
      <c r="BN293" s="35" t="str">
        <f t="shared" si="531"/>
        <v/>
      </c>
      <c r="BO293" s="13" t="b">
        <f t="shared" si="532"/>
        <v>0</v>
      </c>
      <c r="BP293" s="35" t="str">
        <f t="shared" si="533"/>
        <v/>
      </c>
      <c r="BQ293" s="13" t="b">
        <f t="shared" si="534"/>
        <v>0</v>
      </c>
      <c r="BR293" s="35" t="str">
        <f t="shared" si="535"/>
        <v/>
      </c>
      <c r="BS293" s="35" t="b">
        <f t="shared" si="536"/>
        <v>0</v>
      </c>
      <c r="BT293" s="35" t="str">
        <f t="shared" si="537"/>
        <v/>
      </c>
      <c r="BU293" s="35" t="b">
        <f t="shared" si="538"/>
        <v>0</v>
      </c>
      <c r="BV293" s="35" t="str">
        <f t="shared" si="539"/>
        <v/>
      </c>
      <c r="BW293" s="13" t="b">
        <f t="shared" si="614"/>
        <v>0</v>
      </c>
      <c r="BX293" s="35" t="str">
        <f t="shared" si="540"/>
        <v/>
      </c>
      <c r="BY293" s="265" t="b">
        <f t="shared" si="583"/>
        <v>0</v>
      </c>
      <c r="BZ293" s="35" t="str">
        <f t="shared" si="541"/>
        <v/>
      </c>
      <c r="CA293" s="265" t="b">
        <f t="shared" si="584"/>
        <v>0</v>
      </c>
      <c r="CB293" s="35" t="str">
        <f t="shared" si="542"/>
        <v/>
      </c>
      <c r="CC293" s="272" t="b">
        <f t="shared" si="585"/>
        <v>0</v>
      </c>
      <c r="CD293" s="35" t="str">
        <f t="shared" si="543"/>
        <v/>
      </c>
      <c r="CE293" s="13" t="b">
        <f t="shared" si="544"/>
        <v>0</v>
      </c>
      <c r="CF293" s="35" t="str">
        <f t="shared" si="545"/>
        <v/>
      </c>
      <c r="CG293" s="179">
        <f t="shared" si="546"/>
        <v>0</v>
      </c>
      <c r="CH293" s="179">
        <f t="shared" si="547"/>
        <v>0</v>
      </c>
      <c r="CI293" s="218">
        <f t="shared" si="586"/>
        <v>0</v>
      </c>
      <c r="CJ293" s="218">
        <f t="shared" si="587"/>
        <v>0</v>
      </c>
      <c r="CK293" s="218">
        <f t="shared" si="588"/>
        <v>0</v>
      </c>
      <c r="CL293" s="218">
        <f t="shared" si="589"/>
        <v>0</v>
      </c>
      <c r="CM293" s="218">
        <f t="shared" si="590"/>
        <v>0</v>
      </c>
      <c r="CN293" s="218">
        <f t="shared" si="591"/>
        <v>0</v>
      </c>
      <c r="CO293" s="218">
        <f t="shared" si="592"/>
        <v>0</v>
      </c>
      <c r="CP293" s="218">
        <f t="shared" si="593"/>
        <v>0</v>
      </c>
      <c r="CQ293" s="218">
        <f t="shared" si="594"/>
        <v>0</v>
      </c>
      <c r="CR293" s="218">
        <f t="shared" si="595"/>
        <v>0</v>
      </c>
      <c r="CS293" s="14">
        <f t="shared" si="548"/>
        <v>0</v>
      </c>
      <c r="CT293" s="236">
        <f t="shared" si="549"/>
        <v>0</v>
      </c>
      <c r="CU293" s="237">
        <f t="shared" si="617"/>
        <v>0</v>
      </c>
      <c r="CV293" s="16">
        <f t="shared" si="617"/>
        <v>0</v>
      </c>
      <c r="CW293" s="16">
        <f t="shared" si="617"/>
        <v>0</v>
      </c>
      <c r="CX293" s="16">
        <f t="shared" si="617"/>
        <v>0</v>
      </c>
      <c r="CY293" s="16">
        <f t="shared" si="617"/>
        <v>0</v>
      </c>
      <c r="CZ293" s="16">
        <f t="shared" si="617"/>
        <v>0</v>
      </c>
      <c r="DA293" s="16">
        <f t="shared" si="617"/>
        <v>0</v>
      </c>
      <c r="DB293" s="16">
        <f t="shared" si="617"/>
        <v>0</v>
      </c>
      <c r="DC293" s="16">
        <f t="shared" si="617"/>
        <v>0</v>
      </c>
      <c r="DD293" s="238">
        <f t="shared" si="617"/>
        <v>0</v>
      </c>
      <c r="DE293" s="232">
        <f t="shared" si="618"/>
        <v>0</v>
      </c>
      <c r="DF293" s="132">
        <f t="shared" si="618"/>
        <v>0</v>
      </c>
      <c r="DG293" s="132">
        <f t="shared" si="618"/>
        <v>0</v>
      </c>
      <c r="DH293" s="132">
        <f t="shared" si="618"/>
        <v>0</v>
      </c>
      <c r="DI293" s="132">
        <f t="shared" si="618"/>
        <v>0</v>
      </c>
      <c r="DJ293" s="132">
        <f t="shared" si="618"/>
        <v>0</v>
      </c>
      <c r="DK293" s="132">
        <f t="shared" si="618"/>
        <v>0</v>
      </c>
      <c r="DL293" s="132">
        <f t="shared" si="618"/>
        <v>0</v>
      </c>
      <c r="DM293" s="132">
        <f t="shared" si="618"/>
        <v>0</v>
      </c>
      <c r="DN293" s="233">
        <f t="shared" si="618"/>
        <v>0</v>
      </c>
      <c r="DO293" s="232">
        <f t="shared" si="550"/>
        <v>0</v>
      </c>
      <c r="DP293" s="132">
        <f t="shared" si="551"/>
        <v>0</v>
      </c>
      <c r="DQ293" s="132">
        <f t="shared" si="552"/>
        <v>0</v>
      </c>
      <c r="DR293" s="132">
        <f t="shared" si="553"/>
        <v>0</v>
      </c>
      <c r="DS293" s="132">
        <f t="shared" si="554"/>
        <v>0</v>
      </c>
      <c r="DT293" s="132">
        <f t="shared" si="555"/>
        <v>0</v>
      </c>
      <c r="DU293" s="132">
        <f t="shared" si="556"/>
        <v>0</v>
      </c>
      <c r="DV293" s="132">
        <f t="shared" si="557"/>
        <v>0</v>
      </c>
      <c r="DW293" s="132">
        <f t="shared" si="558"/>
        <v>0</v>
      </c>
      <c r="DX293" s="233">
        <f t="shared" si="559"/>
        <v>0</v>
      </c>
      <c r="DY293" s="231" t="b">
        <f t="shared" si="596"/>
        <v>0</v>
      </c>
      <c r="DZ293" s="163"/>
      <c r="EA293" s="226" t="str">
        <f t="shared" si="597"/>
        <v/>
      </c>
      <c r="EB293" s="178" t="str">
        <f t="shared" si="598"/>
        <v/>
      </c>
      <c r="EC293" s="178" t="str">
        <f t="shared" si="599"/>
        <v/>
      </c>
      <c r="ED293" s="178" t="str">
        <f t="shared" si="600"/>
        <v/>
      </c>
      <c r="EE293" s="178" t="str">
        <f t="shared" si="601"/>
        <v/>
      </c>
      <c r="EF293" s="178" t="str">
        <f t="shared" si="602"/>
        <v/>
      </c>
      <c r="EG293" s="178" t="str">
        <f t="shared" si="603"/>
        <v/>
      </c>
      <c r="EH293" s="178" t="str">
        <f t="shared" si="604"/>
        <v/>
      </c>
      <c r="EI293" s="178" t="str">
        <f t="shared" si="605"/>
        <v/>
      </c>
      <c r="EJ293" s="227" t="str">
        <f t="shared" si="606"/>
        <v/>
      </c>
      <c r="EK293" s="230" t="str">
        <f t="shared" si="560"/>
        <v/>
      </c>
      <c r="EL293" s="177" t="str">
        <f t="shared" si="561"/>
        <v/>
      </c>
      <c r="EM293" s="177" t="str">
        <f t="shared" si="562"/>
        <v/>
      </c>
      <c r="EN293" s="177" t="str">
        <f t="shared" si="563"/>
        <v/>
      </c>
      <c r="EO293" s="177" t="str">
        <f t="shared" si="564"/>
        <v/>
      </c>
      <c r="EP293" s="177" t="str">
        <f t="shared" si="565"/>
        <v/>
      </c>
      <c r="EQ293" s="177" t="str">
        <f t="shared" si="566"/>
        <v/>
      </c>
      <c r="ER293" s="177" t="str">
        <f t="shared" si="567"/>
        <v/>
      </c>
      <c r="ES293" s="177" t="str">
        <f t="shared" si="568"/>
        <v/>
      </c>
      <c r="ET293" s="177" t="str">
        <f t="shared" si="569"/>
        <v/>
      </c>
      <c r="EU293" s="229" t="e">
        <f t="shared" si="570"/>
        <v>#VALUE!</v>
      </c>
      <c r="EV293" s="27" t="e">
        <f t="shared" si="571"/>
        <v>#VALUE!</v>
      </c>
      <c r="EW293" s="27" t="e">
        <f t="shared" si="572"/>
        <v>#VALUE!</v>
      </c>
      <c r="EX293" s="28" t="e">
        <f t="shared" si="573"/>
        <v>#VALUE!</v>
      </c>
      <c r="EY293" s="28" t="e">
        <f t="shared" si="574"/>
        <v>#VALUE!</v>
      </c>
      <c r="EZ293" s="28" t="b">
        <f t="shared" si="575"/>
        <v>0</v>
      </c>
      <c r="FA293" s="176" t="str">
        <f t="shared" si="576"/>
        <v/>
      </c>
      <c r="FB293" s="27" t="e" cm="1">
        <f t="array" aca="1" ref="FB293" ca="1">TEXT(RIGHT(10-RIGHT(SUM(INDEX(1*(MID(MID(C293,1,1)*2,ROW(INDIRECT("1:"&amp;LEN(MID(C293,1,1)*2))),1)),,))+MID(C293,2,1)+
SUM(INDEX(1*(MID(MID(C293,3,1)*2,ROW(INDIRECT("1:"&amp;LEN(MID(C293,3,1)*2))),1)),,))+MID(C293,4,1)+
SUM(INDEX(1*(MID(MID(C293,5,1)*2,ROW(INDIRECT("1:"&amp;LEN(MID(C293,5,1)*2))),1)),,))+MID(C293,6,1)+
SUM(INDEX(1*(MID(MID(C293,8,1)*2,ROW(INDIRECT("1:"&amp;LEN(MID(C293,8,1)*2))),1)),,))+MID(C293,9,1)+
SUM(INDEX(1*(MID(MID(C293,10,1)*2,ROW(INDIRECT("1:"&amp;LEN(MID(C293,10,1)*2))),1)),,)),1),1),"0")</f>
        <v>#VALUE!</v>
      </c>
      <c r="FC293" s="27" t="str">
        <f t="shared" si="577"/>
        <v/>
      </c>
      <c r="FD293" s="29" t="b">
        <f t="shared" si="578"/>
        <v>0</v>
      </c>
      <c r="FE293" s="112" t="b">
        <f>IFERROR(MATCH(D293,'Avtal för korttidsarbete'!$G$13:$G$1012,0),TRUE)</f>
        <v>1</v>
      </c>
      <c r="FF293" s="112" t="b">
        <f t="shared" si="607"/>
        <v>0</v>
      </c>
      <c r="FG293" s="113" t="str" cm="1">
        <f t="array" ref="FG293">IF(FE293=TRUE,"x",INDEX('Avtal för korttidsarbete'!$E$13:$E$1012,$FE293))</f>
        <v>x</v>
      </c>
      <c r="FH293" s="113" t="str" cm="1">
        <f t="array" ref="FH293">IF(FE293=TRUE,"x",INDEX('Avtal för korttidsarbete'!$F$13:$F$1012,$FE293))</f>
        <v>x</v>
      </c>
      <c r="FI293" s="112" t="b">
        <f t="shared" si="608"/>
        <v>0</v>
      </c>
      <c r="FJ293" s="135">
        <f t="shared" si="609"/>
        <v>44166</v>
      </c>
      <c r="FK293" s="135">
        <f t="shared" si="610"/>
        <v>44377</v>
      </c>
      <c r="FL293" s="112" t="b">
        <f t="shared" si="611"/>
        <v>0</v>
      </c>
      <c r="FM293" s="113">
        <f t="shared" si="612"/>
        <v>44166</v>
      </c>
      <c r="FN293" s="135">
        <f t="shared" si="613"/>
        <v>44377</v>
      </c>
      <c r="FO293" s="148" t="b">
        <f>IFERROR(INDEX('Avtal för korttidsarbete'!R:R,MATCH(D293,'Avtal för korttidsarbete'!$G:$G,0)),TRUE)</f>
        <v>1</v>
      </c>
      <c r="FP293" s="135" t="str">
        <f>IF(FO293,"-",INDEX('Avtal för korttidsarbete'!$D:$D,MATCH(D293,'Avtal för korttidsarbete'!$G:$G,0)))</f>
        <v>-</v>
      </c>
      <c r="FQ293" s="113" t="b">
        <f>IFERROR(G293&gt;INDEX(Uppsägningar!E:E,MATCH(C293,Uppsägningar!C:C,0)),FALSE)</f>
        <v>0</v>
      </c>
    </row>
    <row r="294" spans="1:173" x14ac:dyDescent="0.25">
      <c r="A294" s="19">
        <v>278</v>
      </c>
      <c r="B294" s="20"/>
      <c r="C294" s="183"/>
      <c r="D294" s="66"/>
      <c r="E294" s="212">
        <f>IFERROR(INDEX(Admin!$C$7:$C$10,MATCH(FP294,TblNivåValTExt,0)),0)</f>
        <v>0</v>
      </c>
      <c r="F294" s="1"/>
      <c r="G294" s="1"/>
      <c r="H294" s="78"/>
      <c r="I294" s="181"/>
      <c r="J294" s="181"/>
      <c r="K294" s="182"/>
      <c r="L294" s="182"/>
      <c r="M294" s="181"/>
      <c r="N294" s="181"/>
      <c r="O294" s="181"/>
      <c r="P294" s="182"/>
      <c r="Q294" s="182"/>
      <c r="R294" s="181"/>
      <c r="S294" s="181"/>
      <c r="T294" s="181"/>
      <c r="U294" s="182"/>
      <c r="V294" s="182"/>
      <c r="W294" s="181"/>
      <c r="X294" s="181"/>
      <c r="Y294" s="181"/>
      <c r="Z294" s="182"/>
      <c r="AA294" s="182"/>
      <c r="AB294" s="181"/>
      <c r="AC294" s="181"/>
      <c r="AD294" s="181"/>
      <c r="AE294" s="182"/>
      <c r="AF294" s="182"/>
      <c r="AG294" s="181"/>
      <c r="AH294" s="181"/>
      <c r="AI294" s="181"/>
      <c r="AJ294" s="182"/>
      <c r="AK294" s="182"/>
      <c r="AL294" s="181"/>
      <c r="AM294" s="181"/>
      <c r="AN294" s="181"/>
      <c r="AO294" s="182"/>
      <c r="AP294" s="182"/>
      <c r="AQ294" s="181"/>
      <c r="AR294" s="181"/>
      <c r="AS294" s="181"/>
      <c r="AT294" s="182"/>
      <c r="AU294" s="182"/>
      <c r="AV294" s="181"/>
      <c r="AW294" s="181"/>
      <c r="AX294" s="181"/>
      <c r="AY294" s="182"/>
      <c r="AZ294" s="182"/>
      <c r="BA294" s="181"/>
      <c r="BB294" s="181"/>
      <c r="BC294" s="181"/>
      <c r="BD294" s="182"/>
      <c r="BE294" s="182"/>
      <c r="BF294" s="181"/>
      <c r="BG294" s="180">
        <f t="shared" si="579"/>
        <v>0</v>
      </c>
      <c r="BH294" s="116" t="str">
        <f t="shared" si="580"/>
        <v/>
      </c>
      <c r="BI294" s="80" t="b">
        <f t="shared" si="528"/>
        <v>0</v>
      </c>
      <c r="BJ294" s="80" t="str">
        <f t="shared" si="529"/>
        <v/>
      </c>
      <c r="BK294" s="80" t="b">
        <f t="shared" si="581"/>
        <v>0</v>
      </c>
      <c r="BL294" s="13" t="str">
        <f t="shared" si="530"/>
        <v/>
      </c>
      <c r="BM294" s="13" t="b">
        <f t="shared" si="582"/>
        <v>0</v>
      </c>
      <c r="BN294" s="35" t="str">
        <f t="shared" si="531"/>
        <v/>
      </c>
      <c r="BO294" s="13" t="b">
        <f t="shared" si="532"/>
        <v>0</v>
      </c>
      <c r="BP294" s="35" t="str">
        <f t="shared" si="533"/>
        <v/>
      </c>
      <c r="BQ294" s="13" t="b">
        <f t="shared" si="534"/>
        <v>0</v>
      </c>
      <c r="BR294" s="35" t="str">
        <f t="shared" si="535"/>
        <v/>
      </c>
      <c r="BS294" s="35" t="b">
        <f t="shared" si="536"/>
        <v>0</v>
      </c>
      <c r="BT294" s="35" t="str">
        <f t="shared" si="537"/>
        <v/>
      </c>
      <c r="BU294" s="35" t="b">
        <f t="shared" si="538"/>
        <v>0</v>
      </c>
      <c r="BV294" s="35" t="str">
        <f t="shared" si="539"/>
        <v/>
      </c>
      <c r="BW294" s="13" t="b">
        <f t="shared" si="614"/>
        <v>0</v>
      </c>
      <c r="BX294" s="35" t="str">
        <f t="shared" si="540"/>
        <v/>
      </c>
      <c r="BY294" s="265" t="b">
        <f t="shared" si="583"/>
        <v>0</v>
      </c>
      <c r="BZ294" s="35" t="str">
        <f t="shared" si="541"/>
        <v/>
      </c>
      <c r="CA294" s="265" t="b">
        <f t="shared" si="584"/>
        <v>0</v>
      </c>
      <c r="CB294" s="35" t="str">
        <f t="shared" si="542"/>
        <v/>
      </c>
      <c r="CC294" s="272" t="b">
        <f t="shared" si="585"/>
        <v>0</v>
      </c>
      <c r="CD294" s="35" t="str">
        <f t="shared" si="543"/>
        <v/>
      </c>
      <c r="CE294" s="13" t="b">
        <f t="shared" si="544"/>
        <v>0</v>
      </c>
      <c r="CF294" s="35" t="str">
        <f t="shared" si="545"/>
        <v/>
      </c>
      <c r="CG294" s="179">
        <f t="shared" si="546"/>
        <v>0</v>
      </c>
      <c r="CH294" s="179">
        <f t="shared" si="547"/>
        <v>0</v>
      </c>
      <c r="CI294" s="218">
        <f t="shared" si="586"/>
        <v>0</v>
      </c>
      <c r="CJ294" s="218">
        <f t="shared" si="587"/>
        <v>0</v>
      </c>
      <c r="CK294" s="218">
        <f t="shared" si="588"/>
        <v>0</v>
      </c>
      <c r="CL294" s="218">
        <f t="shared" si="589"/>
        <v>0</v>
      </c>
      <c r="CM294" s="218">
        <f t="shared" si="590"/>
        <v>0</v>
      </c>
      <c r="CN294" s="218">
        <f t="shared" si="591"/>
        <v>0</v>
      </c>
      <c r="CO294" s="218">
        <f t="shared" si="592"/>
        <v>0</v>
      </c>
      <c r="CP294" s="218">
        <f t="shared" si="593"/>
        <v>0</v>
      </c>
      <c r="CQ294" s="218">
        <f t="shared" si="594"/>
        <v>0</v>
      </c>
      <c r="CR294" s="218">
        <f t="shared" si="595"/>
        <v>0</v>
      </c>
      <c r="CS294" s="14">
        <f t="shared" si="548"/>
        <v>0</v>
      </c>
      <c r="CT294" s="236">
        <f t="shared" si="549"/>
        <v>0</v>
      </c>
      <c r="CU294" s="237">
        <f t="shared" si="617"/>
        <v>0</v>
      </c>
      <c r="CV294" s="16">
        <f t="shared" si="617"/>
        <v>0</v>
      </c>
      <c r="CW294" s="16">
        <f t="shared" si="617"/>
        <v>0</v>
      </c>
      <c r="CX294" s="16">
        <f t="shared" si="617"/>
        <v>0</v>
      </c>
      <c r="CY294" s="16">
        <f t="shared" si="617"/>
        <v>0</v>
      </c>
      <c r="CZ294" s="16">
        <f t="shared" si="617"/>
        <v>0</v>
      </c>
      <c r="DA294" s="16">
        <f t="shared" si="617"/>
        <v>0</v>
      </c>
      <c r="DB294" s="16">
        <f t="shared" si="617"/>
        <v>0</v>
      </c>
      <c r="DC294" s="16">
        <f t="shared" si="617"/>
        <v>0</v>
      </c>
      <c r="DD294" s="238">
        <f t="shared" si="617"/>
        <v>0</v>
      </c>
      <c r="DE294" s="232">
        <f t="shared" si="618"/>
        <v>0</v>
      </c>
      <c r="DF294" s="132">
        <f t="shared" si="618"/>
        <v>0</v>
      </c>
      <c r="DG294" s="132">
        <f t="shared" si="618"/>
        <v>0</v>
      </c>
      <c r="DH294" s="132">
        <f t="shared" si="618"/>
        <v>0</v>
      </c>
      <c r="DI294" s="132">
        <f t="shared" si="618"/>
        <v>0</v>
      </c>
      <c r="DJ294" s="132">
        <f t="shared" si="618"/>
        <v>0</v>
      </c>
      <c r="DK294" s="132">
        <f t="shared" si="618"/>
        <v>0</v>
      </c>
      <c r="DL294" s="132">
        <f t="shared" si="618"/>
        <v>0</v>
      </c>
      <c r="DM294" s="132">
        <f t="shared" si="618"/>
        <v>0</v>
      </c>
      <c r="DN294" s="233">
        <f t="shared" si="618"/>
        <v>0</v>
      </c>
      <c r="DO294" s="232">
        <f t="shared" si="550"/>
        <v>0</v>
      </c>
      <c r="DP294" s="132">
        <f t="shared" si="551"/>
        <v>0</v>
      </c>
      <c r="DQ294" s="132">
        <f t="shared" si="552"/>
        <v>0</v>
      </c>
      <c r="DR294" s="132">
        <f t="shared" si="553"/>
        <v>0</v>
      </c>
      <c r="DS294" s="132">
        <f t="shared" si="554"/>
        <v>0</v>
      </c>
      <c r="DT294" s="132">
        <f t="shared" si="555"/>
        <v>0</v>
      </c>
      <c r="DU294" s="132">
        <f t="shared" si="556"/>
        <v>0</v>
      </c>
      <c r="DV294" s="132">
        <f t="shared" si="557"/>
        <v>0</v>
      </c>
      <c r="DW294" s="132">
        <f t="shared" si="558"/>
        <v>0</v>
      </c>
      <c r="DX294" s="233">
        <f t="shared" si="559"/>
        <v>0</v>
      </c>
      <c r="DY294" s="231" t="b">
        <f t="shared" si="596"/>
        <v>0</v>
      </c>
      <c r="DZ294" s="163"/>
      <c r="EA294" s="226" t="str">
        <f t="shared" si="597"/>
        <v/>
      </c>
      <c r="EB294" s="178" t="str">
        <f t="shared" si="598"/>
        <v/>
      </c>
      <c r="EC294" s="178" t="str">
        <f t="shared" si="599"/>
        <v/>
      </c>
      <c r="ED294" s="178" t="str">
        <f t="shared" si="600"/>
        <v/>
      </c>
      <c r="EE294" s="178" t="str">
        <f t="shared" si="601"/>
        <v/>
      </c>
      <c r="EF294" s="178" t="str">
        <f t="shared" si="602"/>
        <v/>
      </c>
      <c r="EG294" s="178" t="str">
        <f t="shared" si="603"/>
        <v/>
      </c>
      <c r="EH294" s="178" t="str">
        <f t="shared" si="604"/>
        <v/>
      </c>
      <c r="EI294" s="178" t="str">
        <f t="shared" si="605"/>
        <v/>
      </c>
      <c r="EJ294" s="227" t="str">
        <f t="shared" si="606"/>
        <v/>
      </c>
      <c r="EK294" s="230" t="str">
        <f t="shared" si="560"/>
        <v/>
      </c>
      <c r="EL294" s="177" t="str">
        <f t="shared" si="561"/>
        <v/>
      </c>
      <c r="EM294" s="177" t="str">
        <f t="shared" si="562"/>
        <v/>
      </c>
      <c r="EN294" s="177" t="str">
        <f t="shared" si="563"/>
        <v/>
      </c>
      <c r="EO294" s="177" t="str">
        <f t="shared" si="564"/>
        <v/>
      </c>
      <c r="EP294" s="177" t="str">
        <f t="shared" si="565"/>
        <v/>
      </c>
      <c r="EQ294" s="177" t="str">
        <f t="shared" si="566"/>
        <v/>
      </c>
      <c r="ER294" s="177" t="str">
        <f t="shared" si="567"/>
        <v/>
      </c>
      <c r="ES294" s="177" t="str">
        <f t="shared" si="568"/>
        <v/>
      </c>
      <c r="ET294" s="177" t="str">
        <f t="shared" si="569"/>
        <v/>
      </c>
      <c r="EU294" s="229" t="e">
        <f t="shared" si="570"/>
        <v>#VALUE!</v>
      </c>
      <c r="EV294" s="27" t="e">
        <f t="shared" si="571"/>
        <v>#VALUE!</v>
      </c>
      <c r="EW294" s="27" t="e">
        <f t="shared" si="572"/>
        <v>#VALUE!</v>
      </c>
      <c r="EX294" s="28" t="e">
        <f t="shared" si="573"/>
        <v>#VALUE!</v>
      </c>
      <c r="EY294" s="28" t="e">
        <f t="shared" si="574"/>
        <v>#VALUE!</v>
      </c>
      <c r="EZ294" s="28" t="b">
        <f t="shared" si="575"/>
        <v>0</v>
      </c>
      <c r="FA294" s="176" t="str">
        <f t="shared" si="576"/>
        <v/>
      </c>
      <c r="FB294" s="27" t="e" cm="1">
        <f t="array" aca="1" ref="FB294" ca="1">TEXT(RIGHT(10-RIGHT(SUM(INDEX(1*(MID(MID(C294,1,1)*2,ROW(INDIRECT("1:"&amp;LEN(MID(C294,1,1)*2))),1)),,))+MID(C294,2,1)+
SUM(INDEX(1*(MID(MID(C294,3,1)*2,ROW(INDIRECT("1:"&amp;LEN(MID(C294,3,1)*2))),1)),,))+MID(C294,4,1)+
SUM(INDEX(1*(MID(MID(C294,5,1)*2,ROW(INDIRECT("1:"&amp;LEN(MID(C294,5,1)*2))),1)),,))+MID(C294,6,1)+
SUM(INDEX(1*(MID(MID(C294,8,1)*2,ROW(INDIRECT("1:"&amp;LEN(MID(C294,8,1)*2))),1)),,))+MID(C294,9,1)+
SUM(INDEX(1*(MID(MID(C294,10,1)*2,ROW(INDIRECT("1:"&amp;LEN(MID(C294,10,1)*2))),1)),,)),1),1),"0")</f>
        <v>#VALUE!</v>
      </c>
      <c r="FC294" s="27" t="str">
        <f t="shared" si="577"/>
        <v/>
      </c>
      <c r="FD294" s="29" t="b">
        <f t="shared" si="578"/>
        <v>0</v>
      </c>
      <c r="FE294" s="112" t="b">
        <f>IFERROR(MATCH(D294,'Avtal för korttidsarbete'!$G$13:$G$1012,0),TRUE)</f>
        <v>1</v>
      </c>
      <c r="FF294" s="112" t="b">
        <f t="shared" si="607"/>
        <v>0</v>
      </c>
      <c r="FG294" s="113" t="str" cm="1">
        <f t="array" ref="FG294">IF(FE294=TRUE,"x",INDEX('Avtal för korttidsarbete'!$E$13:$E$1012,$FE294))</f>
        <v>x</v>
      </c>
      <c r="FH294" s="113" t="str" cm="1">
        <f t="array" ref="FH294">IF(FE294=TRUE,"x",INDEX('Avtal för korttidsarbete'!$F$13:$F$1012,$FE294))</f>
        <v>x</v>
      </c>
      <c r="FI294" s="112" t="b">
        <f t="shared" si="608"/>
        <v>0</v>
      </c>
      <c r="FJ294" s="135">
        <f t="shared" si="609"/>
        <v>44166</v>
      </c>
      <c r="FK294" s="135">
        <f t="shared" si="610"/>
        <v>44377</v>
      </c>
      <c r="FL294" s="112" t="b">
        <f t="shared" si="611"/>
        <v>0</v>
      </c>
      <c r="FM294" s="113">
        <f t="shared" si="612"/>
        <v>44166</v>
      </c>
      <c r="FN294" s="135">
        <f t="shared" si="613"/>
        <v>44377</v>
      </c>
      <c r="FO294" s="148" t="b">
        <f>IFERROR(INDEX('Avtal för korttidsarbete'!R:R,MATCH(D294,'Avtal för korttidsarbete'!$G:$G,0)),TRUE)</f>
        <v>1</v>
      </c>
      <c r="FP294" s="135" t="str">
        <f>IF(FO294,"-",INDEX('Avtal för korttidsarbete'!$D:$D,MATCH(D294,'Avtal för korttidsarbete'!$G:$G,0)))</f>
        <v>-</v>
      </c>
      <c r="FQ294" s="113" t="b">
        <f>IFERROR(G294&gt;INDEX(Uppsägningar!E:E,MATCH(C294,Uppsägningar!C:C,0)),FALSE)</f>
        <v>0</v>
      </c>
    </row>
    <row r="295" spans="1:173" x14ac:dyDescent="0.25">
      <c r="A295" s="19">
        <v>279</v>
      </c>
      <c r="B295" s="20"/>
      <c r="C295" s="183"/>
      <c r="D295" s="66"/>
      <c r="E295" s="212">
        <f>IFERROR(INDEX(Admin!$C$7:$C$10,MATCH(FP295,TblNivåValTExt,0)),0)</f>
        <v>0</v>
      </c>
      <c r="F295" s="1"/>
      <c r="G295" s="1"/>
      <c r="H295" s="78"/>
      <c r="I295" s="181"/>
      <c r="J295" s="181"/>
      <c r="K295" s="182"/>
      <c r="L295" s="182"/>
      <c r="M295" s="181"/>
      <c r="N295" s="181"/>
      <c r="O295" s="181"/>
      <c r="P295" s="182"/>
      <c r="Q295" s="182"/>
      <c r="R295" s="181"/>
      <c r="S295" s="181"/>
      <c r="T295" s="181"/>
      <c r="U295" s="182"/>
      <c r="V295" s="182"/>
      <c r="W295" s="181"/>
      <c r="X295" s="181"/>
      <c r="Y295" s="181"/>
      <c r="Z295" s="182"/>
      <c r="AA295" s="182"/>
      <c r="AB295" s="181"/>
      <c r="AC295" s="181"/>
      <c r="AD295" s="181"/>
      <c r="AE295" s="182"/>
      <c r="AF295" s="182"/>
      <c r="AG295" s="181"/>
      <c r="AH295" s="181"/>
      <c r="AI295" s="181"/>
      <c r="AJ295" s="182"/>
      <c r="AK295" s="182"/>
      <c r="AL295" s="181"/>
      <c r="AM295" s="181"/>
      <c r="AN295" s="181"/>
      <c r="AO295" s="182"/>
      <c r="AP295" s="182"/>
      <c r="AQ295" s="181"/>
      <c r="AR295" s="181"/>
      <c r="AS295" s="181"/>
      <c r="AT295" s="182"/>
      <c r="AU295" s="182"/>
      <c r="AV295" s="181"/>
      <c r="AW295" s="181"/>
      <c r="AX295" s="181"/>
      <c r="AY295" s="182"/>
      <c r="AZ295" s="182"/>
      <c r="BA295" s="181"/>
      <c r="BB295" s="181"/>
      <c r="BC295" s="181"/>
      <c r="BD295" s="182"/>
      <c r="BE295" s="182"/>
      <c r="BF295" s="181"/>
      <c r="BG295" s="180">
        <f t="shared" si="579"/>
        <v>0</v>
      </c>
      <c r="BH295" s="116" t="str">
        <f t="shared" si="580"/>
        <v/>
      </c>
      <c r="BI295" s="80" t="b">
        <f t="shared" si="528"/>
        <v>0</v>
      </c>
      <c r="BJ295" s="80" t="str">
        <f t="shared" si="529"/>
        <v/>
      </c>
      <c r="BK295" s="80" t="b">
        <f t="shared" si="581"/>
        <v>0</v>
      </c>
      <c r="BL295" s="13" t="str">
        <f t="shared" si="530"/>
        <v/>
      </c>
      <c r="BM295" s="13" t="b">
        <f t="shared" si="582"/>
        <v>0</v>
      </c>
      <c r="BN295" s="35" t="str">
        <f t="shared" si="531"/>
        <v/>
      </c>
      <c r="BO295" s="13" t="b">
        <f t="shared" si="532"/>
        <v>0</v>
      </c>
      <c r="BP295" s="35" t="str">
        <f t="shared" si="533"/>
        <v/>
      </c>
      <c r="BQ295" s="13" t="b">
        <f t="shared" si="534"/>
        <v>0</v>
      </c>
      <c r="BR295" s="35" t="str">
        <f t="shared" si="535"/>
        <v/>
      </c>
      <c r="BS295" s="35" t="b">
        <f t="shared" si="536"/>
        <v>0</v>
      </c>
      <c r="BT295" s="35" t="str">
        <f t="shared" si="537"/>
        <v/>
      </c>
      <c r="BU295" s="35" t="b">
        <f t="shared" si="538"/>
        <v>0</v>
      </c>
      <c r="BV295" s="35" t="str">
        <f t="shared" si="539"/>
        <v/>
      </c>
      <c r="BW295" s="13" t="b">
        <f t="shared" si="614"/>
        <v>0</v>
      </c>
      <c r="BX295" s="35" t="str">
        <f t="shared" si="540"/>
        <v/>
      </c>
      <c r="BY295" s="265" t="b">
        <f t="shared" si="583"/>
        <v>0</v>
      </c>
      <c r="BZ295" s="35" t="str">
        <f t="shared" si="541"/>
        <v/>
      </c>
      <c r="CA295" s="265" t="b">
        <f t="shared" si="584"/>
        <v>0</v>
      </c>
      <c r="CB295" s="35" t="str">
        <f t="shared" si="542"/>
        <v/>
      </c>
      <c r="CC295" s="272" t="b">
        <f t="shared" si="585"/>
        <v>0</v>
      </c>
      <c r="CD295" s="35" t="str">
        <f t="shared" si="543"/>
        <v/>
      </c>
      <c r="CE295" s="13" t="b">
        <f t="shared" si="544"/>
        <v>0</v>
      </c>
      <c r="CF295" s="35" t="str">
        <f t="shared" si="545"/>
        <v/>
      </c>
      <c r="CG295" s="179">
        <f t="shared" si="546"/>
        <v>0</v>
      </c>
      <c r="CH295" s="179">
        <f t="shared" si="547"/>
        <v>0</v>
      </c>
      <c r="CI295" s="218">
        <f t="shared" si="586"/>
        <v>0</v>
      </c>
      <c r="CJ295" s="218">
        <f t="shared" si="587"/>
        <v>0</v>
      </c>
      <c r="CK295" s="218">
        <f t="shared" si="588"/>
        <v>0</v>
      </c>
      <c r="CL295" s="218">
        <f t="shared" si="589"/>
        <v>0</v>
      </c>
      <c r="CM295" s="218">
        <f t="shared" si="590"/>
        <v>0</v>
      </c>
      <c r="CN295" s="218">
        <f t="shared" si="591"/>
        <v>0</v>
      </c>
      <c r="CO295" s="218">
        <f t="shared" si="592"/>
        <v>0</v>
      </c>
      <c r="CP295" s="218">
        <f t="shared" si="593"/>
        <v>0</v>
      </c>
      <c r="CQ295" s="218">
        <f t="shared" si="594"/>
        <v>0</v>
      </c>
      <c r="CR295" s="218">
        <f t="shared" si="595"/>
        <v>0</v>
      </c>
      <c r="CS295" s="14">
        <f t="shared" si="548"/>
        <v>0</v>
      </c>
      <c r="CT295" s="236">
        <f t="shared" si="549"/>
        <v>0</v>
      </c>
      <c r="CU295" s="237">
        <f t="shared" si="617"/>
        <v>0</v>
      </c>
      <c r="CV295" s="16">
        <f t="shared" si="617"/>
        <v>0</v>
      </c>
      <c r="CW295" s="16">
        <f t="shared" si="617"/>
        <v>0</v>
      </c>
      <c r="CX295" s="16">
        <f t="shared" si="617"/>
        <v>0</v>
      </c>
      <c r="CY295" s="16">
        <f t="shared" si="617"/>
        <v>0</v>
      </c>
      <c r="CZ295" s="16">
        <f t="shared" si="617"/>
        <v>0</v>
      </c>
      <c r="DA295" s="16">
        <f t="shared" si="617"/>
        <v>0</v>
      </c>
      <c r="DB295" s="16">
        <f t="shared" si="617"/>
        <v>0</v>
      </c>
      <c r="DC295" s="16">
        <f t="shared" si="617"/>
        <v>0</v>
      </c>
      <c r="DD295" s="238">
        <f t="shared" si="617"/>
        <v>0</v>
      </c>
      <c r="DE295" s="232">
        <f t="shared" si="618"/>
        <v>0</v>
      </c>
      <c r="DF295" s="132">
        <f t="shared" si="618"/>
        <v>0</v>
      </c>
      <c r="DG295" s="132">
        <f t="shared" si="618"/>
        <v>0</v>
      </c>
      <c r="DH295" s="132">
        <f t="shared" si="618"/>
        <v>0</v>
      </c>
      <c r="DI295" s="132">
        <f t="shared" si="618"/>
        <v>0</v>
      </c>
      <c r="DJ295" s="132">
        <f t="shared" si="618"/>
        <v>0</v>
      </c>
      <c r="DK295" s="132">
        <f t="shared" si="618"/>
        <v>0</v>
      </c>
      <c r="DL295" s="132">
        <f t="shared" si="618"/>
        <v>0</v>
      </c>
      <c r="DM295" s="132">
        <f t="shared" si="618"/>
        <v>0</v>
      </c>
      <c r="DN295" s="233">
        <f t="shared" si="618"/>
        <v>0</v>
      </c>
      <c r="DO295" s="232">
        <f t="shared" si="550"/>
        <v>0</v>
      </c>
      <c r="DP295" s="132">
        <f t="shared" si="551"/>
        <v>0</v>
      </c>
      <c r="DQ295" s="132">
        <f t="shared" si="552"/>
        <v>0</v>
      </c>
      <c r="DR295" s="132">
        <f t="shared" si="553"/>
        <v>0</v>
      </c>
      <c r="DS295" s="132">
        <f t="shared" si="554"/>
        <v>0</v>
      </c>
      <c r="DT295" s="132">
        <f t="shared" si="555"/>
        <v>0</v>
      </c>
      <c r="DU295" s="132">
        <f t="shared" si="556"/>
        <v>0</v>
      </c>
      <c r="DV295" s="132">
        <f t="shared" si="557"/>
        <v>0</v>
      </c>
      <c r="DW295" s="132">
        <f t="shared" si="558"/>
        <v>0</v>
      </c>
      <c r="DX295" s="233">
        <f t="shared" si="559"/>
        <v>0</v>
      </c>
      <c r="DY295" s="231" t="b">
        <f t="shared" si="596"/>
        <v>0</v>
      </c>
      <c r="DZ295" s="163"/>
      <c r="EA295" s="226" t="str">
        <f t="shared" si="597"/>
        <v/>
      </c>
      <c r="EB295" s="178" t="str">
        <f t="shared" si="598"/>
        <v/>
      </c>
      <c r="EC295" s="178" t="str">
        <f t="shared" si="599"/>
        <v/>
      </c>
      <c r="ED295" s="178" t="str">
        <f t="shared" si="600"/>
        <v/>
      </c>
      <c r="EE295" s="178" t="str">
        <f t="shared" si="601"/>
        <v/>
      </c>
      <c r="EF295" s="178" t="str">
        <f t="shared" si="602"/>
        <v/>
      </c>
      <c r="EG295" s="178" t="str">
        <f t="shared" si="603"/>
        <v/>
      </c>
      <c r="EH295" s="178" t="str">
        <f t="shared" si="604"/>
        <v/>
      </c>
      <c r="EI295" s="178" t="str">
        <f t="shared" si="605"/>
        <v/>
      </c>
      <c r="EJ295" s="227" t="str">
        <f t="shared" si="606"/>
        <v/>
      </c>
      <c r="EK295" s="230" t="str">
        <f t="shared" si="560"/>
        <v/>
      </c>
      <c r="EL295" s="177" t="str">
        <f t="shared" si="561"/>
        <v/>
      </c>
      <c r="EM295" s="177" t="str">
        <f t="shared" si="562"/>
        <v/>
      </c>
      <c r="EN295" s="177" t="str">
        <f t="shared" si="563"/>
        <v/>
      </c>
      <c r="EO295" s="177" t="str">
        <f t="shared" si="564"/>
        <v/>
      </c>
      <c r="EP295" s="177" t="str">
        <f t="shared" si="565"/>
        <v/>
      </c>
      <c r="EQ295" s="177" t="str">
        <f t="shared" si="566"/>
        <v/>
      </c>
      <c r="ER295" s="177" t="str">
        <f t="shared" si="567"/>
        <v/>
      </c>
      <c r="ES295" s="177" t="str">
        <f t="shared" si="568"/>
        <v/>
      </c>
      <c r="ET295" s="177" t="str">
        <f t="shared" si="569"/>
        <v/>
      </c>
      <c r="EU295" s="229" t="e">
        <f t="shared" si="570"/>
        <v>#VALUE!</v>
      </c>
      <c r="EV295" s="27" t="e">
        <f t="shared" si="571"/>
        <v>#VALUE!</v>
      </c>
      <c r="EW295" s="27" t="e">
        <f t="shared" si="572"/>
        <v>#VALUE!</v>
      </c>
      <c r="EX295" s="28" t="e">
        <f t="shared" si="573"/>
        <v>#VALUE!</v>
      </c>
      <c r="EY295" s="28" t="e">
        <f t="shared" si="574"/>
        <v>#VALUE!</v>
      </c>
      <c r="EZ295" s="28" t="b">
        <f t="shared" si="575"/>
        <v>0</v>
      </c>
      <c r="FA295" s="176" t="str">
        <f t="shared" si="576"/>
        <v/>
      </c>
      <c r="FB295" s="27" t="e" cm="1">
        <f t="array" aca="1" ref="FB295" ca="1">TEXT(RIGHT(10-RIGHT(SUM(INDEX(1*(MID(MID(C295,1,1)*2,ROW(INDIRECT("1:"&amp;LEN(MID(C295,1,1)*2))),1)),,))+MID(C295,2,1)+
SUM(INDEX(1*(MID(MID(C295,3,1)*2,ROW(INDIRECT("1:"&amp;LEN(MID(C295,3,1)*2))),1)),,))+MID(C295,4,1)+
SUM(INDEX(1*(MID(MID(C295,5,1)*2,ROW(INDIRECT("1:"&amp;LEN(MID(C295,5,1)*2))),1)),,))+MID(C295,6,1)+
SUM(INDEX(1*(MID(MID(C295,8,1)*2,ROW(INDIRECT("1:"&amp;LEN(MID(C295,8,1)*2))),1)),,))+MID(C295,9,1)+
SUM(INDEX(1*(MID(MID(C295,10,1)*2,ROW(INDIRECT("1:"&amp;LEN(MID(C295,10,1)*2))),1)),,)),1),1),"0")</f>
        <v>#VALUE!</v>
      </c>
      <c r="FC295" s="27" t="str">
        <f t="shared" si="577"/>
        <v/>
      </c>
      <c r="FD295" s="29" t="b">
        <f t="shared" si="578"/>
        <v>0</v>
      </c>
      <c r="FE295" s="112" t="b">
        <f>IFERROR(MATCH(D295,'Avtal för korttidsarbete'!$G$13:$G$1012,0),TRUE)</f>
        <v>1</v>
      </c>
      <c r="FF295" s="112" t="b">
        <f t="shared" si="607"/>
        <v>0</v>
      </c>
      <c r="FG295" s="113" t="str" cm="1">
        <f t="array" ref="FG295">IF(FE295=TRUE,"x",INDEX('Avtal för korttidsarbete'!$E$13:$E$1012,$FE295))</f>
        <v>x</v>
      </c>
      <c r="FH295" s="113" t="str" cm="1">
        <f t="array" ref="FH295">IF(FE295=TRUE,"x",INDEX('Avtal för korttidsarbete'!$F$13:$F$1012,$FE295))</f>
        <v>x</v>
      </c>
      <c r="FI295" s="112" t="b">
        <f t="shared" si="608"/>
        <v>0</v>
      </c>
      <c r="FJ295" s="135">
        <f t="shared" si="609"/>
        <v>44166</v>
      </c>
      <c r="FK295" s="135">
        <f t="shared" si="610"/>
        <v>44377</v>
      </c>
      <c r="FL295" s="112" t="b">
        <f t="shared" si="611"/>
        <v>0</v>
      </c>
      <c r="FM295" s="113">
        <f t="shared" si="612"/>
        <v>44166</v>
      </c>
      <c r="FN295" s="135">
        <f t="shared" si="613"/>
        <v>44377</v>
      </c>
      <c r="FO295" s="148" t="b">
        <f>IFERROR(INDEX('Avtal för korttidsarbete'!R:R,MATCH(D295,'Avtal för korttidsarbete'!$G:$G,0)),TRUE)</f>
        <v>1</v>
      </c>
      <c r="FP295" s="135" t="str">
        <f>IF(FO295,"-",INDEX('Avtal för korttidsarbete'!$D:$D,MATCH(D295,'Avtal för korttidsarbete'!$G:$G,0)))</f>
        <v>-</v>
      </c>
      <c r="FQ295" s="113" t="b">
        <f>IFERROR(G295&gt;INDEX(Uppsägningar!E:E,MATCH(C295,Uppsägningar!C:C,0)),FALSE)</f>
        <v>0</v>
      </c>
    </row>
    <row r="296" spans="1:173" x14ac:dyDescent="0.25">
      <c r="A296" s="19">
        <v>280</v>
      </c>
      <c r="B296" s="20"/>
      <c r="C296" s="183"/>
      <c r="D296" s="66"/>
      <c r="E296" s="212">
        <f>IFERROR(INDEX(Admin!$C$7:$C$10,MATCH(FP296,TblNivåValTExt,0)),0)</f>
        <v>0</v>
      </c>
      <c r="F296" s="1"/>
      <c r="G296" s="1"/>
      <c r="H296" s="78"/>
      <c r="I296" s="181"/>
      <c r="J296" s="181"/>
      <c r="K296" s="182"/>
      <c r="L296" s="182"/>
      <c r="M296" s="181"/>
      <c r="N296" s="181"/>
      <c r="O296" s="181"/>
      <c r="P296" s="182"/>
      <c r="Q296" s="182"/>
      <c r="R296" s="181"/>
      <c r="S296" s="181"/>
      <c r="T296" s="181"/>
      <c r="U296" s="182"/>
      <c r="V296" s="182"/>
      <c r="W296" s="181"/>
      <c r="X296" s="181"/>
      <c r="Y296" s="181"/>
      <c r="Z296" s="182"/>
      <c r="AA296" s="182"/>
      <c r="AB296" s="181"/>
      <c r="AC296" s="181"/>
      <c r="AD296" s="181"/>
      <c r="AE296" s="182"/>
      <c r="AF296" s="182"/>
      <c r="AG296" s="181"/>
      <c r="AH296" s="181"/>
      <c r="AI296" s="181"/>
      <c r="AJ296" s="182"/>
      <c r="AK296" s="182"/>
      <c r="AL296" s="181"/>
      <c r="AM296" s="181"/>
      <c r="AN296" s="181"/>
      <c r="AO296" s="182"/>
      <c r="AP296" s="182"/>
      <c r="AQ296" s="181"/>
      <c r="AR296" s="181"/>
      <c r="AS296" s="181"/>
      <c r="AT296" s="182"/>
      <c r="AU296" s="182"/>
      <c r="AV296" s="181"/>
      <c r="AW296" s="181"/>
      <c r="AX296" s="181"/>
      <c r="AY296" s="182"/>
      <c r="AZ296" s="182"/>
      <c r="BA296" s="181"/>
      <c r="BB296" s="181"/>
      <c r="BC296" s="181"/>
      <c r="BD296" s="182"/>
      <c r="BE296" s="182"/>
      <c r="BF296" s="181"/>
      <c r="BG296" s="180">
        <f t="shared" si="579"/>
        <v>0</v>
      </c>
      <c r="BH296" s="116" t="str">
        <f t="shared" si="580"/>
        <v/>
      </c>
      <c r="BI296" s="80" t="b">
        <f t="shared" si="528"/>
        <v>0</v>
      </c>
      <c r="BJ296" s="80" t="str">
        <f t="shared" si="529"/>
        <v/>
      </c>
      <c r="BK296" s="80" t="b">
        <f t="shared" si="581"/>
        <v>0</v>
      </c>
      <c r="BL296" s="13" t="str">
        <f t="shared" si="530"/>
        <v/>
      </c>
      <c r="BM296" s="13" t="b">
        <f t="shared" si="582"/>
        <v>0</v>
      </c>
      <c r="BN296" s="35" t="str">
        <f t="shared" si="531"/>
        <v/>
      </c>
      <c r="BO296" s="13" t="b">
        <f t="shared" si="532"/>
        <v>0</v>
      </c>
      <c r="BP296" s="35" t="str">
        <f t="shared" si="533"/>
        <v/>
      </c>
      <c r="BQ296" s="13" t="b">
        <f t="shared" si="534"/>
        <v>0</v>
      </c>
      <c r="BR296" s="35" t="str">
        <f t="shared" si="535"/>
        <v/>
      </c>
      <c r="BS296" s="35" t="b">
        <f t="shared" si="536"/>
        <v>0</v>
      </c>
      <c r="BT296" s="35" t="str">
        <f t="shared" si="537"/>
        <v/>
      </c>
      <c r="BU296" s="35" t="b">
        <f t="shared" si="538"/>
        <v>0</v>
      </c>
      <c r="BV296" s="35" t="str">
        <f t="shared" si="539"/>
        <v/>
      </c>
      <c r="BW296" s="13" t="b">
        <f t="shared" si="614"/>
        <v>0</v>
      </c>
      <c r="BX296" s="35" t="str">
        <f t="shared" si="540"/>
        <v/>
      </c>
      <c r="BY296" s="265" t="b">
        <f t="shared" si="583"/>
        <v>0</v>
      </c>
      <c r="BZ296" s="35" t="str">
        <f t="shared" si="541"/>
        <v/>
      </c>
      <c r="CA296" s="265" t="b">
        <f t="shared" si="584"/>
        <v>0</v>
      </c>
      <c r="CB296" s="35" t="str">
        <f t="shared" si="542"/>
        <v/>
      </c>
      <c r="CC296" s="272" t="b">
        <f t="shared" si="585"/>
        <v>0</v>
      </c>
      <c r="CD296" s="35" t="str">
        <f t="shared" si="543"/>
        <v/>
      </c>
      <c r="CE296" s="13" t="b">
        <f t="shared" si="544"/>
        <v>0</v>
      </c>
      <c r="CF296" s="35" t="str">
        <f t="shared" si="545"/>
        <v/>
      </c>
      <c r="CG296" s="179">
        <f t="shared" si="546"/>
        <v>0</v>
      </c>
      <c r="CH296" s="179">
        <f t="shared" si="547"/>
        <v>0</v>
      </c>
      <c r="CI296" s="218">
        <f t="shared" si="586"/>
        <v>0</v>
      </c>
      <c r="CJ296" s="218">
        <f t="shared" si="587"/>
        <v>0</v>
      </c>
      <c r="CK296" s="218">
        <f t="shared" si="588"/>
        <v>0</v>
      </c>
      <c r="CL296" s="218">
        <f t="shared" si="589"/>
        <v>0</v>
      </c>
      <c r="CM296" s="218">
        <f t="shared" si="590"/>
        <v>0</v>
      </c>
      <c r="CN296" s="218">
        <f t="shared" si="591"/>
        <v>0</v>
      </c>
      <c r="CO296" s="218">
        <f t="shared" si="592"/>
        <v>0</v>
      </c>
      <c r="CP296" s="218">
        <f t="shared" si="593"/>
        <v>0</v>
      </c>
      <c r="CQ296" s="218">
        <f t="shared" si="594"/>
        <v>0</v>
      </c>
      <c r="CR296" s="218">
        <f t="shared" si="595"/>
        <v>0</v>
      </c>
      <c r="CS296" s="14">
        <f t="shared" si="548"/>
        <v>0</v>
      </c>
      <c r="CT296" s="236">
        <f t="shared" si="549"/>
        <v>0</v>
      </c>
      <c r="CU296" s="237">
        <f t="shared" si="617"/>
        <v>0</v>
      </c>
      <c r="CV296" s="16">
        <f t="shared" si="617"/>
        <v>0</v>
      </c>
      <c r="CW296" s="16">
        <f t="shared" si="617"/>
        <v>0</v>
      </c>
      <c r="CX296" s="16">
        <f t="shared" si="617"/>
        <v>0</v>
      </c>
      <c r="CY296" s="16">
        <f t="shared" si="617"/>
        <v>0</v>
      </c>
      <c r="CZ296" s="16">
        <f t="shared" si="617"/>
        <v>0</v>
      </c>
      <c r="DA296" s="16">
        <f t="shared" si="617"/>
        <v>0</v>
      </c>
      <c r="DB296" s="16">
        <f t="shared" si="617"/>
        <v>0</v>
      </c>
      <c r="DC296" s="16">
        <f t="shared" si="617"/>
        <v>0</v>
      </c>
      <c r="DD296" s="238">
        <f t="shared" si="617"/>
        <v>0</v>
      </c>
      <c r="DE296" s="232">
        <f t="shared" si="618"/>
        <v>0</v>
      </c>
      <c r="DF296" s="132">
        <f t="shared" si="618"/>
        <v>0</v>
      </c>
      <c r="DG296" s="132">
        <f t="shared" si="618"/>
        <v>0</v>
      </c>
      <c r="DH296" s="132">
        <f t="shared" si="618"/>
        <v>0</v>
      </c>
      <c r="DI296" s="132">
        <f t="shared" si="618"/>
        <v>0</v>
      </c>
      <c r="DJ296" s="132">
        <f t="shared" si="618"/>
        <v>0</v>
      </c>
      <c r="DK296" s="132">
        <f t="shared" si="618"/>
        <v>0</v>
      </c>
      <c r="DL296" s="132">
        <f t="shared" si="618"/>
        <v>0</v>
      </c>
      <c r="DM296" s="132">
        <f t="shared" si="618"/>
        <v>0</v>
      </c>
      <c r="DN296" s="233">
        <f t="shared" si="618"/>
        <v>0</v>
      </c>
      <c r="DO296" s="232">
        <f t="shared" si="550"/>
        <v>0</v>
      </c>
      <c r="DP296" s="132">
        <f t="shared" si="551"/>
        <v>0</v>
      </c>
      <c r="DQ296" s="132">
        <f t="shared" si="552"/>
        <v>0</v>
      </c>
      <c r="DR296" s="132">
        <f t="shared" si="553"/>
        <v>0</v>
      </c>
      <c r="DS296" s="132">
        <f t="shared" si="554"/>
        <v>0</v>
      </c>
      <c r="DT296" s="132">
        <f t="shared" si="555"/>
        <v>0</v>
      </c>
      <c r="DU296" s="132">
        <f t="shared" si="556"/>
        <v>0</v>
      </c>
      <c r="DV296" s="132">
        <f t="shared" si="557"/>
        <v>0</v>
      </c>
      <c r="DW296" s="132">
        <f t="shared" si="558"/>
        <v>0</v>
      </c>
      <c r="DX296" s="233">
        <f t="shared" si="559"/>
        <v>0</v>
      </c>
      <c r="DY296" s="231" t="b">
        <f t="shared" si="596"/>
        <v>0</v>
      </c>
      <c r="DZ296" s="163"/>
      <c r="EA296" s="226" t="str">
        <f t="shared" si="597"/>
        <v/>
      </c>
      <c r="EB296" s="178" t="str">
        <f t="shared" si="598"/>
        <v/>
      </c>
      <c r="EC296" s="178" t="str">
        <f t="shared" si="599"/>
        <v/>
      </c>
      <c r="ED296" s="178" t="str">
        <f t="shared" si="600"/>
        <v/>
      </c>
      <c r="EE296" s="178" t="str">
        <f t="shared" si="601"/>
        <v/>
      </c>
      <c r="EF296" s="178" t="str">
        <f t="shared" si="602"/>
        <v/>
      </c>
      <c r="EG296" s="178" t="str">
        <f t="shared" si="603"/>
        <v/>
      </c>
      <c r="EH296" s="178" t="str">
        <f t="shared" si="604"/>
        <v/>
      </c>
      <c r="EI296" s="178" t="str">
        <f t="shared" si="605"/>
        <v/>
      </c>
      <c r="EJ296" s="227" t="str">
        <f t="shared" si="606"/>
        <v/>
      </c>
      <c r="EK296" s="230" t="str">
        <f t="shared" si="560"/>
        <v/>
      </c>
      <c r="EL296" s="177" t="str">
        <f t="shared" si="561"/>
        <v/>
      </c>
      <c r="EM296" s="177" t="str">
        <f t="shared" si="562"/>
        <v/>
      </c>
      <c r="EN296" s="177" t="str">
        <f t="shared" si="563"/>
        <v/>
      </c>
      <c r="EO296" s="177" t="str">
        <f t="shared" si="564"/>
        <v/>
      </c>
      <c r="EP296" s="177" t="str">
        <f t="shared" si="565"/>
        <v/>
      </c>
      <c r="EQ296" s="177" t="str">
        <f t="shared" si="566"/>
        <v/>
      </c>
      <c r="ER296" s="177" t="str">
        <f t="shared" si="567"/>
        <v/>
      </c>
      <c r="ES296" s="177" t="str">
        <f t="shared" si="568"/>
        <v/>
      </c>
      <c r="ET296" s="177" t="str">
        <f t="shared" si="569"/>
        <v/>
      </c>
      <c r="EU296" s="229" t="e">
        <f t="shared" si="570"/>
        <v>#VALUE!</v>
      </c>
      <c r="EV296" s="27" t="e">
        <f t="shared" si="571"/>
        <v>#VALUE!</v>
      </c>
      <c r="EW296" s="27" t="e">
        <f t="shared" si="572"/>
        <v>#VALUE!</v>
      </c>
      <c r="EX296" s="28" t="e">
        <f t="shared" si="573"/>
        <v>#VALUE!</v>
      </c>
      <c r="EY296" s="28" t="e">
        <f t="shared" si="574"/>
        <v>#VALUE!</v>
      </c>
      <c r="EZ296" s="28" t="b">
        <f t="shared" si="575"/>
        <v>0</v>
      </c>
      <c r="FA296" s="176" t="str">
        <f t="shared" si="576"/>
        <v/>
      </c>
      <c r="FB296" s="27" t="e" cm="1">
        <f t="array" aca="1" ref="FB296" ca="1">TEXT(RIGHT(10-RIGHT(SUM(INDEX(1*(MID(MID(C296,1,1)*2,ROW(INDIRECT("1:"&amp;LEN(MID(C296,1,1)*2))),1)),,))+MID(C296,2,1)+
SUM(INDEX(1*(MID(MID(C296,3,1)*2,ROW(INDIRECT("1:"&amp;LEN(MID(C296,3,1)*2))),1)),,))+MID(C296,4,1)+
SUM(INDEX(1*(MID(MID(C296,5,1)*2,ROW(INDIRECT("1:"&amp;LEN(MID(C296,5,1)*2))),1)),,))+MID(C296,6,1)+
SUM(INDEX(1*(MID(MID(C296,8,1)*2,ROW(INDIRECT("1:"&amp;LEN(MID(C296,8,1)*2))),1)),,))+MID(C296,9,1)+
SUM(INDEX(1*(MID(MID(C296,10,1)*2,ROW(INDIRECT("1:"&amp;LEN(MID(C296,10,1)*2))),1)),,)),1),1),"0")</f>
        <v>#VALUE!</v>
      </c>
      <c r="FC296" s="27" t="str">
        <f t="shared" si="577"/>
        <v/>
      </c>
      <c r="FD296" s="29" t="b">
        <f t="shared" si="578"/>
        <v>0</v>
      </c>
      <c r="FE296" s="112" t="b">
        <f>IFERROR(MATCH(D296,'Avtal för korttidsarbete'!$G$13:$G$1012,0),TRUE)</f>
        <v>1</v>
      </c>
      <c r="FF296" s="112" t="b">
        <f t="shared" si="607"/>
        <v>0</v>
      </c>
      <c r="FG296" s="113" t="str" cm="1">
        <f t="array" ref="FG296">IF(FE296=TRUE,"x",INDEX('Avtal för korttidsarbete'!$E$13:$E$1012,$FE296))</f>
        <v>x</v>
      </c>
      <c r="FH296" s="113" t="str" cm="1">
        <f t="array" ref="FH296">IF(FE296=TRUE,"x",INDEX('Avtal för korttidsarbete'!$F$13:$F$1012,$FE296))</f>
        <v>x</v>
      </c>
      <c r="FI296" s="112" t="b">
        <f t="shared" si="608"/>
        <v>0</v>
      </c>
      <c r="FJ296" s="135">
        <f t="shared" si="609"/>
        <v>44166</v>
      </c>
      <c r="FK296" s="135">
        <f t="shared" si="610"/>
        <v>44377</v>
      </c>
      <c r="FL296" s="112" t="b">
        <f t="shared" si="611"/>
        <v>0</v>
      </c>
      <c r="FM296" s="113">
        <f t="shared" si="612"/>
        <v>44166</v>
      </c>
      <c r="FN296" s="135">
        <f t="shared" si="613"/>
        <v>44377</v>
      </c>
      <c r="FO296" s="148" t="b">
        <f>IFERROR(INDEX('Avtal för korttidsarbete'!R:R,MATCH(D296,'Avtal för korttidsarbete'!$G:$G,0)),TRUE)</f>
        <v>1</v>
      </c>
      <c r="FP296" s="135" t="str">
        <f>IF(FO296,"-",INDEX('Avtal för korttidsarbete'!$D:$D,MATCH(D296,'Avtal för korttidsarbete'!$G:$G,0)))</f>
        <v>-</v>
      </c>
      <c r="FQ296" s="113" t="b">
        <f>IFERROR(G296&gt;INDEX(Uppsägningar!E:E,MATCH(C296,Uppsägningar!C:C,0)),FALSE)</f>
        <v>0</v>
      </c>
    </row>
    <row r="297" spans="1:173" x14ac:dyDescent="0.25">
      <c r="A297" s="19">
        <v>281</v>
      </c>
      <c r="B297" s="20"/>
      <c r="C297" s="183"/>
      <c r="D297" s="66"/>
      <c r="E297" s="212">
        <f>IFERROR(INDEX(Admin!$C$7:$C$10,MATCH(FP297,TblNivåValTExt,0)),0)</f>
        <v>0</v>
      </c>
      <c r="F297" s="1"/>
      <c r="G297" s="1"/>
      <c r="H297" s="78"/>
      <c r="I297" s="181"/>
      <c r="J297" s="181"/>
      <c r="K297" s="182"/>
      <c r="L297" s="182"/>
      <c r="M297" s="181"/>
      <c r="N297" s="181"/>
      <c r="O297" s="181"/>
      <c r="P297" s="182"/>
      <c r="Q297" s="182"/>
      <c r="R297" s="181"/>
      <c r="S297" s="181"/>
      <c r="T297" s="181"/>
      <c r="U297" s="182"/>
      <c r="V297" s="182"/>
      <c r="W297" s="181"/>
      <c r="X297" s="181"/>
      <c r="Y297" s="181"/>
      <c r="Z297" s="182"/>
      <c r="AA297" s="182"/>
      <c r="AB297" s="181"/>
      <c r="AC297" s="181"/>
      <c r="AD297" s="181"/>
      <c r="AE297" s="182"/>
      <c r="AF297" s="182"/>
      <c r="AG297" s="181"/>
      <c r="AH297" s="181"/>
      <c r="AI297" s="181"/>
      <c r="AJ297" s="182"/>
      <c r="AK297" s="182"/>
      <c r="AL297" s="181"/>
      <c r="AM297" s="181"/>
      <c r="AN297" s="181"/>
      <c r="AO297" s="182"/>
      <c r="AP297" s="182"/>
      <c r="AQ297" s="181"/>
      <c r="AR297" s="181"/>
      <c r="AS297" s="181"/>
      <c r="AT297" s="182"/>
      <c r="AU297" s="182"/>
      <c r="AV297" s="181"/>
      <c r="AW297" s="181"/>
      <c r="AX297" s="181"/>
      <c r="AY297" s="182"/>
      <c r="AZ297" s="182"/>
      <c r="BA297" s="181"/>
      <c r="BB297" s="181"/>
      <c r="BC297" s="181"/>
      <c r="BD297" s="182"/>
      <c r="BE297" s="182"/>
      <c r="BF297" s="181"/>
      <c r="BG297" s="180">
        <f t="shared" si="579"/>
        <v>0</v>
      </c>
      <c r="BH297" s="116" t="str">
        <f t="shared" si="580"/>
        <v/>
      </c>
      <c r="BI297" s="80" t="b">
        <f t="shared" si="528"/>
        <v>0</v>
      </c>
      <c r="BJ297" s="80" t="str">
        <f t="shared" si="529"/>
        <v/>
      </c>
      <c r="BK297" s="80" t="b">
        <f t="shared" si="581"/>
        <v>0</v>
      </c>
      <c r="BL297" s="13" t="str">
        <f t="shared" si="530"/>
        <v/>
      </c>
      <c r="BM297" s="13" t="b">
        <f t="shared" si="582"/>
        <v>0</v>
      </c>
      <c r="BN297" s="35" t="str">
        <f t="shared" si="531"/>
        <v/>
      </c>
      <c r="BO297" s="13" t="b">
        <f t="shared" si="532"/>
        <v>0</v>
      </c>
      <c r="BP297" s="35" t="str">
        <f t="shared" si="533"/>
        <v/>
      </c>
      <c r="BQ297" s="13" t="b">
        <f t="shared" si="534"/>
        <v>0</v>
      </c>
      <c r="BR297" s="35" t="str">
        <f t="shared" si="535"/>
        <v/>
      </c>
      <c r="BS297" s="35" t="b">
        <f t="shared" si="536"/>
        <v>0</v>
      </c>
      <c r="BT297" s="35" t="str">
        <f t="shared" si="537"/>
        <v/>
      </c>
      <c r="BU297" s="35" t="b">
        <f t="shared" si="538"/>
        <v>0</v>
      </c>
      <c r="BV297" s="35" t="str">
        <f t="shared" si="539"/>
        <v/>
      </c>
      <c r="BW297" s="13" t="b">
        <f t="shared" si="614"/>
        <v>0</v>
      </c>
      <c r="BX297" s="35" t="str">
        <f t="shared" si="540"/>
        <v/>
      </c>
      <c r="BY297" s="265" t="b">
        <f t="shared" si="583"/>
        <v>0</v>
      </c>
      <c r="BZ297" s="35" t="str">
        <f t="shared" si="541"/>
        <v/>
      </c>
      <c r="CA297" s="265" t="b">
        <f t="shared" si="584"/>
        <v>0</v>
      </c>
      <c r="CB297" s="35" t="str">
        <f t="shared" si="542"/>
        <v/>
      </c>
      <c r="CC297" s="272" t="b">
        <f t="shared" si="585"/>
        <v>0</v>
      </c>
      <c r="CD297" s="35" t="str">
        <f t="shared" si="543"/>
        <v/>
      </c>
      <c r="CE297" s="13" t="b">
        <f t="shared" si="544"/>
        <v>0</v>
      </c>
      <c r="CF297" s="35" t="str">
        <f t="shared" si="545"/>
        <v/>
      </c>
      <c r="CG297" s="179">
        <f t="shared" si="546"/>
        <v>0</v>
      </c>
      <c r="CH297" s="179">
        <f t="shared" si="547"/>
        <v>0</v>
      </c>
      <c r="CI297" s="218">
        <f t="shared" si="586"/>
        <v>0</v>
      </c>
      <c r="CJ297" s="218">
        <f t="shared" si="587"/>
        <v>0</v>
      </c>
      <c r="CK297" s="218">
        <f t="shared" si="588"/>
        <v>0</v>
      </c>
      <c r="CL297" s="218">
        <f t="shared" si="589"/>
        <v>0</v>
      </c>
      <c r="CM297" s="218">
        <f t="shared" si="590"/>
        <v>0</v>
      </c>
      <c r="CN297" s="218">
        <f t="shared" si="591"/>
        <v>0</v>
      </c>
      <c r="CO297" s="218">
        <f t="shared" si="592"/>
        <v>0</v>
      </c>
      <c r="CP297" s="218">
        <f t="shared" si="593"/>
        <v>0</v>
      </c>
      <c r="CQ297" s="218">
        <f t="shared" si="594"/>
        <v>0</v>
      </c>
      <c r="CR297" s="218">
        <f t="shared" si="595"/>
        <v>0</v>
      </c>
      <c r="CS297" s="14">
        <f t="shared" si="548"/>
        <v>0</v>
      </c>
      <c r="CT297" s="236">
        <f t="shared" si="549"/>
        <v>0</v>
      </c>
      <c r="CU297" s="237">
        <f t="shared" ref="CU297:DD306" si="619">IF(AND($CS297,$CT297,CU$12),MAX(0,MIN(CU$10,$CT297)-MAX(CU$9,$CS297)+1),0)</f>
        <v>0</v>
      </c>
      <c r="CV297" s="16">
        <f t="shared" si="619"/>
        <v>0</v>
      </c>
      <c r="CW297" s="16">
        <f t="shared" si="619"/>
        <v>0</v>
      </c>
      <c r="CX297" s="16">
        <f t="shared" si="619"/>
        <v>0</v>
      </c>
      <c r="CY297" s="16">
        <f t="shared" si="619"/>
        <v>0</v>
      </c>
      <c r="CZ297" s="16">
        <f t="shared" si="619"/>
        <v>0</v>
      </c>
      <c r="DA297" s="16">
        <f t="shared" si="619"/>
        <v>0</v>
      </c>
      <c r="DB297" s="16">
        <f t="shared" si="619"/>
        <v>0</v>
      </c>
      <c r="DC297" s="16">
        <f t="shared" si="619"/>
        <v>0</v>
      </c>
      <c r="DD297" s="238">
        <f t="shared" si="619"/>
        <v>0</v>
      </c>
      <c r="DE297" s="232">
        <f t="shared" ref="DE297:DN306" si="620">IF($H297&lt;=0,0,MAX(0,MIN($H297,$DE$11)))</f>
        <v>0</v>
      </c>
      <c r="DF297" s="132">
        <f t="shared" si="620"/>
        <v>0</v>
      </c>
      <c r="DG297" s="132">
        <f t="shared" si="620"/>
        <v>0</v>
      </c>
      <c r="DH297" s="132">
        <f t="shared" si="620"/>
        <v>0</v>
      </c>
      <c r="DI297" s="132">
        <f t="shared" si="620"/>
        <v>0</v>
      </c>
      <c r="DJ297" s="132">
        <f t="shared" si="620"/>
        <v>0</v>
      </c>
      <c r="DK297" s="132">
        <f t="shared" si="620"/>
        <v>0</v>
      </c>
      <c r="DL297" s="132">
        <f t="shared" si="620"/>
        <v>0</v>
      </c>
      <c r="DM297" s="132">
        <f t="shared" si="620"/>
        <v>0</v>
      </c>
      <c r="DN297" s="233">
        <f t="shared" si="620"/>
        <v>0</v>
      </c>
      <c r="DO297" s="232">
        <f t="shared" si="550"/>
        <v>0</v>
      </c>
      <c r="DP297" s="132">
        <f t="shared" si="551"/>
        <v>0</v>
      </c>
      <c r="DQ297" s="132">
        <f t="shared" si="552"/>
        <v>0</v>
      </c>
      <c r="DR297" s="132">
        <f t="shared" si="553"/>
        <v>0</v>
      </c>
      <c r="DS297" s="132">
        <f t="shared" si="554"/>
        <v>0</v>
      </c>
      <c r="DT297" s="132">
        <f t="shared" si="555"/>
        <v>0</v>
      </c>
      <c r="DU297" s="132">
        <f t="shared" si="556"/>
        <v>0</v>
      </c>
      <c r="DV297" s="132">
        <f t="shared" si="557"/>
        <v>0</v>
      </c>
      <c r="DW297" s="132">
        <f t="shared" si="558"/>
        <v>0</v>
      </c>
      <c r="DX297" s="233">
        <f t="shared" si="559"/>
        <v>0</v>
      </c>
      <c r="DY297" s="231" t="b">
        <f t="shared" si="596"/>
        <v>0</v>
      </c>
      <c r="DZ297" s="163"/>
      <c r="EA297" s="226" t="str">
        <f t="shared" si="597"/>
        <v/>
      </c>
      <c r="EB297" s="178" t="str">
        <f t="shared" si="598"/>
        <v/>
      </c>
      <c r="EC297" s="178" t="str">
        <f t="shared" si="599"/>
        <v/>
      </c>
      <c r="ED297" s="178" t="str">
        <f t="shared" si="600"/>
        <v/>
      </c>
      <c r="EE297" s="178" t="str">
        <f t="shared" si="601"/>
        <v/>
      </c>
      <c r="EF297" s="178" t="str">
        <f t="shared" si="602"/>
        <v/>
      </c>
      <c r="EG297" s="178" t="str">
        <f t="shared" si="603"/>
        <v/>
      </c>
      <c r="EH297" s="178" t="str">
        <f t="shared" si="604"/>
        <v/>
      </c>
      <c r="EI297" s="178" t="str">
        <f t="shared" si="605"/>
        <v/>
      </c>
      <c r="EJ297" s="227" t="str">
        <f t="shared" si="606"/>
        <v/>
      </c>
      <c r="EK297" s="230" t="str">
        <f t="shared" si="560"/>
        <v/>
      </c>
      <c r="EL297" s="177" t="str">
        <f t="shared" si="561"/>
        <v/>
      </c>
      <c r="EM297" s="177" t="str">
        <f t="shared" si="562"/>
        <v/>
      </c>
      <c r="EN297" s="177" t="str">
        <f t="shared" si="563"/>
        <v/>
      </c>
      <c r="EO297" s="177" t="str">
        <f t="shared" si="564"/>
        <v/>
      </c>
      <c r="EP297" s="177" t="str">
        <f t="shared" si="565"/>
        <v/>
      </c>
      <c r="EQ297" s="177" t="str">
        <f t="shared" si="566"/>
        <v/>
      </c>
      <c r="ER297" s="177" t="str">
        <f t="shared" si="567"/>
        <v/>
      </c>
      <c r="ES297" s="177" t="str">
        <f t="shared" si="568"/>
        <v/>
      </c>
      <c r="ET297" s="177" t="str">
        <f t="shared" si="569"/>
        <v/>
      </c>
      <c r="EU297" s="229" t="e">
        <f t="shared" si="570"/>
        <v>#VALUE!</v>
      </c>
      <c r="EV297" s="27" t="e">
        <f t="shared" si="571"/>
        <v>#VALUE!</v>
      </c>
      <c r="EW297" s="27" t="e">
        <f t="shared" si="572"/>
        <v>#VALUE!</v>
      </c>
      <c r="EX297" s="28" t="e">
        <f t="shared" si="573"/>
        <v>#VALUE!</v>
      </c>
      <c r="EY297" s="28" t="e">
        <f t="shared" si="574"/>
        <v>#VALUE!</v>
      </c>
      <c r="EZ297" s="28" t="b">
        <f t="shared" si="575"/>
        <v>0</v>
      </c>
      <c r="FA297" s="176" t="str">
        <f t="shared" si="576"/>
        <v/>
      </c>
      <c r="FB297" s="27" t="e" cm="1">
        <f t="array" aca="1" ref="FB297" ca="1">TEXT(RIGHT(10-RIGHT(SUM(INDEX(1*(MID(MID(C297,1,1)*2,ROW(INDIRECT("1:"&amp;LEN(MID(C297,1,1)*2))),1)),,))+MID(C297,2,1)+
SUM(INDEX(1*(MID(MID(C297,3,1)*2,ROW(INDIRECT("1:"&amp;LEN(MID(C297,3,1)*2))),1)),,))+MID(C297,4,1)+
SUM(INDEX(1*(MID(MID(C297,5,1)*2,ROW(INDIRECT("1:"&amp;LEN(MID(C297,5,1)*2))),1)),,))+MID(C297,6,1)+
SUM(INDEX(1*(MID(MID(C297,8,1)*2,ROW(INDIRECT("1:"&amp;LEN(MID(C297,8,1)*2))),1)),,))+MID(C297,9,1)+
SUM(INDEX(1*(MID(MID(C297,10,1)*2,ROW(INDIRECT("1:"&amp;LEN(MID(C297,10,1)*2))),1)),,)),1),1),"0")</f>
        <v>#VALUE!</v>
      </c>
      <c r="FC297" s="27" t="str">
        <f t="shared" si="577"/>
        <v/>
      </c>
      <c r="FD297" s="29" t="b">
        <f t="shared" si="578"/>
        <v>0</v>
      </c>
      <c r="FE297" s="112" t="b">
        <f>IFERROR(MATCH(D297,'Avtal för korttidsarbete'!$G$13:$G$1012,0),TRUE)</f>
        <v>1</v>
      </c>
      <c r="FF297" s="112" t="b">
        <f t="shared" si="607"/>
        <v>0</v>
      </c>
      <c r="FG297" s="113" t="str" cm="1">
        <f t="array" ref="FG297">IF(FE297=TRUE,"x",INDEX('Avtal för korttidsarbete'!$E$13:$E$1012,$FE297))</f>
        <v>x</v>
      </c>
      <c r="FH297" s="113" t="str" cm="1">
        <f t="array" ref="FH297">IF(FE297=TRUE,"x",INDEX('Avtal för korttidsarbete'!$F$13:$F$1012,$FE297))</f>
        <v>x</v>
      </c>
      <c r="FI297" s="112" t="b">
        <f t="shared" si="608"/>
        <v>0</v>
      </c>
      <c r="FJ297" s="135">
        <f t="shared" si="609"/>
        <v>44166</v>
      </c>
      <c r="FK297" s="135">
        <f t="shared" si="610"/>
        <v>44377</v>
      </c>
      <c r="FL297" s="112" t="b">
        <f t="shared" si="611"/>
        <v>0</v>
      </c>
      <c r="FM297" s="113">
        <f t="shared" si="612"/>
        <v>44166</v>
      </c>
      <c r="FN297" s="135">
        <f t="shared" si="613"/>
        <v>44377</v>
      </c>
      <c r="FO297" s="148" t="b">
        <f>IFERROR(INDEX('Avtal för korttidsarbete'!R:R,MATCH(D297,'Avtal för korttidsarbete'!$G:$G,0)),TRUE)</f>
        <v>1</v>
      </c>
      <c r="FP297" s="135" t="str">
        <f>IF(FO297,"-",INDEX('Avtal för korttidsarbete'!$D:$D,MATCH(D297,'Avtal för korttidsarbete'!$G:$G,0)))</f>
        <v>-</v>
      </c>
      <c r="FQ297" s="113" t="b">
        <f>IFERROR(G297&gt;INDEX(Uppsägningar!E:E,MATCH(C297,Uppsägningar!C:C,0)),FALSE)</f>
        <v>0</v>
      </c>
    </row>
    <row r="298" spans="1:173" x14ac:dyDescent="0.25">
      <c r="A298" s="19">
        <v>282</v>
      </c>
      <c r="B298" s="20"/>
      <c r="C298" s="183"/>
      <c r="D298" s="66"/>
      <c r="E298" s="212">
        <f>IFERROR(INDEX(Admin!$C$7:$C$10,MATCH(FP298,TblNivåValTExt,0)),0)</f>
        <v>0</v>
      </c>
      <c r="F298" s="1"/>
      <c r="G298" s="1"/>
      <c r="H298" s="78"/>
      <c r="I298" s="181"/>
      <c r="J298" s="181"/>
      <c r="K298" s="182"/>
      <c r="L298" s="182"/>
      <c r="M298" s="181"/>
      <c r="N298" s="181"/>
      <c r="O298" s="181"/>
      <c r="P298" s="182"/>
      <c r="Q298" s="182"/>
      <c r="R298" s="181"/>
      <c r="S298" s="181"/>
      <c r="T298" s="181"/>
      <c r="U298" s="182"/>
      <c r="V298" s="182"/>
      <c r="W298" s="181"/>
      <c r="X298" s="181"/>
      <c r="Y298" s="181"/>
      <c r="Z298" s="182"/>
      <c r="AA298" s="182"/>
      <c r="AB298" s="181"/>
      <c r="AC298" s="181"/>
      <c r="AD298" s="181"/>
      <c r="AE298" s="182"/>
      <c r="AF298" s="182"/>
      <c r="AG298" s="181"/>
      <c r="AH298" s="181"/>
      <c r="AI298" s="181"/>
      <c r="AJ298" s="182"/>
      <c r="AK298" s="182"/>
      <c r="AL298" s="181"/>
      <c r="AM298" s="181"/>
      <c r="AN298" s="181"/>
      <c r="AO298" s="182"/>
      <c r="AP298" s="182"/>
      <c r="AQ298" s="181"/>
      <c r="AR298" s="181"/>
      <c r="AS298" s="181"/>
      <c r="AT298" s="182"/>
      <c r="AU298" s="182"/>
      <c r="AV298" s="181"/>
      <c r="AW298" s="181"/>
      <c r="AX298" s="181"/>
      <c r="AY298" s="182"/>
      <c r="AZ298" s="182"/>
      <c r="BA298" s="181"/>
      <c r="BB298" s="181"/>
      <c r="BC298" s="181"/>
      <c r="BD298" s="182"/>
      <c r="BE298" s="182"/>
      <c r="BF298" s="181"/>
      <c r="BG298" s="180">
        <f t="shared" si="579"/>
        <v>0</v>
      </c>
      <c r="BH298" s="116" t="str">
        <f t="shared" si="580"/>
        <v/>
      </c>
      <c r="BI298" s="80" t="b">
        <f t="shared" si="528"/>
        <v>0</v>
      </c>
      <c r="BJ298" s="80" t="str">
        <f t="shared" si="529"/>
        <v/>
      </c>
      <c r="BK298" s="80" t="b">
        <f t="shared" si="581"/>
        <v>0</v>
      </c>
      <c r="BL298" s="13" t="str">
        <f t="shared" si="530"/>
        <v/>
      </c>
      <c r="BM298" s="13" t="b">
        <f t="shared" si="582"/>
        <v>0</v>
      </c>
      <c r="BN298" s="35" t="str">
        <f t="shared" si="531"/>
        <v/>
      </c>
      <c r="BO298" s="13" t="b">
        <f t="shared" si="532"/>
        <v>0</v>
      </c>
      <c r="BP298" s="35" t="str">
        <f t="shared" si="533"/>
        <v/>
      </c>
      <c r="BQ298" s="13" t="b">
        <f t="shared" si="534"/>
        <v>0</v>
      </c>
      <c r="BR298" s="35" t="str">
        <f t="shared" si="535"/>
        <v/>
      </c>
      <c r="BS298" s="35" t="b">
        <f t="shared" si="536"/>
        <v>0</v>
      </c>
      <c r="BT298" s="35" t="str">
        <f t="shared" si="537"/>
        <v/>
      </c>
      <c r="BU298" s="35" t="b">
        <f t="shared" si="538"/>
        <v>0</v>
      </c>
      <c r="BV298" s="35" t="str">
        <f t="shared" si="539"/>
        <v/>
      </c>
      <c r="BW298" s="13" t="b">
        <f t="shared" si="614"/>
        <v>0</v>
      </c>
      <c r="BX298" s="35" t="str">
        <f t="shared" si="540"/>
        <v/>
      </c>
      <c r="BY298" s="265" t="b">
        <f t="shared" si="583"/>
        <v>0</v>
      </c>
      <c r="BZ298" s="35" t="str">
        <f t="shared" si="541"/>
        <v/>
      </c>
      <c r="CA298" s="265" t="b">
        <f t="shared" si="584"/>
        <v>0</v>
      </c>
      <c r="CB298" s="35" t="str">
        <f t="shared" si="542"/>
        <v/>
      </c>
      <c r="CC298" s="272" t="b">
        <f t="shared" si="585"/>
        <v>0</v>
      </c>
      <c r="CD298" s="35" t="str">
        <f t="shared" si="543"/>
        <v/>
      </c>
      <c r="CE298" s="13" t="b">
        <f t="shared" si="544"/>
        <v>0</v>
      </c>
      <c r="CF298" s="35" t="str">
        <f t="shared" si="545"/>
        <v/>
      </c>
      <c r="CG298" s="179">
        <f t="shared" si="546"/>
        <v>0</v>
      </c>
      <c r="CH298" s="179">
        <f t="shared" si="547"/>
        <v>0</v>
      </c>
      <c r="CI298" s="218">
        <f t="shared" si="586"/>
        <v>0</v>
      </c>
      <c r="CJ298" s="218">
        <f t="shared" si="587"/>
        <v>0</v>
      </c>
      <c r="CK298" s="218">
        <f t="shared" si="588"/>
        <v>0</v>
      </c>
      <c r="CL298" s="218">
        <f t="shared" si="589"/>
        <v>0</v>
      </c>
      <c r="CM298" s="218">
        <f t="shared" si="590"/>
        <v>0</v>
      </c>
      <c r="CN298" s="218">
        <f t="shared" si="591"/>
        <v>0</v>
      </c>
      <c r="CO298" s="218">
        <f t="shared" si="592"/>
        <v>0</v>
      </c>
      <c r="CP298" s="218">
        <f t="shared" si="593"/>
        <v>0</v>
      </c>
      <c r="CQ298" s="218">
        <f t="shared" si="594"/>
        <v>0</v>
      </c>
      <c r="CR298" s="218">
        <f t="shared" si="595"/>
        <v>0</v>
      </c>
      <c r="CS298" s="14">
        <f t="shared" si="548"/>
        <v>0</v>
      </c>
      <c r="CT298" s="236">
        <f t="shared" si="549"/>
        <v>0</v>
      </c>
      <c r="CU298" s="237">
        <f t="shared" si="619"/>
        <v>0</v>
      </c>
      <c r="CV298" s="16">
        <f t="shared" si="619"/>
        <v>0</v>
      </c>
      <c r="CW298" s="16">
        <f t="shared" si="619"/>
        <v>0</v>
      </c>
      <c r="CX298" s="16">
        <f t="shared" si="619"/>
        <v>0</v>
      </c>
      <c r="CY298" s="16">
        <f t="shared" si="619"/>
        <v>0</v>
      </c>
      <c r="CZ298" s="16">
        <f t="shared" si="619"/>
        <v>0</v>
      </c>
      <c r="DA298" s="16">
        <f t="shared" si="619"/>
        <v>0</v>
      </c>
      <c r="DB298" s="16">
        <f t="shared" si="619"/>
        <v>0</v>
      </c>
      <c r="DC298" s="16">
        <f t="shared" si="619"/>
        <v>0</v>
      </c>
      <c r="DD298" s="238">
        <f t="shared" si="619"/>
        <v>0</v>
      </c>
      <c r="DE298" s="232">
        <f t="shared" si="620"/>
        <v>0</v>
      </c>
      <c r="DF298" s="132">
        <f t="shared" si="620"/>
        <v>0</v>
      </c>
      <c r="DG298" s="132">
        <f t="shared" si="620"/>
        <v>0</v>
      </c>
      <c r="DH298" s="132">
        <f t="shared" si="620"/>
        <v>0</v>
      </c>
      <c r="DI298" s="132">
        <f t="shared" si="620"/>
        <v>0</v>
      </c>
      <c r="DJ298" s="132">
        <f t="shared" si="620"/>
        <v>0</v>
      </c>
      <c r="DK298" s="132">
        <f t="shared" si="620"/>
        <v>0</v>
      </c>
      <c r="DL298" s="132">
        <f t="shared" si="620"/>
        <v>0</v>
      </c>
      <c r="DM298" s="132">
        <f t="shared" si="620"/>
        <v>0</v>
      </c>
      <c r="DN298" s="233">
        <f t="shared" si="620"/>
        <v>0</v>
      </c>
      <c r="DO298" s="232">
        <f t="shared" si="550"/>
        <v>0</v>
      </c>
      <c r="DP298" s="132">
        <f t="shared" si="551"/>
        <v>0</v>
      </c>
      <c r="DQ298" s="132">
        <f t="shared" si="552"/>
        <v>0</v>
      </c>
      <c r="DR298" s="132">
        <f t="shared" si="553"/>
        <v>0</v>
      </c>
      <c r="DS298" s="132">
        <f t="shared" si="554"/>
        <v>0</v>
      </c>
      <c r="DT298" s="132">
        <f t="shared" si="555"/>
        <v>0</v>
      </c>
      <c r="DU298" s="132">
        <f t="shared" si="556"/>
        <v>0</v>
      </c>
      <c r="DV298" s="132">
        <f t="shared" si="557"/>
        <v>0</v>
      </c>
      <c r="DW298" s="132">
        <f t="shared" si="558"/>
        <v>0</v>
      </c>
      <c r="DX298" s="233">
        <f t="shared" si="559"/>
        <v>0</v>
      </c>
      <c r="DY298" s="231" t="b">
        <f t="shared" si="596"/>
        <v>0</v>
      </c>
      <c r="DZ298" s="163"/>
      <c r="EA298" s="226" t="str">
        <f t="shared" si="597"/>
        <v/>
      </c>
      <c r="EB298" s="178" t="str">
        <f t="shared" si="598"/>
        <v/>
      </c>
      <c r="EC298" s="178" t="str">
        <f t="shared" si="599"/>
        <v/>
      </c>
      <c r="ED298" s="178" t="str">
        <f t="shared" si="600"/>
        <v/>
      </c>
      <c r="EE298" s="178" t="str">
        <f t="shared" si="601"/>
        <v/>
      </c>
      <c r="EF298" s="178" t="str">
        <f t="shared" si="602"/>
        <v/>
      </c>
      <c r="EG298" s="178" t="str">
        <f t="shared" si="603"/>
        <v/>
      </c>
      <c r="EH298" s="178" t="str">
        <f t="shared" si="604"/>
        <v/>
      </c>
      <c r="EI298" s="178" t="str">
        <f t="shared" si="605"/>
        <v/>
      </c>
      <c r="EJ298" s="227" t="str">
        <f t="shared" si="606"/>
        <v/>
      </c>
      <c r="EK298" s="230" t="str">
        <f t="shared" si="560"/>
        <v/>
      </c>
      <c r="EL298" s="177" t="str">
        <f t="shared" si="561"/>
        <v/>
      </c>
      <c r="EM298" s="177" t="str">
        <f t="shared" si="562"/>
        <v/>
      </c>
      <c r="EN298" s="177" t="str">
        <f t="shared" si="563"/>
        <v/>
      </c>
      <c r="EO298" s="177" t="str">
        <f t="shared" si="564"/>
        <v/>
      </c>
      <c r="EP298" s="177" t="str">
        <f t="shared" si="565"/>
        <v/>
      </c>
      <c r="EQ298" s="177" t="str">
        <f t="shared" si="566"/>
        <v/>
      </c>
      <c r="ER298" s="177" t="str">
        <f t="shared" si="567"/>
        <v/>
      </c>
      <c r="ES298" s="177" t="str">
        <f t="shared" si="568"/>
        <v/>
      </c>
      <c r="ET298" s="177" t="str">
        <f t="shared" si="569"/>
        <v/>
      </c>
      <c r="EU298" s="229" t="e">
        <f t="shared" si="570"/>
        <v>#VALUE!</v>
      </c>
      <c r="EV298" s="27" t="e">
        <f t="shared" si="571"/>
        <v>#VALUE!</v>
      </c>
      <c r="EW298" s="27" t="e">
        <f t="shared" si="572"/>
        <v>#VALUE!</v>
      </c>
      <c r="EX298" s="28" t="e">
        <f t="shared" si="573"/>
        <v>#VALUE!</v>
      </c>
      <c r="EY298" s="28" t="e">
        <f t="shared" si="574"/>
        <v>#VALUE!</v>
      </c>
      <c r="EZ298" s="28" t="b">
        <f t="shared" si="575"/>
        <v>0</v>
      </c>
      <c r="FA298" s="176" t="str">
        <f t="shared" si="576"/>
        <v/>
      </c>
      <c r="FB298" s="27" t="e" cm="1">
        <f t="array" aca="1" ref="FB298" ca="1">TEXT(RIGHT(10-RIGHT(SUM(INDEX(1*(MID(MID(C298,1,1)*2,ROW(INDIRECT("1:"&amp;LEN(MID(C298,1,1)*2))),1)),,))+MID(C298,2,1)+
SUM(INDEX(1*(MID(MID(C298,3,1)*2,ROW(INDIRECT("1:"&amp;LEN(MID(C298,3,1)*2))),1)),,))+MID(C298,4,1)+
SUM(INDEX(1*(MID(MID(C298,5,1)*2,ROW(INDIRECT("1:"&amp;LEN(MID(C298,5,1)*2))),1)),,))+MID(C298,6,1)+
SUM(INDEX(1*(MID(MID(C298,8,1)*2,ROW(INDIRECT("1:"&amp;LEN(MID(C298,8,1)*2))),1)),,))+MID(C298,9,1)+
SUM(INDEX(1*(MID(MID(C298,10,1)*2,ROW(INDIRECT("1:"&amp;LEN(MID(C298,10,1)*2))),1)),,)),1),1),"0")</f>
        <v>#VALUE!</v>
      </c>
      <c r="FC298" s="27" t="str">
        <f t="shared" si="577"/>
        <v/>
      </c>
      <c r="FD298" s="29" t="b">
        <f t="shared" si="578"/>
        <v>0</v>
      </c>
      <c r="FE298" s="112" t="b">
        <f>IFERROR(MATCH(D298,'Avtal för korttidsarbete'!$G$13:$G$1012,0),TRUE)</f>
        <v>1</v>
      </c>
      <c r="FF298" s="112" t="b">
        <f t="shared" si="607"/>
        <v>0</v>
      </c>
      <c r="FG298" s="113" t="str" cm="1">
        <f t="array" ref="FG298">IF(FE298=TRUE,"x",INDEX('Avtal för korttidsarbete'!$E$13:$E$1012,$FE298))</f>
        <v>x</v>
      </c>
      <c r="FH298" s="113" t="str" cm="1">
        <f t="array" ref="FH298">IF(FE298=TRUE,"x",INDEX('Avtal för korttidsarbete'!$F$13:$F$1012,$FE298))</f>
        <v>x</v>
      </c>
      <c r="FI298" s="112" t="b">
        <f t="shared" si="608"/>
        <v>0</v>
      </c>
      <c r="FJ298" s="135">
        <f t="shared" si="609"/>
        <v>44166</v>
      </c>
      <c r="FK298" s="135">
        <f t="shared" si="610"/>
        <v>44377</v>
      </c>
      <c r="FL298" s="112" t="b">
        <f t="shared" si="611"/>
        <v>0</v>
      </c>
      <c r="FM298" s="113">
        <f t="shared" si="612"/>
        <v>44166</v>
      </c>
      <c r="FN298" s="135">
        <f t="shared" si="613"/>
        <v>44377</v>
      </c>
      <c r="FO298" s="148" t="b">
        <f>IFERROR(INDEX('Avtal för korttidsarbete'!R:R,MATCH(D298,'Avtal för korttidsarbete'!$G:$G,0)),TRUE)</f>
        <v>1</v>
      </c>
      <c r="FP298" s="135" t="str">
        <f>IF(FO298,"-",INDEX('Avtal för korttidsarbete'!$D:$D,MATCH(D298,'Avtal för korttidsarbete'!$G:$G,0)))</f>
        <v>-</v>
      </c>
      <c r="FQ298" s="113" t="b">
        <f>IFERROR(G298&gt;INDEX(Uppsägningar!E:E,MATCH(C298,Uppsägningar!C:C,0)),FALSE)</f>
        <v>0</v>
      </c>
    </row>
    <row r="299" spans="1:173" x14ac:dyDescent="0.25">
      <c r="A299" s="19">
        <v>283</v>
      </c>
      <c r="B299" s="20"/>
      <c r="C299" s="183"/>
      <c r="D299" s="66"/>
      <c r="E299" s="212">
        <f>IFERROR(INDEX(Admin!$C$7:$C$10,MATCH(FP299,TblNivåValTExt,0)),0)</f>
        <v>0</v>
      </c>
      <c r="F299" s="1"/>
      <c r="G299" s="1"/>
      <c r="H299" s="78"/>
      <c r="I299" s="181"/>
      <c r="J299" s="181"/>
      <c r="K299" s="182"/>
      <c r="L299" s="182"/>
      <c r="M299" s="181"/>
      <c r="N299" s="181"/>
      <c r="O299" s="181"/>
      <c r="P299" s="182"/>
      <c r="Q299" s="182"/>
      <c r="R299" s="181"/>
      <c r="S299" s="181"/>
      <c r="T299" s="181"/>
      <c r="U299" s="182"/>
      <c r="V299" s="182"/>
      <c r="W299" s="181"/>
      <c r="X299" s="181"/>
      <c r="Y299" s="181"/>
      <c r="Z299" s="182"/>
      <c r="AA299" s="182"/>
      <c r="AB299" s="181"/>
      <c r="AC299" s="181"/>
      <c r="AD299" s="181"/>
      <c r="AE299" s="182"/>
      <c r="AF299" s="182"/>
      <c r="AG299" s="181"/>
      <c r="AH299" s="181"/>
      <c r="AI299" s="181"/>
      <c r="AJ299" s="182"/>
      <c r="AK299" s="182"/>
      <c r="AL299" s="181"/>
      <c r="AM299" s="181"/>
      <c r="AN299" s="181"/>
      <c r="AO299" s="182"/>
      <c r="AP299" s="182"/>
      <c r="AQ299" s="181"/>
      <c r="AR299" s="181"/>
      <c r="AS299" s="181"/>
      <c r="AT299" s="182"/>
      <c r="AU299" s="182"/>
      <c r="AV299" s="181"/>
      <c r="AW299" s="181"/>
      <c r="AX299" s="181"/>
      <c r="AY299" s="182"/>
      <c r="AZ299" s="182"/>
      <c r="BA299" s="181"/>
      <c r="BB299" s="181"/>
      <c r="BC299" s="181"/>
      <c r="BD299" s="182"/>
      <c r="BE299" s="182"/>
      <c r="BF299" s="181"/>
      <c r="BG299" s="180">
        <f t="shared" si="579"/>
        <v>0</v>
      </c>
      <c r="BH299" s="116" t="str">
        <f t="shared" si="580"/>
        <v/>
      </c>
      <c r="BI299" s="80" t="b">
        <f t="shared" si="528"/>
        <v>0</v>
      </c>
      <c r="BJ299" s="80" t="str">
        <f t="shared" si="529"/>
        <v/>
      </c>
      <c r="BK299" s="80" t="b">
        <f t="shared" si="581"/>
        <v>0</v>
      </c>
      <c r="BL299" s="13" t="str">
        <f t="shared" si="530"/>
        <v/>
      </c>
      <c r="BM299" s="13" t="b">
        <f t="shared" si="582"/>
        <v>0</v>
      </c>
      <c r="BN299" s="35" t="str">
        <f t="shared" si="531"/>
        <v/>
      </c>
      <c r="BO299" s="13" t="b">
        <f t="shared" si="532"/>
        <v>0</v>
      </c>
      <c r="BP299" s="35" t="str">
        <f t="shared" si="533"/>
        <v/>
      </c>
      <c r="BQ299" s="13" t="b">
        <f t="shared" si="534"/>
        <v>0</v>
      </c>
      <c r="BR299" s="35" t="str">
        <f t="shared" si="535"/>
        <v/>
      </c>
      <c r="BS299" s="35" t="b">
        <f t="shared" si="536"/>
        <v>0</v>
      </c>
      <c r="BT299" s="35" t="str">
        <f t="shared" si="537"/>
        <v/>
      </c>
      <c r="BU299" s="35" t="b">
        <f t="shared" si="538"/>
        <v>0</v>
      </c>
      <c r="BV299" s="35" t="str">
        <f t="shared" si="539"/>
        <v/>
      </c>
      <c r="BW299" s="13" t="b">
        <f t="shared" si="614"/>
        <v>0</v>
      </c>
      <c r="BX299" s="35" t="str">
        <f t="shared" si="540"/>
        <v/>
      </c>
      <c r="BY299" s="265" t="b">
        <f t="shared" si="583"/>
        <v>0</v>
      </c>
      <c r="BZ299" s="35" t="str">
        <f t="shared" si="541"/>
        <v/>
      </c>
      <c r="CA299" s="265" t="b">
        <f t="shared" si="584"/>
        <v>0</v>
      </c>
      <c r="CB299" s="35" t="str">
        <f t="shared" si="542"/>
        <v/>
      </c>
      <c r="CC299" s="272" t="b">
        <f t="shared" si="585"/>
        <v>0</v>
      </c>
      <c r="CD299" s="35" t="str">
        <f t="shared" si="543"/>
        <v/>
      </c>
      <c r="CE299" s="13" t="b">
        <f t="shared" si="544"/>
        <v>0</v>
      </c>
      <c r="CF299" s="35" t="str">
        <f t="shared" si="545"/>
        <v/>
      </c>
      <c r="CG299" s="179">
        <f t="shared" si="546"/>
        <v>0</v>
      </c>
      <c r="CH299" s="179">
        <f t="shared" si="547"/>
        <v>0</v>
      </c>
      <c r="CI299" s="218">
        <f t="shared" si="586"/>
        <v>0</v>
      </c>
      <c r="CJ299" s="218">
        <f t="shared" si="587"/>
        <v>0</v>
      </c>
      <c r="CK299" s="218">
        <f t="shared" si="588"/>
        <v>0</v>
      </c>
      <c r="CL299" s="218">
        <f t="shared" si="589"/>
        <v>0</v>
      </c>
      <c r="CM299" s="218">
        <f t="shared" si="590"/>
        <v>0</v>
      </c>
      <c r="CN299" s="218">
        <f t="shared" si="591"/>
        <v>0</v>
      </c>
      <c r="CO299" s="218">
        <f t="shared" si="592"/>
        <v>0</v>
      </c>
      <c r="CP299" s="218">
        <f t="shared" si="593"/>
        <v>0</v>
      </c>
      <c r="CQ299" s="218">
        <f t="shared" si="594"/>
        <v>0</v>
      </c>
      <c r="CR299" s="218">
        <f t="shared" si="595"/>
        <v>0</v>
      </c>
      <c r="CS299" s="14">
        <f t="shared" si="548"/>
        <v>0</v>
      </c>
      <c r="CT299" s="236">
        <f t="shared" si="549"/>
        <v>0</v>
      </c>
      <c r="CU299" s="237">
        <f t="shared" si="619"/>
        <v>0</v>
      </c>
      <c r="CV299" s="16">
        <f t="shared" si="619"/>
        <v>0</v>
      </c>
      <c r="CW299" s="16">
        <f t="shared" si="619"/>
        <v>0</v>
      </c>
      <c r="CX299" s="16">
        <f t="shared" si="619"/>
        <v>0</v>
      </c>
      <c r="CY299" s="16">
        <f t="shared" si="619"/>
        <v>0</v>
      </c>
      <c r="CZ299" s="16">
        <f t="shared" si="619"/>
        <v>0</v>
      </c>
      <c r="DA299" s="16">
        <f t="shared" si="619"/>
        <v>0</v>
      </c>
      <c r="DB299" s="16">
        <f t="shared" si="619"/>
        <v>0</v>
      </c>
      <c r="DC299" s="16">
        <f t="shared" si="619"/>
        <v>0</v>
      </c>
      <c r="DD299" s="238">
        <f t="shared" si="619"/>
        <v>0</v>
      </c>
      <c r="DE299" s="232">
        <f t="shared" si="620"/>
        <v>0</v>
      </c>
      <c r="DF299" s="132">
        <f t="shared" si="620"/>
        <v>0</v>
      </c>
      <c r="DG299" s="132">
        <f t="shared" si="620"/>
        <v>0</v>
      </c>
      <c r="DH299" s="132">
        <f t="shared" si="620"/>
        <v>0</v>
      </c>
      <c r="DI299" s="132">
        <f t="shared" si="620"/>
        <v>0</v>
      </c>
      <c r="DJ299" s="132">
        <f t="shared" si="620"/>
        <v>0</v>
      </c>
      <c r="DK299" s="132">
        <f t="shared" si="620"/>
        <v>0</v>
      </c>
      <c r="DL299" s="132">
        <f t="shared" si="620"/>
        <v>0</v>
      </c>
      <c r="DM299" s="132">
        <f t="shared" si="620"/>
        <v>0</v>
      </c>
      <c r="DN299" s="233">
        <f t="shared" si="620"/>
        <v>0</v>
      </c>
      <c r="DO299" s="232">
        <f t="shared" si="550"/>
        <v>0</v>
      </c>
      <c r="DP299" s="132">
        <f t="shared" si="551"/>
        <v>0</v>
      </c>
      <c r="DQ299" s="132">
        <f t="shared" si="552"/>
        <v>0</v>
      </c>
      <c r="DR299" s="132">
        <f t="shared" si="553"/>
        <v>0</v>
      </c>
      <c r="DS299" s="132">
        <f t="shared" si="554"/>
        <v>0</v>
      </c>
      <c r="DT299" s="132">
        <f t="shared" si="555"/>
        <v>0</v>
      </c>
      <c r="DU299" s="132">
        <f t="shared" si="556"/>
        <v>0</v>
      </c>
      <c r="DV299" s="132">
        <f t="shared" si="557"/>
        <v>0</v>
      </c>
      <c r="DW299" s="132">
        <f t="shared" si="558"/>
        <v>0</v>
      </c>
      <c r="DX299" s="233">
        <f t="shared" si="559"/>
        <v>0</v>
      </c>
      <c r="DY299" s="231" t="b">
        <f t="shared" si="596"/>
        <v>0</v>
      </c>
      <c r="DZ299" s="163"/>
      <c r="EA299" s="226" t="str">
        <f t="shared" si="597"/>
        <v/>
      </c>
      <c r="EB299" s="178" t="str">
        <f t="shared" si="598"/>
        <v/>
      </c>
      <c r="EC299" s="178" t="str">
        <f t="shared" si="599"/>
        <v/>
      </c>
      <c r="ED299" s="178" t="str">
        <f t="shared" si="600"/>
        <v/>
      </c>
      <c r="EE299" s="178" t="str">
        <f t="shared" si="601"/>
        <v/>
      </c>
      <c r="EF299" s="178" t="str">
        <f t="shared" si="602"/>
        <v/>
      </c>
      <c r="EG299" s="178" t="str">
        <f t="shared" si="603"/>
        <v/>
      </c>
      <c r="EH299" s="178" t="str">
        <f t="shared" si="604"/>
        <v/>
      </c>
      <c r="EI299" s="178" t="str">
        <f t="shared" si="605"/>
        <v/>
      </c>
      <c r="EJ299" s="227" t="str">
        <f t="shared" si="606"/>
        <v/>
      </c>
      <c r="EK299" s="230" t="str">
        <f t="shared" si="560"/>
        <v/>
      </c>
      <c r="EL299" s="177" t="str">
        <f t="shared" si="561"/>
        <v/>
      </c>
      <c r="EM299" s="177" t="str">
        <f t="shared" si="562"/>
        <v/>
      </c>
      <c r="EN299" s="177" t="str">
        <f t="shared" si="563"/>
        <v/>
      </c>
      <c r="EO299" s="177" t="str">
        <f t="shared" si="564"/>
        <v/>
      </c>
      <c r="EP299" s="177" t="str">
        <f t="shared" si="565"/>
        <v/>
      </c>
      <c r="EQ299" s="177" t="str">
        <f t="shared" si="566"/>
        <v/>
      </c>
      <c r="ER299" s="177" t="str">
        <f t="shared" si="567"/>
        <v/>
      </c>
      <c r="ES299" s="177" t="str">
        <f t="shared" si="568"/>
        <v/>
      </c>
      <c r="ET299" s="177" t="str">
        <f t="shared" si="569"/>
        <v/>
      </c>
      <c r="EU299" s="229" t="e">
        <f t="shared" si="570"/>
        <v>#VALUE!</v>
      </c>
      <c r="EV299" s="27" t="e">
        <f t="shared" si="571"/>
        <v>#VALUE!</v>
      </c>
      <c r="EW299" s="27" t="e">
        <f t="shared" si="572"/>
        <v>#VALUE!</v>
      </c>
      <c r="EX299" s="28" t="e">
        <f t="shared" si="573"/>
        <v>#VALUE!</v>
      </c>
      <c r="EY299" s="28" t="e">
        <f t="shared" si="574"/>
        <v>#VALUE!</v>
      </c>
      <c r="EZ299" s="28" t="b">
        <f t="shared" si="575"/>
        <v>0</v>
      </c>
      <c r="FA299" s="176" t="str">
        <f t="shared" si="576"/>
        <v/>
      </c>
      <c r="FB299" s="27" t="e" cm="1">
        <f t="array" aca="1" ref="FB299" ca="1">TEXT(RIGHT(10-RIGHT(SUM(INDEX(1*(MID(MID(C299,1,1)*2,ROW(INDIRECT("1:"&amp;LEN(MID(C299,1,1)*2))),1)),,))+MID(C299,2,1)+
SUM(INDEX(1*(MID(MID(C299,3,1)*2,ROW(INDIRECT("1:"&amp;LEN(MID(C299,3,1)*2))),1)),,))+MID(C299,4,1)+
SUM(INDEX(1*(MID(MID(C299,5,1)*2,ROW(INDIRECT("1:"&amp;LEN(MID(C299,5,1)*2))),1)),,))+MID(C299,6,1)+
SUM(INDEX(1*(MID(MID(C299,8,1)*2,ROW(INDIRECT("1:"&amp;LEN(MID(C299,8,1)*2))),1)),,))+MID(C299,9,1)+
SUM(INDEX(1*(MID(MID(C299,10,1)*2,ROW(INDIRECT("1:"&amp;LEN(MID(C299,10,1)*2))),1)),,)),1),1),"0")</f>
        <v>#VALUE!</v>
      </c>
      <c r="FC299" s="27" t="str">
        <f t="shared" si="577"/>
        <v/>
      </c>
      <c r="FD299" s="29" t="b">
        <f t="shared" si="578"/>
        <v>0</v>
      </c>
      <c r="FE299" s="112" t="b">
        <f>IFERROR(MATCH(D299,'Avtal för korttidsarbete'!$G$13:$G$1012,0),TRUE)</f>
        <v>1</v>
      </c>
      <c r="FF299" s="112" t="b">
        <f t="shared" si="607"/>
        <v>0</v>
      </c>
      <c r="FG299" s="113" t="str" cm="1">
        <f t="array" ref="FG299">IF(FE299=TRUE,"x",INDEX('Avtal för korttidsarbete'!$E$13:$E$1012,$FE299))</f>
        <v>x</v>
      </c>
      <c r="FH299" s="113" t="str" cm="1">
        <f t="array" ref="FH299">IF(FE299=TRUE,"x",INDEX('Avtal för korttidsarbete'!$F$13:$F$1012,$FE299))</f>
        <v>x</v>
      </c>
      <c r="FI299" s="112" t="b">
        <f t="shared" si="608"/>
        <v>0</v>
      </c>
      <c r="FJ299" s="135">
        <f t="shared" si="609"/>
        <v>44166</v>
      </c>
      <c r="FK299" s="135">
        <f t="shared" si="610"/>
        <v>44377</v>
      </c>
      <c r="FL299" s="112" t="b">
        <f t="shared" si="611"/>
        <v>0</v>
      </c>
      <c r="FM299" s="113">
        <f t="shared" si="612"/>
        <v>44166</v>
      </c>
      <c r="FN299" s="135">
        <f t="shared" si="613"/>
        <v>44377</v>
      </c>
      <c r="FO299" s="148" t="b">
        <f>IFERROR(INDEX('Avtal för korttidsarbete'!R:R,MATCH(D299,'Avtal för korttidsarbete'!$G:$G,0)),TRUE)</f>
        <v>1</v>
      </c>
      <c r="FP299" s="135" t="str">
        <f>IF(FO299,"-",INDEX('Avtal för korttidsarbete'!$D:$D,MATCH(D299,'Avtal för korttidsarbete'!$G:$G,0)))</f>
        <v>-</v>
      </c>
      <c r="FQ299" s="113" t="b">
        <f>IFERROR(G299&gt;INDEX(Uppsägningar!E:E,MATCH(C299,Uppsägningar!C:C,0)),FALSE)</f>
        <v>0</v>
      </c>
    </row>
    <row r="300" spans="1:173" x14ac:dyDescent="0.25">
      <c r="A300" s="19">
        <v>284</v>
      </c>
      <c r="B300" s="20"/>
      <c r="C300" s="183"/>
      <c r="D300" s="66"/>
      <c r="E300" s="212">
        <f>IFERROR(INDEX(Admin!$C$7:$C$10,MATCH(FP300,TblNivåValTExt,0)),0)</f>
        <v>0</v>
      </c>
      <c r="F300" s="1"/>
      <c r="G300" s="1"/>
      <c r="H300" s="78"/>
      <c r="I300" s="181"/>
      <c r="J300" s="181"/>
      <c r="K300" s="182"/>
      <c r="L300" s="182"/>
      <c r="M300" s="181"/>
      <c r="N300" s="181"/>
      <c r="O300" s="181"/>
      <c r="P300" s="182"/>
      <c r="Q300" s="182"/>
      <c r="R300" s="181"/>
      <c r="S300" s="181"/>
      <c r="T300" s="181"/>
      <c r="U300" s="182"/>
      <c r="V300" s="182"/>
      <c r="W300" s="181"/>
      <c r="X300" s="181"/>
      <c r="Y300" s="181"/>
      <c r="Z300" s="182"/>
      <c r="AA300" s="182"/>
      <c r="AB300" s="181"/>
      <c r="AC300" s="181"/>
      <c r="AD300" s="181"/>
      <c r="AE300" s="182"/>
      <c r="AF300" s="182"/>
      <c r="AG300" s="181"/>
      <c r="AH300" s="181"/>
      <c r="AI300" s="181"/>
      <c r="AJ300" s="182"/>
      <c r="AK300" s="182"/>
      <c r="AL300" s="181"/>
      <c r="AM300" s="181"/>
      <c r="AN300" s="181"/>
      <c r="AO300" s="182"/>
      <c r="AP300" s="182"/>
      <c r="AQ300" s="181"/>
      <c r="AR300" s="181"/>
      <c r="AS300" s="181"/>
      <c r="AT300" s="182"/>
      <c r="AU300" s="182"/>
      <c r="AV300" s="181"/>
      <c r="AW300" s="181"/>
      <c r="AX300" s="181"/>
      <c r="AY300" s="182"/>
      <c r="AZ300" s="182"/>
      <c r="BA300" s="181"/>
      <c r="BB300" s="181"/>
      <c r="BC300" s="181"/>
      <c r="BD300" s="182"/>
      <c r="BE300" s="182"/>
      <c r="BF300" s="181"/>
      <c r="BG300" s="180">
        <f t="shared" si="579"/>
        <v>0</v>
      </c>
      <c r="BH300" s="116" t="str">
        <f t="shared" si="580"/>
        <v/>
      </c>
      <c r="BI300" s="80" t="b">
        <f t="shared" si="528"/>
        <v>0</v>
      </c>
      <c r="BJ300" s="80" t="str">
        <f t="shared" si="529"/>
        <v/>
      </c>
      <c r="BK300" s="80" t="b">
        <f t="shared" si="581"/>
        <v>0</v>
      </c>
      <c r="BL300" s="13" t="str">
        <f t="shared" si="530"/>
        <v/>
      </c>
      <c r="BM300" s="13" t="b">
        <f t="shared" si="582"/>
        <v>0</v>
      </c>
      <c r="BN300" s="35" t="str">
        <f t="shared" si="531"/>
        <v/>
      </c>
      <c r="BO300" s="13" t="b">
        <f t="shared" si="532"/>
        <v>0</v>
      </c>
      <c r="BP300" s="35" t="str">
        <f t="shared" si="533"/>
        <v/>
      </c>
      <c r="BQ300" s="13" t="b">
        <f t="shared" si="534"/>
        <v>0</v>
      </c>
      <c r="BR300" s="35" t="str">
        <f t="shared" si="535"/>
        <v/>
      </c>
      <c r="BS300" s="35" t="b">
        <f t="shared" si="536"/>
        <v>0</v>
      </c>
      <c r="BT300" s="35" t="str">
        <f t="shared" si="537"/>
        <v/>
      </c>
      <c r="BU300" s="35" t="b">
        <f t="shared" si="538"/>
        <v>0</v>
      </c>
      <c r="BV300" s="35" t="str">
        <f t="shared" si="539"/>
        <v/>
      </c>
      <c r="BW300" s="13" t="b">
        <f t="shared" si="614"/>
        <v>0</v>
      </c>
      <c r="BX300" s="35" t="str">
        <f t="shared" si="540"/>
        <v/>
      </c>
      <c r="BY300" s="265" t="b">
        <f t="shared" si="583"/>
        <v>0</v>
      </c>
      <c r="BZ300" s="35" t="str">
        <f t="shared" si="541"/>
        <v/>
      </c>
      <c r="CA300" s="265" t="b">
        <f t="shared" si="584"/>
        <v>0</v>
      </c>
      <c r="CB300" s="35" t="str">
        <f t="shared" si="542"/>
        <v/>
      </c>
      <c r="CC300" s="272" t="b">
        <f t="shared" si="585"/>
        <v>0</v>
      </c>
      <c r="CD300" s="35" t="str">
        <f t="shared" si="543"/>
        <v/>
      </c>
      <c r="CE300" s="13" t="b">
        <f t="shared" si="544"/>
        <v>0</v>
      </c>
      <c r="CF300" s="35" t="str">
        <f t="shared" si="545"/>
        <v/>
      </c>
      <c r="CG300" s="179">
        <f t="shared" si="546"/>
        <v>0</v>
      </c>
      <c r="CH300" s="179">
        <f t="shared" si="547"/>
        <v>0</v>
      </c>
      <c r="CI300" s="218">
        <f t="shared" si="586"/>
        <v>0</v>
      </c>
      <c r="CJ300" s="218">
        <f t="shared" si="587"/>
        <v>0</v>
      </c>
      <c r="CK300" s="218">
        <f t="shared" si="588"/>
        <v>0</v>
      </c>
      <c r="CL300" s="218">
        <f t="shared" si="589"/>
        <v>0</v>
      </c>
      <c r="CM300" s="218">
        <f t="shared" si="590"/>
        <v>0</v>
      </c>
      <c r="CN300" s="218">
        <f t="shared" si="591"/>
        <v>0</v>
      </c>
      <c r="CO300" s="218">
        <f t="shared" si="592"/>
        <v>0</v>
      </c>
      <c r="CP300" s="218">
        <f t="shared" si="593"/>
        <v>0</v>
      </c>
      <c r="CQ300" s="218">
        <f t="shared" si="594"/>
        <v>0</v>
      </c>
      <c r="CR300" s="218">
        <f t="shared" si="595"/>
        <v>0</v>
      </c>
      <c r="CS300" s="14">
        <f t="shared" si="548"/>
        <v>0</v>
      </c>
      <c r="CT300" s="236">
        <f t="shared" si="549"/>
        <v>0</v>
      </c>
      <c r="CU300" s="237">
        <f t="shared" si="619"/>
        <v>0</v>
      </c>
      <c r="CV300" s="16">
        <f t="shared" si="619"/>
        <v>0</v>
      </c>
      <c r="CW300" s="16">
        <f t="shared" si="619"/>
        <v>0</v>
      </c>
      <c r="CX300" s="16">
        <f t="shared" si="619"/>
        <v>0</v>
      </c>
      <c r="CY300" s="16">
        <f t="shared" si="619"/>
        <v>0</v>
      </c>
      <c r="CZ300" s="16">
        <f t="shared" si="619"/>
        <v>0</v>
      </c>
      <c r="DA300" s="16">
        <f t="shared" si="619"/>
        <v>0</v>
      </c>
      <c r="DB300" s="16">
        <f t="shared" si="619"/>
        <v>0</v>
      </c>
      <c r="DC300" s="16">
        <f t="shared" si="619"/>
        <v>0</v>
      </c>
      <c r="DD300" s="238">
        <f t="shared" si="619"/>
        <v>0</v>
      </c>
      <c r="DE300" s="232">
        <f t="shared" si="620"/>
        <v>0</v>
      </c>
      <c r="DF300" s="132">
        <f t="shared" si="620"/>
        <v>0</v>
      </c>
      <c r="DG300" s="132">
        <f t="shared" si="620"/>
        <v>0</v>
      </c>
      <c r="DH300" s="132">
        <f t="shared" si="620"/>
        <v>0</v>
      </c>
      <c r="DI300" s="132">
        <f t="shared" si="620"/>
        <v>0</v>
      </c>
      <c r="DJ300" s="132">
        <f t="shared" si="620"/>
        <v>0</v>
      </c>
      <c r="DK300" s="132">
        <f t="shared" si="620"/>
        <v>0</v>
      </c>
      <c r="DL300" s="132">
        <f t="shared" si="620"/>
        <v>0</v>
      </c>
      <c r="DM300" s="132">
        <f t="shared" si="620"/>
        <v>0</v>
      </c>
      <c r="DN300" s="233">
        <f t="shared" si="620"/>
        <v>0</v>
      </c>
      <c r="DO300" s="232">
        <f t="shared" si="550"/>
        <v>0</v>
      </c>
      <c r="DP300" s="132">
        <f t="shared" si="551"/>
        <v>0</v>
      </c>
      <c r="DQ300" s="132">
        <f t="shared" si="552"/>
        <v>0</v>
      </c>
      <c r="DR300" s="132">
        <f t="shared" si="553"/>
        <v>0</v>
      </c>
      <c r="DS300" s="132">
        <f t="shared" si="554"/>
        <v>0</v>
      </c>
      <c r="DT300" s="132">
        <f t="shared" si="555"/>
        <v>0</v>
      </c>
      <c r="DU300" s="132">
        <f t="shared" si="556"/>
        <v>0</v>
      </c>
      <c r="DV300" s="132">
        <f t="shared" si="557"/>
        <v>0</v>
      </c>
      <c r="DW300" s="132">
        <f t="shared" si="558"/>
        <v>0</v>
      </c>
      <c r="DX300" s="233">
        <f t="shared" si="559"/>
        <v>0</v>
      </c>
      <c r="DY300" s="231" t="b">
        <f t="shared" si="596"/>
        <v>0</v>
      </c>
      <c r="DZ300" s="163"/>
      <c r="EA300" s="226" t="str">
        <f t="shared" si="597"/>
        <v/>
      </c>
      <c r="EB300" s="178" t="str">
        <f t="shared" si="598"/>
        <v/>
      </c>
      <c r="EC300" s="178" t="str">
        <f t="shared" si="599"/>
        <v/>
      </c>
      <c r="ED300" s="178" t="str">
        <f t="shared" si="600"/>
        <v/>
      </c>
      <c r="EE300" s="178" t="str">
        <f t="shared" si="601"/>
        <v/>
      </c>
      <c r="EF300" s="178" t="str">
        <f t="shared" si="602"/>
        <v/>
      </c>
      <c r="EG300" s="178" t="str">
        <f t="shared" si="603"/>
        <v/>
      </c>
      <c r="EH300" s="178" t="str">
        <f t="shared" si="604"/>
        <v/>
      </c>
      <c r="EI300" s="178" t="str">
        <f t="shared" si="605"/>
        <v/>
      </c>
      <c r="EJ300" s="227" t="str">
        <f t="shared" si="606"/>
        <v/>
      </c>
      <c r="EK300" s="230" t="str">
        <f t="shared" si="560"/>
        <v/>
      </c>
      <c r="EL300" s="177" t="str">
        <f t="shared" si="561"/>
        <v/>
      </c>
      <c r="EM300" s="177" t="str">
        <f t="shared" si="562"/>
        <v/>
      </c>
      <c r="EN300" s="177" t="str">
        <f t="shared" si="563"/>
        <v/>
      </c>
      <c r="EO300" s="177" t="str">
        <f t="shared" si="564"/>
        <v/>
      </c>
      <c r="EP300" s="177" t="str">
        <f t="shared" si="565"/>
        <v/>
      </c>
      <c r="EQ300" s="177" t="str">
        <f t="shared" si="566"/>
        <v/>
      </c>
      <c r="ER300" s="177" t="str">
        <f t="shared" si="567"/>
        <v/>
      </c>
      <c r="ES300" s="177" t="str">
        <f t="shared" si="568"/>
        <v/>
      </c>
      <c r="ET300" s="177" t="str">
        <f t="shared" si="569"/>
        <v/>
      </c>
      <c r="EU300" s="229" t="e">
        <f t="shared" si="570"/>
        <v>#VALUE!</v>
      </c>
      <c r="EV300" s="27" t="e">
        <f t="shared" si="571"/>
        <v>#VALUE!</v>
      </c>
      <c r="EW300" s="27" t="e">
        <f t="shared" si="572"/>
        <v>#VALUE!</v>
      </c>
      <c r="EX300" s="28" t="e">
        <f t="shared" si="573"/>
        <v>#VALUE!</v>
      </c>
      <c r="EY300" s="28" t="e">
        <f t="shared" si="574"/>
        <v>#VALUE!</v>
      </c>
      <c r="EZ300" s="28" t="b">
        <f t="shared" si="575"/>
        <v>0</v>
      </c>
      <c r="FA300" s="176" t="str">
        <f t="shared" si="576"/>
        <v/>
      </c>
      <c r="FB300" s="27" t="e" cm="1">
        <f t="array" aca="1" ref="FB300" ca="1">TEXT(RIGHT(10-RIGHT(SUM(INDEX(1*(MID(MID(C300,1,1)*2,ROW(INDIRECT("1:"&amp;LEN(MID(C300,1,1)*2))),1)),,))+MID(C300,2,1)+
SUM(INDEX(1*(MID(MID(C300,3,1)*2,ROW(INDIRECT("1:"&amp;LEN(MID(C300,3,1)*2))),1)),,))+MID(C300,4,1)+
SUM(INDEX(1*(MID(MID(C300,5,1)*2,ROW(INDIRECT("1:"&amp;LEN(MID(C300,5,1)*2))),1)),,))+MID(C300,6,1)+
SUM(INDEX(1*(MID(MID(C300,8,1)*2,ROW(INDIRECT("1:"&amp;LEN(MID(C300,8,1)*2))),1)),,))+MID(C300,9,1)+
SUM(INDEX(1*(MID(MID(C300,10,1)*2,ROW(INDIRECT("1:"&amp;LEN(MID(C300,10,1)*2))),1)),,)),1),1),"0")</f>
        <v>#VALUE!</v>
      </c>
      <c r="FC300" s="27" t="str">
        <f t="shared" si="577"/>
        <v/>
      </c>
      <c r="FD300" s="29" t="b">
        <f t="shared" si="578"/>
        <v>0</v>
      </c>
      <c r="FE300" s="112" t="b">
        <f>IFERROR(MATCH(D300,'Avtal för korttidsarbete'!$G$13:$G$1012,0),TRUE)</f>
        <v>1</v>
      </c>
      <c r="FF300" s="112" t="b">
        <f t="shared" si="607"/>
        <v>0</v>
      </c>
      <c r="FG300" s="113" t="str" cm="1">
        <f t="array" ref="FG300">IF(FE300=TRUE,"x",INDEX('Avtal för korttidsarbete'!$E$13:$E$1012,$FE300))</f>
        <v>x</v>
      </c>
      <c r="FH300" s="113" t="str" cm="1">
        <f t="array" ref="FH300">IF(FE300=TRUE,"x",INDEX('Avtal för korttidsarbete'!$F$13:$F$1012,$FE300))</f>
        <v>x</v>
      </c>
      <c r="FI300" s="112" t="b">
        <f t="shared" si="608"/>
        <v>0</v>
      </c>
      <c r="FJ300" s="135">
        <f t="shared" si="609"/>
        <v>44166</v>
      </c>
      <c r="FK300" s="135">
        <f t="shared" si="610"/>
        <v>44377</v>
      </c>
      <c r="FL300" s="112" t="b">
        <f t="shared" si="611"/>
        <v>0</v>
      </c>
      <c r="FM300" s="113">
        <f t="shared" si="612"/>
        <v>44166</v>
      </c>
      <c r="FN300" s="135">
        <f t="shared" si="613"/>
        <v>44377</v>
      </c>
      <c r="FO300" s="148" t="b">
        <f>IFERROR(INDEX('Avtal för korttidsarbete'!R:R,MATCH(D300,'Avtal för korttidsarbete'!$G:$G,0)),TRUE)</f>
        <v>1</v>
      </c>
      <c r="FP300" s="135" t="str">
        <f>IF(FO300,"-",INDEX('Avtal för korttidsarbete'!$D:$D,MATCH(D300,'Avtal för korttidsarbete'!$G:$G,0)))</f>
        <v>-</v>
      </c>
      <c r="FQ300" s="113" t="b">
        <f>IFERROR(G300&gt;INDEX(Uppsägningar!E:E,MATCH(C300,Uppsägningar!C:C,0)),FALSE)</f>
        <v>0</v>
      </c>
    </row>
    <row r="301" spans="1:173" x14ac:dyDescent="0.25">
      <c r="A301" s="19">
        <v>285</v>
      </c>
      <c r="B301" s="20"/>
      <c r="C301" s="183"/>
      <c r="D301" s="66"/>
      <c r="E301" s="212">
        <f>IFERROR(INDEX(Admin!$C$7:$C$10,MATCH(FP301,TblNivåValTExt,0)),0)</f>
        <v>0</v>
      </c>
      <c r="F301" s="1"/>
      <c r="G301" s="1"/>
      <c r="H301" s="78"/>
      <c r="I301" s="181"/>
      <c r="J301" s="181"/>
      <c r="K301" s="182"/>
      <c r="L301" s="182"/>
      <c r="M301" s="181"/>
      <c r="N301" s="181"/>
      <c r="O301" s="181"/>
      <c r="P301" s="182"/>
      <c r="Q301" s="182"/>
      <c r="R301" s="181"/>
      <c r="S301" s="181"/>
      <c r="T301" s="181"/>
      <c r="U301" s="182"/>
      <c r="V301" s="182"/>
      <c r="W301" s="181"/>
      <c r="X301" s="181"/>
      <c r="Y301" s="181"/>
      <c r="Z301" s="182"/>
      <c r="AA301" s="182"/>
      <c r="AB301" s="181"/>
      <c r="AC301" s="181"/>
      <c r="AD301" s="181"/>
      <c r="AE301" s="182"/>
      <c r="AF301" s="182"/>
      <c r="AG301" s="181"/>
      <c r="AH301" s="181"/>
      <c r="AI301" s="181"/>
      <c r="AJ301" s="182"/>
      <c r="AK301" s="182"/>
      <c r="AL301" s="181"/>
      <c r="AM301" s="181"/>
      <c r="AN301" s="181"/>
      <c r="AO301" s="182"/>
      <c r="AP301" s="182"/>
      <c r="AQ301" s="181"/>
      <c r="AR301" s="181"/>
      <c r="AS301" s="181"/>
      <c r="AT301" s="182"/>
      <c r="AU301" s="182"/>
      <c r="AV301" s="181"/>
      <c r="AW301" s="181"/>
      <c r="AX301" s="181"/>
      <c r="AY301" s="182"/>
      <c r="AZ301" s="182"/>
      <c r="BA301" s="181"/>
      <c r="BB301" s="181"/>
      <c r="BC301" s="181"/>
      <c r="BD301" s="182"/>
      <c r="BE301" s="182"/>
      <c r="BF301" s="181"/>
      <c r="BG301" s="180">
        <f t="shared" si="579"/>
        <v>0</v>
      </c>
      <c r="BH301" s="116" t="str">
        <f t="shared" si="580"/>
        <v/>
      </c>
      <c r="BI301" s="80" t="b">
        <f t="shared" si="528"/>
        <v>0</v>
      </c>
      <c r="BJ301" s="80" t="str">
        <f t="shared" si="529"/>
        <v/>
      </c>
      <c r="BK301" s="80" t="b">
        <f t="shared" si="581"/>
        <v>0</v>
      </c>
      <c r="BL301" s="13" t="str">
        <f t="shared" si="530"/>
        <v/>
      </c>
      <c r="BM301" s="13" t="b">
        <f t="shared" si="582"/>
        <v>0</v>
      </c>
      <c r="BN301" s="35" t="str">
        <f t="shared" si="531"/>
        <v/>
      </c>
      <c r="BO301" s="13" t="b">
        <f t="shared" si="532"/>
        <v>0</v>
      </c>
      <c r="BP301" s="35" t="str">
        <f t="shared" si="533"/>
        <v/>
      </c>
      <c r="BQ301" s="13" t="b">
        <f t="shared" si="534"/>
        <v>0</v>
      </c>
      <c r="BR301" s="35" t="str">
        <f t="shared" si="535"/>
        <v/>
      </c>
      <c r="BS301" s="35" t="b">
        <f t="shared" si="536"/>
        <v>0</v>
      </c>
      <c r="BT301" s="35" t="str">
        <f t="shared" si="537"/>
        <v/>
      </c>
      <c r="BU301" s="35" t="b">
        <f t="shared" si="538"/>
        <v>0</v>
      </c>
      <c r="BV301" s="35" t="str">
        <f t="shared" si="539"/>
        <v/>
      </c>
      <c r="BW301" s="13" t="b">
        <f t="shared" si="614"/>
        <v>0</v>
      </c>
      <c r="BX301" s="35" t="str">
        <f t="shared" si="540"/>
        <v/>
      </c>
      <c r="BY301" s="265" t="b">
        <f t="shared" si="583"/>
        <v>0</v>
      </c>
      <c r="BZ301" s="35" t="str">
        <f t="shared" si="541"/>
        <v/>
      </c>
      <c r="CA301" s="265" t="b">
        <f t="shared" si="584"/>
        <v>0</v>
      </c>
      <c r="CB301" s="35" t="str">
        <f t="shared" si="542"/>
        <v/>
      </c>
      <c r="CC301" s="272" t="b">
        <f t="shared" si="585"/>
        <v>0</v>
      </c>
      <c r="CD301" s="35" t="str">
        <f t="shared" si="543"/>
        <v/>
      </c>
      <c r="CE301" s="13" t="b">
        <f t="shared" si="544"/>
        <v>0</v>
      </c>
      <c r="CF301" s="35" t="str">
        <f t="shared" si="545"/>
        <v/>
      </c>
      <c r="CG301" s="179">
        <f t="shared" si="546"/>
        <v>0</v>
      </c>
      <c r="CH301" s="179">
        <f t="shared" si="547"/>
        <v>0</v>
      </c>
      <c r="CI301" s="218">
        <f t="shared" si="586"/>
        <v>0</v>
      </c>
      <c r="CJ301" s="218">
        <f t="shared" si="587"/>
        <v>0</v>
      </c>
      <c r="CK301" s="218">
        <f t="shared" si="588"/>
        <v>0</v>
      </c>
      <c r="CL301" s="218">
        <f t="shared" si="589"/>
        <v>0</v>
      </c>
      <c r="CM301" s="218">
        <f t="shared" si="590"/>
        <v>0</v>
      </c>
      <c r="CN301" s="218">
        <f t="shared" si="591"/>
        <v>0</v>
      </c>
      <c r="CO301" s="218">
        <f t="shared" si="592"/>
        <v>0</v>
      </c>
      <c r="CP301" s="218">
        <f t="shared" si="593"/>
        <v>0</v>
      </c>
      <c r="CQ301" s="218">
        <f t="shared" si="594"/>
        <v>0</v>
      </c>
      <c r="CR301" s="218">
        <f t="shared" si="595"/>
        <v>0</v>
      </c>
      <c r="CS301" s="14">
        <f t="shared" si="548"/>
        <v>0</v>
      </c>
      <c r="CT301" s="236">
        <f t="shared" si="549"/>
        <v>0</v>
      </c>
      <c r="CU301" s="237">
        <f t="shared" si="619"/>
        <v>0</v>
      </c>
      <c r="CV301" s="16">
        <f t="shared" si="619"/>
        <v>0</v>
      </c>
      <c r="CW301" s="16">
        <f t="shared" si="619"/>
        <v>0</v>
      </c>
      <c r="CX301" s="16">
        <f t="shared" si="619"/>
        <v>0</v>
      </c>
      <c r="CY301" s="16">
        <f t="shared" si="619"/>
        <v>0</v>
      </c>
      <c r="CZ301" s="16">
        <f t="shared" si="619"/>
        <v>0</v>
      </c>
      <c r="DA301" s="16">
        <f t="shared" si="619"/>
        <v>0</v>
      </c>
      <c r="DB301" s="16">
        <f t="shared" si="619"/>
        <v>0</v>
      </c>
      <c r="DC301" s="16">
        <f t="shared" si="619"/>
        <v>0</v>
      </c>
      <c r="DD301" s="238">
        <f t="shared" si="619"/>
        <v>0</v>
      </c>
      <c r="DE301" s="232">
        <f t="shared" si="620"/>
        <v>0</v>
      </c>
      <c r="DF301" s="132">
        <f t="shared" si="620"/>
        <v>0</v>
      </c>
      <c r="DG301" s="132">
        <f t="shared" si="620"/>
        <v>0</v>
      </c>
      <c r="DH301" s="132">
        <f t="shared" si="620"/>
        <v>0</v>
      </c>
      <c r="DI301" s="132">
        <f t="shared" si="620"/>
        <v>0</v>
      </c>
      <c r="DJ301" s="132">
        <f t="shared" si="620"/>
        <v>0</v>
      </c>
      <c r="DK301" s="132">
        <f t="shared" si="620"/>
        <v>0</v>
      </c>
      <c r="DL301" s="132">
        <f t="shared" si="620"/>
        <v>0</v>
      </c>
      <c r="DM301" s="132">
        <f t="shared" si="620"/>
        <v>0</v>
      </c>
      <c r="DN301" s="233">
        <f t="shared" si="620"/>
        <v>0</v>
      </c>
      <c r="DO301" s="232">
        <f t="shared" si="550"/>
        <v>0</v>
      </c>
      <c r="DP301" s="132">
        <f t="shared" si="551"/>
        <v>0</v>
      </c>
      <c r="DQ301" s="132">
        <f t="shared" si="552"/>
        <v>0</v>
      </c>
      <c r="DR301" s="132">
        <f t="shared" si="553"/>
        <v>0</v>
      </c>
      <c r="DS301" s="132">
        <f t="shared" si="554"/>
        <v>0</v>
      </c>
      <c r="DT301" s="132">
        <f t="shared" si="555"/>
        <v>0</v>
      </c>
      <c r="DU301" s="132">
        <f t="shared" si="556"/>
        <v>0</v>
      </c>
      <c r="DV301" s="132">
        <f t="shared" si="557"/>
        <v>0</v>
      </c>
      <c r="DW301" s="132">
        <f t="shared" si="558"/>
        <v>0</v>
      </c>
      <c r="DX301" s="233">
        <f t="shared" si="559"/>
        <v>0</v>
      </c>
      <c r="DY301" s="231" t="b">
        <f t="shared" si="596"/>
        <v>0</v>
      </c>
      <c r="DZ301" s="163"/>
      <c r="EA301" s="226" t="str">
        <f t="shared" si="597"/>
        <v/>
      </c>
      <c r="EB301" s="178" t="str">
        <f t="shared" si="598"/>
        <v/>
      </c>
      <c r="EC301" s="178" t="str">
        <f t="shared" si="599"/>
        <v/>
      </c>
      <c r="ED301" s="178" t="str">
        <f t="shared" si="600"/>
        <v/>
      </c>
      <c r="EE301" s="178" t="str">
        <f t="shared" si="601"/>
        <v/>
      </c>
      <c r="EF301" s="178" t="str">
        <f t="shared" si="602"/>
        <v/>
      </c>
      <c r="EG301" s="178" t="str">
        <f t="shared" si="603"/>
        <v/>
      </c>
      <c r="EH301" s="178" t="str">
        <f t="shared" si="604"/>
        <v/>
      </c>
      <c r="EI301" s="178" t="str">
        <f t="shared" si="605"/>
        <v/>
      </c>
      <c r="EJ301" s="227" t="str">
        <f t="shared" si="606"/>
        <v/>
      </c>
      <c r="EK301" s="230" t="str">
        <f t="shared" si="560"/>
        <v/>
      </c>
      <c r="EL301" s="177" t="str">
        <f t="shared" si="561"/>
        <v/>
      </c>
      <c r="EM301" s="177" t="str">
        <f t="shared" si="562"/>
        <v/>
      </c>
      <c r="EN301" s="177" t="str">
        <f t="shared" si="563"/>
        <v/>
      </c>
      <c r="EO301" s="177" t="str">
        <f t="shared" si="564"/>
        <v/>
      </c>
      <c r="EP301" s="177" t="str">
        <f t="shared" si="565"/>
        <v/>
      </c>
      <c r="EQ301" s="177" t="str">
        <f t="shared" si="566"/>
        <v/>
      </c>
      <c r="ER301" s="177" t="str">
        <f t="shared" si="567"/>
        <v/>
      </c>
      <c r="ES301" s="177" t="str">
        <f t="shared" si="568"/>
        <v/>
      </c>
      <c r="ET301" s="177" t="str">
        <f t="shared" si="569"/>
        <v/>
      </c>
      <c r="EU301" s="229" t="e">
        <f t="shared" si="570"/>
        <v>#VALUE!</v>
      </c>
      <c r="EV301" s="27" t="e">
        <f t="shared" si="571"/>
        <v>#VALUE!</v>
      </c>
      <c r="EW301" s="27" t="e">
        <f t="shared" si="572"/>
        <v>#VALUE!</v>
      </c>
      <c r="EX301" s="28" t="e">
        <f t="shared" si="573"/>
        <v>#VALUE!</v>
      </c>
      <c r="EY301" s="28" t="e">
        <f t="shared" si="574"/>
        <v>#VALUE!</v>
      </c>
      <c r="EZ301" s="28" t="b">
        <f t="shared" si="575"/>
        <v>0</v>
      </c>
      <c r="FA301" s="176" t="str">
        <f t="shared" si="576"/>
        <v/>
      </c>
      <c r="FB301" s="27" t="e" cm="1">
        <f t="array" aca="1" ref="FB301" ca="1">TEXT(RIGHT(10-RIGHT(SUM(INDEX(1*(MID(MID(C301,1,1)*2,ROW(INDIRECT("1:"&amp;LEN(MID(C301,1,1)*2))),1)),,))+MID(C301,2,1)+
SUM(INDEX(1*(MID(MID(C301,3,1)*2,ROW(INDIRECT("1:"&amp;LEN(MID(C301,3,1)*2))),1)),,))+MID(C301,4,1)+
SUM(INDEX(1*(MID(MID(C301,5,1)*2,ROW(INDIRECT("1:"&amp;LEN(MID(C301,5,1)*2))),1)),,))+MID(C301,6,1)+
SUM(INDEX(1*(MID(MID(C301,8,1)*2,ROW(INDIRECT("1:"&amp;LEN(MID(C301,8,1)*2))),1)),,))+MID(C301,9,1)+
SUM(INDEX(1*(MID(MID(C301,10,1)*2,ROW(INDIRECT("1:"&amp;LEN(MID(C301,10,1)*2))),1)),,)),1),1),"0")</f>
        <v>#VALUE!</v>
      </c>
      <c r="FC301" s="27" t="str">
        <f t="shared" si="577"/>
        <v/>
      </c>
      <c r="FD301" s="29" t="b">
        <f t="shared" si="578"/>
        <v>0</v>
      </c>
      <c r="FE301" s="112" t="b">
        <f>IFERROR(MATCH(D301,'Avtal för korttidsarbete'!$G$13:$G$1012,0),TRUE)</f>
        <v>1</v>
      </c>
      <c r="FF301" s="112" t="b">
        <f t="shared" si="607"/>
        <v>0</v>
      </c>
      <c r="FG301" s="113" t="str" cm="1">
        <f t="array" ref="FG301">IF(FE301=TRUE,"x",INDEX('Avtal för korttidsarbete'!$E$13:$E$1012,$FE301))</f>
        <v>x</v>
      </c>
      <c r="FH301" s="113" t="str" cm="1">
        <f t="array" ref="FH301">IF(FE301=TRUE,"x",INDEX('Avtal för korttidsarbete'!$F$13:$F$1012,$FE301))</f>
        <v>x</v>
      </c>
      <c r="FI301" s="112" t="b">
        <f t="shared" si="608"/>
        <v>0</v>
      </c>
      <c r="FJ301" s="135">
        <f t="shared" si="609"/>
        <v>44166</v>
      </c>
      <c r="FK301" s="135">
        <f t="shared" si="610"/>
        <v>44377</v>
      </c>
      <c r="FL301" s="112" t="b">
        <f t="shared" si="611"/>
        <v>0</v>
      </c>
      <c r="FM301" s="113">
        <f t="shared" si="612"/>
        <v>44166</v>
      </c>
      <c r="FN301" s="135">
        <f t="shared" si="613"/>
        <v>44377</v>
      </c>
      <c r="FO301" s="148" t="b">
        <f>IFERROR(INDEX('Avtal för korttidsarbete'!R:R,MATCH(D301,'Avtal för korttidsarbete'!$G:$G,0)),TRUE)</f>
        <v>1</v>
      </c>
      <c r="FP301" s="135" t="str">
        <f>IF(FO301,"-",INDEX('Avtal för korttidsarbete'!$D:$D,MATCH(D301,'Avtal för korttidsarbete'!$G:$G,0)))</f>
        <v>-</v>
      </c>
      <c r="FQ301" s="113" t="b">
        <f>IFERROR(G301&gt;INDEX(Uppsägningar!E:E,MATCH(C301,Uppsägningar!C:C,0)),FALSE)</f>
        <v>0</v>
      </c>
    </row>
    <row r="302" spans="1:173" x14ac:dyDescent="0.25">
      <c r="A302" s="19">
        <v>286</v>
      </c>
      <c r="B302" s="20"/>
      <c r="C302" s="183"/>
      <c r="D302" s="66"/>
      <c r="E302" s="212">
        <f>IFERROR(INDEX(Admin!$C$7:$C$10,MATCH(FP302,TblNivåValTExt,0)),0)</f>
        <v>0</v>
      </c>
      <c r="F302" s="1"/>
      <c r="G302" s="1"/>
      <c r="H302" s="78"/>
      <c r="I302" s="181"/>
      <c r="J302" s="181"/>
      <c r="K302" s="182"/>
      <c r="L302" s="182"/>
      <c r="M302" s="181"/>
      <c r="N302" s="181"/>
      <c r="O302" s="181"/>
      <c r="P302" s="182"/>
      <c r="Q302" s="182"/>
      <c r="R302" s="181"/>
      <c r="S302" s="181"/>
      <c r="T302" s="181"/>
      <c r="U302" s="182"/>
      <c r="V302" s="182"/>
      <c r="W302" s="181"/>
      <c r="X302" s="181"/>
      <c r="Y302" s="181"/>
      <c r="Z302" s="182"/>
      <c r="AA302" s="182"/>
      <c r="AB302" s="181"/>
      <c r="AC302" s="181"/>
      <c r="AD302" s="181"/>
      <c r="AE302" s="182"/>
      <c r="AF302" s="182"/>
      <c r="AG302" s="181"/>
      <c r="AH302" s="181"/>
      <c r="AI302" s="181"/>
      <c r="AJ302" s="182"/>
      <c r="AK302" s="182"/>
      <c r="AL302" s="181"/>
      <c r="AM302" s="181"/>
      <c r="AN302" s="181"/>
      <c r="AO302" s="182"/>
      <c r="AP302" s="182"/>
      <c r="AQ302" s="181"/>
      <c r="AR302" s="181"/>
      <c r="AS302" s="181"/>
      <c r="AT302" s="182"/>
      <c r="AU302" s="182"/>
      <c r="AV302" s="181"/>
      <c r="AW302" s="181"/>
      <c r="AX302" s="181"/>
      <c r="AY302" s="182"/>
      <c r="AZ302" s="182"/>
      <c r="BA302" s="181"/>
      <c r="BB302" s="181"/>
      <c r="BC302" s="181"/>
      <c r="BD302" s="182"/>
      <c r="BE302" s="182"/>
      <c r="BF302" s="181"/>
      <c r="BG302" s="180">
        <f t="shared" si="579"/>
        <v>0</v>
      </c>
      <c r="BH302" s="116" t="str">
        <f t="shared" si="580"/>
        <v/>
      </c>
      <c r="BI302" s="80" t="b">
        <f t="shared" si="528"/>
        <v>0</v>
      </c>
      <c r="BJ302" s="80" t="str">
        <f t="shared" si="529"/>
        <v/>
      </c>
      <c r="BK302" s="80" t="b">
        <f t="shared" si="581"/>
        <v>0</v>
      </c>
      <c r="BL302" s="13" t="str">
        <f t="shared" si="530"/>
        <v/>
      </c>
      <c r="BM302" s="13" t="b">
        <f t="shared" si="582"/>
        <v>0</v>
      </c>
      <c r="BN302" s="35" t="str">
        <f t="shared" si="531"/>
        <v/>
      </c>
      <c r="BO302" s="13" t="b">
        <f t="shared" si="532"/>
        <v>0</v>
      </c>
      <c r="BP302" s="35" t="str">
        <f t="shared" si="533"/>
        <v/>
      </c>
      <c r="BQ302" s="13" t="b">
        <f t="shared" si="534"/>
        <v>0</v>
      </c>
      <c r="BR302" s="35" t="str">
        <f t="shared" si="535"/>
        <v/>
      </c>
      <c r="BS302" s="35" t="b">
        <f t="shared" si="536"/>
        <v>0</v>
      </c>
      <c r="BT302" s="35" t="str">
        <f t="shared" si="537"/>
        <v/>
      </c>
      <c r="BU302" s="35" t="b">
        <f t="shared" si="538"/>
        <v>0</v>
      </c>
      <c r="BV302" s="35" t="str">
        <f t="shared" si="539"/>
        <v/>
      </c>
      <c r="BW302" s="13" t="b">
        <f t="shared" si="614"/>
        <v>0</v>
      </c>
      <c r="BX302" s="35" t="str">
        <f t="shared" si="540"/>
        <v/>
      </c>
      <c r="BY302" s="265" t="b">
        <f t="shared" si="583"/>
        <v>0</v>
      </c>
      <c r="BZ302" s="35" t="str">
        <f t="shared" si="541"/>
        <v/>
      </c>
      <c r="CA302" s="265" t="b">
        <f t="shared" si="584"/>
        <v>0</v>
      </c>
      <c r="CB302" s="35" t="str">
        <f t="shared" si="542"/>
        <v/>
      </c>
      <c r="CC302" s="272" t="b">
        <f t="shared" si="585"/>
        <v>0</v>
      </c>
      <c r="CD302" s="35" t="str">
        <f t="shared" si="543"/>
        <v/>
      </c>
      <c r="CE302" s="13" t="b">
        <f t="shared" si="544"/>
        <v>0</v>
      </c>
      <c r="CF302" s="35" t="str">
        <f t="shared" si="545"/>
        <v/>
      </c>
      <c r="CG302" s="179">
        <f t="shared" si="546"/>
        <v>0</v>
      </c>
      <c r="CH302" s="179">
        <f t="shared" si="547"/>
        <v>0</v>
      </c>
      <c r="CI302" s="218">
        <f t="shared" si="586"/>
        <v>0</v>
      </c>
      <c r="CJ302" s="218">
        <f t="shared" si="587"/>
        <v>0</v>
      </c>
      <c r="CK302" s="218">
        <f t="shared" si="588"/>
        <v>0</v>
      </c>
      <c r="CL302" s="218">
        <f t="shared" si="589"/>
        <v>0</v>
      </c>
      <c r="CM302" s="218">
        <f t="shared" si="590"/>
        <v>0</v>
      </c>
      <c r="CN302" s="218">
        <f t="shared" si="591"/>
        <v>0</v>
      </c>
      <c r="CO302" s="218">
        <f t="shared" si="592"/>
        <v>0</v>
      </c>
      <c r="CP302" s="218">
        <f t="shared" si="593"/>
        <v>0</v>
      </c>
      <c r="CQ302" s="218">
        <f t="shared" si="594"/>
        <v>0</v>
      </c>
      <c r="CR302" s="218">
        <f t="shared" si="595"/>
        <v>0</v>
      </c>
      <c r="CS302" s="14">
        <f t="shared" si="548"/>
        <v>0</v>
      </c>
      <c r="CT302" s="236">
        <f t="shared" si="549"/>
        <v>0</v>
      </c>
      <c r="CU302" s="237">
        <f t="shared" si="619"/>
        <v>0</v>
      </c>
      <c r="CV302" s="16">
        <f t="shared" si="619"/>
        <v>0</v>
      </c>
      <c r="CW302" s="16">
        <f t="shared" si="619"/>
        <v>0</v>
      </c>
      <c r="CX302" s="16">
        <f t="shared" si="619"/>
        <v>0</v>
      </c>
      <c r="CY302" s="16">
        <f t="shared" si="619"/>
        <v>0</v>
      </c>
      <c r="CZ302" s="16">
        <f t="shared" si="619"/>
        <v>0</v>
      </c>
      <c r="DA302" s="16">
        <f t="shared" si="619"/>
        <v>0</v>
      </c>
      <c r="DB302" s="16">
        <f t="shared" si="619"/>
        <v>0</v>
      </c>
      <c r="DC302" s="16">
        <f t="shared" si="619"/>
        <v>0</v>
      </c>
      <c r="DD302" s="238">
        <f t="shared" si="619"/>
        <v>0</v>
      </c>
      <c r="DE302" s="232">
        <f t="shared" si="620"/>
        <v>0</v>
      </c>
      <c r="DF302" s="132">
        <f t="shared" si="620"/>
        <v>0</v>
      </c>
      <c r="DG302" s="132">
        <f t="shared" si="620"/>
        <v>0</v>
      </c>
      <c r="DH302" s="132">
        <f t="shared" si="620"/>
        <v>0</v>
      </c>
      <c r="DI302" s="132">
        <f t="shared" si="620"/>
        <v>0</v>
      </c>
      <c r="DJ302" s="132">
        <f t="shared" si="620"/>
        <v>0</v>
      </c>
      <c r="DK302" s="132">
        <f t="shared" si="620"/>
        <v>0</v>
      </c>
      <c r="DL302" s="132">
        <f t="shared" si="620"/>
        <v>0</v>
      </c>
      <c r="DM302" s="132">
        <f t="shared" si="620"/>
        <v>0</v>
      </c>
      <c r="DN302" s="233">
        <f t="shared" si="620"/>
        <v>0</v>
      </c>
      <c r="DO302" s="232">
        <f t="shared" si="550"/>
        <v>0</v>
      </c>
      <c r="DP302" s="132">
        <f t="shared" si="551"/>
        <v>0</v>
      </c>
      <c r="DQ302" s="132">
        <f t="shared" si="552"/>
        <v>0</v>
      </c>
      <c r="DR302" s="132">
        <f t="shared" si="553"/>
        <v>0</v>
      </c>
      <c r="DS302" s="132">
        <f t="shared" si="554"/>
        <v>0</v>
      </c>
      <c r="DT302" s="132">
        <f t="shared" si="555"/>
        <v>0</v>
      </c>
      <c r="DU302" s="132">
        <f t="shared" si="556"/>
        <v>0</v>
      </c>
      <c r="DV302" s="132">
        <f t="shared" si="557"/>
        <v>0</v>
      </c>
      <c r="DW302" s="132">
        <f t="shared" si="558"/>
        <v>0</v>
      </c>
      <c r="DX302" s="233">
        <f t="shared" si="559"/>
        <v>0</v>
      </c>
      <c r="DY302" s="231" t="b">
        <f t="shared" si="596"/>
        <v>0</v>
      </c>
      <c r="DZ302" s="163"/>
      <c r="EA302" s="226" t="str">
        <f t="shared" si="597"/>
        <v/>
      </c>
      <c r="EB302" s="178" t="str">
        <f t="shared" si="598"/>
        <v/>
      </c>
      <c r="EC302" s="178" t="str">
        <f t="shared" si="599"/>
        <v/>
      </c>
      <c r="ED302" s="178" t="str">
        <f t="shared" si="600"/>
        <v/>
      </c>
      <c r="EE302" s="178" t="str">
        <f t="shared" si="601"/>
        <v/>
      </c>
      <c r="EF302" s="178" t="str">
        <f t="shared" si="602"/>
        <v/>
      </c>
      <c r="EG302" s="178" t="str">
        <f t="shared" si="603"/>
        <v/>
      </c>
      <c r="EH302" s="178" t="str">
        <f t="shared" si="604"/>
        <v/>
      </c>
      <c r="EI302" s="178" t="str">
        <f t="shared" si="605"/>
        <v/>
      </c>
      <c r="EJ302" s="227" t="str">
        <f t="shared" si="606"/>
        <v/>
      </c>
      <c r="EK302" s="230" t="str">
        <f t="shared" si="560"/>
        <v/>
      </c>
      <c r="EL302" s="177" t="str">
        <f t="shared" si="561"/>
        <v/>
      </c>
      <c r="EM302" s="177" t="str">
        <f t="shared" si="562"/>
        <v/>
      </c>
      <c r="EN302" s="177" t="str">
        <f t="shared" si="563"/>
        <v/>
      </c>
      <c r="EO302" s="177" t="str">
        <f t="shared" si="564"/>
        <v/>
      </c>
      <c r="EP302" s="177" t="str">
        <f t="shared" si="565"/>
        <v/>
      </c>
      <c r="EQ302" s="177" t="str">
        <f t="shared" si="566"/>
        <v/>
      </c>
      <c r="ER302" s="177" t="str">
        <f t="shared" si="567"/>
        <v/>
      </c>
      <c r="ES302" s="177" t="str">
        <f t="shared" si="568"/>
        <v/>
      </c>
      <c r="ET302" s="177" t="str">
        <f t="shared" si="569"/>
        <v/>
      </c>
      <c r="EU302" s="229" t="e">
        <f t="shared" si="570"/>
        <v>#VALUE!</v>
      </c>
      <c r="EV302" s="27" t="e">
        <f t="shared" si="571"/>
        <v>#VALUE!</v>
      </c>
      <c r="EW302" s="27" t="e">
        <f t="shared" si="572"/>
        <v>#VALUE!</v>
      </c>
      <c r="EX302" s="28" t="e">
        <f t="shared" si="573"/>
        <v>#VALUE!</v>
      </c>
      <c r="EY302" s="28" t="e">
        <f t="shared" si="574"/>
        <v>#VALUE!</v>
      </c>
      <c r="EZ302" s="28" t="b">
        <f t="shared" si="575"/>
        <v>0</v>
      </c>
      <c r="FA302" s="176" t="str">
        <f t="shared" si="576"/>
        <v/>
      </c>
      <c r="FB302" s="27" t="e" cm="1">
        <f t="array" aca="1" ref="FB302" ca="1">TEXT(RIGHT(10-RIGHT(SUM(INDEX(1*(MID(MID(C302,1,1)*2,ROW(INDIRECT("1:"&amp;LEN(MID(C302,1,1)*2))),1)),,))+MID(C302,2,1)+
SUM(INDEX(1*(MID(MID(C302,3,1)*2,ROW(INDIRECT("1:"&amp;LEN(MID(C302,3,1)*2))),1)),,))+MID(C302,4,1)+
SUM(INDEX(1*(MID(MID(C302,5,1)*2,ROW(INDIRECT("1:"&amp;LEN(MID(C302,5,1)*2))),1)),,))+MID(C302,6,1)+
SUM(INDEX(1*(MID(MID(C302,8,1)*2,ROW(INDIRECT("1:"&amp;LEN(MID(C302,8,1)*2))),1)),,))+MID(C302,9,1)+
SUM(INDEX(1*(MID(MID(C302,10,1)*2,ROW(INDIRECT("1:"&amp;LEN(MID(C302,10,1)*2))),1)),,)),1),1),"0")</f>
        <v>#VALUE!</v>
      </c>
      <c r="FC302" s="27" t="str">
        <f t="shared" si="577"/>
        <v/>
      </c>
      <c r="FD302" s="29" t="b">
        <f t="shared" si="578"/>
        <v>0</v>
      </c>
      <c r="FE302" s="112" t="b">
        <f>IFERROR(MATCH(D302,'Avtal för korttidsarbete'!$G$13:$G$1012,0),TRUE)</f>
        <v>1</v>
      </c>
      <c r="FF302" s="112" t="b">
        <f t="shared" si="607"/>
        <v>0</v>
      </c>
      <c r="FG302" s="113" t="str" cm="1">
        <f t="array" ref="FG302">IF(FE302=TRUE,"x",INDEX('Avtal för korttidsarbete'!$E$13:$E$1012,$FE302))</f>
        <v>x</v>
      </c>
      <c r="FH302" s="113" t="str" cm="1">
        <f t="array" ref="FH302">IF(FE302=TRUE,"x",INDEX('Avtal för korttidsarbete'!$F$13:$F$1012,$FE302))</f>
        <v>x</v>
      </c>
      <c r="FI302" s="112" t="b">
        <f t="shared" si="608"/>
        <v>0</v>
      </c>
      <c r="FJ302" s="135">
        <f t="shared" si="609"/>
        <v>44166</v>
      </c>
      <c r="FK302" s="135">
        <f t="shared" si="610"/>
        <v>44377</v>
      </c>
      <c r="FL302" s="112" t="b">
        <f t="shared" si="611"/>
        <v>0</v>
      </c>
      <c r="FM302" s="113">
        <f t="shared" si="612"/>
        <v>44166</v>
      </c>
      <c r="FN302" s="135">
        <f t="shared" si="613"/>
        <v>44377</v>
      </c>
      <c r="FO302" s="148" t="b">
        <f>IFERROR(INDEX('Avtal för korttidsarbete'!R:R,MATCH(D302,'Avtal för korttidsarbete'!$G:$G,0)),TRUE)</f>
        <v>1</v>
      </c>
      <c r="FP302" s="135" t="str">
        <f>IF(FO302,"-",INDEX('Avtal för korttidsarbete'!$D:$D,MATCH(D302,'Avtal för korttidsarbete'!$G:$G,0)))</f>
        <v>-</v>
      </c>
      <c r="FQ302" s="113" t="b">
        <f>IFERROR(G302&gt;INDEX(Uppsägningar!E:E,MATCH(C302,Uppsägningar!C:C,0)),FALSE)</f>
        <v>0</v>
      </c>
    </row>
    <row r="303" spans="1:173" x14ac:dyDescent="0.25">
      <c r="A303" s="19">
        <v>287</v>
      </c>
      <c r="B303" s="20"/>
      <c r="C303" s="183"/>
      <c r="D303" s="66"/>
      <c r="E303" s="212">
        <f>IFERROR(INDEX(Admin!$C$7:$C$10,MATCH(FP303,TblNivåValTExt,0)),0)</f>
        <v>0</v>
      </c>
      <c r="F303" s="1"/>
      <c r="G303" s="1"/>
      <c r="H303" s="78"/>
      <c r="I303" s="181"/>
      <c r="J303" s="181"/>
      <c r="K303" s="182"/>
      <c r="L303" s="182"/>
      <c r="M303" s="181"/>
      <c r="N303" s="181"/>
      <c r="O303" s="181"/>
      <c r="P303" s="182"/>
      <c r="Q303" s="182"/>
      <c r="R303" s="181"/>
      <c r="S303" s="181"/>
      <c r="T303" s="181"/>
      <c r="U303" s="182"/>
      <c r="V303" s="182"/>
      <c r="W303" s="181"/>
      <c r="X303" s="181"/>
      <c r="Y303" s="181"/>
      <c r="Z303" s="182"/>
      <c r="AA303" s="182"/>
      <c r="AB303" s="181"/>
      <c r="AC303" s="181"/>
      <c r="AD303" s="181"/>
      <c r="AE303" s="182"/>
      <c r="AF303" s="182"/>
      <c r="AG303" s="181"/>
      <c r="AH303" s="181"/>
      <c r="AI303" s="181"/>
      <c r="AJ303" s="182"/>
      <c r="AK303" s="182"/>
      <c r="AL303" s="181"/>
      <c r="AM303" s="181"/>
      <c r="AN303" s="181"/>
      <c r="AO303" s="182"/>
      <c r="AP303" s="182"/>
      <c r="AQ303" s="181"/>
      <c r="AR303" s="181"/>
      <c r="AS303" s="181"/>
      <c r="AT303" s="182"/>
      <c r="AU303" s="182"/>
      <c r="AV303" s="181"/>
      <c r="AW303" s="181"/>
      <c r="AX303" s="181"/>
      <c r="AY303" s="182"/>
      <c r="AZ303" s="182"/>
      <c r="BA303" s="181"/>
      <c r="BB303" s="181"/>
      <c r="BC303" s="181"/>
      <c r="BD303" s="182"/>
      <c r="BE303" s="182"/>
      <c r="BF303" s="181"/>
      <c r="BG303" s="180">
        <f t="shared" si="579"/>
        <v>0</v>
      </c>
      <c r="BH303" s="116" t="str">
        <f t="shared" si="580"/>
        <v/>
      </c>
      <c r="BI303" s="80" t="b">
        <f t="shared" si="528"/>
        <v>0</v>
      </c>
      <c r="BJ303" s="80" t="str">
        <f t="shared" si="529"/>
        <v/>
      </c>
      <c r="BK303" s="80" t="b">
        <f t="shared" si="581"/>
        <v>0</v>
      </c>
      <c r="BL303" s="13" t="str">
        <f t="shared" si="530"/>
        <v/>
      </c>
      <c r="BM303" s="13" t="b">
        <f t="shared" si="582"/>
        <v>0</v>
      </c>
      <c r="BN303" s="35" t="str">
        <f t="shared" si="531"/>
        <v/>
      </c>
      <c r="BO303" s="13" t="b">
        <f t="shared" si="532"/>
        <v>0</v>
      </c>
      <c r="BP303" s="35" t="str">
        <f t="shared" si="533"/>
        <v/>
      </c>
      <c r="BQ303" s="13" t="b">
        <f t="shared" si="534"/>
        <v>0</v>
      </c>
      <c r="BR303" s="35" t="str">
        <f t="shared" si="535"/>
        <v/>
      </c>
      <c r="BS303" s="35" t="b">
        <f t="shared" si="536"/>
        <v>0</v>
      </c>
      <c r="BT303" s="35" t="str">
        <f t="shared" si="537"/>
        <v/>
      </c>
      <c r="BU303" s="35" t="b">
        <f t="shared" si="538"/>
        <v>0</v>
      </c>
      <c r="BV303" s="35" t="str">
        <f t="shared" si="539"/>
        <v/>
      </c>
      <c r="BW303" s="13" t="b">
        <f t="shared" si="614"/>
        <v>0</v>
      </c>
      <c r="BX303" s="35" t="str">
        <f t="shared" si="540"/>
        <v/>
      </c>
      <c r="BY303" s="265" t="b">
        <f t="shared" si="583"/>
        <v>0</v>
      </c>
      <c r="BZ303" s="35" t="str">
        <f t="shared" si="541"/>
        <v/>
      </c>
      <c r="CA303" s="265" t="b">
        <f t="shared" si="584"/>
        <v>0</v>
      </c>
      <c r="CB303" s="35" t="str">
        <f t="shared" si="542"/>
        <v/>
      </c>
      <c r="CC303" s="272" t="b">
        <f t="shared" si="585"/>
        <v>0</v>
      </c>
      <c r="CD303" s="35" t="str">
        <f t="shared" si="543"/>
        <v/>
      </c>
      <c r="CE303" s="13" t="b">
        <f t="shared" si="544"/>
        <v>0</v>
      </c>
      <c r="CF303" s="35" t="str">
        <f t="shared" si="545"/>
        <v/>
      </c>
      <c r="CG303" s="179">
        <f t="shared" si="546"/>
        <v>0</v>
      </c>
      <c r="CH303" s="179">
        <f t="shared" si="547"/>
        <v>0</v>
      </c>
      <c r="CI303" s="218">
        <f t="shared" si="586"/>
        <v>0</v>
      </c>
      <c r="CJ303" s="218">
        <f t="shared" si="587"/>
        <v>0</v>
      </c>
      <c r="CK303" s="218">
        <f t="shared" si="588"/>
        <v>0</v>
      </c>
      <c r="CL303" s="218">
        <f t="shared" si="589"/>
        <v>0</v>
      </c>
      <c r="CM303" s="218">
        <f t="shared" si="590"/>
        <v>0</v>
      </c>
      <c r="CN303" s="218">
        <f t="shared" si="591"/>
        <v>0</v>
      </c>
      <c r="CO303" s="218">
        <f t="shared" si="592"/>
        <v>0</v>
      </c>
      <c r="CP303" s="218">
        <f t="shared" si="593"/>
        <v>0</v>
      </c>
      <c r="CQ303" s="218">
        <f t="shared" si="594"/>
        <v>0</v>
      </c>
      <c r="CR303" s="218">
        <f t="shared" si="595"/>
        <v>0</v>
      </c>
      <c r="CS303" s="14">
        <f t="shared" si="548"/>
        <v>0</v>
      </c>
      <c r="CT303" s="236">
        <f t="shared" si="549"/>
        <v>0</v>
      </c>
      <c r="CU303" s="237">
        <f t="shared" si="619"/>
        <v>0</v>
      </c>
      <c r="CV303" s="16">
        <f t="shared" si="619"/>
        <v>0</v>
      </c>
      <c r="CW303" s="16">
        <f t="shared" si="619"/>
        <v>0</v>
      </c>
      <c r="CX303" s="16">
        <f t="shared" si="619"/>
        <v>0</v>
      </c>
      <c r="CY303" s="16">
        <f t="shared" si="619"/>
        <v>0</v>
      </c>
      <c r="CZ303" s="16">
        <f t="shared" si="619"/>
        <v>0</v>
      </c>
      <c r="DA303" s="16">
        <f t="shared" si="619"/>
        <v>0</v>
      </c>
      <c r="DB303" s="16">
        <f t="shared" si="619"/>
        <v>0</v>
      </c>
      <c r="DC303" s="16">
        <f t="shared" si="619"/>
        <v>0</v>
      </c>
      <c r="DD303" s="238">
        <f t="shared" si="619"/>
        <v>0</v>
      </c>
      <c r="DE303" s="232">
        <f t="shared" si="620"/>
        <v>0</v>
      </c>
      <c r="DF303" s="132">
        <f t="shared" si="620"/>
        <v>0</v>
      </c>
      <c r="DG303" s="132">
        <f t="shared" si="620"/>
        <v>0</v>
      </c>
      <c r="DH303" s="132">
        <f t="shared" si="620"/>
        <v>0</v>
      </c>
      <c r="DI303" s="132">
        <f t="shared" si="620"/>
        <v>0</v>
      </c>
      <c r="DJ303" s="132">
        <f t="shared" si="620"/>
        <v>0</v>
      </c>
      <c r="DK303" s="132">
        <f t="shared" si="620"/>
        <v>0</v>
      </c>
      <c r="DL303" s="132">
        <f t="shared" si="620"/>
        <v>0</v>
      </c>
      <c r="DM303" s="132">
        <f t="shared" si="620"/>
        <v>0</v>
      </c>
      <c r="DN303" s="233">
        <f t="shared" si="620"/>
        <v>0</v>
      </c>
      <c r="DO303" s="232">
        <f t="shared" si="550"/>
        <v>0</v>
      </c>
      <c r="DP303" s="132">
        <f t="shared" si="551"/>
        <v>0</v>
      </c>
      <c r="DQ303" s="132">
        <f t="shared" si="552"/>
        <v>0</v>
      </c>
      <c r="DR303" s="132">
        <f t="shared" si="553"/>
        <v>0</v>
      </c>
      <c r="DS303" s="132">
        <f t="shared" si="554"/>
        <v>0</v>
      </c>
      <c r="DT303" s="132">
        <f t="shared" si="555"/>
        <v>0</v>
      </c>
      <c r="DU303" s="132">
        <f t="shared" si="556"/>
        <v>0</v>
      </c>
      <c r="DV303" s="132">
        <f t="shared" si="557"/>
        <v>0</v>
      </c>
      <c r="DW303" s="132">
        <f t="shared" si="558"/>
        <v>0</v>
      </c>
      <c r="DX303" s="233">
        <f t="shared" si="559"/>
        <v>0</v>
      </c>
      <c r="DY303" s="231" t="b">
        <f t="shared" si="596"/>
        <v>0</v>
      </c>
      <c r="DZ303" s="163"/>
      <c r="EA303" s="226" t="str">
        <f t="shared" si="597"/>
        <v/>
      </c>
      <c r="EB303" s="178" t="str">
        <f t="shared" si="598"/>
        <v/>
      </c>
      <c r="EC303" s="178" t="str">
        <f t="shared" si="599"/>
        <v/>
      </c>
      <c r="ED303" s="178" t="str">
        <f t="shared" si="600"/>
        <v/>
      </c>
      <c r="EE303" s="178" t="str">
        <f t="shared" si="601"/>
        <v/>
      </c>
      <c r="EF303" s="178" t="str">
        <f t="shared" si="602"/>
        <v/>
      </c>
      <c r="EG303" s="178" t="str">
        <f t="shared" si="603"/>
        <v/>
      </c>
      <c r="EH303" s="178" t="str">
        <f t="shared" si="604"/>
        <v/>
      </c>
      <c r="EI303" s="178" t="str">
        <f t="shared" si="605"/>
        <v/>
      </c>
      <c r="EJ303" s="227" t="str">
        <f t="shared" si="606"/>
        <v/>
      </c>
      <c r="EK303" s="230" t="str">
        <f t="shared" si="560"/>
        <v/>
      </c>
      <c r="EL303" s="177" t="str">
        <f t="shared" si="561"/>
        <v/>
      </c>
      <c r="EM303" s="177" t="str">
        <f t="shared" si="562"/>
        <v/>
      </c>
      <c r="EN303" s="177" t="str">
        <f t="shared" si="563"/>
        <v/>
      </c>
      <c r="EO303" s="177" t="str">
        <f t="shared" si="564"/>
        <v/>
      </c>
      <c r="EP303" s="177" t="str">
        <f t="shared" si="565"/>
        <v/>
      </c>
      <c r="EQ303" s="177" t="str">
        <f t="shared" si="566"/>
        <v/>
      </c>
      <c r="ER303" s="177" t="str">
        <f t="shared" si="567"/>
        <v/>
      </c>
      <c r="ES303" s="177" t="str">
        <f t="shared" si="568"/>
        <v/>
      </c>
      <c r="ET303" s="177" t="str">
        <f t="shared" si="569"/>
        <v/>
      </c>
      <c r="EU303" s="229" t="e">
        <f t="shared" si="570"/>
        <v>#VALUE!</v>
      </c>
      <c r="EV303" s="27" t="e">
        <f t="shared" si="571"/>
        <v>#VALUE!</v>
      </c>
      <c r="EW303" s="27" t="e">
        <f t="shared" si="572"/>
        <v>#VALUE!</v>
      </c>
      <c r="EX303" s="28" t="e">
        <f t="shared" si="573"/>
        <v>#VALUE!</v>
      </c>
      <c r="EY303" s="28" t="e">
        <f t="shared" si="574"/>
        <v>#VALUE!</v>
      </c>
      <c r="EZ303" s="28" t="b">
        <f t="shared" si="575"/>
        <v>0</v>
      </c>
      <c r="FA303" s="176" t="str">
        <f t="shared" si="576"/>
        <v/>
      </c>
      <c r="FB303" s="27" t="e" cm="1">
        <f t="array" aca="1" ref="FB303" ca="1">TEXT(RIGHT(10-RIGHT(SUM(INDEX(1*(MID(MID(C303,1,1)*2,ROW(INDIRECT("1:"&amp;LEN(MID(C303,1,1)*2))),1)),,))+MID(C303,2,1)+
SUM(INDEX(1*(MID(MID(C303,3,1)*2,ROW(INDIRECT("1:"&amp;LEN(MID(C303,3,1)*2))),1)),,))+MID(C303,4,1)+
SUM(INDEX(1*(MID(MID(C303,5,1)*2,ROW(INDIRECT("1:"&amp;LEN(MID(C303,5,1)*2))),1)),,))+MID(C303,6,1)+
SUM(INDEX(1*(MID(MID(C303,8,1)*2,ROW(INDIRECT("1:"&amp;LEN(MID(C303,8,1)*2))),1)),,))+MID(C303,9,1)+
SUM(INDEX(1*(MID(MID(C303,10,1)*2,ROW(INDIRECT("1:"&amp;LEN(MID(C303,10,1)*2))),1)),,)),1),1),"0")</f>
        <v>#VALUE!</v>
      </c>
      <c r="FC303" s="27" t="str">
        <f t="shared" si="577"/>
        <v/>
      </c>
      <c r="FD303" s="29" t="b">
        <f t="shared" si="578"/>
        <v>0</v>
      </c>
      <c r="FE303" s="112" t="b">
        <f>IFERROR(MATCH(D303,'Avtal för korttidsarbete'!$G$13:$G$1012,0),TRUE)</f>
        <v>1</v>
      </c>
      <c r="FF303" s="112" t="b">
        <f t="shared" si="607"/>
        <v>0</v>
      </c>
      <c r="FG303" s="113" t="str" cm="1">
        <f t="array" ref="FG303">IF(FE303=TRUE,"x",INDEX('Avtal för korttidsarbete'!$E$13:$E$1012,$FE303))</f>
        <v>x</v>
      </c>
      <c r="FH303" s="113" t="str" cm="1">
        <f t="array" ref="FH303">IF(FE303=TRUE,"x",INDEX('Avtal för korttidsarbete'!$F$13:$F$1012,$FE303))</f>
        <v>x</v>
      </c>
      <c r="FI303" s="112" t="b">
        <f t="shared" si="608"/>
        <v>0</v>
      </c>
      <c r="FJ303" s="135">
        <f t="shared" si="609"/>
        <v>44166</v>
      </c>
      <c r="FK303" s="135">
        <f t="shared" si="610"/>
        <v>44377</v>
      </c>
      <c r="FL303" s="112" t="b">
        <f t="shared" si="611"/>
        <v>0</v>
      </c>
      <c r="FM303" s="113">
        <f t="shared" si="612"/>
        <v>44166</v>
      </c>
      <c r="FN303" s="135">
        <f t="shared" si="613"/>
        <v>44377</v>
      </c>
      <c r="FO303" s="148" t="b">
        <f>IFERROR(INDEX('Avtal för korttidsarbete'!R:R,MATCH(D303,'Avtal för korttidsarbete'!$G:$G,0)),TRUE)</f>
        <v>1</v>
      </c>
      <c r="FP303" s="135" t="str">
        <f>IF(FO303,"-",INDEX('Avtal för korttidsarbete'!$D:$D,MATCH(D303,'Avtal för korttidsarbete'!$G:$G,0)))</f>
        <v>-</v>
      </c>
      <c r="FQ303" s="113" t="b">
        <f>IFERROR(G303&gt;INDEX(Uppsägningar!E:E,MATCH(C303,Uppsägningar!C:C,0)),FALSE)</f>
        <v>0</v>
      </c>
    </row>
    <row r="304" spans="1:173" x14ac:dyDescent="0.25">
      <c r="A304" s="19">
        <v>288</v>
      </c>
      <c r="B304" s="20"/>
      <c r="C304" s="183"/>
      <c r="D304" s="66"/>
      <c r="E304" s="212">
        <f>IFERROR(INDEX(Admin!$C$7:$C$10,MATCH(FP304,TblNivåValTExt,0)),0)</f>
        <v>0</v>
      </c>
      <c r="F304" s="1"/>
      <c r="G304" s="1"/>
      <c r="H304" s="78"/>
      <c r="I304" s="181"/>
      <c r="J304" s="181"/>
      <c r="K304" s="182"/>
      <c r="L304" s="182"/>
      <c r="M304" s="181"/>
      <c r="N304" s="181"/>
      <c r="O304" s="181"/>
      <c r="P304" s="182"/>
      <c r="Q304" s="182"/>
      <c r="R304" s="181"/>
      <c r="S304" s="181"/>
      <c r="T304" s="181"/>
      <c r="U304" s="182"/>
      <c r="V304" s="182"/>
      <c r="W304" s="181"/>
      <c r="X304" s="181"/>
      <c r="Y304" s="181"/>
      <c r="Z304" s="182"/>
      <c r="AA304" s="182"/>
      <c r="AB304" s="181"/>
      <c r="AC304" s="181"/>
      <c r="AD304" s="181"/>
      <c r="AE304" s="182"/>
      <c r="AF304" s="182"/>
      <c r="AG304" s="181"/>
      <c r="AH304" s="181"/>
      <c r="AI304" s="181"/>
      <c r="AJ304" s="182"/>
      <c r="AK304" s="182"/>
      <c r="AL304" s="181"/>
      <c r="AM304" s="181"/>
      <c r="AN304" s="181"/>
      <c r="AO304" s="182"/>
      <c r="AP304" s="182"/>
      <c r="AQ304" s="181"/>
      <c r="AR304" s="181"/>
      <c r="AS304" s="181"/>
      <c r="AT304" s="182"/>
      <c r="AU304" s="182"/>
      <c r="AV304" s="181"/>
      <c r="AW304" s="181"/>
      <c r="AX304" s="181"/>
      <c r="AY304" s="182"/>
      <c r="AZ304" s="182"/>
      <c r="BA304" s="181"/>
      <c r="BB304" s="181"/>
      <c r="BC304" s="181"/>
      <c r="BD304" s="182"/>
      <c r="BE304" s="182"/>
      <c r="BF304" s="181"/>
      <c r="BG304" s="180">
        <f t="shared" si="579"/>
        <v>0</v>
      </c>
      <c r="BH304" s="116" t="str">
        <f t="shared" si="580"/>
        <v/>
      </c>
      <c r="BI304" s="80" t="b">
        <f t="shared" si="528"/>
        <v>0</v>
      </c>
      <c r="BJ304" s="80" t="str">
        <f t="shared" si="529"/>
        <v/>
      </c>
      <c r="BK304" s="80" t="b">
        <f t="shared" si="581"/>
        <v>0</v>
      </c>
      <c r="BL304" s="13" t="str">
        <f t="shared" si="530"/>
        <v/>
      </c>
      <c r="BM304" s="13" t="b">
        <f t="shared" si="582"/>
        <v>0</v>
      </c>
      <c r="BN304" s="35" t="str">
        <f t="shared" si="531"/>
        <v/>
      </c>
      <c r="BO304" s="13" t="b">
        <f t="shared" si="532"/>
        <v>0</v>
      </c>
      <c r="BP304" s="35" t="str">
        <f t="shared" si="533"/>
        <v/>
      </c>
      <c r="BQ304" s="13" t="b">
        <f t="shared" si="534"/>
        <v>0</v>
      </c>
      <c r="BR304" s="35" t="str">
        <f t="shared" si="535"/>
        <v/>
      </c>
      <c r="BS304" s="35" t="b">
        <f t="shared" si="536"/>
        <v>0</v>
      </c>
      <c r="BT304" s="35" t="str">
        <f t="shared" si="537"/>
        <v/>
      </c>
      <c r="BU304" s="35" t="b">
        <f t="shared" si="538"/>
        <v>0</v>
      </c>
      <c r="BV304" s="35" t="str">
        <f t="shared" si="539"/>
        <v/>
      </c>
      <c r="BW304" s="13" t="b">
        <f t="shared" si="614"/>
        <v>0</v>
      </c>
      <c r="BX304" s="35" t="str">
        <f t="shared" si="540"/>
        <v/>
      </c>
      <c r="BY304" s="265" t="b">
        <f t="shared" si="583"/>
        <v>0</v>
      </c>
      <c r="BZ304" s="35" t="str">
        <f t="shared" si="541"/>
        <v/>
      </c>
      <c r="CA304" s="265" t="b">
        <f t="shared" si="584"/>
        <v>0</v>
      </c>
      <c r="CB304" s="35" t="str">
        <f t="shared" si="542"/>
        <v/>
      </c>
      <c r="CC304" s="272" t="b">
        <f t="shared" si="585"/>
        <v>0</v>
      </c>
      <c r="CD304" s="35" t="str">
        <f t="shared" si="543"/>
        <v/>
      </c>
      <c r="CE304" s="13" t="b">
        <f t="shared" si="544"/>
        <v>0</v>
      </c>
      <c r="CF304" s="35" t="str">
        <f t="shared" si="545"/>
        <v/>
      </c>
      <c r="CG304" s="179">
        <f t="shared" si="546"/>
        <v>0</v>
      </c>
      <c r="CH304" s="179">
        <f t="shared" si="547"/>
        <v>0</v>
      </c>
      <c r="CI304" s="218">
        <f t="shared" si="586"/>
        <v>0</v>
      </c>
      <c r="CJ304" s="218">
        <f t="shared" si="587"/>
        <v>0</v>
      </c>
      <c r="CK304" s="218">
        <f t="shared" si="588"/>
        <v>0</v>
      </c>
      <c r="CL304" s="218">
        <f t="shared" si="589"/>
        <v>0</v>
      </c>
      <c r="CM304" s="218">
        <f t="shared" si="590"/>
        <v>0</v>
      </c>
      <c r="CN304" s="218">
        <f t="shared" si="591"/>
        <v>0</v>
      </c>
      <c r="CO304" s="218">
        <f t="shared" si="592"/>
        <v>0</v>
      </c>
      <c r="CP304" s="218">
        <f t="shared" si="593"/>
        <v>0</v>
      </c>
      <c r="CQ304" s="218">
        <f t="shared" si="594"/>
        <v>0</v>
      </c>
      <c r="CR304" s="218">
        <f t="shared" si="595"/>
        <v>0</v>
      </c>
      <c r="CS304" s="14">
        <f t="shared" si="548"/>
        <v>0</v>
      </c>
      <c r="CT304" s="236">
        <f t="shared" si="549"/>
        <v>0</v>
      </c>
      <c r="CU304" s="237">
        <f t="shared" si="619"/>
        <v>0</v>
      </c>
      <c r="CV304" s="16">
        <f t="shared" si="619"/>
        <v>0</v>
      </c>
      <c r="CW304" s="16">
        <f t="shared" si="619"/>
        <v>0</v>
      </c>
      <c r="CX304" s="16">
        <f t="shared" si="619"/>
        <v>0</v>
      </c>
      <c r="CY304" s="16">
        <f t="shared" si="619"/>
        <v>0</v>
      </c>
      <c r="CZ304" s="16">
        <f t="shared" si="619"/>
        <v>0</v>
      </c>
      <c r="DA304" s="16">
        <f t="shared" si="619"/>
        <v>0</v>
      </c>
      <c r="DB304" s="16">
        <f t="shared" si="619"/>
        <v>0</v>
      </c>
      <c r="DC304" s="16">
        <f t="shared" si="619"/>
        <v>0</v>
      </c>
      <c r="DD304" s="238">
        <f t="shared" si="619"/>
        <v>0</v>
      </c>
      <c r="DE304" s="232">
        <f t="shared" si="620"/>
        <v>0</v>
      </c>
      <c r="DF304" s="132">
        <f t="shared" si="620"/>
        <v>0</v>
      </c>
      <c r="DG304" s="132">
        <f t="shared" si="620"/>
        <v>0</v>
      </c>
      <c r="DH304" s="132">
        <f t="shared" si="620"/>
        <v>0</v>
      </c>
      <c r="DI304" s="132">
        <f t="shared" si="620"/>
        <v>0</v>
      </c>
      <c r="DJ304" s="132">
        <f t="shared" si="620"/>
        <v>0</v>
      </c>
      <c r="DK304" s="132">
        <f t="shared" si="620"/>
        <v>0</v>
      </c>
      <c r="DL304" s="132">
        <f t="shared" si="620"/>
        <v>0</v>
      </c>
      <c r="DM304" s="132">
        <f t="shared" si="620"/>
        <v>0</v>
      </c>
      <c r="DN304" s="233">
        <f t="shared" si="620"/>
        <v>0</v>
      </c>
      <c r="DO304" s="232">
        <f t="shared" si="550"/>
        <v>0</v>
      </c>
      <c r="DP304" s="132">
        <f t="shared" si="551"/>
        <v>0</v>
      </c>
      <c r="DQ304" s="132">
        <f t="shared" si="552"/>
        <v>0</v>
      </c>
      <c r="DR304" s="132">
        <f t="shared" si="553"/>
        <v>0</v>
      </c>
      <c r="DS304" s="132">
        <f t="shared" si="554"/>
        <v>0</v>
      </c>
      <c r="DT304" s="132">
        <f t="shared" si="555"/>
        <v>0</v>
      </c>
      <c r="DU304" s="132">
        <f t="shared" si="556"/>
        <v>0</v>
      </c>
      <c r="DV304" s="132">
        <f t="shared" si="557"/>
        <v>0</v>
      </c>
      <c r="DW304" s="132">
        <f t="shared" si="558"/>
        <v>0</v>
      </c>
      <c r="DX304" s="233">
        <f t="shared" si="559"/>
        <v>0</v>
      </c>
      <c r="DY304" s="231" t="b">
        <f t="shared" si="596"/>
        <v>0</v>
      </c>
      <c r="DZ304" s="163"/>
      <c r="EA304" s="226" t="str">
        <f t="shared" si="597"/>
        <v/>
      </c>
      <c r="EB304" s="178" t="str">
        <f t="shared" si="598"/>
        <v/>
      </c>
      <c r="EC304" s="178" t="str">
        <f t="shared" si="599"/>
        <v/>
      </c>
      <c r="ED304" s="178" t="str">
        <f t="shared" si="600"/>
        <v/>
      </c>
      <c r="EE304" s="178" t="str">
        <f t="shared" si="601"/>
        <v/>
      </c>
      <c r="EF304" s="178" t="str">
        <f t="shared" si="602"/>
        <v/>
      </c>
      <c r="EG304" s="178" t="str">
        <f t="shared" si="603"/>
        <v/>
      </c>
      <c r="EH304" s="178" t="str">
        <f t="shared" si="604"/>
        <v/>
      </c>
      <c r="EI304" s="178" t="str">
        <f t="shared" si="605"/>
        <v/>
      </c>
      <c r="EJ304" s="227" t="str">
        <f t="shared" si="606"/>
        <v/>
      </c>
      <c r="EK304" s="230" t="str">
        <f t="shared" si="560"/>
        <v/>
      </c>
      <c r="EL304" s="177" t="str">
        <f t="shared" si="561"/>
        <v/>
      </c>
      <c r="EM304" s="177" t="str">
        <f t="shared" si="562"/>
        <v/>
      </c>
      <c r="EN304" s="177" t="str">
        <f t="shared" si="563"/>
        <v/>
      </c>
      <c r="EO304" s="177" t="str">
        <f t="shared" si="564"/>
        <v/>
      </c>
      <c r="EP304" s="177" t="str">
        <f t="shared" si="565"/>
        <v/>
      </c>
      <c r="EQ304" s="177" t="str">
        <f t="shared" si="566"/>
        <v/>
      </c>
      <c r="ER304" s="177" t="str">
        <f t="shared" si="567"/>
        <v/>
      </c>
      <c r="ES304" s="177" t="str">
        <f t="shared" si="568"/>
        <v/>
      </c>
      <c r="ET304" s="177" t="str">
        <f t="shared" si="569"/>
        <v/>
      </c>
      <c r="EU304" s="229" t="e">
        <f t="shared" si="570"/>
        <v>#VALUE!</v>
      </c>
      <c r="EV304" s="27" t="e">
        <f t="shared" si="571"/>
        <v>#VALUE!</v>
      </c>
      <c r="EW304" s="27" t="e">
        <f t="shared" si="572"/>
        <v>#VALUE!</v>
      </c>
      <c r="EX304" s="28" t="e">
        <f t="shared" si="573"/>
        <v>#VALUE!</v>
      </c>
      <c r="EY304" s="28" t="e">
        <f t="shared" si="574"/>
        <v>#VALUE!</v>
      </c>
      <c r="EZ304" s="28" t="b">
        <f t="shared" si="575"/>
        <v>0</v>
      </c>
      <c r="FA304" s="176" t="str">
        <f t="shared" si="576"/>
        <v/>
      </c>
      <c r="FB304" s="27" t="e" cm="1">
        <f t="array" aca="1" ref="FB304" ca="1">TEXT(RIGHT(10-RIGHT(SUM(INDEX(1*(MID(MID(C304,1,1)*2,ROW(INDIRECT("1:"&amp;LEN(MID(C304,1,1)*2))),1)),,))+MID(C304,2,1)+
SUM(INDEX(1*(MID(MID(C304,3,1)*2,ROW(INDIRECT("1:"&amp;LEN(MID(C304,3,1)*2))),1)),,))+MID(C304,4,1)+
SUM(INDEX(1*(MID(MID(C304,5,1)*2,ROW(INDIRECT("1:"&amp;LEN(MID(C304,5,1)*2))),1)),,))+MID(C304,6,1)+
SUM(INDEX(1*(MID(MID(C304,8,1)*2,ROW(INDIRECT("1:"&amp;LEN(MID(C304,8,1)*2))),1)),,))+MID(C304,9,1)+
SUM(INDEX(1*(MID(MID(C304,10,1)*2,ROW(INDIRECT("1:"&amp;LEN(MID(C304,10,1)*2))),1)),,)),1),1),"0")</f>
        <v>#VALUE!</v>
      </c>
      <c r="FC304" s="27" t="str">
        <f t="shared" si="577"/>
        <v/>
      </c>
      <c r="FD304" s="29" t="b">
        <f t="shared" si="578"/>
        <v>0</v>
      </c>
      <c r="FE304" s="112" t="b">
        <f>IFERROR(MATCH(D304,'Avtal för korttidsarbete'!$G$13:$G$1012,0),TRUE)</f>
        <v>1</v>
      </c>
      <c r="FF304" s="112" t="b">
        <f t="shared" si="607"/>
        <v>0</v>
      </c>
      <c r="FG304" s="113" t="str" cm="1">
        <f t="array" ref="FG304">IF(FE304=TRUE,"x",INDEX('Avtal för korttidsarbete'!$E$13:$E$1012,$FE304))</f>
        <v>x</v>
      </c>
      <c r="FH304" s="113" t="str" cm="1">
        <f t="array" ref="FH304">IF(FE304=TRUE,"x",INDEX('Avtal för korttidsarbete'!$F$13:$F$1012,$FE304))</f>
        <v>x</v>
      </c>
      <c r="FI304" s="112" t="b">
        <f t="shared" si="608"/>
        <v>0</v>
      </c>
      <c r="FJ304" s="135">
        <f t="shared" si="609"/>
        <v>44166</v>
      </c>
      <c r="FK304" s="135">
        <f t="shared" si="610"/>
        <v>44377</v>
      </c>
      <c r="FL304" s="112" t="b">
        <f t="shared" si="611"/>
        <v>0</v>
      </c>
      <c r="FM304" s="113">
        <f t="shared" si="612"/>
        <v>44166</v>
      </c>
      <c r="FN304" s="135">
        <f t="shared" si="613"/>
        <v>44377</v>
      </c>
      <c r="FO304" s="148" t="b">
        <f>IFERROR(INDEX('Avtal för korttidsarbete'!R:R,MATCH(D304,'Avtal för korttidsarbete'!$G:$G,0)),TRUE)</f>
        <v>1</v>
      </c>
      <c r="FP304" s="135" t="str">
        <f>IF(FO304,"-",INDEX('Avtal för korttidsarbete'!$D:$D,MATCH(D304,'Avtal för korttidsarbete'!$G:$G,0)))</f>
        <v>-</v>
      </c>
      <c r="FQ304" s="113" t="b">
        <f>IFERROR(G304&gt;INDEX(Uppsägningar!E:E,MATCH(C304,Uppsägningar!C:C,0)),FALSE)</f>
        <v>0</v>
      </c>
    </row>
    <row r="305" spans="1:173" x14ac:dyDescent="0.25">
      <c r="A305" s="19">
        <v>289</v>
      </c>
      <c r="B305" s="20"/>
      <c r="C305" s="183"/>
      <c r="D305" s="66"/>
      <c r="E305" s="212">
        <f>IFERROR(INDEX(Admin!$C$7:$C$10,MATCH(FP305,TblNivåValTExt,0)),0)</f>
        <v>0</v>
      </c>
      <c r="F305" s="1"/>
      <c r="G305" s="1"/>
      <c r="H305" s="78"/>
      <c r="I305" s="181"/>
      <c r="J305" s="181"/>
      <c r="K305" s="182"/>
      <c r="L305" s="182"/>
      <c r="M305" s="181"/>
      <c r="N305" s="181"/>
      <c r="O305" s="181"/>
      <c r="P305" s="182"/>
      <c r="Q305" s="182"/>
      <c r="R305" s="181"/>
      <c r="S305" s="181"/>
      <c r="T305" s="181"/>
      <c r="U305" s="182"/>
      <c r="V305" s="182"/>
      <c r="W305" s="181"/>
      <c r="X305" s="181"/>
      <c r="Y305" s="181"/>
      <c r="Z305" s="182"/>
      <c r="AA305" s="182"/>
      <c r="AB305" s="181"/>
      <c r="AC305" s="181"/>
      <c r="AD305" s="181"/>
      <c r="AE305" s="182"/>
      <c r="AF305" s="182"/>
      <c r="AG305" s="181"/>
      <c r="AH305" s="181"/>
      <c r="AI305" s="181"/>
      <c r="AJ305" s="182"/>
      <c r="AK305" s="182"/>
      <c r="AL305" s="181"/>
      <c r="AM305" s="181"/>
      <c r="AN305" s="181"/>
      <c r="AO305" s="182"/>
      <c r="AP305" s="182"/>
      <c r="AQ305" s="181"/>
      <c r="AR305" s="181"/>
      <c r="AS305" s="181"/>
      <c r="AT305" s="182"/>
      <c r="AU305" s="182"/>
      <c r="AV305" s="181"/>
      <c r="AW305" s="181"/>
      <c r="AX305" s="181"/>
      <c r="AY305" s="182"/>
      <c r="AZ305" s="182"/>
      <c r="BA305" s="181"/>
      <c r="BB305" s="181"/>
      <c r="BC305" s="181"/>
      <c r="BD305" s="182"/>
      <c r="BE305" s="182"/>
      <c r="BF305" s="181"/>
      <c r="BG305" s="180">
        <f t="shared" si="579"/>
        <v>0</v>
      </c>
      <c r="BH305" s="116" t="str">
        <f t="shared" si="580"/>
        <v/>
      </c>
      <c r="BI305" s="80" t="b">
        <f t="shared" si="528"/>
        <v>0</v>
      </c>
      <c r="BJ305" s="80" t="str">
        <f t="shared" si="529"/>
        <v/>
      </c>
      <c r="BK305" s="80" t="b">
        <f t="shared" si="581"/>
        <v>0</v>
      </c>
      <c r="BL305" s="13" t="str">
        <f t="shared" si="530"/>
        <v/>
      </c>
      <c r="BM305" s="13" t="b">
        <f t="shared" si="582"/>
        <v>0</v>
      </c>
      <c r="BN305" s="35" t="str">
        <f t="shared" si="531"/>
        <v/>
      </c>
      <c r="BO305" s="13" t="b">
        <f t="shared" si="532"/>
        <v>0</v>
      </c>
      <c r="BP305" s="35" t="str">
        <f t="shared" si="533"/>
        <v/>
      </c>
      <c r="BQ305" s="13" t="b">
        <f t="shared" si="534"/>
        <v>0</v>
      </c>
      <c r="BR305" s="35" t="str">
        <f t="shared" si="535"/>
        <v/>
      </c>
      <c r="BS305" s="35" t="b">
        <f t="shared" si="536"/>
        <v>0</v>
      </c>
      <c r="BT305" s="35" t="str">
        <f t="shared" si="537"/>
        <v/>
      </c>
      <c r="BU305" s="35" t="b">
        <f t="shared" si="538"/>
        <v>0</v>
      </c>
      <c r="BV305" s="35" t="str">
        <f t="shared" si="539"/>
        <v/>
      </c>
      <c r="BW305" s="13" t="b">
        <f t="shared" si="614"/>
        <v>0</v>
      </c>
      <c r="BX305" s="35" t="str">
        <f t="shared" si="540"/>
        <v/>
      </c>
      <c r="BY305" s="265" t="b">
        <f t="shared" si="583"/>
        <v>0</v>
      </c>
      <c r="BZ305" s="35" t="str">
        <f t="shared" si="541"/>
        <v/>
      </c>
      <c r="CA305" s="265" t="b">
        <f t="shared" si="584"/>
        <v>0</v>
      </c>
      <c r="CB305" s="35" t="str">
        <f t="shared" si="542"/>
        <v/>
      </c>
      <c r="CC305" s="272" t="b">
        <f t="shared" si="585"/>
        <v>0</v>
      </c>
      <c r="CD305" s="35" t="str">
        <f t="shared" si="543"/>
        <v/>
      </c>
      <c r="CE305" s="13" t="b">
        <f t="shared" si="544"/>
        <v>0</v>
      </c>
      <c r="CF305" s="35" t="str">
        <f t="shared" si="545"/>
        <v/>
      </c>
      <c r="CG305" s="179">
        <f t="shared" si="546"/>
        <v>0</v>
      </c>
      <c r="CH305" s="179">
        <f t="shared" si="547"/>
        <v>0</v>
      </c>
      <c r="CI305" s="218">
        <f t="shared" si="586"/>
        <v>0</v>
      </c>
      <c r="CJ305" s="218">
        <f t="shared" si="587"/>
        <v>0</v>
      </c>
      <c r="CK305" s="218">
        <f t="shared" si="588"/>
        <v>0</v>
      </c>
      <c r="CL305" s="218">
        <f t="shared" si="589"/>
        <v>0</v>
      </c>
      <c r="CM305" s="218">
        <f t="shared" si="590"/>
        <v>0</v>
      </c>
      <c r="CN305" s="218">
        <f t="shared" si="591"/>
        <v>0</v>
      </c>
      <c r="CO305" s="218">
        <f t="shared" si="592"/>
        <v>0</v>
      </c>
      <c r="CP305" s="218">
        <f t="shared" si="593"/>
        <v>0</v>
      </c>
      <c r="CQ305" s="218">
        <f t="shared" si="594"/>
        <v>0</v>
      </c>
      <c r="CR305" s="218">
        <f t="shared" si="595"/>
        <v>0</v>
      </c>
      <c r="CS305" s="14">
        <f t="shared" si="548"/>
        <v>0</v>
      </c>
      <c r="CT305" s="236">
        <f t="shared" si="549"/>
        <v>0</v>
      </c>
      <c r="CU305" s="237">
        <f t="shared" si="619"/>
        <v>0</v>
      </c>
      <c r="CV305" s="16">
        <f t="shared" si="619"/>
        <v>0</v>
      </c>
      <c r="CW305" s="16">
        <f t="shared" si="619"/>
        <v>0</v>
      </c>
      <c r="CX305" s="16">
        <f t="shared" si="619"/>
        <v>0</v>
      </c>
      <c r="CY305" s="16">
        <f t="shared" si="619"/>
        <v>0</v>
      </c>
      <c r="CZ305" s="16">
        <f t="shared" si="619"/>
        <v>0</v>
      </c>
      <c r="DA305" s="16">
        <f t="shared" si="619"/>
        <v>0</v>
      </c>
      <c r="DB305" s="16">
        <f t="shared" si="619"/>
        <v>0</v>
      </c>
      <c r="DC305" s="16">
        <f t="shared" si="619"/>
        <v>0</v>
      </c>
      <c r="DD305" s="238">
        <f t="shared" si="619"/>
        <v>0</v>
      </c>
      <c r="DE305" s="232">
        <f t="shared" si="620"/>
        <v>0</v>
      </c>
      <c r="DF305" s="132">
        <f t="shared" si="620"/>
        <v>0</v>
      </c>
      <c r="DG305" s="132">
        <f t="shared" si="620"/>
        <v>0</v>
      </c>
      <c r="DH305" s="132">
        <f t="shared" si="620"/>
        <v>0</v>
      </c>
      <c r="DI305" s="132">
        <f t="shared" si="620"/>
        <v>0</v>
      </c>
      <c r="DJ305" s="132">
        <f t="shared" si="620"/>
        <v>0</v>
      </c>
      <c r="DK305" s="132">
        <f t="shared" si="620"/>
        <v>0</v>
      </c>
      <c r="DL305" s="132">
        <f t="shared" si="620"/>
        <v>0</v>
      </c>
      <c r="DM305" s="132">
        <f t="shared" si="620"/>
        <v>0</v>
      </c>
      <c r="DN305" s="233">
        <f t="shared" si="620"/>
        <v>0</v>
      </c>
      <c r="DO305" s="232">
        <f t="shared" si="550"/>
        <v>0</v>
      </c>
      <c r="DP305" s="132">
        <f t="shared" si="551"/>
        <v>0</v>
      </c>
      <c r="DQ305" s="132">
        <f t="shared" si="552"/>
        <v>0</v>
      </c>
      <c r="DR305" s="132">
        <f t="shared" si="553"/>
        <v>0</v>
      </c>
      <c r="DS305" s="132">
        <f t="shared" si="554"/>
        <v>0</v>
      </c>
      <c r="DT305" s="132">
        <f t="shared" si="555"/>
        <v>0</v>
      </c>
      <c r="DU305" s="132">
        <f t="shared" si="556"/>
        <v>0</v>
      </c>
      <c r="DV305" s="132">
        <f t="shared" si="557"/>
        <v>0</v>
      </c>
      <c r="DW305" s="132">
        <f t="shared" si="558"/>
        <v>0</v>
      </c>
      <c r="DX305" s="233">
        <f t="shared" si="559"/>
        <v>0</v>
      </c>
      <c r="DY305" s="231" t="b">
        <f t="shared" si="596"/>
        <v>0</v>
      </c>
      <c r="DZ305" s="163"/>
      <c r="EA305" s="226" t="str">
        <f t="shared" si="597"/>
        <v/>
      </c>
      <c r="EB305" s="178" t="str">
        <f t="shared" si="598"/>
        <v/>
      </c>
      <c r="EC305" s="178" t="str">
        <f t="shared" si="599"/>
        <v/>
      </c>
      <c r="ED305" s="178" t="str">
        <f t="shared" si="600"/>
        <v/>
      </c>
      <c r="EE305" s="178" t="str">
        <f t="shared" si="601"/>
        <v/>
      </c>
      <c r="EF305" s="178" t="str">
        <f t="shared" si="602"/>
        <v/>
      </c>
      <c r="EG305" s="178" t="str">
        <f t="shared" si="603"/>
        <v/>
      </c>
      <c r="EH305" s="178" t="str">
        <f t="shared" si="604"/>
        <v/>
      </c>
      <c r="EI305" s="178" t="str">
        <f t="shared" si="605"/>
        <v/>
      </c>
      <c r="EJ305" s="227" t="str">
        <f t="shared" si="606"/>
        <v/>
      </c>
      <c r="EK305" s="230" t="str">
        <f t="shared" si="560"/>
        <v/>
      </c>
      <c r="EL305" s="177" t="str">
        <f t="shared" si="561"/>
        <v/>
      </c>
      <c r="EM305" s="177" t="str">
        <f t="shared" si="562"/>
        <v/>
      </c>
      <c r="EN305" s="177" t="str">
        <f t="shared" si="563"/>
        <v/>
      </c>
      <c r="EO305" s="177" t="str">
        <f t="shared" si="564"/>
        <v/>
      </c>
      <c r="EP305" s="177" t="str">
        <f t="shared" si="565"/>
        <v/>
      </c>
      <c r="EQ305" s="177" t="str">
        <f t="shared" si="566"/>
        <v/>
      </c>
      <c r="ER305" s="177" t="str">
        <f t="shared" si="567"/>
        <v/>
      </c>
      <c r="ES305" s="177" t="str">
        <f t="shared" si="568"/>
        <v/>
      </c>
      <c r="ET305" s="177" t="str">
        <f t="shared" si="569"/>
        <v/>
      </c>
      <c r="EU305" s="229" t="e">
        <f t="shared" si="570"/>
        <v>#VALUE!</v>
      </c>
      <c r="EV305" s="27" t="e">
        <f t="shared" si="571"/>
        <v>#VALUE!</v>
      </c>
      <c r="EW305" s="27" t="e">
        <f t="shared" si="572"/>
        <v>#VALUE!</v>
      </c>
      <c r="EX305" s="28" t="e">
        <f t="shared" si="573"/>
        <v>#VALUE!</v>
      </c>
      <c r="EY305" s="28" t="e">
        <f t="shared" si="574"/>
        <v>#VALUE!</v>
      </c>
      <c r="EZ305" s="28" t="b">
        <f t="shared" si="575"/>
        <v>0</v>
      </c>
      <c r="FA305" s="176" t="str">
        <f t="shared" si="576"/>
        <v/>
      </c>
      <c r="FB305" s="27" t="e" cm="1">
        <f t="array" aca="1" ref="FB305" ca="1">TEXT(RIGHT(10-RIGHT(SUM(INDEX(1*(MID(MID(C305,1,1)*2,ROW(INDIRECT("1:"&amp;LEN(MID(C305,1,1)*2))),1)),,))+MID(C305,2,1)+
SUM(INDEX(1*(MID(MID(C305,3,1)*2,ROW(INDIRECT("1:"&amp;LEN(MID(C305,3,1)*2))),1)),,))+MID(C305,4,1)+
SUM(INDEX(1*(MID(MID(C305,5,1)*2,ROW(INDIRECT("1:"&amp;LEN(MID(C305,5,1)*2))),1)),,))+MID(C305,6,1)+
SUM(INDEX(1*(MID(MID(C305,8,1)*2,ROW(INDIRECT("1:"&amp;LEN(MID(C305,8,1)*2))),1)),,))+MID(C305,9,1)+
SUM(INDEX(1*(MID(MID(C305,10,1)*2,ROW(INDIRECT("1:"&amp;LEN(MID(C305,10,1)*2))),1)),,)),1),1),"0")</f>
        <v>#VALUE!</v>
      </c>
      <c r="FC305" s="27" t="str">
        <f t="shared" si="577"/>
        <v/>
      </c>
      <c r="FD305" s="29" t="b">
        <f t="shared" si="578"/>
        <v>0</v>
      </c>
      <c r="FE305" s="112" t="b">
        <f>IFERROR(MATCH(D305,'Avtal för korttidsarbete'!$G$13:$G$1012,0),TRUE)</f>
        <v>1</v>
      </c>
      <c r="FF305" s="112" t="b">
        <f t="shared" si="607"/>
        <v>0</v>
      </c>
      <c r="FG305" s="113" t="str" cm="1">
        <f t="array" ref="FG305">IF(FE305=TRUE,"x",INDEX('Avtal för korttidsarbete'!$E$13:$E$1012,$FE305))</f>
        <v>x</v>
      </c>
      <c r="FH305" s="113" t="str" cm="1">
        <f t="array" ref="FH305">IF(FE305=TRUE,"x",INDEX('Avtal för korttidsarbete'!$F$13:$F$1012,$FE305))</f>
        <v>x</v>
      </c>
      <c r="FI305" s="112" t="b">
        <f t="shared" si="608"/>
        <v>0</v>
      </c>
      <c r="FJ305" s="135">
        <f t="shared" si="609"/>
        <v>44166</v>
      </c>
      <c r="FK305" s="135">
        <f t="shared" si="610"/>
        <v>44377</v>
      </c>
      <c r="FL305" s="112" t="b">
        <f t="shared" si="611"/>
        <v>0</v>
      </c>
      <c r="FM305" s="113">
        <f t="shared" si="612"/>
        <v>44166</v>
      </c>
      <c r="FN305" s="135">
        <f t="shared" si="613"/>
        <v>44377</v>
      </c>
      <c r="FO305" s="148" t="b">
        <f>IFERROR(INDEX('Avtal för korttidsarbete'!R:R,MATCH(D305,'Avtal för korttidsarbete'!$G:$G,0)),TRUE)</f>
        <v>1</v>
      </c>
      <c r="FP305" s="135" t="str">
        <f>IF(FO305,"-",INDEX('Avtal för korttidsarbete'!$D:$D,MATCH(D305,'Avtal för korttidsarbete'!$G:$G,0)))</f>
        <v>-</v>
      </c>
      <c r="FQ305" s="113" t="b">
        <f>IFERROR(G305&gt;INDEX(Uppsägningar!E:E,MATCH(C305,Uppsägningar!C:C,0)),FALSE)</f>
        <v>0</v>
      </c>
    </row>
    <row r="306" spans="1:173" x14ac:dyDescent="0.25">
      <c r="A306" s="19">
        <v>290</v>
      </c>
      <c r="B306" s="20"/>
      <c r="C306" s="183"/>
      <c r="D306" s="66"/>
      <c r="E306" s="212">
        <f>IFERROR(INDEX(Admin!$C$7:$C$10,MATCH(FP306,TblNivåValTExt,0)),0)</f>
        <v>0</v>
      </c>
      <c r="F306" s="1"/>
      <c r="G306" s="1"/>
      <c r="H306" s="78"/>
      <c r="I306" s="181"/>
      <c r="J306" s="181"/>
      <c r="K306" s="182"/>
      <c r="L306" s="182"/>
      <c r="M306" s="181"/>
      <c r="N306" s="181"/>
      <c r="O306" s="181"/>
      <c r="P306" s="182"/>
      <c r="Q306" s="182"/>
      <c r="R306" s="181"/>
      <c r="S306" s="181"/>
      <c r="T306" s="181"/>
      <c r="U306" s="182"/>
      <c r="V306" s="182"/>
      <c r="W306" s="181"/>
      <c r="X306" s="181"/>
      <c r="Y306" s="181"/>
      <c r="Z306" s="182"/>
      <c r="AA306" s="182"/>
      <c r="AB306" s="181"/>
      <c r="AC306" s="181"/>
      <c r="AD306" s="181"/>
      <c r="AE306" s="182"/>
      <c r="AF306" s="182"/>
      <c r="AG306" s="181"/>
      <c r="AH306" s="181"/>
      <c r="AI306" s="181"/>
      <c r="AJ306" s="182"/>
      <c r="AK306" s="182"/>
      <c r="AL306" s="181"/>
      <c r="AM306" s="181"/>
      <c r="AN306" s="181"/>
      <c r="AO306" s="182"/>
      <c r="AP306" s="182"/>
      <c r="AQ306" s="181"/>
      <c r="AR306" s="181"/>
      <c r="AS306" s="181"/>
      <c r="AT306" s="182"/>
      <c r="AU306" s="182"/>
      <c r="AV306" s="181"/>
      <c r="AW306" s="181"/>
      <c r="AX306" s="181"/>
      <c r="AY306" s="182"/>
      <c r="AZ306" s="182"/>
      <c r="BA306" s="181"/>
      <c r="BB306" s="181"/>
      <c r="BC306" s="181"/>
      <c r="BD306" s="182"/>
      <c r="BE306" s="182"/>
      <c r="BF306" s="181"/>
      <c r="BG306" s="180">
        <f t="shared" si="579"/>
        <v>0</v>
      </c>
      <c r="BH306" s="116" t="str">
        <f t="shared" si="580"/>
        <v/>
      </c>
      <c r="BI306" s="80" t="b">
        <f t="shared" si="528"/>
        <v>0</v>
      </c>
      <c r="BJ306" s="80" t="str">
        <f t="shared" si="529"/>
        <v/>
      </c>
      <c r="BK306" s="80" t="b">
        <f t="shared" si="581"/>
        <v>0</v>
      </c>
      <c r="BL306" s="13" t="str">
        <f t="shared" si="530"/>
        <v/>
      </c>
      <c r="BM306" s="13" t="b">
        <f t="shared" si="582"/>
        <v>0</v>
      </c>
      <c r="BN306" s="35" t="str">
        <f t="shared" si="531"/>
        <v/>
      </c>
      <c r="BO306" s="13" t="b">
        <f t="shared" si="532"/>
        <v>0</v>
      </c>
      <c r="BP306" s="35" t="str">
        <f t="shared" si="533"/>
        <v/>
      </c>
      <c r="BQ306" s="13" t="b">
        <f t="shared" si="534"/>
        <v>0</v>
      </c>
      <c r="BR306" s="35" t="str">
        <f t="shared" si="535"/>
        <v/>
      </c>
      <c r="BS306" s="35" t="b">
        <f t="shared" si="536"/>
        <v>0</v>
      </c>
      <c r="BT306" s="35" t="str">
        <f t="shared" si="537"/>
        <v/>
      </c>
      <c r="BU306" s="35" t="b">
        <f t="shared" si="538"/>
        <v>0</v>
      </c>
      <c r="BV306" s="35" t="str">
        <f t="shared" si="539"/>
        <v/>
      </c>
      <c r="BW306" s="13" t="b">
        <f t="shared" si="614"/>
        <v>0</v>
      </c>
      <c r="BX306" s="35" t="str">
        <f t="shared" si="540"/>
        <v/>
      </c>
      <c r="BY306" s="265" t="b">
        <f t="shared" si="583"/>
        <v>0</v>
      </c>
      <c r="BZ306" s="35" t="str">
        <f t="shared" si="541"/>
        <v/>
      </c>
      <c r="CA306" s="265" t="b">
        <f t="shared" si="584"/>
        <v>0</v>
      </c>
      <c r="CB306" s="35" t="str">
        <f t="shared" si="542"/>
        <v/>
      </c>
      <c r="CC306" s="272" t="b">
        <f t="shared" si="585"/>
        <v>0</v>
      </c>
      <c r="CD306" s="35" t="str">
        <f t="shared" si="543"/>
        <v/>
      </c>
      <c r="CE306" s="13" t="b">
        <f t="shared" si="544"/>
        <v>0</v>
      </c>
      <c r="CF306" s="35" t="str">
        <f t="shared" si="545"/>
        <v/>
      </c>
      <c r="CG306" s="179">
        <f t="shared" si="546"/>
        <v>0</v>
      </c>
      <c r="CH306" s="179">
        <f t="shared" si="547"/>
        <v>0</v>
      </c>
      <c r="CI306" s="218">
        <f t="shared" si="586"/>
        <v>0</v>
      </c>
      <c r="CJ306" s="218">
        <f t="shared" si="587"/>
        <v>0</v>
      </c>
      <c r="CK306" s="218">
        <f t="shared" si="588"/>
        <v>0</v>
      </c>
      <c r="CL306" s="218">
        <f t="shared" si="589"/>
        <v>0</v>
      </c>
      <c r="CM306" s="218">
        <f t="shared" si="590"/>
        <v>0</v>
      </c>
      <c r="CN306" s="218">
        <f t="shared" si="591"/>
        <v>0</v>
      </c>
      <c r="CO306" s="218">
        <f t="shared" si="592"/>
        <v>0</v>
      </c>
      <c r="CP306" s="218">
        <f t="shared" si="593"/>
        <v>0</v>
      </c>
      <c r="CQ306" s="218">
        <f t="shared" si="594"/>
        <v>0</v>
      </c>
      <c r="CR306" s="218">
        <f t="shared" si="595"/>
        <v>0</v>
      </c>
      <c r="CS306" s="14">
        <f t="shared" si="548"/>
        <v>0</v>
      </c>
      <c r="CT306" s="236">
        <f t="shared" si="549"/>
        <v>0</v>
      </c>
      <c r="CU306" s="237">
        <f t="shared" si="619"/>
        <v>0</v>
      </c>
      <c r="CV306" s="16">
        <f t="shared" si="619"/>
        <v>0</v>
      </c>
      <c r="CW306" s="16">
        <f t="shared" si="619"/>
        <v>0</v>
      </c>
      <c r="CX306" s="16">
        <f t="shared" si="619"/>
        <v>0</v>
      </c>
      <c r="CY306" s="16">
        <f t="shared" si="619"/>
        <v>0</v>
      </c>
      <c r="CZ306" s="16">
        <f t="shared" si="619"/>
        <v>0</v>
      </c>
      <c r="DA306" s="16">
        <f t="shared" si="619"/>
        <v>0</v>
      </c>
      <c r="DB306" s="16">
        <f t="shared" si="619"/>
        <v>0</v>
      </c>
      <c r="DC306" s="16">
        <f t="shared" si="619"/>
        <v>0</v>
      </c>
      <c r="DD306" s="238">
        <f t="shared" si="619"/>
        <v>0</v>
      </c>
      <c r="DE306" s="232">
        <f t="shared" si="620"/>
        <v>0</v>
      </c>
      <c r="DF306" s="132">
        <f t="shared" si="620"/>
        <v>0</v>
      </c>
      <c r="DG306" s="132">
        <f t="shared" si="620"/>
        <v>0</v>
      </c>
      <c r="DH306" s="132">
        <f t="shared" si="620"/>
        <v>0</v>
      </c>
      <c r="DI306" s="132">
        <f t="shared" si="620"/>
        <v>0</v>
      </c>
      <c r="DJ306" s="132">
        <f t="shared" si="620"/>
        <v>0</v>
      </c>
      <c r="DK306" s="132">
        <f t="shared" si="620"/>
        <v>0</v>
      </c>
      <c r="DL306" s="132">
        <f t="shared" si="620"/>
        <v>0</v>
      </c>
      <c r="DM306" s="132">
        <f t="shared" si="620"/>
        <v>0</v>
      </c>
      <c r="DN306" s="233">
        <f t="shared" si="620"/>
        <v>0</v>
      </c>
      <c r="DO306" s="232">
        <f t="shared" si="550"/>
        <v>0</v>
      </c>
      <c r="DP306" s="132">
        <f t="shared" si="551"/>
        <v>0</v>
      </c>
      <c r="DQ306" s="132">
        <f t="shared" si="552"/>
        <v>0</v>
      </c>
      <c r="DR306" s="132">
        <f t="shared" si="553"/>
        <v>0</v>
      </c>
      <c r="DS306" s="132">
        <f t="shared" si="554"/>
        <v>0</v>
      </c>
      <c r="DT306" s="132">
        <f t="shared" si="555"/>
        <v>0</v>
      </c>
      <c r="DU306" s="132">
        <f t="shared" si="556"/>
        <v>0</v>
      </c>
      <c r="DV306" s="132">
        <f t="shared" si="557"/>
        <v>0</v>
      </c>
      <c r="DW306" s="132">
        <f t="shared" si="558"/>
        <v>0</v>
      </c>
      <c r="DX306" s="233">
        <f t="shared" si="559"/>
        <v>0</v>
      </c>
      <c r="DY306" s="231" t="b">
        <f t="shared" si="596"/>
        <v>0</v>
      </c>
      <c r="DZ306" s="163"/>
      <c r="EA306" s="226" t="str">
        <f t="shared" si="597"/>
        <v/>
      </c>
      <c r="EB306" s="178" t="str">
        <f t="shared" si="598"/>
        <v/>
      </c>
      <c r="EC306" s="178" t="str">
        <f t="shared" si="599"/>
        <v/>
      </c>
      <c r="ED306" s="178" t="str">
        <f t="shared" si="600"/>
        <v/>
      </c>
      <c r="EE306" s="178" t="str">
        <f t="shared" si="601"/>
        <v/>
      </c>
      <c r="EF306" s="178" t="str">
        <f t="shared" si="602"/>
        <v/>
      </c>
      <c r="EG306" s="178" t="str">
        <f t="shared" si="603"/>
        <v/>
      </c>
      <c r="EH306" s="178" t="str">
        <f t="shared" si="604"/>
        <v/>
      </c>
      <c r="EI306" s="178" t="str">
        <f t="shared" si="605"/>
        <v/>
      </c>
      <c r="EJ306" s="227" t="str">
        <f t="shared" si="606"/>
        <v/>
      </c>
      <c r="EK306" s="230" t="str">
        <f t="shared" si="560"/>
        <v/>
      </c>
      <c r="EL306" s="177" t="str">
        <f t="shared" si="561"/>
        <v/>
      </c>
      <c r="EM306" s="177" t="str">
        <f t="shared" si="562"/>
        <v/>
      </c>
      <c r="EN306" s="177" t="str">
        <f t="shared" si="563"/>
        <v/>
      </c>
      <c r="EO306" s="177" t="str">
        <f t="shared" si="564"/>
        <v/>
      </c>
      <c r="EP306" s="177" t="str">
        <f t="shared" si="565"/>
        <v/>
      </c>
      <c r="EQ306" s="177" t="str">
        <f t="shared" si="566"/>
        <v/>
      </c>
      <c r="ER306" s="177" t="str">
        <f t="shared" si="567"/>
        <v/>
      </c>
      <c r="ES306" s="177" t="str">
        <f t="shared" si="568"/>
        <v/>
      </c>
      <c r="ET306" s="177" t="str">
        <f t="shared" si="569"/>
        <v/>
      </c>
      <c r="EU306" s="229" t="e">
        <f t="shared" si="570"/>
        <v>#VALUE!</v>
      </c>
      <c r="EV306" s="27" t="e">
        <f t="shared" si="571"/>
        <v>#VALUE!</v>
      </c>
      <c r="EW306" s="27" t="e">
        <f t="shared" si="572"/>
        <v>#VALUE!</v>
      </c>
      <c r="EX306" s="28" t="e">
        <f t="shared" si="573"/>
        <v>#VALUE!</v>
      </c>
      <c r="EY306" s="28" t="e">
        <f t="shared" si="574"/>
        <v>#VALUE!</v>
      </c>
      <c r="EZ306" s="28" t="b">
        <f t="shared" si="575"/>
        <v>0</v>
      </c>
      <c r="FA306" s="176" t="str">
        <f t="shared" si="576"/>
        <v/>
      </c>
      <c r="FB306" s="27" t="e" cm="1">
        <f t="array" aca="1" ref="FB306" ca="1">TEXT(RIGHT(10-RIGHT(SUM(INDEX(1*(MID(MID(C306,1,1)*2,ROW(INDIRECT("1:"&amp;LEN(MID(C306,1,1)*2))),1)),,))+MID(C306,2,1)+
SUM(INDEX(1*(MID(MID(C306,3,1)*2,ROW(INDIRECT("1:"&amp;LEN(MID(C306,3,1)*2))),1)),,))+MID(C306,4,1)+
SUM(INDEX(1*(MID(MID(C306,5,1)*2,ROW(INDIRECT("1:"&amp;LEN(MID(C306,5,1)*2))),1)),,))+MID(C306,6,1)+
SUM(INDEX(1*(MID(MID(C306,8,1)*2,ROW(INDIRECT("1:"&amp;LEN(MID(C306,8,1)*2))),1)),,))+MID(C306,9,1)+
SUM(INDEX(1*(MID(MID(C306,10,1)*2,ROW(INDIRECT("1:"&amp;LEN(MID(C306,10,1)*2))),1)),,)),1),1),"0")</f>
        <v>#VALUE!</v>
      </c>
      <c r="FC306" s="27" t="str">
        <f t="shared" si="577"/>
        <v/>
      </c>
      <c r="FD306" s="29" t="b">
        <f t="shared" si="578"/>
        <v>0</v>
      </c>
      <c r="FE306" s="112" t="b">
        <f>IFERROR(MATCH(D306,'Avtal för korttidsarbete'!$G$13:$G$1012,0),TRUE)</f>
        <v>1</v>
      </c>
      <c r="FF306" s="112" t="b">
        <f t="shared" si="607"/>
        <v>0</v>
      </c>
      <c r="FG306" s="113" t="str" cm="1">
        <f t="array" ref="FG306">IF(FE306=TRUE,"x",INDEX('Avtal för korttidsarbete'!$E$13:$E$1012,$FE306))</f>
        <v>x</v>
      </c>
      <c r="FH306" s="113" t="str" cm="1">
        <f t="array" ref="FH306">IF(FE306=TRUE,"x",INDEX('Avtal för korttidsarbete'!$F$13:$F$1012,$FE306))</f>
        <v>x</v>
      </c>
      <c r="FI306" s="112" t="b">
        <f t="shared" si="608"/>
        <v>0</v>
      </c>
      <c r="FJ306" s="135">
        <f t="shared" si="609"/>
        <v>44166</v>
      </c>
      <c r="FK306" s="135">
        <f t="shared" si="610"/>
        <v>44377</v>
      </c>
      <c r="FL306" s="112" t="b">
        <f t="shared" si="611"/>
        <v>0</v>
      </c>
      <c r="FM306" s="113">
        <f t="shared" si="612"/>
        <v>44166</v>
      </c>
      <c r="FN306" s="135">
        <f t="shared" si="613"/>
        <v>44377</v>
      </c>
      <c r="FO306" s="148" t="b">
        <f>IFERROR(INDEX('Avtal för korttidsarbete'!R:R,MATCH(D306,'Avtal för korttidsarbete'!$G:$G,0)),TRUE)</f>
        <v>1</v>
      </c>
      <c r="FP306" s="135" t="str">
        <f>IF(FO306,"-",INDEX('Avtal för korttidsarbete'!$D:$D,MATCH(D306,'Avtal för korttidsarbete'!$G:$G,0)))</f>
        <v>-</v>
      </c>
      <c r="FQ306" s="113" t="b">
        <f>IFERROR(G306&gt;INDEX(Uppsägningar!E:E,MATCH(C306,Uppsägningar!C:C,0)),FALSE)</f>
        <v>0</v>
      </c>
    </row>
    <row r="307" spans="1:173" x14ac:dyDescent="0.25">
      <c r="A307" s="19">
        <v>291</v>
      </c>
      <c r="B307" s="20"/>
      <c r="C307" s="183"/>
      <c r="D307" s="66"/>
      <c r="E307" s="212">
        <f>IFERROR(INDEX(Admin!$C$7:$C$10,MATCH(FP307,TblNivåValTExt,0)),0)</f>
        <v>0</v>
      </c>
      <c r="F307" s="1"/>
      <c r="G307" s="1"/>
      <c r="H307" s="78"/>
      <c r="I307" s="181"/>
      <c r="J307" s="181"/>
      <c r="K307" s="182"/>
      <c r="L307" s="182"/>
      <c r="M307" s="181"/>
      <c r="N307" s="181"/>
      <c r="O307" s="181"/>
      <c r="P307" s="182"/>
      <c r="Q307" s="182"/>
      <c r="R307" s="181"/>
      <c r="S307" s="181"/>
      <c r="T307" s="181"/>
      <c r="U307" s="182"/>
      <c r="V307" s="182"/>
      <c r="W307" s="181"/>
      <c r="X307" s="181"/>
      <c r="Y307" s="181"/>
      <c r="Z307" s="182"/>
      <c r="AA307" s="182"/>
      <c r="AB307" s="181"/>
      <c r="AC307" s="181"/>
      <c r="AD307" s="181"/>
      <c r="AE307" s="182"/>
      <c r="AF307" s="182"/>
      <c r="AG307" s="181"/>
      <c r="AH307" s="181"/>
      <c r="AI307" s="181"/>
      <c r="AJ307" s="182"/>
      <c r="AK307" s="182"/>
      <c r="AL307" s="181"/>
      <c r="AM307" s="181"/>
      <c r="AN307" s="181"/>
      <c r="AO307" s="182"/>
      <c r="AP307" s="182"/>
      <c r="AQ307" s="181"/>
      <c r="AR307" s="181"/>
      <c r="AS307" s="181"/>
      <c r="AT307" s="182"/>
      <c r="AU307" s="182"/>
      <c r="AV307" s="181"/>
      <c r="AW307" s="181"/>
      <c r="AX307" s="181"/>
      <c r="AY307" s="182"/>
      <c r="AZ307" s="182"/>
      <c r="BA307" s="181"/>
      <c r="BB307" s="181"/>
      <c r="BC307" s="181"/>
      <c r="BD307" s="182"/>
      <c r="BE307" s="182"/>
      <c r="BF307" s="181"/>
      <c r="BG307" s="180">
        <f t="shared" si="579"/>
        <v>0</v>
      </c>
      <c r="BH307" s="116" t="str">
        <f t="shared" si="580"/>
        <v/>
      </c>
      <c r="BI307" s="80" t="b">
        <f t="shared" si="528"/>
        <v>0</v>
      </c>
      <c r="BJ307" s="80" t="str">
        <f t="shared" si="529"/>
        <v/>
      </c>
      <c r="BK307" s="80" t="b">
        <f t="shared" si="581"/>
        <v>0</v>
      </c>
      <c r="BL307" s="13" t="str">
        <f t="shared" si="530"/>
        <v/>
      </c>
      <c r="BM307" s="13" t="b">
        <f t="shared" si="582"/>
        <v>0</v>
      </c>
      <c r="BN307" s="35" t="str">
        <f t="shared" si="531"/>
        <v/>
      </c>
      <c r="BO307" s="13" t="b">
        <f t="shared" si="532"/>
        <v>0</v>
      </c>
      <c r="BP307" s="35" t="str">
        <f t="shared" si="533"/>
        <v/>
      </c>
      <c r="BQ307" s="13" t="b">
        <f t="shared" si="534"/>
        <v>0</v>
      </c>
      <c r="BR307" s="35" t="str">
        <f t="shared" si="535"/>
        <v/>
      </c>
      <c r="BS307" s="35" t="b">
        <f t="shared" si="536"/>
        <v>0</v>
      </c>
      <c r="BT307" s="35" t="str">
        <f t="shared" si="537"/>
        <v/>
      </c>
      <c r="BU307" s="35" t="b">
        <f t="shared" si="538"/>
        <v>0</v>
      </c>
      <c r="BV307" s="35" t="str">
        <f t="shared" si="539"/>
        <v/>
      </c>
      <c r="BW307" s="13" t="b">
        <f t="shared" si="614"/>
        <v>0</v>
      </c>
      <c r="BX307" s="35" t="str">
        <f t="shared" si="540"/>
        <v/>
      </c>
      <c r="BY307" s="265" t="b">
        <f t="shared" si="583"/>
        <v>0</v>
      </c>
      <c r="BZ307" s="35" t="str">
        <f t="shared" si="541"/>
        <v/>
      </c>
      <c r="CA307" s="265" t="b">
        <f t="shared" si="584"/>
        <v>0</v>
      </c>
      <c r="CB307" s="35" t="str">
        <f t="shared" si="542"/>
        <v/>
      </c>
      <c r="CC307" s="272" t="b">
        <f t="shared" si="585"/>
        <v>0</v>
      </c>
      <c r="CD307" s="35" t="str">
        <f t="shared" si="543"/>
        <v/>
      </c>
      <c r="CE307" s="13" t="b">
        <f t="shared" si="544"/>
        <v>0</v>
      </c>
      <c r="CF307" s="35" t="str">
        <f t="shared" si="545"/>
        <v/>
      </c>
      <c r="CG307" s="179">
        <f t="shared" si="546"/>
        <v>0</v>
      </c>
      <c r="CH307" s="179">
        <f t="shared" si="547"/>
        <v>0</v>
      </c>
      <c r="CI307" s="218">
        <f t="shared" si="586"/>
        <v>0</v>
      </c>
      <c r="CJ307" s="218">
        <f t="shared" si="587"/>
        <v>0</v>
      </c>
      <c r="CK307" s="218">
        <f t="shared" si="588"/>
        <v>0</v>
      </c>
      <c r="CL307" s="218">
        <f t="shared" si="589"/>
        <v>0</v>
      </c>
      <c r="CM307" s="218">
        <f t="shared" si="590"/>
        <v>0</v>
      </c>
      <c r="CN307" s="218">
        <f t="shared" si="591"/>
        <v>0</v>
      </c>
      <c r="CO307" s="218">
        <f t="shared" si="592"/>
        <v>0</v>
      </c>
      <c r="CP307" s="218">
        <f t="shared" si="593"/>
        <v>0</v>
      </c>
      <c r="CQ307" s="218">
        <f t="shared" si="594"/>
        <v>0</v>
      </c>
      <c r="CR307" s="218">
        <f t="shared" si="595"/>
        <v>0</v>
      </c>
      <c r="CS307" s="14">
        <f t="shared" si="548"/>
        <v>0</v>
      </c>
      <c r="CT307" s="236">
        <f t="shared" si="549"/>
        <v>0</v>
      </c>
      <c r="CU307" s="237">
        <f t="shared" ref="CU307:DD316" si="621">IF(AND($CS307,$CT307,CU$12),MAX(0,MIN(CU$10,$CT307)-MAX(CU$9,$CS307)+1),0)</f>
        <v>0</v>
      </c>
      <c r="CV307" s="16">
        <f t="shared" si="621"/>
        <v>0</v>
      </c>
      <c r="CW307" s="16">
        <f t="shared" si="621"/>
        <v>0</v>
      </c>
      <c r="CX307" s="16">
        <f t="shared" si="621"/>
        <v>0</v>
      </c>
      <c r="CY307" s="16">
        <f t="shared" si="621"/>
        <v>0</v>
      </c>
      <c r="CZ307" s="16">
        <f t="shared" si="621"/>
        <v>0</v>
      </c>
      <c r="DA307" s="16">
        <f t="shared" si="621"/>
        <v>0</v>
      </c>
      <c r="DB307" s="16">
        <f t="shared" si="621"/>
        <v>0</v>
      </c>
      <c r="DC307" s="16">
        <f t="shared" si="621"/>
        <v>0</v>
      </c>
      <c r="DD307" s="238">
        <f t="shared" si="621"/>
        <v>0</v>
      </c>
      <c r="DE307" s="232">
        <f t="shared" ref="DE307:DN316" si="622">IF($H307&lt;=0,0,MAX(0,MIN($H307,$DE$11)))</f>
        <v>0</v>
      </c>
      <c r="DF307" s="132">
        <f t="shared" si="622"/>
        <v>0</v>
      </c>
      <c r="DG307" s="132">
        <f t="shared" si="622"/>
        <v>0</v>
      </c>
      <c r="DH307" s="132">
        <f t="shared" si="622"/>
        <v>0</v>
      </c>
      <c r="DI307" s="132">
        <f t="shared" si="622"/>
        <v>0</v>
      </c>
      <c r="DJ307" s="132">
        <f t="shared" si="622"/>
        <v>0</v>
      </c>
      <c r="DK307" s="132">
        <f t="shared" si="622"/>
        <v>0</v>
      </c>
      <c r="DL307" s="132">
        <f t="shared" si="622"/>
        <v>0</v>
      </c>
      <c r="DM307" s="132">
        <f t="shared" si="622"/>
        <v>0</v>
      </c>
      <c r="DN307" s="233">
        <f t="shared" si="622"/>
        <v>0</v>
      </c>
      <c r="DO307" s="232">
        <f t="shared" si="550"/>
        <v>0</v>
      </c>
      <c r="DP307" s="132">
        <f t="shared" si="551"/>
        <v>0</v>
      </c>
      <c r="DQ307" s="132">
        <f t="shared" si="552"/>
        <v>0</v>
      </c>
      <c r="DR307" s="132">
        <f t="shared" si="553"/>
        <v>0</v>
      </c>
      <c r="DS307" s="132">
        <f t="shared" si="554"/>
        <v>0</v>
      </c>
      <c r="DT307" s="132">
        <f t="shared" si="555"/>
        <v>0</v>
      </c>
      <c r="DU307" s="132">
        <f t="shared" si="556"/>
        <v>0</v>
      </c>
      <c r="DV307" s="132">
        <f t="shared" si="557"/>
        <v>0</v>
      </c>
      <c r="DW307" s="132">
        <f t="shared" si="558"/>
        <v>0</v>
      </c>
      <c r="DX307" s="233">
        <f t="shared" si="559"/>
        <v>0</v>
      </c>
      <c r="DY307" s="231" t="b">
        <f t="shared" si="596"/>
        <v>0</v>
      </c>
      <c r="DZ307" s="163"/>
      <c r="EA307" s="226" t="str">
        <f t="shared" si="597"/>
        <v/>
      </c>
      <c r="EB307" s="178" t="str">
        <f t="shared" si="598"/>
        <v/>
      </c>
      <c r="EC307" s="178" t="str">
        <f t="shared" si="599"/>
        <v/>
      </c>
      <c r="ED307" s="178" t="str">
        <f t="shared" si="600"/>
        <v/>
      </c>
      <c r="EE307" s="178" t="str">
        <f t="shared" si="601"/>
        <v/>
      </c>
      <c r="EF307" s="178" t="str">
        <f t="shared" si="602"/>
        <v/>
      </c>
      <c r="EG307" s="178" t="str">
        <f t="shared" si="603"/>
        <v/>
      </c>
      <c r="EH307" s="178" t="str">
        <f t="shared" si="604"/>
        <v/>
      </c>
      <c r="EI307" s="178" t="str">
        <f t="shared" si="605"/>
        <v/>
      </c>
      <c r="EJ307" s="227" t="str">
        <f t="shared" si="606"/>
        <v/>
      </c>
      <c r="EK307" s="230" t="str">
        <f t="shared" si="560"/>
        <v/>
      </c>
      <c r="EL307" s="177" t="str">
        <f t="shared" si="561"/>
        <v/>
      </c>
      <c r="EM307" s="177" t="str">
        <f t="shared" si="562"/>
        <v/>
      </c>
      <c r="EN307" s="177" t="str">
        <f t="shared" si="563"/>
        <v/>
      </c>
      <c r="EO307" s="177" t="str">
        <f t="shared" si="564"/>
        <v/>
      </c>
      <c r="EP307" s="177" t="str">
        <f t="shared" si="565"/>
        <v/>
      </c>
      <c r="EQ307" s="177" t="str">
        <f t="shared" si="566"/>
        <v/>
      </c>
      <c r="ER307" s="177" t="str">
        <f t="shared" si="567"/>
        <v/>
      </c>
      <c r="ES307" s="177" t="str">
        <f t="shared" si="568"/>
        <v/>
      </c>
      <c r="ET307" s="177" t="str">
        <f t="shared" si="569"/>
        <v/>
      </c>
      <c r="EU307" s="229" t="e">
        <f t="shared" si="570"/>
        <v>#VALUE!</v>
      </c>
      <c r="EV307" s="27" t="e">
        <f t="shared" si="571"/>
        <v>#VALUE!</v>
      </c>
      <c r="EW307" s="27" t="e">
        <f t="shared" si="572"/>
        <v>#VALUE!</v>
      </c>
      <c r="EX307" s="28" t="e">
        <f t="shared" si="573"/>
        <v>#VALUE!</v>
      </c>
      <c r="EY307" s="28" t="e">
        <f t="shared" si="574"/>
        <v>#VALUE!</v>
      </c>
      <c r="EZ307" s="28" t="b">
        <f t="shared" si="575"/>
        <v>0</v>
      </c>
      <c r="FA307" s="176" t="str">
        <f t="shared" si="576"/>
        <v/>
      </c>
      <c r="FB307" s="27" t="e" cm="1">
        <f t="array" aca="1" ref="FB307" ca="1">TEXT(RIGHT(10-RIGHT(SUM(INDEX(1*(MID(MID(C307,1,1)*2,ROW(INDIRECT("1:"&amp;LEN(MID(C307,1,1)*2))),1)),,))+MID(C307,2,1)+
SUM(INDEX(1*(MID(MID(C307,3,1)*2,ROW(INDIRECT("1:"&amp;LEN(MID(C307,3,1)*2))),1)),,))+MID(C307,4,1)+
SUM(INDEX(1*(MID(MID(C307,5,1)*2,ROW(INDIRECT("1:"&amp;LEN(MID(C307,5,1)*2))),1)),,))+MID(C307,6,1)+
SUM(INDEX(1*(MID(MID(C307,8,1)*2,ROW(INDIRECT("1:"&amp;LEN(MID(C307,8,1)*2))),1)),,))+MID(C307,9,1)+
SUM(INDEX(1*(MID(MID(C307,10,1)*2,ROW(INDIRECT("1:"&amp;LEN(MID(C307,10,1)*2))),1)),,)),1),1),"0")</f>
        <v>#VALUE!</v>
      </c>
      <c r="FC307" s="27" t="str">
        <f t="shared" si="577"/>
        <v/>
      </c>
      <c r="FD307" s="29" t="b">
        <f t="shared" si="578"/>
        <v>0</v>
      </c>
      <c r="FE307" s="112" t="b">
        <f>IFERROR(MATCH(D307,'Avtal för korttidsarbete'!$G$13:$G$1012,0),TRUE)</f>
        <v>1</v>
      </c>
      <c r="FF307" s="112" t="b">
        <f t="shared" si="607"/>
        <v>0</v>
      </c>
      <c r="FG307" s="113" t="str" cm="1">
        <f t="array" ref="FG307">IF(FE307=TRUE,"x",INDEX('Avtal för korttidsarbete'!$E$13:$E$1012,$FE307))</f>
        <v>x</v>
      </c>
      <c r="FH307" s="113" t="str" cm="1">
        <f t="array" ref="FH307">IF(FE307=TRUE,"x",INDEX('Avtal för korttidsarbete'!$F$13:$F$1012,$FE307))</f>
        <v>x</v>
      </c>
      <c r="FI307" s="112" t="b">
        <f t="shared" si="608"/>
        <v>0</v>
      </c>
      <c r="FJ307" s="135">
        <f t="shared" si="609"/>
        <v>44166</v>
      </c>
      <c r="FK307" s="135">
        <f t="shared" si="610"/>
        <v>44377</v>
      </c>
      <c r="FL307" s="112" t="b">
        <f t="shared" si="611"/>
        <v>0</v>
      </c>
      <c r="FM307" s="113">
        <f t="shared" si="612"/>
        <v>44166</v>
      </c>
      <c r="FN307" s="135">
        <f t="shared" si="613"/>
        <v>44377</v>
      </c>
      <c r="FO307" s="148" t="b">
        <f>IFERROR(INDEX('Avtal för korttidsarbete'!R:R,MATCH(D307,'Avtal för korttidsarbete'!$G:$G,0)),TRUE)</f>
        <v>1</v>
      </c>
      <c r="FP307" s="135" t="str">
        <f>IF(FO307,"-",INDEX('Avtal för korttidsarbete'!$D:$D,MATCH(D307,'Avtal för korttidsarbete'!$G:$G,0)))</f>
        <v>-</v>
      </c>
      <c r="FQ307" s="113" t="b">
        <f>IFERROR(G307&gt;INDEX(Uppsägningar!E:E,MATCH(C307,Uppsägningar!C:C,0)),FALSE)</f>
        <v>0</v>
      </c>
    </row>
    <row r="308" spans="1:173" x14ac:dyDescent="0.25">
      <c r="A308" s="19">
        <v>292</v>
      </c>
      <c r="B308" s="20"/>
      <c r="C308" s="183"/>
      <c r="D308" s="66"/>
      <c r="E308" s="212">
        <f>IFERROR(INDEX(Admin!$C$7:$C$10,MATCH(FP308,TblNivåValTExt,0)),0)</f>
        <v>0</v>
      </c>
      <c r="F308" s="1"/>
      <c r="G308" s="1"/>
      <c r="H308" s="78"/>
      <c r="I308" s="181"/>
      <c r="J308" s="181"/>
      <c r="K308" s="182"/>
      <c r="L308" s="182"/>
      <c r="M308" s="181"/>
      <c r="N308" s="181"/>
      <c r="O308" s="181"/>
      <c r="P308" s="182"/>
      <c r="Q308" s="182"/>
      <c r="R308" s="181"/>
      <c r="S308" s="181"/>
      <c r="T308" s="181"/>
      <c r="U308" s="182"/>
      <c r="V308" s="182"/>
      <c r="W308" s="181"/>
      <c r="X308" s="181"/>
      <c r="Y308" s="181"/>
      <c r="Z308" s="182"/>
      <c r="AA308" s="182"/>
      <c r="AB308" s="181"/>
      <c r="AC308" s="181"/>
      <c r="AD308" s="181"/>
      <c r="AE308" s="182"/>
      <c r="AF308" s="182"/>
      <c r="AG308" s="181"/>
      <c r="AH308" s="181"/>
      <c r="AI308" s="181"/>
      <c r="AJ308" s="182"/>
      <c r="AK308" s="182"/>
      <c r="AL308" s="181"/>
      <c r="AM308" s="181"/>
      <c r="AN308" s="181"/>
      <c r="AO308" s="182"/>
      <c r="AP308" s="182"/>
      <c r="AQ308" s="181"/>
      <c r="AR308" s="181"/>
      <c r="AS308" s="181"/>
      <c r="AT308" s="182"/>
      <c r="AU308" s="182"/>
      <c r="AV308" s="181"/>
      <c r="AW308" s="181"/>
      <c r="AX308" s="181"/>
      <c r="AY308" s="182"/>
      <c r="AZ308" s="182"/>
      <c r="BA308" s="181"/>
      <c r="BB308" s="181"/>
      <c r="BC308" s="181"/>
      <c r="BD308" s="182"/>
      <c r="BE308" s="182"/>
      <c r="BF308" s="181"/>
      <c r="BG308" s="180">
        <f t="shared" si="579"/>
        <v>0</v>
      </c>
      <c r="BH308" s="116" t="str">
        <f t="shared" si="580"/>
        <v/>
      </c>
      <c r="BI308" s="80" t="b">
        <f t="shared" si="528"/>
        <v>0</v>
      </c>
      <c r="BJ308" s="80" t="str">
        <f t="shared" si="529"/>
        <v/>
      </c>
      <c r="BK308" s="80" t="b">
        <f t="shared" si="581"/>
        <v>0</v>
      </c>
      <c r="BL308" s="13" t="str">
        <f t="shared" si="530"/>
        <v/>
      </c>
      <c r="BM308" s="13" t="b">
        <f t="shared" si="582"/>
        <v>0</v>
      </c>
      <c r="BN308" s="35" t="str">
        <f t="shared" si="531"/>
        <v/>
      </c>
      <c r="BO308" s="13" t="b">
        <f t="shared" si="532"/>
        <v>0</v>
      </c>
      <c r="BP308" s="35" t="str">
        <f t="shared" si="533"/>
        <v/>
      </c>
      <c r="BQ308" s="13" t="b">
        <f t="shared" si="534"/>
        <v>0</v>
      </c>
      <c r="BR308" s="35" t="str">
        <f t="shared" si="535"/>
        <v/>
      </c>
      <c r="BS308" s="35" t="b">
        <f t="shared" si="536"/>
        <v>0</v>
      </c>
      <c r="BT308" s="35" t="str">
        <f t="shared" si="537"/>
        <v/>
      </c>
      <c r="BU308" s="35" t="b">
        <f t="shared" si="538"/>
        <v>0</v>
      </c>
      <c r="BV308" s="35" t="str">
        <f t="shared" si="539"/>
        <v/>
      </c>
      <c r="BW308" s="13" t="b">
        <f t="shared" si="614"/>
        <v>0</v>
      </c>
      <c r="BX308" s="35" t="str">
        <f t="shared" si="540"/>
        <v/>
      </c>
      <c r="BY308" s="265" t="b">
        <f t="shared" si="583"/>
        <v>0</v>
      </c>
      <c r="BZ308" s="35" t="str">
        <f t="shared" si="541"/>
        <v/>
      </c>
      <c r="CA308" s="265" t="b">
        <f t="shared" si="584"/>
        <v>0</v>
      </c>
      <c r="CB308" s="35" t="str">
        <f t="shared" si="542"/>
        <v/>
      </c>
      <c r="CC308" s="272" t="b">
        <f t="shared" si="585"/>
        <v>0</v>
      </c>
      <c r="CD308" s="35" t="str">
        <f t="shared" si="543"/>
        <v/>
      </c>
      <c r="CE308" s="13" t="b">
        <f t="shared" si="544"/>
        <v>0</v>
      </c>
      <c r="CF308" s="35" t="str">
        <f t="shared" si="545"/>
        <v/>
      </c>
      <c r="CG308" s="179">
        <f t="shared" si="546"/>
        <v>0</v>
      </c>
      <c r="CH308" s="179">
        <f t="shared" si="547"/>
        <v>0</v>
      </c>
      <c r="CI308" s="218">
        <f t="shared" si="586"/>
        <v>0</v>
      </c>
      <c r="CJ308" s="218">
        <f t="shared" si="587"/>
        <v>0</v>
      </c>
      <c r="CK308" s="218">
        <f t="shared" si="588"/>
        <v>0</v>
      </c>
      <c r="CL308" s="218">
        <f t="shared" si="589"/>
        <v>0</v>
      </c>
      <c r="CM308" s="218">
        <f t="shared" si="590"/>
        <v>0</v>
      </c>
      <c r="CN308" s="218">
        <f t="shared" si="591"/>
        <v>0</v>
      </c>
      <c r="CO308" s="218">
        <f t="shared" si="592"/>
        <v>0</v>
      </c>
      <c r="CP308" s="218">
        <f t="shared" si="593"/>
        <v>0</v>
      </c>
      <c r="CQ308" s="218">
        <f t="shared" si="594"/>
        <v>0</v>
      </c>
      <c r="CR308" s="218">
        <f t="shared" si="595"/>
        <v>0</v>
      </c>
      <c r="CS308" s="14">
        <f t="shared" si="548"/>
        <v>0</v>
      </c>
      <c r="CT308" s="236">
        <f t="shared" si="549"/>
        <v>0</v>
      </c>
      <c r="CU308" s="237">
        <f t="shared" si="621"/>
        <v>0</v>
      </c>
      <c r="CV308" s="16">
        <f t="shared" si="621"/>
        <v>0</v>
      </c>
      <c r="CW308" s="16">
        <f t="shared" si="621"/>
        <v>0</v>
      </c>
      <c r="CX308" s="16">
        <f t="shared" si="621"/>
        <v>0</v>
      </c>
      <c r="CY308" s="16">
        <f t="shared" si="621"/>
        <v>0</v>
      </c>
      <c r="CZ308" s="16">
        <f t="shared" si="621"/>
        <v>0</v>
      </c>
      <c r="DA308" s="16">
        <f t="shared" si="621"/>
        <v>0</v>
      </c>
      <c r="DB308" s="16">
        <f t="shared" si="621"/>
        <v>0</v>
      </c>
      <c r="DC308" s="16">
        <f t="shared" si="621"/>
        <v>0</v>
      </c>
      <c r="DD308" s="238">
        <f t="shared" si="621"/>
        <v>0</v>
      </c>
      <c r="DE308" s="232">
        <f t="shared" si="622"/>
        <v>0</v>
      </c>
      <c r="DF308" s="132">
        <f t="shared" si="622"/>
        <v>0</v>
      </c>
      <c r="DG308" s="132">
        <f t="shared" si="622"/>
        <v>0</v>
      </c>
      <c r="DH308" s="132">
        <f t="shared" si="622"/>
        <v>0</v>
      </c>
      <c r="DI308" s="132">
        <f t="shared" si="622"/>
        <v>0</v>
      </c>
      <c r="DJ308" s="132">
        <f t="shared" si="622"/>
        <v>0</v>
      </c>
      <c r="DK308" s="132">
        <f t="shared" si="622"/>
        <v>0</v>
      </c>
      <c r="DL308" s="132">
        <f t="shared" si="622"/>
        <v>0</v>
      </c>
      <c r="DM308" s="132">
        <f t="shared" si="622"/>
        <v>0</v>
      </c>
      <c r="DN308" s="233">
        <f t="shared" si="622"/>
        <v>0</v>
      </c>
      <c r="DO308" s="232">
        <f t="shared" si="550"/>
        <v>0</v>
      </c>
      <c r="DP308" s="132">
        <f t="shared" si="551"/>
        <v>0</v>
      </c>
      <c r="DQ308" s="132">
        <f t="shared" si="552"/>
        <v>0</v>
      </c>
      <c r="DR308" s="132">
        <f t="shared" si="553"/>
        <v>0</v>
      </c>
      <c r="DS308" s="132">
        <f t="shared" si="554"/>
        <v>0</v>
      </c>
      <c r="DT308" s="132">
        <f t="shared" si="555"/>
        <v>0</v>
      </c>
      <c r="DU308" s="132">
        <f t="shared" si="556"/>
        <v>0</v>
      </c>
      <c r="DV308" s="132">
        <f t="shared" si="557"/>
        <v>0</v>
      </c>
      <c r="DW308" s="132">
        <f t="shared" si="558"/>
        <v>0</v>
      </c>
      <c r="DX308" s="233">
        <f t="shared" si="559"/>
        <v>0</v>
      </c>
      <c r="DY308" s="231" t="b">
        <f t="shared" si="596"/>
        <v>0</v>
      </c>
      <c r="DZ308" s="163"/>
      <c r="EA308" s="226" t="str">
        <f t="shared" si="597"/>
        <v/>
      </c>
      <c r="EB308" s="178" t="str">
        <f t="shared" si="598"/>
        <v/>
      </c>
      <c r="EC308" s="178" t="str">
        <f t="shared" si="599"/>
        <v/>
      </c>
      <c r="ED308" s="178" t="str">
        <f t="shared" si="600"/>
        <v/>
      </c>
      <c r="EE308" s="178" t="str">
        <f t="shared" si="601"/>
        <v/>
      </c>
      <c r="EF308" s="178" t="str">
        <f t="shared" si="602"/>
        <v/>
      </c>
      <c r="EG308" s="178" t="str">
        <f t="shared" si="603"/>
        <v/>
      </c>
      <c r="EH308" s="178" t="str">
        <f t="shared" si="604"/>
        <v/>
      </c>
      <c r="EI308" s="178" t="str">
        <f t="shared" si="605"/>
        <v/>
      </c>
      <c r="EJ308" s="227" t="str">
        <f t="shared" si="606"/>
        <v/>
      </c>
      <c r="EK308" s="230" t="str">
        <f t="shared" si="560"/>
        <v/>
      </c>
      <c r="EL308" s="177" t="str">
        <f t="shared" si="561"/>
        <v/>
      </c>
      <c r="EM308" s="177" t="str">
        <f t="shared" si="562"/>
        <v/>
      </c>
      <c r="EN308" s="177" t="str">
        <f t="shared" si="563"/>
        <v/>
      </c>
      <c r="EO308" s="177" t="str">
        <f t="shared" si="564"/>
        <v/>
      </c>
      <c r="EP308" s="177" t="str">
        <f t="shared" si="565"/>
        <v/>
      </c>
      <c r="EQ308" s="177" t="str">
        <f t="shared" si="566"/>
        <v/>
      </c>
      <c r="ER308" s="177" t="str">
        <f t="shared" si="567"/>
        <v/>
      </c>
      <c r="ES308" s="177" t="str">
        <f t="shared" si="568"/>
        <v/>
      </c>
      <c r="ET308" s="177" t="str">
        <f t="shared" si="569"/>
        <v/>
      </c>
      <c r="EU308" s="229" t="e">
        <f t="shared" si="570"/>
        <v>#VALUE!</v>
      </c>
      <c r="EV308" s="27" t="e">
        <f t="shared" si="571"/>
        <v>#VALUE!</v>
      </c>
      <c r="EW308" s="27" t="e">
        <f t="shared" si="572"/>
        <v>#VALUE!</v>
      </c>
      <c r="EX308" s="28" t="e">
        <f t="shared" si="573"/>
        <v>#VALUE!</v>
      </c>
      <c r="EY308" s="28" t="e">
        <f t="shared" si="574"/>
        <v>#VALUE!</v>
      </c>
      <c r="EZ308" s="28" t="b">
        <f t="shared" si="575"/>
        <v>0</v>
      </c>
      <c r="FA308" s="176" t="str">
        <f t="shared" si="576"/>
        <v/>
      </c>
      <c r="FB308" s="27" t="e" cm="1">
        <f t="array" aca="1" ref="FB308" ca="1">TEXT(RIGHT(10-RIGHT(SUM(INDEX(1*(MID(MID(C308,1,1)*2,ROW(INDIRECT("1:"&amp;LEN(MID(C308,1,1)*2))),1)),,))+MID(C308,2,1)+
SUM(INDEX(1*(MID(MID(C308,3,1)*2,ROW(INDIRECT("1:"&amp;LEN(MID(C308,3,1)*2))),1)),,))+MID(C308,4,1)+
SUM(INDEX(1*(MID(MID(C308,5,1)*2,ROW(INDIRECT("1:"&amp;LEN(MID(C308,5,1)*2))),1)),,))+MID(C308,6,1)+
SUM(INDEX(1*(MID(MID(C308,8,1)*2,ROW(INDIRECT("1:"&amp;LEN(MID(C308,8,1)*2))),1)),,))+MID(C308,9,1)+
SUM(INDEX(1*(MID(MID(C308,10,1)*2,ROW(INDIRECT("1:"&amp;LEN(MID(C308,10,1)*2))),1)),,)),1),1),"0")</f>
        <v>#VALUE!</v>
      </c>
      <c r="FC308" s="27" t="str">
        <f t="shared" si="577"/>
        <v/>
      </c>
      <c r="FD308" s="29" t="b">
        <f t="shared" si="578"/>
        <v>0</v>
      </c>
      <c r="FE308" s="112" t="b">
        <f>IFERROR(MATCH(D308,'Avtal för korttidsarbete'!$G$13:$G$1012,0),TRUE)</f>
        <v>1</v>
      </c>
      <c r="FF308" s="112" t="b">
        <f t="shared" si="607"/>
        <v>0</v>
      </c>
      <c r="FG308" s="113" t="str" cm="1">
        <f t="array" ref="FG308">IF(FE308=TRUE,"x",INDEX('Avtal för korttidsarbete'!$E$13:$E$1012,$FE308))</f>
        <v>x</v>
      </c>
      <c r="FH308" s="113" t="str" cm="1">
        <f t="array" ref="FH308">IF(FE308=TRUE,"x",INDEX('Avtal för korttidsarbete'!$F$13:$F$1012,$FE308))</f>
        <v>x</v>
      </c>
      <c r="FI308" s="112" t="b">
        <f t="shared" si="608"/>
        <v>0</v>
      </c>
      <c r="FJ308" s="135">
        <f t="shared" si="609"/>
        <v>44166</v>
      </c>
      <c r="FK308" s="135">
        <f t="shared" si="610"/>
        <v>44377</v>
      </c>
      <c r="FL308" s="112" t="b">
        <f t="shared" si="611"/>
        <v>0</v>
      </c>
      <c r="FM308" s="113">
        <f t="shared" si="612"/>
        <v>44166</v>
      </c>
      <c r="FN308" s="135">
        <f t="shared" si="613"/>
        <v>44377</v>
      </c>
      <c r="FO308" s="148" t="b">
        <f>IFERROR(INDEX('Avtal för korttidsarbete'!R:R,MATCH(D308,'Avtal för korttidsarbete'!$G:$G,0)),TRUE)</f>
        <v>1</v>
      </c>
      <c r="FP308" s="135" t="str">
        <f>IF(FO308,"-",INDEX('Avtal för korttidsarbete'!$D:$D,MATCH(D308,'Avtal för korttidsarbete'!$G:$G,0)))</f>
        <v>-</v>
      </c>
      <c r="FQ308" s="113" t="b">
        <f>IFERROR(G308&gt;INDEX(Uppsägningar!E:E,MATCH(C308,Uppsägningar!C:C,0)),FALSE)</f>
        <v>0</v>
      </c>
    </row>
    <row r="309" spans="1:173" x14ac:dyDescent="0.25">
      <c r="A309" s="19">
        <v>293</v>
      </c>
      <c r="B309" s="20"/>
      <c r="C309" s="183"/>
      <c r="D309" s="66"/>
      <c r="E309" s="212">
        <f>IFERROR(INDEX(Admin!$C$7:$C$10,MATCH(FP309,TblNivåValTExt,0)),0)</f>
        <v>0</v>
      </c>
      <c r="F309" s="1"/>
      <c r="G309" s="1"/>
      <c r="H309" s="78"/>
      <c r="I309" s="181"/>
      <c r="J309" s="181"/>
      <c r="K309" s="182"/>
      <c r="L309" s="182"/>
      <c r="M309" s="181"/>
      <c r="N309" s="181"/>
      <c r="O309" s="181"/>
      <c r="P309" s="182"/>
      <c r="Q309" s="182"/>
      <c r="R309" s="181"/>
      <c r="S309" s="181"/>
      <c r="T309" s="181"/>
      <c r="U309" s="182"/>
      <c r="V309" s="182"/>
      <c r="W309" s="181"/>
      <c r="X309" s="181"/>
      <c r="Y309" s="181"/>
      <c r="Z309" s="182"/>
      <c r="AA309" s="182"/>
      <c r="AB309" s="181"/>
      <c r="AC309" s="181"/>
      <c r="AD309" s="181"/>
      <c r="AE309" s="182"/>
      <c r="AF309" s="182"/>
      <c r="AG309" s="181"/>
      <c r="AH309" s="181"/>
      <c r="AI309" s="181"/>
      <c r="AJ309" s="182"/>
      <c r="AK309" s="182"/>
      <c r="AL309" s="181"/>
      <c r="AM309" s="181"/>
      <c r="AN309" s="181"/>
      <c r="AO309" s="182"/>
      <c r="AP309" s="182"/>
      <c r="AQ309" s="181"/>
      <c r="AR309" s="181"/>
      <c r="AS309" s="181"/>
      <c r="AT309" s="182"/>
      <c r="AU309" s="182"/>
      <c r="AV309" s="181"/>
      <c r="AW309" s="181"/>
      <c r="AX309" s="181"/>
      <c r="AY309" s="182"/>
      <c r="AZ309" s="182"/>
      <c r="BA309" s="181"/>
      <c r="BB309" s="181"/>
      <c r="BC309" s="181"/>
      <c r="BD309" s="182"/>
      <c r="BE309" s="182"/>
      <c r="BF309" s="181"/>
      <c r="BG309" s="180">
        <f t="shared" si="579"/>
        <v>0</v>
      </c>
      <c r="BH309" s="116" t="str">
        <f t="shared" si="580"/>
        <v/>
      </c>
      <c r="BI309" s="80" t="b">
        <f t="shared" si="528"/>
        <v>0</v>
      </c>
      <c r="BJ309" s="80" t="str">
        <f t="shared" si="529"/>
        <v/>
      </c>
      <c r="BK309" s="80" t="b">
        <f t="shared" si="581"/>
        <v>0</v>
      </c>
      <c r="BL309" s="13" t="str">
        <f t="shared" si="530"/>
        <v/>
      </c>
      <c r="BM309" s="13" t="b">
        <f t="shared" si="582"/>
        <v>0</v>
      </c>
      <c r="BN309" s="35" t="str">
        <f t="shared" si="531"/>
        <v/>
      </c>
      <c r="BO309" s="13" t="b">
        <f t="shared" si="532"/>
        <v>0</v>
      </c>
      <c r="BP309" s="35" t="str">
        <f t="shared" si="533"/>
        <v/>
      </c>
      <c r="BQ309" s="13" t="b">
        <f t="shared" si="534"/>
        <v>0</v>
      </c>
      <c r="BR309" s="35" t="str">
        <f t="shared" si="535"/>
        <v/>
      </c>
      <c r="BS309" s="35" t="b">
        <f t="shared" si="536"/>
        <v>0</v>
      </c>
      <c r="BT309" s="35" t="str">
        <f t="shared" si="537"/>
        <v/>
      </c>
      <c r="BU309" s="35" t="b">
        <f t="shared" si="538"/>
        <v>0</v>
      </c>
      <c r="BV309" s="35" t="str">
        <f t="shared" si="539"/>
        <v/>
      </c>
      <c r="BW309" s="13" t="b">
        <f t="shared" si="614"/>
        <v>0</v>
      </c>
      <c r="BX309" s="35" t="str">
        <f t="shared" si="540"/>
        <v/>
      </c>
      <c r="BY309" s="265" t="b">
        <f t="shared" si="583"/>
        <v>0</v>
      </c>
      <c r="BZ309" s="35" t="str">
        <f t="shared" si="541"/>
        <v/>
      </c>
      <c r="CA309" s="265" t="b">
        <f t="shared" si="584"/>
        <v>0</v>
      </c>
      <c r="CB309" s="35" t="str">
        <f t="shared" si="542"/>
        <v/>
      </c>
      <c r="CC309" s="272" t="b">
        <f t="shared" si="585"/>
        <v>0</v>
      </c>
      <c r="CD309" s="35" t="str">
        <f t="shared" si="543"/>
        <v/>
      </c>
      <c r="CE309" s="13" t="b">
        <f t="shared" si="544"/>
        <v>0</v>
      </c>
      <c r="CF309" s="35" t="str">
        <f t="shared" si="545"/>
        <v/>
      </c>
      <c r="CG309" s="179">
        <f t="shared" si="546"/>
        <v>0</v>
      </c>
      <c r="CH309" s="179">
        <f t="shared" si="547"/>
        <v>0</v>
      </c>
      <c r="CI309" s="218">
        <f t="shared" si="586"/>
        <v>0</v>
      </c>
      <c r="CJ309" s="218">
        <f t="shared" si="587"/>
        <v>0</v>
      </c>
      <c r="CK309" s="218">
        <f t="shared" si="588"/>
        <v>0</v>
      </c>
      <c r="CL309" s="218">
        <f t="shared" si="589"/>
        <v>0</v>
      </c>
      <c r="CM309" s="218">
        <f t="shared" si="590"/>
        <v>0</v>
      </c>
      <c r="CN309" s="218">
        <f t="shared" si="591"/>
        <v>0</v>
      </c>
      <c r="CO309" s="218">
        <f t="shared" si="592"/>
        <v>0</v>
      </c>
      <c r="CP309" s="218">
        <f t="shared" si="593"/>
        <v>0</v>
      </c>
      <c r="CQ309" s="218">
        <f t="shared" si="594"/>
        <v>0</v>
      </c>
      <c r="CR309" s="218">
        <f t="shared" si="595"/>
        <v>0</v>
      </c>
      <c r="CS309" s="14">
        <f t="shared" si="548"/>
        <v>0</v>
      </c>
      <c r="CT309" s="236">
        <f t="shared" si="549"/>
        <v>0</v>
      </c>
      <c r="CU309" s="237">
        <f t="shared" si="621"/>
        <v>0</v>
      </c>
      <c r="CV309" s="16">
        <f t="shared" si="621"/>
        <v>0</v>
      </c>
      <c r="CW309" s="16">
        <f t="shared" si="621"/>
        <v>0</v>
      </c>
      <c r="CX309" s="16">
        <f t="shared" si="621"/>
        <v>0</v>
      </c>
      <c r="CY309" s="16">
        <f t="shared" si="621"/>
        <v>0</v>
      </c>
      <c r="CZ309" s="16">
        <f t="shared" si="621"/>
        <v>0</v>
      </c>
      <c r="DA309" s="16">
        <f t="shared" si="621"/>
        <v>0</v>
      </c>
      <c r="DB309" s="16">
        <f t="shared" si="621"/>
        <v>0</v>
      </c>
      <c r="DC309" s="16">
        <f t="shared" si="621"/>
        <v>0</v>
      </c>
      <c r="DD309" s="238">
        <f t="shared" si="621"/>
        <v>0</v>
      </c>
      <c r="DE309" s="232">
        <f t="shared" si="622"/>
        <v>0</v>
      </c>
      <c r="DF309" s="132">
        <f t="shared" si="622"/>
        <v>0</v>
      </c>
      <c r="DG309" s="132">
        <f t="shared" si="622"/>
        <v>0</v>
      </c>
      <c r="DH309" s="132">
        <f t="shared" si="622"/>
        <v>0</v>
      </c>
      <c r="DI309" s="132">
        <f t="shared" si="622"/>
        <v>0</v>
      </c>
      <c r="DJ309" s="132">
        <f t="shared" si="622"/>
        <v>0</v>
      </c>
      <c r="DK309" s="132">
        <f t="shared" si="622"/>
        <v>0</v>
      </c>
      <c r="DL309" s="132">
        <f t="shared" si="622"/>
        <v>0</v>
      </c>
      <c r="DM309" s="132">
        <f t="shared" si="622"/>
        <v>0</v>
      </c>
      <c r="DN309" s="233">
        <f t="shared" si="622"/>
        <v>0</v>
      </c>
      <c r="DO309" s="232">
        <f t="shared" si="550"/>
        <v>0</v>
      </c>
      <c r="DP309" s="132">
        <f t="shared" si="551"/>
        <v>0</v>
      </c>
      <c r="DQ309" s="132">
        <f t="shared" si="552"/>
        <v>0</v>
      </c>
      <c r="DR309" s="132">
        <f t="shared" si="553"/>
        <v>0</v>
      </c>
      <c r="DS309" s="132">
        <f t="shared" si="554"/>
        <v>0</v>
      </c>
      <c r="DT309" s="132">
        <f t="shared" si="555"/>
        <v>0</v>
      </c>
      <c r="DU309" s="132">
        <f t="shared" si="556"/>
        <v>0</v>
      </c>
      <c r="DV309" s="132">
        <f t="shared" si="557"/>
        <v>0</v>
      </c>
      <c r="DW309" s="132">
        <f t="shared" si="558"/>
        <v>0</v>
      </c>
      <c r="DX309" s="233">
        <f t="shared" si="559"/>
        <v>0</v>
      </c>
      <c r="DY309" s="231" t="b">
        <f t="shared" si="596"/>
        <v>0</v>
      </c>
      <c r="DZ309" s="163"/>
      <c r="EA309" s="226" t="str">
        <f t="shared" si="597"/>
        <v/>
      </c>
      <c r="EB309" s="178" t="str">
        <f t="shared" si="598"/>
        <v/>
      </c>
      <c r="EC309" s="178" t="str">
        <f t="shared" si="599"/>
        <v/>
      </c>
      <c r="ED309" s="178" t="str">
        <f t="shared" si="600"/>
        <v/>
      </c>
      <c r="EE309" s="178" t="str">
        <f t="shared" si="601"/>
        <v/>
      </c>
      <c r="EF309" s="178" t="str">
        <f t="shared" si="602"/>
        <v/>
      </c>
      <c r="EG309" s="178" t="str">
        <f t="shared" si="603"/>
        <v/>
      </c>
      <c r="EH309" s="178" t="str">
        <f t="shared" si="604"/>
        <v/>
      </c>
      <c r="EI309" s="178" t="str">
        <f t="shared" si="605"/>
        <v/>
      </c>
      <c r="EJ309" s="227" t="str">
        <f t="shared" si="606"/>
        <v/>
      </c>
      <c r="EK309" s="230" t="str">
        <f t="shared" si="560"/>
        <v/>
      </c>
      <c r="EL309" s="177" t="str">
        <f t="shared" si="561"/>
        <v/>
      </c>
      <c r="EM309" s="177" t="str">
        <f t="shared" si="562"/>
        <v/>
      </c>
      <c r="EN309" s="177" t="str">
        <f t="shared" si="563"/>
        <v/>
      </c>
      <c r="EO309" s="177" t="str">
        <f t="shared" si="564"/>
        <v/>
      </c>
      <c r="EP309" s="177" t="str">
        <f t="shared" si="565"/>
        <v/>
      </c>
      <c r="EQ309" s="177" t="str">
        <f t="shared" si="566"/>
        <v/>
      </c>
      <c r="ER309" s="177" t="str">
        <f t="shared" si="567"/>
        <v/>
      </c>
      <c r="ES309" s="177" t="str">
        <f t="shared" si="568"/>
        <v/>
      </c>
      <c r="ET309" s="177" t="str">
        <f t="shared" si="569"/>
        <v/>
      </c>
      <c r="EU309" s="229" t="e">
        <f t="shared" si="570"/>
        <v>#VALUE!</v>
      </c>
      <c r="EV309" s="27" t="e">
        <f t="shared" si="571"/>
        <v>#VALUE!</v>
      </c>
      <c r="EW309" s="27" t="e">
        <f t="shared" si="572"/>
        <v>#VALUE!</v>
      </c>
      <c r="EX309" s="28" t="e">
        <f t="shared" si="573"/>
        <v>#VALUE!</v>
      </c>
      <c r="EY309" s="28" t="e">
        <f t="shared" si="574"/>
        <v>#VALUE!</v>
      </c>
      <c r="EZ309" s="28" t="b">
        <f t="shared" si="575"/>
        <v>0</v>
      </c>
      <c r="FA309" s="176" t="str">
        <f t="shared" si="576"/>
        <v/>
      </c>
      <c r="FB309" s="27" t="e" cm="1">
        <f t="array" aca="1" ref="FB309" ca="1">TEXT(RIGHT(10-RIGHT(SUM(INDEX(1*(MID(MID(C309,1,1)*2,ROW(INDIRECT("1:"&amp;LEN(MID(C309,1,1)*2))),1)),,))+MID(C309,2,1)+
SUM(INDEX(1*(MID(MID(C309,3,1)*2,ROW(INDIRECT("1:"&amp;LEN(MID(C309,3,1)*2))),1)),,))+MID(C309,4,1)+
SUM(INDEX(1*(MID(MID(C309,5,1)*2,ROW(INDIRECT("1:"&amp;LEN(MID(C309,5,1)*2))),1)),,))+MID(C309,6,1)+
SUM(INDEX(1*(MID(MID(C309,8,1)*2,ROW(INDIRECT("1:"&amp;LEN(MID(C309,8,1)*2))),1)),,))+MID(C309,9,1)+
SUM(INDEX(1*(MID(MID(C309,10,1)*2,ROW(INDIRECT("1:"&amp;LEN(MID(C309,10,1)*2))),1)),,)),1),1),"0")</f>
        <v>#VALUE!</v>
      </c>
      <c r="FC309" s="27" t="str">
        <f t="shared" si="577"/>
        <v/>
      </c>
      <c r="FD309" s="29" t="b">
        <f t="shared" si="578"/>
        <v>0</v>
      </c>
      <c r="FE309" s="112" t="b">
        <f>IFERROR(MATCH(D309,'Avtal för korttidsarbete'!$G$13:$G$1012,0),TRUE)</f>
        <v>1</v>
      </c>
      <c r="FF309" s="112" t="b">
        <f t="shared" si="607"/>
        <v>0</v>
      </c>
      <c r="FG309" s="113" t="str" cm="1">
        <f t="array" ref="FG309">IF(FE309=TRUE,"x",INDEX('Avtal för korttidsarbete'!$E$13:$E$1012,$FE309))</f>
        <v>x</v>
      </c>
      <c r="FH309" s="113" t="str" cm="1">
        <f t="array" ref="FH309">IF(FE309=TRUE,"x",INDEX('Avtal för korttidsarbete'!$F$13:$F$1012,$FE309))</f>
        <v>x</v>
      </c>
      <c r="FI309" s="112" t="b">
        <f t="shared" si="608"/>
        <v>0</v>
      </c>
      <c r="FJ309" s="135">
        <f t="shared" si="609"/>
        <v>44166</v>
      </c>
      <c r="FK309" s="135">
        <f t="shared" si="610"/>
        <v>44377</v>
      </c>
      <c r="FL309" s="112" t="b">
        <f t="shared" si="611"/>
        <v>0</v>
      </c>
      <c r="FM309" s="113">
        <f t="shared" si="612"/>
        <v>44166</v>
      </c>
      <c r="FN309" s="135">
        <f t="shared" si="613"/>
        <v>44377</v>
      </c>
      <c r="FO309" s="148" t="b">
        <f>IFERROR(INDEX('Avtal för korttidsarbete'!R:R,MATCH(D309,'Avtal för korttidsarbete'!$G:$G,0)),TRUE)</f>
        <v>1</v>
      </c>
      <c r="FP309" s="135" t="str">
        <f>IF(FO309,"-",INDEX('Avtal för korttidsarbete'!$D:$D,MATCH(D309,'Avtal för korttidsarbete'!$G:$G,0)))</f>
        <v>-</v>
      </c>
      <c r="FQ309" s="113" t="b">
        <f>IFERROR(G309&gt;INDEX(Uppsägningar!E:E,MATCH(C309,Uppsägningar!C:C,0)),FALSE)</f>
        <v>0</v>
      </c>
    </row>
    <row r="310" spans="1:173" x14ac:dyDescent="0.25">
      <c r="A310" s="19">
        <v>294</v>
      </c>
      <c r="B310" s="20"/>
      <c r="C310" s="183"/>
      <c r="D310" s="66"/>
      <c r="E310" s="212">
        <f>IFERROR(INDEX(Admin!$C$7:$C$10,MATCH(FP310,TblNivåValTExt,0)),0)</f>
        <v>0</v>
      </c>
      <c r="F310" s="1"/>
      <c r="G310" s="1"/>
      <c r="H310" s="78"/>
      <c r="I310" s="181"/>
      <c r="J310" s="181"/>
      <c r="K310" s="182"/>
      <c r="L310" s="182"/>
      <c r="M310" s="181"/>
      <c r="N310" s="181"/>
      <c r="O310" s="181"/>
      <c r="P310" s="182"/>
      <c r="Q310" s="182"/>
      <c r="R310" s="181"/>
      <c r="S310" s="181"/>
      <c r="T310" s="181"/>
      <c r="U310" s="182"/>
      <c r="V310" s="182"/>
      <c r="W310" s="181"/>
      <c r="X310" s="181"/>
      <c r="Y310" s="181"/>
      <c r="Z310" s="182"/>
      <c r="AA310" s="182"/>
      <c r="AB310" s="181"/>
      <c r="AC310" s="181"/>
      <c r="AD310" s="181"/>
      <c r="AE310" s="182"/>
      <c r="AF310" s="182"/>
      <c r="AG310" s="181"/>
      <c r="AH310" s="181"/>
      <c r="AI310" s="181"/>
      <c r="AJ310" s="182"/>
      <c r="AK310" s="182"/>
      <c r="AL310" s="181"/>
      <c r="AM310" s="181"/>
      <c r="AN310" s="181"/>
      <c r="AO310" s="182"/>
      <c r="AP310" s="182"/>
      <c r="AQ310" s="181"/>
      <c r="AR310" s="181"/>
      <c r="AS310" s="181"/>
      <c r="AT310" s="182"/>
      <c r="AU310" s="182"/>
      <c r="AV310" s="181"/>
      <c r="AW310" s="181"/>
      <c r="AX310" s="181"/>
      <c r="AY310" s="182"/>
      <c r="AZ310" s="182"/>
      <c r="BA310" s="181"/>
      <c r="BB310" s="181"/>
      <c r="BC310" s="181"/>
      <c r="BD310" s="182"/>
      <c r="BE310" s="182"/>
      <c r="BF310" s="181"/>
      <c r="BG310" s="180">
        <f t="shared" si="579"/>
        <v>0</v>
      </c>
      <c r="BH310" s="116" t="str">
        <f t="shared" si="580"/>
        <v/>
      </c>
      <c r="BI310" s="80" t="b">
        <f t="shared" si="528"/>
        <v>0</v>
      </c>
      <c r="BJ310" s="80" t="str">
        <f t="shared" si="529"/>
        <v/>
      </c>
      <c r="BK310" s="80" t="b">
        <f t="shared" si="581"/>
        <v>0</v>
      </c>
      <c r="BL310" s="13" t="str">
        <f t="shared" si="530"/>
        <v/>
      </c>
      <c r="BM310" s="13" t="b">
        <f t="shared" si="582"/>
        <v>0</v>
      </c>
      <c r="BN310" s="35" t="str">
        <f t="shared" si="531"/>
        <v/>
      </c>
      <c r="BO310" s="13" t="b">
        <f t="shared" si="532"/>
        <v>0</v>
      </c>
      <c r="BP310" s="35" t="str">
        <f t="shared" si="533"/>
        <v/>
      </c>
      <c r="BQ310" s="13" t="b">
        <f t="shared" si="534"/>
        <v>0</v>
      </c>
      <c r="BR310" s="35" t="str">
        <f t="shared" si="535"/>
        <v/>
      </c>
      <c r="BS310" s="35" t="b">
        <f t="shared" si="536"/>
        <v>0</v>
      </c>
      <c r="BT310" s="35" t="str">
        <f t="shared" si="537"/>
        <v/>
      </c>
      <c r="BU310" s="35" t="b">
        <f t="shared" si="538"/>
        <v>0</v>
      </c>
      <c r="BV310" s="35" t="str">
        <f t="shared" si="539"/>
        <v/>
      </c>
      <c r="BW310" s="13" t="b">
        <f t="shared" si="614"/>
        <v>0</v>
      </c>
      <c r="BX310" s="35" t="str">
        <f t="shared" si="540"/>
        <v/>
      </c>
      <c r="BY310" s="265" t="b">
        <f t="shared" si="583"/>
        <v>0</v>
      </c>
      <c r="BZ310" s="35" t="str">
        <f t="shared" si="541"/>
        <v/>
      </c>
      <c r="CA310" s="265" t="b">
        <f t="shared" si="584"/>
        <v>0</v>
      </c>
      <c r="CB310" s="35" t="str">
        <f t="shared" si="542"/>
        <v/>
      </c>
      <c r="CC310" s="272" t="b">
        <f t="shared" si="585"/>
        <v>0</v>
      </c>
      <c r="CD310" s="35" t="str">
        <f t="shared" si="543"/>
        <v/>
      </c>
      <c r="CE310" s="13" t="b">
        <f t="shared" si="544"/>
        <v>0</v>
      </c>
      <c r="CF310" s="35" t="str">
        <f t="shared" si="545"/>
        <v/>
      </c>
      <c r="CG310" s="179">
        <f t="shared" si="546"/>
        <v>0</v>
      </c>
      <c r="CH310" s="179">
        <f t="shared" si="547"/>
        <v>0</v>
      </c>
      <c r="CI310" s="218">
        <f t="shared" si="586"/>
        <v>0</v>
      </c>
      <c r="CJ310" s="218">
        <f t="shared" si="587"/>
        <v>0</v>
      </c>
      <c r="CK310" s="218">
        <f t="shared" si="588"/>
        <v>0</v>
      </c>
      <c r="CL310" s="218">
        <f t="shared" si="589"/>
        <v>0</v>
      </c>
      <c r="CM310" s="218">
        <f t="shared" si="590"/>
        <v>0</v>
      </c>
      <c r="CN310" s="218">
        <f t="shared" si="591"/>
        <v>0</v>
      </c>
      <c r="CO310" s="218">
        <f t="shared" si="592"/>
        <v>0</v>
      </c>
      <c r="CP310" s="218">
        <f t="shared" si="593"/>
        <v>0</v>
      </c>
      <c r="CQ310" s="218">
        <f t="shared" si="594"/>
        <v>0</v>
      </c>
      <c r="CR310" s="218">
        <f t="shared" si="595"/>
        <v>0</v>
      </c>
      <c r="CS310" s="14">
        <f t="shared" si="548"/>
        <v>0</v>
      </c>
      <c r="CT310" s="236">
        <f t="shared" si="549"/>
        <v>0</v>
      </c>
      <c r="CU310" s="237">
        <f t="shared" si="621"/>
        <v>0</v>
      </c>
      <c r="CV310" s="16">
        <f t="shared" si="621"/>
        <v>0</v>
      </c>
      <c r="CW310" s="16">
        <f t="shared" si="621"/>
        <v>0</v>
      </c>
      <c r="CX310" s="16">
        <f t="shared" si="621"/>
        <v>0</v>
      </c>
      <c r="CY310" s="16">
        <f t="shared" si="621"/>
        <v>0</v>
      </c>
      <c r="CZ310" s="16">
        <f t="shared" si="621"/>
        <v>0</v>
      </c>
      <c r="DA310" s="16">
        <f t="shared" si="621"/>
        <v>0</v>
      </c>
      <c r="DB310" s="16">
        <f t="shared" si="621"/>
        <v>0</v>
      </c>
      <c r="DC310" s="16">
        <f t="shared" si="621"/>
        <v>0</v>
      </c>
      <c r="DD310" s="238">
        <f t="shared" si="621"/>
        <v>0</v>
      </c>
      <c r="DE310" s="232">
        <f t="shared" si="622"/>
        <v>0</v>
      </c>
      <c r="DF310" s="132">
        <f t="shared" si="622"/>
        <v>0</v>
      </c>
      <c r="DG310" s="132">
        <f t="shared" si="622"/>
        <v>0</v>
      </c>
      <c r="DH310" s="132">
        <f t="shared" si="622"/>
        <v>0</v>
      </c>
      <c r="DI310" s="132">
        <f t="shared" si="622"/>
        <v>0</v>
      </c>
      <c r="DJ310" s="132">
        <f t="shared" si="622"/>
        <v>0</v>
      </c>
      <c r="DK310" s="132">
        <f t="shared" si="622"/>
        <v>0</v>
      </c>
      <c r="DL310" s="132">
        <f t="shared" si="622"/>
        <v>0</v>
      </c>
      <c r="DM310" s="132">
        <f t="shared" si="622"/>
        <v>0</v>
      </c>
      <c r="DN310" s="233">
        <f t="shared" si="622"/>
        <v>0</v>
      </c>
      <c r="DO310" s="232">
        <f t="shared" si="550"/>
        <v>0</v>
      </c>
      <c r="DP310" s="132">
        <f t="shared" si="551"/>
        <v>0</v>
      </c>
      <c r="DQ310" s="132">
        <f t="shared" si="552"/>
        <v>0</v>
      </c>
      <c r="DR310" s="132">
        <f t="shared" si="553"/>
        <v>0</v>
      </c>
      <c r="DS310" s="132">
        <f t="shared" si="554"/>
        <v>0</v>
      </c>
      <c r="DT310" s="132">
        <f t="shared" si="555"/>
        <v>0</v>
      </c>
      <c r="DU310" s="132">
        <f t="shared" si="556"/>
        <v>0</v>
      </c>
      <c r="DV310" s="132">
        <f t="shared" si="557"/>
        <v>0</v>
      </c>
      <c r="DW310" s="132">
        <f t="shared" si="558"/>
        <v>0</v>
      </c>
      <c r="DX310" s="233">
        <f t="shared" si="559"/>
        <v>0</v>
      </c>
      <c r="DY310" s="231" t="b">
        <f t="shared" si="596"/>
        <v>0</v>
      </c>
      <c r="DZ310" s="163"/>
      <c r="EA310" s="226" t="str">
        <f t="shared" si="597"/>
        <v/>
      </c>
      <c r="EB310" s="178" t="str">
        <f t="shared" si="598"/>
        <v/>
      </c>
      <c r="EC310" s="178" t="str">
        <f t="shared" si="599"/>
        <v/>
      </c>
      <c r="ED310" s="178" t="str">
        <f t="shared" si="600"/>
        <v/>
      </c>
      <c r="EE310" s="178" t="str">
        <f t="shared" si="601"/>
        <v/>
      </c>
      <c r="EF310" s="178" t="str">
        <f t="shared" si="602"/>
        <v/>
      </c>
      <c r="EG310" s="178" t="str">
        <f t="shared" si="603"/>
        <v/>
      </c>
      <c r="EH310" s="178" t="str">
        <f t="shared" si="604"/>
        <v/>
      </c>
      <c r="EI310" s="178" t="str">
        <f t="shared" si="605"/>
        <v/>
      </c>
      <c r="EJ310" s="227" t="str">
        <f t="shared" si="606"/>
        <v/>
      </c>
      <c r="EK310" s="230" t="str">
        <f t="shared" si="560"/>
        <v/>
      </c>
      <c r="EL310" s="177" t="str">
        <f t="shared" si="561"/>
        <v/>
      </c>
      <c r="EM310" s="177" t="str">
        <f t="shared" si="562"/>
        <v/>
      </c>
      <c r="EN310" s="177" t="str">
        <f t="shared" si="563"/>
        <v/>
      </c>
      <c r="EO310" s="177" t="str">
        <f t="shared" si="564"/>
        <v/>
      </c>
      <c r="EP310" s="177" t="str">
        <f t="shared" si="565"/>
        <v/>
      </c>
      <c r="EQ310" s="177" t="str">
        <f t="shared" si="566"/>
        <v/>
      </c>
      <c r="ER310" s="177" t="str">
        <f t="shared" si="567"/>
        <v/>
      </c>
      <c r="ES310" s="177" t="str">
        <f t="shared" si="568"/>
        <v/>
      </c>
      <c r="ET310" s="177" t="str">
        <f t="shared" si="569"/>
        <v/>
      </c>
      <c r="EU310" s="229" t="e">
        <f t="shared" si="570"/>
        <v>#VALUE!</v>
      </c>
      <c r="EV310" s="27" t="e">
        <f t="shared" si="571"/>
        <v>#VALUE!</v>
      </c>
      <c r="EW310" s="27" t="e">
        <f t="shared" si="572"/>
        <v>#VALUE!</v>
      </c>
      <c r="EX310" s="28" t="e">
        <f t="shared" si="573"/>
        <v>#VALUE!</v>
      </c>
      <c r="EY310" s="28" t="e">
        <f t="shared" si="574"/>
        <v>#VALUE!</v>
      </c>
      <c r="EZ310" s="28" t="b">
        <f t="shared" si="575"/>
        <v>0</v>
      </c>
      <c r="FA310" s="176" t="str">
        <f t="shared" si="576"/>
        <v/>
      </c>
      <c r="FB310" s="27" t="e" cm="1">
        <f t="array" aca="1" ref="FB310" ca="1">TEXT(RIGHT(10-RIGHT(SUM(INDEX(1*(MID(MID(C310,1,1)*2,ROW(INDIRECT("1:"&amp;LEN(MID(C310,1,1)*2))),1)),,))+MID(C310,2,1)+
SUM(INDEX(1*(MID(MID(C310,3,1)*2,ROW(INDIRECT("1:"&amp;LEN(MID(C310,3,1)*2))),1)),,))+MID(C310,4,1)+
SUM(INDEX(1*(MID(MID(C310,5,1)*2,ROW(INDIRECT("1:"&amp;LEN(MID(C310,5,1)*2))),1)),,))+MID(C310,6,1)+
SUM(INDEX(1*(MID(MID(C310,8,1)*2,ROW(INDIRECT("1:"&amp;LEN(MID(C310,8,1)*2))),1)),,))+MID(C310,9,1)+
SUM(INDEX(1*(MID(MID(C310,10,1)*2,ROW(INDIRECT("1:"&amp;LEN(MID(C310,10,1)*2))),1)),,)),1),1),"0")</f>
        <v>#VALUE!</v>
      </c>
      <c r="FC310" s="27" t="str">
        <f t="shared" si="577"/>
        <v/>
      </c>
      <c r="FD310" s="29" t="b">
        <f t="shared" si="578"/>
        <v>0</v>
      </c>
      <c r="FE310" s="112" t="b">
        <f>IFERROR(MATCH(D310,'Avtal för korttidsarbete'!$G$13:$G$1012,0),TRUE)</f>
        <v>1</v>
      </c>
      <c r="FF310" s="112" t="b">
        <f t="shared" si="607"/>
        <v>0</v>
      </c>
      <c r="FG310" s="113" t="str" cm="1">
        <f t="array" ref="FG310">IF(FE310=TRUE,"x",INDEX('Avtal för korttidsarbete'!$E$13:$E$1012,$FE310))</f>
        <v>x</v>
      </c>
      <c r="FH310" s="113" t="str" cm="1">
        <f t="array" ref="FH310">IF(FE310=TRUE,"x",INDEX('Avtal för korttidsarbete'!$F$13:$F$1012,$FE310))</f>
        <v>x</v>
      </c>
      <c r="FI310" s="112" t="b">
        <f t="shared" si="608"/>
        <v>0</v>
      </c>
      <c r="FJ310" s="135">
        <f t="shared" si="609"/>
        <v>44166</v>
      </c>
      <c r="FK310" s="135">
        <f t="shared" si="610"/>
        <v>44377</v>
      </c>
      <c r="FL310" s="112" t="b">
        <f t="shared" si="611"/>
        <v>0</v>
      </c>
      <c r="FM310" s="113">
        <f t="shared" si="612"/>
        <v>44166</v>
      </c>
      <c r="FN310" s="135">
        <f t="shared" si="613"/>
        <v>44377</v>
      </c>
      <c r="FO310" s="148" t="b">
        <f>IFERROR(INDEX('Avtal för korttidsarbete'!R:R,MATCH(D310,'Avtal för korttidsarbete'!$G:$G,0)),TRUE)</f>
        <v>1</v>
      </c>
      <c r="FP310" s="135" t="str">
        <f>IF(FO310,"-",INDEX('Avtal för korttidsarbete'!$D:$D,MATCH(D310,'Avtal för korttidsarbete'!$G:$G,0)))</f>
        <v>-</v>
      </c>
      <c r="FQ310" s="113" t="b">
        <f>IFERROR(G310&gt;INDEX(Uppsägningar!E:E,MATCH(C310,Uppsägningar!C:C,0)),FALSE)</f>
        <v>0</v>
      </c>
    </row>
    <row r="311" spans="1:173" x14ac:dyDescent="0.25">
      <c r="A311" s="19">
        <v>295</v>
      </c>
      <c r="B311" s="20"/>
      <c r="C311" s="183"/>
      <c r="D311" s="66"/>
      <c r="E311" s="212">
        <f>IFERROR(INDEX(Admin!$C$7:$C$10,MATCH(FP311,TblNivåValTExt,0)),0)</f>
        <v>0</v>
      </c>
      <c r="F311" s="1"/>
      <c r="G311" s="1"/>
      <c r="H311" s="78"/>
      <c r="I311" s="181"/>
      <c r="J311" s="181"/>
      <c r="K311" s="182"/>
      <c r="L311" s="182"/>
      <c r="M311" s="181"/>
      <c r="N311" s="181"/>
      <c r="O311" s="181"/>
      <c r="P311" s="182"/>
      <c r="Q311" s="182"/>
      <c r="R311" s="181"/>
      <c r="S311" s="181"/>
      <c r="T311" s="181"/>
      <c r="U311" s="182"/>
      <c r="V311" s="182"/>
      <c r="W311" s="181"/>
      <c r="X311" s="181"/>
      <c r="Y311" s="181"/>
      <c r="Z311" s="182"/>
      <c r="AA311" s="182"/>
      <c r="AB311" s="181"/>
      <c r="AC311" s="181"/>
      <c r="AD311" s="181"/>
      <c r="AE311" s="182"/>
      <c r="AF311" s="182"/>
      <c r="AG311" s="181"/>
      <c r="AH311" s="181"/>
      <c r="AI311" s="181"/>
      <c r="AJ311" s="182"/>
      <c r="AK311" s="182"/>
      <c r="AL311" s="181"/>
      <c r="AM311" s="181"/>
      <c r="AN311" s="181"/>
      <c r="AO311" s="182"/>
      <c r="AP311" s="182"/>
      <c r="AQ311" s="181"/>
      <c r="AR311" s="181"/>
      <c r="AS311" s="181"/>
      <c r="AT311" s="182"/>
      <c r="AU311" s="182"/>
      <c r="AV311" s="181"/>
      <c r="AW311" s="181"/>
      <c r="AX311" s="181"/>
      <c r="AY311" s="182"/>
      <c r="AZ311" s="182"/>
      <c r="BA311" s="181"/>
      <c r="BB311" s="181"/>
      <c r="BC311" s="181"/>
      <c r="BD311" s="182"/>
      <c r="BE311" s="182"/>
      <c r="BF311" s="181"/>
      <c r="BG311" s="180">
        <f t="shared" si="579"/>
        <v>0</v>
      </c>
      <c r="BH311" s="116" t="str">
        <f t="shared" si="580"/>
        <v/>
      </c>
      <c r="BI311" s="80" t="b">
        <f t="shared" si="528"/>
        <v>0</v>
      </c>
      <c r="BJ311" s="80" t="str">
        <f t="shared" si="529"/>
        <v/>
      </c>
      <c r="BK311" s="80" t="b">
        <f t="shared" si="581"/>
        <v>0</v>
      </c>
      <c r="BL311" s="13" t="str">
        <f t="shared" si="530"/>
        <v/>
      </c>
      <c r="BM311" s="13" t="b">
        <f t="shared" si="582"/>
        <v>0</v>
      </c>
      <c r="BN311" s="35" t="str">
        <f t="shared" si="531"/>
        <v/>
      </c>
      <c r="BO311" s="13" t="b">
        <f t="shared" si="532"/>
        <v>0</v>
      </c>
      <c r="BP311" s="35" t="str">
        <f t="shared" si="533"/>
        <v/>
      </c>
      <c r="BQ311" s="13" t="b">
        <f t="shared" si="534"/>
        <v>0</v>
      </c>
      <c r="BR311" s="35" t="str">
        <f t="shared" si="535"/>
        <v/>
      </c>
      <c r="BS311" s="35" t="b">
        <f t="shared" si="536"/>
        <v>0</v>
      </c>
      <c r="BT311" s="35" t="str">
        <f t="shared" si="537"/>
        <v/>
      </c>
      <c r="BU311" s="35" t="b">
        <f t="shared" si="538"/>
        <v>0</v>
      </c>
      <c r="BV311" s="35" t="str">
        <f t="shared" si="539"/>
        <v/>
      </c>
      <c r="BW311" s="13" t="b">
        <f t="shared" si="614"/>
        <v>0</v>
      </c>
      <c r="BX311" s="35" t="str">
        <f t="shared" si="540"/>
        <v/>
      </c>
      <c r="BY311" s="265" t="b">
        <f t="shared" si="583"/>
        <v>0</v>
      </c>
      <c r="BZ311" s="35" t="str">
        <f t="shared" si="541"/>
        <v/>
      </c>
      <c r="CA311" s="265" t="b">
        <f t="shared" si="584"/>
        <v>0</v>
      </c>
      <c r="CB311" s="35" t="str">
        <f t="shared" si="542"/>
        <v/>
      </c>
      <c r="CC311" s="272" t="b">
        <f t="shared" si="585"/>
        <v>0</v>
      </c>
      <c r="CD311" s="35" t="str">
        <f t="shared" si="543"/>
        <v/>
      </c>
      <c r="CE311" s="13" t="b">
        <f t="shared" si="544"/>
        <v>0</v>
      </c>
      <c r="CF311" s="35" t="str">
        <f t="shared" si="545"/>
        <v/>
      </c>
      <c r="CG311" s="179">
        <f t="shared" si="546"/>
        <v>0</v>
      </c>
      <c r="CH311" s="179">
        <f t="shared" si="547"/>
        <v>0</v>
      </c>
      <c r="CI311" s="218">
        <f t="shared" si="586"/>
        <v>0</v>
      </c>
      <c r="CJ311" s="218">
        <f t="shared" si="587"/>
        <v>0</v>
      </c>
      <c r="CK311" s="218">
        <f t="shared" si="588"/>
        <v>0</v>
      </c>
      <c r="CL311" s="218">
        <f t="shared" si="589"/>
        <v>0</v>
      </c>
      <c r="CM311" s="218">
        <f t="shared" si="590"/>
        <v>0</v>
      </c>
      <c r="CN311" s="218">
        <f t="shared" si="591"/>
        <v>0</v>
      </c>
      <c r="CO311" s="218">
        <f t="shared" si="592"/>
        <v>0</v>
      </c>
      <c r="CP311" s="218">
        <f t="shared" si="593"/>
        <v>0</v>
      </c>
      <c r="CQ311" s="218">
        <f t="shared" si="594"/>
        <v>0</v>
      </c>
      <c r="CR311" s="218">
        <f t="shared" si="595"/>
        <v>0</v>
      </c>
      <c r="CS311" s="14">
        <f t="shared" si="548"/>
        <v>0</v>
      </c>
      <c r="CT311" s="236">
        <f t="shared" si="549"/>
        <v>0</v>
      </c>
      <c r="CU311" s="237">
        <f t="shared" si="621"/>
        <v>0</v>
      </c>
      <c r="CV311" s="16">
        <f t="shared" si="621"/>
        <v>0</v>
      </c>
      <c r="CW311" s="16">
        <f t="shared" si="621"/>
        <v>0</v>
      </c>
      <c r="CX311" s="16">
        <f t="shared" si="621"/>
        <v>0</v>
      </c>
      <c r="CY311" s="16">
        <f t="shared" si="621"/>
        <v>0</v>
      </c>
      <c r="CZ311" s="16">
        <f t="shared" si="621"/>
        <v>0</v>
      </c>
      <c r="DA311" s="16">
        <f t="shared" si="621"/>
        <v>0</v>
      </c>
      <c r="DB311" s="16">
        <f t="shared" si="621"/>
        <v>0</v>
      </c>
      <c r="DC311" s="16">
        <f t="shared" si="621"/>
        <v>0</v>
      </c>
      <c r="DD311" s="238">
        <f t="shared" si="621"/>
        <v>0</v>
      </c>
      <c r="DE311" s="232">
        <f t="shared" si="622"/>
        <v>0</v>
      </c>
      <c r="DF311" s="132">
        <f t="shared" si="622"/>
        <v>0</v>
      </c>
      <c r="DG311" s="132">
        <f t="shared" si="622"/>
        <v>0</v>
      </c>
      <c r="DH311" s="132">
        <f t="shared" si="622"/>
        <v>0</v>
      </c>
      <c r="DI311" s="132">
        <f t="shared" si="622"/>
        <v>0</v>
      </c>
      <c r="DJ311" s="132">
        <f t="shared" si="622"/>
        <v>0</v>
      </c>
      <c r="DK311" s="132">
        <f t="shared" si="622"/>
        <v>0</v>
      </c>
      <c r="DL311" s="132">
        <f t="shared" si="622"/>
        <v>0</v>
      </c>
      <c r="DM311" s="132">
        <f t="shared" si="622"/>
        <v>0</v>
      </c>
      <c r="DN311" s="233">
        <f t="shared" si="622"/>
        <v>0</v>
      </c>
      <c r="DO311" s="232">
        <f t="shared" si="550"/>
        <v>0</v>
      </c>
      <c r="DP311" s="132">
        <f t="shared" si="551"/>
        <v>0</v>
      </c>
      <c r="DQ311" s="132">
        <f t="shared" si="552"/>
        <v>0</v>
      </c>
      <c r="DR311" s="132">
        <f t="shared" si="553"/>
        <v>0</v>
      </c>
      <c r="DS311" s="132">
        <f t="shared" si="554"/>
        <v>0</v>
      </c>
      <c r="DT311" s="132">
        <f t="shared" si="555"/>
        <v>0</v>
      </c>
      <c r="DU311" s="132">
        <f t="shared" si="556"/>
        <v>0</v>
      </c>
      <c r="DV311" s="132">
        <f t="shared" si="557"/>
        <v>0</v>
      </c>
      <c r="DW311" s="132">
        <f t="shared" si="558"/>
        <v>0</v>
      </c>
      <c r="DX311" s="233">
        <f t="shared" si="559"/>
        <v>0</v>
      </c>
      <c r="DY311" s="231" t="b">
        <f t="shared" si="596"/>
        <v>0</v>
      </c>
      <c r="DZ311" s="163"/>
      <c r="EA311" s="226" t="str">
        <f t="shared" si="597"/>
        <v/>
      </c>
      <c r="EB311" s="178" t="str">
        <f t="shared" si="598"/>
        <v/>
      </c>
      <c r="EC311" s="178" t="str">
        <f t="shared" si="599"/>
        <v/>
      </c>
      <c r="ED311" s="178" t="str">
        <f t="shared" si="600"/>
        <v/>
      </c>
      <c r="EE311" s="178" t="str">
        <f t="shared" si="601"/>
        <v/>
      </c>
      <c r="EF311" s="178" t="str">
        <f t="shared" si="602"/>
        <v/>
      </c>
      <c r="EG311" s="178" t="str">
        <f t="shared" si="603"/>
        <v/>
      </c>
      <c r="EH311" s="178" t="str">
        <f t="shared" si="604"/>
        <v/>
      </c>
      <c r="EI311" s="178" t="str">
        <f t="shared" si="605"/>
        <v/>
      </c>
      <c r="EJ311" s="227" t="str">
        <f t="shared" si="606"/>
        <v/>
      </c>
      <c r="EK311" s="230" t="str">
        <f t="shared" si="560"/>
        <v/>
      </c>
      <c r="EL311" s="177" t="str">
        <f t="shared" si="561"/>
        <v/>
      </c>
      <c r="EM311" s="177" t="str">
        <f t="shared" si="562"/>
        <v/>
      </c>
      <c r="EN311" s="177" t="str">
        <f t="shared" si="563"/>
        <v/>
      </c>
      <c r="EO311" s="177" t="str">
        <f t="shared" si="564"/>
        <v/>
      </c>
      <c r="EP311" s="177" t="str">
        <f t="shared" si="565"/>
        <v/>
      </c>
      <c r="EQ311" s="177" t="str">
        <f t="shared" si="566"/>
        <v/>
      </c>
      <c r="ER311" s="177" t="str">
        <f t="shared" si="567"/>
        <v/>
      </c>
      <c r="ES311" s="177" t="str">
        <f t="shared" si="568"/>
        <v/>
      </c>
      <c r="ET311" s="177" t="str">
        <f t="shared" si="569"/>
        <v/>
      </c>
      <c r="EU311" s="229" t="e">
        <f t="shared" si="570"/>
        <v>#VALUE!</v>
      </c>
      <c r="EV311" s="27" t="e">
        <f t="shared" si="571"/>
        <v>#VALUE!</v>
      </c>
      <c r="EW311" s="27" t="e">
        <f t="shared" si="572"/>
        <v>#VALUE!</v>
      </c>
      <c r="EX311" s="28" t="e">
        <f t="shared" si="573"/>
        <v>#VALUE!</v>
      </c>
      <c r="EY311" s="28" t="e">
        <f t="shared" si="574"/>
        <v>#VALUE!</v>
      </c>
      <c r="EZ311" s="28" t="b">
        <f t="shared" si="575"/>
        <v>0</v>
      </c>
      <c r="FA311" s="176" t="str">
        <f t="shared" si="576"/>
        <v/>
      </c>
      <c r="FB311" s="27" t="e" cm="1">
        <f t="array" aca="1" ref="FB311" ca="1">TEXT(RIGHT(10-RIGHT(SUM(INDEX(1*(MID(MID(C311,1,1)*2,ROW(INDIRECT("1:"&amp;LEN(MID(C311,1,1)*2))),1)),,))+MID(C311,2,1)+
SUM(INDEX(1*(MID(MID(C311,3,1)*2,ROW(INDIRECT("1:"&amp;LEN(MID(C311,3,1)*2))),1)),,))+MID(C311,4,1)+
SUM(INDEX(1*(MID(MID(C311,5,1)*2,ROW(INDIRECT("1:"&amp;LEN(MID(C311,5,1)*2))),1)),,))+MID(C311,6,1)+
SUM(INDEX(1*(MID(MID(C311,8,1)*2,ROW(INDIRECT("1:"&amp;LEN(MID(C311,8,1)*2))),1)),,))+MID(C311,9,1)+
SUM(INDEX(1*(MID(MID(C311,10,1)*2,ROW(INDIRECT("1:"&amp;LEN(MID(C311,10,1)*2))),1)),,)),1),1),"0")</f>
        <v>#VALUE!</v>
      </c>
      <c r="FC311" s="27" t="str">
        <f t="shared" si="577"/>
        <v/>
      </c>
      <c r="FD311" s="29" t="b">
        <f t="shared" si="578"/>
        <v>0</v>
      </c>
      <c r="FE311" s="112" t="b">
        <f>IFERROR(MATCH(D311,'Avtal för korttidsarbete'!$G$13:$G$1012,0),TRUE)</f>
        <v>1</v>
      </c>
      <c r="FF311" s="112" t="b">
        <f t="shared" si="607"/>
        <v>0</v>
      </c>
      <c r="FG311" s="113" t="str" cm="1">
        <f t="array" ref="FG311">IF(FE311=TRUE,"x",INDEX('Avtal för korttidsarbete'!$E$13:$E$1012,$FE311))</f>
        <v>x</v>
      </c>
      <c r="FH311" s="113" t="str" cm="1">
        <f t="array" ref="FH311">IF(FE311=TRUE,"x",INDEX('Avtal för korttidsarbete'!$F$13:$F$1012,$FE311))</f>
        <v>x</v>
      </c>
      <c r="FI311" s="112" t="b">
        <f t="shared" si="608"/>
        <v>0</v>
      </c>
      <c r="FJ311" s="135">
        <f t="shared" si="609"/>
        <v>44166</v>
      </c>
      <c r="FK311" s="135">
        <f t="shared" si="610"/>
        <v>44377</v>
      </c>
      <c r="FL311" s="112" t="b">
        <f t="shared" si="611"/>
        <v>0</v>
      </c>
      <c r="FM311" s="113">
        <f t="shared" si="612"/>
        <v>44166</v>
      </c>
      <c r="FN311" s="135">
        <f t="shared" si="613"/>
        <v>44377</v>
      </c>
      <c r="FO311" s="148" t="b">
        <f>IFERROR(INDEX('Avtal för korttidsarbete'!R:R,MATCH(D311,'Avtal för korttidsarbete'!$G:$G,0)),TRUE)</f>
        <v>1</v>
      </c>
      <c r="FP311" s="135" t="str">
        <f>IF(FO311,"-",INDEX('Avtal för korttidsarbete'!$D:$D,MATCH(D311,'Avtal för korttidsarbete'!$G:$G,0)))</f>
        <v>-</v>
      </c>
      <c r="FQ311" s="113" t="b">
        <f>IFERROR(G311&gt;INDEX(Uppsägningar!E:E,MATCH(C311,Uppsägningar!C:C,0)),FALSE)</f>
        <v>0</v>
      </c>
    </row>
    <row r="312" spans="1:173" x14ac:dyDescent="0.25">
      <c r="A312" s="19">
        <v>296</v>
      </c>
      <c r="B312" s="20"/>
      <c r="C312" s="183"/>
      <c r="D312" s="66"/>
      <c r="E312" s="212">
        <f>IFERROR(INDEX(Admin!$C$7:$C$10,MATCH(FP312,TblNivåValTExt,0)),0)</f>
        <v>0</v>
      </c>
      <c r="F312" s="1"/>
      <c r="G312" s="1"/>
      <c r="H312" s="78"/>
      <c r="I312" s="181"/>
      <c r="J312" s="181"/>
      <c r="K312" s="182"/>
      <c r="L312" s="182"/>
      <c r="M312" s="181"/>
      <c r="N312" s="181"/>
      <c r="O312" s="181"/>
      <c r="P312" s="182"/>
      <c r="Q312" s="182"/>
      <c r="R312" s="181"/>
      <c r="S312" s="181"/>
      <c r="T312" s="181"/>
      <c r="U312" s="182"/>
      <c r="V312" s="182"/>
      <c r="W312" s="181"/>
      <c r="X312" s="181"/>
      <c r="Y312" s="181"/>
      <c r="Z312" s="182"/>
      <c r="AA312" s="182"/>
      <c r="AB312" s="181"/>
      <c r="AC312" s="181"/>
      <c r="AD312" s="181"/>
      <c r="AE312" s="182"/>
      <c r="AF312" s="182"/>
      <c r="AG312" s="181"/>
      <c r="AH312" s="181"/>
      <c r="AI312" s="181"/>
      <c r="AJ312" s="182"/>
      <c r="AK312" s="182"/>
      <c r="AL312" s="181"/>
      <c r="AM312" s="181"/>
      <c r="AN312" s="181"/>
      <c r="AO312" s="182"/>
      <c r="AP312" s="182"/>
      <c r="AQ312" s="181"/>
      <c r="AR312" s="181"/>
      <c r="AS312" s="181"/>
      <c r="AT312" s="182"/>
      <c r="AU312" s="182"/>
      <c r="AV312" s="181"/>
      <c r="AW312" s="181"/>
      <c r="AX312" s="181"/>
      <c r="AY312" s="182"/>
      <c r="AZ312" s="182"/>
      <c r="BA312" s="181"/>
      <c r="BB312" s="181"/>
      <c r="BC312" s="181"/>
      <c r="BD312" s="182"/>
      <c r="BE312" s="182"/>
      <c r="BF312" s="181"/>
      <c r="BG312" s="180">
        <f t="shared" si="579"/>
        <v>0</v>
      </c>
      <c r="BH312" s="116" t="str">
        <f t="shared" si="580"/>
        <v/>
      </c>
      <c r="BI312" s="80" t="b">
        <f t="shared" si="528"/>
        <v>0</v>
      </c>
      <c r="BJ312" s="80" t="str">
        <f t="shared" si="529"/>
        <v/>
      </c>
      <c r="BK312" s="80" t="b">
        <f t="shared" si="581"/>
        <v>0</v>
      </c>
      <c r="BL312" s="13" t="str">
        <f t="shared" si="530"/>
        <v/>
      </c>
      <c r="BM312" s="13" t="b">
        <f t="shared" si="582"/>
        <v>0</v>
      </c>
      <c r="BN312" s="35" t="str">
        <f t="shared" si="531"/>
        <v/>
      </c>
      <c r="BO312" s="13" t="b">
        <f t="shared" si="532"/>
        <v>0</v>
      </c>
      <c r="BP312" s="35" t="str">
        <f t="shared" si="533"/>
        <v/>
      </c>
      <c r="BQ312" s="13" t="b">
        <f t="shared" si="534"/>
        <v>0</v>
      </c>
      <c r="BR312" s="35" t="str">
        <f t="shared" si="535"/>
        <v/>
      </c>
      <c r="BS312" s="35" t="b">
        <f t="shared" si="536"/>
        <v>0</v>
      </c>
      <c r="BT312" s="35" t="str">
        <f t="shared" si="537"/>
        <v/>
      </c>
      <c r="BU312" s="35" t="b">
        <f t="shared" si="538"/>
        <v>0</v>
      </c>
      <c r="BV312" s="35" t="str">
        <f t="shared" si="539"/>
        <v/>
      </c>
      <c r="BW312" s="13" t="b">
        <f t="shared" si="614"/>
        <v>0</v>
      </c>
      <c r="BX312" s="35" t="str">
        <f t="shared" si="540"/>
        <v/>
      </c>
      <c r="BY312" s="265" t="b">
        <f t="shared" si="583"/>
        <v>0</v>
      </c>
      <c r="BZ312" s="35" t="str">
        <f t="shared" si="541"/>
        <v/>
      </c>
      <c r="CA312" s="265" t="b">
        <f t="shared" si="584"/>
        <v>0</v>
      </c>
      <c r="CB312" s="35" t="str">
        <f t="shared" si="542"/>
        <v/>
      </c>
      <c r="CC312" s="272" t="b">
        <f t="shared" si="585"/>
        <v>0</v>
      </c>
      <c r="CD312" s="35" t="str">
        <f t="shared" si="543"/>
        <v/>
      </c>
      <c r="CE312" s="13" t="b">
        <f t="shared" si="544"/>
        <v>0</v>
      </c>
      <c r="CF312" s="35" t="str">
        <f t="shared" si="545"/>
        <v/>
      </c>
      <c r="CG312" s="179">
        <f t="shared" si="546"/>
        <v>0</v>
      </c>
      <c r="CH312" s="179">
        <f t="shared" si="547"/>
        <v>0</v>
      </c>
      <c r="CI312" s="218">
        <f t="shared" si="586"/>
        <v>0</v>
      </c>
      <c r="CJ312" s="218">
        <f t="shared" si="587"/>
        <v>0</v>
      </c>
      <c r="CK312" s="218">
        <f t="shared" si="588"/>
        <v>0</v>
      </c>
      <c r="CL312" s="218">
        <f t="shared" si="589"/>
        <v>0</v>
      </c>
      <c r="CM312" s="218">
        <f t="shared" si="590"/>
        <v>0</v>
      </c>
      <c r="CN312" s="218">
        <f t="shared" si="591"/>
        <v>0</v>
      </c>
      <c r="CO312" s="218">
        <f t="shared" si="592"/>
        <v>0</v>
      </c>
      <c r="CP312" s="218">
        <f t="shared" si="593"/>
        <v>0</v>
      </c>
      <c r="CQ312" s="218">
        <f t="shared" si="594"/>
        <v>0</v>
      </c>
      <c r="CR312" s="218">
        <f t="shared" si="595"/>
        <v>0</v>
      </c>
      <c r="CS312" s="14">
        <f t="shared" si="548"/>
        <v>0</v>
      </c>
      <c r="CT312" s="236">
        <f t="shared" si="549"/>
        <v>0</v>
      </c>
      <c r="CU312" s="237">
        <f t="shared" si="621"/>
        <v>0</v>
      </c>
      <c r="CV312" s="16">
        <f t="shared" si="621"/>
        <v>0</v>
      </c>
      <c r="CW312" s="16">
        <f t="shared" si="621"/>
        <v>0</v>
      </c>
      <c r="CX312" s="16">
        <f t="shared" si="621"/>
        <v>0</v>
      </c>
      <c r="CY312" s="16">
        <f t="shared" si="621"/>
        <v>0</v>
      </c>
      <c r="CZ312" s="16">
        <f t="shared" si="621"/>
        <v>0</v>
      </c>
      <c r="DA312" s="16">
        <f t="shared" si="621"/>
        <v>0</v>
      </c>
      <c r="DB312" s="16">
        <f t="shared" si="621"/>
        <v>0</v>
      </c>
      <c r="DC312" s="16">
        <f t="shared" si="621"/>
        <v>0</v>
      </c>
      <c r="DD312" s="238">
        <f t="shared" si="621"/>
        <v>0</v>
      </c>
      <c r="DE312" s="232">
        <f t="shared" si="622"/>
        <v>0</v>
      </c>
      <c r="DF312" s="132">
        <f t="shared" si="622"/>
        <v>0</v>
      </c>
      <c r="DG312" s="132">
        <f t="shared" si="622"/>
        <v>0</v>
      </c>
      <c r="DH312" s="132">
        <f t="shared" si="622"/>
        <v>0</v>
      </c>
      <c r="DI312" s="132">
        <f t="shared" si="622"/>
        <v>0</v>
      </c>
      <c r="DJ312" s="132">
        <f t="shared" si="622"/>
        <v>0</v>
      </c>
      <c r="DK312" s="132">
        <f t="shared" si="622"/>
        <v>0</v>
      </c>
      <c r="DL312" s="132">
        <f t="shared" si="622"/>
        <v>0</v>
      </c>
      <c r="DM312" s="132">
        <f t="shared" si="622"/>
        <v>0</v>
      </c>
      <c r="DN312" s="233">
        <f t="shared" si="622"/>
        <v>0</v>
      </c>
      <c r="DO312" s="232">
        <f t="shared" si="550"/>
        <v>0</v>
      </c>
      <c r="DP312" s="132">
        <f t="shared" si="551"/>
        <v>0</v>
      </c>
      <c r="DQ312" s="132">
        <f t="shared" si="552"/>
        <v>0</v>
      </c>
      <c r="DR312" s="132">
        <f t="shared" si="553"/>
        <v>0</v>
      </c>
      <c r="DS312" s="132">
        <f t="shared" si="554"/>
        <v>0</v>
      </c>
      <c r="DT312" s="132">
        <f t="shared" si="555"/>
        <v>0</v>
      </c>
      <c r="DU312" s="132">
        <f t="shared" si="556"/>
        <v>0</v>
      </c>
      <c r="DV312" s="132">
        <f t="shared" si="557"/>
        <v>0</v>
      </c>
      <c r="DW312" s="132">
        <f t="shared" si="558"/>
        <v>0</v>
      </c>
      <c r="DX312" s="233">
        <f t="shared" si="559"/>
        <v>0</v>
      </c>
      <c r="DY312" s="231" t="b">
        <f t="shared" si="596"/>
        <v>0</v>
      </c>
      <c r="DZ312" s="163"/>
      <c r="EA312" s="226" t="str">
        <f t="shared" si="597"/>
        <v/>
      </c>
      <c r="EB312" s="178" t="str">
        <f t="shared" si="598"/>
        <v/>
      </c>
      <c r="EC312" s="178" t="str">
        <f t="shared" si="599"/>
        <v/>
      </c>
      <c r="ED312" s="178" t="str">
        <f t="shared" si="600"/>
        <v/>
      </c>
      <c r="EE312" s="178" t="str">
        <f t="shared" si="601"/>
        <v/>
      </c>
      <c r="EF312" s="178" t="str">
        <f t="shared" si="602"/>
        <v/>
      </c>
      <c r="EG312" s="178" t="str">
        <f t="shared" si="603"/>
        <v/>
      </c>
      <c r="EH312" s="178" t="str">
        <f t="shared" si="604"/>
        <v/>
      </c>
      <c r="EI312" s="178" t="str">
        <f t="shared" si="605"/>
        <v/>
      </c>
      <c r="EJ312" s="227" t="str">
        <f t="shared" si="606"/>
        <v/>
      </c>
      <c r="EK312" s="230" t="str">
        <f t="shared" si="560"/>
        <v/>
      </c>
      <c r="EL312" s="177" t="str">
        <f t="shared" si="561"/>
        <v/>
      </c>
      <c r="EM312" s="177" t="str">
        <f t="shared" si="562"/>
        <v/>
      </c>
      <c r="EN312" s="177" t="str">
        <f t="shared" si="563"/>
        <v/>
      </c>
      <c r="EO312" s="177" t="str">
        <f t="shared" si="564"/>
        <v/>
      </c>
      <c r="EP312" s="177" t="str">
        <f t="shared" si="565"/>
        <v/>
      </c>
      <c r="EQ312" s="177" t="str">
        <f t="shared" si="566"/>
        <v/>
      </c>
      <c r="ER312" s="177" t="str">
        <f t="shared" si="567"/>
        <v/>
      </c>
      <c r="ES312" s="177" t="str">
        <f t="shared" si="568"/>
        <v/>
      </c>
      <c r="ET312" s="177" t="str">
        <f t="shared" si="569"/>
        <v/>
      </c>
      <c r="EU312" s="229" t="e">
        <f t="shared" si="570"/>
        <v>#VALUE!</v>
      </c>
      <c r="EV312" s="27" t="e">
        <f t="shared" si="571"/>
        <v>#VALUE!</v>
      </c>
      <c r="EW312" s="27" t="e">
        <f t="shared" si="572"/>
        <v>#VALUE!</v>
      </c>
      <c r="EX312" s="28" t="e">
        <f t="shared" si="573"/>
        <v>#VALUE!</v>
      </c>
      <c r="EY312" s="28" t="e">
        <f t="shared" si="574"/>
        <v>#VALUE!</v>
      </c>
      <c r="EZ312" s="28" t="b">
        <f t="shared" si="575"/>
        <v>0</v>
      </c>
      <c r="FA312" s="176" t="str">
        <f t="shared" si="576"/>
        <v/>
      </c>
      <c r="FB312" s="27" t="e" cm="1">
        <f t="array" aca="1" ref="FB312" ca="1">TEXT(RIGHT(10-RIGHT(SUM(INDEX(1*(MID(MID(C312,1,1)*2,ROW(INDIRECT("1:"&amp;LEN(MID(C312,1,1)*2))),1)),,))+MID(C312,2,1)+
SUM(INDEX(1*(MID(MID(C312,3,1)*2,ROW(INDIRECT("1:"&amp;LEN(MID(C312,3,1)*2))),1)),,))+MID(C312,4,1)+
SUM(INDEX(1*(MID(MID(C312,5,1)*2,ROW(INDIRECT("1:"&amp;LEN(MID(C312,5,1)*2))),1)),,))+MID(C312,6,1)+
SUM(INDEX(1*(MID(MID(C312,8,1)*2,ROW(INDIRECT("1:"&amp;LEN(MID(C312,8,1)*2))),1)),,))+MID(C312,9,1)+
SUM(INDEX(1*(MID(MID(C312,10,1)*2,ROW(INDIRECT("1:"&amp;LEN(MID(C312,10,1)*2))),1)),,)),1),1),"0")</f>
        <v>#VALUE!</v>
      </c>
      <c r="FC312" s="27" t="str">
        <f t="shared" si="577"/>
        <v/>
      </c>
      <c r="FD312" s="29" t="b">
        <f t="shared" si="578"/>
        <v>0</v>
      </c>
      <c r="FE312" s="112" t="b">
        <f>IFERROR(MATCH(D312,'Avtal för korttidsarbete'!$G$13:$G$1012,0),TRUE)</f>
        <v>1</v>
      </c>
      <c r="FF312" s="112" t="b">
        <f t="shared" si="607"/>
        <v>0</v>
      </c>
      <c r="FG312" s="113" t="str" cm="1">
        <f t="array" ref="FG312">IF(FE312=TRUE,"x",INDEX('Avtal för korttidsarbete'!$E$13:$E$1012,$FE312))</f>
        <v>x</v>
      </c>
      <c r="FH312" s="113" t="str" cm="1">
        <f t="array" ref="FH312">IF(FE312=TRUE,"x",INDEX('Avtal för korttidsarbete'!$F$13:$F$1012,$FE312))</f>
        <v>x</v>
      </c>
      <c r="FI312" s="112" t="b">
        <f t="shared" si="608"/>
        <v>0</v>
      </c>
      <c r="FJ312" s="135">
        <f t="shared" si="609"/>
        <v>44166</v>
      </c>
      <c r="FK312" s="135">
        <f t="shared" si="610"/>
        <v>44377</v>
      </c>
      <c r="FL312" s="112" t="b">
        <f t="shared" si="611"/>
        <v>0</v>
      </c>
      <c r="FM312" s="113">
        <f t="shared" si="612"/>
        <v>44166</v>
      </c>
      <c r="FN312" s="135">
        <f t="shared" si="613"/>
        <v>44377</v>
      </c>
      <c r="FO312" s="148" t="b">
        <f>IFERROR(INDEX('Avtal för korttidsarbete'!R:R,MATCH(D312,'Avtal för korttidsarbete'!$G:$G,0)),TRUE)</f>
        <v>1</v>
      </c>
      <c r="FP312" s="135" t="str">
        <f>IF(FO312,"-",INDEX('Avtal för korttidsarbete'!$D:$D,MATCH(D312,'Avtal för korttidsarbete'!$G:$G,0)))</f>
        <v>-</v>
      </c>
      <c r="FQ312" s="113" t="b">
        <f>IFERROR(G312&gt;INDEX(Uppsägningar!E:E,MATCH(C312,Uppsägningar!C:C,0)),FALSE)</f>
        <v>0</v>
      </c>
    </row>
    <row r="313" spans="1:173" x14ac:dyDescent="0.25">
      <c r="A313" s="19">
        <v>297</v>
      </c>
      <c r="B313" s="20"/>
      <c r="C313" s="183"/>
      <c r="D313" s="66"/>
      <c r="E313" s="212">
        <f>IFERROR(INDEX(Admin!$C$7:$C$10,MATCH(FP313,TblNivåValTExt,0)),0)</f>
        <v>0</v>
      </c>
      <c r="F313" s="1"/>
      <c r="G313" s="1"/>
      <c r="H313" s="78"/>
      <c r="I313" s="181"/>
      <c r="J313" s="181"/>
      <c r="K313" s="182"/>
      <c r="L313" s="182"/>
      <c r="M313" s="181"/>
      <c r="N313" s="181"/>
      <c r="O313" s="181"/>
      <c r="P313" s="182"/>
      <c r="Q313" s="182"/>
      <c r="R313" s="181"/>
      <c r="S313" s="181"/>
      <c r="T313" s="181"/>
      <c r="U313" s="182"/>
      <c r="V313" s="182"/>
      <c r="W313" s="181"/>
      <c r="X313" s="181"/>
      <c r="Y313" s="181"/>
      <c r="Z313" s="182"/>
      <c r="AA313" s="182"/>
      <c r="AB313" s="181"/>
      <c r="AC313" s="181"/>
      <c r="AD313" s="181"/>
      <c r="AE313" s="182"/>
      <c r="AF313" s="182"/>
      <c r="AG313" s="181"/>
      <c r="AH313" s="181"/>
      <c r="AI313" s="181"/>
      <c r="AJ313" s="182"/>
      <c r="AK313" s="182"/>
      <c r="AL313" s="181"/>
      <c r="AM313" s="181"/>
      <c r="AN313" s="181"/>
      <c r="AO313" s="182"/>
      <c r="AP313" s="182"/>
      <c r="AQ313" s="181"/>
      <c r="AR313" s="181"/>
      <c r="AS313" s="181"/>
      <c r="AT313" s="182"/>
      <c r="AU313" s="182"/>
      <c r="AV313" s="181"/>
      <c r="AW313" s="181"/>
      <c r="AX313" s="181"/>
      <c r="AY313" s="182"/>
      <c r="AZ313" s="182"/>
      <c r="BA313" s="181"/>
      <c r="BB313" s="181"/>
      <c r="BC313" s="181"/>
      <c r="BD313" s="182"/>
      <c r="BE313" s="182"/>
      <c r="BF313" s="181"/>
      <c r="BG313" s="180">
        <f t="shared" si="579"/>
        <v>0</v>
      </c>
      <c r="BH313" s="116" t="str">
        <f t="shared" si="580"/>
        <v/>
      </c>
      <c r="BI313" s="80" t="b">
        <f t="shared" si="528"/>
        <v>0</v>
      </c>
      <c r="BJ313" s="80" t="str">
        <f t="shared" si="529"/>
        <v/>
      </c>
      <c r="BK313" s="80" t="b">
        <f t="shared" si="581"/>
        <v>0</v>
      </c>
      <c r="BL313" s="13" t="str">
        <f t="shared" si="530"/>
        <v/>
      </c>
      <c r="BM313" s="13" t="b">
        <f t="shared" si="582"/>
        <v>0</v>
      </c>
      <c r="BN313" s="35" t="str">
        <f t="shared" si="531"/>
        <v/>
      </c>
      <c r="BO313" s="13" t="b">
        <f t="shared" si="532"/>
        <v>0</v>
      </c>
      <c r="BP313" s="35" t="str">
        <f t="shared" si="533"/>
        <v/>
      </c>
      <c r="BQ313" s="13" t="b">
        <f t="shared" si="534"/>
        <v>0</v>
      </c>
      <c r="BR313" s="35" t="str">
        <f t="shared" si="535"/>
        <v/>
      </c>
      <c r="BS313" s="35" t="b">
        <f t="shared" si="536"/>
        <v>0</v>
      </c>
      <c r="BT313" s="35" t="str">
        <f t="shared" si="537"/>
        <v/>
      </c>
      <c r="BU313" s="35" t="b">
        <f t="shared" si="538"/>
        <v>0</v>
      </c>
      <c r="BV313" s="35" t="str">
        <f t="shared" si="539"/>
        <v/>
      </c>
      <c r="BW313" s="13" t="b">
        <f t="shared" si="614"/>
        <v>0</v>
      </c>
      <c r="BX313" s="35" t="str">
        <f t="shared" si="540"/>
        <v/>
      </c>
      <c r="BY313" s="265" t="b">
        <f t="shared" si="583"/>
        <v>0</v>
      </c>
      <c r="BZ313" s="35" t="str">
        <f t="shared" si="541"/>
        <v/>
      </c>
      <c r="CA313" s="265" t="b">
        <f t="shared" si="584"/>
        <v>0</v>
      </c>
      <c r="CB313" s="35" t="str">
        <f t="shared" si="542"/>
        <v/>
      </c>
      <c r="CC313" s="272" t="b">
        <f t="shared" si="585"/>
        <v>0</v>
      </c>
      <c r="CD313" s="35" t="str">
        <f t="shared" si="543"/>
        <v/>
      </c>
      <c r="CE313" s="13" t="b">
        <f t="shared" si="544"/>
        <v>0</v>
      </c>
      <c r="CF313" s="35" t="str">
        <f t="shared" si="545"/>
        <v/>
      </c>
      <c r="CG313" s="179">
        <f t="shared" si="546"/>
        <v>0</v>
      </c>
      <c r="CH313" s="179">
        <f t="shared" si="547"/>
        <v>0</v>
      </c>
      <c r="CI313" s="218">
        <f t="shared" si="586"/>
        <v>0</v>
      </c>
      <c r="CJ313" s="218">
        <f t="shared" si="587"/>
        <v>0</v>
      </c>
      <c r="CK313" s="218">
        <f t="shared" si="588"/>
        <v>0</v>
      </c>
      <c r="CL313" s="218">
        <f t="shared" si="589"/>
        <v>0</v>
      </c>
      <c r="CM313" s="218">
        <f t="shared" si="590"/>
        <v>0</v>
      </c>
      <c r="CN313" s="218">
        <f t="shared" si="591"/>
        <v>0</v>
      </c>
      <c r="CO313" s="218">
        <f t="shared" si="592"/>
        <v>0</v>
      </c>
      <c r="CP313" s="218">
        <f t="shared" si="593"/>
        <v>0</v>
      </c>
      <c r="CQ313" s="218">
        <f t="shared" si="594"/>
        <v>0</v>
      </c>
      <c r="CR313" s="218">
        <f t="shared" si="595"/>
        <v>0</v>
      </c>
      <c r="CS313" s="14">
        <f t="shared" si="548"/>
        <v>0</v>
      </c>
      <c r="CT313" s="236">
        <f t="shared" si="549"/>
        <v>0</v>
      </c>
      <c r="CU313" s="237">
        <f t="shared" si="621"/>
        <v>0</v>
      </c>
      <c r="CV313" s="16">
        <f t="shared" si="621"/>
        <v>0</v>
      </c>
      <c r="CW313" s="16">
        <f t="shared" si="621"/>
        <v>0</v>
      </c>
      <c r="CX313" s="16">
        <f t="shared" si="621"/>
        <v>0</v>
      </c>
      <c r="CY313" s="16">
        <f t="shared" si="621"/>
        <v>0</v>
      </c>
      <c r="CZ313" s="16">
        <f t="shared" si="621"/>
        <v>0</v>
      </c>
      <c r="DA313" s="16">
        <f t="shared" si="621"/>
        <v>0</v>
      </c>
      <c r="DB313" s="16">
        <f t="shared" si="621"/>
        <v>0</v>
      </c>
      <c r="DC313" s="16">
        <f t="shared" si="621"/>
        <v>0</v>
      </c>
      <c r="DD313" s="238">
        <f t="shared" si="621"/>
        <v>0</v>
      </c>
      <c r="DE313" s="232">
        <f t="shared" si="622"/>
        <v>0</v>
      </c>
      <c r="DF313" s="132">
        <f t="shared" si="622"/>
        <v>0</v>
      </c>
      <c r="DG313" s="132">
        <f t="shared" si="622"/>
        <v>0</v>
      </c>
      <c r="DH313" s="132">
        <f t="shared" si="622"/>
        <v>0</v>
      </c>
      <c r="DI313" s="132">
        <f t="shared" si="622"/>
        <v>0</v>
      </c>
      <c r="DJ313" s="132">
        <f t="shared" si="622"/>
        <v>0</v>
      </c>
      <c r="DK313" s="132">
        <f t="shared" si="622"/>
        <v>0</v>
      </c>
      <c r="DL313" s="132">
        <f t="shared" si="622"/>
        <v>0</v>
      </c>
      <c r="DM313" s="132">
        <f t="shared" si="622"/>
        <v>0</v>
      </c>
      <c r="DN313" s="233">
        <f t="shared" si="622"/>
        <v>0</v>
      </c>
      <c r="DO313" s="232">
        <f t="shared" si="550"/>
        <v>0</v>
      </c>
      <c r="DP313" s="132">
        <f t="shared" si="551"/>
        <v>0</v>
      </c>
      <c r="DQ313" s="132">
        <f t="shared" si="552"/>
        <v>0</v>
      </c>
      <c r="DR313" s="132">
        <f t="shared" si="553"/>
        <v>0</v>
      </c>
      <c r="DS313" s="132">
        <f t="shared" si="554"/>
        <v>0</v>
      </c>
      <c r="DT313" s="132">
        <f t="shared" si="555"/>
        <v>0</v>
      </c>
      <c r="DU313" s="132">
        <f t="shared" si="556"/>
        <v>0</v>
      </c>
      <c r="DV313" s="132">
        <f t="shared" si="557"/>
        <v>0</v>
      </c>
      <c r="DW313" s="132">
        <f t="shared" si="558"/>
        <v>0</v>
      </c>
      <c r="DX313" s="233">
        <f t="shared" si="559"/>
        <v>0</v>
      </c>
      <c r="DY313" s="231" t="b">
        <f t="shared" si="596"/>
        <v>0</v>
      </c>
      <c r="DZ313" s="163"/>
      <c r="EA313" s="226" t="str">
        <f t="shared" si="597"/>
        <v/>
      </c>
      <c r="EB313" s="178" t="str">
        <f t="shared" si="598"/>
        <v/>
      </c>
      <c r="EC313" s="178" t="str">
        <f t="shared" si="599"/>
        <v/>
      </c>
      <c r="ED313" s="178" t="str">
        <f t="shared" si="600"/>
        <v/>
      </c>
      <c r="EE313" s="178" t="str">
        <f t="shared" si="601"/>
        <v/>
      </c>
      <c r="EF313" s="178" t="str">
        <f t="shared" si="602"/>
        <v/>
      </c>
      <c r="EG313" s="178" t="str">
        <f t="shared" si="603"/>
        <v/>
      </c>
      <c r="EH313" s="178" t="str">
        <f t="shared" si="604"/>
        <v/>
      </c>
      <c r="EI313" s="178" t="str">
        <f t="shared" si="605"/>
        <v/>
      </c>
      <c r="EJ313" s="227" t="str">
        <f t="shared" si="606"/>
        <v/>
      </c>
      <c r="EK313" s="230" t="str">
        <f t="shared" si="560"/>
        <v/>
      </c>
      <c r="EL313" s="177" t="str">
        <f t="shared" si="561"/>
        <v/>
      </c>
      <c r="EM313" s="177" t="str">
        <f t="shared" si="562"/>
        <v/>
      </c>
      <c r="EN313" s="177" t="str">
        <f t="shared" si="563"/>
        <v/>
      </c>
      <c r="EO313" s="177" t="str">
        <f t="shared" si="564"/>
        <v/>
      </c>
      <c r="EP313" s="177" t="str">
        <f t="shared" si="565"/>
        <v/>
      </c>
      <c r="EQ313" s="177" t="str">
        <f t="shared" si="566"/>
        <v/>
      </c>
      <c r="ER313" s="177" t="str">
        <f t="shared" si="567"/>
        <v/>
      </c>
      <c r="ES313" s="177" t="str">
        <f t="shared" si="568"/>
        <v/>
      </c>
      <c r="ET313" s="177" t="str">
        <f t="shared" si="569"/>
        <v/>
      </c>
      <c r="EU313" s="229" t="e">
        <f t="shared" si="570"/>
        <v>#VALUE!</v>
      </c>
      <c r="EV313" s="27" t="e">
        <f t="shared" si="571"/>
        <v>#VALUE!</v>
      </c>
      <c r="EW313" s="27" t="e">
        <f t="shared" si="572"/>
        <v>#VALUE!</v>
      </c>
      <c r="EX313" s="28" t="e">
        <f t="shared" si="573"/>
        <v>#VALUE!</v>
      </c>
      <c r="EY313" s="28" t="e">
        <f t="shared" si="574"/>
        <v>#VALUE!</v>
      </c>
      <c r="EZ313" s="28" t="b">
        <f t="shared" si="575"/>
        <v>0</v>
      </c>
      <c r="FA313" s="176" t="str">
        <f t="shared" si="576"/>
        <v/>
      </c>
      <c r="FB313" s="27" t="e" cm="1">
        <f t="array" aca="1" ref="FB313" ca="1">TEXT(RIGHT(10-RIGHT(SUM(INDEX(1*(MID(MID(C313,1,1)*2,ROW(INDIRECT("1:"&amp;LEN(MID(C313,1,1)*2))),1)),,))+MID(C313,2,1)+
SUM(INDEX(1*(MID(MID(C313,3,1)*2,ROW(INDIRECT("1:"&amp;LEN(MID(C313,3,1)*2))),1)),,))+MID(C313,4,1)+
SUM(INDEX(1*(MID(MID(C313,5,1)*2,ROW(INDIRECT("1:"&amp;LEN(MID(C313,5,1)*2))),1)),,))+MID(C313,6,1)+
SUM(INDEX(1*(MID(MID(C313,8,1)*2,ROW(INDIRECT("1:"&amp;LEN(MID(C313,8,1)*2))),1)),,))+MID(C313,9,1)+
SUM(INDEX(1*(MID(MID(C313,10,1)*2,ROW(INDIRECT("1:"&amp;LEN(MID(C313,10,1)*2))),1)),,)),1),1),"0")</f>
        <v>#VALUE!</v>
      </c>
      <c r="FC313" s="27" t="str">
        <f t="shared" si="577"/>
        <v/>
      </c>
      <c r="FD313" s="29" t="b">
        <f t="shared" si="578"/>
        <v>0</v>
      </c>
      <c r="FE313" s="112" t="b">
        <f>IFERROR(MATCH(D313,'Avtal för korttidsarbete'!$G$13:$G$1012,0),TRUE)</f>
        <v>1</v>
      </c>
      <c r="FF313" s="112" t="b">
        <f t="shared" si="607"/>
        <v>0</v>
      </c>
      <c r="FG313" s="113" t="str" cm="1">
        <f t="array" ref="FG313">IF(FE313=TRUE,"x",INDEX('Avtal för korttidsarbete'!$E$13:$E$1012,$FE313))</f>
        <v>x</v>
      </c>
      <c r="FH313" s="113" t="str" cm="1">
        <f t="array" ref="FH313">IF(FE313=TRUE,"x",INDEX('Avtal för korttidsarbete'!$F$13:$F$1012,$FE313))</f>
        <v>x</v>
      </c>
      <c r="FI313" s="112" t="b">
        <f t="shared" si="608"/>
        <v>0</v>
      </c>
      <c r="FJ313" s="135">
        <f t="shared" si="609"/>
        <v>44166</v>
      </c>
      <c r="FK313" s="135">
        <f t="shared" si="610"/>
        <v>44377</v>
      </c>
      <c r="FL313" s="112" t="b">
        <f t="shared" si="611"/>
        <v>0</v>
      </c>
      <c r="FM313" s="113">
        <f t="shared" si="612"/>
        <v>44166</v>
      </c>
      <c r="FN313" s="135">
        <f t="shared" si="613"/>
        <v>44377</v>
      </c>
      <c r="FO313" s="148" t="b">
        <f>IFERROR(INDEX('Avtal för korttidsarbete'!R:R,MATCH(D313,'Avtal för korttidsarbete'!$G:$G,0)),TRUE)</f>
        <v>1</v>
      </c>
      <c r="FP313" s="135" t="str">
        <f>IF(FO313,"-",INDEX('Avtal för korttidsarbete'!$D:$D,MATCH(D313,'Avtal för korttidsarbete'!$G:$G,0)))</f>
        <v>-</v>
      </c>
      <c r="FQ313" s="113" t="b">
        <f>IFERROR(G313&gt;INDEX(Uppsägningar!E:E,MATCH(C313,Uppsägningar!C:C,0)),FALSE)</f>
        <v>0</v>
      </c>
    </row>
    <row r="314" spans="1:173" x14ac:dyDescent="0.25">
      <c r="A314" s="19">
        <v>298</v>
      </c>
      <c r="B314" s="20"/>
      <c r="C314" s="183"/>
      <c r="D314" s="66"/>
      <c r="E314" s="212">
        <f>IFERROR(INDEX(Admin!$C$7:$C$10,MATCH(FP314,TblNivåValTExt,0)),0)</f>
        <v>0</v>
      </c>
      <c r="F314" s="1"/>
      <c r="G314" s="1"/>
      <c r="H314" s="78"/>
      <c r="I314" s="181"/>
      <c r="J314" s="181"/>
      <c r="K314" s="182"/>
      <c r="L314" s="182"/>
      <c r="M314" s="181"/>
      <c r="N314" s="181"/>
      <c r="O314" s="181"/>
      <c r="P314" s="182"/>
      <c r="Q314" s="182"/>
      <c r="R314" s="181"/>
      <c r="S314" s="181"/>
      <c r="T314" s="181"/>
      <c r="U314" s="182"/>
      <c r="V314" s="182"/>
      <c r="W314" s="181"/>
      <c r="X314" s="181"/>
      <c r="Y314" s="181"/>
      <c r="Z314" s="182"/>
      <c r="AA314" s="182"/>
      <c r="AB314" s="181"/>
      <c r="AC314" s="181"/>
      <c r="AD314" s="181"/>
      <c r="AE314" s="182"/>
      <c r="AF314" s="182"/>
      <c r="AG314" s="181"/>
      <c r="AH314" s="181"/>
      <c r="AI314" s="181"/>
      <c r="AJ314" s="182"/>
      <c r="AK314" s="182"/>
      <c r="AL314" s="181"/>
      <c r="AM314" s="181"/>
      <c r="AN314" s="181"/>
      <c r="AO314" s="182"/>
      <c r="AP314" s="182"/>
      <c r="AQ314" s="181"/>
      <c r="AR314" s="181"/>
      <c r="AS314" s="181"/>
      <c r="AT314" s="182"/>
      <c r="AU314" s="182"/>
      <c r="AV314" s="181"/>
      <c r="AW314" s="181"/>
      <c r="AX314" s="181"/>
      <c r="AY314" s="182"/>
      <c r="AZ314" s="182"/>
      <c r="BA314" s="181"/>
      <c r="BB314" s="181"/>
      <c r="BC314" s="181"/>
      <c r="BD314" s="182"/>
      <c r="BE314" s="182"/>
      <c r="BF314" s="181"/>
      <c r="BG314" s="180">
        <f t="shared" si="579"/>
        <v>0</v>
      </c>
      <c r="BH314" s="116" t="str">
        <f t="shared" si="580"/>
        <v/>
      </c>
      <c r="BI314" s="80" t="b">
        <f t="shared" si="528"/>
        <v>0</v>
      </c>
      <c r="BJ314" s="80" t="str">
        <f t="shared" si="529"/>
        <v/>
      </c>
      <c r="BK314" s="80" t="b">
        <f t="shared" si="581"/>
        <v>0</v>
      </c>
      <c r="BL314" s="13" t="str">
        <f t="shared" si="530"/>
        <v/>
      </c>
      <c r="BM314" s="13" t="b">
        <f t="shared" si="582"/>
        <v>0</v>
      </c>
      <c r="BN314" s="35" t="str">
        <f t="shared" si="531"/>
        <v/>
      </c>
      <c r="BO314" s="13" t="b">
        <f t="shared" si="532"/>
        <v>0</v>
      </c>
      <c r="BP314" s="35" t="str">
        <f t="shared" si="533"/>
        <v/>
      </c>
      <c r="BQ314" s="13" t="b">
        <f t="shared" si="534"/>
        <v>0</v>
      </c>
      <c r="BR314" s="35" t="str">
        <f t="shared" si="535"/>
        <v/>
      </c>
      <c r="BS314" s="35" t="b">
        <f t="shared" si="536"/>
        <v>0</v>
      </c>
      <c r="BT314" s="35" t="str">
        <f t="shared" si="537"/>
        <v/>
      </c>
      <c r="BU314" s="35" t="b">
        <f t="shared" si="538"/>
        <v>0</v>
      </c>
      <c r="BV314" s="35" t="str">
        <f t="shared" si="539"/>
        <v/>
      </c>
      <c r="BW314" s="13" t="b">
        <f t="shared" si="614"/>
        <v>0</v>
      </c>
      <c r="BX314" s="35" t="str">
        <f t="shared" si="540"/>
        <v/>
      </c>
      <c r="BY314" s="265" t="b">
        <f t="shared" si="583"/>
        <v>0</v>
      </c>
      <c r="BZ314" s="35" t="str">
        <f t="shared" si="541"/>
        <v/>
      </c>
      <c r="CA314" s="265" t="b">
        <f t="shared" si="584"/>
        <v>0</v>
      </c>
      <c r="CB314" s="35" t="str">
        <f t="shared" si="542"/>
        <v/>
      </c>
      <c r="CC314" s="272" t="b">
        <f t="shared" si="585"/>
        <v>0</v>
      </c>
      <c r="CD314" s="35" t="str">
        <f t="shared" si="543"/>
        <v/>
      </c>
      <c r="CE314" s="13" t="b">
        <f t="shared" si="544"/>
        <v>0</v>
      </c>
      <c r="CF314" s="35" t="str">
        <f t="shared" si="545"/>
        <v/>
      </c>
      <c r="CG314" s="179">
        <f t="shared" si="546"/>
        <v>0</v>
      </c>
      <c r="CH314" s="179">
        <f t="shared" si="547"/>
        <v>0</v>
      </c>
      <c r="CI314" s="218">
        <f t="shared" si="586"/>
        <v>0</v>
      </c>
      <c r="CJ314" s="218">
        <f t="shared" si="587"/>
        <v>0</v>
      </c>
      <c r="CK314" s="218">
        <f t="shared" si="588"/>
        <v>0</v>
      </c>
      <c r="CL314" s="218">
        <f t="shared" si="589"/>
        <v>0</v>
      </c>
      <c r="CM314" s="218">
        <f t="shared" si="590"/>
        <v>0</v>
      </c>
      <c r="CN314" s="218">
        <f t="shared" si="591"/>
        <v>0</v>
      </c>
      <c r="CO314" s="218">
        <f t="shared" si="592"/>
        <v>0</v>
      </c>
      <c r="CP314" s="218">
        <f t="shared" si="593"/>
        <v>0</v>
      </c>
      <c r="CQ314" s="218">
        <f t="shared" si="594"/>
        <v>0</v>
      </c>
      <c r="CR314" s="218">
        <f t="shared" si="595"/>
        <v>0</v>
      </c>
      <c r="CS314" s="14">
        <f t="shared" si="548"/>
        <v>0</v>
      </c>
      <c r="CT314" s="236">
        <f t="shared" si="549"/>
        <v>0</v>
      </c>
      <c r="CU314" s="237">
        <f t="shared" si="621"/>
        <v>0</v>
      </c>
      <c r="CV314" s="16">
        <f t="shared" si="621"/>
        <v>0</v>
      </c>
      <c r="CW314" s="16">
        <f t="shared" si="621"/>
        <v>0</v>
      </c>
      <c r="CX314" s="16">
        <f t="shared" si="621"/>
        <v>0</v>
      </c>
      <c r="CY314" s="16">
        <f t="shared" si="621"/>
        <v>0</v>
      </c>
      <c r="CZ314" s="16">
        <f t="shared" si="621"/>
        <v>0</v>
      </c>
      <c r="DA314" s="16">
        <f t="shared" si="621"/>
        <v>0</v>
      </c>
      <c r="DB314" s="16">
        <f t="shared" si="621"/>
        <v>0</v>
      </c>
      <c r="DC314" s="16">
        <f t="shared" si="621"/>
        <v>0</v>
      </c>
      <c r="DD314" s="238">
        <f t="shared" si="621"/>
        <v>0</v>
      </c>
      <c r="DE314" s="232">
        <f t="shared" si="622"/>
        <v>0</v>
      </c>
      <c r="DF314" s="132">
        <f t="shared" si="622"/>
        <v>0</v>
      </c>
      <c r="DG314" s="132">
        <f t="shared" si="622"/>
        <v>0</v>
      </c>
      <c r="DH314" s="132">
        <f t="shared" si="622"/>
        <v>0</v>
      </c>
      <c r="DI314" s="132">
        <f t="shared" si="622"/>
        <v>0</v>
      </c>
      <c r="DJ314" s="132">
        <f t="shared" si="622"/>
        <v>0</v>
      </c>
      <c r="DK314" s="132">
        <f t="shared" si="622"/>
        <v>0</v>
      </c>
      <c r="DL314" s="132">
        <f t="shared" si="622"/>
        <v>0</v>
      </c>
      <c r="DM314" s="132">
        <f t="shared" si="622"/>
        <v>0</v>
      </c>
      <c r="DN314" s="233">
        <f t="shared" si="622"/>
        <v>0</v>
      </c>
      <c r="DO314" s="232">
        <f t="shared" si="550"/>
        <v>0</v>
      </c>
      <c r="DP314" s="132">
        <f t="shared" si="551"/>
        <v>0</v>
      </c>
      <c r="DQ314" s="132">
        <f t="shared" si="552"/>
        <v>0</v>
      </c>
      <c r="DR314" s="132">
        <f t="shared" si="553"/>
        <v>0</v>
      </c>
      <c r="DS314" s="132">
        <f t="shared" si="554"/>
        <v>0</v>
      </c>
      <c r="DT314" s="132">
        <f t="shared" si="555"/>
        <v>0</v>
      </c>
      <c r="DU314" s="132">
        <f t="shared" si="556"/>
        <v>0</v>
      </c>
      <c r="DV314" s="132">
        <f t="shared" si="557"/>
        <v>0</v>
      </c>
      <c r="DW314" s="132">
        <f t="shared" si="558"/>
        <v>0</v>
      </c>
      <c r="DX314" s="233">
        <f t="shared" si="559"/>
        <v>0</v>
      </c>
      <c r="DY314" s="231" t="b">
        <f t="shared" si="596"/>
        <v>0</v>
      </c>
      <c r="DZ314" s="163"/>
      <c r="EA314" s="226" t="str">
        <f t="shared" si="597"/>
        <v/>
      </c>
      <c r="EB314" s="178" t="str">
        <f t="shared" si="598"/>
        <v/>
      </c>
      <c r="EC314" s="178" t="str">
        <f t="shared" si="599"/>
        <v/>
      </c>
      <c r="ED314" s="178" t="str">
        <f t="shared" si="600"/>
        <v/>
      </c>
      <c r="EE314" s="178" t="str">
        <f t="shared" si="601"/>
        <v/>
      </c>
      <c r="EF314" s="178" t="str">
        <f t="shared" si="602"/>
        <v/>
      </c>
      <c r="EG314" s="178" t="str">
        <f t="shared" si="603"/>
        <v/>
      </c>
      <c r="EH314" s="178" t="str">
        <f t="shared" si="604"/>
        <v/>
      </c>
      <c r="EI314" s="178" t="str">
        <f t="shared" si="605"/>
        <v/>
      </c>
      <c r="EJ314" s="227" t="str">
        <f t="shared" si="606"/>
        <v/>
      </c>
      <c r="EK314" s="230" t="str">
        <f t="shared" si="560"/>
        <v/>
      </c>
      <c r="EL314" s="177" t="str">
        <f t="shared" si="561"/>
        <v/>
      </c>
      <c r="EM314" s="177" t="str">
        <f t="shared" si="562"/>
        <v/>
      </c>
      <c r="EN314" s="177" t="str">
        <f t="shared" si="563"/>
        <v/>
      </c>
      <c r="EO314" s="177" t="str">
        <f t="shared" si="564"/>
        <v/>
      </c>
      <c r="EP314" s="177" t="str">
        <f t="shared" si="565"/>
        <v/>
      </c>
      <c r="EQ314" s="177" t="str">
        <f t="shared" si="566"/>
        <v/>
      </c>
      <c r="ER314" s="177" t="str">
        <f t="shared" si="567"/>
        <v/>
      </c>
      <c r="ES314" s="177" t="str">
        <f t="shared" si="568"/>
        <v/>
      </c>
      <c r="ET314" s="177" t="str">
        <f t="shared" si="569"/>
        <v/>
      </c>
      <c r="EU314" s="229" t="e">
        <f t="shared" si="570"/>
        <v>#VALUE!</v>
      </c>
      <c r="EV314" s="27" t="e">
        <f t="shared" si="571"/>
        <v>#VALUE!</v>
      </c>
      <c r="EW314" s="27" t="e">
        <f t="shared" si="572"/>
        <v>#VALUE!</v>
      </c>
      <c r="EX314" s="28" t="e">
        <f t="shared" si="573"/>
        <v>#VALUE!</v>
      </c>
      <c r="EY314" s="28" t="e">
        <f t="shared" si="574"/>
        <v>#VALUE!</v>
      </c>
      <c r="EZ314" s="28" t="b">
        <f t="shared" si="575"/>
        <v>0</v>
      </c>
      <c r="FA314" s="176" t="str">
        <f t="shared" si="576"/>
        <v/>
      </c>
      <c r="FB314" s="27" t="e" cm="1">
        <f t="array" aca="1" ref="FB314" ca="1">TEXT(RIGHT(10-RIGHT(SUM(INDEX(1*(MID(MID(C314,1,1)*2,ROW(INDIRECT("1:"&amp;LEN(MID(C314,1,1)*2))),1)),,))+MID(C314,2,1)+
SUM(INDEX(1*(MID(MID(C314,3,1)*2,ROW(INDIRECT("1:"&amp;LEN(MID(C314,3,1)*2))),1)),,))+MID(C314,4,1)+
SUM(INDEX(1*(MID(MID(C314,5,1)*2,ROW(INDIRECT("1:"&amp;LEN(MID(C314,5,1)*2))),1)),,))+MID(C314,6,1)+
SUM(INDEX(1*(MID(MID(C314,8,1)*2,ROW(INDIRECT("1:"&amp;LEN(MID(C314,8,1)*2))),1)),,))+MID(C314,9,1)+
SUM(INDEX(1*(MID(MID(C314,10,1)*2,ROW(INDIRECT("1:"&amp;LEN(MID(C314,10,1)*2))),1)),,)),1),1),"0")</f>
        <v>#VALUE!</v>
      </c>
      <c r="FC314" s="27" t="str">
        <f t="shared" si="577"/>
        <v/>
      </c>
      <c r="FD314" s="29" t="b">
        <f t="shared" si="578"/>
        <v>0</v>
      </c>
      <c r="FE314" s="112" t="b">
        <f>IFERROR(MATCH(D314,'Avtal för korttidsarbete'!$G$13:$G$1012,0),TRUE)</f>
        <v>1</v>
      </c>
      <c r="FF314" s="112" t="b">
        <f t="shared" si="607"/>
        <v>0</v>
      </c>
      <c r="FG314" s="113" t="str" cm="1">
        <f t="array" ref="FG314">IF(FE314=TRUE,"x",INDEX('Avtal för korttidsarbete'!$E$13:$E$1012,$FE314))</f>
        <v>x</v>
      </c>
      <c r="FH314" s="113" t="str" cm="1">
        <f t="array" ref="FH314">IF(FE314=TRUE,"x",INDEX('Avtal för korttidsarbete'!$F$13:$F$1012,$FE314))</f>
        <v>x</v>
      </c>
      <c r="FI314" s="112" t="b">
        <f t="shared" si="608"/>
        <v>0</v>
      </c>
      <c r="FJ314" s="135">
        <f t="shared" si="609"/>
        <v>44166</v>
      </c>
      <c r="FK314" s="135">
        <f t="shared" si="610"/>
        <v>44377</v>
      </c>
      <c r="FL314" s="112" t="b">
        <f t="shared" si="611"/>
        <v>0</v>
      </c>
      <c r="FM314" s="113">
        <f t="shared" si="612"/>
        <v>44166</v>
      </c>
      <c r="FN314" s="135">
        <f t="shared" si="613"/>
        <v>44377</v>
      </c>
      <c r="FO314" s="148" t="b">
        <f>IFERROR(INDEX('Avtal för korttidsarbete'!R:R,MATCH(D314,'Avtal för korttidsarbete'!$G:$G,0)),TRUE)</f>
        <v>1</v>
      </c>
      <c r="FP314" s="135" t="str">
        <f>IF(FO314,"-",INDEX('Avtal för korttidsarbete'!$D:$D,MATCH(D314,'Avtal för korttidsarbete'!$G:$G,0)))</f>
        <v>-</v>
      </c>
      <c r="FQ314" s="113" t="b">
        <f>IFERROR(G314&gt;INDEX(Uppsägningar!E:E,MATCH(C314,Uppsägningar!C:C,0)),FALSE)</f>
        <v>0</v>
      </c>
    </row>
    <row r="315" spans="1:173" x14ac:dyDescent="0.25">
      <c r="A315" s="19">
        <v>299</v>
      </c>
      <c r="B315" s="20"/>
      <c r="C315" s="183"/>
      <c r="D315" s="66"/>
      <c r="E315" s="212">
        <f>IFERROR(INDEX(Admin!$C$7:$C$10,MATCH(FP315,TblNivåValTExt,0)),0)</f>
        <v>0</v>
      </c>
      <c r="F315" s="1"/>
      <c r="G315" s="1"/>
      <c r="H315" s="78"/>
      <c r="I315" s="181"/>
      <c r="J315" s="181"/>
      <c r="K315" s="182"/>
      <c r="L315" s="182"/>
      <c r="M315" s="181"/>
      <c r="N315" s="181"/>
      <c r="O315" s="181"/>
      <c r="P315" s="182"/>
      <c r="Q315" s="182"/>
      <c r="R315" s="181"/>
      <c r="S315" s="181"/>
      <c r="T315" s="181"/>
      <c r="U315" s="182"/>
      <c r="V315" s="182"/>
      <c r="W315" s="181"/>
      <c r="X315" s="181"/>
      <c r="Y315" s="181"/>
      <c r="Z315" s="182"/>
      <c r="AA315" s="182"/>
      <c r="AB315" s="181"/>
      <c r="AC315" s="181"/>
      <c r="AD315" s="181"/>
      <c r="AE315" s="182"/>
      <c r="AF315" s="182"/>
      <c r="AG315" s="181"/>
      <c r="AH315" s="181"/>
      <c r="AI315" s="181"/>
      <c r="AJ315" s="182"/>
      <c r="AK315" s="182"/>
      <c r="AL315" s="181"/>
      <c r="AM315" s="181"/>
      <c r="AN315" s="181"/>
      <c r="AO315" s="182"/>
      <c r="AP315" s="182"/>
      <c r="AQ315" s="181"/>
      <c r="AR315" s="181"/>
      <c r="AS315" s="181"/>
      <c r="AT315" s="182"/>
      <c r="AU315" s="182"/>
      <c r="AV315" s="181"/>
      <c r="AW315" s="181"/>
      <c r="AX315" s="181"/>
      <c r="AY315" s="182"/>
      <c r="AZ315" s="182"/>
      <c r="BA315" s="181"/>
      <c r="BB315" s="181"/>
      <c r="BC315" s="181"/>
      <c r="BD315" s="182"/>
      <c r="BE315" s="182"/>
      <c r="BF315" s="181"/>
      <c r="BG315" s="180">
        <f t="shared" si="579"/>
        <v>0</v>
      </c>
      <c r="BH315" s="116" t="str">
        <f t="shared" si="580"/>
        <v/>
      </c>
      <c r="BI315" s="80" t="b">
        <f t="shared" si="528"/>
        <v>0</v>
      </c>
      <c r="BJ315" s="80" t="str">
        <f t="shared" si="529"/>
        <v/>
      </c>
      <c r="BK315" s="80" t="b">
        <f t="shared" si="581"/>
        <v>0</v>
      </c>
      <c r="BL315" s="13" t="str">
        <f t="shared" si="530"/>
        <v/>
      </c>
      <c r="BM315" s="13" t="b">
        <f t="shared" si="582"/>
        <v>0</v>
      </c>
      <c r="BN315" s="35" t="str">
        <f t="shared" si="531"/>
        <v/>
      </c>
      <c r="BO315" s="13" t="b">
        <f t="shared" si="532"/>
        <v>0</v>
      </c>
      <c r="BP315" s="35" t="str">
        <f t="shared" si="533"/>
        <v/>
      </c>
      <c r="BQ315" s="13" t="b">
        <f t="shared" si="534"/>
        <v>0</v>
      </c>
      <c r="BR315" s="35" t="str">
        <f t="shared" si="535"/>
        <v/>
      </c>
      <c r="BS315" s="35" t="b">
        <f t="shared" si="536"/>
        <v>0</v>
      </c>
      <c r="BT315" s="35" t="str">
        <f t="shared" si="537"/>
        <v/>
      </c>
      <c r="BU315" s="35" t="b">
        <f t="shared" si="538"/>
        <v>0</v>
      </c>
      <c r="BV315" s="35" t="str">
        <f t="shared" si="539"/>
        <v/>
      </c>
      <c r="BW315" s="13" t="b">
        <f t="shared" si="614"/>
        <v>0</v>
      </c>
      <c r="BX315" s="35" t="str">
        <f t="shared" si="540"/>
        <v/>
      </c>
      <c r="BY315" s="265" t="b">
        <f t="shared" si="583"/>
        <v>0</v>
      </c>
      <c r="BZ315" s="35" t="str">
        <f t="shared" si="541"/>
        <v/>
      </c>
      <c r="CA315" s="265" t="b">
        <f t="shared" si="584"/>
        <v>0</v>
      </c>
      <c r="CB315" s="35" t="str">
        <f t="shared" si="542"/>
        <v/>
      </c>
      <c r="CC315" s="272" t="b">
        <f t="shared" si="585"/>
        <v>0</v>
      </c>
      <c r="CD315" s="35" t="str">
        <f t="shared" si="543"/>
        <v/>
      </c>
      <c r="CE315" s="13" t="b">
        <f t="shared" si="544"/>
        <v>0</v>
      </c>
      <c r="CF315" s="35" t="str">
        <f t="shared" si="545"/>
        <v/>
      </c>
      <c r="CG315" s="179">
        <f t="shared" si="546"/>
        <v>0</v>
      </c>
      <c r="CH315" s="179">
        <f t="shared" si="547"/>
        <v>0</v>
      </c>
      <c r="CI315" s="218">
        <f t="shared" si="586"/>
        <v>0</v>
      </c>
      <c r="CJ315" s="218">
        <f t="shared" si="587"/>
        <v>0</v>
      </c>
      <c r="CK315" s="218">
        <f t="shared" si="588"/>
        <v>0</v>
      </c>
      <c r="CL315" s="218">
        <f t="shared" si="589"/>
        <v>0</v>
      </c>
      <c r="CM315" s="218">
        <f t="shared" si="590"/>
        <v>0</v>
      </c>
      <c r="CN315" s="218">
        <f t="shared" si="591"/>
        <v>0</v>
      </c>
      <c r="CO315" s="218">
        <f t="shared" si="592"/>
        <v>0</v>
      </c>
      <c r="CP315" s="218">
        <f t="shared" si="593"/>
        <v>0</v>
      </c>
      <c r="CQ315" s="218">
        <f t="shared" si="594"/>
        <v>0</v>
      </c>
      <c r="CR315" s="218">
        <f t="shared" si="595"/>
        <v>0</v>
      </c>
      <c r="CS315" s="14">
        <f t="shared" si="548"/>
        <v>0</v>
      </c>
      <c r="CT315" s="236">
        <f t="shared" si="549"/>
        <v>0</v>
      </c>
      <c r="CU315" s="237">
        <f t="shared" si="621"/>
        <v>0</v>
      </c>
      <c r="CV315" s="16">
        <f t="shared" si="621"/>
        <v>0</v>
      </c>
      <c r="CW315" s="16">
        <f t="shared" si="621"/>
        <v>0</v>
      </c>
      <c r="CX315" s="16">
        <f t="shared" si="621"/>
        <v>0</v>
      </c>
      <c r="CY315" s="16">
        <f t="shared" si="621"/>
        <v>0</v>
      </c>
      <c r="CZ315" s="16">
        <f t="shared" si="621"/>
        <v>0</v>
      </c>
      <c r="DA315" s="16">
        <f t="shared" si="621"/>
        <v>0</v>
      </c>
      <c r="DB315" s="16">
        <f t="shared" si="621"/>
        <v>0</v>
      </c>
      <c r="DC315" s="16">
        <f t="shared" si="621"/>
        <v>0</v>
      </c>
      <c r="DD315" s="238">
        <f t="shared" si="621"/>
        <v>0</v>
      </c>
      <c r="DE315" s="232">
        <f t="shared" si="622"/>
        <v>0</v>
      </c>
      <c r="DF315" s="132">
        <f t="shared" si="622"/>
        <v>0</v>
      </c>
      <c r="DG315" s="132">
        <f t="shared" si="622"/>
        <v>0</v>
      </c>
      <c r="DH315" s="132">
        <f t="shared" si="622"/>
        <v>0</v>
      </c>
      <c r="DI315" s="132">
        <f t="shared" si="622"/>
        <v>0</v>
      </c>
      <c r="DJ315" s="132">
        <f t="shared" si="622"/>
        <v>0</v>
      </c>
      <c r="DK315" s="132">
        <f t="shared" si="622"/>
        <v>0</v>
      </c>
      <c r="DL315" s="132">
        <f t="shared" si="622"/>
        <v>0</v>
      </c>
      <c r="DM315" s="132">
        <f t="shared" si="622"/>
        <v>0</v>
      </c>
      <c r="DN315" s="233">
        <f t="shared" si="622"/>
        <v>0</v>
      </c>
      <c r="DO315" s="232">
        <f t="shared" si="550"/>
        <v>0</v>
      </c>
      <c r="DP315" s="132">
        <f t="shared" si="551"/>
        <v>0</v>
      </c>
      <c r="DQ315" s="132">
        <f t="shared" si="552"/>
        <v>0</v>
      </c>
      <c r="DR315" s="132">
        <f t="shared" si="553"/>
        <v>0</v>
      </c>
      <c r="DS315" s="132">
        <f t="shared" si="554"/>
        <v>0</v>
      </c>
      <c r="DT315" s="132">
        <f t="shared" si="555"/>
        <v>0</v>
      </c>
      <c r="DU315" s="132">
        <f t="shared" si="556"/>
        <v>0</v>
      </c>
      <c r="DV315" s="132">
        <f t="shared" si="557"/>
        <v>0</v>
      </c>
      <c r="DW315" s="132">
        <f t="shared" si="558"/>
        <v>0</v>
      </c>
      <c r="DX315" s="233">
        <f t="shared" si="559"/>
        <v>0</v>
      </c>
      <c r="DY315" s="231" t="b">
        <f t="shared" si="596"/>
        <v>0</v>
      </c>
      <c r="DZ315" s="163"/>
      <c r="EA315" s="226" t="str">
        <f t="shared" si="597"/>
        <v/>
      </c>
      <c r="EB315" s="178" t="str">
        <f t="shared" si="598"/>
        <v/>
      </c>
      <c r="EC315" s="178" t="str">
        <f t="shared" si="599"/>
        <v/>
      </c>
      <c r="ED315" s="178" t="str">
        <f t="shared" si="600"/>
        <v/>
      </c>
      <c r="EE315" s="178" t="str">
        <f t="shared" si="601"/>
        <v/>
      </c>
      <c r="EF315" s="178" t="str">
        <f t="shared" si="602"/>
        <v/>
      </c>
      <c r="EG315" s="178" t="str">
        <f t="shared" si="603"/>
        <v/>
      </c>
      <c r="EH315" s="178" t="str">
        <f t="shared" si="604"/>
        <v/>
      </c>
      <c r="EI315" s="178" t="str">
        <f t="shared" si="605"/>
        <v/>
      </c>
      <c r="EJ315" s="227" t="str">
        <f t="shared" si="606"/>
        <v/>
      </c>
      <c r="EK315" s="230" t="str">
        <f t="shared" si="560"/>
        <v/>
      </c>
      <c r="EL315" s="177" t="str">
        <f t="shared" si="561"/>
        <v/>
      </c>
      <c r="EM315" s="177" t="str">
        <f t="shared" si="562"/>
        <v/>
      </c>
      <c r="EN315" s="177" t="str">
        <f t="shared" si="563"/>
        <v/>
      </c>
      <c r="EO315" s="177" t="str">
        <f t="shared" si="564"/>
        <v/>
      </c>
      <c r="EP315" s="177" t="str">
        <f t="shared" si="565"/>
        <v/>
      </c>
      <c r="EQ315" s="177" t="str">
        <f t="shared" si="566"/>
        <v/>
      </c>
      <c r="ER315" s="177" t="str">
        <f t="shared" si="567"/>
        <v/>
      </c>
      <c r="ES315" s="177" t="str">
        <f t="shared" si="568"/>
        <v/>
      </c>
      <c r="ET315" s="177" t="str">
        <f t="shared" si="569"/>
        <v/>
      </c>
      <c r="EU315" s="229" t="e">
        <f t="shared" si="570"/>
        <v>#VALUE!</v>
      </c>
      <c r="EV315" s="27" t="e">
        <f t="shared" si="571"/>
        <v>#VALUE!</v>
      </c>
      <c r="EW315" s="27" t="e">
        <f t="shared" si="572"/>
        <v>#VALUE!</v>
      </c>
      <c r="EX315" s="28" t="e">
        <f t="shared" si="573"/>
        <v>#VALUE!</v>
      </c>
      <c r="EY315" s="28" t="e">
        <f t="shared" si="574"/>
        <v>#VALUE!</v>
      </c>
      <c r="EZ315" s="28" t="b">
        <f t="shared" si="575"/>
        <v>0</v>
      </c>
      <c r="FA315" s="176" t="str">
        <f t="shared" si="576"/>
        <v/>
      </c>
      <c r="FB315" s="27" t="e" cm="1">
        <f t="array" aca="1" ref="FB315" ca="1">TEXT(RIGHT(10-RIGHT(SUM(INDEX(1*(MID(MID(C315,1,1)*2,ROW(INDIRECT("1:"&amp;LEN(MID(C315,1,1)*2))),1)),,))+MID(C315,2,1)+
SUM(INDEX(1*(MID(MID(C315,3,1)*2,ROW(INDIRECT("1:"&amp;LEN(MID(C315,3,1)*2))),1)),,))+MID(C315,4,1)+
SUM(INDEX(1*(MID(MID(C315,5,1)*2,ROW(INDIRECT("1:"&amp;LEN(MID(C315,5,1)*2))),1)),,))+MID(C315,6,1)+
SUM(INDEX(1*(MID(MID(C315,8,1)*2,ROW(INDIRECT("1:"&amp;LEN(MID(C315,8,1)*2))),1)),,))+MID(C315,9,1)+
SUM(INDEX(1*(MID(MID(C315,10,1)*2,ROW(INDIRECT("1:"&amp;LEN(MID(C315,10,1)*2))),1)),,)),1),1),"0")</f>
        <v>#VALUE!</v>
      </c>
      <c r="FC315" s="27" t="str">
        <f t="shared" si="577"/>
        <v/>
      </c>
      <c r="FD315" s="29" t="b">
        <f t="shared" si="578"/>
        <v>0</v>
      </c>
      <c r="FE315" s="112" t="b">
        <f>IFERROR(MATCH(D315,'Avtal för korttidsarbete'!$G$13:$G$1012,0),TRUE)</f>
        <v>1</v>
      </c>
      <c r="FF315" s="112" t="b">
        <f t="shared" si="607"/>
        <v>0</v>
      </c>
      <c r="FG315" s="113" t="str" cm="1">
        <f t="array" ref="FG315">IF(FE315=TRUE,"x",INDEX('Avtal för korttidsarbete'!$E$13:$E$1012,$FE315))</f>
        <v>x</v>
      </c>
      <c r="FH315" s="113" t="str" cm="1">
        <f t="array" ref="FH315">IF(FE315=TRUE,"x",INDEX('Avtal för korttidsarbete'!$F$13:$F$1012,$FE315))</f>
        <v>x</v>
      </c>
      <c r="FI315" s="112" t="b">
        <f t="shared" si="608"/>
        <v>0</v>
      </c>
      <c r="FJ315" s="135">
        <f t="shared" si="609"/>
        <v>44166</v>
      </c>
      <c r="FK315" s="135">
        <f t="shared" si="610"/>
        <v>44377</v>
      </c>
      <c r="FL315" s="112" t="b">
        <f t="shared" si="611"/>
        <v>0</v>
      </c>
      <c r="FM315" s="113">
        <f t="shared" si="612"/>
        <v>44166</v>
      </c>
      <c r="FN315" s="135">
        <f t="shared" si="613"/>
        <v>44377</v>
      </c>
      <c r="FO315" s="148" t="b">
        <f>IFERROR(INDEX('Avtal för korttidsarbete'!R:R,MATCH(D315,'Avtal för korttidsarbete'!$G:$G,0)),TRUE)</f>
        <v>1</v>
      </c>
      <c r="FP315" s="135" t="str">
        <f>IF(FO315,"-",INDEX('Avtal för korttidsarbete'!$D:$D,MATCH(D315,'Avtal för korttidsarbete'!$G:$G,0)))</f>
        <v>-</v>
      </c>
      <c r="FQ315" s="113" t="b">
        <f>IFERROR(G315&gt;INDEX(Uppsägningar!E:E,MATCH(C315,Uppsägningar!C:C,0)),FALSE)</f>
        <v>0</v>
      </c>
    </row>
    <row r="316" spans="1:173" x14ac:dyDescent="0.25">
      <c r="A316" s="19">
        <v>300</v>
      </c>
      <c r="B316" s="20"/>
      <c r="C316" s="183"/>
      <c r="D316" s="66"/>
      <c r="E316" s="212">
        <f>IFERROR(INDEX(Admin!$C$7:$C$10,MATCH(FP316,TblNivåValTExt,0)),0)</f>
        <v>0</v>
      </c>
      <c r="F316" s="1"/>
      <c r="G316" s="1"/>
      <c r="H316" s="78"/>
      <c r="I316" s="181"/>
      <c r="J316" s="181"/>
      <c r="K316" s="182"/>
      <c r="L316" s="182"/>
      <c r="M316" s="181"/>
      <c r="N316" s="181"/>
      <c r="O316" s="181"/>
      <c r="P316" s="182"/>
      <c r="Q316" s="182"/>
      <c r="R316" s="181"/>
      <c r="S316" s="181"/>
      <c r="T316" s="181"/>
      <c r="U316" s="182"/>
      <c r="V316" s="182"/>
      <c r="W316" s="181"/>
      <c r="X316" s="181"/>
      <c r="Y316" s="181"/>
      <c r="Z316" s="182"/>
      <c r="AA316" s="182"/>
      <c r="AB316" s="181"/>
      <c r="AC316" s="181"/>
      <c r="AD316" s="181"/>
      <c r="AE316" s="182"/>
      <c r="AF316" s="182"/>
      <c r="AG316" s="181"/>
      <c r="AH316" s="181"/>
      <c r="AI316" s="181"/>
      <c r="AJ316" s="182"/>
      <c r="AK316" s="182"/>
      <c r="AL316" s="181"/>
      <c r="AM316" s="181"/>
      <c r="AN316" s="181"/>
      <c r="AO316" s="182"/>
      <c r="AP316" s="182"/>
      <c r="AQ316" s="181"/>
      <c r="AR316" s="181"/>
      <c r="AS316" s="181"/>
      <c r="AT316" s="182"/>
      <c r="AU316" s="182"/>
      <c r="AV316" s="181"/>
      <c r="AW316" s="181"/>
      <c r="AX316" s="181"/>
      <c r="AY316" s="182"/>
      <c r="AZ316" s="182"/>
      <c r="BA316" s="181"/>
      <c r="BB316" s="181"/>
      <c r="BC316" s="181"/>
      <c r="BD316" s="182"/>
      <c r="BE316" s="182"/>
      <c r="BF316" s="181"/>
      <c r="BG316" s="180">
        <f t="shared" si="579"/>
        <v>0</v>
      </c>
      <c r="BH316" s="116" t="str">
        <f t="shared" si="580"/>
        <v/>
      </c>
      <c r="BI316" s="80" t="b">
        <f t="shared" si="528"/>
        <v>0</v>
      </c>
      <c r="BJ316" s="80" t="str">
        <f t="shared" si="529"/>
        <v/>
      </c>
      <c r="BK316" s="80" t="b">
        <f t="shared" si="581"/>
        <v>0</v>
      </c>
      <c r="BL316" s="13" t="str">
        <f t="shared" si="530"/>
        <v/>
      </c>
      <c r="BM316" s="13" t="b">
        <f t="shared" si="582"/>
        <v>0</v>
      </c>
      <c r="BN316" s="35" t="str">
        <f t="shared" si="531"/>
        <v/>
      </c>
      <c r="BO316" s="13" t="b">
        <f t="shared" si="532"/>
        <v>0</v>
      </c>
      <c r="BP316" s="35" t="str">
        <f t="shared" si="533"/>
        <v/>
      </c>
      <c r="BQ316" s="13" t="b">
        <f t="shared" si="534"/>
        <v>0</v>
      </c>
      <c r="BR316" s="35" t="str">
        <f t="shared" si="535"/>
        <v/>
      </c>
      <c r="BS316" s="35" t="b">
        <f t="shared" si="536"/>
        <v>0</v>
      </c>
      <c r="BT316" s="35" t="str">
        <f t="shared" si="537"/>
        <v/>
      </c>
      <c r="BU316" s="35" t="b">
        <f t="shared" si="538"/>
        <v>0</v>
      </c>
      <c r="BV316" s="35" t="str">
        <f t="shared" si="539"/>
        <v/>
      </c>
      <c r="BW316" s="13" t="b">
        <f t="shared" si="614"/>
        <v>0</v>
      </c>
      <c r="BX316" s="35" t="str">
        <f t="shared" si="540"/>
        <v/>
      </c>
      <c r="BY316" s="265" t="b">
        <f t="shared" si="583"/>
        <v>0</v>
      </c>
      <c r="BZ316" s="35" t="str">
        <f t="shared" si="541"/>
        <v/>
      </c>
      <c r="CA316" s="265" t="b">
        <f t="shared" si="584"/>
        <v>0</v>
      </c>
      <c r="CB316" s="35" t="str">
        <f t="shared" si="542"/>
        <v/>
      </c>
      <c r="CC316" s="272" t="b">
        <f t="shared" si="585"/>
        <v>0</v>
      </c>
      <c r="CD316" s="35" t="str">
        <f t="shared" si="543"/>
        <v/>
      </c>
      <c r="CE316" s="13" t="b">
        <f t="shared" si="544"/>
        <v>0</v>
      </c>
      <c r="CF316" s="35" t="str">
        <f t="shared" si="545"/>
        <v/>
      </c>
      <c r="CG316" s="179">
        <f t="shared" si="546"/>
        <v>0</v>
      </c>
      <c r="CH316" s="179">
        <f t="shared" si="547"/>
        <v>0</v>
      </c>
      <c r="CI316" s="218">
        <f t="shared" si="586"/>
        <v>0</v>
      </c>
      <c r="CJ316" s="218">
        <f t="shared" si="587"/>
        <v>0</v>
      </c>
      <c r="CK316" s="218">
        <f t="shared" si="588"/>
        <v>0</v>
      </c>
      <c r="CL316" s="218">
        <f t="shared" si="589"/>
        <v>0</v>
      </c>
      <c r="CM316" s="218">
        <f t="shared" si="590"/>
        <v>0</v>
      </c>
      <c r="CN316" s="218">
        <f t="shared" si="591"/>
        <v>0</v>
      </c>
      <c r="CO316" s="218">
        <f t="shared" si="592"/>
        <v>0</v>
      </c>
      <c r="CP316" s="218">
        <f t="shared" si="593"/>
        <v>0</v>
      </c>
      <c r="CQ316" s="218">
        <f t="shared" si="594"/>
        <v>0</v>
      </c>
      <c r="CR316" s="218">
        <f t="shared" si="595"/>
        <v>0</v>
      </c>
      <c r="CS316" s="14">
        <f t="shared" si="548"/>
        <v>0</v>
      </c>
      <c r="CT316" s="236">
        <f t="shared" si="549"/>
        <v>0</v>
      </c>
      <c r="CU316" s="237">
        <f t="shared" si="621"/>
        <v>0</v>
      </c>
      <c r="CV316" s="16">
        <f t="shared" si="621"/>
        <v>0</v>
      </c>
      <c r="CW316" s="16">
        <f t="shared" si="621"/>
        <v>0</v>
      </c>
      <c r="CX316" s="16">
        <f t="shared" si="621"/>
        <v>0</v>
      </c>
      <c r="CY316" s="16">
        <f t="shared" si="621"/>
        <v>0</v>
      </c>
      <c r="CZ316" s="16">
        <f t="shared" si="621"/>
        <v>0</v>
      </c>
      <c r="DA316" s="16">
        <f t="shared" si="621"/>
        <v>0</v>
      </c>
      <c r="DB316" s="16">
        <f t="shared" si="621"/>
        <v>0</v>
      </c>
      <c r="DC316" s="16">
        <f t="shared" si="621"/>
        <v>0</v>
      </c>
      <c r="DD316" s="238">
        <f t="shared" si="621"/>
        <v>0</v>
      </c>
      <c r="DE316" s="232">
        <f t="shared" si="622"/>
        <v>0</v>
      </c>
      <c r="DF316" s="132">
        <f t="shared" si="622"/>
        <v>0</v>
      </c>
      <c r="DG316" s="132">
        <f t="shared" si="622"/>
        <v>0</v>
      </c>
      <c r="DH316" s="132">
        <f t="shared" si="622"/>
        <v>0</v>
      </c>
      <c r="DI316" s="132">
        <f t="shared" si="622"/>
        <v>0</v>
      </c>
      <c r="DJ316" s="132">
        <f t="shared" si="622"/>
        <v>0</v>
      </c>
      <c r="DK316" s="132">
        <f t="shared" si="622"/>
        <v>0</v>
      </c>
      <c r="DL316" s="132">
        <f t="shared" si="622"/>
        <v>0</v>
      </c>
      <c r="DM316" s="132">
        <f t="shared" si="622"/>
        <v>0</v>
      </c>
      <c r="DN316" s="233">
        <f t="shared" si="622"/>
        <v>0</v>
      </c>
      <c r="DO316" s="232">
        <f t="shared" si="550"/>
        <v>0</v>
      </c>
      <c r="DP316" s="132">
        <f t="shared" si="551"/>
        <v>0</v>
      </c>
      <c r="DQ316" s="132">
        <f t="shared" si="552"/>
        <v>0</v>
      </c>
      <c r="DR316" s="132">
        <f t="shared" si="553"/>
        <v>0</v>
      </c>
      <c r="DS316" s="132">
        <f t="shared" si="554"/>
        <v>0</v>
      </c>
      <c r="DT316" s="132">
        <f t="shared" si="555"/>
        <v>0</v>
      </c>
      <c r="DU316" s="132">
        <f t="shared" si="556"/>
        <v>0</v>
      </c>
      <c r="DV316" s="132">
        <f t="shared" si="557"/>
        <v>0</v>
      </c>
      <c r="DW316" s="132">
        <f t="shared" si="558"/>
        <v>0</v>
      </c>
      <c r="DX316" s="233">
        <f t="shared" si="559"/>
        <v>0</v>
      </c>
      <c r="DY316" s="231" t="b">
        <f t="shared" si="596"/>
        <v>0</v>
      </c>
      <c r="DZ316" s="163"/>
      <c r="EA316" s="226" t="str">
        <f t="shared" si="597"/>
        <v/>
      </c>
      <c r="EB316" s="178" t="str">
        <f t="shared" si="598"/>
        <v/>
      </c>
      <c r="EC316" s="178" t="str">
        <f t="shared" si="599"/>
        <v/>
      </c>
      <c r="ED316" s="178" t="str">
        <f t="shared" si="600"/>
        <v/>
      </c>
      <c r="EE316" s="178" t="str">
        <f t="shared" si="601"/>
        <v/>
      </c>
      <c r="EF316" s="178" t="str">
        <f t="shared" si="602"/>
        <v/>
      </c>
      <c r="EG316" s="178" t="str">
        <f t="shared" si="603"/>
        <v/>
      </c>
      <c r="EH316" s="178" t="str">
        <f t="shared" si="604"/>
        <v/>
      </c>
      <c r="EI316" s="178" t="str">
        <f t="shared" si="605"/>
        <v/>
      </c>
      <c r="EJ316" s="227" t="str">
        <f t="shared" si="606"/>
        <v/>
      </c>
      <c r="EK316" s="230" t="str">
        <f t="shared" si="560"/>
        <v/>
      </c>
      <c r="EL316" s="177" t="str">
        <f t="shared" si="561"/>
        <v/>
      </c>
      <c r="EM316" s="177" t="str">
        <f t="shared" si="562"/>
        <v/>
      </c>
      <c r="EN316" s="177" t="str">
        <f t="shared" si="563"/>
        <v/>
      </c>
      <c r="EO316" s="177" t="str">
        <f t="shared" si="564"/>
        <v/>
      </c>
      <c r="EP316" s="177" t="str">
        <f t="shared" si="565"/>
        <v/>
      </c>
      <c r="EQ316" s="177" t="str">
        <f t="shared" si="566"/>
        <v/>
      </c>
      <c r="ER316" s="177" t="str">
        <f t="shared" si="567"/>
        <v/>
      </c>
      <c r="ES316" s="177" t="str">
        <f t="shared" si="568"/>
        <v/>
      </c>
      <c r="ET316" s="177" t="str">
        <f t="shared" si="569"/>
        <v/>
      </c>
      <c r="EU316" s="229" t="e">
        <f t="shared" si="570"/>
        <v>#VALUE!</v>
      </c>
      <c r="EV316" s="27" t="e">
        <f t="shared" si="571"/>
        <v>#VALUE!</v>
      </c>
      <c r="EW316" s="27" t="e">
        <f t="shared" si="572"/>
        <v>#VALUE!</v>
      </c>
      <c r="EX316" s="28" t="e">
        <f t="shared" si="573"/>
        <v>#VALUE!</v>
      </c>
      <c r="EY316" s="28" t="e">
        <f t="shared" si="574"/>
        <v>#VALUE!</v>
      </c>
      <c r="EZ316" s="28" t="b">
        <f t="shared" si="575"/>
        <v>0</v>
      </c>
      <c r="FA316" s="176" t="str">
        <f t="shared" si="576"/>
        <v/>
      </c>
      <c r="FB316" s="27" t="e" cm="1">
        <f t="array" aca="1" ref="FB316" ca="1">TEXT(RIGHT(10-RIGHT(SUM(INDEX(1*(MID(MID(C316,1,1)*2,ROW(INDIRECT("1:"&amp;LEN(MID(C316,1,1)*2))),1)),,))+MID(C316,2,1)+
SUM(INDEX(1*(MID(MID(C316,3,1)*2,ROW(INDIRECT("1:"&amp;LEN(MID(C316,3,1)*2))),1)),,))+MID(C316,4,1)+
SUM(INDEX(1*(MID(MID(C316,5,1)*2,ROW(INDIRECT("1:"&amp;LEN(MID(C316,5,1)*2))),1)),,))+MID(C316,6,1)+
SUM(INDEX(1*(MID(MID(C316,8,1)*2,ROW(INDIRECT("1:"&amp;LEN(MID(C316,8,1)*2))),1)),,))+MID(C316,9,1)+
SUM(INDEX(1*(MID(MID(C316,10,1)*2,ROW(INDIRECT("1:"&amp;LEN(MID(C316,10,1)*2))),1)),,)),1),1),"0")</f>
        <v>#VALUE!</v>
      </c>
      <c r="FC316" s="27" t="str">
        <f t="shared" si="577"/>
        <v/>
      </c>
      <c r="FD316" s="29" t="b">
        <f t="shared" si="578"/>
        <v>0</v>
      </c>
      <c r="FE316" s="112" t="b">
        <f>IFERROR(MATCH(D316,'Avtal för korttidsarbete'!$G$13:$G$1012,0),TRUE)</f>
        <v>1</v>
      </c>
      <c r="FF316" s="112" t="b">
        <f t="shared" si="607"/>
        <v>0</v>
      </c>
      <c r="FG316" s="113" t="str" cm="1">
        <f t="array" ref="FG316">IF(FE316=TRUE,"x",INDEX('Avtal för korttidsarbete'!$E$13:$E$1012,$FE316))</f>
        <v>x</v>
      </c>
      <c r="FH316" s="113" t="str" cm="1">
        <f t="array" ref="FH316">IF(FE316=TRUE,"x",INDEX('Avtal för korttidsarbete'!$F$13:$F$1012,$FE316))</f>
        <v>x</v>
      </c>
      <c r="FI316" s="112" t="b">
        <f t="shared" si="608"/>
        <v>0</v>
      </c>
      <c r="FJ316" s="135">
        <f t="shared" si="609"/>
        <v>44166</v>
      </c>
      <c r="FK316" s="135">
        <f t="shared" si="610"/>
        <v>44377</v>
      </c>
      <c r="FL316" s="112" t="b">
        <f t="shared" si="611"/>
        <v>0</v>
      </c>
      <c r="FM316" s="113">
        <f t="shared" si="612"/>
        <v>44166</v>
      </c>
      <c r="FN316" s="135">
        <f t="shared" si="613"/>
        <v>44377</v>
      </c>
      <c r="FO316" s="148" t="b">
        <f>IFERROR(INDEX('Avtal för korttidsarbete'!R:R,MATCH(D316,'Avtal för korttidsarbete'!$G:$G,0)),TRUE)</f>
        <v>1</v>
      </c>
      <c r="FP316" s="135" t="str">
        <f>IF(FO316,"-",INDEX('Avtal för korttidsarbete'!$D:$D,MATCH(D316,'Avtal för korttidsarbete'!$G:$G,0)))</f>
        <v>-</v>
      </c>
      <c r="FQ316" s="113" t="b">
        <f>IFERROR(G316&gt;INDEX(Uppsägningar!E:E,MATCH(C316,Uppsägningar!C:C,0)),FALSE)</f>
        <v>0</v>
      </c>
    </row>
    <row r="317" spans="1:173" x14ac:dyDescent="0.25">
      <c r="A317" s="19">
        <v>301</v>
      </c>
      <c r="B317" s="20"/>
      <c r="C317" s="183"/>
      <c r="D317" s="66"/>
      <c r="E317" s="212">
        <f>IFERROR(INDEX(Admin!$C$7:$C$10,MATCH(FP317,TblNivåValTExt,0)),0)</f>
        <v>0</v>
      </c>
      <c r="F317" s="1"/>
      <c r="G317" s="1"/>
      <c r="H317" s="78"/>
      <c r="I317" s="181"/>
      <c r="J317" s="181"/>
      <c r="K317" s="182"/>
      <c r="L317" s="182"/>
      <c r="M317" s="181"/>
      <c r="N317" s="181"/>
      <c r="O317" s="181"/>
      <c r="P317" s="182"/>
      <c r="Q317" s="182"/>
      <c r="R317" s="181"/>
      <c r="S317" s="181"/>
      <c r="T317" s="181"/>
      <c r="U317" s="182"/>
      <c r="V317" s="182"/>
      <c r="W317" s="181"/>
      <c r="X317" s="181"/>
      <c r="Y317" s="181"/>
      <c r="Z317" s="182"/>
      <c r="AA317" s="182"/>
      <c r="AB317" s="181"/>
      <c r="AC317" s="181"/>
      <c r="AD317" s="181"/>
      <c r="AE317" s="182"/>
      <c r="AF317" s="182"/>
      <c r="AG317" s="181"/>
      <c r="AH317" s="181"/>
      <c r="AI317" s="181"/>
      <c r="AJ317" s="182"/>
      <c r="AK317" s="182"/>
      <c r="AL317" s="181"/>
      <c r="AM317" s="181"/>
      <c r="AN317" s="181"/>
      <c r="AO317" s="182"/>
      <c r="AP317" s="182"/>
      <c r="AQ317" s="181"/>
      <c r="AR317" s="181"/>
      <c r="AS317" s="181"/>
      <c r="AT317" s="182"/>
      <c r="AU317" s="182"/>
      <c r="AV317" s="181"/>
      <c r="AW317" s="181"/>
      <c r="AX317" s="181"/>
      <c r="AY317" s="182"/>
      <c r="AZ317" s="182"/>
      <c r="BA317" s="181"/>
      <c r="BB317" s="181"/>
      <c r="BC317" s="181"/>
      <c r="BD317" s="182"/>
      <c r="BE317" s="182"/>
      <c r="BF317" s="181"/>
      <c r="BG317" s="180">
        <f t="shared" si="579"/>
        <v>0</v>
      </c>
      <c r="BH317" s="116" t="str">
        <f t="shared" si="580"/>
        <v/>
      </c>
      <c r="BI317" s="80" t="b">
        <f t="shared" si="528"/>
        <v>0</v>
      </c>
      <c r="BJ317" s="80" t="str">
        <f t="shared" si="529"/>
        <v/>
      </c>
      <c r="BK317" s="80" t="b">
        <f t="shared" si="581"/>
        <v>0</v>
      </c>
      <c r="BL317" s="13" t="str">
        <f t="shared" si="530"/>
        <v/>
      </c>
      <c r="BM317" s="13" t="b">
        <f t="shared" si="582"/>
        <v>0</v>
      </c>
      <c r="BN317" s="35" t="str">
        <f t="shared" si="531"/>
        <v/>
      </c>
      <c r="BO317" s="13" t="b">
        <f t="shared" si="532"/>
        <v>0</v>
      </c>
      <c r="BP317" s="35" t="str">
        <f t="shared" si="533"/>
        <v/>
      </c>
      <c r="BQ317" s="13" t="b">
        <f t="shared" si="534"/>
        <v>0</v>
      </c>
      <c r="BR317" s="35" t="str">
        <f t="shared" si="535"/>
        <v/>
      </c>
      <c r="BS317" s="35" t="b">
        <f t="shared" si="536"/>
        <v>0</v>
      </c>
      <c r="BT317" s="35" t="str">
        <f t="shared" si="537"/>
        <v/>
      </c>
      <c r="BU317" s="35" t="b">
        <f t="shared" si="538"/>
        <v>0</v>
      </c>
      <c r="BV317" s="35" t="str">
        <f t="shared" si="539"/>
        <v/>
      </c>
      <c r="BW317" s="13" t="b">
        <f t="shared" si="614"/>
        <v>0</v>
      </c>
      <c r="BX317" s="35" t="str">
        <f t="shared" si="540"/>
        <v/>
      </c>
      <c r="BY317" s="265" t="b">
        <f t="shared" si="583"/>
        <v>0</v>
      </c>
      <c r="BZ317" s="35" t="str">
        <f t="shared" si="541"/>
        <v/>
      </c>
      <c r="CA317" s="265" t="b">
        <f t="shared" si="584"/>
        <v>0</v>
      </c>
      <c r="CB317" s="35" t="str">
        <f t="shared" si="542"/>
        <v/>
      </c>
      <c r="CC317" s="272" t="b">
        <f t="shared" si="585"/>
        <v>0</v>
      </c>
      <c r="CD317" s="35" t="str">
        <f t="shared" si="543"/>
        <v/>
      </c>
      <c r="CE317" s="13" t="b">
        <f t="shared" si="544"/>
        <v>0</v>
      </c>
      <c r="CF317" s="35" t="str">
        <f t="shared" si="545"/>
        <v/>
      </c>
      <c r="CG317" s="179">
        <f t="shared" si="546"/>
        <v>0</v>
      </c>
      <c r="CH317" s="179">
        <f t="shared" si="547"/>
        <v>0</v>
      </c>
      <c r="CI317" s="218">
        <f t="shared" si="586"/>
        <v>0</v>
      </c>
      <c r="CJ317" s="218">
        <f t="shared" si="587"/>
        <v>0</v>
      </c>
      <c r="CK317" s="218">
        <f t="shared" si="588"/>
        <v>0</v>
      </c>
      <c r="CL317" s="218">
        <f t="shared" si="589"/>
        <v>0</v>
      </c>
      <c r="CM317" s="218">
        <f t="shared" si="590"/>
        <v>0</v>
      </c>
      <c r="CN317" s="218">
        <f t="shared" si="591"/>
        <v>0</v>
      </c>
      <c r="CO317" s="218">
        <f t="shared" si="592"/>
        <v>0</v>
      </c>
      <c r="CP317" s="218">
        <f t="shared" si="593"/>
        <v>0</v>
      </c>
      <c r="CQ317" s="218">
        <f t="shared" si="594"/>
        <v>0</v>
      </c>
      <c r="CR317" s="218">
        <f t="shared" si="595"/>
        <v>0</v>
      </c>
      <c r="CS317" s="14">
        <f t="shared" si="548"/>
        <v>0</v>
      </c>
      <c r="CT317" s="236">
        <f t="shared" si="549"/>
        <v>0</v>
      </c>
      <c r="CU317" s="237">
        <f t="shared" ref="CU317:DD326" si="623">IF(AND($CS317,$CT317,CU$12),MAX(0,MIN(CU$10,$CT317)-MAX(CU$9,$CS317)+1),0)</f>
        <v>0</v>
      </c>
      <c r="CV317" s="16">
        <f t="shared" si="623"/>
        <v>0</v>
      </c>
      <c r="CW317" s="16">
        <f t="shared" si="623"/>
        <v>0</v>
      </c>
      <c r="CX317" s="16">
        <f t="shared" si="623"/>
        <v>0</v>
      </c>
      <c r="CY317" s="16">
        <f t="shared" si="623"/>
        <v>0</v>
      </c>
      <c r="CZ317" s="16">
        <f t="shared" si="623"/>
        <v>0</v>
      </c>
      <c r="DA317" s="16">
        <f t="shared" si="623"/>
        <v>0</v>
      </c>
      <c r="DB317" s="16">
        <f t="shared" si="623"/>
        <v>0</v>
      </c>
      <c r="DC317" s="16">
        <f t="shared" si="623"/>
        <v>0</v>
      </c>
      <c r="DD317" s="238">
        <f t="shared" si="623"/>
        <v>0</v>
      </c>
      <c r="DE317" s="232">
        <f t="shared" ref="DE317:DN326" si="624">IF($H317&lt;=0,0,MAX(0,MIN($H317,$DE$11)))</f>
        <v>0</v>
      </c>
      <c r="DF317" s="132">
        <f t="shared" si="624"/>
        <v>0</v>
      </c>
      <c r="DG317" s="132">
        <f t="shared" si="624"/>
        <v>0</v>
      </c>
      <c r="DH317" s="132">
        <f t="shared" si="624"/>
        <v>0</v>
      </c>
      <c r="DI317" s="132">
        <f t="shared" si="624"/>
        <v>0</v>
      </c>
      <c r="DJ317" s="132">
        <f t="shared" si="624"/>
        <v>0</v>
      </c>
      <c r="DK317" s="132">
        <f t="shared" si="624"/>
        <v>0</v>
      </c>
      <c r="DL317" s="132">
        <f t="shared" si="624"/>
        <v>0</v>
      </c>
      <c r="DM317" s="132">
        <f t="shared" si="624"/>
        <v>0</v>
      </c>
      <c r="DN317" s="233">
        <f t="shared" si="624"/>
        <v>0</v>
      </c>
      <c r="DO317" s="232">
        <f t="shared" si="550"/>
        <v>0</v>
      </c>
      <c r="DP317" s="132">
        <f t="shared" si="551"/>
        <v>0</v>
      </c>
      <c r="DQ317" s="132">
        <f t="shared" si="552"/>
        <v>0</v>
      </c>
      <c r="DR317" s="132">
        <f t="shared" si="553"/>
        <v>0</v>
      </c>
      <c r="DS317" s="132">
        <f t="shared" si="554"/>
        <v>0</v>
      </c>
      <c r="DT317" s="132">
        <f t="shared" si="555"/>
        <v>0</v>
      </c>
      <c r="DU317" s="132">
        <f t="shared" si="556"/>
        <v>0</v>
      </c>
      <c r="DV317" s="132">
        <f t="shared" si="557"/>
        <v>0</v>
      </c>
      <c r="DW317" s="132">
        <f t="shared" si="558"/>
        <v>0</v>
      </c>
      <c r="DX317" s="233">
        <f t="shared" si="559"/>
        <v>0</v>
      </c>
      <c r="DY317" s="231" t="b">
        <f t="shared" si="596"/>
        <v>0</v>
      </c>
      <c r="DZ317" s="163"/>
      <c r="EA317" s="226" t="str">
        <f t="shared" si="597"/>
        <v/>
      </c>
      <c r="EB317" s="178" t="str">
        <f t="shared" si="598"/>
        <v/>
      </c>
      <c r="EC317" s="178" t="str">
        <f t="shared" si="599"/>
        <v/>
      </c>
      <c r="ED317" s="178" t="str">
        <f t="shared" si="600"/>
        <v/>
      </c>
      <c r="EE317" s="178" t="str">
        <f t="shared" si="601"/>
        <v/>
      </c>
      <c r="EF317" s="178" t="str">
        <f t="shared" si="602"/>
        <v/>
      </c>
      <c r="EG317" s="178" t="str">
        <f t="shared" si="603"/>
        <v/>
      </c>
      <c r="EH317" s="178" t="str">
        <f t="shared" si="604"/>
        <v/>
      </c>
      <c r="EI317" s="178" t="str">
        <f t="shared" si="605"/>
        <v/>
      </c>
      <c r="EJ317" s="227" t="str">
        <f t="shared" si="606"/>
        <v/>
      </c>
      <c r="EK317" s="230" t="str">
        <f t="shared" si="560"/>
        <v/>
      </c>
      <c r="EL317" s="177" t="str">
        <f t="shared" si="561"/>
        <v/>
      </c>
      <c r="EM317" s="177" t="str">
        <f t="shared" si="562"/>
        <v/>
      </c>
      <c r="EN317" s="177" t="str">
        <f t="shared" si="563"/>
        <v/>
      </c>
      <c r="EO317" s="177" t="str">
        <f t="shared" si="564"/>
        <v/>
      </c>
      <c r="EP317" s="177" t="str">
        <f t="shared" si="565"/>
        <v/>
      </c>
      <c r="EQ317" s="177" t="str">
        <f t="shared" si="566"/>
        <v/>
      </c>
      <c r="ER317" s="177" t="str">
        <f t="shared" si="567"/>
        <v/>
      </c>
      <c r="ES317" s="177" t="str">
        <f t="shared" si="568"/>
        <v/>
      </c>
      <c r="ET317" s="177" t="str">
        <f t="shared" si="569"/>
        <v/>
      </c>
      <c r="EU317" s="229" t="e">
        <f t="shared" si="570"/>
        <v>#VALUE!</v>
      </c>
      <c r="EV317" s="27" t="e">
        <f t="shared" si="571"/>
        <v>#VALUE!</v>
      </c>
      <c r="EW317" s="27" t="e">
        <f t="shared" si="572"/>
        <v>#VALUE!</v>
      </c>
      <c r="EX317" s="28" t="e">
        <f t="shared" si="573"/>
        <v>#VALUE!</v>
      </c>
      <c r="EY317" s="28" t="e">
        <f t="shared" si="574"/>
        <v>#VALUE!</v>
      </c>
      <c r="EZ317" s="28" t="b">
        <f t="shared" si="575"/>
        <v>0</v>
      </c>
      <c r="FA317" s="176" t="str">
        <f t="shared" si="576"/>
        <v/>
      </c>
      <c r="FB317" s="27" t="e" cm="1">
        <f t="array" aca="1" ref="FB317" ca="1">TEXT(RIGHT(10-RIGHT(SUM(INDEX(1*(MID(MID(C317,1,1)*2,ROW(INDIRECT("1:"&amp;LEN(MID(C317,1,1)*2))),1)),,))+MID(C317,2,1)+
SUM(INDEX(1*(MID(MID(C317,3,1)*2,ROW(INDIRECT("1:"&amp;LEN(MID(C317,3,1)*2))),1)),,))+MID(C317,4,1)+
SUM(INDEX(1*(MID(MID(C317,5,1)*2,ROW(INDIRECT("1:"&amp;LEN(MID(C317,5,1)*2))),1)),,))+MID(C317,6,1)+
SUM(INDEX(1*(MID(MID(C317,8,1)*2,ROW(INDIRECT("1:"&amp;LEN(MID(C317,8,1)*2))),1)),,))+MID(C317,9,1)+
SUM(INDEX(1*(MID(MID(C317,10,1)*2,ROW(INDIRECT("1:"&amp;LEN(MID(C317,10,1)*2))),1)),,)),1),1),"0")</f>
        <v>#VALUE!</v>
      </c>
      <c r="FC317" s="27" t="str">
        <f t="shared" si="577"/>
        <v/>
      </c>
      <c r="FD317" s="29" t="b">
        <f t="shared" si="578"/>
        <v>0</v>
      </c>
      <c r="FE317" s="112" t="b">
        <f>IFERROR(MATCH(D317,'Avtal för korttidsarbete'!$G$13:$G$1012,0),TRUE)</f>
        <v>1</v>
      </c>
      <c r="FF317" s="112" t="b">
        <f t="shared" si="607"/>
        <v>0</v>
      </c>
      <c r="FG317" s="113" t="str" cm="1">
        <f t="array" ref="FG317">IF(FE317=TRUE,"x",INDEX('Avtal för korttidsarbete'!$E$13:$E$1012,$FE317))</f>
        <v>x</v>
      </c>
      <c r="FH317" s="113" t="str" cm="1">
        <f t="array" ref="FH317">IF(FE317=TRUE,"x",INDEX('Avtal för korttidsarbete'!$F$13:$F$1012,$FE317))</f>
        <v>x</v>
      </c>
      <c r="FI317" s="112" t="b">
        <f t="shared" si="608"/>
        <v>0</v>
      </c>
      <c r="FJ317" s="135">
        <f t="shared" si="609"/>
        <v>44166</v>
      </c>
      <c r="FK317" s="135">
        <f t="shared" si="610"/>
        <v>44377</v>
      </c>
      <c r="FL317" s="112" t="b">
        <f t="shared" si="611"/>
        <v>0</v>
      </c>
      <c r="FM317" s="113">
        <f t="shared" si="612"/>
        <v>44166</v>
      </c>
      <c r="FN317" s="135">
        <f t="shared" si="613"/>
        <v>44377</v>
      </c>
      <c r="FO317" s="148" t="b">
        <f>IFERROR(INDEX('Avtal för korttidsarbete'!R:R,MATCH(D317,'Avtal för korttidsarbete'!$G:$G,0)),TRUE)</f>
        <v>1</v>
      </c>
      <c r="FP317" s="135" t="str">
        <f>IF(FO317,"-",INDEX('Avtal för korttidsarbete'!$D:$D,MATCH(D317,'Avtal för korttidsarbete'!$G:$G,0)))</f>
        <v>-</v>
      </c>
      <c r="FQ317" s="113" t="b">
        <f>IFERROR(G317&gt;INDEX(Uppsägningar!E:E,MATCH(C317,Uppsägningar!C:C,0)),FALSE)</f>
        <v>0</v>
      </c>
    </row>
    <row r="318" spans="1:173" x14ac:dyDescent="0.25">
      <c r="A318" s="19">
        <v>302</v>
      </c>
      <c r="B318" s="20"/>
      <c r="C318" s="183"/>
      <c r="D318" s="66"/>
      <c r="E318" s="212">
        <f>IFERROR(INDEX(Admin!$C$7:$C$10,MATCH(FP318,TblNivåValTExt,0)),0)</f>
        <v>0</v>
      </c>
      <c r="F318" s="1"/>
      <c r="G318" s="1"/>
      <c r="H318" s="78"/>
      <c r="I318" s="181"/>
      <c r="J318" s="181"/>
      <c r="K318" s="182"/>
      <c r="L318" s="182"/>
      <c r="M318" s="181"/>
      <c r="N318" s="181"/>
      <c r="O318" s="181"/>
      <c r="P318" s="182"/>
      <c r="Q318" s="182"/>
      <c r="R318" s="181"/>
      <c r="S318" s="181"/>
      <c r="T318" s="181"/>
      <c r="U318" s="182"/>
      <c r="V318" s="182"/>
      <c r="W318" s="181"/>
      <c r="X318" s="181"/>
      <c r="Y318" s="181"/>
      <c r="Z318" s="182"/>
      <c r="AA318" s="182"/>
      <c r="AB318" s="181"/>
      <c r="AC318" s="181"/>
      <c r="AD318" s="181"/>
      <c r="AE318" s="182"/>
      <c r="AF318" s="182"/>
      <c r="AG318" s="181"/>
      <c r="AH318" s="181"/>
      <c r="AI318" s="181"/>
      <c r="AJ318" s="182"/>
      <c r="AK318" s="182"/>
      <c r="AL318" s="181"/>
      <c r="AM318" s="181"/>
      <c r="AN318" s="181"/>
      <c r="AO318" s="182"/>
      <c r="AP318" s="182"/>
      <c r="AQ318" s="181"/>
      <c r="AR318" s="181"/>
      <c r="AS318" s="181"/>
      <c r="AT318" s="182"/>
      <c r="AU318" s="182"/>
      <c r="AV318" s="181"/>
      <c r="AW318" s="181"/>
      <c r="AX318" s="181"/>
      <c r="AY318" s="182"/>
      <c r="AZ318" s="182"/>
      <c r="BA318" s="181"/>
      <c r="BB318" s="181"/>
      <c r="BC318" s="181"/>
      <c r="BD318" s="182"/>
      <c r="BE318" s="182"/>
      <c r="BF318" s="181"/>
      <c r="BG318" s="180">
        <f t="shared" si="579"/>
        <v>0</v>
      </c>
      <c r="BH318" s="116" t="str">
        <f t="shared" si="580"/>
        <v/>
      </c>
      <c r="BI318" s="80" t="b">
        <f t="shared" si="528"/>
        <v>0</v>
      </c>
      <c r="BJ318" s="80" t="str">
        <f t="shared" si="529"/>
        <v/>
      </c>
      <c r="BK318" s="80" t="b">
        <f t="shared" si="581"/>
        <v>0</v>
      </c>
      <c r="BL318" s="13" t="str">
        <f t="shared" si="530"/>
        <v/>
      </c>
      <c r="BM318" s="13" t="b">
        <f t="shared" si="582"/>
        <v>0</v>
      </c>
      <c r="BN318" s="35" t="str">
        <f t="shared" si="531"/>
        <v/>
      </c>
      <c r="BO318" s="13" t="b">
        <f t="shared" si="532"/>
        <v>0</v>
      </c>
      <c r="BP318" s="35" t="str">
        <f t="shared" si="533"/>
        <v/>
      </c>
      <c r="BQ318" s="13" t="b">
        <f t="shared" si="534"/>
        <v>0</v>
      </c>
      <c r="BR318" s="35" t="str">
        <f t="shared" si="535"/>
        <v/>
      </c>
      <c r="BS318" s="35" t="b">
        <f t="shared" si="536"/>
        <v>0</v>
      </c>
      <c r="BT318" s="35" t="str">
        <f t="shared" si="537"/>
        <v/>
      </c>
      <c r="BU318" s="35" t="b">
        <f t="shared" si="538"/>
        <v>0</v>
      </c>
      <c r="BV318" s="35" t="str">
        <f t="shared" si="539"/>
        <v/>
      </c>
      <c r="BW318" s="13" t="b">
        <f t="shared" si="614"/>
        <v>0</v>
      </c>
      <c r="BX318" s="35" t="str">
        <f t="shared" si="540"/>
        <v/>
      </c>
      <c r="BY318" s="265" t="b">
        <f t="shared" si="583"/>
        <v>0</v>
      </c>
      <c r="BZ318" s="35" t="str">
        <f t="shared" si="541"/>
        <v/>
      </c>
      <c r="CA318" s="265" t="b">
        <f t="shared" si="584"/>
        <v>0</v>
      </c>
      <c r="CB318" s="35" t="str">
        <f t="shared" si="542"/>
        <v/>
      </c>
      <c r="CC318" s="272" t="b">
        <f t="shared" si="585"/>
        <v>0</v>
      </c>
      <c r="CD318" s="35" t="str">
        <f t="shared" si="543"/>
        <v/>
      </c>
      <c r="CE318" s="13" t="b">
        <f t="shared" si="544"/>
        <v>0</v>
      </c>
      <c r="CF318" s="35" t="str">
        <f t="shared" si="545"/>
        <v/>
      </c>
      <c r="CG318" s="179">
        <f t="shared" si="546"/>
        <v>0</v>
      </c>
      <c r="CH318" s="179">
        <f t="shared" si="547"/>
        <v>0</v>
      </c>
      <c r="CI318" s="218">
        <f t="shared" si="586"/>
        <v>0</v>
      </c>
      <c r="CJ318" s="218">
        <f t="shared" si="587"/>
        <v>0</v>
      </c>
      <c r="CK318" s="218">
        <f t="shared" si="588"/>
        <v>0</v>
      </c>
      <c r="CL318" s="218">
        <f t="shared" si="589"/>
        <v>0</v>
      </c>
      <c r="CM318" s="218">
        <f t="shared" si="590"/>
        <v>0</v>
      </c>
      <c r="CN318" s="218">
        <f t="shared" si="591"/>
        <v>0</v>
      </c>
      <c r="CO318" s="218">
        <f t="shared" si="592"/>
        <v>0</v>
      </c>
      <c r="CP318" s="218">
        <f t="shared" si="593"/>
        <v>0</v>
      </c>
      <c r="CQ318" s="218">
        <f t="shared" si="594"/>
        <v>0</v>
      </c>
      <c r="CR318" s="218">
        <f t="shared" si="595"/>
        <v>0</v>
      </c>
      <c r="CS318" s="14">
        <f t="shared" si="548"/>
        <v>0</v>
      </c>
      <c r="CT318" s="236">
        <f t="shared" si="549"/>
        <v>0</v>
      </c>
      <c r="CU318" s="237">
        <f t="shared" si="623"/>
        <v>0</v>
      </c>
      <c r="CV318" s="16">
        <f t="shared" si="623"/>
        <v>0</v>
      </c>
      <c r="CW318" s="16">
        <f t="shared" si="623"/>
        <v>0</v>
      </c>
      <c r="CX318" s="16">
        <f t="shared" si="623"/>
        <v>0</v>
      </c>
      <c r="CY318" s="16">
        <f t="shared" si="623"/>
        <v>0</v>
      </c>
      <c r="CZ318" s="16">
        <f t="shared" si="623"/>
        <v>0</v>
      </c>
      <c r="DA318" s="16">
        <f t="shared" si="623"/>
        <v>0</v>
      </c>
      <c r="DB318" s="16">
        <f t="shared" si="623"/>
        <v>0</v>
      </c>
      <c r="DC318" s="16">
        <f t="shared" si="623"/>
        <v>0</v>
      </c>
      <c r="DD318" s="238">
        <f t="shared" si="623"/>
        <v>0</v>
      </c>
      <c r="DE318" s="232">
        <f t="shared" si="624"/>
        <v>0</v>
      </c>
      <c r="DF318" s="132">
        <f t="shared" si="624"/>
        <v>0</v>
      </c>
      <c r="DG318" s="132">
        <f t="shared" si="624"/>
        <v>0</v>
      </c>
      <c r="DH318" s="132">
        <f t="shared" si="624"/>
        <v>0</v>
      </c>
      <c r="DI318" s="132">
        <f t="shared" si="624"/>
        <v>0</v>
      </c>
      <c r="DJ318" s="132">
        <f t="shared" si="624"/>
        <v>0</v>
      </c>
      <c r="DK318" s="132">
        <f t="shared" si="624"/>
        <v>0</v>
      </c>
      <c r="DL318" s="132">
        <f t="shared" si="624"/>
        <v>0</v>
      </c>
      <c r="DM318" s="132">
        <f t="shared" si="624"/>
        <v>0</v>
      </c>
      <c r="DN318" s="233">
        <f t="shared" si="624"/>
        <v>0</v>
      </c>
      <c r="DO318" s="232">
        <f t="shared" si="550"/>
        <v>0</v>
      </c>
      <c r="DP318" s="132">
        <f t="shared" si="551"/>
        <v>0</v>
      </c>
      <c r="DQ318" s="132">
        <f t="shared" si="552"/>
        <v>0</v>
      </c>
      <c r="DR318" s="132">
        <f t="shared" si="553"/>
        <v>0</v>
      </c>
      <c r="DS318" s="132">
        <f t="shared" si="554"/>
        <v>0</v>
      </c>
      <c r="DT318" s="132">
        <f t="shared" si="555"/>
        <v>0</v>
      </c>
      <c r="DU318" s="132">
        <f t="shared" si="556"/>
        <v>0</v>
      </c>
      <c r="DV318" s="132">
        <f t="shared" si="557"/>
        <v>0</v>
      </c>
      <c r="DW318" s="132">
        <f t="shared" si="558"/>
        <v>0</v>
      </c>
      <c r="DX318" s="233">
        <f t="shared" si="559"/>
        <v>0</v>
      </c>
      <c r="DY318" s="231" t="b">
        <f t="shared" si="596"/>
        <v>0</v>
      </c>
      <c r="DZ318" s="163"/>
      <c r="EA318" s="226" t="str">
        <f t="shared" si="597"/>
        <v/>
      </c>
      <c r="EB318" s="178" t="str">
        <f t="shared" si="598"/>
        <v/>
      </c>
      <c r="EC318" s="178" t="str">
        <f t="shared" si="599"/>
        <v/>
      </c>
      <c r="ED318" s="178" t="str">
        <f t="shared" si="600"/>
        <v/>
      </c>
      <c r="EE318" s="178" t="str">
        <f t="shared" si="601"/>
        <v/>
      </c>
      <c r="EF318" s="178" t="str">
        <f t="shared" si="602"/>
        <v/>
      </c>
      <c r="EG318" s="178" t="str">
        <f t="shared" si="603"/>
        <v/>
      </c>
      <c r="EH318" s="178" t="str">
        <f t="shared" si="604"/>
        <v/>
      </c>
      <c r="EI318" s="178" t="str">
        <f t="shared" si="605"/>
        <v/>
      </c>
      <c r="EJ318" s="227" t="str">
        <f t="shared" si="606"/>
        <v/>
      </c>
      <c r="EK318" s="230" t="str">
        <f t="shared" si="560"/>
        <v/>
      </c>
      <c r="EL318" s="177" t="str">
        <f t="shared" si="561"/>
        <v/>
      </c>
      <c r="EM318" s="177" t="str">
        <f t="shared" si="562"/>
        <v/>
      </c>
      <c r="EN318" s="177" t="str">
        <f t="shared" si="563"/>
        <v/>
      </c>
      <c r="EO318" s="177" t="str">
        <f t="shared" si="564"/>
        <v/>
      </c>
      <c r="EP318" s="177" t="str">
        <f t="shared" si="565"/>
        <v/>
      </c>
      <c r="EQ318" s="177" t="str">
        <f t="shared" si="566"/>
        <v/>
      </c>
      <c r="ER318" s="177" t="str">
        <f t="shared" si="567"/>
        <v/>
      </c>
      <c r="ES318" s="177" t="str">
        <f t="shared" si="568"/>
        <v/>
      </c>
      <c r="ET318" s="177" t="str">
        <f t="shared" si="569"/>
        <v/>
      </c>
      <c r="EU318" s="229" t="e">
        <f t="shared" si="570"/>
        <v>#VALUE!</v>
      </c>
      <c r="EV318" s="27" t="e">
        <f t="shared" si="571"/>
        <v>#VALUE!</v>
      </c>
      <c r="EW318" s="27" t="e">
        <f t="shared" si="572"/>
        <v>#VALUE!</v>
      </c>
      <c r="EX318" s="28" t="e">
        <f t="shared" si="573"/>
        <v>#VALUE!</v>
      </c>
      <c r="EY318" s="28" t="e">
        <f t="shared" si="574"/>
        <v>#VALUE!</v>
      </c>
      <c r="EZ318" s="28" t="b">
        <f t="shared" si="575"/>
        <v>0</v>
      </c>
      <c r="FA318" s="176" t="str">
        <f t="shared" si="576"/>
        <v/>
      </c>
      <c r="FB318" s="27" t="e" cm="1">
        <f t="array" aca="1" ref="FB318" ca="1">TEXT(RIGHT(10-RIGHT(SUM(INDEX(1*(MID(MID(C318,1,1)*2,ROW(INDIRECT("1:"&amp;LEN(MID(C318,1,1)*2))),1)),,))+MID(C318,2,1)+
SUM(INDEX(1*(MID(MID(C318,3,1)*2,ROW(INDIRECT("1:"&amp;LEN(MID(C318,3,1)*2))),1)),,))+MID(C318,4,1)+
SUM(INDEX(1*(MID(MID(C318,5,1)*2,ROW(INDIRECT("1:"&amp;LEN(MID(C318,5,1)*2))),1)),,))+MID(C318,6,1)+
SUM(INDEX(1*(MID(MID(C318,8,1)*2,ROW(INDIRECT("1:"&amp;LEN(MID(C318,8,1)*2))),1)),,))+MID(C318,9,1)+
SUM(INDEX(1*(MID(MID(C318,10,1)*2,ROW(INDIRECT("1:"&amp;LEN(MID(C318,10,1)*2))),1)),,)),1),1),"0")</f>
        <v>#VALUE!</v>
      </c>
      <c r="FC318" s="27" t="str">
        <f t="shared" si="577"/>
        <v/>
      </c>
      <c r="FD318" s="29" t="b">
        <f t="shared" si="578"/>
        <v>0</v>
      </c>
      <c r="FE318" s="112" t="b">
        <f>IFERROR(MATCH(D318,'Avtal för korttidsarbete'!$G$13:$G$1012,0),TRUE)</f>
        <v>1</v>
      </c>
      <c r="FF318" s="112" t="b">
        <f t="shared" si="607"/>
        <v>0</v>
      </c>
      <c r="FG318" s="113" t="str" cm="1">
        <f t="array" ref="FG318">IF(FE318=TRUE,"x",INDEX('Avtal för korttidsarbete'!$E$13:$E$1012,$FE318))</f>
        <v>x</v>
      </c>
      <c r="FH318" s="113" t="str" cm="1">
        <f t="array" ref="FH318">IF(FE318=TRUE,"x",INDEX('Avtal för korttidsarbete'!$F$13:$F$1012,$FE318))</f>
        <v>x</v>
      </c>
      <c r="FI318" s="112" t="b">
        <f t="shared" si="608"/>
        <v>0</v>
      </c>
      <c r="FJ318" s="135">
        <f t="shared" si="609"/>
        <v>44166</v>
      </c>
      <c r="FK318" s="135">
        <f t="shared" si="610"/>
        <v>44377</v>
      </c>
      <c r="FL318" s="112" t="b">
        <f t="shared" si="611"/>
        <v>0</v>
      </c>
      <c r="FM318" s="113">
        <f t="shared" si="612"/>
        <v>44166</v>
      </c>
      <c r="FN318" s="135">
        <f t="shared" si="613"/>
        <v>44377</v>
      </c>
      <c r="FO318" s="148" t="b">
        <f>IFERROR(INDEX('Avtal för korttidsarbete'!R:R,MATCH(D318,'Avtal för korttidsarbete'!$G:$G,0)),TRUE)</f>
        <v>1</v>
      </c>
      <c r="FP318" s="135" t="str">
        <f>IF(FO318,"-",INDEX('Avtal för korttidsarbete'!$D:$D,MATCH(D318,'Avtal för korttidsarbete'!$G:$G,0)))</f>
        <v>-</v>
      </c>
      <c r="FQ318" s="113" t="b">
        <f>IFERROR(G318&gt;INDEX(Uppsägningar!E:E,MATCH(C318,Uppsägningar!C:C,0)),FALSE)</f>
        <v>0</v>
      </c>
    </row>
    <row r="319" spans="1:173" x14ac:dyDescent="0.25">
      <c r="A319" s="19">
        <v>303</v>
      </c>
      <c r="B319" s="20"/>
      <c r="C319" s="183"/>
      <c r="D319" s="66"/>
      <c r="E319" s="212">
        <f>IFERROR(INDEX(Admin!$C$7:$C$10,MATCH(FP319,TblNivåValTExt,0)),0)</f>
        <v>0</v>
      </c>
      <c r="F319" s="1"/>
      <c r="G319" s="1"/>
      <c r="H319" s="78"/>
      <c r="I319" s="181"/>
      <c r="J319" s="181"/>
      <c r="K319" s="182"/>
      <c r="L319" s="182"/>
      <c r="M319" s="181"/>
      <c r="N319" s="181"/>
      <c r="O319" s="181"/>
      <c r="P319" s="182"/>
      <c r="Q319" s="182"/>
      <c r="R319" s="181"/>
      <c r="S319" s="181"/>
      <c r="T319" s="181"/>
      <c r="U319" s="182"/>
      <c r="V319" s="182"/>
      <c r="W319" s="181"/>
      <c r="X319" s="181"/>
      <c r="Y319" s="181"/>
      <c r="Z319" s="182"/>
      <c r="AA319" s="182"/>
      <c r="AB319" s="181"/>
      <c r="AC319" s="181"/>
      <c r="AD319" s="181"/>
      <c r="AE319" s="182"/>
      <c r="AF319" s="182"/>
      <c r="AG319" s="181"/>
      <c r="AH319" s="181"/>
      <c r="AI319" s="181"/>
      <c r="AJ319" s="182"/>
      <c r="AK319" s="182"/>
      <c r="AL319" s="181"/>
      <c r="AM319" s="181"/>
      <c r="AN319" s="181"/>
      <c r="AO319" s="182"/>
      <c r="AP319" s="182"/>
      <c r="AQ319" s="181"/>
      <c r="AR319" s="181"/>
      <c r="AS319" s="181"/>
      <c r="AT319" s="182"/>
      <c r="AU319" s="182"/>
      <c r="AV319" s="181"/>
      <c r="AW319" s="181"/>
      <c r="AX319" s="181"/>
      <c r="AY319" s="182"/>
      <c r="AZ319" s="182"/>
      <c r="BA319" s="181"/>
      <c r="BB319" s="181"/>
      <c r="BC319" s="181"/>
      <c r="BD319" s="182"/>
      <c r="BE319" s="182"/>
      <c r="BF319" s="181"/>
      <c r="BG319" s="180">
        <f t="shared" si="579"/>
        <v>0</v>
      </c>
      <c r="BH319" s="116" t="str">
        <f t="shared" si="580"/>
        <v/>
      </c>
      <c r="BI319" s="80" t="b">
        <f t="shared" si="528"/>
        <v>0</v>
      </c>
      <c r="BJ319" s="80" t="str">
        <f t="shared" si="529"/>
        <v/>
      </c>
      <c r="BK319" s="80" t="b">
        <f t="shared" si="581"/>
        <v>0</v>
      </c>
      <c r="BL319" s="13" t="str">
        <f t="shared" si="530"/>
        <v/>
      </c>
      <c r="BM319" s="13" t="b">
        <f t="shared" si="582"/>
        <v>0</v>
      </c>
      <c r="BN319" s="35" t="str">
        <f t="shared" si="531"/>
        <v/>
      </c>
      <c r="BO319" s="13" t="b">
        <f t="shared" si="532"/>
        <v>0</v>
      </c>
      <c r="BP319" s="35" t="str">
        <f t="shared" si="533"/>
        <v/>
      </c>
      <c r="BQ319" s="13" t="b">
        <f t="shared" si="534"/>
        <v>0</v>
      </c>
      <c r="BR319" s="35" t="str">
        <f t="shared" si="535"/>
        <v/>
      </c>
      <c r="BS319" s="35" t="b">
        <f t="shared" si="536"/>
        <v>0</v>
      </c>
      <c r="BT319" s="35" t="str">
        <f t="shared" si="537"/>
        <v/>
      </c>
      <c r="BU319" s="35" t="b">
        <f t="shared" si="538"/>
        <v>0</v>
      </c>
      <c r="BV319" s="35" t="str">
        <f t="shared" si="539"/>
        <v/>
      </c>
      <c r="BW319" s="13" t="b">
        <f t="shared" si="614"/>
        <v>0</v>
      </c>
      <c r="BX319" s="35" t="str">
        <f t="shared" si="540"/>
        <v/>
      </c>
      <c r="BY319" s="265" t="b">
        <f t="shared" si="583"/>
        <v>0</v>
      </c>
      <c r="BZ319" s="35" t="str">
        <f t="shared" si="541"/>
        <v/>
      </c>
      <c r="CA319" s="265" t="b">
        <f t="shared" si="584"/>
        <v>0</v>
      </c>
      <c r="CB319" s="35" t="str">
        <f t="shared" si="542"/>
        <v/>
      </c>
      <c r="CC319" s="272" t="b">
        <f t="shared" si="585"/>
        <v>0</v>
      </c>
      <c r="CD319" s="35" t="str">
        <f t="shared" si="543"/>
        <v/>
      </c>
      <c r="CE319" s="13" t="b">
        <f t="shared" si="544"/>
        <v>0</v>
      </c>
      <c r="CF319" s="35" t="str">
        <f t="shared" si="545"/>
        <v/>
      </c>
      <c r="CG319" s="179">
        <f t="shared" si="546"/>
        <v>0</v>
      </c>
      <c r="CH319" s="179">
        <f t="shared" si="547"/>
        <v>0</v>
      </c>
      <c r="CI319" s="218">
        <f t="shared" si="586"/>
        <v>0</v>
      </c>
      <c r="CJ319" s="218">
        <f t="shared" si="587"/>
        <v>0</v>
      </c>
      <c r="CK319" s="218">
        <f t="shared" si="588"/>
        <v>0</v>
      </c>
      <c r="CL319" s="218">
        <f t="shared" si="589"/>
        <v>0</v>
      </c>
      <c r="CM319" s="218">
        <f t="shared" si="590"/>
        <v>0</v>
      </c>
      <c r="CN319" s="218">
        <f t="shared" si="591"/>
        <v>0</v>
      </c>
      <c r="CO319" s="218">
        <f t="shared" si="592"/>
        <v>0</v>
      </c>
      <c r="CP319" s="218">
        <f t="shared" si="593"/>
        <v>0</v>
      </c>
      <c r="CQ319" s="218">
        <f t="shared" si="594"/>
        <v>0</v>
      </c>
      <c r="CR319" s="218">
        <f t="shared" si="595"/>
        <v>0</v>
      </c>
      <c r="CS319" s="14">
        <f t="shared" si="548"/>
        <v>0</v>
      </c>
      <c r="CT319" s="236">
        <f t="shared" si="549"/>
        <v>0</v>
      </c>
      <c r="CU319" s="237">
        <f t="shared" si="623"/>
        <v>0</v>
      </c>
      <c r="CV319" s="16">
        <f t="shared" si="623"/>
        <v>0</v>
      </c>
      <c r="CW319" s="16">
        <f t="shared" si="623"/>
        <v>0</v>
      </c>
      <c r="CX319" s="16">
        <f t="shared" si="623"/>
        <v>0</v>
      </c>
      <c r="CY319" s="16">
        <f t="shared" si="623"/>
        <v>0</v>
      </c>
      <c r="CZ319" s="16">
        <f t="shared" si="623"/>
        <v>0</v>
      </c>
      <c r="DA319" s="16">
        <f t="shared" si="623"/>
        <v>0</v>
      </c>
      <c r="DB319" s="16">
        <f t="shared" si="623"/>
        <v>0</v>
      </c>
      <c r="DC319" s="16">
        <f t="shared" si="623"/>
        <v>0</v>
      </c>
      <c r="DD319" s="238">
        <f t="shared" si="623"/>
        <v>0</v>
      </c>
      <c r="DE319" s="232">
        <f t="shared" si="624"/>
        <v>0</v>
      </c>
      <c r="DF319" s="132">
        <f t="shared" si="624"/>
        <v>0</v>
      </c>
      <c r="DG319" s="132">
        <f t="shared" si="624"/>
        <v>0</v>
      </c>
      <c r="DH319" s="132">
        <f t="shared" si="624"/>
        <v>0</v>
      </c>
      <c r="DI319" s="132">
        <f t="shared" si="624"/>
        <v>0</v>
      </c>
      <c r="DJ319" s="132">
        <f t="shared" si="624"/>
        <v>0</v>
      </c>
      <c r="DK319" s="132">
        <f t="shared" si="624"/>
        <v>0</v>
      </c>
      <c r="DL319" s="132">
        <f t="shared" si="624"/>
        <v>0</v>
      </c>
      <c r="DM319" s="132">
        <f t="shared" si="624"/>
        <v>0</v>
      </c>
      <c r="DN319" s="233">
        <f t="shared" si="624"/>
        <v>0</v>
      </c>
      <c r="DO319" s="232">
        <f t="shared" si="550"/>
        <v>0</v>
      </c>
      <c r="DP319" s="132">
        <f t="shared" si="551"/>
        <v>0</v>
      </c>
      <c r="DQ319" s="132">
        <f t="shared" si="552"/>
        <v>0</v>
      </c>
      <c r="DR319" s="132">
        <f t="shared" si="553"/>
        <v>0</v>
      </c>
      <c r="DS319" s="132">
        <f t="shared" si="554"/>
        <v>0</v>
      </c>
      <c r="DT319" s="132">
        <f t="shared" si="555"/>
        <v>0</v>
      </c>
      <c r="DU319" s="132">
        <f t="shared" si="556"/>
        <v>0</v>
      </c>
      <c r="DV319" s="132">
        <f t="shared" si="557"/>
        <v>0</v>
      </c>
      <c r="DW319" s="132">
        <f t="shared" si="558"/>
        <v>0</v>
      </c>
      <c r="DX319" s="233">
        <f t="shared" si="559"/>
        <v>0</v>
      </c>
      <c r="DY319" s="231" t="b">
        <f t="shared" si="596"/>
        <v>0</v>
      </c>
      <c r="DZ319" s="163"/>
      <c r="EA319" s="226" t="str">
        <f t="shared" si="597"/>
        <v/>
      </c>
      <c r="EB319" s="178" t="str">
        <f t="shared" si="598"/>
        <v/>
      </c>
      <c r="EC319" s="178" t="str">
        <f t="shared" si="599"/>
        <v/>
      </c>
      <c r="ED319" s="178" t="str">
        <f t="shared" si="600"/>
        <v/>
      </c>
      <c r="EE319" s="178" t="str">
        <f t="shared" si="601"/>
        <v/>
      </c>
      <c r="EF319" s="178" t="str">
        <f t="shared" si="602"/>
        <v/>
      </c>
      <c r="EG319" s="178" t="str">
        <f t="shared" si="603"/>
        <v/>
      </c>
      <c r="EH319" s="178" t="str">
        <f t="shared" si="604"/>
        <v/>
      </c>
      <c r="EI319" s="178" t="str">
        <f t="shared" si="605"/>
        <v/>
      </c>
      <c r="EJ319" s="227" t="str">
        <f t="shared" si="606"/>
        <v/>
      </c>
      <c r="EK319" s="230" t="str">
        <f t="shared" si="560"/>
        <v/>
      </c>
      <c r="EL319" s="177" t="str">
        <f t="shared" si="561"/>
        <v/>
      </c>
      <c r="EM319" s="177" t="str">
        <f t="shared" si="562"/>
        <v/>
      </c>
      <c r="EN319" s="177" t="str">
        <f t="shared" si="563"/>
        <v/>
      </c>
      <c r="EO319" s="177" t="str">
        <f t="shared" si="564"/>
        <v/>
      </c>
      <c r="EP319" s="177" t="str">
        <f t="shared" si="565"/>
        <v/>
      </c>
      <c r="EQ319" s="177" t="str">
        <f t="shared" si="566"/>
        <v/>
      </c>
      <c r="ER319" s="177" t="str">
        <f t="shared" si="567"/>
        <v/>
      </c>
      <c r="ES319" s="177" t="str">
        <f t="shared" si="568"/>
        <v/>
      </c>
      <c r="ET319" s="177" t="str">
        <f t="shared" si="569"/>
        <v/>
      </c>
      <c r="EU319" s="229" t="e">
        <f t="shared" si="570"/>
        <v>#VALUE!</v>
      </c>
      <c r="EV319" s="27" t="e">
        <f t="shared" si="571"/>
        <v>#VALUE!</v>
      </c>
      <c r="EW319" s="27" t="e">
        <f t="shared" si="572"/>
        <v>#VALUE!</v>
      </c>
      <c r="EX319" s="28" t="e">
        <f t="shared" si="573"/>
        <v>#VALUE!</v>
      </c>
      <c r="EY319" s="28" t="e">
        <f t="shared" si="574"/>
        <v>#VALUE!</v>
      </c>
      <c r="EZ319" s="28" t="b">
        <f t="shared" si="575"/>
        <v>0</v>
      </c>
      <c r="FA319" s="176" t="str">
        <f t="shared" si="576"/>
        <v/>
      </c>
      <c r="FB319" s="27" t="e" cm="1">
        <f t="array" aca="1" ref="FB319" ca="1">TEXT(RIGHT(10-RIGHT(SUM(INDEX(1*(MID(MID(C319,1,1)*2,ROW(INDIRECT("1:"&amp;LEN(MID(C319,1,1)*2))),1)),,))+MID(C319,2,1)+
SUM(INDEX(1*(MID(MID(C319,3,1)*2,ROW(INDIRECT("1:"&amp;LEN(MID(C319,3,1)*2))),1)),,))+MID(C319,4,1)+
SUM(INDEX(1*(MID(MID(C319,5,1)*2,ROW(INDIRECT("1:"&amp;LEN(MID(C319,5,1)*2))),1)),,))+MID(C319,6,1)+
SUM(INDEX(1*(MID(MID(C319,8,1)*2,ROW(INDIRECT("1:"&amp;LEN(MID(C319,8,1)*2))),1)),,))+MID(C319,9,1)+
SUM(INDEX(1*(MID(MID(C319,10,1)*2,ROW(INDIRECT("1:"&amp;LEN(MID(C319,10,1)*2))),1)),,)),1),1),"0")</f>
        <v>#VALUE!</v>
      </c>
      <c r="FC319" s="27" t="str">
        <f t="shared" si="577"/>
        <v/>
      </c>
      <c r="FD319" s="29" t="b">
        <f t="shared" si="578"/>
        <v>0</v>
      </c>
      <c r="FE319" s="112" t="b">
        <f>IFERROR(MATCH(D319,'Avtal för korttidsarbete'!$G$13:$G$1012,0),TRUE)</f>
        <v>1</v>
      </c>
      <c r="FF319" s="112" t="b">
        <f t="shared" si="607"/>
        <v>0</v>
      </c>
      <c r="FG319" s="113" t="str" cm="1">
        <f t="array" ref="FG319">IF(FE319=TRUE,"x",INDEX('Avtal för korttidsarbete'!$E$13:$E$1012,$FE319))</f>
        <v>x</v>
      </c>
      <c r="FH319" s="113" t="str" cm="1">
        <f t="array" ref="FH319">IF(FE319=TRUE,"x",INDEX('Avtal för korttidsarbete'!$F$13:$F$1012,$FE319))</f>
        <v>x</v>
      </c>
      <c r="FI319" s="112" t="b">
        <f t="shared" si="608"/>
        <v>0</v>
      </c>
      <c r="FJ319" s="135">
        <f t="shared" si="609"/>
        <v>44166</v>
      </c>
      <c r="FK319" s="135">
        <f t="shared" si="610"/>
        <v>44377</v>
      </c>
      <c r="FL319" s="112" t="b">
        <f t="shared" si="611"/>
        <v>0</v>
      </c>
      <c r="FM319" s="113">
        <f t="shared" si="612"/>
        <v>44166</v>
      </c>
      <c r="FN319" s="135">
        <f t="shared" si="613"/>
        <v>44377</v>
      </c>
      <c r="FO319" s="148" t="b">
        <f>IFERROR(INDEX('Avtal för korttidsarbete'!R:R,MATCH(D319,'Avtal för korttidsarbete'!$G:$G,0)),TRUE)</f>
        <v>1</v>
      </c>
      <c r="FP319" s="135" t="str">
        <f>IF(FO319,"-",INDEX('Avtal för korttidsarbete'!$D:$D,MATCH(D319,'Avtal för korttidsarbete'!$G:$G,0)))</f>
        <v>-</v>
      </c>
      <c r="FQ319" s="113" t="b">
        <f>IFERROR(G319&gt;INDEX(Uppsägningar!E:E,MATCH(C319,Uppsägningar!C:C,0)),FALSE)</f>
        <v>0</v>
      </c>
    </row>
    <row r="320" spans="1:173" x14ac:dyDescent="0.25">
      <c r="A320" s="19">
        <v>304</v>
      </c>
      <c r="B320" s="20"/>
      <c r="C320" s="183"/>
      <c r="D320" s="66"/>
      <c r="E320" s="212">
        <f>IFERROR(INDEX(Admin!$C$7:$C$10,MATCH(FP320,TblNivåValTExt,0)),0)</f>
        <v>0</v>
      </c>
      <c r="F320" s="1"/>
      <c r="G320" s="1"/>
      <c r="H320" s="78"/>
      <c r="I320" s="181"/>
      <c r="J320" s="181"/>
      <c r="K320" s="182"/>
      <c r="L320" s="182"/>
      <c r="M320" s="181"/>
      <c r="N320" s="181"/>
      <c r="O320" s="181"/>
      <c r="P320" s="182"/>
      <c r="Q320" s="182"/>
      <c r="R320" s="181"/>
      <c r="S320" s="181"/>
      <c r="T320" s="181"/>
      <c r="U320" s="182"/>
      <c r="V320" s="182"/>
      <c r="W320" s="181"/>
      <c r="X320" s="181"/>
      <c r="Y320" s="181"/>
      <c r="Z320" s="182"/>
      <c r="AA320" s="182"/>
      <c r="AB320" s="181"/>
      <c r="AC320" s="181"/>
      <c r="AD320" s="181"/>
      <c r="AE320" s="182"/>
      <c r="AF320" s="182"/>
      <c r="AG320" s="181"/>
      <c r="AH320" s="181"/>
      <c r="AI320" s="181"/>
      <c r="AJ320" s="182"/>
      <c r="AK320" s="182"/>
      <c r="AL320" s="181"/>
      <c r="AM320" s="181"/>
      <c r="AN320" s="181"/>
      <c r="AO320" s="182"/>
      <c r="AP320" s="182"/>
      <c r="AQ320" s="181"/>
      <c r="AR320" s="181"/>
      <c r="AS320" s="181"/>
      <c r="AT320" s="182"/>
      <c r="AU320" s="182"/>
      <c r="AV320" s="181"/>
      <c r="AW320" s="181"/>
      <c r="AX320" s="181"/>
      <c r="AY320" s="182"/>
      <c r="AZ320" s="182"/>
      <c r="BA320" s="181"/>
      <c r="BB320" s="181"/>
      <c r="BC320" s="181"/>
      <c r="BD320" s="182"/>
      <c r="BE320" s="182"/>
      <c r="BF320" s="181"/>
      <c r="BG320" s="180">
        <f t="shared" si="579"/>
        <v>0</v>
      </c>
      <c r="BH320" s="116" t="str">
        <f t="shared" si="580"/>
        <v/>
      </c>
      <c r="BI320" s="80" t="b">
        <f t="shared" si="528"/>
        <v>0</v>
      </c>
      <c r="BJ320" s="80" t="str">
        <f t="shared" si="529"/>
        <v/>
      </c>
      <c r="BK320" s="80" t="b">
        <f t="shared" si="581"/>
        <v>0</v>
      </c>
      <c r="BL320" s="13" t="str">
        <f t="shared" si="530"/>
        <v/>
      </c>
      <c r="BM320" s="13" t="b">
        <f t="shared" si="582"/>
        <v>0</v>
      </c>
      <c r="BN320" s="35" t="str">
        <f t="shared" si="531"/>
        <v/>
      </c>
      <c r="BO320" s="13" t="b">
        <f t="shared" si="532"/>
        <v>0</v>
      </c>
      <c r="BP320" s="35" t="str">
        <f t="shared" si="533"/>
        <v/>
      </c>
      <c r="BQ320" s="13" t="b">
        <f t="shared" si="534"/>
        <v>0</v>
      </c>
      <c r="BR320" s="35" t="str">
        <f t="shared" si="535"/>
        <v/>
      </c>
      <c r="BS320" s="35" t="b">
        <f t="shared" si="536"/>
        <v>0</v>
      </c>
      <c r="BT320" s="35" t="str">
        <f t="shared" si="537"/>
        <v/>
      </c>
      <c r="BU320" s="35" t="b">
        <f t="shared" si="538"/>
        <v>0</v>
      </c>
      <c r="BV320" s="35" t="str">
        <f t="shared" si="539"/>
        <v/>
      </c>
      <c r="BW320" s="13" t="b">
        <f t="shared" si="614"/>
        <v>0</v>
      </c>
      <c r="BX320" s="35" t="str">
        <f t="shared" si="540"/>
        <v/>
      </c>
      <c r="BY320" s="265" t="b">
        <f t="shared" si="583"/>
        <v>0</v>
      </c>
      <c r="BZ320" s="35" t="str">
        <f t="shared" si="541"/>
        <v/>
      </c>
      <c r="CA320" s="265" t="b">
        <f t="shared" si="584"/>
        <v>0</v>
      </c>
      <c r="CB320" s="35" t="str">
        <f t="shared" si="542"/>
        <v/>
      </c>
      <c r="CC320" s="272" t="b">
        <f t="shared" si="585"/>
        <v>0</v>
      </c>
      <c r="CD320" s="35" t="str">
        <f t="shared" si="543"/>
        <v/>
      </c>
      <c r="CE320" s="13" t="b">
        <f t="shared" si="544"/>
        <v>0</v>
      </c>
      <c r="CF320" s="35" t="str">
        <f t="shared" si="545"/>
        <v/>
      </c>
      <c r="CG320" s="179">
        <f t="shared" si="546"/>
        <v>0</v>
      </c>
      <c r="CH320" s="179">
        <f t="shared" si="547"/>
        <v>0</v>
      </c>
      <c r="CI320" s="218">
        <f t="shared" si="586"/>
        <v>0</v>
      </c>
      <c r="CJ320" s="218">
        <f t="shared" si="587"/>
        <v>0</v>
      </c>
      <c r="CK320" s="218">
        <f t="shared" si="588"/>
        <v>0</v>
      </c>
      <c r="CL320" s="218">
        <f t="shared" si="589"/>
        <v>0</v>
      </c>
      <c r="CM320" s="218">
        <f t="shared" si="590"/>
        <v>0</v>
      </c>
      <c r="CN320" s="218">
        <f t="shared" si="591"/>
        <v>0</v>
      </c>
      <c r="CO320" s="218">
        <f t="shared" si="592"/>
        <v>0</v>
      </c>
      <c r="CP320" s="218">
        <f t="shared" si="593"/>
        <v>0</v>
      </c>
      <c r="CQ320" s="218">
        <f t="shared" si="594"/>
        <v>0</v>
      </c>
      <c r="CR320" s="218">
        <f t="shared" si="595"/>
        <v>0</v>
      </c>
      <c r="CS320" s="14">
        <f t="shared" si="548"/>
        <v>0</v>
      </c>
      <c r="CT320" s="236">
        <f t="shared" si="549"/>
        <v>0</v>
      </c>
      <c r="CU320" s="237">
        <f t="shared" si="623"/>
        <v>0</v>
      </c>
      <c r="CV320" s="16">
        <f t="shared" si="623"/>
        <v>0</v>
      </c>
      <c r="CW320" s="16">
        <f t="shared" si="623"/>
        <v>0</v>
      </c>
      <c r="CX320" s="16">
        <f t="shared" si="623"/>
        <v>0</v>
      </c>
      <c r="CY320" s="16">
        <f t="shared" si="623"/>
        <v>0</v>
      </c>
      <c r="CZ320" s="16">
        <f t="shared" si="623"/>
        <v>0</v>
      </c>
      <c r="DA320" s="16">
        <f t="shared" si="623"/>
        <v>0</v>
      </c>
      <c r="DB320" s="16">
        <f t="shared" si="623"/>
        <v>0</v>
      </c>
      <c r="DC320" s="16">
        <f t="shared" si="623"/>
        <v>0</v>
      </c>
      <c r="DD320" s="238">
        <f t="shared" si="623"/>
        <v>0</v>
      </c>
      <c r="DE320" s="232">
        <f t="shared" si="624"/>
        <v>0</v>
      </c>
      <c r="DF320" s="132">
        <f t="shared" si="624"/>
        <v>0</v>
      </c>
      <c r="DG320" s="132">
        <f t="shared" si="624"/>
        <v>0</v>
      </c>
      <c r="DH320" s="132">
        <f t="shared" si="624"/>
        <v>0</v>
      </c>
      <c r="DI320" s="132">
        <f t="shared" si="624"/>
        <v>0</v>
      </c>
      <c r="DJ320" s="132">
        <f t="shared" si="624"/>
        <v>0</v>
      </c>
      <c r="DK320" s="132">
        <f t="shared" si="624"/>
        <v>0</v>
      </c>
      <c r="DL320" s="132">
        <f t="shared" si="624"/>
        <v>0</v>
      </c>
      <c r="DM320" s="132">
        <f t="shared" si="624"/>
        <v>0</v>
      </c>
      <c r="DN320" s="233">
        <f t="shared" si="624"/>
        <v>0</v>
      </c>
      <c r="DO320" s="232">
        <f t="shared" si="550"/>
        <v>0</v>
      </c>
      <c r="DP320" s="132">
        <f t="shared" si="551"/>
        <v>0</v>
      </c>
      <c r="DQ320" s="132">
        <f t="shared" si="552"/>
        <v>0</v>
      </c>
      <c r="DR320" s="132">
        <f t="shared" si="553"/>
        <v>0</v>
      </c>
      <c r="DS320" s="132">
        <f t="shared" si="554"/>
        <v>0</v>
      </c>
      <c r="DT320" s="132">
        <f t="shared" si="555"/>
        <v>0</v>
      </c>
      <c r="DU320" s="132">
        <f t="shared" si="556"/>
        <v>0</v>
      </c>
      <c r="DV320" s="132">
        <f t="shared" si="557"/>
        <v>0</v>
      </c>
      <c r="DW320" s="132">
        <f t="shared" si="558"/>
        <v>0</v>
      </c>
      <c r="DX320" s="233">
        <f t="shared" si="559"/>
        <v>0</v>
      </c>
      <c r="DY320" s="231" t="b">
        <f t="shared" si="596"/>
        <v>0</v>
      </c>
      <c r="DZ320" s="163"/>
      <c r="EA320" s="226" t="str">
        <f t="shared" si="597"/>
        <v/>
      </c>
      <c r="EB320" s="178" t="str">
        <f t="shared" si="598"/>
        <v/>
      </c>
      <c r="EC320" s="178" t="str">
        <f t="shared" si="599"/>
        <v/>
      </c>
      <c r="ED320" s="178" t="str">
        <f t="shared" si="600"/>
        <v/>
      </c>
      <c r="EE320" s="178" t="str">
        <f t="shared" si="601"/>
        <v/>
      </c>
      <c r="EF320" s="178" t="str">
        <f t="shared" si="602"/>
        <v/>
      </c>
      <c r="EG320" s="178" t="str">
        <f t="shared" si="603"/>
        <v/>
      </c>
      <c r="EH320" s="178" t="str">
        <f t="shared" si="604"/>
        <v/>
      </c>
      <c r="EI320" s="178" t="str">
        <f t="shared" si="605"/>
        <v/>
      </c>
      <c r="EJ320" s="227" t="str">
        <f t="shared" si="606"/>
        <v/>
      </c>
      <c r="EK320" s="230" t="str">
        <f t="shared" si="560"/>
        <v/>
      </c>
      <c r="EL320" s="177" t="str">
        <f t="shared" si="561"/>
        <v/>
      </c>
      <c r="EM320" s="177" t="str">
        <f t="shared" si="562"/>
        <v/>
      </c>
      <c r="EN320" s="177" t="str">
        <f t="shared" si="563"/>
        <v/>
      </c>
      <c r="EO320" s="177" t="str">
        <f t="shared" si="564"/>
        <v/>
      </c>
      <c r="EP320" s="177" t="str">
        <f t="shared" si="565"/>
        <v/>
      </c>
      <c r="EQ320" s="177" t="str">
        <f t="shared" si="566"/>
        <v/>
      </c>
      <c r="ER320" s="177" t="str">
        <f t="shared" si="567"/>
        <v/>
      </c>
      <c r="ES320" s="177" t="str">
        <f t="shared" si="568"/>
        <v/>
      </c>
      <c r="ET320" s="177" t="str">
        <f t="shared" si="569"/>
        <v/>
      </c>
      <c r="EU320" s="229" t="e">
        <f t="shared" si="570"/>
        <v>#VALUE!</v>
      </c>
      <c r="EV320" s="27" t="e">
        <f t="shared" si="571"/>
        <v>#VALUE!</v>
      </c>
      <c r="EW320" s="27" t="e">
        <f t="shared" si="572"/>
        <v>#VALUE!</v>
      </c>
      <c r="EX320" s="28" t="e">
        <f t="shared" si="573"/>
        <v>#VALUE!</v>
      </c>
      <c r="EY320" s="28" t="e">
        <f t="shared" si="574"/>
        <v>#VALUE!</v>
      </c>
      <c r="EZ320" s="28" t="b">
        <f t="shared" si="575"/>
        <v>0</v>
      </c>
      <c r="FA320" s="176" t="str">
        <f t="shared" si="576"/>
        <v/>
      </c>
      <c r="FB320" s="27" t="e" cm="1">
        <f t="array" aca="1" ref="FB320" ca="1">TEXT(RIGHT(10-RIGHT(SUM(INDEX(1*(MID(MID(C320,1,1)*2,ROW(INDIRECT("1:"&amp;LEN(MID(C320,1,1)*2))),1)),,))+MID(C320,2,1)+
SUM(INDEX(1*(MID(MID(C320,3,1)*2,ROW(INDIRECT("1:"&amp;LEN(MID(C320,3,1)*2))),1)),,))+MID(C320,4,1)+
SUM(INDEX(1*(MID(MID(C320,5,1)*2,ROW(INDIRECT("1:"&amp;LEN(MID(C320,5,1)*2))),1)),,))+MID(C320,6,1)+
SUM(INDEX(1*(MID(MID(C320,8,1)*2,ROW(INDIRECT("1:"&amp;LEN(MID(C320,8,1)*2))),1)),,))+MID(C320,9,1)+
SUM(INDEX(1*(MID(MID(C320,10,1)*2,ROW(INDIRECT("1:"&amp;LEN(MID(C320,10,1)*2))),1)),,)),1),1),"0")</f>
        <v>#VALUE!</v>
      </c>
      <c r="FC320" s="27" t="str">
        <f t="shared" si="577"/>
        <v/>
      </c>
      <c r="FD320" s="29" t="b">
        <f t="shared" si="578"/>
        <v>0</v>
      </c>
      <c r="FE320" s="112" t="b">
        <f>IFERROR(MATCH(D320,'Avtal för korttidsarbete'!$G$13:$G$1012,0),TRUE)</f>
        <v>1</v>
      </c>
      <c r="FF320" s="112" t="b">
        <f t="shared" si="607"/>
        <v>0</v>
      </c>
      <c r="FG320" s="113" t="str" cm="1">
        <f t="array" ref="FG320">IF(FE320=TRUE,"x",INDEX('Avtal för korttidsarbete'!$E$13:$E$1012,$FE320))</f>
        <v>x</v>
      </c>
      <c r="FH320" s="113" t="str" cm="1">
        <f t="array" ref="FH320">IF(FE320=TRUE,"x",INDEX('Avtal för korttidsarbete'!$F$13:$F$1012,$FE320))</f>
        <v>x</v>
      </c>
      <c r="FI320" s="112" t="b">
        <f t="shared" si="608"/>
        <v>0</v>
      </c>
      <c r="FJ320" s="135">
        <f t="shared" si="609"/>
        <v>44166</v>
      </c>
      <c r="FK320" s="135">
        <f t="shared" si="610"/>
        <v>44377</v>
      </c>
      <c r="FL320" s="112" t="b">
        <f t="shared" si="611"/>
        <v>0</v>
      </c>
      <c r="FM320" s="113">
        <f t="shared" si="612"/>
        <v>44166</v>
      </c>
      <c r="FN320" s="135">
        <f t="shared" si="613"/>
        <v>44377</v>
      </c>
      <c r="FO320" s="148" t="b">
        <f>IFERROR(INDEX('Avtal för korttidsarbete'!R:R,MATCH(D320,'Avtal för korttidsarbete'!$G:$G,0)),TRUE)</f>
        <v>1</v>
      </c>
      <c r="FP320" s="135" t="str">
        <f>IF(FO320,"-",INDEX('Avtal för korttidsarbete'!$D:$D,MATCH(D320,'Avtal för korttidsarbete'!$G:$G,0)))</f>
        <v>-</v>
      </c>
      <c r="FQ320" s="113" t="b">
        <f>IFERROR(G320&gt;INDEX(Uppsägningar!E:E,MATCH(C320,Uppsägningar!C:C,0)),FALSE)</f>
        <v>0</v>
      </c>
    </row>
    <row r="321" spans="1:173" x14ac:dyDescent="0.25">
      <c r="A321" s="19">
        <v>305</v>
      </c>
      <c r="B321" s="20"/>
      <c r="C321" s="183"/>
      <c r="D321" s="66"/>
      <c r="E321" s="212">
        <f>IFERROR(INDEX(Admin!$C$7:$C$10,MATCH(FP321,TblNivåValTExt,0)),0)</f>
        <v>0</v>
      </c>
      <c r="F321" s="1"/>
      <c r="G321" s="1"/>
      <c r="H321" s="78"/>
      <c r="I321" s="181"/>
      <c r="J321" s="181"/>
      <c r="K321" s="182"/>
      <c r="L321" s="182"/>
      <c r="M321" s="181"/>
      <c r="N321" s="181"/>
      <c r="O321" s="181"/>
      <c r="P321" s="182"/>
      <c r="Q321" s="182"/>
      <c r="R321" s="181"/>
      <c r="S321" s="181"/>
      <c r="T321" s="181"/>
      <c r="U321" s="182"/>
      <c r="V321" s="182"/>
      <c r="W321" s="181"/>
      <c r="X321" s="181"/>
      <c r="Y321" s="181"/>
      <c r="Z321" s="182"/>
      <c r="AA321" s="182"/>
      <c r="AB321" s="181"/>
      <c r="AC321" s="181"/>
      <c r="AD321" s="181"/>
      <c r="AE321" s="182"/>
      <c r="AF321" s="182"/>
      <c r="AG321" s="181"/>
      <c r="AH321" s="181"/>
      <c r="AI321" s="181"/>
      <c r="AJ321" s="182"/>
      <c r="AK321" s="182"/>
      <c r="AL321" s="181"/>
      <c r="AM321" s="181"/>
      <c r="AN321" s="181"/>
      <c r="AO321" s="182"/>
      <c r="AP321" s="182"/>
      <c r="AQ321" s="181"/>
      <c r="AR321" s="181"/>
      <c r="AS321" s="181"/>
      <c r="AT321" s="182"/>
      <c r="AU321" s="182"/>
      <c r="AV321" s="181"/>
      <c r="AW321" s="181"/>
      <c r="AX321" s="181"/>
      <c r="AY321" s="182"/>
      <c r="AZ321" s="182"/>
      <c r="BA321" s="181"/>
      <c r="BB321" s="181"/>
      <c r="BC321" s="181"/>
      <c r="BD321" s="182"/>
      <c r="BE321" s="182"/>
      <c r="BF321" s="181"/>
      <c r="BG321" s="180">
        <f t="shared" si="579"/>
        <v>0</v>
      </c>
      <c r="BH321" s="116" t="str">
        <f t="shared" si="580"/>
        <v/>
      </c>
      <c r="BI321" s="80" t="b">
        <f t="shared" si="528"/>
        <v>0</v>
      </c>
      <c r="BJ321" s="80" t="str">
        <f t="shared" si="529"/>
        <v/>
      </c>
      <c r="BK321" s="80" t="b">
        <f t="shared" si="581"/>
        <v>0</v>
      </c>
      <c r="BL321" s="13" t="str">
        <f t="shared" si="530"/>
        <v/>
      </c>
      <c r="BM321" s="13" t="b">
        <f t="shared" si="582"/>
        <v>0</v>
      </c>
      <c r="BN321" s="35" t="str">
        <f t="shared" si="531"/>
        <v/>
      </c>
      <c r="BO321" s="13" t="b">
        <f t="shared" si="532"/>
        <v>0</v>
      </c>
      <c r="BP321" s="35" t="str">
        <f t="shared" si="533"/>
        <v/>
      </c>
      <c r="BQ321" s="13" t="b">
        <f t="shared" si="534"/>
        <v>0</v>
      </c>
      <c r="BR321" s="35" t="str">
        <f t="shared" si="535"/>
        <v/>
      </c>
      <c r="BS321" s="35" t="b">
        <f t="shared" si="536"/>
        <v>0</v>
      </c>
      <c r="BT321" s="35" t="str">
        <f t="shared" si="537"/>
        <v/>
      </c>
      <c r="BU321" s="35" t="b">
        <f t="shared" si="538"/>
        <v>0</v>
      </c>
      <c r="BV321" s="35" t="str">
        <f t="shared" si="539"/>
        <v/>
      </c>
      <c r="BW321" s="13" t="b">
        <f t="shared" si="614"/>
        <v>0</v>
      </c>
      <c r="BX321" s="35" t="str">
        <f t="shared" si="540"/>
        <v/>
      </c>
      <c r="BY321" s="265" t="b">
        <f t="shared" si="583"/>
        <v>0</v>
      </c>
      <c r="BZ321" s="35" t="str">
        <f t="shared" si="541"/>
        <v/>
      </c>
      <c r="CA321" s="265" t="b">
        <f t="shared" si="584"/>
        <v>0</v>
      </c>
      <c r="CB321" s="35" t="str">
        <f t="shared" si="542"/>
        <v/>
      </c>
      <c r="CC321" s="272" t="b">
        <f t="shared" si="585"/>
        <v>0</v>
      </c>
      <c r="CD321" s="35" t="str">
        <f t="shared" si="543"/>
        <v/>
      </c>
      <c r="CE321" s="13" t="b">
        <f t="shared" si="544"/>
        <v>0</v>
      </c>
      <c r="CF321" s="35" t="str">
        <f t="shared" si="545"/>
        <v/>
      </c>
      <c r="CG321" s="179">
        <f t="shared" si="546"/>
        <v>0</v>
      </c>
      <c r="CH321" s="179">
        <f t="shared" si="547"/>
        <v>0</v>
      </c>
      <c r="CI321" s="218">
        <f t="shared" si="586"/>
        <v>0</v>
      </c>
      <c r="CJ321" s="218">
        <f t="shared" si="587"/>
        <v>0</v>
      </c>
      <c r="CK321" s="218">
        <f t="shared" si="588"/>
        <v>0</v>
      </c>
      <c r="CL321" s="218">
        <f t="shared" si="589"/>
        <v>0</v>
      </c>
      <c r="CM321" s="218">
        <f t="shared" si="590"/>
        <v>0</v>
      </c>
      <c r="CN321" s="218">
        <f t="shared" si="591"/>
        <v>0</v>
      </c>
      <c r="CO321" s="218">
        <f t="shared" si="592"/>
        <v>0</v>
      </c>
      <c r="CP321" s="218">
        <f t="shared" si="593"/>
        <v>0</v>
      </c>
      <c r="CQ321" s="218">
        <f t="shared" si="594"/>
        <v>0</v>
      </c>
      <c r="CR321" s="218">
        <f t="shared" si="595"/>
        <v>0</v>
      </c>
      <c r="CS321" s="14">
        <f t="shared" si="548"/>
        <v>0</v>
      </c>
      <c r="CT321" s="236">
        <f t="shared" si="549"/>
        <v>0</v>
      </c>
      <c r="CU321" s="237">
        <f t="shared" si="623"/>
        <v>0</v>
      </c>
      <c r="CV321" s="16">
        <f t="shared" si="623"/>
        <v>0</v>
      </c>
      <c r="CW321" s="16">
        <f t="shared" si="623"/>
        <v>0</v>
      </c>
      <c r="CX321" s="16">
        <f t="shared" si="623"/>
        <v>0</v>
      </c>
      <c r="CY321" s="16">
        <f t="shared" si="623"/>
        <v>0</v>
      </c>
      <c r="CZ321" s="16">
        <f t="shared" si="623"/>
        <v>0</v>
      </c>
      <c r="DA321" s="16">
        <f t="shared" si="623"/>
        <v>0</v>
      </c>
      <c r="DB321" s="16">
        <f t="shared" si="623"/>
        <v>0</v>
      </c>
      <c r="DC321" s="16">
        <f t="shared" si="623"/>
        <v>0</v>
      </c>
      <c r="DD321" s="238">
        <f t="shared" si="623"/>
        <v>0</v>
      </c>
      <c r="DE321" s="232">
        <f t="shared" si="624"/>
        <v>0</v>
      </c>
      <c r="DF321" s="132">
        <f t="shared" si="624"/>
        <v>0</v>
      </c>
      <c r="DG321" s="132">
        <f t="shared" si="624"/>
        <v>0</v>
      </c>
      <c r="DH321" s="132">
        <f t="shared" si="624"/>
        <v>0</v>
      </c>
      <c r="DI321" s="132">
        <f t="shared" si="624"/>
        <v>0</v>
      </c>
      <c r="DJ321" s="132">
        <f t="shared" si="624"/>
        <v>0</v>
      </c>
      <c r="DK321" s="132">
        <f t="shared" si="624"/>
        <v>0</v>
      </c>
      <c r="DL321" s="132">
        <f t="shared" si="624"/>
        <v>0</v>
      </c>
      <c r="DM321" s="132">
        <f t="shared" si="624"/>
        <v>0</v>
      </c>
      <c r="DN321" s="233">
        <f t="shared" si="624"/>
        <v>0</v>
      </c>
      <c r="DO321" s="232">
        <f t="shared" si="550"/>
        <v>0</v>
      </c>
      <c r="DP321" s="132">
        <f t="shared" si="551"/>
        <v>0</v>
      </c>
      <c r="DQ321" s="132">
        <f t="shared" si="552"/>
        <v>0</v>
      </c>
      <c r="DR321" s="132">
        <f t="shared" si="553"/>
        <v>0</v>
      </c>
      <c r="DS321" s="132">
        <f t="shared" si="554"/>
        <v>0</v>
      </c>
      <c r="DT321" s="132">
        <f t="shared" si="555"/>
        <v>0</v>
      </c>
      <c r="DU321" s="132">
        <f t="shared" si="556"/>
        <v>0</v>
      </c>
      <c r="DV321" s="132">
        <f t="shared" si="557"/>
        <v>0</v>
      </c>
      <c r="DW321" s="132">
        <f t="shared" si="558"/>
        <v>0</v>
      </c>
      <c r="DX321" s="233">
        <f t="shared" si="559"/>
        <v>0</v>
      </c>
      <c r="DY321" s="231" t="b">
        <f t="shared" si="596"/>
        <v>0</v>
      </c>
      <c r="DZ321" s="163"/>
      <c r="EA321" s="226" t="str">
        <f t="shared" si="597"/>
        <v/>
      </c>
      <c r="EB321" s="178" t="str">
        <f t="shared" si="598"/>
        <v/>
      </c>
      <c r="EC321" s="178" t="str">
        <f t="shared" si="599"/>
        <v/>
      </c>
      <c r="ED321" s="178" t="str">
        <f t="shared" si="600"/>
        <v/>
      </c>
      <c r="EE321" s="178" t="str">
        <f t="shared" si="601"/>
        <v/>
      </c>
      <c r="EF321" s="178" t="str">
        <f t="shared" si="602"/>
        <v/>
      </c>
      <c r="EG321" s="178" t="str">
        <f t="shared" si="603"/>
        <v/>
      </c>
      <c r="EH321" s="178" t="str">
        <f t="shared" si="604"/>
        <v/>
      </c>
      <c r="EI321" s="178" t="str">
        <f t="shared" si="605"/>
        <v/>
      </c>
      <c r="EJ321" s="227" t="str">
        <f t="shared" si="606"/>
        <v/>
      </c>
      <c r="EK321" s="230" t="str">
        <f t="shared" si="560"/>
        <v/>
      </c>
      <c r="EL321" s="177" t="str">
        <f t="shared" si="561"/>
        <v/>
      </c>
      <c r="EM321" s="177" t="str">
        <f t="shared" si="562"/>
        <v/>
      </c>
      <c r="EN321" s="177" t="str">
        <f t="shared" si="563"/>
        <v/>
      </c>
      <c r="EO321" s="177" t="str">
        <f t="shared" si="564"/>
        <v/>
      </c>
      <c r="EP321" s="177" t="str">
        <f t="shared" si="565"/>
        <v/>
      </c>
      <c r="EQ321" s="177" t="str">
        <f t="shared" si="566"/>
        <v/>
      </c>
      <c r="ER321" s="177" t="str">
        <f t="shared" si="567"/>
        <v/>
      </c>
      <c r="ES321" s="177" t="str">
        <f t="shared" si="568"/>
        <v/>
      </c>
      <c r="ET321" s="177" t="str">
        <f t="shared" si="569"/>
        <v/>
      </c>
      <c r="EU321" s="229" t="e">
        <f t="shared" si="570"/>
        <v>#VALUE!</v>
      </c>
      <c r="EV321" s="27" t="e">
        <f t="shared" si="571"/>
        <v>#VALUE!</v>
      </c>
      <c r="EW321" s="27" t="e">
        <f t="shared" si="572"/>
        <v>#VALUE!</v>
      </c>
      <c r="EX321" s="28" t="e">
        <f t="shared" si="573"/>
        <v>#VALUE!</v>
      </c>
      <c r="EY321" s="28" t="e">
        <f t="shared" si="574"/>
        <v>#VALUE!</v>
      </c>
      <c r="EZ321" s="28" t="b">
        <f t="shared" si="575"/>
        <v>0</v>
      </c>
      <c r="FA321" s="176" t="str">
        <f t="shared" si="576"/>
        <v/>
      </c>
      <c r="FB321" s="27" t="e" cm="1">
        <f t="array" aca="1" ref="FB321" ca="1">TEXT(RIGHT(10-RIGHT(SUM(INDEX(1*(MID(MID(C321,1,1)*2,ROW(INDIRECT("1:"&amp;LEN(MID(C321,1,1)*2))),1)),,))+MID(C321,2,1)+
SUM(INDEX(1*(MID(MID(C321,3,1)*2,ROW(INDIRECT("1:"&amp;LEN(MID(C321,3,1)*2))),1)),,))+MID(C321,4,1)+
SUM(INDEX(1*(MID(MID(C321,5,1)*2,ROW(INDIRECT("1:"&amp;LEN(MID(C321,5,1)*2))),1)),,))+MID(C321,6,1)+
SUM(INDEX(1*(MID(MID(C321,8,1)*2,ROW(INDIRECT("1:"&amp;LEN(MID(C321,8,1)*2))),1)),,))+MID(C321,9,1)+
SUM(INDEX(1*(MID(MID(C321,10,1)*2,ROW(INDIRECT("1:"&amp;LEN(MID(C321,10,1)*2))),1)),,)),1),1),"0")</f>
        <v>#VALUE!</v>
      </c>
      <c r="FC321" s="27" t="str">
        <f t="shared" si="577"/>
        <v/>
      </c>
      <c r="FD321" s="29" t="b">
        <f t="shared" si="578"/>
        <v>0</v>
      </c>
      <c r="FE321" s="112" t="b">
        <f>IFERROR(MATCH(D321,'Avtal för korttidsarbete'!$G$13:$G$1012,0),TRUE)</f>
        <v>1</v>
      </c>
      <c r="FF321" s="112" t="b">
        <f t="shared" si="607"/>
        <v>0</v>
      </c>
      <c r="FG321" s="113" t="str" cm="1">
        <f t="array" ref="FG321">IF(FE321=TRUE,"x",INDEX('Avtal för korttidsarbete'!$E$13:$E$1012,$FE321))</f>
        <v>x</v>
      </c>
      <c r="FH321" s="113" t="str" cm="1">
        <f t="array" ref="FH321">IF(FE321=TRUE,"x",INDEX('Avtal för korttidsarbete'!$F$13:$F$1012,$FE321))</f>
        <v>x</v>
      </c>
      <c r="FI321" s="112" t="b">
        <f t="shared" si="608"/>
        <v>0</v>
      </c>
      <c r="FJ321" s="135">
        <f t="shared" si="609"/>
        <v>44166</v>
      </c>
      <c r="FK321" s="135">
        <f t="shared" si="610"/>
        <v>44377</v>
      </c>
      <c r="FL321" s="112" t="b">
        <f t="shared" si="611"/>
        <v>0</v>
      </c>
      <c r="FM321" s="113">
        <f t="shared" si="612"/>
        <v>44166</v>
      </c>
      <c r="FN321" s="135">
        <f t="shared" si="613"/>
        <v>44377</v>
      </c>
      <c r="FO321" s="148" t="b">
        <f>IFERROR(INDEX('Avtal för korttidsarbete'!R:R,MATCH(D321,'Avtal för korttidsarbete'!$G:$G,0)),TRUE)</f>
        <v>1</v>
      </c>
      <c r="FP321" s="135" t="str">
        <f>IF(FO321,"-",INDEX('Avtal för korttidsarbete'!$D:$D,MATCH(D321,'Avtal för korttidsarbete'!$G:$G,0)))</f>
        <v>-</v>
      </c>
      <c r="FQ321" s="113" t="b">
        <f>IFERROR(G321&gt;INDEX(Uppsägningar!E:E,MATCH(C321,Uppsägningar!C:C,0)),FALSE)</f>
        <v>0</v>
      </c>
    </row>
    <row r="322" spans="1:173" x14ac:dyDescent="0.25">
      <c r="A322" s="19">
        <v>306</v>
      </c>
      <c r="B322" s="20"/>
      <c r="C322" s="183"/>
      <c r="D322" s="66"/>
      <c r="E322" s="212">
        <f>IFERROR(INDEX(Admin!$C$7:$C$10,MATCH(FP322,TblNivåValTExt,0)),0)</f>
        <v>0</v>
      </c>
      <c r="F322" s="1"/>
      <c r="G322" s="1"/>
      <c r="H322" s="78"/>
      <c r="I322" s="181"/>
      <c r="J322" s="181"/>
      <c r="K322" s="182"/>
      <c r="L322" s="182"/>
      <c r="M322" s="181"/>
      <c r="N322" s="181"/>
      <c r="O322" s="181"/>
      <c r="P322" s="182"/>
      <c r="Q322" s="182"/>
      <c r="R322" s="181"/>
      <c r="S322" s="181"/>
      <c r="T322" s="181"/>
      <c r="U322" s="182"/>
      <c r="V322" s="182"/>
      <c r="W322" s="181"/>
      <c r="X322" s="181"/>
      <c r="Y322" s="181"/>
      <c r="Z322" s="182"/>
      <c r="AA322" s="182"/>
      <c r="AB322" s="181"/>
      <c r="AC322" s="181"/>
      <c r="AD322" s="181"/>
      <c r="AE322" s="182"/>
      <c r="AF322" s="182"/>
      <c r="AG322" s="181"/>
      <c r="AH322" s="181"/>
      <c r="AI322" s="181"/>
      <c r="AJ322" s="182"/>
      <c r="AK322" s="182"/>
      <c r="AL322" s="181"/>
      <c r="AM322" s="181"/>
      <c r="AN322" s="181"/>
      <c r="AO322" s="182"/>
      <c r="AP322" s="182"/>
      <c r="AQ322" s="181"/>
      <c r="AR322" s="181"/>
      <c r="AS322" s="181"/>
      <c r="AT322" s="182"/>
      <c r="AU322" s="182"/>
      <c r="AV322" s="181"/>
      <c r="AW322" s="181"/>
      <c r="AX322" s="181"/>
      <c r="AY322" s="182"/>
      <c r="AZ322" s="182"/>
      <c r="BA322" s="181"/>
      <c r="BB322" s="181"/>
      <c r="BC322" s="181"/>
      <c r="BD322" s="182"/>
      <c r="BE322" s="182"/>
      <c r="BF322" s="181"/>
      <c r="BG322" s="180">
        <f t="shared" si="579"/>
        <v>0</v>
      </c>
      <c r="BH322" s="116" t="str">
        <f t="shared" si="580"/>
        <v/>
      </c>
      <c r="BI322" s="80" t="b">
        <f t="shared" si="528"/>
        <v>0</v>
      </c>
      <c r="BJ322" s="80" t="str">
        <f t="shared" si="529"/>
        <v/>
      </c>
      <c r="BK322" s="80" t="b">
        <f t="shared" si="581"/>
        <v>0</v>
      </c>
      <c r="BL322" s="13" t="str">
        <f t="shared" si="530"/>
        <v/>
      </c>
      <c r="BM322" s="13" t="b">
        <f t="shared" si="582"/>
        <v>0</v>
      </c>
      <c r="BN322" s="35" t="str">
        <f t="shared" si="531"/>
        <v/>
      </c>
      <c r="BO322" s="13" t="b">
        <f t="shared" si="532"/>
        <v>0</v>
      </c>
      <c r="BP322" s="35" t="str">
        <f t="shared" si="533"/>
        <v/>
      </c>
      <c r="BQ322" s="13" t="b">
        <f t="shared" si="534"/>
        <v>0</v>
      </c>
      <c r="BR322" s="35" t="str">
        <f t="shared" si="535"/>
        <v/>
      </c>
      <c r="BS322" s="35" t="b">
        <f t="shared" si="536"/>
        <v>0</v>
      </c>
      <c r="BT322" s="35" t="str">
        <f t="shared" si="537"/>
        <v/>
      </c>
      <c r="BU322" s="35" t="b">
        <f t="shared" si="538"/>
        <v>0</v>
      </c>
      <c r="BV322" s="35" t="str">
        <f t="shared" si="539"/>
        <v/>
      </c>
      <c r="BW322" s="13" t="b">
        <f t="shared" si="614"/>
        <v>0</v>
      </c>
      <c r="BX322" s="35" t="str">
        <f t="shared" si="540"/>
        <v/>
      </c>
      <c r="BY322" s="265" t="b">
        <f t="shared" si="583"/>
        <v>0</v>
      </c>
      <c r="BZ322" s="35" t="str">
        <f t="shared" si="541"/>
        <v/>
      </c>
      <c r="CA322" s="265" t="b">
        <f t="shared" si="584"/>
        <v>0</v>
      </c>
      <c r="CB322" s="35" t="str">
        <f t="shared" si="542"/>
        <v/>
      </c>
      <c r="CC322" s="272" t="b">
        <f t="shared" si="585"/>
        <v>0</v>
      </c>
      <c r="CD322" s="35" t="str">
        <f t="shared" si="543"/>
        <v/>
      </c>
      <c r="CE322" s="13" t="b">
        <f t="shared" si="544"/>
        <v>0</v>
      </c>
      <c r="CF322" s="35" t="str">
        <f t="shared" si="545"/>
        <v/>
      </c>
      <c r="CG322" s="179">
        <f t="shared" si="546"/>
        <v>0</v>
      </c>
      <c r="CH322" s="179">
        <f t="shared" si="547"/>
        <v>0</v>
      </c>
      <c r="CI322" s="218">
        <f t="shared" si="586"/>
        <v>0</v>
      </c>
      <c r="CJ322" s="218">
        <f t="shared" si="587"/>
        <v>0</v>
      </c>
      <c r="CK322" s="218">
        <f t="shared" si="588"/>
        <v>0</v>
      </c>
      <c r="CL322" s="218">
        <f t="shared" si="589"/>
        <v>0</v>
      </c>
      <c r="CM322" s="218">
        <f t="shared" si="590"/>
        <v>0</v>
      </c>
      <c r="CN322" s="218">
        <f t="shared" si="591"/>
        <v>0</v>
      </c>
      <c r="CO322" s="218">
        <f t="shared" si="592"/>
        <v>0</v>
      </c>
      <c r="CP322" s="218">
        <f t="shared" si="593"/>
        <v>0</v>
      </c>
      <c r="CQ322" s="218">
        <f t="shared" si="594"/>
        <v>0</v>
      </c>
      <c r="CR322" s="218">
        <f t="shared" si="595"/>
        <v>0</v>
      </c>
      <c r="CS322" s="14">
        <f t="shared" si="548"/>
        <v>0</v>
      </c>
      <c r="CT322" s="236">
        <f t="shared" si="549"/>
        <v>0</v>
      </c>
      <c r="CU322" s="237">
        <f t="shared" si="623"/>
        <v>0</v>
      </c>
      <c r="CV322" s="16">
        <f t="shared" si="623"/>
        <v>0</v>
      </c>
      <c r="CW322" s="16">
        <f t="shared" si="623"/>
        <v>0</v>
      </c>
      <c r="CX322" s="16">
        <f t="shared" si="623"/>
        <v>0</v>
      </c>
      <c r="CY322" s="16">
        <f t="shared" si="623"/>
        <v>0</v>
      </c>
      <c r="CZ322" s="16">
        <f t="shared" si="623"/>
        <v>0</v>
      </c>
      <c r="DA322" s="16">
        <f t="shared" si="623"/>
        <v>0</v>
      </c>
      <c r="DB322" s="16">
        <f t="shared" si="623"/>
        <v>0</v>
      </c>
      <c r="DC322" s="16">
        <f t="shared" si="623"/>
        <v>0</v>
      </c>
      <c r="DD322" s="238">
        <f t="shared" si="623"/>
        <v>0</v>
      </c>
      <c r="DE322" s="232">
        <f t="shared" si="624"/>
        <v>0</v>
      </c>
      <c r="DF322" s="132">
        <f t="shared" si="624"/>
        <v>0</v>
      </c>
      <c r="DG322" s="132">
        <f t="shared" si="624"/>
        <v>0</v>
      </c>
      <c r="DH322" s="132">
        <f t="shared" si="624"/>
        <v>0</v>
      </c>
      <c r="DI322" s="132">
        <f t="shared" si="624"/>
        <v>0</v>
      </c>
      <c r="DJ322" s="132">
        <f t="shared" si="624"/>
        <v>0</v>
      </c>
      <c r="DK322" s="132">
        <f t="shared" si="624"/>
        <v>0</v>
      </c>
      <c r="DL322" s="132">
        <f t="shared" si="624"/>
        <v>0</v>
      </c>
      <c r="DM322" s="132">
        <f t="shared" si="624"/>
        <v>0</v>
      </c>
      <c r="DN322" s="233">
        <f t="shared" si="624"/>
        <v>0</v>
      </c>
      <c r="DO322" s="232">
        <f t="shared" si="550"/>
        <v>0</v>
      </c>
      <c r="DP322" s="132">
        <f t="shared" si="551"/>
        <v>0</v>
      </c>
      <c r="DQ322" s="132">
        <f t="shared" si="552"/>
        <v>0</v>
      </c>
      <c r="DR322" s="132">
        <f t="shared" si="553"/>
        <v>0</v>
      </c>
      <c r="DS322" s="132">
        <f t="shared" si="554"/>
        <v>0</v>
      </c>
      <c r="DT322" s="132">
        <f t="shared" si="555"/>
        <v>0</v>
      </c>
      <c r="DU322" s="132">
        <f t="shared" si="556"/>
        <v>0</v>
      </c>
      <c r="DV322" s="132">
        <f t="shared" si="557"/>
        <v>0</v>
      </c>
      <c r="DW322" s="132">
        <f t="shared" si="558"/>
        <v>0</v>
      </c>
      <c r="DX322" s="233">
        <f t="shared" si="559"/>
        <v>0</v>
      </c>
      <c r="DY322" s="231" t="b">
        <f t="shared" si="596"/>
        <v>0</v>
      </c>
      <c r="DZ322" s="163"/>
      <c r="EA322" s="226" t="str">
        <f t="shared" si="597"/>
        <v/>
      </c>
      <c r="EB322" s="178" t="str">
        <f t="shared" si="598"/>
        <v/>
      </c>
      <c r="EC322" s="178" t="str">
        <f t="shared" si="599"/>
        <v/>
      </c>
      <c r="ED322" s="178" t="str">
        <f t="shared" si="600"/>
        <v/>
      </c>
      <c r="EE322" s="178" t="str">
        <f t="shared" si="601"/>
        <v/>
      </c>
      <c r="EF322" s="178" t="str">
        <f t="shared" si="602"/>
        <v/>
      </c>
      <c r="EG322" s="178" t="str">
        <f t="shared" si="603"/>
        <v/>
      </c>
      <c r="EH322" s="178" t="str">
        <f t="shared" si="604"/>
        <v/>
      </c>
      <c r="EI322" s="178" t="str">
        <f t="shared" si="605"/>
        <v/>
      </c>
      <c r="EJ322" s="227" t="str">
        <f t="shared" si="606"/>
        <v/>
      </c>
      <c r="EK322" s="230" t="str">
        <f t="shared" si="560"/>
        <v/>
      </c>
      <c r="EL322" s="177" t="str">
        <f t="shared" si="561"/>
        <v/>
      </c>
      <c r="EM322" s="177" t="str">
        <f t="shared" si="562"/>
        <v/>
      </c>
      <c r="EN322" s="177" t="str">
        <f t="shared" si="563"/>
        <v/>
      </c>
      <c r="EO322" s="177" t="str">
        <f t="shared" si="564"/>
        <v/>
      </c>
      <c r="EP322" s="177" t="str">
        <f t="shared" si="565"/>
        <v/>
      </c>
      <c r="EQ322" s="177" t="str">
        <f t="shared" si="566"/>
        <v/>
      </c>
      <c r="ER322" s="177" t="str">
        <f t="shared" si="567"/>
        <v/>
      </c>
      <c r="ES322" s="177" t="str">
        <f t="shared" si="568"/>
        <v/>
      </c>
      <c r="ET322" s="177" t="str">
        <f t="shared" si="569"/>
        <v/>
      </c>
      <c r="EU322" s="229" t="e">
        <f t="shared" si="570"/>
        <v>#VALUE!</v>
      </c>
      <c r="EV322" s="27" t="e">
        <f t="shared" si="571"/>
        <v>#VALUE!</v>
      </c>
      <c r="EW322" s="27" t="e">
        <f t="shared" si="572"/>
        <v>#VALUE!</v>
      </c>
      <c r="EX322" s="28" t="e">
        <f t="shared" si="573"/>
        <v>#VALUE!</v>
      </c>
      <c r="EY322" s="28" t="e">
        <f t="shared" si="574"/>
        <v>#VALUE!</v>
      </c>
      <c r="EZ322" s="28" t="b">
        <f t="shared" si="575"/>
        <v>0</v>
      </c>
      <c r="FA322" s="176" t="str">
        <f t="shared" si="576"/>
        <v/>
      </c>
      <c r="FB322" s="27" t="e" cm="1">
        <f t="array" aca="1" ref="FB322" ca="1">TEXT(RIGHT(10-RIGHT(SUM(INDEX(1*(MID(MID(C322,1,1)*2,ROW(INDIRECT("1:"&amp;LEN(MID(C322,1,1)*2))),1)),,))+MID(C322,2,1)+
SUM(INDEX(1*(MID(MID(C322,3,1)*2,ROW(INDIRECT("1:"&amp;LEN(MID(C322,3,1)*2))),1)),,))+MID(C322,4,1)+
SUM(INDEX(1*(MID(MID(C322,5,1)*2,ROW(INDIRECT("1:"&amp;LEN(MID(C322,5,1)*2))),1)),,))+MID(C322,6,1)+
SUM(INDEX(1*(MID(MID(C322,8,1)*2,ROW(INDIRECT("1:"&amp;LEN(MID(C322,8,1)*2))),1)),,))+MID(C322,9,1)+
SUM(INDEX(1*(MID(MID(C322,10,1)*2,ROW(INDIRECT("1:"&amp;LEN(MID(C322,10,1)*2))),1)),,)),1),1),"0")</f>
        <v>#VALUE!</v>
      </c>
      <c r="FC322" s="27" t="str">
        <f t="shared" si="577"/>
        <v/>
      </c>
      <c r="FD322" s="29" t="b">
        <f t="shared" si="578"/>
        <v>0</v>
      </c>
      <c r="FE322" s="112" t="b">
        <f>IFERROR(MATCH(D322,'Avtal för korttidsarbete'!$G$13:$G$1012,0),TRUE)</f>
        <v>1</v>
      </c>
      <c r="FF322" s="112" t="b">
        <f t="shared" si="607"/>
        <v>0</v>
      </c>
      <c r="FG322" s="113" t="str" cm="1">
        <f t="array" ref="FG322">IF(FE322=TRUE,"x",INDEX('Avtal för korttidsarbete'!$E$13:$E$1012,$FE322))</f>
        <v>x</v>
      </c>
      <c r="FH322" s="113" t="str" cm="1">
        <f t="array" ref="FH322">IF(FE322=TRUE,"x",INDEX('Avtal för korttidsarbete'!$F$13:$F$1012,$FE322))</f>
        <v>x</v>
      </c>
      <c r="FI322" s="112" t="b">
        <f t="shared" si="608"/>
        <v>0</v>
      </c>
      <c r="FJ322" s="135">
        <f t="shared" si="609"/>
        <v>44166</v>
      </c>
      <c r="FK322" s="135">
        <f t="shared" si="610"/>
        <v>44377</v>
      </c>
      <c r="FL322" s="112" t="b">
        <f t="shared" si="611"/>
        <v>0</v>
      </c>
      <c r="FM322" s="113">
        <f t="shared" si="612"/>
        <v>44166</v>
      </c>
      <c r="FN322" s="135">
        <f t="shared" si="613"/>
        <v>44377</v>
      </c>
      <c r="FO322" s="148" t="b">
        <f>IFERROR(INDEX('Avtal för korttidsarbete'!R:R,MATCH(D322,'Avtal för korttidsarbete'!$G:$G,0)),TRUE)</f>
        <v>1</v>
      </c>
      <c r="FP322" s="135" t="str">
        <f>IF(FO322,"-",INDEX('Avtal för korttidsarbete'!$D:$D,MATCH(D322,'Avtal för korttidsarbete'!$G:$G,0)))</f>
        <v>-</v>
      </c>
      <c r="FQ322" s="113" t="b">
        <f>IFERROR(G322&gt;INDEX(Uppsägningar!E:E,MATCH(C322,Uppsägningar!C:C,0)),FALSE)</f>
        <v>0</v>
      </c>
    </row>
    <row r="323" spans="1:173" x14ac:dyDescent="0.25">
      <c r="A323" s="19">
        <v>307</v>
      </c>
      <c r="B323" s="20"/>
      <c r="C323" s="183"/>
      <c r="D323" s="66"/>
      <c r="E323" s="212">
        <f>IFERROR(INDEX(Admin!$C$7:$C$10,MATCH(FP323,TblNivåValTExt,0)),0)</f>
        <v>0</v>
      </c>
      <c r="F323" s="1"/>
      <c r="G323" s="1"/>
      <c r="H323" s="78"/>
      <c r="I323" s="181"/>
      <c r="J323" s="181"/>
      <c r="K323" s="182"/>
      <c r="L323" s="182"/>
      <c r="M323" s="181"/>
      <c r="N323" s="181"/>
      <c r="O323" s="181"/>
      <c r="P323" s="182"/>
      <c r="Q323" s="182"/>
      <c r="R323" s="181"/>
      <c r="S323" s="181"/>
      <c r="T323" s="181"/>
      <c r="U323" s="182"/>
      <c r="V323" s="182"/>
      <c r="W323" s="181"/>
      <c r="X323" s="181"/>
      <c r="Y323" s="181"/>
      <c r="Z323" s="182"/>
      <c r="AA323" s="182"/>
      <c r="AB323" s="181"/>
      <c r="AC323" s="181"/>
      <c r="AD323" s="181"/>
      <c r="AE323" s="182"/>
      <c r="AF323" s="182"/>
      <c r="AG323" s="181"/>
      <c r="AH323" s="181"/>
      <c r="AI323" s="181"/>
      <c r="AJ323" s="182"/>
      <c r="AK323" s="182"/>
      <c r="AL323" s="181"/>
      <c r="AM323" s="181"/>
      <c r="AN323" s="181"/>
      <c r="AO323" s="182"/>
      <c r="AP323" s="182"/>
      <c r="AQ323" s="181"/>
      <c r="AR323" s="181"/>
      <c r="AS323" s="181"/>
      <c r="AT323" s="182"/>
      <c r="AU323" s="182"/>
      <c r="AV323" s="181"/>
      <c r="AW323" s="181"/>
      <c r="AX323" s="181"/>
      <c r="AY323" s="182"/>
      <c r="AZ323" s="182"/>
      <c r="BA323" s="181"/>
      <c r="BB323" s="181"/>
      <c r="BC323" s="181"/>
      <c r="BD323" s="182"/>
      <c r="BE323" s="182"/>
      <c r="BF323" s="181"/>
      <c r="BG323" s="180">
        <f t="shared" si="579"/>
        <v>0</v>
      </c>
      <c r="BH323" s="116" t="str">
        <f t="shared" si="580"/>
        <v/>
      </c>
      <c r="BI323" s="80" t="b">
        <f t="shared" si="528"/>
        <v>0</v>
      </c>
      <c r="BJ323" s="80" t="str">
        <f t="shared" si="529"/>
        <v/>
      </c>
      <c r="BK323" s="80" t="b">
        <f t="shared" si="581"/>
        <v>0</v>
      </c>
      <c r="BL323" s="13" t="str">
        <f t="shared" si="530"/>
        <v/>
      </c>
      <c r="BM323" s="13" t="b">
        <f t="shared" si="582"/>
        <v>0</v>
      </c>
      <c r="BN323" s="35" t="str">
        <f t="shared" si="531"/>
        <v/>
      </c>
      <c r="BO323" s="13" t="b">
        <f t="shared" si="532"/>
        <v>0</v>
      </c>
      <c r="BP323" s="35" t="str">
        <f t="shared" si="533"/>
        <v/>
      </c>
      <c r="BQ323" s="13" t="b">
        <f t="shared" si="534"/>
        <v>0</v>
      </c>
      <c r="BR323" s="35" t="str">
        <f t="shared" si="535"/>
        <v/>
      </c>
      <c r="BS323" s="35" t="b">
        <f t="shared" si="536"/>
        <v>0</v>
      </c>
      <c r="BT323" s="35" t="str">
        <f t="shared" si="537"/>
        <v/>
      </c>
      <c r="BU323" s="35" t="b">
        <f t="shared" si="538"/>
        <v>0</v>
      </c>
      <c r="BV323" s="35" t="str">
        <f t="shared" si="539"/>
        <v/>
      </c>
      <c r="BW323" s="13" t="b">
        <f t="shared" si="614"/>
        <v>0</v>
      </c>
      <c r="BX323" s="35" t="str">
        <f t="shared" si="540"/>
        <v/>
      </c>
      <c r="BY323" s="265" t="b">
        <f t="shared" si="583"/>
        <v>0</v>
      </c>
      <c r="BZ323" s="35" t="str">
        <f t="shared" si="541"/>
        <v/>
      </c>
      <c r="CA323" s="265" t="b">
        <f t="shared" si="584"/>
        <v>0</v>
      </c>
      <c r="CB323" s="35" t="str">
        <f t="shared" si="542"/>
        <v/>
      </c>
      <c r="CC323" s="272" t="b">
        <f t="shared" si="585"/>
        <v>0</v>
      </c>
      <c r="CD323" s="35" t="str">
        <f t="shared" si="543"/>
        <v/>
      </c>
      <c r="CE323" s="13" t="b">
        <f t="shared" si="544"/>
        <v>0</v>
      </c>
      <c r="CF323" s="35" t="str">
        <f t="shared" si="545"/>
        <v/>
      </c>
      <c r="CG323" s="179">
        <f t="shared" si="546"/>
        <v>0</v>
      </c>
      <c r="CH323" s="179">
        <f t="shared" si="547"/>
        <v>0</v>
      </c>
      <c r="CI323" s="218">
        <f t="shared" si="586"/>
        <v>0</v>
      </c>
      <c r="CJ323" s="218">
        <f t="shared" si="587"/>
        <v>0</v>
      </c>
      <c r="CK323" s="218">
        <f t="shared" si="588"/>
        <v>0</v>
      </c>
      <c r="CL323" s="218">
        <f t="shared" si="589"/>
        <v>0</v>
      </c>
      <c r="CM323" s="218">
        <f t="shared" si="590"/>
        <v>0</v>
      </c>
      <c r="CN323" s="218">
        <f t="shared" si="591"/>
        <v>0</v>
      </c>
      <c r="CO323" s="218">
        <f t="shared" si="592"/>
        <v>0</v>
      </c>
      <c r="CP323" s="218">
        <f t="shared" si="593"/>
        <v>0</v>
      </c>
      <c r="CQ323" s="218">
        <f t="shared" si="594"/>
        <v>0</v>
      </c>
      <c r="CR323" s="218">
        <f t="shared" si="595"/>
        <v>0</v>
      </c>
      <c r="CS323" s="14">
        <f t="shared" si="548"/>
        <v>0</v>
      </c>
      <c r="CT323" s="236">
        <f t="shared" si="549"/>
        <v>0</v>
      </c>
      <c r="CU323" s="237">
        <f t="shared" si="623"/>
        <v>0</v>
      </c>
      <c r="CV323" s="16">
        <f t="shared" si="623"/>
        <v>0</v>
      </c>
      <c r="CW323" s="16">
        <f t="shared" si="623"/>
        <v>0</v>
      </c>
      <c r="CX323" s="16">
        <f t="shared" si="623"/>
        <v>0</v>
      </c>
      <c r="CY323" s="16">
        <f t="shared" si="623"/>
        <v>0</v>
      </c>
      <c r="CZ323" s="16">
        <f t="shared" si="623"/>
        <v>0</v>
      </c>
      <c r="DA323" s="16">
        <f t="shared" si="623"/>
        <v>0</v>
      </c>
      <c r="DB323" s="16">
        <f t="shared" si="623"/>
        <v>0</v>
      </c>
      <c r="DC323" s="16">
        <f t="shared" si="623"/>
        <v>0</v>
      </c>
      <c r="DD323" s="238">
        <f t="shared" si="623"/>
        <v>0</v>
      </c>
      <c r="DE323" s="232">
        <f t="shared" si="624"/>
        <v>0</v>
      </c>
      <c r="DF323" s="132">
        <f t="shared" si="624"/>
        <v>0</v>
      </c>
      <c r="DG323" s="132">
        <f t="shared" si="624"/>
        <v>0</v>
      </c>
      <c r="DH323" s="132">
        <f t="shared" si="624"/>
        <v>0</v>
      </c>
      <c r="DI323" s="132">
        <f t="shared" si="624"/>
        <v>0</v>
      </c>
      <c r="DJ323" s="132">
        <f t="shared" si="624"/>
        <v>0</v>
      </c>
      <c r="DK323" s="132">
        <f t="shared" si="624"/>
        <v>0</v>
      </c>
      <c r="DL323" s="132">
        <f t="shared" si="624"/>
        <v>0</v>
      </c>
      <c r="DM323" s="132">
        <f t="shared" si="624"/>
        <v>0</v>
      </c>
      <c r="DN323" s="233">
        <f t="shared" si="624"/>
        <v>0</v>
      </c>
      <c r="DO323" s="232">
        <f t="shared" si="550"/>
        <v>0</v>
      </c>
      <c r="DP323" s="132">
        <f t="shared" si="551"/>
        <v>0</v>
      </c>
      <c r="DQ323" s="132">
        <f t="shared" si="552"/>
        <v>0</v>
      </c>
      <c r="DR323" s="132">
        <f t="shared" si="553"/>
        <v>0</v>
      </c>
      <c r="DS323" s="132">
        <f t="shared" si="554"/>
        <v>0</v>
      </c>
      <c r="DT323" s="132">
        <f t="shared" si="555"/>
        <v>0</v>
      </c>
      <c r="DU323" s="132">
        <f t="shared" si="556"/>
        <v>0</v>
      </c>
      <c r="DV323" s="132">
        <f t="shared" si="557"/>
        <v>0</v>
      </c>
      <c r="DW323" s="132">
        <f t="shared" si="558"/>
        <v>0</v>
      </c>
      <c r="DX323" s="233">
        <f t="shared" si="559"/>
        <v>0</v>
      </c>
      <c r="DY323" s="231" t="b">
        <f t="shared" si="596"/>
        <v>0</v>
      </c>
      <c r="DZ323" s="163"/>
      <c r="EA323" s="226" t="str">
        <f t="shared" si="597"/>
        <v/>
      </c>
      <c r="EB323" s="178" t="str">
        <f t="shared" si="598"/>
        <v/>
      </c>
      <c r="EC323" s="178" t="str">
        <f t="shared" si="599"/>
        <v/>
      </c>
      <c r="ED323" s="178" t="str">
        <f t="shared" si="600"/>
        <v/>
      </c>
      <c r="EE323" s="178" t="str">
        <f t="shared" si="601"/>
        <v/>
      </c>
      <c r="EF323" s="178" t="str">
        <f t="shared" si="602"/>
        <v/>
      </c>
      <c r="EG323" s="178" t="str">
        <f t="shared" si="603"/>
        <v/>
      </c>
      <c r="EH323" s="178" t="str">
        <f t="shared" si="604"/>
        <v/>
      </c>
      <c r="EI323" s="178" t="str">
        <f t="shared" si="605"/>
        <v/>
      </c>
      <c r="EJ323" s="227" t="str">
        <f t="shared" si="606"/>
        <v/>
      </c>
      <c r="EK323" s="230" t="str">
        <f t="shared" si="560"/>
        <v/>
      </c>
      <c r="EL323" s="177" t="str">
        <f t="shared" si="561"/>
        <v/>
      </c>
      <c r="EM323" s="177" t="str">
        <f t="shared" si="562"/>
        <v/>
      </c>
      <c r="EN323" s="177" t="str">
        <f t="shared" si="563"/>
        <v/>
      </c>
      <c r="EO323" s="177" t="str">
        <f t="shared" si="564"/>
        <v/>
      </c>
      <c r="EP323" s="177" t="str">
        <f t="shared" si="565"/>
        <v/>
      </c>
      <c r="EQ323" s="177" t="str">
        <f t="shared" si="566"/>
        <v/>
      </c>
      <c r="ER323" s="177" t="str">
        <f t="shared" si="567"/>
        <v/>
      </c>
      <c r="ES323" s="177" t="str">
        <f t="shared" si="568"/>
        <v/>
      </c>
      <c r="ET323" s="177" t="str">
        <f t="shared" si="569"/>
        <v/>
      </c>
      <c r="EU323" s="229" t="e">
        <f t="shared" si="570"/>
        <v>#VALUE!</v>
      </c>
      <c r="EV323" s="27" t="e">
        <f t="shared" si="571"/>
        <v>#VALUE!</v>
      </c>
      <c r="EW323" s="27" t="e">
        <f t="shared" si="572"/>
        <v>#VALUE!</v>
      </c>
      <c r="EX323" s="28" t="e">
        <f t="shared" si="573"/>
        <v>#VALUE!</v>
      </c>
      <c r="EY323" s="28" t="e">
        <f t="shared" si="574"/>
        <v>#VALUE!</v>
      </c>
      <c r="EZ323" s="28" t="b">
        <f t="shared" si="575"/>
        <v>0</v>
      </c>
      <c r="FA323" s="176" t="str">
        <f t="shared" si="576"/>
        <v/>
      </c>
      <c r="FB323" s="27" t="e" cm="1">
        <f t="array" aca="1" ref="FB323" ca="1">TEXT(RIGHT(10-RIGHT(SUM(INDEX(1*(MID(MID(C323,1,1)*2,ROW(INDIRECT("1:"&amp;LEN(MID(C323,1,1)*2))),1)),,))+MID(C323,2,1)+
SUM(INDEX(1*(MID(MID(C323,3,1)*2,ROW(INDIRECT("1:"&amp;LEN(MID(C323,3,1)*2))),1)),,))+MID(C323,4,1)+
SUM(INDEX(1*(MID(MID(C323,5,1)*2,ROW(INDIRECT("1:"&amp;LEN(MID(C323,5,1)*2))),1)),,))+MID(C323,6,1)+
SUM(INDEX(1*(MID(MID(C323,8,1)*2,ROW(INDIRECT("1:"&amp;LEN(MID(C323,8,1)*2))),1)),,))+MID(C323,9,1)+
SUM(INDEX(1*(MID(MID(C323,10,1)*2,ROW(INDIRECT("1:"&amp;LEN(MID(C323,10,1)*2))),1)),,)),1),1),"0")</f>
        <v>#VALUE!</v>
      </c>
      <c r="FC323" s="27" t="str">
        <f t="shared" si="577"/>
        <v/>
      </c>
      <c r="FD323" s="29" t="b">
        <f t="shared" si="578"/>
        <v>0</v>
      </c>
      <c r="FE323" s="112" t="b">
        <f>IFERROR(MATCH(D323,'Avtal för korttidsarbete'!$G$13:$G$1012,0),TRUE)</f>
        <v>1</v>
      </c>
      <c r="FF323" s="112" t="b">
        <f t="shared" si="607"/>
        <v>0</v>
      </c>
      <c r="FG323" s="113" t="str" cm="1">
        <f t="array" ref="FG323">IF(FE323=TRUE,"x",INDEX('Avtal för korttidsarbete'!$E$13:$E$1012,$FE323))</f>
        <v>x</v>
      </c>
      <c r="FH323" s="113" t="str" cm="1">
        <f t="array" ref="FH323">IF(FE323=TRUE,"x",INDEX('Avtal för korttidsarbete'!$F$13:$F$1012,$FE323))</f>
        <v>x</v>
      </c>
      <c r="FI323" s="112" t="b">
        <f t="shared" si="608"/>
        <v>0</v>
      </c>
      <c r="FJ323" s="135">
        <f t="shared" si="609"/>
        <v>44166</v>
      </c>
      <c r="FK323" s="135">
        <f t="shared" si="610"/>
        <v>44377</v>
      </c>
      <c r="FL323" s="112" t="b">
        <f t="shared" si="611"/>
        <v>0</v>
      </c>
      <c r="FM323" s="113">
        <f t="shared" si="612"/>
        <v>44166</v>
      </c>
      <c r="FN323" s="135">
        <f t="shared" si="613"/>
        <v>44377</v>
      </c>
      <c r="FO323" s="148" t="b">
        <f>IFERROR(INDEX('Avtal för korttidsarbete'!R:R,MATCH(D323,'Avtal för korttidsarbete'!$G:$G,0)),TRUE)</f>
        <v>1</v>
      </c>
      <c r="FP323" s="135" t="str">
        <f>IF(FO323,"-",INDEX('Avtal för korttidsarbete'!$D:$D,MATCH(D323,'Avtal för korttidsarbete'!$G:$G,0)))</f>
        <v>-</v>
      </c>
      <c r="FQ323" s="113" t="b">
        <f>IFERROR(G323&gt;INDEX(Uppsägningar!E:E,MATCH(C323,Uppsägningar!C:C,0)),FALSE)</f>
        <v>0</v>
      </c>
    </row>
    <row r="324" spans="1:173" x14ac:dyDescent="0.25">
      <c r="A324" s="19">
        <v>308</v>
      </c>
      <c r="B324" s="20"/>
      <c r="C324" s="183"/>
      <c r="D324" s="66"/>
      <c r="E324" s="212">
        <f>IFERROR(INDEX(Admin!$C$7:$C$10,MATCH(FP324,TblNivåValTExt,0)),0)</f>
        <v>0</v>
      </c>
      <c r="F324" s="1"/>
      <c r="G324" s="1"/>
      <c r="H324" s="78"/>
      <c r="I324" s="181"/>
      <c r="J324" s="181"/>
      <c r="K324" s="182"/>
      <c r="L324" s="182"/>
      <c r="M324" s="181"/>
      <c r="N324" s="181"/>
      <c r="O324" s="181"/>
      <c r="P324" s="182"/>
      <c r="Q324" s="182"/>
      <c r="R324" s="181"/>
      <c r="S324" s="181"/>
      <c r="T324" s="181"/>
      <c r="U324" s="182"/>
      <c r="V324" s="182"/>
      <c r="W324" s="181"/>
      <c r="X324" s="181"/>
      <c r="Y324" s="181"/>
      <c r="Z324" s="182"/>
      <c r="AA324" s="182"/>
      <c r="AB324" s="181"/>
      <c r="AC324" s="181"/>
      <c r="AD324" s="181"/>
      <c r="AE324" s="182"/>
      <c r="AF324" s="182"/>
      <c r="AG324" s="181"/>
      <c r="AH324" s="181"/>
      <c r="AI324" s="181"/>
      <c r="AJ324" s="182"/>
      <c r="AK324" s="182"/>
      <c r="AL324" s="181"/>
      <c r="AM324" s="181"/>
      <c r="AN324" s="181"/>
      <c r="AO324" s="182"/>
      <c r="AP324" s="182"/>
      <c r="AQ324" s="181"/>
      <c r="AR324" s="181"/>
      <c r="AS324" s="181"/>
      <c r="AT324" s="182"/>
      <c r="AU324" s="182"/>
      <c r="AV324" s="181"/>
      <c r="AW324" s="181"/>
      <c r="AX324" s="181"/>
      <c r="AY324" s="182"/>
      <c r="AZ324" s="182"/>
      <c r="BA324" s="181"/>
      <c r="BB324" s="181"/>
      <c r="BC324" s="181"/>
      <c r="BD324" s="182"/>
      <c r="BE324" s="182"/>
      <c r="BF324" s="181"/>
      <c r="BG324" s="180">
        <f t="shared" si="579"/>
        <v>0</v>
      </c>
      <c r="BH324" s="116" t="str">
        <f t="shared" si="580"/>
        <v/>
      </c>
      <c r="BI324" s="80" t="b">
        <f t="shared" si="528"/>
        <v>0</v>
      </c>
      <c r="BJ324" s="80" t="str">
        <f t="shared" si="529"/>
        <v/>
      </c>
      <c r="BK324" s="80" t="b">
        <f t="shared" si="581"/>
        <v>0</v>
      </c>
      <c r="BL324" s="13" t="str">
        <f t="shared" si="530"/>
        <v/>
      </c>
      <c r="BM324" s="13" t="b">
        <f t="shared" si="582"/>
        <v>0</v>
      </c>
      <c r="BN324" s="35" t="str">
        <f t="shared" si="531"/>
        <v/>
      </c>
      <c r="BO324" s="13" t="b">
        <f t="shared" si="532"/>
        <v>0</v>
      </c>
      <c r="BP324" s="35" t="str">
        <f t="shared" si="533"/>
        <v/>
      </c>
      <c r="BQ324" s="13" t="b">
        <f t="shared" si="534"/>
        <v>0</v>
      </c>
      <c r="BR324" s="35" t="str">
        <f t="shared" si="535"/>
        <v/>
      </c>
      <c r="BS324" s="35" t="b">
        <f t="shared" si="536"/>
        <v>0</v>
      </c>
      <c r="BT324" s="35" t="str">
        <f t="shared" si="537"/>
        <v/>
      </c>
      <c r="BU324" s="35" t="b">
        <f t="shared" si="538"/>
        <v>0</v>
      </c>
      <c r="BV324" s="35" t="str">
        <f t="shared" si="539"/>
        <v/>
      </c>
      <c r="BW324" s="13" t="b">
        <f t="shared" si="614"/>
        <v>0</v>
      </c>
      <c r="BX324" s="35" t="str">
        <f t="shared" si="540"/>
        <v/>
      </c>
      <c r="BY324" s="265" t="b">
        <f t="shared" si="583"/>
        <v>0</v>
      </c>
      <c r="BZ324" s="35" t="str">
        <f t="shared" si="541"/>
        <v/>
      </c>
      <c r="CA324" s="265" t="b">
        <f t="shared" si="584"/>
        <v>0</v>
      </c>
      <c r="CB324" s="35" t="str">
        <f t="shared" si="542"/>
        <v/>
      </c>
      <c r="CC324" s="272" t="b">
        <f t="shared" si="585"/>
        <v>0</v>
      </c>
      <c r="CD324" s="35" t="str">
        <f t="shared" si="543"/>
        <v/>
      </c>
      <c r="CE324" s="13" t="b">
        <f t="shared" si="544"/>
        <v>0</v>
      </c>
      <c r="CF324" s="35" t="str">
        <f t="shared" si="545"/>
        <v/>
      </c>
      <c r="CG324" s="179">
        <f t="shared" si="546"/>
        <v>0</v>
      </c>
      <c r="CH324" s="179">
        <f t="shared" si="547"/>
        <v>0</v>
      </c>
      <c r="CI324" s="218">
        <f t="shared" si="586"/>
        <v>0</v>
      </c>
      <c r="CJ324" s="218">
        <f t="shared" si="587"/>
        <v>0</v>
      </c>
      <c r="CK324" s="218">
        <f t="shared" si="588"/>
        <v>0</v>
      </c>
      <c r="CL324" s="218">
        <f t="shared" si="589"/>
        <v>0</v>
      </c>
      <c r="CM324" s="218">
        <f t="shared" si="590"/>
        <v>0</v>
      </c>
      <c r="CN324" s="218">
        <f t="shared" si="591"/>
        <v>0</v>
      </c>
      <c r="CO324" s="218">
        <f t="shared" si="592"/>
        <v>0</v>
      </c>
      <c r="CP324" s="218">
        <f t="shared" si="593"/>
        <v>0</v>
      </c>
      <c r="CQ324" s="218">
        <f t="shared" si="594"/>
        <v>0</v>
      </c>
      <c r="CR324" s="218">
        <f t="shared" si="595"/>
        <v>0</v>
      </c>
      <c r="CS324" s="14">
        <f t="shared" si="548"/>
        <v>0</v>
      </c>
      <c r="CT324" s="236">
        <f t="shared" si="549"/>
        <v>0</v>
      </c>
      <c r="CU324" s="237">
        <f t="shared" si="623"/>
        <v>0</v>
      </c>
      <c r="CV324" s="16">
        <f t="shared" si="623"/>
        <v>0</v>
      </c>
      <c r="CW324" s="16">
        <f t="shared" si="623"/>
        <v>0</v>
      </c>
      <c r="CX324" s="16">
        <f t="shared" si="623"/>
        <v>0</v>
      </c>
      <c r="CY324" s="16">
        <f t="shared" si="623"/>
        <v>0</v>
      </c>
      <c r="CZ324" s="16">
        <f t="shared" si="623"/>
        <v>0</v>
      </c>
      <c r="DA324" s="16">
        <f t="shared" si="623"/>
        <v>0</v>
      </c>
      <c r="DB324" s="16">
        <f t="shared" si="623"/>
        <v>0</v>
      </c>
      <c r="DC324" s="16">
        <f t="shared" si="623"/>
        <v>0</v>
      </c>
      <c r="DD324" s="238">
        <f t="shared" si="623"/>
        <v>0</v>
      </c>
      <c r="DE324" s="232">
        <f t="shared" si="624"/>
        <v>0</v>
      </c>
      <c r="DF324" s="132">
        <f t="shared" si="624"/>
        <v>0</v>
      </c>
      <c r="DG324" s="132">
        <f t="shared" si="624"/>
        <v>0</v>
      </c>
      <c r="DH324" s="132">
        <f t="shared" si="624"/>
        <v>0</v>
      </c>
      <c r="DI324" s="132">
        <f t="shared" si="624"/>
        <v>0</v>
      </c>
      <c r="DJ324" s="132">
        <f t="shared" si="624"/>
        <v>0</v>
      </c>
      <c r="DK324" s="132">
        <f t="shared" si="624"/>
        <v>0</v>
      </c>
      <c r="DL324" s="132">
        <f t="shared" si="624"/>
        <v>0</v>
      </c>
      <c r="DM324" s="132">
        <f t="shared" si="624"/>
        <v>0</v>
      </c>
      <c r="DN324" s="233">
        <f t="shared" si="624"/>
        <v>0</v>
      </c>
      <c r="DO324" s="232">
        <f t="shared" si="550"/>
        <v>0</v>
      </c>
      <c r="DP324" s="132">
        <f t="shared" si="551"/>
        <v>0</v>
      </c>
      <c r="DQ324" s="132">
        <f t="shared" si="552"/>
        <v>0</v>
      </c>
      <c r="DR324" s="132">
        <f t="shared" si="553"/>
        <v>0</v>
      </c>
      <c r="DS324" s="132">
        <f t="shared" si="554"/>
        <v>0</v>
      </c>
      <c r="DT324" s="132">
        <f t="shared" si="555"/>
        <v>0</v>
      </c>
      <c r="DU324" s="132">
        <f t="shared" si="556"/>
        <v>0</v>
      </c>
      <c r="DV324" s="132">
        <f t="shared" si="557"/>
        <v>0</v>
      </c>
      <c r="DW324" s="132">
        <f t="shared" si="558"/>
        <v>0</v>
      </c>
      <c r="DX324" s="233">
        <f t="shared" si="559"/>
        <v>0</v>
      </c>
      <c r="DY324" s="231" t="b">
        <f t="shared" si="596"/>
        <v>0</v>
      </c>
      <c r="DZ324" s="163"/>
      <c r="EA324" s="226" t="str">
        <f t="shared" si="597"/>
        <v/>
      </c>
      <c r="EB324" s="178" t="str">
        <f t="shared" si="598"/>
        <v/>
      </c>
      <c r="EC324" s="178" t="str">
        <f t="shared" si="599"/>
        <v/>
      </c>
      <c r="ED324" s="178" t="str">
        <f t="shared" si="600"/>
        <v/>
      </c>
      <c r="EE324" s="178" t="str">
        <f t="shared" si="601"/>
        <v/>
      </c>
      <c r="EF324" s="178" t="str">
        <f t="shared" si="602"/>
        <v/>
      </c>
      <c r="EG324" s="178" t="str">
        <f t="shared" si="603"/>
        <v/>
      </c>
      <c r="EH324" s="178" t="str">
        <f t="shared" si="604"/>
        <v/>
      </c>
      <c r="EI324" s="178" t="str">
        <f t="shared" si="605"/>
        <v/>
      </c>
      <c r="EJ324" s="227" t="str">
        <f t="shared" si="606"/>
        <v/>
      </c>
      <c r="EK324" s="230" t="str">
        <f t="shared" si="560"/>
        <v/>
      </c>
      <c r="EL324" s="177" t="str">
        <f t="shared" si="561"/>
        <v/>
      </c>
      <c r="EM324" s="177" t="str">
        <f t="shared" si="562"/>
        <v/>
      </c>
      <c r="EN324" s="177" t="str">
        <f t="shared" si="563"/>
        <v/>
      </c>
      <c r="EO324" s="177" t="str">
        <f t="shared" si="564"/>
        <v/>
      </c>
      <c r="EP324" s="177" t="str">
        <f t="shared" si="565"/>
        <v/>
      </c>
      <c r="EQ324" s="177" t="str">
        <f t="shared" si="566"/>
        <v/>
      </c>
      <c r="ER324" s="177" t="str">
        <f t="shared" si="567"/>
        <v/>
      </c>
      <c r="ES324" s="177" t="str">
        <f t="shared" si="568"/>
        <v/>
      </c>
      <c r="ET324" s="177" t="str">
        <f t="shared" si="569"/>
        <v/>
      </c>
      <c r="EU324" s="229" t="e">
        <f t="shared" si="570"/>
        <v>#VALUE!</v>
      </c>
      <c r="EV324" s="27" t="e">
        <f t="shared" si="571"/>
        <v>#VALUE!</v>
      </c>
      <c r="EW324" s="27" t="e">
        <f t="shared" si="572"/>
        <v>#VALUE!</v>
      </c>
      <c r="EX324" s="28" t="e">
        <f t="shared" si="573"/>
        <v>#VALUE!</v>
      </c>
      <c r="EY324" s="28" t="e">
        <f t="shared" si="574"/>
        <v>#VALUE!</v>
      </c>
      <c r="EZ324" s="28" t="b">
        <f t="shared" si="575"/>
        <v>0</v>
      </c>
      <c r="FA324" s="176" t="str">
        <f t="shared" si="576"/>
        <v/>
      </c>
      <c r="FB324" s="27" t="e" cm="1">
        <f t="array" aca="1" ref="FB324" ca="1">TEXT(RIGHT(10-RIGHT(SUM(INDEX(1*(MID(MID(C324,1,1)*2,ROW(INDIRECT("1:"&amp;LEN(MID(C324,1,1)*2))),1)),,))+MID(C324,2,1)+
SUM(INDEX(1*(MID(MID(C324,3,1)*2,ROW(INDIRECT("1:"&amp;LEN(MID(C324,3,1)*2))),1)),,))+MID(C324,4,1)+
SUM(INDEX(1*(MID(MID(C324,5,1)*2,ROW(INDIRECT("1:"&amp;LEN(MID(C324,5,1)*2))),1)),,))+MID(C324,6,1)+
SUM(INDEX(1*(MID(MID(C324,8,1)*2,ROW(INDIRECT("1:"&amp;LEN(MID(C324,8,1)*2))),1)),,))+MID(C324,9,1)+
SUM(INDEX(1*(MID(MID(C324,10,1)*2,ROW(INDIRECT("1:"&amp;LEN(MID(C324,10,1)*2))),1)),,)),1),1),"0")</f>
        <v>#VALUE!</v>
      </c>
      <c r="FC324" s="27" t="str">
        <f t="shared" si="577"/>
        <v/>
      </c>
      <c r="FD324" s="29" t="b">
        <f t="shared" si="578"/>
        <v>0</v>
      </c>
      <c r="FE324" s="112" t="b">
        <f>IFERROR(MATCH(D324,'Avtal för korttidsarbete'!$G$13:$G$1012,0),TRUE)</f>
        <v>1</v>
      </c>
      <c r="FF324" s="112" t="b">
        <f t="shared" si="607"/>
        <v>0</v>
      </c>
      <c r="FG324" s="113" t="str" cm="1">
        <f t="array" ref="FG324">IF(FE324=TRUE,"x",INDEX('Avtal för korttidsarbete'!$E$13:$E$1012,$FE324))</f>
        <v>x</v>
      </c>
      <c r="FH324" s="113" t="str" cm="1">
        <f t="array" ref="FH324">IF(FE324=TRUE,"x",INDEX('Avtal för korttidsarbete'!$F$13:$F$1012,$FE324))</f>
        <v>x</v>
      </c>
      <c r="FI324" s="112" t="b">
        <f t="shared" si="608"/>
        <v>0</v>
      </c>
      <c r="FJ324" s="135">
        <f t="shared" si="609"/>
        <v>44166</v>
      </c>
      <c r="FK324" s="135">
        <f t="shared" si="610"/>
        <v>44377</v>
      </c>
      <c r="FL324" s="112" t="b">
        <f t="shared" si="611"/>
        <v>0</v>
      </c>
      <c r="FM324" s="113">
        <f t="shared" si="612"/>
        <v>44166</v>
      </c>
      <c r="FN324" s="135">
        <f t="shared" si="613"/>
        <v>44377</v>
      </c>
      <c r="FO324" s="148" t="b">
        <f>IFERROR(INDEX('Avtal för korttidsarbete'!R:R,MATCH(D324,'Avtal för korttidsarbete'!$G:$G,0)),TRUE)</f>
        <v>1</v>
      </c>
      <c r="FP324" s="135" t="str">
        <f>IF(FO324,"-",INDEX('Avtal för korttidsarbete'!$D:$D,MATCH(D324,'Avtal för korttidsarbete'!$G:$G,0)))</f>
        <v>-</v>
      </c>
      <c r="FQ324" s="113" t="b">
        <f>IFERROR(G324&gt;INDEX(Uppsägningar!E:E,MATCH(C324,Uppsägningar!C:C,0)),FALSE)</f>
        <v>0</v>
      </c>
    </row>
    <row r="325" spans="1:173" x14ac:dyDescent="0.25">
      <c r="A325" s="19">
        <v>309</v>
      </c>
      <c r="B325" s="20"/>
      <c r="C325" s="183"/>
      <c r="D325" s="66"/>
      <c r="E325" s="212">
        <f>IFERROR(INDEX(Admin!$C$7:$C$10,MATCH(FP325,TblNivåValTExt,0)),0)</f>
        <v>0</v>
      </c>
      <c r="F325" s="1"/>
      <c r="G325" s="1"/>
      <c r="H325" s="78"/>
      <c r="I325" s="181"/>
      <c r="J325" s="181"/>
      <c r="K325" s="182"/>
      <c r="L325" s="182"/>
      <c r="M325" s="181"/>
      <c r="N325" s="181"/>
      <c r="O325" s="181"/>
      <c r="P325" s="182"/>
      <c r="Q325" s="182"/>
      <c r="R325" s="181"/>
      <c r="S325" s="181"/>
      <c r="T325" s="181"/>
      <c r="U325" s="182"/>
      <c r="V325" s="182"/>
      <c r="W325" s="181"/>
      <c r="X325" s="181"/>
      <c r="Y325" s="181"/>
      <c r="Z325" s="182"/>
      <c r="AA325" s="182"/>
      <c r="AB325" s="181"/>
      <c r="AC325" s="181"/>
      <c r="AD325" s="181"/>
      <c r="AE325" s="182"/>
      <c r="AF325" s="182"/>
      <c r="AG325" s="181"/>
      <c r="AH325" s="181"/>
      <c r="AI325" s="181"/>
      <c r="AJ325" s="182"/>
      <c r="AK325" s="182"/>
      <c r="AL325" s="181"/>
      <c r="AM325" s="181"/>
      <c r="AN325" s="181"/>
      <c r="AO325" s="182"/>
      <c r="AP325" s="182"/>
      <c r="AQ325" s="181"/>
      <c r="AR325" s="181"/>
      <c r="AS325" s="181"/>
      <c r="AT325" s="182"/>
      <c r="AU325" s="182"/>
      <c r="AV325" s="181"/>
      <c r="AW325" s="181"/>
      <c r="AX325" s="181"/>
      <c r="AY325" s="182"/>
      <c r="AZ325" s="182"/>
      <c r="BA325" s="181"/>
      <c r="BB325" s="181"/>
      <c r="BC325" s="181"/>
      <c r="BD325" s="182"/>
      <c r="BE325" s="182"/>
      <c r="BF325" s="181"/>
      <c r="BG325" s="180">
        <f t="shared" si="579"/>
        <v>0</v>
      </c>
      <c r="BH325" s="116" t="str">
        <f t="shared" si="580"/>
        <v/>
      </c>
      <c r="BI325" s="80" t="b">
        <f t="shared" si="528"/>
        <v>0</v>
      </c>
      <c r="BJ325" s="80" t="str">
        <f t="shared" si="529"/>
        <v/>
      </c>
      <c r="BK325" s="80" t="b">
        <f t="shared" si="581"/>
        <v>0</v>
      </c>
      <c r="BL325" s="13" t="str">
        <f t="shared" si="530"/>
        <v/>
      </c>
      <c r="BM325" s="13" t="b">
        <f t="shared" si="582"/>
        <v>0</v>
      </c>
      <c r="BN325" s="35" t="str">
        <f t="shared" si="531"/>
        <v/>
      </c>
      <c r="BO325" s="13" t="b">
        <f t="shared" si="532"/>
        <v>0</v>
      </c>
      <c r="BP325" s="35" t="str">
        <f t="shared" si="533"/>
        <v/>
      </c>
      <c r="BQ325" s="13" t="b">
        <f t="shared" si="534"/>
        <v>0</v>
      </c>
      <c r="BR325" s="35" t="str">
        <f t="shared" si="535"/>
        <v/>
      </c>
      <c r="BS325" s="35" t="b">
        <f t="shared" si="536"/>
        <v>0</v>
      </c>
      <c r="BT325" s="35" t="str">
        <f t="shared" si="537"/>
        <v/>
      </c>
      <c r="BU325" s="35" t="b">
        <f t="shared" si="538"/>
        <v>0</v>
      </c>
      <c r="BV325" s="35" t="str">
        <f t="shared" si="539"/>
        <v/>
      </c>
      <c r="BW325" s="13" t="b">
        <f t="shared" si="614"/>
        <v>0</v>
      </c>
      <c r="BX325" s="35" t="str">
        <f t="shared" si="540"/>
        <v/>
      </c>
      <c r="BY325" s="265" t="b">
        <f t="shared" si="583"/>
        <v>0</v>
      </c>
      <c r="BZ325" s="35" t="str">
        <f t="shared" si="541"/>
        <v/>
      </c>
      <c r="CA325" s="265" t="b">
        <f t="shared" si="584"/>
        <v>0</v>
      </c>
      <c r="CB325" s="35" t="str">
        <f t="shared" si="542"/>
        <v/>
      </c>
      <c r="CC325" s="272" t="b">
        <f t="shared" si="585"/>
        <v>0</v>
      </c>
      <c r="CD325" s="35" t="str">
        <f t="shared" si="543"/>
        <v/>
      </c>
      <c r="CE325" s="13" t="b">
        <f t="shared" si="544"/>
        <v>0</v>
      </c>
      <c r="CF325" s="35" t="str">
        <f t="shared" si="545"/>
        <v/>
      </c>
      <c r="CG325" s="179">
        <f t="shared" si="546"/>
        <v>0</v>
      </c>
      <c r="CH325" s="179">
        <f t="shared" si="547"/>
        <v>0</v>
      </c>
      <c r="CI325" s="218">
        <f t="shared" si="586"/>
        <v>0</v>
      </c>
      <c r="CJ325" s="218">
        <f t="shared" si="587"/>
        <v>0</v>
      </c>
      <c r="CK325" s="218">
        <f t="shared" si="588"/>
        <v>0</v>
      </c>
      <c r="CL325" s="218">
        <f t="shared" si="589"/>
        <v>0</v>
      </c>
      <c r="CM325" s="218">
        <f t="shared" si="590"/>
        <v>0</v>
      </c>
      <c r="CN325" s="218">
        <f t="shared" si="591"/>
        <v>0</v>
      </c>
      <c r="CO325" s="218">
        <f t="shared" si="592"/>
        <v>0</v>
      </c>
      <c r="CP325" s="218">
        <f t="shared" si="593"/>
        <v>0</v>
      </c>
      <c r="CQ325" s="218">
        <f t="shared" si="594"/>
        <v>0</v>
      </c>
      <c r="CR325" s="218">
        <f t="shared" si="595"/>
        <v>0</v>
      </c>
      <c r="CS325" s="14">
        <f t="shared" si="548"/>
        <v>0</v>
      </c>
      <c r="CT325" s="236">
        <f t="shared" si="549"/>
        <v>0</v>
      </c>
      <c r="CU325" s="237">
        <f t="shared" si="623"/>
        <v>0</v>
      </c>
      <c r="CV325" s="16">
        <f t="shared" si="623"/>
        <v>0</v>
      </c>
      <c r="CW325" s="16">
        <f t="shared" si="623"/>
        <v>0</v>
      </c>
      <c r="CX325" s="16">
        <f t="shared" si="623"/>
        <v>0</v>
      </c>
      <c r="CY325" s="16">
        <f t="shared" si="623"/>
        <v>0</v>
      </c>
      <c r="CZ325" s="16">
        <f t="shared" si="623"/>
        <v>0</v>
      </c>
      <c r="DA325" s="16">
        <f t="shared" si="623"/>
        <v>0</v>
      </c>
      <c r="DB325" s="16">
        <f t="shared" si="623"/>
        <v>0</v>
      </c>
      <c r="DC325" s="16">
        <f t="shared" si="623"/>
        <v>0</v>
      </c>
      <c r="DD325" s="238">
        <f t="shared" si="623"/>
        <v>0</v>
      </c>
      <c r="DE325" s="232">
        <f t="shared" si="624"/>
        <v>0</v>
      </c>
      <c r="DF325" s="132">
        <f t="shared" si="624"/>
        <v>0</v>
      </c>
      <c r="DG325" s="132">
        <f t="shared" si="624"/>
        <v>0</v>
      </c>
      <c r="DH325" s="132">
        <f t="shared" si="624"/>
        <v>0</v>
      </c>
      <c r="DI325" s="132">
        <f t="shared" si="624"/>
        <v>0</v>
      </c>
      <c r="DJ325" s="132">
        <f t="shared" si="624"/>
        <v>0</v>
      </c>
      <c r="DK325" s="132">
        <f t="shared" si="624"/>
        <v>0</v>
      </c>
      <c r="DL325" s="132">
        <f t="shared" si="624"/>
        <v>0</v>
      </c>
      <c r="DM325" s="132">
        <f t="shared" si="624"/>
        <v>0</v>
      </c>
      <c r="DN325" s="233">
        <f t="shared" si="624"/>
        <v>0</v>
      </c>
      <c r="DO325" s="232">
        <f t="shared" si="550"/>
        <v>0</v>
      </c>
      <c r="DP325" s="132">
        <f t="shared" si="551"/>
        <v>0</v>
      </c>
      <c r="DQ325" s="132">
        <f t="shared" si="552"/>
        <v>0</v>
      </c>
      <c r="DR325" s="132">
        <f t="shared" si="553"/>
        <v>0</v>
      </c>
      <c r="DS325" s="132">
        <f t="shared" si="554"/>
        <v>0</v>
      </c>
      <c r="DT325" s="132">
        <f t="shared" si="555"/>
        <v>0</v>
      </c>
      <c r="DU325" s="132">
        <f t="shared" si="556"/>
        <v>0</v>
      </c>
      <c r="DV325" s="132">
        <f t="shared" si="557"/>
        <v>0</v>
      </c>
      <c r="DW325" s="132">
        <f t="shared" si="558"/>
        <v>0</v>
      </c>
      <c r="DX325" s="233">
        <f t="shared" si="559"/>
        <v>0</v>
      </c>
      <c r="DY325" s="231" t="b">
        <f t="shared" si="596"/>
        <v>0</v>
      </c>
      <c r="DZ325" s="163"/>
      <c r="EA325" s="226" t="str">
        <f t="shared" si="597"/>
        <v/>
      </c>
      <c r="EB325" s="178" t="str">
        <f t="shared" si="598"/>
        <v/>
      </c>
      <c r="EC325" s="178" t="str">
        <f t="shared" si="599"/>
        <v/>
      </c>
      <c r="ED325" s="178" t="str">
        <f t="shared" si="600"/>
        <v/>
      </c>
      <c r="EE325" s="178" t="str">
        <f t="shared" si="601"/>
        <v/>
      </c>
      <c r="EF325" s="178" t="str">
        <f t="shared" si="602"/>
        <v/>
      </c>
      <c r="EG325" s="178" t="str">
        <f t="shared" si="603"/>
        <v/>
      </c>
      <c r="EH325" s="178" t="str">
        <f t="shared" si="604"/>
        <v/>
      </c>
      <c r="EI325" s="178" t="str">
        <f t="shared" si="605"/>
        <v/>
      </c>
      <c r="EJ325" s="227" t="str">
        <f t="shared" si="606"/>
        <v/>
      </c>
      <c r="EK325" s="230" t="str">
        <f t="shared" si="560"/>
        <v/>
      </c>
      <c r="EL325" s="177" t="str">
        <f t="shared" si="561"/>
        <v/>
      </c>
      <c r="EM325" s="177" t="str">
        <f t="shared" si="562"/>
        <v/>
      </c>
      <c r="EN325" s="177" t="str">
        <f t="shared" si="563"/>
        <v/>
      </c>
      <c r="EO325" s="177" t="str">
        <f t="shared" si="564"/>
        <v/>
      </c>
      <c r="EP325" s="177" t="str">
        <f t="shared" si="565"/>
        <v/>
      </c>
      <c r="EQ325" s="177" t="str">
        <f t="shared" si="566"/>
        <v/>
      </c>
      <c r="ER325" s="177" t="str">
        <f t="shared" si="567"/>
        <v/>
      </c>
      <c r="ES325" s="177" t="str">
        <f t="shared" si="568"/>
        <v/>
      </c>
      <c r="ET325" s="177" t="str">
        <f t="shared" si="569"/>
        <v/>
      </c>
      <c r="EU325" s="229" t="e">
        <f t="shared" si="570"/>
        <v>#VALUE!</v>
      </c>
      <c r="EV325" s="27" t="e">
        <f t="shared" si="571"/>
        <v>#VALUE!</v>
      </c>
      <c r="EW325" s="27" t="e">
        <f t="shared" si="572"/>
        <v>#VALUE!</v>
      </c>
      <c r="EX325" s="28" t="e">
        <f t="shared" si="573"/>
        <v>#VALUE!</v>
      </c>
      <c r="EY325" s="28" t="e">
        <f t="shared" si="574"/>
        <v>#VALUE!</v>
      </c>
      <c r="EZ325" s="28" t="b">
        <f t="shared" si="575"/>
        <v>0</v>
      </c>
      <c r="FA325" s="176" t="str">
        <f t="shared" si="576"/>
        <v/>
      </c>
      <c r="FB325" s="27" t="e" cm="1">
        <f t="array" aca="1" ref="FB325" ca="1">TEXT(RIGHT(10-RIGHT(SUM(INDEX(1*(MID(MID(C325,1,1)*2,ROW(INDIRECT("1:"&amp;LEN(MID(C325,1,1)*2))),1)),,))+MID(C325,2,1)+
SUM(INDEX(1*(MID(MID(C325,3,1)*2,ROW(INDIRECT("1:"&amp;LEN(MID(C325,3,1)*2))),1)),,))+MID(C325,4,1)+
SUM(INDEX(1*(MID(MID(C325,5,1)*2,ROW(INDIRECT("1:"&amp;LEN(MID(C325,5,1)*2))),1)),,))+MID(C325,6,1)+
SUM(INDEX(1*(MID(MID(C325,8,1)*2,ROW(INDIRECT("1:"&amp;LEN(MID(C325,8,1)*2))),1)),,))+MID(C325,9,1)+
SUM(INDEX(1*(MID(MID(C325,10,1)*2,ROW(INDIRECT("1:"&amp;LEN(MID(C325,10,1)*2))),1)),,)),1),1),"0")</f>
        <v>#VALUE!</v>
      </c>
      <c r="FC325" s="27" t="str">
        <f t="shared" si="577"/>
        <v/>
      </c>
      <c r="FD325" s="29" t="b">
        <f t="shared" si="578"/>
        <v>0</v>
      </c>
      <c r="FE325" s="112" t="b">
        <f>IFERROR(MATCH(D325,'Avtal för korttidsarbete'!$G$13:$G$1012,0),TRUE)</f>
        <v>1</v>
      </c>
      <c r="FF325" s="112" t="b">
        <f t="shared" si="607"/>
        <v>0</v>
      </c>
      <c r="FG325" s="113" t="str" cm="1">
        <f t="array" ref="FG325">IF(FE325=TRUE,"x",INDEX('Avtal för korttidsarbete'!$E$13:$E$1012,$FE325))</f>
        <v>x</v>
      </c>
      <c r="FH325" s="113" t="str" cm="1">
        <f t="array" ref="FH325">IF(FE325=TRUE,"x",INDEX('Avtal för korttidsarbete'!$F$13:$F$1012,$FE325))</f>
        <v>x</v>
      </c>
      <c r="FI325" s="112" t="b">
        <f t="shared" si="608"/>
        <v>0</v>
      </c>
      <c r="FJ325" s="135">
        <f t="shared" si="609"/>
        <v>44166</v>
      </c>
      <c r="FK325" s="135">
        <f t="shared" si="610"/>
        <v>44377</v>
      </c>
      <c r="FL325" s="112" t="b">
        <f t="shared" si="611"/>
        <v>0</v>
      </c>
      <c r="FM325" s="113">
        <f t="shared" si="612"/>
        <v>44166</v>
      </c>
      <c r="FN325" s="135">
        <f t="shared" si="613"/>
        <v>44377</v>
      </c>
      <c r="FO325" s="148" t="b">
        <f>IFERROR(INDEX('Avtal för korttidsarbete'!R:R,MATCH(D325,'Avtal för korttidsarbete'!$G:$G,0)),TRUE)</f>
        <v>1</v>
      </c>
      <c r="FP325" s="135" t="str">
        <f>IF(FO325,"-",INDEX('Avtal för korttidsarbete'!$D:$D,MATCH(D325,'Avtal för korttidsarbete'!$G:$G,0)))</f>
        <v>-</v>
      </c>
      <c r="FQ325" s="113" t="b">
        <f>IFERROR(G325&gt;INDEX(Uppsägningar!E:E,MATCH(C325,Uppsägningar!C:C,0)),FALSE)</f>
        <v>0</v>
      </c>
    </row>
    <row r="326" spans="1:173" x14ac:dyDescent="0.25">
      <c r="A326" s="19">
        <v>310</v>
      </c>
      <c r="B326" s="20"/>
      <c r="C326" s="183"/>
      <c r="D326" s="66"/>
      <c r="E326" s="212">
        <f>IFERROR(INDEX(Admin!$C$7:$C$10,MATCH(FP326,TblNivåValTExt,0)),0)</f>
        <v>0</v>
      </c>
      <c r="F326" s="1"/>
      <c r="G326" s="1"/>
      <c r="H326" s="78"/>
      <c r="I326" s="181"/>
      <c r="J326" s="181"/>
      <c r="K326" s="182"/>
      <c r="L326" s="182"/>
      <c r="M326" s="181"/>
      <c r="N326" s="181"/>
      <c r="O326" s="181"/>
      <c r="P326" s="182"/>
      <c r="Q326" s="182"/>
      <c r="R326" s="181"/>
      <c r="S326" s="181"/>
      <c r="T326" s="181"/>
      <c r="U326" s="182"/>
      <c r="V326" s="182"/>
      <c r="W326" s="181"/>
      <c r="X326" s="181"/>
      <c r="Y326" s="181"/>
      <c r="Z326" s="182"/>
      <c r="AA326" s="182"/>
      <c r="AB326" s="181"/>
      <c r="AC326" s="181"/>
      <c r="AD326" s="181"/>
      <c r="AE326" s="182"/>
      <c r="AF326" s="182"/>
      <c r="AG326" s="181"/>
      <c r="AH326" s="181"/>
      <c r="AI326" s="181"/>
      <c r="AJ326" s="182"/>
      <c r="AK326" s="182"/>
      <c r="AL326" s="181"/>
      <c r="AM326" s="181"/>
      <c r="AN326" s="181"/>
      <c r="AO326" s="182"/>
      <c r="AP326" s="182"/>
      <c r="AQ326" s="181"/>
      <c r="AR326" s="181"/>
      <c r="AS326" s="181"/>
      <c r="AT326" s="182"/>
      <c r="AU326" s="182"/>
      <c r="AV326" s="181"/>
      <c r="AW326" s="181"/>
      <c r="AX326" s="181"/>
      <c r="AY326" s="182"/>
      <c r="AZ326" s="182"/>
      <c r="BA326" s="181"/>
      <c r="BB326" s="181"/>
      <c r="BC326" s="181"/>
      <c r="BD326" s="182"/>
      <c r="BE326" s="182"/>
      <c r="BF326" s="181"/>
      <c r="BG326" s="180">
        <f t="shared" si="579"/>
        <v>0</v>
      </c>
      <c r="BH326" s="116" t="str">
        <f t="shared" si="580"/>
        <v/>
      </c>
      <c r="BI326" s="80" t="b">
        <f t="shared" si="528"/>
        <v>0</v>
      </c>
      <c r="BJ326" s="80" t="str">
        <f t="shared" si="529"/>
        <v/>
      </c>
      <c r="BK326" s="80" t="b">
        <f t="shared" si="581"/>
        <v>0</v>
      </c>
      <c r="BL326" s="13" t="str">
        <f t="shared" si="530"/>
        <v/>
      </c>
      <c r="BM326" s="13" t="b">
        <f t="shared" si="582"/>
        <v>0</v>
      </c>
      <c r="BN326" s="35" t="str">
        <f t="shared" si="531"/>
        <v/>
      </c>
      <c r="BO326" s="13" t="b">
        <f t="shared" si="532"/>
        <v>0</v>
      </c>
      <c r="BP326" s="35" t="str">
        <f t="shared" si="533"/>
        <v/>
      </c>
      <c r="BQ326" s="13" t="b">
        <f t="shared" si="534"/>
        <v>0</v>
      </c>
      <c r="BR326" s="35" t="str">
        <f t="shared" si="535"/>
        <v/>
      </c>
      <c r="BS326" s="35" t="b">
        <f t="shared" si="536"/>
        <v>0</v>
      </c>
      <c r="BT326" s="35" t="str">
        <f t="shared" si="537"/>
        <v/>
      </c>
      <c r="BU326" s="35" t="b">
        <f t="shared" si="538"/>
        <v>0</v>
      </c>
      <c r="BV326" s="35" t="str">
        <f t="shared" si="539"/>
        <v/>
      </c>
      <c r="BW326" s="13" t="b">
        <f t="shared" si="614"/>
        <v>0</v>
      </c>
      <c r="BX326" s="35" t="str">
        <f t="shared" si="540"/>
        <v/>
      </c>
      <c r="BY326" s="265" t="b">
        <f t="shared" si="583"/>
        <v>0</v>
      </c>
      <c r="BZ326" s="35" t="str">
        <f t="shared" si="541"/>
        <v/>
      </c>
      <c r="CA326" s="265" t="b">
        <f t="shared" si="584"/>
        <v>0</v>
      </c>
      <c r="CB326" s="35" t="str">
        <f t="shared" si="542"/>
        <v/>
      </c>
      <c r="CC326" s="272" t="b">
        <f t="shared" si="585"/>
        <v>0</v>
      </c>
      <c r="CD326" s="35" t="str">
        <f t="shared" si="543"/>
        <v/>
      </c>
      <c r="CE326" s="13" t="b">
        <f t="shared" si="544"/>
        <v>0</v>
      </c>
      <c r="CF326" s="35" t="str">
        <f t="shared" si="545"/>
        <v/>
      </c>
      <c r="CG326" s="179">
        <f t="shared" si="546"/>
        <v>0</v>
      </c>
      <c r="CH326" s="179">
        <f t="shared" si="547"/>
        <v>0</v>
      </c>
      <c r="CI326" s="218">
        <f t="shared" si="586"/>
        <v>0</v>
      </c>
      <c r="CJ326" s="218">
        <f t="shared" si="587"/>
        <v>0</v>
      </c>
      <c r="CK326" s="218">
        <f t="shared" si="588"/>
        <v>0</v>
      </c>
      <c r="CL326" s="218">
        <f t="shared" si="589"/>
        <v>0</v>
      </c>
      <c r="CM326" s="218">
        <f t="shared" si="590"/>
        <v>0</v>
      </c>
      <c r="CN326" s="218">
        <f t="shared" si="591"/>
        <v>0</v>
      </c>
      <c r="CO326" s="218">
        <f t="shared" si="592"/>
        <v>0</v>
      </c>
      <c r="CP326" s="218">
        <f t="shared" si="593"/>
        <v>0</v>
      </c>
      <c r="CQ326" s="218">
        <f t="shared" si="594"/>
        <v>0</v>
      </c>
      <c r="CR326" s="218">
        <f t="shared" si="595"/>
        <v>0</v>
      </c>
      <c r="CS326" s="14">
        <f t="shared" si="548"/>
        <v>0</v>
      </c>
      <c r="CT326" s="236">
        <f t="shared" si="549"/>
        <v>0</v>
      </c>
      <c r="CU326" s="237">
        <f t="shared" si="623"/>
        <v>0</v>
      </c>
      <c r="CV326" s="16">
        <f t="shared" si="623"/>
        <v>0</v>
      </c>
      <c r="CW326" s="16">
        <f t="shared" si="623"/>
        <v>0</v>
      </c>
      <c r="CX326" s="16">
        <f t="shared" si="623"/>
        <v>0</v>
      </c>
      <c r="CY326" s="16">
        <f t="shared" si="623"/>
        <v>0</v>
      </c>
      <c r="CZ326" s="16">
        <f t="shared" si="623"/>
        <v>0</v>
      </c>
      <c r="DA326" s="16">
        <f t="shared" si="623"/>
        <v>0</v>
      </c>
      <c r="DB326" s="16">
        <f t="shared" si="623"/>
        <v>0</v>
      </c>
      <c r="DC326" s="16">
        <f t="shared" si="623"/>
        <v>0</v>
      </c>
      <c r="DD326" s="238">
        <f t="shared" si="623"/>
        <v>0</v>
      </c>
      <c r="DE326" s="232">
        <f t="shared" si="624"/>
        <v>0</v>
      </c>
      <c r="DF326" s="132">
        <f t="shared" si="624"/>
        <v>0</v>
      </c>
      <c r="DG326" s="132">
        <f t="shared" si="624"/>
        <v>0</v>
      </c>
      <c r="DH326" s="132">
        <f t="shared" si="624"/>
        <v>0</v>
      </c>
      <c r="DI326" s="132">
        <f t="shared" si="624"/>
        <v>0</v>
      </c>
      <c r="DJ326" s="132">
        <f t="shared" si="624"/>
        <v>0</v>
      </c>
      <c r="DK326" s="132">
        <f t="shared" si="624"/>
        <v>0</v>
      </c>
      <c r="DL326" s="132">
        <f t="shared" si="624"/>
        <v>0</v>
      </c>
      <c r="DM326" s="132">
        <f t="shared" si="624"/>
        <v>0</v>
      </c>
      <c r="DN326" s="233">
        <f t="shared" si="624"/>
        <v>0</v>
      </c>
      <c r="DO326" s="232">
        <f t="shared" si="550"/>
        <v>0</v>
      </c>
      <c r="DP326" s="132">
        <f t="shared" si="551"/>
        <v>0</v>
      </c>
      <c r="DQ326" s="132">
        <f t="shared" si="552"/>
        <v>0</v>
      </c>
      <c r="DR326" s="132">
        <f t="shared" si="553"/>
        <v>0</v>
      </c>
      <c r="DS326" s="132">
        <f t="shared" si="554"/>
        <v>0</v>
      </c>
      <c r="DT326" s="132">
        <f t="shared" si="555"/>
        <v>0</v>
      </c>
      <c r="DU326" s="132">
        <f t="shared" si="556"/>
        <v>0</v>
      </c>
      <c r="DV326" s="132">
        <f t="shared" si="557"/>
        <v>0</v>
      </c>
      <c r="DW326" s="132">
        <f t="shared" si="558"/>
        <v>0</v>
      </c>
      <c r="DX326" s="233">
        <f t="shared" si="559"/>
        <v>0</v>
      </c>
      <c r="DY326" s="231" t="b">
        <f t="shared" si="596"/>
        <v>0</v>
      </c>
      <c r="DZ326" s="163"/>
      <c r="EA326" s="226" t="str">
        <f t="shared" si="597"/>
        <v/>
      </c>
      <c r="EB326" s="178" t="str">
        <f t="shared" si="598"/>
        <v/>
      </c>
      <c r="EC326" s="178" t="str">
        <f t="shared" si="599"/>
        <v/>
      </c>
      <c r="ED326" s="178" t="str">
        <f t="shared" si="600"/>
        <v/>
      </c>
      <c r="EE326" s="178" t="str">
        <f t="shared" si="601"/>
        <v/>
      </c>
      <c r="EF326" s="178" t="str">
        <f t="shared" si="602"/>
        <v/>
      </c>
      <c r="EG326" s="178" t="str">
        <f t="shared" si="603"/>
        <v/>
      </c>
      <c r="EH326" s="178" t="str">
        <f t="shared" si="604"/>
        <v/>
      </c>
      <c r="EI326" s="178" t="str">
        <f t="shared" si="605"/>
        <v/>
      </c>
      <c r="EJ326" s="227" t="str">
        <f t="shared" si="606"/>
        <v/>
      </c>
      <c r="EK326" s="230" t="str">
        <f t="shared" si="560"/>
        <v/>
      </c>
      <c r="EL326" s="177" t="str">
        <f t="shared" si="561"/>
        <v/>
      </c>
      <c r="EM326" s="177" t="str">
        <f t="shared" si="562"/>
        <v/>
      </c>
      <c r="EN326" s="177" t="str">
        <f t="shared" si="563"/>
        <v/>
      </c>
      <c r="EO326" s="177" t="str">
        <f t="shared" si="564"/>
        <v/>
      </c>
      <c r="EP326" s="177" t="str">
        <f t="shared" si="565"/>
        <v/>
      </c>
      <c r="EQ326" s="177" t="str">
        <f t="shared" si="566"/>
        <v/>
      </c>
      <c r="ER326" s="177" t="str">
        <f t="shared" si="567"/>
        <v/>
      </c>
      <c r="ES326" s="177" t="str">
        <f t="shared" si="568"/>
        <v/>
      </c>
      <c r="ET326" s="177" t="str">
        <f t="shared" si="569"/>
        <v/>
      </c>
      <c r="EU326" s="229" t="e">
        <f t="shared" si="570"/>
        <v>#VALUE!</v>
      </c>
      <c r="EV326" s="27" t="e">
        <f t="shared" si="571"/>
        <v>#VALUE!</v>
      </c>
      <c r="EW326" s="27" t="e">
        <f t="shared" si="572"/>
        <v>#VALUE!</v>
      </c>
      <c r="EX326" s="28" t="e">
        <f t="shared" si="573"/>
        <v>#VALUE!</v>
      </c>
      <c r="EY326" s="28" t="e">
        <f t="shared" si="574"/>
        <v>#VALUE!</v>
      </c>
      <c r="EZ326" s="28" t="b">
        <f t="shared" si="575"/>
        <v>0</v>
      </c>
      <c r="FA326" s="176" t="str">
        <f t="shared" si="576"/>
        <v/>
      </c>
      <c r="FB326" s="27" t="e" cm="1">
        <f t="array" aca="1" ref="FB326" ca="1">TEXT(RIGHT(10-RIGHT(SUM(INDEX(1*(MID(MID(C326,1,1)*2,ROW(INDIRECT("1:"&amp;LEN(MID(C326,1,1)*2))),1)),,))+MID(C326,2,1)+
SUM(INDEX(1*(MID(MID(C326,3,1)*2,ROW(INDIRECT("1:"&amp;LEN(MID(C326,3,1)*2))),1)),,))+MID(C326,4,1)+
SUM(INDEX(1*(MID(MID(C326,5,1)*2,ROW(INDIRECT("1:"&amp;LEN(MID(C326,5,1)*2))),1)),,))+MID(C326,6,1)+
SUM(INDEX(1*(MID(MID(C326,8,1)*2,ROW(INDIRECT("1:"&amp;LEN(MID(C326,8,1)*2))),1)),,))+MID(C326,9,1)+
SUM(INDEX(1*(MID(MID(C326,10,1)*2,ROW(INDIRECT("1:"&amp;LEN(MID(C326,10,1)*2))),1)),,)),1),1),"0")</f>
        <v>#VALUE!</v>
      </c>
      <c r="FC326" s="27" t="str">
        <f t="shared" si="577"/>
        <v/>
      </c>
      <c r="FD326" s="29" t="b">
        <f t="shared" si="578"/>
        <v>0</v>
      </c>
      <c r="FE326" s="112" t="b">
        <f>IFERROR(MATCH(D326,'Avtal för korttidsarbete'!$G$13:$G$1012,0),TRUE)</f>
        <v>1</v>
      </c>
      <c r="FF326" s="112" t="b">
        <f t="shared" si="607"/>
        <v>0</v>
      </c>
      <c r="FG326" s="113" t="str" cm="1">
        <f t="array" ref="FG326">IF(FE326=TRUE,"x",INDEX('Avtal för korttidsarbete'!$E$13:$E$1012,$FE326))</f>
        <v>x</v>
      </c>
      <c r="FH326" s="113" t="str" cm="1">
        <f t="array" ref="FH326">IF(FE326=TRUE,"x",INDEX('Avtal för korttidsarbete'!$F$13:$F$1012,$FE326))</f>
        <v>x</v>
      </c>
      <c r="FI326" s="112" t="b">
        <f t="shared" si="608"/>
        <v>0</v>
      </c>
      <c r="FJ326" s="135">
        <f t="shared" si="609"/>
        <v>44166</v>
      </c>
      <c r="FK326" s="135">
        <f t="shared" si="610"/>
        <v>44377</v>
      </c>
      <c r="FL326" s="112" t="b">
        <f t="shared" si="611"/>
        <v>0</v>
      </c>
      <c r="FM326" s="113">
        <f t="shared" si="612"/>
        <v>44166</v>
      </c>
      <c r="FN326" s="135">
        <f t="shared" si="613"/>
        <v>44377</v>
      </c>
      <c r="FO326" s="148" t="b">
        <f>IFERROR(INDEX('Avtal för korttidsarbete'!R:R,MATCH(D326,'Avtal för korttidsarbete'!$G:$G,0)),TRUE)</f>
        <v>1</v>
      </c>
      <c r="FP326" s="135" t="str">
        <f>IF(FO326,"-",INDEX('Avtal för korttidsarbete'!$D:$D,MATCH(D326,'Avtal för korttidsarbete'!$G:$G,0)))</f>
        <v>-</v>
      </c>
      <c r="FQ326" s="113" t="b">
        <f>IFERROR(G326&gt;INDEX(Uppsägningar!E:E,MATCH(C326,Uppsägningar!C:C,0)),FALSE)</f>
        <v>0</v>
      </c>
    </row>
    <row r="327" spans="1:173" x14ac:dyDescent="0.25">
      <c r="A327" s="19">
        <v>311</v>
      </c>
      <c r="B327" s="20"/>
      <c r="C327" s="183"/>
      <c r="D327" s="66"/>
      <c r="E327" s="212">
        <f>IFERROR(INDEX(Admin!$C$7:$C$10,MATCH(FP327,TblNivåValTExt,0)),0)</f>
        <v>0</v>
      </c>
      <c r="F327" s="1"/>
      <c r="G327" s="1"/>
      <c r="H327" s="78"/>
      <c r="I327" s="181"/>
      <c r="J327" s="181"/>
      <c r="K327" s="182"/>
      <c r="L327" s="182"/>
      <c r="M327" s="181"/>
      <c r="N327" s="181"/>
      <c r="O327" s="181"/>
      <c r="P327" s="182"/>
      <c r="Q327" s="182"/>
      <c r="R327" s="181"/>
      <c r="S327" s="181"/>
      <c r="T327" s="181"/>
      <c r="U327" s="182"/>
      <c r="V327" s="182"/>
      <c r="W327" s="181"/>
      <c r="X327" s="181"/>
      <c r="Y327" s="181"/>
      <c r="Z327" s="182"/>
      <c r="AA327" s="182"/>
      <c r="AB327" s="181"/>
      <c r="AC327" s="181"/>
      <c r="AD327" s="181"/>
      <c r="AE327" s="182"/>
      <c r="AF327" s="182"/>
      <c r="AG327" s="181"/>
      <c r="AH327" s="181"/>
      <c r="AI327" s="181"/>
      <c r="AJ327" s="182"/>
      <c r="AK327" s="182"/>
      <c r="AL327" s="181"/>
      <c r="AM327" s="181"/>
      <c r="AN327" s="181"/>
      <c r="AO327" s="182"/>
      <c r="AP327" s="182"/>
      <c r="AQ327" s="181"/>
      <c r="AR327" s="181"/>
      <c r="AS327" s="181"/>
      <c r="AT327" s="182"/>
      <c r="AU327" s="182"/>
      <c r="AV327" s="181"/>
      <c r="AW327" s="181"/>
      <c r="AX327" s="181"/>
      <c r="AY327" s="182"/>
      <c r="AZ327" s="182"/>
      <c r="BA327" s="181"/>
      <c r="BB327" s="181"/>
      <c r="BC327" s="181"/>
      <c r="BD327" s="182"/>
      <c r="BE327" s="182"/>
      <c r="BF327" s="181"/>
      <c r="BG327" s="180">
        <f t="shared" si="579"/>
        <v>0</v>
      </c>
      <c r="BH327" s="116" t="str">
        <f t="shared" si="580"/>
        <v/>
      </c>
      <c r="BI327" s="80" t="b">
        <f t="shared" si="528"/>
        <v>0</v>
      </c>
      <c r="BJ327" s="80" t="str">
        <f t="shared" si="529"/>
        <v/>
      </c>
      <c r="BK327" s="80" t="b">
        <f t="shared" si="581"/>
        <v>0</v>
      </c>
      <c r="BL327" s="13" t="str">
        <f t="shared" si="530"/>
        <v/>
      </c>
      <c r="BM327" s="13" t="b">
        <f t="shared" si="582"/>
        <v>0</v>
      </c>
      <c r="BN327" s="35" t="str">
        <f t="shared" si="531"/>
        <v/>
      </c>
      <c r="BO327" s="13" t="b">
        <f t="shared" si="532"/>
        <v>0</v>
      </c>
      <c r="BP327" s="35" t="str">
        <f t="shared" si="533"/>
        <v/>
      </c>
      <c r="BQ327" s="13" t="b">
        <f t="shared" si="534"/>
        <v>0</v>
      </c>
      <c r="BR327" s="35" t="str">
        <f t="shared" si="535"/>
        <v/>
      </c>
      <c r="BS327" s="35" t="b">
        <f t="shared" si="536"/>
        <v>0</v>
      </c>
      <c r="BT327" s="35" t="str">
        <f t="shared" si="537"/>
        <v/>
      </c>
      <c r="BU327" s="35" t="b">
        <f t="shared" si="538"/>
        <v>0</v>
      </c>
      <c r="BV327" s="35" t="str">
        <f t="shared" si="539"/>
        <v/>
      </c>
      <c r="BW327" s="13" t="b">
        <f t="shared" si="614"/>
        <v>0</v>
      </c>
      <c r="BX327" s="35" t="str">
        <f t="shared" si="540"/>
        <v/>
      </c>
      <c r="BY327" s="265" t="b">
        <f t="shared" si="583"/>
        <v>0</v>
      </c>
      <c r="BZ327" s="35" t="str">
        <f t="shared" si="541"/>
        <v/>
      </c>
      <c r="CA327" s="265" t="b">
        <f t="shared" si="584"/>
        <v>0</v>
      </c>
      <c r="CB327" s="35" t="str">
        <f t="shared" si="542"/>
        <v/>
      </c>
      <c r="CC327" s="272" t="b">
        <f t="shared" si="585"/>
        <v>0</v>
      </c>
      <c r="CD327" s="35" t="str">
        <f t="shared" si="543"/>
        <v/>
      </c>
      <c r="CE327" s="13" t="b">
        <f t="shared" si="544"/>
        <v>0</v>
      </c>
      <c r="CF327" s="35" t="str">
        <f t="shared" si="545"/>
        <v/>
      </c>
      <c r="CG327" s="179">
        <f t="shared" si="546"/>
        <v>0</v>
      </c>
      <c r="CH327" s="179">
        <f t="shared" si="547"/>
        <v>0</v>
      </c>
      <c r="CI327" s="218">
        <f t="shared" si="586"/>
        <v>0</v>
      </c>
      <c r="CJ327" s="218">
        <f t="shared" si="587"/>
        <v>0</v>
      </c>
      <c r="CK327" s="218">
        <f t="shared" si="588"/>
        <v>0</v>
      </c>
      <c r="CL327" s="218">
        <f t="shared" si="589"/>
        <v>0</v>
      </c>
      <c r="CM327" s="218">
        <f t="shared" si="590"/>
        <v>0</v>
      </c>
      <c r="CN327" s="218">
        <f t="shared" si="591"/>
        <v>0</v>
      </c>
      <c r="CO327" s="218">
        <f t="shared" si="592"/>
        <v>0</v>
      </c>
      <c r="CP327" s="218">
        <f t="shared" si="593"/>
        <v>0</v>
      </c>
      <c r="CQ327" s="218">
        <f t="shared" si="594"/>
        <v>0</v>
      </c>
      <c r="CR327" s="218">
        <f t="shared" si="595"/>
        <v>0</v>
      </c>
      <c r="CS327" s="14">
        <f t="shared" si="548"/>
        <v>0</v>
      </c>
      <c r="CT327" s="236">
        <f t="shared" si="549"/>
        <v>0</v>
      </c>
      <c r="CU327" s="237">
        <f t="shared" ref="CU327:DD336" si="625">IF(AND($CS327,$CT327,CU$12),MAX(0,MIN(CU$10,$CT327)-MAX(CU$9,$CS327)+1),0)</f>
        <v>0</v>
      </c>
      <c r="CV327" s="16">
        <f t="shared" si="625"/>
        <v>0</v>
      </c>
      <c r="CW327" s="16">
        <f t="shared" si="625"/>
        <v>0</v>
      </c>
      <c r="CX327" s="16">
        <f t="shared" si="625"/>
        <v>0</v>
      </c>
      <c r="CY327" s="16">
        <f t="shared" si="625"/>
        <v>0</v>
      </c>
      <c r="CZ327" s="16">
        <f t="shared" si="625"/>
        <v>0</v>
      </c>
      <c r="DA327" s="16">
        <f t="shared" si="625"/>
        <v>0</v>
      </c>
      <c r="DB327" s="16">
        <f t="shared" si="625"/>
        <v>0</v>
      </c>
      <c r="DC327" s="16">
        <f t="shared" si="625"/>
        <v>0</v>
      </c>
      <c r="DD327" s="238">
        <f t="shared" si="625"/>
        <v>0</v>
      </c>
      <c r="DE327" s="232">
        <f t="shared" ref="DE327:DN336" si="626">IF($H327&lt;=0,0,MAX(0,MIN($H327,$DE$11)))</f>
        <v>0</v>
      </c>
      <c r="DF327" s="132">
        <f t="shared" si="626"/>
        <v>0</v>
      </c>
      <c r="DG327" s="132">
        <f t="shared" si="626"/>
        <v>0</v>
      </c>
      <c r="DH327" s="132">
        <f t="shared" si="626"/>
        <v>0</v>
      </c>
      <c r="DI327" s="132">
        <f t="shared" si="626"/>
        <v>0</v>
      </c>
      <c r="DJ327" s="132">
        <f t="shared" si="626"/>
        <v>0</v>
      </c>
      <c r="DK327" s="132">
        <f t="shared" si="626"/>
        <v>0</v>
      </c>
      <c r="DL327" s="132">
        <f t="shared" si="626"/>
        <v>0</v>
      </c>
      <c r="DM327" s="132">
        <f t="shared" si="626"/>
        <v>0</v>
      </c>
      <c r="DN327" s="233">
        <f t="shared" si="626"/>
        <v>0</v>
      </c>
      <c r="DO327" s="232">
        <f t="shared" si="550"/>
        <v>0</v>
      </c>
      <c r="DP327" s="132">
        <f t="shared" si="551"/>
        <v>0</v>
      </c>
      <c r="DQ327" s="132">
        <f t="shared" si="552"/>
        <v>0</v>
      </c>
      <c r="DR327" s="132">
        <f t="shared" si="553"/>
        <v>0</v>
      </c>
      <c r="DS327" s="132">
        <f t="shared" si="554"/>
        <v>0</v>
      </c>
      <c r="DT327" s="132">
        <f t="shared" si="555"/>
        <v>0</v>
      </c>
      <c r="DU327" s="132">
        <f t="shared" si="556"/>
        <v>0</v>
      </c>
      <c r="DV327" s="132">
        <f t="shared" si="557"/>
        <v>0</v>
      </c>
      <c r="DW327" s="132">
        <f t="shared" si="558"/>
        <v>0</v>
      </c>
      <c r="DX327" s="233">
        <f t="shared" si="559"/>
        <v>0</v>
      </c>
      <c r="DY327" s="231" t="b">
        <f t="shared" si="596"/>
        <v>0</v>
      </c>
      <c r="DZ327" s="163"/>
      <c r="EA327" s="226" t="str">
        <f t="shared" si="597"/>
        <v/>
      </c>
      <c r="EB327" s="178" t="str">
        <f t="shared" si="598"/>
        <v/>
      </c>
      <c r="EC327" s="178" t="str">
        <f t="shared" si="599"/>
        <v/>
      </c>
      <c r="ED327" s="178" t="str">
        <f t="shared" si="600"/>
        <v/>
      </c>
      <c r="EE327" s="178" t="str">
        <f t="shared" si="601"/>
        <v/>
      </c>
      <c r="EF327" s="178" t="str">
        <f t="shared" si="602"/>
        <v/>
      </c>
      <c r="EG327" s="178" t="str">
        <f t="shared" si="603"/>
        <v/>
      </c>
      <c r="EH327" s="178" t="str">
        <f t="shared" si="604"/>
        <v/>
      </c>
      <c r="EI327" s="178" t="str">
        <f t="shared" si="605"/>
        <v/>
      </c>
      <c r="EJ327" s="227" t="str">
        <f t="shared" si="606"/>
        <v/>
      </c>
      <c r="EK327" s="230" t="str">
        <f t="shared" si="560"/>
        <v/>
      </c>
      <c r="EL327" s="177" t="str">
        <f t="shared" si="561"/>
        <v/>
      </c>
      <c r="EM327" s="177" t="str">
        <f t="shared" si="562"/>
        <v/>
      </c>
      <c r="EN327" s="177" t="str">
        <f t="shared" si="563"/>
        <v/>
      </c>
      <c r="EO327" s="177" t="str">
        <f t="shared" si="564"/>
        <v/>
      </c>
      <c r="EP327" s="177" t="str">
        <f t="shared" si="565"/>
        <v/>
      </c>
      <c r="EQ327" s="177" t="str">
        <f t="shared" si="566"/>
        <v/>
      </c>
      <c r="ER327" s="177" t="str">
        <f t="shared" si="567"/>
        <v/>
      </c>
      <c r="ES327" s="177" t="str">
        <f t="shared" si="568"/>
        <v/>
      </c>
      <c r="ET327" s="177" t="str">
        <f t="shared" si="569"/>
        <v/>
      </c>
      <c r="EU327" s="229" t="e">
        <f t="shared" si="570"/>
        <v>#VALUE!</v>
      </c>
      <c r="EV327" s="27" t="e">
        <f t="shared" si="571"/>
        <v>#VALUE!</v>
      </c>
      <c r="EW327" s="27" t="e">
        <f t="shared" si="572"/>
        <v>#VALUE!</v>
      </c>
      <c r="EX327" s="28" t="e">
        <f t="shared" si="573"/>
        <v>#VALUE!</v>
      </c>
      <c r="EY327" s="28" t="e">
        <f t="shared" si="574"/>
        <v>#VALUE!</v>
      </c>
      <c r="EZ327" s="28" t="b">
        <f t="shared" si="575"/>
        <v>0</v>
      </c>
      <c r="FA327" s="176" t="str">
        <f t="shared" si="576"/>
        <v/>
      </c>
      <c r="FB327" s="27" t="e" cm="1">
        <f t="array" aca="1" ref="FB327" ca="1">TEXT(RIGHT(10-RIGHT(SUM(INDEX(1*(MID(MID(C327,1,1)*2,ROW(INDIRECT("1:"&amp;LEN(MID(C327,1,1)*2))),1)),,))+MID(C327,2,1)+
SUM(INDEX(1*(MID(MID(C327,3,1)*2,ROW(INDIRECT("1:"&amp;LEN(MID(C327,3,1)*2))),1)),,))+MID(C327,4,1)+
SUM(INDEX(1*(MID(MID(C327,5,1)*2,ROW(INDIRECT("1:"&amp;LEN(MID(C327,5,1)*2))),1)),,))+MID(C327,6,1)+
SUM(INDEX(1*(MID(MID(C327,8,1)*2,ROW(INDIRECT("1:"&amp;LEN(MID(C327,8,1)*2))),1)),,))+MID(C327,9,1)+
SUM(INDEX(1*(MID(MID(C327,10,1)*2,ROW(INDIRECT("1:"&amp;LEN(MID(C327,10,1)*2))),1)),,)),1),1),"0")</f>
        <v>#VALUE!</v>
      </c>
      <c r="FC327" s="27" t="str">
        <f t="shared" si="577"/>
        <v/>
      </c>
      <c r="FD327" s="29" t="b">
        <f t="shared" si="578"/>
        <v>0</v>
      </c>
      <c r="FE327" s="112" t="b">
        <f>IFERROR(MATCH(D327,'Avtal för korttidsarbete'!$G$13:$G$1012,0),TRUE)</f>
        <v>1</v>
      </c>
      <c r="FF327" s="112" t="b">
        <f t="shared" si="607"/>
        <v>0</v>
      </c>
      <c r="FG327" s="113" t="str" cm="1">
        <f t="array" ref="FG327">IF(FE327=TRUE,"x",INDEX('Avtal för korttidsarbete'!$E$13:$E$1012,$FE327))</f>
        <v>x</v>
      </c>
      <c r="FH327" s="113" t="str" cm="1">
        <f t="array" ref="FH327">IF(FE327=TRUE,"x",INDEX('Avtal för korttidsarbete'!$F$13:$F$1012,$FE327))</f>
        <v>x</v>
      </c>
      <c r="FI327" s="112" t="b">
        <f t="shared" si="608"/>
        <v>0</v>
      </c>
      <c r="FJ327" s="135">
        <f t="shared" si="609"/>
        <v>44166</v>
      </c>
      <c r="FK327" s="135">
        <f t="shared" si="610"/>
        <v>44377</v>
      </c>
      <c r="FL327" s="112" t="b">
        <f t="shared" si="611"/>
        <v>0</v>
      </c>
      <c r="FM327" s="113">
        <f t="shared" si="612"/>
        <v>44166</v>
      </c>
      <c r="FN327" s="135">
        <f t="shared" si="613"/>
        <v>44377</v>
      </c>
      <c r="FO327" s="148" t="b">
        <f>IFERROR(INDEX('Avtal för korttidsarbete'!R:R,MATCH(D327,'Avtal för korttidsarbete'!$G:$G,0)),TRUE)</f>
        <v>1</v>
      </c>
      <c r="FP327" s="135" t="str">
        <f>IF(FO327,"-",INDEX('Avtal för korttidsarbete'!$D:$D,MATCH(D327,'Avtal för korttidsarbete'!$G:$G,0)))</f>
        <v>-</v>
      </c>
      <c r="FQ327" s="113" t="b">
        <f>IFERROR(G327&gt;INDEX(Uppsägningar!E:E,MATCH(C327,Uppsägningar!C:C,0)),FALSE)</f>
        <v>0</v>
      </c>
    </row>
    <row r="328" spans="1:173" x14ac:dyDescent="0.25">
      <c r="A328" s="19">
        <v>312</v>
      </c>
      <c r="B328" s="20"/>
      <c r="C328" s="183"/>
      <c r="D328" s="66"/>
      <c r="E328" s="212">
        <f>IFERROR(INDEX(Admin!$C$7:$C$10,MATCH(FP328,TblNivåValTExt,0)),0)</f>
        <v>0</v>
      </c>
      <c r="F328" s="1"/>
      <c r="G328" s="1"/>
      <c r="H328" s="78"/>
      <c r="I328" s="181"/>
      <c r="J328" s="181"/>
      <c r="K328" s="182"/>
      <c r="L328" s="182"/>
      <c r="M328" s="181"/>
      <c r="N328" s="181"/>
      <c r="O328" s="181"/>
      <c r="P328" s="182"/>
      <c r="Q328" s="182"/>
      <c r="R328" s="181"/>
      <c r="S328" s="181"/>
      <c r="T328" s="181"/>
      <c r="U328" s="182"/>
      <c r="V328" s="182"/>
      <c r="W328" s="181"/>
      <c r="X328" s="181"/>
      <c r="Y328" s="181"/>
      <c r="Z328" s="182"/>
      <c r="AA328" s="182"/>
      <c r="AB328" s="181"/>
      <c r="AC328" s="181"/>
      <c r="AD328" s="181"/>
      <c r="AE328" s="182"/>
      <c r="AF328" s="182"/>
      <c r="AG328" s="181"/>
      <c r="AH328" s="181"/>
      <c r="AI328" s="181"/>
      <c r="AJ328" s="182"/>
      <c r="AK328" s="182"/>
      <c r="AL328" s="181"/>
      <c r="AM328" s="181"/>
      <c r="AN328" s="181"/>
      <c r="AO328" s="182"/>
      <c r="AP328" s="182"/>
      <c r="AQ328" s="181"/>
      <c r="AR328" s="181"/>
      <c r="AS328" s="181"/>
      <c r="AT328" s="182"/>
      <c r="AU328" s="182"/>
      <c r="AV328" s="181"/>
      <c r="AW328" s="181"/>
      <c r="AX328" s="181"/>
      <c r="AY328" s="182"/>
      <c r="AZ328" s="182"/>
      <c r="BA328" s="181"/>
      <c r="BB328" s="181"/>
      <c r="BC328" s="181"/>
      <c r="BD328" s="182"/>
      <c r="BE328" s="182"/>
      <c r="BF328" s="181"/>
      <c r="BG328" s="180">
        <f t="shared" si="579"/>
        <v>0</v>
      </c>
      <c r="BH328" s="116" t="str">
        <f t="shared" si="580"/>
        <v/>
      </c>
      <c r="BI328" s="80" t="b">
        <f t="shared" si="528"/>
        <v>0</v>
      </c>
      <c r="BJ328" s="80" t="str">
        <f t="shared" si="529"/>
        <v/>
      </c>
      <c r="BK328" s="80" t="b">
        <f t="shared" si="581"/>
        <v>0</v>
      </c>
      <c r="BL328" s="13" t="str">
        <f t="shared" si="530"/>
        <v/>
      </c>
      <c r="BM328" s="13" t="b">
        <f t="shared" si="582"/>
        <v>0</v>
      </c>
      <c r="BN328" s="35" t="str">
        <f t="shared" si="531"/>
        <v/>
      </c>
      <c r="BO328" s="13" t="b">
        <f t="shared" si="532"/>
        <v>0</v>
      </c>
      <c r="BP328" s="35" t="str">
        <f t="shared" si="533"/>
        <v/>
      </c>
      <c r="BQ328" s="13" t="b">
        <f t="shared" si="534"/>
        <v>0</v>
      </c>
      <c r="BR328" s="35" t="str">
        <f t="shared" si="535"/>
        <v/>
      </c>
      <c r="BS328" s="35" t="b">
        <f t="shared" si="536"/>
        <v>0</v>
      </c>
      <c r="BT328" s="35" t="str">
        <f t="shared" si="537"/>
        <v/>
      </c>
      <c r="BU328" s="35" t="b">
        <f t="shared" si="538"/>
        <v>0</v>
      </c>
      <c r="BV328" s="35" t="str">
        <f t="shared" si="539"/>
        <v/>
      </c>
      <c r="BW328" s="13" t="b">
        <f t="shared" si="614"/>
        <v>0</v>
      </c>
      <c r="BX328" s="35" t="str">
        <f t="shared" si="540"/>
        <v/>
      </c>
      <c r="BY328" s="265" t="b">
        <f t="shared" si="583"/>
        <v>0</v>
      </c>
      <c r="BZ328" s="35" t="str">
        <f t="shared" si="541"/>
        <v/>
      </c>
      <c r="CA328" s="265" t="b">
        <f t="shared" si="584"/>
        <v>0</v>
      </c>
      <c r="CB328" s="35" t="str">
        <f t="shared" si="542"/>
        <v/>
      </c>
      <c r="CC328" s="272" t="b">
        <f t="shared" si="585"/>
        <v>0</v>
      </c>
      <c r="CD328" s="35" t="str">
        <f t="shared" si="543"/>
        <v/>
      </c>
      <c r="CE328" s="13" t="b">
        <f t="shared" si="544"/>
        <v>0</v>
      </c>
      <c r="CF328" s="35" t="str">
        <f t="shared" si="545"/>
        <v/>
      </c>
      <c r="CG328" s="179">
        <f t="shared" si="546"/>
        <v>0</v>
      </c>
      <c r="CH328" s="179">
        <f t="shared" si="547"/>
        <v>0</v>
      </c>
      <c r="CI328" s="218">
        <f t="shared" si="586"/>
        <v>0</v>
      </c>
      <c r="CJ328" s="218">
        <f t="shared" si="587"/>
        <v>0</v>
      </c>
      <c r="CK328" s="218">
        <f t="shared" si="588"/>
        <v>0</v>
      </c>
      <c r="CL328" s="218">
        <f t="shared" si="589"/>
        <v>0</v>
      </c>
      <c r="CM328" s="218">
        <f t="shared" si="590"/>
        <v>0</v>
      </c>
      <c r="CN328" s="218">
        <f t="shared" si="591"/>
        <v>0</v>
      </c>
      <c r="CO328" s="218">
        <f t="shared" si="592"/>
        <v>0</v>
      </c>
      <c r="CP328" s="218">
        <f t="shared" si="593"/>
        <v>0</v>
      </c>
      <c r="CQ328" s="218">
        <f t="shared" si="594"/>
        <v>0</v>
      </c>
      <c r="CR328" s="218">
        <f t="shared" si="595"/>
        <v>0</v>
      </c>
      <c r="CS328" s="14">
        <f t="shared" si="548"/>
        <v>0</v>
      </c>
      <c r="CT328" s="236">
        <f t="shared" si="549"/>
        <v>0</v>
      </c>
      <c r="CU328" s="237">
        <f t="shared" si="625"/>
        <v>0</v>
      </c>
      <c r="CV328" s="16">
        <f t="shared" si="625"/>
        <v>0</v>
      </c>
      <c r="CW328" s="16">
        <f t="shared" si="625"/>
        <v>0</v>
      </c>
      <c r="CX328" s="16">
        <f t="shared" si="625"/>
        <v>0</v>
      </c>
      <c r="CY328" s="16">
        <f t="shared" si="625"/>
        <v>0</v>
      </c>
      <c r="CZ328" s="16">
        <f t="shared" si="625"/>
        <v>0</v>
      </c>
      <c r="DA328" s="16">
        <f t="shared" si="625"/>
        <v>0</v>
      </c>
      <c r="DB328" s="16">
        <f t="shared" si="625"/>
        <v>0</v>
      </c>
      <c r="DC328" s="16">
        <f t="shared" si="625"/>
        <v>0</v>
      </c>
      <c r="DD328" s="238">
        <f t="shared" si="625"/>
        <v>0</v>
      </c>
      <c r="DE328" s="232">
        <f t="shared" si="626"/>
        <v>0</v>
      </c>
      <c r="DF328" s="132">
        <f t="shared" si="626"/>
        <v>0</v>
      </c>
      <c r="DG328" s="132">
        <f t="shared" si="626"/>
        <v>0</v>
      </c>
      <c r="DH328" s="132">
        <f t="shared" si="626"/>
        <v>0</v>
      </c>
      <c r="DI328" s="132">
        <f t="shared" si="626"/>
        <v>0</v>
      </c>
      <c r="DJ328" s="132">
        <f t="shared" si="626"/>
        <v>0</v>
      </c>
      <c r="DK328" s="132">
        <f t="shared" si="626"/>
        <v>0</v>
      </c>
      <c r="DL328" s="132">
        <f t="shared" si="626"/>
        <v>0</v>
      </c>
      <c r="DM328" s="132">
        <f t="shared" si="626"/>
        <v>0</v>
      </c>
      <c r="DN328" s="233">
        <f t="shared" si="626"/>
        <v>0</v>
      </c>
      <c r="DO328" s="232">
        <f t="shared" si="550"/>
        <v>0</v>
      </c>
      <c r="DP328" s="132">
        <f t="shared" si="551"/>
        <v>0</v>
      </c>
      <c r="DQ328" s="132">
        <f t="shared" si="552"/>
        <v>0</v>
      </c>
      <c r="DR328" s="132">
        <f t="shared" si="553"/>
        <v>0</v>
      </c>
      <c r="DS328" s="132">
        <f t="shared" si="554"/>
        <v>0</v>
      </c>
      <c r="DT328" s="132">
        <f t="shared" si="555"/>
        <v>0</v>
      </c>
      <c r="DU328" s="132">
        <f t="shared" si="556"/>
        <v>0</v>
      </c>
      <c r="DV328" s="132">
        <f t="shared" si="557"/>
        <v>0</v>
      </c>
      <c r="DW328" s="132">
        <f t="shared" si="558"/>
        <v>0</v>
      </c>
      <c r="DX328" s="233">
        <f t="shared" si="559"/>
        <v>0</v>
      </c>
      <c r="DY328" s="231" t="b">
        <f t="shared" si="596"/>
        <v>0</v>
      </c>
      <c r="DZ328" s="163"/>
      <c r="EA328" s="226" t="str">
        <f t="shared" si="597"/>
        <v/>
      </c>
      <c r="EB328" s="178" t="str">
        <f t="shared" si="598"/>
        <v/>
      </c>
      <c r="EC328" s="178" t="str">
        <f t="shared" si="599"/>
        <v/>
      </c>
      <c r="ED328" s="178" t="str">
        <f t="shared" si="600"/>
        <v/>
      </c>
      <c r="EE328" s="178" t="str">
        <f t="shared" si="601"/>
        <v/>
      </c>
      <c r="EF328" s="178" t="str">
        <f t="shared" si="602"/>
        <v/>
      </c>
      <c r="EG328" s="178" t="str">
        <f t="shared" si="603"/>
        <v/>
      </c>
      <c r="EH328" s="178" t="str">
        <f t="shared" si="604"/>
        <v/>
      </c>
      <c r="EI328" s="178" t="str">
        <f t="shared" si="605"/>
        <v/>
      </c>
      <c r="EJ328" s="227" t="str">
        <f t="shared" si="606"/>
        <v/>
      </c>
      <c r="EK328" s="230" t="str">
        <f t="shared" si="560"/>
        <v/>
      </c>
      <c r="EL328" s="177" t="str">
        <f t="shared" si="561"/>
        <v/>
      </c>
      <c r="EM328" s="177" t="str">
        <f t="shared" si="562"/>
        <v/>
      </c>
      <c r="EN328" s="177" t="str">
        <f t="shared" si="563"/>
        <v/>
      </c>
      <c r="EO328" s="177" t="str">
        <f t="shared" si="564"/>
        <v/>
      </c>
      <c r="EP328" s="177" t="str">
        <f t="shared" si="565"/>
        <v/>
      </c>
      <c r="EQ328" s="177" t="str">
        <f t="shared" si="566"/>
        <v/>
      </c>
      <c r="ER328" s="177" t="str">
        <f t="shared" si="567"/>
        <v/>
      </c>
      <c r="ES328" s="177" t="str">
        <f t="shared" si="568"/>
        <v/>
      </c>
      <c r="ET328" s="177" t="str">
        <f t="shared" si="569"/>
        <v/>
      </c>
      <c r="EU328" s="229" t="e">
        <f t="shared" si="570"/>
        <v>#VALUE!</v>
      </c>
      <c r="EV328" s="27" t="e">
        <f t="shared" si="571"/>
        <v>#VALUE!</v>
      </c>
      <c r="EW328" s="27" t="e">
        <f t="shared" si="572"/>
        <v>#VALUE!</v>
      </c>
      <c r="EX328" s="28" t="e">
        <f t="shared" si="573"/>
        <v>#VALUE!</v>
      </c>
      <c r="EY328" s="28" t="e">
        <f t="shared" si="574"/>
        <v>#VALUE!</v>
      </c>
      <c r="EZ328" s="28" t="b">
        <f t="shared" si="575"/>
        <v>0</v>
      </c>
      <c r="FA328" s="176" t="str">
        <f t="shared" si="576"/>
        <v/>
      </c>
      <c r="FB328" s="27" t="e" cm="1">
        <f t="array" aca="1" ref="FB328" ca="1">TEXT(RIGHT(10-RIGHT(SUM(INDEX(1*(MID(MID(C328,1,1)*2,ROW(INDIRECT("1:"&amp;LEN(MID(C328,1,1)*2))),1)),,))+MID(C328,2,1)+
SUM(INDEX(1*(MID(MID(C328,3,1)*2,ROW(INDIRECT("1:"&amp;LEN(MID(C328,3,1)*2))),1)),,))+MID(C328,4,1)+
SUM(INDEX(1*(MID(MID(C328,5,1)*2,ROW(INDIRECT("1:"&amp;LEN(MID(C328,5,1)*2))),1)),,))+MID(C328,6,1)+
SUM(INDEX(1*(MID(MID(C328,8,1)*2,ROW(INDIRECT("1:"&amp;LEN(MID(C328,8,1)*2))),1)),,))+MID(C328,9,1)+
SUM(INDEX(1*(MID(MID(C328,10,1)*2,ROW(INDIRECT("1:"&amp;LEN(MID(C328,10,1)*2))),1)),,)),1),1),"0")</f>
        <v>#VALUE!</v>
      </c>
      <c r="FC328" s="27" t="str">
        <f t="shared" si="577"/>
        <v/>
      </c>
      <c r="FD328" s="29" t="b">
        <f t="shared" si="578"/>
        <v>0</v>
      </c>
      <c r="FE328" s="112" t="b">
        <f>IFERROR(MATCH(D328,'Avtal för korttidsarbete'!$G$13:$G$1012,0),TRUE)</f>
        <v>1</v>
      </c>
      <c r="FF328" s="112" t="b">
        <f t="shared" si="607"/>
        <v>0</v>
      </c>
      <c r="FG328" s="113" t="str" cm="1">
        <f t="array" ref="FG328">IF(FE328=TRUE,"x",INDEX('Avtal för korttidsarbete'!$E$13:$E$1012,$FE328))</f>
        <v>x</v>
      </c>
      <c r="FH328" s="113" t="str" cm="1">
        <f t="array" ref="FH328">IF(FE328=TRUE,"x",INDEX('Avtal för korttidsarbete'!$F$13:$F$1012,$FE328))</f>
        <v>x</v>
      </c>
      <c r="FI328" s="112" t="b">
        <f t="shared" si="608"/>
        <v>0</v>
      </c>
      <c r="FJ328" s="135">
        <f t="shared" si="609"/>
        <v>44166</v>
      </c>
      <c r="FK328" s="135">
        <f t="shared" si="610"/>
        <v>44377</v>
      </c>
      <c r="FL328" s="112" t="b">
        <f t="shared" si="611"/>
        <v>0</v>
      </c>
      <c r="FM328" s="113">
        <f t="shared" si="612"/>
        <v>44166</v>
      </c>
      <c r="FN328" s="135">
        <f t="shared" si="613"/>
        <v>44377</v>
      </c>
      <c r="FO328" s="148" t="b">
        <f>IFERROR(INDEX('Avtal för korttidsarbete'!R:R,MATCH(D328,'Avtal för korttidsarbete'!$G:$G,0)),TRUE)</f>
        <v>1</v>
      </c>
      <c r="FP328" s="135" t="str">
        <f>IF(FO328,"-",INDEX('Avtal för korttidsarbete'!$D:$D,MATCH(D328,'Avtal för korttidsarbete'!$G:$G,0)))</f>
        <v>-</v>
      </c>
      <c r="FQ328" s="113" t="b">
        <f>IFERROR(G328&gt;INDEX(Uppsägningar!E:E,MATCH(C328,Uppsägningar!C:C,0)),FALSE)</f>
        <v>0</v>
      </c>
    </row>
    <row r="329" spans="1:173" x14ac:dyDescent="0.25">
      <c r="A329" s="19">
        <v>313</v>
      </c>
      <c r="B329" s="20"/>
      <c r="C329" s="183"/>
      <c r="D329" s="66"/>
      <c r="E329" s="212">
        <f>IFERROR(INDEX(Admin!$C$7:$C$10,MATCH(FP329,TblNivåValTExt,0)),0)</f>
        <v>0</v>
      </c>
      <c r="F329" s="1"/>
      <c r="G329" s="1"/>
      <c r="H329" s="78"/>
      <c r="I329" s="181"/>
      <c r="J329" s="181"/>
      <c r="K329" s="182"/>
      <c r="L329" s="182"/>
      <c r="M329" s="181"/>
      <c r="N329" s="181"/>
      <c r="O329" s="181"/>
      <c r="P329" s="182"/>
      <c r="Q329" s="182"/>
      <c r="R329" s="181"/>
      <c r="S329" s="181"/>
      <c r="T329" s="181"/>
      <c r="U329" s="182"/>
      <c r="V329" s="182"/>
      <c r="W329" s="181"/>
      <c r="X329" s="181"/>
      <c r="Y329" s="181"/>
      <c r="Z329" s="182"/>
      <c r="AA329" s="182"/>
      <c r="AB329" s="181"/>
      <c r="AC329" s="181"/>
      <c r="AD329" s="181"/>
      <c r="AE329" s="182"/>
      <c r="AF329" s="182"/>
      <c r="AG329" s="181"/>
      <c r="AH329" s="181"/>
      <c r="AI329" s="181"/>
      <c r="AJ329" s="182"/>
      <c r="AK329" s="182"/>
      <c r="AL329" s="181"/>
      <c r="AM329" s="181"/>
      <c r="AN329" s="181"/>
      <c r="AO329" s="182"/>
      <c r="AP329" s="182"/>
      <c r="AQ329" s="181"/>
      <c r="AR329" s="181"/>
      <c r="AS329" s="181"/>
      <c r="AT329" s="182"/>
      <c r="AU329" s="182"/>
      <c r="AV329" s="181"/>
      <c r="AW329" s="181"/>
      <c r="AX329" s="181"/>
      <c r="AY329" s="182"/>
      <c r="AZ329" s="182"/>
      <c r="BA329" s="181"/>
      <c r="BB329" s="181"/>
      <c r="BC329" s="181"/>
      <c r="BD329" s="182"/>
      <c r="BE329" s="182"/>
      <c r="BF329" s="181"/>
      <c r="BG329" s="180">
        <f t="shared" si="579"/>
        <v>0</v>
      </c>
      <c r="BH329" s="116" t="str">
        <f t="shared" si="580"/>
        <v/>
      </c>
      <c r="BI329" s="80" t="b">
        <f t="shared" si="528"/>
        <v>0</v>
      </c>
      <c r="BJ329" s="80" t="str">
        <f t="shared" si="529"/>
        <v/>
      </c>
      <c r="BK329" s="80" t="b">
        <f t="shared" si="581"/>
        <v>0</v>
      </c>
      <c r="BL329" s="13" t="str">
        <f t="shared" si="530"/>
        <v/>
      </c>
      <c r="BM329" s="13" t="b">
        <f t="shared" si="582"/>
        <v>0</v>
      </c>
      <c r="BN329" s="35" t="str">
        <f t="shared" si="531"/>
        <v/>
      </c>
      <c r="BO329" s="13" t="b">
        <f t="shared" si="532"/>
        <v>0</v>
      </c>
      <c r="BP329" s="35" t="str">
        <f t="shared" si="533"/>
        <v/>
      </c>
      <c r="BQ329" s="13" t="b">
        <f t="shared" si="534"/>
        <v>0</v>
      </c>
      <c r="BR329" s="35" t="str">
        <f t="shared" si="535"/>
        <v/>
      </c>
      <c r="BS329" s="35" t="b">
        <f t="shared" si="536"/>
        <v>0</v>
      </c>
      <c r="BT329" s="35" t="str">
        <f t="shared" si="537"/>
        <v/>
      </c>
      <c r="BU329" s="35" t="b">
        <f t="shared" si="538"/>
        <v>0</v>
      </c>
      <c r="BV329" s="35" t="str">
        <f t="shared" si="539"/>
        <v/>
      </c>
      <c r="BW329" s="13" t="b">
        <f t="shared" si="614"/>
        <v>0</v>
      </c>
      <c r="BX329" s="35" t="str">
        <f t="shared" si="540"/>
        <v/>
      </c>
      <c r="BY329" s="265" t="b">
        <f t="shared" si="583"/>
        <v>0</v>
      </c>
      <c r="BZ329" s="35" t="str">
        <f t="shared" si="541"/>
        <v/>
      </c>
      <c r="CA329" s="265" t="b">
        <f t="shared" si="584"/>
        <v>0</v>
      </c>
      <c r="CB329" s="35" t="str">
        <f t="shared" si="542"/>
        <v/>
      </c>
      <c r="CC329" s="272" t="b">
        <f t="shared" si="585"/>
        <v>0</v>
      </c>
      <c r="CD329" s="35" t="str">
        <f t="shared" si="543"/>
        <v/>
      </c>
      <c r="CE329" s="13" t="b">
        <f t="shared" si="544"/>
        <v>0</v>
      </c>
      <c r="CF329" s="35" t="str">
        <f t="shared" si="545"/>
        <v/>
      </c>
      <c r="CG329" s="179">
        <f t="shared" si="546"/>
        <v>0</v>
      </c>
      <c r="CH329" s="179">
        <f t="shared" si="547"/>
        <v>0</v>
      </c>
      <c r="CI329" s="218">
        <f t="shared" si="586"/>
        <v>0</v>
      </c>
      <c r="CJ329" s="218">
        <f t="shared" si="587"/>
        <v>0</v>
      </c>
      <c r="CK329" s="218">
        <f t="shared" si="588"/>
        <v>0</v>
      </c>
      <c r="CL329" s="218">
        <f t="shared" si="589"/>
        <v>0</v>
      </c>
      <c r="CM329" s="218">
        <f t="shared" si="590"/>
        <v>0</v>
      </c>
      <c r="CN329" s="218">
        <f t="shared" si="591"/>
        <v>0</v>
      </c>
      <c r="CO329" s="218">
        <f t="shared" si="592"/>
        <v>0</v>
      </c>
      <c r="CP329" s="218">
        <f t="shared" si="593"/>
        <v>0</v>
      </c>
      <c r="CQ329" s="218">
        <f t="shared" si="594"/>
        <v>0</v>
      </c>
      <c r="CR329" s="218">
        <f t="shared" si="595"/>
        <v>0</v>
      </c>
      <c r="CS329" s="14">
        <f t="shared" si="548"/>
        <v>0</v>
      </c>
      <c r="CT329" s="236">
        <f t="shared" si="549"/>
        <v>0</v>
      </c>
      <c r="CU329" s="237">
        <f t="shared" si="625"/>
        <v>0</v>
      </c>
      <c r="CV329" s="16">
        <f t="shared" si="625"/>
        <v>0</v>
      </c>
      <c r="CW329" s="16">
        <f t="shared" si="625"/>
        <v>0</v>
      </c>
      <c r="CX329" s="16">
        <f t="shared" si="625"/>
        <v>0</v>
      </c>
      <c r="CY329" s="16">
        <f t="shared" si="625"/>
        <v>0</v>
      </c>
      <c r="CZ329" s="16">
        <f t="shared" si="625"/>
        <v>0</v>
      </c>
      <c r="DA329" s="16">
        <f t="shared" si="625"/>
        <v>0</v>
      </c>
      <c r="DB329" s="16">
        <f t="shared" si="625"/>
        <v>0</v>
      </c>
      <c r="DC329" s="16">
        <f t="shared" si="625"/>
        <v>0</v>
      </c>
      <c r="DD329" s="238">
        <f t="shared" si="625"/>
        <v>0</v>
      </c>
      <c r="DE329" s="232">
        <f t="shared" si="626"/>
        <v>0</v>
      </c>
      <c r="DF329" s="132">
        <f t="shared" si="626"/>
        <v>0</v>
      </c>
      <c r="DG329" s="132">
        <f t="shared" si="626"/>
        <v>0</v>
      </c>
      <c r="DH329" s="132">
        <f t="shared" si="626"/>
        <v>0</v>
      </c>
      <c r="DI329" s="132">
        <f t="shared" si="626"/>
        <v>0</v>
      </c>
      <c r="DJ329" s="132">
        <f t="shared" si="626"/>
        <v>0</v>
      </c>
      <c r="DK329" s="132">
        <f t="shared" si="626"/>
        <v>0</v>
      </c>
      <c r="DL329" s="132">
        <f t="shared" si="626"/>
        <v>0</v>
      </c>
      <c r="DM329" s="132">
        <f t="shared" si="626"/>
        <v>0</v>
      </c>
      <c r="DN329" s="233">
        <f t="shared" si="626"/>
        <v>0</v>
      </c>
      <c r="DO329" s="232">
        <f t="shared" si="550"/>
        <v>0</v>
      </c>
      <c r="DP329" s="132">
        <f t="shared" si="551"/>
        <v>0</v>
      </c>
      <c r="DQ329" s="132">
        <f t="shared" si="552"/>
        <v>0</v>
      </c>
      <c r="DR329" s="132">
        <f t="shared" si="553"/>
        <v>0</v>
      </c>
      <c r="DS329" s="132">
        <f t="shared" si="554"/>
        <v>0</v>
      </c>
      <c r="DT329" s="132">
        <f t="shared" si="555"/>
        <v>0</v>
      </c>
      <c r="DU329" s="132">
        <f t="shared" si="556"/>
        <v>0</v>
      </c>
      <c r="DV329" s="132">
        <f t="shared" si="557"/>
        <v>0</v>
      </c>
      <c r="DW329" s="132">
        <f t="shared" si="558"/>
        <v>0</v>
      </c>
      <c r="DX329" s="233">
        <f t="shared" si="559"/>
        <v>0</v>
      </c>
      <c r="DY329" s="231" t="b">
        <f t="shared" si="596"/>
        <v>0</v>
      </c>
      <c r="DZ329" s="163"/>
      <c r="EA329" s="226" t="str">
        <f t="shared" si="597"/>
        <v/>
      </c>
      <c r="EB329" s="178" t="str">
        <f t="shared" si="598"/>
        <v/>
      </c>
      <c r="EC329" s="178" t="str">
        <f t="shared" si="599"/>
        <v/>
      </c>
      <c r="ED329" s="178" t="str">
        <f t="shared" si="600"/>
        <v/>
      </c>
      <c r="EE329" s="178" t="str">
        <f t="shared" si="601"/>
        <v/>
      </c>
      <c r="EF329" s="178" t="str">
        <f t="shared" si="602"/>
        <v/>
      </c>
      <c r="EG329" s="178" t="str">
        <f t="shared" si="603"/>
        <v/>
      </c>
      <c r="EH329" s="178" t="str">
        <f t="shared" si="604"/>
        <v/>
      </c>
      <c r="EI329" s="178" t="str">
        <f t="shared" si="605"/>
        <v/>
      </c>
      <c r="EJ329" s="227" t="str">
        <f t="shared" si="606"/>
        <v/>
      </c>
      <c r="EK329" s="230" t="str">
        <f t="shared" si="560"/>
        <v/>
      </c>
      <c r="EL329" s="177" t="str">
        <f t="shared" si="561"/>
        <v/>
      </c>
      <c r="EM329" s="177" t="str">
        <f t="shared" si="562"/>
        <v/>
      </c>
      <c r="EN329" s="177" t="str">
        <f t="shared" si="563"/>
        <v/>
      </c>
      <c r="EO329" s="177" t="str">
        <f t="shared" si="564"/>
        <v/>
      </c>
      <c r="EP329" s="177" t="str">
        <f t="shared" si="565"/>
        <v/>
      </c>
      <c r="EQ329" s="177" t="str">
        <f t="shared" si="566"/>
        <v/>
      </c>
      <c r="ER329" s="177" t="str">
        <f t="shared" si="567"/>
        <v/>
      </c>
      <c r="ES329" s="177" t="str">
        <f t="shared" si="568"/>
        <v/>
      </c>
      <c r="ET329" s="177" t="str">
        <f t="shared" si="569"/>
        <v/>
      </c>
      <c r="EU329" s="229" t="e">
        <f t="shared" si="570"/>
        <v>#VALUE!</v>
      </c>
      <c r="EV329" s="27" t="e">
        <f t="shared" si="571"/>
        <v>#VALUE!</v>
      </c>
      <c r="EW329" s="27" t="e">
        <f t="shared" si="572"/>
        <v>#VALUE!</v>
      </c>
      <c r="EX329" s="28" t="e">
        <f t="shared" si="573"/>
        <v>#VALUE!</v>
      </c>
      <c r="EY329" s="28" t="e">
        <f t="shared" si="574"/>
        <v>#VALUE!</v>
      </c>
      <c r="EZ329" s="28" t="b">
        <f t="shared" si="575"/>
        <v>0</v>
      </c>
      <c r="FA329" s="176" t="str">
        <f t="shared" si="576"/>
        <v/>
      </c>
      <c r="FB329" s="27" t="e" cm="1">
        <f t="array" aca="1" ref="FB329" ca="1">TEXT(RIGHT(10-RIGHT(SUM(INDEX(1*(MID(MID(C329,1,1)*2,ROW(INDIRECT("1:"&amp;LEN(MID(C329,1,1)*2))),1)),,))+MID(C329,2,1)+
SUM(INDEX(1*(MID(MID(C329,3,1)*2,ROW(INDIRECT("1:"&amp;LEN(MID(C329,3,1)*2))),1)),,))+MID(C329,4,1)+
SUM(INDEX(1*(MID(MID(C329,5,1)*2,ROW(INDIRECT("1:"&amp;LEN(MID(C329,5,1)*2))),1)),,))+MID(C329,6,1)+
SUM(INDEX(1*(MID(MID(C329,8,1)*2,ROW(INDIRECT("1:"&amp;LEN(MID(C329,8,1)*2))),1)),,))+MID(C329,9,1)+
SUM(INDEX(1*(MID(MID(C329,10,1)*2,ROW(INDIRECT("1:"&amp;LEN(MID(C329,10,1)*2))),1)),,)),1),1),"0")</f>
        <v>#VALUE!</v>
      </c>
      <c r="FC329" s="27" t="str">
        <f t="shared" si="577"/>
        <v/>
      </c>
      <c r="FD329" s="29" t="b">
        <f t="shared" si="578"/>
        <v>0</v>
      </c>
      <c r="FE329" s="112" t="b">
        <f>IFERROR(MATCH(D329,'Avtal för korttidsarbete'!$G$13:$G$1012,0),TRUE)</f>
        <v>1</v>
      </c>
      <c r="FF329" s="112" t="b">
        <f t="shared" si="607"/>
        <v>0</v>
      </c>
      <c r="FG329" s="113" t="str" cm="1">
        <f t="array" ref="FG329">IF(FE329=TRUE,"x",INDEX('Avtal för korttidsarbete'!$E$13:$E$1012,$FE329))</f>
        <v>x</v>
      </c>
      <c r="FH329" s="113" t="str" cm="1">
        <f t="array" ref="FH329">IF(FE329=TRUE,"x",INDEX('Avtal för korttidsarbete'!$F$13:$F$1012,$FE329))</f>
        <v>x</v>
      </c>
      <c r="FI329" s="112" t="b">
        <f t="shared" si="608"/>
        <v>0</v>
      </c>
      <c r="FJ329" s="135">
        <f t="shared" si="609"/>
        <v>44166</v>
      </c>
      <c r="FK329" s="135">
        <f t="shared" si="610"/>
        <v>44377</v>
      </c>
      <c r="FL329" s="112" t="b">
        <f t="shared" si="611"/>
        <v>0</v>
      </c>
      <c r="FM329" s="113">
        <f t="shared" si="612"/>
        <v>44166</v>
      </c>
      <c r="FN329" s="135">
        <f t="shared" si="613"/>
        <v>44377</v>
      </c>
      <c r="FO329" s="148" t="b">
        <f>IFERROR(INDEX('Avtal för korttidsarbete'!R:R,MATCH(D329,'Avtal för korttidsarbete'!$G:$G,0)),TRUE)</f>
        <v>1</v>
      </c>
      <c r="FP329" s="135" t="str">
        <f>IF(FO329,"-",INDEX('Avtal för korttidsarbete'!$D:$D,MATCH(D329,'Avtal för korttidsarbete'!$G:$G,0)))</f>
        <v>-</v>
      </c>
      <c r="FQ329" s="113" t="b">
        <f>IFERROR(G329&gt;INDEX(Uppsägningar!E:E,MATCH(C329,Uppsägningar!C:C,0)),FALSE)</f>
        <v>0</v>
      </c>
    </row>
    <row r="330" spans="1:173" x14ac:dyDescent="0.25">
      <c r="A330" s="19">
        <v>314</v>
      </c>
      <c r="B330" s="20"/>
      <c r="C330" s="183"/>
      <c r="D330" s="66"/>
      <c r="E330" s="212">
        <f>IFERROR(INDEX(Admin!$C$7:$C$10,MATCH(FP330,TblNivåValTExt,0)),0)</f>
        <v>0</v>
      </c>
      <c r="F330" s="1"/>
      <c r="G330" s="1"/>
      <c r="H330" s="78"/>
      <c r="I330" s="181"/>
      <c r="J330" s="181"/>
      <c r="K330" s="182"/>
      <c r="L330" s="182"/>
      <c r="M330" s="181"/>
      <c r="N330" s="181"/>
      <c r="O330" s="181"/>
      <c r="P330" s="182"/>
      <c r="Q330" s="182"/>
      <c r="R330" s="181"/>
      <c r="S330" s="181"/>
      <c r="T330" s="181"/>
      <c r="U330" s="182"/>
      <c r="V330" s="182"/>
      <c r="W330" s="181"/>
      <c r="X330" s="181"/>
      <c r="Y330" s="181"/>
      <c r="Z330" s="182"/>
      <c r="AA330" s="182"/>
      <c r="AB330" s="181"/>
      <c r="AC330" s="181"/>
      <c r="AD330" s="181"/>
      <c r="AE330" s="182"/>
      <c r="AF330" s="182"/>
      <c r="AG330" s="181"/>
      <c r="AH330" s="181"/>
      <c r="AI330" s="181"/>
      <c r="AJ330" s="182"/>
      <c r="AK330" s="182"/>
      <c r="AL330" s="181"/>
      <c r="AM330" s="181"/>
      <c r="AN330" s="181"/>
      <c r="AO330" s="182"/>
      <c r="AP330" s="182"/>
      <c r="AQ330" s="181"/>
      <c r="AR330" s="181"/>
      <c r="AS330" s="181"/>
      <c r="AT330" s="182"/>
      <c r="AU330" s="182"/>
      <c r="AV330" s="181"/>
      <c r="AW330" s="181"/>
      <c r="AX330" s="181"/>
      <c r="AY330" s="182"/>
      <c r="AZ330" s="182"/>
      <c r="BA330" s="181"/>
      <c r="BB330" s="181"/>
      <c r="BC330" s="181"/>
      <c r="BD330" s="182"/>
      <c r="BE330" s="182"/>
      <c r="BF330" s="181"/>
      <c r="BG330" s="180">
        <f t="shared" si="579"/>
        <v>0</v>
      </c>
      <c r="BH330" s="116" t="str">
        <f t="shared" si="580"/>
        <v/>
      </c>
      <c r="BI330" s="80" t="b">
        <f t="shared" si="528"/>
        <v>0</v>
      </c>
      <c r="BJ330" s="80" t="str">
        <f t="shared" si="529"/>
        <v/>
      </c>
      <c r="BK330" s="80" t="b">
        <f t="shared" si="581"/>
        <v>0</v>
      </c>
      <c r="BL330" s="13" t="str">
        <f t="shared" si="530"/>
        <v/>
      </c>
      <c r="BM330" s="13" t="b">
        <f t="shared" si="582"/>
        <v>0</v>
      </c>
      <c r="BN330" s="35" t="str">
        <f t="shared" si="531"/>
        <v/>
      </c>
      <c r="BO330" s="13" t="b">
        <f t="shared" si="532"/>
        <v>0</v>
      </c>
      <c r="BP330" s="35" t="str">
        <f t="shared" si="533"/>
        <v/>
      </c>
      <c r="BQ330" s="13" t="b">
        <f t="shared" si="534"/>
        <v>0</v>
      </c>
      <c r="BR330" s="35" t="str">
        <f t="shared" si="535"/>
        <v/>
      </c>
      <c r="BS330" s="35" t="b">
        <f t="shared" si="536"/>
        <v>0</v>
      </c>
      <c r="BT330" s="35" t="str">
        <f t="shared" si="537"/>
        <v/>
      </c>
      <c r="BU330" s="35" t="b">
        <f t="shared" si="538"/>
        <v>0</v>
      </c>
      <c r="BV330" s="35" t="str">
        <f t="shared" si="539"/>
        <v/>
      </c>
      <c r="BW330" s="13" t="b">
        <f t="shared" si="614"/>
        <v>0</v>
      </c>
      <c r="BX330" s="35" t="str">
        <f t="shared" si="540"/>
        <v/>
      </c>
      <c r="BY330" s="265" t="b">
        <f t="shared" si="583"/>
        <v>0</v>
      </c>
      <c r="BZ330" s="35" t="str">
        <f t="shared" si="541"/>
        <v/>
      </c>
      <c r="CA330" s="265" t="b">
        <f t="shared" si="584"/>
        <v>0</v>
      </c>
      <c r="CB330" s="35" t="str">
        <f t="shared" si="542"/>
        <v/>
      </c>
      <c r="CC330" s="272" t="b">
        <f t="shared" si="585"/>
        <v>0</v>
      </c>
      <c r="CD330" s="35" t="str">
        <f t="shared" si="543"/>
        <v/>
      </c>
      <c r="CE330" s="13" t="b">
        <f t="shared" si="544"/>
        <v>0</v>
      </c>
      <c r="CF330" s="35" t="str">
        <f t="shared" si="545"/>
        <v/>
      </c>
      <c r="CG330" s="179">
        <f t="shared" si="546"/>
        <v>0</v>
      </c>
      <c r="CH330" s="179">
        <f t="shared" si="547"/>
        <v>0</v>
      </c>
      <c r="CI330" s="218">
        <f t="shared" si="586"/>
        <v>0</v>
      </c>
      <c r="CJ330" s="218">
        <f t="shared" si="587"/>
        <v>0</v>
      </c>
      <c r="CK330" s="218">
        <f t="shared" si="588"/>
        <v>0</v>
      </c>
      <c r="CL330" s="218">
        <f t="shared" si="589"/>
        <v>0</v>
      </c>
      <c r="CM330" s="218">
        <f t="shared" si="590"/>
        <v>0</v>
      </c>
      <c r="CN330" s="218">
        <f t="shared" si="591"/>
        <v>0</v>
      </c>
      <c r="CO330" s="218">
        <f t="shared" si="592"/>
        <v>0</v>
      </c>
      <c r="CP330" s="218">
        <f t="shared" si="593"/>
        <v>0</v>
      </c>
      <c r="CQ330" s="218">
        <f t="shared" si="594"/>
        <v>0</v>
      </c>
      <c r="CR330" s="218">
        <f t="shared" si="595"/>
        <v>0</v>
      </c>
      <c r="CS330" s="14">
        <f t="shared" si="548"/>
        <v>0</v>
      </c>
      <c r="CT330" s="236">
        <f t="shared" si="549"/>
        <v>0</v>
      </c>
      <c r="CU330" s="237">
        <f t="shared" si="625"/>
        <v>0</v>
      </c>
      <c r="CV330" s="16">
        <f t="shared" si="625"/>
        <v>0</v>
      </c>
      <c r="CW330" s="16">
        <f t="shared" si="625"/>
        <v>0</v>
      </c>
      <c r="CX330" s="16">
        <f t="shared" si="625"/>
        <v>0</v>
      </c>
      <c r="CY330" s="16">
        <f t="shared" si="625"/>
        <v>0</v>
      </c>
      <c r="CZ330" s="16">
        <f t="shared" si="625"/>
        <v>0</v>
      </c>
      <c r="DA330" s="16">
        <f t="shared" si="625"/>
        <v>0</v>
      </c>
      <c r="DB330" s="16">
        <f t="shared" si="625"/>
        <v>0</v>
      </c>
      <c r="DC330" s="16">
        <f t="shared" si="625"/>
        <v>0</v>
      </c>
      <c r="DD330" s="238">
        <f t="shared" si="625"/>
        <v>0</v>
      </c>
      <c r="DE330" s="232">
        <f t="shared" si="626"/>
        <v>0</v>
      </c>
      <c r="DF330" s="132">
        <f t="shared" si="626"/>
        <v>0</v>
      </c>
      <c r="DG330" s="132">
        <f t="shared" si="626"/>
        <v>0</v>
      </c>
      <c r="DH330" s="132">
        <f t="shared" si="626"/>
        <v>0</v>
      </c>
      <c r="DI330" s="132">
        <f t="shared" si="626"/>
        <v>0</v>
      </c>
      <c r="DJ330" s="132">
        <f t="shared" si="626"/>
        <v>0</v>
      </c>
      <c r="DK330" s="132">
        <f t="shared" si="626"/>
        <v>0</v>
      </c>
      <c r="DL330" s="132">
        <f t="shared" si="626"/>
        <v>0</v>
      </c>
      <c r="DM330" s="132">
        <f t="shared" si="626"/>
        <v>0</v>
      </c>
      <c r="DN330" s="233">
        <f t="shared" si="626"/>
        <v>0</v>
      </c>
      <c r="DO330" s="232">
        <f t="shared" si="550"/>
        <v>0</v>
      </c>
      <c r="DP330" s="132">
        <f t="shared" si="551"/>
        <v>0</v>
      </c>
      <c r="DQ330" s="132">
        <f t="shared" si="552"/>
        <v>0</v>
      </c>
      <c r="DR330" s="132">
        <f t="shared" si="553"/>
        <v>0</v>
      </c>
      <c r="DS330" s="132">
        <f t="shared" si="554"/>
        <v>0</v>
      </c>
      <c r="DT330" s="132">
        <f t="shared" si="555"/>
        <v>0</v>
      </c>
      <c r="DU330" s="132">
        <f t="shared" si="556"/>
        <v>0</v>
      </c>
      <c r="DV330" s="132">
        <f t="shared" si="557"/>
        <v>0</v>
      </c>
      <c r="DW330" s="132">
        <f t="shared" si="558"/>
        <v>0</v>
      </c>
      <c r="DX330" s="233">
        <f t="shared" si="559"/>
        <v>0</v>
      </c>
      <c r="DY330" s="231" t="b">
        <f t="shared" si="596"/>
        <v>0</v>
      </c>
      <c r="DZ330" s="163"/>
      <c r="EA330" s="226" t="str">
        <f t="shared" si="597"/>
        <v/>
      </c>
      <c r="EB330" s="178" t="str">
        <f t="shared" si="598"/>
        <v/>
      </c>
      <c r="EC330" s="178" t="str">
        <f t="shared" si="599"/>
        <v/>
      </c>
      <c r="ED330" s="178" t="str">
        <f t="shared" si="600"/>
        <v/>
      </c>
      <c r="EE330" s="178" t="str">
        <f t="shared" si="601"/>
        <v/>
      </c>
      <c r="EF330" s="178" t="str">
        <f t="shared" si="602"/>
        <v/>
      </c>
      <c r="EG330" s="178" t="str">
        <f t="shared" si="603"/>
        <v/>
      </c>
      <c r="EH330" s="178" t="str">
        <f t="shared" si="604"/>
        <v/>
      </c>
      <c r="EI330" s="178" t="str">
        <f t="shared" si="605"/>
        <v/>
      </c>
      <c r="EJ330" s="227" t="str">
        <f t="shared" si="606"/>
        <v/>
      </c>
      <c r="EK330" s="230" t="str">
        <f t="shared" si="560"/>
        <v/>
      </c>
      <c r="EL330" s="177" t="str">
        <f t="shared" si="561"/>
        <v/>
      </c>
      <c r="EM330" s="177" t="str">
        <f t="shared" si="562"/>
        <v/>
      </c>
      <c r="EN330" s="177" t="str">
        <f t="shared" si="563"/>
        <v/>
      </c>
      <c r="EO330" s="177" t="str">
        <f t="shared" si="564"/>
        <v/>
      </c>
      <c r="EP330" s="177" t="str">
        <f t="shared" si="565"/>
        <v/>
      </c>
      <c r="EQ330" s="177" t="str">
        <f t="shared" si="566"/>
        <v/>
      </c>
      <c r="ER330" s="177" t="str">
        <f t="shared" si="567"/>
        <v/>
      </c>
      <c r="ES330" s="177" t="str">
        <f t="shared" si="568"/>
        <v/>
      </c>
      <c r="ET330" s="177" t="str">
        <f t="shared" si="569"/>
        <v/>
      </c>
      <c r="EU330" s="229" t="e">
        <f t="shared" si="570"/>
        <v>#VALUE!</v>
      </c>
      <c r="EV330" s="27" t="e">
        <f t="shared" si="571"/>
        <v>#VALUE!</v>
      </c>
      <c r="EW330" s="27" t="e">
        <f t="shared" si="572"/>
        <v>#VALUE!</v>
      </c>
      <c r="EX330" s="28" t="e">
        <f t="shared" si="573"/>
        <v>#VALUE!</v>
      </c>
      <c r="EY330" s="28" t="e">
        <f t="shared" si="574"/>
        <v>#VALUE!</v>
      </c>
      <c r="EZ330" s="28" t="b">
        <f t="shared" si="575"/>
        <v>0</v>
      </c>
      <c r="FA330" s="176" t="str">
        <f t="shared" si="576"/>
        <v/>
      </c>
      <c r="FB330" s="27" t="e" cm="1">
        <f t="array" aca="1" ref="FB330" ca="1">TEXT(RIGHT(10-RIGHT(SUM(INDEX(1*(MID(MID(C330,1,1)*2,ROW(INDIRECT("1:"&amp;LEN(MID(C330,1,1)*2))),1)),,))+MID(C330,2,1)+
SUM(INDEX(1*(MID(MID(C330,3,1)*2,ROW(INDIRECT("1:"&amp;LEN(MID(C330,3,1)*2))),1)),,))+MID(C330,4,1)+
SUM(INDEX(1*(MID(MID(C330,5,1)*2,ROW(INDIRECT("1:"&amp;LEN(MID(C330,5,1)*2))),1)),,))+MID(C330,6,1)+
SUM(INDEX(1*(MID(MID(C330,8,1)*2,ROW(INDIRECT("1:"&amp;LEN(MID(C330,8,1)*2))),1)),,))+MID(C330,9,1)+
SUM(INDEX(1*(MID(MID(C330,10,1)*2,ROW(INDIRECT("1:"&amp;LEN(MID(C330,10,1)*2))),1)),,)),1),1),"0")</f>
        <v>#VALUE!</v>
      </c>
      <c r="FC330" s="27" t="str">
        <f t="shared" si="577"/>
        <v/>
      </c>
      <c r="FD330" s="29" t="b">
        <f t="shared" si="578"/>
        <v>0</v>
      </c>
      <c r="FE330" s="112" t="b">
        <f>IFERROR(MATCH(D330,'Avtal för korttidsarbete'!$G$13:$G$1012,0),TRUE)</f>
        <v>1</v>
      </c>
      <c r="FF330" s="112" t="b">
        <f t="shared" si="607"/>
        <v>0</v>
      </c>
      <c r="FG330" s="113" t="str" cm="1">
        <f t="array" ref="FG330">IF(FE330=TRUE,"x",INDEX('Avtal för korttidsarbete'!$E$13:$E$1012,$FE330))</f>
        <v>x</v>
      </c>
      <c r="FH330" s="113" t="str" cm="1">
        <f t="array" ref="FH330">IF(FE330=TRUE,"x",INDEX('Avtal för korttidsarbete'!$F$13:$F$1012,$FE330))</f>
        <v>x</v>
      </c>
      <c r="FI330" s="112" t="b">
        <f t="shared" si="608"/>
        <v>0</v>
      </c>
      <c r="FJ330" s="135">
        <f t="shared" si="609"/>
        <v>44166</v>
      </c>
      <c r="FK330" s="135">
        <f t="shared" si="610"/>
        <v>44377</v>
      </c>
      <c r="FL330" s="112" t="b">
        <f t="shared" si="611"/>
        <v>0</v>
      </c>
      <c r="FM330" s="113">
        <f t="shared" si="612"/>
        <v>44166</v>
      </c>
      <c r="FN330" s="135">
        <f t="shared" si="613"/>
        <v>44377</v>
      </c>
      <c r="FO330" s="148" t="b">
        <f>IFERROR(INDEX('Avtal för korttidsarbete'!R:R,MATCH(D330,'Avtal för korttidsarbete'!$G:$G,0)),TRUE)</f>
        <v>1</v>
      </c>
      <c r="FP330" s="135" t="str">
        <f>IF(FO330,"-",INDEX('Avtal för korttidsarbete'!$D:$D,MATCH(D330,'Avtal för korttidsarbete'!$G:$G,0)))</f>
        <v>-</v>
      </c>
      <c r="FQ330" s="113" t="b">
        <f>IFERROR(G330&gt;INDEX(Uppsägningar!E:E,MATCH(C330,Uppsägningar!C:C,0)),FALSE)</f>
        <v>0</v>
      </c>
    </row>
    <row r="331" spans="1:173" x14ac:dyDescent="0.25">
      <c r="A331" s="19">
        <v>315</v>
      </c>
      <c r="B331" s="20"/>
      <c r="C331" s="183"/>
      <c r="D331" s="66"/>
      <c r="E331" s="212">
        <f>IFERROR(INDEX(Admin!$C$7:$C$10,MATCH(FP331,TblNivåValTExt,0)),0)</f>
        <v>0</v>
      </c>
      <c r="F331" s="1"/>
      <c r="G331" s="1"/>
      <c r="H331" s="78"/>
      <c r="I331" s="181"/>
      <c r="J331" s="181"/>
      <c r="K331" s="182"/>
      <c r="L331" s="182"/>
      <c r="M331" s="181"/>
      <c r="N331" s="181"/>
      <c r="O331" s="181"/>
      <c r="P331" s="182"/>
      <c r="Q331" s="182"/>
      <c r="R331" s="181"/>
      <c r="S331" s="181"/>
      <c r="T331" s="181"/>
      <c r="U331" s="182"/>
      <c r="V331" s="182"/>
      <c r="W331" s="181"/>
      <c r="X331" s="181"/>
      <c r="Y331" s="181"/>
      <c r="Z331" s="182"/>
      <c r="AA331" s="182"/>
      <c r="AB331" s="181"/>
      <c r="AC331" s="181"/>
      <c r="AD331" s="181"/>
      <c r="AE331" s="182"/>
      <c r="AF331" s="182"/>
      <c r="AG331" s="181"/>
      <c r="AH331" s="181"/>
      <c r="AI331" s="181"/>
      <c r="AJ331" s="182"/>
      <c r="AK331" s="182"/>
      <c r="AL331" s="181"/>
      <c r="AM331" s="181"/>
      <c r="AN331" s="181"/>
      <c r="AO331" s="182"/>
      <c r="AP331" s="182"/>
      <c r="AQ331" s="181"/>
      <c r="AR331" s="181"/>
      <c r="AS331" s="181"/>
      <c r="AT331" s="182"/>
      <c r="AU331" s="182"/>
      <c r="AV331" s="181"/>
      <c r="AW331" s="181"/>
      <c r="AX331" s="181"/>
      <c r="AY331" s="182"/>
      <c r="AZ331" s="182"/>
      <c r="BA331" s="181"/>
      <c r="BB331" s="181"/>
      <c r="BC331" s="181"/>
      <c r="BD331" s="182"/>
      <c r="BE331" s="182"/>
      <c r="BF331" s="181"/>
      <c r="BG331" s="180">
        <f t="shared" si="579"/>
        <v>0</v>
      </c>
      <c r="BH331" s="116" t="str">
        <f t="shared" si="580"/>
        <v/>
      </c>
      <c r="BI331" s="80" t="b">
        <f t="shared" si="528"/>
        <v>0</v>
      </c>
      <c r="BJ331" s="80" t="str">
        <f t="shared" si="529"/>
        <v/>
      </c>
      <c r="BK331" s="80" t="b">
        <f t="shared" si="581"/>
        <v>0</v>
      </c>
      <c r="BL331" s="13" t="str">
        <f t="shared" si="530"/>
        <v/>
      </c>
      <c r="BM331" s="13" t="b">
        <f t="shared" si="582"/>
        <v>0</v>
      </c>
      <c r="BN331" s="35" t="str">
        <f t="shared" si="531"/>
        <v/>
      </c>
      <c r="BO331" s="13" t="b">
        <f t="shared" si="532"/>
        <v>0</v>
      </c>
      <c r="BP331" s="35" t="str">
        <f t="shared" si="533"/>
        <v/>
      </c>
      <c r="BQ331" s="13" t="b">
        <f t="shared" si="534"/>
        <v>0</v>
      </c>
      <c r="BR331" s="35" t="str">
        <f t="shared" si="535"/>
        <v/>
      </c>
      <c r="BS331" s="35" t="b">
        <f t="shared" si="536"/>
        <v>0</v>
      </c>
      <c r="BT331" s="35" t="str">
        <f t="shared" si="537"/>
        <v/>
      </c>
      <c r="BU331" s="35" t="b">
        <f t="shared" si="538"/>
        <v>0</v>
      </c>
      <c r="BV331" s="35" t="str">
        <f t="shared" si="539"/>
        <v/>
      </c>
      <c r="BW331" s="13" t="b">
        <f t="shared" si="614"/>
        <v>0</v>
      </c>
      <c r="BX331" s="35" t="str">
        <f t="shared" si="540"/>
        <v/>
      </c>
      <c r="BY331" s="265" t="b">
        <f t="shared" si="583"/>
        <v>0</v>
      </c>
      <c r="BZ331" s="35" t="str">
        <f t="shared" si="541"/>
        <v/>
      </c>
      <c r="CA331" s="265" t="b">
        <f t="shared" si="584"/>
        <v>0</v>
      </c>
      <c r="CB331" s="35" t="str">
        <f t="shared" si="542"/>
        <v/>
      </c>
      <c r="CC331" s="272" t="b">
        <f t="shared" si="585"/>
        <v>0</v>
      </c>
      <c r="CD331" s="35" t="str">
        <f t="shared" si="543"/>
        <v/>
      </c>
      <c r="CE331" s="13" t="b">
        <f t="shared" si="544"/>
        <v>0</v>
      </c>
      <c r="CF331" s="35" t="str">
        <f t="shared" si="545"/>
        <v/>
      </c>
      <c r="CG331" s="179">
        <f t="shared" si="546"/>
        <v>0</v>
      </c>
      <c r="CH331" s="179">
        <f t="shared" si="547"/>
        <v>0</v>
      </c>
      <c r="CI331" s="218">
        <f t="shared" si="586"/>
        <v>0</v>
      </c>
      <c r="CJ331" s="218">
        <f t="shared" si="587"/>
        <v>0</v>
      </c>
      <c r="CK331" s="218">
        <f t="shared" si="588"/>
        <v>0</v>
      </c>
      <c r="CL331" s="218">
        <f t="shared" si="589"/>
        <v>0</v>
      </c>
      <c r="CM331" s="218">
        <f t="shared" si="590"/>
        <v>0</v>
      </c>
      <c r="CN331" s="218">
        <f t="shared" si="591"/>
        <v>0</v>
      </c>
      <c r="CO331" s="218">
        <f t="shared" si="592"/>
        <v>0</v>
      </c>
      <c r="CP331" s="218">
        <f t="shared" si="593"/>
        <v>0</v>
      </c>
      <c r="CQ331" s="218">
        <f t="shared" si="594"/>
        <v>0</v>
      </c>
      <c r="CR331" s="218">
        <f t="shared" si="595"/>
        <v>0</v>
      </c>
      <c r="CS331" s="14">
        <f t="shared" si="548"/>
        <v>0</v>
      </c>
      <c r="CT331" s="236">
        <f t="shared" si="549"/>
        <v>0</v>
      </c>
      <c r="CU331" s="237">
        <f t="shared" si="625"/>
        <v>0</v>
      </c>
      <c r="CV331" s="16">
        <f t="shared" si="625"/>
        <v>0</v>
      </c>
      <c r="CW331" s="16">
        <f t="shared" si="625"/>
        <v>0</v>
      </c>
      <c r="CX331" s="16">
        <f t="shared" si="625"/>
        <v>0</v>
      </c>
      <c r="CY331" s="16">
        <f t="shared" si="625"/>
        <v>0</v>
      </c>
      <c r="CZ331" s="16">
        <f t="shared" si="625"/>
        <v>0</v>
      </c>
      <c r="DA331" s="16">
        <f t="shared" si="625"/>
        <v>0</v>
      </c>
      <c r="DB331" s="16">
        <f t="shared" si="625"/>
        <v>0</v>
      </c>
      <c r="DC331" s="16">
        <f t="shared" si="625"/>
        <v>0</v>
      </c>
      <c r="DD331" s="238">
        <f t="shared" si="625"/>
        <v>0</v>
      </c>
      <c r="DE331" s="232">
        <f t="shared" si="626"/>
        <v>0</v>
      </c>
      <c r="DF331" s="132">
        <f t="shared" si="626"/>
        <v>0</v>
      </c>
      <c r="DG331" s="132">
        <f t="shared" si="626"/>
        <v>0</v>
      </c>
      <c r="DH331" s="132">
        <f t="shared" si="626"/>
        <v>0</v>
      </c>
      <c r="DI331" s="132">
        <f t="shared" si="626"/>
        <v>0</v>
      </c>
      <c r="DJ331" s="132">
        <f t="shared" si="626"/>
        <v>0</v>
      </c>
      <c r="DK331" s="132">
        <f t="shared" si="626"/>
        <v>0</v>
      </c>
      <c r="DL331" s="132">
        <f t="shared" si="626"/>
        <v>0</v>
      </c>
      <c r="DM331" s="132">
        <f t="shared" si="626"/>
        <v>0</v>
      </c>
      <c r="DN331" s="233">
        <f t="shared" si="626"/>
        <v>0</v>
      </c>
      <c r="DO331" s="232">
        <f t="shared" si="550"/>
        <v>0</v>
      </c>
      <c r="DP331" s="132">
        <f t="shared" si="551"/>
        <v>0</v>
      </c>
      <c r="DQ331" s="132">
        <f t="shared" si="552"/>
        <v>0</v>
      </c>
      <c r="DR331" s="132">
        <f t="shared" si="553"/>
        <v>0</v>
      </c>
      <c r="DS331" s="132">
        <f t="shared" si="554"/>
        <v>0</v>
      </c>
      <c r="DT331" s="132">
        <f t="shared" si="555"/>
        <v>0</v>
      </c>
      <c r="DU331" s="132">
        <f t="shared" si="556"/>
        <v>0</v>
      </c>
      <c r="DV331" s="132">
        <f t="shared" si="557"/>
        <v>0</v>
      </c>
      <c r="DW331" s="132">
        <f t="shared" si="558"/>
        <v>0</v>
      </c>
      <c r="DX331" s="233">
        <f t="shared" si="559"/>
        <v>0</v>
      </c>
      <c r="DY331" s="231" t="b">
        <f t="shared" si="596"/>
        <v>0</v>
      </c>
      <c r="DZ331" s="163"/>
      <c r="EA331" s="226" t="str">
        <f t="shared" si="597"/>
        <v/>
      </c>
      <c r="EB331" s="178" t="str">
        <f t="shared" si="598"/>
        <v/>
      </c>
      <c r="EC331" s="178" t="str">
        <f t="shared" si="599"/>
        <v/>
      </c>
      <c r="ED331" s="178" t="str">
        <f t="shared" si="600"/>
        <v/>
      </c>
      <c r="EE331" s="178" t="str">
        <f t="shared" si="601"/>
        <v/>
      </c>
      <c r="EF331" s="178" t="str">
        <f t="shared" si="602"/>
        <v/>
      </c>
      <c r="EG331" s="178" t="str">
        <f t="shared" si="603"/>
        <v/>
      </c>
      <c r="EH331" s="178" t="str">
        <f t="shared" si="604"/>
        <v/>
      </c>
      <c r="EI331" s="178" t="str">
        <f t="shared" si="605"/>
        <v/>
      </c>
      <c r="EJ331" s="227" t="str">
        <f t="shared" si="606"/>
        <v/>
      </c>
      <c r="EK331" s="230" t="str">
        <f t="shared" si="560"/>
        <v/>
      </c>
      <c r="EL331" s="177" t="str">
        <f t="shared" si="561"/>
        <v/>
      </c>
      <c r="EM331" s="177" t="str">
        <f t="shared" si="562"/>
        <v/>
      </c>
      <c r="EN331" s="177" t="str">
        <f t="shared" si="563"/>
        <v/>
      </c>
      <c r="EO331" s="177" t="str">
        <f t="shared" si="564"/>
        <v/>
      </c>
      <c r="EP331" s="177" t="str">
        <f t="shared" si="565"/>
        <v/>
      </c>
      <c r="EQ331" s="177" t="str">
        <f t="shared" si="566"/>
        <v/>
      </c>
      <c r="ER331" s="177" t="str">
        <f t="shared" si="567"/>
        <v/>
      </c>
      <c r="ES331" s="177" t="str">
        <f t="shared" si="568"/>
        <v/>
      </c>
      <c r="ET331" s="177" t="str">
        <f t="shared" si="569"/>
        <v/>
      </c>
      <c r="EU331" s="229" t="e">
        <f t="shared" si="570"/>
        <v>#VALUE!</v>
      </c>
      <c r="EV331" s="27" t="e">
        <f t="shared" si="571"/>
        <v>#VALUE!</v>
      </c>
      <c r="EW331" s="27" t="e">
        <f t="shared" si="572"/>
        <v>#VALUE!</v>
      </c>
      <c r="EX331" s="28" t="e">
        <f t="shared" si="573"/>
        <v>#VALUE!</v>
      </c>
      <c r="EY331" s="28" t="e">
        <f t="shared" si="574"/>
        <v>#VALUE!</v>
      </c>
      <c r="EZ331" s="28" t="b">
        <f t="shared" si="575"/>
        <v>0</v>
      </c>
      <c r="FA331" s="176" t="str">
        <f t="shared" si="576"/>
        <v/>
      </c>
      <c r="FB331" s="27" t="e" cm="1">
        <f t="array" aca="1" ref="FB331" ca="1">TEXT(RIGHT(10-RIGHT(SUM(INDEX(1*(MID(MID(C331,1,1)*2,ROW(INDIRECT("1:"&amp;LEN(MID(C331,1,1)*2))),1)),,))+MID(C331,2,1)+
SUM(INDEX(1*(MID(MID(C331,3,1)*2,ROW(INDIRECT("1:"&amp;LEN(MID(C331,3,1)*2))),1)),,))+MID(C331,4,1)+
SUM(INDEX(1*(MID(MID(C331,5,1)*2,ROW(INDIRECT("1:"&amp;LEN(MID(C331,5,1)*2))),1)),,))+MID(C331,6,1)+
SUM(INDEX(1*(MID(MID(C331,8,1)*2,ROW(INDIRECT("1:"&amp;LEN(MID(C331,8,1)*2))),1)),,))+MID(C331,9,1)+
SUM(INDEX(1*(MID(MID(C331,10,1)*2,ROW(INDIRECT("1:"&amp;LEN(MID(C331,10,1)*2))),1)),,)),1),1),"0")</f>
        <v>#VALUE!</v>
      </c>
      <c r="FC331" s="27" t="str">
        <f t="shared" si="577"/>
        <v/>
      </c>
      <c r="FD331" s="29" t="b">
        <f t="shared" si="578"/>
        <v>0</v>
      </c>
      <c r="FE331" s="112" t="b">
        <f>IFERROR(MATCH(D331,'Avtal för korttidsarbete'!$G$13:$G$1012,0),TRUE)</f>
        <v>1</v>
      </c>
      <c r="FF331" s="112" t="b">
        <f t="shared" si="607"/>
        <v>0</v>
      </c>
      <c r="FG331" s="113" t="str" cm="1">
        <f t="array" ref="FG331">IF(FE331=TRUE,"x",INDEX('Avtal för korttidsarbete'!$E$13:$E$1012,$FE331))</f>
        <v>x</v>
      </c>
      <c r="FH331" s="113" t="str" cm="1">
        <f t="array" ref="FH331">IF(FE331=TRUE,"x",INDEX('Avtal för korttidsarbete'!$F$13:$F$1012,$FE331))</f>
        <v>x</v>
      </c>
      <c r="FI331" s="112" t="b">
        <f t="shared" si="608"/>
        <v>0</v>
      </c>
      <c r="FJ331" s="135">
        <f t="shared" si="609"/>
        <v>44166</v>
      </c>
      <c r="FK331" s="135">
        <f t="shared" si="610"/>
        <v>44377</v>
      </c>
      <c r="FL331" s="112" t="b">
        <f t="shared" si="611"/>
        <v>0</v>
      </c>
      <c r="FM331" s="113">
        <f t="shared" si="612"/>
        <v>44166</v>
      </c>
      <c r="FN331" s="135">
        <f t="shared" si="613"/>
        <v>44377</v>
      </c>
      <c r="FO331" s="148" t="b">
        <f>IFERROR(INDEX('Avtal för korttidsarbete'!R:R,MATCH(D331,'Avtal för korttidsarbete'!$G:$G,0)),TRUE)</f>
        <v>1</v>
      </c>
      <c r="FP331" s="135" t="str">
        <f>IF(FO331,"-",INDEX('Avtal för korttidsarbete'!$D:$D,MATCH(D331,'Avtal för korttidsarbete'!$G:$G,0)))</f>
        <v>-</v>
      </c>
      <c r="FQ331" s="113" t="b">
        <f>IFERROR(G331&gt;INDEX(Uppsägningar!E:E,MATCH(C331,Uppsägningar!C:C,0)),FALSE)</f>
        <v>0</v>
      </c>
    </row>
    <row r="332" spans="1:173" x14ac:dyDescent="0.25">
      <c r="A332" s="19">
        <v>316</v>
      </c>
      <c r="B332" s="20"/>
      <c r="C332" s="183"/>
      <c r="D332" s="66"/>
      <c r="E332" s="212">
        <f>IFERROR(INDEX(Admin!$C$7:$C$10,MATCH(FP332,TblNivåValTExt,0)),0)</f>
        <v>0</v>
      </c>
      <c r="F332" s="1"/>
      <c r="G332" s="1"/>
      <c r="H332" s="78"/>
      <c r="I332" s="181"/>
      <c r="J332" s="181"/>
      <c r="K332" s="182"/>
      <c r="L332" s="182"/>
      <c r="M332" s="181"/>
      <c r="N332" s="181"/>
      <c r="O332" s="181"/>
      <c r="P332" s="182"/>
      <c r="Q332" s="182"/>
      <c r="R332" s="181"/>
      <c r="S332" s="181"/>
      <c r="T332" s="181"/>
      <c r="U332" s="182"/>
      <c r="V332" s="182"/>
      <c r="W332" s="181"/>
      <c r="X332" s="181"/>
      <c r="Y332" s="181"/>
      <c r="Z332" s="182"/>
      <c r="AA332" s="182"/>
      <c r="AB332" s="181"/>
      <c r="AC332" s="181"/>
      <c r="AD332" s="181"/>
      <c r="AE332" s="182"/>
      <c r="AF332" s="182"/>
      <c r="AG332" s="181"/>
      <c r="AH332" s="181"/>
      <c r="AI332" s="181"/>
      <c r="AJ332" s="182"/>
      <c r="AK332" s="182"/>
      <c r="AL332" s="181"/>
      <c r="AM332" s="181"/>
      <c r="AN332" s="181"/>
      <c r="AO332" s="182"/>
      <c r="AP332" s="182"/>
      <c r="AQ332" s="181"/>
      <c r="AR332" s="181"/>
      <c r="AS332" s="181"/>
      <c r="AT332" s="182"/>
      <c r="AU332" s="182"/>
      <c r="AV332" s="181"/>
      <c r="AW332" s="181"/>
      <c r="AX332" s="181"/>
      <c r="AY332" s="182"/>
      <c r="AZ332" s="182"/>
      <c r="BA332" s="181"/>
      <c r="BB332" s="181"/>
      <c r="BC332" s="181"/>
      <c r="BD332" s="182"/>
      <c r="BE332" s="182"/>
      <c r="BF332" s="181"/>
      <c r="BG332" s="180">
        <f t="shared" si="579"/>
        <v>0</v>
      </c>
      <c r="BH332" s="116" t="str">
        <f t="shared" si="580"/>
        <v/>
      </c>
      <c r="BI332" s="80" t="b">
        <f t="shared" si="528"/>
        <v>0</v>
      </c>
      <c r="BJ332" s="80" t="str">
        <f t="shared" si="529"/>
        <v/>
      </c>
      <c r="BK332" s="80" t="b">
        <f t="shared" si="581"/>
        <v>0</v>
      </c>
      <c r="BL332" s="13" t="str">
        <f t="shared" si="530"/>
        <v/>
      </c>
      <c r="BM332" s="13" t="b">
        <f t="shared" si="582"/>
        <v>0</v>
      </c>
      <c r="BN332" s="35" t="str">
        <f t="shared" si="531"/>
        <v/>
      </c>
      <c r="BO332" s="13" t="b">
        <f t="shared" si="532"/>
        <v>0</v>
      </c>
      <c r="BP332" s="35" t="str">
        <f t="shared" si="533"/>
        <v/>
      </c>
      <c r="BQ332" s="13" t="b">
        <f t="shared" si="534"/>
        <v>0</v>
      </c>
      <c r="BR332" s="35" t="str">
        <f t="shared" si="535"/>
        <v/>
      </c>
      <c r="BS332" s="35" t="b">
        <f t="shared" si="536"/>
        <v>0</v>
      </c>
      <c r="BT332" s="35" t="str">
        <f t="shared" si="537"/>
        <v/>
      </c>
      <c r="BU332" s="35" t="b">
        <f t="shared" si="538"/>
        <v>0</v>
      </c>
      <c r="BV332" s="35" t="str">
        <f t="shared" si="539"/>
        <v/>
      </c>
      <c r="BW332" s="13" t="b">
        <f t="shared" si="614"/>
        <v>0</v>
      </c>
      <c r="BX332" s="35" t="str">
        <f t="shared" si="540"/>
        <v/>
      </c>
      <c r="BY332" s="265" t="b">
        <f t="shared" si="583"/>
        <v>0</v>
      </c>
      <c r="BZ332" s="35" t="str">
        <f t="shared" si="541"/>
        <v/>
      </c>
      <c r="CA332" s="265" t="b">
        <f t="shared" si="584"/>
        <v>0</v>
      </c>
      <c r="CB332" s="35" t="str">
        <f t="shared" si="542"/>
        <v/>
      </c>
      <c r="CC332" s="272" t="b">
        <f t="shared" si="585"/>
        <v>0</v>
      </c>
      <c r="CD332" s="35" t="str">
        <f t="shared" si="543"/>
        <v/>
      </c>
      <c r="CE332" s="13" t="b">
        <f t="shared" si="544"/>
        <v>0</v>
      </c>
      <c r="CF332" s="35" t="str">
        <f t="shared" si="545"/>
        <v/>
      </c>
      <c r="CG332" s="179">
        <f t="shared" si="546"/>
        <v>0</v>
      </c>
      <c r="CH332" s="179">
        <f t="shared" si="547"/>
        <v>0</v>
      </c>
      <c r="CI332" s="218">
        <f t="shared" si="586"/>
        <v>0</v>
      </c>
      <c r="CJ332" s="218">
        <f t="shared" si="587"/>
        <v>0</v>
      </c>
      <c r="CK332" s="218">
        <f t="shared" si="588"/>
        <v>0</v>
      </c>
      <c r="CL332" s="218">
        <f t="shared" si="589"/>
        <v>0</v>
      </c>
      <c r="CM332" s="218">
        <f t="shared" si="590"/>
        <v>0</v>
      </c>
      <c r="CN332" s="218">
        <f t="shared" si="591"/>
        <v>0</v>
      </c>
      <c r="CO332" s="218">
        <f t="shared" si="592"/>
        <v>0</v>
      </c>
      <c r="CP332" s="218">
        <f t="shared" si="593"/>
        <v>0</v>
      </c>
      <c r="CQ332" s="218">
        <f t="shared" si="594"/>
        <v>0</v>
      </c>
      <c r="CR332" s="218">
        <f t="shared" si="595"/>
        <v>0</v>
      </c>
      <c r="CS332" s="14">
        <f t="shared" si="548"/>
        <v>0</v>
      </c>
      <c r="CT332" s="236">
        <f t="shared" si="549"/>
        <v>0</v>
      </c>
      <c r="CU332" s="237">
        <f t="shared" si="625"/>
        <v>0</v>
      </c>
      <c r="CV332" s="16">
        <f t="shared" si="625"/>
        <v>0</v>
      </c>
      <c r="CW332" s="16">
        <f t="shared" si="625"/>
        <v>0</v>
      </c>
      <c r="CX332" s="16">
        <f t="shared" si="625"/>
        <v>0</v>
      </c>
      <c r="CY332" s="16">
        <f t="shared" si="625"/>
        <v>0</v>
      </c>
      <c r="CZ332" s="16">
        <f t="shared" si="625"/>
        <v>0</v>
      </c>
      <c r="DA332" s="16">
        <f t="shared" si="625"/>
        <v>0</v>
      </c>
      <c r="DB332" s="16">
        <f t="shared" si="625"/>
        <v>0</v>
      </c>
      <c r="DC332" s="16">
        <f t="shared" si="625"/>
        <v>0</v>
      </c>
      <c r="DD332" s="238">
        <f t="shared" si="625"/>
        <v>0</v>
      </c>
      <c r="DE332" s="232">
        <f t="shared" si="626"/>
        <v>0</v>
      </c>
      <c r="DF332" s="132">
        <f t="shared" si="626"/>
        <v>0</v>
      </c>
      <c r="DG332" s="132">
        <f t="shared" si="626"/>
        <v>0</v>
      </c>
      <c r="DH332" s="132">
        <f t="shared" si="626"/>
        <v>0</v>
      </c>
      <c r="DI332" s="132">
        <f t="shared" si="626"/>
        <v>0</v>
      </c>
      <c r="DJ332" s="132">
        <f t="shared" si="626"/>
        <v>0</v>
      </c>
      <c r="DK332" s="132">
        <f t="shared" si="626"/>
        <v>0</v>
      </c>
      <c r="DL332" s="132">
        <f t="shared" si="626"/>
        <v>0</v>
      </c>
      <c r="DM332" s="132">
        <f t="shared" si="626"/>
        <v>0</v>
      </c>
      <c r="DN332" s="233">
        <f t="shared" si="626"/>
        <v>0</v>
      </c>
      <c r="DO332" s="232">
        <f t="shared" si="550"/>
        <v>0</v>
      </c>
      <c r="DP332" s="132">
        <f t="shared" si="551"/>
        <v>0</v>
      </c>
      <c r="DQ332" s="132">
        <f t="shared" si="552"/>
        <v>0</v>
      </c>
      <c r="DR332" s="132">
        <f t="shared" si="553"/>
        <v>0</v>
      </c>
      <c r="DS332" s="132">
        <f t="shared" si="554"/>
        <v>0</v>
      </c>
      <c r="DT332" s="132">
        <f t="shared" si="555"/>
        <v>0</v>
      </c>
      <c r="DU332" s="132">
        <f t="shared" si="556"/>
        <v>0</v>
      </c>
      <c r="DV332" s="132">
        <f t="shared" si="557"/>
        <v>0</v>
      </c>
      <c r="DW332" s="132">
        <f t="shared" si="558"/>
        <v>0</v>
      </c>
      <c r="DX332" s="233">
        <f t="shared" si="559"/>
        <v>0</v>
      </c>
      <c r="DY332" s="231" t="b">
        <f t="shared" si="596"/>
        <v>0</v>
      </c>
      <c r="DZ332" s="163"/>
      <c r="EA332" s="226" t="str">
        <f t="shared" si="597"/>
        <v/>
      </c>
      <c r="EB332" s="178" t="str">
        <f t="shared" si="598"/>
        <v/>
      </c>
      <c r="EC332" s="178" t="str">
        <f t="shared" si="599"/>
        <v/>
      </c>
      <c r="ED332" s="178" t="str">
        <f t="shared" si="600"/>
        <v/>
      </c>
      <c r="EE332" s="178" t="str">
        <f t="shared" si="601"/>
        <v/>
      </c>
      <c r="EF332" s="178" t="str">
        <f t="shared" si="602"/>
        <v/>
      </c>
      <c r="EG332" s="178" t="str">
        <f t="shared" si="603"/>
        <v/>
      </c>
      <c r="EH332" s="178" t="str">
        <f t="shared" si="604"/>
        <v/>
      </c>
      <c r="EI332" s="178" t="str">
        <f t="shared" si="605"/>
        <v/>
      </c>
      <c r="EJ332" s="227" t="str">
        <f t="shared" si="606"/>
        <v/>
      </c>
      <c r="EK332" s="230" t="str">
        <f t="shared" si="560"/>
        <v/>
      </c>
      <c r="EL332" s="177" t="str">
        <f t="shared" si="561"/>
        <v/>
      </c>
      <c r="EM332" s="177" t="str">
        <f t="shared" si="562"/>
        <v/>
      </c>
      <c r="EN332" s="177" t="str">
        <f t="shared" si="563"/>
        <v/>
      </c>
      <c r="EO332" s="177" t="str">
        <f t="shared" si="564"/>
        <v/>
      </c>
      <c r="EP332" s="177" t="str">
        <f t="shared" si="565"/>
        <v/>
      </c>
      <c r="EQ332" s="177" t="str">
        <f t="shared" si="566"/>
        <v/>
      </c>
      <c r="ER332" s="177" t="str">
        <f t="shared" si="567"/>
        <v/>
      </c>
      <c r="ES332" s="177" t="str">
        <f t="shared" si="568"/>
        <v/>
      </c>
      <c r="ET332" s="177" t="str">
        <f t="shared" si="569"/>
        <v/>
      </c>
      <c r="EU332" s="229" t="e">
        <f t="shared" si="570"/>
        <v>#VALUE!</v>
      </c>
      <c r="EV332" s="27" t="e">
        <f t="shared" si="571"/>
        <v>#VALUE!</v>
      </c>
      <c r="EW332" s="27" t="e">
        <f t="shared" si="572"/>
        <v>#VALUE!</v>
      </c>
      <c r="EX332" s="28" t="e">
        <f t="shared" si="573"/>
        <v>#VALUE!</v>
      </c>
      <c r="EY332" s="28" t="e">
        <f t="shared" si="574"/>
        <v>#VALUE!</v>
      </c>
      <c r="EZ332" s="28" t="b">
        <f t="shared" si="575"/>
        <v>0</v>
      </c>
      <c r="FA332" s="176" t="str">
        <f t="shared" si="576"/>
        <v/>
      </c>
      <c r="FB332" s="27" t="e" cm="1">
        <f t="array" aca="1" ref="FB332" ca="1">TEXT(RIGHT(10-RIGHT(SUM(INDEX(1*(MID(MID(C332,1,1)*2,ROW(INDIRECT("1:"&amp;LEN(MID(C332,1,1)*2))),1)),,))+MID(C332,2,1)+
SUM(INDEX(1*(MID(MID(C332,3,1)*2,ROW(INDIRECT("1:"&amp;LEN(MID(C332,3,1)*2))),1)),,))+MID(C332,4,1)+
SUM(INDEX(1*(MID(MID(C332,5,1)*2,ROW(INDIRECT("1:"&amp;LEN(MID(C332,5,1)*2))),1)),,))+MID(C332,6,1)+
SUM(INDEX(1*(MID(MID(C332,8,1)*2,ROW(INDIRECT("1:"&amp;LEN(MID(C332,8,1)*2))),1)),,))+MID(C332,9,1)+
SUM(INDEX(1*(MID(MID(C332,10,1)*2,ROW(INDIRECT("1:"&amp;LEN(MID(C332,10,1)*2))),1)),,)),1),1),"0")</f>
        <v>#VALUE!</v>
      </c>
      <c r="FC332" s="27" t="str">
        <f t="shared" si="577"/>
        <v/>
      </c>
      <c r="FD332" s="29" t="b">
        <f t="shared" si="578"/>
        <v>0</v>
      </c>
      <c r="FE332" s="112" t="b">
        <f>IFERROR(MATCH(D332,'Avtal för korttidsarbete'!$G$13:$G$1012,0),TRUE)</f>
        <v>1</v>
      </c>
      <c r="FF332" s="112" t="b">
        <f t="shared" si="607"/>
        <v>0</v>
      </c>
      <c r="FG332" s="113" t="str" cm="1">
        <f t="array" ref="FG332">IF(FE332=TRUE,"x",INDEX('Avtal för korttidsarbete'!$E$13:$E$1012,$FE332))</f>
        <v>x</v>
      </c>
      <c r="FH332" s="113" t="str" cm="1">
        <f t="array" ref="FH332">IF(FE332=TRUE,"x",INDEX('Avtal för korttidsarbete'!$F$13:$F$1012,$FE332))</f>
        <v>x</v>
      </c>
      <c r="FI332" s="112" t="b">
        <f t="shared" si="608"/>
        <v>0</v>
      </c>
      <c r="FJ332" s="135">
        <f t="shared" si="609"/>
        <v>44166</v>
      </c>
      <c r="FK332" s="135">
        <f t="shared" si="610"/>
        <v>44377</v>
      </c>
      <c r="FL332" s="112" t="b">
        <f t="shared" si="611"/>
        <v>0</v>
      </c>
      <c r="FM332" s="113">
        <f t="shared" si="612"/>
        <v>44166</v>
      </c>
      <c r="FN332" s="135">
        <f t="shared" si="613"/>
        <v>44377</v>
      </c>
      <c r="FO332" s="148" t="b">
        <f>IFERROR(INDEX('Avtal för korttidsarbete'!R:R,MATCH(D332,'Avtal för korttidsarbete'!$G:$G,0)),TRUE)</f>
        <v>1</v>
      </c>
      <c r="FP332" s="135" t="str">
        <f>IF(FO332,"-",INDEX('Avtal för korttidsarbete'!$D:$D,MATCH(D332,'Avtal för korttidsarbete'!$G:$G,0)))</f>
        <v>-</v>
      </c>
      <c r="FQ332" s="113" t="b">
        <f>IFERROR(G332&gt;INDEX(Uppsägningar!E:E,MATCH(C332,Uppsägningar!C:C,0)),FALSE)</f>
        <v>0</v>
      </c>
    </row>
    <row r="333" spans="1:173" x14ac:dyDescent="0.25">
      <c r="A333" s="19">
        <v>317</v>
      </c>
      <c r="B333" s="20"/>
      <c r="C333" s="183"/>
      <c r="D333" s="66"/>
      <c r="E333" s="212">
        <f>IFERROR(INDEX(Admin!$C$7:$C$10,MATCH(FP333,TblNivåValTExt,0)),0)</f>
        <v>0</v>
      </c>
      <c r="F333" s="1"/>
      <c r="G333" s="1"/>
      <c r="H333" s="78"/>
      <c r="I333" s="181"/>
      <c r="J333" s="181"/>
      <c r="K333" s="182"/>
      <c r="L333" s="182"/>
      <c r="M333" s="181"/>
      <c r="N333" s="181"/>
      <c r="O333" s="181"/>
      <c r="P333" s="182"/>
      <c r="Q333" s="182"/>
      <c r="R333" s="181"/>
      <c r="S333" s="181"/>
      <c r="T333" s="181"/>
      <c r="U333" s="182"/>
      <c r="V333" s="182"/>
      <c r="W333" s="181"/>
      <c r="X333" s="181"/>
      <c r="Y333" s="181"/>
      <c r="Z333" s="182"/>
      <c r="AA333" s="182"/>
      <c r="AB333" s="181"/>
      <c r="AC333" s="181"/>
      <c r="AD333" s="181"/>
      <c r="AE333" s="182"/>
      <c r="AF333" s="182"/>
      <c r="AG333" s="181"/>
      <c r="AH333" s="181"/>
      <c r="AI333" s="181"/>
      <c r="AJ333" s="182"/>
      <c r="AK333" s="182"/>
      <c r="AL333" s="181"/>
      <c r="AM333" s="181"/>
      <c r="AN333" s="181"/>
      <c r="AO333" s="182"/>
      <c r="AP333" s="182"/>
      <c r="AQ333" s="181"/>
      <c r="AR333" s="181"/>
      <c r="AS333" s="181"/>
      <c r="AT333" s="182"/>
      <c r="AU333" s="182"/>
      <c r="AV333" s="181"/>
      <c r="AW333" s="181"/>
      <c r="AX333" s="181"/>
      <c r="AY333" s="182"/>
      <c r="AZ333" s="182"/>
      <c r="BA333" s="181"/>
      <c r="BB333" s="181"/>
      <c r="BC333" s="181"/>
      <c r="BD333" s="182"/>
      <c r="BE333" s="182"/>
      <c r="BF333" s="181"/>
      <c r="BG333" s="180">
        <f t="shared" si="579"/>
        <v>0</v>
      </c>
      <c r="BH333" s="116" t="str">
        <f t="shared" si="580"/>
        <v/>
      </c>
      <c r="BI333" s="80" t="b">
        <f t="shared" si="528"/>
        <v>0</v>
      </c>
      <c r="BJ333" s="80" t="str">
        <f t="shared" si="529"/>
        <v/>
      </c>
      <c r="BK333" s="80" t="b">
        <f t="shared" si="581"/>
        <v>0</v>
      </c>
      <c r="BL333" s="13" t="str">
        <f t="shared" si="530"/>
        <v/>
      </c>
      <c r="BM333" s="13" t="b">
        <f t="shared" si="582"/>
        <v>0</v>
      </c>
      <c r="BN333" s="35" t="str">
        <f t="shared" si="531"/>
        <v/>
      </c>
      <c r="BO333" s="13" t="b">
        <f t="shared" si="532"/>
        <v>0</v>
      </c>
      <c r="BP333" s="35" t="str">
        <f t="shared" si="533"/>
        <v/>
      </c>
      <c r="BQ333" s="13" t="b">
        <f t="shared" si="534"/>
        <v>0</v>
      </c>
      <c r="BR333" s="35" t="str">
        <f t="shared" si="535"/>
        <v/>
      </c>
      <c r="BS333" s="35" t="b">
        <f t="shared" si="536"/>
        <v>0</v>
      </c>
      <c r="BT333" s="35" t="str">
        <f t="shared" si="537"/>
        <v/>
      </c>
      <c r="BU333" s="35" t="b">
        <f t="shared" si="538"/>
        <v>0</v>
      </c>
      <c r="BV333" s="35" t="str">
        <f t="shared" si="539"/>
        <v/>
      </c>
      <c r="BW333" s="13" t="b">
        <f t="shared" si="614"/>
        <v>0</v>
      </c>
      <c r="BX333" s="35" t="str">
        <f t="shared" si="540"/>
        <v/>
      </c>
      <c r="BY333" s="265" t="b">
        <f t="shared" si="583"/>
        <v>0</v>
      </c>
      <c r="BZ333" s="35" t="str">
        <f t="shared" si="541"/>
        <v/>
      </c>
      <c r="CA333" s="265" t="b">
        <f t="shared" si="584"/>
        <v>0</v>
      </c>
      <c r="CB333" s="35" t="str">
        <f t="shared" si="542"/>
        <v/>
      </c>
      <c r="CC333" s="272" t="b">
        <f t="shared" si="585"/>
        <v>0</v>
      </c>
      <c r="CD333" s="35" t="str">
        <f t="shared" si="543"/>
        <v/>
      </c>
      <c r="CE333" s="13" t="b">
        <f t="shared" si="544"/>
        <v>0</v>
      </c>
      <c r="CF333" s="35" t="str">
        <f t="shared" si="545"/>
        <v/>
      </c>
      <c r="CG333" s="179">
        <f t="shared" si="546"/>
        <v>0</v>
      </c>
      <c r="CH333" s="179">
        <f t="shared" si="547"/>
        <v>0</v>
      </c>
      <c r="CI333" s="218">
        <f t="shared" si="586"/>
        <v>0</v>
      </c>
      <c r="CJ333" s="218">
        <f t="shared" si="587"/>
        <v>0</v>
      </c>
      <c r="CK333" s="218">
        <f t="shared" si="588"/>
        <v>0</v>
      </c>
      <c r="CL333" s="218">
        <f t="shared" si="589"/>
        <v>0</v>
      </c>
      <c r="CM333" s="218">
        <f t="shared" si="590"/>
        <v>0</v>
      </c>
      <c r="CN333" s="218">
        <f t="shared" si="591"/>
        <v>0</v>
      </c>
      <c r="CO333" s="218">
        <f t="shared" si="592"/>
        <v>0</v>
      </c>
      <c r="CP333" s="218">
        <f t="shared" si="593"/>
        <v>0</v>
      </c>
      <c r="CQ333" s="218">
        <f t="shared" si="594"/>
        <v>0</v>
      </c>
      <c r="CR333" s="218">
        <f t="shared" si="595"/>
        <v>0</v>
      </c>
      <c r="CS333" s="14">
        <f t="shared" si="548"/>
        <v>0</v>
      </c>
      <c r="CT333" s="236">
        <f t="shared" si="549"/>
        <v>0</v>
      </c>
      <c r="CU333" s="237">
        <f t="shared" si="625"/>
        <v>0</v>
      </c>
      <c r="CV333" s="16">
        <f t="shared" si="625"/>
        <v>0</v>
      </c>
      <c r="CW333" s="16">
        <f t="shared" si="625"/>
        <v>0</v>
      </c>
      <c r="CX333" s="16">
        <f t="shared" si="625"/>
        <v>0</v>
      </c>
      <c r="CY333" s="16">
        <f t="shared" si="625"/>
        <v>0</v>
      </c>
      <c r="CZ333" s="16">
        <f t="shared" si="625"/>
        <v>0</v>
      </c>
      <c r="DA333" s="16">
        <f t="shared" si="625"/>
        <v>0</v>
      </c>
      <c r="DB333" s="16">
        <f t="shared" si="625"/>
        <v>0</v>
      </c>
      <c r="DC333" s="16">
        <f t="shared" si="625"/>
        <v>0</v>
      </c>
      <c r="DD333" s="238">
        <f t="shared" si="625"/>
        <v>0</v>
      </c>
      <c r="DE333" s="232">
        <f t="shared" si="626"/>
        <v>0</v>
      </c>
      <c r="DF333" s="132">
        <f t="shared" si="626"/>
        <v>0</v>
      </c>
      <c r="DG333" s="132">
        <f t="shared" si="626"/>
        <v>0</v>
      </c>
      <c r="DH333" s="132">
        <f t="shared" si="626"/>
        <v>0</v>
      </c>
      <c r="DI333" s="132">
        <f t="shared" si="626"/>
        <v>0</v>
      </c>
      <c r="DJ333" s="132">
        <f t="shared" si="626"/>
        <v>0</v>
      </c>
      <c r="DK333" s="132">
        <f t="shared" si="626"/>
        <v>0</v>
      </c>
      <c r="DL333" s="132">
        <f t="shared" si="626"/>
        <v>0</v>
      </c>
      <c r="DM333" s="132">
        <f t="shared" si="626"/>
        <v>0</v>
      </c>
      <c r="DN333" s="233">
        <f t="shared" si="626"/>
        <v>0</v>
      </c>
      <c r="DO333" s="232">
        <f t="shared" si="550"/>
        <v>0</v>
      </c>
      <c r="DP333" s="132">
        <f t="shared" si="551"/>
        <v>0</v>
      </c>
      <c r="DQ333" s="132">
        <f t="shared" si="552"/>
        <v>0</v>
      </c>
      <c r="DR333" s="132">
        <f t="shared" si="553"/>
        <v>0</v>
      </c>
      <c r="DS333" s="132">
        <f t="shared" si="554"/>
        <v>0</v>
      </c>
      <c r="DT333" s="132">
        <f t="shared" si="555"/>
        <v>0</v>
      </c>
      <c r="DU333" s="132">
        <f t="shared" si="556"/>
        <v>0</v>
      </c>
      <c r="DV333" s="132">
        <f t="shared" si="557"/>
        <v>0</v>
      </c>
      <c r="DW333" s="132">
        <f t="shared" si="558"/>
        <v>0</v>
      </c>
      <c r="DX333" s="233">
        <f t="shared" si="559"/>
        <v>0</v>
      </c>
      <c r="DY333" s="231" t="b">
        <f t="shared" si="596"/>
        <v>0</v>
      </c>
      <c r="DZ333" s="163"/>
      <c r="EA333" s="226" t="str">
        <f t="shared" si="597"/>
        <v/>
      </c>
      <c r="EB333" s="178" t="str">
        <f t="shared" si="598"/>
        <v/>
      </c>
      <c r="EC333" s="178" t="str">
        <f t="shared" si="599"/>
        <v/>
      </c>
      <c r="ED333" s="178" t="str">
        <f t="shared" si="600"/>
        <v/>
      </c>
      <c r="EE333" s="178" t="str">
        <f t="shared" si="601"/>
        <v/>
      </c>
      <c r="EF333" s="178" t="str">
        <f t="shared" si="602"/>
        <v/>
      </c>
      <c r="EG333" s="178" t="str">
        <f t="shared" si="603"/>
        <v/>
      </c>
      <c r="EH333" s="178" t="str">
        <f t="shared" si="604"/>
        <v/>
      </c>
      <c r="EI333" s="178" t="str">
        <f t="shared" si="605"/>
        <v/>
      </c>
      <c r="EJ333" s="227" t="str">
        <f t="shared" si="606"/>
        <v/>
      </c>
      <c r="EK333" s="230" t="str">
        <f t="shared" si="560"/>
        <v/>
      </c>
      <c r="EL333" s="177" t="str">
        <f t="shared" si="561"/>
        <v/>
      </c>
      <c r="EM333" s="177" t="str">
        <f t="shared" si="562"/>
        <v/>
      </c>
      <c r="EN333" s="177" t="str">
        <f t="shared" si="563"/>
        <v/>
      </c>
      <c r="EO333" s="177" t="str">
        <f t="shared" si="564"/>
        <v/>
      </c>
      <c r="EP333" s="177" t="str">
        <f t="shared" si="565"/>
        <v/>
      </c>
      <c r="EQ333" s="177" t="str">
        <f t="shared" si="566"/>
        <v/>
      </c>
      <c r="ER333" s="177" t="str">
        <f t="shared" si="567"/>
        <v/>
      </c>
      <c r="ES333" s="177" t="str">
        <f t="shared" si="568"/>
        <v/>
      </c>
      <c r="ET333" s="177" t="str">
        <f t="shared" si="569"/>
        <v/>
      </c>
      <c r="EU333" s="229" t="e">
        <f t="shared" si="570"/>
        <v>#VALUE!</v>
      </c>
      <c r="EV333" s="27" t="e">
        <f t="shared" si="571"/>
        <v>#VALUE!</v>
      </c>
      <c r="EW333" s="27" t="e">
        <f t="shared" si="572"/>
        <v>#VALUE!</v>
      </c>
      <c r="EX333" s="28" t="e">
        <f t="shared" si="573"/>
        <v>#VALUE!</v>
      </c>
      <c r="EY333" s="28" t="e">
        <f t="shared" si="574"/>
        <v>#VALUE!</v>
      </c>
      <c r="EZ333" s="28" t="b">
        <f t="shared" si="575"/>
        <v>0</v>
      </c>
      <c r="FA333" s="176" t="str">
        <f t="shared" si="576"/>
        <v/>
      </c>
      <c r="FB333" s="27" t="e" cm="1">
        <f t="array" aca="1" ref="FB333" ca="1">TEXT(RIGHT(10-RIGHT(SUM(INDEX(1*(MID(MID(C333,1,1)*2,ROW(INDIRECT("1:"&amp;LEN(MID(C333,1,1)*2))),1)),,))+MID(C333,2,1)+
SUM(INDEX(1*(MID(MID(C333,3,1)*2,ROW(INDIRECT("1:"&amp;LEN(MID(C333,3,1)*2))),1)),,))+MID(C333,4,1)+
SUM(INDEX(1*(MID(MID(C333,5,1)*2,ROW(INDIRECT("1:"&amp;LEN(MID(C333,5,1)*2))),1)),,))+MID(C333,6,1)+
SUM(INDEX(1*(MID(MID(C333,8,1)*2,ROW(INDIRECT("1:"&amp;LEN(MID(C333,8,1)*2))),1)),,))+MID(C333,9,1)+
SUM(INDEX(1*(MID(MID(C333,10,1)*2,ROW(INDIRECT("1:"&amp;LEN(MID(C333,10,1)*2))),1)),,)),1),1),"0")</f>
        <v>#VALUE!</v>
      </c>
      <c r="FC333" s="27" t="str">
        <f t="shared" si="577"/>
        <v/>
      </c>
      <c r="FD333" s="29" t="b">
        <f t="shared" si="578"/>
        <v>0</v>
      </c>
      <c r="FE333" s="112" t="b">
        <f>IFERROR(MATCH(D333,'Avtal för korttidsarbete'!$G$13:$G$1012,0),TRUE)</f>
        <v>1</v>
      </c>
      <c r="FF333" s="112" t="b">
        <f t="shared" si="607"/>
        <v>0</v>
      </c>
      <c r="FG333" s="113" t="str" cm="1">
        <f t="array" ref="FG333">IF(FE333=TRUE,"x",INDEX('Avtal för korttidsarbete'!$E$13:$E$1012,$FE333))</f>
        <v>x</v>
      </c>
      <c r="FH333" s="113" t="str" cm="1">
        <f t="array" ref="FH333">IF(FE333=TRUE,"x",INDEX('Avtal för korttidsarbete'!$F$13:$F$1012,$FE333))</f>
        <v>x</v>
      </c>
      <c r="FI333" s="112" t="b">
        <f t="shared" si="608"/>
        <v>0</v>
      </c>
      <c r="FJ333" s="135">
        <f t="shared" si="609"/>
        <v>44166</v>
      </c>
      <c r="FK333" s="135">
        <f t="shared" si="610"/>
        <v>44377</v>
      </c>
      <c r="FL333" s="112" t="b">
        <f t="shared" si="611"/>
        <v>0</v>
      </c>
      <c r="FM333" s="113">
        <f t="shared" si="612"/>
        <v>44166</v>
      </c>
      <c r="FN333" s="135">
        <f t="shared" si="613"/>
        <v>44377</v>
      </c>
      <c r="FO333" s="148" t="b">
        <f>IFERROR(INDEX('Avtal för korttidsarbete'!R:R,MATCH(D333,'Avtal för korttidsarbete'!$G:$G,0)),TRUE)</f>
        <v>1</v>
      </c>
      <c r="FP333" s="135" t="str">
        <f>IF(FO333,"-",INDEX('Avtal för korttidsarbete'!$D:$D,MATCH(D333,'Avtal för korttidsarbete'!$G:$G,0)))</f>
        <v>-</v>
      </c>
      <c r="FQ333" s="113" t="b">
        <f>IFERROR(G333&gt;INDEX(Uppsägningar!E:E,MATCH(C333,Uppsägningar!C:C,0)),FALSE)</f>
        <v>0</v>
      </c>
    </row>
    <row r="334" spans="1:173" x14ac:dyDescent="0.25">
      <c r="A334" s="19">
        <v>318</v>
      </c>
      <c r="B334" s="20"/>
      <c r="C334" s="183"/>
      <c r="D334" s="66"/>
      <c r="E334" s="212">
        <f>IFERROR(INDEX(Admin!$C$7:$C$10,MATCH(FP334,TblNivåValTExt,0)),0)</f>
        <v>0</v>
      </c>
      <c r="F334" s="1"/>
      <c r="G334" s="1"/>
      <c r="H334" s="78"/>
      <c r="I334" s="181"/>
      <c r="J334" s="181"/>
      <c r="K334" s="182"/>
      <c r="L334" s="182"/>
      <c r="M334" s="181"/>
      <c r="N334" s="181"/>
      <c r="O334" s="181"/>
      <c r="P334" s="182"/>
      <c r="Q334" s="182"/>
      <c r="R334" s="181"/>
      <c r="S334" s="181"/>
      <c r="T334" s="181"/>
      <c r="U334" s="182"/>
      <c r="V334" s="182"/>
      <c r="W334" s="181"/>
      <c r="X334" s="181"/>
      <c r="Y334" s="181"/>
      <c r="Z334" s="182"/>
      <c r="AA334" s="182"/>
      <c r="AB334" s="181"/>
      <c r="AC334" s="181"/>
      <c r="AD334" s="181"/>
      <c r="AE334" s="182"/>
      <c r="AF334" s="182"/>
      <c r="AG334" s="181"/>
      <c r="AH334" s="181"/>
      <c r="AI334" s="181"/>
      <c r="AJ334" s="182"/>
      <c r="AK334" s="182"/>
      <c r="AL334" s="181"/>
      <c r="AM334" s="181"/>
      <c r="AN334" s="181"/>
      <c r="AO334" s="182"/>
      <c r="AP334" s="182"/>
      <c r="AQ334" s="181"/>
      <c r="AR334" s="181"/>
      <c r="AS334" s="181"/>
      <c r="AT334" s="182"/>
      <c r="AU334" s="182"/>
      <c r="AV334" s="181"/>
      <c r="AW334" s="181"/>
      <c r="AX334" s="181"/>
      <c r="AY334" s="182"/>
      <c r="AZ334" s="182"/>
      <c r="BA334" s="181"/>
      <c r="BB334" s="181"/>
      <c r="BC334" s="181"/>
      <c r="BD334" s="182"/>
      <c r="BE334" s="182"/>
      <c r="BF334" s="181"/>
      <c r="BG334" s="180">
        <f t="shared" si="579"/>
        <v>0</v>
      </c>
      <c r="BH334" s="116" t="str">
        <f t="shared" si="580"/>
        <v/>
      </c>
      <c r="BI334" s="80" t="b">
        <f t="shared" si="528"/>
        <v>0</v>
      </c>
      <c r="BJ334" s="80" t="str">
        <f t="shared" si="529"/>
        <v/>
      </c>
      <c r="BK334" s="80" t="b">
        <f t="shared" si="581"/>
        <v>0</v>
      </c>
      <c r="BL334" s="13" t="str">
        <f t="shared" si="530"/>
        <v/>
      </c>
      <c r="BM334" s="13" t="b">
        <f t="shared" si="582"/>
        <v>0</v>
      </c>
      <c r="BN334" s="35" t="str">
        <f t="shared" si="531"/>
        <v/>
      </c>
      <c r="BO334" s="13" t="b">
        <f t="shared" si="532"/>
        <v>0</v>
      </c>
      <c r="BP334" s="35" t="str">
        <f t="shared" si="533"/>
        <v/>
      </c>
      <c r="BQ334" s="13" t="b">
        <f t="shared" si="534"/>
        <v>0</v>
      </c>
      <c r="BR334" s="35" t="str">
        <f t="shared" si="535"/>
        <v/>
      </c>
      <c r="BS334" s="35" t="b">
        <f t="shared" si="536"/>
        <v>0</v>
      </c>
      <c r="BT334" s="35" t="str">
        <f t="shared" si="537"/>
        <v/>
      </c>
      <c r="BU334" s="35" t="b">
        <f t="shared" si="538"/>
        <v>0</v>
      </c>
      <c r="BV334" s="35" t="str">
        <f t="shared" si="539"/>
        <v/>
      </c>
      <c r="BW334" s="13" t="b">
        <f t="shared" si="614"/>
        <v>0</v>
      </c>
      <c r="BX334" s="35" t="str">
        <f t="shared" si="540"/>
        <v/>
      </c>
      <c r="BY334" s="265" t="b">
        <f t="shared" si="583"/>
        <v>0</v>
      </c>
      <c r="BZ334" s="35" t="str">
        <f t="shared" si="541"/>
        <v/>
      </c>
      <c r="CA334" s="265" t="b">
        <f t="shared" si="584"/>
        <v>0</v>
      </c>
      <c r="CB334" s="35" t="str">
        <f t="shared" si="542"/>
        <v/>
      </c>
      <c r="CC334" s="272" t="b">
        <f t="shared" si="585"/>
        <v>0</v>
      </c>
      <c r="CD334" s="35" t="str">
        <f t="shared" si="543"/>
        <v/>
      </c>
      <c r="CE334" s="13" t="b">
        <f t="shared" si="544"/>
        <v>0</v>
      </c>
      <c r="CF334" s="35" t="str">
        <f t="shared" si="545"/>
        <v/>
      </c>
      <c r="CG334" s="179">
        <f t="shared" si="546"/>
        <v>0</v>
      </c>
      <c r="CH334" s="179">
        <f t="shared" si="547"/>
        <v>0</v>
      </c>
      <c r="CI334" s="218">
        <f t="shared" si="586"/>
        <v>0</v>
      </c>
      <c r="CJ334" s="218">
        <f t="shared" si="587"/>
        <v>0</v>
      </c>
      <c r="CK334" s="218">
        <f t="shared" si="588"/>
        <v>0</v>
      </c>
      <c r="CL334" s="218">
        <f t="shared" si="589"/>
        <v>0</v>
      </c>
      <c r="CM334" s="218">
        <f t="shared" si="590"/>
        <v>0</v>
      </c>
      <c r="CN334" s="218">
        <f t="shared" si="591"/>
        <v>0</v>
      </c>
      <c r="CO334" s="218">
        <f t="shared" si="592"/>
        <v>0</v>
      </c>
      <c r="CP334" s="218">
        <f t="shared" si="593"/>
        <v>0</v>
      </c>
      <c r="CQ334" s="218">
        <f t="shared" si="594"/>
        <v>0</v>
      </c>
      <c r="CR334" s="218">
        <f t="shared" si="595"/>
        <v>0</v>
      </c>
      <c r="CS334" s="14">
        <f t="shared" si="548"/>
        <v>0</v>
      </c>
      <c r="CT334" s="236">
        <f t="shared" si="549"/>
        <v>0</v>
      </c>
      <c r="CU334" s="237">
        <f t="shared" si="625"/>
        <v>0</v>
      </c>
      <c r="CV334" s="16">
        <f t="shared" si="625"/>
        <v>0</v>
      </c>
      <c r="CW334" s="16">
        <f t="shared" si="625"/>
        <v>0</v>
      </c>
      <c r="CX334" s="16">
        <f t="shared" si="625"/>
        <v>0</v>
      </c>
      <c r="CY334" s="16">
        <f t="shared" si="625"/>
        <v>0</v>
      </c>
      <c r="CZ334" s="16">
        <f t="shared" si="625"/>
        <v>0</v>
      </c>
      <c r="DA334" s="16">
        <f t="shared" si="625"/>
        <v>0</v>
      </c>
      <c r="DB334" s="16">
        <f t="shared" si="625"/>
        <v>0</v>
      </c>
      <c r="DC334" s="16">
        <f t="shared" si="625"/>
        <v>0</v>
      </c>
      <c r="DD334" s="238">
        <f t="shared" si="625"/>
        <v>0</v>
      </c>
      <c r="DE334" s="232">
        <f t="shared" si="626"/>
        <v>0</v>
      </c>
      <c r="DF334" s="132">
        <f t="shared" si="626"/>
        <v>0</v>
      </c>
      <c r="DG334" s="132">
        <f t="shared" si="626"/>
        <v>0</v>
      </c>
      <c r="DH334" s="132">
        <f t="shared" si="626"/>
        <v>0</v>
      </c>
      <c r="DI334" s="132">
        <f t="shared" si="626"/>
        <v>0</v>
      </c>
      <c r="DJ334" s="132">
        <f t="shared" si="626"/>
        <v>0</v>
      </c>
      <c r="DK334" s="132">
        <f t="shared" si="626"/>
        <v>0</v>
      </c>
      <c r="DL334" s="132">
        <f t="shared" si="626"/>
        <v>0</v>
      </c>
      <c r="DM334" s="132">
        <f t="shared" si="626"/>
        <v>0</v>
      </c>
      <c r="DN334" s="233">
        <f t="shared" si="626"/>
        <v>0</v>
      </c>
      <c r="DO334" s="232">
        <f t="shared" si="550"/>
        <v>0</v>
      </c>
      <c r="DP334" s="132">
        <f t="shared" si="551"/>
        <v>0</v>
      </c>
      <c r="DQ334" s="132">
        <f t="shared" si="552"/>
        <v>0</v>
      </c>
      <c r="DR334" s="132">
        <f t="shared" si="553"/>
        <v>0</v>
      </c>
      <c r="DS334" s="132">
        <f t="shared" si="554"/>
        <v>0</v>
      </c>
      <c r="DT334" s="132">
        <f t="shared" si="555"/>
        <v>0</v>
      </c>
      <c r="DU334" s="132">
        <f t="shared" si="556"/>
        <v>0</v>
      </c>
      <c r="DV334" s="132">
        <f t="shared" si="557"/>
        <v>0</v>
      </c>
      <c r="DW334" s="132">
        <f t="shared" si="558"/>
        <v>0</v>
      </c>
      <c r="DX334" s="233">
        <f t="shared" si="559"/>
        <v>0</v>
      </c>
      <c r="DY334" s="231" t="b">
        <f t="shared" si="596"/>
        <v>0</v>
      </c>
      <c r="DZ334" s="163"/>
      <c r="EA334" s="226" t="str">
        <f t="shared" si="597"/>
        <v/>
      </c>
      <c r="EB334" s="178" t="str">
        <f t="shared" si="598"/>
        <v/>
      </c>
      <c r="EC334" s="178" t="str">
        <f t="shared" si="599"/>
        <v/>
      </c>
      <c r="ED334" s="178" t="str">
        <f t="shared" si="600"/>
        <v/>
      </c>
      <c r="EE334" s="178" t="str">
        <f t="shared" si="601"/>
        <v/>
      </c>
      <c r="EF334" s="178" t="str">
        <f t="shared" si="602"/>
        <v/>
      </c>
      <c r="EG334" s="178" t="str">
        <f t="shared" si="603"/>
        <v/>
      </c>
      <c r="EH334" s="178" t="str">
        <f t="shared" si="604"/>
        <v/>
      </c>
      <c r="EI334" s="178" t="str">
        <f t="shared" si="605"/>
        <v/>
      </c>
      <c r="EJ334" s="227" t="str">
        <f t="shared" si="606"/>
        <v/>
      </c>
      <c r="EK334" s="230" t="str">
        <f t="shared" si="560"/>
        <v/>
      </c>
      <c r="EL334" s="177" t="str">
        <f t="shared" si="561"/>
        <v/>
      </c>
      <c r="EM334" s="177" t="str">
        <f t="shared" si="562"/>
        <v/>
      </c>
      <c r="EN334" s="177" t="str">
        <f t="shared" si="563"/>
        <v/>
      </c>
      <c r="EO334" s="177" t="str">
        <f t="shared" si="564"/>
        <v/>
      </c>
      <c r="EP334" s="177" t="str">
        <f t="shared" si="565"/>
        <v/>
      </c>
      <c r="EQ334" s="177" t="str">
        <f t="shared" si="566"/>
        <v/>
      </c>
      <c r="ER334" s="177" t="str">
        <f t="shared" si="567"/>
        <v/>
      </c>
      <c r="ES334" s="177" t="str">
        <f t="shared" si="568"/>
        <v/>
      </c>
      <c r="ET334" s="177" t="str">
        <f t="shared" si="569"/>
        <v/>
      </c>
      <c r="EU334" s="229" t="e">
        <f t="shared" si="570"/>
        <v>#VALUE!</v>
      </c>
      <c r="EV334" s="27" t="e">
        <f t="shared" si="571"/>
        <v>#VALUE!</v>
      </c>
      <c r="EW334" s="27" t="e">
        <f t="shared" si="572"/>
        <v>#VALUE!</v>
      </c>
      <c r="EX334" s="28" t="e">
        <f t="shared" si="573"/>
        <v>#VALUE!</v>
      </c>
      <c r="EY334" s="28" t="e">
        <f t="shared" si="574"/>
        <v>#VALUE!</v>
      </c>
      <c r="EZ334" s="28" t="b">
        <f t="shared" si="575"/>
        <v>0</v>
      </c>
      <c r="FA334" s="176" t="str">
        <f t="shared" si="576"/>
        <v/>
      </c>
      <c r="FB334" s="27" t="e" cm="1">
        <f t="array" aca="1" ref="FB334" ca="1">TEXT(RIGHT(10-RIGHT(SUM(INDEX(1*(MID(MID(C334,1,1)*2,ROW(INDIRECT("1:"&amp;LEN(MID(C334,1,1)*2))),1)),,))+MID(C334,2,1)+
SUM(INDEX(1*(MID(MID(C334,3,1)*2,ROW(INDIRECT("1:"&amp;LEN(MID(C334,3,1)*2))),1)),,))+MID(C334,4,1)+
SUM(INDEX(1*(MID(MID(C334,5,1)*2,ROW(INDIRECT("1:"&amp;LEN(MID(C334,5,1)*2))),1)),,))+MID(C334,6,1)+
SUM(INDEX(1*(MID(MID(C334,8,1)*2,ROW(INDIRECT("1:"&amp;LEN(MID(C334,8,1)*2))),1)),,))+MID(C334,9,1)+
SUM(INDEX(1*(MID(MID(C334,10,1)*2,ROW(INDIRECT("1:"&amp;LEN(MID(C334,10,1)*2))),1)),,)),1),1),"0")</f>
        <v>#VALUE!</v>
      </c>
      <c r="FC334" s="27" t="str">
        <f t="shared" si="577"/>
        <v/>
      </c>
      <c r="FD334" s="29" t="b">
        <f t="shared" si="578"/>
        <v>0</v>
      </c>
      <c r="FE334" s="112" t="b">
        <f>IFERROR(MATCH(D334,'Avtal för korttidsarbete'!$G$13:$G$1012,0),TRUE)</f>
        <v>1</v>
      </c>
      <c r="FF334" s="112" t="b">
        <f t="shared" si="607"/>
        <v>0</v>
      </c>
      <c r="FG334" s="113" t="str" cm="1">
        <f t="array" ref="FG334">IF(FE334=TRUE,"x",INDEX('Avtal för korttidsarbete'!$E$13:$E$1012,$FE334))</f>
        <v>x</v>
      </c>
      <c r="FH334" s="113" t="str" cm="1">
        <f t="array" ref="FH334">IF(FE334=TRUE,"x",INDEX('Avtal för korttidsarbete'!$F$13:$F$1012,$FE334))</f>
        <v>x</v>
      </c>
      <c r="FI334" s="112" t="b">
        <f t="shared" si="608"/>
        <v>0</v>
      </c>
      <c r="FJ334" s="135">
        <f t="shared" si="609"/>
        <v>44166</v>
      </c>
      <c r="FK334" s="135">
        <f t="shared" si="610"/>
        <v>44377</v>
      </c>
      <c r="FL334" s="112" t="b">
        <f t="shared" si="611"/>
        <v>0</v>
      </c>
      <c r="FM334" s="113">
        <f t="shared" si="612"/>
        <v>44166</v>
      </c>
      <c r="FN334" s="135">
        <f t="shared" si="613"/>
        <v>44377</v>
      </c>
      <c r="FO334" s="148" t="b">
        <f>IFERROR(INDEX('Avtal för korttidsarbete'!R:R,MATCH(D334,'Avtal för korttidsarbete'!$G:$G,0)),TRUE)</f>
        <v>1</v>
      </c>
      <c r="FP334" s="135" t="str">
        <f>IF(FO334,"-",INDEX('Avtal för korttidsarbete'!$D:$D,MATCH(D334,'Avtal för korttidsarbete'!$G:$G,0)))</f>
        <v>-</v>
      </c>
      <c r="FQ334" s="113" t="b">
        <f>IFERROR(G334&gt;INDEX(Uppsägningar!E:E,MATCH(C334,Uppsägningar!C:C,0)),FALSE)</f>
        <v>0</v>
      </c>
    </row>
    <row r="335" spans="1:173" x14ac:dyDescent="0.25">
      <c r="A335" s="19">
        <v>319</v>
      </c>
      <c r="B335" s="20"/>
      <c r="C335" s="183"/>
      <c r="D335" s="66"/>
      <c r="E335" s="212">
        <f>IFERROR(INDEX(Admin!$C$7:$C$10,MATCH(FP335,TblNivåValTExt,0)),0)</f>
        <v>0</v>
      </c>
      <c r="F335" s="1"/>
      <c r="G335" s="1"/>
      <c r="H335" s="78"/>
      <c r="I335" s="181"/>
      <c r="J335" s="181"/>
      <c r="K335" s="182"/>
      <c r="L335" s="182"/>
      <c r="M335" s="181"/>
      <c r="N335" s="181"/>
      <c r="O335" s="181"/>
      <c r="P335" s="182"/>
      <c r="Q335" s="182"/>
      <c r="R335" s="181"/>
      <c r="S335" s="181"/>
      <c r="T335" s="181"/>
      <c r="U335" s="182"/>
      <c r="V335" s="182"/>
      <c r="W335" s="181"/>
      <c r="X335" s="181"/>
      <c r="Y335" s="181"/>
      <c r="Z335" s="182"/>
      <c r="AA335" s="182"/>
      <c r="AB335" s="181"/>
      <c r="AC335" s="181"/>
      <c r="AD335" s="181"/>
      <c r="AE335" s="182"/>
      <c r="AF335" s="182"/>
      <c r="AG335" s="181"/>
      <c r="AH335" s="181"/>
      <c r="AI335" s="181"/>
      <c r="AJ335" s="182"/>
      <c r="AK335" s="182"/>
      <c r="AL335" s="181"/>
      <c r="AM335" s="181"/>
      <c r="AN335" s="181"/>
      <c r="AO335" s="182"/>
      <c r="AP335" s="182"/>
      <c r="AQ335" s="181"/>
      <c r="AR335" s="181"/>
      <c r="AS335" s="181"/>
      <c r="AT335" s="182"/>
      <c r="AU335" s="182"/>
      <c r="AV335" s="181"/>
      <c r="AW335" s="181"/>
      <c r="AX335" s="181"/>
      <c r="AY335" s="182"/>
      <c r="AZ335" s="182"/>
      <c r="BA335" s="181"/>
      <c r="BB335" s="181"/>
      <c r="BC335" s="181"/>
      <c r="BD335" s="182"/>
      <c r="BE335" s="182"/>
      <c r="BF335" s="181"/>
      <c r="BG335" s="180">
        <f t="shared" si="579"/>
        <v>0</v>
      </c>
      <c r="BH335" s="116" t="str">
        <f t="shared" si="580"/>
        <v/>
      </c>
      <c r="BI335" s="80" t="b">
        <f t="shared" si="528"/>
        <v>0</v>
      </c>
      <c r="BJ335" s="80" t="str">
        <f t="shared" si="529"/>
        <v/>
      </c>
      <c r="BK335" s="80" t="b">
        <f t="shared" si="581"/>
        <v>0</v>
      </c>
      <c r="BL335" s="13" t="str">
        <f t="shared" si="530"/>
        <v/>
      </c>
      <c r="BM335" s="13" t="b">
        <f t="shared" si="582"/>
        <v>0</v>
      </c>
      <c r="BN335" s="35" t="str">
        <f t="shared" si="531"/>
        <v/>
      </c>
      <c r="BO335" s="13" t="b">
        <f t="shared" si="532"/>
        <v>0</v>
      </c>
      <c r="BP335" s="35" t="str">
        <f t="shared" si="533"/>
        <v/>
      </c>
      <c r="BQ335" s="13" t="b">
        <f t="shared" si="534"/>
        <v>0</v>
      </c>
      <c r="BR335" s="35" t="str">
        <f t="shared" si="535"/>
        <v/>
      </c>
      <c r="BS335" s="35" t="b">
        <f t="shared" si="536"/>
        <v>0</v>
      </c>
      <c r="BT335" s="35" t="str">
        <f t="shared" si="537"/>
        <v/>
      </c>
      <c r="BU335" s="35" t="b">
        <f t="shared" si="538"/>
        <v>0</v>
      </c>
      <c r="BV335" s="35" t="str">
        <f t="shared" si="539"/>
        <v/>
      </c>
      <c r="BW335" s="13" t="b">
        <f t="shared" si="614"/>
        <v>0</v>
      </c>
      <c r="BX335" s="35" t="str">
        <f t="shared" si="540"/>
        <v/>
      </c>
      <c r="BY335" s="265" t="b">
        <f t="shared" si="583"/>
        <v>0</v>
      </c>
      <c r="BZ335" s="35" t="str">
        <f t="shared" si="541"/>
        <v/>
      </c>
      <c r="CA335" s="265" t="b">
        <f t="shared" si="584"/>
        <v>0</v>
      </c>
      <c r="CB335" s="35" t="str">
        <f t="shared" si="542"/>
        <v/>
      </c>
      <c r="CC335" s="272" t="b">
        <f t="shared" si="585"/>
        <v>0</v>
      </c>
      <c r="CD335" s="35" t="str">
        <f t="shared" si="543"/>
        <v/>
      </c>
      <c r="CE335" s="13" t="b">
        <f t="shared" si="544"/>
        <v>0</v>
      </c>
      <c r="CF335" s="35" t="str">
        <f t="shared" si="545"/>
        <v/>
      </c>
      <c r="CG335" s="179">
        <f t="shared" si="546"/>
        <v>0</v>
      </c>
      <c r="CH335" s="179">
        <f t="shared" si="547"/>
        <v>0</v>
      </c>
      <c r="CI335" s="218">
        <f t="shared" si="586"/>
        <v>0</v>
      </c>
      <c r="CJ335" s="218">
        <f t="shared" si="587"/>
        <v>0</v>
      </c>
      <c r="CK335" s="218">
        <f t="shared" si="588"/>
        <v>0</v>
      </c>
      <c r="CL335" s="218">
        <f t="shared" si="589"/>
        <v>0</v>
      </c>
      <c r="CM335" s="218">
        <f t="shared" si="590"/>
        <v>0</v>
      </c>
      <c r="CN335" s="218">
        <f t="shared" si="591"/>
        <v>0</v>
      </c>
      <c r="CO335" s="218">
        <f t="shared" si="592"/>
        <v>0</v>
      </c>
      <c r="CP335" s="218">
        <f t="shared" si="593"/>
        <v>0</v>
      </c>
      <c r="CQ335" s="218">
        <f t="shared" si="594"/>
        <v>0</v>
      </c>
      <c r="CR335" s="218">
        <f t="shared" si="595"/>
        <v>0</v>
      </c>
      <c r="CS335" s="14">
        <f t="shared" si="548"/>
        <v>0</v>
      </c>
      <c r="CT335" s="236">
        <f t="shared" si="549"/>
        <v>0</v>
      </c>
      <c r="CU335" s="237">
        <f t="shared" si="625"/>
        <v>0</v>
      </c>
      <c r="CV335" s="16">
        <f t="shared" si="625"/>
        <v>0</v>
      </c>
      <c r="CW335" s="16">
        <f t="shared" si="625"/>
        <v>0</v>
      </c>
      <c r="CX335" s="16">
        <f t="shared" si="625"/>
        <v>0</v>
      </c>
      <c r="CY335" s="16">
        <f t="shared" si="625"/>
        <v>0</v>
      </c>
      <c r="CZ335" s="16">
        <f t="shared" si="625"/>
        <v>0</v>
      </c>
      <c r="DA335" s="16">
        <f t="shared" si="625"/>
        <v>0</v>
      </c>
      <c r="DB335" s="16">
        <f t="shared" si="625"/>
        <v>0</v>
      </c>
      <c r="DC335" s="16">
        <f t="shared" si="625"/>
        <v>0</v>
      </c>
      <c r="DD335" s="238">
        <f t="shared" si="625"/>
        <v>0</v>
      </c>
      <c r="DE335" s="232">
        <f t="shared" si="626"/>
        <v>0</v>
      </c>
      <c r="DF335" s="132">
        <f t="shared" si="626"/>
        <v>0</v>
      </c>
      <c r="DG335" s="132">
        <f t="shared" si="626"/>
        <v>0</v>
      </c>
      <c r="DH335" s="132">
        <f t="shared" si="626"/>
        <v>0</v>
      </c>
      <c r="DI335" s="132">
        <f t="shared" si="626"/>
        <v>0</v>
      </c>
      <c r="DJ335" s="132">
        <f t="shared" si="626"/>
        <v>0</v>
      </c>
      <c r="DK335" s="132">
        <f t="shared" si="626"/>
        <v>0</v>
      </c>
      <c r="DL335" s="132">
        <f t="shared" si="626"/>
        <v>0</v>
      </c>
      <c r="DM335" s="132">
        <f t="shared" si="626"/>
        <v>0</v>
      </c>
      <c r="DN335" s="233">
        <f t="shared" si="626"/>
        <v>0</v>
      </c>
      <c r="DO335" s="232">
        <f t="shared" si="550"/>
        <v>0</v>
      </c>
      <c r="DP335" s="132">
        <f t="shared" si="551"/>
        <v>0</v>
      </c>
      <c r="DQ335" s="132">
        <f t="shared" si="552"/>
        <v>0</v>
      </c>
      <c r="DR335" s="132">
        <f t="shared" si="553"/>
        <v>0</v>
      </c>
      <c r="DS335" s="132">
        <f t="shared" si="554"/>
        <v>0</v>
      </c>
      <c r="DT335" s="132">
        <f t="shared" si="555"/>
        <v>0</v>
      </c>
      <c r="DU335" s="132">
        <f t="shared" si="556"/>
        <v>0</v>
      </c>
      <c r="DV335" s="132">
        <f t="shared" si="557"/>
        <v>0</v>
      </c>
      <c r="DW335" s="132">
        <f t="shared" si="558"/>
        <v>0</v>
      </c>
      <c r="DX335" s="233">
        <f t="shared" si="559"/>
        <v>0</v>
      </c>
      <c r="DY335" s="231" t="b">
        <f t="shared" si="596"/>
        <v>0</v>
      </c>
      <c r="DZ335" s="163"/>
      <c r="EA335" s="226" t="str">
        <f t="shared" si="597"/>
        <v/>
      </c>
      <c r="EB335" s="178" t="str">
        <f t="shared" si="598"/>
        <v/>
      </c>
      <c r="EC335" s="178" t="str">
        <f t="shared" si="599"/>
        <v/>
      </c>
      <c r="ED335" s="178" t="str">
        <f t="shared" si="600"/>
        <v/>
      </c>
      <c r="EE335" s="178" t="str">
        <f t="shared" si="601"/>
        <v/>
      </c>
      <c r="EF335" s="178" t="str">
        <f t="shared" si="602"/>
        <v/>
      </c>
      <c r="EG335" s="178" t="str">
        <f t="shared" si="603"/>
        <v/>
      </c>
      <c r="EH335" s="178" t="str">
        <f t="shared" si="604"/>
        <v/>
      </c>
      <c r="EI335" s="178" t="str">
        <f t="shared" si="605"/>
        <v/>
      </c>
      <c r="EJ335" s="227" t="str">
        <f t="shared" si="606"/>
        <v/>
      </c>
      <c r="EK335" s="230" t="str">
        <f t="shared" si="560"/>
        <v/>
      </c>
      <c r="EL335" s="177" t="str">
        <f t="shared" si="561"/>
        <v/>
      </c>
      <c r="EM335" s="177" t="str">
        <f t="shared" si="562"/>
        <v/>
      </c>
      <c r="EN335" s="177" t="str">
        <f t="shared" si="563"/>
        <v/>
      </c>
      <c r="EO335" s="177" t="str">
        <f t="shared" si="564"/>
        <v/>
      </c>
      <c r="EP335" s="177" t="str">
        <f t="shared" si="565"/>
        <v/>
      </c>
      <c r="EQ335" s="177" t="str">
        <f t="shared" si="566"/>
        <v/>
      </c>
      <c r="ER335" s="177" t="str">
        <f t="shared" si="567"/>
        <v/>
      </c>
      <c r="ES335" s="177" t="str">
        <f t="shared" si="568"/>
        <v/>
      </c>
      <c r="ET335" s="177" t="str">
        <f t="shared" si="569"/>
        <v/>
      </c>
      <c r="EU335" s="229" t="e">
        <f t="shared" si="570"/>
        <v>#VALUE!</v>
      </c>
      <c r="EV335" s="27" t="e">
        <f t="shared" si="571"/>
        <v>#VALUE!</v>
      </c>
      <c r="EW335" s="27" t="e">
        <f t="shared" si="572"/>
        <v>#VALUE!</v>
      </c>
      <c r="EX335" s="28" t="e">
        <f t="shared" si="573"/>
        <v>#VALUE!</v>
      </c>
      <c r="EY335" s="28" t="e">
        <f t="shared" si="574"/>
        <v>#VALUE!</v>
      </c>
      <c r="EZ335" s="28" t="b">
        <f t="shared" si="575"/>
        <v>0</v>
      </c>
      <c r="FA335" s="176" t="str">
        <f t="shared" si="576"/>
        <v/>
      </c>
      <c r="FB335" s="27" t="e" cm="1">
        <f t="array" aca="1" ref="FB335" ca="1">TEXT(RIGHT(10-RIGHT(SUM(INDEX(1*(MID(MID(C335,1,1)*2,ROW(INDIRECT("1:"&amp;LEN(MID(C335,1,1)*2))),1)),,))+MID(C335,2,1)+
SUM(INDEX(1*(MID(MID(C335,3,1)*2,ROW(INDIRECT("1:"&amp;LEN(MID(C335,3,1)*2))),1)),,))+MID(C335,4,1)+
SUM(INDEX(1*(MID(MID(C335,5,1)*2,ROW(INDIRECT("1:"&amp;LEN(MID(C335,5,1)*2))),1)),,))+MID(C335,6,1)+
SUM(INDEX(1*(MID(MID(C335,8,1)*2,ROW(INDIRECT("1:"&amp;LEN(MID(C335,8,1)*2))),1)),,))+MID(C335,9,1)+
SUM(INDEX(1*(MID(MID(C335,10,1)*2,ROW(INDIRECT("1:"&amp;LEN(MID(C335,10,1)*2))),1)),,)),1),1),"0")</f>
        <v>#VALUE!</v>
      </c>
      <c r="FC335" s="27" t="str">
        <f t="shared" si="577"/>
        <v/>
      </c>
      <c r="FD335" s="29" t="b">
        <f t="shared" si="578"/>
        <v>0</v>
      </c>
      <c r="FE335" s="112" t="b">
        <f>IFERROR(MATCH(D335,'Avtal för korttidsarbete'!$G$13:$G$1012,0),TRUE)</f>
        <v>1</v>
      </c>
      <c r="FF335" s="112" t="b">
        <f t="shared" si="607"/>
        <v>0</v>
      </c>
      <c r="FG335" s="113" t="str" cm="1">
        <f t="array" ref="FG335">IF(FE335=TRUE,"x",INDEX('Avtal för korttidsarbete'!$E$13:$E$1012,$FE335))</f>
        <v>x</v>
      </c>
      <c r="FH335" s="113" t="str" cm="1">
        <f t="array" ref="FH335">IF(FE335=TRUE,"x",INDEX('Avtal för korttidsarbete'!$F$13:$F$1012,$FE335))</f>
        <v>x</v>
      </c>
      <c r="FI335" s="112" t="b">
        <f t="shared" si="608"/>
        <v>0</v>
      </c>
      <c r="FJ335" s="135">
        <f t="shared" si="609"/>
        <v>44166</v>
      </c>
      <c r="FK335" s="135">
        <f t="shared" si="610"/>
        <v>44377</v>
      </c>
      <c r="FL335" s="112" t="b">
        <f t="shared" si="611"/>
        <v>0</v>
      </c>
      <c r="FM335" s="113">
        <f t="shared" si="612"/>
        <v>44166</v>
      </c>
      <c r="FN335" s="135">
        <f t="shared" si="613"/>
        <v>44377</v>
      </c>
      <c r="FO335" s="148" t="b">
        <f>IFERROR(INDEX('Avtal för korttidsarbete'!R:R,MATCH(D335,'Avtal för korttidsarbete'!$G:$G,0)),TRUE)</f>
        <v>1</v>
      </c>
      <c r="FP335" s="135" t="str">
        <f>IF(FO335,"-",INDEX('Avtal för korttidsarbete'!$D:$D,MATCH(D335,'Avtal för korttidsarbete'!$G:$G,0)))</f>
        <v>-</v>
      </c>
      <c r="FQ335" s="113" t="b">
        <f>IFERROR(G335&gt;INDEX(Uppsägningar!E:E,MATCH(C335,Uppsägningar!C:C,0)),FALSE)</f>
        <v>0</v>
      </c>
    </row>
    <row r="336" spans="1:173" x14ac:dyDescent="0.25">
      <c r="A336" s="19">
        <v>320</v>
      </c>
      <c r="B336" s="20"/>
      <c r="C336" s="183"/>
      <c r="D336" s="66"/>
      <c r="E336" s="212">
        <f>IFERROR(INDEX(Admin!$C$7:$C$10,MATCH(FP336,TblNivåValTExt,0)),0)</f>
        <v>0</v>
      </c>
      <c r="F336" s="1"/>
      <c r="G336" s="1"/>
      <c r="H336" s="78"/>
      <c r="I336" s="181"/>
      <c r="J336" s="181"/>
      <c r="K336" s="182"/>
      <c r="L336" s="182"/>
      <c r="M336" s="181"/>
      <c r="N336" s="181"/>
      <c r="O336" s="181"/>
      <c r="P336" s="182"/>
      <c r="Q336" s="182"/>
      <c r="R336" s="181"/>
      <c r="S336" s="181"/>
      <c r="T336" s="181"/>
      <c r="U336" s="182"/>
      <c r="V336" s="182"/>
      <c r="W336" s="181"/>
      <c r="X336" s="181"/>
      <c r="Y336" s="181"/>
      <c r="Z336" s="182"/>
      <c r="AA336" s="182"/>
      <c r="AB336" s="181"/>
      <c r="AC336" s="181"/>
      <c r="AD336" s="181"/>
      <c r="AE336" s="182"/>
      <c r="AF336" s="182"/>
      <c r="AG336" s="181"/>
      <c r="AH336" s="181"/>
      <c r="AI336" s="181"/>
      <c r="AJ336" s="182"/>
      <c r="AK336" s="182"/>
      <c r="AL336" s="181"/>
      <c r="AM336" s="181"/>
      <c r="AN336" s="181"/>
      <c r="AO336" s="182"/>
      <c r="AP336" s="182"/>
      <c r="AQ336" s="181"/>
      <c r="AR336" s="181"/>
      <c r="AS336" s="181"/>
      <c r="AT336" s="182"/>
      <c r="AU336" s="182"/>
      <c r="AV336" s="181"/>
      <c r="AW336" s="181"/>
      <c r="AX336" s="181"/>
      <c r="AY336" s="182"/>
      <c r="AZ336" s="182"/>
      <c r="BA336" s="181"/>
      <c r="BB336" s="181"/>
      <c r="BC336" s="181"/>
      <c r="BD336" s="182"/>
      <c r="BE336" s="182"/>
      <c r="BF336" s="181"/>
      <c r="BG336" s="180">
        <f t="shared" si="579"/>
        <v>0</v>
      </c>
      <c r="BH336" s="116" t="str">
        <f t="shared" si="580"/>
        <v/>
      </c>
      <c r="BI336" s="80" t="b">
        <f t="shared" si="528"/>
        <v>0</v>
      </c>
      <c r="BJ336" s="80" t="str">
        <f t="shared" si="529"/>
        <v/>
      </c>
      <c r="BK336" s="80" t="b">
        <f t="shared" si="581"/>
        <v>0</v>
      </c>
      <c r="BL336" s="13" t="str">
        <f t="shared" si="530"/>
        <v/>
      </c>
      <c r="BM336" s="13" t="b">
        <f t="shared" si="582"/>
        <v>0</v>
      </c>
      <c r="BN336" s="35" t="str">
        <f t="shared" si="531"/>
        <v/>
      </c>
      <c r="BO336" s="13" t="b">
        <f t="shared" si="532"/>
        <v>0</v>
      </c>
      <c r="BP336" s="35" t="str">
        <f t="shared" si="533"/>
        <v/>
      </c>
      <c r="BQ336" s="13" t="b">
        <f t="shared" si="534"/>
        <v>0</v>
      </c>
      <c r="BR336" s="35" t="str">
        <f t="shared" si="535"/>
        <v/>
      </c>
      <c r="BS336" s="35" t="b">
        <f t="shared" si="536"/>
        <v>0</v>
      </c>
      <c r="BT336" s="35" t="str">
        <f t="shared" si="537"/>
        <v/>
      </c>
      <c r="BU336" s="35" t="b">
        <f t="shared" si="538"/>
        <v>0</v>
      </c>
      <c r="BV336" s="35" t="str">
        <f t="shared" si="539"/>
        <v/>
      </c>
      <c r="BW336" s="13" t="b">
        <f t="shared" si="614"/>
        <v>0</v>
      </c>
      <c r="BX336" s="35" t="str">
        <f t="shared" si="540"/>
        <v/>
      </c>
      <c r="BY336" s="265" t="b">
        <f t="shared" si="583"/>
        <v>0</v>
      </c>
      <c r="BZ336" s="35" t="str">
        <f t="shared" si="541"/>
        <v/>
      </c>
      <c r="CA336" s="265" t="b">
        <f t="shared" si="584"/>
        <v>0</v>
      </c>
      <c r="CB336" s="35" t="str">
        <f t="shared" si="542"/>
        <v/>
      </c>
      <c r="CC336" s="272" t="b">
        <f t="shared" si="585"/>
        <v>0</v>
      </c>
      <c r="CD336" s="35" t="str">
        <f t="shared" si="543"/>
        <v/>
      </c>
      <c r="CE336" s="13" t="b">
        <f t="shared" si="544"/>
        <v>0</v>
      </c>
      <c r="CF336" s="35" t="str">
        <f t="shared" si="545"/>
        <v/>
      </c>
      <c r="CG336" s="179">
        <f t="shared" si="546"/>
        <v>0</v>
      </c>
      <c r="CH336" s="179">
        <f t="shared" si="547"/>
        <v>0</v>
      </c>
      <c r="CI336" s="218">
        <f t="shared" si="586"/>
        <v>0</v>
      </c>
      <c r="CJ336" s="218">
        <f t="shared" si="587"/>
        <v>0</v>
      </c>
      <c r="CK336" s="218">
        <f t="shared" si="588"/>
        <v>0</v>
      </c>
      <c r="CL336" s="218">
        <f t="shared" si="589"/>
        <v>0</v>
      </c>
      <c r="CM336" s="218">
        <f t="shared" si="590"/>
        <v>0</v>
      </c>
      <c r="CN336" s="218">
        <f t="shared" si="591"/>
        <v>0</v>
      </c>
      <c r="CO336" s="218">
        <f t="shared" si="592"/>
        <v>0</v>
      </c>
      <c r="CP336" s="218">
        <f t="shared" si="593"/>
        <v>0</v>
      </c>
      <c r="CQ336" s="218">
        <f t="shared" si="594"/>
        <v>0</v>
      </c>
      <c r="CR336" s="218">
        <f t="shared" si="595"/>
        <v>0</v>
      </c>
      <c r="CS336" s="14">
        <f t="shared" si="548"/>
        <v>0</v>
      </c>
      <c r="CT336" s="236">
        <f t="shared" si="549"/>
        <v>0</v>
      </c>
      <c r="CU336" s="237">
        <f t="shared" si="625"/>
        <v>0</v>
      </c>
      <c r="CV336" s="16">
        <f t="shared" si="625"/>
        <v>0</v>
      </c>
      <c r="CW336" s="16">
        <f t="shared" si="625"/>
        <v>0</v>
      </c>
      <c r="CX336" s="16">
        <f t="shared" si="625"/>
        <v>0</v>
      </c>
      <c r="CY336" s="16">
        <f t="shared" si="625"/>
        <v>0</v>
      </c>
      <c r="CZ336" s="16">
        <f t="shared" si="625"/>
        <v>0</v>
      </c>
      <c r="DA336" s="16">
        <f t="shared" si="625"/>
        <v>0</v>
      </c>
      <c r="DB336" s="16">
        <f t="shared" si="625"/>
        <v>0</v>
      </c>
      <c r="DC336" s="16">
        <f t="shared" si="625"/>
        <v>0</v>
      </c>
      <c r="DD336" s="238">
        <f t="shared" si="625"/>
        <v>0</v>
      </c>
      <c r="DE336" s="232">
        <f t="shared" si="626"/>
        <v>0</v>
      </c>
      <c r="DF336" s="132">
        <f t="shared" si="626"/>
        <v>0</v>
      </c>
      <c r="DG336" s="132">
        <f t="shared" si="626"/>
        <v>0</v>
      </c>
      <c r="DH336" s="132">
        <f t="shared" si="626"/>
        <v>0</v>
      </c>
      <c r="DI336" s="132">
        <f t="shared" si="626"/>
        <v>0</v>
      </c>
      <c r="DJ336" s="132">
        <f t="shared" si="626"/>
        <v>0</v>
      </c>
      <c r="DK336" s="132">
        <f t="shared" si="626"/>
        <v>0</v>
      </c>
      <c r="DL336" s="132">
        <f t="shared" si="626"/>
        <v>0</v>
      </c>
      <c r="DM336" s="132">
        <f t="shared" si="626"/>
        <v>0</v>
      </c>
      <c r="DN336" s="233">
        <f t="shared" si="626"/>
        <v>0</v>
      </c>
      <c r="DO336" s="232">
        <f t="shared" si="550"/>
        <v>0</v>
      </c>
      <c r="DP336" s="132">
        <f t="shared" si="551"/>
        <v>0</v>
      </c>
      <c r="DQ336" s="132">
        <f t="shared" si="552"/>
        <v>0</v>
      </c>
      <c r="DR336" s="132">
        <f t="shared" si="553"/>
        <v>0</v>
      </c>
      <c r="DS336" s="132">
        <f t="shared" si="554"/>
        <v>0</v>
      </c>
      <c r="DT336" s="132">
        <f t="shared" si="555"/>
        <v>0</v>
      </c>
      <c r="DU336" s="132">
        <f t="shared" si="556"/>
        <v>0</v>
      </c>
      <c r="DV336" s="132">
        <f t="shared" si="557"/>
        <v>0</v>
      </c>
      <c r="DW336" s="132">
        <f t="shared" si="558"/>
        <v>0</v>
      </c>
      <c r="DX336" s="233">
        <f t="shared" si="559"/>
        <v>0</v>
      </c>
      <c r="DY336" s="231" t="b">
        <f t="shared" si="596"/>
        <v>0</v>
      </c>
      <c r="DZ336" s="163"/>
      <c r="EA336" s="226" t="str">
        <f t="shared" si="597"/>
        <v/>
      </c>
      <c r="EB336" s="178" t="str">
        <f t="shared" si="598"/>
        <v/>
      </c>
      <c r="EC336" s="178" t="str">
        <f t="shared" si="599"/>
        <v/>
      </c>
      <c r="ED336" s="178" t="str">
        <f t="shared" si="600"/>
        <v/>
      </c>
      <c r="EE336" s="178" t="str">
        <f t="shared" si="601"/>
        <v/>
      </c>
      <c r="EF336" s="178" t="str">
        <f t="shared" si="602"/>
        <v/>
      </c>
      <c r="EG336" s="178" t="str">
        <f t="shared" si="603"/>
        <v/>
      </c>
      <c r="EH336" s="178" t="str">
        <f t="shared" si="604"/>
        <v/>
      </c>
      <c r="EI336" s="178" t="str">
        <f t="shared" si="605"/>
        <v/>
      </c>
      <c r="EJ336" s="227" t="str">
        <f t="shared" si="606"/>
        <v/>
      </c>
      <c r="EK336" s="230" t="str">
        <f t="shared" si="560"/>
        <v/>
      </c>
      <c r="EL336" s="177" t="str">
        <f t="shared" si="561"/>
        <v/>
      </c>
      <c r="EM336" s="177" t="str">
        <f t="shared" si="562"/>
        <v/>
      </c>
      <c r="EN336" s="177" t="str">
        <f t="shared" si="563"/>
        <v/>
      </c>
      <c r="EO336" s="177" t="str">
        <f t="shared" si="564"/>
        <v/>
      </c>
      <c r="EP336" s="177" t="str">
        <f t="shared" si="565"/>
        <v/>
      </c>
      <c r="EQ336" s="177" t="str">
        <f t="shared" si="566"/>
        <v/>
      </c>
      <c r="ER336" s="177" t="str">
        <f t="shared" si="567"/>
        <v/>
      </c>
      <c r="ES336" s="177" t="str">
        <f t="shared" si="568"/>
        <v/>
      </c>
      <c r="ET336" s="177" t="str">
        <f t="shared" si="569"/>
        <v/>
      </c>
      <c r="EU336" s="229" t="e">
        <f t="shared" si="570"/>
        <v>#VALUE!</v>
      </c>
      <c r="EV336" s="27" t="e">
        <f t="shared" si="571"/>
        <v>#VALUE!</v>
      </c>
      <c r="EW336" s="27" t="e">
        <f t="shared" si="572"/>
        <v>#VALUE!</v>
      </c>
      <c r="EX336" s="28" t="e">
        <f t="shared" si="573"/>
        <v>#VALUE!</v>
      </c>
      <c r="EY336" s="28" t="e">
        <f t="shared" si="574"/>
        <v>#VALUE!</v>
      </c>
      <c r="EZ336" s="28" t="b">
        <f t="shared" si="575"/>
        <v>0</v>
      </c>
      <c r="FA336" s="176" t="str">
        <f t="shared" si="576"/>
        <v/>
      </c>
      <c r="FB336" s="27" t="e" cm="1">
        <f t="array" aca="1" ref="FB336" ca="1">TEXT(RIGHT(10-RIGHT(SUM(INDEX(1*(MID(MID(C336,1,1)*2,ROW(INDIRECT("1:"&amp;LEN(MID(C336,1,1)*2))),1)),,))+MID(C336,2,1)+
SUM(INDEX(1*(MID(MID(C336,3,1)*2,ROW(INDIRECT("1:"&amp;LEN(MID(C336,3,1)*2))),1)),,))+MID(C336,4,1)+
SUM(INDEX(1*(MID(MID(C336,5,1)*2,ROW(INDIRECT("1:"&amp;LEN(MID(C336,5,1)*2))),1)),,))+MID(C336,6,1)+
SUM(INDEX(1*(MID(MID(C336,8,1)*2,ROW(INDIRECT("1:"&amp;LEN(MID(C336,8,1)*2))),1)),,))+MID(C336,9,1)+
SUM(INDEX(1*(MID(MID(C336,10,1)*2,ROW(INDIRECT("1:"&amp;LEN(MID(C336,10,1)*2))),1)),,)),1),1),"0")</f>
        <v>#VALUE!</v>
      </c>
      <c r="FC336" s="27" t="str">
        <f t="shared" si="577"/>
        <v/>
      </c>
      <c r="FD336" s="29" t="b">
        <f t="shared" si="578"/>
        <v>0</v>
      </c>
      <c r="FE336" s="112" t="b">
        <f>IFERROR(MATCH(D336,'Avtal för korttidsarbete'!$G$13:$G$1012,0),TRUE)</f>
        <v>1</v>
      </c>
      <c r="FF336" s="112" t="b">
        <f t="shared" si="607"/>
        <v>0</v>
      </c>
      <c r="FG336" s="113" t="str" cm="1">
        <f t="array" ref="FG336">IF(FE336=TRUE,"x",INDEX('Avtal för korttidsarbete'!$E$13:$E$1012,$FE336))</f>
        <v>x</v>
      </c>
      <c r="FH336" s="113" t="str" cm="1">
        <f t="array" ref="FH336">IF(FE336=TRUE,"x",INDEX('Avtal för korttidsarbete'!$F$13:$F$1012,$FE336))</f>
        <v>x</v>
      </c>
      <c r="FI336" s="112" t="b">
        <f t="shared" si="608"/>
        <v>0</v>
      </c>
      <c r="FJ336" s="135">
        <f t="shared" si="609"/>
        <v>44166</v>
      </c>
      <c r="FK336" s="135">
        <f t="shared" si="610"/>
        <v>44377</v>
      </c>
      <c r="FL336" s="112" t="b">
        <f t="shared" si="611"/>
        <v>0</v>
      </c>
      <c r="FM336" s="113">
        <f t="shared" si="612"/>
        <v>44166</v>
      </c>
      <c r="FN336" s="135">
        <f t="shared" si="613"/>
        <v>44377</v>
      </c>
      <c r="FO336" s="148" t="b">
        <f>IFERROR(INDEX('Avtal för korttidsarbete'!R:R,MATCH(D336,'Avtal för korttidsarbete'!$G:$G,0)),TRUE)</f>
        <v>1</v>
      </c>
      <c r="FP336" s="135" t="str">
        <f>IF(FO336,"-",INDEX('Avtal för korttidsarbete'!$D:$D,MATCH(D336,'Avtal för korttidsarbete'!$G:$G,0)))</f>
        <v>-</v>
      </c>
      <c r="FQ336" s="113" t="b">
        <f>IFERROR(G336&gt;INDEX(Uppsägningar!E:E,MATCH(C336,Uppsägningar!C:C,0)),FALSE)</f>
        <v>0</v>
      </c>
    </row>
    <row r="337" spans="1:173" x14ac:dyDescent="0.25">
      <c r="A337" s="19">
        <v>321</v>
      </c>
      <c r="B337" s="20"/>
      <c r="C337" s="183"/>
      <c r="D337" s="66"/>
      <c r="E337" s="212">
        <f>IFERROR(INDEX(Admin!$C$7:$C$10,MATCH(FP337,TblNivåValTExt,0)),0)</f>
        <v>0</v>
      </c>
      <c r="F337" s="1"/>
      <c r="G337" s="1"/>
      <c r="H337" s="78"/>
      <c r="I337" s="181"/>
      <c r="J337" s="181"/>
      <c r="K337" s="182"/>
      <c r="L337" s="182"/>
      <c r="M337" s="181"/>
      <c r="N337" s="181"/>
      <c r="O337" s="181"/>
      <c r="P337" s="182"/>
      <c r="Q337" s="182"/>
      <c r="R337" s="181"/>
      <c r="S337" s="181"/>
      <c r="T337" s="181"/>
      <c r="U337" s="182"/>
      <c r="V337" s="182"/>
      <c r="W337" s="181"/>
      <c r="X337" s="181"/>
      <c r="Y337" s="181"/>
      <c r="Z337" s="182"/>
      <c r="AA337" s="182"/>
      <c r="AB337" s="181"/>
      <c r="AC337" s="181"/>
      <c r="AD337" s="181"/>
      <c r="AE337" s="182"/>
      <c r="AF337" s="182"/>
      <c r="AG337" s="181"/>
      <c r="AH337" s="181"/>
      <c r="AI337" s="181"/>
      <c r="AJ337" s="182"/>
      <c r="AK337" s="182"/>
      <c r="AL337" s="181"/>
      <c r="AM337" s="181"/>
      <c r="AN337" s="181"/>
      <c r="AO337" s="182"/>
      <c r="AP337" s="182"/>
      <c r="AQ337" s="181"/>
      <c r="AR337" s="181"/>
      <c r="AS337" s="181"/>
      <c r="AT337" s="182"/>
      <c r="AU337" s="182"/>
      <c r="AV337" s="181"/>
      <c r="AW337" s="181"/>
      <c r="AX337" s="181"/>
      <c r="AY337" s="182"/>
      <c r="AZ337" s="182"/>
      <c r="BA337" s="181"/>
      <c r="BB337" s="181"/>
      <c r="BC337" s="181"/>
      <c r="BD337" s="182"/>
      <c r="BE337" s="182"/>
      <c r="BF337" s="181"/>
      <c r="BG337" s="180">
        <f t="shared" si="579"/>
        <v>0</v>
      </c>
      <c r="BH337" s="116" t="str">
        <f t="shared" si="580"/>
        <v/>
      </c>
      <c r="BI337" s="80" t="b">
        <f t="shared" ref="BI337:BI400" si="627">IF(G337=0,FALSE,G337&lt;F337)</f>
        <v>0</v>
      </c>
      <c r="BJ337" s="80" t="str">
        <f t="shared" ref="BJ337:BJ400" si="628">IF(BI337,$BJ$15,"")</f>
        <v/>
      </c>
      <c r="BK337" s="80" t="b">
        <f t="shared" si="581"/>
        <v>0</v>
      </c>
      <c r="BL337" s="13" t="str">
        <f t="shared" ref="BL337:BL400" si="629">IF(BK337,BL$15,"")</f>
        <v/>
      </c>
      <c r="BM337" s="13" t="b">
        <f t="shared" si="582"/>
        <v>0</v>
      </c>
      <c r="BN337" s="35" t="str">
        <f t="shared" ref="BN337:BN400" si="630">IF(BM337,BN$15,"")</f>
        <v/>
      </c>
      <c r="BO337" s="13" t="b">
        <f t="shared" ref="BO337:BO400" si="631">IF(F337=0,FALSE,FI337)</f>
        <v>0</v>
      </c>
      <c r="BP337" s="35" t="str">
        <f t="shared" ref="BP337:BP400" si="632">IF(BO337,BP$15,"")</f>
        <v/>
      </c>
      <c r="BQ337" s="13" t="b">
        <f t="shared" ref="BQ337:BQ400" si="633">OR(AND(COUNTA(I337:M337)&gt;0,I$12&lt;&gt;""),AND(COUNTA(N337:R337)&gt;0,N$12&lt;&gt;""),AND(COUNTA(S337:W337)&gt;0,S$12&lt;&gt;""),AND(COUNTA(X337:AB337)&gt;0,X$12&lt;&gt;""),AND(COUNTA(AC337:AG337)&gt;0,AC$12&lt;&gt;""),AND(COUNTA(AH337:AL337)&gt;0,AH$12&lt;&gt;""),AND(COUNTA(AM337:AQ337)&gt;0,AM$12&lt;&gt;""),AND(COUNTA(AR337:AV337)&gt;0,AR$12&lt;&gt;""),AND(COUNTA(AW337:BA337)&gt;0,AW$12&lt;&gt;""),AND(COUNTA(BB337:BF337)&gt;0,BB332&lt;&gt;""))</f>
        <v>0</v>
      </c>
      <c r="BR337" s="35" t="str">
        <f t="shared" ref="BR337:BR400" si="634">IF(BQ337,BR$15,"")</f>
        <v/>
      </c>
      <c r="BS337" s="35" t="b">
        <f t="shared" ref="BS337:BS400" si="635">FD337</f>
        <v>0</v>
      </c>
      <c r="BT337" s="35" t="str">
        <f t="shared" ref="BT337:BT400" si="636">IF(BS337,BT$15,"")</f>
        <v/>
      </c>
      <c r="BU337" s="35" t="b">
        <f t="shared" ref="BU337:BU400" si="637">OR(M337&lt;0,R337&lt;0,W337&lt;0,AB337&lt;0,AG337&lt;0,AL337&lt;0,AQ337&lt;0,AV337&lt;0,BA337&lt;0,BF337&lt;0,L337&lt;0,Q337&lt;0,V337&lt;0,AA337&lt;0,AF337&lt;0,AK337&lt;0,AP337&lt;0,AU337&lt;0,AZ337&lt;0,BE337&lt;0,CJ337&gt;CV337,CK337&gt;CW337,CL337&gt;CX337,CM337&gt;CY337,CN337&gt;CZ337,CO337&gt;DA337,CP337&gt;DB337,CQ337&gt;DC337,CR337&gt;DD337,CI337&gt;CU337)</f>
        <v>0</v>
      </c>
      <c r="BV337" s="35" t="str">
        <f t="shared" ref="BV337:BV400" si="638">IF(BU337,BV$15,"")</f>
        <v/>
      </c>
      <c r="BW337" s="13" t="b">
        <f t="shared" si="614"/>
        <v>0</v>
      </c>
      <c r="BX337" s="35" t="str">
        <f t="shared" ref="BX337:BX400" si="639">IF(BW337,BX$15,"")</f>
        <v/>
      </c>
      <c r="BY337" s="265" t="b">
        <f t="shared" si="583"/>
        <v>0</v>
      </c>
      <c r="BZ337" s="35" t="str">
        <f t="shared" ref="BZ337:BZ400" si="640">IF(BY337,BZ$15,"")</f>
        <v/>
      </c>
      <c r="CA337" s="265" t="b">
        <f t="shared" si="584"/>
        <v>0</v>
      </c>
      <c r="CB337" s="35" t="str">
        <f t="shared" ref="CB337:CB400" si="641">IF(CA337,CB$15,"")</f>
        <v/>
      </c>
      <c r="CC337" s="272" t="b">
        <f t="shared" si="585"/>
        <v>0</v>
      </c>
      <c r="CD337" s="35" t="str">
        <f t="shared" ref="CD337:CD400" si="642">IF(CC337,CD$15,"")</f>
        <v/>
      </c>
      <c r="CE337" s="13" t="b">
        <f t="shared" ref="CE337:CE400" si="643">AND(COUNTA(B337:D337,F337:BF337)&gt;0,OR(B337="",C337="",D337="",F337="",G337="",H337="",E337=0))</f>
        <v>0</v>
      </c>
      <c r="CF337" s="35" t="str">
        <f t="shared" ref="CF337:CF400" si="644">IF(CE337,CF$15,"")</f>
        <v/>
      </c>
      <c r="CG337" s="179">
        <f t="shared" ref="CG337:CG400" si="645">INDEX($CM$8:$CM$12,MATCH($E337,$CL$8:$CL$12,0))</f>
        <v>0</v>
      </c>
      <c r="CH337" s="179">
        <f t="shared" ref="CH337:CH400" si="646">INDEX($CN$8:$CN$12,MATCH($E337,$CL$8:$CL$12,0))</f>
        <v>0</v>
      </c>
      <c r="CI337" s="218">
        <f t="shared" si="586"/>
        <v>0</v>
      </c>
      <c r="CJ337" s="218">
        <f t="shared" si="587"/>
        <v>0</v>
      </c>
      <c r="CK337" s="218">
        <f t="shared" si="588"/>
        <v>0</v>
      </c>
      <c r="CL337" s="218">
        <f t="shared" si="589"/>
        <v>0</v>
      </c>
      <c r="CM337" s="218">
        <f t="shared" si="590"/>
        <v>0</v>
      </c>
      <c r="CN337" s="218">
        <f t="shared" si="591"/>
        <v>0</v>
      </c>
      <c r="CO337" s="218">
        <f t="shared" si="592"/>
        <v>0</v>
      </c>
      <c r="CP337" s="218">
        <f t="shared" si="593"/>
        <v>0</v>
      </c>
      <c r="CQ337" s="218">
        <f t="shared" si="594"/>
        <v>0</v>
      </c>
      <c r="CR337" s="218">
        <f t="shared" si="595"/>
        <v>0</v>
      </c>
      <c r="CS337" s="14">
        <f t="shared" ref="CS337:CS400" si="647">IF(F337=0,0,MAX(F337,$BO$10))</f>
        <v>0</v>
      </c>
      <c r="CT337" s="236">
        <f t="shared" ref="CT337:CT400" si="648">IF(G337=0,0,MIN(G337,$BO$12))</f>
        <v>0</v>
      </c>
      <c r="CU337" s="237">
        <f t="shared" ref="CU337:DD346" si="649">IF(AND($CS337,$CT337,CU$12),MAX(0,MIN(CU$10,$CT337)-MAX(CU$9,$CS337)+1),0)</f>
        <v>0</v>
      </c>
      <c r="CV337" s="16">
        <f t="shared" si="649"/>
        <v>0</v>
      </c>
      <c r="CW337" s="16">
        <f t="shared" si="649"/>
        <v>0</v>
      </c>
      <c r="CX337" s="16">
        <f t="shared" si="649"/>
        <v>0</v>
      </c>
      <c r="CY337" s="16">
        <f t="shared" si="649"/>
        <v>0</v>
      </c>
      <c r="CZ337" s="16">
        <f t="shared" si="649"/>
        <v>0</v>
      </c>
      <c r="DA337" s="16">
        <f t="shared" si="649"/>
        <v>0</v>
      </c>
      <c r="DB337" s="16">
        <f t="shared" si="649"/>
        <v>0</v>
      </c>
      <c r="DC337" s="16">
        <f t="shared" si="649"/>
        <v>0</v>
      </c>
      <c r="DD337" s="238">
        <f t="shared" si="649"/>
        <v>0</v>
      </c>
      <c r="DE337" s="232">
        <f t="shared" ref="DE337:DN346" si="650">IF($H337&lt;=0,0,MAX(0,MIN($H337,$DE$11)))</f>
        <v>0</v>
      </c>
      <c r="DF337" s="132">
        <f t="shared" si="650"/>
        <v>0</v>
      </c>
      <c r="DG337" s="132">
        <f t="shared" si="650"/>
        <v>0</v>
      </c>
      <c r="DH337" s="132">
        <f t="shared" si="650"/>
        <v>0</v>
      </c>
      <c r="DI337" s="132">
        <f t="shared" si="650"/>
        <v>0</v>
      </c>
      <c r="DJ337" s="132">
        <f t="shared" si="650"/>
        <v>0</v>
      </c>
      <c r="DK337" s="132">
        <f t="shared" si="650"/>
        <v>0</v>
      </c>
      <c r="DL337" s="132">
        <f t="shared" si="650"/>
        <v>0</v>
      </c>
      <c r="DM337" s="132">
        <f t="shared" si="650"/>
        <v>0</v>
      </c>
      <c r="DN337" s="233">
        <f t="shared" si="650"/>
        <v>0</v>
      </c>
      <c r="DO337" s="232">
        <f t="shared" ref="DO337:DO400" si="651">IF(DE337="","",DE337/CU$11*CU337)</f>
        <v>0</v>
      </c>
      <c r="DP337" s="132">
        <f t="shared" ref="DP337:DP400" si="652">IF(DF337="","",DF337/CV$11*CV337)</f>
        <v>0</v>
      </c>
      <c r="DQ337" s="132">
        <f t="shared" ref="DQ337:DQ400" si="653">IF(DG337="","",DG337/CW$11*CW337)</f>
        <v>0</v>
      </c>
      <c r="DR337" s="132">
        <f t="shared" ref="DR337:DR400" si="654">IF(DH337="","",DH337/CX$11*CX337)</f>
        <v>0</v>
      </c>
      <c r="DS337" s="132">
        <f t="shared" ref="DS337:DS400" si="655">IF(DI337="","",DI337/CY$11*CY337)</f>
        <v>0</v>
      </c>
      <c r="DT337" s="132">
        <f t="shared" ref="DT337:DT400" si="656">IF(DJ337="","",DJ337/CZ$11*CZ337)</f>
        <v>0</v>
      </c>
      <c r="DU337" s="132">
        <f t="shared" ref="DU337:DU400" si="657">IF(DK337="","",DK337/DA$11*DA337)</f>
        <v>0</v>
      </c>
      <c r="DV337" s="132">
        <f t="shared" ref="DV337:DV400" si="658">IF(DL337="","",DL337/DB$11*DB337)</f>
        <v>0</v>
      </c>
      <c r="DW337" s="132">
        <f t="shared" ref="DW337:DW400" si="659">IF(DM337="","",DM337/DC$11*DC337)</f>
        <v>0</v>
      </c>
      <c r="DX337" s="233">
        <f t="shared" ref="DX337:DX400" si="660">IF(DN337="","",DN337/DD$11*DD337)</f>
        <v>0</v>
      </c>
      <c r="DY337" s="231" t="b">
        <f t="shared" si="596"/>
        <v>0</v>
      </c>
      <c r="DZ337" s="163"/>
      <c r="EA337" s="226" t="str">
        <f t="shared" si="597"/>
        <v/>
      </c>
      <c r="EB337" s="178" t="str">
        <f t="shared" si="598"/>
        <v/>
      </c>
      <c r="EC337" s="178" t="str">
        <f t="shared" si="599"/>
        <v/>
      </c>
      <c r="ED337" s="178" t="str">
        <f t="shared" si="600"/>
        <v/>
      </c>
      <c r="EE337" s="178" t="str">
        <f t="shared" si="601"/>
        <v/>
      </c>
      <c r="EF337" s="178" t="str">
        <f t="shared" si="602"/>
        <v/>
      </c>
      <c r="EG337" s="178" t="str">
        <f t="shared" si="603"/>
        <v/>
      </c>
      <c r="EH337" s="178" t="str">
        <f t="shared" si="604"/>
        <v/>
      </c>
      <c r="EI337" s="178" t="str">
        <f t="shared" si="605"/>
        <v/>
      </c>
      <c r="EJ337" s="227" t="str">
        <f t="shared" si="606"/>
        <v/>
      </c>
      <c r="EK337" s="230" t="str">
        <f t="shared" ref="EK337:EK400" si="661">IF(OR($E337="",I337="",J337="",$H337="",EA337="",DO337=""),"",DO337*EA337*$EK$12*$E337/100)</f>
        <v/>
      </c>
      <c r="EL337" s="177" t="str">
        <f t="shared" ref="EL337:EL400" si="662">IF(OR($E337="",N337="",O337="",$H337="",EB337="",DP337=""),"",DP337*EB337*$EK$12*$E337/100)</f>
        <v/>
      </c>
      <c r="EM337" s="177" t="str">
        <f t="shared" ref="EM337:EM400" si="663">IF(OR($E337="",S337="",T337="",$H337="",EC337="",DQ337=""),"",DQ337*EC337*$EK$12*$E337/100)</f>
        <v/>
      </c>
      <c r="EN337" s="177" t="str">
        <f t="shared" ref="EN337:EN400" si="664">IF(OR($E337="",X337="",Y337="",$H337="",ED337="",DR337=""),"",DR337*ED337*$EK$12*$E337/100)</f>
        <v/>
      </c>
      <c r="EO337" s="177" t="str">
        <f t="shared" ref="EO337:EO400" si="665">IF(OR($E337="",AC337="",AD337="",$H337="",EE337="",DS337=""),"",DS337*EE337*$EK$12*$E337/100)</f>
        <v/>
      </c>
      <c r="EP337" s="177" t="str">
        <f t="shared" ref="EP337:EP400" si="666">IF(OR($E337="",AH337="",AI337="",$H337="",EF337="",DT337=""),"",DT337*EF337*$EK$12*$E337/100)</f>
        <v/>
      </c>
      <c r="EQ337" s="177" t="str">
        <f t="shared" ref="EQ337:EQ400" si="667">IF(OR($E337="",AM337="",AN337="",$H337="",EG337="",DU337=""),"",DU337*EG337*$EK$12*$E337/100)</f>
        <v/>
      </c>
      <c r="ER337" s="177" t="str">
        <f t="shared" ref="ER337:ER400" si="668">IF(OR($E337="",AR337="",AS337="",$H337="",EH337="",DV337=""),"",DV337*EH337*$EK$12*$E337/100)</f>
        <v/>
      </c>
      <c r="ES337" s="177" t="str">
        <f t="shared" ref="ES337:ES400" si="669">IF(OR($E337="",AW337="",AX337="",$H337="",EI337="",DW337=""),"",DW337*EI337*$EK$12*$E337/100)</f>
        <v/>
      </c>
      <c r="ET337" s="177" t="str">
        <f t="shared" ref="ET337:ET400" si="670">IF(OR($E337="",BB337="",BC337="",$H337="",EJ337="",DX337=""),"",DX337*EJ337*$EK$12*$E337/100)</f>
        <v/>
      </c>
      <c r="EU337" s="229" t="e">
        <f t="shared" ref="EU337:EU400" si="671">VALUE(LEFT(C337,2))</f>
        <v>#VALUE!</v>
      </c>
      <c r="EV337" s="27" t="e">
        <f t="shared" ref="EV337:EV400" si="672">VALUE(MID(C337,3,2))</f>
        <v>#VALUE!</v>
      </c>
      <c r="EW337" s="27" t="e">
        <f t="shared" ref="EW337:EW400" si="673">TEXT(IF(VALUE(MID(C337,5,2))&gt;31,MID(C337,5,2)-60,VALUE(MID(C337,5,2))),"00")</f>
        <v>#VALUE!</v>
      </c>
      <c r="EX337" s="28" t="e">
        <f t="shared" ref="EX337:EX400" si="674">DATEVALUE(IF(VALUE(LEFT(C337,2))&lt;20,20,19)&amp;TEXT(EU337,"00")&amp;"/"&amp;EV337&amp;"/"&amp;EW337)</f>
        <v>#VALUE!</v>
      </c>
      <c r="EY337" s="28" t="e">
        <f t="shared" ref="EY337:EY400" si="675">DATE(EU337,EV337,EW337)</f>
        <v>#VALUE!</v>
      </c>
      <c r="EZ337" s="28" t="b">
        <f t="shared" ref="EZ337:EZ400" si="676">NOT(ISERR(AND(EV337&lt;13,VALUE(EW337)&lt;31,EX337=EY337)))</f>
        <v>0</v>
      </c>
      <c r="FA337" s="176" t="str">
        <f t="shared" ref="FA337:FA400" si="677">RIGHT(C337,1)</f>
        <v/>
      </c>
      <c r="FB337" s="27" t="e" cm="1">
        <f t="array" aca="1" ref="FB337" ca="1">TEXT(RIGHT(10-RIGHT(SUM(INDEX(1*(MID(MID(C337,1,1)*2,ROW(INDIRECT("1:"&amp;LEN(MID(C337,1,1)*2))),1)),,))+MID(C337,2,1)+
SUM(INDEX(1*(MID(MID(C337,3,1)*2,ROW(INDIRECT("1:"&amp;LEN(MID(C337,3,1)*2))),1)),,))+MID(C337,4,1)+
SUM(INDEX(1*(MID(MID(C337,5,1)*2,ROW(INDIRECT("1:"&amp;LEN(MID(C337,5,1)*2))),1)),,))+MID(C337,6,1)+
SUM(INDEX(1*(MID(MID(C337,8,1)*2,ROW(INDIRECT("1:"&amp;LEN(MID(C337,8,1)*2))),1)),,))+MID(C337,9,1)+
SUM(INDEX(1*(MID(MID(C337,10,1)*2,ROW(INDIRECT("1:"&amp;LEN(MID(C337,10,1)*2))),1)),,)),1),1),"0")</f>
        <v>#VALUE!</v>
      </c>
      <c r="FC337" s="27" t="str">
        <f t="shared" ref="FC337:FC400" si="678">IF(C337="","",FB337=FA337)</f>
        <v/>
      </c>
      <c r="FD337" s="29" t="b">
        <f t="shared" ref="FD337:FD400" si="679">NOT(IF(OR(C337&lt;&gt;"",F337&lt;&gt;""),AND(EZ337,FC337),TRUE))</f>
        <v>0</v>
      </c>
      <c r="FE337" s="112" t="b">
        <f>IFERROR(MATCH(D337,'Avtal för korttidsarbete'!$G$13:$G$1012,0),TRUE)</f>
        <v>1</v>
      </c>
      <c r="FF337" s="112" t="b">
        <f t="shared" si="607"/>
        <v>0</v>
      </c>
      <c r="FG337" s="113" t="str" cm="1">
        <f t="array" ref="FG337">IF(FE337=TRUE,"x",INDEX('Avtal för korttidsarbete'!$E$13:$E$1012,$FE337))</f>
        <v>x</v>
      </c>
      <c r="FH337" s="113" t="str" cm="1">
        <f t="array" ref="FH337">IF(FE337=TRUE,"x",INDEX('Avtal för korttidsarbete'!$F$13:$F$1012,$FE337))</f>
        <v>x</v>
      </c>
      <c r="FI337" s="112" t="b">
        <f t="shared" si="608"/>
        <v>0</v>
      </c>
      <c r="FJ337" s="135">
        <f t="shared" si="609"/>
        <v>44166</v>
      </c>
      <c r="FK337" s="135">
        <f t="shared" si="610"/>
        <v>44377</v>
      </c>
      <c r="FL337" s="112" t="b">
        <f t="shared" si="611"/>
        <v>0</v>
      </c>
      <c r="FM337" s="113">
        <f t="shared" si="612"/>
        <v>44166</v>
      </c>
      <c r="FN337" s="135">
        <f t="shared" si="613"/>
        <v>44377</v>
      </c>
      <c r="FO337" s="148" t="b">
        <f>IFERROR(INDEX('Avtal för korttidsarbete'!R:R,MATCH(D337,'Avtal för korttidsarbete'!$G:$G,0)),TRUE)</f>
        <v>1</v>
      </c>
      <c r="FP337" s="135" t="str">
        <f>IF(FO337,"-",INDEX('Avtal för korttidsarbete'!$D:$D,MATCH(D337,'Avtal för korttidsarbete'!$G:$G,0)))</f>
        <v>-</v>
      </c>
      <c r="FQ337" s="113" t="b">
        <f>IFERROR(G337&gt;INDEX(Uppsägningar!E:E,MATCH(C337,Uppsägningar!C:C,0)),FALSE)</f>
        <v>0</v>
      </c>
    </row>
    <row r="338" spans="1:173" x14ac:dyDescent="0.25">
      <c r="A338" s="19">
        <v>322</v>
      </c>
      <c r="B338" s="20"/>
      <c r="C338" s="183"/>
      <c r="D338" s="66"/>
      <c r="E338" s="212">
        <f>IFERROR(INDEX(Admin!$C$7:$C$10,MATCH(FP338,TblNivåValTExt,0)),0)</f>
        <v>0</v>
      </c>
      <c r="F338" s="1"/>
      <c r="G338" s="1"/>
      <c r="H338" s="78"/>
      <c r="I338" s="181"/>
      <c r="J338" s="181"/>
      <c r="K338" s="182"/>
      <c r="L338" s="182"/>
      <c r="M338" s="181"/>
      <c r="N338" s="181"/>
      <c r="O338" s="181"/>
      <c r="P338" s="182"/>
      <c r="Q338" s="182"/>
      <c r="R338" s="181"/>
      <c r="S338" s="181"/>
      <c r="T338" s="181"/>
      <c r="U338" s="182"/>
      <c r="V338" s="182"/>
      <c r="W338" s="181"/>
      <c r="X338" s="181"/>
      <c r="Y338" s="181"/>
      <c r="Z338" s="182"/>
      <c r="AA338" s="182"/>
      <c r="AB338" s="181"/>
      <c r="AC338" s="181"/>
      <c r="AD338" s="181"/>
      <c r="AE338" s="182"/>
      <c r="AF338" s="182"/>
      <c r="AG338" s="181"/>
      <c r="AH338" s="181"/>
      <c r="AI338" s="181"/>
      <c r="AJ338" s="182"/>
      <c r="AK338" s="182"/>
      <c r="AL338" s="181"/>
      <c r="AM338" s="181"/>
      <c r="AN338" s="181"/>
      <c r="AO338" s="182"/>
      <c r="AP338" s="182"/>
      <c r="AQ338" s="181"/>
      <c r="AR338" s="181"/>
      <c r="AS338" s="181"/>
      <c r="AT338" s="182"/>
      <c r="AU338" s="182"/>
      <c r="AV338" s="181"/>
      <c r="AW338" s="181"/>
      <c r="AX338" s="181"/>
      <c r="AY338" s="182"/>
      <c r="AZ338" s="182"/>
      <c r="BA338" s="181"/>
      <c r="BB338" s="181"/>
      <c r="BC338" s="181"/>
      <c r="BD338" s="182"/>
      <c r="BE338" s="182"/>
      <c r="BF338" s="181"/>
      <c r="BG338" s="180">
        <f t="shared" ref="BG338:BG401" si="680">IF(DY338,"",ROUNDUP(SUM(EK338:ET338),0))</f>
        <v>0</v>
      </c>
      <c r="BH338" s="116" t="str">
        <f t="shared" ref="BH338:BH401" si="681">IF(BJ338="","",BJ338&amp;". ")&amp;IF(BL338="","",BL338&amp;". ")&amp;IF(BN338="","",BN338&amp;". ")&amp;IF(BP338="","",BP338&amp;". ")&amp;IF(BR338="","",BR338&amp;". ")&amp;IF(BT338="","",BT338&amp;". ")&amp;IF(BV338="","",BV338&amp;". ")&amp;IF(BX338="","",BX338&amp;". ")&amp;IF(BZ338="","",BZ338&amp;". ")&amp;IF(CB338="","",CB338&amp;". ")&amp;IF(CD338="","",CD338&amp;". ")&amp;IF(CF338="","",CF338&amp;". ")</f>
        <v/>
      </c>
      <c r="BI338" s="80" t="b">
        <f t="shared" si="627"/>
        <v>0</v>
      </c>
      <c r="BJ338" s="80" t="str">
        <f t="shared" si="628"/>
        <v/>
      </c>
      <c r="BK338" s="80" t="b">
        <f t="shared" ref="BK338:BK401" si="682">FL338</f>
        <v>0</v>
      </c>
      <c r="BL338" s="13" t="str">
        <f t="shared" si="629"/>
        <v/>
      </c>
      <c r="BM338" s="13" t="b">
        <f t="shared" ref="BM338:BM401" si="683">FQ338</f>
        <v>0</v>
      </c>
      <c r="BN338" s="35" t="str">
        <f t="shared" si="630"/>
        <v/>
      </c>
      <c r="BO338" s="13" t="b">
        <f t="shared" si="631"/>
        <v>0</v>
      </c>
      <c r="BP338" s="35" t="str">
        <f t="shared" si="632"/>
        <v/>
      </c>
      <c r="BQ338" s="13" t="b">
        <f t="shared" si="633"/>
        <v>0</v>
      </c>
      <c r="BR338" s="35" t="str">
        <f t="shared" si="634"/>
        <v/>
      </c>
      <c r="BS338" s="35" t="b">
        <f t="shared" si="635"/>
        <v>0</v>
      </c>
      <c r="BT338" s="35" t="str">
        <f t="shared" si="636"/>
        <v/>
      </c>
      <c r="BU338" s="35" t="b">
        <f t="shared" si="637"/>
        <v>0</v>
      </c>
      <c r="BV338" s="35" t="str">
        <f t="shared" si="638"/>
        <v/>
      </c>
      <c r="BW338" s="13" t="b">
        <f t="shared" si="614"/>
        <v>0</v>
      </c>
      <c r="BX338" s="35" t="str">
        <f t="shared" si="639"/>
        <v/>
      </c>
      <c r="BY338" s="265" t="b">
        <f t="shared" ref="BY338:BY401" si="684">IF(H338="",FALSE,NOT(ISNUMBER(H338)))</f>
        <v>0</v>
      </c>
      <c r="BZ338" s="35" t="str">
        <f t="shared" si="640"/>
        <v/>
      </c>
      <c r="CA338" s="265" t="b">
        <f t="shared" ref="CA338:CA401" si="685">SUM(L338:M338,Q338:R338,V338:W338,AA338:AB338,AF338:AG338,AK338:AL338,AP338:AQ338,AU338:AV338,AZ338:BA338,BE338:BF338)-(TRUNC(L338)+TRUNC(M338)+TRUNC(Q338)+TRUNC(R338)+TRUNC(V338)+TRUNC(W338)+TRUNC(AA338)+TRUNC(AB338)+TRUNC(AF338)+TRUNC(AG338)+TRUNC(AK338)+TRUNC(AL338)+TRUNC(AP338)+TRUNC(AQ338)+TRUNC(AU338)+TRUNC(AV338)+TRUNC(AZ338)+TRUNC(BA338)+TRUNC(BE338)+TRUNC(BF338))&lt;&gt;0</f>
        <v>0</v>
      </c>
      <c r="CB338" s="35" t="str">
        <f t="shared" si="641"/>
        <v/>
      </c>
      <c r="CC338" s="272" t="b">
        <f t="shared" ref="CC338:CC401" si="686">IF(D338="",FALSE,FO338)</f>
        <v>0</v>
      </c>
      <c r="CD338" s="35" t="str">
        <f t="shared" si="642"/>
        <v/>
      </c>
      <c r="CE338" s="13" t="b">
        <f t="shared" si="643"/>
        <v>0</v>
      </c>
      <c r="CF338" s="35" t="str">
        <f t="shared" si="644"/>
        <v/>
      </c>
      <c r="CG338" s="179">
        <f t="shared" si="645"/>
        <v>0</v>
      </c>
      <c r="CH338" s="179">
        <f t="shared" si="646"/>
        <v>0</v>
      </c>
      <c r="CI338" s="218">
        <f t="shared" ref="CI338:CI401" si="687">TRUNC(L338)+TRUNC(M338)</f>
        <v>0</v>
      </c>
      <c r="CJ338" s="218">
        <f t="shared" ref="CJ338:CJ401" si="688">TRUNC(Q338)+TRUNC(R338)</f>
        <v>0</v>
      </c>
      <c r="CK338" s="218">
        <f t="shared" ref="CK338:CK401" si="689">TRUNC(V338)+TRUNC(W338)</f>
        <v>0</v>
      </c>
      <c r="CL338" s="218">
        <f t="shared" ref="CL338:CL401" si="690">TRUNC(AA338)+TRUNC(AB338)</f>
        <v>0</v>
      </c>
      <c r="CM338" s="218">
        <f t="shared" ref="CM338:CM401" si="691">TRUNC(AF338)+TRUNC(AG338)</f>
        <v>0</v>
      </c>
      <c r="CN338" s="218">
        <f t="shared" ref="CN338:CN401" si="692">TRUNC(AK338)+TRUNC(AL338)</f>
        <v>0</v>
      </c>
      <c r="CO338" s="218">
        <f t="shared" ref="CO338:CO401" si="693">TRUNC(AP338)+TRUNC(AQ338)</f>
        <v>0</v>
      </c>
      <c r="CP338" s="218">
        <f t="shared" ref="CP338:CP401" si="694">TRUNC(AU338)+TRUNC(AV338)</f>
        <v>0</v>
      </c>
      <c r="CQ338" s="218">
        <f t="shared" ref="CQ338:CQ401" si="695">TRUNC(AZ338)+TRUNC(BA338)</f>
        <v>0</v>
      </c>
      <c r="CR338" s="218">
        <f t="shared" ref="CR338:CR401" si="696">TRUNC(BE338)+TRUNC(BF338)</f>
        <v>0</v>
      </c>
      <c r="CS338" s="14">
        <f t="shared" si="647"/>
        <v>0</v>
      </c>
      <c r="CT338" s="236">
        <f t="shared" si="648"/>
        <v>0</v>
      </c>
      <c r="CU338" s="237">
        <f t="shared" si="649"/>
        <v>0</v>
      </c>
      <c r="CV338" s="16">
        <f t="shared" si="649"/>
        <v>0</v>
      </c>
      <c r="CW338" s="16">
        <f t="shared" si="649"/>
        <v>0</v>
      </c>
      <c r="CX338" s="16">
        <f t="shared" si="649"/>
        <v>0</v>
      </c>
      <c r="CY338" s="16">
        <f t="shared" si="649"/>
        <v>0</v>
      </c>
      <c r="CZ338" s="16">
        <f t="shared" si="649"/>
        <v>0</v>
      </c>
      <c r="DA338" s="16">
        <f t="shared" si="649"/>
        <v>0</v>
      </c>
      <c r="DB338" s="16">
        <f t="shared" si="649"/>
        <v>0</v>
      </c>
      <c r="DC338" s="16">
        <f t="shared" si="649"/>
        <v>0</v>
      </c>
      <c r="DD338" s="238">
        <f t="shared" si="649"/>
        <v>0</v>
      </c>
      <c r="DE338" s="232">
        <f t="shared" si="650"/>
        <v>0</v>
      </c>
      <c r="DF338" s="132">
        <f t="shared" si="650"/>
        <v>0</v>
      </c>
      <c r="DG338" s="132">
        <f t="shared" si="650"/>
        <v>0</v>
      </c>
      <c r="DH338" s="132">
        <f t="shared" si="650"/>
        <v>0</v>
      </c>
      <c r="DI338" s="132">
        <f t="shared" si="650"/>
        <v>0</v>
      </c>
      <c r="DJ338" s="132">
        <f t="shared" si="650"/>
        <v>0</v>
      </c>
      <c r="DK338" s="132">
        <f t="shared" si="650"/>
        <v>0</v>
      </c>
      <c r="DL338" s="132">
        <f t="shared" si="650"/>
        <v>0</v>
      </c>
      <c r="DM338" s="132">
        <f t="shared" si="650"/>
        <v>0</v>
      </c>
      <c r="DN338" s="233">
        <f t="shared" si="650"/>
        <v>0</v>
      </c>
      <c r="DO338" s="232">
        <f t="shared" si="651"/>
        <v>0</v>
      </c>
      <c r="DP338" s="132">
        <f t="shared" si="652"/>
        <v>0</v>
      </c>
      <c r="DQ338" s="132">
        <f t="shared" si="653"/>
        <v>0</v>
      </c>
      <c r="DR338" s="132">
        <f t="shared" si="654"/>
        <v>0</v>
      </c>
      <c r="DS338" s="132">
        <f t="shared" si="655"/>
        <v>0</v>
      </c>
      <c r="DT338" s="132">
        <f t="shared" si="656"/>
        <v>0</v>
      </c>
      <c r="DU338" s="132">
        <f t="shared" si="657"/>
        <v>0</v>
      </c>
      <c r="DV338" s="132">
        <f t="shared" si="658"/>
        <v>0</v>
      </c>
      <c r="DW338" s="132">
        <f t="shared" si="659"/>
        <v>0</v>
      </c>
      <c r="DX338" s="233">
        <f t="shared" si="660"/>
        <v>0</v>
      </c>
      <c r="DY338" s="231" t="b">
        <f t="shared" ref="DY338:DY401" si="697">OR(BI338,BK338,BM338,BO338,BQ338,BS338,BU338,BW338,BY338,CA338,CC338)</f>
        <v>0</v>
      </c>
      <c r="DZ338" s="163"/>
      <c r="EA338" s="226" t="str">
        <f t="shared" ref="EA338:EA401" si="698">IF(OR(CU338="",CU338=0),"",(MAX((CU338-CI338),0))/CU338)</f>
        <v/>
      </c>
      <c r="EB338" s="178" t="str">
        <f t="shared" ref="EB338:EB401" si="699">IF(OR(CV338="",CV338=0),"",(MAX((CV338-CJ338),0))/CV338)</f>
        <v/>
      </c>
      <c r="EC338" s="178" t="str">
        <f t="shared" ref="EC338:EC401" si="700">IF(OR(CW338="",CW338=0),"",(MAX((CW338-CK338),0))/CW338)</f>
        <v/>
      </c>
      <c r="ED338" s="178" t="str">
        <f t="shared" ref="ED338:ED401" si="701">IF(OR(CX338="",CX338=0),"",(MAX((CX338-CL338),0))/CX338)</f>
        <v/>
      </c>
      <c r="EE338" s="178" t="str">
        <f t="shared" ref="EE338:EE401" si="702">IF(OR(CY338="",CY338=0),"",(MAX((CY338-CM338),0))/CY338)</f>
        <v/>
      </c>
      <c r="EF338" s="178" t="str">
        <f t="shared" ref="EF338:EF401" si="703">IF(OR(CZ338="",CZ338=0),"",(MAX((CZ338-CN338),0))/CZ338)</f>
        <v/>
      </c>
      <c r="EG338" s="178" t="str">
        <f t="shared" ref="EG338:EG401" si="704">IF(OR(DA338="",DA338=0),"",(MAX((DA338-CO338),0))/DA338)</f>
        <v/>
      </c>
      <c r="EH338" s="178" t="str">
        <f t="shared" ref="EH338:EH401" si="705">IF(OR(DB338="",DB338=0),"",(MAX((DB338-CP338),0))/DB338)</f>
        <v/>
      </c>
      <c r="EI338" s="178" t="str">
        <f t="shared" ref="EI338:EI401" si="706">IF(OR(DC338="",DC338=0),"",(MAX((DC338-CQ338),0))/DC338)</f>
        <v/>
      </c>
      <c r="EJ338" s="227" t="str">
        <f t="shared" ref="EJ338:EJ401" si="707">IF(OR(DD338="",DD338=0),"",(MAX((DD338-CR338),0))/DD338)</f>
        <v/>
      </c>
      <c r="EK338" s="230" t="str">
        <f t="shared" si="661"/>
        <v/>
      </c>
      <c r="EL338" s="177" t="str">
        <f t="shared" si="662"/>
        <v/>
      </c>
      <c r="EM338" s="177" t="str">
        <f t="shared" si="663"/>
        <v/>
      </c>
      <c r="EN338" s="177" t="str">
        <f t="shared" si="664"/>
        <v/>
      </c>
      <c r="EO338" s="177" t="str">
        <f t="shared" si="665"/>
        <v/>
      </c>
      <c r="EP338" s="177" t="str">
        <f t="shared" si="666"/>
        <v/>
      </c>
      <c r="EQ338" s="177" t="str">
        <f t="shared" si="667"/>
        <v/>
      </c>
      <c r="ER338" s="177" t="str">
        <f t="shared" si="668"/>
        <v/>
      </c>
      <c r="ES338" s="177" t="str">
        <f t="shared" si="669"/>
        <v/>
      </c>
      <c r="ET338" s="177" t="str">
        <f t="shared" si="670"/>
        <v/>
      </c>
      <c r="EU338" s="229" t="e">
        <f t="shared" si="671"/>
        <v>#VALUE!</v>
      </c>
      <c r="EV338" s="27" t="e">
        <f t="shared" si="672"/>
        <v>#VALUE!</v>
      </c>
      <c r="EW338" s="27" t="e">
        <f t="shared" si="673"/>
        <v>#VALUE!</v>
      </c>
      <c r="EX338" s="28" t="e">
        <f t="shared" si="674"/>
        <v>#VALUE!</v>
      </c>
      <c r="EY338" s="28" t="e">
        <f t="shared" si="675"/>
        <v>#VALUE!</v>
      </c>
      <c r="EZ338" s="28" t="b">
        <f t="shared" si="676"/>
        <v>0</v>
      </c>
      <c r="FA338" s="176" t="str">
        <f t="shared" si="677"/>
        <v/>
      </c>
      <c r="FB338" s="27" t="e" cm="1">
        <f t="array" aca="1" ref="FB338" ca="1">TEXT(RIGHT(10-RIGHT(SUM(INDEX(1*(MID(MID(C338,1,1)*2,ROW(INDIRECT("1:"&amp;LEN(MID(C338,1,1)*2))),1)),,))+MID(C338,2,1)+
SUM(INDEX(1*(MID(MID(C338,3,1)*2,ROW(INDIRECT("1:"&amp;LEN(MID(C338,3,1)*2))),1)),,))+MID(C338,4,1)+
SUM(INDEX(1*(MID(MID(C338,5,1)*2,ROW(INDIRECT("1:"&amp;LEN(MID(C338,5,1)*2))),1)),,))+MID(C338,6,1)+
SUM(INDEX(1*(MID(MID(C338,8,1)*2,ROW(INDIRECT("1:"&amp;LEN(MID(C338,8,1)*2))),1)),,))+MID(C338,9,1)+
SUM(INDEX(1*(MID(MID(C338,10,1)*2,ROW(INDIRECT("1:"&amp;LEN(MID(C338,10,1)*2))),1)),,)),1),1),"0")</f>
        <v>#VALUE!</v>
      </c>
      <c r="FC338" s="27" t="str">
        <f t="shared" si="678"/>
        <v/>
      </c>
      <c r="FD338" s="29" t="b">
        <f t="shared" si="679"/>
        <v>0</v>
      </c>
      <c r="FE338" s="112" t="b">
        <f>IFERROR(MATCH(D338,'Avtal för korttidsarbete'!$G$13:$G$1012,0),TRUE)</f>
        <v>1</v>
      </c>
      <c r="FF338" s="112" t="b">
        <f t="shared" ref="FF338:FF401" si="708">IF(AND(B338&lt;&gt;"",FE338=TRUE),TRUE,FALSE)</f>
        <v>0</v>
      </c>
      <c r="FG338" s="113" t="str" cm="1">
        <f t="array" ref="FG338">IF(FE338=TRUE,"x",INDEX('Avtal för korttidsarbete'!$E$13:$E$1012,$FE338))</f>
        <v>x</v>
      </c>
      <c r="FH338" s="113" t="str" cm="1">
        <f t="array" ref="FH338">IF(FE338=TRUE,"x",INDEX('Avtal för korttidsarbete'!$F$13:$F$1012,$FE338))</f>
        <v>x</v>
      </c>
      <c r="FI338" s="112" t="b">
        <f t="shared" ref="FI338:FI401" si="709">IF(FE338=TRUE,FALSE,IF(OR(F338&lt;FG338,G338&gt;FH338),TRUE,FALSE))</f>
        <v>0</v>
      </c>
      <c r="FJ338" s="135">
        <f t="shared" ref="FJ338:FJ401" si="710">IFERROR(MAX(FG338,$FJ$14),FG338)</f>
        <v>44166</v>
      </c>
      <c r="FK338" s="135">
        <f t="shared" ref="FK338:FK401" si="711">IFERROR(MIN(FH338,$FK$14),FH338)</f>
        <v>44377</v>
      </c>
      <c r="FL338" s="112" t="b">
        <f t="shared" ref="FL338:FL401" si="712">IFERROR(IF(OR(F338="",G338="",FE338=TRUE),FALSE,IF(OR(F338&lt;$FJ$14,G338&gt;$FK$14),TRUE,FALSE)),TRUE)</f>
        <v>0</v>
      </c>
      <c r="FM338" s="113">
        <f t="shared" ref="FM338:FM401" si="713">MAX(FG338,$FJ$14,F338)</f>
        <v>44166</v>
      </c>
      <c r="FN338" s="135">
        <f t="shared" ref="FN338:FN401" si="714">MIN(FH338,$FK$14)</f>
        <v>44377</v>
      </c>
      <c r="FO338" s="148" t="b">
        <f>IFERROR(INDEX('Avtal för korttidsarbete'!R:R,MATCH(D338,'Avtal för korttidsarbete'!$G:$G,0)),TRUE)</f>
        <v>1</v>
      </c>
      <c r="FP338" s="135" t="str">
        <f>IF(FO338,"-",INDEX('Avtal för korttidsarbete'!$D:$D,MATCH(D338,'Avtal för korttidsarbete'!$G:$G,0)))</f>
        <v>-</v>
      </c>
      <c r="FQ338" s="113" t="b">
        <f>IFERROR(G338&gt;INDEX(Uppsägningar!E:E,MATCH(C338,Uppsägningar!C:C,0)),FALSE)</f>
        <v>0</v>
      </c>
    </row>
    <row r="339" spans="1:173" x14ac:dyDescent="0.25">
      <c r="A339" s="19">
        <v>323</v>
      </c>
      <c r="B339" s="20"/>
      <c r="C339" s="183"/>
      <c r="D339" s="66"/>
      <c r="E339" s="212">
        <f>IFERROR(INDEX(Admin!$C$7:$C$10,MATCH(FP339,TblNivåValTExt,0)),0)</f>
        <v>0</v>
      </c>
      <c r="F339" s="1"/>
      <c r="G339" s="1"/>
      <c r="H339" s="78"/>
      <c r="I339" s="181"/>
      <c r="J339" s="181"/>
      <c r="K339" s="182"/>
      <c r="L339" s="182"/>
      <c r="M339" s="181"/>
      <c r="N339" s="181"/>
      <c r="O339" s="181"/>
      <c r="P339" s="182"/>
      <c r="Q339" s="182"/>
      <c r="R339" s="181"/>
      <c r="S339" s="181"/>
      <c r="T339" s="181"/>
      <c r="U339" s="182"/>
      <c r="V339" s="182"/>
      <c r="W339" s="181"/>
      <c r="X339" s="181"/>
      <c r="Y339" s="181"/>
      <c r="Z339" s="182"/>
      <c r="AA339" s="182"/>
      <c r="AB339" s="181"/>
      <c r="AC339" s="181"/>
      <c r="AD339" s="181"/>
      <c r="AE339" s="182"/>
      <c r="AF339" s="182"/>
      <c r="AG339" s="181"/>
      <c r="AH339" s="181"/>
      <c r="AI339" s="181"/>
      <c r="AJ339" s="182"/>
      <c r="AK339" s="182"/>
      <c r="AL339" s="181"/>
      <c r="AM339" s="181"/>
      <c r="AN339" s="181"/>
      <c r="AO339" s="182"/>
      <c r="AP339" s="182"/>
      <c r="AQ339" s="181"/>
      <c r="AR339" s="181"/>
      <c r="AS339" s="181"/>
      <c r="AT339" s="182"/>
      <c r="AU339" s="182"/>
      <c r="AV339" s="181"/>
      <c r="AW339" s="181"/>
      <c r="AX339" s="181"/>
      <c r="AY339" s="182"/>
      <c r="AZ339" s="182"/>
      <c r="BA339" s="181"/>
      <c r="BB339" s="181"/>
      <c r="BC339" s="181"/>
      <c r="BD339" s="182"/>
      <c r="BE339" s="182"/>
      <c r="BF339" s="181"/>
      <c r="BG339" s="180">
        <f t="shared" si="680"/>
        <v>0</v>
      </c>
      <c r="BH339" s="116" t="str">
        <f t="shared" si="681"/>
        <v/>
      </c>
      <c r="BI339" s="80" t="b">
        <f t="shared" si="627"/>
        <v>0</v>
      </c>
      <c r="BJ339" s="80" t="str">
        <f t="shared" si="628"/>
        <v/>
      </c>
      <c r="BK339" s="80" t="b">
        <f t="shared" si="682"/>
        <v>0</v>
      </c>
      <c r="BL339" s="13" t="str">
        <f t="shared" si="629"/>
        <v/>
      </c>
      <c r="BM339" s="13" t="b">
        <f t="shared" si="683"/>
        <v>0</v>
      </c>
      <c r="BN339" s="35" t="str">
        <f t="shared" si="630"/>
        <v/>
      </c>
      <c r="BO339" s="13" t="b">
        <f t="shared" si="631"/>
        <v>0</v>
      </c>
      <c r="BP339" s="35" t="str">
        <f t="shared" si="632"/>
        <v/>
      </c>
      <c r="BQ339" s="13" t="b">
        <f t="shared" si="633"/>
        <v>0</v>
      </c>
      <c r="BR339" s="35" t="str">
        <f t="shared" si="634"/>
        <v/>
      </c>
      <c r="BS339" s="35" t="b">
        <f t="shared" si="635"/>
        <v>0</v>
      </c>
      <c r="BT339" s="35" t="str">
        <f t="shared" si="636"/>
        <v/>
      </c>
      <c r="BU339" s="35" t="b">
        <f t="shared" si="637"/>
        <v>0</v>
      </c>
      <c r="BV339" s="35" t="str">
        <f t="shared" si="638"/>
        <v/>
      </c>
      <c r="BW339" s="13" t="b">
        <f t="shared" ref="BW339:BW402" si="715">IF(D339="",IF(AND(B339&lt;&gt;"",C339&lt;&gt;"",F339&lt;&gt;"",G339&lt;&gt;"",H339&lt;&gt;""),FF339,FALSE),FF339)</f>
        <v>0</v>
      </c>
      <c r="BX339" s="35" t="str">
        <f t="shared" si="639"/>
        <v/>
      </c>
      <c r="BY339" s="265" t="b">
        <f t="shared" si="684"/>
        <v>0</v>
      </c>
      <c r="BZ339" s="35" t="str">
        <f t="shared" si="640"/>
        <v/>
      </c>
      <c r="CA339" s="265" t="b">
        <f t="shared" si="685"/>
        <v>0</v>
      </c>
      <c r="CB339" s="35" t="str">
        <f t="shared" si="641"/>
        <v/>
      </c>
      <c r="CC339" s="272" t="b">
        <f t="shared" si="686"/>
        <v>0</v>
      </c>
      <c r="CD339" s="35" t="str">
        <f t="shared" si="642"/>
        <v/>
      </c>
      <c r="CE339" s="13" t="b">
        <f t="shared" si="643"/>
        <v>0</v>
      </c>
      <c r="CF339" s="35" t="str">
        <f t="shared" si="644"/>
        <v/>
      </c>
      <c r="CG339" s="179">
        <f t="shared" si="645"/>
        <v>0</v>
      </c>
      <c r="CH339" s="179">
        <f t="shared" si="646"/>
        <v>0</v>
      </c>
      <c r="CI339" s="218">
        <f t="shared" si="687"/>
        <v>0</v>
      </c>
      <c r="CJ339" s="218">
        <f t="shared" si="688"/>
        <v>0</v>
      </c>
      <c r="CK339" s="218">
        <f t="shared" si="689"/>
        <v>0</v>
      </c>
      <c r="CL339" s="218">
        <f t="shared" si="690"/>
        <v>0</v>
      </c>
      <c r="CM339" s="218">
        <f t="shared" si="691"/>
        <v>0</v>
      </c>
      <c r="CN339" s="218">
        <f t="shared" si="692"/>
        <v>0</v>
      </c>
      <c r="CO339" s="218">
        <f t="shared" si="693"/>
        <v>0</v>
      </c>
      <c r="CP339" s="218">
        <f t="shared" si="694"/>
        <v>0</v>
      </c>
      <c r="CQ339" s="218">
        <f t="shared" si="695"/>
        <v>0</v>
      </c>
      <c r="CR339" s="218">
        <f t="shared" si="696"/>
        <v>0</v>
      </c>
      <c r="CS339" s="14">
        <f t="shared" si="647"/>
        <v>0</v>
      </c>
      <c r="CT339" s="236">
        <f t="shared" si="648"/>
        <v>0</v>
      </c>
      <c r="CU339" s="237">
        <f t="shared" si="649"/>
        <v>0</v>
      </c>
      <c r="CV339" s="16">
        <f t="shared" si="649"/>
        <v>0</v>
      </c>
      <c r="CW339" s="16">
        <f t="shared" si="649"/>
        <v>0</v>
      </c>
      <c r="CX339" s="16">
        <f t="shared" si="649"/>
        <v>0</v>
      </c>
      <c r="CY339" s="16">
        <f t="shared" si="649"/>
        <v>0</v>
      </c>
      <c r="CZ339" s="16">
        <f t="shared" si="649"/>
        <v>0</v>
      </c>
      <c r="DA339" s="16">
        <f t="shared" si="649"/>
        <v>0</v>
      </c>
      <c r="DB339" s="16">
        <f t="shared" si="649"/>
        <v>0</v>
      </c>
      <c r="DC339" s="16">
        <f t="shared" si="649"/>
        <v>0</v>
      </c>
      <c r="DD339" s="238">
        <f t="shared" si="649"/>
        <v>0</v>
      </c>
      <c r="DE339" s="232">
        <f t="shared" si="650"/>
        <v>0</v>
      </c>
      <c r="DF339" s="132">
        <f t="shared" si="650"/>
        <v>0</v>
      </c>
      <c r="DG339" s="132">
        <f t="shared" si="650"/>
        <v>0</v>
      </c>
      <c r="DH339" s="132">
        <f t="shared" si="650"/>
        <v>0</v>
      </c>
      <c r="DI339" s="132">
        <f t="shared" si="650"/>
        <v>0</v>
      </c>
      <c r="DJ339" s="132">
        <f t="shared" si="650"/>
        <v>0</v>
      </c>
      <c r="DK339" s="132">
        <f t="shared" si="650"/>
        <v>0</v>
      </c>
      <c r="DL339" s="132">
        <f t="shared" si="650"/>
        <v>0</v>
      </c>
      <c r="DM339" s="132">
        <f t="shared" si="650"/>
        <v>0</v>
      </c>
      <c r="DN339" s="233">
        <f t="shared" si="650"/>
        <v>0</v>
      </c>
      <c r="DO339" s="232">
        <f t="shared" si="651"/>
        <v>0</v>
      </c>
      <c r="DP339" s="132">
        <f t="shared" si="652"/>
        <v>0</v>
      </c>
      <c r="DQ339" s="132">
        <f t="shared" si="653"/>
        <v>0</v>
      </c>
      <c r="DR339" s="132">
        <f t="shared" si="654"/>
        <v>0</v>
      </c>
      <c r="DS339" s="132">
        <f t="shared" si="655"/>
        <v>0</v>
      </c>
      <c r="DT339" s="132">
        <f t="shared" si="656"/>
        <v>0</v>
      </c>
      <c r="DU339" s="132">
        <f t="shared" si="657"/>
        <v>0</v>
      </c>
      <c r="DV339" s="132">
        <f t="shared" si="658"/>
        <v>0</v>
      </c>
      <c r="DW339" s="132">
        <f t="shared" si="659"/>
        <v>0</v>
      </c>
      <c r="DX339" s="233">
        <f t="shared" si="660"/>
        <v>0</v>
      </c>
      <c r="DY339" s="231" t="b">
        <f t="shared" si="697"/>
        <v>0</v>
      </c>
      <c r="DZ339" s="163"/>
      <c r="EA339" s="226" t="str">
        <f t="shared" si="698"/>
        <v/>
      </c>
      <c r="EB339" s="178" t="str">
        <f t="shared" si="699"/>
        <v/>
      </c>
      <c r="EC339" s="178" t="str">
        <f t="shared" si="700"/>
        <v/>
      </c>
      <c r="ED339" s="178" t="str">
        <f t="shared" si="701"/>
        <v/>
      </c>
      <c r="EE339" s="178" t="str">
        <f t="shared" si="702"/>
        <v/>
      </c>
      <c r="EF339" s="178" t="str">
        <f t="shared" si="703"/>
        <v/>
      </c>
      <c r="EG339" s="178" t="str">
        <f t="shared" si="704"/>
        <v/>
      </c>
      <c r="EH339" s="178" t="str">
        <f t="shared" si="705"/>
        <v/>
      </c>
      <c r="EI339" s="178" t="str">
        <f t="shared" si="706"/>
        <v/>
      </c>
      <c r="EJ339" s="227" t="str">
        <f t="shared" si="707"/>
        <v/>
      </c>
      <c r="EK339" s="230" t="str">
        <f t="shared" si="661"/>
        <v/>
      </c>
      <c r="EL339" s="177" t="str">
        <f t="shared" si="662"/>
        <v/>
      </c>
      <c r="EM339" s="177" t="str">
        <f t="shared" si="663"/>
        <v/>
      </c>
      <c r="EN339" s="177" t="str">
        <f t="shared" si="664"/>
        <v/>
      </c>
      <c r="EO339" s="177" t="str">
        <f t="shared" si="665"/>
        <v/>
      </c>
      <c r="EP339" s="177" t="str">
        <f t="shared" si="666"/>
        <v/>
      </c>
      <c r="EQ339" s="177" t="str">
        <f t="shared" si="667"/>
        <v/>
      </c>
      <c r="ER339" s="177" t="str">
        <f t="shared" si="668"/>
        <v/>
      </c>
      <c r="ES339" s="177" t="str">
        <f t="shared" si="669"/>
        <v/>
      </c>
      <c r="ET339" s="177" t="str">
        <f t="shared" si="670"/>
        <v/>
      </c>
      <c r="EU339" s="229" t="e">
        <f t="shared" si="671"/>
        <v>#VALUE!</v>
      </c>
      <c r="EV339" s="27" t="e">
        <f t="shared" si="672"/>
        <v>#VALUE!</v>
      </c>
      <c r="EW339" s="27" t="e">
        <f t="shared" si="673"/>
        <v>#VALUE!</v>
      </c>
      <c r="EX339" s="28" t="e">
        <f t="shared" si="674"/>
        <v>#VALUE!</v>
      </c>
      <c r="EY339" s="28" t="e">
        <f t="shared" si="675"/>
        <v>#VALUE!</v>
      </c>
      <c r="EZ339" s="28" t="b">
        <f t="shared" si="676"/>
        <v>0</v>
      </c>
      <c r="FA339" s="176" t="str">
        <f t="shared" si="677"/>
        <v/>
      </c>
      <c r="FB339" s="27" t="e" cm="1">
        <f t="array" aca="1" ref="FB339" ca="1">TEXT(RIGHT(10-RIGHT(SUM(INDEX(1*(MID(MID(C339,1,1)*2,ROW(INDIRECT("1:"&amp;LEN(MID(C339,1,1)*2))),1)),,))+MID(C339,2,1)+
SUM(INDEX(1*(MID(MID(C339,3,1)*2,ROW(INDIRECT("1:"&amp;LEN(MID(C339,3,1)*2))),1)),,))+MID(C339,4,1)+
SUM(INDEX(1*(MID(MID(C339,5,1)*2,ROW(INDIRECT("1:"&amp;LEN(MID(C339,5,1)*2))),1)),,))+MID(C339,6,1)+
SUM(INDEX(1*(MID(MID(C339,8,1)*2,ROW(INDIRECT("1:"&amp;LEN(MID(C339,8,1)*2))),1)),,))+MID(C339,9,1)+
SUM(INDEX(1*(MID(MID(C339,10,1)*2,ROW(INDIRECT("1:"&amp;LEN(MID(C339,10,1)*2))),1)),,)),1),1),"0")</f>
        <v>#VALUE!</v>
      </c>
      <c r="FC339" s="27" t="str">
        <f t="shared" si="678"/>
        <v/>
      </c>
      <c r="FD339" s="29" t="b">
        <f t="shared" si="679"/>
        <v>0</v>
      </c>
      <c r="FE339" s="112" t="b">
        <f>IFERROR(MATCH(D339,'Avtal för korttidsarbete'!$G$13:$G$1012,0),TRUE)</f>
        <v>1</v>
      </c>
      <c r="FF339" s="112" t="b">
        <f t="shared" si="708"/>
        <v>0</v>
      </c>
      <c r="FG339" s="113" t="str" cm="1">
        <f t="array" ref="FG339">IF(FE339=TRUE,"x",INDEX('Avtal för korttidsarbete'!$E$13:$E$1012,$FE339))</f>
        <v>x</v>
      </c>
      <c r="FH339" s="113" t="str" cm="1">
        <f t="array" ref="FH339">IF(FE339=TRUE,"x",INDEX('Avtal för korttidsarbete'!$F$13:$F$1012,$FE339))</f>
        <v>x</v>
      </c>
      <c r="FI339" s="112" t="b">
        <f t="shared" si="709"/>
        <v>0</v>
      </c>
      <c r="FJ339" s="135">
        <f t="shared" si="710"/>
        <v>44166</v>
      </c>
      <c r="FK339" s="135">
        <f t="shared" si="711"/>
        <v>44377</v>
      </c>
      <c r="FL339" s="112" t="b">
        <f t="shared" si="712"/>
        <v>0</v>
      </c>
      <c r="FM339" s="113">
        <f t="shared" si="713"/>
        <v>44166</v>
      </c>
      <c r="FN339" s="135">
        <f t="shared" si="714"/>
        <v>44377</v>
      </c>
      <c r="FO339" s="148" t="b">
        <f>IFERROR(INDEX('Avtal för korttidsarbete'!R:R,MATCH(D339,'Avtal för korttidsarbete'!$G:$G,0)),TRUE)</f>
        <v>1</v>
      </c>
      <c r="FP339" s="135" t="str">
        <f>IF(FO339,"-",INDEX('Avtal för korttidsarbete'!$D:$D,MATCH(D339,'Avtal för korttidsarbete'!$G:$G,0)))</f>
        <v>-</v>
      </c>
      <c r="FQ339" s="113" t="b">
        <f>IFERROR(G339&gt;INDEX(Uppsägningar!E:E,MATCH(C339,Uppsägningar!C:C,0)),FALSE)</f>
        <v>0</v>
      </c>
    </row>
    <row r="340" spans="1:173" x14ac:dyDescent="0.25">
      <c r="A340" s="19">
        <v>324</v>
      </c>
      <c r="B340" s="20"/>
      <c r="C340" s="183"/>
      <c r="D340" s="66"/>
      <c r="E340" s="212">
        <f>IFERROR(INDEX(Admin!$C$7:$C$10,MATCH(FP340,TblNivåValTExt,0)),0)</f>
        <v>0</v>
      </c>
      <c r="F340" s="1"/>
      <c r="G340" s="1"/>
      <c r="H340" s="78"/>
      <c r="I340" s="181"/>
      <c r="J340" s="181"/>
      <c r="K340" s="182"/>
      <c r="L340" s="182"/>
      <c r="M340" s="181"/>
      <c r="N340" s="181"/>
      <c r="O340" s="181"/>
      <c r="P340" s="182"/>
      <c r="Q340" s="182"/>
      <c r="R340" s="181"/>
      <c r="S340" s="181"/>
      <c r="T340" s="181"/>
      <c r="U340" s="182"/>
      <c r="V340" s="182"/>
      <c r="W340" s="181"/>
      <c r="X340" s="181"/>
      <c r="Y340" s="181"/>
      <c r="Z340" s="182"/>
      <c r="AA340" s="182"/>
      <c r="AB340" s="181"/>
      <c r="AC340" s="181"/>
      <c r="AD340" s="181"/>
      <c r="AE340" s="182"/>
      <c r="AF340" s="182"/>
      <c r="AG340" s="181"/>
      <c r="AH340" s="181"/>
      <c r="AI340" s="181"/>
      <c r="AJ340" s="182"/>
      <c r="AK340" s="182"/>
      <c r="AL340" s="181"/>
      <c r="AM340" s="181"/>
      <c r="AN340" s="181"/>
      <c r="AO340" s="182"/>
      <c r="AP340" s="182"/>
      <c r="AQ340" s="181"/>
      <c r="AR340" s="181"/>
      <c r="AS340" s="181"/>
      <c r="AT340" s="182"/>
      <c r="AU340" s="182"/>
      <c r="AV340" s="181"/>
      <c r="AW340" s="181"/>
      <c r="AX340" s="181"/>
      <c r="AY340" s="182"/>
      <c r="AZ340" s="182"/>
      <c r="BA340" s="181"/>
      <c r="BB340" s="181"/>
      <c r="BC340" s="181"/>
      <c r="BD340" s="182"/>
      <c r="BE340" s="182"/>
      <c r="BF340" s="181"/>
      <c r="BG340" s="180">
        <f t="shared" si="680"/>
        <v>0</v>
      </c>
      <c r="BH340" s="116" t="str">
        <f t="shared" si="681"/>
        <v/>
      </c>
      <c r="BI340" s="80" t="b">
        <f t="shared" si="627"/>
        <v>0</v>
      </c>
      <c r="BJ340" s="80" t="str">
        <f t="shared" si="628"/>
        <v/>
      </c>
      <c r="BK340" s="80" t="b">
        <f t="shared" si="682"/>
        <v>0</v>
      </c>
      <c r="BL340" s="13" t="str">
        <f t="shared" si="629"/>
        <v/>
      </c>
      <c r="BM340" s="13" t="b">
        <f t="shared" si="683"/>
        <v>0</v>
      </c>
      <c r="BN340" s="35" t="str">
        <f t="shared" si="630"/>
        <v/>
      </c>
      <c r="BO340" s="13" t="b">
        <f t="shared" si="631"/>
        <v>0</v>
      </c>
      <c r="BP340" s="35" t="str">
        <f t="shared" si="632"/>
        <v/>
      </c>
      <c r="BQ340" s="13" t="b">
        <f t="shared" si="633"/>
        <v>0</v>
      </c>
      <c r="BR340" s="35" t="str">
        <f t="shared" si="634"/>
        <v/>
      </c>
      <c r="BS340" s="35" t="b">
        <f t="shared" si="635"/>
        <v>0</v>
      </c>
      <c r="BT340" s="35" t="str">
        <f t="shared" si="636"/>
        <v/>
      </c>
      <c r="BU340" s="35" t="b">
        <f t="shared" si="637"/>
        <v>0</v>
      </c>
      <c r="BV340" s="35" t="str">
        <f t="shared" si="638"/>
        <v/>
      </c>
      <c r="BW340" s="13" t="b">
        <f t="shared" si="715"/>
        <v>0</v>
      </c>
      <c r="BX340" s="35" t="str">
        <f t="shared" si="639"/>
        <v/>
      </c>
      <c r="BY340" s="265" t="b">
        <f t="shared" si="684"/>
        <v>0</v>
      </c>
      <c r="BZ340" s="35" t="str">
        <f t="shared" si="640"/>
        <v/>
      </c>
      <c r="CA340" s="265" t="b">
        <f t="shared" si="685"/>
        <v>0</v>
      </c>
      <c r="CB340" s="35" t="str">
        <f t="shared" si="641"/>
        <v/>
      </c>
      <c r="CC340" s="272" t="b">
        <f t="shared" si="686"/>
        <v>0</v>
      </c>
      <c r="CD340" s="35" t="str">
        <f t="shared" si="642"/>
        <v/>
      </c>
      <c r="CE340" s="13" t="b">
        <f t="shared" si="643"/>
        <v>0</v>
      </c>
      <c r="CF340" s="35" t="str">
        <f t="shared" si="644"/>
        <v/>
      </c>
      <c r="CG340" s="179">
        <f t="shared" si="645"/>
        <v>0</v>
      </c>
      <c r="CH340" s="179">
        <f t="shared" si="646"/>
        <v>0</v>
      </c>
      <c r="CI340" s="218">
        <f t="shared" si="687"/>
        <v>0</v>
      </c>
      <c r="CJ340" s="218">
        <f t="shared" si="688"/>
        <v>0</v>
      </c>
      <c r="CK340" s="218">
        <f t="shared" si="689"/>
        <v>0</v>
      </c>
      <c r="CL340" s="218">
        <f t="shared" si="690"/>
        <v>0</v>
      </c>
      <c r="CM340" s="218">
        <f t="shared" si="691"/>
        <v>0</v>
      </c>
      <c r="CN340" s="218">
        <f t="shared" si="692"/>
        <v>0</v>
      </c>
      <c r="CO340" s="218">
        <f t="shared" si="693"/>
        <v>0</v>
      </c>
      <c r="CP340" s="218">
        <f t="shared" si="694"/>
        <v>0</v>
      </c>
      <c r="CQ340" s="218">
        <f t="shared" si="695"/>
        <v>0</v>
      </c>
      <c r="CR340" s="218">
        <f t="shared" si="696"/>
        <v>0</v>
      </c>
      <c r="CS340" s="14">
        <f t="shared" si="647"/>
        <v>0</v>
      </c>
      <c r="CT340" s="236">
        <f t="shared" si="648"/>
        <v>0</v>
      </c>
      <c r="CU340" s="237">
        <f t="shared" si="649"/>
        <v>0</v>
      </c>
      <c r="CV340" s="16">
        <f t="shared" si="649"/>
        <v>0</v>
      </c>
      <c r="CW340" s="16">
        <f t="shared" si="649"/>
        <v>0</v>
      </c>
      <c r="CX340" s="16">
        <f t="shared" si="649"/>
        <v>0</v>
      </c>
      <c r="CY340" s="16">
        <f t="shared" si="649"/>
        <v>0</v>
      </c>
      <c r="CZ340" s="16">
        <f t="shared" si="649"/>
        <v>0</v>
      </c>
      <c r="DA340" s="16">
        <f t="shared" si="649"/>
        <v>0</v>
      </c>
      <c r="DB340" s="16">
        <f t="shared" si="649"/>
        <v>0</v>
      </c>
      <c r="DC340" s="16">
        <f t="shared" si="649"/>
        <v>0</v>
      </c>
      <c r="DD340" s="238">
        <f t="shared" si="649"/>
        <v>0</v>
      </c>
      <c r="DE340" s="232">
        <f t="shared" si="650"/>
        <v>0</v>
      </c>
      <c r="DF340" s="132">
        <f t="shared" si="650"/>
        <v>0</v>
      </c>
      <c r="DG340" s="132">
        <f t="shared" si="650"/>
        <v>0</v>
      </c>
      <c r="DH340" s="132">
        <f t="shared" si="650"/>
        <v>0</v>
      </c>
      <c r="DI340" s="132">
        <f t="shared" si="650"/>
        <v>0</v>
      </c>
      <c r="DJ340" s="132">
        <f t="shared" si="650"/>
        <v>0</v>
      </c>
      <c r="DK340" s="132">
        <f t="shared" si="650"/>
        <v>0</v>
      </c>
      <c r="DL340" s="132">
        <f t="shared" si="650"/>
        <v>0</v>
      </c>
      <c r="DM340" s="132">
        <f t="shared" si="650"/>
        <v>0</v>
      </c>
      <c r="DN340" s="233">
        <f t="shared" si="650"/>
        <v>0</v>
      </c>
      <c r="DO340" s="232">
        <f t="shared" si="651"/>
        <v>0</v>
      </c>
      <c r="DP340" s="132">
        <f t="shared" si="652"/>
        <v>0</v>
      </c>
      <c r="DQ340" s="132">
        <f t="shared" si="653"/>
        <v>0</v>
      </c>
      <c r="DR340" s="132">
        <f t="shared" si="654"/>
        <v>0</v>
      </c>
      <c r="DS340" s="132">
        <f t="shared" si="655"/>
        <v>0</v>
      </c>
      <c r="DT340" s="132">
        <f t="shared" si="656"/>
        <v>0</v>
      </c>
      <c r="DU340" s="132">
        <f t="shared" si="657"/>
        <v>0</v>
      </c>
      <c r="DV340" s="132">
        <f t="shared" si="658"/>
        <v>0</v>
      </c>
      <c r="DW340" s="132">
        <f t="shared" si="659"/>
        <v>0</v>
      </c>
      <c r="DX340" s="233">
        <f t="shared" si="660"/>
        <v>0</v>
      </c>
      <c r="DY340" s="231" t="b">
        <f t="shared" si="697"/>
        <v>0</v>
      </c>
      <c r="DZ340" s="163"/>
      <c r="EA340" s="226" t="str">
        <f t="shared" si="698"/>
        <v/>
      </c>
      <c r="EB340" s="178" t="str">
        <f t="shared" si="699"/>
        <v/>
      </c>
      <c r="EC340" s="178" t="str">
        <f t="shared" si="700"/>
        <v/>
      </c>
      <c r="ED340" s="178" t="str">
        <f t="shared" si="701"/>
        <v/>
      </c>
      <c r="EE340" s="178" t="str">
        <f t="shared" si="702"/>
        <v/>
      </c>
      <c r="EF340" s="178" t="str">
        <f t="shared" si="703"/>
        <v/>
      </c>
      <c r="EG340" s="178" t="str">
        <f t="shared" si="704"/>
        <v/>
      </c>
      <c r="EH340" s="178" t="str">
        <f t="shared" si="705"/>
        <v/>
      </c>
      <c r="EI340" s="178" t="str">
        <f t="shared" si="706"/>
        <v/>
      </c>
      <c r="EJ340" s="227" t="str">
        <f t="shared" si="707"/>
        <v/>
      </c>
      <c r="EK340" s="230" t="str">
        <f t="shared" si="661"/>
        <v/>
      </c>
      <c r="EL340" s="177" t="str">
        <f t="shared" si="662"/>
        <v/>
      </c>
      <c r="EM340" s="177" t="str">
        <f t="shared" si="663"/>
        <v/>
      </c>
      <c r="EN340" s="177" t="str">
        <f t="shared" si="664"/>
        <v/>
      </c>
      <c r="EO340" s="177" t="str">
        <f t="shared" si="665"/>
        <v/>
      </c>
      <c r="EP340" s="177" t="str">
        <f t="shared" si="666"/>
        <v/>
      </c>
      <c r="EQ340" s="177" t="str">
        <f t="shared" si="667"/>
        <v/>
      </c>
      <c r="ER340" s="177" t="str">
        <f t="shared" si="668"/>
        <v/>
      </c>
      <c r="ES340" s="177" t="str">
        <f t="shared" si="669"/>
        <v/>
      </c>
      <c r="ET340" s="177" t="str">
        <f t="shared" si="670"/>
        <v/>
      </c>
      <c r="EU340" s="229" t="e">
        <f t="shared" si="671"/>
        <v>#VALUE!</v>
      </c>
      <c r="EV340" s="27" t="e">
        <f t="shared" si="672"/>
        <v>#VALUE!</v>
      </c>
      <c r="EW340" s="27" t="e">
        <f t="shared" si="673"/>
        <v>#VALUE!</v>
      </c>
      <c r="EX340" s="28" t="e">
        <f t="shared" si="674"/>
        <v>#VALUE!</v>
      </c>
      <c r="EY340" s="28" t="e">
        <f t="shared" si="675"/>
        <v>#VALUE!</v>
      </c>
      <c r="EZ340" s="28" t="b">
        <f t="shared" si="676"/>
        <v>0</v>
      </c>
      <c r="FA340" s="176" t="str">
        <f t="shared" si="677"/>
        <v/>
      </c>
      <c r="FB340" s="27" t="e" cm="1">
        <f t="array" aca="1" ref="FB340" ca="1">TEXT(RIGHT(10-RIGHT(SUM(INDEX(1*(MID(MID(C340,1,1)*2,ROW(INDIRECT("1:"&amp;LEN(MID(C340,1,1)*2))),1)),,))+MID(C340,2,1)+
SUM(INDEX(1*(MID(MID(C340,3,1)*2,ROW(INDIRECT("1:"&amp;LEN(MID(C340,3,1)*2))),1)),,))+MID(C340,4,1)+
SUM(INDEX(1*(MID(MID(C340,5,1)*2,ROW(INDIRECT("1:"&amp;LEN(MID(C340,5,1)*2))),1)),,))+MID(C340,6,1)+
SUM(INDEX(1*(MID(MID(C340,8,1)*2,ROW(INDIRECT("1:"&amp;LEN(MID(C340,8,1)*2))),1)),,))+MID(C340,9,1)+
SUM(INDEX(1*(MID(MID(C340,10,1)*2,ROW(INDIRECT("1:"&amp;LEN(MID(C340,10,1)*2))),1)),,)),1),1),"0")</f>
        <v>#VALUE!</v>
      </c>
      <c r="FC340" s="27" t="str">
        <f t="shared" si="678"/>
        <v/>
      </c>
      <c r="FD340" s="29" t="b">
        <f t="shared" si="679"/>
        <v>0</v>
      </c>
      <c r="FE340" s="112" t="b">
        <f>IFERROR(MATCH(D340,'Avtal för korttidsarbete'!$G$13:$G$1012,0),TRUE)</f>
        <v>1</v>
      </c>
      <c r="FF340" s="112" t="b">
        <f t="shared" si="708"/>
        <v>0</v>
      </c>
      <c r="FG340" s="113" t="str" cm="1">
        <f t="array" ref="FG340">IF(FE340=TRUE,"x",INDEX('Avtal för korttidsarbete'!$E$13:$E$1012,$FE340))</f>
        <v>x</v>
      </c>
      <c r="FH340" s="113" t="str" cm="1">
        <f t="array" ref="FH340">IF(FE340=TRUE,"x",INDEX('Avtal för korttidsarbete'!$F$13:$F$1012,$FE340))</f>
        <v>x</v>
      </c>
      <c r="FI340" s="112" t="b">
        <f t="shared" si="709"/>
        <v>0</v>
      </c>
      <c r="FJ340" s="135">
        <f t="shared" si="710"/>
        <v>44166</v>
      </c>
      <c r="FK340" s="135">
        <f t="shared" si="711"/>
        <v>44377</v>
      </c>
      <c r="FL340" s="112" t="b">
        <f t="shared" si="712"/>
        <v>0</v>
      </c>
      <c r="FM340" s="113">
        <f t="shared" si="713"/>
        <v>44166</v>
      </c>
      <c r="FN340" s="135">
        <f t="shared" si="714"/>
        <v>44377</v>
      </c>
      <c r="FO340" s="148" t="b">
        <f>IFERROR(INDEX('Avtal för korttidsarbete'!R:R,MATCH(D340,'Avtal för korttidsarbete'!$G:$G,0)),TRUE)</f>
        <v>1</v>
      </c>
      <c r="FP340" s="135" t="str">
        <f>IF(FO340,"-",INDEX('Avtal för korttidsarbete'!$D:$D,MATCH(D340,'Avtal för korttidsarbete'!$G:$G,0)))</f>
        <v>-</v>
      </c>
      <c r="FQ340" s="113" t="b">
        <f>IFERROR(G340&gt;INDEX(Uppsägningar!E:E,MATCH(C340,Uppsägningar!C:C,0)),FALSE)</f>
        <v>0</v>
      </c>
    </row>
    <row r="341" spans="1:173" x14ac:dyDescent="0.25">
      <c r="A341" s="19">
        <v>325</v>
      </c>
      <c r="B341" s="20"/>
      <c r="C341" s="183"/>
      <c r="D341" s="66"/>
      <c r="E341" s="212">
        <f>IFERROR(INDEX(Admin!$C$7:$C$10,MATCH(FP341,TblNivåValTExt,0)),0)</f>
        <v>0</v>
      </c>
      <c r="F341" s="1"/>
      <c r="G341" s="1"/>
      <c r="H341" s="78"/>
      <c r="I341" s="181"/>
      <c r="J341" s="181"/>
      <c r="K341" s="182"/>
      <c r="L341" s="182"/>
      <c r="M341" s="181"/>
      <c r="N341" s="181"/>
      <c r="O341" s="181"/>
      <c r="P341" s="182"/>
      <c r="Q341" s="182"/>
      <c r="R341" s="181"/>
      <c r="S341" s="181"/>
      <c r="T341" s="181"/>
      <c r="U341" s="182"/>
      <c r="V341" s="182"/>
      <c r="W341" s="181"/>
      <c r="X341" s="181"/>
      <c r="Y341" s="181"/>
      <c r="Z341" s="182"/>
      <c r="AA341" s="182"/>
      <c r="AB341" s="181"/>
      <c r="AC341" s="181"/>
      <c r="AD341" s="181"/>
      <c r="AE341" s="182"/>
      <c r="AF341" s="182"/>
      <c r="AG341" s="181"/>
      <c r="AH341" s="181"/>
      <c r="AI341" s="181"/>
      <c r="AJ341" s="182"/>
      <c r="AK341" s="182"/>
      <c r="AL341" s="181"/>
      <c r="AM341" s="181"/>
      <c r="AN341" s="181"/>
      <c r="AO341" s="182"/>
      <c r="AP341" s="182"/>
      <c r="AQ341" s="181"/>
      <c r="AR341" s="181"/>
      <c r="AS341" s="181"/>
      <c r="AT341" s="182"/>
      <c r="AU341" s="182"/>
      <c r="AV341" s="181"/>
      <c r="AW341" s="181"/>
      <c r="AX341" s="181"/>
      <c r="AY341" s="182"/>
      <c r="AZ341" s="182"/>
      <c r="BA341" s="181"/>
      <c r="BB341" s="181"/>
      <c r="BC341" s="181"/>
      <c r="BD341" s="182"/>
      <c r="BE341" s="182"/>
      <c r="BF341" s="181"/>
      <c r="BG341" s="180">
        <f t="shared" si="680"/>
        <v>0</v>
      </c>
      <c r="BH341" s="116" t="str">
        <f t="shared" si="681"/>
        <v/>
      </c>
      <c r="BI341" s="80" t="b">
        <f t="shared" si="627"/>
        <v>0</v>
      </c>
      <c r="BJ341" s="80" t="str">
        <f t="shared" si="628"/>
        <v/>
      </c>
      <c r="BK341" s="80" t="b">
        <f t="shared" si="682"/>
        <v>0</v>
      </c>
      <c r="BL341" s="13" t="str">
        <f t="shared" si="629"/>
        <v/>
      </c>
      <c r="BM341" s="13" t="b">
        <f t="shared" si="683"/>
        <v>0</v>
      </c>
      <c r="BN341" s="35" t="str">
        <f t="shared" si="630"/>
        <v/>
      </c>
      <c r="BO341" s="13" t="b">
        <f t="shared" si="631"/>
        <v>0</v>
      </c>
      <c r="BP341" s="35" t="str">
        <f t="shared" si="632"/>
        <v/>
      </c>
      <c r="BQ341" s="13" t="b">
        <f t="shared" si="633"/>
        <v>0</v>
      </c>
      <c r="BR341" s="35" t="str">
        <f t="shared" si="634"/>
        <v/>
      </c>
      <c r="BS341" s="35" t="b">
        <f t="shared" si="635"/>
        <v>0</v>
      </c>
      <c r="BT341" s="35" t="str">
        <f t="shared" si="636"/>
        <v/>
      </c>
      <c r="BU341" s="35" t="b">
        <f t="shared" si="637"/>
        <v>0</v>
      </c>
      <c r="BV341" s="35" t="str">
        <f t="shared" si="638"/>
        <v/>
      </c>
      <c r="BW341" s="13" t="b">
        <f t="shared" si="715"/>
        <v>0</v>
      </c>
      <c r="BX341" s="35" t="str">
        <f t="shared" si="639"/>
        <v/>
      </c>
      <c r="BY341" s="265" t="b">
        <f t="shared" si="684"/>
        <v>0</v>
      </c>
      <c r="BZ341" s="35" t="str">
        <f t="shared" si="640"/>
        <v/>
      </c>
      <c r="CA341" s="265" t="b">
        <f t="shared" si="685"/>
        <v>0</v>
      </c>
      <c r="CB341" s="35" t="str">
        <f t="shared" si="641"/>
        <v/>
      </c>
      <c r="CC341" s="272" t="b">
        <f t="shared" si="686"/>
        <v>0</v>
      </c>
      <c r="CD341" s="35" t="str">
        <f t="shared" si="642"/>
        <v/>
      </c>
      <c r="CE341" s="13" t="b">
        <f t="shared" si="643"/>
        <v>0</v>
      </c>
      <c r="CF341" s="35" t="str">
        <f t="shared" si="644"/>
        <v/>
      </c>
      <c r="CG341" s="179">
        <f t="shared" si="645"/>
        <v>0</v>
      </c>
      <c r="CH341" s="179">
        <f t="shared" si="646"/>
        <v>0</v>
      </c>
      <c r="CI341" s="218">
        <f t="shared" si="687"/>
        <v>0</v>
      </c>
      <c r="CJ341" s="218">
        <f t="shared" si="688"/>
        <v>0</v>
      </c>
      <c r="CK341" s="218">
        <f t="shared" si="689"/>
        <v>0</v>
      </c>
      <c r="CL341" s="218">
        <f t="shared" si="690"/>
        <v>0</v>
      </c>
      <c r="CM341" s="218">
        <f t="shared" si="691"/>
        <v>0</v>
      </c>
      <c r="CN341" s="218">
        <f t="shared" si="692"/>
        <v>0</v>
      </c>
      <c r="CO341" s="218">
        <f t="shared" si="693"/>
        <v>0</v>
      </c>
      <c r="CP341" s="218">
        <f t="shared" si="694"/>
        <v>0</v>
      </c>
      <c r="CQ341" s="218">
        <f t="shared" si="695"/>
        <v>0</v>
      </c>
      <c r="CR341" s="218">
        <f t="shared" si="696"/>
        <v>0</v>
      </c>
      <c r="CS341" s="14">
        <f t="shared" si="647"/>
        <v>0</v>
      </c>
      <c r="CT341" s="236">
        <f t="shared" si="648"/>
        <v>0</v>
      </c>
      <c r="CU341" s="237">
        <f t="shared" si="649"/>
        <v>0</v>
      </c>
      <c r="CV341" s="16">
        <f t="shared" si="649"/>
        <v>0</v>
      </c>
      <c r="CW341" s="16">
        <f t="shared" si="649"/>
        <v>0</v>
      </c>
      <c r="CX341" s="16">
        <f t="shared" si="649"/>
        <v>0</v>
      </c>
      <c r="CY341" s="16">
        <f t="shared" si="649"/>
        <v>0</v>
      </c>
      <c r="CZ341" s="16">
        <f t="shared" si="649"/>
        <v>0</v>
      </c>
      <c r="DA341" s="16">
        <f t="shared" si="649"/>
        <v>0</v>
      </c>
      <c r="DB341" s="16">
        <f t="shared" si="649"/>
        <v>0</v>
      </c>
      <c r="DC341" s="16">
        <f t="shared" si="649"/>
        <v>0</v>
      </c>
      <c r="DD341" s="238">
        <f t="shared" si="649"/>
        <v>0</v>
      </c>
      <c r="DE341" s="232">
        <f t="shared" si="650"/>
        <v>0</v>
      </c>
      <c r="DF341" s="132">
        <f t="shared" si="650"/>
        <v>0</v>
      </c>
      <c r="DG341" s="132">
        <f t="shared" si="650"/>
        <v>0</v>
      </c>
      <c r="DH341" s="132">
        <f t="shared" si="650"/>
        <v>0</v>
      </c>
      <c r="DI341" s="132">
        <f t="shared" si="650"/>
        <v>0</v>
      </c>
      <c r="DJ341" s="132">
        <f t="shared" si="650"/>
        <v>0</v>
      </c>
      <c r="DK341" s="132">
        <f t="shared" si="650"/>
        <v>0</v>
      </c>
      <c r="DL341" s="132">
        <f t="shared" si="650"/>
        <v>0</v>
      </c>
      <c r="DM341" s="132">
        <f t="shared" si="650"/>
        <v>0</v>
      </c>
      <c r="DN341" s="233">
        <f t="shared" si="650"/>
        <v>0</v>
      </c>
      <c r="DO341" s="232">
        <f t="shared" si="651"/>
        <v>0</v>
      </c>
      <c r="DP341" s="132">
        <f t="shared" si="652"/>
        <v>0</v>
      </c>
      <c r="DQ341" s="132">
        <f t="shared" si="653"/>
        <v>0</v>
      </c>
      <c r="DR341" s="132">
        <f t="shared" si="654"/>
        <v>0</v>
      </c>
      <c r="DS341" s="132">
        <f t="shared" si="655"/>
        <v>0</v>
      </c>
      <c r="DT341" s="132">
        <f t="shared" si="656"/>
        <v>0</v>
      </c>
      <c r="DU341" s="132">
        <f t="shared" si="657"/>
        <v>0</v>
      </c>
      <c r="DV341" s="132">
        <f t="shared" si="658"/>
        <v>0</v>
      </c>
      <c r="DW341" s="132">
        <f t="shared" si="659"/>
        <v>0</v>
      </c>
      <c r="DX341" s="233">
        <f t="shared" si="660"/>
        <v>0</v>
      </c>
      <c r="DY341" s="231" t="b">
        <f t="shared" si="697"/>
        <v>0</v>
      </c>
      <c r="DZ341" s="163"/>
      <c r="EA341" s="226" t="str">
        <f t="shared" si="698"/>
        <v/>
      </c>
      <c r="EB341" s="178" t="str">
        <f t="shared" si="699"/>
        <v/>
      </c>
      <c r="EC341" s="178" t="str">
        <f t="shared" si="700"/>
        <v/>
      </c>
      <c r="ED341" s="178" t="str">
        <f t="shared" si="701"/>
        <v/>
      </c>
      <c r="EE341" s="178" t="str">
        <f t="shared" si="702"/>
        <v/>
      </c>
      <c r="EF341" s="178" t="str">
        <f t="shared" si="703"/>
        <v/>
      </c>
      <c r="EG341" s="178" t="str">
        <f t="shared" si="704"/>
        <v/>
      </c>
      <c r="EH341" s="178" t="str">
        <f t="shared" si="705"/>
        <v/>
      </c>
      <c r="EI341" s="178" t="str">
        <f t="shared" si="706"/>
        <v/>
      </c>
      <c r="EJ341" s="227" t="str">
        <f t="shared" si="707"/>
        <v/>
      </c>
      <c r="EK341" s="230" t="str">
        <f t="shared" si="661"/>
        <v/>
      </c>
      <c r="EL341" s="177" t="str">
        <f t="shared" si="662"/>
        <v/>
      </c>
      <c r="EM341" s="177" t="str">
        <f t="shared" si="663"/>
        <v/>
      </c>
      <c r="EN341" s="177" t="str">
        <f t="shared" si="664"/>
        <v/>
      </c>
      <c r="EO341" s="177" t="str">
        <f t="shared" si="665"/>
        <v/>
      </c>
      <c r="EP341" s="177" t="str">
        <f t="shared" si="666"/>
        <v/>
      </c>
      <c r="EQ341" s="177" t="str">
        <f t="shared" si="667"/>
        <v/>
      </c>
      <c r="ER341" s="177" t="str">
        <f t="shared" si="668"/>
        <v/>
      </c>
      <c r="ES341" s="177" t="str">
        <f t="shared" si="669"/>
        <v/>
      </c>
      <c r="ET341" s="177" t="str">
        <f t="shared" si="670"/>
        <v/>
      </c>
      <c r="EU341" s="229" t="e">
        <f t="shared" si="671"/>
        <v>#VALUE!</v>
      </c>
      <c r="EV341" s="27" t="e">
        <f t="shared" si="672"/>
        <v>#VALUE!</v>
      </c>
      <c r="EW341" s="27" t="e">
        <f t="shared" si="673"/>
        <v>#VALUE!</v>
      </c>
      <c r="EX341" s="28" t="e">
        <f t="shared" si="674"/>
        <v>#VALUE!</v>
      </c>
      <c r="EY341" s="28" t="e">
        <f t="shared" si="675"/>
        <v>#VALUE!</v>
      </c>
      <c r="EZ341" s="28" t="b">
        <f t="shared" si="676"/>
        <v>0</v>
      </c>
      <c r="FA341" s="176" t="str">
        <f t="shared" si="677"/>
        <v/>
      </c>
      <c r="FB341" s="27" t="e" cm="1">
        <f t="array" aca="1" ref="FB341" ca="1">TEXT(RIGHT(10-RIGHT(SUM(INDEX(1*(MID(MID(C341,1,1)*2,ROW(INDIRECT("1:"&amp;LEN(MID(C341,1,1)*2))),1)),,))+MID(C341,2,1)+
SUM(INDEX(1*(MID(MID(C341,3,1)*2,ROW(INDIRECT("1:"&amp;LEN(MID(C341,3,1)*2))),1)),,))+MID(C341,4,1)+
SUM(INDEX(1*(MID(MID(C341,5,1)*2,ROW(INDIRECT("1:"&amp;LEN(MID(C341,5,1)*2))),1)),,))+MID(C341,6,1)+
SUM(INDEX(1*(MID(MID(C341,8,1)*2,ROW(INDIRECT("1:"&amp;LEN(MID(C341,8,1)*2))),1)),,))+MID(C341,9,1)+
SUM(INDEX(1*(MID(MID(C341,10,1)*2,ROW(INDIRECT("1:"&amp;LEN(MID(C341,10,1)*2))),1)),,)),1),1),"0")</f>
        <v>#VALUE!</v>
      </c>
      <c r="FC341" s="27" t="str">
        <f t="shared" si="678"/>
        <v/>
      </c>
      <c r="FD341" s="29" t="b">
        <f t="shared" si="679"/>
        <v>0</v>
      </c>
      <c r="FE341" s="112" t="b">
        <f>IFERROR(MATCH(D341,'Avtal för korttidsarbete'!$G$13:$G$1012,0),TRUE)</f>
        <v>1</v>
      </c>
      <c r="FF341" s="112" t="b">
        <f t="shared" si="708"/>
        <v>0</v>
      </c>
      <c r="FG341" s="113" t="str" cm="1">
        <f t="array" ref="FG341">IF(FE341=TRUE,"x",INDEX('Avtal för korttidsarbete'!$E$13:$E$1012,$FE341))</f>
        <v>x</v>
      </c>
      <c r="FH341" s="113" t="str" cm="1">
        <f t="array" ref="FH341">IF(FE341=TRUE,"x",INDEX('Avtal för korttidsarbete'!$F$13:$F$1012,$FE341))</f>
        <v>x</v>
      </c>
      <c r="FI341" s="112" t="b">
        <f t="shared" si="709"/>
        <v>0</v>
      </c>
      <c r="FJ341" s="135">
        <f t="shared" si="710"/>
        <v>44166</v>
      </c>
      <c r="FK341" s="135">
        <f t="shared" si="711"/>
        <v>44377</v>
      </c>
      <c r="FL341" s="112" t="b">
        <f t="shared" si="712"/>
        <v>0</v>
      </c>
      <c r="FM341" s="113">
        <f t="shared" si="713"/>
        <v>44166</v>
      </c>
      <c r="FN341" s="135">
        <f t="shared" si="714"/>
        <v>44377</v>
      </c>
      <c r="FO341" s="148" t="b">
        <f>IFERROR(INDEX('Avtal för korttidsarbete'!R:R,MATCH(D341,'Avtal för korttidsarbete'!$G:$G,0)),TRUE)</f>
        <v>1</v>
      </c>
      <c r="FP341" s="135" t="str">
        <f>IF(FO341,"-",INDEX('Avtal för korttidsarbete'!$D:$D,MATCH(D341,'Avtal för korttidsarbete'!$G:$G,0)))</f>
        <v>-</v>
      </c>
      <c r="FQ341" s="113" t="b">
        <f>IFERROR(G341&gt;INDEX(Uppsägningar!E:E,MATCH(C341,Uppsägningar!C:C,0)),FALSE)</f>
        <v>0</v>
      </c>
    </row>
    <row r="342" spans="1:173" x14ac:dyDescent="0.25">
      <c r="A342" s="19">
        <v>326</v>
      </c>
      <c r="B342" s="20"/>
      <c r="C342" s="183"/>
      <c r="D342" s="66"/>
      <c r="E342" s="212">
        <f>IFERROR(INDEX(Admin!$C$7:$C$10,MATCH(FP342,TblNivåValTExt,0)),0)</f>
        <v>0</v>
      </c>
      <c r="F342" s="1"/>
      <c r="G342" s="1"/>
      <c r="H342" s="78"/>
      <c r="I342" s="181"/>
      <c r="J342" s="181"/>
      <c r="K342" s="182"/>
      <c r="L342" s="182"/>
      <c r="M342" s="181"/>
      <c r="N342" s="181"/>
      <c r="O342" s="181"/>
      <c r="P342" s="182"/>
      <c r="Q342" s="182"/>
      <c r="R342" s="181"/>
      <c r="S342" s="181"/>
      <c r="T342" s="181"/>
      <c r="U342" s="182"/>
      <c r="V342" s="182"/>
      <c r="W342" s="181"/>
      <c r="X342" s="181"/>
      <c r="Y342" s="181"/>
      <c r="Z342" s="182"/>
      <c r="AA342" s="182"/>
      <c r="AB342" s="181"/>
      <c r="AC342" s="181"/>
      <c r="AD342" s="181"/>
      <c r="AE342" s="182"/>
      <c r="AF342" s="182"/>
      <c r="AG342" s="181"/>
      <c r="AH342" s="181"/>
      <c r="AI342" s="181"/>
      <c r="AJ342" s="182"/>
      <c r="AK342" s="182"/>
      <c r="AL342" s="181"/>
      <c r="AM342" s="181"/>
      <c r="AN342" s="181"/>
      <c r="AO342" s="182"/>
      <c r="AP342" s="182"/>
      <c r="AQ342" s="181"/>
      <c r="AR342" s="181"/>
      <c r="AS342" s="181"/>
      <c r="AT342" s="182"/>
      <c r="AU342" s="182"/>
      <c r="AV342" s="181"/>
      <c r="AW342" s="181"/>
      <c r="AX342" s="181"/>
      <c r="AY342" s="182"/>
      <c r="AZ342" s="182"/>
      <c r="BA342" s="181"/>
      <c r="BB342" s="181"/>
      <c r="BC342" s="181"/>
      <c r="BD342" s="182"/>
      <c r="BE342" s="182"/>
      <c r="BF342" s="181"/>
      <c r="BG342" s="180">
        <f t="shared" si="680"/>
        <v>0</v>
      </c>
      <c r="BH342" s="116" t="str">
        <f t="shared" si="681"/>
        <v/>
      </c>
      <c r="BI342" s="80" t="b">
        <f t="shared" si="627"/>
        <v>0</v>
      </c>
      <c r="BJ342" s="80" t="str">
        <f t="shared" si="628"/>
        <v/>
      </c>
      <c r="BK342" s="80" t="b">
        <f t="shared" si="682"/>
        <v>0</v>
      </c>
      <c r="BL342" s="13" t="str">
        <f t="shared" si="629"/>
        <v/>
      </c>
      <c r="BM342" s="13" t="b">
        <f t="shared" si="683"/>
        <v>0</v>
      </c>
      <c r="BN342" s="35" t="str">
        <f t="shared" si="630"/>
        <v/>
      </c>
      <c r="BO342" s="13" t="b">
        <f t="shared" si="631"/>
        <v>0</v>
      </c>
      <c r="BP342" s="35" t="str">
        <f t="shared" si="632"/>
        <v/>
      </c>
      <c r="BQ342" s="13" t="b">
        <f t="shared" si="633"/>
        <v>0</v>
      </c>
      <c r="BR342" s="35" t="str">
        <f t="shared" si="634"/>
        <v/>
      </c>
      <c r="BS342" s="35" t="b">
        <f t="shared" si="635"/>
        <v>0</v>
      </c>
      <c r="BT342" s="35" t="str">
        <f t="shared" si="636"/>
        <v/>
      </c>
      <c r="BU342" s="35" t="b">
        <f t="shared" si="637"/>
        <v>0</v>
      </c>
      <c r="BV342" s="35" t="str">
        <f t="shared" si="638"/>
        <v/>
      </c>
      <c r="BW342" s="13" t="b">
        <f t="shared" si="715"/>
        <v>0</v>
      </c>
      <c r="BX342" s="35" t="str">
        <f t="shared" si="639"/>
        <v/>
      </c>
      <c r="BY342" s="265" t="b">
        <f t="shared" si="684"/>
        <v>0</v>
      </c>
      <c r="BZ342" s="35" t="str">
        <f t="shared" si="640"/>
        <v/>
      </c>
      <c r="CA342" s="265" t="b">
        <f t="shared" si="685"/>
        <v>0</v>
      </c>
      <c r="CB342" s="35" t="str">
        <f t="shared" si="641"/>
        <v/>
      </c>
      <c r="CC342" s="272" t="b">
        <f t="shared" si="686"/>
        <v>0</v>
      </c>
      <c r="CD342" s="35" t="str">
        <f t="shared" si="642"/>
        <v/>
      </c>
      <c r="CE342" s="13" t="b">
        <f t="shared" si="643"/>
        <v>0</v>
      </c>
      <c r="CF342" s="35" t="str">
        <f t="shared" si="644"/>
        <v/>
      </c>
      <c r="CG342" s="179">
        <f t="shared" si="645"/>
        <v>0</v>
      </c>
      <c r="CH342" s="179">
        <f t="shared" si="646"/>
        <v>0</v>
      </c>
      <c r="CI342" s="218">
        <f t="shared" si="687"/>
        <v>0</v>
      </c>
      <c r="CJ342" s="218">
        <f t="shared" si="688"/>
        <v>0</v>
      </c>
      <c r="CK342" s="218">
        <f t="shared" si="689"/>
        <v>0</v>
      </c>
      <c r="CL342" s="218">
        <f t="shared" si="690"/>
        <v>0</v>
      </c>
      <c r="CM342" s="218">
        <f t="shared" si="691"/>
        <v>0</v>
      </c>
      <c r="CN342" s="218">
        <f t="shared" si="692"/>
        <v>0</v>
      </c>
      <c r="CO342" s="218">
        <f t="shared" si="693"/>
        <v>0</v>
      </c>
      <c r="CP342" s="218">
        <f t="shared" si="694"/>
        <v>0</v>
      </c>
      <c r="CQ342" s="218">
        <f t="shared" si="695"/>
        <v>0</v>
      </c>
      <c r="CR342" s="218">
        <f t="shared" si="696"/>
        <v>0</v>
      </c>
      <c r="CS342" s="14">
        <f t="shared" si="647"/>
        <v>0</v>
      </c>
      <c r="CT342" s="236">
        <f t="shared" si="648"/>
        <v>0</v>
      </c>
      <c r="CU342" s="237">
        <f t="shared" si="649"/>
        <v>0</v>
      </c>
      <c r="CV342" s="16">
        <f t="shared" si="649"/>
        <v>0</v>
      </c>
      <c r="CW342" s="16">
        <f t="shared" si="649"/>
        <v>0</v>
      </c>
      <c r="CX342" s="16">
        <f t="shared" si="649"/>
        <v>0</v>
      </c>
      <c r="CY342" s="16">
        <f t="shared" si="649"/>
        <v>0</v>
      </c>
      <c r="CZ342" s="16">
        <f t="shared" si="649"/>
        <v>0</v>
      </c>
      <c r="DA342" s="16">
        <f t="shared" si="649"/>
        <v>0</v>
      </c>
      <c r="DB342" s="16">
        <f t="shared" si="649"/>
        <v>0</v>
      </c>
      <c r="DC342" s="16">
        <f t="shared" si="649"/>
        <v>0</v>
      </c>
      <c r="DD342" s="238">
        <f t="shared" si="649"/>
        <v>0</v>
      </c>
      <c r="DE342" s="232">
        <f t="shared" si="650"/>
        <v>0</v>
      </c>
      <c r="DF342" s="132">
        <f t="shared" si="650"/>
        <v>0</v>
      </c>
      <c r="DG342" s="132">
        <f t="shared" si="650"/>
        <v>0</v>
      </c>
      <c r="DH342" s="132">
        <f t="shared" si="650"/>
        <v>0</v>
      </c>
      <c r="DI342" s="132">
        <f t="shared" si="650"/>
        <v>0</v>
      </c>
      <c r="DJ342" s="132">
        <f t="shared" si="650"/>
        <v>0</v>
      </c>
      <c r="DK342" s="132">
        <f t="shared" si="650"/>
        <v>0</v>
      </c>
      <c r="DL342" s="132">
        <f t="shared" si="650"/>
        <v>0</v>
      </c>
      <c r="DM342" s="132">
        <f t="shared" si="650"/>
        <v>0</v>
      </c>
      <c r="DN342" s="233">
        <f t="shared" si="650"/>
        <v>0</v>
      </c>
      <c r="DO342" s="232">
        <f t="shared" si="651"/>
        <v>0</v>
      </c>
      <c r="DP342" s="132">
        <f t="shared" si="652"/>
        <v>0</v>
      </c>
      <c r="DQ342" s="132">
        <f t="shared" si="653"/>
        <v>0</v>
      </c>
      <c r="DR342" s="132">
        <f t="shared" si="654"/>
        <v>0</v>
      </c>
      <c r="DS342" s="132">
        <f t="shared" si="655"/>
        <v>0</v>
      </c>
      <c r="DT342" s="132">
        <f t="shared" si="656"/>
        <v>0</v>
      </c>
      <c r="DU342" s="132">
        <f t="shared" si="657"/>
        <v>0</v>
      </c>
      <c r="DV342" s="132">
        <f t="shared" si="658"/>
        <v>0</v>
      </c>
      <c r="DW342" s="132">
        <f t="shared" si="659"/>
        <v>0</v>
      </c>
      <c r="DX342" s="233">
        <f t="shared" si="660"/>
        <v>0</v>
      </c>
      <c r="DY342" s="231" t="b">
        <f t="shared" si="697"/>
        <v>0</v>
      </c>
      <c r="DZ342" s="163"/>
      <c r="EA342" s="226" t="str">
        <f t="shared" si="698"/>
        <v/>
      </c>
      <c r="EB342" s="178" t="str">
        <f t="shared" si="699"/>
        <v/>
      </c>
      <c r="EC342" s="178" t="str">
        <f t="shared" si="700"/>
        <v/>
      </c>
      <c r="ED342" s="178" t="str">
        <f t="shared" si="701"/>
        <v/>
      </c>
      <c r="EE342" s="178" t="str">
        <f t="shared" si="702"/>
        <v/>
      </c>
      <c r="EF342" s="178" t="str">
        <f t="shared" si="703"/>
        <v/>
      </c>
      <c r="EG342" s="178" t="str">
        <f t="shared" si="704"/>
        <v/>
      </c>
      <c r="EH342" s="178" t="str">
        <f t="shared" si="705"/>
        <v/>
      </c>
      <c r="EI342" s="178" t="str">
        <f t="shared" si="706"/>
        <v/>
      </c>
      <c r="EJ342" s="227" t="str">
        <f t="shared" si="707"/>
        <v/>
      </c>
      <c r="EK342" s="230" t="str">
        <f t="shared" si="661"/>
        <v/>
      </c>
      <c r="EL342" s="177" t="str">
        <f t="shared" si="662"/>
        <v/>
      </c>
      <c r="EM342" s="177" t="str">
        <f t="shared" si="663"/>
        <v/>
      </c>
      <c r="EN342" s="177" t="str">
        <f t="shared" si="664"/>
        <v/>
      </c>
      <c r="EO342" s="177" t="str">
        <f t="shared" si="665"/>
        <v/>
      </c>
      <c r="EP342" s="177" t="str">
        <f t="shared" si="666"/>
        <v/>
      </c>
      <c r="EQ342" s="177" t="str">
        <f t="shared" si="667"/>
        <v/>
      </c>
      <c r="ER342" s="177" t="str">
        <f t="shared" si="668"/>
        <v/>
      </c>
      <c r="ES342" s="177" t="str">
        <f t="shared" si="669"/>
        <v/>
      </c>
      <c r="ET342" s="177" t="str">
        <f t="shared" si="670"/>
        <v/>
      </c>
      <c r="EU342" s="229" t="e">
        <f t="shared" si="671"/>
        <v>#VALUE!</v>
      </c>
      <c r="EV342" s="27" t="e">
        <f t="shared" si="672"/>
        <v>#VALUE!</v>
      </c>
      <c r="EW342" s="27" t="e">
        <f t="shared" si="673"/>
        <v>#VALUE!</v>
      </c>
      <c r="EX342" s="28" t="e">
        <f t="shared" si="674"/>
        <v>#VALUE!</v>
      </c>
      <c r="EY342" s="28" t="e">
        <f t="shared" si="675"/>
        <v>#VALUE!</v>
      </c>
      <c r="EZ342" s="28" t="b">
        <f t="shared" si="676"/>
        <v>0</v>
      </c>
      <c r="FA342" s="176" t="str">
        <f t="shared" si="677"/>
        <v/>
      </c>
      <c r="FB342" s="27" t="e" cm="1">
        <f t="array" aca="1" ref="FB342" ca="1">TEXT(RIGHT(10-RIGHT(SUM(INDEX(1*(MID(MID(C342,1,1)*2,ROW(INDIRECT("1:"&amp;LEN(MID(C342,1,1)*2))),1)),,))+MID(C342,2,1)+
SUM(INDEX(1*(MID(MID(C342,3,1)*2,ROW(INDIRECT("1:"&amp;LEN(MID(C342,3,1)*2))),1)),,))+MID(C342,4,1)+
SUM(INDEX(1*(MID(MID(C342,5,1)*2,ROW(INDIRECT("1:"&amp;LEN(MID(C342,5,1)*2))),1)),,))+MID(C342,6,1)+
SUM(INDEX(1*(MID(MID(C342,8,1)*2,ROW(INDIRECT("1:"&amp;LEN(MID(C342,8,1)*2))),1)),,))+MID(C342,9,1)+
SUM(INDEX(1*(MID(MID(C342,10,1)*2,ROW(INDIRECT("1:"&amp;LEN(MID(C342,10,1)*2))),1)),,)),1),1),"0")</f>
        <v>#VALUE!</v>
      </c>
      <c r="FC342" s="27" t="str">
        <f t="shared" si="678"/>
        <v/>
      </c>
      <c r="FD342" s="29" t="b">
        <f t="shared" si="679"/>
        <v>0</v>
      </c>
      <c r="FE342" s="112" t="b">
        <f>IFERROR(MATCH(D342,'Avtal för korttidsarbete'!$G$13:$G$1012,0),TRUE)</f>
        <v>1</v>
      </c>
      <c r="FF342" s="112" t="b">
        <f t="shared" si="708"/>
        <v>0</v>
      </c>
      <c r="FG342" s="113" t="str" cm="1">
        <f t="array" ref="FG342">IF(FE342=TRUE,"x",INDEX('Avtal för korttidsarbete'!$E$13:$E$1012,$FE342))</f>
        <v>x</v>
      </c>
      <c r="FH342" s="113" t="str" cm="1">
        <f t="array" ref="FH342">IF(FE342=TRUE,"x",INDEX('Avtal för korttidsarbete'!$F$13:$F$1012,$FE342))</f>
        <v>x</v>
      </c>
      <c r="FI342" s="112" t="b">
        <f t="shared" si="709"/>
        <v>0</v>
      </c>
      <c r="FJ342" s="135">
        <f t="shared" si="710"/>
        <v>44166</v>
      </c>
      <c r="FK342" s="135">
        <f t="shared" si="711"/>
        <v>44377</v>
      </c>
      <c r="FL342" s="112" t="b">
        <f t="shared" si="712"/>
        <v>0</v>
      </c>
      <c r="FM342" s="113">
        <f t="shared" si="713"/>
        <v>44166</v>
      </c>
      <c r="FN342" s="135">
        <f t="shared" si="714"/>
        <v>44377</v>
      </c>
      <c r="FO342" s="148" t="b">
        <f>IFERROR(INDEX('Avtal för korttidsarbete'!R:R,MATCH(D342,'Avtal för korttidsarbete'!$G:$G,0)),TRUE)</f>
        <v>1</v>
      </c>
      <c r="FP342" s="135" t="str">
        <f>IF(FO342,"-",INDEX('Avtal för korttidsarbete'!$D:$D,MATCH(D342,'Avtal för korttidsarbete'!$G:$G,0)))</f>
        <v>-</v>
      </c>
      <c r="FQ342" s="113" t="b">
        <f>IFERROR(G342&gt;INDEX(Uppsägningar!E:E,MATCH(C342,Uppsägningar!C:C,0)),FALSE)</f>
        <v>0</v>
      </c>
    </row>
    <row r="343" spans="1:173" x14ac:dyDescent="0.25">
      <c r="A343" s="19">
        <v>327</v>
      </c>
      <c r="B343" s="20"/>
      <c r="C343" s="183"/>
      <c r="D343" s="66"/>
      <c r="E343" s="212">
        <f>IFERROR(INDEX(Admin!$C$7:$C$10,MATCH(FP343,TblNivåValTExt,0)),0)</f>
        <v>0</v>
      </c>
      <c r="F343" s="1"/>
      <c r="G343" s="1"/>
      <c r="H343" s="78"/>
      <c r="I343" s="181"/>
      <c r="J343" s="181"/>
      <c r="K343" s="182"/>
      <c r="L343" s="182"/>
      <c r="M343" s="181"/>
      <c r="N343" s="181"/>
      <c r="O343" s="181"/>
      <c r="P343" s="182"/>
      <c r="Q343" s="182"/>
      <c r="R343" s="181"/>
      <c r="S343" s="181"/>
      <c r="T343" s="181"/>
      <c r="U343" s="182"/>
      <c r="V343" s="182"/>
      <c r="W343" s="181"/>
      <c r="X343" s="181"/>
      <c r="Y343" s="181"/>
      <c r="Z343" s="182"/>
      <c r="AA343" s="182"/>
      <c r="AB343" s="181"/>
      <c r="AC343" s="181"/>
      <c r="AD343" s="181"/>
      <c r="AE343" s="182"/>
      <c r="AF343" s="182"/>
      <c r="AG343" s="181"/>
      <c r="AH343" s="181"/>
      <c r="AI343" s="181"/>
      <c r="AJ343" s="182"/>
      <c r="AK343" s="182"/>
      <c r="AL343" s="181"/>
      <c r="AM343" s="181"/>
      <c r="AN343" s="181"/>
      <c r="AO343" s="182"/>
      <c r="AP343" s="182"/>
      <c r="AQ343" s="181"/>
      <c r="AR343" s="181"/>
      <c r="AS343" s="181"/>
      <c r="AT343" s="182"/>
      <c r="AU343" s="182"/>
      <c r="AV343" s="181"/>
      <c r="AW343" s="181"/>
      <c r="AX343" s="181"/>
      <c r="AY343" s="182"/>
      <c r="AZ343" s="182"/>
      <c r="BA343" s="181"/>
      <c r="BB343" s="181"/>
      <c r="BC343" s="181"/>
      <c r="BD343" s="182"/>
      <c r="BE343" s="182"/>
      <c r="BF343" s="181"/>
      <c r="BG343" s="180">
        <f t="shared" si="680"/>
        <v>0</v>
      </c>
      <c r="BH343" s="116" t="str">
        <f t="shared" si="681"/>
        <v/>
      </c>
      <c r="BI343" s="80" t="b">
        <f t="shared" si="627"/>
        <v>0</v>
      </c>
      <c r="BJ343" s="80" t="str">
        <f t="shared" si="628"/>
        <v/>
      </c>
      <c r="BK343" s="80" t="b">
        <f t="shared" si="682"/>
        <v>0</v>
      </c>
      <c r="BL343" s="13" t="str">
        <f t="shared" si="629"/>
        <v/>
      </c>
      <c r="BM343" s="13" t="b">
        <f t="shared" si="683"/>
        <v>0</v>
      </c>
      <c r="BN343" s="35" t="str">
        <f t="shared" si="630"/>
        <v/>
      </c>
      <c r="BO343" s="13" t="b">
        <f t="shared" si="631"/>
        <v>0</v>
      </c>
      <c r="BP343" s="35" t="str">
        <f t="shared" si="632"/>
        <v/>
      </c>
      <c r="BQ343" s="13" t="b">
        <f t="shared" si="633"/>
        <v>0</v>
      </c>
      <c r="BR343" s="35" t="str">
        <f t="shared" si="634"/>
        <v/>
      </c>
      <c r="BS343" s="35" t="b">
        <f t="shared" si="635"/>
        <v>0</v>
      </c>
      <c r="BT343" s="35" t="str">
        <f t="shared" si="636"/>
        <v/>
      </c>
      <c r="BU343" s="35" t="b">
        <f t="shared" si="637"/>
        <v>0</v>
      </c>
      <c r="BV343" s="35" t="str">
        <f t="shared" si="638"/>
        <v/>
      </c>
      <c r="BW343" s="13" t="b">
        <f t="shared" si="715"/>
        <v>0</v>
      </c>
      <c r="BX343" s="35" t="str">
        <f t="shared" si="639"/>
        <v/>
      </c>
      <c r="BY343" s="265" t="b">
        <f t="shared" si="684"/>
        <v>0</v>
      </c>
      <c r="BZ343" s="35" t="str">
        <f t="shared" si="640"/>
        <v/>
      </c>
      <c r="CA343" s="265" t="b">
        <f t="shared" si="685"/>
        <v>0</v>
      </c>
      <c r="CB343" s="35" t="str">
        <f t="shared" si="641"/>
        <v/>
      </c>
      <c r="CC343" s="272" t="b">
        <f t="shared" si="686"/>
        <v>0</v>
      </c>
      <c r="CD343" s="35" t="str">
        <f t="shared" si="642"/>
        <v/>
      </c>
      <c r="CE343" s="13" t="b">
        <f t="shared" si="643"/>
        <v>0</v>
      </c>
      <c r="CF343" s="35" t="str">
        <f t="shared" si="644"/>
        <v/>
      </c>
      <c r="CG343" s="179">
        <f t="shared" si="645"/>
        <v>0</v>
      </c>
      <c r="CH343" s="179">
        <f t="shared" si="646"/>
        <v>0</v>
      </c>
      <c r="CI343" s="218">
        <f t="shared" si="687"/>
        <v>0</v>
      </c>
      <c r="CJ343" s="218">
        <f t="shared" si="688"/>
        <v>0</v>
      </c>
      <c r="CK343" s="218">
        <f t="shared" si="689"/>
        <v>0</v>
      </c>
      <c r="CL343" s="218">
        <f t="shared" si="690"/>
        <v>0</v>
      </c>
      <c r="CM343" s="218">
        <f t="shared" si="691"/>
        <v>0</v>
      </c>
      <c r="CN343" s="218">
        <f t="shared" si="692"/>
        <v>0</v>
      </c>
      <c r="CO343" s="218">
        <f t="shared" si="693"/>
        <v>0</v>
      </c>
      <c r="CP343" s="218">
        <f t="shared" si="694"/>
        <v>0</v>
      </c>
      <c r="CQ343" s="218">
        <f t="shared" si="695"/>
        <v>0</v>
      </c>
      <c r="CR343" s="218">
        <f t="shared" si="696"/>
        <v>0</v>
      </c>
      <c r="CS343" s="14">
        <f t="shared" si="647"/>
        <v>0</v>
      </c>
      <c r="CT343" s="236">
        <f t="shared" si="648"/>
        <v>0</v>
      </c>
      <c r="CU343" s="237">
        <f t="shared" si="649"/>
        <v>0</v>
      </c>
      <c r="CV343" s="16">
        <f t="shared" si="649"/>
        <v>0</v>
      </c>
      <c r="CW343" s="16">
        <f t="shared" si="649"/>
        <v>0</v>
      </c>
      <c r="CX343" s="16">
        <f t="shared" si="649"/>
        <v>0</v>
      </c>
      <c r="CY343" s="16">
        <f t="shared" si="649"/>
        <v>0</v>
      </c>
      <c r="CZ343" s="16">
        <f t="shared" si="649"/>
        <v>0</v>
      </c>
      <c r="DA343" s="16">
        <f t="shared" si="649"/>
        <v>0</v>
      </c>
      <c r="DB343" s="16">
        <f t="shared" si="649"/>
        <v>0</v>
      </c>
      <c r="DC343" s="16">
        <f t="shared" si="649"/>
        <v>0</v>
      </c>
      <c r="DD343" s="238">
        <f t="shared" si="649"/>
        <v>0</v>
      </c>
      <c r="DE343" s="232">
        <f t="shared" si="650"/>
        <v>0</v>
      </c>
      <c r="DF343" s="132">
        <f t="shared" si="650"/>
        <v>0</v>
      </c>
      <c r="DG343" s="132">
        <f t="shared" si="650"/>
        <v>0</v>
      </c>
      <c r="DH343" s="132">
        <f t="shared" si="650"/>
        <v>0</v>
      </c>
      <c r="DI343" s="132">
        <f t="shared" si="650"/>
        <v>0</v>
      </c>
      <c r="DJ343" s="132">
        <f t="shared" si="650"/>
        <v>0</v>
      </c>
      <c r="DK343" s="132">
        <f t="shared" si="650"/>
        <v>0</v>
      </c>
      <c r="DL343" s="132">
        <f t="shared" si="650"/>
        <v>0</v>
      </c>
      <c r="DM343" s="132">
        <f t="shared" si="650"/>
        <v>0</v>
      </c>
      <c r="DN343" s="233">
        <f t="shared" si="650"/>
        <v>0</v>
      </c>
      <c r="DO343" s="232">
        <f t="shared" si="651"/>
        <v>0</v>
      </c>
      <c r="DP343" s="132">
        <f t="shared" si="652"/>
        <v>0</v>
      </c>
      <c r="DQ343" s="132">
        <f t="shared" si="653"/>
        <v>0</v>
      </c>
      <c r="DR343" s="132">
        <f t="shared" si="654"/>
        <v>0</v>
      </c>
      <c r="DS343" s="132">
        <f t="shared" si="655"/>
        <v>0</v>
      </c>
      <c r="DT343" s="132">
        <f t="shared" si="656"/>
        <v>0</v>
      </c>
      <c r="DU343" s="132">
        <f t="shared" si="657"/>
        <v>0</v>
      </c>
      <c r="DV343" s="132">
        <f t="shared" si="658"/>
        <v>0</v>
      </c>
      <c r="DW343" s="132">
        <f t="shared" si="659"/>
        <v>0</v>
      </c>
      <c r="DX343" s="233">
        <f t="shared" si="660"/>
        <v>0</v>
      </c>
      <c r="DY343" s="231" t="b">
        <f t="shared" si="697"/>
        <v>0</v>
      </c>
      <c r="DZ343" s="163"/>
      <c r="EA343" s="226" t="str">
        <f t="shared" si="698"/>
        <v/>
      </c>
      <c r="EB343" s="178" t="str">
        <f t="shared" si="699"/>
        <v/>
      </c>
      <c r="EC343" s="178" t="str">
        <f t="shared" si="700"/>
        <v/>
      </c>
      <c r="ED343" s="178" t="str">
        <f t="shared" si="701"/>
        <v/>
      </c>
      <c r="EE343" s="178" t="str">
        <f t="shared" si="702"/>
        <v/>
      </c>
      <c r="EF343" s="178" t="str">
        <f t="shared" si="703"/>
        <v/>
      </c>
      <c r="EG343" s="178" t="str">
        <f t="shared" si="704"/>
        <v/>
      </c>
      <c r="EH343" s="178" t="str">
        <f t="shared" si="705"/>
        <v/>
      </c>
      <c r="EI343" s="178" t="str">
        <f t="shared" si="706"/>
        <v/>
      </c>
      <c r="EJ343" s="227" t="str">
        <f t="shared" si="707"/>
        <v/>
      </c>
      <c r="EK343" s="230" t="str">
        <f t="shared" si="661"/>
        <v/>
      </c>
      <c r="EL343" s="177" t="str">
        <f t="shared" si="662"/>
        <v/>
      </c>
      <c r="EM343" s="177" t="str">
        <f t="shared" si="663"/>
        <v/>
      </c>
      <c r="EN343" s="177" t="str">
        <f t="shared" si="664"/>
        <v/>
      </c>
      <c r="EO343" s="177" t="str">
        <f t="shared" si="665"/>
        <v/>
      </c>
      <c r="EP343" s="177" t="str">
        <f t="shared" si="666"/>
        <v/>
      </c>
      <c r="EQ343" s="177" t="str">
        <f t="shared" si="667"/>
        <v/>
      </c>
      <c r="ER343" s="177" t="str">
        <f t="shared" si="668"/>
        <v/>
      </c>
      <c r="ES343" s="177" t="str">
        <f t="shared" si="669"/>
        <v/>
      </c>
      <c r="ET343" s="177" t="str">
        <f t="shared" si="670"/>
        <v/>
      </c>
      <c r="EU343" s="229" t="e">
        <f t="shared" si="671"/>
        <v>#VALUE!</v>
      </c>
      <c r="EV343" s="27" t="e">
        <f t="shared" si="672"/>
        <v>#VALUE!</v>
      </c>
      <c r="EW343" s="27" t="e">
        <f t="shared" si="673"/>
        <v>#VALUE!</v>
      </c>
      <c r="EX343" s="28" t="e">
        <f t="shared" si="674"/>
        <v>#VALUE!</v>
      </c>
      <c r="EY343" s="28" t="e">
        <f t="shared" si="675"/>
        <v>#VALUE!</v>
      </c>
      <c r="EZ343" s="28" t="b">
        <f t="shared" si="676"/>
        <v>0</v>
      </c>
      <c r="FA343" s="176" t="str">
        <f t="shared" si="677"/>
        <v/>
      </c>
      <c r="FB343" s="27" t="e" cm="1">
        <f t="array" aca="1" ref="FB343" ca="1">TEXT(RIGHT(10-RIGHT(SUM(INDEX(1*(MID(MID(C343,1,1)*2,ROW(INDIRECT("1:"&amp;LEN(MID(C343,1,1)*2))),1)),,))+MID(C343,2,1)+
SUM(INDEX(1*(MID(MID(C343,3,1)*2,ROW(INDIRECT("1:"&amp;LEN(MID(C343,3,1)*2))),1)),,))+MID(C343,4,1)+
SUM(INDEX(1*(MID(MID(C343,5,1)*2,ROW(INDIRECT("1:"&amp;LEN(MID(C343,5,1)*2))),1)),,))+MID(C343,6,1)+
SUM(INDEX(1*(MID(MID(C343,8,1)*2,ROW(INDIRECT("1:"&amp;LEN(MID(C343,8,1)*2))),1)),,))+MID(C343,9,1)+
SUM(INDEX(1*(MID(MID(C343,10,1)*2,ROW(INDIRECT("1:"&amp;LEN(MID(C343,10,1)*2))),1)),,)),1),1),"0")</f>
        <v>#VALUE!</v>
      </c>
      <c r="FC343" s="27" t="str">
        <f t="shared" si="678"/>
        <v/>
      </c>
      <c r="FD343" s="29" t="b">
        <f t="shared" si="679"/>
        <v>0</v>
      </c>
      <c r="FE343" s="112" t="b">
        <f>IFERROR(MATCH(D343,'Avtal för korttidsarbete'!$G$13:$G$1012,0),TRUE)</f>
        <v>1</v>
      </c>
      <c r="FF343" s="112" t="b">
        <f t="shared" si="708"/>
        <v>0</v>
      </c>
      <c r="FG343" s="113" t="str" cm="1">
        <f t="array" ref="FG343">IF(FE343=TRUE,"x",INDEX('Avtal för korttidsarbete'!$E$13:$E$1012,$FE343))</f>
        <v>x</v>
      </c>
      <c r="FH343" s="113" t="str" cm="1">
        <f t="array" ref="FH343">IF(FE343=TRUE,"x",INDEX('Avtal för korttidsarbete'!$F$13:$F$1012,$FE343))</f>
        <v>x</v>
      </c>
      <c r="FI343" s="112" t="b">
        <f t="shared" si="709"/>
        <v>0</v>
      </c>
      <c r="FJ343" s="135">
        <f t="shared" si="710"/>
        <v>44166</v>
      </c>
      <c r="FK343" s="135">
        <f t="shared" si="711"/>
        <v>44377</v>
      </c>
      <c r="FL343" s="112" t="b">
        <f t="shared" si="712"/>
        <v>0</v>
      </c>
      <c r="FM343" s="113">
        <f t="shared" si="713"/>
        <v>44166</v>
      </c>
      <c r="FN343" s="135">
        <f t="shared" si="714"/>
        <v>44377</v>
      </c>
      <c r="FO343" s="148" t="b">
        <f>IFERROR(INDEX('Avtal för korttidsarbete'!R:R,MATCH(D343,'Avtal för korttidsarbete'!$G:$G,0)),TRUE)</f>
        <v>1</v>
      </c>
      <c r="FP343" s="135" t="str">
        <f>IF(FO343,"-",INDEX('Avtal för korttidsarbete'!$D:$D,MATCH(D343,'Avtal för korttidsarbete'!$G:$G,0)))</f>
        <v>-</v>
      </c>
      <c r="FQ343" s="113" t="b">
        <f>IFERROR(G343&gt;INDEX(Uppsägningar!E:E,MATCH(C343,Uppsägningar!C:C,0)),FALSE)</f>
        <v>0</v>
      </c>
    </row>
    <row r="344" spans="1:173" x14ac:dyDescent="0.25">
      <c r="A344" s="19">
        <v>328</v>
      </c>
      <c r="B344" s="20"/>
      <c r="C344" s="183"/>
      <c r="D344" s="66"/>
      <c r="E344" s="212">
        <f>IFERROR(INDEX(Admin!$C$7:$C$10,MATCH(FP344,TblNivåValTExt,0)),0)</f>
        <v>0</v>
      </c>
      <c r="F344" s="1"/>
      <c r="G344" s="1"/>
      <c r="H344" s="78"/>
      <c r="I344" s="181"/>
      <c r="J344" s="181"/>
      <c r="K344" s="182"/>
      <c r="L344" s="182"/>
      <c r="M344" s="181"/>
      <c r="N344" s="181"/>
      <c r="O344" s="181"/>
      <c r="P344" s="182"/>
      <c r="Q344" s="182"/>
      <c r="R344" s="181"/>
      <c r="S344" s="181"/>
      <c r="T344" s="181"/>
      <c r="U344" s="182"/>
      <c r="V344" s="182"/>
      <c r="W344" s="181"/>
      <c r="X344" s="181"/>
      <c r="Y344" s="181"/>
      <c r="Z344" s="182"/>
      <c r="AA344" s="182"/>
      <c r="AB344" s="181"/>
      <c r="AC344" s="181"/>
      <c r="AD344" s="181"/>
      <c r="AE344" s="182"/>
      <c r="AF344" s="182"/>
      <c r="AG344" s="181"/>
      <c r="AH344" s="181"/>
      <c r="AI344" s="181"/>
      <c r="AJ344" s="182"/>
      <c r="AK344" s="182"/>
      <c r="AL344" s="181"/>
      <c r="AM344" s="181"/>
      <c r="AN344" s="181"/>
      <c r="AO344" s="182"/>
      <c r="AP344" s="182"/>
      <c r="AQ344" s="181"/>
      <c r="AR344" s="181"/>
      <c r="AS344" s="181"/>
      <c r="AT344" s="182"/>
      <c r="AU344" s="182"/>
      <c r="AV344" s="181"/>
      <c r="AW344" s="181"/>
      <c r="AX344" s="181"/>
      <c r="AY344" s="182"/>
      <c r="AZ344" s="182"/>
      <c r="BA344" s="181"/>
      <c r="BB344" s="181"/>
      <c r="BC344" s="181"/>
      <c r="BD344" s="182"/>
      <c r="BE344" s="182"/>
      <c r="BF344" s="181"/>
      <c r="BG344" s="180">
        <f t="shared" si="680"/>
        <v>0</v>
      </c>
      <c r="BH344" s="116" t="str">
        <f t="shared" si="681"/>
        <v/>
      </c>
      <c r="BI344" s="80" t="b">
        <f t="shared" si="627"/>
        <v>0</v>
      </c>
      <c r="BJ344" s="80" t="str">
        <f t="shared" si="628"/>
        <v/>
      </c>
      <c r="BK344" s="80" t="b">
        <f t="shared" si="682"/>
        <v>0</v>
      </c>
      <c r="BL344" s="13" t="str">
        <f t="shared" si="629"/>
        <v/>
      </c>
      <c r="BM344" s="13" t="b">
        <f t="shared" si="683"/>
        <v>0</v>
      </c>
      <c r="BN344" s="35" t="str">
        <f t="shared" si="630"/>
        <v/>
      </c>
      <c r="BO344" s="13" t="b">
        <f t="shared" si="631"/>
        <v>0</v>
      </c>
      <c r="BP344" s="35" t="str">
        <f t="shared" si="632"/>
        <v/>
      </c>
      <c r="BQ344" s="13" t="b">
        <f t="shared" si="633"/>
        <v>0</v>
      </c>
      <c r="BR344" s="35" t="str">
        <f t="shared" si="634"/>
        <v/>
      </c>
      <c r="BS344" s="35" t="b">
        <f t="shared" si="635"/>
        <v>0</v>
      </c>
      <c r="BT344" s="35" t="str">
        <f t="shared" si="636"/>
        <v/>
      </c>
      <c r="BU344" s="35" t="b">
        <f t="shared" si="637"/>
        <v>0</v>
      </c>
      <c r="BV344" s="35" t="str">
        <f t="shared" si="638"/>
        <v/>
      </c>
      <c r="BW344" s="13" t="b">
        <f t="shared" si="715"/>
        <v>0</v>
      </c>
      <c r="BX344" s="35" t="str">
        <f t="shared" si="639"/>
        <v/>
      </c>
      <c r="BY344" s="265" t="b">
        <f t="shared" si="684"/>
        <v>0</v>
      </c>
      <c r="BZ344" s="35" t="str">
        <f t="shared" si="640"/>
        <v/>
      </c>
      <c r="CA344" s="265" t="b">
        <f t="shared" si="685"/>
        <v>0</v>
      </c>
      <c r="CB344" s="35" t="str">
        <f t="shared" si="641"/>
        <v/>
      </c>
      <c r="CC344" s="272" t="b">
        <f t="shared" si="686"/>
        <v>0</v>
      </c>
      <c r="CD344" s="35" t="str">
        <f t="shared" si="642"/>
        <v/>
      </c>
      <c r="CE344" s="13" t="b">
        <f t="shared" si="643"/>
        <v>0</v>
      </c>
      <c r="CF344" s="35" t="str">
        <f t="shared" si="644"/>
        <v/>
      </c>
      <c r="CG344" s="179">
        <f t="shared" si="645"/>
        <v>0</v>
      </c>
      <c r="CH344" s="179">
        <f t="shared" si="646"/>
        <v>0</v>
      </c>
      <c r="CI344" s="218">
        <f t="shared" si="687"/>
        <v>0</v>
      </c>
      <c r="CJ344" s="218">
        <f t="shared" si="688"/>
        <v>0</v>
      </c>
      <c r="CK344" s="218">
        <f t="shared" si="689"/>
        <v>0</v>
      </c>
      <c r="CL344" s="218">
        <f t="shared" si="690"/>
        <v>0</v>
      </c>
      <c r="CM344" s="218">
        <f t="shared" si="691"/>
        <v>0</v>
      </c>
      <c r="CN344" s="218">
        <f t="shared" si="692"/>
        <v>0</v>
      </c>
      <c r="CO344" s="218">
        <f t="shared" si="693"/>
        <v>0</v>
      </c>
      <c r="CP344" s="218">
        <f t="shared" si="694"/>
        <v>0</v>
      </c>
      <c r="CQ344" s="218">
        <f t="shared" si="695"/>
        <v>0</v>
      </c>
      <c r="CR344" s="218">
        <f t="shared" si="696"/>
        <v>0</v>
      </c>
      <c r="CS344" s="14">
        <f t="shared" si="647"/>
        <v>0</v>
      </c>
      <c r="CT344" s="236">
        <f t="shared" si="648"/>
        <v>0</v>
      </c>
      <c r="CU344" s="237">
        <f t="shared" si="649"/>
        <v>0</v>
      </c>
      <c r="CV344" s="16">
        <f t="shared" si="649"/>
        <v>0</v>
      </c>
      <c r="CW344" s="16">
        <f t="shared" si="649"/>
        <v>0</v>
      </c>
      <c r="CX344" s="16">
        <f t="shared" si="649"/>
        <v>0</v>
      </c>
      <c r="CY344" s="16">
        <f t="shared" si="649"/>
        <v>0</v>
      </c>
      <c r="CZ344" s="16">
        <f t="shared" si="649"/>
        <v>0</v>
      </c>
      <c r="DA344" s="16">
        <f t="shared" si="649"/>
        <v>0</v>
      </c>
      <c r="DB344" s="16">
        <f t="shared" si="649"/>
        <v>0</v>
      </c>
      <c r="DC344" s="16">
        <f t="shared" si="649"/>
        <v>0</v>
      </c>
      <c r="DD344" s="238">
        <f t="shared" si="649"/>
        <v>0</v>
      </c>
      <c r="DE344" s="232">
        <f t="shared" si="650"/>
        <v>0</v>
      </c>
      <c r="DF344" s="132">
        <f t="shared" si="650"/>
        <v>0</v>
      </c>
      <c r="DG344" s="132">
        <f t="shared" si="650"/>
        <v>0</v>
      </c>
      <c r="DH344" s="132">
        <f t="shared" si="650"/>
        <v>0</v>
      </c>
      <c r="DI344" s="132">
        <f t="shared" si="650"/>
        <v>0</v>
      </c>
      <c r="DJ344" s="132">
        <f t="shared" si="650"/>
        <v>0</v>
      </c>
      <c r="DK344" s="132">
        <f t="shared" si="650"/>
        <v>0</v>
      </c>
      <c r="DL344" s="132">
        <f t="shared" si="650"/>
        <v>0</v>
      </c>
      <c r="DM344" s="132">
        <f t="shared" si="650"/>
        <v>0</v>
      </c>
      <c r="DN344" s="233">
        <f t="shared" si="650"/>
        <v>0</v>
      </c>
      <c r="DO344" s="232">
        <f t="shared" si="651"/>
        <v>0</v>
      </c>
      <c r="DP344" s="132">
        <f t="shared" si="652"/>
        <v>0</v>
      </c>
      <c r="DQ344" s="132">
        <f t="shared" si="653"/>
        <v>0</v>
      </c>
      <c r="DR344" s="132">
        <f t="shared" si="654"/>
        <v>0</v>
      </c>
      <c r="DS344" s="132">
        <f t="shared" si="655"/>
        <v>0</v>
      </c>
      <c r="DT344" s="132">
        <f t="shared" si="656"/>
        <v>0</v>
      </c>
      <c r="DU344" s="132">
        <f t="shared" si="657"/>
        <v>0</v>
      </c>
      <c r="DV344" s="132">
        <f t="shared" si="658"/>
        <v>0</v>
      </c>
      <c r="DW344" s="132">
        <f t="shared" si="659"/>
        <v>0</v>
      </c>
      <c r="DX344" s="233">
        <f t="shared" si="660"/>
        <v>0</v>
      </c>
      <c r="DY344" s="231" t="b">
        <f t="shared" si="697"/>
        <v>0</v>
      </c>
      <c r="DZ344" s="163"/>
      <c r="EA344" s="226" t="str">
        <f t="shared" si="698"/>
        <v/>
      </c>
      <c r="EB344" s="178" t="str">
        <f t="shared" si="699"/>
        <v/>
      </c>
      <c r="EC344" s="178" t="str">
        <f t="shared" si="700"/>
        <v/>
      </c>
      <c r="ED344" s="178" t="str">
        <f t="shared" si="701"/>
        <v/>
      </c>
      <c r="EE344" s="178" t="str">
        <f t="shared" si="702"/>
        <v/>
      </c>
      <c r="EF344" s="178" t="str">
        <f t="shared" si="703"/>
        <v/>
      </c>
      <c r="EG344" s="178" t="str">
        <f t="shared" si="704"/>
        <v/>
      </c>
      <c r="EH344" s="178" t="str">
        <f t="shared" si="705"/>
        <v/>
      </c>
      <c r="EI344" s="178" t="str">
        <f t="shared" si="706"/>
        <v/>
      </c>
      <c r="EJ344" s="227" t="str">
        <f t="shared" si="707"/>
        <v/>
      </c>
      <c r="EK344" s="230" t="str">
        <f t="shared" si="661"/>
        <v/>
      </c>
      <c r="EL344" s="177" t="str">
        <f t="shared" si="662"/>
        <v/>
      </c>
      <c r="EM344" s="177" t="str">
        <f t="shared" si="663"/>
        <v/>
      </c>
      <c r="EN344" s="177" t="str">
        <f t="shared" si="664"/>
        <v/>
      </c>
      <c r="EO344" s="177" t="str">
        <f t="shared" si="665"/>
        <v/>
      </c>
      <c r="EP344" s="177" t="str">
        <f t="shared" si="666"/>
        <v/>
      </c>
      <c r="EQ344" s="177" t="str">
        <f t="shared" si="667"/>
        <v/>
      </c>
      <c r="ER344" s="177" t="str">
        <f t="shared" si="668"/>
        <v/>
      </c>
      <c r="ES344" s="177" t="str">
        <f t="shared" si="669"/>
        <v/>
      </c>
      <c r="ET344" s="177" t="str">
        <f t="shared" si="670"/>
        <v/>
      </c>
      <c r="EU344" s="229" t="e">
        <f t="shared" si="671"/>
        <v>#VALUE!</v>
      </c>
      <c r="EV344" s="27" t="e">
        <f t="shared" si="672"/>
        <v>#VALUE!</v>
      </c>
      <c r="EW344" s="27" t="e">
        <f t="shared" si="673"/>
        <v>#VALUE!</v>
      </c>
      <c r="EX344" s="28" t="e">
        <f t="shared" si="674"/>
        <v>#VALUE!</v>
      </c>
      <c r="EY344" s="28" t="e">
        <f t="shared" si="675"/>
        <v>#VALUE!</v>
      </c>
      <c r="EZ344" s="28" t="b">
        <f t="shared" si="676"/>
        <v>0</v>
      </c>
      <c r="FA344" s="176" t="str">
        <f t="shared" si="677"/>
        <v/>
      </c>
      <c r="FB344" s="27" t="e" cm="1">
        <f t="array" aca="1" ref="FB344" ca="1">TEXT(RIGHT(10-RIGHT(SUM(INDEX(1*(MID(MID(C344,1,1)*2,ROW(INDIRECT("1:"&amp;LEN(MID(C344,1,1)*2))),1)),,))+MID(C344,2,1)+
SUM(INDEX(1*(MID(MID(C344,3,1)*2,ROW(INDIRECT("1:"&amp;LEN(MID(C344,3,1)*2))),1)),,))+MID(C344,4,1)+
SUM(INDEX(1*(MID(MID(C344,5,1)*2,ROW(INDIRECT("1:"&amp;LEN(MID(C344,5,1)*2))),1)),,))+MID(C344,6,1)+
SUM(INDEX(1*(MID(MID(C344,8,1)*2,ROW(INDIRECT("1:"&amp;LEN(MID(C344,8,1)*2))),1)),,))+MID(C344,9,1)+
SUM(INDEX(1*(MID(MID(C344,10,1)*2,ROW(INDIRECT("1:"&amp;LEN(MID(C344,10,1)*2))),1)),,)),1),1),"0")</f>
        <v>#VALUE!</v>
      </c>
      <c r="FC344" s="27" t="str">
        <f t="shared" si="678"/>
        <v/>
      </c>
      <c r="FD344" s="29" t="b">
        <f t="shared" si="679"/>
        <v>0</v>
      </c>
      <c r="FE344" s="112" t="b">
        <f>IFERROR(MATCH(D344,'Avtal för korttidsarbete'!$G$13:$G$1012,0),TRUE)</f>
        <v>1</v>
      </c>
      <c r="FF344" s="112" t="b">
        <f t="shared" si="708"/>
        <v>0</v>
      </c>
      <c r="FG344" s="113" t="str" cm="1">
        <f t="array" ref="FG344">IF(FE344=TRUE,"x",INDEX('Avtal för korttidsarbete'!$E$13:$E$1012,$FE344))</f>
        <v>x</v>
      </c>
      <c r="FH344" s="113" t="str" cm="1">
        <f t="array" ref="FH344">IF(FE344=TRUE,"x",INDEX('Avtal för korttidsarbete'!$F$13:$F$1012,$FE344))</f>
        <v>x</v>
      </c>
      <c r="FI344" s="112" t="b">
        <f t="shared" si="709"/>
        <v>0</v>
      </c>
      <c r="FJ344" s="135">
        <f t="shared" si="710"/>
        <v>44166</v>
      </c>
      <c r="FK344" s="135">
        <f t="shared" si="711"/>
        <v>44377</v>
      </c>
      <c r="FL344" s="112" t="b">
        <f t="shared" si="712"/>
        <v>0</v>
      </c>
      <c r="FM344" s="113">
        <f t="shared" si="713"/>
        <v>44166</v>
      </c>
      <c r="FN344" s="135">
        <f t="shared" si="714"/>
        <v>44377</v>
      </c>
      <c r="FO344" s="148" t="b">
        <f>IFERROR(INDEX('Avtal för korttidsarbete'!R:R,MATCH(D344,'Avtal för korttidsarbete'!$G:$G,0)),TRUE)</f>
        <v>1</v>
      </c>
      <c r="FP344" s="135" t="str">
        <f>IF(FO344,"-",INDEX('Avtal för korttidsarbete'!$D:$D,MATCH(D344,'Avtal för korttidsarbete'!$G:$G,0)))</f>
        <v>-</v>
      </c>
      <c r="FQ344" s="113" t="b">
        <f>IFERROR(G344&gt;INDEX(Uppsägningar!E:E,MATCH(C344,Uppsägningar!C:C,0)),FALSE)</f>
        <v>0</v>
      </c>
    </row>
    <row r="345" spans="1:173" x14ac:dyDescent="0.25">
      <c r="A345" s="19">
        <v>329</v>
      </c>
      <c r="B345" s="20"/>
      <c r="C345" s="183"/>
      <c r="D345" s="66"/>
      <c r="E345" s="212">
        <f>IFERROR(INDEX(Admin!$C$7:$C$10,MATCH(FP345,TblNivåValTExt,0)),0)</f>
        <v>0</v>
      </c>
      <c r="F345" s="1"/>
      <c r="G345" s="1"/>
      <c r="H345" s="78"/>
      <c r="I345" s="181"/>
      <c r="J345" s="181"/>
      <c r="K345" s="182"/>
      <c r="L345" s="182"/>
      <c r="M345" s="181"/>
      <c r="N345" s="181"/>
      <c r="O345" s="181"/>
      <c r="P345" s="182"/>
      <c r="Q345" s="182"/>
      <c r="R345" s="181"/>
      <c r="S345" s="181"/>
      <c r="T345" s="181"/>
      <c r="U345" s="182"/>
      <c r="V345" s="182"/>
      <c r="W345" s="181"/>
      <c r="X345" s="181"/>
      <c r="Y345" s="181"/>
      <c r="Z345" s="182"/>
      <c r="AA345" s="182"/>
      <c r="AB345" s="181"/>
      <c r="AC345" s="181"/>
      <c r="AD345" s="181"/>
      <c r="AE345" s="182"/>
      <c r="AF345" s="182"/>
      <c r="AG345" s="181"/>
      <c r="AH345" s="181"/>
      <c r="AI345" s="181"/>
      <c r="AJ345" s="182"/>
      <c r="AK345" s="182"/>
      <c r="AL345" s="181"/>
      <c r="AM345" s="181"/>
      <c r="AN345" s="181"/>
      <c r="AO345" s="182"/>
      <c r="AP345" s="182"/>
      <c r="AQ345" s="181"/>
      <c r="AR345" s="181"/>
      <c r="AS345" s="181"/>
      <c r="AT345" s="182"/>
      <c r="AU345" s="182"/>
      <c r="AV345" s="181"/>
      <c r="AW345" s="181"/>
      <c r="AX345" s="181"/>
      <c r="AY345" s="182"/>
      <c r="AZ345" s="182"/>
      <c r="BA345" s="181"/>
      <c r="BB345" s="181"/>
      <c r="BC345" s="181"/>
      <c r="BD345" s="182"/>
      <c r="BE345" s="182"/>
      <c r="BF345" s="181"/>
      <c r="BG345" s="180">
        <f t="shared" si="680"/>
        <v>0</v>
      </c>
      <c r="BH345" s="116" t="str">
        <f t="shared" si="681"/>
        <v/>
      </c>
      <c r="BI345" s="80" t="b">
        <f t="shared" si="627"/>
        <v>0</v>
      </c>
      <c r="BJ345" s="80" t="str">
        <f t="shared" si="628"/>
        <v/>
      </c>
      <c r="BK345" s="80" t="b">
        <f t="shared" si="682"/>
        <v>0</v>
      </c>
      <c r="BL345" s="13" t="str">
        <f t="shared" si="629"/>
        <v/>
      </c>
      <c r="BM345" s="13" t="b">
        <f t="shared" si="683"/>
        <v>0</v>
      </c>
      <c r="BN345" s="35" t="str">
        <f t="shared" si="630"/>
        <v/>
      </c>
      <c r="BO345" s="13" t="b">
        <f t="shared" si="631"/>
        <v>0</v>
      </c>
      <c r="BP345" s="35" t="str">
        <f t="shared" si="632"/>
        <v/>
      </c>
      <c r="BQ345" s="13" t="b">
        <f t="shared" si="633"/>
        <v>0</v>
      </c>
      <c r="BR345" s="35" t="str">
        <f t="shared" si="634"/>
        <v/>
      </c>
      <c r="BS345" s="35" t="b">
        <f t="shared" si="635"/>
        <v>0</v>
      </c>
      <c r="BT345" s="35" t="str">
        <f t="shared" si="636"/>
        <v/>
      </c>
      <c r="BU345" s="35" t="b">
        <f t="shared" si="637"/>
        <v>0</v>
      </c>
      <c r="BV345" s="35" t="str">
        <f t="shared" si="638"/>
        <v/>
      </c>
      <c r="BW345" s="13" t="b">
        <f t="shared" si="715"/>
        <v>0</v>
      </c>
      <c r="BX345" s="35" t="str">
        <f t="shared" si="639"/>
        <v/>
      </c>
      <c r="BY345" s="265" t="b">
        <f t="shared" si="684"/>
        <v>0</v>
      </c>
      <c r="BZ345" s="35" t="str">
        <f t="shared" si="640"/>
        <v/>
      </c>
      <c r="CA345" s="265" t="b">
        <f t="shared" si="685"/>
        <v>0</v>
      </c>
      <c r="CB345" s="35" t="str">
        <f t="shared" si="641"/>
        <v/>
      </c>
      <c r="CC345" s="272" t="b">
        <f t="shared" si="686"/>
        <v>0</v>
      </c>
      <c r="CD345" s="35" t="str">
        <f t="shared" si="642"/>
        <v/>
      </c>
      <c r="CE345" s="13" t="b">
        <f t="shared" si="643"/>
        <v>0</v>
      </c>
      <c r="CF345" s="35" t="str">
        <f t="shared" si="644"/>
        <v/>
      </c>
      <c r="CG345" s="179">
        <f t="shared" si="645"/>
        <v>0</v>
      </c>
      <c r="CH345" s="179">
        <f t="shared" si="646"/>
        <v>0</v>
      </c>
      <c r="CI345" s="218">
        <f t="shared" si="687"/>
        <v>0</v>
      </c>
      <c r="CJ345" s="218">
        <f t="shared" si="688"/>
        <v>0</v>
      </c>
      <c r="CK345" s="218">
        <f t="shared" si="689"/>
        <v>0</v>
      </c>
      <c r="CL345" s="218">
        <f t="shared" si="690"/>
        <v>0</v>
      </c>
      <c r="CM345" s="218">
        <f t="shared" si="691"/>
        <v>0</v>
      </c>
      <c r="CN345" s="218">
        <f t="shared" si="692"/>
        <v>0</v>
      </c>
      <c r="CO345" s="218">
        <f t="shared" si="693"/>
        <v>0</v>
      </c>
      <c r="CP345" s="218">
        <f t="shared" si="694"/>
        <v>0</v>
      </c>
      <c r="CQ345" s="218">
        <f t="shared" si="695"/>
        <v>0</v>
      </c>
      <c r="CR345" s="218">
        <f t="shared" si="696"/>
        <v>0</v>
      </c>
      <c r="CS345" s="14">
        <f t="shared" si="647"/>
        <v>0</v>
      </c>
      <c r="CT345" s="236">
        <f t="shared" si="648"/>
        <v>0</v>
      </c>
      <c r="CU345" s="237">
        <f t="shared" si="649"/>
        <v>0</v>
      </c>
      <c r="CV345" s="16">
        <f t="shared" si="649"/>
        <v>0</v>
      </c>
      <c r="CW345" s="16">
        <f t="shared" si="649"/>
        <v>0</v>
      </c>
      <c r="CX345" s="16">
        <f t="shared" si="649"/>
        <v>0</v>
      </c>
      <c r="CY345" s="16">
        <f t="shared" si="649"/>
        <v>0</v>
      </c>
      <c r="CZ345" s="16">
        <f t="shared" si="649"/>
        <v>0</v>
      </c>
      <c r="DA345" s="16">
        <f t="shared" si="649"/>
        <v>0</v>
      </c>
      <c r="DB345" s="16">
        <f t="shared" si="649"/>
        <v>0</v>
      </c>
      <c r="DC345" s="16">
        <f t="shared" si="649"/>
        <v>0</v>
      </c>
      <c r="DD345" s="238">
        <f t="shared" si="649"/>
        <v>0</v>
      </c>
      <c r="DE345" s="232">
        <f t="shared" si="650"/>
        <v>0</v>
      </c>
      <c r="DF345" s="132">
        <f t="shared" si="650"/>
        <v>0</v>
      </c>
      <c r="DG345" s="132">
        <f t="shared" si="650"/>
        <v>0</v>
      </c>
      <c r="DH345" s="132">
        <f t="shared" si="650"/>
        <v>0</v>
      </c>
      <c r="DI345" s="132">
        <f t="shared" si="650"/>
        <v>0</v>
      </c>
      <c r="DJ345" s="132">
        <f t="shared" si="650"/>
        <v>0</v>
      </c>
      <c r="DK345" s="132">
        <f t="shared" si="650"/>
        <v>0</v>
      </c>
      <c r="DL345" s="132">
        <f t="shared" si="650"/>
        <v>0</v>
      </c>
      <c r="DM345" s="132">
        <f t="shared" si="650"/>
        <v>0</v>
      </c>
      <c r="DN345" s="233">
        <f t="shared" si="650"/>
        <v>0</v>
      </c>
      <c r="DO345" s="232">
        <f t="shared" si="651"/>
        <v>0</v>
      </c>
      <c r="DP345" s="132">
        <f t="shared" si="652"/>
        <v>0</v>
      </c>
      <c r="DQ345" s="132">
        <f t="shared" si="653"/>
        <v>0</v>
      </c>
      <c r="DR345" s="132">
        <f t="shared" si="654"/>
        <v>0</v>
      </c>
      <c r="DS345" s="132">
        <f t="shared" si="655"/>
        <v>0</v>
      </c>
      <c r="DT345" s="132">
        <f t="shared" si="656"/>
        <v>0</v>
      </c>
      <c r="DU345" s="132">
        <f t="shared" si="657"/>
        <v>0</v>
      </c>
      <c r="DV345" s="132">
        <f t="shared" si="658"/>
        <v>0</v>
      </c>
      <c r="DW345" s="132">
        <f t="shared" si="659"/>
        <v>0</v>
      </c>
      <c r="DX345" s="233">
        <f t="shared" si="660"/>
        <v>0</v>
      </c>
      <c r="DY345" s="231" t="b">
        <f t="shared" si="697"/>
        <v>0</v>
      </c>
      <c r="DZ345" s="163"/>
      <c r="EA345" s="226" t="str">
        <f t="shared" si="698"/>
        <v/>
      </c>
      <c r="EB345" s="178" t="str">
        <f t="shared" si="699"/>
        <v/>
      </c>
      <c r="EC345" s="178" t="str">
        <f t="shared" si="700"/>
        <v/>
      </c>
      <c r="ED345" s="178" t="str">
        <f t="shared" si="701"/>
        <v/>
      </c>
      <c r="EE345" s="178" t="str">
        <f t="shared" si="702"/>
        <v/>
      </c>
      <c r="EF345" s="178" t="str">
        <f t="shared" si="703"/>
        <v/>
      </c>
      <c r="EG345" s="178" t="str">
        <f t="shared" si="704"/>
        <v/>
      </c>
      <c r="EH345" s="178" t="str">
        <f t="shared" si="705"/>
        <v/>
      </c>
      <c r="EI345" s="178" t="str">
        <f t="shared" si="706"/>
        <v/>
      </c>
      <c r="EJ345" s="227" t="str">
        <f t="shared" si="707"/>
        <v/>
      </c>
      <c r="EK345" s="230" t="str">
        <f t="shared" si="661"/>
        <v/>
      </c>
      <c r="EL345" s="177" t="str">
        <f t="shared" si="662"/>
        <v/>
      </c>
      <c r="EM345" s="177" t="str">
        <f t="shared" si="663"/>
        <v/>
      </c>
      <c r="EN345" s="177" t="str">
        <f t="shared" si="664"/>
        <v/>
      </c>
      <c r="EO345" s="177" t="str">
        <f t="shared" si="665"/>
        <v/>
      </c>
      <c r="EP345" s="177" t="str">
        <f t="shared" si="666"/>
        <v/>
      </c>
      <c r="EQ345" s="177" t="str">
        <f t="shared" si="667"/>
        <v/>
      </c>
      <c r="ER345" s="177" t="str">
        <f t="shared" si="668"/>
        <v/>
      </c>
      <c r="ES345" s="177" t="str">
        <f t="shared" si="669"/>
        <v/>
      </c>
      <c r="ET345" s="177" t="str">
        <f t="shared" si="670"/>
        <v/>
      </c>
      <c r="EU345" s="229" t="e">
        <f t="shared" si="671"/>
        <v>#VALUE!</v>
      </c>
      <c r="EV345" s="27" t="e">
        <f t="shared" si="672"/>
        <v>#VALUE!</v>
      </c>
      <c r="EW345" s="27" t="e">
        <f t="shared" si="673"/>
        <v>#VALUE!</v>
      </c>
      <c r="EX345" s="28" t="e">
        <f t="shared" si="674"/>
        <v>#VALUE!</v>
      </c>
      <c r="EY345" s="28" t="e">
        <f t="shared" si="675"/>
        <v>#VALUE!</v>
      </c>
      <c r="EZ345" s="28" t="b">
        <f t="shared" si="676"/>
        <v>0</v>
      </c>
      <c r="FA345" s="176" t="str">
        <f t="shared" si="677"/>
        <v/>
      </c>
      <c r="FB345" s="27" t="e" cm="1">
        <f t="array" aca="1" ref="FB345" ca="1">TEXT(RIGHT(10-RIGHT(SUM(INDEX(1*(MID(MID(C345,1,1)*2,ROW(INDIRECT("1:"&amp;LEN(MID(C345,1,1)*2))),1)),,))+MID(C345,2,1)+
SUM(INDEX(1*(MID(MID(C345,3,1)*2,ROW(INDIRECT("1:"&amp;LEN(MID(C345,3,1)*2))),1)),,))+MID(C345,4,1)+
SUM(INDEX(1*(MID(MID(C345,5,1)*2,ROW(INDIRECT("1:"&amp;LEN(MID(C345,5,1)*2))),1)),,))+MID(C345,6,1)+
SUM(INDEX(1*(MID(MID(C345,8,1)*2,ROW(INDIRECT("1:"&amp;LEN(MID(C345,8,1)*2))),1)),,))+MID(C345,9,1)+
SUM(INDEX(1*(MID(MID(C345,10,1)*2,ROW(INDIRECT("1:"&amp;LEN(MID(C345,10,1)*2))),1)),,)),1),1),"0")</f>
        <v>#VALUE!</v>
      </c>
      <c r="FC345" s="27" t="str">
        <f t="shared" si="678"/>
        <v/>
      </c>
      <c r="FD345" s="29" t="b">
        <f t="shared" si="679"/>
        <v>0</v>
      </c>
      <c r="FE345" s="112" t="b">
        <f>IFERROR(MATCH(D345,'Avtal för korttidsarbete'!$G$13:$G$1012,0),TRUE)</f>
        <v>1</v>
      </c>
      <c r="FF345" s="112" t="b">
        <f t="shared" si="708"/>
        <v>0</v>
      </c>
      <c r="FG345" s="113" t="str" cm="1">
        <f t="array" ref="FG345">IF(FE345=TRUE,"x",INDEX('Avtal för korttidsarbete'!$E$13:$E$1012,$FE345))</f>
        <v>x</v>
      </c>
      <c r="FH345" s="113" t="str" cm="1">
        <f t="array" ref="FH345">IF(FE345=TRUE,"x",INDEX('Avtal för korttidsarbete'!$F$13:$F$1012,$FE345))</f>
        <v>x</v>
      </c>
      <c r="FI345" s="112" t="b">
        <f t="shared" si="709"/>
        <v>0</v>
      </c>
      <c r="FJ345" s="135">
        <f t="shared" si="710"/>
        <v>44166</v>
      </c>
      <c r="FK345" s="135">
        <f t="shared" si="711"/>
        <v>44377</v>
      </c>
      <c r="FL345" s="112" t="b">
        <f t="shared" si="712"/>
        <v>0</v>
      </c>
      <c r="FM345" s="113">
        <f t="shared" si="713"/>
        <v>44166</v>
      </c>
      <c r="FN345" s="135">
        <f t="shared" si="714"/>
        <v>44377</v>
      </c>
      <c r="FO345" s="148" t="b">
        <f>IFERROR(INDEX('Avtal för korttidsarbete'!R:R,MATCH(D345,'Avtal för korttidsarbete'!$G:$G,0)),TRUE)</f>
        <v>1</v>
      </c>
      <c r="FP345" s="135" t="str">
        <f>IF(FO345,"-",INDEX('Avtal för korttidsarbete'!$D:$D,MATCH(D345,'Avtal för korttidsarbete'!$G:$G,0)))</f>
        <v>-</v>
      </c>
      <c r="FQ345" s="113" t="b">
        <f>IFERROR(G345&gt;INDEX(Uppsägningar!E:E,MATCH(C345,Uppsägningar!C:C,0)),FALSE)</f>
        <v>0</v>
      </c>
    </row>
    <row r="346" spans="1:173" x14ac:dyDescent="0.25">
      <c r="A346" s="19">
        <v>330</v>
      </c>
      <c r="B346" s="20"/>
      <c r="C346" s="183"/>
      <c r="D346" s="66"/>
      <c r="E346" s="212">
        <f>IFERROR(INDEX(Admin!$C$7:$C$10,MATCH(FP346,TblNivåValTExt,0)),0)</f>
        <v>0</v>
      </c>
      <c r="F346" s="1"/>
      <c r="G346" s="1"/>
      <c r="H346" s="78"/>
      <c r="I346" s="181"/>
      <c r="J346" s="181"/>
      <c r="K346" s="182"/>
      <c r="L346" s="182"/>
      <c r="M346" s="181"/>
      <c r="N346" s="181"/>
      <c r="O346" s="181"/>
      <c r="P346" s="182"/>
      <c r="Q346" s="182"/>
      <c r="R346" s="181"/>
      <c r="S346" s="181"/>
      <c r="T346" s="181"/>
      <c r="U346" s="182"/>
      <c r="V346" s="182"/>
      <c r="W346" s="181"/>
      <c r="X346" s="181"/>
      <c r="Y346" s="181"/>
      <c r="Z346" s="182"/>
      <c r="AA346" s="182"/>
      <c r="AB346" s="181"/>
      <c r="AC346" s="181"/>
      <c r="AD346" s="181"/>
      <c r="AE346" s="182"/>
      <c r="AF346" s="182"/>
      <c r="AG346" s="181"/>
      <c r="AH346" s="181"/>
      <c r="AI346" s="181"/>
      <c r="AJ346" s="182"/>
      <c r="AK346" s="182"/>
      <c r="AL346" s="181"/>
      <c r="AM346" s="181"/>
      <c r="AN346" s="181"/>
      <c r="AO346" s="182"/>
      <c r="AP346" s="182"/>
      <c r="AQ346" s="181"/>
      <c r="AR346" s="181"/>
      <c r="AS346" s="181"/>
      <c r="AT346" s="182"/>
      <c r="AU346" s="182"/>
      <c r="AV346" s="181"/>
      <c r="AW346" s="181"/>
      <c r="AX346" s="181"/>
      <c r="AY346" s="182"/>
      <c r="AZ346" s="182"/>
      <c r="BA346" s="181"/>
      <c r="BB346" s="181"/>
      <c r="BC346" s="181"/>
      <c r="BD346" s="182"/>
      <c r="BE346" s="182"/>
      <c r="BF346" s="181"/>
      <c r="BG346" s="180">
        <f t="shared" si="680"/>
        <v>0</v>
      </c>
      <c r="BH346" s="116" t="str">
        <f t="shared" si="681"/>
        <v/>
      </c>
      <c r="BI346" s="80" t="b">
        <f t="shared" si="627"/>
        <v>0</v>
      </c>
      <c r="BJ346" s="80" t="str">
        <f t="shared" si="628"/>
        <v/>
      </c>
      <c r="BK346" s="80" t="b">
        <f t="shared" si="682"/>
        <v>0</v>
      </c>
      <c r="BL346" s="13" t="str">
        <f t="shared" si="629"/>
        <v/>
      </c>
      <c r="BM346" s="13" t="b">
        <f t="shared" si="683"/>
        <v>0</v>
      </c>
      <c r="BN346" s="35" t="str">
        <f t="shared" si="630"/>
        <v/>
      </c>
      <c r="BO346" s="13" t="b">
        <f t="shared" si="631"/>
        <v>0</v>
      </c>
      <c r="BP346" s="35" t="str">
        <f t="shared" si="632"/>
        <v/>
      </c>
      <c r="BQ346" s="13" t="b">
        <f t="shared" si="633"/>
        <v>0</v>
      </c>
      <c r="BR346" s="35" t="str">
        <f t="shared" si="634"/>
        <v/>
      </c>
      <c r="BS346" s="35" t="b">
        <f t="shared" si="635"/>
        <v>0</v>
      </c>
      <c r="BT346" s="35" t="str">
        <f t="shared" si="636"/>
        <v/>
      </c>
      <c r="BU346" s="35" t="b">
        <f t="shared" si="637"/>
        <v>0</v>
      </c>
      <c r="BV346" s="35" t="str">
        <f t="shared" si="638"/>
        <v/>
      </c>
      <c r="BW346" s="13" t="b">
        <f t="shared" si="715"/>
        <v>0</v>
      </c>
      <c r="BX346" s="35" t="str">
        <f t="shared" si="639"/>
        <v/>
      </c>
      <c r="BY346" s="265" t="b">
        <f t="shared" si="684"/>
        <v>0</v>
      </c>
      <c r="BZ346" s="35" t="str">
        <f t="shared" si="640"/>
        <v/>
      </c>
      <c r="CA346" s="265" t="b">
        <f t="shared" si="685"/>
        <v>0</v>
      </c>
      <c r="CB346" s="35" t="str">
        <f t="shared" si="641"/>
        <v/>
      </c>
      <c r="CC346" s="272" t="b">
        <f t="shared" si="686"/>
        <v>0</v>
      </c>
      <c r="CD346" s="35" t="str">
        <f t="shared" si="642"/>
        <v/>
      </c>
      <c r="CE346" s="13" t="b">
        <f t="shared" si="643"/>
        <v>0</v>
      </c>
      <c r="CF346" s="35" t="str">
        <f t="shared" si="644"/>
        <v/>
      </c>
      <c r="CG346" s="179">
        <f t="shared" si="645"/>
        <v>0</v>
      </c>
      <c r="CH346" s="179">
        <f t="shared" si="646"/>
        <v>0</v>
      </c>
      <c r="CI346" s="218">
        <f t="shared" si="687"/>
        <v>0</v>
      </c>
      <c r="CJ346" s="218">
        <f t="shared" si="688"/>
        <v>0</v>
      </c>
      <c r="CK346" s="218">
        <f t="shared" si="689"/>
        <v>0</v>
      </c>
      <c r="CL346" s="218">
        <f t="shared" si="690"/>
        <v>0</v>
      </c>
      <c r="CM346" s="218">
        <f t="shared" si="691"/>
        <v>0</v>
      </c>
      <c r="CN346" s="218">
        <f t="shared" si="692"/>
        <v>0</v>
      </c>
      <c r="CO346" s="218">
        <f t="shared" si="693"/>
        <v>0</v>
      </c>
      <c r="CP346" s="218">
        <f t="shared" si="694"/>
        <v>0</v>
      </c>
      <c r="CQ346" s="218">
        <f t="shared" si="695"/>
        <v>0</v>
      </c>
      <c r="CR346" s="218">
        <f t="shared" si="696"/>
        <v>0</v>
      </c>
      <c r="CS346" s="14">
        <f t="shared" si="647"/>
        <v>0</v>
      </c>
      <c r="CT346" s="236">
        <f t="shared" si="648"/>
        <v>0</v>
      </c>
      <c r="CU346" s="237">
        <f t="shared" si="649"/>
        <v>0</v>
      </c>
      <c r="CV346" s="16">
        <f t="shared" si="649"/>
        <v>0</v>
      </c>
      <c r="CW346" s="16">
        <f t="shared" si="649"/>
        <v>0</v>
      </c>
      <c r="CX346" s="16">
        <f t="shared" si="649"/>
        <v>0</v>
      </c>
      <c r="CY346" s="16">
        <f t="shared" si="649"/>
        <v>0</v>
      </c>
      <c r="CZ346" s="16">
        <f t="shared" si="649"/>
        <v>0</v>
      </c>
      <c r="DA346" s="16">
        <f t="shared" si="649"/>
        <v>0</v>
      </c>
      <c r="DB346" s="16">
        <f t="shared" si="649"/>
        <v>0</v>
      </c>
      <c r="DC346" s="16">
        <f t="shared" si="649"/>
        <v>0</v>
      </c>
      <c r="DD346" s="238">
        <f t="shared" si="649"/>
        <v>0</v>
      </c>
      <c r="DE346" s="232">
        <f t="shared" si="650"/>
        <v>0</v>
      </c>
      <c r="DF346" s="132">
        <f t="shared" si="650"/>
        <v>0</v>
      </c>
      <c r="DG346" s="132">
        <f t="shared" si="650"/>
        <v>0</v>
      </c>
      <c r="DH346" s="132">
        <f t="shared" si="650"/>
        <v>0</v>
      </c>
      <c r="DI346" s="132">
        <f t="shared" si="650"/>
        <v>0</v>
      </c>
      <c r="DJ346" s="132">
        <f t="shared" si="650"/>
        <v>0</v>
      </c>
      <c r="DK346" s="132">
        <f t="shared" si="650"/>
        <v>0</v>
      </c>
      <c r="DL346" s="132">
        <f t="shared" si="650"/>
        <v>0</v>
      </c>
      <c r="DM346" s="132">
        <f t="shared" si="650"/>
        <v>0</v>
      </c>
      <c r="DN346" s="233">
        <f t="shared" si="650"/>
        <v>0</v>
      </c>
      <c r="DO346" s="232">
        <f t="shared" si="651"/>
        <v>0</v>
      </c>
      <c r="DP346" s="132">
        <f t="shared" si="652"/>
        <v>0</v>
      </c>
      <c r="DQ346" s="132">
        <f t="shared" si="653"/>
        <v>0</v>
      </c>
      <c r="DR346" s="132">
        <f t="shared" si="654"/>
        <v>0</v>
      </c>
      <c r="DS346" s="132">
        <f t="shared" si="655"/>
        <v>0</v>
      </c>
      <c r="DT346" s="132">
        <f t="shared" si="656"/>
        <v>0</v>
      </c>
      <c r="DU346" s="132">
        <f t="shared" si="657"/>
        <v>0</v>
      </c>
      <c r="DV346" s="132">
        <f t="shared" si="658"/>
        <v>0</v>
      </c>
      <c r="DW346" s="132">
        <f t="shared" si="659"/>
        <v>0</v>
      </c>
      <c r="DX346" s="233">
        <f t="shared" si="660"/>
        <v>0</v>
      </c>
      <c r="DY346" s="231" t="b">
        <f t="shared" si="697"/>
        <v>0</v>
      </c>
      <c r="DZ346" s="163"/>
      <c r="EA346" s="226" t="str">
        <f t="shared" si="698"/>
        <v/>
      </c>
      <c r="EB346" s="178" t="str">
        <f t="shared" si="699"/>
        <v/>
      </c>
      <c r="EC346" s="178" t="str">
        <f t="shared" si="700"/>
        <v/>
      </c>
      <c r="ED346" s="178" t="str">
        <f t="shared" si="701"/>
        <v/>
      </c>
      <c r="EE346" s="178" t="str">
        <f t="shared" si="702"/>
        <v/>
      </c>
      <c r="EF346" s="178" t="str">
        <f t="shared" si="703"/>
        <v/>
      </c>
      <c r="EG346" s="178" t="str">
        <f t="shared" si="704"/>
        <v/>
      </c>
      <c r="EH346" s="178" t="str">
        <f t="shared" si="705"/>
        <v/>
      </c>
      <c r="EI346" s="178" t="str">
        <f t="shared" si="706"/>
        <v/>
      </c>
      <c r="EJ346" s="227" t="str">
        <f t="shared" si="707"/>
        <v/>
      </c>
      <c r="EK346" s="230" t="str">
        <f t="shared" si="661"/>
        <v/>
      </c>
      <c r="EL346" s="177" t="str">
        <f t="shared" si="662"/>
        <v/>
      </c>
      <c r="EM346" s="177" t="str">
        <f t="shared" si="663"/>
        <v/>
      </c>
      <c r="EN346" s="177" t="str">
        <f t="shared" si="664"/>
        <v/>
      </c>
      <c r="EO346" s="177" t="str">
        <f t="shared" si="665"/>
        <v/>
      </c>
      <c r="EP346" s="177" t="str">
        <f t="shared" si="666"/>
        <v/>
      </c>
      <c r="EQ346" s="177" t="str">
        <f t="shared" si="667"/>
        <v/>
      </c>
      <c r="ER346" s="177" t="str">
        <f t="shared" si="668"/>
        <v/>
      </c>
      <c r="ES346" s="177" t="str">
        <f t="shared" si="669"/>
        <v/>
      </c>
      <c r="ET346" s="177" t="str">
        <f t="shared" si="670"/>
        <v/>
      </c>
      <c r="EU346" s="229" t="e">
        <f t="shared" si="671"/>
        <v>#VALUE!</v>
      </c>
      <c r="EV346" s="27" t="e">
        <f t="shared" si="672"/>
        <v>#VALUE!</v>
      </c>
      <c r="EW346" s="27" t="e">
        <f t="shared" si="673"/>
        <v>#VALUE!</v>
      </c>
      <c r="EX346" s="28" t="e">
        <f t="shared" si="674"/>
        <v>#VALUE!</v>
      </c>
      <c r="EY346" s="28" t="e">
        <f t="shared" si="675"/>
        <v>#VALUE!</v>
      </c>
      <c r="EZ346" s="28" t="b">
        <f t="shared" si="676"/>
        <v>0</v>
      </c>
      <c r="FA346" s="176" t="str">
        <f t="shared" si="677"/>
        <v/>
      </c>
      <c r="FB346" s="27" t="e" cm="1">
        <f t="array" aca="1" ref="FB346" ca="1">TEXT(RIGHT(10-RIGHT(SUM(INDEX(1*(MID(MID(C346,1,1)*2,ROW(INDIRECT("1:"&amp;LEN(MID(C346,1,1)*2))),1)),,))+MID(C346,2,1)+
SUM(INDEX(1*(MID(MID(C346,3,1)*2,ROW(INDIRECT("1:"&amp;LEN(MID(C346,3,1)*2))),1)),,))+MID(C346,4,1)+
SUM(INDEX(1*(MID(MID(C346,5,1)*2,ROW(INDIRECT("1:"&amp;LEN(MID(C346,5,1)*2))),1)),,))+MID(C346,6,1)+
SUM(INDEX(1*(MID(MID(C346,8,1)*2,ROW(INDIRECT("1:"&amp;LEN(MID(C346,8,1)*2))),1)),,))+MID(C346,9,1)+
SUM(INDEX(1*(MID(MID(C346,10,1)*2,ROW(INDIRECT("1:"&amp;LEN(MID(C346,10,1)*2))),1)),,)),1),1),"0")</f>
        <v>#VALUE!</v>
      </c>
      <c r="FC346" s="27" t="str">
        <f t="shared" si="678"/>
        <v/>
      </c>
      <c r="FD346" s="29" t="b">
        <f t="shared" si="679"/>
        <v>0</v>
      </c>
      <c r="FE346" s="112" t="b">
        <f>IFERROR(MATCH(D346,'Avtal för korttidsarbete'!$G$13:$G$1012,0),TRUE)</f>
        <v>1</v>
      </c>
      <c r="FF346" s="112" t="b">
        <f t="shared" si="708"/>
        <v>0</v>
      </c>
      <c r="FG346" s="113" t="str" cm="1">
        <f t="array" ref="FG346">IF(FE346=TRUE,"x",INDEX('Avtal för korttidsarbete'!$E$13:$E$1012,$FE346))</f>
        <v>x</v>
      </c>
      <c r="FH346" s="113" t="str" cm="1">
        <f t="array" ref="FH346">IF(FE346=TRUE,"x",INDEX('Avtal för korttidsarbete'!$F$13:$F$1012,$FE346))</f>
        <v>x</v>
      </c>
      <c r="FI346" s="112" t="b">
        <f t="shared" si="709"/>
        <v>0</v>
      </c>
      <c r="FJ346" s="135">
        <f t="shared" si="710"/>
        <v>44166</v>
      </c>
      <c r="FK346" s="135">
        <f t="shared" si="711"/>
        <v>44377</v>
      </c>
      <c r="FL346" s="112" t="b">
        <f t="shared" si="712"/>
        <v>0</v>
      </c>
      <c r="FM346" s="113">
        <f t="shared" si="713"/>
        <v>44166</v>
      </c>
      <c r="FN346" s="135">
        <f t="shared" si="714"/>
        <v>44377</v>
      </c>
      <c r="FO346" s="148" t="b">
        <f>IFERROR(INDEX('Avtal för korttidsarbete'!R:R,MATCH(D346,'Avtal för korttidsarbete'!$G:$G,0)),TRUE)</f>
        <v>1</v>
      </c>
      <c r="FP346" s="135" t="str">
        <f>IF(FO346,"-",INDEX('Avtal för korttidsarbete'!$D:$D,MATCH(D346,'Avtal för korttidsarbete'!$G:$G,0)))</f>
        <v>-</v>
      </c>
      <c r="FQ346" s="113" t="b">
        <f>IFERROR(G346&gt;INDEX(Uppsägningar!E:E,MATCH(C346,Uppsägningar!C:C,0)),FALSE)</f>
        <v>0</v>
      </c>
    </row>
    <row r="347" spans="1:173" x14ac:dyDescent="0.25">
      <c r="A347" s="19">
        <v>331</v>
      </c>
      <c r="B347" s="20"/>
      <c r="C347" s="183"/>
      <c r="D347" s="66"/>
      <c r="E347" s="212">
        <f>IFERROR(INDEX(Admin!$C$7:$C$10,MATCH(FP347,TblNivåValTExt,0)),0)</f>
        <v>0</v>
      </c>
      <c r="F347" s="1"/>
      <c r="G347" s="1"/>
      <c r="H347" s="78"/>
      <c r="I347" s="181"/>
      <c r="J347" s="181"/>
      <c r="K347" s="182"/>
      <c r="L347" s="182"/>
      <c r="M347" s="181"/>
      <c r="N347" s="181"/>
      <c r="O347" s="181"/>
      <c r="P347" s="182"/>
      <c r="Q347" s="182"/>
      <c r="R347" s="181"/>
      <c r="S347" s="181"/>
      <c r="T347" s="181"/>
      <c r="U347" s="182"/>
      <c r="V347" s="182"/>
      <c r="W347" s="181"/>
      <c r="X347" s="181"/>
      <c r="Y347" s="181"/>
      <c r="Z347" s="182"/>
      <c r="AA347" s="182"/>
      <c r="AB347" s="181"/>
      <c r="AC347" s="181"/>
      <c r="AD347" s="181"/>
      <c r="AE347" s="182"/>
      <c r="AF347" s="182"/>
      <c r="AG347" s="181"/>
      <c r="AH347" s="181"/>
      <c r="AI347" s="181"/>
      <c r="AJ347" s="182"/>
      <c r="AK347" s="182"/>
      <c r="AL347" s="181"/>
      <c r="AM347" s="181"/>
      <c r="AN347" s="181"/>
      <c r="AO347" s="182"/>
      <c r="AP347" s="182"/>
      <c r="AQ347" s="181"/>
      <c r="AR347" s="181"/>
      <c r="AS347" s="181"/>
      <c r="AT347" s="182"/>
      <c r="AU347" s="182"/>
      <c r="AV347" s="181"/>
      <c r="AW347" s="181"/>
      <c r="AX347" s="181"/>
      <c r="AY347" s="182"/>
      <c r="AZ347" s="182"/>
      <c r="BA347" s="181"/>
      <c r="BB347" s="181"/>
      <c r="BC347" s="181"/>
      <c r="BD347" s="182"/>
      <c r="BE347" s="182"/>
      <c r="BF347" s="181"/>
      <c r="BG347" s="180">
        <f t="shared" si="680"/>
        <v>0</v>
      </c>
      <c r="BH347" s="116" t="str">
        <f t="shared" si="681"/>
        <v/>
      </c>
      <c r="BI347" s="80" t="b">
        <f t="shared" si="627"/>
        <v>0</v>
      </c>
      <c r="BJ347" s="80" t="str">
        <f t="shared" si="628"/>
        <v/>
      </c>
      <c r="BK347" s="80" t="b">
        <f t="shared" si="682"/>
        <v>0</v>
      </c>
      <c r="BL347" s="13" t="str">
        <f t="shared" si="629"/>
        <v/>
      </c>
      <c r="BM347" s="13" t="b">
        <f t="shared" si="683"/>
        <v>0</v>
      </c>
      <c r="BN347" s="35" t="str">
        <f t="shared" si="630"/>
        <v/>
      </c>
      <c r="BO347" s="13" t="b">
        <f t="shared" si="631"/>
        <v>0</v>
      </c>
      <c r="BP347" s="35" t="str">
        <f t="shared" si="632"/>
        <v/>
      </c>
      <c r="BQ347" s="13" t="b">
        <f t="shared" si="633"/>
        <v>0</v>
      </c>
      <c r="BR347" s="35" t="str">
        <f t="shared" si="634"/>
        <v/>
      </c>
      <c r="BS347" s="35" t="b">
        <f t="shared" si="635"/>
        <v>0</v>
      </c>
      <c r="BT347" s="35" t="str">
        <f t="shared" si="636"/>
        <v/>
      </c>
      <c r="BU347" s="35" t="b">
        <f t="shared" si="637"/>
        <v>0</v>
      </c>
      <c r="BV347" s="35" t="str">
        <f t="shared" si="638"/>
        <v/>
      </c>
      <c r="BW347" s="13" t="b">
        <f t="shared" si="715"/>
        <v>0</v>
      </c>
      <c r="BX347" s="35" t="str">
        <f t="shared" si="639"/>
        <v/>
      </c>
      <c r="BY347" s="265" t="b">
        <f t="shared" si="684"/>
        <v>0</v>
      </c>
      <c r="BZ347" s="35" t="str">
        <f t="shared" si="640"/>
        <v/>
      </c>
      <c r="CA347" s="265" t="b">
        <f t="shared" si="685"/>
        <v>0</v>
      </c>
      <c r="CB347" s="35" t="str">
        <f t="shared" si="641"/>
        <v/>
      </c>
      <c r="CC347" s="272" t="b">
        <f t="shared" si="686"/>
        <v>0</v>
      </c>
      <c r="CD347" s="35" t="str">
        <f t="shared" si="642"/>
        <v/>
      </c>
      <c r="CE347" s="13" t="b">
        <f t="shared" si="643"/>
        <v>0</v>
      </c>
      <c r="CF347" s="35" t="str">
        <f t="shared" si="644"/>
        <v/>
      </c>
      <c r="CG347" s="179">
        <f t="shared" si="645"/>
        <v>0</v>
      </c>
      <c r="CH347" s="179">
        <f t="shared" si="646"/>
        <v>0</v>
      </c>
      <c r="CI347" s="218">
        <f t="shared" si="687"/>
        <v>0</v>
      </c>
      <c r="CJ347" s="218">
        <f t="shared" si="688"/>
        <v>0</v>
      </c>
      <c r="CK347" s="218">
        <f t="shared" si="689"/>
        <v>0</v>
      </c>
      <c r="CL347" s="218">
        <f t="shared" si="690"/>
        <v>0</v>
      </c>
      <c r="CM347" s="218">
        <f t="shared" si="691"/>
        <v>0</v>
      </c>
      <c r="CN347" s="218">
        <f t="shared" si="692"/>
        <v>0</v>
      </c>
      <c r="CO347" s="218">
        <f t="shared" si="693"/>
        <v>0</v>
      </c>
      <c r="CP347" s="218">
        <f t="shared" si="694"/>
        <v>0</v>
      </c>
      <c r="CQ347" s="218">
        <f t="shared" si="695"/>
        <v>0</v>
      </c>
      <c r="CR347" s="218">
        <f t="shared" si="696"/>
        <v>0</v>
      </c>
      <c r="CS347" s="14">
        <f t="shared" si="647"/>
        <v>0</v>
      </c>
      <c r="CT347" s="236">
        <f t="shared" si="648"/>
        <v>0</v>
      </c>
      <c r="CU347" s="237">
        <f t="shared" ref="CU347:DD356" si="716">IF(AND($CS347,$CT347,CU$12),MAX(0,MIN(CU$10,$CT347)-MAX(CU$9,$CS347)+1),0)</f>
        <v>0</v>
      </c>
      <c r="CV347" s="16">
        <f t="shared" si="716"/>
        <v>0</v>
      </c>
      <c r="CW347" s="16">
        <f t="shared" si="716"/>
        <v>0</v>
      </c>
      <c r="CX347" s="16">
        <f t="shared" si="716"/>
        <v>0</v>
      </c>
      <c r="CY347" s="16">
        <f t="shared" si="716"/>
        <v>0</v>
      </c>
      <c r="CZ347" s="16">
        <f t="shared" si="716"/>
        <v>0</v>
      </c>
      <c r="DA347" s="16">
        <f t="shared" si="716"/>
        <v>0</v>
      </c>
      <c r="DB347" s="16">
        <f t="shared" si="716"/>
        <v>0</v>
      </c>
      <c r="DC347" s="16">
        <f t="shared" si="716"/>
        <v>0</v>
      </c>
      <c r="DD347" s="238">
        <f t="shared" si="716"/>
        <v>0</v>
      </c>
      <c r="DE347" s="232">
        <f t="shared" ref="DE347:DN356" si="717">IF($H347&lt;=0,0,MAX(0,MIN($H347,$DE$11)))</f>
        <v>0</v>
      </c>
      <c r="DF347" s="132">
        <f t="shared" si="717"/>
        <v>0</v>
      </c>
      <c r="DG347" s="132">
        <f t="shared" si="717"/>
        <v>0</v>
      </c>
      <c r="DH347" s="132">
        <f t="shared" si="717"/>
        <v>0</v>
      </c>
      <c r="DI347" s="132">
        <f t="shared" si="717"/>
        <v>0</v>
      </c>
      <c r="DJ347" s="132">
        <f t="shared" si="717"/>
        <v>0</v>
      </c>
      <c r="DK347" s="132">
        <f t="shared" si="717"/>
        <v>0</v>
      </c>
      <c r="DL347" s="132">
        <f t="shared" si="717"/>
        <v>0</v>
      </c>
      <c r="DM347" s="132">
        <f t="shared" si="717"/>
        <v>0</v>
      </c>
      <c r="DN347" s="233">
        <f t="shared" si="717"/>
        <v>0</v>
      </c>
      <c r="DO347" s="232">
        <f t="shared" si="651"/>
        <v>0</v>
      </c>
      <c r="DP347" s="132">
        <f t="shared" si="652"/>
        <v>0</v>
      </c>
      <c r="DQ347" s="132">
        <f t="shared" si="653"/>
        <v>0</v>
      </c>
      <c r="DR347" s="132">
        <f t="shared" si="654"/>
        <v>0</v>
      </c>
      <c r="DS347" s="132">
        <f t="shared" si="655"/>
        <v>0</v>
      </c>
      <c r="DT347" s="132">
        <f t="shared" si="656"/>
        <v>0</v>
      </c>
      <c r="DU347" s="132">
        <f t="shared" si="657"/>
        <v>0</v>
      </c>
      <c r="DV347" s="132">
        <f t="shared" si="658"/>
        <v>0</v>
      </c>
      <c r="DW347" s="132">
        <f t="shared" si="659"/>
        <v>0</v>
      </c>
      <c r="DX347" s="233">
        <f t="shared" si="660"/>
        <v>0</v>
      </c>
      <c r="DY347" s="231" t="b">
        <f t="shared" si="697"/>
        <v>0</v>
      </c>
      <c r="DZ347" s="163"/>
      <c r="EA347" s="226" t="str">
        <f t="shared" si="698"/>
        <v/>
      </c>
      <c r="EB347" s="178" t="str">
        <f t="shared" si="699"/>
        <v/>
      </c>
      <c r="EC347" s="178" t="str">
        <f t="shared" si="700"/>
        <v/>
      </c>
      <c r="ED347" s="178" t="str">
        <f t="shared" si="701"/>
        <v/>
      </c>
      <c r="EE347" s="178" t="str">
        <f t="shared" si="702"/>
        <v/>
      </c>
      <c r="EF347" s="178" t="str">
        <f t="shared" si="703"/>
        <v/>
      </c>
      <c r="EG347" s="178" t="str">
        <f t="shared" si="704"/>
        <v/>
      </c>
      <c r="EH347" s="178" t="str">
        <f t="shared" si="705"/>
        <v/>
      </c>
      <c r="EI347" s="178" t="str">
        <f t="shared" si="706"/>
        <v/>
      </c>
      <c r="EJ347" s="227" t="str">
        <f t="shared" si="707"/>
        <v/>
      </c>
      <c r="EK347" s="230" t="str">
        <f t="shared" si="661"/>
        <v/>
      </c>
      <c r="EL347" s="177" t="str">
        <f t="shared" si="662"/>
        <v/>
      </c>
      <c r="EM347" s="177" t="str">
        <f t="shared" si="663"/>
        <v/>
      </c>
      <c r="EN347" s="177" t="str">
        <f t="shared" si="664"/>
        <v/>
      </c>
      <c r="EO347" s="177" t="str">
        <f t="shared" si="665"/>
        <v/>
      </c>
      <c r="EP347" s="177" t="str">
        <f t="shared" si="666"/>
        <v/>
      </c>
      <c r="EQ347" s="177" t="str">
        <f t="shared" si="667"/>
        <v/>
      </c>
      <c r="ER347" s="177" t="str">
        <f t="shared" si="668"/>
        <v/>
      </c>
      <c r="ES347" s="177" t="str">
        <f t="shared" si="669"/>
        <v/>
      </c>
      <c r="ET347" s="177" t="str">
        <f t="shared" si="670"/>
        <v/>
      </c>
      <c r="EU347" s="229" t="e">
        <f t="shared" si="671"/>
        <v>#VALUE!</v>
      </c>
      <c r="EV347" s="27" t="e">
        <f t="shared" si="672"/>
        <v>#VALUE!</v>
      </c>
      <c r="EW347" s="27" t="e">
        <f t="shared" si="673"/>
        <v>#VALUE!</v>
      </c>
      <c r="EX347" s="28" t="e">
        <f t="shared" si="674"/>
        <v>#VALUE!</v>
      </c>
      <c r="EY347" s="28" t="e">
        <f t="shared" si="675"/>
        <v>#VALUE!</v>
      </c>
      <c r="EZ347" s="28" t="b">
        <f t="shared" si="676"/>
        <v>0</v>
      </c>
      <c r="FA347" s="176" t="str">
        <f t="shared" si="677"/>
        <v/>
      </c>
      <c r="FB347" s="27" t="e" cm="1">
        <f t="array" aca="1" ref="FB347" ca="1">TEXT(RIGHT(10-RIGHT(SUM(INDEX(1*(MID(MID(C347,1,1)*2,ROW(INDIRECT("1:"&amp;LEN(MID(C347,1,1)*2))),1)),,))+MID(C347,2,1)+
SUM(INDEX(1*(MID(MID(C347,3,1)*2,ROW(INDIRECT("1:"&amp;LEN(MID(C347,3,1)*2))),1)),,))+MID(C347,4,1)+
SUM(INDEX(1*(MID(MID(C347,5,1)*2,ROW(INDIRECT("1:"&amp;LEN(MID(C347,5,1)*2))),1)),,))+MID(C347,6,1)+
SUM(INDEX(1*(MID(MID(C347,8,1)*2,ROW(INDIRECT("1:"&amp;LEN(MID(C347,8,1)*2))),1)),,))+MID(C347,9,1)+
SUM(INDEX(1*(MID(MID(C347,10,1)*2,ROW(INDIRECT("1:"&amp;LEN(MID(C347,10,1)*2))),1)),,)),1),1),"0")</f>
        <v>#VALUE!</v>
      </c>
      <c r="FC347" s="27" t="str">
        <f t="shared" si="678"/>
        <v/>
      </c>
      <c r="FD347" s="29" t="b">
        <f t="shared" si="679"/>
        <v>0</v>
      </c>
      <c r="FE347" s="112" t="b">
        <f>IFERROR(MATCH(D347,'Avtal för korttidsarbete'!$G$13:$G$1012,0),TRUE)</f>
        <v>1</v>
      </c>
      <c r="FF347" s="112" t="b">
        <f t="shared" si="708"/>
        <v>0</v>
      </c>
      <c r="FG347" s="113" t="str" cm="1">
        <f t="array" ref="FG347">IF(FE347=TRUE,"x",INDEX('Avtal för korttidsarbete'!$E$13:$E$1012,$FE347))</f>
        <v>x</v>
      </c>
      <c r="FH347" s="113" t="str" cm="1">
        <f t="array" ref="FH347">IF(FE347=TRUE,"x",INDEX('Avtal för korttidsarbete'!$F$13:$F$1012,$FE347))</f>
        <v>x</v>
      </c>
      <c r="FI347" s="112" t="b">
        <f t="shared" si="709"/>
        <v>0</v>
      </c>
      <c r="FJ347" s="135">
        <f t="shared" si="710"/>
        <v>44166</v>
      </c>
      <c r="FK347" s="135">
        <f t="shared" si="711"/>
        <v>44377</v>
      </c>
      <c r="FL347" s="112" t="b">
        <f t="shared" si="712"/>
        <v>0</v>
      </c>
      <c r="FM347" s="113">
        <f t="shared" si="713"/>
        <v>44166</v>
      </c>
      <c r="FN347" s="135">
        <f t="shared" si="714"/>
        <v>44377</v>
      </c>
      <c r="FO347" s="148" t="b">
        <f>IFERROR(INDEX('Avtal för korttidsarbete'!R:R,MATCH(D347,'Avtal för korttidsarbete'!$G:$G,0)),TRUE)</f>
        <v>1</v>
      </c>
      <c r="FP347" s="135" t="str">
        <f>IF(FO347,"-",INDEX('Avtal för korttidsarbete'!$D:$D,MATCH(D347,'Avtal för korttidsarbete'!$G:$G,0)))</f>
        <v>-</v>
      </c>
      <c r="FQ347" s="113" t="b">
        <f>IFERROR(G347&gt;INDEX(Uppsägningar!E:E,MATCH(C347,Uppsägningar!C:C,0)),FALSE)</f>
        <v>0</v>
      </c>
    </row>
    <row r="348" spans="1:173" x14ac:dyDescent="0.25">
      <c r="A348" s="19">
        <v>332</v>
      </c>
      <c r="B348" s="20"/>
      <c r="C348" s="183"/>
      <c r="D348" s="66"/>
      <c r="E348" s="212">
        <f>IFERROR(INDEX(Admin!$C$7:$C$10,MATCH(FP348,TblNivåValTExt,0)),0)</f>
        <v>0</v>
      </c>
      <c r="F348" s="1"/>
      <c r="G348" s="1"/>
      <c r="H348" s="78"/>
      <c r="I348" s="181"/>
      <c r="J348" s="181"/>
      <c r="K348" s="182"/>
      <c r="L348" s="182"/>
      <c r="M348" s="181"/>
      <c r="N348" s="181"/>
      <c r="O348" s="181"/>
      <c r="P348" s="182"/>
      <c r="Q348" s="182"/>
      <c r="R348" s="181"/>
      <c r="S348" s="181"/>
      <c r="T348" s="181"/>
      <c r="U348" s="182"/>
      <c r="V348" s="182"/>
      <c r="W348" s="181"/>
      <c r="X348" s="181"/>
      <c r="Y348" s="181"/>
      <c r="Z348" s="182"/>
      <c r="AA348" s="182"/>
      <c r="AB348" s="181"/>
      <c r="AC348" s="181"/>
      <c r="AD348" s="181"/>
      <c r="AE348" s="182"/>
      <c r="AF348" s="182"/>
      <c r="AG348" s="181"/>
      <c r="AH348" s="181"/>
      <c r="AI348" s="181"/>
      <c r="AJ348" s="182"/>
      <c r="AK348" s="182"/>
      <c r="AL348" s="181"/>
      <c r="AM348" s="181"/>
      <c r="AN348" s="181"/>
      <c r="AO348" s="182"/>
      <c r="AP348" s="182"/>
      <c r="AQ348" s="181"/>
      <c r="AR348" s="181"/>
      <c r="AS348" s="181"/>
      <c r="AT348" s="182"/>
      <c r="AU348" s="182"/>
      <c r="AV348" s="181"/>
      <c r="AW348" s="181"/>
      <c r="AX348" s="181"/>
      <c r="AY348" s="182"/>
      <c r="AZ348" s="182"/>
      <c r="BA348" s="181"/>
      <c r="BB348" s="181"/>
      <c r="BC348" s="181"/>
      <c r="BD348" s="182"/>
      <c r="BE348" s="182"/>
      <c r="BF348" s="181"/>
      <c r="BG348" s="180">
        <f t="shared" si="680"/>
        <v>0</v>
      </c>
      <c r="BH348" s="116" t="str">
        <f t="shared" si="681"/>
        <v/>
      </c>
      <c r="BI348" s="80" t="b">
        <f t="shared" si="627"/>
        <v>0</v>
      </c>
      <c r="BJ348" s="80" t="str">
        <f t="shared" si="628"/>
        <v/>
      </c>
      <c r="BK348" s="80" t="b">
        <f t="shared" si="682"/>
        <v>0</v>
      </c>
      <c r="BL348" s="13" t="str">
        <f t="shared" si="629"/>
        <v/>
      </c>
      <c r="BM348" s="13" t="b">
        <f t="shared" si="683"/>
        <v>0</v>
      </c>
      <c r="BN348" s="35" t="str">
        <f t="shared" si="630"/>
        <v/>
      </c>
      <c r="BO348" s="13" t="b">
        <f t="shared" si="631"/>
        <v>0</v>
      </c>
      <c r="BP348" s="35" t="str">
        <f t="shared" si="632"/>
        <v/>
      </c>
      <c r="BQ348" s="13" t="b">
        <f t="shared" si="633"/>
        <v>0</v>
      </c>
      <c r="BR348" s="35" t="str">
        <f t="shared" si="634"/>
        <v/>
      </c>
      <c r="BS348" s="35" t="b">
        <f t="shared" si="635"/>
        <v>0</v>
      </c>
      <c r="BT348" s="35" t="str">
        <f t="shared" si="636"/>
        <v/>
      </c>
      <c r="BU348" s="35" t="b">
        <f t="shared" si="637"/>
        <v>0</v>
      </c>
      <c r="BV348" s="35" t="str">
        <f t="shared" si="638"/>
        <v/>
      </c>
      <c r="BW348" s="13" t="b">
        <f t="shared" si="715"/>
        <v>0</v>
      </c>
      <c r="BX348" s="35" t="str">
        <f t="shared" si="639"/>
        <v/>
      </c>
      <c r="BY348" s="265" t="b">
        <f t="shared" si="684"/>
        <v>0</v>
      </c>
      <c r="BZ348" s="35" t="str">
        <f t="shared" si="640"/>
        <v/>
      </c>
      <c r="CA348" s="265" t="b">
        <f t="shared" si="685"/>
        <v>0</v>
      </c>
      <c r="CB348" s="35" t="str">
        <f t="shared" si="641"/>
        <v/>
      </c>
      <c r="CC348" s="272" t="b">
        <f t="shared" si="686"/>
        <v>0</v>
      </c>
      <c r="CD348" s="35" t="str">
        <f t="shared" si="642"/>
        <v/>
      </c>
      <c r="CE348" s="13" t="b">
        <f t="shared" si="643"/>
        <v>0</v>
      </c>
      <c r="CF348" s="35" t="str">
        <f t="shared" si="644"/>
        <v/>
      </c>
      <c r="CG348" s="179">
        <f t="shared" si="645"/>
        <v>0</v>
      </c>
      <c r="CH348" s="179">
        <f t="shared" si="646"/>
        <v>0</v>
      </c>
      <c r="CI348" s="218">
        <f t="shared" si="687"/>
        <v>0</v>
      </c>
      <c r="CJ348" s="218">
        <f t="shared" si="688"/>
        <v>0</v>
      </c>
      <c r="CK348" s="218">
        <f t="shared" si="689"/>
        <v>0</v>
      </c>
      <c r="CL348" s="218">
        <f t="shared" si="690"/>
        <v>0</v>
      </c>
      <c r="CM348" s="218">
        <f t="shared" si="691"/>
        <v>0</v>
      </c>
      <c r="CN348" s="218">
        <f t="shared" si="692"/>
        <v>0</v>
      </c>
      <c r="CO348" s="218">
        <f t="shared" si="693"/>
        <v>0</v>
      </c>
      <c r="CP348" s="218">
        <f t="shared" si="694"/>
        <v>0</v>
      </c>
      <c r="CQ348" s="218">
        <f t="shared" si="695"/>
        <v>0</v>
      </c>
      <c r="CR348" s="218">
        <f t="shared" si="696"/>
        <v>0</v>
      </c>
      <c r="CS348" s="14">
        <f t="shared" si="647"/>
        <v>0</v>
      </c>
      <c r="CT348" s="236">
        <f t="shared" si="648"/>
        <v>0</v>
      </c>
      <c r="CU348" s="237">
        <f t="shared" si="716"/>
        <v>0</v>
      </c>
      <c r="CV348" s="16">
        <f t="shared" si="716"/>
        <v>0</v>
      </c>
      <c r="CW348" s="16">
        <f t="shared" si="716"/>
        <v>0</v>
      </c>
      <c r="CX348" s="16">
        <f t="shared" si="716"/>
        <v>0</v>
      </c>
      <c r="CY348" s="16">
        <f t="shared" si="716"/>
        <v>0</v>
      </c>
      <c r="CZ348" s="16">
        <f t="shared" si="716"/>
        <v>0</v>
      </c>
      <c r="DA348" s="16">
        <f t="shared" si="716"/>
        <v>0</v>
      </c>
      <c r="DB348" s="16">
        <f t="shared" si="716"/>
        <v>0</v>
      </c>
      <c r="DC348" s="16">
        <f t="shared" si="716"/>
        <v>0</v>
      </c>
      <c r="DD348" s="238">
        <f t="shared" si="716"/>
        <v>0</v>
      </c>
      <c r="DE348" s="232">
        <f t="shared" si="717"/>
        <v>0</v>
      </c>
      <c r="DF348" s="132">
        <f t="shared" si="717"/>
        <v>0</v>
      </c>
      <c r="DG348" s="132">
        <f t="shared" si="717"/>
        <v>0</v>
      </c>
      <c r="DH348" s="132">
        <f t="shared" si="717"/>
        <v>0</v>
      </c>
      <c r="DI348" s="132">
        <f t="shared" si="717"/>
        <v>0</v>
      </c>
      <c r="DJ348" s="132">
        <f t="shared" si="717"/>
        <v>0</v>
      </c>
      <c r="DK348" s="132">
        <f t="shared" si="717"/>
        <v>0</v>
      </c>
      <c r="DL348" s="132">
        <f t="shared" si="717"/>
        <v>0</v>
      </c>
      <c r="DM348" s="132">
        <f t="shared" si="717"/>
        <v>0</v>
      </c>
      <c r="DN348" s="233">
        <f t="shared" si="717"/>
        <v>0</v>
      </c>
      <c r="DO348" s="232">
        <f t="shared" si="651"/>
        <v>0</v>
      </c>
      <c r="DP348" s="132">
        <f t="shared" si="652"/>
        <v>0</v>
      </c>
      <c r="DQ348" s="132">
        <f t="shared" si="653"/>
        <v>0</v>
      </c>
      <c r="DR348" s="132">
        <f t="shared" si="654"/>
        <v>0</v>
      </c>
      <c r="DS348" s="132">
        <f t="shared" si="655"/>
        <v>0</v>
      </c>
      <c r="DT348" s="132">
        <f t="shared" si="656"/>
        <v>0</v>
      </c>
      <c r="DU348" s="132">
        <f t="shared" si="657"/>
        <v>0</v>
      </c>
      <c r="DV348" s="132">
        <f t="shared" si="658"/>
        <v>0</v>
      </c>
      <c r="DW348" s="132">
        <f t="shared" si="659"/>
        <v>0</v>
      </c>
      <c r="DX348" s="233">
        <f t="shared" si="660"/>
        <v>0</v>
      </c>
      <c r="DY348" s="231" t="b">
        <f t="shared" si="697"/>
        <v>0</v>
      </c>
      <c r="DZ348" s="163"/>
      <c r="EA348" s="226" t="str">
        <f t="shared" si="698"/>
        <v/>
      </c>
      <c r="EB348" s="178" t="str">
        <f t="shared" si="699"/>
        <v/>
      </c>
      <c r="EC348" s="178" t="str">
        <f t="shared" si="700"/>
        <v/>
      </c>
      <c r="ED348" s="178" t="str">
        <f t="shared" si="701"/>
        <v/>
      </c>
      <c r="EE348" s="178" t="str">
        <f t="shared" si="702"/>
        <v/>
      </c>
      <c r="EF348" s="178" t="str">
        <f t="shared" si="703"/>
        <v/>
      </c>
      <c r="EG348" s="178" t="str">
        <f t="shared" si="704"/>
        <v/>
      </c>
      <c r="EH348" s="178" t="str">
        <f t="shared" si="705"/>
        <v/>
      </c>
      <c r="EI348" s="178" t="str">
        <f t="shared" si="706"/>
        <v/>
      </c>
      <c r="EJ348" s="227" t="str">
        <f t="shared" si="707"/>
        <v/>
      </c>
      <c r="EK348" s="230" t="str">
        <f t="shared" si="661"/>
        <v/>
      </c>
      <c r="EL348" s="177" t="str">
        <f t="shared" si="662"/>
        <v/>
      </c>
      <c r="EM348" s="177" t="str">
        <f t="shared" si="663"/>
        <v/>
      </c>
      <c r="EN348" s="177" t="str">
        <f t="shared" si="664"/>
        <v/>
      </c>
      <c r="EO348" s="177" t="str">
        <f t="shared" si="665"/>
        <v/>
      </c>
      <c r="EP348" s="177" t="str">
        <f t="shared" si="666"/>
        <v/>
      </c>
      <c r="EQ348" s="177" t="str">
        <f t="shared" si="667"/>
        <v/>
      </c>
      <c r="ER348" s="177" t="str">
        <f t="shared" si="668"/>
        <v/>
      </c>
      <c r="ES348" s="177" t="str">
        <f t="shared" si="669"/>
        <v/>
      </c>
      <c r="ET348" s="177" t="str">
        <f t="shared" si="670"/>
        <v/>
      </c>
      <c r="EU348" s="229" t="e">
        <f t="shared" si="671"/>
        <v>#VALUE!</v>
      </c>
      <c r="EV348" s="27" t="e">
        <f t="shared" si="672"/>
        <v>#VALUE!</v>
      </c>
      <c r="EW348" s="27" t="e">
        <f t="shared" si="673"/>
        <v>#VALUE!</v>
      </c>
      <c r="EX348" s="28" t="e">
        <f t="shared" si="674"/>
        <v>#VALUE!</v>
      </c>
      <c r="EY348" s="28" t="e">
        <f t="shared" si="675"/>
        <v>#VALUE!</v>
      </c>
      <c r="EZ348" s="28" t="b">
        <f t="shared" si="676"/>
        <v>0</v>
      </c>
      <c r="FA348" s="176" t="str">
        <f t="shared" si="677"/>
        <v/>
      </c>
      <c r="FB348" s="27" t="e" cm="1">
        <f t="array" aca="1" ref="FB348" ca="1">TEXT(RIGHT(10-RIGHT(SUM(INDEX(1*(MID(MID(C348,1,1)*2,ROW(INDIRECT("1:"&amp;LEN(MID(C348,1,1)*2))),1)),,))+MID(C348,2,1)+
SUM(INDEX(1*(MID(MID(C348,3,1)*2,ROW(INDIRECT("1:"&amp;LEN(MID(C348,3,1)*2))),1)),,))+MID(C348,4,1)+
SUM(INDEX(1*(MID(MID(C348,5,1)*2,ROW(INDIRECT("1:"&amp;LEN(MID(C348,5,1)*2))),1)),,))+MID(C348,6,1)+
SUM(INDEX(1*(MID(MID(C348,8,1)*2,ROW(INDIRECT("1:"&amp;LEN(MID(C348,8,1)*2))),1)),,))+MID(C348,9,1)+
SUM(INDEX(1*(MID(MID(C348,10,1)*2,ROW(INDIRECT("1:"&amp;LEN(MID(C348,10,1)*2))),1)),,)),1),1),"0")</f>
        <v>#VALUE!</v>
      </c>
      <c r="FC348" s="27" t="str">
        <f t="shared" si="678"/>
        <v/>
      </c>
      <c r="FD348" s="29" t="b">
        <f t="shared" si="679"/>
        <v>0</v>
      </c>
      <c r="FE348" s="112" t="b">
        <f>IFERROR(MATCH(D348,'Avtal för korttidsarbete'!$G$13:$G$1012,0),TRUE)</f>
        <v>1</v>
      </c>
      <c r="FF348" s="112" t="b">
        <f t="shared" si="708"/>
        <v>0</v>
      </c>
      <c r="FG348" s="113" t="str" cm="1">
        <f t="array" ref="FG348">IF(FE348=TRUE,"x",INDEX('Avtal för korttidsarbete'!$E$13:$E$1012,$FE348))</f>
        <v>x</v>
      </c>
      <c r="FH348" s="113" t="str" cm="1">
        <f t="array" ref="FH348">IF(FE348=TRUE,"x",INDEX('Avtal för korttidsarbete'!$F$13:$F$1012,$FE348))</f>
        <v>x</v>
      </c>
      <c r="FI348" s="112" t="b">
        <f t="shared" si="709"/>
        <v>0</v>
      </c>
      <c r="FJ348" s="135">
        <f t="shared" si="710"/>
        <v>44166</v>
      </c>
      <c r="FK348" s="135">
        <f t="shared" si="711"/>
        <v>44377</v>
      </c>
      <c r="FL348" s="112" t="b">
        <f t="shared" si="712"/>
        <v>0</v>
      </c>
      <c r="FM348" s="113">
        <f t="shared" si="713"/>
        <v>44166</v>
      </c>
      <c r="FN348" s="135">
        <f t="shared" si="714"/>
        <v>44377</v>
      </c>
      <c r="FO348" s="148" t="b">
        <f>IFERROR(INDEX('Avtal för korttidsarbete'!R:R,MATCH(D348,'Avtal för korttidsarbete'!$G:$G,0)),TRUE)</f>
        <v>1</v>
      </c>
      <c r="FP348" s="135" t="str">
        <f>IF(FO348,"-",INDEX('Avtal för korttidsarbete'!$D:$D,MATCH(D348,'Avtal för korttidsarbete'!$G:$G,0)))</f>
        <v>-</v>
      </c>
      <c r="FQ348" s="113" t="b">
        <f>IFERROR(G348&gt;INDEX(Uppsägningar!E:E,MATCH(C348,Uppsägningar!C:C,0)),FALSE)</f>
        <v>0</v>
      </c>
    </row>
    <row r="349" spans="1:173" x14ac:dyDescent="0.25">
      <c r="A349" s="19">
        <v>333</v>
      </c>
      <c r="B349" s="20"/>
      <c r="C349" s="183"/>
      <c r="D349" s="66"/>
      <c r="E349" s="212">
        <f>IFERROR(INDEX(Admin!$C$7:$C$10,MATCH(FP349,TblNivåValTExt,0)),0)</f>
        <v>0</v>
      </c>
      <c r="F349" s="1"/>
      <c r="G349" s="1"/>
      <c r="H349" s="78"/>
      <c r="I349" s="181"/>
      <c r="J349" s="181"/>
      <c r="K349" s="182"/>
      <c r="L349" s="182"/>
      <c r="M349" s="181"/>
      <c r="N349" s="181"/>
      <c r="O349" s="181"/>
      <c r="P349" s="182"/>
      <c r="Q349" s="182"/>
      <c r="R349" s="181"/>
      <c r="S349" s="181"/>
      <c r="T349" s="181"/>
      <c r="U349" s="182"/>
      <c r="V349" s="182"/>
      <c r="W349" s="181"/>
      <c r="X349" s="181"/>
      <c r="Y349" s="181"/>
      <c r="Z349" s="182"/>
      <c r="AA349" s="182"/>
      <c r="AB349" s="181"/>
      <c r="AC349" s="181"/>
      <c r="AD349" s="181"/>
      <c r="AE349" s="182"/>
      <c r="AF349" s="182"/>
      <c r="AG349" s="181"/>
      <c r="AH349" s="181"/>
      <c r="AI349" s="181"/>
      <c r="AJ349" s="182"/>
      <c r="AK349" s="182"/>
      <c r="AL349" s="181"/>
      <c r="AM349" s="181"/>
      <c r="AN349" s="181"/>
      <c r="AO349" s="182"/>
      <c r="AP349" s="182"/>
      <c r="AQ349" s="181"/>
      <c r="AR349" s="181"/>
      <c r="AS349" s="181"/>
      <c r="AT349" s="182"/>
      <c r="AU349" s="182"/>
      <c r="AV349" s="181"/>
      <c r="AW349" s="181"/>
      <c r="AX349" s="181"/>
      <c r="AY349" s="182"/>
      <c r="AZ349" s="182"/>
      <c r="BA349" s="181"/>
      <c r="BB349" s="181"/>
      <c r="BC349" s="181"/>
      <c r="BD349" s="182"/>
      <c r="BE349" s="182"/>
      <c r="BF349" s="181"/>
      <c r="BG349" s="180">
        <f t="shared" si="680"/>
        <v>0</v>
      </c>
      <c r="BH349" s="116" t="str">
        <f t="shared" si="681"/>
        <v/>
      </c>
      <c r="BI349" s="80" t="b">
        <f t="shared" si="627"/>
        <v>0</v>
      </c>
      <c r="BJ349" s="80" t="str">
        <f t="shared" si="628"/>
        <v/>
      </c>
      <c r="BK349" s="80" t="b">
        <f t="shared" si="682"/>
        <v>0</v>
      </c>
      <c r="BL349" s="13" t="str">
        <f t="shared" si="629"/>
        <v/>
      </c>
      <c r="BM349" s="13" t="b">
        <f t="shared" si="683"/>
        <v>0</v>
      </c>
      <c r="BN349" s="35" t="str">
        <f t="shared" si="630"/>
        <v/>
      </c>
      <c r="BO349" s="13" t="b">
        <f t="shared" si="631"/>
        <v>0</v>
      </c>
      <c r="BP349" s="35" t="str">
        <f t="shared" si="632"/>
        <v/>
      </c>
      <c r="BQ349" s="13" t="b">
        <f t="shared" si="633"/>
        <v>0</v>
      </c>
      <c r="BR349" s="35" t="str">
        <f t="shared" si="634"/>
        <v/>
      </c>
      <c r="BS349" s="35" t="b">
        <f t="shared" si="635"/>
        <v>0</v>
      </c>
      <c r="BT349" s="35" t="str">
        <f t="shared" si="636"/>
        <v/>
      </c>
      <c r="BU349" s="35" t="b">
        <f t="shared" si="637"/>
        <v>0</v>
      </c>
      <c r="BV349" s="35" t="str">
        <f t="shared" si="638"/>
        <v/>
      </c>
      <c r="BW349" s="13" t="b">
        <f t="shared" si="715"/>
        <v>0</v>
      </c>
      <c r="BX349" s="35" t="str">
        <f t="shared" si="639"/>
        <v/>
      </c>
      <c r="BY349" s="265" t="b">
        <f t="shared" si="684"/>
        <v>0</v>
      </c>
      <c r="BZ349" s="35" t="str">
        <f t="shared" si="640"/>
        <v/>
      </c>
      <c r="CA349" s="265" t="b">
        <f t="shared" si="685"/>
        <v>0</v>
      </c>
      <c r="CB349" s="35" t="str">
        <f t="shared" si="641"/>
        <v/>
      </c>
      <c r="CC349" s="272" t="b">
        <f t="shared" si="686"/>
        <v>0</v>
      </c>
      <c r="CD349" s="35" t="str">
        <f t="shared" si="642"/>
        <v/>
      </c>
      <c r="CE349" s="13" t="b">
        <f t="shared" si="643"/>
        <v>0</v>
      </c>
      <c r="CF349" s="35" t="str">
        <f t="shared" si="644"/>
        <v/>
      </c>
      <c r="CG349" s="179">
        <f t="shared" si="645"/>
        <v>0</v>
      </c>
      <c r="CH349" s="179">
        <f t="shared" si="646"/>
        <v>0</v>
      </c>
      <c r="CI349" s="218">
        <f t="shared" si="687"/>
        <v>0</v>
      </c>
      <c r="CJ349" s="218">
        <f t="shared" si="688"/>
        <v>0</v>
      </c>
      <c r="CK349" s="218">
        <f t="shared" si="689"/>
        <v>0</v>
      </c>
      <c r="CL349" s="218">
        <f t="shared" si="690"/>
        <v>0</v>
      </c>
      <c r="CM349" s="218">
        <f t="shared" si="691"/>
        <v>0</v>
      </c>
      <c r="CN349" s="218">
        <f t="shared" si="692"/>
        <v>0</v>
      </c>
      <c r="CO349" s="218">
        <f t="shared" si="693"/>
        <v>0</v>
      </c>
      <c r="CP349" s="218">
        <f t="shared" si="694"/>
        <v>0</v>
      </c>
      <c r="CQ349" s="218">
        <f t="shared" si="695"/>
        <v>0</v>
      </c>
      <c r="CR349" s="218">
        <f t="shared" si="696"/>
        <v>0</v>
      </c>
      <c r="CS349" s="14">
        <f t="shared" si="647"/>
        <v>0</v>
      </c>
      <c r="CT349" s="236">
        <f t="shared" si="648"/>
        <v>0</v>
      </c>
      <c r="CU349" s="237">
        <f t="shared" si="716"/>
        <v>0</v>
      </c>
      <c r="CV349" s="16">
        <f t="shared" si="716"/>
        <v>0</v>
      </c>
      <c r="CW349" s="16">
        <f t="shared" si="716"/>
        <v>0</v>
      </c>
      <c r="CX349" s="16">
        <f t="shared" si="716"/>
        <v>0</v>
      </c>
      <c r="CY349" s="16">
        <f t="shared" si="716"/>
        <v>0</v>
      </c>
      <c r="CZ349" s="16">
        <f t="shared" si="716"/>
        <v>0</v>
      </c>
      <c r="DA349" s="16">
        <f t="shared" si="716"/>
        <v>0</v>
      </c>
      <c r="DB349" s="16">
        <f t="shared" si="716"/>
        <v>0</v>
      </c>
      <c r="DC349" s="16">
        <f t="shared" si="716"/>
        <v>0</v>
      </c>
      <c r="DD349" s="238">
        <f t="shared" si="716"/>
        <v>0</v>
      </c>
      <c r="DE349" s="232">
        <f t="shared" si="717"/>
        <v>0</v>
      </c>
      <c r="DF349" s="132">
        <f t="shared" si="717"/>
        <v>0</v>
      </c>
      <c r="DG349" s="132">
        <f t="shared" si="717"/>
        <v>0</v>
      </c>
      <c r="DH349" s="132">
        <f t="shared" si="717"/>
        <v>0</v>
      </c>
      <c r="DI349" s="132">
        <f t="shared" si="717"/>
        <v>0</v>
      </c>
      <c r="DJ349" s="132">
        <f t="shared" si="717"/>
        <v>0</v>
      </c>
      <c r="DK349" s="132">
        <f t="shared" si="717"/>
        <v>0</v>
      </c>
      <c r="DL349" s="132">
        <f t="shared" si="717"/>
        <v>0</v>
      </c>
      <c r="DM349" s="132">
        <f t="shared" si="717"/>
        <v>0</v>
      </c>
      <c r="DN349" s="233">
        <f t="shared" si="717"/>
        <v>0</v>
      </c>
      <c r="DO349" s="232">
        <f t="shared" si="651"/>
        <v>0</v>
      </c>
      <c r="DP349" s="132">
        <f t="shared" si="652"/>
        <v>0</v>
      </c>
      <c r="DQ349" s="132">
        <f t="shared" si="653"/>
        <v>0</v>
      </c>
      <c r="DR349" s="132">
        <f t="shared" si="654"/>
        <v>0</v>
      </c>
      <c r="DS349" s="132">
        <f t="shared" si="655"/>
        <v>0</v>
      </c>
      <c r="DT349" s="132">
        <f t="shared" si="656"/>
        <v>0</v>
      </c>
      <c r="DU349" s="132">
        <f t="shared" si="657"/>
        <v>0</v>
      </c>
      <c r="DV349" s="132">
        <f t="shared" si="658"/>
        <v>0</v>
      </c>
      <c r="DW349" s="132">
        <f t="shared" si="659"/>
        <v>0</v>
      </c>
      <c r="DX349" s="233">
        <f t="shared" si="660"/>
        <v>0</v>
      </c>
      <c r="DY349" s="231" t="b">
        <f t="shared" si="697"/>
        <v>0</v>
      </c>
      <c r="DZ349" s="163"/>
      <c r="EA349" s="226" t="str">
        <f t="shared" si="698"/>
        <v/>
      </c>
      <c r="EB349" s="178" t="str">
        <f t="shared" si="699"/>
        <v/>
      </c>
      <c r="EC349" s="178" t="str">
        <f t="shared" si="700"/>
        <v/>
      </c>
      <c r="ED349" s="178" t="str">
        <f t="shared" si="701"/>
        <v/>
      </c>
      <c r="EE349" s="178" t="str">
        <f t="shared" si="702"/>
        <v/>
      </c>
      <c r="EF349" s="178" t="str">
        <f t="shared" si="703"/>
        <v/>
      </c>
      <c r="EG349" s="178" t="str">
        <f t="shared" si="704"/>
        <v/>
      </c>
      <c r="EH349" s="178" t="str">
        <f t="shared" si="705"/>
        <v/>
      </c>
      <c r="EI349" s="178" t="str">
        <f t="shared" si="706"/>
        <v/>
      </c>
      <c r="EJ349" s="227" t="str">
        <f t="shared" si="707"/>
        <v/>
      </c>
      <c r="EK349" s="230" t="str">
        <f t="shared" si="661"/>
        <v/>
      </c>
      <c r="EL349" s="177" t="str">
        <f t="shared" si="662"/>
        <v/>
      </c>
      <c r="EM349" s="177" t="str">
        <f t="shared" si="663"/>
        <v/>
      </c>
      <c r="EN349" s="177" t="str">
        <f t="shared" si="664"/>
        <v/>
      </c>
      <c r="EO349" s="177" t="str">
        <f t="shared" si="665"/>
        <v/>
      </c>
      <c r="EP349" s="177" t="str">
        <f t="shared" si="666"/>
        <v/>
      </c>
      <c r="EQ349" s="177" t="str">
        <f t="shared" si="667"/>
        <v/>
      </c>
      <c r="ER349" s="177" t="str">
        <f t="shared" si="668"/>
        <v/>
      </c>
      <c r="ES349" s="177" t="str">
        <f t="shared" si="669"/>
        <v/>
      </c>
      <c r="ET349" s="177" t="str">
        <f t="shared" si="670"/>
        <v/>
      </c>
      <c r="EU349" s="229" t="e">
        <f t="shared" si="671"/>
        <v>#VALUE!</v>
      </c>
      <c r="EV349" s="27" t="e">
        <f t="shared" si="672"/>
        <v>#VALUE!</v>
      </c>
      <c r="EW349" s="27" t="e">
        <f t="shared" si="673"/>
        <v>#VALUE!</v>
      </c>
      <c r="EX349" s="28" t="e">
        <f t="shared" si="674"/>
        <v>#VALUE!</v>
      </c>
      <c r="EY349" s="28" t="e">
        <f t="shared" si="675"/>
        <v>#VALUE!</v>
      </c>
      <c r="EZ349" s="28" t="b">
        <f t="shared" si="676"/>
        <v>0</v>
      </c>
      <c r="FA349" s="176" t="str">
        <f t="shared" si="677"/>
        <v/>
      </c>
      <c r="FB349" s="27" t="e" cm="1">
        <f t="array" aca="1" ref="FB349" ca="1">TEXT(RIGHT(10-RIGHT(SUM(INDEX(1*(MID(MID(C349,1,1)*2,ROW(INDIRECT("1:"&amp;LEN(MID(C349,1,1)*2))),1)),,))+MID(C349,2,1)+
SUM(INDEX(1*(MID(MID(C349,3,1)*2,ROW(INDIRECT("1:"&amp;LEN(MID(C349,3,1)*2))),1)),,))+MID(C349,4,1)+
SUM(INDEX(1*(MID(MID(C349,5,1)*2,ROW(INDIRECT("1:"&amp;LEN(MID(C349,5,1)*2))),1)),,))+MID(C349,6,1)+
SUM(INDEX(1*(MID(MID(C349,8,1)*2,ROW(INDIRECT("1:"&amp;LEN(MID(C349,8,1)*2))),1)),,))+MID(C349,9,1)+
SUM(INDEX(1*(MID(MID(C349,10,1)*2,ROW(INDIRECT("1:"&amp;LEN(MID(C349,10,1)*2))),1)),,)),1),1),"0")</f>
        <v>#VALUE!</v>
      </c>
      <c r="FC349" s="27" t="str">
        <f t="shared" si="678"/>
        <v/>
      </c>
      <c r="FD349" s="29" t="b">
        <f t="shared" si="679"/>
        <v>0</v>
      </c>
      <c r="FE349" s="112" t="b">
        <f>IFERROR(MATCH(D349,'Avtal för korttidsarbete'!$G$13:$G$1012,0),TRUE)</f>
        <v>1</v>
      </c>
      <c r="FF349" s="112" t="b">
        <f t="shared" si="708"/>
        <v>0</v>
      </c>
      <c r="FG349" s="113" t="str" cm="1">
        <f t="array" ref="FG349">IF(FE349=TRUE,"x",INDEX('Avtal för korttidsarbete'!$E$13:$E$1012,$FE349))</f>
        <v>x</v>
      </c>
      <c r="FH349" s="113" t="str" cm="1">
        <f t="array" ref="FH349">IF(FE349=TRUE,"x",INDEX('Avtal för korttidsarbete'!$F$13:$F$1012,$FE349))</f>
        <v>x</v>
      </c>
      <c r="FI349" s="112" t="b">
        <f t="shared" si="709"/>
        <v>0</v>
      </c>
      <c r="FJ349" s="135">
        <f t="shared" si="710"/>
        <v>44166</v>
      </c>
      <c r="FK349" s="135">
        <f t="shared" si="711"/>
        <v>44377</v>
      </c>
      <c r="FL349" s="112" t="b">
        <f t="shared" si="712"/>
        <v>0</v>
      </c>
      <c r="FM349" s="113">
        <f t="shared" si="713"/>
        <v>44166</v>
      </c>
      <c r="FN349" s="135">
        <f t="shared" si="714"/>
        <v>44377</v>
      </c>
      <c r="FO349" s="148" t="b">
        <f>IFERROR(INDEX('Avtal för korttidsarbete'!R:R,MATCH(D349,'Avtal för korttidsarbete'!$G:$G,0)),TRUE)</f>
        <v>1</v>
      </c>
      <c r="FP349" s="135" t="str">
        <f>IF(FO349,"-",INDEX('Avtal för korttidsarbete'!$D:$D,MATCH(D349,'Avtal för korttidsarbete'!$G:$G,0)))</f>
        <v>-</v>
      </c>
      <c r="FQ349" s="113" t="b">
        <f>IFERROR(G349&gt;INDEX(Uppsägningar!E:E,MATCH(C349,Uppsägningar!C:C,0)),FALSE)</f>
        <v>0</v>
      </c>
    </row>
    <row r="350" spans="1:173" x14ac:dyDescent="0.25">
      <c r="A350" s="19">
        <v>334</v>
      </c>
      <c r="B350" s="20"/>
      <c r="C350" s="183"/>
      <c r="D350" s="66"/>
      <c r="E350" s="212">
        <f>IFERROR(INDEX(Admin!$C$7:$C$10,MATCH(FP350,TblNivåValTExt,0)),0)</f>
        <v>0</v>
      </c>
      <c r="F350" s="1"/>
      <c r="G350" s="1"/>
      <c r="H350" s="78"/>
      <c r="I350" s="181"/>
      <c r="J350" s="181"/>
      <c r="K350" s="182"/>
      <c r="L350" s="182"/>
      <c r="M350" s="181"/>
      <c r="N350" s="181"/>
      <c r="O350" s="181"/>
      <c r="P350" s="182"/>
      <c r="Q350" s="182"/>
      <c r="R350" s="181"/>
      <c r="S350" s="181"/>
      <c r="T350" s="181"/>
      <c r="U350" s="182"/>
      <c r="V350" s="182"/>
      <c r="W350" s="181"/>
      <c r="X350" s="181"/>
      <c r="Y350" s="181"/>
      <c r="Z350" s="182"/>
      <c r="AA350" s="182"/>
      <c r="AB350" s="181"/>
      <c r="AC350" s="181"/>
      <c r="AD350" s="181"/>
      <c r="AE350" s="182"/>
      <c r="AF350" s="182"/>
      <c r="AG350" s="181"/>
      <c r="AH350" s="181"/>
      <c r="AI350" s="181"/>
      <c r="AJ350" s="182"/>
      <c r="AK350" s="182"/>
      <c r="AL350" s="181"/>
      <c r="AM350" s="181"/>
      <c r="AN350" s="181"/>
      <c r="AO350" s="182"/>
      <c r="AP350" s="182"/>
      <c r="AQ350" s="181"/>
      <c r="AR350" s="181"/>
      <c r="AS350" s="181"/>
      <c r="AT350" s="182"/>
      <c r="AU350" s="182"/>
      <c r="AV350" s="181"/>
      <c r="AW350" s="181"/>
      <c r="AX350" s="181"/>
      <c r="AY350" s="182"/>
      <c r="AZ350" s="182"/>
      <c r="BA350" s="181"/>
      <c r="BB350" s="181"/>
      <c r="BC350" s="181"/>
      <c r="BD350" s="182"/>
      <c r="BE350" s="182"/>
      <c r="BF350" s="181"/>
      <c r="BG350" s="180">
        <f t="shared" si="680"/>
        <v>0</v>
      </c>
      <c r="BH350" s="116" t="str">
        <f t="shared" si="681"/>
        <v/>
      </c>
      <c r="BI350" s="80" t="b">
        <f t="shared" si="627"/>
        <v>0</v>
      </c>
      <c r="BJ350" s="80" t="str">
        <f t="shared" si="628"/>
        <v/>
      </c>
      <c r="BK350" s="80" t="b">
        <f t="shared" si="682"/>
        <v>0</v>
      </c>
      <c r="BL350" s="13" t="str">
        <f t="shared" si="629"/>
        <v/>
      </c>
      <c r="BM350" s="13" t="b">
        <f t="shared" si="683"/>
        <v>0</v>
      </c>
      <c r="BN350" s="35" t="str">
        <f t="shared" si="630"/>
        <v/>
      </c>
      <c r="BO350" s="13" t="b">
        <f t="shared" si="631"/>
        <v>0</v>
      </c>
      <c r="BP350" s="35" t="str">
        <f t="shared" si="632"/>
        <v/>
      </c>
      <c r="BQ350" s="13" t="b">
        <f t="shared" si="633"/>
        <v>0</v>
      </c>
      <c r="BR350" s="35" t="str">
        <f t="shared" si="634"/>
        <v/>
      </c>
      <c r="BS350" s="35" t="b">
        <f t="shared" si="635"/>
        <v>0</v>
      </c>
      <c r="BT350" s="35" t="str">
        <f t="shared" si="636"/>
        <v/>
      </c>
      <c r="BU350" s="35" t="b">
        <f t="shared" si="637"/>
        <v>0</v>
      </c>
      <c r="BV350" s="35" t="str">
        <f t="shared" si="638"/>
        <v/>
      </c>
      <c r="BW350" s="13" t="b">
        <f t="shared" si="715"/>
        <v>0</v>
      </c>
      <c r="BX350" s="35" t="str">
        <f t="shared" si="639"/>
        <v/>
      </c>
      <c r="BY350" s="265" t="b">
        <f t="shared" si="684"/>
        <v>0</v>
      </c>
      <c r="BZ350" s="35" t="str">
        <f t="shared" si="640"/>
        <v/>
      </c>
      <c r="CA350" s="265" t="b">
        <f t="shared" si="685"/>
        <v>0</v>
      </c>
      <c r="CB350" s="35" t="str">
        <f t="shared" si="641"/>
        <v/>
      </c>
      <c r="CC350" s="272" t="b">
        <f t="shared" si="686"/>
        <v>0</v>
      </c>
      <c r="CD350" s="35" t="str">
        <f t="shared" si="642"/>
        <v/>
      </c>
      <c r="CE350" s="13" t="b">
        <f t="shared" si="643"/>
        <v>0</v>
      </c>
      <c r="CF350" s="35" t="str">
        <f t="shared" si="644"/>
        <v/>
      </c>
      <c r="CG350" s="179">
        <f t="shared" si="645"/>
        <v>0</v>
      </c>
      <c r="CH350" s="179">
        <f t="shared" si="646"/>
        <v>0</v>
      </c>
      <c r="CI350" s="218">
        <f t="shared" si="687"/>
        <v>0</v>
      </c>
      <c r="CJ350" s="218">
        <f t="shared" si="688"/>
        <v>0</v>
      </c>
      <c r="CK350" s="218">
        <f t="shared" si="689"/>
        <v>0</v>
      </c>
      <c r="CL350" s="218">
        <f t="shared" si="690"/>
        <v>0</v>
      </c>
      <c r="CM350" s="218">
        <f t="shared" si="691"/>
        <v>0</v>
      </c>
      <c r="CN350" s="218">
        <f t="shared" si="692"/>
        <v>0</v>
      </c>
      <c r="CO350" s="218">
        <f t="shared" si="693"/>
        <v>0</v>
      </c>
      <c r="CP350" s="218">
        <f t="shared" si="694"/>
        <v>0</v>
      </c>
      <c r="CQ350" s="218">
        <f t="shared" si="695"/>
        <v>0</v>
      </c>
      <c r="CR350" s="218">
        <f t="shared" si="696"/>
        <v>0</v>
      </c>
      <c r="CS350" s="14">
        <f t="shared" si="647"/>
        <v>0</v>
      </c>
      <c r="CT350" s="236">
        <f t="shared" si="648"/>
        <v>0</v>
      </c>
      <c r="CU350" s="237">
        <f t="shared" si="716"/>
        <v>0</v>
      </c>
      <c r="CV350" s="16">
        <f t="shared" si="716"/>
        <v>0</v>
      </c>
      <c r="CW350" s="16">
        <f t="shared" si="716"/>
        <v>0</v>
      </c>
      <c r="CX350" s="16">
        <f t="shared" si="716"/>
        <v>0</v>
      </c>
      <c r="CY350" s="16">
        <f t="shared" si="716"/>
        <v>0</v>
      </c>
      <c r="CZ350" s="16">
        <f t="shared" si="716"/>
        <v>0</v>
      </c>
      <c r="DA350" s="16">
        <f t="shared" si="716"/>
        <v>0</v>
      </c>
      <c r="DB350" s="16">
        <f t="shared" si="716"/>
        <v>0</v>
      </c>
      <c r="DC350" s="16">
        <f t="shared" si="716"/>
        <v>0</v>
      </c>
      <c r="DD350" s="238">
        <f t="shared" si="716"/>
        <v>0</v>
      </c>
      <c r="DE350" s="232">
        <f t="shared" si="717"/>
        <v>0</v>
      </c>
      <c r="DF350" s="132">
        <f t="shared" si="717"/>
        <v>0</v>
      </c>
      <c r="DG350" s="132">
        <f t="shared" si="717"/>
        <v>0</v>
      </c>
      <c r="DH350" s="132">
        <f t="shared" si="717"/>
        <v>0</v>
      </c>
      <c r="DI350" s="132">
        <f t="shared" si="717"/>
        <v>0</v>
      </c>
      <c r="DJ350" s="132">
        <f t="shared" si="717"/>
        <v>0</v>
      </c>
      <c r="DK350" s="132">
        <f t="shared" si="717"/>
        <v>0</v>
      </c>
      <c r="DL350" s="132">
        <f t="shared" si="717"/>
        <v>0</v>
      </c>
      <c r="DM350" s="132">
        <f t="shared" si="717"/>
        <v>0</v>
      </c>
      <c r="DN350" s="233">
        <f t="shared" si="717"/>
        <v>0</v>
      </c>
      <c r="DO350" s="232">
        <f t="shared" si="651"/>
        <v>0</v>
      </c>
      <c r="DP350" s="132">
        <f t="shared" si="652"/>
        <v>0</v>
      </c>
      <c r="DQ350" s="132">
        <f t="shared" si="653"/>
        <v>0</v>
      </c>
      <c r="DR350" s="132">
        <f t="shared" si="654"/>
        <v>0</v>
      </c>
      <c r="DS350" s="132">
        <f t="shared" si="655"/>
        <v>0</v>
      </c>
      <c r="DT350" s="132">
        <f t="shared" si="656"/>
        <v>0</v>
      </c>
      <c r="DU350" s="132">
        <f t="shared" si="657"/>
        <v>0</v>
      </c>
      <c r="DV350" s="132">
        <f t="shared" si="658"/>
        <v>0</v>
      </c>
      <c r="DW350" s="132">
        <f t="shared" si="659"/>
        <v>0</v>
      </c>
      <c r="DX350" s="233">
        <f t="shared" si="660"/>
        <v>0</v>
      </c>
      <c r="DY350" s="231" t="b">
        <f t="shared" si="697"/>
        <v>0</v>
      </c>
      <c r="DZ350" s="163"/>
      <c r="EA350" s="226" t="str">
        <f t="shared" si="698"/>
        <v/>
      </c>
      <c r="EB350" s="178" t="str">
        <f t="shared" si="699"/>
        <v/>
      </c>
      <c r="EC350" s="178" t="str">
        <f t="shared" si="700"/>
        <v/>
      </c>
      <c r="ED350" s="178" t="str">
        <f t="shared" si="701"/>
        <v/>
      </c>
      <c r="EE350" s="178" t="str">
        <f t="shared" si="702"/>
        <v/>
      </c>
      <c r="EF350" s="178" t="str">
        <f t="shared" si="703"/>
        <v/>
      </c>
      <c r="EG350" s="178" t="str">
        <f t="shared" si="704"/>
        <v/>
      </c>
      <c r="EH350" s="178" t="str">
        <f t="shared" si="705"/>
        <v/>
      </c>
      <c r="EI350" s="178" t="str">
        <f t="shared" si="706"/>
        <v/>
      </c>
      <c r="EJ350" s="227" t="str">
        <f t="shared" si="707"/>
        <v/>
      </c>
      <c r="EK350" s="230" t="str">
        <f t="shared" si="661"/>
        <v/>
      </c>
      <c r="EL350" s="177" t="str">
        <f t="shared" si="662"/>
        <v/>
      </c>
      <c r="EM350" s="177" t="str">
        <f t="shared" si="663"/>
        <v/>
      </c>
      <c r="EN350" s="177" t="str">
        <f t="shared" si="664"/>
        <v/>
      </c>
      <c r="EO350" s="177" t="str">
        <f t="shared" si="665"/>
        <v/>
      </c>
      <c r="EP350" s="177" t="str">
        <f t="shared" si="666"/>
        <v/>
      </c>
      <c r="EQ350" s="177" t="str">
        <f t="shared" si="667"/>
        <v/>
      </c>
      <c r="ER350" s="177" t="str">
        <f t="shared" si="668"/>
        <v/>
      </c>
      <c r="ES350" s="177" t="str">
        <f t="shared" si="669"/>
        <v/>
      </c>
      <c r="ET350" s="177" t="str">
        <f t="shared" si="670"/>
        <v/>
      </c>
      <c r="EU350" s="229" t="e">
        <f t="shared" si="671"/>
        <v>#VALUE!</v>
      </c>
      <c r="EV350" s="27" t="e">
        <f t="shared" si="672"/>
        <v>#VALUE!</v>
      </c>
      <c r="EW350" s="27" t="e">
        <f t="shared" si="673"/>
        <v>#VALUE!</v>
      </c>
      <c r="EX350" s="28" t="e">
        <f t="shared" si="674"/>
        <v>#VALUE!</v>
      </c>
      <c r="EY350" s="28" t="e">
        <f t="shared" si="675"/>
        <v>#VALUE!</v>
      </c>
      <c r="EZ350" s="28" t="b">
        <f t="shared" si="676"/>
        <v>0</v>
      </c>
      <c r="FA350" s="176" t="str">
        <f t="shared" si="677"/>
        <v/>
      </c>
      <c r="FB350" s="27" t="e" cm="1">
        <f t="array" aca="1" ref="FB350" ca="1">TEXT(RIGHT(10-RIGHT(SUM(INDEX(1*(MID(MID(C350,1,1)*2,ROW(INDIRECT("1:"&amp;LEN(MID(C350,1,1)*2))),1)),,))+MID(C350,2,1)+
SUM(INDEX(1*(MID(MID(C350,3,1)*2,ROW(INDIRECT("1:"&amp;LEN(MID(C350,3,1)*2))),1)),,))+MID(C350,4,1)+
SUM(INDEX(1*(MID(MID(C350,5,1)*2,ROW(INDIRECT("1:"&amp;LEN(MID(C350,5,1)*2))),1)),,))+MID(C350,6,1)+
SUM(INDEX(1*(MID(MID(C350,8,1)*2,ROW(INDIRECT("1:"&amp;LEN(MID(C350,8,1)*2))),1)),,))+MID(C350,9,1)+
SUM(INDEX(1*(MID(MID(C350,10,1)*2,ROW(INDIRECT("1:"&amp;LEN(MID(C350,10,1)*2))),1)),,)),1),1),"0")</f>
        <v>#VALUE!</v>
      </c>
      <c r="FC350" s="27" t="str">
        <f t="shared" si="678"/>
        <v/>
      </c>
      <c r="FD350" s="29" t="b">
        <f t="shared" si="679"/>
        <v>0</v>
      </c>
      <c r="FE350" s="112" t="b">
        <f>IFERROR(MATCH(D350,'Avtal för korttidsarbete'!$G$13:$G$1012,0),TRUE)</f>
        <v>1</v>
      </c>
      <c r="FF350" s="112" t="b">
        <f t="shared" si="708"/>
        <v>0</v>
      </c>
      <c r="FG350" s="113" t="str" cm="1">
        <f t="array" ref="FG350">IF(FE350=TRUE,"x",INDEX('Avtal för korttidsarbete'!$E$13:$E$1012,$FE350))</f>
        <v>x</v>
      </c>
      <c r="FH350" s="113" t="str" cm="1">
        <f t="array" ref="FH350">IF(FE350=TRUE,"x",INDEX('Avtal för korttidsarbete'!$F$13:$F$1012,$FE350))</f>
        <v>x</v>
      </c>
      <c r="FI350" s="112" t="b">
        <f t="shared" si="709"/>
        <v>0</v>
      </c>
      <c r="FJ350" s="135">
        <f t="shared" si="710"/>
        <v>44166</v>
      </c>
      <c r="FK350" s="135">
        <f t="shared" si="711"/>
        <v>44377</v>
      </c>
      <c r="FL350" s="112" t="b">
        <f t="shared" si="712"/>
        <v>0</v>
      </c>
      <c r="FM350" s="113">
        <f t="shared" si="713"/>
        <v>44166</v>
      </c>
      <c r="FN350" s="135">
        <f t="shared" si="714"/>
        <v>44377</v>
      </c>
      <c r="FO350" s="148" t="b">
        <f>IFERROR(INDEX('Avtal för korttidsarbete'!R:R,MATCH(D350,'Avtal för korttidsarbete'!$G:$G,0)),TRUE)</f>
        <v>1</v>
      </c>
      <c r="FP350" s="135" t="str">
        <f>IF(FO350,"-",INDEX('Avtal för korttidsarbete'!$D:$D,MATCH(D350,'Avtal för korttidsarbete'!$G:$G,0)))</f>
        <v>-</v>
      </c>
      <c r="FQ350" s="113" t="b">
        <f>IFERROR(G350&gt;INDEX(Uppsägningar!E:E,MATCH(C350,Uppsägningar!C:C,0)),FALSE)</f>
        <v>0</v>
      </c>
    </row>
    <row r="351" spans="1:173" x14ac:dyDescent="0.25">
      <c r="A351" s="19">
        <v>335</v>
      </c>
      <c r="B351" s="20"/>
      <c r="C351" s="183"/>
      <c r="D351" s="66"/>
      <c r="E351" s="212">
        <f>IFERROR(INDEX(Admin!$C$7:$C$10,MATCH(FP351,TblNivåValTExt,0)),0)</f>
        <v>0</v>
      </c>
      <c r="F351" s="1"/>
      <c r="G351" s="1"/>
      <c r="H351" s="78"/>
      <c r="I351" s="181"/>
      <c r="J351" s="181"/>
      <c r="K351" s="182"/>
      <c r="L351" s="182"/>
      <c r="M351" s="181"/>
      <c r="N351" s="181"/>
      <c r="O351" s="181"/>
      <c r="P351" s="182"/>
      <c r="Q351" s="182"/>
      <c r="R351" s="181"/>
      <c r="S351" s="181"/>
      <c r="T351" s="181"/>
      <c r="U351" s="182"/>
      <c r="V351" s="182"/>
      <c r="W351" s="181"/>
      <c r="X351" s="181"/>
      <c r="Y351" s="181"/>
      <c r="Z351" s="182"/>
      <c r="AA351" s="182"/>
      <c r="AB351" s="181"/>
      <c r="AC351" s="181"/>
      <c r="AD351" s="181"/>
      <c r="AE351" s="182"/>
      <c r="AF351" s="182"/>
      <c r="AG351" s="181"/>
      <c r="AH351" s="181"/>
      <c r="AI351" s="181"/>
      <c r="AJ351" s="182"/>
      <c r="AK351" s="182"/>
      <c r="AL351" s="181"/>
      <c r="AM351" s="181"/>
      <c r="AN351" s="181"/>
      <c r="AO351" s="182"/>
      <c r="AP351" s="182"/>
      <c r="AQ351" s="181"/>
      <c r="AR351" s="181"/>
      <c r="AS351" s="181"/>
      <c r="AT351" s="182"/>
      <c r="AU351" s="182"/>
      <c r="AV351" s="181"/>
      <c r="AW351" s="181"/>
      <c r="AX351" s="181"/>
      <c r="AY351" s="182"/>
      <c r="AZ351" s="182"/>
      <c r="BA351" s="181"/>
      <c r="BB351" s="181"/>
      <c r="BC351" s="181"/>
      <c r="BD351" s="182"/>
      <c r="BE351" s="182"/>
      <c r="BF351" s="181"/>
      <c r="BG351" s="180">
        <f t="shared" si="680"/>
        <v>0</v>
      </c>
      <c r="BH351" s="116" t="str">
        <f t="shared" si="681"/>
        <v/>
      </c>
      <c r="BI351" s="80" t="b">
        <f t="shared" si="627"/>
        <v>0</v>
      </c>
      <c r="BJ351" s="80" t="str">
        <f t="shared" si="628"/>
        <v/>
      </c>
      <c r="BK351" s="80" t="b">
        <f t="shared" si="682"/>
        <v>0</v>
      </c>
      <c r="BL351" s="13" t="str">
        <f t="shared" si="629"/>
        <v/>
      </c>
      <c r="BM351" s="13" t="b">
        <f t="shared" si="683"/>
        <v>0</v>
      </c>
      <c r="BN351" s="35" t="str">
        <f t="shared" si="630"/>
        <v/>
      </c>
      <c r="BO351" s="13" t="b">
        <f t="shared" si="631"/>
        <v>0</v>
      </c>
      <c r="BP351" s="35" t="str">
        <f t="shared" si="632"/>
        <v/>
      </c>
      <c r="BQ351" s="13" t="b">
        <f t="shared" si="633"/>
        <v>0</v>
      </c>
      <c r="BR351" s="35" t="str">
        <f t="shared" si="634"/>
        <v/>
      </c>
      <c r="BS351" s="35" t="b">
        <f t="shared" si="635"/>
        <v>0</v>
      </c>
      <c r="BT351" s="35" t="str">
        <f t="shared" si="636"/>
        <v/>
      </c>
      <c r="BU351" s="35" t="b">
        <f t="shared" si="637"/>
        <v>0</v>
      </c>
      <c r="BV351" s="35" t="str">
        <f t="shared" si="638"/>
        <v/>
      </c>
      <c r="BW351" s="13" t="b">
        <f t="shared" si="715"/>
        <v>0</v>
      </c>
      <c r="BX351" s="35" t="str">
        <f t="shared" si="639"/>
        <v/>
      </c>
      <c r="BY351" s="265" t="b">
        <f t="shared" si="684"/>
        <v>0</v>
      </c>
      <c r="BZ351" s="35" t="str">
        <f t="shared" si="640"/>
        <v/>
      </c>
      <c r="CA351" s="265" t="b">
        <f t="shared" si="685"/>
        <v>0</v>
      </c>
      <c r="CB351" s="35" t="str">
        <f t="shared" si="641"/>
        <v/>
      </c>
      <c r="CC351" s="272" t="b">
        <f t="shared" si="686"/>
        <v>0</v>
      </c>
      <c r="CD351" s="35" t="str">
        <f t="shared" si="642"/>
        <v/>
      </c>
      <c r="CE351" s="13" t="b">
        <f t="shared" si="643"/>
        <v>0</v>
      </c>
      <c r="CF351" s="35" t="str">
        <f t="shared" si="644"/>
        <v/>
      </c>
      <c r="CG351" s="179">
        <f t="shared" si="645"/>
        <v>0</v>
      </c>
      <c r="CH351" s="179">
        <f t="shared" si="646"/>
        <v>0</v>
      </c>
      <c r="CI351" s="218">
        <f t="shared" si="687"/>
        <v>0</v>
      </c>
      <c r="CJ351" s="218">
        <f t="shared" si="688"/>
        <v>0</v>
      </c>
      <c r="CK351" s="218">
        <f t="shared" si="689"/>
        <v>0</v>
      </c>
      <c r="CL351" s="218">
        <f t="shared" si="690"/>
        <v>0</v>
      </c>
      <c r="CM351" s="218">
        <f t="shared" si="691"/>
        <v>0</v>
      </c>
      <c r="CN351" s="218">
        <f t="shared" si="692"/>
        <v>0</v>
      </c>
      <c r="CO351" s="218">
        <f t="shared" si="693"/>
        <v>0</v>
      </c>
      <c r="CP351" s="218">
        <f t="shared" si="694"/>
        <v>0</v>
      </c>
      <c r="CQ351" s="218">
        <f t="shared" si="695"/>
        <v>0</v>
      </c>
      <c r="CR351" s="218">
        <f t="shared" si="696"/>
        <v>0</v>
      </c>
      <c r="CS351" s="14">
        <f t="shared" si="647"/>
        <v>0</v>
      </c>
      <c r="CT351" s="236">
        <f t="shared" si="648"/>
        <v>0</v>
      </c>
      <c r="CU351" s="237">
        <f t="shared" si="716"/>
        <v>0</v>
      </c>
      <c r="CV351" s="16">
        <f t="shared" si="716"/>
        <v>0</v>
      </c>
      <c r="CW351" s="16">
        <f t="shared" si="716"/>
        <v>0</v>
      </c>
      <c r="CX351" s="16">
        <f t="shared" si="716"/>
        <v>0</v>
      </c>
      <c r="CY351" s="16">
        <f t="shared" si="716"/>
        <v>0</v>
      </c>
      <c r="CZ351" s="16">
        <f t="shared" si="716"/>
        <v>0</v>
      </c>
      <c r="DA351" s="16">
        <f t="shared" si="716"/>
        <v>0</v>
      </c>
      <c r="DB351" s="16">
        <f t="shared" si="716"/>
        <v>0</v>
      </c>
      <c r="DC351" s="16">
        <f t="shared" si="716"/>
        <v>0</v>
      </c>
      <c r="DD351" s="238">
        <f t="shared" si="716"/>
        <v>0</v>
      </c>
      <c r="DE351" s="232">
        <f t="shared" si="717"/>
        <v>0</v>
      </c>
      <c r="DF351" s="132">
        <f t="shared" si="717"/>
        <v>0</v>
      </c>
      <c r="DG351" s="132">
        <f t="shared" si="717"/>
        <v>0</v>
      </c>
      <c r="DH351" s="132">
        <f t="shared" si="717"/>
        <v>0</v>
      </c>
      <c r="DI351" s="132">
        <f t="shared" si="717"/>
        <v>0</v>
      </c>
      <c r="DJ351" s="132">
        <f t="shared" si="717"/>
        <v>0</v>
      </c>
      <c r="DK351" s="132">
        <f t="shared" si="717"/>
        <v>0</v>
      </c>
      <c r="DL351" s="132">
        <f t="shared" si="717"/>
        <v>0</v>
      </c>
      <c r="DM351" s="132">
        <f t="shared" si="717"/>
        <v>0</v>
      </c>
      <c r="DN351" s="233">
        <f t="shared" si="717"/>
        <v>0</v>
      </c>
      <c r="DO351" s="232">
        <f t="shared" si="651"/>
        <v>0</v>
      </c>
      <c r="DP351" s="132">
        <f t="shared" si="652"/>
        <v>0</v>
      </c>
      <c r="DQ351" s="132">
        <f t="shared" si="653"/>
        <v>0</v>
      </c>
      <c r="DR351" s="132">
        <f t="shared" si="654"/>
        <v>0</v>
      </c>
      <c r="DS351" s="132">
        <f t="shared" si="655"/>
        <v>0</v>
      </c>
      <c r="DT351" s="132">
        <f t="shared" si="656"/>
        <v>0</v>
      </c>
      <c r="DU351" s="132">
        <f t="shared" si="657"/>
        <v>0</v>
      </c>
      <c r="DV351" s="132">
        <f t="shared" si="658"/>
        <v>0</v>
      </c>
      <c r="DW351" s="132">
        <f t="shared" si="659"/>
        <v>0</v>
      </c>
      <c r="DX351" s="233">
        <f t="shared" si="660"/>
        <v>0</v>
      </c>
      <c r="DY351" s="231" t="b">
        <f t="shared" si="697"/>
        <v>0</v>
      </c>
      <c r="DZ351" s="163"/>
      <c r="EA351" s="226" t="str">
        <f t="shared" si="698"/>
        <v/>
      </c>
      <c r="EB351" s="178" t="str">
        <f t="shared" si="699"/>
        <v/>
      </c>
      <c r="EC351" s="178" t="str">
        <f t="shared" si="700"/>
        <v/>
      </c>
      <c r="ED351" s="178" t="str">
        <f t="shared" si="701"/>
        <v/>
      </c>
      <c r="EE351" s="178" t="str">
        <f t="shared" si="702"/>
        <v/>
      </c>
      <c r="EF351" s="178" t="str">
        <f t="shared" si="703"/>
        <v/>
      </c>
      <c r="EG351" s="178" t="str">
        <f t="shared" si="704"/>
        <v/>
      </c>
      <c r="EH351" s="178" t="str">
        <f t="shared" si="705"/>
        <v/>
      </c>
      <c r="EI351" s="178" t="str">
        <f t="shared" si="706"/>
        <v/>
      </c>
      <c r="EJ351" s="227" t="str">
        <f t="shared" si="707"/>
        <v/>
      </c>
      <c r="EK351" s="230" t="str">
        <f t="shared" si="661"/>
        <v/>
      </c>
      <c r="EL351" s="177" t="str">
        <f t="shared" si="662"/>
        <v/>
      </c>
      <c r="EM351" s="177" t="str">
        <f t="shared" si="663"/>
        <v/>
      </c>
      <c r="EN351" s="177" t="str">
        <f t="shared" si="664"/>
        <v/>
      </c>
      <c r="EO351" s="177" t="str">
        <f t="shared" si="665"/>
        <v/>
      </c>
      <c r="EP351" s="177" t="str">
        <f t="shared" si="666"/>
        <v/>
      </c>
      <c r="EQ351" s="177" t="str">
        <f t="shared" si="667"/>
        <v/>
      </c>
      <c r="ER351" s="177" t="str">
        <f t="shared" si="668"/>
        <v/>
      </c>
      <c r="ES351" s="177" t="str">
        <f t="shared" si="669"/>
        <v/>
      </c>
      <c r="ET351" s="177" t="str">
        <f t="shared" si="670"/>
        <v/>
      </c>
      <c r="EU351" s="229" t="e">
        <f t="shared" si="671"/>
        <v>#VALUE!</v>
      </c>
      <c r="EV351" s="27" t="e">
        <f t="shared" si="672"/>
        <v>#VALUE!</v>
      </c>
      <c r="EW351" s="27" t="e">
        <f t="shared" si="673"/>
        <v>#VALUE!</v>
      </c>
      <c r="EX351" s="28" t="e">
        <f t="shared" si="674"/>
        <v>#VALUE!</v>
      </c>
      <c r="EY351" s="28" t="e">
        <f t="shared" si="675"/>
        <v>#VALUE!</v>
      </c>
      <c r="EZ351" s="28" t="b">
        <f t="shared" si="676"/>
        <v>0</v>
      </c>
      <c r="FA351" s="176" t="str">
        <f t="shared" si="677"/>
        <v/>
      </c>
      <c r="FB351" s="27" t="e" cm="1">
        <f t="array" aca="1" ref="FB351" ca="1">TEXT(RIGHT(10-RIGHT(SUM(INDEX(1*(MID(MID(C351,1,1)*2,ROW(INDIRECT("1:"&amp;LEN(MID(C351,1,1)*2))),1)),,))+MID(C351,2,1)+
SUM(INDEX(1*(MID(MID(C351,3,1)*2,ROW(INDIRECT("1:"&amp;LEN(MID(C351,3,1)*2))),1)),,))+MID(C351,4,1)+
SUM(INDEX(1*(MID(MID(C351,5,1)*2,ROW(INDIRECT("1:"&amp;LEN(MID(C351,5,1)*2))),1)),,))+MID(C351,6,1)+
SUM(INDEX(1*(MID(MID(C351,8,1)*2,ROW(INDIRECT("1:"&amp;LEN(MID(C351,8,1)*2))),1)),,))+MID(C351,9,1)+
SUM(INDEX(1*(MID(MID(C351,10,1)*2,ROW(INDIRECT("1:"&amp;LEN(MID(C351,10,1)*2))),1)),,)),1),1),"0")</f>
        <v>#VALUE!</v>
      </c>
      <c r="FC351" s="27" t="str">
        <f t="shared" si="678"/>
        <v/>
      </c>
      <c r="FD351" s="29" t="b">
        <f t="shared" si="679"/>
        <v>0</v>
      </c>
      <c r="FE351" s="112" t="b">
        <f>IFERROR(MATCH(D351,'Avtal för korttidsarbete'!$G$13:$G$1012,0),TRUE)</f>
        <v>1</v>
      </c>
      <c r="FF351" s="112" t="b">
        <f t="shared" si="708"/>
        <v>0</v>
      </c>
      <c r="FG351" s="113" t="str" cm="1">
        <f t="array" ref="FG351">IF(FE351=TRUE,"x",INDEX('Avtal för korttidsarbete'!$E$13:$E$1012,$FE351))</f>
        <v>x</v>
      </c>
      <c r="FH351" s="113" t="str" cm="1">
        <f t="array" ref="FH351">IF(FE351=TRUE,"x",INDEX('Avtal för korttidsarbete'!$F$13:$F$1012,$FE351))</f>
        <v>x</v>
      </c>
      <c r="FI351" s="112" t="b">
        <f t="shared" si="709"/>
        <v>0</v>
      </c>
      <c r="FJ351" s="135">
        <f t="shared" si="710"/>
        <v>44166</v>
      </c>
      <c r="FK351" s="135">
        <f t="shared" si="711"/>
        <v>44377</v>
      </c>
      <c r="FL351" s="112" t="b">
        <f t="shared" si="712"/>
        <v>0</v>
      </c>
      <c r="FM351" s="113">
        <f t="shared" si="713"/>
        <v>44166</v>
      </c>
      <c r="FN351" s="135">
        <f t="shared" si="714"/>
        <v>44377</v>
      </c>
      <c r="FO351" s="148" t="b">
        <f>IFERROR(INDEX('Avtal för korttidsarbete'!R:R,MATCH(D351,'Avtal för korttidsarbete'!$G:$G,0)),TRUE)</f>
        <v>1</v>
      </c>
      <c r="FP351" s="135" t="str">
        <f>IF(FO351,"-",INDEX('Avtal för korttidsarbete'!$D:$D,MATCH(D351,'Avtal för korttidsarbete'!$G:$G,0)))</f>
        <v>-</v>
      </c>
      <c r="FQ351" s="113" t="b">
        <f>IFERROR(G351&gt;INDEX(Uppsägningar!E:E,MATCH(C351,Uppsägningar!C:C,0)),FALSE)</f>
        <v>0</v>
      </c>
    </row>
    <row r="352" spans="1:173" x14ac:dyDescent="0.25">
      <c r="A352" s="19">
        <v>336</v>
      </c>
      <c r="B352" s="20"/>
      <c r="C352" s="183"/>
      <c r="D352" s="66"/>
      <c r="E352" s="212">
        <f>IFERROR(INDEX(Admin!$C$7:$C$10,MATCH(FP352,TblNivåValTExt,0)),0)</f>
        <v>0</v>
      </c>
      <c r="F352" s="1"/>
      <c r="G352" s="1"/>
      <c r="H352" s="78"/>
      <c r="I352" s="181"/>
      <c r="J352" s="181"/>
      <c r="K352" s="182"/>
      <c r="L352" s="182"/>
      <c r="M352" s="181"/>
      <c r="N352" s="181"/>
      <c r="O352" s="181"/>
      <c r="P352" s="182"/>
      <c r="Q352" s="182"/>
      <c r="R352" s="181"/>
      <c r="S352" s="181"/>
      <c r="T352" s="181"/>
      <c r="U352" s="182"/>
      <c r="V352" s="182"/>
      <c r="W352" s="181"/>
      <c r="X352" s="181"/>
      <c r="Y352" s="181"/>
      <c r="Z352" s="182"/>
      <c r="AA352" s="182"/>
      <c r="AB352" s="181"/>
      <c r="AC352" s="181"/>
      <c r="AD352" s="181"/>
      <c r="AE352" s="182"/>
      <c r="AF352" s="182"/>
      <c r="AG352" s="181"/>
      <c r="AH352" s="181"/>
      <c r="AI352" s="181"/>
      <c r="AJ352" s="182"/>
      <c r="AK352" s="182"/>
      <c r="AL352" s="181"/>
      <c r="AM352" s="181"/>
      <c r="AN352" s="181"/>
      <c r="AO352" s="182"/>
      <c r="AP352" s="182"/>
      <c r="AQ352" s="181"/>
      <c r="AR352" s="181"/>
      <c r="AS352" s="181"/>
      <c r="AT352" s="182"/>
      <c r="AU352" s="182"/>
      <c r="AV352" s="181"/>
      <c r="AW352" s="181"/>
      <c r="AX352" s="181"/>
      <c r="AY352" s="182"/>
      <c r="AZ352" s="182"/>
      <c r="BA352" s="181"/>
      <c r="BB352" s="181"/>
      <c r="BC352" s="181"/>
      <c r="BD352" s="182"/>
      <c r="BE352" s="182"/>
      <c r="BF352" s="181"/>
      <c r="BG352" s="180">
        <f t="shared" si="680"/>
        <v>0</v>
      </c>
      <c r="BH352" s="116" t="str">
        <f t="shared" si="681"/>
        <v/>
      </c>
      <c r="BI352" s="80" t="b">
        <f t="shared" si="627"/>
        <v>0</v>
      </c>
      <c r="BJ352" s="80" t="str">
        <f t="shared" si="628"/>
        <v/>
      </c>
      <c r="BK352" s="80" t="b">
        <f t="shared" si="682"/>
        <v>0</v>
      </c>
      <c r="BL352" s="13" t="str">
        <f t="shared" si="629"/>
        <v/>
      </c>
      <c r="BM352" s="13" t="b">
        <f t="shared" si="683"/>
        <v>0</v>
      </c>
      <c r="BN352" s="35" t="str">
        <f t="shared" si="630"/>
        <v/>
      </c>
      <c r="BO352" s="13" t="b">
        <f t="shared" si="631"/>
        <v>0</v>
      </c>
      <c r="BP352" s="35" t="str">
        <f t="shared" si="632"/>
        <v/>
      </c>
      <c r="BQ352" s="13" t="b">
        <f t="shared" si="633"/>
        <v>0</v>
      </c>
      <c r="BR352" s="35" t="str">
        <f t="shared" si="634"/>
        <v/>
      </c>
      <c r="BS352" s="35" t="b">
        <f t="shared" si="635"/>
        <v>0</v>
      </c>
      <c r="BT352" s="35" t="str">
        <f t="shared" si="636"/>
        <v/>
      </c>
      <c r="BU352" s="35" t="b">
        <f t="shared" si="637"/>
        <v>0</v>
      </c>
      <c r="BV352" s="35" t="str">
        <f t="shared" si="638"/>
        <v/>
      </c>
      <c r="BW352" s="13" t="b">
        <f t="shared" si="715"/>
        <v>0</v>
      </c>
      <c r="BX352" s="35" t="str">
        <f t="shared" si="639"/>
        <v/>
      </c>
      <c r="BY352" s="265" t="b">
        <f t="shared" si="684"/>
        <v>0</v>
      </c>
      <c r="BZ352" s="35" t="str">
        <f t="shared" si="640"/>
        <v/>
      </c>
      <c r="CA352" s="265" t="b">
        <f t="shared" si="685"/>
        <v>0</v>
      </c>
      <c r="CB352" s="35" t="str">
        <f t="shared" si="641"/>
        <v/>
      </c>
      <c r="CC352" s="272" t="b">
        <f t="shared" si="686"/>
        <v>0</v>
      </c>
      <c r="CD352" s="35" t="str">
        <f t="shared" si="642"/>
        <v/>
      </c>
      <c r="CE352" s="13" t="b">
        <f t="shared" si="643"/>
        <v>0</v>
      </c>
      <c r="CF352" s="35" t="str">
        <f t="shared" si="644"/>
        <v/>
      </c>
      <c r="CG352" s="179">
        <f t="shared" si="645"/>
        <v>0</v>
      </c>
      <c r="CH352" s="179">
        <f t="shared" si="646"/>
        <v>0</v>
      </c>
      <c r="CI352" s="218">
        <f t="shared" si="687"/>
        <v>0</v>
      </c>
      <c r="CJ352" s="218">
        <f t="shared" si="688"/>
        <v>0</v>
      </c>
      <c r="CK352" s="218">
        <f t="shared" si="689"/>
        <v>0</v>
      </c>
      <c r="CL352" s="218">
        <f t="shared" si="690"/>
        <v>0</v>
      </c>
      <c r="CM352" s="218">
        <f t="shared" si="691"/>
        <v>0</v>
      </c>
      <c r="CN352" s="218">
        <f t="shared" si="692"/>
        <v>0</v>
      </c>
      <c r="CO352" s="218">
        <f t="shared" si="693"/>
        <v>0</v>
      </c>
      <c r="CP352" s="218">
        <f t="shared" si="694"/>
        <v>0</v>
      </c>
      <c r="CQ352" s="218">
        <f t="shared" si="695"/>
        <v>0</v>
      </c>
      <c r="CR352" s="218">
        <f t="shared" si="696"/>
        <v>0</v>
      </c>
      <c r="CS352" s="14">
        <f t="shared" si="647"/>
        <v>0</v>
      </c>
      <c r="CT352" s="236">
        <f t="shared" si="648"/>
        <v>0</v>
      </c>
      <c r="CU352" s="237">
        <f t="shared" si="716"/>
        <v>0</v>
      </c>
      <c r="CV352" s="16">
        <f t="shared" si="716"/>
        <v>0</v>
      </c>
      <c r="CW352" s="16">
        <f t="shared" si="716"/>
        <v>0</v>
      </c>
      <c r="CX352" s="16">
        <f t="shared" si="716"/>
        <v>0</v>
      </c>
      <c r="CY352" s="16">
        <f t="shared" si="716"/>
        <v>0</v>
      </c>
      <c r="CZ352" s="16">
        <f t="shared" si="716"/>
        <v>0</v>
      </c>
      <c r="DA352" s="16">
        <f t="shared" si="716"/>
        <v>0</v>
      </c>
      <c r="DB352" s="16">
        <f t="shared" si="716"/>
        <v>0</v>
      </c>
      <c r="DC352" s="16">
        <f t="shared" si="716"/>
        <v>0</v>
      </c>
      <c r="DD352" s="238">
        <f t="shared" si="716"/>
        <v>0</v>
      </c>
      <c r="DE352" s="232">
        <f t="shared" si="717"/>
        <v>0</v>
      </c>
      <c r="DF352" s="132">
        <f t="shared" si="717"/>
        <v>0</v>
      </c>
      <c r="DG352" s="132">
        <f t="shared" si="717"/>
        <v>0</v>
      </c>
      <c r="DH352" s="132">
        <f t="shared" si="717"/>
        <v>0</v>
      </c>
      <c r="DI352" s="132">
        <f t="shared" si="717"/>
        <v>0</v>
      </c>
      <c r="DJ352" s="132">
        <f t="shared" si="717"/>
        <v>0</v>
      </c>
      <c r="DK352" s="132">
        <f t="shared" si="717"/>
        <v>0</v>
      </c>
      <c r="DL352" s="132">
        <f t="shared" si="717"/>
        <v>0</v>
      </c>
      <c r="DM352" s="132">
        <f t="shared" si="717"/>
        <v>0</v>
      </c>
      <c r="DN352" s="233">
        <f t="shared" si="717"/>
        <v>0</v>
      </c>
      <c r="DO352" s="232">
        <f t="shared" si="651"/>
        <v>0</v>
      </c>
      <c r="DP352" s="132">
        <f t="shared" si="652"/>
        <v>0</v>
      </c>
      <c r="DQ352" s="132">
        <f t="shared" si="653"/>
        <v>0</v>
      </c>
      <c r="DR352" s="132">
        <f t="shared" si="654"/>
        <v>0</v>
      </c>
      <c r="DS352" s="132">
        <f t="shared" si="655"/>
        <v>0</v>
      </c>
      <c r="DT352" s="132">
        <f t="shared" si="656"/>
        <v>0</v>
      </c>
      <c r="DU352" s="132">
        <f t="shared" si="657"/>
        <v>0</v>
      </c>
      <c r="DV352" s="132">
        <f t="shared" si="658"/>
        <v>0</v>
      </c>
      <c r="DW352" s="132">
        <f t="shared" si="659"/>
        <v>0</v>
      </c>
      <c r="DX352" s="233">
        <f t="shared" si="660"/>
        <v>0</v>
      </c>
      <c r="DY352" s="231" t="b">
        <f t="shared" si="697"/>
        <v>0</v>
      </c>
      <c r="DZ352" s="163"/>
      <c r="EA352" s="226" t="str">
        <f t="shared" si="698"/>
        <v/>
      </c>
      <c r="EB352" s="178" t="str">
        <f t="shared" si="699"/>
        <v/>
      </c>
      <c r="EC352" s="178" t="str">
        <f t="shared" si="700"/>
        <v/>
      </c>
      <c r="ED352" s="178" t="str">
        <f t="shared" si="701"/>
        <v/>
      </c>
      <c r="EE352" s="178" t="str">
        <f t="shared" si="702"/>
        <v/>
      </c>
      <c r="EF352" s="178" t="str">
        <f t="shared" si="703"/>
        <v/>
      </c>
      <c r="EG352" s="178" t="str">
        <f t="shared" si="704"/>
        <v/>
      </c>
      <c r="EH352" s="178" t="str">
        <f t="shared" si="705"/>
        <v/>
      </c>
      <c r="EI352" s="178" t="str">
        <f t="shared" si="706"/>
        <v/>
      </c>
      <c r="EJ352" s="227" t="str">
        <f t="shared" si="707"/>
        <v/>
      </c>
      <c r="EK352" s="230" t="str">
        <f t="shared" si="661"/>
        <v/>
      </c>
      <c r="EL352" s="177" t="str">
        <f t="shared" si="662"/>
        <v/>
      </c>
      <c r="EM352" s="177" t="str">
        <f t="shared" si="663"/>
        <v/>
      </c>
      <c r="EN352" s="177" t="str">
        <f t="shared" si="664"/>
        <v/>
      </c>
      <c r="EO352" s="177" t="str">
        <f t="shared" si="665"/>
        <v/>
      </c>
      <c r="EP352" s="177" t="str">
        <f t="shared" si="666"/>
        <v/>
      </c>
      <c r="EQ352" s="177" t="str">
        <f t="shared" si="667"/>
        <v/>
      </c>
      <c r="ER352" s="177" t="str">
        <f t="shared" si="668"/>
        <v/>
      </c>
      <c r="ES352" s="177" t="str">
        <f t="shared" si="669"/>
        <v/>
      </c>
      <c r="ET352" s="177" t="str">
        <f t="shared" si="670"/>
        <v/>
      </c>
      <c r="EU352" s="229" t="e">
        <f t="shared" si="671"/>
        <v>#VALUE!</v>
      </c>
      <c r="EV352" s="27" t="e">
        <f t="shared" si="672"/>
        <v>#VALUE!</v>
      </c>
      <c r="EW352" s="27" t="e">
        <f t="shared" si="673"/>
        <v>#VALUE!</v>
      </c>
      <c r="EX352" s="28" t="e">
        <f t="shared" si="674"/>
        <v>#VALUE!</v>
      </c>
      <c r="EY352" s="28" t="e">
        <f t="shared" si="675"/>
        <v>#VALUE!</v>
      </c>
      <c r="EZ352" s="28" t="b">
        <f t="shared" si="676"/>
        <v>0</v>
      </c>
      <c r="FA352" s="176" t="str">
        <f t="shared" si="677"/>
        <v/>
      </c>
      <c r="FB352" s="27" t="e" cm="1">
        <f t="array" aca="1" ref="FB352" ca="1">TEXT(RIGHT(10-RIGHT(SUM(INDEX(1*(MID(MID(C352,1,1)*2,ROW(INDIRECT("1:"&amp;LEN(MID(C352,1,1)*2))),1)),,))+MID(C352,2,1)+
SUM(INDEX(1*(MID(MID(C352,3,1)*2,ROW(INDIRECT("1:"&amp;LEN(MID(C352,3,1)*2))),1)),,))+MID(C352,4,1)+
SUM(INDEX(1*(MID(MID(C352,5,1)*2,ROW(INDIRECT("1:"&amp;LEN(MID(C352,5,1)*2))),1)),,))+MID(C352,6,1)+
SUM(INDEX(1*(MID(MID(C352,8,1)*2,ROW(INDIRECT("1:"&amp;LEN(MID(C352,8,1)*2))),1)),,))+MID(C352,9,1)+
SUM(INDEX(1*(MID(MID(C352,10,1)*2,ROW(INDIRECT("1:"&amp;LEN(MID(C352,10,1)*2))),1)),,)),1),1),"0")</f>
        <v>#VALUE!</v>
      </c>
      <c r="FC352" s="27" t="str">
        <f t="shared" si="678"/>
        <v/>
      </c>
      <c r="FD352" s="29" t="b">
        <f t="shared" si="679"/>
        <v>0</v>
      </c>
      <c r="FE352" s="112" t="b">
        <f>IFERROR(MATCH(D352,'Avtal för korttidsarbete'!$G$13:$G$1012,0),TRUE)</f>
        <v>1</v>
      </c>
      <c r="FF352" s="112" t="b">
        <f t="shared" si="708"/>
        <v>0</v>
      </c>
      <c r="FG352" s="113" t="str" cm="1">
        <f t="array" ref="FG352">IF(FE352=TRUE,"x",INDEX('Avtal för korttidsarbete'!$E$13:$E$1012,$FE352))</f>
        <v>x</v>
      </c>
      <c r="FH352" s="113" t="str" cm="1">
        <f t="array" ref="FH352">IF(FE352=TRUE,"x",INDEX('Avtal för korttidsarbete'!$F$13:$F$1012,$FE352))</f>
        <v>x</v>
      </c>
      <c r="FI352" s="112" t="b">
        <f t="shared" si="709"/>
        <v>0</v>
      </c>
      <c r="FJ352" s="135">
        <f t="shared" si="710"/>
        <v>44166</v>
      </c>
      <c r="FK352" s="135">
        <f t="shared" si="711"/>
        <v>44377</v>
      </c>
      <c r="FL352" s="112" t="b">
        <f t="shared" si="712"/>
        <v>0</v>
      </c>
      <c r="FM352" s="113">
        <f t="shared" si="713"/>
        <v>44166</v>
      </c>
      <c r="FN352" s="135">
        <f t="shared" si="714"/>
        <v>44377</v>
      </c>
      <c r="FO352" s="148" t="b">
        <f>IFERROR(INDEX('Avtal för korttidsarbete'!R:R,MATCH(D352,'Avtal för korttidsarbete'!$G:$G,0)),TRUE)</f>
        <v>1</v>
      </c>
      <c r="FP352" s="135" t="str">
        <f>IF(FO352,"-",INDEX('Avtal för korttidsarbete'!$D:$D,MATCH(D352,'Avtal för korttidsarbete'!$G:$G,0)))</f>
        <v>-</v>
      </c>
      <c r="FQ352" s="113" t="b">
        <f>IFERROR(G352&gt;INDEX(Uppsägningar!E:E,MATCH(C352,Uppsägningar!C:C,0)),FALSE)</f>
        <v>0</v>
      </c>
    </row>
    <row r="353" spans="1:173" x14ac:dyDescent="0.25">
      <c r="A353" s="19">
        <v>337</v>
      </c>
      <c r="B353" s="20"/>
      <c r="C353" s="183"/>
      <c r="D353" s="66"/>
      <c r="E353" s="212">
        <f>IFERROR(INDEX(Admin!$C$7:$C$10,MATCH(FP353,TblNivåValTExt,0)),0)</f>
        <v>0</v>
      </c>
      <c r="F353" s="1"/>
      <c r="G353" s="1"/>
      <c r="H353" s="78"/>
      <c r="I353" s="181"/>
      <c r="J353" s="181"/>
      <c r="K353" s="182"/>
      <c r="L353" s="182"/>
      <c r="M353" s="181"/>
      <c r="N353" s="181"/>
      <c r="O353" s="181"/>
      <c r="P353" s="182"/>
      <c r="Q353" s="182"/>
      <c r="R353" s="181"/>
      <c r="S353" s="181"/>
      <c r="T353" s="181"/>
      <c r="U353" s="182"/>
      <c r="V353" s="182"/>
      <c r="W353" s="181"/>
      <c r="X353" s="181"/>
      <c r="Y353" s="181"/>
      <c r="Z353" s="182"/>
      <c r="AA353" s="182"/>
      <c r="AB353" s="181"/>
      <c r="AC353" s="181"/>
      <c r="AD353" s="181"/>
      <c r="AE353" s="182"/>
      <c r="AF353" s="182"/>
      <c r="AG353" s="181"/>
      <c r="AH353" s="181"/>
      <c r="AI353" s="181"/>
      <c r="AJ353" s="182"/>
      <c r="AK353" s="182"/>
      <c r="AL353" s="181"/>
      <c r="AM353" s="181"/>
      <c r="AN353" s="181"/>
      <c r="AO353" s="182"/>
      <c r="AP353" s="182"/>
      <c r="AQ353" s="181"/>
      <c r="AR353" s="181"/>
      <c r="AS353" s="181"/>
      <c r="AT353" s="182"/>
      <c r="AU353" s="182"/>
      <c r="AV353" s="181"/>
      <c r="AW353" s="181"/>
      <c r="AX353" s="181"/>
      <c r="AY353" s="182"/>
      <c r="AZ353" s="182"/>
      <c r="BA353" s="181"/>
      <c r="BB353" s="181"/>
      <c r="BC353" s="181"/>
      <c r="BD353" s="182"/>
      <c r="BE353" s="182"/>
      <c r="BF353" s="181"/>
      <c r="BG353" s="180">
        <f t="shared" si="680"/>
        <v>0</v>
      </c>
      <c r="BH353" s="116" t="str">
        <f t="shared" si="681"/>
        <v/>
      </c>
      <c r="BI353" s="80" t="b">
        <f t="shared" si="627"/>
        <v>0</v>
      </c>
      <c r="BJ353" s="80" t="str">
        <f t="shared" si="628"/>
        <v/>
      </c>
      <c r="BK353" s="80" t="b">
        <f t="shared" si="682"/>
        <v>0</v>
      </c>
      <c r="BL353" s="13" t="str">
        <f t="shared" si="629"/>
        <v/>
      </c>
      <c r="BM353" s="13" t="b">
        <f t="shared" si="683"/>
        <v>0</v>
      </c>
      <c r="BN353" s="35" t="str">
        <f t="shared" si="630"/>
        <v/>
      </c>
      <c r="BO353" s="13" t="b">
        <f t="shared" si="631"/>
        <v>0</v>
      </c>
      <c r="BP353" s="35" t="str">
        <f t="shared" si="632"/>
        <v/>
      </c>
      <c r="BQ353" s="13" t="b">
        <f t="shared" si="633"/>
        <v>0</v>
      </c>
      <c r="BR353" s="35" t="str">
        <f t="shared" si="634"/>
        <v/>
      </c>
      <c r="BS353" s="35" t="b">
        <f t="shared" si="635"/>
        <v>0</v>
      </c>
      <c r="BT353" s="35" t="str">
        <f t="shared" si="636"/>
        <v/>
      </c>
      <c r="BU353" s="35" t="b">
        <f t="shared" si="637"/>
        <v>0</v>
      </c>
      <c r="BV353" s="35" t="str">
        <f t="shared" si="638"/>
        <v/>
      </c>
      <c r="BW353" s="13" t="b">
        <f t="shared" si="715"/>
        <v>0</v>
      </c>
      <c r="BX353" s="35" t="str">
        <f t="shared" si="639"/>
        <v/>
      </c>
      <c r="BY353" s="265" t="b">
        <f t="shared" si="684"/>
        <v>0</v>
      </c>
      <c r="BZ353" s="35" t="str">
        <f t="shared" si="640"/>
        <v/>
      </c>
      <c r="CA353" s="265" t="b">
        <f t="shared" si="685"/>
        <v>0</v>
      </c>
      <c r="CB353" s="35" t="str">
        <f t="shared" si="641"/>
        <v/>
      </c>
      <c r="CC353" s="272" t="b">
        <f t="shared" si="686"/>
        <v>0</v>
      </c>
      <c r="CD353" s="35" t="str">
        <f t="shared" si="642"/>
        <v/>
      </c>
      <c r="CE353" s="13" t="b">
        <f t="shared" si="643"/>
        <v>0</v>
      </c>
      <c r="CF353" s="35" t="str">
        <f t="shared" si="644"/>
        <v/>
      </c>
      <c r="CG353" s="179">
        <f t="shared" si="645"/>
        <v>0</v>
      </c>
      <c r="CH353" s="179">
        <f t="shared" si="646"/>
        <v>0</v>
      </c>
      <c r="CI353" s="218">
        <f t="shared" si="687"/>
        <v>0</v>
      </c>
      <c r="CJ353" s="218">
        <f t="shared" si="688"/>
        <v>0</v>
      </c>
      <c r="CK353" s="218">
        <f t="shared" si="689"/>
        <v>0</v>
      </c>
      <c r="CL353" s="218">
        <f t="shared" si="690"/>
        <v>0</v>
      </c>
      <c r="CM353" s="218">
        <f t="shared" si="691"/>
        <v>0</v>
      </c>
      <c r="CN353" s="218">
        <f t="shared" si="692"/>
        <v>0</v>
      </c>
      <c r="CO353" s="218">
        <f t="shared" si="693"/>
        <v>0</v>
      </c>
      <c r="CP353" s="218">
        <f t="shared" si="694"/>
        <v>0</v>
      </c>
      <c r="CQ353" s="218">
        <f t="shared" si="695"/>
        <v>0</v>
      </c>
      <c r="CR353" s="218">
        <f t="shared" si="696"/>
        <v>0</v>
      </c>
      <c r="CS353" s="14">
        <f t="shared" si="647"/>
        <v>0</v>
      </c>
      <c r="CT353" s="236">
        <f t="shared" si="648"/>
        <v>0</v>
      </c>
      <c r="CU353" s="237">
        <f t="shared" si="716"/>
        <v>0</v>
      </c>
      <c r="CV353" s="16">
        <f t="shared" si="716"/>
        <v>0</v>
      </c>
      <c r="CW353" s="16">
        <f t="shared" si="716"/>
        <v>0</v>
      </c>
      <c r="CX353" s="16">
        <f t="shared" si="716"/>
        <v>0</v>
      </c>
      <c r="CY353" s="16">
        <f t="shared" si="716"/>
        <v>0</v>
      </c>
      <c r="CZ353" s="16">
        <f t="shared" si="716"/>
        <v>0</v>
      </c>
      <c r="DA353" s="16">
        <f t="shared" si="716"/>
        <v>0</v>
      </c>
      <c r="DB353" s="16">
        <f t="shared" si="716"/>
        <v>0</v>
      </c>
      <c r="DC353" s="16">
        <f t="shared" si="716"/>
        <v>0</v>
      </c>
      <c r="DD353" s="238">
        <f t="shared" si="716"/>
        <v>0</v>
      </c>
      <c r="DE353" s="232">
        <f t="shared" si="717"/>
        <v>0</v>
      </c>
      <c r="DF353" s="132">
        <f t="shared" si="717"/>
        <v>0</v>
      </c>
      <c r="DG353" s="132">
        <f t="shared" si="717"/>
        <v>0</v>
      </c>
      <c r="DH353" s="132">
        <f t="shared" si="717"/>
        <v>0</v>
      </c>
      <c r="DI353" s="132">
        <f t="shared" si="717"/>
        <v>0</v>
      </c>
      <c r="DJ353" s="132">
        <f t="shared" si="717"/>
        <v>0</v>
      </c>
      <c r="DK353" s="132">
        <f t="shared" si="717"/>
        <v>0</v>
      </c>
      <c r="DL353" s="132">
        <f t="shared" si="717"/>
        <v>0</v>
      </c>
      <c r="DM353" s="132">
        <f t="shared" si="717"/>
        <v>0</v>
      </c>
      <c r="DN353" s="233">
        <f t="shared" si="717"/>
        <v>0</v>
      </c>
      <c r="DO353" s="232">
        <f t="shared" si="651"/>
        <v>0</v>
      </c>
      <c r="DP353" s="132">
        <f t="shared" si="652"/>
        <v>0</v>
      </c>
      <c r="DQ353" s="132">
        <f t="shared" si="653"/>
        <v>0</v>
      </c>
      <c r="DR353" s="132">
        <f t="shared" si="654"/>
        <v>0</v>
      </c>
      <c r="DS353" s="132">
        <f t="shared" si="655"/>
        <v>0</v>
      </c>
      <c r="DT353" s="132">
        <f t="shared" si="656"/>
        <v>0</v>
      </c>
      <c r="DU353" s="132">
        <f t="shared" si="657"/>
        <v>0</v>
      </c>
      <c r="DV353" s="132">
        <f t="shared" si="658"/>
        <v>0</v>
      </c>
      <c r="DW353" s="132">
        <f t="shared" si="659"/>
        <v>0</v>
      </c>
      <c r="DX353" s="233">
        <f t="shared" si="660"/>
        <v>0</v>
      </c>
      <c r="DY353" s="231" t="b">
        <f t="shared" si="697"/>
        <v>0</v>
      </c>
      <c r="DZ353" s="163"/>
      <c r="EA353" s="226" t="str">
        <f t="shared" si="698"/>
        <v/>
      </c>
      <c r="EB353" s="178" t="str">
        <f t="shared" si="699"/>
        <v/>
      </c>
      <c r="EC353" s="178" t="str">
        <f t="shared" si="700"/>
        <v/>
      </c>
      <c r="ED353" s="178" t="str">
        <f t="shared" si="701"/>
        <v/>
      </c>
      <c r="EE353" s="178" t="str">
        <f t="shared" si="702"/>
        <v/>
      </c>
      <c r="EF353" s="178" t="str">
        <f t="shared" si="703"/>
        <v/>
      </c>
      <c r="EG353" s="178" t="str">
        <f t="shared" si="704"/>
        <v/>
      </c>
      <c r="EH353" s="178" t="str">
        <f t="shared" si="705"/>
        <v/>
      </c>
      <c r="EI353" s="178" t="str">
        <f t="shared" si="706"/>
        <v/>
      </c>
      <c r="EJ353" s="227" t="str">
        <f t="shared" si="707"/>
        <v/>
      </c>
      <c r="EK353" s="230" t="str">
        <f t="shared" si="661"/>
        <v/>
      </c>
      <c r="EL353" s="177" t="str">
        <f t="shared" si="662"/>
        <v/>
      </c>
      <c r="EM353" s="177" t="str">
        <f t="shared" si="663"/>
        <v/>
      </c>
      <c r="EN353" s="177" t="str">
        <f t="shared" si="664"/>
        <v/>
      </c>
      <c r="EO353" s="177" t="str">
        <f t="shared" si="665"/>
        <v/>
      </c>
      <c r="EP353" s="177" t="str">
        <f t="shared" si="666"/>
        <v/>
      </c>
      <c r="EQ353" s="177" t="str">
        <f t="shared" si="667"/>
        <v/>
      </c>
      <c r="ER353" s="177" t="str">
        <f t="shared" si="668"/>
        <v/>
      </c>
      <c r="ES353" s="177" t="str">
        <f t="shared" si="669"/>
        <v/>
      </c>
      <c r="ET353" s="177" t="str">
        <f t="shared" si="670"/>
        <v/>
      </c>
      <c r="EU353" s="229" t="e">
        <f t="shared" si="671"/>
        <v>#VALUE!</v>
      </c>
      <c r="EV353" s="27" t="e">
        <f t="shared" si="672"/>
        <v>#VALUE!</v>
      </c>
      <c r="EW353" s="27" t="e">
        <f t="shared" si="673"/>
        <v>#VALUE!</v>
      </c>
      <c r="EX353" s="28" t="e">
        <f t="shared" si="674"/>
        <v>#VALUE!</v>
      </c>
      <c r="EY353" s="28" t="e">
        <f t="shared" si="675"/>
        <v>#VALUE!</v>
      </c>
      <c r="EZ353" s="28" t="b">
        <f t="shared" si="676"/>
        <v>0</v>
      </c>
      <c r="FA353" s="176" t="str">
        <f t="shared" si="677"/>
        <v/>
      </c>
      <c r="FB353" s="27" t="e" cm="1">
        <f t="array" aca="1" ref="FB353" ca="1">TEXT(RIGHT(10-RIGHT(SUM(INDEX(1*(MID(MID(C353,1,1)*2,ROW(INDIRECT("1:"&amp;LEN(MID(C353,1,1)*2))),1)),,))+MID(C353,2,1)+
SUM(INDEX(1*(MID(MID(C353,3,1)*2,ROW(INDIRECT("1:"&amp;LEN(MID(C353,3,1)*2))),1)),,))+MID(C353,4,1)+
SUM(INDEX(1*(MID(MID(C353,5,1)*2,ROW(INDIRECT("1:"&amp;LEN(MID(C353,5,1)*2))),1)),,))+MID(C353,6,1)+
SUM(INDEX(1*(MID(MID(C353,8,1)*2,ROW(INDIRECT("1:"&amp;LEN(MID(C353,8,1)*2))),1)),,))+MID(C353,9,1)+
SUM(INDEX(1*(MID(MID(C353,10,1)*2,ROW(INDIRECT("1:"&amp;LEN(MID(C353,10,1)*2))),1)),,)),1),1),"0")</f>
        <v>#VALUE!</v>
      </c>
      <c r="FC353" s="27" t="str">
        <f t="shared" si="678"/>
        <v/>
      </c>
      <c r="FD353" s="29" t="b">
        <f t="shared" si="679"/>
        <v>0</v>
      </c>
      <c r="FE353" s="112" t="b">
        <f>IFERROR(MATCH(D353,'Avtal för korttidsarbete'!$G$13:$G$1012,0),TRUE)</f>
        <v>1</v>
      </c>
      <c r="FF353" s="112" t="b">
        <f t="shared" si="708"/>
        <v>0</v>
      </c>
      <c r="FG353" s="113" t="str" cm="1">
        <f t="array" ref="FG353">IF(FE353=TRUE,"x",INDEX('Avtal för korttidsarbete'!$E$13:$E$1012,$FE353))</f>
        <v>x</v>
      </c>
      <c r="FH353" s="113" t="str" cm="1">
        <f t="array" ref="FH353">IF(FE353=TRUE,"x",INDEX('Avtal för korttidsarbete'!$F$13:$F$1012,$FE353))</f>
        <v>x</v>
      </c>
      <c r="FI353" s="112" t="b">
        <f t="shared" si="709"/>
        <v>0</v>
      </c>
      <c r="FJ353" s="135">
        <f t="shared" si="710"/>
        <v>44166</v>
      </c>
      <c r="FK353" s="135">
        <f t="shared" si="711"/>
        <v>44377</v>
      </c>
      <c r="FL353" s="112" t="b">
        <f t="shared" si="712"/>
        <v>0</v>
      </c>
      <c r="FM353" s="113">
        <f t="shared" si="713"/>
        <v>44166</v>
      </c>
      <c r="FN353" s="135">
        <f t="shared" si="714"/>
        <v>44377</v>
      </c>
      <c r="FO353" s="148" t="b">
        <f>IFERROR(INDEX('Avtal för korttidsarbete'!R:R,MATCH(D353,'Avtal för korttidsarbete'!$G:$G,0)),TRUE)</f>
        <v>1</v>
      </c>
      <c r="FP353" s="135" t="str">
        <f>IF(FO353,"-",INDEX('Avtal för korttidsarbete'!$D:$D,MATCH(D353,'Avtal för korttidsarbete'!$G:$G,0)))</f>
        <v>-</v>
      </c>
      <c r="FQ353" s="113" t="b">
        <f>IFERROR(G353&gt;INDEX(Uppsägningar!E:E,MATCH(C353,Uppsägningar!C:C,0)),FALSE)</f>
        <v>0</v>
      </c>
    </row>
    <row r="354" spans="1:173" x14ac:dyDescent="0.25">
      <c r="A354" s="19">
        <v>338</v>
      </c>
      <c r="B354" s="20"/>
      <c r="C354" s="183"/>
      <c r="D354" s="66"/>
      <c r="E354" s="212">
        <f>IFERROR(INDEX(Admin!$C$7:$C$10,MATCH(FP354,TblNivåValTExt,0)),0)</f>
        <v>0</v>
      </c>
      <c r="F354" s="1"/>
      <c r="G354" s="1"/>
      <c r="H354" s="78"/>
      <c r="I354" s="181"/>
      <c r="J354" s="181"/>
      <c r="K354" s="182"/>
      <c r="L354" s="182"/>
      <c r="M354" s="181"/>
      <c r="N354" s="181"/>
      <c r="O354" s="181"/>
      <c r="P354" s="182"/>
      <c r="Q354" s="182"/>
      <c r="R354" s="181"/>
      <c r="S354" s="181"/>
      <c r="T354" s="181"/>
      <c r="U354" s="182"/>
      <c r="V354" s="182"/>
      <c r="W354" s="181"/>
      <c r="X354" s="181"/>
      <c r="Y354" s="181"/>
      <c r="Z354" s="182"/>
      <c r="AA354" s="182"/>
      <c r="AB354" s="181"/>
      <c r="AC354" s="181"/>
      <c r="AD354" s="181"/>
      <c r="AE354" s="182"/>
      <c r="AF354" s="182"/>
      <c r="AG354" s="181"/>
      <c r="AH354" s="181"/>
      <c r="AI354" s="181"/>
      <c r="AJ354" s="182"/>
      <c r="AK354" s="182"/>
      <c r="AL354" s="181"/>
      <c r="AM354" s="181"/>
      <c r="AN354" s="181"/>
      <c r="AO354" s="182"/>
      <c r="AP354" s="182"/>
      <c r="AQ354" s="181"/>
      <c r="AR354" s="181"/>
      <c r="AS354" s="181"/>
      <c r="AT354" s="182"/>
      <c r="AU354" s="182"/>
      <c r="AV354" s="181"/>
      <c r="AW354" s="181"/>
      <c r="AX354" s="181"/>
      <c r="AY354" s="182"/>
      <c r="AZ354" s="182"/>
      <c r="BA354" s="181"/>
      <c r="BB354" s="181"/>
      <c r="BC354" s="181"/>
      <c r="BD354" s="182"/>
      <c r="BE354" s="182"/>
      <c r="BF354" s="181"/>
      <c r="BG354" s="180">
        <f t="shared" si="680"/>
        <v>0</v>
      </c>
      <c r="BH354" s="116" t="str">
        <f t="shared" si="681"/>
        <v/>
      </c>
      <c r="BI354" s="80" t="b">
        <f t="shared" si="627"/>
        <v>0</v>
      </c>
      <c r="BJ354" s="80" t="str">
        <f t="shared" si="628"/>
        <v/>
      </c>
      <c r="BK354" s="80" t="b">
        <f t="shared" si="682"/>
        <v>0</v>
      </c>
      <c r="BL354" s="13" t="str">
        <f t="shared" si="629"/>
        <v/>
      </c>
      <c r="BM354" s="13" t="b">
        <f t="shared" si="683"/>
        <v>0</v>
      </c>
      <c r="BN354" s="35" t="str">
        <f t="shared" si="630"/>
        <v/>
      </c>
      <c r="BO354" s="13" t="b">
        <f t="shared" si="631"/>
        <v>0</v>
      </c>
      <c r="BP354" s="35" t="str">
        <f t="shared" si="632"/>
        <v/>
      </c>
      <c r="BQ354" s="13" t="b">
        <f t="shared" si="633"/>
        <v>0</v>
      </c>
      <c r="BR354" s="35" t="str">
        <f t="shared" si="634"/>
        <v/>
      </c>
      <c r="BS354" s="35" t="b">
        <f t="shared" si="635"/>
        <v>0</v>
      </c>
      <c r="BT354" s="35" t="str">
        <f t="shared" si="636"/>
        <v/>
      </c>
      <c r="BU354" s="35" t="b">
        <f t="shared" si="637"/>
        <v>0</v>
      </c>
      <c r="BV354" s="35" t="str">
        <f t="shared" si="638"/>
        <v/>
      </c>
      <c r="BW354" s="13" t="b">
        <f t="shared" si="715"/>
        <v>0</v>
      </c>
      <c r="BX354" s="35" t="str">
        <f t="shared" si="639"/>
        <v/>
      </c>
      <c r="BY354" s="265" t="b">
        <f t="shared" si="684"/>
        <v>0</v>
      </c>
      <c r="BZ354" s="35" t="str">
        <f t="shared" si="640"/>
        <v/>
      </c>
      <c r="CA354" s="265" t="b">
        <f t="shared" si="685"/>
        <v>0</v>
      </c>
      <c r="CB354" s="35" t="str">
        <f t="shared" si="641"/>
        <v/>
      </c>
      <c r="CC354" s="272" t="b">
        <f t="shared" si="686"/>
        <v>0</v>
      </c>
      <c r="CD354" s="35" t="str">
        <f t="shared" si="642"/>
        <v/>
      </c>
      <c r="CE354" s="13" t="b">
        <f t="shared" si="643"/>
        <v>0</v>
      </c>
      <c r="CF354" s="35" t="str">
        <f t="shared" si="644"/>
        <v/>
      </c>
      <c r="CG354" s="179">
        <f t="shared" si="645"/>
        <v>0</v>
      </c>
      <c r="CH354" s="179">
        <f t="shared" si="646"/>
        <v>0</v>
      </c>
      <c r="CI354" s="218">
        <f t="shared" si="687"/>
        <v>0</v>
      </c>
      <c r="CJ354" s="218">
        <f t="shared" si="688"/>
        <v>0</v>
      </c>
      <c r="CK354" s="218">
        <f t="shared" si="689"/>
        <v>0</v>
      </c>
      <c r="CL354" s="218">
        <f t="shared" si="690"/>
        <v>0</v>
      </c>
      <c r="CM354" s="218">
        <f t="shared" si="691"/>
        <v>0</v>
      </c>
      <c r="CN354" s="218">
        <f t="shared" si="692"/>
        <v>0</v>
      </c>
      <c r="CO354" s="218">
        <f t="shared" si="693"/>
        <v>0</v>
      </c>
      <c r="CP354" s="218">
        <f t="shared" si="694"/>
        <v>0</v>
      </c>
      <c r="CQ354" s="218">
        <f t="shared" si="695"/>
        <v>0</v>
      </c>
      <c r="CR354" s="218">
        <f t="shared" si="696"/>
        <v>0</v>
      </c>
      <c r="CS354" s="14">
        <f t="shared" si="647"/>
        <v>0</v>
      </c>
      <c r="CT354" s="236">
        <f t="shared" si="648"/>
        <v>0</v>
      </c>
      <c r="CU354" s="237">
        <f t="shared" si="716"/>
        <v>0</v>
      </c>
      <c r="CV354" s="16">
        <f t="shared" si="716"/>
        <v>0</v>
      </c>
      <c r="CW354" s="16">
        <f t="shared" si="716"/>
        <v>0</v>
      </c>
      <c r="CX354" s="16">
        <f t="shared" si="716"/>
        <v>0</v>
      </c>
      <c r="CY354" s="16">
        <f t="shared" si="716"/>
        <v>0</v>
      </c>
      <c r="CZ354" s="16">
        <f t="shared" si="716"/>
        <v>0</v>
      </c>
      <c r="DA354" s="16">
        <f t="shared" si="716"/>
        <v>0</v>
      </c>
      <c r="DB354" s="16">
        <f t="shared" si="716"/>
        <v>0</v>
      </c>
      <c r="DC354" s="16">
        <f t="shared" si="716"/>
        <v>0</v>
      </c>
      <c r="DD354" s="238">
        <f t="shared" si="716"/>
        <v>0</v>
      </c>
      <c r="DE354" s="232">
        <f t="shared" si="717"/>
        <v>0</v>
      </c>
      <c r="DF354" s="132">
        <f t="shared" si="717"/>
        <v>0</v>
      </c>
      <c r="DG354" s="132">
        <f t="shared" si="717"/>
        <v>0</v>
      </c>
      <c r="DH354" s="132">
        <f t="shared" si="717"/>
        <v>0</v>
      </c>
      <c r="DI354" s="132">
        <f t="shared" si="717"/>
        <v>0</v>
      </c>
      <c r="DJ354" s="132">
        <f t="shared" si="717"/>
        <v>0</v>
      </c>
      <c r="DK354" s="132">
        <f t="shared" si="717"/>
        <v>0</v>
      </c>
      <c r="DL354" s="132">
        <f t="shared" si="717"/>
        <v>0</v>
      </c>
      <c r="DM354" s="132">
        <f t="shared" si="717"/>
        <v>0</v>
      </c>
      <c r="DN354" s="233">
        <f t="shared" si="717"/>
        <v>0</v>
      </c>
      <c r="DO354" s="232">
        <f t="shared" si="651"/>
        <v>0</v>
      </c>
      <c r="DP354" s="132">
        <f t="shared" si="652"/>
        <v>0</v>
      </c>
      <c r="DQ354" s="132">
        <f t="shared" si="653"/>
        <v>0</v>
      </c>
      <c r="DR354" s="132">
        <f t="shared" si="654"/>
        <v>0</v>
      </c>
      <c r="DS354" s="132">
        <f t="shared" si="655"/>
        <v>0</v>
      </c>
      <c r="DT354" s="132">
        <f t="shared" si="656"/>
        <v>0</v>
      </c>
      <c r="DU354" s="132">
        <f t="shared" si="657"/>
        <v>0</v>
      </c>
      <c r="DV354" s="132">
        <f t="shared" si="658"/>
        <v>0</v>
      </c>
      <c r="DW354" s="132">
        <f t="shared" si="659"/>
        <v>0</v>
      </c>
      <c r="DX354" s="233">
        <f t="shared" si="660"/>
        <v>0</v>
      </c>
      <c r="DY354" s="231" t="b">
        <f t="shared" si="697"/>
        <v>0</v>
      </c>
      <c r="DZ354" s="163"/>
      <c r="EA354" s="226" t="str">
        <f t="shared" si="698"/>
        <v/>
      </c>
      <c r="EB354" s="178" t="str">
        <f t="shared" si="699"/>
        <v/>
      </c>
      <c r="EC354" s="178" t="str">
        <f t="shared" si="700"/>
        <v/>
      </c>
      <c r="ED354" s="178" t="str">
        <f t="shared" si="701"/>
        <v/>
      </c>
      <c r="EE354" s="178" t="str">
        <f t="shared" si="702"/>
        <v/>
      </c>
      <c r="EF354" s="178" t="str">
        <f t="shared" si="703"/>
        <v/>
      </c>
      <c r="EG354" s="178" t="str">
        <f t="shared" si="704"/>
        <v/>
      </c>
      <c r="EH354" s="178" t="str">
        <f t="shared" si="705"/>
        <v/>
      </c>
      <c r="EI354" s="178" t="str">
        <f t="shared" si="706"/>
        <v/>
      </c>
      <c r="EJ354" s="227" t="str">
        <f t="shared" si="707"/>
        <v/>
      </c>
      <c r="EK354" s="230" t="str">
        <f t="shared" si="661"/>
        <v/>
      </c>
      <c r="EL354" s="177" t="str">
        <f t="shared" si="662"/>
        <v/>
      </c>
      <c r="EM354" s="177" t="str">
        <f t="shared" si="663"/>
        <v/>
      </c>
      <c r="EN354" s="177" t="str">
        <f t="shared" si="664"/>
        <v/>
      </c>
      <c r="EO354" s="177" t="str">
        <f t="shared" si="665"/>
        <v/>
      </c>
      <c r="EP354" s="177" t="str">
        <f t="shared" si="666"/>
        <v/>
      </c>
      <c r="EQ354" s="177" t="str">
        <f t="shared" si="667"/>
        <v/>
      </c>
      <c r="ER354" s="177" t="str">
        <f t="shared" si="668"/>
        <v/>
      </c>
      <c r="ES354" s="177" t="str">
        <f t="shared" si="669"/>
        <v/>
      </c>
      <c r="ET354" s="177" t="str">
        <f t="shared" si="670"/>
        <v/>
      </c>
      <c r="EU354" s="229" t="e">
        <f t="shared" si="671"/>
        <v>#VALUE!</v>
      </c>
      <c r="EV354" s="27" t="e">
        <f t="shared" si="672"/>
        <v>#VALUE!</v>
      </c>
      <c r="EW354" s="27" t="e">
        <f t="shared" si="673"/>
        <v>#VALUE!</v>
      </c>
      <c r="EX354" s="28" t="e">
        <f t="shared" si="674"/>
        <v>#VALUE!</v>
      </c>
      <c r="EY354" s="28" t="e">
        <f t="shared" si="675"/>
        <v>#VALUE!</v>
      </c>
      <c r="EZ354" s="28" t="b">
        <f t="shared" si="676"/>
        <v>0</v>
      </c>
      <c r="FA354" s="176" t="str">
        <f t="shared" si="677"/>
        <v/>
      </c>
      <c r="FB354" s="27" t="e" cm="1">
        <f t="array" aca="1" ref="FB354" ca="1">TEXT(RIGHT(10-RIGHT(SUM(INDEX(1*(MID(MID(C354,1,1)*2,ROW(INDIRECT("1:"&amp;LEN(MID(C354,1,1)*2))),1)),,))+MID(C354,2,1)+
SUM(INDEX(1*(MID(MID(C354,3,1)*2,ROW(INDIRECT("1:"&amp;LEN(MID(C354,3,1)*2))),1)),,))+MID(C354,4,1)+
SUM(INDEX(1*(MID(MID(C354,5,1)*2,ROW(INDIRECT("1:"&amp;LEN(MID(C354,5,1)*2))),1)),,))+MID(C354,6,1)+
SUM(INDEX(1*(MID(MID(C354,8,1)*2,ROW(INDIRECT("1:"&amp;LEN(MID(C354,8,1)*2))),1)),,))+MID(C354,9,1)+
SUM(INDEX(1*(MID(MID(C354,10,1)*2,ROW(INDIRECT("1:"&amp;LEN(MID(C354,10,1)*2))),1)),,)),1),1),"0")</f>
        <v>#VALUE!</v>
      </c>
      <c r="FC354" s="27" t="str">
        <f t="shared" si="678"/>
        <v/>
      </c>
      <c r="FD354" s="29" t="b">
        <f t="shared" si="679"/>
        <v>0</v>
      </c>
      <c r="FE354" s="112" t="b">
        <f>IFERROR(MATCH(D354,'Avtal för korttidsarbete'!$G$13:$G$1012,0),TRUE)</f>
        <v>1</v>
      </c>
      <c r="FF354" s="112" t="b">
        <f t="shared" si="708"/>
        <v>0</v>
      </c>
      <c r="FG354" s="113" t="str" cm="1">
        <f t="array" ref="FG354">IF(FE354=TRUE,"x",INDEX('Avtal för korttidsarbete'!$E$13:$E$1012,$FE354))</f>
        <v>x</v>
      </c>
      <c r="FH354" s="113" t="str" cm="1">
        <f t="array" ref="FH354">IF(FE354=TRUE,"x",INDEX('Avtal för korttidsarbete'!$F$13:$F$1012,$FE354))</f>
        <v>x</v>
      </c>
      <c r="FI354" s="112" t="b">
        <f t="shared" si="709"/>
        <v>0</v>
      </c>
      <c r="FJ354" s="135">
        <f t="shared" si="710"/>
        <v>44166</v>
      </c>
      <c r="FK354" s="135">
        <f t="shared" si="711"/>
        <v>44377</v>
      </c>
      <c r="FL354" s="112" t="b">
        <f t="shared" si="712"/>
        <v>0</v>
      </c>
      <c r="FM354" s="113">
        <f t="shared" si="713"/>
        <v>44166</v>
      </c>
      <c r="FN354" s="135">
        <f t="shared" si="714"/>
        <v>44377</v>
      </c>
      <c r="FO354" s="148" t="b">
        <f>IFERROR(INDEX('Avtal för korttidsarbete'!R:R,MATCH(D354,'Avtal för korttidsarbete'!$G:$G,0)),TRUE)</f>
        <v>1</v>
      </c>
      <c r="FP354" s="135" t="str">
        <f>IF(FO354,"-",INDEX('Avtal för korttidsarbete'!$D:$D,MATCH(D354,'Avtal för korttidsarbete'!$G:$G,0)))</f>
        <v>-</v>
      </c>
      <c r="FQ354" s="113" t="b">
        <f>IFERROR(G354&gt;INDEX(Uppsägningar!E:E,MATCH(C354,Uppsägningar!C:C,0)),FALSE)</f>
        <v>0</v>
      </c>
    </row>
    <row r="355" spans="1:173" x14ac:dyDescent="0.25">
      <c r="A355" s="19">
        <v>339</v>
      </c>
      <c r="B355" s="20"/>
      <c r="C355" s="183"/>
      <c r="D355" s="66"/>
      <c r="E355" s="212">
        <f>IFERROR(INDEX(Admin!$C$7:$C$10,MATCH(FP355,TblNivåValTExt,0)),0)</f>
        <v>0</v>
      </c>
      <c r="F355" s="1"/>
      <c r="G355" s="1"/>
      <c r="H355" s="78"/>
      <c r="I355" s="181"/>
      <c r="J355" s="181"/>
      <c r="K355" s="182"/>
      <c r="L355" s="182"/>
      <c r="M355" s="181"/>
      <c r="N355" s="181"/>
      <c r="O355" s="181"/>
      <c r="P355" s="182"/>
      <c r="Q355" s="182"/>
      <c r="R355" s="181"/>
      <c r="S355" s="181"/>
      <c r="T355" s="181"/>
      <c r="U355" s="182"/>
      <c r="V355" s="182"/>
      <c r="W355" s="181"/>
      <c r="X355" s="181"/>
      <c r="Y355" s="181"/>
      <c r="Z355" s="182"/>
      <c r="AA355" s="182"/>
      <c r="AB355" s="181"/>
      <c r="AC355" s="181"/>
      <c r="AD355" s="181"/>
      <c r="AE355" s="182"/>
      <c r="AF355" s="182"/>
      <c r="AG355" s="181"/>
      <c r="AH355" s="181"/>
      <c r="AI355" s="181"/>
      <c r="AJ355" s="182"/>
      <c r="AK355" s="182"/>
      <c r="AL355" s="181"/>
      <c r="AM355" s="181"/>
      <c r="AN355" s="181"/>
      <c r="AO355" s="182"/>
      <c r="AP355" s="182"/>
      <c r="AQ355" s="181"/>
      <c r="AR355" s="181"/>
      <c r="AS355" s="181"/>
      <c r="AT355" s="182"/>
      <c r="AU355" s="182"/>
      <c r="AV355" s="181"/>
      <c r="AW355" s="181"/>
      <c r="AX355" s="181"/>
      <c r="AY355" s="182"/>
      <c r="AZ355" s="182"/>
      <c r="BA355" s="181"/>
      <c r="BB355" s="181"/>
      <c r="BC355" s="181"/>
      <c r="BD355" s="182"/>
      <c r="BE355" s="182"/>
      <c r="BF355" s="181"/>
      <c r="BG355" s="180">
        <f t="shared" si="680"/>
        <v>0</v>
      </c>
      <c r="BH355" s="116" t="str">
        <f t="shared" si="681"/>
        <v/>
      </c>
      <c r="BI355" s="80" t="b">
        <f t="shared" si="627"/>
        <v>0</v>
      </c>
      <c r="BJ355" s="80" t="str">
        <f t="shared" si="628"/>
        <v/>
      </c>
      <c r="BK355" s="80" t="b">
        <f t="shared" si="682"/>
        <v>0</v>
      </c>
      <c r="BL355" s="13" t="str">
        <f t="shared" si="629"/>
        <v/>
      </c>
      <c r="BM355" s="13" t="b">
        <f t="shared" si="683"/>
        <v>0</v>
      </c>
      <c r="BN355" s="35" t="str">
        <f t="shared" si="630"/>
        <v/>
      </c>
      <c r="BO355" s="13" t="b">
        <f t="shared" si="631"/>
        <v>0</v>
      </c>
      <c r="BP355" s="35" t="str">
        <f t="shared" si="632"/>
        <v/>
      </c>
      <c r="BQ355" s="13" t="b">
        <f t="shared" si="633"/>
        <v>0</v>
      </c>
      <c r="BR355" s="35" t="str">
        <f t="shared" si="634"/>
        <v/>
      </c>
      <c r="BS355" s="35" t="b">
        <f t="shared" si="635"/>
        <v>0</v>
      </c>
      <c r="BT355" s="35" t="str">
        <f t="shared" si="636"/>
        <v/>
      </c>
      <c r="BU355" s="35" t="b">
        <f t="shared" si="637"/>
        <v>0</v>
      </c>
      <c r="BV355" s="35" t="str">
        <f t="shared" si="638"/>
        <v/>
      </c>
      <c r="BW355" s="13" t="b">
        <f t="shared" si="715"/>
        <v>0</v>
      </c>
      <c r="BX355" s="35" t="str">
        <f t="shared" si="639"/>
        <v/>
      </c>
      <c r="BY355" s="265" t="b">
        <f t="shared" si="684"/>
        <v>0</v>
      </c>
      <c r="BZ355" s="35" t="str">
        <f t="shared" si="640"/>
        <v/>
      </c>
      <c r="CA355" s="265" t="b">
        <f t="shared" si="685"/>
        <v>0</v>
      </c>
      <c r="CB355" s="35" t="str">
        <f t="shared" si="641"/>
        <v/>
      </c>
      <c r="CC355" s="272" t="b">
        <f t="shared" si="686"/>
        <v>0</v>
      </c>
      <c r="CD355" s="35" t="str">
        <f t="shared" si="642"/>
        <v/>
      </c>
      <c r="CE355" s="13" t="b">
        <f t="shared" si="643"/>
        <v>0</v>
      </c>
      <c r="CF355" s="35" t="str">
        <f t="shared" si="644"/>
        <v/>
      </c>
      <c r="CG355" s="179">
        <f t="shared" si="645"/>
        <v>0</v>
      </c>
      <c r="CH355" s="179">
        <f t="shared" si="646"/>
        <v>0</v>
      </c>
      <c r="CI355" s="218">
        <f t="shared" si="687"/>
        <v>0</v>
      </c>
      <c r="CJ355" s="218">
        <f t="shared" si="688"/>
        <v>0</v>
      </c>
      <c r="CK355" s="218">
        <f t="shared" si="689"/>
        <v>0</v>
      </c>
      <c r="CL355" s="218">
        <f t="shared" si="690"/>
        <v>0</v>
      </c>
      <c r="CM355" s="218">
        <f t="shared" si="691"/>
        <v>0</v>
      </c>
      <c r="CN355" s="218">
        <f t="shared" si="692"/>
        <v>0</v>
      </c>
      <c r="CO355" s="218">
        <f t="shared" si="693"/>
        <v>0</v>
      </c>
      <c r="CP355" s="218">
        <f t="shared" si="694"/>
        <v>0</v>
      </c>
      <c r="CQ355" s="218">
        <f t="shared" si="695"/>
        <v>0</v>
      </c>
      <c r="CR355" s="218">
        <f t="shared" si="696"/>
        <v>0</v>
      </c>
      <c r="CS355" s="14">
        <f t="shared" si="647"/>
        <v>0</v>
      </c>
      <c r="CT355" s="236">
        <f t="shared" si="648"/>
        <v>0</v>
      </c>
      <c r="CU355" s="237">
        <f t="shared" si="716"/>
        <v>0</v>
      </c>
      <c r="CV355" s="16">
        <f t="shared" si="716"/>
        <v>0</v>
      </c>
      <c r="CW355" s="16">
        <f t="shared" si="716"/>
        <v>0</v>
      </c>
      <c r="CX355" s="16">
        <f t="shared" si="716"/>
        <v>0</v>
      </c>
      <c r="CY355" s="16">
        <f t="shared" si="716"/>
        <v>0</v>
      </c>
      <c r="CZ355" s="16">
        <f t="shared" si="716"/>
        <v>0</v>
      </c>
      <c r="DA355" s="16">
        <f t="shared" si="716"/>
        <v>0</v>
      </c>
      <c r="DB355" s="16">
        <f t="shared" si="716"/>
        <v>0</v>
      </c>
      <c r="DC355" s="16">
        <f t="shared" si="716"/>
        <v>0</v>
      </c>
      <c r="DD355" s="238">
        <f t="shared" si="716"/>
        <v>0</v>
      </c>
      <c r="DE355" s="232">
        <f t="shared" si="717"/>
        <v>0</v>
      </c>
      <c r="DF355" s="132">
        <f t="shared" si="717"/>
        <v>0</v>
      </c>
      <c r="DG355" s="132">
        <f t="shared" si="717"/>
        <v>0</v>
      </c>
      <c r="DH355" s="132">
        <f t="shared" si="717"/>
        <v>0</v>
      </c>
      <c r="DI355" s="132">
        <f t="shared" si="717"/>
        <v>0</v>
      </c>
      <c r="DJ355" s="132">
        <f t="shared" si="717"/>
        <v>0</v>
      </c>
      <c r="DK355" s="132">
        <f t="shared" si="717"/>
        <v>0</v>
      </c>
      <c r="DL355" s="132">
        <f t="shared" si="717"/>
        <v>0</v>
      </c>
      <c r="DM355" s="132">
        <f t="shared" si="717"/>
        <v>0</v>
      </c>
      <c r="DN355" s="233">
        <f t="shared" si="717"/>
        <v>0</v>
      </c>
      <c r="DO355" s="232">
        <f t="shared" si="651"/>
        <v>0</v>
      </c>
      <c r="DP355" s="132">
        <f t="shared" si="652"/>
        <v>0</v>
      </c>
      <c r="DQ355" s="132">
        <f t="shared" si="653"/>
        <v>0</v>
      </c>
      <c r="DR355" s="132">
        <f t="shared" si="654"/>
        <v>0</v>
      </c>
      <c r="DS355" s="132">
        <f t="shared" si="655"/>
        <v>0</v>
      </c>
      <c r="DT355" s="132">
        <f t="shared" si="656"/>
        <v>0</v>
      </c>
      <c r="DU355" s="132">
        <f t="shared" si="657"/>
        <v>0</v>
      </c>
      <c r="DV355" s="132">
        <f t="shared" si="658"/>
        <v>0</v>
      </c>
      <c r="DW355" s="132">
        <f t="shared" si="659"/>
        <v>0</v>
      </c>
      <c r="DX355" s="233">
        <f t="shared" si="660"/>
        <v>0</v>
      </c>
      <c r="DY355" s="231" t="b">
        <f t="shared" si="697"/>
        <v>0</v>
      </c>
      <c r="DZ355" s="163"/>
      <c r="EA355" s="226" t="str">
        <f t="shared" si="698"/>
        <v/>
      </c>
      <c r="EB355" s="178" t="str">
        <f t="shared" si="699"/>
        <v/>
      </c>
      <c r="EC355" s="178" t="str">
        <f t="shared" si="700"/>
        <v/>
      </c>
      <c r="ED355" s="178" t="str">
        <f t="shared" si="701"/>
        <v/>
      </c>
      <c r="EE355" s="178" t="str">
        <f t="shared" si="702"/>
        <v/>
      </c>
      <c r="EF355" s="178" t="str">
        <f t="shared" si="703"/>
        <v/>
      </c>
      <c r="EG355" s="178" t="str">
        <f t="shared" si="704"/>
        <v/>
      </c>
      <c r="EH355" s="178" t="str">
        <f t="shared" si="705"/>
        <v/>
      </c>
      <c r="EI355" s="178" t="str">
        <f t="shared" si="706"/>
        <v/>
      </c>
      <c r="EJ355" s="227" t="str">
        <f t="shared" si="707"/>
        <v/>
      </c>
      <c r="EK355" s="230" t="str">
        <f t="shared" si="661"/>
        <v/>
      </c>
      <c r="EL355" s="177" t="str">
        <f t="shared" si="662"/>
        <v/>
      </c>
      <c r="EM355" s="177" t="str">
        <f t="shared" si="663"/>
        <v/>
      </c>
      <c r="EN355" s="177" t="str">
        <f t="shared" si="664"/>
        <v/>
      </c>
      <c r="EO355" s="177" t="str">
        <f t="shared" si="665"/>
        <v/>
      </c>
      <c r="EP355" s="177" t="str">
        <f t="shared" si="666"/>
        <v/>
      </c>
      <c r="EQ355" s="177" t="str">
        <f t="shared" si="667"/>
        <v/>
      </c>
      <c r="ER355" s="177" t="str">
        <f t="shared" si="668"/>
        <v/>
      </c>
      <c r="ES355" s="177" t="str">
        <f t="shared" si="669"/>
        <v/>
      </c>
      <c r="ET355" s="177" t="str">
        <f t="shared" si="670"/>
        <v/>
      </c>
      <c r="EU355" s="229" t="e">
        <f t="shared" si="671"/>
        <v>#VALUE!</v>
      </c>
      <c r="EV355" s="27" t="e">
        <f t="shared" si="672"/>
        <v>#VALUE!</v>
      </c>
      <c r="EW355" s="27" t="e">
        <f t="shared" si="673"/>
        <v>#VALUE!</v>
      </c>
      <c r="EX355" s="28" t="e">
        <f t="shared" si="674"/>
        <v>#VALUE!</v>
      </c>
      <c r="EY355" s="28" t="e">
        <f t="shared" si="675"/>
        <v>#VALUE!</v>
      </c>
      <c r="EZ355" s="28" t="b">
        <f t="shared" si="676"/>
        <v>0</v>
      </c>
      <c r="FA355" s="176" t="str">
        <f t="shared" si="677"/>
        <v/>
      </c>
      <c r="FB355" s="27" t="e" cm="1">
        <f t="array" aca="1" ref="FB355" ca="1">TEXT(RIGHT(10-RIGHT(SUM(INDEX(1*(MID(MID(C355,1,1)*2,ROW(INDIRECT("1:"&amp;LEN(MID(C355,1,1)*2))),1)),,))+MID(C355,2,1)+
SUM(INDEX(1*(MID(MID(C355,3,1)*2,ROW(INDIRECT("1:"&amp;LEN(MID(C355,3,1)*2))),1)),,))+MID(C355,4,1)+
SUM(INDEX(1*(MID(MID(C355,5,1)*2,ROW(INDIRECT("1:"&amp;LEN(MID(C355,5,1)*2))),1)),,))+MID(C355,6,1)+
SUM(INDEX(1*(MID(MID(C355,8,1)*2,ROW(INDIRECT("1:"&amp;LEN(MID(C355,8,1)*2))),1)),,))+MID(C355,9,1)+
SUM(INDEX(1*(MID(MID(C355,10,1)*2,ROW(INDIRECT("1:"&amp;LEN(MID(C355,10,1)*2))),1)),,)),1),1),"0")</f>
        <v>#VALUE!</v>
      </c>
      <c r="FC355" s="27" t="str">
        <f t="shared" si="678"/>
        <v/>
      </c>
      <c r="FD355" s="29" t="b">
        <f t="shared" si="679"/>
        <v>0</v>
      </c>
      <c r="FE355" s="112" t="b">
        <f>IFERROR(MATCH(D355,'Avtal för korttidsarbete'!$G$13:$G$1012,0),TRUE)</f>
        <v>1</v>
      </c>
      <c r="FF355" s="112" t="b">
        <f t="shared" si="708"/>
        <v>0</v>
      </c>
      <c r="FG355" s="113" t="str" cm="1">
        <f t="array" ref="FG355">IF(FE355=TRUE,"x",INDEX('Avtal för korttidsarbete'!$E$13:$E$1012,$FE355))</f>
        <v>x</v>
      </c>
      <c r="FH355" s="113" t="str" cm="1">
        <f t="array" ref="FH355">IF(FE355=TRUE,"x",INDEX('Avtal för korttidsarbete'!$F$13:$F$1012,$FE355))</f>
        <v>x</v>
      </c>
      <c r="FI355" s="112" t="b">
        <f t="shared" si="709"/>
        <v>0</v>
      </c>
      <c r="FJ355" s="135">
        <f t="shared" si="710"/>
        <v>44166</v>
      </c>
      <c r="FK355" s="135">
        <f t="shared" si="711"/>
        <v>44377</v>
      </c>
      <c r="FL355" s="112" t="b">
        <f t="shared" si="712"/>
        <v>0</v>
      </c>
      <c r="FM355" s="113">
        <f t="shared" si="713"/>
        <v>44166</v>
      </c>
      <c r="FN355" s="135">
        <f t="shared" si="714"/>
        <v>44377</v>
      </c>
      <c r="FO355" s="148" t="b">
        <f>IFERROR(INDEX('Avtal för korttidsarbete'!R:R,MATCH(D355,'Avtal för korttidsarbete'!$G:$G,0)),TRUE)</f>
        <v>1</v>
      </c>
      <c r="FP355" s="135" t="str">
        <f>IF(FO355,"-",INDEX('Avtal för korttidsarbete'!$D:$D,MATCH(D355,'Avtal för korttidsarbete'!$G:$G,0)))</f>
        <v>-</v>
      </c>
      <c r="FQ355" s="113" t="b">
        <f>IFERROR(G355&gt;INDEX(Uppsägningar!E:E,MATCH(C355,Uppsägningar!C:C,0)),FALSE)</f>
        <v>0</v>
      </c>
    </row>
    <row r="356" spans="1:173" x14ac:dyDescent="0.25">
      <c r="A356" s="19">
        <v>340</v>
      </c>
      <c r="B356" s="20"/>
      <c r="C356" s="183"/>
      <c r="D356" s="66"/>
      <c r="E356" s="212">
        <f>IFERROR(INDEX(Admin!$C$7:$C$10,MATCH(FP356,TblNivåValTExt,0)),0)</f>
        <v>0</v>
      </c>
      <c r="F356" s="1"/>
      <c r="G356" s="1"/>
      <c r="H356" s="78"/>
      <c r="I356" s="181"/>
      <c r="J356" s="181"/>
      <c r="K356" s="182"/>
      <c r="L356" s="182"/>
      <c r="M356" s="181"/>
      <c r="N356" s="181"/>
      <c r="O356" s="181"/>
      <c r="P356" s="182"/>
      <c r="Q356" s="182"/>
      <c r="R356" s="181"/>
      <c r="S356" s="181"/>
      <c r="T356" s="181"/>
      <c r="U356" s="182"/>
      <c r="V356" s="182"/>
      <c r="W356" s="181"/>
      <c r="X356" s="181"/>
      <c r="Y356" s="181"/>
      <c r="Z356" s="182"/>
      <c r="AA356" s="182"/>
      <c r="AB356" s="181"/>
      <c r="AC356" s="181"/>
      <c r="AD356" s="181"/>
      <c r="AE356" s="182"/>
      <c r="AF356" s="182"/>
      <c r="AG356" s="181"/>
      <c r="AH356" s="181"/>
      <c r="AI356" s="181"/>
      <c r="AJ356" s="182"/>
      <c r="AK356" s="182"/>
      <c r="AL356" s="181"/>
      <c r="AM356" s="181"/>
      <c r="AN356" s="181"/>
      <c r="AO356" s="182"/>
      <c r="AP356" s="182"/>
      <c r="AQ356" s="181"/>
      <c r="AR356" s="181"/>
      <c r="AS356" s="181"/>
      <c r="AT356" s="182"/>
      <c r="AU356" s="182"/>
      <c r="AV356" s="181"/>
      <c r="AW356" s="181"/>
      <c r="AX356" s="181"/>
      <c r="AY356" s="182"/>
      <c r="AZ356" s="182"/>
      <c r="BA356" s="181"/>
      <c r="BB356" s="181"/>
      <c r="BC356" s="181"/>
      <c r="BD356" s="182"/>
      <c r="BE356" s="182"/>
      <c r="BF356" s="181"/>
      <c r="BG356" s="180">
        <f t="shared" si="680"/>
        <v>0</v>
      </c>
      <c r="BH356" s="116" t="str">
        <f t="shared" si="681"/>
        <v/>
      </c>
      <c r="BI356" s="80" t="b">
        <f t="shared" si="627"/>
        <v>0</v>
      </c>
      <c r="BJ356" s="80" t="str">
        <f t="shared" si="628"/>
        <v/>
      </c>
      <c r="BK356" s="80" t="b">
        <f t="shared" si="682"/>
        <v>0</v>
      </c>
      <c r="BL356" s="13" t="str">
        <f t="shared" si="629"/>
        <v/>
      </c>
      <c r="BM356" s="13" t="b">
        <f t="shared" si="683"/>
        <v>0</v>
      </c>
      <c r="BN356" s="35" t="str">
        <f t="shared" si="630"/>
        <v/>
      </c>
      <c r="BO356" s="13" t="b">
        <f t="shared" si="631"/>
        <v>0</v>
      </c>
      <c r="BP356" s="35" t="str">
        <f t="shared" si="632"/>
        <v/>
      </c>
      <c r="BQ356" s="13" t="b">
        <f t="shared" si="633"/>
        <v>0</v>
      </c>
      <c r="BR356" s="35" t="str">
        <f t="shared" si="634"/>
        <v/>
      </c>
      <c r="BS356" s="35" t="b">
        <f t="shared" si="635"/>
        <v>0</v>
      </c>
      <c r="BT356" s="35" t="str">
        <f t="shared" si="636"/>
        <v/>
      </c>
      <c r="BU356" s="35" t="b">
        <f t="shared" si="637"/>
        <v>0</v>
      </c>
      <c r="BV356" s="35" t="str">
        <f t="shared" si="638"/>
        <v/>
      </c>
      <c r="BW356" s="13" t="b">
        <f t="shared" si="715"/>
        <v>0</v>
      </c>
      <c r="BX356" s="35" t="str">
        <f t="shared" si="639"/>
        <v/>
      </c>
      <c r="BY356" s="265" t="b">
        <f t="shared" si="684"/>
        <v>0</v>
      </c>
      <c r="BZ356" s="35" t="str">
        <f t="shared" si="640"/>
        <v/>
      </c>
      <c r="CA356" s="265" t="b">
        <f t="shared" si="685"/>
        <v>0</v>
      </c>
      <c r="CB356" s="35" t="str">
        <f t="shared" si="641"/>
        <v/>
      </c>
      <c r="CC356" s="272" t="b">
        <f t="shared" si="686"/>
        <v>0</v>
      </c>
      <c r="CD356" s="35" t="str">
        <f t="shared" si="642"/>
        <v/>
      </c>
      <c r="CE356" s="13" t="b">
        <f t="shared" si="643"/>
        <v>0</v>
      </c>
      <c r="CF356" s="35" t="str">
        <f t="shared" si="644"/>
        <v/>
      </c>
      <c r="CG356" s="179">
        <f t="shared" si="645"/>
        <v>0</v>
      </c>
      <c r="CH356" s="179">
        <f t="shared" si="646"/>
        <v>0</v>
      </c>
      <c r="CI356" s="218">
        <f t="shared" si="687"/>
        <v>0</v>
      </c>
      <c r="CJ356" s="218">
        <f t="shared" si="688"/>
        <v>0</v>
      </c>
      <c r="CK356" s="218">
        <f t="shared" si="689"/>
        <v>0</v>
      </c>
      <c r="CL356" s="218">
        <f t="shared" si="690"/>
        <v>0</v>
      </c>
      <c r="CM356" s="218">
        <f t="shared" si="691"/>
        <v>0</v>
      </c>
      <c r="CN356" s="218">
        <f t="shared" si="692"/>
        <v>0</v>
      </c>
      <c r="CO356" s="218">
        <f t="shared" si="693"/>
        <v>0</v>
      </c>
      <c r="CP356" s="218">
        <f t="shared" si="694"/>
        <v>0</v>
      </c>
      <c r="CQ356" s="218">
        <f t="shared" si="695"/>
        <v>0</v>
      </c>
      <c r="CR356" s="218">
        <f t="shared" si="696"/>
        <v>0</v>
      </c>
      <c r="CS356" s="14">
        <f t="shared" si="647"/>
        <v>0</v>
      </c>
      <c r="CT356" s="236">
        <f t="shared" si="648"/>
        <v>0</v>
      </c>
      <c r="CU356" s="237">
        <f t="shared" si="716"/>
        <v>0</v>
      </c>
      <c r="CV356" s="16">
        <f t="shared" si="716"/>
        <v>0</v>
      </c>
      <c r="CW356" s="16">
        <f t="shared" si="716"/>
        <v>0</v>
      </c>
      <c r="CX356" s="16">
        <f t="shared" si="716"/>
        <v>0</v>
      </c>
      <c r="CY356" s="16">
        <f t="shared" si="716"/>
        <v>0</v>
      </c>
      <c r="CZ356" s="16">
        <f t="shared" si="716"/>
        <v>0</v>
      </c>
      <c r="DA356" s="16">
        <f t="shared" si="716"/>
        <v>0</v>
      </c>
      <c r="DB356" s="16">
        <f t="shared" si="716"/>
        <v>0</v>
      </c>
      <c r="DC356" s="16">
        <f t="shared" si="716"/>
        <v>0</v>
      </c>
      <c r="DD356" s="238">
        <f t="shared" si="716"/>
        <v>0</v>
      </c>
      <c r="DE356" s="232">
        <f t="shared" si="717"/>
        <v>0</v>
      </c>
      <c r="DF356" s="132">
        <f t="shared" si="717"/>
        <v>0</v>
      </c>
      <c r="DG356" s="132">
        <f t="shared" si="717"/>
        <v>0</v>
      </c>
      <c r="DH356" s="132">
        <f t="shared" si="717"/>
        <v>0</v>
      </c>
      <c r="DI356" s="132">
        <f t="shared" si="717"/>
        <v>0</v>
      </c>
      <c r="DJ356" s="132">
        <f t="shared" si="717"/>
        <v>0</v>
      </c>
      <c r="DK356" s="132">
        <f t="shared" si="717"/>
        <v>0</v>
      </c>
      <c r="DL356" s="132">
        <f t="shared" si="717"/>
        <v>0</v>
      </c>
      <c r="DM356" s="132">
        <f t="shared" si="717"/>
        <v>0</v>
      </c>
      <c r="DN356" s="233">
        <f t="shared" si="717"/>
        <v>0</v>
      </c>
      <c r="DO356" s="232">
        <f t="shared" si="651"/>
        <v>0</v>
      </c>
      <c r="DP356" s="132">
        <f t="shared" si="652"/>
        <v>0</v>
      </c>
      <c r="DQ356" s="132">
        <f t="shared" si="653"/>
        <v>0</v>
      </c>
      <c r="DR356" s="132">
        <f t="shared" si="654"/>
        <v>0</v>
      </c>
      <c r="DS356" s="132">
        <f t="shared" si="655"/>
        <v>0</v>
      </c>
      <c r="DT356" s="132">
        <f t="shared" si="656"/>
        <v>0</v>
      </c>
      <c r="DU356" s="132">
        <f t="shared" si="657"/>
        <v>0</v>
      </c>
      <c r="DV356" s="132">
        <f t="shared" si="658"/>
        <v>0</v>
      </c>
      <c r="DW356" s="132">
        <f t="shared" si="659"/>
        <v>0</v>
      </c>
      <c r="DX356" s="233">
        <f t="shared" si="660"/>
        <v>0</v>
      </c>
      <c r="DY356" s="231" t="b">
        <f t="shared" si="697"/>
        <v>0</v>
      </c>
      <c r="DZ356" s="163"/>
      <c r="EA356" s="226" t="str">
        <f t="shared" si="698"/>
        <v/>
      </c>
      <c r="EB356" s="178" t="str">
        <f t="shared" si="699"/>
        <v/>
      </c>
      <c r="EC356" s="178" t="str">
        <f t="shared" si="700"/>
        <v/>
      </c>
      <c r="ED356" s="178" t="str">
        <f t="shared" si="701"/>
        <v/>
      </c>
      <c r="EE356" s="178" t="str">
        <f t="shared" si="702"/>
        <v/>
      </c>
      <c r="EF356" s="178" t="str">
        <f t="shared" si="703"/>
        <v/>
      </c>
      <c r="EG356" s="178" t="str">
        <f t="shared" si="704"/>
        <v/>
      </c>
      <c r="EH356" s="178" t="str">
        <f t="shared" si="705"/>
        <v/>
      </c>
      <c r="EI356" s="178" t="str">
        <f t="shared" si="706"/>
        <v/>
      </c>
      <c r="EJ356" s="227" t="str">
        <f t="shared" si="707"/>
        <v/>
      </c>
      <c r="EK356" s="230" t="str">
        <f t="shared" si="661"/>
        <v/>
      </c>
      <c r="EL356" s="177" t="str">
        <f t="shared" si="662"/>
        <v/>
      </c>
      <c r="EM356" s="177" t="str">
        <f t="shared" si="663"/>
        <v/>
      </c>
      <c r="EN356" s="177" t="str">
        <f t="shared" si="664"/>
        <v/>
      </c>
      <c r="EO356" s="177" t="str">
        <f t="shared" si="665"/>
        <v/>
      </c>
      <c r="EP356" s="177" t="str">
        <f t="shared" si="666"/>
        <v/>
      </c>
      <c r="EQ356" s="177" t="str">
        <f t="shared" si="667"/>
        <v/>
      </c>
      <c r="ER356" s="177" t="str">
        <f t="shared" si="668"/>
        <v/>
      </c>
      <c r="ES356" s="177" t="str">
        <f t="shared" si="669"/>
        <v/>
      </c>
      <c r="ET356" s="177" t="str">
        <f t="shared" si="670"/>
        <v/>
      </c>
      <c r="EU356" s="229" t="e">
        <f t="shared" si="671"/>
        <v>#VALUE!</v>
      </c>
      <c r="EV356" s="27" t="e">
        <f t="shared" si="672"/>
        <v>#VALUE!</v>
      </c>
      <c r="EW356" s="27" t="e">
        <f t="shared" si="673"/>
        <v>#VALUE!</v>
      </c>
      <c r="EX356" s="28" t="e">
        <f t="shared" si="674"/>
        <v>#VALUE!</v>
      </c>
      <c r="EY356" s="28" t="e">
        <f t="shared" si="675"/>
        <v>#VALUE!</v>
      </c>
      <c r="EZ356" s="28" t="b">
        <f t="shared" si="676"/>
        <v>0</v>
      </c>
      <c r="FA356" s="176" t="str">
        <f t="shared" si="677"/>
        <v/>
      </c>
      <c r="FB356" s="27" t="e" cm="1">
        <f t="array" aca="1" ref="FB356" ca="1">TEXT(RIGHT(10-RIGHT(SUM(INDEX(1*(MID(MID(C356,1,1)*2,ROW(INDIRECT("1:"&amp;LEN(MID(C356,1,1)*2))),1)),,))+MID(C356,2,1)+
SUM(INDEX(1*(MID(MID(C356,3,1)*2,ROW(INDIRECT("1:"&amp;LEN(MID(C356,3,1)*2))),1)),,))+MID(C356,4,1)+
SUM(INDEX(1*(MID(MID(C356,5,1)*2,ROW(INDIRECT("1:"&amp;LEN(MID(C356,5,1)*2))),1)),,))+MID(C356,6,1)+
SUM(INDEX(1*(MID(MID(C356,8,1)*2,ROW(INDIRECT("1:"&amp;LEN(MID(C356,8,1)*2))),1)),,))+MID(C356,9,1)+
SUM(INDEX(1*(MID(MID(C356,10,1)*2,ROW(INDIRECT("1:"&amp;LEN(MID(C356,10,1)*2))),1)),,)),1),1),"0")</f>
        <v>#VALUE!</v>
      </c>
      <c r="FC356" s="27" t="str">
        <f t="shared" si="678"/>
        <v/>
      </c>
      <c r="FD356" s="29" t="b">
        <f t="shared" si="679"/>
        <v>0</v>
      </c>
      <c r="FE356" s="112" t="b">
        <f>IFERROR(MATCH(D356,'Avtal för korttidsarbete'!$G$13:$G$1012,0),TRUE)</f>
        <v>1</v>
      </c>
      <c r="FF356" s="112" t="b">
        <f t="shared" si="708"/>
        <v>0</v>
      </c>
      <c r="FG356" s="113" t="str" cm="1">
        <f t="array" ref="FG356">IF(FE356=TRUE,"x",INDEX('Avtal för korttidsarbete'!$E$13:$E$1012,$FE356))</f>
        <v>x</v>
      </c>
      <c r="FH356" s="113" t="str" cm="1">
        <f t="array" ref="FH356">IF(FE356=TRUE,"x",INDEX('Avtal för korttidsarbete'!$F$13:$F$1012,$FE356))</f>
        <v>x</v>
      </c>
      <c r="FI356" s="112" t="b">
        <f t="shared" si="709"/>
        <v>0</v>
      </c>
      <c r="FJ356" s="135">
        <f t="shared" si="710"/>
        <v>44166</v>
      </c>
      <c r="FK356" s="135">
        <f t="shared" si="711"/>
        <v>44377</v>
      </c>
      <c r="FL356" s="112" t="b">
        <f t="shared" si="712"/>
        <v>0</v>
      </c>
      <c r="FM356" s="113">
        <f t="shared" si="713"/>
        <v>44166</v>
      </c>
      <c r="FN356" s="135">
        <f t="shared" si="714"/>
        <v>44377</v>
      </c>
      <c r="FO356" s="148" t="b">
        <f>IFERROR(INDEX('Avtal för korttidsarbete'!R:R,MATCH(D356,'Avtal för korttidsarbete'!$G:$G,0)),TRUE)</f>
        <v>1</v>
      </c>
      <c r="FP356" s="135" t="str">
        <f>IF(FO356,"-",INDEX('Avtal för korttidsarbete'!$D:$D,MATCH(D356,'Avtal för korttidsarbete'!$G:$G,0)))</f>
        <v>-</v>
      </c>
      <c r="FQ356" s="113" t="b">
        <f>IFERROR(G356&gt;INDEX(Uppsägningar!E:E,MATCH(C356,Uppsägningar!C:C,0)),FALSE)</f>
        <v>0</v>
      </c>
    </row>
    <row r="357" spans="1:173" x14ac:dyDescent="0.25">
      <c r="A357" s="19">
        <v>341</v>
      </c>
      <c r="B357" s="20"/>
      <c r="C357" s="183"/>
      <c r="D357" s="66"/>
      <c r="E357" s="212">
        <f>IFERROR(INDEX(Admin!$C$7:$C$10,MATCH(FP357,TblNivåValTExt,0)),0)</f>
        <v>0</v>
      </c>
      <c r="F357" s="1"/>
      <c r="G357" s="1"/>
      <c r="H357" s="78"/>
      <c r="I357" s="181"/>
      <c r="J357" s="181"/>
      <c r="K357" s="182"/>
      <c r="L357" s="182"/>
      <c r="M357" s="181"/>
      <c r="N357" s="181"/>
      <c r="O357" s="181"/>
      <c r="P357" s="182"/>
      <c r="Q357" s="182"/>
      <c r="R357" s="181"/>
      <c r="S357" s="181"/>
      <c r="T357" s="181"/>
      <c r="U357" s="182"/>
      <c r="V357" s="182"/>
      <c r="W357" s="181"/>
      <c r="X357" s="181"/>
      <c r="Y357" s="181"/>
      <c r="Z357" s="182"/>
      <c r="AA357" s="182"/>
      <c r="AB357" s="181"/>
      <c r="AC357" s="181"/>
      <c r="AD357" s="181"/>
      <c r="AE357" s="182"/>
      <c r="AF357" s="182"/>
      <c r="AG357" s="181"/>
      <c r="AH357" s="181"/>
      <c r="AI357" s="181"/>
      <c r="AJ357" s="182"/>
      <c r="AK357" s="182"/>
      <c r="AL357" s="181"/>
      <c r="AM357" s="181"/>
      <c r="AN357" s="181"/>
      <c r="AO357" s="182"/>
      <c r="AP357" s="182"/>
      <c r="AQ357" s="181"/>
      <c r="AR357" s="181"/>
      <c r="AS357" s="181"/>
      <c r="AT357" s="182"/>
      <c r="AU357" s="182"/>
      <c r="AV357" s="181"/>
      <c r="AW357" s="181"/>
      <c r="AX357" s="181"/>
      <c r="AY357" s="182"/>
      <c r="AZ357" s="182"/>
      <c r="BA357" s="181"/>
      <c r="BB357" s="181"/>
      <c r="BC357" s="181"/>
      <c r="BD357" s="182"/>
      <c r="BE357" s="182"/>
      <c r="BF357" s="181"/>
      <c r="BG357" s="180">
        <f t="shared" si="680"/>
        <v>0</v>
      </c>
      <c r="BH357" s="116" t="str">
        <f t="shared" si="681"/>
        <v/>
      </c>
      <c r="BI357" s="80" t="b">
        <f t="shared" si="627"/>
        <v>0</v>
      </c>
      <c r="BJ357" s="80" t="str">
        <f t="shared" si="628"/>
        <v/>
      </c>
      <c r="BK357" s="80" t="b">
        <f t="shared" si="682"/>
        <v>0</v>
      </c>
      <c r="BL357" s="13" t="str">
        <f t="shared" si="629"/>
        <v/>
      </c>
      <c r="BM357" s="13" t="b">
        <f t="shared" si="683"/>
        <v>0</v>
      </c>
      <c r="BN357" s="35" t="str">
        <f t="shared" si="630"/>
        <v/>
      </c>
      <c r="BO357" s="13" t="b">
        <f t="shared" si="631"/>
        <v>0</v>
      </c>
      <c r="BP357" s="35" t="str">
        <f t="shared" si="632"/>
        <v/>
      </c>
      <c r="BQ357" s="13" t="b">
        <f t="shared" si="633"/>
        <v>0</v>
      </c>
      <c r="BR357" s="35" t="str">
        <f t="shared" si="634"/>
        <v/>
      </c>
      <c r="BS357" s="35" t="b">
        <f t="shared" si="635"/>
        <v>0</v>
      </c>
      <c r="BT357" s="35" t="str">
        <f t="shared" si="636"/>
        <v/>
      </c>
      <c r="BU357" s="35" t="b">
        <f t="shared" si="637"/>
        <v>0</v>
      </c>
      <c r="BV357" s="35" t="str">
        <f t="shared" si="638"/>
        <v/>
      </c>
      <c r="BW357" s="13" t="b">
        <f t="shared" si="715"/>
        <v>0</v>
      </c>
      <c r="BX357" s="35" t="str">
        <f t="shared" si="639"/>
        <v/>
      </c>
      <c r="BY357" s="265" t="b">
        <f t="shared" si="684"/>
        <v>0</v>
      </c>
      <c r="BZ357" s="35" t="str">
        <f t="shared" si="640"/>
        <v/>
      </c>
      <c r="CA357" s="265" t="b">
        <f t="shared" si="685"/>
        <v>0</v>
      </c>
      <c r="CB357" s="35" t="str">
        <f t="shared" si="641"/>
        <v/>
      </c>
      <c r="CC357" s="272" t="b">
        <f t="shared" si="686"/>
        <v>0</v>
      </c>
      <c r="CD357" s="35" t="str">
        <f t="shared" si="642"/>
        <v/>
      </c>
      <c r="CE357" s="13" t="b">
        <f t="shared" si="643"/>
        <v>0</v>
      </c>
      <c r="CF357" s="35" t="str">
        <f t="shared" si="644"/>
        <v/>
      </c>
      <c r="CG357" s="179">
        <f t="shared" si="645"/>
        <v>0</v>
      </c>
      <c r="CH357" s="179">
        <f t="shared" si="646"/>
        <v>0</v>
      </c>
      <c r="CI357" s="218">
        <f t="shared" si="687"/>
        <v>0</v>
      </c>
      <c r="CJ357" s="218">
        <f t="shared" si="688"/>
        <v>0</v>
      </c>
      <c r="CK357" s="218">
        <f t="shared" si="689"/>
        <v>0</v>
      </c>
      <c r="CL357" s="218">
        <f t="shared" si="690"/>
        <v>0</v>
      </c>
      <c r="CM357" s="218">
        <f t="shared" si="691"/>
        <v>0</v>
      </c>
      <c r="CN357" s="218">
        <f t="shared" si="692"/>
        <v>0</v>
      </c>
      <c r="CO357" s="218">
        <f t="shared" si="693"/>
        <v>0</v>
      </c>
      <c r="CP357" s="218">
        <f t="shared" si="694"/>
        <v>0</v>
      </c>
      <c r="CQ357" s="218">
        <f t="shared" si="695"/>
        <v>0</v>
      </c>
      <c r="CR357" s="218">
        <f t="shared" si="696"/>
        <v>0</v>
      </c>
      <c r="CS357" s="14">
        <f t="shared" si="647"/>
        <v>0</v>
      </c>
      <c r="CT357" s="236">
        <f t="shared" si="648"/>
        <v>0</v>
      </c>
      <c r="CU357" s="237">
        <f t="shared" ref="CU357:DD366" si="718">IF(AND($CS357,$CT357,CU$12),MAX(0,MIN(CU$10,$CT357)-MAX(CU$9,$CS357)+1),0)</f>
        <v>0</v>
      </c>
      <c r="CV357" s="16">
        <f t="shared" si="718"/>
        <v>0</v>
      </c>
      <c r="CW357" s="16">
        <f t="shared" si="718"/>
        <v>0</v>
      </c>
      <c r="CX357" s="16">
        <f t="shared" si="718"/>
        <v>0</v>
      </c>
      <c r="CY357" s="16">
        <f t="shared" si="718"/>
        <v>0</v>
      </c>
      <c r="CZ357" s="16">
        <f t="shared" si="718"/>
        <v>0</v>
      </c>
      <c r="DA357" s="16">
        <f t="shared" si="718"/>
        <v>0</v>
      </c>
      <c r="DB357" s="16">
        <f t="shared" si="718"/>
        <v>0</v>
      </c>
      <c r="DC357" s="16">
        <f t="shared" si="718"/>
        <v>0</v>
      </c>
      <c r="DD357" s="238">
        <f t="shared" si="718"/>
        <v>0</v>
      </c>
      <c r="DE357" s="232">
        <f t="shared" ref="DE357:DN366" si="719">IF($H357&lt;=0,0,MAX(0,MIN($H357,$DE$11)))</f>
        <v>0</v>
      </c>
      <c r="DF357" s="132">
        <f t="shared" si="719"/>
        <v>0</v>
      </c>
      <c r="DG357" s="132">
        <f t="shared" si="719"/>
        <v>0</v>
      </c>
      <c r="DH357" s="132">
        <f t="shared" si="719"/>
        <v>0</v>
      </c>
      <c r="DI357" s="132">
        <f t="shared" si="719"/>
        <v>0</v>
      </c>
      <c r="DJ357" s="132">
        <f t="shared" si="719"/>
        <v>0</v>
      </c>
      <c r="DK357" s="132">
        <f t="shared" si="719"/>
        <v>0</v>
      </c>
      <c r="DL357" s="132">
        <f t="shared" si="719"/>
        <v>0</v>
      </c>
      <c r="DM357" s="132">
        <f t="shared" si="719"/>
        <v>0</v>
      </c>
      <c r="DN357" s="233">
        <f t="shared" si="719"/>
        <v>0</v>
      </c>
      <c r="DO357" s="232">
        <f t="shared" si="651"/>
        <v>0</v>
      </c>
      <c r="DP357" s="132">
        <f t="shared" si="652"/>
        <v>0</v>
      </c>
      <c r="DQ357" s="132">
        <f t="shared" si="653"/>
        <v>0</v>
      </c>
      <c r="DR357" s="132">
        <f t="shared" si="654"/>
        <v>0</v>
      </c>
      <c r="DS357" s="132">
        <f t="shared" si="655"/>
        <v>0</v>
      </c>
      <c r="DT357" s="132">
        <f t="shared" si="656"/>
        <v>0</v>
      </c>
      <c r="DU357" s="132">
        <f t="shared" si="657"/>
        <v>0</v>
      </c>
      <c r="DV357" s="132">
        <f t="shared" si="658"/>
        <v>0</v>
      </c>
      <c r="DW357" s="132">
        <f t="shared" si="659"/>
        <v>0</v>
      </c>
      <c r="DX357" s="233">
        <f t="shared" si="660"/>
        <v>0</v>
      </c>
      <c r="DY357" s="231" t="b">
        <f t="shared" si="697"/>
        <v>0</v>
      </c>
      <c r="DZ357" s="163"/>
      <c r="EA357" s="226" t="str">
        <f t="shared" si="698"/>
        <v/>
      </c>
      <c r="EB357" s="178" t="str">
        <f t="shared" si="699"/>
        <v/>
      </c>
      <c r="EC357" s="178" t="str">
        <f t="shared" si="700"/>
        <v/>
      </c>
      <c r="ED357" s="178" t="str">
        <f t="shared" si="701"/>
        <v/>
      </c>
      <c r="EE357" s="178" t="str">
        <f t="shared" si="702"/>
        <v/>
      </c>
      <c r="EF357" s="178" t="str">
        <f t="shared" si="703"/>
        <v/>
      </c>
      <c r="EG357" s="178" t="str">
        <f t="shared" si="704"/>
        <v/>
      </c>
      <c r="EH357" s="178" t="str">
        <f t="shared" si="705"/>
        <v/>
      </c>
      <c r="EI357" s="178" t="str">
        <f t="shared" si="706"/>
        <v/>
      </c>
      <c r="EJ357" s="227" t="str">
        <f t="shared" si="707"/>
        <v/>
      </c>
      <c r="EK357" s="230" t="str">
        <f t="shared" si="661"/>
        <v/>
      </c>
      <c r="EL357" s="177" t="str">
        <f t="shared" si="662"/>
        <v/>
      </c>
      <c r="EM357" s="177" t="str">
        <f t="shared" si="663"/>
        <v/>
      </c>
      <c r="EN357" s="177" t="str">
        <f t="shared" si="664"/>
        <v/>
      </c>
      <c r="EO357" s="177" t="str">
        <f t="shared" si="665"/>
        <v/>
      </c>
      <c r="EP357" s="177" t="str">
        <f t="shared" si="666"/>
        <v/>
      </c>
      <c r="EQ357" s="177" t="str">
        <f t="shared" si="667"/>
        <v/>
      </c>
      <c r="ER357" s="177" t="str">
        <f t="shared" si="668"/>
        <v/>
      </c>
      <c r="ES357" s="177" t="str">
        <f t="shared" si="669"/>
        <v/>
      </c>
      <c r="ET357" s="177" t="str">
        <f t="shared" si="670"/>
        <v/>
      </c>
      <c r="EU357" s="229" t="e">
        <f t="shared" si="671"/>
        <v>#VALUE!</v>
      </c>
      <c r="EV357" s="27" t="e">
        <f t="shared" si="672"/>
        <v>#VALUE!</v>
      </c>
      <c r="EW357" s="27" t="e">
        <f t="shared" si="673"/>
        <v>#VALUE!</v>
      </c>
      <c r="EX357" s="28" t="e">
        <f t="shared" si="674"/>
        <v>#VALUE!</v>
      </c>
      <c r="EY357" s="28" t="e">
        <f t="shared" si="675"/>
        <v>#VALUE!</v>
      </c>
      <c r="EZ357" s="28" t="b">
        <f t="shared" si="676"/>
        <v>0</v>
      </c>
      <c r="FA357" s="176" t="str">
        <f t="shared" si="677"/>
        <v/>
      </c>
      <c r="FB357" s="27" t="e" cm="1">
        <f t="array" aca="1" ref="FB357" ca="1">TEXT(RIGHT(10-RIGHT(SUM(INDEX(1*(MID(MID(C357,1,1)*2,ROW(INDIRECT("1:"&amp;LEN(MID(C357,1,1)*2))),1)),,))+MID(C357,2,1)+
SUM(INDEX(1*(MID(MID(C357,3,1)*2,ROW(INDIRECT("1:"&amp;LEN(MID(C357,3,1)*2))),1)),,))+MID(C357,4,1)+
SUM(INDEX(1*(MID(MID(C357,5,1)*2,ROW(INDIRECT("1:"&amp;LEN(MID(C357,5,1)*2))),1)),,))+MID(C357,6,1)+
SUM(INDEX(1*(MID(MID(C357,8,1)*2,ROW(INDIRECT("1:"&amp;LEN(MID(C357,8,1)*2))),1)),,))+MID(C357,9,1)+
SUM(INDEX(1*(MID(MID(C357,10,1)*2,ROW(INDIRECT("1:"&amp;LEN(MID(C357,10,1)*2))),1)),,)),1),1),"0")</f>
        <v>#VALUE!</v>
      </c>
      <c r="FC357" s="27" t="str">
        <f t="shared" si="678"/>
        <v/>
      </c>
      <c r="FD357" s="29" t="b">
        <f t="shared" si="679"/>
        <v>0</v>
      </c>
      <c r="FE357" s="112" t="b">
        <f>IFERROR(MATCH(D357,'Avtal för korttidsarbete'!$G$13:$G$1012,0),TRUE)</f>
        <v>1</v>
      </c>
      <c r="FF357" s="112" t="b">
        <f t="shared" si="708"/>
        <v>0</v>
      </c>
      <c r="FG357" s="113" t="str" cm="1">
        <f t="array" ref="FG357">IF(FE357=TRUE,"x",INDEX('Avtal för korttidsarbete'!$E$13:$E$1012,$FE357))</f>
        <v>x</v>
      </c>
      <c r="FH357" s="113" t="str" cm="1">
        <f t="array" ref="FH357">IF(FE357=TRUE,"x",INDEX('Avtal för korttidsarbete'!$F$13:$F$1012,$FE357))</f>
        <v>x</v>
      </c>
      <c r="FI357" s="112" t="b">
        <f t="shared" si="709"/>
        <v>0</v>
      </c>
      <c r="FJ357" s="135">
        <f t="shared" si="710"/>
        <v>44166</v>
      </c>
      <c r="FK357" s="135">
        <f t="shared" si="711"/>
        <v>44377</v>
      </c>
      <c r="FL357" s="112" t="b">
        <f t="shared" si="712"/>
        <v>0</v>
      </c>
      <c r="FM357" s="113">
        <f t="shared" si="713"/>
        <v>44166</v>
      </c>
      <c r="FN357" s="135">
        <f t="shared" si="714"/>
        <v>44377</v>
      </c>
      <c r="FO357" s="148" t="b">
        <f>IFERROR(INDEX('Avtal för korttidsarbete'!R:R,MATCH(D357,'Avtal för korttidsarbete'!$G:$G,0)),TRUE)</f>
        <v>1</v>
      </c>
      <c r="FP357" s="135" t="str">
        <f>IF(FO357,"-",INDEX('Avtal för korttidsarbete'!$D:$D,MATCH(D357,'Avtal för korttidsarbete'!$G:$G,0)))</f>
        <v>-</v>
      </c>
      <c r="FQ357" s="113" t="b">
        <f>IFERROR(G357&gt;INDEX(Uppsägningar!E:E,MATCH(C357,Uppsägningar!C:C,0)),FALSE)</f>
        <v>0</v>
      </c>
    </row>
    <row r="358" spans="1:173" x14ac:dyDescent="0.25">
      <c r="A358" s="19">
        <v>342</v>
      </c>
      <c r="B358" s="20"/>
      <c r="C358" s="183"/>
      <c r="D358" s="66"/>
      <c r="E358" s="212">
        <f>IFERROR(INDEX(Admin!$C$7:$C$10,MATCH(FP358,TblNivåValTExt,0)),0)</f>
        <v>0</v>
      </c>
      <c r="F358" s="1"/>
      <c r="G358" s="1"/>
      <c r="H358" s="78"/>
      <c r="I358" s="181"/>
      <c r="J358" s="181"/>
      <c r="K358" s="182"/>
      <c r="L358" s="182"/>
      <c r="M358" s="181"/>
      <c r="N358" s="181"/>
      <c r="O358" s="181"/>
      <c r="P358" s="182"/>
      <c r="Q358" s="182"/>
      <c r="R358" s="181"/>
      <c r="S358" s="181"/>
      <c r="T358" s="181"/>
      <c r="U358" s="182"/>
      <c r="V358" s="182"/>
      <c r="W358" s="181"/>
      <c r="X358" s="181"/>
      <c r="Y358" s="181"/>
      <c r="Z358" s="182"/>
      <c r="AA358" s="182"/>
      <c r="AB358" s="181"/>
      <c r="AC358" s="181"/>
      <c r="AD358" s="181"/>
      <c r="AE358" s="182"/>
      <c r="AF358" s="182"/>
      <c r="AG358" s="181"/>
      <c r="AH358" s="181"/>
      <c r="AI358" s="181"/>
      <c r="AJ358" s="182"/>
      <c r="AK358" s="182"/>
      <c r="AL358" s="181"/>
      <c r="AM358" s="181"/>
      <c r="AN358" s="181"/>
      <c r="AO358" s="182"/>
      <c r="AP358" s="182"/>
      <c r="AQ358" s="181"/>
      <c r="AR358" s="181"/>
      <c r="AS358" s="181"/>
      <c r="AT358" s="182"/>
      <c r="AU358" s="182"/>
      <c r="AV358" s="181"/>
      <c r="AW358" s="181"/>
      <c r="AX358" s="181"/>
      <c r="AY358" s="182"/>
      <c r="AZ358" s="182"/>
      <c r="BA358" s="181"/>
      <c r="BB358" s="181"/>
      <c r="BC358" s="181"/>
      <c r="BD358" s="182"/>
      <c r="BE358" s="182"/>
      <c r="BF358" s="181"/>
      <c r="BG358" s="180">
        <f t="shared" si="680"/>
        <v>0</v>
      </c>
      <c r="BH358" s="116" t="str">
        <f t="shared" si="681"/>
        <v/>
      </c>
      <c r="BI358" s="80" t="b">
        <f t="shared" si="627"/>
        <v>0</v>
      </c>
      <c r="BJ358" s="80" t="str">
        <f t="shared" si="628"/>
        <v/>
      </c>
      <c r="BK358" s="80" t="b">
        <f t="shared" si="682"/>
        <v>0</v>
      </c>
      <c r="BL358" s="13" t="str">
        <f t="shared" si="629"/>
        <v/>
      </c>
      <c r="BM358" s="13" t="b">
        <f t="shared" si="683"/>
        <v>0</v>
      </c>
      <c r="BN358" s="35" t="str">
        <f t="shared" si="630"/>
        <v/>
      </c>
      <c r="BO358" s="13" t="b">
        <f t="shared" si="631"/>
        <v>0</v>
      </c>
      <c r="BP358" s="35" t="str">
        <f t="shared" si="632"/>
        <v/>
      </c>
      <c r="BQ358" s="13" t="b">
        <f t="shared" si="633"/>
        <v>0</v>
      </c>
      <c r="BR358" s="35" t="str">
        <f t="shared" si="634"/>
        <v/>
      </c>
      <c r="BS358" s="35" t="b">
        <f t="shared" si="635"/>
        <v>0</v>
      </c>
      <c r="BT358" s="35" t="str">
        <f t="shared" si="636"/>
        <v/>
      </c>
      <c r="BU358" s="35" t="b">
        <f t="shared" si="637"/>
        <v>0</v>
      </c>
      <c r="BV358" s="35" t="str">
        <f t="shared" si="638"/>
        <v/>
      </c>
      <c r="BW358" s="13" t="b">
        <f t="shared" si="715"/>
        <v>0</v>
      </c>
      <c r="BX358" s="35" t="str">
        <f t="shared" si="639"/>
        <v/>
      </c>
      <c r="BY358" s="265" t="b">
        <f t="shared" si="684"/>
        <v>0</v>
      </c>
      <c r="BZ358" s="35" t="str">
        <f t="shared" si="640"/>
        <v/>
      </c>
      <c r="CA358" s="265" t="b">
        <f t="shared" si="685"/>
        <v>0</v>
      </c>
      <c r="CB358" s="35" t="str">
        <f t="shared" si="641"/>
        <v/>
      </c>
      <c r="CC358" s="272" t="b">
        <f t="shared" si="686"/>
        <v>0</v>
      </c>
      <c r="CD358" s="35" t="str">
        <f t="shared" si="642"/>
        <v/>
      </c>
      <c r="CE358" s="13" t="b">
        <f t="shared" si="643"/>
        <v>0</v>
      </c>
      <c r="CF358" s="35" t="str">
        <f t="shared" si="644"/>
        <v/>
      </c>
      <c r="CG358" s="179">
        <f t="shared" si="645"/>
        <v>0</v>
      </c>
      <c r="CH358" s="179">
        <f t="shared" si="646"/>
        <v>0</v>
      </c>
      <c r="CI358" s="218">
        <f t="shared" si="687"/>
        <v>0</v>
      </c>
      <c r="CJ358" s="218">
        <f t="shared" si="688"/>
        <v>0</v>
      </c>
      <c r="CK358" s="218">
        <f t="shared" si="689"/>
        <v>0</v>
      </c>
      <c r="CL358" s="218">
        <f t="shared" si="690"/>
        <v>0</v>
      </c>
      <c r="CM358" s="218">
        <f t="shared" si="691"/>
        <v>0</v>
      </c>
      <c r="CN358" s="218">
        <f t="shared" si="692"/>
        <v>0</v>
      </c>
      <c r="CO358" s="218">
        <f t="shared" si="693"/>
        <v>0</v>
      </c>
      <c r="CP358" s="218">
        <f t="shared" si="694"/>
        <v>0</v>
      </c>
      <c r="CQ358" s="218">
        <f t="shared" si="695"/>
        <v>0</v>
      </c>
      <c r="CR358" s="218">
        <f t="shared" si="696"/>
        <v>0</v>
      </c>
      <c r="CS358" s="14">
        <f t="shared" si="647"/>
        <v>0</v>
      </c>
      <c r="CT358" s="236">
        <f t="shared" si="648"/>
        <v>0</v>
      </c>
      <c r="CU358" s="237">
        <f t="shared" si="718"/>
        <v>0</v>
      </c>
      <c r="CV358" s="16">
        <f t="shared" si="718"/>
        <v>0</v>
      </c>
      <c r="CW358" s="16">
        <f t="shared" si="718"/>
        <v>0</v>
      </c>
      <c r="CX358" s="16">
        <f t="shared" si="718"/>
        <v>0</v>
      </c>
      <c r="CY358" s="16">
        <f t="shared" si="718"/>
        <v>0</v>
      </c>
      <c r="CZ358" s="16">
        <f t="shared" si="718"/>
        <v>0</v>
      </c>
      <c r="DA358" s="16">
        <f t="shared" si="718"/>
        <v>0</v>
      </c>
      <c r="DB358" s="16">
        <f t="shared" si="718"/>
        <v>0</v>
      </c>
      <c r="DC358" s="16">
        <f t="shared" si="718"/>
        <v>0</v>
      </c>
      <c r="DD358" s="238">
        <f t="shared" si="718"/>
        <v>0</v>
      </c>
      <c r="DE358" s="232">
        <f t="shared" si="719"/>
        <v>0</v>
      </c>
      <c r="DF358" s="132">
        <f t="shared" si="719"/>
        <v>0</v>
      </c>
      <c r="DG358" s="132">
        <f t="shared" si="719"/>
        <v>0</v>
      </c>
      <c r="DH358" s="132">
        <f t="shared" si="719"/>
        <v>0</v>
      </c>
      <c r="DI358" s="132">
        <f t="shared" si="719"/>
        <v>0</v>
      </c>
      <c r="DJ358" s="132">
        <f t="shared" si="719"/>
        <v>0</v>
      </c>
      <c r="DK358" s="132">
        <f t="shared" si="719"/>
        <v>0</v>
      </c>
      <c r="DL358" s="132">
        <f t="shared" si="719"/>
        <v>0</v>
      </c>
      <c r="DM358" s="132">
        <f t="shared" si="719"/>
        <v>0</v>
      </c>
      <c r="DN358" s="233">
        <f t="shared" si="719"/>
        <v>0</v>
      </c>
      <c r="DO358" s="232">
        <f t="shared" si="651"/>
        <v>0</v>
      </c>
      <c r="DP358" s="132">
        <f t="shared" si="652"/>
        <v>0</v>
      </c>
      <c r="DQ358" s="132">
        <f t="shared" si="653"/>
        <v>0</v>
      </c>
      <c r="DR358" s="132">
        <f t="shared" si="654"/>
        <v>0</v>
      </c>
      <c r="DS358" s="132">
        <f t="shared" si="655"/>
        <v>0</v>
      </c>
      <c r="DT358" s="132">
        <f t="shared" si="656"/>
        <v>0</v>
      </c>
      <c r="DU358" s="132">
        <f t="shared" si="657"/>
        <v>0</v>
      </c>
      <c r="DV358" s="132">
        <f t="shared" si="658"/>
        <v>0</v>
      </c>
      <c r="DW358" s="132">
        <f t="shared" si="659"/>
        <v>0</v>
      </c>
      <c r="DX358" s="233">
        <f t="shared" si="660"/>
        <v>0</v>
      </c>
      <c r="DY358" s="231" t="b">
        <f t="shared" si="697"/>
        <v>0</v>
      </c>
      <c r="DZ358" s="163"/>
      <c r="EA358" s="226" t="str">
        <f t="shared" si="698"/>
        <v/>
      </c>
      <c r="EB358" s="178" t="str">
        <f t="shared" si="699"/>
        <v/>
      </c>
      <c r="EC358" s="178" t="str">
        <f t="shared" si="700"/>
        <v/>
      </c>
      <c r="ED358" s="178" t="str">
        <f t="shared" si="701"/>
        <v/>
      </c>
      <c r="EE358" s="178" t="str">
        <f t="shared" si="702"/>
        <v/>
      </c>
      <c r="EF358" s="178" t="str">
        <f t="shared" si="703"/>
        <v/>
      </c>
      <c r="EG358" s="178" t="str">
        <f t="shared" si="704"/>
        <v/>
      </c>
      <c r="EH358" s="178" t="str">
        <f t="shared" si="705"/>
        <v/>
      </c>
      <c r="EI358" s="178" t="str">
        <f t="shared" si="706"/>
        <v/>
      </c>
      <c r="EJ358" s="227" t="str">
        <f t="shared" si="707"/>
        <v/>
      </c>
      <c r="EK358" s="230" t="str">
        <f t="shared" si="661"/>
        <v/>
      </c>
      <c r="EL358" s="177" t="str">
        <f t="shared" si="662"/>
        <v/>
      </c>
      <c r="EM358" s="177" t="str">
        <f t="shared" si="663"/>
        <v/>
      </c>
      <c r="EN358" s="177" t="str">
        <f t="shared" si="664"/>
        <v/>
      </c>
      <c r="EO358" s="177" t="str">
        <f t="shared" si="665"/>
        <v/>
      </c>
      <c r="EP358" s="177" t="str">
        <f t="shared" si="666"/>
        <v/>
      </c>
      <c r="EQ358" s="177" t="str">
        <f t="shared" si="667"/>
        <v/>
      </c>
      <c r="ER358" s="177" t="str">
        <f t="shared" si="668"/>
        <v/>
      </c>
      <c r="ES358" s="177" t="str">
        <f t="shared" si="669"/>
        <v/>
      </c>
      <c r="ET358" s="177" t="str">
        <f t="shared" si="670"/>
        <v/>
      </c>
      <c r="EU358" s="229" t="e">
        <f t="shared" si="671"/>
        <v>#VALUE!</v>
      </c>
      <c r="EV358" s="27" t="e">
        <f t="shared" si="672"/>
        <v>#VALUE!</v>
      </c>
      <c r="EW358" s="27" t="e">
        <f t="shared" si="673"/>
        <v>#VALUE!</v>
      </c>
      <c r="EX358" s="28" t="e">
        <f t="shared" si="674"/>
        <v>#VALUE!</v>
      </c>
      <c r="EY358" s="28" t="e">
        <f t="shared" si="675"/>
        <v>#VALUE!</v>
      </c>
      <c r="EZ358" s="28" t="b">
        <f t="shared" si="676"/>
        <v>0</v>
      </c>
      <c r="FA358" s="176" t="str">
        <f t="shared" si="677"/>
        <v/>
      </c>
      <c r="FB358" s="27" t="e" cm="1">
        <f t="array" aca="1" ref="FB358" ca="1">TEXT(RIGHT(10-RIGHT(SUM(INDEX(1*(MID(MID(C358,1,1)*2,ROW(INDIRECT("1:"&amp;LEN(MID(C358,1,1)*2))),1)),,))+MID(C358,2,1)+
SUM(INDEX(1*(MID(MID(C358,3,1)*2,ROW(INDIRECT("1:"&amp;LEN(MID(C358,3,1)*2))),1)),,))+MID(C358,4,1)+
SUM(INDEX(1*(MID(MID(C358,5,1)*2,ROW(INDIRECT("1:"&amp;LEN(MID(C358,5,1)*2))),1)),,))+MID(C358,6,1)+
SUM(INDEX(1*(MID(MID(C358,8,1)*2,ROW(INDIRECT("1:"&amp;LEN(MID(C358,8,1)*2))),1)),,))+MID(C358,9,1)+
SUM(INDEX(1*(MID(MID(C358,10,1)*2,ROW(INDIRECT("1:"&amp;LEN(MID(C358,10,1)*2))),1)),,)),1),1),"0")</f>
        <v>#VALUE!</v>
      </c>
      <c r="FC358" s="27" t="str">
        <f t="shared" si="678"/>
        <v/>
      </c>
      <c r="FD358" s="29" t="b">
        <f t="shared" si="679"/>
        <v>0</v>
      </c>
      <c r="FE358" s="112" t="b">
        <f>IFERROR(MATCH(D358,'Avtal för korttidsarbete'!$G$13:$G$1012,0),TRUE)</f>
        <v>1</v>
      </c>
      <c r="FF358" s="112" t="b">
        <f t="shared" si="708"/>
        <v>0</v>
      </c>
      <c r="FG358" s="113" t="str" cm="1">
        <f t="array" ref="FG358">IF(FE358=TRUE,"x",INDEX('Avtal för korttidsarbete'!$E$13:$E$1012,$FE358))</f>
        <v>x</v>
      </c>
      <c r="FH358" s="113" t="str" cm="1">
        <f t="array" ref="FH358">IF(FE358=TRUE,"x",INDEX('Avtal för korttidsarbete'!$F$13:$F$1012,$FE358))</f>
        <v>x</v>
      </c>
      <c r="FI358" s="112" t="b">
        <f t="shared" si="709"/>
        <v>0</v>
      </c>
      <c r="FJ358" s="135">
        <f t="shared" si="710"/>
        <v>44166</v>
      </c>
      <c r="FK358" s="135">
        <f t="shared" si="711"/>
        <v>44377</v>
      </c>
      <c r="FL358" s="112" t="b">
        <f t="shared" si="712"/>
        <v>0</v>
      </c>
      <c r="FM358" s="113">
        <f t="shared" si="713"/>
        <v>44166</v>
      </c>
      <c r="FN358" s="135">
        <f t="shared" si="714"/>
        <v>44377</v>
      </c>
      <c r="FO358" s="148" t="b">
        <f>IFERROR(INDEX('Avtal för korttidsarbete'!R:R,MATCH(D358,'Avtal för korttidsarbete'!$G:$G,0)),TRUE)</f>
        <v>1</v>
      </c>
      <c r="FP358" s="135" t="str">
        <f>IF(FO358,"-",INDEX('Avtal för korttidsarbete'!$D:$D,MATCH(D358,'Avtal för korttidsarbete'!$G:$G,0)))</f>
        <v>-</v>
      </c>
      <c r="FQ358" s="113" t="b">
        <f>IFERROR(G358&gt;INDEX(Uppsägningar!E:E,MATCH(C358,Uppsägningar!C:C,0)),FALSE)</f>
        <v>0</v>
      </c>
    </row>
    <row r="359" spans="1:173" x14ac:dyDescent="0.25">
      <c r="A359" s="19">
        <v>343</v>
      </c>
      <c r="B359" s="20"/>
      <c r="C359" s="183"/>
      <c r="D359" s="66"/>
      <c r="E359" s="212">
        <f>IFERROR(INDEX(Admin!$C$7:$C$10,MATCH(FP359,TblNivåValTExt,0)),0)</f>
        <v>0</v>
      </c>
      <c r="F359" s="1"/>
      <c r="G359" s="1"/>
      <c r="H359" s="78"/>
      <c r="I359" s="181"/>
      <c r="J359" s="181"/>
      <c r="K359" s="182"/>
      <c r="L359" s="182"/>
      <c r="M359" s="181"/>
      <c r="N359" s="181"/>
      <c r="O359" s="181"/>
      <c r="P359" s="182"/>
      <c r="Q359" s="182"/>
      <c r="R359" s="181"/>
      <c r="S359" s="181"/>
      <c r="T359" s="181"/>
      <c r="U359" s="182"/>
      <c r="V359" s="182"/>
      <c r="W359" s="181"/>
      <c r="X359" s="181"/>
      <c r="Y359" s="181"/>
      <c r="Z359" s="182"/>
      <c r="AA359" s="182"/>
      <c r="AB359" s="181"/>
      <c r="AC359" s="181"/>
      <c r="AD359" s="181"/>
      <c r="AE359" s="182"/>
      <c r="AF359" s="182"/>
      <c r="AG359" s="181"/>
      <c r="AH359" s="181"/>
      <c r="AI359" s="181"/>
      <c r="AJ359" s="182"/>
      <c r="AK359" s="182"/>
      <c r="AL359" s="181"/>
      <c r="AM359" s="181"/>
      <c r="AN359" s="181"/>
      <c r="AO359" s="182"/>
      <c r="AP359" s="182"/>
      <c r="AQ359" s="181"/>
      <c r="AR359" s="181"/>
      <c r="AS359" s="181"/>
      <c r="AT359" s="182"/>
      <c r="AU359" s="182"/>
      <c r="AV359" s="181"/>
      <c r="AW359" s="181"/>
      <c r="AX359" s="181"/>
      <c r="AY359" s="182"/>
      <c r="AZ359" s="182"/>
      <c r="BA359" s="181"/>
      <c r="BB359" s="181"/>
      <c r="BC359" s="181"/>
      <c r="BD359" s="182"/>
      <c r="BE359" s="182"/>
      <c r="BF359" s="181"/>
      <c r="BG359" s="180">
        <f t="shared" si="680"/>
        <v>0</v>
      </c>
      <c r="BH359" s="116" t="str">
        <f t="shared" si="681"/>
        <v/>
      </c>
      <c r="BI359" s="80" t="b">
        <f t="shared" si="627"/>
        <v>0</v>
      </c>
      <c r="BJ359" s="80" t="str">
        <f t="shared" si="628"/>
        <v/>
      </c>
      <c r="BK359" s="80" t="b">
        <f t="shared" si="682"/>
        <v>0</v>
      </c>
      <c r="BL359" s="13" t="str">
        <f t="shared" si="629"/>
        <v/>
      </c>
      <c r="BM359" s="13" t="b">
        <f t="shared" si="683"/>
        <v>0</v>
      </c>
      <c r="BN359" s="35" t="str">
        <f t="shared" si="630"/>
        <v/>
      </c>
      <c r="BO359" s="13" t="b">
        <f t="shared" si="631"/>
        <v>0</v>
      </c>
      <c r="BP359" s="35" t="str">
        <f t="shared" si="632"/>
        <v/>
      </c>
      <c r="BQ359" s="13" t="b">
        <f t="shared" si="633"/>
        <v>0</v>
      </c>
      <c r="BR359" s="35" t="str">
        <f t="shared" si="634"/>
        <v/>
      </c>
      <c r="BS359" s="35" t="b">
        <f t="shared" si="635"/>
        <v>0</v>
      </c>
      <c r="BT359" s="35" t="str">
        <f t="shared" si="636"/>
        <v/>
      </c>
      <c r="BU359" s="35" t="b">
        <f t="shared" si="637"/>
        <v>0</v>
      </c>
      <c r="BV359" s="35" t="str">
        <f t="shared" si="638"/>
        <v/>
      </c>
      <c r="BW359" s="13" t="b">
        <f t="shared" si="715"/>
        <v>0</v>
      </c>
      <c r="BX359" s="35" t="str">
        <f t="shared" si="639"/>
        <v/>
      </c>
      <c r="BY359" s="265" t="b">
        <f t="shared" si="684"/>
        <v>0</v>
      </c>
      <c r="BZ359" s="35" t="str">
        <f t="shared" si="640"/>
        <v/>
      </c>
      <c r="CA359" s="265" t="b">
        <f t="shared" si="685"/>
        <v>0</v>
      </c>
      <c r="CB359" s="35" t="str">
        <f t="shared" si="641"/>
        <v/>
      </c>
      <c r="CC359" s="272" t="b">
        <f t="shared" si="686"/>
        <v>0</v>
      </c>
      <c r="CD359" s="35" t="str">
        <f t="shared" si="642"/>
        <v/>
      </c>
      <c r="CE359" s="13" t="b">
        <f t="shared" si="643"/>
        <v>0</v>
      </c>
      <c r="CF359" s="35" t="str">
        <f t="shared" si="644"/>
        <v/>
      </c>
      <c r="CG359" s="179">
        <f t="shared" si="645"/>
        <v>0</v>
      </c>
      <c r="CH359" s="179">
        <f t="shared" si="646"/>
        <v>0</v>
      </c>
      <c r="CI359" s="218">
        <f t="shared" si="687"/>
        <v>0</v>
      </c>
      <c r="CJ359" s="218">
        <f t="shared" si="688"/>
        <v>0</v>
      </c>
      <c r="CK359" s="218">
        <f t="shared" si="689"/>
        <v>0</v>
      </c>
      <c r="CL359" s="218">
        <f t="shared" si="690"/>
        <v>0</v>
      </c>
      <c r="CM359" s="218">
        <f t="shared" si="691"/>
        <v>0</v>
      </c>
      <c r="CN359" s="218">
        <f t="shared" si="692"/>
        <v>0</v>
      </c>
      <c r="CO359" s="218">
        <f t="shared" si="693"/>
        <v>0</v>
      </c>
      <c r="CP359" s="218">
        <f t="shared" si="694"/>
        <v>0</v>
      </c>
      <c r="CQ359" s="218">
        <f t="shared" si="695"/>
        <v>0</v>
      </c>
      <c r="CR359" s="218">
        <f t="shared" si="696"/>
        <v>0</v>
      </c>
      <c r="CS359" s="14">
        <f t="shared" si="647"/>
        <v>0</v>
      </c>
      <c r="CT359" s="236">
        <f t="shared" si="648"/>
        <v>0</v>
      </c>
      <c r="CU359" s="237">
        <f t="shared" si="718"/>
        <v>0</v>
      </c>
      <c r="CV359" s="16">
        <f t="shared" si="718"/>
        <v>0</v>
      </c>
      <c r="CW359" s="16">
        <f t="shared" si="718"/>
        <v>0</v>
      </c>
      <c r="CX359" s="16">
        <f t="shared" si="718"/>
        <v>0</v>
      </c>
      <c r="CY359" s="16">
        <f t="shared" si="718"/>
        <v>0</v>
      </c>
      <c r="CZ359" s="16">
        <f t="shared" si="718"/>
        <v>0</v>
      </c>
      <c r="DA359" s="16">
        <f t="shared" si="718"/>
        <v>0</v>
      </c>
      <c r="DB359" s="16">
        <f t="shared" si="718"/>
        <v>0</v>
      </c>
      <c r="DC359" s="16">
        <f t="shared" si="718"/>
        <v>0</v>
      </c>
      <c r="DD359" s="238">
        <f t="shared" si="718"/>
        <v>0</v>
      </c>
      <c r="DE359" s="232">
        <f t="shared" si="719"/>
        <v>0</v>
      </c>
      <c r="DF359" s="132">
        <f t="shared" si="719"/>
        <v>0</v>
      </c>
      <c r="DG359" s="132">
        <f t="shared" si="719"/>
        <v>0</v>
      </c>
      <c r="DH359" s="132">
        <f t="shared" si="719"/>
        <v>0</v>
      </c>
      <c r="DI359" s="132">
        <f t="shared" si="719"/>
        <v>0</v>
      </c>
      <c r="DJ359" s="132">
        <f t="shared" si="719"/>
        <v>0</v>
      </c>
      <c r="DK359" s="132">
        <f t="shared" si="719"/>
        <v>0</v>
      </c>
      <c r="DL359" s="132">
        <f t="shared" si="719"/>
        <v>0</v>
      </c>
      <c r="DM359" s="132">
        <f t="shared" si="719"/>
        <v>0</v>
      </c>
      <c r="DN359" s="233">
        <f t="shared" si="719"/>
        <v>0</v>
      </c>
      <c r="DO359" s="232">
        <f t="shared" si="651"/>
        <v>0</v>
      </c>
      <c r="DP359" s="132">
        <f t="shared" si="652"/>
        <v>0</v>
      </c>
      <c r="DQ359" s="132">
        <f t="shared" si="653"/>
        <v>0</v>
      </c>
      <c r="DR359" s="132">
        <f t="shared" si="654"/>
        <v>0</v>
      </c>
      <c r="DS359" s="132">
        <f t="shared" si="655"/>
        <v>0</v>
      </c>
      <c r="DT359" s="132">
        <f t="shared" si="656"/>
        <v>0</v>
      </c>
      <c r="DU359" s="132">
        <f t="shared" si="657"/>
        <v>0</v>
      </c>
      <c r="DV359" s="132">
        <f t="shared" si="658"/>
        <v>0</v>
      </c>
      <c r="DW359" s="132">
        <f t="shared" si="659"/>
        <v>0</v>
      </c>
      <c r="DX359" s="233">
        <f t="shared" si="660"/>
        <v>0</v>
      </c>
      <c r="DY359" s="231" t="b">
        <f t="shared" si="697"/>
        <v>0</v>
      </c>
      <c r="DZ359" s="163"/>
      <c r="EA359" s="226" t="str">
        <f t="shared" si="698"/>
        <v/>
      </c>
      <c r="EB359" s="178" t="str">
        <f t="shared" si="699"/>
        <v/>
      </c>
      <c r="EC359" s="178" t="str">
        <f t="shared" si="700"/>
        <v/>
      </c>
      <c r="ED359" s="178" t="str">
        <f t="shared" si="701"/>
        <v/>
      </c>
      <c r="EE359" s="178" t="str">
        <f t="shared" si="702"/>
        <v/>
      </c>
      <c r="EF359" s="178" t="str">
        <f t="shared" si="703"/>
        <v/>
      </c>
      <c r="EG359" s="178" t="str">
        <f t="shared" si="704"/>
        <v/>
      </c>
      <c r="EH359" s="178" t="str">
        <f t="shared" si="705"/>
        <v/>
      </c>
      <c r="EI359" s="178" t="str">
        <f t="shared" si="706"/>
        <v/>
      </c>
      <c r="EJ359" s="227" t="str">
        <f t="shared" si="707"/>
        <v/>
      </c>
      <c r="EK359" s="230" t="str">
        <f t="shared" si="661"/>
        <v/>
      </c>
      <c r="EL359" s="177" t="str">
        <f t="shared" si="662"/>
        <v/>
      </c>
      <c r="EM359" s="177" t="str">
        <f t="shared" si="663"/>
        <v/>
      </c>
      <c r="EN359" s="177" t="str">
        <f t="shared" si="664"/>
        <v/>
      </c>
      <c r="EO359" s="177" t="str">
        <f t="shared" si="665"/>
        <v/>
      </c>
      <c r="EP359" s="177" t="str">
        <f t="shared" si="666"/>
        <v/>
      </c>
      <c r="EQ359" s="177" t="str">
        <f t="shared" si="667"/>
        <v/>
      </c>
      <c r="ER359" s="177" t="str">
        <f t="shared" si="668"/>
        <v/>
      </c>
      <c r="ES359" s="177" t="str">
        <f t="shared" si="669"/>
        <v/>
      </c>
      <c r="ET359" s="177" t="str">
        <f t="shared" si="670"/>
        <v/>
      </c>
      <c r="EU359" s="229" t="e">
        <f t="shared" si="671"/>
        <v>#VALUE!</v>
      </c>
      <c r="EV359" s="27" t="e">
        <f t="shared" si="672"/>
        <v>#VALUE!</v>
      </c>
      <c r="EW359" s="27" t="e">
        <f t="shared" si="673"/>
        <v>#VALUE!</v>
      </c>
      <c r="EX359" s="28" t="e">
        <f t="shared" si="674"/>
        <v>#VALUE!</v>
      </c>
      <c r="EY359" s="28" t="e">
        <f t="shared" si="675"/>
        <v>#VALUE!</v>
      </c>
      <c r="EZ359" s="28" t="b">
        <f t="shared" si="676"/>
        <v>0</v>
      </c>
      <c r="FA359" s="176" t="str">
        <f t="shared" si="677"/>
        <v/>
      </c>
      <c r="FB359" s="27" t="e" cm="1">
        <f t="array" aca="1" ref="FB359" ca="1">TEXT(RIGHT(10-RIGHT(SUM(INDEX(1*(MID(MID(C359,1,1)*2,ROW(INDIRECT("1:"&amp;LEN(MID(C359,1,1)*2))),1)),,))+MID(C359,2,1)+
SUM(INDEX(1*(MID(MID(C359,3,1)*2,ROW(INDIRECT("1:"&amp;LEN(MID(C359,3,1)*2))),1)),,))+MID(C359,4,1)+
SUM(INDEX(1*(MID(MID(C359,5,1)*2,ROW(INDIRECT("1:"&amp;LEN(MID(C359,5,1)*2))),1)),,))+MID(C359,6,1)+
SUM(INDEX(1*(MID(MID(C359,8,1)*2,ROW(INDIRECT("1:"&amp;LEN(MID(C359,8,1)*2))),1)),,))+MID(C359,9,1)+
SUM(INDEX(1*(MID(MID(C359,10,1)*2,ROW(INDIRECT("1:"&amp;LEN(MID(C359,10,1)*2))),1)),,)),1),1),"0")</f>
        <v>#VALUE!</v>
      </c>
      <c r="FC359" s="27" t="str">
        <f t="shared" si="678"/>
        <v/>
      </c>
      <c r="FD359" s="29" t="b">
        <f t="shared" si="679"/>
        <v>0</v>
      </c>
      <c r="FE359" s="112" t="b">
        <f>IFERROR(MATCH(D359,'Avtal för korttidsarbete'!$G$13:$G$1012,0),TRUE)</f>
        <v>1</v>
      </c>
      <c r="FF359" s="112" t="b">
        <f t="shared" si="708"/>
        <v>0</v>
      </c>
      <c r="FG359" s="113" t="str" cm="1">
        <f t="array" ref="FG359">IF(FE359=TRUE,"x",INDEX('Avtal för korttidsarbete'!$E$13:$E$1012,$FE359))</f>
        <v>x</v>
      </c>
      <c r="FH359" s="113" t="str" cm="1">
        <f t="array" ref="FH359">IF(FE359=TRUE,"x",INDEX('Avtal för korttidsarbete'!$F$13:$F$1012,$FE359))</f>
        <v>x</v>
      </c>
      <c r="FI359" s="112" t="b">
        <f t="shared" si="709"/>
        <v>0</v>
      </c>
      <c r="FJ359" s="135">
        <f t="shared" si="710"/>
        <v>44166</v>
      </c>
      <c r="FK359" s="135">
        <f t="shared" si="711"/>
        <v>44377</v>
      </c>
      <c r="FL359" s="112" t="b">
        <f t="shared" si="712"/>
        <v>0</v>
      </c>
      <c r="FM359" s="113">
        <f t="shared" si="713"/>
        <v>44166</v>
      </c>
      <c r="FN359" s="135">
        <f t="shared" si="714"/>
        <v>44377</v>
      </c>
      <c r="FO359" s="148" t="b">
        <f>IFERROR(INDEX('Avtal för korttidsarbete'!R:R,MATCH(D359,'Avtal för korttidsarbete'!$G:$G,0)),TRUE)</f>
        <v>1</v>
      </c>
      <c r="FP359" s="135" t="str">
        <f>IF(FO359,"-",INDEX('Avtal för korttidsarbete'!$D:$D,MATCH(D359,'Avtal för korttidsarbete'!$G:$G,0)))</f>
        <v>-</v>
      </c>
      <c r="FQ359" s="113" t="b">
        <f>IFERROR(G359&gt;INDEX(Uppsägningar!E:E,MATCH(C359,Uppsägningar!C:C,0)),FALSE)</f>
        <v>0</v>
      </c>
    </row>
    <row r="360" spans="1:173" x14ac:dyDescent="0.25">
      <c r="A360" s="19">
        <v>344</v>
      </c>
      <c r="B360" s="20"/>
      <c r="C360" s="183"/>
      <c r="D360" s="66"/>
      <c r="E360" s="212">
        <f>IFERROR(INDEX(Admin!$C$7:$C$10,MATCH(FP360,TblNivåValTExt,0)),0)</f>
        <v>0</v>
      </c>
      <c r="F360" s="1"/>
      <c r="G360" s="1"/>
      <c r="H360" s="78"/>
      <c r="I360" s="181"/>
      <c r="J360" s="181"/>
      <c r="K360" s="182"/>
      <c r="L360" s="182"/>
      <c r="M360" s="181"/>
      <c r="N360" s="181"/>
      <c r="O360" s="181"/>
      <c r="P360" s="182"/>
      <c r="Q360" s="182"/>
      <c r="R360" s="181"/>
      <c r="S360" s="181"/>
      <c r="T360" s="181"/>
      <c r="U360" s="182"/>
      <c r="V360" s="182"/>
      <c r="W360" s="181"/>
      <c r="X360" s="181"/>
      <c r="Y360" s="181"/>
      <c r="Z360" s="182"/>
      <c r="AA360" s="182"/>
      <c r="AB360" s="181"/>
      <c r="AC360" s="181"/>
      <c r="AD360" s="181"/>
      <c r="AE360" s="182"/>
      <c r="AF360" s="182"/>
      <c r="AG360" s="181"/>
      <c r="AH360" s="181"/>
      <c r="AI360" s="181"/>
      <c r="AJ360" s="182"/>
      <c r="AK360" s="182"/>
      <c r="AL360" s="181"/>
      <c r="AM360" s="181"/>
      <c r="AN360" s="181"/>
      <c r="AO360" s="182"/>
      <c r="AP360" s="182"/>
      <c r="AQ360" s="181"/>
      <c r="AR360" s="181"/>
      <c r="AS360" s="181"/>
      <c r="AT360" s="182"/>
      <c r="AU360" s="182"/>
      <c r="AV360" s="181"/>
      <c r="AW360" s="181"/>
      <c r="AX360" s="181"/>
      <c r="AY360" s="182"/>
      <c r="AZ360" s="182"/>
      <c r="BA360" s="181"/>
      <c r="BB360" s="181"/>
      <c r="BC360" s="181"/>
      <c r="BD360" s="182"/>
      <c r="BE360" s="182"/>
      <c r="BF360" s="181"/>
      <c r="BG360" s="180">
        <f t="shared" si="680"/>
        <v>0</v>
      </c>
      <c r="BH360" s="116" t="str">
        <f t="shared" si="681"/>
        <v/>
      </c>
      <c r="BI360" s="80" t="b">
        <f t="shared" si="627"/>
        <v>0</v>
      </c>
      <c r="BJ360" s="80" t="str">
        <f t="shared" si="628"/>
        <v/>
      </c>
      <c r="BK360" s="80" t="b">
        <f t="shared" si="682"/>
        <v>0</v>
      </c>
      <c r="BL360" s="13" t="str">
        <f t="shared" si="629"/>
        <v/>
      </c>
      <c r="BM360" s="13" t="b">
        <f t="shared" si="683"/>
        <v>0</v>
      </c>
      <c r="BN360" s="35" t="str">
        <f t="shared" si="630"/>
        <v/>
      </c>
      <c r="BO360" s="13" t="b">
        <f t="shared" si="631"/>
        <v>0</v>
      </c>
      <c r="BP360" s="35" t="str">
        <f t="shared" si="632"/>
        <v/>
      </c>
      <c r="BQ360" s="13" t="b">
        <f t="shared" si="633"/>
        <v>0</v>
      </c>
      <c r="BR360" s="35" t="str">
        <f t="shared" si="634"/>
        <v/>
      </c>
      <c r="BS360" s="35" t="b">
        <f t="shared" si="635"/>
        <v>0</v>
      </c>
      <c r="BT360" s="35" t="str">
        <f t="shared" si="636"/>
        <v/>
      </c>
      <c r="BU360" s="35" t="b">
        <f t="shared" si="637"/>
        <v>0</v>
      </c>
      <c r="BV360" s="35" t="str">
        <f t="shared" si="638"/>
        <v/>
      </c>
      <c r="BW360" s="13" t="b">
        <f t="shared" si="715"/>
        <v>0</v>
      </c>
      <c r="BX360" s="35" t="str">
        <f t="shared" si="639"/>
        <v/>
      </c>
      <c r="BY360" s="265" t="b">
        <f t="shared" si="684"/>
        <v>0</v>
      </c>
      <c r="BZ360" s="35" t="str">
        <f t="shared" si="640"/>
        <v/>
      </c>
      <c r="CA360" s="265" t="b">
        <f t="shared" si="685"/>
        <v>0</v>
      </c>
      <c r="CB360" s="35" t="str">
        <f t="shared" si="641"/>
        <v/>
      </c>
      <c r="CC360" s="272" t="b">
        <f t="shared" si="686"/>
        <v>0</v>
      </c>
      <c r="CD360" s="35" t="str">
        <f t="shared" si="642"/>
        <v/>
      </c>
      <c r="CE360" s="13" t="b">
        <f t="shared" si="643"/>
        <v>0</v>
      </c>
      <c r="CF360" s="35" t="str">
        <f t="shared" si="644"/>
        <v/>
      </c>
      <c r="CG360" s="179">
        <f t="shared" si="645"/>
        <v>0</v>
      </c>
      <c r="CH360" s="179">
        <f t="shared" si="646"/>
        <v>0</v>
      </c>
      <c r="CI360" s="218">
        <f t="shared" si="687"/>
        <v>0</v>
      </c>
      <c r="CJ360" s="218">
        <f t="shared" si="688"/>
        <v>0</v>
      </c>
      <c r="CK360" s="218">
        <f t="shared" si="689"/>
        <v>0</v>
      </c>
      <c r="CL360" s="218">
        <f t="shared" si="690"/>
        <v>0</v>
      </c>
      <c r="CM360" s="218">
        <f t="shared" si="691"/>
        <v>0</v>
      </c>
      <c r="CN360" s="218">
        <f t="shared" si="692"/>
        <v>0</v>
      </c>
      <c r="CO360" s="218">
        <f t="shared" si="693"/>
        <v>0</v>
      </c>
      <c r="CP360" s="218">
        <f t="shared" si="694"/>
        <v>0</v>
      </c>
      <c r="CQ360" s="218">
        <f t="shared" si="695"/>
        <v>0</v>
      </c>
      <c r="CR360" s="218">
        <f t="shared" si="696"/>
        <v>0</v>
      </c>
      <c r="CS360" s="14">
        <f t="shared" si="647"/>
        <v>0</v>
      </c>
      <c r="CT360" s="236">
        <f t="shared" si="648"/>
        <v>0</v>
      </c>
      <c r="CU360" s="237">
        <f t="shared" si="718"/>
        <v>0</v>
      </c>
      <c r="CV360" s="16">
        <f t="shared" si="718"/>
        <v>0</v>
      </c>
      <c r="CW360" s="16">
        <f t="shared" si="718"/>
        <v>0</v>
      </c>
      <c r="CX360" s="16">
        <f t="shared" si="718"/>
        <v>0</v>
      </c>
      <c r="CY360" s="16">
        <f t="shared" si="718"/>
        <v>0</v>
      </c>
      <c r="CZ360" s="16">
        <f t="shared" si="718"/>
        <v>0</v>
      </c>
      <c r="DA360" s="16">
        <f t="shared" si="718"/>
        <v>0</v>
      </c>
      <c r="DB360" s="16">
        <f t="shared" si="718"/>
        <v>0</v>
      </c>
      <c r="DC360" s="16">
        <f t="shared" si="718"/>
        <v>0</v>
      </c>
      <c r="DD360" s="238">
        <f t="shared" si="718"/>
        <v>0</v>
      </c>
      <c r="DE360" s="232">
        <f t="shared" si="719"/>
        <v>0</v>
      </c>
      <c r="DF360" s="132">
        <f t="shared" si="719"/>
        <v>0</v>
      </c>
      <c r="DG360" s="132">
        <f t="shared" si="719"/>
        <v>0</v>
      </c>
      <c r="DH360" s="132">
        <f t="shared" si="719"/>
        <v>0</v>
      </c>
      <c r="DI360" s="132">
        <f t="shared" si="719"/>
        <v>0</v>
      </c>
      <c r="DJ360" s="132">
        <f t="shared" si="719"/>
        <v>0</v>
      </c>
      <c r="DK360" s="132">
        <f t="shared" si="719"/>
        <v>0</v>
      </c>
      <c r="DL360" s="132">
        <f t="shared" si="719"/>
        <v>0</v>
      </c>
      <c r="DM360" s="132">
        <f t="shared" si="719"/>
        <v>0</v>
      </c>
      <c r="DN360" s="233">
        <f t="shared" si="719"/>
        <v>0</v>
      </c>
      <c r="DO360" s="232">
        <f t="shared" si="651"/>
        <v>0</v>
      </c>
      <c r="DP360" s="132">
        <f t="shared" si="652"/>
        <v>0</v>
      </c>
      <c r="DQ360" s="132">
        <f t="shared" si="653"/>
        <v>0</v>
      </c>
      <c r="DR360" s="132">
        <f t="shared" si="654"/>
        <v>0</v>
      </c>
      <c r="DS360" s="132">
        <f t="shared" si="655"/>
        <v>0</v>
      </c>
      <c r="DT360" s="132">
        <f t="shared" si="656"/>
        <v>0</v>
      </c>
      <c r="DU360" s="132">
        <f t="shared" si="657"/>
        <v>0</v>
      </c>
      <c r="DV360" s="132">
        <f t="shared" si="658"/>
        <v>0</v>
      </c>
      <c r="DW360" s="132">
        <f t="shared" si="659"/>
        <v>0</v>
      </c>
      <c r="DX360" s="233">
        <f t="shared" si="660"/>
        <v>0</v>
      </c>
      <c r="DY360" s="231" t="b">
        <f t="shared" si="697"/>
        <v>0</v>
      </c>
      <c r="DZ360" s="163"/>
      <c r="EA360" s="226" t="str">
        <f t="shared" si="698"/>
        <v/>
      </c>
      <c r="EB360" s="178" t="str">
        <f t="shared" si="699"/>
        <v/>
      </c>
      <c r="EC360" s="178" t="str">
        <f t="shared" si="700"/>
        <v/>
      </c>
      <c r="ED360" s="178" t="str">
        <f t="shared" si="701"/>
        <v/>
      </c>
      <c r="EE360" s="178" t="str">
        <f t="shared" si="702"/>
        <v/>
      </c>
      <c r="EF360" s="178" t="str">
        <f t="shared" si="703"/>
        <v/>
      </c>
      <c r="EG360" s="178" t="str">
        <f t="shared" si="704"/>
        <v/>
      </c>
      <c r="EH360" s="178" t="str">
        <f t="shared" si="705"/>
        <v/>
      </c>
      <c r="EI360" s="178" t="str">
        <f t="shared" si="706"/>
        <v/>
      </c>
      <c r="EJ360" s="227" t="str">
        <f t="shared" si="707"/>
        <v/>
      </c>
      <c r="EK360" s="230" t="str">
        <f t="shared" si="661"/>
        <v/>
      </c>
      <c r="EL360" s="177" t="str">
        <f t="shared" si="662"/>
        <v/>
      </c>
      <c r="EM360" s="177" t="str">
        <f t="shared" si="663"/>
        <v/>
      </c>
      <c r="EN360" s="177" t="str">
        <f t="shared" si="664"/>
        <v/>
      </c>
      <c r="EO360" s="177" t="str">
        <f t="shared" si="665"/>
        <v/>
      </c>
      <c r="EP360" s="177" t="str">
        <f t="shared" si="666"/>
        <v/>
      </c>
      <c r="EQ360" s="177" t="str">
        <f t="shared" si="667"/>
        <v/>
      </c>
      <c r="ER360" s="177" t="str">
        <f t="shared" si="668"/>
        <v/>
      </c>
      <c r="ES360" s="177" t="str">
        <f t="shared" si="669"/>
        <v/>
      </c>
      <c r="ET360" s="177" t="str">
        <f t="shared" si="670"/>
        <v/>
      </c>
      <c r="EU360" s="229" t="e">
        <f t="shared" si="671"/>
        <v>#VALUE!</v>
      </c>
      <c r="EV360" s="27" t="e">
        <f t="shared" si="672"/>
        <v>#VALUE!</v>
      </c>
      <c r="EW360" s="27" t="e">
        <f t="shared" si="673"/>
        <v>#VALUE!</v>
      </c>
      <c r="EX360" s="28" t="e">
        <f t="shared" si="674"/>
        <v>#VALUE!</v>
      </c>
      <c r="EY360" s="28" t="e">
        <f t="shared" si="675"/>
        <v>#VALUE!</v>
      </c>
      <c r="EZ360" s="28" t="b">
        <f t="shared" si="676"/>
        <v>0</v>
      </c>
      <c r="FA360" s="176" t="str">
        <f t="shared" si="677"/>
        <v/>
      </c>
      <c r="FB360" s="27" t="e" cm="1">
        <f t="array" aca="1" ref="FB360" ca="1">TEXT(RIGHT(10-RIGHT(SUM(INDEX(1*(MID(MID(C360,1,1)*2,ROW(INDIRECT("1:"&amp;LEN(MID(C360,1,1)*2))),1)),,))+MID(C360,2,1)+
SUM(INDEX(1*(MID(MID(C360,3,1)*2,ROW(INDIRECT("1:"&amp;LEN(MID(C360,3,1)*2))),1)),,))+MID(C360,4,1)+
SUM(INDEX(1*(MID(MID(C360,5,1)*2,ROW(INDIRECT("1:"&amp;LEN(MID(C360,5,1)*2))),1)),,))+MID(C360,6,1)+
SUM(INDEX(1*(MID(MID(C360,8,1)*2,ROW(INDIRECT("1:"&amp;LEN(MID(C360,8,1)*2))),1)),,))+MID(C360,9,1)+
SUM(INDEX(1*(MID(MID(C360,10,1)*2,ROW(INDIRECT("1:"&amp;LEN(MID(C360,10,1)*2))),1)),,)),1),1),"0")</f>
        <v>#VALUE!</v>
      </c>
      <c r="FC360" s="27" t="str">
        <f t="shared" si="678"/>
        <v/>
      </c>
      <c r="FD360" s="29" t="b">
        <f t="shared" si="679"/>
        <v>0</v>
      </c>
      <c r="FE360" s="112" t="b">
        <f>IFERROR(MATCH(D360,'Avtal för korttidsarbete'!$G$13:$G$1012,0),TRUE)</f>
        <v>1</v>
      </c>
      <c r="FF360" s="112" t="b">
        <f t="shared" si="708"/>
        <v>0</v>
      </c>
      <c r="FG360" s="113" t="str" cm="1">
        <f t="array" ref="FG360">IF(FE360=TRUE,"x",INDEX('Avtal för korttidsarbete'!$E$13:$E$1012,$FE360))</f>
        <v>x</v>
      </c>
      <c r="FH360" s="113" t="str" cm="1">
        <f t="array" ref="FH360">IF(FE360=TRUE,"x",INDEX('Avtal för korttidsarbete'!$F$13:$F$1012,$FE360))</f>
        <v>x</v>
      </c>
      <c r="FI360" s="112" t="b">
        <f t="shared" si="709"/>
        <v>0</v>
      </c>
      <c r="FJ360" s="135">
        <f t="shared" si="710"/>
        <v>44166</v>
      </c>
      <c r="FK360" s="135">
        <f t="shared" si="711"/>
        <v>44377</v>
      </c>
      <c r="FL360" s="112" t="b">
        <f t="shared" si="712"/>
        <v>0</v>
      </c>
      <c r="FM360" s="113">
        <f t="shared" si="713"/>
        <v>44166</v>
      </c>
      <c r="FN360" s="135">
        <f t="shared" si="714"/>
        <v>44377</v>
      </c>
      <c r="FO360" s="148" t="b">
        <f>IFERROR(INDEX('Avtal för korttidsarbete'!R:R,MATCH(D360,'Avtal för korttidsarbete'!$G:$G,0)),TRUE)</f>
        <v>1</v>
      </c>
      <c r="FP360" s="135" t="str">
        <f>IF(FO360,"-",INDEX('Avtal för korttidsarbete'!$D:$D,MATCH(D360,'Avtal för korttidsarbete'!$G:$G,0)))</f>
        <v>-</v>
      </c>
      <c r="FQ360" s="113" t="b">
        <f>IFERROR(G360&gt;INDEX(Uppsägningar!E:E,MATCH(C360,Uppsägningar!C:C,0)),FALSE)</f>
        <v>0</v>
      </c>
    </row>
    <row r="361" spans="1:173" x14ac:dyDescent="0.25">
      <c r="A361" s="19">
        <v>345</v>
      </c>
      <c r="B361" s="20"/>
      <c r="C361" s="183"/>
      <c r="D361" s="66"/>
      <c r="E361" s="212">
        <f>IFERROR(INDEX(Admin!$C$7:$C$10,MATCH(FP361,TblNivåValTExt,0)),0)</f>
        <v>0</v>
      </c>
      <c r="F361" s="1"/>
      <c r="G361" s="1"/>
      <c r="H361" s="78"/>
      <c r="I361" s="181"/>
      <c r="J361" s="181"/>
      <c r="K361" s="182"/>
      <c r="L361" s="182"/>
      <c r="M361" s="181"/>
      <c r="N361" s="181"/>
      <c r="O361" s="181"/>
      <c r="P361" s="182"/>
      <c r="Q361" s="182"/>
      <c r="R361" s="181"/>
      <c r="S361" s="181"/>
      <c r="T361" s="181"/>
      <c r="U361" s="182"/>
      <c r="V361" s="182"/>
      <c r="W361" s="181"/>
      <c r="X361" s="181"/>
      <c r="Y361" s="181"/>
      <c r="Z361" s="182"/>
      <c r="AA361" s="182"/>
      <c r="AB361" s="181"/>
      <c r="AC361" s="181"/>
      <c r="AD361" s="181"/>
      <c r="AE361" s="182"/>
      <c r="AF361" s="182"/>
      <c r="AG361" s="181"/>
      <c r="AH361" s="181"/>
      <c r="AI361" s="181"/>
      <c r="AJ361" s="182"/>
      <c r="AK361" s="182"/>
      <c r="AL361" s="181"/>
      <c r="AM361" s="181"/>
      <c r="AN361" s="181"/>
      <c r="AO361" s="182"/>
      <c r="AP361" s="182"/>
      <c r="AQ361" s="181"/>
      <c r="AR361" s="181"/>
      <c r="AS361" s="181"/>
      <c r="AT361" s="182"/>
      <c r="AU361" s="182"/>
      <c r="AV361" s="181"/>
      <c r="AW361" s="181"/>
      <c r="AX361" s="181"/>
      <c r="AY361" s="182"/>
      <c r="AZ361" s="182"/>
      <c r="BA361" s="181"/>
      <c r="BB361" s="181"/>
      <c r="BC361" s="181"/>
      <c r="BD361" s="182"/>
      <c r="BE361" s="182"/>
      <c r="BF361" s="181"/>
      <c r="BG361" s="180">
        <f t="shared" si="680"/>
        <v>0</v>
      </c>
      <c r="BH361" s="116" t="str">
        <f t="shared" si="681"/>
        <v/>
      </c>
      <c r="BI361" s="80" t="b">
        <f t="shared" si="627"/>
        <v>0</v>
      </c>
      <c r="BJ361" s="80" t="str">
        <f t="shared" si="628"/>
        <v/>
      </c>
      <c r="BK361" s="80" t="b">
        <f t="shared" si="682"/>
        <v>0</v>
      </c>
      <c r="BL361" s="13" t="str">
        <f t="shared" si="629"/>
        <v/>
      </c>
      <c r="BM361" s="13" t="b">
        <f t="shared" si="683"/>
        <v>0</v>
      </c>
      <c r="BN361" s="35" t="str">
        <f t="shared" si="630"/>
        <v/>
      </c>
      <c r="BO361" s="13" t="b">
        <f t="shared" si="631"/>
        <v>0</v>
      </c>
      <c r="BP361" s="35" t="str">
        <f t="shared" si="632"/>
        <v/>
      </c>
      <c r="BQ361" s="13" t="b">
        <f t="shared" si="633"/>
        <v>0</v>
      </c>
      <c r="BR361" s="35" t="str">
        <f t="shared" si="634"/>
        <v/>
      </c>
      <c r="BS361" s="35" t="b">
        <f t="shared" si="635"/>
        <v>0</v>
      </c>
      <c r="BT361" s="35" t="str">
        <f t="shared" si="636"/>
        <v/>
      </c>
      <c r="BU361" s="35" t="b">
        <f t="shared" si="637"/>
        <v>0</v>
      </c>
      <c r="BV361" s="35" t="str">
        <f t="shared" si="638"/>
        <v/>
      </c>
      <c r="BW361" s="13" t="b">
        <f t="shared" si="715"/>
        <v>0</v>
      </c>
      <c r="BX361" s="35" t="str">
        <f t="shared" si="639"/>
        <v/>
      </c>
      <c r="BY361" s="265" t="b">
        <f t="shared" si="684"/>
        <v>0</v>
      </c>
      <c r="BZ361" s="35" t="str">
        <f t="shared" si="640"/>
        <v/>
      </c>
      <c r="CA361" s="265" t="b">
        <f t="shared" si="685"/>
        <v>0</v>
      </c>
      <c r="CB361" s="35" t="str">
        <f t="shared" si="641"/>
        <v/>
      </c>
      <c r="CC361" s="272" t="b">
        <f t="shared" si="686"/>
        <v>0</v>
      </c>
      <c r="CD361" s="35" t="str">
        <f t="shared" si="642"/>
        <v/>
      </c>
      <c r="CE361" s="13" t="b">
        <f t="shared" si="643"/>
        <v>0</v>
      </c>
      <c r="CF361" s="35" t="str">
        <f t="shared" si="644"/>
        <v/>
      </c>
      <c r="CG361" s="179">
        <f t="shared" si="645"/>
        <v>0</v>
      </c>
      <c r="CH361" s="179">
        <f t="shared" si="646"/>
        <v>0</v>
      </c>
      <c r="CI361" s="218">
        <f t="shared" si="687"/>
        <v>0</v>
      </c>
      <c r="CJ361" s="218">
        <f t="shared" si="688"/>
        <v>0</v>
      </c>
      <c r="CK361" s="218">
        <f t="shared" si="689"/>
        <v>0</v>
      </c>
      <c r="CL361" s="218">
        <f t="shared" si="690"/>
        <v>0</v>
      </c>
      <c r="CM361" s="218">
        <f t="shared" si="691"/>
        <v>0</v>
      </c>
      <c r="CN361" s="218">
        <f t="shared" si="692"/>
        <v>0</v>
      </c>
      <c r="CO361" s="218">
        <f t="shared" si="693"/>
        <v>0</v>
      </c>
      <c r="CP361" s="218">
        <f t="shared" si="694"/>
        <v>0</v>
      </c>
      <c r="CQ361" s="218">
        <f t="shared" si="695"/>
        <v>0</v>
      </c>
      <c r="CR361" s="218">
        <f t="shared" si="696"/>
        <v>0</v>
      </c>
      <c r="CS361" s="14">
        <f t="shared" si="647"/>
        <v>0</v>
      </c>
      <c r="CT361" s="236">
        <f t="shared" si="648"/>
        <v>0</v>
      </c>
      <c r="CU361" s="237">
        <f t="shared" si="718"/>
        <v>0</v>
      </c>
      <c r="CV361" s="16">
        <f t="shared" si="718"/>
        <v>0</v>
      </c>
      <c r="CW361" s="16">
        <f t="shared" si="718"/>
        <v>0</v>
      </c>
      <c r="CX361" s="16">
        <f t="shared" si="718"/>
        <v>0</v>
      </c>
      <c r="CY361" s="16">
        <f t="shared" si="718"/>
        <v>0</v>
      </c>
      <c r="CZ361" s="16">
        <f t="shared" si="718"/>
        <v>0</v>
      </c>
      <c r="DA361" s="16">
        <f t="shared" si="718"/>
        <v>0</v>
      </c>
      <c r="DB361" s="16">
        <f t="shared" si="718"/>
        <v>0</v>
      </c>
      <c r="DC361" s="16">
        <f t="shared" si="718"/>
        <v>0</v>
      </c>
      <c r="DD361" s="238">
        <f t="shared" si="718"/>
        <v>0</v>
      </c>
      <c r="DE361" s="232">
        <f t="shared" si="719"/>
        <v>0</v>
      </c>
      <c r="DF361" s="132">
        <f t="shared" si="719"/>
        <v>0</v>
      </c>
      <c r="DG361" s="132">
        <f t="shared" si="719"/>
        <v>0</v>
      </c>
      <c r="DH361" s="132">
        <f t="shared" si="719"/>
        <v>0</v>
      </c>
      <c r="DI361" s="132">
        <f t="shared" si="719"/>
        <v>0</v>
      </c>
      <c r="DJ361" s="132">
        <f t="shared" si="719"/>
        <v>0</v>
      </c>
      <c r="DK361" s="132">
        <f t="shared" si="719"/>
        <v>0</v>
      </c>
      <c r="DL361" s="132">
        <f t="shared" si="719"/>
        <v>0</v>
      </c>
      <c r="DM361" s="132">
        <f t="shared" si="719"/>
        <v>0</v>
      </c>
      <c r="DN361" s="233">
        <f t="shared" si="719"/>
        <v>0</v>
      </c>
      <c r="DO361" s="232">
        <f t="shared" si="651"/>
        <v>0</v>
      </c>
      <c r="DP361" s="132">
        <f t="shared" si="652"/>
        <v>0</v>
      </c>
      <c r="DQ361" s="132">
        <f t="shared" si="653"/>
        <v>0</v>
      </c>
      <c r="DR361" s="132">
        <f t="shared" si="654"/>
        <v>0</v>
      </c>
      <c r="DS361" s="132">
        <f t="shared" si="655"/>
        <v>0</v>
      </c>
      <c r="DT361" s="132">
        <f t="shared" si="656"/>
        <v>0</v>
      </c>
      <c r="DU361" s="132">
        <f t="shared" si="657"/>
        <v>0</v>
      </c>
      <c r="DV361" s="132">
        <f t="shared" si="658"/>
        <v>0</v>
      </c>
      <c r="DW361" s="132">
        <f t="shared" si="659"/>
        <v>0</v>
      </c>
      <c r="DX361" s="233">
        <f t="shared" si="660"/>
        <v>0</v>
      </c>
      <c r="DY361" s="231" t="b">
        <f t="shared" si="697"/>
        <v>0</v>
      </c>
      <c r="DZ361" s="163"/>
      <c r="EA361" s="226" t="str">
        <f t="shared" si="698"/>
        <v/>
      </c>
      <c r="EB361" s="178" t="str">
        <f t="shared" si="699"/>
        <v/>
      </c>
      <c r="EC361" s="178" t="str">
        <f t="shared" si="700"/>
        <v/>
      </c>
      <c r="ED361" s="178" t="str">
        <f t="shared" si="701"/>
        <v/>
      </c>
      <c r="EE361" s="178" t="str">
        <f t="shared" si="702"/>
        <v/>
      </c>
      <c r="EF361" s="178" t="str">
        <f t="shared" si="703"/>
        <v/>
      </c>
      <c r="EG361" s="178" t="str">
        <f t="shared" si="704"/>
        <v/>
      </c>
      <c r="EH361" s="178" t="str">
        <f t="shared" si="705"/>
        <v/>
      </c>
      <c r="EI361" s="178" t="str">
        <f t="shared" si="706"/>
        <v/>
      </c>
      <c r="EJ361" s="227" t="str">
        <f t="shared" si="707"/>
        <v/>
      </c>
      <c r="EK361" s="230" t="str">
        <f t="shared" si="661"/>
        <v/>
      </c>
      <c r="EL361" s="177" t="str">
        <f t="shared" si="662"/>
        <v/>
      </c>
      <c r="EM361" s="177" t="str">
        <f t="shared" si="663"/>
        <v/>
      </c>
      <c r="EN361" s="177" t="str">
        <f t="shared" si="664"/>
        <v/>
      </c>
      <c r="EO361" s="177" t="str">
        <f t="shared" si="665"/>
        <v/>
      </c>
      <c r="EP361" s="177" t="str">
        <f t="shared" si="666"/>
        <v/>
      </c>
      <c r="EQ361" s="177" t="str">
        <f t="shared" si="667"/>
        <v/>
      </c>
      <c r="ER361" s="177" t="str">
        <f t="shared" si="668"/>
        <v/>
      </c>
      <c r="ES361" s="177" t="str">
        <f t="shared" si="669"/>
        <v/>
      </c>
      <c r="ET361" s="177" t="str">
        <f t="shared" si="670"/>
        <v/>
      </c>
      <c r="EU361" s="229" t="e">
        <f t="shared" si="671"/>
        <v>#VALUE!</v>
      </c>
      <c r="EV361" s="27" t="e">
        <f t="shared" si="672"/>
        <v>#VALUE!</v>
      </c>
      <c r="EW361" s="27" t="e">
        <f t="shared" si="673"/>
        <v>#VALUE!</v>
      </c>
      <c r="EX361" s="28" t="e">
        <f t="shared" si="674"/>
        <v>#VALUE!</v>
      </c>
      <c r="EY361" s="28" t="e">
        <f t="shared" si="675"/>
        <v>#VALUE!</v>
      </c>
      <c r="EZ361" s="28" t="b">
        <f t="shared" si="676"/>
        <v>0</v>
      </c>
      <c r="FA361" s="176" t="str">
        <f t="shared" si="677"/>
        <v/>
      </c>
      <c r="FB361" s="27" t="e" cm="1">
        <f t="array" aca="1" ref="FB361" ca="1">TEXT(RIGHT(10-RIGHT(SUM(INDEX(1*(MID(MID(C361,1,1)*2,ROW(INDIRECT("1:"&amp;LEN(MID(C361,1,1)*2))),1)),,))+MID(C361,2,1)+
SUM(INDEX(1*(MID(MID(C361,3,1)*2,ROW(INDIRECT("1:"&amp;LEN(MID(C361,3,1)*2))),1)),,))+MID(C361,4,1)+
SUM(INDEX(1*(MID(MID(C361,5,1)*2,ROW(INDIRECT("1:"&amp;LEN(MID(C361,5,1)*2))),1)),,))+MID(C361,6,1)+
SUM(INDEX(1*(MID(MID(C361,8,1)*2,ROW(INDIRECT("1:"&amp;LEN(MID(C361,8,1)*2))),1)),,))+MID(C361,9,1)+
SUM(INDEX(1*(MID(MID(C361,10,1)*2,ROW(INDIRECT("1:"&amp;LEN(MID(C361,10,1)*2))),1)),,)),1),1),"0")</f>
        <v>#VALUE!</v>
      </c>
      <c r="FC361" s="27" t="str">
        <f t="shared" si="678"/>
        <v/>
      </c>
      <c r="FD361" s="29" t="b">
        <f t="shared" si="679"/>
        <v>0</v>
      </c>
      <c r="FE361" s="112" t="b">
        <f>IFERROR(MATCH(D361,'Avtal för korttidsarbete'!$G$13:$G$1012,0),TRUE)</f>
        <v>1</v>
      </c>
      <c r="FF361" s="112" t="b">
        <f t="shared" si="708"/>
        <v>0</v>
      </c>
      <c r="FG361" s="113" t="str" cm="1">
        <f t="array" ref="FG361">IF(FE361=TRUE,"x",INDEX('Avtal för korttidsarbete'!$E$13:$E$1012,$FE361))</f>
        <v>x</v>
      </c>
      <c r="FH361" s="113" t="str" cm="1">
        <f t="array" ref="FH361">IF(FE361=TRUE,"x",INDEX('Avtal för korttidsarbete'!$F$13:$F$1012,$FE361))</f>
        <v>x</v>
      </c>
      <c r="FI361" s="112" t="b">
        <f t="shared" si="709"/>
        <v>0</v>
      </c>
      <c r="FJ361" s="135">
        <f t="shared" si="710"/>
        <v>44166</v>
      </c>
      <c r="FK361" s="135">
        <f t="shared" si="711"/>
        <v>44377</v>
      </c>
      <c r="FL361" s="112" t="b">
        <f t="shared" si="712"/>
        <v>0</v>
      </c>
      <c r="FM361" s="113">
        <f t="shared" si="713"/>
        <v>44166</v>
      </c>
      <c r="FN361" s="135">
        <f t="shared" si="714"/>
        <v>44377</v>
      </c>
      <c r="FO361" s="148" t="b">
        <f>IFERROR(INDEX('Avtal för korttidsarbete'!R:R,MATCH(D361,'Avtal för korttidsarbete'!$G:$G,0)),TRUE)</f>
        <v>1</v>
      </c>
      <c r="FP361" s="135" t="str">
        <f>IF(FO361,"-",INDEX('Avtal för korttidsarbete'!$D:$D,MATCH(D361,'Avtal för korttidsarbete'!$G:$G,0)))</f>
        <v>-</v>
      </c>
      <c r="FQ361" s="113" t="b">
        <f>IFERROR(G361&gt;INDEX(Uppsägningar!E:E,MATCH(C361,Uppsägningar!C:C,0)),FALSE)</f>
        <v>0</v>
      </c>
    </row>
    <row r="362" spans="1:173" x14ac:dyDescent="0.25">
      <c r="A362" s="19">
        <v>346</v>
      </c>
      <c r="B362" s="20"/>
      <c r="C362" s="183"/>
      <c r="D362" s="66"/>
      <c r="E362" s="212">
        <f>IFERROR(INDEX(Admin!$C$7:$C$10,MATCH(FP362,TblNivåValTExt,0)),0)</f>
        <v>0</v>
      </c>
      <c r="F362" s="1"/>
      <c r="G362" s="1"/>
      <c r="H362" s="78"/>
      <c r="I362" s="181"/>
      <c r="J362" s="181"/>
      <c r="K362" s="182"/>
      <c r="L362" s="182"/>
      <c r="M362" s="181"/>
      <c r="N362" s="181"/>
      <c r="O362" s="181"/>
      <c r="P362" s="182"/>
      <c r="Q362" s="182"/>
      <c r="R362" s="181"/>
      <c r="S362" s="181"/>
      <c r="T362" s="181"/>
      <c r="U362" s="182"/>
      <c r="V362" s="182"/>
      <c r="W362" s="181"/>
      <c r="X362" s="181"/>
      <c r="Y362" s="181"/>
      <c r="Z362" s="182"/>
      <c r="AA362" s="182"/>
      <c r="AB362" s="181"/>
      <c r="AC362" s="181"/>
      <c r="AD362" s="181"/>
      <c r="AE362" s="182"/>
      <c r="AF362" s="182"/>
      <c r="AG362" s="181"/>
      <c r="AH362" s="181"/>
      <c r="AI362" s="181"/>
      <c r="AJ362" s="182"/>
      <c r="AK362" s="182"/>
      <c r="AL362" s="181"/>
      <c r="AM362" s="181"/>
      <c r="AN362" s="181"/>
      <c r="AO362" s="182"/>
      <c r="AP362" s="182"/>
      <c r="AQ362" s="181"/>
      <c r="AR362" s="181"/>
      <c r="AS362" s="181"/>
      <c r="AT362" s="182"/>
      <c r="AU362" s="182"/>
      <c r="AV362" s="181"/>
      <c r="AW362" s="181"/>
      <c r="AX362" s="181"/>
      <c r="AY362" s="182"/>
      <c r="AZ362" s="182"/>
      <c r="BA362" s="181"/>
      <c r="BB362" s="181"/>
      <c r="BC362" s="181"/>
      <c r="BD362" s="182"/>
      <c r="BE362" s="182"/>
      <c r="BF362" s="181"/>
      <c r="BG362" s="180">
        <f t="shared" si="680"/>
        <v>0</v>
      </c>
      <c r="BH362" s="116" t="str">
        <f t="shared" si="681"/>
        <v/>
      </c>
      <c r="BI362" s="80" t="b">
        <f t="shared" si="627"/>
        <v>0</v>
      </c>
      <c r="BJ362" s="80" t="str">
        <f t="shared" si="628"/>
        <v/>
      </c>
      <c r="BK362" s="80" t="b">
        <f t="shared" si="682"/>
        <v>0</v>
      </c>
      <c r="BL362" s="13" t="str">
        <f t="shared" si="629"/>
        <v/>
      </c>
      <c r="BM362" s="13" t="b">
        <f t="shared" si="683"/>
        <v>0</v>
      </c>
      <c r="BN362" s="35" t="str">
        <f t="shared" si="630"/>
        <v/>
      </c>
      <c r="BO362" s="13" t="b">
        <f t="shared" si="631"/>
        <v>0</v>
      </c>
      <c r="BP362" s="35" t="str">
        <f t="shared" si="632"/>
        <v/>
      </c>
      <c r="BQ362" s="13" t="b">
        <f t="shared" si="633"/>
        <v>0</v>
      </c>
      <c r="BR362" s="35" t="str">
        <f t="shared" si="634"/>
        <v/>
      </c>
      <c r="BS362" s="35" t="b">
        <f t="shared" si="635"/>
        <v>0</v>
      </c>
      <c r="BT362" s="35" t="str">
        <f t="shared" si="636"/>
        <v/>
      </c>
      <c r="BU362" s="35" t="b">
        <f t="shared" si="637"/>
        <v>0</v>
      </c>
      <c r="BV362" s="35" t="str">
        <f t="shared" si="638"/>
        <v/>
      </c>
      <c r="BW362" s="13" t="b">
        <f t="shared" si="715"/>
        <v>0</v>
      </c>
      <c r="BX362" s="35" t="str">
        <f t="shared" si="639"/>
        <v/>
      </c>
      <c r="BY362" s="265" t="b">
        <f t="shared" si="684"/>
        <v>0</v>
      </c>
      <c r="BZ362" s="35" t="str">
        <f t="shared" si="640"/>
        <v/>
      </c>
      <c r="CA362" s="265" t="b">
        <f t="shared" si="685"/>
        <v>0</v>
      </c>
      <c r="CB362" s="35" t="str">
        <f t="shared" si="641"/>
        <v/>
      </c>
      <c r="CC362" s="272" t="b">
        <f t="shared" si="686"/>
        <v>0</v>
      </c>
      <c r="CD362" s="35" t="str">
        <f t="shared" si="642"/>
        <v/>
      </c>
      <c r="CE362" s="13" t="b">
        <f t="shared" si="643"/>
        <v>0</v>
      </c>
      <c r="CF362" s="35" t="str">
        <f t="shared" si="644"/>
        <v/>
      </c>
      <c r="CG362" s="179">
        <f t="shared" si="645"/>
        <v>0</v>
      </c>
      <c r="CH362" s="179">
        <f t="shared" si="646"/>
        <v>0</v>
      </c>
      <c r="CI362" s="218">
        <f t="shared" si="687"/>
        <v>0</v>
      </c>
      <c r="CJ362" s="218">
        <f t="shared" si="688"/>
        <v>0</v>
      </c>
      <c r="CK362" s="218">
        <f t="shared" si="689"/>
        <v>0</v>
      </c>
      <c r="CL362" s="218">
        <f t="shared" si="690"/>
        <v>0</v>
      </c>
      <c r="CM362" s="218">
        <f t="shared" si="691"/>
        <v>0</v>
      </c>
      <c r="CN362" s="218">
        <f t="shared" si="692"/>
        <v>0</v>
      </c>
      <c r="CO362" s="218">
        <f t="shared" si="693"/>
        <v>0</v>
      </c>
      <c r="CP362" s="218">
        <f t="shared" si="694"/>
        <v>0</v>
      </c>
      <c r="CQ362" s="218">
        <f t="shared" si="695"/>
        <v>0</v>
      </c>
      <c r="CR362" s="218">
        <f t="shared" si="696"/>
        <v>0</v>
      </c>
      <c r="CS362" s="14">
        <f t="shared" si="647"/>
        <v>0</v>
      </c>
      <c r="CT362" s="236">
        <f t="shared" si="648"/>
        <v>0</v>
      </c>
      <c r="CU362" s="237">
        <f t="shared" si="718"/>
        <v>0</v>
      </c>
      <c r="CV362" s="16">
        <f t="shared" si="718"/>
        <v>0</v>
      </c>
      <c r="CW362" s="16">
        <f t="shared" si="718"/>
        <v>0</v>
      </c>
      <c r="CX362" s="16">
        <f t="shared" si="718"/>
        <v>0</v>
      </c>
      <c r="CY362" s="16">
        <f t="shared" si="718"/>
        <v>0</v>
      </c>
      <c r="CZ362" s="16">
        <f t="shared" si="718"/>
        <v>0</v>
      </c>
      <c r="DA362" s="16">
        <f t="shared" si="718"/>
        <v>0</v>
      </c>
      <c r="DB362" s="16">
        <f t="shared" si="718"/>
        <v>0</v>
      </c>
      <c r="DC362" s="16">
        <f t="shared" si="718"/>
        <v>0</v>
      </c>
      <c r="DD362" s="238">
        <f t="shared" si="718"/>
        <v>0</v>
      </c>
      <c r="DE362" s="232">
        <f t="shared" si="719"/>
        <v>0</v>
      </c>
      <c r="DF362" s="132">
        <f t="shared" si="719"/>
        <v>0</v>
      </c>
      <c r="DG362" s="132">
        <f t="shared" si="719"/>
        <v>0</v>
      </c>
      <c r="DH362" s="132">
        <f t="shared" si="719"/>
        <v>0</v>
      </c>
      <c r="DI362" s="132">
        <f t="shared" si="719"/>
        <v>0</v>
      </c>
      <c r="DJ362" s="132">
        <f t="shared" si="719"/>
        <v>0</v>
      </c>
      <c r="DK362" s="132">
        <f t="shared" si="719"/>
        <v>0</v>
      </c>
      <c r="DL362" s="132">
        <f t="shared" si="719"/>
        <v>0</v>
      </c>
      <c r="DM362" s="132">
        <f t="shared" si="719"/>
        <v>0</v>
      </c>
      <c r="DN362" s="233">
        <f t="shared" si="719"/>
        <v>0</v>
      </c>
      <c r="DO362" s="232">
        <f t="shared" si="651"/>
        <v>0</v>
      </c>
      <c r="DP362" s="132">
        <f t="shared" si="652"/>
        <v>0</v>
      </c>
      <c r="DQ362" s="132">
        <f t="shared" si="653"/>
        <v>0</v>
      </c>
      <c r="DR362" s="132">
        <f t="shared" si="654"/>
        <v>0</v>
      </c>
      <c r="DS362" s="132">
        <f t="shared" si="655"/>
        <v>0</v>
      </c>
      <c r="DT362" s="132">
        <f t="shared" si="656"/>
        <v>0</v>
      </c>
      <c r="DU362" s="132">
        <f t="shared" si="657"/>
        <v>0</v>
      </c>
      <c r="DV362" s="132">
        <f t="shared" si="658"/>
        <v>0</v>
      </c>
      <c r="DW362" s="132">
        <f t="shared" si="659"/>
        <v>0</v>
      </c>
      <c r="DX362" s="233">
        <f t="shared" si="660"/>
        <v>0</v>
      </c>
      <c r="DY362" s="231" t="b">
        <f t="shared" si="697"/>
        <v>0</v>
      </c>
      <c r="DZ362" s="163"/>
      <c r="EA362" s="226" t="str">
        <f t="shared" si="698"/>
        <v/>
      </c>
      <c r="EB362" s="178" t="str">
        <f t="shared" si="699"/>
        <v/>
      </c>
      <c r="EC362" s="178" t="str">
        <f t="shared" si="700"/>
        <v/>
      </c>
      <c r="ED362" s="178" t="str">
        <f t="shared" si="701"/>
        <v/>
      </c>
      <c r="EE362" s="178" t="str">
        <f t="shared" si="702"/>
        <v/>
      </c>
      <c r="EF362" s="178" t="str">
        <f t="shared" si="703"/>
        <v/>
      </c>
      <c r="EG362" s="178" t="str">
        <f t="shared" si="704"/>
        <v/>
      </c>
      <c r="EH362" s="178" t="str">
        <f t="shared" si="705"/>
        <v/>
      </c>
      <c r="EI362" s="178" t="str">
        <f t="shared" si="706"/>
        <v/>
      </c>
      <c r="EJ362" s="227" t="str">
        <f t="shared" si="707"/>
        <v/>
      </c>
      <c r="EK362" s="230" t="str">
        <f t="shared" si="661"/>
        <v/>
      </c>
      <c r="EL362" s="177" t="str">
        <f t="shared" si="662"/>
        <v/>
      </c>
      <c r="EM362" s="177" t="str">
        <f t="shared" si="663"/>
        <v/>
      </c>
      <c r="EN362" s="177" t="str">
        <f t="shared" si="664"/>
        <v/>
      </c>
      <c r="EO362" s="177" t="str">
        <f t="shared" si="665"/>
        <v/>
      </c>
      <c r="EP362" s="177" t="str">
        <f t="shared" si="666"/>
        <v/>
      </c>
      <c r="EQ362" s="177" t="str">
        <f t="shared" si="667"/>
        <v/>
      </c>
      <c r="ER362" s="177" t="str">
        <f t="shared" si="668"/>
        <v/>
      </c>
      <c r="ES362" s="177" t="str">
        <f t="shared" si="669"/>
        <v/>
      </c>
      <c r="ET362" s="177" t="str">
        <f t="shared" si="670"/>
        <v/>
      </c>
      <c r="EU362" s="229" t="e">
        <f t="shared" si="671"/>
        <v>#VALUE!</v>
      </c>
      <c r="EV362" s="27" t="e">
        <f t="shared" si="672"/>
        <v>#VALUE!</v>
      </c>
      <c r="EW362" s="27" t="e">
        <f t="shared" si="673"/>
        <v>#VALUE!</v>
      </c>
      <c r="EX362" s="28" t="e">
        <f t="shared" si="674"/>
        <v>#VALUE!</v>
      </c>
      <c r="EY362" s="28" t="e">
        <f t="shared" si="675"/>
        <v>#VALUE!</v>
      </c>
      <c r="EZ362" s="28" t="b">
        <f t="shared" si="676"/>
        <v>0</v>
      </c>
      <c r="FA362" s="176" t="str">
        <f t="shared" si="677"/>
        <v/>
      </c>
      <c r="FB362" s="27" t="e" cm="1">
        <f t="array" aca="1" ref="FB362" ca="1">TEXT(RIGHT(10-RIGHT(SUM(INDEX(1*(MID(MID(C362,1,1)*2,ROW(INDIRECT("1:"&amp;LEN(MID(C362,1,1)*2))),1)),,))+MID(C362,2,1)+
SUM(INDEX(1*(MID(MID(C362,3,1)*2,ROW(INDIRECT("1:"&amp;LEN(MID(C362,3,1)*2))),1)),,))+MID(C362,4,1)+
SUM(INDEX(1*(MID(MID(C362,5,1)*2,ROW(INDIRECT("1:"&amp;LEN(MID(C362,5,1)*2))),1)),,))+MID(C362,6,1)+
SUM(INDEX(1*(MID(MID(C362,8,1)*2,ROW(INDIRECT("1:"&amp;LEN(MID(C362,8,1)*2))),1)),,))+MID(C362,9,1)+
SUM(INDEX(1*(MID(MID(C362,10,1)*2,ROW(INDIRECT("1:"&amp;LEN(MID(C362,10,1)*2))),1)),,)),1),1),"0")</f>
        <v>#VALUE!</v>
      </c>
      <c r="FC362" s="27" t="str">
        <f t="shared" si="678"/>
        <v/>
      </c>
      <c r="FD362" s="29" t="b">
        <f t="shared" si="679"/>
        <v>0</v>
      </c>
      <c r="FE362" s="112" t="b">
        <f>IFERROR(MATCH(D362,'Avtal för korttidsarbete'!$G$13:$G$1012,0),TRUE)</f>
        <v>1</v>
      </c>
      <c r="FF362" s="112" t="b">
        <f t="shared" si="708"/>
        <v>0</v>
      </c>
      <c r="FG362" s="113" t="str" cm="1">
        <f t="array" ref="FG362">IF(FE362=TRUE,"x",INDEX('Avtal för korttidsarbete'!$E$13:$E$1012,$FE362))</f>
        <v>x</v>
      </c>
      <c r="FH362" s="113" t="str" cm="1">
        <f t="array" ref="FH362">IF(FE362=TRUE,"x",INDEX('Avtal för korttidsarbete'!$F$13:$F$1012,$FE362))</f>
        <v>x</v>
      </c>
      <c r="FI362" s="112" t="b">
        <f t="shared" si="709"/>
        <v>0</v>
      </c>
      <c r="FJ362" s="135">
        <f t="shared" si="710"/>
        <v>44166</v>
      </c>
      <c r="FK362" s="135">
        <f t="shared" si="711"/>
        <v>44377</v>
      </c>
      <c r="FL362" s="112" t="b">
        <f t="shared" si="712"/>
        <v>0</v>
      </c>
      <c r="FM362" s="113">
        <f t="shared" si="713"/>
        <v>44166</v>
      </c>
      <c r="FN362" s="135">
        <f t="shared" si="714"/>
        <v>44377</v>
      </c>
      <c r="FO362" s="148" t="b">
        <f>IFERROR(INDEX('Avtal för korttidsarbete'!R:R,MATCH(D362,'Avtal för korttidsarbete'!$G:$G,0)),TRUE)</f>
        <v>1</v>
      </c>
      <c r="FP362" s="135" t="str">
        <f>IF(FO362,"-",INDEX('Avtal för korttidsarbete'!$D:$D,MATCH(D362,'Avtal för korttidsarbete'!$G:$G,0)))</f>
        <v>-</v>
      </c>
      <c r="FQ362" s="113" t="b">
        <f>IFERROR(G362&gt;INDEX(Uppsägningar!E:E,MATCH(C362,Uppsägningar!C:C,0)),FALSE)</f>
        <v>0</v>
      </c>
    </row>
    <row r="363" spans="1:173" x14ac:dyDescent="0.25">
      <c r="A363" s="19">
        <v>347</v>
      </c>
      <c r="B363" s="20"/>
      <c r="C363" s="183"/>
      <c r="D363" s="66"/>
      <c r="E363" s="212">
        <f>IFERROR(INDEX(Admin!$C$7:$C$10,MATCH(FP363,TblNivåValTExt,0)),0)</f>
        <v>0</v>
      </c>
      <c r="F363" s="1"/>
      <c r="G363" s="1"/>
      <c r="H363" s="78"/>
      <c r="I363" s="181"/>
      <c r="J363" s="181"/>
      <c r="K363" s="182"/>
      <c r="L363" s="182"/>
      <c r="M363" s="181"/>
      <c r="N363" s="181"/>
      <c r="O363" s="181"/>
      <c r="P363" s="182"/>
      <c r="Q363" s="182"/>
      <c r="R363" s="181"/>
      <c r="S363" s="181"/>
      <c r="T363" s="181"/>
      <c r="U363" s="182"/>
      <c r="V363" s="182"/>
      <c r="W363" s="181"/>
      <c r="X363" s="181"/>
      <c r="Y363" s="181"/>
      <c r="Z363" s="182"/>
      <c r="AA363" s="182"/>
      <c r="AB363" s="181"/>
      <c r="AC363" s="181"/>
      <c r="AD363" s="181"/>
      <c r="AE363" s="182"/>
      <c r="AF363" s="182"/>
      <c r="AG363" s="181"/>
      <c r="AH363" s="181"/>
      <c r="AI363" s="181"/>
      <c r="AJ363" s="182"/>
      <c r="AK363" s="182"/>
      <c r="AL363" s="181"/>
      <c r="AM363" s="181"/>
      <c r="AN363" s="181"/>
      <c r="AO363" s="182"/>
      <c r="AP363" s="182"/>
      <c r="AQ363" s="181"/>
      <c r="AR363" s="181"/>
      <c r="AS363" s="181"/>
      <c r="AT363" s="182"/>
      <c r="AU363" s="182"/>
      <c r="AV363" s="181"/>
      <c r="AW363" s="181"/>
      <c r="AX363" s="181"/>
      <c r="AY363" s="182"/>
      <c r="AZ363" s="182"/>
      <c r="BA363" s="181"/>
      <c r="BB363" s="181"/>
      <c r="BC363" s="181"/>
      <c r="BD363" s="182"/>
      <c r="BE363" s="182"/>
      <c r="BF363" s="181"/>
      <c r="BG363" s="180">
        <f t="shared" si="680"/>
        <v>0</v>
      </c>
      <c r="BH363" s="116" t="str">
        <f t="shared" si="681"/>
        <v/>
      </c>
      <c r="BI363" s="80" t="b">
        <f t="shared" si="627"/>
        <v>0</v>
      </c>
      <c r="BJ363" s="80" t="str">
        <f t="shared" si="628"/>
        <v/>
      </c>
      <c r="BK363" s="80" t="b">
        <f t="shared" si="682"/>
        <v>0</v>
      </c>
      <c r="BL363" s="13" t="str">
        <f t="shared" si="629"/>
        <v/>
      </c>
      <c r="BM363" s="13" t="b">
        <f t="shared" si="683"/>
        <v>0</v>
      </c>
      <c r="BN363" s="35" t="str">
        <f t="shared" si="630"/>
        <v/>
      </c>
      <c r="BO363" s="13" t="b">
        <f t="shared" si="631"/>
        <v>0</v>
      </c>
      <c r="BP363" s="35" t="str">
        <f t="shared" si="632"/>
        <v/>
      </c>
      <c r="BQ363" s="13" t="b">
        <f t="shared" si="633"/>
        <v>0</v>
      </c>
      <c r="BR363" s="35" t="str">
        <f t="shared" si="634"/>
        <v/>
      </c>
      <c r="BS363" s="35" t="b">
        <f t="shared" si="635"/>
        <v>0</v>
      </c>
      <c r="BT363" s="35" t="str">
        <f t="shared" si="636"/>
        <v/>
      </c>
      <c r="BU363" s="35" t="b">
        <f t="shared" si="637"/>
        <v>0</v>
      </c>
      <c r="BV363" s="35" t="str">
        <f t="shared" si="638"/>
        <v/>
      </c>
      <c r="BW363" s="13" t="b">
        <f t="shared" si="715"/>
        <v>0</v>
      </c>
      <c r="BX363" s="35" t="str">
        <f t="shared" si="639"/>
        <v/>
      </c>
      <c r="BY363" s="265" t="b">
        <f t="shared" si="684"/>
        <v>0</v>
      </c>
      <c r="BZ363" s="35" t="str">
        <f t="shared" si="640"/>
        <v/>
      </c>
      <c r="CA363" s="265" t="b">
        <f t="shared" si="685"/>
        <v>0</v>
      </c>
      <c r="CB363" s="35" t="str">
        <f t="shared" si="641"/>
        <v/>
      </c>
      <c r="CC363" s="272" t="b">
        <f t="shared" si="686"/>
        <v>0</v>
      </c>
      <c r="CD363" s="35" t="str">
        <f t="shared" si="642"/>
        <v/>
      </c>
      <c r="CE363" s="13" t="b">
        <f t="shared" si="643"/>
        <v>0</v>
      </c>
      <c r="CF363" s="35" t="str">
        <f t="shared" si="644"/>
        <v/>
      </c>
      <c r="CG363" s="179">
        <f t="shared" si="645"/>
        <v>0</v>
      </c>
      <c r="CH363" s="179">
        <f t="shared" si="646"/>
        <v>0</v>
      </c>
      <c r="CI363" s="218">
        <f t="shared" si="687"/>
        <v>0</v>
      </c>
      <c r="CJ363" s="218">
        <f t="shared" si="688"/>
        <v>0</v>
      </c>
      <c r="CK363" s="218">
        <f t="shared" si="689"/>
        <v>0</v>
      </c>
      <c r="CL363" s="218">
        <f t="shared" si="690"/>
        <v>0</v>
      </c>
      <c r="CM363" s="218">
        <f t="shared" si="691"/>
        <v>0</v>
      </c>
      <c r="CN363" s="218">
        <f t="shared" si="692"/>
        <v>0</v>
      </c>
      <c r="CO363" s="218">
        <f t="shared" si="693"/>
        <v>0</v>
      </c>
      <c r="CP363" s="218">
        <f t="shared" si="694"/>
        <v>0</v>
      </c>
      <c r="CQ363" s="218">
        <f t="shared" si="695"/>
        <v>0</v>
      </c>
      <c r="CR363" s="218">
        <f t="shared" si="696"/>
        <v>0</v>
      </c>
      <c r="CS363" s="14">
        <f t="shared" si="647"/>
        <v>0</v>
      </c>
      <c r="CT363" s="236">
        <f t="shared" si="648"/>
        <v>0</v>
      </c>
      <c r="CU363" s="237">
        <f t="shared" si="718"/>
        <v>0</v>
      </c>
      <c r="CV363" s="16">
        <f t="shared" si="718"/>
        <v>0</v>
      </c>
      <c r="CW363" s="16">
        <f t="shared" si="718"/>
        <v>0</v>
      </c>
      <c r="CX363" s="16">
        <f t="shared" si="718"/>
        <v>0</v>
      </c>
      <c r="CY363" s="16">
        <f t="shared" si="718"/>
        <v>0</v>
      </c>
      <c r="CZ363" s="16">
        <f t="shared" si="718"/>
        <v>0</v>
      </c>
      <c r="DA363" s="16">
        <f t="shared" si="718"/>
        <v>0</v>
      </c>
      <c r="DB363" s="16">
        <f t="shared" si="718"/>
        <v>0</v>
      </c>
      <c r="DC363" s="16">
        <f t="shared" si="718"/>
        <v>0</v>
      </c>
      <c r="DD363" s="238">
        <f t="shared" si="718"/>
        <v>0</v>
      </c>
      <c r="DE363" s="232">
        <f t="shared" si="719"/>
        <v>0</v>
      </c>
      <c r="DF363" s="132">
        <f t="shared" si="719"/>
        <v>0</v>
      </c>
      <c r="DG363" s="132">
        <f t="shared" si="719"/>
        <v>0</v>
      </c>
      <c r="DH363" s="132">
        <f t="shared" si="719"/>
        <v>0</v>
      </c>
      <c r="DI363" s="132">
        <f t="shared" si="719"/>
        <v>0</v>
      </c>
      <c r="DJ363" s="132">
        <f t="shared" si="719"/>
        <v>0</v>
      </c>
      <c r="DK363" s="132">
        <f t="shared" si="719"/>
        <v>0</v>
      </c>
      <c r="DL363" s="132">
        <f t="shared" si="719"/>
        <v>0</v>
      </c>
      <c r="DM363" s="132">
        <f t="shared" si="719"/>
        <v>0</v>
      </c>
      <c r="DN363" s="233">
        <f t="shared" si="719"/>
        <v>0</v>
      </c>
      <c r="DO363" s="232">
        <f t="shared" si="651"/>
        <v>0</v>
      </c>
      <c r="DP363" s="132">
        <f t="shared" si="652"/>
        <v>0</v>
      </c>
      <c r="DQ363" s="132">
        <f t="shared" si="653"/>
        <v>0</v>
      </c>
      <c r="DR363" s="132">
        <f t="shared" si="654"/>
        <v>0</v>
      </c>
      <c r="DS363" s="132">
        <f t="shared" si="655"/>
        <v>0</v>
      </c>
      <c r="DT363" s="132">
        <f t="shared" si="656"/>
        <v>0</v>
      </c>
      <c r="DU363" s="132">
        <f t="shared" si="657"/>
        <v>0</v>
      </c>
      <c r="DV363" s="132">
        <f t="shared" si="658"/>
        <v>0</v>
      </c>
      <c r="DW363" s="132">
        <f t="shared" si="659"/>
        <v>0</v>
      </c>
      <c r="DX363" s="233">
        <f t="shared" si="660"/>
        <v>0</v>
      </c>
      <c r="DY363" s="231" t="b">
        <f t="shared" si="697"/>
        <v>0</v>
      </c>
      <c r="DZ363" s="163"/>
      <c r="EA363" s="226" t="str">
        <f t="shared" si="698"/>
        <v/>
      </c>
      <c r="EB363" s="178" t="str">
        <f t="shared" si="699"/>
        <v/>
      </c>
      <c r="EC363" s="178" t="str">
        <f t="shared" si="700"/>
        <v/>
      </c>
      <c r="ED363" s="178" t="str">
        <f t="shared" si="701"/>
        <v/>
      </c>
      <c r="EE363" s="178" t="str">
        <f t="shared" si="702"/>
        <v/>
      </c>
      <c r="EF363" s="178" t="str">
        <f t="shared" si="703"/>
        <v/>
      </c>
      <c r="EG363" s="178" t="str">
        <f t="shared" si="704"/>
        <v/>
      </c>
      <c r="EH363" s="178" t="str">
        <f t="shared" si="705"/>
        <v/>
      </c>
      <c r="EI363" s="178" t="str">
        <f t="shared" si="706"/>
        <v/>
      </c>
      <c r="EJ363" s="227" t="str">
        <f t="shared" si="707"/>
        <v/>
      </c>
      <c r="EK363" s="230" t="str">
        <f t="shared" si="661"/>
        <v/>
      </c>
      <c r="EL363" s="177" t="str">
        <f t="shared" si="662"/>
        <v/>
      </c>
      <c r="EM363" s="177" t="str">
        <f t="shared" si="663"/>
        <v/>
      </c>
      <c r="EN363" s="177" t="str">
        <f t="shared" si="664"/>
        <v/>
      </c>
      <c r="EO363" s="177" t="str">
        <f t="shared" si="665"/>
        <v/>
      </c>
      <c r="EP363" s="177" t="str">
        <f t="shared" si="666"/>
        <v/>
      </c>
      <c r="EQ363" s="177" t="str">
        <f t="shared" si="667"/>
        <v/>
      </c>
      <c r="ER363" s="177" t="str">
        <f t="shared" si="668"/>
        <v/>
      </c>
      <c r="ES363" s="177" t="str">
        <f t="shared" si="669"/>
        <v/>
      </c>
      <c r="ET363" s="177" t="str">
        <f t="shared" si="670"/>
        <v/>
      </c>
      <c r="EU363" s="229" t="e">
        <f t="shared" si="671"/>
        <v>#VALUE!</v>
      </c>
      <c r="EV363" s="27" t="e">
        <f t="shared" si="672"/>
        <v>#VALUE!</v>
      </c>
      <c r="EW363" s="27" t="e">
        <f t="shared" si="673"/>
        <v>#VALUE!</v>
      </c>
      <c r="EX363" s="28" t="e">
        <f t="shared" si="674"/>
        <v>#VALUE!</v>
      </c>
      <c r="EY363" s="28" t="e">
        <f t="shared" si="675"/>
        <v>#VALUE!</v>
      </c>
      <c r="EZ363" s="28" t="b">
        <f t="shared" si="676"/>
        <v>0</v>
      </c>
      <c r="FA363" s="176" t="str">
        <f t="shared" si="677"/>
        <v/>
      </c>
      <c r="FB363" s="27" t="e" cm="1">
        <f t="array" aca="1" ref="FB363" ca="1">TEXT(RIGHT(10-RIGHT(SUM(INDEX(1*(MID(MID(C363,1,1)*2,ROW(INDIRECT("1:"&amp;LEN(MID(C363,1,1)*2))),1)),,))+MID(C363,2,1)+
SUM(INDEX(1*(MID(MID(C363,3,1)*2,ROW(INDIRECT("1:"&amp;LEN(MID(C363,3,1)*2))),1)),,))+MID(C363,4,1)+
SUM(INDEX(1*(MID(MID(C363,5,1)*2,ROW(INDIRECT("1:"&amp;LEN(MID(C363,5,1)*2))),1)),,))+MID(C363,6,1)+
SUM(INDEX(1*(MID(MID(C363,8,1)*2,ROW(INDIRECT("1:"&amp;LEN(MID(C363,8,1)*2))),1)),,))+MID(C363,9,1)+
SUM(INDEX(1*(MID(MID(C363,10,1)*2,ROW(INDIRECT("1:"&amp;LEN(MID(C363,10,1)*2))),1)),,)),1),1),"0")</f>
        <v>#VALUE!</v>
      </c>
      <c r="FC363" s="27" t="str">
        <f t="shared" si="678"/>
        <v/>
      </c>
      <c r="FD363" s="29" t="b">
        <f t="shared" si="679"/>
        <v>0</v>
      </c>
      <c r="FE363" s="112" t="b">
        <f>IFERROR(MATCH(D363,'Avtal för korttidsarbete'!$G$13:$G$1012,0),TRUE)</f>
        <v>1</v>
      </c>
      <c r="FF363" s="112" t="b">
        <f t="shared" si="708"/>
        <v>0</v>
      </c>
      <c r="FG363" s="113" t="str" cm="1">
        <f t="array" ref="FG363">IF(FE363=TRUE,"x",INDEX('Avtal för korttidsarbete'!$E$13:$E$1012,$FE363))</f>
        <v>x</v>
      </c>
      <c r="FH363" s="113" t="str" cm="1">
        <f t="array" ref="FH363">IF(FE363=TRUE,"x",INDEX('Avtal för korttidsarbete'!$F$13:$F$1012,$FE363))</f>
        <v>x</v>
      </c>
      <c r="FI363" s="112" t="b">
        <f t="shared" si="709"/>
        <v>0</v>
      </c>
      <c r="FJ363" s="135">
        <f t="shared" si="710"/>
        <v>44166</v>
      </c>
      <c r="FK363" s="135">
        <f t="shared" si="711"/>
        <v>44377</v>
      </c>
      <c r="FL363" s="112" t="b">
        <f t="shared" si="712"/>
        <v>0</v>
      </c>
      <c r="FM363" s="113">
        <f t="shared" si="713"/>
        <v>44166</v>
      </c>
      <c r="FN363" s="135">
        <f t="shared" si="714"/>
        <v>44377</v>
      </c>
      <c r="FO363" s="148" t="b">
        <f>IFERROR(INDEX('Avtal för korttidsarbete'!R:R,MATCH(D363,'Avtal för korttidsarbete'!$G:$G,0)),TRUE)</f>
        <v>1</v>
      </c>
      <c r="FP363" s="135" t="str">
        <f>IF(FO363,"-",INDEX('Avtal för korttidsarbete'!$D:$D,MATCH(D363,'Avtal för korttidsarbete'!$G:$G,0)))</f>
        <v>-</v>
      </c>
      <c r="FQ363" s="113" t="b">
        <f>IFERROR(G363&gt;INDEX(Uppsägningar!E:E,MATCH(C363,Uppsägningar!C:C,0)),FALSE)</f>
        <v>0</v>
      </c>
    </row>
    <row r="364" spans="1:173" x14ac:dyDescent="0.25">
      <c r="A364" s="19">
        <v>348</v>
      </c>
      <c r="B364" s="20"/>
      <c r="C364" s="183"/>
      <c r="D364" s="66"/>
      <c r="E364" s="212">
        <f>IFERROR(INDEX(Admin!$C$7:$C$10,MATCH(FP364,TblNivåValTExt,0)),0)</f>
        <v>0</v>
      </c>
      <c r="F364" s="1"/>
      <c r="G364" s="1"/>
      <c r="H364" s="78"/>
      <c r="I364" s="181"/>
      <c r="J364" s="181"/>
      <c r="K364" s="182"/>
      <c r="L364" s="182"/>
      <c r="M364" s="181"/>
      <c r="N364" s="181"/>
      <c r="O364" s="181"/>
      <c r="P364" s="182"/>
      <c r="Q364" s="182"/>
      <c r="R364" s="181"/>
      <c r="S364" s="181"/>
      <c r="T364" s="181"/>
      <c r="U364" s="182"/>
      <c r="V364" s="182"/>
      <c r="W364" s="181"/>
      <c r="X364" s="181"/>
      <c r="Y364" s="181"/>
      <c r="Z364" s="182"/>
      <c r="AA364" s="182"/>
      <c r="AB364" s="181"/>
      <c r="AC364" s="181"/>
      <c r="AD364" s="181"/>
      <c r="AE364" s="182"/>
      <c r="AF364" s="182"/>
      <c r="AG364" s="181"/>
      <c r="AH364" s="181"/>
      <c r="AI364" s="181"/>
      <c r="AJ364" s="182"/>
      <c r="AK364" s="182"/>
      <c r="AL364" s="181"/>
      <c r="AM364" s="181"/>
      <c r="AN364" s="181"/>
      <c r="AO364" s="182"/>
      <c r="AP364" s="182"/>
      <c r="AQ364" s="181"/>
      <c r="AR364" s="181"/>
      <c r="AS364" s="181"/>
      <c r="AT364" s="182"/>
      <c r="AU364" s="182"/>
      <c r="AV364" s="181"/>
      <c r="AW364" s="181"/>
      <c r="AX364" s="181"/>
      <c r="AY364" s="182"/>
      <c r="AZ364" s="182"/>
      <c r="BA364" s="181"/>
      <c r="BB364" s="181"/>
      <c r="BC364" s="181"/>
      <c r="BD364" s="182"/>
      <c r="BE364" s="182"/>
      <c r="BF364" s="181"/>
      <c r="BG364" s="180">
        <f t="shared" si="680"/>
        <v>0</v>
      </c>
      <c r="BH364" s="116" t="str">
        <f t="shared" si="681"/>
        <v/>
      </c>
      <c r="BI364" s="80" t="b">
        <f t="shared" si="627"/>
        <v>0</v>
      </c>
      <c r="BJ364" s="80" t="str">
        <f t="shared" si="628"/>
        <v/>
      </c>
      <c r="BK364" s="80" t="b">
        <f t="shared" si="682"/>
        <v>0</v>
      </c>
      <c r="BL364" s="13" t="str">
        <f t="shared" si="629"/>
        <v/>
      </c>
      <c r="BM364" s="13" t="b">
        <f t="shared" si="683"/>
        <v>0</v>
      </c>
      <c r="BN364" s="35" t="str">
        <f t="shared" si="630"/>
        <v/>
      </c>
      <c r="BO364" s="13" t="b">
        <f t="shared" si="631"/>
        <v>0</v>
      </c>
      <c r="BP364" s="35" t="str">
        <f t="shared" si="632"/>
        <v/>
      </c>
      <c r="BQ364" s="13" t="b">
        <f t="shared" si="633"/>
        <v>0</v>
      </c>
      <c r="BR364" s="35" t="str">
        <f t="shared" si="634"/>
        <v/>
      </c>
      <c r="BS364" s="35" t="b">
        <f t="shared" si="635"/>
        <v>0</v>
      </c>
      <c r="BT364" s="35" t="str">
        <f t="shared" si="636"/>
        <v/>
      </c>
      <c r="BU364" s="35" t="b">
        <f t="shared" si="637"/>
        <v>0</v>
      </c>
      <c r="BV364" s="35" t="str">
        <f t="shared" si="638"/>
        <v/>
      </c>
      <c r="BW364" s="13" t="b">
        <f t="shared" si="715"/>
        <v>0</v>
      </c>
      <c r="BX364" s="35" t="str">
        <f t="shared" si="639"/>
        <v/>
      </c>
      <c r="BY364" s="265" t="b">
        <f t="shared" si="684"/>
        <v>0</v>
      </c>
      <c r="BZ364" s="35" t="str">
        <f t="shared" si="640"/>
        <v/>
      </c>
      <c r="CA364" s="265" t="b">
        <f t="shared" si="685"/>
        <v>0</v>
      </c>
      <c r="CB364" s="35" t="str">
        <f t="shared" si="641"/>
        <v/>
      </c>
      <c r="CC364" s="272" t="b">
        <f t="shared" si="686"/>
        <v>0</v>
      </c>
      <c r="CD364" s="35" t="str">
        <f t="shared" si="642"/>
        <v/>
      </c>
      <c r="CE364" s="13" t="b">
        <f t="shared" si="643"/>
        <v>0</v>
      </c>
      <c r="CF364" s="35" t="str">
        <f t="shared" si="644"/>
        <v/>
      </c>
      <c r="CG364" s="179">
        <f t="shared" si="645"/>
        <v>0</v>
      </c>
      <c r="CH364" s="179">
        <f t="shared" si="646"/>
        <v>0</v>
      </c>
      <c r="CI364" s="218">
        <f t="shared" si="687"/>
        <v>0</v>
      </c>
      <c r="CJ364" s="218">
        <f t="shared" si="688"/>
        <v>0</v>
      </c>
      <c r="CK364" s="218">
        <f t="shared" si="689"/>
        <v>0</v>
      </c>
      <c r="CL364" s="218">
        <f t="shared" si="690"/>
        <v>0</v>
      </c>
      <c r="CM364" s="218">
        <f t="shared" si="691"/>
        <v>0</v>
      </c>
      <c r="CN364" s="218">
        <f t="shared" si="692"/>
        <v>0</v>
      </c>
      <c r="CO364" s="218">
        <f t="shared" si="693"/>
        <v>0</v>
      </c>
      <c r="CP364" s="218">
        <f t="shared" si="694"/>
        <v>0</v>
      </c>
      <c r="CQ364" s="218">
        <f t="shared" si="695"/>
        <v>0</v>
      </c>
      <c r="CR364" s="218">
        <f t="shared" si="696"/>
        <v>0</v>
      </c>
      <c r="CS364" s="14">
        <f t="shared" si="647"/>
        <v>0</v>
      </c>
      <c r="CT364" s="236">
        <f t="shared" si="648"/>
        <v>0</v>
      </c>
      <c r="CU364" s="237">
        <f t="shared" si="718"/>
        <v>0</v>
      </c>
      <c r="CV364" s="16">
        <f t="shared" si="718"/>
        <v>0</v>
      </c>
      <c r="CW364" s="16">
        <f t="shared" si="718"/>
        <v>0</v>
      </c>
      <c r="CX364" s="16">
        <f t="shared" si="718"/>
        <v>0</v>
      </c>
      <c r="CY364" s="16">
        <f t="shared" si="718"/>
        <v>0</v>
      </c>
      <c r="CZ364" s="16">
        <f t="shared" si="718"/>
        <v>0</v>
      </c>
      <c r="DA364" s="16">
        <f t="shared" si="718"/>
        <v>0</v>
      </c>
      <c r="DB364" s="16">
        <f t="shared" si="718"/>
        <v>0</v>
      </c>
      <c r="DC364" s="16">
        <f t="shared" si="718"/>
        <v>0</v>
      </c>
      <c r="DD364" s="238">
        <f t="shared" si="718"/>
        <v>0</v>
      </c>
      <c r="DE364" s="232">
        <f t="shared" si="719"/>
        <v>0</v>
      </c>
      <c r="DF364" s="132">
        <f t="shared" si="719"/>
        <v>0</v>
      </c>
      <c r="DG364" s="132">
        <f t="shared" si="719"/>
        <v>0</v>
      </c>
      <c r="DH364" s="132">
        <f t="shared" si="719"/>
        <v>0</v>
      </c>
      <c r="DI364" s="132">
        <f t="shared" si="719"/>
        <v>0</v>
      </c>
      <c r="DJ364" s="132">
        <f t="shared" si="719"/>
        <v>0</v>
      </c>
      <c r="DK364" s="132">
        <f t="shared" si="719"/>
        <v>0</v>
      </c>
      <c r="DL364" s="132">
        <f t="shared" si="719"/>
        <v>0</v>
      </c>
      <c r="DM364" s="132">
        <f t="shared" si="719"/>
        <v>0</v>
      </c>
      <c r="DN364" s="233">
        <f t="shared" si="719"/>
        <v>0</v>
      </c>
      <c r="DO364" s="232">
        <f t="shared" si="651"/>
        <v>0</v>
      </c>
      <c r="DP364" s="132">
        <f t="shared" si="652"/>
        <v>0</v>
      </c>
      <c r="DQ364" s="132">
        <f t="shared" si="653"/>
        <v>0</v>
      </c>
      <c r="DR364" s="132">
        <f t="shared" si="654"/>
        <v>0</v>
      </c>
      <c r="DS364" s="132">
        <f t="shared" si="655"/>
        <v>0</v>
      </c>
      <c r="DT364" s="132">
        <f t="shared" si="656"/>
        <v>0</v>
      </c>
      <c r="DU364" s="132">
        <f t="shared" si="657"/>
        <v>0</v>
      </c>
      <c r="DV364" s="132">
        <f t="shared" si="658"/>
        <v>0</v>
      </c>
      <c r="DW364" s="132">
        <f t="shared" si="659"/>
        <v>0</v>
      </c>
      <c r="DX364" s="233">
        <f t="shared" si="660"/>
        <v>0</v>
      </c>
      <c r="DY364" s="231" t="b">
        <f t="shared" si="697"/>
        <v>0</v>
      </c>
      <c r="DZ364" s="163"/>
      <c r="EA364" s="226" t="str">
        <f t="shared" si="698"/>
        <v/>
      </c>
      <c r="EB364" s="178" t="str">
        <f t="shared" si="699"/>
        <v/>
      </c>
      <c r="EC364" s="178" t="str">
        <f t="shared" si="700"/>
        <v/>
      </c>
      <c r="ED364" s="178" t="str">
        <f t="shared" si="701"/>
        <v/>
      </c>
      <c r="EE364" s="178" t="str">
        <f t="shared" si="702"/>
        <v/>
      </c>
      <c r="EF364" s="178" t="str">
        <f t="shared" si="703"/>
        <v/>
      </c>
      <c r="EG364" s="178" t="str">
        <f t="shared" si="704"/>
        <v/>
      </c>
      <c r="EH364" s="178" t="str">
        <f t="shared" si="705"/>
        <v/>
      </c>
      <c r="EI364" s="178" t="str">
        <f t="shared" si="706"/>
        <v/>
      </c>
      <c r="EJ364" s="227" t="str">
        <f t="shared" si="707"/>
        <v/>
      </c>
      <c r="EK364" s="230" t="str">
        <f t="shared" si="661"/>
        <v/>
      </c>
      <c r="EL364" s="177" t="str">
        <f t="shared" si="662"/>
        <v/>
      </c>
      <c r="EM364" s="177" t="str">
        <f t="shared" si="663"/>
        <v/>
      </c>
      <c r="EN364" s="177" t="str">
        <f t="shared" si="664"/>
        <v/>
      </c>
      <c r="EO364" s="177" t="str">
        <f t="shared" si="665"/>
        <v/>
      </c>
      <c r="EP364" s="177" t="str">
        <f t="shared" si="666"/>
        <v/>
      </c>
      <c r="EQ364" s="177" t="str">
        <f t="shared" si="667"/>
        <v/>
      </c>
      <c r="ER364" s="177" t="str">
        <f t="shared" si="668"/>
        <v/>
      </c>
      <c r="ES364" s="177" t="str">
        <f t="shared" si="669"/>
        <v/>
      </c>
      <c r="ET364" s="177" t="str">
        <f t="shared" si="670"/>
        <v/>
      </c>
      <c r="EU364" s="229" t="e">
        <f t="shared" si="671"/>
        <v>#VALUE!</v>
      </c>
      <c r="EV364" s="27" t="e">
        <f t="shared" si="672"/>
        <v>#VALUE!</v>
      </c>
      <c r="EW364" s="27" t="e">
        <f t="shared" si="673"/>
        <v>#VALUE!</v>
      </c>
      <c r="EX364" s="28" t="e">
        <f t="shared" si="674"/>
        <v>#VALUE!</v>
      </c>
      <c r="EY364" s="28" t="e">
        <f t="shared" si="675"/>
        <v>#VALUE!</v>
      </c>
      <c r="EZ364" s="28" t="b">
        <f t="shared" si="676"/>
        <v>0</v>
      </c>
      <c r="FA364" s="176" t="str">
        <f t="shared" si="677"/>
        <v/>
      </c>
      <c r="FB364" s="27" t="e" cm="1">
        <f t="array" aca="1" ref="FB364" ca="1">TEXT(RIGHT(10-RIGHT(SUM(INDEX(1*(MID(MID(C364,1,1)*2,ROW(INDIRECT("1:"&amp;LEN(MID(C364,1,1)*2))),1)),,))+MID(C364,2,1)+
SUM(INDEX(1*(MID(MID(C364,3,1)*2,ROW(INDIRECT("1:"&amp;LEN(MID(C364,3,1)*2))),1)),,))+MID(C364,4,1)+
SUM(INDEX(1*(MID(MID(C364,5,1)*2,ROW(INDIRECT("1:"&amp;LEN(MID(C364,5,1)*2))),1)),,))+MID(C364,6,1)+
SUM(INDEX(1*(MID(MID(C364,8,1)*2,ROW(INDIRECT("1:"&amp;LEN(MID(C364,8,1)*2))),1)),,))+MID(C364,9,1)+
SUM(INDEX(1*(MID(MID(C364,10,1)*2,ROW(INDIRECT("1:"&amp;LEN(MID(C364,10,1)*2))),1)),,)),1),1),"0")</f>
        <v>#VALUE!</v>
      </c>
      <c r="FC364" s="27" t="str">
        <f t="shared" si="678"/>
        <v/>
      </c>
      <c r="FD364" s="29" t="b">
        <f t="shared" si="679"/>
        <v>0</v>
      </c>
      <c r="FE364" s="112" t="b">
        <f>IFERROR(MATCH(D364,'Avtal för korttidsarbete'!$G$13:$G$1012,0),TRUE)</f>
        <v>1</v>
      </c>
      <c r="FF364" s="112" t="b">
        <f t="shared" si="708"/>
        <v>0</v>
      </c>
      <c r="FG364" s="113" t="str" cm="1">
        <f t="array" ref="FG364">IF(FE364=TRUE,"x",INDEX('Avtal för korttidsarbete'!$E$13:$E$1012,$FE364))</f>
        <v>x</v>
      </c>
      <c r="FH364" s="113" t="str" cm="1">
        <f t="array" ref="FH364">IF(FE364=TRUE,"x",INDEX('Avtal för korttidsarbete'!$F$13:$F$1012,$FE364))</f>
        <v>x</v>
      </c>
      <c r="FI364" s="112" t="b">
        <f t="shared" si="709"/>
        <v>0</v>
      </c>
      <c r="FJ364" s="135">
        <f t="shared" si="710"/>
        <v>44166</v>
      </c>
      <c r="FK364" s="135">
        <f t="shared" si="711"/>
        <v>44377</v>
      </c>
      <c r="FL364" s="112" t="b">
        <f t="shared" si="712"/>
        <v>0</v>
      </c>
      <c r="FM364" s="113">
        <f t="shared" si="713"/>
        <v>44166</v>
      </c>
      <c r="FN364" s="135">
        <f t="shared" si="714"/>
        <v>44377</v>
      </c>
      <c r="FO364" s="148" t="b">
        <f>IFERROR(INDEX('Avtal för korttidsarbete'!R:R,MATCH(D364,'Avtal för korttidsarbete'!$G:$G,0)),TRUE)</f>
        <v>1</v>
      </c>
      <c r="FP364" s="135" t="str">
        <f>IF(FO364,"-",INDEX('Avtal för korttidsarbete'!$D:$D,MATCH(D364,'Avtal för korttidsarbete'!$G:$G,0)))</f>
        <v>-</v>
      </c>
      <c r="FQ364" s="113" t="b">
        <f>IFERROR(G364&gt;INDEX(Uppsägningar!E:E,MATCH(C364,Uppsägningar!C:C,0)),FALSE)</f>
        <v>0</v>
      </c>
    </row>
    <row r="365" spans="1:173" x14ac:dyDescent="0.25">
      <c r="A365" s="19">
        <v>349</v>
      </c>
      <c r="B365" s="20"/>
      <c r="C365" s="183"/>
      <c r="D365" s="66"/>
      <c r="E365" s="212">
        <f>IFERROR(INDEX(Admin!$C$7:$C$10,MATCH(FP365,TblNivåValTExt,0)),0)</f>
        <v>0</v>
      </c>
      <c r="F365" s="1"/>
      <c r="G365" s="1"/>
      <c r="H365" s="78"/>
      <c r="I365" s="181"/>
      <c r="J365" s="181"/>
      <c r="K365" s="182"/>
      <c r="L365" s="182"/>
      <c r="M365" s="181"/>
      <c r="N365" s="181"/>
      <c r="O365" s="181"/>
      <c r="P365" s="182"/>
      <c r="Q365" s="182"/>
      <c r="R365" s="181"/>
      <c r="S365" s="181"/>
      <c r="T365" s="181"/>
      <c r="U365" s="182"/>
      <c r="V365" s="182"/>
      <c r="W365" s="181"/>
      <c r="X365" s="181"/>
      <c r="Y365" s="181"/>
      <c r="Z365" s="182"/>
      <c r="AA365" s="182"/>
      <c r="AB365" s="181"/>
      <c r="AC365" s="181"/>
      <c r="AD365" s="181"/>
      <c r="AE365" s="182"/>
      <c r="AF365" s="182"/>
      <c r="AG365" s="181"/>
      <c r="AH365" s="181"/>
      <c r="AI365" s="181"/>
      <c r="AJ365" s="182"/>
      <c r="AK365" s="182"/>
      <c r="AL365" s="181"/>
      <c r="AM365" s="181"/>
      <c r="AN365" s="181"/>
      <c r="AO365" s="182"/>
      <c r="AP365" s="182"/>
      <c r="AQ365" s="181"/>
      <c r="AR365" s="181"/>
      <c r="AS365" s="181"/>
      <c r="AT365" s="182"/>
      <c r="AU365" s="182"/>
      <c r="AV365" s="181"/>
      <c r="AW365" s="181"/>
      <c r="AX365" s="181"/>
      <c r="AY365" s="182"/>
      <c r="AZ365" s="182"/>
      <c r="BA365" s="181"/>
      <c r="BB365" s="181"/>
      <c r="BC365" s="181"/>
      <c r="BD365" s="182"/>
      <c r="BE365" s="182"/>
      <c r="BF365" s="181"/>
      <c r="BG365" s="180">
        <f t="shared" si="680"/>
        <v>0</v>
      </c>
      <c r="BH365" s="116" t="str">
        <f t="shared" si="681"/>
        <v/>
      </c>
      <c r="BI365" s="80" t="b">
        <f t="shared" si="627"/>
        <v>0</v>
      </c>
      <c r="BJ365" s="80" t="str">
        <f t="shared" si="628"/>
        <v/>
      </c>
      <c r="BK365" s="80" t="b">
        <f t="shared" si="682"/>
        <v>0</v>
      </c>
      <c r="BL365" s="13" t="str">
        <f t="shared" si="629"/>
        <v/>
      </c>
      <c r="BM365" s="13" t="b">
        <f t="shared" si="683"/>
        <v>0</v>
      </c>
      <c r="BN365" s="35" t="str">
        <f t="shared" si="630"/>
        <v/>
      </c>
      <c r="BO365" s="13" t="b">
        <f t="shared" si="631"/>
        <v>0</v>
      </c>
      <c r="BP365" s="35" t="str">
        <f t="shared" si="632"/>
        <v/>
      </c>
      <c r="BQ365" s="13" t="b">
        <f t="shared" si="633"/>
        <v>0</v>
      </c>
      <c r="BR365" s="35" t="str">
        <f t="shared" si="634"/>
        <v/>
      </c>
      <c r="BS365" s="35" t="b">
        <f t="shared" si="635"/>
        <v>0</v>
      </c>
      <c r="BT365" s="35" t="str">
        <f t="shared" si="636"/>
        <v/>
      </c>
      <c r="BU365" s="35" t="b">
        <f t="shared" si="637"/>
        <v>0</v>
      </c>
      <c r="BV365" s="35" t="str">
        <f t="shared" si="638"/>
        <v/>
      </c>
      <c r="BW365" s="13" t="b">
        <f t="shared" si="715"/>
        <v>0</v>
      </c>
      <c r="BX365" s="35" t="str">
        <f t="shared" si="639"/>
        <v/>
      </c>
      <c r="BY365" s="265" t="b">
        <f t="shared" si="684"/>
        <v>0</v>
      </c>
      <c r="BZ365" s="35" t="str">
        <f t="shared" si="640"/>
        <v/>
      </c>
      <c r="CA365" s="265" t="b">
        <f t="shared" si="685"/>
        <v>0</v>
      </c>
      <c r="CB365" s="35" t="str">
        <f t="shared" si="641"/>
        <v/>
      </c>
      <c r="CC365" s="272" t="b">
        <f t="shared" si="686"/>
        <v>0</v>
      </c>
      <c r="CD365" s="35" t="str">
        <f t="shared" si="642"/>
        <v/>
      </c>
      <c r="CE365" s="13" t="b">
        <f t="shared" si="643"/>
        <v>0</v>
      </c>
      <c r="CF365" s="35" t="str">
        <f t="shared" si="644"/>
        <v/>
      </c>
      <c r="CG365" s="179">
        <f t="shared" si="645"/>
        <v>0</v>
      </c>
      <c r="CH365" s="179">
        <f t="shared" si="646"/>
        <v>0</v>
      </c>
      <c r="CI365" s="218">
        <f t="shared" si="687"/>
        <v>0</v>
      </c>
      <c r="CJ365" s="218">
        <f t="shared" si="688"/>
        <v>0</v>
      </c>
      <c r="CK365" s="218">
        <f t="shared" si="689"/>
        <v>0</v>
      </c>
      <c r="CL365" s="218">
        <f t="shared" si="690"/>
        <v>0</v>
      </c>
      <c r="CM365" s="218">
        <f t="shared" si="691"/>
        <v>0</v>
      </c>
      <c r="CN365" s="218">
        <f t="shared" si="692"/>
        <v>0</v>
      </c>
      <c r="CO365" s="218">
        <f t="shared" si="693"/>
        <v>0</v>
      </c>
      <c r="CP365" s="218">
        <f t="shared" si="694"/>
        <v>0</v>
      </c>
      <c r="CQ365" s="218">
        <f t="shared" si="695"/>
        <v>0</v>
      </c>
      <c r="CR365" s="218">
        <f t="shared" si="696"/>
        <v>0</v>
      </c>
      <c r="CS365" s="14">
        <f t="shared" si="647"/>
        <v>0</v>
      </c>
      <c r="CT365" s="236">
        <f t="shared" si="648"/>
        <v>0</v>
      </c>
      <c r="CU365" s="237">
        <f t="shared" si="718"/>
        <v>0</v>
      </c>
      <c r="CV365" s="16">
        <f t="shared" si="718"/>
        <v>0</v>
      </c>
      <c r="CW365" s="16">
        <f t="shared" si="718"/>
        <v>0</v>
      </c>
      <c r="CX365" s="16">
        <f t="shared" si="718"/>
        <v>0</v>
      </c>
      <c r="CY365" s="16">
        <f t="shared" si="718"/>
        <v>0</v>
      </c>
      <c r="CZ365" s="16">
        <f t="shared" si="718"/>
        <v>0</v>
      </c>
      <c r="DA365" s="16">
        <f t="shared" si="718"/>
        <v>0</v>
      </c>
      <c r="DB365" s="16">
        <f t="shared" si="718"/>
        <v>0</v>
      </c>
      <c r="DC365" s="16">
        <f t="shared" si="718"/>
        <v>0</v>
      </c>
      <c r="DD365" s="238">
        <f t="shared" si="718"/>
        <v>0</v>
      </c>
      <c r="DE365" s="232">
        <f t="shared" si="719"/>
        <v>0</v>
      </c>
      <c r="DF365" s="132">
        <f t="shared" si="719"/>
        <v>0</v>
      </c>
      <c r="DG365" s="132">
        <f t="shared" si="719"/>
        <v>0</v>
      </c>
      <c r="DH365" s="132">
        <f t="shared" si="719"/>
        <v>0</v>
      </c>
      <c r="DI365" s="132">
        <f t="shared" si="719"/>
        <v>0</v>
      </c>
      <c r="DJ365" s="132">
        <f t="shared" si="719"/>
        <v>0</v>
      </c>
      <c r="DK365" s="132">
        <f t="shared" si="719"/>
        <v>0</v>
      </c>
      <c r="DL365" s="132">
        <f t="shared" si="719"/>
        <v>0</v>
      </c>
      <c r="DM365" s="132">
        <f t="shared" si="719"/>
        <v>0</v>
      </c>
      <c r="DN365" s="233">
        <f t="shared" si="719"/>
        <v>0</v>
      </c>
      <c r="DO365" s="232">
        <f t="shared" si="651"/>
        <v>0</v>
      </c>
      <c r="DP365" s="132">
        <f t="shared" si="652"/>
        <v>0</v>
      </c>
      <c r="DQ365" s="132">
        <f t="shared" si="653"/>
        <v>0</v>
      </c>
      <c r="DR365" s="132">
        <f t="shared" si="654"/>
        <v>0</v>
      </c>
      <c r="DS365" s="132">
        <f t="shared" si="655"/>
        <v>0</v>
      </c>
      <c r="DT365" s="132">
        <f t="shared" si="656"/>
        <v>0</v>
      </c>
      <c r="DU365" s="132">
        <f t="shared" si="657"/>
        <v>0</v>
      </c>
      <c r="DV365" s="132">
        <f t="shared" si="658"/>
        <v>0</v>
      </c>
      <c r="DW365" s="132">
        <f t="shared" si="659"/>
        <v>0</v>
      </c>
      <c r="DX365" s="233">
        <f t="shared" si="660"/>
        <v>0</v>
      </c>
      <c r="DY365" s="231" t="b">
        <f t="shared" si="697"/>
        <v>0</v>
      </c>
      <c r="DZ365" s="163"/>
      <c r="EA365" s="226" t="str">
        <f t="shared" si="698"/>
        <v/>
      </c>
      <c r="EB365" s="178" t="str">
        <f t="shared" si="699"/>
        <v/>
      </c>
      <c r="EC365" s="178" t="str">
        <f t="shared" si="700"/>
        <v/>
      </c>
      <c r="ED365" s="178" t="str">
        <f t="shared" si="701"/>
        <v/>
      </c>
      <c r="EE365" s="178" t="str">
        <f t="shared" si="702"/>
        <v/>
      </c>
      <c r="EF365" s="178" t="str">
        <f t="shared" si="703"/>
        <v/>
      </c>
      <c r="EG365" s="178" t="str">
        <f t="shared" si="704"/>
        <v/>
      </c>
      <c r="EH365" s="178" t="str">
        <f t="shared" si="705"/>
        <v/>
      </c>
      <c r="EI365" s="178" t="str">
        <f t="shared" si="706"/>
        <v/>
      </c>
      <c r="EJ365" s="227" t="str">
        <f t="shared" si="707"/>
        <v/>
      </c>
      <c r="EK365" s="230" t="str">
        <f t="shared" si="661"/>
        <v/>
      </c>
      <c r="EL365" s="177" t="str">
        <f t="shared" si="662"/>
        <v/>
      </c>
      <c r="EM365" s="177" t="str">
        <f t="shared" si="663"/>
        <v/>
      </c>
      <c r="EN365" s="177" t="str">
        <f t="shared" si="664"/>
        <v/>
      </c>
      <c r="EO365" s="177" t="str">
        <f t="shared" si="665"/>
        <v/>
      </c>
      <c r="EP365" s="177" t="str">
        <f t="shared" si="666"/>
        <v/>
      </c>
      <c r="EQ365" s="177" t="str">
        <f t="shared" si="667"/>
        <v/>
      </c>
      <c r="ER365" s="177" t="str">
        <f t="shared" si="668"/>
        <v/>
      </c>
      <c r="ES365" s="177" t="str">
        <f t="shared" si="669"/>
        <v/>
      </c>
      <c r="ET365" s="177" t="str">
        <f t="shared" si="670"/>
        <v/>
      </c>
      <c r="EU365" s="229" t="e">
        <f t="shared" si="671"/>
        <v>#VALUE!</v>
      </c>
      <c r="EV365" s="27" t="e">
        <f t="shared" si="672"/>
        <v>#VALUE!</v>
      </c>
      <c r="EW365" s="27" t="e">
        <f t="shared" si="673"/>
        <v>#VALUE!</v>
      </c>
      <c r="EX365" s="28" t="e">
        <f t="shared" si="674"/>
        <v>#VALUE!</v>
      </c>
      <c r="EY365" s="28" t="e">
        <f t="shared" si="675"/>
        <v>#VALUE!</v>
      </c>
      <c r="EZ365" s="28" t="b">
        <f t="shared" si="676"/>
        <v>0</v>
      </c>
      <c r="FA365" s="176" t="str">
        <f t="shared" si="677"/>
        <v/>
      </c>
      <c r="FB365" s="27" t="e" cm="1">
        <f t="array" aca="1" ref="FB365" ca="1">TEXT(RIGHT(10-RIGHT(SUM(INDEX(1*(MID(MID(C365,1,1)*2,ROW(INDIRECT("1:"&amp;LEN(MID(C365,1,1)*2))),1)),,))+MID(C365,2,1)+
SUM(INDEX(1*(MID(MID(C365,3,1)*2,ROW(INDIRECT("1:"&amp;LEN(MID(C365,3,1)*2))),1)),,))+MID(C365,4,1)+
SUM(INDEX(1*(MID(MID(C365,5,1)*2,ROW(INDIRECT("1:"&amp;LEN(MID(C365,5,1)*2))),1)),,))+MID(C365,6,1)+
SUM(INDEX(1*(MID(MID(C365,8,1)*2,ROW(INDIRECT("1:"&amp;LEN(MID(C365,8,1)*2))),1)),,))+MID(C365,9,1)+
SUM(INDEX(1*(MID(MID(C365,10,1)*2,ROW(INDIRECT("1:"&amp;LEN(MID(C365,10,1)*2))),1)),,)),1),1),"0")</f>
        <v>#VALUE!</v>
      </c>
      <c r="FC365" s="27" t="str">
        <f t="shared" si="678"/>
        <v/>
      </c>
      <c r="FD365" s="29" t="b">
        <f t="shared" si="679"/>
        <v>0</v>
      </c>
      <c r="FE365" s="112" t="b">
        <f>IFERROR(MATCH(D365,'Avtal för korttidsarbete'!$G$13:$G$1012,0),TRUE)</f>
        <v>1</v>
      </c>
      <c r="FF365" s="112" t="b">
        <f t="shared" si="708"/>
        <v>0</v>
      </c>
      <c r="FG365" s="113" t="str" cm="1">
        <f t="array" ref="FG365">IF(FE365=TRUE,"x",INDEX('Avtal för korttidsarbete'!$E$13:$E$1012,$FE365))</f>
        <v>x</v>
      </c>
      <c r="FH365" s="113" t="str" cm="1">
        <f t="array" ref="FH365">IF(FE365=TRUE,"x",INDEX('Avtal för korttidsarbete'!$F$13:$F$1012,$FE365))</f>
        <v>x</v>
      </c>
      <c r="FI365" s="112" t="b">
        <f t="shared" si="709"/>
        <v>0</v>
      </c>
      <c r="FJ365" s="135">
        <f t="shared" si="710"/>
        <v>44166</v>
      </c>
      <c r="FK365" s="135">
        <f t="shared" si="711"/>
        <v>44377</v>
      </c>
      <c r="FL365" s="112" t="b">
        <f t="shared" si="712"/>
        <v>0</v>
      </c>
      <c r="FM365" s="113">
        <f t="shared" si="713"/>
        <v>44166</v>
      </c>
      <c r="FN365" s="135">
        <f t="shared" si="714"/>
        <v>44377</v>
      </c>
      <c r="FO365" s="148" t="b">
        <f>IFERROR(INDEX('Avtal för korttidsarbete'!R:R,MATCH(D365,'Avtal för korttidsarbete'!$G:$G,0)),TRUE)</f>
        <v>1</v>
      </c>
      <c r="FP365" s="135" t="str">
        <f>IF(FO365,"-",INDEX('Avtal för korttidsarbete'!$D:$D,MATCH(D365,'Avtal för korttidsarbete'!$G:$G,0)))</f>
        <v>-</v>
      </c>
      <c r="FQ365" s="113" t="b">
        <f>IFERROR(G365&gt;INDEX(Uppsägningar!E:E,MATCH(C365,Uppsägningar!C:C,0)),FALSE)</f>
        <v>0</v>
      </c>
    </row>
    <row r="366" spans="1:173" x14ac:dyDescent="0.25">
      <c r="A366" s="19">
        <v>350</v>
      </c>
      <c r="B366" s="20"/>
      <c r="C366" s="183"/>
      <c r="D366" s="66"/>
      <c r="E366" s="212">
        <f>IFERROR(INDEX(Admin!$C$7:$C$10,MATCH(FP366,TblNivåValTExt,0)),0)</f>
        <v>0</v>
      </c>
      <c r="F366" s="1"/>
      <c r="G366" s="1"/>
      <c r="H366" s="78"/>
      <c r="I366" s="181"/>
      <c r="J366" s="181"/>
      <c r="K366" s="182"/>
      <c r="L366" s="182"/>
      <c r="M366" s="181"/>
      <c r="N366" s="181"/>
      <c r="O366" s="181"/>
      <c r="P366" s="182"/>
      <c r="Q366" s="182"/>
      <c r="R366" s="181"/>
      <c r="S366" s="181"/>
      <c r="T366" s="181"/>
      <c r="U366" s="182"/>
      <c r="V366" s="182"/>
      <c r="W366" s="181"/>
      <c r="X366" s="181"/>
      <c r="Y366" s="181"/>
      <c r="Z366" s="182"/>
      <c r="AA366" s="182"/>
      <c r="AB366" s="181"/>
      <c r="AC366" s="181"/>
      <c r="AD366" s="181"/>
      <c r="AE366" s="182"/>
      <c r="AF366" s="182"/>
      <c r="AG366" s="181"/>
      <c r="AH366" s="181"/>
      <c r="AI366" s="181"/>
      <c r="AJ366" s="182"/>
      <c r="AK366" s="182"/>
      <c r="AL366" s="181"/>
      <c r="AM366" s="181"/>
      <c r="AN366" s="181"/>
      <c r="AO366" s="182"/>
      <c r="AP366" s="182"/>
      <c r="AQ366" s="181"/>
      <c r="AR366" s="181"/>
      <c r="AS366" s="181"/>
      <c r="AT366" s="182"/>
      <c r="AU366" s="182"/>
      <c r="AV366" s="181"/>
      <c r="AW366" s="181"/>
      <c r="AX366" s="181"/>
      <c r="AY366" s="182"/>
      <c r="AZ366" s="182"/>
      <c r="BA366" s="181"/>
      <c r="BB366" s="181"/>
      <c r="BC366" s="181"/>
      <c r="BD366" s="182"/>
      <c r="BE366" s="182"/>
      <c r="BF366" s="181"/>
      <c r="BG366" s="180">
        <f t="shared" si="680"/>
        <v>0</v>
      </c>
      <c r="BH366" s="116" t="str">
        <f t="shared" si="681"/>
        <v/>
      </c>
      <c r="BI366" s="80" t="b">
        <f t="shared" si="627"/>
        <v>0</v>
      </c>
      <c r="BJ366" s="80" t="str">
        <f t="shared" si="628"/>
        <v/>
      </c>
      <c r="BK366" s="80" t="b">
        <f t="shared" si="682"/>
        <v>0</v>
      </c>
      <c r="BL366" s="13" t="str">
        <f t="shared" si="629"/>
        <v/>
      </c>
      <c r="BM366" s="13" t="b">
        <f t="shared" si="683"/>
        <v>0</v>
      </c>
      <c r="BN366" s="35" t="str">
        <f t="shared" si="630"/>
        <v/>
      </c>
      <c r="BO366" s="13" t="b">
        <f t="shared" si="631"/>
        <v>0</v>
      </c>
      <c r="BP366" s="35" t="str">
        <f t="shared" si="632"/>
        <v/>
      </c>
      <c r="BQ366" s="13" t="b">
        <f t="shared" si="633"/>
        <v>0</v>
      </c>
      <c r="BR366" s="35" t="str">
        <f t="shared" si="634"/>
        <v/>
      </c>
      <c r="BS366" s="35" t="b">
        <f t="shared" si="635"/>
        <v>0</v>
      </c>
      <c r="BT366" s="35" t="str">
        <f t="shared" si="636"/>
        <v/>
      </c>
      <c r="BU366" s="35" t="b">
        <f t="shared" si="637"/>
        <v>0</v>
      </c>
      <c r="BV366" s="35" t="str">
        <f t="shared" si="638"/>
        <v/>
      </c>
      <c r="BW366" s="13" t="b">
        <f t="shared" si="715"/>
        <v>0</v>
      </c>
      <c r="BX366" s="35" t="str">
        <f t="shared" si="639"/>
        <v/>
      </c>
      <c r="BY366" s="265" t="b">
        <f t="shared" si="684"/>
        <v>0</v>
      </c>
      <c r="BZ366" s="35" t="str">
        <f t="shared" si="640"/>
        <v/>
      </c>
      <c r="CA366" s="265" t="b">
        <f t="shared" si="685"/>
        <v>0</v>
      </c>
      <c r="CB366" s="35" t="str">
        <f t="shared" si="641"/>
        <v/>
      </c>
      <c r="CC366" s="272" t="b">
        <f t="shared" si="686"/>
        <v>0</v>
      </c>
      <c r="CD366" s="35" t="str">
        <f t="shared" si="642"/>
        <v/>
      </c>
      <c r="CE366" s="13" t="b">
        <f t="shared" si="643"/>
        <v>0</v>
      </c>
      <c r="CF366" s="35" t="str">
        <f t="shared" si="644"/>
        <v/>
      </c>
      <c r="CG366" s="179">
        <f t="shared" si="645"/>
        <v>0</v>
      </c>
      <c r="CH366" s="179">
        <f t="shared" si="646"/>
        <v>0</v>
      </c>
      <c r="CI366" s="218">
        <f t="shared" si="687"/>
        <v>0</v>
      </c>
      <c r="CJ366" s="218">
        <f t="shared" si="688"/>
        <v>0</v>
      </c>
      <c r="CK366" s="218">
        <f t="shared" si="689"/>
        <v>0</v>
      </c>
      <c r="CL366" s="218">
        <f t="shared" si="690"/>
        <v>0</v>
      </c>
      <c r="CM366" s="218">
        <f t="shared" si="691"/>
        <v>0</v>
      </c>
      <c r="CN366" s="218">
        <f t="shared" si="692"/>
        <v>0</v>
      </c>
      <c r="CO366" s="218">
        <f t="shared" si="693"/>
        <v>0</v>
      </c>
      <c r="CP366" s="218">
        <f t="shared" si="694"/>
        <v>0</v>
      </c>
      <c r="CQ366" s="218">
        <f t="shared" si="695"/>
        <v>0</v>
      </c>
      <c r="CR366" s="218">
        <f t="shared" si="696"/>
        <v>0</v>
      </c>
      <c r="CS366" s="14">
        <f t="shared" si="647"/>
        <v>0</v>
      </c>
      <c r="CT366" s="236">
        <f t="shared" si="648"/>
        <v>0</v>
      </c>
      <c r="CU366" s="237">
        <f t="shared" si="718"/>
        <v>0</v>
      </c>
      <c r="CV366" s="16">
        <f t="shared" si="718"/>
        <v>0</v>
      </c>
      <c r="CW366" s="16">
        <f t="shared" si="718"/>
        <v>0</v>
      </c>
      <c r="CX366" s="16">
        <f t="shared" si="718"/>
        <v>0</v>
      </c>
      <c r="CY366" s="16">
        <f t="shared" si="718"/>
        <v>0</v>
      </c>
      <c r="CZ366" s="16">
        <f t="shared" si="718"/>
        <v>0</v>
      </c>
      <c r="DA366" s="16">
        <f t="shared" si="718"/>
        <v>0</v>
      </c>
      <c r="DB366" s="16">
        <f t="shared" si="718"/>
        <v>0</v>
      </c>
      <c r="DC366" s="16">
        <f t="shared" si="718"/>
        <v>0</v>
      </c>
      <c r="DD366" s="238">
        <f t="shared" si="718"/>
        <v>0</v>
      </c>
      <c r="DE366" s="232">
        <f t="shared" si="719"/>
        <v>0</v>
      </c>
      <c r="DF366" s="132">
        <f t="shared" si="719"/>
        <v>0</v>
      </c>
      <c r="DG366" s="132">
        <f t="shared" si="719"/>
        <v>0</v>
      </c>
      <c r="DH366" s="132">
        <f t="shared" si="719"/>
        <v>0</v>
      </c>
      <c r="DI366" s="132">
        <f t="shared" si="719"/>
        <v>0</v>
      </c>
      <c r="DJ366" s="132">
        <f t="shared" si="719"/>
        <v>0</v>
      </c>
      <c r="DK366" s="132">
        <f t="shared" si="719"/>
        <v>0</v>
      </c>
      <c r="DL366" s="132">
        <f t="shared" si="719"/>
        <v>0</v>
      </c>
      <c r="DM366" s="132">
        <f t="shared" si="719"/>
        <v>0</v>
      </c>
      <c r="DN366" s="233">
        <f t="shared" si="719"/>
        <v>0</v>
      </c>
      <c r="DO366" s="232">
        <f t="shared" si="651"/>
        <v>0</v>
      </c>
      <c r="DP366" s="132">
        <f t="shared" si="652"/>
        <v>0</v>
      </c>
      <c r="DQ366" s="132">
        <f t="shared" si="653"/>
        <v>0</v>
      </c>
      <c r="DR366" s="132">
        <f t="shared" si="654"/>
        <v>0</v>
      </c>
      <c r="DS366" s="132">
        <f t="shared" si="655"/>
        <v>0</v>
      </c>
      <c r="DT366" s="132">
        <f t="shared" si="656"/>
        <v>0</v>
      </c>
      <c r="DU366" s="132">
        <f t="shared" si="657"/>
        <v>0</v>
      </c>
      <c r="DV366" s="132">
        <f t="shared" si="658"/>
        <v>0</v>
      </c>
      <c r="DW366" s="132">
        <f t="shared" si="659"/>
        <v>0</v>
      </c>
      <c r="DX366" s="233">
        <f t="shared" si="660"/>
        <v>0</v>
      </c>
      <c r="DY366" s="231" t="b">
        <f t="shared" si="697"/>
        <v>0</v>
      </c>
      <c r="DZ366" s="163"/>
      <c r="EA366" s="226" t="str">
        <f t="shared" si="698"/>
        <v/>
      </c>
      <c r="EB366" s="178" t="str">
        <f t="shared" si="699"/>
        <v/>
      </c>
      <c r="EC366" s="178" t="str">
        <f t="shared" si="700"/>
        <v/>
      </c>
      <c r="ED366" s="178" t="str">
        <f t="shared" si="701"/>
        <v/>
      </c>
      <c r="EE366" s="178" t="str">
        <f t="shared" si="702"/>
        <v/>
      </c>
      <c r="EF366" s="178" t="str">
        <f t="shared" si="703"/>
        <v/>
      </c>
      <c r="EG366" s="178" t="str">
        <f t="shared" si="704"/>
        <v/>
      </c>
      <c r="EH366" s="178" t="str">
        <f t="shared" si="705"/>
        <v/>
      </c>
      <c r="EI366" s="178" t="str">
        <f t="shared" si="706"/>
        <v/>
      </c>
      <c r="EJ366" s="227" t="str">
        <f t="shared" si="707"/>
        <v/>
      </c>
      <c r="EK366" s="230" t="str">
        <f t="shared" si="661"/>
        <v/>
      </c>
      <c r="EL366" s="177" t="str">
        <f t="shared" si="662"/>
        <v/>
      </c>
      <c r="EM366" s="177" t="str">
        <f t="shared" si="663"/>
        <v/>
      </c>
      <c r="EN366" s="177" t="str">
        <f t="shared" si="664"/>
        <v/>
      </c>
      <c r="EO366" s="177" t="str">
        <f t="shared" si="665"/>
        <v/>
      </c>
      <c r="EP366" s="177" t="str">
        <f t="shared" si="666"/>
        <v/>
      </c>
      <c r="EQ366" s="177" t="str">
        <f t="shared" si="667"/>
        <v/>
      </c>
      <c r="ER366" s="177" t="str">
        <f t="shared" si="668"/>
        <v/>
      </c>
      <c r="ES366" s="177" t="str">
        <f t="shared" si="669"/>
        <v/>
      </c>
      <c r="ET366" s="177" t="str">
        <f t="shared" si="670"/>
        <v/>
      </c>
      <c r="EU366" s="229" t="e">
        <f t="shared" si="671"/>
        <v>#VALUE!</v>
      </c>
      <c r="EV366" s="27" t="e">
        <f t="shared" si="672"/>
        <v>#VALUE!</v>
      </c>
      <c r="EW366" s="27" t="e">
        <f t="shared" si="673"/>
        <v>#VALUE!</v>
      </c>
      <c r="EX366" s="28" t="e">
        <f t="shared" si="674"/>
        <v>#VALUE!</v>
      </c>
      <c r="EY366" s="28" t="e">
        <f t="shared" si="675"/>
        <v>#VALUE!</v>
      </c>
      <c r="EZ366" s="28" t="b">
        <f t="shared" si="676"/>
        <v>0</v>
      </c>
      <c r="FA366" s="176" t="str">
        <f t="shared" si="677"/>
        <v/>
      </c>
      <c r="FB366" s="27" t="e" cm="1">
        <f t="array" aca="1" ref="FB366" ca="1">TEXT(RIGHT(10-RIGHT(SUM(INDEX(1*(MID(MID(C366,1,1)*2,ROW(INDIRECT("1:"&amp;LEN(MID(C366,1,1)*2))),1)),,))+MID(C366,2,1)+
SUM(INDEX(1*(MID(MID(C366,3,1)*2,ROW(INDIRECT("1:"&amp;LEN(MID(C366,3,1)*2))),1)),,))+MID(C366,4,1)+
SUM(INDEX(1*(MID(MID(C366,5,1)*2,ROW(INDIRECT("1:"&amp;LEN(MID(C366,5,1)*2))),1)),,))+MID(C366,6,1)+
SUM(INDEX(1*(MID(MID(C366,8,1)*2,ROW(INDIRECT("1:"&amp;LEN(MID(C366,8,1)*2))),1)),,))+MID(C366,9,1)+
SUM(INDEX(1*(MID(MID(C366,10,1)*2,ROW(INDIRECT("1:"&amp;LEN(MID(C366,10,1)*2))),1)),,)),1),1),"0")</f>
        <v>#VALUE!</v>
      </c>
      <c r="FC366" s="27" t="str">
        <f t="shared" si="678"/>
        <v/>
      </c>
      <c r="FD366" s="29" t="b">
        <f t="shared" si="679"/>
        <v>0</v>
      </c>
      <c r="FE366" s="112" t="b">
        <f>IFERROR(MATCH(D366,'Avtal för korttidsarbete'!$G$13:$G$1012,0),TRUE)</f>
        <v>1</v>
      </c>
      <c r="FF366" s="112" t="b">
        <f t="shared" si="708"/>
        <v>0</v>
      </c>
      <c r="FG366" s="113" t="str" cm="1">
        <f t="array" ref="FG366">IF(FE366=TRUE,"x",INDEX('Avtal för korttidsarbete'!$E$13:$E$1012,$FE366))</f>
        <v>x</v>
      </c>
      <c r="FH366" s="113" t="str" cm="1">
        <f t="array" ref="FH366">IF(FE366=TRUE,"x",INDEX('Avtal för korttidsarbete'!$F$13:$F$1012,$FE366))</f>
        <v>x</v>
      </c>
      <c r="FI366" s="112" t="b">
        <f t="shared" si="709"/>
        <v>0</v>
      </c>
      <c r="FJ366" s="135">
        <f t="shared" si="710"/>
        <v>44166</v>
      </c>
      <c r="FK366" s="135">
        <f t="shared" si="711"/>
        <v>44377</v>
      </c>
      <c r="FL366" s="112" t="b">
        <f t="shared" si="712"/>
        <v>0</v>
      </c>
      <c r="FM366" s="113">
        <f t="shared" si="713"/>
        <v>44166</v>
      </c>
      <c r="FN366" s="135">
        <f t="shared" si="714"/>
        <v>44377</v>
      </c>
      <c r="FO366" s="148" t="b">
        <f>IFERROR(INDEX('Avtal för korttidsarbete'!R:R,MATCH(D366,'Avtal för korttidsarbete'!$G:$G,0)),TRUE)</f>
        <v>1</v>
      </c>
      <c r="FP366" s="135" t="str">
        <f>IF(FO366,"-",INDEX('Avtal för korttidsarbete'!$D:$D,MATCH(D366,'Avtal för korttidsarbete'!$G:$G,0)))</f>
        <v>-</v>
      </c>
      <c r="FQ366" s="113" t="b">
        <f>IFERROR(G366&gt;INDEX(Uppsägningar!E:E,MATCH(C366,Uppsägningar!C:C,0)),FALSE)</f>
        <v>0</v>
      </c>
    </row>
    <row r="367" spans="1:173" x14ac:dyDescent="0.25">
      <c r="A367" s="19">
        <v>351</v>
      </c>
      <c r="B367" s="20"/>
      <c r="C367" s="183"/>
      <c r="D367" s="66"/>
      <c r="E367" s="212">
        <f>IFERROR(INDEX(Admin!$C$7:$C$10,MATCH(FP367,TblNivåValTExt,0)),0)</f>
        <v>0</v>
      </c>
      <c r="F367" s="1"/>
      <c r="G367" s="1"/>
      <c r="H367" s="78"/>
      <c r="I367" s="181"/>
      <c r="J367" s="181"/>
      <c r="K367" s="182"/>
      <c r="L367" s="182"/>
      <c r="M367" s="181"/>
      <c r="N367" s="181"/>
      <c r="O367" s="181"/>
      <c r="P367" s="182"/>
      <c r="Q367" s="182"/>
      <c r="R367" s="181"/>
      <c r="S367" s="181"/>
      <c r="T367" s="181"/>
      <c r="U367" s="182"/>
      <c r="V367" s="182"/>
      <c r="W367" s="181"/>
      <c r="X367" s="181"/>
      <c r="Y367" s="181"/>
      <c r="Z367" s="182"/>
      <c r="AA367" s="182"/>
      <c r="AB367" s="181"/>
      <c r="AC367" s="181"/>
      <c r="AD367" s="181"/>
      <c r="AE367" s="182"/>
      <c r="AF367" s="182"/>
      <c r="AG367" s="181"/>
      <c r="AH367" s="181"/>
      <c r="AI367" s="181"/>
      <c r="AJ367" s="182"/>
      <c r="AK367" s="182"/>
      <c r="AL367" s="181"/>
      <c r="AM367" s="181"/>
      <c r="AN367" s="181"/>
      <c r="AO367" s="182"/>
      <c r="AP367" s="182"/>
      <c r="AQ367" s="181"/>
      <c r="AR367" s="181"/>
      <c r="AS367" s="181"/>
      <c r="AT367" s="182"/>
      <c r="AU367" s="182"/>
      <c r="AV367" s="181"/>
      <c r="AW367" s="181"/>
      <c r="AX367" s="181"/>
      <c r="AY367" s="182"/>
      <c r="AZ367" s="182"/>
      <c r="BA367" s="181"/>
      <c r="BB367" s="181"/>
      <c r="BC367" s="181"/>
      <c r="BD367" s="182"/>
      <c r="BE367" s="182"/>
      <c r="BF367" s="181"/>
      <c r="BG367" s="180">
        <f t="shared" si="680"/>
        <v>0</v>
      </c>
      <c r="BH367" s="116" t="str">
        <f t="shared" si="681"/>
        <v/>
      </c>
      <c r="BI367" s="80" t="b">
        <f t="shared" si="627"/>
        <v>0</v>
      </c>
      <c r="BJ367" s="80" t="str">
        <f t="shared" si="628"/>
        <v/>
      </c>
      <c r="BK367" s="80" t="b">
        <f t="shared" si="682"/>
        <v>0</v>
      </c>
      <c r="BL367" s="13" t="str">
        <f t="shared" si="629"/>
        <v/>
      </c>
      <c r="BM367" s="13" t="b">
        <f t="shared" si="683"/>
        <v>0</v>
      </c>
      <c r="BN367" s="35" t="str">
        <f t="shared" si="630"/>
        <v/>
      </c>
      <c r="BO367" s="13" t="b">
        <f t="shared" si="631"/>
        <v>0</v>
      </c>
      <c r="BP367" s="35" t="str">
        <f t="shared" si="632"/>
        <v/>
      </c>
      <c r="BQ367" s="13" t="b">
        <f t="shared" si="633"/>
        <v>0</v>
      </c>
      <c r="BR367" s="35" t="str">
        <f t="shared" si="634"/>
        <v/>
      </c>
      <c r="BS367" s="35" t="b">
        <f t="shared" si="635"/>
        <v>0</v>
      </c>
      <c r="BT367" s="35" t="str">
        <f t="shared" si="636"/>
        <v/>
      </c>
      <c r="BU367" s="35" t="b">
        <f t="shared" si="637"/>
        <v>0</v>
      </c>
      <c r="BV367" s="35" t="str">
        <f t="shared" si="638"/>
        <v/>
      </c>
      <c r="BW367" s="13" t="b">
        <f t="shared" si="715"/>
        <v>0</v>
      </c>
      <c r="BX367" s="35" t="str">
        <f t="shared" si="639"/>
        <v/>
      </c>
      <c r="BY367" s="265" t="b">
        <f t="shared" si="684"/>
        <v>0</v>
      </c>
      <c r="BZ367" s="35" t="str">
        <f t="shared" si="640"/>
        <v/>
      </c>
      <c r="CA367" s="265" t="b">
        <f t="shared" si="685"/>
        <v>0</v>
      </c>
      <c r="CB367" s="35" t="str">
        <f t="shared" si="641"/>
        <v/>
      </c>
      <c r="CC367" s="272" t="b">
        <f t="shared" si="686"/>
        <v>0</v>
      </c>
      <c r="CD367" s="35" t="str">
        <f t="shared" si="642"/>
        <v/>
      </c>
      <c r="CE367" s="13" t="b">
        <f t="shared" si="643"/>
        <v>0</v>
      </c>
      <c r="CF367" s="35" t="str">
        <f t="shared" si="644"/>
        <v/>
      </c>
      <c r="CG367" s="179">
        <f t="shared" si="645"/>
        <v>0</v>
      </c>
      <c r="CH367" s="179">
        <f t="shared" si="646"/>
        <v>0</v>
      </c>
      <c r="CI367" s="218">
        <f t="shared" si="687"/>
        <v>0</v>
      </c>
      <c r="CJ367" s="218">
        <f t="shared" si="688"/>
        <v>0</v>
      </c>
      <c r="CK367" s="218">
        <f t="shared" si="689"/>
        <v>0</v>
      </c>
      <c r="CL367" s="218">
        <f t="shared" si="690"/>
        <v>0</v>
      </c>
      <c r="CM367" s="218">
        <f t="shared" si="691"/>
        <v>0</v>
      </c>
      <c r="CN367" s="218">
        <f t="shared" si="692"/>
        <v>0</v>
      </c>
      <c r="CO367" s="218">
        <f t="shared" si="693"/>
        <v>0</v>
      </c>
      <c r="CP367" s="218">
        <f t="shared" si="694"/>
        <v>0</v>
      </c>
      <c r="CQ367" s="218">
        <f t="shared" si="695"/>
        <v>0</v>
      </c>
      <c r="CR367" s="218">
        <f t="shared" si="696"/>
        <v>0</v>
      </c>
      <c r="CS367" s="14">
        <f t="shared" si="647"/>
        <v>0</v>
      </c>
      <c r="CT367" s="236">
        <f t="shared" si="648"/>
        <v>0</v>
      </c>
      <c r="CU367" s="237">
        <f t="shared" ref="CU367:DD376" si="720">IF(AND($CS367,$CT367,CU$12),MAX(0,MIN(CU$10,$CT367)-MAX(CU$9,$CS367)+1),0)</f>
        <v>0</v>
      </c>
      <c r="CV367" s="16">
        <f t="shared" si="720"/>
        <v>0</v>
      </c>
      <c r="CW367" s="16">
        <f t="shared" si="720"/>
        <v>0</v>
      </c>
      <c r="CX367" s="16">
        <f t="shared" si="720"/>
        <v>0</v>
      </c>
      <c r="CY367" s="16">
        <f t="shared" si="720"/>
        <v>0</v>
      </c>
      <c r="CZ367" s="16">
        <f t="shared" si="720"/>
        <v>0</v>
      </c>
      <c r="DA367" s="16">
        <f t="shared" si="720"/>
        <v>0</v>
      </c>
      <c r="DB367" s="16">
        <f t="shared" si="720"/>
        <v>0</v>
      </c>
      <c r="DC367" s="16">
        <f t="shared" si="720"/>
        <v>0</v>
      </c>
      <c r="DD367" s="238">
        <f t="shared" si="720"/>
        <v>0</v>
      </c>
      <c r="DE367" s="232">
        <f t="shared" ref="DE367:DN376" si="721">IF($H367&lt;=0,0,MAX(0,MIN($H367,$DE$11)))</f>
        <v>0</v>
      </c>
      <c r="DF367" s="132">
        <f t="shared" si="721"/>
        <v>0</v>
      </c>
      <c r="DG367" s="132">
        <f t="shared" si="721"/>
        <v>0</v>
      </c>
      <c r="DH367" s="132">
        <f t="shared" si="721"/>
        <v>0</v>
      </c>
      <c r="DI367" s="132">
        <f t="shared" si="721"/>
        <v>0</v>
      </c>
      <c r="DJ367" s="132">
        <f t="shared" si="721"/>
        <v>0</v>
      </c>
      <c r="DK367" s="132">
        <f t="shared" si="721"/>
        <v>0</v>
      </c>
      <c r="DL367" s="132">
        <f t="shared" si="721"/>
        <v>0</v>
      </c>
      <c r="DM367" s="132">
        <f t="shared" si="721"/>
        <v>0</v>
      </c>
      <c r="DN367" s="233">
        <f t="shared" si="721"/>
        <v>0</v>
      </c>
      <c r="DO367" s="232">
        <f t="shared" si="651"/>
        <v>0</v>
      </c>
      <c r="DP367" s="132">
        <f t="shared" si="652"/>
        <v>0</v>
      </c>
      <c r="DQ367" s="132">
        <f t="shared" si="653"/>
        <v>0</v>
      </c>
      <c r="DR367" s="132">
        <f t="shared" si="654"/>
        <v>0</v>
      </c>
      <c r="DS367" s="132">
        <f t="shared" si="655"/>
        <v>0</v>
      </c>
      <c r="DT367" s="132">
        <f t="shared" si="656"/>
        <v>0</v>
      </c>
      <c r="DU367" s="132">
        <f t="shared" si="657"/>
        <v>0</v>
      </c>
      <c r="DV367" s="132">
        <f t="shared" si="658"/>
        <v>0</v>
      </c>
      <c r="DW367" s="132">
        <f t="shared" si="659"/>
        <v>0</v>
      </c>
      <c r="DX367" s="233">
        <f t="shared" si="660"/>
        <v>0</v>
      </c>
      <c r="DY367" s="231" t="b">
        <f t="shared" si="697"/>
        <v>0</v>
      </c>
      <c r="DZ367" s="163"/>
      <c r="EA367" s="226" t="str">
        <f t="shared" si="698"/>
        <v/>
      </c>
      <c r="EB367" s="178" t="str">
        <f t="shared" si="699"/>
        <v/>
      </c>
      <c r="EC367" s="178" t="str">
        <f t="shared" si="700"/>
        <v/>
      </c>
      <c r="ED367" s="178" t="str">
        <f t="shared" si="701"/>
        <v/>
      </c>
      <c r="EE367" s="178" t="str">
        <f t="shared" si="702"/>
        <v/>
      </c>
      <c r="EF367" s="178" t="str">
        <f t="shared" si="703"/>
        <v/>
      </c>
      <c r="EG367" s="178" t="str">
        <f t="shared" si="704"/>
        <v/>
      </c>
      <c r="EH367" s="178" t="str">
        <f t="shared" si="705"/>
        <v/>
      </c>
      <c r="EI367" s="178" t="str">
        <f t="shared" si="706"/>
        <v/>
      </c>
      <c r="EJ367" s="227" t="str">
        <f t="shared" si="707"/>
        <v/>
      </c>
      <c r="EK367" s="230" t="str">
        <f t="shared" si="661"/>
        <v/>
      </c>
      <c r="EL367" s="177" t="str">
        <f t="shared" si="662"/>
        <v/>
      </c>
      <c r="EM367" s="177" t="str">
        <f t="shared" si="663"/>
        <v/>
      </c>
      <c r="EN367" s="177" t="str">
        <f t="shared" si="664"/>
        <v/>
      </c>
      <c r="EO367" s="177" t="str">
        <f t="shared" si="665"/>
        <v/>
      </c>
      <c r="EP367" s="177" t="str">
        <f t="shared" si="666"/>
        <v/>
      </c>
      <c r="EQ367" s="177" t="str">
        <f t="shared" si="667"/>
        <v/>
      </c>
      <c r="ER367" s="177" t="str">
        <f t="shared" si="668"/>
        <v/>
      </c>
      <c r="ES367" s="177" t="str">
        <f t="shared" si="669"/>
        <v/>
      </c>
      <c r="ET367" s="177" t="str">
        <f t="shared" si="670"/>
        <v/>
      </c>
      <c r="EU367" s="229" t="e">
        <f t="shared" si="671"/>
        <v>#VALUE!</v>
      </c>
      <c r="EV367" s="27" t="e">
        <f t="shared" si="672"/>
        <v>#VALUE!</v>
      </c>
      <c r="EW367" s="27" t="e">
        <f t="shared" si="673"/>
        <v>#VALUE!</v>
      </c>
      <c r="EX367" s="28" t="e">
        <f t="shared" si="674"/>
        <v>#VALUE!</v>
      </c>
      <c r="EY367" s="28" t="e">
        <f t="shared" si="675"/>
        <v>#VALUE!</v>
      </c>
      <c r="EZ367" s="28" t="b">
        <f t="shared" si="676"/>
        <v>0</v>
      </c>
      <c r="FA367" s="176" t="str">
        <f t="shared" si="677"/>
        <v/>
      </c>
      <c r="FB367" s="27" t="e" cm="1">
        <f t="array" aca="1" ref="FB367" ca="1">TEXT(RIGHT(10-RIGHT(SUM(INDEX(1*(MID(MID(C367,1,1)*2,ROW(INDIRECT("1:"&amp;LEN(MID(C367,1,1)*2))),1)),,))+MID(C367,2,1)+
SUM(INDEX(1*(MID(MID(C367,3,1)*2,ROW(INDIRECT("1:"&amp;LEN(MID(C367,3,1)*2))),1)),,))+MID(C367,4,1)+
SUM(INDEX(1*(MID(MID(C367,5,1)*2,ROW(INDIRECT("1:"&amp;LEN(MID(C367,5,1)*2))),1)),,))+MID(C367,6,1)+
SUM(INDEX(1*(MID(MID(C367,8,1)*2,ROW(INDIRECT("1:"&amp;LEN(MID(C367,8,1)*2))),1)),,))+MID(C367,9,1)+
SUM(INDEX(1*(MID(MID(C367,10,1)*2,ROW(INDIRECT("1:"&amp;LEN(MID(C367,10,1)*2))),1)),,)),1),1),"0")</f>
        <v>#VALUE!</v>
      </c>
      <c r="FC367" s="27" t="str">
        <f t="shared" si="678"/>
        <v/>
      </c>
      <c r="FD367" s="29" t="b">
        <f t="shared" si="679"/>
        <v>0</v>
      </c>
      <c r="FE367" s="112" t="b">
        <f>IFERROR(MATCH(D367,'Avtal för korttidsarbete'!$G$13:$G$1012,0),TRUE)</f>
        <v>1</v>
      </c>
      <c r="FF367" s="112" t="b">
        <f t="shared" si="708"/>
        <v>0</v>
      </c>
      <c r="FG367" s="113" t="str" cm="1">
        <f t="array" ref="FG367">IF(FE367=TRUE,"x",INDEX('Avtal för korttidsarbete'!$E$13:$E$1012,$FE367))</f>
        <v>x</v>
      </c>
      <c r="FH367" s="113" t="str" cm="1">
        <f t="array" ref="FH367">IF(FE367=TRUE,"x",INDEX('Avtal för korttidsarbete'!$F$13:$F$1012,$FE367))</f>
        <v>x</v>
      </c>
      <c r="FI367" s="112" t="b">
        <f t="shared" si="709"/>
        <v>0</v>
      </c>
      <c r="FJ367" s="135">
        <f t="shared" si="710"/>
        <v>44166</v>
      </c>
      <c r="FK367" s="135">
        <f t="shared" si="711"/>
        <v>44377</v>
      </c>
      <c r="FL367" s="112" t="b">
        <f t="shared" si="712"/>
        <v>0</v>
      </c>
      <c r="FM367" s="113">
        <f t="shared" si="713"/>
        <v>44166</v>
      </c>
      <c r="FN367" s="135">
        <f t="shared" si="714"/>
        <v>44377</v>
      </c>
      <c r="FO367" s="148" t="b">
        <f>IFERROR(INDEX('Avtal för korttidsarbete'!R:R,MATCH(D367,'Avtal för korttidsarbete'!$G:$G,0)),TRUE)</f>
        <v>1</v>
      </c>
      <c r="FP367" s="135" t="str">
        <f>IF(FO367,"-",INDEX('Avtal för korttidsarbete'!$D:$D,MATCH(D367,'Avtal för korttidsarbete'!$G:$G,0)))</f>
        <v>-</v>
      </c>
      <c r="FQ367" s="113" t="b">
        <f>IFERROR(G367&gt;INDEX(Uppsägningar!E:E,MATCH(C367,Uppsägningar!C:C,0)),FALSE)</f>
        <v>0</v>
      </c>
    </row>
    <row r="368" spans="1:173" x14ac:dyDescent="0.25">
      <c r="A368" s="19">
        <v>352</v>
      </c>
      <c r="B368" s="20"/>
      <c r="C368" s="183"/>
      <c r="D368" s="66"/>
      <c r="E368" s="212">
        <f>IFERROR(INDEX(Admin!$C$7:$C$10,MATCH(FP368,TblNivåValTExt,0)),0)</f>
        <v>0</v>
      </c>
      <c r="F368" s="1"/>
      <c r="G368" s="1"/>
      <c r="H368" s="78"/>
      <c r="I368" s="181"/>
      <c r="J368" s="181"/>
      <c r="K368" s="182"/>
      <c r="L368" s="182"/>
      <c r="M368" s="181"/>
      <c r="N368" s="181"/>
      <c r="O368" s="181"/>
      <c r="P368" s="182"/>
      <c r="Q368" s="182"/>
      <c r="R368" s="181"/>
      <c r="S368" s="181"/>
      <c r="T368" s="181"/>
      <c r="U368" s="182"/>
      <c r="V368" s="182"/>
      <c r="W368" s="181"/>
      <c r="X368" s="181"/>
      <c r="Y368" s="181"/>
      <c r="Z368" s="182"/>
      <c r="AA368" s="182"/>
      <c r="AB368" s="181"/>
      <c r="AC368" s="181"/>
      <c r="AD368" s="181"/>
      <c r="AE368" s="182"/>
      <c r="AF368" s="182"/>
      <c r="AG368" s="181"/>
      <c r="AH368" s="181"/>
      <c r="AI368" s="181"/>
      <c r="AJ368" s="182"/>
      <c r="AK368" s="182"/>
      <c r="AL368" s="181"/>
      <c r="AM368" s="181"/>
      <c r="AN368" s="181"/>
      <c r="AO368" s="182"/>
      <c r="AP368" s="182"/>
      <c r="AQ368" s="181"/>
      <c r="AR368" s="181"/>
      <c r="AS368" s="181"/>
      <c r="AT368" s="182"/>
      <c r="AU368" s="182"/>
      <c r="AV368" s="181"/>
      <c r="AW368" s="181"/>
      <c r="AX368" s="181"/>
      <c r="AY368" s="182"/>
      <c r="AZ368" s="182"/>
      <c r="BA368" s="181"/>
      <c r="BB368" s="181"/>
      <c r="BC368" s="181"/>
      <c r="BD368" s="182"/>
      <c r="BE368" s="182"/>
      <c r="BF368" s="181"/>
      <c r="BG368" s="180">
        <f t="shared" si="680"/>
        <v>0</v>
      </c>
      <c r="BH368" s="116" t="str">
        <f t="shared" si="681"/>
        <v/>
      </c>
      <c r="BI368" s="80" t="b">
        <f t="shared" si="627"/>
        <v>0</v>
      </c>
      <c r="BJ368" s="80" t="str">
        <f t="shared" si="628"/>
        <v/>
      </c>
      <c r="BK368" s="80" t="b">
        <f t="shared" si="682"/>
        <v>0</v>
      </c>
      <c r="BL368" s="13" t="str">
        <f t="shared" si="629"/>
        <v/>
      </c>
      <c r="BM368" s="13" t="b">
        <f t="shared" si="683"/>
        <v>0</v>
      </c>
      <c r="BN368" s="35" t="str">
        <f t="shared" si="630"/>
        <v/>
      </c>
      <c r="BO368" s="13" t="b">
        <f t="shared" si="631"/>
        <v>0</v>
      </c>
      <c r="BP368" s="35" t="str">
        <f t="shared" si="632"/>
        <v/>
      </c>
      <c r="BQ368" s="13" t="b">
        <f t="shared" si="633"/>
        <v>0</v>
      </c>
      <c r="BR368" s="35" t="str">
        <f t="shared" si="634"/>
        <v/>
      </c>
      <c r="BS368" s="35" t="b">
        <f t="shared" si="635"/>
        <v>0</v>
      </c>
      <c r="BT368" s="35" t="str">
        <f t="shared" si="636"/>
        <v/>
      </c>
      <c r="BU368" s="35" t="b">
        <f t="shared" si="637"/>
        <v>0</v>
      </c>
      <c r="BV368" s="35" t="str">
        <f t="shared" si="638"/>
        <v/>
      </c>
      <c r="BW368" s="13" t="b">
        <f t="shared" si="715"/>
        <v>0</v>
      </c>
      <c r="BX368" s="35" t="str">
        <f t="shared" si="639"/>
        <v/>
      </c>
      <c r="BY368" s="265" t="b">
        <f t="shared" si="684"/>
        <v>0</v>
      </c>
      <c r="BZ368" s="35" t="str">
        <f t="shared" si="640"/>
        <v/>
      </c>
      <c r="CA368" s="265" t="b">
        <f t="shared" si="685"/>
        <v>0</v>
      </c>
      <c r="CB368" s="35" t="str">
        <f t="shared" si="641"/>
        <v/>
      </c>
      <c r="CC368" s="272" t="b">
        <f t="shared" si="686"/>
        <v>0</v>
      </c>
      <c r="CD368" s="35" t="str">
        <f t="shared" si="642"/>
        <v/>
      </c>
      <c r="CE368" s="13" t="b">
        <f t="shared" si="643"/>
        <v>0</v>
      </c>
      <c r="CF368" s="35" t="str">
        <f t="shared" si="644"/>
        <v/>
      </c>
      <c r="CG368" s="179">
        <f t="shared" si="645"/>
        <v>0</v>
      </c>
      <c r="CH368" s="179">
        <f t="shared" si="646"/>
        <v>0</v>
      </c>
      <c r="CI368" s="218">
        <f t="shared" si="687"/>
        <v>0</v>
      </c>
      <c r="CJ368" s="218">
        <f t="shared" si="688"/>
        <v>0</v>
      </c>
      <c r="CK368" s="218">
        <f t="shared" si="689"/>
        <v>0</v>
      </c>
      <c r="CL368" s="218">
        <f t="shared" si="690"/>
        <v>0</v>
      </c>
      <c r="CM368" s="218">
        <f t="shared" si="691"/>
        <v>0</v>
      </c>
      <c r="CN368" s="218">
        <f t="shared" si="692"/>
        <v>0</v>
      </c>
      <c r="CO368" s="218">
        <f t="shared" si="693"/>
        <v>0</v>
      </c>
      <c r="CP368" s="218">
        <f t="shared" si="694"/>
        <v>0</v>
      </c>
      <c r="CQ368" s="218">
        <f t="shared" si="695"/>
        <v>0</v>
      </c>
      <c r="CR368" s="218">
        <f t="shared" si="696"/>
        <v>0</v>
      </c>
      <c r="CS368" s="14">
        <f t="shared" si="647"/>
        <v>0</v>
      </c>
      <c r="CT368" s="236">
        <f t="shared" si="648"/>
        <v>0</v>
      </c>
      <c r="CU368" s="237">
        <f t="shared" si="720"/>
        <v>0</v>
      </c>
      <c r="CV368" s="16">
        <f t="shared" si="720"/>
        <v>0</v>
      </c>
      <c r="CW368" s="16">
        <f t="shared" si="720"/>
        <v>0</v>
      </c>
      <c r="CX368" s="16">
        <f t="shared" si="720"/>
        <v>0</v>
      </c>
      <c r="CY368" s="16">
        <f t="shared" si="720"/>
        <v>0</v>
      </c>
      <c r="CZ368" s="16">
        <f t="shared" si="720"/>
        <v>0</v>
      </c>
      <c r="DA368" s="16">
        <f t="shared" si="720"/>
        <v>0</v>
      </c>
      <c r="DB368" s="16">
        <f t="shared" si="720"/>
        <v>0</v>
      </c>
      <c r="DC368" s="16">
        <f t="shared" si="720"/>
        <v>0</v>
      </c>
      <c r="DD368" s="238">
        <f t="shared" si="720"/>
        <v>0</v>
      </c>
      <c r="DE368" s="232">
        <f t="shared" si="721"/>
        <v>0</v>
      </c>
      <c r="DF368" s="132">
        <f t="shared" si="721"/>
        <v>0</v>
      </c>
      <c r="DG368" s="132">
        <f t="shared" si="721"/>
        <v>0</v>
      </c>
      <c r="DH368" s="132">
        <f t="shared" si="721"/>
        <v>0</v>
      </c>
      <c r="DI368" s="132">
        <f t="shared" si="721"/>
        <v>0</v>
      </c>
      <c r="DJ368" s="132">
        <f t="shared" si="721"/>
        <v>0</v>
      </c>
      <c r="DK368" s="132">
        <f t="shared" si="721"/>
        <v>0</v>
      </c>
      <c r="DL368" s="132">
        <f t="shared" si="721"/>
        <v>0</v>
      </c>
      <c r="DM368" s="132">
        <f t="shared" si="721"/>
        <v>0</v>
      </c>
      <c r="DN368" s="233">
        <f t="shared" si="721"/>
        <v>0</v>
      </c>
      <c r="DO368" s="232">
        <f t="shared" si="651"/>
        <v>0</v>
      </c>
      <c r="DP368" s="132">
        <f t="shared" si="652"/>
        <v>0</v>
      </c>
      <c r="DQ368" s="132">
        <f t="shared" si="653"/>
        <v>0</v>
      </c>
      <c r="DR368" s="132">
        <f t="shared" si="654"/>
        <v>0</v>
      </c>
      <c r="DS368" s="132">
        <f t="shared" si="655"/>
        <v>0</v>
      </c>
      <c r="DT368" s="132">
        <f t="shared" si="656"/>
        <v>0</v>
      </c>
      <c r="DU368" s="132">
        <f t="shared" si="657"/>
        <v>0</v>
      </c>
      <c r="DV368" s="132">
        <f t="shared" si="658"/>
        <v>0</v>
      </c>
      <c r="DW368" s="132">
        <f t="shared" si="659"/>
        <v>0</v>
      </c>
      <c r="DX368" s="233">
        <f t="shared" si="660"/>
        <v>0</v>
      </c>
      <c r="DY368" s="231" t="b">
        <f t="shared" si="697"/>
        <v>0</v>
      </c>
      <c r="DZ368" s="163"/>
      <c r="EA368" s="226" t="str">
        <f t="shared" si="698"/>
        <v/>
      </c>
      <c r="EB368" s="178" t="str">
        <f t="shared" si="699"/>
        <v/>
      </c>
      <c r="EC368" s="178" t="str">
        <f t="shared" si="700"/>
        <v/>
      </c>
      <c r="ED368" s="178" t="str">
        <f t="shared" si="701"/>
        <v/>
      </c>
      <c r="EE368" s="178" t="str">
        <f t="shared" si="702"/>
        <v/>
      </c>
      <c r="EF368" s="178" t="str">
        <f t="shared" si="703"/>
        <v/>
      </c>
      <c r="EG368" s="178" t="str">
        <f t="shared" si="704"/>
        <v/>
      </c>
      <c r="EH368" s="178" t="str">
        <f t="shared" si="705"/>
        <v/>
      </c>
      <c r="EI368" s="178" t="str">
        <f t="shared" si="706"/>
        <v/>
      </c>
      <c r="EJ368" s="227" t="str">
        <f t="shared" si="707"/>
        <v/>
      </c>
      <c r="EK368" s="230" t="str">
        <f t="shared" si="661"/>
        <v/>
      </c>
      <c r="EL368" s="177" t="str">
        <f t="shared" si="662"/>
        <v/>
      </c>
      <c r="EM368" s="177" t="str">
        <f t="shared" si="663"/>
        <v/>
      </c>
      <c r="EN368" s="177" t="str">
        <f t="shared" si="664"/>
        <v/>
      </c>
      <c r="EO368" s="177" t="str">
        <f t="shared" si="665"/>
        <v/>
      </c>
      <c r="EP368" s="177" t="str">
        <f t="shared" si="666"/>
        <v/>
      </c>
      <c r="EQ368" s="177" t="str">
        <f t="shared" si="667"/>
        <v/>
      </c>
      <c r="ER368" s="177" t="str">
        <f t="shared" si="668"/>
        <v/>
      </c>
      <c r="ES368" s="177" t="str">
        <f t="shared" si="669"/>
        <v/>
      </c>
      <c r="ET368" s="177" t="str">
        <f t="shared" si="670"/>
        <v/>
      </c>
      <c r="EU368" s="229" t="e">
        <f t="shared" si="671"/>
        <v>#VALUE!</v>
      </c>
      <c r="EV368" s="27" t="e">
        <f t="shared" si="672"/>
        <v>#VALUE!</v>
      </c>
      <c r="EW368" s="27" t="e">
        <f t="shared" si="673"/>
        <v>#VALUE!</v>
      </c>
      <c r="EX368" s="28" t="e">
        <f t="shared" si="674"/>
        <v>#VALUE!</v>
      </c>
      <c r="EY368" s="28" t="e">
        <f t="shared" si="675"/>
        <v>#VALUE!</v>
      </c>
      <c r="EZ368" s="28" t="b">
        <f t="shared" si="676"/>
        <v>0</v>
      </c>
      <c r="FA368" s="176" t="str">
        <f t="shared" si="677"/>
        <v/>
      </c>
      <c r="FB368" s="27" t="e" cm="1">
        <f t="array" aca="1" ref="FB368" ca="1">TEXT(RIGHT(10-RIGHT(SUM(INDEX(1*(MID(MID(C368,1,1)*2,ROW(INDIRECT("1:"&amp;LEN(MID(C368,1,1)*2))),1)),,))+MID(C368,2,1)+
SUM(INDEX(1*(MID(MID(C368,3,1)*2,ROW(INDIRECT("1:"&amp;LEN(MID(C368,3,1)*2))),1)),,))+MID(C368,4,1)+
SUM(INDEX(1*(MID(MID(C368,5,1)*2,ROW(INDIRECT("1:"&amp;LEN(MID(C368,5,1)*2))),1)),,))+MID(C368,6,1)+
SUM(INDEX(1*(MID(MID(C368,8,1)*2,ROW(INDIRECT("1:"&amp;LEN(MID(C368,8,1)*2))),1)),,))+MID(C368,9,1)+
SUM(INDEX(1*(MID(MID(C368,10,1)*2,ROW(INDIRECT("1:"&amp;LEN(MID(C368,10,1)*2))),1)),,)),1),1),"0")</f>
        <v>#VALUE!</v>
      </c>
      <c r="FC368" s="27" t="str">
        <f t="shared" si="678"/>
        <v/>
      </c>
      <c r="FD368" s="29" t="b">
        <f t="shared" si="679"/>
        <v>0</v>
      </c>
      <c r="FE368" s="112" t="b">
        <f>IFERROR(MATCH(D368,'Avtal för korttidsarbete'!$G$13:$G$1012,0),TRUE)</f>
        <v>1</v>
      </c>
      <c r="FF368" s="112" t="b">
        <f t="shared" si="708"/>
        <v>0</v>
      </c>
      <c r="FG368" s="113" t="str" cm="1">
        <f t="array" ref="FG368">IF(FE368=TRUE,"x",INDEX('Avtal för korttidsarbete'!$E$13:$E$1012,$FE368))</f>
        <v>x</v>
      </c>
      <c r="FH368" s="113" t="str" cm="1">
        <f t="array" ref="FH368">IF(FE368=TRUE,"x",INDEX('Avtal för korttidsarbete'!$F$13:$F$1012,$FE368))</f>
        <v>x</v>
      </c>
      <c r="FI368" s="112" t="b">
        <f t="shared" si="709"/>
        <v>0</v>
      </c>
      <c r="FJ368" s="135">
        <f t="shared" si="710"/>
        <v>44166</v>
      </c>
      <c r="FK368" s="135">
        <f t="shared" si="711"/>
        <v>44377</v>
      </c>
      <c r="FL368" s="112" t="b">
        <f t="shared" si="712"/>
        <v>0</v>
      </c>
      <c r="FM368" s="113">
        <f t="shared" si="713"/>
        <v>44166</v>
      </c>
      <c r="FN368" s="135">
        <f t="shared" si="714"/>
        <v>44377</v>
      </c>
      <c r="FO368" s="148" t="b">
        <f>IFERROR(INDEX('Avtal för korttidsarbete'!R:R,MATCH(D368,'Avtal för korttidsarbete'!$G:$G,0)),TRUE)</f>
        <v>1</v>
      </c>
      <c r="FP368" s="135" t="str">
        <f>IF(FO368,"-",INDEX('Avtal för korttidsarbete'!$D:$D,MATCH(D368,'Avtal för korttidsarbete'!$G:$G,0)))</f>
        <v>-</v>
      </c>
      <c r="FQ368" s="113" t="b">
        <f>IFERROR(G368&gt;INDEX(Uppsägningar!E:E,MATCH(C368,Uppsägningar!C:C,0)),FALSE)</f>
        <v>0</v>
      </c>
    </row>
    <row r="369" spans="1:173" x14ac:dyDescent="0.25">
      <c r="A369" s="19">
        <v>353</v>
      </c>
      <c r="B369" s="20"/>
      <c r="C369" s="183"/>
      <c r="D369" s="66"/>
      <c r="E369" s="212">
        <f>IFERROR(INDEX(Admin!$C$7:$C$10,MATCH(FP369,TblNivåValTExt,0)),0)</f>
        <v>0</v>
      </c>
      <c r="F369" s="1"/>
      <c r="G369" s="1"/>
      <c r="H369" s="78"/>
      <c r="I369" s="181"/>
      <c r="J369" s="181"/>
      <c r="K369" s="182"/>
      <c r="L369" s="182"/>
      <c r="M369" s="181"/>
      <c r="N369" s="181"/>
      <c r="O369" s="181"/>
      <c r="P369" s="182"/>
      <c r="Q369" s="182"/>
      <c r="R369" s="181"/>
      <c r="S369" s="181"/>
      <c r="T369" s="181"/>
      <c r="U369" s="182"/>
      <c r="V369" s="182"/>
      <c r="W369" s="181"/>
      <c r="X369" s="181"/>
      <c r="Y369" s="181"/>
      <c r="Z369" s="182"/>
      <c r="AA369" s="182"/>
      <c r="AB369" s="181"/>
      <c r="AC369" s="181"/>
      <c r="AD369" s="181"/>
      <c r="AE369" s="182"/>
      <c r="AF369" s="182"/>
      <c r="AG369" s="181"/>
      <c r="AH369" s="181"/>
      <c r="AI369" s="181"/>
      <c r="AJ369" s="182"/>
      <c r="AK369" s="182"/>
      <c r="AL369" s="181"/>
      <c r="AM369" s="181"/>
      <c r="AN369" s="181"/>
      <c r="AO369" s="182"/>
      <c r="AP369" s="182"/>
      <c r="AQ369" s="181"/>
      <c r="AR369" s="181"/>
      <c r="AS369" s="181"/>
      <c r="AT369" s="182"/>
      <c r="AU369" s="182"/>
      <c r="AV369" s="181"/>
      <c r="AW369" s="181"/>
      <c r="AX369" s="181"/>
      <c r="AY369" s="182"/>
      <c r="AZ369" s="182"/>
      <c r="BA369" s="181"/>
      <c r="BB369" s="181"/>
      <c r="BC369" s="181"/>
      <c r="BD369" s="182"/>
      <c r="BE369" s="182"/>
      <c r="BF369" s="181"/>
      <c r="BG369" s="180">
        <f t="shared" si="680"/>
        <v>0</v>
      </c>
      <c r="BH369" s="116" t="str">
        <f t="shared" si="681"/>
        <v/>
      </c>
      <c r="BI369" s="80" t="b">
        <f t="shared" si="627"/>
        <v>0</v>
      </c>
      <c r="BJ369" s="80" t="str">
        <f t="shared" si="628"/>
        <v/>
      </c>
      <c r="BK369" s="80" t="b">
        <f t="shared" si="682"/>
        <v>0</v>
      </c>
      <c r="BL369" s="13" t="str">
        <f t="shared" si="629"/>
        <v/>
      </c>
      <c r="BM369" s="13" t="b">
        <f t="shared" si="683"/>
        <v>0</v>
      </c>
      <c r="BN369" s="35" t="str">
        <f t="shared" si="630"/>
        <v/>
      </c>
      <c r="BO369" s="13" t="b">
        <f t="shared" si="631"/>
        <v>0</v>
      </c>
      <c r="BP369" s="35" t="str">
        <f t="shared" si="632"/>
        <v/>
      </c>
      <c r="BQ369" s="13" t="b">
        <f t="shared" si="633"/>
        <v>0</v>
      </c>
      <c r="BR369" s="35" t="str">
        <f t="shared" si="634"/>
        <v/>
      </c>
      <c r="BS369" s="35" t="b">
        <f t="shared" si="635"/>
        <v>0</v>
      </c>
      <c r="BT369" s="35" t="str">
        <f t="shared" si="636"/>
        <v/>
      </c>
      <c r="BU369" s="35" t="b">
        <f t="shared" si="637"/>
        <v>0</v>
      </c>
      <c r="BV369" s="35" t="str">
        <f t="shared" si="638"/>
        <v/>
      </c>
      <c r="BW369" s="13" t="b">
        <f t="shared" si="715"/>
        <v>0</v>
      </c>
      <c r="BX369" s="35" t="str">
        <f t="shared" si="639"/>
        <v/>
      </c>
      <c r="BY369" s="265" t="b">
        <f t="shared" si="684"/>
        <v>0</v>
      </c>
      <c r="BZ369" s="35" t="str">
        <f t="shared" si="640"/>
        <v/>
      </c>
      <c r="CA369" s="265" t="b">
        <f t="shared" si="685"/>
        <v>0</v>
      </c>
      <c r="CB369" s="35" t="str">
        <f t="shared" si="641"/>
        <v/>
      </c>
      <c r="CC369" s="272" t="b">
        <f t="shared" si="686"/>
        <v>0</v>
      </c>
      <c r="CD369" s="35" t="str">
        <f t="shared" si="642"/>
        <v/>
      </c>
      <c r="CE369" s="13" t="b">
        <f t="shared" si="643"/>
        <v>0</v>
      </c>
      <c r="CF369" s="35" t="str">
        <f t="shared" si="644"/>
        <v/>
      </c>
      <c r="CG369" s="179">
        <f t="shared" si="645"/>
        <v>0</v>
      </c>
      <c r="CH369" s="179">
        <f t="shared" si="646"/>
        <v>0</v>
      </c>
      <c r="CI369" s="218">
        <f t="shared" si="687"/>
        <v>0</v>
      </c>
      <c r="CJ369" s="218">
        <f t="shared" si="688"/>
        <v>0</v>
      </c>
      <c r="CK369" s="218">
        <f t="shared" si="689"/>
        <v>0</v>
      </c>
      <c r="CL369" s="218">
        <f t="shared" si="690"/>
        <v>0</v>
      </c>
      <c r="CM369" s="218">
        <f t="shared" si="691"/>
        <v>0</v>
      </c>
      <c r="CN369" s="218">
        <f t="shared" si="692"/>
        <v>0</v>
      </c>
      <c r="CO369" s="218">
        <f t="shared" si="693"/>
        <v>0</v>
      </c>
      <c r="CP369" s="218">
        <f t="shared" si="694"/>
        <v>0</v>
      </c>
      <c r="CQ369" s="218">
        <f t="shared" si="695"/>
        <v>0</v>
      </c>
      <c r="CR369" s="218">
        <f t="shared" si="696"/>
        <v>0</v>
      </c>
      <c r="CS369" s="14">
        <f t="shared" si="647"/>
        <v>0</v>
      </c>
      <c r="CT369" s="236">
        <f t="shared" si="648"/>
        <v>0</v>
      </c>
      <c r="CU369" s="237">
        <f t="shared" si="720"/>
        <v>0</v>
      </c>
      <c r="CV369" s="16">
        <f t="shared" si="720"/>
        <v>0</v>
      </c>
      <c r="CW369" s="16">
        <f t="shared" si="720"/>
        <v>0</v>
      </c>
      <c r="CX369" s="16">
        <f t="shared" si="720"/>
        <v>0</v>
      </c>
      <c r="CY369" s="16">
        <f t="shared" si="720"/>
        <v>0</v>
      </c>
      <c r="CZ369" s="16">
        <f t="shared" si="720"/>
        <v>0</v>
      </c>
      <c r="DA369" s="16">
        <f t="shared" si="720"/>
        <v>0</v>
      </c>
      <c r="DB369" s="16">
        <f t="shared" si="720"/>
        <v>0</v>
      </c>
      <c r="DC369" s="16">
        <f t="shared" si="720"/>
        <v>0</v>
      </c>
      <c r="DD369" s="238">
        <f t="shared" si="720"/>
        <v>0</v>
      </c>
      <c r="DE369" s="232">
        <f t="shared" si="721"/>
        <v>0</v>
      </c>
      <c r="DF369" s="132">
        <f t="shared" si="721"/>
        <v>0</v>
      </c>
      <c r="DG369" s="132">
        <f t="shared" si="721"/>
        <v>0</v>
      </c>
      <c r="DH369" s="132">
        <f t="shared" si="721"/>
        <v>0</v>
      </c>
      <c r="DI369" s="132">
        <f t="shared" si="721"/>
        <v>0</v>
      </c>
      <c r="DJ369" s="132">
        <f t="shared" si="721"/>
        <v>0</v>
      </c>
      <c r="DK369" s="132">
        <f t="shared" si="721"/>
        <v>0</v>
      </c>
      <c r="DL369" s="132">
        <f t="shared" si="721"/>
        <v>0</v>
      </c>
      <c r="DM369" s="132">
        <f t="shared" si="721"/>
        <v>0</v>
      </c>
      <c r="DN369" s="233">
        <f t="shared" si="721"/>
        <v>0</v>
      </c>
      <c r="DO369" s="232">
        <f t="shared" si="651"/>
        <v>0</v>
      </c>
      <c r="DP369" s="132">
        <f t="shared" si="652"/>
        <v>0</v>
      </c>
      <c r="DQ369" s="132">
        <f t="shared" si="653"/>
        <v>0</v>
      </c>
      <c r="DR369" s="132">
        <f t="shared" si="654"/>
        <v>0</v>
      </c>
      <c r="DS369" s="132">
        <f t="shared" si="655"/>
        <v>0</v>
      </c>
      <c r="DT369" s="132">
        <f t="shared" si="656"/>
        <v>0</v>
      </c>
      <c r="DU369" s="132">
        <f t="shared" si="657"/>
        <v>0</v>
      </c>
      <c r="DV369" s="132">
        <f t="shared" si="658"/>
        <v>0</v>
      </c>
      <c r="DW369" s="132">
        <f t="shared" si="659"/>
        <v>0</v>
      </c>
      <c r="DX369" s="233">
        <f t="shared" si="660"/>
        <v>0</v>
      </c>
      <c r="DY369" s="231" t="b">
        <f t="shared" si="697"/>
        <v>0</v>
      </c>
      <c r="DZ369" s="163"/>
      <c r="EA369" s="226" t="str">
        <f t="shared" si="698"/>
        <v/>
      </c>
      <c r="EB369" s="178" t="str">
        <f t="shared" si="699"/>
        <v/>
      </c>
      <c r="EC369" s="178" t="str">
        <f t="shared" si="700"/>
        <v/>
      </c>
      <c r="ED369" s="178" t="str">
        <f t="shared" si="701"/>
        <v/>
      </c>
      <c r="EE369" s="178" t="str">
        <f t="shared" si="702"/>
        <v/>
      </c>
      <c r="EF369" s="178" t="str">
        <f t="shared" si="703"/>
        <v/>
      </c>
      <c r="EG369" s="178" t="str">
        <f t="shared" si="704"/>
        <v/>
      </c>
      <c r="EH369" s="178" t="str">
        <f t="shared" si="705"/>
        <v/>
      </c>
      <c r="EI369" s="178" t="str">
        <f t="shared" si="706"/>
        <v/>
      </c>
      <c r="EJ369" s="227" t="str">
        <f t="shared" si="707"/>
        <v/>
      </c>
      <c r="EK369" s="230" t="str">
        <f t="shared" si="661"/>
        <v/>
      </c>
      <c r="EL369" s="177" t="str">
        <f t="shared" si="662"/>
        <v/>
      </c>
      <c r="EM369" s="177" t="str">
        <f t="shared" si="663"/>
        <v/>
      </c>
      <c r="EN369" s="177" t="str">
        <f t="shared" si="664"/>
        <v/>
      </c>
      <c r="EO369" s="177" t="str">
        <f t="shared" si="665"/>
        <v/>
      </c>
      <c r="EP369" s="177" t="str">
        <f t="shared" si="666"/>
        <v/>
      </c>
      <c r="EQ369" s="177" t="str">
        <f t="shared" si="667"/>
        <v/>
      </c>
      <c r="ER369" s="177" t="str">
        <f t="shared" si="668"/>
        <v/>
      </c>
      <c r="ES369" s="177" t="str">
        <f t="shared" si="669"/>
        <v/>
      </c>
      <c r="ET369" s="177" t="str">
        <f t="shared" si="670"/>
        <v/>
      </c>
      <c r="EU369" s="229" t="e">
        <f t="shared" si="671"/>
        <v>#VALUE!</v>
      </c>
      <c r="EV369" s="27" t="e">
        <f t="shared" si="672"/>
        <v>#VALUE!</v>
      </c>
      <c r="EW369" s="27" t="e">
        <f t="shared" si="673"/>
        <v>#VALUE!</v>
      </c>
      <c r="EX369" s="28" t="e">
        <f t="shared" si="674"/>
        <v>#VALUE!</v>
      </c>
      <c r="EY369" s="28" t="e">
        <f t="shared" si="675"/>
        <v>#VALUE!</v>
      </c>
      <c r="EZ369" s="28" t="b">
        <f t="shared" si="676"/>
        <v>0</v>
      </c>
      <c r="FA369" s="176" t="str">
        <f t="shared" si="677"/>
        <v/>
      </c>
      <c r="FB369" s="27" t="e" cm="1">
        <f t="array" aca="1" ref="FB369" ca="1">TEXT(RIGHT(10-RIGHT(SUM(INDEX(1*(MID(MID(C369,1,1)*2,ROW(INDIRECT("1:"&amp;LEN(MID(C369,1,1)*2))),1)),,))+MID(C369,2,1)+
SUM(INDEX(1*(MID(MID(C369,3,1)*2,ROW(INDIRECT("1:"&amp;LEN(MID(C369,3,1)*2))),1)),,))+MID(C369,4,1)+
SUM(INDEX(1*(MID(MID(C369,5,1)*2,ROW(INDIRECT("1:"&amp;LEN(MID(C369,5,1)*2))),1)),,))+MID(C369,6,1)+
SUM(INDEX(1*(MID(MID(C369,8,1)*2,ROW(INDIRECT("1:"&amp;LEN(MID(C369,8,1)*2))),1)),,))+MID(C369,9,1)+
SUM(INDEX(1*(MID(MID(C369,10,1)*2,ROW(INDIRECT("1:"&amp;LEN(MID(C369,10,1)*2))),1)),,)),1),1),"0")</f>
        <v>#VALUE!</v>
      </c>
      <c r="FC369" s="27" t="str">
        <f t="shared" si="678"/>
        <v/>
      </c>
      <c r="FD369" s="29" t="b">
        <f t="shared" si="679"/>
        <v>0</v>
      </c>
      <c r="FE369" s="112" t="b">
        <f>IFERROR(MATCH(D369,'Avtal för korttidsarbete'!$G$13:$G$1012,0),TRUE)</f>
        <v>1</v>
      </c>
      <c r="FF369" s="112" t="b">
        <f t="shared" si="708"/>
        <v>0</v>
      </c>
      <c r="FG369" s="113" t="str" cm="1">
        <f t="array" ref="FG369">IF(FE369=TRUE,"x",INDEX('Avtal för korttidsarbete'!$E$13:$E$1012,$FE369))</f>
        <v>x</v>
      </c>
      <c r="FH369" s="113" t="str" cm="1">
        <f t="array" ref="FH369">IF(FE369=TRUE,"x",INDEX('Avtal för korttidsarbete'!$F$13:$F$1012,$FE369))</f>
        <v>x</v>
      </c>
      <c r="FI369" s="112" t="b">
        <f t="shared" si="709"/>
        <v>0</v>
      </c>
      <c r="FJ369" s="135">
        <f t="shared" si="710"/>
        <v>44166</v>
      </c>
      <c r="FK369" s="135">
        <f t="shared" si="711"/>
        <v>44377</v>
      </c>
      <c r="FL369" s="112" t="b">
        <f t="shared" si="712"/>
        <v>0</v>
      </c>
      <c r="FM369" s="113">
        <f t="shared" si="713"/>
        <v>44166</v>
      </c>
      <c r="FN369" s="135">
        <f t="shared" si="714"/>
        <v>44377</v>
      </c>
      <c r="FO369" s="148" t="b">
        <f>IFERROR(INDEX('Avtal för korttidsarbete'!R:R,MATCH(D369,'Avtal för korttidsarbete'!$G:$G,0)),TRUE)</f>
        <v>1</v>
      </c>
      <c r="FP369" s="135" t="str">
        <f>IF(FO369,"-",INDEX('Avtal för korttidsarbete'!$D:$D,MATCH(D369,'Avtal för korttidsarbete'!$G:$G,0)))</f>
        <v>-</v>
      </c>
      <c r="FQ369" s="113" t="b">
        <f>IFERROR(G369&gt;INDEX(Uppsägningar!E:E,MATCH(C369,Uppsägningar!C:C,0)),FALSE)</f>
        <v>0</v>
      </c>
    </row>
    <row r="370" spans="1:173" x14ac:dyDescent="0.25">
      <c r="A370" s="19">
        <v>354</v>
      </c>
      <c r="B370" s="20"/>
      <c r="C370" s="183"/>
      <c r="D370" s="66"/>
      <c r="E370" s="212">
        <f>IFERROR(INDEX(Admin!$C$7:$C$10,MATCH(FP370,TblNivåValTExt,0)),0)</f>
        <v>0</v>
      </c>
      <c r="F370" s="1"/>
      <c r="G370" s="1"/>
      <c r="H370" s="78"/>
      <c r="I370" s="181"/>
      <c r="J370" s="181"/>
      <c r="K370" s="182"/>
      <c r="L370" s="182"/>
      <c r="M370" s="181"/>
      <c r="N370" s="181"/>
      <c r="O370" s="181"/>
      <c r="P370" s="182"/>
      <c r="Q370" s="182"/>
      <c r="R370" s="181"/>
      <c r="S370" s="181"/>
      <c r="T370" s="181"/>
      <c r="U370" s="182"/>
      <c r="V370" s="182"/>
      <c r="W370" s="181"/>
      <c r="X370" s="181"/>
      <c r="Y370" s="181"/>
      <c r="Z370" s="182"/>
      <c r="AA370" s="182"/>
      <c r="AB370" s="181"/>
      <c r="AC370" s="181"/>
      <c r="AD370" s="181"/>
      <c r="AE370" s="182"/>
      <c r="AF370" s="182"/>
      <c r="AG370" s="181"/>
      <c r="AH370" s="181"/>
      <c r="AI370" s="181"/>
      <c r="AJ370" s="182"/>
      <c r="AK370" s="182"/>
      <c r="AL370" s="181"/>
      <c r="AM370" s="181"/>
      <c r="AN370" s="181"/>
      <c r="AO370" s="182"/>
      <c r="AP370" s="182"/>
      <c r="AQ370" s="181"/>
      <c r="AR370" s="181"/>
      <c r="AS370" s="181"/>
      <c r="AT370" s="182"/>
      <c r="AU370" s="182"/>
      <c r="AV370" s="181"/>
      <c r="AW370" s="181"/>
      <c r="AX370" s="181"/>
      <c r="AY370" s="182"/>
      <c r="AZ370" s="182"/>
      <c r="BA370" s="181"/>
      <c r="BB370" s="181"/>
      <c r="BC370" s="181"/>
      <c r="BD370" s="182"/>
      <c r="BE370" s="182"/>
      <c r="BF370" s="181"/>
      <c r="BG370" s="180">
        <f t="shared" si="680"/>
        <v>0</v>
      </c>
      <c r="BH370" s="116" t="str">
        <f t="shared" si="681"/>
        <v/>
      </c>
      <c r="BI370" s="80" t="b">
        <f t="shared" si="627"/>
        <v>0</v>
      </c>
      <c r="BJ370" s="80" t="str">
        <f t="shared" si="628"/>
        <v/>
      </c>
      <c r="BK370" s="80" t="b">
        <f t="shared" si="682"/>
        <v>0</v>
      </c>
      <c r="BL370" s="13" t="str">
        <f t="shared" si="629"/>
        <v/>
      </c>
      <c r="BM370" s="13" t="b">
        <f t="shared" si="683"/>
        <v>0</v>
      </c>
      <c r="BN370" s="35" t="str">
        <f t="shared" si="630"/>
        <v/>
      </c>
      <c r="BO370" s="13" t="b">
        <f t="shared" si="631"/>
        <v>0</v>
      </c>
      <c r="BP370" s="35" t="str">
        <f t="shared" si="632"/>
        <v/>
      </c>
      <c r="BQ370" s="13" t="b">
        <f t="shared" si="633"/>
        <v>0</v>
      </c>
      <c r="BR370" s="35" t="str">
        <f t="shared" si="634"/>
        <v/>
      </c>
      <c r="BS370" s="35" t="b">
        <f t="shared" si="635"/>
        <v>0</v>
      </c>
      <c r="BT370" s="35" t="str">
        <f t="shared" si="636"/>
        <v/>
      </c>
      <c r="BU370" s="35" t="b">
        <f t="shared" si="637"/>
        <v>0</v>
      </c>
      <c r="BV370" s="35" t="str">
        <f t="shared" si="638"/>
        <v/>
      </c>
      <c r="BW370" s="13" t="b">
        <f t="shared" si="715"/>
        <v>0</v>
      </c>
      <c r="BX370" s="35" t="str">
        <f t="shared" si="639"/>
        <v/>
      </c>
      <c r="BY370" s="265" t="b">
        <f t="shared" si="684"/>
        <v>0</v>
      </c>
      <c r="BZ370" s="35" t="str">
        <f t="shared" si="640"/>
        <v/>
      </c>
      <c r="CA370" s="265" t="b">
        <f t="shared" si="685"/>
        <v>0</v>
      </c>
      <c r="CB370" s="35" t="str">
        <f t="shared" si="641"/>
        <v/>
      </c>
      <c r="CC370" s="272" t="b">
        <f t="shared" si="686"/>
        <v>0</v>
      </c>
      <c r="CD370" s="35" t="str">
        <f t="shared" si="642"/>
        <v/>
      </c>
      <c r="CE370" s="13" t="b">
        <f t="shared" si="643"/>
        <v>0</v>
      </c>
      <c r="CF370" s="35" t="str">
        <f t="shared" si="644"/>
        <v/>
      </c>
      <c r="CG370" s="179">
        <f t="shared" si="645"/>
        <v>0</v>
      </c>
      <c r="CH370" s="179">
        <f t="shared" si="646"/>
        <v>0</v>
      </c>
      <c r="CI370" s="218">
        <f t="shared" si="687"/>
        <v>0</v>
      </c>
      <c r="CJ370" s="218">
        <f t="shared" si="688"/>
        <v>0</v>
      </c>
      <c r="CK370" s="218">
        <f t="shared" si="689"/>
        <v>0</v>
      </c>
      <c r="CL370" s="218">
        <f t="shared" si="690"/>
        <v>0</v>
      </c>
      <c r="CM370" s="218">
        <f t="shared" si="691"/>
        <v>0</v>
      </c>
      <c r="CN370" s="218">
        <f t="shared" si="692"/>
        <v>0</v>
      </c>
      <c r="CO370" s="218">
        <f t="shared" si="693"/>
        <v>0</v>
      </c>
      <c r="CP370" s="218">
        <f t="shared" si="694"/>
        <v>0</v>
      </c>
      <c r="CQ370" s="218">
        <f t="shared" si="695"/>
        <v>0</v>
      </c>
      <c r="CR370" s="218">
        <f t="shared" si="696"/>
        <v>0</v>
      </c>
      <c r="CS370" s="14">
        <f t="shared" si="647"/>
        <v>0</v>
      </c>
      <c r="CT370" s="236">
        <f t="shared" si="648"/>
        <v>0</v>
      </c>
      <c r="CU370" s="237">
        <f t="shared" si="720"/>
        <v>0</v>
      </c>
      <c r="CV370" s="16">
        <f t="shared" si="720"/>
        <v>0</v>
      </c>
      <c r="CW370" s="16">
        <f t="shared" si="720"/>
        <v>0</v>
      </c>
      <c r="CX370" s="16">
        <f t="shared" si="720"/>
        <v>0</v>
      </c>
      <c r="CY370" s="16">
        <f t="shared" si="720"/>
        <v>0</v>
      </c>
      <c r="CZ370" s="16">
        <f t="shared" si="720"/>
        <v>0</v>
      </c>
      <c r="DA370" s="16">
        <f t="shared" si="720"/>
        <v>0</v>
      </c>
      <c r="DB370" s="16">
        <f t="shared" si="720"/>
        <v>0</v>
      </c>
      <c r="DC370" s="16">
        <f t="shared" si="720"/>
        <v>0</v>
      </c>
      <c r="DD370" s="238">
        <f t="shared" si="720"/>
        <v>0</v>
      </c>
      <c r="DE370" s="232">
        <f t="shared" si="721"/>
        <v>0</v>
      </c>
      <c r="DF370" s="132">
        <f t="shared" si="721"/>
        <v>0</v>
      </c>
      <c r="DG370" s="132">
        <f t="shared" si="721"/>
        <v>0</v>
      </c>
      <c r="DH370" s="132">
        <f t="shared" si="721"/>
        <v>0</v>
      </c>
      <c r="DI370" s="132">
        <f t="shared" si="721"/>
        <v>0</v>
      </c>
      <c r="DJ370" s="132">
        <f t="shared" si="721"/>
        <v>0</v>
      </c>
      <c r="DK370" s="132">
        <f t="shared" si="721"/>
        <v>0</v>
      </c>
      <c r="DL370" s="132">
        <f t="shared" si="721"/>
        <v>0</v>
      </c>
      <c r="DM370" s="132">
        <f t="shared" si="721"/>
        <v>0</v>
      </c>
      <c r="DN370" s="233">
        <f t="shared" si="721"/>
        <v>0</v>
      </c>
      <c r="DO370" s="232">
        <f t="shared" si="651"/>
        <v>0</v>
      </c>
      <c r="DP370" s="132">
        <f t="shared" si="652"/>
        <v>0</v>
      </c>
      <c r="DQ370" s="132">
        <f t="shared" si="653"/>
        <v>0</v>
      </c>
      <c r="DR370" s="132">
        <f t="shared" si="654"/>
        <v>0</v>
      </c>
      <c r="DS370" s="132">
        <f t="shared" si="655"/>
        <v>0</v>
      </c>
      <c r="DT370" s="132">
        <f t="shared" si="656"/>
        <v>0</v>
      </c>
      <c r="DU370" s="132">
        <f t="shared" si="657"/>
        <v>0</v>
      </c>
      <c r="DV370" s="132">
        <f t="shared" si="658"/>
        <v>0</v>
      </c>
      <c r="DW370" s="132">
        <f t="shared" si="659"/>
        <v>0</v>
      </c>
      <c r="DX370" s="233">
        <f t="shared" si="660"/>
        <v>0</v>
      </c>
      <c r="DY370" s="231" t="b">
        <f t="shared" si="697"/>
        <v>0</v>
      </c>
      <c r="DZ370" s="163"/>
      <c r="EA370" s="226" t="str">
        <f t="shared" si="698"/>
        <v/>
      </c>
      <c r="EB370" s="178" t="str">
        <f t="shared" si="699"/>
        <v/>
      </c>
      <c r="EC370" s="178" t="str">
        <f t="shared" si="700"/>
        <v/>
      </c>
      <c r="ED370" s="178" t="str">
        <f t="shared" si="701"/>
        <v/>
      </c>
      <c r="EE370" s="178" t="str">
        <f t="shared" si="702"/>
        <v/>
      </c>
      <c r="EF370" s="178" t="str">
        <f t="shared" si="703"/>
        <v/>
      </c>
      <c r="EG370" s="178" t="str">
        <f t="shared" si="704"/>
        <v/>
      </c>
      <c r="EH370" s="178" t="str">
        <f t="shared" si="705"/>
        <v/>
      </c>
      <c r="EI370" s="178" t="str">
        <f t="shared" si="706"/>
        <v/>
      </c>
      <c r="EJ370" s="227" t="str">
        <f t="shared" si="707"/>
        <v/>
      </c>
      <c r="EK370" s="230" t="str">
        <f t="shared" si="661"/>
        <v/>
      </c>
      <c r="EL370" s="177" t="str">
        <f t="shared" si="662"/>
        <v/>
      </c>
      <c r="EM370" s="177" t="str">
        <f t="shared" si="663"/>
        <v/>
      </c>
      <c r="EN370" s="177" t="str">
        <f t="shared" si="664"/>
        <v/>
      </c>
      <c r="EO370" s="177" t="str">
        <f t="shared" si="665"/>
        <v/>
      </c>
      <c r="EP370" s="177" t="str">
        <f t="shared" si="666"/>
        <v/>
      </c>
      <c r="EQ370" s="177" t="str">
        <f t="shared" si="667"/>
        <v/>
      </c>
      <c r="ER370" s="177" t="str">
        <f t="shared" si="668"/>
        <v/>
      </c>
      <c r="ES370" s="177" t="str">
        <f t="shared" si="669"/>
        <v/>
      </c>
      <c r="ET370" s="177" t="str">
        <f t="shared" si="670"/>
        <v/>
      </c>
      <c r="EU370" s="229" t="e">
        <f t="shared" si="671"/>
        <v>#VALUE!</v>
      </c>
      <c r="EV370" s="27" t="e">
        <f t="shared" si="672"/>
        <v>#VALUE!</v>
      </c>
      <c r="EW370" s="27" t="e">
        <f t="shared" si="673"/>
        <v>#VALUE!</v>
      </c>
      <c r="EX370" s="28" t="e">
        <f t="shared" si="674"/>
        <v>#VALUE!</v>
      </c>
      <c r="EY370" s="28" t="e">
        <f t="shared" si="675"/>
        <v>#VALUE!</v>
      </c>
      <c r="EZ370" s="28" t="b">
        <f t="shared" si="676"/>
        <v>0</v>
      </c>
      <c r="FA370" s="176" t="str">
        <f t="shared" si="677"/>
        <v/>
      </c>
      <c r="FB370" s="27" t="e" cm="1">
        <f t="array" aca="1" ref="FB370" ca="1">TEXT(RIGHT(10-RIGHT(SUM(INDEX(1*(MID(MID(C370,1,1)*2,ROW(INDIRECT("1:"&amp;LEN(MID(C370,1,1)*2))),1)),,))+MID(C370,2,1)+
SUM(INDEX(1*(MID(MID(C370,3,1)*2,ROW(INDIRECT("1:"&amp;LEN(MID(C370,3,1)*2))),1)),,))+MID(C370,4,1)+
SUM(INDEX(1*(MID(MID(C370,5,1)*2,ROW(INDIRECT("1:"&amp;LEN(MID(C370,5,1)*2))),1)),,))+MID(C370,6,1)+
SUM(INDEX(1*(MID(MID(C370,8,1)*2,ROW(INDIRECT("1:"&amp;LEN(MID(C370,8,1)*2))),1)),,))+MID(C370,9,1)+
SUM(INDEX(1*(MID(MID(C370,10,1)*2,ROW(INDIRECT("1:"&amp;LEN(MID(C370,10,1)*2))),1)),,)),1),1),"0")</f>
        <v>#VALUE!</v>
      </c>
      <c r="FC370" s="27" t="str">
        <f t="shared" si="678"/>
        <v/>
      </c>
      <c r="FD370" s="29" t="b">
        <f t="shared" si="679"/>
        <v>0</v>
      </c>
      <c r="FE370" s="112" t="b">
        <f>IFERROR(MATCH(D370,'Avtal för korttidsarbete'!$G$13:$G$1012,0),TRUE)</f>
        <v>1</v>
      </c>
      <c r="FF370" s="112" t="b">
        <f t="shared" si="708"/>
        <v>0</v>
      </c>
      <c r="FG370" s="113" t="str" cm="1">
        <f t="array" ref="FG370">IF(FE370=TRUE,"x",INDEX('Avtal för korttidsarbete'!$E$13:$E$1012,$FE370))</f>
        <v>x</v>
      </c>
      <c r="FH370" s="113" t="str" cm="1">
        <f t="array" ref="FH370">IF(FE370=TRUE,"x",INDEX('Avtal för korttidsarbete'!$F$13:$F$1012,$FE370))</f>
        <v>x</v>
      </c>
      <c r="FI370" s="112" t="b">
        <f t="shared" si="709"/>
        <v>0</v>
      </c>
      <c r="FJ370" s="135">
        <f t="shared" si="710"/>
        <v>44166</v>
      </c>
      <c r="FK370" s="135">
        <f t="shared" si="711"/>
        <v>44377</v>
      </c>
      <c r="FL370" s="112" t="b">
        <f t="shared" si="712"/>
        <v>0</v>
      </c>
      <c r="FM370" s="113">
        <f t="shared" si="713"/>
        <v>44166</v>
      </c>
      <c r="FN370" s="135">
        <f t="shared" si="714"/>
        <v>44377</v>
      </c>
      <c r="FO370" s="148" t="b">
        <f>IFERROR(INDEX('Avtal för korttidsarbete'!R:R,MATCH(D370,'Avtal för korttidsarbete'!$G:$G,0)),TRUE)</f>
        <v>1</v>
      </c>
      <c r="FP370" s="135" t="str">
        <f>IF(FO370,"-",INDEX('Avtal för korttidsarbete'!$D:$D,MATCH(D370,'Avtal för korttidsarbete'!$G:$G,0)))</f>
        <v>-</v>
      </c>
      <c r="FQ370" s="113" t="b">
        <f>IFERROR(G370&gt;INDEX(Uppsägningar!E:E,MATCH(C370,Uppsägningar!C:C,0)),FALSE)</f>
        <v>0</v>
      </c>
    </row>
    <row r="371" spans="1:173" x14ac:dyDescent="0.25">
      <c r="A371" s="19">
        <v>355</v>
      </c>
      <c r="B371" s="20"/>
      <c r="C371" s="183"/>
      <c r="D371" s="66"/>
      <c r="E371" s="212">
        <f>IFERROR(INDEX(Admin!$C$7:$C$10,MATCH(FP371,TblNivåValTExt,0)),0)</f>
        <v>0</v>
      </c>
      <c r="F371" s="1"/>
      <c r="G371" s="1"/>
      <c r="H371" s="78"/>
      <c r="I371" s="181"/>
      <c r="J371" s="181"/>
      <c r="K371" s="182"/>
      <c r="L371" s="182"/>
      <c r="M371" s="181"/>
      <c r="N371" s="181"/>
      <c r="O371" s="181"/>
      <c r="P371" s="182"/>
      <c r="Q371" s="182"/>
      <c r="R371" s="181"/>
      <c r="S371" s="181"/>
      <c r="T371" s="181"/>
      <c r="U371" s="182"/>
      <c r="V371" s="182"/>
      <c r="W371" s="181"/>
      <c r="X371" s="181"/>
      <c r="Y371" s="181"/>
      <c r="Z371" s="182"/>
      <c r="AA371" s="182"/>
      <c r="AB371" s="181"/>
      <c r="AC371" s="181"/>
      <c r="AD371" s="181"/>
      <c r="AE371" s="182"/>
      <c r="AF371" s="182"/>
      <c r="AG371" s="181"/>
      <c r="AH371" s="181"/>
      <c r="AI371" s="181"/>
      <c r="AJ371" s="182"/>
      <c r="AK371" s="182"/>
      <c r="AL371" s="181"/>
      <c r="AM371" s="181"/>
      <c r="AN371" s="181"/>
      <c r="AO371" s="182"/>
      <c r="AP371" s="182"/>
      <c r="AQ371" s="181"/>
      <c r="AR371" s="181"/>
      <c r="AS371" s="181"/>
      <c r="AT371" s="182"/>
      <c r="AU371" s="182"/>
      <c r="AV371" s="181"/>
      <c r="AW371" s="181"/>
      <c r="AX371" s="181"/>
      <c r="AY371" s="182"/>
      <c r="AZ371" s="182"/>
      <c r="BA371" s="181"/>
      <c r="BB371" s="181"/>
      <c r="BC371" s="181"/>
      <c r="BD371" s="182"/>
      <c r="BE371" s="182"/>
      <c r="BF371" s="181"/>
      <c r="BG371" s="180">
        <f t="shared" si="680"/>
        <v>0</v>
      </c>
      <c r="BH371" s="116" t="str">
        <f t="shared" si="681"/>
        <v/>
      </c>
      <c r="BI371" s="80" t="b">
        <f t="shared" si="627"/>
        <v>0</v>
      </c>
      <c r="BJ371" s="80" t="str">
        <f t="shared" si="628"/>
        <v/>
      </c>
      <c r="BK371" s="80" t="b">
        <f t="shared" si="682"/>
        <v>0</v>
      </c>
      <c r="BL371" s="13" t="str">
        <f t="shared" si="629"/>
        <v/>
      </c>
      <c r="BM371" s="13" t="b">
        <f t="shared" si="683"/>
        <v>0</v>
      </c>
      <c r="BN371" s="35" t="str">
        <f t="shared" si="630"/>
        <v/>
      </c>
      <c r="BO371" s="13" t="b">
        <f t="shared" si="631"/>
        <v>0</v>
      </c>
      <c r="BP371" s="35" t="str">
        <f t="shared" si="632"/>
        <v/>
      </c>
      <c r="BQ371" s="13" t="b">
        <f t="shared" si="633"/>
        <v>0</v>
      </c>
      <c r="BR371" s="35" t="str">
        <f t="shared" si="634"/>
        <v/>
      </c>
      <c r="BS371" s="35" t="b">
        <f t="shared" si="635"/>
        <v>0</v>
      </c>
      <c r="BT371" s="35" t="str">
        <f t="shared" si="636"/>
        <v/>
      </c>
      <c r="BU371" s="35" t="b">
        <f t="shared" si="637"/>
        <v>0</v>
      </c>
      <c r="BV371" s="35" t="str">
        <f t="shared" si="638"/>
        <v/>
      </c>
      <c r="BW371" s="13" t="b">
        <f t="shared" si="715"/>
        <v>0</v>
      </c>
      <c r="BX371" s="35" t="str">
        <f t="shared" si="639"/>
        <v/>
      </c>
      <c r="BY371" s="265" t="b">
        <f t="shared" si="684"/>
        <v>0</v>
      </c>
      <c r="BZ371" s="35" t="str">
        <f t="shared" si="640"/>
        <v/>
      </c>
      <c r="CA371" s="265" t="b">
        <f t="shared" si="685"/>
        <v>0</v>
      </c>
      <c r="CB371" s="35" t="str">
        <f t="shared" si="641"/>
        <v/>
      </c>
      <c r="CC371" s="272" t="b">
        <f t="shared" si="686"/>
        <v>0</v>
      </c>
      <c r="CD371" s="35" t="str">
        <f t="shared" si="642"/>
        <v/>
      </c>
      <c r="CE371" s="13" t="b">
        <f t="shared" si="643"/>
        <v>0</v>
      </c>
      <c r="CF371" s="35" t="str">
        <f t="shared" si="644"/>
        <v/>
      </c>
      <c r="CG371" s="179">
        <f t="shared" si="645"/>
        <v>0</v>
      </c>
      <c r="CH371" s="179">
        <f t="shared" si="646"/>
        <v>0</v>
      </c>
      <c r="CI371" s="218">
        <f t="shared" si="687"/>
        <v>0</v>
      </c>
      <c r="CJ371" s="218">
        <f t="shared" si="688"/>
        <v>0</v>
      </c>
      <c r="CK371" s="218">
        <f t="shared" si="689"/>
        <v>0</v>
      </c>
      <c r="CL371" s="218">
        <f t="shared" si="690"/>
        <v>0</v>
      </c>
      <c r="CM371" s="218">
        <f t="shared" si="691"/>
        <v>0</v>
      </c>
      <c r="CN371" s="218">
        <f t="shared" si="692"/>
        <v>0</v>
      </c>
      <c r="CO371" s="218">
        <f t="shared" si="693"/>
        <v>0</v>
      </c>
      <c r="CP371" s="218">
        <f t="shared" si="694"/>
        <v>0</v>
      </c>
      <c r="CQ371" s="218">
        <f t="shared" si="695"/>
        <v>0</v>
      </c>
      <c r="CR371" s="218">
        <f t="shared" si="696"/>
        <v>0</v>
      </c>
      <c r="CS371" s="14">
        <f t="shared" si="647"/>
        <v>0</v>
      </c>
      <c r="CT371" s="236">
        <f t="shared" si="648"/>
        <v>0</v>
      </c>
      <c r="CU371" s="237">
        <f t="shared" si="720"/>
        <v>0</v>
      </c>
      <c r="CV371" s="16">
        <f t="shared" si="720"/>
        <v>0</v>
      </c>
      <c r="CW371" s="16">
        <f t="shared" si="720"/>
        <v>0</v>
      </c>
      <c r="CX371" s="16">
        <f t="shared" si="720"/>
        <v>0</v>
      </c>
      <c r="CY371" s="16">
        <f t="shared" si="720"/>
        <v>0</v>
      </c>
      <c r="CZ371" s="16">
        <f t="shared" si="720"/>
        <v>0</v>
      </c>
      <c r="DA371" s="16">
        <f t="shared" si="720"/>
        <v>0</v>
      </c>
      <c r="DB371" s="16">
        <f t="shared" si="720"/>
        <v>0</v>
      </c>
      <c r="DC371" s="16">
        <f t="shared" si="720"/>
        <v>0</v>
      </c>
      <c r="DD371" s="238">
        <f t="shared" si="720"/>
        <v>0</v>
      </c>
      <c r="DE371" s="232">
        <f t="shared" si="721"/>
        <v>0</v>
      </c>
      <c r="DF371" s="132">
        <f t="shared" si="721"/>
        <v>0</v>
      </c>
      <c r="DG371" s="132">
        <f t="shared" si="721"/>
        <v>0</v>
      </c>
      <c r="DH371" s="132">
        <f t="shared" si="721"/>
        <v>0</v>
      </c>
      <c r="DI371" s="132">
        <f t="shared" si="721"/>
        <v>0</v>
      </c>
      <c r="DJ371" s="132">
        <f t="shared" si="721"/>
        <v>0</v>
      </c>
      <c r="DK371" s="132">
        <f t="shared" si="721"/>
        <v>0</v>
      </c>
      <c r="DL371" s="132">
        <f t="shared" si="721"/>
        <v>0</v>
      </c>
      <c r="DM371" s="132">
        <f t="shared" si="721"/>
        <v>0</v>
      </c>
      <c r="DN371" s="233">
        <f t="shared" si="721"/>
        <v>0</v>
      </c>
      <c r="DO371" s="232">
        <f t="shared" si="651"/>
        <v>0</v>
      </c>
      <c r="DP371" s="132">
        <f t="shared" si="652"/>
        <v>0</v>
      </c>
      <c r="DQ371" s="132">
        <f t="shared" si="653"/>
        <v>0</v>
      </c>
      <c r="DR371" s="132">
        <f t="shared" si="654"/>
        <v>0</v>
      </c>
      <c r="DS371" s="132">
        <f t="shared" si="655"/>
        <v>0</v>
      </c>
      <c r="DT371" s="132">
        <f t="shared" si="656"/>
        <v>0</v>
      </c>
      <c r="DU371" s="132">
        <f t="shared" si="657"/>
        <v>0</v>
      </c>
      <c r="DV371" s="132">
        <f t="shared" si="658"/>
        <v>0</v>
      </c>
      <c r="DW371" s="132">
        <f t="shared" si="659"/>
        <v>0</v>
      </c>
      <c r="DX371" s="233">
        <f t="shared" si="660"/>
        <v>0</v>
      </c>
      <c r="DY371" s="231" t="b">
        <f t="shared" si="697"/>
        <v>0</v>
      </c>
      <c r="DZ371" s="163"/>
      <c r="EA371" s="226" t="str">
        <f t="shared" si="698"/>
        <v/>
      </c>
      <c r="EB371" s="178" t="str">
        <f t="shared" si="699"/>
        <v/>
      </c>
      <c r="EC371" s="178" t="str">
        <f t="shared" si="700"/>
        <v/>
      </c>
      <c r="ED371" s="178" t="str">
        <f t="shared" si="701"/>
        <v/>
      </c>
      <c r="EE371" s="178" t="str">
        <f t="shared" si="702"/>
        <v/>
      </c>
      <c r="EF371" s="178" t="str">
        <f t="shared" si="703"/>
        <v/>
      </c>
      <c r="EG371" s="178" t="str">
        <f t="shared" si="704"/>
        <v/>
      </c>
      <c r="EH371" s="178" t="str">
        <f t="shared" si="705"/>
        <v/>
      </c>
      <c r="EI371" s="178" t="str">
        <f t="shared" si="706"/>
        <v/>
      </c>
      <c r="EJ371" s="227" t="str">
        <f t="shared" si="707"/>
        <v/>
      </c>
      <c r="EK371" s="230" t="str">
        <f t="shared" si="661"/>
        <v/>
      </c>
      <c r="EL371" s="177" t="str">
        <f t="shared" si="662"/>
        <v/>
      </c>
      <c r="EM371" s="177" t="str">
        <f t="shared" si="663"/>
        <v/>
      </c>
      <c r="EN371" s="177" t="str">
        <f t="shared" si="664"/>
        <v/>
      </c>
      <c r="EO371" s="177" t="str">
        <f t="shared" si="665"/>
        <v/>
      </c>
      <c r="EP371" s="177" t="str">
        <f t="shared" si="666"/>
        <v/>
      </c>
      <c r="EQ371" s="177" t="str">
        <f t="shared" si="667"/>
        <v/>
      </c>
      <c r="ER371" s="177" t="str">
        <f t="shared" si="668"/>
        <v/>
      </c>
      <c r="ES371" s="177" t="str">
        <f t="shared" si="669"/>
        <v/>
      </c>
      <c r="ET371" s="177" t="str">
        <f t="shared" si="670"/>
        <v/>
      </c>
      <c r="EU371" s="229" t="e">
        <f t="shared" si="671"/>
        <v>#VALUE!</v>
      </c>
      <c r="EV371" s="27" t="e">
        <f t="shared" si="672"/>
        <v>#VALUE!</v>
      </c>
      <c r="EW371" s="27" t="e">
        <f t="shared" si="673"/>
        <v>#VALUE!</v>
      </c>
      <c r="EX371" s="28" t="e">
        <f t="shared" si="674"/>
        <v>#VALUE!</v>
      </c>
      <c r="EY371" s="28" t="e">
        <f t="shared" si="675"/>
        <v>#VALUE!</v>
      </c>
      <c r="EZ371" s="28" t="b">
        <f t="shared" si="676"/>
        <v>0</v>
      </c>
      <c r="FA371" s="176" t="str">
        <f t="shared" si="677"/>
        <v/>
      </c>
      <c r="FB371" s="27" t="e" cm="1">
        <f t="array" aca="1" ref="FB371" ca="1">TEXT(RIGHT(10-RIGHT(SUM(INDEX(1*(MID(MID(C371,1,1)*2,ROW(INDIRECT("1:"&amp;LEN(MID(C371,1,1)*2))),1)),,))+MID(C371,2,1)+
SUM(INDEX(1*(MID(MID(C371,3,1)*2,ROW(INDIRECT("1:"&amp;LEN(MID(C371,3,1)*2))),1)),,))+MID(C371,4,1)+
SUM(INDEX(1*(MID(MID(C371,5,1)*2,ROW(INDIRECT("1:"&amp;LEN(MID(C371,5,1)*2))),1)),,))+MID(C371,6,1)+
SUM(INDEX(1*(MID(MID(C371,8,1)*2,ROW(INDIRECT("1:"&amp;LEN(MID(C371,8,1)*2))),1)),,))+MID(C371,9,1)+
SUM(INDEX(1*(MID(MID(C371,10,1)*2,ROW(INDIRECT("1:"&amp;LEN(MID(C371,10,1)*2))),1)),,)),1),1),"0")</f>
        <v>#VALUE!</v>
      </c>
      <c r="FC371" s="27" t="str">
        <f t="shared" si="678"/>
        <v/>
      </c>
      <c r="FD371" s="29" t="b">
        <f t="shared" si="679"/>
        <v>0</v>
      </c>
      <c r="FE371" s="112" t="b">
        <f>IFERROR(MATCH(D371,'Avtal för korttidsarbete'!$G$13:$G$1012,0),TRUE)</f>
        <v>1</v>
      </c>
      <c r="FF371" s="112" t="b">
        <f t="shared" si="708"/>
        <v>0</v>
      </c>
      <c r="FG371" s="113" t="str" cm="1">
        <f t="array" ref="FG371">IF(FE371=TRUE,"x",INDEX('Avtal för korttidsarbete'!$E$13:$E$1012,$FE371))</f>
        <v>x</v>
      </c>
      <c r="FH371" s="113" t="str" cm="1">
        <f t="array" ref="FH371">IF(FE371=TRUE,"x",INDEX('Avtal för korttidsarbete'!$F$13:$F$1012,$FE371))</f>
        <v>x</v>
      </c>
      <c r="FI371" s="112" t="b">
        <f t="shared" si="709"/>
        <v>0</v>
      </c>
      <c r="FJ371" s="135">
        <f t="shared" si="710"/>
        <v>44166</v>
      </c>
      <c r="FK371" s="135">
        <f t="shared" si="711"/>
        <v>44377</v>
      </c>
      <c r="FL371" s="112" t="b">
        <f t="shared" si="712"/>
        <v>0</v>
      </c>
      <c r="FM371" s="113">
        <f t="shared" si="713"/>
        <v>44166</v>
      </c>
      <c r="FN371" s="135">
        <f t="shared" si="714"/>
        <v>44377</v>
      </c>
      <c r="FO371" s="148" t="b">
        <f>IFERROR(INDEX('Avtal för korttidsarbete'!R:R,MATCH(D371,'Avtal för korttidsarbete'!$G:$G,0)),TRUE)</f>
        <v>1</v>
      </c>
      <c r="FP371" s="135" t="str">
        <f>IF(FO371,"-",INDEX('Avtal för korttidsarbete'!$D:$D,MATCH(D371,'Avtal för korttidsarbete'!$G:$G,0)))</f>
        <v>-</v>
      </c>
      <c r="FQ371" s="113" t="b">
        <f>IFERROR(G371&gt;INDEX(Uppsägningar!E:E,MATCH(C371,Uppsägningar!C:C,0)),FALSE)</f>
        <v>0</v>
      </c>
    </row>
    <row r="372" spans="1:173" x14ac:dyDescent="0.25">
      <c r="A372" s="19">
        <v>356</v>
      </c>
      <c r="B372" s="20"/>
      <c r="C372" s="183"/>
      <c r="D372" s="66"/>
      <c r="E372" s="212">
        <f>IFERROR(INDEX(Admin!$C$7:$C$10,MATCH(FP372,TblNivåValTExt,0)),0)</f>
        <v>0</v>
      </c>
      <c r="F372" s="1"/>
      <c r="G372" s="1"/>
      <c r="H372" s="78"/>
      <c r="I372" s="181"/>
      <c r="J372" s="181"/>
      <c r="K372" s="182"/>
      <c r="L372" s="182"/>
      <c r="M372" s="181"/>
      <c r="N372" s="181"/>
      <c r="O372" s="181"/>
      <c r="P372" s="182"/>
      <c r="Q372" s="182"/>
      <c r="R372" s="181"/>
      <c r="S372" s="181"/>
      <c r="T372" s="181"/>
      <c r="U372" s="182"/>
      <c r="V372" s="182"/>
      <c r="W372" s="181"/>
      <c r="X372" s="181"/>
      <c r="Y372" s="181"/>
      <c r="Z372" s="182"/>
      <c r="AA372" s="182"/>
      <c r="AB372" s="181"/>
      <c r="AC372" s="181"/>
      <c r="AD372" s="181"/>
      <c r="AE372" s="182"/>
      <c r="AF372" s="182"/>
      <c r="AG372" s="181"/>
      <c r="AH372" s="181"/>
      <c r="AI372" s="181"/>
      <c r="AJ372" s="182"/>
      <c r="AK372" s="182"/>
      <c r="AL372" s="181"/>
      <c r="AM372" s="181"/>
      <c r="AN372" s="181"/>
      <c r="AO372" s="182"/>
      <c r="AP372" s="182"/>
      <c r="AQ372" s="181"/>
      <c r="AR372" s="181"/>
      <c r="AS372" s="181"/>
      <c r="AT372" s="182"/>
      <c r="AU372" s="182"/>
      <c r="AV372" s="181"/>
      <c r="AW372" s="181"/>
      <c r="AX372" s="181"/>
      <c r="AY372" s="182"/>
      <c r="AZ372" s="182"/>
      <c r="BA372" s="181"/>
      <c r="BB372" s="181"/>
      <c r="BC372" s="181"/>
      <c r="BD372" s="182"/>
      <c r="BE372" s="182"/>
      <c r="BF372" s="181"/>
      <c r="BG372" s="180">
        <f t="shared" si="680"/>
        <v>0</v>
      </c>
      <c r="BH372" s="116" t="str">
        <f t="shared" si="681"/>
        <v/>
      </c>
      <c r="BI372" s="80" t="b">
        <f t="shared" si="627"/>
        <v>0</v>
      </c>
      <c r="BJ372" s="80" t="str">
        <f t="shared" si="628"/>
        <v/>
      </c>
      <c r="BK372" s="80" t="b">
        <f t="shared" si="682"/>
        <v>0</v>
      </c>
      <c r="BL372" s="13" t="str">
        <f t="shared" si="629"/>
        <v/>
      </c>
      <c r="BM372" s="13" t="b">
        <f t="shared" si="683"/>
        <v>0</v>
      </c>
      <c r="BN372" s="35" t="str">
        <f t="shared" si="630"/>
        <v/>
      </c>
      <c r="BO372" s="13" t="b">
        <f t="shared" si="631"/>
        <v>0</v>
      </c>
      <c r="BP372" s="35" t="str">
        <f t="shared" si="632"/>
        <v/>
      </c>
      <c r="BQ372" s="13" t="b">
        <f t="shared" si="633"/>
        <v>0</v>
      </c>
      <c r="BR372" s="35" t="str">
        <f t="shared" si="634"/>
        <v/>
      </c>
      <c r="BS372" s="35" t="b">
        <f t="shared" si="635"/>
        <v>0</v>
      </c>
      <c r="BT372" s="35" t="str">
        <f t="shared" si="636"/>
        <v/>
      </c>
      <c r="BU372" s="35" t="b">
        <f t="shared" si="637"/>
        <v>0</v>
      </c>
      <c r="BV372" s="35" t="str">
        <f t="shared" si="638"/>
        <v/>
      </c>
      <c r="BW372" s="13" t="b">
        <f t="shared" si="715"/>
        <v>0</v>
      </c>
      <c r="BX372" s="35" t="str">
        <f t="shared" si="639"/>
        <v/>
      </c>
      <c r="BY372" s="265" t="b">
        <f t="shared" si="684"/>
        <v>0</v>
      </c>
      <c r="BZ372" s="35" t="str">
        <f t="shared" si="640"/>
        <v/>
      </c>
      <c r="CA372" s="265" t="b">
        <f t="shared" si="685"/>
        <v>0</v>
      </c>
      <c r="CB372" s="35" t="str">
        <f t="shared" si="641"/>
        <v/>
      </c>
      <c r="CC372" s="272" t="b">
        <f t="shared" si="686"/>
        <v>0</v>
      </c>
      <c r="CD372" s="35" t="str">
        <f t="shared" si="642"/>
        <v/>
      </c>
      <c r="CE372" s="13" t="b">
        <f t="shared" si="643"/>
        <v>0</v>
      </c>
      <c r="CF372" s="35" t="str">
        <f t="shared" si="644"/>
        <v/>
      </c>
      <c r="CG372" s="179">
        <f t="shared" si="645"/>
        <v>0</v>
      </c>
      <c r="CH372" s="179">
        <f t="shared" si="646"/>
        <v>0</v>
      </c>
      <c r="CI372" s="218">
        <f t="shared" si="687"/>
        <v>0</v>
      </c>
      <c r="CJ372" s="218">
        <f t="shared" si="688"/>
        <v>0</v>
      </c>
      <c r="CK372" s="218">
        <f t="shared" si="689"/>
        <v>0</v>
      </c>
      <c r="CL372" s="218">
        <f t="shared" si="690"/>
        <v>0</v>
      </c>
      <c r="CM372" s="218">
        <f t="shared" si="691"/>
        <v>0</v>
      </c>
      <c r="CN372" s="218">
        <f t="shared" si="692"/>
        <v>0</v>
      </c>
      <c r="CO372" s="218">
        <f t="shared" si="693"/>
        <v>0</v>
      </c>
      <c r="CP372" s="218">
        <f t="shared" si="694"/>
        <v>0</v>
      </c>
      <c r="CQ372" s="218">
        <f t="shared" si="695"/>
        <v>0</v>
      </c>
      <c r="CR372" s="218">
        <f t="shared" si="696"/>
        <v>0</v>
      </c>
      <c r="CS372" s="14">
        <f t="shared" si="647"/>
        <v>0</v>
      </c>
      <c r="CT372" s="236">
        <f t="shared" si="648"/>
        <v>0</v>
      </c>
      <c r="CU372" s="237">
        <f t="shared" si="720"/>
        <v>0</v>
      </c>
      <c r="CV372" s="16">
        <f t="shared" si="720"/>
        <v>0</v>
      </c>
      <c r="CW372" s="16">
        <f t="shared" si="720"/>
        <v>0</v>
      </c>
      <c r="CX372" s="16">
        <f t="shared" si="720"/>
        <v>0</v>
      </c>
      <c r="CY372" s="16">
        <f t="shared" si="720"/>
        <v>0</v>
      </c>
      <c r="CZ372" s="16">
        <f t="shared" si="720"/>
        <v>0</v>
      </c>
      <c r="DA372" s="16">
        <f t="shared" si="720"/>
        <v>0</v>
      </c>
      <c r="DB372" s="16">
        <f t="shared" si="720"/>
        <v>0</v>
      </c>
      <c r="DC372" s="16">
        <f t="shared" si="720"/>
        <v>0</v>
      </c>
      <c r="DD372" s="238">
        <f t="shared" si="720"/>
        <v>0</v>
      </c>
      <c r="DE372" s="232">
        <f t="shared" si="721"/>
        <v>0</v>
      </c>
      <c r="DF372" s="132">
        <f t="shared" si="721"/>
        <v>0</v>
      </c>
      <c r="DG372" s="132">
        <f t="shared" si="721"/>
        <v>0</v>
      </c>
      <c r="DH372" s="132">
        <f t="shared" si="721"/>
        <v>0</v>
      </c>
      <c r="DI372" s="132">
        <f t="shared" si="721"/>
        <v>0</v>
      </c>
      <c r="DJ372" s="132">
        <f t="shared" si="721"/>
        <v>0</v>
      </c>
      <c r="DK372" s="132">
        <f t="shared" si="721"/>
        <v>0</v>
      </c>
      <c r="DL372" s="132">
        <f t="shared" si="721"/>
        <v>0</v>
      </c>
      <c r="DM372" s="132">
        <f t="shared" si="721"/>
        <v>0</v>
      </c>
      <c r="DN372" s="233">
        <f t="shared" si="721"/>
        <v>0</v>
      </c>
      <c r="DO372" s="232">
        <f t="shared" si="651"/>
        <v>0</v>
      </c>
      <c r="DP372" s="132">
        <f t="shared" si="652"/>
        <v>0</v>
      </c>
      <c r="DQ372" s="132">
        <f t="shared" si="653"/>
        <v>0</v>
      </c>
      <c r="DR372" s="132">
        <f t="shared" si="654"/>
        <v>0</v>
      </c>
      <c r="DS372" s="132">
        <f t="shared" si="655"/>
        <v>0</v>
      </c>
      <c r="DT372" s="132">
        <f t="shared" si="656"/>
        <v>0</v>
      </c>
      <c r="DU372" s="132">
        <f t="shared" si="657"/>
        <v>0</v>
      </c>
      <c r="DV372" s="132">
        <f t="shared" si="658"/>
        <v>0</v>
      </c>
      <c r="DW372" s="132">
        <f t="shared" si="659"/>
        <v>0</v>
      </c>
      <c r="DX372" s="233">
        <f t="shared" si="660"/>
        <v>0</v>
      </c>
      <c r="DY372" s="231" t="b">
        <f t="shared" si="697"/>
        <v>0</v>
      </c>
      <c r="DZ372" s="163"/>
      <c r="EA372" s="226" t="str">
        <f t="shared" si="698"/>
        <v/>
      </c>
      <c r="EB372" s="178" t="str">
        <f t="shared" si="699"/>
        <v/>
      </c>
      <c r="EC372" s="178" t="str">
        <f t="shared" si="700"/>
        <v/>
      </c>
      <c r="ED372" s="178" t="str">
        <f t="shared" si="701"/>
        <v/>
      </c>
      <c r="EE372" s="178" t="str">
        <f t="shared" si="702"/>
        <v/>
      </c>
      <c r="EF372" s="178" t="str">
        <f t="shared" si="703"/>
        <v/>
      </c>
      <c r="EG372" s="178" t="str">
        <f t="shared" si="704"/>
        <v/>
      </c>
      <c r="EH372" s="178" t="str">
        <f t="shared" si="705"/>
        <v/>
      </c>
      <c r="EI372" s="178" t="str">
        <f t="shared" si="706"/>
        <v/>
      </c>
      <c r="EJ372" s="227" t="str">
        <f t="shared" si="707"/>
        <v/>
      </c>
      <c r="EK372" s="230" t="str">
        <f t="shared" si="661"/>
        <v/>
      </c>
      <c r="EL372" s="177" t="str">
        <f t="shared" si="662"/>
        <v/>
      </c>
      <c r="EM372" s="177" t="str">
        <f t="shared" si="663"/>
        <v/>
      </c>
      <c r="EN372" s="177" t="str">
        <f t="shared" si="664"/>
        <v/>
      </c>
      <c r="EO372" s="177" t="str">
        <f t="shared" si="665"/>
        <v/>
      </c>
      <c r="EP372" s="177" t="str">
        <f t="shared" si="666"/>
        <v/>
      </c>
      <c r="EQ372" s="177" t="str">
        <f t="shared" si="667"/>
        <v/>
      </c>
      <c r="ER372" s="177" t="str">
        <f t="shared" si="668"/>
        <v/>
      </c>
      <c r="ES372" s="177" t="str">
        <f t="shared" si="669"/>
        <v/>
      </c>
      <c r="ET372" s="177" t="str">
        <f t="shared" si="670"/>
        <v/>
      </c>
      <c r="EU372" s="229" t="e">
        <f t="shared" si="671"/>
        <v>#VALUE!</v>
      </c>
      <c r="EV372" s="27" t="e">
        <f t="shared" si="672"/>
        <v>#VALUE!</v>
      </c>
      <c r="EW372" s="27" t="e">
        <f t="shared" si="673"/>
        <v>#VALUE!</v>
      </c>
      <c r="EX372" s="28" t="e">
        <f t="shared" si="674"/>
        <v>#VALUE!</v>
      </c>
      <c r="EY372" s="28" t="e">
        <f t="shared" si="675"/>
        <v>#VALUE!</v>
      </c>
      <c r="EZ372" s="28" t="b">
        <f t="shared" si="676"/>
        <v>0</v>
      </c>
      <c r="FA372" s="176" t="str">
        <f t="shared" si="677"/>
        <v/>
      </c>
      <c r="FB372" s="27" t="e" cm="1">
        <f t="array" aca="1" ref="FB372" ca="1">TEXT(RIGHT(10-RIGHT(SUM(INDEX(1*(MID(MID(C372,1,1)*2,ROW(INDIRECT("1:"&amp;LEN(MID(C372,1,1)*2))),1)),,))+MID(C372,2,1)+
SUM(INDEX(1*(MID(MID(C372,3,1)*2,ROW(INDIRECT("1:"&amp;LEN(MID(C372,3,1)*2))),1)),,))+MID(C372,4,1)+
SUM(INDEX(1*(MID(MID(C372,5,1)*2,ROW(INDIRECT("1:"&amp;LEN(MID(C372,5,1)*2))),1)),,))+MID(C372,6,1)+
SUM(INDEX(1*(MID(MID(C372,8,1)*2,ROW(INDIRECT("1:"&amp;LEN(MID(C372,8,1)*2))),1)),,))+MID(C372,9,1)+
SUM(INDEX(1*(MID(MID(C372,10,1)*2,ROW(INDIRECT("1:"&amp;LEN(MID(C372,10,1)*2))),1)),,)),1),1),"0")</f>
        <v>#VALUE!</v>
      </c>
      <c r="FC372" s="27" t="str">
        <f t="shared" si="678"/>
        <v/>
      </c>
      <c r="FD372" s="29" t="b">
        <f t="shared" si="679"/>
        <v>0</v>
      </c>
      <c r="FE372" s="112" t="b">
        <f>IFERROR(MATCH(D372,'Avtal för korttidsarbete'!$G$13:$G$1012,0),TRUE)</f>
        <v>1</v>
      </c>
      <c r="FF372" s="112" t="b">
        <f t="shared" si="708"/>
        <v>0</v>
      </c>
      <c r="FG372" s="113" t="str" cm="1">
        <f t="array" ref="FG372">IF(FE372=TRUE,"x",INDEX('Avtal för korttidsarbete'!$E$13:$E$1012,$FE372))</f>
        <v>x</v>
      </c>
      <c r="FH372" s="113" t="str" cm="1">
        <f t="array" ref="FH372">IF(FE372=TRUE,"x",INDEX('Avtal för korttidsarbete'!$F$13:$F$1012,$FE372))</f>
        <v>x</v>
      </c>
      <c r="FI372" s="112" t="b">
        <f t="shared" si="709"/>
        <v>0</v>
      </c>
      <c r="FJ372" s="135">
        <f t="shared" si="710"/>
        <v>44166</v>
      </c>
      <c r="FK372" s="135">
        <f t="shared" si="711"/>
        <v>44377</v>
      </c>
      <c r="FL372" s="112" t="b">
        <f t="shared" si="712"/>
        <v>0</v>
      </c>
      <c r="FM372" s="113">
        <f t="shared" si="713"/>
        <v>44166</v>
      </c>
      <c r="FN372" s="135">
        <f t="shared" si="714"/>
        <v>44377</v>
      </c>
      <c r="FO372" s="148" t="b">
        <f>IFERROR(INDEX('Avtal för korttidsarbete'!R:R,MATCH(D372,'Avtal för korttidsarbete'!$G:$G,0)),TRUE)</f>
        <v>1</v>
      </c>
      <c r="FP372" s="135" t="str">
        <f>IF(FO372,"-",INDEX('Avtal för korttidsarbete'!$D:$D,MATCH(D372,'Avtal för korttidsarbete'!$G:$G,0)))</f>
        <v>-</v>
      </c>
      <c r="FQ372" s="113" t="b">
        <f>IFERROR(G372&gt;INDEX(Uppsägningar!E:E,MATCH(C372,Uppsägningar!C:C,0)),FALSE)</f>
        <v>0</v>
      </c>
    </row>
    <row r="373" spans="1:173" x14ac:dyDescent="0.25">
      <c r="A373" s="19">
        <v>357</v>
      </c>
      <c r="B373" s="20"/>
      <c r="C373" s="183"/>
      <c r="D373" s="66"/>
      <c r="E373" s="212">
        <f>IFERROR(INDEX(Admin!$C$7:$C$10,MATCH(FP373,TblNivåValTExt,0)),0)</f>
        <v>0</v>
      </c>
      <c r="F373" s="1"/>
      <c r="G373" s="1"/>
      <c r="H373" s="78"/>
      <c r="I373" s="181"/>
      <c r="J373" s="181"/>
      <c r="K373" s="182"/>
      <c r="L373" s="182"/>
      <c r="M373" s="181"/>
      <c r="N373" s="181"/>
      <c r="O373" s="181"/>
      <c r="P373" s="182"/>
      <c r="Q373" s="182"/>
      <c r="R373" s="181"/>
      <c r="S373" s="181"/>
      <c r="T373" s="181"/>
      <c r="U373" s="182"/>
      <c r="V373" s="182"/>
      <c r="W373" s="181"/>
      <c r="X373" s="181"/>
      <c r="Y373" s="181"/>
      <c r="Z373" s="182"/>
      <c r="AA373" s="182"/>
      <c r="AB373" s="181"/>
      <c r="AC373" s="181"/>
      <c r="AD373" s="181"/>
      <c r="AE373" s="182"/>
      <c r="AF373" s="182"/>
      <c r="AG373" s="181"/>
      <c r="AH373" s="181"/>
      <c r="AI373" s="181"/>
      <c r="AJ373" s="182"/>
      <c r="AK373" s="182"/>
      <c r="AL373" s="181"/>
      <c r="AM373" s="181"/>
      <c r="AN373" s="181"/>
      <c r="AO373" s="182"/>
      <c r="AP373" s="182"/>
      <c r="AQ373" s="181"/>
      <c r="AR373" s="181"/>
      <c r="AS373" s="181"/>
      <c r="AT373" s="182"/>
      <c r="AU373" s="182"/>
      <c r="AV373" s="181"/>
      <c r="AW373" s="181"/>
      <c r="AX373" s="181"/>
      <c r="AY373" s="182"/>
      <c r="AZ373" s="182"/>
      <c r="BA373" s="181"/>
      <c r="BB373" s="181"/>
      <c r="BC373" s="181"/>
      <c r="BD373" s="182"/>
      <c r="BE373" s="182"/>
      <c r="BF373" s="181"/>
      <c r="BG373" s="180">
        <f t="shared" si="680"/>
        <v>0</v>
      </c>
      <c r="BH373" s="116" t="str">
        <f t="shared" si="681"/>
        <v/>
      </c>
      <c r="BI373" s="80" t="b">
        <f t="shared" si="627"/>
        <v>0</v>
      </c>
      <c r="BJ373" s="80" t="str">
        <f t="shared" si="628"/>
        <v/>
      </c>
      <c r="BK373" s="80" t="b">
        <f t="shared" si="682"/>
        <v>0</v>
      </c>
      <c r="BL373" s="13" t="str">
        <f t="shared" si="629"/>
        <v/>
      </c>
      <c r="BM373" s="13" t="b">
        <f t="shared" si="683"/>
        <v>0</v>
      </c>
      <c r="BN373" s="35" t="str">
        <f t="shared" si="630"/>
        <v/>
      </c>
      <c r="BO373" s="13" t="b">
        <f t="shared" si="631"/>
        <v>0</v>
      </c>
      <c r="BP373" s="35" t="str">
        <f t="shared" si="632"/>
        <v/>
      </c>
      <c r="BQ373" s="13" t="b">
        <f t="shared" si="633"/>
        <v>0</v>
      </c>
      <c r="BR373" s="35" t="str">
        <f t="shared" si="634"/>
        <v/>
      </c>
      <c r="BS373" s="35" t="b">
        <f t="shared" si="635"/>
        <v>0</v>
      </c>
      <c r="BT373" s="35" t="str">
        <f t="shared" si="636"/>
        <v/>
      </c>
      <c r="BU373" s="35" t="b">
        <f t="shared" si="637"/>
        <v>0</v>
      </c>
      <c r="BV373" s="35" t="str">
        <f t="shared" si="638"/>
        <v/>
      </c>
      <c r="BW373" s="13" t="b">
        <f t="shared" si="715"/>
        <v>0</v>
      </c>
      <c r="BX373" s="35" t="str">
        <f t="shared" si="639"/>
        <v/>
      </c>
      <c r="BY373" s="265" t="b">
        <f t="shared" si="684"/>
        <v>0</v>
      </c>
      <c r="BZ373" s="35" t="str">
        <f t="shared" si="640"/>
        <v/>
      </c>
      <c r="CA373" s="265" t="b">
        <f t="shared" si="685"/>
        <v>0</v>
      </c>
      <c r="CB373" s="35" t="str">
        <f t="shared" si="641"/>
        <v/>
      </c>
      <c r="CC373" s="272" t="b">
        <f t="shared" si="686"/>
        <v>0</v>
      </c>
      <c r="CD373" s="35" t="str">
        <f t="shared" si="642"/>
        <v/>
      </c>
      <c r="CE373" s="13" t="b">
        <f t="shared" si="643"/>
        <v>0</v>
      </c>
      <c r="CF373" s="35" t="str">
        <f t="shared" si="644"/>
        <v/>
      </c>
      <c r="CG373" s="179">
        <f t="shared" si="645"/>
        <v>0</v>
      </c>
      <c r="CH373" s="179">
        <f t="shared" si="646"/>
        <v>0</v>
      </c>
      <c r="CI373" s="218">
        <f t="shared" si="687"/>
        <v>0</v>
      </c>
      <c r="CJ373" s="218">
        <f t="shared" si="688"/>
        <v>0</v>
      </c>
      <c r="CK373" s="218">
        <f t="shared" si="689"/>
        <v>0</v>
      </c>
      <c r="CL373" s="218">
        <f t="shared" si="690"/>
        <v>0</v>
      </c>
      <c r="CM373" s="218">
        <f t="shared" si="691"/>
        <v>0</v>
      </c>
      <c r="CN373" s="218">
        <f t="shared" si="692"/>
        <v>0</v>
      </c>
      <c r="CO373" s="218">
        <f t="shared" si="693"/>
        <v>0</v>
      </c>
      <c r="CP373" s="218">
        <f t="shared" si="694"/>
        <v>0</v>
      </c>
      <c r="CQ373" s="218">
        <f t="shared" si="695"/>
        <v>0</v>
      </c>
      <c r="CR373" s="218">
        <f t="shared" si="696"/>
        <v>0</v>
      </c>
      <c r="CS373" s="14">
        <f t="shared" si="647"/>
        <v>0</v>
      </c>
      <c r="CT373" s="236">
        <f t="shared" si="648"/>
        <v>0</v>
      </c>
      <c r="CU373" s="237">
        <f t="shared" si="720"/>
        <v>0</v>
      </c>
      <c r="CV373" s="16">
        <f t="shared" si="720"/>
        <v>0</v>
      </c>
      <c r="CW373" s="16">
        <f t="shared" si="720"/>
        <v>0</v>
      </c>
      <c r="CX373" s="16">
        <f t="shared" si="720"/>
        <v>0</v>
      </c>
      <c r="CY373" s="16">
        <f t="shared" si="720"/>
        <v>0</v>
      </c>
      <c r="CZ373" s="16">
        <f t="shared" si="720"/>
        <v>0</v>
      </c>
      <c r="DA373" s="16">
        <f t="shared" si="720"/>
        <v>0</v>
      </c>
      <c r="DB373" s="16">
        <f t="shared" si="720"/>
        <v>0</v>
      </c>
      <c r="DC373" s="16">
        <f t="shared" si="720"/>
        <v>0</v>
      </c>
      <c r="DD373" s="238">
        <f t="shared" si="720"/>
        <v>0</v>
      </c>
      <c r="DE373" s="232">
        <f t="shared" si="721"/>
        <v>0</v>
      </c>
      <c r="DF373" s="132">
        <f t="shared" si="721"/>
        <v>0</v>
      </c>
      <c r="DG373" s="132">
        <f t="shared" si="721"/>
        <v>0</v>
      </c>
      <c r="DH373" s="132">
        <f t="shared" si="721"/>
        <v>0</v>
      </c>
      <c r="DI373" s="132">
        <f t="shared" si="721"/>
        <v>0</v>
      </c>
      <c r="DJ373" s="132">
        <f t="shared" si="721"/>
        <v>0</v>
      </c>
      <c r="DK373" s="132">
        <f t="shared" si="721"/>
        <v>0</v>
      </c>
      <c r="DL373" s="132">
        <f t="shared" si="721"/>
        <v>0</v>
      </c>
      <c r="DM373" s="132">
        <f t="shared" si="721"/>
        <v>0</v>
      </c>
      <c r="DN373" s="233">
        <f t="shared" si="721"/>
        <v>0</v>
      </c>
      <c r="DO373" s="232">
        <f t="shared" si="651"/>
        <v>0</v>
      </c>
      <c r="DP373" s="132">
        <f t="shared" si="652"/>
        <v>0</v>
      </c>
      <c r="DQ373" s="132">
        <f t="shared" si="653"/>
        <v>0</v>
      </c>
      <c r="DR373" s="132">
        <f t="shared" si="654"/>
        <v>0</v>
      </c>
      <c r="DS373" s="132">
        <f t="shared" si="655"/>
        <v>0</v>
      </c>
      <c r="DT373" s="132">
        <f t="shared" si="656"/>
        <v>0</v>
      </c>
      <c r="DU373" s="132">
        <f t="shared" si="657"/>
        <v>0</v>
      </c>
      <c r="DV373" s="132">
        <f t="shared" si="658"/>
        <v>0</v>
      </c>
      <c r="DW373" s="132">
        <f t="shared" si="659"/>
        <v>0</v>
      </c>
      <c r="DX373" s="233">
        <f t="shared" si="660"/>
        <v>0</v>
      </c>
      <c r="DY373" s="231" t="b">
        <f t="shared" si="697"/>
        <v>0</v>
      </c>
      <c r="DZ373" s="163"/>
      <c r="EA373" s="226" t="str">
        <f t="shared" si="698"/>
        <v/>
      </c>
      <c r="EB373" s="178" t="str">
        <f t="shared" si="699"/>
        <v/>
      </c>
      <c r="EC373" s="178" t="str">
        <f t="shared" si="700"/>
        <v/>
      </c>
      <c r="ED373" s="178" t="str">
        <f t="shared" si="701"/>
        <v/>
      </c>
      <c r="EE373" s="178" t="str">
        <f t="shared" si="702"/>
        <v/>
      </c>
      <c r="EF373" s="178" t="str">
        <f t="shared" si="703"/>
        <v/>
      </c>
      <c r="EG373" s="178" t="str">
        <f t="shared" si="704"/>
        <v/>
      </c>
      <c r="EH373" s="178" t="str">
        <f t="shared" si="705"/>
        <v/>
      </c>
      <c r="EI373" s="178" t="str">
        <f t="shared" si="706"/>
        <v/>
      </c>
      <c r="EJ373" s="227" t="str">
        <f t="shared" si="707"/>
        <v/>
      </c>
      <c r="EK373" s="230" t="str">
        <f t="shared" si="661"/>
        <v/>
      </c>
      <c r="EL373" s="177" t="str">
        <f t="shared" si="662"/>
        <v/>
      </c>
      <c r="EM373" s="177" t="str">
        <f t="shared" si="663"/>
        <v/>
      </c>
      <c r="EN373" s="177" t="str">
        <f t="shared" si="664"/>
        <v/>
      </c>
      <c r="EO373" s="177" t="str">
        <f t="shared" si="665"/>
        <v/>
      </c>
      <c r="EP373" s="177" t="str">
        <f t="shared" si="666"/>
        <v/>
      </c>
      <c r="EQ373" s="177" t="str">
        <f t="shared" si="667"/>
        <v/>
      </c>
      <c r="ER373" s="177" t="str">
        <f t="shared" si="668"/>
        <v/>
      </c>
      <c r="ES373" s="177" t="str">
        <f t="shared" si="669"/>
        <v/>
      </c>
      <c r="ET373" s="177" t="str">
        <f t="shared" si="670"/>
        <v/>
      </c>
      <c r="EU373" s="229" t="e">
        <f t="shared" si="671"/>
        <v>#VALUE!</v>
      </c>
      <c r="EV373" s="27" t="e">
        <f t="shared" si="672"/>
        <v>#VALUE!</v>
      </c>
      <c r="EW373" s="27" t="e">
        <f t="shared" si="673"/>
        <v>#VALUE!</v>
      </c>
      <c r="EX373" s="28" t="e">
        <f t="shared" si="674"/>
        <v>#VALUE!</v>
      </c>
      <c r="EY373" s="28" t="e">
        <f t="shared" si="675"/>
        <v>#VALUE!</v>
      </c>
      <c r="EZ373" s="28" t="b">
        <f t="shared" si="676"/>
        <v>0</v>
      </c>
      <c r="FA373" s="176" t="str">
        <f t="shared" si="677"/>
        <v/>
      </c>
      <c r="FB373" s="27" t="e" cm="1">
        <f t="array" aca="1" ref="FB373" ca="1">TEXT(RIGHT(10-RIGHT(SUM(INDEX(1*(MID(MID(C373,1,1)*2,ROW(INDIRECT("1:"&amp;LEN(MID(C373,1,1)*2))),1)),,))+MID(C373,2,1)+
SUM(INDEX(1*(MID(MID(C373,3,1)*2,ROW(INDIRECT("1:"&amp;LEN(MID(C373,3,1)*2))),1)),,))+MID(C373,4,1)+
SUM(INDEX(1*(MID(MID(C373,5,1)*2,ROW(INDIRECT("1:"&amp;LEN(MID(C373,5,1)*2))),1)),,))+MID(C373,6,1)+
SUM(INDEX(1*(MID(MID(C373,8,1)*2,ROW(INDIRECT("1:"&amp;LEN(MID(C373,8,1)*2))),1)),,))+MID(C373,9,1)+
SUM(INDEX(1*(MID(MID(C373,10,1)*2,ROW(INDIRECT("1:"&amp;LEN(MID(C373,10,1)*2))),1)),,)),1),1),"0")</f>
        <v>#VALUE!</v>
      </c>
      <c r="FC373" s="27" t="str">
        <f t="shared" si="678"/>
        <v/>
      </c>
      <c r="FD373" s="29" t="b">
        <f t="shared" si="679"/>
        <v>0</v>
      </c>
      <c r="FE373" s="112" t="b">
        <f>IFERROR(MATCH(D373,'Avtal för korttidsarbete'!$G$13:$G$1012,0),TRUE)</f>
        <v>1</v>
      </c>
      <c r="FF373" s="112" t="b">
        <f t="shared" si="708"/>
        <v>0</v>
      </c>
      <c r="FG373" s="113" t="str" cm="1">
        <f t="array" ref="FG373">IF(FE373=TRUE,"x",INDEX('Avtal för korttidsarbete'!$E$13:$E$1012,$FE373))</f>
        <v>x</v>
      </c>
      <c r="FH373" s="113" t="str" cm="1">
        <f t="array" ref="FH373">IF(FE373=TRUE,"x",INDEX('Avtal för korttidsarbete'!$F$13:$F$1012,$FE373))</f>
        <v>x</v>
      </c>
      <c r="FI373" s="112" t="b">
        <f t="shared" si="709"/>
        <v>0</v>
      </c>
      <c r="FJ373" s="135">
        <f t="shared" si="710"/>
        <v>44166</v>
      </c>
      <c r="FK373" s="135">
        <f t="shared" si="711"/>
        <v>44377</v>
      </c>
      <c r="FL373" s="112" t="b">
        <f t="shared" si="712"/>
        <v>0</v>
      </c>
      <c r="FM373" s="113">
        <f t="shared" si="713"/>
        <v>44166</v>
      </c>
      <c r="FN373" s="135">
        <f t="shared" si="714"/>
        <v>44377</v>
      </c>
      <c r="FO373" s="148" t="b">
        <f>IFERROR(INDEX('Avtal för korttidsarbete'!R:R,MATCH(D373,'Avtal för korttidsarbete'!$G:$G,0)),TRUE)</f>
        <v>1</v>
      </c>
      <c r="FP373" s="135" t="str">
        <f>IF(FO373,"-",INDEX('Avtal för korttidsarbete'!$D:$D,MATCH(D373,'Avtal för korttidsarbete'!$G:$G,0)))</f>
        <v>-</v>
      </c>
      <c r="FQ373" s="113" t="b">
        <f>IFERROR(G373&gt;INDEX(Uppsägningar!E:E,MATCH(C373,Uppsägningar!C:C,0)),FALSE)</f>
        <v>0</v>
      </c>
    </row>
    <row r="374" spans="1:173" x14ac:dyDescent="0.25">
      <c r="A374" s="19">
        <v>358</v>
      </c>
      <c r="B374" s="20"/>
      <c r="C374" s="183"/>
      <c r="D374" s="66"/>
      <c r="E374" s="212">
        <f>IFERROR(INDEX(Admin!$C$7:$C$10,MATCH(FP374,TblNivåValTExt,0)),0)</f>
        <v>0</v>
      </c>
      <c r="F374" s="1"/>
      <c r="G374" s="1"/>
      <c r="H374" s="78"/>
      <c r="I374" s="181"/>
      <c r="J374" s="181"/>
      <c r="K374" s="182"/>
      <c r="L374" s="182"/>
      <c r="M374" s="181"/>
      <c r="N374" s="181"/>
      <c r="O374" s="181"/>
      <c r="P374" s="182"/>
      <c r="Q374" s="182"/>
      <c r="R374" s="181"/>
      <c r="S374" s="181"/>
      <c r="T374" s="181"/>
      <c r="U374" s="182"/>
      <c r="V374" s="182"/>
      <c r="W374" s="181"/>
      <c r="X374" s="181"/>
      <c r="Y374" s="181"/>
      <c r="Z374" s="182"/>
      <c r="AA374" s="182"/>
      <c r="AB374" s="181"/>
      <c r="AC374" s="181"/>
      <c r="AD374" s="181"/>
      <c r="AE374" s="182"/>
      <c r="AF374" s="182"/>
      <c r="AG374" s="181"/>
      <c r="AH374" s="181"/>
      <c r="AI374" s="181"/>
      <c r="AJ374" s="182"/>
      <c r="AK374" s="182"/>
      <c r="AL374" s="181"/>
      <c r="AM374" s="181"/>
      <c r="AN374" s="181"/>
      <c r="AO374" s="182"/>
      <c r="AP374" s="182"/>
      <c r="AQ374" s="181"/>
      <c r="AR374" s="181"/>
      <c r="AS374" s="181"/>
      <c r="AT374" s="182"/>
      <c r="AU374" s="182"/>
      <c r="AV374" s="181"/>
      <c r="AW374" s="181"/>
      <c r="AX374" s="181"/>
      <c r="AY374" s="182"/>
      <c r="AZ374" s="182"/>
      <c r="BA374" s="181"/>
      <c r="BB374" s="181"/>
      <c r="BC374" s="181"/>
      <c r="BD374" s="182"/>
      <c r="BE374" s="182"/>
      <c r="BF374" s="181"/>
      <c r="BG374" s="180">
        <f t="shared" si="680"/>
        <v>0</v>
      </c>
      <c r="BH374" s="116" t="str">
        <f t="shared" si="681"/>
        <v/>
      </c>
      <c r="BI374" s="80" t="b">
        <f t="shared" si="627"/>
        <v>0</v>
      </c>
      <c r="BJ374" s="80" t="str">
        <f t="shared" si="628"/>
        <v/>
      </c>
      <c r="BK374" s="80" t="b">
        <f t="shared" si="682"/>
        <v>0</v>
      </c>
      <c r="BL374" s="13" t="str">
        <f t="shared" si="629"/>
        <v/>
      </c>
      <c r="BM374" s="13" t="b">
        <f t="shared" si="683"/>
        <v>0</v>
      </c>
      <c r="BN374" s="35" t="str">
        <f t="shared" si="630"/>
        <v/>
      </c>
      <c r="BO374" s="13" t="b">
        <f t="shared" si="631"/>
        <v>0</v>
      </c>
      <c r="BP374" s="35" t="str">
        <f t="shared" si="632"/>
        <v/>
      </c>
      <c r="BQ374" s="13" t="b">
        <f t="shared" si="633"/>
        <v>0</v>
      </c>
      <c r="BR374" s="35" t="str">
        <f t="shared" si="634"/>
        <v/>
      </c>
      <c r="BS374" s="35" t="b">
        <f t="shared" si="635"/>
        <v>0</v>
      </c>
      <c r="BT374" s="35" t="str">
        <f t="shared" si="636"/>
        <v/>
      </c>
      <c r="BU374" s="35" t="b">
        <f t="shared" si="637"/>
        <v>0</v>
      </c>
      <c r="BV374" s="35" t="str">
        <f t="shared" si="638"/>
        <v/>
      </c>
      <c r="BW374" s="13" t="b">
        <f t="shared" si="715"/>
        <v>0</v>
      </c>
      <c r="BX374" s="35" t="str">
        <f t="shared" si="639"/>
        <v/>
      </c>
      <c r="BY374" s="265" t="b">
        <f t="shared" si="684"/>
        <v>0</v>
      </c>
      <c r="BZ374" s="35" t="str">
        <f t="shared" si="640"/>
        <v/>
      </c>
      <c r="CA374" s="265" t="b">
        <f t="shared" si="685"/>
        <v>0</v>
      </c>
      <c r="CB374" s="35" t="str">
        <f t="shared" si="641"/>
        <v/>
      </c>
      <c r="CC374" s="272" t="b">
        <f t="shared" si="686"/>
        <v>0</v>
      </c>
      <c r="CD374" s="35" t="str">
        <f t="shared" si="642"/>
        <v/>
      </c>
      <c r="CE374" s="13" t="b">
        <f t="shared" si="643"/>
        <v>0</v>
      </c>
      <c r="CF374" s="35" t="str">
        <f t="shared" si="644"/>
        <v/>
      </c>
      <c r="CG374" s="179">
        <f t="shared" si="645"/>
        <v>0</v>
      </c>
      <c r="CH374" s="179">
        <f t="shared" si="646"/>
        <v>0</v>
      </c>
      <c r="CI374" s="218">
        <f t="shared" si="687"/>
        <v>0</v>
      </c>
      <c r="CJ374" s="218">
        <f t="shared" si="688"/>
        <v>0</v>
      </c>
      <c r="CK374" s="218">
        <f t="shared" si="689"/>
        <v>0</v>
      </c>
      <c r="CL374" s="218">
        <f t="shared" si="690"/>
        <v>0</v>
      </c>
      <c r="CM374" s="218">
        <f t="shared" si="691"/>
        <v>0</v>
      </c>
      <c r="CN374" s="218">
        <f t="shared" si="692"/>
        <v>0</v>
      </c>
      <c r="CO374" s="218">
        <f t="shared" si="693"/>
        <v>0</v>
      </c>
      <c r="CP374" s="218">
        <f t="shared" si="694"/>
        <v>0</v>
      </c>
      <c r="CQ374" s="218">
        <f t="shared" si="695"/>
        <v>0</v>
      </c>
      <c r="CR374" s="218">
        <f t="shared" si="696"/>
        <v>0</v>
      </c>
      <c r="CS374" s="14">
        <f t="shared" si="647"/>
        <v>0</v>
      </c>
      <c r="CT374" s="236">
        <f t="shared" si="648"/>
        <v>0</v>
      </c>
      <c r="CU374" s="237">
        <f t="shared" si="720"/>
        <v>0</v>
      </c>
      <c r="CV374" s="16">
        <f t="shared" si="720"/>
        <v>0</v>
      </c>
      <c r="CW374" s="16">
        <f t="shared" si="720"/>
        <v>0</v>
      </c>
      <c r="CX374" s="16">
        <f t="shared" si="720"/>
        <v>0</v>
      </c>
      <c r="CY374" s="16">
        <f t="shared" si="720"/>
        <v>0</v>
      </c>
      <c r="CZ374" s="16">
        <f t="shared" si="720"/>
        <v>0</v>
      </c>
      <c r="DA374" s="16">
        <f t="shared" si="720"/>
        <v>0</v>
      </c>
      <c r="DB374" s="16">
        <f t="shared" si="720"/>
        <v>0</v>
      </c>
      <c r="DC374" s="16">
        <f t="shared" si="720"/>
        <v>0</v>
      </c>
      <c r="DD374" s="238">
        <f t="shared" si="720"/>
        <v>0</v>
      </c>
      <c r="DE374" s="232">
        <f t="shared" si="721"/>
        <v>0</v>
      </c>
      <c r="DF374" s="132">
        <f t="shared" si="721"/>
        <v>0</v>
      </c>
      <c r="DG374" s="132">
        <f t="shared" si="721"/>
        <v>0</v>
      </c>
      <c r="DH374" s="132">
        <f t="shared" si="721"/>
        <v>0</v>
      </c>
      <c r="DI374" s="132">
        <f t="shared" si="721"/>
        <v>0</v>
      </c>
      <c r="DJ374" s="132">
        <f t="shared" si="721"/>
        <v>0</v>
      </c>
      <c r="DK374" s="132">
        <f t="shared" si="721"/>
        <v>0</v>
      </c>
      <c r="DL374" s="132">
        <f t="shared" si="721"/>
        <v>0</v>
      </c>
      <c r="DM374" s="132">
        <f t="shared" si="721"/>
        <v>0</v>
      </c>
      <c r="DN374" s="233">
        <f t="shared" si="721"/>
        <v>0</v>
      </c>
      <c r="DO374" s="232">
        <f t="shared" si="651"/>
        <v>0</v>
      </c>
      <c r="DP374" s="132">
        <f t="shared" si="652"/>
        <v>0</v>
      </c>
      <c r="DQ374" s="132">
        <f t="shared" si="653"/>
        <v>0</v>
      </c>
      <c r="DR374" s="132">
        <f t="shared" si="654"/>
        <v>0</v>
      </c>
      <c r="DS374" s="132">
        <f t="shared" si="655"/>
        <v>0</v>
      </c>
      <c r="DT374" s="132">
        <f t="shared" si="656"/>
        <v>0</v>
      </c>
      <c r="DU374" s="132">
        <f t="shared" si="657"/>
        <v>0</v>
      </c>
      <c r="DV374" s="132">
        <f t="shared" si="658"/>
        <v>0</v>
      </c>
      <c r="DW374" s="132">
        <f t="shared" si="659"/>
        <v>0</v>
      </c>
      <c r="DX374" s="233">
        <f t="shared" si="660"/>
        <v>0</v>
      </c>
      <c r="DY374" s="231" t="b">
        <f t="shared" si="697"/>
        <v>0</v>
      </c>
      <c r="DZ374" s="163"/>
      <c r="EA374" s="226" t="str">
        <f t="shared" si="698"/>
        <v/>
      </c>
      <c r="EB374" s="178" t="str">
        <f t="shared" si="699"/>
        <v/>
      </c>
      <c r="EC374" s="178" t="str">
        <f t="shared" si="700"/>
        <v/>
      </c>
      <c r="ED374" s="178" t="str">
        <f t="shared" si="701"/>
        <v/>
      </c>
      <c r="EE374" s="178" t="str">
        <f t="shared" si="702"/>
        <v/>
      </c>
      <c r="EF374" s="178" t="str">
        <f t="shared" si="703"/>
        <v/>
      </c>
      <c r="EG374" s="178" t="str">
        <f t="shared" si="704"/>
        <v/>
      </c>
      <c r="EH374" s="178" t="str">
        <f t="shared" si="705"/>
        <v/>
      </c>
      <c r="EI374" s="178" t="str">
        <f t="shared" si="706"/>
        <v/>
      </c>
      <c r="EJ374" s="227" t="str">
        <f t="shared" si="707"/>
        <v/>
      </c>
      <c r="EK374" s="230" t="str">
        <f t="shared" si="661"/>
        <v/>
      </c>
      <c r="EL374" s="177" t="str">
        <f t="shared" si="662"/>
        <v/>
      </c>
      <c r="EM374" s="177" t="str">
        <f t="shared" si="663"/>
        <v/>
      </c>
      <c r="EN374" s="177" t="str">
        <f t="shared" si="664"/>
        <v/>
      </c>
      <c r="EO374" s="177" t="str">
        <f t="shared" si="665"/>
        <v/>
      </c>
      <c r="EP374" s="177" t="str">
        <f t="shared" si="666"/>
        <v/>
      </c>
      <c r="EQ374" s="177" t="str">
        <f t="shared" si="667"/>
        <v/>
      </c>
      <c r="ER374" s="177" t="str">
        <f t="shared" si="668"/>
        <v/>
      </c>
      <c r="ES374" s="177" t="str">
        <f t="shared" si="669"/>
        <v/>
      </c>
      <c r="ET374" s="177" t="str">
        <f t="shared" si="670"/>
        <v/>
      </c>
      <c r="EU374" s="229" t="e">
        <f t="shared" si="671"/>
        <v>#VALUE!</v>
      </c>
      <c r="EV374" s="27" t="e">
        <f t="shared" si="672"/>
        <v>#VALUE!</v>
      </c>
      <c r="EW374" s="27" t="e">
        <f t="shared" si="673"/>
        <v>#VALUE!</v>
      </c>
      <c r="EX374" s="28" t="e">
        <f t="shared" si="674"/>
        <v>#VALUE!</v>
      </c>
      <c r="EY374" s="28" t="e">
        <f t="shared" si="675"/>
        <v>#VALUE!</v>
      </c>
      <c r="EZ374" s="28" t="b">
        <f t="shared" si="676"/>
        <v>0</v>
      </c>
      <c r="FA374" s="176" t="str">
        <f t="shared" si="677"/>
        <v/>
      </c>
      <c r="FB374" s="27" t="e" cm="1">
        <f t="array" aca="1" ref="FB374" ca="1">TEXT(RIGHT(10-RIGHT(SUM(INDEX(1*(MID(MID(C374,1,1)*2,ROW(INDIRECT("1:"&amp;LEN(MID(C374,1,1)*2))),1)),,))+MID(C374,2,1)+
SUM(INDEX(1*(MID(MID(C374,3,1)*2,ROW(INDIRECT("1:"&amp;LEN(MID(C374,3,1)*2))),1)),,))+MID(C374,4,1)+
SUM(INDEX(1*(MID(MID(C374,5,1)*2,ROW(INDIRECT("1:"&amp;LEN(MID(C374,5,1)*2))),1)),,))+MID(C374,6,1)+
SUM(INDEX(1*(MID(MID(C374,8,1)*2,ROW(INDIRECT("1:"&amp;LEN(MID(C374,8,1)*2))),1)),,))+MID(C374,9,1)+
SUM(INDEX(1*(MID(MID(C374,10,1)*2,ROW(INDIRECT("1:"&amp;LEN(MID(C374,10,1)*2))),1)),,)),1),1),"0")</f>
        <v>#VALUE!</v>
      </c>
      <c r="FC374" s="27" t="str">
        <f t="shared" si="678"/>
        <v/>
      </c>
      <c r="FD374" s="29" t="b">
        <f t="shared" si="679"/>
        <v>0</v>
      </c>
      <c r="FE374" s="112" t="b">
        <f>IFERROR(MATCH(D374,'Avtal för korttidsarbete'!$G$13:$G$1012,0),TRUE)</f>
        <v>1</v>
      </c>
      <c r="FF374" s="112" t="b">
        <f t="shared" si="708"/>
        <v>0</v>
      </c>
      <c r="FG374" s="113" t="str" cm="1">
        <f t="array" ref="FG374">IF(FE374=TRUE,"x",INDEX('Avtal för korttidsarbete'!$E$13:$E$1012,$FE374))</f>
        <v>x</v>
      </c>
      <c r="FH374" s="113" t="str" cm="1">
        <f t="array" ref="FH374">IF(FE374=TRUE,"x",INDEX('Avtal för korttidsarbete'!$F$13:$F$1012,$FE374))</f>
        <v>x</v>
      </c>
      <c r="FI374" s="112" t="b">
        <f t="shared" si="709"/>
        <v>0</v>
      </c>
      <c r="FJ374" s="135">
        <f t="shared" si="710"/>
        <v>44166</v>
      </c>
      <c r="FK374" s="135">
        <f t="shared" si="711"/>
        <v>44377</v>
      </c>
      <c r="FL374" s="112" t="b">
        <f t="shared" si="712"/>
        <v>0</v>
      </c>
      <c r="FM374" s="113">
        <f t="shared" si="713"/>
        <v>44166</v>
      </c>
      <c r="FN374" s="135">
        <f t="shared" si="714"/>
        <v>44377</v>
      </c>
      <c r="FO374" s="148" t="b">
        <f>IFERROR(INDEX('Avtal för korttidsarbete'!R:R,MATCH(D374,'Avtal för korttidsarbete'!$G:$G,0)),TRUE)</f>
        <v>1</v>
      </c>
      <c r="FP374" s="135" t="str">
        <f>IF(FO374,"-",INDEX('Avtal för korttidsarbete'!$D:$D,MATCH(D374,'Avtal för korttidsarbete'!$G:$G,0)))</f>
        <v>-</v>
      </c>
      <c r="FQ374" s="113" t="b">
        <f>IFERROR(G374&gt;INDEX(Uppsägningar!E:E,MATCH(C374,Uppsägningar!C:C,0)),FALSE)</f>
        <v>0</v>
      </c>
    </row>
    <row r="375" spans="1:173" x14ac:dyDescent="0.25">
      <c r="A375" s="19">
        <v>359</v>
      </c>
      <c r="B375" s="20"/>
      <c r="C375" s="183"/>
      <c r="D375" s="66"/>
      <c r="E375" s="212">
        <f>IFERROR(INDEX(Admin!$C$7:$C$10,MATCH(FP375,TblNivåValTExt,0)),0)</f>
        <v>0</v>
      </c>
      <c r="F375" s="1"/>
      <c r="G375" s="1"/>
      <c r="H375" s="78"/>
      <c r="I375" s="181"/>
      <c r="J375" s="181"/>
      <c r="K375" s="182"/>
      <c r="L375" s="182"/>
      <c r="M375" s="181"/>
      <c r="N375" s="181"/>
      <c r="O375" s="181"/>
      <c r="P375" s="182"/>
      <c r="Q375" s="182"/>
      <c r="R375" s="181"/>
      <c r="S375" s="181"/>
      <c r="T375" s="181"/>
      <c r="U375" s="182"/>
      <c r="V375" s="182"/>
      <c r="W375" s="181"/>
      <c r="X375" s="181"/>
      <c r="Y375" s="181"/>
      <c r="Z375" s="182"/>
      <c r="AA375" s="182"/>
      <c r="AB375" s="181"/>
      <c r="AC375" s="181"/>
      <c r="AD375" s="181"/>
      <c r="AE375" s="182"/>
      <c r="AF375" s="182"/>
      <c r="AG375" s="181"/>
      <c r="AH375" s="181"/>
      <c r="AI375" s="181"/>
      <c r="AJ375" s="182"/>
      <c r="AK375" s="182"/>
      <c r="AL375" s="181"/>
      <c r="AM375" s="181"/>
      <c r="AN375" s="181"/>
      <c r="AO375" s="182"/>
      <c r="AP375" s="182"/>
      <c r="AQ375" s="181"/>
      <c r="AR375" s="181"/>
      <c r="AS375" s="181"/>
      <c r="AT375" s="182"/>
      <c r="AU375" s="182"/>
      <c r="AV375" s="181"/>
      <c r="AW375" s="181"/>
      <c r="AX375" s="181"/>
      <c r="AY375" s="182"/>
      <c r="AZ375" s="182"/>
      <c r="BA375" s="181"/>
      <c r="BB375" s="181"/>
      <c r="BC375" s="181"/>
      <c r="BD375" s="182"/>
      <c r="BE375" s="182"/>
      <c r="BF375" s="181"/>
      <c r="BG375" s="180">
        <f t="shared" si="680"/>
        <v>0</v>
      </c>
      <c r="BH375" s="116" t="str">
        <f t="shared" si="681"/>
        <v/>
      </c>
      <c r="BI375" s="80" t="b">
        <f t="shared" si="627"/>
        <v>0</v>
      </c>
      <c r="BJ375" s="80" t="str">
        <f t="shared" si="628"/>
        <v/>
      </c>
      <c r="BK375" s="80" t="b">
        <f t="shared" si="682"/>
        <v>0</v>
      </c>
      <c r="BL375" s="13" t="str">
        <f t="shared" si="629"/>
        <v/>
      </c>
      <c r="BM375" s="13" t="b">
        <f t="shared" si="683"/>
        <v>0</v>
      </c>
      <c r="BN375" s="35" t="str">
        <f t="shared" si="630"/>
        <v/>
      </c>
      <c r="BO375" s="13" t="b">
        <f t="shared" si="631"/>
        <v>0</v>
      </c>
      <c r="BP375" s="35" t="str">
        <f t="shared" si="632"/>
        <v/>
      </c>
      <c r="BQ375" s="13" t="b">
        <f t="shared" si="633"/>
        <v>0</v>
      </c>
      <c r="BR375" s="35" t="str">
        <f t="shared" si="634"/>
        <v/>
      </c>
      <c r="BS375" s="35" t="b">
        <f t="shared" si="635"/>
        <v>0</v>
      </c>
      <c r="BT375" s="35" t="str">
        <f t="shared" si="636"/>
        <v/>
      </c>
      <c r="BU375" s="35" t="b">
        <f t="shared" si="637"/>
        <v>0</v>
      </c>
      <c r="BV375" s="35" t="str">
        <f t="shared" si="638"/>
        <v/>
      </c>
      <c r="BW375" s="13" t="b">
        <f t="shared" si="715"/>
        <v>0</v>
      </c>
      <c r="BX375" s="35" t="str">
        <f t="shared" si="639"/>
        <v/>
      </c>
      <c r="BY375" s="265" t="b">
        <f t="shared" si="684"/>
        <v>0</v>
      </c>
      <c r="BZ375" s="35" t="str">
        <f t="shared" si="640"/>
        <v/>
      </c>
      <c r="CA375" s="265" t="b">
        <f t="shared" si="685"/>
        <v>0</v>
      </c>
      <c r="CB375" s="35" t="str">
        <f t="shared" si="641"/>
        <v/>
      </c>
      <c r="CC375" s="272" t="b">
        <f t="shared" si="686"/>
        <v>0</v>
      </c>
      <c r="CD375" s="35" t="str">
        <f t="shared" si="642"/>
        <v/>
      </c>
      <c r="CE375" s="13" t="b">
        <f t="shared" si="643"/>
        <v>0</v>
      </c>
      <c r="CF375" s="35" t="str">
        <f t="shared" si="644"/>
        <v/>
      </c>
      <c r="CG375" s="179">
        <f t="shared" si="645"/>
        <v>0</v>
      </c>
      <c r="CH375" s="179">
        <f t="shared" si="646"/>
        <v>0</v>
      </c>
      <c r="CI375" s="218">
        <f t="shared" si="687"/>
        <v>0</v>
      </c>
      <c r="CJ375" s="218">
        <f t="shared" si="688"/>
        <v>0</v>
      </c>
      <c r="CK375" s="218">
        <f t="shared" si="689"/>
        <v>0</v>
      </c>
      <c r="CL375" s="218">
        <f t="shared" si="690"/>
        <v>0</v>
      </c>
      <c r="CM375" s="218">
        <f t="shared" si="691"/>
        <v>0</v>
      </c>
      <c r="CN375" s="218">
        <f t="shared" si="692"/>
        <v>0</v>
      </c>
      <c r="CO375" s="218">
        <f t="shared" si="693"/>
        <v>0</v>
      </c>
      <c r="CP375" s="218">
        <f t="shared" si="694"/>
        <v>0</v>
      </c>
      <c r="CQ375" s="218">
        <f t="shared" si="695"/>
        <v>0</v>
      </c>
      <c r="CR375" s="218">
        <f t="shared" si="696"/>
        <v>0</v>
      </c>
      <c r="CS375" s="14">
        <f t="shared" si="647"/>
        <v>0</v>
      </c>
      <c r="CT375" s="236">
        <f t="shared" si="648"/>
        <v>0</v>
      </c>
      <c r="CU375" s="237">
        <f t="shared" si="720"/>
        <v>0</v>
      </c>
      <c r="CV375" s="16">
        <f t="shared" si="720"/>
        <v>0</v>
      </c>
      <c r="CW375" s="16">
        <f t="shared" si="720"/>
        <v>0</v>
      </c>
      <c r="CX375" s="16">
        <f t="shared" si="720"/>
        <v>0</v>
      </c>
      <c r="CY375" s="16">
        <f t="shared" si="720"/>
        <v>0</v>
      </c>
      <c r="CZ375" s="16">
        <f t="shared" si="720"/>
        <v>0</v>
      </c>
      <c r="DA375" s="16">
        <f t="shared" si="720"/>
        <v>0</v>
      </c>
      <c r="DB375" s="16">
        <f t="shared" si="720"/>
        <v>0</v>
      </c>
      <c r="DC375" s="16">
        <f t="shared" si="720"/>
        <v>0</v>
      </c>
      <c r="DD375" s="238">
        <f t="shared" si="720"/>
        <v>0</v>
      </c>
      <c r="DE375" s="232">
        <f t="shared" si="721"/>
        <v>0</v>
      </c>
      <c r="DF375" s="132">
        <f t="shared" si="721"/>
        <v>0</v>
      </c>
      <c r="DG375" s="132">
        <f t="shared" si="721"/>
        <v>0</v>
      </c>
      <c r="DH375" s="132">
        <f t="shared" si="721"/>
        <v>0</v>
      </c>
      <c r="DI375" s="132">
        <f t="shared" si="721"/>
        <v>0</v>
      </c>
      <c r="DJ375" s="132">
        <f t="shared" si="721"/>
        <v>0</v>
      </c>
      <c r="DK375" s="132">
        <f t="shared" si="721"/>
        <v>0</v>
      </c>
      <c r="DL375" s="132">
        <f t="shared" si="721"/>
        <v>0</v>
      </c>
      <c r="DM375" s="132">
        <f t="shared" si="721"/>
        <v>0</v>
      </c>
      <c r="DN375" s="233">
        <f t="shared" si="721"/>
        <v>0</v>
      </c>
      <c r="DO375" s="232">
        <f t="shared" si="651"/>
        <v>0</v>
      </c>
      <c r="DP375" s="132">
        <f t="shared" si="652"/>
        <v>0</v>
      </c>
      <c r="DQ375" s="132">
        <f t="shared" si="653"/>
        <v>0</v>
      </c>
      <c r="DR375" s="132">
        <f t="shared" si="654"/>
        <v>0</v>
      </c>
      <c r="DS375" s="132">
        <f t="shared" si="655"/>
        <v>0</v>
      </c>
      <c r="DT375" s="132">
        <f t="shared" si="656"/>
        <v>0</v>
      </c>
      <c r="DU375" s="132">
        <f t="shared" si="657"/>
        <v>0</v>
      </c>
      <c r="DV375" s="132">
        <f t="shared" si="658"/>
        <v>0</v>
      </c>
      <c r="DW375" s="132">
        <f t="shared" si="659"/>
        <v>0</v>
      </c>
      <c r="DX375" s="233">
        <f t="shared" si="660"/>
        <v>0</v>
      </c>
      <c r="DY375" s="231" t="b">
        <f t="shared" si="697"/>
        <v>0</v>
      </c>
      <c r="DZ375" s="163"/>
      <c r="EA375" s="226" t="str">
        <f t="shared" si="698"/>
        <v/>
      </c>
      <c r="EB375" s="178" t="str">
        <f t="shared" si="699"/>
        <v/>
      </c>
      <c r="EC375" s="178" t="str">
        <f t="shared" si="700"/>
        <v/>
      </c>
      <c r="ED375" s="178" t="str">
        <f t="shared" si="701"/>
        <v/>
      </c>
      <c r="EE375" s="178" t="str">
        <f t="shared" si="702"/>
        <v/>
      </c>
      <c r="EF375" s="178" t="str">
        <f t="shared" si="703"/>
        <v/>
      </c>
      <c r="EG375" s="178" t="str">
        <f t="shared" si="704"/>
        <v/>
      </c>
      <c r="EH375" s="178" t="str">
        <f t="shared" si="705"/>
        <v/>
      </c>
      <c r="EI375" s="178" t="str">
        <f t="shared" si="706"/>
        <v/>
      </c>
      <c r="EJ375" s="227" t="str">
        <f t="shared" si="707"/>
        <v/>
      </c>
      <c r="EK375" s="230" t="str">
        <f t="shared" si="661"/>
        <v/>
      </c>
      <c r="EL375" s="177" t="str">
        <f t="shared" si="662"/>
        <v/>
      </c>
      <c r="EM375" s="177" t="str">
        <f t="shared" si="663"/>
        <v/>
      </c>
      <c r="EN375" s="177" t="str">
        <f t="shared" si="664"/>
        <v/>
      </c>
      <c r="EO375" s="177" t="str">
        <f t="shared" si="665"/>
        <v/>
      </c>
      <c r="EP375" s="177" t="str">
        <f t="shared" si="666"/>
        <v/>
      </c>
      <c r="EQ375" s="177" t="str">
        <f t="shared" si="667"/>
        <v/>
      </c>
      <c r="ER375" s="177" t="str">
        <f t="shared" si="668"/>
        <v/>
      </c>
      <c r="ES375" s="177" t="str">
        <f t="shared" si="669"/>
        <v/>
      </c>
      <c r="ET375" s="177" t="str">
        <f t="shared" si="670"/>
        <v/>
      </c>
      <c r="EU375" s="229" t="e">
        <f t="shared" si="671"/>
        <v>#VALUE!</v>
      </c>
      <c r="EV375" s="27" t="e">
        <f t="shared" si="672"/>
        <v>#VALUE!</v>
      </c>
      <c r="EW375" s="27" t="e">
        <f t="shared" si="673"/>
        <v>#VALUE!</v>
      </c>
      <c r="EX375" s="28" t="e">
        <f t="shared" si="674"/>
        <v>#VALUE!</v>
      </c>
      <c r="EY375" s="28" t="e">
        <f t="shared" si="675"/>
        <v>#VALUE!</v>
      </c>
      <c r="EZ375" s="28" t="b">
        <f t="shared" si="676"/>
        <v>0</v>
      </c>
      <c r="FA375" s="176" t="str">
        <f t="shared" si="677"/>
        <v/>
      </c>
      <c r="FB375" s="27" t="e" cm="1">
        <f t="array" aca="1" ref="FB375" ca="1">TEXT(RIGHT(10-RIGHT(SUM(INDEX(1*(MID(MID(C375,1,1)*2,ROW(INDIRECT("1:"&amp;LEN(MID(C375,1,1)*2))),1)),,))+MID(C375,2,1)+
SUM(INDEX(1*(MID(MID(C375,3,1)*2,ROW(INDIRECT("1:"&amp;LEN(MID(C375,3,1)*2))),1)),,))+MID(C375,4,1)+
SUM(INDEX(1*(MID(MID(C375,5,1)*2,ROW(INDIRECT("1:"&amp;LEN(MID(C375,5,1)*2))),1)),,))+MID(C375,6,1)+
SUM(INDEX(1*(MID(MID(C375,8,1)*2,ROW(INDIRECT("1:"&amp;LEN(MID(C375,8,1)*2))),1)),,))+MID(C375,9,1)+
SUM(INDEX(1*(MID(MID(C375,10,1)*2,ROW(INDIRECT("1:"&amp;LEN(MID(C375,10,1)*2))),1)),,)),1),1),"0")</f>
        <v>#VALUE!</v>
      </c>
      <c r="FC375" s="27" t="str">
        <f t="shared" si="678"/>
        <v/>
      </c>
      <c r="FD375" s="29" t="b">
        <f t="shared" si="679"/>
        <v>0</v>
      </c>
      <c r="FE375" s="112" t="b">
        <f>IFERROR(MATCH(D375,'Avtal för korttidsarbete'!$G$13:$G$1012,0),TRUE)</f>
        <v>1</v>
      </c>
      <c r="FF375" s="112" t="b">
        <f t="shared" si="708"/>
        <v>0</v>
      </c>
      <c r="FG375" s="113" t="str" cm="1">
        <f t="array" ref="FG375">IF(FE375=TRUE,"x",INDEX('Avtal för korttidsarbete'!$E$13:$E$1012,$FE375))</f>
        <v>x</v>
      </c>
      <c r="FH375" s="113" t="str" cm="1">
        <f t="array" ref="FH375">IF(FE375=TRUE,"x",INDEX('Avtal för korttidsarbete'!$F$13:$F$1012,$FE375))</f>
        <v>x</v>
      </c>
      <c r="FI375" s="112" t="b">
        <f t="shared" si="709"/>
        <v>0</v>
      </c>
      <c r="FJ375" s="135">
        <f t="shared" si="710"/>
        <v>44166</v>
      </c>
      <c r="FK375" s="135">
        <f t="shared" si="711"/>
        <v>44377</v>
      </c>
      <c r="FL375" s="112" t="b">
        <f t="shared" si="712"/>
        <v>0</v>
      </c>
      <c r="FM375" s="113">
        <f t="shared" si="713"/>
        <v>44166</v>
      </c>
      <c r="FN375" s="135">
        <f t="shared" si="714"/>
        <v>44377</v>
      </c>
      <c r="FO375" s="148" t="b">
        <f>IFERROR(INDEX('Avtal för korttidsarbete'!R:R,MATCH(D375,'Avtal för korttidsarbete'!$G:$G,0)),TRUE)</f>
        <v>1</v>
      </c>
      <c r="FP375" s="135" t="str">
        <f>IF(FO375,"-",INDEX('Avtal för korttidsarbete'!$D:$D,MATCH(D375,'Avtal för korttidsarbete'!$G:$G,0)))</f>
        <v>-</v>
      </c>
      <c r="FQ375" s="113" t="b">
        <f>IFERROR(G375&gt;INDEX(Uppsägningar!E:E,MATCH(C375,Uppsägningar!C:C,0)),FALSE)</f>
        <v>0</v>
      </c>
    </row>
    <row r="376" spans="1:173" x14ac:dyDescent="0.25">
      <c r="A376" s="19">
        <v>360</v>
      </c>
      <c r="B376" s="20"/>
      <c r="C376" s="183"/>
      <c r="D376" s="66"/>
      <c r="E376" s="212">
        <f>IFERROR(INDEX(Admin!$C$7:$C$10,MATCH(FP376,TblNivåValTExt,0)),0)</f>
        <v>0</v>
      </c>
      <c r="F376" s="1"/>
      <c r="G376" s="1"/>
      <c r="H376" s="78"/>
      <c r="I376" s="181"/>
      <c r="J376" s="181"/>
      <c r="K376" s="182"/>
      <c r="L376" s="182"/>
      <c r="M376" s="181"/>
      <c r="N376" s="181"/>
      <c r="O376" s="181"/>
      <c r="P376" s="182"/>
      <c r="Q376" s="182"/>
      <c r="R376" s="181"/>
      <c r="S376" s="181"/>
      <c r="T376" s="181"/>
      <c r="U376" s="182"/>
      <c r="V376" s="182"/>
      <c r="W376" s="181"/>
      <c r="X376" s="181"/>
      <c r="Y376" s="181"/>
      <c r="Z376" s="182"/>
      <c r="AA376" s="182"/>
      <c r="AB376" s="181"/>
      <c r="AC376" s="181"/>
      <c r="AD376" s="181"/>
      <c r="AE376" s="182"/>
      <c r="AF376" s="182"/>
      <c r="AG376" s="181"/>
      <c r="AH376" s="181"/>
      <c r="AI376" s="181"/>
      <c r="AJ376" s="182"/>
      <c r="AK376" s="182"/>
      <c r="AL376" s="181"/>
      <c r="AM376" s="181"/>
      <c r="AN376" s="181"/>
      <c r="AO376" s="182"/>
      <c r="AP376" s="182"/>
      <c r="AQ376" s="181"/>
      <c r="AR376" s="181"/>
      <c r="AS376" s="181"/>
      <c r="AT376" s="182"/>
      <c r="AU376" s="182"/>
      <c r="AV376" s="181"/>
      <c r="AW376" s="181"/>
      <c r="AX376" s="181"/>
      <c r="AY376" s="182"/>
      <c r="AZ376" s="182"/>
      <c r="BA376" s="181"/>
      <c r="BB376" s="181"/>
      <c r="BC376" s="181"/>
      <c r="BD376" s="182"/>
      <c r="BE376" s="182"/>
      <c r="BF376" s="181"/>
      <c r="BG376" s="180">
        <f t="shared" si="680"/>
        <v>0</v>
      </c>
      <c r="BH376" s="116" t="str">
        <f t="shared" si="681"/>
        <v/>
      </c>
      <c r="BI376" s="80" t="b">
        <f t="shared" si="627"/>
        <v>0</v>
      </c>
      <c r="BJ376" s="80" t="str">
        <f t="shared" si="628"/>
        <v/>
      </c>
      <c r="BK376" s="80" t="b">
        <f t="shared" si="682"/>
        <v>0</v>
      </c>
      <c r="BL376" s="13" t="str">
        <f t="shared" si="629"/>
        <v/>
      </c>
      <c r="BM376" s="13" t="b">
        <f t="shared" si="683"/>
        <v>0</v>
      </c>
      <c r="BN376" s="35" t="str">
        <f t="shared" si="630"/>
        <v/>
      </c>
      <c r="BO376" s="13" t="b">
        <f t="shared" si="631"/>
        <v>0</v>
      </c>
      <c r="BP376" s="35" t="str">
        <f t="shared" si="632"/>
        <v/>
      </c>
      <c r="BQ376" s="13" t="b">
        <f t="shared" si="633"/>
        <v>0</v>
      </c>
      <c r="BR376" s="35" t="str">
        <f t="shared" si="634"/>
        <v/>
      </c>
      <c r="BS376" s="35" t="b">
        <f t="shared" si="635"/>
        <v>0</v>
      </c>
      <c r="BT376" s="35" t="str">
        <f t="shared" si="636"/>
        <v/>
      </c>
      <c r="BU376" s="35" t="b">
        <f t="shared" si="637"/>
        <v>0</v>
      </c>
      <c r="BV376" s="35" t="str">
        <f t="shared" si="638"/>
        <v/>
      </c>
      <c r="BW376" s="13" t="b">
        <f t="shared" si="715"/>
        <v>0</v>
      </c>
      <c r="BX376" s="35" t="str">
        <f t="shared" si="639"/>
        <v/>
      </c>
      <c r="BY376" s="265" t="b">
        <f t="shared" si="684"/>
        <v>0</v>
      </c>
      <c r="BZ376" s="35" t="str">
        <f t="shared" si="640"/>
        <v/>
      </c>
      <c r="CA376" s="265" t="b">
        <f t="shared" si="685"/>
        <v>0</v>
      </c>
      <c r="CB376" s="35" t="str">
        <f t="shared" si="641"/>
        <v/>
      </c>
      <c r="CC376" s="272" t="b">
        <f t="shared" si="686"/>
        <v>0</v>
      </c>
      <c r="CD376" s="35" t="str">
        <f t="shared" si="642"/>
        <v/>
      </c>
      <c r="CE376" s="13" t="b">
        <f t="shared" si="643"/>
        <v>0</v>
      </c>
      <c r="CF376" s="35" t="str">
        <f t="shared" si="644"/>
        <v/>
      </c>
      <c r="CG376" s="179">
        <f t="shared" si="645"/>
        <v>0</v>
      </c>
      <c r="CH376" s="179">
        <f t="shared" si="646"/>
        <v>0</v>
      </c>
      <c r="CI376" s="218">
        <f t="shared" si="687"/>
        <v>0</v>
      </c>
      <c r="CJ376" s="218">
        <f t="shared" si="688"/>
        <v>0</v>
      </c>
      <c r="CK376" s="218">
        <f t="shared" si="689"/>
        <v>0</v>
      </c>
      <c r="CL376" s="218">
        <f t="shared" si="690"/>
        <v>0</v>
      </c>
      <c r="CM376" s="218">
        <f t="shared" si="691"/>
        <v>0</v>
      </c>
      <c r="CN376" s="218">
        <f t="shared" si="692"/>
        <v>0</v>
      </c>
      <c r="CO376" s="218">
        <f t="shared" si="693"/>
        <v>0</v>
      </c>
      <c r="CP376" s="218">
        <f t="shared" si="694"/>
        <v>0</v>
      </c>
      <c r="CQ376" s="218">
        <f t="shared" si="695"/>
        <v>0</v>
      </c>
      <c r="CR376" s="218">
        <f t="shared" si="696"/>
        <v>0</v>
      </c>
      <c r="CS376" s="14">
        <f t="shared" si="647"/>
        <v>0</v>
      </c>
      <c r="CT376" s="236">
        <f t="shared" si="648"/>
        <v>0</v>
      </c>
      <c r="CU376" s="237">
        <f t="shared" si="720"/>
        <v>0</v>
      </c>
      <c r="CV376" s="16">
        <f t="shared" si="720"/>
        <v>0</v>
      </c>
      <c r="CW376" s="16">
        <f t="shared" si="720"/>
        <v>0</v>
      </c>
      <c r="CX376" s="16">
        <f t="shared" si="720"/>
        <v>0</v>
      </c>
      <c r="CY376" s="16">
        <f t="shared" si="720"/>
        <v>0</v>
      </c>
      <c r="CZ376" s="16">
        <f t="shared" si="720"/>
        <v>0</v>
      </c>
      <c r="DA376" s="16">
        <f t="shared" si="720"/>
        <v>0</v>
      </c>
      <c r="DB376" s="16">
        <f t="shared" si="720"/>
        <v>0</v>
      </c>
      <c r="DC376" s="16">
        <f t="shared" si="720"/>
        <v>0</v>
      </c>
      <c r="DD376" s="238">
        <f t="shared" si="720"/>
        <v>0</v>
      </c>
      <c r="DE376" s="232">
        <f t="shared" si="721"/>
        <v>0</v>
      </c>
      <c r="DF376" s="132">
        <f t="shared" si="721"/>
        <v>0</v>
      </c>
      <c r="DG376" s="132">
        <f t="shared" si="721"/>
        <v>0</v>
      </c>
      <c r="DH376" s="132">
        <f t="shared" si="721"/>
        <v>0</v>
      </c>
      <c r="DI376" s="132">
        <f t="shared" si="721"/>
        <v>0</v>
      </c>
      <c r="DJ376" s="132">
        <f t="shared" si="721"/>
        <v>0</v>
      </c>
      <c r="DK376" s="132">
        <f t="shared" si="721"/>
        <v>0</v>
      </c>
      <c r="DL376" s="132">
        <f t="shared" si="721"/>
        <v>0</v>
      </c>
      <c r="DM376" s="132">
        <f t="shared" si="721"/>
        <v>0</v>
      </c>
      <c r="DN376" s="233">
        <f t="shared" si="721"/>
        <v>0</v>
      </c>
      <c r="DO376" s="232">
        <f t="shared" si="651"/>
        <v>0</v>
      </c>
      <c r="DP376" s="132">
        <f t="shared" si="652"/>
        <v>0</v>
      </c>
      <c r="DQ376" s="132">
        <f t="shared" si="653"/>
        <v>0</v>
      </c>
      <c r="DR376" s="132">
        <f t="shared" si="654"/>
        <v>0</v>
      </c>
      <c r="DS376" s="132">
        <f t="shared" si="655"/>
        <v>0</v>
      </c>
      <c r="DT376" s="132">
        <f t="shared" si="656"/>
        <v>0</v>
      </c>
      <c r="DU376" s="132">
        <f t="shared" si="657"/>
        <v>0</v>
      </c>
      <c r="DV376" s="132">
        <f t="shared" si="658"/>
        <v>0</v>
      </c>
      <c r="DW376" s="132">
        <f t="shared" si="659"/>
        <v>0</v>
      </c>
      <c r="DX376" s="233">
        <f t="shared" si="660"/>
        <v>0</v>
      </c>
      <c r="DY376" s="231" t="b">
        <f t="shared" si="697"/>
        <v>0</v>
      </c>
      <c r="DZ376" s="163"/>
      <c r="EA376" s="226" t="str">
        <f t="shared" si="698"/>
        <v/>
      </c>
      <c r="EB376" s="178" t="str">
        <f t="shared" si="699"/>
        <v/>
      </c>
      <c r="EC376" s="178" t="str">
        <f t="shared" si="700"/>
        <v/>
      </c>
      <c r="ED376" s="178" t="str">
        <f t="shared" si="701"/>
        <v/>
      </c>
      <c r="EE376" s="178" t="str">
        <f t="shared" si="702"/>
        <v/>
      </c>
      <c r="EF376" s="178" t="str">
        <f t="shared" si="703"/>
        <v/>
      </c>
      <c r="EG376" s="178" t="str">
        <f t="shared" si="704"/>
        <v/>
      </c>
      <c r="EH376" s="178" t="str">
        <f t="shared" si="705"/>
        <v/>
      </c>
      <c r="EI376" s="178" t="str">
        <f t="shared" si="706"/>
        <v/>
      </c>
      <c r="EJ376" s="227" t="str">
        <f t="shared" si="707"/>
        <v/>
      </c>
      <c r="EK376" s="230" t="str">
        <f t="shared" si="661"/>
        <v/>
      </c>
      <c r="EL376" s="177" t="str">
        <f t="shared" si="662"/>
        <v/>
      </c>
      <c r="EM376" s="177" t="str">
        <f t="shared" si="663"/>
        <v/>
      </c>
      <c r="EN376" s="177" t="str">
        <f t="shared" si="664"/>
        <v/>
      </c>
      <c r="EO376" s="177" t="str">
        <f t="shared" si="665"/>
        <v/>
      </c>
      <c r="EP376" s="177" t="str">
        <f t="shared" si="666"/>
        <v/>
      </c>
      <c r="EQ376" s="177" t="str">
        <f t="shared" si="667"/>
        <v/>
      </c>
      <c r="ER376" s="177" t="str">
        <f t="shared" si="668"/>
        <v/>
      </c>
      <c r="ES376" s="177" t="str">
        <f t="shared" si="669"/>
        <v/>
      </c>
      <c r="ET376" s="177" t="str">
        <f t="shared" si="670"/>
        <v/>
      </c>
      <c r="EU376" s="229" t="e">
        <f t="shared" si="671"/>
        <v>#VALUE!</v>
      </c>
      <c r="EV376" s="27" t="e">
        <f t="shared" si="672"/>
        <v>#VALUE!</v>
      </c>
      <c r="EW376" s="27" t="e">
        <f t="shared" si="673"/>
        <v>#VALUE!</v>
      </c>
      <c r="EX376" s="28" t="e">
        <f t="shared" si="674"/>
        <v>#VALUE!</v>
      </c>
      <c r="EY376" s="28" t="e">
        <f t="shared" si="675"/>
        <v>#VALUE!</v>
      </c>
      <c r="EZ376" s="28" t="b">
        <f t="shared" si="676"/>
        <v>0</v>
      </c>
      <c r="FA376" s="176" t="str">
        <f t="shared" si="677"/>
        <v/>
      </c>
      <c r="FB376" s="27" t="e" cm="1">
        <f t="array" aca="1" ref="FB376" ca="1">TEXT(RIGHT(10-RIGHT(SUM(INDEX(1*(MID(MID(C376,1,1)*2,ROW(INDIRECT("1:"&amp;LEN(MID(C376,1,1)*2))),1)),,))+MID(C376,2,1)+
SUM(INDEX(1*(MID(MID(C376,3,1)*2,ROW(INDIRECT("1:"&amp;LEN(MID(C376,3,1)*2))),1)),,))+MID(C376,4,1)+
SUM(INDEX(1*(MID(MID(C376,5,1)*2,ROW(INDIRECT("1:"&amp;LEN(MID(C376,5,1)*2))),1)),,))+MID(C376,6,1)+
SUM(INDEX(1*(MID(MID(C376,8,1)*2,ROW(INDIRECT("1:"&amp;LEN(MID(C376,8,1)*2))),1)),,))+MID(C376,9,1)+
SUM(INDEX(1*(MID(MID(C376,10,1)*2,ROW(INDIRECT("1:"&amp;LEN(MID(C376,10,1)*2))),1)),,)),1),1),"0")</f>
        <v>#VALUE!</v>
      </c>
      <c r="FC376" s="27" t="str">
        <f t="shared" si="678"/>
        <v/>
      </c>
      <c r="FD376" s="29" t="b">
        <f t="shared" si="679"/>
        <v>0</v>
      </c>
      <c r="FE376" s="112" t="b">
        <f>IFERROR(MATCH(D376,'Avtal för korttidsarbete'!$G$13:$G$1012,0),TRUE)</f>
        <v>1</v>
      </c>
      <c r="FF376" s="112" t="b">
        <f t="shared" si="708"/>
        <v>0</v>
      </c>
      <c r="FG376" s="113" t="str" cm="1">
        <f t="array" ref="FG376">IF(FE376=TRUE,"x",INDEX('Avtal för korttidsarbete'!$E$13:$E$1012,$FE376))</f>
        <v>x</v>
      </c>
      <c r="FH376" s="113" t="str" cm="1">
        <f t="array" ref="FH376">IF(FE376=TRUE,"x",INDEX('Avtal för korttidsarbete'!$F$13:$F$1012,$FE376))</f>
        <v>x</v>
      </c>
      <c r="FI376" s="112" t="b">
        <f t="shared" si="709"/>
        <v>0</v>
      </c>
      <c r="FJ376" s="135">
        <f t="shared" si="710"/>
        <v>44166</v>
      </c>
      <c r="FK376" s="135">
        <f t="shared" si="711"/>
        <v>44377</v>
      </c>
      <c r="FL376" s="112" t="b">
        <f t="shared" si="712"/>
        <v>0</v>
      </c>
      <c r="FM376" s="113">
        <f t="shared" si="713"/>
        <v>44166</v>
      </c>
      <c r="FN376" s="135">
        <f t="shared" si="714"/>
        <v>44377</v>
      </c>
      <c r="FO376" s="148" t="b">
        <f>IFERROR(INDEX('Avtal för korttidsarbete'!R:R,MATCH(D376,'Avtal för korttidsarbete'!$G:$G,0)),TRUE)</f>
        <v>1</v>
      </c>
      <c r="FP376" s="135" t="str">
        <f>IF(FO376,"-",INDEX('Avtal för korttidsarbete'!$D:$D,MATCH(D376,'Avtal för korttidsarbete'!$G:$G,0)))</f>
        <v>-</v>
      </c>
      <c r="FQ376" s="113" t="b">
        <f>IFERROR(G376&gt;INDEX(Uppsägningar!E:E,MATCH(C376,Uppsägningar!C:C,0)),FALSE)</f>
        <v>0</v>
      </c>
    </row>
    <row r="377" spans="1:173" x14ac:dyDescent="0.25">
      <c r="A377" s="19">
        <v>361</v>
      </c>
      <c r="B377" s="20"/>
      <c r="C377" s="183"/>
      <c r="D377" s="66"/>
      <c r="E377" s="212">
        <f>IFERROR(INDEX(Admin!$C$7:$C$10,MATCH(FP377,TblNivåValTExt,0)),0)</f>
        <v>0</v>
      </c>
      <c r="F377" s="1"/>
      <c r="G377" s="1"/>
      <c r="H377" s="78"/>
      <c r="I377" s="181"/>
      <c r="J377" s="181"/>
      <c r="K377" s="182"/>
      <c r="L377" s="182"/>
      <c r="M377" s="181"/>
      <c r="N377" s="181"/>
      <c r="O377" s="181"/>
      <c r="P377" s="182"/>
      <c r="Q377" s="182"/>
      <c r="R377" s="181"/>
      <c r="S377" s="181"/>
      <c r="T377" s="181"/>
      <c r="U377" s="182"/>
      <c r="V377" s="182"/>
      <c r="W377" s="181"/>
      <c r="X377" s="181"/>
      <c r="Y377" s="181"/>
      <c r="Z377" s="182"/>
      <c r="AA377" s="182"/>
      <c r="AB377" s="181"/>
      <c r="AC377" s="181"/>
      <c r="AD377" s="181"/>
      <c r="AE377" s="182"/>
      <c r="AF377" s="182"/>
      <c r="AG377" s="181"/>
      <c r="AH377" s="181"/>
      <c r="AI377" s="181"/>
      <c r="AJ377" s="182"/>
      <c r="AK377" s="182"/>
      <c r="AL377" s="181"/>
      <c r="AM377" s="181"/>
      <c r="AN377" s="181"/>
      <c r="AO377" s="182"/>
      <c r="AP377" s="182"/>
      <c r="AQ377" s="181"/>
      <c r="AR377" s="181"/>
      <c r="AS377" s="181"/>
      <c r="AT377" s="182"/>
      <c r="AU377" s="182"/>
      <c r="AV377" s="181"/>
      <c r="AW377" s="181"/>
      <c r="AX377" s="181"/>
      <c r="AY377" s="182"/>
      <c r="AZ377" s="182"/>
      <c r="BA377" s="181"/>
      <c r="BB377" s="181"/>
      <c r="BC377" s="181"/>
      <c r="BD377" s="182"/>
      <c r="BE377" s="182"/>
      <c r="BF377" s="181"/>
      <c r="BG377" s="180">
        <f t="shared" si="680"/>
        <v>0</v>
      </c>
      <c r="BH377" s="116" t="str">
        <f t="shared" si="681"/>
        <v/>
      </c>
      <c r="BI377" s="80" t="b">
        <f t="shared" si="627"/>
        <v>0</v>
      </c>
      <c r="BJ377" s="80" t="str">
        <f t="shared" si="628"/>
        <v/>
      </c>
      <c r="BK377" s="80" t="b">
        <f t="shared" si="682"/>
        <v>0</v>
      </c>
      <c r="BL377" s="13" t="str">
        <f t="shared" si="629"/>
        <v/>
      </c>
      <c r="BM377" s="13" t="b">
        <f t="shared" si="683"/>
        <v>0</v>
      </c>
      <c r="BN377" s="35" t="str">
        <f t="shared" si="630"/>
        <v/>
      </c>
      <c r="BO377" s="13" t="b">
        <f t="shared" si="631"/>
        <v>0</v>
      </c>
      <c r="BP377" s="35" t="str">
        <f t="shared" si="632"/>
        <v/>
      </c>
      <c r="BQ377" s="13" t="b">
        <f t="shared" si="633"/>
        <v>0</v>
      </c>
      <c r="BR377" s="35" t="str">
        <f t="shared" si="634"/>
        <v/>
      </c>
      <c r="BS377" s="35" t="b">
        <f t="shared" si="635"/>
        <v>0</v>
      </c>
      <c r="BT377" s="35" t="str">
        <f t="shared" si="636"/>
        <v/>
      </c>
      <c r="BU377" s="35" t="b">
        <f t="shared" si="637"/>
        <v>0</v>
      </c>
      <c r="BV377" s="35" t="str">
        <f t="shared" si="638"/>
        <v/>
      </c>
      <c r="BW377" s="13" t="b">
        <f t="shared" si="715"/>
        <v>0</v>
      </c>
      <c r="BX377" s="35" t="str">
        <f t="shared" si="639"/>
        <v/>
      </c>
      <c r="BY377" s="265" t="b">
        <f t="shared" si="684"/>
        <v>0</v>
      </c>
      <c r="BZ377" s="35" t="str">
        <f t="shared" si="640"/>
        <v/>
      </c>
      <c r="CA377" s="265" t="b">
        <f t="shared" si="685"/>
        <v>0</v>
      </c>
      <c r="CB377" s="35" t="str">
        <f t="shared" si="641"/>
        <v/>
      </c>
      <c r="CC377" s="272" t="b">
        <f t="shared" si="686"/>
        <v>0</v>
      </c>
      <c r="CD377" s="35" t="str">
        <f t="shared" si="642"/>
        <v/>
      </c>
      <c r="CE377" s="13" t="b">
        <f t="shared" si="643"/>
        <v>0</v>
      </c>
      <c r="CF377" s="35" t="str">
        <f t="shared" si="644"/>
        <v/>
      </c>
      <c r="CG377" s="179">
        <f t="shared" si="645"/>
        <v>0</v>
      </c>
      <c r="CH377" s="179">
        <f t="shared" si="646"/>
        <v>0</v>
      </c>
      <c r="CI377" s="218">
        <f t="shared" si="687"/>
        <v>0</v>
      </c>
      <c r="CJ377" s="218">
        <f t="shared" si="688"/>
        <v>0</v>
      </c>
      <c r="CK377" s="218">
        <f t="shared" si="689"/>
        <v>0</v>
      </c>
      <c r="CL377" s="218">
        <f t="shared" si="690"/>
        <v>0</v>
      </c>
      <c r="CM377" s="218">
        <f t="shared" si="691"/>
        <v>0</v>
      </c>
      <c r="CN377" s="218">
        <f t="shared" si="692"/>
        <v>0</v>
      </c>
      <c r="CO377" s="218">
        <f t="shared" si="693"/>
        <v>0</v>
      </c>
      <c r="CP377" s="218">
        <f t="shared" si="694"/>
        <v>0</v>
      </c>
      <c r="CQ377" s="218">
        <f t="shared" si="695"/>
        <v>0</v>
      </c>
      <c r="CR377" s="218">
        <f t="shared" si="696"/>
        <v>0</v>
      </c>
      <c r="CS377" s="14">
        <f t="shared" si="647"/>
        <v>0</v>
      </c>
      <c r="CT377" s="236">
        <f t="shared" si="648"/>
        <v>0</v>
      </c>
      <c r="CU377" s="237">
        <f t="shared" ref="CU377:DD386" si="722">IF(AND($CS377,$CT377,CU$12),MAX(0,MIN(CU$10,$CT377)-MAX(CU$9,$CS377)+1),0)</f>
        <v>0</v>
      </c>
      <c r="CV377" s="16">
        <f t="shared" si="722"/>
        <v>0</v>
      </c>
      <c r="CW377" s="16">
        <f t="shared" si="722"/>
        <v>0</v>
      </c>
      <c r="CX377" s="16">
        <f t="shared" si="722"/>
        <v>0</v>
      </c>
      <c r="CY377" s="16">
        <f t="shared" si="722"/>
        <v>0</v>
      </c>
      <c r="CZ377" s="16">
        <f t="shared" si="722"/>
        <v>0</v>
      </c>
      <c r="DA377" s="16">
        <f t="shared" si="722"/>
        <v>0</v>
      </c>
      <c r="DB377" s="16">
        <f t="shared" si="722"/>
        <v>0</v>
      </c>
      <c r="DC377" s="16">
        <f t="shared" si="722"/>
        <v>0</v>
      </c>
      <c r="DD377" s="238">
        <f t="shared" si="722"/>
        <v>0</v>
      </c>
      <c r="DE377" s="232">
        <f t="shared" ref="DE377:DN386" si="723">IF($H377&lt;=0,0,MAX(0,MIN($H377,$DE$11)))</f>
        <v>0</v>
      </c>
      <c r="DF377" s="132">
        <f t="shared" si="723"/>
        <v>0</v>
      </c>
      <c r="DG377" s="132">
        <f t="shared" si="723"/>
        <v>0</v>
      </c>
      <c r="DH377" s="132">
        <f t="shared" si="723"/>
        <v>0</v>
      </c>
      <c r="DI377" s="132">
        <f t="shared" si="723"/>
        <v>0</v>
      </c>
      <c r="DJ377" s="132">
        <f t="shared" si="723"/>
        <v>0</v>
      </c>
      <c r="DK377" s="132">
        <f t="shared" si="723"/>
        <v>0</v>
      </c>
      <c r="DL377" s="132">
        <f t="shared" si="723"/>
        <v>0</v>
      </c>
      <c r="DM377" s="132">
        <f t="shared" si="723"/>
        <v>0</v>
      </c>
      <c r="DN377" s="233">
        <f t="shared" si="723"/>
        <v>0</v>
      </c>
      <c r="DO377" s="232">
        <f t="shared" si="651"/>
        <v>0</v>
      </c>
      <c r="DP377" s="132">
        <f t="shared" si="652"/>
        <v>0</v>
      </c>
      <c r="DQ377" s="132">
        <f t="shared" si="653"/>
        <v>0</v>
      </c>
      <c r="DR377" s="132">
        <f t="shared" si="654"/>
        <v>0</v>
      </c>
      <c r="DS377" s="132">
        <f t="shared" si="655"/>
        <v>0</v>
      </c>
      <c r="DT377" s="132">
        <f t="shared" si="656"/>
        <v>0</v>
      </c>
      <c r="DU377" s="132">
        <f t="shared" si="657"/>
        <v>0</v>
      </c>
      <c r="DV377" s="132">
        <f t="shared" si="658"/>
        <v>0</v>
      </c>
      <c r="DW377" s="132">
        <f t="shared" si="659"/>
        <v>0</v>
      </c>
      <c r="DX377" s="233">
        <f t="shared" si="660"/>
        <v>0</v>
      </c>
      <c r="DY377" s="231" t="b">
        <f t="shared" si="697"/>
        <v>0</v>
      </c>
      <c r="DZ377" s="163"/>
      <c r="EA377" s="226" t="str">
        <f t="shared" si="698"/>
        <v/>
      </c>
      <c r="EB377" s="178" t="str">
        <f t="shared" si="699"/>
        <v/>
      </c>
      <c r="EC377" s="178" t="str">
        <f t="shared" si="700"/>
        <v/>
      </c>
      <c r="ED377" s="178" t="str">
        <f t="shared" si="701"/>
        <v/>
      </c>
      <c r="EE377" s="178" t="str">
        <f t="shared" si="702"/>
        <v/>
      </c>
      <c r="EF377" s="178" t="str">
        <f t="shared" si="703"/>
        <v/>
      </c>
      <c r="EG377" s="178" t="str">
        <f t="shared" si="704"/>
        <v/>
      </c>
      <c r="EH377" s="178" t="str">
        <f t="shared" si="705"/>
        <v/>
      </c>
      <c r="EI377" s="178" t="str">
        <f t="shared" si="706"/>
        <v/>
      </c>
      <c r="EJ377" s="227" t="str">
        <f t="shared" si="707"/>
        <v/>
      </c>
      <c r="EK377" s="230" t="str">
        <f t="shared" si="661"/>
        <v/>
      </c>
      <c r="EL377" s="177" t="str">
        <f t="shared" si="662"/>
        <v/>
      </c>
      <c r="EM377" s="177" t="str">
        <f t="shared" si="663"/>
        <v/>
      </c>
      <c r="EN377" s="177" t="str">
        <f t="shared" si="664"/>
        <v/>
      </c>
      <c r="EO377" s="177" t="str">
        <f t="shared" si="665"/>
        <v/>
      </c>
      <c r="EP377" s="177" t="str">
        <f t="shared" si="666"/>
        <v/>
      </c>
      <c r="EQ377" s="177" t="str">
        <f t="shared" si="667"/>
        <v/>
      </c>
      <c r="ER377" s="177" t="str">
        <f t="shared" si="668"/>
        <v/>
      </c>
      <c r="ES377" s="177" t="str">
        <f t="shared" si="669"/>
        <v/>
      </c>
      <c r="ET377" s="177" t="str">
        <f t="shared" si="670"/>
        <v/>
      </c>
      <c r="EU377" s="229" t="e">
        <f t="shared" si="671"/>
        <v>#VALUE!</v>
      </c>
      <c r="EV377" s="27" t="e">
        <f t="shared" si="672"/>
        <v>#VALUE!</v>
      </c>
      <c r="EW377" s="27" t="e">
        <f t="shared" si="673"/>
        <v>#VALUE!</v>
      </c>
      <c r="EX377" s="28" t="e">
        <f t="shared" si="674"/>
        <v>#VALUE!</v>
      </c>
      <c r="EY377" s="28" t="e">
        <f t="shared" si="675"/>
        <v>#VALUE!</v>
      </c>
      <c r="EZ377" s="28" t="b">
        <f t="shared" si="676"/>
        <v>0</v>
      </c>
      <c r="FA377" s="176" t="str">
        <f t="shared" si="677"/>
        <v/>
      </c>
      <c r="FB377" s="27" t="e" cm="1">
        <f t="array" aca="1" ref="FB377" ca="1">TEXT(RIGHT(10-RIGHT(SUM(INDEX(1*(MID(MID(C377,1,1)*2,ROW(INDIRECT("1:"&amp;LEN(MID(C377,1,1)*2))),1)),,))+MID(C377,2,1)+
SUM(INDEX(1*(MID(MID(C377,3,1)*2,ROW(INDIRECT("1:"&amp;LEN(MID(C377,3,1)*2))),1)),,))+MID(C377,4,1)+
SUM(INDEX(1*(MID(MID(C377,5,1)*2,ROW(INDIRECT("1:"&amp;LEN(MID(C377,5,1)*2))),1)),,))+MID(C377,6,1)+
SUM(INDEX(1*(MID(MID(C377,8,1)*2,ROW(INDIRECT("1:"&amp;LEN(MID(C377,8,1)*2))),1)),,))+MID(C377,9,1)+
SUM(INDEX(1*(MID(MID(C377,10,1)*2,ROW(INDIRECT("1:"&amp;LEN(MID(C377,10,1)*2))),1)),,)),1),1),"0")</f>
        <v>#VALUE!</v>
      </c>
      <c r="FC377" s="27" t="str">
        <f t="shared" si="678"/>
        <v/>
      </c>
      <c r="FD377" s="29" t="b">
        <f t="shared" si="679"/>
        <v>0</v>
      </c>
      <c r="FE377" s="112" t="b">
        <f>IFERROR(MATCH(D377,'Avtal för korttidsarbete'!$G$13:$G$1012,0),TRUE)</f>
        <v>1</v>
      </c>
      <c r="FF377" s="112" t="b">
        <f t="shared" si="708"/>
        <v>0</v>
      </c>
      <c r="FG377" s="113" t="str" cm="1">
        <f t="array" ref="FG377">IF(FE377=TRUE,"x",INDEX('Avtal för korttidsarbete'!$E$13:$E$1012,$FE377))</f>
        <v>x</v>
      </c>
      <c r="FH377" s="113" t="str" cm="1">
        <f t="array" ref="FH377">IF(FE377=TRUE,"x",INDEX('Avtal för korttidsarbete'!$F$13:$F$1012,$FE377))</f>
        <v>x</v>
      </c>
      <c r="FI377" s="112" t="b">
        <f t="shared" si="709"/>
        <v>0</v>
      </c>
      <c r="FJ377" s="135">
        <f t="shared" si="710"/>
        <v>44166</v>
      </c>
      <c r="FK377" s="135">
        <f t="shared" si="711"/>
        <v>44377</v>
      </c>
      <c r="FL377" s="112" t="b">
        <f t="shared" si="712"/>
        <v>0</v>
      </c>
      <c r="FM377" s="113">
        <f t="shared" si="713"/>
        <v>44166</v>
      </c>
      <c r="FN377" s="135">
        <f t="shared" si="714"/>
        <v>44377</v>
      </c>
      <c r="FO377" s="148" t="b">
        <f>IFERROR(INDEX('Avtal för korttidsarbete'!R:R,MATCH(D377,'Avtal för korttidsarbete'!$G:$G,0)),TRUE)</f>
        <v>1</v>
      </c>
      <c r="FP377" s="135" t="str">
        <f>IF(FO377,"-",INDEX('Avtal för korttidsarbete'!$D:$D,MATCH(D377,'Avtal för korttidsarbete'!$G:$G,0)))</f>
        <v>-</v>
      </c>
      <c r="FQ377" s="113" t="b">
        <f>IFERROR(G377&gt;INDEX(Uppsägningar!E:E,MATCH(C377,Uppsägningar!C:C,0)),FALSE)</f>
        <v>0</v>
      </c>
    </row>
    <row r="378" spans="1:173" x14ac:dyDescent="0.25">
      <c r="A378" s="19">
        <v>362</v>
      </c>
      <c r="B378" s="20"/>
      <c r="C378" s="183"/>
      <c r="D378" s="66"/>
      <c r="E378" s="212">
        <f>IFERROR(INDEX(Admin!$C$7:$C$10,MATCH(FP378,TblNivåValTExt,0)),0)</f>
        <v>0</v>
      </c>
      <c r="F378" s="1"/>
      <c r="G378" s="1"/>
      <c r="H378" s="78"/>
      <c r="I378" s="181"/>
      <c r="J378" s="181"/>
      <c r="K378" s="182"/>
      <c r="L378" s="182"/>
      <c r="M378" s="181"/>
      <c r="N378" s="181"/>
      <c r="O378" s="181"/>
      <c r="P378" s="182"/>
      <c r="Q378" s="182"/>
      <c r="R378" s="181"/>
      <c r="S378" s="181"/>
      <c r="T378" s="181"/>
      <c r="U378" s="182"/>
      <c r="V378" s="182"/>
      <c r="W378" s="181"/>
      <c r="X378" s="181"/>
      <c r="Y378" s="181"/>
      <c r="Z378" s="182"/>
      <c r="AA378" s="182"/>
      <c r="AB378" s="181"/>
      <c r="AC378" s="181"/>
      <c r="AD378" s="181"/>
      <c r="AE378" s="182"/>
      <c r="AF378" s="182"/>
      <c r="AG378" s="181"/>
      <c r="AH378" s="181"/>
      <c r="AI378" s="181"/>
      <c r="AJ378" s="182"/>
      <c r="AK378" s="182"/>
      <c r="AL378" s="181"/>
      <c r="AM378" s="181"/>
      <c r="AN378" s="181"/>
      <c r="AO378" s="182"/>
      <c r="AP378" s="182"/>
      <c r="AQ378" s="181"/>
      <c r="AR378" s="181"/>
      <c r="AS378" s="181"/>
      <c r="AT378" s="182"/>
      <c r="AU378" s="182"/>
      <c r="AV378" s="181"/>
      <c r="AW378" s="181"/>
      <c r="AX378" s="181"/>
      <c r="AY378" s="182"/>
      <c r="AZ378" s="182"/>
      <c r="BA378" s="181"/>
      <c r="BB378" s="181"/>
      <c r="BC378" s="181"/>
      <c r="BD378" s="182"/>
      <c r="BE378" s="182"/>
      <c r="BF378" s="181"/>
      <c r="BG378" s="180">
        <f t="shared" si="680"/>
        <v>0</v>
      </c>
      <c r="BH378" s="116" t="str">
        <f t="shared" si="681"/>
        <v/>
      </c>
      <c r="BI378" s="80" t="b">
        <f t="shared" si="627"/>
        <v>0</v>
      </c>
      <c r="BJ378" s="80" t="str">
        <f t="shared" si="628"/>
        <v/>
      </c>
      <c r="BK378" s="80" t="b">
        <f t="shared" si="682"/>
        <v>0</v>
      </c>
      <c r="BL378" s="13" t="str">
        <f t="shared" si="629"/>
        <v/>
      </c>
      <c r="BM378" s="13" t="b">
        <f t="shared" si="683"/>
        <v>0</v>
      </c>
      <c r="BN378" s="35" t="str">
        <f t="shared" si="630"/>
        <v/>
      </c>
      <c r="BO378" s="13" t="b">
        <f t="shared" si="631"/>
        <v>0</v>
      </c>
      <c r="BP378" s="35" t="str">
        <f t="shared" si="632"/>
        <v/>
      </c>
      <c r="BQ378" s="13" t="b">
        <f t="shared" si="633"/>
        <v>0</v>
      </c>
      <c r="BR378" s="35" t="str">
        <f t="shared" si="634"/>
        <v/>
      </c>
      <c r="BS378" s="35" t="b">
        <f t="shared" si="635"/>
        <v>0</v>
      </c>
      <c r="BT378" s="35" t="str">
        <f t="shared" si="636"/>
        <v/>
      </c>
      <c r="BU378" s="35" t="b">
        <f t="shared" si="637"/>
        <v>0</v>
      </c>
      <c r="BV378" s="35" t="str">
        <f t="shared" si="638"/>
        <v/>
      </c>
      <c r="BW378" s="13" t="b">
        <f t="shared" si="715"/>
        <v>0</v>
      </c>
      <c r="BX378" s="35" t="str">
        <f t="shared" si="639"/>
        <v/>
      </c>
      <c r="BY378" s="265" t="b">
        <f t="shared" si="684"/>
        <v>0</v>
      </c>
      <c r="BZ378" s="35" t="str">
        <f t="shared" si="640"/>
        <v/>
      </c>
      <c r="CA378" s="265" t="b">
        <f t="shared" si="685"/>
        <v>0</v>
      </c>
      <c r="CB378" s="35" t="str">
        <f t="shared" si="641"/>
        <v/>
      </c>
      <c r="CC378" s="272" t="b">
        <f t="shared" si="686"/>
        <v>0</v>
      </c>
      <c r="CD378" s="35" t="str">
        <f t="shared" si="642"/>
        <v/>
      </c>
      <c r="CE378" s="13" t="b">
        <f t="shared" si="643"/>
        <v>0</v>
      </c>
      <c r="CF378" s="35" t="str">
        <f t="shared" si="644"/>
        <v/>
      </c>
      <c r="CG378" s="179">
        <f t="shared" si="645"/>
        <v>0</v>
      </c>
      <c r="CH378" s="179">
        <f t="shared" si="646"/>
        <v>0</v>
      </c>
      <c r="CI378" s="218">
        <f t="shared" si="687"/>
        <v>0</v>
      </c>
      <c r="CJ378" s="218">
        <f t="shared" si="688"/>
        <v>0</v>
      </c>
      <c r="CK378" s="218">
        <f t="shared" si="689"/>
        <v>0</v>
      </c>
      <c r="CL378" s="218">
        <f t="shared" si="690"/>
        <v>0</v>
      </c>
      <c r="CM378" s="218">
        <f t="shared" si="691"/>
        <v>0</v>
      </c>
      <c r="CN378" s="218">
        <f t="shared" si="692"/>
        <v>0</v>
      </c>
      <c r="CO378" s="218">
        <f t="shared" si="693"/>
        <v>0</v>
      </c>
      <c r="CP378" s="218">
        <f t="shared" si="694"/>
        <v>0</v>
      </c>
      <c r="CQ378" s="218">
        <f t="shared" si="695"/>
        <v>0</v>
      </c>
      <c r="CR378" s="218">
        <f t="shared" si="696"/>
        <v>0</v>
      </c>
      <c r="CS378" s="14">
        <f t="shared" si="647"/>
        <v>0</v>
      </c>
      <c r="CT378" s="236">
        <f t="shared" si="648"/>
        <v>0</v>
      </c>
      <c r="CU378" s="237">
        <f t="shared" si="722"/>
        <v>0</v>
      </c>
      <c r="CV378" s="16">
        <f t="shared" si="722"/>
        <v>0</v>
      </c>
      <c r="CW378" s="16">
        <f t="shared" si="722"/>
        <v>0</v>
      </c>
      <c r="CX378" s="16">
        <f t="shared" si="722"/>
        <v>0</v>
      </c>
      <c r="CY378" s="16">
        <f t="shared" si="722"/>
        <v>0</v>
      </c>
      <c r="CZ378" s="16">
        <f t="shared" si="722"/>
        <v>0</v>
      </c>
      <c r="DA378" s="16">
        <f t="shared" si="722"/>
        <v>0</v>
      </c>
      <c r="DB378" s="16">
        <f t="shared" si="722"/>
        <v>0</v>
      </c>
      <c r="DC378" s="16">
        <f t="shared" si="722"/>
        <v>0</v>
      </c>
      <c r="DD378" s="238">
        <f t="shared" si="722"/>
        <v>0</v>
      </c>
      <c r="DE378" s="232">
        <f t="shared" si="723"/>
        <v>0</v>
      </c>
      <c r="DF378" s="132">
        <f t="shared" si="723"/>
        <v>0</v>
      </c>
      <c r="DG378" s="132">
        <f t="shared" si="723"/>
        <v>0</v>
      </c>
      <c r="DH378" s="132">
        <f t="shared" si="723"/>
        <v>0</v>
      </c>
      <c r="DI378" s="132">
        <f t="shared" si="723"/>
        <v>0</v>
      </c>
      <c r="DJ378" s="132">
        <f t="shared" si="723"/>
        <v>0</v>
      </c>
      <c r="DK378" s="132">
        <f t="shared" si="723"/>
        <v>0</v>
      </c>
      <c r="DL378" s="132">
        <f t="shared" si="723"/>
        <v>0</v>
      </c>
      <c r="DM378" s="132">
        <f t="shared" si="723"/>
        <v>0</v>
      </c>
      <c r="DN378" s="233">
        <f t="shared" si="723"/>
        <v>0</v>
      </c>
      <c r="DO378" s="232">
        <f t="shared" si="651"/>
        <v>0</v>
      </c>
      <c r="DP378" s="132">
        <f t="shared" si="652"/>
        <v>0</v>
      </c>
      <c r="DQ378" s="132">
        <f t="shared" si="653"/>
        <v>0</v>
      </c>
      <c r="DR378" s="132">
        <f t="shared" si="654"/>
        <v>0</v>
      </c>
      <c r="DS378" s="132">
        <f t="shared" si="655"/>
        <v>0</v>
      </c>
      <c r="DT378" s="132">
        <f t="shared" si="656"/>
        <v>0</v>
      </c>
      <c r="DU378" s="132">
        <f t="shared" si="657"/>
        <v>0</v>
      </c>
      <c r="DV378" s="132">
        <f t="shared" si="658"/>
        <v>0</v>
      </c>
      <c r="DW378" s="132">
        <f t="shared" si="659"/>
        <v>0</v>
      </c>
      <c r="DX378" s="233">
        <f t="shared" si="660"/>
        <v>0</v>
      </c>
      <c r="DY378" s="231" t="b">
        <f t="shared" si="697"/>
        <v>0</v>
      </c>
      <c r="DZ378" s="163"/>
      <c r="EA378" s="226" t="str">
        <f t="shared" si="698"/>
        <v/>
      </c>
      <c r="EB378" s="178" t="str">
        <f t="shared" si="699"/>
        <v/>
      </c>
      <c r="EC378" s="178" t="str">
        <f t="shared" si="700"/>
        <v/>
      </c>
      <c r="ED378" s="178" t="str">
        <f t="shared" si="701"/>
        <v/>
      </c>
      <c r="EE378" s="178" t="str">
        <f t="shared" si="702"/>
        <v/>
      </c>
      <c r="EF378" s="178" t="str">
        <f t="shared" si="703"/>
        <v/>
      </c>
      <c r="EG378" s="178" t="str">
        <f t="shared" si="704"/>
        <v/>
      </c>
      <c r="EH378" s="178" t="str">
        <f t="shared" si="705"/>
        <v/>
      </c>
      <c r="EI378" s="178" t="str">
        <f t="shared" si="706"/>
        <v/>
      </c>
      <c r="EJ378" s="227" t="str">
        <f t="shared" si="707"/>
        <v/>
      </c>
      <c r="EK378" s="230" t="str">
        <f t="shared" si="661"/>
        <v/>
      </c>
      <c r="EL378" s="177" t="str">
        <f t="shared" si="662"/>
        <v/>
      </c>
      <c r="EM378" s="177" t="str">
        <f t="shared" si="663"/>
        <v/>
      </c>
      <c r="EN378" s="177" t="str">
        <f t="shared" si="664"/>
        <v/>
      </c>
      <c r="EO378" s="177" t="str">
        <f t="shared" si="665"/>
        <v/>
      </c>
      <c r="EP378" s="177" t="str">
        <f t="shared" si="666"/>
        <v/>
      </c>
      <c r="EQ378" s="177" t="str">
        <f t="shared" si="667"/>
        <v/>
      </c>
      <c r="ER378" s="177" t="str">
        <f t="shared" si="668"/>
        <v/>
      </c>
      <c r="ES378" s="177" t="str">
        <f t="shared" si="669"/>
        <v/>
      </c>
      <c r="ET378" s="177" t="str">
        <f t="shared" si="670"/>
        <v/>
      </c>
      <c r="EU378" s="229" t="e">
        <f t="shared" si="671"/>
        <v>#VALUE!</v>
      </c>
      <c r="EV378" s="27" t="e">
        <f t="shared" si="672"/>
        <v>#VALUE!</v>
      </c>
      <c r="EW378" s="27" t="e">
        <f t="shared" si="673"/>
        <v>#VALUE!</v>
      </c>
      <c r="EX378" s="28" t="e">
        <f t="shared" si="674"/>
        <v>#VALUE!</v>
      </c>
      <c r="EY378" s="28" t="e">
        <f t="shared" si="675"/>
        <v>#VALUE!</v>
      </c>
      <c r="EZ378" s="28" t="b">
        <f t="shared" si="676"/>
        <v>0</v>
      </c>
      <c r="FA378" s="176" t="str">
        <f t="shared" si="677"/>
        <v/>
      </c>
      <c r="FB378" s="27" t="e" cm="1">
        <f t="array" aca="1" ref="FB378" ca="1">TEXT(RIGHT(10-RIGHT(SUM(INDEX(1*(MID(MID(C378,1,1)*2,ROW(INDIRECT("1:"&amp;LEN(MID(C378,1,1)*2))),1)),,))+MID(C378,2,1)+
SUM(INDEX(1*(MID(MID(C378,3,1)*2,ROW(INDIRECT("1:"&amp;LEN(MID(C378,3,1)*2))),1)),,))+MID(C378,4,1)+
SUM(INDEX(1*(MID(MID(C378,5,1)*2,ROW(INDIRECT("1:"&amp;LEN(MID(C378,5,1)*2))),1)),,))+MID(C378,6,1)+
SUM(INDEX(1*(MID(MID(C378,8,1)*2,ROW(INDIRECT("1:"&amp;LEN(MID(C378,8,1)*2))),1)),,))+MID(C378,9,1)+
SUM(INDEX(1*(MID(MID(C378,10,1)*2,ROW(INDIRECT("1:"&amp;LEN(MID(C378,10,1)*2))),1)),,)),1),1),"0")</f>
        <v>#VALUE!</v>
      </c>
      <c r="FC378" s="27" t="str">
        <f t="shared" si="678"/>
        <v/>
      </c>
      <c r="FD378" s="29" t="b">
        <f t="shared" si="679"/>
        <v>0</v>
      </c>
      <c r="FE378" s="112" t="b">
        <f>IFERROR(MATCH(D378,'Avtal för korttidsarbete'!$G$13:$G$1012,0),TRUE)</f>
        <v>1</v>
      </c>
      <c r="FF378" s="112" t="b">
        <f t="shared" si="708"/>
        <v>0</v>
      </c>
      <c r="FG378" s="113" t="str" cm="1">
        <f t="array" ref="FG378">IF(FE378=TRUE,"x",INDEX('Avtal för korttidsarbete'!$E$13:$E$1012,$FE378))</f>
        <v>x</v>
      </c>
      <c r="FH378" s="113" t="str" cm="1">
        <f t="array" ref="FH378">IF(FE378=TRUE,"x",INDEX('Avtal för korttidsarbete'!$F$13:$F$1012,$FE378))</f>
        <v>x</v>
      </c>
      <c r="FI378" s="112" t="b">
        <f t="shared" si="709"/>
        <v>0</v>
      </c>
      <c r="FJ378" s="135">
        <f t="shared" si="710"/>
        <v>44166</v>
      </c>
      <c r="FK378" s="135">
        <f t="shared" si="711"/>
        <v>44377</v>
      </c>
      <c r="FL378" s="112" t="b">
        <f t="shared" si="712"/>
        <v>0</v>
      </c>
      <c r="FM378" s="113">
        <f t="shared" si="713"/>
        <v>44166</v>
      </c>
      <c r="FN378" s="135">
        <f t="shared" si="714"/>
        <v>44377</v>
      </c>
      <c r="FO378" s="148" t="b">
        <f>IFERROR(INDEX('Avtal för korttidsarbete'!R:R,MATCH(D378,'Avtal för korttidsarbete'!$G:$G,0)),TRUE)</f>
        <v>1</v>
      </c>
      <c r="FP378" s="135" t="str">
        <f>IF(FO378,"-",INDEX('Avtal för korttidsarbete'!$D:$D,MATCH(D378,'Avtal för korttidsarbete'!$G:$G,0)))</f>
        <v>-</v>
      </c>
      <c r="FQ378" s="113" t="b">
        <f>IFERROR(G378&gt;INDEX(Uppsägningar!E:E,MATCH(C378,Uppsägningar!C:C,0)),FALSE)</f>
        <v>0</v>
      </c>
    </row>
    <row r="379" spans="1:173" x14ac:dyDescent="0.25">
      <c r="A379" s="19">
        <v>363</v>
      </c>
      <c r="B379" s="20"/>
      <c r="C379" s="183"/>
      <c r="D379" s="66"/>
      <c r="E379" s="212">
        <f>IFERROR(INDEX(Admin!$C$7:$C$10,MATCH(FP379,TblNivåValTExt,0)),0)</f>
        <v>0</v>
      </c>
      <c r="F379" s="1"/>
      <c r="G379" s="1"/>
      <c r="H379" s="78"/>
      <c r="I379" s="181"/>
      <c r="J379" s="181"/>
      <c r="K379" s="182"/>
      <c r="L379" s="182"/>
      <c r="M379" s="181"/>
      <c r="N379" s="181"/>
      <c r="O379" s="181"/>
      <c r="P379" s="182"/>
      <c r="Q379" s="182"/>
      <c r="R379" s="181"/>
      <c r="S379" s="181"/>
      <c r="T379" s="181"/>
      <c r="U379" s="182"/>
      <c r="V379" s="182"/>
      <c r="W379" s="181"/>
      <c r="X379" s="181"/>
      <c r="Y379" s="181"/>
      <c r="Z379" s="182"/>
      <c r="AA379" s="182"/>
      <c r="AB379" s="181"/>
      <c r="AC379" s="181"/>
      <c r="AD379" s="181"/>
      <c r="AE379" s="182"/>
      <c r="AF379" s="182"/>
      <c r="AG379" s="181"/>
      <c r="AH379" s="181"/>
      <c r="AI379" s="181"/>
      <c r="AJ379" s="182"/>
      <c r="AK379" s="182"/>
      <c r="AL379" s="181"/>
      <c r="AM379" s="181"/>
      <c r="AN379" s="181"/>
      <c r="AO379" s="182"/>
      <c r="AP379" s="182"/>
      <c r="AQ379" s="181"/>
      <c r="AR379" s="181"/>
      <c r="AS379" s="181"/>
      <c r="AT379" s="182"/>
      <c r="AU379" s="182"/>
      <c r="AV379" s="181"/>
      <c r="AW379" s="181"/>
      <c r="AX379" s="181"/>
      <c r="AY379" s="182"/>
      <c r="AZ379" s="182"/>
      <c r="BA379" s="181"/>
      <c r="BB379" s="181"/>
      <c r="BC379" s="181"/>
      <c r="BD379" s="182"/>
      <c r="BE379" s="182"/>
      <c r="BF379" s="181"/>
      <c r="BG379" s="180">
        <f t="shared" si="680"/>
        <v>0</v>
      </c>
      <c r="BH379" s="116" t="str">
        <f t="shared" si="681"/>
        <v/>
      </c>
      <c r="BI379" s="80" t="b">
        <f t="shared" si="627"/>
        <v>0</v>
      </c>
      <c r="BJ379" s="80" t="str">
        <f t="shared" si="628"/>
        <v/>
      </c>
      <c r="BK379" s="80" t="b">
        <f t="shared" si="682"/>
        <v>0</v>
      </c>
      <c r="BL379" s="13" t="str">
        <f t="shared" si="629"/>
        <v/>
      </c>
      <c r="BM379" s="13" t="b">
        <f t="shared" si="683"/>
        <v>0</v>
      </c>
      <c r="BN379" s="35" t="str">
        <f t="shared" si="630"/>
        <v/>
      </c>
      <c r="BO379" s="13" t="b">
        <f t="shared" si="631"/>
        <v>0</v>
      </c>
      <c r="BP379" s="35" t="str">
        <f t="shared" si="632"/>
        <v/>
      </c>
      <c r="BQ379" s="13" t="b">
        <f t="shared" si="633"/>
        <v>0</v>
      </c>
      <c r="BR379" s="35" t="str">
        <f t="shared" si="634"/>
        <v/>
      </c>
      <c r="BS379" s="35" t="b">
        <f t="shared" si="635"/>
        <v>0</v>
      </c>
      <c r="BT379" s="35" t="str">
        <f t="shared" si="636"/>
        <v/>
      </c>
      <c r="BU379" s="35" t="b">
        <f t="shared" si="637"/>
        <v>0</v>
      </c>
      <c r="BV379" s="35" t="str">
        <f t="shared" si="638"/>
        <v/>
      </c>
      <c r="BW379" s="13" t="b">
        <f t="shared" si="715"/>
        <v>0</v>
      </c>
      <c r="BX379" s="35" t="str">
        <f t="shared" si="639"/>
        <v/>
      </c>
      <c r="BY379" s="265" t="b">
        <f t="shared" si="684"/>
        <v>0</v>
      </c>
      <c r="BZ379" s="35" t="str">
        <f t="shared" si="640"/>
        <v/>
      </c>
      <c r="CA379" s="265" t="b">
        <f t="shared" si="685"/>
        <v>0</v>
      </c>
      <c r="CB379" s="35" t="str">
        <f t="shared" si="641"/>
        <v/>
      </c>
      <c r="CC379" s="272" t="b">
        <f t="shared" si="686"/>
        <v>0</v>
      </c>
      <c r="CD379" s="35" t="str">
        <f t="shared" si="642"/>
        <v/>
      </c>
      <c r="CE379" s="13" t="b">
        <f t="shared" si="643"/>
        <v>0</v>
      </c>
      <c r="CF379" s="35" t="str">
        <f t="shared" si="644"/>
        <v/>
      </c>
      <c r="CG379" s="179">
        <f t="shared" si="645"/>
        <v>0</v>
      </c>
      <c r="CH379" s="179">
        <f t="shared" si="646"/>
        <v>0</v>
      </c>
      <c r="CI379" s="218">
        <f t="shared" si="687"/>
        <v>0</v>
      </c>
      <c r="CJ379" s="218">
        <f t="shared" si="688"/>
        <v>0</v>
      </c>
      <c r="CK379" s="218">
        <f t="shared" si="689"/>
        <v>0</v>
      </c>
      <c r="CL379" s="218">
        <f t="shared" si="690"/>
        <v>0</v>
      </c>
      <c r="CM379" s="218">
        <f t="shared" si="691"/>
        <v>0</v>
      </c>
      <c r="CN379" s="218">
        <f t="shared" si="692"/>
        <v>0</v>
      </c>
      <c r="CO379" s="218">
        <f t="shared" si="693"/>
        <v>0</v>
      </c>
      <c r="CP379" s="218">
        <f t="shared" si="694"/>
        <v>0</v>
      </c>
      <c r="CQ379" s="218">
        <f t="shared" si="695"/>
        <v>0</v>
      </c>
      <c r="CR379" s="218">
        <f t="shared" si="696"/>
        <v>0</v>
      </c>
      <c r="CS379" s="14">
        <f t="shared" si="647"/>
        <v>0</v>
      </c>
      <c r="CT379" s="236">
        <f t="shared" si="648"/>
        <v>0</v>
      </c>
      <c r="CU379" s="237">
        <f t="shared" si="722"/>
        <v>0</v>
      </c>
      <c r="CV379" s="16">
        <f t="shared" si="722"/>
        <v>0</v>
      </c>
      <c r="CW379" s="16">
        <f t="shared" si="722"/>
        <v>0</v>
      </c>
      <c r="CX379" s="16">
        <f t="shared" si="722"/>
        <v>0</v>
      </c>
      <c r="CY379" s="16">
        <f t="shared" si="722"/>
        <v>0</v>
      </c>
      <c r="CZ379" s="16">
        <f t="shared" si="722"/>
        <v>0</v>
      </c>
      <c r="DA379" s="16">
        <f t="shared" si="722"/>
        <v>0</v>
      </c>
      <c r="DB379" s="16">
        <f t="shared" si="722"/>
        <v>0</v>
      </c>
      <c r="DC379" s="16">
        <f t="shared" si="722"/>
        <v>0</v>
      </c>
      <c r="DD379" s="238">
        <f t="shared" si="722"/>
        <v>0</v>
      </c>
      <c r="DE379" s="232">
        <f t="shared" si="723"/>
        <v>0</v>
      </c>
      <c r="DF379" s="132">
        <f t="shared" si="723"/>
        <v>0</v>
      </c>
      <c r="DG379" s="132">
        <f t="shared" si="723"/>
        <v>0</v>
      </c>
      <c r="DH379" s="132">
        <f t="shared" si="723"/>
        <v>0</v>
      </c>
      <c r="DI379" s="132">
        <f t="shared" si="723"/>
        <v>0</v>
      </c>
      <c r="DJ379" s="132">
        <f t="shared" si="723"/>
        <v>0</v>
      </c>
      <c r="DK379" s="132">
        <f t="shared" si="723"/>
        <v>0</v>
      </c>
      <c r="DL379" s="132">
        <f t="shared" si="723"/>
        <v>0</v>
      </c>
      <c r="DM379" s="132">
        <f t="shared" si="723"/>
        <v>0</v>
      </c>
      <c r="DN379" s="233">
        <f t="shared" si="723"/>
        <v>0</v>
      </c>
      <c r="DO379" s="232">
        <f t="shared" si="651"/>
        <v>0</v>
      </c>
      <c r="DP379" s="132">
        <f t="shared" si="652"/>
        <v>0</v>
      </c>
      <c r="DQ379" s="132">
        <f t="shared" si="653"/>
        <v>0</v>
      </c>
      <c r="DR379" s="132">
        <f t="shared" si="654"/>
        <v>0</v>
      </c>
      <c r="DS379" s="132">
        <f t="shared" si="655"/>
        <v>0</v>
      </c>
      <c r="DT379" s="132">
        <f t="shared" si="656"/>
        <v>0</v>
      </c>
      <c r="DU379" s="132">
        <f t="shared" si="657"/>
        <v>0</v>
      </c>
      <c r="DV379" s="132">
        <f t="shared" si="658"/>
        <v>0</v>
      </c>
      <c r="DW379" s="132">
        <f t="shared" si="659"/>
        <v>0</v>
      </c>
      <c r="DX379" s="233">
        <f t="shared" si="660"/>
        <v>0</v>
      </c>
      <c r="DY379" s="231" t="b">
        <f t="shared" si="697"/>
        <v>0</v>
      </c>
      <c r="DZ379" s="163"/>
      <c r="EA379" s="226" t="str">
        <f t="shared" si="698"/>
        <v/>
      </c>
      <c r="EB379" s="178" t="str">
        <f t="shared" si="699"/>
        <v/>
      </c>
      <c r="EC379" s="178" t="str">
        <f t="shared" si="700"/>
        <v/>
      </c>
      <c r="ED379" s="178" t="str">
        <f t="shared" si="701"/>
        <v/>
      </c>
      <c r="EE379" s="178" t="str">
        <f t="shared" si="702"/>
        <v/>
      </c>
      <c r="EF379" s="178" t="str">
        <f t="shared" si="703"/>
        <v/>
      </c>
      <c r="EG379" s="178" t="str">
        <f t="shared" si="704"/>
        <v/>
      </c>
      <c r="EH379" s="178" t="str">
        <f t="shared" si="705"/>
        <v/>
      </c>
      <c r="EI379" s="178" t="str">
        <f t="shared" si="706"/>
        <v/>
      </c>
      <c r="EJ379" s="227" t="str">
        <f t="shared" si="707"/>
        <v/>
      </c>
      <c r="EK379" s="230" t="str">
        <f t="shared" si="661"/>
        <v/>
      </c>
      <c r="EL379" s="177" t="str">
        <f t="shared" si="662"/>
        <v/>
      </c>
      <c r="EM379" s="177" t="str">
        <f t="shared" si="663"/>
        <v/>
      </c>
      <c r="EN379" s="177" t="str">
        <f t="shared" si="664"/>
        <v/>
      </c>
      <c r="EO379" s="177" t="str">
        <f t="shared" si="665"/>
        <v/>
      </c>
      <c r="EP379" s="177" t="str">
        <f t="shared" si="666"/>
        <v/>
      </c>
      <c r="EQ379" s="177" t="str">
        <f t="shared" si="667"/>
        <v/>
      </c>
      <c r="ER379" s="177" t="str">
        <f t="shared" si="668"/>
        <v/>
      </c>
      <c r="ES379" s="177" t="str">
        <f t="shared" si="669"/>
        <v/>
      </c>
      <c r="ET379" s="177" t="str">
        <f t="shared" si="670"/>
        <v/>
      </c>
      <c r="EU379" s="229" t="e">
        <f t="shared" si="671"/>
        <v>#VALUE!</v>
      </c>
      <c r="EV379" s="27" t="e">
        <f t="shared" si="672"/>
        <v>#VALUE!</v>
      </c>
      <c r="EW379" s="27" t="e">
        <f t="shared" si="673"/>
        <v>#VALUE!</v>
      </c>
      <c r="EX379" s="28" t="e">
        <f t="shared" si="674"/>
        <v>#VALUE!</v>
      </c>
      <c r="EY379" s="28" t="e">
        <f t="shared" si="675"/>
        <v>#VALUE!</v>
      </c>
      <c r="EZ379" s="28" t="b">
        <f t="shared" si="676"/>
        <v>0</v>
      </c>
      <c r="FA379" s="176" t="str">
        <f t="shared" si="677"/>
        <v/>
      </c>
      <c r="FB379" s="27" t="e" cm="1">
        <f t="array" aca="1" ref="FB379" ca="1">TEXT(RIGHT(10-RIGHT(SUM(INDEX(1*(MID(MID(C379,1,1)*2,ROW(INDIRECT("1:"&amp;LEN(MID(C379,1,1)*2))),1)),,))+MID(C379,2,1)+
SUM(INDEX(1*(MID(MID(C379,3,1)*2,ROW(INDIRECT("1:"&amp;LEN(MID(C379,3,1)*2))),1)),,))+MID(C379,4,1)+
SUM(INDEX(1*(MID(MID(C379,5,1)*2,ROW(INDIRECT("1:"&amp;LEN(MID(C379,5,1)*2))),1)),,))+MID(C379,6,1)+
SUM(INDEX(1*(MID(MID(C379,8,1)*2,ROW(INDIRECT("1:"&amp;LEN(MID(C379,8,1)*2))),1)),,))+MID(C379,9,1)+
SUM(INDEX(1*(MID(MID(C379,10,1)*2,ROW(INDIRECT("1:"&amp;LEN(MID(C379,10,1)*2))),1)),,)),1),1),"0")</f>
        <v>#VALUE!</v>
      </c>
      <c r="FC379" s="27" t="str">
        <f t="shared" si="678"/>
        <v/>
      </c>
      <c r="FD379" s="29" t="b">
        <f t="shared" si="679"/>
        <v>0</v>
      </c>
      <c r="FE379" s="112" t="b">
        <f>IFERROR(MATCH(D379,'Avtal för korttidsarbete'!$G$13:$G$1012,0),TRUE)</f>
        <v>1</v>
      </c>
      <c r="FF379" s="112" t="b">
        <f t="shared" si="708"/>
        <v>0</v>
      </c>
      <c r="FG379" s="113" t="str" cm="1">
        <f t="array" ref="FG379">IF(FE379=TRUE,"x",INDEX('Avtal för korttidsarbete'!$E$13:$E$1012,$FE379))</f>
        <v>x</v>
      </c>
      <c r="FH379" s="113" t="str" cm="1">
        <f t="array" ref="FH379">IF(FE379=TRUE,"x",INDEX('Avtal för korttidsarbete'!$F$13:$F$1012,$FE379))</f>
        <v>x</v>
      </c>
      <c r="FI379" s="112" t="b">
        <f t="shared" si="709"/>
        <v>0</v>
      </c>
      <c r="FJ379" s="135">
        <f t="shared" si="710"/>
        <v>44166</v>
      </c>
      <c r="FK379" s="135">
        <f t="shared" si="711"/>
        <v>44377</v>
      </c>
      <c r="FL379" s="112" t="b">
        <f t="shared" si="712"/>
        <v>0</v>
      </c>
      <c r="FM379" s="113">
        <f t="shared" si="713"/>
        <v>44166</v>
      </c>
      <c r="FN379" s="135">
        <f t="shared" si="714"/>
        <v>44377</v>
      </c>
      <c r="FO379" s="148" t="b">
        <f>IFERROR(INDEX('Avtal för korttidsarbete'!R:R,MATCH(D379,'Avtal för korttidsarbete'!$G:$G,0)),TRUE)</f>
        <v>1</v>
      </c>
      <c r="FP379" s="135" t="str">
        <f>IF(FO379,"-",INDEX('Avtal för korttidsarbete'!$D:$D,MATCH(D379,'Avtal för korttidsarbete'!$G:$G,0)))</f>
        <v>-</v>
      </c>
      <c r="FQ379" s="113" t="b">
        <f>IFERROR(G379&gt;INDEX(Uppsägningar!E:E,MATCH(C379,Uppsägningar!C:C,0)),FALSE)</f>
        <v>0</v>
      </c>
    </row>
    <row r="380" spans="1:173" x14ac:dyDescent="0.25">
      <c r="A380" s="19">
        <v>364</v>
      </c>
      <c r="B380" s="20"/>
      <c r="C380" s="183"/>
      <c r="D380" s="66"/>
      <c r="E380" s="212">
        <f>IFERROR(INDEX(Admin!$C$7:$C$10,MATCH(FP380,TblNivåValTExt,0)),0)</f>
        <v>0</v>
      </c>
      <c r="F380" s="1"/>
      <c r="G380" s="1"/>
      <c r="H380" s="78"/>
      <c r="I380" s="181"/>
      <c r="J380" s="181"/>
      <c r="K380" s="182"/>
      <c r="L380" s="182"/>
      <c r="M380" s="181"/>
      <c r="N380" s="181"/>
      <c r="O380" s="181"/>
      <c r="P380" s="182"/>
      <c r="Q380" s="182"/>
      <c r="R380" s="181"/>
      <c r="S380" s="181"/>
      <c r="T380" s="181"/>
      <c r="U380" s="182"/>
      <c r="V380" s="182"/>
      <c r="W380" s="181"/>
      <c r="X380" s="181"/>
      <c r="Y380" s="181"/>
      <c r="Z380" s="182"/>
      <c r="AA380" s="182"/>
      <c r="AB380" s="181"/>
      <c r="AC380" s="181"/>
      <c r="AD380" s="181"/>
      <c r="AE380" s="182"/>
      <c r="AF380" s="182"/>
      <c r="AG380" s="181"/>
      <c r="AH380" s="181"/>
      <c r="AI380" s="181"/>
      <c r="AJ380" s="182"/>
      <c r="AK380" s="182"/>
      <c r="AL380" s="181"/>
      <c r="AM380" s="181"/>
      <c r="AN380" s="181"/>
      <c r="AO380" s="182"/>
      <c r="AP380" s="182"/>
      <c r="AQ380" s="181"/>
      <c r="AR380" s="181"/>
      <c r="AS380" s="181"/>
      <c r="AT380" s="182"/>
      <c r="AU380" s="182"/>
      <c r="AV380" s="181"/>
      <c r="AW380" s="181"/>
      <c r="AX380" s="181"/>
      <c r="AY380" s="182"/>
      <c r="AZ380" s="182"/>
      <c r="BA380" s="181"/>
      <c r="BB380" s="181"/>
      <c r="BC380" s="181"/>
      <c r="BD380" s="182"/>
      <c r="BE380" s="182"/>
      <c r="BF380" s="181"/>
      <c r="BG380" s="180">
        <f t="shared" si="680"/>
        <v>0</v>
      </c>
      <c r="BH380" s="116" t="str">
        <f t="shared" si="681"/>
        <v/>
      </c>
      <c r="BI380" s="80" t="b">
        <f t="shared" si="627"/>
        <v>0</v>
      </c>
      <c r="BJ380" s="80" t="str">
        <f t="shared" si="628"/>
        <v/>
      </c>
      <c r="BK380" s="80" t="b">
        <f t="shared" si="682"/>
        <v>0</v>
      </c>
      <c r="BL380" s="13" t="str">
        <f t="shared" si="629"/>
        <v/>
      </c>
      <c r="BM380" s="13" t="b">
        <f t="shared" si="683"/>
        <v>0</v>
      </c>
      <c r="BN380" s="35" t="str">
        <f t="shared" si="630"/>
        <v/>
      </c>
      <c r="BO380" s="13" t="b">
        <f t="shared" si="631"/>
        <v>0</v>
      </c>
      <c r="BP380" s="35" t="str">
        <f t="shared" si="632"/>
        <v/>
      </c>
      <c r="BQ380" s="13" t="b">
        <f t="shared" si="633"/>
        <v>0</v>
      </c>
      <c r="BR380" s="35" t="str">
        <f t="shared" si="634"/>
        <v/>
      </c>
      <c r="BS380" s="35" t="b">
        <f t="shared" si="635"/>
        <v>0</v>
      </c>
      <c r="BT380" s="35" t="str">
        <f t="shared" si="636"/>
        <v/>
      </c>
      <c r="BU380" s="35" t="b">
        <f t="shared" si="637"/>
        <v>0</v>
      </c>
      <c r="BV380" s="35" t="str">
        <f t="shared" si="638"/>
        <v/>
      </c>
      <c r="BW380" s="13" t="b">
        <f t="shared" si="715"/>
        <v>0</v>
      </c>
      <c r="BX380" s="35" t="str">
        <f t="shared" si="639"/>
        <v/>
      </c>
      <c r="BY380" s="265" t="b">
        <f t="shared" si="684"/>
        <v>0</v>
      </c>
      <c r="BZ380" s="35" t="str">
        <f t="shared" si="640"/>
        <v/>
      </c>
      <c r="CA380" s="265" t="b">
        <f t="shared" si="685"/>
        <v>0</v>
      </c>
      <c r="CB380" s="35" t="str">
        <f t="shared" si="641"/>
        <v/>
      </c>
      <c r="CC380" s="272" t="b">
        <f t="shared" si="686"/>
        <v>0</v>
      </c>
      <c r="CD380" s="35" t="str">
        <f t="shared" si="642"/>
        <v/>
      </c>
      <c r="CE380" s="13" t="b">
        <f t="shared" si="643"/>
        <v>0</v>
      </c>
      <c r="CF380" s="35" t="str">
        <f t="shared" si="644"/>
        <v/>
      </c>
      <c r="CG380" s="179">
        <f t="shared" si="645"/>
        <v>0</v>
      </c>
      <c r="CH380" s="179">
        <f t="shared" si="646"/>
        <v>0</v>
      </c>
      <c r="CI380" s="218">
        <f t="shared" si="687"/>
        <v>0</v>
      </c>
      <c r="CJ380" s="218">
        <f t="shared" si="688"/>
        <v>0</v>
      </c>
      <c r="CK380" s="218">
        <f t="shared" si="689"/>
        <v>0</v>
      </c>
      <c r="CL380" s="218">
        <f t="shared" si="690"/>
        <v>0</v>
      </c>
      <c r="CM380" s="218">
        <f t="shared" si="691"/>
        <v>0</v>
      </c>
      <c r="CN380" s="218">
        <f t="shared" si="692"/>
        <v>0</v>
      </c>
      <c r="CO380" s="218">
        <f t="shared" si="693"/>
        <v>0</v>
      </c>
      <c r="CP380" s="218">
        <f t="shared" si="694"/>
        <v>0</v>
      </c>
      <c r="CQ380" s="218">
        <f t="shared" si="695"/>
        <v>0</v>
      </c>
      <c r="CR380" s="218">
        <f t="shared" si="696"/>
        <v>0</v>
      </c>
      <c r="CS380" s="14">
        <f t="shared" si="647"/>
        <v>0</v>
      </c>
      <c r="CT380" s="236">
        <f t="shared" si="648"/>
        <v>0</v>
      </c>
      <c r="CU380" s="237">
        <f t="shared" si="722"/>
        <v>0</v>
      </c>
      <c r="CV380" s="16">
        <f t="shared" si="722"/>
        <v>0</v>
      </c>
      <c r="CW380" s="16">
        <f t="shared" si="722"/>
        <v>0</v>
      </c>
      <c r="CX380" s="16">
        <f t="shared" si="722"/>
        <v>0</v>
      </c>
      <c r="CY380" s="16">
        <f t="shared" si="722"/>
        <v>0</v>
      </c>
      <c r="CZ380" s="16">
        <f t="shared" si="722"/>
        <v>0</v>
      </c>
      <c r="DA380" s="16">
        <f t="shared" si="722"/>
        <v>0</v>
      </c>
      <c r="DB380" s="16">
        <f t="shared" si="722"/>
        <v>0</v>
      </c>
      <c r="DC380" s="16">
        <f t="shared" si="722"/>
        <v>0</v>
      </c>
      <c r="DD380" s="238">
        <f t="shared" si="722"/>
        <v>0</v>
      </c>
      <c r="DE380" s="232">
        <f t="shared" si="723"/>
        <v>0</v>
      </c>
      <c r="DF380" s="132">
        <f t="shared" si="723"/>
        <v>0</v>
      </c>
      <c r="DG380" s="132">
        <f t="shared" si="723"/>
        <v>0</v>
      </c>
      <c r="DH380" s="132">
        <f t="shared" si="723"/>
        <v>0</v>
      </c>
      <c r="DI380" s="132">
        <f t="shared" si="723"/>
        <v>0</v>
      </c>
      <c r="DJ380" s="132">
        <f t="shared" si="723"/>
        <v>0</v>
      </c>
      <c r="DK380" s="132">
        <f t="shared" si="723"/>
        <v>0</v>
      </c>
      <c r="DL380" s="132">
        <f t="shared" si="723"/>
        <v>0</v>
      </c>
      <c r="DM380" s="132">
        <f t="shared" si="723"/>
        <v>0</v>
      </c>
      <c r="DN380" s="233">
        <f t="shared" si="723"/>
        <v>0</v>
      </c>
      <c r="DO380" s="232">
        <f t="shared" si="651"/>
        <v>0</v>
      </c>
      <c r="DP380" s="132">
        <f t="shared" si="652"/>
        <v>0</v>
      </c>
      <c r="DQ380" s="132">
        <f t="shared" si="653"/>
        <v>0</v>
      </c>
      <c r="DR380" s="132">
        <f t="shared" si="654"/>
        <v>0</v>
      </c>
      <c r="DS380" s="132">
        <f t="shared" si="655"/>
        <v>0</v>
      </c>
      <c r="DT380" s="132">
        <f t="shared" si="656"/>
        <v>0</v>
      </c>
      <c r="DU380" s="132">
        <f t="shared" si="657"/>
        <v>0</v>
      </c>
      <c r="DV380" s="132">
        <f t="shared" si="658"/>
        <v>0</v>
      </c>
      <c r="DW380" s="132">
        <f t="shared" si="659"/>
        <v>0</v>
      </c>
      <c r="DX380" s="233">
        <f t="shared" si="660"/>
        <v>0</v>
      </c>
      <c r="DY380" s="231" t="b">
        <f t="shared" si="697"/>
        <v>0</v>
      </c>
      <c r="DZ380" s="163"/>
      <c r="EA380" s="226" t="str">
        <f t="shared" si="698"/>
        <v/>
      </c>
      <c r="EB380" s="178" t="str">
        <f t="shared" si="699"/>
        <v/>
      </c>
      <c r="EC380" s="178" t="str">
        <f t="shared" si="700"/>
        <v/>
      </c>
      <c r="ED380" s="178" t="str">
        <f t="shared" si="701"/>
        <v/>
      </c>
      <c r="EE380" s="178" t="str">
        <f t="shared" si="702"/>
        <v/>
      </c>
      <c r="EF380" s="178" t="str">
        <f t="shared" si="703"/>
        <v/>
      </c>
      <c r="EG380" s="178" t="str">
        <f t="shared" si="704"/>
        <v/>
      </c>
      <c r="EH380" s="178" t="str">
        <f t="shared" si="705"/>
        <v/>
      </c>
      <c r="EI380" s="178" t="str">
        <f t="shared" si="706"/>
        <v/>
      </c>
      <c r="EJ380" s="227" t="str">
        <f t="shared" si="707"/>
        <v/>
      </c>
      <c r="EK380" s="230" t="str">
        <f t="shared" si="661"/>
        <v/>
      </c>
      <c r="EL380" s="177" t="str">
        <f t="shared" si="662"/>
        <v/>
      </c>
      <c r="EM380" s="177" t="str">
        <f t="shared" si="663"/>
        <v/>
      </c>
      <c r="EN380" s="177" t="str">
        <f t="shared" si="664"/>
        <v/>
      </c>
      <c r="EO380" s="177" t="str">
        <f t="shared" si="665"/>
        <v/>
      </c>
      <c r="EP380" s="177" t="str">
        <f t="shared" si="666"/>
        <v/>
      </c>
      <c r="EQ380" s="177" t="str">
        <f t="shared" si="667"/>
        <v/>
      </c>
      <c r="ER380" s="177" t="str">
        <f t="shared" si="668"/>
        <v/>
      </c>
      <c r="ES380" s="177" t="str">
        <f t="shared" si="669"/>
        <v/>
      </c>
      <c r="ET380" s="177" t="str">
        <f t="shared" si="670"/>
        <v/>
      </c>
      <c r="EU380" s="229" t="e">
        <f t="shared" si="671"/>
        <v>#VALUE!</v>
      </c>
      <c r="EV380" s="27" t="e">
        <f t="shared" si="672"/>
        <v>#VALUE!</v>
      </c>
      <c r="EW380" s="27" t="e">
        <f t="shared" si="673"/>
        <v>#VALUE!</v>
      </c>
      <c r="EX380" s="28" t="e">
        <f t="shared" si="674"/>
        <v>#VALUE!</v>
      </c>
      <c r="EY380" s="28" t="e">
        <f t="shared" si="675"/>
        <v>#VALUE!</v>
      </c>
      <c r="EZ380" s="28" t="b">
        <f t="shared" si="676"/>
        <v>0</v>
      </c>
      <c r="FA380" s="176" t="str">
        <f t="shared" si="677"/>
        <v/>
      </c>
      <c r="FB380" s="27" t="e" cm="1">
        <f t="array" aca="1" ref="FB380" ca="1">TEXT(RIGHT(10-RIGHT(SUM(INDEX(1*(MID(MID(C380,1,1)*2,ROW(INDIRECT("1:"&amp;LEN(MID(C380,1,1)*2))),1)),,))+MID(C380,2,1)+
SUM(INDEX(1*(MID(MID(C380,3,1)*2,ROW(INDIRECT("1:"&amp;LEN(MID(C380,3,1)*2))),1)),,))+MID(C380,4,1)+
SUM(INDEX(1*(MID(MID(C380,5,1)*2,ROW(INDIRECT("1:"&amp;LEN(MID(C380,5,1)*2))),1)),,))+MID(C380,6,1)+
SUM(INDEX(1*(MID(MID(C380,8,1)*2,ROW(INDIRECT("1:"&amp;LEN(MID(C380,8,1)*2))),1)),,))+MID(C380,9,1)+
SUM(INDEX(1*(MID(MID(C380,10,1)*2,ROW(INDIRECT("1:"&amp;LEN(MID(C380,10,1)*2))),1)),,)),1),1),"0")</f>
        <v>#VALUE!</v>
      </c>
      <c r="FC380" s="27" t="str">
        <f t="shared" si="678"/>
        <v/>
      </c>
      <c r="FD380" s="29" t="b">
        <f t="shared" si="679"/>
        <v>0</v>
      </c>
      <c r="FE380" s="112" t="b">
        <f>IFERROR(MATCH(D380,'Avtal för korttidsarbete'!$G$13:$G$1012,0),TRUE)</f>
        <v>1</v>
      </c>
      <c r="FF380" s="112" t="b">
        <f t="shared" si="708"/>
        <v>0</v>
      </c>
      <c r="FG380" s="113" t="str" cm="1">
        <f t="array" ref="FG380">IF(FE380=TRUE,"x",INDEX('Avtal för korttidsarbete'!$E$13:$E$1012,$FE380))</f>
        <v>x</v>
      </c>
      <c r="FH380" s="113" t="str" cm="1">
        <f t="array" ref="FH380">IF(FE380=TRUE,"x",INDEX('Avtal för korttidsarbete'!$F$13:$F$1012,$FE380))</f>
        <v>x</v>
      </c>
      <c r="FI380" s="112" t="b">
        <f t="shared" si="709"/>
        <v>0</v>
      </c>
      <c r="FJ380" s="135">
        <f t="shared" si="710"/>
        <v>44166</v>
      </c>
      <c r="FK380" s="135">
        <f t="shared" si="711"/>
        <v>44377</v>
      </c>
      <c r="FL380" s="112" t="b">
        <f t="shared" si="712"/>
        <v>0</v>
      </c>
      <c r="FM380" s="113">
        <f t="shared" si="713"/>
        <v>44166</v>
      </c>
      <c r="FN380" s="135">
        <f t="shared" si="714"/>
        <v>44377</v>
      </c>
      <c r="FO380" s="148" t="b">
        <f>IFERROR(INDEX('Avtal för korttidsarbete'!R:R,MATCH(D380,'Avtal för korttidsarbete'!$G:$G,0)),TRUE)</f>
        <v>1</v>
      </c>
      <c r="FP380" s="135" t="str">
        <f>IF(FO380,"-",INDEX('Avtal för korttidsarbete'!$D:$D,MATCH(D380,'Avtal för korttidsarbete'!$G:$G,0)))</f>
        <v>-</v>
      </c>
      <c r="FQ380" s="113" t="b">
        <f>IFERROR(G380&gt;INDEX(Uppsägningar!E:E,MATCH(C380,Uppsägningar!C:C,0)),FALSE)</f>
        <v>0</v>
      </c>
    </row>
    <row r="381" spans="1:173" x14ac:dyDescent="0.25">
      <c r="A381" s="19">
        <v>365</v>
      </c>
      <c r="B381" s="20"/>
      <c r="C381" s="183"/>
      <c r="D381" s="66"/>
      <c r="E381" s="212">
        <f>IFERROR(INDEX(Admin!$C$7:$C$10,MATCH(FP381,TblNivåValTExt,0)),0)</f>
        <v>0</v>
      </c>
      <c r="F381" s="1"/>
      <c r="G381" s="1"/>
      <c r="H381" s="78"/>
      <c r="I381" s="181"/>
      <c r="J381" s="181"/>
      <c r="K381" s="182"/>
      <c r="L381" s="182"/>
      <c r="M381" s="181"/>
      <c r="N381" s="181"/>
      <c r="O381" s="181"/>
      <c r="P381" s="182"/>
      <c r="Q381" s="182"/>
      <c r="R381" s="181"/>
      <c r="S381" s="181"/>
      <c r="T381" s="181"/>
      <c r="U381" s="182"/>
      <c r="V381" s="182"/>
      <c r="W381" s="181"/>
      <c r="X381" s="181"/>
      <c r="Y381" s="181"/>
      <c r="Z381" s="182"/>
      <c r="AA381" s="182"/>
      <c r="AB381" s="181"/>
      <c r="AC381" s="181"/>
      <c r="AD381" s="181"/>
      <c r="AE381" s="182"/>
      <c r="AF381" s="182"/>
      <c r="AG381" s="181"/>
      <c r="AH381" s="181"/>
      <c r="AI381" s="181"/>
      <c r="AJ381" s="182"/>
      <c r="AK381" s="182"/>
      <c r="AL381" s="181"/>
      <c r="AM381" s="181"/>
      <c r="AN381" s="181"/>
      <c r="AO381" s="182"/>
      <c r="AP381" s="182"/>
      <c r="AQ381" s="181"/>
      <c r="AR381" s="181"/>
      <c r="AS381" s="181"/>
      <c r="AT381" s="182"/>
      <c r="AU381" s="182"/>
      <c r="AV381" s="181"/>
      <c r="AW381" s="181"/>
      <c r="AX381" s="181"/>
      <c r="AY381" s="182"/>
      <c r="AZ381" s="182"/>
      <c r="BA381" s="181"/>
      <c r="BB381" s="181"/>
      <c r="BC381" s="181"/>
      <c r="BD381" s="182"/>
      <c r="BE381" s="182"/>
      <c r="BF381" s="181"/>
      <c r="BG381" s="180">
        <f t="shared" si="680"/>
        <v>0</v>
      </c>
      <c r="BH381" s="116" t="str">
        <f t="shared" si="681"/>
        <v/>
      </c>
      <c r="BI381" s="80" t="b">
        <f t="shared" si="627"/>
        <v>0</v>
      </c>
      <c r="BJ381" s="80" t="str">
        <f t="shared" si="628"/>
        <v/>
      </c>
      <c r="BK381" s="80" t="b">
        <f t="shared" si="682"/>
        <v>0</v>
      </c>
      <c r="BL381" s="13" t="str">
        <f t="shared" si="629"/>
        <v/>
      </c>
      <c r="BM381" s="13" t="b">
        <f t="shared" si="683"/>
        <v>0</v>
      </c>
      <c r="BN381" s="35" t="str">
        <f t="shared" si="630"/>
        <v/>
      </c>
      <c r="BO381" s="13" t="b">
        <f t="shared" si="631"/>
        <v>0</v>
      </c>
      <c r="BP381" s="35" t="str">
        <f t="shared" si="632"/>
        <v/>
      </c>
      <c r="BQ381" s="13" t="b">
        <f t="shared" si="633"/>
        <v>0</v>
      </c>
      <c r="BR381" s="35" t="str">
        <f t="shared" si="634"/>
        <v/>
      </c>
      <c r="BS381" s="35" t="b">
        <f t="shared" si="635"/>
        <v>0</v>
      </c>
      <c r="BT381" s="35" t="str">
        <f t="shared" si="636"/>
        <v/>
      </c>
      <c r="BU381" s="35" t="b">
        <f t="shared" si="637"/>
        <v>0</v>
      </c>
      <c r="BV381" s="35" t="str">
        <f t="shared" si="638"/>
        <v/>
      </c>
      <c r="BW381" s="13" t="b">
        <f t="shared" si="715"/>
        <v>0</v>
      </c>
      <c r="BX381" s="35" t="str">
        <f t="shared" si="639"/>
        <v/>
      </c>
      <c r="BY381" s="265" t="b">
        <f t="shared" si="684"/>
        <v>0</v>
      </c>
      <c r="BZ381" s="35" t="str">
        <f t="shared" si="640"/>
        <v/>
      </c>
      <c r="CA381" s="265" t="b">
        <f t="shared" si="685"/>
        <v>0</v>
      </c>
      <c r="CB381" s="35" t="str">
        <f t="shared" si="641"/>
        <v/>
      </c>
      <c r="CC381" s="272" t="b">
        <f t="shared" si="686"/>
        <v>0</v>
      </c>
      <c r="CD381" s="35" t="str">
        <f t="shared" si="642"/>
        <v/>
      </c>
      <c r="CE381" s="13" t="b">
        <f t="shared" si="643"/>
        <v>0</v>
      </c>
      <c r="CF381" s="35" t="str">
        <f t="shared" si="644"/>
        <v/>
      </c>
      <c r="CG381" s="179">
        <f t="shared" si="645"/>
        <v>0</v>
      </c>
      <c r="CH381" s="179">
        <f t="shared" si="646"/>
        <v>0</v>
      </c>
      <c r="CI381" s="218">
        <f t="shared" si="687"/>
        <v>0</v>
      </c>
      <c r="CJ381" s="218">
        <f t="shared" si="688"/>
        <v>0</v>
      </c>
      <c r="CK381" s="218">
        <f t="shared" si="689"/>
        <v>0</v>
      </c>
      <c r="CL381" s="218">
        <f t="shared" si="690"/>
        <v>0</v>
      </c>
      <c r="CM381" s="218">
        <f t="shared" si="691"/>
        <v>0</v>
      </c>
      <c r="CN381" s="218">
        <f t="shared" si="692"/>
        <v>0</v>
      </c>
      <c r="CO381" s="218">
        <f t="shared" si="693"/>
        <v>0</v>
      </c>
      <c r="CP381" s="218">
        <f t="shared" si="694"/>
        <v>0</v>
      </c>
      <c r="CQ381" s="218">
        <f t="shared" si="695"/>
        <v>0</v>
      </c>
      <c r="CR381" s="218">
        <f t="shared" si="696"/>
        <v>0</v>
      </c>
      <c r="CS381" s="14">
        <f t="shared" si="647"/>
        <v>0</v>
      </c>
      <c r="CT381" s="236">
        <f t="shared" si="648"/>
        <v>0</v>
      </c>
      <c r="CU381" s="237">
        <f t="shared" si="722"/>
        <v>0</v>
      </c>
      <c r="CV381" s="16">
        <f t="shared" si="722"/>
        <v>0</v>
      </c>
      <c r="CW381" s="16">
        <f t="shared" si="722"/>
        <v>0</v>
      </c>
      <c r="CX381" s="16">
        <f t="shared" si="722"/>
        <v>0</v>
      </c>
      <c r="CY381" s="16">
        <f t="shared" si="722"/>
        <v>0</v>
      </c>
      <c r="CZ381" s="16">
        <f t="shared" si="722"/>
        <v>0</v>
      </c>
      <c r="DA381" s="16">
        <f t="shared" si="722"/>
        <v>0</v>
      </c>
      <c r="DB381" s="16">
        <f t="shared" si="722"/>
        <v>0</v>
      </c>
      <c r="DC381" s="16">
        <f t="shared" si="722"/>
        <v>0</v>
      </c>
      <c r="DD381" s="238">
        <f t="shared" si="722"/>
        <v>0</v>
      </c>
      <c r="DE381" s="232">
        <f t="shared" si="723"/>
        <v>0</v>
      </c>
      <c r="DF381" s="132">
        <f t="shared" si="723"/>
        <v>0</v>
      </c>
      <c r="DG381" s="132">
        <f t="shared" si="723"/>
        <v>0</v>
      </c>
      <c r="DH381" s="132">
        <f t="shared" si="723"/>
        <v>0</v>
      </c>
      <c r="DI381" s="132">
        <f t="shared" si="723"/>
        <v>0</v>
      </c>
      <c r="DJ381" s="132">
        <f t="shared" si="723"/>
        <v>0</v>
      </c>
      <c r="DK381" s="132">
        <f t="shared" si="723"/>
        <v>0</v>
      </c>
      <c r="DL381" s="132">
        <f t="shared" si="723"/>
        <v>0</v>
      </c>
      <c r="DM381" s="132">
        <f t="shared" si="723"/>
        <v>0</v>
      </c>
      <c r="DN381" s="233">
        <f t="shared" si="723"/>
        <v>0</v>
      </c>
      <c r="DO381" s="232">
        <f t="shared" si="651"/>
        <v>0</v>
      </c>
      <c r="DP381" s="132">
        <f t="shared" si="652"/>
        <v>0</v>
      </c>
      <c r="DQ381" s="132">
        <f t="shared" si="653"/>
        <v>0</v>
      </c>
      <c r="DR381" s="132">
        <f t="shared" si="654"/>
        <v>0</v>
      </c>
      <c r="DS381" s="132">
        <f t="shared" si="655"/>
        <v>0</v>
      </c>
      <c r="DT381" s="132">
        <f t="shared" si="656"/>
        <v>0</v>
      </c>
      <c r="DU381" s="132">
        <f t="shared" si="657"/>
        <v>0</v>
      </c>
      <c r="DV381" s="132">
        <f t="shared" si="658"/>
        <v>0</v>
      </c>
      <c r="DW381" s="132">
        <f t="shared" si="659"/>
        <v>0</v>
      </c>
      <c r="DX381" s="233">
        <f t="shared" si="660"/>
        <v>0</v>
      </c>
      <c r="DY381" s="231" t="b">
        <f t="shared" si="697"/>
        <v>0</v>
      </c>
      <c r="DZ381" s="163"/>
      <c r="EA381" s="226" t="str">
        <f t="shared" si="698"/>
        <v/>
      </c>
      <c r="EB381" s="178" t="str">
        <f t="shared" si="699"/>
        <v/>
      </c>
      <c r="EC381" s="178" t="str">
        <f t="shared" si="700"/>
        <v/>
      </c>
      <c r="ED381" s="178" t="str">
        <f t="shared" si="701"/>
        <v/>
      </c>
      <c r="EE381" s="178" t="str">
        <f t="shared" si="702"/>
        <v/>
      </c>
      <c r="EF381" s="178" t="str">
        <f t="shared" si="703"/>
        <v/>
      </c>
      <c r="EG381" s="178" t="str">
        <f t="shared" si="704"/>
        <v/>
      </c>
      <c r="EH381" s="178" t="str">
        <f t="shared" si="705"/>
        <v/>
      </c>
      <c r="EI381" s="178" t="str">
        <f t="shared" si="706"/>
        <v/>
      </c>
      <c r="EJ381" s="227" t="str">
        <f t="shared" si="707"/>
        <v/>
      </c>
      <c r="EK381" s="230" t="str">
        <f t="shared" si="661"/>
        <v/>
      </c>
      <c r="EL381" s="177" t="str">
        <f t="shared" si="662"/>
        <v/>
      </c>
      <c r="EM381" s="177" t="str">
        <f t="shared" si="663"/>
        <v/>
      </c>
      <c r="EN381" s="177" t="str">
        <f t="shared" si="664"/>
        <v/>
      </c>
      <c r="EO381" s="177" t="str">
        <f t="shared" si="665"/>
        <v/>
      </c>
      <c r="EP381" s="177" t="str">
        <f t="shared" si="666"/>
        <v/>
      </c>
      <c r="EQ381" s="177" t="str">
        <f t="shared" si="667"/>
        <v/>
      </c>
      <c r="ER381" s="177" t="str">
        <f t="shared" si="668"/>
        <v/>
      </c>
      <c r="ES381" s="177" t="str">
        <f t="shared" si="669"/>
        <v/>
      </c>
      <c r="ET381" s="177" t="str">
        <f t="shared" si="670"/>
        <v/>
      </c>
      <c r="EU381" s="229" t="e">
        <f t="shared" si="671"/>
        <v>#VALUE!</v>
      </c>
      <c r="EV381" s="27" t="e">
        <f t="shared" si="672"/>
        <v>#VALUE!</v>
      </c>
      <c r="EW381" s="27" t="e">
        <f t="shared" si="673"/>
        <v>#VALUE!</v>
      </c>
      <c r="EX381" s="28" t="e">
        <f t="shared" si="674"/>
        <v>#VALUE!</v>
      </c>
      <c r="EY381" s="28" t="e">
        <f t="shared" si="675"/>
        <v>#VALUE!</v>
      </c>
      <c r="EZ381" s="28" t="b">
        <f t="shared" si="676"/>
        <v>0</v>
      </c>
      <c r="FA381" s="176" t="str">
        <f t="shared" si="677"/>
        <v/>
      </c>
      <c r="FB381" s="27" t="e" cm="1">
        <f t="array" aca="1" ref="FB381" ca="1">TEXT(RIGHT(10-RIGHT(SUM(INDEX(1*(MID(MID(C381,1,1)*2,ROW(INDIRECT("1:"&amp;LEN(MID(C381,1,1)*2))),1)),,))+MID(C381,2,1)+
SUM(INDEX(1*(MID(MID(C381,3,1)*2,ROW(INDIRECT("1:"&amp;LEN(MID(C381,3,1)*2))),1)),,))+MID(C381,4,1)+
SUM(INDEX(1*(MID(MID(C381,5,1)*2,ROW(INDIRECT("1:"&amp;LEN(MID(C381,5,1)*2))),1)),,))+MID(C381,6,1)+
SUM(INDEX(1*(MID(MID(C381,8,1)*2,ROW(INDIRECT("1:"&amp;LEN(MID(C381,8,1)*2))),1)),,))+MID(C381,9,1)+
SUM(INDEX(1*(MID(MID(C381,10,1)*2,ROW(INDIRECT("1:"&amp;LEN(MID(C381,10,1)*2))),1)),,)),1),1),"0")</f>
        <v>#VALUE!</v>
      </c>
      <c r="FC381" s="27" t="str">
        <f t="shared" si="678"/>
        <v/>
      </c>
      <c r="FD381" s="29" t="b">
        <f t="shared" si="679"/>
        <v>0</v>
      </c>
      <c r="FE381" s="112" t="b">
        <f>IFERROR(MATCH(D381,'Avtal för korttidsarbete'!$G$13:$G$1012,0),TRUE)</f>
        <v>1</v>
      </c>
      <c r="FF381" s="112" t="b">
        <f t="shared" si="708"/>
        <v>0</v>
      </c>
      <c r="FG381" s="113" t="str" cm="1">
        <f t="array" ref="FG381">IF(FE381=TRUE,"x",INDEX('Avtal för korttidsarbete'!$E$13:$E$1012,$FE381))</f>
        <v>x</v>
      </c>
      <c r="FH381" s="113" t="str" cm="1">
        <f t="array" ref="FH381">IF(FE381=TRUE,"x",INDEX('Avtal för korttidsarbete'!$F$13:$F$1012,$FE381))</f>
        <v>x</v>
      </c>
      <c r="FI381" s="112" t="b">
        <f t="shared" si="709"/>
        <v>0</v>
      </c>
      <c r="FJ381" s="135">
        <f t="shared" si="710"/>
        <v>44166</v>
      </c>
      <c r="FK381" s="135">
        <f t="shared" si="711"/>
        <v>44377</v>
      </c>
      <c r="FL381" s="112" t="b">
        <f t="shared" si="712"/>
        <v>0</v>
      </c>
      <c r="FM381" s="113">
        <f t="shared" si="713"/>
        <v>44166</v>
      </c>
      <c r="FN381" s="135">
        <f t="shared" si="714"/>
        <v>44377</v>
      </c>
      <c r="FO381" s="148" t="b">
        <f>IFERROR(INDEX('Avtal för korttidsarbete'!R:R,MATCH(D381,'Avtal för korttidsarbete'!$G:$G,0)),TRUE)</f>
        <v>1</v>
      </c>
      <c r="FP381" s="135" t="str">
        <f>IF(FO381,"-",INDEX('Avtal för korttidsarbete'!$D:$D,MATCH(D381,'Avtal för korttidsarbete'!$G:$G,0)))</f>
        <v>-</v>
      </c>
      <c r="FQ381" s="113" t="b">
        <f>IFERROR(G381&gt;INDEX(Uppsägningar!E:E,MATCH(C381,Uppsägningar!C:C,0)),FALSE)</f>
        <v>0</v>
      </c>
    </row>
    <row r="382" spans="1:173" x14ac:dyDescent="0.25">
      <c r="A382" s="19">
        <v>366</v>
      </c>
      <c r="B382" s="20"/>
      <c r="C382" s="183"/>
      <c r="D382" s="66"/>
      <c r="E382" s="212">
        <f>IFERROR(INDEX(Admin!$C$7:$C$10,MATCH(FP382,TblNivåValTExt,0)),0)</f>
        <v>0</v>
      </c>
      <c r="F382" s="1"/>
      <c r="G382" s="1"/>
      <c r="H382" s="78"/>
      <c r="I382" s="181"/>
      <c r="J382" s="181"/>
      <c r="K382" s="182"/>
      <c r="L382" s="182"/>
      <c r="M382" s="181"/>
      <c r="N382" s="181"/>
      <c r="O382" s="181"/>
      <c r="P382" s="182"/>
      <c r="Q382" s="182"/>
      <c r="R382" s="181"/>
      <c r="S382" s="181"/>
      <c r="T382" s="181"/>
      <c r="U382" s="182"/>
      <c r="V382" s="182"/>
      <c r="W382" s="181"/>
      <c r="X382" s="181"/>
      <c r="Y382" s="181"/>
      <c r="Z382" s="182"/>
      <c r="AA382" s="182"/>
      <c r="AB382" s="181"/>
      <c r="AC382" s="181"/>
      <c r="AD382" s="181"/>
      <c r="AE382" s="182"/>
      <c r="AF382" s="182"/>
      <c r="AG382" s="181"/>
      <c r="AH382" s="181"/>
      <c r="AI382" s="181"/>
      <c r="AJ382" s="182"/>
      <c r="AK382" s="182"/>
      <c r="AL382" s="181"/>
      <c r="AM382" s="181"/>
      <c r="AN382" s="181"/>
      <c r="AO382" s="182"/>
      <c r="AP382" s="182"/>
      <c r="AQ382" s="181"/>
      <c r="AR382" s="181"/>
      <c r="AS382" s="181"/>
      <c r="AT382" s="182"/>
      <c r="AU382" s="182"/>
      <c r="AV382" s="181"/>
      <c r="AW382" s="181"/>
      <c r="AX382" s="181"/>
      <c r="AY382" s="182"/>
      <c r="AZ382" s="182"/>
      <c r="BA382" s="181"/>
      <c r="BB382" s="181"/>
      <c r="BC382" s="181"/>
      <c r="BD382" s="182"/>
      <c r="BE382" s="182"/>
      <c r="BF382" s="181"/>
      <c r="BG382" s="180">
        <f t="shared" si="680"/>
        <v>0</v>
      </c>
      <c r="BH382" s="116" t="str">
        <f t="shared" si="681"/>
        <v/>
      </c>
      <c r="BI382" s="80" t="b">
        <f t="shared" si="627"/>
        <v>0</v>
      </c>
      <c r="BJ382" s="80" t="str">
        <f t="shared" si="628"/>
        <v/>
      </c>
      <c r="BK382" s="80" t="b">
        <f t="shared" si="682"/>
        <v>0</v>
      </c>
      <c r="BL382" s="13" t="str">
        <f t="shared" si="629"/>
        <v/>
      </c>
      <c r="BM382" s="13" t="b">
        <f t="shared" si="683"/>
        <v>0</v>
      </c>
      <c r="BN382" s="35" t="str">
        <f t="shared" si="630"/>
        <v/>
      </c>
      <c r="BO382" s="13" t="b">
        <f t="shared" si="631"/>
        <v>0</v>
      </c>
      <c r="BP382" s="35" t="str">
        <f t="shared" si="632"/>
        <v/>
      </c>
      <c r="BQ382" s="13" t="b">
        <f t="shared" si="633"/>
        <v>0</v>
      </c>
      <c r="BR382" s="35" t="str">
        <f t="shared" si="634"/>
        <v/>
      </c>
      <c r="BS382" s="35" t="b">
        <f t="shared" si="635"/>
        <v>0</v>
      </c>
      <c r="BT382" s="35" t="str">
        <f t="shared" si="636"/>
        <v/>
      </c>
      <c r="BU382" s="35" t="b">
        <f t="shared" si="637"/>
        <v>0</v>
      </c>
      <c r="BV382" s="35" t="str">
        <f t="shared" si="638"/>
        <v/>
      </c>
      <c r="BW382" s="13" t="b">
        <f t="shared" si="715"/>
        <v>0</v>
      </c>
      <c r="BX382" s="35" t="str">
        <f t="shared" si="639"/>
        <v/>
      </c>
      <c r="BY382" s="265" t="b">
        <f t="shared" si="684"/>
        <v>0</v>
      </c>
      <c r="BZ382" s="35" t="str">
        <f t="shared" si="640"/>
        <v/>
      </c>
      <c r="CA382" s="265" t="b">
        <f t="shared" si="685"/>
        <v>0</v>
      </c>
      <c r="CB382" s="35" t="str">
        <f t="shared" si="641"/>
        <v/>
      </c>
      <c r="CC382" s="272" t="b">
        <f t="shared" si="686"/>
        <v>0</v>
      </c>
      <c r="CD382" s="35" t="str">
        <f t="shared" si="642"/>
        <v/>
      </c>
      <c r="CE382" s="13" t="b">
        <f t="shared" si="643"/>
        <v>0</v>
      </c>
      <c r="CF382" s="35" t="str">
        <f t="shared" si="644"/>
        <v/>
      </c>
      <c r="CG382" s="179">
        <f t="shared" si="645"/>
        <v>0</v>
      </c>
      <c r="CH382" s="179">
        <f t="shared" si="646"/>
        <v>0</v>
      </c>
      <c r="CI382" s="218">
        <f t="shared" si="687"/>
        <v>0</v>
      </c>
      <c r="CJ382" s="218">
        <f t="shared" si="688"/>
        <v>0</v>
      </c>
      <c r="CK382" s="218">
        <f t="shared" si="689"/>
        <v>0</v>
      </c>
      <c r="CL382" s="218">
        <f t="shared" si="690"/>
        <v>0</v>
      </c>
      <c r="CM382" s="218">
        <f t="shared" si="691"/>
        <v>0</v>
      </c>
      <c r="CN382" s="218">
        <f t="shared" si="692"/>
        <v>0</v>
      </c>
      <c r="CO382" s="218">
        <f t="shared" si="693"/>
        <v>0</v>
      </c>
      <c r="CP382" s="218">
        <f t="shared" si="694"/>
        <v>0</v>
      </c>
      <c r="CQ382" s="218">
        <f t="shared" si="695"/>
        <v>0</v>
      </c>
      <c r="CR382" s="218">
        <f t="shared" si="696"/>
        <v>0</v>
      </c>
      <c r="CS382" s="14">
        <f t="shared" si="647"/>
        <v>0</v>
      </c>
      <c r="CT382" s="236">
        <f t="shared" si="648"/>
        <v>0</v>
      </c>
      <c r="CU382" s="237">
        <f t="shared" si="722"/>
        <v>0</v>
      </c>
      <c r="CV382" s="16">
        <f t="shared" si="722"/>
        <v>0</v>
      </c>
      <c r="CW382" s="16">
        <f t="shared" si="722"/>
        <v>0</v>
      </c>
      <c r="CX382" s="16">
        <f t="shared" si="722"/>
        <v>0</v>
      </c>
      <c r="CY382" s="16">
        <f t="shared" si="722"/>
        <v>0</v>
      </c>
      <c r="CZ382" s="16">
        <f t="shared" si="722"/>
        <v>0</v>
      </c>
      <c r="DA382" s="16">
        <f t="shared" si="722"/>
        <v>0</v>
      </c>
      <c r="DB382" s="16">
        <f t="shared" si="722"/>
        <v>0</v>
      </c>
      <c r="DC382" s="16">
        <f t="shared" si="722"/>
        <v>0</v>
      </c>
      <c r="DD382" s="238">
        <f t="shared" si="722"/>
        <v>0</v>
      </c>
      <c r="DE382" s="232">
        <f t="shared" si="723"/>
        <v>0</v>
      </c>
      <c r="DF382" s="132">
        <f t="shared" si="723"/>
        <v>0</v>
      </c>
      <c r="DG382" s="132">
        <f t="shared" si="723"/>
        <v>0</v>
      </c>
      <c r="DH382" s="132">
        <f t="shared" si="723"/>
        <v>0</v>
      </c>
      <c r="DI382" s="132">
        <f t="shared" si="723"/>
        <v>0</v>
      </c>
      <c r="DJ382" s="132">
        <f t="shared" si="723"/>
        <v>0</v>
      </c>
      <c r="DK382" s="132">
        <f t="shared" si="723"/>
        <v>0</v>
      </c>
      <c r="DL382" s="132">
        <f t="shared" si="723"/>
        <v>0</v>
      </c>
      <c r="DM382" s="132">
        <f t="shared" si="723"/>
        <v>0</v>
      </c>
      <c r="DN382" s="233">
        <f t="shared" si="723"/>
        <v>0</v>
      </c>
      <c r="DO382" s="232">
        <f t="shared" si="651"/>
        <v>0</v>
      </c>
      <c r="DP382" s="132">
        <f t="shared" si="652"/>
        <v>0</v>
      </c>
      <c r="DQ382" s="132">
        <f t="shared" si="653"/>
        <v>0</v>
      </c>
      <c r="DR382" s="132">
        <f t="shared" si="654"/>
        <v>0</v>
      </c>
      <c r="DS382" s="132">
        <f t="shared" si="655"/>
        <v>0</v>
      </c>
      <c r="DT382" s="132">
        <f t="shared" si="656"/>
        <v>0</v>
      </c>
      <c r="DU382" s="132">
        <f t="shared" si="657"/>
        <v>0</v>
      </c>
      <c r="DV382" s="132">
        <f t="shared" si="658"/>
        <v>0</v>
      </c>
      <c r="DW382" s="132">
        <f t="shared" si="659"/>
        <v>0</v>
      </c>
      <c r="DX382" s="233">
        <f t="shared" si="660"/>
        <v>0</v>
      </c>
      <c r="DY382" s="231" t="b">
        <f t="shared" si="697"/>
        <v>0</v>
      </c>
      <c r="DZ382" s="163"/>
      <c r="EA382" s="226" t="str">
        <f t="shared" si="698"/>
        <v/>
      </c>
      <c r="EB382" s="178" t="str">
        <f t="shared" si="699"/>
        <v/>
      </c>
      <c r="EC382" s="178" t="str">
        <f t="shared" si="700"/>
        <v/>
      </c>
      <c r="ED382" s="178" t="str">
        <f t="shared" si="701"/>
        <v/>
      </c>
      <c r="EE382" s="178" t="str">
        <f t="shared" si="702"/>
        <v/>
      </c>
      <c r="EF382" s="178" t="str">
        <f t="shared" si="703"/>
        <v/>
      </c>
      <c r="EG382" s="178" t="str">
        <f t="shared" si="704"/>
        <v/>
      </c>
      <c r="EH382" s="178" t="str">
        <f t="shared" si="705"/>
        <v/>
      </c>
      <c r="EI382" s="178" t="str">
        <f t="shared" si="706"/>
        <v/>
      </c>
      <c r="EJ382" s="227" t="str">
        <f t="shared" si="707"/>
        <v/>
      </c>
      <c r="EK382" s="230" t="str">
        <f t="shared" si="661"/>
        <v/>
      </c>
      <c r="EL382" s="177" t="str">
        <f t="shared" si="662"/>
        <v/>
      </c>
      <c r="EM382" s="177" t="str">
        <f t="shared" si="663"/>
        <v/>
      </c>
      <c r="EN382" s="177" t="str">
        <f t="shared" si="664"/>
        <v/>
      </c>
      <c r="EO382" s="177" t="str">
        <f t="shared" si="665"/>
        <v/>
      </c>
      <c r="EP382" s="177" t="str">
        <f t="shared" si="666"/>
        <v/>
      </c>
      <c r="EQ382" s="177" t="str">
        <f t="shared" si="667"/>
        <v/>
      </c>
      <c r="ER382" s="177" t="str">
        <f t="shared" si="668"/>
        <v/>
      </c>
      <c r="ES382" s="177" t="str">
        <f t="shared" si="669"/>
        <v/>
      </c>
      <c r="ET382" s="177" t="str">
        <f t="shared" si="670"/>
        <v/>
      </c>
      <c r="EU382" s="229" t="e">
        <f t="shared" si="671"/>
        <v>#VALUE!</v>
      </c>
      <c r="EV382" s="27" t="e">
        <f t="shared" si="672"/>
        <v>#VALUE!</v>
      </c>
      <c r="EW382" s="27" t="e">
        <f t="shared" si="673"/>
        <v>#VALUE!</v>
      </c>
      <c r="EX382" s="28" t="e">
        <f t="shared" si="674"/>
        <v>#VALUE!</v>
      </c>
      <c r="EY382" s="28" t="e">
        <f t="shared" si="675"/>
        <v>#VALUE!</v>
      </c>
      <c r="EZ382" s="28" t="b">
        <f t="shared" si="676"/>
        <v>0</v>
      </c>
      <c r="FA382" s="176" t="str">
        <f t="shared" si="677"/>
        <v/>
      </c>
      <c r="FB382" s="27" t="e" cm="1">
        <f t="array" aca="1" ref="FB382" ca="1">TEXT(RIGHT(10-RIGHT(SUM(INDEX(1*(MID(MID(C382,1,1)*2,ROW(INDIRECT("1:"&amp;LEN(MID(C382,1,1)*2))),1)),,))+MID(C382,2,1)+
SUM(INDEX(1*(MID(MID(C382,3,1)*2,ROW(INDIRECT("1:"&amp;LEN(MID(C382,3,1)*2))),1)),,))+MID(C382,4,1)+
SUM(INDEX(1*(MID(MID(C382,5,1)*2,ROW(INDIRECT("1:"&amp;LEN(MID(C382,5,1)*2))),1)),,))+MID(C382,6,1)+
SUM(INDEX(1*(MID(MID(C382,8,1)*2,ROW(INDIRECT("1:"&amp;LEN(MID(C382,8,1)*2))),1)),,))+MID(C382,9,1)+
SUM(INDEX(1*(MID(MID(C382,10,1)*2,ROW(INDIRECT("1:"&amp;LEN(MID(C382,10,1)*2))),1)),,)),1),1),"0")</f>
        <v>#VALUE!</v>
      </c>
      <c r="FC382" s="27" t="str">
        <f t="shared" si="678"/>
        <v/>
      </c>
      <c r="FD382" s="29" t="b">
        <f t="shared" si="679"/>
        <v>0</v>
      </c>
      <c r="FE382" s="112" t="b">
        <f>IFERROR(MATCH(D382,'Avtal för korttidsarbete'!$G$13:$G$1012,0),TRUE)</f>
        <v>1</v>
      </c>
      <c r="FF382" s="112" t="b">
        <f t="shared" si="708"/>
        <v>0</v>
      </c>
      <c r="FG382" s="113" t="str" cm="1">
        <f t="array" ref="FG382">IF(FE382=TRUE,"x",INDEX('Avtal för korttidsarbete'!$E$13:$E$1012,$FE382))</f>
        <v>x</v>
      </c>
      <c r="FH382" s="113" t="str" cm="1">
        <f t="array" ref="FH382">IF(FE382=TRUE,"x",INDEX('Avtal för korttidsarbete'!$F$13:$F$1012,$FE382))</f>
        <v>x</v>
      </c>
      <c r="FI382" s="112" t="b">
        <f t="shared" si="709"/>
        <v>0</v>
      </c>
      <c r="FJ382" s="135">
        <f t="shared" si="710"/>
        <v>44166</v>
      </c>
      <c r="FK382" s="135">
        <f t="shared" si="711"/>
        <v>44377</v>
      </c>
      <c r="FL382" s="112" t="b">
        <f t="shared" si="712"/>
        <v>0</v>
      </c>
      <c r="FM382" s="113">
        <f t="shared" si="713"/>
        <v>44166</v>
      </c>
      <c r="FN382" s="135">
        <f t="shared" si="714"/>
        <v>44377</v>
      </c>
      <c r="FO382" s="148" t="b">
        <f>IFERROR(INDEX('Avtal för korttidsarbete'!R:R,MATCH(D382,'Avtal för korttidsarbete'!$G:$G,0)),TRUE)</f>
        <v>1</v>
      </c>
      <c r="FP382" s="135" t="str">
        <f>IF(FO382,"-",INDEX('Avtal för korttidsarbete'!$D:$D,MATCH(D382,'Avtal för korttidsarbete'!$G:$G,0)))</f>
        <v>-</v>
      </c>
      <c r="FQ382" s="113" t="b">
        <f>IFERROR(G382&gt;INDEX(Uppsägningar!E:E,MATCH(C382,Uppsägningar!C:C,0)),FALSE)</f>
        <v>0</v>
      </c>
    </row>
    <row r="383" spans="1:173" x14ac:dyDescent="0.25">
      <c r="A383" s="19">
        <v>367</v>
      </c>
      <c r="B383" s="20"/>
      <c r="C383" s="183"/>
      <c r="D383" s="66"/>
      <c r="E383" s="212">
        <f>IFERROR(INDEX(Admin!$C$7:$C$10,MATCH(FP383,TblNivåValTExt,0)),0)</f>
        <v>0</v>
      </c>
      <c r="F383" s="1"/>
      <c r="G383" s="1"/>
      <c r="H383" s="78"/>
      <c r="I383" s="181"/>
      <c r="J383" s="181"/>
      <c r="K383" s="182"/>
      <c r="L383" s="182"/>
      <c r="M383" s="181"/>
      <c r="N383" s="181"/>
      <c r="O383" s="181"/>
      <c r="P383" s="182"/>
      <c r="Q383" s="182"/>
      <c r="R383" s="181"/>
      <c r="S383" s="181"/>
      <c r="T383" s="181"/>
      <c r="U383" s="182"/>
      <c r="V383" s="182"/>
      <c r="W383" s="181"/>
      <c r="X383" s="181"/>
      <c r="Y383" s="181"/>
      <c r="Z383" s="182"/>
      <c r="AA383" s="182"/>
      <c r="AB383" s="181"/>
      <c r="AC383" s="181"/>
      <c r="AD383" s="181"/>
      <c r="AE383" s="182"/>
      <c r="AF383" s="182"/>
      <c r="AG383" s="181"/>
      <c r="AH383" s="181"/>
      <c r="AI383" s="181"/>
      <c r="AJ383" s="182"/>
      <c r="AK383" s="182"/>
      <c r="AL383" s="181"/>
      <c r="AM383" s="181"/>
      <c r="AN383" s="181"/>
      <c r="AO383" s="182"/>
      <c r="AP383" s="182"/>
      <c r="AQ383" s="181"/>
      <c r="AR383" s="181"/>
      <c r="AS383" s="181"/>
      <c r="AT383" s="182"/>
      <c r="AU383" s="182"/>
      <c r="AV383" s="181"/>
      <c r="AW383" s="181"/>
      <c r="AX383" s="181"/>
      <c r="AY383" s="182"/>
      <c r="AZ383" s="182"/>
      <c r="BA383" s="181"/>
      <c r="BB383" s="181"/>
      <c r="BC383" s="181"/>
      <c r="BD383" s="182"/>
      <c r="BE383" s="182"/>
      <c r="BF383" s="181"/>
      <c r="BG383" s="180">
        <f t="shared" si="680"/>
        <v>0</v>
      </c>
      <c r="BH383" s="116" t="str">
        <f t="shared" si="681"/>
        <v/>
      </c>
      <c r="BI383" s="80" t="b">
        <f t="shared" si="627"/>
        <v>0</v>
      </c>
      <c r="BJ383" s="80" t="str">
        <f t="shared" si="628"/>
        <v/>
      </c>
      <c r="BK383" s="80" t="b">
        <f t="shared" si="682"/>
        <v>0</v>
      </c>
      <c r="BL383" s="13" t="str">
        <f t="shared" si="629"/>
        <v/>
      </c>
      <c r="BM383" s="13" t="b">
        <f t="shared" si="683"/>
        <v>0</v>
      </c>
      <c r="BN383" s="35" t="str">
        <f t="shared" si="630"/>
        <v/>
      </c>
      <c r="BO383" s="13" t="b">
        <f t="shared" si="631"/>
        <v>0</v>
      </c>
      <c r="BP383" s="35" t="str">
        <f t="shared" si="632"/>
        <v/>
      </c>
      <c r="BQ383" s="13" t="b">
        <f t="shared" si="633"/>
        <v>0</v>
      </c>
      <c r="BR383" s="35" t="str">
        <f t="shared" si="634"/>
        <v/>
      </c>
      <c r="BS383" s="35" t="b">
        <f t="shared" si="635"/>
        <v>0</v>
      </c>
      <c r="BT383" s="35" t="str">
        <f t="shared" si="636"/>
        <v/>
      </c>
      <c r="BU383" s="35" t="b">
        <f t="shared" si="637"/>
        <v>0</v>
      </c>
      <c r="BV383" s="35" t="str">
        <f t="shared" si="638"/>
        <v/>
      </c>
      <c r="BW383" s="13" t="b">
        <f t="shared" si="715"/>
        <v>0</v>
      </c>
      <c r="BX383" s="35" t="str">
        <f t="shared" si="639"/>
        <v/>
      </c>
      <c r="BY383" s="265" t="b">
        <f t="shared" si="684"/>
        <v>0</v>
      </c>
      <c r="BZ383" s="35" t="str">
        <f t="shared" si="640"/>
        <v/>
      </c>
      <c r="CA383" s="265" t="b">
        <f t="shared" si="685"/>
        <v>0</v>
      </c>
      <c r="CB383" s="35" t="str">
        <f t="shared" si="641"/>
        <v/>
      </c>
      <c r="CC383" s="272" t="b">
        <f t="shared" si="686"/>
        <v>0</v>
      </c>
      <c r="CD383" s="35" t="str">
        <f t="shared" si="642"/>
        <v/>
      </c>
      <c r="CE383" s="13" t="b">
        <f t="shared" si="643"/>
        <v>0</v>
      </c>
      <c r="CF383" s="35" t="str">
        <f t="shared" si="644"/>
        <v/>
      </c>
      <c r="CG383" s="179">
        <f t="shared" si="645"/>
        <v>0</v>
      </c>
      <c r="CH383" s="179">
        <f t="shared" si="646"/>
        <v>0</v>
      </c>
      <c r="CI383" s="218">
        <f t="shared" si="687"/>
        <v>0</v>
      </c>
      <c r="CJ383" s="218">
        <f t="shared" si="688"/>
        <v>0</v>
      </c>
      <c r="CK383" s="218">
        <f t="shared" si="689"/>
        <v>0</v>
      </c>
      <c r="CL383" s="218">
        <f t="shared" si="690"/>
        <v>0</v>
      </c>
      <c r="CM383" s="218">
        <f t="shared" si="691"/>
        <v>0</v>
      </c>
      <c r="CN383" s="218">
        <f t="shared" si="692"/>
        <v>0</v>
      </c>
      <c r="CO383" s="218">
        <f t="shared" si="693"/>
        <v>0</v>
      </c>
      <c r="CP383" s="218">
        <f t="shared" si="694"/>
        <v>0</v>
      </c>
      <c r="CQ383" s="218">
        <f t="shared" si="695"/>
        <v>0</v>
      </c>
      <c r="CR383" s="218">
        <f t="shared" si="696"/>
        <v>0</v>
      </c>
      <c r="CS383" s="14">
        <f t="shared" si="647"/>
        <v>0</v>
      </c>
      <c r="CT383" s="236">
        <f t="shared" si="648"/>
        <v>0</v>
      </c>
      <c r="CU383" s="237">
        <f t="shared" si="722"/>
        <v>0</v>
      </c>
      <c r="CV383" s="16">
        <f t="shared" si="722"/>
        <v>0</v>
      </c>
      <c r="CW383" s="16">
        <f t="shared" si="722"/>
        <v>0</v>
      </c>
      <c r="CX383" s="16">
        <f t="shared" si="722"/>
        <v>0</v>
      </c>
      <c r="CY383" s="16">
        <f t="shared" si="722"/>
        <v>0</v>
      </c>
      <c r="CZ383" s="16">
        <f t="shared" si="722"/>
        <v>0</v>
      </c>
      <c r="DA383" s="16">
        <f t="shared" si="722"/>
        <v>0</v>
      </c>
      <c r="DB383" s="16">
        <f t="shared" si="722"/>
        <v>0</v>
      </c>
      <c r="DC383" s="16">
        <f t="shared" si="722"/>
        <v>0</v>
      </c>
      <c r="DD383" s="238">
        <f t="shared" si="722"/>
        <v>0</v>
      </c>
      <c r="DE383" s="232">
        <f t="shared" si="723"/>
        <v>0</v>
      </c>
      <c r="DF383" s="132">
        <f t="shared" si="723"/>
        <v>0</v>
      </c>
      <c r="DG383" s="132">
        <f t="shared" si="723"/>
        <v>0</v>
      </c>
      <c r="DH383" s="132">
        <f t="shared" si="723"/>
        <v>0</v>
      </c>
      <c r="DI383" s="132">
        <f t="shared" si="723"/>
        <v>0</v>
      </c>
      <c r="DJ383" s="132">
        <f t="shared" si="723"/>
        <v>0</v>
      </c>
      <c r="DK383" s="132">
        <f t="shared" si="723"/>
        <v>0</v>
      </c>
      <c r="DL383" s="132">
        <f t="shared" si="723"/>
        <v>0</v>
      </c>
      <c r="DM383" s="132">
        <f t="shared" si="723"/>
        <v>0</v>
      </c>
      <c r="DN383" s="233">
        <f t="shared" si="723"/>
        <v>0</v>
      </c>
      <c r="DO383" s="232">
        <f t="shared" si="651"/>
        <v>0</v>
      </c>
      <c r="DP383" s="132">
        <f t="shared" si="652"/>
        <v>0</v>
      </c>
      <c r="DQ383" s="132">
        <f t="shared" si="653"/>
        <v>0</v>
      </c>
      <c r="DR383" s="132">
        <f t="shared" si="654"/>
        <v>0</v>
      </c>
      <c r="DS383" s="132">
        <f t="shared" si="655"/>
        <v>0</v>
      </c>
      <c r="DT383" s="132">
        <f t="shared" si="656"/>
        <v>0</v>
      </c>
      <c r="DU383" s="132">
        <f t="shared" si="657"/>
        <v>0</v>
      </c>
      <c r="DV383" s="132">
        <f t="shared" si="658"/>
        <v>0</v>
      </c>
      <c r="DW383" s="132">
        <f t="shared" si="659"/>
        <v>0</v>
      </c>
      <c r="DX383" s="233">
        <f t="shared" si="660"/>
        <v>0</v>
      </c>
      <c r="DY383" s="231" t="b">
        <f t="shared" si="697"/>
        <v>0</v>
      </c>
      <c r="DZ383" s="163"/>
      <c r="EA383" s="226" t="str">
        <f t="shared" si="698"/>
        <v/>
      </c>
      <c r="EB383" s="178" t="str">
        <f t="shared" si="699"/>
        <v/>
      </c>
      <c r="EC383" s="178" t="str">
        <f t="shared" si="700"/>
        <v/>
      </c>
      <c r="ED383" s="178" t="str">
        <f t="shared" si="701"/>
        <v/>
      </c>
      <c r="EE383" s="178" t="str">
        <f t="shared" si="702"/>
        <v/>
      </c>
      <c r="EF383" s="178" t="str">
        <f t="shared" si="703"/>
        <v/>
      </c>
      <c r="EG383" s="178" t="str">
        <f t="shared" si="704"/>
        <v/>
      </c>
      <c r="EH383" s="178" t="str">
        <f t="shared" si="705"/>
        <v/>
      </c>
      <c r="EI383" s="178" t="str">
        <f t="shared" si="706"/>
        <v/>
      </c>
      <c r="EJ383" s="227" t="str">
        <f t="shared" si="707"/>
        <v/>
      </c>
      <c r="EK383" s="230" t="str">
        <f t="shared" si="661"/>
        <v/>
      </c>
      <c r="EL383" s="177" t="str">
        <f t="shared" si="662"/>
        <v/>
      </c>
      <c r="EM383" s="177" t="str">
        <f t="shared" si="663"/>
        <v/>
      </c>
      <c r="EN383" s="177" t="str">
        <f t="shared" si="664"/>
        <v/>
      </c>
      <c r="EO383" s="177" t="str">
        <f t="shared" si="665"/>
        <v/>
      </c>
      <c r="EP383" s="177" t="str">
        <f t="shared" si="666"/>
        <v/>
      </c>
      <c r="EQ383" s="177" t="str">
        <f t="shared" si="667"/>
        <v/>
      </c>
      <c r="ER383" s="177" t="str">
        <f t="shared" si="668"/>
        <v/>
      </c>
      <c r="ES383" s="177" t="str">
        <f t="shared" si="669"/>
        <v/>
      </c>
      <c r="ET383" s="177" t="str">
        <f t="shared" si="670"/>
        <v/>
      </c>
      <c r="EU383" s="229" t="e">
        <f t="shared" si="671"/>
        <v>#VALUE!</v>
      </c>
      <c r="EV383" s="27" t="e">
        <f t="shared" si="672"/>
        <v>#VALUE!</v>
      </c>
      <c r="EW383" s="27" t="e">
        <f t="shared" si="673"/>
        <v>#VALUE!</v>
      </c>
      <c r="EX383" s="28" t="e">
        <f t="shared" si="674"/>
        <v>#VALUE!</v>
      </c>
      <c r="EY383" s="28" t="e">
        <f t="shared" si="675"/>
        <v>#VALUE!</v>
      </c>
      <c r="EZ383" s="28" t="b">
        <f t="shared" si="676"/>
        <v>0</v>
      </c>
      <c r="FA383" s="176" t="str">
        <f t="shared" si="677"/>
        <v/>
      </c>
      <c r="FB383" s="27" t="e" cm="1">
        <f t="array" aca="1" ref="FB383" ca="1">TEXT(RIGHT(10-RIGHT(SUM(INDEX(1*(MID(MID(C383,1,1)*2,ROW(INDIRECT("1:"&amp;LEN(MID(C383,1,1)*2))),1)),,))+MID(C383,2,1)+
SUM(INDEX(1*(MID(MID(C383,3,1)*2,ROW(INDIRECT("1:"&amp;LEN(MID(C383,3,1)*2))),1)),,))+MID(C383,4,1)+
SUM(INDEX(1*(MID(MID(C383,5,1)*2,ROW(INDIRECT("1:"&amp;LEN(MID(C383,5,1)*2))),1)),,))+MID(C383,6,1)+
SUM(INDEX(1*(MID(MID(C383,8,1)*2,ROW(INDIRECT("1:"&amp;LEN(MID(C383,8,1)*2))),1)),,))+MID(C383,9,1)+
SUM(INDEX(1*(MID(MID(C383,10,1)*2,ROW(INDIRECT("1:"&amp;LEN(MID(C383,10,1)*2))),1)),,)),1),1),"0")</f>
        <v>#VALUE!</v>
      </c>
      <c r="FC383" s="27" t="str">
        <f t="shared" si="678"/>
        <v/>
      </c>
      <c r="FD383" s="29" t="b">
        <f t="shared" si="679"/>
        <v>0</v>
      </c>
      <c r="FE383" s="112" t="b">
        <f>IFERROR(MATCH(D383,'Avtal för korttidsarbete'!$G$13:$G$1012,0),TRUE)</f>
        <v>1</v>
      </c>
      <c r="FF383" s="112" t="b">
        <f t="shared" si="708"/>
        <v>0</v>
      </c>
      <c r="FG383" s="113" t="str" cm="1">
        <f t="array" ref="FG383">IF(FE383=TRUE,"x",INDEX('Avtal för korttidsarbete'!$E$13:$E$1012,$FE383))</f>
        <v>x</v>
      </c>
      <c r="FH383" s="113" t="str" cm="1">
        <f t="array" ref="FH383">IF(FE383=TRUE,"x",INDEX('Avtal för korttidsarbete'!$F$13:$F$1012,$FE383))</f>
        <v>x</v>
      </c>
      <c r="FI383" s="112" t="b">
        <f t="shared" si="709"/>
        <v>0</v>
      </c>
      <c r="FJ383" s="135">
        <f t="shared" si="710"/>
        <v>44166</v>
      </c>
      <c r="FK383" s="135">
        <f t="shared" si="711"/>
        <v>44377</v>
      </c>
      <c r="FL383" s="112" t="b">
        <f t="shared" si="712"/>
        <v>0</v>
      </c>
      <c r="FM383" s="113">
        <f t="shared" si="713"/>
        <v>44166</v>
      </c>
      <c r="FN383" s="135">
        <f t="shared" si="714"/>
        <v>44377</v>
      </c>
      <c r="FO383" s="148" t="b">
        <f>IFERROR(INDEX('Avtal för korttidsarbete'!R:R,MATCH(D383,'Avtal för korttidsarbete'!$G:$G,0)),TRUE)</f>
        <v>1</v>
      </c>
      <c r="FP383" s="135" t="str">
        <f>IF(FO383,"-",INDEX('Avtal för korttidsarbete'!$D:$D,MATCH(D383,'Avtal för korttidsarbete'!$G:$G,0)))</f>
        <v>-</v>
      </c>
      <c r="FQ383" s="113" t="b">
        <f>IFERROR(G383&gt;INDEX(Uppsägningar!E:E,MATCH(C383,Uppsägningar!C:C,0)),FALSE)</f>
        <v>0</v>
      </c>
    </row>
    <row r="384" spans="1:173" x14ac:dyDescent="0.25">
      <c r="A384" s="19">
        <v>368</v>
      </c>
      <c r="B384" s="20"/>
      <c r="C384" s="183"/>
      <c r="D384" s="66"/>
      <c r="E384" s="212">
        <f>IFERROR(INDEX(Admin!$C$7:$C$10,MATCH(FP384,TblNivåValTExt,0)),0)</f>
        <v>0</v>
      </c>
      <c r="F384" s="1"/>
      <c r="G384" s="1"/>
      <c r="H384" s="78"/>
      <c r="I384" s="181"/>
      <c r="J384" s="181"/>
      <c r="K384" s="182"/>
      <c r="L384" s="182"/>
      <c r="M384" s="181"/>
      <c r="N384" s="181"/>
      <c r="O384" s="181"/>
      <c r="P384" s="182"/>
      <c r="Q384" s="182"/>
      <c r="R384" s="181"/>
      <c r="S384" s="181"/>
      <c r="T384" s="181"/>
      <c r="U384" s="182"/>
      <c r="V384" s="182"/>
      <c r="W384" s="181"/>
      <c r="X384" s="181"/>
      <c r="Y384" s="181"/>
      <c r="Z384" s="182"/>
      <c r="AA384" s="182"/>
      <c r="AB384" s="181"/>
      <c r="AC384" s="181"/>
      <c r="AD384" s="181"/>
      <c r="AE384" s="182"/>
      <c r="AF384" s="182"/>
      <c r="AG384" s="181"/>
      <c r="AH384" s="181"/>
      <c r="AI384" s="181"/>
      <c r="AJ384" s="182"/>
      <c r="AK384" s="182"/>
      <c r="AL384" s="181"/>
      <c r="AM384" s="181"/>
      <c r="AN384" s="181"/>
      <c r="AO384" s="182"/>
      <c r="AP384" s="182"/>
      <c r="AQ384" s="181"/>
      <c r="AR384" s="181"/>
      <c r="AS384" s="181"/>
      <c r="AT384" s="182"/>
      <c r="AU384" s="182"/>
      <c r="AV384" s="181"/>
      <c r="AW384" s="181"/>
      <c r="AX384" s="181"/>
      <c r="AY384" s="182"/>
      <c r="AZ384" s="182"/>
      <c r="BA384" s="181"/>
      <c r="BB384" s="181"/>
      <c r="BC384" s="181"/>
      <c r="BD384" s="182"/>
      <c r="BE384" s="182"/>
      <c r="BF384" s="181"/>
      <c r="BG384" s="180">
        <f t="shared" si="680"/>
        <v>0</v>
      </c>
      <c r="BH384" s="116" t="str">
        <f t="shared" si="681"/>
        <v/>
      </c>
      <c r="BI384" s="80" t="b">
        <f t="shared" si="627"/>
        <v>0</v>
      </c>
      <c r="BJ384" s="80" t="str">
        <f t="shared" si="628"/>
        <v/>
      </c>
      <c r="BK384" s="80" t="b">
        <f t="shared" si="682"/>
        <v>0</v>
      </c>
      <c r="BL384" s="13" t="str">
        <f t="shared" si="629"/>
        <v/>
      </c>
      <c r="BM384" s="13" t="b">
        <f t="shared" si="683"/>
        <v>0</v>
      </c>
      <c r="BN384" s="35" t="str">
        <f t="shared" si="630"/>
        <v/>
      </c>
      <c r="BO384" s="13" t="b">
        <f t="shared" si="631"/>
        <v>0</v>
      </c>
      <c r="BP384" s="35" t="str">
        <f t="shared" si="632"/>
        <v/>
      </c>
      <c r="BQ384" s="13" t="b">
        <f t="shared" si="633"/>
        <v>0</v>
      </c>
      <c r="BR384" s="35" t="str">
        <f t="shared" si="634"/>
        <v/>
      </c>
      <c r="BS384" s="35" t="b">
        <f t="shared" si="635"/>
        <v>0</v>
      </c>
      <c r="BT384" s="35" t="str">
        <f t="shared" si="636"/>
        <v/>
      </c>
      <c r="BU384" s="35" t="b">
        <f t="shared" si="637"/>
        <v>0</v>
      </c>
      <c r="BV384" s="35" t="str">
        <f t="shared" si="638"/>
        <v/>
      </c>
      <c r="BW384" s="13" t="b">
        <f t="shared" si="715"/>
        <v>0</v>
      </c>
      <c r="BX384" s="35" t="str">
        <f t="shared" si="639"/>
        <v/>
      </c>
      <c r="BY384" s="265" t="b">
        <f t="shared" si="684"/>
        <v>0</v>
      </c>
      <c r="BZ384" s="35" t="str">
        <f t="shared" si="640"/>
        <v/>
      </c>
      <c r="CA384" s="265" t="b">
        <f t="shared" si="685"/>
        <v>0</v>
      </c>
      <c r="CB384" s="35" t="str">
        <f t="shared" si="641"/>
        <v/>
      </c>
      <c r="CC384" s="272" t="b">
        <f t="shared" si="686"/>
        <v>0</v>
      </c>
      <c r="CD384" s="35" t="str">
        <f t="shared" si="642"/>
        <v/>
      </c>
      <c r="CE384" s="13" t="b">
        <f t="shared" si="643"/>
        <v>0</v>
      </c>
      <c r="CF384" s="35" t="str">
        <f t="shared" si="644"/>
        <v/>
      </c>
      <c r="CG384" s="179">
        <f t="shared" si="645"/>
        <v>0</v>
      </c>
      <c r="CH384" s="179">
        <f t="shared" si="646"/>
        <v>0</v>
      </c>
      <c r="CI384" s="218">
        <f t="shared" si="687"/>
        <v>0</v>
      </c>
      <c r="CJ384" s="218">
        <f t="shared" si="688"/>
        <v>0</v>
      </c>
      <c r="CK384" s="218">
        <f t="shared" si="689"/>
        <v>0</v>
      </c>
      <c r="CL384" s="218">
        <f t="shared" si="690"/>
        <v>0</v>
      </c>
      <c r="CM384" s="218">
        <f t="shared" si="691"/>
        <v>0</v>
      </c>
      <c r="CN384" s="218">
        <f t="shared" si="692"/>
        <v>0</v>
      </c>
      <c r="CO384" s="218">
        <f t="shared" si="693"/>
        <v>0</v>
      </c>
      <c r="CP384" s="218">
        <f t="shared" si="694"/>
        <v>0</v>
      </c>
      <c r="CQ384" s="218">
        <f t="shared" si="695"/>
        <v>0</v>
      </c>
      <c r="CR384" s="218">
        <f t="shared" si="696"/>
        <v>0</v>
      </c>
      <c r="CS384" s="14">
        <f t="shared" si="647"/>
        <v>0</v>
      </c>
      <c r="CT384" s="236">
        <f t="shared" si="648"/>
        <v>0</v>
      </c>
      <c r="CU384" s="237">
        <f t="shared" si="722"/>
        <v>0</v>
      </c>
      <c r="CV384" s="16">
        <f t="shared" si="722"/>
        <v>0</v>
      </c>
      <c r="CW384" s="16">
        <f t="shared" si="722"/>
        <v>0</v>
      </c>
      <c r="CX384" s="16">
        <f t="shared" si="722"/>
        <v>0</v>
      </c>
      <c r="CY384" s="16">
        <f t="shared" si="722"/>
        <v>0</v>
      </c>
      <c r="CZ384" s="16">
        <f t="shared" si="722"/>
        <v>0</v>
      </c>
      <c r="DA384" s="16">
        <f t="shared" si="722"/>
        <v>0</v>
      </c>
      <c r="DB384" s="16">
        <f t="shared" si="722"/>
        <v>0</v>
      </c>
      <c r="DC384" s="16">
        <f t="shared" si="722"/>
        <v>0</v>
      </c>
      <c r="DD384" s="238">
        <f t="shared" si="722"/>
        <v>0</v>
      </c>
      <c r="DE384" s="232">
        <f t="shared" si="723"/>
        <v>0</v>
      </c>
      <c r="DF384" s="132">
        <f t="shared" si="723"/>
        <v>0</v>
      </c>
      <c r="DG384" s="132">
        <f t="shared" si="723"/>
        <v>0</v>
      </c>
      <c r="DH384" s="132">
        <f t="shared" si="723"/>
        <v>0</v>
      </c>
      <c r="DI384" s="132">
        <f t="shared" si="723"/>
        <v>0</v>
      </c>
      <c r="DJ384" s="132">
        <f t="shared" si="723"/>
        <v>0</v>
      </c>
      <c r="DK384" s="132">
        <f t="shared" si="723"/>
        <v>0</v>
      </c>
      <c r="DL384" s="132">
        <f t="shared" si="723"/>
        <v>0</v>
      </c>
      <c r="DM384" s="132">
        <f t="shared" si="723"/>
        <v>0</v>
      </c>
      <c r="DN384" s="233">
        <f t="shared" si="723"/>
        <v>0</v>
      </c>
      <c r="DO384" s="232">
        <f t="shared" si="651"/>
        <v>0</v>
      </c>
      <c r="DP384" s="132">
        <f t="shared" si="652"/>
        <v>0</v>
      </c>
      <c r="DQ384" s="132">
        <f t="shared" si="653"/>
        <v>0</v>
      </c>
      <c r="DR384" s="132">
        <f t="shared" si="654"/>
        <v>0</v>
      </c>
      <c r="DS384" s="132">
        <f t="shared" si="655"/>
        <v>0</v>
      </c>
      <c r="DT384" s="132">
        <f t="shared" si="656"/>
        <v>0</v>
      </c>
      <c r="DU384" s="132">
        <f t="shared" si="657"/>
        <v>0</v>
      </c>
      <c r="DV384" s="132">
        <f t="shared" si="658"/>
        <v>0</v>
      </c>
      <c r="DW384" s="132">
        <f t="shared" si="659"/>
        <v>0</v>
      </c>
      <c r="DX384" s="233">
        <f t="shared" si="660"/>
        <v>0</v>
      </c>
      <c r="DY384" s="231" t="b">
        <f t="shared" si="697"/>
        <v>0</v>
      </c>
      <c r="DZ384" s="163"/>
      <c r="EA384" s="226" t="str">
        <f t="shared" si="698"/>
        <v/>
      </c>
      <c r="EB384" s="178" t="str">
        <f t="shared" si="699"/>
        <v/>
      </c>
      <c r="EC384" s="178" t="str">
        <f t="shared" si="700"/>
        <v/>
      </c>
      <c r="ED384" s="178" t="str">
        <f t="shared" si="701"/>
        <v/>
      </c>
      <c r="EE384" s="178" t="str">
        <f t="shared" si="702"/>
        <v/>
      </c>
      <c r="EF384" s="178" t="str">
        <f t="shared" si="703"/>
        <v/>
      </c>
      <c r="EG384" s="178" t="str">
        <f t="shared" si="704"/>
        <v/>
      </c>
      <c r="EH384" s="178" t="str">
        <f t="shared" si="705"/>
        <v/>
      </c>
      <c r="EI384" s="178" t="str">
        <f t="shared" si="706"/>
        <v/>
      </c>
      <c r="EJ384" s="227" t="str">
        <f t="shared" si="707"/>
        <v/>
      </c>
      <c r="EK384" s="230" t="str">
        <f t="shared" si="661"/>
        <v/>
      </c>
      <c r="EL384" s="177" t="str">
        <f t="shared" si="662"/>
        <v/>
      </c>
      <c r="EM384" s="177" t="str">
        <f t="shared" si="663"/>
        <v/>
      </c>
      <c r="EN384" s="177" t="str">
        <f t="shared" si="664"/>
        <v/>
      </c>
      <c r="EO384" s="177" t="str">
        <f t="shared" si="665"/>
        <v/>
      </c>
      <c r="EP384" s="177" t="str">
        <f t="shared" si="666"/>
        <v/>
      </c>
      <c r="EQ384" s="177" t="str">
        <f t="shared" si="667"/>
        <v/>
      </c>
      <c r="ER384" s="177" t="str">
        <f t="shared" si="668"/>
        <v/>
      </c>
      <c r="ES384" s="177" t="str">
        <f t="shared" si="669"/>
        <v/>
      </c>
      <c r="ET384" s="177" t="str">
        <f t="shared" si="670"/>
        <v/>
      </c>
      <c r="EU384" s="229" t="e">
        <f t="shared" si="671"/>
        <v>#VALUE!</v>
      </c>
      <c r="EV384" s="27" t="e">
        <f t="shared" si="672"/>
        <v>#VALUE!</v>
      </c>
      <c r="EW384" s="27" t="e">
        <f t="shared" si="673"/>
        <v>#VALUE!</v>
      </c>
      <c r="EX384" s="28" t="e">
        <f t="shared" si="674"/>
        <v>#VALUE!</v>
      </c>
      <c r="EY384" s="28" t="e">
        <f t="shared" si="675"/>
        <v>#VALUE!</v>
      </c>
      <c r="EZ384" s="28" t="b">
        <f t="shared" si="676"/>
        <v>0</v>
      </c>
      <c r="FA384" s="176" t="str">
        <f t="shared" si="677"/>
        <v/>
      </c>
      <c r="FB384" s="27" t="e" cm="1">
        <f t="array" aca="1" ref="FB384" ca="1">TEXT(RIGHT(10-RIGHT(SUM(INDEX(1*(MID(MID(C384,1,1)*2,ROW(INDIRECT("1:"&amp;LEN(MID(C384,1,1)*2))),1)),,))+MID(C384,2,1)+
SUM(INDEX(1*(MID(MID(C384,3,1)*2,ROW(INDIRECT("1:"&amp;LEN(MID(C384,3,1)*2))),1)),,))+MID(C384,4,1)+
SUM(INDEX(1*(MID(MID(C384,5,1)*2,ROW(INDIRECT("1:"&amp;LEN(MID(C384,5,1)*2))),1)),,))+MID(C384,6,1)+
SUM(INDEX(1*(MID(MID(C384,8,1)*2,ROW(INDIRECT("1:"&amp;LEN(MID(C384,8,1)*2))),1)),,))+MID(C384,9,1)+
SUM(INDEX(1*(MID(MID(C384,10,1)*2,ROW(INDIRECT("1:"&amp;LEN(MID(C384,10,1)*2))),1)),,)),1),1),"0")</f>
        <v>#VALUE!</v>
      </c>
      <c r="FC384" s="27" t="str">
        <f t="shared" si="678"/>
        <v/>
      </c>
      <c r="FD384" s="29" t="b">
        <f t="shared" si="679"/>
        <v>0</v>
      </c>
      <c r="FE384" s="112" t="b">
        <f>IFERROR(MATCH(D384,'Avtal för korttidsarbete'!$G$13:$G$1012,0),TRUE)</f>
        <v>1</v>
      </c>
      <c r="FF384" s="112" t="b">
        <f t="shared" si="708"/>
        <v>0</v>
      </c>
      <c r="FG384" s="113" t="str" cm="1">
        <f t="array" ref="FG384">IF(FE384=TRUE,"x",INDEX('Avtal för korttidsarbete'!$E$13:$E$1012,$FE384))</f>
        <v>x</v>
      </c>
      <c r="FH384" s="113" t="str" cm="1">
        <f t="array" ref="FH384">IF(FE384=TRUE,"x",INDEX('Avtal för korttidsarbete'!$F$13:$F$1012,$FE384))</f>
        <v>x</v>
      </c>
      <c r="FI384" s="112" t="b">
        <f t="shared" si="709"/>
        <v>0</v>
      </c>
      <c r="FJ384" s="135">
        <f t="shared" si="710"/>
        <v>44166</v>
      </c>
      <c r="FK384" s="135">
        <f t="shared" si="711"/>
        <v>44377</v>
      </c>
      <c r="FL384" s="112" t="b">
        <f t="shared" si="712"/>
        <v>0</v>
      </c>
      <c r="FM384" s="113">
        <f t="shared" si="713"/>
        <v>44166</v>
      </c>
      <c r="FN384" s="135">
        <f t="shared" si="714"/>
        <v>44377</v>
      </c>
      <c r="FO384" s="148" t="b">
        <f>IFERROR(INDEX('Avtal för korttidsarbete'!R:R,MATCH(D384,'Avtal för korttidsarbete'!$G:$G,0)),TRUE)</f>
        <v>1</v>
      </c>
      <c r="FP384" s="135" t="str">
        <f>IF(FO384,"-",INDEX('Avtal för korttidsarbete'!$D:$D,MATCH(D384,'Avtal för korttidsarbete'!$G:$G,0)))</f>
        <v>-</v>
      </c>
      <c r="FQ384" s="113" t="b">
        <f>IFERROR(G384&gt;INDEX(Uppsägningar!E:E,MATCH(C384,Uppsägningar!C:C,0)),FALSE)</f>
        <v>0</v>
      </c>
    </row>
    <row r="385" spans="1:173" x14ac:dyDescent="0.25">
      <c r="A385" s="19">
        <v>369</v>
      </c>
      <c r="B385" s="20"/>
      <c r="C385" s="183"/>
      <c r="D385" s="66"/>
      <c r="E385" s="212">
        <f>IFERROR(INDEX(Admin!$C$7:$C$10,MATCH(FP385,TblNivåValTExt,0)),0)</f>
        <v>0</v>
      </c>
      <c r="F385" s="1"/>
      <c r="G385" s="1"/>
      <c r="H385" s="78"/>
      <c r="I385" s="181"/>
      <c r="J385" s="181"/>
      <c r="K385" s="182"/>
      <c r="L385" s="182"/>
      <c r="M385" s="181"/>
      <c r="N385" s="181"/>
      <c r="O385" s="181"/>
      <c r="P385" s="182"/>
      <c r="Q385" s="182"/>
      <c r="R385" s="181"/>
      <c r="S385" s="181"/>
      <c r="T385" s="181"/>
      <c r="U385" s="182"/>
      <c r="V385" s="182"/>
      <c r="W385" s="181"/>
      <c r="X385" s="181"/>
      <c r="Y385" s="181"/>
      <c r="Z385" s="182"/>
      <c r="AA385" s="182"/>
      <c r="AB385" s="181"/>
      <c r="AC385" s="181"/>
      <c r="AD385" s="181"/>
      <c r="AE385" s="182"/>
      <c r="AF385" s="182"/>
      <c r="AG385" s="181"/>
      <c r="AH385" s="181"/>
      <c r="AI385" s="181"/>
      <c r="AJ385" s="182"/>
      <c r="AK385" s="182"/>
      <c r="AL385" s="181"/>
      <c r="AM385" s="181"/>
      <c r="AN385" s="181"/>
      <c r="AO385" s="182"/>
      <c r="AP385" s="182"/>
      <c r="AQ385" s="181"/>
      <c r="AR385" s="181"/>
      <c r="AS385" s="181"/>
      <c r="AT385" s="182"/>
      <c r="AU385" s="182"/>
      <c r="AV385" s="181"/>
      <c r="AW385" s="181"/>
      <c r="AX385" s="181"/>
      <c r="AY385" s="182"/>
      <c r="AZ385" s="182"/>
      <c r="BA385" s="181"/>
      <c r="BB385" s="181"/>
      <c r="BC385" s="181"/>
      <c r="BD385" s="182"/>
      <c r="BE385" s="182"/>
      <c r="BF385" s="181"/>
      <c r="BG385" s="180">
        <f t="shared" si="680"/>
        <v>0</v>
      </c>
      <c r="BH385" s="116" t="str">
        <f t="shared" si="681"/>
        <v/>
      </c>
      <c r="BI385" s="80" t="b">
        <f t="shared" si="627"/>
        <v>0</v>
      </c>
      <c r="BJ385" s="80" t="str">
        <f t="shared" si="628"/>
        <v/>
      </c>
      <c r="BK385" s="80" t="b">
        <f t="shared" si="682"/>
        <v>0</v>
      </c>
      <c r="BL385" s="13" t="str">
        <f t="shared" si="629"/>
        <v/>
      </c>
      <c r="BM385" s="13" t="b">
        <f t="shared" si="683"/>
        <v>0</v>
      </c>
      <c r="BN385" s="35" t="str">
        <f t="shared" si="630"/>
        <v/>
      </c>
      <c r="BO385" s="13" t="b">
        <f t="shared" si="631"/>
        <v>0</v>
      </c>
      <c r="BP385" s="35" t="str">
        <f t="shared" si="632"/>
        <v/>
      </c>
      <c r="BQ385" s="13" t="b">
        <f t="shared" si="633"/>
        <v>0</v>
      </c>
      <c r="BR385" s="35" t="str">
        <f t="shared" si="634"/>
        <v/>
      </c>
      <c r="BS385" s="35" t="b">
        <f t="shared" si="635"/>
        <v>0</v>
      </c>
      <c r="BT385" s="35" t="str">
        <f t="shared" si="636"/>
        <v/>
      </c>
      <c r="BU385" s="35" t="b">
        <f t="shared" si="637"/>
        <v>0</v>
      </c>
      <c r="BV385" s="35" t="str">
        <f t="shared" si="638"/>
        <v/>
      </c>
      <c r="BW385" s="13" t="b">
        <f t="shared" si="715"/>
        <v>0</v>
      </c>
      <c r="BX385" s="35" t="str">
        <f t="shared" si="639"/>
        <v/>
      </c>
      <c r="BY385" s="265" t="b">
        <f t="shared" si="684"/>
        <v>0</v>
      </c>
      <c r="BZ385" s="35" t="str">
        <f t="shared" si="640"/>
        <v/>
      </c>
      <c r="CA385" s="265" t="b">
        <f t="shared" si="685"/>
        <v>0</v>
      </c>
      <c r="CB385" s="35" t="str">
        <f t="shared" si="641"/>
        <v/>
      </c>
      <c r="CC385" s="272" t="b">
        <f t="shared" si="686"/>
        <v>0</v>
      </c>
      <c r="CD385" s="35" t="str">
        <f t="shared" si="642"/>
        <v/>
      </c>
      <c r="CE385" s="13" t="b">
        <f t="shared" si="643"/>
        <v>0</v>
      </c>
      <c r="CF385" s="35" t="str">
        <f t="shared" si="644"/>
        <v/>
      </c>
      <c r="CG385" s="179">
        <f t="shared" si="645"/>
        <v>0</v>
      </c>
      <c r="CH385" s="179">
        <f t="shared" si="646"/>
        <v>0</v>
      </c>
      <c r="CI385" s="218">
        <f t="shared" si="687"/>
        <v>0</v>
      </c>
      <c r="CJ385" s="218">
        <f t="shared" si="688"/>
        <v>0</v>
      </c>
      <c r="CK385" s="218">
        <f t="shared" si="689"/>
        <v>0</v>
      </c>
      <c r="CL385" s="218">
        <f t="shared" si="690"/>
        <v>0</v>
      </c>
      <c r="CM385" s="218">
        <f t="shared" si="691"/>
        <v>0</v>
      </c>
      <c r="CN385" s="218">
        <f t="shared" si="692"/>
        <v>0</v>
      </c>
      <c r="CO385" s="218">
        <f t="shared" si="693"/>
        <v>0</v>
      </c>
      <c r="CP385" s="218">
        <f t="shared" si="694"/>
        <v>0</v>
      </c>
      <c r="CQ385" s="218">
        <f t="shared" si="695"/>
        <v>0</v>
      </c>
      <c r="CR385" s="218">
        <f t="shared" si="696"/>
        <v>0</v>
      </c>
      <c r="CS385" s="14">
        <f t="shared" si="647"/>
        <v>0</v>
      </c>
      <c r="CT385" s="236">
        <f t="shared" si="648"/>
        <v>0</v>
      </c>
      <c r="CU385" s="237">
        <f t="shared" si="722"/>
        <v>0</v>
      </c>
      <c r="CV385" s="16">
        <f t="shared" si="722"/>
        <v>0</v>
      </c>
      <c r="CW385" s="16">
        <f t="shared" si="722"/>
        <v>0</v>
      </c>
      <c r="CX385" s="16">
        <f t="shared" si="722"/>
        <v>0</v>
      </c>
      <c r="CY385" s="16">
        <f t="shared" si="722"/>
        <v>0</v>
      </c>
      <c r="CZ385" s="16">
        <f t="shared" si="722"/>
        <v>0</v>
      </c>
      <c r="DA385" s="16">
        <f t="shared" si="722"/>
        <v>0</v>
      </c>
      <c r="DB385" s="16">
        <f t="shared" si="722"/>
        <v>0</v>
      </c>
      <c r="DC385" s="16">
        <f t="shared" si="722"/>
        <v>0</v>
      </c>
      <c r="DD385" s="238">
        <f t="shared" si="722"/>
        <v>0</v>
      </c>
      <c r="DE385" s="232">
        <f t="shared" si="723"/>
        <v>0</v>
      </c>
      <c r="DF385" s="132">
        <f t="shared" si="723"/>
        <v>0</v>
      </c>
      <c r="DG385" s="132">
        <f t="shared" si="723"/>
        <v>0</v>
      </c>
      <c r="DH385" s="132">
        <f t="shared" si="723"/>
        <v>0</v>
      </c>
      <c r="DI385" s="132">
        <f t="shared" si="723"/>
        <v>0</v>
      </c>
      <c r="DJ385" s="132">
        <f t="shared" si="723"/>
        <v>0</v>
      </c>
      <c r="DK385" s="132">
        <f t="shared" si="723"/>
        <v>0</v>
      </c>
      <c r="DL385" s="132">
        <f t="shared" si="723"/>
        <v>0</v>
      </c>
      <c r="DM385" s="132">
        <f t="shared" si="723"/>
        <v>0</v>
      </c>
      <c r="DN385" s="233">
        <f t="shared" si="723"/>
        <v>0</v>
      </c>
      <c r="DO385" s="232">
        <f t="shared" si="651"/>
        <v>0</v>
      </c>
      <c r="DP385" s="132">
        <f t="shared" si="652"/>
        <v>0</v>
      </c>
      <c r="DQ385" s="132">
        <f t="shared" si="653"/>
        <v>0</v>
      </c>
      <c r="DR385" s="132">
        <f t="shared" si="654"/>
        <v>0</v>
      </c>
      <c r="DS385" s="132">
        <f t="shared" si="655"/>
        <v>0</v>
      </c>
      <c r="DT385" s="132">
        <f t="shared" si="656"/>
        <v>0</v>
      </c>
      <c r="DU385" s="132">
        <f t="shared" si="657"/>
        <v>0</v>
      </c>
      <c r="DV385" s="132">
        <f t="shared" si="658"/>
        <v>0</v>
      </c>
      <c r="DW385" s="132">
        <f t="shared" si="659"/>
        <v>0</v>
      </c>
      <c r="DX385" s="233">
        <f t="shared" si="660"/>
        <v>0</v>
      </c>
      <c r="DY385" s="231" t="b">
        <f t="shared" si="697"/>
        <v>0</v>
      </c>
      <c r="DZ385" s="163"/>
      <c r="EA385" s="226" t="str">
        <f t="shared" si="698"/>
        <v/>
      </c>
      <c r="EB385" s="178" t="str">
        <f t="shared" si="699"/>
        <v/>
      </c>
      <c r="EC385" s="178" t="str">
        <f t="shared" si="700"/>
        <v/>
      </c>
      <c r="ED385" s="178" t="str">
        <f t="shared" si="701"/>
        <v/>
      </c>
      <c r="EE385" s="178" t="str">
        <f t="shared" si="702"/>
        <v/>
      </c>
      <c r="EF385" s="178" t="str">
        <f t="shared" si="703"/>
        <v/>
      </c>
      <c r="EG385" s="178" t="str">
        <f t="shared" si="704"/>
        <v/>
      </c>
      <c r="EH385" s="178" t="str">
        <f t="shared" si="705"/>
        <v/>
      </c>
      <c r="EI385" s="178" t="str">
        <f t="shared" si="706"/>
        <v/>
      </c>
      <c r="EJ385" s="227" t="str">
        <f t="shared" si="707"/>
        <v/>
      </c>
      <c r="EK385" s="230" t="str">
        <f t="shared" si="661"/>
        <v/>
      </c>
      <c r="EL385" s="177" t="str">
        <f t="shared" si="662"/>
        <v/>
      </c>
      <c r="EM385" s="177" t="str">
        <f t="shared" si="663"/>
        <v/>
      </c>
      <c r="EN385" s="177" t="str">
        <f t="shared" si="664"/>
        <v/>
      </c>
      <c r="EO385" s="177" t="str">
        <f t="shared" si="665"/>
        <v/>
      </c>
      <c r="EP385" s="177" t="str">
        <f t="shared" si="666"/>
        <v/>
      </c>
      <c r="EQ385" s="177" t="str">
        <f t="shared" si="667"/>
        <v/>
      </c>
      <c r="ER385" s="177" t="str">
        <f t="shared" si="668"/>
        <v/>
      </c>
      <c r="ES385" s="177" t="str">
        <f t="shared" si="669"/>
        <v/>
      </c>
      <c r="ET385" s="177" t="str">
        <f t="shared" si="670"/>
        <v/>
      </c>
      <c r="EU385" s="229" t="e">
        <f t="shared" si="671"/>
        <v>#VALUE!</v>
      </c>
      <c r="EV385" s="27" t="e">
        <f t="shared" si="672"/>
        <v>#VALUE!</v>
      </c>
      <c r="EW385" s="27" t="e">
        <f t="shared" si="673"/>
        <v>#VALUE!</v>
      </c>
      <c r="EX385" s="28" t="e">
        <f t="shared" si="674"/>
        <v>#VALUE!</v>
      </c>
      <c r="EY385" s="28" t="e">
        <f t="shared" si="675"/>
        <v>#VALUE!</v>
      </c>
      <c r="EZ385" s="28" t="b">
        <f t="shared" si="676"/>
        <v>0</v>
      </c>
      <c r="FA385" s="176" t="str">
        <f t="shared" si="677"/>
        <v/>
      </c>
      <c r="FB385" s="27" t="e" cm="1">
        <f t="array" aca="1" ref="FB385" ca="1">TEXT(RIGHT(10-RIGHT(SUM(INDEX(1*(MID(MID(C385,1,1)*2,ROW(INDIRECT("1:"&amp;LEN(MID(C385,1,1)*2))),1)),,))+MID(C385,2,1)+
SUM(INDEX(1*(MID(MID(C385,3,1)*2,ROW(INDIRECT("1:"&amp;LEN(MID(C385,3,1)*2))),1)),,))+MID(C385,4,1)+
SUM(INDEX(1*(MID(MID(C385,5,1)*2,ROW(INDIRECT("1:"&amp;LEN(MID(C385,5,1)*2))),1)),,))+MID(C385,6,1)+
SUM(INDEX(1*(MID(MID(C385,8,1)*2,ROW(INDIRECT("1:"&amp;LEN(MID(C385,8,1)*2))),1)),,))+MID(C385,9,1)+
SUM(INDEX(1*(MID(MID(C385,10,1)*2,ROW(INDIRECT("1:"&amp;LEN(MID(C385,10,1)*2))),1)),,)),1),1),"0")</f>
        <v>#VALUE!</v>
      </c>
      <c r="FC385" s="27" t="str">
        <f t="shared" si="678"/>
        <v/>
      </c>
      <c r="FD385" s="29" t="b">
        <f t="shared" si="679"/>
        <v>0</v>
      </c>
      <c r="FE385" s="112" t="b">
        <f>IFERROR(MATCH(D385,'Avtal för korttidsarbete'!$G$13:$G$1012,0),TRUE)</f>
        <v>1</v>
      </c>
      <c r="FF385" s="112" t="b">
        <f t="shared" si="708"/>
        <v>0</v>
      </c>
      <c r="FG385" s="113" t="str" cm="1">
        <f t="array" ref="FG385">IF(FE385=TRUE,"x",INDEX('Avtal för korttidsarbete'!$E$13:$E$1012,$FE385))</f>
        <v>x</v>
      </c>
      <c r="FH385" s="113" t="str" cm="1">
        <f t="array" ref="FH385">IF(FE385=TRUE,"x",INDEX('Avtal för korttidsarbete'!$F$13:$F$1012,$FE385))</f>
        <v>x</v>
      </c>
      <c r="FI385" s="112" t="b">
        <f t="shared" si="709"/>
        <v>0</v>
      </c>
      <c r="FJ385" s="135">
        <f t="shared" si="710"/>
        <v>44166</v>
      </c>
      <c r="FK385" s="135">
        <f t="shared" si="711"/>
        <v>44377</v>
      </c>
      <c r="FL385" s="112" t="b">
        <f t="shared" si="712"/>
        <v>0</v>
      </c>
      <c r="FM385" s="113">
        <f t="shared" si="713"/>
        <v>44166</v>
      </c>
      <c r="FN385" s="135">
        <f t="shared" si="714"/>
        <v>44377</v>
      </c>
      <c r="FO385" s="148" t="b">
        <f>IFERROR(INDEX('Avtal för korttidsarbete'!R:R,MATCH(D385,'Avtal för korttidsarbete'!$G:$G,0)),TRUE)</f>
        <v>1</v>
      </c>
      <c r="FP385" s="135" t="str">
        <f>IF(FO385,"-",INDEX('Avtal för korttidsarbete'!$D:$D,MATCH(D385,'Avtal för korttidsarbete'!$G:$G,0)))</f>
        <v>-</v>
      </c>
      <c r="FQ385" s="113" t="b">
        <f>IFERROR(G385&gt;INDEX(Uppsägningar!E:E,MATCH(C385,Uppsägningar!C:C,0)),FALSE)</f>
        <v>0</v>
      </c>
    </row>
    <row r="386" spans="1:173" x14ac:dyDescent="0.25">
      <c r="A386" s="19">
        <v>370</v>
      </c>
      <c r="B386" s="20"/>
      <c r="C386" s="183"/>
      <c r="D386" s="66"/>
      <c r="E386" s="212">
        <f>IFERROR(INDEX(Admin!$C$7:$C$10,MATCH(FP386,TblNivåValTExt,0)),0)</f>
        <v>0</v>
      </c>
      <c r="F386" s="1"/>
      <c r="G386" s="1"/>
      <c r="H386" s="78"/>
      <c r="I386" s="181"/>
      <c r="J386" s="181"/>
      <c r="K386" s="182"/>
      <c r="L386" s="182"/>
      <c r="M386" s="181"/>
      <c r="N386" s="181"/>
      <c r="O386" s="181"/>
      <c r="P386" s="182"/>
      <c r="Q386" s="182"/>
      <c r="R386" s="181"/>
      <c r="S386" s="181"/>
      <c r="T386" s="181"/>
      <c r="U386" s="182"/>
      <c r="V386" s="182"/>
      <c r="W386" s="181"/>
      <c r="X386" s="181"/>
      <c r="Y386" s="181"/>
      <c r="Z386" s="182"/>
      <c r="AA386" s="182"/>
      <c r="AB386" s="181"/>
      <c r="AC386" s="181"/>
      <c r="AD386" s="181"/>
      <c r="AE386" s="182"/>
      <c r="AF386" s="182"/>
      <c r="AG386" s="181"/>
      <c r="AH386" s="181"/>
      <c r="AI386" s="181"/>
      <c r="AJ386" s="182"/>
      <c r="AK386" s="182"/>
      <c r="AL386" s="181"/>
      <c r="AM386" s="181"/>
      <c r="AN386" s="181"/>
      <c r="AO386" s="182"/>
      <c r="AP386" s="182"/>
      <c r="AQ386" s="181"/>
      <c r="AR386" s="181"/>
      <c r="AS386" s="181"/>
      <c r="AT386" s="182"/>
      <c r="AU386" s="182"/>
      <c r="AV386" s="181"/>
      <c r="AW386" s="181"/>
      <c r="AX386" s="181"/>
      <c r="AY386" s="182"/>
      <c r="AZ386" s="182"/>
      <c r="BA386" s="181"/>
      <c r="BB386" s="181"/>
      <c r="BC386" s="181"/>
      <c r="BD386" s="182"/>
      <c r="BE386" s="182"/>
      <c r="BF386" s="181"/>
      <c r="BG386" s="180">
        <f t="shared" si="680"/>
        <v>0</v>
      </c>
      <c r="BH386" s="116" t="str">
        <f t="shared" si="681"/>
        <v/>
      </c>
      <c r="BI386" s="80" t="b">
        <f t="shared" si="627"/>
        <v>0</v>
      </c>
      <c r="BJ386" s="80" t="str">
        <f t="shared" si="628"/>
        <v/>
      </c>
      <c r="BK386" s="80" t="b">
        <f t="shared" si="682"/>
        <v>0</v>
      </c>
      <c r="BL386" s="13" t="str">
        <f t="shared" si="629"/>
        <v/>
      </c>
      <c r="BM386" s="13" t="b">
        <f t="shared" si="683"/>
        <v>0</v>
      </c>
      <c r="BN386" s="35" t="str">
        <f t="shared" si="630"/>
        <v/>
      </c>
      <c r="BO386" s="13" t="b">
        <f t="shared" si="631"/>
        <v>0</v>
      </c>
      <c r="BP386" s="35" t="str">
        <f t="shared" si="632"/>
        <v/>
      </c>
      <c r="BQ386" s="13" t="b">
        <f t="shared" si="633"/>
        <v>0</v>
      </c>
      <c r="BR386" s="35" t="str">
        <f t="shared" si="634"/>
        <v/>
      </c>
      <c r="BS386" s="35" t="b">
        <f t="shared" si="635"/>
        <v>0</v>
      </c>
      <c r="BT386" s="35" t="str">
        <f t="shared" si="636"/>
        <v/>
      </c>
      <c r="BU386" s="35" t="b">
        <f t="shared" si="637"/>
        <v>0</v>
      </c>
      <c r="BV386" s="35" t="str">
        <f t="shared" si="638"/>
        <v/>
      </c>
      <c r="BW386" s="13" t="b">
        <f t="shared" si="715"/>
        <v>0</v>
      </c>
      <c r="BX386" s="35" t="str">
        <f t="shared" si="639"/>
        <v/>
      </c>
      <c r="BY386" s="265" t="b">
        <f t="shared" si="684"/>
        <v>0</v>
      </c>
      <c r="BZ386" s="35" t="str">
        <f t="shared" si="640"/>
        <v/>
      </c>
      <c r="CA386" s="265" t="b">
        <f t="shared" si="685"/>
        <v>0</v>
      </c>
      <c r="CB386" s="35" t="str">
        <f t="shared" si="641"/>
        <v/>
      </c>
      <c r="CC386" s="272" t="b">
        <f t="shared" si="686"/>
        <v>0</v>
      </c>
      <c r="CD386" s="35" t="str">
        <f t="shared" si="642"/>
        <v/>
      </c>
      <c r="CE386" s="13" t="b">
        <f t="shared" si="643"/>
        <v>0</v>
      </c>
      <c r="CF386" s="35" t="str">
        <f t="shared" si="644"/>
        <v/>
      </c>
      <c r="CG386" s="179">
        <f t="shared" si="645"/>
        <v>0</v>
      </c>
      <c r="CH386" s="179">
        <f t="shared" si="646"/>
        <v>0</v>
      </c>
      <c r="CI386" s="218">
        <f t="shared" si="687"/>
        <v>0</v>
      </c>
      <c r="CJ386" s="218">
        <f t="shared" si="688"/>
        <v>0</v>
      </c>
      <c r="CK386" s="218">
        <f t="shared" si="689"/>
        <v>0</v>
      </c>
      <c r="CL386" s="218">
        <f t="shared" si="690"/>
        <v>0</v>
      </c>
      <c r="CM386" s="218">
        <f t="shared" si="691"/>
        <v>0</v>
      </c>
      <c r="CN386" s="218">
        <f t="shared" si="692"/>
        <v>0</v>
      </c>
      <c r="CO386" s="218">
        <f t="shared" si="693"/>
        <v>0</v>
      </c>
      <c r="CP386" s="218">
        <f t="shared" si="694"/>
        <v>0</v>
      </c>
      <c r="CQ386" s="218">
        <f t="shared" si="695"/>
        <v>0</v>
      </c>
      <c r="CR386" s="218">
        <f t="shared" si="696"/>
        <v>0</v>
      </c>
      <c r="CS386" s="14">
        <f t="shared" si="647"/>
        <v>0</v>
      </c>
      <c r="CT386" s="236">
        <f t="shared" si="648"/>
        <v>0</v>
      </c>
      <c r="CU386" s="237">
        <f t="shared" si="722"/>
        <v>0</v>
      </c>
      <c r="CV386" s="16">
        <f t="shared" si="722"/>
        <v>0</v>
      </c>
      <c r="CW386" s="16">
        <f t="shared" si="722"/>
        <v>0</v>
      </c>
      <c r="CX386" s="16">
        <f t="shared" si="722"/>
        <v>0</v>
      </c>
      <c r="CY386" s="16">
        <f t="shared" si="722"/>
        <v>0</v>
      </c>
      <c r="CZ386" s="16">
        <f t="shared" si="722"/>
        <v>0</v>
      </c>
      <c r="DA386" s="16">
        <f t="shared" si="722"/>
        <v>0</v>
      </c>
      <c r="DB386" s="16">
        <f t="shared" si="722"/>
        <v>0</v>
      </c>
      <c r="DC386" s="16">
        <f t="shared" si="722"/>
        <v>0</v>
      </c>
      <c r="DD386" s="238">
        <f t="shared" si="722"/>
        <v>0</v>
      </c>
      <c r="DE386" s="232">
        <f t="shared" si="723"/>
        <v>0</v>
      </c>
      <c r="DF386" s="132">
        <f t="shared" si="723"/>
        <v>0</v>
      </c>
      <c r="DG386" s="132">
        <f t="shared" si="723"/>
        <v>0</v>
      </c>
      <c r="DH386" s="132">
        <f t="shared" si="723"/>
        <v>0</v>
      </c>
      <c r="DI386" s="132">
        <f t="shared" si="723"/>
        <v>0</v>
      </c>
      <c r="DJ386" s="132">
        <f t="shared" si="723"/>
        <v>0</v>
      </c>
      <c r="DK386" s="132">
        <f t="shared" si="723"/>
        <v>0</v>
      </c>
      <c r="DL386" s="132">
        <f t="shared" si="723"/>
        <v>0</v>
      </c>
      <c r="DM386" s="132">
        <f t="shared" si="723"/>
        <v>0</v>
      </c>
      <c r="DN386" s="233">
        <f t="shared" si="723"/>
        <v>0</v>
      </c>
      <c r="DO386" s="232">
        <f t="shared" si="651"/>
        <v>0</v>
      </c>
      <c r="DP386" s="132">
        <f t="shared" si="652"/>
        <v>0</v>
      </c>
      <c r="DQ386" s="132">
        <f t="shared" si="653"/>
        <v>0</v>
      </c>
      <c r="DR386" s="132">
        <f t="shared" si="654"/>
        <v>0</v>
      </c>
      <c r="DS386" s="132">
        <f t="shared" si="655"/>
        <v>0</v>
      </c>
      <c r="DT386" s="132">
        <f t="shared" si="656"/>
        <v>0</v>
      </c>
      <c r="DU386" s="132">
        <f t="shared" si="657"/>
        <v>0</v>
      </c>
      <c r="DV386" s="132">
        <f t="shared" si="658"/>
        <v>0</v>
      </c>
      <c r="DW386" s="132">
        <f t="shared" si="659"/>
        <v>0</v>
      </c>
      <c r="DX386" s="233">
        <f t="shared" si="660"/>
        <v>0</v>
      </c>
      <c r="DY386" s="231" t="b">
        <f t="shared" si="697"/>
        <v>0</v>
      </c>
      <c r="DZ386" s="163"/>
      <c r="EA386" s="226" t="str">
        <f t="shared" si="698"/>
        <v/>
      </c>
      <c r="EB386" s="178" t="str">
        <f t="shared" si="699"/>
        <v/>
      </c>
      <c r="EC386" s="178" t="str">
        <f t="shared" si="700"/>
        <v/>
      </c>
      <c r="ED386" s="178" t="str">
        <f t="shared" si="701"/>
        <v/>
      </c>
      <c r="EE386" s="178" t="str">
        <f t="shared" si="702"/>
        <v/>
      </c>
      <c r="EF386" s="178" t="str">
        <f t="shared" si="703"/>
        <v/>
      </c>
      <c r="EG386" s="178" t="str">
        <f t="shared" si="704"/>
        <v/>
      </c>
      <c r="EH386" s="178" t="str">
        <f t="shared" si="705"/>
        <v/>
      </c>
      <c r="EI386" s="178" t="str">
        <f t="shared" si="706"/>
        <v/>
      </c>
      <c r="EJ386" s="227" t="str">
        <f t="shared" si="707"/>
        <v/>
      </c>
      <c r="EK386" s="230" t="str">
        <f t="shared" si="661"/>
        <v/>
      </c>
      <c r="EL386" s="177" t="str">
        <f t="shared" si="662"/>
        <v/>
      </c>
      <c r="EM386" s="177" t="str">
        <f t="shared" si="663"/>
        <v/>
      </c>
      <c r="EN386" s="177" t="str">
        <f t="shared" si="664"/>
        <v/>
      </c>
      <c r="EO386" s="177" t="str">
        <f t="shared" si="665"/>
        <v/>
      </c>
      <c r="EP386" s="177" t="str">
        <f t="shared" si="666"/>
        <v/>
      </c>
      <c r="EQ386" s="177" t="str">
        <f t="shared" si="667"/>
        <v/>
      </c>
      <c r="ER386" s="177" t="str">
        <f t="shared" si="668"/>
        <v/>
      </c>
      <c r="ES386" s="177" t="str">
        <f t="shared" si="669"/>
        <v/>
      </c>
      <c r="ET386" s="177" t="str">
        <f t="shared" si="670"/>
        <v/>
      </c>
      <c r="EU386" s="229" t="e">
        <f t="shared" si="671"/>
        <v>#VALUE!</v>
      </c>
      <c r="EV386" s="27" t="e">
        <f t="shared" si="672"/>
        <v>#VALUE!</v>
      </c>
      <c r="EW386" s="27" t="e">
        <f t="shared" si="673"/>
        <v>#VALUE!</v>
      </c>
      <c r="EX386" s="28" t="e">
        <f t="shared" si="674"/>
        <v>#VALUE!</v>
      </c>
      <c r="EY386" s="28" t="e">
        <f t="shared" si="675"/>
        <v>#VALUE!</v>
      </c>
      <c r="EZ386" s="28" t="b">
        <f t="shared" si="676"/>
        <v>0</v>
      </c>
      <c r="FA386" s="176" t="str">
        <f t="shared" si="677"/>
        <v/>
      </c>
      <c r="FB386" s="27" t="e" cm="1">
        <f t="array" aca="1" ref="FB386" ca="1">TEXT(RIGHT(10-RIGHT(SUM(INDEX(1*(MID(MID(C386,1,1)*2,ROW(INDIRECT("1:"&amp;LEN(MID(C386,1,1)*2))),1)),,))+MID(C386,2,1)+
SUM(INDEX(1*(MID(MID(C386,3,1)*2,ROW(INDIRECT("1:"&amp;LEN(MID(C386,3,1)*2))),1)),,))+MID(C386,4,1)+
SUM(INDEX(1*(MID(MID(C386,5,1)*2,ROW(INDIRECT("1:"&amp;LEN(MID(C386,5,1)*2))),1)),,))+MID(C386,6,1)+
SUM(INDEX(1*(MID(MID(C386,8,1)*2,ROW(INDIRECT("1:"&amp;LEN(MID(C386,8,1)*2))),1)),,))+MID(C386,9,1)+
SUM(INDEX(1*(MID(MID(C386,10,1)*2,ROW(INDIRECT("1:"&amp;LEN(MID(C386,10,1)*2))),1)),,)),1),1),"0")</f>
        <v>#VALUE!</v>
      </c>
      <c r="FC386" s="27" t="str">
        <f t="shared" si="678"/>
        <v/>
      </c>
      <c r="FD386" s="29" t="b">
        <f t="shared" si="679"/>
        <v>0</v>
      </c>
      <c r="FE386" s="112" t="b">
        <f>IFERROR(MATCH(D386,'Avtal för korttidsarbete'!$G$13:$G$1012,0),TRUE)</f>
        <v>1</v>
      </c>
      <c r="FF386" s="112" t="b">
        <f t="shared" si="708"/>
        <v>0</v>
      </c>
      <c r="FG386" s="113" t="str" cm="1">
        <f t="array" ref="FG386">IF(FE386=TRUE,"x",INDEX('Avtal för korttidsarbete'!$E$13:$E$1012,$FE386))</f>
        <v>x</v>
      </c>
      <c r="FH386" s="113" t="str" cm="1">
        <f t="array" ref="FH386">IF(FE386=TRUE,"x",INDEX('Avtal för korttidsarbete'!$F$13:$F$1012,$FE386))</f>
        <v>x</v>
      </c>
      <c r="FI386" s="112" t="b">
        <f t="shared" si="709"/>
        <v>0</v>
      </c>
      <c r="FJ386" s="135">
        <f t="shared" si="710"/>
        <v>44166</v>
      </c>
      <c r="FK386" s="135">
        <f t="shared" si="711"/>
        <v>44377</v>
      </c>
      <c r="FL386" s="112" t="b">
        <f t="shared" si="712"/>
        <v>0</v>
      </c>
      <c r="FM386" s="113">
        <f t="shared" si="713"/>
        <v>44166</v>
      </c>
      <c r="FN386" s="135">
        <f t="shared" si="714"/>
        <v>44377</v>
      </c>
      <c r="FO386" s="148" t="b">
        <f>IFERROR(INDEX('Avtal för korttidsarbete'!R:R,MATCH(D386,'Avtal för korttidsarbete'!$G:$G,0)),TRUE)</f>
        <v>1</v>
      </c>
      <c r="FP386" s="135" t="str">
        <f>IF(FO386,"-",INDEX('Avtal för korttidsarbete'!$D:$D,MATCH(D386,'Avtal för korttidsarbete'!$G:$G,0)))</f>
        <v>-</v>
      </c>
      <c r="FQ386" s="113" t="b">
        <f>IFERROR(G386&gt;INDEX(Uppsägningar!E:E,MATCH(C386,Uppsägningar!C:C,0)),FALSE)</f>
        <v>0</v>
      </c>
    </row>
    <row r="387" spans="1:173" x14ac:dyDescent="0.25">
      <c r="A387" s="19">
        <v>371</v>
      </c>
      <c r="B387" s="20"/>
      <c r="C387" s="183"/>
      <c r="D387" s="66"/>
      <c r="E387" s="212">
        <f>IFERROR(INDEX(Admin!$C$7:$C$10,MATCH(FP387,TblNivåValTExt,0)),0)</f>
        <v>0</v>
      </c>
      <c r="F387" s="1"/>
      <c r="G387" s="1"/>
      <c r="H387" s="78"/>
      <c r="I387" s="181"/>
      <c r="J387" s="181"/>
      <c r="K387" s="182"/>
      <c r="L387" s="182"/>
      <c r="M387" s="181"/>
      <c r="N387" s="181"/>
      <c r="O387" s="181"/>
      <c r="P387" s="182"/>
      <c r="Q387" s="182"/>
      <c r="R387" s="181"/>
      <c r="S387" s="181"/>
      <c r="T387" s="181"/>
      <c r="U387" s="182"/>
      <c r="V387" s="182"/>
      <c r="W387" s="181"/>
      <c r="X387" s="181"/>
      <c r="Y387" s="181"/>
      <c r="Z387" s="182"/>
      <c r="AA387" s="182"/>
      <c r="AB387" s="181"/>
      <c r="AC387" s="181"/>
      <c r="AD387" s="181"/>
      <c r="AE387" s="182"/>
      <c r="AF387" s="182"/>
      <c r="AG387" s="181"/>
      <c r="AH387" s="181"/>
      <c r="AI387" s="181"/>
      <c r="AJ387" s="182"/>
      <c r="AK387" s="182"/>
      <c r="AL387" s="181"/>
      <c r="AM387" s="181"/>
      <c r="AN387" s="181"/>
      <c r="AO387" s="182"/>
      <c r="AP387" s="182"/>
      <c r="AQ387" s="181"/>
      <c r="AR387" s="181"/>
      <c r="AS387" s="181"/>
      <c r="AT387" s="182"/>
      <c r="AU387" s="182"/>
      <c r="AV387" s="181"/>
      <c r="AW387" s="181"/>
      <c r="AX387" s="181"/>
      <c r="AY387" s="182"/>
      <c r="AZ387" s="182"/>
      <c r="BA387" s="181"/>
      <c r="BB387" s="181"/>
      <c r="BC387" s="181"/>
      <c r="BD387" s="182"/>
      <c r="BE387" s="182"/>
      <c r="BF387" s="181"/>
      <c r="BG387" s="180">
        <f t="shared" si="680"/>
        <v>0</v>
      </c>
      <c r="BH387" s="116" t="str">
        <f t="shared" si="681"/>
        <v/>
      </c>
      <c r="BI387" s="80" t="b">
        <f t="shared" si="627"/>
        <v>0</v>
      </c>
      <c r="BJ387" s="80" t="str">
        <f t="shared" si="628"/>
        <v/>
      </c>
      <c r="BK387" s="80" t="b">
        <f t="shared" si="682"/>
        <v>0</v>
      </c>
      <c r="BL387" s="13" t="str">
        <f t="shared" si="629"/>
        <v/>
      </c>
      <c r="BM387" s="13" t="b">
        <f t="shared" si="683"/>
        <v>0</v>
      </c>
      <c r="BN387" s="35" t="str">
        <f t="shared" si="630"/>
        <v/>
      </c>
      <c r="BO387" s="13" t="b">
        <f t="shared" si="631"/>
        <v>0</v>
      </c>
      <c r="BP387" s="35" t="str">
        <f t="shared" si="632"/>
        <v/>
      </c>
      <c r="BQ387" s="13" t="b">
        <f t="shared" si="633"/>
        <v>0</v>
      </c>
      <c r="BR387" s="35" t="str">
        <f t="shared" si="634"/>
        <v/>
      </c>
      <c r="BS387" s="35" t="b">
        <f t="shared" si="635"/>
        <v>0</v>
      </c>
      <c r="BT387" s="35" t="str">
        <f t="shared" si="636"/>
        <v/>
      </c>
      <c r="BU387" s="35" t="b">
        <f t="shared" si="637"/>
        <v>0</v>
      </c>
      <c r="BV387" s="35" t="str">
        <f t="shared" si="638"/>
        <v/>
      </c>
      <c r="BW387" s="13" t="b">
        <f t="shared" si="715"/>
        <v>0</v>
      </c>
      <c r="BX387" s="35" t="str">
        <f t="shared" si="639"/>
        <v/>
      </c>
      <c r="BY387" s="265" t="b">
        <f t="shared" si="684"/>
        <v>0</v>
      </c>
      <c r="BZ387" s="35" t="str">
        <f t="shared" si="640"/>
        <v/>
      </c>
      <c r="CA387" s="265" t="b">
        <f t="shared" si="685"/>
        <v>0</v>
      </c>
      <c r="CB387" s="35" t="str">
        <f t="shared" si="641"/>
        <v/>
      </c>
      <c r="CC387" s="272" t="b">
        <f t="shared" si="686"/>
        <v>0</v>
      </c>
      <c r="CD387" s="35" t="str">
        <f t="shared" si="642"/>
        <v/>
      </c>
      <c r="CE387" s="13" t="b">
        <f t="shared" si="643"/>
        <v>0</v>
      </c>
      <c r="CF387" s="35" t="str">
        <f t="shared" si="644"/>
        <v/>
      </c>
      <c r="CG387" s="179">
        <f t="shared" si="645"/>
        <v>0</v>
      </c>
      <c r="CH387" s="179">
        <f t="shared" si="646"/>
        <v>0</v>
      </c>
      <c r="CI387" s="218">
        <f t="shared" si="687"/>
        <v>0</v>
      </c>
      <c r="CJ387" s="218">
        <f t="shared" si="688"/>
        <v>0</v>
      </c>
      <c r="CK387" s="218">
        <f t="shared" si="689"/>
        <v>0</v>
      </c>
      <c r="CL387" s="218">
        <f t="shared" si="690"/>
        <v>0</v>
      </c>
      <c r="CM387" s="218">
        <f t="shared" si="691"/>
        <v>0</v>
      </c>
      <c r="CN387" s="218">
        <f t="shared" si="692"/>
        <v>0</v>
      </c>
      <c r="CO387" s="218">
        <f t="shared" si="693"/>
        <v>0</v>
      </c>
      <c r="CP387" s="218">
        <f t="shared" si="694"/>
        <v>0</v>
      </c>
      <c r="CQ387" s="218">
        <f t="shared" si="695"/>
        <v>0</v>
      </c>
      <c r="CR387" s="218">
        <f t="shared" si="696"/>
        <v>0</v>
      </c>
      <c r="CS387" s="14">
        <f t="shared" si="647"/>
        <v>0</v>
      </c>
      <c r="CT387" s="236">
        <f t="shared" si="648"/>
        <v>0</v>
      </c>
      <c r="CU387" s="237">
        <f t="shared" ref="CU387:DD396" si="724">IF(AND($CS387,$CT387,CU$12),MAX(0,MIN(CU$10,$CT387)-MAX(CU$9,$CS387)+1),0)</f>
        <v>0</v>
      </c>
      <c r="CV387" s="16">
        <f t="shared" si="724"/>
        <v>0</v>
      </c>
      <c r="CW387" s="16">
        <f t="shared" si="724"/>
        <v>0</v>
      </c>
      <c r="CX387" s="16">
        <f t="shared" si="724"/>
        <v>0</v>
      </c>
      <c r="CY387" s="16">
        <f t="shared" si="724"/>
        <v>0</v>
      </c>
      <c r="CZ387" s="16">
        <f t="shared" si="724"/>
        <v>0</v>
      </c>
      <c r="DA387" s="16">
        <f t="shared" si="724"/>
        <v>0</v>
      </c>
      <c r="DB387" s="16">
        <f t="shared" si="724"/>
        <v>0</v>
      </c>
      <c r="DC387" s="16">
        <f t="shared" si="724"/>
        <v>0</v>
      </c>
      <c r="DD387" s="238">
        <f t="shared" si="724"/>
        <v>0</v>
      </c>
      <c r="DE387" s="232">
        <f t="shared" ref="DE387:DN396" si="725">IF($H387&lt;=0,0,MAX(0,MIN($H387,$DE$11)))</f>
        <v>0</v>
      </c>
      <c r="DF387" s="132">
        <f t="shared" si="725"/>
        <v>0</v>
      </c>
      <c r="DG387" s="132">
        <f t="shared" si="725"/>
        <v>0</v>
      </c>
      <c r="DH387" s="132">
        <f t="shared" si="725"/>
        <v>0</v>
      </c>
      <c r="DI387" s="132">
        <f t="shared" si="725"/>
        <v>0</v>
      </c>
      <c r="DJ387" s="132">
        <f t="shared" si="725"/>
        <v>0</v>
      </c>
      <c r="DK387" s="132">
        <f t="shared" si="725"/>
        <v>0</v>
      </c>
      <c r="DL387" s="132">
        <f t="shared" si="725"/>
        <v>0</v>
      </c>
      <c r="DM387" s="132">
        <f t="shared" si="725"/>
        <v>0</v>
      </c>
      <c r="DN387" s="233">
        <f t="shared" si="725"/>
        <v>0</v>
      </c>
      <c r="DO387" s="232">
        <f t="shared" si="651"/>
        <v>0</v>
      </c>
      <c r="DP387" s="132">
        <f t="shared" si="652"/>
        <v>0</v>
      </c>
      <c r="DQ387" s="132">
        <f t="shared" si="653"/>
        <v>0</v>
      </c>
      <c r="DR387" s="132">
        <f t="shared" si="654"/>
        <v>0</v>
      </c>
      <c r="DS387" s="132">
        <f t="shared" si="655"/>
        <v>0</v>
      </c>
      <c r="DT387" s="132">
        <f t="shared" si="656"/>
        <v>0</v>
      </c>
      <c r="DU387" s="132">
        <f t="shared" si="657"/>
        <v>0</v>
      </c>
      <c r="DV387" s="132">
        <f t="shared" si="658"/>
        <v>0</v>
      </c>
      <c r="DW387" s="132">
        <f t="shared" si="659"/>
        <v>0</v>
      </c>
      <c r="DX387" s="233">
        <f t="shared" si="660"/>
        <v>0</v>
      </c>
      <c r="DY387" s="231" t="b">
        <f t="shared" si="697"/>
        <v>0</v>
      </c>
      <c r="DZ387" s="163"/>
      <c r="EA387" s="226" t="str">
        <f t="shared" si="698"/>
        <v/>
      </c>
      <c r="EB387" s="178" t="str">
        <f t="shared" si="699"/>
        <v/>
      </c>
      <c r="EC387" s="178" t="str">
        <f t="shared" si="700"/>
        <v/>
      </c>
      <c r="ED387" s="178" t="str">
        <f t="shared" si="701"/>
        <v/>
      </c>
      <c r="EE387" s="178" t="str">
        <f t="shared" si="702"/>
        <v/>
      </c>
      <c r="EF387" s="178" t="str">
        <f t="shared" si="703"/>
        <v/>
      </c>
      <c r="EG387" s="178" t="str">
        <f t="shared" si="704"/>
        <v/>
      </c>
      <c r="EH387" s="178" t="str">
        <f t="shared" si="705"/>
        <v/>
      </c>
      <c r="EI387" s="178" t="str">
        <f t="shared" si="706"/>
        <v/>
      </c>
      <c r="EJ387" s="227" t="str">
        <f t="shared" si="707"/>
        <v/>
      </c>
      <c r="EK387" s="230" t="str">
        <f t="shared" si="661"/>
        <v/>
      </c>
      <c r="EL387" s="177" t="str">
        <f t="shared" si="662"/>
        <v/>
      </c>
      <c r="EM387" s="177" t="str">
        <f t="shared" si="663"/>
        <v/>
      </c>
      <c r="EN387" s="177" t="str">
        <f t="shared" si="664"/>
        <v/>
      </c>
      <c r="EO387" s="177" t="str">
        <f t="shared" si="665"/>
        <v/>
      </c>
      <c r="EP387" s="177" t="str">
        <f t="shared" si="666"/>
        <v/>
      </c>
      <c r="EQ387" s="177" t="str">
        <f t="shared" si="667"/>
        <v/>
      </c>
      <c r="ER387" s="177" t="str">
        <f t="shared" si="668"/>
        <v/>
      </c>
      <c r="ES387" s="177" t="str">
        <f t="shared" si="669"/>
        <v/>
      </c>
      <c r="ET387" s="177" t="str">
        <f t="shared" si="670"/>
        <v/>
      </c>
      <c r="EU387" s="229" t="e">
        <f t="shared" si="671"/>
        <v>#VALUE!</v>
      </c>
      <c r="EV387" s="27" t="e">
        <f t="shared" si="672"/>
        <v>#VALUE!</v>
      </c>
      <c r="EW387" s="27" t="e">
        <f t="shared" si="673"/>
        <v>#VALUE!</v>
      </c>
      <c r="EX387" s="28" t="e">
        <f t="shared" si="674"/>
        <v>#VALUE!</v>
      </c>
      <c r="EY387" s="28" t="e">
        <f t="shared" si="675"/>
        <v>#VALUE!</v>
      </c>
      <c r="EZ387" s="28" t="b">
        <f t="shared" si="676"/>
        <v>0</v>
      </c>
      <c r="FA387" s="176" t="str">
        <f t="shared" si="677"/>
        <v/>
      </c>
      <c r="FB387" s="27" t="e" cm="1">
        <f t="array" aca="1" ref="FB387" ca="1">TEXT(RIGHT(10-RIGHT(SUM(INDEX(1*(MID(MID(C387,1,1)*2,ROW(INDIRECT("1:"&amp;LEN(MID(C387,1,1)*2))),1)),,))+MID(C387,2,1)+
SUM(INDEX(1*(MID(MID(C387,3,1)*2,ROW(INDIRECT("1:"&amp;LEN(MID(C387,3,1)*2))),1)),,))+MID(C387,4,1)+
SUM(INDEX(1*(MID(MID(C387,5,1)*2,ROW(INDIRECT("1:"&amp;LEN(MID(C387,5,1)*2))),1)),,))+MID(C387,6,1)+
SUM(INDEX(1*(MID(MID(C387,8,1)*2,ROW(INDIRECT("1:"&amp;LEN(MID(C387,8,1)*2))),1)),,))+MID(C387,9,1)+
SUM(INDEX(1*(MID(MID(C387,10,1)*2,ROW(INDIRECT("1:"&amp;LEN(MID(C387,10,1)*2))),1)),,)),1),1),"0")</f>
        <v>#VALUE!</v>
      </c>
      <c r="FC387" s="27" t="str">
        <f t="shared" si="678"/>
        <v/>
      </c>
      <c r="FD387" s="29" t="b">
        <f t="shared" si="679"/>
        <v>0</v>
      </c>
      <c r="FE387" s="112" t="b">
        <f>IFERROR(MATCH(D387,'Avtal för korttidsarbete'!$G$13:$G$1012,0),TRUE)</f>
        <v>1</v>
      </c>
      <c r="FF387" s="112" t="b">
        <f t="shared" si="708"/>
        <v>0</v>
      </c>
      <c r="FG387" s="113" t="str" cm="1">
        <f t="array" ref="FG387">IF(FE387=TRUE,"x",INDEX('Avtal för korttidsarbete'!$E$13:$E$1012,$FE387))</f>
        <v>x</v>
      </c>
      <c r="FH387" s="113" t="str" cm="1">
        <f t="array" ref="FH387">IF(FE387=TRUE,"x",INDEX('Avtal för korttidsarbete'!$F$13:$F$1012,$FE387))</f>
        <v>x</v>
      </c>
      <c r="FI387" s="112" t="b">
        <f t="shared" si="709"/>
        <v>0</v>
      </c>
      <c r="FJ387" s="135">
        <f t="shared" si="710"/>
        <v>44166</v>
      </c>
      <c r="FK387" s="135">
        <f t="shared" si="711"/>
        <v>44377</v>
      </c>
      <c r="FL387" s="112" t="b">
        <f t="shared" si="712"/>
        <v>0</v>
      </c>
      <c r="FM387" s="113">
        <f t="shared" si="713"/>
        <v>44166</v>
      </c>
      <c r="FN387" s="135">
        <f t="shared" si="714"/>
        <v>44377</v>
      </c>
      <c r="FO387" s="148" t="b">
        <f>IFERROR(INDEX('Avtal för korttidsarbete'!R:R,MATCH(D387,'Avtal för korttidsarbete'!$G:$G,0)),TRUE)</f>
        <v>1</v>
      </c>
      <c r="FP387" s="135" t="str">
        <f>IF(FO387,"-",INDEX('Avtal för korttidsarbete'!$D:$D,MATCH(D387,'Avtal för korttidsarbete'!$G:$G,0)))</f>
        <v>-</v>
      </c>
      <c r="FQ387" s="113" t="b">
        <f>IFERROR(G387&gt;INDEX(Uppsägningar!E:E,MATCH(C387,Uppsägningar!C:C,0)),FALSE)</f>
        <v>0</v>
      </c>
    </row>
    <row r="388" spans="1:173" x14ac:dyDescent="0.25">
      <c r="A388" s="19">
        <v>372</v>
      </c>
      <c r="B388" s="20"/>
      <c r="C388" s="183"/>
      <c r="D388" s="66"/>
      <c r="E388" s="212">
        <f>IFERROR(INDEX(Admin!$C$7:$C$10,MATCH(FP388,TblNivåValTExt,0)),0)</f>
        <v>0</v>
      </c>
      <c r="F388" s="1"/>
      <c r="G388" s="1"/>
      <c r="H388" s="78"/>
      <c r="I388" s="181"/>
      <c r="J388" s="181"/>
      <c r="K388" s="182"/>
      <c r="L388" s="182"/>
      <c r="M388" s="181"/>
      <c r="N388" s="181"/>
      <c r="O388" s="181"/>
      <c r="P388" s="182"/>
      <c r="Q388" s="182"/>
      <c r="R388" s="181"/>
      <c r="S388" s="181"/>
      <c r="T388" s="181"/>
      <c r="U388" s="182"/>
      <c r="V388" s="182"/>
      <c r="W388" s="181"/>
      <c r="X388" s="181"/>
      <c r="Y388" s="181"/>
      <c r="Z388" s="182"/>
      <c r="AA388" s="182"/>
      <c r="AB388" s="181"/>
      <c r="AC388" s="181"/>
      <c r="AD388" s="181"/>
      <c r="AE388" s="182"/>
      <c r="AF388" s="182"/>
      <c r="AG388" s="181"/>
      <c r="AH388" s="181"/>
      <c r="AI388" s="181"/>
      <c r="AJ388" s="182"/>
      <c r="AK388" s="182"/>
      <c r="AL388" s="181"/>
      <c r="AM388" s="181"/>
      <c r="AN388" s="181"/>
      <c r="AO388" s="182"/>
      <c r="AP388" s="182"/>
      <c r="AQ388" s="181"/>
      <c r="AR388" s="181"/>
      <c r="AS388" s="181"/>
      <c r="AT388" s="182"/>
      <c r="AU388" s="182"/>
      <c r="AV388" s="181"/>
      <c r="AW388" s="181"/>
      <c r="AX388" s="181"/>
      <c r="AY388" s="182"/>
      <c r="AZ388" s="182"/>
      <c r="BA388" s="181"/>
      <c r="BB388" s="181"/>
      <c r="BC388" s="181"/>
      <c r="BD388" s="182"/>
      <c r="BE388" s="182"/>
      <c r="BF388" s="181"/>
      <c r="BG388" s="180">
        <f t="shared" si="680"/>
        <v>0</v>
      </c>
      <c r="BH388" s="116" t="str">
        <f t="shared" si="681"/>
        <v/>
      </c>
      <c r="BI388" s="80" t="b">
        <f t="shared" si="627"/>
        <v>0</v>
      </c>
      <c r="BJ388" s="80" t="str">
        <f t="shared" si="628"/>
        <v/>
      </c>
      <c r="BK388" s="80" t="b">
        <f t="shared" si="682"/>
        <v>0</v>
      </c>
      <c r="BL388" s="13" t="str">
        <f t="shared" si="629"/>
        <v/>
      </c>
      <c r="BM388" s="13" t="b">
        <f t="shared" si="683"/>
        <v>0</v>
      </c>
      <c r="BN388" s="35" t="str">
        <f t="shared" si="630"/>
        <v/>
      </c>
      <c r="BO388" s="13" t="b">
        <f t="shared" si="631"/>
        <v>0</v>
      </c>
      <c r="BP388" s="35" t="str">
        <f t="shared" si="632"/>
        <v/>
      </c>
      <c r="BQ388" s="13" t="b">
        <f t="shared" si="633"/>
        <v>0</v>
      </c>
      <c r="BR388" s="35" t="str">
        <f t="shared" si="634"/>
        <v/>
      </c>
      <c r="BS388" s="35" t="b">
        <f t="shared" si="635"/>
        <v>0</v>
      </c>
      <c r="BT388" s="35" t="str">
        <f t="shared" si="636"/>
        <v/>
      </c>
      <c r="BU388" s="35" t="b">
        <f t="shared" si="637"/>
        <v>0</v>
      </c>
      <c r="BV388" s="35" t="str">
        <f t="shared" si="638"/>
        <v/>
      </c>
      <c r="BW388" s="13" t="b">
        <f t="shared" si="715"/>
        <v>0</v>
      </c>
      <c r="BX388" s="35" t="str">
        <f t="shared" si="639"/>
        <v/>
      </c>
      <c r="BY388" s="265" t="b">
        <f t="shared" si="684"/>
        <v>0</v>
      </c>
      <c r="BZ388" s="35" t="str">
        <f t="shared" si="640"/>
        <v/>
      </c>
      <c r="CA388" s="265" t="b">
        <f t="shared" si="685"/>
        <v>0</v>
      </c>
      <c r="CB388" s="35" t="str">
        <f t="shared" si="641"/>
        <v/>
      </c>
      <c r="CC388" s="272" t="b">
        <f t="shared" si="686"/>
        <v>0</v>
      </c>
      <c r="CD388" s="35" t="str">
        <f t="shared" si="642"/>
        <v/>
      </c>
      <c r="CE388" s="13" t="b">
        <f t="shared" si="643"/>
        <v>0</v>
      </c>
      <c r="CF388" s="35" t="str">
        <f t="shared" si="644"/>
        <v/>
      </c>
      <c r="CG388" s="179">
        <f t="shared" si="645"/>
        <v>0</v>
      </c>
      <c r="CH388" s="179">
        <f t="shared" si="646"/>
        <v>0</v>
      </c>
      <c r="CI388" s="218">
        <f t="shared" si="687"/>
        <v>0</v>
      </c>
      <c r="CJ388" s="218">
        <f t="shared" si="688"/>
        <v>0</v>
      </c>
      <c r="CK388" s="218">
        <f t="shared" si="689"/>
        <v>0</v>
      </c>
      <c r="CL388" s="218">
        <f t="shared" si="690"/>
        <v>0</v>
      </c>
      <c r="CM388" s="218">
        <f t="shared" si="691"/>
        <v>0</v>
      </c>
      <c r="CN388" s="218">
        <f t="shared" si="692"/>
        <v>0</v>
      </c>
      <c r="CO388" s="218">
        <f t="shared" si="693"/>
        <v>0</v>
      </c>
      <c r="CP388" s="218">
        <f t="shared" si="694"/>
        <v>0</v>
      </c>
      <c r="CQ388" s="218">
        <f t="shared" si="695"/>
        <v>0</v>
      </c>
      <c r="CR388" s="218">
        <f t="shared" si="696"/>
        <v>0</v>
      </c>
      <c r="CS388" s="14">
        <f t="shared" si="647"/>
        <v>0</v>
      </c>
      <c r="CT388" s="236">
        <f t="shared" si="648"/>
        <v>0</v>
      </c>
      <c r="CU388" s="237">
        <f t="shared" si="724"/>
        <v>0</v>
      </c>
      <c r="CV388" s="16">
        <f t="shared" si="724"/>
        <v>0</v>
      </c>
      <c r="CW388" s="16">
        <f t="shared" si="724"/>
        <v>0</v>
      </c>
      <c r="CX388" s="16">
        <f t="shared" si="724"/>
        <v>0</v>
      </c>
      <c r="CY388" s="16">
        <f t="shared" si="724"/>
        <v>0</v>
      </c>
      <c r="CZ388" s="16">
        <f t="shared" si="724"/>
        <v>0</v>
      </c>
      <c r="DA388" s="16">
        <f t="shared" si="724"/>
        <v>0</v>
      </c>
      <c r="DB388" s="16">
        <f t="shared" si="724"/>
        <v>0</v>
      </c>
      <c r="DC388" s="16">
        <f t="shared" si="724"/>
        <v>0</v>
      </c>
      <c r="DD388" s="238">
        <f t="shared" si="724"/>
        <v>0</v>
      </c>
      <c r="DE388" s="232">
        <f t="shared" si="725"/>
        <v>0</v>
      </c>
      <c r="DF388" s="132">
        <f t="shared" si="725"/>
        <v>0</v>
      </c>
      <c r="DG388" s="132">
        <f t="shared" si="725"/>
        <v>0</v>
      </c>
      <c r="DH388" s="132">
        <f t="shared" si="725"/>
        <v>0</v>
      </c>
      <c r="DI388" s="132">
        <f t="shared" si="725"/>
        <v>0</v>
      </c>
      <c r="DJ388" s="132">
        <f t="shared" si="725"/>
        <v>0</v>
      </c>
      <c r="DK388" s="132">
        <f t="shared" si="725"/>
        <v>0</v>
      </c>
      <c r="DL388" s="132">
        <f t="shared" si="725"/>
        <v>0</v>
      </c>
      <c r="DM388" s="132">
        <f t="shared" si="725"/>
        <v>0</v>
      </c>
      <c r="DN388" s="233">
        <f t="shared" si="725"/>
        <v>0</v>
      </c>
      <c r="DO388" s="232">
        <f t="shared" si="651"/>
        <v>0</v>
      </c>
      <c r="DP388" s="132">
        <f t="shared" si="652"/>
        <v>0</v>
      </c>
      <c r="DQ388" s="132">
        <f t="shared" si="653"/>
        <v>0</v>
      </c>
      <c r="DR388" s="132">
        <f t="shared" si="654"/>
        <v>0</v>
      </c>
      <c r="DS388" s="132">
        <f t="shared" si="655"/>
        <v>0</v>
      </c>
      <c r="DT388" s="132">
        <f t="shared" si="656"/>
        <v>0</v>
      </c>
      <c r="DU388" s="132">
        <f t="shared" si="657"/>
        <v>0</v>
      </c>
      <c r="DV388" s="132">
        <f t="shared" si="658"/>
        <v>0</v>
      </c>
      <c r="DW388" s="132">
        <f t="shared" si="659"/>
        <v>0</v>
      </c>
      <c r="DX388" s="233">
        <f t="shared" si="660"/>
        <v>0</v>
      </c>
      <c r="DY388" s="231" t="b">
        <f t="shared" si="697"/>
        <v>0</v>
      </c>
      <c r="DZ388" s="163"/>
      <c r="EA388" s="226" t="str">
        <f t="shared" si="698"/>
        <v/>
      </c>
      <c r="EB388" s="178" t="str">
        <f t="shared" si="699"/>
        <v/>
      </c>
      <c r="EC388" s="178" t="str">
        <f t="shared" si="700"/>
        <v/>
      </c>
      <c r="ED388" s="178" t="str">
        <f t="shared" si="701"/>
        <v/>
      </c>
      <c r="EE388" s="178" t="str">
        <f t="shared" si="702"/>
        <v/>
      </c>
      <c r="EF388" s="178" t="str">
        <f t="shared" si="703"/>
        <v/>
      </c>
      <c r="EG388" s="178" t="str">
        <f t="shared" si="704"/>
        <v/>
      </c>
      <c r="EH388" s="178" t="str">
        <f t="shared" si="705"/>
        <v/>
      </c>
      <c r="EI388" s="178" t="str">
        <f t="shared" si="706"/>
        <v/>
      </c>
      <c r="EJ388" s="227" t="str">
        <f t="shared" si="707"/>
        <v/>
      </c>
      <c r="EK388" s="230" t="str">
        <f t="shared" si="661"/>
        <v/>
      </c>
      <c r="EL388" s="177" t="str">
        <f t="shared" si="662"/>
        <v/>
      </c>
      <c r="EM388" s="177" t="str">
        <f t="shared" si="663"/>
        <v/>
      </c>
      <c r="EN388" s="177" t="str">
        <f t="shared" si="664"/>
        <v/>
      </c>
      <c r="EO388" s="177" t="str">
        <f t="shared" si="665"/>
        <v/>
      </c>
      <c r="EP388" s="177" t="str">
        <f t="shared" si="666"/>
        <v/>
      </c>
      <c r="EQ388" s="177" t="str">
        <f t="shared" si="667"/>
        <v/>
      </c>
      <c r="ER388" s="177" t="str">
        <f t="shared" si="668"/>
        <v/>
      </c>
      <c r="ES388" s="177" t="str">
        <f t="shared" si="669"/>
        <v/>
      </c>
      <c r="ET388" s="177" t="str">
        <f t="shared" si="670"/>
        <v/>
      </c>
      <c r="EU388" s="229" t="e">
        <f t="shared" si="671"/>
        <v>#VALUE!</v>
      </c>
      <c r="EV388" s="27" t="e">
        <f t="shared" si="672"/>
        <v>#VALUE!</v>
      </c>
      <c r="EW388" s="27" t="e">
        <f t="shared" si="673"/>
        <v>#VALUE!</v>
      </c>
      <c r="EX388" s="28" t="e">
        <f t="shared" si="674"/>
        <v>#VALUE!</v>
      </c>
      <c r="EY388" s="28" t="e">
        <f t="shared" si="675"/>
        <v>#VALUE!</v>
      </c>
      <c r="EZ388" s="28" t="b">
        <f t="shared" si="676"/>
        <v>0</v>
      </c>
      <c r="FA388" s="176" t="str">
        <f t="shared" si="677"/>
        <v/>
      </c>
      <c r="FB388" s="27" t="e" cm="1">
        <f t="array" aca="1" ref="FB388" ca="1">TEXT(RIGHT(10-RIGHT(SUM(INDEX(1*(MID(MID(C388,1,1)*2,ROW(INDIRECT("1:"&amp;LEN(MID(C388,1,1)*2))),1)),,))+MID(C388,2,1)+
SUM(INDEX(1*(MID(MID(C388,3,1)*2,ROW(INDIRECT("1:"&amp;LEN(MID(C388,3,1)*2))),1)),,))+MID(C388,4,1)+
SUM(INDEX(1*(MID(MID(C388,5,1)*2,ROW(INDIRECT("1:"&amp;LEN(MID(C388,5,1)*2))),1)),,))+MID(C388,6,1)+
SUM(INDEX(1*(MID(MID(C388,8,1)*2,ROW(INDIRECT("1:"&amp;LEN(MID(C388,8,1)*2))),1)),,))+MID(C388,9,1)+
SUM(INDEX(1*(MID(MID(C388,10,1)*2,ROW(INDIRECT("1:"&amp;LEN(MID(C388,10,1)*2))),1)),,)),1),1),"0")</f>
        <v>#VALUE!</v>
      </c>
      <c r="FC388" s="27" t="str">
        <f t="shared" si="678"/>
        <v/>
      </c>
      <c r="FD388" s="29" t="b">
        <f t="shared" si="679"/>
        <v>0</v>
      </c>
      <c r="FE388" s="112" t="b">
        <f>IFERROR(MATCH(D388,'Avtal för korttidsarbete'!$G$13:$G$1012,0),TRUE)</f>
        <v>1</v>
      </c>
      <c r="FF388" s="112" t="b">
        <f t="shared" si="708"/>
        <v>0</v>
      </c>
      <c r="FG388" s="113" t="str" cm="1">
        <f t="array" ref="FG388">IF(FE388=TRUE,"x",INDEX('Avtal för korttidsarbete'!$E$13:$E$1012,$FE388))</f>
        <v>x</v>
      </c>
      <c r="FH388" s="113" t="str" cm="1">
        <f t="array" ref="FH388">IF(FE388=TRUE,"x",INDEX('Avtal för korttidsarbete'!$F$13:$F$1012,$FE388))</f>
        <v>x</v>
      </c>
      <c r="FI388" s="112" t="b">
        <f t="shared" si="709"/>
        <v>0</v>
      </c>
      <c r="FJ388" s="135">
        <f t="shared" si="710"/>
        <v>44166</v>
      </c>
      <c r="FK388" s="135">
        <f t="shared" si="711"/>
        <v>44377</v>
      </c>
      <c r="FL388" s="112" t="b">
        <f t="shared" si="712"/>
        <v>0</v>
      </c>
      <c r="FM388" s="113">
        <f t="shared" si="713"/>
        <v>44166</v>
      </c>
      <c r="FN388" s="135">
        <f t="shared" si="714"/>
        <v>44377</v>
      </c>
      <c r="FO388" s="148" t="b">
        <f>IFERROR(INDEX('Avtal för korttidsarbete'!R:R,MATCH(D388,'Avtal för korttidsarbete'!$G:$G,0)),TRUE)</f>
        <v>1</v>
      </c>
      <c r="FP388" s="135" t="str">
        <f>IF(FO388,"-",INDEX('Avtal för korttidsarbete'!$D:$D,MATCH(D388,'Avtal för korttidsarbete'!$G:$G,0)))</f>
        <v>-</v>
      </c>
      <c r="FQ388" s="113" t="b">
        <f>IFERROR(G388&gt;INDEX(Uppsägningar!E:E,MATCH(C388,Uppsägningar!C:C,0)),FALSE)</f>
        <v>0</v>
      </c>
    </row>
    <row r="389" spans="1:173" x14ac:dyDescent="0.25">
      <c r="A389" s="19">
        <v>373</v>
      </c>
      <c r="B389" s="20"/>
      <c r="C389" s="183"/>
      <c r="D389" s="66"/>
      <c r="E389" s="212">
        <f>IFERROR(INDEX(Admin!$C$7:$C$10,MATCH(FP389,TblNivåValTExt,0)),0)</f>
        <v>0</v>
      </c>
      <c r="F389" s="1"/>
      <c r="G389" s="1"/>
      <c r="H389" s="78"/>
      <c r="I389" s="181"/>
      <c r="J389" s="181"/>
      <c r="K389" s="182"/>
      <c r="L389" s="182"/>
      <c r="M389" s="181"/>
      <c r="N389" s="181"/>
      <c r="O389" s="181"/>
      <c r="P389" s="182"/>
      <c r="Q389" s="182"/>
      <c r="R389" s="181"/>
      <c r="S389" s="181"/>
      <c r="T389" s="181"/>
      <c r="U389" s="182"/>
      <c r="V389" s="182"/>
      <c r="W389" s="181"/>
      <c r="X389" s="181"/>
      <c r="Y389" s="181"/>
      <c r="Z389" s="182"/>
      <c r="AA389" s="182"/>
      <c r="AB389" s="181"/>
      <c r="AC389" s="181"/>
      <c r="AD389" s="181"/>
      <c r="AE389" s="182"/>
      <c r="AF389" s="182"/>
      <c r="AG389" s="181"/>
      <c r="AH389" s="181"/>
      <c r="AI389" s="181"/>
      <c r="AJ389" s="182"/>
      <c r="AK389" s="182"/>
      <c r="AL389" s="181"/>
      <c r="AM389" s="181"/>
      <c r="AN389" s="181"/>
      <c r="AO389" s="182"/>
      <c r="AP389" s="182"/>
      <c r="AQ389" s="181"/>
      <c r="AR389" s="181"/>
      <c r="AS389" s="181"/>
      <c r="AT389" s="182"/>
      <c r="AU389" s="182"/>
      <c r="AV389" s="181"/>
      <c r="AW389" s="181"/>
      <c r="AX389" s="181"/>
      <c r="AY389" s="182"/>
      <c r="AZ389" s="182"/>
      <c r="BA389" s="181"/>
      <c r="BB389" s="181"/>
      <c r="BC389" s="181"/>
      <c r="BD389" s="182"/>
      <c r="BE389" s="182"/>
      <c r="BF389" s="181"/>
      <c r="BG389" s="180">
        <f t="shared" si="680"/>
        <v>0</v>
      </c>
      <c r="BH389" s="116" t="str">
        <f t="shared" si="681"/>
        <v/>
      </c>
      <c r="BI389" s="80" t="b">
        <f t="shared" si="627"/>
        <v>0</v>
      </c>
      <c r="BJ389" s="80" t="str">
        <f t="shared" si="628"/>
        <v/>
      </c>
      <c r="BK389" s="80" t="b">
        <f t="shared" si="682"/>
        <v>0</v>
      </c>
      <c r="BL389" s="13" t="str">
        <f t="shared" si="629"/>
        <v/>
      </c>
      <c r="BM389" s="13" t="b">
        <f t="shared" si="683"/>
        <v>0</v>
      </c>
      <c r="BN389" s="35" t="str">
        <f t="shared" si="630"/>
        <v/>
      </c>
      <c r="BO389" s="13" t="b">
        <f t="shared" si="631"/>
        <v>0</v>
      </c>
      <c r="BP389" s="35" t="str">
        <f t="shared" si="632"/>
        <v/>
      </c>
      <c r="BQ389" s="13" t="b">
        <f t="shared" si="633"/>
        <v>0</v>
      </c>
      <c r="BR389" s="35" t="str">
        <f t="shared" si="634"/>
        <v/>
      </c>
      <c r="BS389" s="35" t="b">
        <f t="shared" si="635"/>
        <v>0</v>
      </c>
      <c r="BT389" s="35" t="str">
        <f t="shared" si="636"/>
        <v/>
      </c>
      <c r="BU389" s="35" t="b">
        <f t="shared" si="637"/>
        <v>0</v>
      </c>
      <c r="BV389" s="35" t="str">
        <f t="shared" si="638"/>
        <v/>
      </c>
      <c r="BW389" s="13" t="b">
        <f t="shared" si="715"/>
        <v>0</v>
      </c>
      <c r="BX389" s="35" t="str">
        <f t="shared" si="639"/>
        <v/>
      </c>
      <c r="BY389" s="265" t="b">
        <f t="shared" si="684"/>
        <v>0</v>
      </c>
      <c r="BZ389" s="35" t="str">
        <f t="shared" si="640"/>
        <v/>
      </c>
      <c r="CA389" s="265" t="b">
        <f t="shared" si="685"/>
        <v>0</v>
      </c>
      <c r="CB389" s="35" t="str">
        <f t="shared" si="641"/>
        <v/>
      </c>
      <c r="CC389" s="272" t="b">
        <f t="shared" si="686"/>
        <v>0</v>
      </c>
      <c r="CD389" s="35" t="str">
        <f t="shared" si="642"/>
        <v/>
      </c>
      <c r="CE389" s="13" t="b">
        <f t="shared" si="643"/>
        <v>0</v>
      </c>
      <c r="CF389" s="35" t="str">
        <f t="shared" si="644"/>
        <v/>
      </c>
      <c r="CG389" s="179">
        <f t="shared" si="645"/>
        <v>0</v>
      </c>
      <c r="CH389" s="179">
        <f t="shared" si="646"/>
        <v>0</v>
      </c>
      <c r="CI389" s="218">
        <f t="shared" si="687"/>
        <v>0</v>
      </c>
      <c r="CJ389" s="218">
        <f t="shared" si="688"/>
        <v>0</v>
      </c>
      <c r="CK389" s="218">
        <f t="shared" si="689"/>
        <v>0</v>
      </c>
      <c r="CL389" s="218">
        <f t="shared" si="690"/>
        <v>0</v>
      </c>
      <c r="CM389" s="218">
        <f t="shared" si="691"/>
        <v>0</v>
      </c>
      <c r="CN389" s="218">
        <f t="shared" si="692"/>
        <v>0</v>
      </c>
      <c r="CO389" s="218">
        <f t="shared" si="693"/>
        <v>0</v>
      </c>
      <c r="CP389" s="218">
        <f t="shared" si="694"/>
        <v>0</v>
      </c>
      <c r="CQ389" s="218">
        <f t="shared" si="695"/>
        <v>0</v>
      </c>
      <c r="CR389" s="218">
        <f t="shared" si="696"/>
        <v>0</v>
      </c>
      <c r="CS389" s="14">
        <f t="shared" si="647"/>
        <v>0</v>
      </c>
      <c r="CT389" s="236">
        <f t="shared" si="648"/>
        <v>0</v>
      </c>
      <c r="CU389" s="237">
        <f t="shared" si="724"/>
        <v>0</v>
      </c>
      <c r="CV389" s="16">
        <f t="shared" si="724"/>
        <v>0</v>
      </c>
      <c r="CW389" s="16">
        <f t="shared" si="724"/>
        <v>0</v>
      </c>
      <c r="CX389" s="16">
        <f t="shared" si="724"/>
        <v>0</v>
      </c>
      <c r="CY389" s="16">
        <f t="shared" si="724"/>
        <v>0</v>
      </c>
      <c r="CZ389" s="16">
        <f t="shared" si="724"/>
        <v>0</v>
      </c>
      <c r="DA389" s="16">
        <f t="shared" si="724"/>
        <v>0</v>
      </c>
      <c r="DB389" s="16">
        <f t="shared" si="724"/>
        <v>0</v>
      </c>
      <c r="DC389" s="16">
        <f t="shared" si="724"/>
        <v>0</v>
      </c>
      <c r="DD389" s="238">
        <f t="shared" si="724"/>
        <v>0</v>
      </c>
      <c r="DE389" s="232">
        <f t="shared" si="725"/>
        <v>0</v>
      </c>
      <c r="DF389" s="132">
        <f t="shared" si="725"/>
        <v>0</v>
      </c>
      <c r="DG389" s="132">
        <f t="shared" si="725"/>
        <v>0</v>
      </c>
      <c r="DH389" s="132">
        <f t="shared" si="725"/>
        <v>0</v>
      </c>
      <c r="DI389" s="132">
        <f t="shared" si="725"/>
        <v>0</v>
      </c>
      <c r="DJ389" s="132">
        <f t="shared" si="725"/>
        <v>0</v>
      </c>
      <c r="DK389" s="132">
        <f t="shared" si="725"/>
        <v>0</v>
      </c>
      <c r="DL389" s="132">
        <f t="shared" si="725"/>
        <v>0</v>
      </c>
      <c r="DM389" s="132">
        <f t="shared" si="725"/>
        <v>0</v>
      </c>
      <c r="DN389" s="233">
        <f t="shared" si="725"/>
        <v>0</v>
      </c>
      <c r="DO389" s="232">
        <f t="shared" si="651"/>
        <v>0</v>
      </c>
      <c r="DP389" s="132">
        <f t="shared" si="652"/>
        <v>0</v>
      </c>
      <c r="DQ389" s="132">
        <f t="shared" si="653"/>
        <v>0</v>
      </c>
      <c r="DR389" s="132">
        <f t="shared" si="654"/>
        <v>0</v>
      </c>
      <c r="DS389" s="132">
        <f t="shared" si="655"/>
        <v>0</v>
      </c>
      <c r="DT389" s="132">
        <f t="shared" si="656"/>
        <v>0</v>
      </c>
      <c r="DU389" s="132">
        <f t="shared" si="657"/>
        <v>0</v>
      </c>
      <c r="DV389" s="132">
        <f t="shared" si="658"/>
        <v>0</v>
      </c>
      <c r="DW389" s="132">
        <f t="shared" si="659"/>
        <v>0</v>
      </c>
      <c r="DX389" s="233">
        <f t="shared" si="660"/>
        <v>0</v>
      </c>
      <c r="DY389" s="231" t="b">
        <f t="shared" si="697"/>
        <v>0</v>
      </c>
      <c r="DZ389" s="163"/>
      <c r="EA389" s="226" t="str">
        <f t="shared" si="698"/>
        <v/>
      </c>
      <c r="EB389" s="178" t="str">
        <f t="shared" si="699"/>
        <v/>
      </c>
      <c r="EC389" s="178" t="str">
        <f t="shared" si="700"/>
        <v/>
      </c>
      <c r="ED389" s="178" t="str">
        <f t="shared" si="701"/>
        <v/>
      </c>
      <c r="EE389" s="178" t="str">
        <f t="shared" si="702"/>
        <v/>
      </c>
      <c r="EF389" s="178" t="str">
        <f t="shared" si="703"/>
        <v/>
      </c>
      <c r="EG389" s="178" t="str">
        <f t="shared" si="704"/>
        <v/>
      </c>
      <c r="EH389" s="178" t="str">
        <f t="shared" si="705"/>
        <v/>
      </c>
      <c r="EI389" s="178" t="str">
        <f t="shared" si="706"/>
        <v/>
      </c>
      <c r="EJ389" s="227" t="str">
        <f t="shared" si="707"/>
        <v/>
      </c>
      <c r="EK389" s="230" t="str">
        <f t="shared" si="661"/>
        <v/>
      </c>
      <c r="EL389" s="177" t="str">
        <f t="shared" si="662"/>
        <v/>
      </c>
      <c r="EM389" s="177" t="str">
        <f t="shared" si="663"/>
        <v/>
      </c>
      <c r="EN389" s="177" t="str">
        <f t="shared" si="664"/>
        <v/>
      </c>
      <c r="EO389" s="177" t="str">
        <f t="shared" si="665"/>
        <v/>
      </c>
      <c r="EP389" s="177" t="str">
        <f t="shared" si="666"/>
        <v/>
      </c>
      <c r="EQ389" s="177" t="str">
        <f t="shared" si="667"/>
        <v/>
      </c>
      <c r="ER389" s="177" t="str">
        <f t="shared" si="668"/>
        <v/>
      </c>
      <c r="ES389" s="177" t="str">
        <f t="shared" si="669"/>
        <v/>
      </c>
      <c r="ET389" s="177" t="str">
        <f t="shared" si="670"/>
        <v/>
      </c>
      <c r="EU389" s="229" t="e">
        <f t="shared" si="671"/>
        <v>#VALUE!</v>
      </c>
      <c r="EV389" s="27" t="e">
        <f t="shared" si="672"/>
        <v>#VALUE!</v>
      </c>
      <c r="EW389" s="27" t="e">
        <f t="shared" si="673"/>
        <v>#VALUE!</v>
      </c>
      <c r="EX389" s="28" t="e">
        <f t="shared" si="674"/>
        <v>#VALUE!</v>
      </c>
      <c r="EY389" s="28" t="e">
        <f t="shared" si="675"/>
        <v>#VALUE!</v>
      </c>
      <c r="EZ389" s="28" t="b">
        <f t="shared" si="676"/>
        <v>0</v>
      </c>
      <c r="FA389" s="176" t="str">
        <f t="shared" si="677"/>
        <v/>
      </c>
      <c r="FB389" s="27" t="e" cm="1">
        <f t="array" aca="1" ref="FB389" ca="1">TEXT(RIGHT(10-RIGHT(SUM(INDEX(1*(MID(MID(C389,1,1)*2,ROW(INDIRECT("1:"&amp;LEN(MID(C389,1,1)*2))),1)),,))+MID(C389,2,1)+
SUM(INDEX(1*(MID(MID(C389,3,1)*2,ROW(INDIRECT("1:"&amp;LEN(MID(C389,3,1)*2))),1)),,))+MID(C389,4,1)+
SUM(INDEX(1*(MID(MID(C389,5,1)*2,ROW(INDIRECT("1:"&amp;LEN(MID(C389,5,1)*2))),1)),,))+MID(C389,6,1)+
SUM(INDEX(1*(MID(MID(C389,8,1)*2,ROW(INDIRECT("1:"&amp;LEN(MID(C389,8,1)*2))),1)),,))+MID(C389,9,1)+
SUM(INDEX(1*(MID(MID(C389,10,1)*2,ROW(INDIRECT("1:"&amp;LEN(MID(C389,10,1)*2))),1)),,)),1),1),"0")</f>
        <v>#VALUE!</v>
      </c>
      <c r="FC389" s="27" t="str">
        <f t="shared" si="678"/>
        <v/>
      </c>
      <c r="FD389" s="29" t="b">
        <f t="shared" si="679"/>
        <v>0</v>
      </c>
      <c r="FE389" s="112" t="b">
        <f>IFERROR(MATCH(D389,'Avtal för korttidsarbete'!$G$13:$G$1012,0),TRUE)</f>
        <v>1</v>
      </c>
      <c r="FF389" s="112" t="b">
        <f t="shared" si="708"/>
        <v>0</v>
      </c>
      <c r="FG389" s="113" t="str" cm="1">
        <f t="array" ref="FG389">IF(FE389=TRUE,"x",INDEX('Avtal för korttidsarbete'!$E$13:$E$1012,$FE389))</f>
        <v>x</v>
      </c>
      <c r="FH389" s="113" t="str" cm="1">
        <f t="array" ref="FH389">IF(FE389=TRUE,"x",INDEX('Avtal för korttidsarbete'!$F$13:$F$1012,$FE389))</f>
        <v>x</v>
      </c>
      <c r="FI389" s="112" t="b">
        <f t="shared" si="709"/>
        <v>0</v>
      </c>
      <c r="FJ389" s="135">
        <f t="shared" si="710"/>
        <v>44166</v>
      </c>
      <c r="FK389" s="135">
        <f t="shared" si="711"/>
        <v>44377</v>
      </c>
      <c r="FL389" s="112" t="b">
        <f t="shared" si="712"/>
        <v>0</v>
      </c>
      <c r="FM389" s="113">
        <f t="shared" si="713"/>
        <v>44166</v>
      </c>
      <c r="FN389" s="135">
        <f t="shared" si="714"/>
        <v>44377</v>
      </c>
      <c r="FO389" s="148" t="b">
        <f>IFERROR(INDEX('Avtal för korttidsarbete'!R:R,MATCH(D389,'Avtal för korttidsarbete'!$G:$G,0)),TRUE)</f>
        <v>1</v>
      </c>
      <c r="FP389" s="135" t="str">
        <f>IF(FO389,"-",INDEX('Avtal för korttidsarbete'!$D:$D,MATCH(D389,'Avtal för korttidsarbete'!$G:$G,0)))</f>
        <v>-</v>
      </c>
      <c r="FQ389" s="113" t="b">
        <f>IFERROR(G389&gt;INDEX(Uppsägningar!E:E,MATCH(C389,Uppsägningar!C:C,0)),FALSE)</f>
        <v>0</v>
      </c>
    </row>
    <row r="390" spans="1:173" x14ac:dyDescent="0.25">
      <c r="A390" s="19">
        <v>374</v>
      </c>
      <c r="B390" s="20"/>
      <c r="C390" s="183"/>
      <c r="D390" s="66"/>
      <c r="E390" s="212">
        <f>IFERROR(INDEX(Admin!$C$7:$C$10,MATCH(FP390,TblNivåValTExt,0)),0)</f>
        <v>0</v>
      </c>
      <c r="F390" s="1"/>
      <c r="G390" s="1"/>
      <c r="H390" s="78"/>
      <c r="I390" s="181"/>
      <c r="J390" s="181"/>
      <c r="K390" s="182"/>
      <c r="L390" s="182"/>
      <c r="M390" s="181"/>
      <c r="N390" s="181"/>
      <c r="O390" s="181"/>
      <c r="P390" s="182"/>
      <c r="Q390" s="182"/>
      <c r="R390" s="181"/>
      <c r="S390" s="181"/>
      <c r="T390" s="181"/>
      <c r="U390" s="182"/>
      <c r="V390" s="182"/>
      <c r="W390" s="181"/>
      <c r="X390" s="181"/>
      <c r="Y390" s="181"/>
      <c r="Z390" s="182"/>
      <c r="AA390" s="182"/>
      <c r="AB390" s="181"/>
      <c r="AC390" s="181"/>
      <c r="AD390" s="181"/>
      <c r="AE390" s="182"/>
      <c r="AF390" s="182"/>
      <c r="AG390" s="181"/>
      <c r="AH390" s="181"/>
      <c r="AI390" s="181"/>
      <c r="AJ390" s="182"/>
      <c r="AK390" s="182"/>
      <c r="AL390" s="181"/>
      <c r="AM390" s="181"/>
      <c r="AN390" s="181"/>
      <c r="AO390" s="182"/>
      <c r="AP390" s="182"/>
      <c r="AQ390" s="181"/>
      <c r="AR390" s="181"/>
      <c r="AS390" s="181"/>
      <c r="AT390" s="182"/>
      <c r="AU390" s="182"/>
      <c r="AV390" s="181"/>
      <c r="AW390" s="181"/>
      <c r="AX390" s="181"/>
      <c r="AY390" s="182"/>
      <c r="AZ390" s="182"/>
      <c r="BA390" s="181"/>
      <c r="BB390" s="181"/>
      <c r="BC390" s="181"/>
      <c r="BD390" s="182"/>
      <c r="BE390" s="182"/>
      <c r="BF390" s="181"/>
      <c r="BG390" s="180">
        <f t="shared" si="680"/>
        <v>0</v>
      </c>
      <c r="BH390" s="116" t="str">
        <f t="shared" si="681"/>
        <v/>
      </c>
      <c r="BI390" s="80" t="b">
        <f t="shared" si="627"/>
        <v>0</v>
      </c>
      <c r="BJ390" s="80" t="str">
        <f t="shared" si="628"/>
        <v/>
      </c>
      <c r="BK390" s="80" t="b">
        <f t="shared" si="682"/>
        <v>0</v>
      </c>
      <c r="BL390" s="13" t="str">
        <f t="shared" si="629"/>
        <v/>
      </c>
      <c r="BM390" s="13" t="b">
        <f t="shared" si="683"/>
        <v>0</v>
      </c>
      <c r="BN390" s="35" t="str">
        <f t="shared" si="630"/>
        <v/>
      </c>
      <c r="BO390" s="13" t="b">
        <f t="shared" si="631"/>
        <v>0</v>
      </c>
      <c r="BP390" s="35" t="str">
        <f t="shared" si="632"/>
        <v/>
      </c>
      <c r="BQ390" s="13" t="b">
        <f t="shared" si="633"/>
        <v>0</v>
      </c>
      <c r="BR390" s="35" t="str">
        <f t="shared" si="634"/>
        <v/>
      </c>
      <c r="BS390" s="35" t="b">
        <f t="shared" si="635"/>
        <v>0</v>
      </c>
      <c r="BT390" s="35" t="str">
        <f t="shared" si="636"/>
        <v/>
      </c>
      <c r="BU390" s="35" t="b">
        <f t="shared" si="637"/>
        <v>0</v>
      </c>
      <c r="BV390" s="35" t="str">
        <f t="shared" si="638"/>
        <v/>
      </c>
      <c r="BW390" s="13" t="b">
        <f t="shared" si="715"/>
        <v>0</v>
      </c>
      <c r="BX390" s="35" t="str">
        <f t="shared" si="639"/>
        <v/>
      </c>
      <c r="BY390" s="265" t="b">
        <f t="shared" si="684"/>
        <v>0</v>
      </c>
      <c r="BZ390" s="35" t="str">
        <f t="shared" si="640"/>
        <v/>
      </c>
      <c r="CA390" s="265" t="b">
        <f t="shared" si="685"/>
        <v>0</v>
      </c>
      <c r="CB390" s="35" t="str">
        <f t="shared" si="641"/>
        <v/>
      </c>
      <c r="CC390" s="272" t="b">
        <f t="shared" si="686"/>
        <v>0</v>
      </c>
      <c r="CD390" s="35" t="str">
        <f t="shared" si="642"/>
        <v/>
      </c>
      <c r="CE390" s="13" t="b">
        <f t="shared" si="643"/>
        <v>0</v>
      </c>
      <c r="CF390" s="35" t="str">
        <f t="shared" si="644"/>
        <v/>
      </c>
      <c r="CG390" s="179">
        <f t="shared" si="645"/>
        <v>0</v>
      </c>
      <c r="CH390" s="179">
        <f t="shared" si="646"/>
        <v>0</v>
      </c>
      <c r="CI390" s="218">
        <f t="shared" si="687"/>
        <v>0</v>
      </c>
      <c r="CJ390" s="218">
        <f t="shared" si="688"/>
        <v>0</v>
      </c>
      <c r="CK390" s="218">
        <f t="shared" si="689"/>
        <v>0</v>
      </c>
      <c r="CL390" s="218">
        <f t="shared" si="690"/>
        <v>0</v>
      </c>
      <c r="CM390" s="218">
        <f t="shared" si="691"/>
        <v>0</v>
      </c>
      <c r="CN390" s="218">
        <f t="shared" si="692"/>
        <v>0</v>
      </c>
      <c r="CO390" s="218">
        <f t="shared" si="693"/>
        <v>0</v>
      </c>
      <c r="CP390" s="218">
        <f t="shared" si="694"/>
        <v>0</v>
      </c>
      <c r="CQ390" s="218">
        <f t="shared" si="695"/>
        <v>0</v>
      </c>
      <c r="CR390" s="218">
        <f t="shared" si="696"/>
        <v>0</v>
      </c>
      <c r="CS390" s="14">
        <f t="shared" si="647"/>
        <v>0</v>
      </c>
      <c r="CT390" s="236">
        <f t="shared" si="648"/>
        <v>0</v>
      </c>
      <c r="CU390" s="237">
        <f t="shared" si="724"/>
        <v>0</v>
      </c>
      <c r="CV390" s="16">
        <f t="shared" si="724"/>
        <v>0</v>
      </c>
      <c r="CW390" s="16">
        <f t="shared" si="724"/>
        <v>0</v>
      </c>
      <c r="CX390" s="16">
        <f t="shared" si="724"/>
        <v>0</v>
      </c>
      <c r="CY390" s="16">
        <f t="shared" si="724"/>
        <v>0</v>
      </c>
      <c r="CZ390" s="16">
        <f t="shared" si="724"/>
        <v>0</v>
      </c>
      <c r="DA390" s="16">
        <f t="shared" si="724"/>
        <v>0</v>
      </c>
      <c r="DB390" s="16">
        <f t="shared" si="724"/>
        <v>0</v>
      </c>
      <c r="DC390" s="16">
        <f t="shared" si="724"/>
        <v>0</v>
      </c>
      <c r="DD390" s="238">
        <f t="shared" si="724"/>
        <v>0</v>
      </c>
      <c r="DE390" s="232">
        <f t="shared" si="725"/>
        <v>0</v>
      </c>
      <c r="DF390" s="132">
        <f t="shared" si="725"/>
        <v>0</v>
      </c>
      <c r="DG390" s="132">
        <f t="shared" si="725"/>
        <v>0</v>
      </c>
      <c r="DH390" s="132">
        <f t="shared" si="725"/>
        <v>0</v>
      </c>
      <c r="DI390" s="132">
        <f t="shared" si="725"/>
        <v>0</v>
      </c>
      <c r="DJ390" s="132">
        <f t="shared" si="725"/>
        <v>0</v>
      </c>
      <c r="DK390" s="132">
        <f t="shared" si="725"/>
        <v>0</v>
      </c>
      <c r="DL390" s="132">
        <f t="shared" si="725"/>
        <v>0</v>
      </c>
      <c r="DM390" s="132">
        <f t="shared" si="725"/>
        <v>0</v>
      </c>
      <c r="DN390" s="233">
        <f t="shared" si="725"/>
        <v>0</v>
      </c>
      <c r="DO390" s="232">
        <f t="shared" si="651"/>
        <v>0</v>
      </c>
      <c r="DP390" s="132">
        <f t="shared" si="652"/>
        <v>0</v>
      </c>
      <c r="DQ390" s="132">
        <f t="shared" si="653"/>
        <v>0</v>
      </c>
      <c r="DR390" s="132">
        <f t="shared" si="654"/>
        <v>0</v>
      </c>
      <c r="DS390" s="132">
        <f t="shared" si="655"/>
        <v>0</v>
      </c>
      <c r="DT390" s="132">
        <f t="shared" si="656"/>
        <v>0</v>
      </c>
      <c r="DU390" s="132">
        <f t="shared" si="657"/>
        <v>0</v>
      </c>
      <c r="DV390" s="132">
        <f t="shared" si="658"/>
        <v>0</v>
      </c>
      <c r="DW390" s="132">
        <f t="shared" si="659"/>
        <v>0</v>
      </c>
      <c r="DX390" s="233">
        <f t="shared" si="660"/>
        <v>0</v>
      </c>
      <c r="DY390" s="231" t="b">
        <f t="shared" si="697"/>
        <v>0</v>
      </c>
      <c r="DZ390" s="163"/>
      <c r="EA390" s="226" t="str">
        <f t="shared" si="698"/>
        <v/>
      </c>
      <c r="EB390" s="178" t="str">
        <f t="shared" si="699"/>
        <v/>
      </c>
      <c r="EC390" s="178" t="str">
        <f t="shared" si="700"/>
        <v/>
      </c>
      <c r="ED390" s="178" t="str">
        <f t="shared" si="701"/>
        <v/>
      </c>
      <c r="EE390" s="178" t="str">
        <f t="shared" si="702"/>
        <v/>
      </c>
      <c r="EF390" s="178" t="str">
        <f t="shared" si="703"/>
        <v/>
      </c>
      <c r="EG390" s="178" t="str">
        <f t="shared" si="704"/>
        <v/>
      </c>
      <c r="EH390" s="178" t="str">
        <f t="shared" si="705"/>
        <v/>
      </c>
      <c r="EI390" s="178" t="str">
        <f t="shared" si="706"/>
        <v/>
      </c>
      <c r="EJ390" s="227" t="str">
        <f t="shared" si="707"/>
        <v/>
      </c>
      <c r="EK390" s="230" t="str">
        <f t="shared" si="661"/>
        <v/>
      </c>
      <c r="EL390" s="177" t="str">
        <f t="shared" si="662"/>
        <v/>
      </c>
      <c r="EM390" s="177" t="str">
        <f t="shared" si="663"/>
        <v/>
      </c>
      <c r="EN390" s="177" t="str">
        <f t="shared" si="664"/>
        <v/>
      </c>
      <c r="EO390" s="177" t="str">
        <f t="shared" si="665"/>
        <v/>
      </c>
      <c r="EP390" s="177" t="str">
        <f t="shared" si="666"/>
        <v/>
      </c>
      <c r="EQ390" s="177" t="str">
        <f t="shared" si="667"/>
        <v/>
      </c>
      <c r="ER390" s="177" t="str">
        <f t="shared" si="668"/>
        <v/>
      </c>
      <c r="ES390" s="177" t="str">
        <f t="shared" si="669"/>
        <v/>
      </c>
      <c r="ET390" s="177" t="str">
        <f t="shared" si="670"/>
        <v/>
      </c>
      <c r="EU390" s="229" t="e">
        <f t="shared" si="671"/>
        <v>#VALUE!</v>
      </c>
      <c r="EV390" s="27" t="e">
        <f t="shared" si="672"/>
        <v>#VALUE!</v>
      </c>
      <c r="EW390" s="27" t="e">
        <f t="shared" si="673"/>
        <v>#VALUE!</v>
      </c>
      <c r="EX390" s="28" t="e">
        <f t="shared" si="674"/>
        <v>#VALUE!</v>
      </c>
      <c r="EY390" s="28" t="e">
        <f t="shared" si="675"/>
        <v>#VALUE!</v>
      </c>
      <c r="EZ390" s="28" t="b">
        <f t="shared" si="676"/>
        <v>0</v>
      </c>
      <c r="FA390" s="176" t="str">
        <f t="shared" si="677"/>
        <v/>
      </c>
      <c r="FB390" s="27" t="e" cm="1">
        <f t="array" aca="1" ref="FB390" ca="1">TEXT(RIGHT(10-RIGHT(SUM(INDEX(1*(MID(MID(C390,1,1)*2,ROW(INDIRECT("1:"&amp;LEN(MID(C390,1,1)*2))),1)),,))+MID(C390,2,1)+
SUM(INDEX(1*(MID(MID(C390,3,1)*2,ROW(INDIRECT("1:"&amp;LEN(MID(C390,3,1)*2))),1)),,))+MID(C390,4,1)+
SUM(INDEX(1*(MID(MID(C390,5,1)*2,ROW(INDIRECT("1:"&amp;LEN(MID(C390,5,1)*2))),1)),,))+MID(C390,6,1)+
SUM(INDEX(1*(MID(MID(C390,8,1)*2,ROW(INDIRECT("1:"&amp;LEN(MID(C390,8,1)*2))),1)),,))+MID(C390,9,1)+
SUM(INDEX(1*(MID(MID(C390,10,1)*2,ROW(INDIRECT("1:"&amp;LEN(MID(C390,10,1)*2))),1)),,)),1),1),"0")</f>
        <v>#VALUE!</v>
      </c>
      <c r="FC390" s="27" t="str">
        <f t="shared" si="678"/>
        <v/>
      </c>
      <c r="FD390" s="29" t="b">
        <f t="shared" si="679"/>
        <v>0</v>
      </c>
      <c r="FE390" s="112" t="b">
        <f>IFERROR(MATCH(D390,'Avtal för korttidsarbete'!$G$13:$G$1012,0),TRUE)</f>
        <v>1</v>
      </c>
      <c r="FF390" s="112" t="b">
        <f t="shared" si="708"/>
        <v>0</v>
      </c>
      <c r="FG390" s="113" t="str" cm="1">
        <f t="array" ref="FG390">IF(FE390=TRUE,"x",INDEX('Avtal för korttidsarbete'!$E$13:$E$1012,$FE390))</f>
        <v>x</v>
      </c>
      <c r="FH390" s="113" t="str" cm="1">
        <f t="array" ref="FH390">IF(FE390=TRUE,"x",INDEX('Avtal för korttidsarbete'!$F$13:$F$1012,$FE390))</f>
        <v>x</v>
      </c>
      <c r="FI390" s="112" t="b">
        <f t="shared" si="709"/>
        <v>0</v>
      </c>
      <c r="FJ390" s="135">
        <f t="shared" si="710"/>
        <v>44166</v>
      </c>
      <c r="FK390" s="135">
        <f t="shared" si="711"/>
        <v>44377</v>
      </c>
      <c r="FL390" s="112" t="b">
        <f t="shared" si="712"/>
        <v>0</v>
      </c>
      <c r="FM390" s="113">
        <f t="shared" si="713"/>
        <v>44166</v>
      </c>
      <c r="FN390" s="135">
        <f t="shared" si="714"/>
        <v>44377</v>
      </c>
      <c r="FO390" s="148" t="b">
        <f>IFERROR(INDEX('Avtal för korttidsarbete'!R:R,MATCH(D390,'Avtal för korttidsarbete'!$G:$G,0)),TRUE)</f>
        <v>1</v>
      </c>
      <c r="FP390" s="135" t="str">
        <f>IF(FO390,"-",INDEX('Avtal för korttidsarbete'!$D:$D,MATCH(D390,'Avtal för korttidsarbete'!$G:$G,0)))</f>
        <v>-</v>
      </c>
      <c r="FQ390" s="113" t="b">
        <f>IFERROR(G390&gt;INDEX(Uppsägningar!E:E,MATCH(C390,Uppsägningar!C:C,0)),FALSE)</f>
        <v>0</v>
      </c>
    </row>
    <row r="391" spans="1:173" x14ac:dyDescent="0.25">
      <c r="A391" s="19">
        <v>375</v>
      </c>
      <c r="B391" s="20"/>
      <c r="C391" s="183"/>
      <c r="D391" s="66"/>
      <c r="E391" s="212">
        <f>IFERROR(INDEX(Admin!$C$7:$C$10,MATCH(FP391,TblNivåValTExt,0)),0)</f>
        <v>0</v>
      </c>
      <c r="F391" s="1"/>
      <c r="G391" s="1"/>
      <c r="H391" s="78"/>
      <c r="I391" s="181"/>
      <c r="J391" s="181"/>
      <c r="K391" s="182"/>
      <c r="L391" s="182"/>
      <c r="M391" s="181"/>
      <c r="N391" s="181"/>
      <c r="O391" s="181"/>
      <c r="P391" s="182"/>
      <c r="Q391" s="182"/>
      <c r="R391" s="181"/>
      <c r="S391" s="181"/>
      <c r="T391" s="181"/>
      <c r="U391" s="182"/>
      <c r="V391" s="182"/>
      <c r="W391" s="181"/>
      <c r="X391" s="181"/>
      <c r="Y391" s="181"/>
      <c r="Z391" s="182"/>
      <c r="AA391" s="182"/>
      <c r="AB391" s="181"/>
      <c r="AC391" s="181"/>
      <c r="AD391" s="181"/>
      <c r="AE391" s="182"/>
      <c r="AF391" s="182"/>
      <c r="AG391" s="181"/>
      <c r="AH391" s="181"/>
      <c r="AI391" s="181"/>
      <c r="AJ391" s="182"/>
      <c r="AK391" s="182"/>
      <c r="AL391" s="181"/>
      <c r="AM391" s="181"/>
      <c r="AN391" s="181"/>
      <c r="AO391" s="182"/>
      <c r="AP391" s="182"/>
      <c r="AQ391" s="181"/>
      <c r="AR391" s="181"/>
      <c r="AS391" s="181"/>
      <c r="AT391" s="182"/>
      <c r="AU391" s="182"/>
      <c r="AV391" s="181"/>
      <c r="AW391" s="181"/>
      <c r="AX391" s="181"/>
      <c r="AY391" s="182"/>
      <c r="AZ391" s="182"/>
      <c r="BA391" s="181"/>
      <c r="BB391" s="181"/>
      <c r="BC391" s="181"/>
      <c r="BD391" s="182"/>
      <c r="BE391" s="182"/>
      <c r="BF391" s="181"/>
      <c r="BG391" s="180">
        <f t="shared" si="680"/>
        <v>0</v>
      </c>
      <c r="BH391" s="116" t="str">
        <f t="shared" si="681"/>
        <v/>
      </c>
      <c r="BI391" s="80" t="b">
        <f t="shared" si="627"/>
        <v>0</v>
      </c>
      <c r="BJ391" s="80" t="str">
        <f t="shared" si="628"/>
        <v/>
      </c>
      <c r="BK391" s="80" t="b">
        <f t="shared" si="682"/>
        <v>0</v>
      </c>
      <c r="BL391" s="13" t="str">
        <f t="shared" si="629"/>
        <v/>
      </c>
      <c r="BM391" s="13" t="b">
        <f t="shared" si="683"/>
        <v>0</v>
      </c>
      <c r="BN391" s="35" t="str">
        <f t="shared" si="630"/>
        <v/>
      </c>
      <c r="BO391" s="13" t="b">
        <f t="shared" si="631"/>
        <v>0</v>
      </c>
      <c r="BP391" s="35" t="str">
        <f t="shared" si="632"/>
        <v/>
      </c>
      <c r="BQ391" s="13" t="b">
        <f t="shared" si="633"/>
        <v>0</v>
      </c>
      <c r="BR391" s="35" t="str">
        <f t="shared" si="634"/>
        <v/>
      </c>
      <c r="BS391" s="35" t="b">
        <f t="shared" si="635"/>
        <v>0</v>
      </c>
      <c r="BT391" s="35" t="str">
        <f t="shared" si="636"/>
        <v/>
      </c>
      <c r="BU391" s="35" t="b">
        <f t="shared" si="637"/>
        <v>0</v>
      </c>
      <c r="BV391" s="35" t="str">
        <f t="shared" si="638"/>
        <v/>
      </c>
      <c r="BW391" s="13" t="b">
        <f t="shared" si="715"/>
        <v>0</v>
      </c>
      <c r="BX391" s="35" t="str">
        <f t="shared" si="639"/>
        <v/>
      </c>
      <c r="BY391" s="265" t="b">
        <f t="shared" si="684"/>
        <v>0</v>
      </c>
      <c r="BZ391" s="35" t="str">
        <f t="shared" si="640"/>
        <v/>
      </c>
      <c r="CA391" s="265" t="b">
        <f t="shared" si="685"/>
        <v>0</v>
      </c>
      <c r="CB391" s="35" t="str">
        <f t="shared" si="641"/>
        <v/>
      </c>
      <c r="CC391" s="272" t="b">
        <f t="shared" si="686"/>
        <v>0</v>
      </c>
      <c r="CD391" s="35" t="str">
        <f t="shared" si="642"/>
        <v/>
      </c>
      <c r="CE391" s="13" t="b">
        <f t="shared" si="643"/>
        <v>0</v>
      </c>
      <c r="CF391" s="35" t="str">
        <f t="shared" si="644"/>
        <v/>
      </c>
      <c r="CG391" s="179">
        <f t="shared" si="645"/>
        <v>0</v>
      </c>
      <c r="CH391" s="179">
        <f t="shared" si="646"/>
        <v>0</v>
      </c>
      <c r="CI391" s="218">
        <f t="shared" si="687"/>
        <v>0</v>
      </c>
      <c r="CJ391" s="218">
        <f t="shared" si="688"/>
        <v>0</v>
      </c>
      <c r="CK391" s="218">
        <f t="shared" si="689"/>
        <v>0</v>
      </c>
      <c r="CL391" s="218">
        <f t="shared" si="690"/>
        <v>0</v>
      </c>
      <c r="CM391" s="218">
        <f t="shared" si="691"/>
        <v>0</v>
      </c>
      <c r="CN391" s="218">
        <f t="shared" si="692"/>
        <v>0</v>
      </c>
      <c r="CO391" s="218">
        <f t="shared" si="693"/>
        <v>0</v>
      </c>
      <c r="CP391" s="218">
        <f t="shared" si="694"/>
        <v>0</v>
      </c>
      <c r="CQ391" s="218">
        <f t="shared" si="695"/>
        <v>0</v>
      </c>
      <c r="CR391" s="218">
        <f t="shared" si="696"/>
        <v>0</v>
      </c>
      <c r="CS391" s="14">
        <f t="shared" si="647"/>
        <v>0</v>
      </c>
      <c r="CT391" s="236">
        <f t="shared" si="648"/>
        <v>0</v>
      </c>
      <c r="CU391" s="237">
        <f t="shared" si="724"/>
        <v>0</v>
      </c>
      <c r="CV391" s="16">
        <f t="shared" si="724"/>
        <v>0</v>
      </c>
      <c r="CW391" s="16">
        <f t="shared" si="724"/>
        <v>0</v>
      </c>
      <c r="CX391" s="16">
        <f t="shared" si="724"/>
        <v>0</v>
      </c>
      <c r="CY391" s="16">
        <f t="shared" si="724"/>
        <v>0</v>
      </c>
      <c r="CZ391" s="16">
        <f t="shared" si="724"/>
        <v>0</v>
      </c>
      <c r="DA391" s="16">
        <f t="shared" si="724"/>
        <v>0</v>
      </c>
      <c r="DB391" s="16">
        <f t="shared" si="724"/>
        <v>0</v>
      </c>
      <c r="DC391" s="16">
        <f t="shared" si="724"/>
        <v>0</v>
      </c>
      <c r="DD391" s="238">
        <f t="shared" si="724"/>
        <v>0</v>
      </c>
      <c r="DE391" s="232">
        <f t="shared" si="725"/>
        <v>0</v>
      </c>
      <c r="DF391" s="132">
        <f t="shared" si="725"/>
        <v>0</v>
      </c>
      <c r="DG391" s="132">
        <f t="shared" si="725"/>
        <v>0</v>
      </c>
      <c r="DH391" s="132">
        <f t="shared" si="725"/>
        <v>0</v>
      </c>
      <c r="DI391" s="132">
        <f t="shared" si="725"/>
        <v>0</v>
      </c>
      <c r="DJ391" s="132">
        <f t="shared" si="725"/>
        <v>0</v>
      </c>
      <c r="DK391" s="132">
        <f t="shared" si="725"/>
        <v>0</v>
      </c>
      <c r="DL391" s="132">
        <f t="shared" si="725"/>
        <v>0</v>
      </c>
      <c r="DM391" s="132">
        <f t="shared" si="725"/>
        <v>0</v>
      </c>
      <c r="DN391" s="233">
        <f t="shared" si="725"/>
        <v>0</v>
      </c>
      <c r="DO391" s="232">
        <f t="shared" si="651"/>
        <v>0</v>
      </c>
      <c r="DP391" s="132">
        <f t="shared" si="652"/>
        <v>0</v>
      </c>
      <c r="DQ391" s="132">
        <f t="shared" si="653"/>
        <v>0</v>
      </c>
      <c r="DR391" s="132">
        <f t="shared" si="654"/>
        <v>0</v>
      </c>
      <c r="DS391" s="132">
        <f t="shared" si="655"/>
        <v>0</v>
      </c>
      <c r="DT391" s="132">
        <f t="shared" si="656"/>
        <v>0</v>
      </c>
      <c r="DU391" s="132">
        <f t="shared" si="657"/>
        <v>0</v>
      </c>
      <c r="DV391" s="132">
        <f t="shared" si="658"/>
        <v>0</v>
      </c>
      <c r="DW391" s="132">
        <f t="shared" si="659"/>
        <v>0</v>
      </c>
      <c r="DX391" s="233">
        <f t="shared" si="660"/>
        <v>0</v>
      </c>
      <c r="DY391" s="231" t="b">
        <f t="shared" si="697"/>
        <v>0</v>
      </c>
      <c r="DZ391" s="163"/>
      <c r="EA391" s="226" t="str">
        <f t="shared" si="698"/>
        <v/>
      </c>
      <c r="EB391" s="178" t="str">
        <f t="shared" si="699"/>
        <v/>
      </c>
      <c r="EC391" s="178" t="str">
        <f t="shared" si="700"/>
        <v/>
      </c>
      <c r="ED391" s="178" t="str">
        <f t="shared" si="701"/>
        <v/>
      </c>
      <c r="EE391" s="178" t="str">
        <f t="shared" si="702"/>
        <v/>
      </c>
      <c r="EF391" s="178" t="str">
        <f t="shared" si="703"/>
        <v/>
      </c>
      <c r="EG391" s="178" t="str">
        <f t="shared" si="704"/>
        <v/>
      </c>
      <c r="EH391" s="178" t="str">
        <f t="shared" si="705"/>
        <v/>
      </c>
      <c r="EI391" s="178" t="str">
        <f t="shared" si="706"/>
        <v/>
      </c>
      <c r="EJ391" s="227" t="str">
        <f t="shared" si="707"/>
        <v/>
      </c>
      <c r="EK391" s="230" t="str">
        <f t="shared" si="661"/>
        <v/>
      </c>
      <c r="EL391" s="177" t="str">
        <f t="shared" si="662"/>
        <v/>
      </c>
      <c r="EM391" s="177" t="str">
        <f t="shared" si="663"/>
        <v/>
      </c>
      <c r="EN391" s="177" t="str">
        <f t="shared" si="664"/>
        <v/>
      </c>
      <c r="EO391" s="177" t="str">
        <f t="shared" si="665"/>
        <v/>
      </c>
      <c r="EP391" s="177" t="str">
        <f t="shared" si="666"/>
        <v/>
      </c>
      <c r="EQ391" s="177" t="str">
        <f t="shared" si="667"/>
        <v/>
      </c>
      <c r="ER391" s="177" t="str">
        <f t="shared" si="668"/>
        <v/>
      </c>
      <c r="ES391" s="177" t="str">
        <f t="shared" si="669"/>
        <v/>
      </c>
      <c r="ET391" s="177" t="str">
        <f t="shared" si="670"/>
        <v/>
      </c>
      <c r="EU391" s="229" t="e">
        <f t="shared" si="671"/>
        <v>#VALUE!</v>
      </c>
      <c r="EV391" s="27" t="e">
        <f t="shared" si="672"/>
        <v>#VALUE!</v>
      </c>
      <c r="EW391" s="27" t="e">
        <f t="shared" si="673"/>
        <v>#VALUE!</v>
      </c>
      <c r="EX391" s="28" t="e">
        <f t="shared" si="674"/>
        <v>#VALUE!</v>
      </c>
      <c r="EY391" s="28" t="e">
        <f t="shared" si="675"/>
        <v>#VALUE!</v>
      </c>
      <c r="EZ391" s="28" t="b">
        <f t="shared" si="676"/>
        <v>0</v>
      </c>
      <c r="FA391" s="176" t="str">
        <f t="shared" si="677"/>
        <v/>
      </c>
      <c r="FB391" s="27" t="e" cm="1">
        <f t="array" aca="1" ref="FB391" ca="1">TEXT(RIGHT(10-RIGHT(SUM(INDEX(1*(MID(MID(C391,1,1)*2,ROW(INDIRECT("1:"&amp;LEN(MID(C391,1,1)*2))),1)),,))+MID(C391,2,1)+
SUM(INDEX(1*(MID(MID(C391,3,1)*2,ROW(INDIRECT("1:"&amp;LEN(MID(C391,3,1)*2))),1)),,))+MID(C391,4,1)+
SUM(INDEX(1*(MID(MID(C391,5,1)*2,ROW(INDIRECT("1:"&amp;LEN(MID(C391,5,1)*2))),1)),,))+MID(C391,6,1)+
SUM(INDEX(1*(MID(MID(C391,8,1)*2,ROW(INDIRECT("1:"&amp;LEN(MID(C391,8,1)*2))),1)),,))+MID(C391,9,1)+
SUM(INDEX(1*(MID(MID(C391,10,1)*2,ROW(INDIRECT("1:"&amp;LEN(MID(C391,10,1)*2))),1)),,)),1),1),"0")</f>
        <v>#VALUE!</v>
      </c>
      <c r="FC391" s="27" t="str">
        <f t="shared" si="678"/>
        <v/>
      </c>
      <c r="FD391" s="29" t="b">
        <f t="shared" si="679"/>
        <v>0</v>
      </c>
      <c r="FE391" s="112" t="b">
        <f>IFERROR(MATCH(D391,'Avtal för korttidsarbete'!$G$13:$G$1012,0),TRUE)</f>
        <v>1</v>
      </c>
      <c r="FF391" s="112" t="b">
        <f t="shared" si="708"/>
        <v>0</v>
      </c>
      <c r="FG391" s="113" t="str" cm="1">
        <f t="array" ref="FG391">IF(FE391=TRUE,"x",INDEX('Avtal för korttidsarbete'!$E$13:$E$1012,$FE391))</f>
        <v>x</v>
      </c>
      <c r="FH391" s="113" t="str" cm="1">
        <f t="array" ref="FH391">IF(FE391=TRUE,"x",INDEX('Avtal för korttidsarbete'!$F$13:$F$1012,$FE391))</f>
        <v>x</v>
      </c>
      <c r="FI391" s="112" t="b">
        <f t="shared" si="709"/>
        <v>0</v>
      </c>
      <c r="FJ391" s="135">
        <f t="shared" si="710"/>
        <v>44166</v>
      </c>
      <c r="FK391" s="135">
        <f t="shared" si="711"/>
        <v>44377</v>
      </c>
      <c r="FL391" s="112" t="b">
        <f t="shared" si="712"/>
        <v>0</v>
      </c>
      <c r="FM391" s="113">
        <f t="shared" si="713"/>
        <v>44166</v>
      </c>
      <c r="FN391" s="135">
        <f t="shared" si="714"/>
        <v>44377</v>
      </c>
      <c r="FO391" s="148" t="b">
        <f>IFERROR(INDEX('Avtal för korttidsarbete'!R:R,MATCH(D391,'Avtal för korttidsarbete'!$G:$G,0)),TRUE)</f>
        <v>1</v>
      </c>
      <c r="FP391" s="135" t="str">
        <f>IF(FO391,"-",INDEX('Avtal för korttidsarbete'!$D:$D,MATCH(D391,'Avtal för korttidsarbete'!$G:$G,0)))</f>
        <v>-</v>
      </c>
      <c r="FQ391" s="113" t="b">
        <f>IFERROR(G391&gt;INDEX(Uppsägningar!E:E,MATCH(C391,Uppsägningar!C:C,0)),FALSE)</f>
        <v>0</v>
      </c>
    </row>
    <row r="392" spans="1:173" x14ac:dyDescent="0.25">
      <c r="A392" s="19">
        <v>376</v>
      </c>
      <c r="B392" s="20"/>
      <c r="C392" s="183"/>
      <c r="D392" s="66"/>
      <c r="E392" s="212">
        <f>IFERROR(INDEX(Admin!$C$7:$C$10,MATCH(FP392,TblNivåValTExt,0)),0)</f>
        <v>0</v>
      </c>
      <c r="F392" s="1"/>
      <c r="G392" s="1"/>
      <c r="H392" s="78"/>
      <c r="I392" s="181"/>
      <c r="J392" s="181"/>
      <c r="K392" s="182"/>
      <c r="L392" s="182"/>
      <c r="M392" s="181"/>
      <c r="N392" s="181"/>
      <c r="O392" s="181"/>
      <c r="P392" s="182"/>
      <c r="Q392" s="182"/>
      <c r="R392" s="181"/>
      <c r="S392" s="181"/>
      <c r="T392" s="181"/>
      <c r="U392" s="182"/>
      <c r="V392" s="182"/>
      <c r="W392" s="181"/>
      <c r="X392" s="181"/>
      <c r="Y392" s="181"/>
      <c r="Z392" s="182"/>
      <c r="AA392" s="182"/>
      <c r="AB392" s="181"/>
      <c r="AC392" s="181"/>
      <c r="AD392" s="181"/>
      <c r="AE392" s="182"/>
      <c r="AF392" s="182"/>
      <c r="AG392" s="181"/>
      <c r="AH392" s="181"/>
      <c r="AI392" s="181"/>
      <c r="AJ392" s="182"/>
      <c r="AK392" s="182"/>
      <c r="AL392" s="181"/>
      <c r="AM392" s="181"/>
      <c r="AN392" s="181"/>
      <c r="AO392" s="182"/>
      <c r="AP392" s="182"/>
      <c r="AQ392" s="181"/>
      <c r="AR392" s="181"/>
      <c r="AS392" s="181"/>
      <c r="AT392" s="182"/>
      <c r="AU392" s="182"/>
      <c r="AV392" s="181"/>
      <c r="AW392" s="181"/>
      <c r="AX392" s="181"/>
      <c r="AY392" s="182"/>
      <c r="AZ392" s="182"/>
      <c r="BA392" s="181"/>
      <c r="BB392" s="181"/>
      <c r="BC392" s="181"/>
      <c r="BD392" s="182"/>
      <c r="BE392" s="182"/>
      <c r="BF392" s="181"/>
      <c r="BG392" s="180">
        <f t="shared" si="680"/>
        <v>0</v>
      </c>
      <c r="BH392" s="116" t="str">
        <f t="shared" si="681"/>
        <v/>
      </c>
      <c r="BI392" s="80" t="b">
        <f t="shared" si="627"/>
        <v>0</v>
      </c>
      <c r="BJ392" s="80" t="str">
        <f t="shared" si="628"/>
        <v/>
      </c>
      <c r="BK392" s="80" t="b">
        <f t="shared" si="682"/>
        <v>0</v>
      </c>
      <c r="BL392" s="13" t="str">
        <f t="shared" si="629"/>
        <v/>
      </c>
      <c r="BM392" s="13" t="b">
        <f t="shared" si="683"/>
        <v>0</v>
      </c>
      <c r="BN392" s="35" t="str">
        <f t="shared" si="630"/>
        <v/>
      </c>
      <c r="BO392" s="13" t="b">
        <f t="shared" si="631"/>
        <v>0</v>
      </c>
      <c r="BP392" s="35" t="str">
        <f t="shared" si="632"/>
        <v/>
      </c>
      <c r="BQ392" s="13" t="b">
        <f t="shared" si="633"/>
        <v>0</v>
      </c>
      <c r="BR392" s="35" t="str">
        <f t="shared" si="634"/>
        <v/>
      </c>
      <c r="BS392" s="35" t="b">
        <f t="shared" si="635"/>
        <v>0</v>
      </c>
      <c r="BT392" s="35" t="str">
        <f t="shared" si="636"/>
        <v/>
      </c>
      <c r="BU392" s="35" t="b">
        <f t="shared" si="637"/>
        <v>0</v>
      </c>
      <c r="BV392" s="35" t="str">
        <f t="shared" si="638"/>
        <v/>
      </c>
      <c r="BW392" s="13" t="b">
        <f t="shared" si="715"/>
        <v>0</v>
      </c>
      <c r="BX392" s="35" t="str">
        <f t="shared" si="639"/>
        <v/>
      </c>
      <c r="BY392" s="265" t="b">
        <f t="shared" si="684"/>
        <v>0</v>
      </c>
      <c r="BZ392" s="35" t="str">
        <f t="shared" si="640"/>
        <v/>
      </c>
      <c r="CA392" s="265" t="b">
        <f t="shared" si="685"/>
        <v>0</v>
      </c>
      <c r="CB392" s="35" t="str">
        <f t="shared" si="641"/>
        <v/>
      </c>
      <c r="CC392" s="272" t="b">
        <f t="shared" si="686"/>
        <v>0</v>
      </c>
      <c r="CD392" s="35" t="str">
        <f t="shared" si="642"/>
        <v/>
      </c>
      <c r="CE392" s="13" t="b">
        <f t="shared" si="643"/>
        <v>0</v>
      </c>
      <c r="CF392" s="35" t="str">
        <f t="shared" si="644"/>
        <v/>
      </c>
      <c r="CG392" s="179">
        <f t="shared" si="645"/>
        <v>0</v>
      </c>
      <c r="CH392" s="179">
        <f t="shared" si="646"/>
        <v>0</v>
      </c>
      <c r="CI392" s="218">
        <f t="shared" si="687"/>
        <v>0</v>
      </c>
      <c r="CJ392" s="218">
        <f t="shared" si="688"/>
        <v>0</v>
      </c>
      <c r="CK392" s="218">
        <f t="shared" si="689"/>
        <v>0</v>
      </c>
      <c r="CL392" s="218">
        <f t="shared" si="690"/>
        <v>0</v>
      </c>
      <c r="CM392" s="218">
        <f t="shared" si="691"/>
        <v>0</v>
      </c>
      <c r="CN392" s="218">
        <f t="shared" si="692"/>
        <v>0</v>
      </c>
      <c r="CO392" s="218">
        <f t="shared" si="693"/>
        <v>0</v>
      </c>
      <c r="CP392" s="218">
        <f t="shared" si="694"/>
        <v>0</v>
      </c>
      <c r="CQ392" s="218">
        <f t="shared" si="695"/>
        <v>0</v>
      </c>
      <c r="CR392" s="218">
        <f t="shared" si="696"/>
        <v>0</v>
      </c>
      <c r="CS392" s="14">
        <f t="shared" si="647"/>
        <v>0</v>
      </c>
      <c r="CT392" s="236">
        <f t="shared" si="648"/>
        <v>0</v>
      </c>
      <c r="CU392" s="237">
        <f t="shared" si="724"/>
        <v>0</v>
      </c>
      <c r="CV392" s="16">
        <f t="shared" si="724"/>
        <v>0</v>
      </c>
      <c r="CW392" s="16">
        <f t="shared" si="724"/>
        <v>0</v>
      </c>
      <c r="CX392" s="16">
        <f t="shared" si="724"/>
        <v>0</v>
      </c>
      <c r="CY392" s="16">
        <f t="shared" si="724"/>
        <v>0</v>
      </c>
      <c r="CZ392" s="16">
        <f t="shared" si="724"/>
        <v>0</v>
      </c>
      <c r="DA392" s="16">
        <f t="shared" si="724"/>
        <v>0</v>
      </c>
      <c r="DB392" s="16">
        <f t="shared" si="724"/>
        <v>0</v>
      </c>
      <c r="DC392" s="16">
        <f t="shared" si="724"/>
        <v>0</v>
      </c>
      <c r="DD392" s="238">
        <f t="shared" si="724"/>
        <v>0</v>
      </c>
      <c r="DE392" s="232">
        <f t="shared" si="725"/>
        <v>0</v>
      </c>
      <c r="DF392" s="132">
        <f t="shared" si="725"/>
        <v>0</v>
      </c>
      <c r="DG392" s="132">
        <f t="shared" si="725"/>
        <v>0</v>
      </c>
      <c r="DH392" s="132">
        <f t="shared" si="725"/>
        <v>0</v>
      </c>
      <c r="DI392" s="132">
        <f t="shared" si="725"/>
        <v>0</v>
      </c>
      <c r="DJ392" s="132">
        <f t="shared" si="725"/>
        <v>0</v>
      </c>
      <c r="DK392" s="132">
        <f t="shared" si="725"/>
        <v>0</v>
      </c>
      <c r="DL392" s="132">
        <f t="shared" si="725"/>
        <v>0</v>
      </c>
      <c r="DM392" s="132">
        <f t="shared" si="725"/>
        <v>0</v>
      </c>
      <c r="DN392" s="233">
        <f t="shared" si="725"/>
        <v>0</v>
      </c>
      <c r="DO392" s="232">
        <f t="shared" si="651"/>
        <v>0</v>
      </c>
      <c r="DP392" s="132">
        <f t="shared" si="652"/>
        <v>0</v>
      </c>
      <c r="DQ392" s="132">
        <f t="shared" si="653"/>
        <v>0</v>
      </c>
      <c r="DR392" s="132">
        <f t="shared" si="654"/>
        <v>0</v>
      </c>
      <c r="DS392" s="132">
        <f t="shared" si="655"/>
        <v>0</v>
      </c>
      <c r="DT392" s="132">
        <f t="shared" si="656"/>
        <v>0</v>
      </c>
      <c r="DU392" s="132">
        <f t="shared" si="657"/>
        <v>0</v>
      </c>
      <c r="DV392" s="132">
        <f t="shared" si="658"/>
        <v>0</v>
      </c>
      <c r="DW392" s="132">
        <f t="shared" si="659"/>
        <v>0</v>
      </c>
      <c r="DX392" s="233">
        <f t="shared" si="660"/>
        <v>0</v>
      </c>
      <c r="DY392" s="231" t="b">
        <f t="shared" si="697"/>
        <v>0</v>
      </c>
      <c r="DZ392" s="163"/>
      <c r="EA392" s="226" t="str">
        <f t="shared" si="698"/>
        <v/>
      </c>
      <c r="EB392" s="178" t="str">
        <f t="shared" si="699"/>
        <v/>
      </c>
      <c r="EC392" s="178" t="str">
        <f t="shared" si="700"/>
        <v/>
      </c>
      <c r="ED392" s="178" t="str">
        <f t="shared" si="701"/>
        <v/>
      </c>
      <c r="EE392" s="178" t="str">
        <f t="shared" si="702"/>
        <v/>
      </c>
      <c r="EF392" s="178" t="str">
        <f t="shared" si="703"/>
        <v/>
      </c>
      <c r="EG392" s="178" t="str">
        <f t="shared" si="704"/>
        <v/>
      </c>
      <c r="EH392" s="178" t="str">
        <f t="shared" si="705"/>
        <v/>
      </c>
      <c r="EI392" s="178" t="str">
        <f t="shared" si="706"/>
        <v/>
      </c>
      <c r="EJ392" s="227" t="str">
        <f t="shared" si="707"/>
        <v/>
      </c>
      <c r="EK392" s="230" t="str">
        <f t="shared" si="661"/>
        <v/>
      </c>
      <c r="EL392" s="177" t="str">
        <f t="shared" si="662"/>
        <v/>
      </c>
      <c r="EM392" s="177" t="str">
        <f t="shared" si="663"/>
        <v/>
      </c>
      <c r="EN392" s="177" t="str">
        <f t="shared" si="664"/>
        <v/>
      </c>
      <c r="EO392" s="177" t="str">
        <f t="shared" si="665"/>
        <v/>
      </c>
      <c r="EP392" s="177" t="str">
        <f t="shared" si="666"/>
        <v/>
      </c>
      <c r="EQ392" s="177" t="str">
        <f t="shared" si="667"/>
        <v/>
      </c>
      <c r="ER392" s="177" t="str">
        <f t="shared" si="668"/>
        <v/>
      </c>
      <c r="ES392" s="177" t="str">
        <f t="shared" si="669"/>
        <v/>
      </c>
      <c r="ET392" s="177" t="str">
        <f t="shared" si="670"/>
        <v/>
      </c>
      <c r="EU392" s="229" t="e">
        <f t="shared" si="671"/>
        <v>#VALUE!</v>
      </c>
      <c r="EV392" s="27" t="e">
        <f t="shared" si="672"/>
        <v>#VALUE!</v>
      </c>
      <c r="EW392" s="27" t="e">
        <f t="shared" si="673"/>
        <v>#VALUE!</v>
      </c>
      <c r="EX392" s="28" t="e">
        <f t="shared" si="674"/>
        <v>#VALUE!</v>
      </c>
      <c r="EY392" s="28" t="e">
        <f t="shared" si="675"/>
        <v>#VALUE!</v>
      </c>
      <c r="EZ392" s="28" t="b">
        <f t="shared" si="676"/>
        <v>0</v>
      </c>
      <c r="FA392" s="176" t="str">
        <f t="shared" si="677"/>
        <v/>
      </c>
      <c r="FB392" s="27" t="e" cm="1">
        <f t="array" aca="1" ref="FB392" ca="1">TEXT(RIGHT(10-RIGHT(SUM(INDEX(1*(MID(MID(C392,1,1)*2,ROW(INDIRECT("1:"&amp;LEN(MID(C392,1,1)*2))),1)),,))+MID(C392,2,1)+
SUM(INDEX(1*(MID(MID(C392,3,1)*2,ROW(INDIRECT("1:"&amp;LEN(MID(C392,3,1)*2))),1)),,))+MID(C392,4,1)+
SUM(INDEX(1*(MID(MID(C392,5,1)*2,ROW(INDIRECT("1:"&amp;LEN(MID(C392,5,1)*2))),1)),,))+MID(C392,6,1)+
SUM(INDEX(1*(MID(MID(C392,8,1)*2,ROW(INDIRECT("1:"&amp;LEN(MID(C392,8,1)*2))),1)),,))+MID(C392,9,1)+
SUM(INDEX(1*(MID(MID(C392,10,1)*2,ROW(INDIRECT("1:"&amp;LEN(MID(C392,10,1)*2))),1)),,)),1),1),"0")</f>
        <v>#VALUE!</v>
      </c>
      <c r="FC392" s="27" t="str">
        <f t="shared" si="678"/>
        <v/>
      </c>
      <c r="FD392" s="29" t="b">
        <f t="shared" si="679"/>
        <v>0</v>
      </c>
      <c r="FE392" s="112" t="b">
        <f>IFERROR(MATCH(D392,'Avtal för korttidsarbete'!$G$13:$G$1012,0),TRUE)</f>
        <v>1</v>
      </c>
      <c r="FF392" s="112" t="b">
        <f t="shared" si="708"/>
        <v>0</v>
      </c>
      <c r="FG392" s="113" t="str" cm="1">
        <f t="array" ref="FG392">IF(FE392=TRUE,"x",INDEX('Avtal för korttidsarbete'!$E$13:$E$1012,$FE392))</f>
        <v>x</v>
      </c>
      <c r="FH392" s="113" t="str" cm="1">
        <f t="array" ref="FH392">IF(FE392=TRUE,"x",INDEX('Avtal för korttidsarbete'!$F$13:$F$1012,$FE392))</f>
        <v>x</v>
      </c>
      <c r="FI392" s="112" t="b">
        <f t="shared" si="709"/>
        <v>0</v>
      </c>
      <c r="FJ392" s="135">
        <f t="shared" si="710"/>
        <v>44166</v>
      </c>
      <c r="FK392" s="135">
        <f t="shared" si="711"/>
        <v>44377</v>
      </c>
      <c r="FL392" s="112" t="b">
        <f t="shared" si="712"/>
        <v>0</v>
      </c>
      <c r="FM392" s="113">
        <f t="shared" si="713"/>
        <v>44166</v>
      </c>
      <c r="FN392" s="135">
        <f t="shared" si="714"/>
        <v>44377</v>
      </c>
      <c r="FO392" s="148" t="b">
        <f>IFERROR(INDEX('Avtal för korttidsarbete'!R:R,MATCH(D392,'Avtal för korttidsarbete'!$G:$G,0)),TRUE)</f>
        <v>1</v>
      </c>
      <c r="FP392" s="135" t="str">
        <f>IF(FO392,"-",INDEX('Avtal för korttidsarbete'!$D:$D,MATCH(D392,'Avtal för korttidsarbete'!$G:$G,0)))</f>
        <v>-</v>
      </c>
      <c r="FQ392" s="113" t="b">
        <f>IFERROR(G392&gt;INDEX(Uppsägningar!E:E,MATCH(C392,Uppsägningar!C:C,0)),FALSE)</f>
        <v>0</v>
      </c>
    </row>
    <row r="393" spans="1:173" x14ac:dyDescent="0.25">
      <c r="A393" s="19">
        <v>377</v>
      </c>
      <c r="B393" s="20"/>
      <c r="C393" s="183"/>
      <c r="D393" s="66"/>
      <c r="E393" s="212">
        <f>IFERROR(INDEX(Admin!$C$7:$C$10,MATCH(FP393,TblNivåValTExt,0)),0)</f>
        <v>0</v>
      </c>
      <c r="F393" s="1"/>
      <c r="G393" s="1"/>
      <c r="H393" s="78"/>
      <c r="I393" s="181"/>
      <c r="J393" s="181"/>
      <c r="K393" s="182"/>
      <c r="L393" s="182"/>
      <c r="M393" s="181"/>
      <c r="N393" s="181"/>
      <c r="O393" s="181"/>
      <c r="P393" s="182"/>
      <c r="Q393" s="182"/>
      <c r="R393" s="181"/>
      <c r="S393" s="181"/>
      <c r="T393" s="181"/>
      <c r="U393" s="182"/>
      <c r="V393" s="182"/>
      <c r="W393" s="181"/>
      <c r="X393" s="181"/>
      <c r="Y393" s="181"/>
      <c r="Z393" s="182"/>
      <c r="AA393" s="182"/>
      <c r="AB393" s="181"/>
      <c r="AC393" s="181"/>
      <c r="AD393" s="181"/>
      <c r="AE393" s="182"/>
      <c r="AF393" s="182"/>
      <c r="AG393" s="181"/>
      <c r="AH393" s="181"/>
      <c r="AI393" s="181"/>
      <c r="AJ393" s="182"/>
      <c r="AK393" s="182"/>
      <c r="AL393" s="181"/>
      <c r="AM393" s="181"/>
      <c r="AN393" s="181"/>
      <c r="AO393" s="182"/>
      <c r="AP393" s="182"/>
      <c r="AQ393" s="181"/>
      <c r="AR393" s="181"/>
      <c r="AS393" s="181"/>
      <c r="AT393" s="182"/>
      <c r="AU393" s="182"/>
      <c r="AV393" s="181"/>
      <c r="AW393" s="181"/>
      <c r="AX393" s="181"/>
      <c r="AY393" s="182"/>
      <c r="AZ393" s="182"/>
      <c r="BA393" s="181"/>
      <c r="BB393" s="181"/>
      <c r="BC393" s="181"/>
      <c r="BD393" s="182"/>
      <c r="BE393" s="182"/>
      <c r="BF393" s="181"/>
      <c r="BG393" s="180">
        <f t="shared" si="680"/>
        <v>0</v>
      </c>
      <c r="BH393" s="116" t="str">
        <f t="shared" si="681"/>
        <v/>
      </c>
      <c r="BI393" s="80" t="b">
        <f t="shared" si="627"/>
        <v>0</v>
      </c>
      <c r="BJ393" s="80" t="str">
        <f t="shared" si="628"/>
        <v/>
      </c>
      <c r="BK393" s="80" t="b">
        <f t="shared" si="682"/>
        <v>0</v>
      </c>
      <c r="BL393" s="13" t="str">
        <f t="shared" si="629"/>
        <v/>
      </c>
      <c r="BM393" s="13" t="b">
        <f t="shared" si="683"/>
        <v>0</v>
      </c>
      <c r="BN393" s="35" t="str">
        <f t="shared" si="630"/>
        <v/>
      </c>
      <c r="BO393" s="13" t="b">
        <f t="shared" si="631"/>
        <v>0</v>
      </c>
      <c r="BP393" s="35" t="str">
        <f t="shared" si="632"/>
        <v/>
      </c>
      <c r="BQ393" s="13" t="b">
        <f t="shared" si="633"/>
        <v>0</v>
      </c>
      <c r="BR393" s="35" t="str">
        <f t="shared" si="634"/>
        <v/>
      </c>
      <c r="BS393" s="35" t="b">
        <f t="shared" si="635"/>
        <v>0</v>
      </c>
      <c r="BT393" s="35" t="str">
        <f t="shared" si="636"/>
        <v/>
      </c>
      <c r="BU393" s="35" t="b">
        <f t="shared" si="637"/>
        <v>0</v>
      </c>
      <c r="BV393" s="35" t="str">
        <f t="shared" si="638"/>
        <v/>
      </c>
      <c r="BW393" s="13" t="b">
        <f t="shared" si="715"/>
        <v>0</v>
      </c>
      <c r="BX393" s="35" t="str">
        <f t="shared" si="639"/>
        <v/>
      </c>
      <c r="BY393" s="265" t="b">
        <f t="shared" si="684"/>
        <v>0</v>
      </c>
      <c r="BZ393" s="35" t="str">
        <f t="shared" si="640"/>
        <v/>
      </c>
      <c r="CA393" s="265" t="b">
        <f t="shared" si="685"/>
        <v>0</v>
      </c>
      <c r="CB393" s="35" t="str">
        <f t="shared" si="641"/>
        <v/>
      </c>
      <c r="CC393" s="272" t="b">
        <f t="shared" si="686"/>
        <v>0</v>
      </c>
      <c r="CD393" s="35" t="str">
        <f t="shared" si="642"/>
        <v/>
      </c>
      <c r="CE393" s="13" t="b">
        <f t="shared" si="643"/>
        <v>0</v>
      </c>
      <c r="CF393" s="35" t="str">
        <f t="shared" si="644"/>
        <v/>
      </c>
      <c r="CG393" s="179">
        <f t="shared" si="645"/>
        <v>0</v>
      </c>
      <c r="CH393" s="179">
        <f t="shared" si="646"/>
        <v>0</v>
      </c>
      <c r="CI393" s="218">
        <f t="shared" si="687"/>
        <v>0</v>
      </c>
      <c r="CJ393" s="218">
        <f t="shared" si="688"/>
        <v>0</v>
      </c>
      <c r="CK393" s="218">
        <f t="shared" si="689"/>
        <v>0</v>
      </c>
      <c r="CL393" s="218">
        <f t="shared" si="690"/>
        <v>0</v>
      </c>
      <c r="CM393" s="218">
        <f t="shared" si="691"/>
        <v>0</v>
      </c>
      <c r="CN393" s="218">
        <f t="shared" si="692"/>
        <v>0</v>
      </c>
      <c r="CO393" s="218">
        <f t="shared" si="693"/>
        <v>0</v>
      </c>
      <c r="CP393" s="218">
        <f t="shared" si="694"/>
        <v>0</v>
      </c>
      <c r="CQ393" s="218">
        <f t="shared" si="695"/>
        <v>0</v>
      </c>
      <c r="CR393" s="218">
        <f t="shared" si="696"/>
        <v>0</v>
      </c>
      <c r="CS393" s="14">
        <f t="shared" si="647"/>
        <v>0</v>
      </c>
      <c r="CT393" s="236">
        <f t="shared" si="648"/>
        <v>0</v>
      </c>
      <c r="CU393" s="237">
        <f t="shared" si="724"/>
        <v>0</v>
      </c>
      <c r="CV393" s="16">
        <f t="shared" si="724"/>
        <v>0</v>
      </c>
      <c r="CW393" s="16">
        <f t="shared" si="724"/>
        <v>0</v>
      </c>
      <c r="CX393" s="16">
        <f t="shared" si="724"/>
        <v>0</v>
      </c>
      <c r="CY393" s="16">
        <f t="shared" si="724"/>
        <v>0</v>
      </c>
      <c r="CZ393" s="16">
        <f t="shared" si="724"/>
        <v>0</v>
      </c>
      <c r="DA393" s="16">
        <f t="shared" si="724"/>
        <v>0</v>
      </c>
      <c r="DB393" s="16">
        <f t="shared" si="724"/>
        <v>0</v>
      </c>
      <c r="DC393" s="16">
        <f t="shared" si="724"/>
        <v>0</v>
      </c>
      <c r="DD393" s="238">
        <f t="shared" si="724"/>
        <v>0</v>
      </c>
      <c r="DE393" s="232">
        <f t="shared" si="725"/>
        <v>0</v>
      </c>
      <c r="DF393" s="132">
        <f t="shared" si="725"/>
        <v>0</v>
      </c>
      <c r="DG393" s="132">
        <f t="shared" si="725"/>
        <v>0</v>
      </c>
      <c r="DH393" s="132">
        <f t="shared" si="725"/>
        <v>0</v>
      </c>
      <c r="DI393" s="132">
        <f t="shared" si="725"/>
        <v>0</v>
      </c>
      <c r="DJ393" s="132">
        <f t="shared" si="725"/>
        <v>0</v>
      </c>
      <c r="DK393" s="132">
        <f t="shared" si="725"/>
        <v>0</v>
      </c>
      <c r="DL393" s="132">
        <f t="shared" si="725"/>
        <v>0</v>
      </c>
      <c r="DM393" s="132">
        <f t="shared" si="725"/>
        <v>0</v>
      </c>
      <c r="DN393" s="233">
        <f t="shared" si="725"/>
        <v>0</v>
      </c>
      <c r="DO393" s="232">
        <f t="shared" si="651"/>
        <v>0</v>
      </c>
      <c r="DP393" s="132">
        <f t="shared" si="652"/>
        <v>0</v>
      </c>
      <c r="DQ393" s="132">
        <f t="shared" si="653"/>
        <v>0</v>
      </c>
      <c r="DR393" s="132">
        <f t="shared" si="654"/>
        <v>0</v>
      </c>
      <c r="DS393" s="132">
        <f t="shared" si="655"/>
        <v>0</v>
      </c>
      <c r="DT393" s="132">
        <f t="shared" si="656"/>
        <v>0</v>
      </c>
      <c r="DU393" s="132">
        <f t="shared" si="657"/>
        <v>0</v>
      </c>
      <c r="DV393" s="132">
        <f t="shared" si="658"/>
        <v>0</v>
      </c>
      <c r="DW393" s="132">
        <f t="shared" si="659"/>
        <v>0</v>
      </c>
      <c r="DX393" s="233">
        <f t="shared" si="660"/>
        <v>0</v>
      </c>
      <c r="DY393" s="231" t="b">
        <f t="shared" si="697"/>
        <v>0</v>
      </c>
      <c r="DZ393" s="163"/>
      <c r="EA393" s="226" t="str">
        <f t="shared" si="698"/>
        <v/>
      </c>
      <c r="EB393" s="178" t="str">
        <f t="shared" si="699"/>
        <v/>
      </c>
      <c r="EC393" s="178" t="str">
        <f t="shared" si="700"/>
        <v/>
      </c>
      <c r="ED393" s="178" t="str">
        <f t="shared" si="701"/>
        <v/>
      </c>
      <c r="EE393" s="178" t="str">
        <f t="shared" si="702"/>
        <v/>
      </c>
      <c r="EF393" s="178" t="str">
        <f t="shared" si="703"/>
        <v/>
      </c>
      <c r="EG393" s="178" t="str">
        <f t="shared" si="704"/>
        <v/>
      </c>
      <c r="EH393" s="178" t="str">
        <f t="shared" si="705"/>
        <v/>
      </c>
      <c r="EI393" s="178" t="str">
        <f t="shared" si="706"/>
        <v/>
      </c>
      <c r="EJ393" s="227" t="str">
        <f t="shared" si="707"/>
        <v/>
      </c>
      <c r="EK393" s="230" t="str">
        <f t="shared" si="661"/>
        <v/>
      </c>
      <c r="EL393" s="177" t="str">
        <f t="shared" si="662"/>
        <v/>
      </c>
      <c r="EM393" s="177" t="str">
        <f t="shared" si="663"/>
        <v/>
      </c>
      <c r="EN393" s="177" t="str">
        <f t="shared" si="664"/>
        <v/>
      </c>
      <c r="EO393" s="177" t="str">
        <f t="shared" si="665"/>
        <v/>
      </c>
      <c r="EP393" s="177" t="str">
        <f t="shared" si="666"/>
        <v/>
      </c>
      <c r="EQ393" s="177" t="str">
        <f t="shared" si="667"/>
        <v/>
      </c>
      <c r="ER393" s="177" t="str">
        <f t="shared" si="668"/>
        <v/>
      </c>
      <c r="ES393" s="177" t="str">
        <f t="shared" si="669"/>
        <v/>
      </c>
      <c r="ET393" s="177" t="str">
        <f t="shared" si="670"/>
        <v/>
      </c>
      <c r="EU393" s="229" t="e">
        <f t="shared" si="671"/>
        <v>#VALUE!</v>
      </c>
      <c r="EV393" s="27" t="e">
        <f t="shared" si="672"/>
        <v>#VALUE!</v>
      </c>
      <c r="EW393" s="27" t="e">
        <f t="shared" si="673"/>
        <v>#VALUE!</v>
      </c>
      <c r="EX393" s="28" t="e">
        <f t="shared" si="674"/>
        <v>#VALUE!</v>
      </c>
      <c r="EY393" s="28" t="e">
        <f t="shared" si="675"/>
        <v>#VALUE!</v>
      </c>
      <c r="EZ393" s="28" t="b">
        <f t="shared" si="676"/>
        <v>0</v>
      </c>
      <c r="FA393" s="176" t="str">
        <f t="shared" si="677"/>
        <v/>
      </c>
      <c r="FB393" s="27" t="e" cm="1">
        <f t="array" aca="1" ref="FB393" ca="1">TEXT(RIGHT(10-RIGHT(SUM(INDEX(1*(MID(MID(C393,1,1)*2,ROW(INDIRECT("1:"&amp;LEN(MID(C393,1,1)*2))),1)),,))+MID(C393,2,1)+
SUM(INDEX(1*(MID(MID(C393,3,1)*2,ROW(INDIRECT("1:"&amp;LEN(MID(C393,3,1)*2))),1)),,))+MID(C393,4,1)+
SUM(INDEX(1*(MID(MID(C393,5,1)*2,ROW(INDIRECT("1:"&amp;LEN(MID(C393,5,1)*2))),1)),,))+MID(C393,6,1)+
SUM(INDEX(1*(MID(MID(C393,8,1)*2,ROW(INDIRECT("1:"&amp;LEN(MID(C393,8,1)*2))),1)),,))+MID(C393,9,1)+
SUM(INDEX(1*(MID(MID(C393,10,1)*2,ROW(INDIRECT("1:"&amp;LEN(MID(C393,10,1)*2))),1)),,)),1),1),"0")</f>
        <v>#VALUE!</v>
      </c>
      <c r="FC393" s="27" t="str">
        <f t="shared" si="678"/>
        <v/>
      </c>
      <c r="FD393" s="29" t="b">
        <f t="shared" si="679"/>
        <v>0</v>
      </c>
      <c r="FE393" s="112" t="b">
        <f>IFERROR(MATCH(D393,'Avtal för korttidsarbete'!$G$13:$G$1012,0),TRUE)</f>
        <v>1</v>
      </c>
      <c r="FF393" s="112" t="b">
        <f t="shared" si="708"/>
        <v>0</v>
      </c>
      <c r="FG393" s="113" t="str" cm="1">
        <f t="array" ref="FG393">IF(FE393=TRUE,"x",INDEX('Avtal för korttidsarbete'!$E$13:$E$1012,$FE393))</f>
        <v>x</v>
      </c>
      <c r="FH393" s="113" t="str" cm="1">
        <f t="array" ref="FH393">IF(FE393=TRUE,"x",INDEX('Avtal för korttidsarbete'!$F$13:$F$1012,$FE393))</f>
        <v>x</v>
      </c>
      <c r="FI393" s="112" t="b">
        <f t="shared" si="709"/>
        <v>0</v>
      </c>
      <c r="FJ393" s="135">
        <f t="shared" si="710"/>
        <v>44166</v>
      </c>
      <c r="FK393" s="135">
        <f t="shared" si="711"/>
        <v>44377</v>
      </c>
      <c r="FL393" s="112" t="b">
        <f t="shared" si="712"/>
        <v>0</v>
      </c>
      <c r="FM393" s="113">
        <f t="shared" si="713"/>
        <v>44166</v>
      </c>
      <c r="FN393" s="135">
        <f t="shared" si="714"/>
        <v>44377</v>
      </c>
      <c r="FO393" s="148" t="b">
        <f>IFERROR(INDEX('Avtal för korttidsarbete'!R:R,MATCH(D393,'Avtal för korttidsarbete'!$G:$G,0)),TRUE)</f>
        <v>1</v>
      </c>
      <c r="FP393" s="135" t="str">
        <f>IF(FO393,"-",INDEX('Avtal för korttidsarbete'!$D:$D,MATCH(D393,'Avtal för korttidsarbete'!$G:$G,0)))</f>
        <v>-</v>
      </c>
      <c r="FQ393" s="113" t="b">
        <f>IFERROR(G393&gt;INDEX(Uppsägningar!E:E,MATCH(C393,Uppsägningar!C:C,0)),FALSE)</f>
        <v>0</v>
      </c>
    </row>
    <row r="394" spans="1:173" x14ac:dyDescent="0.25">
      <c r="A394" s="19">
        <v>378</v>
      </c>
      <c r="B394" s="20"/>
      <c r="C394" s="183"/>
      <c r="D394" s="66"/>
      <c r="E394" s="212">
        <f>IFERROR(INDEX(Admin!$C$7:$C$10,MATCH(FP394,TblNivåValTExt,0)),0)</f>
        <v>0</v>
      </c>
      <c r="F394" s="1"/>
      <c r="G394" s="1"/>
      <c r="H394" s="78"/>
      <c r="I394" s="181"/>
      <c r="J394" s="181"/>
      <c r="K394" s="182"/>
      <c r="L394" s="182"/>
      <c r="M394" s="181"/>
      <c r="N394" s="181"/>
      <c r="O394" s="181"/>
      <c r="P394" s="182"/>
      <c r="Q394" s="182"/>
      <c r="R394" s="181"/>
      <c r="S394" s="181"/>
      <c r="T394" s="181"/>
      <c r="U394" s="182"/>
      <c r="V394" s="182"/>
      <c r="W394" s="181"/>
      <c r="X394" s="181"/>
      <c r="Y394" s="181"/>
      <c r="Z394" s="182"/>
      <c r="AA394" s="182"/>
      <c r="AB394" s="181"/>
      <c r="AC394" s="181"/>
      <c r="AD394" s="181"/>
      <c r="AE394" s="182"/>
      <c r="AF394" s="182"/>
      <c r="AG394" s="181"/>
      <c r="AH394" s="181"/>
      <c r="AI394" s="181"/>
      <c r="AJ394" s="182"/>
      <c r="AK394" s="182"/>
      <c r="AL394" s="181"/>
      <c r="AM394" s="181"/>
      <c r="AN394" s="181"/>
      <c r="AO394" s="182"/>
      <c r="AP394" s="182"/>
      <c r="AQ394" s="181"/>
      <c r="AR394" s="181"/>
      <c r="AS394" s="181"/>
      <c r="AT394" s="182"/>
      <c r="AU394" s="182"/>
      <c r="AV394" s="181"/>
      <c r="AW394" s="181"/>
      <c r="AX394" s="181"/>
      <c r="AY394" s="182"/>
      <c r="AZ394" s="182"/>
      <c r="BA394" s="181"/>
      <c r="BB394" s="181"/>
      <c r="BC394" s="181"/>
      <c r="BD394" s="182"/>
      <c r="BE394" s="182"/>
      <c r="BF394" s="181"/>
      <c r="BG394" s="180">
        <f t="shared" si="680"/>
        <v>0</v>
      </c>
      <c r="BH394" s="116" t="str">
        <f t="shared" si="681"/>
        <v/>
      </c>
      <c r="BI394" s="80" t="b">
        <f t="shared" si="627"/>
        <v>0</v>
      </c>
      <c r="BJ394" s="80" t="str">
        <f t="shared" si="628"/>
        <v/>
      </c>
      <c r="BK394" s="80" t="b">
        <f t="shared" si="682"/>
        <v>0</v>
      </c>
      <c r="BL394" s="13" t="str">
        <f t="shared" si="629"/>
        <v/>
      </c>
      <c r="BM394" s="13" t="b">
        <f t="shared" si="683"/>
        <v>0</v>
      </c>
      <c r="BN394" s="35" t="str">
        <f t="shared" si="630"/>
        <v/>
      </c>
      <c r="BO394" s="13" t="b">
        <f t="shared" si="631"/>
        <v>0</v>
      </c>
      <c r="BP394" s="35" t="str">
        <f t="shared" si="632"/>
        <v/>
      </c>
      <c r="BQ394" s="13" t="b">
        <f t="shared" si="633"/>
        <v>0</v>
      </c>
      <c r="BR394" s="35" t="str">
        <f t="shared" si="634"/>
        <v/>
      </c>
      <c r="BS394" s="35" t="b">
        <f t="shared" si="635"/>
        <v>0</v>
      </c>
      <c r="BT394" s="35" t="str">
        <f t="shared" si="636"/>
        <v/>
      </c>
      <c r="BU394" s="35" t="b">
        <f t="shared" si="637"/>
        <v>0</v>
      </c>
      <c r="BV394" s="35" t="str">
        <f t="shared" si="638"/>
        <v/>
      </c>
      <c r="BW394" s="13" t="b">
        <f t="shared" si="715"/>
        <v>0</v>
      </c>
      <c r="BX394" s="35" t="str">
        <f t="shared" si="639"/>
        <v/>
      </c>
      <c r="BY394" s="265" t="b">
        <f t="shared" si="684"/>
        <v>0</v>
      </c>
      <c r="BZ394" s="35" t="str">
        <f t="shared" si="640"/>
        <v/>
      </c>
      <c r="CA394" s="265" t="b">
        <f t="shared" si="685"/>
        <v>0</v>
      </c>
      <c r="CB394" s="35" t="str">
        <f t="shared" si="641"/>
        <v/>
      </c>
      <c r="CC394" s="272" t="b">
        <f t="shared" si="686"/>
        <v>0</v>
      </c>
      <c r="CD394" s="35" t="str">
        <f t="shared" si="642"/>
        <v/>
      </c>
      <c r="CE394" s="13" t="b">
        <f t="shared" si="643"/>
        <v>0</v>
      </c>
      <c r="CF394" s="35" t="str">
        <f t="shared" si="644"/>
        <v/>
      </c>
      <c r="CG394" s="179">
        <f t="shared" si="645"/>
        <v>0</v>
      </c>
      <c r="CH394" s="179">
        <f t="shared" si="646"/>
        <v>0</v>
      </c>
      <c r="CI394" s="218">
        <f t="shared" si="687"/>
        <v>0</v>
      </c>
      <c r="CJ394" s="218">
        <f t="shared" si="688"/>
        <v>0</v>
      </c>
      <c r="CK394" s="218">
        <f t="shared" si="689"/>
        <v>0</v>
      </c>
      <c r="CL394" s="218">
        <f t="shared" si="690"/>
        <v>0</v>
      </c>
      <c r="CM394" s="218">
        <f t="shared" si="691"/>
        <v>0</v>
      </c>
      <c r="CN394" s="218">
        <f t="shared" si="692"/>
        <v>0</v>
      </c>
      <c r="CO394" s="218">
        <f t="shared" si="693"/>
        <v>0</v>
      </c>
      <c r="CP394" s="218">
        <f t="shared" si="694"/>
        <v>0</v>
      </c>
      <c r="CQ394" s="218">
        <f t="shared" si="695"/>
        <v>0</v>
      </c>
      <c r="CR394" s="218">
        <f t="shared" si="696"/>
        <v>0</v>
      </c>
      <c r="CS394" s="14">
        <f t="shared" si="647"/>
        <v>0</v>
      </c>
      <c r="CT394" s="236">
        <f t="shared" si="648"/>
        <v>0</v>
      </c>
      <c r="CU394" s="237">
        <f t="shared" si="724"/>
        <v>0</v>
      </c>
      <c r="CV394" s="16">
        <f t="shared" si="724"/>
        <v>0</v>
      </c>
      <c r="CW394" s="16">
        <f t="shared" si="724"/>
        <v>0</v>
      </c>
      <c r="CX394" s="16">
        <f t="shared" si="724"/>
        <v>0</v>
      </c>
      <c r="CY394" s="16">
        <f t="shared" si="724"/>
        <v>0</v>
      </c>
      <c r="CZ394" s="16">
        <f t="shared" si="724"/>
        <v>0</v>
      </c>
      <c r="DA394" s="16">
        <f t="shared" si="724"/>
        <v>0</v>
      </c>
      <c r="DB394" s="16">
        <f t="shared" si="724"/>
        <v>0</v>
      </c>
      <c r="DC394" s="16">
        <f t="shared" si="724"/>
        <v>0</v>
      </c>
      <c r="DD394" s="238">
        <f t="shared" si="724"/>
        <v>0</v>
      </c>
      <c r="DE394" s="232">
        <f t="shared" si="725"/>
        <v>0</v>
      </c>
      <c r="DF394" s="132">
        <f t="shared" si="725"/>
        <v>0</v>
      </c>
      <c r="DG394" s="132">
        <f t="shared" si="725"/>
        <v>0</v>
      </c>
      <c r="DH394" s="132">
        <f t="shared" si="725"/>
        <v>0</v>
      </c>
      <c r="DI394" s="132">
        <f t="shared" si="725"/>
        <v>0</v>
      </c>
      <c r="DJ394" s="132">
        <f t="shared" si="725"/>
        <v>0</v>
      </c>
      <c r="DK394" s="132">
        <f t="shared" si="725"/>
        <v>0</v>
      </c>
      <c r="DL394" s="132">
        <f t="shared" si="725"/>
        <v>0</v>
      </c>
      <c r="DM394" s="132">
        <f t="shared" si="725"/>
        <v>0</v>
      </c>
      <c r="DN394" s="233">
        <f t="shared" si="725"/>
        <v>0</v>
      </c>
      <c r="DO394" s="232">
        <f t="shared" si="651"/>
        <v>0</v>
      </c>
      <c r="DP394" s="132">
        <f t="shared" si="652"/>
        <v>0</v>
      </c>
      <c r="DQ394" s="132">
        <f t="shared" si="653"/>
        <v>0</v>
      </c>
      <c r="DR394" s="132">
        <f t="shared" si="654"/>
        <v>0</v>
      </c>
      <c r="DS394" s="132">
        <f t="shared" si="655"/>
        <v>0</v>
      </c>
      <c r="DT394" s="132">
        <f t="shared" si="656"/>
        <v>0</v>
      </c>
      <c r="DU394" s="132">
        <f t="shared" si="657"/>
        <v>0</v>
      </c>
      <c r="DV394" s="132">
        <f t="shared" si="658"/>
        <v>0</v>
      </c>
      <c r="DW394" s="132">
        <f t="shared" si="659"/>
        <v>0</v>
      </c>
      <c r="DX394" s="233">
        <f t="shared" si="660"/>
        <v>0</v>
      </c>
      <c r="DY394" s="231" t="b">
        <f t="shared" si="697"/>
        <v>0</v>
      </c>
      <c r="DZ394" s="163"/>
      <c r="EA394" s="226" t="str">
        <f t="shared" si="698"/>
        <v/>
      </c>
      <c r="EB394" s="178" t="str">
        <f t="shared" si="699"/>
        <v/>
      </c>
      <c r="EC394" s="178" t="str">
        <f t="shared" si="700"/>
        <v/>
      </c>
      <c r="ED394" s="178" t="str">
        <f t="shared" si="701"/>
        <v/>
      </c>
      <c r="EE394" s="178" t="str">
        <f t="shared" si="702"/>
        <v/>
      </c>
      <c r="EF394" s="178" t="str">
        <f t="shared" si="703"/>
        <v/>
      </c>
      <c r="EG394" s="178" t="str">
        <f t="shared" si="704"/>
        <v/>
      </c>
      <c r="EH394" s="178" t="str">
        <f t="shared" si="705"/>
        <v/>
      </c>
      <c r="EI394" s="178" t="str">
        <f t="shared" si="706"/>
        <v/>
      </c>
      <c r="EJ394" s="227" t="str">
        <f t="shared" si="707"/>
        <v/>
      </c>
      <c r="EK394" s="230" t="str">
        <f t="shared" si="661"/>
        <v/>
      </c>
      <c r="EL394" s="177" t="str">
        <f t="shared" si="662"/>
        <v/>
      </c>
      <c r="EM394" s="177" t="str">
        <f t="shared" si="663"/>
        <v/>
      </c>
      <c r="EN394" s="177" t="str">
        <f t="shared" si="664"/>
        <v/>
      </c>
      <c r="EO394" s="177" t="str">
        <f t="shared" si="665"/>
        <v/>
      </c>
      <c r="EP394" s="177" t="str">
        <f t="shared" si="666"/>
        <v/>
      </c>
      <c r="EQ394" s="177" t="str">
        <f t="shared" si="667"/>
        <v/>
      </c>
      <c r="ER394" s="177" t="str">
        <f t="shared" si="668"/>
        <v/>
      </c>
      <c r="ES394" s="177" t="str">
        <f t="shared" si="669"/>
        <v/>
      </c>
      <c r="ET394" s="177" t="str">
        <f t="shared" si="670"/>
        <v/>
      </c>
      <c r="EU394" s="229" t="e">
        <f t="shared" si="671"/>
        <v>#VALUE!</v>
      </c>
      <c r="EV394" s="27" t="e">
        <f t="shared" si="672"/>
        <v>#VALUE!</v>
      </c>
      <c r="EW394" s="27" t="e">
        <f t="shared" si="673"/>
        <v>#VALUE!</v>
      </c>
      <c r="EX394" s="28" t="e">
        <f t="shared" si="674"/>
        <v>#VALUE!</v>
      </c>
      <c r="EY394" s="28" t="e">
        <f t="shared" si="675"/>
        <v>#VALUE!</v>
      </c>
      <c r="EZ394" s="28" t="b">
        <f t="shared" si="676"/>
        <v>0</v>
      </c>
      <c r="FA394" s="176" t="str">
        <f t="shared" si="677"/>
        <v/>
      </c>
      <c r="FB394" s="27" t="e" cm="1">
        <f t="array" aca="1" ref="FB394" ca="1">TEXT(RIGHT(10-RIGHT(SUM(INDEX(1*(MID(MID(C394,1,1)*2,ROW(INDIRECT("1:"&amp;LEN(MID(C394,1,1)*2))),1)),,))+MID(C394,2,1)+
SUM(INDEX(1*(MID(MID(C394,3,1)*2,ROW(INDIRECT("1:"&amp;LEN(MID(C394,3,1)*2))),1)),,))+MID(C394,4,1)+
SUM(INDEX(1*(MID(MID(C394,5,1)*2,ROW(INDIRECT("1:"&amp;LEN(MID(C394,5,1)*2))),1)),,))+MID(C394,6,1)+
SUM(INDEX(1*(MID(MID(C394,8,1)*2,ROW(INDIRECT("1:"&amp;LEN(MID(C394,8,1)*2))),1)),,))+MID(C394,9,1)+
SUM(INDEX(1*(MID(MID(C394,10,1)*2,ROW(INDIRECT("1:"&amp;LEN(MID(C394,10,1)*2))),1)),,)),1),1),"0")</f>
        <v>#VALUE!</v>
      </c>
      <c r="FC394" s="27" t="str">
        <f t="shared" si="678"/>
        <v/>
      </c>
      <c r="FD394" s="29" t="b">
        <f t="shared" si="679"/>
        <v>0</v>
      </c>
      <c r="FE394" s="112" t="b">
        <f>IFERROR(MATCH(D394,'Avtal för korttidsarbete'!$G$13:$G$1012,0),TRUE)</f>
        <v>1</v>
      </c>
      <c r="FF394" s="112" t="b">
        <f t="shared" si="708"/>
        <v>0</v>
      </c>
      <c r="FG394" s="113" t="str" cm="1">
        <f t="array" ref="FG394">IF(FE394=TRUE,"x",INDEX('Avtal för korttidsarbete'!$E$13:$E$1012,$FE394))</f>
        <v>x</v>
      </c>
      <c r="FH394" s="113" t="str" cm="1">
        <f t="array" ref="FH394">IF(FE394=TRUE,"x",INDEX('Avtal för korttidsarbete'!$F$13:$F$1012,$FE394))</f>
        <v>x</v>
      </c>
      <c r="FI394" s="112" t="b">
        <f t="shared" si="709"/>
        <v>0</v>
      </c>
      <c r="FJ394" s="135">
        <f t="shared" si="710"/>
        <v>44166</v>
      </c>
      <c r="FK394" s="135">
        <f t="shared" si="711"/>
        <v>44377</v>
      </c>
      <c r="FL394" s="112" t="b">
        <f t="shared" si="712"/>
        <v>0</v>
      </c>
      <c r="FM394" s="113">
        <f t="shared" si="713"/>
        <v>44166</v>
      </c>
      <c r="FN394" s="135">
        <f t="shared" si="714"/>
        <v>44377</v>
      </c>
      <c r="FO394" s="148" t="b">
        <f>IFERROR(INDEX('Avtal för korttidsarbete'!R:R,MATCH(D394,'Avtal för korttidsarbete'!$G:$G,0)),TRUE)</f>
        <v>1</v>
      </c>
      <c r="FP394" s="135" t="str">
        <f>IF(FO394,"-",INDEX('Avtal för korttidsarbete'!$D:$D,MATCH(D394,'Avtal för korttidsarbete'!$G:$G,0)))</f>
        <v>-</v>
      </c>
      <c r="FQ394" s="113" t="b">
        <f>IFERROR(G394&gt;INDEX(Uppsägningar!E:E,MATCH(C394,Uppsägningar!C:C,0)),FALSE)</f>
        <v>0</v>
      </c>
    </row>
    <row r="395" spans="1:173" x14ac:dyDescent="0.25">
      <c r="A395" s="19">
        <v>379</v>
      </c>
      <c r="B395" s="20"/>
      <c r="C395" s="183"/>
      <c r="D395" s="66"/>
      <c r="E395" s="212">
        <f>IFERROR(INDEX(Admin!$C$7:$C$10,MATCH(FP395,TblNivåValTExt,0)),0)</f>
        <v>0</v>
      </c>
      <c r="F395" s="1"/>
      <c r="G395" s="1"/>
      <c r="H395" s="78"/>
      <c r="I395" s="181"/>
      <c r="J395" s="181"/>
      <c r="K395" s="182"/>
      <c r="L395" s="182"/>
      <c r="M395" s="181"/>
      <c r="N395" s="181"/>
      <c r="O395" s="181"/>
      <c r="P395" s="182"/>
      <c r="Q395" s="182"/>
      <c r="R395" s="181"/>
      <c r="S395" s="181"/>
      <c r="T395" s="181"/>
      <c r="U395" s="182"/>
      <c r="V395" s="182"/>
      <c r="W395" s="181"/>
      <c r="X395" s="181"/>
      <c r="Y395" s="181"/>
      <c r="Z395" s="182"/>
      <c r="AA395" s="182"/>
      <c r="AB395" s="181"/>
      <c r="AC395" s="181"/>
      <c r="AD395" s="181"/>
      <c r="AE395" s="182"/>
      <c r="AF395" s="182"/>
      <c r="AG395" s="181"/>
      <c r="AH395" s="181"/>
      <c r="AI395" s="181"/>
      <c r="AJ395" s="182"/>
      <c r="AK395" s="182"/>
      <c r="AL395" s="181"/>
      <c r="AM395" s="181"/>
      <c r="AN395" s="181"/>
      <c r="AO395" s="182"/>
      <c r="AP395" s="182"/>
      <c r="AQ395" s="181"/>
      <c r="AR395" s="181"/>
      <c r="AS395" s="181"/>
      <c r="AT395" s="182"/>
      <c r="AU395" s="182"/>
      <c r="AV395" s="181"/>
      <c r="AW395" s="181"/>
      <c r="AX395" s="181"/>
      <c r="AY395" s="182"/>
      <c r="AZ395" s="182"/>
      <c r="BA395" s="181"/>
      <c r="BB395" s="181"/>
      <c r="BC395" s="181"/>
      <c r="BD395" s="182"/>
      <c r="BE395" s="182"/>
      <c r="BF395" s="181"/>
      <c r="BG395" s="180">
        <f t="shared" si="680"/>
        <v>0</v>
      </c>
      <c r="BH395" s="116" t="str">
        <f t="shared" si="681"/>
        <v/>
      </c>
      <c r="BI395" s="80" t="b">
        <f t="shared" si="627"/>
        <v>0</v>
      </c>
      <c r="BJ395" s="80" t="str">
        <f t="shared" si="628"/>
        <v/>
      </c>
      <c r="BK395" s="80" t="b">
        <f t="shared" si="682"/>
        <v>0</v>
      </c>
      <c r="BL395" s="13" t="str">
        <f t="shared" si="629"/>
        <v/>
      </c>
      <c r="BM395" s="13" t="b">
        <f t="shared" si="683"/>
        <v>0</v>
      </c>
      <c r="BN395" s="35" t="str">
        <f t="shared" si="630"/>
        <v/>
      </c>
      <c r="BO395" s="13" t="b">
        <f t="shared" si="631"/>
        <v>0</v>
      </c>
      <c r="BP395" s="35" t="str">
        <f t="shared" si="632"/>
        <v/>
      </c>
      <c r="BQ395" s="13" t="b">
        <f t="shared" si="633"/>
        <v>0</v>
      </c>
      <c r="BR395" s="35" t="str">
        <f t="shared" si="634"/>
        <v/>
      </c>
      <c r="BS395" s="35" t="b">
        <f t="shared" si="635"/>
        <v>0</v>
      </c>
      <c r="BT395" s="35" t="str">
        <f t="shared" si="636"/>
        <v/>
      </c>
      <c r="BU395" s="35" t="b">
        <f t="shared" si="637"/>
        <v>0</v>
      </c>
      <c r="BV395" s="35" t="str">
        <f t="shared" si="638"/>
        <v/>
      </c>
      <c r="BW395" s="13" t="b">
        <f t="shared" si="715"/>
        <v>0</v>
      </c>
      <c r="BX395" s="35" t="str">
        <f t="shared" si="639"/>
        <v/>
      </c>
      <c r="BY395" s="265" t="b">
        <f t="shared" si="684"/>
        <v>0</v>
      </c>
      <c r="BZ395" s="35" t="str">
        <f t="shared" si="640"/>
        <v/>
      </c>
      <c r="CA395" s="265" t="b">
        <f t="shared" si="685"/>
        <v>0</v>
      </c>
      <c r="CB395" s="35" t="str">
        <f t="shared" si="641"/>
        <v/>
      </c>
      <c r="CC395" s="272" t="b">
        <f t="shared" si="686"/>
        <v>0</v>
      </c>
      <c r="CD395" s="35" t="str">
        <f t="shared" si="642"/>
        <v/>
      </c>
      <c r="CE395" s="13" t="b">
        <f t="shared" si="643"/>
        <v>0</v>
      </c>
      <c r="CF395" s="35" t="str">
        <f t="shared" si="644"/>
        <v/>
      </c>
      <c r="CG395" s="179">
        <f t="shared" si="645"/>
        <v>0</v>
      </c>
      <c r="CH395" s="179">
        <f t="shared" si="646"/>
        <v>0</v>
      </c>
      <c r="CI395" s="218">
        <f t="shared" si="687"/>
        <v>0</v>
      </c>
      <c r="CJ395" s="218">
        <f t="shared" si="688"/>
        <v>0</v>
      </c>
      <c r="CK395" s="218">
        <f t="shared" si="689"/>
        <v>0</v>
      </c>
      <c r="CL395" s="218">
        <f t="shared" si="690"/>
        <v>0</v>
      </c>
      <c r="CM395" s="218">
        <f t="shared" si="691"/>
        <v>0</v>
      </c>
      <c r="CN395" s="218">
        <f t="shared" si="692"/>
        <v>0</v>
      </c>
      <c r="CO395" s="218">
        <f t="shared" si="693"/>
        <v>0</v>
      </c>
      <c r="CP395" s="218">
        <f t="shared" si="694"/>
        <v>0</v>
      </c>
      <c r="CQ395" s="218">
        <f t="shared" si="695"/>
        <v>0</v>
      </c>
      <c r="CR395" s="218">
        <f t="shared" si="696"/>
        <v>0</v>
      </c>
      <c r="CS395" s="14">
        <f t="shared" si="647"/>
        <v>0</v>
      </c>
      <c r="CT395" s="236">
        <f t="shared" si="648"/>
        <v>0</v>
      </c>
      <c r="CU395" s="237">
        <f t="shared" si="724"/>
        <v>0</v>
      </c>
      <c r="CV395" s="16">
        <f t="shared" si="724"/>
        <v>0</v>
      </c>
      <c r="CW395" s="16">
        <f t="shared" si="724"/>
        <v>0</v>
      </c>
      <c r="CX395" s="16">
        <f t="shared" si="724"/>
        <v>0</v>
      </c>
      <c r="CY395" s="16">
        <f t="shared" si="724"/>
        <v>0</v>
      </c>
      <c r="CZ395" s="16">
        <f t="shared" si="724"/>
        <v>0</v>
      </c>
      <c r="DA395" s="16">
        <f t="shared" si="724"/>
        <v>0</v>
      </c>
      <c r="DB395" s="16">
        <f t="shared" si="724"/>
        <v>0</v>
      </c>
      <c r="DC395" s="16">
        <f t="shared" si="724"/>
        <v>0</v>
      </c>
      <c r="DD395" s="238">
        <f t="shared" si="724"/>
        <v>0</v>
      </c>
      <c r="DE395" s="232">
        <f t="shared" si="725"/>
        <v>0</v>
      </c>
      <c r="DF395" s="132">
        <f t="shared" si="725"/>
        <v>0</v>
      </c>
      <c r="DG395" s="132">
        <f t="shared" si="725"/>
        <v>0</v>
      </c>
      <c r="DH395" s="132">
        <f t="shared" si="725"/>
        <v>0</v>
      </c>
      <c r="DI395" s="132">
        <f t="shared" si="725"/>
        <v>0</v>
      </c>
      <c r="DJ395" s="132">
        <f t="shared" si="725"/>
        <v>0</v>
      </c>
      <c r="DK395" s="132">
        <f t="shared" si="725"/>
        <v>0</v>
      </c>
      <c r="DL395" s="132">
        <f t="shared" si="725"/>
        <v>0</v>
      </c>
      <c r="DM395" s="132">
        <f t="shared" si="725"/>
        <v>0</v>
      </c>
      <c r="DN395" s="233">
        <f t="shared" si="725"/>
        <v>0</v>
      </c>
      <c r="DO395" s="232">
        <f t="shared" si="651"/>
        <v>0</v>
      </c>
      <c r="DP395" s="132">
        <f t="shared" si="652"/>
        <v>0</v>
      </c>
      <c r="DQ395" s="132">
        <f t="shared" si="653"/>
        <v>0</v>
      </c>
      <c r="DR395" s="132">
        <f t="shared" si="654"/>
        <v>0</v>
      </c>
      <c r="DS395" s="132">
        <f t="shared" si="655"/>
        <v>0</v>
      </c>
      <c r="DT395" s="132">
        <f t="shared" si="656"/>
        <v>0</v>
      </c>
      <c r="DU395" s="132">
        <f t="shared" si="657"/>
        <v>0</v>
      </c>
      <c r="DV395" s="132">
        <f t="shared" si="658"/>
        <v>0</v>
      </c>
      <c r="DW395" s="132">
        <f t="shared" si="659"/>
        <v>0</v>
      </c>
      <c r="DX395" s="233">
        <f t="shared" si="660"/>
        <v>0</v>
      </c>
      <c r="DY395" s="231" t="b">
        <f t="shared" si="697"/>
        <v>0</v>
      </c>
      <c r="DZ395" s="163"/>
      <c r="EA395" s="226" t="str">
        <f t="shared" si="698"/>
        <v/>
      </c>
      <c r="EB395" s="178" t="str">
        <f t="shared" si="699"/>
        <v/>
      </c>
      <c r="EC395" s="178" t="str">
        <f t="shared" si="700"/>
        <v/>
      </c>
      <c r="ED395" s="178" t="str">
        <f t="shared" si="701"/>
        <v/>
      </c>
      <c r="EE395" s="178" t="str">
        <f t="shared" si="702"/>
        <v/>
      </c>
      <c r="EF395" s="178" t="str">
        <f t="shared" si="703"/>
        <v/>
      </c>
      <c r="EG395" s="178" t="str">
        <f t="shared" si="704"/>
        <v/>
      </c>
      <c r="EH395" s="178" t="str">
        <f t="shared" si="705"/>
        <v/>
      </c>
      <c r="EI395" s="178" t="str">
        <f t="shared" si="706"/>
        <v/>
      </c>
      <c r="EJ395" s="227" t="str">
        <f t="shared" si="707"/>
        <v/>
      </c>
      <c r="EK395" s="230" t="str">
        <f t="shared" si="661"/>
        <v/>
      </c>
      <c r="EL395" s="177" t="str">
        <f t="shared" si="662"/>
        <v/>
      </c>
      <c r="EM395" s="177" t="str">
        <f t="shared" si="663"/>
        <v/>
      </c>
      <c r="EN395" s="177" t="str">
        <f t="shared" si="664"/>
        <v/>
      </c>
      <c r="EO395" s="177" t="str">
        <f t="shared" si="665"/>
        <v/>
      </c>
      <c r="EP395" s="177" t="str">
        <f t="shared" si="666"/>
        <v/>
      </c>
      <c r="EQ395" s="177" t="str">
        <f t="shared" si="667"/>
        <v/>
      </c>
      <c r="ER395" s="177" t="str">
        <f t="shared" si="668"/>
        <v/>
      </c>
      <c r="ES395" s="177" t="str">
        <f t="shared" si="669"/>
        <v/>
      </c>
      <c r="ET395" s="177" t="str">
        <f t="shared" si="670"/>
        <v/>
      </c>
      <c r="EU395" s="229" t="e">
        <f t="shared" si="671"/>
        <v>#VALUE!</v>
      </c>
      <c r="EV395" s="27" t="e">
        <f t="shared" si="672"/>
        <v>#VALUE!</v>
      </c>
      <c r="EW395" s="27" t="e">
        <f t="shared" si="673"/>
        <v>#VALUE!</v>
      </c>
      <c r="EX395" s="28" t="e">
        <f t="shared" si="674"/>
        <v>#VALUE!</v>
      </c>
      <c r="EY395" s="28" t="e">
        <f t="shared" si="675"/>
        <v>#VALUE!</v>
      </c>
      <c r="EZ395" s="28" t="b">
        <f t="shared" si="676"/>
        <v>0</v>
      </c>
      <c r="FA395" s="176" t="str">
        <f t="shared" si="677"/>
        <v/>
      </c>
      <c r="FB395" s="27" t="e" cm="1">
        <f t="array" aca="1" ref="FB395" ca="1">TEXT(RIGHT(10-RIGHT(SUM(INDEX(1*(MID(MID(C395,1,1)*2,ROW(INDIRECT("1:"&amp;LEN(MID(C395,1,1)*2))),1)),,))+MID(C395,2,1)+
SUM(INDEX(1*(MID(MID(C395,3,1)*2,ROW(INDIRECT("1:"&amp;LEN(MID(C395,3,1)*2))),1)),,))+MID(C395,4,1)+
SUM(INDEX(1*(MID(MID(C395,5,1)*2,ROW(INDIRECT("1:"&amp;LEN(MID(C395,5,1)*2))),1)),,))+MID(C395,6,1)+
SUM(INDEX(1*(MID(MID(C395,8,1)*2,ROW(INDIRECT("1:"&amp;LEN(MID(C395,8,1)*2))),1)),,))+MID(C395,9,1)+
SUM(INDEX(1*(MID(MID(C395,10,1)*2,ROW(INDIRECT("1:"&amp;LEN(MID(C395,10,1)*2))),1)),,)),1),1),"0")</f>
        <v>#VALUE!</v>
      </c>
      <c r="FC395" s="27" t="str">
        <f t="shared" si="678"/>
        <v/>
      </c>
      <c r="FD395" s="29" t="b">
        <f t="shared" si="679"/>
        <v>0</v>
      </c>
      <c r="FE395" s="112" t="b">
        <f>IFERROR(MATCH(D395,'Avtal för korttidsarbete'!$G$13:$G$1012,0),TRUE)</f>
        <v>1</v>
      </c>
      <c r="FF395" s="112" t="b">
        <f t="shared" si="708"/>
        <v>0</v>
      </c>
      <c r="FG395" s="113" t="str" cm="1">
        <f t="array" ref="FG395">IF(FE395=TRUE,"x",INDEX('Avtal för korttidsarbete'!$E$13:$E$1012,$FE395))</f>
        <v>x</v>
      </c>
      <c r="FH395" s="113" t="str" cm="1">
        <f t="array" ref="FH395">IF(FE395=TRUE,"x",INDEX('Avtal för korttidsarbete'!$F$13:$F$1012,$FE395))</f>
        <v>x</v>
      </c>
      <c r="FI395" s="112" t="b">
        <f t="shared" si="709"/>
        <v>0</v>
      </c>
      <c r="FJ395" s="135">
        <f t="shared" si="710"/>
        <v>44166</v>
      </c>
      <c r="FK395" s="135">
        <f t="shared" si="711"/>
        <v>44377</v>
      </c>
      <c r="FL395" s="112" t="b">
        <f t="shared" si="712"/>
        <v>0</v>
      </c>
      <c r="FM395" s="113">
        <f t="shared" si="713"/>
        <v>44166</v>
      </c>
      <c r="FN395" s="135">
        <f t="shared" si="714"/>
        <v>44377</v>
      </c>
      <c r="FO395" s="148" t="b">
        <f>IFERROR(INDEX('Avtal för korttidsarbete'!R:R,MATCH(D395,'Avtal för korttidsarbete'!$G:$G,0)),TRUE)</f>
        <v>1</v>
      </c>
      <c r="FP395" s="135" t="str">
        <f>IF(FO395,"-",INDEX('Avtal för korttidsarbete'!$D:$D,MATCH(D395,'Avtal för korttidsarbete'!$G:$G,0)))</f>
        <v>-</v>
      </c>
      <c r="FQ395" s="113" t="b">
        <f>IFERROR(G395&gt;INDEX(Uppsägningar!E:E,MATCH(C395,Uppsägningar!C:C,0)),FALSE)</f>
        <v>0</v>
      </c>
    </row>
    <row r="396" spans="1:173" x14ac:dyDescent="0.25">
      <c r="A396" s="19">
        <v>380</v>
      </c>
      <c r="B396" s="20"/>
      <c r="C396" s="183"/>
      <c r="D396" s="66"/>
      <c r="E396" s="212">
        <f>IFERROR(INDEX(Admin!$C$7:$C$10,MATCH(FP396,TblNivåValTExt,0)),0)</f>
        <v>0</v>
      </c>
      <c r="F396" s="1"/>
      <c r="G396" s="1"/>
      <c r="H396" s="78"/>
      <c r="I396" s="181"/>
      <c r="J396" s="181"/>
      <c r="K396" s="182"/>
      <c r="L396" s="182"/>
      <c r="M396" s="181"/>
      <c r="N396" s="181"/>
      <c r="O396" s="181"/>
      <c r="P396" s="182"/>
      <c r="Q396" s="182"/>
      <c r="R396" s="181"/>
      <c r="S396" s="181"/>
      <c r="T396" s="181"/>
      <c r="U396" s="182"/>
      <c r="V396" s="182"/>
      <c r="W396" s="181"/>
      <c r="X396" s="181"/>
      <c r="Y396" s="181"/>
      <c r="Z396" s="182"/>
      <c r="AA396" s="182"/>
      <c r="AB396" s="181"/>
      <c r="AC396" s="181"/>
      <c r="AD396" s="181"/>
      <c r="AE396" s="182"/>
      <c r="AF396" s="182"/>
      <c r="AG396" s="181"/>
      <c r="AH396" s="181"/>
      <c r="AI396" s="181"/>
      <c r="AJ396" s="182"/>
      <c r="AK396" s="182"/>
      <c r="AL396" s="181"/>
      <c r="AM396" s="181"/>
      <c r="AN396" s="181"/>
      <c r="AO396" s="182"/>
      <c r="AP396" s="182"/>
      <c r="AQ396" s="181"/>
      <c r="AR396" s="181"/>
      <c r="AS396" s="181"/>
      <c r="AT396" s="182"/>
      <c r="AU396" s="182"/>
      <c r="AV396" s="181"/>
      <c r="AW396" s="181"/>
      <c r="AX396" s="181"/>
      <c r="AY396" s="182"/>
      <c r="AZ396" s="182"/>
      <c r="BA396" s="181"/>
      <c r="BB396" s="181"/>
      <c r="BC396" s="181"/>
      <c r="BD396" s="182"/>
      <c r="BE396" s="182"/>
      <c r="BF396" s="181"/>
      <c r="BG396" s="180">
        <f t="shared" si="680"/>
        <v>0</v>
      </c>
      <c r="BH396" s="116" t="str">
        <f t="shared" si="681"/>
        <v/>
      </c>
      <c r="BI396" s="80" t="b">
        <f t="shared" si="627"/>
        <v>0</v>
      </c>
      <c r="BJ396" s="80" t="str">
        <f t="shared" si="628"/>
        <v/>
      </c>
      <c r="BK396" s="80" t="b">
        <f t="shared" si="682"/>
        <v>0</v>
      </c>
      <c r="BL396" s="13" t="str">
        <f t="shared" si="629"/>
        <v/>
      </c>
      <c r="BM396" s="13" t="b">
        <f t="shared" si="683"/>
        <v>0</v>
      </c>
      <c r="BN396" s="35" t="str">
        <f t="shared" si="630"/>
        <v/>
      </c>
      <c r="BO396" s="13" t="b">
        <f t="shared" si="631"/>
        <v>0</v>
      </c>
      <c r="BP396" s="35" t="str">
        <f t="shared" si="632"/>
        <v/>
      </c>
      <c r="BQ396" s="13" t="b">
        <f t="shared" si="633"/>
        <v>0</v>
      </c>
      <c r="BR396" s="35" t="str">
        <f t="shared" si="634"/>
        <v/>
      </c>
      <c r="BS396" s="35" t="b">
        <f t="shared" si="635"/>
        <v>0</v>
      </c>
      <c r="BT396" s="35" t="str">
        <f t="shared" si="636"/>
        <v/>
      </c>
      <c r="BU396" s="35" t="b">
        <f t="shared" si="637"/>
        <v>0</v>
      </c>
      <c r="BV396" s="35" t="str">
        <f t="shared" si="638"/>
        <v/>
      </c>
      <c r="BW396" s="13" t="b">
        <f t="shared" si="715"/>
        <v>0</v>
      </c>
      <c r="BX396" s="35" t="str">
        <f t="shared" si="639"/>
        <v/>
      </c>
      <c r="BY396" s="265" t="b">
        <f t="shared" si="684"/>
        <v>0</v>
      </c>
      <c r="BZ396" s="35" t="str">
        <f t="shared" si="640"/>
        <v/>
      </c>
      <c r="CA396" s="265" t="b">
        <f t="shared" si="685"/>
        <v>0</v>
      </c>
      <c r="CB396" s="35" t="str">
        <f t="shared" si="641"/>
        <v/>
      </c>
      <c r="CC396" s="272" t="b">
        <f t="shared" si="686"/>
        <v>0</v>
      </c>
      <c r="CD396" s="35" t="str">
        <f t="shared" si="642"/>
        <v/>
      </c>
      <c r="CE396" s="13" t="b">
        <f t="shared" si="643"/>
        <v>0</v>
      </c>
      <c r="CF396" s="35" t="str">
        <f t="shared" si="644"/>
        <v/>
      </c>
      <c r="CG396" s="179">
        <f t="shared" si="645"/>
        <v>0</v>
      </c>
      <c r="CH396" s="179">
        <f t="shared" si="646"/>
        <v>0</v>
      </c>
      <c r="CI396" s="218">
        <f t="shared" si="687"/>
        <v>0</v>
      </c>
      <c r="CJ396" s="218">
        <f t="shared" si="688"/>
        <v>0</v>
      </c>
      <c r="CK396" s="218">
        <f t="shared" si="689"/>
        <v>0</v>
      </c>
      <c r="CL396" s="218">
        <f t="shared" si="690"/>
        <v>0</v>
      </c>
      <c r="CM396" s="218">
        <f t="shared" si="691"/>
        <v>0</v>
      </c>
      <c r="CN396" s="218">
        <f t="shared" si="692"/>
        <v>0</v>
      </c>
      <c r="CO396" s="218">
        <f t="shared" si="693"/>
        <v>0</v>
      </c>
      <c r="CP396" s="218">
        <f t="shared" si="694"/>
        <v>0</v>
      </c>
      <c r="CQ396" s="218">
        <f t="shared" si="695"/>
        <v>0</v>
      </c>
      <c r="CR396" s="218">
        <f t="shared" si="696"/>
        <v>0</v>
      </c>
      <c r="CS396" s="14">
        <f t="shared" si="647"/>
        <v>0</v>
      </c>
      <c r="CT396" s="236">
        <f t="shared" si="648"/>
        <v>0</v>
      </c>
      <c r="CU396" s="237">
        <f t="shared" si="724"/>
        <v>0</v>
      </c>
      <c r="CV396" s="16">
        <f t="shared" si="724"/>
        <v>0</v>
      </c>
      <c r="CW396" s="16">
        <f t="shared" si="724"/>
        <v>0</v>
      </c>
      <c r="CX396" s="16">
        <f t="shared" si="724"/>
        <v>0</v>
      </c>
      <c r="CY396" s="16">
        <f t="shared" si="724"/>
        <v>0</v>
      </c>
      <c r="CZ396" s="16">
        <f t="shared" si="724"/>
        <v>0</v>
      </c>
      <c r="DA396" s="16">
        <f t="shared" si="724"/>
        <v>0</v>
      </c>
      <c r="DB396" s="16">
        <f t="shared" si="724"/>
        <v>0</v>
      </c>
      <c r="DC396" s="16">
        <f t="shared" si="724"/>
        <v>0</v>
      </c>
      <c r="DD396" s="238">
        <f t="shared" si="724"/>
        <v>0</v>
      </c>
      <c r="DE396" s="232">
        <f t="shared" si="725"/>
        <v>0</v>
      </c>
      <c r="DF396" s="132">
        <f t="shared" si="725"/>
        <v>0</v>
      </c>
      <c r="DG396" s="132">
        <f t="shared" si="725"/>
        <v>0</v>
      </c>
      <c r="DH396" s="132">
        <f t="shared" si="725"/>
        <v>0</v>
      </c>
      <c r="DI396" s="132">
        <f t="shared" si="725"/>
        <v>0</v>
      </c>
      <c r="DJ396" s="132">
        <f t="shared" si="725"/>
        <v>0</v>
      </c>
      <c r="DK396" s="132">
        <f t="shared" si="725"/>
        <v>0</v>
      </c>
      <c r="DL396" s="132">
        <f t="shared" si="725"/>
        <v>0</v>
      </c>
      <c r="DM396" s="132">
        <f t="shared" si="725"/>
        <v>0</v>
      </c>
      <c r="DN396" s="233">
        <f t="shared" si="725"/>
        <v>0</v>
      </c>
      <c r="DO396" s="232">
        <f t="shared" si="651"/>
        <v>0</v>
      </c>
      <c r="DP396" s="132">
        <f t="shared" si="652"/>
        <v>0</v>
      </c>
      <c r="DQ396" s="132">
        <f t="shared" si="653"/>
        <v>0</v>
      </c>
      <c r="DR396" s="132">
        <f t="shared" si="654"/>
        <v>0</v>
      </c>
      <c r="DS396" s="132">
        <f t="shared" si="655"/>
        <v>0</v>
      </c>
      <c r="DT396" s="132">
        <f t="shared" si="656"/>
        <v>0</v>
      </c>
      <c r="DU396" s="132">
        <f t="shared" si="657"/>
        <v>0</v>
      </c>
      <c r="DV396" s="132">
        <f t="shared" si="658"/>
        <v>0</v>
      </c>
      <c r="DW396" s="132">
        <f t="shared" si="659"/>
        <v>0</v>
      </c>
      <c r="DX396" s="233">
        <f t="shared" si="660"/>
        <v>0</v>
      </c>
      <c r="DY396" s="231" t="b">
        <f t="shared" si="697"/>
        <v>0</v>
      </c>
      <c r="DZ396" s="163"/>
      <c r="EA396" s="226" t="str">
        <f t="shared" si="698"/>
        <v/>
      </c>
      <c r="EB396" s="178" t="str">
        <f t="shared" si="699"/>
        <v/>
      </c>
      <c r="EC396" s="178" t="str">
        <f t="shared" si="700"/>
        <v/>
      </c>
      <c r="ED396" s="178" t="str">
        <f t="shared" si="701"/>
        <v/>
      </c>
      <c r="EE396" s="178" t="str">
        <f t="shared" si="702"/>
        <v/>
      </c>
      <c r="EF396" s="178" t="str">
        <f t="shared" si="703"/>
        <v/>
      </c>
      <c r="EG396" s="178" t="str">
        <f t="shared" si="704"/>
        <v/>
      </c>
      <c r="EH396" s="178" t="str">
        <f t="shared" si="705"/>
        <v/>
      </c>
      <c r="EI396" s="178" t="str">
        <f t="shared" si="706"/>
        <v/>
      </c>
      <c r="EJ396" s="227" t="str">
        <f t="shared" si="707"/>
        <v/>
      </c>
      <c r="EK396" s="230" t="str">
        <f t="shared" si="661"/>
        <v/>
      </c>
      <c r="EL396" s="177" t="str">
        <f t="shared" si="662"/>
        <v/>
      </c>
      <c r="EM396" s="177" t="str">
        <f t="shared" si="663"/>
        <v/>
      </c>
      <c r="EN396" s="177" t="str">
        <f t="shared" si="664"/>
        <v/>
      </c>
      <c r="EO396" s="177" t="str">
        <f t="shared" si="665"/>
        <v/>
      </c>
      <c r="EP396" s="177" t="str">
        <f t="shared" si="666"/>
        <v/>
      </c>
      <c r="EQ396" s="177" t="str">
        <f t="shared" si="667"/>
        <v/>
      </c>
      <c r="ER396" s="177" t="str">
        <f t="shared" si="668"/>
        <v/>
      </c>
      <c r="ES396" s="177" t="str">
        <f t="shared" si="669"/>
        <v/>
      </c>
      <c r="ET396" s="177" t="str">
        <f t="shared" si="670"/>
        <v/>
      </c>
      <c r="EU396" s="229" t="e">
        <f t="shared" si="671"/>
        <v>#VALUE!</v>
      </c>
      <c r="EV396" s="27" t="e">
        <f t="shared" si="672"/>
        <v>#VALUE!</v>
      </c>
      <c r="EW396" s="27" t="e">
        <f t="shared" si="673"/>
        <v>#VALUE!</v>
      </c>
      <c r="EX396" s="28" t="e">
        <f t="shared" si="674"/>
        <v>#VALUE!</v>
      </c>
      <c r="EY396" s="28" t="e">
        <f t="shared" si="675"/>
        <v>#VALUE!</v>
      </c>
      <c r="EZ396" s="28" t="b">
        <f t="shared" si="676"/>
        <v>0</v>
      </c>
      <c r="FA396" s="176" t="str">
        <f t="shared" si="677"/>
        <v/>
      </c>
      <c r="FB396" s="27" t="e" cm="1">
        <f t="array" aca="1" ref="FB396" ca="1">TEXT(RIGHT(10-RIGHT(SUM(INDEX(1*(MID(MID(C396,1,1)*2,ROW(INDIRECT("1:"&amp;LEN(MID(C396,1,1)*2))),1)),,))+MID(C396,2,1)+
SUM(INDEX(1*(MID(MID(C396,3,1)*2,ROW(INDIRECT("1:"&amp;LEN(MID(C396,3,1)*2))),1)),,))+MID(C396,4,1)+
SUM(INDEX(1*(MID(MID(C396,5,1)*2,ROW(INDIRECT("1:"&amp;LEN(MID(C396,5,1)*2))),1)),,))+MID(C396,6,1)+
SUM(INDEX(1*(MID(MID(C396,8,1)*2,ROW(INDIRECT("1:"&amp;LEN(MID(C396,8,1)*2))),1)),,))+MID(C396,9,1)+
SUM(INDEX(1*(MID(MID(C396,10,1)*2,ROW(INDIRECT("1:"&amp;LEN(MID(C396,10,1)*2))),1)),,)),1),1),"0")</f>
        <v>#VALUE!</v>
      </c>
      <c r="FC396" s="27" t="str">
        <f t="shared" si="678"/>
        <v/>
      </c>
      <c r="FD396" s="29" t="b">
        <f t="shared" si="679"/>
        <v>0</v>
      </c>
      <c r="FE396" s="112" t="b">
        <f>IFERROR(MATCH(D396,'Avtal för korttidsarbete'!$G$13:$G$1012,0),TRUE)</f>
        <v>1</v>
      </c>
      <c r="FF396" s="112" t="b">
        <f t="shared" si="708"/>
        <v>0</v>
      </c>
      <c r="FG396" s="113" t="str" cm="1">
        <f t="array" ref="FG396">IF(FE396=TRUE,"x",INDEX('Avtal för korttidsarbete'!$E$13:$E$1012,$FE396))</f>
        <v>x</v>
      </c>
      <c r="FH396" s="113" t="str" cm="1">
        <f t="array" ref="FH396">IF(FE396=TRUE,"x",INDEX('Avtal för korttidsarbete'!$F$13:$F$1012,$FE396))</f>
        <v>x</v>
      </c>
      <c r="FI396" s="112" t="b">
        <f t="shared" si="709"/>
        <v>0</v>
      </c>
      <c r="FJ396" s="135">
        <f t="shared" si="710"/>
        <v>44166</v>
      </c>
      <c r="FK396" s="135">
        <f t="shared" si="711"/>
        <v>44377</v>
      </c>
      <c r="FL396" s="112" t="b">
        <f t="shared" si="712"/>
        <v>0</v>
      </c>
      <c r="FM396" s="113">
        <f t="shared" si="713"/>
        <v>44166</v>
      </c>
      <c r="FN396" s="135">
        <f t="shared" si="714"/>
        <v>44377</v>
      </c>
      <c r="FO396" s="148" t="b">
        <f>IFERROR(INDEX('Avtal för korttidsarbete'!R:R,MATCH(D396,'Avtal för korttidsarbete'!$G:$G,0)),TRUE)</f>
        <v>1</v>
      </c>
      <c r="FP396" s="135" t="str">
        <f>IF(FO396,"-",INDEX('Avtal för korttidsarbete'!$D:$D,MATCH(D396,'Avtal för korttidsarbete'!$G:$G,0)))</f>
        <v>-</v>
      </c>
      <c r="FQ396" s="113" t="b">
        <f>IFERROR(G396&gt;INDEX(Uppsägningar!E:E,MATCH(C396,Uppsägningar!C:C,0)),FALSE)</f>
        <v>0</v>
      </c>
    </row>
    <row r="397" spans="1:173" x14ac:dyDescent="0.25">
      <c r="A397" s="19">
        <v>381</v>
      </c>
      <c r="B397" s="20"/>
      <c r="C397" s="183"/>
      <c r="D397" s="66"/>
      <c r="E397" s="212">
        <f>IFERROR(INDEX(Admin!$C$7:$C$10,MATCH(FP397,TblNivåValTExt,0)),0)</f>
        <v>0</v>
      </c>
      <c r="F397" s="1"/>
      <c r="G397" s="1"/>
      <c r="H397" s="78"/>
      <c r="I397" s="181"/>
      <c r="J397" s="181"/>
      <c r="K397" s="182"/>
      <c r="L397" s="182"/>
      <c r="M397" s="181"/>
      <c r="N397" s="181"/>
      <c r="O397" s="181"/>
      <c r="P397" s="182"/>
      <c r="Q397" s="182"/>
      <c r="R397" s="181"/>
      <c r="S397" s="181"/>
      <c r="T397" s="181"/>
      <c r="U397" s="182"/>
      <c r="V397" s="182"/>
      <c r="W397" s="181"/>
      <c r="X397" s="181"/>
      <c r="Y397" s="181"/>
      <c r="Z397" s="182"/>
      <c r="AA397" s="182"/>
      <c r="AB397" s="181"/>
      <c r="AC397" s="181"/>
      <c r="AD397" s="181"/>
      <c r="AE397" s="182"/>
      <c r="AF397" s="182"/>
      <c r="AG397" s="181"/>
      <c r="AH397" s="181"/>
      <c r="AI397" s="181"/>
      <c r="AJ397" s="182"/>
      <c r="AK397" s="182"/>
      <c r="AL397" s="181"/>
      <c r="AM397" s="181"/>
      <c r="AN397" s="181"/>
      <c r="AO397" s="182"/>
      <c r="AP397" s="182"/>
      <c r="AQ397" s="181"/>
      <c r="AR397" s="181"/>
      <c r="AS397" s="181"/>
      <c r="AT397" s="182"/>
      <c r="AU397" s="182"/>
      <c r="AV397" s="181"/>
      <c r="AW397" s="181"/>
      <c r="AX397" s="181"/>
      <c r="AY397" s="182"/>
      <c r="AZ397" s="182"/>
      <c r="BA397" s="181"/>
      <c r="BB397" s="181"/>
      <c r="BC397" s="181"/>
      <c r="BD397" s="182"/>
      <c r="BE397" s="182"/>
      <c r="BF397" s="181"/>
      <c r="BG397" s="180">
        <f t="shared" si="680"/>
        <v>0</v>
      </c>
      <c r="BH397" s="116" t="str">
        <f t="shared" si="681"/>
        <v/>
      </c>
      <c r="BI397" s="80" t="b">
        <f t="shared" si="627"/>
        <v>0</v>
      </c>
      <c r="BJ397" s="80" t="str">
        <f t="shared" si="628"/>
        <v/>
      </c>
      <c r="BK397" s="80" t="b">
        <f t="shared" si="682"/>
        <v>0</v>
      </c>
      <c r="BL397" s="13" t="str">
        <f t="shared" si="629"/>
        <v/>
      </c>
      <c r="BM397" s="13" t="b">
        <f t="shared" si="683"/>
        <v>0</v>
      </c>
      <c r="BN397" s="35" t="str">
        <f t="shared" si="630"/>
        <v/>
      </c>
      <c r="BO397" s="13" t="b">
        <f t="shared" si="631"/>
        <v>0</v>
      </c>
      <c r="BP397" s="35" t="str">
        <f t="shared" si="632"/>
        <v/>
      </c>
      <c r="BQ397" s="13" t="b">
        <f t="shared" si="633"/>
        <v>0</v>
      </c>
      <c r="BR397" s="35" t="str">
        <f t="shared" si="634"/>
        <v/>
      </c>
      <c r="BS397" s="35" t="b">
        <f t="shared" si="635"/>
        <v>0</v>
      </c>
      <c r="BT397" s="35" t="str">
        <f t="shared" si="636"/>
        <v/>
      </c>
      <c r="BU397" s="35" t="b">
        <f t="shared" si="637"/>
        <v>0</v>
      </c>
      <c r="BV397" s="35" t="str">
        <f t="shared" si="638"/>
        <v/>
      </c>
      <c r="BW397" s="13" t="b">
        <f t="shared" si="715"/>
        <v>0</v>
      </c>
      <c r="BX397" s="35" t="str">
        <f t="shared" si="639"/>
        <v/>
      </c>
      <c r="BY397" s="265" t="b">
        <f t="shared" si="684"/>
        <v>0</v>
      </c>
      <c r="BZ397" s="35" t="str">
        <f t="shared" si="640"/>
        <v/>
      </c>
      <c r="CA397" s="265" t="b">
        <f t="shared" si="685"/>
        <v>0</v>
      </c>
      <c r="CB397" s="35" t="str">
        <f t="shared" si="641"/>
        <v/>
      </c>
      <c r="CC397" s="272" t="b">
        <f t="shared" si="686"/>
        <v>0</v>
      </c>
      <c r="CD397" s="35" t="str">
        <f t="shared" si="642"/>
        <v/>
      </c>
      <c r="CE397" s="13" t="b">
        <f t="shared" si="643"/>
        <v>0</v>
      </c>
      <c r="CF397" s="35" t="str">
        <f t="shared" si="644"/>
        <v/>
      </c>
      <c r="CG397" s="179">
        <f t="shared" si="645"/>
        <v>0</v>
      </c>
      <c r="CH397" s="179">
        <f t="shared" si="646"/>
        <v>0</v>
      </c>
      <c r="CI397" s="218">
        <f t="shared" si="687"/>
        <v>0</v>
      </c>
      <c r="CJ397" s="218">
        <f t="shared" si="688"/>
        <v>0</v>
      </c>
      <c r="CK397" s="218">
        <f t="shared" si="689"/>
        <v>0</v>
      </c>
      <c r="CL397" s="218">
        <f t="shared" si="690"/>
        <v>0</v>
      </c>
      <c r="CM397" s="218">
        <f t="shared" si="691"/>
        <v>0</v>
      </c>
      <c r="CN397" s="218">
        <f t="shared" si="692"/>
        <v>0</v>
      </c>
      <c r="CO397" s="218">
        <f t="shared" si="693"/>
        <v>0</v>
      </c>
      <c r="CP397" s="218">
        <f t="shared" si="694"/>
        <v>0</v>
      </c>
      <c r="CQ397" s="218">
        <f t="shared" si="695"/>
        <v>0</v>
      </c>
      <c r="CR397" s="218">
        <f t="shared" si="696"/>
        <v>0</v>
      </c>
      <c r="CS397" s="14">
        <f t="shared" si="647"/>
        <v>0</v>
      </c>
      <c r="CT397" s="236">
        <f t="shared" si="648"/>
        <v>0</v>
      </c>
      <c r="CU397" s="237">
        <f t="shared" ref="CU397:DD406" si="726">IF(AND($CS397,$CT397,CU$12),MAX(0,MIN(CU$10,$CT397)-MAX(CU$9,$CS397)+1),0)</f>
        <v>0</v>
      </c>
      <c r="CV397" s="16">
        <f t="shared" si="726"/>
        <v>0</v>
      </c>
      <c r="CW397" s="16">
        <f t="shared" si="726"/>
        <v>0</v>
      </c>
      <c r="CX397" s="16">
        <f t="shared" si="726"/>
        <v>0</v>
      </c>
      <c r="CY397" s="16">
        <f t="shared" si="726"/>
        <v>0</v>
      </c>
      <c r="CZ397" s="16">
        <f t="shared" si="726"/>
        <v>0</v>
      </c>
      <c r="DA397" s="16">
        <f t="shared" si="726"/>
        <v>0</v>
      </c>
      <c r="DB397" s="16">
        <f t="shared" si="726"/>
        <v>0</v>
      </c>
      <c r="DC397" s="16">
        <f t="shared" si="726"/>
        <v>0</v>
      </c>
      <c r="DD397" s="238">
        <f t="shared" si="726"/>
        <v>0</v>
      </c>
      <c r="DE397" s="232">
        <f t="shared" ref="DE397:DN406" si="727">IF($H397&lt;=0,0,MAX(0,MIN($H397,$DE$11)))</f>
        <v>0</v>
      </c>
      <c r="DF397" s="132">
        <f t="shared" si="727"/>
        <v>0</v>
      </c>
      <c r="DG397" s="132">
        <f t="shared" si="727"/>
        <v>0</v>
      </c>
      <c r="DH397" s="132">
        <f t="shared" si="727"/>
        <v>0</v>
      </c>
      <c r="DI397" s="132">
        <f t="shared" si="727"/>
        <v>0</v>
      </c>
      <c r="DJ397" s="132">
        <f t="shared" si="727"/>
        <v>0</v>
      </c>
      <c r="DK397" s="132">
        <f t="shared" si="727"/>
        <v>0</v>
      </c>
      <c r="DL397" s="132">
        <f t="shared" si="727"/>
        <v>0</v>
      </c>
      <c r="DM397" s="132">
        <f t="shared" si="727"/>
        <v>0</v>
      </c>
      <c r="DN397" s="233">
        <f t="shared" si="727"/>
        <v>0</v>
      </c>
      <c r="DO397" s="232">
        <f t="shared" si="651"/>
        <v>0</v>
      </c>
      <c r="DP397" s="132">
        <f t="shared" si="652"/>
        <v>0</v>
      </c>
      <c r="DQ397" s="132">
        <f t="shared" si="653"/>
        <v>0</v>
      </c>
      <c r="DR397" s="132">
        <f t="shared" si="654"/>
        <v>0</v>
      </c>
      <c r="DS397" s="132">
        <f t="shared" si="655"/>
        <v>0</v>
      </c>
      <c r="DT397" s="132">
        <f t="shared" si="656"/>
        <v>0</v>
      </c>
      <c r="DU397" s="132">
        <f t="shared" si="657"/>
        <v>0</v>
      </c>
      <c r="DV397" s="132">
        <f t="shared" si="658"/>
        <v>0</v>
      </c>
      <c r="DW397" s="132">
        <f t="shared" si="659"/>
        <v>0</v>
      </c>
      <c r="DX397" s="233">
        <f t="shared" si="660"/>
        <v>0</v>
      </c>
      <c r="DY397" s="231" t="b">
        <f t="shared" si="697"/>
        <v>0</v>
      </c>
      <c r="DZ397" s="163"/>
      <c r="EA397" s="226" t="str">
        <f t="shared" si="698"/>
        <v/>
      </c>
      <c r="EB397" s="178" t="str">
        <f t="shared" si="699"/>
        <v/>
      </c>
      <c r="EC397" s="178" t="str">
        <f t="shared" si="700"/>
        <v/>
      </c>
      <c r="ED397" s="178" t="str">
        <f t="shared" si="701"/>
        <v/>
      </c>
      <c r="EE397" s="178" t="str">
        <f t="shared" si="702"/>
        <v/>
      </c>
      <c r="EF397" s="178" t="str">
        <f t="shared" si="703"/>
        <v/>
      </c>
      <c r="EG397" s="178" t="str">
        <f t="shared" si="704"/>
        <v/>
      </c>
      <c r="EH397" s="178" t="str">
        <f t="shared" si="705"/>
        <v/>
      </c>
      <c r="EI397" s="178" t="str">
        <f t="shared" si="706"/>
        <v/>
      </c>
      <c r="EJ397" s="227" t="str">
        <f t="shared" si="707"/>
        <v/>
      </c>
      <c r="EK397" s="230" t="str">
        <f t="shared" si="661"/>
        <v/>
      </c>
      <c r="EL397" s="177" t="str">
        <f t="shared" si="662"/>
        <v/>
      </c>
      <c r="EM397" s="177" t="str">
        <f t="shared" si="663"/>
        <v/>
      </c>
      <c r="EN397" s="177" t="str">
        <f t="shared" si="664"/>
        <v/>
      </c>
      <c r="EO397" s="177" t="str">
        <f t="shared" si="665"/>
        <v/>
      </c>
      <c r="EP397" s="177" t="str">
        <f t="shared" si="666"/>
        <v/>
      </c>
      <c r="EQ397" s="177" t="str">
        <f t="shared" si="667"/>
        <v/>
      </c>
      <c r="ER397" s="177" t="str">
        <f t="shared" si="668"/>
        <v/>
      </c>
      <c r="ES397" s="177" t="str">
        <f t="shared" si="669"/>
        <v/>
      </c>
      <c r="ET397" s="177" t="str">
        <f t="shared" si="670"/>
        <v/>
      </c>
      <c r="EU397" s="229" t="e">
        <f t="shared" si="671"/>
        <v>#VALUE!</v>
      </c>
      <c r="EV397" s="27" t="e">
        <f t="shared" si="672"/>
        <v>#VALUE!</v>
      </c>
      <c r="EW397" s="27" t="e">
        <f t="shared" si="673"/>
        <v>#VALUE!</v>
      </c>
      <c r="EX397" s="28" t="e">
        <f t="shared" si="674"/>
        <v>#VALUE!</v>
      </c>
      <c r="EY397" s="28" t="e">
        <f t="shared" si="675"/>
        <v>#VALUE!</v>
      </c>
      <c r="EZ397" s="28" t="b">
        <f t="shared" si="676"/>
        <v>0</v>
      </c>
      <c r="FA397" s="176" t="str">
        <f t="shared" si="677"/>
        <v/>
      </c>
      <c r="FB397" s="27" t="e" cm="1">
        <f t="array" aca="1" ref="FB397" ca="1">TEXT(RIGHT(10-RIGHT(SUM(INDEX(1*(MID(MID(C397,1,1)*2,ROW(INDIRECT("1:"&amp;LEN(MID(C397,1,1)*2))),1)),,))+MID(C397,2,1)+
SUM(INDEX(1*(MID(MID(C397,3,1)*2,ROW(INDIRECT("1:"&amp;LEN(MID(C397,3,1)*2))),1)),,))+MID(C397,4,1)+
SUM(INDEX(1*(MID(MID(C397,5,1)*2,ROW(INDIRECT("1:"&amp;LEN(MID(C397,5,1)*2))),1)),,))+MID(C397,6,1)+
SUM(INDEX(1*(MID(MID(C397,8,1)*2,ROW(INDIRECT("1:"&amp;LEN(MID(C397,8,1)*2))),1)),,))+MID(C397,9,1)+
SUM(INDEX(1*(MID(MID(C397,10,1)*2,ROW(INDIRECT("1:"&amp;LEN(MID(C397,10,1)*2))),1)),,)),1),1),"0")</f>
        <v>#VALUE!</v>
      </c>
      <c r="FC397" s="27" t="str">
        <f t="shared" si="678"/>
        <v/>
      </c>
      <c r="FD397" s="29" t="b">
        <f t="shared" si="679"/>
        <v>0</v>
      </c>
      <c r="FE397" s="112" t="b">
        <f>IFERROR(MATCH(D397,'Avtal för korttidsarbete'!$G$13:$G$1012,0),TRUE)</f>
        <v>1</v>
      </c>
      <c r="FF397" s="112" t="b">
        <f t="shared" si="708"/>
        <v>0</v>
      </c>
      <c r="FG397" s="113" t="str" cm="1">
        <f t="array" ref="FG397">IF(FE397=TRUE,"x",INDEX('Avtal för korttidsarbete'!$E$13:$E$1012,$FE397))</f>
        <v>x</v>
      </c>
      <c r="FH397" s="113" t="str" cm="1">
        <f t="array" ref="FH397">IF(FE397=TRUE,"x",INDEX('Avtal för korttidsarbete'!$F$13:$F$1012,$FE397))</f>
        <v>x</v>
      </c>
      <c r="FI397" s="112" t="b">
        <f t="shared" si="709"/>
        <v>0</v>
      </c>
      <c r="FJ397" s="135">
        <f t="shared" si="710"/>
        <v>44166</v>
      </c>
      <c r="FK397" s="135">
        <f t="shared" si="711"/>
        <v>44377</v>
      </c>
      <c r="FL397" s="112" t="b">
        <f t="shared" si="712"/>
        <v>0</v>
      </c>
      <c r="FM397" s="113">
        <f t="shared" si="713"/>
        <v>44166</v>
      </c>
      <c r="FN397" s="135">
        <f t="shared" si="714"/>
        <v>44377</v>
      </c>
      <c r="FO397" s="148" t="b">
        <f>IFERROR(INDEX('Avtal för korttidsarbete'!R:R,MATCH(D397,'Avtal för korttidsarbete'!$G:$G,0)),TRUE)</f>
        <v>1</v>
      </c>
      <c r="FP397" s="135" t="str">
        <f>IF(FO397,"-",INDEX('Avtal för korttidsarbete'!$D:$D,MATCH(D397,'Avtal för korttidsarbete'!$G:$G,0)))</f>
        <v>-</v>
      </c>
      <c r="FQ397" s="113" t="b">
        <f>IFERROR(G397&gt;INDEX(Uppsägningar!E:E,MATCH(C397,Uppsägningar!C:C,0)),FALSE)</f>
        <v>0</v>
      </c>
    </row>
    <row r="398" spans="1:173" x14ac:dyDescent="0.25">
      <c r="A398" s="19">
        <v>382</v>
      </c>
      <c r="B398" s="20"/>
      <c r="C398" s="183"/>
      <c r="D398" s="66"/>
      <c r="E398" s="212">
        <f>IFERROR(INDEX(Admin!$C$7:$C$10,MATCH(FP398,TblNivåValTExt,0)),0)</f>
        <v>0</v>
      </c>
      <c r="F398" s="1"/>
      <c r="G398" s="1"/>
      <c r="H398" s="78"/>
      <c r="I398" s="181"/>
      <c r="J398" s="181"/>
      <c r="K398" s="182"/>
      <c r="L398" s="182"/>
      <c r="M398" s="181"/>
      <c r="N398" s="181"/>
      <c r="O398" s="181"/>
      <c r="P398" s="182"/>
      <c r="Q398" s="182"/>
      <c r="R398" s="181"/>
      <c r="S398" s="181"/>
      <c r="T398" s="181"/>
      <c r="U398" s="182"/>
      <c r="V398" s="182"/>
      <c r="W398" s="181"/>
      <c r="X398" s="181"/>
      <c r="Y398" s="181"/>
      <c r="Z398" s="182"/>
      <c r="AA398" s="182"/>
      <c r="AB398" s="181"/>
      <c r="AC398" s="181"/>
      <c r="AD398" s="181"/>
      <c r="AE398" s="182"/>
      <c r="AF398" s="182"/>
      <c r="AG398" s="181"/>
      <c r="AH398" s="181"/>
      <c r="AI398" s="181"/>
      <c r="AJ398" s="182"/>
      <c r="AK398" s="182"/>
      <c r="AL398" s="181"/>
      <c r="AM398" s="181"/>
      <c r="AN398" s="181"/>
      <c r="AO398" s="182"/>
      <c r="AP398" s="182"/>
      <c r="AQ398" s="181"/>
      <c r="AR398" s="181"/>
      <c r="AS398" s="181"/>
      <c r="AT398" s="182"/>
      <c r="AU398" s="182"/>
      <c r="AV398" s="181"/>
      <c r="AW398" s="181"/>
      <c r="AX398" s="181"/>
      <c r="AY398" s="182"/>
      <c r="AZ398" s="182"/>
      <c r="BA398" s="181"/>
      <c r="BB398" s="181"/>
      <c r="BC398" s="181"/>
      <c r="BD398" s="182"/>
      <c r="BE398" s="182"/>
      <c r="BF398" s="181"/>
      <c r="BG398" s="180">
        <f t="shared" si="680"/>
        <v>0</v>
      </c>
      <c r="BH398" s="116" t="str">
        <f t="shared" si="681"/>
        <v/>
      </c>
      <c r="BI398" s="80" t="b">
        <f t="shared" si="627"/>
        <v>0</v>
      </c>
      <c r="BJ398" s="80" t="str">
        <f t="shared" si="628"/>
        <v/>
      </c>
      <c r="BK398" s="80" t="b">
        <f t="shared" si="682"/>
        <v>0</v>
      </c>
      <c r="BL398" s="13" t="str">
        <f t="shared" si="629"/>
        <v/>
      </c>
      <c r="BM398" s="13" t="b">
        <f t="shared" si="683"/>
        <v>0</v>
      </c>
      <c r="BN398" s="35" t="str">
        <f t="shared" si="630"/>
        <v/>
      </c>
      <c r="BO398" s="13" t="b">
        <f t="shared" si="631"/>
        <v>0</v>
      </c>
      <c r="BP398" s="35" t="str">
        <f t="shared" si="632"/>
        <v/>
      </c>
      <c r="BQ398" s="13" t="b">
        <f t="shared" si="633"/>
        <v>0</v>
      </c>
      <c r="BR398" s="35" t="str">
        <f t="shared" si="634"/>
        <v/>
      </c>
      <c r="BS398" s="35" t="b">
        <f t="shared" si="635"/>
        <v>0</v>
      </c>
      <c r="BT398" s="35" t="str">
        <f t="shared" si="636"/>
        <v/>
      </c>
      <c r="BU398" s="35" t="b">
        <f t="shared" si="637"/>
        <v>0</v>
      </c>
      <c r="BV398" s="35" t="str">
        <f t="shared" si="638"/>
        <v/>
      </c>
      <c r="BW398" s="13" t="b">
        <f t="shared" si="715"/>
        <v>0</v>
      </c>
      <c r="BX398" s="35" t="str">
        <f t="shared" si="639"/>
        <v/>
      </c>
      <c r="BY398" s="265" t="b">
        <f t="shared" si="684"/>
        <v>0</v>
      </c>
      <c r="BZ398" s="35" t="str">
        <f t="shared" si="640"/>
        <v/>
      </c>
      <c r="CA398" s="265" t="b">
        <f t="shared" si="685"/>
        <v>0</v>
      </c>
      <c r="CB398" s="35" t="str">
        <f t="shared" si="641"/>
        <v/>
      </c>
      <c r="CC398" s="272" t="b">
        <f t="shared" si="686"/>
        <v>0</v>
      </c>
      <c r="CD398" s="35" t="str">
        <f t="shared" si="642"/>
        <v/>
      </c>
      <c r="CE398" s="13" t="b">
        <f t="shared" si="643"/>
        <v>0</v>
      </c>
      <c r="CF398" s="35" t="str">
        <f t="shared" si="644"/>
        <v/>
      </c>
      <c r="CG398" s="179">
        <f t="shared" si="645"/>
        <v>0</v>
      </c>
      <c r="CH398" s="179">
        <f t="shared" si="646"/>
        <v>0</v>
      </c>
      <c r="CI398" s="218">
        <f t="shared" si="687"/>
        <v>0</v>
      </c>
      <c r="CJ398" s="218">
        <f t="shared" si="688"/>
        <v>0</v>
      </c>
      <c r="CK398" s="218">
        <f t="shared" si="689"/>
        <v>0</v>
      </c>
      <c r="CL398" s="218">
        <f t="shared" si="690"/>
        <v>0</v>
      </c>
      <c r="CM398" s="218">
        <f t="shared" si="691"/>
        <v>0</v>
      </c>
      <c r="CN398" s="218">
        <f t="shared" si="692"/>
        <v>0</v>
      </c>
      <c r="CO398" s="218">
        <f t="shared" si="693"/>
        <v>0</v>
      </c>
      <c r="CP398" s="218">
        <f t="shared" si="694"/>
        <v>0</v>
      </c>
      <c r="CQ398" s="218">
        <f t="shared" si="695"/>
        <v>0</v>
      </c>
      <c r="CR398" s="218">
        <f t="shared" si="696"/>
        <v>0</v>
      </c>
      <c r="CS398" s="14">
        <f t="shared" si="647"/>
        <v>0</v>
      </c>
      <c r="CT398" s="236">
        <f t="shared" si="648"/>
        <v>0</v>
      </c>
      <c r="CU398" s="237">
        <f t="shared" si="726"/>
        <v>0</v>
      </c>
      <c r="CV398" s="16">
        <f t="shared" si="726"/>
        <v>0</v>
      </c>
      <c r="CW398" s="16">
        <f t="shared" si="726"/>
        <v>0</v>
      </c>
      <c r="CX398" s="16">
        <f t="shared" si="726"/>
        <v>0</v>
      </c>
      <c r="CY398" s="16">
        <f t="shared" si="726"/>
        <v>0</v>
      </c>
      <c r="CZ398" s="16">
        <f t="shared" si="726"/>
        <v>0</v>
      </c>
      <c r="DA398" s="16">
        <f t="shared" si="726"/>
        <v>0</v>
      </c>
      <c r="DB398" s="16">
        <f t="shared" si="726"/>
        <v>0</v>
      </c>
      <c r="DC398" s="16">
        <f t="shared" si="726"/>
        <v>0</v>
      </c>
      <c r="DD398" s="238">
        <f t="shared" si="726"/>
        <v>0</v>
      </c>
      <c r="DE398" s="232">
        <f t="shared" si="727"/>
        <v>0</v>
      </c>
      <c r="DF398" s="132">
        <f t="shared" si="727"/>
        <v>0</v>
      </c>
      <c r="DG398" s="132">
        <f t="shared" si="727"/>
        <v>0</v>
      </c>
      <c r="DH398" s="132">
        <f t="shared" si="727"/>
        <v>0</v>
      </c>
      <c r="DI398" s="132">
        <f t="shared" si="727"/>
        <v>0</v>
      </c>
      <c r="DJ398" s="132">
        <f t="shared" si="727"/>
        <v>0</v>
      </c>
      <c r="DK398" s="132">
        <f t="shared" si="727"/>
        <v>0</v>
      </c>
      <c r="DL398" s="132">
        <f t="shared" si="727"/>
        <v>0</v>
      </c>
      <c r="DM398" s="132">
        <f t="shared" si="727"/>
        <v>0</v>
      </c>
      <c r="DN398" s="233">
        <f t="shared" si="727"/>
        <v>0</v>
      </c>
      <c r="DO398" s="232">
        <f t="shared" si="651"/>
        <v>0</v>
      </c>
      <c r="DP398" s="132">
        <f t="shared" si="652"/>
        <v>0</v>
      </c>
      <c r="DQ398" s="132">
        <f t="shared" si="653"/>
        <v>0</v>
      </c>
      <c r="DR398" s="132">
        <f t="shared" si="654"/>
        <v>0</v>
      </c>
      <c r="DS398" s="132">
        <f t="shared" si="655"/>
        <v>0</v>
      </c>
      <c r="DT398" s="132">
        <f t="shared" si="656"/>
        <v>0</v>
      </c>
      <c r="DU398" s="132">
        <f t="shared" si="657"/>
        <v>0</v>
      </c>
      <c r="DV398" s="132">
        <f t="shared" si="658"/>
        <v>0</v>
      </c>
      <c r="DW398" s="132">
        <f t="shared" si="659"/>
        <v>0</v>
      </c>
      <c r="DX398" s="233">
        <f t="shared" si="660"/>
        <v>0</v>
      </c>
      <c r="DY398" s="231" t="b">
        <f t="shared" si="697"/>
        <v>0</v>
      </c>
      <c r="DZ398" s="163"/>
      <c r="EA398" s="226" t="str">
        <f t="shared" si="698"/>
        <v/>
      </c>
      <c r="EB398" s="178" t="str">
        <f t="shared" si="699"/>
        <v/>
      </c>
      <c r="EC398" s="178" t="str">
        <f t="shared" si="700"/>
        <v/>
      </c>
      <c r="ED398" s="178" t="str">
        <f t="shared" si="701"/>
        <v/>
      </c>
      <c r="EE398" s="178" t="str">
        <f t="shared" si="702"/>
        <v/>
      </c>
      <c r="EF398" s="178" t="str">
        <f t="shared" si="703"/>
        <v/>
      </c>
      <c r="EG398" s="178" t="str">
        <f t="shared" si="704"/>
        <v/>
      </c>
      <c r="EH398" s="178" t="str">
        <f t="shared" si="705"/>
        <v/>
      </c>
      <c r="EI398" s="178" t="str">
        <f t="shared" si="706"/>
        <v/>
      </c>
      <c r="EJ398" s="227" t="str">
        <f t="shared" si="707"/>
        <v/>
      </c>
      <c r="EK398" s="230" t="str">
        <f t="shared" si="661"/>
        <v/>
      </c>
      <c r="EL398" s="177" t="str">
        <f t="shared" si="662"/>
        <v/>
      </c>
      <c r="EM398" s="177" t="str">
        <f t="shared" si="663"/>
        <v/>
      </c>
      <c r="EN398" s="177" t="str">
        <f t="shared" si="664"/>
        <v/>
      </c>
      <c r="EO398" s="177" t="str">
        <f t="shared" si="665"/>
        <v/>
      </c>
      <c r="EP398" s="177" t="str">
        <f t="shared" si="666"/>
        <v/>
      </c>
      <c r="EQ398" s="177" t="str">
        <f t="shared" si="667"/>
        <v/>
      </c>
      <c r="ER398" s="177" t="str">
        <f t="shared" si="668"/>
        <v/>
      </c>
      <c r="ES398" s="177" t="str">
        <f t="shared" si="669"/>
        <v/>
      </c>
      <c r="ET398" s="177" t="str">
        <f t="shared" si="670"/>
        <v/>
      </c>
      <c r="EU398" s="229" t="e">
        <f t="shared" si="671"/>
        <v>#VALUE!</v>
      </c>
      <c r="EV398" s="27" t="e">
        <f t="shared" si="672"/>
        <v>#VALUE!</v>
      </c>
      <c r="EW398" s="27" t="e">
        <f t="shared" si="673"/>
        <v>#VALUE!</v>
      </c>
      <c r="EX398" s="28" t="e">
        <f t="shared" si="674"/>
        <v>#VALUE!</v>
      </c>
      <c r="EY398" s="28" t="e">
        <f t="shared" si="675"/>
        <v>#VALUE!</v>
      </c>
      <c r="EZ398" s="28" t="b">
        <f t="shared" si="676"/>
        <v>0</v>
      </c>
      <c r="FA398" s="176" t="str">
        <f t="shared" si="677"/>
        <v/>
      </c>
      <c r="FB398" s="27" t="e" cm="1">
        <f t="array" aca="1" ref="FB398" ca="1">TEXT(RIGHT(10-RIGHT(SUM(INDEX(1*(MID(MID(C398,1,1)*2,ROW(INDIRECT("1:"&amp;LEN(MID(C398,1,1)*2))),1)),,))+MID(C398,2,1)+
SUM(INDEX(1*(MID(MID(C398,3,1)*2,ROW(INDIRECT("1:"&amp;LEN(MID(C398,3,1)*2))),1)),,))+MID(C398,4,1)+
SUM(INDEX(1*(MID(MID(C398,5,1)*2,ROW(INDIRECT("1:"&amp;LEN(MID(C398,5,1)*2))),1)),,))+MID(C398,6,1)+
SUM(INDEX(1*(MID(MID(C398,8,1)*2,ROW(INDIRECT("1:"&amp;LEN(MID(C398,8,1)*2))),1)),,))+MID(C398,9,1)+
SUM(INDEX(1*(MID(MID(C398,10,1)*2,ROW(INDIRECT("1:"&amp;LEN(MID(C398,10,1)*2))),1)),,)),1),1),"0")</f>
        <v>#VALUE!</v>
      </c>
      <c r="FC398" s="27" t="str">
        <f t="shared" si="678"/>
        <v/>
      </c>
      <c r="FD398" s="29" t="b">
        <f t="shared" si="679"/>
        <v>0</v>
      </c>
      <c r="FE398" s="112" t="b">
        <f>IFERROR(MATCH(D398,'Avtal för korttidsarbete'!$G$13:$G$1012,0),TRUE)</f>
        <v>1</v>
      </c>
      <c r="FF398" s="112" t="b">
        <f t="shared" si="708"/>
        <v>0</v>
      </c>
      <c r="FG398" s="113" t="str" cm="1">
        <f t="array" ref="FG398">IF(FE398=TRUE,"x",INDEX('Avtal för korttidsarbete'!$E$13:$E$1012,$FE398))</f>
        <v>x</v>
      </c>
      <c r="FH398" s="113" t="str" cm="1">
        <f t="array" ref="FH398">IF(FE398=TRUE,"x",INDEX('Avtal för korttidsarbete'!$F$13:$F$1012,$FE398))</f>
        <v>x</v>
      </c>
      <c r="FI398" s="112" t="b">
        <f t="shared" si="709"/>
        <v>0</v>
      </c>
      <c r="FJ398" s="135">
        <f t="shared" si="710"/>
        <v>44166</v>
      </c>
      <c r="FK398" s="135">
        <f t="shared" si="711"/>
        <v>44377</v>
      </c>
      <c r="FL398" s="112" t="b">
        <f t="shared" si="712"/>
        <v>0</v>
      </c>
      <c r="FM398" s="113">
        <f t="shared" si="713"/>
        <v>44166</v>
      </c>
      <c r="FN398" s="135">
        <f t="shared" si="714"/>
        <v>44377</v>
      </c>
      <c r="FO398" s="148" t="b">
        <f>IFERROR(INDEX('Avtal för korttidsarbete'!R:R,MATCH(D398,'Avtal för korttidsarbete'!$G:$G,0)),TRUE)</f>
        <v>1</v>
      </c>
      <c r="FP398" s="135" t="str">
        <f>IF(FO398,"-",INDEX('Avtal för korttidsarbete'!$D:$D,MATCH(D398,'Avtal för korttidsarbete'!$G:$G,0)))</f>
        <v>-</v>
      </c>
      <c r="FQ398" s="113" t="b">
        <f>IFERROR(G398&gt;INDEX(Uppsägningar!E:E,MATCH(C398,Uppsägningar!C:C,0)),FALSE)</f>
        <v>0</v>
      </c>
    </row>
    <row r="399" spans="1:173" x14ac:dyDescent="0.25">
      <c r="A399" s="19">
        <v>383</v>
      </c>
      <c r="B399" s="20"/>
      <c r="C399" s="183"/>
      <c r="D399" s="66"/>
      <c r="E399" s="212">
        <f>IFERROR(INDEX(Admin!$C$7:$C$10,MATCH(FP399,TblNivåValTExt,0)),0)</f>
        <v>0</v>
      </c>
      <c r="F399" s="1"/>
      <c r="G399" s="1"/>
      <c r="H399" s="78"/>
      <c r="I399" s="181"/>
      <c r="J399" s="181"/>
      <c r="K399" s="182"/>
      <c r="L399" s="182"/>
      <c r="M399" s="181"/>
      <c r="N399" s="181"/>
      <c r="O399" s="181"/>
      <c r="P399" s="182"/>
      <c r="Q399" s="182"/>
      <c r="R399" s="181"/>
      <c r="S399" s="181"/>
      <c r="T399" s="181"/>
      <c r="U399" s="182"/>
      <c r="V399" s="182"/>
      <c r="W399" s="181"/>
      <c r="X399" s="181"/>
      <c r="Y399" s="181"/>
      <c r="Z399" s="182"/>
      <c r="AA399" s="182"/>
      <c r="AB399" s="181"/>
      <c r="AC399" s="181"/>
      <c r="AD399" s="181"/>
      <c r="AE399" s="182"/>
      <c r="AF399" s="182"/>
      <c r="AG399" s="181"/>
      <c r="AH399" s="181"/>
      <c r="AI399" s="181"/>
      <c r="AJ399" s="182"/>
      <c r="AK399" s="182"/>
      <c r="AL399" s="181"/>
      <c r="AM399" s="181"/>
      <c r="AN399" s="181"/>
      <c r="AO399" s="182"/>
      <c r="AP399" s="182"/>
      <c r="AQ399" s="181"/>
      <c r="AR399" s="181"/>
      <c r="AS399" s="181"/>
      <c r="AT399" s="182"/>
      <c r="AU399" s="182"/>
      <c r="AV399" s="181"/>
      <c r="AW399" s="181"/>
      <c r="AX399" s="181"/>
      <c r="AY399" s="182"/>
      <c r="AZ399" s="182"/>
      <c r="BA399" s="181"/>
      <c r="BB399" s="181"/>
      <c r="BC399" s="181"/>
      <c r="BD399" s="182"/>
      <c r="BE399" s="182"/>
      <c r="BF399" s="181"/>
      <c r="BG399" s="180">
        <f t="shared" si="680"/>
        <v>0</v>
      </c>
      <c r="BH399" s="116" t="str">
        <f t="shared" si="681"/>
        <v/>
      </c>
      <c r="BI399" s="80" t="b">
        <f t="shared" si="627"/>
        <v>0</v>
      </c>
      <c r="BJ399" s="80" t="str">
        <f t="shared" si="628"/>
        <v/>
      </c>
      <c r="BK399" s="80" t="b">
        <f t="shared" si="682"/>
        <v>0</v>
      </c>
      <c r="BL399" s="13" t="str">
        <f t="shared" si="629"/>
        <v/>
      </c>
      <c r="BM399" s="13" t="b">
        <f t="shared" si="683"/>
        <v>0</v>
      </c>
      <c r="BN399" s="35" t="str">
        <f t="shared" si="630"/>
        <v/>
      </c>
      <c r="BO399" s="13" t="b">
        <f t="shared" si="631"/>
        <v>0</v>
      </c>
      <c r="BP399" s="35" t="str">
        <f t="shared" si="632"/>
        <v/>
      </c>
      <c r="BQ399" s="13" t="b">
        <f t="shared" si="633"/>
        <v>0</v>
      </c>
      <c r="BR399" s="35" t="str">
        <f t="shared" si="634"/>
        <v/>
      </c>
      <c r="BS399" s="35" t="b">
        <f t="shared" si="635"/>
        <v>0</v>
      </c>
      <c r="BT399" s="35" t="str">
        <f t="shared" si="636"/>
        <v/>
      </c>
      <c r="BU399" s="35" t="b">
        <f t="shared" si="637"/>
        <v>0</v>
      </c>
      <c r="BV399" s="35" t="str">
        <f t="shared" si="638"/>
        <v/>
      </c>
      <c r="BW399" s="13" t="b">
        <f t="shared" si="715"/>
        <v>0</v>
      </c>
      <c r="BX399" s="35" t="str">
        <f t="shared" si="639"/>
        <v/>
      </c>
      <c r="BY399" s="265" t="b">
        <f t="shared" si="684"/>
        <v>0</v>
      </c>
      <c r="BZ399" s="35" t="str">
        <f t="shared" si="640"/>
        <v/>
      </c>
      <c r="CA399" s="265" t="b">
        <f t="shared" si="685"/>
        <v>0</v>
      </c>
      <c r="CB399" s="35" t="str">
        <f t="shared" si="641"/>
        <v/>
      </c>
      <c r="CC399" s="272" t="b">
        <f t="shared" si="686"/>
        <v>0</v>
      </c>
      <c r="CD399" s="35" t="str">
        <f t="shared" si="642"/>
        <v/>
      </c>
      <c r="CE399" s="13" t="b">
        <f t="shared" si="643"/>
        <v>0</v>
      </c>
      <c r="CF399" s="35" t="str">
        <f t="shared" si="644"/>
        <v/>
      </c>
      <c r="CG399" s="179">
        <f t="shared" si="645"/>
        <v>0</v>
      </c>
      <c r="CH399" s="179">
        <f t="shared" si="646"/>
        <v>0</v>
      </c>
      <c r="CI399" s="218">
        <f t="shared" si="687"/>
        <v>0</v>
      </c>
      <c r="CJ399" s="218">
        <f t="shared" si="688"/>
        <v>0</v>
      </c>
      <c r="CK399" s="218">
        <f t="shared" si="689"/>
        <v>0</v>
      </c>
      <c r="CL399" s="218">
        <f t="shared" si="690"/>
        <v>0</v>
      </c>
      <c r="CM399" s="218">
        <f t="shared" si="691"/>
        <v>0</v>
      </c>
      <c r="CN399" s="218">
        <f t="shared" si="692"/>
        <v>0</v>
      </c>
      <c r="CO399" s="218">
        <f t="shared" si="693"/>
        <v>0</v>
      </c>
      <c r="CP399" s="218">
        <f t="shared" si="694"/>
        <v>0</v>
      </c>
      <c r="CQ399" s="218">
        <f t="shared" si="695"/>
        <v>0</v>
      </c>
      <c r="CR399" s="218">
        <f t="shared" si="696"/>
        <v>0</v>
      </c>
      <c r="CS399" s="14">
        <f t="shared" si="647"/>
        <v>0</v>
      </c>
      <c r="CT399" s="236">
        <f t="shared" si="648"/>
        <v>0</v>
      </c>
      <c r="CU399" s="237">
        <f t="shared" si="726"/>
        <v>0</v>
      </c>
      <c r="CV399" s="16">
        <f t="shared" si="726"/>
        <v>0</v>
      </c>
      <c r="CW399" s="16">
        <f t="shared" si="726"/>
        <v>0</v>
      </c>
      <c r="CX399" s="16">
        <f t="shared" si="726"/>
        <v>0</v>
      </c>
      <c r="CY399" s="16">
        <f t="shared" si="726"/>
        <v>0</v>
      </c>
      <c r="CZ399" s="16">
        <f t="shared" si="726"/>
        <v>0</v>
      </c>
      <c r="DA399" s="16">
        <f t="shared" si="726"/>
        <v>0</v>
      </c>
      <c r="DB399" s="16">
        <f t="shared" si="726"/>
        <v>0</v>
      </c>
      <c r="DC399" s="16">
        <f t="shared" si="726"/>
        <v>0</v>
      </c>
      <c r="DD399" s="238">
        <f t="shared" si="726"/>
        <v>0</v>
      </c>
      <c r="DE399" s="232">
        <f t="shared" si="727"/>
        <v>0</v>
      </c>
      <c r="DF399" s="132">
        <f t="shared" si="727"/>
        <v>0</v>
      </c>
      <c r="DG399" s="132">
        <f t="shared" si="727"/>
        <v>0</v>
      </c>
      <c r="DH399" s="132">
        <f t="shared" si="727"/>
        <v>0</v>
      </c>
      <c r="DI399" s="132">
        <f t="shared" si="727"/>
        <v>0</v>
      </c>
      <c r="DJ399" s="132">
        <f t="shared" si="727"/>
        <v>0</v>
      </c>
      <c r="DK399" s="132">
        <f t="shared" si="727"/>
        <v>0</v>
      </c>
      <c r="DL399" s="132">
        <f t="shared" si="727"/>
        <v>0</v>
      </c>
      <c r="DM399" s="132">
        <f t="shared" si="727"/>
        <v>0</v>
      </c>
      <c r="DN399" s="233">
        <f t="shared" si="727"/>
        <v>0</v>
      </c>
      <c r="DO399" s="232">
        <f t="shared" si="651"/>
        <v>0</v>
      </c>
      <c r="DP399" s="132">
        <f t="shared" si="652"/>
        <v>0</v>
      </c>
      <c r="DQ399" s="132">
        <f t="shared" si="653"/>
        <v>0</v>
      </c>
      <c r="DR399" s="132">
        <f t="shared" si="654"/>
        <v>0</v>
      </c>
      <c r="DS399" s="132">
        <f t="shared" si="655"/>
        <v>0</v>
      </c>
      <c r="DT399" s="132">
        <f t="shared" si="656"/>
        <v>0</v>
      </c>
      <c r="DU399" s="132">
        <f t="shared" si="657"/>
        <v>0</v>
      </c>
      <c r="DV399" s="132">
        <f t="shared" si="658"/>
        <v>0</v>
      </c>
      <c r="DW399" s="132">
        <f t="shared" si="659"/>
        <v>0</v>
      </c>
      <c r="DX399" s="233">
        <f t="shared" si="660"/>
        <v>0</v>
      </c>
      <c r="DY399" s="231" t="b">
        <f t="shared" si="697"/>
        <v>0</v>
      </c>
      <c r="DZ399" s="163"/>
      <c r="EA399" s="226" t="str">
        <f t="shared" si="698"/>
        <v/>
      </c>
      <c r="EB399" s="178" t="str">
        <f t="shared" si="699"/>
        <v/>
      </c>
      <c r="EC399" s="178" t="str">
        <f t="shared" si="700"/>
        <v/>
      </c>
      <c r="ED399" s="178" t="str">
        <f t="shared" si="701"/>
        <v/>
      </c>
      <c r="EE399" s="178" t="str">
        <f t="shared" si="702"/>
        <v/>
      </c>
      <c r="EF399" s="178" t="str">
        <f t="shared" si="703"/>
        <v/>
      </c>
      <c r="EG399" s="178" t="str">
        <f t="shared" si="704"/>
        <v/>
      </c>
      <c r="EH399" s="178" t="str">
        <f t="shared" si="705"/>
        <v/>
      </c>
      <c r="EI399" s="178" t="str">
        <f t="shared" si="706"/>
        <v/>
      </c>
      <c r="EJ399" s="227" t="str">
        <f t="shared" si="707"/>
        <v/>
      </c>
      <c r="EK399" s="230" t="str">
        <f t="shared" si="661"/>
        <v/>
      </c>
      <c r="EL399" s="177" t="str">
        <f t="shared" si="662"/>
        <v/>
      </c>
      <c r="EM399" s="177" t="str">
        <f t="shared" si="663"/>
        <v/>
      </c>
      <c r="EN399" s="177" t="str">
        <f t="shared" si="664"/>
        <v/>
      </c>
      <c r="EO399" s="177" t="str">
        <f t="shared" si="665"/>
        <v/>
      </c>
      <c r="EP399" s="177" t="str">
        <f t="shared" si="666"/>
        <v/>
      </c>
      <c r="EQ399" s="177" t="str">
        <f t="shared" si="667"/>
        <v/>
      </c>
      <c r="ER399" s="177" t="str">
        <f t="shared" si="668"/>
        <v/>
      </c>
      <c r="ES399" s="177" t="str">
        <f t="shared" si="669"/>
        <v/>
      </c>
      <c r="ET399" s="177" t="str">
        <f t="shared" si="670"/>
        <v/>
      </c>
      <c r="EU399" s="229" t="e">
        <f t="shared" si="671"/>
        <v>#VALUE!</v>
      </c>
      <c r="EV399" s="27" t="e">
        <f t="shared" si="672"/>
        <v>#VALUE!</v>
      </c>
      <c r="EW399" s="27" t="e">
        <f t="shared" si="673"/>
        <v>#VALUE!</v>
      </c>
      <c r="EX399" s="28" t="e">
        <f t="shared" si="674"/>
        <v>#VALUE!</v>
      </c>
      <c r="EY399" s="28" t="e">
        <f t="shared" si="675"/>
        <v>#VALUE!</v>
      </c>
      <c r="EZ399" s="28" t="b">
        <f t="shared" si="676"/>
        <v>0</v>
      </c>
      <c r="FA399" s="176" t="str">
        <f t="shared" si="677"/>
        <v/>
      </c>
      <c r="FB399" s="27" t="e" cm="1">
        <f t="array" aca="1" ref="FB399" ca="1">TEXT(RIGHT(10-RIGHT(SUM(INDEX(1*(MID(MID(C399,1,1)*2,ROW(INDIRECT("1:"&amp;LEN(MID(C399,1,1)*2))),1)),,))+MID(C399,2,1)+
SUM(INDEX(1*(MID(MID(C399,3,1)*2,ROW(INDIRECT("1:"&amp;LEN(MID(C399,3,1)*2))),1)),,))+MID(C399,4,1)+
SUM(INDEX(1*(MID(MID(C399,5,1)*2,ROW(INDIRECT("1:"&amp;LEN(MID(C399,5,1)*2))),1)),,))+MID(C399,6,1)+
SUM(INDEX(1*(MID(MID(C399,8,1)*2,ROW(INDIRECT("1:"&amp;LEN(MID(C399,8,1)*2))),1)),,))+MID(C399,9,1)+
SUM(INDEX(1*(MID(MID(C399,10,1)*2,ROW(INDIRECT("1:"&amp;LEN(MID(C399,10,1)*2))),1)),,)),1),1),"0")</f>
        <v>#VALUE!</v>
      </c>
      <c r="FC399" s="27" t="str">
        <f t="shared" si="678"/>
        <v/>
      </c>
      <c r="FD399" s="29" t="b">
        <f t="shared" si="679"/>
        <v>0</v>
      </c>
      <c r="FE399" s="112" t="b">
        <f>IFERROR(MATCH(D399,'Avtal för korttidsarbete'!$G$13:$G$1012,0),TRUE)</f>
        <v>1</v>
      </c>
      <c r="FF399" s="112" t="b">
        <f t="shared" si="708"/>
        <v>0</v>
      </c>
      <c r="FG399" s="113" t="str" cm="1">
        <f t="array" ref="FG399">IF(FE399=TRUE,"x",INDEX('Avtal för korttidsarbete'!$E$13:$E$1012,$FE399))</f>
        <v>x</v>
      </c>
      <c r="FH399" s="113" t="str" cm="1">
        <f t="array" ref="FH399">IF(FE399=TRUE,"x",INDEX('Avtal för korttidsarbete'!$F$13:$F$1012,$FE399))</f>
        <v>x</v>
      </c>
      <c r="FI399" s="112" t="b">
        <f t="shared" si="709"/>
        <v>0</v>
      </c>
      <c r="FJ399" s="135">
        <f t="shared" si="710"/>
        <v>44166</v>
      </c>
      <c r="FK399" s="135">
        <f t="shared" si="711"/>
        <v>44377</v>
      </c>
      <c r="FL399" s="112" t="b">
        <f t="shared" si="712"/>
        <v>0</v>
      </c>
      <c r="FM399" s="113">
        <f t="shared" si="713"/>
        <v>44166</v>
      </c>
      <c r="FN399" s="135">
        <f t="shared" si="714"/>
        <v>44377</v>
      </c>
      <c r="FO399" s="148" t="b">
        <f>IFERROR(INDEX('Avtal för korttidsarbete'!R:R,MATCH(D399,'Avtal för korttidsarbete'!$G:$G,0)),TRUE)</f>
        <v>1</v>
      </c>
      <c r="FP399" s="135" t="str">
        <f>IF(FO399,"-",INDEX('Avtal för korttidsarbete'!$D:$D,MATCH(D399,'Avtal för korttidsarbete'!$G:$G,0)))</f>
        <v>-</v>
      </c>
      <c r="FQ399" s="113" t="b">
        <f>IFERROR(G399&gt;INDEX(Uppsägningar!E:E,MATCH(C399,Uppsägningar!C:C,0)),FALSE)</f>
        <v>0</v>
      </c>
    </row>
    <row r="400" spans="1:173" x14ac:dyDescent="0.25">
      <c r="A400" s="19">
        <v>384</v>
      </c>
      <c r="B400" s="20"/>
      <c r="C400" s="183"/>
      <c r="D400" s="66"/>
      <c r="E400" s="212">
        <f>IFERROR(INDEX(Admin!$C$7:$C$10,MATCH(FP400,TblNivåValTExt,0)),0)</f>
        <v>0</v>
      </c>
      <c r="F400" s="1"/>
      <c r="G400" s="1"/>
      <c r="H400" s="78"/>
      <c r="I400" s="181"/>
      <c r="J400" s="181"/>
      <c r="K400" s="182"/>
      <c r="L400" s="182"/>
      <c r="M400" s="181"/>
      <c r="N400" s="181"/>
      <c r="O400" s="181"/>
      <c r="P400" s="182"/>
      <c r="Q400" s="182"/>
      <c r="R400" s="181"/>
      <c r="S400" s="181"/>
      <c r="T400" s="181"/>
      <c r="U400" s="182"/>
      <c r="V400" s="182"/>
      <c r="W400" s="181"/>
      <c r="X400" s="181"/>
      <c r="Y400" s="181"/>
      <c r="Z400" s="182"/>
      <c r="AA400" s="182"/>
      <c r="AB400" s="181"/>
      <c r="AC400" s="181"/>
      <c r="AD400" s="181"/>
      <c r="AE400" s="182"/>
      <c r="AF400" s="182"/>
      <c r="AG400" s="181"/>
      <c r="AH400" s="181"/>
      <c r="AI400" s="181"/>
      <c r="AJ400" s="182"/>
      <c r="AK400" s="182"/>
      <c r="AL400" s="181"/>
      <c r="AM400" s="181"/>
      <c r="AN400" s="181"/>
      <c r="AO400" s="182"/>
      <c r="AP400" s="182"/>
      <c r="AQ400" s="181"/>
      <c r="AR400" s="181"/>
      <c r="AS400" s="181"/>
      <c r="AT400" s="182"/>
      <c r="AU400" s="182"/>
      <c r="AV400" s="181"/>
      <c r="AW400" s="181"/>
      <c r="AX400" s="181"/>
      <c r="AY400" s="182"/>
      <c r="AZ400" s="182"/>
      <c r="BA400" s="181"/>
      <c r="BB400" s="181"/>
      <c r="BC400" s="181"/>
      <c r="BD400" s="182"/>
      <c r="BE400" s="182"/>
      <c r="BF400" s="181"/>
      <c r="BG400" s="180">
        <f t="shared" si="680"/>
        <v>0</v>
      </c>
      <c r="BH400" s="116" t="str">
        <f t="shared" si="681"/>
        <v/>
      </c>
      <c r="BI400" s="80" t="b">
        <f t="shared" si="627"/>
        <v>0</v>
      </c>
      <c r="BJ400" s="80" t="str">
        <f t="shared" si="628"/>
        <v/>
      </c>
      <c r="BK400" s="80" t="b">
        <f t="shared" si="682"/>
        <v>0</v>
      </c>
      <c r="BL400" s="13" t="str">
        <f t="shared" si="629"/>
        <v/>
      </c>
      <c r="BM400" s="13" t="b">
        <f t="shared" si="683"/>
        <v>0</v>
      </c>
      <c r="BN400" s="35" t="str">
        <f t="shared" si="630"/>
        <v/>
      </c>
      <c r="BO400" s="13" t="b">
        <f t="shared" si="631"/>
        <v>0</v>
      </c>
      <c r="BP400" s="35" t="str">
        <f t="shared" si="632"/>
        <v/>
      </c>
      <c r="BQ400" s="13" t="b">
        <f t="shared" si="633"/>
        <v>0</v>
      </c>
      <c r="BR400" s="35" t="str">
        <f t="shared" si="634"/>
        <v/>
      </c>
      <c r="BS400" s="35" t="b">
        <f t="shared" si="635"/>
        <v>0</v>
      </c>
      <c r="BT400" s="35" t="str">
        <f t="shared" si="636"/>
        <v/>
      </c>
      <c r="BU400" s="35" t="b">
        <f t="shared" si="637"/>
        <v>0</v>
      </c>
      <c r="BV400" s="35" t="str">
        <f t="shared" si="638"/>
        <v/>
      </c>
      <c r="BW400" s="13" t="b">
        <f t="shared" si="715"/>
        <v>0</v>
      </c>
      <c r="BX400" s="35" t="str">
        <f t="shared" si="639"/>
        <v/>
      </c>
      <c r="BY400" s="265" t="b">
        <f t="shared" si="684"/>
        <v>0</v>
      </c>
      <c r="BZ400" s="35" t="str">
        <f t="shared" si="640"/>
        <v/>
      </c>
      <c r="CA400" s="265" t="b">
        <f t="shared" si="685"/>
        <v>0</v>
      </c>
      <c r="CB400" s="35" t="str">
        <f t="shared" si="641"/>
        <v/>
      </c>
      <c r="CC400" s="272" t="b">
        <f t="shared" si="686"/>
        <v>0</v>
      </c>
      <c r="CD400" s="35" t="str">
        <f t="shared" si="642"/>
        <v/>
      </c>
      <c r="CE400" s="13" t="b">
        <f t="shared" si="643"/>
        <v>0</v>
      </c>
      <c r="CF400" s="35" t="str">
        <f t="shared" si="644"/>
        <v/>
      </c>
      <c r="CG400" s="179">
        <f t="shared" si="645"/>
        <v>0</v>
      </c>
      <c r="CH400" s="179">
        <f t="shared" si="646"/>
        <v>0</v>
      </c>
      <c r="CI400" s="218">
        <f t="shared" si="687"/>
        <v>0</v>
      </c>
      <c r="CJ400" s="218">
        <f t="shared" si="688"/>
        <v>0</v>
      </c>
      <c r="CK400" s="218">
        <f t="shared" si="689"/>
        <v>0</v>
      </c>
      <c r="CL400" s="218">
        <f t="shared" si="690"/>
        <v>0</v>
      </c>
      <c r="CM400" s="218">
        <f t="shared" si="691"/>
        <v>0</v>
      </c>
      <c r="CN400" s="218">
        <f t="shared" si="692"/>
        <v>0</v>
      </c>
      <c r="CO400" s="218">
        <f t="shared" si="693"/>
        <v>0</v>
      </c>
      <c r="CP400" s="218">
        <f t="shared" si="694"/>
        <v>0</v>
      </c>
      <c r="CQ400" s="218">
        <f t="shared" si="695"/>
        <v>0</v>
      </c>
      <c r="CR400" s="218">
        <f t="shared" si="696"/>
        <v>0</v>
      </c>
      <c r="CS400" s="14">
        <f t="shared" si="647"/>
        <v>0</v>
      </c>
      <c r="CT400" s="236">
        <f t="shared" si="648"/>
        <v>0</v>
      </c>
      <c r="CU400" s="237">
        <f t="shared" si="726"/>
        <v>0</v>
      </c>
      <c r="CV400" s="16">
        <f t="shared" si="726"/>
        <v>0</v>
      </c>
      <c r="CW400" s="16">
        <f t="shared" si="726"/>
        <v>0</v>
      </c>
      <c r="CX400" s="16">
        <f t="shared" si="726"/>
        <v>0</v>
      </c>
      <c r="CY400" s="16">
        <f t="shared" si="726"/>
        <v>0</v>
      </c>
      <c r="CZ400" s="16">
        <f t="shared" si="726"/>
        <v>0</v>
      </c>
      <c r="DA400" s="16">
        <f t="shared" si="726"/>
        <v>0</v>
      </c>
      <c r="DB400" s="16">
        <f t="shared" si="726"/>
        <v>0</v>
      </c>
      <c r="DC400" s="16">
        <f t="shared" si="726"/>
        <v>0</v>
      </c>
      <c r="DD400" s="238">
        <f t="shared" si="726"/>
        <v>0</v>
      </c>
      <c r="DE400" s="232">
        <f t="shared" si="727"/>
        <v>0</v>
      </c>
      <c r="DF400" s="132">
        <f t="shared" si="727"/>
        <v>0</v>
      </c>
      <c r="DG400" s="132">
        <f t="shared" si="727"/>
        <v>0</v>
      </c>
      <c r="DH400" s="132">
        <f t="shared" si="727"/>
        <v>0</v>
      </c>
      <c r="DI400" s="132">
        <f t="shared" si="727"/>
        <v>0</v>
      </c>
      <c r="DJ400" s="132">
        <f t="shared" si="727"/>
        <v>0</v>
      </c>
      <c r="DK400" s="132">
        <f t="shared" si="727"/>
        <v>0</v>
      </c>
      <c r="DL400" s="132">
        <f t="shared" si="727"/>
        <v>0</v>
      </c>
      <c r="DM400" s="132">
        <f t="shared" si="727"/>
        <v>0</v>
      </c>
      <c r="DN400" s="233">
        <f t="shared" si="727"/>
        <v>0</v>
      </c>
      <c r="DO400" s="232">
        <f t="shared" si="651"/>
        <v>0</v>
      </c>
      <c r="DP400" s="132">
        <f t="shared" si="652"/>
        <v>0</v>
      </c>
      <c r="DQ400" s="132">
        <f t="shared" si="653"/>
        <v>0</v>
      </c>
      <c r="DR400" s="132">
        <f t="shared" si="654"/>
        <v>0</v>
      </c>
      <c r="DS400" s="132">
        <f t="shared" si="655"/>
        <v>0</v>
      </c>
      <c r="DT400" s="132">
        <f t="shared" si="656"/>
        <v>0</v>
      </c>
      <c r="DU400" s="132">
        <f t="shared" si="657"/>
        <v>0</v>
      </c>
      <c r="DV400" s="132">
        <f t="shared" si="658"/>
        <v>0</v>
      </c>
      <c r="DW400" s="132">
        <f t="shared" si="659"/>
        <v>0</v>
      </c>
      <c r="DX400" s="233">
        <f t="shared" si="660"/>
        <v>0</v>
      </c>
      <c r="DY400" s="231" t="b">
        <f t="shared" si="697"/>
        <v>0</v>
      </c>
      <c r="DZ400" s="163"/>
      <c r="EA400" s="226" t="str">
        <f t="shared" si="698"/>
        <v/>
      </c>
      <c r="EB400" s="178" t="str">
        <f t="shared" si="699"/>
        <v/>
      </c>
      <c r="EC400" s="178" t="str">
        <f t="shared" si="700"/>
        <v/>
      </c>
      <c r="ED400" s="178" t="str">
        <f t="shared" si="701"/>
        <v/>
      </c>
      <c r="EE400" s="178" t="str">
        <f t="shared" si="702"/>
        <v/>
      </c>
      <c r="EF400" s="178" t="str">
        <f t="shared" si="703"/>
        <v/>
      </c>
      <c r="EG400" s="178" t="str">
        <f t="shared" si="704"/>
        <v/>
      </c>
      <c r="EH400" s="178" t="str">
        <f t="shared" si="705"/>
        <v/>
      </c>
      <c r="EI400" s="178" t="str">
        <f t="shared" si="706"/>
        <v/>
      </c>
      <c r="EJ400" s="227" t="str">
        <f t="shared" si="707"/>
        <v/>
      </c>
      <c r="EK400" s="230" t="str">
        <f t="shared" si="661"/>
        <v/>
      </c>
      <c r="EL400" s="177" t="str">
        <f t="shared" si="662"/>
        <v/>
      </c>
      <c r="EM400" s="177" t="str">
        <f t="shared" si="663"/>
        <v/>
      </c>
      <c r="EN400" s="177" t="str">
        <f t="shared" si="664"/>
        <v/>
      </c>
      <c r="EO400" s="177" t="str">
        <f t="shared" si="665"/>
        <v/>
      </c>
      <c r="EP400" s="177" t="str">
        <f t="shared" si="666"/>
        <v/>
      </c>
      <c r="EQ400" s="177" t="str">
        <f t="shared" si="667"/>
        <v/>
      </c>
      <c r="ER400" s="177" t="str">
        <f t="shared" si="668"/>
        <v/>
      </c>
      <c r="ES400" s="177" t="str">
        <f t="shared" si="669"/>
        <v/>
      </c>
      <c r="ET400" s="177" t="str">
        <f t="shared" si="670"/>
        <v/>
      </c>
      <c r="EU400" s="229" t="e">
        <f t="shared" si="671"/>
        <v>#VALUE!</v>
      </c>
      <c r="EV400" s="27" t="e">
        <f t="shared" si="672"/>
        <v>#VALUE!</v>
      </c>
      <c r="EW400" s="27" t="e">
        <f t="shared" si="673"/>
        <v>#VALUE!</v>
      </c>
      <c r="EX400" s="28" t="e">
        <f t="shared" si="674"/>
        <v>#VALUE!</v>
      </c>
      <c r="EY400" s="28" t="e">
        <f t="shared" si="675"/>
        <v>#VALUE!</v>
      </c>
      <c r="EZ400" s="28" t="b">
        <f t="shared" si="676"/>
        <v>0</v>
      </c>
      <c r="FA400" s="176" t="str">
        <f t="shared" si="677"/>
        <v/>
      </c>
      <c r="FB400" s="27" t="e" cm="1">
        <f t="array" aca="1" ref="FB400" ca="1">TEXT(RIGHT(10-RIGHT(SUM(INDEX(1*(MID(MID(C400,1,1)*2,ROW(INDIRECT("1:"&amp;LEN(MID(C400,1,1)*2))),1)),,))+MID(C400,2,1)+
SUM(INDEX(1*(MID(MID(C400,3,1)*2,ROW(INDIRECT("1:"&amp;LEN(MID(C400,3,1)*2))),1)),,))+MID(C400,4,1)+
SUM(INDEX(1*(MID(MID(C400,5,1)*2,ROW(INDIRECT("1:"&amp;LEN(MID(C400,5,1)*2))),1)),,))+MID(C400,6,1)+
SUM(INDEX(1*(MID(MID(C400,8,1)*2,ROW(INDIRECT("1:"&amp;LEN(MID(C400,8,1)*2))),1)),,))+MID(C400,9,1)+
SUM(INDEX(1*(MID(MID(C400,10,1)*2,ROW(INDIRECT("1:"&amp;LEN(MID(C400,10,1)*2))),1)),,)),1),1),"0")</f>
        <v>#VALUE!</v>
      </c>
      <c r="FC400" s="27" t="str">
        <f t="shared" si="678"/>
        <v/>
      </c>
      <c r="FD400" s="29" t="b">
        <f t="shared" si="679"/>
        <v>0</v>
      </c>
      <c r="FE400" s="112" t="b">
        <f>IFERROR(MATCH(D400,'Avtal för korttidsarbete'!$G$13:$G$1012,0),TRUE)</f>
        <v>1</v>
      </c>
      <c r="FF400" s="112" t="b">
        <f t="shared" si="708"/>
        <v>0</v>
      </c>
      <c r="FG400" s="113" t="str" cm="1">
        <f t="array" ref="FG400">IF(FE400=TRUE,"x",INDEX('Avtal för korttidsarbete'!$E$13:$E$1012,$FE400))</f>
        <v>x</v>
      </c>
      <c r="FH400" s="113" t="str" cm="1">
        <f t="array" ref="FH400">IF(FE400=TRUE,"x",INDEX('Avtal för korttidsarbete'!$F$13:$F$1012,$FE400))</f>
        <v>x</v>
      </c>
      <c r="FI400" s="112" t="b">
        <f t="shared" si="709"/>
        <v>0</v>
      </c>
      <c r="FJ400" s="135">
        <f t="shared" si="710"/>
        <v>44166</v>
      </c>
      <c r="FK400" s="135">
        <f t="shared" si="711"/>
        <v>44377</v>
      </c>
      <c r="FL400" s="112" t="b">
        <f t="shared" si="712"/>
        <v>0</v>
      </c>
      <c r="FM400" s="113">
        <f t="shared" si="713"/>
        <v>44166</v>
      </c>
      <c r="FN400" s="135">
        <f t="shared" si="714"/>
        <v>44377</v>
      </c>
      <c r="FO400" s="148" t="b">
        <f>IFERROR(INDEX('Avtal för korttidsarbete'!R:R,MATCH(D400,'Avtal för korttidsarbete'!$G:$G,0)),TRUE)</f>
        <v>1</v>
      </c>
      <c r="FP400" s="135" t="str">
        <f>IF(FO400,"-",INDEX('Avtal för korttidsarbete'!$D:$D,MATCH(D400,'Avtal för korttidsarbete'!$G:$G,0)))</f>
        <v>-</v>
      </c>
      <c r="FQ400" s="113" t="b">
        <f>IFERROR(G400&gt;INDEX(Uppsägningar!E:E,MATCH(C400,Uppsägningar!C:C,0)),FALSE)</f>
        <v>0</v>
      </c>
    </row>
    <row r="401" spans="1:173" x14ac:dyDescent="0.25">
      <c r="A401" s="19">
        <v>385</v>
      </c>
      <c r="B401" s="20"/>
      <c r="C401" s="183"/>
      <c r="D401" s="66"/>
      <c r="E401" s="212">
        <f>IFERROR(INDEX(Admin!$C$7:$C$10,MATCH(FP401,TblNivåValTExt,0)),0)</f>
        <v>0</v>
      </c>
      <c r="F401" s="1"/>
      <c r="G401" s="1"/>
      <c r="H401" s="78"/>
      <c r="I401" s="181"/>
      <c r="J401" s="181"/>
      <c r="K401" s="182"/>
      <c r="L401" s="182"/>
      <c r="M401" s="181"/>
      <c r="N401" s="181"/>
      <c r="O401" s="181"/>
      <c r="P401" s="182"/>
      <c r="Q401" s="182"/>
      <c r="R401" s="181"/>
      <c r="S401" s="181"/>
      <c r="T401" s="181"/>
      <c r="U401" s="182"/>
      <c r="V401" s="182"/>
      <c r="W401" s="181"/>
      <c r="X401" s="181"/>
      <c r="Y401" s="181"/>
      <c r="Z401" s="182"/>
      <c r="AA401" s="182"/>
      <c r="AB401" s="181"/>
      <c r="AC401" s="181"/>
      <c r="AD401" s="181"/>
      <c r="AE401" s="182"/>
      <c r="AF401" s="182"/>
      <c r="AG401" s="181"/>
      <c r="AH401" s="181"/>
      <c r="AI401" s="181"/>
      <c r="AJ401" s="182"/>
      <c r="AK401" s="182"/>
      <c r="AL401" s="181"/>
      <c r="AM401" s="181"/>
      <c r="AN401" s="181"/>
      <c r="AO401" s="182"/>
      <c r="AP401" s="182"/>
      <c r="AQ401" s="181"/>
      <c r="AR401" s="181"/>
      <c r="AS401" s="181"/>
      <c r="AT401" s="182"/>
      <c r="AU401" s="182"/>
      <c r="AV401" s="181"/>
      <c r="AW401" s="181"/>
      <c r="AX401" s="181"/>
      <c r="AY401" s="182"/>
      <c r="AZ401" s="182"/>
      <c r="BA401" s="181"/>
      <c r="BB401" s="181"/>
      <c r="BC401" s="181"/>
      <c r="BD401" s="182"/>
      <c r="BE401" s="182"/>
      <c r="BF401" s="181"/>
      <c r="BG401" s="180">
        <f t="shared" si="680"/>
        <v>0</v>
      </c>
      <c r="BH401" s="116" t="str">
        <f t="shared" si="681"/>
        <v/>
      </c>
      <c r="BI401" s="80" t="b">
        <f t="shared" ref="BI401:BI464" si="728">IF(G401=0,FALSE,G401&lt;F401)</f>
        <v>0</v>
      </c>
      <c r="BJ401" s="80" t="str">
        <f t="shared" ref="BJ401:BJ464" si="729">IF(BI401,$BJ$15,"")</f>
        <v/>
      </c>
      <c r="BK401" s="80" t="b">
        <f t="shared" si="682"/>
        <v>0</v>
      </c>
      <c r="BL401" s="13" t="str">
        <f t="shared" ref="BL401:BL464" si="730">IF(BK401,BL$15,"")</f>
        <v/>
      </c>
      <c r="BM401" s="13" t="b">
        <f t="shared" si="683"/>
        <v>0</v>
      </c>
      <c r="BN401" s="35" t="str">
        <f t="shared" ref="BN401:BN464" si="731">IF(BM401,BN$15,"")</f>
        <v/>
      </c>
      <c r="BO401" s="13" t="b">
        <f t="shared" ref="BO401:BO464" si="732">IF(F401=0,FALSE,FI401)</f>
        <v>0</v>
      </c>
      <c r="BP401" s="35" t="str">
        <f t="shared" ref="BP401:BP464" si="733">IF(BO401,BP$15,"")</f>
        <v/>
      </c>
      <c r="BQ401" s="13" t="b">
        <f t="shared" ref="BQ401:BQ464" si="734">OR(AND(COUNTA(I401:M401)&gt;0,I$12&lt;&gt;""),AND(COUNTA(N401:R401)&gt;0,N$12&lt;&gt;""),AND(COUNTA(S401:W401)&gt;0,S$12&lt;&gt;""),AND(COUNTA(X401:AB401)&gt;0,X$12&lt;&gt;""),AND(COUNTA(AC401:AG401)&gt;0,AC$12&lt;&gt;""),AND(COUNTA(AH401:AL401)&gt;0,AH$12&lt;&gt;""),AND(COUNTA(AM401:AQ401)&gt;0,AM$12&lt;&gt;""),AND(COUNTA(AR401:AV401)&gt;0,AR$12&lt;&gt;""),AND(COUNTA(AW401:BA401)&gt;0,AW$12&lt;&gt;""),AND(COUNTA(BB401:BF401)&gt;0,BB396&lt;&gt;""))</f>
        <v>0</v>
      </c>
      <c r="BR401" s="35" t="str">
        <f t="shared" ref="BR401:BR464" si="735">IF(BQ401,BR$15,"")</f>
        <v/>
      </c>
      <c r="BS401" s="35" t="b">
        <f t="shared" ref="BS401:BS464" si="736">FD401</f>
        <v>0</v>
      </c>
      <c r="BT401" s="35" t="str">
        <f t="shared" ref="BT401:BT464" si="737">IF(BS401,BT$15,"")</f>
        <v/>
      </c>
      <c r="BU401" s="35" t="b">
        <f t="shared" ref="BU401:BU464" si="738">OR(M401&lt;0,R401&lt;0,W401&lt;0,AB401&lt;0,AG401&lt;0,AL401&lt;0,AQ401&lt;0,AV401&lt;0,BA401&lt;0,BF401&lt;0,L401&lt;0,Q401&lt;0,V401&lt;0,AA401&lt;0,AF401&lt;0,AK401&lt;0,AP401&lt;0,AU401&lt;0,AZ401&lt;0,BE401&lt;0,CJ401&gt;CV401,CK401&gt;CW401,CL401&gt;CX401,CM401&gt;CY401,CN401&gt;CZ401,CO401&gt;DA401,CP401&gt;DB401,CQ401&gt;DC401,CR401&gt;DD401,CI401&gt;CU401)</f>
        <v>0</v>
      </c>
      <c r="BV401" s="35" t="str">
        <f t="shared" ref="BV401:BV464" si="739">IF(BU401,BV$15,"")</f>
        <v/>
      </c>
      <c r="BW401" s="13" t="b">
        <f t="shared" si="715"/>
        <v>0</v>
      </c>
      <c r="BX401" s="35" t="str">
        <f t="shared" ref="BX401:BX464" si="740">IF(BW401,BX$15,"")</f>
        <v/>
      </c>
      <c r="BY401" s="265" t="b">
        <f t="shared" si="684"/>
        <v>0</v>
      </c>
      <c r="BZ401" s="35" t="str">
        <f t="shared" ref="BZ401:BZ464" si="741">IF(BY401,BZ$15,"")</f>
        <v/>
      </c>
      <c r="CA401" s="265" t="b">
        <f t="shared" si="685"/>
        <v>0</v>
      </c>
      <c r="CB401" s="35" t="str">
        <f t="shared" ref="CB401:CB464" si="742">IF(CA401,CB$15,"")</f>
        <v/>
      </c>
      <c r="CC401" s="272" t="b">
        <f t="shared" si="686"/>
        <v>0</v>
      </c>
      <c r="CD401" s="35" t="str">
        <f t="shared" ref="CD401:CD464" si="743">IF(CC401,CD$15,"")</f>
        <v/>
      </c>
      <c r="CE401" s="13" t="b">
        <f t="shared" ref="CE401:CE464" si="744">AND(COUNTA(B401:D401,F401:BF401)&gt;0,OR(B401="",C401="",D401="",F401="",G401="",H401="",E401=0))</f>
        <v>0</v>
      </c>
      <c r="CF401" s="35" t="str">
        <f t="shared" ref="CF401:CF464" si="745">IF(CE401,CF$15,"")</f>
        <v/>
      </c>
      <c r="CG401" s="179">
        <f t="shared" ref="CG401:CG464" si="746">INDEX($CM$8:$CM$12,MATCH($E401,$CL$8:$CL$12,0))</f>
        <v>0</v>
      </c>
      <c r="CH401" s="179">
        <f t="shared" ref="CH401:CH464" si="747">INDEX($CN$8:$CN$12,MATCH($E401,$CL$8:$CL$12,0))</f>
        <v>0</v>
      </c>
      <c r="CI401" s="218">
        <f t="shared" si="687"/>
        <v>0</v>
      </c>
      <c r="CJ401" s="218">
        <f t="shared" si="688"/>
        <v>0</v>
      </c>
      <c r="CK401" s="218">
        <f t="shared" si="689"/>
        <v>0</v>
      </c>
      <c r="CL401" s="218">
        <f t="shared" si="690"/>
        <v>0</v>
      </c>
      <c r="CM401" s="218">
        <f t="shared" si="691"/>
        <v>0</v>
      </c>
      <c r="CN401" s="218">
        <f t="shared" si="692"/>
        <v>0</v>
      </c>
      <c r="CO401" s="218">
        <f t="shared" si="693"/>
        <v>0</v>
      </c>
      <c r="CP401" s="218">
        <f t="shared" si="694"/>
        <v>0</v>
      </c>
      <c r="CQ401" s="218">
        <f t="shared" si="695"/>
        <v>0</v>
      </c>
      <c r="CR401" s="218">
        <f t="shared" si="696"/>
        <v>0</v>
      </c>
      <c r="CS401" s="14">
        <f t="shared" ref="CS401:CS464" si="748">IF(F401=0,0,MAX(F401,$BO$10))</f>
        <v>0</v>
      </c>
      <c r="CT401" s="236">
        <f t="shared" ref="CT401:CT464" si="749">IF(G401=0,0,MIN(G401,$BO$12))</f>
        <v>0</v>
      </c>
      <c r="CU401" s="237">
        <f t="shared" si="726"/>
        <v>0</v>
      </c>
      <c r="CV401" s="16">
        <f t="shared" si="726"/>
        <v>0</v>
      </c>
      <c r="CW401" s="16">
        <f t="shared" si="726"/>
        <v>0</v>
      </c>
      <c r="CX401" s="16">
        <f t="shared" si="726"/>
        <v>0</v>
      </c>
      <c r="CY401" s="16">
        <f t="shared" si="726"/>
        <v>0</v>
      </c>
      <c r="CZ401" s="16">
        <f t="shared" si="726"/>
        <v>0</v>
      </c>
      <c r="DA401" s="16">
        <f t="shared" si="726"/>
        <v>0</v>
      </c>
      <c r="DB401" s="16">
        <f t="shared" si="726"/>
        <v>0</v>
      </c>
      <c r="DC401" s="16">
        <f t="shared" si="726"/>
        <v>0</v>
      </c>
      <c r="DD401" s="238">
        <f t="shared" si="726"/>
        <v>0</v>
      </c>
      <c r="DE401" s="232">
        <f t="shared" si="727"/>
        <v>0</v>
      </c>
      <c r="DF401" s="132">
        <f t="shared" si="727"/>
        <v>0</v>
      </c>
      <c r="DG401" s="132">
        <f t="shared" si="727"/>
        <v>0</v>
      </c>
      <c r="DH401" s="132">
        <f t="shared" si="727"/>
        <v>0</v>
      </c>
      <c r="DI401" s="132">
        <f t="shared" si="727"/>
        <v>0</v>
      </c>
      <c r="DJ401" s="132">
        <f t="shared" si="727"/>
        <v>0</v>
      </c>
      <c r="DK401" s="132">
        <f t="shared" si="727"/>
        <v>0</v>
      </c>
      <c r="DL401" s="132">
        <f t="shared" si="727"/>
        <v>0</v>
      </c>
      <c r="DM401" s="132">
        <f t="shared" si="727"/>
        <v>0</v>
      </c>
      <c r="DN401" s="233">
        <f t="shared" si="727"/>
        <v>0</v>
      </c>
      <c r="DO401" s="232">
        <f t="shared" ref="DO401:DO464" si="750">IF(DE401="","",DE401/CU$11*CU401)</f>
        <v>0</v>
      </c>
      <c r="DP401" s="132">
        <f t="shared" ref="DP401:DP464" si="751">IF(DF401="","",DF401/CV$11*CV401)</f>
        <v>0</v>
      </c>
      <c r="DQ401" s="132">
        <f t="shared" ref="DQ401:DQ464" si="752">IF(DG401="","",DG401/CW$11*CW401)</f>
        <v>0</v>
      </c>
      <c r="DR401" s="132">
        <f t="shared" ref="DR401:DR464" si="753">IF(DH401="","",DH401/CX$11*CX401)</f>
        <v>0</v>
      </c>
      <c r="DS401" s="132">
        <f t="shared" ref="DS401:DS464" si="754">IF(DI401="","",DI401/CY$11*CY401)</f>
        <v>0</v>
      </c>
      <c r="DT401" s="132">
        <f t="shared" ref="DT401:DT464" si="755">IF(DJ401="","",DJ401/CZ$11*CZ401)</f>
        <v>0</v>
      </c>
      <c r="DU401" s="132">
        <f t="shared" ref="DU401:DU464" si="756">IF(DK401="","",DK401/DA$11*DA401)</f>
        <v>0</v>
      </c>
      <c r="DV401" s="132">
        <f t="shared" ref="DV401:DV464" si="757">IF(DL401="","",DL401/DB$11*DB401)</f>
        <v>0</v>
      </c>
      <c r="DW401" s="132">
        <f t="shared" ref="DW401:DW464" si="758">IF(DM401="","",DM401/DC$11*DC401)</f>
        <v>0</v>
      </c>
      <c r="DX401" s="233">
        <f t="shared" ref="DX401:DX464" si="759">IF(DN401="","",DN401/DD$11*DD401)</f>
        <v>0</v>
      </c>
      <c r="DY401" s="231" t="b">
        <f t="shared" si="697"/>
        <v>0</v>
      </c>
      <c r="DZ401" s="163"/>
      <c r="EA401" s="226" t="str">
        <f t="shared" si="698"/>
        <v/>
      </c>
      <c r="EB401" s="178" t="str">
        <f t="shared" si="699"/>
        <v/>
      </c>
      <c r="EC401" s="178" t="str">
        <f t="shared" si="700"/>
        <v/>
      </c>
      <c r="ED401" s="178" t="str">
        <f t="shared" si="701"/>
        <v/>
      </c>
      <c r="EE401" s="178" t="str">
        <f t="shared" si="702"/>
        <v/>
      </c>
      <c r="EF401" s="178" t="str">
        <f t="shared" si="703"/>
        <v/>
      </c>
      <c r="EG401" s="178" t="str">
        <f t="shared" si="704"/>
        <v/>
      </c>
      <c r="EH401" s="178" t="str">
        <f t="shared" si="705"/>
        <v/>
      </c>
      <c r="EI401" s="178" t="str">
        <f t="shared" si="706"/>
        <v/>
      </c>
      <c r="EJ401" s="227" t="str">
        <f t="shared" si="707"/>
        <v/>
      </c>
      <c r="EK401" s="230" t="str">
        <f t="shared" ref="EK401:EK464" si="760">IF(OR($E401="",I401="",J401="",$H401="",EA401="",DO401=""),"",DO401*EA401*$EK$12*$E401/100)</f>
        <v/>
      </c>
      <c r="EL401" s="177" t="str">
        <f t="shared" ref="EL401:EL464" si="761">IF(OR($E401="",N401="",O401="",$H401="",EB401="",DP401=""),"",DP401*EB401*$EK$12*$E401/100)</f>
        <v/>
      </c>
      <c r="EM401" s="177" t="str">
        <f t="shared" ref="EM401:EM464" si="762">IF(OR($E401="",S401="",T401="",$H401="",EC401="",DQ401=""),"",DQ401*EC401*$EK$12*$E401/100)</f>
        <v/>
      </c>
      <c r="EN401" s="177" t="str">
        <f t="shared" ref="EN401:EN464" si="763">IF(OR($E401="",X401="",Y401="",$H401="",ED401="",DR401=""),"",DR401*ED401*$EK$12*$E401/100)</f>
        <v/>
      </c>
      <c r="EO401" s="177" t="str">
        <f t="shared" ref="EO401:EO464" si="764">IF(OR($E401="",AC401="",AD401="",$H401="",EE401="",DS401=""),"",DS401*EE401*$EK$12*$E401/100)</f>
        <v/>
      </c>
      <c r="EP401" s="177" t="str">
        <f t="shared" ref="EP401:EP464" si="765">IF(OR($E401="",AH401="",AI401="",$H401="",EF401="",DT401=""),"",DT401*EF401*$EK$12*$E401/100)</f>
        <v/>
      </c>
      <c r="EQ401" s="177" t="str">
        <f t="shared" ref="EQ401:EQ464" si="766">IF(OR($E401="",AM401="",AN401="",$H401="",EG401="",DU401=""),"",DU401*EG401*$EK$12*$E401/100)</f>
        <v/>
      </c>
      <c r="ER401" s="177" t="str">
        <f t="shared" ref="ER401:ER464" si="767">IF(OR($E401="",AR401="",AS401="",$H401="",EH401="",DV401=""),"",DV401*EH401*$EK$12*$E401/100)</f>
        <v/>
      </c>
      <c r="ES401" s="177" t="str">
        <f t="shared" ref="ES401:ES464" si="768">IF(OR($E401="",AW401="",AX401="",$H401="",EI401="",DW401=""),"",DW401*EI401*$EK$12*$E401/100)</f>
        <v/>
      </c>
      <c r="ET401" s="177" t="str">
        <f t="shared" ref="ET401:ET464" si="769">IF(OR($E401="",BB401="",BC401="",$H401="",EJ401="",DX401=""),"",DX401*EJ401*$EK$12*$E401/100)</f>
        <v/>
      </c>
      <c r="EU401" s="229" t="e">
        <f t="shared" ref="EU401:EU464" si="770">VALUE(LEFT(C401,2))</f>
        <v>#VALUE!</v>
      </c>
      <c r="EV401" s="27" t="e">
        <f t="shared" ref="EV401:EV464" si="771">VALUE(MID(C401,3,2))</f>
        <v>#VALUE!</v>
      </c>
      <c r="EW401" s="27" t="e">
        <f t="shared" ref="EW401:EW464" si="772">TEXT(IF(VALUE(MID(C401,5,2))&gt;31,MID(C401,5,2)-60,VALUE(MID(C401,5,2))),"00")</f>
        <v>#VALUE!</v>
      </c>
      <c r="EX401" s="28" t="e">
        <f t="shared" ref="EX401:EX464" si="773">DATEVALUE(IF(VALUE(LEFT(C401,2))&lt;20,20,19)&amp;TEXT(EU401,"00")&amp;"/"&amp;EV401&amp;"/"&amp;EW401)</f>
        <v>#VALUE!</v>
      </c>
      <c r="EY401" s="28" t="e">
        <f t="shared" ref="EY401:EY464" si="774">DATE(EU401,EV401,EW401)</f>
        <v>#VALUE!</v>
      </c>
      <c r="EZ401" s="28" t="b">
        <f t="shared" ref="EZ401:EZ464" si="775">NOT(ISERR(AND(EV401&lt;13,VALUE(EW401)&lt;31,EX401=EY401)))</f>
        <v>0</v>
      </c>
      <c r="FA401" s="176" t="str">
        <f t="shared" ref="FA401:FA464" si="776">RIGHT(C401,1)</f>
        <v/>
      </c>
      <c r="FB401" s="27" t="e" cm="1">
        <f t="array" aca="1" ref="FB401" ca="1">TEXT(RIGHT(10-RIGHT(SUM(INDEX(1*(MID(MID(C401,1,1)*2,ROW(INDIRECT("1:"&amp;LEN(MID(C401,1,1)*2))),1)),,))+MID(C401,2,1)+
SUM(INDEX(1*(MID(MID(C401,3,1)*2,ROW(INDIRECT("1:"&amp;LEN(MID(C401,3,1)*2))),1)),,))+MID(C401,4,1)+
SUM(INDEX(1*(MID(MID(C401,5,1)*2,ROW(INDIRECT("1:"&amp;LEN(MID(C401,5,1)*2))),1)),,))+MID(C401,6,1)+
SUM(INDEX(1*(MID(MID(C401,8,1)*2,ROW(INDIRECT("1:"&amp;LEN(MID(C401,8,1)*2))),1)),,))+MID(C401,9,1)+
SUM(INDEX(1*(MID(MID(C401,10,1)*2,ROW(INDIRECT("1:"&amp;LEN(MID(C401,10,1)*2))),1)),,)),1),1),"0")</f>
        <v>#VALUE!</v>
      </c>
      <c r="FC401" s="27" t="str">
        <f t="shared" ref="FC401:FC464" si="777">IF(C401="","",FB401=FA401)</f>
        <v/>
      </c>
      <c r="FD401" s="29" t="b">
        <f t="shared" ref="FD401:FD464" si="778">NOT(IF(OR(C401&lt;&gt;"",F401&lt;&gt;""),AND(EZ401,FC401),TRUE))</f>
        <v>0</v>
      </c>
      <c r="FE401" s="112" t="b">
        <f>IFERROR(MATCH(D401,'Avtal för korttidsarbete'!$G$13:$G$1012,0),TRUE)</f>
        <v>1</v>
      </c>
      <c r="FF401" s="112" t="b">
        <f t="shared" si="708"/>
        <v>0</v>
      </c>
      <c r="FG401" s="113" t="str" cm="1">
        <f t="array" ref="FG401">IF(FE401=TRUE,"x",INDEX('Avtal för korttidsarbete'!$E$13:$E$1012,$FE401))</f>
        <v>x</v>
      </c>
      <c r="FH401" s="113" t="str" cm="1">
        <f t="array" ref="FH401">IF(FE401=TRUE,"x",INDEX('Avtal för korttidsarbete'!$F$13:$F$1012,$FE401))</f>
        <v>x</v>
      </c>
      <c r="FI401" s="112" t="b">
        <f t="shared" si="709"/>
        <v>0</v>
      </c>
      <c r="FJ401" s="135">
        <f t="shared" si="710"/>
        <v>44166</v>
      </c>
      <c r="FK401" s="135">
        <f t="shared" si="711"/>
        <v>44377</v>
      </c>
      <c r="FL401" s="112" t="b">
        <f t="shared" si="712"/>
        <v>0</v>
      </c>
      <c r="FM401" s="113">
        <f t="shared" si="713"/>
        <v>44166</v>
      </c>
      <c r="FN401" s="135">
        <f t="shared" si="714"/>
        <v>44377</v>
      </c>
      <c r="FO401" s="148" t="b">
        <f>IFERROR(INDEX('Avtal för korttidsarbete'!R:R,MATCH(D401,'Avtal för korttidsarbete'!$G:$G,0)),TRUE)</f>
        <v>1</v>
      </c>
      <c r="FP401" s="135" t="str">
        <f>IF(FO401,"-",INDEX('Avtal för korttidsarbete'!$D:$D,MATCH(D401,'Avtal för korttidsarbete'!$G:$G,0)))</f>
        <v>-</v>
      </c>
      <c r="FQ401" s="113" t="b">
        <f>IFERROR(G401&gt;INDEX(Uppsägningar!E:E,MATCH(C401,Uppsägningar!C:C,0)),FALSE)</f>
        <v>0</v>
      </c>
    </row>
    <row r="402" spans="1:173" x14ac:dyDescent="0.25">
      <c r="A402" s="19">
        <v>386</v>
      </c>
      <c r="B402" s="20"/>
      <c r="C402" s="183"/>
      <c r="D402" s="66"/>
      <c r="E402" s="212">
        <f>IFERROR(INDEX(Admin!$C$7:$C$10,MATCH(FP402,TblNivåValTExt,0)),0)</f>
        <v>0</v>
      </c>
      <c r="F402" s="1"/>
      <c r="G402" s="1"/>
      <c r="H402" s="78"/>
      <c r="I402" s="181"/>
      <c r="J402" s="181"/>
      <c r="K402" s="182"/>
      <c r="L402" s="182"/>
      <c r="M402" s="181"/>
      <c r="N402" s="181"/>
      <c r="O402" s="181"/>
      <c r="P402" s="182"/>
      <c r="Q402" s="182"/>
      <c r="R402" s="181"/>
      <c r="S402" s="181"/>
      <c r="T402" s="181"/>
      <c r="U402" s="182"/>
      <c r="V402" s="182"/>
      <c r="W402" s="181"/>
      <c r="X402" s="181"/>
      <c r="Y402" s="181"/>
      <c r="Z402" s="182"/>
      <c r="AA402" s="182"/>
      <c r="AB402" s="181"/>
      <c r="AC402" s="181"/>
      <c r="AD402" s="181"/>
      <c r="AE402" s="182"/>
      <c r="AF402" s="182"/>
      <c r="AG402" s="181"/>
      <c r="AH402" s="181"/>
      <c r="AI402" s="181"/>
      <c r="AJ402" s="182"/>
      <c r="AK402" s="182"/>
      <c r="AL402" s="181"/>
      <c r="AM402" s="181"/>
      <c r="AN402" s="181"/>
      <c r="AO402" s="182"/>
      <c r="AP402" s="182"/>
      <c r="AQ402" s="181"/>
      <c r="AR402" s="181"/>
      <c r="AS402" s="181"/>
      <c r="AT402" s="182"/>
      <c r="AU402" s="182"/>
      <c r="AV402" s="181"/>
      <c r="AW402" s="181"/>
      <c r="AX402" s="181"/>
      <c r="AY402" s="182"/>
      <c r="AZ402" s="182"/>
      <c r="BA402" s="181"/>
      <c r="BB402" s="181"/>
      <c r="BC402" s="181"/>
      <c r="BD402" s="182"/>
      <c r="BE402" s="182"/>
      <c r="BF402" s="181"/>
      <c r="BG402" s="180">
        <f t="shared" ref="BG402:BG465" si="779">IF(DY402,"",ROUNDUP(SUM(EK402:ET402),0))</f>
        <v>0</v>
      </c>
      <c r="BH402" s="116" t="str">
        <f t="shared" ref="BH402:BH465" si="780">IF(BJ402="","",BJ402&amp;". ")&amp;IF(BL402="","",BL402&amp;". ")&amp;IF(BN402="","",BN402&amp;". ")&amp;IF(BP402="","",BP402&amp;". ")&amp;IF(BR402="","",BR402&amp;". ")&amp;IF(BT402="","",BT402&amp;". ")&amp;IF(BV402="","",BV402&amp;". ")&amp;IF(BX402="","",BX402&amp;". ")&amp;IF(BZ402="","",BZ402&amp;". ")&amp;IF(CB402="","",CB402&amp;". ")&amp;IF(CD402="","",CD402&amp;". ")&amp;IF(CF402="","",CF402&amp;". ")</f>
        <v/>
      </c>
      <c r="BI402" s="80" t="b">
        <f t="shared" si="728"/>
        <v>0</v>
      </c>
      <c r="BJ402" s="80" t="str">
        <f t="shared" si="729"/>
        <v/>
      </c>
      <c r="BK402" s="80" t="b">
        <f t="shared" ref="BK402:BK465" si="781">FL402</f>
        <v>0</v>
      </c>
      <c r="BL402" s="13" t="str">
        <f t="shared" si="730"/>
        <v/>
      </c>
      <c r="BM402" s="13" t="b">
        <f t="shared" ref="BM402:BM465" si="782">FQ402</f>
        <v>0</v>
      </c>
      <c r="BN402" s="35" t="str">
        <f t="shared" si="731"/>
        <v/>
      </c>
      <c r="BO402" s="13" t="b">
        <f t="shared" si="732"/>
        <v>0</v>
      </c>
      <c r="BP402" s="35" t="str">
        <f t="shared" si="733"/>
        <v/>
      </c>
      <c r="BQ402" s="13" t="b">
        <f t="shared" si="734"/>
        <v>0</v>
      </c>
      <c r="BR402" s="35" t="str">
        <f t="shared" si="735"/>
        <v/>
      </c>
      <c r="BS402" s="35" t="b">
        <f t="shared" si="736"/>
        <v>0</v>
      </c>
      <c r="BT402" s="35" t="str">
        <f t="shared" si="737"/>
        <v/>
      </c>
      <c r="BU402" s="35" t="b">
        <f t="shared" si="738"/>
        <v>0</v>
      </c>
      <c r="BV402" s="35" t="str">
        <f t="shared" si="739"/>
        <v/>
      </c>
      <c r="BW402" s="13" t="b">
        <f t="shared" si="715"/>
        <v>0</v>
      </c>
      <c r="BX402" s="35" t="str">
        <f t="shared" si="740"/>
        <v/>
      </c>
      <c r="BY402" s="265" t="b">
        <f t="shared" ref="BY402:BY465" si="783">IF(H402="",FALSE,NOT(ISNUMBER(H402)))</f>
        <v>0</v>
      </c>
      <c r="BZ402" s="35" t="str">
        <f t="shared" si="741"/>
        <v/>
      </c>
      <c r="CA402" s="265" t="b">
        <f t="shared" ref="CA402:CA465" si="784">SUM(L402:M402,Q402:R402,V402:W402,AA402:AB402,AF402:AG402,AK402:AL402,AP402:AQ402,AU402:AV402,AZ402:BA402,BE402:BF402)-(TRUNC(L402)+TRUNC(M402)+TRUNC(Q402)+TRUNC(R402)+TRUNC(V402)+TRUNC(W402)+TRUNC(AA402)+TRUNC(AB402)+TRUNC(AF402)+TRUNC(AG402)+TRUNC(AK402)+TRUNC(AL402)+TRUNC(AP402)+TRUNC(AQ402)+TRUNC(AU402)+TRUNC(AV402)+TRUNC(AZ402)+TRUNC(BA402)+TRUNC(BE402)+TRUNC(BF402))&lt;&gt;0</f>
        <v>0</v>
      </c>
      <c r="CB402" s="35" t="str">
        <f t="shared" si="742"/>
        <v/>
      </c>
      <c r="CC402" s="272" t="b">
        <f t="shared" ref="CC402:CC465" si="785">IF(D402="",FALSE,FO402)</f>
        <v>0</v>
      </c>
      <c r="CD402" s="35" t="str">
        <f t="shared" si="743"/>
        <v/>
      </c>
      <c r="CE402" s="13" t="b">
        <f t="shared" si="744"/>
        <v>0</v>
      </c>
      <c r="CF402" s="35" t="str">
        <f t="shared" si="745"/>
        <v/>
      </c>
      <c r="CG402" s="179">
        <f t="shared" si="746"/>
        <v>0</v>
      </c>
      <c r="CH402" s="179">
        <f t="shared" si="747"/>
        <v>0</v>
      </c>
      <c r="CI402" s="218">
        <f t="shared" ref="CI402:CI465" si="786">TRUNC(L402)+TRUNC(M402)</f>
        <v>0</v>
      </c>
      <c r="CJ402" s="218">
        <f t="shared" ref="CJ402:CJ465" si="787">TRUNC(Q402)+TRUNC(R402)</f>
        <v>0</v>
      </c>
      <c r="CK402" s="218">
        <f t="shared" ref="CK402:CK465" si="788">TRUNC(V402)+TRUNC(W402)</f>
        <v>0</v>
      </c>
      <c r="CL402" s="218">
        <f t="shared" ref="CL402:CL465" si="789">TRUNC(AA402)+TRUNC(AB402)</f>
        <v>0</v>
      </c>
      <c r="CM402" s="218">
        <f t="shared" ref="CM402:CM465" si="790">TRUNC(AF402)+TRUNC(AG402)</f>
        <v>0</v>
      </c>
      <c r="CN402" s="218">
        <f t="shared" ref="CN402:CN465" si="791">TRUNC(AK402)+TRUNC(AL402)</f>
        <v>0</v>
      </c>
      <c r="CO402" s="218">
        <f t="shared" ref="CO402:CO465" si="792">TRUNC(AP402)+TRUNC(AQ402)</f>
        <v>0</v>
      </c>
      <c r="CP402" s="218">
        <f t="shared" ref="CP402:CP465" si="793">TRUNC(AU402)+TRUNC(AV402)</f>
        <v>0</v>
      </c>
      <c r="CQ402" s="218">
        <f t="shared" ref="CQ402:CQ465" si="794">TRUNC(AZ402)+TRUNC(BA402)</f>
        <v>0</v>
      </c>
      <c r="CR402" s="218">
        <f t="shared" ref="CR402:CR465" si="795">TRUNC(BE402)+TRUNC(BF402)</f>
        <v>0</v>
      </c>
      <c r="CS402" s="14">
        <f t="shared" si="748"/>
        <v>0</v>
      </c>
      <c r="CT402" s="236">
        <f t="shared" si="749"/>
        <v>0</v>
      </c>
      <c r="CU402" s="237">
        <f t="shared" si="726"/>
        <v>0</v>
      </c>
      <c r="CV402" s="16">
        <f t="shared" si="726"/>
        <v>0</v>
      </c>
      <c r="CW402" s="16">
        <f t="shared" si="726"/>
        <v>0</v>
      </c>
      <c r="CX402" s="16">
        <f t="shared" si="726"/>
        <v>0</v>
      </c>
      <c r="CY402" s="16">
        <f t="shared" si="726"/>
        <v>0</v>
      </c>
      <c r="CZ402" s="16">
        <f t="shared" si="726"/>
        <v>0</v>
      </c>
      <c r="DA402" s="16">
        <f t="shared" si="726"/>
        <v>0</v>
      </c>
      <c r="DB402" s="16">
        <f t="shared" si="726"/>
        <v>0</v>
      </c>
      <c r="DC402" s="16">
        <f t="shared" si="726"/>
        <v>0</v>
      </c>
      <c r="DD402" s="238">
        <f t="shared" si="726"/>
        <v>0</v>
      </c>
      <c r="DE402" s="232">
        <f t="shared" si="727"/>
        <v>0</v>
      </c>
      <c r="DF402" s="132">
        <f t="shared" si="727"/>
        <v>0</v>
      </c>
      <c r="DG402" s="132">
        <f t="shared" si="727"/>
        <v>0</v>
      </c>
      <c r="DH402" s="132">
        <f t="shared" si="727"/>
        <v>0</v>
      </c>
      <c r="DI402" s="132">
        <f t="shared" si="727"/>
        <v>0</v>
      </c>
      <c r="DJ402" s="132">
        <f t="shared" si="727"/>
        <v>0</v>
      </c>
      <c r="DK402" s="132">
        <f t="shared" si="727"/>
        <v>0</v>
      </c>
      <c r="DL402" s="132">
        <f t="shared" si="727"/>
        <v>0</v>
      </c>
      <c r="DM402" s="132">
        <f t="shared" si="727"/>
        <v>0</v>
      </c>
      <c r="DN402" s="233">
        <f t="shared" si="727"/>
        <v>0</v>
      </c>
      <c r="DO402" s="232">
        <f t="shared" si="750"/>
        <v>0</v>
      </c>
      <c r="DP402" s="132">
        <f t="shared" si="751"/>
        <v>0</v>
      </c>
      <c r="DQ402" s="132">
        <f t="shared" si="752"/>
        <v>0</v>
      </c>
      <c r="DR402" s="132">
        <f t="shared" si="753"/>
        <v>0</v>
      </c>
      <c r="DS402" s="132">
        <f t="shared" si="754"/>
        <v>0</v>
      </c>
      <c r="DT402" s="132">
        <f t="shared" si="755"/>
        <v>0</v>
      </c>
      <c r="DU402" s="132">
        <f t="shared" si="756"/>
        <v>0</v>
      </c>
      <c r="DV402" s="132">
        <f t="shared" si="757"/>
        <v>0</v>
      </c>
      <c r="DW402" s="132">
        <f t="shared" si="758"/>
        <v>0</v>
      </c>
      <c r="DX402" s="233">
        <f t="shared" si="759"/>
        <v>0</v>
      </c>
      <c r="DY402" s="231" t="b">
        <f t="shared" ref="DY402:DY465" si="796">OR(BI402,BK402,BM402,BO402,BQ402,BS402,BU402,BW402,BY402,CA402,CC402)</f>
        <v>0</v>
      </c>
      <c r="DZ402" s="163"/>
      <c r="EA402" s="226" t="str">
        <f t="shared" ref="EA402:EA465" si="797">IF(OR(CU402="",CU402=0),"",(MAX((CU402-CI402),0))/CU402)</f>
        <v/>
      </c>
      <c r="EB402" s="178" t="str">
        <f t="shared" ref="EB402:EB465" si="798">IF(OR(CV402="",CV402=0),"",(MAX((CV402-CJ402),0))/CV402)</f>
        <v/>
      </c>
      <c r="EC402" s="178" t="str">
        <f t="shared" ref="EC402:EC465" si="799">IF(OR(CW402="",CW402=0),"",(MAX((CW402-CK402),0))/CW402)</f>
        <v/>
      </c>
      <c r="ED402" s="178" t="str">
        <f t="shared" ref="ED402:ED465" si="800">IF(OR(CX402="",CX402=0),"",(MAX((CX402-CL402),0))/CX402)</f>
        <v/>
      </c>
      <c r="EE402" s="178" t="str">
        <f t="shared" ref="EE402:EE465" si="801">IF(OR(CY402="",CY402=0),"",(MAX((CY402-CM402),0))/CY402)</f>
        <v/>
      </c>
      <c r="EF402" s="178" t="str">
        <f t="shared" ref="EF402:EF465" si="802">IF(OR(CZ402="",CZ402=0),"",(MAX((CZ402-CN402),0))/CZ402)</f>
        <v/>
      </c>
      <c r="EG402" s="178" t="str">
        <f t="shared" ref="EG402:EG465" si="803">IF(OR(DA402="",DA402=0),"",(MAX((DA402-CO402),0))/DA402)</f>
        <v/>
      </c>
      <c r="EH402" s="178" t="str">
        <f t="shared" ref="EH402:EH465" si="804">IF(OR(DB402="",DB402=0),"",(MAX((DB402-CP402),0))/DB402)</f>
        <v/>
      </c>
      <c r="EI402" s="178" t="str">
        <f t="shared" ref="EI402:EI465" si="805">IF(OR(DC402="",DC402=0),"",(MAX((DC402-CQ402),0))/DC402)</f>
        <v/>
      </c>
      <c r="EJ402" s="227" t="str">
        <f t="shared" ref="EJ402:EJ465" si="806">IF(OR(DD402="",DD402=0),"",(MAX((DD402-CR402),0))/DD402)</f>
        <v/>
      </c>
      <c r="EK402" s="230" t="str">
        <f t="shared" si="760"/>
        <v/>
      </c>
      <c r="EL402" s="177" t="str">
        <f t="shared" si="761"/>
        <v/>
      </c>
      <c r="EM402" s="177" t="str">
        <f t="shared" si="762"/>
        <v/>
      </c>
      <c r="EN402" s="177" t="str">
        <f t="shared" si="763"/>
        <v/>
      </c>
      <c r="EO402" s="177" t="str">
        <f t="shared" si="764"/>
        <v/>
      </c>
      <c r="EP402" s="177" t="str">
        <f t="shared" si="765"/>
        <v/>
      </c>
      <c r="EQ402" s="177" t="str">
        <f t="shared" si="766"/>
        <v/>
      </c>
      <c r="ER402" s="177" t="str">
        <f t="shared" si="767"/>
        <v/>
      </c>
      <c r="ES402" s="177" t="str">
        <f t="shared" si="768"/>
        <v/>
      </c>
      <c r="ET402" s="177" t="str">
        <f t="shared" si="769"/>
        <v/>
      </c>
      <c r="EU402" s="229" t="e">
        <f t="shared" si="770"/>
        <v>#VALUE!</v>
      </c>
      <c r="EV402" s="27" t="e">
        <f t="shared" si="771"/>
        <v>#VALUE!</v>
      </c>
      <c r="EW402" s="27" t="e">
        <f t="shared" si="772"/>
        <v>#VALUE!</v>
      </c>
      <c r="EX402" s="28" t="e">
        <f t="shared" si="773"/>
        <v>#VALUE!</v>
      </c>
      <c r="EY402" s="28" t="e">
        <f t="shared" si="774"/>
        <v>#VALUE!</v>
      </c>
      <c r="EZ402" s="28" t="b">
        <f t="shared" si="775"/>
        <v>0</v>
      </c>
      <c r="FA402" s="176" t="str">
        <f t="shared" si="776"/>
        <v/>
      </c>
      <c r="FB402" s="27" t="e" cm="1">
        <f t="array" aca="1" ref="FB402" ca="1">TEXT(RIGHT(10-RIGHT(SUM(INDEX(1*(MID(MID(C402,1,1)*2,ROW(INDIRECT("1:"&amp;LEN(MID(C402,1,1)*2))),1)),,))+MID(C402,2,1)+
SUM(INDEX(1*(MID(MID(C402,3,1)*2,ROW(INDIRECT("1:"&amp;LEN(MID(C402,3,1)*2))),1)),,))+MID(C402,4,1)+
SUM(INDEX(1*(MID(MID(C402,5,1)*2,ROW(INDIRECT("1:"&amp;LEN(MID(C402,5,1)*2))),1)),,))+MID(C402,6,1)+
SUM(INDEX(1*(MID(MID(C402,8,1)*2,ROW(INDIRECT("1:"&amp;LEN(MID(C402,8,1)*2))),1)),,))+MID(C402,9,1)+
SUM(INDEX(1*(MID(MID(C402,10,1)*2,ROW(INDIRECT("1:"&amp;LEN(MID(C402,10,1)*2))),1)),,)),1),1),"0")</f>
        <v>#VALUE!</v>
      </c>
      <c r="FC402" s="27" t="str">
        <f t="shared" si="777"/>
        <v/>
      </c>
      <c r="FD402" s="29" t="b">
        <f t="shared" si="778"/>
        <v>0</v>
      </c>
      <c r="FE402" s="112" t="b">
        <f>IFERROR(MATCH(D402,'Avtal för korttidsarbete'!$G$13:$G$1012,0),TRUE)</f>
        <v>1</v>
      </c>
      <c r="FF402" s="112" t="b">
        <f t="shared" ref="FF402:FF465" si="807">IF(AND(B402&lt;&gt;"",FE402=TRUE),TRUE,FALSE)</f>
        <v>0</v>
      </c>
      <c r="FG402" s="113" t="str" cm="1">
        <f t="array" ref="FG402">IF(FE402=TRUE,"x",INDEX('Avtal för korttidsarbete'!$E$13:$E$1012,$FE402))</f>
        <v>x</v>
      </c>
      <c r="FH402" s="113" t="str" cm="1">
        <f t="array" ref="FH402">IF(FE402=TRUE,"x",INDEX('Avtal för korttidsarbete'!$F$13:$F$1012,$FE402))</f>
        <v>x</v>
      </c>
      <c r="FI402" s="112" t="b">
        <f t="shared" ref="FI402:FI465" si="808">IF(FE402=TRUE,FALSE,IF(OR(F402&lt;FG402,G402&gt;FH402),TRUE,FALSE))</f>
        <v>0</v>
      </c>
      <c r="FJ402" s="135">
        <f t="shared" ref="FJ402:FJ465" si="809">IFERROR(MAX(FG402,$FJ$14),FG402)</f>
        <v>44166</v>
      </c>
      <c r="FK402" s="135">
        <f t="shared" ref="FK402:FK465" si="810">IFERROR(MIN(FH402,$FK$14),FH402)</f>
        <v>44377</v>
      </c>
      <c r="FL402" s="112" t="b">
        <f t="shared" ref="FL402:FL465" si="811">IFERROR(IF(OR(F402="",G402="",FE402=TRUE),FALSE,IF(OR(F402&lt;$FJ$14,G402&gt;$FK$14),TRUE,FALSE)),TRUE)</f>
        <v>0</v>
      </c>
      <c r="FM402" s="113">
        <f t="shared" ref="FM402:FM465" si="812">MAX(FG402,$FJ$14,F402)</f>
        <v>44166</v>
      </c>
      <c r="FN402" s="135">
        <f t="shared" ref="FN402:FN465" si="813">MIN(FH402,$FK$14)</f>
        <v>44377</v>
      </c>
      <c r="FO402" s="148" t="b">
        <f>IFERROR(INDEX('Avtal för korttidsarbete'!R:R,MATCH(D402,'Avtal för korttidsarbete'!$G:$G,0)),TRUE)</f>
        <v>1</v>
      </c>
      <c r="FP402" s="135" t="str">
        <f>IF(FO402,"-",INDEX('Avtal för korttidsarbete'!$D:$D,MATCH(D402,'Avtal för korttidsarbete'!$G:$G,0)))</f>
        <v>-</v>
      </c>
      <c r="FQ402" s="113" t="b">
        <f>IFERROR(G402&gt;INDEX(Uppsägningar!E:E,MATCH(C402,Uppsägningar!C:C,0)),FALSE)</f>
        <v>0</v>
      </c>
    </row>
    <row r="403" spans="1:173" x14ac:dyDescent="0.25">
      <c r="A403" s="19">
        <v>387</v>
      </c>
      <c r="B403" s="20"/>
      <c r="C403" s="183"/>
      <c r="D403" s="66"/>
      <c r="E403" s="212">
        <f>IFERROR(INDEX(Admin!$C$7:$C$10,MATCH(FP403,TblNivåValTExt,0)),0)</f>
        <v>0</v>
      </c>
      <c r="F403" s="1"/>
      <c r="G403" s="1"/>
      <c r="H403" s="78"/>
      <c r="I403" s="181"/>
      <c r="J403" s="181"/>
      <c r="K403" s="182"/>
      <c r="L403" s="182"/>
      <c r="M403" s="181"/>
      <c r="N403" s="181"/>
      <c r="O403" s="181"/>
      <c r="P403" s="182"/>
      <c r="Q403" s="182"/>
      <c r="R403" s="181"/>
      <c r="S403" s="181"/>
      <c r="T403" s="181"/>
      <c r="U403" s="182"/>
      <c r="V403" s="182"/>
      <c r="W403" s="181"/>
      <c r="X403" s="181"/>
      <c r="Y403" s="181"/>
      <c r="Z403" s="182"/>
      <c r="AA403" s="182"/>
      <c r="AB403" s="181"/>
      <c r="AC403" s="181"/>
      <c r="AD403" s="181"/>
      <c r="AE403" s="182"/>
      <c r="AF403" s="182"/>
      <c r="AG403" s="181"/>
      <c r="AH403" s="181"/>
      <c r="AI403" s="181"/>
      <c r="AJ403" s="182"/>
      <c r="AK403" s="182"/>
      <c r="AL403" s="181"/>
      <c r="AM403" s="181"/>
      <c r="AN403" s="181"/>
      <c r="AO403" s="182"/>
      <c r="AP403" s="182"/>
      <c r="AQ403" s="181"/>
      <c r="AR403" s="181"/>
      <c r="AS403" s="181"/>
      <c r="AT403" s="182"/>
      <c r="AU403" s="182"/>
      <c r="AV403" s="181"/>
      <c r="AW403" s="181"/>
      <c r="AX403" s="181"/>
      <c r="AY403" s="182"/>
      <c r="AZ403" s="182"/>
      <c r="BA403" s="181"/>
      <c r="BB403" s="181"/>
      <c r="BC403" s="181"/>
      <c r="BD403" s="182"/>
      <c r="BE403" s="182"/>
      <c r="BF403" s="181"/>
      <c r="BG403" s="180">
        <f t="shared" si="779"/>
        <v>0</v>
      </c>
      <c r="BH403" s="116" t="str">
        <f t="shared" si="780"/>
        <v/>
      </c>
      <c r="BI403" s="80" t="b">
        <f t="shared" si="728"/>
        <v>0</v>
      </c>
      <c r="BJ403" s="80" t="str">
        <f t="shared" si="729"/>
        <v/>
      </c>
      <c r="BK403" s="80" t="b">
        <f t="shared" si="781"/>
        <v>0</v>
      </c>
      <c r="BL403" s="13" t="str">
        <f t="shared" si="730"/>
        <v/>
      </c>
      <c r="BM403" s="13" t="b">
        <f t="shared" si="782"/>
        <v>0</v>
      </c>
      <c r="BN403" s="35" t="str">
        <f t="shared" si="731"/>
        <v/>
      </c>
      <c r="BO403" s="13" t="b">
        <f t="shared" si="732"/>
        <v>0</v>
      </c>
      <c r="BP403" s="35" t="str">
        <f t="shared" si="733"/>
        <v/>
      </c>
      <c r="BQ403" s="13" t="b">
        <f t="shared" si="734"/>
        <v>0</v>
      </c>
      <c r="BR403" s="35" t="str">
        <f t="shared" si="735"/>
        <v/>
      </c>
      <c r="BS403" s="35" t="b">
        <f t="shared" si="736"/>
        <v>0</v>
      </c>
      <c r="BT403" s="35" t="str">
        <f t="shared" si="737"/>
        <v/>
      </c>
      <c r="BU403" s="35" t="b">
        <f t="shared" si="738"/>
        <v>0</v>
      </c>
      <c r="BV403" s="35" t="str">
        <f t="shared" si="739"/>
        <v/>
      </c>
      <c r="BW403" s="13" t="b">
        <f t="shared" ref="BW403:BW466" si="814">IF(D403="",IF(AND(B403&lt;&gt;"",C403&lt;&gt;"",F403&lt;&gt;"",G403&lt;&gt;"",H403&lt;&gt;""),FF403,FALSE),FF403)</f>
        <v>0</v>
      </c>
      <c r="BX403" s="35" t="str">
        <f t="shared" si="740"/>
        <v/>
      </c>
      <c r="BY403" s="265" t="b">
        <f t="shared" si="783"/>
        <v>0</v>
      </c>
      <c r="BZ403" s="35" t="str">
        <f t="shared" si="741"/>
        <v/>
      </c>
      <c r="CA403" s="265" t="b">
        <f t="shared" si="784"/>
        <v>0</v>
      </c>
      <c r="CB403" s="35" t="str">
        <f t="shared" si="742"/>
        <v/>
      </c>
      <c r="CC403" s="272" t="b">
        <f t="shared" si="785"/>
        <v>0</v>
      </c>
      <c r="CD403" s="35" t="str">
        <f t="shared" si="743"/>
        <v/>
      </c>
      <c r="CE403" s="13" t="b">
        <f t="shared" si="744"/>
        <v>0</v>
      </c>
      <c r="CF403" s="35" t="str">
        <f t="shared" si="745"/>
        <v/>
      </c>
      <c r="CG403" s="179">
        <f t="shared" si="746"/>
        <v>0</v>
      </c>
      <c r="CH403" s="179">
        <f t="shared" si="747"/>
        <v>0</v>
      </c>
      <c r="CI403" s="218">
        <f t="shared" si="786"/>
        <v>0</v>
      </c>
      <c r="CJ403" s="218">
        <f t="shared" si="787"/>
        <v>0</v>
      </c>
      <c r="CK403" s="218">
        <f t="shared" si="788"/>
        <v>0</v>
      </c>
      <c r="CL403" s="218">
        <f t="shared" si="789"/>
        <v>0</v>
      </c>
      <c r="CM403" s="218">
        <f t="shared" si="790"/>
        <v>0</v>
      </c>
      <c r="CN403" s="218">
        <f t="shared" si="791"/>
        <v>0</v>
      </c>
      <c r="CO403" s="218">
        <f t="shared" si="792"/>
        <v>0</v>
      </c>
      <c r="CP403" s="218">
        <f t="shared" si="793"/>
        <v>0</v>
      </c>
      <c r="CQ403" s="218">
        <f t="shared" si="794"/>
        <v>0</v>
      </c>
      <c r="CR403" s="218">
        <f t="shared" si="795"/>
        <v>0</v>
      </c>
      <c r="CS403" s="14">
        <f t="shared" si="748"/>
        <v>0</v>
      </c>
      <c r="CT403" s="236">
        <f t="shared" si="749"/>
        <v>0</v>
      </c>
      <c r="CU403" s="237">
        <f t="shared" si="726"/>
        <v>0</v>
      </c>
      <c r="CV403" s="16">
        <f t="shared" si="726"/>
        <v>0</v>
      </c>
      <c r="CW403" s="16">
        <f t="shared" si="726"/>
        <v>0</v>
      </c>
      <c r="CX403" s="16">
        <f t="shared" si="726"/>
        <v>0</v>
      </c>
      <c r="CY403" s="16">
        <f t="shared" si="726"/>
        <v>0</v>
      </c>
      <c r="CZ403" s="16">
        <f t="shared" si="726"/>
        <v>0</v>
      </c>
      <c r="DA403" s="16">
        <f t="shared" si="726"/>
        <v>0</v>
      </c>
      <c r="DB403" s="16">
        <f t="shared" si="726"/>
        <v>0</v>
      </c>
      <c r="DC403" s="16">
        <f t="shared" si="726"/>
        <v>0</v>
      </c>
      <c r="DD403" s="238">
        <f t="shared" si="726"/>
        <v>0</v>
      </c>
      <c r="DE403" s="232">
        <f t="shared" si="727"/>
        <v>0</v>
      </c>
      <c r="DF403" s="132">
        <f t="shared" si="727"/>
        <v>0</v>
      </c>
      <c r="DG403" s="132">
        <f t="shared" si="727"/>
        <v>0</v>
      </c>
      <c r="DH403" s="132">
        <f t="shared" si="727"/>
        <v>0</v>
      </c>
      <c r="DI403" s="132">
        <f t="shared" si="727"/>
        <v>0</v>
      </c>
      <c r="DJ403" s="132">
        <f t="shared" si="727"/>
        <v>0</v>
      </c>
      <c r="DK403" s="132">
        <f t="shared" si="727"/>
        <v>0</v>
      </c>
      <c r="DL403" s="132">
        <f t="shared" si="727"/>
        <v>0</v>
      </c>
      <c r="DM403" s="132">
        <f t="shared" si="727"/>
        <v>0</v>
      </c>
      <c r="DN403" s="233">
        <f t="shared" si="727"/>
        <v>0</v>
      </c>
      <c r="DO403" s="232">
        <f t="shared" si="750"/>
        <v>0</v>
      </c>
      <c r="DP403" s="132">
        <f t="shared" si="751"/>
        <v>0</v>
      </c>
      <c r="DQ403" s="132">
        <f t="shared" si="752"/>
        <v>0</v>
      </c>
      <c r="DR403" s="132">
        <f t="shared" si="753"/>
        <v>0</v>
      </c>
      <c r="DS403" s="132">
        <f t="shared" si="754"/>
        <v>0</v>
      </c>
      <c r="DT403" s="132">
        <f t="shared" si="755"/>
        <v>0</v>
      </c>
      <c r="DU403" s="132">
        <f t="shared" si="756"/>
        <v>0</v>
      </c>
      <c r="DV403" s="132">
        <f t="shared" si="757"/>
        <v>0</v>
      </c>
      <c r="DW403" s="132">
        <f t="shared" si="758"/>
        <v>0</v>
      </c>
      <c r="DX403" s="233">
        <f t="shared" si="759"/>
        <v>0</v>
      </c>
      <c r="DY403" s="231" t="b">
        <f t="shared" si="796"/>
        <v>0</v>
      </c>
      <c r="DZ403" s="163"/>
      <c r="EA403" s="226" t="str">
        <f t="shared" si="797"/>
        <v/>
      </c>
      <c r="EB403" s="178" t="str">
        <f t="shared" si="798"/>
        <v/>
      </c>
      <c r="EC403" s="178" t="str">
        <f t="shared" si="799"/>
        <v/>
      </c>
      <c r="ED403" s="178" t="str">
        <f t="shared" si="800"/>
        <v/>
      </c>
      <c r="EE403" s="178" t="str">
        <f t="shared" si="801"/>
        <v/>
      </c>
      <c r="EF403" s="178" t="str">
        <f t="shared" si="802"/>
        <v/>
      </c>
      <c r="EG403" s="178" t="str">
        <f t="shared" si="803"/>
        <v/>
      </c>
      <c r="EH403" s="178" t="str">
        <f t="shared" si="804"/>
        <v/>
      </c>
      <c r="EI403" s="178" t="str">
        <f t="shared" si="805"/>
        <v/>
      </c>
      <c r="EJ403" s="227" t="str">
        <f t="shared" si="806"/>
        <v/>
      </c>
      <c r="EK403" s="230" t="str">
        <f t="shared" si="760"/>
        <v/>
      </c>
      <c r="EL403" s="177" t="str">
        <f t="shared" si="761"/>
        <v/>
      </c>
      <c r="EM403" s="177" t="str">
        <f t="shared" si="762"/>
        <v/>
      </c>
      <c r="EN403" s="177" t="str">
        <f t="shared" si="763"/>
        <v/>
      </c>
      <c r="EO403" s="177" t="str">
        <f t="shared" si="764"/>
        <v/>
      </c>
      <c r="EP403" s="177" t="str">
        <f t="shared" si="765"/>
        <v/>
      </c>
      <c r="EQ403" s="177" t="str">
        <f t="shared" si="766"/>
        <v/>
      </c>
      <c r="ER403" s="177" t="str">
        <f t="shared" si="767"/>
        <v/>
      </c>
      <c r="ES403" s="177" t="str">
        <f t="shared" si="768"/>
        <v/>
      </c>
      <c r="ET403" s="177" t="str">
        <f t="shared" si="769"/>
        <v/>
      </c>
      <c r="EU403" s="229" t="e">
        <f t="shared" si="770"/>
        <v>#VALUE!</v>
      </c>
      <c r="EV403" s="27" t="e">
        <f t="shared" si="771"/>
        <v>#VALUE!</v>
      </c>
      <c r="EW403" s="27" t="e">
        <f t="shared" si="772"/>
        <v>#VALUE!</v>
      </c>
      <c r="EX403" s="28" t="e">
        <f t="shared" si="773"/>
        <v>#VALUE!</v>
      </c>
      <c r="EY403" s="28" t="e">
        <f t="shared" si="774"/>
        <v>#VALUE!</v>
      </c>
      <c r="EZ403" s="28" t="b">
        <f t="shared" si="775"/>
        <v>0</v>
      </c>
      <c r="FA403" s="176" t="str">
        <f t="shared" si="776"/>
        <v/>
      </c>
      <c r="FB403" s="27" t="e" cm="1">
        <f t="array" aca="1" ref="FB403" ca="1">TEXT(RIGHT(10-RIGHT(SUM(INDEX(1*(MID(MID(C403,1,1)*2,ROW(INDIRECT("1:"&amp;LEN(MID(C403,1,1)*2))),1)),,))+MID(C403,2,1)+
SUM(INDEX(1*(MID(MID(C403,3,1)*2,ROW(INDIRECT("1:"&amp;LEN(MID(C403,3,1)*2))),1)),,))+MID(C403,4,1)+
SUM(INDEX(1*(MID(MID(C403,5,1)*2,ROW(INDIRECT("1:"&amp;LEN(MID(C403,5,1)*2))),1)),,))+MID(C403,6,1)+
SUM(INDEX(1*(MID(MID(C403,8,1)*2,ROW(INDIRECT("1:"&amp;LEN(MID(C403,8,1)*2))),1)),,))+MID(C403,9,1)+
SUM(INDEX(1*(MID(MID(C403,10,1)*2,ROW(INDIRECT("1:"&amp;LEN(MID(C403,10,1)*2))),1)),,)),1),1),"0")</f>
        <v>#VALUE!</v>
      </c>
      <c r="FC403" s="27" t="str">
        <f t="shared" si="777"/>
        <v/>
      </c>
      <c r="FD403" s="29" t="b">
        <f t="shared" si="778"/>
        <v>0</v>
      </c>
      <c r="FE403" s="112" t="b">
        <f>IFERROR(MATCH(D403,'Avtal för korttidsarbete'!$G$13:$G$1012,0),TRUE)</f>
        <v>1</v>
      </c>
      <c r="FF403" s="112" t="b">
        <f t="shared" si="807"/>
        <v>0</v>
      </c>
      <c r="FG403" s="113" t="str" cm="1">
        <f t="array" ref="FG403">IF(FE403=TRUE,"x",INDEX('Avtal för korttidsarbete'!$E$13:$E$1012,$FE403))</f>
        <v>x</v>
      </c>
      <c r="FH403" s="113" t="str" cm="1">
        <f t="array" ref="FH403">IF(FE403=TRUE,"x",INDEX('Avtal för korttidsarbete'!$F$13:$F$1012,$FE403))</f>
        <v>x</v>
      </c>
      <c r="FI403" s="112" t="b">
        <f t="shared" si="808"/>
        <v>0</v>
      </c>
      <c r="FJ403" s="135">
        <f t="shared" si="809"/>
        <v>44166</v>
      </c>
      <c r="FK403" s="135">
        <f t="shared" si="810"/>
        <v>44377</v>
      </c>
      <c r="FL403" s="112" t="b">
        <f t="shared" si="811"/>
        <v>0</v>
      </c>
      <c r="FM403" s="113">
        <f t="shared" si="812"/>
        <v>44166</v>
      </c>
      <c r="FN403" s="135">
        <f t="shared" si="813"/>
        <v>44377</v>
      </c>
      <c r="FO403" s="148" t="b">
        <f>IFERROR(INDEX('Avtal för korttidsarbete'!R:R,MATCH(D403,'Avtal för korttidsarbete'!$G:$G,0)),TRUE)</f>
        <v>1</v>
      </c>
      <c r="FP403" s="135" t="str">
        <f>IF(FO403,"-",INDEX('Avtal för korttidsarbete'!$D:$D,MATCH(D403,'Avtal för korttidsarbete'!$G:$G,0)))</f>
        <v>-</v>
      </c>
      <c r="FQ403" s="113" t="b">
        <f>IFERROR(G403&gt;INDEX(Uppsägningar!E:E,MATCH(C403,Uppsägningar!C:C,0)),FALSE)</f>
        <v>0</v>
      </c>
    </row>
    <row r="404" spans="1:173" x14ac:dyDescent="0.25">
      <c r="A404" s="19">
        <v>388</v>
      </c>
      <c r="B404" s="20"/>
      <c r="C404" s="183"/>
      <c r="D404" s="66"/>
      <c r="E404" s="212">
        <f>IFERROR(INDEX(Admin!$C$7:$C$10,MATCH(FP404,TblNivåValTExt,0)),0)</f>
        <v>0</v>
      </c>
      <c r="F404" s="1"/>
      <c r="G404" s="1"/>
      <c r="H404" s="78"/>
      <c r="I404" s="181"/>
      <c r="J404" s="181"/>
      <c r="K404" s="182"/>
      <c r="L404" s="182"/>
      <c r="M404" s="181"/>
      <c r="N404" s="181"/>
      <c r="O404" s="181"/>
      <c r="P404" s="182"/>
      <c r="Q404" s="182"/>
      <c r="R404" s="181"/>
      <c r="S404" s="181"/>
      <c r="T404" s="181"/>
      <c r="U404" s="182"/>
      <c r="V404" s="182"/>
      <c r="W404" s="181"/>
      <c r="X404" s="181"/>
      <c r="Y404" s="181"/>
      <c r="Z404" s="182"/>
      <c r="AA404" s="182"/>
      <c r="AB404" s="181"/>
      <c r="AC404" s="181"/>
      <c r="AD404" s="181"/>
      <c r="AE404" s="182"/>
      <c r="AF404" s="182"/>
      <c r="AG404" s="181"/>
      <c r="AH404" s="181"/>
      <c r="AI404" s="181"/>
      <c r="AJ404" s="182"/>
      <c r="AK404" s="182"/>
      <c r="AL404" s="181"/>
      <c r="AM404" s="181"/>
      <c r="AN404" s="181"/>
      <c r="AO404" s="182"/>
      <c r="AP404" s="182"/>
      <c r="AQ404" s="181"/>
      <c r="AR404" s="181"/>
      <c r="AS404" s="181"/>
      <c r="AT404" s="182"/>
      <c r="AU404" s="182"/>
      <c r="AV404" s="181"/>
      <c r="AW404" s="181"/>
      <c r="AX404" s="181"/>
      <c r="AY404" s="182"/>
      <c r="AZ404" s="182"/>
      <c r="BA404" s="181"/>
      <c r="BB404" s="181"/>
      <c r="BC404" s="181"/>
      <c r="BD404" s="182"/>
      <c r="BE404" s="182"/>
      <c r="BF404" s="181"/>
      <c r="BG404" s="180">
        <f t="shared" si="779"/>
        <v>0</v>
      </c>
      <c r="BH404" s="116" t="str">
        <f t="shared" si="780"/>
        <v/>
      </c>
      <c r="BI404" s="80" t="b">
        <f t="shared" si="728"/>
        <v>0</v>
      </c>
      <c r="BJ404" s="80" t="str">
        <f t="shared" si="729"/>
        <v/>
      </c>
      <c r="BK404" s="80" t="b">
        <f t="shared" si="781"/>
        <v>0</v>
      </c>
      <c r="BL404" s="13" t="str">
        <f t="shared" si="730"/>
        <v/>
      </c>
      <c r="BM404" s="13" t="b">
        <f t="shared" si="782"/>
        <v>0</v>
      </c>
      <c r="BN404" s="35" t="str">
        <f t="shared" si="731"/>
        <v/>
      </c>
      <c r="BO404" s="13" t="b">
        <f t="shared" si="732"/>
        <v>0</v>
      </c>
      <c r="BP404" s="35" t="str">
        <f t="shared" si="733"/>
        <v/>
      </c>
      <c r="BQ404" s="13" t="b">
        <f t="shared" si="734"/>
        <v>0</v>
      </c>
      <c r="BR404" s="35" t="str">
        <f t="shared" si="735"/>
        <v/>
      </c>
      <c r="BS404" s="35" t="b">
        <f t="shared" si="736"/>
        <v>0</v>
      </c>
      <c r="BT404" s="35" t="str">
        <f t="shared" si="737"/>
        <v/>
      </c>
      <c r="BU404" s="35" t="b">
        <f t="shared" si="738"/>
        <v>0</v>
      </c>
      <c r="BV404" s="35" t="str">
        <f t="shared" si="739"/>
        <v/>
      </c>
      <c r="BW404" s="13" t="b">
        <f t="shared" si="814"/>
        <v>0</v>
      </c>
      <c r="BX404" s="35" t="str">
        <f t="shared" si="740"/>
        <v/>
      </c>
      <c r="BY404" s="265" t="b">
        <f t="shared" si="783"/>
        <v>0</v>
      </c>
      <c r="BZ404" s="35" t="str">
        <f t="shared" si="741"/>
        <v/>
      </c>
      <c r="CA404" s="265" t="b">
        <f t="shared" si="784"/>
        <v>0</v>
      </c>
      <c r="CB404" s="35" t="str">
        <f t="shared" si="742"/>
        <v/>
      </c>
      <c r="CC404" s="272" t="b">
        <f t="shared" si="785"/>
        <v>0</v>
      </c>
      <c r="CD404" s="35" t="str">
        <f t="shared" si="743"/>
        <v/>
      </c>
      <c r="CE404" s="13" t="b">
        <f t="shared" si="744"/>
        <v>0</v>
      </c>
      <c r="CF404" s="35" t="str">
        <f t="shared" si="745"/>
        <v/>
      </c>
      <c r="CG404" s="179">
        <f t="shared" si="746"/>
        <v>0</v>
      </c>
      <c r="CH404" s="179">
        <f t="shared" si="747"/>
        <v>0</v>
      </c>
      <c r="CI404" s="218">
        <f t="shared" si="786"/>
        <v>0</v>
      </c>
      <c r="CJ404" s="218">
        <f t="shared" si="787"/>
        <v>0</v>
      </c>
      <c r="CK404" s="218">
        <f t="shared" si="788"/>
        <v>0</v>
      </c>
      <c r="CL404" s="218">
        <f t="shared" si="789"/>
        <v>0</v>
      </c>
      <c r="CM404" s="218">
        <f t="shared" si="790"/>
        <v>0</v>
      </c>
      <c r="CN404" s="218">
        <f t="shared" si="791"/>
        <v>0</v>
      </c>
      <c r="CO404" s="218">
        <f t="shared" si="792"/>
        <v>0</v>
      </c>
      <c r="CP404" s="218">
        <f t="shared" si="793"/>
        <v>0</v>
      </c>
      <c r="CQ404" s="218">
        <f t="shared" si="794"/>
        <v>0</v>
      </c>
      <c r="CR404" s="218">
        <f t="shared" si="795"/>
        <v>0</v>
      </c>
      <c r="CS404" s="14">
        <f t="shared" si="748"/>
        <v>0</v>
      </c>
      <c r="CT404" s="236">
        <f t="shared" si="749"/>
        <v>0</v>
      </c>
      <c r="CU404" s="237">
        <f t="shared" si="726"/>
        <v>0</v>
      </c>
      <c r="CV404" s="16">
        <f t="shared" si="726"/>
        <v>0</v>
      </c>
      <c r="CW404" s="16">
        <f t="shared" si="726"/>
        <v>0</v>
      </c>
      <c r="CX404" s="16">
        <f t="shared" si="726"/>
        <v>0</v>
      </c>
      <c r="CY404" s="16">
        <f t="shared" si="726"/>
        <v>0</v>
      </c>
      <c r="CZ404" s="16">
        <f t="shared" si="726"/>
        <v>0</v>
      </c>
      <c r="DA404" s="16">
        <f t="shared" si="726"/>
        <v>0</v>
      </c>
      <c r="DB404" s="16">
        <f t="shared" si="726"/>
        <v>0</v>
      </c>
      <c r="DC404" s="16">
        <f t="shared" si="726"/>
        <v>0</v>
      </c>
      <c r="DD404" s="238">
        <f t="shared" si="726"/>
        <v>0</v>
      </c>
      <c r="DE404" s="232">
        <f t="shared" si="727"/>
        <v>0</v>
      </c>
      <c r="DF404" s="132">
        <f t="shared" si="727"/>
        <v>0</v>
      </c>
      <c r="DG404" s="132">
        <f t="shared" si="727"/>
        <v>0</v>
      </c>
      <c r="DH404" s="132">
        <f t="shared" si="727"/>
        <v>0</v>
      </c>
      <c r="DI404" s="132">
        <f t="shared" si="727"/>
        <v>0</v>
      </c>
      <c r="DJ404" s="132">
        <f t="shared" si="727"/>
        <v>0</v>
      </c>
      <c r="DK404" s="132">
        <f t="shared" si="727"/>
        <v>0</v>
      </c>
      <c r="DL404" s="132">
        <f t="shared" si="727"/>
        <v>0</v>
      </c>
      <c r="DM404" s="132">
        <f t="shared" si="727"/>
        <v>0</v>
      </c>
      <c r="DN404" s="233">
        <f t="shared" si="727"/>
        <v>0</v>
      </c>
      <c r="DO404" s="232">
        <f t="shared" si="750"/>
        <v>0</v>
      </c>
      <c r="DP404" s="132">
        <f t="shared" si="751"/>
        <v>0</v>
      </c>
      <c r="DQ404" s="132">
        <f t="shared" si="752"/>
        <v>0</v>
      </c>
      <c r="DR404" s="132">
        <f t="shared" si="753"/>
        <v>0</v>
      </c>
      <c r="DS404" s="132">
        <f t="shared" si="754"/>
        <v>0</v>
      </c>
      <c r="DT404" s="132">
        <f t="shared" si="755"/>
        <v>0</v>
      </c>
      <c r="DU404" s="132">
        <f t="shared" si="756"/>
        <v>0</v>
      </c>
      <c r="DV404" s="132">
        <f t="shared" si="757"/>
        <v>0</v>
      </c>
      <c r="DW404" s="132">
        <f t="shared" si="758"/>
        <v>0</v>
      </c>
      <c r="DX404" s="233">
        <f t="shared" si="759"/>
        <v>0</v>
      </c>
      <c r="DY404" s="231" t="b">
        <f t="shared" si="796"/>
        <v>0</v>
      </c>
      <c r="DZ404" s="163"/>
      <c r="EA404" s="226" t="str">
        <f t="shared" si="797"/>
        <v/>
      </c>
      <c r="EB404" s="178" t="str">
        <f t="shared" si="798"/>
        <v/>
      </c>
      <c r="EC404" s="178" t="str">
        <f t="shared" si="799"/>
        <v/>
      </c>
      <c r="ED404" s="178" t="str">
        <f t="shared" si="800"/>
        <v/>
      </c>
      <c r="EE404" s="178" t="str">
        <f t="shared" si="801"/>
        <v/>
      </c>
      <c r="EF404" s="178" t="str">
        <f t="shared" si="802"/>
        <v/>
      </c>
      <c r="EG404" s="178" t="str">
        <f t="shared" si="803"/>
        <v/>
      </c>
      <c r="EH404" s="178" t="str">
        <f t="shared" si="804"/>
        <v/>
      </c>
      <c r="EI404" s="178" t="str">
        <f t="shared" si="805"/>
        <v/>
      </c>
      <c r="EJ404" s="227" t="str">
        <f t="shared" si="806"/>
        <v/>
      </c>
      <c r="EK404" s="230" t="str">
        <f t="shared" si="760"/>
        <v/>
      </c>
      <c r="EL404" s="177" t="str">
        <f t="shared" si="761"/>
        <v/>
      </c>
      <c r="EM404" s="177" t="str">
        <f t="shared" si="762"/>
        <v/>
      </c>
      <c r="EN404" s="177" t="str">
        <f t="shared" si="763"/>
        <v/>
      </c>
      <c r="EO404" s="177" t="str">
        <f t="shared" si="764"/>
        <v/>
      </c>
      <c r="EP404" s="177" t="str">
        <f t="shared" si="765"/>
        <v/>
      </c>
      <c r="EQ404" s="177" t="str">
        <f t="shared" si="766"/>
        <v/>
      </c>
      <c r="ER404" s="177" t="str">
        <f t="shared" si="767"/>
        <v/>
      </c>
      <c r="ES404" s="177" t="str">
        <f t="shared" si="768"/>
        <v/>
      </c>
      <c r="ET404" s="177" t="str">
        <f t="shared" si="769"/>
        <v/>
      </c>
      <c r="EU404" s="229" t="e">
        <f t="shared" si="770"/>
        <v>#VALUE!</v>
      </c>
      <c r="EV404" s="27" t="e">
        <f t="shared" si="771"/>
        <v>#VALUE!</v>
      </c>
      <c r="EW404" s="27" t="e">
        <f t="shared" si="772"/>
        <v>#VALUE!</v>
      </c>
      <c r="EX404" s="28" t="e">
        <f t="shared" si="773"/>
        <v>#VALUE!</v>
      </c>
      <c r="EY404" s="28" t="e">
        <f t="shared" si="774"/>
        <v>#VALUE!</v>
      </c>
      <c r="EZ404" s="28" t="b">
        <f t="shared" si="775"/>
        <v>0</v>
      </c>
      <c r="FA404" s="176" t="str">
        <f t="shared" si="776"/>
        <v/>
      </c>
      <c r="FB404" s="27" t="e" cm="1">
        <f t="array" aca="1" ref="FB404" ca="1">TEXT(RIGHT(10-RIGHT(SUM(INDEX(1*(MID(MID(C404,1,1)*2,ROW(INDIRECT("1:"&amp;LEN(MID(C404,1,1)*2))),1)),,))+MID(C404,2,1)+
SUM(INDEX(1*(MID(MID(C404,3,1)*2,ROW(INDIRECT("1:"&amp;LEN(MID(C404,3,1)*2))),1)),,))+MID(C404,4,1)+
SUM(INDEX(1*(MID(MID(C404,5,1)*2,ROW(INDIRECT("1:"&amp;LEN(MID(C404,5,1)*2))),1)),,))+MID(C404,6,1)+
SUM(INDEX(1*(MID(MID(C404,8,1)*2,ROW(INDIRECT("1:"&amp;LEN(MID(C404,8,1)*2))),1)),,))+MID(C404,9,1)+
SUM(INDEX(1*(MID(MID(C404,10,1)*2,ROW(INDIRECT("1:"&amp;LEN(MID(C404,10,1)*2))),1)),,)),1),1),"0")</f>
        <v>#VALUE!</v>
      </c>
      <c r="FC404" s="27" t="str">
        <f t="shared" si="777"/>
        <v/>
      </c>
      <c r="FD404" s="29" t="b">
        <f t="shared" si="778"/>
        <v>0</v>
      </c>
      <c r="FE404" s="112" t="b">
        <f>IFERROR(MATCH(D404,'Avtal för korttidsarbete'!$G$13:$G$1012,0),TRUE)</f>
        <v>1</v>
      </c>
      <c r="FF404" s="112" t="b">
        <f t="shared" si="807"/>
        <v>0</v>
      </c>
      <c r="FG404" s="113" t="str" cm="1">
        <f t="array" ref="FG404">IF(FE404=TRUE,"x",INDEX('Avtal för korttidsarbete'!$E$13:$E$1012,$FE404))</f>
        <v>x</v>
      </c>
      <c r="FH404" s="113" t="str" cm="1">
        <f t="array" ref="FH404">IF(FE404=TRUE,"x",INDEX('Avtal för korttidsarbete'!$F$13:$F$1012,$FE404))</f>
        <v>x</v>
      </c>
      <c r="FI404" s="112" t="b">
        <f t="shared" si="808"/>
        <v>0</v>
      </c>
      <c r="FJ404" s="135">
        <f t="shared" si="809"/>
        <v>44166</v>
      </c>
      <c r="FK404" s="135">
        <f t="shared" si="810"/>
        <v>44377</v>
      </c>
      <c r="FL404" s="112" t="b">
        <f t="shared" si="811"/>
        <v>0</v>
      </c>
      <c r="FM404" s="113">
        <f t="shared" si="812"/>
        <v>44166</v>
      </c>
      <c r="FN404" s="135">
        <f t="shared" si="813"/>
        <v>44377</v>
      </c>
      <c r="FO404" s="148" t="b">
        <f>IFERROR(INDEX('Avtal för korttidsarbete'!R:R,MATCH(D404,'Avtal för korttidsarbete'!$G:$G,0)),TRUE)</f>
        <v>1</v>
      </c>
      <c r="FP404" s="135" t="str">
        <f>IF(FO404,"-",INDEX('Avtal för korttidsarbete'!$D:$D,MATCH(D404,'Avtal för korttidsarbete'!$G:$G,0)))</f>
        <v>-</v>
      </c>
      <c r="FQ404" s="113" t="b">
        <f>IFERROR(G404&gt;INDEX(Uppsägningar!E:E,MATCH(C404,Uppsägningar!C:C,0)),FALSE)</f>
        <v>0</v>
      </c>
    </row>
    <row r="405" spans="1:173" x14ac:dyDescent="0.25">
      <c r="A405" s="19">
        <v>389</v>
      </c>
      <c r="B405" s="20"/>
      <c r="C405" s="183"/>
      <c r="D405" s="66"/>
      <c r="E405" s="212">
        <f>IFERROR(INDEX(Admin!$C$7:$C$10,MATCH(FP405,TblNivåValTExt,0)),0)</f>
        <v>0</v>
      </c>
      <c r="F405" s="1"/>
      <c r="G405" s="1"/>
      <c r="H405" s="78"/>
      <c r="I405" s="181"/>
      <c r="J405" s="181"/>
      <c r="K405" s="182"/>
      <c r="L405" s="182"/>
      <c r="M405" s="181"/>
      <c r="N405" s="181"/>
      <c r="O405" s="181"/>
      <c r="P405" s="182"/>
      <c r="Q405" s="182"/>
      <c r="R405" s="181"/>
      <c r="S405" s="181"/>
      <c r="T405" s="181"/>
      <c r="U405" s="182"/>
      <c r="V405" s="182"/>
      <c r="W405" s="181"/>
      <c r="X405" s="181"/>
      <c r="Y405" s="181"/>
      <c r="Z405" s="182"/>
      <c r="AA405" s="182"/>
      <c r="AB405" s="181"/>
      <c r="AC405" s="181"/>
      <c r="AD405" s="181"/>
      <c r="AE405" s="182"/>
      <c r="AF405" s="182"/>
      <c r="AG405" s="181"/>
      <c r="AH405" s="181"/>
      <c r="AI405" s="181"/>
      <c r="AJ405" s="182"/>
      <c r="AK405" s="182"/>
      <c r="AL405" s="181"/>
      <c r="AM405" s="181"/>
      <c r="AN405" s="181"/>
      <c r="AO405" s="182"/>
      <c r="AP405" s="182"/>
      <c r="AQ405" s="181"/>
      <c r="AR405" s="181"/>
      <c r="AS405" s="181"/>
      <c r="AT405" s="182"/>
      <c r="AU405" s="182"/>
      <c r="AV405" s="181"/>
      <c r="AW405" s="181"/>
      <c r="AX405" s="181"/>
      <c r="AY405" s="182"/>
      <c r="AZ405" s="182"/>
      <c r="BA405" s="181"/>
      <c r="BB405" s="181"/>
      <c r="BC405" s="181"/>
      <c r="BD405" s="182"/>
      <c r="BE405" s="182"/>
      <c r="BF405" s="181"/>
      <c r="BG405" s="180">
        <f t="shared" si="779"/>
        <v>0</v>
      </c>
      <c r="BH405" s="116" t="str">
        <f t="shared" si="780"/>
        <v/>
      </c>
      <c r="BI405" s="80" t="b">
        <f t="shared" si="728"/>
        <v>0</v>
      </c>
      <c r="BJ405" s="80" t="str">
        <f t="shared" si="729"/>
        <v/>
      </c>
      <c r="BK405" s="80" t="b">
        <f t="shared" si="781"/>
        <v>0</v>
      </c>
      <c r="BL405" s="13" t="str">
        <f t="shared" si="730"/>
        <v/>
      </c>
      <c r="BM405" s="13" t="b">
        <f t="shared" si="782"/>
        <v>0</v>
      </c>
      <c r="BN405" s="35" t="str">
        <f t="shared" si="731"/>
        <v/>
      </c>
      <c r="BO405" s="13" t="b">
        <f t="shared" si="732"/>
        <v>0</v>
      </c>
      <c r="BP405" s="35" t="str">
        <f t="shared" si="733"/>
        <v/>
      </c>
      <c r="BQ405" s="13" t="b">
        <f t="shared" si="734"/>
        <v>0</v>
      </c>
      <c r="BR405" s="35" t="str">
        <f t="shared" si="735"/>
        <v/>
      </c>
      <c r="BS405" s="35" t="b">
        <f t="shared" si="736"/>
        <v>0</v>
      </c>
      <c r="BT405" s="35" t="str">
        <f t="shared" si="737"/>
        <v/>
      </c>
      <c r="BU405" s="35" t="b">
        <f t="shared" si="738"/>
        <v>0</v>
      </c>
      <c r="BV405" s="35" t="str">
        <f t="shared" si="739"/>
        <v/>
      </c>
      <c r="BW405" s="13" t="b">
        <f t="shared" si="814"/>
        <v>0</v>
      </c>
      <c r="BX405" s="35" t="str">
        <f t="shared" si="740"/>
        <v/>
      </c>
      <c r="BY405" s="265" t="b">
        <f t="shared" si="783"/>
        <v>0</v>
      </c>
      <c r="BZ405" s="35" t="str">
        <f t="shared" si="741"/>
        <v/>
      </c>
      <c r="CA405" s="265" t="b">
        <f t="shared" si="784"/>
        <v>0</v>
      </c>
      <c r="CB405" s="35" t="str">
        <f t="shared" si="742"/>
        <v/>
      </c>
      <c r="CC405" s="272" t="b">
        <f t="shared" si="785"/>
        <v>0</v>
      </c>
      <c r="CD405" s="35" t="str">
        <f t="shared" si="743"/>
        <v/>
      </c>
      <c r="CE405" s="13" t="b">
        <f t="shared" si="744"/>
        <v>0</v>
      </c>
      <c r="CF405" s="35" t="str">
        <f t="shared" si="745"/>
        <v/>
      </c>
      <c r="CG405" s="179">
        <f t="shared" si="746"/>
        <v>0</v>
      </c>
      <c r="CH405" s="179">
        <f t="shared" si="747"/>
        <v>0</v>
      </c>
      <c r="CI405" s="218">
        <f t="shared" si="786"/>
        <v>0</v>
      </c>
      <c r="CJ405" s="218">
        <f t="shared" si="787"/>
        <v>0</v>
      </c>
      <c r="CK405" s="218">
        <f t="shared" si="788"/>
        <v>0</v>
      </c>
      <c r="CL405" s="218">
        <f t="shared" si="789"/>
        <v>0</v>
      </c>
      <c r="CM405" s="218">
        <f t="shared" si="790"/>
        <v>0</v>
      </c>
      <c r="CN405" s="218">
        <f t="shared" si="791"/>
        <v>0</v>
      </c>
      <c r="CO405" s="218">
        <f t="shared" si="792"/>
        <v>0</v>
      </c>
      <c r="CP405" s="218">
        <f t="shared" si="793"/>
        <v>0</v>
      </c>
      <c r="CQ405" s="218">
        <f t="shared" si="794"/>
        <v>0</v>
      </c>
      <c r="CR405" s="218">
        <f t="shared" si="795"/>
        <v>0</v>
      </c>
      <c r="CS405" s="14">
        <f t="shared" si="748"/>
        <v>0</v>
      </c>
      <c r="CT405" s="236">
        <f t="shared" si="749"/>
        <v>0</v>
      </c>
      <c r="CU405" s="237">
        <f t="shared" si="726"/>
        <v>0</v>
      </c>
      <c r="CV405" s="16">
        <f t="shared" si="726"/>
        <v>0</v>
      </c>
      <c r="CW405" s="16">
        <f t="shared" si="726"/>
        <v>0</v>
      </c>
      <c r="CX405" s="16">
        <f t="shared" si="726"/>
        <v>0</v>
      </c>
      <c r="CY405" s="16">
        <f t="shared" si="726"/>
        <v>0</v>
      </c>
      <c r="CZ405" s="16">
        <f t="shared" si="726"/>
        <v>0</v>
      </c>
      <c r="DA405" s="16">
        <f t="shared" si="726"/>
        <v>0</v>
      </c>
      <c r="DB405" s="16">
        <f t="shared" si="726"/>
        <v>0</v>
      </c>
      <c r="DC405" s="16">
        <f t="shared" si="726"/>
        <v>0</v>
      </c>
      <c r="DD405" s="238">
        <f t="shared" si="726"/>
        <v>0</v>
      </c>
      <c r="DE405" s="232">
        <f t="shared" si="727"/>
        <v>0</v>
      </c>
      <c r="DF405" s="132">
        <f t="shared" si="727"/>
        <v>0</v>
      </c>
      <c r="DG405" s="132">
        <f t="shared" si="727"/>
        <v>0</v>
      </c>
      <c r="DH405" s="132">
        <f t="shared" si="727"/>
        <v>0</v>
      </c>
      <c r="DI405" s="132">
        <f t="shared" si="727"/>
        <v>0</v>
      </c>
      <c r="DJ405" s="132">
        <f t="shared" si="727"/>
        <v>0</v>
      </c>
      <c r="DK405" s="132">
        <f t="shared" si="727"/>
        <v>0</v>
      </c>
      <c r="DL405" s="132">
        <f t="shared" si="727"/>
        <v>0</v>
      </c>
      <c r="DM405" s="132">
        <f t="shared" si="727"/>
        <v>0</v>
      </c>
      <c r="DN405" s="233">
        <f t="shared" si="727"/>
        <v>0</v>
      </c>
      <c r="DO405" s="232">
        <f t="shared" si="750"/>
        <v>0</v>
      </c>
      <c r="DP405" s="132">
        <f t="shared" si="751"/>
        <v>0</v>
      </c>
      <c r="DQ405" s="132">
        <f t="shared" si="752"/>
        <v>0</v>
      </c>
      <c r="DR405" s="132">
        <f t="shared" si="753"/>
        <v>0</v>
      </c>
      <c r="DS405" s="132">
        <f t="shared" si="754"/>
        <v>0</v>
      </c>
      <c r="DT405" s="132">
        <f t="shared" si="755"/>
        <v>0</v>
      </c>
      <c r="DU405" s="132">
        <f t="shared" si="756"/>
        <v>0</v>
      </c>
      <c r="DV405" s="132">
        <f t="shared" si="757"/>
        <v>0</v>
      </c>
      <c r="DW405" s="132">
        <f t="shared" si="758"/>
        <v>0</v>
      </c>
      <c r="DX405" s="233">
        <f t="shared" si="759"/>
        <v>0</v>
      </c>
      <c r="DY405" s="231" t="b">
        <f t="shared" si="796"/>
        <v>0</v>
      </c>
      <c r="DZ405" s="163"/>
      <c r="EA405" s="226" t="str">
        <f t="shared" si="797"/>
        <v/>
      </c>
      <c r="EB405" s="178" t="str">
        <f t="shared" si="798"/>
        <v/>
      </c>
      <c r="EC405" s="178" t="str">
        <f t="shared" si="799"/>
        <v/>
      </c>
      <c r="ED405" s="178" t="str">
        <f t="shared" si="800"/>
        <v/>
      </c>
      <c r="EE405" s="178" t="str">
        <f t="shared" si="801"/>
        <v/>
      </c>
      <c r="EF405" s="178" t="str">
        <f t="shared" si="802"/>
        <v/>
      </c>
      <c r="EG405" s="178" t="str">
        <f t="shared" si="803"/>
        <v/>
      </c>
      <c r="EH405" s="178" t="str">
        <f t="shared" si="804"/>
        <v/>
      </c>
      <c r="EI405" s="178" t="str">
        <f t="shared" si="805"/>
        <v/>
      </c>
      <c r="EJ405" s="227" t="str">
        <f t="shared" si="806"/>
        <v/>
      </c>
      <c r="EK405" s="230" t="str">
        <f t="shared" si="760"/>
        <v/>
      </c>
      <c r="EL405" s="177" t="str">
        <f t="shared" si="761"/>
        <v/>
      </c>
      <c r="EM405" s="177" t="str">
        <f t="shared" si="762"/>
        <v/>
      </c>
      <c r="EN405" s="177" t="str">
        <f t="shared" si="763"/>
        <v/>
      </c>
      <c r="EO405" s="177" t="str">
        <f t="shared" si="764"/>
        <v/>
      </c>
      <c r="EP405" s="177" t="str">
        <f t="shared" si="765"/>
        <v/>
      </c>
      <c r="EQ405" s="177" t="str">
        <f t="shared" si="766"/>
        <v/>
      </c>
      <c r="ER405" s="177" t="str">
        <f t="shared" si="767"/>
        <v/>
      </c>
      <c r="ES405" s="177" t="str">
        <f t="shared" si="768"/>
        <v/>
      </c>
      <c r="ET405" s="177" t="str">
        <f t="shared" si="769"/>
        <v/>
      </c>
      <c r="EU405" s="229" t="e">
        <f t="shared" si="770"/>
        <v>#VALUE!</v>
      </c>
      <c r="EV405" s="27" t="e">
        <f t="shared" si="771"/>
        <v>#VALUE!</v>
      </c>
      <c r="EW405" s="27" t="e">
        <f t="shared" si="772"/>
        <v>#VALUE!</v>
      </c>
      <c r="EX405" s="28" t="e">
        <f t="shared" si="773"/>
        <v>#VALUE!</v>
      </c>
      <c r="EY405" s="28" t="e">
        <f t="shared" si="774"/>
        <v>#VALUE!</v>
      </c>
      <c r="EZ405" s="28" t="b">
        <f t="shared" si="775"/>
        <v>0</v>
      </c>
      <c r="FA405" s="176" t="str">
        <f t="shared" si="776"/>
        <v/>
      </c>
      <c r="FB405" s="27" t="e" cm="1">
        <f t="array" aca="1" ref="FB405" ca="1">TEXT(RIGHT(10-RIGHT(SUM(INDEX(1*(MID(MID(C405,1,1)*2,ROW(INDIRECT("1:"&amp;LEN(MID(C405,1,1)*2))),1)),,))+MID(C405,2,1)+
SUM(INDEX(1*(MID(MID(C405,3,1)*2,ROW(INDIRECT("1:"&amp;LEN(MID(C405,3,1)*2))),1)),,))+MID(C405,4,1)+
SUM(INDEX(1*(MID(MID(C405,5,1)*2,ROW(INDIRECT("1:"&amp;LEN(MID(C405,5,1)*2))),1)),,))+MID(C405,6,1)+
SUM(INDEX(1*(MID(MID(C405,8,1)*2,ROW(INDIRECT("1:"&amp;LEN(MID(C405,8,1)*2))),1)),,))+MID(C405,9,1)+
SUM(INDEX(1*(MID(MID(C405,10,1)*2,ROW(INDIRECT("1:"&amp;LEN(MID(C405,10,1)*2))),1)),,)),1),1),"0")</f>
        <v>#VALUE!</v>
      </c>
      <c r="FC405" s="27" t="str">
        <f t="shared" si="777"/>
        <v/>
      </c>
      <c r="FD405" s="29" t="b">
        <f t="shared" si="778"/>
        <v>0</v>
      </c>
      <c r="FE405" s="112" t="b">
        <f>IFERROR(MATCH(D405,'Avtal för korttidsarbete'!$G$13:$G$1012,0),TRUE)</f>
        <v>1</v>
      </c>
      <c r="FF405" s="112" t="b">
        <f t="shared" si="807"/>
        <v>0</v>
      </c>
      <c r="FG405" s="113" t="str" cm="1">
        <f t="array" ref="FG405">IF(FE405=TRUE,"x",INDEX('Avtal för korttidsarbete'!$E$13:$E$1012,$FE405))</f>
        <v>x</v>
      </c>
      <c r="FH405" s="113" t="str" cm="1">
        <f t="array" ref="FH405">IF(FE405=TRUE,"x",INDEX('Avtal för korttidsarbete'!$F$13:$F$1012,$FE405))</f>
        <v>x</v>
      </c>
      <c r="FI405" s="112" t="b">
        <f t="shared" si="808"/>
        <v>0</v>
      </c>
      <c r="FJ405" s="135">
        <f t="shared" si="809"/>
        <v>44166</v>
      </c>
      <c r="FK405" s="135">
        <f t="shared" si="810"/>
        <v>44377</v>
      </c>
      <c r="FL405" s="112" t="b">
        <f t="shared" si="811"/>
        <v>0</v>
      </c>
      <c r="FM405" s="113">
        <f t="shared" si="812"/>
        <v>44166</v>
      </c>
      <c r="FN405" s="135">
        <f t="shared" si="813"/>
        <v>44377</v>
      </c>
      <c r="FO405" s="148" t="b">
        <f>IFERROR(INDEX('Avtal för korttidsarbete'!R:R,MATCH(D405,'Avtal för korttidsarbete'!$G:$G,0)),TRUE)</f>
        <v>1</v>
      </c>
      <c r="FP405" s="135" t="str">
        <f>IF(FO405,"-",INDEX('Avtal för korttidsarbete'!$D:$D,MATCH(D405,'Avtal för korttidsarbete'!$G:$G,0)))</f>
        <v>-</v>
      </c>
      <c r="FQ405" s="113" t="b">
        <f>IFERROR(G405&gt;INDEX(Uppsägningar!E:E,MATCH(C405,Uppsägningar!C:C,0)),FALSE)</f>
        <v>0</v>
      </c>
    </row>
    <row r="406" spans="1:173" x14ac:dyDescent="0.25">
      <c r="A406" s="19">
        <v>390</v>
      </c>
      <c r="B406" s="20"/>
      <c r="C406" s="183"/>
      <c r="D406" s="66"/>
      <c r="E406" s="212">
        <f>IFERROR(INDEX(Admin!$C$7:$C$10,MATCH(FP406,TblNivåValTExt,0)),0)</f>
        <v>0</v>
      </c>
      <c r="F406" s="1"/>
      <c r="G406" s="1"/>
      <c r="H406" s="78"/>
      <c r="I406" s="181"/>
      <c r="J406" s="181"/>
      <c r="K406" s="182"/>
      <c r="L406" s="182"/>
      <c r="M406" s="181"/>
      <c r="N406" s="181"/>
      <c r="O406" s="181"/>
      <c r="P406" s="182"/>
      <c r="Q406" s="182"/>
      <c r="R406" s="181"/>
      <c r="S406" s="181"/>
      <c r="T406" s="181"/>
      <c r="U406" s="182"/>
      <c r="V406" s="182"/>
      <c r="W406" s="181"/>
      <c r="X406" s="181"/>
      <c r="Y406" s="181"/>
      <c r="Z406" s="182"/>
      <c r="AA406" s="182"/>
      <c r="AB406" s="181"/>
      <c r="AC406" s="181"/>
      <c r="AD406" s="181"/>
      <c r="AE406" s="182"/>
      <c r="AF406" s="182"/>
      <c r="AG406" s="181"/>
      <c r="AH406" s="181"/>
      <c r="AI406" s="181"/>
      <c r="AJ406" s="182"/>
      <c r="AK406" s="182"/>
      <c r="AL406" s="181"/>
      <c r="AM406" s="181"/>
      <c r="AN406" s="181"/>
      <c r="AO406" s="182"/>
      <c r="AP406" s="182"/>
      <c r="AQ406" s="181"/>
      <c r="AR406" s="181"/>
      <c r="AS406" s="181"/>
      <c r="AT406" s="182"/>
      <c r="AU406" s="182"/>
      <c r="AV406" s="181"/>
      <c r="AW406" s="181"/>
      <c r="AX406" s="181"/>
      <c r="AY406" s="182"/>
      <c r="AZ406" s="182"/>
      <c r="BA406" s="181"/>
      <c r="BB406" s="181"/>
      <c r="BC406" s="181"/>
      <c r="BD406" s="182"/>
      <c r="BE406" s="182"/>
      <c r="BF406" s="181"/>
      <c r="BG406" s="180">
        <f t="shared" si="779"/>
        <v>0</v>
      </c>
      <c r="BH406" s="116" t="str">
        <f t="shared" si="780"/>
        <v/>
      </c>
      <c r="BI406" s="80" t="b">
        <f t="shared" si="728"/>
        <v>0</v>
      </c>
      <c r="BJ406" s="80" t="str">
        <f t="shared" si="729"/>
        <v/>
      </c>
      <c r="BK406" s="80" t="b">
        <f t="shared" si="781"/>
        <v>0</v>
      </c>
      <c r="BL406" s="13" t="str">
        <f t="shared" si="730"/>
        <v/>
      </c>
      <c r="BM406" s="13" t="b">
        <f t="shared" si="782"/>
        <v>0</v>
      </c>
      <c r="BN406" s="35" t="str">
        <f t="shared" si="731"/>
        <v/>
      </c>
      <c r="BO406" s="13" t="b">
        <f t="shared" si="732"/>
        <v>0</v>
      </c>
      <c r="BP406" s="35" t="str">
        <f t="shared" si="733"/>
        <v/>
      </c>
      <c r="BQ406" s="13" t="b">
        <f t="shared" si="734"/>
        <v>0</v>
      </c>
      <c r="BR406" s="35" t="str">
        <f t="shared" si="735"/>
        <v/>
      </c>
      <c r="BS406" s="35" t="b">
        <f t="shared" si="736"/>
        <v>0</v>
      </c>
      <c r="BT406" s="35" t="str">
        <f t="shared" si="737"/>
        <v/>
      </c>
      <c r="BU406" s="35" t="b">
        <f t="shared" si="738"/>
        <v>0</v>
      </c>
      <c r="BV406" s="35" t="str">
        <f t="shared" si="739"/>
        <v/>
      </c>
      <c r="BW406" s="13" t="b">
        <f t="shared" si="814"/>
        <v>0</v>
      </c>
      <c r="BX406" s="35" t="str">
        <f t="shared" si="740"/>
        <v/>
      </c>
      <c r="BY406" s="265" t="b">
        <f t="shared" si="783"/>
        <v>0</v>
      </c>
      <c r="BZ406" s="35" t="str">
        <f t="shared" si="741"/>
        <v/>
      </c>
      <c r="CA406" s="265" t="b">
        <f t="shared" si="784"/>
        <v>0</v>
      </c>
      <c r="CB406" s="35" t="str">
        <f t="shared" si="742"/>
        <v/>
      </c>
      <c r="CC406" s="272" t="b">
        <f t="shared" si="785"/>
        <v>0</v>
      </c>
      <c r="CD406" s="35" t="str">
        <f t="shared" si="743"/>
        <v/>
      </c>
      <c r="CE406" s="13" t="b">
        <f t="shared" si="744"/>
        <v>0</v>
      </c>
      <c r="CF406" s="35" t="str">
        <f t="shared" si="745"/>
        <v/>
      </c>
      <c r="CG406" s="179">
        <f t="shared" si="746"/>
        <v>0</v>
      </c>
      <c r="CH406" s="179">
        <f t="shared" si="747"/>
        <v>0</v>
      </c>
      <c r="CI406" s="218">
        <f t="shared" si="786"/>
        <v>0</v>
      </c>
      <c r="CJ406" s="218">
        <f t="shared" si="787"/>
        <v>0</v>
      </c>
      <c r="CK406" s="218">
        <f t="shared" si="788"/>
        <v>0</v>
      </c>
      <c r="CL406" s="218">
        <f t="shared" si="789"/>
        <v>0</v>
      </c>
      <c r="CM406" s="218">
        <f t="shared" si="790"/>
        <v>0</v>
      </c>
      <c r="CN406" s="218">
        <f t="shared" si="791"/>
        <v>0</v>
      </c>
      <c r="CO406" s="218">
        <f t="shared" si="792"/>
        <v>0</v>
      </c>
      <c r="CP406" s="218">
        <f t="shared" si="793"/>
        <v>0</v>
      </c>
      <c r="CQ406" s="218">
        <f t="shared" si="794"/>
        <v>0</v>
      </c>
      <c r="CR406" s="218">
        <f t="shared" si="795"/>
        <v>0</v>
      </c>
      <c r="CS406" s="14">
        <f t="shared" si="748"/>
        <v>0</v>
      </c>
      <c r="CT406" s="236">
        <f t="shared" si="749"/>
        <v>0</v>
      </c>
      <c r="CU406" s="237">
        <f t="shared" si="726"/>
        <v>0</v>
      </c>
      <c r="CV406" s="16">
        <f t="shared" si="726"/>
        <v>0</v>
      </c>
      <c r="CW406" s="16">
        <f t="shared" si="726"/>
        <v>0</v>
      </c>
      <c r="CX406" s="16">
        <f t="shared" si="726"/>
        <v>0</v>
      </c>
      <c r="CY406" s="16">
        <f t="shared" si="726"/>
        <v>0</v>
      </c>
      <c r="CZ406" s="16">
        <f t="shared" si="726"/>
        <v>0</v>
      </c>
      <c r="DA406" s="16">
        <f t="shared" si="726"/>
        <v>0</v>
      </c>
      <c r="DB406" s="16">
        <f t="shared" si="726"/>
        <v>0</v>
      </c>
      <c r="DC406" s="16">
        <f t="shared" si="726"/>
        <v>0</v>
      </c>
      <c r="DD406" s="238">
        <f t="shared" si="726"/>
        <v>0</v>
      </c>
      <c r="DE406" s="232">
        <f t="shared" si="727"/>
        <v>0</v>
      </c>
      <c r="DF406" s="132">
        <f t="shared" si="727"/>
        <v>0</v>
      </c>
      <c r="DG406" s="132">
        <f t="shared" si="727"/>
        <v>0</v>
      </c>
      <c r="DH406" s="132">
        <f t="shared" si="727"/>
        <v>0</v>
      </c>
      <c r="DI406" s="132">
        <f t="shared" si="727"/>
        <v>0</v>
      </c>
      <c r="DJ406" s="132">
        <f t="shared" si="727"/>
        <v>0</v>
      </c>
      <c r="DK406" s="132">
        <f t="shared" si="727"/>
        <v>0</v>
      </c>
      <c r="DL406" s="132">
        <f t="shared" si="727"/>
        <v>0</v>
      </c>
      <c r="DM406" s="132">
        <f t="shared" si="727"/>
        <v>0</v>
      </c>
      <c r="DN406" s="233">
        <f t="shared" si="727"/>
        <v>0</v>
      </c>
      <c r="DO406" s="232">
        <f t="shared" si="750"/>
        <v>0</v>
      </c>
      <c r="DP406" s="132">
        <f t="shared" si="751"/>
        <v>0</v>
      </c>
      <c r="DQ406" s="132">
        <f t="shared" si="752"/>
        <v>0</v>
      </c>
      <c r="DR406" s="132">
        <f t="shared" si="753"/>
        <v>0</v>
      </c>
      <c r="DS406" s="132">
        <f t="shared" si="754"/>
        <v>0</v>
      </c>
      <c r="DT406" s="132">
        <f t="shared" si="755"/>
        <v>0</v>
      </c>
      <c r="DU406" s="132">
        <f t="shared" si="756"/>
        <v>0</v>
      </c>
      <c r="DV406" s="132">
        <f t="shared" si="757"/>
        <v>0</v>
      </c>
      <c r="DW406" s="132">
        <f t="shared" si="758"/>
        <v>0</v>
      </c>
      <c r="DX406" s="233">
        <f t="shared" si="759"/>
        <v>0</v>
      </c>
      <c r="DY406" s="231" t="b">
        <f t="shared" si="796"/>
        <v>0</v>
      </c>
      <c r="DZ406" s="163"/>
      <c r="EA406" s="226" t="str">
        <f t="shared" si="797"/>
        <v/>
      </c>
      <c r="EB406" s="178" t="str">
        <f t="shared" si="798"/>
        <v/>
      </c>
      <c r="EC406" s="178" t="str">
        <f t="shared" si="799"/>
        <v/>
      </c>
      <c r="ED406" s="178" t="str">
        <f t="shared" si="800"/>
        <v/>
      </c>
      <c r="EE406" s="178" t="str">
        <f t="shared" si="801"/>
        <v/>
      </c>
      <c r="EF406" s="178" t="str">
        <f t="shared" si="802"/>
        <v/>
      </c>
      <c r="EG406" s="178" t="str">
        <f t="shared" si="803"/>
        <v/>
      </c>
      <c r="EH406" s="178" t="str">
        <f t="shared" si="804"/>
        <v/>
      </c>
      <c r="EI406" s="178" t="str">
        <f t="shared" si="805"/>
        <v/>
      </c>
      <c r="EJ406" s="227" t="str">
        <f t="shared" si="806"/>
        <v/>
      </c>
      <c r="EK406" s="230" t="str">
        <f t="shared" si="760"/>
        <v/>
      </c>
      <c r="EL406" s="177" t="str">
        <f t="shared" si="761"/>
        <v/>
      </c>
      <c r="EM406" s="177" t="str">
        <f t="shared" si="762"/>
        <v/>
      </c>
      <c r="EN406" s="177" t="str">
        <f t="shared" si="763"/>
        <v/>
      </c>
      <c r="EO406" s="177" t="str">
        <f t="shared" si="764"/>
        <v/>
      </c>
      <c r="EP406" s="177" t="str">
        <f t="shared" si="765"/>
        <v/>
      </c>
      <c r="EQ406" s="177" t="str">
        <f t="shared" si="766"/>
        <v/>
      </c>
      <c r="ER406" s="177" t="str">
        <f t="shared" si="767"/>
        <v/>
      </c>
      <c r="ES406" s="177" t="str">
        <f t="shared" si="768"/>
        <v/>
      </c>
      <c r="ET406" s="177" t="str">
        <f t="shared" si="769"/>
        <v/>
      </c>
      <c r="EU406" s="229" t="e">
        <f t="shared" si="770"/>
        <v>#VALUE!</v>
      </c>
      <c r="EV406" s="27" t="e">
        <f t="shared" si="771"/>
        <v>#VALUE!</v>
      </c>
      <c r="EW406" s="27" t="e">
        <f t="shared" si="772"/>
        <v>#VALUE!</v>
      </c>
      <c r="EX406" s="28" t="e">
        <f t="shared" si="773"/>
        <v>#VALUE!</v>
      </c>
      <c r="EY406" s="28" t="e">
        <f t="shared" si="774"/>
        <v>#VALUE!</v>
      </c>
      <c r="EZ406" s="28" t="b">
        <f t="shared" si="775"/>
        <v>0</v>
      </c>
      <c r="FA406" s="176" t="str">
        <f t="shared" si="776"/>
        <v/>
      </c>
      <c r="FB406" s="27" t="e" cm="1">
        <f t="array" aca="1" ref="FB406" ca="1">TEXT(RIGHT(10-RIGHT(SUM(INDEX(1*(MID(MID(C406,1,1)*2,ROW(INDIRECT("1:"&amp;LEN(MID(C406,1,1)*2))),1)),,))+MID(C406,2,1)+
SUM(INDEX(1*(MID(MID(C406,3,1)*2,ROW(INDIRECT("1:"&amp;LEN(MID(C406,3,1)*2))),1)),,))+MID(C406,4,1)+
SUM(INDEX(1*(MID(MID(C406,5,1)*2,ROW(INDIRECT("1:"&amp;LEN(MID(C406,5,1)*2))),1)),,))+MID(C406,6,1)+
SUM(INDEX(1*(MID(MID(C406,8,1)*2,ROW(INDIRECT("1:"&amp;LEN(MID(C406,8,1)*2))),1)),,))+MID(C406,9,1)+
SUM(INDEX(1*(MID(MID(C406,10,1)*2,ROW(INDIRECT("1:"&amp;LEN(MID(C406,10,1)*2))),1)),,)),1),1),"0")</f>
        <v>#VALUE!</v>
      </c>
      <c r="FC406" s="27" t="str">
        <f t="shared" si="777"/>
        <v/>
      </c>
      <c r="FD406" s="29" t="b">
        <f t="shared" si="778"/>
        <v>0</v>
      </c>
      <c r="FE406" s="112" t="b">
        <f>IFERROR(MATCH(D406,'Avtal för korttidsarbete'!$G$13:$G$1012,0),TRUE)</f>
        <v>1</v>
      </c>
      <c r="FF406" s="112" t="b">
        <f t="shared" si="807"/>
        <v>0</v>
      </c>
      <c r="FG406" s="113" t="str" cm="1">
        <f t="array" ref="FG406">IF(FE406=TRUE,"x",INDEX('Avtal för korttidsarbete'!$E$13:$E$1012,$FE406))</f>
        <v>x</v>
      </c>
      <c r="FH406" s="113" t="str" cm="1">
        <f t="array" ref="FH406">IF(FE406=TRUE,"x",INDEX('Avtal för korttidsarbete'!$F$13:$F$1012,$FE406))</f>
        <v>x</v>
      </c>
      <c r="FI406" s="112" t="b">
        <f t="shared" si="808"/>
        <v>0</v>
      </c>
      <c r="FJ406" s="135">
        <f t="shared" si="809"/>
        <v>44166</v>
      </c>
      <c r="FK406" s="135">
        <f t="shared" si="810"/>
        <v>44377</v>
      </c>
      <c r="FL406" s="112" t="b">
        <f t="shared" si="811"/>
        <v>0</v>
      </c>
      <c r="FM406" s="113">
        <f t="shared" si="812"/>
        <v>44166</v>
      </c>
      <c r="FN406" s="135">
        <f t="shared" si="813"/>
        <v>44377</v>
      </c>
      <c r="FO406" s="148" t="b">
        <f>IFERROR(INDEX('Avtal för korttidsarbete'!R:R,MATCH(D406,'Avtal för korttidsarbete'!$G:$G,0)),TRUE)</f>
        <v>1</v>
      </c>
      <c r="FP406" s="135" t="str">
        <f>IF(FO406,"-",INDEX('Avtal för korttidsarbete'!$D:$D,MATCH(D406,'Avtal för korttidsarbete'!$G:$G,0)))</f>
        <v>-</v>
      </c>
      <c r="FQ406" s="113" t="b">
        <f>IFERROR(G406&gt;INDEX(Uppsägningar!E:E,MATCH(C406,Uppsägningar!C:C,0)),FALSE)</f>
        <v>0</v>
      </c>
    </row>
    <row r="407" spans="1:173" x14ac:dyDescent="0.25">
      <c r="A407" s="19">
        <v>391</v>
      </c>
      <c r="B407" s="20"/>
      <c r="C407" s="183"/>
      <c r="D407" s="66"/>
      <c r="E407" s="212">
        <f>IFERROR(INDEX(Admin!$C$7:$C$10,MATCH(FP407,TblNivåValTExt,0)),0)</f>
        <v>0</v>
      </c>
      <c r="F407" s="1"/>
      <c r="G407" s="1"/>
      <c r="H407" s="78"/>
      <c r="I407" s="181"/>
      <c r="J407" s="181"/>
      <c r="K407" s="182"/>
      <c r="L407" s="182"/>
      <c r="M407" s="181"/>
      <c r="N407" s="181"/>
      <c r="O407" s="181"/>
      <c r="P407" s="182"/>
      <c r="Q407" s="182"/>
      <c r="R407" s="181"/>
      <c r="S407" s="181"/>
      <c r="T407" s="181"/>
      <c r="U407" s="182"/>
      <c r="V407" s="182"/>
      <c r="W407" s="181"/>
      <c r="X407" s="181"/>
      <c r="Y407" s="181"/>
      <c r="Z407" s="182"/>
      <c r="AA407" s="182"/>
      <c r="AB407" s="181"/>
      <c r="AC407" s="181"/>
      <c r="AD407" s="181"/>
      <c r="AE407" s="182"/>
      <c r="AF407" s="182"/>
      <c r="AG407" s="181"/>
      <c r="AH407" s="181"/>
      <c r="AI407" s="181"/>
      <c r="AJ407" s="182"/>
      <c r="AK407" s="182"/>
      <c r="AL407" s="181"/>
      <c r="AM407" s="181"/>
      <c r="AN407" s="181"/>
      <c r="AO407" s="182"/>
      <c r="AP407" s="182"/>
      <c r="AQ407" s="181"/>
      <c r="AR407" s="181"/>
      <c r="AS407" s="181"/>
      <c r="AT407" s="182"/>
      <c r="AU407" s="182"/>
      <c r="AV407" s="181"/>
      <c r="AW407" s="181"/>
      <c r="AX407" s="181"/>
      <c r="AY407" s="182"/>
      <c r="AZ407" s="182"/>
      <c r="BA407" s="181"/>
      <c r="BB407" s="181"/>
      <c r="BC407" s="181"/>
      <c r="BD407" s="182"/>
      <c r="BE407" s="182"/>
      <c r="BF407" s="181"/>
      <c r="BG407" s="180">
        <f t="shared" si="779"/>
        <v>0</v>
      </c>
      <c r="BH407" s="116" t="str">
        <f t="shared" si="780"/>
        <v/>
      </c>
      <c r="BI407" s="80" t="b">
        <f t="shared" si="728"/>
        <v>0</v>
      </c>
      <c r="BJ407" s="80" t="str">
        <f t="shared" si="729"/>
        <v/>
      </c>
      <c r="BK407" s="80" t="b">
        <f t="shared" si="781"/>
        <v>0</v>
      </c>
      <c r="BL407" s="13" t="str">
        <f t="shared" si="730"/>
        <v/>
      </c>
      <c r="BM407" s="13" t="b">
        <f t="shared" si="782"/>
        <v>0</v>
      </c>
      <c r="BN407" s="35" t="str">
        <f t="shared" si="731"/>
        <v/>
      </c>
      <c r="BO407" s="13" t="b">
        <f t="shared" si="732"/>
        <v>0</v>
      </c>
      <c r="BP407" s="35" t="str">
        <f t="shared" si="733"/>
        <v/>
      </c>
      <c r="BQ407" s="13" t="b">
        <f t="shared" si="734"/>
        <v>0</v>
      </c>
      <c r="BR407" s="35" t="str">
        <f t="shared" si="735"/>
        <v/>
      </c>
      <c r="BS407" s="35" t="b">
        <f t="shared" si="736"/>
        <v>0</v>
      </c>
      <c r="BT407" s="35" t="str">
        <f t="shared" si="737"/>
        <v/>
      </c>
      <c r="BU407" s="35" t="b">
        <f t="shared" si="738"/>
        <v>0</v>
      </c>
      <c r="BV407" s="35" t="str">
        <f t="shared" si="739"/>
        <v/>
      </c>
      <c r="BW407" s="13" t="b">
        <f t="shared" si="814"/>
        <v>0</v>
      </c>
      <c r="BX407" s="35" t="str">
        <f t="shared" si="740"/>
        <v/>
      </c>
      <c r="BY407" s="265" t="b">
        <f t="shared" si="783"/>
        <v>0</v>
      </c>
      <c r="BZ407" s="35" t="str">
        <f t="shared" si="741"/>
        <v/>
      </c>
      <c r="CA407" s="265" t="b">
        <f t="shared" si="784"/>
        <v>0</v>
      </c>
      <c r="CB407" s="35" t="str">
        <f t="shared" si="742"/>
        <v/>
      </c>
      <c r="CC407" s="272" t="b">
        <f t="shared" si="785"/>
        <v>0</v>
      </c>
      <c r="CD407" s="35" t="str">
        <f t="shared" si="743"/>
        <v/>
      </c>
      <c r="CE407" s="13" t="b">
        <f t="shared" si="744"/>
        <v>0</v>
      </c>
      <c r="CF407" s="35" t="str">
        <f t="shared" si="745"/>
        <v/>
      </c>
      <c r="CG407" s="179">
        <f t="shared" si="746"/>
        <v>0</v>
      </c>
      <c r="CH407" s="179">
        <f t="shared" si="747"/>
        <v>0</v>
      </c>
      <c r="CI407" s="218">
        <f t="shared" si="786"/>
        <v>0</v>
      </c>
      <c r="CJ407" s="218">
        <f t="shared" si="787"/>
        <v>0</v>
      </c>
      <c r="CK407" s="218">
        <f t="shared" si="788"/>
        <v>0</v>
      </c>
      <c r="CL407" s="218">
        <f t="shared" si="789"/>
        <v>0</v>
      </c>
      <c r="CM407" s="218">
        <f t="shared" si="790"/>
        <v>0</v>
      </c>
      <c r="CN407" s="218">
        <f t="shared" si="791"/>
        <v>0</v>
      </c>
      <c r="CO407" s="218">
        <f t="shared" si="792"/>
        <v>0</v>
      </c>
      <c r="CP407" s="218">
        <f t="shared" si="793"/>
        <v>0</v>
      </c>
      <c r="CQ407" s="218">
        <f t="shared" si="794"/>
        <v>0</v>
      </c>
      <c r="CR407" s="218">
        <f t="shared" si="795"/>
        <v>0</v>
      </c>
      <c r="CS407" s="14">
        <f t="shared" si="748"/>
        <v>0</v>
      </c>
      <c r="CT407" s="236">
        <f t="shared" si="749"/>
        <v>0</v>
      </c>
      <c r="CU407" s="237">
        <f t="shared" ref="CU407:DD416" si="815">IF(AND($CS407,$CT407,CU$12),MAX(0,MIN(CU$10,$CT407)-MAX(CU$9,$CS407)+1),0)</f>
        <v>0</v>
      </c>
      <c r="CV407" s="16">
        <f t="shared" si="815"/>
        <v>0</v>
      </c>
      <c r="CW407" s="16">
        <f t="shared" si="815"/>
        <v>0</v>
      </c>
      <c r="CX407" s="16">
        <f t="shared" si="815"/>
        <v>0</v>
      </c>
      <c r="CY407" s="16">
        <f t="shared" si="815"/>
        <v>0</v>
      </c>
      <c r="CZ407" s="16">
        <f t="shared" si="815"/>
        <v>0</v>
      </c>
      <c r="DA407" s="16">
        <f t="shared" si="815"/>
        <v>0</v>
      </c>
      <c r="DB407" s="16">
        <f t="shared" si="815"/>
        <v>0</v>
      </c>
      <c r="DC407" s="16">
        <f t="shared" si="815"/>
        <v>0</v>
      </c>
      <c r="DD407" s="238">
        <f t="shared" si="815"/>
        <v>0</v>
      </c>
      <c r="DE407" s="232">
        <f t="shared" ref="DE407:DN416" si="816">IF($H407&lt;=0,0,MAX(0,MIN($H407,$DE$11)))</f>
        <v>0</v>
      </c>
      <c r="DF407" s="132">
        <f t="shared" si="816"/>
        <v>0</v>
      </c>
      <c r="DG407" s="132">
        <f t="shared" si="816"/>
        <v>0</v>
      </c>
      <c r="DH407" s="132">
        <f t="shared" si="816"/>
        <v>0</v>
      </c>
      <c r="DI407" s="132">
        <f t="shared" si="816"/>
        <v>0</v>
      </c>
      <c r="DJ407" s="132">
        <f t="shared" si="816"/>
        <v>0</v>
      </c>
      <c r="DK407" s="132">
        <f t="shared" si="816"/>
        <v>0</v>
      </c>
      <c r="DL407" s="132">
        <f t="shared" si="816"/>
        <v>0</v>
      </c>
      <c r="DM407" s="132">
        <f t="shared" si="816"/>
        <v>0</v>
      </c>
      <c r="DN407" s="233">
        <f t="shared" si="816"/>
        <v>0</v>
      </c>
      <c r="DO407" s="232">
        <f t="shared" si="750"/>
        <v>0</v>
      </c>
      <c r="DP407" s="132">
        <f t="shared" si="751"/>
        <v>0</v>
      </c>
      <c r="DQ407" s="132">
        <f t="shared" si="752"/>
        <v>0</v>
      </c>
      <c r="DR407" s="132">
        <f t="shared" si="753"/>
        <v>0</v>
      </c>
      <c r="DS407" s="132">
        <f t="shared" si="754"/>
        <v>0</v>
      </c>
      <c r="DT407" s="132">
        <f t="shared" si="755"/>
        <v>0</v>
      </c>
      <c r="DU407" s="132">
        <f t="shared" si="756"/>
        <v>0</v>
      </c>
      <c r="DV407" s="132">
        <f t="shared" si="757"/>
        <v>0</v>
      </c>
      <c r="DW407" s="132">
        <f t="shared" si="758"/>
        <v>0</v>
      </c>
      <c r="DX407" s="233">
        <f t="shared" si="759"/>
        <v>0</v>
      </c>
      <c r="DY407" s="231" t="b">
        <f t="shared" si="796"/>
        <v>0</v>
      </c>
      <c r="DZ407" s="163"/>
      <c r="EA407" s="226" t="str">
        <f t="shared" si="797"/>
        <v/>
      </c>
      <c r="EB407" s="178" t="str">
        <f t="shared" si="798"/>
        <v/>
      </c>
      <c r="EC407" s="178" t="str">
        <f t="shared" si="799"/>
        <v/>
      </c>
      <c r="ED407" s="178" t="str">
        <f t="shared" si="800"/>
        <v/>
      </c>
      <c r="EE407" s="178" t="str">
        <f t="shared" si="801"/>
        <v/>
      </c>
      <c r="EF407" s="178" t="str">
        <f t="shared" si="802"/>
        <v/>
      </c>
      <c r="EG407" s="178" t="str">
        <f t="shared" si="803"/>
        <v/>
      </c>
      <c r="EH407" s="178" t="str">
        <f t="shared" si="804"/>
        <v/>
      </c>
      <c r="EI407" s="178" t="str">
        <f t="shared" si="805"/>
        <v/>
      </c>
      <c r="EJ407" s="227" t="str">
        <f t="shared" si="806"/>
        <v/>
      </c>
      <c r="EK407" s="230" t="str">
        <f t="shared" si="760"/>
        <v/>
      </c>
      <c r="EL407" s="177" t="str">
        <f t="shared" si="761"/>
        <v/>
      </c>
      <c r="EM407" s="177" t="str">
        <f t="shared" si="762"/>
        <v/>
      </c>
      <c r="EN407" s="177" t="str">
        <f t="shared" si="763"/>
        <v/>
      </c>
      <c r="EO407" s="177" t="str">
        <f t="shared" si="764"/>
        <v/>
      </c>
      <c r="EP407" s="177" t="str">
        <f t="shared" si="765"/>
        <v/>
      </c>
      <c r="EQ407" s="177" t="str">
        <f t="shared" si="766"/>
        <v/>
      </c>
      <c r="ER407" s="177" t="str">
        <f t="shared" si="767"/>
        <v/>
      </c>
      <c r="ES407" s="177" t="str">
        <f t="shared" si="768"/>
        <v/>
      </c>
      <c r="ET407" s="177" t="str">
        <f t="shared" si="769"/>
        <v/>
      </c>
      <c r="EU407" s="229" t="e">
        <f t="shared" si="770"/>
        <v>#VALUE!</v>
      </c>
      <c r="EV407" s="27" t="e">
        <f t="shared" si="771"/>
        <v>#VALUE!</v>
      </c>
      <c r="EW407" s="27" t="e">
        <f t="shared" si="772"/>
        <v>#VALUE!</v>
      </c>
      <c r="EX407" s="28" t="e">
        <f t="shared" si="773"/>
        <v>#VALUE!</v>
      </c>
      <c r="EY407" s="28" t="e">
        <f t="shared" si="774"/>
        <v>#VALUE!</v>
      </c>
      <c r="EZ407" s="28" t="b">
        <f t="shared" si="775"/>
        <v>0</v>
      </c>
      <c r="FA407" s="176" t="str">
        <f t="shared" si="776"/>
        <v/>
      </c>
      <c r="FB407" s="27" t="e" cm="1">
        <f t="array" aca="1" ref="FB407" ca="1">TEXT(RIGHT(10-RIGHT(SUM(INDEX(1*(MID(MID(C407,1,1)*2,ROW(INDIRECT("1:"&amp;LEN(MID(C407,1,1)*2))),1)),,))+MID(C407,2,1)+
SUM(INDEX(1*(MID(MID(C407,3,1)*2,ROW(INDIRECT("1:"&amp;LEN(MID(C407,3,1)*2))),1)),,))+MID(C407,4,1)+
SUM(INDEX(1*(MID(MID(C407,5,1)*2,ROW(INDIRECT("1:"&amp;LEN(MID(C407,5,1)*2))),1)),,))+MID(C407,6,1)+
SUM(INDEX(1*(MID(MID(C407,8,1)*2,ROW(INDIRECT("1:"&amp;LEN(MID(C407,8,1)*2))),1)),,))+MID(C407,9,1)+
SUM(INDEX(1*(MID(MID(C407,10,1)*2,ROW(INDIRECT("1:"&amp;LEN(MID(C407,10,1)*2))),1)),,)),1),1),"0")</f>
        <v>#VALUE!</v>
      </c>
      <c r="FC407" s="27" t="str">
        <f t="shared" si="777"/>
        <v/>
      </c>
      <c r="FD407" s="29" t="b">
        <f t="shared" si="778"/>
        <v>0</v>
      </c>
      <c r="FE407" s="112" t="b">
        <f>IFERROR(MATCH(D407,'Avtal för korttidsarbete'!$G$13:$G$1012,0),TRUE)</f>
        <v>1</v>
      </c>
      <c r="FF407" s="112" t="b">
        <f t="shared" si="807"/>
        <v>0</v>
      </c>
      <c r="FG407" s="113" t="str" cm="1">
        <f t="array" ref="FG407">IF(FE407=TRUE,"x",INDEX('Avtal för korttidsarbete'!$E$13:$E$1012,$FE407))</f>
        <v>x</v>
      </c>
      <c r="FH407" s="113" t="str" cm="1">
        <f t="array" ref="FH407">IF(FE407=TRUE,"x",INDEX('Avtal för korttidsarbete'!$F$13:$F$1012,$FE407))</f>
        <v>x</v>
      </c>
      <c r="FI407" s="112" t="b">
        <f t="shared" si="808"/>
        <v>0</v>
      </c>
      <c r="FJ407" s="135">
        <f t="shared" si="809"/>
        <v>44166</v>
      </c>
      <c r="FK407" s="135">
        <f t="shared" si="810"/>
        <v>44377</v>
      </c>
      <c r="FL407" s="112" t="b">
        <f t="shared" si="811"/>
        <v>0</v>
      </c>
      <c r="FM407" s="113">
        <f t="shared" si="812"/>
        <v>44166</v>
      </c>
      <c r="FN407" s="135">
        <f t="shared" si="813"/>
        <v>44377</v>
      </c>
      <c r="FO407" s="148" t="b">
        <f>IFERROR(INDEX('Avtal för korttidsarbete'!R:R,MATCH(D407,'Avtal för korttidsarbete'!$G:$G,0)),TRUE)</f>
        <v>1</v>
      </c>
      <c r="FP407" s="135" t="str">
        <f>IF(FO407,"-",INDEX('Avtal för korttidsarbete'!$D:$D,MATCH(D407,'Avtal för korttidsarbete'!$G:$G,0)))</f>
        <v>-</v>
      </c>
      <c r="FQ407" s="113" t="b">
        <f>IFERROR(G407&gt;INDEX(Uppsägningar!E:E,MATCH(C407,Uppsägningar!C:C,0)),FALSE)</f>
        <v>0</v>
      </c>
    </row>
    <row r="408" spans="1:173" x14ac:dyDescent="0.25">
      <c r="A408" s="19">
        <v>392</v>
      </c>
      <c r="B408" s="20"/>
      <c r="C408" s="183"/>
      <c r="D408" s="66"/>
      <c r="E408" s="212">
        <f>IFERROR(INDEX(Admin!$C$7:$C$10,MATCH(FP408,TblNivåValTExt,0)),0)</f>
        <v>0</v>
      </c>
      <c r="F408" s="1"/>
      <c r="G408" s="1"/>
      <c r="H408" s="78"/>
      <c r="I408" s="181"/>
      <c r="J408" s="181"/>
      <c r="K408" s="182"/>
      <c r="L408" s="182"/>
      <c r="M408" s="181"/>
      <c r="N408" s="181"/>
      <c r="O408" s="181"/>
      <c r="P408" s="182"/>
      <c r="Q408" s="182"/>
      <c r="R408" s="181"/>
      <c r="S408" s="181"/>
      <c r="T408" s="181"/>
      <c r="U408" s="182"/>
      <c r="V408" s="182"/>
      <c r="W408" s="181"/>
      <c r="X408" s="181"/>
      <c r="Y408" s="181"/>
      <c r="Z408" s="182"/>
      <c r="AA408" s="182"/>
      <c r="AB408" s="181"/>
      <c r="AC408" s="181"/>
      <c r="AD408" s="181"/>
      <c r="AE408" s="182"/>
      <c r="AF408" s="182"/>
      <c r="AG408" s="181"/>
      <c r="AH408" s="181"/>
      <c r="AI408" s="181"/>
      <c r="AJ408" s="182"/>
      <c r="AK408" s="182"/>
      <c r="AL408" s="181"/>
      <c r="AM408" s="181"/>
      <c r="AN408" s="181"/>
      <c r="AO408" s="182"/>
      <c r="AP408" s="182"/>
      <c r="AQ408" s="181"/>
      <c r="AR408" s="181"/>
      <c r="AS408" s="181"/>
      <c r="AT408" s="182"/>
      <c r="AU408" s="182"/>
      <c r="AV408" s="181"/>
      <c r="AW408" s="181"/>
      <c r="AX408" s="181"/>
      <c r="AY408" s="182"/>
      <c r="AZ408" s="182"/>
      <c r="BA408" s="181"/>
      <c r="BB408" s="181"/>
      <c r="BC408" s="181"/>
      <c r="BD408" s="182"/>
      <c r="BE408" s="182"/>
      <c r="BF408" s="181"/>
      <c r="BG408" s="180">
        <f t="shared" si="779"/>
        <v>0</v>
      </c>
      <c r="BH408" s="116" t="str">
        <f t="shared" si="780"/>
        <v/>
      </c>
      <c r="BI408" s="80" t="b">
        <f t="shared" si="728"/>
        <v>0</v>
      </c>
      <c r="BJ408" s="80" t="str">
        <f t="shared" si="729"/>
        <v/>
      </c>
      <c r="BK408" s="80" t="b">
        <f t="shared" si="781"/>
        <v>0</v>
      </c>
      <c r="BL408" s="13" t="str">
        <f t="shared" si="730"/>
        <v/>
      </c>
      <c r="BM408" s="13" t="b">
        <f t="shared" si="782"/>
        <v>0</v>
      </c>
      <c r="BN408" s="35" t="str">
        <f t="shared" si="731"/>
        <v/>
      </c>
      <c r="BO408" s="13" t="b">
        <f t="shared" si="732"/>
        <v>0</v>
      </c>
      <c r="BP408" s="35" t="str">
        <f t="shared" si="733"/>
        <v/>
      </c>
      <c r="BQ408" s="13" t="b">
        <f t="shared" si="734"/>
        <v>0</v>
      </c>
      <c r="BR408" s="35" t="str">
        <f t="shared" si="735"/>
        <v/>
      </c>
      <c r="BS408" s="35" t="b">
        <f t="shared" si="736"/>
        <v>0</v>
      </c>
      <c r="BT408" s="35" t="str">
        <f t="shared" si="737"/>
        <v/>
      </c>
      <c r="BU408" s="35" t="b">
        <f t="shared" si="738"/>
        <v>0</v>
      </c>
      <c r="BV408" s="35" t="str">
        <f t="shared" si="739"/>
        <v/>
      </c>
      <c r="BW408" s="13" t="b">
        <f t="shared" si="814"/>
        <v>0</v>
      </c>
      <c r="BX408" s="35" t="str">
        <f t="shared" si="740"/>
        <v/>
      </c>
      <c r="BY408" s="265" t="b">
        <f t="shared" si="783"/>
        <v>0</v>
      </c>
      <c r="BZ408" s="35" t="str">
        <f t="shared" si="741"/>
        <v/>
      </c>
      <c r="CA408" s="265" t="b">
        <f t="shared" si="784"/>
        <v>0</v>
      </c>
      <c r="CB408" s="35" t="str">
        <f t="shared" si="742"/>
        <v/>
      </c>
      <c r="CC408" s="272" t="b">
        <f t="shared" si="785"/>
        <v>0</v>
      </c>
      <c r="CD408" s="35" t="str">
        <f t="shared" si="743"/>
        <v/>
      </c>
      <c r="CE408" s="13" t="b">
        <f t="shared" si="744"/>
        <v>0</v>
      </c>
      <c r="CF408" s="35" t="str">
        <f t="shared" si="745"/>
        <v/>
      </c>
      <c r="CG408" s="179">
        <f t="shared" si="746"/>
        <v>0</v>
      </c>
      <c r="CH408" s="179">
        <f t="shared" si="747"/>
        <v>0</v>
      </c>
      <c r="CI408" s="218">
        <f t="shared" si="786"/>
        <v>0</v>
      </c>
      <c r="CJ408" s="218">
        <f t="shared" si="787"/>
        <v>0</v>
      </c>
      <c r="CK408" s="218">
        <f t="shared" si="788"/>
        <v>0</v>
      </c>
      <c r="CL408" s="218">
        <f t="shared" si="789"/>
        <v>0</v>
      </c>
      <c r="CM408" s="218">
        <f t="shared" si="790"/>
        <v>0</v>
      </c>
      <c r="CN408" s="218">
        <f t="shared" si="791"/>
        <v>0</v>
      </c>
      <c r="CO408" s="218">
        <f t="shared" si="792"/>
        <v>0</v>
      </c>
      <c r="CP408" s="218">
        <f t="shared" si="793"/>
        <v>0</v>
      </c>
      <c r="CQ408" s="218">
        <f t="shared" si="794"/>
        <v>0</v>
      </c>
      <c r="CR408" s="218">
        <f t="shared" si="795"/>
        <v>0</v>
      </c>
      <c r="CS408" s="14">
        <f t="shared" si="748"/>
        <v>0</v>
      </c>
      <c r="CT408" s="236">
        <f t="shared" si="749"/>
        <v>0</v>
      </c>
      <c r="CU408" s="237">
        <f t="shared" si="815"/>
        <v>0</v>
      </c>
      <c r="CV408" s="16">
        <f t="shared" si="815"/>
        <v>0</v>
      </c>
      <c r="CW408" s="16">
        <f t="shared" si="815"/>
        <v>0</v>
      </c>
      <c r="CX408" s="16">
        <f t="shared" si="815"/>
        <v>0</v>
      </c>
      <c r="CY408" s="16">
        <f t="shared" si="815"/>
        <v>0</v>
      </c>
      <c r="CZ408" s="16">
        <f t="shared" si="815"/>
        <v>0</v>
      </c>
      <c r="DA408" s="16">
        <f t="shared" si="815"/>
        <v>0</v>
      </c>
      <c r="DB408" s="16">
        <f t="shared" si="815"/>
        <v>0</v>
      </c>
      <c r="DC408" s="16">
        <f t="shared" si="815"/>
        <v>0</v>
      </c>
      <c r="DD408" s="238">
        <f t="shared" si="815"/>
        <v>0</v>
      </c>
      <c r="DE408" s="232">
        <f t="shared" si="816"/>
        <v>0</v>
      </c>
      <c r="DF408" s="132">
        <f t="shared" si="816"/>
        <v>0</v>
      </c>
      <c r="DG408" s="132">
        <f t="shared" si="816"/>
        <v>0</v>
      </c>
      <c r="DH408" s="132">
        <f t="shared" si="816"/>
        <v>0</v>
      </c>
      <c r="DI408" s="132">
        <f t="shared" si="816"/>
        <v>0</v>
      </c>
      <c r="DJ408" s="132">
        <f t="shared" si="816"/>
        <v>0</v>
      </c>
      <c r="DK408" s="132">
        <f t="shared" si="816"/>
        <v>0</v>
      </c>
      <c r="DL408" s="132">
        <f t="shared" si="816"/>
        <v>0</v>
      </c>
      <c r="DM408" s="132">
        <f t="shared" si="816"/>
        <v>0</v>
      </c>
      <c r="DN408" s="233">
        <f t="shared" si="816"/>
        <v>0</v>
      </c>
      <c r="DO408" s="232">
        <f t="shared" si="750"/>
        <v>0</v>
      </c>
      <c r="DP408" s="132">
        <f t="shared" si="751"/>
        <v>0</v>
      </c>
      <c r="DQ408" s="132">
        <f t="shared" si="752"/>
        <v>0</v>
      </c>
      <c r="DR408" s="132">
        <f t="shared" si="753"/>
        <v>0</v>
      </c>
      <c r="DS408" s="132">
        <f t="shared" si="754"/>
        <v>0</v>
      </c>
      <c r="DT408" s="132">
        <f t="shared" si="755"/>
        <v>0</v>
      </c>
      <c r="DU408" s="132">
        <f t="shared" si="756"/>
        <v>0</v>
      </c>
      <c r="DV408" s="132">
        <f t="shared" si="757"/>
        <v>0</v>
      </c>
      <c r="DW408" s="132">
        <f t="shared" si="758"/>
        <v>0</v>
      </c>
      <c r="DX408" s="233">
        <f t="shared" si="759"/>
        <v>0</v>
      </c>
      <c r="DY408" s="231" t="b">
        <f t="shared" si="796"/>
        <v>0</v>
      </c>
      <c r="DZ408" s="163"/>
      <c r="EA408" s="226" t="str">
        <f t="shared" si="797"/>
        <v/>
      </c>
      <c r="EB408" s="178" t="str">
        <f t="shared" si="798"/>
        <v/>
      </c>
      <c r="EC408" s="178" t="str">
        <f t="shared" si="799"/>
        <v/>
      </c>
      <c r="ED408" s="178" t="str">
        <f t="shared" si="800"/>
        <v/>
      </c>
      <c r="EE408" s="178" t="str">
        <f t="shared" si="801"/>
        <v/>
      </c>
      <c r="EF408" s="178" t="str">
        <f t="shared" si="802"/>
        <v/>
      </c>
      <c r="EG408" s="178" t="str">
        <f t="shared" si="803"/>
        <v/>
      </c>
      <c r="EH408" s="178" t="str">
        <f t="shared" si="804"/>
        <v/>
      </c>
      <c r="EI408" s="178" t="str">
        <f t="shared" si="805"/>
        <v/>
      </c>
      <c r="EJ408" s="227" t="str">
        <f t="shared" si="806"/>
        <v/>
      </c>
      <c r="EK408" s="230" t="str">
        <f t="shared" si="760"/>
        <v/>
      </c>
      <c r="EL408" s="177" t="str">
        <f t="shared" si="761"/>
        <v/>
      </c>
      <c r="EM408" s="177" t="str">
        <f t="shared" si="762"/>
        <v/>
      </c>
      <c r="EN408" s="177" t="str">
        <f t="shared" si="763"/>
        <v/>
      </c>
      <c r="EO408" s="177" t="str">
        <f t="shared" si="764"/>
        <v/>
      </c>
      <c r="EP408" s="177" t="str">
        <f t="shared" si="765"/>
        <v/>
      </c>
      <c r="EQ408" s="177" t="str">
        <f t="shared" si="766"/>
        <v/>
      </c>
      <c r="ER408" s="177" t="str">
        <f t="shared" si="767"/>
        <v/>
      </c>
      <c r="ES408" s="177" t="str">
        <f t="shared" si="768"/>
        <v/>
      </c>
      <c r="ET408" s="177" t="str">
        <f t="shared" si="769"/>
        <v/>
      </c>
      <c r="EU408" s="229" t="e">
        <f t="shared" si="770"/>
        <v>#VALUE!</v>
      </c>
      <c r="EV408" s="27" t="e">
        <f t="shared" si="771"/>
        <v>#VALUE!</v>
      </c>
      <c r="EW408" s="27" t="e">
        <f t="shared" si="772"/>
        <v>#VALUE!</v>
      </c>
      <c r="EX408" s="28" t="e">
        <f t="shared" si="773"/>
        <v>#VALUE!</v>
      </c>
      <c r="EY408" s="28" t="e">
        <f t="shared" si="774"/>
        <v>#VALUE!</v>
      </c>
      <c r="EZ408" s="28" t="b">
        <f t="shared" si="775"/>
        <v>0</v>
      </c>
      <c r="FA408" s="176" t="str">
        <f t="shared" si="776"/>
        <v/>
      </c>
      <c r="FB408" s="27" t="e" cm="1">
        <f t="array" aca="1" ref="FB408" ca="1">TEXT(RIGHT(10-RIGHT(SUM(INDEX(1*(MID(MID(C408,1,1)*2,ROW(INDIRECT("1:"&amp;LEN(MID(C408,1,1)*2))),1)),,))+MID(C408,2,1)+
SUM(INDEX(1*(MID(MID(C408,3,1)*2,ROW(INDIRECT("1:"&amp;LEN(MID(C408,3,1)*2))),1)),,))+MID(C408,4,1)+
SUM(INDEX(1*(MID(MID(C408,5,1)*2,ROW(INDIRECT("1:"&amp;LEN(MID(C408,5,1)*2))),1)),,))+MID(C408,6,1)+
SUM(INDEX(1*(MID(MID(C408,8,1)*2,ROW(INDIRECT("1:"&amp;LEN(MID(C408,8,1)*2))),1)),,))+MID(C408,9,1)+
SUM(INDEX(1*(MID(MID(C408,10,1)*2,ROW(INDIRECT("1:"&amp;LEN(MID(C408,10,1)*2))),1)),,)),1),1),"0")</f>
        <v>#VALUE!</v>
      </c>
      <c r="FC408" s="27" t="str">
        <f t="shared" si="777"/>
        <v/>
      </c>
      <c r="FD408" s="29" t="b">
        <f t="shared" si="778"/>
        <v>0</v>
      </c>
      <c r="FE408" s="112" t="b">
        <f>IFERROR(MATCH(D408,'Avtal för korttidsarbete'!$G$13:$G$1012,0),TRUE)</f>
        <v>1</v>
      </c>
      <c r="FF408" s="112" t="b">
        <f t="shared" si="807"/>
        <v>0</v>
      </c>
      <c r="FG408" s="113" t="str" cm="1">
        <f t="array" ref="FG408">IF(FE408=TRUE,"x",INDEX('Avtal för korttidsarbete'!$E$13:$E$1012,$FE408))</f>
        <v>x</v>
      </c>
      <c r="FH408" s="113" t="str" cm="1">
        <f t="array" ref="FH408">IF(FE408=TRUE,"x",INDEX('Avtal för korttidsarbete'!$F$13:$F$1012,$FE408))</f>
        <v>x</v>
      </c>
      <c r="FI408" s="112" t="b">
        <f t="shared" si="808"/>
        <v>0</v>
      </c>
      <c r="FJ408" s="135">
        <f t="shared" si="809"/>
        <v>44166</v>
      </c>
      <c r="FK408" s="135">
        <f t="shared" si="810"/>
        <v>44377</v>
      </c>
      <c r="FL408" s="112" t="b">
        <f t="shared" si="811"/>
        <v>0</v>
      </c>
      <c r="FM408" s="113">
        <f t="shared" si="812"/>
        <v>44166</v>
      </c>
      <c r="FN408" s="135">
        <f t="shared" si="813"/>
        <v>44377</v>
      </c>
      <c r="FO408" s="148" t="b">
        <f>IFERROR(INDEX('Avtal för korttidsarbete'!R:R,MATCH(D408,'Avtal för korttidsarbete'!$G:$G,0)),TRUE)</f>
        <v>1</v>
      </c>
      <c r="FP408" s="135" t="str">
        <f>IF(FO408,"-",INDEX('Avtal för korttidsarbete'!$D:$D,MATCH(D408,'Avtal för korttidsarbete'!$G:$G,0)))</f>
        <v>-</v>
      </c>
      <c r="FQ408" s="113" t="b">
        <f>IFERROR(G408&gt;INDEX(Uppsägningar!E:E,MATCH(C408,Uppsägningar!C:C,0)),FALSE)</f>
        <v>0</v>
      </c>
    </row>
    <row r="409" spans="1:173" x14ac:dyDescent="0.25">
      <c r="A409" s="19">
        <v>393</v>
      </c>
      <c r="B409" s="20"/>
      <c r="C409" s="183"/>
      <c r="D409" s="66"/>
      <c r="E409" s="212">
        <f>IFERROR(INDEX(Admin!$C$7:$C$10,MATCH(FP409,TblNivåValTExt,0)),0)</f>
        <v>0</v>
      </c>
      <c r="F409" s="1"/>
      <c r="G409" s="1"/>
      <c r="H409" s="78"/>
      <c r="I409" s="181"/>
      <c r="J409" s="181"/>
      <c r="K409" s="182"/>
      <c r="L409" s="182"/>
      <c r="M409" s="181"/>
      <c r="N409" s="181"/>
      <c r="O409" s="181"/>
      <c r="P409" s="182"/>
      <c r="Q409" s="182"/>
      <c r="R409" s="181"/>
      <c r="S409" s="181"/>
      <c r="T409" s="181"/>
      <c r="U409" s="182"/>
      <c r="V409" s="182"/>
      <c r="W409" s="181"/>
      <c r="X409" s="181"/>
      <c r="Y409" s="181"/>
      <c r="Z409" s="182"/>
      <c r="AA409" s="182"/>
      <c r="AB409" s="181"/>
      <c r="AC409" s="181"/>
      <c r="AD409" s="181"/>
      <c r="AE409" s="182"/>
      <c r="AF409" s="182"/>
      <c r="AG409" s="181"/>
      <c r="AH409" s="181"/>
      <c r="AI409" s="181"/>
      <c r="AJ409" s="182"/>
      <c r="AK409" s="182"/>
      <c r="AL409" s="181"/>
      <c r="AM409" s="181"/>
      <c r="AN409" s="181"/>
      <c r="AO409" s="182"/>
      <c r="AP409" s="182"/>
      <c r="AQ409" s="181"/>
      <c r="AR409" s="181"/>
      <c r="AS409" s="181"/>
      <c r="AT409" s="182"/>
      <c r="AU409" s="182"/>
      <c r="AV409" s="181"/>
      <c r="AW409" s="181"/>
      <c r="AX409" s="181"/>
      <c r="AY409" s="182"/>
      <c r="AZ409" s="182"/>
      <c r="BA409" s="181"/>
      <c r="BB409" s="181"/>
      <c r="BC409" s="181"/>
      <c r="BD409" s="182"/>
      <c r="BE409" s="182"/>
      <c r="BF409" s="181"/>
      <c r="BG409" s="180">
        <f t="shared" si="779"/>
        <v>0</v>
      </c>
      <c r="BH409" s="116" t="str">
        <f t="shared" si="780"/>
        <v/>
      </c>
      <c r="BI409" s="80" t="b">
        <f t="shared" si="728"/>
        <v>0</v>
      </c>
      <c r="BJ409" s="80" t="str">
        <f t="shared" si="729"/>
        <v/>
      </c>
      <c r="BK409" s="80" t="b">
        <f t="shared" si="781"/>
        <v>0</v>
      </c>
      <c r="BL409" s="13" t="str">
        <f t="shared" si="730"/>
        <v/>
      </c>
      <c r="BM409" s="13" t="b">
        <f t="shared" si="782"/>
        <v>0</v>
      </c>
      <c r="BN409" s="35" t="str">
        <f t="shared" si="731"/>
        <v/>
      </c>
      <c r="BO409" s="13" t="b">
        <f t="shared" si="732"/>
        <v>0</v>
      </c>
      <c r="BP409" s="35" t="str">
        <f t="shared" si="733"/>
        <v/>
      </c>
      <c r="BQ409" s="13" t="b">
        <f t="shared" si="734"/>
        <v>0</v>
      </c>
      <c r="BR409" s="35" t="str">
        <f t="shared" si="735"/>
        <v/>
      </c>
      <c r="BS409" s="35" t="b">
        <f t="shared" si="736"/>
        <v>0</v>
      </c>
      <c r="BT409" s="35" t="str">
        <f t="shared" si="737"/>
        <v/>
      </c>
      <c r="BU409" s="35" t="b">
        <f t="shared" si="738"/>
        <v>0</v>
      </c>
      <c r="BV409" s="35" t="str">
        <f t="shared" si="739"/>
        <v/>
      </c>
      <c r="BW409" s="13" t="b">
        <f t="shared" si="814"/>
        <v>0</v>
      </c>
      <c r="BX409" s="35" t="str">
        <f t="shared" si="740"/>
        <v/>
      </c>
      <c r="BY409" s="265" t="b">
        <f t="shared" si="783"/>
        <v>0</v>
      </c>
      <c r="BZ409" s="35" t="str">
        <f t="shared" si="741"/>
        <v/>
      </c>
      <c r="CA409" s="265" t="b">
        <f t="shared" si="784"/>
        <v>0</v>
      </c>
      <c r="CB409" s="35" t="str">
        <f t="shared" si="742"/>
        <v/>
      </c>
      <c r="CC409" s="272" t="b">
        <f t="shared" si="785"/>
        <v>0</v>
      </c>
      <c r="CD409" s="35" t="str">
        <f t="shared" si="743"/>
        <v/>
      </c>
      <c r="CE409" s="13" t="b">
        <f t="shared" si="744"/>
        <v>0</v>
      </c>
      <c r="CF409" s="35" t="str">
        <f t="shared" si="745"/>
        <v/>
      </c>
      <c r="CG409" s="179">
        <f t="shared" si="746"/>
        <v>0</v>
      </c>
      <c r="CH409" s="179">
        <f t="shared" si="747"/>
        <v>0</v>
      </c>
      <c r="CI409" s="218">
        <f t="shared" si="786"/>
        <v>0</v>
      </c>
      <c r="CJ409" s="218">
        <f t="shared" si="787"/>
        <v>0</v>
      </c>
      <c r="CK409" s="218">
        <f t="shared" si="788"/>
        <v>0</v>
      </c>
      <c r="CL409" s="218">
        <f t="shared" si="789"/>
        <v>0</v>
      </c>
      <c r="CM409" s="218">
        <f t="shared" si="790"/>
        <v>0</v>
      </c>
      <c r="CN409" s="218">
        <f t="shared" si="791"/>
        <v>0</v>
      </c>
      <c r="CO409" s="218">
        <f t="shared" si="792"/>
        <v>0</v>
      </c>
      <c r="CP409" s="218">
        <f t="shared" si="793"/>
        <v>0</v>
      </c>
      <c r="CQ409" s="218">
        <f t="shared" si="794"/>
        <v>0</v>
      </c>
      <c r="CR409" s="218">
        <f t="shared" si="795"/>
        <v>0</v>
      </c>
      <c r="CS409" s="14">
        <f t="shared" si="748"/>
        <v>0</v>
      </c>
      <c r="CT409" s="236">
        <f t="shared" si="749"/>
        <v>0</v>
      </c>
      <c r="CU409" s="237">
        <f t="shared" si="815"/>
        <v>0</v>
      </c>
      <c r="CV409" s="16">
        <f t="shared" si="815"/>
        <v>0</v>
      </c>
      <c r="CW409" s="16">
        <f t="shared" si="815"/>
        <v>0</v>
      </c>
      <c r="CX409" s="16">
        <f t="shared" si="815"/>
        <v>0</v>
      </c>
      <c r="CY409" s="16">
        <f t="shared" si="815"/>
        <v>0</v>
      </c>
      <c r="CZ409" s="16">
        <f t="shared" si="815"/>
        <v>0</v>
      </c>
      <c r="DA409" s="16">
        <f t="shared" si="815"/>
        <v>0</v>
      </c>
      <c r="DB409" s="16">
        <f t="shared" si="815"/>
        <v>0</v>
      </c>
      <c r="DC409" s="16">
        <f t="shared" si="815"/>
        <v>0</v>
      </c>
      <c r="DD409" s="238">
        <f t="shared" si="815"/>
        <v>0</v>
      </c>
      <c r="DE409" s="232">
        <f t="shared" si="816"/>
        <v>0</v>
      </c>
      <c r="DF409" s="132">
        <f t="shared" si="816"/>
        <v>0</v>
      </c>
      <c r="DG409" s="132">
        <f t="shared" si="816"/>
        <v>0</v>
      </c>
      <c r="DH409" s="132">
        <f t="shared" si="816"/>
        <v>0</v>
      </c>
      <c r="DI409" s="132">
        <f t="shared" si="816"/>
        <v>0</v>
      </c>
      <c r="DJ409" s="132">
        <f t="shared" si="816"/>
        <v>0</v>
      </c>
      <c r="DK409" s="132">
        <f t="shared" si="816"/>
        <v>0</v>
      </c>
      <c r="DL409" s="132">
        <f t="shared" si="816"/>
        <v>0</v>
      </c>
      <c r="DM409" s="132">
        <f t="shared" si="816"/>
        <v>0</v>
      </c>
      <c r="DN409" s="233">
        <f t="shared" si="816"/>
        <v>0</v>
      </c>
      <c r="DO409" s="232">
        <f t="shared" si="750"/>
        <v>0</v>
      </c>
      <c r="DP409" s="132">
        <f t="shared" si="751"/>
        <v>0</v>
      </c>
      <c r="DQ409" s="132">
        <f t="shared" si="752"/>
        <v>0</v>
      </c>
      <c r="DR409" s="132">
        <f t="shared" si="753"/>
        <v>0</v>
      </c>
      <c r="DS409" s="132">
        <f t="shared" si="754"/>
        <v>0</v>
      </c>
      <c r="DT409" s="132">
        <f t="shared" si="755"/>
        <v>0</v>
      </c>
      <c r="DU409" s="132">
        <f t="shared" si="756"/>
        <v>0</v>
      </c>
      <c r="DV409" s="132">
        <f t="shared" si="757"/>
        <v>0</v>
      </c>
      <c r="DW409" s="132">
        <f t="shared" si="758"/>
        <v>0</v>
      </c>
      <c r="DX409" s="233">
        <f t="shared" si="759"/>
        <v>0</v>
      </c>
      <c r="DY409" s="231" t="b">
        <f t="shared" si="796"/>
        <v>0</v>
      </c>
      <c r="DZ409" s="163"/>
      <c r="EA409" s="226" t="str">
        <f t="shared" si="797"/>
        <v/>
      </c>
      <c r="EB409" s="178" t="str">
        <f t="shared" si="798"/>
        <v/>
      </c>
      <c r="EC409" s="178" t="str">
        <f t="shared" si="799"/>
        <v/>
      </c>
      <c r="ED409" s="178" t="str">
        <f t="shared" si="800"/>
        <v/>
      </c>
      <c r="EE409" s="178" t="str">
        <f t="shared" si="801"/>
        <v/>
      </c>
      <c r="EF409" s="178" t="str">
        <f t="shared" si="802"/>
        <v/>
      </c>
      <c r="EG409" s="178" t="str">
        <f t="shared" si="803"/>
        <v/>
      </c>
      <c r="EH409" s="178" t="str">
        <f t="shared" si="804"/>
        <v/>
      </c>
      <c r="EI409" s="178" t="str">
        <f t="shared" si="805"/>
        <v/>
      </c>
      <c r="EJ409" s="227" t="str">
        <f t="shared" si="806"/>
        <v/>
      </c>
      <c r="EK409" s="230" t="str">
        <f t="shared" si="760"/>
        <v/>
      </c>
      <c r="EL409" s="177" t="str">
        <f t="shared" si="761"/>
        <v/>
      </c>
      <c r="EM409" s="177" t="str">
        <f t="shared" si="762"/>
        <v/>
      </c>
      <c r="EN409" s="177" t="str">
        <f t="shared" si="763"/>
        <v/>
      </c>
      <c r="EO409" s="177" t="str">
        <f t="shared" si="764"/>
        <v/>
      </c>
      <c r="EP409" s="177" t="str">
        <f t="shared" si="765"/>
        <v/>
      </c>
      <c r="EQ409" s="177" t="str">
        <f t="shared" si="766"/>
        <v/>
      </c>
      <c r="ER409" s="177" t="str">
        <f t="shared" si="767"/>
        <v/>
      </c>
      <c r="ES409" s="177" t="str">
        <f t="shared" si="768"/>
        <v/>
      </c>
      <c r="ET409" s="177" t="str">
        <f t="shared" si="769"/>
        <v/>
      </c>
      <c r="EU409" s="229" t="e">
        <f t="shared" si="770"/>
        <v>#VALUE!</v>
      </c>
      <c r="EV409" s="27" t="e">
        <f t="shared" si="771"/>
        <v>#VALUE!</v>
      </c>
      <c r="EW409" s="27" t="e">
        <f t="shared" si="772"/>
        <v>#VALUE!</v>
      </c>
      <c r="EX409" s="28" t="e">
        <f t="shared" si="773"/>
        <v>#VALUE!</v>
      </c>
      <c r="EY409" s="28" t="e">
        <f t="shared" si="774"/>
        <v>#VALUE!</v>
      </c>
      <c r="EZ409" s="28" t="b">
        <f t="shared" si="775"/>
        <v>0</v>
      </c>
      <c r="FA409" s="176" t="str">
        <f t="shared" si="776"/>
        <v/>
      </c>
      <c r="FB409" s="27" t="e" cm="1">
        <f t="array" aca="1" ref="FB409" ca="1">TEXT(RIGHT(10-RIGHT(SUM(INDEX(1*(MID(MID(C409,1,1)*2,ROW(INDIRECT("1:"&amp;LEN(MID(C409,1,1)*2))),1)),,))+MID(C409,2,1)+
SUM(INDEX(1*(MID(MID(C409,3,1)*2,ROW(INDIRECT("1:"&amp;LEN(MID(C409,3,1)*2))),1)),,))+MID(C409,4,1)+
SUM(INDEX(1*(MID(MID(C409,5,1)*2,ROW(INDIRECT("1:"&amp;LEN(MID(C409,5,1)*2))),1)),,))+MID(C409,6,1)+
SUM(INDEX(1*(MID(MID(C409,8,1)*2,ROW(INDIRECT("1:"&amp;LEN(MID(C409,8,1)*2))),1)),,))+MID(C409,9,1)+
SUM(INDEX(1*(MID(MID(C409,10,1)*2,ROW(INDIRECT("1:"&amp;LEN(MID(C409,10,1)*2))),1)),,)),1),1),"0")</f>
        <v>#VALUE!</v>
      </c>
      <c r="FC409" s="27" t="str">
        <f t="shared" si="777"/>
        <v/>
      </c>
      <c r="FD409" s="29" t="b">
        <f t="shared" si="778"/>
        <v>0</v>
      </c>
      <c r="FE409" s="112" t="b">
        <f>IFERROR(MATCH(D409,'Avtal för korttidsarbete'!$G$13:$G$1012,0),TRUE)</f>
        <v>1</v>
      </c>
      <c r="FF409" s="112" t="b">
        <f t="shared" si="807"/>
        <v>0</v>
      </c>
      <c r="FG409" s="113" t="str" cm="1">
        <f t="array" ref="FG409">IF(FE409=TRUE,"x",INDEX('Avtal för korttidsarbete'!$E$13:$E$1012,$FE409))</f>
        <v>x</v>
      </c>
      <c r="FH409" s="113" t="str" cm="1">
        <f t="array" ref="FH409">IF(FE409=TRUE,"x",INDEX('Avtal för korttidsarbete'!$F$13:$F$1012,$FE409))</f>
        <v>x</v>
      </c>
      <c r="FI409" s="112" t="b">
        <f t="shared" si="808"/>
        <v>0</v>
      </c>
      <c r="FJ409" s="135">
        <f t="shared" si="809"/>
        <v>44166</v>
      </c>
      <c r="FK409" s="135">
        <f t="shared" si="810"/>
        <v>44377</v>
      </c>
      <c r="FL409" s="112" t="b">
        <f t="shared" si="811"/>
        <v>0</v>
      </c>
      <c r="FM409" s="113">
        <f t="shared" si="812"/>
        <v>44166</v>
      </c>
      <c r="FN409" s="135">
        <f t="shared" si="813"/>
        <v>44377</v>
      </c>
      <c r="FO409" s="148" t="b">
        <f>IFERROR(INDEX('Avtal för korttidsarbete'!R:R,MATCH(D409,'Avtal för korttidsarbete'!$G:$G,0)),TRUE)</f>
        <v>1</v>
      </c>
      <c r="FP409" s="135" t="str">
        <f>IF(FO409,"-",INDEX('Avtal för korttidsarbete'!$D:$D,MATCH(D409,'Avtal för korttidsarbete'!$G:$G,0)))</f>
        <v>-</v>
      </c>
      <c r="FQ409" s="113" t="b">
        <f>IFERROR(G409&gt;INDEX(Uppsägningar!E:E,MATCH(C409,Uppsägningar!C:C,0)),FALSE)</f>
        <v>0</v>
      </c>
    </row>
    <row r="410" spans="1:173" x14ac:dyDescent="0.25">
      <c r="A410" s="19">
        <v>394</v>
      </c>
      <c r="B410" s="20"/>
      <c r="C410" s="183"/>
      <c r="D410" s="66"/>
      <c r="E410" s="212">
        <f>IFERROR(INDEX(Admin!$C$7:$C$10,MATCH(FP410,TblNivåValTExt,0)),0)</f>
        <v>0</v>
      </c>
      <c r="F410" s="1"/>
      <c r="G410" s="1"/>
      <c r="H410" s="78"/>
      <c r="I410" s="181"/>
      <c r="J410" s="181"/>
      <c r="K410" s="182"/>
      <c r="L410" s="182"/>
      <c r="M410" s="181"/>
      <c r="N410" s="181"/>
      <c r="O410" s="181"/>
      <c r="P410" s="182"/>
      <c r="Q410" s="182"/>
      <c r="R410" s="181"/>
      <c r="S410" s="181"/>
      <c r="T410" s="181"/>
      <c r="U410" s="182"/>
      <c r="V410" s="182"/>
      <c r="W410" s="181"/>
      <c r="X410" s="181"/>
      <c r="Y410" s="181"/>
      <c r="Z410" s="182"/>
      <c r="AA410" s="182"/>
      <c r="AB410" s="181"/>
      <c r="AC410" s="181"/>
      <c r="AD410" s="181"/>
      <c r="AE410" s="182"/>
      <c r="AF410" s="182"/>
      <c r="AG410" s="181"/>
      <c r="AH410" s="181"/>
      <c r="AI410" s="181"/>
      <c r="AJ410" s="182"/>
      <c r="AK410" s="182"/>
      <c r="AL410" s="181"/>
      <c r="AM410" s="181"/>
      <c r="AN410" s="181"/>
      <c r="AO410" s="182"/>
      <c r="AP410" s="182"/>
      <c r="AQ410" s="181"/>
      <c r="AR410" s="181"/>
      <c r="AS410" s="181"/>
      <c r="AT410" s="182"/>
      <c r="AU410" s="182"/>
      <c r="AV410" s="181"/>
      <c r="AW410" s="181"/>
      <c r="AX410" s="181"/>
      <c r="AY410" s="182"/>
      <c r="AZ410" s="182"/>
      <c r="BA410" s="181"/>
      <c r="BB410" s="181"/>
      <c r="BC410" s="181"/>
      <c r="BD410" s="182"/>
      <c r="BE410" s="182"/>
      <c r="BF410" s="181"/>
      <c r="BG410" s="180">
        <f t="shared" si="779"/>
        <v>0</v>
      </c>
      <c r="BH410" s="116" t="str">
        <f t="shared" si="780"/>
        <v/>
      </c>
      <c r="BI410" s="80" t="b">
        <f t="shared" si="728"/>
        <v>0</v>
      </c>
      <c r="BJ410" s="80" t="str">
        <f t="shared" si="729"/>
        <v/>
      </c>
      <c r="BK410" s="80" t="b">
        <f t="shared" si="781"/>
        <v>0</v>
      </c>
      <c r="BL410" s="13" t="str">
        <f t="shared" si="730"/>
        <v/>
      </c>
      <c r="BM410" s="13" t="b">
        <f t="shared" si="782"/>
        <v>0</v>
      </c>
      <c r="BN410" s="35" t="str">
        <f t="shared" si="731"/>
        <v/>
      </c>
      <c r="BO410" s="13" t="b">
        <f t="shared" si="732"/>
        <v>0</v>
      </c>
      <c r="BP410" s="35" t="str">
        <f t="shared" si="733"/>
        <v/>
      </c>
      <c r="BQ410" s="13" t="b">
        <f t="shared" si="734"/>
        <v>0</v>
      </c>
      <c r="BR410" s="35" t="str">
        <f t="shared" si="735"/>
        <v/>
      </c>
      <c r="BS410" s="35" t="b">
        <f t="shared" si="736"/>
        <v>0</v>
      </c>
      <c r="BT410" s="35" t="str">
        <f t="shared" si="737"/>
        <v/>
      </c>
      <c r="BU410" s="35" t="b">
        <f t="shared" si="738"/>
        <v>0</v>
      </c>
      <c r="BV410" s="35" t="str">
        <f t="shared" si="739"/>
        <v/>
      </c>
      <c r="BW410" s="13" t="b">
        <f t="shared" si="814"/>
        <v>0</v>
      </c>
      <c r="BX410" s="35" t="str">
        <f t="shared" si="740"/>
        <v/>
      </c>
      <c r="BY410" s="265" t="b">
        <f t="shared" si="783"/>
        <v>0</v>
      </c>
      <c r="BZ410" s="35" t="str">
        <f t="shared" si="741"/>
        <v/>
      </c>
      <c r="CA410" s="265" t="b">
        <f t="shared" si="784"/>
        <v>0</v>
      </c>
      <c r="CB410" s="35" t="str">
        <f t="shared" si="742"/>
        <v/>
      </c>
      <c r="CC410" s="272" t="b">
        <f t="shared" si="785"/>
        <v>0</v>
      </c>
      <c r="CD410" s="35" t="str">
        <f t="shared" si="743"/>
        <v/>
      </c>
      <c r="CE410" s="13" t="b">
        <f t="shared" si="744"/>
        <v>0</v>
      </c>
      <c r="CF410" s="35" t="str">
        <f t="shared" si="745"/>
        <v/>
      </c>
      <c r="CG410" s="179">
        <f t="shared" si="746"/>
        <v>0</v>
      </c>
      <c r="CH410" s="179">
        <f t="shared" si="747"/>
        <v>0</v>
      </c>
      <c r="CI410" s="218">
        <f t="shared" si="786"/>
        <v>0</v>
      </c>
      <c r="CJ410" s="218">
        <f t="shared" si="787"/>
        <v>0</v>
      </c>
      <c r="CK410" s="218">
        <f t="shared" si="788"/>
        <v>0</v>
      </c>
      <c r="CL410" s="218">
        <f t="shared" si="789"/>
        <v>0</v>
      </c>
      <c r="CM410" s="218">
        <f t="shared" si="790"/>
        <v>0</v>
      </c>
      <c r="CN410" s="218">
        <f t="shared" si="791"/>
        <v>0</v>
      </c>
      <c r="CO410" s="218">
        <f t="shared" si="792"/>
        <v>0</v>
      </c>
      <c r="CP410" s="218">
        <f t="shared" si="793"/>
        <v>0</v>
      </c>
      <c r="CQ410" s="218">
        <f t="shared" si="794"/>
        <v>0</v>
      </c>
      <c r="CR410" s="218">
        <f t="shared" si="795"/>
        <v>0</v>
      </c>
      <c r="CS410" s="14">
        <f t="shared" si="748"/>
        <v>0</v>
      </c>
      <c r="CT410" s="236">
        <f t="shared" si="749"/>
        <v>0</v>
      </c>
      <c r="CU410" s="237">
        <f t="shared" si="815"/>
        <v>0</v>
      </c>
      <c r="CV410" s="16">
        <f t="shared" si="815"/>
        <v>0</v>
      </c>
      <c r="CW410" s="16">
        <f t="shared" si="815"/>
        <v>0</v>
      </c>
      <c r="CX410" s="16">
        <f t="shared" si="815"/>
        <v>0</v>
      </c>
      <c r="CY410" s="16">
        <f t="shared" si="815"/>
        <v>0</v>
      </c>
      <c r="CZ410" s="16">
        <f t="shared" si="815"/>
        <v>0</v>
      </c>
      <c r="DA410" s="16">
        <f t="shared" si="815"/>
        <v>0</v>
      </c>
      <c r="DB410" s="16">
        <f t="shared" si="815"/>
        <v>0</v>
      </c>
      <c r="DC410" s="16">
        <f t="shared" si="815"/>
        <v>0</v>
      </c>
      <c r="DD410" s="238">
        <f t="shared" si="815"/>
        <v>0</v>
      </c>
      <c r="DE410" s="232">
        <f t="shared" si="816"/>
        <v>0</v>
      </c>
      <c r="DF410" s="132">
        <f t="shared" si="816"/>
        <v>0</v>
      </c>
      <c r="DG410" s="132">
        <f t="shared" si="816"/>
        <v>0</v>
      </c>
      <c r="DH410" s="132">
        <f t="shared" si="816"/>
        <v>0</v>
      </c>
      <c r="DI410" s="132">
        <f t="shared" si="816"/>
        <v>0</v>
      </c>
      <c r="DJ410" s="132">
        <f t="shared" si="816"/>
        <v>0</v>
      </c>
      <c r="DK410" s="132">
        <f t="shared" si="816"/>
        <v>0</v>
      </c>
      <c r="DL410" s="132">
        <f t="shared" si="816"/>
        <v>0</v>
      </c>
      <c r="DM410" s="132">
        <f t="shared" si="816"/>
        <v>0</v>
      </c>
      <c r="DN410" s="233">
        <f t="shared" si="816"/>
        <v>0</v>
      </c>
      <c r="DO410" s="232">
        <f t="shared" si="750"/>
        <v>0</v>
      </c>
      <c r="DP410" s="132">
        <f t="shared" si="751"/>
        <v>0</v>
      </c>
      <c r="DQ410" s="132">
        <f t="shared" si="752"/>
        <v>0</v>
      </c>
      <c r="DR410" s="132">
        <f t="shared" si="753"/>
        <v>0</v>
      </c>
      <c r="DS410" s="132">
        <f t="shared" si="754"/>
        <v>0</v>
      </c>
      <c r="DT410" s="132">
        <f t="shared" si="755"/>
        <v>0</v>
      </c>
      <c r="DU410" s="132">
        <f t="shared" si="756"/>
        <v>0</v>
      </c>
      <c r="DV410" s="132">
        <f t="shared" si="757"/>
        <v>0</v>
      </c>
      <c r="DW410" s="132">
        <f t="shared" si="758"/>
        <v>0</v>
      </c>
      <c r="DX410" s="233">
        <f t="shared" si="759"/>
        <v>0</v>
      </c>
      <c r="DY410" s="231" t="b">
        <f t="shared" si="796"/>
        <v>0</v>
      </c>
      <c r="DZ410" s="163"/>
      <c r="EA410" s="226" t="str">
        <f t="shared" si="797"/>
        <v/>
      </c>
      <c r="EB410" s="178" t="str">
        <f t="shared" si="798"/>
        <v/>
      </c>
      <c r="EC410" s="178" t="str">
        <f t="shared" si="799"/>
        <v/>
      </c>
      <c r="ED410" s="178" t="str">
        <f t="shared" si="800"/>
        <v/>
      </c>
      <c r="EE410" s="178" t="str">
        <f t="shared" si="801"/>
        <v/>
      </c>
      <c r="EF410" s="178" t="str">
        <f t="shared" si="802"/>
        <v/>
      </c>
      <c r="EG410" s="178" t="str">
        <f t="shared" si="803"/>
        <v/>
      </c>
      <c r="EH410" s="178" t="str">
        <f t="shared" si="804"/>
        <v/>
      </c>
      <c r="EI410" s="178" t="str">
        <f t="shared" si="805"/>
        <v/>
      </c>
      <c r="EJ410" s="227" t="str">
        <f t="shared" si="806"/>
        <v/>
      </c>
      <c r="EK410" s="230" t="str">
        <f t="shared" si="760"/>
        <v/>
      </c>
      <c r="EL410" s="177" t="str">
        <f t="shared" si="761"/>
        <v/>
      </c>
      <c r="EM410" s="177" t="str">
        <f t="shared" si="762"/>
        <v/>
      </c>
      <c r="EN410" s="177" t="str">
        <f t="shared" si="763"/>
        <v/>
      </c>
      <c r="EO410" s="177" t="str">
        <f t="shared" si="764"/>
        <v/>
      </c>
      <c r="EP410" s="177" t="str">
        <f t="shared" si="765"/>
        <v/>
      </c>
      <c r="EQ410" s="177" t="str">
        <f t="shared" si="766"/>
        <v/>
      </c>
      <c r="ER410" s="177" t="str">
        <f t="shared" si="767"/>
        <v/>
      </c>
      <c r="ES410" s="177" t="str">
        <f t="shared" si="768"/>
        <v/>
      </c>
      <c r="ET410" s="177" t="str">
        <f t="shared" si="769"/>
        <v/>
      </c>
      <c r="EU410" s="229" t="e">
        <f t="shared" si="770"/>
        <v>#VALUE!</v>
      </c>
      <c r="EV410" s="27" t="e">
        <f t="shared" si="771"/>
        <v>#VALUE!</v>
      </c>
      <c r="EW410" s="27" t="e">
        <f t="shared" si="772"/>
        <v>#VALUE!</v>
      </c>
      <c r="EX410" s="28" t="e">
        <f t="shared" si="773"/>
        <v>#VALUE!</v>
      </c>
      <c r="EY410" s="28" t="e">
        <f t="shared" si="774"/>
        <v>#VALUE!</v>
      </c>
      <c r="EZ410" s="28" t="b">
        <f t="shared" si="775"/>
        <v>0</v>
      </c>
      <c r="FA410" s="176" t="str">
        <f t="shared" si="776"/>
        <v/>
      </c>
      <c r="FB410" s="27" t="e" cm="1">
        <f t="array" aca="1" ref="FB410" ca="1">TEXT(RIGHT(10-RIGHT(SUM(INDEX(1*(MID(MID(C410,1,1)*2,ROW(INDIRECT("1:"&amp;LEN(MID(C410,1,1)*2))),1)),,))+MID(C410,2,1)+
SUM(INDEX(1*(MID(MID(C410,3,1)*2,ROW(INDIRECT("1:"&amp;LEN(MID(C410,3,1)*2))),1)),,))+MID(C410,4,1)+
SUM(INDEX(1*(MID(MID(C410,5,1)*2,ROW(INDIRECT("1:"&amp;LEN(MID(C410,5,1)*2))),1)),,))+MID(C410,6,1)+
SUM(INDEX(1*(MID(MID(C410,8,1)*2,ROW(INDIRECT("1:"&amp;LEN(MID(C410,8,1)*2))),1)),,))+MID(C410,9,1)+
SUM(INDEX(1*(MID(MID(C410,10,1)*2,ROW(INDIRECT("1:"&amp;LEN(MID(C410,10,1)*2))),1)),,)),1),1),"0")</f>
        <v>#VALUE!</v>
      </c>
      <c r="FC410" s="27" t="str">
        <f t="shared" si="777"/>
        <v/>
      </c>
      <c r="FD410" s="29" t="b">
        <f t="shared" si="778"/>
        <v>0</v>
      </c>
      <c r="FE410" s="112" t="b">
        <f>IFERROR(MATCH(D410,'Avtal för korttidsarbete'!$G$13:$G$1012,0),TRUE)</f>
        <v>1</v>
      </c>
      <c r="FF410" s="112" t="b">
        <f t="shared" si="807"/>
        <v>0</v>
      </c>
      <c r="FG410" s="113" t="str" cm="1">
        <f t="array" ref="FG410">IF(FE410=TRUE,"x",INDEX('Avtal för korttidsarbete'!$E$13:$E$1012,$FE410))</f>
        <v>x</v>
      </c>
      <c r="FH410" s="113" t="str" cm="1">
        <f t="array" ref="FH410">IF(FE410=TRUE,"x",INDEX('Avtal för korttidsarbete'!$F$13:$F$1012,$FE410))</f>
        <v>x</v>
      </c>
      <c r="FI410" s="112" t="b">
        <f t="shared" si="808"/>
        <v>0</v>
      </c>
      <c r="FJ410" s="135">
        <f t="shared" si="809"/>
        <v>44166</v>
      </c>
      <c r="FK410" s="135">
        <f t="shared" si="810"/>
        <v>44377</v>
      </c>
      <c r="FL410" s="112" t="b">
        <f t="shared" si="811"/>
        <v>0</v>
      </c>
      <c r="FM410" s="113">
        <f t="shared" si="812"/>
        <v>44166</v>
      </c>
      <c r="FN410" s="135">
        <f t="shared" si="813"/>
        <v>44377</v>
      </c>
      <c r="FO410" s="148" t="b">
        <f>IFERROR(INDEX('Avtal för korttidsarbete'!R:R,MATCH(D410,'Avtal för korttidsarbete'!$G:$G,0)),TRUE)</f>
        <v>1</v>
      </c>
      <c r="FP410" s="135" t="str">
        <f>IF(FO410,"-",INDEX('Avtal för korttidsarbete'!$D:$D,MATCH(D410,'Avtal för korttidsarbete'!$G:$G,0)))</f>
        <v>-</v>
      </c>
      <c r="FQ410" s="113" t="b">
        <f>IFERROR(G410&gt;INDEX(Uppsägningar!E:E,MATCH(C410,Uppsägningar!C:C,0)),FALSE)</f>
        <v>0</v>
      </c>
    </row>
    <row r="411" spans="1:173" x14ac:dyDescent="0.25">
      <c r="A411" s="19">
        <v>395</v>
      </c>
      <c r="B411" s="20"/>
      <c r="C411" s="183"/>
      <c r="D411" s="66"/>
      <c r="E411" s="212">
        <f>IFERROR(INDEX(Admin!$C$7:$C$10,MATCH(FP411,TblNivåValTExt,0)),0)</f>
        <v>0</v>
      </c>
      <c r="F411" s="1"/>
      <c r="G411" s="1"/>
      <c r="H411" s="78"/>
      <c r="I411" s="181"/>
      <c r="J411" s="181"/>
      <c r="K411" s="182"/>
      <c r="L411" s="182"/>
      <c r="M411" s="181"/>
      <c r="N411" s="181"/>
      <c r="O411" s="181"/>
      <c r="P411" s="182"/>
      <c r="Q411" s="182"/>
      <c r="R411" s="181"/>
      <c r="S411" s="181"/>
      <c r="T411" s="181"/>
      <c r="U411" s="182"/>
      <c r="V411" s="182"/>
      <c r="W411" s="181"/>
      <c r="X411" s="181"/>
      <c r="Y411" s="181"/>
      <c r="Z411" s="182"/>
      <c r="AA411" s="182"/>
      <c r="AB411" s="181"/>
      <c r="AC411" s="181"/>
      <c r="AD411" s="181"/>
      <c r="AE411" s="182"/>
      <c r="AF411" s="182"/>
      <c r="AG411" s="181"/>
      <c r="AH411" s="181"/>
      <c r="AI411" s="181"/>
      <c r="AJ411" s="182"/>
      <c r="AK411" s="182"/>
      <c r="AL411" s="181"/>
      <c r="AM411" s="181"/>
      <c r="AN411" s="181"/>
      <c r="AO411" s="182"/>
      <c r="AP411" s="182"/>
      <c r="AQ411" s="181"/>
      <c r="AR411" s="181"/>
      <c r="AS411" s="181"/>
      <c r="AT411" s="182"/>
      <c r="AU411" s="182"/>
      <c r="AV411" s="181"/>
      <c r="AW411" s="181"/>
      <c r="AX411" s="181"/>
      <c r="AY411" s="182"/>
      <c r="AZ411" s="182"/>
      <c r="BA411" s="181"/>
      <c r="BB411" s="181"/>
      <c r="BC411" s="181"/>
      <c r="BD411" s="182"/>
      <c r="BE411" s="182"/>
      <c r="BF411" s="181"/>
      <c r="BG411" s="180">
        <f t="shared" si="779"/>
        <v>0</v>
      </c>
      <c r="BH411" s="116" t="str">
        <f t="shared" si="780"/>
        <v/>
      </c>
      <c r="BI411" s="80" t="b">
        <f t="shared" si="728"/>
        <v>0</v>
      </c>
      <c r="BJ411" s="80" t="str">
        <f t="shared" si="729"/>
        <v/>
      </c>
      <c r="BK411" s="80" t="b">
        <f t="shared" si="781"/>
        <v>0</v>
      </c>
      <c r="BL411" s="13" t="str">
        <f t="shared" si="730"/>
        <v/>
      </c>
      <c r="BM411" s="13" t="b">
        <f t="shared" si="782"/>
        <v>0</v>
      </c>
      <c r="BN411" s="35" t="str">
        <f t="shared" si="731"/>
        <v/>
      </c>
      <c r="BO411" s="13" t="b">
        <f t="shared" si="732"/>
        <v>0</v>
      </c>
      <c r="BP411" s="35" t="str">
        <f t="shared" si="733"/>
        <v/>
      </c>
      <c r="BQ411" s="13" t="b">
        <f t="shared" si="734"/>
        <v>0</v>
      </c>
      <c r="BR411" s="35" t="str">
        <f t="shared" si="735"/>
        <v/>
      </c>
      <c r="BS411" s="35" t="b">
        <f t="shared" si="736"/>
        <v>0</v>
      </c>
      <c r="BT411" s="35" t="str">
        <f t="shared" si="737"/>
        <v/>
      </c>
      <c r="BU411" s="35" t="b">
        <f t="shared" si="738"/>
        <v>0</v>
      </c>
      <c r="BV411" s="35" t="str">
        <f t="shared" si="739"/>
        <v/>
      </c>
      <c r="BW411" s="13" t="b">
        <f t="shared" si="814"/>
        <v>0</v>
      </c>
      <c r="BX411" s="35" t="str">
        <f t="shared" si="740"/>
        <v/>
      </c>
      <c r="BY411" s="265" t="b">
        <f t="shared" si="783"/>
        <v>0</v>
      </c>
      <c r="BZ411" s="35" t="str">
        <f t="shared" si="741"/>
        <v/>
      </c>
      <c r="CA411" s="265" t="b">
        <f t="shared" si="784"/>
        <v>0</v>
      </c>
      <c r="CB411" s="35" t="str">
        <f t="shared" si="742"/>
        <v/>
      </c>
      <c r="CC411" s="272" t="b">
        <f t="shared" si="785"/>
        <v>0</v>
      </c>
      <c r="CD411" s="35" t="str">
        <f t="shared" si="743"/>
        <v/>
      </c>
      <c r="CE411" s="13" t="b">
        <f t="shared" si="744"/>
        <v>0</v>
      </c>
      <c r="CF411" s="35" t="str">
        <f t="shared" si="745"/>
        <v/>
      </c>
      <c r="CG411" s="179">
        <f t="shared" si="746"/>
        <v>0</v>
      </c>
      <c r="CH411" s="179">
        <f t="shared" si="747"/>
        <v>0</v>
      </c>
      <c r="CI411" s="218">
        <f t="shared" si="786"/>
        <v>0</v>
      </c>
      <c r="CJ411" s="218">
        <f t="shared" si="787"/>
        <v>0</v>
      </c>
      <c r="CK411" s="218">
        <f t="shared" si="788"/>
        <v>0</v>
      </c>
      <c r="CL411" s="218">
        <f t="shared" si="789"/>
        <v>0</v>
      </c>
      <c r="CM411" s="218">
        <f t="shared" si="790"/>
        <v>0</v>
      </c>
      <c r="CN411" s="218">
        <f t="shared" si="791"/>
        <v>0</v>
      </c>
      <c r="CO411" s="218">
        <f t="shared" si="792"/>
        <v>0</v>
      </c>
      <c r="CP411" s="218">
        <f t="shared" si="793"/>
        <v>0</v>
      </c>
      <c r="CQ411" s="218">
        <f t="shared" si="794"/>
        <v>0</v>
      </c>
      <c r="CR411" s="218">
        <f t="shared" si="795"/>
        <v>0</v>
      </c>
      <c r="CS411" s="14">
        <f t="shared" si="748"/>
        <v>0</v>
      </c>
      <c r="CT411" s="236">
        <f t="shared" si="749"/>
        <v>0</v>
      </c>
      <c r="CU411" s="237">
        <f t="shared" si="815"/>
        <v>0</v>
      </c>
      <c r="CV411" s="16">
        <f t="shared" si="815"/>
        <v>0</v>
      </c>
      <c r="CW411" s="16">
        <f t="shared" si="815"/>
        <v>0</v>
      </c>
      <c r="CX411" s="16">
        <f t="shared" si="815"/>
        <v>0</v>
      </c>
      <c r="CY411" s="16">
        <f t="shared" si="815"/>
        <v>0</v>
      </c>
      <c r="CZ411" s="16">
        <f t="shared" si="815"/>
        <v>0</v>
      </c>
      <c r="DA411" s="16">
        <f t="shared" si="815"/>
        <v>0</v>
      </c>
      <c r="DB411" s="16">
        <f t="shared" si="815"/>
        <v>0</v>
      </c>
      <c r="DC411" s="16">
        <f t="shared" si="815"/>
        <v>0</v>
      </c>
      <c r="DD411" s="238">
        <f t="shared" si="815"/>
        <v>0</v>
      </c>
      <c r="DE411" s="232">
        <f t="shared" si="816"/>
        <v>0</v>
      </c>
      <c r="DF411" s="132">
        <f t="shared" si="816"/>
        <v>0</v>
      </c>
      <c r="DG411" s="132">
        <f t="shared" si="816"/>
        <v>0</v>
      </c>
      <c r="DH411" s="132">
        <f t="shared" si="816"/>
        <v>0</v>
      </c>
      <c r="DI411" s="132">
        <f t="shared" si="816"/>
        <v>0</v>
      </c>
      <c r="DJ411" s="132">
        <f t="shared" si="816"/>
        <v>0</v>
      </c>
      <c r="DK411" s="132">
        <f t="shared" si="816"/>
        <v>0</v>
      </c>
      <c r="DL411" s="132">
        <f t="shared" si="816"/>
        <v>0</v>
      </c>
      <c r="DM411" s="132">
        <f t="shared" si="816"/>
        <v>0</v>
      </c>
      <c r="DN411" s="233">
        <f t="shared" si="816"/>
        <v>0</v>
      </c>
      <c r="DO411" s="232">
        <f t="shared" si="750"/>
        <v>0</v>
      </c>
      <c r="DP411" s="132">
        <f t="shared" si="751"/>
        <v>0</v>
      </c>
      <c r="DQ411" s="132">
        <f t="shared" si="752"/>
        <v>0</v>
      </c>
      <c r="DR411" s="132">
        <f t="shared" si="753"/>
        <v>0</v>
      </c>
      <c r="DS411" s="132">
        <f t="shared" si="754"/>
        <v>0</v>
      </c>
      <c r="DT411" s="132">
        <f t="shared" si="755"/>
        <v>0</v>
      </c>
      <c r="DU411" s="132">
        <f t="shared" si="756"/>
        <v>0</v>
      </c>
      <c r="DV411" s="132">
        <f t="shared" si="757"/>
        <v>0</v>
      </c>
      <c r="DW411" s="132">
        <f t="shared" si="758"/>
        <v>0</v>
      </c>
      <c r="DX411" s="233">
        <f t="shared" si="759"/>
        <v>0</v>
      </c>
      <c r="DY411" s="231" t="b">
        <f t="shared" si="796"/>
        <v>0</v>
      </c>
      <c r="DZ411" s="163"/>
      <c r="EA411" s="226" t="str">
        <f t="shared" si="797"/>
        <v/>
      </c>
      <c r="EB411" s="178" t="str">
        <f t="shared" si="798"/>
        <v/>
      </c>
      <c r="EC411" s="178" t="str">
        <f t="shared" si="799"/>
        <v/>
      </c>
      <c r="ED411" s="178" t="str">
        <f t="shared" si="800"/>
        <v/>
      </c>
      <c r="EE411" s="178" t="str">
        <f t="shared" si="801"/>
        <v/>
      </c>
      <c r="EF411" s="178" t="str">
        <f t="shared" si="802"/>
        <v/>
      </c>
      <c r="EG411" s="178" t="str">
        <f t="shared" si="803"/>
        <v/>
      </c>
      <c r="EH411" s="178" t="str">
        <f t="shared" si="804"/>
        <v/>
      </c>
      <c r="EI411" s="178" t="str">
        <f t="shared" si="805"/>
        <v/>
      </c>
      <c r="EJ411" s="227" t="str">
        <f t="shared" si="806"/>
        <v/>
      </c>
      <c r="EK411" s="230" t="str">
        <f t="shared" si="760"/>
        <v/>
      </c>
      <c r="EL411" s="177" t="str">
        <f t="shared" si="761"/>
        <v/>
      </c>
      <c r="EM411" s="177" t="str">
        <f t="shared" si="762"/>
        <v/>
      </c>
      <c r="EN411" s="177" t="str">
        <f t="shared" si="763"/>
        <v/>
      </c>
      <c r="EO411" s="177" t="str">
        <f t="shared" si="764"/>
        <v/>
      </c>
      <c r="EP411" s="177" t="str">
        <f t="shared" si="765"/>
        <v/>
      </c>
      <c r="EQ411" s="177" t="str">
        <f t="shared" si="766"/>
        <v/>
      </c>
      <c r="ER411" s="177" t="str">
        <f t="shared" si="767"/>
        <v/>
      </c>
      <c r="ES411" s="177" t="str">
        <f t="shared" si="768"/>
        <v/>
      </c>
      <c r="ET411" s="177" t="str">
        <f t="shared" si="769"/>
        <v/>
      </c>
      <c r="EU411" s="229" t="e">
        <f t="shared" si="770"/>
        <v>#VALUE!</v>
      </c>
      <c r="EV411" s="27" t="e">
        <f t="shared" si="771"/>
        <v>#VALUE!</v>
      </c>
      <c r="EW411" s="27" t="e">
        <f t="shared" si="772"/>
        <v>#VALUE!</v>
      </c>
      <c r="EX411" s="28" t="e">
        <f t="shared" si="773"/>
        <v>#VALUE!</v>
      </c>
      <c r="EY411" s="28" t="e">
        <f t="shared" si="774"/>
        <v>#VALUE!</v>
      </c>
      <c r="EZ411" s="28" t="b">
        <f t="shared" si="775"/>
        <v>0</v>
      </c>
      <c r="FA411" s="176" t="str">
        <f t="shared" si="776"/>
        <v/>
      </c>
      <c r="FB411" s="27" t="e" cm="1">
        <f t="array" aca="1" ref="FB411" ca="1">TEXT(RIGHT(10-RIGHT(SUM(INDEX(1*(MID(MID(C411,1,1)*2,ROW(INDIRECT("1:"&amp;LEN(MID(C411,1,1)*2))),1)),,))+MID(C411,2,1)+
SUM(INDEX(1*(MID(MID(C411,3,1)*2,ROW(INDIRECT("1:"&amp;LEN(MID(C411,3,1)*2))),1)),,))+MID(C411,4,1)+
SUM(INDEX(1*(MID(MID(C411,5,1)*2,ROW(INDIRECT("1:"&amp;LEN(MID(C411,5,1)*2))),1)),,))+MID(C411,6,1)+
SUM(INDEX(1*(MID(MID(C411,8,1)*2,ROW(INDIRECT("1:"&amp;LEN(MID(C411,8,1)*2))),1)),,))+MID(C411,9,1)+
SUM(INDEX(1*(MID(MID(C411,10,1)*2,ROW(INDIRECT("1:"&amp;LEN(MID(C411,10,1)*2))),1)),,)),1),1),"0")</f>
        <v>#VALUE!</v>
      </c>
      <c r="FC411" s="27" t="str">
        <f t="shared" si="777"/>
        <v/>
      </c>
      <c r="FD411" s="29" t="b">
        <f t="shared" si="778"/>
        <v>0</v>
      </c>
      <c r="FE411" s="112" t="b">
        <f>IFERROR(MATCH(D411,'Avtal för korttidsarbete'!$G$13:$G$1012,0),TRUE)</f>
        <v>1</v>
      </c>
      <c r="FF411" s="112" t="b">
        <f t="shared" si="807"/>
        <v>0</v>
      </c>
      <c r="FG411" s="113" t="str" cm="1">
        <f t="array" ref="FG411">IF(FE411=TRUE,"x",INDEX('Avtal för korttidsarbete'!$E$13:$E$1012,$FE411))</f>
        <v>x</v>
      </c>
      <c r="FH411" s="113" t="str" cm="1">
        <f t="array" ref="FH411">IF(FE411=TRUE,"x",INDEX('Avtal för korttidsarbete'!$F$13:$F$1012,$FE411))</f>
        <v>x</v>
      </c>
      <c r="FI411" s="112" t="b">
        <f t="shared" si="808"/>
        <v>0</v>
      </c>
      <c r="FJ411" s="135">
        <f t="shared" si="809"/>
        <v>44166</v>
      </c>
      <c r="FK411" s="135">
        <f t="shared" si="810"/>
        <v>44377</v>
      </c>
      <c r="FL411" s="112" t="b">
        <f t="shared" si="811"/>
        <v>0</v>
      </c>
      <c r="FM411" s="113">
        <f t="shared" si="812"/>
        <v>44166</v>
      </c>
      <c r="FN411" s="135">
        <f t="shared" si="813"/>
        <v>44377</v>
      </c>
      <c r="FO411" s="148" t="b">
        <f>IFERROR(INDEX('Avtal för korttidsarbete'!R:R,MATCH(D411,'Avtal för korttidsarbete'!$G:$G,0)),TRUE)</f>
        <v>1</v>
      </c>
      <c r="FP411" s="135" t="str">
        <f>IF(FO411,"-",INDEX('Avtal för korttidsarbete'!$D:$D,MATCH(D411,'Avtal för korttidsarbete'!$G:$G,0)))</f>
        <v>-</v>
      </c>
      <c r="FQ411" s="113" t="b">
        <f>IFERROR(G411&gt;INDEX(Uppsägningar!E:E,MATCH(C411,Uppsägningar!C:C,0)),FALSE)</f>
        <v>0</v>
      </c>
    </row>
    <row r="412" spans="1:173" x14ac:dyDescent="0.25">
      <c r="A412" s="19">
        <v>396</v>
      </c>
      <c r="B412" s="20"/>
      <c r="C412" s="183"/>
      <c r="D412" s="66"/>
      <c r="E412" s="212">
        <f>IFERROR(INDEX(Admin!$C$7:$C$10,MATCH(FP412,TblNivåValTExt,0)),0)</f>
        <v>0</v>
      </c>
      <c r="F412" s="1"/>
      <c r="G412" s="1"/>
      <c r="H412" s="78"/>
      <c r="I412" s="181"/>
      <c r="J412" s="181"/>
      <c r="K412" s="182"/>
      <c r="L412" s="182"/>
      <c r="M412" s="181"/>
      <c r="N412" s="181"/>
      <c r="O412" s="181"/>
      <c r="P412" s="182"/>
      <c r="Q412" s="182"/>
      <c r="R412" s="181"/>
      <c r="S412" s="181"/>
      <c r="T412" s="181"/>
      <c r="U412" s="182"/>
      <c r="V412" s="182"/>
      <c r="W412" s="181"/>
      <c r="X412" s="181"/>
      <c r="Y412" s="181"/>
      <c r="Z412" s="182"/>
      <c r="AA412" s="182"/>
      <c r="AB412" s="181"/>
      <c r="AC412" s="181"/>
      <c r="AD412" s="181"/>
      <c r="AE412" s="182"/>
      <c r="AF412" s="182"/>
      <c r="AG412" s="181"/>
      <c r="AH412" s="181"/>
      <c r="AI412" s="181"/>
      <c r="AJ412" s="182"/>
      <c r="AK412" s="182"/>
      <c r="AL412" s="181"/>
      <c r="AM412" s="181"/>
      <c r="AN412" s="181"/>
      <c r="AO412" s="182"/>
      <c r="AP412" s="182"/>
      <c r="AQ412" s="181"/>
      <c r="AR412" s="181"/>
      <c r="AS412" s="181"/>
      <c r="AT412" s="182"/>
      <c r="AU412" s="182"/>
      <c r="AV412" s="181"/>
      <c r="AW412" s="181"/>
      <c r="AX412" s="181"/>
      <c r="AY412" s="182"/>
      <c r="AZ412" s="182"/>
      <c r="BA412" s="181"/>
      <c r="BB412" s="181"/>
      <c r="BC412" s="181"/>
      <c r="BD412" s="182"/>
      <c r="BE412" s="182"/>
      <c r="BF412" s="181"/>
      <c r="BG412" s="180">
        <f t="shared" si="779"/>
        <v>0</v>
      </c>
      <c r="BH412" s="116" t="str">
        <f t="shared" si="780"/>
        <v/>
      </c>
      <c r="BI412" s="80" t="b">
        <f t="shared" si="728"/>
        <v>0</v>
      </c>
      <c r="BJ412" s="80" t="str">
        <f t="shared" si="729"/>
        <v/>
      </c>
      <c r="BK412" s="80" t="b">
        <f t="shared" si="781"/>
        <v>0</v>
      </c>
      <c r="BL412" s="13" t="str">
        <f t="shared" si="730"/>
        <v/>
      </c>
      <c r="BM412" s="13" t="b">
        <f t="shared" si="782"/>
        <v>0</v>
      </c>
      <c r="BN412" s="35" t="str">
        <f t="shared" si="731"/>
        <v/>
      </c>
      <c r="BO412" s="13" t="b">
        <f t="shared" si="732"/>
        <v>0</v>
      </c>
      <c r="BP412" s="35" t="str">
        <f t="shared" si="733"/>
        <v/>
      </c>
      <c r="BQ412" s="13" t="b">
        <f t="shared" si="734"/>
        <v>0</v>
      </c>
      <c r="BR412" s="35" t="str">
        <f t="shared" si="735"/>
        <v/>
      </c>
      <c r="BS412" s="35" t="b">
        <f t="shared" si="736"/>
        <v>0</v>
      </c>
      <c r="BT412" s="35" t="str">
        <f t="shared" si="737"/>
        <v/>
      </c>
      <c r="BU412" s="35" t="b">
        <f t="shared" si="738"/>
        <v>0</v>
      </c>
      <c r="BV412" s="35" t="str">
        <f t="shared" si="739"/>
        <v/>
      </c>
      <c r="BW412" s="13" t="b">
        <f t="shared" si="814"/>
        <v>0</v>
      </c>
      <c r="BX412" s="35" t="str">
        <f t="shared" si="740"/>
        <v/>
      </c>
      <c r="BY412" s="265" t="b">
        <f t="shared" si="783"/>
        <v>0</v>
      </c>
      <c r="BZ412" s="35" t="str">
        <f t="shared" si="741"/>
        <v/>
      </c>
      <c r="CA412" s="265" t="b">
        <f t="shared" si="784"/>
        <v>0</v>
      </c>
      <c r="CB412" s="35" t="str">
        <f t="shared" si="742"/>
        <v/>
      </c>
      <c r="CC412" s="272" t="b">
        <f t="shared" si="785"/>
        <v>0</v>
      </c>
      <c r="CD412" s="35" t="str">
        <f t="shared" si="743"/>
        <v/>
      </c>
      <c r="CE412" s="13" t="b">
        <f t="shared" si="744"/>
        <v>0</v>
      </c>
      <c r="CF412" s="35" t="str">
        <f t="shared" si="745"/>
        <v/>
      </c>
      <c r="CG412" s="179">
        <f t="shared" si="746"/>
        <v>0</v>
      </c>
      <c r="CH412" s="179">
        <f t="shared" si="747"/>
        <v>0</v>
      </c>
      <c r="CI412" s="218">
        <f t="shared" si="786"/>
        <v>0</v>
      </c>
      <c r="CJ412" s="218">
        <f t="shared" si="787"/>
        <v>0</v>
      </c>
      <c r="CK412" s="218">
        <f t="shared" si="788"/>
        <v>0</v>
      </c>
      <c r="CL412" s="218">
        <f t="shared" si="789"/>
        <v>0</v>
      </c>
      <c r="CM412" s="218">
        <f t="shared" si="790"/>
        <v>0</v>
      </c>
      <c r="CN412" s="218">
        <f t="shared" si="791"/>
        <v>0</v>
      </c>
      <c r="CO412" s="218">
        <f t="shared" si="792"/>
        <v>0</v>
      </c>
      <c r="CP412" s="218">
        <f t="shared" si="793"/>
        <v>0</v>
      </c>
      <c r="CQ412" s="218">
        <f t="shared" si="794"/>
        <v>0</v>
      </c>
      <c r="CR412" s="218">
        <f t="shared" si="795"/>
        <v>0</v>
      </c>
      <c r="CS412" s="14">
        <f t="shared" si="748"/>
        <v>0</v>
      </c>
      <c r="CT412" s="236">
        <f t="shared" si="749"/>
        <v>0</v>
      </c>
      <c r="CU412" s="237">
        <f t="shared" si="815"/>
        <v>0</v>
      </c>
      <c r="CV412" s="16">
        <f t="shared" si="815"/>
        <v>0</v>
      </c>
      <c r="CW412" s="16">
        <f t="shared" si="815"/>
        <v>0</v>
      </c>
      <c r="CX412" s="16">
        <f t="shared" si="815"/>
        <v>0</v>
      </c>
      <c r="CY412" s="16">
        <f t="shared" si="815"/>
        <v>0</v>
      </c>
      <c r="CZ412" s="16">
        <f t="shared" si="815"/>
        <v>0</v>
      </c>
      <c r="DA412" s="16">
        <f t="shared" si="815"/>
        <v>0</v>
      </c>
      <c r="DB412" s="16">
        <f t="shared" si="815"/>
        <v>0</v>
      </c>
      <c r="DC412" s="16">
        <f t="shared" si="815"/>
        <v>0</v>
      </c>
      <c r="DD412" s="238">
        <f t="shared" si="815"/>
        <v>0</v>
      </c>
      <c r="DE412" s="232">
        <f t="shared" si="816"/>
        <v>0</v>
      </c>
      <c r="DF412" s="132">
        <f t="shared" si="816"/>
        <v>0</v>
      </c>
      <c r="DG412" s="132">
        <f t="shared" si="816"/>
        <v>0</v>
      </c>
      <c r="DH412" s="132">
        <f t="shared" si="816"/>
        <v>0</v>
      </c>
      <c r="DI412" s="132">
        <f t="shared" si="816"/>
        <v>0</v>
      </c>
      <c r="DJ412" s="132">
        <f t="shared" si="816"/>
        <v>0</v>
      </c>
      <c r="DK412" s="132">
        <f t="shared" si="816"/>
        <v>0</v>
      </c>
      <c r="DL412" s="132">
        <f t="shared" si="816"/>
        <v>0</v>
      </c>
      <c r="DM412" s="132">
        <f t="shared" si="816"/>
        <v>0</v>
      </c>
      <c r="DN412" s="233">
        <f t="shared" si="816"/>
        <v>0</v>
      </c>
      <c r="DO412" s="232">
        <f t="shared" si="750"/>
        <v>0</v>
      </c>
      <c r="DP412" s="132">
        <f t="shared" si="751"/>
        <v>0</v>
      </c>
      <c r="DQ412" s="132">
        <f t="shared" si="752"/>
        <v>0</v>
      </c>
      <c r="DR412" s="132">
        <f t="shared" si="753"/>
        <v>0</v>
      </c>
      <c r="DS412" s="132">
        <f t="shared" si="754"/>
        <v>0</v>
      </c>
      <c r="DT412" s="132">
        <f t="shared" si="755"/>
        <v>0</v>
      </c>
      <c r="DU412" s="132">
        <f t="shared" si="756"/>
        <v>0</v>
      </c>
      <c r="DV412" s="132">
        <f t="shared" si="757"/>
        <v>0</v>
      </c>
      <c r="DW412" s="132">
        <f t="shared" si="758"/>
        <v>0</v>
      </c>
      <c r="DX412" s="233">
        <f t="shared" si="759"/>
        <v>0</v>
      </c>
      <c r="DY412" s="231" t="b">
        <f t="shared" si="796"/>
        <v>0</v>
      </c>
      <c r="DZ412" s="163"/>
      <c r="EA412" s="226" t="str">
        <f t="shared" si="797"/>
        <v/>
      </c>
      <c r="EB412" s="178" t="str">
        <f t="shared" si="798"/>
        <v/>
      </c>
      <c r="EC412" s="178" t="str">
        <f t="shared" si="799"/>
        <v/>
      </c>
      <c r="ED412" s="178" t="str">
        <f t="shared" si="800"/>
        <v/>
      </c>
      <c r="EE412" s="178" t="str">
        <f t="shared" si="801"/>
        <v/>
      </c>
      <c r="EF412" s="178" t="str">
        <f t="shared" si="802"/>
        <v/>
      </c>
      <c r="EG412" s="178" t="str">
        <f t="shared" si="803"/>
        <v/>
      </c>
      <c r="EH412" s="178" t="str">
        <f t="shared" si="804"/>
        <v/>
      </c>
      <c r="EI412" s="178" t="str">
        <f t="shared" si="805"/>
        <v/>
      </c>
      <c r="EJ412" s="227" t="str">
        <f t="shared" si="806"/>
        <v/>
      </c>
      <c r="EK412" s="230" t="str">
        <f t="shared" si="760"/>
        <v/>
      </c>
      <c r="EL412" s="177" t="str">
        <f t="shared" si="761"/>
        <v/>
      </c>
      <c r="EM412" s="177" t="str">
        <f t="shared" si="762"/>
        <v/>
      </c>
      <c r="EN412" s="177" t="str">
        <f t="shared" si="763"/>
        <v/>
      </c>
      <c r="EO412" s="177" t="str">
        <f t="shared" si="764"/>
        <v/>
      </c>
      <c r="EP412" s="177" t="str">
        <f t="shared" si="765"/>
        <v/>
      </c>
      <c r="EQ412" s="177" t="str">
        <f t="shared" si="766"/>
        <v/>
      </c>
      <c r="ER412" s="177" t="str">
        <f t="shared" si="767"/>
        <v/>
      </c>
      <c r="ES412" s="177" t="str">
        <f t="shared" si="768"/>
        <v/>
      </c>
      <c r="ET412" s="177" t="str">
        <f t="shared" si="769"/>
        <v/>
      </c>
      <c r="EU412" s="229" t="e">
        <f t="shared" si="770"/>
        <v>#VALUE!</v>
      </c>
      <c r="EV412" s="27" t="e">
        <f t="shared" si="771"/>
        <v>#VALUE!</v>
      </c>
      <c r="EW412" s="27" t="e">
        <f t="shared" si="772"/>
        <v>#VALUE!</v>
      </c>
      <c r="EX412" s="28" t="e">
        <f t="shared" si="773"/>
        <v>#VALUE!</v>
      </c>
      <c r="EY412" s="28" t="e">
        <f t="shared" si="774"/>
        <v>#VALUE!</v>
      </c>
      <c r="EZ412" s="28" t="b">
        <f t="shared" si="775"/>
        <v>0</v>
      </c>
      <c r="FA412" s="176" t="str">
        <f t="shared" si="776"/>
        <v/>
      </c>
      <c r="FB412" s="27" t="e" cm="1">
        <f t="array" aca="1" ref="FB412" ca="1">TEXT(RIGHT(10-RIGHT(SUM(INDEX(1*(MID(MID(C412,1,1)*2,ROW(INDIRECT("1:"&amp;LEN(MID(C412,1,1)*2))),1)),,))+MID(C412,2,1)+
SUM(INDEX(1*(MID(MID(C412,3,1)*2,ROW(INDIRECT("1:"&amp;LEN(MID(C412,3,1)*2))),1)),,))+MID(C412,4,1)+
SUM(INDEX(1*(MID(MID(C412,5,1)*2,ROW(INDIRECT("1:"&amp;LEN(MID(C412,5,1)*2))),1)),,))+MID(C412,6,1)+
SUM(INDEX(1*(MID(MID(C412,8,1)*2,ROW(INDIRECT("1:"&amp;LEN(MID(C412,8,1)*2))),1)),,))+MID(C412,9,1)+
SUM(INDEX(1*(MID(MID(C412,10,1)*2,ROW(INDIRECT("1:"&amp;LEN(MID(C412,10,1)*2))),1)),,)),1),1),"0")</f>
        <v>#VALUE!</v>
      </c>
      <c r="FC412" s="27" t="str">
        <f t="shared" si="777"/>
        <v/>
      </c>
      <c r="FD412" s="29" t="b">
        <f t="shared" si="778"/>
        <v>0</v>
      </c>
      <c r="FE412" s="112" t="b">
        <f>IFERROR(MATCH(D412,'Avtal för korttidsarbete'!$G$13:$G$1012,0),TRUE)</f>
        <v>1</v>
      </c>
      <c r="FF412" s="112" t="b">
        <f t="shared" si="807"/>
        <v>0</v>
      </c>
      <c r="FG412" s="113" t="str" cm="1">
        <f t="array" ref="FG412">IF(FE412=TRUE,"x",INDEX('Avtal för korttidsarbete'!$E$13:$E$1012,$FE412))</f>
        <v>x</v>
      </c>
      <c r="FH412" s="113" t="str" cm="1">
        <f t="array" ref="FH412">IF(FE412=TRUE,"x",INDEX('Avtal för korttidsarbete'!$F$13:$F$1012,$FE412))</f>
        <v>x</v>
      </c>
      <c r="FI412" s="112" t="b">
        <f t="shared" si="808"/>
        <v>0</v>
      </c>
      <c r="FJ412" s="135">
        <f t="shared" si="809"/>
        <v>44166</v>
      </c>
      <c r="FK412" s="135">
        <f t="shared" si="810"/>
        <v>44377</v>
      </c>
      <c r="FL412" s="112" t="b">
        <f t="shared" si="811"/>
        <v>0</v>
      </c>
      <c r="FM412" s="113">
        <f t="shared" si="812"/>
        <v>44166</v>
      </c>
      <c r="FN412" s="135">
        <f t="shared" si="813"/>
        <v>44377</v>
      </c>
      <c r="FO412" s="148" t="b">
        <f>IFERROR(INDEX('Avtal för korttidsarbete'!R:R,MATCH(D412,'Avtal för korttidsarbete'!$G:$G,0)),TRUE)</f>
        <v>1</v>
      </c>
      <c r="FP412" s="135" t="str">
        <f>IF(FO412,"-",INDEX('Avtal för korttidsarbete'!$D:$D,MATCH(D412,'Avtal för korttidsarbete'!$G:$G,0)))</f>
        <v>-</v>
      </c>
      <c r="FQ412" s="113" t="b">
        <f>IFERROR(G412&gt;INDEX(Uppsägningar!E:E,MATCH(C412,Uppsägningar!C:C,0)),FALSE)</f>
        <v>0</v>
      </c>
    </row>
    <row r="413" spans="1:173" x14ac:dyDescent="0.25">
      <c r="A413" s="19">
        <v>397</v>
      </c>
      <c r="B413" s="20"/>
      <c r="C413" s="183"/>
      <c r="D413" s="66"/>
      <c r="E413" s="212">
        <f>IFERROR(INDEX(Admin!$C$7:$C$10,MATCH(FP413,TblNivåValTExt,0)),0)</f>
        <v>0</v>
      </c>
      <c r="F413" s="1"/>
      <c r="G413" s="1"/>
      <c r="H413" s="78"/>
      <c r="I413" s="181"/>
      <c r="J413" s="181"/>
      <c r="K413" s="182"/>
      <c r="L413" s="182"/>
      <c r="M413" s="181"/>
      <c r="N413" s="181"/>
      <c r="O413" s="181"/>
      <c r="P413" s="182"/>
      <c r="Q413" s="182"/>
      <c r="R413" s="181"/>
      <c r="S413" s="181"/>
      <c r="T413" s="181"/>
      <c r="U413" s="182"/>
      <c r="V413" s="182"/>
      <c r="W413" s="181"/>
      <c r="X413" s="181"/>
      <c r="Y413" s="181"/>
      <c r="Z413" s="182"/>
      <c r="AA413" s="182"/>
      <c r="AB413" s="181"/>
      <c r="AC413" s="181"/>
      <c r="AD413" s="181"/>
      <c r="AE413" s="182"/>
      <c r="AF413" s="182"/>
      <c r="AG413" s="181"/>
      <c r="AH413" s="181"/>
      <c r="AI413" s="181"/>
      <c r="AJ413" s="182"/>
      <c r="AK413" s="182"/>
      <c r="AL413" s="181"/>
      <c r="AM413" s="181"/>
      <c r="AN413" s="181"/>
      <c r="AO413" s="182"/>
      <c r="AP413" s="182"/>
      <c r="AQ413" s="181"/>
      <c r="AR413" s="181"/>
      <c r="AS413" s="181"/>
      <c r="AT413" s="182"/>
      <c r="AU413" s="182"/>
      <c r="AV413" s="181"/>
      <c r="AW413" s="181"/>
      <c r="AX413" s="181"/>
      <c r="AY413" s="182"/>
      <c r="AZ413" s="182"/>
      <c r="BA413" s="181"/>
      <c r="BB413" s="181"/>
      <c r="BC413" s="181"/>
      <c r="BD413" s="182"/>
      <c r="BE413" s="182"/>
      <c r="BF413" s="181"/>
      <c r="BG413" s="180">
        <f t="shared" si="779"/>
        <v>0</v>
      </c>
      <c r="BH413" s="116" t="str">
        <f t="shared" si="780"/>
        <v/>
      </c>
      <c r="BI413" s="80" t="b">
        <f t="shared" si="728"/>
        <v>0</v>
      </c>
      <c r="BJ413" s="80" t="str">
        <f t="shared" si="729"/>
        <v/>
      </c>
      <c r="BK413" s="80" t="b">
        <f t="shared" si="781"/>
        <v>0</v>
      </c>
      <c r="BL413" s="13" t="str">
        <f t="shared" si="730"/>
        <v/>
      </c>
      <c r="BM413" s="13" t="b">
        <f t="shared" si="782"/>
        <v>0</v>
      </c>
      <c r="BN413" s="35" t="str">
        <f t="shared" si="731"/>
        <v/>
      </c>
      <c r="BO413" s="13" t="b">
        <f t="shared" si="732"/>
        <v>0</v>
      </c>
      <c r="BP413" s="35" t="str">
        <f t="shared" si="733"/>
        <v/>
      </c>
      <c r="BQ413" s="13" t="b">
        <f t="shared" si="734"/>
        <v>0</v>
      </c>
      <c r="BR413" s="35" t="str">
        <f t="shared" si="735"/>
        <v/>
      </c>
      <c r="BS413" s="35" t="b">
        <f t="shared" si="736"/>
        <v>0</v>
      </c>
      <c r="BT413" s="35" t="str">
        <f t="shared" si="737"/>
        <v/>
      </c>
      <c r="BU413" s="35" t="b">
        <f t="shared" si="738"/>
        <v>0</v>
      </c>
      <c r="BV413" s="35" t="str">
        <f t="shared" si="739"/>
        <v/>
      </c>
      <c r="BW413" s="13" t="b">
        <f t="shared" si="814"/>
        <v>0</v>
      </c>
      <c r="BX413" s="35" t="str">
        <f t="shared" si="740"/>
        <v/>
      </c>
      <c r="BY413" s="265" t="b">
        <f t="shared" si="783"/>
        <v>0</v>
      </c>
      <c r="BZ413" s="35" t="str">
        <f t="shared" si="741"/>
        <v/>
      </c>
      <c r="CA413" s="265" t="b">
        <f t="shared" si="784"/>
        <v>0</v>
      </c>
      <c r="CB413" s="35" t="str">
        <f t="shared" si="742"/>
        <v/>
      </c>
      <c r="CC413" s="272" t="b">
        <f t="shared" si="785"/>
        <v>0</v>
      </c>
      <c r="CD413" s="35" t="str">
        <f t="shared" si="743"/>
        <v/>
      </c>
      <c r="CE413" s="13" t="b">
        <f t="shared" si="744"/>
        <v>0</v>
      </c>
      <c r="CF413" s="35" t="str">
        <f t="shared" si="745"/>
        <v/>
      </c>
      <c r="CG413" s="179">
        <f t="shared" si="746"/>
        <v>0</v>
      </c>
      <c r="CH413" s="179">
        <f t="shared" si="747"/>
        <v>0</v>
      </c>
      <c r="CI413" s="218">
        <f t="shared" si="786"/>
        <v>0</v>
      </c>
      <c r="CJ413" s="218">
        <f t="shared" si="787"/>
        <v>0</v>
      </c>
      <c r="CK413" s="218">
        <f t="shared" si="788"/>
        <v>0</v>
      </c>
      <c r="CL413" s="218">
        <f t="shared" si="789"/>
        <v>0</v>
      </c>
      <c r="CM413" s="218">
        <f t="shared" si="790"/>
        <v>0</v>
      </c>
      <c r="CN413" s="218">
        <f t="shared" si="791"/>
        <v>0</v>
      </c>
      <c r="CO413" s="218">
        <f t="shared" si="792"/>
        <v>0</v>
      </c>
      <c r="CP413" s="218">
        <f t="shared" si="793"/>
        <v>0</v>
      </c>
      <c r="CQ413" s="218">
        <f t="shared" si="794"/>
        <v>0</v>
      </c>
      <c r="CR413" s="218">
        <f t="shared" si="795"/>
        <v>0</v>
      </c>
      <c r="CS413" s="14">
        <f t="shared" si="748"/>
        <v>0</v>
      </c>
      <c r="CT413" s="236">
        <f t="shared" si="749"/>
        <v>0</v>
      </c>
      <c r="CU413" s="237">
        <f t="shared" si="815"/>
        <v>0</v>
      </c>
      <c r="CV413" s="16">
        <f t="shared" si="815"/>
        <v>0</v>
      </c>
      <c r="CW413" s="16">
        <f t="shared" si="815"/>
        <v>0</v>
      </c>
      <c r="CX413" s="16">
        <f t="shared" si="815"/>
        <v>0</v>
      </c>
      <c r="CY413" s="16">
        <f t="shared" si="815"/>
        <v>0</v>
      </c>
      <c r="CZ413" s="16">
        <f t="shared" si="815"/>
        <v>0</v>
      </c>
      <c r="DA413" s="16">
        <f t="shared" si="815"/>
        <v>0</v>
      </c>
      <c r="DB413" s="16">
        <f t="shared" si="815"/>
        <v>0</v>
      </c>
      <c r="DC413" s="16">
        <f t="shared" si="815"/>
        <v>0</v>
      </c>
      <c r="DD413" s="238">
        <f t="shared" si="815"/>
        <v>0</v>
      </c>
      <c r="DE413" s="232">
        <f t="shared" si="816"/>
        <v>0</v>
      </c>
      <c r="DF413" s="132">
        <f t="shared" si="816"/>
        <v>0</v>
      </c>
      <c r="DG413" s="132">
        <f t="shared" si="816"/>
        <v>0</v>
      </c>
      <c r="DH413" s="132">
        <f t="shared" si="816"/>
        <v>0</v>
      </c>
      <c r="DI413" s="132">
        <f t="shared" si="816"/>
        <v>0</v>
      </c>
      <c r="DJ413" s="132">
        <f t="shared" si="816"/>
        <v>0</v>
      </c>
      <c r="DK413" s="132">
        <f t="shared" si="816"/>
        <v>0</v>
      </c>
      <c r="DL413" s="132">
        <f t="shared" si="816"/>
        <v>0</v>
      </c>
      <c r="DM413" s="132">
        <f t="shared" si="816"/>
        <v>0</v>
      </c>
      <c r="DN413" s="233">
        <f t="shared" si="816"/>
        <v>0</v>
      </c>
      <c r="DO413" s="232">
        <f t="shared" si="750"/>
        <v>0</v>
      </c>
      <c r="DP413" s="132">
        <f t="shared" si="751"/>
        <v>0</v>
      </c>
      <c r="DQ413" s="132">
        <f t="shared" si="752"/>
        <v>0</v>
      </c>
      <c r="DR413" s="132">
        <f t="shared" si="753"/>
        <v>0</v>
      </c>
      <c r="DS413" s="132">
        <f t="shared" si="754"/>
        <v>0</v>
      </c>
      <c r="DT413" s="132">
        <f t="shared" si="755"/>
        <v>0</v>
      </c>
      <c r="DU413" s="132">
        <f t="shared" si="756"/>
        <v>0</v>
      </c>
      <c r="DV413" s="132">
        <f t="shared" si="757"/>
        <v>0</v>
      </c>
      <c r="DW413" s="132">
        <f t="shared" si="758"/>
        <v>0</v>
      </c>
      <c r="DX413" s="233">
        <f t="shared" si="759"/>
        <v>0</v>
      </c>
      <c r="DY413" s="231" t="b">
        <f t="shared" si="796"/>
        <v>0</v>
      </c>
      <c r="DZ413" s="163"/>
      <c r="EA413" s="226" t="str">
        <f t="shared" si="797"/>
        <v/>
      </c>
      <c r="EB413" s="178" t="str">
        <f t="shared" si="798"/>
        <v/>
      </c>
      <c r="EC413" s="178" t="str">
        <f t="shared" si="799"/>
        <v/>
      </c>
      <c r="ED413" s="178" t="str">
        <f t="shared" si="800"/>
        <v/>
      </c>
      <c r="EE413" s="178" t="str">
        <f t="shared" si="801"/>
        <v/>
      </c>
      <c r="EF413" s="178" t="str">
        <f t="shared" si="802"/>
        <v/>
      </c>
      <c r="EG413" s="178" t="str">
        <f t="shared" si="803"/>
        <v/>
      </c>
      <c r="EH413" s="178" t="str">
        <f t="shared" si="804"/>
        <v/>
      </c>
      <c r="EI413" s="178" t="str">
        <f t="shared" si="805"/>
        <v/>
      </c>
      <c r="EJ413" s="227" t="str">
        <f t="shared" si="806"/>
        <v/>
      </c>
      <c r="EK413" s="230" t="str">
        <f t="shared" si="760"/>
        <v/>
      </c>
      <c r="EL413" s="177" t="str">
        <f t="shared" si="761"/>
        <v/>
      </c>
      <c r="EM413" s="177" t="str">
        <f t="shared" si="762"/>
        <v/>
      </c>
      <c r="EN413" s="177" t="str">
        <f t="shared" si="763"/>
        <v/>
      </c>
      <c r="EO413" s="177" t="str">
        <f t="shared" si="764"/>
        <v/>
      </c>
      <c r="EP413" s="177" t="str">
        <f t="shared" si="765"/>
        <v/>
      </c>
      <c r="EQ413" s="177" t="str">
        <f t="shared" si="766"/>
        <v/>
      </c>
      <c r="ER413" s="177" t="str">
        <f t="shared" si="767"/>
        <v/>
      </c>
      <c r="ES413" s="177" t="str">
        <f t="shared" si="768"/>
        <v/>
      </c>
      <c r="ET413" s="177" t="str">
        <f t="shared" si="769"/>
        <v/>
      </c>
      <c r="EU413" s="229" t="e">
        <f t="shared" si="770"/>
        <v>#VALUE!</v>
      </c>
      <c r="EV413" s="27" t="e">
        <f t="shared" si="771"/>
        <v>#VALUE!</v>
      </c>
      <c r="EW413" s="27" t="e">
        <f t="shared" si="772"/>
        <v>#VALUE!</v>
      </c>
      <c r="EX413" s="28" t="e">
        <f t="shared" si="773"/>
        <v>#VALUE!</v>
      </c>
      <c r="EY413" s="28" t="e">
        <f t="shared" si="774"/>
        <v>#VALUE!</v>
      </c>
      <c r="EZ413" s="28" t="b">
        <f t="shared" si="775"/>
        <v>0</v>
      </c>
      <c r="FA413" s="176" t="str">
        <f t="shared" si="776"/>
        <v/>
      </c>
      <c r="FB413" s="27" t="e" cm="1">
        <f t="array" aca="1" ref="FB413" ca="1">TEXT(RIGHT(10-RIGHT(SUM(INDEX(1*(MID(MID(C413,1,1)*2,ROW(INDIRECT("1:"&amp;LEN(MID(C413,1,1)*2))),1)),,))+MID(C413,2,1)+
SUM(INDEX(1*(MID(MID(C413,3,1)*2,ROW(INDIRECT("1:"&amp;LEN(MID(C413,3,1)*2))),1)),,))+MID(C413,4,1)+
SUM(INDEX(1*(MID(MID(C413,5,1)*2,ROW(INDIRECT("1:"&amp;LEN(MID(C413,5,1)*2))),1)),,))+MID(C413,6,1)+
SUM(INDEX(1*(MID(MID(C413,8,1)*2,ROW(INDIRECT("1:"&amp;LEN(MID(C413,8,1)*2))),1)),,))+MID(C413,9,1)+
SUM(INDEX(1*(MID(MID(C413,10,1)*2,ROW(INDIRECT("1:"&amp;LEN(MID(C413,10,1)*2))),1)),,)),1),1),"0")</f>
        <v>#VALUE!</v>
      </c>
      <c r="FC413" s="27" t="str">
        <f t="shared" si="777"/>
        <v/>
      </c>
      <c r="FD413" s="29" t="b">
        <f t="shared" si="778"/>
        <v>0</v>
      </c>
      <c r="FE413" s="112" t="b">
        <f>IFERROR(MATCH(D413,'Avtal för korttidsarbete'!$G$13:$G$1012,0),TRUE)</f>
        <v>1</v>
      </c>
      <c r="FF413" s="112" t="b">
        <f t="shared" si="807"/>
        <v>0</v>
      </c>
      <c r="FG413" s="113" t="str" cm="1">
        <f t="array" ref="FG413">IF(FE413=TRUE,"x",INDEX('Avtal för korttidsarbete'!$E$13:$E$1012,$FE413))</f>
        <v>x</v>
      </c>
      <c r="FH413" s="113" t="str" cm="1">
        <f t="array" ref="FH413">IF(FE413=TRUE,"x",INDEX('Avtal för korttidsarbete'!$F$13:$F$1012,$FE413))</f>
        <v>x</v>
      </c>
      <c r="FI413" s="112" t="b">
        <f t="shared" si="808"/>
        <v>0</v>
      </c>
      <c r="FJ413" s="135">
        <f t="shared" si="809"/>
        <v>44166</v>
      </c>
      <c r="FK413" s="135">
        <f t="shared" si="810"/>
        <v>44377</v>
      </c>
      <c r="FL413" s="112" t="b">
        <f t="shared" si="811"/>
        <v>0</v>
      </c>
      <c r="FM413" s="113">
        <f t="shared" si="812"/>
        <v>44166</v>
      </c>
      <c r="FN413" s="135">
        <f t="shared" si="813"/>
        <v>44377</v>
      </c>
      <c r="FO413" s="148" t="b">
        <f>IFERROR(INDEX('Avtal för korttidsarbete'!R:R,MATCH(D413,'Avtal för korttidsarbete'!$G:$G,0)),TRUE)</f>
        <v>1</v>
      </c>
      <c r="FP413" s="135" t="str">
        <f>IF(FO413,"-",INDEX('Avtal för korttidsarbete'!$D:$D,MATCH(D413,'Avtal för korttidsarbete'!$G:$G,0)))</f>
        <v>-</v>
      </c>
      <c r="FQ413" s="113" t="b">
        <f>IFERROR(G413&gt;INDEX(Uppsägningar!E:E,MATCH(C413,Uppsägningar!C:C,0)),FALSE)</f>
        <v>0</v>
      </c>
    </row>
    <row r="414" spans="1:173" x14ac:dyDescent="0.25">
      <c r="A414" s="19">
        <v>398</v>
      </c>
      <c r="B414" s="20"/>
      <c r="C414" s="183"/>
      <c r="D414" s="66"/>
      <c r="E414" s="212">
        <f>IFERROR(INDEX(Admin!$C$7:$C$10,MATCH(FP414,TblNivåValTExt,0)),0)</f>
        <v>0</v>
      </c>
      <c r="F414" s="1"/>
      <c r="G414" s="1"/>
      <c r="H414" s="78"/>
      <c r="I414" s="181"/>
      <c r="J414" s="181"/>
      <c r="K414" s="182"/>
      <c r="L414" s="182"/>
      <c r="M414" s="181"/>
      <c r="N414" s="181"/>
      <c r="O414" s="181"/>
      <c r="P414" s="182"/>
      <c r="Q414" s="182"/>
      <c r="R414" s="181"/>
      <c r="S414" s="181"/>
      <c r="T414" s="181"/>
      <c r="U414" s="182"/>
      <c r="V414" s="182"/>
      <c r="W414" s="181"/>
      <c r="X414" s="181"/>
      <c r="Y414" s="181"/>
      <c r="Z414" s="182"/>
      <c r="AA414" s="182"/>
      <c r="AB414" s="181"/>
      <c r="AC414" s="181"/>
      <c r="AD414" s="181"/>
      <c r="AE414" s="182"/>
      <c r="AF414" s="182"/>
      <c r="AG414" s="181"/>
      <c r="AH414" s="181"/>
      <c r="AI414" s="181"/>
      <c r="AJ414" s="182"/>
      <c r="AK414" s="182"/>
      <c r="AL414" s="181"/>
      <c r="AM414" s="181"/>
      <c r="AN414" s="181"/>
      <c r="AO414" s="182"/>
      <c r="AP414" s="182"/>
      <c r="AQ414" s="181"/>
      <c r="AR414" s="181"/>
      <c r="AS414" s="181"/>
      <c r="AT414" s="182"/>
      <c r="AU414" s="182"/>
      <c r="AV414" s="181"/>
      <c r="AW414" s="181"/>
      <c r="AX414" s="181"/>
      <c r="AY414" s="182"/>
      <c r="AZ414" s="182"/>
      <c r="BA414" s="181"/>
      <c r="BB414" s="181"/>
      <c r="BC414" s="181"/>
      <c r="BD414" s="182"/>
      <c r="BE414" s="182"/>
      <c r="BF414" s="181"/>
      <c r="BG414" s="180">
        <f t="shared" si="779"/>
        <v>0</v>
      </c>
      <c r="BH414" s="116" t="str">
        <f t="shared" si="780"/>
        <v/>
      </c>
      <c r="BI414" s="80" t="b">
        <f t="shared" si="728"/>
        <v>0</v>
      </c>
      <c r="BJ414" s="80" t="str">
        <f t="shared" si="729"/>
        <v/>
      </c>
      <c r="BK414" s="80" t="b">
        <f t="shared" si="781"/>
        <v>0</v>
      </c>
      <c r="BL414" s="13" t="str">
        <f t="shared" si="730"/>
        <v/>
      </c>
      <c r="BM414" s="13" t="b">
        <f t="shared" si="782"/>
        <v>0</v>
      </c>
      <c r="BN414" s="35" t="str">
        <f t="shared" si="731"/>
        <v/>
      </c>
      <c r="BO414" s="13" t="b">
        <f t="shared" si="732"/>
        <v>0</v>
      </c>
      <c r="BP414" s="35" t="str">
        <f t="shared" si="733"/>
        <v/>
      </c>
      <c r="BQ414" s="13" t="b">
        <f t="shared" si="734"/>
        <v>0</v>
      </c>
      <c r="BR414" s="35" t="str">
        <f t="shared" si="735"/>
        <v/>
      </c>
      <c r="BS414" s="35" t="b">
        <f t="shared" si="736"/>
        <v>0</v>
      </c>
      <c r="BT414" s="35" t="str">
        <f t="shared" si="737"/>
        <v/>
      </c>
      <c r="BU414" s="35" t="b">
        <f t="shared" si="738"/>
        <v>0</v>
      </c>
      <c r="BV414" s="35" t="str">
        <f t="shared" si="739"/>
        <v/>
      </c>
      <c r="BW414" s="13" t="b">
        <f t="shared" si="814"/>
        <v>0</v>
      </c>
      <c r="BX414" s="35" t="str">
        <f t="shared" si="740"/>
        <v/>
      </c>
      <c r="BY414" s="265" t="b">
        <f t="shared" si="783"/>
        <v>0</v>
      </c>
      <c r="BZ414" s="35" t="str">
        <f t="shared" si="741"/>
        <v/>
      </c>
      <c r="CA414" s="265" t="b">
        <f t="shared" si="784"/>
        <v>0</v>
      </c>
      <c r="CB414" s="35" t="str">
        <f t="shared" si="742"/>
        <v/>
      </c>
      <c r="CC414" s="272" t="b">
        <f t="shared" si="785"/>
        <v>0</v>
      </c>
      <c r="CD414" s="35" t="str">
        <f t="shared" si="743"/>
        <v/>
      </c>
      <c r="CE414" s="13" t="b">
        <f t="shared" si="744"/>
        <v>0</v>
      </c>
      <c r="CF414" s="35" t="str">
        <f t="shared" si="745"/>
        <v/>
      </c>
      <c r="CG414" s="179">
        <f t="shared" si="746"/>
        <v>0</v>
      </c>
      <c r="CH414" s="179">
        <f t="shared" si="747"/>
        <v>0</v>
      </c>
      <c r="CI414" s="218">
        <f t="shared" si="786"/>
        <v>0</v>
      </c>
      <c r="CJ414" s="218">
        <f t="shared" si="787"/>
        <v>0</v>
      </c>
      <c r="CK414" s="218">
        <f t="shared" si="788"/>
        <v>0</v>
      </c>
      <c r="CL414" s="218">
        <f t="shared" si="789"/>
        <v>0</v>
      </c>
      <c r="CM414" s="218">
        <f t="shared" si="790"/>
        <v>0</v>
      </c>
      <c r="CN414" s="218">
        <f t="shared" si="791"/>
        <v>0</v>
      </c>
      <c r="CO414" s="218">
        <f t="shared" si="792"/>
        <v>0</v>
      </c>
      <c r="CP414" s="218">
        <f t="shared" si="793"/>
        <v>0</v>
      </c>
      <c r="CQ414" s="218">
        <f t="shared" si="794"/>
        <v>0</v>
      </c>
      <c r="CR414" s="218">
        <f t="shared" si="795"/>
        <v>0</v>
      </c>
      <c r="CS414" s="14">
        <f t="shared" si="748"/>
        <v>0</v>
      </c>
      <c r="CT414" s="236">
        <f t="shared" si="749"/>
        <v>0</v>
      </c>
      <c r="CU414" s="237">
        <f t="shared" si="815"/>
        <v>0</v>
      </c>
      <c r="CV414" s="16">
        <f t="shared" si="815"/>
        <v>0</v>
      </c>
      <c r="CW414" s="16">
        <f t="shared" si="815"/>
        <v>0</v>
      </c>
      <c r="CX414" s="16">
        <f t="shared" si="815"/>
        <v>0</v>
      </c>
      <c r="CY414" s="16">
        <f t="shared" si="815"/>
        <v>0</v>
      </c>
      <c r="CZ414" s="16">
        <f t="shared" si="815"/>
        <v>0</v>
      </c>
      <c r="DA414" s="16">
        <f t="shared" si="815"/>
        <v>0</v>
      </c>
      <c r="DB414" s="16">
        <f t="shared" si="815"/>
        <v>0</v>
      </c>
      <c r="DC414" s="16">
        <f t="shared" si="815"/>
        <v>0</v>
      </c>
      <c r="DD414" s="238">
        <f t="shared" si="815"/>
        <v>0</v>
      </c>
      <c r="DE414" s="232">
        <f t="shared" si="816"/>
        <v>0</v>
      </c>
      <c r="DF414" s="132">
        <f t="shared" si="816"/>
        <v>0</v>
      </c>
      <c r="DG414" s="132">
        <f t="shared" si="816"/>
        <v>0</v>
      </c>
      <c r="DH414" s="132">
        <f t="shared" si="816"/>
        <v>0</v>
      </c>
      <c r="DI414" s="132">
        <f t="shared" si="816"/>
        <v>0</v>
      </c>
      <c r="DJ414" s="132">
        <f t="shared" si="816"/>
        <v>0</v>
      </c>
      <c r="DK414" s="132">
        <f t="shared" si="816"/>
        <v>0</v>
      </c>
      <c r="DL414" s="132">
        <f t="shared" si="816"/>
        <v>0</v>
      </c>
      <c r="DM414" s="132">
        <f t="shared" si="816"/>
        <v>0</v>
      </c>
      <c r="DN414" s="233">
        <f t="shared" si="816"/>
        <v>0</v>
      </c>
      <c r="DO414" s="232">
        <f t="shared" si="750"/>
        <v>0</v>
      </c>
      <c r="DP414" s="132">
        <f t="shared" si="751"/>
        <v>0</v>
      </c>
      <c r="DQ414" s="132">
        <f t="shared" si="752"/>
        <v>0</v>
      </c>
      <c r="DR414" s="132">
        <f t="shared" si="753"/>
        <v>0</v>
      </c>
      <c r="DS414" s="132">
        <f t="shared" si="754"/>
        <v>0</v>
      </c>
      <c r="DT414" s="132">
        <f t="shared" si="755"/>
        <v>0</v>
      </c>
      <c r="DU414" s="132">
        <f t="shared" si="756"/>
        <v>0</v>
      </c>
      <c r="DV414" s="132">
        <f t="shared" si="757"/>
        <v>0</v>
      </c>
      <c r="DW414" s="132">
        <f t="shared" si="758"/>
        <v>0</v>
      </c>
      <c r="DX414" s="233">
        <f t="shared" si="759"/>
        <v>0</v>
      </c>
      <c r="DY414" s="231" t="b">
        <f t="shared" si="796"/>
        <v>0</v>
      </c>
      <c r="DZ414" s="163"/>
      <c r="EA414" s="226" t="str">
        <f t="shared" si="797"/>
        <v/>
      </c>
      <c r="EB414" s="178" t="str">
        <f t="shared" si="798"/>
        <v/>
      </c>
      <c r="EC414" s="178" t="str">
        <f t="shared" si="799"/>
        <v/>
      </c>
      <c r="ED414" s="178" t="str">
        <f t="shared" si="800"/>
        <v/>
      </c>
      <c r="EE414" s="178" t="str">
        <f t="shared" si="801"/>
        <v/>
      </c>
      <c r="EF414" s="178" t="str">
        <f t="shared" si="802"/>
        <v/>
      </c>
      <c r="EG414" s="178" t="str">
        <f t="shared" si="803"/>
        <v/>
      </c>
      <c r="EH414" s="178" t="str">
        <f t="shared" si="804"/>
        <v/>
      </c>
      <c r="EI414" s="178" t="str">
        <f t="shared" si="805"/>
        <v/>
      </c>
      <c r="EJ414" s="227" t="str">
        <f t="shared" si="806"/>
        <v/>
      </c>
      <c r="EK414" s="230" t="str">
        <f t="shared" si="760"/>
        <v/>
      </c>
      <c r="EL414" s="177" t="str">
        <f t="shared" si="761"/>
        <v/>
      </c>
      <c r="EM414" s="177" t="str">
        <f t="shared" si="762"/>
        <v/>
      </c>
      <c r="EN414" s="177" t="str">
        <f t="shared" si="763"/>
        <v/>
      </c>
      <c r="EO414" s="177" t="str">
        <f t="shared" si="764"/>
        <v/>
      </c>
      <c r="EP414" s="177" t="str">
        <f t="shared" si="765"/>
        <v/>
      </c>
      <c r="EQ414" s="177" t="str">
        <f t="shared" si="766"/>
        <v/>
      </c>
      <c r="ER414" s="177" t="str">
        <f t="shared" si="767"/>
        <v/>
      </c>
      <c r="ES414" s="177" t="str">
        <f t="shared" si="768"/>
        <v/>
      </c>
      <c r="ET414" s="177" t="str">
        <f t="shared" si="769"/>
        <v/>
      </c>
      <c r="EU414" s="229" t="e">
        <f t="shared" si="770"/>
        <v>#VALUE!</v>
      </c>
      <c r="EV414" s="27" t="e">
        <f t="shared" si="771"/>
        <v>#VALUE!</v>
      </c>
      <c r="EW414" s="27" t="e">
        <f t="shared" si="772"/>
        <v>#VALUE!</v>
      </c>
      <c r="EX414" s="28" t="e">
        <f t="shared" si="773"/>
        <v>#VALUE!</v>
      </c>
      <c r="EY414" s="28" t="e">
        <f t="shared" si="774"/>
        <v>#VALUE!</v>
      </c>
      <c r="EZ414" s="28" t="b">
        <f t="shared" si="775"/>
        <v>0</v>
      </c>
      <c r="FA414" s="176" t="str">
        <f t="shared" si="776"/>
        <v/>
      </c>
      <c r="FB414" s="27" t="e" cm="1">
        <f t="array" aca="1" ref="FB414" ca="1">TEXT(RIGHT(10-RIGHT(SUM(INDEX(1*(MID(MID(C414,1,1)*2,ROW(INDIRECT("1:"&amp;LEN(MID(C414,1,1)*2))),1)),,))+MID(C414,2,1)+
SUM(INDEX(1*(MID(MID(C414,3,1)*2,ROW(INDIRECT("1:"&amp;LEN(MID(C414,3,1)*2))),1)),,))+MID(C414,4,1)+
SUM(INDEX(1*(MID(MID(C414,5,1)*2,ROW(INDIRECT("1:"&amp;LEN(MID(C414,5,1)*2))),1)),,))+MID(C414,6,1)+
SUM(INDEX(1*(MID(MID(C414,8,1)*2,ROW(INDIRECT("1:"&amp;LEN(MID(C414,8,1)*2))),1)),,))+MID(C414,9,1)+
SUM(INDEX(1*(MID(MID(C414,10,1)*2,ROW(INDIRECT("1:"&amp;LEN(MID(C414,10,1)*2))),1)),,)),1),1),"0")</f>
        <v>#VALUE!</v>
      </c>
      <c r="FC414" s="27" t="str">
        <f t="shared" si="777"/>
        <v/>
      </c>
      <c r="FD414" s="29" t="b">
        <f t="shared" si="778"/>
        <v>0</v>
      </c>
      <c r="FE414" s="112" t="b">
        <f>IFERROR(MATCH(D414,'Avtal för korttidsarbete'!$G$13:$G$1012,0),TRUE)</f>
        <v>1</v>
      </c>
      <c r="FF414" s="112" t="b">
        <f t="shared" si="807"/>
        <v>0</v>
      </c>
      <c r="FG414" s="113" t="str" cm="1">
        <f t="array" ref="FG414">IF(FE414=TRUE,"x",INDEX('Avtal för korttidsarbete'!$E$13:$E$1012,$FE414))</f>
        <v>x</v>
      </c>
      <c r="FH414" s="113" t="str" cm="1">
        <f t="array" ref="FH414">IF(FE414=TRUE,"x",INDEX('Avtal för korttidsarbete'!$F$13:$F$1012,$FE414))</f>
        <v>x</v>
      </c>
      <c r="FI414" s="112" t="b">
        <f t="shared" si="808"/>
        <v>0</v>
      </c>
      <c r="FJ414" s="135">
        <f t="shared" si="809"/>
        <v>44166</v>
      </c>
      <c r="FK414" s="135">
        <f t="shared" si="810"/>
        <v>44377</v>
      </c>
      <c r="FL414" s="112" t="b">
        <f t="shared" si="811"/>
        <v>0</v>
      </c>
      <c r="FM414" s="113">
        <f t="shared" si="812"/>
        <v>44166</v>
      </c>
      <c r="FN414" s="135">
        <f t="shared" si="813"/>
        <v>44377</v>
      </c>
      <c r="FO414" s="148" t="b">
        <f>IFERROR(INDEX('Avtal för korttidsarbete'!R:R,MATCH(D414,'Avtal för korttidsarbete'!$G:$G,0)),TRUE)</f>
        <v>1</v>
      </c>
      <c r="FP414" s="135" t="str">
        <f>IF(FO414,"-",INDEX('Avtal för korttidsarbete'!$D:$D,MATCH(D414,'Avtal för korttidsarbete'!$G:$G,0)))</f>
        <v>-</v>
      </c>
      <c r="FQ414" s="113" t="b">
        <f>IFERROR(G414&gt;INDEX(Uppsägningar!E:E,MATCH(C414,Uppsägningar!C:C,0)),FALSE)</f>
        <v>0</v>
      </c>
    </row>
    <row r="415" spans="1:173" x14ac:dyDescent="0.25">
      <c r="A415" s="19">
        <v>399</v>
      </c>
      <c r="B415" s="20"/>
      <c r="C415" s="183"/>
      <c r="D415" s="66"/>
      <c r="E415" s="212">
        <f>IFERROR(INDEX(Admin!$C$7:$C$10,MATCH(FP415,TblNivåValTExt,0)),0)</f>
        <v>0</v>
      </c>
      <c r="F415" s="1"/>
      <c r="G415" s="1"/>
      <c r="H415" s="78"/>
      <c r="I415" s="181"/>
      <c r="J415" s="181"/>
      <c r="K415" s="182"/>
      <c r="L415" s="182"/>
      <c r="M415" s="181"/>
      <c r="N415" s="181"/>
      <c r="O415" s="181"/>
      <c r="P415" s="182"/>
      <c r="Q415" s="182"/>
      <c r="R415" s="181"/>
      <c r="S415" s="181"/>
      <c r="T415" s="181"/>
      <c r="U415" s="182"/>
      <c r="V415" s="182"/>
      <c r="W415" s="181"/>
      <c r="X415" s="181"/>
      <c r="Y415" s="181"/>
      <c r="Z415" s="182"/>
      <c r="AA415" s="182"/>
      <c r="AB415" s="181"/>
      <c r="AC415" s="181"/>
      <c r="AD415" s="181"/>
      <c r="AE415" s="182"/>
      <c r="AF415" s="182"/>
      <c r="AG415" s="181"/>
      <c r="AH415" s="181"/>
      <c r="AI415" s="181"/>
      <c r="AJ415" s="182"/>
      <c r="AK415" s="182"/>
      <c r="AL415" s="181"/>
      <c r="AM415" s="181"/>
      <c r="AN415" s="181"/>
      <c r="AO415" s="182"/>
      <c r="AP415" s="182"/>
      <c r="AQ415" s="181"/>
      <c r="AR415" s="181"/>
      <c r="AS415" s="181"/>
      <c r="AT415" s="182"/>
      <c r="AU415" s="182"/>
      <c r="AV415" s="181"/>
      <c r="AW415" s="181"/>
      <c r="AX415" s="181"/>
      <c r="AY415" s="182"/>
      <c r="AZ415" s="182"/>
      <c r="BA415" s="181"/>
      <c r="BB415" s="181"/>
      <c r="BC415" s="181"/>
      <c r="BD415" s="182"/>
      <c r="BE415" s="182"/>
      <c r="BF415" s="181"/>
      <c r="BG415" s="180">
        <f t="shared" si="779"/>
        <v>0</v>
      </c>
      <c r="BH415" s="116" t="str">
        <f t="shared" si="780"/>
        <v/>
      </c>
      <c r="BI415" s="80" t="b">
        <f t="shared" si="728"/>
        <v>0</v>
      </c>
      <c r="BJ415" s="80" t="str">
        <f t="shared" si="729"/>
        <v/>
      </c>
      <c r="BK415" s="80" t="b">
        <f t="shared" si="781"/>
        <v>0</v>
      </c>
      <c r="BL415" s="13" t="str">
        <f t="shared" si="730"/>
        <v/>
      </c>
      <c r="BM415" s="13" t="b">
        <f t="shared" si="782"/>
        <v>0</v>
      </c>
      <c r="BN415" s="35" t="str">
        <f t="shared" si="731"/>
        <v/>
      </c>
      <c r="BO415" s="13" t="b">
        <f t="shared" si="732"/>
        <v>0</v>
      </c>
      <c r="BP415" s="35" t="str">
        <f t="shared" si="733"/>
        <v/>
      </c>
      <c r="BQ415" s="13" t="b">
        <f t="shared" si="734"/>
        <v>0</v>
      </c>
      <c r="BR415" s="35" t="str">
        <f t="shared" si="735"/>
        <v/>
      </c>
      <c r="BS415" s="35" t="b">
        <f t="shared" si="736"/>
        <v>0</v>
      </c>
      <c r="BT415" s="35" t="str">
        <f t="shared" si="737"/>
        <v/>
      </c>
      <c r="BU415" s="35" t="b">
        <f t="shared" si="738"/>
        <v>0</v>
      </c>
      <c r="BV415" s="35" t="str">
        <f t="shared" si="739"/>
        <v/>
      </c>
      <c r="BW415" s="13" t="b">
        <f t="shared" si="814"/>
        <v>0</v>
      </c>
      <c r="BX415" s="35" t="str">
        <f t="shared" si="740"/>
        <v/>
      </c>
      <c r="BY415" s="265" t="b">
        <f t="shared" si="783"/>
        <v>0</v>
      </c>
      <c r="BZ415" s="35" t="str">
        <f t="shared" si="741"/>
        <v/>
      </c>
      <c r="CA415" s="265" t="b">
        <f t="shared" si="784"/>
        <v>0</v>
      </c>
      <c r="CB415" s="35" t="str">
        <f t="shared" si="742"/>
        <v/>
      </c>
      <c r="CC415" s="272" t="b">
        <f t="shared" si="785"/>
        <v>0</v>
      </c>
      <c r="CD415" s="35" t="str">
        <f t="shared" si="743"/>
        <v/>
      </c>
      <c r="CE415" s="13" t="b">
        <f t="shared" si="744"/>
        <v>0</v>
      </c>
      <c r="CF415" s="35" t="str">
        <f t="shared" si="745"/>
        <v/>
      </c>
      <c r="CG415" s="179">
        <f t="shared" si="746"/>
        <v>0</v>
      </c>
      <c r="CH415" s="179">
        <f t="shared" si="747"/>
        <v>0</v>
      </c>
      <c r="CI415" s="218">
        <f t="shared" si="786"/>
        <v>0</v>
      </c>
      <c r="CJ415" s="218">
        <f t="shared" si="787"/>
        <v>0</v>
      </c>
      <c r="CK415" s="218">
        <f t="shared" si="788"/>
        <v>0</v>
      </c>
      <c r="CL415" s="218">
        <f t="shared" si="789"/>
        <v>0</v>
      </c>
      <c r="CM415" s="218">
        <f t="shared" si="790"/>
        <v>0</v>
      </c>
      <c r="CN415" s="218">
        <f t="shared" si="791"/>
        <v>0</v>
      </c>
      <c r="CO415" s="218">
        <f t="shared" si="792"/>
        <v>0</v>
      </c>
      <c r="CP415" s="218">
        <f t="shared" si="793"/>
        <v>0</v>
      </c>
      <c r="CQ415" s="218">
        <f t="shared" si="794"/>
        <v>0</v>
      </c>
      <c r="CR415" s="218">
        <f t="shared" si="795"/>
        <v>0</v>
      </c>
      <c r="CS415" s="14">
        <f t="shared" si="748"/>
        <v>0</v>
      </c>
      <c r="CT415" s="236">
        <f t="shared" si="749"/>
        <v>0</v>
      </c>
      <c r="CU415" s="237">
        <f t="shared" si="815"/>
        <v>0</v>
      </c>
      <c r="CV415" s="16">
        <f t="shared" si="815"/>
        <v>0</v>
      </c>
      <c r="CW415" s="16">
        <f t="shared" si="815"/>
        <v>0</v>
      </c>
      <c r="CX415" s="16">
        <f t="shared" si="815"/>
        <v>0</v>
      </c>
      <c r="CY415" s="16">
        <f t="shared" si="815"/>
        <v>0</v>
      </c>
      <c r="CZ415" s="16">
        <f t="shared" si="815"/>
        <v>0</v>
      </c>
      <c r="DA415" s="16">
        <f t="shared" si="815"/>
        <v>0</v>
      </c>
      <c r="DB415" s="16">
        <f t="shared" si="815"/>
        <v>0</v>
      </c>
      <c r="DC415" s="16">
        <f t="shared" si="815"/>
        <v>0</v>
      </c>
      <c r="DD415" s="238">
        <f t="shared" si="815"/>
        <v>0</v>
      </c>
      <c r="DE415" s="232">
        <f t="shared" si="816"/>
        <v>0</v>
      </c>
      <c r="DF415" s="132">
        <f t="shared" si="816"/>
        <v>0</v>
      </c>
      <c r="DG415" s="132">
        <f t="shared" si="816"/>
        <v>0</v>
      </c>
      <c r="DH415" s="132">
        <f t="shared" si="816"/>
        <v>0</v>
      </c>
      <c r="DI415" s="132">
        <f t="shared" si="816"/>
        <v>0</v>
      </c>
      <c r="DJ415" s="132">
        <f t="shared" si="816"/>
        <v>0</v>
      </c>
      <c r="DK415" s="132">
        <f t="shared" si="816"/>
        <v>0</v>
      </c>
      <c r="DL415" s="132">
        <f t="shared" si="816"/>
        <v>0</v>
      </c>
      <c r="DM415" s="132">
        <f t="shared" si="816"/>
        <v>0</v>
      </c>
      <c r="DN415" s="233">
        <f t="shared" si="816"/>
        <v>0</v>
      </c>
      <c r="DO415" s="232">
        <f t="shared" si="750"/>
        <v>0</v>
      </c>
      <c r="DP415" s="132">
        <f t="shared" si="751"/>
        <v>0</v>
      </c>
      <c r="DQ415" s="132">
        <f t="shared" si="752"/>
        <v>0</v>
      </c>
      <c r="DR415" s="132">
        <f t="shared" si="753"/>
        <v>0</v>
      </c>
      <c r="DS415" s="132">
        <f t="shared" si="754"/>
        <v>0</v>
      </c>
      <c r="DT415" s="132">
        <f t="shared" si="755"/>
        <v>0</v>
      </c>
      <c r="DU415" s="132">
        <f t="shared" si="756"/>
        <v>0</v>
      </c>
      <c r="DV415" s="132">
        <f t="shared" si="757"/>
        <v>0</v>
      </c>
      <c r="DW415" s="132">
        <f t="shared" si="758"/>
        <v>0</v>
      </c>
      <c r="DX415" s="233">
        <f t="shared" si="759"/>
        <v>0</v>
      </c>
      <c r="DY415" s="231" t="b">
        <f t="shared" si="796"/>
        <v>0</v>
      </c>
      <c r="DZ415" s="163"/>
      <c r="EA415" s="226" t="str">
        <f t="shared" si="797"/>
        <v/>
      </c>
      <c r="EB415" s="178" t="str">
        <f t="shared" si="798"/>
        <v/>
      </c>
      <c r="EC415" s="178" t="str">
        <f t="shared" si="799"/>
        <v/>
      </c>
      <c r="ED415" s="178" t="str">
        <f t="shared" si="800"/>
        <v/>
      </c>
      <c r="EE415" s="178" t="str">
        <f t="shared" si="801"/>
        <v/>
      </c>
      <c r="EF415" s="178" t="str">
        <f t="shared" si="802"/>
        <v/>
      </c>
      <c r="EG415" s="178" t="str">
        <f t="shared" si="803"/>
        <v/>
      </c>
      <c r="EH415" s="178" t="str">
        <f t="shared" si="804"/>
        <v/>
      </c>
      <c r="EI415" s="178" t="str">
        <f t="shared" si="805"/>
        <v/>
      </c>
      <c r="EJ415" s="227" t="str">
        <f t="shared" si="806"/>
        <v/>
      </c>
      <c r="EK415" s="230" t="str">
        <f t="shared" si="760"/>
        <v/>
      </c>
      <c r="EL415" s="177" t="str">
        <f t="shared" si="761"/>
        <v/>
      </c>
      <c r="EM415" s="177" t="str">
        <f t="shared" si="762"/>
        <v/>
      </c>
      <c r="EN415" s="177" t="str">
        <f t="shared" si="763"/>
        <v/>
      </c>
      <c r="EO415" s="177" t="str">
        <f t="shared" si="764"/>
        <v/>
      </c>
      <c r="EP415" s="177" t="str">
        <f t="shared" si="765"/>
        <v/>
      </c>
      <c r="EQ415" s="177" t="str">
        <f t="shared" si="766"/>
        <v/>
      </c>
      <c r="ER415" s="177" t="str">
        <f t="shared" si="767"/>
        <v/>
      </c>
      <c r="ES415" s="177" t="str">
        <f t="shared" si="768"/>
        <v/>
      </c>
      <c r="ET415" s="177" t="str">
        <f t="shared" si="769"/>
        <v/>
      </c>
      <c r="EU415" s="229" t="e">
        <f t="shared" si="770"/>
        <v>#VALUE!</v>
      </c>
      <c r="EV415" s="27" t="e">
        <f t="shared" si="771"/>
        <v>#VALUE!</v>
      </c>
      <c r="EW415" s="27" t="e">
        <f t="shared" si="772"/>
        <v>#VALUE!</v>
      </c>
      <c r="EX415" s="28" t="e">
        <f t="shared" si="773"/>
        <v>#VALUE!</v>
      </c>
      <c r="EY415" s="28" t="e">
        <f t="shared" si="774"/>
        <v>#VALUE!</v>
      </c>
      <c r="EZ415" s="28" t="b">
        <f t="shared" si="775"/>
        <v>0</v>
      </c>
      <c r="FA415" s="176" t="str">
        <f t="shared" si="776"/>
        <v/>
      </c>
      <c r="FB415" s="27" t="e" cm="1">
        <f t="array" aca="1" ref="FB415" ca="1">TEXT(RIGHT(10-RIGHT(SUM(INDEX(1*(MID(MID(C415,1,1)*2,ROW(INDIRECT("1:"&amp;LEN(MID(C415,1,1)*2))),1)),,))+MID(C415,2,1)+
SUM(INDEX(1*(MID(MID(C415,3,1)*2,ROW(INDIRECT("1:"&amp;LEN(MID(C415,3,1)*2))),1)),,))+MID(C415,4,1)+
SUM(INDEX(1*(MID(MID(C415,5,1)*2,ROW(INDIRECT("1:"&amp;LEN(MID(C415,5,1)*2))),1)),,))+MID(C415,6,1)+
SUM(INDEX(1*(MID(MID(C415,8,1)*2,ROW(INDIRECT("1:"&amp;LEN(MID(C415,8,1)*2))),1)),,))+MID(C415,9,1)+
SUM(INDEX(1*(MID(MID(C415,10,1)*2,ROW(INDIRECT("1:"&amp;LEN(MID(C415,10,1)*2))),1)),,)),1),1),"0")</f>
        <v>#VALUE!</v>
      </c>
      <c r="FC415" s="27" t="str">
        <f t="shared" si="777"/>
        <v/>
      </c>
      <c r="FD415" s="29" t="b">
        <f t="shared" si="778"/>
        <v>0</v>
      </c>
      <c r="FE415" s="112" t="b">
        <f>IFERROR(MATCH(D415,'Avtal för korttidsarbete'!$G$13:$G$1012,0),TRUE)</f>
        <v>1</v>
      </c>
      <c r="FF415" s="112" t="b">
        <f t="shared" si="807"/>
        <v>0</v>
      </c>
      <c r="FG415" s="113" t="str" cm="1">
        <f t="array" ref="FG415">IF(FE415=TRUE,"x",INDEX('Avtal för korttidsarbete'!$E$13:$E$1012,$FE415))</f>
        <v>x</v>
      </c>
      <c r="FH415" s="113" t="str" cm="1">
        <f t="array" ref="FH415">IF(FE415=TRUE,"x",INDEX('Avtal för korttidsarbete'!$F$13:$F$1012,$FE415))</f>
        <v>x</v>
      </c>
      <c r="FI415" s="112" t="b">
        <f t="shared" si="808"/>
        <v>0</v>
      </c>
      <c r="FJ415" s="135">
        <f t="shared" si="809"/>
        <v>44166</v>
      </c>
      <c r="FK415" s="135">
        <f t="shared" si="810"/>
        <v>44377</v>
      </c>
      <c r="FL415" s="112" t="b">
        <f t="shared" si="811"/>
        <v>0</v>
      </c>
      <c r="FM415" s="113">
        <f t="shared" si="812"/>
        <v>44166</v>
      </c>
      <c r="FN415" s="135">
        <f t="shared" si="813"/>
        <v>44377</v>
      </c>
      <c r="FO415" s="148" t="b">
        <f>IFERROR(INDEX('Avtal för korttidsarbete'!R:R,MATCH(D415,'Avtal för korttidsarbete'!$G:$G,0)),TRUE)</f>
        <v>1</v>
      </c>
      <c r="FP415" s="135" t="str">
        <f>IF(FO415,"-",INDEX('Avtal för korttidsarbete'!$D:$D,MATCH(D415,'Avtal för korttidsarbete'!$G:$G,0)))</f>
        <v>-</v>
      </c>
      <c r="FQ415" s="113" t="b">
        <f>IFERROR(G415&gt;INDEX(Uppsägningar!E:E,MATCH(C415,Uppsägningar!C:C,0)),FALSE)</f>
        <v>0</v>
      </c>
    </row>
    <row r="416" spans="1:173" x14ac:dyDescent="0.25">
      <c r="A416" s="19">
        <v>400</v>
      </c>
      <c r="B416" s="20"/>
      <c r="C416" s="183"/>
      <c r="D416" s="66"/>
      <c r="E416" s="212">
        <f>IFERROR(INDEX(Admin!$C$7:$C$10,MATCH(FP416,TblNivåValTExt,0)),0)</f>
        <v>0</v>
      </c>
      <c r="F416" s="1"/>
      <c r="G416" s="1"/>
      <c r="H416" s="78"/>
      <c r="I416" s="181"/>
      <c r="J416" s="181"/>
      <c r="K416" s="182"/>
      <c r="L416" s="182"/>
      <c r="M416" s="181"/>
      <c r="N416" s="181"/>
      <c r="O416" s="181"/>
      <c r="P416" s="182"/>
      <c r="Q416" s="182"/>
      <c r="R416" s="181"/>
      <c r="S416" s="181"/>
      <c r="T416" s="181"/>
      <c r="U416" s="182"/>
      <c r="V416" s="182"/>
      <c r="W416" s="181"/>
      <c r="X416" s="181"/>
      <c r="Y416" s="181"/>
      <c r="Z416" s="182"/>
      <c r="AA416" s="182"/>
      <c r="AB416" s="181"/>
      <c r="AC416" s="181"/>
      <c r="AD416" s="181"/>
      <c r="AE416" s="182"/>
      <c r="AF416" s="182"/>
      <c r="AG416" s="181"/>
      <c r="AH416" s="181"/>
      <c r="AI416" s="181"/>
      <c r="AJ416" s="182"/>
      <c r="AK416" s="182"/>
      <c r="AL416" s="181"/>
      <c r="AM416" s="181"/>
      <c r="AN416" s="181"/>
      <c r="AO416" s="182"/>
      <c r="AP416" s="182"/>
      <c r="AQ416" s="181"/>
      <c r="AR416" s="181"/>
      <c r="AS416" s="181"/>
      <c r="AT416" s="182"/>
      <c r="AU416" s="182"/>
      <c r="AV416" s="181"/>
      <c r="AW416" s="181"/>
      <c r="AX416" s="181"/>
      <c r="AY416" s="182"/>
      <c r="AZ416" s="182"/>
      <c r="BA416" s="181"/>
      <c r="BB416" s="181"/>
      <c r="BC416" s="181"/>
      <c r="BD416" s="182"/>
      <c r="BE416" s="182"/>
      <c r="BF416" s="181"/>
      <c r="BG416" s="180">
        <f t="shared" si="779"/>
        <v>0</v>
      </c>
      <c r="BH416" s="116" t="str">
        <f t="shared" si="780"/>
        <v/>
      </c>
      <c r="BI416" s="80" t="b">
        <f t="shared" si="728"/>
        <v>0</v>
      </c>
      <c r="BJ416" s="80" t="str">
        <f t="shared" si="729"/>
        <v/>
      </c>
      <c r="BK416" s="80" t="b">
        <f t="shared" si="781"/>
        <v>0</v>
      </c>
      <c r="BL416" s="13" t="str">
        <f t="shared" si="730"/>
        <v/>
      </c>
      <c r="BM416" s="13" t="b">
        <f t="shared" si="782"/>
        <v>0</v>
      </c>
      <c r="BN416" s="35" t="str">
        <f t="shared" si="731"/>
        <v/>
      </c>
      <c r="BO416" s="13" t="b">
        <f t="shared" si="732"/>
        <v>0</v>
      </c>
      <c r="BP416" s="35" t="str">
        <f t="shared" si="733"/>
        <v/>
      </c>
      <c r="BQ416" s="13" t="b">
        <f t="shared" si="734"/>
        <v>0</v>
      </c>
      <c r="BR416" s="35" t="str">
        <f t="shared" si="735"/>
        <v/>
      </c>
      <c r="BS416" s="35" t="b">
        <f t="shared" si="736"/>
        <v>0</v>
      </c>
      <c r="BT416" s="35" t="str">
        <f t="shared" si="737"/>
        <v/>
      </c>
      <c r="BU416" s="35" t="b">
        <f t="shared" si="738"/>
        <v>0</v>
      </c>
      <c r="BV416" s="35" t="str">
        <f t="shared" si="739"/>
        <v/>
      </c>
      <c r="BW416" s="13" t="b">
        <f t="shared" si="814"/>
        <v>0</v>
      </c>
      <c r="BX416" s="35" t="str">
        <f t="shared" si="740"/>
        <v/>
      </c>
      <c r="BY416" s="265" t="b">
        <f t="shared" si="783"/>
        <v>0</v>
      </c>
      <c r="BZ416" s="35" t="str">
        <f t="shared" si="741"/>
        <v/>
      </c>
      <c r="CA416" s="265" t="b">
        <f t="shared" si="784"/>
        <v>0</v>
      </c>
      <c r="CB416" s="35" t="str">
        <f t="shared" si="742"/>
        <v/>
      </c>
      <c r="CC416" s="272" t="b">
        <f t="shared" si="785"/>
        <v>0</v>
      </c>
      <c r="CD416" s="35" t="str">
        <f t="shared" si="743"/>
        <v/>
      </c>
      <c r="CE416" s="13" t="b">
        <f t="shared" si="744"/>
        <v>0</v>
      </c>
      <c r="CF416" s="35" t="str">
        <f t="shared" si="745"/>
        <v/>
      </c>
      <c r="CG416" s="179">
        <f t="shared" si="746"/>
        <v>0</v>
      </c>
      <c r="CH416" s="179">
        <f t="shared" si="747"/>
        <v>0</v>
      </c>
      <c r="CI416" s="218">
        <f t="shared" si="786"/>
        <v>0</v>
      </c>
      <c r="CJ416" s="218">
        <f t="shared" si="787"/>
        <v>0</v>
      </c>
      <c r="CK416" s="218">
        <f t="shared" si="788"/>
        <v>0</v>
      </c>
      <c r="CL416" s="218">
        <f t="shared" si="789"/>
        <v>0</v>
      </c>
      <c r="CM416" s="218">
        <f t="shared" si="790"/>
        <v>0</v>
      </c>
      <c r="CN416" s="218">
        <f t="shared" si="791"/>
        <v>0</v>
      </c>
      <c r="CO416" s="218">
        <f t="shared" si="792"/>
        <v>0</v>
      </c>
      <c r="CP416" s="218">
        <f t="shared" si="793"/>
        <v>0</v>
      </c>
      <c r="CQ416" s="218">
        <f t="shared" si="794"/>
        <v>0</v>
      </c>
      <c r="CR416" s="218">
        <f t="shared" si="795"/>
        <v>0</v>
      </c>
      <c r="CS416" s="14">
        <f t="shared" si="748"/>
        <v>0</v>
      </c>
      <c r="CT416" s="236">
        <f t="shared" si="749"/>
        <v>0</v>
      </c>
      <c r="CU416" s="237">
        <f t="shared" si="815"/>
        <v>0</v>
      </c>
      <c r="CV416" s="16">
        <f t="shared" si="815"/>
        <v>0</v>
      </c>
      <c r="CW416" s="16">
        <f t="shared" si="815"/>
        <v>0</v>
      </c>
      <c r="CX416" s="16">
        <f t="shared" si="815"/>
        <v>0</v>
      </c>
      <c r="CY416" s="16">
        <f t="shared" si="815"/>
        <v>0</v>
      </c>
      <c r="CZ416" s="16">
        <f t="shared" si="815"/>
        <v>0</v>
      </c>
      <c r="DA416" s="16">
        <f t="shared" si="815"/>
        <v>0</v>
      </c>
      <c r="DB416" s="16">
        <f t="shared" si="815"/>
        <v>0</v>
      </c>
      <c r="DC416" s="16">
        <f t="shared" si="815"/>
        <v>0</v>
      </c>
      <c r="DD416" s="238">
        <f t="shared" si="815"/>
        <v>0</v>
      </c>
      <c r="DE416" s="232">
        <f t="shared" si="816"/>
        <v>0</v>
      </c>
      <c r="DF416" s="132">
        <f t="shared" si="816"/>
        <v>0</v>
      </c>
      <c r="DG416" s="132">
        <f t="shared" si="816"/>
        <v>0</v>
      </c>
      <c r="DH416" s="132">
        <f t="shared" si="816"/>
        <v>0</v>
      </c>
      <c r="DI416" s="132">
        <f t="shared" si="816"/>
        <v>0</v>
      </c>
      <c r="DJ416" s="132">
        <f t="shared" si="816"/>
        <v>0</v>
      </c>
      <c r="DK416" s="132">
        <f t="shared" si="816"/>
        <v>0</v>
      </c>
      <c r="DL416" s="132">
        <f t="shared" si="816"/>
        <v>0</v>
      </c>
      <c r="DM416" s="132">
        <f t="shared" si="816"/>
        <v>0</v>
      </c>
      <c r="DN416" s="233">
        <f t="shared" si="816"/>
        <v>0</v>
      </c>
      <c r="DO416" s="232">
        <f t="shared" si="750"/>
        <v>0</v>
      </c>
      <c r="DP416" s="132">
        <f t="shared" si="751"/>
        <v>0</v>
      </c>
      <c r="DQ416" s="132">
        <f t="shared" si="752"/>
        <v>0</v>
      </c>
      <c r="DR416" s="132">
        <f t="shared" si="753"/>
        <v>0</v>
      </c>
      <c r="DS416" s="132">
        <f t="shared" si="754"/>
        <v>0</v>
      </c>
      <c r="DT416" s="132">
        <f t="shared" si="755"/>
        <v>0</v>
      </c>
      <c r="DU416" s="132">
        <f t="shared" si="756"/>
        <v>0</v>
      </c>
      <c r="DV416" s="132">
        <f t="shared" si="757"/>
        <v>0</v>
      </c>
      <c r="DW416" s="132">
        <f t="shared" si="758"/>
        <v>0</v>
      </c>
      <c r="DX416" s="233">
        <f t="shared" si="759"/>
        <v>0</v>
      </c>
      <c r="DY416" s="231" t="b">
        <f t="shared" si="796"/>
        <v>0</v>
      </c>
      <c r="DZ416" s="163"/>
      <c r="EA416" s="226" t="str">
        <f t="shared" si="797"/>
        <v/>
      </c>
      <c r="EB416" s="178" t="str">
        <f t="shared" si="798"/>
        <v/>
      </c>
      <c r="EC416" s="178" t="str">
        <f t="shared" si="799"/>
        <v/>
      </c>
      <c r="ED416" s="178" t="str">
        <f t="shared" si="800"/>
        <v/>
      </c>
      <c r="EE416" s="178" t="str">
        <f t="shared" si="801"/>
        <v/>
      </c>
      <c r="EF416" s="178" t="str">
        <f t="shared" si="802"/>
        <v/>
      </c>
      <c r="EG416" s="178" t="str">
        <f t="shared" si="803"/>
        <v/>
      </c>
      <c r="EH416" s="178" t="str">
        <f t="shared" si="804"/>
        <v/>
      </c>
      <c r="EI416" s="178" t="str">
        <f t="shared" si="805"/>
        <v/>
      </c>
      <c r="EJ416" s="227" t="str">
        <f t="shared" si="806"/>
        <v/>
      </c>
      <c r="EK416" s="230" t="str">
        <f t="shared" si="760"/>
        <v/>
      </c>
      <c r="EL416" s="177" t="str">
        <f t="shared" si="761"/>
        <v/>
      </c>
      <c r="EM416" s="177" t="str">
        <f t="shared" si="762"/>
        <v/>
      </c>
      <c r="EN416" s="177" t="str">
        <f t="shared" si="763"/>
        <v/>
      </c>
      <c r="EO416" s="177" t="str">
        <f t="shared" si="764"/>
        <v/>
      </c>
      <c r="EP416" s="177" t="str">
        <f t="shared" si="765"/>
        <v/>
      </c>
      <c r="EQ416" s="177" t="str">
        <f t="shared" si="766"/>
        <v/>
      </c>
      <c r="ER416" s="177" t="str">
        <f t="shared" si="767"/>
        <v/>
      </c>
      <c r="ES416" s="177" t="str">
        <f t="shared" si="768"/>
        <v/>
      </c>
      <c r="ET416" s="177" t="str">
        <f t="shared" si="769"/>
        <v/>
      </c>
      <c r="EU416" s="229" t="e">
        <f t="shared" si="770"/>
        <v>#VALUE!</v>
      </c>
      <c r="EV416" s="27" t="e">
        <f t="shared" si="771"/>
        <v>#VALUE!</v>
      </c>
      <c r="EW416" s="27" t="e">
        <f t="shared" si="772"/>
        <v>#VALUE!</v>
      </c>
      <c r="EX416" s="28" t="e">
        <f t="shared" si="773"/>
        <v>#VALUE!</v>
      </c>
      <c r="EY416" s="28" t="e">
        <f t="shared" si="774"/>
        <v>#VALUE!</v>
      </c>
      <c r="EZ416" s="28" t="b">
        <f t="shared" si="775"/>
        <v>0</v>
      </c>
      <c r="FA416" s="176" t="str">
        <f t="shared" si="776"/>
        <v/>
      </c>
      <c r="FB416" s="27" t="e" cm="1">
        <f t="array" aca="1" ref="FB416" ca="1">TEXT(RIGHT(10-RIGHT(SUM(INDEX(1*(MID(MID(C416,1,1)*2,ROW(INDIRECT("1:"&amp;LEN(MID(C416,1,1)*2))),1)),,))+MID(C416,2,1)+
SUM(INDEX(1*(MID(MID(C416,3,1)*2,ROW(INDIRECT("1:"&amp;LEN(MID(C416,3,1)*2))),1)),,))+MID(C416,4,1)+
SUM(INDEX(1*(MID(MID(C416,5,1)*2,ROW(INDIRECT("1:"&amp;LEN(MID(C416,5,1)*2))),1)),,))+MID(C416,6,1)+
SUM(INDEX(1*(MID(MID(C416,8,1)*2,ROW(INDIRECT("1:"&amp;LEN(MID(C416,8,1)*2))),1)),,))+MID(C416,9,1)+
SUM(INDEX(1*(MID(MID(C416,10,1)*2,ROW(INDIRECT("1:"&amp;LEN(MID(C416,10,1)*2))),1)),,)),1),1),"0")</f>
        <v>#VALUE!</v>
      </c>
      <c r="FC416" s="27" t="str">
        <f t="shared" si="777"/>
        <v/>
      </c>
      <c r="FD416" s="29" t="b">
        <f t="shared" si="778"/>
        <v>0</v>
      </c>
      <c r="FE416" s="112" t="b">
        <f>IFERROR(MATCH(D416,'Avtal för korttidsarbete'!$G$13:$G$1012,0),TRUE)</f>
        <v>1</v>
      </c>
      <c r="FF416" s="112" t="b">
        <f t="shared" si="807"/>
        <v>0</v>
      </c>
      <c r="FG416" s="113" t="str" cm="1">
        <f t="array" ref="FG416">IF(FE416=TRUE,"x",INDEX('Avtal för korttidsarbete'!$E$13:$E$1012,$FE416))</f>
        <v>x</v>
      </c>
      <c r="FH416" s="113" t="str" cm="1">
        <f t="array" ref="FH416">IF(FE416=TRUE,"x",INDEX('Avtal för korttidsarbete'!$F$13:$F$1012,$FE416))</f>
        <v>x</v>
      </c>
      <c r="FI416" s="112" t="b">
        <f t="shared" si="808"/>
        <v>0</v>
      </c>
      <c r="FJ416" s="135">
        <f t="shared" si="809"/>
        <v>44166</v>
      </c>
      <c r="FK416" s="135">
        <f t="shared" si="810"/>
        <v>44377</v>
      </c>
      <c r="FL416" s="112" t="b">
        <f t="shared" si="811"/>
        <v>0</v>
      </c>
      <c r="FM416" s="113">
        <f t="shared" si="812"/>
        <v>44166</v>
      </c>
      <c r="FN416" s="135">
        <f t="shared" si="813"/>
        <v>44377</v>
      </c>
      <c r="FO416" s="148" t="b">
        <f>IFERROR(INDEX('Avtal för korttidsarbete'!R:R,MATCH(D416,'Avtal för korttidsarbete'!$G:$G,0)),TRUE)</f>
        <v>1</v>
      </c>
      <c r="FP416" s="135" t="str">
        <f>IF(FO416,"-",INDEX('Avtal för korttidsarbete'!$D:$D,MATCH(D416,'Avtal för korttidsarbete'!$G:$G,0)))</f>
        <v>-</v>
      </c>
      <c r="FQ416" s="113" t="b">
        <f>IFERROR(G416&gt;INDEX(Uppsägningar!E:E,MATCH(C416,Uppsägningar!C:C,0)),FALSE)</f>
        <v>0</v>
      </c>
    </row>
    <row r="417" spans="1:173" x14ac:dyDescent="0.25">
      <c r="A417" s="19">
        <v>401</v>
      </c>
      <c r="B417" s="20"/>
      <c r="C417" s="183"/>
      <c r="D417" s="66"/>
      <c r="E417" s="212">
        <f>IFERROR(INDEX(Admin!$C$7:$C$10,MATCH(FP417,TblNivåValTExt,0)),0)</f>
        <v>0</v>
      </c>
      <c r="F417" s="1"/>
      <c r="G417" s="1"/>
      <c r="H417" s="78"/>
      <c r="I417" s="181"/>
      <c r="J417" s="181"/>
      <c r="K417" s="182"/>
      <c r="L417" s="182"/>
      <c r="M417" s="181"/>
      <c r="N417" s="181"/>
      <c r="O417" s="181"/>
      <c r="P417" s="182"/>
      <c r="Q417" s="182"/>
      <c r="R417" s="181"/>
      <c r="S417" s="181"/>
      <c r="T417" s="181"/>
      <c r="U417" s="182"/>
      <c r="V417" s="182"/>
      <c r="W417" s="181"/>
      <c r="X417" s="181"/>
      <c r="Y417" s="181"/>
      <c r="Z417" s="182"/>
      <c r="AA417" s="182"/>
      <c r="AB417" s="181"/>
      <c r="AC417" s="181"/>
      <c r="AD417" s="181"/>
      <c r="AE417" s="182"/>
      <c r="AF417" s="182"/>
      <c r="AG417" s="181"/>
      <c r="AH417" s="181"/>
      <c r="AI417" s="181"/>
      <c r="AJ417" s="182"/>
      <c r="AK417" s="182"/>
      <c r="AL417" s="181"/>
      <c r="AM417" s="181"/>
      <c r="AN417" s="181"/>
      <c r="AO417" s="182"/>
      <c r="AP417" s="182"/>
      <c r="AQ417" s="181"/>
      <c r="AR417" s="181"/>
      <c r="AS417" s="181"/>
      <c r="AT417" s="182"/>
      <c r="AU417" s="182"/>
      <c r="AV417" s="181"/>
      <c r="AW417" s="181"/>
      <c r="AX417" s="181"/>
      <c r="AY417" s="182"/>
      <c r="AZ417" s="182"/>
      <c r="BA417" s="181"/>
      <c r="BB417" s="181"/>
      <c r="BC417" s="181"/>
      <c r="BD417" s="182"/>
      <c r="BE417" s="182"/>
      <c r="BF417" s="181"/>
      <c r="BG417" s="180">
        <f t="shared" si="779"/>
        <v>0</v>
      </c>
      <c r="BH417" s="116" t="str">
        <f t="shared" si="780"/>
        <v/>
      </c>
      <c r="BI417" s="80" t="b">
        <f t="shared" si="728"/>
        <v>0</v>
      </c>
      <c r="BJ417" s="80" t="str">
        <f t="shared" si="729"/>
        <v/>
      </c>
      <c r="BK417" s="80" t="b">
        <f t="shared" si="781"/>
        <v>0</v>
      </c>
      <c r="BL417" s="13" t="str">
        <f t="shared" si="730"/>
        <v/>
      </c>
      <c r="BM417" s="13" t="b">
        <f t="shared" si="782"/>
        <v>0</v>
      </c>
      <c r="BN417" s="35" t="str">
        <f t="shared" si="731"/>
        <v/>
      </c>
      <c r="BO417" s="13" t="b">
        <f t="shared" si="732"/>
        <v>0</v>
      </c>
      <c r="BP417" s="35" t="str">
        <f t="shared" si="733"/>
        <v/>
      </c>
      <c r="BQ417" s="13" t="b">
        <f t="shared" si="734"/>
        <v>0</v>
      </c>
      <c r="BR417" s="35" t="str">
        <f t="shared" si="735"/>
        <v/>
      </c>
      <c r="BS417" s="35" t="b">
        <f t="shared" si="736"/>
        <v>0</v>
      </c>
      <c r="BT417" s="35" t="str">
        <f t="shared" si="737"/>
        <v/>
      </c>
      <c r="BU417" s="35" t="b">
        <f t="shared" si="738"/>
        <v>0</v>
      </c>
      <c r="BV417" s="35" t="str">
        <f t="shared" si="739"/>
        <v/>
      </c>
      <c r="BW417" s="13" t="b">
        <f t="shared" si="814"/>
        <v>0</v>
      </c>
      <c r="BX417" s="35" t="str">
        <f t="shared" si="740"/>
        <v/>
      </c>
      <c r="BY417" s="265" t="b">
        <f t="shared" si="783"/>
        <v>0</v>
      </c>
      <c r="BZ417" s="35" t="str">
        <f t="shared" si="741"/>
        <v/>
      </c>
      <c r="CA417" s="265" t="b">
        <f t="shared" si="784"/>
        <v>0</v>
      </c>
      <c r="CB417" s="35" t="str">
        <f t="shared" si="742"/>
        <v/>
      </c>
      <c r="CC417" s="272" t="b">
        <f t="shared" si="785"/>
        <v>0</v>
      </c>
      <c r="CD417" s="35" t="str">
        <f t="shared" si="743"/>
        <v/>
      </c>
      <c r="CE417" s="13" t="b">
        <f t="shared" si="744"/>
        <v>0</v>
      </c>
      <c r="CF417" s="35" t="str">
        <f t="shared" si="745"/>
        <v/>
      </c>
      <c r="CG417" s="179">
        <f t="shared" si="746"/>
        <v>0</v>
      </c>
      <c r="CH417" s="179">
        <f t="shared" si="747"/>
        <v>0</v>
      </c>
      <c r="CI417" s="218">
        <f t="shared" si="786"/>
        <v>0</v>
      </c>
      <c r="CJ417" s="218">
        <f t="shared" si="787"/>
        <v>0</v>
      </c>
      <c r="CK417" s="218">
        <f t="shared" si="788"/>
        <v>0</v>
      </c>
      <c r="CL417" s="218">
        <f t="shared" si="789"/>
        <v>0</v>
      </c>
      <c r="CM417" s="218">
        <f t="shared" si="790"/>
        <v>0</v>
      </c>
      <c r="CN417" s="218">
        <f t="shared" si="791"/>
        <v>0</v>
      </c>
      <c r="CO417" s="218">
        <f t="shared" si="792"/>
        <v>0</v>
      </c>
      <c r="CP417" s="218">
        <f t="shared" si="793"/>
        <v>0</v>
      </c>
      <c r="CQ417" s="218">
        <f t="shared" si="794"/>
        <v>0</v>
      </c>
      <c r="CR417" s="218">
        <f t="shared" si="795"/>
        <v>0</v>
      </c>
      <c r="CS417" s="14">
        <f t="shared" si="748"/>
        <v>0</v>
      </c>
      <c r="CT417" s="236">
        <f t="shared" si="749"/>
        <v>0</v>
      </c>
      <c r="CU417" s="237">
        <f t="shared" ref="CU417:DD426" si="817">IF(AND($CS417,$CT417,CU$12),MAX(0,MIN(CU$10,$CT417)-MAX(CU$9,$CS417)+1),0)</f>
        <v>0</v>
      </c>
      <c r="CV417" s="16">
        <f t="shared" si="817"/>
        <v>0</v>
      </c>
      <c r="CW417" s="16">
        <f t="shared" si="817"/>
        <v>0</v>
      </c>
      <c r="CX417" s="16">
        <f t="shared" si="817"/>
        <v>0</v>
      </c>
      <c r="CY417" s="16">
        <f t="shared" si="817"/>
        <v>0</v>
      </c>
      <c r="CZ417" s="16">
        <f t="shared" si="817"/>
        <v>0</v>
      </c>
      <c r="DA417" s="16">
        <f t="shared" si="817"/>
        <v>0</v>
      </c>
      <c r="DB417" s="16">
        <f t="shared" si="817"/>
        <v>0</v>
      </c>
      <c r="DC417" s="16">
        <f t="shared" si="817"/>
        <v>0</v>
      </c>
      <c r="DD417" s="238">
        <f t="shared" si="817"/>
        <v>0</v>
      </c>
      <c r="DE417" s="232">
        <f t="shared" ref="DE417:DN426" si="818">IF($H417&lt;=0,0,MAX(0,MIN($H417,$DE$11)))</f>
        <v>0</v>
      </c>
      <c r="DF417" s="132">
        <f t="shared" si="818"/>
        <v>0</v>
      </c>
      <c r="DG417" s="132">
        <f t="shared" si="818"/>
        <v>0</v>
      </c>
      <c r="DH417" s="132">
        <f t="shared" si="818"/>
        <v>0</v>
      </c>
      <c r="DI417" s="132">
        <f t="shared" si="818"/>
        <v>0</v>
      </c>
      <c r="DJ417" s="132">
        <f t="shared" si="818"/>
        <v>0</v>
      </c>
      <c r="DK417" s="132">
        <f t="shared" si="818"/>
        <v>0</v>
      </c>
      <c r="DL417" s="132">
        <f t="shared" si="818"/>
        <v>0</v>
      </c>
      <c r="DM417" s="132">
        <f t="shared" si="818"/>
        <v>0</v>
      </c>
      <c r="DN417" s="233">
        <f t="shared" si="818"/>
        <v>0</v>
      </c>
      <c r="DO417" s="232">
        <f t="shared" si="750"/>
        <v>0</v>
      </c>
      <c r="DP417" s="132">
        <f t="shared" si="751"/>
        <v>0</v>
      </c>
      <c r="DQ417" s="132">
        <f t="shared" si="752"/>
        <v>0</v>
      </c>
      <c r="DR417" s="132">
        <f t="shared" si="753"/>
        <v>0</v>
      </c>
      <c r="DS417" s="132">
        <f t="shared" si="754"/>
        <v>0</v>
      </c>
      <c r="DT417" s="132">
        <f t="shared" si="755"/>
        <v>0</v>
      </c>
      <c r="DU417" s="132">
        <f t="shared" si="756"/>
        <v>0</v>
      </c>
      <c r="DV417" s="132">
        <f t="shared" si="757"/>
        <v>0</v>
      </c>
      <c r="DW417" s="132">
        <f t="shared" si="758"/>
        <v>0</v>
      </c>
      <c r="DX417" s="233">
        <f t="shared" si="759"/>
        <v>0</v>
      </c>
      <c r="DY417" s="231" t="b">
        <f t="shared" si="796"/>
        <v>0</v>
      </c>
      <c r="DZ417" s="163"/>
      <c r="EA417" s="226" t="str">
        <f t="shared" si="797"/>
        <v/>
      </c>
      <c r="EB417" s="178" t="str">
        <f t="shared" si="798"/>
        <v/>
      </c>
      <c r="EC417" s="178" t="str">
        <f t="shared" si="799"/>
        <v/>
      </c>
      <c r="ED417" s="178" t="str">
        <f t="shared" si="800"/>
        <v/>
      </c>
      <c r="EE417" s="178" t="str">
        <f t="shared" si="801"/>
        <v/>
      </c>
      <c r="EF417" s="178" t="str">
        <f t="shared" si="802"/>
        <v/>
      </c>
      <c r="EG417" s="178" t="str">
        <f t="shared" si="803"/>
        <v/>
      </c>
      <c r="EH417" s="178" t="str">
        <f t="shared" si="804"/>
        <v/>
      </c>
      <c r="EI417" s="178" t="str">
        <f t="shared" si="805"/>
        <v/>
      </c>
      <c r="EJ417" s="227" t="str">
        <f t="shared" si="806"/>
        <v/>
      </c>
      <c r="EK417" s="230" t="str">
        <f t="shared" si="760"/>
        <v/>
      </c>
      <c r="EL417" s="177" t="str">
        <f t="shared" si="761"/>
        <v/>
      </c>
      <c r="EM417" s="177" t="str">
        <f t="shared" si="762"/>
        <v/>
      </c>
      <c r="EN417" s="177" t="str">
        <f t="shared" si="763"/>
        <v/>
      </c>
      <c r="EO417" s="177" t="str">
        <f t="shared" si="764"/>
        <v/>
      </c>
      <c r="EP417" s="177" t="str">
        <f t="shared" si="765"/>
        <v/>
      </c>
      <c r="EQ417" s="177" t="str">
        <f t="shared" si="766"/>
        <v/>
      </c>
      <c r="ER417" s="177" t="str">
        <f t="shared" si="767"/>
        <v/>
      </c>
      <c r="ES417" s="177" t="str">
        <f t="shared" si="768"/>
        <v/>
      </c>
      <c r="ET417" s="177" t="str">
        <f t="shared" si="769"/>
        <v/>
      </c>
      <c r="EU417" s="229" t="e">
        <f t="shared" si="770"/>
        <v>#VALUE!</v>
      </c>
      <c r="EV417" s="27" t="e">
        <f t="shared" si="771"/>
        <v>#VALUE!</v>
      </c>
      <c r="EW417" s="27" t="e">
        <f t="shared" si="772"/>
        <v>#VALUE!</v>
      </c>
      <c r="EX417" s="28" t="e">
        <f t="shared" si="773"/>
        <v>#VALUE!</v>
      </c>
      <c r="EY417" s="28" t="e">
        <f t="shared" si="774"/>
        <v>#VALUE!</v>
      </c>
      <c r="EZ417" s="28" t="b">
        <f t="shared" si="775"/>
        <v>0</v>
      </c>
      <c r="FA417" s="176" t="str">
        <f t="shared" si="776"/>
        <v/>
      </c>
      <c r="FB417" s="27" t="e" cm="1">
        <f t="array" aca="1" ref="FB417" ca="1">TEXT(RIGHT(10-RIGHT(SUM(INDEX(1*(MID(MID(C417,1,1)*2,ROW(INDIRECT("1:"&amp;LEN(MID(C417,1,1)*2))),1)),,))+MID(C417,2,1)+
SUM(INDEX(1*(MID(MID(C417,3,1)*2,ROW(INDIRECT("1:"&amp;LEN(MID(C417,3,1)*2))),1)),,))+MID(C417,4,1)+
SUM(INDEX(1*(MID(MID(C417,5,1)*2,ROW(INDIRECT("1:"&amp;LEN(MID(C417,5,1)*2))),1)),,))+MID(C417,6,1)+
SUM(INDEX(1*(MID(MID(C417,8,1)*2,ROW(INDIRECT("1:"&amp;LEN(MID(C417,8,1)*2))),1)),,))+MID(C417,9,1)+
SUM(INDEX(1*(MID(MID(C417,10,1)*2,ROW(INDIRECT("1:"&amp;LEN(MID(C417,10,1)*2))),1)),,)),1),1),"0")</f>
        <v>#VALUE!</v>
      </c>
      <c r="FC417" s="27" t="str">
        <f t="shared" si="777"/>
        <v/>
      </c>
      <c r="FD417" s="29" t="b">
        <f t="shared" si="778"/>
        <v>0</v>
      </c>
      <c r="FE417" s="112" t="b">
        <f>IFERROR(MATCH(D417,'Avtal för korttidsarbete'!$G$13:$G$1012,0),TRUE)</f>
        <v>1</v>
      </c>
      <c r="FF417" s="112" t="b">
        <f t="shared" si="807"/>
        <v>0</v>
      </c>
      <c r="FG417" s="113" t="str" cm="1">
        <f t="array" ref="FG417">IF(FE417=TRUE,"x",INDEX('Avtal för korttidsarbete'!$E$13:$E$1012,$FE417))</f>
        <v>x</v>
      </c>
      <c r="FH417" s="113" t="str" cm="1">
        <f t="array" ref="FH417">IF(FE417=TRUE,"x",INDEX('Avtal för korttidsarbete'!$F$13:$F$1012,$FE417))</f>
        <v>x</v>
      </c>
      <c r="FI417" s="112" t="b">
        <f t="shared" si="808"/>
        <v>0</v>
      </c>
      <c r="FJ417" s="135">
        <f t="shared" si="809"/>
        <v>44166</v>
      </c>
      <c r="FK417" s="135">
        <f t="shared" si="810"/>
        <v>44377</v>
      </c>
      <c r="FL417" s="112" t="b">
        <f t="shared" si="811"/>
        <v>0</v>
      </c>
      <c r="FM417" s="113">
        <f t="shared" si="812"/>
        <v>44166</v>
      </c>
      <c r="FN417" s="135">
        <f t="shared" si="813"/>
        <v>44377</v>
      </c>
      <c r="FO417" s="148" t="b">
        <f>IFERROR(INDEX('Avtal för korttidsarbete'!R:R,MATCH(D417,'Avtal för korttidsarbete'!$G:$G,0)),TRUE)</f>
        <v>1</v>
      </c>
      <c r="FP417" s="135" t="str">
        <f>IF(FO417,"-",INDEX('Avtal för korttidsarbete'!$D:$D,MATCH(D417,'Avtal för korttidsarbete'!$G:$G,0)))</f>
        <v>-</v>
      </c>
      <c r="FQ417" s="113" t="b">
        <f>IFERROR(G417&gt;INDEX(Uppsägningar!E:E,MATCH(C417,Uppsägningar!C:C,0)),FALSE)</f>
        <v>0</v>
      </c>
    </row>
    <row r="418" spans="1:173" x14ac:dyDescent="0.25">
      <c r="A418" s="19">
        <v>402</v>
      </c>
      <c r="B418" s="20"/>
      <c r="C418" s="183"/>
      <c r="D418" s="66"/>
      <c r="E418" s="212">
        <f>IFERROR(INDEX(Admin!$C$7:$C$10,MATCH(FP418,TblNivåValTExt,0)),0)</f>
        <v>0</v>
      </c>
      <c r="F418" s="1"/>
      <c r="G418" s="1"/>
      <c r="H418" s="78"/>
      <c r="I418" s="181"/>
      <c r="J418" s="181"/>
      <c r="K418" s="182"/>
      <c r="L418" s="182"/>
      <c r="M418" s="181"/>
      <c r="N418" s="181"/>
      <c r="O418" s="181"/>
      <c r="P418" s="182"/>
      <c r="Q418" s="182"/>
      <c r="R418" s="181"/>
      <c r="S418" s="181"/>
      <c r="T418" s="181"/>
      <c r="U418" s="182"/>
      <c r="V418" s="182"/>
      <c r="W418" s="181"/>
      <c r="X418" s="181"/>
      <c r="Y418" s="181"/>
      <c r="Z418" s="182"/>
      <c r="AA418" s="182"/>
      <c r="AB418" s="181"/>
      <c r="AC418" s="181"/>
      <c r="AD418" s="181"/>
      <c r="AE418" s="182"/>
      <c r="AF418" s="182"/>
      <c r="AG418" s="181"/>
      <c r="AH418" s="181"/>
      <c r="AI418" s="181"/>
      <c r="AJ418" s="182"/>
      <c r="AK418" s="182"/>
      <c r="AL418" s="181"/>
      <c r="AM418" s="181"/>
      <c r="AN418" s="181"/>
      <c r="AO418" s="182"/>
      <c r="AP418" s="182"/>
      <c r="AQ418" s="181"/>
      <c r="AR418" s="181"/>
      <c r="AS418" s="181"/>
      <c r="AT418" s="182"/>
      <c r="AU418" s="182"/>
      <c r="AV418" s="181"/>
      <c r="AW418" s="181"/>
      <c r="AX418" s="181"/>
      <c r="AY418" s="182"/>
      <c r="AZ418" s="182"/>
      <c r="BA418" s="181"/>
      <c r="BB418" s="181"/>
      <c r="BC418" s="181"/>
      <c r="BD418" s="182"/>
      <c r="BE418" s="182"/>
      <c r="BF418" s="181"/>
      <c r="BG418" s="180">
        <f t="shared" si="779"/>
        <v>0</v>
      </c>
      <c r="BH418" s="116" t="str">
        <f t="shared" si="780"/>
        <v/>
      </c>
      <c r="BI418" s="80" t="b">
        <f t="shared" si="728"/>
        <v>0</v>
      </c>
      <c r="BJ418" s="80" t="str">
        <f t="shared" si="729"/>
        <v/>
      </c>
      <c r="BK418" s="80" t="b">
        <f t="shared" si="781"/>
        <v>0</v>
      </c>
      <c r="BL418" s="13" t="str">
        <f t="shared" si="730"/>
        <v/>
      </c>
      <c r="BM418" s="13" t="b">
        <f t="shared" si="782"/>
        <v>0</v>
      </c>
      <c r="BN418" s="35" t="str">
        <f t="shared" si="731"/>
        <v/>
      </c>
      <c r="BO418" s="13" t="b">
        <f t="shared" si="732"/>
        <v>0</v>
      </c>
      <c r="BP418" s="35" t="str">
        <f t="shared" si="733"/>
        <v/>
      </c>
      <c r="BQ418" s="13" t="b">
        <f t="shared" si="734"/>
        <v>0</v>
      </c>
      <c r="BR418" s="35" t="str">
        <f t="shared" si="735"/>
        <v/>
      </c>
      <c r="BS418" s="35" t="b">
        <f t="shared" si="736"/>
        <v>0</v>
      </c>
      <c r="BT418" s="35" t="str">
        <f t="shared" si="737"/>
        <v/>
      </c>
      <c r="BU418" s="35" t="b">
        <f t="shared" si="738"/>
        <v>0</v>
      </c>
      <c r="BV418" s="35" t="str">
        <f t="shared" si="739"/>
        <v/>
      </c>
      <c r="BW418" s="13" t="b">
        <f t="shared" si="814"/>
        <v>0</v>
      </c>
      <c r="BX418" s="35" t="str">
        <f t="shared" si="740"/>
        <v/>
      </c>
      <c r="BY418" s="265" t="b">
        <f t="shared" si="783"/>
        <v>0</v>
      </c>
      <c r="BZ418" s="35" t="str">
        <f t="shared" si="741"/>
        <v/>
      </c>
      <c r="CA418" s="265" t="b">
        <f t="shared" si="784"/>
        <v>0</v>
      </c>
      <c r="CB418" s="35" t="str">
        <f t="shared" si="742"/>
        <v/>
      </c>
      <c r="CC418" s="272" t="b">
        <f t="shared" si="785"/>
        <v>0</v>
      </c>
      <c r="CD418" s="35" t="str">
        <f t="shared" si="743"/>
        <v/>
      </c>
      <c r="CE418" s="13" t="b">
        <f t="shared" si="744"/>
        <v>0</v>
      </c>
      <c r="CF418" s="35" t="str">
        <f t="shared" si="745"/>
        <v/>
      </c>
      <c r="CG418" s="179">
        <f t="shared" si="746"/>
        <v>0</v>
      </c>
      <c r="CH418" s="179">
        <f t="shared" si="747"/>
        <v>0</v>
      </c>
      <c r="CI418" s="218">
        <f t="shared" si="786"/>
        <v>0</v>
      </c>
      <c r="CJ418" s="218">
        <f t="shared" si="787"/>
        <v>0</v>
      </c>
      <c r="CK418" s="218">
        <f t="shared" si="788"/>
        <v>0</v>
      </c>
      <c r="CL418" s="218">
        <f t="shared" si="789"/>
        <v>0</v>
      </c>
      <c r="CM418" s="218">
        <f t="shared" si="790"/>
        <v>0</v>
      </c>
      <c r="CN418" s="218">
        <f t="shared" si="791"/>
        <v>0</v>
      </c>
      <c r="CO418" s="218">
        <f t="shared" si="792"/>
        <v>0</v>
      </c>
      <c r="CP418" s="218">
        <f t="shared" si="793"/>
        <v>0</v>
      </c>
      <c r="CQ418" s="218">
        <f t="shared" si="794"/>
        <v>0</v>
      </c>
      <c r="CR418" s="218">
        <f t="shared" si="795"/>
        <v>0</v>
      </c>
      <c r="CS418" s="14">
        <f t="shared" si="748"/>
        <v>0</v>
      </c>
      <c r="CT418" s="236">
        <f t="shared" si="749"/>
        <v>0</v>
      </c>
      <c r="CU418" s="237">
        <f t="shared" si="817"/>
        <v>0</v>
      </c>
      <c r="CV418" s="16">
        <f t="shared" si="817"/>
        <v>0</v>
      </c>
      <c r="CW418" s="16">
        <f t="shared" si="817"/>
        <v>0</v>
      </c>
      <c r="CX418" s="16">
        <f t="shared" si="817"/>
        <v>0</v>
      </c>
      <c r="CY418" s="16">
        <f t="shared" si="817"/>
        <v>0</v>
      </c>
      <c r="CZ418" s="16">
        <f t="shared" si="817"/>
        <v>0</v>
      </c>
      <c r="DA418" s="16">
        <f t="shared" si="817"/>
        <v>0</v>
      </c>
      <c r="DB418" s="16">
        <f t="shared" si="817"/>
        <v>0</v>
      </c>
      <c r="DC418" s="16">
        <f t="shared" si="817"/>
        <v>0</v>
      </c>
      <c r="DD418" s="238">
        <f t="shared" si="817"/>
        <v>0</v>
      </c>
      <c r="DE418" s="232">
        <f t="shared" si="818"/>
        <v>0</v>
      </c>
      <c r="DF418" s="132">
        <f t="shared" si="818"/>
        <v>0</v>
      </c>
      <c r="DG418" s="132">
        <f t="shared" si="818"/>
        <v>0</v>
      </c>
      <c r="DH418" s="132">
        <f t="shared" si="818"/>
        <v>0</v>
      </c>
      <c r="DI418" s="132">
        <f t="shared" si="818"/>
        <v>0</v>
      </c>
      <c r="DJ418" s="132">
        <f t="shared" si="818"/>
        <v>0</v>
      </c>
      <c r="DK418" s="132">
        <f t="shared" si="818"/>
        <v>0</v>
      </c>
      <c r="DL418" s="132">
        <f t="shared" si="818"/>
        <v>0</v>
      </c>
      <c r="DM418" s="132">
        <f t="shared" si="818"/>
        <v>0</v>
      </c>
      <c r="DN418" s="233">
        <f t="shared" si="818"/>
        <v>0</v>
      </c>
      <c r="DO418" s="232">
        <f t="shared" si="750"/>
        <v>0</v>
      </c>
      <c r="DP418" s="132">
        <f t="shared" si="751"/>
        <v>0</v>
      </c>
      <c r="DQ418" s="132">
        <f t="shared" si="752"/>
        <v>0</v>
      </c>
      <c r="DR418" s="132">
        <f t="shared" si="753"/>
        <v>0</v>
      </c>
      <c r="DS418" s="132">
        <f t="shared" si="754"/>
        <v>0</v>
      </c>
      <c r="DT418" s="132">
        <f t="shared" si="755"/>
        <v>0</v>
      </c>
      <c r="DU418" s="132">
        <f t="shared" si="756"/>
        <v>0</v>
      </c>
      <c r="DV418" s="132">
        <f t="shared" si="757"/>
        <v>0</v>
      </c>
      <c r="DW418" s="132">
        <f t="shared" si="758"/>
        <v>0</v>
      </c>
      <c r="DX418" s="233">
        <f t="shared" si="759"/>
        <v>0</v>
      </c>
      <c r="DY418" s="231" t="b">
        <f t="shared" si="796"/>
        <v>0</v>
      </c>
      <c r="DZ418" s="163"/>
      <c r="EA418" s="226" t="str">
        <f t="shared" si="797"/>
        <v/>
      </c>
      <c r="EB418" s="178" t="str">
        <f t="shared" si="798"/>
        <v/>
      </c>
      <c r="EC418" s="178" t="str">
        <f t="shared" si="799"/>
        <v/>
      </c>
      <c r="ED418" s="178" t="str">
        <f t="shared" si="800"/>
        <v/>
      </c>
      <c r="EE418" s="178" t="str">
        <f t="shared" si="801"/>
        <v/>
      </c>
      <c r="EF418" s="178" t="str">
        <f t="shared" si="802"/>
        <v/>
      </c>
      <c r="EG418" s="178" t="str">
        <f t="shared" si="803"/>
        <v/>
      </c>
      <c r="EH418" s="178" t="str">
        <f t="shared" si="804"/>
        <v/>
      </c>
      <c r="EI418" s="178" t="str">
        <f t="shared" si="805"/>
        <v/>
      </c>
      <c r="EJ418" s="227" t="str">
        <f t="shared" si="806"/>
        <v/>
      </c>
      <c r="EK418" s="230" t="str">
        <f t="shared" si="760"/>
        <v/>
      </c>
      <c r="EL418" s="177" t="str">
        <f t="shared" si="761"/>
        <v/>
      </c>
      <c r="EM418" s="177" t="str">
        <f t="shared" si="762"/>
        <v/>
      </c>
      <c r="EN418" s="177" t="str">
        <f t="shared" si="763"/>
        <v/>
      </c>
      <c r="EO418" s="177" t="str">
        <f t="shared" si="764"/>
        <v/>
      </c>
      <c r="EP418" s="177" t="str">
        <f t="shared" si="765"/>
        <v/>
      </c>
      <c r="EQ418" s="177" t="str">
        <f t="shared" si="766"/>
        <v/>
      </c>
      <c r="ER418" s="177" t="str">
        <f t="shared" si="767"/>
        <v/>
      </c>
      <c r="ES418" s="177" t="str">
        <f t="shared" si="768"/>
        <v/>
      </c>
      <c r="ET418" s="177" t="str">
        <f t="shared" si="769"/>
        <v/>
      </c>
      <c r="EU418" s="229" t="e">
        <f t="shared" si="770"/>
        <v>#VALUE!</v>
      </c>
      <c r="EV418" s="27" t="e">
        <f t="shared" si="771"/>
        <v>#VALUE!</v>
      </c>
      <c r="EW418" s="27" t="e">
        <f t="shared" si="772"/>
        <v>#VALUE!</v>
      </c>
      <c r="EX418" s="28" t="e">
        <f t="shared" si="773"/>
        <v>#VALUE!</v>
      </c>
      <c r="EY418" s="28" t="e">
        <f t="shared" si="774"/>
        <v>#VALUE!</v>
      </c>
      <c r="EZ418" s="28" t="b">
        <f t="shared" si="775"/>
        <v>0</v>
      </c>
      <c r="FA418" s="176" t="str">
        <f t="shared" si="776"/>
        <v/>
      </c>
      <c r="FB418" s="27" t="e" cm="1">
        <f t="array" aca="1" ref="FB418" ca="1">TEXT(RIGHT(10-RIGHT(SUM(INDEX(1*(MID(MID(C418,1,1)*2,ROW(INDIRECT("1:"&amp;LEN(MID(C418,1,1)*2))),1)),,))+MID(C418,2,1)+
SUM(INDEX(1*(MID(MID(C418,3,1)*2,ROW(INDIRECT("1:"&amp;LEN(MID(C418,3,1)*2))),1)),,))+MID(C418,4,1)+
SUM(INDEX(1*(MID(MID(C418,5,1)*2,ROW(INDIRECT("1:"&amp;LEN(MID(C418,5,1)*2))),1)),,))+MID(C418,6,1)+
SUM(INDEX(1*(MID(MID(C418,8,1)*2,ROW(INDIRECT("1:"&amp;LEN(MID(C418,8,1)*2))),1)),,))+MID(C418,9,1)+
SUM(INDEX(1*(MID(MID(C418,10,1)*2,ROW(INDIRECT("1:"&amp;LEN(MID(C418,10,1)*2))),1)),,)),1),1),"0")</f>
        <v>#VALUE!</v>
      </c>
      <c r="FC418" s="27" t="str">
        <f t="shared" si="777"/>
        <v/>
      </c>
      <c r="FD418" s="29" t="b">
        <f t="shared" si="778"/>
        <v>0</v>
      </c>
      <c r="FE418" s="112" t="b">
        <f>IFERROR(MATCH(D418,'Avtal för korttidsarbete'!$G$13:$G$1012,0),TRUE)</f>
        <v>1</v>
      </c>
      <c r="FF418" s="112" t="b">
        <f t="shared" si="807"/>
        <v>0</v>
      </c>
      <c r="FG418" s="113" t="str" cm="1">
        <f t="array" ref="FG418">IF(FE418=TRUE,"x",INDEX('Avtal för korttidsarbete'!$E$13:$E$1012,$FE418))</f>
        <v>x</v>
      </c>
      <c r="FH418" s="113" t="str" cm="1">
        <f t="array" ref="FH418">IF(FE418=TRUE,"x",INDEX('Avtal för korttidsarbete'!$F$13:$F$1012,$FE418))</f>
        <v>x</v>
      </c>
      <c r="FI418" s="112" t="b">
        <f t="shared" si="808"/>
        <v>0</v>
      </c>
      <c r="FJ418" s="135">
        <f t="shared" si="809"/>
        <v>44166</v>
      </c>
      <c r="FK418" s="135">
        <f t="shared" si="810"/>
        <v>44377</v>
      </c>
      <c r="FL418" s="112" t="b">
        <f t="shared" si="811"/>
        <v>0</v>
      </c>
      <c r="FM418" s="113">
        <f t="shared" si="812"/>
        <v>44166</v>
      </c>
      <c r="FN418" s="135">
        <f t="shared" si="813"/>
        <v>44377</v>
      </c>
      <c r="FO418" s="148" t="b">
        <f>IFERROR(INDEX('Avtal för korttidsarbete'!R:R,MATCH(D418,'Avtal för korttidsarbete'!$G:$G,0)),TRUE)</f>
        <v>1</v>
      </c>
      <c r="FP418" s="135" t="str">
        <f>IF(FO418,"-",INDEX('Avtal för korttidsarbete'!$D:$D,MATCH(D418,'Avtal för korttidsarbete'!$G:$G,0)))</f>
        <v>-</v>
      </c>
      <c r="FQ418" s="113" t="b">
        <f>IFERROR(G418&gt;INDEX(Uppsägningar!E:E,MATCH(C418,Uppsägningar!C:C,0)),FALSE)</f>
        <v>0</v>
      </c>
    </row>
    <row r="419" spans="1:173" x14ac:dyDescent="0.25">
      <c r="A419" s="19">
        <v>403</v>
      </c>
      <c r="B419" s="20"/>
      <c r="C419" s="183"/>
      <c r="D419" s="66"/>
      <c r="E419" s="212">
        <f>IFERROR(INDEX(Admin!$C$7:$C$10,MATCH(FP419,TblNivåValTExt,0)),0)</f>
        <v>0</v>
      </c>
      <c r="F419" s="1"/>
      <c r="G419" s="1"/>
      <c r="H419" s="78"/>
      <c r="I419" s="181"/>
      <c r="J419" s="181"/>
      <c r="K419" s="182"/>
      <c r="L419" s="182"/>
      <c r="M419" s="181"/>
      <c r="N419" s="181"/>
      <c r="O419" s="181"/>
      <c r="P419" s="182"/>
      <c r="Q419" s="182"/>
      <c r="R419" s="181"/>
      <c r="S419" s="181"/>
      <c r="T419" s="181"/>
      <c r="U419" s="182"/>
      <c r="V419" s="182"/>
      <c r="W419" s="181"/>
      <c r="X419" s="181"/>
      <c r="Y419" s="181"/>
      <c r="Z419" s="182"/>
      <c r="AA419" s="182"/>
      <c r="AB419" s="181"/>
      <c r="AC419" s="181"/>
      <c r="AD419" s="181"/>
      <c r="AE419" s="182"/>
      <c r="AF419" s="182"/>
      <c r="AG419" s="181"/>
      <c r="AH419" s="181"/>
      <c r="AI419" s="181"/>
      <c r="AJ419" s="182"/>
      <c r="AK419" s="182"/>
      <c r="AL419" s="181"/>
      <c r="AM419" s="181"/>
      <c r="AN419" s="181"/>
      <c r="AO419" s="182"/>
      <c r="AP419" s="182"/>
      <c r="AQ419" s="181"/>
      <c r="AR419" s="181"/>
      <c r="AS419" s="181"/>
      <c r="AT419" s="182"/>
      <c r="AU419" s="182"/>
      <c r="AV419" s="181"/>
      <c r="AW419" s="181"/>
      <c r="AX419" s="181"/>
      <c r="AY419" s="182"/>
      <c r="AZ419" s="182"/>
      <c r="BA419" s="181"/>
      <c r="BB419" s="181"/>
      <c r="BC419" s="181"/>
      <c r="BD419" s="182"/>
      <c r="BE419" s="182"/>
      <c r="BF419" s="181"/>
      <c r="BG419" s="180">
        <f t="shared" si="779"/>
        <v>0</v>
      </c>
      <c r="BH419" s="116" t="str">
        <f t="shared" si="780"/>
        <v/>
      </c>
      <c r="BI419" s="80" t="b">
        <f t="shared" si="728"/>
        <v>0</v>
      </c>
      <c r="BJ419" s="80" t="str">
        <f t="shared" si="729"/>
        <v/>
      </c>
      <c r="BK419" s="80" t="b">
        <f t="shared" si="781"/>
        <v>0</v>
      </c>
      <c r="BL419" s="13" t="str">
        <f t="shared" si="730"/>
        <v/>
      </c>
      <c r="BM419" s="13" t="b">
        <f t="shared" si="782"/>
        <v>0</v>
      </c>
      <c r="BN419" s="35" t="str">
        <f t="shared" si="731"/>
        <v/>
      </c>
      <c r="BO419" s="13" t="b">
        <f t="shared" si="732"/>
        <v>0</v>
      </c>
      <c r="BP419" s="35" t="str">
        <f t="shared" si="733"/>
        <v/>
      </c>
      <c r="BQ419" s="13" t="b">
        <f t="shared" si="734"/>
        <v>0</v>
      </c>
      <c r="BR419" s="35" t="str">
        <f t="shared" si="735"/>
        <v/>
      </c>
      <c r="BS419" s="35" t="b">
        <f t="shared" si="736"/>
        <v>0</v>
      </c>
      <c r="BT419" s="35" t="str">
        <f t="shared" si="737"/>
        <v/>
      </c>
      <c r="BU419" s="35" t="b">
        <f t="shared" si="738"/>
        <v>0</v>
      </c>
      <c r="BV419" s="35" t="str">
        <f t="shared" si="739"/>
        <v/>
      </c>
      <c r="BW419" s="13" t="b">
        <f t="shared" si="814"/>
        <v>0</v>
      </c>
      <c r="BX419" s="35" t="str">
        <f t="shared" si="740"/>
        <v/>
      </c>
      <c r="BY419" s="265" t="b">
        <f t="shared" si="783"/>
        <v>0</v>
      </c>
      <c r="BZ419" s="35" t="str">
        <f t="shared" si="741"/>
        <v/>
      </c>
      <c r="CA419" s="265" t="b">
        <f t="shared" si="784"/>
        <v>0</v>
      </c>
      <c r="CB419" s="35" t="str">
        <f t="shared" si="742"/>
        <v/>
      </c>
      <c r="CC419" s="272" t="b">
        <f t="shared" si="785"/>
        <v>0</v>
      </c>
      <c r="CD419" s="35" t="str">
        <f t="shared" si="743"/>
        <v/>
      </c>
      <c r="CE419" s="13" t="b">
        <f t="shared" si="744"/>
        <v>0</v>
      </c>
      <c r="CF419" s="35" t="str">
        <f t="shared" si="745"/>
        <v/>
      </c>
      <c r="CG419" s="179">
        <f t="shared" si="746"/>
        <v>0</v>
      </c>
      <c r="CH419" s="179">
        <f t="shared" si="747"/>
        <v>0</v>
      </c>
      <c r="CI419" s="218">
        <f t="shared" si="786"/>
        <v>0</v>
      </c>
      <c r="CJ419" s="218">
        <f t="shared" si="787"/>
        <v>0</v>
      </c>
      <c r="CK419" s="218">
        <f t="shared" si="788"/>
        <v>0</v>
      </c>
      <c r="CL419" s="218">
        <f t="shared" si="789"/>
        <v>0</v>
      </c>
      <c r="CM419" s="218">
        <f t="shared" si="790"/>
        <v>0</v>
      </c>
      <c r="CN419" s="218">
        <f t="shared" si="791"/>
        <v>0</v>
      </c>
      <c r="CO419" s="218">
        <f t="shared" si="792"/>
        <v>0</v>
      </c>
      <c r="CP419" s="218">
        <f t="shared" si="793"/>
        <v>0</v>
      </c>
      <c r="CQ419" s="218">
        <f t="shared" si="794"/>
        <v>0</v>
      </c>
      <c r="CR419" s="218">
        <f t="shared" si="795"/>
        <v>0</v>
      </c>
      <c r="CS419" s="14">
        <f t="shared" si="748"/>
        <v>0</v>
      </c>
      <c r="CT419" s="236">
        <f t="shared" si="749"/>
        <v>0</v>
      </c>
      <c r="CU419" s="237">
        <f t="shared" si="817"/>
        <v>0</v>
      </c>
      <c r="CV419" s="16">
        <f t="shared" si="817"/>
        <v>0</v>
      </c>
      <c r="CW419" s="16">
        <f t="shared" si="817"/>
        <v>0</v>
      </c>
      <c r="CX419" s="16">
        <f t="shared" si="817"/>
        <v>0</v>
      </c>
      <c r="CY419" s="16">
        <f t="shared" si="817"/>
        <v>0</v>
      </c>
      <c r="CZ419" s="16">
        <f t="shared" si="817"/>
        <v>0</v>
      </c>
      <c r="DA419" s="16">
        <f t="shared" si="817"/>
        <v>0</v>
      </c>
      <c r="DB419" s="16">
        <f t="shared" si="817"/>
        <v>0</v>
      </c>
      <c r="DC419" s="16">
        <f t="shared" si="817"/>
        <v>0</v>
      </c>
      <c r="DD419" s="238">
        <f t="shared" si="817"/>
        <v>0</v>
      </c>
      <c r="DE419" s="232">
        <f t="shared" si="818"/>
        <v>0</v>
      </c>
      <c r="DF419" s="132">
        <f t="shared" si="818"/>
        <v>0</v>
      </c>
      <c r="DG419" s="132">
        <f t="shared" si="818"/>
        <v>0</v>
      </c>
      <c r="DH419" s="132">
        <f t="shared" si="818"/>
        <v>0</v>
      </c>
      <c r="DI419" s="132">
        <f t="shared" si="818"/>
        <v>0</v>
      </c>
      <c r="DJ419" s="132">
        <f t="shared" si="818"/>
        <v>0</v>
      </c>
      <c r="DK419" s="132">
        <f t="shared" si="818"/>
        <v>0</v>
      </c>
      <c r="DL419" s="132">
        <f t="shared" si="818"/>
        <v>0</v>
      </c>
      <c r="DM419" s="132">
        <f t="shared" si="818"/>
        <v>0</v>
      </c>
      <c r="DN419" s="233">
        <f t="shared" si="818"/>
        <v>0</v>
      </c>
      <c r="DO419" s="232">
        <f t="shared" si="750"/>
        <v>0</v>
      </c>
      <c r="DP419" s="132">
        <f t="shared" si="751"/>
        <v>0</v>
      </c>
      <c r="DQ419" s="132">
        <f t="shared" si="752"/>
        <v>0</v>
      </c>
      <c r="DR419" s="132">
        <f t="shared" si="753"/>
        <v>0</v>
      </c>
      <c r="DS419" s="132">
        <f t="shared" si="754"/>
        <v>0</v>
      </c>
      <c r="DT419" s="132">
        <f t="shared" si="755"/>
        <v>0</v>
      </c>
      <c r="DU419" s="132">
        <f t="shared" si="756"/>
        <v>0</v>
      </c>
      <c r="DV419" s="132">
        <f t="shared" si="757"/>
        <v>0</v>
      </c>
      <c r="DW419" s="132">
        <f t="shared" si="758"/>
        <v>0</v>
      </c>
      <c r="DX419" s="233">
        <f t="shared" si="759"/>
        <v>0</v>
      </c>
      <c r="DY419" s="231" t="b">
        <f t="shared" si="796"/>
        <v>0</v>
      </c>
      <c r="DZ419" s="163"/>
      <c r="EA419" s="226" t="str">
        <f t="shared" si="797"/>
        <v/>
      </c>
      <c r="EB419" s="178" t="str">
        <f t="shared" si="798"/>
        <v/>
      </c>
      <c r="EC419" s="178" t="str">
        <f t="shared" si="799"/>
        <v/>
      </c>
      <c r="ED419" s="178" t="str">
        <f t="shared" si="800"/>
        <v/>
      </c>
      <c r="EE419" s="178" t="str">
        <f t="shared" si="801"/>
        <v/>
      </c>
      <c r="EF419" s="178" t="str">
        <f t="shared" si="802"/>
        <v/>
      </c>
      <c r="EG419" s="178" t="str">
        <f t="shared" si="803"/>
        <v/>
      </c>
      <c r="EH419" s="178" t="str">
        <f t="shared" si="804"/>
        <v/>
      </c>
      <c r="EI419" s="178" t="str">
        <f t="shared" si="805"/>
        <v/>
      </c>
      <c r="EJ419" s="227" t="str">
        <f t="shared" si="806"/>
        <v/>
      </c>
      <c r="EK419" s="230" t="str">
        <f t="shared" si="760"/>
        <v/>
      </c>
      <c r="EL419" s="177" t="str">
        <f t="shared" si="761"/>
        <v/>
      </c>
      <c r="EM419" s="177" t="str">
        <f t="shared" si="762"/>
        <v/>
      </c>
      <c r="EN419" s="177" t="str">
        <f t="shared" si="763"/>
        <v/>
      </c>
      <c r="EO419" s="177" t="str">
        <f t="shared" si="764"/>
        <v/>
      </c>
      <c r="EP419" s="177" t="str">
        <f t="shared" si="765"/>
        <v/>
      </c>
      <c r="EQ419" s="177" t="str">
        <f t="shared" si="766"/>
        <v/>
      </c>
      <c r="ER419" s="177" t="str">
        <f t="shared" si="767"/>
        <v/>
      </c>
      <c r="ES419" s="177" t="str">
        <f t="shared" si="768"/>
        <v/>
      </c>
      <c r="ET419" s="177" t="str">
        <f t="shared" si="769"/>
        <v/>
      </c>
      <c r="EU419" s="229" t="e">
        <f t="shared" si="770"/>
        <v>#VALUE!</v>
      </c>
      <c r="EV419" s="27" t="e">
        <f t="shared" si="771"/>
        <v>#VALUE!</v>
      </c>
      <c r="EW419" s="27" t="e">
        <f t="shared" si="772"/>
        <v>#VALUE!</v>
      </c>
      <c r="EX419" s="28" t="e">
        <f t="shared" si="773"/>
        <v>#VALUE!</v>
      </c>
      <c r="EY419" s="28" t="e">
        <f t="shared" si="774"/>
        <v>#VALUE!</v>
      </c>
      <c r="EZ419" s="28" t="b">
        <f t="shared" si="775"/>
        <v>0</v>
      </c>
      <c r="FA419" s="176" t="str">
        <f t="shared" si="776"/>
        <v/>
      </c>
      <c r="FB419" s="27" t="e" cm="1">
        <f t="array" aca="1" ref="FB419" ca="1">TEXT(RIGHT(10-RIGHT(SUM(INDEX(1*(MID(MID(C419,1,1)*2,ROW(INDIRECT("1:"&amp;LEN(MID(C419,1,1)*2))),1)),,))+MID(C419,2,1)+
SUM(INDEX(1*(MID(MID(C419,3,1)*2,ROW(INDIRECT("1:"&amp;LEN(MID(C419,3,1)*2))),1)),,))+MID(C419,4,1)+
SUM(INDEX(1*(MID(MID(C419,5,1)*2,ROW(INDIRECT("1:"&amp;LEN(MID(C419,5,1)*2))),1)),,))+MID(C419,6,1)+
SUM(INDEX(1*(MID(MID(C419,8,1)*2,ROW(INDIRECT("1:"&amp;LEN(MID(C419,8,1)*2))),1)),,))+MID(C419,9,1)+
SUM(INDEX(1*(MID(MID(C419,10,1)*2,ROW(INDIRECT("1:"&amp;LEN(MID(C419,10,1)*2))),1)),,)),1),1),"0")</f>
        <v>#VALUE!</v>
      </c>
      <c r="FC419" s="27" t="str">
        <f t="shared" si="777"/>
        <v/>
      </c>
      <c r="FD419" s="29" t="b">
        <f t="shared" si="778"/>
        <v>0</v>
      </c>
      <c r="FE419" s="112" t="b">
        <f>IFERROR(MATCH(D419,'Avtal för korttidsarbete'!$G$13:$G$1012,0),TRUE)</f>
        <v>1</v>
      </c>
      <c r="FF419" s="112" t="b">
        <f t="shared" si="807"/>
        <v>0</v>
      </c>
      <c r="FG419" s="113" t="str" cm="1">
        <f t="array" ref="FG419">IF(FE419=TRUE,"x",INDEX('Avtal för korttidsarbete'!$E$13:$E$1012,$FE419))</f>
        <v>x</v>
      </c>
      <c r="FH419" s="113" t="str" cm="1">
        <f t="array" ref="FH419">IF(FE419=TRUE,"x",INDEX('Avtal för korttidsarbete'!$F$13:$F$1012,$FE419))</f>
        <v>x</v>
      </c>
      <c r="FI419" s="112" t="b">
        <f t="shared" si="808"/>
        <v>0</v>
      </c>
      <c r="FJ419" s="135">
        <f t="shared" si="809"/>
        <v>44166</v>
      </c>
      <c r="FK419" s="135">
        <f t="shared" si="810"/>
        <v>44377</v>
      </c>
      <c r="FL419" s="112" t="b">
        <f t="shared" si="811"/>
        <v>0</v>
      </c>
      <c r="FM419" s="113">
        <f t="shared" si="812"/>
        <v>44166</v>
      </c>
      <c r="FN419" s="135">
        <f t="shared" si="813"/>
        <v>44377</v>
      </c>
      <c r="FO419" s="148" t="b">
        <f>IFERROR(INDEX('Avtal för korttidsarbete'!R:R,MATCH(D419,'Avtal för korttidsarbete'!$G:$G,0)),TRUE)</f>
        <v>1</v>
      </c>
      <c r="FP419" s="135" t="str">
        <f>IF(FO419,"-",INDEX('Avtal för korttidsarbete'!$D:$D,MATCH(D419,'Avtal för korttidsarbete'!$G:$G,0)))</f>
        <v>-</v>
      </c>
      <c r="FQ419" s="113" t="b">
        <f>IFERROR(G419&gt;INDEX(Uppsägningar!E:E,MATCH(C419,Uppsägningar!C:C,0)),FALSE)</f>
        <v>0</v>
      </c>
    </row>
    <row r="420" spans="1:173" x14ac:dyDescent="0.25">
      <c r="A420" s="19">
        <v>404</v>
      </c>
      <c r="B420" s="20"/>
      <c r="C420" s="183"/>
      <c r="D420" s="66"/>
      <c r="E420" s="212">
        <f>IFERROR(INDEX(Admin!$C$7:$C$10,MATCH(FP420,TblNivåValTExt,0)),0)</f>
        <v>0</v>
      </c>
      <c r="F420" s="1"/>
      <c r="G420" s="1"/>
      <c r="H420" s="78"/>
      <c r="I420" s="181"/>
      <c r="J420" s="181"/>
      <c r="K420" s="182"/>
      <c r="L420" s="182"/>
      <c r="M420" s="181"/>
      <c r="N420" s="181"/>
      <c r="O420" s="181"/>
      <c r="P420" s="182"/>
      <c r="Q420" s="182"/>
      <c r="R420" s="181"/>
      <c r="S420" s="181"/>
      <c r="T420" s="181"/>
      <c r="U420" s="182"/>
      <c r="V420" s="182"/>
      <c r="W420" s="181"/>
      <c r="X420" s="181"/>
      <c r="Y420" s="181"/>
      <c r="Z420" s="182"/>
      <c r="AA420" s="182"/>
      <c r="AB420" s="181"/>
      <c r="AC420" s="181"/>
      <c r="AD420" s="181"/>
      <c r="AE420" s="182"/>
      <c r="AF420" s="182"/>
      <c r="AG420" s="181"/>
      <c r="AH420" s="181"/>
      <c r="AI420" s="181"/>
      <c r="AJ420" s="182"/>
      <c r="AK420" s="182"/>
      <c r="AL420" s="181"/>
      <c r="AM420" s="181"/>
      <c r="AN420" s="181"/>
      <c r="AO420" s="182"/>
      <c r="AP420" s="182"/>
      <c r="AQ420" s="181"/>
      <c r="AR420" s="181"/>
      <c r="AS420" s="181"/>
      <c r="AT420" s="182"/>
      <c r="AU420" s="182"/>
      <c r="AV420" s="181"/>
      <c r="AW420" s="181"/>
      <c r="AX420" s="181"/>
      <c r="AY420" s="182"/>
      <c r="AZ420" s="182"/>
      <c r="BA420" s="181"/>
      <c r="BB420" s="181"/>
      <c r="BC420" s="181"/>
      <c r="BD420" s="182"/>
      <c r="BE420" s="182"/>
      <c r="BF420" s="181"/>
      <c r="BG420" s="180">
        <f t="shared" si="779"/>
        <v>0</v>
      </c>
      <c r="BH420" s="116" t="str">
        <f t="shared" si="780"/>
        <v/>
      </c>
      <c r="BI420" s="80" t="b">
        <f t="shared" si="728"/>
        <v>0</v>
      </c>
      <c r="BJ420" s="80" t="str">
        <f t="shared" si="729"/>
        <v/>
      </c>
      <c r="BK420" s="80" t="b">
        <f t="shared" si="781"/>
        <v>0</v>
      </c>
      <c r="BL420" s="13" t="str">
        <f t="shared" si="730"/>
        <v/>
      </c>
      <c r="BM420" s="13" t="b">
        <f t="shared" si="782"/>
        <v>0</v>
      </c>
      <c r="BN420" s="35" t="str">
        <f t="shared" si="731"/>
        <v/>
      </c>
      <c r="BO420" s="13" t="b">
        <f t="shared" si="732"/>
        <v>0</v>
      </c>
      <c r="BP420" s="35" t="str">
        <f t="shared" si="733"/>
        <v/>
      </c>
      <c r="BQ420" s="13" t="b">
        <f t="shared" si="734"/>
        <v>0</v>
      </c>
      <c r="BR420" s="35" t="str">
        <f t="shared" si="735"/>
        <v/>
      </c>
      <c r="BS420" s="35" t="b">
        <f t="shared" si="736"/>
        <v>0</v>
      </c>
      <c r="BT420" s="35" t="str">
        <f t="shared" si="737"/>
        <v/>
      </c>
      <c r="BU420" s="35" t="b">
        <f t="shared" si="738"/>
        <v>0</v>
      </c>
      <c r="BV420" s="35" t="str">
        <f t="shared" si="739"/>
        <v/>
      </c>
      <c r="BW420" s="13" t="b">
        <f t="shared" si="814"/>
        <v>0</v>
      </c>
      <c r="BX420" s="35" t="str">
        <f t="shared" si="740"/>
        <v/>
      </c>
      <c r="BY420" s="265" t="b">
        <f t="shared" si="783"/>
        <v>0</v>
      </c>
      <c r="BZ420" s="35" t="str">
        <f t="shared" si="741"/>
        <v/>
      </c>
      <c r="CA420" s="265" t="b">
        <f t="shared" si="784"/>
        <v>0</v>
      </c>
      <c r="CB420" s="35" t="str">
        <f t="shared" si="742"/>
        <v/>
      </c>
      <c r="CC420" s="272" t="b">
        <f t="shared" si="785"/>
        <v>0</v>
      </c>
      <c r="CD420" s="35" t="str">
        <f t="shared" si="743"/>
        <v/>
      </c>
      <c r="CE420" s="13" t="b">
        <f t="shared" si="744"/>
        <v>0</v>
      </c>
      <c r="CF420" s="35" t="str">
        <f t="shared" si="745"/>
        <v/>
      </c>
      <c r="CG420" s="179">
        <f t="shared" si="746"/>
        <v>0</v>
      </c>
      <c r="CH420" s="179">
        <f t="shared" si="747"/>
        <v>0</v>
      </c>
      <c r="CI420" s="218">
        <f t="shared" si="786"/>
        <v>0</v>
      </c>
      <c r="CJ420" s="218">
        <f t="shared" si="787"/>
        <v>0</v>
      </c>
      <c r="CK420" s="218">
        <f t="shared" si="788"/>
        <v>0</v>
      </c>
      <c r="CL420" s="218">
        <f t="shared" si="789"/>
        <v>0</v>
      </c>
      <c r="CM420" s="218">
        <f t="shared" si="790"/>
        <v>0</v>
      </c>
      <c r="CN420" s="218">
        <f t="shared" si="791"/>
        <v>0</v>
      </c>
      <c r="CO420" s="218">
        <f t="shared" si="792"/>
        <v>0</v>
      </c>
      <c r="CP420" s="218">
        <f t="shared" si="793"/>
        <v>0</v>
      </c>
      <c r="CQ420" s="218">
        <f t="shared" si="794"/>
        <v>0</v>
      </c>
      <c r="CR420" s="218">
        <f t="shared" si="795"/>
        <v>0</v>
      </c>
      <c r="CS420" s="14">
        <f t="shared" si="748"/>
        <v>0</v>
      </c>
      <c r="CT420" s="236">
        <f t="shared" si="749"/>
        <v>0</v>
      </c>
      <c r="CU420" s="237">
        <f t="shared" si="817"/>
        <v>0</v>
      </c>
      <c r="CV420" s="16">
        <f t="shared" si="817"/>
        <v>0</v>
      </c>
      <c r="CW420" s="16">
        <f t="shared" si="817"/>
        <v>0</v>
      </c>
      <c r="CX420" s="16">
        <f t="shared" si="817"/>
        <v>0</v>
      </c>
      <c r="CY420" s="16">
        <f t="shared" si="817"/>
        <v>0</v>
      </c>
      <c r="CZ420" s="16">
        <f t="shared" si="817"/>
        <v>0</v>
      </c>
      <c r="DA420" s="16">
        <f t="shared" si="817"/>
        <v>0</v>
      </c>
      <c r="DB420" s="16">
        <f t="shared" si="817"/>
        <v>0</v>
      </c>
      <c r="DC420" s="16">
        <f t="shared" si="817"/>
        <v>0</v>
      </c>
      <c r="DD420" s="238">
        <f t="shared" si="817"/>
        <v>0</v>
      </c>
      <c r="DE420" s="232">
        <f t="shared" si="818"/>
        <v>0</v>
      </c>
      <c r="DF420" s="132">
        <f t="shared" si="818"/>
        <v>0</v>
      </c>
      <c r="DG420" s="132">
        <f t="shared" si="818"/>
        <v>0</v>
      </c>
      <c r="DH420" s="132">
        <f t="shared" si="818"/>
        <v>0</v>
      </c>
      <c r="DI420" s="132">
        <f t="shared" si="818"/>
        <v>0</v>
      </c>
      <c r="DJ420" s="132">
        <f t="shared" si="818"/>
        <v>0</v>
      </c>
      <c r="DK420" s="132">
        <f t="shared" si="818"/>
        <v>0</v>
      </c>
      <c r="DL420" s="132">
        <f t="shared" si="818"/>
        <v>0</v>
      </c>
      <c r="DM420" s="132">
        <f t="shared" si="818"/>
        <v>0</v>
      </c>
      <c r="DN420" s="233">
        <f t="shared" si="818"/>
        <v>0</v>
      </c>
      <c r="DO420" s="232">
        <f t="shared" si="750"/>
        <v>0</v>
      </c>
      <c r="DP420" s="132">
        <f t="shared" si="751"/>
        <v>0</v>
      </c>
      <c r="DQ420" s="132">
        <f t="shared" si="752"/>
        <v>0</v>
      </c>
      <c r="DR420" s="132">
        <f t="shared" si="753"/>
        <v>0</v>
      </c>
      <c r="DS420" s="132">
        <f t="shared" si="754"/>
        <v>0</v>
      </c>
      <c r="DT420" s="132">
        <f t="shared" si="755"/>
        <v>0</v>
      </c>
      <c r="DU420" s="132">
        <f t="shared" si="756"/>
        <v>0</v>
      </c>
      <c r="DV420" s="132">
        <f t="shared" si="757"/>
        <v>0</v>
      </c>
      <c r="DW420" s="132">
        <f t="shared" si="758"/>
        <v>0</v>
      </c>
      <c r="DX420" s="233">
        <f t="shared" si="759"/>
        <v>0</v>
      </c>
      <c r="DY420" s="231" t="b">
        <f t="shared" si="796"/>
        <v>0</v>
      </c>
      <c r="DZ420" s="163"/>
      <c r="EA420" s="226" t="str">
        <f t="shared" si="797"/>
        <v/>
      </c>
      <c r="EB420" s="178" t="str">
        <f t="shared" si="798"/>
        <v/>
      </c>
      <c r="EC420" s="178" t="str">
        <f t="shared" si="799"/>
        <v/>
      </c>
      <c r="ED420" s="178" t="str">
        <f t="shared" si="800"/>
        <v/>
      </c>
      <c r="EE420" s="178" t="str">
        <f t="shared" si="801"/>
        <v/>
      </c>
      <c r="EF420" s="178" t="str">
        <f t="shared" si="802"/>
        <v/>
      </c>
      <c r="EG420" s="178" t="str">
        <f t="shared" si="803"/>
        <v/>
      </c>
      <c r="EH420" s="178" t="str">
        <f t="shared" si="804"/>
        <v/>
      </c>
      <c r="EI420" s="178" t="str">
        <f t="shared" si="805"/>
        <v/>
      </c>
      <c r="EJ420" s="227" t="str">
        <f t="shared" si="806"/>
        <v/>
      </c>
      <c r="EK420" s="230" t="str">
        <f t="shared" si="760"/>
        <v/>
      </c>
      <c r="EL420" s="177" t="str">
        <f t="shared" si="761"/>
        <v/>
      </c>
      <c r="EM420" s="177" t="str">
        <f t="shared" si="762"/>
        <v/>
      </c>
      <c r="EN420" s="177" t="str">
        <f t="shared" si="763"/>
        <v/>
      </c>
      <c r="EO420" s="177" t="str">
        <f t="shared" si="764"/>
        <v/>
      </c>
      <c r="EP420" s="177" t="str">
        <f t="shared" si="765"/>
        <v/>
      </c>
      <c r="EQ420" s="177" t="str">
        <f t="shared" si="766"/>
        <v/>
      </c>
      <c r="ER420" s="177" t="str">
        <f t="shared" si="767"/>
        <v/>
      </c>
      <c r="ES420" s="177" t="str">
        <f t="shared" si="768"/>
        <v/>
      </c>
      <c r="ET420" s="177" t="str">
        <f t="shared" si="769"/>
        <v/>
      </c>
      <c r="EU420" s="229" t="e">
        <f t="shared" si="770"/>
        <v>#VALUE!</v>
      </c>
      <c r="EV420" s="27" t="e">
        <f t="shared" si="771"/>
        <v>#VALUE!</v>
      </c>
      <c r="EW420" s="27" t="e">
        <f t="shared" si="772"/>
        <v>#VALUE!</v>
      </c>
      <c r="EX420" s="28" t="e">
        <f t="shared" si="773"/>
        <v>#VALUE!</v>
      </c>
      <c r="EY420" s="28" t="e">
        <f t="shared" si="774"/>
        <v>#VALUE!</v>
      </c>
      <c r="EZ420" s="28" t="b">
        <f t="shared" si="775"/>
        <v>0</v>
      </c>
      <c r="FA420" s="176" t="str">
        <f t="shared" si="776"/>
        <v/>
      </c>
      <c r="FB420" s="27" t="e" cm="1">
        <f t="array" aca="1" ref="FB420" ca="1">TEXT(RIGHT(10-RIGHT(SUM(INDEX(1*(MID(MID(C420,1,1)*2,ROW(INDIRECT("1:"&amp;LEN(MID(C420,1,1)*2))),1)),,))+MID(C420,2,1)+
SUM(INDEX(1*(MID(MID(C420,3,1)*2,ROW(INDIRECT("1:"&amp;LEN(MID(C420,3,1)*2))),1)),,))+MID(C420,4,1)+
SUM(INDEX(1*(MID(MID(C420,5,1)*2,ROW(INDIRECT("1:"&amp;LEN(MID(C420,5,1)*2))),1)),,))+MID(C420,6,1)+
SUM(INDEX(1*(MID(MID(C420,8,1)*2,ROW(INDIRECT("1:"&amp;LEN(MID(C420,8,1)*2))),1)),,))+MID(C420,9,1)+
SUM(INDEX(1*(MID(MID(C420,10,1)*2,ROW(INDIRECT("1:"&amp;LEN(MID(C420,10,1)*2))),1)),,)),1),1),"0")</f>
        <v>#VALUE!</v>
      </c>
      <c r="FC420" s="27" t="str">
        <f t="shared" si="777"/>
        <v/>
      </c>
      <c r="FD420" s="29" t="b">
        <f t="shared" si="778"/>
        <v>0</v>
      </c>
      <c r="FE420" s="112" t="b">
        <f>IFERROR(MATCH(D420,'Avtal för korttidsarbete'!$G$13:$G$1012,0),TRUE)</f>
        <v>1</v>
      </c>
      <c r="FF420" s="112" t="b">
        <f t="shared" si="807"/>
        <v>0</v>
      </c>
      <c r="FG420" s="113" t="str" cm="1">
        <f t="array" ref="FG420">IF(FE420=TRUE,"x",INDEX('Avtal för korttidsarbete'!$E$13:$E$1012,$FE420))</f>
        <v>x</v>
      </c>
      <c r="FH420" s="113" t="str" cm="1">
        <f t="array" ref="FH420">IF(FE420=TRUE,"x",INDEX('Avtal för korttidsarbete'!$F$13:$F$1012,$FE420))</f>
        <v>x</v>
      </c>
      <c r="FI420" s="112" t="b">
        <f t="shared" si="808"/>
        <v>0</v>
      </c>
      <c r="FJ420" s="135">
        <f t="shared" si="809"/>
        <v>44166</v>
      </c>
      <c r="FK420" s="135">
        <f t="shared" si="810"/>
        <v>44377</v>
      </c>
      <c r="FL420" s="112" t="b">
        <f t="shared" si="811"/>
        <v>0</v>
      </c>
      <c r="FM420" s="113">
        <f t="shared" si="812"/>
        <v>44166</v>
      </c>
      <c r="FN420" s="135">
        <f t="shared" si="813"/>
        <v>44377</v>
      </c>
      <c r="FO420" s="148" t="b">
        <f>IFERROR(INDEX('Avtal för korttidsarbete'!R:R,MATCH(D420,'Avtal för korttidsarbete'!$G:$G,0)),TRUE)</f>
        <v>1</v>
      </c>
      <c r="FP420" s="135" t="str">
        <f>IF(FO420,"-",INDEX('Avtal för korttidsarbete'!$D:$D,MATCH(D420,'Avtal för korttidsarbete'!$G:$G,0)))</f>
        <v>-</v>
      </c>
      <c r="FQ420" s="113" t="b">
        <f>IFERROR(G420&gt;INDEX(Uppsägningar!E:E,MATCH(C420,Uppsägningar!C:C,0)),FALSE)</f>
        <v>0</v>
      </c>
    </row>
    <row r="421" spans="1:173" x14ac:dyDescent="0.25">
      <c r="A421" s="19">
        <v>405</v>
      </c>
      <c r="B421" s="20"/>
      <c r="C421" s="183"/>
      <c r="D421" s="66"/>
      <c r="E421" s="212">
        <f>IFERROR(INDEX(Admin!$C$7:$C$10,MATCH(FP421,TblNivåValTExt,0)),0)</f>
        <v>0</v>
      </c>
      <c r="F421" s="1"/>
      <c r="G421" s="1"/>
      <c r="H421" s="78"/>
      <c r="I421" s="181"/>
      <c r="J421" s="181"/>
      <c r="K421" s="182"/>
      <c r="L421" s="182"/>
      <c r="M421" s="181"/>
      <c r="N421" s="181"/>
      <c r="O421" s="181"/>
      <c r="P421" s="182"/>
      <c r="Q421" s="182"/>
      <c r="R421" s="181"/>
      <c r="S421" s="181"/>
      <c r="T421" s="181"/>
      <c r="U421" s="182"/>
      <c r="V421" s="182"/>
      <c r="W421" s="181"/>
      <c r="X421" s="181"/>
      <c r="Y421" s="181"/>
      <c r="Z421" s="182"/>
      <c r="AA421" s="182"/>
      <c r="AB421" s="181"/>
      <c r="AC421" s="181"/>
      <c r="AD421" s="181"/>
      <c r="AE421" s="182"/>
      <c r="AF421" s="182"/>
      <c r="AG421" s="181"/>
      <c r="AH421" s="181"/>
      <c r="AI421" s="181"/>
      <c r="AJ421" s="182"/>
      <c r="AK421" s="182"/>
      <c r="AL421" s="181"/>
      <c r="AM421" s="181"/>
      <c r="AN421" s="181"/>
      <c r="AO421" s="182"/>
      <c r="AP421" s="182"/>
      <c r="AQ421" s="181"/>
      <c r="AR421" s="181"/>
      <c r="AS421" s="181"/>
      <c r="AT421" s="182"/>
      <c r="AU421" s="182"/>
      <c r="AV421" s="181"/>
      <c r="AW421" s="181"/>
      <c r="AX421" s="181"/>
      <c r="AY421" s="182"/>
      <c r="AZ421" s="182"/>
      <c r="BA421" s="181"/>
      <c r="BB421" s="181"/>
      <c r="BC421" s="181"/>
      <c r="BD421" s="182"/>
      <c r="BE421" s="182"/>
      <c r="BF421" s="181"/>
      <c r="BG421" s="180">
        <f t="shared" si="779"/>
        <v>0</v>
      </c>
      <c r="BH421" s="116" t="str">
        <f t="shared" si="780"/>
        <v/>
      </c>
      <c r="BI421" s="80" t="b">
        <f t="shared" si="728"/>
        <v>0</v>
      </c>
      <c r="BJ421" s="80" t="str">
        <f t="shared" si="729"/>
        <v/>
      </c>
      <c r="BK421" s="80" t="b">
        <f t="shared" si="781"/>
        <v>0</v>
      </c>
      <c r="BL421" s="13" t="str">
        <f t="shared" si="730"/>
        <v/>
      </c>
      <c r="BM421" s="13" t="b">
        <f t="shared" si="782"/>
        <v>0</v>
      </c>
      <c r="BN421" s="35" t="str">
        <f t="shared" si="731"/>
        <v/>
      </c>
      <c r="BO421" s="13" t="b">
        <f t="shared" si="732"/>
        <v>0</v>
      </c>
      <c r="BP421" s="35" t="str">
        <f t="shared" si="733"/>
        <v/>
      </c>
      <c r="BQ421" s="13" t="b">
        <f t="shared" si="734"/>
        <v>0</v>
      </c>
      <c r="BR421" s="35" t="str">
        <f t="shared" si="735"/>
        <v/>
      </c>
      <c r="BS421" s="35" t="b">
        <f t="shared" si="736"/>
        <v>0</v>
      </c>
      <c r="BT421" s="35" t="str">
        <f t="shared" si="737"/>
        <v/>
      </c>
      <c r="BU421" s="35" t="b">
        <f t="shared" si="738"/>
        <v>0</v>
      </c>
      <c r="BV421" s="35" t="str">
        <f t="shared" si="739"/>
        <v/>
      </c>
      <c r="BW421" s="13" t="b">
        <f t="shared" si="814"/>
        <v>0</v>
      </c>
      <c r="BX421" s="35" t="str">
        <f t="shared" si="740"/>
        <v/>
      </c>
      <c r="BY421" s="265" t="b">
        <f t="shared" si="783"/>
        <v>0</v>
      </c>
      <c r="BZ421" s="35" t="str">
        <f t="shared" si="741"/>
        <v/>
      </c>
      <c r="CA421" s="265" t="b">
        <f t="shared" si="784"/>
        <v>0</v>
      </c>
      <c r="CB421" s="35" t="str">
        <f t="shared" si="742"/>
        <v/>
      </c>
      <c r="CC421" s="272" t="b">
        <f t="shared" si="785"/>
        <v>0</v>
      </c>
      <c r="CD421" s="35" t="str">
        <f t="shared" si="743"/>
        <v/>
      </c>
      <c r="CE421" s="13" t="b">
        <f t="shared" si="744"/>
        <v>0</v>
      </c>
      <c r="CF421" s="35" t="str">
        <f t="shared" si="745"/>
        <v/>
      </c>
      <c r="CG421" s="179">
        <f t="shared" si="746"/>
        <v>0</v>
      </c>
      <c r="CH421" s="179">
        <f t="shared" si="747"/>
        <v>0</v>
      </c>
      <c r="CI421" s="218">
        <f t="shared" si="786"/>
        <v>0</v>
      </c>
      <c r="CJ421" s="218">
        <f t="shared" si="787"/>
        <v>0</v>
      </c>
      <c r="CK421" s="218">
        <f t="shared" si="788"/>
        <v>0</v>
      </c>
      <c r="CL421" s="218">
        <f t="shared" si="789"/>
        <v>0</v>
      </c>
      <c r="CM421" s="218">
        <f t="shared" si="790"/>
        <v>0</v>
      </c>
      <c r="CN421" s="218">
        <f t="shared" si="791"/>
        <v>0</v>
      </c>
      <c r="CO421" s="218">
        <f t="shared" si="792"/>
        <v>0</v>
      </c>
      <c r="CP421" s="218">
        <f t="shared" si="793"/>
        <v>0</v>
      </c>
      <c r="CQ421" s="218">
        <f t="shared" si="794"/>
        <v>0</v>
      </c>
      <c r="CR421" s="218">
        <f t="shared" si="795"/>
        <v>0</v>
      </c>
      <c r="CS421" s="14">
        <f t="shared" si="748"/>
        <v>0</v>
      </c>
      <c r="CT421" s="236">
        <f t="shared" si="749"/>
        <v>0</v>
      </c>
      <c r="CU421" s="237">
        <f t="shared" si="817"/>
        <v>0</v>
      </c>
      <c r="CV421" s="16">
        <f t="shared" si="817"/>
        <v>0</v>
      </c>
      <c r="CW421" s="16">
        <f t="shared" si="817"/>
        <v>0</v>
      </c>
      <c r="CX421" s="16">
        <f t="shared" si="817"/>
        <v>0</v>
      </c>
      <c r="CY421" s="16">
        <f t="shared" si="817"/>
        <v>0</v>
      </c>
      <c r="CZ421" s="16">
        <f t="shared" si="817"/>
        <v>0</v>
      </c>
      <c r="DA421" s="16">
        <f t="shared" si="817"/>
        <v>0</v>
      </c>
      <c r="DB421" s="16">
        <f t="shared" si="817"/>
        <v>0</v>
      </c>
      <c r="DC421" s="16">
        <f t="shared" si="817"/>
        <v>0</v>
      </c>
      <c r="DD421" s="238">
        <f t="shared" si="817"/>
        <v>0</v>
      </c>
      <c r="DE421" s="232">
        <f t="shared" si="818"/>
        <v>0</v>
      </c>
      <c r="DF421" s="132">
        <f t="shared" si="818"/>
        <v>0</v>
      </c>
      <c r="DG421" s="132">
        <f t="shared" si="818"/>
        <v>0</v>
      </c>
      <c r="DH421" s="132">
        <f t="shared" si="818"/>
        <v>0</v>
      </c>
      <c r="DI421" s="132">
        <f t="shared" si="818"/>
        <v>0</v>
      </c>
      <c r="DJ421" s="132">
        <f t="shared" si="818"/>
        <v>0</v>
      </c>
      <c r="DK421" s="132">
        <f t="shared" si="818"/>
        <v>0</v>
      </c>
      <c r="DL421" s="132">
        <f t="shared" si="818"/>
        <v>0</v>
      </c>
      <c r="DM421" s="132">
        <f t="shared" si="818"/>
        <v>0</v>
      </c>
      <c r="DN421" s="233">
        <f t="shared" si="818"/>
        <v>0</v>
      </c>
      <c r="DO421" s="232">
        <f t="shared" si="750"/>
        <v>0</v>
      </c>
      <c r="DP421" s="132">
        <f t="shared" si="751"/>
        <v>0</v>
      </c>
      <c r="DQ421" s="132">
        <f t="shared" si="752"/>
        <v>0</v>
      </c>
      <c r="DR421" s="132">
        <f t="shared" si="753"/>
        <v>0</v>
      </c>
      <c r="DS421" s="132">
        <f t="shared" si="754"/>
        <v>0</v>
      </c>
      <c r="DT421" s="132">
        <f t="shared" si="755"/>
        <v>0</v>
      </c>
      <c r="DU421" s="132">
        <f t="shared" si="756"/>
        <v>0</v>
      </c>
      <c r="DV421" s="132">
        <f t="shared" si="757"/>
        <v>0</v>
      </c>
      <c r="DW421" s="132">
        <f t="shared" si="758"/>
        <v>0</v>
      </c>
      <c r="DX421" s="233">
        <f t="shared" si="759"/>
        <v>0</v>
      </c>
      <c r="DY421" s="231" t="b">
        <f t="shared" si="796"/>
        <v>0</v>
      </c>
      <c r="DZ421" s="163"/>
      <c r="EA421" s="226" t="str">
        <f t="shared" si="797"/>
        <v/>
      </c>
      <c r="EB421" s="178" t="str">
        <f t="shared" si="798"/>
        <v/>
      </c>
      <c r="EC421" s="178" t="str">
        <f t="shared" si="799"/>
        <v/>
      </c>
      <c r="ED421" s="178" t="str">
        <f t="shared" si="800"/>
        <v/>
      </c>
      <c r="EE421" s="178" t="str">
        <f t="shared" si="801"/>
        <v/>
      </c>
      <c r="EF421" s="178" t="str">
        <f t="shared" si="802"/>
        <v/>
      </c>
      <c r="EG421" s="178" t="str">
        <f t="shared" si="803"/>
        <v/>
      </c>
      <c r="EH421" s="178" t="str">
        <f t="shared" si="804"/>
        <v/>
      </c>
      <c r="EI421" s="178" t="str">
        <f t="shared" si="805"/>
        <v/>
      </c>
      <c r="EJ421" s="227" t="str">
        <f t="shared" si="806"/>
        <v/>
      </c>
      <c r="EK421" s="230" t="str">
        <f t="shared" si="760"/>
        <v/>
      </c>
      <c r="EL421" s="177" t="str">
        <f t="shared" si="761"/>
        <v/>
      </c>
      <c r="EM421" s="177" t="str">
        <f t="shared" si="762"/>
        <v/>
      </c>
      <c r="EN421" s="177" t="str">
        <f t="shared" si="763"/>
        <v/>
      </c>
      <c r="EO421" s="177" t="str">
        <f t="shared" si="764"/>
        <v/>
      </c>
      <c r="EP421" s="177" t="str">
        <f t="shared" si="765"/>
        <v/>
      </c>
      <c r="EQ421" s="177" t="str">
        <f t="shared" si="766"/>
        <v/>
      </c>
      <c r="ER421" s="177" t="str">
        <f t="shared" si="767"/>
        <v/>
      </c>
      <c r="ES421" s="177" t="str">
        <f t="shared" si="768"/>
        <v/>
      </c>
      <c r="ET421" s="177" t="str">
        <f t="shared" si="769"/>
        <v/>
      </c>
      <c r="EU421" s="229" t="e">
        <f t="shared" si="770"/>
        <v>#VALUE!</v>
      </c>
      <c r="EV421" s="27" t="e">
        <f t="shared" si="771"/>
        <v>#VALUE!</v>
      </c>
      <c r="EW421" s="27" t="e">
        <f t="shared" si="772"/>
        <v>#VALUE!</v>
      </c>
      <c r="EX421" s="28" t="e">
        <f t="shared" si="773"/>
        <v>#VALUE!</v>
      </c>
      <c r="EY421" s="28" t="e">
        <f t="shared" si="774"/>
        <v>#VALUE!</v>
      </c>
      <c r="EZ421" s="28" t="b">
        <f t="shared" si="775"/>
        <v>0</v>
      </c>
      <c r="FA421" s="176" t="str">
        <f t="shared" si="776"/>
        <v/>
      </c>
      <c r="FB421" s="27" t="e" cm="1">
        <f t="array" aca="1" ref="FB421" ca="1">TEXT(RIGHT(10-RIGHT(SUM(INDEX(1*(MID(MID(C421,1,1)*2,ROW(INDIRECT("1:"&amp;LEN(MID(C421,1,1)*2))),1)),,))+MID(C421,2,1)+
SUM(INDEX(1*(MID(MID(C421,3,1)*2,ROW(INDIRECT("1:"&amp;LEN(MID(C421,3,1)*2))),1)),,))+MID(C421,4,1)+
SUM(INDEX(1*(MID(MID(C421,5,1)*2,ROW(INDIRECT("1:"&amp;LEN(MID(C421,5,1)*2))),1)),,))+MID(C421,6,1)+
SUM(INDEX(1*(MID(MID(C421,8,1)*2,ROW(INDIRECT("1:"&amp;LEN(MID(C421,8,1)*2))),1)),,))+MID(C421,9,1)+
SUM(INDEX(1*(MID(MID(C421,10,1)*2,ROW(INDIRECT("1:"&amp;LEN(MID(C421,10,1)*2))),1)),,)),1),1),"0")</f>
        <v>#VALUE!</v>
      </c>
      <c r="FC421" s="27" t="str">
        <f t="shared" si="777"/>
        <v/>
      </c>
      <c r="FD421" s="29" t="b">
        <f t="shared" si="778"/>
        <v>0</v>
      </c>
      <c r="FE421" s="112" t="b">
        <f>IFERROR(MATCH(D421,'Avtal för korttidsarbete'!$G$13:$G$1012,0),TRUE)</f>
        <v>1</v>
      </c>
      <c r="FF421" s="112" t="b">
        <f t="shared" si="807"/>
        <v>0</v>
      </c>
      <c r="FG421" s="113" t="str" cm="1">
        <f t="array" ref="FG421">IF(FE421=TRUE,"x",INDEX('Avtal för korttidsarbete'!$E$13:$E$1012,$FE421))</f>
        <v>x</v>
      </c>
      <c r="FH421" s="113" t="str" cm="1">
        <f t="array" ref="FH421">IF(FE421=TRUE,"x",INDEX('Avtal för korttidsarbete'!$F$13:$F$1012,$FE421))</f>
        <v>x</v>
      </c>
      <c r="FI421" s="112" t="b">
        <f t="shared" si="808"/>
        <v>0</v>
      </c>
      <c r="FJ421" s="135">
        <f t="shared" si="809"/>
        <v>44166</v>
      </c>
      <c r="FK421" s="135">
        <f t="shared" si="810"/>
        <v>44377</v>
      </c>
      <c r="FL421" s="112" t="b">
        <f t="shared" si="811"/>
        <v>0</v>
      </c>
      <c r="FM421" s="113">
        <f t="shared" si="812"/>
        <v>44166</v>
      </c>
      <c r="FN421" s="135">
        <f t="shared" si="813"/>
        <v>44377</v>
      </c>
      <c r="FO421" s="148" t="b">
        <f>IFERROR(INDEX('Avtal för korttidsarbete'!R:R,MATCH(D421,'Avtal för korttidsarbete'!$G:$G,0)),TRUE)</f>
        <v>1</v>
      </c>
      <c r="FP421" s="135" t="str">
        <f>IF(FO421,"-",INDEX('Avtal för korttidsarbete'!$D:$D,MATCH(D421,'Avtal för korttidsarbete'!$G:$G,0)))</f>
        <v>-</v>
      </c>
      <c r="FQ421" s="113" t="b">
        <f>IFERROR(G421&gt;INDEX(Uppsägningar!E:E,MATCH(C421,Uppsägningar!C:C,0)),FALSE)</f>
        <v>0</v>
      </c>
    </row>
    <row r="422" spans="1:173" x14ac:dyDescent="0.25">
      <c r="A422" s="19">
        <v>406</v>
      </c>
      <c r="B422" s="20"/>
      <c r="C422" s="183"/>
      <c r="D422" s="66"/>
      <c r="E422" s="212">
        <f>IFERROR(INDEX(Admin!$C$7:$C$10,MATCH(FP422,TblNivåValTExt,0)),0)</f>
        <v>0</v>
      </c>
      <c r="F422" s="1"/>
      <c r="G422" s="1"/>
      <c r="H422" s="78"/>
      <c r="I422" s="181"/>
      <c r="J422" s="181"/>
      <c r="K422" s="182"/>
      <c r="L422" s="182"/>
      <c r="M422" s="181"/>
      <c r="N422" s="181"/>
      <c r="O422" s="181"/>
      <c r="P422" s="182"/>
      <c r="Q422" s="182"/>
      <c r="R422" s="181"/>
      <c r="S422" s="181"/>
      <c r="T422" s="181"/>
      <c r="U422" s="182"/>
      <c r="V422" s="182"/>
      <c r="W422" s="181"/>
      <c r="X422" s="181"/>
      <c r="Y422" s="181"/>
      <c r="Z422" s="182"/>
      <c r="AA422" s="182"/>
      <c r="AB422" s="181"/>
      <c r="AC422" s="181"/>
      <c r="AD422" s="181"/>
      <c r="AE422" s="182"/>
      <c r="AF422" s="182"/>
      <c r="AG422" s="181"/>
      <c r="AH422" s="181"/>
      <c r="AI422" s="181"/>
      <c r="AJ422" s="182"/>
      <c r="AK422" s="182"/>
      <c r="AL422" s="181"/>
      <c r="AM422" s="181"/>
      <c r="AN422" s="181"/>
      <c r="AO422" s="182"/>
      <c r="AP422" s="182"/>
      <c r="AQ422" s="181"/>
      <c r="AR422" s="181"/>
      <c r="AS422" s="181"/>
      <c r="AT422" s="182"/>
      <c r="AU422" s="182"/>
      <c r="AV422" s="181"/>
      <c r="AW422" s="181"/>
      <c r="AX422" s="181"/>
      <c r="AY422" s="182"/>
      <c r="AZ422" s="182"/>
      <c r="BA422" s="181"/>
      <c r="BB422" s="181"/>
      <c r="BC422" s="181"/>
      <c r="BD422" s="182"/>
      <c r="BE422" s="182"/>
      <c r="BF422" s="181"/>
      <c r="BG422" s="180">
        <f t="shared" si="779"/>
        <v>0</v>
      </c>
      <c r="BH422" s="116" t="str">
        <f t="shared" si="780"/>
        <v/>
      </c>
      <c r="BI422" s="80" t="b">
        <f t="shared" si="728"/>
        <v>0</v>
      </c>
      <c r="BJ422" s="80" t="str">
        <f t="shared" si="729"/>
        <v/>
      </c>
      <c r="BK422" s="80" t="b">
        <f t="shared" si="781"/>
        <v>0</v>
      </c>
      <c r="BL422" s="13" t="str">
        <f t="shared" si="730"/>
        <v/>
      </c>
      <c r="BM422" s="13" t="b">
        <f t="shared" si="782"/>
        <v>0</v>
      </c>
      <c r="BN422" s="35" t="str">
        <f t="shared" si="731"/>
        <v/>
      </c>
      <c r="BO422" s="13" t="b">
        <f t="shared" si="732"/>
        <v>0</v>
      </c>
      <c r="BP422" s="35" t="str">
        <f t="shared" si="733"/>
        <v/>
      </c>
      <c r="BQ422" s="13" t="b">
        <f t="shared" si="734"/>
        <v>0</v>
      </c>
      <c r="BR422" s="35" t="str">
        <f t="shared" si="735"/>
        <v/>
      </c>
      <c r="BS422" s="35" t="b">
        <f t="shared" si="736"/>
        <v>0</v>
      </c>
      <c r="BT422" s="35" t="str">
        <f t="shared" si="737"/>
        <v/>
      </c>
      <c r="BU422" s="35" t="b">
        <f t="shared" si="738"/>
        <v>0</v>
      </c>
      <c r="BV422" s="35" t="str">
        <f t="shared" si="739"/>
        <v/>
      </c>
      <c r="BW422" s="13" t="b">
        <f t="shared" si="814"/>
        <v>0</v>
      </c>
      <c r="BX422" s="35" t="str">
        <f t="shared" si="740"/>
        <v/>
      </c>
      <c r="BY422" s="265" t="b">
        <f t="shared" si="783"/>
        <v>0</v>
      </c>
      <c r="BZ422" s="35" t="str">
        <f t="shared" si="741"/>
        <v/>
      </c>
      <c r="CA422" s="265" t="b">
        <f t="shared" si="784"/>
        <v>0</v>
      </c>
      <c r="CB422" s="35" t="str">
        <f t="shared" si="742"/>
        <v/>
      </c>
      <c r="CC422" s="272" t="b">
        <f t="shared" si="785"/>
        <v>0</v>
      </c>
      <c r="CD422" s="35" t="str">
        <f t="shared" si="743"/>
        <v/>
      </c>
      <c r="CE422" s="13" t="b">
        <f t="shared" si="744"/>
        <v>0</v>
      </c>
      <c r="CF422" s="35" t="str">
        <f t="shared" si="745"/>
        <v/>
      </c>
      <c r="CG422" s="179">
        <f t="shared" si="746"/>
        <v>0</v>
      </c>
      <c r="CH422" s="179">
        <f t="shared" si="747"/>
        <v>0</v>
      </c>
      <c r="CI422" s="218">
        <f t="shared" si="786"/>
        <v>0</v>
      </c>
      <c r="CJ422" s="218">
        <f t="shared" si="787"/>
        <v>0</v>
      </c>
      <c r="CK422" s="218">
        <f t="shared" si="788"/>
        <v>0</v>
      </c>
      <c r="CL422" s="218">
        <f t="shared" si="789"/>
        <v>0</v>
      </c>
      <c r="CM422" s="218">
        <f t="shared" si="790"/>
        <v>0</v>
      </c>
      <c r="CN422" s="218">
        <f t="shared" si="791"/>
        <v>0</v>
      </c>
      <c r="CO422" s="218">
        <f t="shared" si="792"/>
        <v>0</v>
      </c>
      <c r="CP422" s="218">
        <f t="shared" si="793"/>
        <v>0</v>
      </c>
      <c r="CQ422" s="218">
        <f t="shared" si="794"/>
        <v>0</v>
      </c>
      <c r="CR422" s="218">
        <f t="shared" si="795"/>
        <v>0</v>
      </c>
      <c r="CS422" s="14">
        <f t="shared" si="748"/>
        <v>0</v>
      </c>
      <c r="CT422" s="236">
        <f t="shared" si="749"/>
        <v>0</v>
      </c>
      <c r="CU422" s="237">
        <f t="shared" si="817"/>
        <v>0</v>
      </c>
      <c r="CV422" s="16">
        <f t="shared" si="817"/>
        <v>0</v>
      </c>
      <c r="CW422" s="16">
        <f t="shared" si="817"/>
        <v>0</v>
      </c>
      <c r="CX422" s="16">
        <f t="shared" si="817"/>
        <v>0</v>
      </c>
      <c r="CY422" s="16">
        <f t="shared" si="817"/>
        <v>0</v>
      </c>
      <c r="CZ422" s="16">
        <f t="shared" si="817"/>
        <v>0</v>
      </c>
      <c r="DA422" s="16">
        <f t="shared" si="817"/>
        <v>0</v>
      </c>
      <c r="DB422" s="16">
        <f t="shared" si="817"/>
        <v>0</v>
      </c>
      <c r="DC422" s="16">
        <f t="shared" si="817"/>
        <v>0</v>
      </c>
      <c r="DD422" s="238">
        <f t="shared" si="817"/>
        <v>0</v>
      </c>
      <c r="DE422" s="232">
        <f t="shared" si="818"/>
        <v>0</v>
      </c>
      <c r="DF422" s="132">
        <f t="shared" si="818"/>
        <v>0</v>
      </c>
      <c r="DG422" s="132">
        <f t="shared" si="818"/>
        <v>0</v>
      </c>
      <c r="DH422" s="132">
        <f t="shared" si="818"/>
        <v>0</v>
      </c>
      <c r="DI422" s="132">
        <f t="shared" si="818"/>
        <v>0</v>
      </c>
      <c r="DJ422" s="132">
        <f t="shared" si="818"/>
        <v>0</v>
      </c>
      <c r="DK422" s="132">
        <f t="shared" si="818"/>
        <v>0</v>
      </c>
      <c r="DL422" s="132">
        <f t="shared" si="818"/>
        <v>0</v>
      </c>
      <c r="DM422" s="132">
        <f t="shared" si="818"/>
        <v>0</v>
      </c>
      <c r="DN422" s="233">
        <f t="shared" si="818"/>
        <v>0</v>
      </c>
      <c r="DO422" s="232">
        <f t="shared" si="750"/>
        <v>0</v>
      </c>
      <c r="DP422" s="132">
        <f t="shared" si="751"/>
        <v>0</v>
      </c>
      <c r="DQ422" s="132">
        <f t="shared" si="752"/>
        <v>0</v>
      </c>
      <c r="DR422" s="132">
        <f t="shared" si="753"/>
        <v>0</v>
      </c>
      <c r="DS422" s="132">
        <f t="shared" si="754"/>
        <v>0</v>
      </c>
      <c r="DT422" s="132">
        <f t="shared" si="755"/>
        <v>0</v>
      </c>
      <c r="DU422" s="132">
        <f t="shared" si="756"/>
        <v>0</v>
      </c>
      <c r="DV422" s="132">
        <f t="shared" si="757"/>
        <v>0</v>
      </c>
      <c r="DW422" s="132">
        <f t="shared" si="758"/>
        <v>0</v>
      </c>
      <c r="DX422" s="233">
        <f t="shared" si="759"/>
        <v>0</v>
      </c>
      <c r="DY422" s="231" t="b">
        <f t="shared" si="796"/>
        <v>0</v>
      </c>
      <c r="DZ422" s="163"/>
      <c r="EA422" s="226" t="str">
        <f t="shared" si="797"/>
        <v/>
      </c>
      <c r="EB422" s="178" t="str">
        <f t="shared" si="798"/>
        <v/>
      </c>
      <c r="EC422" s="178" t="str">
        <f t="shared" si="799"/>
        <v/>
      </c>
      <c r="ED422" s="178" t="str">
        <f t="shared" si="800"/>
        <v/>
      </c>
      <c r="EE422" s="178" t="str">
        <f t="shared" si="801"/>
        <v/>
      </c>
      <c r="EF422" s="178" t="str">
        <f t="shared" si="802"/>
        <v/>
      </c>
      <c r="EG422" s="178" t="str">
        <f t="shared" si="803"/>
        <v/>
      </c>
      <c r="EH422" s="178" t="str">
        <f t="shared" si="804"/>
        <v/>
      </c>
      <c r="EI422" s="178" t="str">
        <f t="shared" si="805"/>
        <v/>
      </c>
      <c r="EJ422" s="227" t="str">
        <f t="shared" si="806"/>
        <v/>
      </c>
      <c r="EK422" s="230" t="str">
        <f t="shared" si="760"/>
        <v/>
      </c>
      <c r="EL422" s="177" t="str">
        <f t="shared" si="761"/>
        <v/>
      </c>
      <c r="EM422" s="177" t="str">
        <f t="shared" si="762"/>
        <v/>
      </c>
      <c r="EN422" s="177" t="str">
        <f t="shared" si="763"/>
        <v/>
      </c>
      <c r="EO422" s="177" t="str">
        <f t="shared" si="764"/>
        <v/>
      </c>
      <c r="EP422" s="177" t="str">
        <f t="shared" si="765"/>
        <v/>
      </c>
      <c r="EQ422" s="177" t="str">
        <f t="shared" si="766"/>
        <v/>
      </c>
      <c r="ER422" s="177" t="str">
        <f t="shared" si="767"/>
        <v/>
      </c>
      <c r="ES422" s="177" t="str">
        <f t="shared" si="768"/>
        <v/>
      </c>
      <c r="ET422" s="177" t="str">
        <f t="shared" si="769"/>
        <v/>
      </c>
      <c r="EU422" s="229" t="e">
        <f t="shared" si="770"/>
        <v>#VALUE!</v>
      </c>
      <c r="EV422" s="27" t="e">
        <f t="shared" si="771"/>
        <v>#VALUE!</v>
      </c>
      <c r="EW422" s="27" t="e">
        <f t="shared" si="772"/>
        <v>#VALUE!</v>
      </c>
      <c r="EX422" s="28" t="e">
        <f t="shared" si="773"/>
        <v>#VALUE!</v>
      </c>
      <c r="EY422" s="28" t="e">
        <f t="shared" si="774"/>
        <v>#VALUE!</v>
      </c>
      <c r="EZ422" s="28" t="b">
        <f t="shared" si="775"/>
        <v>0</v>
      </c>
      <c r="FA422" s="176" t="str">
        <f t="shared" si="776"/>
        <v/>
      </c>
      <c r="FB422" s="27" t="e" cm="1">
        <f t="array" aca="1" ref="FB422" ca="1">TEXT(RIGHT(10-RIGHT(SUM(INDEX(1*(MID(MID(C422,1,1)*2,ROW(INDIRECT("1:"&amp;LEN(MID(C422,1,1)*2))),1)),,))+MID(C422,2,1)+
SUM(INDEX(1*(MID(MID(C422,3,1)*2,ROW(INDIRECT("1:"&amp;LEN(MID(C422,3,1)*2))),1)),,))+MID(C422,4,1)+
SUM(INDEX(1*(MID(MID(C422,5,1)*2,ROW(INDIRECT("1:"&amp;LEN(MID(C422,5,1)*2))),1)),,))+MID(C422,6,1)+
SUM(INDEX(1*(MID(MID(C422,8,1)*2,ROW(INDIRECT("1:"&amp;LEN(MID(C422,8,1)*2))),1)),,))+MID(C422,9,1)+
SUM(INDEX(1*(MID(MID(C422,10,1)*2,ROW(INDIRECT("1:"&amp;LEN(MID(C422,10,1)*2))),1)),,)),1),1),"0")</f>
        <v>#VALUE!</v>
      </c>
      <c r="FC422" s="27" t="str">
        <f t="shared" si="777"/>
        <v/>
      </c>
      <c r="FD422" s="29" t="b">
        <f t="shared" si="778"/>
        <v>0</v>
      </c>
      <c r="FE422" s="112" t="b">
        <f>IFERROR(MATCH(D422,'Avtal för korttidsarbete'!$G$13:$G$1012,0),TRUE)</f>
        <v>1</v>
      </c>
      <c r="FF422" s="112" t="b">
        <f t="shared" si="807"/>
        <v>0</v>
      </c>
      <c r="FG422" s="113" t="str" cm="1">
        <f t="array" ref="FG422">IF(FE422=TRUE,"x",INDEX('Avtal för korttidsarbete'!$E$13:$E$1012,$FE422))</f>
        <v>x</v>
      </c>
      <c r="FH422" s="113" t="str" cm="1">
        <f t="array" ref="FH422">IF(FE422=TRUE,"x",INDEX('Avtal för korttidsarbete'!$F$13:$F$1012,$FE422))</f>
        <v>x</v>
      </c>
      <c r="FI422" s="112" t="b">
        <f t="shared" si="808"/>
        <v>0</v>
      </c>
      <c r="FJ422" s="135">
        <f t="shared" si="809"/>
        <v>44166</v>
      </c>
      <c r="FK422" s="135">
        <f t="shared" si="810"/>
        <v>44377</v>
      </c>
      <c r="FL422" s="112" t="b">
        <f t="shared" si="811"/>
        <v>0</v>
      </c>
      <c r="FM422" s="113">
        <f t="shared" si="812"/>
        <v>44166</v>
      </c>
      <c r="FN422" s="135">
        <f t="shared" si="813"/>
        <v>44377</v>
      </c>
      <c r="FO422" s="148" t="b">
        <f>IFERROR(INDEX('Avtal för korttidsarbete'!R:R,MATCH(D422,'Avtal för korttidsarbete'!$G:$G,0)),TRUE)</f>
        <v>1</v>
      </c>
      <c r="FP422" s="135" t="str">
        <f>IF(FO422,"-",INDEX('Avtal för korttidsarbete'!$D:$D,MATCH(D422,'Avtal för korttidsarbete'!$G:$G,0)))</f>
        <v>-</v>
      </c>
      <c r="FQ422" s="113" t="b">
        <f>IFERROR(G422&gt;INDEX(Uppsägningar!E:E,MATCH(C422,Uppsägningar!C:C,0)),FALSE)</f>
        <v>0</v>
      </c>
    </row>
    <row r="423" spans="1:173" x14ac:dyDescent="0.25">
      <c r="A423" s="19">
        <v>407</v>
      </c>
      <c r="B423" s="20"/>
      <c r="C423" s="183"/>
      <c r="D423" s="66"/>
      <c r="E423" s="212">
        <f>IFERROR(INDEX(Admin!$C$7:$C$10,MATCH(FP423,TblNivåValTExt,0)),0)</f>
        <v>0</v>
      </c>
      <c r="F423" s="1"/>
      <c r="G423" s="1"/>
      <c r="H423" s="78"/>
      <c r="I423" s="181"/>
      <c r="J423" s="181"/>
      <c r="K423" s="182"/>
      <c r="L423" s="182"/>
      <c r="M423" s="181"/>
      <c r="N423" s="181"/>
      <c r="O423" s="181"/>
      <c r="P423" s="182"/>
      <c r="Q423" s="182"/>
      <c r="R423" s="181"/>
      <c r="S423" s="181"/>
      <c r="T423" s="181"/>
      <c r="U423" s="182"/>
      <c r="V423" s="182"/>
      <c r="W423" s="181"/>
      <c r="X423" s="181"/>
      <c r="Y423" s="181"/>
      <c r="Z423" s="182"/>
      <c r="AA423" s="182"/>
      <c r="AB423" s="181"/>
      <c r="AC423" s="181"/>
      <c r="AD423" s="181"/>
      <c r="AE423" s="182"/>
      <c r="AF423" s="182"/>
      <c r="AG423" s="181"/>
      <c r="AH423" s="181"/>
      <c r="AI423" s="181"/>
      <c r="AJ423" s="182"/>
      <c r="AK423" s="182"/>
      <c r="AL423" s="181"/>
      <c r="AM423" s="181"/>
      <c r="AN423" s="181"/>
      <c r="AO423" s="182"/>
      <c r="AP423" s="182"/>
      <c r="AQ423" s="181"/>
      <c r="AR423" s="181"/>
      <c r="AS423" s="181"/>
      <c r="AT423" s="182"/>
      <c r="AU423" s="182"/>
      <c r="AV423" s="181"/>
      <c r="AW423" s="181"/>
      <c r="AX423" s="181"/>
      <c r="AY423" s="182"/>
      <c r="AZ423" s="182"/>
      <c r="BA423" s="181"/>
      <c r="BB423" s="181"/>
      <c r="BC423" s="181"/>
      <c r="BD423" s="182"/>
      <c r="BE423" s="182"/>
      <c r="BF423" s="181"/>
      <c r="BG423" s="180">
        <f t="shared" si="779"/>
        <v>0</v>
      </c>
      <c r="BH423" s="116" t="str">
        <f t="shared" si="780"/>
        <v/>
      </c>
      <c r="BI423" s="80" t="b">
        <f t="shared" si="728"/>
        <v>0</v>
      </c>
      <c r="BJ423" s="80" t="str">
        <f t="shared" si="729"/>
        <v/>
      </c>
      <c r="BK423" s="80" t="b">
        <f t="shared" si="781"/>
        <v>0</v>
      </c>
      <c r="BL423" s="13" t="str">
        <f t="shared" si="730"/>
        <v/>
      </c>
      <c r="BM423" s="13" t="b">
        <f t="shared" si="782"/>
        <v>0</v>
      </c>
      <c r="BN423" s="35" t="str">
        <f t="shared" si="731"/>
        <v/>
      </c>
      <c r="BO423" s="13" t="b">
        <f t="shared" si="732"/>
        <v>0</v>
      </c>
      <c r="BP423" s="35" t="str">
        <f t="shared" si="733"/>
        <v/>
      </c>
      <c r="BQ423" s="13" t="b">
        <f t="shared" si="734"/>
        <v>0</v>
      </c>
      <c r="BR423" s="35" t="str">
        <f t="shared" si="735"/>
        <v/>
      </c>
      <c r="BS423" s="35" t="b">
        <f t="shared" si="736"/>
        <v>0</v>
      </c>
      <c r="BT423" s="35" t="str">
        <f t="shared" si="737"/>
        <v/>
      </c>
      <c r="BU423" s="35" t="b">
        <f t="shared" si="738"/>
        <v>0</v>
      </c>
      <c r="BV423" s="35" t="str">
        <f t="shared" si="739"/>
        <v/>
      </c>
      <c r="BW423" s="13" t="b">
        <f t="shared" si="814"/>
        <v>0</v>
      </c>
      <c r="BX423" s="35" t="str">
        <f t="shared" si="740"/>
        <v/>
      </c>
      <c r="BY423" s="265" t="b">
        <f t="shared" si="783"/>
        <v>0</v>
      </c>
      <c r="BZ423" s="35" t="str">
        <f t="shared" si="741"/>
        <v/>
      </c>
      <c r="CA423" s="265" t="b">
        <f t="shared" si="784"/>
        <v>0</v>
      </c>
      <c r="CB423" s="35" t="str">
        <f t="shared" si="742"/>
        <v/>
      </c>
      <c r="CC423" s="272" t="b">
        <f t="shared" si="785"/>
        <v>0</v>
      </c>
      <c r="CD423" s="35" t="str">
        <f t="shared" si="743"/>
        <v/>
      </c>
      <c r="CE423" s="13" t="b">
        <f t="shared" si="744"/>
        <v>0</v>
      </c>
      <c r="CF423" s="35" t="str">
        <f t="shared" si="745"/>
        <v/>
      </c>
      <c r="CG423" s="179">
        <f t="shared" si="746"/>
        <v>0</v>
      </c>
      <c r="CH423" s="179">
        <f t="shared" si="747"/>
        <v>0</v>
      </c>
      <c r="CI423" s="218">
        <f t="shared" si="786"/>
        <v>0</v>
      </c>
      <c r="CJ423" s="218">
        <f t="shared" si="787"/>
        <v>0</v>
      </c>
      <c r="CK423" s="218">
        <f t="shared" si="788"/>
        <v>0</v>
      </c>
      <c r="CL423" s="218">
        <f t="shared" si="789"/>
        <v>0</v>
      </c>
      <c r="CM423" s="218">
        <f t="shared" si="790"/>
        <v>0</v>
      </c>
      <c r="CN423" s="218">
        <f t="shared" si="791"/>
        <v>0</v>
      </c>
      <c r="CO423" s="218">
        <f t="shared" si="792"/>
        <v>0</v>
      </c>
      <c r="CP423" s="218">
        <f t="shared" si="793"/>
        <v>0</v>
      </c>
      <c r="CQ423" s="218">
        <f t="shared" si="794"/>
        <v>0</v>
      </c>
      <c r="CR423" s="218">
        <f t="shared" si="795"/>
        <v>0</v>
      </c>
      <c r="CS423" s="14">
        <f t="shared" si="748"/>
        <v>0</v>
      </c>
      <c r="CT423" s="236">
        <f t="shared" si="749"/>
        <v>0</v>
      </c>
      <c r="CU423" s="237">
        <f t="shared" si="817"/>
        <v>0</v>
      </c>
      <c r="CV423" s="16">
        <f t="shared" si="817"/>
        <v>0</v>
      </c>
      <c r="CW423" s="16">
        <f t="shared" si="817"/>
        <v>0</v>
      </c>
      <c r="CX423" s="16">
        <f t="shared" si="817"/>
        <v>0</v>
      </c>
      <c r="CY423" s="16">
        <f t="shared" si="817"/>
        <v>0</v>
      </c>
      <c r="CZ423" s="16">
        <f t="shared" si="817"/>
        <v>0</v>
      </c>
      <c r="DA423" s="16">
        <f t="shared" si="817"/>
        <v>0</v>
      </c>
      <c r="DB423" s="16">
        <f t="shared" si="817"/>
        <v>0</v>
      </c>
      <c r="DC423" s="16">
        <f t="shared" si="817"/>
        <v>0</v>
      </c>
      <c r="DD423" s="238">
        <f t="shared" si="817"/>
        <v>0</v>
      </c>
      <c r="DE423" s="232">
        <f t="shared" si="818"/>
        <v>0</v>
      </c>
      <c r="DF423" s="132">
        <f t="shared" si="818"/>
        <v>0</v>
      </c>
      <c r="DG423" s="132">
        <f t="shared" si="818"/>
        <v>0</v>
      </c>
      <c r="DH423" s="132">
        <f t="shared" si="818"/>
        <v>0</v>
      </c>
      <c r="DI423" s="132">
        <f t="shared" si="818"/>
        <v>0</v>
      </c>
      <c r="DJ423" s="132">
        <f t="shared" si="818"/>
        <v>0</v>
      </c>
      <c r="DK423" s="132">
        <f t="shared" si="818"/>
        <v>0</v>
      </c>
      <c r="DL423" s="132">
        <f t="shared" si="818"/>
        <v>0</v>
      </c>
      <c r="DM423" s="132">
        <f t="shared" si="818"/>
        <v>0</v>
      </c>
      <c r="DN423" s="233">
        <f t="shared" si="818"/>
        <v>0</v>
      </c>
      <c r="DO423" s="232">
        <f t="shared" si="750"/>
        <v>0</v>
      </c>
      <c r="DP423" s="132">
        <f t="shared" si="751"/>
        <v>0</v>
      </c>
      <c r="DQ423" s="132">
        <f t="shared" si="752"/>
        <v>0</v>
      </c>
      <c r="DR423" s="132">
        <f t="shared" si="753"/>
        <v>0</v>
      </c>
      <c r="DS423" s="132">
        <f t="shared" si="754"/>
        <v>0</v>
      </c>
      <c r="DT423" s="132">
        <f t="shared" si="755"/>
        <v>0</v>
      </c>
      <c r="DU423" s="132">
        <f t="shared" si="756"/>
        <v>0</v>
      </c>
      <c r="DV423" s="132">
        <f t="shared" si="757"/>
        <v>0</v>
      </c>
      <c r="DW423" s="132">
        <f t="shared" si="758"/>
        <v>0</v>
      </c>
      <c r="DX423" s="233">
        <f t="shared" si="759"/>
        <v>0</v>
      </c>
      <c r="DY423" s="231" t="b">
        <f t="shared" si="796"/>
        <v>0</v>
      </c>
      <c r="DZ423" s="163"/>
      <c r="EA423" s="226" t="str">
        <f t="shared" si="797"/>
        <v/>
      </c>
      <c r="EB423" s="178" t="str">
        <f t="shared" si="798"/>
        <v/>
      </c>
      <c r="EC423" s="178" t="str">
        <f t="shared" si="799"/>
        <v/>
      </c>
      <c r="ED423" s="178" t="str">
        <f t="shared" si="800"/>
        <v/>
      </c>
      <c r="EE423" s="178" t="str">
        <f t="shared" si="801"/>
        <v/>
      </c>
      <c r="EF423" s="178" t="str">
        <f t="shared" si="802"/>
        <v/>
      </c>
      <c r="EG423" s="178" t="str">
        <f t="shared" si="803"/>
        <v/>
      </c>
      <c r="EH423" s="178" t="str">
        <f t="shared" si="804"/>
        <v/>
      </c>
      <c r="EI423" s="178" t="str">
        <f t="shared" si="805"/>
        <v/>
      </c>
      <c r="EJ423" s="227" t="str">
        <f t="shared" si="806"/>
        <v/>
      </c>
      <c r="EK423" s="230" t="str">
        <f t="shared" si="760"/>
        <v/>
      </c>
      <c r="EL423" s="177" t="str">
        <f t="shared" si="761"/>
        <v/>
      </c>
      <c r="EM423" s="177" t="str">
        <f t="shared" si="762"/>
        <v/>
      </c>
      <c r="EN423" s="177" t="str">
        <f t="shared" si="763"/>
        <v/>
      </c>
      <c r="EO423" s="177" t="str">
        <f t="shared" si="764"/>
        <v/>
      </c>
      <c r="EP423" s="177" t="str">
        <f t="shared" si="765"/>
        <v/>
      </c>
      <c r="EQ423" s="177" t="str">
        <f t="shared" si="766"/>
        <v/>
      </c>
      <c r="ER423" s="177" t="str">
        <f t="shared" si="767"/>
        <v/>
      </c>
      <c r="ES423" s="177" t="str">
        <f t="shared" si="768"/>
        <v/>
      </c>
      <c r="ET423" s="177" t="str">
        <f t="shared" si="769"/>
        <v/>
      </c>
      <c r="EU423" s="229" t="e">
        <f t="shared" si="770"/>
        <v>#VALUE!</v>
      </c>
      <c r="EV423" s="27" t="e">
        <f t="shared" si="771"/>
        <v>#VALUE!</v>
      </c>
      <c r="EW423" s="27" t="e">
        <f t="shared" si="772"/>
        <v>#VALUE!</v>
      </c>
      <c r="EX423" s="28" t="e">
        <f t="shared" si="773"/>
        <v>#VALUE!</v>
      </c>
      <c r="EY423" s="28" t="e">
        <f t="shared" si="774"/>
        <v>#VALUE!</v>
      </c>
      <c r="EZ423" s="28" t="b">
        <f t="shared" si="775"/>
        <v>0</v>
      </c>
      <c r="FA423" s="176" t="str">
        <f t="shared" si="776"/>
        <v/>
      </c>
      <c r="FB423" s="27" t="e" cm="1">
        <f t="array" aca="1" ref="FB423" ca="1">TEXT(RIGHT(10-RIGHT(SUM(INDEX(1*(MID(MID(C423,1,1)*2,ROW(INDIRECT("1:"&amp;LEN(MID(C423,1,1)*2))),1)),,))+MID(C423,2,1)+
SUM(INDEX(1*(MID(MID(C423,3,1)*2,ROW(INDIRECT("1:"&amp;LEN(MID(C423,3,1)*2))),1)),,))+MID(C423,4,1)+
SUM(INDEX(1*(MID(MID(C423,5,1)*2,ROW(INDIRECT("1:"&amp;LEN(MID(C423,5,1)*2))),1)),,))+MID(C423,6,1)+
SUM(INDEX(1*(MID(MID(C423,8,1)*2,ROW(INDIRECT("1:"&amp;LEN(MID(C423,8,1)*2))),1)),,))+MID(C423,9,1)+
SUM(INDEX(1*(MID(MID(C423,10,1)*2,ROW(INDIRECT("1:"&amp;LEN(MID(C423,10,1)*2))),1)),,)),1),1),"0")</f>
        <v>#VALUE!</v>
      </c>
      <c r="FC423" s="27" t="str">
        <f t="shared" si="777"/>
        <v/>
      </c>
      <c r="FD423" s="29" t="b">
        <f t="shared" si="778"/>
        <v>0</v>
      </c>
      <c r="FE423" s="112" t="b">
        <f>IFERROR(MATCH(D423,'Avtal för korttidsarbete'!$G$13:$G$1012,0),TRUE)</f>
        <v>1</v>
      </c>
      <c r="FF423" s="112" t="b">
        <f t="shared" si="807"/>
        <v>0</v>
      </c>
      <c r="FG423" s="113" t="str" cm="1">
        <f t="array" ref="FG423">IF(FE423=TRUE,"x",INDEX('Avtal för korttidsarbete'!$E$13:$E$1012,$FE423))</f>
        <v>x</v>
      </c>
      <c r="FH423" s="113" t="str" cm="1">
        <f t="array" ref="FH423">IF(FE423=TRUE,"x",INDEX('Avtal för korttidsarbete'!$F$13:$F$1012,$FE423))</f>
        <v>x</v>
      </c>
      <c r="FI423" s="112" t="b">
        <f t="shared" si="808"/>
        <v>0</v>
      </c>
      <c r="FJ423" s="135">
        <f t="shared" si="809"/>
        <v>44166</v>
      </c>
      <c r="FK423" s="135">
        <f t="shared" si="810"/>
        <v>44377</v>
      </c>
      <c r="FL423" s="112" t="b">
        <f t="shared" si="811"/>
        <v>0</v>
      </c>
      <c r="FM423" s="113">
        <f t="shared" si="812"/>
        <v>44166</v>
      </c>
      <c r="FN423" s="135">
        <f t="shared" si="813"/>
        <v>44377</v>
      </c>
      <c r="FO423" s="148" t="b">
        <f>IFERROR(INDEX('Avtal för korttidsarbete'!R:R,MATCH(D423,'Avtal för korttidsarbete'!$G:$G,0)),TRUE)</f>
        <v>1</v>
      </c>
      <c r="FP423" s="135" t="str">
        <f>IF(FO423,"-",INDEX('Avtal för korttidsarbete'!$D:$D,MATCH(D423,'Avtal för korttidsarbete'!$G:$G,0)))</f>
        <v>-</v>
      </c>
      <c r="FQ423" s="113" t="b">
        <f>IFERROR(G423&gt;INDEX(Uppsägningar!E:E,MATCH(C423,Uppsägningar!C:C,0)),FALSE)</f>
        <v>0</v>
      </c>
    </row>
    <row r="424" spans="1:173" x14ac:dyDescent="0.25">
      <c r="A424" s="19">
        <v>408</v>
      </c>
      <c r="B424" s="20"/>
      <c r="C424" s="183"/>
      <c r="D424" s="66"/>
      <c r="E424" s="212">
        <f>IFERROR(INDEX(Admin!$C$7:$C$10,MATCH(FP424,TblNivåValTExt,0)),0)</f>
        <v>0</v>
      </c>
      <c r="F424" s="1"/>
      <c r="G424" s="1"/>
      <c r="H424" s="78"/>
      <c r="I424" s="181"/>
      <c r="J424" s="181"/>
      <c r="K424" s="182"/>
      <c r="L424" s="182"/>
      <c r="M424" s="181"/>
      <c r="N424" s="181"/>
      <c r="O424" s="181"/>
      <c r="P424" s="182"/>
      <c r="Q424" s="182"/>
      <c r="R424" s="181"/>
      <c r="S424" s="181"/>
      <c r="T424" s="181"/>
      <c r="U424" s="182"/>
      <c r="V424" s="182"/>
      <c r="W424" s="181"/>
      <c r="X424" s="181"/>
      <c r="Y424" s="181"/>
      <c r="Z424" s="182"/>
      <c r="AA424" s="182"/>
      <c r="AB424" s="181"/>
      <c r="AC424" s="181"/>
      <c r="AD424" s="181"/>
      <c r="AE424" s="182"/>
      <c r="AF424" s="182"/>
      <c r="AG424" s="181"/>
      <c r="AH424" s="181"/>
      <c r="AI424" s="181"/>
      <c r="AJ424" s="182"/>
      <c r="AK424" s="182"/>
      <c r="AL424" s="181"/>
      <c r="AM424" s="181"/>
      <c r="AN424" s="181"/>
      <c r="AO424" s="182"/>
      <c r="AP424" s="182"/>
      <c r="AQ424" s="181"/>
      <c r="AR424" s="181"/>
      <c r="AS424" s="181"/>
      <c r="AT424" s="182"/>
      <c r="AU424" s="182"/>
      <c r="AV424" s="181"/>
      <c r="AW424" s="181"/>
      <c r="AX424" s="181"/>
      <c r="AY424" s="182"/>
      <c r="AZ424" s="182"/>
      <c r="BA424" s="181"/>
      <c r="BB424" s="181"/>
      <c r="BC424" s="181"/>
      <c r="BD424" s="182"/>
      <c r="BE424" s="182"/>
      <c r="BF424" s="181"/>
      <c r="BG424" s="180">
        <f t="shared" si="779"/>
        <v>0</v>
      </c>
      <c r="BH424" s="116" t="str">
        <f t="shared" si="780"/>
        <v/>
      </c>
      <c r="BI424" s="80" t="b">
        <f t="shared" si="728"/>
        <v>0</v>
      </c>
      <c r="BJ424" s="80" t="str">
        <f t="shared" si="729"/>
        <v/>
      </c>
      <c r="BK424" s="80" t="b">
        <f t="shared" si="781"/>
        <v>0</v>
      </c>
      <c r="BL424" s="13" t="str">
        <f t="shared" si="730"/>
        <v/>
      </c>
      <c r="BM424" s="13" t="b">
        <f t="shared" si="782"/>
        <v>0</v>
      </c>
      <c r="BN424" s="35" t="str">
        <f t="shared" si="731"/>
        <v/>
      </c>
      <c r="BO424" s="13" t="b">
        <f t="shared" si="732"/>
        <v>0</v>
      </c>
      <c r="BP424" s="35" t="str">
        <f t="shared" si="733"/>
        <v/>
      </c>
      <c r="BQ424" s="13" t="b">
        <f t="shared" si="734"/>
        <v>0</v>
      </c>
      <c r="BR424" s="35" t="str">
        <f t="shared" si="735"/>
        <v/>
      </c>
      <c r="BS424" s="35" t="b">
        <f t="shared" si="736"/>
        <v>0</v>
      </c>
      <c r="BT424" s="35" t="str">
        <f t="shared" si="737"/>
        <v/>
      </c>
      <c r="BU424" s="35" t="b">
        <f t="shared" si="738"/>
        <v>0</v>
      </c>
      <c r="BV424" s="35" t="str">
        <f t="shared" si="739"/>
        <v/>
      </c>
      <c r="BW424" s="13" t="b">
        <f t="shared" si="814"/>
        <v>0</v>
      </c>
      <c r="BX424" s="35" t="str">
        <f t="shared" si="740"/>
        <v/>
      </c>
      <c r="BY424" s="265" t="b">
        <f t="shared" si="783"/>
        <v>0</v>
      </c>
      <c r="BZ424" s="35" t="str">
        <f t="shared" si="741"/>
        <v/>
      </c>
      <c r="CA424" s="265" t="b">
        <f t="shared" si="784"/>
        <v>0</v>
      </c>
      <c r="CB424" s="35" t="str">
        <f t="shared" si="742"/>
        <v/>
      </c>
      <c r="CC424" s="272" t="b">
        <f t="shared" si="785"/>
        <v>0</v>
      </c>
      <c r="CD424" s="35" t="str">
        <f t="shared" si="743"/>
        <v/>
      </c>
      <c r="CE424" s="13" t="b">
        <f t="shared" si="744"/>
        <v>0</v>
      </c>
      <c r="CF424" s="35" t="str">
        <f t="shared" si="745"/>
        <v/>
      </c>
      <c r="CG424" s="179">
        <f t="shared" si="746"/>
        <v>0</v>
      </c>
      <c r="CH424" s="179">
        <f t="shared" si="747"/>
        <v>0</v>
      </c>
      <c r="CI424" s="218">
        <f t="shared" si="786"/>
        <v>0</v>
      </c>
      <c r="CJ424" s="218">
        <f t="shared" si="787"/>
        <v>0</v>
      </c>
      <c r="CK424" s="218">
        <f t="shared" si="788"/>
        <v>0</v>
      </c>
      <c r="CL424" s="218">
        <f t="shared" si="789"/>
        <v>0</v>
      </c>
      <c r="CM424" s="218">
        <f t="shared" si="790"/>
        <v>0</v>
      </c>
      <c r="CN424" s="218">
        <f t="shared" si="791"/>
        <v>0</v>
      </c>
      <c r="CO424" s="218">
        <f t="shared" si="792"/>
        <v>0</v>
      </c>
      <c r="CP424" s="218">
        <f t="shared" si="793"/>
        <v>0</v>
      </c>
      <c r="CQ424" s="218">
        <f t="shared" si="794"/>
        <v>0</v>
      </c>
      <c r="CR424" s="218">
        <f t="shared" si="795"/>
        <v>0</v>
      </c>
      <c r="CS424" s="14">
        <f t="shared" si="748"/>
        <v>0</v>
      </c>
      <c r="CT424" s="236">
        <f t="shared" si="749"/>
        <v>0</v>
      </c>
      <c r="CU424" s="237">
        <f t="shared" si="817"/>
        <v>0</v>
      </c>
      <c r="CV424" s="16">
        <f t="shared" si="817"/>
        <v>0</v>
      </c>
      <c r="CW424" s="16">
        <f t="shared" si="817"/>
        <v>0</v>
      </c>
      <c r="CX424" s="16">
        <f t="shared" si="817"/>
        <v>0</v>
      </c>
      <c r="CY424" s="16">
        <f t="shared" si="817"/>
        <v>0</v>
      </c>
      <c r="CZ424" s="16">
        <f t="shared" si="817"/>
        <v>0</v>
      </c>
      <c r="DA424" s="16">
        <f t="shared" si="817"/>
        <v>0</v>
      </c>
      <c r="DB424" s="16">
        <f t="shared" si="817"/>
        <v>0</v>
      </c>
      <c r="DC424" s="16">
        <f t="shared" si="817"/>
        <v>0</v>
      </c>
      <c r="DD424" s="238">
        <f t="shared" si="817"/>
        <v>0</v>
      </c>
      <c r="DE424" s="232">
        <f t="shared" si="818"/>
        <v>0</v>
      </c>
      <c r="DF424" s="132">
        <f t="shared" si="818"/>
        <v>0</v>
      </c>
      <c r="DG424" s="132">
        <f t="shared" si="818"/>
        <v>0</v>
      </c>
      <c r="DH424" s="132">
        <f t="shared" si="818"/>
        <v>0</v>
      </c>
      <c r="DI424" s="132">
        <f t="shared" si="818"/>
        <v>0</v>
      </c>
      <c r="DJ424" s="132">
        <f t="shared" si="818"/>
        <v>0</v>
      </c>
      <c r="DK424" s="132">
        <f t="shared" si="818"/>
        <v>0</v>
      </c>
      <c r="DL424" s="132">
        <f t="shared" si="818"/>
        <v>0</v>
      </c>
      <c r="DM424" s="132">
        <f t="shared" si="818"/>
        <v>0</v>
      </c>
      <c r="DN424" s="233">
        <f t="shared" si="818"/>
        <v>0</v>
      </c>
      <c r="DO424" s="232">
        <f t="shared" si="750"/>
        <v>0</v>
      </c>
      <c r="DP424" s="132">
        <f t="shared" si="751"/>
        <v>0</v>
      </c>
      <c r="DQ424" s="132">
        <f t="shared" si="752"/>
        <v>0</v>
      </c>
      <c r="DR424" s="132">
        <f t="shared" si="753"/>
        <v>0</v>
      </c>
      <c r="DS424" s="132">
        <f t="shared" si="754"/>
        <v>0</v>
      </c>
      <c r="DT424" s="132">
        <f t="shared" si="755"/>
        <v>0</v>
      </c>
      <c r="DU424" s="132">
        <f t="shared" si="756"/>
        <v>0</v>
      </c>
      <c r="DV424" s="132">
        <f t="shared" si="757"/>
        <v>0</v>
      </c>
      <c r="DW424" s="132">
        <f t="shared" si="758"/>
        <v>0</v>
      </c>
      <c r="DX424" s="233">
        <f t="shared" si="759"/>
        <v>0</v>
      </c>
      <c r="DY424" s="231" t="b">
        <f t="shared" si="796"/>
        <v>0</v>
      </c>
      <c r="DZ424" s="163"/>
      <c r="EA424" s="226" t="str">
        <f t="shared" si="797"/>
        <v/>
      </c>
      <c r="EB424" s="178" t="str">
        <f t="shared" si="798"/>
        <v/>
      </c>
      <c r="EC424" s="178" t="str">
        <f t="shared" si="799"/>
        <v/>
      </c>
      <c r="ED424" s="178" t="str">
        <f t="shared" si="800"/>
        <v/>
      </c>
      <c r="EE424" s="178" t="str">
        <f t="shared" si="801"/>
        <v/>
      </c>
      <c r="EF424" s="178" t="str">
        <f t="shared" si="802"/>
        <v/>
      </c>
      <c r="EG424" s="178" t="str">
        <f t="shared" si="803"/>
        <v/>
      </c>
      <c r="EH424" s="178" t="str">
        <f t="shared" si="804"/>
        <v/>
      </c>
      <c r="EI424" s="178" t="str">
        <f t="shared" si="805"/>
        <v/>
      </c>
      <c r="EJ424" s="227" t="str">
        <f t="shared" si="806"/>
        <v/>
      </c>
      <c r="EK424" s="230" t="str">
        <f t="shared" si="760"/>
        <v/>
      </c>
      <c r="EL424" s="177" t="str">
        <f t="shared" si="761"/>
        <v/>
      </c>
      <c r="EM424" s="177" t="str">
        <f t="shared" si="762"/>
        <v/>
      </c>
      <c r="EN424" s="177" t="str">
        <f t="shared" si="763"/>
        <v/>
      </c>
      <c r="EO424" s="177" t="str">
        <f t="shared" si="764"/>
        <v/>
      </c>
      <c r="EP424" s="177" t="str">
        <f t="shared" si="765"/>
        <v/>
      </c>
      <c r="EQ424" s="177" t="str">
        <f t="shared" si="766"/>
        <v/>
      </c>
      <c r="ER424" s="177" t="str">
        <f t="shared" si="767"/>
        <v/>
      </c>
      <c r="ES424" s="177" t="str">
        <f t="shared" si="768"/>
        <v/>
      </c>
      <c r="ET424" s="177" t="str">
        <f t="shared" si="769"/>
        <v/>
      </c>
      <c r="EU424" s="229" t="e">
        <f t="shared" si="770"/>
        <v>#VALUE!</v>
      </c>
      <c r="EV424" s="27" t="e">
        <f t="shared" si="771"/>
        <v>#VALUE!</v>
      </c>
      <c r="EW424" s="27" t="e">
        <f t="shared" si="772"/>
        <v>#VALUE!</v>
      </c>
      <c r="EX424" s="28" t="e">
        <f t="shared" si="773"/>
        <v>#VALUE!</v>
      </c>
      <c r="EY424" s="28" t="e">
        <f t="shared" si="774"/>
        <v>#VALUE!</v>
      </c>
      <c r="EZ424" s="28" t="b">
        <f t="shared" si="775"/>
        <v>0</v>
      </c>
      <c r="FA424" s="176" t="str">
        <f t="shared" si="776"/>
        <v/>
      </c>
      <c r="FB424" s="27" t="e" cm="1">
        <f t="array" aca="1" ref="FB424" ca="1">TEXT(RIGHT(10-RIGHT(SUM(INDEX(1*(MID(MID(C424,1,1)*2,ROW(INDIRECT("1:"&amp;LEN(MID(C424,1,1)*2))),1)),,))+MID(C424,2,1)+
SUM(INDEX(1*(MID(MID(C424,3,1)*2,ROW(INDIRECT("1:"&amp;LEN(MID(C424,3,1)*2))),1)),,))+MID(C424,4,1)+
SUM(INDEX(1*(MID(MID(C424,5,1)*2,ROW(INDIRECT("1:"&amp;LEN(MID(C424,5,1)*2))),1)),,))+MID(C424,6,1)+
SUM(INDEX(1*(MID(MID(C424,8,1)*2,ROW(INDIRECT("1:"&amp;LEN(MID(C424,8,1)*2))),1)),,))+MID(C424,9,1)+
SUM(INDEX(1*(MID(MID(C424,10,1)*2,ROW(INDIRECT("1:"&amp;LEN(MID(C424,10,1)*2))),1)),,)),1),1),"0")</f>
        <v>#VALUE!</v>
      </c>
      <c r="FC424" s="27" t="str">
        <f t="shared" si="777"/>
        <v/>
      </c>
      <c r="FD424" s="29" t="b">
        <f t="shared" si="778"/>
        <v>0</v>
      </c>
      <c r="FE424" s="112" t="b">
        <f>IFERROR(MATCH(D424,'Avtal för korttidsarbete'!$G$13:$G$1012,0),TRUE)</f>
        <v>1</v>
      </c>
      <c r="FF424" s="112" t="b">
        <f t="shared" si="807"/>
        <v>0</v>
      </c>
      <c r="FG424" s="113" t="str" cm="1">
        <f t="array" ref="FG424">IF(FE424=TRUE,"x",INDEX('Avtal för korttidsarbete'!$E$13:$E$1012,$FE424))</f>
        <v>x</v>
      </c>
      <c r="FH424" s="113" t="str" cm="1">
        <f t="array" ref="FH424">IF(FE424=TRUE,"x",INDEX('Avtal för korttidsarbete'!$F$13:$F$1012,$FE424))</f>
        <v>x</v>
      </c>
      <c r="FI424" s="112" t="b">
        <f t="shared" si="808"/>
        <v>0</v>
      </c>
      <c r="FJ424" s="135">
        <f t="shared" si="809"/>
        <v>44166</v>
      </c>
      <c r="FK424" s="135">
        <f t="shared" si="810"/>
        <v>44377</v>
      </c>
      <c r="FL424" s="112" t="b">
        <f t="shared" si="811"/>
        <v>0</v>
      </c>
      <c r="FM424" s="113">
        <f t="shared" si="812"/>
        <v>44166</v>
      </c>
      <c r="FN424" s="135">
        <f t="shared" si="813"/>
        <v>44377</v>
      </c>
      <c r="FO424" s="148" t="b">
        <f>IFERROR(INDEX('Avtal för korttidsarbete'!R:R,MATCH(D424,'Avtal för korttidsarbete'!$G:$G,0)),TRUE)</f>
        <v>1</v>
      </c>
      <c r="FP424" s="135" t="str">
        <f>IF(FO424,"-",INDEX('Avtal för korttidsarbete'!$D:$D,MATCH(D424,'Avtal för korttidsarbete'!$G:$G,0)))</f>
        <v>-</v>
      </c>
      <c r="FQ424" s="113" t="b">
        <f>IFERROR(G424&gt;INDEX(Uppsägningar!E:E,MATCH(C424,Uppsägningar!C:C,0)),FALSE)</f>
        <v>0</v>
      </c>
    </row>
    <row r="425" spans="1:173" x14ac:dyDescent="0.25">
      <c r="A425" s="19">
        <v>409</v>
      </c>
      <c r="B425" s="20"/>
      <c r="C425" s="183"/>
      <c r="D425" s="66"/>
      <c r="E425" s="212">
        <f>IFERROR(INDEX(Admin!$C$7:$C$10,MATCH(FP425,TblNivåValTExt,0)),0)</f>
        <v>0</v>
      </c>
      <c r="F425" s="1"/>
      <c r="G425" s="1"/>
      <c r="H425" s="78"/>
      <c r="I425" s="181"/>
      <c r="J425" s="181"/>
      <c r="K425" s="182"/>
      <c r="L425" s="182"/>
      <c r="M425" s="181"/>
      <c r="N425" s="181"/>
      <c r="O425" s="181"/>
      <c r="P425" s="182"/>
      <c r="Q425" s="182"/>
      <c r="R425" s="181"/>
      <c r="S425" s="181"/>
      <c r="T425" s="181"/>
      <c r="U425" s="182"/>
      <c r="V425" s="182"/>
      <c r="W425" s="181"/>
      <c r="X425" s="181"/>
      <c r="Y425" s="181"/>
      <c r="Z425" s="182"/>
      <c r="AA425" s="182"/>
      <c r="AB425" s="181"/>
      <c r="AC425" s="181"/>
      <c r="AD425" s="181"/>
      <c r="AE425" s="182"/>
      <c r="AF425" s="182"/>
      <c r="AG425" s="181"/>
      <c r="AH425" s="181"/>
      <c r="AI425" s="181"/>
      <c r="AJ425" s="182"/>
      <c r="AK425" s="182"/>
      <c r="AL425" s="181"/>
      <c r="AM425" s="181"/>
      <c r="AN425" s="181"/>
      <c r="AO425" s="182"/>
      <c r="AP425" s="182"/>
      <c r="AQ425" s="181"/>
      <c r="AR425" s="181"/>
      <c r="AS425" s="181"/>
      <c r="AT425" s="182"/>
      <c r="AU425" s="182"/>
      <c r="AV425" s="181"/>
      <c r="AW425" s="181"/>
      <c r="AX425" s="181"/>
      <c r="AY425" s="182"/>
      <c r="AZ425" s="182"/>
      <c r="BA425" s="181"/>
      <c r="BB425" s="181"/>
      <c r="BC425" s="181"/>
      <c r="BD425" s="182"/>
      <c r="BE425" s="182"/>
      <c r="BF425" s="181"/>
      <c r="BG425" s="180">
        <f t="shared" si="779"/>
        <v>0</v>
      </c>
      <c r="BH425" s="116" t="str">
        <f t="shared" si="780"/>
        <v/>
      </c>
      <c r="BI425" s="80" t="b">
        <f t="shared" si="728"/>
        <v>0</v>
      </c>
      <c r="BJ425" s="80" t="str">
        <f t="shared" si="729"/>
        <v/>
      </c>
      <c r="BK425" s="80" t="b">
        <f t="shared" si="781"/>
        <v>0</v>
      </c>
      <c r="BL425" s="13" t="str">
        <f t="shared" si="730"/>
        <v/>
      </c>
      <c r="BM425" s="13" t="b">
        <f t="shared" si="782"/>
        <v>0</v>
      </c>
      <c r="BN425" s="35" t="str">
        <f t="shared" si="731"/>
        <v/>
      </c>
      <c r="BO425" s="13" t="b">
        <f t="shared" si="732"/>
        <v>0</v>
      </c>
      <c r="BP425" s="35" t="str">
        <f t="shared" si="733"/>
        <v/>
      </c>
      <c r="BQ425" s="13" t="b">
        <f t="shared" si="734"/>
        <v>0</v>
      </c>
      <c r="BR425" s="35" t="str">
        <f t="shared" si="735"/>
        <v/>
      </c>
      <c r="BS425" s="35" t="b">
        <f t="shared" si="736"/>
        <v>0</v>
      </c>
      <c r="BT425" s="35" t="str">
        <f t="shared" si="737"/>
        <v/>
      </c>
      <c r="BU425" s="35" t="b">
        <f t="shared" si="738"/>
        <v>0</v>
      </c>
      <c r="BV425" s="35" t="str">
        <f t="shared" si="739"/>
        <v/>
      </c>
      <c r="BW425" s="13" t="b">
        <f t="shared" si="814"/>
        <v>0</v>
      </c>
      <c r="BX425" s="35" t="str">
        <f t="shared" si="740"/>
        <v/>
      </c>
      <c r="BY425" s="265" t="b">
        <f t="shared" si="783"/>
        <v>0</v>
      </c>
      <c r="BZ425" s="35" t="str">
        <f t="shared" si="741"/>
        <v/>
      </c>
      <c r="CA425" s="265" t="b">
        <f t="shared" si="784"/>
        <v>0</v>
      </c>
      <c r="CB425" s="35" t="str">
        <f t="shared" si="742"/>
        <v/>
      </c>
      <c r="CC425" s="272" t="b">
        <f t="shared" si="785"/>
        <v>0</v>
      </c>
      <c r="CD425" s="35" t="str">
        <f t="shared" si="743"/>
        <v/>
      </c>
      <c r="CE425" s="13" t="b">
        <f t="shared" si="744"/>
        <v>0</v>
      </c>
      <c r="CF425" s="35" t="str">
        <f t="shared" si="745"/>
        <v/>
      </c>
      <c r="CG425" s="179">
        <f t="shared" si="746"/>
        <v>0</v>
      </c>
      <c r="CH425" s="179">
        <f t="shared" si="747"/>
        <v>0</v>
      </c>
      <c r="CI425" s="218">
        <f t="shared" si="786"/>
        <v>0</v>
      </c>
      <c r="CJ425" s="218">
        <f t="shared" si="787"/>
        <v>0</v>
      </c>
      <c r="CK425" s="218">
        <f t="shared" si="788"/>
        <v>0</v>
      </c>
      <c r="CL425" s="218">
        <f t="shared" si="789"/>
        <v>0</v>
      </c>
      <c r="CM425" s="218">
        <f t="shared" si="790"/>
        <v>0</v>
      </c>
      <c r="CN425" s="218">
        <f t="shared" si="791"/>
        <v>0</v>
      </c>
      <c r="CO425" s="218">
        <f t="shared" si="792"/>
        <v>0</v>
      </c>
      <c r="CP425" s="218">
        <f t="shared" si="793"/>
        <v>0</v>
      </c>
      <c r="CQ425" s="218">
        <f t="shared" si="794"/>
        <v>0</v>
      </c>
      <c r="CR425" s="218">
        <f t="shared" si="795"/>
        <v>0</v>
      </c>
      <c r="CS425" s="14">
        <f t="shared" si="748"/>
        <v>0</v>
      </c>
      <c r="CT425" s="236">
        <f t="shared" si="749"/>
        <v>0</v>
      </c>
      <c r="CU425" s="237">
        <f t="shared" si="817"/>
        <v>0</v>
      </c>
      <c r="CV425" s="16">
        <f t="shared" si="817"/>
        <v>0</v>
      </c>
      <c r="CW425" s="16">
        <f t="shared" si="817"/>
        <v>0</v>
      </c>
      <c r="CX425" s="16">
        <f t="shared" si="817"/>
        <v>0</v>
      </c>
      <c r="CY425" s="16">
        <f t="shared" si="817"/>
        <v>0</v>
      </c>
      <c r="CZ425" s="16">
        <f t="shared" si="817"/>
        <v>0</v>
      </c>
      <c r="DA425" s="16">
        <f t="shared" si="817"/>
        <v>0</v>
      </c>
      <c r="DB425" s="16">
        <f t="shared" si="817"/>
        <v>0</v>
      </c>
      <c r="DC425" s="16">
        <f t="shared" si="817"/>
        <v>0</v>
      </c>
      <c r="DD425" s="238">
        <f t="shared" si="817"/>
        <v>0</v>
      </c>
      <c r="DE425" s="232">
        <f t="shared" si="818"/>
        <v>0</v>
      </c>
      <c r="DF425" s="132">
        <f t="shared" si="818"/>
        <v>0</v>
      </c>
      <c r="DG425" s="132">
        <f t="shared" si="818"/>
        <v>0</v>
      </c>
      <c r="DH425" s="132">
        <f t="shared" si="818"/>
        <v>0</v>
      </c>
      <c r="DI425" s="132">
        <f t="shared" si="818"/>
        <v>0</v>
      </c>
      <c r="DJ425" s="132">
        <f t="shared" si="818"/>
        <v>0</v>
      </c>
      <c r="DK425" s="132">
        <f t="shared" si="818"/>
        <v>0</v>
      </c>
      <c r="DL425" s="132">
        <f t="shared" si="818"/>
        <v>0</v>
      </c>
      <c r="DM425" s="132">
        <f t="shared" si="818"/>
        <v>0</v>
      </c>
      <c r="DN425" s="233">
        <f t="shared" si="818"/>
        <v>0</v>
      </c>
      <c r="DO425" s="232">
        <f t="shared" si="750"/>
        <v>0</v>
      </c>
      <c r="DP425" s="132">
        <f t="shared" si="751"/>
        <v>0</v>
      </c>
      <c r="DQ425" s="132">
        <f t="shared" si="752"/>
        <v>0</v>
      </c>
      <c r="DR425" s="132">
        <f t="shared" si="753"/>
        <v>0</v>
      </c>
      <c r="DS425" s="132">
        <f t="shared" si="754"/>
        <v>0</v>
      </c>
      <c r="DT425" s="132">
        <f t="shared" si="755"/>
        <v>0</v>
      </c>
      <c r="DU425" s="132">
        <f t="shared" si="756"/>
        <v>0</v>
      </c>
      <c r="DV425" s="132">
        <f t="shared" si="757"/>
        <v>0</v>
      </c>
      <c r="DW425" s="132">
        <f t="shared" si="758"/>
        <v>0</v>
      </c>
      <c r="DX425" s="233">
        <f t="shared" si="759"/>
        <v>0</v>
      </c>
      <c r="DY425" s="231" t="b">
        <f t="shared" si="796"/>
        <v>0</v>
      </c>
      <c r="DZ425" s="163"/>
      <c r="EA425" s="226" t="str">
        <f t="shared" si="797"/>
        <v/>
      </c>
      <c r="EB425" s="178" t="str">
        <f t="shared" si="798"/>
        <v/>
      </c>
      <c r="EC425" s="178" t="str">
        <f t="shared" si="799"/>
        <v/>
      </c>
      <c r="ED425" s="178" t="str">
        <f t="shared" si="800"/>
        <v/>
      </c>
      <c r="EE425" s="178" t="str">
        <f t="shared" si="801"/>
        <v/>
      </c>
      <c r="EF425" s="178" t="str">
        <f t="shared" si="802"/>
        <v/>
      </c>
      <c r="EG425" s="178" t="str">
        <f t="shared" si="803"/>
        <v/>
      </c>
      <c r="EH425" s="178" t="str">
        <f t="shared" si="804"/>
        <v/>
      </c>
      <c r="EI425" s="178" t="str">
        <f t="shared" si="805"/>
        <v/>
      </c>
      <c r="EJ425" s="227" t="str">
        <f t="shared" si="806"/>
        <v/>
      </c>
      <c r="EK425" s="230" t="str">
        <f t="shared" si="760"/>
        <v/>
      </c>
      <c r="EL425" s="177" t="str">
        <f t="shared" si="761"/>
        <v/>
      </c>
      <c r="EM425" s="177" t="str">
        <f t="shared" si="762"/>
        <v/>
      </c>
      <c r="EN425" s="177" t="str">
        <f t="shared" si="763"/>
        <v/>
      </c>
      <c r="EO425" s="177" t="str">
        <f t="shared" si="764"/>
        <v/>
      </c>
      <c r="EP425" s="177" t="str">
        <f t="shared" si="765"/>
        <v/>
      </c>
      <c r="EQ425" s="177" t="str">
        <f t="shared" si="766"/>
        <v/>
      </c>
      <c r="ER425" s="177" t="str">
        <f t="shared" si="767"/>
        <v/>
      </c>
      <c r="ES425" s="177" t="str">
        <f t="shared" si="768"/>
        <v/>
      </c>
      <c r="ET425" s="177" t="str">
        <f t="shared" si="769"/>
        <v/>
      </c>
      <c r="EU425" s="229" t="e">
        <f t="shared" si="770"/>
        <v>#VALUE!</v>
      </c>
      <c r="EV425" s="27" t="e">
        <f t="shared" si="771"/>
        <v>#VALUE!</v>
      </c>
      <c r="EW425" s="27" t="e">
        <f t="shared" si="772"/>
        <v>#VALUE!</v>
      </c>
      <c r="EX425" s="28" t="e">
        <f t="shared" si="773"/>
        <v>#VALUE!</v>
      </c>
      <c r="EY425" s="28" t="e">
        <f t="shared" si="774"/>
        <v>#VALUE!</v>
      </c>
      <c r="EZ425" s="28" t="b">
        <f t="shared" si="775"/>
        <v>0</v>
      </c>
      <c r="FA425" s="176" t="str">
        <f t="shared" si="776"/>
        <v/>
      </c>
      <c r="FB425" s="27" t="e" cm="1">
        <f t="array" aca="1" ref="FB425" ca="1">TEXT(RIGHT(10-RIGHT(SUM(INDEX(1*(MID(MID(C425,1,1)*2,ROW(INDIRECT("1:"&amp;LEN(MID(C425,1,1)*2))),1)),,))+MID(C425,2,1)+
SUM(INDEX(1*(MID(MID(C425,3,1)*2,ROW(INDIRECT("1:"&amp;LEN(MID(C425,3,1)*2))),1)),,))+MID(C425,4,1)+
SUM(INDEX(1*(MID(MID(C425,5,1)*2,ROW(INDIRECT("1:"&amp;LEN(MID(C425,5,1)*2))),1)),,))+MID(C425,6,1)+
SUM(INDEX(1*(MID(MID(C425,8,1)*2,ROW(INDIRECT("1:"&amp;LEN(MID(C425,8,1)*2))),1)),,))+MID(C425,9,1)+
SUM(INDEX(1*(MID(MID(C425,10,1)*2,ROW(INDIRECT("1:"&amp;LEN(MID(C425,10,1)*2))),1)),,)),1),1),"0")</f>
        <v>#VALUE!</v>
      </c>
      <c r="FC425" s="27" t="str">
        <f t="shared" si="777"/>
        <v/>
      </c>
      <c r="FD425" s="29" t="b">
        <f t="shared" si="778"/>
        <v>0</v>
      </c>
      <c r="FE425" s="112" t="b">
        <f>IFERROR(MATCH(D425,'Avtal för korttidsarbete'!$G$13:$G$1012,0),TRUE)</f>
        <v>1</v>
      </c>
      <c r="FF425" s="112" t="b">
        <f t="shared" si="807"/>
        <v>0</v>
      </c>
      <c r="FG425" s="113" t="str" cm="1">
        <f t="array" ref="FG425">IF(FE425=TRUE,"x",INDEX('Avtal för korttidsarbete'!$E$13:$E$1012,$FE425))</f>
        <v>x</v>
      </c>
      <c r="FH425" s="113" t="str" cm="1">
        <f t="array" ref="FH425">IF(FE425=TRUE,"x",INDEX('Avtal för korttidsarbete'!$F$13:$F$1012,$FE425))</f>
        <v>x</v>
      </c>
      <c r="FI425" s="112" t="b">
        <f t="shared" si="808"/>
        <v>0</v>
      </c>
      <c r="FJ425" s="135">
        <f t="shared" si="809"/>
        <v>44166</v>
      </c>
      <c r="FK425" s="135">
        <f t="shared" si="810"/>
        <v>44377</v>
      </c>
      <c r="FL425" s="112" t="b">
        <f t="shared" si="811"/>
        <v>0</v>
      </c>
      <c r="FM425" s="113">
        <f t="shared" si="812"/>
        <v>44166</v>
      </c>
      <c r="FN425" s="135">
        <f t="shared" si="813"/>
        <v>44377</v>
      </c>
      <c r="FO425" s="148" t="b">
        <f>IFERROR(INDEX('Avtal för korttidsarbete'!R:R,MATCH(D425,'Avtal för korttidsarbete'!$G:$G,0)),TRUE)</f>
        <v>1</v>
      </c>
      <c r="FP425" s="135" t="str">
        <f>IF(FO425,"-",INDEX('Avtal för korttidsarbete'!$D:$D,MATCH(D425,'Avtal för korttidsarbete'!$G:$G,0)))</f>
        <v>-</v>
      </c>
      <c r="FQ425" s="113" t="b">
        <f>IFERROR(G425&gt;INDEX(Uppsägningar!E:E,MATCH(C425,Uppsägningar!C:C,0)),FALSE)</f>
        <v>0</v>
      </c>
    </row>
    <row r="426" spans="1:173" x14ac:dyDescent="0.25">
      <c r="A426" s="19">
        <v>410</v>
      </c>
      <c r="B426" s="20"/>
      <c r="C426" s="183"/>
      <c r="D426" s="66"/>
      <c r="E426" s="212">
        <f>IFERROR(INDEX(Admin!$C$7:$C$10,MATCH(FP426,TblNivåValTExt,0)),0)</f>
        <v>0</v>
      </c>
      <c r="F426" s="1"/>
      <c r="G426" s="1"/>
      <c r="H426" s="78"/>
      <c r="I426" s="181"/>
      <c r="J426" s="181"/>
      <c r="K426" s="182"/>
      <c r="L426" s="182"/>
      <c r="M426" s="181"/>
      <c r="N426" s="181"/>
      <c r="O426" s="181"/>
      <c r="P426" s="182"/>
      <c r="Q426" s="182"/>
      <c r="R426" s="181"/>
      <c r="S426" s="181"/>
      <c r="T426" s="181"/>
      <c r="U426" s="182"/>
      <c r="V426" s="182"/>
      <c r="W426" s="181"/>
      <c r="X426" s="181"/>
      <c r="Y426" s="181"/>
      <c r="Z426" s="182"/>
      <c r="AA426" s="182"/>
      <c r="AB426" s="181"/>
      <c r="AC426" s="181"/>
      <c r="AD426" s="181"/>
      <c r="AE426" s="182"/>
      <c r="AF426" s="182"/>
      <c r="AG426" s="181"/>
      <c r="AH426" s="181"/>
      <c r="AI426" s="181"/>
      <c r="AJ426" s="182"/>
      <c r="AK426" s="182"/>
      <c r="AL426" s="181"/>
      <c r="AM426" s="181"/>
      <c r="AN426" s="181"/>
      <c r="AO426" s="182"/>
      <c r="AP426" s="182"/>
      <c r="AQ426" s="181"/>
      <c r="AR426" s="181"/>
      <c r="AS426" s="181"/>
      <c r="AT426" s="182"/>
      <c r="AU426" s="182"/>
      <c r="AV426" s="181"/>
      <c r="AW426" s="181"/>
      <c r="AX426" s="181"/>
      <c r="AY426" s="182"/>
      <c r="AZ426" s="182"/>
      <c r="BA426" s="181"/>
      <c r="BB426" s="181"/>
      <c r="BC426" s="181"/>
      <c r="BD426" s="182"/>
      <c r="BE426" s="182"/>
      <c r="BF426" s="181"/>
      <c r="BG426" s="180">
        <f t="shared" si="779"/>
        <v>0</v>
      </c>
      <c r="BH426" s="116" t="str">
        <f t="shared" si="780"/>
        <v/>
      </c>
      <c r="BI426" s="80" t="b">
        <f t="shared" si="728"/>
        <v>0</v>
      </c>
      <c r="BJ426" s="80" t="str">
        <f t="shared" si="729"/>
        <v/>
      </c>
      <c r="BK426" s="80" t="b">
        <f t="shared" si="781"/>
        <v>0</v>
      </c>
      <c r="BL426" s="13" t="str">
        <f t="shared" si="730"/>
        <v/>
      </c>
      <c r="BM426" s="13" t="b">
        <f t="shared" si="782"/>
        <v>0</v>
      </c>
      <c r="BN426" s="35" t="str">
        <f t="shared" si="731"/>
        <v/>
      </c>
      <c r="BO426" s="13" t="b">
        <f t="shared" si="732"/>
        <v>0</v>
      </c>
      <c r="BP426" s="35" t="str">
        <f t="shared" si="733"/>
        <v/>
      </c>
      <c r="BQ426" s="13" t="b">
        <f t="shared" si="734"/>
        <v>0</v>
      </c>
      <c r="BR426" s="35" t="str">
        <f t="shared" si="735"/>
        <v/>
      </c>
      <c r="BS426" s="35" t="b">
        <f t="shared" si="736"/>
        <v>0</v>
      </c>
      <c r="BT426" s="35" t="str">
        <f t="shared" si="737"/>
        <v/>
      </c>
      <c r="BU426" s="35" t="b">
        <f t="shared" si="738"/>
        <v>0</v>
      </c>
      <c r="BV426" s="35" t="str">
        <f t="shared" si="739"/>
        <v/>
      </c>
      <c r="BW426" s="13" t="b">
        <f t="shared" si="814"/>
        <v>0</v>
      </c>
      <c r="BX426" s="35" t="str">
        <f t="shared" si="740"/>
        <v/>
      </c>
      <c r="BY426" s="265" t="b">
        <f t="shared" si="783"/>
        <v>0</v>
      </c>
      <c r="BZ426" s="35" t="str">
        <f t="shared" si="741"/>
        <v/>
      </c>
      <c r="CA426" s="265" t="b">
        <f t="shared" si="784"/>
        <v>0</v>
      </c>
      <c r="CB426" s="35" t="str">
        <f t="shared" si="742"/>
        <v/>
      </c>
      <c r="CC426" s="272" t="b">
        <f t="shared" si="785"/>
        <v>0</v>
      </c>
      <c r="CD426" s="35" t="str">
        <f t="shared" si="743"/>
        <v/>
      </c>
      <c r="CE426" s="13" t="b">
        <f t="shared" si="744"/>
        <v>0</v>
      </c>
      <c r="CF426" s="35" t="str">
        <f t="shared" si="745"/>
        <v/>
      </c>
      <c r="CG426" s="179">
        <f t="shared" si="746"/>
        <v>0</v>
      </c>
      <c r="CH426" s="179">
        <f t="shared" si="747"/>
        <v>0</v>
      </c>
      <c r="CI426" s="218">
        <f t="shared" si="786"/>
        <v>0</v>
      </c>
      <c r="CJ426" s="218">
        <f t="shared" si="787"/>
        <v>0</v>
      </c>
      <c r="CK426" s="218">
        <f t="shared" si="788"/>
        <v>0</v>
      </c>
      <c r="CL426" s="218">
        <f t="shared" si="789"/>
        <v>0</v>
      </c>
      <c r="CM426" s="218">
        <f t="shared" si="790"/>
        <v>0</v>
      </c>
      <c r="CN426" s="218">
        <f t="shared" si="791"/>
        <v>0</v>
      </c>
      <c r="CO426" s="218">
        <f t="shared" si="792"/>
        <v>0</v>
      </c>
      <c r="CP426" s="218">
        <f t="shared" si="793"/>
        <v>0</v>
      </c>
      <c r="CQ426" s="218">
        <f t="shared" si="794"/>
        <v>0</v>
      </c>
      <c r="CR426" s="218">
        <f t="shared" si="795"/>
        <v>0</v>
      </c>
      <c r="CS426" s="14">
        <f t="shared" si="748"/>
        <v>0</v>
      </c>
      <c r="CT426" s="236">
        <f t="shared" si="749"/>
        <v>0</v>
      </c>
      <c r="CU426" s="237">
        <f t="shared" si="817"/>
        <v>0</v>
      </c>
      <c r="CV426" s="16">
        <f t="shared" si="817"/>
        <v>0</v>
      </c>
      <c r="CW426" s="16">
        <f t="shared" si="817"/>
        <v>0</v>
      </c>
      <c r="CX426" s="16">
        <f t="shared" si="817"/>
        <v>0</v>
      </c>
      <c r="CY426" s="16">
        <f t="shared" si="817"/>
        <v>0</v>
      </c>
      <c r="CZ426" s="16">
        <f t="shared" si="817"/>
        <v>0</v>
      </c>
      <c r="DA426" s="16">
        <f t="shared" si="817"/>
        <v>0</v>
      </c>
      <c r="DB426" s="16">
        <f t="shared" si="817"/>
        <v>0</v>
      </c>
      <c r="DC426" s="16">
        <f t="shared" si="817"/>
        <v>0</v>
      </c>
      <c r="DD426" s="238">
        <f t="shared" si="817"/>
        <v>0</v>
      </c>
      <c r="DE426" s="232">
        <f t="shared" si="818"/>
        <v>0</v>
      </c>
      <c r="DF426" s="132">
        <f t="shared" si="818"/>
        <v>0</v>
      </c>
      <c r="DG426" s="132">
        <f t="shared" si="818"/>
        <v>0</v>
      </c>
      <c r="DH426" s="132">
        <f t="shared" si="818"/>
        <v>0</v>
      </c>
      <c r="DI426" s="132">
        <f t="shared" si="818"/>
        <v>0</v>
      </c>
      <c r="DJ426" s="132">
        <f t="shared" si="818"/>
        <v>0</v>
      </c>
      <c r="DK426" s="132">
        <f t="shared" si="818"/>
        <v>0</v>
      </c>
      <c r="DL426" s="132">
        <f t="shared" si="818"/>
        <v>0</v>
      </c>
      <c r="DM426" s="132">
        <f t="shared" si="818"/>
        <v>0</v>
      </c>
      <c r="DN426" s="233">
        <f t="shared" si="818"/>
        <v>0</v>
      </c>
      <c r="DO426" s="232">
        <f t="shared" si="750"/>
        <v>0</v>
      </c>
      <c r="DP426" s="132">
        <f t="shared" si="751"/>
        <v>0</v>
      </c>
      <c r="DQ426" s="132">
        <f t="shared" si="752"/>
        <v>0</v>
      </c>
      <c r="DR426" s="132">
        <f t="shared" si="753"/>
        <v>0</v>
      </c>
      <c r="DS426" s="132">
        <f t="shared" si="754"/>
        <v>0</v>
      </c>
      <c r="DT426" s="132">
        <f t="shared" si="755"/>
        <v>0</v>
      </c>
      <c r="DU426" s="132">
        <f t="shared" si="756"/>
        <v>0</v>
      </c>
      <c r="DV426" s="132">
        <f t="shared" si="757"/>
        <v>0</v>
      </c>
      <c r="DW426" s="132">
        <f t="shared" si="758"/>
        <v>0</v>
      </c>
      <c r="DX426" s="233">
        <f t="shared" si="759"/>
        <v>0</v>
      </c>
      <c r="DY426" s="231" t="b">
        <f t="shared" si="796"/>
        <v>0</v>
      </c>
      <c r="DZ426" s="163"/>
      <c r="EA426" s="226" t="str">
        <f t="shared" si="797"/>
        <v/>
      </c>
      <c r="EB426" s="178" t="str">
        <f t="shared" si="798"/>
        <v/>
      </c>
      <c r="EC426" s="178" t="str">
        <f t="shared" si="799"/>
        <v/>
      </c>
      <c r="ED426" s="178" t="str">
        <f t="shared" si="800"/>
        <v/>
      </c>
      <c r="EE426" s="178" t="str">
        <f t="shared" si="801"/>
        <v/>
      </c>
      <c r="EF426" s="178" t="str">
        <f t="shared" si="802"/>
        <v/>
      </c>
      <c r="EG426" s="178" t="str">
        <f t="shared" si="803"/>
        <v/>
      </c>
      <c r="EH426" s="178" t="str">
        <f t="shared" si="804"/>
        <v/>
      </c>
      <c r="EI426" s="178" t="str">
        <f t="shared" si="805"/>
        <v/>
      </c>
      <c r="EJ426" s="227" t="str">
        <f t="shared" si="806"/>
        <v/>
      </c>
      <c r="EK426" s="230" t="str">
        <f t="shared" si="760"/>
        <v/>
      </c>
      <c r="EL426" s="177" t="str">
        <f t="shared" si="761"/>
        <v/>
      </c>
      <c r="EM426" s="177" t="str">
        <f t="shared" si="762"/>
        <v/>
      </c>
      <c r="EN426" s="177" t="str">
        <f t="shared" si="763"/>
        <v/>
      </c>
      <c r="EO426" s="177" t="str">
        <f t="shared" si="764"/>
        <v/>
      </c>
      <c r="EP426" s="177" t="str">
        <f t="shared" si="765"/>
        <v/>
      </c>
      <c r="EQ426" s="177" t="str">
        <f t="shared" si="766"/>
        <v/>
      </c>
      <c r="ER426" s="177" t="str">
        <f t="shared" si="767"/>
        <v/>
      </c>
      <c r="ES426" s="177" t="str">
        <f t="shared" si="768"/>
        <v/>
      </c>
      <c r="ET426" s="177" t="str">
        <f t="shared" si="769"/>
        <v/>
      </c>
      <c r="EU426" s="229" t="e">
        <f t="shared" si="770"/>
        <v>#VALUE!</v>
      </c>
      <c r="EV426" s="27" t="e">
        <f t="shared" si="771"/>
        <v>#VALUE!</v>
      </c>
      <c r="EW426" s="27" t="e">
        <f t="shared" si="772"/>
        <v>#VALUE!</v>
      </c>
      <c r="EX426" s="28" t="e">
        <f t="shared" si="773"/>
        <v>#VALUE!</v>
      </c>
      <c r="EY426" s="28" t="e">
        <f t="shared" si="774"/>
        <v>#VALUE!</v>
      </c>
      <c r="EZ426" s="28" t="b">
        <f t="shared" si="775"/>
        <v>0</v>
      </c>
      <c r="FA426" s="176" t="str">
        <f t="shared" si="776"/>
        <v/>
      </c>
      <c r="FB426" s="27" t="e" cm="1">
        <f t="array" aca="1" ref="FB426" ca="1">TEXT(RIGHT(10-RIGHT(SUM(INDEX(1*(MID(MID(C426,1,1)*2,ROW(INDIRECT("1:"&amp;LEN(MID(C426,1,1)*2))),1)),,))+MID(C426,2,1)+
SUM(INDEX(1*(MID(MID(C426,3,1)*2,ROW(INDIRECT("1:"&amp;LEN(MID(C426,3,1)*2))),1)),,))+MID(C426,4,1)+
SUM(INDEX(1*(MID(MID(C426,5,1)*2,ROW(INDIRECT("1:"&amp;LEN(MID(C426,5,1)*2))),1)),,))+MID(C426,6,1)+
SUM(INDEX(1*(MID(MID(C426,8,1)*2,ROW(INDIRECT("1:"&amp;LEN(MID(C426,8,1)*2))),1)),,))+MID(C426,9,1)+
SUM(INDEX(1*(MID(MID(C426,10,1)*2,ROW(INDIRECT("1:"&amp;LEN(MID(C426,10,1)*2))),1)),,)),1),1),"0")</f>
        <v>#VALUE!</v>
      </c>
      <c r="FC426" s="27" t="str">
        <f t="shared" si="777"/>
        <v/>
      </c>
      <c r="FD426" s="29" t="b">
        <f t="shared" si="778"/>
        <v>0</v>
      </c>
      <c r="FE426" s="112" t="b">
        <f>IFERROR(MATCH(D426,'Avtal för korttidsarbete'!$G$13:$G$1012,0),TRUE)</f>
        <v>1</v>
      </c>
      <c r="FF426" s="112" t="b">
        <f t="shared" si="807"/>
        <v>0</v>
      </c>
      <c r="FG426" s="113" t="str" cm="1">
        <f t="array" ref="FG426">IF(FE426=TRUE,"x",INDEX('Avtal för korttidsarbete'!$E$13:$E$1012,$FE426))</f>
        <v>x</v>
      </c>
      <c r="FH426" s="113" t="str" cm="1">
        <f t="array" ref="FH426">IF(FE426=TRUE,"x",INDEX('Avtal för korttidsarbete'!$F$13:$F$1012,$FE426))</f>
        <v>x</v>
      </c>
      <c r="FI426" s="112" t="b">
        <f t="shared" si="808"/>
        <v>0</v>
      </c>
      <c r="FJ426" s="135">
        <f t="shared" si="809"/>
        <v>44166</v>
      </c>
      <c r="FK426" s="135">
        <f t="shared" si="810"/>
        <v>44377</v>
      </c>
      <c r="FL426" s="112" t="b">
        <f t="shared" si="811"/>
        <v>0</v>
      </c>
      <c r="FM426" s="113">
        <f t="shared" si="812"/>
        <v>44166</v>
      </c>
      <c r="FN426" s="135">
        <f t="shared" si="813"/>
        <v>44377</v>
      </c>
      <c r="FO426" s="148" t="b">
        <f>IFERROR(INDEX('Avtal för korttidsarbete'!R:R,MATCH(D426,'Avtal för korttidsarbete'!$G:$G,0)),TRUE)</f>
        <v>1</v>
      </c>
      <c r="FP426" s="135" t="str">
        <f>IF(FO426,"-",INDEX('Avtal för korttidsarbete'!$D:$D,MATCH(D426,'Avtal för korttidsarbete'!$G:$G,0)))</f>
        <v>-</v>
      </c>
      <c r="FQ426" s="113" t="b">
        <f>IFERROR(G426&gt;INDEX(Uppsägningar!E:E,MATCH(C426,Uppsägningar!C:C,0)),FALSE)</f>
        <v>0</v>
      </c>
    </row>
    <row r="427" spans="1:173" x14ac:dyDescent="0.25">
      <c r="A427" s="19">
        <v>411</v>
      </c>
      <c r="B427" s="20"/>
      <c r="C427" s="183"/>
      <c r="D427" s="66"/>
      <c r="E427" s="212">
        <f>IFERROR(INDEX(Admin!$C$7:$C$10,MATCH(FP427,TblNivåValTExt,0)),0)</f>
        <v>0</v>
      </c>
      <c r="F427" s="1"/>
      <c r="G427" s="1"/>
      <c r="H427" s="78"/>
      <c r="I427" s="181"/>
      <c r="J427" s="181"/>
      <c r="K427" s="182"/>
      <c r="L427" s="182"/>
      <c r="M427" s="181"/>
      <c r="N427" s="181"/>
      <c r="O427" s="181"/>
      <c r="P427" s="182"/>
      <c r="Q427" s="182"/>
      <c r="R427" s="181"/>
      <c r="S427" s="181"/>
      <c r="T427" s="181"/>
      <c r="U427" s="182"/>
      <c r="V427" s="182"/>
      <c r="W427" s="181"/>
      <c r="X427" s="181"/>
      <c r="Y427" s="181"/>
      <c r="Z427" s="182"/>
      <c r="AA427" s="182"/>
      <c r="AB427" s="181"/>
      <c r="AC427" s="181"/>
      <c r="AD427" s="181"/>
      <c r="AE427" s="182"/>
      <c r="AF427" s="182"/>
      <c r="AG427" s="181"/>
      <c r="AH427" s="181"/>
      <c r="AI427" s="181"/>
      <c r="AJ427" s="182"/>
      <c r="AK427" s="182"/>
      <c r="AL427" s="181"/>
      <c r="AM427" s="181"/>
      <c r="AN427" s="181"/>
      <c r="AO427" s="182"/>
      <c r="AP427" s="182"/>
      <c r="AQ427" s="181"/>
      <c r="AR427" s="181"/>
      <c r="AS427" s="181"/>
      <c r="AT427" s="182"/>
      <c r="AU427" s="182"/>
      <c r="AV427" s="181"/>
      <c r="AW427" s="181"/>
      <c r="AX427" s="181"/>
      <c r="AY427" s="182"/>
      <c r="AZ427" s="182"/>
      <c r="BA427" s="181"/>
      <c r="BB427" s="181"/>
      <c r="BC427" s="181"/>
      <c r="BD427" s="182"/>
      <c r="BE427" s="182"/>
      <c r="BF427" s="181"/>
      <c r="BG427" s="180">
        <f t="shared" si="779"/>
        <v>0</v>
      </c>
      <c r="BH427" s="116" t="str">
        <f t="shared" si="780"/>
        <v/>
      </c>
      <c r="BI427" s="80" t="b">
        <f t="shared" si="728"/>
        <v>0</v>
      </c>
      <c r="BJ427" s="80" t="str">
        <f t="shared" si="729"/>
        <v/>
      </c>
      <c r="BK427" s="80" t="b">
        <f t="shared" si="781"/>
        <v>0</v>
      </c>
      <c r="BL427" s="13" t="str">
        <f t="shared" si="730"/>
        <v/>
      </c>
      <c r="BM427" s="13" t="b">
        <f t="shared" si="782"/>
        <v>0</v>
      </c>
      <c r="BN427" s="35" t="str">
        <f t="shared" si="731"/>
        <v/>
      </c>
      <c r="BO427" s="13" t="b">
        <f t="shared" si="732"/>
        <v>0</v>
      </c>
      <c r="BP427" s="35" t="str">
        <f t="shared" si="733"/>
        <v/>
      </c>
      <c r="BQ427" s="13" t="b">
        <f t="shared" si="734"/>
        <v>0</v>
      </c>
      <c r="BR427" s="35" t="str">
        <f t="shared" si="735"/>
        <v/>
      </c>
      <c r="BS427" s="35" t="b">
        <f t="shared" si="736"/>
        <v>0</v>
      </c>
      <c r="BT427" s="35" t="str">
        <f t="shared" si="737"/>
        <v/>
      </c>
      <c r="BU427" s="35" t="b">
        <f t="shared" si="738"/>
        <v>0</v>
      </c>
      <c r="BV427" s="35" t="str">
        <f t="shared" si="739"/>
        <v/>
      </c>
      <c r="BW427" s="13" t="b">
        <f t="shared" si="814"/>
        <v>0</v>
      </c>
      <c r="BX427" s="35" t="str">
        <f t="shared" si="740"/>
        <v/>
      </c>
      <c r="BY427" s="265" t="b">
        <f t="shared" si="783"/>
        <v>0</v>
      </c>
      <c r="BZ427" s="35" t="str">
        <f t="shared" si="741"/>
        <v/>
      </c>
      <c r="CA427" s="265" t="b">
        <f t="shared" si="784"/>
        <v>0</v>
      </c>
      <c r="CB427" s="35" t="str">
        <f t="shared" si="742"/>
        <v/>
      </c>
      <c r="CC427" s="272" t="b">
        <f t="shared" si="785"/>
        <v>0</v>
      </c>
      <c r="CD427" s="35" t="str">
        <f t="shared" si="743"/>
        <v/>
      </c>
      <c r="CE427" s="13" t="b">
        <f t="shared" si="744"/>
        <v>0</v>
      </c>
      <c r="CF427" s="35" t="str">
        <f t="shared" si="745"/>
        <v/>
      </c>
      <c r="CG427" s="179">
        <f t="shared" si="746"/>
        <v>0</v>
      </c>
      <c r="CH427" s="179">
        <f t="shared" si="747"/>
        <v>0</v>
      </c>
      <c r="CI427" s="218">
        <f t="shared" si="786"/>
        <v>0</v>
      </c>
      <c r="CJ427" s="218">
        <f t="shared" si="787"/>
        <v>0</v>
      </c>
      <c r="CK427" s="218">
        <f t="shared" si="788"/>
        <v>0</v>
      </c>
      <c r="CL427" s="218">
        <f t="shared" si="789"/>
        <v>0</v>
      </c>
      <c r="CM427" s="218">
        <f t="shared" si="790"/>
        <v>0</v>
      </c>
      <c r="CN427" s="218">
        <f t="shared" si="791"/>
        <v>0</v>
      </c>
      <c r="CO427" s="218">
        <f t="shared" si="792"/>
        <v>0</v>
      </c>
      <c r="CP427" s="218">
        <f t="shared" si="793"/>
        <v>0</v>
      </c>
      <c r="CQ427" s="218">
        <f t="shared" si="794"/>
        <v>0</v>
      </c>
      <c r="CR427" s="218">
        <f t="shared" si="795"/>
        <v>0</v>
      </c>
      <c r="CS427" s="14">
        <f t="shared" si="748"/>
        <v>0</v>
      </c>
      <c r="CT427" s="236">
        <f t="shared" si="749"/>
        <v>0</v>
      </c>
      <c r="CU427" s="237">
        <f t="shared" ref="CU427:DD436" si="819">IF(AND($CS427,$CT427,CU$12),MAX(0,MIN(CU$10,$CT427)-MAX(CU$9,$CS427)+1),0)</f>
        <v>0</v>
      </c>
      <c r="CV427" s="16">
        <f t="shared" si="819"/>
        <v>0</v>
      </c>
      <c r="CW427" s="16">
        <f t="shared" si="819"/>
        <v>0</v>
      </c>
      <c r="CX427" s="16">
        <f t="shared" si="819"/>
        <v>0</v>
      </c>
      <c r="CY427" s="16">
        <f t="shared" si="819"/>
        <v>0</v>
      </c>
      <c r="CZ427" s="16">
        <f t="shared" si="819"/>
        <v>0</v>
      </c>
      <c r="DA427" s="16">
        <f t="shared" si="819"/>
        <v>0</v>
      </c>
      <c r="DB427" s="16">
        <f t="shared" si="819"/>
        <v>0</v>
      </c>
      <c r="DC427" s="16">
        <f t="shared" si="819"/>
        <v>0</v>
      </c>
      <c r="DD427" s="238">
        <f t="shared" si="819"/>
        <v>0</v>
      </c>
      <c r="DE427" s="232">
        <f t="shared" ref="DE427:DN436" si="820">IF($H427&lt;=0,0,MAX(0,MIN($H427,$DE$11)))</f>
        <v>0</v>
      </c>
      <c r="DF427" s="132">
        <f t="shared" si="820"/>
        <v>0</v>
      </c>
      <c r="DG427" s="132">
        <f t="shared" si="820"/>
        <v>0</v>
      </c>
      <c r="DH427" s="132">
        <f t="shared" si="820"/>
        <v>0</v>
      </c>
      <c r="DI427" s="132">
        <f t="shared" si="820"/>
        <v>0</v>
      </c>
      <c r="DJ427" s="132">
        <f t="shared" si="820"/>
        <v>0</v>
      </c>
      <c r="DK427" s="132">
        <f t="shared" si="820"/>
        <v>0</v>
      </c>
      <c r="DL427" s="132">
        <f t="shared" si="820"/>
        <v>0</v>
      </c>
      <c r="DM427" s="132">
        <f t="shared" si="820"/>
        <v>0</v>
      </c>
      <c r="DN427" s="233">
        <f t="shared" si="820"/>
        <v>0</v>
      </c>
      <c r="DO427" s="232">
        <f t="shared" si="750"/>
        <v>0</v>
      </c>
      <c r="DP427" s="132">
        <f t="shared" si="751"/>
        <v>0</v>
      </c>
      <c r="DQ427" s="132">
        <f t="shared" si="752"/>
        <v>0</v>
      </c>
      <c r="DR427" s="132">
        <f t="shared" si="753"/>
        <v>0</v>
      </c>
      <c r="DS427" s="132">
        <f t="shared" si="754"/>
        <v>0</v>
      </c>
      <c r="DT427" s="132">
        <f t="shared" si="755"/>
        <v>0</v>
      </c>
      <c r="DU427" s="132">
        <f t="shared" si="756"/>
        <v>0</v>
      </c>
      <c r="DV427" s="132">
        <f t="shared" si="757"/>
        <v>0</v>
      </c>
      <c r="DW427" s="132">
        <f t="shared" si="758"/>
        <v>0</v>
      </c>
      <c r="DX427" s="233">
        <f t="shared" si="759"/>
        <v>0</v>
      </c>
      <c r="DY427" s="231" t="b">
        <f t="shared" si="796"/>
        <v>0</v>
      </c>
      <c r="DZ427" s="163"/>
      <c r="EA427" s="226" t="str">
        <f t="shared" si="797"/>
        <v/>
      </c>
      <c r="EB427" s="178" t="str">
        <f t="shared" si="798"/>
        <v/>
      </c>
      <c r="EC427" s="178" t="str">
        <f t="shared" si="799"/>
        <v/>
      </c>
      <c r="ED427" s="178" t="str">
        <f t="shared" si="800"/>
        <v/>
      </c>
      <c r="EE427" s="178" t="str">
        <f t="shared" si="801"/>
        <v/>
      </c>
      <c r="EF427" s="178" t="str">
        <f t="shared" si="802"/>
        <v/>
      </c>
      <c r="EG427" s="178" t="str">
        <f t="shared" si="803"/>
        <v/>
      </c>
      <c r="EH427" s="178" t="str">
        <f t="shared" si="804"/>
        <v/>
      </c>
      <c r="EI427" s="178" t="str">
        <f t="shared" si="805"/>
        <v/>
      </c>
      <c r="EJ427" s="227" t="str">
        <f t="shared" si="806"/>
        <v/>
      </c>
      <c r="EK427" s="230" t="str">
        <f t="shared" si="760"/>
        <v/>
      </c>
      <c r="EL427" s="177" t="str">
        <f t="shared" si="761"/>
        <v/>
      </c>
      <c r="EM427" s="177" t="str">
        <f t="shared" si="762"/>
        <v/>
      </c>
      <c r="EN427" s="177" t="str">
        <f t="shared" si="763"/>
        <v/>
      </c>
      <c r="EO427" s="177" t="str">
        <f t="shared" si="764"/>
        <v/>
      </c>
      <c r="EP427" s="177" t="str">
        <f t="shared" si="765"/>
        <v/>
      </c>
      <c r="EQ427" s="177" t="str">
        <f t="shared" si="766"/>
        <v/>
      </c>
      <c r="ER427" s="177" t="str">
        <f t="shared" si="767"/>
        <v/>
      </c>
      <c r="ES427" s="177" t="str">
        <f t="shared" si="768"/>
        <v/>
      </c>
      <c r="ET427" s="177" t="str">
        <f t="shared" si="769"/>
        <v/>
      </c>
      <c r="EU427" s="229" t="e">
        <f t="shared" si="770"/>
        <v>#VALUE!</v>
      </c>
      <c r="EV427" s="27" t="e">
        <f t="shared" si="771"/>
        <v>#VALUE!</v>
      </c>
      <c r="EW427" s="27" t="e">
        <f t="shared" si="772"/>
        <v>#VALUE!</v>
      </c>
      <c r="EX427" s="28" t="e">
        <f t="shared" si="773"/>
        <v>#VALUE!</v>
      </c>
      <c r="EY427" s="28" t="e">
        <f t="shared" si="774"/>
        <v>#VALUE!</v>
      </c>
      <c r="EZ427" s="28" t="b">
        <f t="shared" si="775"/>
        <v>0</v>
      </c>
      <c r="FA427" s="176" t="str">
        <f t="shared" si="776"/>
        <v/>
      </c>
      <c r="FB427" s="27" t="e" cm="1">
        <f t="array" aca="1" ref="FB427" ca="1">TEXT(RIGHT(10-RIGHT(SUM(INDEX(1*(MID(MID(C427,1,1)*2,ROW(INDIRECT("1:"&amp;LEN(MID(C427,1,1)*2))),1)),,))+MID(C427,2,1)+
SUM(INDEX(1*(MID(MID(C427,3,1)*2,ROW(INDIRECT("1:"&amp;LEN(MID(C427,3,1)*2))),1)),,))+MID(C427,4,1)+
SUM(INDEX(1*(MID(MID(C427,5,1)*2,ROW(INDIRECT("1:"&amp;LEN(MID(C427,5,1)*2))),1)),,))+MID(C427,6,1)+
SUM(INDEX(1*(MID(MID(C427,8,1)*2,ROW(INDIRECT("1:"&amp;LEN(MID(C427,8,1)*2))),1)),,))+MID(C427,9,1)+
SUM(INDEX(1*(MID(MID(C427,10,1)*2,ROW(INDIRECT("1:"&amp;LEN(MID(C427,10,1)*2))),1)),,)),1),1),"0")</f>
        <v>#VALUE!</v>
      </c>
      <c r="FC427" s="27" t="str">
        <f t="shared" si="777"/>
        <v/>
      </c>
      <c r="FD427" s="29" t="b">
        <f t="shared" si="778"/>
        <v>0</v>
      </c>
      <c r="FE427" s="112" t="b">
        <f>IFERROR(MATCH(D427,'Avtal för korttidsarbete'!$G$13:$G$1012,0),TRUE)</f>
        <v>1</v>
      </c>
      <c r="FF427" s="112" t="b">
        <f t="shared" si="807"/>
        <v>0</v>
      </c>
      <c r="FG427" s="113" t="str" cm="1">
        <f t="array" ref="FG427">IF(FE427=TRUE,"x",INDEX('Avtal för korttidsarbete'!$E$13:$E$1012,$FE427))</f>
        <v>x</v>
      </c>
      <c r="FH427" s="113" t="str" cm="1">
        <f t="array" ref="FH427">IF(FE427=TRUE,"x",INDEX('Avtal för korttidsarbete'!$F$13:$F$1012,$FE427))</f>
        <v>x</v>
      </c>
      <c r="FI427" s="112" t="b">
        <f t="shared" si="808"/>
        <v>0</v>
      </c>
      <c r="FJ427" s="135">
        <f t="shared" si="809"/>
        <v>44166</v>
      </c>
      <c r="FK427" s="135">
        <f t="shared" si="810"/>
        <v>44377</v>
      </c>
      <c r="FL427" s="112" t="b">
        <f t="shared" si="811"/>
        <v>0</v>
      </c>
      <c r="FM427" s="113">
        <f t="shared" si="812"/>
        <v>44166</v>
      </c>
      <c r="FN427" s="135">
        <f t="shared" si="813"/>
        <v>44377</v>
      </c>
      <c r="FO427" s="148" t="b">
        <f>IFERROR(INDEX('Avtal för korttidsarbete'!R:R,MATCH(D427,'Avtal för korttidsarbete'!$G:$G,0)),TRUE)</f>
        <v>1</v>
      </c>
      <c r="FP427" s="135" t="str">
        <f>IF(FO427,"-",INDEX('Avtal för korttidsarbete'!$D:$D,MATCH(D427,'Avtal för korttidsarbete'!$G:$G,0)))</f>
        <v>-</v>
      </c>
      <c r="FQ427" s="113" t="b">
        <f>IFERROR(G427&gt;INDEX(Uppsägningar!E:E,MATCH(C427,Uppsägningar!C:C,0)),FALSE)</f>
        <v>0</v>
      </c>
    </row>
    <row r="428" spans="1:173" x14ac:dyDescent="0.25">
      <c r="A428" s="19">
        <v>412</v>
      </c>
      <c r="B428" s="20"/>
      <c r="C428" s="183"/>
      <c r="D428" s="66"/>
      <c r="E428" s="212">
        <f>IFERROR(INDEX(Admin!$C$7:$C$10,MATCH(FP428,TblNivåValTExt,0)),0)</f>
        <v>0</v>
      </c>
      <c r="F428" s="1"/>
      <c r="G428" s="1"/>
      <c r="H428" s="78"/>
      <c r="I428" s="181"/>
      <c r="J428" s="181"/>
      <c r="K428" s="182"/>
      <c r="L428" s="182"/>
      <c r="M428" s="181"/>
      <c r="N428" s="181"/>
      <c r="O428" s="181"/>
      <c r="P428" s="182"/>
      <c r="Q428" s="182"/>
      <c r="R428" s="181"/>
      <c r="S428" s="181"/>
      <c r="T428" s="181"/>
      <c r="U428" s="182"/>
      <c r="V428" s="182"/>
      <c r="W428" s="181"/>
      <c r="X428" s="181"/>
      <c r="Y428" s="181"/>
      <c r="Z428" s="182"/>
      <c r="AA428" s="182"/>
      <c r="AB428" s="181"/>
      <c r="AC428" s="181"/>
      <c r="AD428" s="181"/>
      <c r="AE428" s="182"/>
      <c r="AF428" s="182"/>
      <c r="AG428" s="181"/>
      <c r="AH428" s="181"/>
      <c r="AI428" s="181"/>
      <c r="AJ428" s="182"/>
      <c r="AK428" s="182"/>
      <c r="AL428" s="181"/>
      <c r="AM428" s="181"/>
      <c r="AN428" s="181"/>
      <c r="AO428" s="182"/>
      <c r="AP428" s="182"/>
      <c r="AQ428" s="181"/>
      <c r="AR428" s="181"/>
      <c r="AS428" s="181"/>
      <c r="AT428" s="182"/>
      <c r="AU428" s="182"/>
      <c r="AV428" s="181"/>
      <c r="AW428" s="181"/>
      <c r="AX428" s="181"/>
      <c r="AY428" s="182"/>
      <c r="AZ428" s="182"/>
      <c r="BA428" s="181"/>
      <c r="BB428" s="181"/>
      <c r="BC428" s="181"/>
      <c r="BD428" s="182"/>
      <c r="BE428" s="182"/>
      <c r="BF428" s="181"/>
      <c r="BG428" s="180">
        <f t="shared" si="779"/>
        <v>0</v>
      </c>
      <c r="BH428" s="116" t="str">
        <f t="shared" si="780"/>
        <v/>
      </c>
      <c r="BI428" s="80" t="b">
        <f t="shared" si="728"/>
        <v>0</v>
      </c>
      <c r="BJ428" s="80" t="str">
        <f t="shared" si="729"/>
        <v/>
      </c>
      <c r="BK428" s="80" t="b">
        <f t="shared" si="781"/>
        <v>0</v>
      </c>
      <c r="BL428" s="13" t="str">
        <f t="shared" si="730"/>
        <v/>
      </c>
      <c r="BM428" s="13" t="b">
        <f t="shared" si="782"/>
        <v>0</v>
      </c>
      <c r="BN428" s="35" t="str">
        <f t="shared" si="731"/>
        <v/>
      </c>
      <c r="BO428" s="13" t="b">
        <f t="shared" si="732"/>
        <v>0</v>
      </c>
      <c r="BP428" s="35" t="str">
        <f t="shared" si="733"/>
        <v/>
      </c>
      <c r="BQ428" s="13" t="b">
        <f t="shared" si="734"/>
        <v>0</v>
      </c>
      <c r="BR428" s="35" t="str">
        <f t="shared" si="735"/>
        <v/>
      </c>
      <c r="BS428" s="35" t="b">
        <f t="shared" si="736"/>
        <v>0</v>
      </c>
      <c r="BT428" s="35" t="str">
        <f t="shared" si="737"/>
        <v/>
      </c>
      <c r="BU428" s="35" t="b">
        <f t="shared" si="738"/>
        <v>0</v>
      </c>
      <c r="BV428" s="35" t="str">
        <f t="shared" si="739"/>
        <v/>
      </c>
      <c r="BW428" s="13" t="b">
        <f t="shared" si="814"/>
        <v>0</v>
      </c>
      <c r="BX428" s="35" t="str">
        <f t="shared" si="740"/>
        <v/>
      </c>
      <c r="BY428" s="265" t="b">
        <f t="shared" si="783"/>
        <v>0</v>
      </c>
      <c r="BZ428" s="35" t="str">
        <f t="shared" si="741"/>
        <v/>
      </c>
      <c r="CA428" s="265" t="b">
        <f t="shared" si="784"/>
        <v>0</v>
      </c>
      <c r="CB428" s="35" t="str">
        <f t="shared" si="742"/>
        <v/>
      </c>
      <c r="CC428" s="272" t="b">
        <f t="shared" si="785"/>
        <v>0</v>
      </c>
      <c r="CD428" s="35" t="str">
        <f t="shared" si="743"/>
        <v/>
      </c>
      <c r="CE428" s="13" t="b">
        <f t="shared" si="744"/>
        <v>0</v>
      </c>
      <c r="CF428" s="35" t="str">
        <f t="shared" si="745"/>
        <v/>
      </c>
      <c r="CG428" s="179">
        <f t="shared" si="746"/>
        <v>0</v>
      </c>
      <c r="CH428" s="179">
        <f t="shared" si="747"/>
        <v>0</v>
      </c>
      <c r="CI428" s="218">
        <f t="shared" si="786"/>
        <v>0</v>
      </c>
      <c r="CJ428" s="218">
        <f t="shared" si="787"/>
        <v>0</v>
      </c>
      <c r="CK428" s="218">
        <f t="shared" si="788"/>
        <v>0</v>
      </c>
      <c r="CL428" s="218">
        <f t="shared" si="789"/>
        <v>0</v>
      </c>
      <c r="CM428" s="218">
        <f t="shared" si="790"/>
        <v>0</v>
      </c>
      <c r="CN428" s="218">
        <f t="shared" si="791"/>
        <v>0</v>
      </c>
      <c r="CO428" s="218">
        <f t="shared" si="792"/>
        <v>0</v>
      </c>
      <c r="CP428" s="218">
        <f t="shared" si="793"/>
        <v>0</v>
      </c>
      <c r="CQ428" s="218">
        <f t="shared" si="794"/>
        <v>0</v>
      </c>
      <c r="CR428" s="218">
        <f t="shared" si="795"/>
        <v>0</v>
      </c>
      <c r="CS428" s="14">
        <f t="shared" si="748"/>
        <v>0</v>
      </c>
      <c r="CT428" s="236">
        <f t="shared" si="749"/>
        <v>0</v>
      </c>
      <c r="CU428" s="237">
        <f t="shared" si="819"/>
        <v>0</v>
      </c>
      <c r="CV428" s="16">
        <f t="shared" si="819"/>
        <v>0</v>
      </c>
      <c r="CW428" s="16">
        <f t="shared" si="819"/>
        <v>0</v>
      </c>
      <c r="CX428" s="16">
        <f t="shared" si="819"/>
        <v>0</v>
      </c>
      <c r="CY428" s="16">
        <f t="shared" si="819"/>
        <v>0</v>
      </c>
      <c r="CZ428" s="16">
        <f t="shared" si="819"/>
        <v>0</v>
      </c>
      <c r="DA428" s="16">
        <f t="shared" si="819"/>
        <v>0</v>
      </c>
      <c r="DB428" s="16">
        <f t="shared" si="819"/>
        <v>0</v>
      </c>
      <c r="DC428" s="16">
        <f t="shared" si="819"/>
        <v>0</v>
      </c>
      <c r="DD428" s="238">
        <f t="shared" si="819"/>
        <v>0</v>
      </c>
      <c r="DE428" s="232">
        <f t="shared" si="820"/>
        <v>0</v>
      </c>
      <c r="DF428" s="132">
        <f t="shared" si="820"/>
        <v>0</v>
      </c>
      <c r="DG428" s="132">
        <f t="shared" si="820"/>
        <v>0</v>
      </c>
      <c r="DH428" s="132">
        <f t="shared" si="820"/>
        <v>0</v>
      </c>
      <c r="DI428" s="132">
        <f t="shared" si="820"/>
        <v>0</v>
      </c>
      <c r="DJ428" s="132">
        <f t="shared" si="820"/>
        <v>0</v>
      </c>
      <c r="DK428" s="132">
        <f t="shared" si="820"/>
        <v>0</v>
      </c>
      <c r="DL428" s="132">
        <f t="shared" si="820"/>
        <v>0</v>
      </c>
      <c r="DM428" s="132">
        <f t="shared" si="820"/>
        <v>0</v>
      </c>
      <c r="DN428" s="233">
        <f t="shared" si="820"/>
        <v>0</v>
      </c>
      <c r="DO428" s="232">
        <f t="shared" si="750"/>
        <v>0</v>
      </c>
      <c r="DP428" s="132">
        <f t="shared" si="751"/>
        <v>0</v>
      </c>
      <c r="DQ428" s="132">
        <f t="shared" si="752"/>
        <v>0</v>
      </c>
      <c r="DR428" s="132">
        <f t="shared" si="753"/>
        <v>0</v>
      </c>
      <c r="DS428" s="132">
        <f t="shared" si="754"/>
        <v>0</v>
      </c>
      <c r="DT428" s="132">
        <f t="shared" si="755"/>
        <v>0</v>
      </c>
      <c r="DU428" s="132">
        <f t="shared" si="756"/>
        <v>0</v>
      </c>
      <c r="DV428" s="132">
        <f t="shared" si="757"/>
        <v>0</v>
      </c>
      <c r="DW428" s="132">
        <f t="shared" si="758"/>
        <v>0</v>
      </c>
      <c r="DX428" s="233">
        <f t="shared" si="759"/>
        <v>0</v>
      </c>
      <c r="DY428" s="231" t="b">
        <f t="shared" si="796"/>
        <v>0</v>
      </c>
      <c r="DZ428" s="163"/>
      <c r="EA428" s="226" t="str">
        <f t="shared" si="797"/>
        <v/>
      </c>
      <c r="EB428" s="178" t="str">
        <f t="shared" si="798"/>
        <v/>
      </c>
      <c r="EC428" s="178" t="str">
        <f t="shared" si="799"/>
        <v/>
      </c>
      <c r="ED428" s="178" t="str">
        <f t="shared" si="800"/>
        <v/>
      </c>
      <c r="EE428" s="178" t="str">
        <f t="shared" si="801"/>
        <v/>
      </c>
      <c r="EF428" s="178" t="str">
        <f t="shared" si="802"/>
        <v/>
      </c>
      <c r="EG428" s="178" t="str">
        <f t="shared" si="803"/>
        <v/>
      </c>
      <c r="EH428" s="178" t="str">
        <f t="shared" si="804"/>
        <v/>
      </c>
      <c r="EI428" s="178" t="str">
        <f t="shared" si="805"/>
        <v/>
      </c>
      <c r="EJ428" s="227" t="str">
        <f t="shared" si="806"/>
        <v/>
      </c>
      <c r="EK428" s="230" t="str">
        <f t="shared" si="760"/>
        <v/>
      </c>
      <c r="EL428" s="177" t="str">
        <f t="shared" si="761"/>
        <v/>
      </c>
      <c r="EM428" s="177" t="str">
        <f t="shared" si="762"/>
        <v/>
      </c>
      <c r="EN428" s="177" t="str">
        <f t="shared" si="763"/>
        <v/>
      </c>
      <c r="EO428" s="177" t="str">
        <f t="shared" si="764"/>
        <v/>
      </c>
      <c r="EP428" s="177" t="str">
        <f t="shared" si="765"/>
        <v/>
      </c>
      <c r="EQ428" s="177" t="str">
        <f t="shared" si="766"/>
        <v/>
      </c>
      <c r="ER428" s="177" t="str">
        <f t="shared" si="767"/>
        <v/>
      </c>
      <c r="ES428" s="177" t="str">
        <f t="shared" si="768"/>
        <v/>
      </c>
      <c r="ET428" s="177" t="str">
        <f t="shared" si="769"/>
        <v/>
      </c>
      <c r="EU428" s="229" t="e">
        <f t="shared" si="770"/>
        <v>#VALUE!</v>
      </c>
      <c r="EV428" s="27" t="e">
        <f t="shared" si="771"/>
        <v>#VALUE!</v>
      </c>
      <c r="EW428" s="27" t="e">
        <f t="shared" si="772"/>
        <v>#VALUE!</v>
      </c>
      <c r="EX428" s="28" t="e">
        <f t="shared" si="773"/>
        <v>#VALUE!</v>
      </c>
      <c r="EY428" s="28" t="e">
        <f t="shared" si="774"/>
        <v>#VALUE!</v>
      </c>
      <c r="EZ428" s="28" t="b">
        <f t="shared" si="775"/>
        <v>0</v>
      </c>
      <c r="FA428" s="176" t="str">
        <f t="shared" si="776"/>
        <v/>
      </c>
      <c r="FB428" s="27" t="e" cm="1">
        <f t="array" aca="1" ref="FB428" ca="1">TEXT(RIGHT(10-RIGHT(SUM(INDEX(1*(MID(MID(C428,1,1)*2,ROW(INDIRECT("1:"&amp;LEN(MID(C428,1,1)*2))),1)),,))+MID(C428,2,1)+
SUM(INDEX(1*(MID(MID(C428,3,1)*2,ROW(INDIRECT("1:"&amp;LEN(MID(C428,3,1)*2))),1)),,))+MID(C428,4,1)+
SUM(INDEX(1*(MID(MID(C428,5,1)*2,ROW(INDIRECT("1:"&amp;LEN(MID(C428,5,1)*2))),1)),,))+MID(C428,6,1)+
SUM(INDEX(1*(MID(MID(C428,8,1)*2,ROW(INDIRECT("1:"&amp;LEN(MID(C428,8,1)*2))),1)),,))+MID(C428,9,1)+
SUM(INDEX(1*(MID(MID(C428,10,1)*2,ROW(INDIRECT("1:"&amp;LEN(MID(C428,10,1)*2))),1)),,)),1),1),"0")</f>
        <v>#VALUE!</v>
      </c>
      <c r="FC428" s="27" t="str">
        <f t="shared" si="777"/>
        <v/>
      </c>
      <c r="FD428" s="29" t="b">
        <f t="shared" si="778"/>
        <v>0</v>
      </c>
      <c r="FE428" s="112" t="b">
        <f>IFERROR(MATCH(D428,'Avtal för korttidsarbete'!$G$13:$G$1012,0),TRUE)</f>
        <v>1</v>
      </c>
      <c r="FF428" s="112" t="b">
        <f t="shared" si="807"/>
        <v>0</v>
      </c>
      <c r="FG428" s="113" t="str" cm="1">
        <f t="array" ref="FG428">IF(FE428=TRUE,"x",INDEX('Avtal för korttidsarbete'!$E$13:$E$1012,$FE428))</f>
        <v>x</v>
      </c>
      <c r="FH428" s="113" t="str" cm="1">
        <f t="array" ref="FH428">IF(FE428=TRUE,"x",INDEX('Avtal för korttidsarbete'!$F$13:$F$1012,$FE428))</f>
        <v>x</v>
      </c>
      <c r="FI428" s="112" t="b">
        <f t="shared" si="808"/>
        <v>0</v>
      </c>
      <c r="FJ428" s="135">
        <f t="shared" si="809"/>
        <v>44166</v>
      </c>
      <c r="FK428" s="135">
        <f t="shared" si="810"/>
        <v>44377</v>
      </c>
      <c r="FL428" s="112" t="b">
        <f t="shared" si="811"/>
        <v>0</v>
      </c>
      <c r="FM428" s="113">
        <f t="shared" si="812"/>
        <v>44166</v>
      </c>
      <c r="FN428" s="135">
        <f t="shared" si="813"/>
        <v>44377</v>
      </c>
      <c r="FO428" s="148" t="b">
        <f>IFERROR(INDEX('Avtal för korttidsarbete'!R:R,MATCH(D428,'Avtal för korttidsarbete'!$G:$G,0)),TRUE)</f>
        <v>1</v>
      </c>
      <c r="FP428" s="135" t="str">
        <f>IF(FO428,"-",INDEX('Avtal för korttidsarbete'!$D:$D,MATCH(D428,'Avtal för korttidsarbete'!$G:$G,0)))</f>
        <v>-</v>
      </c>
      <c r="FQ428" s="113" t="b">
        <f>IFERROR(G428&gt;INDEX(Uppsägningar!E:E,MATCH(C428,Uppsägningar!C:C,0)),FALSE)</f>
        <v>0</v>
      </c>
    </row>
    <row r="429" spans="1:173" x14ac:dyDescent="0.25">
      <c r="A429" s="19">
        <v>413</v>
      </c>
      <c r="B429" s="20"/>
      <c r="C429" s="183"/>
      <c r="D429" s="66"/>
      <c r="E429" s="212">
        <f>IFERROR(INDEX(Admin!$C$7:$C$10,MATCH(FP429,TblNivåValTExt,0)),0)</f>
        <v>0</v>
      </c>
      <c r="F429" s="1"/>
      <c r="G429" s="1"/>
      <c r="H429" s="78"/>
      <c r="I429" s="181"/>
      <c r="J429" s="181"/>
      <c r="K429" s="182"/>
      <c r="L429" s="182"/>
      <c r="M429" s="181"/>
      <c r="N429" s="181"/>
      <c r="O429" s="181"/>
      <c r="P429" s="182"/>
      <c r="Q429" s="182"/>
      <c r="R429" s="181"/>
      <c r="S429" s="181"/>
      <c r="T429" s="181"/>
      <c r="U429" s="182"/>
      <c r="V429" s="182"/>
      <c r="W429" s="181"/>
      <c r="X429" s="181"/>
      <c r="Y429" s="181"/>
      <c r="Z429" s="182"/>
      <c r="AA429" s="182"/>
      <c r="AB429" s="181"/>
      <c r="AC429" s="181"/>
      <c r="AD429" s="181"/>
      <c r="AE429" s="182"/>
      <c r="AF429" s="182"/>
      <c r="AG429" s="181"/>
      <c r="AH429" s="181"/>
      <c r="AI429" s="181"/>
      <c r="AJ429" s="182"/>
      <c r="AK429" s="182"/>
      <c r="AL429" s="181"/>
      <c r="AM429" s="181"/>
      <c r="AN429" s="181"/>
      <c r="AO429" s="182"/>
      <c r="AP429" s="182"/>
      <c r="AQ429" s="181"/>
      <c r="AR429" s="181"/>
      <c r="AS429" s="181"/>
      <c r="AT429" s="182"/>
      <c r="AU429" s="182"/>
      <c r="AV429" s="181"/>
      <c r="AW429" s="181"/>
      <c r="AX429" s="181"/>
      <c r="AY429" s="182"/>
      <c r="AZ429" s="182"/>
      <c r="BA429" s="181"/>
      <c r="BB429" s="181"/>
      <c r="BC429" s="181"/>
      <c r="BD429" s="182"/>
      <c r="BE429" s="182"/>
      <c r="BF429" s="181"/>
      <c r="BG429" s="180">
        <f t="shared" si="779"/>
        <v>0</v>
      </c>
      <c r="BH429" s="116" t="str">
        <f t="shared" si="780"/>
        <v/>
      </c>
      <c r="BI429" s="80" t="b">
        <f t="shared" si="728"/>
        <v>0</v>
      </c>
      <c r="BJ429" s="80" t="str">
        <f t="shared" si="729"/>
        <v/>
      </c>
      <c r="BK429" s="80" t="b">
        <f t="shared" si="781"/>
        <v>0</v>
      </c>
      <c r="BL429" s="13" t="str">
        <f t="shared" si="730"/>
        <v/>
      </c>
      <c r="BM429" s="13" t="b">
        <f t="shared" si="782"/>
        <v>0</v>
      </c>
      <c r="BN429" s="35" t="str">
        <f t="shared" si="731"/>
        <v/>
      </c>
      <c r="BO429" s="13" t="b">
        <f t="shared" si="732"/>
        <v>0</v>
      </c>
      <c r="BP429" s="35" t="str">
        <f t="shared" si="733"/>
        <v/>
      </c>
      <c r="BQ429" s="13" t="b">
        <f t="shared" si="734"/>
        <v>0</v>
      </c>
      <c r="BR429" s="35" t="str">
        <f t="shared" si="735"/>
        <v/>
      </c>
      <c r="BS429" s="35" t="b">
        <f t="shared" si="736"/>
        <v>0</v>
      </c>
      <c r="BT429" s="35" t="str">
        <f t="shared" si="737"/>
        <v/>
      </c>
      <c r="BU429" s="35" t="b">
        <f t="shared" si="738"/>
        <v>0</v>
      </c>
      <c r="BV429" s="35" t="str">
        <f t="shared" si="739"/>
        <v/>
      </c>
      <c r="BW429" s="13" t="b">
        <f t="shared" si="814"/>
        <v>0</v>
      </c>
      <c r="BX429" s="35" t="str">
        <f t="shared" si="740"/>
        <v/>
      </c>
      <c r="BY429" s="265" t="b">
        <f t="shared" si="783"/>
        <v>0</v>
      </c>
      <c r="BZ429" s="35" t="str">
        <f t="shared" si="741"/>
        <v/>
      </c>
      <c r="CA429" s="265" t="b">
        <f t="shared" si="784"/>
        <v>0</v>
      </c>
      <c r="CB429" s="35" t="str">
        <f t="shared" si="742"/>
        <v/>
      </c>
      <c r="CC429" s="272" t="b">
        <f t="shared" si="785"/>
        <v>0</v>
      </c>
      <c r="CD429" s="35" t="str">
        <f t="shared" si="743"/>
        <v/>
      </c>
      <c r="CE429" s="13" t="b">
        <f t="shared" si="744"/>
        <v>0</v>
      </c>
      <c r="CF429" s="35" t="str">
        <f t="shared" si="745"/>
        <v/>
      </c>
      <c r="CG429" s="179">
        <f t="shared" si="746"/>
        <v>0</v>
      </c>
      <c r="CH429" s="179">
        <f t="shared" si="747"/>
        <v>0</v>
      </c>
      <c r="CI429" s="218">
        <f t="shared" si="786"/>
        <v>0</v>
      </c>
      <c r="CJ429" s="218">
        <f t="shared" si="787"/>
        <v>0</v>
      </c>
      <c r="CK429" s="218">
        <f t="shared" si="788"/>
        <v>0</v>
      </c>
      <c r="CL429" s="218">
        <f t="shared" si="789"/>
        <v>0</v>
      </c>
      <c r="CM429" s="218">
        <f t="shared" si="790"/>
        <v>0</v>
      </c>
      <c r="CN429" s="218">
        <f t="shared" si="791"/>
        <v>0</v>
      </c>
      <c r="CO429" s="218">
        <f t="shared" si="792"/>
        <v>0</v>
      </c>
      <c r="CP429" s="218">
        <f t="shared" si="793"/>
        <v>0</v>
      </c>
      <c r="CQ429" s="218">
        <f t="shared" si="794"/>
        <v>0</v>
      </c>
      <c r="CR429" s="218">
        <f t="shared" si="795"/>
        <v>0</v>
      </c>
      <c r="CS429" s="14">
        <f t="shared" si="748"/>
        <v>0</v>
      </c>
      <c r="CT429" s="236">
        <f t="shared" si="749"/>
        <v>0</v>
      </c>
      <c r="CU429" s="237">
        <f t="shared" si="819"/>
        <v>0</v>
      </c>
      <c r="CV429" s="16">
        <f t="shared" si="819"/>
        <v>0</v>
      </c>
      <c r="CW429" s="16">
        <f t="shared" si="819"/>
        <v>0</v>
      </c>
      <c r="CX429" s="16">
        <f t="shared" si="819"/>
        <v>0</v>
      </c>
      <c r="CY429" s="16">
        <f t="shared" si="819"/>
        <v>0</v>
      </c>
      <c r="CZ429" s="16">
        <f t="shared" si="819"/>
        <v>0</v>
      </c>
      <c r="DA429" s="16">
        <f t="shared" si="819"/>
        <v>0</v>
      </c>
      <c r="DB429" s="16">
        <f t="shared" si="819"/>
        <v>0</v>
      </c>
      <c r="DC429" s="16">
        <f t="shared" si="819"/>
        <v>0</v>
      </c>
      <c r="DD429" s="238">
        <f t="shared" si="819"/>
        <v>0</v>
      </c>
      <c r="DE429" s="232">
        <f t="shared" si="820"/>
        <v>0</v>
      </c>
      <c r="DF429" s="132">
        <f t="shared" si="820"/>
        <v>0</v>
      </c>
      <c r="DG429" s="132">
        <f t="shared" si="820"/>
        <v>0</v>
      </c>
      <c r="DH429" s="132">
        <f t="shared" si="820"/>
        <v>0</v>
      </c>
      <c r="DI429" s="132">
        <f t="shared" si="820"/>
        <v>0</v>
      </c>
      <c r="DJ429" s="132">
        <f t="shared" si="820"/>
        <v>0</v>
      </c>
      <c r="DK429" s="132">
        <f t="shared" si="820"/>
        <v>0</v>
      </c>
      <c r="DL429" s="132">
        <f t="shared" si="820"/>
        <v>0</v>
      </c>
      <c r="DM429" s="132">
        <f t="shared" si="820"/>
        <v>0</v>
      </c>
      <c r="DN429" s="233">
        <f t="shared" si="820"/>
        <v>0</v>
      </c>
      <c r="DO429" s="232">
        <f t="shared" si="750"/>
        <v>0</v>
      </c>
      <c r="DP429" s="132">
        <f t="shared" si="751"/>
        <v>0</v>
      </c>
      <c r="DQ429" s="132">
        <f t="shared" si="752"/>
        <v>0</v>
      </c>
      <c r="DR429" s="132">
        <f t="shared" si="753"/>
        <v>0</v>
      </c>
      <c r="DS429" s="132">
        <f t="shared" si="754"/>
        <v>0</v>
      </c>
      <c r="DT429" s="132">
        <f t="shared" si="755"/>
        <v>0</v>
      </c>
      <c r="DU429" s="132">
        <f t="shared" si="756"/>
        <v>0</v>
      </c>
      <c r="DV429" s="132">
        <f t="shared" si="757"/>
        <v>0</v>
      </c>
      <c r="DW429" s="132">
        <f t="shared" si="758"/>
        <v>0</v>
      </c>
      <c r="DX429" s="233">
        <f t="shared" si="759"/>
        <v>0</v>
      </c>
      <c r="DY429" s="231" t="b">
        <f t="shared" si="796"/>
        <v>0</v>
      </c>
      <c r="DZ429" s="163"/>
      <c r="EA429" s="226" t="str">
        <f t="shared" si="797"/>
        <v/>
      </c>
      <c r="EB429" s="178" t="str">
        <f t="shared" si="798"/>
        <v/>
      </c>
      <c r="EC429" s="178" t="str">
        <f t="shared" si="799"/>
        <v/>
      </c>
      <c r="ED429" s="178" t="str">
        <f t="shared" si="800"/>
        <v/>
      </c>
      <c r="EE429" s="178" t="str">
        <f t="shared" si="801"/>
        <v/>
      </c>
      <c r="EF429" s="178" t="str">
        <f t="shared" si="802"/>
        <v/>
      </c>
      <c r="EG429" s="178" t="str">
        <f t="shared" si="803"/>
        <v/>
      </c>
      <c r="EH429" s="178" t="str">
        <f t="shared" si="804"/>
        <v/>
      </c>
      <c r="EI429" s="178" t="str">
        <f t="shared" si="805"/>
        <v/>
      </c>
      <c r="EJ429" s="227" t="str">
        <f t="shared" si="806"/>
        <v/>
      </c>
      <c r="EK429" s="230" t="str">
        <f t="shared" si="760"/>
        <v/>
      </c>
      <c r="EL429" s="177" t="str">
        <f t="shared" si="761"/>
        <v/>
      </c>
      <c r="EM429" s="177" t="str">
        <f t="shared" si="762"/>
        <v/>
      </c>
      <c r="EN429" s="177" t="str">
        <f t="shared" si="763"/>
        <v/>
      </c>
      <c r="EO429" s="177" t="str">
        <f t="shared" si="764"/>
        <v/>
      </c>
      <c r="EP429" s="177" t="str">
        <f t="shared" si="765"/>
        <v/>
      </c>
      <c r="EQ429" s="177" t="str">
        <f t="shared" si="766"/>
        <v/>
      </c>
      <c r="ER429" s="177" t="str">
        <f t="shared" si="767"/>
        <v/>
      </c>
      <c r="ES429" s="177" t="str">
        <f t="shared" si="768"/>
        <v/>
      </c>
      <c r="ET429" s="177" t="str">
        <f t="shared" si="769"/>
        <v/>
      </c>
      <c r="EU429" s="229" t="e">
        <f t="shared" si="770"/>
        <v>#VALUE!</v>
      </c>
      <c r="EV429" s="27" t="e">
        <f t="shared" si="771"/>
        <v>#VALUE!</v>
      </c>
      <c r="EW429" s="27" t="e">
        <f t="shared" si="772"/>
        <v>#VALUE!</v>
      </c>
      <c r="EX429" s="28" t="e">
        <f t="shared" si="773"/>
        <v>#VALUE!</v>
      </c>
      <c r="EY429" s="28" t="e">
        <f t="shared" si="774"/>
        <v>#VALUE!</v>
      </c>
      <c r="EZ429" s="28" t="b">
        <f t="shared" si="775"/>
        <v>0</v>
      </c>
      <c r="FA429" s="176" t="str">
        <f t="shared" si="776"/>
        <v/>
      </c>
      <c r="FB429" s="27" t="e" cm="1">
        <f t="array" aca="1" ref="FB429" ca="1">TEXT(RIGHT(10-RIGHT(SUM(INDEX(1*(MID(MID(C429,1,1)*2,ROW(INDIRECT("1:"&amp;LEN(MID(C429,1,1)*2))),1)),,))+MID(C429,2,1)+
SUM(INDEX(1*(MID(MID(C429,3,1)*2,ROW(INDIRECT("1:"&amp;LEN(MID(C429,3,1)*2))),1)),,))+MID(C429,4,1)+
SUM(INDEX(1*(MID(MID(C429,5,1)*2,ROW(INDIRECT("1:"&amp;LEN(MID(C429,5,1)*2))),1)),,))+MID(C429,6,1)+
SUM(INDEX(1*(MID(MID(C429,8,1)*2,ROW(INDIRECT("1:"&amp;LEN(MID(C429,8,1)*2))),1)),,))+MID(C429,9,1)+
SUM(INDEX(1*(MID(MID(C429,10,1)*2,ROW(INDIRECT("1:"&amp;LEN(MID(C429,10,1)*2))),1)),,)),1),1),"0")</f>
        <v>#VALUE!</v>
      </c>
      <c r="FC429" s="27" t="str">
        <f t="shared" si="777"/>
        <v/>
      </c>
      <c r="FD429" s="29" t="b">
        <f t="shared" si="778"/>
        <v>0</v>
      </c>
      <c r="FE429" s="112" t="b">
        <f>IFERROR(MATCH(D429,'Avtal för korttidsarbete'!$G$13:$G$1012,0),TRUE)</f>
        <v>1</v>
      </c>
      <c r="FF429" s="112" t="b">
        <f t="shared" si="807"/>
        <v>0</v>
      </c>
      <c r="FG429" s="113" t="str" cm="1">
        <f t="array" ref="FG429">IF(FE429=TRUE,"x",INDEX('Avtal för korttidsarbete'!$E$13:$E$1012,$FE429))</f>
        <v>x</v>
      </c>
      <c r="FH429" s="113" t="str" cm="1">
        <f t="array" ref="FH429">IF(FE429=TRUE,"x",INDEX('Avtal för korttidsarbete'!$F$13:$F$1012,$FE429))</f>
        <v>x</v>
      </c>
      <c r="FI429" s="112" t="b">
        <f t="shared" si="808"/>
        <v>0</v>
      </c>
      <c r="FJ429" s="135">
        <f t="shared" si="809"/>
        <v>44166</v>
      </c>
      <c r="FK429" s="135">
        <f t="shared" si="810"/>
        <v>44377</v>
      </c>
      <c r="FL429" s="112" t="b">
        <f t="shared" si="811"/>
        <v>0</v>
      </c>
      <c r="FM429" s="113">
        <f t="shared" si="812"/>
        <v>44166</v>
      </c>
      <c r="FN429" s="135">
        <f t="shared" si="813"/>
        <v>44377</v>
      </c>
      <c r="FO429" s="148" t="b">
        <f>IFERROR(INDEX('Avtal för korttidsarbete'!R:R,MATCH(D429,'Avtal för korttidsarbete'!$G:$G,0)),TRUE)</f>
        <v>1</v>
      </c>
      <c r="FP429" s="135" t="str">
        <f>IF(FO429,"-",INDEX('Avtal för korttidsarbete'!$D:$D,MATCH(D429,'Avtal för korttidsarbete'!$G:$G,0)))</f>
        <v>-</v>
      </c>
      <c r="FQ429" s="113" t="b">
        <f>IFERROR(G429&gt;INDEX(Uppsägningar!E:E,MATCH(C429,Uppsägningar!C:C,0)),FALSE)</f>
        <v>0</v>
      </c>
    </row>
    <row r="430" spans="1:173" x14ac:dyDescent="0.25">
      <c r="A430" s="19">
        <v>414</v>
      </c>
      <c r="B430" s="20"/>
      <c r="C430" s="183"/>
      <c r="D430" s="66"/>
      <c r="E430" s="212">
        <f>IFERROR(INDEX(Admin!$C$7:$C$10,MATCH(FP430,TblNivåValTExt,0)),0)</f>
        <v>0</v>
      </c>
      <c r="F430" s="1"/>
      <c r="G430" s="1"/>
      <c r="H430" s="78"/>
      <c r="I430" s="181"/>
      <c r="J430" s="181"/>
      <c r="K430" s="182"/>
      <c r="L430" s="182"/>
      <c r="M430" s="181"/>
      <c r="N430" s="181"/>
      <c r="O430" s="181"/>
      <c r="P430" s="182"/>
      <c r="Q430" s="182"/>
      <c r="R430" s="181"/>
      <c r="S430" s="181"/>
      <c r="T430" s="181"/>
      <c r="U430" s="182"/>
      <c r="V430" s="182"/>
      <c r="W430" s="181"/>
      <c r="X430" s="181"/>
      <c r="Y430" s="181"/>
      <c r="Z430" s="182"/>
      <c r="AA430" s="182"/>
      <c r="AB430" s="181"/>
      <c r="AC430" s="181"/>
      <c r="AD430" s="181"/>
      <c r="AE430" s="182"/>
      <c r="AF430" s="182"/>
      <c r="AG430" s="181"/>
      <c r="AH430" s="181"/>
      <c r="AI430" s="181"/>
      <c r="AJ430" s="182"/>
      <c r="AK430" s="182"/>
      <c r="AL430" s="181"/>
      <c r="AM430" s="181"/>
      <c r="AN430" s="181"/>
      <c r="AO430" s="182"/>
      <c r="AP430" s="182"/>
      <c r="AQ430" s="181"/>
      <c r="AR430" s="181"/>
      <c r="AS430" s="181"/>
      <c r="AT430" s="182"/>
      <c r="AU430" s="182"/>
      <c r="AV430" s="181"/>
      <c r="AW430" s="181"/>
      <c r="AX430" s="181"/>
      <c r="AY430" s="182"/>
      <c r="AZ430" s="182"/>
      <c r="BA430" s="181"/>
      <c r="BB430" s="181"/>
      <c r="BC430" s="181"/>
      <c r="BD430" s="182"/>
      <c r="BE430" s="182"/>
      <c r="BF430" s="181"/>
      <c r="BG430" s="180">
        <f t="shared" si="779"/>
        <v>0</v>
      </c>
      <c r="BH430" s="116" t="str">
        <f t="shared" si="780"/>
        <v/>
      </c>
      <c r="BI430" s="80" t="b">
        <f t="shared" si="728"/>
        <v>0</v>
      </c>
      <c r="BJ430" s="80" t="str">
        <f t="shared" si="729"/>
        <v/>
      </c>
      <c r="BK430" s="80" t="b">
        <f t="shared" si="781"/>
        <v>0</v>
      </c>
      <c r="BL430" s="13" t="str">
        <f t="shared" si="730"/>
        <v/>
      </c>
      <c r="BM430" s="13" t="b">
        <f t="shared" si="782"/>
        <v>0</v>
      </c>
      <c r="BN430" s="35" t="str">
        <f t="shared" si="731"/>
        <v/>
      </c>
      <c r="BO430" s="13" t="b">
        <f t="shared" si="732"/>
        <v>0</v>
      </c>
      <c r="BP430" s="35" t="str">
        <f t="shared" si="733"/>
        <v/>
      </c>
      <c r="BQ430" s="13" t="b">
        <f t="shared" si="734"/>
        <v>0</v>
      </c>
      <c r="BR430" s="35" t="str">
        <f t="shared" si="735"/>
        <v/>
      </c>
      <c r="BS430" s="35" t="b">
        <f t="shared" si="736"/>
        <v>0</v>
      </c>
      <c r="BT430" s="35" t="str">
        <f t="shared" si="737"/>
        <v/>
      </c>
      <c r="BU430" s="35" t="b">
        <f t="shared" si="738"/>
        <v>0</v>
      </c>
      <c r="BV430" s="35" t="str">
        <f t="shared" si="739"/>
        <v/>
      </c>
      <c r="BW430" s="13" t="b">
        <f t="shared" si="814"/>
        <v>0</v>
      </c>
      <c r="BX430" s="35" t="str">
        <f t="shared" si="740"/>
        <v/>
      </c>
      <c r="BY430" s="265" t="b">
        <f t="shared" si="783"/>
        <v>0</v>
      </c>
      <c r="BZ430" s="35" t="str">
        <f t="shared" si="741"/>
        <v/>
      </c>
      <c r="CA430" s="265" t="b">
        <f t="shared" si="784"/>
        <v>0</v>
      </c>
      <c r="CB430" s="35" t="str">
        <f t="shared" si="742"/>
        <v/>
      </c>
      <c r="CC430" s="272" t="b">
        <f t="shared" si="785"/>
        <v>0</v>
      </c>
      <c r="CD430" s="35" t="str">
        <f t="shared" si="743"/>
        <v/>
      </c>
      <c r="CE430" s="13" t="b">
        <f t="shared" si="744"/>
        <v>0</v>
      </c>
      <c r="CF430" s="35" t="str">
        <f t="shared" si="745"/>
        <v/>
      </c>
      <c r="CG430" s="179">
        <f t="shared" si="746"/>
        <v>0</v>
      </c>
      <c r="CH430" s="179">
        <f t="shared" si="747"/>
        <v>0</v>
      </c>
      <c r="CI430" s="218">
        <f t="shared" si="786"/>
        <v>0</v>
      </c>
      <c r="CJ430" s="218">
        <f t="shared" si="787"/>
        <v>0</v>
      </c>
      <c r="CK430" s="218">
        <f t="shared" si="788"/>
        <v>0</v>
      </c>
      <c r="CL430" s="218">
        <f t="shared" si="789"/>
        <v>0</v>
      </c>
      <c r="CM430" s="218">
        <f t="shared" si="790"/>
        <v>0</v>
      </c>
      <c r="CN430" s="218">
        <f t="shared" si="791"/>
        <v>0</v>
      </c>
      <c r="CO430" s="218">
        <f t="shared" si="792"/>
        <v>0</v>
      </c>
      <c r="CP430" s="218">
        <f t="shared" si="793"/>
        <v>0</v>
      </c>
      <c r="CQ430" s="218">
        <f t="shared" si="794"/>
        <v>0</v>
      </c>
      <c r="CR430" s="218">
        <f t="shared" si="795"/>
        <v>0</v>
      </c>
      <c r="CS430" s="14">
        <f t="shared" si="748"/>
        <v>0</v>
      </c>
      <c r="CT430" s="236">
        <f t="shared" si="749"/>
        <v>0</v>
      </c>
      <c r="CU430" s="237">
        <f t="shared" si="819"/>
        <v>0</v>
      </c>
      <c r="CV430" s="16">
        <f t="shared" si="819"/>
        <v>0</v>
      </c>
      <c r="CW430" s="16">
        <f t="shared" si="819"/>
        <v>0</v>
      </c>
      <c r="CX430" s="16">
        <f t="shared" si="819"/>
        <v>0</v>
      </c>
      <c r="CY430" s="16">
        <f t="shared" si="819"/>
        <v>0</v>
      </c>
      <c r="CZ430" s="16">
        <f t="shared" si="819"/>
        <v>0</v>
      </c>
      <c r="DA430" s="16">
        <f t="shared" si="819"/>
        <v>0</v>
      </c>
      <c r="DB430" s="16">
        <f t="shared" si="819"/>
        <v>0</v>
      </c>
      <c r="DC430" s="16">
        <f t="shared" si="819"/>
        <v>0</v>
      </c>
      <c r="DD430" s="238">
        <f t="shared" si="819"/>
        <v>0</v>
      </c>
      <c r="DE430" s="232">
        <f t="shared" si="820"/>
        <v>0</v>
      </c>
      <c r="DF430" s="132">
        <f t="shared" si="820"/>
        <v>0</v>
      </c>
      <c r="DG430" s="132">
        <f t="shared" si="820"/>
        <v>0</v>
      </c>
      <c r="DH430" s="132">
        <f t="shared" si="820"/>
        <v>0</v>
      </c>
      <c r="DI430" s="132">
        <f t="shared" si="820"/>
        <v>0</v>
      </c>
      <c r="DJ430" s="132">
        <f t="shared" si="820"/>
        <v>0</v>
      </c>
      <c r="DK430" s="132">
        <f t="shared" si="820"/>
        <v>0</v>
      </c>
      <c r="DL430" s="132">
        <f t="shared" si="820"/>
        <v>0</v>
      </c>
      <c r="DM430" s="132">
        <f t="shared" si="820"/>
        <v>0</v>
      </c>
      <c r="DN430" s="233">
        <f t="shared" si="820"/>
        <v>0</v>
      </c>
      <c r="DO430" s="232">
        <f t="shared" si="750"/>
        <v>0</v>
      </c>
      <c r="DP430" s="132">
        <f t="shared" si="751"/>
        <v>0</v>
      </c>
      <c r="DQ430" s="132">
        <f t="shared" si="752"/>
        <v>0</v>
      </c>
      <c r="DR430" s="132">
        <f t="shared" si="753"/>
        <v>0</v>
      </c>
      <c r="DS430" s="132">
        <f t="shared" si="754"/>
        <v>0</v>
      </c>
      <c r="DT430" s="132">
        <f t="shared" si="755"/>
        <v>0</v>
      </c>
      <c r="DU430" s="132">
        <f t="shared" si="756"/>
        <v>0</v>
      </c>
      <c r="DV430" s="132">
        <f t="shared" si="757"/>
        <v>0</v>
      </c>
      <c r="DW430" s="132">
        <f t="shared" si="758"/>
        <v>0</v>
      </c>
      <c r="DX430" s="233">
        <f t="shared" si="759"/>
        <v>0</v>
      </c>
      <c r="DY430" s="231" t="b">
        <f t="shared" si="796"/>
        <v>0</v>
      </c>
      <c r="DZ430" s="163"/>
      <c r="EA430" s="226" t="str">
        <f t="shared" si="797"/>
        <v/>
      </c>
      <c r="EB430" s="178" t="str">
        <f t="shared" si="798"/>
        <v/>
      </c>
      <c r="EC430" s="178" t="str">
        <f t="shared" si="799"/>
        <v/>
      </c>
      <c r="ED430" s="178" t="str">
        <f t="shared" si="800"/>
        <v/>
      </c>
      <c r="EE430" s="178" t="str">
        <f t="shared" si="801"/>
        <v/>
      </c>
      <c r="EF430" s="178" t="str">
        <f t="shared" si="802"/>
        <v/>
      </c>
      <c r="EG430" s="178" t="str">
        <f t="shared" si="803"/>
        <v/>
      </c>
      <c r="EH430" s="178" t="str">
        <f t="shared" si="804"/>
        <v/>
      </c>
      <c r="EI430" s="178" t="str">
        <f t="shared" si="805"/>
        <v/>
      </c>
      <c r="EJ430" s="227" t="str">
        <f t="shared" si="806"/>
        <v/>
      </c>
      <c r="EK430" s="230" t="str">
        <f t="shared" si="760"/>
        <v/>
      </c>
      <c r="EL430" s="177" t="str">
        <f t="shared" si="761"/>
        <v/>
      </c>
      <c r="EM430" s="177" t="str">
        <f t="shared" si="762"/>
        <v/>
      </c>
      <c r="EN430" s="177" t="str">
        <f t="shared" si="763"/>
        <v/>
      </c>
      <c r="EO430" s="177" t="str">
        <f t="shared" si="764"/>
        <v/>
      </c>
      <c r="EP430" s="177" t="str">
        <f t="shared" si="765"/>
        <v/>
      </c>
      <c r="EQ430" s="177" t="str">
        <f t="shared" si="766"/>
        <v/>
      </c>
      <c r="ER430" s="177" t="str">
        <f t="shared" si="767"/>
        <v/>
      </c>
      <c r="ES430" s="177" t="str">
        <f t="shared" si="768"/>
        <v/>
      </c>
      <c r="ET430" s="177" t="str">
        <f t="shared" si="769"/>
        <v/>
      </c>
      <c r="EU430" s="229" t="e">
        <f t="shared" si="770"/>
        <v>#VALUE!</v>
      </c>
      <c r="EV430" s="27" t="e">
        <f t="shared" si="771"/>
        <v>#VALUE!</v>
      </c>
      <c r="EW430" s="27" t="e">
        <f t="shared" si="772"/>
        <v>#VALUE!</v>
      </c>
      <c r="EX430" s="28" t="e">
        <f t="shared" si="773"/>
        <v>#VALUE!</v>
      </c>
      <c r="EY430" s="28" t="e">
        <f t="shared" si="774"/>
        <v>#VALUE!</v>
      </c>
      <c r="EZ430" s="28" t="b">
        <f t="shared" si="775"/>
        <v>0</v>
      </c>
      <c r="FA430" s="176" t="str">
        <f t="shared" si="776"/>
        <v/>
      </c>
      <c r="FB430" s="27" t="e" cm="1">
        <f t="array" aca="1" ref="FB430" ca="1">TEXT(RIGHT(10-RIGHT(SUM(INDEX(1*(MID(MID(C430,1,1)*2,ROW(INDIRECT("1:"&amp;LEN(MID(C430,1,1)*2))),1)),,))+MID(C430,2,1)+
SUM(INDEX(1*(MID(MID(C430,3,1)*2,ROW(INDIRECT("1:"&amp;LEN(MID(C430,3,1)*2))),1)),,))+MID(C430,4,1)+
SUM(INDEX(1*(MID(MID(C430,5,1)*2,ROW(INDIRECT("1:"&amp;LEN(MID(C430,5,1)*2))),1)),,))+MID(C430,6,1)+
SUM(INDEX(1*(MID(MID(C430,8,1)*2,ROW(INDIRECT("1:"&amp;LEN(MID(C430,8,1)*2))),1)),,))+MID(C430,9,1)+
SUM(INDEX(1*(MID(MID(C430,10,1)*2,ROW(INDIRECT("1:"&amp;LEN(MID(C430,10,1)*2))),1)),,)),1),1),"0")</f>
        <v>#VALUE!</v>
      </c>
      <c r="FC430" s="27" t="str">
        <f t="shared" si="777"/>
        <v/>
      </c>
      <c r="FD430" s="29" t="b">
        <f t="shared" si="778"/>
        <v>0</v>
      </c>
      <c r="FE430" s="112" t="b">
        <f>IFERROR(MATCH(D430,'Avtal för korttidsarbete'!$G$13:$G$1012,0),TRUE)</f>
        <v>1</v>
      </c>
      <c r="FF430" s="112" t="b">
        <f t="shared" si="807"/>
        <v>0</v>
      </c>
      <c r="FG430" s="113" t="str" cm="1">
        <f t="array" ref="FG430">IF(FE430=TRUE,"x",INDEX('Avtal för korttidsarbete'!$E$13:$E$1012,$FE430))</f>
        <v>x</v>
      </c>
      <c r="FH430" s="113" t="str" cm="1">
        <f t="array" ref="FH430">IF(FE430=TRUE,"x",INDEX('Avtal för korttidsarbete'!$F$13:$F$1012,$FE430))</f>
        <v>x</v>
      </c>
      <c r="FI430" s="112" t="b">
        <f t="shared" si="808"/>
        <v>0</v>
      </c>
      <c r="FJ430" s="135">
        <f t="shared" si="809"/>
        <v>44166</v>
      </c>
      <c r="FK430" s="135">
        <f t="shared" si="810"/>
        <v>44377</v>
      </c>
      <c r="FL430" s="112" t="b">
        <f t="shared" si="811"/>
        <v>0</v>
      </c>
      <c r="FM430" s="113">
        <f t="shared" si="812"/>
        <v>44166</v>
      </c>
      <c r="FN430" s="135">
        <f t="shared" si="813"/>
        <v>44377</v>
      </c>
      <c r="FO430" s="148" t="b">
        <f>IFERROR(INDEX('Avtal för korttidsarbete'!R:R,MATCH(D430,'Avtal för korttidsarbete'!$G:$G,0)),TRUE)</f>
        <v>1</v>
      </c>
      <c r="FP430" s="135" t="str">
        <f>IF(FO430,"-",INDEX('Avtal för korttidsarbete'!$D:$D,MATCH(D430,'Avtal för korttidsarbete'!$G:$G,0)))</f>
        <v>-</v>
      </c>
      <c r="FQ430" s="113" t="b">
        <f>IFERROR(G430&gt;INDEX(Uppsägningar!E:E,MATCH(C430,Uppsägningar!C:C,0)),FALSE)</f>
        <v>0</v>
      </c>
    </row>
    <row r="431" spans="1:173" x14ac:dyDescent="0.25">
      <c r="A431" s="19">
        <v>415</v>
      </c>
      <c r="B431" s="20"/>
      <c r="C431" s="183"/>
      <c r="D431" s="66"/>
      <c r="E431" s="212">
        <f>IFERROR(INDEX(Admin!$C$7:$C$10,MATCH(FP431,TblNivåValTExt,0)),0)</f>
        <v>0</v>
      </c>
      <c r="F431" s="1"/>
      <c r="G431" s="1"/>
      <c r="H431" s="78"/>
      <c r="I431" s="181"/>
      <c r="J431" s="181"/>
      <c r="K431" s="182"/>
      <c r="L431" s="182"/>
      <c r="M431" s="181"/>
      <c r="N431" s="181"/>
      <c r="O431" s="181"/>
      <c r="P431" s="182"/>
      <c r="Q431" s="182"/>
      <c r="R431" s="181"/>
      <c r="S431" s="181"/>
      <c r="T431" s="181"/>
      <c r="U431" s="182"/>
      <c r="V431" s="182"/>
      <c r="W431" s="181"/>
      <c r="X431" s="181"/>
      <c r="Y431" s="181"/>
      <c r="Z431" s="182"/>
      <c r="AA431" s="182"/>
      <c r="AB431" s="181"/>
      <c r="AC431" s="181"/>
      <c r="AD431" s="181"/>
      <c r="AE431" s="182"/>
      <c r="AF431" s="182"/>
      <c r="AG431" s="181"/>
      <c r="AH431" s="181"/>
      <c r="AI431" s="181"/>
      <c r="AJ431" s="182"/>
      <c r="AK431" s="182"/>
      <c r="AL431" s="181"/>
      <c r="AM431" s="181"/>
      <c r="AN431" s="181"/>
      <c r="AO431" s="182"/>
      <c r="AP431" s="182"/>
      <c r="AQ431" s="181"/>
      <c r="AR431" s="181"/>
      <c r="AS431" s="181"/>
      <c r="AT431" s="182"/>
      <c r="AU431" s="182"/>
      <c r="AV431" s="181"/>
      <c r="AW431" s="181"/>
      <c r="AX431" s="181"/>
      <c r="AY431" s="182"/>
      <c r="AZ431" s="182"/>
      <c r="BA431" s="181"/>
      <c r="BB431" s="181"/>
      <c r="BC431" s="181"/>
      <c r="BD431" s="182"/>
      <c r="BE431" s="182"/>
      <c r="BF431" s="181"/>
      <c r="BG431" s="180">
        <f t="shared" si="779"/>
        <v>0</v>
      </c>
      <c r="BH431" s="116" t="str">
        <f t="shared" si="780"/>
        <v/>
      </c>
      <c r="BI431" s="80" t="b">
        <f t="shared" si="728"/>
        <v>0</v>
      </c>
      <c r="BJ431" s="80" t="str">
        <f t="shared" si="729"/>
        <v/>
      </c>
      <c r="BK431" s="80" t="b">
        <f t="shared" si="781"/>
        <v>0</v>
      </c>
      <c r="BL431" s="13" t="str">
        <f t="shared" si="730"/>
        <v/>
      </c>
      <c r="BM431" s="13" t="b">
        <f t="shared" si="782"/>
        <v>0</v>
      </c>
      <c r="BN431" s="35" t="str">
        <f t="shared" si="731"/>
        <v/>
      </c>
      <c r="BO431" s="13" t="b">
        <f t="shared" si="732"/>
        <v>0</v>
      </c>
      <c r="BP431" s="35" t="str">
        <f t="shared" si="733"/>
        <v/>
      </c>
      <c r="BQ431" s="13" t="b">
        <f t="shared" si="734"/>
        <v>0</v>
      </c>
      <c r="BR431" s="35" t="str">
        <f t="shared" si="735"/>
        <v/>
      </c>
      <c r="BS431" s="35" t="b">
        <f t="shared" si="736"/>
        <v>0</v>
      </c>
      <c r="BT431" s="35" t="str">
        <f t="shared" si="737"/>
        <v/>
      </c>
      <c r="BU431" s="35" t="b">
        <f t="shared" si="738"/>
        <v>0</v>
      </c>
      <c r="BV431" s="35" t="str">
        <f t="shared" si="739"/>
        <v/>
      </c>
      <c r="BW431" s="13" t="b">
        <f t="shared" si="814"/>
        <v>0</v>
      </c>
      <c r="BX431" s="35" t="str">
        <f t="shared" si="740"/>
        <v/>
      </c>
      <c r="BY431" s="265" t="b">
        <f t="shared" si="783"/>
        <v>0</v>
      </c>
      <c r="BZ431" s="35" t="str">
        <f t="shared" si="741"/>
        <v/>
      </c>
      <c r="CA431" s="265" t="b">
        <f t="shared" si="784"/>
        <v>0</v>
      </c>
      <c r="CB431" s="35" t="str">
        <f t="shared" si="742"/>
        <v/>
      </c>
      <c r="CC431" s="272" t="b">
        <f t="shared" si="785"/>
        <v>0</v>
      </c>
      <c r="CD431" s="35" t="str">
        <f t="shared" si="743"/>
        <v/>
      </c>
      <c r="CE431" s="13" t="b">
        <f t="shared" si="744"/>
        <v>0</v>
      </c>
      <c r="CF431" s="35" t="str">
        <f t="shared" si="745"/>
        <v/>
      </c>
      <c r="CG431" s="179">
        <f t="shared" si="746"/>
        <v>0</v>
      </c>
      <c r="CH431" s="179">
        <f t="shared" si="747"/>
        <v>0</v>
      </c>
      <c r="CI431" s="218">
        <f t="shared" si="786"/>
        <v>0</v>
      </c>
      <c r="CJ431" s="218">
        <f t="shared" si="787"/>
        <v>0</v>
      </c>
      <c r="CK431" s="218">
        <f t="shared" si="788"/>
        <v>0</v>
      </c>
      <c r="CL431" s="218">
        <f t="shared" si="789"/>
        <v>0</v>
      </c>
      <c r="CM431" s="218">
        <f t="shared" si="790"/>
        <v>0</v>
      </c>
      <c r="CN431" s="218">
        <f t="shared" si="791"/>
        <v>0</v>
      </c>
      <c r="CO431" s="218">
        <f t="shared" si="792"/>
        <v>0</v>
      </c>
      <c r="CP431" s="218">
        <f t="shared" si="793"/>
        <v>0</v>
      </c>
      <c r="CQ431" s="218">
        <f t="shared" si="794"/>
        <v>0</v>
      </c>
      <c r="CR431" s="218">
        <f t="shared" si="795"/>
        <v>0</v>
      </c>
      <c r="CS431" s="14">
        <f t="shared" si="748"/>
        <v>0</v>
      </c>
      <c r="CT431" s="236">
        <f t="shared" si="749"/>
        <v>0</v>
      </c>
      <c r="CU431" s="237">
        <f t="shared" si="819"/>
        <v>0</v>
      </c>
      <c r="CV431" s="16">
        <f t="shared" si="819"/>
        <v>0</v>
      </c>
      <c r="CW431" s="16">
        <f t="shared" si="819"/>
        <v>0</v>
      </c>
      <c r="CX431" s="16">
        <f t="shared" si="819"/>
        <v>0</v>
      </c>
      <c r="CY431" s="16">
        <f t="shared" si="819"/>
        <v>0</v>
      </c>
      <c r="CZ431" s="16">
        <f t="shared" si="819"/>
        <v>0</v>
      </c>
      <c r="DA431" s="16">
        <f t="shared" si="819"/>
        <v>0</v>
      </c>
      <c r="DB431" s="16">
        <f t="shared" si="819"/>
        <v>0</v>
      </c>
      <c r="DC431" s="16">
        <f t="shared" si="819"/>
        <v>0</v>
      </c>
      <c r="DD431" s="238">
        <f t="shared" si="819"/>
        <v>0</v>
      </c>
      <c r="DE431" s="232">
        <f t="shared" si="820"/>
        <v>0</v>
      </c>
      <c r="DF431" s="132">
        <f t="shared" si="820"/>
        <v>0</v>
      </c>
      <c r="DG431" s="132">
        <f t="shared" si="820"/>
        <v>0</v>
      </c>
      <c r="DH431" s="132">
        <f t="shared" si="820"/>
        <v>0</v>
      </c>
      <c r="DI431" s="132">
        <f t="shared" si="820"/>
        <v>0</v>
      </c>
      <c r="DJ431" s="132">
        <f t="shared" si="820"/>
        <v>0</v>
      </c>
      <c r="DK431" s="132">
        <f t="shared" si="820"/>
        <v>0</v>
      </c>
      <c r="DL431" s="132">
        <f t="shared" si="820"/>
        <v>0</v>
      </c>
      <c r="DM431" s="132">
        <f t="shared" si="820"/>
        <v>0</v>
      </c>
      <c r="DN431" s="233">
        <f t="shared" si="820"/>
        <v>0</v>
      </c>
      <c r="DO431" s="232">
        <f t="shared" si="750"/>
        <v>0</v>
      </c>
      <c r="DP431" s="132">
        <f t="shared" si="751"/>
        <v>0</v>
      </c>
      <c r="DQ431" s="132">
        <f t="shared" si="752"/>
        <v>0</v>
      </c>
      <c r="DR431" s="132">
        <f t="shared" si="753"/>
        <v>0</v>
      </c>
      <c r="DS431" s="132">
        <f t="shared" si="754"/>
        <v>0</v>
      </c>
      <c r="DT431" s="132">
        <f t="shared" si="755"/>
        <v>0</v>
      </c>
      <c r="DU431" s="132">
        <f t="shared" si="756"/>
        <v>0</v>
      </c>
      <c r="DV431" s="132">
        <f t="shared" si="757"/>
        <v>0</v>
      </c>
      <c r="DW431" s="132">
        <f t="shared" si="758"/>
        <v>0</v>
      </c>
      <c r="DX431" s="233">
        <f t="shared" si="759"/>
        <v>0</v>
      </c>
      <c r="DY431" s="231" t="b">
        <f t="shared" si="796"/>
        <v>0</v>
      </c>
      <c r="DZ431" s="163"/>
      <c r="EA431" s="226" t="str">
        <f t="shared" si="797"/>
        <v/>
      </c>
      <c r="EB431" s="178" t="str">
        <f t="shared" si="798"/>
        <v/>
      </c>
      <c r="EC431" s="178" t="str">
        <f t="shared" si="799"/>
        <v/>
      </c>
      <c r="ED431" s="178" t="str">
        <f t="shared" si="800"/>
        <v/>
      </c>
      <c r="EE431" s="178" t="str">
        <f t="shared" si="801"/>
        <v/>
      </c>
      <c r="EF431" s="178" t="str">
        <f t="shared" si="802"/>
        <v/>
      </c>
      <c r="EG431" s="178" t="str">
        <f t="shared" si="803"/>
        <v/>
      </c>
      <c r="EH431" s="178" t="str">
        <f t="shared" si="804"/>
        <v/>
      </c>
      <c r="EI431" s="178" t="str">
        <f t="shared" si="805"/>
        <v/>
      </c>
      <c r="EJ431" s="227" t="str">
        <f t="shared" si="806"/>
        <v/>
      </c>
      <c r="EK431" s="230" t="str">
        <f t="shared" si="760"/>
        <v/>
      </c>
      <c r="EL431" s="177" t="str">
        <f t="shared" si="761"/>
        <v/>
      </c>
      <c r="EM431" s="177" t="str">
        <f t="shared" si="762"/>
        <v/>
      </c>
      <c r="EN431" s="177" t="str">
        <f t="shared" si="763"/>
        <v/>
      </c>
      <c r="EO431" s="177" t="str">
        <f t="shared" si="764"/>
        <v/>
      </c>
      <c r="EP431" s="177" t="str">
        <f t="shared" si="765"/>
        <v/>
      </c>
      <c r="EQ431" s="177" t="str">
        <f t="shared" si="766"/>
        <v/>
      </c>
      <c r="ER431" s="177" t="str">
        <f t="shared" si="767"/>
        <v/>
      </c>
      <c r="ES431" s="177" t="str">
        <f t="shared" si="768"/>
        <v/>
      </c>
      <c r="ET431" s="177" t="str">
        <f t="shared" si="769"/>
        <v/>
      </c>
      <c r="EU431" s="229" t="e">
        <f t="shared" si="770"/>
        <v>#VALUE!</v>
      </c>
      <c r="EV431" s="27" t="e">
        <f t="shared" si="771"/>
        <v>#VALUE!</v>
      </c>
      <c r="EW431" s="27" t="e">
        <f t="shared" si="772"/>
        <v>#VALUE!</v>
      </c>
      <c r="EX431" s="28" t="e">
        <f t="shared" si="773"/>
        <v>#VALUE!</v>
      </c>
      <c r="EY431" s="28" t="e">
        <f t="shared" si="774"/>
        <v>#VALUE!</v>
      </c>
      <c r="EZ431" s="28" t="b">
        <f t="shared" si="775"/>
        <v>0</v>
      </c>
      <c r="FA431" s="176" t="str">
        <f t="shared" si="776"/>
        <v/>
      </c>
      <c r="FB431" s="27" t="e" cm="1">
        <f t="array" aca="1" ref="FB431" ca="1">TEXT(RIGHT(10-RIGHT(SUM(INDEX(1*(MID(MID(C431,1,1)*2,ROW(INDIRECT("1:"&amp;LEN(MID(C431,1,1)*2))),1)),,))+MID(C431,2,1)+
SUM(INDEX(1*(MID(MID(C431,3,1)*2,ROW(INDIRECT("1:"&amp;LEN(MID(C431,3,1)*2))),1)),,))+MID(C431,4,1)+
SUM(INDEX(1*(MID(MID(C431,5,1)*2,ROW(INDIRECT("1:"&amp;LEN(MID(C431,5,1)*2))),1)),,))+MID(C431,6,1)+
SUM(INDEX(1*(MID(MID(C431,8,1)*2,ROW(INDIRECT("1:"&amp;LEN(MID(C431,8,1)*2))),1)),,))+MID(C431,9,1)+
SUM(INDEX(1*(MID(MID(C431,10,1)*2,ROW(INDIRECT("1:"&amp;LEN(MID(C431,10,1)*2))),1)),,)),1),1),"0")</f>
        <v>#VALUE!</v>
      </c>
      <c r="FC431" s="27" t="str">
        <f t="shared" si="777"/>
        <v/>
      </c>
      <c r="FD431" s="29" t="b">
        <f t="shared" si="778"/>
        <v>0</v>
      </c>
      <c r="FE431" s="112" t="b">
        <f>IFERROR(MATCH(D431,'Avtal för korttidsarbete'!$G$13:$G$1012,0),TRUE)</f>
        <v>1</v>
      </c>
      <c r="FF431" s="112" t="b">
        <f t="shared" si="807"/>
        <v>0</v>
      </c>
      <c r="FG431" s="113" t="str" cm="1">
        <f t="array" ref="FG431">IF(FE431=TRUE,"x",INDEX('Avtal för korttidsarbete'!$E$13:$E$1012,$FE431))</f>
        <v>x</v>
      </c>
      <c r="FH431" s="113" t="str" cm="1">
        <f t="array" ref="FH431">IF(FE431=TRUE,"x",INDEX('Avtal för korttidsarbete'!$F$13:$F$1012,$FE431))</f>
        <v>x</v>
      </c>
      <c r="FI431" s="112" t="b">
        <f t="shared" si="808"/>
        <v>0</v>
      </c>
      <c r="FJ431" s="135">
        <f t="shared" si="809"/>
        <v>44166</v>
      </c>
      <c r="FK431" s="135">
        <f t="shared" si="810"/>
        <v>44377</v>
      </c>
      <c r="FL431" s="112" t="b">
        <f t="shared" si="811"/>
        <v>0</v>
      </c>
      <c r="FM431" s="113">
        <f t="shared" si="812"/>
        <v>44166</v>
      </c>
      <c r="FN431" s="135">
        <f t="shared" si="813"/>
        <v>44377</v>
      </c>
      <c r="FO431" s="148" t="b">
        <f>IFERROR(INDEX('Avtal för korttidsarbete'!R:R,MATCH(D431,'Avtal för korttidsarbete'!$G:$G,0)),TRUE)</f>
        <v>1</v>
      </c>
      <c r="FP431" s="135" t="str">
        <f>IF(FO431,"-",INDEX('Avtal för korttidsarbete'!$D:$D,MATCH(D431,'Avtal för korttidsarbete'!$G:$G,0)))</f>
        <v>-</v>
      </c>
      <c r="FQ431" s="113" t="b">
        <f>IFERROR(G431&gt;INDEX(Uppsägningar!E:E,MATCH(C431,Uppsägningar!C:C,0)),FALSE)</f>
        <v>0</v>
      </c>
    </row>
    <row r="432" spans="1:173" x14ac:dyDescent="0.25">
      <c r="A432" s="19">
        <v>416</v>
      </c>
      <c r="B432" s="20"/>
      <c r="C432" s="183"/>
      <c r="D432" s="66"/>
      <c r="E432" s="212">
        <f>IFERROR(INDEX(Admin!$C$7:$C$10,MATCH(FP432,TblNivåValTExt,0)),0)</f>
        <v>0</v>
      </c>
      <c r="F432" s="1"/>
      <c r="G432" s="1"/>
      <c r="H432" s="78"/>
      <c r="I432" s="181"/>
      <c r="J432" s="181"/>
      <c r="K432" s="182"/>
      <c r="L432" s="182"/>
      <c r="M432" s="181"/>
      <c r="N432" s="181"/>
      <c r="O432" s="181"/>
      <c r="P432" s="182"/>
      <c r="Q432" s="182"/>
      <c r="R432" s="181"/>
      <c r="S432" s="181"/>
      <c r="T432" s="181"/>
      <c r="U432" s="182"/>
      <c r="V432" s="182"/>
      <c r="W432" s="181"/>
      <c r="X432" s="181"/>
      <c r="Y432" s="181"/>
      <c r="Z432" s="182"/>
      <c r="AA432" s="182"/>
      <c r="AB432" s="181"/>
      <c r="AC432" s="181"/>
      <c r="AD432" s="181"/>
      <c r="AE432" s="182"/>
      <c r="AF432" s="182"/>
      <c r="AG432" s="181"/>
      <c r="AH432" s="181"/>
      <c r="AI432" s="181"/>
      <c r="AJ432" s="182"/>
      <c r="AK432" s="182"/>
      <c r="AL432" s="181"/>
      <c r="AM432" s="181"/>
      <c r="AN432" s="181"/>
      <c r="AO432" s="182"/>
      <c r="AP432" s="182"/>
      <c r="AQ432" s="181"/>
      <c r="AR432" s="181"/>
      <c r="AS432" s="181"/>
      <c r="AT432" s="182"/>
      <c r="AU432" s="182"/>
      <c r="AV432" s="181"/>
      <c r="AW432" s="181"/>
      <c r="AX432" s="181"/>
      <c r="AY432" s="182"/>
      <c r="AZ432" s="182"/>
      <c r="BA432" s="181"/>
      <c r="BB432" s="181"/>
      <c r="BC432" s="181"/>
      <c r="BD432" s="182"/>
      <c r="BE432" s="182"/>
      <c r="BF432" s="181"/>
      <c r="BG432" s="180">
        <f t="shared" si="779"/>
        <v>0</v>
      </c>
      <c r="BH432" s="116" t="str">
        <f t="shared" si="780"/>
        <v/>
      </c>
      <c r="BI432" s="80" t="b">
        <f t="shared" si="728"/>
        <v>0</v>
      </c>
      <c r="BJ432" s="80" t="str">
        <f t="shared" si="729"/>
        <v/>
      </c>
      <c r="BK432" s="80" t="b">
        <f t="shared" si="781"/>
        <v>0</v>
      </c>
      <c r="BL432" s="13" t="str">
        <f t="shared" si="730"/>
        <v/>
      </c>
      <c r="BM432" s="13" t="b">
        <f t="shared" si="782"/>
        <v>0</v>
      </c>
      <c r="BN432" s="35" t="str">
        <f t="shared" si="731"/>
        <v/>
      </c>
      <c r="BO432" s="13" t="b">
        <f t="shared" si="732"/>
        <v>0</v>
      </c>
      <c r="BP432" s="35" t="str">
        <f t="shared" si="733"/>
        <v/>
      </c>
      <c r="BQ432" s="13" t="b">
        <f t="shared" si="734"/>
        <v>0</v>
      </c>
      <c r="BR432" s="35" t="str">
        <f t="shared" si="735"/>
        <v/>
      </c>
      <c r="BS432" s="35" t="b">
        <f t="shared" si="736"/>
        <v>0</v>
      </c>
      <c r="BT432" s="35" t="str">
        <f t="shared" si="737"/>
        <v/>
      </c>
      <c r="BU432" s="35" t="b">
        <f t="shared" si="738"/>
        <v>0</v>
      </c>
      <c r="BV432" s="35" t="str">
        <f t="shared" si="739"/>
        <v/>
      </c>
      <c r="BW432" s="13" t="b">
        <f t="shared" si="814"/>
        <v>0</v>
      </c>
      <c r="BX432" s="35" t="str">
        <f t="shared" si="740"/>
        <v/>
      </c>
      <c r="BY432" s="265" t="b">
        <f t="shared" si="783"/>
        <v>0</v>
      </c>
      <c r="BZ432" s="35" t="str">
        <f t="shared" si="741"/>
        <v/>
      </c>
      <c r="CA432" s="265" t="b">
        <f t="shared" si="784"/>
        <v>0</v>
      </c>
      <c r="CB432" s="35" t="str">
        <f t="shared" si="742"/>
        <v/>
      </c>
      <c r="CC432" s="272" t="b">
        <f t="shared" si="785"/>
        <v>0</v>
      </c>
      <c r="CD432" s="35" t="str">
        <f t="shared" si="743"/>
        <v/>
      </c>
      <c r="CE432" s="13" t="b">
        <f t="shared" si="744"/>
        <v>0</v>
      </c>
      <c r="CF432" s="35" t="str">
        <f t="shared" si="745"/>
        <v/>
      </c>
      <c r="CG432" s="179">
        <f t="shared" si="746"/>
        <v>0</v>
      </c>
      <c r="CH432" s="179">
        <f t="shared" si="747"/>
        <v>0</v>
      </c>
      <c r="CI432" s="218">
        <f t="shared" si="786"/>
        <v>0</v>
      </c>
      <c r="CJ432" s="218">
        <f t="shared" si="787"/>
        <v>0</v>
      </c>
      <c r="CK432" s="218">
        <f t="shared" si="788"/>
        <v>0</v>
      </c>
      <c r="CL432" s="218">
        <f t="shared" si="789"/>
        <v>0</v>
      </c>
      <c r="CM432" s="218">
        <f t="shared" si="790"/>
        <v>0</v>
      </c>
      <c r="CN432" s="218">
        <f t="shared" si="791"/>
        <v>0</v>
      </c>
      <c r="CO432" s="218">
        <f t="shared" si="792"/>
        <v>0</v>
      </c>
      <c r="CP432" s="218">
        <f t="shared" si="793"/>
        <v>0</v>
      </c>
      <c r="CQ432" s="218">
        <f t="shared" si="794"/>
        <v>0</v>
      </c>
      <c r="CR432" s="218">
        <f t="shared" si="795"/>
        <v>0</v>
      </c>
      <c r="CS432" s="14">
        <f t="shared" si="748"/>
        <v>0</v>
      </c>
      <c r="CT432" s="236">
        <f t="shared" si="749"/>
        <v>0</v>
      </c>
      <c r="CU432" s="237">
        <f t="shared" si="819"/>
        <v>0</v>
      </c>
      <c r="CV432" s="16">
        <f t="shared" si="819"/>
        <v>0</v>
      </c>
      <c r="CW432" s="16">
        <f t="shared" si="819"/>
        <v>0</v>
      </c>
      <c r="CX432" s="16">
        <f t="shared" si="819"/>
        <v>0</v>
      </c>
      <c r="CY432" s="16">
        <f t="shared" si="819"/>
        <v>0</v>
      </c>
      <c r="CZ432" s="16">
        <f t="shared" si="819"/>
        <v>0</v>
      </c>
      <c r="DA432" s="16">
        <f t="shared" si="819"/>
        <v>0</v>
      </c>
      <c r="DB432" s="16">
        <f t="shared" si="819"/>
        <v>0</v>
      </c>
      <c r="DC432" s="16">
        <f t="shared" si="819"/>
        <v>0</v>
      </c>
      <c r="DD432" s="238">
        <f t="shared" si="819"/>
        <v>0</v>
      </c>
      <c r="DE432" s="232">
        <f t="shared" si="820"/>
        <v>0</v>
      </c>
      <c r="DF432" s="132">
        <f t="shared" si="820"/>
        <v>0</v>
      </c>
      <c r="DG432" s="132">
        <f t="shared" si="820"/>
        <v>0</v>
      </c>
      <c r="DH432" s="132">
        <f t="shared" si="820"/>
        <v>0</v>
      </c>
      <c r="DI432" s="132">
        <f t="shared" si="820"/>
        <v>0</v>
      </c>
      <c r="DJ432" s="132">
        <f t="shared" si="820"/>
        <v>0</v>
      </c>
      <c r="DK432" s="132">
        <f t="shared" si="820"/>
        <v>0</v>
      </c>
      <c r="DL432" s="132">
        <f t="shared" si="820"/>
        <v>0</v>
      </c>
      <c r="DM432" s="132">
        <f t="shared" si="820"/>
        <v>0</v>
      </c>
      <c r="DN432" s="233">
        <f t="shared" si="820"/>
        <v>0</v>
      </c>
      <c r="DO432" s="232">
        <f t="shared" si="750"/>
        <v>0</v>
      </c>
      <c r="DP432" s="132">
        <f t="shared" si="751"/>
        <v>0</v>
      </c>
      <c r="DQ432" s="132">
        <f t="shared" si="752"/>
        <v>0</v>
      </c>
      <c r="DR432" s="132">
        <f t="shared" si="753"/>
        <v>0</v>
      </c>
      <c r="DS432" s="132">
        <f t="shared" si="754"/>
        <v>0</v>
      </c>
      <c r="DT432" s="132">
        <f t="shared" si="755"/>
        <v>0</v>
      </c>
      <c r="DU432" s="132">
        <f t="shared" si="756"/>
        <v>0</v>
      </c>
      <c r="DV432" s="132">
        <f t="shared" si="757"/>
        <v>0</v>
      </c>
      <c r="DW432" s="132">
        <f t="shared" si="758"/>
        <v>0</v>
      </c>
      <c r="DX432" s="233">
        <f t="shared" si="759"/>
        <v>0</v>
      </c>
      <c r="DY432" s="231" t="b">
        <f t="shared" si="796"/>
        <v>0</v>
      </c>
      <c r="DZ432" s="163"/>
      <c r="EA432" s="226" t="str">
        <f t="shared" si="797"/>
        <v/>
      </c>
      <c r="EB432" s="178" t="str">
        <f t="shared" si="798"/>
        <v/>
      </c>
      <c r="EC432" s="178" t="str">
        <f t="shared" si="799"/>
        <v/>
      </c>
      <c r="ED432" s="178" t="str">
        <f t="shared" si="800"/>
        <v/>
      </c>
      <c r="EE432" s="178" t="str">
        <f t="shared" si="801"/>
        <v/>
      </c>
      <c r="EF432" s="178" t="str">
        <f t="shared" si="802"/>
        <v/>
      </c>
      <c r="EG432" s="178" t="str">
        <f t="shared" si="803"/>
        <v/>
      </c>
      <c r="EH432" s="178" t="str">
        <f t="shared" si="804"/>
        <v/>
      </c>
      <c r="EI432" s="178" t="str">
        <f t="shared" si="805"/>
        <v/>
      </c>
      <c r="EJ432" s="227" t="str">
        <f t="shared" si="806"/>
        <v/>
      </c>
      <c r="EK432" s="230" t="str">
        <f t="shared" si="760"/>
        <v/>
      </c>
      <c r="EL432" s="177" t="str">
        <f t="shared" si="761"/>
        <v/>
      </c>
      <c r="EM432" s="177" t="str">
        <f t="shared" si="762"/>
        <v/>
      </c>
      <c r="EN432" s="177" t="str">
        <f t="shared" si="763"/>
        <v/>
      </c>
      <c r="EO432" s="177" t="str">
        <f t="shared" si="764"/>
        <v/>
      </c>
      <c r="EP432" s="177" t="str">
        <f t="shared" si="765"/>
        <v/>
      </c>
      <c r="EQ432" s="177" t="str">
        <f t="shared" si="766"/>
        <v/>
      </c>
      <c r="ER432" s="177" t="str">
        <f t="shared" si="767"/>
        <v/>
      </c>
      <c r="ES432" s="177" t="str">
        <f t="shared" si="768"/>
        <v/>
      </c>
      <c r="ET432" s="177" t="str">
        <f t="shared" si="769"/>
        <v/>
      </c>
      <c r="EU432" s="229" t="e">
        <f t="shared" si="770"/>
        <v>#VALUE!</v>
      </c>
      <c r="EV432" s="27" t="e">
        <f t="shared" si="771"/>
        <v>#VALUE!</v>
      </c>
      <c r="EW432" s="27" t="e">
        <f t="shared" si="772"/>
        <v>#VALUE!</v>
      </c>
      <c r="EX432" s="28" t="e">
        <f t="shared" si="773"/>
        <v>#VALUE!</v>
      </c>
      <c r="EY432" s="28" t="e">
        <f t="shared" si="774"/>
        <v>#VALUE!</v>
      </c>
      <c r="EZ432" s="28" t="b">
        <f t="shared" si="775"/>
        <v>0</v>
      </c>
      <c r="FA432" s="176" t="str">
        <f t="shared" si="776"/>
        <v/>
      </c>
      <c r="FB432" s="27" t="e" cm="1">
        <f t="array" aca="1" ref="FB432" ca="1">TEXT(RIGHT(10-RIGHT(SUM(INDEX(1*(MID(MID(C432,1,1)*2,ROW(INDIRECT("1:"&amp;LEN(MID(C432,1,1)*2))),1)),,))+MID(C432,2,1)+
SUM(INDEX(1*(MID(MID(C432,3,1)*2,ROW(INDIRECT("1:"&amp;LEN(MID(C432,3,1)*2))),1)),,))+MID(C432,4,1)+
SUM(INDEX(1*(MID(MID(C432,5,1)*2,ROW(INDIRECT("1:"&amp;LEN(MID(C432,5,1)*2))),1)),,))+MID(C432,6,1)+
SUM(INDEX(1*(MID(MID(C432,8,1)*2,ROW(INDIRECT("1:"&amp;LEN(MID(C432,8,1)*2))),1)),,))+MID(C432,9,1)+
SUM(INDEX(1*(MID(MID(C432,10,1)*2,ROW(INDIRECT("1:"&amp;LEN(MID(C432,10,1)*2))),1)),,)),1),1),"0")</f>
        <v>#VALUE!</v>
      </c>
      <c r="FC432" s="27" t="str">
        <f t="shared" si="777"/>
        <v/>
      </c>
      <c r="FD432" s="29" t="b">
        <f t="shared" si="778"/>
        <v>0</v>
      </c>
      <c r="FE432" s="112" t="b">
        <f>IFERROR(MATCH(D432,'Avtal för korttidsarbete'!$G$13:$G$1012,0),TRUE)</f>
        <v>1</v>
      </c>
      <c r="FF432" s="112" t="b">
        <f t="shared" si="807"/>
        <v>0</v>
      </c>
      <c r="FG432" s="113" t="str" cm="1">
        <f t="array" ref="FG432">IF(FE432=TRUE,"x",INDEX('Avtal för korttidsarbete'!$E$13:$E$1012,$FE432))</f>
        <v>x</v>
      </c>
      <c r="FH432" s="113" t="str" cm="1">
        <f t="array" ref="FH432">IF(FE432=TRUE,"x",INDEX('Avtal för korttidsarbete'!$F$13:$F$1012,$FE432))</f>
        <v>x</v>
      </c>
      <c r="FI432" s="112" t="b">
        <f t="shared" si="808"/>
        <v>0</v>
      </c>
      <c r="FJ432" s="135">
        <f t="shared" si="809"/>
        <v>44166</v>
      </c>
      <c r="FK432" s="135">
        <f t="shared" si="810"/>
        <v>44377</v>
      </c>
      <c r="FL432" s="112" t="b">
        <f t="shared" si="811"/>
        <v>0</v>
      </c>
      <c r="FM432" s="113">
        <f t="shared" si="812"/>
        <v>44166</v>
      </c>
      <c r="FN432" s="135">
        <f t="shared" si="813"/>
        <v>44377</v>
      </c>
      <c r="FO432" s="148" t="b">
        <f>IFERROR(INDEX('Avtal för korttidsarbete'!R:R,MATCH(D432,'Avtal för korttidsarbete'!$G:$G,0)),TRUE)</f>
        <v>1</v>
      </c>
      <c r="FP432" s="135" t="str">
        <f>IF(FO432,"-",INDEX('Avtal för korttidsarbete'!$D:$D,MATCH(D432,'Avtal för korttidsarbete'!$G:$G,0)))</f>
        <v>-</v>
      </c>
      <c r="FQ432" s="113" t="b">
        <f>IFERROR(G432&gt;INDEX(Uppsägningar!E:E,MATCH(C432,Uppsägningar!C:C,0)),FALSE)</f>
        <v>0</v>
      </c>
    </row>
    <row r="433" spans="1:173" x14ac:dyDescent="0.25">
      <c r="A433" s="19">
        <v>417</v>
      </c>
      <c r="B433" s="20"/>
      <c r="C433" s="183"/>
      <c r="D433" s="66"/>
      <c r="E433" s="212">
        <f>IFERROR(INDEX(Admin!$C$7:$C$10,MATCH(FP433,TblNivåValTExt,0)),0)</f>
        <v>0</v>
      </c>
      <c r="F433" s="1"/>
      <c r="G433" s="1"/>
      <c r="H433" s="78"/>
      <c r="I433" s="181"/>
      <c r="J433" s="181"/>
      <c r="K433" s="182"/>
      <c r="L433" s="182"/>
      <c r="M433" s="181"/>
      <c r="N433" s="181"/>
      <c r="O433" s="181"/>
      <c r="P433" s="182"/>
      <c r="Q433" s="182"/>
      <c r="R433" s="181"/>
      <c r="S433" s="181"/>
      <c r="T433" s="181"/>
      <c r="U433" s="182"/>
      <c r="V433" s="182"/>
      <c r="W433" s="181"/>
      <c r="X433" s="181"/>
      <c r="Y433" s="181"/>
      <c r="Z433" s="182"/>
      <c r="AA433" s="182"/>
      <c r="AB433" s="181"/>
      <c r="AC433" s="181"/>
      <c r="AD433" s="181"/>
      <c r="AE433" s="182"/>
      <c r="AF433" s="182"/>
      <c r="AG433" s="181"/>
      <c r="AH433" s="181"/>
      <c r="AI433" s="181"/>
      <c r="AJ433" s="182"/>
      <c r="AK433" s="182"/>
      <c r="AL433" s="181"/>
      <c r="AM433" s="181"/>
      <c r="AN433" s="181"/>
      <c r="AO433" s="182"/>
      <c r="AP433" s="182"/>
      <c r="AQ433" s="181"/>
      <c r="AR433" s="181"/>
      <c r="AS433" s="181"/>
      <c r="AT433" s="182"/>
      <c r="AU433" s="182"/>
      <c r="AV433" s="181"/>
      <c r="AW433" s="181"/>
      <c r="AX433" s="181"/>
      <c r="AY433" s="182"/>
      <c r="AZ433" s="182"/>
      <c r="BA433" s="181"/>
      <c r="BB433" s="181"/>
      <c r="BC433" s="181"/>
      <c r="BD433" s="182"/>
      <c r="BE433" s="182"/>
      <c r="BF433" s="181"/>
      <c r="BG433" s="180">
        <f t="shared" si="779"/>
        <v>0</v>
      </c>
      <c r="BH433" s="116" t="str">
        <f t="shared" si="780"/>
        <v/>
      </c>
      <c r="BI433" s="80" t="b">
        <f t="shared" si="728"/>
        <v>0</v>
      </c>
      <c r="BJ433" s="80" t="str">
        <f t="shared" si="729"/>
        <v/>
      </c>
      <c r="BK433" s="80" t="b">
        <f t="shared" si="781"/>
        <v>0</v>
      </c>
      <c r="BL433" s="13" t="str">
        <f t="shared" si="730"/>
        <v/>
      </c>
      <c r="BM433" s="13" t="b">
        <f t="shared" si="782"/>
        <v>0</v>
      </c>
      <c r="BN433" s="35" t="str">
        <f t="shared" si="731"/>
        <v/>
      </c>
      <c r="BO433" s="13" t="b">
        <f t="shared" si="732"/>
        <v>0</v>
      </c>
      <c r="BP433" s="35" t="str">
        <f t="shared" si="733"/>
        <v/>
      </c>
      <c r="BQ433" s="13" t="b">
        <f t="shared" si="734"/>
        <v>0</v>
      </c>
      <c r="BR433" s="35" t="str">
        <f t="shared" si="735"/>
        <v/>
      </c>
      <c r="BS433" s="35" t="b">
        <f t="shared" si="736"/>
        <v>0</v>
      </c>
      <c r="BT433" s="35" t="str">
        <f t="shared" si="737"/>
        <v/>
      </c>
      <c r="BU433" s="35" t="b">
        <f t="shared" si="738"/>
        <v>0</v>
      </c>
      <c r="BV433" s="35" t="str">
        <f t="shared" si="739"/>
        <v/>
      </c>
      <c r="BW433" s="13" t="b">
        <f t="shared" si="814"/>
        <v>0</v>
      </c>
      <c r="BX433" s="35" t="str">
        <f t="shared" si="740"/>
        <v/>
      </c>
      <c r="BY433" s="265" t="b">
        <f t="shared" si="783"/>
        <v>0</v>
      </c>
      <c r="BZ433" s="35" t="str">
        <f t="shared" si="741"/>
        <v/>
      </c>
      <c r="CA433" s="265" t="b">
        <f t="shared" si="784"/>
        <v>0</v>
      </c>
      <c r="CB433" s="35" t="str">
        <f t="shared" si="742"/>
        <v/>
      </c>
      <c r="CC433" s="272" t="b">
        <f t="shared" si="785"/>
        <v>0</v>
      </c>
      <c r="CD433" s="35" t="str">
        <f t="shared" si="743"/>
        <v/>
      </c>
      <c r="CE433" s="13" t="b">
        <f t="shared" si="744"/>
        <v>0</v>
      </c>
      <c r="CF433" s="35" t="str">
        <f t="shared" si="745"/>
        <v/>
      </c>
      <c r="CG433" s="179">
        <f t="shared" si="746"/>
        <v>0</v>
      </c>
      <c r="CH433" s="179">
        <f t="shared" si="747"/>
        <v>0</v>
      </c>
      <c r="CI433" s="218">
        <f t="shared" si="786"/>
        <v>0</v>
      </c>
      <c r="CJ433" s="218">
        <f t="shared" si="787"/>
        <v>0</v>
      </c>
      <c r="CK433" s="218">
        <f t="shared" si="788"/>
        <v>0</v>
      </c>
      <c r="CL433" s="218">
        <f t="shared" si="789"/>
        <v>0</v>
      </c>
      <c r="CM433" s="218">
        <f t="shared" si="790"/>
        <v>0</v>
      </c>
      <c r="CN433" s="218">
        <f t="shared" si="791"/>
        <v>0</v>
      </c>
      <c r="CO433" s="218">
        <f t="shared" si="792"/>
        <v>0</v>
      </c>
      <c r="CP433" s="218">
        <f t="shared" si="793"/>
        <v>0</v>
      </c>
      <c r="CQ433" s="218">
        <f t="shared" si="794"/>
        <v>0</v>
      </c>
      <c r="CR433" s="218">
        <f t="shared" si="795"/>
        <v>0</v>
      </c>
      <c r="CS433" s="14">
        <f t="shared" si="748"/>
        <v>0</v>
      </c>
      <c r="CT433" s="236">
        <f t="shared" si="749"/>
        <v>0</v>
      </c>
      <c r="CU433" s="237">
        <f t="shared" si="819"/>
        <v>0</v>
      </c>
      <c r="CV433" s="16">
        <f t="shared" si="819"/>
        <v>0</v>
      </c>
      <c r="CW433" s="16">
        <f t="shared" si="819"/>
        <v>0</v>
      </c>
      <c r="CX433" s="16">
        <f t="shared" si="819"/>
        <v>0</v>
      </c>
      <c r="CY433" s="16">
        <f t="shared" si="819"/>
        <v>0</v>
      </c>
      <c r="CZ433" s="16">
        <f t="shared" si="819"/>
        <v>0</v>
      </c>
      <c r="DA433" s="16">
        <f t="shared" si="819"/>
        <v>0</v>
      </c>
      <c r="DB433" s="16">
        <f t="shared" si="819"/>
        <v>0</v>
      </c>
      <c r="DC433" s="16">
        <f t="shared" si="819"/>
        <v>0</v>
      </c>
      <c r="DD433" s="238">
        <f t="shared" si="819"/>
        <v>0</v>
      </c>
      <c r="DE433" s="232">
        <f t="shared" si="820"/>
        <v>0</v>
      </c>
      <c r="DF433" s="132">
        <f t="shared" si="820"/>
        <v>0</v>
      </c>
      <c r="DG433" s="132">
        <f t="shared" si="820"/>
        <v>0</v>
      </c>
      <c r="DH433" s="132">
        <f t="shared" si="820"/>
        <v>0</v>
      </c>
      <c r="DI433" s="132">
        <f t="shared" si="820"/>
        <v>0</v>
      </c>
      <c r="DJ433" s="132">
        <f t="shared" si="820"/>
        <v>0</v>
      </c>
      <c r="DK433" s="132">
        <f t="shared" si="820"/>
        <v>0</v>
      </c>
      <c r="DL433" s="132">
        <f t="shared" si="820"/>
        <v>0</v>
      </c>
      <c r="DM433" s="132">
        <f t="shared" si="820"/>
        <v>0</v>
      </c>
      <c r="DN433" s="233">
        <f t="shared" si="820"/>
        <v>0</v>
      </c>
      <c r="DO433" s="232">
        <f t="shared" si="750"/>
        <v>0</v>
      </c>
      <c r="DP433" s="132">
        <f t="shared" si="751"/>
        <v>0</v>
      </c>
      <c r="DQ433" s="132">
        <f t="shared" si="752"/>
        <v>0</v>
      </c>
      <c r="DR433" s="132">
        <f t="shared" si="753"/>
        <v>0</v>
      </c>
      <c r="DS433" s="132">
        <f t="shared" si="754"/>
        <v>0</v>
      </c>
      <c r="DT433" s="132">
        <f t="shared" si="755"/>
        <v>0</v>
      </c>
      <c r="DU433" s="132">
        <f t="shared" si="756"/>
        <v>0</v>
      </c>
      <c r="DV433" s="132">
        <f t="shared" si="757"/>
        <v>0</v>
      </c>
      <c r="DW433" s="132">
        <f t="shared" si="758"/>
        <v>0</v>
      </c>
      <c r="DX433" s="233">
        <f t="shared" si="759"/>
        <v>0</v>
      </c>
      <c r="DY433" s="231" t="b">
        <f t="shared" si="796"/>
        <v>0</v>
      </c>
      <c r="DZ433" s="163"/>
      <c r="EA433" s="226" t="str">
        <f t="shared" si="797"/>
        <v/>
      </c>
      <c r="EB433" s="178" t="str">
        <f t="shared" si="798"/>
        <v/>
      </c>
      <c r="EC433" s="178" t="str">
        <f t="shared" si="799"/>
        <v/>
      </c>
      <c r="ED433" s="178" t="str">
        <f t="shared" si="800"/>
        <v/>
      </c>
      <c r="EE433" s="178" t="str">
        <f t="shared" si="801"/>
        <v/>
      </c>
      <c r="EF433" s="178" t="str">
        <f t="shared" si="802"/>
        <v/>
      </c>
      <c r="EG433" s="178" t="str">
        <f t="shared" si="803"/>
        <v/>
      </c>
      <c r="EH433" s="178" t="str">
        <f t="shared" si="804"/>
        <v/>
      </c>
      <c r="EI433" s="178" t="str">
        <f t="shared" si="805"/>
        <v/>
      </c>
      <c r="EJ433" s="227" t="str">
        <f t="shared" si="806"/>
        <v/>
      </c>
      <c r="EK433" s="230" t="str">
        <f t="shared" si="760"/>
        <v/>
      </c>
      <c r="EL433" s="177" t="str">
        <f t="shared" si="761"/>
        <v/>
      </c>
      <c r="EM433" s="177" t="str">
        <f t="shared" si="762"/>
        <v/>
      </c>
      <c r="EN433" s="177" t="str">
        <f t="shared" si="763"/>
        <v/>
      </c>
      <c r="EO433" s="177" t="str">
        <f t="shared" si="764"/>
        <v/>
      </c>
      <c r="EP433" s="177" t="str">
        <f t="shared" si="765"/>
        <v/>
      </c>
      <c r="EQ433" s="177" t="str">
        <f t="shared" si="766"/>
        <v/>
      </c>
      <c r="ER433" s="177" t="str">
        <f t="shared" si="767"/>
        <v/>
      </c>
      <c r="ES433" s="177" t="str">
        <f t="shared" si="768"/>
        <v/>
      </c>
      <c r="ET433" s="177" t="str">
        <f t="shared" si="769"/>
        <v/>
      </c>
      <c r="EU433" s="229" t="e">
        <f t="shared" si="770"/>
        <v>#VALUE!</v>
      </c>
      <c r="EV433" s="27" t="e">
        <f t="shared" si="771"/>
        <v>#VALUE!</v>
      </c>
      <c r="EW433" s="27" t="e">
        <f t="shared" si="772"/>
        <v>#VALUE!</v>
      </c>
      <c r="EX433" s="28" t="e">
        <f t="shared" si="773"/>
        <v>#VALUE!</v>
      </c>
      <c r="EY433" s="28" t="e">
        <f t="shared" si="774"/>
        <v>#VALUE!</v>
      </c>
      <c r="EZ433" s="28" t="b">
        <f t="shared" si="775"/>
        <v>0</v>
      </c>
      <c r="FA433" s="176" t="str">
        <f t="shared" si="776"/>
        <v/>
      </c>
      <c r="FB433" s="27" t="e" cm="1">
        <f t="array" aca="1" ref="FB433" ca="1">TEXT(RIGHT(10-RIGHT(SUM(INDEX(1*(MID(MID(C433,1,1)*2,ROW(INDIRECT("1:"&amp;LEN(MID(C433,1,1)*2))),1)),,))+MID(C433,2,1)+
SUM(INDEX(1*(MID(MID(C433,3,1)*2,ROW(INDIRECT("1:"&amp;LEN(MID(C433,3,1)*2))),1)),,))+MID(C433,4,1)+
SUM(INDEX(1*(MID(MID(C433,5,1)*2,ROW(INDIRECT("1:"&amp;LEN(MID(C433,5,1)*2))),1)),,))+MID(C433,6,1)+
SUM(INDEX(1*(MID(MID(C433,8,1)*2,ROW(INDIRECT("1:"&amp;LEN(MID(C433,8,1)*2))),1)),,))+MID(C433,9,1)+
SUM(INDEX(1*(MID(MID(C433,10,1)*2,ROW(INDIRECT("1:"&amp;LEN(MID(C433,10,1)*2))),1)),,)),1),1),"0")</f>
        <v>#VALUE!</v>
      </c>
      <c r="FC433" s="27" t="str">
        <f t="shared" si="777"/>
        <v/>
      </c>
      <c r="FD433" s="29" t="b">
        <f t="shared" si="778"/>
        <v>0</v>
      </c>
      <c r="FE433" s="112" t="b">
        <f>IFERROR(MATCH(D433,'Avtal för korttidsarbete'!$G$13:$G$1012,0),TRUE)</f>
        <v>1</v>
      </c>
      <c r="FF433" s="112" t="b">
        <f t="shared" si="807"/>
        <v>0</v>
      </c>
      <c r="FG433" s="113" t="str" cm="1">
        <f t="array" ref="FG433">IF(FE433=TRUE,"x",INDEX('Avtal för korttidsarbete'!$E$13:$E$1012,$FE433))</f>
        <v>x</v>
      </c>
      <c r="FH433" s="113" t="str" cm="1">
        <f t="array" ref="FH433">IF(FE433=TRUE,"x",INDEX('Avtal för korttidsarbete'!$F$13:$F$1012,$FE433))</f>
        <v>x</v>
      </c>
      <c r="FI433" s="112" t="b">
        <f t="shared" si="808"/>
        <v>0</v>
      </c>
      <c r="FJ433" s="135">
        <f t="shared" si="809"/>
        <v>44166</v>
      </c>
      <c r="FK433" s="135">
        <f t="shared" si="810"/>
        <v>44377</v>
      </c>
      <c r="FL433" s="112" t="b">
        <f t="shared" si="811"/>
        <v>0</v>
      </c>
      <c r="FM433" s="113">
        <f t="shared" si="812"/>
        <v>44166</v>
      </c>
      <c r="FN433" s="135">
        <f t="shared" si="813"/>
        <v>44377</v>
      </c>
      <c r="FO433" s="148" t="b">
        <f>IFERROR(INDEX('Avtal för korttidsarbete'!R:R,MATCH(D433,'Avtal för korttidsarbete'!$G:$G,0)),TRUE)</f>
        <v>1</v>
      </c>
      <c r="FP433" s="135" t="str">
        <f>IF(FO433,"-",INDEX('Avtal för korttidsarbete'!$D:$D,MATCH(D433,'Avtal för korttidsarbete'!$G:$G,0)))</f>
        <v>-</v>
      </c>
      <c r="FQ433" s="113" t="b">
        <f>IFERROR(G433&gt;INDEX(Uppsägningar!E:E,MATCH(C433,Uppsägningar!C:C,0)),FALSE)</f>
        <v>0</v>
      </c>
    </row>
    <row r="434" spans="1:173" x14ac:dyDescent="0.25">
      <c r="A434" s="19">
        <v>418</v>
      </c>
      <c r="B434" s="20"/>
      <c r="C434" s="183"/>
      <c r="D434" s="66"/>
      <c r="E434" s="212">
        <f>IFERROR(INDEX(Admin!$C$7:$C$10,MATCH(FP434,TblNivåValTExt,0)),0)</f>
        <v>0</v>
      </c>
      <c r="F434" s="1"/>
      <c r="G434" s="1"/>
      <c r="H434" s="78"/>
      <c r="I434" s="181"/>
      <c r="J434" s="181"/>
      <c r="K434" s="182"/>
      <c r="L434" s="182"/>
      <c r="M434" s="181"/>
      <c r="N434" s="181"/>
      <c r="O434" s="181"/>
      <c r="P434" s="182"/>
      <c r="Q434" s="182"/>
      <c r="R434" s="181"/>
      <c r="S434" s="181"/>
      <c r="T434" s="181"/>
      <c r="U434" s="182"/>
      <c r="V434" s="182"/>
      <c r="W434" s="181"/>
      <c r="X434" s="181"/>
      <c r="Y434" s="181"/>
      <c r="Z434" s="182"/>
      <c r="AA434" s="182"/>
      <c r="AB434" s="181"/>
      <c r="AC434" s="181"/>
      <c r="AD434" s="181"/>
      <c r="AE434" s="182"/>
      <c r="AF434" s="182"/>
      <c r="AG434" s="181"/>
      <c r="AH434" s="181"/>
      <c r="AI434" s="181"/>
      <c r="AJ434" s="182"/>
      <c r="AK434" s="182"/>
      <c r="AL434" s="181"/>
      <c r="AM434" s="181"/>
      <c r="AN434" s="181"/>
      <c r="AO434" s="182"/>
      <c r="AP434" s="182"/>
      <c r="AQ434" s="181"/>
      <c r="AR434" s="181"/>
      <c r="AS434" s="181"/>
      <c r="AT434" s="182"/>
      <c r="AU434" s="182"/>
      <c r="AV434" s="181"/>
      <c r="AW434" s="181"/>
      <c r="AX434" s="181"/>
      <c r="AY434" s="182"/>
      <c r="AZ434" s="182"/>
      <c r="BA434" s="181"/>
      <c r="BB434" s="181"/>
      <c r="BC434" s="181"/>
      <c r="BD434" s="182"/>
      <c r="BE434" s="182"/>
      <c r="BF434" s="181"/>
      <c r="BG434" s="180">
        <f t="shared" si="779"/>
        <v>0</v>
      </c>
      <c r="BH434" s="116" t="str">
        <f t="shared" si="780"/>
        <v/>
      </c>
      <c r="BI434" s="80" t="b">
        <f t="shared" si="728"/>
        <v>0</v>
      </c>
      <c r="BJ434" s="80" t="str">
        <f t="shared" si="729"/>
        <v/>
      </c>
      <c r="BK434" s="80" t="b">
        <f t="shared" si="781"/>
        <v>0</v>
      </c>
      <c r="BL434" s="13" t="str">
        <f t="shared" si="730"/>
        <v/>
      </c>
      <c r="BM434" s="13" t="b">
        <f t="shared" si="782"/>
        <v>0</v>
      </c>
      <c r="BN434" s="35" t="str">
        <f t="shared" si="731"/>
        <v/>
      </c>
      <c r="BO434" s="13" t="b">
        <f t="shared" si="732"/>
        <v>0</v>
      </c>
      <c r="BP434" s="35" t="str">
        <f t="shared" si="733"/>
        <v/>
      </c>
      <c r="BQ434" s="13" t="b">
        <f t="shared" si="734"/>
        <v>0</v>
      </c>
      <c r="BR434" s="35" t="str">
        <f t="shared" si="735"/>
        <v/>
      </c>
      <c r="BS434" s="35" t="b">
        <f t="shared" si="736"/>
        <v>0</v>
      </c>
      <c r="BT434" s="35" t="str">
        <f t="shared" si="737"/>
        <v/>
      </c>
      <c r="BU434" s="35" t="b">
        <f t="shared" si="738"/>
        <v>0</v>
      </c>
      <c r="BV434" s="35" t="str">
        <f t="shared" si="739"/>
        <v/>
      </c>
      <c r="BW434" s="13" t="b">
        <f t="shared" si="814"/>
        <v>0</v>
      </c>
      <c r="BX434" s="35" t="str">
        <f t="shared" si="740"/>
        <v/>
      </c>
      <c r="BY434" s="265" t="b">
        <f t="shared" si="783"/>
        <v>0</v>
      </c>
      <c r="BZ434" s="35" t="str">
        <f t="shared" si="741"/>
        <v/>
      </c>
      <c r="CA434" s="265" t="b">
        <f t="shared" si="784"/>
        <v>0</v>
      </c>
      <c r="CB434" s="35" t="str">
        <f t="shared" si="742"/>
        <v/>
      </c>
      <c r="CC434" s="272" t="b">
        <f t="shared" si="785"/>
        <v>0</v>
      </c>
      <c r="CD434" s="35" t="str">
        <f t="shared" si="743"/>
        <v/>
      </c>
      <c r="CE434" s="13" t="b">
        <f t="shared" si="744"/>
        <v>0</v>
      </c>
      <c r="CF434" s="35" t="str">
        <f t="shared" si="745"/>
        <v/>
      </c>
      <c r="CG434" s="179">
        <f t="shared" si="746"/>
        <v>0</v>
      </c>
      <c r="CH434" s="179">
        <f t="shared" si="747"/>
        <v>0</v>
      </c>
      <c r="CI434" s="218">
        <f t="shared" si="786"/>
        <v>0</v>
      </c>
      <c r="CJ434" s="218">
        <f t="shared" si="787"/>
        <v>0</v>
      </c>
      <c r="CK434" s="218">
        <f t="shared" si="788"/>
        <v>0</v>
      </c>
      <c r="CL434" s="218">
        <f t="shared" si="789"/>
        <v>0</v>
      </c>
      <c r="CM434" s="218">
        <f t="shared" si="790"/>
        <v>0</v>
      </c>
      <c r="CN434" s="218">
        <f t="shared" si="791"/>
        <v>0</v>
      </c>
      <c r="CO434" s="218">
        <f t="shared" si="792"/>
        <v>0</v>
      </c>
      <c r="CP434" s="218">
        <f t="shared" si="793"/>
        <v>0</v>
      </c>
      <c r="CQ434" s="218">
        <f t="shared" si="794"/>
        <v>0</v>
      </c>
      <c r="CR434" s="218">
        <f t="shared" si="795"/>
        <v>0</v>
      </c>
      <c r="CS434" s="14">
        <f t="shared" si="748"/>
        <v>0</v>
      </c>
      <c r="CT434" s="236">
        <f t="shared" si="749"/>
        <v>0</v>
      </c>
      <c r="CU434" s="237">
        <f t="shared" si="819"/>
        <v>0</v>
      </c>
      <c r="CV434" s="16">
        <f t="shared" si="819"/>
        <v>0</v>
      </c>
      <c r="CW434" s="16">
        <f t="shared" si="819"/>
        <v>0</v>
      </c>
      <c r="CX434" s="16">
        <f t="shared" si="819"/>
        <v>0</v>
      </c>
      <c r="CY434" s="16">
        <f t="shared" si="819"/>
        <v>0</v>
      </c>
      <c r="CZ434" s="16">
        <f t="shared" si="819"/>
        <v>0</v>
      </c>
      <c r="DA434" s="16">
        <f t="shared" si="819"/>
        <v>0</v>
      </c>
      <c r="DB434" s="16">
        <f t="shared" si="819"/>
        <v>0</v>
      </c>
      <c r="DC434" s="16">
        <f t="shared" si="819"/>
        <v>0</v>
      </c>
      <c r="DD434" s="238">
        <f t="shared" si="819"/>
        <v>0</v>
      </c>
      <c r="DE434" s="232">
        <f t="shared" si="820"/>
        <v>0</v>
      </c>
      <c r="DF434" s="132">
        <f t="shared" si="820"/>
        <v>0</v>
      </c>
      <c r="DG434" s="132">
        <f t="shared" si="820"/>
        <v>0</v>
      </c>
      <c r="DH434" s="132">
        <f t="shared" si="820"/>
        <v>0</v>
      </c>
      <c r="DI434" s="132">
        <f t="shared" si="820"/>
        <v>0</v>
      </c>
      <c r="DJ434" s="132">
        <f t="shared" si="820"/>
        <v>0</v>
      </c>
      <c r="DK434" s="132">
        <f t="shared" si="820"/>
        <v>0</v>
      </c>
      <c r="DL434" s="132">
        <f t="shared" si="820"/>
        <v>0</v>
      </c>
      <c r="DM434" s="132">
        <f t="shared" si="820"/>
        <v>0</v>
      </c>
      <c r="DN434" s="233">
        <f t="shared" si="820"/>
        <v>0</v>
      </c>
      <c r="DO434" s="232">
        <f t="shared" si="750"/>
        <v>0</v>
      </c>
      <c r="DP434" s="132">
        <f t="shared" si="751"/>
        <v>0</v>
      </c>
      <c r="DQ434" s="132">
        <f t="shared" si="752"/>
        <v>0</v>
      </c>
      <c r="DR434" s="132">
        <f t="shared" si="753"/>
        <v>0</v>
      </c>
      <c r="DS434" s="132">
        <f t="shared" si="754"/>
        <v>0</v>
      </c>
      <c r="DT434" s="132">
        <f t="shared" si="755"/>
        <v>0</v>
      </c>
      <c r="DU434" s="132">
        <f t="shared" si="756"/>
        <v>0</v>
      </c>
      <c r="DV434" s="132">
        <f t="shared" si="757"/>
        <v>0</v>
      </c>
      <c r="DW434" s="132">
        <f t="shared" si="758"/>
        <v>0</v>
      </c>
      <c r="DX434" s="233">
        <f t="shared" si="759"/>
        <v>0</v>
      </c>
      <c r="DY434" s="231" t="b">
        <f t="shared" si="796"/>
        <v>0</v>
      </c>
      <c r="DZ434" s="163"/>
      <c r="EA434" s="226" t="str">
        <f t="shared" si="797"/>
        <v/>
      </c>
      <c r="EB434" s="178" t="str">
        <f t="shared" si="798"/>
        <v/>
      </c>
      <c r="EC434" s="178" t="str">
        <f t="shared" si="799"/>
        <v/>
      </c>
      <c r="ED434" s="178" t="str">
        <f t="shared" si="800"/>
        <v/>
      </c>
      <c r="EE434" s="178" t="str">
        <f t="shared" si="801"/>
        <v/>
      </c>
      <c r="EF434" s="178" t="str">
        <f t="shared" si="802"/>
        <v/>
      </c>
      <c r="EG434" s="178" t="str">
        <f t="shared" si="803"/>
        <v/>
      </c>
      <c r="EH434" s="178" t="str">
        <f t="shared" si="804"/>
        <v/>
      </c>
      <c r="EI434" s="178" t="str">
        <f t="shared" si="805"/>
        <v/>
      </c>
      <c r="EJ434" s="227" t="str">
        <f t="shared" si="806"/>
        <v/>
      </c>
      <c r="EK434" s="230" t="str">
        <f t="shared" si="760"/>
        <v/>
      </c>
      <c r="EL434" s="177" t="str">
        <f t="shared" si="761"/>
        <v/>
      </c>
      <c r="EM434" s="177" t="str">
        <f t="shared" si="762"/>
        <v/>
      </c>
      <c r="EN434" s="177" t="str">
        <f t="shared" si="763"/>
        <v/>
      </c>
      <c r="EO434" s="177" t="str">
        <f t="shared" si="764"/>
        <v/>
      </c>
      <c r="EP434" s="177" t="str">
        <f t="shared" si="765"/>
        <v/>
      </c>
      <c r="EQ434" s="177" t="str">
        <f t="shared" si="766"/>
        <v/>
      </c>
      <c r="ER434" s="177" t="str">
        <f t="shared" si="767"/>
        <v/>
      </c>
      <c r="ES434" s="177" t="str">
        <f t="shared" si="768"/>
        <v/>
      </c>
      <c r="ET434" s="177" t="str">
        <f t="shared" si="769"/>
        <v/>
      </c>
      <c r="EU434" s="229" t="e">
        <f t="shared" si="770"/>
        <v>#VALUE!</v>
      </c>
      <c r="EV434" s="27" t="e">
        <f t="shared" si="771"/>
        <v>#VALUE!</v>
      </c>
      <c r="EW434" s="27" t="e">
        <f t="shared" si="772"/>
        <v>#VALUE!</v>
      </c>
      <c r="EX434" s="28" t="e">
        <f t="shared" si="773"/>
        <v>#VALUE!</v>
      </c>
      <c r="EY434" s="28" t="e">
        <f t="shared" si="774"/>
        <v>#VALUE!</v>
      </c>
      <c r="EZ434" s="28" t="b">
        <f t="shared" si="775"/>
        <v>0</v>
      </c>
      <c r="FA434" s="176" t="str">
        <f t="shared" si="776"/>
        <v/>
      </c>
      <c r="FB434" s="27" t="e" cm="1">
        <f t="array" aca="1" ref="FB434" ca="1">TEXT(RIGHT(10-RIGHT(SUM(INDEX(1*(MID(MID(C434,1,1)*2,ROW(INDIRECT("1:"&amp;LEN(MID(C434,1,1)*2))),1)),,))+MID(C434,2,1)+
SUM(INDEX(1*(MID(MID(C434,3,1)*2,ROW(INDIRECT("1:"&amp;LEN(MID(C434,3,1)*2))),1)),,))+MID(C434,4,1)+
SUM(INDEX(1*(MID(MID(C434,5,1)*2,ROW(INDIRECT("1:"&amp;LEN(MID(C434,5,1)*2))),1)),,))+MID(C434,6,1)+
SUM(INDEX(1*(MID(MID(C434,8,1)*2,ROW(INDIRECT("1:"&amp;LEN(MID(C434,8,1)*2))),1)),,))+MID(C434,9,1)+
SUM(INDEX(1*(MID(MID(C434,10,1)*2,ROW(INDIRECT("1:"&amp;LEN(MID(C434,10,1)*2))),1)),,)),1),1),"0")</f>
        <v>#VALUE!</v>
      </c>
      <c r="FC434" s="27" t="str">
        <f t="shared" si="777"/>
        <v/>
      </c>
      <c r="FD434" s="29" t="b">
        <f t="shared" si="778"/>
        <v>0</v>
      </c>
      <c r="FE434" s="112" t="b">
        <f>IFERROR(MATCH(D434,'Avtal för korttidsarbete'!$G$13:$G$1012,0),TRUE)</f>
        <v>1</v>
      </c>
      <c r="FF434" s="112" t="b">
        <f t="shared" si="807"/>
        <v>0</v>
      </c>
      <c r="FG434" s="113" t="str" cm="1">
        <f t="array" ref="FG434">IF(FE434=TRUE,"x",INDEX('Avtal för korttidsarbete'!$E$13:$E$1012,$FE434))</f>
        <v>x</v>
      </c>
      <c r="FH434" s="113" t="str" cm="1">
        <f t="array" ref="FH434">IF(FE434=TRUE,"x",INDEX('Avtal för korttidsarbete'!$F$13:$F$1012,$FE434))</f>
        <v>x</v>
      </c>
      <c r="FI434" s="112" t="b">
        <f t="shared" si="808"/>
        <v>0</v>
      </c>
      <c r="FJ434" s="135">
        <f t="shared" si="809"/>
        <v>44166</v>
      </c>
      <c r="FK434" s="135">
        <f t="shared" si="810"/>
        <v>44377</v>
      </c>
      <c r="FL434" s="112" t="b">
        <f t="shared" si="811"/>
        <v>0</v>
      </c>
      <c r="FM434" s="113">
        <f t="shared" si="812"/>
        <v>44166</v>
      </c>
      <c r="FN434" s="135">
        <f t="shared" si="813"/>
        <v>44377</v>
      </c>
      <c r="FO434" s="148" t="b">
        <f>IFERROR(INDEX('Avtal för korttidsarbete'!R:R,MATCH(D434,'Avtal för korttidsarbete'!$G:$G,0)),TRUE)</f>
        <v>1</v>
      </c>
      <c r="FP434" s="135" t="str">
        <f>IF(FO434,"-",INDEX('Avtal för korttidsarbete'!$D:$D,MATCH(D434,'Avtal för korttidsarbete'!$G:$G,0)))</f>
        <v>-</v>
      </c>
      <c r="FQ434" s="113" t="b">
        <f>IFERROR(G434&gt;INDEX(Uppsägningar!E:E,MATCH(C434,Uppsägningar!C:C,0)),FALSE)</f>
        <v>0</v>
      </c>
    </row>
    <row r="435" spans="1:173" x14ac:dyDescent="0.25">
      <c r="A435" s="19">
        <v>419</v>
      </c>
      <c r="B435" s="20"/>
      <c r="C435" s="183"/>
      <c r="D435" s="66"/>
      <c r="E435" s="212">
        <f>IFERROR(INDEX(Admin!$C$7:$C$10,MATCH(FP435,TblNivåValTExt,0)),0)</f>
        <v>0</v>
      </c>
      <c r="F435" s="1"/>
      <c r="G435" s="1"/>
      <c r="H435" s="78"/>
      <c r="I435" s="181"/>
      <c r="J435" s="181"/>
      <c r="K435" s="182"/>
      <c r="L435" s="182"/>
      <c r="M435" s="181"/>
      <c r="N435" s="181"/>
      <c r="O435" s="181"/>
      <c r="P435" s="182"/>
      <c r="Q435" s="182"/>
      <c r="R435" s="181"/>
      <c r="S435" s="181"/>
      <c r="T435" s="181"/>
      <c r="U435" s="182"/>
      <c r="V435" s="182"/>
      <c r="W435" s="181"/>
      <c r="X435" s="181"/>
      <c r="Y435" s="181"/>
      <c r="Z435" s="182"/>
      <c r="AA435" s="182"/>
      <c r="AB435" s="181"/>
      <c r="AC435" s="181"/>
      <c r="AD435" s="181"/>
      <c r="AE435" s="182"/>
      <c r="AF435" s="182"/>
      <c r="AG435" s="181"/>
      <c r="AH435" s="181"/>
      <c r="AI435" s="181"/>
      <c r="AJ435" s="182"/>
      <c r="AK435" s="182"/>
      <c r="AL435" s="181"/>
      <c r="AM435" s="181"/>
      <c r="AN435" s="181"/>
      <c r="AO435" s="182"/>
      <c r="AP435" s="182"/>
      <c r="AQ435" s="181"/>
      <c r="AR435" s="181"/>
      <c r="AS435" s="181"/>
      <c r="AT435" s="182"/>
      <c r="AU435" s="182"/>
      <c r="AV435" s="181"/>
      <c r="AW435" s="181"/>
      <c r="AX435" s="181"/>
      <c r="AY435" s="182"/>
      <c r="AZ435" s="182"/>
      <c r="BA435" s="181"/>
      <c r="BB435" s="181"/>
      <c r="BC435" s="181"/>
      <c r="BD435" s="182"/>
      <c r="BE435" s="182"/>
      <c r="BF435" s="181"/>
      <c r="BG435" s="180">
        <f t="shared" si="779"/>
        <v>0</v>
      </c>
      <c r="BH435" s="116" t="str">
        <f t="shared" si="780"/>
        <v/>
      </c>
      <c r="BI435" s="80" t="b">
        <f t="shared" si="728"/>
        <v>0</v>
      </c>
      <c r="BJ435" s="80" t="str">
        <f t="shared" si="729"/>
        <v/>
      </c>
      <c r="BK435" s="80" t="b">
        <f t="shared" si="781"/>
        <v>0</v>
      </c>
      <c r="BL435" s="13" t="str">
        <f t="shared" si="730"/>
        <v/>
      </c>
      <c r="BM435" s="13" t="b">
        <f t="shared" si="782"/>
        <v>0</v>
      </c>
      <c r="BN435" s="35" t="str">
        <f t="shared" si="731"/>
        <v/>
      </c>
      <c r="BO435" s="13" t="b">
        <f t="shared" si="732"/>
        <v>0</v>
      </c>
      <c r="BP435" s="35" t="str">
        <f t="shared" si="733"/>
        <v/>
      </c>
      <c r="BQ435" s="13" t="b">
        <f t="shared" si="734"/>
        <v>0</v>
      </c>
      <c r="BR435" s="35" t="str">
        <f t="shared" si="735"/>
        <v/>
      </c>
      <c r="BS435" s="35" t="b">
        <f t="shared" si="736"/>
        <v>0</v>
      </c>
      <c r="BT435" s="35" t="str">
        <f t="shared" si="737"/>
        <v/>
      </c>
      <c r="BU435" s="35" t="b">
        <f t="shared" si="738"/>
        <v>0</v>
      </c>
      <c r="BV435" s="35" t="str">
        <f t="shared" si="739"/>
        <v/>
      </c>
      <c r="BW435" s="13" t="b">
        <f t="shared" si="814"/>
        <v>0</v>
      </c>
      <c r="BX435" s="35" t="str">
        <f t="shared" si="740"/>
        <v/>
      </c>
      <c r="BY435" s="265" t="b">
        <f t="shared" si="783"/>
        <v>0</v>
      </c>
      <c r="BZ435" s="35" t="str">
        <f t="shared" si="741"/>
        <v/>
      </c>
      <c r="CA435" s="265" t="b">
        <f t="shared" si="784"/>
        <v>0</v>
      </c>
      <c r="CB435" s="35" t="str">
        <f t="shared" si="742"/>
        <v/>
      </c>
      <c r="CC435" s="272" t="b">
        <f t="shared" si="785"/>
        <v>0</v>
      </c>
      <c r="CD435" s="35" t="str">
        <f t="shared" si="743"/>
        <v/>
      </c>
      <c r="CE435" s="13" t="b">
        <f t="shared" si="744"/>
        <v>0</v>
      </c>
      <c r="CF435" s="35" t="str">
        <f t="shared" si="745"/>
        <v/>
      </c>
      <c r="CG435" s="179">
        <f t="shared" si="746"/>
        <v>0</v>
      </c>
      <c r="CH435" s="179">
        <f t="shared" si="747"/>
        <v>0</v>
      </c>
      <c r="CI435" s="218">
        <f t="shared" si="786"/>
        <v>0</v>
      </c>
      <c r="CJ435" s="218">
        <f t="shared" si="787"/>
        <v>0</v>
      </c>
      <c r="CK435" s="218">
        <f t="shared" si="788"/>
        <v>0</v>
      </c>
      <c r="CL435" s="218">
        <f t="shared" si="789"/>
        <v>0</v>
      </c>
      <c r="CM435" s="218">
        <f t="shared" si="790"/>
        <v>0</v>
      </c>
      <c r="CN435" s="218">
        <f t="shared" si="791"/>
        <v>0</v>
      </c>
      <c r="CO435" s="218">
        <f t="shared" si="792"/>
        <v>0</v>
      </c>
      <c r="CP435" s="218">
        <f t="shared" si="793"/>
        <v>0</v>
      </c>
      <c r="CQ435" s="218">
        <f t="shared" si="794"/>
        <v>0</v>
      </c>
      <c r="CR435" s="218">
        <f t="shared" si="795"/>
        <v>0</v>
      </c>
      <c r="CS435" s="14">
        <f t="shared" si="748"/>
        <v>0</v>
      </c>
      <c r="CT435" s="236">
        <f t="shared" si="749"/>
        <v>0</v>
      </c>
      <c r="CU435" s="237">
        <f t="shared" si="819"/>
        <v>0</v>
      </c>
      <c r="CV435" s="16">
        <f t="shared" si="819"/>
        <v>0</v>
      </c>
      <c r="CW435" s="16">
        <f t="shared" si="819"/>
        <v>0</v>
      </c>
      <c r="CX435" s="16">
        <f t="shared" si="819"/>
        <v>0</v>
      </c>
      <c r="CY435" s="16">
        <f t="shared" si="819"/>
        <v>0</v>
      </c>
      <c r="CZ435" s="16">
        <f t="shared" si="819"/>
        <v>0</v>
      </c>
      <c r="DA435" s="16">
        <f t="shared" si="819"/>
        <v>0</v>
      </c>
      <c r="DB435" s="16">
        <f t="shared" si="819"/>
        <v>0</v>
      </c>
      <c r="DC435" s="16">
        <f t="shared" si="819"/>
        <v>0</v>
      </c>
      <c r="DD435" s="238">
        <f t="shared" si="819"/>
        <v>0</v>
      </c>
      <c r="DE435" s="232">
        <f t="shared" si="820"/>
        <v>0</v>
      </c>
      <c r="DF435" s="132">
        <f t="shared" si="820"/>
        <v>0</v>
      </c>
      <c r="DG435" s="132">
        <f t="shared" si="820"/>
        <v>0</v>
      </c>
      <c r="DH435" s="132">
        <f t="shared" si="820"/>
        <v>0</v>
      </c>
      <c r="DI435" s="132">
        <f t="shared" si="820"/>
        <v>0</v>
      </c>
      <c r="DJ435" s="132">
        <f t="shared" si="820"/>
        <v>0</v>
      </c>
      <c r="DK435" s="132">
        <f t="shared" si="820"/>
        <v>0</v>
      </c>
      <c r="DL435" s="132">
        <f t="shared" si="820"/>
        <v>0</v>
      </c>
      <c r="DM435" s="132">
        <f t="shared" si="820"/>
        <v>0</v>
      </c>
      <c r="DN435" s="233">
        <f t="shared" si="820"/>
        <v>0</v>
      </c>
      <c r="DO435" s="232">
        <f t="shared" si="750"/>
        <v>0</v>
      </c>
      <c r="DP435" s="132">
        <f t="shared" si="751"/>
        <v>0</v>
      </c>
      <c r="DQ435" s="132">
        <f t="shared" si="752"/>
        <v>0</v>
      </c>
      <c r="DR435" s="132">
        <f t="shared" si="753"/>
        <v>0</v>
      </c>
      <c r="DS435" s="132">
        <f t="shared" si="754"/>
        <v>0</v>
      </c>
      <c r="DT435" s="132">
        <f t="shared" si="755"/>
        <v>0</v>
      </c>
      <c r="DU435" s="132">
        <f t="shared" si="756"/>
        <v>0</v>
      </c>
      <c r="DV435" s="132">
        <f t="shared" si="757"/>
        <v>0</v>
      </c>
      <c r="DW435" s="132">
        <f t="shared" si="758"/>
        <v>0</v>
      </c>
      <c r="DX435" s="233">
        <f t="shared" si="759"/>
        <v>0</v>
      </c>
      <c r="DY435" s="231" t="b">
        <f t="shared" si="796"/>
        <v>0</v>
      </c>
      <c r="DZ435" s="163"/>
      <c r="EA435" s="226" t="str">
        <f t="shared" si="797"/>
        <v/>
      </c>
      <c r="EB435" s="178" t="str">
        <f t="shared" si="798"/>
        <v/>
      </c>
      <c r="EC435" s="178" t="str">
        <f t="shared" si="799"/>
        <v/>
      </c>
      <c r="ED435" s="178" t="str">
        <f t="shared" si="800"/>
        <v/>
      </c>
      <c r="EE435" s="178" t="str">
        <f t="shared" si="801"/>
        <v/>
      </c>
      <c r="EF435" s="178" t="str">
        <f t="shared" si="802"/>
        <v/>
      </c>
      <c r="EG435" s="178" t="str">
        <f t="shared" si="803"/>
        <v/>
      </c>
      <c r="EH435" s="178" t="str">
        <f t="shared" si="804"/>
        <v/>
      </c>
      <c r="EI435" s="178" t="str">
        <f t="shared" si="805"/>
        <v/>
      </c>
      <c r="EJ435" s="227" t="str">
        <f t="shared" si="806"/>
        <v/>
      </c>
      <c r="EK435" s="230" t="str">
        <f t="shared" si="760"/>
        <v/>
      </c>
      <c r="EL435" s="177" t="str">
        <f t="shared" si="761"/>
        <v/>
      </c>
      <c r="EM435" s="177" t="str">
        <f t="shared" si="762"/>
        <v/>
      </c>
      <c r="EN435" s="177" t="str">
        <f t="shared" si="763"/>
        <v/>
      </c>
      <c r="EO435" s="177" t="str">
        <f t="shared" si="764"/>
        <v/>
      </c>
      <c r="EP435" s="177" t="str">
        <f t="shared" si="765"/>
        <v/>
      </c>
      <c r="EQ435" s="177" t="str">
        <f t="shared" si="766"/>
        <v/>
      </c>
      <c r="ER435" s="177" t="str">
        <f t="shared" si="767"/>
        <v/>
      </c>
      <c r="ES435" s="177" t="str">
        <f t="shared" si="768"/>
        <v/>
      </c>
      <c r="ET435" s="177" t="str">
        <f t="shared" si="769"/>
        <v/>
      </c>
      <c r="EU435" s="229" t="e">
        <f t="shared" si="770"/>
        <v>#VALUE!</v>
      </c>
      <c r="EV435" s="27" t="e">
        <f t="shared" si="771"/>
        <v>#VALUE!</v>
      </c>
      <c r="EW435" s="27" t="e">
        <f t="shared" si="772"/>
        <v>#VALUE!</v>
      </c>
      <c r="EX435" s="28" t="e">
        <f t="shared" si="773"/>
        <v>#VALUE!</v>
      </c>
      <c r="EY435" s="28" t="e">
        <f t="shared" si="774"/>
        <v>#VALUE!</v>
      </c>
      <c r="EZ435" s="28" t="b">
        <f t="shared" si="775"/>
        <v>0</v>
      </c>
      <c r="FA435" s="176" t="str">
        <f t="shared" si="776"/>
        <v/>
      </c>
      <c r="FB435" s="27" t="e" cm="1">
        <f t="array" aca="1" ref="FB435" ca="1">TEXT(RIGHT(10-RIGHT(SUM(INDEX(1*(MID(MID(C435,1,1)*2,ROW(INDIRECT("1:"&amp;LEN(MID(C435,1,1)*2))),1)),,))+MID(C435,2,1)+
SUM(INDEX(1*(MID(MID(C435,3,1)*2,ROW(INDIRECT("1:"&amp;LEN(MID(C435,3,1)*2))),1)),,))+MID(C435,4,1)+
SUM(INDEX(1*(MID(MID(C435,5,1)*2,ROW(INDIRECT("1:"&amp;LEN(MID(C435,5,1)*2))),1)),,))+MID(C435,6,1)+
SUM(INDEX(1*(MID(MID(C435,8,1)*2,ROW(INDIRECT("1:"&amp;LEN(MID(C435,8,1)*2))),1)),,))+MID(C435,9,1)+
SUM(INDEX(1*(MID(MID(C435,10,1)*2,ROW(INDIRECT("1:"&amp;LEN(MID(C435,10,1)*2))),1)),,)),1),1),"0")</f>
        <v>#VALUE!</v>
      </c>
      <c r="FC435" s="27" t="str">
        <f t="shared" si="777"/>
        <v/>
      </c>
      <c r="FD435" s="29" t="b">
        <f t="shared" si="778"/>
        <v>0</v>
      </c>
      <c r="FE435" s="112" t="b">
        <f>IFERROR(MATCH(D435,'Avtal för korttidsarbete'!$G$13:$G$1012,0),TRUE)</f>
        <v>1</v>
      </c>
      <c r="FF435" s="112" t="b">
        <f t="shared" si="807"/>
        <v>0</v>
      </c>
      <c r="FG435" s="113" t="str" cm="1">
        <f t="array" ref="FG435">IF(FE435=TRUE,"x",INDEX('Avtal för korttidsarbete'!$E$13:$E$1012,$FE435))</f>
        <v>x</v>
      </c>
      <c r="FH435" s="113" t="str" cm="1">
        <f t="array" ref="FH435">IF(FE435=TRUE,"x",INDEX('Avtal för korttidsarbete'!$F$13:$F$1012,$FE435))</f>
        <v>x</v>
      </c>
      <c r="FI435" s="112" t="b">
        <f t="shared" si="808"/>
        <v>0</v>
      </c>
      <c r="FJ435" s="135">
        <f t="shared" si="809"/>
        <v>44166</v>
      </c>
      <c r="FK435" s="135">
        <f t="shared" si="810"/>
        <v>44377</v>
      </c>
      <c r="FL435" s="112" t="b">
        <f t="shared" si="811"/>
        <v>0</v>
      </c>
      <c r="FM435" s="113">
        <f t="shared" si="812"/>
        <v>44166</v>
      </c>
      <c r="FN435" s="135">
        <f t="shared" si="813"/>
        <v>44377</v>
      </c>
      <c r="FO435" s="148" t="b">
        <f>IFERROR(INDEX('Avtal för korttidsarbete'!R:R,MATCH(D435,'Avtal för korttidsarbete'!$G:$G,0)),TRUE)</f>
        <v>1</v>
      </c>
      <c r="FP435" s="135" t="str">
        <f>IF(FO435,"-",INDEX('Avtal för korttidsarbete'!$D:$D,MATCH(D435,'Avtal för korttidsarbete'!$G:$G,0)))</f>
        <v>-</v>
      </c>
      <c r="FQ435" s="113" t="b">
        <f>IFERROR(G435&gt;INDEX(Uppsägningar!E:E,MATCH(C435,Uppsägningar!C:C,0)),FALSE)</f>
        <v>0</v>
      </c>
    </row>
    <row r="436" spans="1:173" x14ac:dyDescent="0.25">
      <c r="A436" s="19">
        <v>420</v>
      </c>
      <c r="B436" s="20"/>
      <c r="C436" s="183"/>
      <c r="D436" s="66"/>
      <c r="E436" s="212">
        <f>IFERROR(INDEX(Admin!$C$7:$C$10,MATCH(FP436,TblNivåValTExt,0)),0)</f>
        <v>0</v>
      </c>
      <c r="F436" s="1"/>
      <c r="G436" s="1"/>
      <c r="H436" s="78"/>
      <c r="I436" s="181"/>
      <c r="J436" s="181"/>
      <c r="K436" s="182"/>
      <c r="L436" s="182"/>
      <c r="M436" s="181"/>
      <c r="N436" s="181"/>
      <c r="O436" s="181"/>
      <c r="P436" s="182"/>
      <c r="Q436" s="182"/>
      <c r="R436" s="181"/>
      <c r="S436" s="181"/>
      <c r="T436" s="181"/>
      <c r="U436" s="182"/>
      <c r="V436" s="182"/>
      <c r="W436" s="181"/>
      <c r="X436" s="181"/>
      <c r="Y436" s="181"/>
      <c r="Z436" s="182"/>
      <c r="AA436" s="182"/>
      <c r="AB436" s="181"/>
      <c r="AC436" s="181"/>
      <c r="AD436" s="181"/>
      <c r="AE436" s="182"/>
      <c r="AF436" s="182"/>
      <c r="AG436" s="181"/>
      <c r="AH436" s="181"/>
      <c r="AI436" s="181"/>
      <c r="AJ436" s="182"/>
      <c r="AK436" s="182"/>
      <c r="AL436" s="181"/>
      <c r="AM436" s="181"/>
      <c r="AN436" s="181"/>
      <c r="AO436" s="182"/>
      <c r="AP436" s="182"/>
      <c r="AQ436" s="181"/>
      <c r="AR436" s="181"/>
      <c r="AS436" s="181"/>
      <c r="AT436" s="182"/>
      <c r="AU436" s="182"/>
      <c r="AV436" s="181"/>
      <c r="AW436" s="181"/>
      <c r="AX436" s="181"/>
      <c r="AY436" s="182"/>
      <c r="AZ436" s="182"/>
      <c r="BA436" s="181"/>
      <c r="BB436" s="181"/>
      <c r="BC436" s="181"/>
      <c r="BD436" s="182"/>
      <c r="BE436" s="182"/>
      <c r="BF436" s="181"/>
      <c r="BG436" s="180">
        <f t="shared" si="779"/>
        <v>0</v>
      </c>
      <c r="BH436" s="116" t="str">
        <f t="shared" si="780"/>
        <v/>
      </c>
      <c r="BI436" s="80" t="b">
        <f t="shared" si="728"/>
        <v>0</v>
      </c>
      <c r="BJ436" s="80" t="str">
        <f t="shared" si="729"/>
        <v/>
      </c>
      <c r="BK436" s="80" t="b">
        <f t="shared" si="781"/>
        <v>0</v>
      </c>
      <c r="BL436" s="13" t="str">
        <f t="shared" si="730"/>
        <v/>
      </c>
      <c r="BM436" s="13" t="b">
        <f t="shared" si="782"/>
        <v>0</v>
      </c>
      <c r="BN436" s="35" t="str">
        <f t="shared" si="731"/>
        <v/>
      </c>
      <c r="BO436" s="13" t="b">
        <f t="shared" si="732"/>
        <v>0</v>
      </c>
      <c r="BP436" s="35" t="str">
        <f t="shared" si="733"/>
        <v/>
      </c>
      <c r="BQ436" s="13" t="b">
        <f t="shared" si="734"/>
        <v>0</v>
      </c>
      <c r="BR436" s="35" t="str">
        <f t="shared" si="735"/>
        <v/>
      </c>
      <c r="BS436" s="35" t="b">
        <f t="shared" si="736"/>
        <v>0</v>
      </c>
      <c r="BT436" s="35" t="str">
        <f t="shared" si="737"/>
        <v/>
      </c>
      <c r="BU436" s="35" t="b">
        <f t="shared" si="738"/>
        <v>0</v>
      </c>
      <c r="BV436" s="35" t="str">
        <f t="shared" si="739"/>
        <v/>
      </c>
      <c r="BW436" s="13" t="b">
        <f t="shared" si="814"/>
        <v>0</v>
      </c>
      <c r="BX436" s="35" t="str">
        <f t="shared" si="740"/>
        <v/>
      </c>
      <c r="BY436" s="265" t="b">
        <f t="shared" si="783"/>
        <v>0</v>
      </c>
      <c r="BZ436" s="35" t="str">
        <f t="shared" si="741"/>
        <v/>
      </c>
      <c r="CA436" s="265" t="b">
        <f t="shared" si="784"/>
        <v>0</v>
      </c>
      <c r="CB436" s="35" t="str">
        <f t="shared" si="742"/>
        <v/>
      </c>
      <c r="CC436" s="272" t="b">
        <f t="shared" si="785"/>
        <v>0</v>
      </c>
      <c r="CD436" s="35" t="str">
        <f t="shared" si="743"/>
        <v/>
      </c>
      <c r="CE436" s="13" t="b">
        <f t="shared" si="744"/>
        <v>0</v>
      </c>
      <c r="CF436" s="35" t="str">
        <f t="shared" si="745"/>
        <v/>
      </c>
      <c r="CG436" s="179">
        <f t="shared" si="746"/>
        <v>0</v>
      </c>
      <c r="CH436" s="179">
        <f t="shared" si="747"/>
        <v>0</v>
      </c>
      <c r="CI436" s="218">
        <f t="shared" si="786"/>
        <v>0</v>
      </c>
      <c r="CJ436" s="218">
        <f t="shared" si="787"/>
        <v>0</v>
      </c>
      <c r="CK436" s="218">
        <f t="shared" si="788"/>
        <v>0</v>
      </c>
      <c r="CL436" s="218">
        <f t="shared" si="789"/>
        <v>0</v>
      </c>
      <c r="CM436" s="218">
        <f t="shared" si="790"/>
        <v>0</v>
      </c>
      <c r="CN436" s="218">
        <f t="shared" si="791"/>
        <v>0</v>
      </c>
      <c r="CO436" s="218">
        <f t="shared" si="792"/>
        <v>0</v>
      </c>
      <c r="CP436" s="218">
        <f t="shared" si="793"/>
        <v>0</v>
      </c>
      <c r="CQ436" s="218">
        <f t="shared" si="794"/>
        <v>0</v>
      </c>
      <c r="CR436" s="218">
        <f t="shared" si="795"/>
        <v>0</v>
      </c>
      <c r="CS436" s="14">
        <f t="shared" si="748"/>
        <v>0</v>
      </c>
      <c r="CT436" s="236">
        <f t="shared" si="749"/>
        <v>0</v>
      </c>
      <c r="CU436" s="237">
        <f t="shared" si="819"/>
        <v>0</v>
      </c>
      <c r="CV436" s="16">
        <f t="shared" si="819"/>
        <v>0</v>
      </c>
      <c r="CW436" s="16">
        <f t="shared" si="819"/>
        <v>0</v>
      </c>
      <c r="CX436" s="16">
        <f t="shared" si="819"/>
        <v>0</v>
      </c>
      <c r="CY436" s="16">
        <f t="shared" si="819"/>
        <v>0</v>
      </c>
      <c r="CZ436" s="16">
        <f t="shared" si="819"/>
        <v>0</v>
      </c>
      <c r="DA436" s="16">
        <f t="shared" si="819"/>
        <v>0</v>
      </c>
      <c r="DB436" s="16">
        <f t="shared" si="819"/>
        <v>0</v>
      </c>
      <c r="DC436" s="16">
        <f t="shared" si="819"/>
        <v>0</v>
      </c>
      <c r="DD436" s="238">
        <f t="shared" si="819"/>
        <v>0</v>
      </c>
      <c r="DE436" s="232">
        <f t="shared" si="820"/>
        <v>0</v>
      </c>
      <c r="DF436" s="132">
        <f t="shared" si="820"/>
        <v>0</v>
      </c>
      <c r="DG436" s="132">
        <f t="shared" si="820"/>
        <v>0</v>
      </c>
      <c r="DH436" s="132">
        <f t="shared" si="820"/>
        <v>0</v>
      </c>
      <c r="DI436" s="132">
        <f t="shared" si="820"/>
        <v>0</v>
      </c>
      <c r="DJ436" s="132">
        <f t="shared" si="820"/>
        <v>0</v>
      </c>
      <c r="DK436" s="132">
        <f t="shared" si="820"/>
        <v>0</v>
      </c>
      <c r="DL436" s="132">
        <f t="shared" si="820"/>
        <v>0</v>
      </c>
      <c r="DM436" s="132">
        <f t="shared" si="820"/>
        <v>0</v>
      </c>
      <c r="DN436" s="233">
        <f t="shared" si="820"/>
        <v>0</v>
      </c>
      <c r="DO436" s="232">
        <f t="shared" si="750"/>
        <v>0</v>
      </c>
      <c r="DP436" s="132">
        <f t="shared" si="751"/>
        <v>0</v>
      </c>
      <c r="DQ436" s="132">
        <f t="shared" si="752"/>
        <v>0</v>
      </c>
      <c r="DR436" s="132">
        <f t="shared" si="753"/>
        <v>0</v>
      </c>
      <c r="DS436" s="132">
        <f t="shared" si="754"/>
        <v>0</v>
      </c>
      <c r="DT436" s="132">
        <f t="shared" si="755"/>
        <v>0</v>
      </c>
      <c r="DU436" s="132">
        <f t="shared" si="756"/>
        <v>0</v>
      </c>
      <c r="DV436" s="132">
        <f t="shared" si="757"/>
        <v>0</v>
      </c>
      <c r="DW436" s="132">
        <f t="shared" si="758"/>
        <v>0</v>
      </c>
      <c r="DX436" s="233">
        <f t="shared" si="759"/>
        <v>0</v>
      </c>
      <c r="DY436" s="231" t="b">
        <f t="shared" si="796"/>
        <v>0</v>
      </c>
      <c r="DZ436" s="163"/>
      <c r="EA436" s="226" t="str">
        <f t="shared" si="797"/>
        <v/>
      </c>
      <c r="EB436" s="178" t="str">
        <f t="shared" si="798"/>
        <v/>
      </c>
      <c r="EC436" s="178" t="str">
        <f t="shared" si="799"/>
        <v/>
      </c>
      <c r="ED436" s="178" t="str">
        <f t="shared" si="800"/>
        <v/>
      </c>
      <c r="EE436" s="178" t="str">
        <f t="shared" si="801"/>
        <v/>
      </c>
      <c r="EF436" s="178" t="str">
        <f t="shared" si="802"/>
        <v/>
      </c>
      <c r="EG436" s="178" t="str">
        <f t="shared" si="803"/>
        <v/>
      </c>
      <c r="EH436" s="178" t="str">
        <f t="shared" si="804"/>
        <v/>
      </c>
      <c r="EI436" s="178" t="str">
        <f t="shared" si="805"/>
        <v/>
      </c>
      <c r="EJ436" s="227" t="str">
        <f t="shared" si="806"/>
        <v/>
      </c>
      <c r="EK436" s="230" t="str">
        <f t="shared" si="760"/>
        <v/>
      </c>
      <c r="EL436" s="177" t="str">
        <f t="shared" si="761"/>
        <v/>
      </c>
      <c r="EM436" s="177" t="str">
        <f t="shared" si="762"/>
        <v/>
      </c>
      <c r="EN436" s="177" t="str">
        <f t="shared" si="763"/>
        <v/>
      </c>
      <c r="EO436" s="177" t="str">
        <f t="shared" si="764"/>
        <v/>
      </c>
      <c r="EP436" s="177" t="str">
        <f t="shared" si="765"/>
        <v/>
      </c>
      <c r="EQ436" s="177" t="str">
        <f t="shared" si="766"/>
        <v/>
      </c>
      <c r="ER436" s="177" t="str">
        <f t="shared" si="767"/>
        <v/>
      </c>
      <c r="ES436" s="177" t="str">
        <f t="shared" si="768"/>
        <v/>
      </c>
      <c r="ET436" s="177" t="str">
        <f t="shared" si="769"/>
        <v/>
      </c>
      <c r="EU436" s="229" t="e">
        <f t="shared" si="770"/>
        <v>#VALUE!</v>
      </c>
      <c r="EV436" s="27" t="e">
        <f t="shared" si="771"/>
        <v>#VALUE!</v>
      </c>
      <c r="EW436" s="27" t="e">
        <f t="shared" si="772"/>
        <v>#VALUE!</v>
      </c>
      <c r="EX436" s="28" t="e">
        <f t="shared" si="773"/>
        <v>#VALUE!</v>
      </c>
      <c r="EY436" s="28" t="e">
        <f t="shared" si="774"/>
        <v>#VALUE!</v>
      </c>
      <c r="EZ436" s="28" t="b">
        <f t="shared" si="775"/>
        <v>0</v>
      </c>
      <c r="FA436" s="176" t="str">
        <f t="shared" si="776"/>
        <v/>
      </c>
      <c r="FB436" s="27" t="e" cm="1">
        <f t="array" aca="1" ref="FB436" ca="1">TEXT(RIGHT(10-RIGHT(SUM(INDEX(1*(MID(MID(C436,1,1)*2,ROW(INDIRECT("1:"&amp;LEN(MID(C436,1,1)*2))),1)),,))+MID(C436,2,1)+
SUM(INDEX(1*(MID(MID(C436,3,1)*2,ROW(INDIRECT("1:"&amp;LEN(MID(C436,3,1)*2))),1)),,))+MID(C436,4,1)+
SUM(INDEX(1*(MID(MID(C436,5,1)*2,ROW(INDIRECT("1:"&amp;LEN(MID(C436,5,1)*2))),1)),,))+MID(C436,6,1)+
SUM(INDEX(1*(MID(MID(C436,8,1)*2,ROW(INDIRECT("1:"&amp;LEN(MID(C436,8,1)*2))),1)),,))+MID(C436,9,1)+
SUM(INDEX(1*(MID(MID(C436,10,1)*2,ROW(INDIRECT("1:"&amp;LEN(MID(C436,10,1)*2))),1)),,)),1),1),"0")</f>
        <v>#VALUE!</v>
      </c>
      <c r="FC436" s="27" t="str">
        <f t="shared" si="777"/>
        <v/>
      </c>
      <c r="FD436" s="29" t="b">
        <f t="shared" si="778"/>
        <v>0</v>
      </c>
      <c r="FE436" s="112" t="b">
        <f>IFERROR(MATCH(D436,'Avtal för korttidsarbete'!$G$13:$G$1012,0),TRUE)</f>
        <v>1</v>
      </c>
      <c r="FF436" s="112" t="b">
        <f t="shared" si="807"/>
        <v>0</v>
      </c>
      <c r="FG436" s="113" t="str" cm="1">
        <f t="array" ref="FG436">IF(FE436=TRUE,"x",INDEX('Avtal för korttidsarbete'!$E$13:$E$1012,$FE436))</f>
        <v>x</v>
      </c>
      <c r="FH436" s="113" t="str" cm="1">
        <f t="array" ref="FH436">IF(FE436=TRUE,"x",INDEX('Avtal för korttidsarbete'!$F$13:$F$1012,$FE436))</f>
        <v>x</v>
      </c>
      <c r="FI436" s="112" t="b">
        <f t="shared" si="808"/>
        <v>0</v>
      </c>
      <c r="FJ436" s="135">
        <f t="shared" si="809"/>
        <v>44166</v>
      </c>
      <c r="FK436" s="135">
        <f t="shared" si="810"/>
        <v>44377</v>
      </c>
      <c r="FL436" s="112" t="b">
        <f t="shared" si="811"/>
        <v>0</v>
      </c>
      <c r="FM436" s="113">
        <f t="shared" si="812"/>
        <v>44166</v>
      </c>
      <c r="FN436" s="135">
        <f t="shared" si="813"/>
        <v>44377</v>
      </c>
      <c r="FO436" s="148" t="b">
        <f>IFERROR(INDEX('Avtal för korttidsarbete'!R:R,MATCH(D436,'Avtal för korttidsarbete'!$G:$G,0)),TRUE)</f>
        <v>1</v>
      </c>
      <c r="FP436" s="135" t="str">
        <f>IF(FO436,"-",INDEX('Avtal för korttidsarbete'!$D:$D,MATCH(D436,'Avtal för korttidsarbete'!$G:$G,0)))</f>
        <v>-</v>
      </c>
      <c r="FQ436" s="113" t="b">
        <f>IFERROR(G436&gt;INDEX(Uppsägningar!E:E,MATCH(C436,Uppsägningar!C:C,0)),FALSE)</f>
        <v>0</v>
      </c>
    </row>
    <row r="437" spans="1:173" x14ac:dyDescent="0.25">
      <c r="A437" s="19">
        <v>421</v>
      </c>
      <c r="B437" s="20"/>
      <c r="C437" s="183"/>
      <c r="D437" s="66"/>
      <c r="E437" s="212">
        <f>IFERROR(INDEX(Admin!$C$7:$C$10,MATCH(FP437,TblNivåValTExt,0)),0)</f>
        <v>0</v>
      </c>
      <c r="F437" s="1"/>
      <c r="G437" s="1"/>
      <c r="H437" s="78"/>
      <c r="I437" s="181"/>
      <c r="J437" s="181"/>
      <c r="K437" s="182"/>
      <c r="L437" s="182"/>
      <c r="M437" s="181"/>
      <c r="N437" s="181"/>
      <c r="O437" s="181"/>
      <c r="P437" s="182"/>
      <c r="Q437" s="182"/>
      <c r="R437" s="181"/>
      <c r="S437" s="181"/>
      <c r="T437" s="181"/>
      <c r="U437" s="182"/>
      <c r="V437" s="182"/>
      <c r="W437" s="181"/>
      <c r="X437" s="181"/>
      <c r="Y437" s="181"/>
      <c r="Z437" s="182"/>
      <c r="AA437" s="182"/>
      <c r="AB437" s="181"/>
      <c r="AC437" s="181"/>
      <c r="AD437" s="181"/>
      <c r="AE437" s="182"/>
      <c r="AF437" s="182"/>
      <c r="AG437" s="181"/>
      <c r="AH437" s="181"/>
      <c r="AI437" s="181"/>
      <c r="AJ437" s="182"/>
      <c r="AK437" s="182"/>
      <c r="AL437" s="181"/>
      <c r="AM437" s="181"/>
      <c r="AN437" s="181"/>
      <c r="AO437" s="182"/>
      <c r="AP437" s="182"/>
      <c r="AQ437" s="181"/>
      <c r="AR437" s="181"/>
      <c r="AS437" s="181"/>
      <c r="AT437" s="182"/>
      <c r="AU437" s="182"/>
      <c r="AV437" s="181"/>
      <c r="AW437" s="181"/>
      <c r="AX437" s="181"/>
      <c r="AY437" s="182"/>
      <c r="AZ437" s="182"/>
      <c r="BA437" s="181"/>
      <c r="BB437" s="181"/>
      <c r="BC437" s="181"/>
      <c r="BD437" s="182"/>
      <c r="BE437" s="182"/>
      <c r="BF437" s="181"/>
      <c r="BG437" s="180">
        <f t="shared" si="779"/>
        <v>0</v>
      </c>
      <c r="BH437" s="116" t="str">
        <f t="shared" si="780"/>
        <v/>
      </c>
      <c r="BI437" s="80" t="b">
        <f t="shared" si="728"/>
        <v>0</v>
      </c>
      <c r="BJ437" s="80" t="str">
        <f t="shared" si="729"/>
        <v/>
      </c>
      <c r="BK437" s="80" t="b">
        <f t="shared" si="781"/>
        <v>0</v>
      </c>
      <c r="BL437" s="13" t="str">
        <f t="shared" si="730"/>
        <v/>
      </c>
      <c r="BM437" s="13" t="b">
        <f t="shared" si="782"/>
        <v>0</v>
      </c>
      <c r="BN437" s="35" t="str">
        <f t="shared" si="731"/>
        <v/>
      </c>
      <c r="BO437" s="13" t="b">
        <f t="shared" si="732"/>
        <v>0</v>
      </c>
      <c r="BP437" s="35" t="str">
        <f t="shared" si="733"/>
        <v/>
      </c>
      <c r="BQ437" s="13" t="b">
        <f t="shared" si="734"/>
        <v>0</v>
      </c>
      <c r="BR437" s="35" t="str">
        <f t="shared" si="735"/>
        <v/>
      </c>
      <c r="BS437" s="35" t="b">
        <f t="shared" si="736"/>
        <v>0</v>
      </c>
      <c r="BT437" s="35" t="str">
        <f t="shared" si="737"/>
        <v/>
      </c>
      <c r="BU437" s="35" t="b">
        <f t="shared" si="738"/>
        <v>0</v>
      </c>
      <c r="BV437" s="35" t="str">
        <f t="shared" si="739"/>
        <v/>
      </c>
      <c r="BW437" s="13" t="b">
        <f t="shared" si="814"/>
        <v>0</v>
      </c>
      <c r="BX437" s="35" t="str">
        <f t="shared" si="740"/>
        <v/>
      </c>
      <c r="BY437" s="265" t="b">
        <f t="shared" si="783"/>
        <v>0</v>
      </c>
      <c r="BZ437" s="35" t="str">
        <f t="shared" si="741"/>
        <v/>
      </c>
      <c r="CA437" s="265" t="b">
        <f t="shared" si="784"/>
        <v>0</v>
      </c>
      <c r="CB437" s="35" t="str">
        <f t="shared" si="742"/>
        <v/>
      </c>
      <c r="CC437" s="272" t="b">
        <f t="shared" si="785"/>
        <v>0</v>
      </c>
      <c r="CD437" s="35" t="str">
        <f t="shared" si="743"/>
        <v/>
      </c>
      <c r="CE437" s="13" t="b">
        <f t="shared" si="744"/>
        <v>0</v>
      </c>
      <c r="CF437" s="35" t="str">
        <f t="shared" si="745"/>
        <v/>
      </c>
      <c r="CG437" s="179">
        <f t="shared" si="746"/>
        <v>0</v>
      </c>
      <c r="CH437" s="179">
        <f t="shared" si="747"/>
        <v>0</v>
      </c>
      <c r="CI437" s="218">
        <f t="shared" si="786"/>
        <v>0</v>
      </c>
      <c r="CJ437" s="218">
        <f t="shared" si="787"/>
        <v>0</v>
      </c>
      <c r="CK437" s="218">
        <f t="shared" si="788"/>
        <v>0</v>
      </c>
      <c r="CL437" s="218">
        <f t="shared" si="789"/>
        <v>0</v>
      </c>
      <c r="CM437" s="218">
        <f t="shared" si="790"/>
        <v>0</v>
      </c>
      <c r="CN437" s="218">
        <f t="shared" si="791"/>
        <v>0</v>
      </c>
      <c r="CO437" s="218">
        <f t="shared" si="792"/>
        <v>0</v>
      </c>
      <c r="CP437" s="218">
        <f t="shared" si="793"/>
        <v>0</v>
      </c>
      <c r="CQ437" s="218">
        <f t="shared" si="794"/>
        <v>0</v>
      </c>
      <c r="CR437" s="218">
        <f t="shared" si="795"/>
        <v>0</v>
      </c>
      <c r="CS437" s="14">
        <f t="shared" si="748"/>
        <v>0</v>
      </c>
      <c r="CT437" s="236">
        <f t="shared" si="749"/>
        <v>0</v>
      </c>
      <c r="CU437" s="237">
        <f t="shared" ref="CU437:DD446" si="821">IF(AND($CS437,$CT437,CU$12),MAX(0,MIN(CU$10,$CT437)-MAX(CU$9,$CS437)+1),0)</f>
        <v>0</v>
      </c>
      <c r="CV437" s="16">
        <f t="shared" si="821"/>
        <v>0</v>
      </c>
      <c r="CW437" s="16">
        <f t="shared" si="821"/>
        <v>0</v>
      </c>
      <c r="CX437" s="16">
        <f t="shared" si="821"/>
        <v>0</v>
      </c>
      <c r="CY437" s="16">
        <f t="shared" si="821"/>
        <v>0</v>
      </c>
      <c r="CZ437" s="16">
        <f t="shared" si="821"/>
        <v>0</v>
      </c>
      <c r="DA437" s="16">
        <f t="shared" si="821"/>
        <v>0</v>
      </c>
      <c r="DB437" s="16">
        <f t="shared" si="821"/>
        <v>0</v>
      </c>
      <c r="DC437" s="16">
        <f t="shared" si="821"/>
        <v>0</v>
      </c>
      <c r="DD437" s="238">
        <f t="shared" si="821"/>
        <v>0</v>
      </c>
      <c r="DE437" s="232">
        <f t="shared" ref="DE437:DN446" si="822">IF($H437&lt;=0,0,MAX(0,MIN($H437,$DE$11)))</f>
        <v>0</v>
      </c>
      <c r="DF437" s="132">
        <f t="shared" si="822"/>
        <v>0</v>
      </c>
      <c r="DG437" s="132">
        <f t="shared" si="822"/>
        <v>0</v>
      </c>
      <c r="DH437" s="132">
        <f t="shared" si="822"/>
        <v>0</v>
      </c>
      <c r="DI437" s="132">
        <f t="shared" si="822"/>
        <v>0</v>
      </c>
      <c r="DJ437" s="132">
        <f t="shared" si="822"/>
        <v>0</v>
      </c>
      <c r="DK437" s="132">
        <f t="shared" si="822"/>
        <v>0</v>
      </c>
      <c r="DL437" s="132">
        <f t="shared" si="822"/>
        <v>0</v>
      </c>
      <c r="DM437" s="132">
        <f t="shared" si="822"/>
        <v>0</v>
      </c>
      <c r="DN437" s="233">
        <f t="shared" si="822"/>
        <v>0</v>
      </c>
      <c r="DO437" s="232">
        <f t="shared" si="750"/>
        <v>0</v>
      </c>
      <c r="DP437" s="132">
        <f t="shared" si="751"/>
        <v>0</v>
      </c>
      <c r="DQ437" s="132">
        <f t="shared" si="752"/>
        <v>0</v>
      </c>
      <c r="DR437" s="132">
        <f t="shared" si="753"/>
        <v>0</v>
      </c>
      <c r="DS437" s="132">
        <f t="shared" si="754"/>
        <v>0</v>
      </c>
      <c r="DT437" s="132">
        <f t="shared" si="755"/>
        <v>0</v>
      </c>
      <c r="DU437" s="132">
        <f t="shared" si="756"/>
        <v>0</v>
      </c>
      <c r="DV437" s="132">
        <f t="shared" si="757"/>
        <v>0</v>
      </c>
      <c r="DW437" s="132">
        <f t="shared" si="758"/>
        <v>0</v>
      </c>
      <c r="DX437" s="233">
        <f t="shared" si="759"/>
        <v>0</v>
      </c>
      <c r="DY437" s="231" t="b">
        <f t="shared" si="796"/>
        <v>0</v>
      </c>
      <c r="DZ437" s="163"/>
      <c r="EA437" s="226" t="str">
        <f t="shared" si="797"/>
        <v/>
      </c>
      <c r="EB437" s="178" t="str">
        <f t="shared" si="798"/>
        <v/>
      </c>
      <c r="EC437" s="178" t="str">
        <f t="shared" si="799"/>
        <v/>
      </c>
      <c r="ED437" s="178" t="str">
        <f t="shared" si="800"/>
        <v/>
      </c>
      <c r="EE437" s="178" t="str">
        <f t="shared" si="801"/>
        <v/>
      </c>
      <c r="EF437" s="178" t="str">
        <f t="shared" si="802"/>
        <v/>
      </c>
      <c r="EG437" s="178" t="str">
        <f t="shared" si="803"/>
        <v/>
      </c>
      <c r="EH437" s="178" t="str">
        <f t="shared" si="804"/>
        <v/>
      </c>
      <c r="EI437" s="178" t="str">
        <f t="shared" si="805"/>
        <v/>
      </c>
      <c r="EJ437" s="227" t="str">
        <f t="shared" si="806"/>
        <v/>
      </c>
      <c r="EK437" s="230" t="str">
        <f t="shared" si="760"/>
        <v/>
      </c>
      <c r="EL437" s="177" t="str">
        <f t="shared" si="761"/>
        <v/>
      </c>
      <c r="EM437" s="177" t="str">
        <f t="shared" si="762"/>
        <v/>
      </c>
      <c r="EN437" s="177" t="str">
        <f t="shared" si="763"/>
        <v/>
      </c>
      <c r="EO437" s="177" t="str">
        <f t="shared" si="764"/>
        <v/>
      </c>
      <c r="EP437" s="177" t="str">
        <f t="shared" si="765"/>
        <v/>
      </c>
      <c r="EQ437" s="177" t="str">
        <f t="shared" si="766"/>
        <v/>
      </c>
      <c r="ER437" s="177" t="str">
        <f t="shared" si="767"/>
        <v/>
      </c>
      <c r="ES437" s="177" t="str">
        <f t="shared" si="768"/>
        <v/>
      </c>
      <c r="ET437" s="177" t="str">
        <f t="shared" si="769"/>
        <v/>
      </c>
      <c r="EU437" s="229" t="e">
        <f t="shared" si="770"/>
        <v>#VALUE!</v>
      </c>
      <c r="EV437" s="27" t="e">
        <f t="shared" si="771"/>
        <v>#VALUE!</v>
      </c>
      <c r="EW437" s="27" t="e">
        <f t="shared" si="772"/>
        <v>#VALUE!</v>
      </c>
      <c r="EX437" s="28" t="e">
        <f t="shared" si="773"/>
        <v>#VALUE!</v>
      </c>
      <c r="EY437" s="28" t="e">
        <f t="shared" si="774"/>
        <v>#VALUE!</v>
      </c>
      <c r="EZ437" s="28" t="b">
        <f t="shared" si="775"/>
        <v>0</v>
      </c>
      <c r="FA437" s="176" t="str">
        <f t="shared" si="776"/>
        <v/>
      </c>
      <c r="FB437" s="27" t="e" cm="1">
        <f t="array" aca="1" ref="FB437" ca="1">TEXT(RIGHT(10-RIGHT(SUM(INDEX(1*(MID(MID(C437,1,1)*2,ROW(INDIRECT("1:"&amp;LEN(MID(C437,1,1)*2))),1)),,))+MID(C437,2,1)+
SUM(INDEX(1*(MID(MID(C437,3,1)*2,ROW(INDIRECT("1:"&amp;LEN(MID(C437,3,1)*2))),1)),,))+MID(C437,4,1)+
SUM(INDEX(1*(MID(MID(C437,5,1)*2,ROW(INDIRECT("1:"&amp;LEN(MID(C437,5,1)*2))),1)),,))+MID(C437,6,1)+
SUM(INDEX(1*(MID(MID(C437,8,1)*2,ROW(INDIRECT("1:"&amp;LEN(MID(C437,8,1)*2))),1)),,))+MID(C437,9,1)+
SUM(INDEX(1*(MID(MID(C437,10,1)*2,ROW(INDIRECT("1:"&amp;LEN(MID(C437,10,1)*2))),1)),,)),1),1),"0")</f>
        <v>#VALUE!</v>
      </c>
      <c r="FC437" s="27" t="str">
        <f t="shared" si="777"/>
        <v/>
      </c>
      <c r="FD437" s="29" t="b">
        <f t="shared" si="778"/>
        <v>0</v>
      </c>
      <c r="FE437" s="112" t="b">
        <f>IFERROR(MATCH(D437,'Avtal för korttidsarbete'!$G$13:$G$1012,0),TRUE)</f>
        <v>1</v>
      </c>
      <c r="FF437" s="112" t="b">
        <f t="shared" si="807"/>
        <v>0</v>
      </c>
      <c r="FG437" s="113" t="str" cm="1">
        <f t="array" ref="FG437">IF(FE437=TRUE,"x",INDEX('Avtal för korttidsarbete'!$E$13:$E$1012,$FE437))</f>
        <v>x</v>
      </c>
      <c r="FH437" s="113" t="str" cm="1">
        <f t="array" ref="FH437">IF(FE437=TRUE,"x",INDEX('Avtal för korttidsarbete'!$F$13:$F$1012,$FE437))</f>
        <v>x</v>
      </c>
      <c r="FI437" s="112" t="b">
        <f t="shared" si="808"/>
        <v>0</v>
      </c>
      <c r="FJ437" s="135">
        <f t="shared" si="809"/>
        <v>44166</v>
      </c>
      <c r="FK437" s="135">
        <f t="shared" si="810"/>
        <v>44377</v>
      </c>
      <c r="FL437" s="112" t="b">
        <f t="shared" si="811"/>
        <v>0</v>
      </c>
      <c r="FM437" s="113">
        <f t="shared" si="812"/>
        <v>44166</v>
      </c>
      <c r="FN437" s="135">
        <f t="shared" si="813"/>
        <v>44377</v>
      </c>
      <c r="FO437" s="148" t="b">
        <f>IFERROR(INDEX('Avtal för korttidsarbete'!R:R,MATCH(D437,'Avtal för korttidsarbete'!$G:$G,0)),TRUE)</f>
        <v>1</v>
      </c>
      <c r="FP437" s="135" t="str">
        <f>IF(FO437,"-",INDEX('Avtal för korttidsarbete'!$D:$D,MATCH(D437,'Avtal för korttidsarbete'!$G:$G,0)))</f>
        <v>-</v>
      </c>
      <c r="FQ437" s="113" t="b">
        <f>IFERROR(G437&gt;INDEX(Uppsägningar!E:E,MATCH(C437,Uppsägningar!C:C,0)),FALSE)</f>
        <v>0</v>
      </c>
    </row>
    <row r="438" spans="1:173" x14ac:dyDescent="0.25">
      <c r="A438" s="19">
        <v>422</v>
      </c>
      <c r="B438" s="20"/>
      <c r="C438" s="183"/>
      <c r="D438" s="66"/>
      <c r="E438" s="212">
        <f>IFERROR(INDEX(Admin!$C$7:$C$10,MATCH(FP438,TblNivåValTExt,0)),0)</f>
        <v>0</v>
      </c>
      <c r="F438" s="1"/>
      <c r="G438" s="1"/>
      <c r="H438" s="78"/>
      <c r="I438" s="181"/>
      <c r="J438" s="181"/>
      <c r="K438" s="182"/>
      <c r="L438" s="182"/>
      <c r="M438" s="181"/>
      <c r="N438" s="181"/>
      <c r="O438" s="181"/>
      <c r="P438" s="182"/>
      <c r="Q438" s="182"/>
      <c r="R438" s="181"/>
      <c r="S438" s="181"/>
      <c r="T438" s="181"/>
      <c r="U438" s="182"/>
      <c r="V438" s="182"/>
      <c r="W438" s="181"/>
      <c r="X438" s="181"/>
      <c r="Y438" s="181"/>
      <c r="Z438" s="182"/>
      <c r="AA438" s="182"/>
      <c r="AB438" s="181"/>
      <c r="AC438" s="181"/>
      <c r="AD438" s="181"/>
      <c r="AE438" s="182"/>
      <c r="AF438" s="182"/>
      <c r="AG438" s="181"/>
      <c r="AH438" s="181"/>
      <c r="AI438" s="181"/>
      <c r="AJ438" s="182"/>
      <c r="AK438" s="182"/>
      <c r="AL438" s="181"/>
      <c r="AM438" s="181"/>
      <c r="AN438" s="181"/>
      <c r="AO438" s="182"/>
      <c r="AP438" s="182"/>
      <c r="AQ438" s="181"/>
      <c r="AR438" s="181"/>
      <c r="AS438" s="181"/>
      <c r="AT438" s="182"/>
      <c r="AU438" s="182"/>
      <c r="AV438" s="181"/>
      <c r="AW438" s="181"/>
      <c r="AX438" s="181"/>
      <c r="AY438" s="182"/>
      <c r="AZ438" s="182"/>
      <c r="BA438" s="181"/>
      <c r="BB438" s="181"/>
      <c r="BC438" s="181"/>
      <c r="BD438" s="182"/>
      <c r="BE438" s="182"/>
      <c r="BF438" s="181"/>
      <c r="BG438" s="180">
        <f t="shared" si="779"/>
        <v>0</v>
      </c>
      <c r="BH438" s="116" t="str">
        <f t="shared" si="780"/>
        <v/>
      </c>
      <c r="BI438" s="80" t="b">
        <f t="shared" si="728"/>
        <v>0</v>
      </c>
      <c r="BJ438" s="80" t="str">
        <f t="shared" si="729"/>
        <v/>
      </c>
      <c r="BK438" s="80" t="b">
        <f t="shared" si="781"/>
        <v>0</v>
      </c>
      <c r="BL438" s="13" t="str">
        <f t="shared" si="730"/>
        <v/>
      </c>
      <c r="BM438" s="13" t="b">
        <f t="shared" si="782"/>
        <v>0</v>
      </c>
      <c r="BN438" s="35" t="str">
        <f t="shared" si="731"/>
        <v/>
      </c>
      <c r="BO438" s="13" t="b">
        <f t="shared" si="732"/>
        <v>0</v>
      </c>
      <c r="BP438" s="35" t="str">
        <f t="shared" si="733"/>
        <v/>
      </c>
      <c r="BQ438" s="13" t="b">
        <f t="shared" si="734"/>
        <v>0</v>
      </c>
      <c r="BR438" s="35" t="str">
        <f t="shared" si="735"/>
        <v/>
      </c>
      <c r="BS438" s="35" t="b">
        <f t="shared" si="736"/>
        <v>0</v>
      </c>
      <c r="BT438" s="35" t="str">
        <f t="shared" si="737"/>
        <v/>
      </c>
      <c r="BU438" s="35" t="b">
        <f t="shared" si="738"/>
        <v>0</v>
      </c>
      <c r="BV438" s="35" t="str">
        <f t="shared" si="739"/>
        <v/>
      </c>
      <c r="BW438" s="13" t="b">
        <f t="shared" si="814"/>
        <v>0</v>
      </c>
      <c r="BX438" s="35" t="str">
        <f t="shared" si="740"/>
        <v/>
      </c>
      <c r="BY438" s="265" t="b">
        <f t="shared" si="783"/>
        <v>0</v>
      </c>
      <c r="BZ438" s="35" t="str">
        <f t="shared" si="741"/>
        <v/>
      </c>
      <c r="CA438" s="265" t="b">
        <f t="shared" si="784"/>
        <v>0</v>
      </c>
      <c r="CB438" s="35" t="str">
        <f t="shared" si="742"/>
        <v/>
      </c>
      <c r="CC438" s="272" t="b">
        <f t="shared" si="785"/>
        <v>0</v>
      </c>
      <c r="CD438" s="35" t="str">
        <f t="shared" si="743"/>
        <v/>
      </c>
      <c r="CE438" s="13" t="b">
        <f t="shared" si="744"/>
        <v>0</v>
      </c>
      <c r="CF438" s="35" t="str">
        <f t="shared" si="745"/>
        <v/>
      </c>
      <c r="CG438" s="179">
        <f t="shared" si="746"/>
        <v>0</v>
      </c>
      <c r="CH438" s="179">
        <f t="shared" si="747"/>
        <v>0</v>
      </c>
      <c r="CI438" s="218">
        <f t="shared" si="786"/>
        <v>0</v>
      </c>
      <c r="CJ438" s="218">
        <f t="shared" si="787"/>
        <v>0</v>
      </c>
      <c r="CK438" s="218">
        <f t="shared" si="788"/>
        <v>0</v>
      </c>
      <c r="CL438" s="218">
        <f t="shared" si="789"/>
        <v>0</v>
      </c>
      <c r="CM438" s="218">
        <f t="shared" si="790"/>
        <v>0</v>
      </c>
      <c r="CN438" s="218">
        <f t="shared" si="791"/>
        <v>0</v>
      </c>
      <c r="CO438" s="218">
        <f t="shared" si="792"/>
        <v>0</v>
      </c>
      <c r="CP438" s="218">
        <f t="shared" si="793"/>
        <v>0</v>
      </c>
      <c r="CQ438" s="218">
        <f t="shared" si="794"/>
        <v>0</v>
      </c>
      <c r="CR438" s="218">
        <f t="shared" si="795"/>
        <v>0</v>
      </c>
      <c r="CS438" s="14">
        <f t="shared" si="748"/>
        <v>0</v>
      </c>
      <c r="CT438" s="236">
        <f t="shared" si="749"/>
        <v>0</v>
      </c>
      <c r="CU438" s="237">
        <f t="shared" si="821"/>
        <v>0</v>
      </c>
      <c r="CV438" s="16">
        <f t="shared" si="821"/>
        <v>0</v>
      </c>
      <c r="CW438" s="16">
        <f t="shared" si="821"/>
        <v>0</v>
      </c>
      <c r="CX438" s="16">
        <f t="shared" si="821"/>
        <v>0</v>
      </c>
      <c r="CY438" s="16">
        <f t="shared" si="821"/>
        <v>0</v>
      </c>
      <c r="CZ438" s="16">
        <f t="shared" si="821"/>
        <v>0</v>
      </c>
      <c r="DA438" s="16">
        <f t="shared" si="821"/>
        <v>0</v>
      </c>
      <c r="DB438" s="16">
        <f t="shared" si="821"/>
        <v>0</v>
      </c>
      <c r="DC438" s="16">
        <f t="shared" si="821"/>
        <v>0</v>
      </c>
      <c r="DD438" s="238">
        <f t="shared" si="821"/>
        <v>0</v>
      </c>
      <c r="DE438" s="232">
        <f t="shared" si="822"/>
        <v>0</v>
      </c>
      <c r="DF438" s="132">
        <f t="shared" si="822"/>
        <v>0</v>
      </c>
      <c r="DG438" s="132">
        <f t="shared" si="822"/>
        <v>0</v>
      </c>
      <c r="DH438" s="132">
        <f t="shared" si="822"/>
        <v>0</v>
      </c>
      <c r="DI438" s="132">
        <f t="shared" si="822"/>
        <v>0</v>
      </c>
      <c r="DJ438" s="132">
        <f t="shared" si="822"/>
        <v>0</v>
      </c>
      <c r="DK438" s="132">
        <f t="shared" si="822"/>
        <v>0</v>
      </c>
      <c r="DL438" s="132">
        <f t="shared" si="822"/>
        <v>0</v>
      </c>
      <c r="DM438" s="132">
        <f t="shared" si="822"/>
        <v>0</v>
      </c>
      <c r="DN438" s="233">
        <f t="shared" si="822"/>
        <v>0</v>
      </c>
      <c r="DO438" s="232">
        <f t="shared" si="750"/>
        <v>0</v>
      </c>
      <c r="DP438" s="132">
        <f t="shared" si="751"/>
        <v>0</v>
      </c>
      <c r="DQ438" s="132">
        <f t="shared" si="752"/>
        <v>0</v>
      </c>
      <c r="DR438" s="132">
        <f t="shared" si="753"/>
        <v>0</v>
      </c>
      <c r="DS438" s="132">
        <f t="shared" si="754"/>
        <v>0</v>
      </c>
      <c r="DT438" s="132">
        <f t="shared" si="755"/>
        <v>0</v>
      </c>
      <c r="DU438" s="132">
        <f t="shared" si="756"/>
        <v>0</v>
      </c>
      <c r="DV438" s="132">
        <f t="shared" si="757"/>
        <v>0</v>
      </c>
      <c r="DW438" s="132">
        <f t="shared" si="758"/>
        <v>0</v>
      </c>
      <c r="DX438" s="233">
        <f t="shared" si="759"/>
        <v>0</v>
      </c>
      <c r="DY438" s="231" t="b">
        <f t="shared" si="796"/>
        <v>0</v>
      </c>
      <c r="DZ438" s="163"/>
      <c r="EA438" s="226" t="str">
        <f t="shared" si="797"/>
        <v/>
      </c>
      <c r="EB438" s="178" t="str">
        <f t="shared" si="798"/>
        <v/>
      </c>
      <c r="EC438" s="178" t="str">
        <f t="shared" si="799"/>
        <v/>
      </c>
      <c r="ED438" s="178" t="str">
        <f t="shared" si="800"/>
        <v/>
      </c>
      <c r="EE438" s="178" t="str">
        <f t="shared" si="801"/>
        <v/>
      </c>
      <c r="EF438" s="178" t="str">
        <f t="shared" si="802"/>
        <v/>
      </c>
      <c r="EG438" s="178" t="str">
        <f t="shared" si="803"/>
        <v/>
      </c>
      <c r="EH438" s="178" t="str">
        <f t="shared" si="804"/>
        <v/>
      </c>
      <c r="EI438" s="178" t="str">
        <f t="shared" si="805"/>
        <v/>
      </c>
      <c r="EJ438" s="227" t="str">
        <f t="shared" si="806"/>
        <v/>
      </c>
      <c r="EK438" s="230" t="str">
        <f t="shared" si="760"/>
        <v/>
      </c>
      <c r="EL438" s="177" t="str">
        <f t="shared" si="761"/>
        <v/>
      </c>
      <c r="EM438" s="177" t="str">
        <f t="shared" si="762"/>
        <v/>
      </c>
      <c r="EN438" s="177" t="str">
        <f t="shared" si="763"/>
        <v/>
      </c>
      <c r="EO438" s="177" t="str">
        <f t="shared" si="764"/>
        <v/>
      </c>
      <c r="EP438" s="177" t="str">
        <f t="shared" si="765"/>
        <v/>
      </c>
      <c r="EQ438" s="177" t="str">
        <f t="shared" si="766"/>
        <v/>
      </c>
      <c r="ER438" s="177" t="str">
        <f t="shared" si="767"/>
        <v/>
      </c>
      <c r="ES438" s="177" t="str">
        <f t="shared" si="768"/>
        <v/>
      </c>
      <c r="ET438" s="177" t="str">
        <f t="shared" si="769"/>
        <v/>
      </c>
      <c r="EU438" s="229" t="e">
        <f t="shared" si="770"/>
        <v>#VALUE!</v>
      </c>
      <c r="EV438" s="27" t="e">
        <f t="shared" si="771"/>
        <v>#VALUE!</v>
      </c>
      <c r="EW438" s="27" t="e">
        <f t="shared" si="772"/>
        <v>#VALUE!</v>
      </c>
      <c r="EX438" s="28" t="e">
        <f t="shared" si="773"/>
        <v>#VALUE!</v>
      </c>
      <c r="EY438" s="28" t="e">
        <f t="shared" si="774"/>
        <v>#VALUE!</v>
      </c>
      <c r="EZ438" s="28" t="b">
        <f t="shared" si="775"/>
        <v>0</v>
      </c>
      <c r="FA438" s="176" t="str">
        <f t="shared" si="776"/>
        <v/>
      </c>
      <c r="FB438" s="27" t="e" cm="1">
        <f t="array" aca="1" ref="FB438" ca="1">TEXT(RIGHT(10-RIGHT(SUM(INDEX(1*(MID(MID(C438,1,1)*2,ROW(INDIRECT("1:"&amp;LEN(MID(C438,1,1)*2))),1)),,))+MID(C438,2,1)+
SUM(INDEX(1*(MID(MID(C438,3,1)*2,ROW(INDIRECT("1:"&amp;LEN(MID(C438,3,1)*2))),1)),,))+MID(C438,4,1)+
SUM(INDEX(1*(MID(MID(C438,5,1)*2,ROW(INDIRECT("1:"&amp;LEN(MID(C438,5,1)*2))),1)),,))+MID(C438,6,1)+
SUM(INDEX(1*(MID(MID(C438,8,1)*2,ROW(INDIRECT("1:"&amp;LEN(MID(C438,8,1)*2))),1)),,))+MID(C438,9,1)+
SUM(INDEX(1*(MID(MID(C438,10,1)*2,ROW(INDIRECT("1:"&amp;LEN(MID(C438,10,1)*2))),1)),,)),1),1),"0")</f>
        <v>#VALUE!</v>
      </c>
      <c r="FC438" s="27" t="str">
        <f t="shared" si="777"/>
        <v/>
      </c>
      <c r="FD438" s="29" t="b">
        <f t="shared" si="778"/>
        <v>0</v>
      </c>
      <c r="FE438" s="112" t="b">
        <f>IFERROR(MATCH(D438,'Avtal för korttidsarbete'!$G$13:$G$1012,0),TRUE)</f>
        <v>1</v>
      </c>
      <c r="FF438" s="112" t="b">
        <f t="shared" si="807"/>
        <v>0</v>
      </c>
      <c r="FG438" s="113" t="str" cm="1">
        <f t="array" ref="FG438">IF(FE438=TRUE,"x",INDEX('Avtal för korttidsarbete'!$E$13:$E$1012,$FE438))</f>
        <v>x</v>
      </c>
      <c r="FH438" s="113" t="str" cm="1">
        <f t="array" ref="FH438">IF(FE438=TRUE,"x",INDEX('Avtal för korttidsarbete'!$F$13:$F$1012,$FE438))</f>
        <v>x</v>
      </c>
      <c r="FI438" s="112" t="b">
        <f t="shared" si="808"/>
        <v>0</v>
      </c>
      <c r="FJ438" s="135">
        <f t="shared" si="809"/>
        <v>44166</v>
      </c>
      <c r="FK438" s="135">
        <f t="shared" si="810"/>
        <v>44377</v>
      </c>
      <c r="FL438" s="112" t="b">
        <f t="shared" si="811"/>
        <v>0</v>
      </c>
      <c r="FM438" s="113">
        <f t="shared" si="812"/>
        <v>44166</v>
      </c>
      <c r="FN438" s="135">
        <f t="shared" si="813"/>
        <v>44377</v>
      </c>
      <c r="FO438" s="148" t="b">
        <f>IFERROR(INDEX('Avtal för korttidsarbete'!R:R,MATCH(D438,'Avtal för korttidsarbete'!$G:$G,0)),TRUE)</f>
        <v>1</v>
      </c>
      <c r="FP438" s="135" t="str">
        <f>IF(FO438,"-",INDEX('Avtal för korttidsarbete'!$D:$D,MATCH(D438,'Avtal för korttidsarbete'!$G:$G,0)))</f>
        <v>-</v>
      </c>
      <c r="FQ438" s="113" t="b">
        <f>IFERROR(G438&gt;INDEX(Uppsägningar!E:E,MATCH(C438,Uppsägningar!C:C,0)),FALSE)</f>
        <v>0</v>
      </c>
    </row>
    <row r="439" spans="1:173" x14ac:dyDescent="0.25">
      <c r="A439" s="19">
        <v>423</v>
      </c>
      <c r="B439" s="20"/>
      <c r="C439" s="183"/>
      <c r="D439" s="66"/>
      <c r="E439" s="212">
        <f>IFERROR(INDEX(Admin!$C$7:$C$10,MATCH(FP439,TblNivåValTExt,0)),0)</f>
        <v>0</v>
      </c>
      <c r="F439" s="1"/>
      <c r="G439" s="1"/>
      <c r="H439" s="78"/>
      <c r="I439" s="181"/>
      <c r="J439" s="181"/>
      <c r="K439" s="182"/>
      <c r="L439" s="182"/>
      <c r="M439" s="181"/>
      <c r="N439" s="181"/>
      <c r="O439" s="181"/>
      <c r="P439" s="182"/>
      <c r="Q439" s="182"/>
      <c r="R439" s="181"/>
      <c r="S439" s="181"/>
      <c r="T439" s="181"/>
      <c r="U439" s="182"/>
      <c r="V439" s="182"/>
      <c r="W439" s="181"/>
      <c r="X439" s="181"/>
      <c r="Y439" s="181"/>
      <c r="Z439" s="182"/>
      <c r="AA439" s="182"/>
      <c r="AB439" s="181"/>
      <c r="AC439" s="181"/>
      <c r="AD439" s="181"/>
      <c r="AE439" s="182"/>
      <c r="AF439" s="182"/>
      <c r="AG439" s="181"/>
      <c r="AH439" s="181"/>
      <c r="AI439" s="181"/>
      <c r="AJ439" s="182"/>
      <c r="AK439" s="182"/>
      <c r="AL439" s="181"/>
      <c r="AM439" s="181"/>
      <c r="AN439" s="181"/>
      <c r="AO439" s="182"/>
      <c r="AP439" s="182"/>
      <c r="AQ439" s="181"/>
      <c r="AR439" s="181"/>
      <c r="AS439" s="181"/>
      <c r="AT439" s="182"/>
      <c r="AU439" s="182"/>
      <c r="AV439" s="181"/>
      <c r="AW439" s="181"/>
      <c r="AX439" s="181"/>
      <c r="AY439" s="182"/>
      <c r="AZ439" s="182"/>
      <c r="BA439" s="181"/>
      <c r="BB439" s="181"/>
      <c r="BC439" s="181"/>
      <c r="BD439" s="182"/>
      <c r="BE439" s="182"/>
      <c r="BF439" s="181"/>
      <c r="BG439" s="180">
        <f t="shared" si="779"/>
        <v>0</v>
      </c>
      <c r="BH439" s="116" t="str">
        <f t="shared" si="780"/>
        <v/>
      </c>
      <c r="BI439" s="80" t="b">
        <f t="shared" si="728"/>
        <v>0</v>
      </c>
      <c r="BJ439" s="80" t="str">
        <f t="shared" si="729"/>
        <v/>
      </c>
      <c r="BK439" s="80" t="b">
        <f t="shared" si="781"/>
        <v>0</v>
      </c>
      <c r="BL439" s="13" t="str">
        <f t="shared" si="730"/>
        <v/>
      </c>
      <c r="BM439" s="13" t="b">
        <f t="shared" si="782"/>
        <v>0</v>
      </c>
      <c r="BN439" s="35" t="str">
        <f t="shared" si="731"/>
        <v/>
      </c>
      <c r="BO439" s="13" t="b">
        <f t="shared" si="732"/>
        <v>0</v>
      </c>
      <c r="BP439" s="35" t="str">
        <f t="shared" si="733"/>
        <v/>
      </c>
      <c r="BQ439" s="13" t="b">
        <f t="shared" si="734"/>
        <v>0</v>
      </c>
      <c r="BR439" s="35" t="str">
        <f t="shared" si="735"/>
        <v/>
      </c>
      <c r="BS439" s="35" t="b">
        <f t="shared" si="736"/>
        <v>0</v>
      </c>
      <c r="BT439" s="35" t="str">
        <f t="shared" si="737"/>
        <v/>
      </c>
      <c r="BU439" s="35" t="b">
        <f t="shared" si="738"/>
        <v>0</v>
      </c>
      <c r="BV439" s="35" t="str">
        <f t="shared" si="739"/>
        <v/>
      </c>
      <c r="BW439" s="13" t="b">
        <f t="shared" si="814"/>
        <v>0</v>
      </c>
      <c r="BX439" s="35" t="str">
        <f t="shared" si="740"/>
        <v/>
      </c>
      <c r="BY439" s="265" t="b">
        <f t="shared" si="783"/>
        <v>0</v>
      </c>
      <c r="BZ439" s="35" t="str">
        <f t="shared" si="741"/>
        <v/>
      </c>
      <c r="CA439" s="265" t="b">
        <f t="shared" si="784"/>
        <v>0</v>
      </c>
      <c r="CB439" s="35" t="str">
        <f t="shared" si="742"/>
        <v/>
      </c>
      <c r="CC439" s="272" t="b">
        <f t="shared" si="785"/>
        <v>0</v>
      </c>
      <c r="CD439" s="35" t="str">
        <f t="shared" si="743"/>
        <v/>
      </c>
      <c r="CE439" s="13" t="b">
        <f t="shared" si="744"/>
        <v>0</v>
      </c>
      <c r="CF439" s="35" t="str">
        <f t="shared" si="745"/>
        <v/>
      </c>
      <c r="CG439" s="179">
        <f t="shared" si="746"/>
        <v>0</v>
      </c>
      <c r="CH439" s="179">
        <f t="shared" si="747"/>
        <v>0</v>
      </c>
      <c r="CI439" s="218">
        <f t="shared" si="786"/>
        <v>0</v>
      </c>
      <c r="CJ439" s="218">
        <f t="shared" si="787"/>
        <v>0</v>
      </c>
      <c r="CK439" s="218">
        <f t="shared" si="788"/>
        <v>0</v>
      </c>
      <c r="CL439" s="218">
        <f t="shared" si="789"/>
        <v>0</v>
      </c>
      <c r="CM439" s="218">
        <f t="shared" si="790"/>
        <v>0</v>
      </c>
      <c r="CN439" s="218">
        <f t="shared" si="791"/>
        <v>0</v>
      </c>
      <c r="CO439" s="218">
        <f t="shared" si="792"/>
        <v>0</v>
      </c>
      <c r="CP439" s="218">
        <f t="shared" si="793"/>
        <v>0</v>
      </c>
      <c r="CQ439" s="218">
        <f t="shared" si="794"/>
        <v>0</v>
      </c>
      <c r="CR439" s="218">
        <f t="shared" si="795"/>
        <v>0</v>
      </c>
      <c r="CS439" s="14">
        <f t="shared" si="748"/>
        <v>0</v>
      </c>
      <c r="CT439" s="236">
        <f t="shared" si="749"/>
        <v>0</v>
      </c>
      <c r="CU439" s="237">
        <f t="shared" si="821"/>
        <v>0</v>
      </c>
      <c r="CV439" s="16">
        <f t="shared" si="821"/>
        <v>0</v>
      </c>
      <c r="CW439" s="16">
        <f t="shared" si="821"/>
        <v>0</v>
      </c>
      <c r="CX439" s="16">
        <f t="shared" si="821"/>
        <v>0</v>
      </c>
      <c r="CY439" s="16">
        <f t="shared" si="821"/>
        <v>0</v>
      </c>
      <c r="CZ439" s="16">
        <f t="shared" si="821"/>
        <v>0</v>
      </c>
      <c r="DA439" s="16">
        <f t="shared" si="821"/>
        <v>0</v>
      </c>
      <c r="DB439" s="16">
        <f t="shared" si="821"/>
        <v>0</v>
      </c>
      <c r="DC439" s="16">
        <f t="shared" si="821"/>
        <v>0</v>
      </c>
      <c r="DD439" s="238">
        <f t="shared" si="821"/>
        <v>0</v>
      </c>
      <c r="DE439" s="232">
        <f t="shared" si="822"/>
        <v>0</v>
      </c>
      <c r="DF439" s="132">
        <f t="shared" si="822"/>
        <v>0</v>
      </c>
      <c r="DG439" s="132">
        <f t="shared" si="822"/>
        <v>0</v>
      </c>
      <c r="DH439" s="132">
        <f t="shared" si="822"/>
        <v>0</v>
      </c>
      <c r="DI439" s="132">
        <f t="shared" si="822"/>
        <v>0</v>
      </c>
      <c r="DJ439" s="132">
        <f t="shared" si="822"/>
        <v>0</v>
      </c>
      <c r="DK439" s="132">
        <f t="shared" si="822"/>
        <v>0</v>
      </c>
      <c r="DL439" s="132">
        <f t="shared" si="822"/>
        <v>0</v>
      </c>
      <c r="DM439" s="132">
        <f t="shared" si="822"/>
        <v>0</v>
      </c>
      <c r="DN439" s="233">
        <f t="shared" si="822"/>
        <v>0</v>
      </c>
      <c r="DO439" s="232">
        <f t="shared" si="750"/>
        <v>0</v>
      </c>
      <c r="DP439" s="132">
        <f t="shared" si="751"/>
        <v>0</v>
      </c>
      <c r="DQ439" s="132">
        <f t="shared" si="752"/>
        <v>0</v>
      </c>
      <c r="DR439" s="132">
        <f t="shared" si="753"/>
        <v>0</v>
      </c>
      <c r="DS439" s="132">
        <f t="shared" si="754"/>
        <v>0</v>
      </c>
      <c r="DT439" s="132">
        <f t="shared" si="755"/>
        <v>0</v>
      </c>
      <c r="DU439" s="132">
        <f t="shared" si="756"/>
        <v>0</v>
      </c>
      <c r="DV439" s="132">
        <f t="shared" si="757"/>
        <v>0</v>
      </c>
      <c r="DW439" s="132">
        <f t="shared" si="758"/>
        <v>0</v>
      </c>
      <c r="DX439" s="233">
        <f t="shared" si="759"/>
        <v>0</v>
      </c>
      <c r="DY439" s="231" t="b">
        <f t="shared" si="796"/>
        <v>0</v>
      </c>
      <c r="DZ439" s="163"/>
      <c r="EA439" s="226" t="str">
        <f t="shared" si="797"/>
        <v/>
      </c>
      <c r="EB439" s="178" t="str">
        <f t="shared" si="798"/>
        <v/>
      </c>
      <c r="EC439" s="178" t="str">
        <f t="shared" si="799"/>
        <v/>
      </c>
      <c r="ED439" s="178" t="str">
        <f t="shared" si="800"/>
        <v/>
      </c>
      <c r="EE439" s="178" t="str">
        <f t="shared" si="801"/>
        <v/>
      </c>
      <c r="EF439" s="178" t="str">
        <f t="shared" si="802"/>
        <v/>
      </c>
      <c r="EG439" s="178" t="str">
        <f t="shared" si="803"/>
        <v/>
      </c>
      <c r="EH439" s="178" t="str">
        <f t="shared" si="804"/>
        <v/>
      </c>
      <c r="EI439" s="178" t="str">
        <f t="shared" si="805"/>
        <v/>
      </c>
      <c r="EJ439" s="227" t="str">
        <f t="shared" si="806"/>
        <v/>
      </c>
      <c r="EK439" s="230" t="str">
        <f t="shared" si="760"/>
        <v/>
      </c>
      <c r="EL439" s="177" t="str">
        <f t="shared" si="761"/>
        <v/>
      </c>
      <c r="EM439" s="177" t="str">
        <f t="shared" si="762"/>
        <v/>
      </c>
      <c r="EN439" s="177" t="str">
        <f t="shared" si="763"/>
        <v/>
      </c>
      <c r="EO439" s="177" t="str">
        <f t="shared" si="764"/>
        <v/>
      </c>
      <c r="EP439" s="177" t="str">
        <f t="shared" si="765"/>
        <v/>
      </c>
      <c r="EQ439" s="177" t="str">
        <f t="shared" si="766"/>
        <v/>
      </c>
      <c r="ER439" s="177" t="str">
        <f t="shared" si="767"/>
        <v/>
      </c>
      <c r="ES439" s="177" t="str">
        <f t="shared" si="768"/>
        <v/>
      </c>
      <c r="ET439" s="177" t="str">
        <f t="shared" si="769"/>
        <v/>
      </c>
      <c r="EU439" s="229" t="e">
        <f t="shared" si="770"/>
        <v>#VALUE!</v>
      </c>
      <c r="EV439" s="27" t="e">
        <f t="shared" si="771"/>
        <v>#VALUE!</v>
      </c>
      <c r="EW439" s="27" t="e">
        <f t="shared" si="772"/>
        <v>#VALUE!</v>
      </c>
      <c r="EX439" s="28" t="e">
        <f t="shared" si="773"/>
        <v>#VALUE!</v>
      </c>
      <c r="EY439" s="28" t="e">
        <f t="shared" si="774"/>
        <v>#VALUE!</v>
      </c>
      <c r="EZ439" s="28" t="b">
        <f t="shared" si="775"/>
        <v>0</v>
      </c>
      <c r="FA439" s="176" t="str">
        <f t="shared" si="776"/>
        <v/>
      </c>
      <c r="FB439" s="27" t="e" cm="1">
        <f t="array" aca="1" ref="FB439" ca="1">TEXT(RIGHT(10-RIGHT(SUM(INDEX(1*(MID(MID(C439,1,1)*2,ROW(INDIRECT("1:"&amp;LEN(MID(C439,1,1)*2))),1)),,))+MID(C439,2,1)+
SUM(INDEX(1*(MID(MID(C439,3,1)*2,ROW(INDIRECT("1:"&amp;LEN(MID(C439,3,1)*2))),1)),,))+MID(C439,4,1)+
SUM(INDEX(1*(MID(MID(C439,5,1)*2,ROW(INDIRECT("1:"&amp;LEN(MID(C439,5,1)*2))),1)),,))+MID(C439,6,1)+
SUM(INDEX(1*(MID(MID(C439,8,1)*2,ROW(INDIRECT("1:"&amp;LEN(MID(C439,8,1)*2))),1)),,))+MID(C439,9,1)+
SUM(INDEX(1*(MID(MID(C439,10,1)*2,ROW(INDIRECT("1:"&amp;LEN(MID(C439,10,1)*2))),1)),,)),1),1),"0")</f>
        <v>#VALUE!</v>
      </c>
      <c r="FC439" s="27" t="str">
        <f t="shared" si="777"/>
        <v/>
      </c>
      <c r="FD439" s="29" t="b">
        <f t="shared" si="778"/>
        <v>0</v>
      </c>
      <c r="FE439" s="112" t="b">
        <f>IFERROR(MATCH(D439,'Avtal för korttidsarbete'!$G$13:$G$1012,0),TRUE)</f>
        <v>1</v>
      </c>
      <c r="FF439" s="112" t="b">
        <f t="shared" si="807"/>
        <v>0</v>
      </c>
      <c r="FG439" s="113" t="str" cm="1">
        <f t="array" ref="FG439">IF(FE439=TRUE,"x",INDEX('Avtal för korttidsarbete'!$E$13:$E$1012,$FE439))</f>
        <v>x</v>
      </c>
      <c r="FH439" s="113" t="str" cm="1">
        <f t="array" ref="FH439">IF(FE439=TRUE,"x",INDEX('Avtal för korttidsarbete'!$F$13:$F$1012,$FE439))</f>
        <v>x</v>
      </c>
      <c r="FI439" s="112" t="b">
        <f t="shared" si="808"/>
        <v>0</v>
      </c>
      <c r="FJ439" s="135">
        <f t="shared" si="809"/>
        <v>44166</v>
      </c>
      <c r="FK439" s="135">
        <f t="shared" si="810"/>
        <v>44377</v>
      </c>
      <c r="FL439" s="112" t="b">
        <f t="shared" si="811"/>
        <v>0</v>
      </c>
      <c r="FM439" s="113">
        <f t="shared" si="812"/>
        <v>44166</v>
      </c>
      <c r="FN439" s="135">
        <f t="shared" si="813"/>
        <v>44377</v>
      </c>
      <c r="FO439" s="148" t="b">
        <f>IFERROR(INDEX('Avtal för korttidsarbete'!R:R,MATCH(D439,'Avtal för korttidsarbete'!$G:$G,0)),TRUE)</f>
        <v>1</v>
      </c>
      <c r="FP439" s="135" t="str">
        <f>IF(FO439,"-",INDEX('Avtal för korttidsarbete'!$D:$D,MATCH(D439,'Avtal för korttidsarbete'!$G:$G,0)))</f>
        <v>-</v>
      </c>
      <c r="FQ439" s="113" t="b">
        <f>IFERROR(G439&gt;INDEX(Uppsägningar!E:E,MATCH(C439,Uppsägningar!C:C,0)),FALSE)</f>
        <v>0</v>
      </c>
    </row>
    <row r="440" spans="1:173" x14ac:dyDescent="0.25">
      <c r="A440" s="19">
        <v>424</v>
      </c>
      <c r="B440" s="20"/>
      <c r="C440" s="183"/>
      <c r="D440" s="66"/>
      <c r="E440" s="212">
        <f>IFERROR(INDEX(Admin!$C$7:$C$10,MATCH(FP440,TblNivåValTExt,0)),0)</f>
        <v>0</v>
      </c>
      <c r="F440" s="1"/>
      <c r="G440" s="1"/>
      <c r="H440" s="78"/>
      <c r="I440" s="181"/>
      <c r="J440" s="181"/>
      <c r="K440" s="182"/>
      <c r="L440" s="182"/>
      <c r="M440" s="181"/>
      <c r="N440" s="181"/>
      <c r="O440" s="181"/>
      <c r="P440" s="182"/>
      <c r="Q440" s="182"/>
      <c r="R440" s="181"/>
      <c r="S440" s="181"/>
      <c r="T440" s="181"/>
      <c r="U440" s="182"/>
      <c r="V440" s="182"/>
      <c r="W440" s="181"/>
      <c r="X440" s="181"/>
      <c r="Y440" s="181"/>
      <c r="Z440" s="182"/>
      <c r="AA440" s="182"/>
      <c r="AB440" s="181"/>
      <c r="AC440" s="181"/>
      <c r="AD440" s="181"/>
      <c r="AE440" s="182"/>
      <c r="AF440" s="182"/>
      <c r="AG440" s="181"/>
      <c r="AH440" s="181"/>
      <c r="AI440" s="181"/>
      <c r="AJ440" s="182"/>
      <c r="AK440" s="182"/>
      <c r="AL440" s="181"/>
      <c r="AM440" s="181"/>
      <c r="AN440" s="181"/>
      <c r="AO440" s="182"/>
      <c r="AP440" s="182"/>
      <c r="AQ440" s="181"/>
      <c r="AR440" s="181"/>
      <c r="AS440" s="181"/>
      <c r="AT440" s="182"/>
      <c r="AU440" s="182"/>
      <c r="AV440" s="181"/>
      <c r="AW440" s="181"/>
      <c r="AX440" s="181"/>
      <c r="AY440" s="182"/>
      <c r="AZ440" s="182"/>
      <c r="BA440" s="181"/>
      <c r="BB440" s="181"/>
      <c r="BC440" s="181"/>
      <c r="BD440" s="182"/>
      <c r="BE440" s="182"/>
      <c r="BF440" s="181"/>
      <c r="BG440" s="180">
        <f t="shared" si="779"/>
        <v>0</v>
      </c>
      <c r="BH440" s="116" t="str">
        <f t="shared" si="780"/>
        <v/>
      </c>
      <c r="BI440" s="80" t="b">
        <f t="shared" si="728"/>
        <v>0</v>
      </c>
      <c r="BJ440" s="80" t="str">
        <f t="shared" si="729"/>
        <v/>
      </c>
      <c r="BK440" s="80" t="b">
        <f t="shared" si="781"/>
        <v>0</v>
      </c>
      <c r="BL440" s="13" t="str">
        <f t="shared" si="730"/>
        <v/>
      </c>
      <c r="BM440" s="13" t="b">
        <f t="shared" si="782"/>
        <v>0</v>
      </c>
      <c r="BN440" s="35" t="str">
        <f t="shared" si="731"/>
        <v/>
      </c>
      <c r="BO440" s="13" t="b">
        <f t="shared" si="732"/>
        <v>0</v>
      </c>
      <c r="BP440" s="35" t="str">
        <f t="shared" si="733"/>
        <v/>
      </c>
      <c r="BQ440" s="13" t="b">
        <f t="shared" si="734"/>
        <v>0</v>
      </c>
      <c r="BR440" s="35" t="str">
        <f t="shared" si="735"/>
        <v/>
      </c>
      <c r="BS440" s="35" t="b">
        <f t="shared" si="736"/>
        <v>0</v>
      </c>
      <c r="BT440" s="35" t="str">
        <f t="shared" si="737"/>
        <v/>
      </c>
      <c r="BU440" s="35" t="b">
        <f t="shared" si="738"/>
        <v>0</v>
      </c>
      <c r="BV440" s="35" t="str">
        <f t="shared" si="739"/>
        <v/>
      </c>
      <c r="BW440" s="13" t="b">
        <f t="shared" si="814"/>
        <v>0</v>
      </c>
      <c r="BX440" s="35" t="str">
        <f t="shared" si="740"/>
        <v/>
      </c>
      <c r="BY440" s="265" t="b">
        <f t="shared" si="783"/>
        <v>0</v>
      </c>
      <c r="BZ440" s="35" t="str">
        <f t="shared" si="741"/>
        <v/>
      </c>
      <c r="CA440" s="265" t="b">
        <f t="shared" si="784"/>
        <v>0</v>
      </c>
      <c r="CB440" s="35" t="str">
        <f t="shared" si="742"/>
        <v/>
      </c>
      <c r="CC440" s="272" t="b">
        <f t="shared" si="785"/>
        <v>0</v>
      </c>
      <c r="CD440" s="35" t="str">
        <f t="shared" si="743"/>
        <v/>
      </c>
      <c r="CE440" s="13" t="b">
        <f t="shared" si="744"/>
        <v>0</v>
      </c>
      <c r="CF440" s="35" t="str">
        <f t="shared" si="745"/>
        <v/>
      </c>
      <c r="CG440" s="179">
        <f t="shared" si="746"/>
        <v>0</v>
      </c>
      <c r="CH440" s="179">
        <f t="shared" si="747"/>
        <v>0</v>
      </c>
      <c r="CI440" s="218">
        <f t="shared" si="786"/>
        <v>0</v>
      </c>
      <c r="CJ440" s="218">
        <f t="shared" si="787"/>
        <v>0</v>
      </c>
      <c r="CK440" s="218">
        <f t="shared" si="788"/>
        <v>0</v>
      </c>
      <c r="CL440" s="218">
        <f t="shared" si="789"/>
        <v>0</v>
      </c>
      <c r="CM440" s="218">
        <f t="shared" si="790"/>
        <v>0</v>
      </c>
      <c r="CN440" s="218">
        <f t="shared" si="791"/>
        <v>0</v>
      </c>
      <c r="CO440" s="218">
        <f t="shared" si="792"/>
        <v>0</v>
      </c>
      <c r="CP440" s="218">
        <f t="shared" si="793"/>
        <v>0</v>
      </c>
      <c r="CQ440" s="218">
        <f t="shared" si="794"/>
        <v>0</v>
      </c>
      <c r="CR440" s="218">
        <f t="shared" si="795"/>
        <v>0</v>
      </c>
      <c r="CS440" s="14">
        <f t="shared" si="748"/>
        <v>0</v>
      </c>
      <c r="CT440" s="236">
        <f t="shared" si="749"/>
        <v>0</v>
      </c>
      <c r="CU440" s="237">
        <f t="shared" si="821"/>
        <v>0</v>
      </c>
      <c r="CV440" s="16">
        <f t="shared" si="821"/>
        <v>0</v>
      </c>
      <c r="CW440" s="16">
        <f t="shared" si="821"/>
        <v>0</v>
      </c>
      <c r="CX440" s="16">
        <f t="shared" si="821"/>
        <v>0</v>
      </c>
      <c r="CY440" s="16">
        <f t="shared" si="821"/>
        <v>0</v>
      </c>
      <c r="CZ440" s="16">
        <f t="shared" si="821"/>
        <v>0</v>
      </c>
      <c r="DA440" s="16">
        <f t="shared" si="821"/>
        <v>0</v>
      </c>
      <c r="DB440" s="16">
        <f t="shared" si="821"/>
        <v>0</v>
      </c>
      <c r="DC440" s="16">
        <f t="shared" si="821"/>
        <v>0</v>
      </c>
      <c r="DD440" s="238">
        <f t="shared" si="821"/>
        <v>0</v>
      </c>
      <c r="DE440" s="232">
        <f t="shared" si="822"/>
        <v>0</v>
      </c>
      <c r="DF440" s="132">
        <f t="shared" si="822"/>
        <v>0</v>
      </c>
      <c r="DG440" s="132">
        <f t="shared" si="822"/>
        <v>0</v>
      </c>
      <c r="DH440" s="132">
        <f t="shared" si="822"/>
        <v>0</v>
      </c>
      <c r="DI440" s="132">
        <f t="shared" si="822"/>
        <v>0</v>
      </c>
      <c r="DJ440" s="132">
        <f t="shared" si="822"/>
        <v>0</v>
      </c>
      <c r="DK440" s="132">
        <f t="shared" si="822"/>
        <v>0</v>
      </c>
      <c r="DL440" s="132">
        <f t="shared" si="822"/>
        <v>0</v>
      </c>
      <c r="DM440" s="132">
        <f t="shared" si="822"/>
        <v>0</v>
      </c>
      <c r="DN440" s="233">
        <f t="shared" si="822"/>
        <v>0</v>
      </c>
      <c r="DO440" s="232">
        <f t="shared" si="750"/>
        <v>0</v>
      </c>
      <c r="DP440" s="132">
        <f t="shared" si="751"/>
        <v>0</v>
      </c>
      <c r="DQ440" s="132">
        <f t="shared" si="752"/>
        <v>0</v>
      </c>
      <c r="DR440" s="132">
        <f t="shared" si="753"/>
        <v>0</v>
      </c>
      <c r="DS440" s="132">
        <f t="shared" si="754"/>
        <v>0</v>
      </c>
      <c r="DT440" s="132">
        <f t="shared" si="755"/>
        <v>0</v>
      </c>
      <c r="DU440" s="132">
        <f t="shared" si="756"/>
        <v>0</v>
      </c>
      <c r="DV440" s="132">
        <f t="shared" si="757"/>
        <v>0</v>
      </c>
      <c r="DW440" s="132">
        <f t="shared" si="758"/>
        <v>0</v>
      </c>
      <c r="DX440" s="233">
        <f t="shared" si="759"/>
        <v>0</v>
      </c>
      <c r="DY440" s="231" t="b">
        <f t="shared" si="796"/>
        <v>0</v>
      </c>
      <c r="DZ440" s="163"/>
      <c r="EA440" s="226" t="str">
        <f t="shared" si="797"/>
        <v/>
      </c>
      <c r="EB440" s="178" t="str">
        <f t="shared" si="798"/>
        <v/>
      </c>
      <c r="EC440" s="178" t="str">
        <f t="shared" si="799"/>
        <v/>
      </c>
      <c r="ED440" s="178" t="str">
        <f t="shared" si="800"/>
        <v/>
      </c>
      <c r="EE440" s="178" t="str">
        <f t="shared" si="801"/>
        <v/>
      </c>
      <c r="EF440" s="178" t="str">
        <f t="shared" si="802"/>
        <v/>
      </c>
      <c r="EG440" s="178" t="str">
        <f t="shared" si="803"/>
        <v/>
      </c>
      <c r="EH440" s="178" t="str">
        <f t="shared" si="804"/>
        <v/>
      </c>
      <c r="EI440" s="178" t="str">
        <f t="shared" si="805"/>
        <v/>
      </c>
      <c r="EJ440" s="227" t="str">
        <f t="shared" si="806"/>
        <v/>
      </c>
      <c r="EK440" s="230" t="str">
        <f t="shared" si="760"/>
        <v/>
      </c>
      <c r="EL440" s="177" t="str">
        <f t="shared" si="761"/>
        <v/>
      </c>
      <c r="EM440" s="177" t="str">
        <f t="shared" si="762"/>
        <v/>
      </c>
      <c r="EN440" s="177" t="str">
        <f t="shared" si="763"/>
        <v/>
      </c>
      <c r="EO440" s="177" t="str">
        <f t="shared" si="764"/>
        <v/>
      </c>
      <c r="EP440" s="177" t="str">
        <f t="shared" si="765"/>
        <v/>
      </c>
      <c r="EQ440" s="177" t="str">
        <f t="shared" si="766"/>
        <v/>
      </c>
      <c r="ER440" s="177" t="str">
        <f t="shared" si="767"/>
        <v/>
      </c>
      <c r="ES440" s="177" t="str">
        <f t="shared" si="768"/>
        <v/>
      </c>
      <c r="ET440" s="177" t="str">
        <f t="shared" si="769"/>
        <v/>
      </c>
      <c r="EU440" s="229" t="e">
        <f t="shared" si="770"/>
        <v>#VALUE!</v>
      </c>
      <c r="EV440" s="27" t="e">
        <f t="shared" si="771"/>
        <v>#VALUE!</v>
      </c>
      <c r="EW440" s="27" t="e">
        <f t="shared" si="772"/>
        <v>#VALUE!</v>
      </c>
      <c r="EX440" s="28" t="e">
        <f t="shared" si="773"/>
        <v>#VALUE!</v>
      </c>
      <c r="EY440" s="28" t="e">
        <f t="shared" si="774"/>
        <v>#VALUE!</v>
      </c>
      <c r="EZ440" s="28" t="b">
        <f t="shared" si="775"/>
        <v>0</v>
      </c>
      <c r="FA440" s="176" t="str">
        <f t="shared" si="776"/>
        <v/>
      </c>
      <c r="FB440" s="27" t="e" cm="1">
        <f t="array" aca="1" ref="FB440" ca="1">TEXT(RIGHT(10-RIGHT(SUM(INDEX(1*(MID(MID(C440,1,1)*2,ROW(INDIRECT("1:"&amp;LEN(MID(C440,1,1)*2))),1)),,))+MID(C440,2,1)+
SUM(INDEX(1*(MID(MID(C440,3,1)*2,ROW(INDIRECT("1:"&amp;LEN(MID(C440,3,1)*2))),1)),,))+MID(C440,4,1)+
SUM(INDEX(1*(MID(MID(C440,5,1)*2,ROW(INDIRECT("1:"&amp;LEN(MID(C440,5,1)*2))),1)),,))+MID(C440,6,1)+
SUM(INDEX(1*(MID(MID(C440,8,1)*2,ROW(INDIRECT("1:"&amp;LEN(MID(C440,8,1)*2))),1)),,))+MID(C440,9,1)+
SUM(INDEX(1*(MID(MID(C440,10,1)*2,ROW(INDIRECT("1:"&amp;LEN(MID(C440,10,1)*2))),1)),,)),1),1),"0")</f>
        <v>#VALUE!</v>
      </c>
      <c r="FC440" s="27" t="str">
        <f t="shared" si="777"/>
        <v/>
      </c>
      <c r="FD440" s="29" t="b">
        <f t="shared" si="778"/>
        <v>0</v>
      </c>
      <c r="FE440" s="112" t="b">
        <f>IFERROR(MATCH(D440,'Avtal för korttidsarbete'!$G$13:$G$1012,0),TRUE)</f>
        <v>1</v>
      </c>
      <c r="FF440" s="112" t="b">
        <f t="shared" si="807"/>
        <v>0</v>
      </c>
      <c r="FG440" s="113" t="str" cm="1">
        <f t="array" ref="FG440">IF(FE440=TRUE,"x",INDEX('Avtal för korttidsarbete'!$E$13:$E$1012,$FE440))</f>
        <v>x</v>
      </c>
      <c r="FH440" s="113" t="str" cm="1">
        <f t="array" ref="FH440">IF(FE440=TRUE,"x",INDEX('Avtal för korttidsarbete'!$F$13:$F$1012,$FE440))</f>
        <v>x</v>
      </c>
      <c r="FI440" s="112" t="b">
        <f t="shared" si="808"/>
        <v>0</v>
      </c>
      <c r="FJ440" s="135">
        <f t="shared" si="809"/>
        <v>44166</v>
      </c>
      <c r="FK440" s="135">
        <f t="shared" si="810"/>
        <v>44377</v>
      </c>
      <c r="FL440" s="112" t="b">
        <f t="shared" si="811"/>
        <v>0</v>
      </c>
      <c r="FM440" s="113">
        <f t="shared" si="812"/>
        <v>44166</v>
      </c>
      <c r="FN440" s="135">
        <f t="shared" si="813"/>
        <v>44377</v>
      </c>
      <c r="FO440" s="148" t="b">
        <f>IFERROR(INDEX('Avtal för korttidsarbete'!R:R,MATCH(D440,'Avtal för korttidsarbete'!$G:$G,0)),TRUE)</f>
        <v>1</v>
      </c>
      <c r="FP440" s="135" t="str">
        <f>IF(FO440,"-",INDEX('Avtal för korttidsarbete'!$D:$D,MATCH(D440,'Avtal för korttidsarbete'!$G:$G,0)))</f>
        <v>-</v>
      </c>
      <c r="FQ440" s="113" t="b">
        <f>IFERROR(G440&gt;INDEX(Uppsägningar!E:E,MATCH(C440,Uppsägningar!C:C,0)),FALSE)</f>
        <v>0</v>
      </c>
    </row>
    <row r="441" spans="1:173" x14ac:dyDescent="0.25">
      <c r="A441" s="19">
        <v>425</v>
      </c>
      <c r="B441" s="20"/>
      <c r="C441" s="183"/>
      <c r="D441" s="66"/>
      <c r="E441" s="212">
        <f>IFERROR(INDEX(Admin!$C$7:$C$10,MATCH(FP441,TblNivåValTExt,0)),0)</f>
        <v>0</v>
      </c>
      <c r="F441" s="1"/>
      <c r="G441" s="1"/>
      <c r="H441" s="78"/>
      <c r="I441" s="181"/>
      <c r="J441" s="181"/>
      <c r="K441" s="182"/>
      <c r="L441" s="182"/>
      <c r="M441" s="181"/>
      <c r="N441" s="181"/>
      <c r="O441" s="181"/>
      <c r="P441" s="182"/>
      <c r="Q441" s="182"/>
      <c r="R441" s="181"/>
      <c r="S441" s="181"/>
      <c r="T441" s="181"/>
      <c r="U441" s="182"/>
      <c r="V441" s="182"/>
      <c r="W441" s="181"/>
      <c r="X441" s="181"/>
      <c r="Y441" s="181"/>
      <c r="Z441" s="182"/>
      <c r="AA441" s="182"/>
      <c r="AB441" s="181"/>
      <c r="AC441" s="181"/>
      <c r="AD441" s="181"/>
      <c r="AE441" s="182"/>
      <c r="AF441" s="182"/>
      <c r="AG441" s="181"/>
      <c r="AH441" s="181"/>
      <c r="AI441" s="181"/>
      <c r="AJ441" s="182"/>
      <c r="AK441" s="182"/>
      <c r="AL441" s="181"/>
      <c r="AM441" s="181"/>
      <c r="AN441" s="181"/>
      <c r="AO441" s="182"/>
      <c r="AP441" s="182"/>
      <c r="AQ441" s="181"/>
      <c r="AR441" s="181"/>
      <c r="AS441" s="181"/>
      <c r="AT441" s="182"/>
      <c r="AU441" s="182"/>
      <c r="AV441" s="181"/>
      <c r="AW441" s="181"/>
      <c r="AX441" s="181"/>
      <c r="AY441" s="182"/>
      <c r="AZ441" s="182"/>
      <c r="BA441" s="181"/>
      <c r="BB441" s="181"/>
      <c r="BC441" s="181"/>
      <c r="BD441" s="182"/>
      <c r="BE441" s="182"/>
      <c r="BF441" s="181"/>
      <c r="BG441" s="180">
        <f t="shared" si="779"/>
        <v>0</v>
      </c>
      <c r="BH441" s="116" t="str">
        <f t="shared" si="780"/>
        <v/>
      </c>
      <c r="BI441" s="80" t="b">
        <f t="shared" si="728"/>
        <v>0</v>
      </c>
      <c r="BJ441" s="80" t="str">
        <f t="shared" si="729"/>
        <v/>
      </c>
      <c r="BK441" s="80" t="b">
        <f t="shared" si="781"/>
        <v>0</v>
      </c>
      <c r="BL441" s="13" t="str">
        <f t="shared" si="730"/>
        <v/>
      </c>
      <c r="BM441" s="13" t="b">
        <f t="shared" si="782"/>
        <v>0</v>
      </c>
      <c r="BN441" s="35" t="str">
        <f t="shared" si="731"/>
        <v/>
      </c>
      <c r="BO441" s="13" t="b">
        <f t="shared" si="732"/>
        <v>0</v>
      </c>
      <c r="BP441" s="35" t="str">
        <f t="shared" si="733"/>
        <v/>
      </c>
      <c r="BQ441" s="13" t="b">
        <f t="shared" si="734"/>
        <v>0</v>
      </c>
      <c r="BR441" s="35" t="str">
        <f t="shared" si="735"/>
        <v/>
      </c>
      <c r="BS441" s="35" t="b">
        <f t="shared" si="736"/>
        <v>0</v>
      </c>
      <c r="BT441" s="35" t="str">
        <f t="shared" si="737"/>
        <v/>
      </c>
      <c r="BU441" s="35" t="b">
        <f t="shared" si="738"/>
        <v>0</v>
      </c>
      <c r="BV441" s="35" t="str">
        <f t="shared" si="739"/>
        <v/>
      </c>
      <c r="BW441" s="13" t="b">
        <f t="shared" si="814"/>
        <v>0</v>
      </c>
      <c r="BX441" s="35" t="str">
        <f t="shared" si="740"/>
        <v/>
      </c>
      <c r="BY441" s="265" t="b">
        <f t="shared" si="783"/>
        <v>0</v>
      </c>
      <c r="BZ441" s="35" t="str">
        <f t="shared" si="741"/>
        <v/>
      </c>
      <c r="CA441" s="265" t="b">
        <f t="shared" si="784"/>
        <v>0</v>
      </c>
      <c r="CB441" s="35" t="str">
        <f t="shared" si="742"/>
        <v/>
      </c>
      <c r="CC441" s="272" t="b">
        <f t="shared" si="785"/>
        <v>0</v>
      </c>
      <c r="CD441" s="35" t="str">
        <f t="shared" si="743"/>
        <v/>
      </c>
      <c r="CE441" s="13" t="b">
        <f t="shared" si="744"/>
        <v>0</v>
      </c>
      <c r="CF441" s="35" t="str">
        <f t="shared" si="745"/>
        <v/>
      </c>
      <c r="CG441" s="179">
        <f t="shared" si="746"/>
        <v>0</v>
      </c>
      <c r="CH441" s="179">
        <f t="shared" si="747"/>
        <v>0</v>
      </c>
      <c r="CI441" s="218">
        <f t="shared" si="786"/>
        <v>0</v>
      </c>
      <c r="CJ441" s="218">
        <f t="shared" si="787"/>
        <v>0</v>
      </c>
      <c r="CK441" s="218">
        <f t="shared" si="788"/>
        <v>0</v>
      </c>
      <c r="CL441" s="218">
        <f t="shared" si="789"/>
        <v>0</v>
      </c>
      <c r="CM441" s="218">
        <f t="shared" si="790"/>
        <v>0</v>
      </c>
      <c r="CN441" s="218">
        <f t="shared" si="791"/>
        <v>0</v>
      </c>
      <c r="CO441" s="218">
        <f t="shared" si="792"/>
        <v>0</v>
      </c>
      <c r="CP441" s="218">
        <f t="shared" si="793"/>
        <v>0</v>
      </c>
      <c r="CQ441" s="218">
        <f t="shared" si="794"/>
        <v>0</v>
      </c>
      <c r="CR441" s="218">
        <f t="shared" si="795"/>
        <v>0</v>
      </c>
      <c r="CS441" s="14">
        <f t="shared" si="748"/>
        <v>0</v>
      </c>
      <c r="CT441" s="236">
        <f t="shared" si="749"/>
        <v>0</v>
      </c>
      <c r="CU441" s="237">
        <f t="shared" si="821"/>
        <v>0</v>
      </c>
      <c r="CV441" s="16">
        <f t="shared" si="821"/>
        <v>0</v>
      </c>
      <c r="CW441" s="16">
        <f t="shared" si="821"/>
        <v>0</v>
      </c>
      <c r="CX441" s="16">
        <f t="shared" si="821"/>
        <v>0</v>
      </c>
      <c r="CY441" s="16">
        <f t="shared" si="821"/>
        <v>0</v>
      </c>
      <c r="CZ441" s="16">
        <f t="shared" si="821"/>
        <v>0</v>
      </c>
      <c r="DA441" s="16">
        <f t="shared" si="821"/>
        <v>0</v>
      </c>
      <c r="DB441" s="16">
        <f t="shared" si="821"/>
        <v>0</v>
      </c>
      <c r="DC441" s="16">
        <f t="shared" si="821"/>
        <v>0</v>
      </c>
      <c r="DD441" s="238">
        <f t="shared" si="821"/>
        <v>0</v>
      </c>
      <c r="DE441" s="232">
        <f t="shared" si="822"/>
        <v>0</v>
      </c>
      <c r="DF441" s="132">
        <f t="shared" si="822"/>
        <v>0</v>
      </c>
      <c r="DG441" s="132">
        <f t="shared" si="822"/>
        <v>0</v>
      </c>
      <c r="DH441" s="132">
        <f t="shared" si="822"/>
        <v>0</v>
      </c>
      <c r="DI441" s="132">
        <f t="shared" si="822"/>
        <v>0</v>
      </c>
      <c r="DJ441" s="132">
        <f t="shared" si="822"/>
        <v>0</v>
      </c>
      <c r="DK441" s="132">
        <f t="shared" si="822"/>
        <v>0</v>
      </c>
      <c r="DL441" s="132">
        <f t="shared" si="822"/>
        <v>0</v>
      </c>
      <c r="DM441" s="132">
        <f t="shared" si="822"/>
        <v>0</v>
      </c>
      <c r="DN441" s="233">
        <f t="shared" si="822"/>
        <v>0</v>
      </c>
      <c r="DO441" s="232">
        <f t="shared" si="750"/>
        <v>0</v>
      </c>
      <c r="DP441" s="132">
        <f t="shared" si="751"/>
        <v>0</v>
      </c>
      <c r="DQ441" s="132">
        <f t="shared" si="752"/>
        <v>0</v>
      </c>
      <c r="DR441" s="132">
        <f t="shared" si="753"/>
        <v>0</v>
      </c>
      <c r="DS441" s="132">
        <f t="shared" si="754"/>
        <v>0</v>
      </c>
      <c r="DT441" s="132">
        <f t="shared" si="755"/>
        <v>0</v>
      </c>
      <c r="DU441" s="132">
        <f t="shared" si="756"/>
        <v>0</v>
      </c>
      <c r="DV441" s="132">
        <f t="shared" si="757"/>
        <v>0</v>
      </c>
      <c r="DW441" s="132">
        <f t="shared" si="758"/>
        <v>0</v>
      </c>
      <c r="DX441" s="233">
        <f t="shared" si="759"/>
        <v>0</v>
      </c>
      <c r="DY441" s="231" t="b">
        <f t="shared" si="796"/>
        <v>0</v>
      </c>
      <c r="DZ441" s="163"/>
      <c r="EA441" s="226" t="str">
        <f t="shared" si="797"/>
        <v/>
      </c>
      <c r="EB441" s="178" t="str">
        <f t="shared" si="798"/>
        <v/>
      </c>
      <c r="EC441" s="178" t="str">
        <f t="shared" si="799"/>
        <v/>
      </c>
      <c r="ED441" s="178" t="str">
        <f t="shared" si="800"/>
        <v/>
      </c>
      <c r="EE441" s="178" t="str">
        <f t="shared" si="801"/>
        <v/>
      </c>
      <c r="EF441" s="178" t="str">
        <f t="shared" si="802"/>
        <v/>
      </c>
      <c r="EG441" s="178" t="str">
        <f t="shared" si="803"/>
        <v/>
      </c>
      <c r="EH441" s="178" t="str">
        <f t="shared" si="804"/>
        <v/>
      </c>
      <c r="EI441" s="178" t="str">
        <f t="shared" si="805"/>
        <v/>
      </c>
      <c r="EJ441" s="227" t="str">
        <f t="shared" si="806"/>
        <v/>
      </c>
      <c r="EK441" s="230" t="str">
        <f t="shared" si="760"/>
        <v/>
      </c>
      <c r="EL441" s="177" t="str">
        <f t="shared" si="761"/>
        <v/>
      </c>
      <c r="EM441" s="177" t="str">
        <f t="shared" si="762"/>
        <v/>
      </c>
      <c r="EN441" s="177" t="str">
        <f t="shared" si="763"/>
        <v/>
      </c>
      <c r="EO441" s="177" t="str">
        <f t="shared" si="764"/>
        <v/>
      </c>
      <c r="EP441" s="177" t="str">
        <f t="shared" si="765"/>
        <v/>
      </c>
      <c r="EQ441" s="177" t="str">
        <f t="shared" si="766"/>
        <v/>
      </c>
      <c r="ER441" s="177" t="str">
        <f t="shared" si="767"/>
        <v/>
      </c>
      <c r="ES441" s="177" t="str">
        <f t="shared" si="768"/>
        <v/>
      </c>
      <c r="ET441" s="177" t="str">
        <f t="shared" si="769"/>
        <v/>
      </c>
      <c r="EU441" s="229" t="e">
        <f t="shared" si="770"/>
        <v>#VALUE!</v>
      </c>
      <c r="EV441" s="27" t="e">
        <f t="shared" si="771"/>
        <v>#VALUE!</v>
      </c>
      <c r="EW441" s="27" t="e">
        <f t="shared" si="772"/>
        <v>#VALUE!</v>
      </c>
      <c r="EX441" s="28" t="e">
        <f t="shared" si="773"/>
        <v>#VALUE!</v>
      </c>
      <c r="EY441" s="28" t="e">
        <f t="shared" si="774"/>
        <v>#VALUE!</v>
      </c>
      <c r="EZ441" s="28" t="b">
        <f t="shared" si="775"/>
        <v>0</v>
      </c>
      <c r="FA441" s="176" t="str">
        <f t="shared" si="776"/>
        <v/>
      </c>
      <c r="FB441" s="27" t="e" cm="1">
        <f t="array" aca="1" ref="FB441" ca="1">TEXT(RIGHT(10-RIGHT(SUM(INDEX(1*(MID(MID(C441,1,1)*2,ROW(INDIRECT("1:"&amp;LEN(MID(C441,1,1)*2))),1)),,))+MID(C441,2,1)+
SUM(INDEX(1*(MID(MID(C441,3,1)*2,ROW(INDIRECT("1:"&amp;LEN(MID(C441,3,1)*2))),1)),,))+MID(C441,4,1)+
SUM(INDEX(1*(MID(MID(C441,5,1)*2,ROW(INDIRECT("1:"&amp;LEN(MID(C441,5,1)*2))),1)),,))+MID(C441,6,1)+
SUM(INDEX(1*(MID(MID(C441,8,1)*2,ROW(INDIRECT("1:"&amp;LEN(MID(C441,8,1)*2))),1)),,))+MID(C441,9,1)+
SUM(INDEX(1*(MID(MID(C441,10,1)*2,ROW(INDIRECT("1:"&amp;LEN(MID(C441,10,1)*2))),1)),,)),1),1),"0")</f>
        <v>#VALUE!</v>
      </c>
      <c r="FC441" s="27" t="str">
        <f t="shared" si="777"/>
        <v/>
      </c>
      <c r="FD441" s="29" t="b">
        <f t="shared" si="778"/>
        <v>0</v>
      </c>
      <c r="FE441" s="112" t="b">
        <f>IFERROR(MATCH(D441,'Avtal för korttidsarbete'!$G$13:$G$1012,0),TRUE)</f>
        <v>1</v>
      </c>
      <c r="FF441" s="112" t="b">
        <f t="shared" si="807"/>
        <v>0</v>
      </c>
      <c r="FG441" s="113" t="str" cm="1">
        <f t="array" ref="FG441">IF(FE441=TRUE,"x",INDEX('Avtal för korttidsarbete'!$E$13:$E$1012,$FE441))</f>
        <v>x</v>
      </c>
      <c r="FH441" s="113" t="str" cm="1">
        <f t="array" ref="FH441">IF(FE441=TRUE,"x",INDEX('Avtal för korttidsarbete'!$F$13:$F$1012,$FE441))</f>
        <v>x</v>
      </c>
      <c r="FI441" s="112" t="b">
        <f t="shared" si="808"/>
        <v>0</v>
      </c>
      <c r="FJ441" s="135">
        <f t="shared" si="809"/>
        <v>44166</v>
      </c>
      <c r="FK441" s="135">
        <f t="shared" si="810"/>
        <v>44377</v>
      </c>
      <c r="FL441" s="112" t="b">
        <f t="shared" si="811"/>
        <v>0</v>
      </c>
      <c r="FM441" s="113">
        <f t="shared" si="812"/>
        <v>44166</v>
      </c>
      <c r="FN441" s="135">
        <f t="shared" si="813"/>
        <v>44377</v>
      </c>
      <c r="FO441" s="148" t="b">
        <f>IFERROR(INDEX('Avtal för korttidsarbete'!R:R,MATCH(D441,'Avtal för korttidsarbete'!$G:$G,0)),TRUE)</f>
        <v>1</v>
      </c>
      <c r="FP441" s="135" t="str">
        <f>IF(FO441,"-",INDEX('Avtal för korttidsarbete'!$D:$D,MATCH(D441,'Avtal för korttidsarbete'!$G:$G,0)))</f>
        <v>-</v>
      </c>
      <c r="FQ441" s="113" t="b">
        <f>IFERROR(G441&gt;INDEX(Uppsägningar!E:E,MATCH(C441,Uppsägningar!C:C,0)),FALSE)</f>
        <v>0</v>
      </c>
    </row>
    <row r="442" spans="1:173" x14ac:dyDescent="0.25">
      <c r="A442" s="19">
        <v>426</v>
      </c>
      <c r="B442" s="20"/>
      <c r="C442" s="183"/>
      <c r="D442" s="66"/>
      <c r="E442" s="212">
        <f>IFERROR(INDEX(Admin!$C$7:$C$10,MATCH(FP442,TblNivåValTExt,0)),0)</f>
        <v>0</v>
      </c>
      <c r="F442" s="1"/>
      <c r="G442" s="1"/>
      <c r="H442" s="78"/>
      <c r="I442" s="181"/>
      <c r="J442" s="181"/>
      <c r="K442" s="182"/>
      <c r="L442" s="182"/>
      <c r="M442" s="181"/>
      <c r="N442" s="181"/>
      <c r="O442" s="181"/>
      <c r="P442" s="182"/>
      <c r="Q442" s="182"/>
      <c r="R442" s="181"/>
      <c r="S442" s="181"/>
      <c r="T442" s="181"/>
      <c r="U442" s="182"/>
      <c r="V442" s="182"/>
      <c r="W442" s="181"/>
      <c r="X442" s="181"/>
      <c r="Y442" s="181"/>
      <c r="Z442" s="182"/>
      <c r="AA442" s="182"/>
      <c r="AB442" s="181"/>
      <c r="AC442" s="181"/>
      <c r="AD442" s="181"/>
      <c r="AE442" s="182"/>
      <c r="AF442" s="182"/>
      <c r="AG442" s="181"/>
      <c r="AH442" s="181"/>
      <c r="AI442" s="181"/>
      <c r="AJ442" s="182"/>
      <c r="AK442" s="182"/>
      <c r="AL442" s="181"/>
      <c r="AM442" s="181"/>
      <c r="AN442" s="181"/>
      <c r="AO442" s="182"/>
      <c r="AP442" s="182"/>
      <c r="AQ442" s="181"/>
      <c r="AR442" s="181"/>
      <c r="AS442" s="181"/>
      <c r="AT442" s="182"/>
      <c r="AU442" s="182"/>
      <c r="AV442" s="181"/>
      <c r="AW442" s="181"/>
      <c r="AX442" s="181"/>
      <c r="AY442" s="182"/>
      <c r="AZ442" s="182"/>
      <c r="BA442" s="181"/>
      <c r="BB442" s="181"/>
      <c r="BC442" s="181"/>
      <c r="BD442" s="182"/>
      <c r="BE442" s="182"/>
      <c r="BF442" s="181"/>
      <c r="BG442" s="180">
        <f t="shared" si="779"/>
        <v>0</v>
      </c>
      <c r="BH442" s="116" t="str">
        <f t="shared" si="780"/>
        <v/>
      </c>
      <c r="BI442" s="80" t="b">
        <f t="shared" si="728"/>
        <v>0</v>
      </c>
      <c r="BJ442" s="80" t="str">
        <f t="shared" si="729"/>
        <v/>
      </c>
      <c r="BK442" s="80" t="b">
        <f t="shared" si="781"/>
        <v>0</v>
      </c>
      <c r="BL442" s="13" t="str">
        <f t="shared" si="730"/>
        <v/>
      </c>
      <c r="BM442" s="13" t="b">
        <f t="shared" si="782"/>
        <v>0</v>
      </c>
      <c r="BN442" s="35" t="str">
        <f t="shared" si="731"/>
        <v/>
      </c>
      <c r="BO442" s="13" t="b">
        <f t="shared" si="732"/>
        <v>0</v>
      </c>
      <c r="BP442" s="35" t="str">
        <f t="shared" si="733"/>
        <v/>
      </c>
      <c r="BQ442" s="13" t="b">
        <f t="shared" si="734"/>
        <v>0</v>
      </c>
      <c r="BR442" s="35" t="str">
        <f t="shared" si="735"/>
        <v/>
      </c>
      <c r="BS442" s="35" t="b">
        <f t="shared" si="736"/>
        <v>0</v>
      </c>
      <c r="BT442" s="35" t="str">
        <f t="shared" si="737"/>
        <v/>
      </c>
      <c r="BU442" s="35" t="b">
        <f t="shared" si="738"/>
        <v>0</v>
      </c>
      <c r="BV442" s="35" t="str">
        <f t="shared" si="739"/>
        <v/>
      </c>
      <c r="BW442" s="13" t="b">
        <f t="shared" si="814"/>
        <v>0</v>
      </c>
      <c r="BX442" s="35" t="str">
        <f t="shared" si="740"/>
        <v/>
      </c>
      <c r="BY442" s="265" t="b">
        <f t="shared" si="783"/>
        <v>0</v>
      </c>
      <c r="BZ442" s="35" t="str">
        <f t="shared" si="741"/>
        <v/>
      </c>
      <c r="CA442" s="265" t="b">
        <f t="shared" si="784"/>
        <v>0</v>
      </c>
      <c r="CB442" s="35" t="str">
        <f t="shared" si="742"/>
        <v/>
      </c>
      <c r="CC442" s="272" t="b">
        <f t="shared" si="785"/>
        <v>0</v>
      </c>
      <c r="CD442" s="35" t="str">
        <f t="shared" si="743"/>
        <v/>
      </c>
      <c r="CE442" s="13" t="b">
        <f t="shared" si="744"/>
        <v>0</v>
      </c>
      <c r="CF442" s="35" t="str">
        <f t="shared" si="745"/>
        <v/>
      </c>
      <c r="CG442" s="179">
        <f t="shared" si="746"/>
        <v>0</v>
      </c>
      <c r="CH442" s="179">
        <f t="shared" si="747"/>
        <v>0</v>
      </c>
      <c r="CI442" s="218">
        <f t="shared" si="786"/>
        <v>0</v>
      </c>
      <c r="CJ442" s="218">
        <f t="shared" si="787"/>
        <v>0</v>
      </c>
      <c r="CK442" s="218">
        <f t="shared" si="788"/>
        <v>0</v>
      </c>
      <c r="CL442" s="218">
        <f t="shared" si="789"/>
        <v>0</v>
      </c>
      <c r="CM442" s="218">
        <f t="shared" si="790"/>
        <v>0</v>
      </c>
      <c r="CN442" s="218">
        <f t="shared" si="791"/>
        <v>0</v>
      </c>
      <c r="CO442" s="218">
        <f t="shared" si="792"/>
        <v>0</v>
      </c>
      <c r="CP442" s="218">
        <f t="shared" si="793"/>
        <v>0</v>
      </c>
      <c r="CQ442" s="218">
        <f t="shared" si="794"/>
        <v>0</v>
      </c>
      <c r="CR442" s="218">
        <f t="shared" si="795"/>
        <v>0</v>
      </c>
      <c r="CS442" s="14">
        <f t="shared" si="748"/>
        <v>0</v>
      </c>
      <c r="CT442" s="236">
        <f t="shared" si="749"/>
        <v>0</v>
      </c>
      <c r="CU442" s="237">
        <f t="shared" si="821"/>
        <v>0</v>
      </c>
      <c r="CV442" s="16">
        <f t="shared" si="821"/>
        <v>0</v>
      </c>
      <c r="CW442" s="16">
        <f t="shared" si="821"/>
        <v>0</v>
      </c>
      <c r="CX442" s="16">
        <f t="shared" si="821"/>
        <v>0</v>
      </c>
      <c r="CY442" s="16">
        <f t="shared" si="821"/>
        <v>0</v>
      </c>
      <c r="CZ442" s="16">
        <f t="shared" si="821"/>
        <v>0</v>
      </c>
      <c r="DA442" s="16">
        <f t="shared" si="821"/>
        <v>0</v>
      </c>
      <c r="DB442" s="16">
        <f t="shared" si="821"/>
        <v>0</v>
      </c>
      <c r="DC442" s="16">
        <f t="shared" si="821"/>
        <v>0</v>
      </c>
      <c r="DD442" s="238">
        <f t="shared" si="821"/>
        <v>0</v>
      </c>
      <c r="DE442" s="232">
        <f t="shared" si="822"/>
        <v>0</v>
      </c>
      <c r="DF442" s="132">
        <f t="shared" si="822"/>
        <v>0</v>
      </c>
      <c r="DG442" s="132">
        <f t="shared" si="822"/>
        <v>0</v>
      </c>
      <c r="DH442" s="132">
        <f t="shared" si="822"/>
        <v>0</v>
      </c>
      <c r="DI442" s="132">
        <f t="shared" si="822"/>
        <v>0</v>
      </c>
      <c r="DJ442" s="132">
        <f t="shared" si="822"/>
        <v>0</v>
      </c>
      <c r="DK442" s="132">
        <f t="shared" si="822"/>
        <v>0</v>
      </c>
      <c r="DL442" s="132">
        <f t="shared" si="822"/>
        <v>0</v>
      </c>
      <c r="DM442" s="132">
        <f t="shared" si="822"/>
        <v>0</v>
      </c>
      <c r="DN442" s="233">
        <f t="shared" si="822"/>
        <v>0</v>
      </c>
      <c r="DO442" s="232">
        <f t="shared" si="750"/>
        <v>0</v>
      </c>
      <c r="DP442" s="132">
        <f t="shared" si="751"/>
        <v>0</v>
      </c>
      <c r="DQ442" s="132">
        <f t="shared" si="752"/>
        <v>0</v>
      </c>
      <c r="DR442" s="132">
        <f t="shared" si="753"/>
        <v>0</v>
      </c>
      <c r="DS442" s="132">
        <f t="shared" si="754"/>
        <v>0</v>
      </c>
      <c r="DT442" s="132">
        <f t="shared" si="755"/>
        <v>0</v>
      </c>
      <c r="DU442" s="132">
        <f t="shared" si="756"/>
        <v>0</v>
      </c>
      <c r="DV442" s="132">
        <f t="shared" si="757"/>
        <v>0</v>
      </c>
      <c r="DW442" s="132">
        <f t="shared" si="758"/>
        <v>0</v>
      </c>
      <c r="DX442" s="233">
        <f t="shared" si="759"/>
        <v>0</v>
      </c>
      <c r="DY442" s="231" t="b">
        <f t="shared" si="796"/>
        <v>0</v>
      </c>
      <c r="DZ442" s="163"/>
      <c r="EA442" s="226" t="str">
        <f t="shared" si="797"/>
        <v/>
      </c>
      <c r="EB442" s="178" t="str">
        <f t="shared" si="798"/>
        <v/>
      </c>
      <c r="EC442" s="178" t="str">
        <f t="shared" si="799"/>
        <v/>
      </c>
      <c r="ED442" s="178" t="str">
        <f t="shared" si="800"/>
        <v/>
      </c>
      <c r="EE442" s="178" t="str">
        <f t="shared" si="801"/>
        <v/>
      </c>
      <c r="EF442" s="178" t="str">
        <f t="shared" si="802"/>
        <v/>
      </c>
      <c r="EG442" s="178" t="str">
        <f t="shared" si="803"/>
        <v/>
      </c>
      <c r="EH442" s="178" t="str">
        <f t="shared" si="804"/>
        <v/>
      </c>
      <c r="EI442" s="178" t="str">
        <f t="shared" si="805"/>
        <v/>
      </c>
      <c r="EJ442" s="227" t="str">
        <f t="shared" si="806"/>
        <v/>
      </c>
      <c r="EK442" s="230" t="str">
        <f t="shared" si="760"/>
        <v/>
      </c>
      <c r="EL442" s="177" t="str">
        <f t="shared" si="761"/>
        <v/>
      </c>
      <c r="EM442" s="177" t="str">
        <f t="shared" si="762"/>
        <v/>
      </c>
      <c r="EN442" s="177" t="str">
        <f t="shared" si="763"/>
        <v/>
      </c>
      <c r="EO442" s="177" t="str">
        <f t="shared" si="764"/>
        <v/>
      </c>
      <c r="EP442" s="177" t="str">
        <f t="shared" si="765"/>
        <v/>
      </c>
      <c r="EQ442" s="177" t="str">
        <f t="shared" si="766"/>
        <v/>
      </c>
      <c r="ER442" s="177" t="str">
        <f t="shared" si="767"/>
        <v/>
      </c>
      <c r="ES442" s="177" t="str">
        <f t="shared" si="768"/>
        <v/>
      </c>
      <c r="ET442" s="177" t="str">
        <f t="shared" si="769"/>
        <v/>
      </c>
      <c r="EU442" s="229" t="e">
        <f t="shared" si="770"/>
        <v>#VALUE!</v>
      </c>
      <c r="EV442" s="27" t="e">
        <f t="shared" si="771"/>
        <v>#VALUE!</v>
      </c>
      <c r="EW442" s="27" t="e">
        <f t="shared" si="772"/>
        <v>#VALUE!</v>
      </c>
      <c r="EX442" s="28" t="e">
        <f t="shared" si="773"/>
        <v>#VALUE!</v>
      </c>
      <c r="EY442" s="28" t="e">
        <f t="shared" si="774"/>
        <v>#VALUE!</v>
      </c>
      <c r="EZ442" s="28" t="b">
        <f t="shared" si="775"/>
        <v>0</v>
      </c>
      <c r="FA442" s="176" t="str">
        <f t="shared" si="776"/>
        <v/>
      </c>
      <c r="FB442" s="27" t="e" cm="1">
        <f t="array" aca="1" ref="FB442" ca="1">TEXT(RIGHT(10-RIGHT(SUM(INDEX(1*(MID(MID(C442,1,1)*2,ROW(INDIRECT("1:"&amp;LEN(MID(C442,1,1)*2))),1)),,))+MID(C442,2,1)+
SUM(INDEX(1*(MID(MID(C442,3,1)*2,ROW(INDIRECT("1:"&amp;LEN(MID(C442,3,1)*2))),1)),,))+MID(C442,4,1)+
SUM(INDEX(1*(MID(MID(C442,5,1)*2,ROW(INDIRECT("1:"&amp;LEN(MID(C442,5,1)*2))),1)),,))+MID(C442,6,1)+
SUM(INDEX(1*(MID(MID(C442,8,1)*2,ROW(INDIRECT("1:"&amp;LEN(MID(C442,8,1)*2))),1)),,))+MID(C442,9,1)+
SUM(INDEX(1*(MID(MID(C442,10,1)*2,ROW(INDIRECT("1:"&amp;LEN(MID(C442,10,1)*2))),1)),,)),1),1),"0")</f>
        <v>#VALUE!</v>
      </c>
      <c r="FC442" s="27" t="str">
        <f t="shared" si="777"/>
        <v/>
      </c>
      <c r="FD442" s="29" t="b">
        <f t="shared" si="778"/>
        <v>0</v>
      </c>
      <c r="FE442" s="112" t="b">
        <f>IFERROR(MATCH(D442,'Avtal för korttidsarbete'!$G$13:$G$1012,0),TRUE)</f>
        <v>1</v>
      </c>
      <c r="FF442" s="112" t="b">
        <f t="shared" si="807"/>
        <v>0</v>
      </c>
      <c r="FG442" s="113" t="str" cm="1">
        <f t="array" ref="FG442">IF(FE442=TRUE,"x",INDEX('Avtal för korttidsarbete'!$E$13:$E$1012,$FE442))</f>
        <v>x</v>
      </c>
      <c r="FH442" s="113" t="str" cm="1">
        <f t="array" ref="FH442">IF(FE442=TRUE,"x",INDEX('Avtal för korttidsarbete'!$F$13:$F$1012,$FE442))</f>
        <v>x</v>
      </c>
      <c r="FI442" s="112" t="b">
        <f t="shared" si="808"/>
        <v>0</v>
      </c>
      <c r="FJ442" s="135">
        <f t="shared" si="809"/>
        <v>44166</v>
      </c>
      <c r="FK442" s="135">
        <f t="shared" si="810"/>
        <v>44377</v>
      </c>
      <c r="FL442" s="112" t="b">
        <f t="shared" si="811"/>
        <v>0</v>
      </c>
      <c r="FM442" s="113">
        <f t="shared" si="812"/>
        <v>44166</v>
      </c>
      <c r="FN442" s="135">
        <f t="shared" si="813"/>
        <v>44377</v>
      </c>
      <c r="FO442" s="148" t="b">
        <f>IFERROR(INDEX('Avtal för korttidsarbete'!R:R,MATCH(D442,'Avtal för korttidsarbete'!$G:$G,0)),TRUE)</f>
        <v>1</v>
      </c>
      <c r="FP442" s="135" t="str">
        <f>IF(FO442,"-",INDEX('Avtal för korttidsarbete'!$D:$D,MATCH(D442,'Avtal för korttidsarbete'!$G:$G,0)))</f>
        <v>-</v>
      </c>
      <c r="FQ442" s="113" t="b">
        <f>IFERROR(G442&gt;INDEX(Uppsägningar!E:E,MATCH(C442,Uppsägningar!C:C,0)),FALSE)</f>
        <v>0</v>
      </c>
    </row>
    <row r="443" spans="1:173" x14ac:dyDescent="0.25">
      <c r="A443" s="19">
        <v>427</v>
      </c>
      <c r="B443" s="20"/>
      <c r="C443" s="183"/>
      <c r="D443" s="66"/>
      <c r="E443" s="212">
        <f>IFERROR(INDEX(Admin!$C$7:$C$10,MATCH(FP443,TblNivåValTExt,0)),0)</f>
        <v>0</v>
      </c>
      <c r="F443" s="1"/>
      <c r="G443" s="1"/>
      <c r="H443" s="78"/>
      <c r="I443" s="181"/>
      <c r="J443" s="181"/>
      <c r="K443" s="182"/>
      <c r="L443" s="182"/>
      <c r="M443" s="181"/>
      <c r="N443" s="181"/>
      <c r="O443" s="181"/>
      <c r="P443" s="182"/>
      <c r="Q443" s="182"/>
      <c r="R443" s="181"/>
      <c r="S443" s="181"/>
      <c r="T443" s="181"/>
      <c r="U443" s="182"/>
      <c r="V443" s="182"/>
      <c r="W443" s="181"/>
      <c r="X443" s="181"/>
      <c r="Y443" s="181"/>
      <c r="Z443" s="182"/>
      <c r="AA443" s="182"/>
      <c r="AB443" s="181"/>
      <c r="AC443" s="181"/>
      <c r="AD443" s="181"/>
      <c r="AE443" s="182"/>
      <c r="AF443" s="182"/>
      <c r="AG443" s="181"/>
      <c r="AH443" s="181"/>
      <c r="AI443" s="181"/>
      <c r="AJ443" s="182"/>
      <c r="AK443" s="182"/>
      <c r="AL443" s="181"/>
      <c r="AM443" s="181"/>
      <c r="AN443" s="181"/>
      <c r="AO443" s="182"/>
      <c r="AP443" s="182"/>
      <c r="AQ443" s="181"/>
      <c r="AR443" s="181"/>
      <c r="AS443" s="181"/>
      <c r="AT443" s="182"/>
      <c r="AU443" s="182"/>
      <c r="AV443" s="181"/>
      <c r="AW443" s="181"/>
      <c r="AX443" s="181"/>
      <c r="AY443" s="182"/>
      <c r="AZ443" s="182"/>
      <c r="BA443" s="181"/>
      <c r="BB443" s="181"/>
      <c r="BC443" s="181"/>
      <c r="BD443" s="182"/>
      <c r="BE443" s="182"/>
      <c r="BF443" s="181"/>
      <c r="BG443" s="180">
        <f t="shared" si="779"/>
        <v>0</v>
      </c>
      <c r="BH443" s="116" t="str">
        <f t="shared" si="780"/>
        <v/>
      </c>
      <c r="BI443" s="80" t="b">
        <f t="shared" si="728"/>
        <v>0</v>
      </c>
      <c r="BJ443" s="80" t="str">
        <f t="shared" si="729"/>
        <v/>
      </c>
      <c r="BK443" s="80" t="b">
        <f t="shared" si="781"/>
        <v>0</v>
      </c>
      <c r="BL443" s="13" t="str">
        <f t="shared" si="730"/>
        <v/>
      </c>
      <c r="BM443" s="13" t="b">
        <f t="shared" si="782"/>
        <v>0</v>
      </c>
      <c r="BN443" s="35" t="str">
        <f t="shared" si="731"/>
        <v/>
      </c>
      <c r="BO443" s="13" t="b">
        <f t="shared" si="732"/>
        <v>0</v>
      </c>
      <c r="BP443" s="35" t="str">
        <f t="shared" si="733"/>
        <v/>
      </c>
      <c r="BQ443" s="13" t="b">
        <f t="shared" si="734"/>
        <v>0</v>
      </c>
      <c r="BR443" s="35" t="str">
        <f t="shared" si="735"/>
        <v/>
      </c>
      <c r="BS443" s="35" t="b">
        <f t="shared" si="736"/>
        <v>0</v>
      </c>
      <c r="BT443" s="35" t="str">
        <f t="shared" si="737"/>
        <v/>
      </c>
      <c r="BU443" s="35" t="b">
        <f t="shared" si="738"/>
        <v>0</v>
      </c>
      <c r="BV443" s="35" t="str">
        <f t="shared" si="739"/>
        <v/>
      </c>
      <c r="BW443" s="13" t="b">
        <f t="shared" si="814"/>
        <v>0</v>
      </c>
      <c r="BX443" s="35" t="str">
        <f t="shared" si="740"/>
        <v/>
      </c>
      <c r="BY443" s="265" t="b">
        <f t="shared" si="783"/>
        <v>0</v>
      </c>
      <c r="BZ443" s="35" t="str">
        <f t="shared" si="741"/>
        <v/>
      </c>
      <c r="CA443" s="265" t="b">
        <f t="shared" si="784"/>
        <v>0</v>
      </c>
      <c r="CB443" s="35" t="str">
        <f t="shared" si="742"/>
        <v/>
      </c>
      <c r="CC443" s="272" t="b">
        <f t="shared" si="785"/>
        <v>0</v>
      </c>
      <c r="CD443" s="35" t="str">
        <f t="shared" si="743"/>
        <v/>
      </c>
      <c r="CE443" s="13" t="b">
        <f t="shared" si="744"/>
        <v>0</v>
      </c>
      <c r="CF443" s="35" t="str">
        <f t="shared" si="745"/>
        <v/>
      </c>
      <c r="CG443" s="179">
        <f t="shared" si="746"/>
        <v>0</v>
      </c>
      <c r="CH443" s="179">
        <f t="shared" si="747"/>
        <v>0</v>
      </c>
      <c r="CI443" s="218">
        <f t="shared" si="786"/>
        <v>0</v>
      </c>
      <c r="CJ443" s="218">
        <f t="shared" si="787"/>
        <v>0</v>
      </c>
      <c r="CK443" s="218">
        <f t="shared" si="788"/>
        <v>0</v>
      </c>
      <c r="CL443" s="218">
        <f t="shared" si="789"/>
        <v>0</v>
      </c>
      <c r="CM443" s="218">
        <f t="shared" si="790"/>
        <v>0</v>
      </c>
      <c r="CN443" s="218">
        <f t="shared" si="791"/>
        <v>0</v>
      </c>
      <c r="CO443" s="218">
        <f t="shared" si="792"/>
        <v>0</v>
      </c>
      <c r="CP443" s="218">
        <f t="shared" si="793"/>
        <v>0</v>
      </c>
      <c r="CQ443" s="218">
        <f t="shared" si="794"/>
        <v>0</v>
      </c>
      <c r="CR443" s="218">
        <f t="shared" si="795"/>
        <v>0</v>
      </c>
      <c r="CS443" s="14">
        <f t="shared" si="748"/>
        <v>0</v>
      </c>
      <c r="CT443" s="236">
        <f t="shared" si="749"/>
        <v>0</v>
      </c>
      <c r="CU443" s="237">
        <f t="shared" si="821"/>
        <v>0</v>
      </c>
      <c r="CV443" s="16">
        <f t="shared" si="821"/>
        <v>0</v>
      </c>
      <c r="CW443" s="16">
        <f t="shared" si="821"/>
        <v>0</v>
      </c>
      <c r="CX443" s="16">
        <f t="shared" si="821"/>
        <v>0</v>
      </c>
      <c r="CY443" s="16">
        <f t="shared" si="821"/>
        <v>0</v>
      </c>
      <c r="CZ443" s="16">
        <f t="shared" si="821"/>
        <v>0</v>
      </c>
      <c r="DA443" s="16">
        <f t="shared" si="821"/>
        <v>0</v>
      </c>
      <c r="DB443" s="16">
        <f t="shared" si="821"/>
        <v>0</v>
      </c>
      <c r="DC443" s="16">
        <f t="shared" si="821"/>
        <v>0</v>
      </c>
      <c r="DD443" s="238">
        <f t="shared" si="821"/>
        <v>0</v>
      </c>
      <c r="DE443" s="232">
        <f t="shared" si="822"/>
        <v>0</v>
      </c>
      <c r="DF443" s="132">
        <f t="shared" si="822"/>
        <v>0</v>
      </c>
      <c r="DG443" s="132">
        <f t="shared" si="822"/>
        <v>0</v>
      </c>
      <c r="DH443" s="132">
        <f t="shared" si="822"/>
        <v>0</v>
      </c>
      <c r="DI443" s="132">
        <f t="shared" si="822"/>
        <v>0</v>
      </c>
      <c r="DJ443" s="132">
        <f t="shared" si="822"/>
        <v>0</v>
      </c>
      <c r="DK443" s="132">
        <f t="shared" si="822"/>
        <v>0</v>
      </c>
      <c r="DL443" s="132">
        <f t="shared" si="822"/>
        <v>0</v>
      </c>
      <c r="DM443" s="132">
        <f t="shared" si="822"/>
        <v>0</v>
      </c>
      <c r="DN443" s="233">
        <f t="shared" si="822"/>
        <v>0</v>
      </c>
      <c r="DO443" s="232">
        <f t="shared" si="750"/>
        <v>0</v>
      </c>
      <c r="DP443" s="132">
        <f t="shared" si="751"/>
        <v>0</v>
      </c>
      <c r="DQ443" s="132">
        <f t="shared" si="752"/>
        <v>0</v>
      </c>
      <c r="DR443" s="132">
        <f t="shared" si="753"/>
        <v>0</v>
      </c>
      <c r="DS443" s="132">
        <f t="shared" si="754"/>
        <v>0</v>
      </c>
      <c r="DT443" s="132">
        <f t="shared" si="755"/>
        <v>0</v>
      </c>
      <c r="DU443" s="132">
        <f t="shared" si="756"/>
        <v>0</v>
      </c>
      <c r="DV443" s="132">
        <f t="shared" si="757"/>
        <v>0</v>
      </c>
      <c r="DW443" s="132">
        <f t="shared" si="758"/>
        <v>0</v>
      </c>
      <c r="DX443" s="233">
        <f t="shared" si="759"/>
        <v>0</v>
      </c>
      <c r="DY443" s="231" t="b">
        <f t="shared" si="796"/>
        <v>0</v>
      </c>
      <c r="DZ443" s="163"/>
      <c r="EA443" s="226" t="str">
        <f t="shared" si="797"/>
        <v/>
      </c>
      <c r="EB443" s="178" t="str">
        <f t="shared" si="798"/>
        <v/>
      </c>
      <c r="EC443" s="178" t="str">
        <f t="shared" si="799"/>
        <v/>
      </c>
      <c r="ED443" s="178" t="str">
        <f t="shared" si="800"/>
        <v/>
      </c>
      <c r="EE443" s="178" t="str">
        <f t="shared" si="801"/>
        <v/>
      </c>
      <c r="EF443" s="178" t="str">
        <f t="shared" si="802"/>
        <v/>
      </c>
      <c r="EG443" s="178" t="str">
        <f t="shared" si="803"/>
        <v/>
      </c>
      <c r="EH443" s="178" t="str">
        <f t="shared" si="804"/>
        <v/>
      </c>
      <c r="EI443" s="178" t="str">
        <f t="shared" si="805"/>
        <v/>
      </c>
      <c r="EJ443" s="227" t="str">
        <f t="shared" si="806"/>
        <v/>
      </c>
      <c r="EK443" s="230" t="str">
        <f t="shared" si="760"/>
        <v/>
      </c>
      <c r="EL443" s="177" t="str">
        <f t="shared" si="761"/>
        <v/>
      </c>
      <c r="EM443" s="177" t="str">
        <f t="shared" si="762"/>
        <v/>
      </c>
      <c r="EN443" s="177" t="str">
        <f t="shared" si="763"/>
        <v/>
      </c>
      <c r="EO443" s="177" t="str">
        <f t="shared" si="764"/>
        <v/>
      </c>
      <c r="EP443" s="177" t="str">
        <f t="shared" si="765"/>
        <v/>
      </c>
      <c r="EQ443" s="177" t="str">
        <f t="shared" si="766"/>
        <v/>
      </c>
      <c r="ER443" s="177" t="str">
        <f t="shared" si="767"/>
        <v/>
      </c>
      <c r="ES443" s="177" t="str">
        <f t="shared" si="768"/>
        <v/>
      </c>
      <c r="ET443" s="177" t="str">
        <f t="shared" si="769"/>
        <v/>
      </c>
      <c r="EU443" s="229" t="e">
        <f t="shared" si="770"/>
        <v>#VALUE!</v>
      </c>
      <c r="EV443" s="27" t="e">
        <f t="shared" si="771"/>
        <v>#VALUE!</v>
      </c>
      <c r="EW443" s="27" t="e">
        <f t="shared" si="772"/>
        <v>#VALUE!</v>
      </c>
      <c r="EX443" s="28" t="e">
        <f t="shared" si="773"/>
        <v>#VALUE!</v>
      </c>
      <c r="EY443" s="28" t="e">
        <f t="shared" si="774"/>
        <v>#VALUE!</v>
      </c>
      <c r="EZ443" s="28" t="b">
        <f t="shared" si="775"/>
        <v>0</v>
      </c>
      <c r="FA443" s="176" t="str">
        <f t="shared" si="776"/>
        <v/>
      </c>
      <c r="FB443" s="27" t="e" cm="1">
        <f t="array" aca="1" ref="FB443" ca="1">TEXT(RIGHT(10-RIGHT(SUM(INDEX(1*(MID(MID(C443,1,1)*2,ROW(INDIRECT("1:"&amp;LEN(MID(C443,1,1)*2))),1)),,))+MID(C443,2,1)+
SUM(INDEX(1*(MID(MID(C443,3,1)*2,ROW(INDIRECT("1:"&amp;LEN(MID(C443,3,1)*2))),1)),,))+MID(C443,4,1)+
SUM(INDEX(1*(MID(MID(C443,5,1)*2,ROW(INDIRECT("1:"&amp;LEN(MID(C443,5,1)*2))),1)),,))+MID(C443,6,1)+
SUM(INDEX(1*(MID(MID(C443,8,1)*2,ROW(INDIRECT("1:"&amp;LEN(MID(C443,8,1)*2))),1)),,))+MID(C443,9,1)+
SUM(INDEX(1*(MID(MID(C443,10,1)*2,ROW(INDIRECT("1:"&amp;LEN(MID(C443,10,1)*2))),1)),,)),1),1),"0")</f>
        <v>#VALUE!</v>
      </c>
      <c r="FC443" s="27" t="str">
        <f t="shared" si="777"/>
        <v/>
      </c>
      <c r="FD443" s="29" t="b">
        <f t="shared" si="778"/>
        <v>0</v>
      </c>
      <c r="FE443" s="112" t="b">
        <f>IFERROR(MATCH(D443,'Avtal för korttidsarbete'!$G$13:$G$1012,0),TRUE)</f>
        <v>1</v>
      </c>
      <c r="FF443" s="112" t="b">
        <f t="shared" si="807"/>
        <v>0</v>
      </c>
      <c r="FG443" s="113" t="str" cm="1">
        <f t="array" ref="FG443">IF(FE443=TRUE,"x",INDEX('Avtal för korttidsarbete'!$E$13:$E$1012,$FE443))</f>
        <v>x</v>
      </c>
      <c r="FH443" s="113" t="str" cm="1">
        <f t="array" ref="FH443">IF(FE443=TRUE,"x",INDEX('Avtal för korttidsarbete'!$F$13:$F$1012,$FE443))</f>
        <v>x</v>
      </c>
      <c r="FI443" s="112" t="b">
        <f t="shared" si="808"/>
        <v>0</v>
      </c>
      <c r="FJ443" s="135">
        <f t="shared" si="809"/>
        <v>44166</v>
      </c>
      <c r="FK443" s="135">
        <f t="shared" si="810"/>
        <v>44377</v>
      </c>
      <c r="FL443" s="112" t="b">
        <f t="shared" si="811"/>
        <v>0</v>
      </c>
      <c r="FM443" s="113">
        <f t="shared" si="812"/>
        <v>44166</v>
      </c>
      <c r="FN443" s="135">
        <f t="shared" si="813"/>
        <v>44377</v>
      </c>
      <c r="FO443" s="148" t="b">
        <f>IFERROR(INDEX('Avtal för korttidsarbete'!R:R,MATCH(D443,'Avtal för korttidsarbete'!$G:$G,0)),TRUE)</f>
        <v>1</v>
      </c>
      <c r="FP443" s="135" t="str">
        <f>IF(FO443,"-",INDEX('Avtal för korttidsarbete'!$D:$D,MATCH(D443,'Avtal för korttidsarbete'!$G:$G,0)))</f>
        <v>-</v>
      </c>
      <c r="FQ443" s="113" t="b">
        <f>IFERROR(G443&gt;INDEX(Uppsägningar!E:E,MATCH(C443,Uppsägningar!C:C,0)),FALSE)</f>
        <v>0</v>
      </c>
    </row>
    <row r="444" spans="1:173" x14ac:dyDescent="0.25">
      <c r="A444" s="19">
        <v>428</v>
      </c>
      <c r="B444" s="20"/>
      <c r="C444" s="183"/>
      <c r="D444" s="66"/>
      <c r="E444" s="212">
        <f>IFERROR(INDEX(Admin!$C$7:$C$10,MATCH(FP444,TblNivåValTExt,0)),0)</f>
        <v>0</v>
      </c>
      <c r="F444" s="1"/>
      <c r="G444" s="1"/>
      <c r="H444" s="78"/>
      <c r="I444" s="181"/>
      <c r="J444" s="181"/>
      <c r="K444" s="182"/>
      <c r="L444" s="182"/>
      <c r="M444" s="181"/>
      <c r="N444" s="181"/>
      <c r="O444" s="181"/>
      <c r="P444" s="182"/>
      <c r="Q444" s="182"/>
      <c r="R444" s="181"/>
      <c r="S444" s="181"/>
      <c r="T444" s="181"/>
      <c r="U444" s="182"/>
      <c r="V444" s="182"/>
      <c r="W444" s="181"/>
      <c r="X444" s="181"/>
      <c r="Y444" s="181"/>
      <c r="Z444" s="182"/>
      <c r="AA444" s="182"/>
      <c r="AB444" s="181"/>
      <c r="AC444" s="181"/>
      <c r="AD444" s="181"/>
      <c r="AE444" s="182"/>
      <c r="AF444" s="182"/>
      <c r="AG444" s="181"/>
      <c r="AH444" s="181"/>
      <c r="AI444" s="181"/>
      <c r="AJ444" s="182"/>
      <c r="AK444" s="182"/>
      <c r="AL444" s="181"/>
      <c r="AM444" s="181"/>
      <c r="AN444" s="181"/>
      <c r="AO444" s="182"/>
      <c r="AP444" s="182"/>
      <c r="AQ444" s="181"/>
      <c r="AR444" s="181"/>
      <c r="AS444" s="181"/>
      <c r="AT444" s="182"/>
      <c r="AU444" s="182"/>
      <c r="AV444" s="181"/>
      <c r="AW444" s="181"/>
      <c r="AX444" s="181"/>
      <c r="AY444" s="182"/>
      <c r="AZ444" s="182"/>
      <c r="BA444" s="181"/>
      <c r="BB444" s="181"/>
      <c r="BC444" s="181"/>
      <c r="BD444" s="182"/>
      <c r="BE444" s="182"/>
      <c r="BF444" s="181"/>
      <c r="BG444" s="180">
        <f t="shared" si="779"/>
        <v>0</v>
      </c>
      <c r="BH444" s="116" t="str">
        <f t="shared" si="780"/>
        <v/>
      </c>
      <c r="BI444" s="80" t="b">
        <f t="shared" si="728"/>
        <v>0</v>
      </c>
      <c r="BJ444" s="80" t="str">
        <f t="shared" si="729"/>
        <v/>
      </c>
      <c r="BK444" s="80" t="b">
        <f t="shared" si="781"/>
        <v>0</v>
      </c>
      <c r="BL444" s="13" t="str">
        <f t="shared" si="730"/>
        <v/>
      </c>
      <c r="BM444" s="13" t="b">
        <f t="shared" si="782"/>
        <v>0</v>
      </c>
      <c r="BN444" s="35" t="str">
        <f t="shared" si="731"/>
        <v/>
      </c>
      <c r="BO444" s="13" t="b">
        <f t="shared" si="732"/>
        <v>0</v>
      </c>
      <c r="BP444" s="35" t="str">
        <f t="shared" si="733"/>
        <v/>
      </c>
      <c r="BQ444" s="13" t="b">
        <f t="shared" si="734"/>
        <v>0</v>
      </c>
      <c r="BR444" s="35" t="str">
        <f t="shared" si="735"/>
        <v/>
      </c>
      <c r="BS444" s="35" t="b">
        <f t="shared" si="736"/>
        <v>0</v>
      </c>
      <c r="BT444" s="35" t="str">
        <f t="shared" si="737"/>
        <v/>
      </c>
      <c r="BU444" s="35" t="b">
        <f t="shared" si="738"/>
        <v>0</v>
      </c>
      <c r="BV444" s="35" t="str">
        <f t="shared" si="739"/>
        <v/>
      </c>
      <c r="BW444" s="13" t="b">
        <f t="shared" si="814"/>
        <v>0</v>
      </c>
      <c r="BX444" s="35" t="str">
        <f t="shared" si="740"/>
        <v/>
      </c>
      <c r="BY444" s="265" t="b">
        <f t="shared" si="783"/>
        <v>0</v>
      </c>
      <c r="BZ444" s="35" t="str">
        <f t="shared" si="741"/>
        <v/>
      </c>
      <c r="CA444" s="265" t="b">
        <f t="shared" si="784"/>
        <v>0</v>
      </c>
      <c r="CB444" s="35" t="str">
        <f t="shared" si="742"/>
        <v/>
      </c>
      <c r="CC444" s="272" t="b">
        <f t="shared" si="785"/>
        <v>0</v>
      </c>
      <c r="CD444" s="35" t="str">
        <f t="shared" si="743"/>
        <v/>
      </c>
      <c r="CE444" s="13" t="b">
        <f t="shared" si="744"/>
        <v>0</v>
      </c>
      <c r="CF444" s="35" t="str">
        <f t="shared" si="745"/>
        <v/>
      </c>
      <c r="CG444" s="179">
        <f t="shared" si="746"/>
        <v>0</v>
      </c>
      <c r="CH444" s="179">
        <f t="shared" si="747"/>
        <v>0</v>
      </c>
      <c r="CI444" s="218">
        <f t="shared" si="786"/>
        <v>0</v>
      </c>
      <c r="CJ444" s="218">
        <f t="shared" si="787"/>
        <v>0</v>
      </c>
      <c r="CK444" s="218">
        <f t="shared" si="788"/>
        <v>0</v>
      </c>
      <c r="CL444" s="218">
        <f t="shared" si="789"/>
        <v>0</v>
      </c>
      <c r="CM444" s="218">
        <f t="shared" si="790"/>
        <v>0</v>
      </c>
      <c r="CN444" s="218">
        <f t="shared" si="791"/>
        <v>0</v>
      </c>
      <c r="CO444" s="218">
        <f t="shared" si="792"/>
        <v>0</v>
      </c>
      <c r="CP444" s="218">
        <f t="shared" si="793"/>
        <v>0</v>
      </c>
      <c r="CQ444" s="218">
        <f t="shared" si="794"/>
        <v>0</v>
      </c>
      <c r="CR444" s="218">
        <f t="shared" si="795"/>
        <v>0</v>
      </c>
      <c r="CS444" s="14">
        <f t="shared" si="748"/>
        <v>0</v>
      </c>
      <c r="CT444" s="236">
        <f t="shared" si="749"/>
        <v>0</v>
      </c>
      <c r="CU444" s="237">
        <f t="shared" si="821"/>
        <v>0</v>
      </c>
      <c r="CV444" s="16">
        <f t="shared" si="821"/>
        <v>0</v>
      </c>
      <c r="CW444" s="16">
        <f t="shared" si="821"/>
        <v>0</v>
      </c>
      <c r="CX444" s="16">
        <f t="shared" si="821"/>
        <v>0</v>
      </c>
      <c r="CY444" s="16">
        <f t="shared" si="821"/>
        <v>0</v>
      </c>
      <c r="CZ444" s="16">
        <f t="shared" si="821"/>
        <v>0</v>
      </c>
      <c r="DA444" s="16">
        <f t="shared" si="821"/>
        <v>0</v>
      </c>
      <c r="DB444" s="16">
        <f t="shared" si="821"/>
        <v>0</v>
      </c>
      <c r="DC444" s="16">
        <f t="shared" si="821"/>
        <v>0</v>
      </c>
      <c r="DD444" s="238">
        <f t="shared" si="821"/>
        <v>0</v>
      </c>
      <c r="DE444" s="232">
        <f t="shared" si="822"/>
        <v>0</v>
      </c>
      <c r="DF444" s="132">
        <f t="shared" si="822"/>
        <v>0</v>
      </c>
      <c r="DG444" s="132">
        <f t="shared" si="822"/>
        <v>0</v>
      </c>
      <c r="DH444" s="132">
        <f t="shared" si="822"/>
        <v>0</v>
      </c>
      <c r="DI444" s="132">
        <f t="shared" si="822"/>
        <v>0</v>
      </c>
      <c r="DJ444" s="132">
        <f t="shared" si="822"/>
        <v>0</v>
      </c>
      <c r="DK444" s="132">
        <f t="shared" si="822"/>
        <v>0</v>
      </c>
      <c r="DL444" s="132">
        <f t="shared" si="822"/>
        <v>0</v>
      </c>
      <c r="DM444" s="132">
        <f t="shared" si="822"/>
        <v>0</v>
      </c>
      <c r="DN444" s="233">
        <f t="shared" si="822"/>
        <v>0</v>
      </c>
      <c r="DO444" s="232">
        <f t="shared" si="750"/>
        <v>0</v>
      </c>
      <c r="DP444" s="132">
        <f t="shared" si="751"/>
        <v>0</v>
      </c>
      <c r="DQ444" s="132">
        <f t="shared" si="752"/>
        <v>0</v>
      </c>
      <c r="DR444" s="132">
        <f t="shared" si="753"/>
        <v>0</v>
      </c>
      <c r="DS444" s="132">
        <f t="shared" si="754"/>
        <v>0</v>
      </c>
      <c r="DT444" s="132">
        <f t="shared" si="755"/>
        <v>0</v>
      </c>
      <c r="DU444" s="132">
        <f t="shared" si="756"/>
        <v>0</v>
      </c>
      <c r="DV444" s="132">
        <f t="shared" si="757"/>
        <v>0</v>
      </c>
      <c r="DW444" s="132">
        <f t="shared" si="758"/>
        <v>0</v>
      </c>
      <c r="DX444" s="233">
        <f t="shared" si="759"/>
        <v>0</v>
      </c>
      <c r="DY444" s="231" t="b">
        <f t="shared" si="796"/>
        <v>0</v>
      </c>
      <c r="DZ444" s="163"/>
      <c r="EA444" s="226" t="str">
        <f t="shared" si="797"/>
        <v/>
      </c>
      <c r="EB444" s="178" t="str">
        <f t="shared" si="798"/>
        <v/>
      </c>
      <c r="EC444" s="178" t="str">
        <f t="shared" si="799"/>
        <v/>
      </c>
      <c r="ED444" s="178" t="str">
        <f t="shared" si="800"/>
        <v/>
      </c>
      <c r="EE444" s="178" t="str">
        <f t="shared" si="801"/>
        <v/>
      </c>
      <c r="EF444" s="178" t="str">
        <f t="shared" si="802"/>
        <v/>
      </c>
      <c r="EG444" s="178" t="str">
        <f t="shared" si="803"/>
        <v/>
      </c>
      <c r="EH444" s="178" t="str">
        <f t="shared" si="804"/>
        <v/>
      </c>
      <c r="EI444" s="178" t="str">
        <f t="shared" si="805"/>
        <v/>
      </c>
      <c r="EJ444" s="227" t="str">
        <f t="shared" si="806"/>
        <v/>
      </c>
      <c r="EK444" s="230" t="str">
        <f t="shared" si="760"/>
        <v/>
      </c>
      <c r="EL444" s="177" t="str">
        <f t="shared" si="761"/>
        <v/>
      </c>
      <c r="EM444" s="177" t="str">
        <f t="shared" si="762"/>
        <v/>
      </c>
      <c r="EN444" s="177" t="str">
        <f t="shared" si="763"/>
        <v/>
      </c>
      <c r="EO444" s="177" t="str">
        <f t="shared" si="764"/>
        <v/>
      </c>
      <c r="EP444" s="177" t="str">
        <f t="shared" si="765"/>
        <v/>
      </c>
      <c r="EQ444" s="177" t="str">
        <f t="shared" si="766"/>
        <v/>
      </c>
      <c r="ER444" s="177" t="str">
        <f t="shared" si="767"/>
        <v/>
      </c>
      <c r="ES444" s="177" t="str">
        <f t="shared" si="768"/>
        <v/>
      </c>
      <c r="ET444" s="177" t="str">
        <f t="shared" si="769"/>
        <v/>
      </c>
      <c r="EU444" s="229" t="e">
        <f t="shared" si="770"/>
        <v>#VALUE!</v>
      </c>
      <c r="EV444" s="27" t="e">
        <f t="shared" si="771"/>
        <v>#VALUE!</v>
      </c>
      <c r="EW444" s="27" t="e">
        <f t="shared" si="772"/>
        <v>#VALUE!</v>
      </c>
      <c r="EX444" s="28" t="e">
        <f t="shared" si="773"/>
        <v>#VALUE!</v>
      </c>
      <c r="EY444" s="28" t="e">
        <f t="shared" si="774"/>
        <v>#VALUE!</v>
      </c>
      <c r="EZ444" s="28" t="b">
        <f t="shared" si="775"/>
        <v>0</v>
      </c>
      <c r="FA444" s="176" t="str">
        <f t="shared" si="776"/>
        <v/>
      </c>
      <c r="FB444" s="27" t="e" cm="1">
        <f t="array" aca="1" ref="FB444" ca="1">TEXT(RIGHT(10-RIGHT(SUM(INDEX(1*(MID(MID(C444,1,1)*2,ROW(INDIRECT("1:"&amp;LEN(MID(C444,1,1)*2))),1)),,))+MID(C444,2,1)+
SUM(INDEX(1*(MID(MID(C444,3,1)*2,ROW(INDIRECT("1:"&amp;LEN(MID(C444,3,1)*2))),1)),,))+MID(C444,4,1)+
SUM(INDEX(1*(MID(MID(C444,5,1)*2,ROW(INDIRECT("1:"&amp;LEN(MID(C444,5,1)*2))),1)),,))+MID(C444,6,1)+
SUM(INDEX(1*(MID(MID(C444,8,1)*2,ROW(INDIRECT("1:"&amp;LEN(MID(C444,8,1)*2))),1)),,))+MID(C444,9,1)+
SUM(INDEX(1*(MID(MID(C444,10,1)*2,ROW(INDIRECT("1:"&amp;LEN(MID(C444,10,1)*2))),1)),,)),1),1),"0")</f>
        <v>#VALUE!</v>
      </c>
      <c r="FC444" s="27" t="str">
        <f t="shared" si="777"/>
        <v/>
      </c>
      <c r="FD444" s="29" t="b">
        <f t="shared" si="778"/>
        <v>0</v>
      </c>
      <c r="FE444" s="112" t="b">
        <f>IFERROR(MATCH(D444,'Avtal för korttidsarbete'!$G$13:$G$1012,0),TRUE)</f>
        <v>1</v>
      </c>
      <c r="FF444" s="112" t="b">
        <f t="shared" si="807"/>
        <v>0</v>
      </c>
      <c r="FG444" s="113" t="str" cm="1">
        <f t="array" ref="FG444">IF(FE444=TRUE,"x",INDEX('Avtal för korttidsarbete'!$E$13:$E$1012,$FE444))</f>
        <v>x</v>
      </c>
      <c r="FH444" s="113" t="str" cm="1">
        <f t="array" ref="FH444">IF(FE444=TRUE,"x",INDEX('Avtal för korttidsarbete'!$F$13:$F$1012,$FE444))</f>
        <v>x</v>
      </c>
      <c r="FI444" s="112" t="b">
        <f t="shared" si="808"/>
        <v>0</v>
      </c>
      <c r="FJ444" s="135">
        <f t="shared" si="809"/>
        <v>44166</v>
      </c>
      <c r="FK444" s="135">
        <f t="shared" si="810"/>
        <v>44377</v>
      </c>
      <c r="FL444" s="112" t="b">
        <f t="shared" si="811"/>
        <v>0</v>
      </c>
      <c r="FM444" s="113">
        <f t="shared" si="812"/>
        <v>44166</v>
      </c>
      <c r="FN444" s="135">
        <f t="shared" si="813"/>
        <v>44377</v>
      </c>
      <c r="FO444" s="148" t="b">
        <f>IFERROR(INDEX('Avtal för korttidsarbete'!R:R,MATCH(D444,'Avtal för korttidsarbete'!$G:$G,0)),TRUE)</f>
        <v>1</v>
      </c>
      <c r="FP444" s="135" t="str">
        <f>IF(FO444,"-",INDEX('Avtal för korttidsarbete'!$D:$D,MATCH(D444,'Avtal för korttidsarbete'!$G:$G,0)))</f>
        <v>-</v>
      </c>
      <c r="FQ444" s="113" t="b">
        <f>IFERROR(G444&gt;INDEX(Uppsägningar!E:E,MATCH(C444,Uppsägningar!C:C,0)),FALSE)</f>
        <v>0</v>
      </c>
    </row>
    <row r="445" spans="1:173" x14ac:dyDescent="0.25">
      <c r="A445" s="19">
        <v>429</v>
      </c>
      <c r="B445" s="20"/>
      <c r="C445" s="183"/>
      <c r="D445" s="66"/>
      <c r="E445" s="212">
        <f>IFERROR(INDEX(Admin!$C$7:$C$10,MATCH(FP445,TblNivåValTExt,0)),0)</f>
        <v>0</v>
      </c>
      <c r="F445" s="1"/>
      <c r="G445" s="1"/>
      <c r="H445" s="78"/>
      <c r="I445" s="181"/>
      <c r="J445" s="181"/>
      <c r="K445" s="182"/>
      <c r="L445" s="182"/>
      <c r="M445" s="181"/>
      <c r="N445" s="181"/>
      <c r="O445" s="181"/>
      <c r="P445" s="182"/>
      <c r="Q445" s="182"/>
      <c r="R445" s="181"/>
      <c r="S445" s="181"/>
      <c r="T445" s="181"/>
      <c r="U445" s="182"/>
      <c r="V445" s="182"/>
      <c r="W445" s="181"/>
      <c r="X445" s="181"/>
      <c r="Y445" s="181"/>
      <c r="Z445" s="182"/>
      <c r="AA445" s="182"/>
      <c r="AB445" s="181"/>
      <c r="AC445" s="181"/>
      <c r="AD445" s="181"/>
      <c r="AE445" s="182"/>
      <c r="AF445" s="182"/>
      <c r="AG445" s="181"/>
      <c r="AH445" s="181"/>
      <c r="AI445" s="181"/>
      <c r="AJ445" s="182"/>
      <c r="AK445" s="182"/>
      <c r="AL445" s="181"/>
      <c r="AM445" s="181"/>
      <c r="AN445" s="181"/>
      <c r="AO445" s="182"/>
      <c r="AP445" s="182"/>
      <c r="AQ445" s="181"/>
      <c r="AR445" s="181"/>
      <c r="AS445" s="181"/>
      <c r="AT445" s="182"/>
      <c r="AU445" s="182"/>
      <c r="AV445" s="181"/>
      <c r="AW445" s="181"/>
      <c r="AX445" s="181"/>
      <c r="AY445" s="182"/>
      <c r="AZ445" s="182"/>
      <c r="BA445" s="181"/>
      <c r="BB445" s="181"/>
      <c r="BC445" s="181"/>
      <c r="BD445" s="182"/>
      <c r="BE445" s="182"/>
      <c r="BF445" s="181"/>
      <c r="BG445" s="180">
        <f t="shared" si="779"/>
        <v>0</v>
      </c>
      <c r="BH445" s="116" t="str">
        <f t="shared" si="780"/>
        <v/>
      </c>
      <c r="BI445" s="80" t="b">
        <f t="shared" si="728"/>
        <v>0</v>
      </c>
      <c r="BJ445" s="80" t="str">
        <f t="shared" si="729"/>
        <v/>
      </c>
      <c r="BK445" s="80" t="b">
        <f t="shared" si="781"/>
        <v>0</v>
      </c>
      <c r="BL445" s="13" t="str">
        <f t="shared" si="730"/>
        <v/>
      </c>
      <c r="BM445" s="13" t="b">
        <f t="shared" si="782"/>
        <v>0</v>
      </c>
      <c r="BN445" s="35" t="str">
        <f t="shared" si="731"/>
        <v/>
      </c>
      <c r="BO445" s="13" t="b">
        <f t="shared" si="732"/>
        <v>0</v>
      </c>
      <c r="BP445" s="35" t="str">
        <f t="shared" si="733"/>
        <v/>
      </c>
      <c r="BQ445" s="13" t="b">
        <f t="shared" si="734"/>
        <v>0</v>
      </c>
      <c r="BR445" s="35" t="str">
        <f t="shared" si="735"/>
        <v/>
      </c>
      <c r="BS445" s="35" t="b">
        <f t="shared" si="736"/>
        <v>0</v>
      </c>
      <c r="BT445" s="35" t="str">
        <f t="shared" si="737"/>
        <v/>
      </c>
      <c r="BU445" s="35" t="b">
        <f t="shared" si="738"/>
        <v>0</v>
      </c>
      <c r="BV445" s="35" t="str">
        <f t="shared" si="739"/>
        <v/>
      </c>
      <c r="BW445" s="13" t="b">
        <f t="shared" si="814"/>
        <v>0</v>
      </c>
      <c r="BX445" s="35" t="str">
        <f t="shared" si="740"/>
        <v/>
      </c>
      <c r="BY445" s="265" t="b">
        <f t="shared" si="783"/>
        <v>0</v>
      </c>
      <c r="BZ445" s="35" t="str">
        <f t="shared" si="741"/>
        <v/>
      </c>
      <c r="CA445" s="265" t="b">
        <f t="shared" si="784"/>
        <v>0</v>
      </c>
      <c r="CB445" s="35" t="str">
        <f t="shared" si="742"/>
        <v/>
      </c>
      <c r="CC445" s="272" t="b">
        <f t="shared" si="785"/>
        <v>0</v>
      </c>
      <c r="CD445" s="35" t="str">
        <f t="shared" si="743"/>
        <v/>
      </c>
      <c r="CE445" s="13" t="b">
        <f t="shared" si="744"/>
        <v>0</v>
      </c>
      <c r="CF445" s="35" t="str">
        <f t="shared" si="745"/>
        <v/>
      </c>
      <c r="CG445" s="179">
        <f t="shared" si="746"/>
        <v>0</v>
      </c>
      <c r="CH445" s="179">
        <f t="shared" si="747"/>
        <v>0</v>
      </c>
      <c r="CI445" s="218">
        <f t="shared" si="786"/>
        <v>0</v>
      </c>
      <c r="CJ445" s="218">
        <f t="shared" si="787"/>
        <v>0</v>
      </c>
      <c r="CK445" s="218">
        <f t="shared" si="788"/>
        <v>0</v>
      </c>
      <c r="CL445" s="218">
        <f t="shared" si="789"/>
        <v>0</v>
      </c>
      <c r="CM445" s="218">
        <f t="shared" si="790"/>
        <v>0</v>
      </c>
      <c r="CN445" s="218">
        <f t="shared" si="791"/>
        <v>0</v>
      </c>
      <c r="CO445" s="218">
        <f t="shared" si="792"/>
        <v>0</v>
      </c>
      <c r="CP445" s="218">
        <f t="shared" si="793"/>
        <v>0</v>
      </c>
      <c r="CQ445" s="218">
        <f t="shared" si="794"/>
        <v>0</v>
      </c>
      <c r="CR445" s="218">
        <f t="shared" si="795"/>
        <v>0</v>
      </c>
      <c r="CS445" s="14">
        <f t="shared" si="748"/>
        <v>0</v>
      </c>
      <c r="CT445" s="236">
        <f t="shared" si="749"/>
        <v>0</v>
      </c>
      <c r="CU445" s="237">
        <f t="shared" si="821"/>
        <v>0</v>
      </c>
      <c r="CV445" s="16">
        <f t="shared" si="821"/>
        <v>0</v>
      </c>
      <c r="CW445" s="16">
        <f t="shared" si="821"/>
        <v>0</v>
      </c>
      <c r="CX445" s="16">
        <f t="shared" si="821"/>
        <v>0</v>
      </c>
      <c r="CY445" s="16">
        <f t="shared" si="821"/>
        <v>0</v>
      </c>
      <c r="CZ445" s="16">
        <f t="shared" si="821"/>
        <v>0</v>
      </c>
      <c r="DA445" s="16">
        <f t="shared" si="821"/>
        <v>0</v>
      </c>
      <c r="DB445" s="16">
        <f t="shared" si="821"/>
        <v>0</v>
      </c>
      <c r="DC445" s="16">
        <f t="shared" si="821"/>
        <v>0</v>
      </c>
      <c r="DD445" s="238">
        <f t="shared" si="821"/>
        <v>0</v>
      </c>
      <c r="DE445" s="232">
        <f t="shared" si="822"/>
        <v>0</v>
      </c>
      <c r="DF445" s="132">
        <f t="shared" si="822"/>
        <v>0</v>
      </c>
      <c r="DG445" s="132">
        <f t="shared" si="822"/>
        <v>0</v>
      </c>
      <c r="DH445" s="132">
        <f t="shared" si="822"/>
        <v>0</v>
      </c>
      <c r="DI445" s="132">
        <f t="shared" si="822"/>
        <v>0</v>
      </c>
      <c r="DJ445" s="132">
        <f t="shared" si="822"/>
        <v>0</v>
      </c>
      <c r="DK445" s="132">
        <f t="shared" si="822"/>
        <v>0</v>
      </c>
      <c r="DL445" s="132">
        <f t="shared" si="822"/>
        <v>0</v>
      </c>
      <c r="DM445" s="132">
        <f t="shared" si="822"/>
        <v>0</v>
      </c>
      <c r="DN445" s="233">
        <f t="shared" si="822"/>
        <v>0</v>
      </c>
      <c r="DO445" s="232">
        <f t="shared" si="750"/>
        <v>0</v>
      </c>
      <c r="DP445" s="132">
        <f t="shared" si="751"/>
        <v>0</v>
      </c>
      <c r="DQ445" s="132">
        <f t="shared" si="752"/>
        <v>0</v>
      </c>
      <c r="DR445" s="132">
        <f t="shared" si="753"/>
        <v>0</v>
      </c>
      <c r="DS445" s="132">
        <f t="shared" si="754"/>
        <v>0</v>
      </c>
      <c r="DT445" s="132">
        <f t="shared" si="755"/>
        <v>0</v>
      </c>
      <c r="DU445" s="132">
        <f t="shared" si="756"/>
        <v>0</v>
      </c>
      <c r="DV445" s="132">
        <f t="shared" si="757"/>
        <v>0</v>
      </c>
      <c r="DW445" s="132">
        <f t="shared" si="758"/>
        <v>0</v>
      </c>
      <c r="DX445" s="233">
        <f t="shared" si="759"/>
        <v>0</v>
      </c>
      <c r="DY445" s="231" t="b">
        <f t="shared" si="796"/>
        <v>0</v>
      </c>
      <c r="DZ445" s="163"/>
      <c r="EA445" s="226" t="str">
        <f t="shared" si="797"/>
        <v/>
      </c>
      <c r="EB445" s="178" t="str">
        <f t="shared" si="798"/>
        <v/>
      </c>
      <c r="EC445" s="178" t="str">
        <f t="shared" si="799"/>
        <v/>
      </c>
      <c r="ED445" s="178" t="str">
        <f t="shared" si="800"/>
        <v/>
      </c>
      <c r="EE445" s="178" t="str">
        <f t="shared" si="801"/>
        <v/>
      </c>
      <c r="EF445" s="178" t="str">
        <f t="shared" si="802"/>
        <v/>
      </c>
      <c r="EG445" s="178" t="str">
        <f t="shared" si="803"/>
        <v/>
      </c>
      <c r="EH445" s="178" t="str">
        <f t="shared" si="804"/>
        <v/>
      </c>
      <c r="EI445" s="178" t="str">
        <f t="shared" si="805"/>
        <v/>
      </c>
      <c r="EJ445" s="227" t="str">
        <f t="shared" si="806"/>
        <v/>
      </c>
      <c r="EK445" s="230" t="str">
        <f t="shared" si="760"/>
        <v/>
      </c>
      <c r="EL445" s="177" t="str">
        <f t="shared" si="761"/>
        <v/>
      </c>
      <c r="EM445" s="177" t="str">
        <f t="shared" si="762"/>
        <v/>
      </c>
      <c r="EN445" s="177" t="str">
        <f t="shared" si="763"/>
        <v/>
      </c>
      <c r="EO445" s="177" t="str">
        <f t="shared" si="764"/>
        <v/>
      </c>
      <c r="EP445" s="177" t="str">
        <f t="shared" si="765"/>
        <v/>
      </c>
      <c r="EQ445" s="177" t="str">
        <f t="shared" si="766"/>
        <v/>
      </c>
      <c r="ER445" s="177" t="str">
        <f t="shared" si="767"/>
        <v/>
      </c>
      <c r="ES445" s="177" t="str">
        <f t="shared" si="768"/>
        <v/>
      </c>
      <c r="ET445" s="177" t="str">
        <f t="shared" si="769"/>
        <v/>
      </c>
      <c r="EU445" s="229" t="e">
        <f t="shared" si="770"/>
        <v>#VALUE!</v>
      </c>
      <c r="EV445" s="27" t="e">
        <f t="shared" si="771"/>
        <v>#VALUE!</v>
      </c>
      <c r="EW445" s="27" t="e">
        <f t="shared" si="772"/>
        <v>#VALUE!</v>
      </c>
      <c r="EX445" s="28" t="e">
        <f t="shared" si="773"/>
        <v>#VALUE!</v>
      </c>
      <c r="EY445" s="28" t="e">
        <f t="shared" si="774"/>
        <v>#VALUE!</v>
      </c>
      <c r="EZ445" s="28" t="b">
        <f t="shared" si="775"/>
        <v>0</v>
      </c>
      <c r="FA445" s="176" t="str">
        <f t="shared" si="776"/>
        <v/>
      </c>
      <c r="FB445" s="27" t="e" cm="1">
        <f t="array" aca="1" ref="FB445" ca="1">TEXT(RIGHT(10-RIGHT(SUM(INDEX(1*(MID(MID(C445,1,1)*2,ROW(INDIRECT("1:"&amp;LEN(MID(C445,1,1)*2))),1)),,))+MID(C445,2,1)+
SUM(INDEX(1*(MID(MID(C445,3,1)*2,ROW(INDIRECT("1:"&amp;LEN(MID(C445,3,1)*2))),1)),,))+MID(C445,4,1)+
SUM(INDEX(1*(MID(MID(C445,5,1)*2,ROW(INDIRECT("1:"&amp;LEN(MID(C445,5,1)*2))),1)),,))+MID(C445,6,1)+
SUM(INDEX(1*(MID(MID(C445,8,1)*2,ROW(INDIRECT("1:"&amp;LEN(MID(C445,8,1)*2))),1)),,))+MID(C445,9,1)+
SUM(INDEX(1*(MID(MID(C445,10,1)*2,ROW(INDIRECT("1:"&amp;LEN(MID(C445,10,1)*2))),1)),,)),1),1),"0")</f>
        <v>#VALUE!</v>
      </c>
      <c r="FC445" s="27" t="str">
        <f t="shared" si="777"/>
        <v/>
      </c>
      <c r="FD445" s="29" t="b">
        <f t="shared" si="778"/>
        <v>0</v>
      </c>
      <c r="FE445" s="112" t="b">
        <f>IFERROR(MATCH(D445,'Avtal för korttidsarbete'!$G$13:$G$1012,0),TRUE)</f>
        <v>1</v>
      </c>
      <c r="FF445" s="112" t="b">
        <f t="shared" si="807"/>
        <v>0</v>
      </c>
      <c r="FG445" s="113" t="str" cm="1">
        <f t="array" ref="FG445">IF(FE445=TRUE,"x",INDEX('Avtal för korttidsarbete'!$E$13:$E$1012,$FE445))</f>
        <v>x</v>
      </c>
      <c r="FH445" s="113" t="str" cm="1">
        <f t="array" ref="FH445">IF(FE445=TRUE,"x",INDEX('Avtal för korttidsarbete'!$F$13:$F$1012,$FE445))</f>
        <v>x</v>
      </c>
      <c r="FI445" s="112" t="b">
        <f t="shared" si="808"/>
        <v>0</v>
      </c>
      <c r="FJ445" s="135">
        <f t="shared" si="809"/>
        <v>44166</v>
      </c>
      <c r="FK445" s="135">
        <f t="shared" si="810"/>
        <v>44377</v>
      </c>
      <c r="FL445" s="112" t="b">
        <f t="shared" si="811"/>
        <v>0</v>
      </c>
      <c r="FM445" s="113">
        <f t="shared" si="812"/>
        <v>44166</v>
      </c>
      <c r="FN445" s="135">
        <f t="shared" si="813"/>
        <v>44377</v>
      </c>
      <c r="FO445" s="148" t="b">
        <f>IFERROR(INDEX('Avtal för korttidsarbete'!R:R,MATCH(D445,'Avtal för korttidsarbete'!$G:$G,0)),TRUE)</f>
        <v>1</v>
      </c>
      <c r="FP445" s="135" t="str">
        <f>IF(FO445,"-",INDEX('Avtal för korttidsarbete'!$D:$D,MATCH(D445,'Avtal för korttidsarbete'!$G:$G,0)))</f>
        <v>-</v>
      </c>
      <c r="FQ445" s="113" t="b">
        <f>IFERROR(G445&gt;INDEX(Uppsägningar!E:E,MATCH(C445,Uppsägningar!C:C,0)),FALSE)</f>
        <v>0</v>
      </c>
    </row>
    <row r="446" spans="1:173" x14ac:dyDescent="0.25">
      <c r="A446" s="19">
        <v>430</v>
      </c>
      <c r="B446" s="20"/>
      <c r="C446" s="183"/>
      <c r="D446" s="66"/>
      <c r="E446" s="212">
        <f>IFERROR(INDEX(Admin!$C$7:$C$10,MATCH(FP446,TblNivåValTExt,0)),0)</f>
        <v>0</v>
      </c>
      <c r="F446" s="1"/>
      <c r="G446" s="1"/>
      <c r="H446" s="78"/>
      <c r="I446" s="181"/>
      <c r="J446" s="181"/>
      <c r="K446" s="182"/>
      <c r="L446" s="182"/>
      <c r="M446" s="181"/>
      <c r="N446" s="181"/>
      <c r="O446" s="181"/>
      <c r="P446" s="182"/>
      <c r="Q446" s="182"/>
      <c r="R446" s="181"/>
      <c r="S446" s="181"/>
      <c r="T446" s="181"/>
      <c r="U446" s="182"/>
      <c r="V446" s="182"/>
      <c r="W446" s="181"/>
      <c r="X446" s="181"/>
      <c r="Y446" s="181"/>
      <c r="Z446" s="182"/>
      <c r="AA446" s="182"/>
      <c r="AB446" s="181"/>
      <c r="AC446" s="181"/>
      <c r="AD446" s="181"/>
      <c r="AE446" s="182"/>
      <c r="AF446" s="182"/>
      <c r="AG446" s="181"/>
      <c r="AH446" s="181"/>
      <c r="AI446" s="181"/>
      <c r="AJ446" s="182"/>
      <c r="AK446" s="182"/>
      <c r="AL446" s="181"/>
      <c r="AM446" s="181"/>
      <c r="AN446" s="181"/>
      <c r="AO446" s="182"/>
      <c r="AP446" s="182"/>
      <c r="AQ446" s="181"/>
      <c r="AR446" s="181"/>
      <c r="AS446" s="181"/>
      <c r="AT446" s="182"/>
      <c r="AU446" s="182"/>
      <c r="AV446" s="181"/>
      <c r="AW446" s="181"/>
      <c r="AX446" s="181"/>
      <c r="AY446" s="182"/>
      <c r="AZ446" s="182"/>
      <c r="BA446" s="181"/>
      <c r="BB446" s="181"/>
      <c r="BC446" s="181"/>
      <c r="BD446" s="182"/>
      <c r="BE446" s="182"/>
      <c r="BF446" s="181"/>
      <c r="BG446" s="180">
        <f t="shared" si="779"/>
        <v>0</v>
      </c>
      <c r="BH446" s="116" t="str">
        <f t="shared" si="780"/>
        <v/>
      </c>
      <c r="BI446" s="80" t="b">
        <f t="shared" si="728"/>
        <v>0</v>
      </c>
      <c r="BJ446" s="80" t="str">
        <f t="shared" si="729"/>
        <v/>
      </c>
      <c r="BK446" s="80" t="b">
        <f t="shared" si="781"/>
        <v>0</v>
      </c>
      <c r="BL446" s="13" t="str">
        <f t="shared" si="730"/>
        <v/>
      </c>
      <c r="BM446" s="13" t="b">
        <f t="shared" si="782"/>
        <v>0</v>
      </c>
      <c r="BN446" s="35" t="str">
        <f t="shared" si="731"/>
        <v/>
      </c>
      <c r="BO446" s="13" t="b">
        <f t="shared" si="732"/>
        <v>0</v>
      </c>
      <c r="BP446" s="35" t="str">
        <f t="shared" si="733"/>
        <v/>
      </c>
      <c r="BQ446" s="13" t="b">
        <f t="shared" si="734"/>
        <v>0</v>
      </c>
      <c r="BR446" s="35" t="str">
        <f t="shared" si="735"/>
        <v/>
      </c>
      <c r="BS446" s="35" t="b">
        <f t="shared" si="736"/>
        <v>0</v>
      </c>
      <c r="BT446" s="35" t="str">
        <f t="shared" si="737"/>
        <v/>
      </c>
      <c r="BU446" s="35" t="b">
        <f t="shared" si="738"/>
        <v>0</v>
      </c>
      <c r="BV446" s="35" t="str">
        <f t="shared" si="739"/>
        <v/>
      </c>
      <c r="BW446" s="13" t="b">
        <f t="shared" si="814"/>
        <v>0</v>
      </c>
      <c r="BX446" s="35" t="str">
        <f t="shared" si="740"/>
        <v/>
      </c>
      <c r="BY446" s="265" t="b">
        <f t="shared" si="783"/>
        <v>0</v>
      </c>
      <c r="BZ446" s="35" t="str">
        <f t="shared" si="741"/>
        <v/>
      </c>
      <c r="CA446" s="265" t="b">
        <f t="shared" si="784"/>
        <v>0</v>
      </c>
      <c r="CB446" s="35" t="str">
        <f t="shared" si="742"/>
        <v/>
      </c>
      <c r="CC446" s="272" t="b">
        <f t="shared" si="785"/>
        <v>0</v>
      </c>
      <c r="CD446" s="35" t="str">
        <f t="shared" si="743"/>
        <v/>
      </c>
      <c r="CE446" s="13" t="b">
        <f t="shared" si="744"/>
        <v>0</v>
      </c>
      <c r="CF446" s="35" t="str">
        <f t="shared" si="745"/>
        <v/>
      </c>
      <c r="CG446" s="179">
        <f t="shared" si="746"/>
        <v>0</v>
      </c>
      <c r="CH446" s="179">
        <f t="shared" si="747"/>
        <v>0</v>
      </c>
      <c r="CI446" s="218">
        <f t="shared" si="786"/>
        <v>0</v>
      </c>
      <c r="CJ446" s="218">
        <f t="shared" si="787"/>
        <v>0</v>
      </c>
      <c r="CK446" s="218">
        <f t="shared" si="788"/>
        <v>0</v>
      </c>
      <c r="CL446" s="218">
        <f t="shared" si="789"/>
        <v>0</v>
      </c>
      <c r="CM446" s="218">
        <f t="shared" si="790"/>
        <v>0</v>
      </c>
      <c r="CN446" s="218">
        <f t="shared" si="791"/>
        <v>0</v>
      </c>
      <c r="CO446" s="218">
        <f t="shared" si="792"/>
        <v>0</v>
      </c>
      <c r="CP446" s="218">
        <f t="shared" si="793"/>
        <v>0</v>
      </c>
      <c r="CQ446" s="218">
        <f t="shared" si="794"/>
        <v>0</v>
      </c>
      <c r="CR446" s="218">
        <f t="shared" si="795"/>
        <v>0</v>
      </c>
      <c r="CS446" s="14">
        <f t="shared" si="748"/>
        <v>0</v>
      </c>
      <c r="CT446" s="236">
        <f t="shared" si="749"/>
        <v>0</v>
      </c>
      <c r="CU446" s="237">
        <f t="shared" si="821"/>
        <v>0</v>
      </c>
      <c r="CV446" s="16">
        <f t="shared" si="821"/>
        <v>0</v>
      </c>
      <c r="CW446" s="16">
        <f t="shared" si="821"/>
        <v>0</v>
      </c>
      <c r="CX446" s="16">
        <f t="shared" si="821"/>
        <v>0</v>
      </c>
      <c r="CY446" s="16">
        <f t="shared" si="821"/>
        <v>0</v>
      </c>
      <c r="CZ446" s="16">
        <f t="shared" si="821"/>
        <v>0</v>
      </c>
      <c r="DA446" s="16">
        <f t="shared" si="821"/>
        <v>0</v>
      </c>
      <c r="DB446" s="16">
        <f t="shared" si="821"/>
        <v>0</v>
      </c>
      <c r="DC446" s="16">
        <f t="shared" si="821"/>
        <v>0</v>
      </c>
      <c r="DD446" s="238">
        <f t="shared" si="821"/>
        <v>0</v>
      </c>
      <c r="DE446" s="232">
        <f t="shared" si="822"/>
        <v>0</v>
      </c>
      <c r="DF446" s="132">
        <f t="shared" si="822"/>
        <v>0</v>
      </c>
      <c r="DG446" s="132">
        <f t="shared" si="822"/>
        <v>0</v>
      </c>
      <c r="DH446" s="132">
        <f t="shared" si="822"/>
        <v>0</v>
      </c>
      <c r="DI446" s="132">
        <f t="shared" si="822"/>
        <v>0</v>
      </c>
      <c r="DJ446" s="132">
        <f t="shared" si="822"/>
        <v>0</v>
      </c>
      <c r="DK446" s="132">
        <f t="shared" si="822"/>
        <v>0</v>
      </c>
      <c r="DL446" s="132">
        <f t="shared" si="822"/>
        <v>0</v>
      </c>
      <c r="DM446" s="132">
        <f t="shared" si="822"/>
        <v>0</v>
      </c>
      <c r="DN446" s="233">
        <f t="shared" si="822"/>
        <v>0</v>
      </c>
      <c r="DO446" s="232">
        <f t="shared" si="750"/>
        <v>0</v>
      </c>
      <c r="DP446" s="132">
        <f t="shared" si="751"/>
        <v>0</v>
      </c>
      <c r="DQ446" s="132">
        <f t="shared" si="752"/>
        <v>0</v>
      </c>
      <c r="DR446" s="132">
        <f t="shared" si="753"/>
        <v>0</v>
      </c>
      <c r="DS446" s="132">
        <f t="shared" si="754"/>
        <v>0</v>
      </c>
      <c r="DT446" s="132">
        <f t="shared" si="755"/>
        <v>0</v>
      </c>
      <c r="DU446" s="132">
        <f t="shared" si="756"/>
        <v>0</v>
      </c>
      <c r="DV446" s="132">
        <f t="shared" si="757"/>
        <v>0</v>
      </c>
      <c r="DW446" s="132">
        <f t="shared" si="758"/>
        <v>0</v>
      </c>
      <c r="DX446" s="233">
        <f t="shared" si="759"/>
        <v>0</v>
      </c>
      <c r="DY446" s="231" t="b">
        <f t="shared" si="796"/>
        <v>0</v>
      </c>
      <c r="DZ446" s="163"/>
      <c r="EA446" s="226" t="str">
        <f t="shared" si="797"/>
        <v/>
      </c>
      <c r="EB446" s="178" t="str">
        <f t="shared" si="798"/>
        <v/>
      </c>
      <c r="EC446" s="178" t="str">
        <f t="shared" si="799"/>
        <v/>
      </c>
      <c r="ED446" s="178" t="str">
        <f t="shared" si="800"/>
        <v/>
      </c>
      <c r="EE446" s="178" t="str">
        <f t="shared" si="801"/>
        <v/>
      </c>
      <c r="EF446" s="178" t="str">
        <f t="shared" si="802"/>
        <v/>
      </c>
      <c r="EG446" s="178" t="str">
        <f t="shared" si="803"/>
        <v/>
      </c>
      <c r="EH446" s="178" t="str">
        <f t="shared" si="804"/>
        <v/>
      </c>
      <c r="EI446" s="178" t="str">
        <f t="shared" si="805"/>
        <v/>
      </c>
      <c r="EJ446" s="227" t="str">
        <f t="shared" si="806"/>
        <v/>
      </c>
      <c r="EK446" s="230" t="str">
        <f t="shared" si="760"/>
        <v/>
      </c>
      <c r="EL446" s="177" t="str">
        <f t="shared" si="761"/>
        <v/>
      </c>
      <c r="EM446" s="177" t="str">
        <f t="shared" si="762"/>
        <v/>
      </c>
      <c r="EN446" s="177" t="str">
        <f t="shared" si="763"/>
        <v/>
      </c>
      <c r="EO446" s="177" t="str">
        <f t="shared" si="764"/>
        <v/>
      </c>
      <c r="EP446" s="177" t="str">
        <f t="shared" si="765"/>
        <v/>
      </c>
      <c r="EQ446" s="177" t="str">
        <f t="shared" si="766"/>
        <v/>
      </c>
      <c r="ER446" s="177" t="str">
        <f t="shared" si="767"/>
        <v/>
      </c>
      <c r="ES446" s="177" t="str">
        <f t="shared" si="768"/>
        <v/>
      </c>
      <c r="ET446" s="177" t="str">
        <f t="shared" si="769"/>
        <v/>
      </c>
      <c r="EU446" s="229" t="e">
        <f t="shared" si="770"/>
        <v>#VALUE!</v>
      </c>
      <c r="EV446" s="27" t="e">
        <f t="shared" si="771"/>
        <v>#VALUE!</v>
      </c>
      <c r="EW446" s="27" t="e">
        <f t="shared" si="772"/>
        <v>#VALUE!</v>
      </c>
      <c r="EX446" s="28" t="e">
        <f t="shared" si="773"/>
        <v>#VALUE!</v>
      </c>
      <c r="EY446" s="28" t="e">
        <f t="shared" si="774"/>
        <v>#VALUE!</v>
      </c>
      <c r="EZ446" s="28" t="b">
        <f t="shared" si="775"/>
        <v>0</v>
      </c>
      <c r="FA446" s="176" t="str">
        <f t="shared" si="776"/>
        <v/>
      </c>
      <c r="FB446" s="27" t="e" cm="1">
        <f t="array" aca="1" ref="FB446" ca="1">TEXT(RIGHT(10-RIGHT(SUM(INDEX(1*(MID(MID(C446,1,1)*2,ROW(INDIRECT("1:"&amp;LEN(MID(C446,1,1)*2))),1)),,))+MID(C446,2,1)+
SUM(INDEX(1*(MID(MID(C446,3,1)*2,ROW(INDIRECT("1:"&amp;LEN(MID(C446,3,1)*2))),1)),,))+MID(C446,4,1)+
SUM(INDEX(1*(MID(MID(C446,5,1)*2,ROW(INDIRECT("1:"&amp;LEN(MID(C446,5,1)*2))),1)),,))+MID(C446,6,1)+
SUM(INDEX(1*(MID(MID(C446,8,1)*2,ROW(INDIRECT("1:"&amp;LEN(MID(C446,8,1)*2))),1)),,))+MID(C446,9,1)+
SUM(INDEX(1*(MID(MID(C446,10,1)*2,ROW(INDIRECT("1:"&amp;LEN(MID(C446,10,1)*2))),1)),,)),1),1),"0")</f>
        <v>#VALUE!</v>
      </c>
      <c r="FC446" s="27" t="str">
        <f t="shared" si="777"/>
        <v/>
      </c>
      <c r="FD446" s="29" t="b">
        <f t="shared" si="778"/>
        <v>0</v>
      </c>
      <c r="FE446" s="112" t="b">
        <f>IFERROR(MATCH(D446,'Avtal för korttidsarbete'!$G$13:$G$1012,0),TRUE)</f>
        <v>1</v>
      </c>
      <c r="FF446" s="112" t="b">
        <f t="shared" si="807"/>
        <v>0</v>
      </c>
      <c r="FG446" s="113" t="str" cm="1">
        <f t="array" ref="FG446">IF(FE446=TRUE,"x",INDEX('Avtal för korttidsarbete'!$E$13:$E$1012,$FE446))</f>
        <v>x</v>
      </c>
      <c r="FH446" s="113" t="str" cm="1">
        <f t="array" ref="FH446">IF(FE446=TRUE,"x",INDEX('Avtal för korttidsarbete'!$F$13:$F$1012,$FE446))</f>
        <v>x</v>
      </c>
      <c r="FI446" s="112" t="b">
        <f t="shared" si="808"/>
        <v>0</v>
      </c>
      <c r="FJ446" s="135">
        <f t="shared" si="809"/>
        <v>44166</v>
      </c>
      <c r="FK446" s="135">
        <f t="shared" si="810"/>
        <v>44377</v>
      </c>
      <c r="FL446" s="112" t="b">
        <f t="shared" si="811"/>
        <v>0</v>
      </c>
      <c r="FM446" s="113">
        <f t="shared" si="812"/>
        <v>44166</v>
      </c>
      <c r="FN446" s="135">
        <f t="shared" si="813"/>
        <v>44377</v>
      </c>
      <c r="FO446" s="148" t="b">
        <f>IFERROR(INDEX('Avtal för korttidsarbete'!R:R,MATCH(D446,'Avtal för korttidsarbete'!$G:$G,0)),TRUE)</f>
        <v>1</v>
      </c>
      <c r="FP446" s="135" t="str">
        <f>IF(FO446,"-",INDEX('Avtal för korttidsarbete'!$D:$D,MATCH(D446,'Avtal för korttidsarbete'!$G:$G,0)))</f>
        <v>-</v>
      </c>
      <c r="FQ446" s="113" t="b">
        <f>IFERROR(G446&gt;INDEX(Uppsägningar!E:E,MATCH(C446,Uppsägningar!C:C,0)),FALSE)</f>
        <v>0</v>
      </c>
    </row>
    <row r="447" spans="1:173" x14ac:dyDescent="0.25">
      <c r="A447" s="19">
        <v>431</v>
      </c>
      <c r="B447" s="20"/>
      <c r="C447" s="183"/>
      <c r="D447" s="66"/>
      <c r="E447" s="212">
        <f>IFERROR(INDEX(Admin!$C$7:$C$10,MATCH(FP447,TblNivåValTExt,0)),0)</f>
        <v>0</v>
      </c>
      <c r="F447" s="1"/>
      <c r="G447" s="1"/>
      <c r="H447" s="78"/>
      <c r="I447" s="181"/>
      <c r="J447" s="181"/>
      <c r="K447" s="182"/>
      <c r="L447" s="182"/>
      <c r="M447" s="181"/>
      <c r="N447" s="181"/>
      <c r="O447" s="181"/>
      <c r="P447" s="182"/>
      <c r="Q447" s="182"/>
      <c r="R447" s="181"/>
      <c r="S447" s="181"/>
      <c r="T447" s="181"/>
      <c r="U447" s="182"/>
      <c r="V447" s="182"/>
      <c r="W447" s="181"/>
      <c r="X447" s="181"/>
      <c r="Y447" s="181"/>
      <c r="Z447" s="182"/>
      <c r="AA447" s="182"/>
      <c r="AB447" s="181"/>
      <c r="AC447" s="181"/>
      <c r="AD447" s="181"/>
      <c r="AE447" s="182"/>
      <c r="AF447" s="182"/>
      <c r="AG447" s="181"/>
      <c r="AH447" s="181"/>
      <c r="AI447" s="181"/>
      <c r="AJ447" s="182"/>
      <c r="AK447" s="182"/>
      <c r="AL447" s="181"/>
      <c r="AM447" s="181"/>
      <c r="AN447" s="181"/>
      <c r="AO447" s="182"/>
      <c r="AP447" s="182"/>
      <c r="AQ447" s="181"/>
      <c r="AR447" s="181"/>
      <c r="AS447" s="181"/>
      <c r="AT447" s="182"/>
      <c r="AU447" s="182"/>
      <c r="AV447" s="181"/>
      <c r="AW447" s="181"/>
      <c r="AX447" s="181"/>
      <c r="AY447" s="182"/>
      <c r="AZ447" s="182"/>
      <c r="BA447" s="181"/>
      <c r="BB447" s="181"/>
      <c r="BC447" s="181"/>
      <c r="BD447" s="182"/>
      <c r="BE447" s="182"/>
      <c r="BF447" s="181"/>
      <c r="BG447" s="180">
        <f t="shared" si="779"/>
        <v>0</v>
      </c>
      <c r="BH447" s="116" t="str">
        <f t="shared" si="780"/>
        <v/>
      </c>
      <c r="BI447" s="80" t="b">
        <f t="shared" si="728"/>
        <v>0</v>
      </c>
      <c r="BJ447" s="80" t="str">
        <f t="shared" si="729"/>
        <v/>
      </c>
      <c r="BK447" s="80" t="b">
        <f t="shared" si="781"/>
        <v>0</v>
      </c>
      <c r="BL447" s="13" t="str">
        <f t="shared" si="730"/>
        <v/>
      </c>
      <c r="BM447" s="13" t="b">
        <f t="shared" si="782"/>
        <v>0</v>
      </c>
      <c r="BN447" s="35" t="str">
        <f t="shared" si="731"/>
        <v/>
      </c>
      <c r="BO447" s="13" t="b">
        <f t="shared" si="732"/>
        <v>0</v>
      </c>
      <c r="BP447" s="35" t="str">
        <f t="shared" si="733"/>
        <v/>
      </c>
      <c r="BQ447" s="13" t="b">
        <f t="shared" si="734"/>
        <v>0</v>
      </c>
      <c r="BR447" s="35" t="str">
        <f t="shared" si="735"/>
        <v/>
      </c>
      <c r="BS447" s="35" t="b">
        <f t="shared" si="736"/>
        <v>0</v>
      </c>
      <c r="BT447" s="35" t="str">
        <f t="shared" si="737"/>
        <v/>
      </c>
      <c r="BU447" s="35" t="b">
        <f t="shared" si="738"/>
        <v>0</v>
      </c>
      <c r="BV447" s="35" t="str">
        <f t="shared" si="739"/>
        <v/>
      </c>
      <c r="BW447" s="13" t="b">
        <f t="shared" si="814"/>
        <v>0</v>
      </c>
      <c r="BX447" s="35" t="str">
        <f t="shared" si="740"/>
        <v/>
      </c>
      <c r="BY447" s="265" t="b">
        <f t="shared" si="783"/>
        <v>0</v>
      </c>
      <c r="BZ447" s="35" t="str">
        <f t="shared" si="741"/>
        <v/>
      </c>
      <c r="CA447" s="265" t="b">
        <f t="shared" si="784"/>
        <v>0</v>
      </c>
      <c r="CB447" s="35" t="str">
        <f t="shared" si="742"/>
        <v/>
      </c>
      <c r="CC447" s="272" t="b">
        <f t="shared" si="785"/>
        <v>0</v>
      </c>
      <c r="CD447" s="35" t="str">
        <f t="shared" si="743"/>
        <v/>
      </c>
      <c r="CE447" s="13" t="b">
        <f t="shared" si="744"/>
        <v>0</v>
      </c>
      <c r="CF447" s="35" t="str">
        <f t="shared" si="745"/>
        <v/>
      </c>
      <c r="CG447" s="179">
        <f t="shared" si="746"/>
        <v>0</v>
      </c>
      <c r="CH447" s="179">
        <f t="shared" si="747"/>
        <v>0</v>
      </c>
      <c r="CI447" s="218">
        <f t="shared" si="786"/>
        <v>0</v>
      </c>
      <c r="CJ447" s="218">
        <f t="shared" si="787"/>
        <v>0</v>
      </c>
      <c r="CK447" s="218">
        <f t="shared" si="788"/>
        <v>0</v>
      </c>
      <c r="CL447" s="218">
        <f t="shared" si="789"/>
        <v>0</v>
      </c>
      <c r="CM447" s="218">
        <f t="shared" si="790"/>
        <v>0</v>
      </c>
      <c r="CN447" s="218">
        <f t="shared" si="791"/>
        <v>0</v>
      </c>
      <c r="CO447" s="218">
        <f t="shared" si="792"/>
        <v>0</v>
      </c>
      <c r="CP447" s="218">
        <f t="shared" si="793"/>
        <v>0</v>
      </c>
      <c r="CQ447" s="218">
        <f t="shared" si="794"/>
        <v>0</v>
      </c>
      <c r="CR447" s="218">
        <f t="shared" si="795"/>
        <v>0</v>
      </c>
      <c r="CS447" s="14">
        <f t="shared" si="748"/>
        <v>0</v>
      </c>
      <c r="CT447" s="236">
        <f t="shared" si="749"/>
        <v>0</v>
      </c>
      <c r="CU447" s="237">
        <f t="shared" ref="CU447:DD456" si="823">IF(AND($CS447,$CT447,CU$12),MAX(0,MIN(CU$10,$CT447)-MAX(CU$9,$CS447)+1),0)</f>
        <v>0</v>
      </c>
      <c r="CV447" s="16">
        <f t="shared" si="823"/>
        <v>0</v>
      </c>
      <c r="CW447" s="16">
        <f t="shared" si="823"/>
        <v>0</v>
      </c>
      <c r="CX447" s="16">
        <f t="shared" si="823"/>
        <v>0</v>
      </c>
      <c r="CY447" s="16">
        <f t="shared" si="823"/>
        <v>0</v>
      </c>
      <c r="CZ447" s="16">
        <f t="shared" si="823"/>
        <v>0</v>
      </c>
      <c r="DA447" s="16">
        <f t="shared" si="823"/>
        <v>0</v>
      </c>
      <c r="DB447" s="16">
        <f t="shared" si="823"/>
        <v>0</v>
      </c>
      <c r="DC447" s="16">
        <f t="shared" si="823"/>
        <v>0</v>
      </c>
      <c r="DD447" s="238">
        <f t="shared" si="823"/>
        <v>0</v>
      </c>
      <c r="DE447" s="232">
        <f t="shared" ref="DE447:DN456" si="824">IF($H447&lt;=0,0,MAX(0,MIN($H447,$DE$11)))</f>
        <v>0</v>
      </c>
      <c r="DF447" s="132">
        <f t="shared" si="824"/>
        <v>0</v>
      </c>
      <c r="DG447" s="132">
        <f t="shared" si="824"/>
        <v>0</v>
      </c>
      <c r="DH447" s="132">
        <f t="shared" si="824"/>
        <v>0</v>
      </c>
      <c r="DI447" s="132">
        <f t="shared" si="824"/>
        <v>0</v>
      </c>
      <c r="DJ447" s="132">
        <f t="shared" si="824"/>
        <v>0</v>
      </c>
      <c r="DK447" s="132">
        <f t="shared" si="824"/>
        <v>0</v>
      </c>
      <c r="DL447" s="132">
        <f t="shared" si="824"/>
        <v>0</v>
      </c>
      <c r="DM447" s="132">
        <f t="shared" si="824"/>
        <v>0</v>
      </c>
      <c r="DN447" s="233">
        <f t="shared" si="824"/>
        <v>0</v>
      </c>
      <c r="DO447" s="232">
        <f t="shared" si="750"/>
        <v>0</v>
      </c>
      <c r="DP447" s="132">
        <f t="shared" si="751"/>
        <v>0</v>
      </c>
      <c r="DQ447" s="132">
        <f t="shared" si="752"/>
        <v>0</v>
      </c>
      <c r="DR447" s="132">
        <f t="shared" si="753"/>
        <v>0</v>
      </c>
      <c r="DS447" s="132">
        <f t="shared" si="754"/>
        <v>0</v>
      </c>
      <c r="DT447" s="132">
        <f t="shared" si="755"/>
        <v>0</v>
      </c>
      <c r="DU447" s="132">
        <f t="shared" si="756"/>
        <v>0</v>
      </c>
      <c r="DV447" s="132">
        <f t="shared" si="757"/>
        <v>0</v>
      </c>
      <c r="DW447" s="132">
        <f t="shared" si="758"/>
        <v>0</v>
      </c>
      <c r="DX447" s="233">
        <f t="shared" si="759"/>
        <v>0</v>
      </c>
      <c r="DY447" s="231" t="b">
        <f t="shared" si="796"/>
        <v>0</v>
      </c>
      <c r="DZ447" s="163"/>
      <c r="EA447" s="226" t="str">
        <f t="shared" si="797"/>
        <v/>
      </c>
      <c r="EB447" s="178" t="str">
        <f t="shared" si="798"/>
        <v/>
      </c>
      <c r="EC447" s="178" t="str">
        <f t="shared" si="799"/>
        <v/>
      </c>
      <c r="ED447" s="178" t="str">
        <f t="shared" si="800"/>
        <v/>
      </c>
      <c r="EE447" s="178" t="str">
        <f t="shared" si="801"/>
        <v/>
      </c>
      <c r="EF447" s="178" t="str">
        <f t="shared" si="802"/>
        <v/>
      </c>
      <c r="EG447" s="178" t="str">
        <f t="shared" si="803"/>
        <v/>
      </c>
      <c r="EH447" s="178" t="str">
        <f t="shared" si="804"/>
        <v/>
      </c>
      <c r="EI447" s="178" t="str">
        <f t="shared" si="805"/>
        <v/>
      </c>
      <c r="EJ447" s="227" t="str">
        <f t="shared" si="806"/>
        <v/>
      </c>
      <c r="EK447" s="230" t="str">
        <f t="shared" si="760"/>
        <v/>
      </c>
      <c r="EL447" s="177" t="str">
        <f t="shared" si="761"/>
        <v/>
      </c>
      <c r="EM447" s="177" t="str">
        <f t="shared" si="762"/>
        <v/>
      </c>
      <c r="EN447" s="177" t="str">
        <f t="shared" si="763"/>
        <v/>
      </c>
      <c r="EO447" s="177" t="str">
        <f t="shared" si="764"/>
        <v/>
      </c>
      <c r="EP447" s="177" t="str">
        <f t="shared" si="765"/>
        <v/>
      </c>
      <c r="EQ447" s="177" t="str">
        <f t="shared" si="766"/>
        <v/>
      </c>
      <c r="ER447" s="177" t="str">
        <f t="shared" si="767"/>
        <v/>
      </c>
      <c r="ES447" s="177" t="str">
        <f t="shared" si="768"/>
        <v/>
      </c>
      <c r="ET447" s="177" t="str">
        <f t="shared" si="769"/>
        <v/>
      </c>
      <c r="EU447" s="229" t="e">
        <f t="shared" si="770"/>
        <v>#VALUE!</v>
      </c>
      <c r="EV447" s="27" t="e">
        <f t="shared" si="771"/>
        <v>#VALUE!</v>
      </c>
      <c r="EW447" s="27" t="e">
        <f t="shared" si="772"/>
        <v>#VALUE!</v>
      </c>
      <c r="EX447" s="28" t="e">
        <f t="shared" si="773"/>
        <v>#VALUE!</v>
      </c>
      <c r="EY447" s="28" t="e">
        <f t="shared" si="774"/>
        <v>#VALUE!</v>
      </c>
      <c r="EZ447" s="28" t="b">
        <f t="shared" si="775"/>
        <v>0</v>
      </c>
      <c r="FA447" s="176" t="str">
        <f t="shared" si="776"/>
        <v/>
      </c>
      <c r="FB447" s="27" t="e" cm="1">
        <f t="array" aca="1" ref="FB447" ca="1">TEXT(RIGHT(10-RIGHT(SUM(INDEX(1*(MID(MID(C447,1,1)*2,ROW(INDIRECT("1:"&amp;LEN(MID(C447,1,1)*2))),1)),,))+MID(C447,2,1)+
SUM(INDEX(1*(MID(MID(C447,3,1)*2,ROW(INDIRECT("1:"&amp;LEN(MID(C447,3,1)*2))),1)),,))+MID(C447,4,1)+
SUM(INDEX(1*(MID(MID(C447,5,1)*2,ROW(INDIRECT("1:"&amp;LEN(MID(C447,5,1)*2))),1)),,))+MID(C447,6,1)+
SUM(INDEX(1*(MID(MID(C447,8,1)*2,ROW(INDIRECT("1:"&amp;LEN(MID(C447,8,1)*2))),1)),,))+MID(C447,9,1)+
SUM(INDEX(1*(MID(MID(C447,10,1)*2,ROW(INDIRECT("1:"&amp;LEN(MID(C447,10,1)*2))),1)),,)),1),1),"0")</f>
        <v>#VALUE!</v>
      </c>
      <c r="FC447" s="27" t="str">
        <f t="shared" si="777"/>
        <v/>
      </c>
      <c r="FD447" s="29" t="b">
        <f t="shared" si="778"/>
        <v>0</v>
      </c>
      <c r="FE447" s="112" t="b">
        <f>IFERROR(MATCH(D447,'Avtal för korttidsarbete'!$G$13:$G$1012,0),TRUE)</f>
        <v>1</v>
      </c>
      <c r="FF447" s="112" t="b">
        <f t="shared" si="807"/>
        <v>0</v>
      </c>
      <c r="FG447" s="113" t="str" cm="1">
        <f t="array" ref="FG447">IF(FE447=TRUE,"x",INDEX('Avtal för korttidsarbete'!$E$13:$E$1012,$FE447))</f>
        <v>x</v>
      </c>
      <c r="FH447" s="113" t="str" cm="1">
        <f t="array" ref="FH447">IF(FE447=TRUE,"x",INDEX('Avtal för korttidsarbete'!$F$13:$F$1012,$FE447))</f>
        <v>x</v>
      </c>
      <c r="FI447" s="112" t="b">
        <f t="shared" si="808"/>
        <v>0</v>
      </c>
      <c r="FJ447" s="135">
        <f t="shared" si="809"/>
        <v>44166</v>
      </c>
      <c r="FK447" s="135">
        <f t="shared" si="810"/>
        <v>44377</v>
      </c>
      <c r="FL447" s="112" t="b">
        <f t="shared" si="811"/>
        <v>0</v>
      </c>
      <c r="FM447" s="113">
        <f t="shared" si="812"/>
        <v>44166</v>
      </c>
      <c r="FN447" s="135">
        <f t="shared" si="813"/>
        <v>44377</v>
      </c>
      <c r="FO447" s="148" t="b">
        <f>IFERROR(INDEX('Avtal för korttidsarbete'!R:R,MATCH(D447,'Avtal för korttidsarbete'!$G:$G,0)),TRUE)</f>
        <v>1</v>
      </c>
      <c r="FP447" s="135" t="str">
        <f>IF(FO447,"-",INDEX('Avtal för korttidsarbete'!$D:$D,MATCH(D447,'Avtal för korttidsarbete'!$G:$G,0)))</f>
        <v>-</v>
      </c>
      <c r="FQ447" s="113" t="b">
        <f>IFERROR(G447&gt;INDEX(Uppsägningar!E:E,MATCH(C447,Uppsägningar!C:C,0)),FALSE)</f>
        <v>0</v>
      </c>
    </row>
    <row r="448" spans="1:173" x14ac:dyDescent="0.25">
      <c r="A448" s="19">
        <v>432</v>
      </c>
      <c r="B448" s="20"/>
      <c r="C448" s="183"/>
      <c r="D448" s="66"/>
      <c r="E448" s="212">
        <f>IFERROR(INDEX(Admin!$C$7:$C$10,MATCH(FP448,TblNivåValTExt,0)),0)</f>
        <v>0</v>
      </c>
      <c r="F448" s="1"/>
      <c r="G448" s="1"/>
      <c r="H448" s="78"/>
      <c r="I448" s="181"/>
      <c r="J448" s="181"/>
      <c r="K448" s="182"/>
      <c r="L448" s="182"/>
      <c r="M448" s="181"/>
      <c r="N448" s="181"/>
      <c r="O448" s="181"/>
      <c r="P448" s="182"/>
      <c r="Q448" s="182"/>
      <c r="R448" s="181"/>
      <c r="S448" s="181"/>
      <c r="T448" s="181"/>
      <c r="U448" s="182"/>
      <c r="V448" s="182"/>
      <c r="W448" s="181"/>
      <c r="X448" s="181"/>
      <c r="Y448" s="181"/>
      <c r="Z448" s="182"/>
      <c r="AA448" s="182"/>
      <c r="AB448" s="181"/>
      <c r="AC448" s="181"/>
      <c r="AD448" s="181"/>
      <c r="AE448" s="182"/>
      <c r="AF448" s="182"/>
      <c r="AG448" s="181"/>
      <c r="AH448" s="181"/>
      <c r="AI448" s="181"/>
      <c r="AJ448" s="182"/>
      <c r="AK448" s="182"/>
      <c r="AL448" s="181"/>
      <c r="AM448" s="181"/>
      <c r="AN448" s="181"/>
      <c r="AO448" s="182"/>
      <c r="AP448" s="182"/>
      <c r="AQ448" s="181"/>
      <c r="AR448" s="181"/>
      <c r="AS448" s="181"/>
      <c r="AT448" s="182"/>
      <c r="AU448" s="182"/>
      <c r="AV448" s="181"/>
      <c r="AW448" s="181"/>
      <c r="AX448" s="181"/>
      <c r="AY448" s="182"/>
      <c r="AZ448" s="182"/>
      <c r="BA448" s="181"/>
      <c r="BB448" s="181"/>
      <c r="BC448" s="181"/>
      <c r="BD448" s="182"/>
      <c r="BE448" s="182"/>
      <c r="BF448" s="181"/>
      <c r="BG448" s="180">
        <f t="shared" si="779"/>
        <v>0</v>
      </c>
      <c r="BH448" s="116" t="str">
        <f t="shared" si="780"/>
        <v/>
      </c>
      <c r="BI448" s="80" t="b">
        <f t="shared" si="728"/>
        <v>0</v>
      </c>
      <c r="BJ448" s="80" t="str">
        <f t="shared" si="729"/>
        <v/>
      </c>
      <c r="BK448" s="80" t="b">
        <f t="shared" si="781"/>
        <v>0</v>
      </c>
      <c r="BL448" s="13" t="str">
        <f t="shared" si="730"/>
        <v/>
      </c>
      <c r="BM448" s="13" t="b">
        <f t="shared" si="782"/>
        <v>0</v>
      </c>
      <c r="BN448" s="35" t="str">
        <f t="shared" si="731"/>
        <v/>
      </c>
      <c r="BO448" s="13" t="b">
        <f t="shared" si="732"/>
        <v>0</v>
      </c>
      <c r="BP448" s="35" t="str">
        <f t="shared" si="733"/>
        <v/>
      </c>
      <c r="BQ448" s="13" t="b">
        <f t="shared" si="734"/>
        <v>0</v>
      </c>
      <c r="BR448" s="35" t="str">
        <f t="shared" si="735"/>
        <v/>
      </c>
      <c r="BS448" s="35" t="b">
        <f t="shared" si="736"/>
        <v>0</v>
      </c>
      <c r="BT448" s="35" t="str">
        <f t="shared" si="737"/>
        <v/>
      </c>
      <c r="BU448" s="35" t="b">
        <f t="shared" si="738"/>
        <v>0</v>
      </c>
      <c r="BV448" s="35" t="str">
        <f t="shared" si="739"/>
        <v/>
      </c>
      <c r="BW448" s="13" t="b">
        <f t="shared" si="814"/>
        <v>0</v>
      </c>
      <c r="BX448" s="35" t="str">
        <f t="shared" si="740"/>
        <v/>
      </c>
      <c r="BY448" s="265" t="b">
        <f t="shared" si="783"/>
        <v>0</v>
      </c>
      <c r="BZ448" s="35" t="str">
        <f t="shared" si="741"/>
        <v/>
      </c>
      <c r="CA448" s="265" t="b">
        <f t="shared" si="784"/>
        <v>0</v>
      </c>
      <c r="CB448" s="35" t="str">
        <f t="shared" si="742"/>
        <v/>
      </c>
      <c r="CC448" s="272" t="b">
        <f t="shared" si="785"/>
        <v>0</v>
      </c>
      <c r="CD448" s="35" t="str">
        <f t="shared" si="743"/>
        <v/>
      </c>
      <c r="CE448" s="13" t="b">
        <f t="shared" si="744"/>
        <v>0</v>
      </c>
      <c r="CF448" s="35" t="str">
        <f t="shared" si="745"/>
        <v/>
      </c>
      <c r="CG448" s="179">
        <f t="shared" si="746"/>
        <v>0</v>
      </c>
      <c r="CH448" s="179">
        <f t="shared" si="747"/>
        <v>0</v>
      </c>
      <c r="CI448" s="218">
        <f t="shared" si="786"/>
        <v>0</v>
      </c>
      <c r="CJ448" s="218">
        <f t="shared" si="787"/>
        <v>0</v>
      </c>
      <c r="CK448" s="218">
        <f t="shared" si="788"/>
        <v>0</v>
      </c>
      <c r="CL448" s="218">
        <f t="shared" si="789"/>
        <v>0</v>
      </c>
      <c r="CM448" s="218">
        <f t="shared" si="790"/>
        <v>0</v>
      </c>
      <c r="CN448" s="218">
        <f t="shared" si="791"/>
        <v>0</v>
      </c>
      <c r="CO448" s="218">
        <f t="shared" si="792"/>
        <v>0</v>
      </c>
      <c r="CP448" s="218">
        <f t="shared" si="793"/>
        <v>0</v>
      </c>
      <c r="CQ448" s="218">
        <f t="shared" si="794"/>
        <v>0</v>
      </c>
      <c r="CR448" s="218">
        <f t="shared" si="795"/>
        <v>0</v>
      </c>
      <c r="CS448" s="14">
        <f t="shared" si="748"/>
        <v>0</v>
      </c>
      <c r="CT448" s="236">
        <f t="shared" si="749"/>
        <v>0</v>
      </c>
      <c r="CU448" s="237">
        <f t="shared" si="823"/>
        <v>0</v>
      </c>
      <c r="CV448" s="16">
        <f t="shared" si="823"/>
        <v>0</v>
      </c>
      <c r="CW448" s="16">
        <f t="shared" si="823"/>
        <v>0</v>
      </c>
      <c r="CX448" s="16">
        <f t="shared" si="823"/>
        <v>0</v>
      </c>
      <c r="CY448" s="16">
        <f t="shared" si="823"/>
        <v>0</v>
      </c>
      <c r="CZ448" s="16">
        <f t="shared" si="823"/>
        <v>0</v>
      </c>
      <c r="DA448" s="16">
        <f t="shared" si="823"/>
        <v>0</v>
      </c>
      <c r="DB448" s="16">
        <f t="shared" si="823"/>
        <v>0</v>
      </c>
      <c r="DC448" s="16">
        <f t="shared" si="823"/>
        <v>0</v>
      </c>
      <c r="DD448" s="238">
        <f t="shared" si="823"/>
        <v>0</v>
      </c>
      <c r="DE448" s="232">
        <f t="shared" si="824"/>
        <v>0</v>
      </c>
      <c r="DF448" s="132">
        <f t="shared" si="824"/>
        <v>0</v>
      </c>
      <c r="DG448" s="132">
        <f t="shared" si="824"/>
        <v>0</v>
      </c>
      <c r="DH448" s="132">
        <f t="shared" si="824"/>
        <v>0</v>
      </c>
      <c r="DI448" s="132">
        <f t="shared" si="824"/>
        <v>0</v>
      </c>
      <c r="DJ448" s="132">
        <f t="shared" si="824"/>
        <v>0</v>
      </c>
      <c r="DK448" s="132">
        <f t="shared" si="824"/>
        <v>0</v>
      </c>
      <c r="DL448" s="132">
        <f t="shared" si="824"/>
        <v>0</v>
      </c>
      <c r="DM448" s="132">
        <f t="shared" si="824"/>
        <v>0</v>
      </c>
      <c r="DN448" s="233">
        <f t="shared" si="824"/>
        <v>0</v>
      </c>
      <c r="DO448" s="232">
        <f t="shared" si="750"/>
        <v>0</v>
      </c>
      <c r="DP448" s="132">
        <f t="shared" si="751"/>
        <v>0</v>
      </c>
      <c r="DQ448" s="132">
        <f t="shared" si="752"/>
        <v>0</v>
      </c>
      <c r="DR448" s="132">
        <f t="shared" si="753"/>
        <v>0</v>
      </c>
      <c r="DS448" s="132">
        <f t="shared" si="754"/>
        <v>0</v>
      </c>
      <c r="DT448" s="132">
        <f t="shared" si="755"/>
        <v>0</v>
      </c>
      <c r="DU448" s="132">
        <f t="shared" si="756"/>
        <v>0</v>
      </c>
      <c r="DV448" s="132">
        <f t="shared" si="757"/>
        <v>0</v>
      </c>
      <c r="DW448" s="132">
        <f t="shared" si="758"/>
        <v>0</v>
      </c>
      <c r="DX448" s="233">
        <f t="shared" si="759"/>
        <v>0</v>
      </c>
      <c r="DY448" s="231" t="b">
        <f t="shared" si="796"/>
        <v>0</v>
      </c>
      <c r="DZ448" s="163"/>
      <c r="EA448" s="226" t="str">
        <f t="shared" si="797"/>
        <v/>
      </c>
      <c r="EB448" s="178" t="str">
        <f t="shared" si="798"/>
        <v/>
      </c>
      <c r="EC448" s="178" t="str">
        <f t="shared" si="799"/>
        <v/>
      </c>
      <c r="ED448" s="178" t="str">
        <f t="shared" si="800"/>
        <v/>
      </c>
      <c r="EE448" s="178" t="str">
        <f t="shared" si="801"/>
        <v/>
      </c>
      <c r="EF448" s="178" t="str">
        <f t="shared" si="802"/>
        <v/>
      </c>
      <c r="EG448" s="178" t="str">
        <f t="shared" si="803"/>
        <v/>
      </c>
      <c r="EH448" s="178" t="str">
        <f t="shared" si="804"/>
        <v/>
      </c>
      <c r="EI448" s="178" t="str">
        <f t="shared" si="805"/>
        <v/>
      </c>
      <c r="EJ448" s="227" t="str">
        <f t="shared" si="806"/>
        <v/>
      </c>
      <c r="EK448" s="230" t="str">
        <f t="shared" si="760"/>
        <v/>
      </c>
      <c r="EL448" s="177" t="str">
        <f t="shared" si="761"/>
        <v/>
      </c>
      <c r="EM448" s="177" t="str">
        <f t="shared" si="762"/>
        <v/>
      </c>
      <c r="EN448" s="177" t="str">
        <f t="shared" si="763"/>
        <v/>
      </c>
      <c r="EO448" s="177" t="str">
        <f t="shared" si="764"/>
        <v/>
      </c>
      <c r="EP448" s="177" t="str">
        <f t="shared" si="765"/>
        <v/>
      </c>
      <c r="EQ448" s="177" t="str">
        <f t="shared" si="766"/>
        <v/>
      </c>
      <c r="ER448" s="177" t="str">
        <f t="shared" si="767"/>
        <v/>
      </c>
      <c r="ES448" s="177" t="str">
        <f t="shared" si="768"/>
        <v/>
      </c>
      <c r="ET448" s="177" t="str">
        <f t="shared" si="769"/>
        <v/>
      </c>
      <c r="EU448" s="229" t="e">
        <f t="shared" si="770"/>
        <v>#VALUE!</v>
      </c>
      <c r="EV448" s="27" t="e">
        <f t="shared" si="771"/>
        <v>#VALUE!</v>
      </c>
      <c r="EW448" s="27" t="e">
        <f t="shared" si="772"/>
        <v>#VALUE!</v>
      </c>
      <c r="EX448" s="28" t="e">
        <f t="shared" si="773"/>
        <v>#VALUE!</v>
      </c>
      <c r="EY448" s="28" t="e">
        <f t="shared" si="774"/>
        <v>#VALUE!</v>
      </c>
      <c r="EZ448" s="28" t="b">
        <f t="shared" si="775"/>
        <v>0</v>
      </c>
      <c r="FA448" s="176" t="str">
        <f t="shared" si="776"/>
        <v/>
      </c>
      <c r="FB448" s="27" t="e" cm="1">
        <f t="array" aca="1" ref="FB448" ca="1">TEXT(RIGHT(10-RIGHT(SUM(INDEX(1*(MID(MID(C448,1,1)*2,ROW(INDIRECT("1:"&amp;LEN(MID(C448,1,1)*2))),1)),,))+MID(C448,2,1)+
SUM(INDEX(1*(MID(MID(C448,3,1)*2,ROW(INDIRECT("1:"&amp;LEN(MID(C448,3,1)*2))),1)),,))+MID(C448,4,1)+
SUM(INDEX(1*(MID(MID(C448,5,1)*2,ROW(INDIRECT("1:"&amp;LEN(MID(C448,5,1)*2))),1)),,))+MID(C448,6,1)+
SUM(INDEX(1*(MID(MID(C448,8,1)*2,ROW(INDIRECT("1:"&amp;LEN(MID(C448,8,1)*2))),1)),,))+MID(C448,9,1)+
SUM(INDEX(1*(MID(MID(C448,10,1)*2,ROW(INDIRECT("1:"&amp;LEN(MID(C448,10,1)*2))),1)),,)),1),1),"0")</f>
        <v>#VALUE!</v>
      </c>
      <c r="FC448" s="27" t="str">
        <f t="shared" si="777"/>
        <v/>
      </c>
      <c r="FD448" s="29" t="b">
        <f t="shared" si="778"/>
        <v>0</v>
      </c>
      <c r="FE448" s="112" t="b">
        <f>IFERROR(MATCH(D448,'Avtal för korttidsarbete'!$G$13:$G$1012,0),TRUE)</f>
        <v>1</v>
      </c>
      <c r="FF448" s="112" t="b">
        <f t="shared" si="807"/>
        <v>0</v>
      </c>
      <c r="FG448" s="113" t="str" cm="1">
        <f t="array" ref="FG448">IF(FE448=TRUE,"x",INDEX('Avtal för korttidsarbete'!$E$13:$E$1012,$FE448))</f>
        <v>x</v>
      </c>
      <c r="FH448" s="113" t="str" cm="1">
        <f t="array" ref="FH448">IF(FE448=TRUE,"x",INDEX('Avtal för korttidsarbete'!$F$13:$F$1012,$FE448))</f>
        <v>x</v>
      </c>
      <c r="FI448" s="112" t="b">
        <f t="shared" si="808"/>
        <v>0</v>
      </c>
      <c r="FJ448" s="135">
        <f t="shared" si="809"/>
        <v>44166</v>
      </c>
      <c r="FK448" s="135">
        <f t="shared" si="810"/>
        <v>44377</v>
      </c>
      <c r="FL448" s="112" t="b">
        <f t="shared" si="811"/>
        <v>0</v>
      </c>
      <c r="FM448" s="113">
        <f t="shared" si="812"/>
        <v>44166</v>
      </c>
      <c r="FN448" s="135">
        <f t="shared" si="813"/>
        <v>44377</v>
      </c>
      <c r="FO448" s="148" t="b">
        <f>IFERROR(INDEX('Avtal för korttidsarbete'!R:R,MATCH(D448,'Avtal för korttidsarbete'!$G:$G,0)),TRUE)</f>
        <v>1</v>
      </c>
      <c r="FP448" s="135" t="str">
        <f>IF(FO448,"-",INDEX('Avtal för korttidsarbete'!$D:$D,MATCH(D448,'Avtal för korttidsarbete'!$G:$G,0)))</f>
        <v>-</v>
      </c>
      <c r="FQ448" s="113" t="b">
        <f>IFERROR(G448&gt;INDEX(Uppsägningar!E:E,MATCH(C448,Uppsägningar!C:C,0)),FALSE)</f>
        <v>0</v>
      </c>
    </row>
    <row r="449" spans="1:173" x14ac:dyDescent="0.25">
      <c r="A449" s="19">
        <v>433</v>
      </c>
      <c r="B449" s="20"/>
      <c r="C449" s="183"/>
      <c r="D449" s="66"/>
      <c r="E449" s="212">
        <f>IFERROR(INDEX(Admin!$C$7:$C$10,MATCH(FP449,TblNivåValTExt,0)),0)</f>
        <v>0</v>
      </c>
      <c r="F449" s="1"/>
      <c r="G449" s="1"/>
      <c r="H449" s="78"/>
      <c r="I449" s="181"/>
      <c r="J449" s="181"/>
      <c r="K449" s="182"/>
      <c r="L449" s="182"/>
      <c r="M449" s="181"/>
      <c r="N449" s="181"/>
      <c r="O449" s="181"/>
      <c r="P449" s="182"/>
      <c r="Q449" s="182"/>
      <c r="R449" s="181"/>
      <c r="S449" s="181"/>
      <c r="T449" s="181"/>
      <c r="U449" s="182"/>
      <c r="V449" s="182"/>
      <c r="W449" s="181"/>
      <c r="X449" s="181"/>
      <c r="Y449" s="181"/>
      <c r="Z449" s="182"/>
      <c r="AA449" s="182"/>
      <c r="AB449" s="181"/>
      <c r="AC449" s="181"/>
      <c r="AD449" s="181"/>
      <c r="AE449" s="182"/>
      <c r="AF449" s="182"/>
      <c r="AG449" s="181"/>
      <c r="AH449" s="181"/>
      <c r="AI449" s="181"/>
      <c r="AJ449" s="182"/>
      <c r="AK449" s="182"/>
      <c r="AL449" s="181"/>
      <c r="AM449" s="181"/>
      <c r="AN449" s="181"/>
      <c r="AO449" s="182"/>
      <c r="AP449" s="182"/>
      <c r="AQ449" s="181"/>
      <c r="AR449" s="181"/>
      <c r="AS449" s="181"/>
      <c r="AT449" s="182"/>
      <c r="AU449" s="182"/>
      <c r="AV449" s="181"/>
      <c r="AW449" s="181"/>
      <c r="AX449" s="181"/>
      <c r="AY449" s="182"/>
      <c r="AZ449" s="182"/>
      <c r="BA449" s="181"/>
      <c r="BB449" s="181"/>
      <c r="BC449" s="181"/>
      <c r="BD449" s="182"/>
      <c r="BE449" s="182"/>
      <c r="BF449" s="181"/>
      <c r="BG449" s="180">
        <f t="shared" si="779"/>
        <v>0</v>
      </c>
      <c r="BH449" s="116" t="str">
        <f t="shared" si="780"/>
        <v/>
      </c>
      <c r="BI449" s="80" t="b">
        <f t="shared" si="728"/>
        <v>0</v>
      </c>
      <c r="BJ449" s="80" t="str">
        <f t="shared" si="729"/>
        <v/>
      </c>
      <c r="BK449" s="80" t="b">
        <f t="shared" si="781"/>
        <v>0</v>
      </c>
      <c r="BL449" s="13" t="str">
        <f t="shared" si="730"/>
        <v/>
      </c>
      <c r="BM449" s="13" t="b">
        <f t="shared" si="782"/>
        <v>0</v>
      </c>
      <c r="BN449" s="35" t="str">
        <f t="shared" si="731"/>
        <v/>
      </c>
      <c r="BO449" s="13" t="b">
        <f t="shared" si="732"/>
        <v>0</v>
      </c>
      <c r="BP449" s="35" t="str">
        <f t="shared" si="733"/>
        <v/>
      </c>
      <c r="BQ449" s="13" t="b">
        <f t="shared" si="734"/>
        <v>0</v>
      </c>
      <c r="BR449" s="35" t="str">
        <f t="shared" si="735"/>
        <v/>
      </c>
      <c r="BS449" s="35" t="b">
        <f t="shared" si="736"/>
        <v>0</v>
      </c>
      <c r="BT449" s="35" t="str">
        <f t="shared" si="737"/>
        <v/>
      </c>
      <c r="BU449" s="35" t="b">
        <f t="shared" si="738"/>
        <v>0</v>
      </c>
      <c r="BV449" s="35" t="str">
        <f t="shared" si="739"/>
        <v/>
      </c>
      <c r="BW449" s="13" t="b">
        <f t="shared" si="814"/>
        <v>0</v>
      </c>
      <c r="BX449" s="35" t="str">
        <f t="shared" si="740"/>
        <v/>
      </c>
      <c r="BY449" s="265" t="b">
        <f t="shared" si="783"/>
        <v>0</v>
      </c>
      <c r="BZ449" s="35" t="str">
        <f t="shared" si="741"/>
        <v/>
      </c>
      <c r="CA449" s="265" t="b">
        <f t="shared" si="784"/>
        <v>0</v>
      </c>
      <c r="CB449" s="35" t="str">
        <f t="shared" si="742"/>
        <v/>
      </c>
      <c r="CC449" s="272" t="b">
        <f t="shared" si="785"/>
        <v>0</v>
      </c>
      <c r="CD449" s="35" t="str">
        <f t="shared" si="743"/>
        <v/>
      </c>
      <c r="CE449" s="13" t="b">
        <f t="shared" si="744"/>
        <v>0</v>
      </c>
      <c r="CF449" s="35" t="str">
        <f t="shared" si="745"/>
        <v/>
      </c>
      <c r="CG449" s="179">
        <f t="shared" si="746"/>
        <v>0</v>
      </c>
      <c r="CH449" s="179">
        <f t="shared" si="747"/>
        <v>0</v>
      </c>
      <c r="CI449" s="218">
        <f t="shared" si="786"/>
        <v>0</v>
      </c>
      <c r="CJ449" s="218">
        <f t="shared" si="787"/>
        <v>0</v>
      </c>
      <c r="CK449" s="218">
        <f t="shared" si="788"/>
        <v>0</v>
      </c>
      <c r="CL449" s="218">
        <f t="shared" si="789"/>
        <v>0</v>
      </c>
      <c r="CM449" s="218">
        <f t="shared" si="790"/>
        <v>0</v>
      </c>
      <c r="CN449" s="218">
        <f t="shared" si="791"/>
        <v>0</v>
      </c>
      <c r="CO449" s="218">
        <f t="shared" si="792"/>
        <v>0</v>
      </c>
      <c r="CP449" s="218">
        <f t="shared" si="793"/>
        <v>0</v>
      </c>
      <c r="CQ449" s="218">
        <f t="shared" si="794"/>
        <v>0</v>
      </c>
      <c r="CR449" s="218">
        <f t="shared" si="795"/>
        <v>0</v>
      </c>
      <c r="CS449" s="14">
        <f t="shared" si="748"/>
        <v>0</v>
      </c>
      <c r="CT449" s="236">
        <f t="shared" si="749"/>
        <v>0</v>
      </c>
      <c r="CU449" s="237">
        <f t="shared" si="823"/>
        <v>0</v>
      </c>
      <c r="CV449" s="16">
        <f t="shared" si="823"/>
        <v>0</v>
      </c>
      <c r="CW449" s="16">
        <f t="shared" si="823"/>
        <v>0</v>
      </c>
      <c r="CX449" s="16">
        <f t="shared" si="823"/>
        <v>0</v>
      </c>
      <c r="CY449" s="16">
        <f t="shared" si="823"/>
        <v>0</v>
      </c>
      <c r="CZ449" s="16">
        <f t="shared" si="823"/>
        <v>0</v>
      </c>
      <c r="DA449" s="16">
        <f t="shared" si="823"/>
        <v>0</v>
      </c>
      <c r="DB449" s="16">
        <f t="shared" si="823"/>
        <v>0</v>
      </c>
      <c r="DC449" s="16">
        <f t="shared" si="823"/>
        <v>0</v>
      </c>
      <c r="DD449" s="238">
        <f t="shared" si="823"/>
        <v>0</v>
      </c>
      <c r="DE449" s="232">
        <f t="shared" si="824"/>
        <v>0</v>
      </c>
      <c r="DF449" s="132">
        <f t="shared" si="824"/>
        <v>0</v>
      </c>
      <c r="DG449" s="132">
        <f t="shared" si="824"/>
        <v>0</v>
      </c>
      <c r="DH449" s="132">
        <f t="shared" si="824"/>
        <v>0</v>
      </c>
      <c r="DI449" s="132">
        <f t="shared" si="824"/>
        <v>0</v>
      </c>
      <c r="DJ449" s="132">
        <f t="shared" si="824"/>
        <v>0</v>
      </c>
      <c r="DK449" s="132">
        <f t="shared" si="824"/>
        <v>0</v>
      </c>
      <c r="DL449" s="132">
        <f t="shared" si="824"/>
        <v>0</v>
      </c>
      <c r="DM449" s="132">
        <f t="shared" si="824"/>
        <v>0</v>
      </c>
      <c r="DN449" s="233">
        <f t="shared" si="824"/>
        <v>0</v>
      </c>
      <c r="DO449" s="232">
        <f t="shared" si="750"/>
        <v>0</v>
      </c>
      <c r="DP449" s="132">
        <f t="shared" si="751"/>
        <v>0</v>
      </c>
      <c r="DQ449" s="132">
        <f t="shared" si="752"/>
        <v>0</v>
      </c>
      <c r="DR449" s="132">
        <f t="shared" si="753"/>
        <v>0</v>
      </c>
      <c r="DS449" s="132">
        <f t="shared" si="754"/>
        <v>0</v>
      </c>
      <c r="DT449" s="132">
        <f t="shared" si="755"/>
        <v>0</v>
      </c>
      <c r="DU449" s="132">
        <f t="shared" si="756"/>
        <v>0</v>
      </c>
      <c r="DV449" s="132">
        <f t="shared" si="757"/>
        <v>0</v>
      </c>
      <c r="DW449" s="132">
        <f t="shared" si="758"/>
        <v>0</v>
      </c>
      <c r="DX449" s="233">
        <f t="shared" si="759"/>
        <v>0</v>
      </c>
      <c r="DY449" s="231" t="b">
        <f t="shared" si="796"/>
        <v>0</v>
      </c>
      <c r="DZ449" s="163"/>
      <c r="EA449" s="226" t="str">
        <f t="shared" si="797"/>
        <v/>
      </c>
      <c r="EB449" s="178" t="str">
        <f t="shared" si="798"/>
        <v/>
      </c>
      <c r="EC449" s="178" t="str">
        <f t="shared" si="799"/>
        <v/>
      </c>
      <c r="ED449" s="178" t="str">
        <f t="shared" si="800"/>
        <v/>
      </c>
      <c r="EE449" s="178" t="str">
        <f t="shared" si="801"/>
        <v/>
      </c>
      <c r="EF449" s="178" t="str">
        <f t="shared" si="802"/>
        <v/>
      </c>
      <c r="EG449" s="178" t="str">
        <f t="shared" si="803"/>
        <v/>
      </c>
      <c r="EH449" s="178" t="str">
        <f t="shared" si="804"/>
        <v/>
      </c>
      <c r="EI449" s="178" t="str">
        <f t="shared" si="805"/>
        <v/>
      </c>
      <c r="EJ449" s="227" t="str">
        <f t="shared" si="806"/>
        <v/>
      </c>
      <c r="EK449" s="230" t="str">
        <f t="shared" si="760"/>
        <v/>
      </c>
      <c r="EL449" s="177" t="str">
        <f t="shared" si="761"/>
        <v/>
      </c>
      <c r="EM449" s="177" t="str">
        <f t="shared" si="762"/>
        <v/>
      </c>
      <c r="EN449" s="177" t="str">
        <f t="shared" si="763"/>
        <v/>
      </c>
      <c r="EO449" s="177" t="str">
        <f t="shared" si="764"/>
        <v/>
      </c>
      <c r="EP449" s="177" t="str">
        <f t="shared" si="765"/>
        <v/>
      </c>
      <c r="EQ449" s="177" t="str">
        <f t="shared" si="766"/>
        <v/>
      </c>
      <c r="ER449" s="177" t="str">
        <f t="shared" si="767"/>
        <v/>
      </c>
      <c r="ES449" s="177" t="str">
        <f t="shared" si="768"/>
        <v/>
      </c>
      <c r="ET449" s="177" t="str">
        <f t="shared" si="769"/>
        <v/>
      </c>
      <c r="EU449" s="229" t="e">
        <f t="shared" si="770"/>
        <v>#VALUE!</v>
      </c>
      <c r="EV449" s="27" t="e">
        <f t="shared" si="771"/>
        <v>#VALUE!</v>
      </c>
      <c r="EW449" s="27" t="e">
        <f t="shared" si="772"/>
        <v>#VALUE!</v>
      </c>
      <c r="EX449" s="28" t="e">
        <f t="shared" si="773"/>
        <v>#VALUE!</v>
      </c>
      <c r="EY449" s="28" t="e">
        <f t="shared" si="774"/>
        <v>#VALUE!</v>
      </c>
      <c r="EZ449" s="28" t="b">
        <f t="shared" si="775"/>
        <v>0</v>
      </c>
      <c r="FA449" s="176" t="str">
        <f t="shared" si="776"/>
        <v/>
      </c>
      <c r="FB449" s="27" t="e" cm="1">
        <f t="array" aca="1" ref="FB449" ca="1">TEXT(RIGHT(10-RIGHT(SUM(INDEX(1*(MID(MID(C449,1,1)*2,ROW(INDIRECT("1:"&amp;LEN(MID(C449,1,1)*2))),1)),,))+MID(C449,2,1)+
SUM(INDEX(1*(MID(MID(C449,3,1)*2,ROW(INDIRECT("1:"&amp;LEN(MID(C449,3,1)*2))),1)),,))+MID(C449,4,1)+
SUM(INDEX(1*(MID(MID(C449,5,1)*2,ROW(INDIRECT("1:"&amp;LEN(MID(C449,5,1)*2))),1)),,))+MID(C449,6,1)+
SUM(INDEX(1*(MID(MID(C449,8,1)*2,ROW(INDIRECT("1:"&amp;LEN(MID(C449,8,1)*2))),1)),,))+MID(C449,9,1)+
SUM(INDEX(1*(MID(MID(C449,10,1)*2,ROW(INDIRECT("1:"&amp;LEN(MID(C449,10,1)*2))),1)),,)),1),1),"0")</f>
        <v>#VALUE!</v>
      </c>
      <c r="FC449" s="27" t="str">
        <f t="shared" si="777"/>
        <v/>
      </c>
      <c r="FD449" s="29" t="b">
        <f t="shared" si="778"/>
        <v>0</v>
      </c>
      <c r="FE449" s="112" t="b">
        <f>IFERROR(MATCH(D449,'Avtal för korttidsarbete'!$G$13:$G$1012,0),TRUE)</f>
        <v>1</v>
      </c>
      <c r="FF449" s="112" t="b">
        <f t="shared" si="807"/>
        <v>0</v>
      </c>
      <c r="FG449" s="113" t="str" cm="1">
        <f t="array" ref="FG449">IF(FE449=TRUE,"x",INDEX('Avtal för korttidsarbete'!$E$13:$E$1012,$FE449))</f>
        <v>x</v>
      </c>
      <c r="FH449" s="113" t="str" cm="1">
        <f t="array" ref="FH449">IF(FE449=TRUE,"x",INDEX('Avtal för korttidsarbete'!$F$13:$F$1012,$FE449))</f>
        <v>x</v>
      </c>
      <c r="FI449" s="112" t="b">
        <f t="shared" si="808"/>
        <v>0</v>
      </c>
      <c r="FJ449" s="135">
        <f t="shared" si="809"/>
        <v>44166</v>
      </c>
      <c r="FK449" s="135">
        <f t="shared" si="810"/>
        <v>44377</v>
      </c>
      <c r="FL449" s="112" t="b">
        <f t="shared" si="811"/>
        <v>0</v>
      </c>
      <c r="FM449" s="113">
        <f t="shared" si="812"/>
        <v>44166</v>
      </c>
      <c r="FN449" s="135">
        <f t="shared" si="813"/>
        <v>44377</v>
      </c>
      <c r="FO449" s="148" t="b">
        <f>IFERROR(INDEX('Avtal för korttidsarbete'!R:R,MATCH(D449,'Avtal för korttidsarbete'!$G:$G,0)),TRUE)</f>
        <v>1</v>
      </c>
      <c r="FP449" s="135" t="str">
        <f>IF(FO449,"-",INDEX('Avtal för korttidsarbete'!$D:$D,MATCH(D449,'Avtal för korttidsarbete'!$G:$G,0)))</f>
        <v>-</v>
      </c>
      <c r="FQ449" s="113" t="b">
        <f>IFERROR(G449&gt;INDEX(Uppsägningar!E:E,MATCH(C449,Uppsägningar!C:C,0)),FALSE)</f>
        <v>0</v>
      </c>
    </row>
    <row r="450" spans="1:173" x14ac:dyDescent="0.25">
      <c r="A450" s="19">
        <v>434</v>
      </c>
      <c r="B450" s="20"/>
      <c r="C450" s="183"/>
      <c r="D450" s="66"/>
      <c r="E450" s="212">
        <f>IFERROR(INDEX(Admin!$C$7:$C$10,MATCH(FP450,TblNivåValTExt,0)),0)</f>
        <v>0</v>
      </c>
      <c r="F450" s="1"/>
      <c r="G450" s="1"/>
      <c r="H450" s="78"/>
      <c r="I450" s="181"/>
      <c r="J450" s="181"/>
      <c r="K450" s="182"/>
      <c r="L450" s="182"/>
      <c r="M450" s="181"/>
      <c r="N450" s="181"/>
      <c r="O450" s="181"/>
      <c r="P450" s="182"/>
      <c r="Q450" s="182"/>
      <c r="R450" s="181"/>
      <c r="S450" s="181"/>
      <c r="T450" s="181"/>
      <c r="U450" s="182"/>
      <c r="V450" s="182"/>
      <c r="W450" s="181"/>
      <c r="X450" s="181"/>
      <c r="Y450" s="181"/>
      <c r="Z450" s="182"/>
      <c r="AA450" s="182"/>
      <c r="AB450" s="181"/>
      <c r="AC450" s="181"/>
      <c r="AD450" s="181"/>
      <c r="AE450" s="182"/>
      <c r="AF450" s="182"/>
      <c r="AG450" s="181"/>
      <c r="AH450" s="181"/>
      <c r="AI450" s="181"/>
      <c r="AJ450" s="182"/>
      <c r="AK450" s="182"/>
      <c r="AL450" s="181"/>
      <c r="AM450" s="181"/>
      <c r="AN450" s="181"/>
      <c r="AO450" s="182"/>
      <c r="AP450" s="182"/>
      <c r="AQ450" s="181"/>
      <c r="AR450" s="181"/>
      <c r="AS450" s="181"/>
      <c r="AT450" s="182"/>
      <c r="AU450" s="182"/>
      <c r="AV450" s="181"/>
      <c r="AW450" s="181"/>
      <c r="AX450" s="181"/>
      <c r="AY450" s="182"/>
      <c r="AZ450" s="182"/>
      <c r="BA450" s="181"/>
      <c r="BB450" s="181"/>
      <c r="BC450" s="181"/>
      <c r="BD450" s="182"/>
      <c r="BE450" s="182"/>
      <c r="BF450" s="181"/>
      <c r="BG450" s="180">
        <f t="shared" si="779"/>
        <v>0</v>
      </c>
      <c r="BH450" s="116" t="str">
        <f t="shared" si="780"/>
        <v/>
      </c>
      <c r="BI450" s="80" t="b">
        <f t="shared" si="728"/>
        <v>0</v>
      </c>
      <c r="BJ450" s="80" t="str">
        <f t="shared" si="729"/>
        <v/>
      </c>
      <c r="BK450" s="80" t="b">
        <f t="shared" si="781"/>
        <v>0</v>
      </c>
      <c r="BL450" s="13" t="str">
        <f t="shared" si="730"/>
        <v/>
      </c>
      <c r="BM450" s="13" t="b">
        <f t="shared" si="782"/>
        <v>0</v>
      </c>
      <c r="BN450" s="35" t="str">
        <f t="shared" si="731"/>
        <v/>
      </c>
      <c r="BO450" s="13" t="b">
        <f t="shared" si="732"/>
        <v>0</v>
      </c>
      <c r="BP450" s="35" t="str">
        <f t="shared" si="733"/>
        <v/>
      </c>
      <c r="BQ450" s="13" t="b">
        <f t="shared" si="734"/>
        <v>0</v>
      </c>
      <c r="BR450" s="35" t="str">
        <f t="shared" si="735"/>
        <v/>
      </c>
      <c r="BS450" s="35" t="b">
        <f t="shared" si="736"/>
        <v>0</v>
      </c>
      <c r="BT450" s="35" t="str">
        <f t="shared" si="737"/>
        <v/>
      </c>
      <c r="BU450" s="35" t="b">
        <f t="shared" si="738"/>
        <v>0</v>
      </c>
      <c r="BV450" s="35" t="str">
        <f t="shared" si="739"/>
        <v/>
      </c>
      <c r="BW450" s="13" t="b">
        <f t="shared" si="814"/>
        <v>0</v>
      </c>
      <c r="BX450" s="35" t="str">
        <f t="shared" si="740"/>
        <v/>
      </c>
      <c r="BY450" s="265" t="b">
        <f t="shared" si="783"/>
        <v>0</v>
      </c>
      <c r="BZ450" s="35" t="str">
        <f t="shared" si="741"/>
        <v/>
      </c>
      <c r="CA450" s="265" t="b">
        <f t="shared" si="784"/>
        <v>0</v>
      </c>
      <c r="CB450" s="35" t="str">
        <f t="shared" si="742"/>
        <v/>
      </c>
      <c r="CC450" s="272" t="b">
        <f t="shared" si="785"/>
        <v>0</v>
      </c>
      <c r="CD450" s="35" t="str">
        <f t="shared" si="743"/>
        <v/>
      </c>
      <c r="CE450" s="13" t="b">
        <f t="shared" si="744"/>
        <v>0</v>
      </c>
      <c r="CF450" s="35" t="str">
        <f t="shared" si="745"/>
        <v/>
      </c>
      <c r="CG450" s="179">
        <f t="shared" si="746"/>
        <v>0</v>
      </c>
      <c r="CH450" s="179">
        <f t="shared" si="747"/>
        <v>0</v>
      </c>
      <c r="CI450" s="218">
        <f t="shared" si="786"/>
        <v>0</v>
      </c>
      <c r="CJ450" s="218">
        <f t="shared" si="787"/>
        <v>0</v>
      </c>
      <c r="CK450" s="218">
        <f t="shared" si="788"/>
        <v>0</v>
      </c>
      <c r="CL450" s="218">
        <f t="shared" si="789"/>
        <v>0</v>
      </c>
      <c r="CM450" s="218">
        <f t="shared" si="790"/>
        <v>0</v>
      </c>
      <c r="CN450" s="218">
        <f t="shared" si="791"/>
        <v>0</v>
      </c>
      <c r="CO450" s="218">
        <f t="shared" si="792"/>
        <v>0</v>
      </c>
      <c r="CP450" s="218">
        <f t="shared" si="793"/>
        <v>0</v>
      </c>
      <c r="CQ450" s="218">
        <f t="shared" si="794"/>
        <v>0</v>
      </c>
      <c r="CR450" s="218">
        <f t="shared" si="795"/>
        <v>0</v>
      </c>
      <c r="CS450" s="14">
        <f t="shared" si="748"/>
        <v>0</v>
      </c>
      <c r="CT450" s="236">
        <f t="shared" si="749"/>
        <v>0</v>
      </c>
      <c r="CU450" s="237">
        <f t="shared" si="823"/>
        <v>0</v>
      </c>
      <c r="CV450" s="16">
        <f t="shared" si="823"/>
        <v>0</v>
      </c>
      <c r="CW450" s="16">
        <f t="shared" si="823"/>
        <v>0</v>
      </c>
      <c r="CX450" s="16">
        <f t="shared" si="823"/>
        <v>0</v>
      </c>
      <c r="CY450" s="16">
        <f t="shared" si="823"/>
        <v>0</v>
      </c>
      <c r="CZ450" s="16">
        <f t="shared" si="823"/>
        <v>0</v>
      </c>
      <c r="DA450" s="16">
        <f t="shared" si="823"/>
        <v>0</v>
      </c>
      <c r="DB450" s="16">
        <f t="shared" si="823"/>
        <v>0</v>
      </c>
      <c r="DC450" s="16">
        <f t="shared" si="823"/>
        <v>0</v>
      </c>
      <c r="DD450" s="238">
        <f t="shared" si="823"/>
        <v>0</v>
      </c>
      <c r="DE450" s="232">
        <f t="shared" si="824"/>
        <v>0</v>
      </c>
      <c r="DF450" s="132">
        <f t="shared" si="824"/>
        <v>0</v>
      </c>
      <c r="DG450" s="132">
        <f t="shared" si="824"/>
        <v>0</v>
      </c>
      <c r="DH450" s="132">
        <f t="shared" si="824"/>
        <v>0</v>
      </c>
      <c r="DI450" s="132">
        <f t="shared" si="824"/>
        <v>0</v>
      </c>
      <c r="DJ450" s="132">
        <f t="shared" si="824"/>
        <v>0</v>
      </c>
      <c r="DK450" s="132">
        <f t="shared" si="824"/>
        <v>0</v>
      </c>
      <c r="DL450" s="132">
        <f t="shared" si="824"/>
        <v>0</v>
      </c>
      <c r="DM450" s="132">
        <f t="shared" si="824"/>
        <v>0</v>
      </c>
      <c r="DN450" s="233">
        <f t="shared" si="824"/>
        <v>0</v>
      </c>
      <c r="DO450" s="232">
        <f t="shared" si="750"/>
        <v>0</v>
      </c>
      <c r="DP450" s="132">
        <f t="shared" si="751"/>
        <v>0</v>
      </c>
      <c r="DQ450" s="132">
        <f t="shared" si="752"/>
        <v>0</v>
      </c>
      <c r="DR450" s="132">
        <f t="shared" si="753"/>
        <v>0</v>
      </c>
      <c r="DS450" s="132">
        <f t="shared" si="754"/>
        <v>0</v>
      </c>
      <c r="DT450" s="132">
        <f t="shared" si="755"/>
        <v>0</v>
      </c>
      <c r="DU450" s="132">
        <f t="shared" si="756"/>
        <v>0</v>
      </c>
      <c r="DV450" s="132">
        <f t="shared" si="757"/>
        <v>0</v>
      </c>
      <c r="DW450" s="132">
        <f t="shared" si="758"/>
        <v>0</v>
      </c>
      <c r="DX450" s="233">
        <f t="shared" si="759"/>
        <v>0</v>
      </c>
      <c r="DY450" s="231" t="b">
        <f t="shared" si="796"/>
        <v>0</v>
      </c>
      <c r="DZ450" s="163"/>
      <c r="EA450" s="226" t="str">
        <f t="shared" si="797"/>
        <v/>
      </c>
      <c r="EB450" s="178" t="str">
        <f t="shared" si="798"/>
        <v/>
      </c>
      <c r="EC450" s="178" t="str">
        <f t="shared" si="799"/>
        <v/>
      </c>
      <c r="ED450" s="178" t="str">
        <f t="shared" si="800"/>
        <v/>
      </c>
      <c r="EE450" s="178" t="str">
        <f t="shared" si="801"/>
        <v/>
      </c>
      <c r="EF450" s="178" t="str">
        <f t="shared" si="802"/>
        <v/>
      </c>
      <c r="EG450" s="178" t="str">
        <f t="shared" si="803"/>
        <v/>
      </c>
      <c r="EH450" s="178" t="str">
        <f t="shared" si="804"/>
        <v/>
      </c>
      <c r="EI450" s="178" t="str">
        <f t="shared" si="805"/>
        <v/>
      </c>
      <c r="EJ450" s="227" t="str">
        <f t="shared" si="806"/>
        <v/>
      </c>
      <c r="EK450" s="230" t="str">
        <f t="shared" si="760"/>
        <v/>
      </c>
      <c r="EL450" s="177" t="str">
        <f t="shared" si="761"/>
        <v/>
      </c>
      <c r="EM450" s="177" t="str">
        <f t="shared" si="762"/>
        <v/>
      </c>
      <c r="EN450" s="177" t="str">
        <f t="shared" si="763"/>
        <v/>
      </c>
      <c r="EO450" s="177" t="str">
        <f t="shared" si="764"/>
        <v/>
      </c>
      <c r="EP450" s="177" t="str">
        <f t="shared" si="765"/>
        <v/>
      </c>
      <c r="EQ450" s="177" t="str">
        <f t="shared" si="766"/>
        <v/>
      </c>
      <c r="ER450" s="177" t="str">
        <f t="shared" si="767"/>
        <v/>
      </c>
      <c r="ES450" s="177" t="str">
        <f t="shared" si="768"/>
        <v/>
      </c>
      <c r="ET450" s="177" t="str">
        <f t="shared" si="769"/>
        <v/>
      </c>
      <c r="EU450" s="229" t="e">
        <f t="shared" si="770"/>
        <v>#VALUE!</v>
      </c>
      <c r="EV450" s="27" t="e">
        <f t="shared" si="771"/>
        <v>#VALUE!</v>
      </c>
      <c r="EW450" s="27" t="e">
        <f t="shared" si="772"/>
        <v>#VALUE!</v>
      </c>
      <c r="EX450" s="28" t="e">
        <f t="shared" si="773"/>
        <v>#VALUE!</v>
      </c>
      <c r="EY450" s="28" t="e">
        <f t="shared" si="774"/>
        <v>#VALUE!</v>
      </c>
      <c r="EZ450" s="28" t="b">
        <f t="shared" si="775"/>
        <v>0</v>
      </c>
      <c r="FA450" s="176" t="str">
        <f t="shared" si="776"/>
        <v/>
      </c>
      <c r="FB450" s="27" t="e" cm="1">
        <f t="array" aca="1" ref="FB450" ca="1">TEXT(RIGHT(10-RIGHT(SUM(INDEX(1*(MID(MID(C450,1,1)*2,ROW(INDIRECT("1:"&amp;LEN(MID(C450,1,1)*2))),1)),,))+MID(C450,2,1)+
SUM(INDEX(1*(MID(MID(C450,3,1)*2,ROW(INDIRECT("1:"&amp;LEN(MID(C450,3,1)*2))),1)),,))+MID(C450,4,1)+
SUM(INDEX(1*(MID(MID(C450,5,1)*2,ROW(INDIRECT("1:"&amp;LEN(MID(C450,5,1)*2))),1)),,))+MID(C450,6,1)+
SUM(INDEX(1*(MID(MID(C450,8,1)*2,ROW(INDIRECT("1:"&amp;LEN(MID(C450,8,1)*2))),1)),,))+MID(C450,9,1)+
SUM(INDEX(1*(MID(MID(C450,10,1)*2,ROW(INDIRECT("1:"&amp;LEN(MID(C450,10,1)*2))),1)),,)),1),1),"0")</f>
        <v>#VALUE!</v>
      </c>
      <c r="FC450" s="27" t="str">
        <f t="shared" si="777"/>
        <v/>
      </c>
      <c r="FD450" s="29" t="b">
        <f t="shared" si="778"/>
        <v>0</v>
      </c>
      <c r="FE450" s="112" t="b">
        <f>IFERROR(MATCH(D450,'Avtal för korttidsarbete'!$G$13:$G$1012,0),TRUE)</f>
        <v>1</v>
      </c>
      <c r="FF450" s="112" t="b">
        <f t="shared" si="807"/>
        <v>0</v>
      </c>
      <c r="FG450" s="113" t="str" cm="1">
        <f t="array" ref="FG450">IF(FE450=TRUE,"x",INDEX('Avtal för korttidsarbete'!$E$13:$E$1012,$FE450))</f>
        <v>x</v>
      </c>
      <c r="FH450" s="113" t="str" cm="1">
        <f t="array" ref="FH450">IF(FE450=TRUE,"x",INDEX('Avtal för korttidsarbete'!$F$13:$F$1012,$FE450))</f>
        <v>x</v>
      </c>
      <c r="FI450" s="112" t="b">
        <f t="shared" si="808"/>
        <v>0</v>
      </c>
      <c r="FJ450" s="135">
        <f t="shared" si="809"/>
        <v>44166</v>
      </c>
      <c r="FK450" s="135">
        <f t="shared" si="810"/>
        <v>44377</v>
      </c>
      <c r="FL450" s="112" t="b">
        <f t="shared" si="811"/>
        <v>0</v>
      </c>
      <c r="FM450" s="113">
        <f t="shared" si="812"/>
        <v>44166</v>
      </c>
      <c r="FN450" s="135">
        <f t="shared" si="813"/>
        <v>44377</v>
      </c>
      <c r="FO450" s="148" t="b">
        <f>IFERROR(INDEX('Avtal för korttidsarbete'!R:R,MATCH(D450,'Avtal för korttidsarbete'!$G:$G,0)),TRUE)</f>
        <v>1</v>
      </c>
      <c r="FP450" s="135" t="str">
        <f>IF(FO450,"-",INDEX('Avtal för korttidsarbete'!$D:$D,MATCH(D450,'Avtal för korttidsarbete'!$G:$G,0)))</f>
        <v>-</v>
      </c>
      <c r="FQ450" s="113" t="b">
        <f>IFERROR(G450&gt;INDEX(Uppsägningar!E:E,MATCH(C450,Uppsägningar!C:C,0)),FALSE)</f>
        <v>0</v>
      </c>
    </row>
    <row r="451" spans="1:173" x14ac:dyDescent="0.25">
      <c r="A451" s="19">
        <v>435</v>
      </c>
      <c r="B451" s="20"/>
      <c r="C451" s="183"/>
      <c r="D451" s="66"/>
      <c r="E451" s="212">
        <f>IFERROR(INDEX(Admin!$C$7:$C$10,MATCH(FP451,TblNivåValTExt,0)),0)</f>
        <v>0</v>
      </c>
      <c r="F451" s="1"/>
      <c r="G451" s="1"/>
      <c r="H451" s="78"/>
      <c r="I451" s="181"/>
      <c r="J451" s="181"/>
      <c r="K451" s="182"/>
      <c r="L451" s="182"/>
      <c r="M451" s="181"/>
      <c r="N451" s="181"/>
      <c r="O451" s="181"/>
      <c r="P451" s="182"/>
      <c r="Q451" s="182"/>
      <c r="R451" s="181"/>
      <c r="S451" s="181"/>
      <c r="T451" s="181"/>
      <c r="U451" s="182"/>
      <c r="V451" s="182"/>
      <c r="W451" s="181"/>
      <c r="X451" s="181"/>
      <c r="Y451" s="181"/>
      <c r="Z451" s="182"/>
      <c r="AA451" s="182"/>
      <c r="AB451" s="181"/>
      <c r="AC451" s="181"/>
      <c r="AD451" s="181"/>
      <c r="AE451" s="182"/>
      <c r="AF451" s="182"/>
      <c r="AG451" s="181"/>
      <c r="AH451" s="181"/>
      <c r="AI451" s="181"/>
      <c r="AJ451" s="182"/>
      <c r="AK451" s="182"/>
      <c r="AL451" s="181"/>
      <c r="AM451" s="181"/>
      <c r="AN451" s="181"/>
      <c r="AO451" s="182"/>
      <c r="AP451" s="182"/>
      <c r="AQ451" s="181"/>
      <c r="AR451" s="181"/>
      <c r="AS451" s="181"/>
      <c r="AT451" s="182"/>
      <c r="AU451" s="182"/>
      <c r="AV451" s="181"/>
      <c r="AW451" s="181"/>
      <c r="AX451" s="181"/>
      <c r="AY451" s="182"/>
      <c r="AZ451" s="182"/>
      <c r="BA451" s="181"/>
      <c r="BB451" s="181"/>
      <c r="BC451" s="181"/>
      <c r="BD451" s="182"/>
      <c r="BE451" s="182"/>
      <c r="BF451" s="181"/>
      <c r="BG451" s="180">
        <f t="shared" si="779"/>
        <v>0</v>
      </c>
      <c r="BH451" s="116" t="str">
        <f t="shared" si="780"/>
        <v/>
      </c>
      <c r="BI451" s="80" t="b">
        <f t="shared" si="728"/>
        <v>0</v>
      </c>
      <c r="BJ451" s="80" t="str">
        <f t="shared" si="729"/>
        <v/>
      </c>
      <c r="BK451" s="80" t="b">
        <f t="shared" si="781"/>
        <v>0</v>
      </c>
      <c r="BL451" s="13" t="str">
        <f t="shared" si="730"/>
        <v/>
      </c>
      <c r="BM451" s="13" t="b">
        <f t="shared" si="782"/>
        <v>0</v>
      </c>
      <c r="BN451" s="35" t="str">
        <f t="shared" si="731"/>
        <v/>
      </c>
      <c r="BO451" s="13" t="b">
        <f t="shared" si="732"/>
        <v>0</v>
      </c>
      <c r="BP451" s="35" t="str">
        <f t="shared" si="733"/>
        <v/>
      </c>
      <c r="BQ451" s="13" t="b">
        <f t="shared" si="734"/>
        <v>0</v>
      </c>
      <c r="BR451" s="35" t="str">
        <f t="shared" si="735"/>
        <v/>
      </c>
      <c r="BS451" s="35" t="b">
        <f t="shared" si="736"/>
        <v>0</v>
      </c>
      <c r="BT451" s="35" t="str">
        <f t="shared" si="737"/>
        <v/>
      </c>
      <c r="BU451" s="35" t="b">
        <f t="shared" si="738"/>
        <v>0</v>
      </c>
      <c r="BV451" s="35" t="str">
        <f t="shared" si="739"/>
        <v/>
      </c>
      <c r="BW451" s="13" t="b">
        <f t="shared" si="814"/>
        <v>0</v>
      </c>
      <c r="BX451" s="35" t="str">
        <f t="shared" si="740"/>
        <v/>
      </c>
      <c r="BY451" s="265" t="b">
        <f t="shared" si="783"/>
        <v>0</v>
      </c>
      <c r="BZ451" s="35" t="str">
        <f t="shared" si="741"/>
        <v/>
      </c>
      <c r="CA451" s="265" t="b">
        <f t="shared" si="784"/>
        <v>0</v>
      </c>
      <c r="CB451" s="35" t="str">
        <f t="shared" si="742"/>
        <v/>
      </c>
      <c r="CC451" s="272" t="b">
        <f t="shared" si="785"/>
        <v>0</v>
      </c>
      <c r="CD451" s="35" t="str">
        <f t="shared" si="743"/>
        <v/>
      </c>
      <c r="CE451" s="13" t="b">
        <f t="shared" si="744"/>
        <v>0</v>
      </c>
      <c r="CF451" s="35" t="str">
        <f t="shared" si="745"/>
        <v/>
      </c>
      <c r="CG451" s="179">
        <f t="shared" si="746"/>
        <v>0</v>
      </c>
      <c r="CH451" s="179">
        <f t="shared" si="747"/>
        <v>0</v>
      </c>
      <c r="CI451" s="218">
        <f t="shared" si="786"/>
        <v>0</v>
      </c>
      <c r="CJ451" s="218">
        <f t="shared" si="787"/>
        <v>0</v>
      </c>
      <c r="CK451" s="218">
        <f t="shared" si="788"/>
        <v>0</v>
      </c>
      <c r="CL451" s="218">
        <f t="shared" si="789"/>
        <v>0</v>
      </c>
      <c r="CM451" s="218">
        <f t="shared" si="790"/>
        <v>0</v>
      </c>
      <c r="CN451" s="218">
        <f t="shared" si="791"/>
        <v>0</v>
      </c>
      <c r="CO451" s="218">
        <f t="shared" si="792"/>
        <v>0</v>
      </c>
      <c r="CP451" s="218">
        <f t="shared" si="793"/>
        <v>0</v>
      </c>
      <c r="CQ451" s="218">
        <f t="shared" si="794"/>
        <v>0</v>
      </c>
      <c r="CR451" s="218">
        <f t="shared" si="795"/>
        <v>0</v>
      </c>
      <c r="CS451" s="14">
        <f t="shared" si="748"/>
        <v>0</v>
      </c>
      <c r="CT451" s="236">
        <f t="shared" si="749"/>
        <v>0</v>
      </c>
      <c r="CU451" s="237">
        <f t="shared" si="823"/>
        <v>0</v>
      </c>
      <c r="CV451" s="16">
        <f t="shared" si="823"/>
        <v>0</v>
      </c>
      <c r="CW451" s="16">
        <f t="shared" si="823"/>
        <v>0</v>
      </c>
      <c r="CX451" s="16">
        <f t="shared" si="823"/>
        <v>0</v>
      </c>
      <c r="CY451" s="16">
        <f t="shared" si="823"/>
        <v>0</v>
      </c>
      <c r="CZ451" s="16">
        <f t="shared" si="823"/>
        <v>0</v>
      </c>
      <c r="DA451" s="16">
        <f t="shared" si="823"/>
        <v>0</v>
      </c>
      <c r="DB451" s="16">
        <f t="shared" si="823"/>
        <v>0</v>
      </c>
      <c r="DC451" s="16">
        <f t="shared" si="823"/>
        <v>0</v>
      </c>
      <c r="DD451" s="238">
        <f t="shared" si="823"/>
        <v>0</v>
      </c>
      <c r="DE451" s="232">
        <f t="shared" si="824"/>
        <v>0</v>
      </c>
      <c r="DF451" s="132">
        <f t="shared" si="824"/>
        <v>0</v>
      </c>
      <c r="DG451" s="132">
        <f t="shared" si="824"/>
        <v>0</v>
      </c>
      <c r="DH451" s="132">
        <f t="shared" si="824"/>
        <v>0</v>
      </c>
      <c r="DI451" s="132">
        <f t="shared" si="824"/>
        <v>0</v>
      </c>
      <c r="DJ451" s="132">
        <f t="shared" si="824"/>
        <v>0</v>
      </c>
      <c r="DK451" s="132">
        <f t="shared" si="824"/>
        <v>0</v>
      </c>
      <c r="DL451" s="132">
        <f t="shared" si="824"/>
        <v>0</v>
      </c>
      <c r="DM451" s="132">
        <f t="shared" si="824"/>
        <v>0</v>
      </c>
      <c r="DN451" s="233">
        <f t="shared" si="824"/>
        <v>0</v>
      </c>
      <c r="DO451" s="232">
        <f t="shared" si="750"/>
        <v>0</v>
      </c>
      <c r="DP451" s="132">
        <f t="shared" si="751"/>
        <v>0</v>
      </c>
      <c r="DQ451" s="132">
        <f t="shared" si="752"/>
        <v>0</v>
      </c>
      <c r="DR451" s="132">
        <f t="shared" si="753"/>
        <v>0</v>
      </c>
      <c r="DS451" s="132">
        <f t="shared" si="754"/>
        <v>0</v>
      </c>
      <c r="DT451" s="132">
        <f t="shared" si="755"/>
        <v>0</v>
      </c>
      <c r="DU451" s="132">
        <f t="shared" si="756"/>
        <v>0</v>
      </c>
      <c r="DV451" s="132">
        <f t="shared" si="757"/>
        <v>0</v>
      </c>
      <c r="DW451" s="132">
        <f t="shared" si="758"/>
        <v>0</v>
      </c>
      <c r="DX451" s="233">
        <f t="shared" si="759"/>
        <v>0</v>
      </c>
      <c r="DY451" s="231" t="b">
        <f t="shared" si="796"/>
        <v>0</v>
      </c>
      <c r="DZ451" s="163"/>
      <c r="EA451" s="226" t="str">
        <f t="shared" si="797"/>
        <v/>
      </c>
      <c r="EB451" s="178" t="str">
        <f t="shared" si="798"/>
        <v/>
      </c>
      <c r="EC451" s="178" t="str">
        <f t="shared" si="799"/>
        <v/>
      </c>
      <c r="ED451" s="178" t="str">
        <f t="shared" si="800"/>
        <v/>
      </c>
      <c r="EE451" s="178" t="str">
        <f t="shared" si="801"/>
        <v/>
      </c>
      <c r="EF451" s="178" t="str">
        <f t="shared" si="802"/>
        <v/>
      </c>
      <c r="EG451" s="178" t="str">
        <f t="shared" si="803"/>
        <v/>
      </c>
      <c r="EH451" s="178" t="str">
        <f t="shared" si="804"/>
        <v/>
      </c>
      <c r="EI451" s="178" t="str">
        <f t="shared" si="805"/>
        <v/>
      </c>
      <c r="EJ451" s="227" t="str">
        <f t="shared" si="806"/>
        <v/>
      </c>
      <c r="EK451" s="230" t="str">
        <f t="shared" si="760"/>
        <v/>
      </c>
      <c r="EL451" s="177" t="str">
        <f t="shared" si="761"/>
        <v/>
      </c>
      <c r="EM451" s="177" t="str">
        <f t="shared" si="762"/>
        <v/>
      </c>
      <c r="EN451" s="177" t="str">
        <f t="shared" si="763"/>
        <v/>
      </c>
      <c r="EO451" s="177" t="str">
        <f t="shared" si="764"/>
        <v/>
      </c>
      <c r="EP451" s="177" t="str">
        <f t="shared" si="765"/>
        <v/>
      </c>
      <c r="EQ451" s="177" t="str">
        <f t="shared" si="766"/>
        <v/>
      </c>
      <c r="ER451" s="177" t="str">
        <f t="shared" si="767"/>
        <v/>
      </c>
      <c r="ES451" s="177" t="str">
        <f t="shared" si="768"/>
        <v/>
      </c>
      <c r="ET451" s="177" t="str">
        <f t="shared" si="769"/>
        <v/>
      </c>
      <c r="EU451" s="229" t="e">
        <f t="shared" si="770"/>
        <v>#VALUE!</v>
      </c>
      <c r="EV451" s="27" t="e">
        <f t="shared" si="771"/>
        <v>#VALUE!</v>
      </c>
      <c r="EW451" s="27" t="e">
        <f t="shared" si="772"/>
        <v>#VALUE!</v>
      </c>
      <c r="EX451" s="28" t="e">
        <f t="shared" si="773"/>
        <v>#VALUE!</v>
      </c>
      <c r="EY451" s="28" t="e">
        <f t="shared" si="774"/>
        <v>#VALUE!</v>
      </c>
      <c r="EZ451" s="28" t="b">
        <f t="shared" si="775"/>
        <v>0</v>
      </c>
      <c r="FA451" s="176" t="str">
        <f t="shared" si="776"/>
        <v/>
      </c>
      <c r="FB451" s="27" t="e" cm="1">
        <f t="array" aca="1" ref="FB451" ca="1">TEXT(RIGHT(10-RIGHT(SUM(INDEX(1*(MID(MID(C451,1,1)*2,ROW(INDIRECT("1:"&amp;LEN(MID(C451,1,1)*2))),1)),,))+MID(C451,2,1)+
SUM(INDEX(1*(MID(MID(C451,3,1)*2,ROW(INDIRECT("1:"&amp;LEN(MID(C451,3,1)*2))),1)),,))+MID(C451,4,1)+
SUM(INDEX(1*(MID(MID(C451,5,1)*2,ROW(INDIRECT("1:"&amp;LEN(MID(C451,5,1)*2))),1)),,))+MID(C451,6,1)+
SUM(INDEX(1*(MID(MID(C451,8,1)*2,ROW(INDIRECT("1:"&amp;LEN(MID(C451,8,1)*2))),1)),,))+MID(C451,9,1)+
SUM(INDEX(1*(MID(MID(C451,10,1)*2,ROW(INDIRECT("1:"&amp;LEN(MID(C451,10,1)*2))),1)),,)),1),1),"0")</f>
        <v>#VALUE!</v>
      </c>
      <c r="FC451" s="27" t="str">
        <f t="shared" si="777"/>
        <v/>
      </c>
      <c r="FD451" s="29" t="b">
        <f t="shared" si="778"/>
        <v>0</v>
      </c>
      <c r="FE451" s="112" t="b">
        <f>IFERROR(MATCH(D451,'Avtal för korttidsarbete'!$G$13:$G$1012,0),TRUE)</f>
        <v>1</v>
      </c>
      <c r="FF451" s="112" t="b">
        <f t="shared" si="807"/>
        <v>0</v>
      </c>
      <c r="FG451" s="113" t="str" cm="1">
        <f t="array" ref="FG451">IF(FE451=TRUE,"x",INDEX('Avtal för korttidsarbete'!$E$13:$E$1012,$FE451))</f>
        <v>x</v>
      </c>
      <c r="FH451" s="113" t="str" cm="1">
        <f t="array" ref="FH451">IF(FE451=TRUE,"x",INDEX('Avtal för korttidsarbete'!$F$13:$F$1012,$FE451))</f>
        <v>x</v>
      </c>
      <c r="FI451" s="112" t="b">
        <f t="shared" si="808"/>
        <v>0</v>
      </c>
      <c r="FJ451" s="135">
        <f t="shared" si="809"/>
        <v>44166</v>
      </c>
      <c r="FK451" s="135">
        <f t="shared" si="810"/>
        <v>44377</v>
      </c>
      <c r="FL451" s="112" t="b">
        <f t="shared" si="811"/>
        <v>0</v>
      </c>
      <c r="FM451" s="113">
        <f t="shared" si="812"/>
        <v>44166</v>
      </c>
      <c r="FN451" s="135">
        <f t="shared" si="813"/>
        <v>44377</v>
      </c>
      <c r="FO451" s="148" t="b">
        <f>IFERROR(INDEX('Avtal för korttidsarbete'!R:R,MATCH(D451,'Avtal för korttidsarbete'!$G:$G,0)),TRUE)</f>
        <v>1</v>
      </c>
      <c r="FP451" s="135" t="str">
        <f>IF(FO451,"-",INDEX('Avtal för korttidsarbete'!$D:$D,MATCH(D451,'Avtal för korttidsarbete'!$G:$G,0)))</f>
        <v>-</v>
      </c>
      <c r="FQ451" s="113" t="b">
        <f>IFERROR(G451&gt;INDEX(Uppsägningar!E:E,MATCH(C451,Uppsägningar!C:C,0)),FALSE)</f>
        <v>0</v>
      </c>
    </row>
    <row r="452" spans="1:173" x14ac:dyDescent="0.25">
      <c r="A452" s="19">
        <v>436</v>
      </c>
      <c r="B452" s="20"/>
      <c r="C452" s="183"/>
      <c r="D452" s="66"/>
      <c r="E452" s="212">
        <f>IFERROR(INDEX(Admin!$C$7:$C$10,MATCH(FP452,TblNivåValTExt,0)),0)</f>
        <v>0</v>
      </c>
      <c r="F452" s="1"/>
      <c r="G452" s="1"/>
      <c r="H452" s="78"/>
      <c r="I452" s="181"/>
      <c r="J452" s="181"/>
      <c r="K452" s="182"/>
      <c r="L452" s="182"/>
      <c r="M452" s="181"/>
      <c r="N452" s="181"/>
      <c r="O452" s="181"/>
      <c r="P452" s="182"/>
      <c r="Q452" s="182"/>
      <c r="R452" s="181"/>
      <c r="S452" s="181"/>
      <c r="T452" s="181"/>
      <c r="U452" s="182"/>
      <c r="V452" s="182"/>
      <c r="W452" s="181"/>
      <c r="X452" s="181"/>
      <c r="Y452" s="181"/>
      <c r="Z452" s="182"/>
      <c r="AA452" s="182"/>
      <c r="AB452" s="181"/>
      <c r="AC452" s="181"/>
      <c r="AD452" s="181"/>
      <c r="AE452" s="182"/>
      <c r="AF452" s="182"/>
      <c r="AG452" s="181"/>
      <c r="AH452" s="181"/>
      <c r="AI452" s="181"/>
      <c r="AJ452" s="182"/>
      <c r="AK452" s="182"/>
      <c r="AL452" s="181"/>
      <c r="AM452" s="181"/>
      <c r="AN452" s="181"/>
      <c r="AO452" s="182"/>
      <c r="AP452" s="182"/>
      <c r="AQ452" s="181"/>
      <c r="AR452" s="181"/>
      <c r="AS452" s="181"/>
      <c r="AT452" s="182"/>
      <c r="AU452" s="182"/>
      <c r="AV452" s="181"/>
      <c r="AW452" s="181"/>
      <c r="AX452" s="181"/>
      <c r="AY452" s="182"/>
      <c r="AZ452" s="182"/>
      <c r="BA452" s="181"/>
      <c r="BB452" s="181"/>
      <c r="BC452" s="181"/>
      <c r="BD452" s="182"/>
      <c r="BE452" s="182"/>
      <c r="BF452" s="181"/>
      <c r="BG452" s="180">
        <f t="shared" si="779"/>
        <v>0</v>
      </c>
      <c r="BH452" s="116" t="str">
        <f t="shared" si="780"/>
        <v/>
      </c>
      <c r="BI452" s="80" t="b">
        <f t="shared" si="728"/>
        <v>0</v>
      </c>
      <c r="BJ452" s="80" t="str">
        <f t="shared" si="729"/>
        <v/>
      </c>
      <c r="BK452" s="80" t="b">
        <f t="shared" si="781"/>
        <v>0</v>
      </c>
      <c r="BL452" s="13" t="str">
        <f t="shared" si="730"/>
        <v/>
      </c>
      <c r="BM452" s="13" t="b">
        <f t="shared" si="782"/>
        <v>0</v>
      </c>
      <c r="BN452" s="35" t="str">
        <f t="shared" si="731"/>
        <v/>
      </c>
      <c r="BO452" s="13" t="b">
        <f t="shared" si="732"/>
        <v>0</v>
      </c>
      <c r="BP452" s="35" t="str">
        <f t="shared" si="733"/>
        <v/>
      </c>
      <c r="BQ452" s="13" t="b">
        <f t="shared" si="734"/>
        <v>0</v>
      </c>
      <c r="BR452" s="35" t="str">
        <f t="shared" si="735"/>
        <v/>
      </c>
      <c r="BS452" s="35" t="b">
        <f t="shared" si="736"/>
        <v>0</v>
      </c>
      <c r="BT452" s="35" t="str">
        <f t="shared" si="737"/>
        <v/>
      </c>
      <c r="BU452" s="35" t="b">
        <f t="shared" si="738"/>
        <v>0</v>
      </c>
      <c r="BV452" s="35" t="str">
        <f t="shared" si="739"/>
        <v/>
      </c>
      <c r="BW452" s="13" t="b">
        <f t="shared" si="814"/>
        <v>0</v>
      </c>
      <c r="BX452" s="35" t="str">
        <f t="shared" si="740"/>
        <v/>
      </c>
      <c r="BY452" s="265" t="b">
        <f t="shared" si="783"/>
        <v>0</v>
      </c>
      <c r="BZ452" s="35" t="str">
        <f t="shared" si="741"/>
        <v/>
      </c>
      <c r="CA452" s="265" t="b">
        <f t="shared" si="784"/>
        <v>0</v>
      </c>
      <c r="CB452" s="35" t="str">
        <f t="shared" si="742"/>
        <v/>
      </c>
      <c r="CC452" s="272" t="b">
        <f t="shared" si="785"/>
        <v>0</v>
      </c>
      <c r="CD452" s="35" t="str">
        <f t="shared" si="743"/>
        <v/>
      </c>
      <c r="CE452" s="13" t="b">
        <f t="shared" si="744"/>
        <v>0</v>
      </c>
      <c r="CF452" s="35" t="str">
        <f t="shared" si="745"/>
        <v/>
      </c>
      <c r="CG452" s="179">
        <f t="shared" si="746"/>
        <v>0</v>
      </c>
      <c r="CH452" s="179">
        <f t="shared" si="747"/>
        <v>0</v>
      </c>
      <c r="CI452" s="218">
        <f t="shared" si="786"/>
        <v>0</v>
      </c>
      <c r="CJ452" s="218">
        <f t="shared" si="787"/>
        <v>0</v>
      </c>
      <c r="CK452" s="218">
        <f t="shared" si="788"/>
        <v>0</v>
      </c>
      <c r="CL452" s="218">
        <f t="shared" si="789"/>
        <v>0</v>
      </c>
      <c r="CM452" s="218">
        <f t="shared" si="790"/>
        <v>0</v>
      </c>
      <c r="CN452" s="218">
        <f t="shared" si="791"/>
        <v>0</v>
      </c>
      <c r="CO452" s="218">
        <f t="shared" si="792"/>
        <v>0</v>
      </c>
      <c r="CP452" s="218">
        <f t="shared" si="793"/>
        <v>0</v>
      </c>
      <c r="CQ452" s="218">
        <f t="shared" si="794"/>
        <v>0</v>
      </c>
      <c r="CR452" s="218">
        <f t="shared" si="795"/>
        <v>0</v>
      </c>
      <c r="CS452" s="14">
        <f t="shared" si="748"/>
        <v>0</v>
      </c>
      <c r="CT452" s="236">
        <f t="shared" si="749"/>
        <v>0</v>
      </c>
      <c r="CU452" s="237">
        <f t="shared" si="823"/>
        <v>0</v>
      </c>
      <c r="CV452" s="16">
        <f t="shared" si="823"/>
        <v>0</v>
      </c>
      <c r="CW452" s="16">
        <f t="shared" si="823"/>
        <v>0</v>
      </c>
      <c r="CX452" s="16">
        <f t="shared" si="823"/>
        <v>0</v>
      </c>
      <c r="CY452" s="16">
        <f t="shared" si="823"/>
        <v>0</v>
      </c>
      <c r="CZ452" s="16">
        <f t="shared" si="823"/>
        <v>0</v>
      </c>
      <c r="DA452" s="16">
        <f t="shared" si="823"/>
        <v>0</v>
      </c>
      <c r="DB452" s="16">
        <f t="shared" si="823"/>
        <v>0</v>
      </c>
      <c r="DC452" s="16">
        <f t="shared" si="823"/>
        <v>0</v>
      </c>
      <c r="DD452" s="238">
        <f t="shared" si="823"/>
        <v>0</v>
      </c>
      <c r="DE452" s="232">
        <f t="shared" si="824"/>
        <v>0</v>
      </c>
      <c r="DF452" s="132">
        <f t="shared" si="824"/>
        <v>0</v>
      </c>
      <c r="DG452" s="132">
        <f t="shared" si="824"/>
        <v>0</v>
      </c>
      <c r="DH452" s="132">
        <f t="shared" si="824"/>
        <v>0</v>
      </c>
      <c r="DI452" s="132">
        <f t="shared" si="824"/>
        <v>0</v>
      </c>
      <c r="DJ452" s="132">
        <f t="shared" si="824"/>
        <v>0</v>
      </c>
      <c r="DK452" s="132">
        <f t="shared" si="824"/>
        <v>0</v>
      </c>
      <c r="DL452" s="132">
        <f t="shared" si="824"/>
        <v>0</v>
      </c>
      <c r="DM452" s="132">
        <f t="shared" si="824"/>
        <v>0</v>
      </c>
      <c r="DN452" s="233">
        <f t="shared" si="824"/>
        <v>0</v>
      </c>
      <c r="DO452" s="232">
        <f t="shared" si="750"/>
        <v>0</v>
      </c>
      <c r="DP452" s="132">
        <f t="shared" si="751"/>
        <v>0</v>
      </c>
      <c r="DQ452" s="132">
        <f t="shared" si="752"/>
        <v>0</v>
      </c>
      <c r="DR452" s="132">
        <f t="shared" si="753"/>
        <v>0</v>
      </c>
      <c r="DS452" s="132">
        <f t="shared" si="754"/>
        <v>0</v>
      </c>
      <c r="DT452" s="132">
        <f t="shared" si="755"/>
        <v>0</v>
      </c>
      <c r="DU452" s="132">
        <f t="shared" si="756"/>
        <v>0</v>
      </c>
      <c r="DV452" s="132">
        <f t="shared" si="757"/>
        <v>0</v>
      </c>
      <c r="DW452" s="132">
        <f t="shared" si="758"/>
        <v>0</v>
      </c>
      <c r="DX452" s="233">
        <f t="shared" si="759"/>
        <v>0</v>
      </c>
      <c r="DY452" s="231" t="b">
        <f t="shared" si="796"/>
        <v>0</v>
      </c>
      <c r="DZ452" s="163"/>
      <c r="EA452" s="226" t="str">
        <f t="shared" si="797"/>
        <v/>
      </c>
      <c r="EB452" s="178" t="str">
        <f t="shared" si="798"/>
        <v/>
      </c>
      <c r="EC452" s="178" t="str">
        <f t="shared" si="799"/>
        <v/>
      </c>
      <c r="ED452" s="178" t="str">
        <f t="shared" si="800"/>
        <v/>
      </c>
      <c r="EE452" s="178" t="str">
        <f t="shared" si="801"/>
        <v/>
      </c>
      <c r="EF452" s="178" t="str">
        <f t="shared" si="802"/>
        <v/>
      </c>
      <c r="EG452" s="178" t="str">
        <f t="shared" si="803"/>
        <v/>
      </c>
      <c r="EH452" s="178" t="str">
        <f t="shared" si="804"/>
        <v/>
      </c>
      <c r="EI452" s="178" t="str">
        <f t="shared" si="805"/>
        <v/>
      </c>
      <c r="EJ452" s="227" t="str">
        <f t="shared" si="806"/>
        <v/>
      </c>
      <c r="EK452" s="230" t="str">
        <f t="shared" si="760"/>
        <v/>
      </c>
      <c r="EL452" s="177" t="str">
        <f t="shared" si="761"/>
        <v/>
      </c>
      <c r="EM452" s="177" t="str">
        <f t="shared" si="762"/>
        <v/>
      </c>
      <c r="EN452" s="177" t="str">
        <f t="shared" si="763"/>
        <v/>
      </c>
      <c r="EO452" s="177" t="str">
        <f t="shared" si="764"/>
        <v/>
      </c>
      <c r="EP452" s="177" t="str">
        <f t="shared" si="765"/>
        <v/>
      </c>
      <c r="EQ452" s="177" t="str">
        <f t="shared" si="766"/>
        <v/>
      </c>
      <c r="ER452" s="177" t="str">
        <f t="shared" si="767"/>
        <v/>
      </c>
      <c r="ES452" s="177" t="str">
        <f t="shared" si="768"/>
        <v/>
      </c>
      <c r="ET452" s="177" t="str">
        <f t="shared" si="769"/>
        <v/>
      </c>
      <c r="EU452" s="229" t="e">
        <f t="shared" si="770"/>
        <v>#VALUE!</v>
      </c>
      <c r="EV452" s="27" t="e">
        <f t="shared" si="771"/>
        <v>#VALUE!</v>
      </c>
      <c r="EW452" s="27" t="e">
        <f t="shared" si="772"/>
        <v>#VALUE!</v>
      </c>
      <c r="EX452" s="28" t="e">
        <f t="shared" si="773"/>
        <v>#VALUE!</v>
      </c>
      <c r="EY452" s="28" t="e">
        <f t="shared" si="774"/>
        <v>#VALUE!</v>
      </c>
      <c r="EZ452" s="28" t="b">
        <f t="shared" si="775"/>
        <v>0</v>
      </c>
      <c r="FA452" s="176" t="str">
        <f t="shared" si="776"/>
        <v/>
      </c>
      <c r="FB452" s="27" t="e" cm="1">
        <f t="array" aca="1" ref="FB452" ca="1">TEXT(RIGHT(10-RIGHT(SUM(INDEX(1*(MID(MID(C452,1,1)*2,ROW(INDIRECT("1:"&amp;LEN(MID(C452,1,1)*2))),1)),,))+MID(C452,2,1)+
SUM(INDEX(1*(MID(MID(C452,3,1)*2,ROW(INDIRECT("1:"&amp;LEN(MID(C452,3,1)*2))),1)),,))+MID(C452,4,1)+
SUM(INDEX(1*(MID(MID(C452,5,1)*2,ROW(INDIRECT("1:"&amp;LEN(MID(C452,5,1)*2))),1)),,))+MID(C452,6,1)+
SUM(INDEX(1*(MID(MID(C452,8,1)*2,ROW(INDIRECT("1:"&amp;LEN(MID(C452,8,1)*2))),1)),,))+MID(C452,9,1)+
SUM(INDEX(1*(MID(MID(C452,10,1)*2,ROW(INDIRECT("1:"&amp;LEN(MID(C452,10,1)*2))),1)),,)),1),1),"0")</f>
        <v>#VALUE!</v>
      </c>
      <c r="FC452" s="27" t="str">
        <f t="shared" si="777"/>
        <v/>
      </c>
      <c r="FD452" s="29" t="b">
        <f t="shared" si="778"/>
        <v>0</v>
      </c>
      <c r="FE452" s="112" t="b">
        <f>IFERROR(MATCH(D452,'Avtal för korttidsarbete'!$G$13:$G$1012,0),TRUE)</f>
        <v>1</v>
      </c>
      <c r="FF452" s="112" t="b">
        <f t="shared" si="807"/>
        <v>0</v>
      </c>
      <c r="FG452" s="113" t="str" cm="1">
        <f t="array" ref="FG452">IF(FE452=TRUE,"x",INDEX('Avtal för korttidsarbete'!$E$13:$E$1012,$FE452))</f>
        <v>x</v>
      </c>
      <c r="FH452" s="113" t="str" cm="1">
        <f t="array" ref="FH452">IF(FE452=TRUE,"x",INDEX('Avtal för korttidsarbete'!$F$13:$F$1012,$FE452))</f>
        <v>x</v>
      </c>
      <c r="FI452" s="112" t="b">
        <f t="shared" si="808"/>
        <v>0</v>
      </c>
      <c r="FJ452" s="135">
        <f t="shared" si="809"/>
        <v>44166</v>
      </c>
      <c r="FK452" s="135">
        <f t="shared" si="810"/>
        <v>44377</v>
      </c>
      <c r="FL452" s="112" t="b">
        <f t="shared" si="811"/>
        <v>0</v>
      </c>
      <c r="FM452" s="113">
        <f t="shared" si="812"/>
        <v>44166</v>
      </c>
      <c r="FN452" s="135">
        <f t="shared" si="813"/>
        <v>44377</v>
      </c>
      <c r="FO452" s="148" t="b">
        <f>IFERROR(INDEX('Avtal för korttidsarbete'!R:R,MATCH(D452,'Avtal för korttidsarbete'!$G:$G,0)),TRUE)</f>
        <v>1</v>
      </c>
      <c r="FP452" s="135" t="str">
        <f>IF(FO452,"-",INDEX('Avtal för korttidsarbete'!$D:$D,MATCH(D452,'Avtal för korttidsarbete'!$G:$G,0)))</f>
        <v>-</v>
      </c>
      <c r="FQ452" s="113" t="b">
        <f>IFERROR(G452&gt;INDEX(Uppsägningar!E:E,MATCH(C452,Uppsägningar!C:C,0)),FALSE)</f>
        <v>0</v>
      </c>
    </row>
    <row r="453" spans="1:173" x14ac:dyDescent="0.25">
      <c r="A453" s="19">
        <v>437</v>
      </c>
      <c r="B453" s="20"/>
      <c r="C453" s="183"/>
      <c r="D453" s="66"/>
      <c r="E453" s="212">
        <f>IFERROR(INDEX(Admin!$C$7:$C$10,MATCH(FP453,TblNivåValTExt,0)),0)</f>
        <v>0</v>
      </c>
      <c r="F453" s="1"/>
      <c r="G453" s="1"/>
      <c r="H453" s="78"/>
      <c r="I453" s="181"/>
      <c r="J453" s="181"/>
      <c r="K453" s="182"/>
      <c r="L453" s="182"/>
      <c r="M453" s="181"/>
      <c r="N453" s="181"/>
      <c r="O453" s="181"/>
      <c r="P453" s="182"/>
      <c r="Q453" s="182"/>
      <c r="R453" s="181"/>
      <c r="S453" s="181"/>
      <c r="T453" s="181"/>
      <c r="U453" s="182"/>
      <c r="V453" s="182"/>
      <c r="W453" s="181"/>
      <c r="X453" s="181"/>
      <c r="Y453" s="181"/>
      <c r="Z453" s="182"/>
      <c r="AA453" s="182"/>
      <c r="AB453" s="181"/>
      <c r="AC453" s="181"/>
      <c r="AD453" s="181"/>
      <c r="AE453" s="182"/>
      <c r="AF453" s="182"/>
      <c r="AG453" s="181"/>
      <c r="AH453" s="181"/>
      <c r="AI453" s="181"/>
      <c r="AJ453" s="182"/>
      <c r="AK453" s="182"/>
      <c r="AL453" s="181"/>
      <c r="AM453" s="181"/>
      <c r="AN453" s="181"/>
      <c r="AO453" s="182"/>
      <c r="AP453" s="182"/>
      <c r="AQ453" s="181"/>
      <c r="AR453" s="181"/>
      <c r="AS453" s="181"/>
      <c r="AT453" s="182"/>
      <c r="AU453" s="182"/>
      <c r="AV453" s="181"/>
      <c r="AW453" s="181"/>
      <c r="AX453" s="181"/>
      <c r="AY453" s="182"/>
      <c r="AZ453" s="182"/>
      <c r="BA453" s="181"/>
      <c r="BB453" s="181"/>
      <c r="BC453" s="181"/>
      <c r="BD453" s="182"/>
      <c r="BE453" s="182"/>
      <c r="BF453" s="181"/>
      <c r="BG453" s="180">
        <f t="shared" si="779"/>
        <v>0</v>
      </c>
      <c r="BH453" s="116" t="str">
        <f t="shared" si="780"/>
        <v/>
      </c>
      <c r="BI453" s="80" t="b">
        <f t="shared" si="728"/>
        <v>0</v>
      </c>
      <c r="BJ453" s="80" t="str">
        <f t="shared" si="729"/>
        <v/>
      </c>
      <c r="BK453" s="80" t="b">
        <f t="shared" si="781"/>
        <v>0</v>
      </c>
      <c r="BL453" s="13" t="str">
        <f t="shared" si="730"/>
        <v/>
      </c>
      <c r="BM453" s="13" t="b">
        <f t="shared" si="782"/>
        <v>0</v>
      </c>
      <c r="BN453" s="35" t="str">
        <f t="shared" si="731"/>
        <v/>
      </c>
      <c r="BO453" s="13" t="b">
        <f t="shared" si="732"/>
        <v>0</v>
      </c>
      <c r="BP453" s="35" t="str">
        <f t="shared" si="733"/>
        <v/>
      </c>
      <c r="BQ453" s="13" t="b">
        <f t="shared" si="734"/>
        <v>0</v>
      </c>
      <c r="BR453" s="35" t="str">
        <f t="shared" si="735"/>
        <v/>
      </c>
      <c r="BS453" s="35" t="b">
        <f t="shared" si="736"/>
        <v>0</v>
      </c>
      <c r="BT453" s="35" t="str">
        <f t="shared" si="737"/>
        <v/>
      </c>
      <c r="BU453" s="35" t="b">
        <f t="shared" si="738"/>
        <v>0</v>
      </c>
      <c r="BV453" s="35" t="str">
        <f t="shared" si="739"/>
        <v/>
      </c>
      <c r="BW453" s="13" t="b">
        <f t="shared" si="814"/>
        <v>0</v>
      </c>
      <c r="BX453" s="35" t="str">
        <f t="shared" si="740"/>
        <v/>
      </c>
      <c r="BY453" s="265" t="b">
        <f t="shared" si="783"/>
        <v>0</v>
      </c>
      <c r="BZ453" s="35" t="str">
        <f t="shared" si="741"/>
        <v/>
      </c>
      <c r="CA453" s="265" t="b">
        <f t="shared" si="784"/>
        <v>0</v>
      </c>
      <c r="CB453" s="35" t="str">
        <f t="shared" si="742"/>
        <v/>
      </c>
      <c r="CC453" s="272" t="b">
        <f t="shared" si="785"/>
        <v>0</v>
      </c>
      <c r="CD453" s="35" t="str">
        <f t="shared" si="743"/>
        <v/>
      </c>
      <c r="CE453" s="13" t="b">
        <f t="shared" si="744"/>
        <v>0</v>
      </c>
      <c r="CF453" s="35" t="str">
        <f t="shared" si="745"/>
        <v/>
      </c>
      <c r="CG453" s="179">
        <f t="shared" si="746"/>
        <v>0</v>
      </c>
      <c r="CH453" s="179">
        <f t="shared" si="747"/>
        <v>0</v>
      </c>
      <c r="CI453" s="218">
        <f t="shared" si="786"/>
        <v>0</v>
      </c>
      <c r="CJ453" s="218">
        <f t="shared" si="787"/>
        <v>0</v>
      </c>
      <c r="CK453" s="218">
        <f t="shared" si="788"/>
        <v>0</v>
      </c>
      <c r="CL453" s="218">
        <f t="shared" si="789"/>
        <v>0</v>
      </c>
      <c r="CM453" s="218">
        <f t="shared" si="790"/>
        <v>0</v>
      </c>
      <c r="CN453" s="218">
        <f t="shared" si="791"/>
        <v>0</v>
      </c>
      <c r="CO453" s="218">
        <f t="shared" si="792"/>
        <v>0</v>
      </c>
      <c r="CP453" s="218">
        <f t="shared" si="793"/>
        <v>0</v>
      </c>
      <c r="CQ453" s="218">
        <f t="shared" si="794"/>
        <v>0</v>
      </c>
      <c r="CR453" s="218">
        <f t="shared" si="795"/>
        <v>0</v>
      </c>
      <c r="CS453" s="14">
        <f t="shared" si="748"/>
        <v>0</v>
      </c>
      <c r="CT453" s="236">
        <f t="shared" si="749"/>
        <v>0</v>
      </c>
      <c r="CU453" s="237">
        <f t="shared" si="823"/>
        <v>0</v>
      </c>
      <c r="CV453" s="16">
        <f t="shared" si="823"/>
        <v>0</v>
      </c>
      <c r="CW453" s="16">
        <f t="shared" si="823"/>
        <v>0</v>
      </c>
      <c r="CX453" s="16">
        <f t="shared" si="823"/>
        <v>0</v>
      </c>
      <c r="CY453" s="16">
        <f t="shared" si="823"/>
        <v>0</v>
      </c>
      <c r="CZ453" s="16">
        <f t="shared" si="823"/>
        <v>0</v>
      </c>
      <c r="DA453" s="16">
        <f t="shared" si="823"/>
        <v>0</v>
      </c>
      <c r="DB453" s="16">
        <f t="shared" si="823"/>
        <v>0</v>
      </c>
      <c r="DC453" s="16">
        <f t="shared" si="823"/>
        <v>0</v>
      </c>
      <c r="DD453" s="238">
        <f t="shared" si="823"/>
        <v>0</v>
      </c>
      <c r="DE453" s="232">
        <f t="shared" si="824"/>
        <v>0</v>
      </c>
      <c r="DF453" s="132">
        <f t="shared" si="824"/>
        <v>0</v>
      </c>
      <c r="DG453" s="132">
        <f t="shared" si="824"/>
        <v>0</v>
      </c>
      <c r="DH453" s="132">
        <f t="shared" si="824"/>
        <v>0</v>
      </c>
      <c r="DI453" s="132">
        <f t="shared" si="824"/>
        <v>0</v>
      </c>
      <c r="DJ453" s="132">
        <f t="shared" si="824"/>
        <v>0</v>
      </c>
      <c r="DK453" s="132">
        <f t="shared" si="824"/>
        <v>0</v>
      </c>
      <c r="DL453" s="132">
        <f t="shared" si="824"/>
        <v>0</v>
      </c>
      <c r="DM453" s="132">
        <f t="shared" si="824"/>
        <v>0</v>
      </c>
      <c r="DN453" s="233">
        <f t="shared" si="824"/>
        <v>0</v>
      </c>
      <c r="DO453" s="232">
        <f t="shared" si="750"/>
        <v>0</v>
      </c>
      <c r="DP453" s="132">
        <f t="shared" si="751"/>
        <v>0</v>
      </c>
      <c r="DQ453" s="132">
        <f t="shared" si="752"/>
        <v>0</v>
      </c>
      <c r="DR453" s="132">
        <f t="shared" si="753"/>
        <v>0</v>
      </c>
      <c r="DS453" s="132">
        <f t="shared" si="754"/>
        <v>0</v>
      </c>
      <c r="DT453" s="132">
        <f t="shared" si="755"/>
        <v>0</v>
      </c>
      <c r="DU453" s="132">
        <f t="shared" si="756"/>
        <v>0</v>
      </c>
      <c r="DV453" s="132">
        <f t="shared" si="757"/>
        <v>0</v>
      </c>
      <c r="DW453" s="132">
        <f t="shared" si="758"/>
        <v>0</v>
      </c>
      <c r="DX453" s="233">
        <f t="shared" si="759"/>
        <v>0</v>
      </c>
      <c r="DY453" s="231" t="b">
        <f t="shared" si="796"/>
        <v>0</v>
      </c>
      <c r="DZ453" s="163"/>
      <c r="EA453" s="226" t="str">
        <f t="shared" si="797"/>
        <v/>
      </c>
      <c r="EB453" s="178" t="str">
        <f t="shared" si="798"/>
        <v/>
      </c>
      <c r="EC453" s="178" t="str">
        <f t="shared" si="799"/>
        <v/>
      </c>
      <c r="ED453" s="178" t="str">
        <f t="shared" si="800"/>
        <v/>
      </c>
      <c r="EE453" s="178" t="str">
        <f t="shared" si="801"/>
        <v/>
      </c>
      <c r="EF453" s="178" t="str">
        <f t="shared" si="802"/>
        <v/>
      </c>
      <c r="EG453" s="178" t="str">
        <f t="shared" si="803"/>
        <v/>
      </c>
      <c r="EH453" s="178" t="str">
        <f t="shared" si="804"/>
        <v/>
      </c>
      <c r="EI453" s="178" t="str">
        <f t="shared" si="805"/>
        <v/>
      </c>
      <c r="EJ453" s="227" t="str">
        <f t="shared" si="806"/>
        <v/>
      </c>
      <c r="EK453" s="230" t="str">
        <f t="shared" si="760"/>
        <v/>
      </c>
      <c r="EL453" s="177" t="str">
        <f t="shared" si="761"/>
        <v/>
      </c>
      <c r="EM453" s="177" t="str">
        <f t="shared" si="762"/>
        <v/>
      </c>
      <c r="EN453" s="177" t="str">
        <f t="shared" si="763"/>
        <v/>
      </c>
      <c r="EO453" s="177" t="str">
        <f t="shared" si="764"/>
        <v/>
      </c>
      <c r="EP453" s="177" t="str">
        <f t="shared" si="765"/>
        <v/>
      </c>
      <c r="EQ453" s="177" t="str">
        <f t="shared" si="766"/>
        <v/>
      </c>
      <c r="ER453" s="177" t="str">
        <f t="shared" si="767"/>
        <v/>
      </c>
      <c r="ES453" s="177" t="str">
        <f t="shared" si="768"/>
        <v/>
      </c>
      <c r="ET453" s="177" t="str">
        <f t="shared" si="769"/>
        <v/>
      </c>
      <c r="EU453" s="229" t="e">
        <f t="shared" si="770"/>
        <v>#VALUE!</v>
      </c>
      <c r="EV453" s="27" t="e">
        <f t="shared" si="771"/>
        <v>#VALUE!</v>
      </c>
      <c r="EW453" s="27" t="e">
        <f t="shared" si="772"/>
        <v>#VALUE!</v>
      </c>
      <c r="EX453" s="28" t="e">
        <f t="shared" si="773"/>
        <v>#VALUE!</v>
      </c>
      <c r="EY453" s="28" t="e">
        <f t="shared" si="774"/>
        <v>#VALUE!</v>
      </c>
      <c r="EZ453" s="28" t="b">
        <f t="shared" si="775"/>
        <v>0</v>
      </c>
      <c r="FA453" s="176" t="str">
        <f t="shared" si="776"/>
        <v/>
      </c>
      <c r="FB453" s="27" t="e" cm="1">
        <f t="array" aca="1" ref="FB453" ca="1">TEXT(RIGHT(10-RIGHT(SUM(INDEX(1*(MID(MID(C453,1,1)*2,ROW(INDIRECT("1:"&amp;LEN(MID(C453,1,1)*2))),1)),,))+MID(C453,2,1)+
SUM(INDEX(1*(MID(MID(C453,3,1)*2,ROW(INDIRECT("1:"&amp;LEN(MID(C453,3,1)*2))),1)),,))+MID(C453,4,1)+
SUM(INDEX(1*(MID(MID(C453,5,1)*2,ROW(INDIRECT("1:"&amp;LEN(MID(C453,5,1)*2))),1)),,))+MID(C453,6,1)+
SUM(INDEX(1*(MID(MID(C453,8,1)*2,ROW(INDIRECT("1:"&amp;LEN(MID(C453,8,1)*2))),1)),,))+MID(C453,9,1)+
SUM(INDEX(1*(MID(MID(C453,10,1)*2,ROW(INDIRECT("1:"&amp;LEN(MID(C453,10,1)*2))),1)),,)),1),1),"0")</f>
        <v>#VALUE!</v>
      </c>
      <c r="FC453" s="27" t="str">
        <f t="shared" si="777"/>
        <v/>
      </c>
      <c r="FD453" s="29" t="b">
        <f t="shared" si="778"/>
        <v>0</v>
      </c>
      <c r="FE453" s="112" t="b">
        <f>IFERROR(MATCH(D453,'Avtal för korttidsarbete'!$G$13:$G$1012,0),TRUE)</f>
        <v>1</v>
      </c>
      <c r="FF453" s="112" t="b">
        <f t="shared" si="807"/>
        <v>0</v>
      </c>
      <c r="FG453" s="113" t="str" cm="1">
        <f t="array" ref="FG453">IF(FE453=TRUE,"x",INDEX('Avtal för korttidsarbete'!$E$13:$E$1012,$FE453))</f>
        <v>x</v>
      </c>
      <c r="FH453" s="113" t="str" cm="1">
        <f t="array" ref="FH453">IF(FE453=TRUE,"x",INDEX('Avtal för korttidsarbete'!$F$13:$F$1012,$FE453))</f>
        <v>x</v>
      </c>
      <c r="FI453" s="112" t="b">
        <f t="shared" si="808"/>
        <v>0</v>
      </c>
      <c r="FJ453" s="135">
        <f t="shared" si="809"/>
        <v>44166</v>
      </c>
      <c r="FK453" s="135">
        <f t="shared" si="810"/>
        <v>44377</v>
      </c>
      <c r="FL453" s="112" t="b">
        <f t="shared" si="811"/>
        <v>0</v>
      </c>
      <c r="FM453" s="113">
        <f t="shared" si="812"/>
        <v>44166</v>
      </c>
      <c r="FN453" s="135">
        <f t="shared" si="813"/>
        <v>44377</v>
      </c>
      <c r="FO453" s="148" t="b">
        <f>IFERROR(INDEX('Avtal för korttidsarbete'!R:R,MATCH(D453,'Avtal för korttidsarbete'!$G:$G,0)),TRUE)</f>
        <v>1</v>
      </c>
      <c r="FP453" s="135" t="str">
        <f>IF(FO453,"-",INDEX('Avtal för korttidsarbete'!$D:$D,MATCH(D453,'Avtal för korttidsarbete'!$G:$G,0)))</f>
        <v>-</v>
      </c>
      <c r="FQ453" s="113" t="b">
        <f>IFERROR(G453&gt;INDEX(Uppsägningar!E:E,MATCH(C453,Uppsägningar!C:C,0)),FALSE)</f>
        <v>0</v>
      </c>
    </row>
    <row r="454" spans="1:173" x14ac:dyDescent="0.25">
      <c r="A454" s="19">
        <v>438</v>
      </c>
      <c r="B454" s="20"/>
      <c r="C454" s="183"/>
      <c r="D454" s="66"/>
      <c r="E454" s="212">
        <f>IFERROR(INDEX(Admin!$C$7:$C$10,MATCH(FP454,TblNivåValTExt,0)),0)</f>
        <v>0</v>
      </c>
      <c r="F454" s="1"/>
      <c r="G454" s="1"/>
      <c r="H454" s="78"/>
      <c r="I454" s="181"/>
      <c r="J454" s="181"/>
      <c r="K454" s="182"/>
      <c r="L454" s="182"/>
      <c r="M454" s="181"/>
      <c r="N454" s="181"/>
      <c r="O454" s="181"/>
      <c r="P454" s="182"/>
      <c r="Q454" s="182"/>
      <c r="R454" s="181"/>
      <c r="S454" s="181"/>
      <c r="T454" s="181"/>
      <c r="U454" s="182"/>
      <c r="V454" s="182"/>
      <c r="W454" s="181"/>
      <c r="X454" s="181"/>
      <c r="Y454" s="181"/>
      <c r="Z454" s="182"/>
      <c r="AA454" s="182"/>
      <c r="AB454" s="181"/>
      <c r="AC454" s="181"/>
      <c r="AD454" s="181"/>
      <c r="AE454" s="182"/>
      <c r="AF454" s="182"/>
      <c r="AG454" s="181"/>
      <c r="AH454" s="181"/>
      <c r="AI454" s="181"/>
      <c r="AJ454" s="182"/>
      <c r="AK454" s="182"/>
      <c r="AL454" s="181"/>
      <c r="AM454" s="181"/>
      <c r="AN454" s="181"/>
      <c r="AO454" s="182"/>
      <c r="AP454" s="182"/>
      <c r="AQ454" s="181"/>
      <c r="AR454" s="181"/>
      <c r="AS454" s="181"/>
      <c r="AT454" s="182"/>
      <c r="AU454" s="182"/>
      <c r="AV454" s="181"/>
      <c r="AW454" s="181"/>
      <c r="AX454" s="181"/>
      <c r="AY454" s="182"/>
      <c r="AZ454" s="182"/>
      <c r="BA454" s="181"/>
      <c r="BB454" s="181"/>
      <c r="BC454" s="181"/>
      <c r="BD454" s="182"/>
      <c r="BE454" s="182"/>
      <c r="BF454" s="181"/>
      <c r="BG454" s="180">
        <f t="shared" si="779"/>
        <v>0</v>
      </c>
      <c r="BH454" s="116" t="str">
        <f t="shared" si="780"/>
        <v/>
      </c>
      <c r="BI454" s="80" t="b">
        <f t="shared" si="728"/>
        <v>0</v>
      </c>
      <c r="BJ454" s="80" t="str">
        <f t="shared" si="729"/>
        <v/>
      </c>
      <c r="BK454" s="80" t="b">
        <f t="shared" si="781"/>
        <v>0</v>
      </c>
      <c r="BL454" s="13" t="str">
        <f t="shared" si="730"/>
        <v/>
      </c>
      <c r="BM454" s="13" t="b">
        <f t="shared" si="782"/>
        <v>0</v>
      </c>
      <c r="BN454" s="35" t="str">
        <f t="shared" si="731"/>
        <v/>
      </c>
      <c r="BO454" s="13" t="b">
        <f t="shared" si="732"/>
        <v>0</v>
      </c>
      <c r="BP454" s="35" t="str">
        <f t="shared" si="733"/>
        <v/>
      </c>
      <c r="BQ454" s="13" t="b">
        <f t="shared" si="734"/>
        <v>0</v>
      </c>
      <c r="BR454" s="35" t="str">
        <f t="shared" si="735"/>
        <v/>
      </c>
      <c r="BS454" s="35" t="b">
        <f t="shared" si="736"/>
        <v>0</v>
      </c>
      <c r="BT454" s="35" t="str">
        <f t="shared" si="737"/>
        <v/>
      </c>
      <c r="BU454" s="35" t="b">
        <f t="shared" si="738"/>
        <v>0</v>
      </c>
      <c r="BV454" s="35" t="str">
        <f t="shared" si="739"/>
        <v/>
      </c>
      <c r="BW454" s="13" t="b">
        <f t="shared" si="814"/>
        <v>0</v>
      </c>
      <c r="BX454" s="35" t="str">
        <f t="shared" si="740"/>
        <v/>
      </c>
      <c r="BY454" s="265" t="b">
        <f t="shared" si="783"/>
        <v>0</v>
      </c>
      <c r="BZ454" s="35" t="str">
        <f t="shared" si="741"/>
        <v/>
      </c>
      <c r="CA454" s="265" t="b">
        <f t="shared" si="784"/>
        <v>0</v>
      </c>
      <c r="CB454" s="35" t="str">
        <f t="shared" si="742"/>
        <v/>
      </c>
      <c r="CC454" s="272" t="b">
        <f t="shared" si="785"/>
        <v>0</v>
      </c>
      <c r="CD454" s="35" t="str">
        <f t="shared" si="743"/>
        <v/>
      </c>
      <c r="CE454" s="13" t="b">
        <f t="shared" si="744"/>
        <v>0</v>
      </c>
      <c r="CF454" s="35" t="str">
        <f t="shared" si="745"/>
        <v/>
      </c>
      <c r="CG454" s="179">
        <f t="shared" si="746"/>
        <v>0</v>
      </c>
      <c r="CH454" s="179">
        <f t="shared" si="747"/>
        <v>0</v>
      </c>
      <c r="CI454" s="218">
        <f t="shared" si="786"/>
        <v>0</v>
      </c>
      <c r="CJ454" s="218">
        <f t="shared" si="787"/>
        <v>0</v>
      </c>
      <c r="CK454" s="218">
        <f t="shared" si="788"/>
        <v>0</v>
      </c>
      <c r="CL454" s="218">
        <f t="shared" si="789"/>
        <v>0</v>
      </c>
      <c r="CM454" s="218">
        <f t="shared" si="790"/>
        <v>0</v>
      </c>
      <c r="CN454" s="218">
        <f t="shared" si="791"/>
        <v>0</v>
      </c>
      <c r="CO454" s="218">
        <f t="shared" si="792"/>
        <v>0</v>
      </c>
      <c r="CP454" s="218">
        <f t="shared" si="793"/>
        <v>0</v>
      </c>
      <c r="CQ454" s="218">
        <f t="shared" si="794"/>
        <v>0</v>
      </c>
      <c r="CR454" s="218">
        <f t="shared" si="795"/>
        <v>0</v>
      </c>
      <c r="CS454" s="14">
        <f t="shared" si="748"/>
        <v>0</v>
      </c>
      <c r="CT454" s="236">
        <f t="shared" si="749"/>
        <v>0</v>
      </c>
      <c r="CU454" s="237">
        <f t="shared" si="823"/>
        <v>0</v>
      </c>
      <c r="CV454" s="16">
        <f t="shared" si="823"/>
        <v>0</v>
      </c>
      <c r="CW454" s="16">
        <f t="shared" si="823"/>
        <v>0</v>
      </c>
      <c r="CX454" s="16">
        <f t="shared" si="823"/>
        <v>0</v>
      </c>
      <c r="CY454" s="16">
        <f t="shared" si="823"/>
        <v>0</v>
      </c>
      <c r="CZ454" s="16">
        <f t="shared" si="823"/>
        <v>0</v>
      </c>
      <c r="DA454" s="16">
        <f t="shared" si="823"/>
        <v>0</v>
      </c>
      <c r="DB454" s="16">
        <f t="shared" si="823"/>
        <v>0</v>
      </c>
      <c r="DC454" s="16">
        <f t="shared" si="823"/>
        <v>0</v>
      </c>
      <c r="DD454" s="238">
        <f t="shared" si="823"/>
        <v>0</v>
      </c>
      <c r="DE454" s="232">
        <f t="shared" si="824"/>
        <v>0</v>
      </c>
      <c r="DF454" s="132">
        <f t="shared" si="824"/>
        <v>0</v>
      </c>
      <c r="DG454" s="132">
        <f t="shared" si="824"/>
        <v>0</v>
      </c>
      <c r="DH454" s="132">
        <f t="shared" si="824"/>
        <v>0</v>
      </c>
      <c r="DI454" s="132">
        <f t="shared" si="824"/>
        <v>0</v>
      </c>
      <c r="DJ454" s="132">
        <f t="shared" si="824"/>
        <v>0</v>
      </c>
      <c r="DK454" s="132">
        <f t="shared" si="824"/>
        <v>0</v>
      </c>
      <c r="DL454" s="132">
        <f t="shared" si="824"/>
        <v>0</v>
      </c>
      <c r="DM454" s="132">
        <f t="shared" si="824"/>
        <v>0</v>
      </c>
      <c r="DN454" s="233">
        <f t="shared" si="824"/>
        <v>0</v>
      </c>
      <c r="DO454" s="232">
        <f t="shared" si="750"/>
        <v>0</v>
      </c>
      <c r="DP454" s="132">
        <f t="shared" si="751"/>
        <v>0</v>
      </c>
      <c r="DQ454" s="132">
        <f t="shared" si="752"/>
        <v>0</v>
      </c>
      <c r="DR454" s="132">
        <f t="shared" si="753"/>
        <v>0</v>
      </c>
      <c r="DS454" s="132">
        <f t="shared" si="754"/>
        <v>0</v>
      </c>
      <c r="DT454" s="132">
        <f t="shared" si="755"/>
        <v>0</v>
      </c>
      <c r="DU454" s="132">
        <f t="shared" si="756"/>
        <v>0</v>
      </c>
      <c r="DV454" s="132">
        <f t="shared" si="757"/>
        <v>0</v>
      </c>
      <c r="DW454" s="132">
        <f t="shared" si="758"/>
        <v>0</v>
      </c>
      <c r="DX454" s="233">
        <f t="shared" si="759"/>
        <v>0</v>
      </c>
      <c r="DY454" s="231" t="b">
        <f t="shared" si="796"/>
        <v>0</v>
      </c>
      <c r="DZ454" s="163"/>
      <c r="EA454" s="226" t="str">
        <f t="shared" si="797"/>
        <v/>
      </c>
      <c r="EB454" s="178" t="str">
        <f t="shared" si="798"/>
        <v/>
      </c>
      <c r="EC454" s="178" t="str">
        <f t="shared" si="799"/>
        <v/>
      </c>
      <c r="ED454" s="178" t="str">
        <f t="shared" si="800"/>
        <v/>
      </c>
      <c r="EE454" s="178" t="str">
        <f t="shared" si="801"/>
        <v/>
      </c>
      <c r="EF454" s="178" t="str">
        <f t="shared" si="802"/>
        <v/>
      </c>
      <c r="EG454" s="178" t="str">
        <f t="shared" si="803"/>
        <v/>
      </c>
      <c r="EH454" s="178" t="str">
        <f t="shared" si="804"/>
        <v/>
      </c>
      <c r="EI454" s="178" t="str">
        <f t="shared" si="805"/>
        <v/>
      </c>
      <c r="EJ454" s="227" t="str">
        <f t="shared" si="806"/>
        <v/>
      </c>
      <c r="EK454" s="230" t="str">
        <f t="shared" si="760"/>
        <v/>
      </c>
      <c r="EL454" s="177" t="str">
        <f t="shared" si="761"/>
        <v/>
      </c>
      <c r="EM454" s="177" t="str">
        <f t="shared" si="762"/>
        <v/>
      </c>
      <c r="EN454" s="177" t="str">
        <f t="shared" si="763"/>
        <v/>
      </c>
      <c r="EO454" s="177" t="str">
        <f t="shared" si="764"/>
        <v/>
      </c>
      <c r="EP454" s="177" t="str">
        <f t="shared" si="765"/>
        <v/>
      </c>
      <c r="EQ454" s="177" t="str">
        <f t="shared" si="766"/>
        <v/>
      </c>
      <c r="ER454" s="177" t="str">
        <f t="shared" si="767"/>
        <v/>
      </c>
      <c r="ES454" s="177" t="str">
        <f t="shared" si="768"/>
        <v/>
      </c>
      <c r="ET454" s="177" t="str">
        <f t="shared" si="769"/>
        <v/>
      </c>
      <c r="EU454" s="229" t="e">
        <f t="shared" si="770"/>
        <v>#VALUE!</v>
      </c>
      <c r="EV454" s="27" t="e">
        <f t="shared" si="771"/>
        <v>#VALUE!</v>
      </c>
      <c r="EW454" s="27" t="e">
        <f t="shared" si="772"/>
        <v>#VALUE!</v>
      </c>
      <c r="EX454" s="28" t="e">
        <f t="shared" si="773"/>
        <v>#VALUE!</v>
      </c>
      <c r="EY454" s="28" t="e">
        <f t="shared" si="774"/>
        <v>#VALUE!</v>
      </c>
      <c r="EZ454" s="28" t="b">
        <f t="shared" si="775"/>
        <v>0</v>
      </c>
      <c r="FA454" s="176" t="str">
        <f t="shared" si="776"/>
        <v/>
      </c>
      <c r="FB454" s="27" t="e" cm="1">
        <f t="array" aca="1" ref="FB454" ca="1">TEXT(RIGHT(10-RIGHT(SUM(INDEX(1*(MID(MID(C454,1,1)*2,ROW(INDIRECT("1:"&amp;LEN(MID(C454,1,1)*2))),1)),,))+MID(C454,2,1)+
SUM(INDEX(1*(MID(MID(C454,3,1)*2,ROW(INDIRECT("1:"&amp;LEN(MID(C454,3,1)*2))),1)),,))+MID(C454,4,1)+
SUM(INDEX(1*(MID(MID(C454,5,1)*2,ROW(INDIRECT("1:"&amp;LEN(MID(C454,5,1)*2))),1)),,))+MID(C454,6,1)+
SUM(INDEX(1*(MID(MID(C454,8,1)*2,ROW(INDIRECT("1:"&amp;LEN(MID(C454,8,1)*2))),1)),,))+MID(C454,9,1)+
SUM(INDEX(1*(MID(MID(C454,10,1)*2,ROW(INDIRECT("1:"&amp;LEN(MID(C454,10,1)*2))),1)),,)),1),1),"0")</f>
        <v>#VALUE!</v>
      </c>
      <c r="FC454" s="27" t="str">
        <f t="shared" si="777"/>
        <v/>
      </c>
      <c r="FD454" s="29" t="b">
        <f t="shared" si="778"/>
        <v>0</v>
      </c>
      <c r="FE454" s="112" t="b">
        <f>IFERROR(MATCH(D454,'Avtal för korttidsarbete'!$G$13:$G$1012,0),TRUE)</f>
        <v>1</v>
      </c>
      <c r="FF454" s="112" t="b">
        <f t="shared" si="807"/>
        <v>0</v>
      </c>
      <c r="FG454" s="113" t="str" cm="1">
        <f t="array" ref="FG454">IF(FE454=TRUE,"x",INDEX('Avtal för korttidsarbete'!$E$13:$E$1012,$FE454))</f>
        <v>x</v>
      </c>
      <c r="FH454" s="113" t="str" cm="1">
        <f t="array" ref="FH454">IF(FE454=TRUE,"x",INDEX('Avtal för korttidsarbete'!$F$13:$F$1012,$FE454))</f>
        <v>x</v>
      </c>
      <c r="FI454" s="112" t="b">
        <f t="shared" si="808"/>
        <v>0</v>
      </c>
      <c r="FJ454" s="135">
        <f t="shared" si="809"/>
        <v>44166</v>
      </c>
      <c r="FK454" s="135">
        <f t="shared" si="810"/>
        <v>44377</v>
      </c>
      <c r="FL454" s="112" t="b">
        <f t="shared" si="811"/>
        <v>0</v>
      </c>
      <c r="FM454" s="113">
        <f t="shared" si="812"/>
        <v>44166</v>
      </c>
      <c r="FN454" s="135">
        <f t="shared" si="813"/>
        <v>44377</v>
      </c>
      <c r="FO454" s="148" t="b">
        <f>IFERROR(INDEX('Avtal för korttidsarbete'!R:R,MATCH(D454,'Avtal för korttidsarbete'!$G:$G,0)),TRUE)</f>
        <v>1</v>
      </c>
      <c r="FP454" s="135" t="str">
        <f>IF(FO454,"-",INDEX('Avtal för korttidsarbete'!$D:$D,MATCH(D454,'Avtal för korttidsarbete'!$G:$G,0)))</f>
        <v>-</v>
      </c>
      <c r="FQ454" s="113" t="b">
        <f>IFERROR(G454&gt;INDEX(Uppsägningar!E:E,MATCH(C454,Uppsägningar!C:C,0)),FALSE)</f>
        <v>0</v>
      </c>
    </row>
    <row r="455" spans="1:173" x14ac:dyDescent="0.25">
      <c r="A455" s="19">
        <v>439</v>
      </c>
      <c r="B455" s="20"/>
      <c r="C455" s="183"/>
      <c r="D455" s="66"/>
      <c r="E455" s="212">
        <f>IFERROR(INDEX(Admin!$C$7:$C$10,MATCH(FP455,TblNivåValTExt,0)),0)</f>
        <v>0</v>
      </c>
      <c r="F455" s="1"/>
      <c r="G455" s="1"/>
      <c r="H455" s="78"/>
      <c r="I455" s="181"/>
      <c r="J455" s="181"/>
      <c r="K455" s="182"/>
      <c r="L455" s="182"/>
      <c r="M455" s="181"/>
      <c r="N455" s="181"/>
      <c r="O455" s="181"/>
      <c r="P455" s="182"/>
      <c r="Q455" s="182"/>
      <c r="R455" s="181"/>
      <c r="S455" s="181"/>
      <c r="T455" s="181"/>
      <c r="U455" s="182"/>
      <c r="V455" s="182"/>
      <c r="W455" s="181"/>
      <c r="X455" s="181"/>
      <c r="Y455" s="181"/>
      <c r="Z455" s="182"/>
      <c r="AA455" s="182"/>
      <c r="AB455" s="181"/>
      <c r="AC455" s="181"/>
      <c r="AD455" s="181"/>
      <c r="AE455" s="182"/>
      <c r="AF455" s="182"/>
      <c r="AG455" s="181"/>
      <c r="AH455" s="181"/>
      <c r="AI455" s="181"/>
      <c r="AJ455" s="182"/>
      <c r="AK455" s="182"/>
      <c r="AL455" s="181"/>
      <c r="AM455" s="181"/>
      <c r="AN455" s="181"/>
      <c r="AO455" s="182"/>
      <c r="AP455" s="182"/>
      <c r="AQ455" s="181"/>
      <c r="AR455" s="181"/>
      <c r="AS455" s="181"/>
      <c r="AT455" s="182"/>
      <c r="AU455" s="182"/>
      <c r="AV455" s="181"/>
      <c r="AW455" s="181"/>
      <c r="AX455" s="181"/>
      <c r="AY455" s="182"/>
      <c r="AZ455" s="182"/>
      <c r="BA455" s="181"/>
      <c r="BB455" s="181"/>
      <c r="BC455" s="181"/>
      <c r="BD455" s="182"/>
      <c r="BE455" s="182"/>
      <c r="BF455" s="181"/>
      <c r="BG455" s="180">
        <f t="shared" si="779"/>
        <v>0</v>
      </c>
      <c r="BH455" s="116" t="str">
        <f t="shared" si="780"/>
        <v/>
      </c>
      <c r="BI455" s="80" t="b">
        <f t="shared" si="728"/>
        <v>0</v>
      </c>
      <c r="BJ455" s="80" t="str">
        <f t="shared" si="729"/>
        <v/>
      </c>
      <c r="BK455" s="80" t="b">
        <f t="shared" si="781"/>
        <v>0</v>
      </c>
      <c r="BL455" s="13" t="str">
        <f t="shared" si="730"/>
        <v/>
      </c>
      <c r="BM455" s="13" t="b">
        <f t="shared" si="782"/>
        <v>0</v>
      </c>
      <c r="BN455" s="35" t="str">
        <f t="shared" si="731"/>
        <v/>
      </c>
      <c r="BO455" s="13" t="b">
        <f t="shared" si="732"/>
        <v>0</v>
      </c>
      <c r="BP455" s="35" t="str">
        <f t="shared" si="733"/>
        <v/>
      </c>
      <c r="BQ455" s="13" t="b">
        <f t="shared" si="734"/>
        <v>0</v>
      </c>
      <c r="BR455" s="35" t="str">
        <f t="shared" si="735"/>
        <v/>
      </c>
      <c r="BS455" s="35" t="b">
        <f t="shared" si="736"/>
        <v>0</v>
      </c>
      <c r="BT455" s="35" t="str">
        <f t="shared" si="737"/>
        <v/>
      </c>
      <c r="BU455" s="35" t="b">
        <f t="shared" si="738"/>
        <v>0</v>
      </c>
      <c r="BV455" s="35" t="str">
        <f t="shared" si="739"/>
        <v/>
      </c>
      <c r="BW455" s="13" t="b">
        <f t="shared" si="814"/>
        <v>0</v>
      </c>
      <c r="BX455" s="35" t="str">
        <f t="shared" si="740"/>
        <v/>
      </c>
      <c r="BY455" s="265" t="b">
        <f t="shared" si="783"/>
        <v>0</v>
      </c>
      <c r="BZ455" s="35" t="str">
        <f t="shared" si="741"/>
        <v/>
      </c>
      <c r="CA455" s="265" t="b">
        <f t="shared" si="784"/>
        <v>0</v>
      </c>
      <c r="CB455" s="35" t="str">
        <f t="shared" si="742"/>
        <v/>
      </c>
      <c r="CC455" s="272" t="b">
        <f t="shared" si="785"/>
        <v>0</v>
      </c>
      <c r="CD455" s="35" t="str">
        <f t="shared" si="743"/>
        <v/>
      </c>
      <c r="CE455" s="13" t="b">
        <f t="shared" si="744"/>
        <v>0</v>
      </c>
      <c r="CF455" s="35" t="str">
        <f t="shared" si="745"/>
        <v/>
      </c>
      <c r="CG455" s="179">
        <f t="shared" si="746"/>
        <v>0</v>
      </c>
      <c r="CH455" s="179">
        <f t="shared" si="747"/>
        <v>0</v>
      </c>
      <c r="CI455" s="218">
        <f t="shared" si="786"/>
        <v>0</v>
      </c>
      <c r="CJ455" s="218">
        <f t="shared" si="787"/>
        <v>0</v>
      </c>
      <c r="CK455" s="218">
        <f t="shared" si="788"/>
        <v>0</v>
      </c>
      <c r="CL455" s="218">
        <f t="shared" si="789"/>
        <v>0</v>
      </c>
      <c r="CM455" s="218">
        <f t="shared" si="790"/>
        <v>0</v>
      </c>
      <c r="CN455" s="218">
        <f t="shared" si="791"/>
        <v>0</v>
      </c>
      <c r="CO455" s="218">
        <f t="shared" si="792"/>
        <v>0</v>
      </c>
      <c r="CP455" s="218">
        <f t="shared" si="793"/>
        <v>0</v>
      </c>
      <c r="CQ455" s="218">
        <f t="shared" si="794"/>
        <v>0</v>
      </c>
      <c r="CR455" s="218">
        <f t="shared" si="795"/>
        <v>0</v>
      </c>
      <c r="CS455" s="14">
        <f t="shared" si="748"/>
        <v>0</v>
      </c>
      <c r="CT455" s="236">
        <f t="shared" si="749"/>
        <v>0</v>
      </c>
      <c r="CU455" s="237">
        <f t="shared" si="823"/>
        <v>0</v>
      </c>
      <c r="CV455" s="16">
        <f t="shared" si="823"/>
        <v>0</v>
      </c>
      <c r="CW455" s="16">
        <f t="shared" si="823"/>
        <v>0</v>
      </c>
      <c r="CX455" s="16">
        <f t="shared" si="823"/>
        <v>0</v>
      </c>
      <c r="CY455" s="16">
        <f t="shared" si="823"/>
        <v>0</v>
      </c>
      <c r="CZ455" s="16">
        <f t="shared" si="823"/>
        <v>0</v>
      </c>
      <c r="DA455" s="16">
        <f t="shared" si="823"/>
        <v>0</v>
      </c>
      <c r="DB455" s="16">
        <f t="shared" si="823"/>
        <v>0</v>
      </c>
      <c r="DC455" s="16">
        <f t="shared" si="823"/>
        <v>0</v>
      </c>
      <c r="DD455" s="238">
        <f t="shared" si="823"/>
        <v>0</v>
      </c>
      <c r="DE455" s="232">
        <f t="shared" si="824"/>
        <v>0</v>
      </c>
      <c r="DF455" s="132">
        <f t="shared" si="824"/>
        <v>0</v>
      </c>
      <c r="DG455" s="132">
        <f t="shared" si="824"/>
        <v>0</v>
      </c>
      <c r="DH455" s="132">
        <f t="shared" si="824"/>
        <v>0</v>
      </c>
      <c r="DI455" s="132">
        <f t="shared" si="824"/>
        <v>0</v>
      </c>
      <c r="DJ455" s="132">
        <f t="shared" si="824"/>
        <v>0</v>
      </c>
      <c r="DK455" s="132">
        <f t="shared" si="824"/>
        <v>0</v>
      </c>
      <c r="DL455" s="132">
        <f t="shared" si="824"/>
        <v>0</v>
      </c>
      <c r="DM455" s="132">
        <f t="shared" si="824"/>
        <v>0</v>
      </c>
      <c r="DN455" s="233">
        <f t="shared" si="824"/>
        <v>0</v>
      </c>
      <c r="DO455" s="232">
        <f t="shared" si="750"/>
        <v>0</v>
      </c>
      <c r="DP455" s="132">
        <f t="shared" si="751"/>
        <v>0</v>
      </c>
      <c r="DQ455" s="132">
        <f t="shared" si="752"/>
        <v>0</v>
      </c>
      <c r="DR455" s="132">
        <f t="shared" si="753"/>
        <v>0</v>
      </c>
      <c r="DS455" s="132">
        <f t="shared" si="754"/>
        <v>0</v>
      </c>
      <c r="DT455" s="132">
        <f t="shared" si="755"/>
        <v>0</v>
      </c>
      <c r="DU455" s="132">
        <f t="shared" si="756"/>
        <v>0</v>
      </c>
      <c r="DV455" s="132">
        <f t="shared" si="757"/>
        <v>0</v>
      </c>
      <c r="DW455" s="132">
        <f t="shared" si="758"/>
        <v>0</v>
      </c>
      <c r="DX455" s="233">
        <f t="shared" si="759"/>
        <v>0</v>
      </c>
      <c r="DY455" s="231" t="b">
        <f t="shared" si="796"/>
        <v>0</v>
      </c>
      <c r="DZ455" s="163"/>
      <c r="EA455" s="226" t="str">
        <f t="shared" si="797"/>
        <v/>
      </c>
      <c r="EB455" s="178" t="str">
        <f t="shared" si="798"/>
        <v/>
      </c>
      <c r="EC455" s="178" t="str">
        <f t="shared" si="799"/>
        <v/>
      </c>
      <c r="ED455" s="178" t="str">
        <f t="shared" si="800"/>
        <v/>
      </c>
      <c r="EE455" s="178" t="str">
        <f t="shared" si="801"/>
        <v/>
      </c>
      <c r="EF455" s="178" t="str">
        <f t="shared" si="802"/>
        <v/>
      </c>
      <c r="EG455" s="178" t="str">
        <f t="shared" si="803"/>
        <v/>
      </c>
      <c r="EH455" s="178" t="str">
        <f t="shared" si="804"/>
        <v/>
      </c>
      <c r="EI455" s="178" t="str">
        <f t="shared" si="805"/>
        <v/>
      </c>
      <c r="EJ455" s="227" t="str">
        <f t="shared" si="806"/>
        <v/>
      </c>
      <c r="EK455" s="230" t="str">
        <f t="shared" si="760"/>
        <v/>
      </c>
      <c r="EL455" s="177" t="str">
        <f t="shared" si="761"/>
        <v/>
      </c>
      <c r="EM455" s="177" t="str">
        <f t="shared" si="762"/>
        <v/>
      </c>
      <c r="EN455" s="177" t="str">
        <f t="shared" si="763"/>
        <v/>
      </c>
      <c r="EO455" s="177" t="str">
        <f t="shared" si="764"/>
        <v/>
      </c>
      <c r="EP455" s="177" t="str">
        <f t="shared" si="765"/>
        <v/>
      </c>
      <c r="EQ455" s="177" t="str">
        <f t="shared" si="766"/>
        <v/>
      </c>
      <c r="ER455" s="177" t="str">
        <f t="shared" si="767"/>
        <v/>
      </c>
      <c r="ES455" s="177" t="str">
        <f t="shared" si="768"/>
        <v/>
      </c>
      <c r="ET455" s="177" t="str">
        <f t="shared" si="769"/>
        <v/>
      </c>
      <c r="EU455" s="229" t="e">
        <f t="shared" si="770"/>
        <v>#VALUE!</v>
      </c>
      <c r="EV455" s="27" t="e">
        <f t="shared" si="771"/>
        <v>#VALUE!</v>
      </c>
      <c r="EW455" s="27" t="e">
        <f t="shared" si="772"/>
        <v>#VALUE!</v>
      </c>
      <c r="EX455" s="28" t="e">
        <f t="shared" si="773"/>
        <v>#VALUE!</v>
      </c>
      <c r="EY455" s="28" t="e">
        <f t="shared" si="774"/>
        <v>#VALUE!</v>
      </c>
      <c r="EZ455" s="28" t="b">
        <f t="shared" si="775"/>
        <v>0</v>
      </c>
      <c r="FA455" s="176" t="str">
        <f t="shared" si="776"/>
        <v/>
      </c>
      <c r="FB455" s="27" t="e" cm="1">
        <f t="array" aca="1" ref="FB455" ca="1">TEXT(RIGHT(10-RIGHT(SUM(INDEX(1*(MID(MID(C455,1,1)*2,ROW(INDIRECT("1:"&amp;LEN(MID(C455,1,1)*2))),1)),,))+MID(C455,2,1)+
SUM(INDEX(1*(MID(MID(C455,3,1)*2,ROW(INDIRECT("1:"&amp;LEN(MID(C455,3,1)*2))),1)),,))+MID(C455,4,1)+
SUM(INDEX(1*(MID(MID(C455,5,1)*2,ROW(INDIRECT("1:"&amp;LEN(MID(C455,5,1)*2))),1)),,))+MID(C455,6,1)+
SUM(INDEX(1*(MID(MID(C455,8,1)*2,ROW(INDIRECT("1:"&amp;LEN(MID(C455,8,1)*2))),1)),,))+MID(C455,9,1)+
SUM(INDEX(1*(MID(MID(C455,10,1)*2,ROW(INDIRECT("1:"&amp;LEN(MID(C455,10,1)*2))),1)),,)),1),1),"0")</f>
        <v>#VALUE!</v>
      </c>
      <c r="FC455" s="27" t="str">
        <f t="shared" si="777"/>
        <v/>
      </c>
      <c r="FD455" s="29" t="b">
        <f t="shared" si="778"/>
        <v>0</v>
      </c>
      <c r="FE455" s="112" t="b">
        <f>IFERROR(MATCH(D455,'Avtal för korttidsarbete'!$G$13:$G$1012,0),TRUE)</f>
        <v>1</v>
      </c>
      <c r="FF455" s="112" t="b">
        <f t="shared" si="807"/>
        <v>0</v>
      </c>
      <c r="FG455" s="113" t="str" cm="1">
        <f t="array" ref="FG455">IF(FE455=TRUE,"x",INDEX('Avtal för korttidsarbete'!$E$13:$E$1012,$FE455))</f>
        <v>x</v>
      </c>
      <c r="FH455" s="113" t="str" cm="1">
        <f t="array" ref="FH455">IF(FE455=TRUE,"x",INDEX('Avtal för korttidsarbete'!$F$13:$F$1012,$FE455))</f>
        <v>x</v>
      </c>
      <c r="FI455" s="112" t="b">
        <f t="shared" si="808"/>
        <v>0</v>
      </c>
      <c r="FJ455" s="135">
        <f t="shared" si="809"/>
        <v>44166</v>
      </c>
      <c r="FK455" s="135">
        <f t="shared" si="810"/>
        <v>44377</v>
      </c>
      <c r="FL455" s="112" t="b">
        <f t="shared" si="811"/>
        <v>0</v>
      </c>
      <c r="FM455" s="113">
        <f t="shared" si="812"/>
        <v>44166</v>
      </c>
      <c r="FN455" s="135">
        <f t="shared" si="813"/>
        <v>44377</v>
      </c>
      <c r="FO455" s="148" t="b">
        <f>IFERROR(INDEX('Avtal för korttidsarbete'!R:R,MATCH(D455,'Avtal för korttidsarbete'!$G:$G,0)),TRUE)</f>
        <v>1</v>
      </c>
      <c r="FP455" s="135" t="str">
        <f>IF(FO455,"-",INDEX('Avtal för korttidsarbete'!$D:$D,MATCH(D455,'Avtal för korttidsarbete'!$G:$G,0)))</f>
        <v>-</v>
      </c>
      <c r="FQ455" s="113" t="b">
        <f>IFERROR(G455&gt;INDEX(Uppsägningar!E:E,MATCH(C455,Uppsägningar!C:C,0)),FALSE)</f>
        <v>0</v>
      </c>
    </row>
    <row r="456" spans="1:173" x14ac:dyDescent="0.25">
      <c r="A456" s="19">
        <v>440</v>
      </c>
      <c r="B456" s="20"/>
      <c r="C456" s="183"/>
      <c r="D456" s="66"/>
      <c r="E456" s="212">
        <f>IFERROR(INDEX(Admin!$C$7:$C$10,MATCH(FP456,TblNivåValTExt,0)),0)</f>
        <v>0</v>
      </c>
      <c r="F456" s="1"/>
      <c r="G456" s="1"/>
      <c r="H456" s="78"/>
      <c r="I456" s="181"/>
      <c r="J456" s="181"/>
      <c r="K456" s="182"/>
      <c r="L456" s="182"/>
      <c r="M456" s="181"/>
      <c r="N456" s="181"/>
      <c r="O456" s="181"/>
      <c r="P456" s="182"/>
      <c r="Q456" s="182"/>
      <c r="R456" s="181"/>
      <c r="S456" s="181"/>
      <c r="T456" s="181"/>
      <c r="U456" s="182"/>
      <c r="V456" s="182"/>
      <c r="W456" s="181"/>
      <c r="X456" s="181"/>
      <c r="Y456" s="181"/>
      <c r="Z456" s="182"/>
      <c r="AA456" s="182"/>
      <c r="AB456" s="181"/>
      <c r="AC456" s="181"/>
      <c r="AD456" s="181"/>
      <c r="AE456" s="182"/>
      <c r="AF456" s="182"/>
      <c r="AG456" s="181"/>
      <c r="AH456" s="181"/>
      <c r="AI456" s="181"/>
      <c r="AJ456" s="182"/>
      <c r="AK456" s="182"/>
      <c r="AL456" s="181"/>
      <c r="AM456" s="181"/>
      <c r="AN456" s="181"/>
      <c r="AO456" s="182"/>
      <c r="AP456" s="182"/>
      <c r="AQ456" s="181"/>
      <c r="AR456" s="181"/>
      <c r="AS456" s="181"/>
      <c r="AT456" s="182"/>
      <c r="AU456" s="182"/>
      <c r="AV456" s="181"/>
      <c r="AW456" s="181"/>
      <c r="AX456" s="181"/>
      <c r="AY456" s="182"/>
      <c r="AZ456" s="182"/>
      <c r="BA456" s="181"/>
      <c r="BB456" s="181"/>
      <c r="BC456" s="181"/>
      <c r="BD456" s="182"/>
      <c r="BE456" s="182"/>
      <c r="BF456" s="181"/>
      <c r="BG456" s="180">
        <f t="shared" si="779"/>
        <v>0</v>
      </c>
      <c r="BH456" s="116" t="str">
        <f t="shared" si="780"/>
        <v/>
      </c>
      <c r="BI456" s="80" t="b">
        <f t="shared" si="728"/>
        <v>0</v>
      </c>
      <c r="BJ456" s="80" t="str">
        <f t="shared" si="729"/>
        <v/>
      </c>
      <c r="BK456" s="80" t="b">
        <f t="shared" si="781"/>
        <v>0</v>
      </c>
      <c r="BL456" s="13" t="str">
        <f t="shared" si="730"/>
        <v/>
      </c>
      <c r="BM456" s="13" t="b">
        <f t="shared" si="782"/>
        <v>0</v>
      </c>
      <c r="BN456" s="35" t="str">
        <f t="shared" si="731"/>
        <v/>
      </c>
      <c r="BO456" s="13" t="b">
        <f t="shared" si="732"/>
        <v>0</v>
      </c>
      <c r="BP456" s="35" t="str">
        <f t="shared" si="733"/>
        <v/>
      </c>
      <c r="BQ456" s="13" t="b">
        <f t="shared" si="734"/>
        <v>0</v>
      </c>
      <c r="BR456" s="35" t="str">
        <f t="shared" si="735"/>
        <v/>
      </c>
      <c r="BS456" s="35" t="b">
        <f t="shared" si="736"/>
        <v>0</v>
      </c>
      <c r="BT456" s="35" t="str">
        <f t="shared" si="737"/>
        <v/>
      </c>
      <c r="BU456" s="35" t="b">
        <f t="shared" si="738"/>
        <v>0</v>
      </c>
      <c r="BV456" s="35" t="str">
        <f t="shared" si="739"/>
        <v/>
      </c>
      <c r="BW456" s="13" t="b">
        <f t="shared" si="814"/>
        <v>0</v>
      </c>
      <c r="BX456" s="35" t="str">
        <f t="shared" si="740"/>
        <v/>
      </c>
      <c r="BY456" s="265" t="b">
        <f t="shared" si="783"/>
        <v>0</v>
      </c>
      <c r="BZ456" s="35" t="str">
        <f t="shared" si="741"/>
        <v/>
      </c>
      <c r="CA456" s="265" t="b">
        <f t="shared" si="784"/>
        <v>0</v>
      </c>
      <c r="CB456" s="35" t="str">
        <f t="shared" si="742"/>
        <v/>
      </c>
      <c r="CC456" s="272" t="b">
        <f t="shared" si="785"/>
        <v>0</v>
      </c>
      <c r="CD456" s="35" t="str">
        <f t="shared" si="743"/>
        <v/>
      </c>
      <c r="CE456" s="13" t="b">
        <f t="shared" si="744"/>
        <v>0</v>
      </c>
      <c r="CF456" s="35" t="str">
        <f t="shared" si="745"/>
        <v/>
      </c>
      <c r="CG456" s="179">
        <f t="shared" si="746"/>
        <v>0</v>
      </c>
      <c r="CH456" s="179">
        <f t="shared" si="747"/>
        <v>0</v>
      </c>
      <c r="CI456" s="218">
        <f t="shared" si="786"/>
        <v>0</v>
      </c>
      <c r="CJ456" s="218">
        <f t="shared" si="787"/>
        <v>0</v>
      </c>
      <c r="CK456" s="218">
        <f t="shared" si="788"/>
        <v>0</v>
      </c>
      <c r="CL456" s="218">
        <f t="shared" si="789"/>
        <v>0</v>
      </c>
      <c r="CM456" s="218">
        <f t="shared" si="790"/>
        <v>0</v>
      </c>
      <c r="CN456" s="218">
        <f t="shared" si="791"/>
        <v>0</v>
      </c>
      <c r="CO456" s="218">
        <f t="shared" si="792"/>
        <v>0</v>
      </c>
      <c r="CP456" s="218">
        <f t="shared" si="793"/>
        <v>0</v>
      </c>
      <c r="CQ456" s="218">
        <f t="shared" si="794"/>
        <v>0</v>
      </c>
      <c r="CR456" s="218">
        <f t="shared" si="795"/>
        <v>0</v>
      </c>
      <c r="CS456" s="14">
        <f t="shared" si="748"/>
        <v>0</v>
      </c>
      <c r="CT456" s="236">
        <f t="shared" si="749"/>
        <v>0</v>
      </c>
      <c r="CU456" s="237">
        <f t="shared" si="823"/>
        <v>0</v>
      </c>
      <c r="CV456" s="16">
        <f t="shared" si="823"/>
        <v>0</v>
      </c>
      <c r="CW456" s="16">
        <f t="shared" si="823"/>
        <v>0</v>
      </c>
      <c r="CX456" s="16">
        <f t="shared" si="823"/>
        <v>0</v>
      </c>
      <c r="CY456" s="16">
        <f t="shared" si="823"/>
        <v>0</v>
      </c>
      <c r="CZ456" s="16">
        <f t="shared" si="823"/>
        <v>0</v>
      </c>
      <c r="DA456" s="16">
        <f t="shared" si="823"/>
        <v>0</v>
      </c>
      <c r="DB456" s="16">
        <f t="shared" si="823"/>
        <v>0</v>
      </c>
      <c r="DC456" s="16">
        <f t="shared" si="823"/>
        <v>0</v>
      </c>
      <c r="DD456" s="238">
        <f t="shared" si="823"/>
        <v>0</v>
      </c>
      <c r="DE456" s="232">
        <f t="shared" si="824"/>
        <v>0</v>
      </c>
      <c r="DF456" s="132">
        <f t="shared" si="824"/>
        <v>0</v>
      </c>
      <c r="DG456" s="132">
        <f t="shared" si="824"/>
        <v>0</v>
      </c>
      <c r="DH456" s="132">
        <f t="shared" si="824"/>
        <v>0</v>
      </c>
      <c r="DI456" s="132">
        <f t="shared" si="824"/>
        <v>0</v>
      </c>
      <c r="DJ456" s="132">
        <f t="shared" si="824"/>
        <v>0</v>
      </c>
      <c r="DK456" s="132">
        <f t="shared" si="824"/>
        <v>0</v>
      </c>
      <c r="DL456" s="132">
        <f t="shared" si="824"/>
        <v>0</v>
      </c>
      <c r="DM456" s="132">
        <f t="shared" si="824"/>
        <v>0</v>
      </c>
      <c r="DN456" s="233">
        <f t="shared" si="824"/>
        <v>0</v>
      </c>
      <c r="DO456" s="232">
        <f t="shared" si="750"/>
        <v>0</v>
      </c>
      <c r="DP456" s="132">
        <f t="shared" si="751"/>
        <v>0</v>
      </c>
      <c r="DQ456" s="132">
        <f t="shared" si="752"/>
        <v>0</v>
      </c>
      <c r="DR456" s="132">
        <f t="shared" si="753"/>
        <v>0</v>
      </c>
      <c r="DS456" s="132">
        <f t="shared" si="754"/>
        <v>0</v>
      </c>
      <c r="DT456" s="132">
        <f t="shared" si="755"/>
        <v>0</v>
      </c>
      <c r="DU456" s="132">
        <f t="shared" si="756"/>
        <v>0</v>
      </c>
      <c r="DV456" s="132">
        <f t="shared" si="757"/>
        <v>0</v>
      </c>
      <c r="DW456" s="132">
        <f t="shared" si="758"/>
        <v>0</v>
      </c>
      <c r="DX456" s="233">
        <f t="shared" si="759"/>
        <v>0</v>
      </c>
      <c r="DY456" s="231" t="b">
        <f t="shared" si="796"/>
        <v>0</v>
      </c>
      <c r="DZ456" s="163"/>
      <c r="EA456" s="226" t="str">
        <f t="shared" si="797"/>
        <v/>
      </c>
      <c r="EB456" s="178" t="str">
        <f t="shared" si="798"/>
        <v/>
      </c>
      <c r="EC456" s="178" t="str">
        <f t="shared" si="799"/>
        <v/>
      </c>
      <c r="ED456" s="178" t="str">
        <f t="shared" si="800"/>
        <v/>
      </c>
      <c r="EE456" s="178" t="str">
        <f t="shared" si="801"/>
        <v/>
      </c>
      <c r="EF456" s="178" t="str">
        <f t="shared" si="802"/>
        <v/>
      </c>
      <c r="EG456" s="178" t="str">
        <f t="shared" si="803"/>
        <v/>
      </c>
      <c r="EH456" s="178" t="str">
        <f t="shared" si="804"/>
        <v/>
      </c>
      <c r="EI456" s="178" t="str">
        <f t="shared" si="805"/>
        <v/>
      </c>
      <c r="EJ456" s="227" t="str">
        <f t="shared" si="806"/>
        <v/>
      </c>
      <c r="EK456" s="230" t="str">
        <f t="shared" si="760"/>
        <v/>
      </c>
      <c r="EL456" s="177" t="str">
        <f t="shared" si="761"/>
        <v/>
      </c>
      <c r="EM456" s="177" t="str">
        <f t="shared" si="762"/>
        <v/>
      </c>
      <c r="EN456" s="177" t="str">
        <f t="shared" si="763"/>
        <v/>
      </c>
      <c r="EO456" s="177" t="str">
        <f t="shared" si="764"/>
        <v/>
      </c>
      <c r="EP456" s="177" t="str">
        <f t="shared" si="765"/>
        <v/>
      </c>
      <c r="EQ456" s="177" t="str">
        <f t="shared" si="766"/>
        <v/>
      </c>
      <c r="ER456" s="177" t="str">
        <f t="shared" si="767"/>
        <v/>
      </c>
      <c r="ES456" s="177" t="str">
        <f t="shared" si="768"/>
        <v/>
      </c>
      <c r="ET456" s="177" t="str">
        <f t="shared" si="769"/>
        <v/>
      </c>
      <c r="EU456" s="229" t="e">
        <f t="shared" si="770"/>
        <v>#VALUE!</v>
      </c>
      <c r="EV456" s="27" t="e">
        <f t="shared" si="771"/>
        <v>#VALUE!</v>
      </c>
      <c r="EW456" s="27" t="e">
        <f t="shared" si="772"/>
        <v>#VALUE!</v>
      </c>
      <c r="EX456" s="28" t="e">
        <f t="shared" si="773"/>
        <v>#VALUE!</v>
      </c>
      <c r="EY456" s="28" t="e">
        <f t="shared" si="774"/>
        <v>#VALUE!</v>
      </c>
      <c r="EZ456" s="28" t="b">
        <f t="shared" si="775"/>
        <v>0</v>
      </c>
      <c r="FA456" s="176" t="str">
        <f t="shared" si="776"/>
        <v/>
      </c>
      <c r="FB456" s="27" t="e" cm="1">
        <f t="array" aca="1" ref="FB456" ca="1">TEXT(RIGHT(10-RIGHT(SUM(INDEX(1*(MID(MID(C456,1,1)*2,ROW(INDIRECT("1:"&amp;LEN(MID(C456,1,1)*2))),1)),,))+MID(C456,2,1)+
SUM(INDEX(1*(MID(MID(C456,3,1)*2,ROW(INDIRECT("1:"&amp;LEN(MID(C456,3,1)*2))),1)),,))+MID(C456,4,1)+
SUM(INDEX(1*(MID(MID(C456,5,1)*2,ROW(INDIRECT("1:"&amp;LEN(MID(C456,5,1)*2))),1)),,))+MID(C456,6,1)+
SUM(INDEX(1*(MID(MID(C456,8,1)*2,ROW(INDIRECT("1:"&amp;LEN(MID(C456,8,1)*2))),1)),,))+MID(C456,9,1)+
SUM(INDEX(1*(MID(MID(C456,10,1)*2,ROW(INDIRECT("1:"&amp;LEN(MID(C456,10,1)*2))),1)),,)),1),1),"0")</f>
        <v>#VALUE!</v>
      </c>
      <c r="FC456" s="27" t="str">
        <f t="shared" si="777"/>
        <v/>
      </c>
      <c r="FD456" s="29" t="b">
        <f t="shared" si="778"/>
        <v>0</v>
      </c>
      <c r="FE456" s="112" t="b">
        <f>IFERROR(MATCH(D456,'Avtal för korttidsarbete'!$G$13:$G$1012,0),TRUE)</f>
        <v>1</v>
      </c>
      <c r="FF456" s="112" t="b">
        <f t="shared" si="807"/>
        <v>0</v>
      </c>
      <c r="FG456" s="113" t="str" cm="1">
        <f t="array" ref="FG456">IF(FE456=TRUE,"x",INDEX('Avtal för korttidsarbete'!$E$13:$E$1012,$FE456))</f>
        <v>x</v>
      </c>
      <c r="FH456" s="113" t="str" cm="1">
        <f t="array" ref="FH456">IF(FE456=TRUE,"x",INDEX('Avtal för korttidsarbete'!$F$13:$F$1012,$FE456))</f>
        <v>x</v>
      </c>
      <c r="FI456" s="112" t="b">
        <f t="shared" si="808"/>
        <v>0</v>
      </c>
      <c r="FJ456" s="135">
        <f t="shared" si="809"/>
        <v>44166</v>
      </c>
      <c r="FK456" s="135">
        <f t="shared" si="810"/>
        <v>44377</v>
      </c>
      <c r="FL456" s="112" t="b">
        <f t="shared" si="811"/>
        <v>0</v>
      </c>
      <c r="FM456" s="113">
        <f t="shared" si="812"/>
        <v>44166</v>
      </c>
      <c r="FN456" s="135">
        <f t="shared" si="813"/>
        <v>44377</v>
      </c>
      <c r="FO456" s="148" t="b">
        <f>IFERROR(INDEX('Avtal för korttidsarbete'!R:R,MATCH(D456,'Avtal för korttidsarbete'!$G:$G,0)),TRUE)</f>
        <v>1</v>
      </c>
      <c r="FP456" s="135" t="str">
        <f>IF(FO456,"-",INDEX('Avtal för korttidsarbete'!$D:$D,MATCH(D456,'Avtal för korttidsarbete'!$G:$G,0)))</f>
        <v>-</v>
      </c>
      <c r="FQ456" s="113" t="b">
        <f>IFERROR(G456&gt;INDEX(Uppsägningar!E:E,MATCH(C456,Uppsägningar!C:C,0)),FALSE)</f>
        <v>0</v>
      </c>
    </row>
    <row r="457" spans="1:173" x14ac:dyDescent="0.25">
      <c r="A457" s="19">
        <v>441</v>
      </c>
      <c r="B457" s="20"/>
      <c r="C457" s="183"/>
      <c r="D457" s="66"/>
      <c r="E457" s="212">
        <f>IFERROR(INDEX(Admin!$C$7:$C$10,MATCH(FP457,TblNivåValTExt,0)),0)</f>
        <v>0</v>
      </c>
      <c r="F457" s="1"/>
      <c r="G457" s="1"/>
      <c r="H457" s="78"/>
      <c r="I457" s="181"/>
      <c r="J457" s="181"/>
      <c r="K457" s="182"/>
      <c r="L457" s="182"/>
      <c r="M457" s="181"/>
      <c r="N457" s="181"/>
      <c r="O457" s="181"/>
      <c r="P457" s="182"/>
      <c r="Q457" s="182"/>
      <c r="R457" s="181"/>
      <c r="S457" s="181"/>
      <c r="T457" s="181"/>
      <c r="U457" s="182"/>
      <c r="V457" s="182"/>
      <c r="W457" s="181"/>
      <c r="X457" s="181"/>
      <c r="Y457" s="181"/>
      <c r="Z457" s="182"/>
      <c r="AA457" s="182"/>
      <c r="AB457" s="181"/>
      <c r="AC457" s="181"/>
      <c r="AD457" s="181"/>
      <c r="AE457" s="182"/>
      <c r="AF457" s="182"/>
      <c r="AG457" s="181"/>
      <c r="AH457" s="181"/>
      <c r="AI457" s="181"/>
      <c r="AJ457" s="182"/>
      <c r="AK457" s="182"/>
      <c r="AL457" s="181"/>
      <c r="AM457" s="181"/>
      <c r="AN457" s="181"/>
      <c r="AO457" s="182"/>
      <c r="AP457" s="182"/>
      <c r="AQ457" s="181"/>
      <c r="AR457" s="181"/>
      <c r="AS457" s="181"/>
      <c r="AT457" s="182"/>
      <c r="AU457" s="182"/>
      <c r="AV457" s="181"/>
      <c r="AW457" s="181"/>
      <c r="AX457" s="181"/>
      <c r="AY457" s="182"/>
      <c r="AZ457" s="182"/>
      <c r="BA457" s="181"/>
      <c r="BB457" s="181"/>
      <c r="BC457" s="181"/>
      <c r="BD457" s="182"/>
      <c r="BE457" s="182"/>
      <c r="BF457" s="181"/>
      <c r="BG457" s="180">
        <f t="shared" si="779"/>
        <v>0</v>
      </c>
      <c r="BH457" s="116" t="str">
        <f t="shared" si="780"/>
        <v/>
      </c>
      <c r="BI457" s="80" t="b">
        <f t="shared" si="728"/>
        <v>0</v>
      </c>
      <c r="BJ457" s="80" t="str">
        <f t="shared" si="729"/>
        <v/>
      </c>
      <c r="BK457" s="80" t="b">
        <f t="shared" si="781"/>
        <v>0</v>
      </c>
      <c r="BL457" s="13" t="str">
        <f t="shared" si="730"/>
        <v/>
      </c>
      <c r="BM457" s="13" t="b">
        <f t="shared" si="782"/>
        <v>0</v>
      </c>
      <c r="BN457" s="35" t="str">
        <f t="shared" si="731"/>
        <v/>
      </c>
      <c r="BO457" s="13" t="b">
        <f t="shared" si="732"/>
        <v>0</v>
      </c>
      <c r="BP457" s="35" t="str">
        <f t="shared" si="733"/>
        <v/>
      </c>
      <c r="BQ457" s="13" t="b">
        <f t="shared" si="734"/>
        <v>0</v>
      </c>
      <c r="BR457" s="35" t="str">
        <f t="shared" si="735"/>
        <v/>
      </c>
      <c r="BS457" s="35" t="b">
        <f t="shared" si="736"/>
        <v>0</v>
      </c>
      <c r="BT457" s="35" t="str">
        <f t="shared" si="737"/>
        <v/>
      </c>
      <c r="BU457" s="35" t="b">
        <f t="shared" si="738"/>
        <v>0</v>
      </c>
      <c r="BV457" s="35" t="str">
        <f t="shared" si="739"/>
        <v/>
      </c>
      <c r="BW457" s="13" t="b">
        <f t="shared" si="814"/>
        <v>0</v>
      </c>
      <c r="BX457" s="35" t="str">
        <f t="shared" si="740"/>
        <v/>
      </c>
      <c r="BY457" s="265" t="b">
        <f t="shared" si="783"/>
        <v>0</v>
      </c>
      <c r="BZ457" s="35" t="str">
        <f t="shared" si="741"/>
        <v/>
      </c>
      <c r="CA457" s="265" t="b">
        <f t="shared" si="784"/>
        <v>0</v>
      </c>
      <c r="CB457" s="35" t="str">
        <f t="shared" si="742"/>
        <v/>
      </c>
      <c r="CC457" s="272" t="b">
        <f t="shared" si="785"/>
        <v>0</v>
      </c>
      <c r="CD457" s="35" t="str">
        <f t="shared" si="743"/>
        <v/>
      </c>
      <c r="CE457" s="13" t="b">
        <f t="shared" si="744"/>
        <v>0</v>
      </c>
      <c r="CF457" s="35" t="str">
        <f t="shared" si="745"/>
        <v/>
      </c>
      <c r="CG457" s="179">
        <f t="shared" si="746"/>
        <v>0</v>
      </c>
      <c r="CH457" s="179">
        <f t="shared" si="747"/>
        <v>0</v>
      </c>
      <c r="CI457" s="218">
        <f t="shared" si="786"/>
        <v>0</v>
      </c>
      <c r="CJ457" s="218">
        <f t="shared" si="787"/>
        <v>0</v>
      </c>
      <c r="CK457" s="218">
        <f t="shared" si="788"/>
        <v>0</v>
      </c>
      <c r="CL457" s="218">
        <f t="shared" si="789"/>
        <v>0</v>
      </c>
      <c r="CM457" s="218">
        <f t="shared" si="790"/>
        <v>0</v>
      </c>
      <c r="CN457" s="218">
        <f t="shared" si="791"/>
        <v>0</v>
      </c>
      <c r="CO457" s="218">
        <f t="shared" si="792"/>
        <v>0</v>
      </c>
      <c r="CP457" s="218">
        <f t="shared" si="793"/>
        <v>0</v>
      </c>
      <c r="CQ457" s="218">
        <f t="shared" si="794"/>
        <v>0</v>
      </c>
      <c r="CR457" s="218">
        <f t="shared" si="795"/>
        <v>0</v>
      </c>
      <c r="CS457" s="14">
        <f t="shared" si="748"/>
        <v>0</v>
      </c>
      <c r="CT457" s="236">
        <f t="shared" si="749"/>
        <v>0</v>
      </c>
      <c r="CU457" s="237">
        <f t="shared" ref="CU457:DD466" si="825">IF(AND($CS457,$CT457,CU$12),MAX(0,MIN(CU$10,$CT457)-MAX(CU$9,$CS457)+1),0)</f>
        <v>0</v>
      </c>
      <c r="CV457" s="16">
        <f t="shared" si="825"/>
        <v>0</v>
      </c>
      <c r="CW457" s="16">
        <f t="shared" si="825"/>
        <v>0</v>
      </c>
      <c r="CX457" s="16">
        <f t="shared" si="825"/>
        <v>0</v>
      </c>
      <c r="CY457" s="16">
        <f t="shared" si="825"/>
        <v>0</v>
      </c>
      <c r="CZ457" s="16">
        <f t="shared" si="825"/>
        <v>0</v>
      </c>
      <c r="DA457" s="16">
        <f t="shared" si="825"/>
        <v>0</v>
      </c>
      <c r="DB457" s="16">
        <f t="shared" si="825"/>
        <v>0</v>
      </c>
      <c r="DC457" s="16">
        <f t="shared" si="825"/>
        <v>0</v>
      </c>
      <c r="DD457" s="238">
        <f t="shared" si="825"/>
        <v>0</v>
      </c>
      <c r="DE457" s="232">
        <f t="shared" ref="DE457:DN466" si="826">IF($H457&lt;=0,0,MAX(0,MIN($H457,$DE$11)))</f>
        <v>0</v>
      </c>
      <c r="DF457" s="132">
        <f t="shared" si="826"/>
        <v>0</v>
      </c>
      <c r="DG457" s="132">
        <f t="shared" si="826"/>
        <v>0</v>
      </c>
      <c r="DH457" s="132">
        <f t="shared" si="826"/>
        <v>0</v>
      </c>
      <c r="DI457" s="132">
        <f t="shared" si="826"/>
        <v>0</v>
      </c>
      <c r="DJ457" s="132">
        <f t="shared" si="826"/>
        <v>0</v>
      </c>
      <c r="DK457" s="132">
        <f t="shared" si="826"/>
        <v>0</v>
      </c>
      <c r="DL457" s="132">
        <f t="shared" si="826"/>
        <v>0</v>
      </c>
      <c r="DM457" s="132">
        <f t="shared" si="826"/>
        <v>0</v>
      </c>
      <c r="DN457" s="233">
        <f t="shared" si="826"/>
        <v>0</v>
      </c>
      <c r="DO457" s="232">
        <f t="shared" si="750"/>
        <v>0</v>
      </c>
      <c r="DP457" s="132">
        <f t="shared" si="751"/>
        <v>0</v>
      </c>
      <c r="DQ457" s="132">
        <f t="shared" si="752"/>
        <v>0</v>
      </c>
      <c r="DR457" s="132">
        <f t="shared" si="753"/>
        <v>0</v>
      </c>
      <c r="DS457" s="132">
        <f t="shared" si="754"/>
        <v>0</v>
      </c>
      <c r="DT457" s="132">
        <f t="shared" si="755"/>
        <v>0</v>
      </c>
      <c r="DU457" s="132">
        <f t="shared" si="756"/>
        <v>0</v>
      </c>
      <c r="DV457" s="132">
        <f t="shared" si="757"/>
        <v>0</v>
      </c>
      <c r="DW457" s="132">
        <f t="shared" si="758"/>
        <v>0</v>
      </c>
      <c r="DX457" s="233">
        <f t="shared" si="759"/>
        <v>0</v>
      </c>
      <c r="DY457" s="231" t="b">
        <f t="shared" si="796"/>
        <v>0</v>
      </c>
      <c r="DZ457" s="163"/>
      <c r="EA457" s="226" t="str">
        <f t="shared" si="797"/>
        <v/>
      </c>
      <c r="EB457" s="178" t="str">
        <f t="shared" si="798"/>
        <v/>
      </c>
      <c r="EC457" s="178" t="str">
        <f t="shared" si="799"/>
        <v/>
      </c>
      <c r="ED457" s="178" t="str">
        <f t="shared" si="800"/>
        <v/>
      </c>
      <c r="EE457" s="178" t="str">
        <f t="shared" si="801"/>
        <v/>
      </c>
      <c r="EF457" s="178" t="str">
        <f t="shared" si="802"/>
        <v/>
      </c>
      <c r="EG457" s="178" t="str">
        <f t="shared" si="803"/>
        <v/>
      </c>
      <c r="EH457" s="178" t="str">
        <f t="shared" si="804"/>
        <v/>
      </c>
      <c r="EI457" s="178" t="str">
        <f t="shared" si="805"/>
        <v/>
      </c>
      <c r="EJ457" s="227" t="str">
        <f t="shared" si="806"/>
        <v/>
      </c>
      <c r="EK457" s="230" t="str">
        <f t="shared" si="760"/>
        <v/>
      </c>
      <c r="EL457" s="177" t="str">
        <f t="shared" si="761"/>
        <v/>
      </c>
      <c r="EM457" s="177" t="str">
        <f t="shared" si="762"/>
        <v/>
      </c>
      <c r="EN457" s="177" t="str">
        <f t="shared" si="763"/>
        <v/>
      </c>
      <c r="EO457" s="177" t="str">
        <f t="shared" si="764"/>
        <v/>
      </c>
      <c r="EP457" s="177" t="str">
        <f t="shared" si="765"/>
        <v/>
      </c>
      <c r="EQ457" s="177" t="str">
        <f t="shared" si="766"/>
        <v/>
      </c>
      <c r="ER457" s="177" t="str">
        <f t="shared" si="767"/>
        <v/>
      </c>
      <c r="ES457" s="177" t="str">
        <f t="shared" si="768"/>
        <v/>
      </c>
      <c r="ET457" s="177" t="str">
        <f t="shared" si="769"/>
        <v/>
      </c>
      <c r="EU457" s="229" t="e">
        <f t="shared" si="770"/>
        <v>#VALUE!</v>
      </c>
      <c r="EV457" s="27" t="e">
        <f t="shared" si="771"/>
        <v>#VALUE!</v>
      </c>
      <c r="EW457" s="27" t="e">
        <f t="shared" si="772"/>
        <v>#VALUE!</v>
      </c>
      <c r="EX457" s="28" t="e">
        <f t="shared" si="773"/>
        <v>#VALUE!</v>
      </c>
      <c r="EY457" s="28" t="e">
        <f t="shared" si="774"/>
        <v>#VALUE!</v>
      </c>
      <c r="EZ457" s="28" t="b">
        <f t="shared" si="775"/>
        <v>0</v>
      </c>
      <c r="FA457" s="176" t="str">
        <f t="shared" si="776"/>
        <v/>
      </c>
      <c r="FB457" s="27" t="e" cm="1">
        <f t="array" aca="1" ref="FB457" ca="1">TEXT(RIGHT(10-RIGHT(SUM(INDEX(1*(MID(MID(C457,1,1)*2,ROW(INDIRECT("1:"&amp;LEN(MID(C457,1,1)*2))),1)),,))+MID(C457,2,1)+
SUM(INDEX(1*(MID(MID(C457,3,1)*2,ROW(INDIRECT("1:"&amp;LEN(MID(C457,3,1)*2))),1)),,))+MID(C457,4,1)+
SUM(INDEX(1*(MID(MID(C457,5,1)*2,ROW(INDIRECT("1:"&amp;LEN(MID(C457,5,1)*2))),1)),,))+MID(C457,6,1)+
SUM(INDEX(1*(MID(MID(C457,8,1)*2,ROW(INDIRECT("1:"&amp;LEN(MID(C457,8,1)*2))),1)),,))+MID(C457,9,1)+
SUM(INDEX(1*(MID(MID(C457,10,1)*2,ROW(INDIRECT("1:"&amp;LEN(MID(C457,10,1)*2))),1)),,)),1),1),"0")</f>
        <v>#VALUE!</v>
      </c>
      <c r="FC457" s="27" t="str">
        <f t="shared" si="777"/>
        <v/>
      </c>
      <c r="FD457" s="29" t="b">
        <f t="shared" si="778"/>
        <v>0</v>
      </c>
      <c r="FE457" s="112" t="b">
        <f>IFERROR(MATCH(D457,'Avtal för korttidsarbete'!$G$13:$G$1012,0),TRUE)</f>
        <v>1</v>
      </c>
      <c r="FF457" s="112" t="b">
        <f t="shared" si="807"/>
        <v>0</v>
      </c>
      <c r="FG457" s="113" t="str" cm="1">
        <f t="array" ref="FG457">IF(FE457=TRUE,"x",INDEX('Avtal för korttidsarbete'!$E$13:$E$1012,$FE457))</f>
        <v>x</v>
      </c>
      <c r="FH457" s="113" t="str" cm="1">
        <f t="array" ref="FH457">IF(FE457=TRUE,"x",INDEX('Avtal för korttidsarbete'!$F$13:$F$1012,$FE457))</f>
        <v>x</v>
      </c>
      <c r="FI457" s="112" t="b">
        <f t="shared" si="808"/>
        <v>0</v>
      </c>
      <c r="FJ457" s="135">
        <f t="shared" si="809"/>
        <v>44166</v>
      </c>
      <c r="FK457" s="135">
        <f t="shared" si="810"/>
        <v>44377</v>
      </c>
      <c r="FL457" s="112" t="b">
        <f t="shared" si="811"/>
        <v>0</v>
      </c>
      <c r="FM457" s="113">
        <f t="shared" si="812"/>
        <v>44166</v>
      </c>
      <c r="FN457" s="135">
        <f t="shared" si="813"/>
        <v>44377</v>
      </c>
      <c r="FO457" s="148" t="b">
        <f>IFERROR(INDEX('Avtal för korttidsarbete'!R:R,MATCH(D457,'Avtal för korttidsarbete'!$G:$G,0)),TRUE)</f>
        <v>1</v>
      </c>
      <c r="FP457" s="135" t="str">
        <f>IF(FO457,"-",INDEX('Avtal för korttidsarbete'!$D:$D,MATCH(D457,'Avtal för korttidsarbete'!$G:$G,0)))</f>
        <v>-</v>
      </c>
      <c r="FQ457" s="113" t="b">
        <f>IFERROR(G457&gt;INDEX(Uppsägningar!E:E,MATCH(C457,Uppsägningar!C:C,0)),FALSE)</f>
        <v>0</v>
      </c>
    </row>
    <row r="458" spans="1:173" x14ac:dyDescent="0.25">
      <c r="A458" s="19">
        <v>442</v>
      </c>
      <c r="B458" s="20"/>
      <c r="C458" s="183"/>
      <c r="D458" s="66"/>
      <c r="E458" s="212">
        <f>IFERROR(INDEX(Admin!$C$7:$C$10,MATCH(FP458,TblNivåValTExt,0)),0)</f>
        <v>0</v>
      </c>
      <c r="F458" s="1"/>
      <c r="G458" s="1"/>
      <c r="H458" s="78"/>
      <c r="I458" s="181"/>
      <c r="J458" s="181"/>
      <c r="K458" s="182"/>
      <c r="L458" s="182"/>
      <c r="M458" s="181"/>
      <c r="N458" s="181"/>
      <c r="O458" s="181"/>
      <c r="P458" s="182"/>
      <c r="Q458" s="182"/>
      <c r="R458" s="181"/>
      <c r="S458" s="181"/>
      <c r="T458" s="181"/>
      <c r="U458" s="182"/>
      <c r="V458" s="182"/>
      <c r="W458" s="181"/>
      <c r="X458" s="181"/>
      <c r="Y458" s="181"/>
      <c r="Z458" s="182"/>
      <c r="AA458" s="182"/>
      <c r="AB458" s="181"/>
      <c r="AC458" s="181"/>
      <c r="AD458" s="181"/>
      <c r="AE458" s="182"/>
      <c r="AF458" s="182"/>
      <c r="AG458" s="181"/>
      <c r="AH458" s="181"/>
      <c r="AI458" s="181"/>
      <c r="AJ458" s="182"/>
      <c r="AK458" s="182"/>
      <c r="AL458" s="181"/>
      <c r="AM458" s="181"/>
      <c r="AN458" s="181"/>
      <c r="AO458" s="182"/>
      <c r="AP458" s="182"/>
      <c r="AQ458" s="181"/>
      <c r="AR458" s="181"/>
      <c r="AS458" s="181"/>
      <c r="AT458" s="182"/>
      <c r="AU458" s="182"/>
      <c r="AV458" s="181"/>
      <c r="AW458" s="181"/>
      <c r="AX458" s="181"/>
      <c r="AY458" s="182"/>
      <c r="AZ458" s="182"/>
      <c r="BA458" s="181"/>
      <c r="BB458" s="181"/>
      <c r="BC458" s="181"/>
      <c r="BD458" s="182"/>
      <c r="BE458" s="182"/>
      <c r="BF458" s="181"/>
      <c r="BG458" s="180">
        <f t="shared" si="779"/>
        <v>0</v>
      </c>
      <c r="BH458" s="116" t="str">
        <f t="shared" si="780"/>
        <v/>
      </c>
      <c r="BI458" s="80" t="b">
        <f t="shared" si="728"/>
        <v>0</v>
      </c>
      <c r="BJ458" s="80" t="str">
        <f t="shared" si="729"/>
        <v/>
      </c>
      <c r="BK458" s="80" t="b">
        <f t="shared" si="781"/>
        <v>0</v>
      </c>
      <c r="BL458" s="13" t="str">
        <f t="shared" si="730"/>
        <v/>
      </c>
      <c r="BM458" s="13" t="b">
        <f t="shared" si="782"/>
        <v>0</v>
      </c>
      <c r="BN458" s="35" t="str">
        <f t="shared" si="731"/>
        <v/>
      </c>
      <c r="BO458" s="13" t="b">
        <f t="shared" si="732"/>
        <v>0</v>
      </c>
      <c r="BP458" s="35" t="str">
        <f t="shared" si="733"/>
        <v/>
      </c>
      <c r="BQ458" s="13" t="b">
        <f t="shared" si="734"/>
        <v>0</v>
      </c>
      <c r="BR458" s="35" t="str">
        <f t="shared" si="735"/>
        <v/>
      </c>
      <c r="BS458" s="35" t="b">
        <f t="shared" si="736"/>
        <v>0</v>
      </c>
      <c r="BT458" s="35" t="str">
        <f t="shared" si="737"/>
        <v/>
      </c>
      <c r="BU458" s="35" t="b">
        <f t="shared" si="738"/>
        <v>0</v>
      </c>
      <c r="BV458" s="35" t="str">
        <f t="shared" si="739"/>
        <v/>
      </c>
      <c r="BW458" s="13" t="b">
        <f t="shared" si="814"/>
        <v>0</v>
      </c>
      <c r="BX458" s="35" t="str">
        <f t="shared" si="740"/>
        <v/>
      </c>
      <c r="BY458" s="265" t="b">
        <f t="shared" si="783"/>
        <v>0</v>
      </c>
      <c r="BZ458" s="35" t="str">
        <f t="shared" si="741"/>
        <v/>
      </c>
      <c r="CA458" s="265" t="b">
        <f t="shared" si="784"/>
        <v>0</v>
      </c>
      <c r="CB458" s="35" t="str">
        <f t="shared" si="742"/>
        <v/>
      </c>
      <c r="CC458" s="272" t="b">
        <f t="shared" si="785"/>
        <v>0</v>
      </c>
      <c r="CD458" s="35" t="str">
        <f t="shared" si="743"/>
        <v/>
      </c>
      <c r="CE458" s="13" t="b">
        <f t="shared" si="744"/>
        <v>0</v>
      </c>
      <c r="CF458" s="35" t="str">
        <f t="shared" si="745"/>
        <v/>
      </c>
      <c r="CG458" s="179">
        <f t="shared" si="746"/>
        <v>0</v>
      </c>
      <c r="CH458" s="179">
        <f t="shared" si="747"/>
        <v>0</v>
      </c>
      <c r="CI458" s="218">
        <f t="shared" si="786"/>
        <v>0</v>
      </c>
      <c r="CJ458" s="218">
        <f t="shared" si="787"/>
        <v>0</v>
      </c>
      <c r="CK458" s="218">
        <f t="shared" si="788"/>
        <v>0</v>
      </c>
      <c r="CL458" s="218">
        <f t="shared" si="789"/>
        <v>0</v>
      </c>
      <c r="CM458" s="218">
        <f t="shared" si="790"/>
        <v>0</v>
      </c>
      <c r="CN458" s="218">
        <f t="shared" si="791"/>
        <v>0</v>
      </c>
      <c r="CO458" s="218">
        <f t="shared" si="792"/>
        <v>0</v>
      </c>
      <c r="CP458" s="218">
        <f t="shared" si="793"/>
        <v>0</v>
      </c>
      <c r="CQ458" s="218">
        <f t="shared" si="794"/>
        <v>0</v>
      </c>
      <c r="CR458" s="218">
        <f t="shared" si="795"/>
        <v>0</v>
      </c>
      <c r="CS458" s="14">
        <f t="shared" si="748"/>
        <v>0</v>
      </c>
      <c r="CT458" s="236">
        <f t="shared" si="749"/>
        <v>0</v>
      </c>
      <c r="CU458" s="237">
        <f t="shared" si="825"/>
        <v>0</v>
      </c>
      <c r="CV458" s="16">
        <f t="shared" si="825"/>
        <v>0</v>
      </c>
      <c r="CW458" s="16">
        <f t="shared" si="825"/>
        <v>0</v>
      </c>
      <c r="CX458" s="16">
        <f t="shared" si="825"/>
        <v>0</v>
      </c>
      <c r="CY458" s="16">
        <f t="shared" si="825"/>
        <v>0</v>
      </c>
      <c r="CZ458" s="16">
        <f t="shared" si="825"/>
        <v>0</v>
      </c>
      <c r="DA458" s="16">
        <f t="shared" si="825"/>
        <v>0</v>
      </c>
      <c r="DB458" s="16">
        <f t="shared" si="825"/>
        <v>0</v>
      </c>
      <c r="DC458" s="16">
        <f t="shared" si="825"/>
        <v>0</v>
      </c>
      <c r="DD458" s="238">
        <f t="shared" si="825"/>
        <v>0</v>
      </c>
      <c r="DE458" s="232">
        <f t="shared" si="826"/>
        <v>0</v>
      </c>
      <c r="DF458" s="132">
        <f t="shared" si="826"/>
        <v>0</v>
      </c>
      <c r="DG458" s="132">
        <f t="shared" si="826"/>
        <v>0</v>
      </c>
      <c r="DH458" s="132">
        <f t="shared" si="826"/>
        <v>0</v>
      </c>
      <c r="DI458" s="132">
        <f t="shared" si="826"/>
        <v>0</v>
      </c>
      <c r="DJ458" s="132">
        <f t="shared" si="826"/>
        <v>0</v>
      </c>
      <c r="DK458" s="132">
        <f t="shared" si="826"/>
        <v>0</v>
      </c>
      <c r="DL458" s="132">
        <f t="shared" si="826"/>
        <v>0</v>
      </c>
      <c r="DM458" s="132">
        <f t="shared" si="826"/>
        <v>0</v>
      </c>
      <c r="DN458" s="233">
        <f t="shared" si="826"/>
        <v>0</v>
      </c>
      <c r="DO458" s="232">
        <f t="shared" si="750"/>
        <v>0</v>
      </c>
      <c r="DP458" s="132">
        <f t="shared" si="751"/>
        <v>0</v>
      </c>
      <c r="DQ458" s="132">
        <f t="shared" si="752"/>
        <v>0</v>
      </c>
      <c r="DR458" s="132">
        <f t="shared" si="753"/>
        <v>0</v>
      </c>
      <c r="DS458" s="132">
        <f t="shared" si="754"/>
        <v>0</v>
      </c>
      <c r="DT458" s="132">
        <f t="shared" si="755"/>
        <v>0</v>
      </c>
      <c r="DU458" s="132">
        <f t="shared" si="756"/>
        <v>0</v>
      </c>
      <c r="DV458" s="132">
        <f t="shared" si="757"/>
        <v>0</v>
      </c>
      <c r="DW458" s="132">
        <f t="shared" si="758"/>
        <v>0</v>
      </c>
      <c r="DX458" s="233">
        <f t="shared" si="759"/>
        <v>0</v>
      </c>
      <c r="DY458" s="231" t="b">
        <f t="shared" si="796"/>
        <v>0</v>
      </c>
      <c r="DZ458" s="163"/>
      <c r="EA458" s="226" t="str">
        <f t="shared" si="797"/>
        <v/>
      </c>
      <c r="EB458" s="178" t="str">
        <f t="shared" si="798"/>
        <v/>
      </c>
      <c r="EC458" s="178" t="str">
        <f t="shared" si="799"/>
        <v/>
      </c>
      <c r="ED458" s="178" t="str">
        <f t="shared" si="800"/>
        <v/>
      </c>
      <c r="EE458" s="178" t="str">
        <f t="shared" si="801"/>
        <v/>
      </c>
      <c r="EF458" s="178" t="str">
        <f t="shared" si="802"/>
        <v/>
      </c>
      <c r="EG458" s="178" t="str">
        <f t="shared" si="803"/>
        <v/>
      </c>
      <c r="EH458" s="178" t="str">
        <f t="shared" si="804"/>
        <v/>
      </c>
      <c r="EI458" s="178" t="str">
        <f t="shared" si="805"/>
        <v/>
      </c>
      <c r="EJ458" s="227" t="str">
        <f t="shared" si="806"/>
        <v/>
      </c>
      <c r="EK458" s="230" t="str">
        <f t="shared" si="760"/>
        <v/>
      </c>
      <c r="EL458" s="177" t="str">
        <f t="shared" si="761"/>
        <v/>
      </c>
      <c r="EM458" s="177" t="str">
        <f t="shared" si="762"/>
        <v/>
      </c>
      <c r="EN458" s="177" t="str">
        <f t="shared" si="763"/>
        <v/>
      </c>
      <c r="EO458" s="177" t="str">
        <f t="shared" si="764"/>
        <v/>
      </c>
      <c r="EP458" s="177" t="str">
        <f t="shared" si="765"/>
        <v/>
      </c>
      <c r="EQ458" s="177" t="str">
        <f t="shared" si="766"/>
        <v/>
      </c>
      <c r="ER458" s="177" t="str">
        <f t="shared" si="767"/>
        <v/>
      </c>
      <c r="ES458" s="177" t="str">
        <f t="shared" si="768"/>
        <v/>
      </c>
      <c r="ET458" s="177" t="str">
        <f t="shared" si="769"/>
        <v/>
      </c>
      <c r="EU458" s="229" t="e">
        <f t="shared" si="770"/>
        <v>#VALUE!</v>
      </c>
      <c r="EV458" s="27" t="e">
        <f t="shared" si="771"/>
        <v>#VALUE!</v>
      </c>
      <c r="EW458" s="27" t="e">
        <f t="shared" si="772"/>
        <v>#VALUE!</v>
      </c>
      <c r="EX458" s="28" t="e">
        <f t="shared" si="773"/>
        <v>#VALUE!</v>
      </c>
      <c r="EY458" s="28" t="e">
        <f t="shared" si="774"/>
        <v>#VALUE!</v>
      </c>
      <c r="EZ458" s="28" t="b">
        <f t="shared" si="775"/>
        <v>0</v>
      </c>
      <c r="FA458" s="176" t="str">
        <f t="shared" si="776"/>
        <v/>
      </c>
      <c r="FB458" s="27" t="e" cm="1">
        <f t="array" aca="1" ref="FB458" ca="1">TEXT(RIGHT(10-RIGHT(SUM(INDEX(1*(MID(MID(C458,1,1)*2,ROW(INDIRECT("1:"&amp;LEN(MID(C458,1,1)*2))),1)),,))+MID(C458,2,1)+
SUM(INDEX(1*(MID(MID(C458,3,1)*2,ROW(INDIRECT("1:"&amp;LEN(MID(C458,3,1)*2))),1)),,))+MID(C458,4,1)+
SUM(INDEX(1*(MID(MID(C458,5,1)*2,ROW(INDIRECT("1:"&amp;LEN(MID(C458,5,1)*2))),1)),,))+MID(C458,6,1)+
SUM(INDEX(1*(MID(MID(C458,8,1)*2,ROW(INDIRECT("1:"&amp;LEN(MID(C458,8,1)*2))),1)),,))+MID(C458,9,1)+
SUM(INDEX(1*(MID(MID(C458,10,1)*2,ROW(INDIRECT("1:"&amp;LEN(MID(C458,10,1)*2))),1)),,)),1),1),"0")</f>
        <v>#VALUE!</v>
      </c>
      <c r="FC458" s="27" t="str">
        <f t="shared" si="777"/>
        <v/>
      </c>
      <c r="FD458" s="29" t="b">
        <f t="shared" si="778"/>
        <v>0</v>
      </c>
      <c r="FE458" s="112" t="b">
        <f>IFERROR(MATCH(D458,'Avtal för korttidsarbete'!$G$13:$G$1012,0),TRUE)</f>
        <v>1</v>
      </c>
      <c r="FF458" s="112" t="b">
        <f t="shared" si="807"/>
        <v>0</v>
      </c>
      <c r="FG458" s="113" t="str" cm="1">
        <f t="array" ref="FG458">IF(FE458=TRUE,"x",INDEX('Avtal för korttidsarbete'!$E$13:$E$1012,$FE458))</f>
        <v>x</v>
      </c>
      <c r="FH458" s="113" t="str" cm="1">
        <f t="array" ref="FH458">IF(FE458=TRUE,"x",INDEX('Avtal för korttidsarbete'!$F$13:$F$1012,$FE458))</f>
        <v>x</v>
      </c>
      <c r="FI458" s="112" t="b">
        <f t="shared" si="808"/>
        <v>0</v>
      </c>
      <c r="FJ458" s="135">
        <f t="shared" si="809"/>
        <v>44166</v>
      </c>
      <c r="FK458" s="135">
        <f t="shared" si="810"/>
        <v>44377</v>
      </c>
      <c r="FL458" s="112" t="b">
        <f t="shared" si="811"/>
        <v>0</v>
      </c>
      <c r="FM458" s="113">
        <f t="shared" si="812"/>
        <v>44166</v>
      </c>
      <c r="FN458" s="135">
        <f t="shared" si="813"/>
        <v>44377</v>
      </c>
      <c r="FO458" s="148" t="b">
        <f>IFERROR(INDEX('Avtal för korttidsarbete'!R:R,MATCH(D458,'Avtal för korttidsarbete'!$G:$G,0)),TRUE)</f>
        <v>1</v>
      </c>
      <c r="FP458" s="135" t="str">
        <f>IF(FO458,"-",INDEX('Avtal för korttidsarbete'!$D:$D,MATCH(D458,'Avtal för korttidsarbete'!$G:$G,0)))</f>
        <v>-</v>
      </c>
      <c r="FQ458" s="113" t="b">
        <f>IFERROR(G458&gt;INDEX(Uppsägningar!E:E,MATCH(C458,Uppsägningar!C:C,0)),FALSE)</f>
        <v>0</v>
      </c>
    </row>
    <row r="459" spans="1:173" x14ac:dyDescent="0.25">
      <c r="A459" s="19">
        <v>443</v>
      </c>
      <c r="B459" s="20"/>
      <c r="C459" s="183"/>
      <c r="D459" s="66"/>
      <c r="E459" s="212">
        <f>IFERROR(INDEX(Admin!$C$7:$C$10,MATCH(FP459,TblNivåValTExt,0)),0)</f>
        <v>0</v>
      </c>
      <c r="F459" s="1"/>
      <c r="G459" s="1"/>
      <c r="H459" s="78"/>
      <c r="I459" s="181"/>
      <c r="J459" s="181"/>
      <c r="K459" s="182"/>
      <c r="L459" s="182"/>
      <c r="M459" s="181"/>
      <c r="N459" s="181"/>
      <c r="O459" s="181"/>
      <c r="P459" s="182"/>
      <c r="Q459" s="182"/>
      <c r="R459" s="181"/>
      <c r="S459" s="181"/>
      <c r="T459" s="181"/>
      <c r="U459" s="182"/>
      <c r="V459" s="182"/>
      <c r="W459" s="181"/>
      <c r="X459" s="181"/>
      <c r="Y459" s="181"/>
      <c r="Z459" s="182"/>
      <c r="AA459" s="182"/>
      <c r="AB459" s="181"/>
      <c r="AC459" s="181"/>
      <c r="AD459" s="181"/>
      <c r="AE459" s="182"/>
      <c r="AF459" s="182"/>
      <c r="AG459" s="181"/>
      <c r="AH459" s="181"/>
      <c r="AI459" s="181"/>
      <c r="AJ459" s="182"/>
      <c r="AK459" s="182"/>
      <c r="AL459" s="181"/>
      <c r="AM459" s="181"/>
      <c r="AN459" s="181"/>
      <c r="AO459" s="182"/>
      <c r="AP459" s="182"/>
      <c r="AQ459" s="181"/>
      <c r="AR459" s="181"/>
      <c r="AS459" s="181"/>
      <c r="AT459" s="182"/>
      <c r="AU459" s="182"/>
      <c r="AV459" s="181"/>
      <c r="AW459" s="181"/>
      <c r="AX459" s="181"/>
      <c r="AY459" s="182"/>
      <c r="AZ459" s="182"/>
      <c r="BA459" s="181"/>
      <c r="BB459" s="181"/>
      <c r="BC459" s="181"/>
      <c r="BD459" s="182"/>
      <c r="BE459" s="182"/>
      <c r="BF459" s="181"/>
      <c r="BG459" s="180">
        <f t="shared" si="779"/>
        <v>0</v>
      </c>
      <c r="BH459" s="116" t="str">
        <f t="shared" si="780"/>
        <v/>
      </c>
      <c r="BI459" s="80" t="b">
        <f t="shared" si="728"/>
        <v>0</v>
      </c>
      <c r="BJ459" s="80" t="str">
        <f t="shared" si="729"/>
        <v/>
      </c>
      <c r="BK459" s="80" t="b">
        <f t="shared" si="781"/>
        <v>0</v>
      </c>
      <c r="BL459" s="13" t="str">
        <f t="shared" si="730"/>
        <v/>
      </c>
      <c r="BM459" s="13" t="b">
        <f t="shared" si="782"/>
        <v>0</v>
      </c>
      <c r="BN459" s="35" t="str">
        <f t="shared" si="731"/>
        <v/>
      </c>
      <c r="BO459" s="13" t="b">
        <f t="shared" si="732"/>
        <v>0</v>
      </c>
      <c r="BP459" s="35" t="str">
        <f t="shared" si="733"/>
        <v/>
      </c>
      <c r="BQ459" s="13" t="b">
        <f t="shared" si="734"/>
        <v>0</v>
      </c>
      <c r="BR459" s="35" t="str">
        <f t="shared" si="735"/>
        <v/>
      </c>
      <c r="BS459" s="35" t="b">
        <f t="shared" si="736"/>
        <v>0</v>
      </c>
      <c r="BT459" s="35" t="str">
        <f t="shared" si="737"/>
        <v/>
      </c>
      <c r="BU459" s="35" t="b">
        <f t="shared" si="738"/>
        <v>0</v>
      </c>
      <c r="BV459" s="35" t="str">
        <f t="shared" si="739"/>
        <v/>
      </c>
      <c r="BW459" s="13" t="b">
        <f t="shared" si="814"/>
        <v>0</v>
      </c>
      <c r="BX459" s="35" t="str">
        <f t="shared" si="740"/>
        <v/>
      </c>
      <c r="BY459" s="265" t="b">
        <f t="shared" si="783"/>
        <v>0</v>
      </c>
      <c r="BZ459" s="35" t="str">
        <f t="shared" si="741"/>
        <v/>
      </c>
      <c r="CA459" s="265" t="b">
        <f t="shared" si="784"/>
        <v>0</v>
      </c>
      <c r="CB459" s="35" t="str">
        <f t="shared" si="742"/>
        <v/>
      </c>
      <c r="CC459" s="272" t="b">
        <f t="shared" si="785"/>
        <v>0</v>
      </c>
      <c r="CD459" s="35" t="str">
        <f t="shared" si="743"/>
        <v/>
      </c>
      <c r="CE459" s="13" t="b">
        <f t="shared" si="744"/>
        <v>0</v>
      </c>
      <c r="CF459" s="35" t="str">
        <f t="shared" si="745"/>
        <v/>
      </c>
      <c r="CG459" s="179">
        <f t="shared" si="746"/>
        <v>0</v>
      </c>
      <c r="CH459" s="179">
        <f t="shared" si="747"/>
        <v>0</v>
      </c>
      <c r="CI459" s="218">
        <f t="shared" si="786"/>
        <v>0</v>
      </c>
      <c r="CJ459" s="218">
        <f t="shared" si="787"/>
        <v>0</v>
      </c>
      <c r="CK459" s="218">
        <f t="shared" si="788"/>
        <v>0</v>
      </c>
      <c r="CL459" s="218">
        <f t="shared" si="789"/>
        <v>0</v>
      </c>
      <c r="CM459" s="218">
        <f t="shared" si="790"/>
        <v>0</v>
      </c>
      <c r="CN459" s="218">
        <f t="shared" si="791"/>
        <v>0</v>
      </c>
      <c r="CO459" s="218">
        <f t="shared" si="792"/>
        <v>0</v>
      </c>
      <c r="CP459" s="218">
        <f t="shared" si="793"/>
        <v>0</v>
      </c>
      <c r="CQ459" s="218">
        <f t="shared" si="794"/>
        <v>0</v>
      </c>
      <c r="CR459" s="218">
        <f t="shared" si="795"/>
        <v>0</v>
      </c>
      <c r="CS459" s="14">
        <f t="shared" si="748"/>
        <v>0</v>
      </c>
      <c r="CT459" s="236">
        <f t="shared" si="749"/>
        <v>0</v>
      </c>
      <c r="CU459" s="237">
        <f t="shared" si="825"/>
        <v>0</v>
      </c>
      <c r="CV459" s="16">
        <f t="shared" si="825"/>
        <v>0</v>
      </c>
      <c r="CW459" s="16">
        <f t="shared" si="825"/>
        <v>0</v>
      </c>
      <c r="CX459" s="16">
        <f t="shared" si="825"/>
        <v>0</v>
      </c>
      <c r="CY459" s="16">
        <f t="shared" si="825"/>
        <v>0</v>
      </c>
      <c r="CZ459" s="16">
        <f t="shared" si="825"/>
        <v>0</v>
      </c>
      <c r="DA459" s="16">
        <f t="shared" si="825"/>
        <v>0</v>
      </c>
      <c r="DB459" s="16">
        <f t="shared" si="825"/>
        <v>0</v>
      </c>
      <c r="DC459" s="16">
        <f t="shared" si="825"/>
        <v>0</v>
      </c>
      <c r="DD459" s="238">
        <f t="shared" si="825"/>
        <v>0</v>
      </c>
      <c r="DE459" s="232">
        <f t="shared" si="826"/>
        <v>0</v>
      </c>
      <c r="DF459" s="132">
        <f t="shared" si="826"/>
        <v>0</v>
      </c>
      <c r="DG459" s="132">
        <f t="shared" si="826"/>
        <v>0</v>
      </c>
      <c r="DH459" s="132">
        <f t="shared" si="826"/>
        <v>0</v>
      </c>
      <c r="DI459" s="132">
        <f t="shared" si="826"/>
        <v>0</v>
      </c>
      <c r="DJ459" s="132">
        <f t="shared" si="826"/>
        <v>0</v>
      </c>
      <c r="DK459" s="132">
        <f t="shared" si="826"/>
        <v>0</v>
      </c>
      <c r="DL459" s="132">
        <f t="shared" si="826"/>
        <v>0</v>
      </c>
      <c r="DM459" s="132">
        <f t="shared" si="826"/>
        <v>0</v>
      </c>
      <c r="DN459" s="233">
        <f t="shared" si="826"/>
        <v>0</v>
      </c>
      <c r="DO459" s="232">
        <f t="shared" si="750"/>
        <v>0</v>
      </c>
      <c r="DP459" s="132">
        <f t="shared" si="751"/>
        <v>0</v>
      </c>
      <c r="DQ459" s="132">
        <f t="shared" si="752"/>
        <v>0</v>
      </c>
      <c r="DR459" s="132">
        <f t="shared" si="753"/>
        <v>0</v>
      </c>
      <c r="DS459" s="132">
        <f t="shared" si="754"/>
        <v>0</v>
      </c>
      <c r="DT459" s="132">
        <f t="shared" si="755"/>
        <v>0</v>
      </c>
      <c r="DU459" s="132">
        <f t="shared" si="756"/>
        <v>0</v>
      </c>
      <c r="DV459" s="132">
        <f t="shared" si="757"/>
        <v>0</v>
      </c>
      <c r="DW459" s="132">
        <f t="shared" si="758"/>
        <v>0</v>
      </c>
      <c r="DX459" s="233">
        <f t="shared" si="759"/>
        <v>0</v>
      </c>
      <c r="DY459" s="231" t="b">
        <f t="shared" si="796"/>
        <v>0</v>
      </c>
      <c r="DZ459" s="163"/>
      <c r="EA459" s="226" t="str">
        <f t="shared" si="797"/>
        <v/>
      </c>
      <c r="EB459" s="178" t="str">
        <f t="shared" si="798"/>
        <v/>
      </c>
      <c r="EC459" s="178" t="str">
        <f t="shared" si="799"/>
        <v/>
      </c>
      <c r="ED459" s="178" t="str">
        <f t="shared" si="800"/>
        <v/>
      </c>
      <c r="EE459" s="178" t="str">
        <f t="shared" si="801"/>
        <v/>
      </c>
      <c r="EF459" s="178" t="str">
        <f t="shared" si="802"/>
        <v/>
      </c>
      <c r="EG459" s="178" t="str">
        <f t="shared" si="803"/>
        <v/>
      </c>
      <c r="EH459" s="178" t="str">
        <f t="shared" si="804"/>
        <v/>
      </c>
      <c r="EI459" s="178" t="str">
        <f t="shared" si="805"/>
        <v/>
      </c>
      <c r="EJ459" s="227" t="str">
        <f t="shared" si="806"/>
        <v/>
      </c>
      <c r="EK459" s="230" t="str">
        <f t="shared" si="760"/>
        <v/>
      </c>
      <c r="EL459" s="177" t="str">
        <f t="shared" si="761"/>
        <v/>
      </c>
      <c r="EM459" s="177" t="str">
        <f t="shared" si="762"/>
        <v/>
      </c>
      <c r="EN459" s="177" t="str">
        <f t="shared" si="763"/>
        <v/>
      </c>
      <c r="EO459" s="177" t="str">
        <f t="shared" si="764"/>
        <v/>
      </c>
      <c r="EP459" s="177" t="str">
        <f t="shared" si="765"/>
        <v/>
      </c>
      <c r="EQ459" s="177" t="str">
        <f t="shared" si="766"/>
        <v/>
      </c>
      <c r="ER459" s="177" t="str">
        <f t="shared" si="767"/>
        <v/>
      </c>
      <c r="ES459" s="177" t="str">
        <f t="shared" si="768"/>
        <v/>
      </c>
      <c r="ET459" s="177" t="str">
        <f t="shared" si="769"/>
        <v/>
      </c>
      <c r="EU459" s="229" t="e">
        <f t="shared" si="770"/>
        <v>#VALUE!</v>
      </c>
      <c r="EV459" s="27" t="e">
        <f t="shared" si="771"/>
        <v>#VALUE!</v>
      </c>
      <c r="EW459" s="27" t="e">
        <f t="shared" si="772"/>
        <v>#VALUE!</v>
      </c>
      <c r="EX459" s="28" t="e">
        <f t="shared" si="773"/>
        <v>#VALUE!</v>
      </c>
      <c r="EY459" s="28" t="e">
        <f t="shared" si="774"/>
        <v>#VALUE!</v>
      </c>
      <c r="EZ459" s="28" t="b">
        <f t="shared" si="775"/>
        <v>0</v>
      </c>
      <c r="FA459" s="176" t="str">
        <f t="shared" si="776"/>
        <v/>
      </c>
      <c r="FB459" s="27" t="e" cm="1">
        <f t="array" aca="1" ref="FB459" ca="1">TEXT(RIGHT(10-RIGHT(SUM(INDEX(1*(MID(MID(C459,1,1)*2,ROW(INDIRECT("1:"&amp;LEN(MID(C459,1,1)*2))),1)),,))+MID(C459,2,1)+
SUM(INDEX(1*(MID(MID(C459,3,1)*2,ROW(INDIRECT("1:"&amp;LEN(MID(C459,3,1)*2))),1)),,))+MID(C459,4,1)+
SUM(INDEX(1*(MID(MID(C459,5,1)*2,ROW(INDIRECT("1:"&amp;LEN(MID(C459,5,1)*2))),1)),,))+MID(C459,6,1)+
SUM(INDEX(1*(MID(MID(C459,8,1)*2,ROW(INDIRECT("1:"&amp;LEN(MID(C459,8,1)*2))),1)),,))+MID(C459,9,1)+
SUM(INDEX(1*(MID(MID(C459,10,1)*2,ROW(INDIRECT("1:"&amp;LEN(MID(C459,10,1)*2))),1)),,)),1),1),"0")</f>
        <v>#VALUE!</v>
      </c>
      <c r="FC459" s="27" t="str">
        <f t="shared" si="777"/>
        <v/>
      </c>
      <c r="FD459" s="29" t="b">
        <f t="shared" si="778"/>
        <v>0</v>
      </c>
      <c r="FE459" s="112" t="b">
        <f>IFERROR(MATCH(D459,'Avtal för korttidsarbete'!$G$13:$G$1012,0),TRUE)</f>
        <v>1</v>
      </c>
      <c r="FF459" s="112" t="b">
        <f t="shared" si="807"/>
        <v>0</v>
      </c>
      <c r="FG459" s="113" t="str" cm="1">
        <f t="array" ref="FG459">IF(FE459=TRUE,"x",INDEX('Avtal för korttidsarbete'!$E$13:$E$1012,$FE459))</f>
        <v>x</v>
      </c>
      <c r="FH459" s="113" t="str" cm="1">
        <f t="array" ref="FH459">IF(FE459=TRUE,"x",INDEX('Avtal för korttidsarbete'!$F$13:$F$1012,$FE459))</f>
        <v>x</v>
      </c>
      <c r="FI459" s="112" t="b">
        <f t="shared" si="808"/>
        <v>0</v>
      </c>
      <c r="FJ459" s="135">
        <f t="shared" si="809"/>
        <v>44166</v>
      </c>
      <c r="FK459" s="135">
        <f t="shared" si="810"/>
        <v>44377</v>
      </c>
      <c r="FL459" s="112" t="b">
        <f t="shared" si="811"/>
        <v>0</v>
      </c>
      <c r="FM459" s="113">
        <f t="shared" si="812"/>
        <v>44166</v>
      </c>
      <c r="FN459" s="135">
        <f t="shared" si="813"/>
        <v>44377</v>
      </c>
      <c r="FO459" s="148" t="b">
        <f>IFERROR(INDEX('Avtal för korttidsarbete'!R:R,MATCH(D459,'Avtal för korttidsarbete'!$G:$G,0)),TRUE)</f>
        <v>1</v>
      </c>
      <c r="FP459" s="135" t="str">
        <f>IF(FO459,"-",INDEX('Avtal för korttidsarbete'!$D:$D,MATCH(D459,'Avtal för korttidsarbete'!$G:$G,0)))</f>
        <v>-</v>
      </c>
      <c r="FQ459" s="113" t="b">
        <f>IFERROR(G459&gt;INDEX(Uppsägningar!E:E,MATCH(C459,Uppsägningar!C:C,0)),FALSE)</f>
        <v>0</v>
      </c>
    </row>
    <row r="460" spans="1:173" x14ac:dyDescent="0.25">
      <c r="A460" s="19">
        <v>444</v>
      </c>
      <c r="B460" s="20"/>
      <c r="C460" s="183"/>
      <c r="D460" s="66"/>
      <c r="E460" s="212">
        <f>IFERROR(INDEX(Admin!$C$7:$C$10,MATCH(FP460,TblNivåValTExt,0)),0)</f>
        <v>0</v>
      </c>
      <c r="F460" s="1"/>
      <c r="G460" s="1"/>
      <c r="H460" s="78"/>
      <c r="I460" s="181"/>
      <c r="J460" s="181"/>
      <c r="K460" s="182"/>
      <c r="L460" s="182"/>
      <c r="M460" s="181"/>
      <c r="N460" s="181"/>
      <c r="O460" s="181"/>
      <c r="P460" s="182"/>
      <c r="Q460" s="182"/>
      <c r="R460" s="181"/>
      <c r="S460" s="181"/>
      <c r="T460" s="181"/>
      <c r="U460" s="182"/>
      <c r="V460" s="182"/>
      <c r="W460" s="181"/>
      <c r="X460" s="181"/>
      <c r="Y460" s="181"/>
      <c r="Z460" s="182"/>
      <c r="AA460" s="182"/>
      <c r="AB460" s="181"/>
      <c r="AC460" s="181"/>
      <c r="AD460" s="181"/>
      <c r="AE460" s="182"/>
      <c r="AF460" s="182"/>
      <c r="AG460" s="181"/>
      <c r="AH460" s="181"/>
      <c r="AI460" s="181"/>
      <c r="AJ460" s="182"/>
      <c r="AK460" s="182"/>
      <c r="AL460" s="181"/>
      <c r="AM460" s="181"/>
      <c r="AN460" s="181"/>
      <c r="AO460" s="182"/>
      <c r="AP460" s="182"/>
      <c r="AQ460" s="181"/>
      <c r="AR460" s="181"/>
      <c r="AS460" s="181"/>
      <c r="AT460" s="182"/>
      <c r="AU460" s="182"/>
      <c r="AV460" s="181"/>
      <c r="AW460" s="181"/>
      <c r="AX460" s="181"/>
      <c r="AY460" s="182"/>
      <c r="AZ460" s="182"/>
      <c r="BA460" s="181"/>
      <c r="BB460" s="181"/>
      <c r="BC460" s="181"/>
      <c r="BD460" s="182"/>
      <c r="BE460" s="182"/>
      <c r="BF460" s="181"/>
      <c r="BG460" s="180">
        <f t="shared" si="779"/>
        <v>0</v>
      </c>
      <c r="BH460" s="116" t="str">
        <f t="shared" si="780"/>
        <v/>
      </c>
      <c r="BI460" s="80" t="b">
        <f t="shared" si="728"/>
        <v>0</v>
      </c>
      <c r="BJ460" s="80" t="str">
        <f t="shared" si="729"/>
        <v/>
      </c>
      <c r="BK460" s="80" t="b">
        <f t="shared" si="781"/>
        <v>0</v>
      </c>
      <c r="BL460" s="13" t="str">
        <f t="shared" si="730"/>
        <v/>
      </c>
      <c r="BM460" s="13" t="b">
        <f t="shared" si="782"/>
        <v>0</v>
      </c>
      <c r="BN460" s="35" t="str">
        <f t="shared" si="731"/>
        <v/>
      </c>
      <c r="BO460" s="13" t="b">
        <f t="shared" si="732"/>
        <v>0</v>
      </c>
      <c r="BP460" s="35" t="str">
        <f t="shared" si="733"/>
        <v/>
      </c>
      <c r="BQ460" s="13" t="b">
        <f t="shared" si="734"/>
        <v>0</v>
      </c>
      <c r="BR460" s="35" t="str">
        <f t="shared" si="735"/>
        <v/>
      </c>
      <c r="BS460" s="35" t="b">
        <f t="shared" si="736"/>
        <v>0</v>
      </c>
      <c r="BT460" s="35" t="str">
        <f t="shared" si="737"/>
        <v/>
      </c>
      <c r="BU460" s="35" t="b">
        <f t="shared" si="738"/>
        <v>0</v>
      </c>
      <c r="BV460" s="35" t="str">
        <f t="shared" si="739"/>
        <v/>
      </c>
      <c r="BW460" s="13" t="b">
        <f t="shared" si="814"/>
        <v>0</v>
      </c>
      <c r="BX460" s="35" t="str">
        <f t="shared" si="740"/>
        <v/>
      </c>
      <c r="BY460" s="265" t="b">
        <f t="shared" si="783"/>
        <v>0</v>
      </c>
      <c r="BZ460" s="35" t="str">
        <f t="shared" si="741"/>
        <v/>
      </c>
      <c r="CA460" s="265" t="b">
        <f t="shared" si="784"/>
        <v>0</v>
      </c>
      <c r="CB460" s="35" t="str">
        <f t="shared" si="742"/>
        <v/>
      </c>
      <c r="CC460" s="272" t="b">
        <f t="shared" si="785"/>
        <v>0</v>
      </c>
      <c r="CD460" s="35" t="str">
        <f t="shared" si="743"/>
        <v/>
      </c>
      <c r="CE460" s="13" t="b">
        <f t="shared" si="744"/>
        <v>0</v>
      </c>
      <c r="CF460" s="35" t="str">
        <f t="shared" si="745"/>
        <v/>
      </c>
      <c r="CG460" s="179">
        <f t="shared" si="746"/>
        <v>0</v>
      </c>
      <c r="CH460" s="179">
        <f t="shared" si="747"/>
        <v>0</v>
      </c>
      <c r="CI460" s="218">
        <f t="shared" si="786"/>
        <v>0</v>
      </c>
      <c r="CJ460" s="218">
        <f t="shared" si="787"/>
        <v>0</v>
      </c>
      <c r="CK460" s="218">
        <f t="shared" si="788"/>
        <v>0</v>
      </c>
      <c r="CL460" s="218">
        <f t="shared" si="789"/>
        <v>0</v>
      </c>
      <c r="CM460" s="218">
        <f t="shared" si="790"/>
        <v>0</v>
      </c>
      <c r="CN460" s="218">
        <f t="shared" si="791"/>
        <v>0</v>
      </c>
      <c r="CO460" s="218">
        <f t="shared" si="792"/>
        <v>0</v>
      </c>
      <c r="CP460" s="218">
        <f t="shared" si="793"/>
        <v>0</v>
      </c>
      <c r="CQ460" s="218">
        <f t="shared" si="794"/>
        <v>0</v>
      </c>
      <c r="CR460" s="218">
        <f t="shared" si="795"/>
        <v>0</v>
      </c>
      <c r="CS460" s="14">
        <f t="shared" si="748"/>
        <v>0</v>
      </c>
      <c r="CT460" s="236">
        <f t="shared" si="749"/>
        <v>0</v>
      </c>
      <c r="CU460" s="237">
        <f t="shared" si="825"/>
        <v>0</v>
      </c>
      <c r="CV460" s="16">
        <f t="shared" si="825"/>
        <v>0</v>
      </c>
      <c r="CW460" s="16">
        <f t="shared" si="825"/>
        <v>0</v>
      </c>
      <c r="CX460" s="16">
        <f t="shared" si="825"/>
        <v>0</v>
      </c>
      <c r="CY460" s="16">
        <f t="shared" si="825"/>
        <v>0</v>
      </c>
      <c r="CZ460" s="16">
        <f t="shared" si="825"/>
        <v>0</v>
      </c>
      <c r="DA460" s="16">
        <f t="shared" si="825"/>
        <v>0</v>
      </c>
      <c r="DB460" s="16">
        <f t="shared" si="825"/>
        <v>0</v>
      </c>
      <c r="DC460" s="16">
        <f t="shared" si="825"/>
        <v>0</v>
      </c>
      <c r="DD460" s="238">
        <f t="shared" si="825"/>
        <v>0</v>
      </c>
      <c r="DE460" s="232">
        <f t="shared" si="826"/>
        <v>0</v>
      </c>
      <c r="DF460" s="132">
        <f t="shared" si="826"/>
        <v>0</v>
      </c>
      <c r="DG460" s="132">
        <f t="shared" si="826"/>
        <v>0</v>
      </c>
      <c r="DH460" s="132">
        <f t="shared" si="826"/>
        <v>0</v>
      </c>
      <c r="DI460" s="132">
        <f t="shared" si="826"/>
        <v>0</v>
      </c>
      <c r="DJ460" s="132">
        <f t="shared" si="826"/>
        <v>0</v>
      </c>
      <c r="DK460" s="132">
        <f t="shared" si="826"/>
        <v>0</v>
      </c>
      <c r="DL460" s="132">
        <f t="shared" si="826"/>
        <v>0</v>
      </c>
      <c r="DM460" s="132">
        <f t="shared" si="826"/>
        <v>0</v>
      </c>
      <c r="DN460" s="233">
        <f t="shared" si="826"/>
        <v>0</v>
      </c>
      <c r="DO460" s="232">
        <f t="shared" si="750"/>
        <v>0</v>
      </c>
      <c r="DP460" s="132">
        <f t="shared" si="751"/>
        <v>0</v>
      </c>
      <c r="DQ460" s="132">
        <f t="shared" si="752"/>
        <v>0</v>
      </c>
      <c r="DR460" s="132">
        <f t="shared" si="753"/>
        <v>0</v>
      </c>
      <c r="DS460" s="132">
        <f t="shared" si="754"/>
        <v>0</v>
      </c>
      <c r="DT460" s="132">
        <f t="shared" si="755"/>
        <v>0</v>
      </c>
      <c r="DU460" s="132">
        <f t="shared" si="756"/>
        <v>0</v>
      </c>
      <c r="DV460" s="132">
        <f t="shared" si="757"/>
        <v>0</v>
      </c>
      <c r="DW460" s="132">
        <f t="shared" si="758"/>
        <v>0</v>
      </c>
      <c r="DX460" s="233">
        <f t="shared" si="759"/>
        <v>0</v>
      </c>
      <c r="DY460" s="231" t="b">
        <f t="shared" si="796"/>
        <v>0</v>
      </c>
      <c r="DZ460" s="163"/>
      <c r="EA460" s="226" t="str">
        <f t="shared" si="797"/>
        <v/>
      </c>
      <c r="EB460" s="178" t="str">
        <f t="shared" si="798"/>
        <v/>
      </c>
      <c r="EC460" s="178" t="str">
        <f t="shared" si="799"/>
        <v/>
      </c>
      <c r="ED460" s="178" t="str">
        <f t="shared" si="800"/>
        <v/>
      </c>
      <c r="EE460" s="178" t="str">
        <f t="shared" si="801"/>
        <v/>
      </c>
      <c r="EF460" s="178" t="str">
        <f t="shared" si="802"/>
        <v/>
      </c>
      <c r="EG460" s="178" t="str">
        <f t="shared" si="803"/>
        <v/>
      </c>
      <c r="EH460" s="178" t="str">
        <f t="shared" si="804"/>
        <v/>
      </c>
      <c r="EI460" s="178" t="str">
        <f t="shared" si="805"/>
        <v/>
      </c>
      <c r="EJ460" s="227" t="str">
        <f t="shared" si="806"/>
        <v/>
      </c>
      <c r="EK460" s="230" t="str">
        <f t="shared" si="760"/>
        <v/>
      </c>
      <c r="EL460" s="177" t="str">
        <f t="shared" si="761"/>
        <v/>
      </c>
      <c r="EM460" s="177" t="str">
        <f t="shared" si="762"/>
        <v/>
      </c>
      <c r="EN460" s="177" t="str">
        <f t="shared" si="763"/>
        <v/>
      </c>
      <c r="EO460" s="177" t="str">
        <f t="shared" si="764"/>
        <v/>
      </c>
      <c r="EP460" s="177" t="str">
        <f t="shared" si="765"/>
        <v/>
      </c>
      <c r="EQ460" s="177" t="str">
        <f t="shared" si="766"/>
        <v/>
      </c>
      <c r="ER460" s="177" t="str">
        <f t="shared" si="767"/>
        <v/>
      </c>
      <c r="ES460" s="177" t="str">
        <f t="shared" si="768"/>
        <v/>
      </c>
      <c r="ET460" s="177" t="str">
        <f t="shared" si="769"/>
        <v/>
      </c>
      <c r="EU460" s="229" t="e">
        <f t="shared" si="770"/>
        <v>#VALUE!</v>
      </c>
      <c r="EV460" s="27" t="e">
        <f t="shared" si="771"/>
        <v>#VALUE!</v>
      </c>
      <c r="EW460" s="27" t="e">
        <f t="shared" si="772"/>
        <v>#VALUE!</v>
      </c>
      <c r="EX460" s="28" t="e">
        <f t="shared" si="773"/>
        <v>#VALUE!</v>
      </c>
      <c r="EY460" s="28" t="e">
        <f t="shared" si="774"/>
        <v>#VALUE!</v>
      </c>
      <c r="EZ460" s="28" t="b">
        <f t="shared" si="775"/>
        <v>0</v>
      </c>
      <c r="FA460" s="176" t="str">
        <f t="shared" si="776"/>
        <v/>
      </c>
      <c r="FB460" s="27" t="e" cm="1">
        <f t="array" aca="1" ref="FB460" ca="1">TEXT(RIGHT(10-RIGHT(SUM(INDEX(1*(MID(MID(C460,1,1)*2,ROW(INDIRECT("1:"&amp;LEN(MID(C460,1,1)*2))),1)),,))+MID(C460,2,1)+
SUM(INDEX(1*(MID(MID(C460,3,1)*2,ROW(INDIRECT("1:"&amp;LEN(MID(C460,3,1)*2))),1)),,))+MID(C460,4,1)+
SUM(INDEX(1*(MID(MID(C460,5,1)*2,ROW(INDIRECT("1:"&amp;LEN(MID(C460,5,1)*2))),1)),,))+MID(C460,6,1)+
SUM(INDEX(1*(MID(MID(C460,8,1)*2,ROW(INDIRECT("1:"&amp;LEN(MID(C460,8,1)*2))),1)),,))+MID(C460,9,1)+
SUM(INDEX(1*(MID(MID(C460,10,1)*2,ROW(INDIRECT("1:"&amp;LEN(MID(C460,10,1)*2))),1)),,)),1),1),"0")</f>
        <v>#VALUE!</v>
      </c>
      <c r="FC460" s="27" t="str">
        <f t="shared" si="777"/>
        <v/>
      </c>
      <c r="FD460" s="29" t="b">
        <f t="shared" si="778"/>
        <v>0</v>
      </c>
      <c r="FE460" s="112" t="b">
        <f>IFERROR(MATCH(D460,'Avtal för korttidsarbete'!$G$13:$G$1012,0),TRUE)</f>
        <v>1</v>
      </c>
      <c r="FF460" s="112" t="b">
        <f t="shared" si="807"/>
        <v>0</v>
      </c>
      <c r="FG460" s="113" t="str" cm="1">
        <f t="array" ref="FG460">IF(FE460=TRUE,"x",INDEX('Avtal för korttidsarbete'!$E$13:$E$1012,$FE460))</f>
        <v>x</v>
      </c>
      <c r="FH460" s="113" t="str" cm="1">
        <f t="array" ref="FH460">IF(FE460=TRUE,"x",INDEX('Avtal för korttidsarbete'!$F$13:$F$1012,$FE460))</f>
        <v>x</v>
      </c>
      <c r="FI460" s="112" t="b">
        <f t="shared" si="808"/>
        <v>0</v>
      </c>
      <c r="FJ460" s="135">
        <f t="shared" si="809"/>
        <v>44166</v>
      </c>
      <c r="FK460" s="135">
        <f t="shared" si="810"/>
        <v>44377</v>
      </c>
      <c r="FL460" s="112" t="b">
        <f t="shared" si="811"/>
        <v>0</v>
      </c>
      <c r="FM460" s="113">
        <f t="shared" si="812"/>
        <v>44166</v>
      </c>
      <c r="FN460" s="135">
        <f t="shared" si="813"/>
        <v>44377</v>
      </c>
      <c r="FO460" s="148" t="b">
        <f>IFERROR(INDEX('Avtal för korttidsarbete'!R:R,MATCH(D460,'Avtal för korttidsarbete'!$G:$G,0)),TRUE)</f>
        <v>1</v>
      </c>
      <c r="FP460" s="135" t="str">
        <f>IF(FO460,"-",INDEX('Avtal för korttidsarbete'!$D:$D,MATCH(D460,'Avtal för korttidsarbete'!$G:$G,0)))</f>
        <v>-</v>
      </c>
      <c r="FQ460" s="113" t="b">
        <f>IFERROR(G460&gt;INDEX(Uppsägningar!E:E,MATCH(C460,Uppsägningar!C:C,0)),FALSE)</f>
        <v>0</v>
      </c>
    </row>
    <row r="461" spans="1:173" x14ac:dyDescent="0.25">
      <c r="A461" s="19">
        <v>445</v>
      </c>
      <c r="B461" s="20"/>
      <c r="C461" s="183"/>
      <c r="D461" s="66"/>
      <c r="E461" s="212">
        <f>IFERROR(INDEX(Admin!$C$7:$C$10,MATCH(FP461,TblNivåValTExt,0)),0)</f>
        <v>0</v>
      </c>
      <c r="F461" s="1"/>
      <c r="G461" s="1"/>
      <c r="H461" s="78"/>
      <c r="I461" s="181"/>
      <c r="J461" s="181"/>
      <c r="K461" s="182"/>
      <c r="L461" s="182"/>
      <c r="M461" s="181"/>
      <c r="N461" s="181"/>
      <c r="O461" s="181"/>
      <c r="P461" s="182"/>
      <c r="Q461" s="182"/>
      <c r="R461" s="181"/>
      <c r="S461" s="181"/>
      <c r="T461" s="181"/>
      <c r="U461" s="182"/>
      <c r="V461" s="182"/>
      <c r="W461" s="181"/>
      <c r="X461" s="181"/>
      <c r="Y461" s="181"/>
      <c r="Z461" s="182"/>
      <c r="AA461" s="182"/>
      <c r="AB461" s="181"/>
      <c r="AC461" s="181"/>
      <c r="AD461" s="181"/>
      <c r="AE461" s="182"/>
      <c r="AF461" s="182"/>
      <c r="AG461" s="181"/>
      <c r="AH461" s="181"/>
      <c r="AI461" s="181"/>
      <c r="AJ461" s="182"/>
      <c r="AK461" s="182"/>
      <c r="AL461" s="181"/>
      <c r="AM461" s="181"/>
      <c r="AN461" s="181"/>
      <c r="AO461" s="182"/>
      <c r="AP461" s="182"/>
      <c r="AQ461" s="181"/>
      <c r="AR461" s="181"/>
      <c r="AS461" s="181"/>
      <c r="AT461" s="182"/>
      <c r="AU461" s="182"/>
      <c r="AV461" s="181"/>
      <c r="AW461" s="181"/>
      <c r="AX461" s="181"/>
      <c r="AY461" s="182"/>
      <c r="AZ461" s="182"/>
      <c r="BA461" s="181"/>
      <c r="BB461" s="181"/>
      <c r="BC461" s="181"/>
      <c r="BD461" s="182"/>
      <c r="BE461" s="182"/>
      <c r="BF461" s="181"/>
      <c r="BG461" s="180">
        <f t="shared" si="779"/>
        <v>0</v>
      </c>
      <c r="BH461" s="116" t="str">
        <f t="shared" si="780"/>
        <v/>
      </c>
      <c r="BI461" s="80" t="b">
        <f t="shared" si="728"/>
        <v>0</v>
      </c>
      <c r="BJ461" s="80" t="str">
        <f t="shared" si="729"/>
        <v/>
      </c>
      <c r="BK461" s="80" t="b">
        <f t="shared" si="781"/>
        <v>0</v>
      </c>
      <c r="BL461" s="13" t="str">
        <f t="shared" si="730"/>
        <v/>
      </c>
      <c r="BM461" s="13" t="b">
        <f t="shared" si="782"/>
        <v>0</v>
      </c>
      <c r="BN461" s="35" t="str">
        <f t="shared" si="731"/>
        <v/>
      </c>
      <c r="BO461" s="13" t="b">
        <f t="shared" si="732"/>
        <v>0</v>
      </c>
      <c r="BP461" s="35" t="str">
        <f t="shared" si="733"/>
        <v/>
      </c>
      <c r="BQ461" s="13" t="b">
        <f t="shared" si="734"/>
        <v>0</v>
      </c>
      <c r="BR461" s="35" t="str">
        <f t="shared" si="735"/>
        <v/>
      </c>
      <c r="BS461" s="35" t="b">
        <f t="shared" si="736"/>
        <v>0</v>
      </c>
      <c r="BT461" s="35" t="str">
        <f t="shared" si="737"/>
        <v/>
      </c>
      <c r="BU461" s="35" t="b">
        <f t="shared" si="738"/>
        <v>0</v>
      </c>
      <c r="BV461" s="35" t="str">
        <f t="shared" si="739"/>
        <v/>
      </c>
      <c r="BW461" s="13" t="b">
        <f t="shared" si="814"/>
        <v>0</v>
      </c>
      <c r="BX461" s="35" t="str">
        <f t="shared" si="740"/>
        <v/>
      </c>
      <c r="BY461" s="265" t="b">
        <f t="shared" si="783"/>
        <v>0</v>
      </c>
      <c r="BZ461" s="35" t="str">
        <f t="shared" si="741"/>
        <v/>
      </c>
      <c r="CA461" s="265" t="b">
        <f t="shared" si="784"/>
        <v>0</v>
      </c>
      <c r="CB461" s="35" t="str">
        <f t="shared" si="742"/>
        <v/>
      </c>
      <c r="CC461" s="272" t="b">
        <f t="shared" si="785"/>
        <v>0</v>
      </c>
      <c r="CD461" s="35" t="str">
        <f t="shared" si="743"/>
        <v/>
      </c>
      <c r="CE461" s="13" t="b">
        <f t="shared" si="744"/>
        <v>0</v>
      </c>
      <c r="CF461" s="35" t="str">
        <f t="shared" si="745"/>
        <v/>
      </c>
      <c r="CG461" s="179">
        <f t="shared" si="746"/>
        <v>0</v>
      </c>
      <c r="CH461" s="179">
        <f t="shared" si="747"/>
        <v>0</v>
      </c>
      <c r="CI461" s="218">
        <f t="shared" si="786"/>
        <v>0</v>
      </c>
      <c r="CJ461" s="218">
        <f t="shared" si="787"/>
        <v>0</v>
      </c>
      <c r="CK461" s="218">
        <f t="shared" si="788"/>
        <v>0</v>
      </c>
      <c r="CL461" s="218">
        <f t="shared" si="789"/>
        <v>0</v>
      </c>
      <c r="CM461" s="218">
        <f t="shared" si="790"/>
        <v>0</v>
      </c>
      <c r="CN461" s="218">
        <f t="shared" si="791"/>
        <v>0</v>
      </c>
      <c r="CO461" s="218">
        <f t="shared" si="792"/>
        <v>0</v>
      </c>
      <c r="CP461" s="218">
        <f t="shared" si="793"/>
        <v>0</v>
      </c>
      <c r="CQ461" s="218">
        <f t="shared" si="794"/>
        <v>0</v>
      </c>
      <c r="CR461" s="218">
        <f t="shared" si="795"/>
        <v>0</v>
      </c>
      <c r="CS461" s="14">
        <f t="shared" si="748"/>
        <v>0</v>
      </c>
      <c r="CT461" s="236">
        <f t="shared" si="749"/>
        <v>0</v>
      </c>
      <c r="CU461" s="237">
        <f t="shared" si="825"/>
        <v>0</v>
      </c>
      <c r="CV461" s="16">
        <f t="shared" si="825"/>
        <v>0</v>
      </c>
      <c r="CW461" s="16">
        <f t="shared" si="825"/>
        <v>0</v>
      </c>
      <c r="CX461" s="16">
        <f t="shared" si="825"/>
        <v>0</v>
      </c>
      <c r="CY461" s="16">
        <f t="shared" si="825"/>
        <v>0</v>
      </c>
      <c r="CZ461" s="16">
        <f t="shared" si="825"/>
        <v>0</v>
      </c>
      <c r="DA461" s="16">
        <f t="shared" si="825"/>
        <v>0</v>
      </c>
      <c r="DB461" s="16">
        <f t="shared" si="825"/>
        <v>0</v>
      </c>
      <c r="DC461" s="16">
        <f t="shared" si="825"/>
        <v>0</v>
      </c>
      <c r="DD461" s="238">
        <f t="shared" si="825"/>
        <v>0</v>
      </c>
      <c r="DE461" s="232">
        <f t="shared" si="826"/>
        <v>0</v>
      </c>
      <c r="DF461" s="132">
        <f t="shared" si="826"/>
        <v>0</v>
      </c>
      <c r="DG461" s="132">
        <f t="shared" si="826"/>
        <v>0</v>
      </c>
      <c r="DH461" s="132">
        <f t="shared" si="826"/>
        <v>0</v>
      </c>
      <c r="DI461" s="132">
        <f t="shared" si="826"/>
        <v>0</v>
      </c>
      <c r="DJ461" s="132">
        <f t="shared" si="826"/>
        <v>0</v>
      </c>
      <c r="DK461" s="132">
        <f t="shared" si="826"/>
        <v>0</v>
      </c>
      <c r="DL461" s="132">
        <f t="shared" si="826"/>
        <v>0</v>
      </c>
      <c r="DM461" s="132">
        <f t="shared" si="826"/>
        <v>0</v>
      </c>
      <c r="DN461" s="233">
        <f t="shared" si="826"/>
        <v>0</v>
      </c>
      <c r="DO461" s="232">
        <f t="shared" si="750"/>
        <v>0</v>
      </c>
      <c r="DP461" s="132">
        <f t="shared" si="751"/>
        <v>0</v>
      </c>
      <c r="DQ461" s="132">
        <f t="shared" si="752"/>
        <v>0</v>
      </c>
      <c r="DR461" s="132">
        <f t="shared" si="753"/>
        <v>0</v>
      </c>
      <c r="DS461" s="132">
        <f t="shared" si="754"/>
        <v>0</v>
      </c>
      <c r="DT461" s="132">
        <f t="shared" si="755"/>
        <v>0</v>
      </c>
      <c r="DU461" s="132">
        <f t="shared" si="756"/>
        <v>0</v>
      </c>
      <c r="DV461" s="132">
        <f t="shared" si="757"/>
        <v>0</v>
      </c>
      <c r="DW461" s="132">
        <f t="shared" si="758"/>
        <v>0</v>
      </c>
      <c r="DX461" s="233">
        <f t="shared" si="759"/>
        <v>0</v>
      </c>
      <c r="DY461" s="231" t="b">
        <f t="shared" si="796"/>
        <v>0</v>
      </c>
      <c r="DZ461" s="163"/>
      <c r="EA461" s="226" t="str">
        <f t="shared" si="797"/>
        <v/>
      </c>
      <c r="EB461" s="178" t="str">
        <f t="shared" si="798"/>
        <v/>
      </c>
      <c r="EC461" s="178" t="str">
        <f t="shared" si="799"/>
        <v/>
      </c>
      <c r="ED461" s="178" t="str">
        <f t="shared" si="800"/>
        <v/>
      </c>
      <c r="EE461" s="178" t="str">
        <f t="shared" si="801"/>
        <v/>
      </c>
      <c r="EF461" s="178" t="str">
        <f t="shared" si="802"/>
        <v/>
      </c>
      <c r="EG461" s="178" t="str">
        <f t="shared" si="803"/>
        <v/>
      </c>
      <c r="EH461" s="178" t="str">
        <f t="shared" si="804"/>
        <v/>
      </c>
      <c r="EI461" s="178" t="str">
        <f t="shared" si="805"/>
        <v/>
      </c>
      <c r="EJ461" s="227" t="str">
        <f t="shared" si="806"/>
        <v/>
      </c>
      <c r="EK461" s="230" t="str">
        <f t="shared" si="760"/>
        <v/>
      </c>
      <c r="EL461" s="177" t="str">
        <f t="shared" si="761"/>
        <v/>
      </c>
      <c r="EM461" s="177" t="str">
        <f t="shared" si="762"/>
        <v/>
      </c>
      <c r="EN461" s="177" t="str">
        <f t="shared" si="763"/>
        <v/>
      </c>
      <c r="EO461" s="177" t="str">
        <f t="shared" si="764"/>
        <v/>
      </c>
      <c r="EP461" s="177" t="str">
        <f t="shared" si="765"/>
        <v/>
      </c>
      <c r="EQ461" s="177" t="str">
        <f t="shared" si="766"/>
        <v/>
      </c>
      <c r="ER461" s="177" t="str">
        <f t="shared" si="767"/>
        <v/>
      </c>
      <c r="ES461" s="177" t="str">
        <f t="shared" si="768"/>
        <v/>
      </c>
      <c r="ET461" s="177" t="str">
        <f t="shared" si="769"/>
        <v/>
      </c>
      <c r="EU461" s="229" t="e">
        <f t="shared" si="770"/>
        <v>#VALUE!</v>
      </c>
      <c r="EV461" s="27" t="e">
        <f t="shared" si="771"/>
        <v>#VALUE!</v>
      </c>
      <c r="EW461" s="27" t="e">
        <f t="shared" si="772"/>
        <v>#VALUE!</v>
      </c>
      <c r="EX461" s="28" t="e">
        <f t="shared" si="773"/>
        <v>#VALUE!</v>
      </c>
      <c r="EY461" s="28" t="e">
        <f t="shared" si="774"/>
        <v>#VALUE!</v>
      </c>
      <c r="EZ461" s="28" t="b">
        <f t="shared" si="775"/>
        <v>0</v>
      </c>
      <c r="FA461" s="176" t="str">
        <f t="shared" si="776"/>
        <v/>
      </c>
      <c r="FB461" s="27" t="e" cm="1">
        <f t="array" aca="1" ref="FB461" ca="1">TEXT(RIGHT(10-RIGHT(SUM(INDEX(1*(MID(MID(C461,1,1)*2,ROW(INDIRECT("1:"&amp;LEN(MID(C461,1,1)*2))),1)),,))+MID(C461,2,1)+
SUM(INDEX(1*(MID(MID(C461,3,1)*2,ROW(INDIRECT("1:"&amp;LEN(MID(C461,3,1)*2))),1)),,))+MID(C461,4,1)+
SUM(INDEX(1*(MID(MID(C461,5,1)*2,ROW(INDIRECT("1:"&amp;LEN(MID(C461,5,1)*2))),1)),,))+MID(C461,6,1)+
SUM(INDEX(1*(MID(MID(C461,8,1)*2,ROW(INDIRECT("1:"&amp;LEN(MID(C461,8,1)*2))),1)),,))+MID(C461,9,1)+
SUM(INDEX(1*(MID(MID(C461,10,1)*2,ROW(INDIRECT("1:"&amp;LEN(MID(C461,10,1)*2))),1)),,)),1),1),"0")</f>
        <v>#VALUE!</v>
      </c>
      <c r="FC461" s="27" t="str">
        <f t="shared" si="777"/>
        <v/>
      </c>
      <c r="FD461" s="29" t="b">
        <f t="shared" si="778"/>
        <v>0</v>
      </c>
      <c r="FE461" s="112" t="b">
        <f>IFERROR(MATCH(D461,'Avtal för korttidsarbete'!$G$13:$G$1012,0),TRUE)</f>
        <v>1</v>
      </c>
      <c r="FF461" s="112" t="b">
        <f t="shared" si="807"/>
        <v>0</v>
      </c>
      <c r="FG461" s="113" t="str" cm="1">
        <f t="array" ref="FG461">IF(FE461=TRUE,"x",INDEX('Avtal för korttidsarbete'!$E$13:$E$1012,$FE461))</f>
        <v>x</v>
      </c>
      <c r="FH461" s="113" t="str" cm="1">
        <f t="array" ref="FH461">IF(FE461=TRUE,"x",INDEX('Avtal för korttidsarbete'!$F$13:$F$1012,$FE461))</f>
        <v>x</v>
      </c>
      <c r="FI461" s="112" t="b">
        <f t="shared" si="808"/>
        <v>0</v>
      </c>
      <c r="FJ461" s="135">
        <f t="shared" si="809"/>
        <v>44166</v>
      </c>
      <c r="FK461" s="135">
        <f t="shared" si="810"/>
        <v>44377</v>
      </c>
      <c r="FL461" s="112" t="b">
        <f t="shared" si="811"/>
        <v>0</v>
      </c>
      <c r="FM461" s="113">
        <f t="shared" si="812"/>
        <v>44166</v>
      </c>
      <c r="FN461" s="135">
        <f t="shared" si="813"/>
        <v>44377</v>
      </c>
      <c r="FO461" s="148" t="b">
        <f>IFERROR(INDEX('Avtal för korttidsarbete'!R:R,MATCH(D461,'Avtal för korttidsarbete'!$G:$G,0)),TRUE)</f>
        <v>1</v>
      </c>
      <c r="FP461" s="135" t="str">
        <f>IF(FO461,"-",INDEX('Avtal för korttidsarbete'!$D:$D,MATCH(D461,'Avtal för korttidsarbete'!$G:$G,0)))</f>
        <v>-</v>
      </c>
      <c r="FQ461" s="113" t="b">
        <f>IFERROR(G461&gt;INDEX(Uppsägningar!E:E,MATCH(C461,Uppsägningar!C:C,0)),FALSE)</f>
        <v>0</v>
      </c>
    </row>
    <row r="462" spans="1:173" x14ac:dyDescent="0.25">
      <c r="A462" s="19">
        <v>446</v>
      </c>
      <c r="B462" s="20"/>
      <c r="C462" s="183"/>
      <c r="D462" s="66"/>
      <c r="E462" s="212">
        <f>IFERROR(INDEX(Admin!$C$7:$C$10,MATCH(FP462,TblNivåValTExt,0)),0)</f>
        <v>0</v>
      </c>
      <c r="F462" s="1"/>
      <c r="G462" s="1"/>
      <c r="H462" s="78"/>
      <c r="I462" s="181"/>
      <c r="J462" s="181"/>
      <c r="K462" s="182"/>
      <c r="L462" s="182"/>
      <c r="M462" s="181"/>
      <c r="N462" s="181"/>
      <c r="O462" s="181"/>
      <c r="P462" s="182"/>
      <c r="Q462" s="182"/>
      <c r="R462" s="181"/>
      <c r="S462" s="181"/>
      <c r="T462" s="181"/>
      <c r="U462" s="182"/>
      <c r="V462" s="182"/>
      <c r="W462" s="181"/>
      <c r="X462" s="181"/>
      <c r="Y462" s="181"/>
      <c r="Z462" s="182"/>
      <c r="AA462" s="182"/>
      <c r="AB462" s="181"/>
      <c r="AC462" s="181"/>
      <c r="AD462" s="181"/>
      <c r="AE462" s="182"/>
      <c r="AF462" s="182"/>
      <c r="AG462" s="181"/>
      <c r="AH462" s="181"/>
      <c r="AI462" s="181"/>
      <c r="AJ462" s="182"/>
      <c r="AK462" s="182"/>
      <c r="AL462" s="181"/>
      <c r="AM462" s="181"/>
      <c r="AN462" s="181"/>
      <c r="AO462" s="182"/>
      <c r="AP462" s="182"/>
      <c r="AQ462" s="181"/>
      <c r="AR462" s="181"/>
      <c r="AS462" s="181"/>
      <c r="AT462" s="182"/>
      <c r="AU462" s="182"/>
      <c r="AV462" s="181"/>
      <c r="AW462" s="181"/>
      <c r="AX462" s="181"/>
      <c r="AY462" s="182"/>
      <c r="AZ462" s="182"/>
      <c r="BA462" s="181"/>
      <c r="BB462" s="181"/>
      <c r="BC462" s="181"/>
      <c r="BD462" s="182"/>
      <c r="BE462" s="182"/>
      <c r="BF462" s="181"/>
      <c r="BG462" s="180">
        <f t="shared" si="779"/>
        <v>0</v>
      </c>
      <c r="BH462" s="116" t="str">
        <f t="shared" si="780"/>
        <v/>
      </c>
      <c r="BI462" s="80" t="b">
        <f t="shared" si="728"/>
        <v>0</v>
      </c>
      <c r="BJ462" s="80" t="str">
        <f t="shared" si="729"/>
        <v/>
      </c>
      <c r="BK462" s="80" t="b">
        <f t="shared" si="781"/>
        <v>0</v>
      </c>
      <c r="BL462" s="13" t="str">
        <f t="shared" si="730"/>
        <v/>
      </c>
      <c r="BM462" s="13" t="b">
        <f t="shared" si="782"/>
        <v>0</v>
      </c>
      <c r="BN462" s="35" t="str">
        <f t="shared" si="731"/>
        <v/>
      </c>
      <c r="BO462" s="13" t="b">
        <f t="shared" si="732"/>
        <v>0</v>
      </c>
      <c r="BP462" s="35" t="str">
        <f t="shared" si="733"/>
        <v/>
      </c>
      <c r="BQ462" s="13" t="b">
        <f t="shared" si="734"/>
        <v>0</v>
      </c>
      <c r="BR462" s="35" t="str">
        <f t="shared" si="735"/>
        <v/>
      </c>
      <c r="BS462" s="35" t="b">
        <f t="shared" si="736"/>
        <v>0</v>
      </c>
      <c r="BT462" s="35" t="str">
        <f t="shared" si="737"/>
        <v/>
      </c>
      <c r="BU462" s="35" t="b">
        <f t="shared" si="738"/>
        <v>0</v>
      </c>
      <c r="BV462" s="35" t="str">
        <f t="shared" si="739"/>
        <v/>
      </c>
      <c r="BW462" s="13" t="b">
        <f t="shared" si="814"/>
        <v>0</v>
      </c>
      <c r="BX462" s="35" t="str">
        <f t="shared" si="740"/>
        <v/>
      </c>
      <c r="BY462" s="265" t="b">
        <f t="shared" si="783"/>
        <v>0</v>
      </c>
      <c r="BZ462" s="35" t="str">
        <f t="shared" si="741"/>
        <v/>
      </c>
      <c r="CA462" s="265" t="b">
        <f t="shared" si="784"/>
        <v>0</v>
      </c>
      <c r="CB462" s="35" t="str">
        <f t="shared" si="742"/>
        <v/>
      </c>
      <c r="CC462" s="272" t="b">
        <f t="shared" si="785"/>
        <v>0</v>
      </c>
      <c r="CD462" s="35" t="str">
        <f t="shared" si="743"/>
        <v/>
      </c>
      <c r="CE462" s="13" t="b">
        <f t="shared" si="744"/>
        <v>0</v>
      </c>
      <c r="CF462" s="35" t="str">
        <f t="shared" si="745"/>
        <v/>
      </c>
      <c r="CG462" s="179">
        <f t="shared" si="746"/>
        <v>0</v>
      </c>
      <c r="CH462" s="179">
        <f t="shared" si="747"/>
        <v>0</v>
      </c>
      <c r="CI462" s="218">
        <f t="shared" si="786"/>
        <v>0</v>
      </c>
      <c r="CJ462" s="218">
        <f t="shared" si="787"/>
        <v>0</v>
      </c>
      <c r="CK462" s="218">
        <f t="shared" si="788"/>
        <v>0</v>
      </c>
      <c r="CL462" s="218">
        <f t="shared" si="789"/>
        <v>0</v>
      </c>
      <c r="CM462" s="218">
        <f t="shared" si="790"/>
        <v>0</v>
      </c>
      <c r="CN462" s="218">
        <f t="shared" si="791"/>
        <v>0</v>
      </c>
      <c r="CO462" s="218">
        <f t="shared" si="792"/>
        <v>0</v>
      </c>
      <c r="CP462" s="218">
        <f t="shared" si="793"/>
        <v>0</v>
      </c>
      <c r="CQ462" s="218">
        <f t="shared" si="794"/>
        <v>0</v>
      </c>
      <c r="CR462" s="218">
        <f t="shared" si="795"/>
        <v>0</v>
      </c>
      <c r="CS462" s="14">
        <f t="shared" si="748"/>
        <v>0</v>
      </c>
      <c r="CT462" s="236">
        <f t="shared" si="749"/>
        <v>0</v>
      </c>
      <c r="CU462" s="237">
        <f t="shared" si="825"/>
        <v>0</v>
      </c>
      <c r="CV462" s="16">
        <f t="shared" si="825"/>
        <v>0</v>
      </c>
      <c r="CW462" s="16">
        <f t="shared" si="825"/>
        <v>0</v>
      </c>
      <c r="CX462" s="16">
        <f t="shared" si="825"/>
        <v>0</v>
      </c>
      <c r="CY462" s="16">
        <f t="shared" si="825"/>
        <v>0</v>
      </c>
      <c r="CZ462" s="16">
        <f t="shared" si="825"/>
        <v>0</v>
      </c>
      <c r="DA462" s="16">
        <f t="shared" si="825"/>
        <v>0</v>
      </c>
      <c r="DB462" s="16">
        <f t="shared" si="825"/>
        <v>0</v>
      </c>
      <c r="DC462" s="16">
        <f t="shared" si="825"/>
        <v>0</v>
      </c>
      <c r="DD462" s="238">
        <f t="shared" si="825"/>
        <v>0</v>
      </c>
      <c r="DE462" s="232">
        <f t="shared" si="826"/>
        <v>0</v>
      </c>
      <c r="DF462" s="132">
        <f t="shared" si="826"/>
        <v>0</v>
      </c>
      <c r="DG462" s="132">
        <f t="shared" si="826"/>
        <v>0</v>
      </c>
      <c r="DH462" s="132">
        <f t="shared" si="826"/>
        <v>0</v>
      </c>
      <c r="DI462" s="132">
        <f t="shared" si="826"/>
        <v>0</v>
      </c>
      <c r="DJ462" s="132">
        <f t="shared" si="826"/>
        <v>0</v>
      </c>
      <c r="DK462" s="132">
        <f t="shared" si="826"/>
        <v>0</v>
      </c>
      <c r="DL462" s="132">
        <f t="shared" si="826"/>
        <v>0</v>
      </c>
      <c r="DM462" s="132">
        <f t="shared" si="826"/>
        <v>0</v>
      </c>
      <c r="DN462" s="233">
        <f t="shared" si="826"/>
        <v>0</v>
      </c>
      <c r="DO462" s="232">
        <f t="shared" si="750"/>
        <v>0</v>
      </c>
      <c r="DP462" s="132">
        <f t="shared" si="751"/>
        <v>0</v>
      </c>
      <c r="DQ462" s="132">
        <f t="shared" si="752"/>
        <v>0</v>
      </c>
      <c r="DR462" s="132">
        <f t="shared" si="753"/>
        <v>0</v>
      </c>
      <c r="DS462" s="132">
        <f t="shared" si="754"/>
        <v>0</v>
      </c>
      <c r="DT462" s="132">
        <f t="shared" si="755"/>
        <v>0</v>
      </c>
      <c r="DU462" s="132">
        <f t="shared" si="756"/>
        <v>0</v>
      </c>
      <c r="DV462" s="132">
        <f t="shared" si="757"/>
        <v>0</v>
      </c>
      <c r="DW462" s="132">
        <f t="shared" si="758"/>
        <v>0</v>
      </c>
      <c r="DX462" s="233">
        <f t="shared" si="759"/>
        <v>0</v>
      </c>
      <c r="DY462" s="231" t="b">
        <f t="shared" si="796"/>
        <v>0</v>
      </c>
      <c r="DZ462" s="163"/>
      <c r="EA462" s="226" t="str">
        <f t="shared" si="797"/>
        <v/>
      </c>
      <c r="EB462" s="178" t="str">
        <f t="shared" si="798"/>
        <v/>
      </c>
      <c r="EC462" s="178" t="str">
        <f t="shared" si="799"/>
        <v/>
      </c>
      <c r="ED462" s="178" t="str">
        <f t="shared" si="800"/>
        <v/>
      </c>
      <c r="EE462" s="178" t="str">
        <f t="shared" si="801"/>
        <v/>
      </c>
      <c r="EF462" s="178" t="str">
        <f t="shared" si="802"/>
        <v/>
      </c>
      <c r="EG462" s="178" t="str">
        <f t="shared" si="803"/>
        <v/>
      </c>
      <c r="EH462" s="178" t="str">
        <f t="shared" si="804"/>
        <v/>
      </c>
      <c r="EI462" s="178" t="str">
        <f t="shared" si="805"/>
        <v/>
      </c>
      <c r="EJ462" s="227" t="str">
        <f t="shared" si="806"/>
        <v/>
      </c>
      <c r="EK462" s="230" t="str">
        <f t="shared" si="760"/>
        <v/>
      </c>
      <c r="EL462" s="177" t="str">
        <f t="shared" si="761"/>
        <v/>
      </c>
      <c r="EM462" s="177" t="str">
        <f t="shared" si="762"/>
        <v/>
      </c>
      <c r="EN462" s="177" t="str">
        <f t="shared" si="763"/>
        <v/>
      </c>
      <c r="EO462" s="177" t="str">
        <f t="shared" si="764"/>
        <v/>
      </c>
      <c r="EP462" s="177" t="str">
        <f t="shared" si="765"/>
        <v/>
      </c>
      <c r="EQ462" s="177" t="str">
        <f t="shared" si="766"/>
        <v/>
      </c>
      <c r="ER462" s="177" t="str">
        <f t="shared" si="767"/>
        <v/>
      </c>
      <c r="ES462" s="177" t="str">
        <f t="shared" si="768"/>
        <v/>
      </c>
      <c r="ET462" s="177" t="str">
        <f t="shared" si="769"/>
        <v/>
      </c>
      <c r="EU462" s="229" t="e">
        <f t="shared" si="770"/>
        <v>#VALUE!</v>
      </c>
      <c r="EV462" s="27" t="e">
        <f t="shared" si="771"/>
        <v>#VALUE!</v>
      </c>
      <c r="EW462" s="27" t="e">
        <f t="shared" si="772"/>
        <v>#VALUE!</v>
      </c>
      <c r="EX462" s="28" t="e">
        <f t="shared" si="773"/>
        <v>#VALUE!</v>
      </c>
      <c r="EY462" s="28" t="e">
        <f t="shared" si="774"/>
        <v>#VALUE!</v>
      </c>
      <c r="EZ462" s="28" t="b">
        <f t="shared" si="775"/>
        <v>0</v>
      </c>
      <c r="FA462" s="176" t="str">
        <f t="shared" si="776"/>
        <v/>
      </c>
      <c r="FB462" s="27" t="e" cm="1">
        <f t="array" aca="1" ref="FB462" ca="1">TEXT(RIGHT(10-RIGHT(SUM(INDEX(1*(MID(MID(C462,1,1)*2,ROW(INDIRECT("1:"&amp;LEN(MID(C462,1,1)*2))),1)),,))+MID(C462,2,1)+
SUM(INDEX(1*(MID(MID(C462,3,1)*2,ROW(INDIRECT("1:"&amp;LEN(MID(C462,3,1)*2))),1)),,))+MID(C462,4,1)+
SUM(INDEX(1*(MID(MID(C462,5,1)*2,ROW(INDIRECT("1:"&amp;LEN(MID(C462,5,1)*2))),1)),,))+MID(C462,6,1)+
SUM(INDEX(1*(MID(MID(C462,8,1)*2,ROW(INDIRECT("1:"&amp;LEN(MID(C462,8,1)*2))),1)),,))+MID(C462,9,1)+
SUM(INDEX(1*(MID(MID(C462,10,1)*2,ROW(INDIRECT("1:"&amp;LEN(MID(C462,10,1)*2))),1)),,)),1),1),"0")</f>
        <v>#VALUE!</v>
      </c>
      <c r="FC462" s="27" t="str">
        <f t="shared" si="777"/>
        <v/>
      </c>
      <c r="FD462" s="29" t="b">
        <f t="shared" si="778"/>
        <v>0</v>
      </c>
      <c r="FE462" s="112" t="b">
        <f>IFERROR(MATCH(D462,'Avtal för korttidsarbete'!$G$13:$G$1012,0),TRUE)</f>
        <v>1</v>
      </c>
      <c r="FF462" s="112" t="b">
        <f t="shared" si="807"/>
        <v>0</v>
      </c>
      <c r="FG462" s="113" t="str" cm="1">
        <f t="array" ref="FG462">IF(FE462=TRUE,"x",INDEX('Avtal för korttidsarbete'!$E$13:$E$1012,$FE462))</f>
        <v>x</v>
      </c>
      <c r="FH462" s="113" t="str" cm="1">
        <f t="array" ref="FH462">IF(FE462=TRUE,"x",INDEX('Avtal för korttidsarbete'!$F$13:$F$1012,$FE462))</f>
        <v>x</v>
      </c>
      <c r="FI462" s="112" t="b">
        <f t="shared" si="808"/>
        <v>0</v>
      </c>
      <c r="FJ462" s="135">
        <f t="shared" si="809"/>
        <v>44166</v>
      </c>
      <c r="FK462" s="135">
        <f t="shared" si="810"/>
        <v>44377</v>
      </c>
      <c r="FL462" s="112" t="b">
        <f t="shared" si="811"/>
        <v>0</v>
      </c>
      <c r="FM462" s="113">
        <f t="shared" si="812"/>
        <v>44166</v>
      </c>
      <c r="FN462" s="135">
        <f t="shared" si="813"/>
        <v>44377</v>
      </c>
      <c r="FO462" s="148" t="b">
        <f>IFERROR(INDEX('Avtal för korttidsarbete'!R:R,MATCH(D462,'Avtal för korttidsarbete'!$G:$G,0)),TRUE)</f>
        <v>1</v>
      </c>
      <c r="FP462" s="135" t="str">
        <f>IF(FO462,"-",INDEX('Avtal för korttidsarbete'!$D:$D,MATCH(D462,'Avtal för korttidsarbete'!$G:$G,0)))</f>
        <v>-</v>
      </c>
      <c r="FQ462" s="113" t="b">
        <f>IFERROR(G462&gt;INDEX(Uppsägningar!E:E,MATCH(C462,Uppsägningar!C:C,0)),FALSE)</f>
        <v>0</v>
      </c>
    </row>
    <row r="463" spans="1:173" x14ac:dyDescent="0.25">
      <c r="A463" s="19">
        <v>447</v>
      </c>
      <c r="B463" s="20"/>
      <c r="C463" s="183"/>
      <c r="D463" s="66"/>
      <c r="E463" s="212">
        <f>IFERROR(INDEX(Admin!$C$7:$C$10,MATCH(FP463,TblNivåValTExt,0)),0)</f>
        <v>0</v>
      </c>
      <c r="F463" s="1"/>
      <c r="G463" s="1"/>
      <c r="H463" s="78"/>
      <c r="I463" s="181"/>
      <c r="J463" s="181"/>
      <c r="K463" s="182"/>
      <c r="L463" s="182"/>
      <c r="M463" s="181"/>
      <c r="N463" s="181"/>
      <c r="O463" s="181"/>
      <c r="P463" s="182"/>
      <c r="Q463" s="182"/>
      <c r="R463" s="181"/>
      <c r="S463" s="181"/>
      <c r="T463" s="181"/>
      <c r="U463" s="182"/>
      <c r="V463" s="182"/>
      <c r="W463" s="181"/>
      <c r="X463" s="181"/>
      <c r="Y463" s="181"/>
      <c r="Z463" s="182"/>
      <c r="AA463" s="182"/>
      <c r="AB463" s="181"/>
      <c r="AC463" s="181"/>
      <c r="AD463" s="181"/>
      <c r="AE463" s="182"/>
      <c r="AF463" s="182"/>
      <c r="AG463" s="181"/>
      <c r="AH463" s="181"/>
      <c r="AI463" s="181"/>
      <c r="AJ463" s="182"/>
      <c r="AK463" s="182"/>
      <c r="AL463" s="181"/>
      <c r="AM463" s="181"/>
      <c r="AN463" s="181"/>
      <c r="AO463" s="182"/>
      <c r="AP463" s="182"/>
      <c r="AQ463" s="181"/>
      <c r="AR463" s="181"/>
      <c r="AS463" s="181"/>
      <c r="AT463" s="182"/>
      <c r="AU463" s="182"/>
      <c r="AV463" s="181"/>
      <c r="AW463" s="181"/>
      <c r="AX463" s="181"/>
      <c r="AY463" s="182"/>
      <c r="AZ463" s="182"/>
      <c r="BA463" s="181"/>
      <c r="BB463" s="181"/>
      <c r="BC463" s="181"/>
      <c r="BD463" s="182"/>
      <c r="BE463" s="182"/>
      <c r="BF463" s="181"/>
      <c r="BG463" s="180">
        <f t="shared" si="779"/>
        <v>0</v>
      </c>
      <c r="BH463" s="116" t="str">
        <f t="shared" si="780"/>
        <v/>
      </c>
      <c r="BI463" s="80" t="b">
        <f t="shared" si="728"/>
        <v>0</v>
      </c>
      <c r="BJ463" s="80" t="str">
        <f t="shared" si="729"/>
        <v/>
      </c>
      <c r="BK463" s="80" t="b">
        <f t="shared" si="781"/>
        <v>0</v>
      </c>
      <c r="BL463" s="13" t="str">
        <f t="shared" si="730"/>
        <v/>
      </c>
      <c r="BM463" s="13" t="b">
        <f t="shared" si="782"/>
        <v>0</v>
      </c>
      <c r="BN463" s="35" t="str">
        <f t="shared" si="731"/>
        <v/>
      </c>
      <c r="BO463" s="13" t="b">
        <f t="shared" si="732"/>
        <v>0</v>
      </c>
      <c r="BP463" s="35" t="str">
        <f t="shared" si="733"/>
        <v/>
      </c>
      <c r="BQ463" s="13" t="b">
        <f t="shared" si="734"/>
        <v>0</v>
      </c>
      <c r="BR463" s="35" t="str">
        <f t="shared" si="735"/>
        <v/>
      </c>
      <c r="BS463" s="35" t="b">
        <f t="shared" si="736"/>
        <v>0</v>
      </c>
      <c r="BT463" s="35" t="str">
        <f t="shared" si="737"/>
        <v/>
      </c>
      <c r="BU463" s="35" t="b">
        <f t="shared" si="738"/>
        <v>0</v>
      </c>
      <c r="BV463" s="35" t="str">
        <f t="shared" si="739"/>
        <v/>
      </c>
      <c r="BW463" s="13" t="b">
        <f t="shared" si="814"/>
        <v>0</v>
      </c>
      <c r="BX463" s="35" t="str">
        <f t="shared" si="740"/>
        <v/>
      </c>
      <c r="BY463" s="265" t="b">
        <f t="shared" si="783"/>
        <v>0</v>
      </c>
      <c r="BZ463" s="35" t="str">
        <f t="shared" si="741"/>
        <v/>
      </c>
      <c r="CA463" s="265" t="b">
        <f t="shared" si="784"/>
        <v>0</v>
      </c>
      <c r="CB463" s="35" t="str">
        <f t="shared" si="742"/>
        <v/>
      </c>
      <c r="CC463" s="272" t="b">
        <f t="shared" si="785"/>
        <v>0</v>
      </c>
      <c r="CD463" s="35" t="str">
        <f t="shared" si="743"/>
        <v/>
      </c>
      <c r="CE463" s="13" t="b">
        <f t="shared" si="744"/>
        <v>0</v>
      </c>
      <c r="CF463" s="35" t="str">
        <f t="shared" si="745"/>
        <v/>
      </c>
      <c r="CG463" s="179">
        <f t="shared" si="746"/>
        <v>0</v>
      </c>
      <c r="CH463" s="179">
        <f t="shared" si="747"/>
        <v>0</v>
      </c>
      <c r="CI463" s="218">
        <f t="shared" si="786"/>
        <v>0</v>
      </c>
      <c r="CJ463" s="218">
        <f t="shared" si="787"/>
        <v>0</v>
      </c>
      <c r="CK463" s="218">
        <f t="shared" si="788"/>
        <v>0</v>
      </c>
      <c r="CL463" s="218">
        <f t="shared" si="789"/>
        <v>0</v>
      </c>
      <c r="CM463" s="218">
        <f t="shared" si="790"/>
        <v>0</v>
      </c>
      <c r="CN463" s="218">
        <f t="shared" si="791"/>
        <v>0</v>
      </c>
      <c r="CO463" s="218">
        <f t="shared" si="792"/>
        <v>0</v>
      </c>
      <c r="CP463" s="218">
        <f t="shared" si="793"/>
        <v>0</v>
      </c>
      <c r="CQ463" s="218">
        <f t="shared" si="794"/>
        <v>0</v>
      </c>
      <c r="CR463" s="218">
        <f t="shared" si="795"/>
        <v>0</v>
      </c>
      <c r="CS463" s="14">
        <f t="shared" si="748"/>
        <v>0</v>
      </c>
      <c r="CT463" s="236">
        <f t="shared" si="749"/>
        <v>0</v>
      </c>
      <c r="CU463" s="237">
        <f t="shared" si="825"/>
        <v>0</v>
      </c>
      <c r="CV463" s="16">
        <f t="shared" si="825"/>
        <v>0</v>
      </c>
      <c r="CW463" s="16">
        <f t="shared" si="825"/>
        <v>0</v>
      </c>
      <c r="CX463" s="16">
        <f t="shared" si="825"/>
        <v>0</v>
      </c>
      <c r="CY463" s="16">
        <f t="shared" si="825"/>
        <v>0</v>
      </c>
      <c r="CZ463" s="16">
        <f t="shared" si="825"/>
        <v>0</v>
      </c>
      <c r="DA463" s="16">
        <f t="shared" si="825"/>
        <v>0</v>
      </c>
      <c r="DB463" s="16">
        <f t="shared" si="825"/>
        <v>0</v>
      </c>
      <c r="DC463" s="16">
        <f t="shared" si="825"/>
        <v>0</v>
      </c>
      <c r="DD463" s="238">
        <f t="shared" si="825"/>
        <v>0</v>
      </c>
      <c r="DE463" s="232">
        <f t="shared" si="826"/>
        <v>0</v>
      </c>
      <c r="DF463" s="132">
        <f t="shared" si="826"/>
        <v>0</v>
      </c>
      <c r="DG463" s="132">
        <f t="shared" si="826"/>
        <v>0</v>
      </c>
      <c r="DH463" s="132">
        <f t="shared" si="826"/>
        <v>0</v>
      </c>
      <c r="DI463" s="132">
        <f t="shared" si="826"/>
        <v>0</v>
      </c>
      <c r="DJ463" s="132">
        <f t="shared" si="826"/>
        <v>0</v>
      </c>
      <c r="DK463" s="132">
        <f t="shared" si="826"/>
        <v>0</v>
      </c>
      <c r="DL463" s="132">
        <f t="shared" si="826"/>
        <v>0</v>
      </c>
      <c r="DM463" s="132">
        <f t="shared" si="826"/>
        <v>0</v>
      </c>
      <c r="DN463" s="233">
        <f t="shared" si="826"/>
        <v>0</v>
      </c>
      <c r="DO463" s="232">
        <f t="shared" si="750"/>
        <v>0</v>
      </c>
      <c r="DP463" s="132">
        <f t="shared" si="751"/>
        <v>0</v>
      </c>
      <c r="DQ463" s="132">
        <f t="shared" si="752"/>
        <v>0</v>
      </c>
      <c r="DR463" s="132">
        <f t="shared" si="753"/>
        <v>0</v>
      </c>
      <c r="DS463" s="132">
        <f t="shared" si="754"/>
        <v>0</v>
      </c>
      <c r="DT463" s="132">
        <f t="shared" si="755"/>
        <v>0</v>
      </c>
      <c r="DU463" s="132">
        <f t="shared" si="756"/>
        <v>0</v>
      </c>
      <c r="DV463" s="132">
        <f t="shared" si="757"/>
        <v>0</v>
      </c>
      <c r="DW463" s="132">
        <f t="shared" si="758"/>
        <v>0</v>
      </c>
      <c r="DX463" s="233">
        <f t="shared" si="759"/>
        <v>0</v>
      </c>
      <c r="DY463" s="231" t="b">
        <f t="shared" si="796"/>
        <v>0</v>
      </c>
      <c r="DZ463" s="163"/>
      <c r="EA463" s="226" t="str">
        <f t="shared" si="797"/>
        <v/>
      </c>
      <c r="EB463" s="178" t="str">
        <f t="shared" si="798"/>
        <v/>
      </c>
      <c r="EC463" s="178" t="str">
        <f t="shared" si="799"/>
        <v/>
      </c>
      <c r="ED463" s="178" t="str">
        <f t="shared" si="800"/>
        <v/>
      </c>
      <c r="EE463" s="178" t="str">
        <f t="shared" si="801"/>
        <v/>
      </c>
      <c r="EF463" s="178" t="str">
        <f t="shared" si="802"/>
        <v/>
      </c>
      <c r="EG463" s="178" t="str">
        <f t="shared" si="803"/>
        <v/>
      </c>
      <c r="EH463" s="178" t="str">
        <f t="shared" si="804"/>
        <v/>
      </c>
      <c r="EI463" s="178" t="str">
        <f t="shared" si="805"/>
        <v/>
      </c>
      <c r="EJ463" s="227" t="str">
        <f t="shared" si="806"/>
        <v/>
      </c>
      <c r="EK463" s="230" t="str">
        <f t="shared" si="760"/>
        <v/>
      </c>
      <c r="EL463" s="177" t="str">
        <f t="shared" si="761"/>
        <v/>
      </c>
      <c r="EM463" s="177" t="str">
        <f t="shared" si="762"/>
        <v/>
      </c>
      <c r="EN463" s="177" t="str">
        <f t="shared" si="763"/>
        <v/>
      </c>
      <c r="EO463" s="177" t="str">
        <f t="shared" si="764"/>
        <v/>
      </c>
      <c r="EP463" s="177" t="str">
        <f t="shared" si="765"/>
        <v/>
      </c>
      <c r="EQ463" s="177" t="str">
        <f t="shared" si="766"/>
        <v/>
      </c>
      <c r="ER463" s="177" t="str">
        <f t="shared" si="767"/>
        <v/>
      </c>
      <c r="ES463" s="177" t="str">
        <f t="shared" si="768"/>
        <v/>
      </c>
      <c r="ET463" s="177" t="str">
        <f t="shared" si="769"/>
        <v/>
      </c>
      <c r="EU463" s="229" t="e">
        <f t="shared" si="770"/>
        <v>#VALUE!</v>
      </c>
      <c r="EV463" s="27" t="e">
        <f t="shared" si="771"/>
        <v>#VALUE!</v>
      </c>
      <c r="EW463" s="27" t="e">
        <f t="shared" si="772"/>
        <v>#VALUE!</v>
      </c>
      <c r="EX463" s="28" t="e">
        <f t="shared" si="773"/>
        <v>#VALUE!</v>
      </c>
      <c r="EY463" s="28" t="e">
        <f t="shared" si="774"/>
        <v>#VALUE!</v>
      </c>
      <c r="EZ463" s="28" t="b">
        <f t="shared" si="775"/>
        <v>0</v>
      </c>
      <c r="FA463" s="176" t="str">
        <f t="shared" si="776"/>
        <v/>
      </c>
      <c r="FB463" s="27" t="e" cm="1">
        <f t="array" aca="1" ref="FB463" ca="1">TEXT(RIGHT(10-RIGHT(SUM(INDEX(1*(MID(MID(C463,1,1)*2,ROW(INDIRECT("1:"&amp;LEN(MID(C463,1,1)*2))),1)),,))+MID(C463,2,1)+
SUM(INDEX(1*(MID(MID(C463,3,1)*2,ROW(INDIRECT("1:"&amp;LEN(MID(C463,3,1)*2))),1)),,))+MID(C463,4,1)+
SUM(INDEX(1*(MID(MID(C463,5,1)*2,ROW(INDIRECT("1:"&amp;LEN(MID(C463,5,1)*2))),1)),,))+MID(C463,6,1)+
SUM(INDEX(1*(MID(MID(C463,8,1)*2,ROW(INDIRECT("1:"&amp;LEN(MID(C463,8,1)*2))),1)),,))+MID(C463,9,1)+
SUM(INDEX(1*(MID(MID(C463,10,1)*2,ROW(INDIRECT("1:"&amp;LEN(MID(C463,10,1)*2))),1)),,)),1),1),"0")</f>
        <v>#VALUE!</v>
      </c>
      <c r="FC463" s="27" t="str">
        <f t="shared" si="777"/>
        <v/>
      </c>
      <c r="FD463" s="29" t="b">
        <f t="shared" si="778"/>
        <v>0</v>
      </c>
      <c r="FE463" s="112" t="b">
        <f>IFERROR(MATCH(D463,'Avtal för korttidsarbete'!$G$13:$G$1012,0),TRUE)</f>
        <v>1</v>
      </c>
      <c r="FF463" s="112" t="b">
        <f t="shared" si="807"/>
        <v>0</v>
      </c>
      <c r="FG463" s="113" t="str" cm="1">
        <f t="array" ref="FG463">IF(FE463=TRUE,"x",INDEX('Avtal för korttidsarbete'!$E$13:$E$1012,$FE463))</f>
        <v>x</v>
      </c>
      <c r="FH463" s="113" t="str" cm="1">
        <f t="array" ref="FH463">IF(FE463=TRUE,"x",INDEX('Avtal för korttidsarbete'!$F$13:$F$1012,$FE463))</f>
        <v>x</v>
      </c>
      <c r="FI463" s="112" t="b">
        <f t="shared" si="808"/>
        <v>0</v>
      </c>
      <c r="FJ463" s="135">
        <f t="shared" si="809"/>
        <v>44166</v>
      </c>
      <c r="FK463" s="135">
        <f t="shared" si="810"/>
        <v>44377</v>
      </c>
      <c r="FL463" s="112" t="b">
        <f t="shared" si="811"/>
        <v>0</v>
      </c>
      <c r="FM463" s="113">
        <f t="shared" si="812"/>
        <v>44166</v>
      </c>
      <c r="FN463" s="135">
        <f t="shared" si="813"/>
        <v>44377</v>
      </c>
      <c r="FO463" s="148" t="b">
        <f>IFERROR(INDEX('Avtal för korttidsarbete'!R:R,MATCH(D463,'Avtal för korttidsarbete'!$G:$G,0)),TRUE)</f>
        <v>1</v>
      </c>
      <c r="FP463" s="135" t="str">
        <f>IF(FO463,"-",INDEX('Avtal för korttidsarbete'!$D:$D,MATCH(D463,'Avtal för korttidsarbete'!$G:$G,0)))</f>
        <v>-</v>
      </c>
      <c r="FQ463" s="113" t="b">
        <f>IFERROR(G463&gt;INDEX(Uppsägningar!E:E,MATCH(C463,Uppsägningar!C:C,0)),FALSE)</f>
        <v>0</v>
      </c>
    </row>
    <row r="464" spans="1:173" x14ac:dyDescent="0.25">
      <c r="A464" s="19">
        <v>448</v>
      </c>
      <c r="B464" s="20"/>
      <c r="C464" s="183"/>
      <c r="D464" s="66"/>
      <c r="E464" s="212">
        <f>IFERROR(INDEX(Admin!$C$7:$C$10,MATCH(FP464,TblNivåValTExt,0)),0)</f>
        <v>0</v>
      </c>
      <c r="F464" s="1"/>
      <c r="G464" s="1"/>
      <c r="H464" s="78"/>
      <c r="I464" s="181"/>
      <c r="J464" s="181"/>
      <c r="K464" s="182"/>
      <c r="L464" s="182"/>
      <c r="M464" s="181"/>
      <c r="N464" s="181"/>
      <c r="O464" s="181"/>
      <c r="P464" s="182"/>
      <c r="Q464" s="182"/>
      <c r="R464" s="181"/>
      <c r="S464" s="181"/>
      <c r="T464" s="181"/>
      <c r="U464" s="182"/>
      <c r="V464" s="182"/>
      <c r="W464" s="181"/>
      <c r="X464" s="181"/>
      <c r="Y464" s="181"/>
      <c r="Z464" s="182"/>
      <c r="AA464" s="182"/>
      <c r="AB464" s="181"/>
      <c r="AC464" s="181"/>
      <c r="AD464" s="181"/>
      <c r="AE464" s="182"/>
      <c r="AF464" s="182"/>
      <c r="AG464" s="181"/>
      <c r="AH464" s="181"/>
      <c r="AI464" s="181"/>
      <c r="AJ464" s="182"/>
      <c r="AK464" s="182"/>
      <c r="AL464" s="181"/>
      <c r="AM464" s="181"/>
      <c r="AN464" s="181"/>
      <c r="AO464" s="182"/>
      <c r="AP464" s="182"/>
      <c r="AQ464" s="181"/>
      <c r="AR464" s="181"/>
      <c r="AS464" s="181"/>
      <c r="AT464" s="182"/>
      <c r="AU464" s="182"/>
      <c r="AV464" s="181"/>
      <c r="AW464" s="181"/>
      <c r="AX464" s="181"/>
      <c r="AY464" s="182"/>
      <c r="AZ464" s="182"/>
      <c r="BA464" s="181"/>
      <c r="BB464" s="181"/>
      <c r="BC464" s="181"/>
      <c r="BD464" s="182"/>
      <c r="BE464" s="182"/>
      <c r="BF464" s="181"/>
      <c r="BG464" s="180">
        <f t="shared" si="779"/>
        <v>0</v>
      </c>
      <c r="BH464" s="116" t="str">
        <f t="shared" si="780"/>
        <v/>
      </c>
      <c r="BI464" s="80" t="b">
        <f t="shared" si="728"/>
        <v>0</v>
      </c>
      <c r="BJ464" s="80" t="str">
        <f t="shared" si="729"/>
        <v/>
      </c>
      <c r="BK464" s="80" t="b">
        <f t="shared" si="781"/>
        <v>0</v>
      </c>
      <c r="BL464" s="13" t="str">
        <f t="shared" si="730"/>
        <v/>
      </c>
      <c r="BM464" s="13" t="b">
        <f t="shared" si="782"/>
        <v>0</v>
      </c>
      <c r="BN464" s="35" t="str">
        <f t="shared" si="731"/>
        <v/>
      </c>
      <c r="BO464" s="13" t="b">
        <f t="shared" si="732"/>
        <v>0</v>
      </c>
      <c r="BP464" s="35" t="str">
        <f t="shared" si="733"/>
        <v/>
      </c>
      <c r="BQ464" s="13" t="b">
        <f t="shared" si="734"/>
        <v>0</v>
      </c>
      <c r="BR464" s="35" t="str">
        <f t="shared" si="735"/>
        <v/>
      </c>
      <c r="BS464" s="35" t="b">
        <f t="shared" si="736"/>
        <v>0</v>
      </c>
      <c r="BT464" s="35" t="str">
        <f t="shared" si="737"/>
        <v/>
      </c>
      <c r="BU464" s="35" t="b">
        <f t="shared" si="738"/>
        <v>0</v>
      </c>
      <c r="BV464" s="35" t="str">
        <f t="shared" si="739"/>
        <v/>
      </c>
      <c r="BW464" s="13" t="b">
        <f t="shared" si="814"/>
        <v>0</v>
      </c>
      <c r="BX464" s="35" t="str">
        <f t="shared" si="740"/>
        <v/>
      </c>
      <c r="BY464" s="265" t="b">
        <f t="shared" si="783"/>
        <v>0</v>
      </c>
      <c r="BZ464" s="35" t="str">
        <f t="shared" si="741"/>
        <v/>
      </c>
      <c r="CA464" s="265" t="b">
        <f t="shared" si="784"/>
        <v>0</v>
      </c>
      <c r="CB464" s="35" t="str">
        <f t="shared" si="742"/>
        <v/>
      </c>
      <c r="CC464" s="272" t="b">
        <f t="shared" si="785"/>
        <v>0</v>
      </c>
      <c r="CD464" s="35" t="str">
        <f t="shared" si="743"/>
        <v/>
      </c>
      <c r="CE464" s="13" t="b">
        <f t="shared" si="744"/>
        <v>0</v>
      </c>
      <c r="CF464" s="35" t="str">
        <f t="shared" si="745"/>
        <v/>
      </c>
      <c r="CG464" s="179">
        <f t="shared" si="746"/>
        <v>0</v>
      </c>
      <c r="CH464" s="179">
        <f t="shared" si="747"/>
        <v>0</v>
      </c>
      <c r="CI464" s="218">
        <f t="shared" si="786"/>
        <v>0</v>
      </c>
      <c r="CJ464" s="218">
        <f t="shared" si="787"/>
        <v>0</v>
      </c>
      <c r="CK464" s="218">
        <f t="shared" si="788"/>
        <v>0</v>
      </c>
      <c r="CL464" s="218">
        <f t="shared" si="789"/>
        <v>0</v>
      </c>
      <c r="CM464" s="218">
        <f t="shared" si="790"/>
        <v>0</v>
      </c>
      <c r="CN464" s="218">
        <f t="shared" si="791"/>
        <v>0</v>
      </c>
      <c r="CO464" s="218">
        <f t="shared" si="792"/>
        <v>0</v>
      </c>
      <c r="CP464" s="218">
        <f t="shared" si="793"/>
        <v>0</v>
      </c>
      <c r="CQ464" s="218">
        <f t="shared" si="794"/>
        <v>0</v>
      </c>
      <c r="CR464" s="218">
        <f t="shared" si="795"/>
        <v>0</v>
      </c>
      <c r="CS464" s="14">
        <f t="shared" si="748"/>
        <v>0</v>
      </c>
      <c r="CT464" s="236">
        <f t="shared" si="749"/>
        <v>0</v>
      </c>
      <c r="CU464" s="237">
        <f t="shared" si="825"/>
        <v>0</v>
      </c>
      <c r="CV464" s="16">
        <f t="shared" si="825"/>
        <v>0</v>
      </c>
      <c r="CW464" s="16">
        <f t="shared" si="825"/>
        <v>0</v>
      </c>
      <c r="CX464" s="16">
        <f t="shared" si="825"/>
        <v>0</v>
      </c>
      <c r="CY464" s="16">
        <f t="shared" si="825"/>
        <v>0</v>
      </c>
      <c r="CZ464" s="16">
        <f t="shared" si="825"/>
        <v>0</v>
      </c>
      <c r="DA464" s="16">
        <f t="shared" si="825"/>
        <v>0</v>
      </c>
      <c r="DB464" s="16">
        <f t="shared" si="825"/>
        <v>0</v>
      </c>
      <c r="DC464" s="16">
        <f t="shared" si="825"/>
        <v>0</v>
      </c>
      <c r="DD464" s="238">
        <f t="shared" si="825"/>
        <v>0</v>
      </c>
      <c r="DE464" s="232">
        <f t="shared" si="826"/>
        <v>0</v>
      </c>
      <c r="DF464" s="132">
        <f t="shared" si="826"/>
        <v>0</v>
      </c>
      <c r="DG464" s="132">
        <f t="shared" si="826"/>
        <v>0</v>
      </c>
      <c r="DH464" s="132">
        <f t="shared" si="826"/>
        <v>0</v>
      </c>
      <c r="DI464" s="132">
        <f t="shared" si="826"/>
        <v>0</v>
      </c>
      <c r="DJ464" s="132">
        <f t="shared" si="826"/>
        <v>0</v>
      </c>
      <c r="DK464" s="132">
        <f t="shared" si="826"/>
        <v>0</v>
      </c>
      <c r="DL464" s="132">
        <f t="shared" si="826"/>
        <v>0</v>
      </c>
      <c r="DM464" s="132">
        <f t="shared" si="826"/>
        <v>0</v>
      </c>
      <c r="DN464" s="233">
        <f t="shared" si="826"/>
        <v>0</v>
      </c>
      <c r="DO464" s="232">
        <f t="shared" si="750"/>
        <v>0</v>
      </c>
      <c r="DP464" s="132">
        <f t="shared" si="751"/>
        <v>0</v>
      </c>
      <c r="DQ464" s="132">
        <f t="shared" si="752"/>
        <v>0</v>
      </c>
      <c r="DR464" s="132">
        <f t="shared" si="753"/>
        <v>0</v>
      </c>
      <c r="DS464" s="132">
        <f t="shared" si="754"/>
        <v>0</v>
      </c>
      <c r="DT464" s="132">
        <f t="shared" si="755"/>
        <v>0</v>
      </c>
      <c r="DU464" s="132">
        <f t="shared" si="756"/>
        <v>0</v>
      </c>
      <c r="DV464" s="132">
        <f t="shared" si="757"/>
        <v>0</v>
      </c>
      <c r="DW464" s="132">
        <f t="shared" si="758"/>
        <v>0</v>
      </c>
      <c r="DX464" s="233">
        <f t="shared" si="759"/>
        <v>0</v>
      </c>
      <c r="DY464" s="231" t="b">
        <f t="shared" si="796"/>
        <v>0</v>
      </c>
      <c r="DZ464" s="163"/>
      <c r="EA464" s="226" t="str">
        <f t="shared" si="797"/>
        <v/>
      </c>
      <c r="EB464" s="178" t="str">
        <f t="shared" si="798"/>
        <v/>
      </c>
      <c r="EC464" s="178" t="str">
        <f t="shared" si="799"/>
        <v/>
      </c>
      <c r="ED464" s="178" t="str">
        <f t="shared" si="800"/>
        <v/>
      </c>
      <c r="EE464" s="178" t="str">
        <f t="shared" si="801"/>
        <v/>
      </c>
      <c r="EF464" s="178" t="str">
        <f t="shared" si="802"/>
        <v/>
      </c>
      <c r="EG464" s="178" t="str">
        <f t="shared" si="803"/>
        <v/>
      </c>
      <c r="EH464" s="178" t="str">
        <f t="shared" si="804"/>
        <v/>
      </c>
      <c r="EI464" s="178" t="str">
        <f t="shared" si="805"/>
        <v/>
      </c>
      <c r="EJ464" s="227" t="str">
        <f t="shared" si="806"/>
        <v/>
      </c>
      <c r="EK464" s="230" t="str">
        <f t="shared" si="760"/>
        <v/>
      </c>
      <c r="EL464" s="177" t="str">
        <f t="shared" si="761"/>
        <v/>
      </c>
      <c r="EM464" s="177" t="str">
        <f t="shared" si="762"/>
        <v/>
      </c>
      <c r="EN464" s="177" t="str">
        <f t="shared" si="763"/>
        <v/>
      </c>
      <c r="EO464" s="177" t="str">
        <f t="shared" si="764"/>
        <v/>
      </c>
      <c r="EP464" s="177" t="str">
        <f t="shared" si="765"/>
        <v/>
      </c>
      <c r="EQ464" s="177" t="str">
        <f t="shared" si="766"/>
        <v/>
      </c>
      <c r="ER464" s="177" t="str">
        <f t="shared" si="767"/>
        <v/>
      </c>
      <c r="ES464" s="177" t="str">
        <f t="shared" si="768"/>
        <v/>
      </c>
      <c r="ET464" s="177" t="str">
        <f t="shared" si="769"/>
        <v/>
      </c>
      <c r="EU464" s="229" t="e">
        <f t="shared" si="770"/>
        <v>#VALUE!</v>
      </c>
      <c r="EV464" s="27" t="e">
        <f t="shared" si="771"/>
        <v>#VALUE!</v>
      </c>
      <c r="EW464" s="27" t="e">
        <f t="shared" si="772"/>
        <v>#VALUE!</v>
      </c>
      <c r="EX464" s="28" t="e">
        <f t="shared" si="773"/>
        <v>#VALUE!</v>
      </c>
      <c r="EY464" s="28" t="e">
        <f t="shared" si="774"/>
        <v>#VALUE!</v>
      </c>
      <c r="EZ464" s="28" t="b">
        <f t="shared" si="775"/>
        <v>0</v>
      </c>
      <c r="FA464" s="176" t="str">
        <f t="shared" si="776"/>
        <v/>
      </c>
      <c r="FB464" s="27" t="e" cm="1">
        <f t="array" aca="1" ref="FB464" ca="1">TEXT(RIGHT(10-RIGHT(SUM(INDEX(1*(MID(MID(C464,1,1)*2,ROW(INDIRECT("1:"&amp;LEN(MID(C464,1,1)*2))),1)),,))+MID(C464,2,1)+
SUM(INDEX(1*(MID(MID(C464,3,1)*2,ROW(INDIRECT("1:"&amp;LEN(MID(C464,3,1)*2))),1)),,))+MID(C464,4,1)+
SUM(INDEX(1*(MID(MID(C464,5,1)*2,ROW(INDIRECT("1:"&amp;LEN(MID(C464,5,1)*2))),1)),,))+MID(C464,6,1)+
SUM(INDEX(1*(MID(MID(C464,8,1)*2,ROW(INDIRECT("1:"&amp;LEN(MID(C464,8,1)*2))),1)),,))+MID(C464,9,1)+
SUM(INDEX(1*(MID(MID(C464,10,1)*2,ROW(INDIRECT("1:"&amp;LEN(MID(C464,10,1)*2))),1)),,)),1),1),"0")</f>
        <v>#VALUE!</v>
      </c>
      <c r="FC464" s="27" t="str">
        <f t="shared" si="777"/>
        <v/>
      </c>
      <c r="FD464" s="29" t="b">
        <f t="shared" si="778"/>
        <v>0</v>
      </c>
      <c r="FE464" s="112" t="b">
        <f>IFERROR(MATCH(D464,'Avtal för korttidsarbete'!$G$13:$G$1012,0),TRUE)</f>
        <v>1</v>
      </c>
      <c r="FF464" s="112" t="b">
        <f t="shared" si="807"/>
        <v>0</v>
      </c>
      <c r="FG464" s="113" t="str" cm="1">
        <f t="array" ref="FG464">IF(FE464=TRUE,"x",INDEX('Avtal för korttidsarbete'!$E$13:$E$1012,$FE464))</f>
        <v>x</v>
      </c>
      <c r="FH464" s="113" t="str" cm="1">
        <f t="array" ref="FH464">IF(FE464=TRUE,"x",INDEX('Avtal för korttidsarbete'!$F$13:$F$1012,$FE464))</f>
        <v>x</v>
      </c>
      <c r="FI464" s="112" t="b">
        <f t="shared" si="808"/>
        <v>0</v>
      </c>
      <c r="FJ464" s="135">
        <f t="shared" si="809"/>
        <v>44166</v>
      </c>
      <c r="FK464" s="135">
        <f t="shared" si="810"/>
        <v>44377</v>
      </c>
      <c r="FL464" s="112" t="b">
        <f t="shared" si="811"/>
        <v>0</v>
      </c>
      <c r="FM464" s="113">
        <f t="shared" si="812"/>
        <v>44166</v>
      </c>
      <c r="FN464" s="135">
        <f t="shared" si="813"/>
        <v>44377</v>
      </c>
      <c r="FO464" s="148" t="b">
        <f>IFERROR(INDEX('Avtal för korttidsarbete'!R:R,MATCH(D464,'Avtal för korttidsarbete'!$G:$G,0)),TRUE)</f>
        <v>1</v>
      </c>
      <c r="FP464" s="135" t="str">
        <f>IF(FO464,"-",INDEX('Avtal för korttidsarbete'!$D:$D,MATCH(D464,'Avtal för korttidsarbete'!$G:$G,0)))</f>
        <v>-</v>
      </c>
      <c r="FQ464" s="113" t="b">
        <f>IFERROR(G464&gt;INDEX(Uppsägningar!E:E,MATCH(C464,Uppsägningar!C:C,0)),FALSE)</f>
        <v>0</v>
      </c>
    </row>
    <row r="465" spans="1:173" x14ac:dyDescent="0.25">
      <c r="A465" s="19">
        <v>449</v>
      </c>
      <c r="B465" s="20"/>
      <c r="C465" s="183"/>
      <c r="D465" s="66"/>
      <c r="E465" s="212">
        <f>IFERROR(INDEX(Admin!$C$7:$C$10,MATCH(FP465,TblNivåValTExt,0)),0)</f>
        <v>0</v>
      </c>
      <c r="F465" s="1"/>
      <c r="G465" s="1"/>
      <c r="H465" s="78"/>
      <c r="I465" s="181"/>
      <c r="J465" s="181"/>
      <c r="K465" s="182"/>
      <c r="L465" s="182"/>
      <c r="M465" s="181"/>
      <c r="N465" s="181"/>
      <c r="O465" s="181"/>
      <c r="P465" s="182"/>
      <c r="Q465" s="182"/>
      <c r="R465" s="181"/>
      <c r="S465" s="181"/>
      <c r="T465" s="181"/>
      <c r="U465" s="182"/>
      <c r="V465" s="182"/>
      <c r="W465" s="181"/>
      <c r="X465" s="181"/>
      <c r="Y465" s="181"/>
      <c r="Z465" s="182"/>
      <c r="AA465" s="182"/>
      <c r="AB465" s="181"/>
      <c r="AC465" s="181"/>
      <c r="AD465" s="181"/>
      <c r="AE465" s="182"/>
      <c r="AF465" s="182"/>
      <c r="AG465" s="181"/>
      <c r="AH465" s="181"/>
      <c r="AI465" s="181"/>
      <c r="AJ465" s="182"/>
      <c r="AK465" s="182"/>
      <c r="AL465" s="181"/>
      <c r="AM465" s="181"/>
      <c r="AN465" s="181"/>
      <c r="AO465" s="182"/>
      <c r="AP465" s="182"/>
      <c r="AQ465" s="181"/>
      <c r="AR465" s="181"/>
      <c r="AS465" s="181"/>
      <c r="AT465" s="182"/>
      <c r="AU465" s="182"/>
      <c r="AV465" s="181"/>
      <c r="AW465" s="181"/>
      <c r="AX465" s="181"/>
      <c r="AY465" s="182"/>
      <c r="AZ465" s="182"/>
      <c r="BA465" s="181"/>
      <c r="BB465" s="181"/>
      <c r="BC465" s="181"/>
      <c r="BD465" s="182"/>
      <c r="BE465" s="182"/>
      <c r="BF465" s="181"/>
      <c r="BG465" s="180">
        <f t="shared" si="779"/>
        <v>0</v>
      </c>
      <c r="BH465" s="116" t="str">
        <f t="shared" si="780"/>
        <v/>
      </c>
      <c r="BI465" s="80" t="b">
        <f t="shared" ref="BI465:BI528" si="827">IF(G465=0,FALSE,G465&lt;F465)</f>
        <v>0</v>
      </c>
      <c r="BJ465" s="80" t="str">
        <f t="shared" ref="BJ465:BJ528" si="828">IF(BI465,$BJ$15,"")</f>
        <v/>
      </c>
      <c r="BK465" s="80" t="b">
        <f t="shared" si="781"/>
        <v>0</v>
      </c>
      <c r="BL465" s="13" t="str">
        <f t="shared" ref="BL465:BL528" si="829">IF(BK465,BL$15,"")</f>
        <v/>
      </c>
      <c r="BM465" s="13" t="b">
        <f t="shared" si="782"/>
        <v>0</v>
      </c>
      <c r="BN465" s="35" t="str">
        <f t="shared" ref="BN465:BN528" si="830">IF(BM465,BN$15,"")</f>
        <v/>
      </c>
      <c r="BO465" s="13" t="b">
        <f t="shared" ref="BO465:BO528" si="831">IF(F465=0,FALSE,FI465)</f>
        <v>0</v>
      </c>
      <c r="BP465" s="35" t="str">
        <f t="shared" ref="BP465:BP528" si="832">IF(BO465,BP$15,"")</f>
        <v/>
      </c>
      <c r="BQ465" s="13" t="b">
        <f t="shared" ref="BQ465:BQ528" si="833">OR(AND(COUNTA(I465:M465)&gt;0,I$12&lt;&gt;""),AND(COUNTA(N465:R465)&gt;0,N$12&lt;&gt;""),AND(COUNTA(S465:W465)&gt;0,S$12&lt;&gt;""),AND(COUNTA(X465:AB465)&gt;0,X$12&lt;&gt;""),AND(COUNTA(AC465:AG465)&gt;0,AC$12&lt;&gt;""),AND(COUNTA(AH465:AL465)&gt;0,AH$12&lt;&gt;""),AND(COUNTA(AM465:AQ465)&gt;0,AM$12&lt;&gt;""),AND(COUNTA(AR465:AV465)&gt;0,AR$12&lt;&gt;""),AND(COUNTA(AW465:BA465)&gt;0,AW$12&lt;&gt;""),AND(COUNTA(BB465:BF465)&gt;0,BB460&lt;&gt;""))</f>
        <v>0</v>
      </c>
      <c r="BR465" s="35" t="str">
        <f t="shared" ref="BR465:BR528" si="834">IF(BQ465,BR$15,"")</f>
        <v/>
      </c>
      <c r="BS465" s="35" t="b">
        <f t="shared" ref="BS465:BS528" si="835">FD465</f>
        <v>0</v>
      </c>
      <c r="BT465" s="35" t="str">
        <f t="shared" ref="BT465:BT528" si="836">IF(BS465,BT$15,"")</f>
        <v/>
      </c>
      <c r="BU465" s="35" t="b">
        <f t="shared" ref="BU465:BU528" si="837">OR(M465&lt;0,R465&lt;0,W465&lt;0,AB465&lt;0,AG465&lt;0,AL465&lt;0,AQ465&lt;0,AV465&lt;0,BA465&lt;0,BF465&lt;0,L465&lt;0,Q465&lt;0,V465&lt;0,AA465&lt;0,AF465&lt;0,AK465&lt;0,AP465&lt;0,AU465&lt;0,AZ465&lt;0,BE465&lt;0,CJ465&gt;CV465,CK465&gt;CW465,CL465&gt;CX465,CM465&gt;CY465,CN465&gt;CZ465,CO465&gt;DA465,CP465&gt;DB465,CQ465&gt;DC465,CR465&gt;DD465,CI465&gt;CU465)</f>
        <v>0</v>
      </c>
      <c r="BV465" s="35" t="str">
        <f t="shared" ref="BV465:BV528" si="838">IF(BU465,BV$15,"")</f>
        <v/>
      </c>
      <c r="BW465" s="13" t="b">
        <f t="shared" si="814"/>
        <v>0</v>
      </c>
      <c r="BX465" s="35" t="str">
        <f t="shared" ref="BX465:BX528" si="839">IF(BW465,BX$15,"")</f>
        <v/>
      </c>
      <c r="BY465" s="265" t="b">
        <f t="shared" si="783"/>
        <v>0</v>
      </c>
      <c r="BZ465" s="35" t="str">
        <f t="shared" ref="BZ465:BZ528" si="840">IF(BY465,BZ$15,"")</f>
        <v/>
      </c>
      <c r="CA465" s="265" t="b">
        <f t="shared" si="784"/>
        <v>0</v>
      </c>
      <c r="CB465" s="35" t="str">
        <f t="shared" ref="CB465:CB528" si="841">IF(CA465,CB$15,"")</f>
        <v/>
      </c>
      <c r="CC465" s="272" t="b">
        <f t="shared" si="785"/>
        <v>0</v>
      </c>
      <c r="CD465" s="35" t="str">
        <f t="shared" ref="CD465:CD528" si="842">IF(CC465,CD$15,"")</f>
        <v/>
      </c>
      <c r="CE465" s="13" t="b">
        <f t="shared" ref="CE465:CE528" si="843">AND(COUNTA(B465:D465,F465:BF465)&gt;0,OR(B465="",C465="",D465="",F465="",G465="",H465="",E465=0))</f>
        <v>0</v>
      </c>
      <c r="CF465" s="35" t="str">
        <f t="shared" ref="CF465:CF528" si="844">IF(CE465,CF$15,"")</f>
        <v/>
      </c>
      <c r="CG465" s="179">
        <f t="shared" ref="CG465:CG528" si="845">INDEX($CM$8:$CM$12,MATCH($E465,$CL$8:$CL$12,0))</f>
        <v>0</v>
      </c>
      <c r="CH465" s="179">
        <f t="shared" ref="CH465:CH528" si="846">INDEX($CN$8:$CN$12,MATCH($E465,$CL$8:$CL$12,0))</f>
        <v>0</v>
      </c>
      <c r="CI465" s="218">
        <f t="shared" si="786"/>
        <v>0</v>
      </c>
      <c r="CJ465" s="218">
        <f t="shared" si="787"/>
        <v>0</v>
      </c>
      <c r="CK465" s="218">
        <f t="shared" si="788"/>
        <v>0</v>
      </c>
      <c r="CL465" s="218">
        <f t="shared" si="789"/>
        <v>0</v>
      </c>
      <c r="CM465" s="218">
        <f t="shared" si="790"/>
        <v>0</v>
      </c>
      <c r="CN465" s="218">
        <f t="shared" si="791"/>
        <v>0</v>
      </c>
      <c r="CO465" s="218">
        <f t="shared" si="792"/>
        <v>0</v>
      </c>
      <c r="CP465" s="218">
        <f t="shared" si="793"/>
        <v>0</v>
      </c>
      <c r="CQ465" s="218">
        <f t="shared" si="794"/>
        <v>0</v>
      </c>
      <c r="CR465" s="218">
        <f t="shared" si="795"/>
        <v>0</v>
      </c>
      <c r="CS465" s="14">
        <f t="shared" ref="CS465:CS528" si="847">IF(F465=0,0,MAX(F465,$BO$10))</f>
        <v>0</v>
      </c>
      <c r="CT465" s="236">
        <f t="shared" ref="CT465:CT528" si="848">IF(G465=0,0,MIN(G465,$BO$12))</f>
        <v>0</v>
      </c>
      <c r="CU465" s="237">
        <f t="shared" si="825"/>
        <v>0</v>
      </c>
      <c r="CV465" s="16">
        <f t="shared" si="825"/>
        <v>0</v>
      </c>
      <c r="CW465" s="16">
        <f t="shared" si="825"/>
        <v>0</v>
      </c>
      <c r="CX465" s="16">
        <f t="shared" si="825"/>
        <v>0</v>
      </c>
      <c r="CY465" s="16">
        <f t="shared" si="825"/>
        <v>0</v>
      </c>
      <c r="CZ465" s="16">
        <f t="shared" si="825"/>
        <v>0</v>
      </c>
      <c r="DA465" s="16">
        <f t="shared" si="825"/>
        <v>0</v>
      </c>
      <c r="DB465" s="16">
        <f t="shared" si="825"/>
        <v>0</v>
      </c>
      <c r="DC465" s="16">
        <f t="shared" si="825"/>
        <v>0</v>
      </c>
      <c r="DD465" s="238">
        <f t="shared" si="825"/>
        <v>0</v>
      </c>
      <c r="DE465" s="232">
        <f t="shared" si="826"/>
        <v>0</v>
      </c>
      <c r="DF465" s="132">
        <f t="shared" si="826"/>
        <v>0</v>
      </c>
      <c r="DG465" s="132">
        <f t="shared" si="826"/>
        <v>0</v>
      </c>
      <c r="DH465" s="132">
        <f t="shared" si="826"/>
        <v>0</v>
      </c>
      <c r="DI465" s="132">
        <f t="shared" si="826"/>
        <v>0</v>
      </c>
      <c r="DJ465" s="132">
        <f t="shared" si="826"/>
        <v>0</v>
      </c>
      <c r="DK465" s="132">
        <f t="shared" si="826"/>
        <v>0</v>
      </c>
      <c r="DL465" s="132">
        <f t="shared" si="826"/>
        <v>0</v>
      </c>
      <c r="DM465" s="132">
        <f t="shared" si="826"/>
        <v>0</v>
      </c>
      <c r="DN465" s="233">
        <f t="shared" si="826"/>
        <v>0</v>
      </c>
      <c r="DO465" s="232">
        <f t="shared" ref="DO465:DO528" si="849">IF(DE465="","",DE465/CU$11*CU465)</f>
        <v>0</v>
      </c>
      <c r="DP465" s="132">
        <f t="shared" ref="DP465:DP528" si="850">IF(DF465="","",DF465/CV$11*CV465)</f>
        <v>0</v>
      </c>
      <c r="DQ465" s="132">
        <f t="shared" ref="DQ465:DQ528" si="851">IF(DG465="","",DG465/CW$11*CW465)</f>
        <v>0</v>
      </c>
      <c r="DR465" s="132">
        <f t="shared" ref="DR465:DR528" si="852">IF(DH465="","",DH465/CX$11*CX465)</f>
        <v>0</v>
      </c>
      <c r="DS465" s="132">
        <f t="shared" ref="DS465:DS528" si="853">IF(DI465="","",DI465/CY$11*CY465)</f>
        <v>0</v>
      </c>
      <c r="DT465" s="132">
        <f t="shared" ref="DT465:DT528" si="854">IF(DJ465="","",DJ465/CZ$11*CZ465)</f>
        <v>0</v>
      </c>
      <c r="DU465" s="132">
        <f t="shared" ref="DU465:DU528" si="855">IF(DK465="","",DK465/DA$11*DA465)</f>
        <v>0</v>
      </c>
      <c r="DV465" s="132">
        <f t="shared" ref="DV465:DV528" si="856">IF(DL465="","",DL465/DB$11*DB465)</f>
        <v>0</v>
      </c>
      <c r="DW465" s="132">
        <f t="shared" ref="DW465:DW528" si="857">IF(DM465="","",DM465/DC$11*DC465)</f>
        <v>0</v>
      </c>
      <c r="DX465" s="233">
        <f t="shared" ref="DX465:DX528" si="858">IF(DN465="","",DN465/DD$11*DD465)</f>
        <v>0</v>
      </c>
      <c r="DY465" s="231" t="b">
        <f t="shared" si="796"/>
        <v>0</v>
      </c>
      <c r="DZ465" s="163"/>
      <c r="EA465" s="226" t="str">
        <f t="shared" si="797"/>
        <v/>
      </c>
      <c r="EB465" s="178" t="str">
        <f t="shared" si="798"/>
        <v/>
      </c>
      <c r="EC465" s="178" t="str">
        <f t="shared" si="799"/>
        <v/>
      </c>
      <c r="ED465" s="178" t="str">
        <f t="shared" si="800"/>
        <v/>
      </c>
      <c r="EE465" s="178" t="str">
        <f t="shared" si="801"/>
        <v/>
      </c>
      <c r="EF465" s="178" t="str">
        <f t="shared" si="802"/>
        <v/>
      </c>
      <c r="EG465" s="178" t="str">
        <f t="shared" si="803"/>
        <v/>
      </c>
      <c r="EH465" s="178" t="str">
        <f t="shared" si="804"/>
        <v/>
      </c>
      <c r="EI465" s="178" t="str">
        <f t="shared" si="805"/>
        <v/>
      </c>
      <c r="EJ465" s="227" t="str">
        <f t="shared" si="806"/>
        <v/>
      </c>
      <c r="EK465" s="230" t="str">
        <f t="shared" ref="EK465:EK528" si="859">IF(OR($E465="",I465="",J465="",$H465="",EA465="",DO465=""),"",DO465*EA465*$EK$12*$E465/100)</f>
        <v/>
      </c>
      <c r="EL465" s="177" t="str">
        <f t="shared" ref="EL465:EL528" si="860">IF(OR($E465="",N465="",O465="",$H465="",EB465="",DP465=""),"",DP465*EB465*$EK$12*$E465/100)</f>
        <v/>
      </c>
      <c r="EM465" s="177" t="str">
        <f t="shared" ref="EM465:EM528" si="861">IF(OR($E465="",S465="",T465="",$H465="",EC465="",DQ465=""),"",DQ465*EC465*$EK$12*$E465/100)</f>
        <v/>
      </c>
      <c r="EN465" s="177" t="str">
        <f t="shared" ref="EN465:EN528" si="862">IF(OR($E465="",X465="",Y465="",$H465="",ED465="",DR465=""),"",DR465*ED465*$EK$12*$E465/100)</f>
        <v/>
      </c>
      <c r="EO465" s="177" t="str">
        <f t="shared" ref="EO465:EO528" si="863">IF(OR($E465="",AC465="",AD465="",$H465="",EE465="",DS465=""),"",DS465*EE465*$EK$12*$E465/100)</f>
        <v/>
      </c>
      <c r="EP465" s="177" t="str">
        <f t="shared" ref="EP465:EP528" si="864">IF(OR($E465="",AH465="",AI465="",$H465="",EF465="",DT465=""),"",DT465*EF465*$EK$12*$E465/100)</f>
        <v/>
      </c>
      <c r="EQ465" s="177" t="str">
        <f t="shared" ref="EQ465:EQ528" si="865">IF(OR($E465="",AM465="",AN465="",$H465="",EG465="",DU465=""),"",DU465*EG465*$EK$12*$E465/100)</f>
        <v/>
      </c>
      <c r="ER465" s="177" t="str">
        <f t="shared" ref="ER465:ER528" si="866">IF(OR($E465="",AR465="",AS465="",$H465="",EH465="",DV465=""),"",DV465*EH465*$EK$12*$E465/100)</f>
        <v/>
      </c>
      <c r="ES465" s="177" t="str">
        <f t="shared" ref="ES465:ES528" si="867">IF(OR($E465="",AW465="",AX465="",$H465="",EI465="",DW465=""),"",DW465*EI465*$EK$12*$E465/100)</f>
        <v/>
      </c>
      <c r="ET465" s="177" t="str">
        <f t="shared" ref="ET465:ET528" si="868">IF(OR($E465="",BB465="",BC465="",$H465="",EJ465="",DX465=""),"",DX465*EJ465*$EK$12*$E465/100)</f>
        <v/>
      </c>
      <c r="EU465" s="229" t="e">
        <f t="shared" ref="EU465:EU528" si="869">VALUE(LEFT(C465,2))</f>
        <v>#VALUE!</v>
      </c>
      <c r="EV465" s="27" t="e">
        <f t="shared" ref="EV465:EV528" si="870">VALUE(MID(C465,3,2))</f>
        <v>#VALUE!</v>
      </c>
      <c r="EW465" s="27" t="e">
        <f t="shared" ref="EW465:EW528" si="871">TEXT(IF(VALUE(MID(C465,5,2))&gt;31,MID(C465,5,2)-60,VALUE(MID(C465,5,2))),"00")</f>
        <v>#VALUE!</v>
      </c>
      <c r="EX465" s="28" t="e">
        <f t="shared" ref="EX465:EX528" si="872">DATEVALUE(IF(VALUE(LEFT(C465,2))&lt;20,20,19)&amp;TEXT(EU465,"00")&amp;"/"&amp;EV465&amp;"/"&amp;EW465)</f>
        <v>#VALUE!</v>
      </c>
      <c r="EY465" s="28" t="e">
        <f t="shared" ref="EY465:EY528" si="873">DATE(EU465,EV465,EW465)</f>
        <v>#VALUE!</v>
      </c>
      <c r="EZ465" s="28" t="b">
        <f t="shared" ref="EZ465:EZ528" si="874">NOT(ISERR(AND(EV465&lt;13,VALUE(EW465)&lt;31,EX465=EY465)))</f>
        <v>0</v>
      </c>
      <c r="FA465" s="176" t="str">
        <f t="shared" ref="FA465:FA528" si="875">RIGHT(C465,1)</f>
        <v/>
      </c>
      <c r="FB465" s="27" t="e" cm="1">
        <f t="array" aca="1" ref="FB465" ca="1">TEXT(RIGHT(10-RIGHT(SUM(INDEX(1*(MID(MID(C465,1,1)*2,ROW(INDIRECT("1:"&amp;LEN(MID(C465,1,1)*2))),1)),,))+MID(C465,2,1)+
SUM(INDEX(1*(MID(MID(C465,3,1)*2,ROW(INDIRECT("1:"&amp;LEN(MID(C465,3,1)*2))),1)),,))+MID(C465,4,1)+
SUM(INDEX(1*(MID(MID(C465,5,1)*2,ROW(INDIRECT("1:"&amp;LEN(MID(C465,5,1)*2))),1)),,))+MID(C465,6,1)+
SUM(INDEX(1*(MID(MID(C465,8,1)*2,ROW(INDIRECT("1:"&amp;LEN(MID(C465,8,1)*2))),1)),,))+MID(C465,9,1)+
SUM(INDEX(1*(MID(MID(C465,10,1)*2,ROW(INDIRECT("1:"&amp;LEN(MID(C465,10,1)*2))),1)),,)),1),1),"0")</f>
        <v>#VALUE!</v>
      </c>
      <c r="FC465" s="27" t="str">
        <f t="shared" ref="FC465:FC528" si="876">IF(C465="","",FB465=FA465)</f>
        <v/>
      </c>
      <c r="FD465" s="29" t="b">
        <f t="shared" ref="FD465:FD528" si="877">NOT(IF(OR(C465&lt;&gt;"",F465&lt;&gt;""),AND(EZ465,FC465),TRUE))</f>
        <v>0</v>
      </c>
      <c r="FE465" s="112" t="b">
        <f>IFERROR(MATCH(D465,'Avtal för korttidsarbete'!$G$13:$G$1012,0),TRUE)</f>
        <v>1</v>
      </c>
      <c r="FF465" s="112" t="b">
        <f t="shared" si="807"/>
        <v>0</v>
      </c>
      <c r="FG465" s="113" t="str" cm="1">
        <f t="array" ref="FG465">IF(FE465=TRUE,"x",INDEX('Avtal för korttidsarbete'!$E$13:$E$1012,$FE465))</f>
        <v>x</v>
      </c>
      <c r="FH465" s="113" t="str" cm="1">
        <f t="array" ref="FH465">IF(FE465=TRUE,"x",INDEX('Avtal för korttidsarbete'!$F$13:$F$1012,$FE465))</f>
        <v>x</v>
      </c>
      <c r="FI465" s="112" t="b">
        <f t="shared" si="808"/>
        <v>0</v>
      </c>
      <c r="FJ465" s="135">
        <f t="shared" si="809"/>
        <v>44166</v>
      </c>
      <c r="FK465" s="135">
        <f t="shared" si="810"/>
        <v>44377</v>
      </c>
      <c r="FL465" s="112" t="b">
        <f t="shared" si="811"/>
        <v>0</v>
      </c>
      <c r="FM465" s="113">
        <f t="shared" si="812"/>
        <v>44166</v>
      </c>
      <c r="FN465" s="135">
        <f t="shared" si="813"/>
        <v>44377</v>
      </c>
      <c r="FO465" s="148" t="b">
        <f>IFERROR(INDEX('Avtal för korttidsarbete'!R:R,MATCH(D465,'Avtal för korttidsarbete'!$G:$G,0)),TRUE)</f>
        <v>1</v>
      </c>
      <c r="FP465" s="135" t="str">
        <f>IF(FO465,"-",INDEX('Avtal för korttidsarbete'!$D:$D,MATCH(D465,'Avtal för korttidsarbete'!$G:$G,0)))</f>
        <v>-</v>
      </c>
      <c r="FQ465" s="113" t="b">
        <f>IFERROR(G465&gt;INDEX(Uppsägningar!E:E,MATCH(C465,Uppsägningar!C:C,0)),FALSE)</f>
        <v>0</v>
      </c>
    </row>
    <row r="466" spans="1:173" x14ac:dyDescent="0.25">
      <c r="A466" s="19">
        <v>450</v>
      </c>
      <c r="B466" s="20"/>
      <c r="C466" s="183"/>
      <c r="D466" s="66"/>
      <c r="E466" s="212">
        <f>IFERROR(INDEX(Admin!$C$7:$C$10,MATCH(FP466,TblNivåValTExt,0)),0)</f>
        <v>0</v>
      </c>
      <c r="F466" s="1"/>
      <c r="G466" s="1"/>
      <c r="H466" s="78"/>
      <c r="I466" s="181"/>
      <c r="J466" s="181"/>
      <c r="K466" s="182"/>
      <c r="L466" s="182"/>
      <c r="M466" s="181"/>
      <c r="N466" s="181"/>
      <c r="O466" s="181"/>
      <c r="P466" s="182"/>
      <c r="Q466" s="182"/>
      <c r="R466" s="181"/>
      <c r="S466" s="181"/>
      <c r="T466" s="181"/>
      <c r="U466" s="182"/>
      <c r="V466" s="182"/>
      <c r="W466" s="181"/>
      <c r="X466" s="181"/>
      <c r="Y466" s="181"/>
      <c r="Z466" s="182"/>
      <c r="AA466" s="182"/>
      <c r="AB466" s="181"/>
      <c r="AC466" s="181"/>
      <c r="AD466" s="181"/>
      <c r="AE466" s="182"/>
      <c r="AF466" s="182"/>
      <c r="AG466" s="181"/>
      <c r="AH466" s="181"/>
      <c r="AI466" s="181"/>
      <c r="AJ466" s="182"/>
      <c r="AK466" s="182"/>
      <c r="AL466" s="181"/>
      <c r="AM466" s="181"/>
      <c r="AN466" s="181"/>
      <c r="AO466" s="182"/>
      <c r="AP466" s="182"/>
      <c r="AQ466" s="181"/>
      <c r="AR466" s="181"/>
      <c r="AS466" s="181"/>
      <c r="AT466" s="182"/>
      <c r="AU466" s="182"/>
      <c r="AV466" s="181"/>
      <c r="AW466" s="181"/>
      <c r="AX466" s="181"/>
      <c r="AY466" s="182"/>
      <c r="AZ466" s="182"/>
      <c r="BA466" s="181"/>
      <c r="BB466" s="181"/>
      <c r="BC466" s="181"/>
      <c r="BD466" s="182"/>
      <c r="BE466" s="182"/>
      <c r="BF466" s="181"/>
      <c r="BG466" s="180">
        <f t="shared" ref="BG466:BG529" si="878">IF(DY466,"",ROUNDUP(SUM(EK466:ET466),0))</f>
        <v>0</v>
      </c>
      <c r="BH466" s="116" t="str">
        <f t="shared" ref="BH466:BH529" si="879">IF(BJ466="","",BJ466&amp;". ")&amp;IF(BL466="","",BL466&amp;". ")&amp;IF(BN466="","",BN466&amp;". ")&amp;IF(BP466="","",BP466&amp;". ")&amp;IF(BR466="","",BR466&amp;". ")&amp;IF(BT466="","",BT466&amp;". ")&amp;IF(BV466="","",BV466&amp;". ")&amp;IF(BX466="","",BX466&amp;". ")&amp;IF(BZ466="","",BZ466&amp;". ")&amp;IF(CB466="","",CB466&amp;". ")&amp;IF(CD466="","",CD466&amp;". ")&amp;IF(CF466="","",CF466&amp;". ")</f>
        <v/>
      </c>
      <c r="BI466" s="80" t="b">
        <f t="shared" si="827"/>
        <v>0</v>
      </c>
      <c r="BJ466" s="80" t="str">
        <f t="shared" si="828"/>
        <v/>
      </c>
      <c r="BK466" s="80" t="b">
        <f t="shared" ref="BK466:BK529" si="880">FL466</f>
        <v>0</v>
      </c>
      <c r="BL466" s="13" t="str">
        <f t="shared" si="829"/>
        <v/>
      </c>
      <c r="BM466" s="13" t="b">
        <f t="shared" ref="BM466:BM529" si="881">FQ466</f>
        <v>0</v>
      </c>
      <c r="BN466" s="35" t="str">
        <f t="shared" si="830"/>
        <v/>
      </c>
      <c r="BO466" s="13" t="b">
        <f t="shared" si="831"/>
        <v>0</v>
      </c>
      <c r="BP466" s="35" t="str">
        <f t="shared" si="832"/>
        <v/>
      </c>
      <c r="BQ466" s="13" t="b">
        <f t="shared" si="833"/>
        <v>0</v>
      </c>
      <c r="BR466" s="35" t="str">
        <f t="shared" si="834"/>
        <v/>
      </c>
      <c r="BS466" s="35" t="b">
        <f t="shared" si="835"/>
        <v>0</v>
      </c>
      <c r="BT466" s="35" t="str">
        <f t="shared" si="836"/>
        <v/>
      </c>
      <c r="BU466" s="35" t="b">
        <f t="shared" si="837"/>
        <v>0</v>
      </c>
      <c r="BV466" s="35" t="str">
        <f t="shared" si="838"/>
        <v/>
      </c>
      <c r="BW466" s="13" t="b">
        <f t="shared" si="814"/>
        <v>0</v>
      </c>
      <c r="BX466" s="35" t="str">
        <f t="shared" si="839"/>
        <v/>
      </c>
      <c r="BY466" s="265" t="b">
        <f t="shared" ref="BY466:BY529" si="882">IF(H466="",FALSE,NOT(ISNUMBER(H466)))</f>
        <v>0</v>
      </c>
      <c r="BZ466" s="35" t="str">
        <f t="shared" si="840"/>
        <v/>
      </c>
      <c r="CA466" s="265" t="b">
        <f t="shared" ref="CA466:CA529" si="883">SUM(L466:M466,Q466:R466,V466:W466,AA466:AB466,AF466:AG466,AK466:AL466,AP466:AQ466,AU466:AV466,AZ466:BA466,BE466:BF466)-(TRUNC(L466)+TRUNC(M466)+TRUNC(Q466)+TRUNC(R466)+TRUNC(V466)+TRUNC(W466)+TRUNC(AA466)+TRUNC(AB466)+TRUNC(AF466)+TRUNC(AG466)+TRUNC(AK466)+TRUNC(AL466)+TRUNC(AP466)+TRUNC(AQ466)+TRUNC(AU466)+TRUNC(AV466)+TRUNC(AZ466)+TRUNC(BA466)+TRUNC(BE466)+TRUNC(BF466))&lt;&gt;0</f>
        <v>0</v>
      </c>
      <c r="CB466" s="35" t="str">
        <f t="shared" si="841"/>
        <v/>
      </c>
      <c r="CC466" s="272" t="b">
        <f t="shared" ref="CC466:CC529" si="884">IF(D466="",FALSE,FO466)</f>
        <v>0</v>
      </c>
      <c r="CD466" s="35" t="str">
        <f t="shared" si="842"/>
        <v/>
      </c>
      <c r="CE466" s="13" t="b">
        <f t="shared" si="843"/>
        <v>0</v>
      </c>
      <c r="CF466" s="35" t="str">
        <f t="shared" si="844"/>
        <v/>
      </c>
      <c r="CG466" s="179">
        <f t="shared" si="845"/>
        <v>0</v>
      </c>
      <c r="CH466" s="179">
        <f t="shared" si="846"/>
        <v>0</v>
      </c>
      <c r="CI466" s="218">
        <f t="shared" ref="CI466:CI529" si="885">TRUNC(L466)+TRUNC(M466)</f>
        <v>0</v>
      </c>
      <c r="CJ466" s="218">
        <f t="shared" ref="CJ466:CJ529" si="886">TRUNC(Q466)+TRUNC(R466)</f>
        <v>0</v>
      </c>
      <c r="CK466" s="218">
        <f t="shared" ref="CK466:CK529" si="887">TRUNC(V466)+TRUNC(W466)</f>
        <v>0</v>
      </c>
      <c r="CL466" s="218">
        <f t="shared" ref="CL466:CL529" si="888">TRUNC(AA466)+TRUNC(AB466)</f>
        <v>0</v>
      </c>
      <c r="CM466" s="218">
        <f t="shared" ref="CM466:CM529" si="889">TRUNC(AF466)+TRUNC(AG466)</f>
        <v>0</v>
      </c>
      <c r="CN466" s="218">
        <f t="shared" ref="CN466:CN529" si="890">TRUNC(AK466)+TRUNC(AL466)</f>
        <v>0</v>
      </c>
      <c r="CO466" s="218">
        <f t="shared" ref="CO466:CO529" si="891">TRUNC(AP466)+TRUNC(AQ466)</f>
        <v>0</v>
      </c>
      <c r="CP466" s="218">
        <f t="shared" ref="CP466:CP529" si="892">TRUNC(AU466)+TRUNC(AV466)</f>
        <v>0</v>
      </c>
      <c r="CQ466" s="218">
        <f t="shared" ref="CQ466:CQ529" si="893">TRUNC(AZ466)+TRUNC(BA466)</f>
        <v>0</v>
      </c>
      <c r="CR466" s="218">
        <f t="shared" ref="CR466:CR529" si="894">TRUNC(BE466)+TRUNC(BF466)</f>
        <v>0</v>
      </c>
      <c r="CS466" s="14">
        <f t="shared" si="847"/>
        <v>0</v>
      </c>
      <c r="CT466" s="236">
        <f t="shared" si="848"/>
        <v>0</v>
      </c>
      <c r="CU466" s="237">
        <f t="shared" si="825"/>
        <v>0</v>
      </c>
      <c r="CV466" s="16">
        <f t="shared" si="825"/>
        <v>0</v>
      </c>
      <c r="CW466" s="16">
        <f t="shared" si="825"/>
        <v>0</v>
      </c>
      <c r="CX466" s="16">
        <f t="shared" si="825"/>
        <v>0</v>
      </c>
      <c r="CY466" s="16">
        <f t="shared" si="825"/>
        <v>0</v>
      </c>
      <c r="CZ466" s="16">
        <f t="shared" si="825"/>
        <v>0</v>
      </c>
      <c r="DA466" s="16">
        <f t="shared" si="825"/>
        <v>0</v>
      </c>
      <c r="DB466" s="16">
        <f t="shared" si="825"/>
        <v>0</v>
      </c>
      <c r="DC466" s="16">
        <f t="shared" si="825"/>
        <v>0</v>
      </c>
      <c r="DD466" s="238">
        <f t="shared" si="825"/>
        <v>0</v>
      </c>
      <c r="DE466" s="232">
        <f t="shared" si="826"/>
        <v>0</v>
      </c>
      <c r="DF466" s="132">
        <f t="shared" si="826"/>
        <v>0</v>
      </c>
      <c r="DG466" s="132">
        <f t="shared" si="826"/>
        <v>0</v>
      </c>
      <c r="DH466" s="132">
        <f t="shared" si="826"/>
        <v>0</v>
      </c>
      <c r="DI466" s="132">
        <f t="shared" si="826"/>
        <v>0</v>
      </c>
      <c r="DJ466" s="132">
        <f t="shared" si="826"/>
        <v>0</v>
      </c>
      <c r="DK466" s="132">
        <f t="shared" si="826"/>
        <v>0</v>
      </c>
      <c r="DL466" s="132">
        <f t="shared" si="826"/>
        <v>0</v>
      </c>
      <c r="DM466" s="132">
        <f t="shared" si="826"/>
        <v>0</v>
      </c>
      <c r="DN466" s="233">
        <f t="shared" si="826"/>
        <v>0</v>
      </c>
      <c r="DO466" s="232">
        <f t="shared" si="849"/>
        <v>0</v>
      </c>
      <c r="DP466" s="132">
        <f t="shared" si="850"/>
        <v>0</v>
      </c>
      <c r="DQ466" s="132">
        <f t="shared" si="851"/>
        <v>0</v>
      </c>
      <c r="DR466" s="132">
        <f t="shared" si="852"/>
        <v>0</v>
      </c>
      <c r="DS466" s="132">
        <f t="shared" si="853"/>
        <v>0</v>
      </c>
      <c r="DT466" s="132">
        <f t="shared" si="854"/>
        <v>0</v>
      </c>
      <c r="DU466" s="132">
        <f t="shared" si="855"/>
        <v>0</v>
      </c>
      <c r="DV466" s="132">
        <f t="shared" si="856"/>
        <v>0</v>
      </c>
      <c r="DW466" s="132">
        <f t="shared" si="857"/>
        <v>0</v>
      </c>
      <c r="DX466" s="233">
        <f t="shared" si="858"/>
        <v>0</v>
      </c>
      <c r="DY466" s="231" t="b">
        <f t="shared" ref="DY466:DY529" si="895">OR(BI466,BK466,BM466,BO466,BQ466,BS466,BU466,BW466,BY466,CA466,CC466)</f>
        <v>0</v>
      </c>
      <c r="DZ466" s="163"/>
      <c r="EA466" s="226" t="str">
        <f t="shared" ref="EA466:EA529" si="896">IF(OR(CU466="",CU466=0),"",(MAX((CU466-CI466),0))/CU466)</f>
        <v/>
      </c>
      <c r="EB466" s="178" t="str">
        <f t="shared" ref="EB466:EB529" si="897">IF(OR(CV466="",CV466=0),"",(MAX((CV466-CJ466),0))/CV466)</f>
        <v/>
      </c>
      <c r="EC466" s="178" t="str">
        <f t="shared" ref="EC466:EC529" si="898">IF(OR(CW466="",CW466=0),"",(MAX((CW466-CK466),0))/CW466)</f>
        <v/>
      </c>
      <c r="ED466" s="178" t="str">
        <f t="shared" ref="ED466:ED529" si="899">IF(OR(CX466="",CX466=0),"",(MAX((CX466-CL466),0))/CX466)</f>
        <v/>
      </c>
      <c r="EE466" s="178" t="str">
        <f t="shared" ref="EE466:EE529" si="900">IF(OR(CY466="",CY466=0),"",(MAX((CY466-CM466),0))/CY466)</f>
        <v/>
      </c>
      <c r="EF466" s="178" t="str">
        <f t="shared" ref="EF466:EF529" si="901">IF(OR(CZ466="",CZ466=0),"",(MAX((CZ466-CN466),0))/CZ466)</f>
        <v/>
      </c>
      <c r="EG466" s="178" t="str">
        <f t="shared" ref="EG466:EG529" si="902">IF(OR(DA466="",DA466=0),"",(MAX((DA466-CO466),0))/DA466)</f>
        <v/>
      </c>
      <c r="EH466" s="178" t="str">
        <f t="shared" ref="EH466:EH529" si="903">IF(OR(DB466="",DB466=0),"",(MAX((DB466-CP466),0))/DB466)</f>
        <v/>
      </c>
      <c r="EI466" s="178" t="str">
        <f t="shared" ref="EI466:EI529" si="904">IF(OR(DC466="",DC466=0),"",(MAX((DC466-CQ466),0))/DC466)</f>
        <v/>
      </c>
      <c r="EJ466" s="227" t="str">
        <f t="shared" ref="EJ466:EJ529" si="905">IF(OR(DD466="",DD466=0),"",(MAX((DD466-CR466),0))/DD466)</f>
        <v/>
      </c>
      <c r="EK466" s="230" t="str">
        <f t="shared" si="859"/>
        <v/>
      </c>
      <c r="EL466" s="177" t="str">
        <f t="shared" si="860"/>
        <v/>
      </c>
      <c r="EM466" s="177" t="str">
        <f t="shared" si="861"/>
        <v/>
      </c>
      <c r="EN466" s="177" t="str">
        <f t="shared" si="862"/>
        <v/>
      </c>
      <c r="EO466" s="177" t="str">
        <f t="shared" si="863"/>
        <v/>
      </c>
      <c r="EP466" s="177" t="str">
        <f t="shared" si="864"/>
        <v/>
      </c>
      <c r="EQ466" s="177" t="str">
        <f t="shared" si="865"/>
        <v/>
      </c>
      <c r="ER466" s="177" t="str">
        <f t="shared" si="866"/>
        <v/>
      </c>
      <c r="ES466" s="177" t="str">
        <f t="shared" si="867"/>
        <v/>
      </c>
      <c r="ET466" s="177" t="str">
        <f t="shared" si="868"/>
        <v/>
      </c>
      <c r="EU466" s="229" t="e">
        <f t="shared" si="869"/>
        <v>#VALUE!</v>
      </c>
      <c r="EV466" s="27" t="e">
        <f t="shared" si="870"/>
        <v>#VALUE!</v>
      </c>
      <c r="EW466" s="27" t="e">
        <f t="shared" si="871"/>
        <v>#VALUE!</v>
      </c>
      <c r="EX466" s="28" t="e">
        <f t="shared" si="872"/>
        <v>#VALUE!</v>
      </c>
      <c r="EY466" s="28" t="e">
        <f t="shared" si="873"/>
        <v>#VALUE!</v>
      </c>
      <c r="EZ466" s="28" t="b">
        <f t="shared" si="874"/>
        <v>0</v>
      </c>
      <c r="FA466" s="176" t="str">
        <f t="shared" si="875"/>
        <v/>
      </c>
      <c r="FB466" s="27" t="e" cm="1">
        <f t="array" aca="1" ref="FB466" ca="1">TEXT(RIGHT(10-RIGHT(SUM(INDEX(1*(MID(MID(C466,1,1)*2,ROW(INDIRECT("1:"&amp;LEN(MID(C466,1,1)*2))),1)),,))+MID(C466,2,1)+
SUM(INDEX(1*(MID(MID(C466,3,1)*2,ROW(INDIRECT("1:"&amp;LEN(MID(C466,3,1)*2))),1)),,))+MID(C466,4,1)+
SUM(INDEX(1*(MID(MID(C466,5,1)*2,ROW(INDIRECT("1:"&amp;LEN(MID(C466,5,1)*2))),1)),,))+MID(C466,6,1)+
SUM(INDEX(1*(MID(MID(C466,8,1)*2,ROW(INDIRECT("1:"&amp;LEN(MID(C466,8,1)*2))),1)),,))+MID(C466,9,1)+
SUM(INDEX(1*(MID(MID(C466,10,1)*2,ROW(INDIRECT("1:"&amp;LEN(MID(C466,10,1)*2))),1)),,)),1),1),"0")</f>
        <v>#VALUE!</v>
      </c>
      <c r="FC466" s="27" t="str">
        <f t="shared" si="876"/>
        <v/>
      </c>
      <c r="FD466" s="29" t="b">
        <f t="shared" si="877"/>
        <v>0</v>
      </c>
      <c r="FE466" s="112" t="b">
        <f>IFERROR(MATCH(D466,'Avtal för korttidsarbete'!$G$13:$G$1012,0),TRUE)</f>
        <v>1</v>
      </c>
      <c r="FF466" s="112" t="b">
        <f t="shared" ref="FF466:FF529" si="906">IF(AND(B466&lt;&gt;"",FE466=TRUE),TRUE,FALSE)</f>
        <v>0</v>
      </c>
      <c r="FG466" s="113" t="str" cm="1">
        <f t="array" ref="FG466">IF(FE466=TRUE,"x",INDEX('Avtal för korttidsarbete'!$E$13:$E$1012,$FE466))</f>
        <v>x</v>
      </c>
      <c r="FH466" s="113" t="str" cm="1">
        <f t="array" ref="FH466">IF(FE466=TRUE,"x",INDEX('Avtal för korttidsarbete'!$F$13:$F$1012,$FE466))</f>
        <v>x</v>
      </c>
      <c r="FI466" s="112" t="b">
        <f t="shared" ref="FI466:FI529" si="907">IF(FE466=TRUE,FALSE,IF(OR(F466&lt;FG466,G466&gt;FH466),TRUE,FALSE))</f>
        <v>0</v>
      </c>
      <c r="FJ466" s="135">
        <f t="shared" ref="FJ466:FJ529" si="908">IFERROR(MAX(FG466,$FJ$14),FG466)</f>
        <v>44166</v>
      </c>
      <c r="FK466" s="135">
        <f t="shared" ref="FK466:FK529" si="909">IFERROR(MIN(FH466,$FK$14),FH466)</f>
        <v>44377</v>
      </c>
      <c r="FL466" s="112" t="b">
        <f t="shared" ref="FL466:FL529" si="910">IFERROR(IF(OR(F466="",G466="",FE466=TRUE),FALSE,IF(OR(F466&lt;$FJ$14,G466&gt;$FK$14),TRUE,FALSE)),TRUE)</f>
        <v>0</v>
      </c>
      <c r="FM466" s="113">
        <f t="shared" ref="FM466:FM529" si="911">MAX(FG466,$FJ$14,F466)</f>
        <v>44166</v>
      </c>
      <c r="FN466" s="135">
        <f t="shared" ref="FN466:FN529" si="912">MIN(FH466,$FK$14)</f>
        <v>44377</v>
      </c>
      <c r="FO466" s="148" t="b">
        <f>IFERROR(INDEX('Avtal för korttidsarbete'!R:R,MATCH(D466,'Avtal för korttidsarbete'!$G:$G,0)),TRUE)</f>
        <v>1</v>
      </c>
      <c r="FP466" s="135" t="str">
        <f>IF(FO466,"-",INDEX('Avtal för korttidsarbete'!$D:$D,MATCH(D466,'Avtal för korttidsarbete'!$G:$G,0)))</f>
        <v>-</v>
      </c>
      <c r="FQ466" s="113" t="b">
        <f>IFERROR(G466&gt;INDEX(Uppsägningar!E:E,MATCH(C466,Uppsägningar!C:C,0)),FALSE)</f>
        <v>0</v>
      </c>
    </row>
    <row r="467" spans="1:173" x14ac:dyDescent="0.25">
      <c r="A467" s="19">
        <v>451</v>
      </c>
      <c r="B467" s="20"/>
      <c r="C467" s="183"/>
      <c r="D467" s="66"/>
      <c r="E467" s="212">
        <f>IFERROR(INDEX(Admin!$C$7:$C$10,MATCH(FP467,TblNivåValTExt,0)),0)</f>
        <v>0</v>
      </c>
      <c r="F467" s="1"/>
      <c r="G467" s="1"/>
      <c r="H467" s="78"/>
      <c r="I467" s="181"/>
      <c r="J467" s="181"/>
      <c r="K467" s="182"/>
      <c r="L467" s="182"/>
      <c r="M467" s="181"/>
      <c r="N467" s="181"/>
      <c r="O467" s="181"/>
      <c r="P467" s="182"/>
      <c r="Q467" s="182"/>
      <c r="R467" s="181"/>
      <c r="S467" s="181"/>
      <c r="T467" s="181"/>
      <c r="U467" s="182"/>
      <c r="V467" s="182"/>
      <c r="W467" s="181"/>
      <c r="X467" s="181"/>
      <c r="Y467" s="181"/>
      <c r="Z467" s="182"/>
      <c r="AA467" s="182"/>
      <c r="AB467" s="181"/>
      <c r="AC467" s="181"/>
      <c r="AD467" s="181"/>
      <c r="AE467" s="182"/>
      <c r="AF467" s="182"/>
      <c r="AG467" s="181"/>
      <c r="AH467" s="181"/>
      <c r="AI467" s="181"/>
      <c r="AJ467" s="182"/>
      <c r="AK467" s="182"/>
      <c r="AL467" s="181"/>
      <c r="AM467" s="181"/>
      <c r="AN467" s="181"/>
      <c r="AO467" s="182"/>
      <c r="AP467" s="182"/>
      <c r="AQ467" s="181"/>
      <c r="AR467" s="181"/>
      <c r="AS467" s="181"/>
      <c r="AT467" s="182"/>
      <c r="AU467" s="182"/>
      <c r="AV467" s="181"/>
      <c r="AW467" s="181"/>
      <c r="AX467" s="181"/>
      <c r="AY467" s="182"/>
      <c r="AZ467" s="182"/>
      <c r="BA467" s="181"/>
      <c r="BB467" s="181"/>
      <c r="BC467" s="181"/>
      <c r="BD467" s="182"/>
      <c r="BE467" s="182"/>
      <c r="BF467" s="181"/>
      <c r="BG467" s="180">
        <f t="shared" si="878"/>
        <v>0</v>
      </c>
      <c r="BH467" s="116" t="str">
        <f t="shared" si="879"/>
        <v/>
      </c>
      <c r="BI467" s="80" t="b">
        <f t="shared" si="827"/>
        <v>0</v>
      </c>
      <c r="BJ467" s="80" t="str">
        <f t="shared" si="828"/>
        <v/>
      </c>
      <c r="BK467" s="80" t="b">
        <f t="shared" si="880"/>
        <v>0</v>
      </c>
      <c r="BL467" s="13" t="str">
        <f t="shared" si="829"/>
        <v/>
      </c>
      <c r="BM467" s="13" t="b">
        <f t="shared" si="881"/>
        <v>0</v>
      </c>
      <c r="BN467" s="35" t="str">
        <f t="shared" si="830"/>
        <v/>
      </c>
      <c r="BO467" s="13" t="b">
        <f t="shared" si="831"/>
        <v>0</v>
      </c>
      <c r="BP467" s="35" t="str">
        <f t="shared" si="832"/>
        <v/>
      </c>
      <c r="BQ467" s="13" t="b">
        <f t="shared" si="833"/>
        <v>0</v>
      </c>
      <c r="BR467" s="35" t="str">
        <f t="shared" si="834"/>
        <v/>
      </c>
      <c r="BS467" s="35" t="b">
        <f t="shared" si="835"/>
        <v>0</v>
      </c>
      <c r="BT467" s="35" t="str">
        <f t="shared" si="836"/>
        <v/>
      </c>
      <c r="BU467" s="35" t="b">
        <f t="shared" si="837"/>
        <v>0</v>
      </c>
      <c r="BV467" s="35" t="str">
        <f t="shared" si="838"/>
        <v/>
      </c>
      <c r="BW467" s="13" t="b">
        <f t="shared" ref="BW467:BW530" si="913">IF(D467="",IF(AND(B467&lt;&gt;"",C467&lt;&gt;"",F467&lt;&gt;"",G467&lt;&gt;"",H467&lt;&gt;""),FF467,FALSE),FF467)</f>
        <v>0</v>
      </c>
      <c r="BX467" s="35" t="str">
        <f t="shared" si="839"/>
        <v/>
      </c>
      <c r="BY467" s="265" t="b">
        <f t="shared" si="882"/>
        <v>0</v>
      </c>
      <c r="BZ467" s="35" t="str">
        <f t="shared" si="840"/>
        <v/>
      </c>
      <c r="CA467" s="265" t="b">
        <f t="shared" si="883"/>
        <v>0</v>
      </c>
      <c r="CB467" s="35" t="str">
        <f t="shared" si="841"/>
        <v/>
      </c>
      <c r="CC467" s="272" t="b">
        <f t="shared" si="884"/>
        <v>0</v>
      </c>
      <c r="CD467" s="35" t="str">
        <f t="shared" si="842"/>
        <v/>
      </c>
      <c r="CE467" s="13" t="b">
        <f t="shared" si="843"/>
        <v>0</v>
      </c>
      <c r="CF467" s="35" t="str">
        <f t="shared" si="844"/>
        <v/>
      </c>
      <c r="CG467" s="179">
        <f t="shared" si="845"/>
        <v>0</v>
      </c>
      <c r="CH467" s="179">
        <f t="shared" si="846"/>
        <v>0</v>
      </c>
      <c r="CI467" s="218">
        <f t="shared" si="885"/>
        <v>0</v>
      </c>
      <c r="CJ467" s="218">
        <f t="shared" si="886"/>
        <v>0</v>
      </c>
      <c r="CK467" s="218">
        <f t="shared" si="887"/>
        <v>0</v>
      </c>
      <c r="CL467" s="218">
        <f t="shared" si="888"/>
        <v>0</v>
      </c>
      <c r="CM467" s="218">
        <f t="shared" si="889"/>
        <v>0</v>
      </c>
      <c r="CN467" s="218">
        <f t="shared" si="890"/>
        <v>0</v>
      </c>
      <c r="CO467" s="218">
        <f t="shared" si="891"/>
        <v>0</v>
      </c>
      <c r="CP467" s="218">
        <f t="shared" si="892"/>
        <v>0</v>
      </c>
      <c r="CQ467" s="218">
        <f t="shared" si="893"/>
        <v>0</v>
      </c>
      <c r="CR467" s="218">
        <f t="shared" si="894"/>
        <v>0</v>
      </c>
      <c r="CS467" s="14">
        <f t="shared" si="847"/>
        <v>0</v>
      </c>
      <c r="CT467" s="236">
        <f t="shared" si="848"/>
        <v>0</v>
      </c>
      <c r="CU467" s="237">
        <f t="shared" ref="CU467:DD476" si="914">IF(AND($CS467,$CT467,CU$12),MAX(0,MIN(CU$10,$CT467)-MAX(CU$9,$CS467)+1),0)</f>
        <v>0</v>
      </c>
      <c r="CV467" s="16">
        <f t="shared" si="914"/>
        <v>0</v>
      </c>
      <c r="CW467" s="16">
        <f t="shared" si="914"/>
        <v>0</v>
      </c>
      <c r="CX467" s="16">
        <f t="shared" si="914"/>
        <v>0</v>
      </c>
      <c r="CY467" s="16">
        <f t="shared" si="914"/>
        <v>0</v>
      </c>
      <c r="CZ467" s="16">
        <f t="shared" si="914"/>
        <v>0</v>
      </c>
      <c r="DA467" s="16">
        <f t="shared" si="914"/>
        <v>0</v>
      </c>
      <c r="DB467" s="16">
        <f t="shared" si="914"/>
        <v>0</v>
      </c>
      <c r="DC467" s="16">
        <f t="shared" si="914"/>
        <v>0</v>
      </c>
      <c r="DD467" s="238">
        <f t="shared" si="914"/>
        <v>0</v>
      </c>
      <c r="DE467" s="232">
        <f t="shared" ref="DE467:DN476" si="915">IF($H467&lt;=0,0,MAX(0,MIN($H467,$DE$11)))</f>
        <v>0</v>
      </c>
      <c r="DF467" s="132">
        <f t="shared" si="915"/>
        <v>0</v>
      </c>
      <c r="DG467" s="132">
        <f t="shared" si="915"/>
        <v>0</v>
      </c>
      <c r="DH467" s="132">
        <f t="shared" si="915"/>
        <v>0</v>
      </c>
      <c r="DI467" s="132">
        <f t="shared" si="915"/>
        <v>0</v>
      </c>
      <c r="DJ467" s="132">
        <f t="shared" si="915"/>
        <v>0</v>
      </c>
      <c r="DK467" s="132">
        <f t="shared" si="915"/>
        <v>0</v>
      </c>
      <c r="DL467" s="132">
        <f t="shared" si="915"/>
        <v>0</v>
      </c>
      <c r="DM467" s="132">
        <f t="shared" si="915"/>
        <v>0</v>
      </c>
      <c r="DN467" s="233">
        <f t="shared" si="915"/>
        <v>0</v>
      </c>
      <c r="DO467" s="232">
        <f t="shared" si="849"/>
        <v>0</v>
      </c>
      <c r="DP467" s="132">
        <f t="shared" si="850"/>
        <v>0</v>
      </c>
      <c r="DQ467" s="132">
        <f t="shared" si="851"/>
        <v>0</v>
      </c>
      <c r="DR467" s="132">
        <f t="shared" si="852"/>
        <v>0</v>
      </c>
      <c r="DS467" s="132">
        <f t="shared" si="853"/>
        <v>0</v>
      </c>
      <c r="DT467" s="132">
        <f t="shared" si="854"/>
        <v>0</v>
      </c>
      <c r="DU467" s="132">
        <f t="shared" si="855"/>
        <v>0</v>
      </c>
      <c r="DV467" s="132">
        <f t="shared" si="856"/>
        <v>0</v>
      </c>
      <c r="DW467" s="132">
        <f t="shared" si="857"/>
        <v>0</v>
      </c>
      <c r="DX467" s="233">
        <f t="shared" si="858"/>
        <v>0</v>
      </c>
      <c r="DY467" s="231" t="b">
        <f t="shared" si="895"/>
        <v>0</v>
      </c>
      <c r="DZ467" s="163"/>
      <c r="EA467" s="226" t="str">
        <f t="shared" si="896"/>
        <v/>
      </c>
      <c r="EB467" s="178" t="str">
        <f t="shared" si="897"/>
        <v/>
      </c>
      <c r="EC467" s="178" t="str">
        <f t="shared" si="898"/>
        <v/>
      </c>
      <c r="ED467" s="178" t="str">
        <f t="shared" si="899"/>
        <v/>
      </c>
      <c r="EE467" s="178" t="str">
        <f t="shared" si="900"/>
        <v/>
      </c>
      <c r="EF467" s="178" t="str">
        <f t="shared" si="901"/>
        <v/>
      </c>
      <c r="EG467" s="178" t="str">
        <f t="shared" si="902"/>
        <v/>
      </c>
      <c r="EH467" s="178" t="str">
        <f t="shared" si="903"/>
        <v/>
      </c>
      <c r="EI467" s="178" t="str">
        <f t="shared" si="904"/>
        <v/>
      </c>
      <c r="EJ467" s="227" t="str">
        <f t="shared" si="905"/>
        <v/>
      </c>
      <c r="EK467" s="230" t="str">
        <f t="shared" si="859"/>
        <v/>
      </c>
      <c r="EL467" s="177" t="str">
        <f t="shared" si="860"/>
        <v/>
      </c>
      <c r="EM467" s="177" t="str">
        <f t="shared" si="861"/>
        <v/>
      </c>
      <c r="EN467" s="177" t="str">
        <f t="shared" si="862"/>
        <v/>
      </c>
      <c r="EO467" s="177" t="str">
        <f t="shared" si="863"/>
        <v/>
      </c>
      <c r="EP467" s="177" t="str">
        <f t="shared" si="864"/>
        <v/>
      </c>
      <c r="EQ467" s="177" t="str">
        <f t="shared" si="865"/>
        <v/>
      </c>
      <c r="ER467" s="177" t="str">
        <f t="shared" si="866"/>
        <v/>
      </c>
      <c r="ES467" s="177" t="str">
        <f t="shared" si="867"/>
        <v/>
      </c>
      <c r="ET467" s="177" t="str">
        <f t="shared" si="868"/>
        <v/>
      </c>
      <c r="EU467" s="229" t="e">
        <f t="shared" si="869"/>
        <v>#VALUE!</v>
      </c>
      <c r="EV467" s="27" t="e">
        <f t="shared" si="870"/>
        <v>#VALUE!</v>
      </c>
      <c r="EW467" s="27" t="e">
        <f t="shared" si="871"/>
        <v>#VALUE!</v>
      </c>
      <c r="EX467" s="28" t="e">
        <f t="shared" si="872"/>
        <v>#VALUE!</v>
      </c>
      <c r="EY467" s="28" t="e">
        <f t="shared" si="873"/>
        <v>#VALUE!</v>
      </c>
      <c r="EZ467" s="28" t="b">
        <f t="shared" si="874"/>
        <v>0</v>
      </c>
      <c r="FA467" s="176" t="str">
        <f t="shared" si="875"/>
        <v/>
      </c>
      <c r="FB467" s="27" t="e" cm="1">
        <f t="array" aca="1" ref="FB467" ca="1">TEXT(RIGHT(10-RIGHT(SUM(INDEX(1*(MID(MID(C467,1,1)*2,ROW(INDIRECT("1:"&amp;LEN(MID(C467,1,1)*2))),1)),,))+MID(C467,2,1)+
SUM(INDEX(1*(MID(MID(C467,3,1)*2,ROW(INDIRECT("1:"&amp;LEN(MID(C467,3,1)*2))),1)),,))+MID(C467,4,1)+
SUM(INDEX(1*(MID(MID(C467,5,1)*2,ROW(INDIRECT("1:"&amp;LEN(MID(C467,5,1)*2))),1)),,))+MID(C467,6,1)+
SUM(INDEX(1*(MID(MID(C467,8,1)*2,ROW(INDIRECT("1:"&amp;LEN(MID(C467,8,1)*2))),1)),,))+MID(C467,9,1)+
SUM(INDEX(1*(MID(MID(C467,10,1)*2,ROW(INDIRECT("1:"&amp;LEN(MID(C467,10,1)*2))),1)),,)),1),1),"0")</f>
        <v>#VALUE!</v>
      </c>
      <c r="FC467" s="27" t="str">
        <f t="shared" si="876"/>
        <v/>
      </c>
      <c r="FD467" s="29" t="b">
        <f t="shared" si="877"/>
        <v>0</v>
      </c>
      <c r="FE467" s="112" t="b">
        <f>IFERROR(MATCH(D467,'Avtal för korttidsarbete'!$G$13:$G$1012,0),TRUE)</f>
        <v>1</v>
      </c>
      <c r="FF467" s="112" t="b">
        <f t="shared" si="906"/>
        <v>0</v>
      </c>
      <c r="FG467" s="113" t="str" cm="1">
        <f t="array" ref="FG467">IF(FE467=TRUE,"x",INDEX('Avtal för korttidsarbete'!$E$13:$E$1012,$FE467))</f>
        <v>x</v>
      </c>
      <c r="FH467" s="113" t="str" cm="1">
        <f t="array" ref="FH467">IF(FE467=TRUE,"x",INDEX('Avtal för korttidsarbete'!$F$13:$F$1012,$FE467))</f>
        <v>x</v>
      </c>
      <c r="FI467" s="112" t="b">
        <f t="shared" si="907"/>
        <v>0</v>
      </c>
      <c r="FJ467" s="135">
        <f t="shared" si="908"/>
        <v>44166</v>
      </c>
      <c r="FK467" s="135">
        <f t="shared" si="909"/>
        <v>44377</v>
      </c>
      <c r="FL467" s="112" t="b">
        <f t="shared" si="910"/>
        <v>0</v>
      </c>
      <c r="FM467" s="113">
        <f t="shared" si="911"/>
        <v>44166</v>
      </c>
      <c r="FN467" s="135">
        <f t="shared" si="912"/>
        <v>44377</v>
      </c>
      <c r="FO467" s="148" t="b">
        <f>IFERROR(INDEX('Avtal för korttidsarbete'!R:R,MATCH(D467,'Avtal för korttidsarbete'!$G:$G,0)),TRUE)</f>
        <v>1</v>
      </c>
      <c r="FP467" s="135" t="str">
        <f>IF(FO467,"-",INDEX('Avtal för korttidsarbete'!$D:$D,MATCH(D467,'Avtal för korttidsarbete'!$G:$G,0)))</f>
        <v>-</v>
      </c>
      <c r="FQ467" s="113" t="b">
        <f>IFERROR(G467&gt;INDEX(Uppsägningar!E:E,MATCH(C467,Uppsägningar!C:C,0)),FALSE)</f>
        <v>0</v>
      </c>
    </row>
    <row r="468" spans="1:173" x14ac:dyDescent="0.25">
      <c r="A468" s="19">
        <v>452</v>
      </c>
      <c r="B468" s="20"/>
      <c r="C468" s="183"/>
      <c r="D468" s="66"/>
      <c r="E468" s="212">
        <f>IFERROR(INDEX(Admin!$C$7:$C$10,MATCH(FP468,TblNivåValTExt,0)),0)</f>
        <v>0</v>
      </c>
      <c r="F468" s="1"/>
      <c r="G468" s="1"/>
      <c r="H468" s="78"/>
      <c r="I468" s="181"/>
      <c r="J468" s="181"/>
      <c r="K468" s="182"/>
      <c r="L468" s="182"/>
      <c r="M468" s="181"/>
      <c r="N468" s="181"/>
      <c r="O468" s="181"/>
      <c r="P468" s="182"/>
      <c r="Q468" s="182"/>
      <c r="R468" s="181"/>
      <c r="S468" s="181"/>
      <c r="T468" s="181"/>
      <c r="U468" s="182"/>
      <c r="V468" s="182"/>
      <c r="W468" s="181"/>
      <c r="X468" s="181"/>
      <c r="Y468" s="181"/>
      <c r="Z468" s="182"/>
      <c r="AA468" s="182"/>
      <c r="AB468" s="181"/>
      <c r="AC468" s="181"/>
      <c r="AD468" s="181"/>
      <c r="AE468" s="182"/>
      <c r="AF468" s="182"/>
      <c r="AG468" s="181"/>
      <c r="AH468" s="181"/>
      <c r="AI468" s="181"/>
      <c r="AJ468" s="182"/>
      <c r="AK468" s="182"/>
      <c r="AL468" s="181"/>
      <c r="AM468" s="181"/>
      <c r="AN468" s="181"/>
      <c r="AO468" s="182"/>
      <c r="AP468" s="182"/>
      <c r="AQ468" s="181"/>
      <c r="AR468" s="181"/>
      <c r="AS468" s="181"/>
      <c r="AT468" s="182"/>
      <c r="AU468" s="182"/>
      <c r="AV468" s="181"/>
      <c r="AW468" s="181"/>
      <c r="AX468" s="181"/>
      <c r="AY468" s="182"/>
      <c r="AZ468" s="182"/>
      <c r="BA468" s="181"/>
      <c r="BB468" s="181"/>
      <c r="BC468" s="181"/>
      <c r="BD468" s="182"/>
      <c r="BE468" s="182"/>
      <c r="BF468" s="181"/>
      <c r="BG468" s="180">
        <f t="shared" si="878"/>
        <v>0</v>
      </c>
      <c r="BH468" s="116" t="str">
        <f t="shared" si="879"/>
        <v/>
      </c>
      <c r="BI468" s="80" t="b">
        <f t="shared" si="827"/>
        <v>0</v>
      </c>
      <c r="BJ468" s="80" t="str">
        <f t="shared" si="828"/>
        <v/>
      </c>
      <c r="BK468" s="80" t="b">
        <f t="shared" si="880"/>
        <v>0</v>
      </c>
      <c r="BL468" s="13" t="str">
        <f t="shared" si="829"/>
        <v/>
      </c>
      <c r="BM468" s="13" t="b">
        <f t="shared" si="881"/>
        <v>0</v>
      </c>
      <c r="BN468" s="35" t="str">
        <f t="shared" si="830"/>
        <v/>
      </c>
      <c r="BO468" s="13" t="b">
        <f t="shared" si="831"/>
        <v>0</v>
      </c>
      <c r="BP468" s="35" t="str">
        <f t="shared" si="832"/>
        <v/>
      </c>
      <c r="BQ468" s="13" t="b">
        <f t="shared" si="833"/>
        <v>0</v>
      </c>
      <c r="BR468" s="35" t="str">
        <f t="shared" si="834"/>
        <v/>
      </c>
      <c r="BS468" s="35" t="b">
        <f t="shared" si="835"/>
        <v>0</v>
      </c>
      <c r="BT468" s="35" t="str">
        <f t="shared" si="836"/>
        <v/>
      </c>
      <c r="BU468" s="35" t="b">
        <f t="shared" si="837"/>
        <v>0</v>
      </c>
      <c r="BV468" s="35" t="str">
        <f t="shared" si="838"/>
        <v/>
      </c>
      <c r="BW468" s="13" t="b">
        <f t="shared" si="913"/>
        <v>0</v>
      </c>
      <c r="BX468" s="35" t="str">
        <f t="shared" si="839"/>
        <v/>
      </c>
      <c r="BY468" s="265" t="b">
        <f t="shared" si="882"/>
        <v>0</v>
      </c>
      <c r="BZ468" s="35" t="str">
        <f t="shared" si="840"/>
        <v/>
      </c>
      <c r="CA468" s="265" t="b">
        <f t="shared" si="883"/>
        <v>0</v>
      </c>
      <c r="CB468" s="35" t="str">
        <f t="shared" si="841"/>
        <v/>
      </c>
      <c r="CC468" s="272" t="b">
        <f t="shared" si="884"/>
        <v>0</v>
      </c>
      <c r="CD468" s="35" t="str">
        <f t="shared" si="842"/>
        <v/>
      </c>
      <c r="CE468" s="13" t="b">
        <f t="shared" si="843"/>
        <v>0</v>
      </c>
      <c r="CF468" s="35" t="str">
        <f t="shared" si="844"/>
        <v/>
      </c>
      <c r="CG468" s="179">
        <f t="shared" si="845"/>
        <v>0</v>
      </c>
      <c r="CH468" s="179">
        <f t="shared" si="846"/>
        <v>0</v>
      </c>
      <c r="CI468" s="218">
        <f t="shared" si="885"/>
        <v>0</v>
      </c>
      <c r="CJ468" s="218">
        <f t="shared" si="886"/>
        <v>0</v>
      </c>
      <c r="CK468" s="218">
        <f t="shared" si="887"/>
        <v>0</v>
      </c>
      <c r="CL468" s="218">
        <f t="shared" si="888"/>
        <v>0</v>
      </c>
      <c r="CM468" s="218">
        <f t="shared" si="889"/>
        <v>0</v>
      </c>
      <c r="CN468" s="218">
        <f t="shared" si="890"/>
        <v>0</v>
      </c>
      <c r="CO468" s="218">
        <f t="shared" si="891"/>
        <v>0</v>
      </c>
      <c r="CP468" s="218">
        <f t="shared" si="892"/>
        <v>0</v>
      </c>
      <c r="CQ468" s="218">
        <f t="shared" si="893"/>
        <v>0</v>
      </c>
      <c r="CR468" s="218">
        <f t="shared" si="894"/>
        <v>0</v>
      </c>
      <c r="CS468" s="14">
        <f t="shared" si="847"/>
        <v>0</v>
      </c>
      <c r="CT468" s="236">
        <f t="shared" si="848"/>
        <v>0</v>
      </c>
      <c r="CU468" s="237">
        <f t="shared" si="914"/>
        <v>0</v>
      </c>
      <c r="CV468" s="16">
        <f t="shared" si="914"/>
        <v>0</v>
      </c>
      <c r="CW468" s="16">
        <f t="shared" si="914"/>
        <v>0</v>
      </c>
      <c r="CX468" s="16">
        <f t="shared" si="914"/>
        <v>0</v>
      </c>
      <c r="CY468" s="16">
        <f t="shared" si="914"/>
        <v>0</v>
      </c>
      <c r="CZ468" s="16">
        <f t="shared" si="914"/>
        <v>0</v>
      </c>
      <c r="DA468" s="16">
        <f t="shared" si="914"/>
        <v>0</v>
      </c>
      <c r="DB468" s="16">
        <f t="shared" si="914"/>
        <v>0</v>
      </c>
      <c r="DC468" s="16">
        <f t="shared" si="914"/>
        <v>0</v>
      </c>
      <c r="DD468" s="238">
        <f t="shared" si="914"/>
        <v>0</v>
      </c>
      <c r="DE468" s="232">
        <f t="shared" si="915"/>
        <v>0</v>
      </c>
      <c r="DF468" s="132">
        <f t="shared" si="915"/>
        <v>0</v>
      </c>
      <c r="DG468" s="132">
        <f t="shared" si="915"/>
        <v>0</v>
      </c>
      <c r="DH468" s="132">
        <f t="shared" si="915"/>
        <v>0</v>
      </c>
      <c r="DI468" s="132">
        <f t="shared" si="915"/>
        <v>0</v>
      </c>
      <c r="DJ468" s="132">
        <f t="shared" si="915"/>
        <v>0</v>
      </c>
      <c r="DK468" s="132">
        <f t="shared" si="915"/>
        <v>0</v>
      </c>
      <c r="DL468" s="132">
        <f t="shared" si="915"/>
        <v>0</v>
      </c>
      <c r="DM468" s="132">
        <f t="shared" si="915"/>
        <v>0</v>
      </c>
      <c r="DN468" s="233">
        <f t="shared" si="915"/>
        <v>0</v>
      </c>
      <c r="DO468" s="232">
        <f t="shared" si="849"/>
        <v>0</v>
      </c>
      <c r="DP468" s="132">
        <f t="shared" si="850"/>
        <v>0</v>
      </c>
      <c r="DQ468" s="132">
        <f t="shared" si="851"/>
        <v>0</v>
      </c>
      <c r="DR468" s="132">
        <f t="shared" si="852"/>
        <v>0</v>
      </c>
      <c r="DS468" s="132">
        <f t="shared" si="853"/>
        <v>0</v>
      </c>
      <c r="DT468" s="132">
        <f t="shared" si="854"/>
        <v>0</v>
      </c>
      <c r="DU468" s="132">
        <f t="shared" si="855"/>
        <v>0</v>
      </c>
      <c r="DV468" s="132">
        <f t="shared" si="856"/>
        <v>0</v>
      </c>
      <c r="DW468" s="132">
        <f t="shared" si="857"/>
        <v>0</v>
      </c>
      <c r="DX468" s="233">
        <f t="shared" si="858"/>
        <v>0</v>
      </c>
      <c r="DY468" s="231" t="b">
        <f t="shared" si="895"/>
        <v>0</v>
      </c>
      <c r="DZ468" s="163"/>
      <c r="EA468" s="226" t="str">
        <f t="shared" si="896"/>
        <v/>
      </c>
      <c r="EB468" s="178" t="str">
        <f t="shared" si="897"/>
        <v/>
      </c>
      <c r="EC468" s="178" t="str">
        <f t="shared" si="898"/>
        <v/>
      </c>
      <c r="ED468" s="178" t="str">
        <f t="shared" si="899"/>
        <v/>
      </c>
      <c r="EE468" s="178" t="str">
        <f t="shared" si="900"/>
        <v/>
      </c>
      <c r="EF468" s="178" t="str">
        <f t="shared" si="901"/>
        <v/>
      </c>
      <c r="EG468" s="178" t="str">
        <f t="shared" si="902"/>
        <v/>
      </c>
      <c r="EH468" s="178" t="str">
        <f t="shared" si="903"/>
        <v/>
      </c>
      <c r="EI468" s="178" t="str">
        <f t="shared" si="904"/>
        <v/>
      </c>
      <c r="EJ468" s="227" t="str">
        <f t="shared" si="905"/>
        <v/>
      </c>
      <c r="EK468" s="230" t="str">
        <f t="shared" si="859"/>
        <v/>
      </c>
      <c r="EL468" s="177" t="str">
        <f t="shared" si="860"/>
        <v/>
      </c>
      <c r="EM468" s="177" t="str">
        <f t="shared" si="861"/>
        <v/>
      </c>
      <c r="EN468" s="177" t="str">
        <f t="shared" si="862"/>
        <v/>
      </c>
      <c r="EO468" s="177" t="str">
        <f t="shared" si="863"/>
        <v/>
      </c>
      <c r="EP468" s="177" t="str">
        <f t="shared" si="864"/>
        <v/>
      </c>
      <c r="EQ468" s="177" t="str">
        <f t="shared" si="865"/>
        <v/>
      </c>
      <c r="ER468" s="177" t="str">
        <f t="shared" si="866"/>
        <v/>
      </c>
      <c r="ES468" s="177" t="str">
        <f t="shared" si="867"/>
        <v/>
      </c>
      <c r="ET468" s="177" t="str">
        <f t="shared" si="868"/>
        <v/>
      </c>
      <c r="EU468" s="229" t="e">
        <f t="shared" si="869"/>
        <v>#VALUE!</v>
      </c>
      <c r="EV468" s="27" t="e">
        <f t="shared" si="870"/>
        <v>#VALUE!</v>
      </c>
      <c r="EW468" s="27" t="e">
        <f t="shared" si="871"/>
        <v>#VALUE!</v>
      </c>
      <c r="EX468" s="28" t="e">
        <f t="shared" si="872"/>
        <v>#VALUE!</v>
      </c>
      <c r="EY468" s="28" t="e">
        <f t="shared" si="873"/>
        <v>#VALUE!</v>
      </c>
      <c r="EZ468" s="28" t="b">
        <f t="shared" si="874"/>
        <v>0</v>
      </c>
      <c r="FA468" s="176" t="str">
        <f t="shared" si="875"/>
        <v/>
      </c>
      <c r="FB468" s="27" t="e" cm="1">
        <f t="array" aca="1" ref="FB468" ca="1">TEXT(RIGHT(10-RIGHT(SUM(INDEX(1*(MID(MID(C468,1,1)*2,ROW(INDIRECT("1:"&amp;LEN(MID(C468,1,1)*2))),1)),,))+MID(C468,2,1)+
SUM(INDEX(1*(MID(MID(C468,3,1)*2,ROW(INDIRECT("1:"&amp;LEN(MID(C468,3,1)*2))),1)),,))+MID(C468,4,1)+
SUM(INDEX(1*(MID(MID(C468,5,1)*2,ROW(INDIRECT("1:"&amp;LEN(MID(C468,5,1)*2))),1)),,))+MID(C468,6,1)+
SUM(INDEX(1*(MID(MID(C468,8,1)*2,ROW(INDIRECT("1:"&amp;LEN(MID(C468,8,1)*2))),1)),,))+MID(C468,9,1)+
SUM(INDEX(1*(MID(MID(C468,10,1)*2,ROW(INDIRECT("1:"&amp;LEN(MID(C468,10,1)*2))),1)),,)),1),1),"0")</f>
        <v>#VALUE!</v>
      </c>
      <c r="FC468" s="27" t="str">
        <f t="shared" si="876"/>
        <v/>
      </c>
      <c r="FD468" s="29" t="b">
        <f t="shared" si="877"/>
        <v>0</v>
      </c>
      <c r="FE468" s="112" t="b">
        <f>IFERROR(MATCH(D468,'Avtal för korttidsarbete'!$G$13:$G$1012,0),TRUE)</f>
        <v>1</v>
      </c>
      <c r="FF468" s="112" t="b">
        <f t="shared" si="906"/>
        <v>0</v>
      </c>
      <c r="FG468" s="113" t="str" cm="1">
        <f t="array" ref="FG468">IF(FE468=TRUE,"x",INDEX('Avtal för korttidsarbete'!$E$13:$E$1012,$FE468))</f>
        <v>x</v>
      </c>
      <c r="FH468" s="113" t="str" cm="1">
        <f t="array" ref="FH468">IF(FE468=TRUE,"x",INDEX('Avtal för korttidsarbete'!$F$13:$F$1012,$FE468))</f>
        <v>x</v>
      </c>
      <c r="FI468" s="112" t="b">
        <f t="shared" si="907"/>
        <v>0</v>
      </c>
      <c r="FJ468" s="135">
        <f t="shared" si="908"/>
        <v>44166</v>
      </c>
      <c r="FK468" s="135">
        <f t="shared" si="909"/>
        <v>44377</v>
      </c>
      <c r="FL468" s="112" t="b">
        <f t="shared" si="910"/>
        <v>0</v>
      </c>
      <c r="FM468" s="113">
        <f t="shared" si="911"/>
        <v>44166</v>
      </c>
      <c r="FN468" s="135">
        <f t="shared" si="912"/>
        <v>44377</v>
      </c>
      <c r="FO468" s="148" t="b">
        <f>IFERROR(INDEX('Avtal för korttidsarbete'!R:R,MATCH(D468,'Avtal för korttidsarbete'!$G:$G,0)),TRUE)</f>
        <v>1</v>
      </c>
      <c r="FP468" s="135" t="str">
        <f>IF(FO468,"-",INDEX('Avtal för korttidsarbete'!$D:$D,MATCH(D468,'Avtal för korttidsarbete'!$G:$G,0)))</f>
        <v>-</v>
      </c>
      <c r="FQ468" s="113" t="b">
        <f>IFERROR(G468&gt;INDEX(Uppsägningar!E:E,MATCH(C468,Uppsägningar!C:C,0)),FALSE)</f>
        <v>0</v>
      </c>
    </row>
    <row r="469" spans="1:173" x14ac:dyDescent="0.25">
      <c r="A469" s="19">
        <v>453</v>
      </c>
      <c r="B469" s="20"/>
      <c r="C469" s="183"/>
      <c r="D469" s="66"/>
      <c r="E469" s="212">
        <f>IFERROR(INDEX(Admin!$C$7:$C$10,MATCH(FP469,TblNivåValTExt,0)),0)</f>
        <v>0</v>
      </c>
      <c r="F469" s="1"/>
      <c r="G469" s="1"/>
      <c r="H469" s="78"/>
      <c r="I469" s="181"/>
      <c r="J469" s="181"/>
      <c r="K469" s="182"/>
      <c r="L469" s="182"/>
      <c r="M469" s="181"/>
      <c r="N469" s="181"/>
      <c r="O469" s="181"/>
      <c r="P469" s="182"/>
      <c r="Q469" s="182"/>
      <c r="R469" s="181"/>
      <c r="S469" s="181"/>
      <c r="T469" s="181"/>
      <c r="U469" s="182"/>
      <c r="V469" s="182"/>
      <c r="W469" s="181"/>
      <c r="X469" s="181"/>
      <c r="Y469" s="181"/>
      <c r="Z469" s="182"/>
      <c r="AA469" s="182"/>
      <c r="AB469" s="181"/>
      <c r="AC469" s="181"/>
      <c r="AD469" s="181"/>
      <c r="AE469" s="182"/>
      <c r="AF469" s="182"/>
      <c r="AG469" s="181"/>
      <c r="AH469" s="181"/>
      <c r="AI469" s="181"/>
      <c r="AJ469" s="182"/>
      <c r="AK469" s="182"/>
      <c r="AL469" s="181"/>
      <c r="AM469" s="181"/>
      <c r="AN469" s="181"/>
      <c r="AO469" s="182"/>
      <c r="AP469" s="182"/>
      <c r="AQ469" s="181"/>
      <c r="AR469" s="181"/>
      <c r="AS469" s="181"/>
      <c r="AT469" s="182"/>
      <c r="AU469" s="182"/>
      <c r="AV469" s="181"/>
      <c r="AW469" s="181"/>
      <c r="AX469" s="181"/>
      <c r="AY469" s="182"/>
      <c r="AZ469" s="182"/>
      <c r="BA469" s="181"/>
      <c r="BB469" s="181"/>
      <c r="BC469" s="181"/>
      <c r="BD469" s="182"/>
      <c r="BE469" s="182"/>
      <c r="BF469" s="181"/>
      <c r="BG469" s="180">
        <f t="shared" si="878"/>
        <v>0</v>
      </c>
      <c r="BH469" s="116" t="str">
        <f t="shared" si="879"/>
        <v/>
      </c>
      <c r="BI469" s="80" t="b">
        <f t="shared" si="827"/>
        <v>0</v>
      </c>
      <c r="BJ469" s="80" t="str">
        <f t="shared" si="828"/>
        <v/>
      </c>
      <c r="BK469" s="80" t="b">
        <f t="shared" si="880"/>
        <v>0</v>
      </c>
      <c r="BL469" s="13" t="str">
        <f t="shared" si="829"/>
        <v/>
      </c>
      <c r="BM469" s="13" t="b">
        <f t="shared" si="881"/>
        <v>0</v>
      </c>
      <c r="BN469" s="35" t="str">
        <f t="shared" si="830"/>
        <v/>
      </c>
      <c r="BO469" s="13" t="b">
        <f t="shared" si="831"/>
        <v>0</v>
      </c>
      <c r="BP469" s="35" t="str">
        <f t="shared" si="832"/>
        <v/>
      </c>
      <c r="BQ469" s="13" t="b">
        <f t="shared" si="833"/>
        <v>0</v>
      </c>
      <c r="BR469" s="35" t="str">
        <f t="shared" si="834"/>
        <v/>
      </c>
      <c r="BS469" s="35" t="b">
        <f t="shared" si="835"/>
        <v>0</v>
      </c>
      <c r="BT469" s="35" t="str">
        <f t="shared" si="836"/>
        <v/>
      </c>
      <c r="BU469" s="35" t="b">
        <f t="shared" si="837"/>
        <v>0</v>
      </c>
      <c r="BV469" s="35" t="str">
        <f t="shared" si="838"/>
        <v/>
      </c>
      <c r="BW469" s="13" t="b">
        <f t="shared" si="913"/>
        <v>0</v>
      </c>
      <c r="BX469" s="35" t="str">
        <f t="shared" si="839"/>
        <v/>
      </c>
      <c r="BY469" s="265" t="b">
        <f t="shared" si="882"/>
        <v>0</v>
      </c>
      <c r="BZ469" s="35" t="str">
        <f t="shared" si="840"/>
        <v/>
      </c>
      <c r="CA469" s="265" t="b">
        <f t="shared" si="883"/>
        <v>0</v>
      </c>
      <c r="CB469" s="35" t="str">
        <f t="shared" si="841"/>
        <v/>
      </c>
      <c r="CC469" s="272" t="b">
        <f t="shared" si="884"/>
        <v>0</v>
      </c>
      <c r="CD469" s="35" t="str">
        <f t="shared" si="842"/>
        <v/>
      </c>
      <c r="CE469" s="13" t="b">
        <f t="shared" si="843"/>
        <v>0</v>
      </c>
      <c r="CF469" s="35" t="str">
        <f t="shared" si="844"/>
        <v/>
      </c>
      <c r="CG469" s="179">
        <f t="shared" si="845"/>
        <v>0</v>
      </c>
      <c r="CH469" s="179">
        <f t="shared" si="846"/>
        <v>0</v>
      </c>
      <c r="CI469" s="218">
        <f t="shared" si="885"/>
        <v>0</v>
      </c>
      <c r="CJ469" s="218">
        <f t="shared" si="886"/>
        <v>0</v>
      </c>
      <c r="CK469" s="218">
        <f t="shared" si="887"/>
        <v>0</v>
      </c>
      <c r="CL469" s="218">
        <f t="shared" si="888"/>
        <v>0</v>
      </c>
      <c r="CM469" s="218">
        <f t="shared" si="889"/>
        <v>0</v>
      </c>
      <c r="CN469" s="218">
        <f t="shared" si="890"/>
        <v>0</v>
      </c>
      <c r="CO469" s="218">
        <f t="shared" si="891"/>
        <v>0</v>
      </c>
      <c r="CP469" s="218">
        <f t="shared" si="892"/>
        <v>0</v>
      </c>
      <c r="CQ469" s="218">
        <f t="shared" si="893"/>
        <v>0</v>
      </c>
      <c r="CR469" s="218">
        <f t="shared" si="894"/>
        <v>0</v>
      </c>
      <c r="CS469" s="14">
        <f t="shared" si="847"/>
        <v>0</v>
      </c>
      <c r="CT469" s="236">
        <f t="shared" si="848"/>
        <v>0</v>
      </c>
      <c r="CU469" s="237">
        <f t="shared" si="914"/>
        <v>0</v>
      </c>
      <c r="CV469" s="16">
        <f t="shared" si="914"/>
        <v>0</v>
      </c>
      <c r="CW469" s="16">
        <f t="shared" si="914"/>
        <v>0</v>
      </c>
      <c r="CX469" s="16">
        <f t="shared" si="914"/>
        <v>0</v>
      </c>
      <c r="CY469" s="16">
        <f t="shared" si="914"/>
        <v>0</v>
      </c>
      <c r="CZ469" s="16">
        <f t="shared" si="914"/>
        <v>0</v>
      </c>
      <c r="DA469" s="16">
        <f t="shared" si="914"/>
        <v>0</v>
      </c>
      <c r="DB469" s="16">
        <f t="shared" si="914"/>
        <v>0</v>
      </c>
      <c r="DC469" s="16">
        <f t="shared" si="914"/>
        <v>0</v>
      </c>
      <c r="DD469" s="238">
        <f t="shared" si="914"/>
        <v>0</v>
      </c>
      <c r="DE469" s="232">
        <f t="shared" si="915"/>
        <v>0</v>
      </c>
      <c r="DF469" s="132">
        <f t="shared" si="915"/>
        <v>0</v>
      </c>
      <c r="DG469" s="132">
        <f t="shared" si="915"/>
        <v>0</v>
      </c>
      <c r="DH469" s="132">
        <f t="shared" si="915"/>
        <v>0</v>
      </c>
      <c r="DI469" s="132">
        <f t="shared" si="915"/>
        <v>0</v>
      </c>
      <c r="DJ469" s="132">
        <f t="shared" si="915"/>
        <v>0</v>
      </c>
      <c r="DK469" s="132">
        <f t="shared" si="915"/>
        <v>0</v>
      </c>
      <c r="DL469" s="132">
        <f t="shared" si="915"/>
        <v>0</v>
      </c>
      <c r="DM469" s="132">
        <f t="shared" si="915"/>
        <v>0</v>
      </c>
      <c r="DN469" s="233">
        <f t="shared" si="915"/>
        <v>0</v>
      </c>
      <c r="DO469" s="232">
        <f t="shared" si="849"/>
        <v>0</v>
      </c>
      <c r="DP469" s="132">
        <f t="shared" si="850"/>
        <v>0</v>
      </c>
      <c r="DQ469" s="132">
        <f t="shared" si="851"/>
        <v>0</v>
      </c>
      <c r="DR469" s="132">
        <f t="shared" si="852"/>
        <v>0</v>
      </c>
      <c r="DS469" s="132">
        <f t="shared" si="853"/>
        <v>0</v>
      </c>
      <c r="DT469" s="132">
        <f t="shared" si="854"/>
        <v>0</v>
      </c>
      <c r="DU469" s="132">
        <f t="shared" si="855"/>
        <v>0</v>
      </c>
      <c r="DV469" s="132">
        <f t="shared" si="856"/>
        <v>0</v>
      </c>
      <c r="DW469" s="132">
        <f t="shared" si="857"/>
        <v>0</v>
      </c>
      <c r="DX469" s="233">
        <f t="shared" si="858"/>
        <v>0</v>
      </c>
      <c r="DY469" s="231" t="b">
        <f t="shared" si="895"/>
        <v>0</v>
      </c>
      <c r="DZ469" s="163"/>
      <c r="EA469" s="226" t="str">
        <f t="shared" si="896"/>
        <v/>
      </c>
      <c r="EB469" s="178" t="str">
        <f t="shared" si="897"/>
        <v/>
      </c>
      <c r="EC469" s="178" t="str">
        <f t="shared" si="898"/>
        <v/>
      </c>
      <c r="ED469" s="178" t="str">
        <f t="shared" si="899"/>
        <v/>
      </c>
      <c r="EE469" s="178" t="str">
        <f t="shared" si="900"/>
        <v/>
      </c>
      <c r="EF469" s="178" t="str">
        <f t="shared" si="901"/>
        <v/>
      </c>
      <c r="EG469" s="178" t="str">
        <f t="shared" si="902"/>
        <v/>
      </c>
      <c r="EH469" s="178" t="str">
        <f t="shared" si="903"/>
        <v/>
      </c>
      <c r="EI469" s="178" t="str">
        <f t="shared" si="904"/>
        <v/>
      </c>
      <c r="EJ469" s="227" t="str">
        <f t="shared" si="905"/>
        <v/>
      </c>
      <c r="EK469" s="230" t="str">
        <f t="shared" si="859"/>
        <v/>
      </c>
      <c r="EL469" s="177" t="str">
        <f t="shared" si="860"/>
        <v/>
      </c>
      <c r="EM469" s="177" t="str">
        <f t="shared" si="861"/>
        <v/>
      </c>
      <c r="EN469" s="177" t="str">
        <f t="shared" si="862"/>
        <v/>
      </c>
      <c r="EO469" s="177" t="str">
        <f t="shared" si="863"/>
        <v/>
      </c>
      <c r="EP469" s="177" t="str">
        <f t="shared" si="864"/>
        <v/>
      </c>
      <c r="EQ469" s="177" t="str">
        <f t="shared" si="865"/>
        <v/>
      </c>
      <c r="ER469" s="177" t="str">
        <f t="shared" si="866"/>
        <v/>
      </c>
      <c r="ES469" s="177" t="str">
        <f t="shared" si="867"/>
        <v/>
      </c>
      <c r="ET469" s="177" t="str">
        <f t="shared" si="868"/>
        <v/>
      </c>
      <c r="EU469" s="229" t="e">
        <f t="shared" si="869"/>
        <v>#VALUE!</v>
      </c>
      <c r="EV469" s="27" t="e">
        <f t="shared" si="870"/>
        <v>#VALUE!</v>
      </c>
      <c r="EW469" s="27" t="e">
        <f t="shared" si="871"/>
        <v>#VALUE!</v>
      </c>
      <c r="EX469" s="28" t="e">
        <f t="shared" si="872"/>
        <v>#VALUE!</v>
      </c>
      <c r="EY469" s="28" t="e">
        <f t="shared" si="873"/>
        <v>#VALUE!</v>
      </c>
      <c r="EZ469" s="28" t="b">
        <f t="shared" si="874"/>
        <v>0</v>
      </c>
      <c r="FA469" s="176" t="str">
        <f t="shared" si="875"/>
        <v/>
      </c>
      <c r="FB469" s="27" t="e" cm="1">
        <f t="array" aca="1" ref="FB469" ca="1">TEXT(RIGHT(10-RIGHT(SUM(INDEX(1*(MID(MID(C469,1,1)*2,ROW(INDIRECT("1:"&amp;LEN(MID(C469,1,1)*2))),1)),,))+MID(C469,2,1)+
SUM(INDEX(1*(MID(MID(C469,3,1)*2,ROW(INDIRECT("1:"&amp;LEN(MID(C469,3,1)*2))),1)),,))+MID(C469,4,1)+
SUM(INDEX(1*(MID(MID(C469,5,1)*2,ROW(INDIRECT("1:"&amp;LEN(MID(C469,5,1)*2))),1)),,))+MID(C469,6,1)+
SUM(INDEX(1*(MID(MID(C469,8,1)*2,ROW(INDIRECT("1:"&amp;LEN(MID(C469,8,1)*2))),1)),,))+MID(C469,9,1)+
SUM(INDEX(1*(MID(MID(C469,10,1)*2,ROW(INDIRECT("1:"&amp;LEN(MID(C469,10,1)*2))),1)),,)),1),1),"0")</f>
        <v>#VALUE!</v>
      </c>
      <c r="FC469" s="27" t="str">
        <f t="shared" si="876"/>
        <v/>
      </c>
      <c r="FD469" s="29" t="b">
        <f t="shared" si="877"/>
        <v>0</v>
      </c>
      <c r="FE469" s="112" t="b">
        <f>IFERROR(MATCH(D469,'Avtal för korttidsarbete'!$G$13:$G$1012,0),TRUE)</f>
        <v>1</v>
      </c>
      <c r="FF469" s="112" t="b">
        <f t="shared" si="906"/>
        <v>0</v>
      </c>
      <c r="FG469" s="113" t="str" cm="1">
        <f t="array" ref="FG469">IF(FE469=TRUE,"x",INDEX('Avtal för korttidsarbete'!$E$13:$E$1012,$FE469))</f>
        <v>x</v>
      </c>
      <c r="FH469" s="113" t="str" cm="1">
        <f t="array" ref="FH469">IF(FE469=TRUE,"x",INDEX('Avtal för korttidsarbete'!$F$13:$F$1012,$FE469))</f>
        <v>x</v>
      </c>
      <c r="FI469" s="112" t="b">
        <f t="shared" si="907"/>
        <v>0</v>
      </c>
      <c r="FJ469" s="135">
        <f t="shared" si="908"/>
        <v>44166</v>
      </c>
      <c r="FK469" s="135">
        <f t="shared" si="909"/>
        <v>44377</v>
      </c>
      <c r="FL469" s="112" t="b">
        <f t="shared" si="910"/>
        <v>0</v>
      </c>
      <c r="FM469" s="113">
        <f t="shared" si="911"/>
        <v>44166</v>
      </c>
      <c r="FN469" s="135">
        <f t="shared" si="912"/>
        <v>44377</v>
      </c>
      <c r="FO469" s="148" t="b">
        <f>IFERROR(INDEX('Avtal för korttidsarbete'!R:R,MATCH(D469,'Avtal för korttidsarbete'!$G:$G,0)),TRUE)</f>
        <v>1</v>
      </c>
      <c r="FP469" s="135" t="str">
        <f>IF(FO469,"-",INDEX('Avtal för korttidsarbete'!$D:$D,MATCH(D469,'Avtal för korttidsarbete'!$G:$G,0)))</f>
        <v>-</v>
      </c>
      <c r="FQ469" s="113" t="b">
        <f>IFERROR(G469&gt;INDEX(Uppsägningar!E:E,MATCH(C469,Uppsägningar!C:C,0)),FALSE)</f>
        <v>0</v>
      </c>
    </row>
    <row r="470" spans="1:173" x14ac:dyDescent="0.25">
      <c r="A470" s="19">
        <v>454</v>
      </c>
      <c r="B470" s="20"/>
      <c r="C470" s="183"/>
      <c r="D470" s="66"/>
      <c r="E470" s="212">
        <f>IFERROR(INDEX(Admin!$C$7:$C$10,MATCH(FP470,TblNivåValTExt,0)),0)</f>
        <v>0</v>
      </c>
      <c r="F470" s="1"/>
      <c r="G470" s="1"/>
      <c r="H470" s="78"/>
      <c r="I470" s="181"/>
      <c r="J470" s="181"/>
      <c r="K470" s="182"/>
      <c r="L470" s="182"/>
      <c r="M470" s="181"/>
      <c r="N470" s="181"/>
      <c r="O470" s="181"/>
      <c r="P470" s="182"/>
      <c r="Q470" s="182"/>
      <c r="R470" s="181"/>
      <c r="S470" s="181"/>
      <c r="T470" s="181"/>
      <c r="U470" s="182"/>
      <c r="V470" s="182"/>
      <c r="W470" s="181"/>
      <c r="X470" s="181"/>
      <c r="Y470" s="181"/>
      <c r="Z470" s="182"/>
      <c r="AA470" s="182"/>
      <c r="AB470" s="181"/>
      <c r="AC470" s="181"/>
      <c r="AD470" s="181"/>
      <c r="AE470" s="182"/>
      <c r="AF470" s="182"/>
      <c r="AG470" s="181"/>
      <c r="AH470" s="181"/>
      <c r="AI470" s="181"/>
      <c r="AJ470" s="182"/>
      <c r="AK470" s="182"/>
      <c r="AL470" s="181"/>
      <c r="AM470" s="181"/>
      <c r="AN470" s="181"/>
      <c r="AO470" s="182"/>
      <c r="AP470" s="182"/>
      <c r="AQ470" s="181"/>
      <c r="AR470" s="181"/>
      <c r="AS470" s="181"/>
      <c r="AT470" s="182"/>
      <c r="AU470" s="182"/>
      <c r="AV470" s="181"/>
      <c r="AW470" s="181"/>
      <c r="AX470" s="181"/>
      <c r="AY470" s="182"/>
      <c r="AZ470" s="182"/>
      <c r="BA470" s="181"/>
      <c r="BB470" s="181"/>
      <c r="BC470" s="181"/>
      <c r="BD470" s="182"/>
      <c r="BE470" s="182"/>
      <c r="BF470" s="181"/>
      <c r="BG470" s="180">
        <f t="shared" si="878"/>
        <v>0</v>
      </c>
      <c r="BH470" s="116" t="str">
        <f t="shared" si="879"/>
        <v/>
      </c>
      <c r="BI470" s="80" t="b">
        <f t="shared" si="827"/>
        <v>0</v>
      </c>
      <c r="BJ470" s="80" t="str">
        <f t="shared" si="828"/>
        <v/>
      </c>
      <c r="BK470" s="80" t="b">
        <f t="shared" si="880"/>
        <v>0</v>
      </c>
      <c r="BL470" s="13" t="str">
        <f t="shared" si="829"/>
        <v/>
      </c>
      <c r="BM470" s="13" t="b">
        <f t="shared" si="881"/>
        <v>0</v>
      </c>
      <c r="BN470" s="35" t="str">
        <f t="shared" si="830"/>
        <v/>
      </c>
      <c r="BO470" s="13" t="b">
        <f t="shared" si="831"/>
        <v>0</v>
      </c>
      <c r="BP470" s="35" t="str">
        <f t="shared" si="832"/>
        <v/>
      </c>
      <c r="BQ470" s="13" t="b">
        <f t="shared" si="833"/>
        <v>0</v>
      </c>
      <c r="BR470" s="35" t="str">
        <f t="shared" si="834"/>
        <v/>
      </c>
      <c r="BS470" s="35" t="b">
        <f t="shared" si="835"/>
        <v>0</v>
      </c>
      <c r="BT470" s="35" t="str">
        <f t="shared" si="836"/>
        <v/>
      </c>
      <c r="BU470" s="35" t="b">
        <f t="shared" si="837"/>
        <v>0</v>
      </c>
      <c r="BV470" s="35" t="str">
        <f t="shared" si="838"/>
        <v/>
      </c>
      <c r="BW470" s="13" t="b">
        <f t="shared" si="913"/>
        <v>0</v>
      </c>
      <c r="BX470" s="35" t="str">
        <f t="shared" si="839"/>
        <v/>
      </c>
      <c r="BY470" s="265" t="b">
        <f t="shared" si="882"/>
        <v>0</v>
      </c>
      <c r="BZ470" s="35" t="str">
        <f t="shared" si="840"/>
        <v/>
      </c>
      <c r="CA470" s="265" t="b">
        <f t="shared" si="883"/>
        <v>0</v>
      </c>
      <c r="CB470" s="35" t="str">
        <f t="shared" si="841"/>
        <v/>
      </c>
      <c r="CC470" s="272" t="b">
        <f t="shared" si="884"/>
        <v>0</v>
      </c>
      <c r="CD470" s="35" t="str">
        <f t="shared" si="842"/>
        <v/>
      </c>
      <c r="CE470" s="13" t="b">
        <f t="shared" si="843"/>
        <v>0</v>
      </c>
      <c r="CF470" s="35" t="str">
        <f t="shared" si="844"/>
        <v/>
      </c>
      <c r="CG470" s="179">
        <f t="shared" si="845"/>
        <v>0</v>
      </c>
      <c r="CH470" s="179">
        <f t="shared" si="846"/>
        <v>0</v>
      </c>
      <c r="CI470" s="218">
        <f t="shared" si="885"/>
        <v>0</v>
      </c>
      <c r="CJ470" s="218">
        <f t="shared" si="886"/>
        <v>0</v>
      </c>
      <c r="CK470" s="218">
        <f t="shared" si="887"/>
        <v>0</v>
      </c>
      <c r="CL470" s="218">
        <f t="shared" si="888"/>
        <v>0</v>
      </c>
      <c r="CM470" s="218">
        <f t="shared" si="889"/>
        <v>0</v>
      </c>
      <c r="CN470" s="218">
        <f t="shared" si="890"/>
        <v>0</v>
      </c>
      <c r="CO470" s="218">
        <f t="shared" si="891"/>
        <v>0</v>
      </c>
      <c r="CP470" s="218">
        <f t="shared" si="892"/>
        <v>0</v>
      </c>
      <c r="CQ470" s="218">
        <f t="shared" si="893"/>
        <v>0</v>
      </c>
      <c r="CR470" s="218">
        <f t="shared" si="894"/>
        <v>0</v>
      </c>
      <c r="CS470" s="14">
        <f t="shared" si="847"/>
        <v>0</v>
      </c>
      <c r="CT470" s="236">
        <f t="shared" si="848"/>
        <v>0</v>
      </c>
      <c r="CU470" s="237">
        <f t="shared" si="914"/>
        <v>0</v>
      </c>
      <c r="CV470" s="16">
        <f t="shared" si="914"/>
        <v>0</v>
      </c>
      <c r="CW470" s="16">
        <f t="shared" si="914"/>
        <v>0</v>
      </c>
      <c r="CX470" s="16">
        <f t="shared" si="914"/>
        <v>0</v>
      </c>
      <c r="CY470" s="16">
        <f t="shared" si="914"/>
        <v>0</v>
      </c>
      <c r="CZ470" s="16">
        <f t="shared" si="914"/>
        <v>0</v>
      </c>
      <c r="DA470" s="16">
        <f t="shared" si="914"/>
        <v>0</v>
      </c>
      <c r="DB470" s="16">
        <f t="shared" si="914"/>
        <v>0</v>
      </c>
      <c r="DC470" s="16">
        <f t="shared" si="914"/>
        <v>0</v>
      </c>
      <c r="DD470" s="238">
        <f t="shared" si="914"/>
        <v>0</v>
      </c>
      <c r="DE470" s="232">
        <f t="shared" si="915"/>
        <v>0</v>
      </c>
      <c r="DF470" s="132">
        <f t="shared" si="915"/>
        <v>0</v>
      </c>
      <c r="DG470" s="132">
        <f t="shared" si="915"/>
        <v>0</v>
      </c>
      <c r="DH470" s="132">
        <f t="shared" si="915"/>
        <v>0</v>
      </c>
      <c r="DI470" s="132">
        <f t="shared" si="915"/>
        <v>0</v>
      </c>
      <c r="DJ470" s="132">
        <f t="shared" si="915"/>
        <v>0</v>
      </c>
      <c r="DK470" s="132">
        <f t="shared" si="915"/>
        <v>0</v>
      </c>
      <c r="DL470" s="132">
        <f t="shared" si="915"/>
        <v>0</v>
      </c>
      <c r="DM470" s="132">
        <f t="shared" si="915"/>
        <v>0</v>
      </c>
      <c r="DN470" s="233">
        <f t="shared" si="915"/>
        <v>0</v>
      </c>
      <c r="DO470" s="232">
        <f t="shared" si="849"/>
        <v>0</v>
      </c>
      <c r="DP470" s="132">
        <f t="shared" si="850"/>
        <v>0</v>
      </c>
      <c r="DQ470" s="132">
        <f t="shared" si="851"/>
        <v>0</v>
      </c>
      <c r="DR470" s="132">
        <f t="shared" si="852"/>
        <v>0</v>
      </c>
      <c r="DS470" s="132">
        <f t="shared" si="853"/>
        <v>0</v>
      </c>
      <c r="DT470" s="132">
        <f t="shared" si="854"/>
        <v>0</v>
      </c>
      <c r="DU470" s="132">
        <f t="shared" si="855"/>
        <v>0</v>
      </c>
      <c r="DV470" s="132">
        <f t="shared" si="856"/>
        <v>0</v>
      </c>
      <c r="DW470" s="132">
        <f t="shared" si="857"/>
        <v>0</v>
      </c>
      <c r="DX470" s="233">
        <f t="shared" si="858"/>
        <v>0</v>
      </c>
      <c r="DY470" s="231" t="b">
        <f t="shared" si="895"/>
        <v>0</v>
      </c>
      <c r="DZ470" s="163"/>
      <c r="EA470" s="226" t="str">
        <f t="shared" si="896"/>
        <v/>
      </c>
      <c r="EB470" s="178" t="str">
        <f t="shared" si="897"/>
        <v/>
      </c>
      <c r="EC470" s="178" t="str">
        <f t="shared" si="898"/>
        <v/>
      </c>
      <c r="ED470" s="178" t="str">
        <f t="shared" si="899"/>
        <v/>
      </c>
      <c r="EE470" s="178" t="str">
        <f t="shared" si="900"/>
        <v/>
      </c>
      <c r="EF470" s="178" t="str">
        <f t="shared" si="901"/>
        <v/>
      </c>
      <c r="EG470" s="178" t="str">
        <f t="shared" si="902"/>
        <v/>
      </c>
      <c r="EH470" s="178" t="str">
        <f t="shared" si="903"/>
        <v/>
      </c>
      <c r="EI470" s="178" t="str">
        <f t="shared" si="904"/>
        <v/>
      </c>
      <c r="EJ470" s="227" t="str">
        <f t="shared" si="905"/>
        <v/>
      </c>
      <c r="EK470" s="230" t="str">
        <f t="shared" si="859"/>
        <v/>
      </c>
      <c r="EL470" s="177" t="str">
        <f t="shared" si="860"/>
        <v/>
      </c>
      <c r="EM470" s="177" t="str">
        <f t="shared" si="861"/>
        <v/>
      </c>
      <c r="EN470" s="177" t="str">
        <f t="shared" si="862"/>
        <v/>
      </c>
      <c r="EO470" s="177" t="str">
        <f t="shared" si="863"/>
        <v/>
      </c>
      <c r="EP470" s="177" t="str">
        <f t="shared" si="864"/>
        <v/>
      </c>
      <c r="EQ470" s="177" t="str">
        <f t="shared" si="865"/>
        <v/>
      </c>
      <c r="ER470" s="177" t="str">
        <f t="shared" si="866"/>
        <v/>
      </c>
      <c r="ES470" s="177" t="str">
        <f t="shared" si="867"/>
        <v/>
      </c>
      <c r="ET470" s="177" t="str">
        <f t="shared" si="868"/>
        <v/>
      </c>
      <c r="EU470" s="229" t="e">
        <f t="shared" si="869"/>
        <v>#VALUE!</v>
      </c>
      <c r="EV470" s="27" t="e">
        <f t="shared" si="870"/>
        <v>#VALUE!</v>
      </c>
      <c r="EW470" s="27" t="e">
        <f t="shared" si="871"/>
        <v>#VALUE!</v>
      </c>
      <c r="EX470" s="28" t="e">
        <f t="shared" si="872"/>
        <v>#VALUE!</v>
      </c>
      <c r="EY470" s="28" t="e">
        <f t="shared" si="873"/>
        <v>#VALUE!</v>
      </c>
      <c r="EZ470" s="28" t="b">
        <f t="shared" si="874"/>
        <v>0</v>
      </c>
      <c r="FA470" s="176" t="str">
        <f t="shared" si="875"/>
        <v/>
      </c>
      <c r="FB470" s="27" t="e" cm="1">
        <f t="array" aca="1" ref="FB470" ca="1">TEXT(RIGHT(10-RIGHT(SUM(INDEX(1*(MID(MID(C470,1,1)*2,ROW(INDIRECT("1:"&amp;LEN(MID(C470,1,1)*2))),1)),,))+MID(C470,2,1)+
SUM(INDEX(1*(MID(MID(C470,3,1)*2,ROW(INDIRECT("1:"&amp;LEN(MID(C470,3,1)*2))),1)),,))+MID(C470,4,1)+
SUM(INDEX(1*(MID(MID(C470,5,1)*2,ROW(INDIRECT("1:"&amp;LEN(MID(C470,5,1)*2))),1)),,))+MID(C470,6,1)+
SUM(INDEX(1*(MID(MID(C470,8,1)*2,ROW(INDIRECT("1:"&amp;LEN(MID(C470,8,1)*2))),1)),,))+MID(C470,9,1)+
SUM(INDEX(1*(MID(MID(C470,10,1)*2,ROW(INDIRECT("1:"&amp;LEN(MID(C470,10,1)*2))),1)),,)),1),1),"0")</f>
        <v>#VALUE!</v>
      </c>
      <c r="FC470" s="27" t="str">
        <f t="shared" si="876"/>
        <v/>
      </c>
      <c r="FD470" s="29" t="b">
        <f t="shared" si="877"/>
        <v>0</v>
      </c>
      <c r="FE470" s="112" t="b">
        <f>IFERROR(MATCH(D470,'Avtal för korttidsarbete'!$G$13:$G$1012,0),TRUE)</f>
        <v>1</v>
      </c>
      <c r="FF470" s="112" t="b">
        <f t="shared" si="906"/>
        <v>0</v>
      </c>
      <c r="FG470" s="113" t="str" cm="1">
        <f t="array" ref="FG470">IF(FE470=TRUE,"x",INDEX('Avtal för korttidsarbete'!$E$13:$E$1012,$FE470))</f>
        <v>x</v>
      </c>
      <c r="FH470" s="113" t="str" cm="1">
        <f t="array" ref="FH470">IF(FE470=TRUE,"x",INDEX('Avtal för korttidsarbete'!$F$13:$F$1012,$FE470))</f>
        <v>x</v>
      </c>
      <c r="FI470" s="112" t="b">
        <f t="shared" si="907"/>
        <v>0</v>
      </c>
      <c r="FJ470" s="135">
        <f t="shared" si="908"/>
        <v>44166</v>
      </c>
      <c r="FK470" s="135">
        <f t="shared" si="909"/>
        <v>44377</v>
      </c>
      <c r="FL470" s="112" t="b">
        <f t="shared" si="910"/>
        <v>0</v>
      </c>
      <c r="FM470" s="113">
        <f t="shared" si="911"/>
        <v>44166</v>
      </c>
      <c r="FN470" s="135">
        <f t="shared" si="912"/>
        <v>44377</v>
      </c>
      <c r="FO470" s="148" t="b">
        <f>IFERROR(INDEX('Avtal för korttidsarbete'!R:R,MATCH(D470,'Avtal för korttidsarbete'!$G:$G,0)),TRUE)</f>
        <v>1</v>
      </c>
      <c r="FP470" s="135" t="str">
        <f>IF(FO470,"-",INDEX('Avtal för korttidsarbete'!$D:$D,MATCH(D470,'Avtal för korttidsarbete'!$G:$G,0)))</f>
        <v>-</v>
      </c>
      <c r="FQ470" s="113" t="b">
        <f>IFERROR(G470&gt;INDEX(Uppsägningar!E:E,MATCH(C470,Uppsägningar!C:C,0)),FALSE)</f>
        <v>0</v>
      </c>
    </row>
    <row r="471" spans="1:173" x14ac:dyDescent="0.25">
      <c r="A471" s="19">
        <v>455</v>
      </c>
      <c r="B471" s="20"/>
      <c r="C471" s="183"/>
      <c r="D471" s="66"/>
      <c r="E471" s="212">
        <f>IFERROR(INDEX(Admin!$C$7:$C$10,MATCH(FP471,TblNivåValTExt,0)),0)</f>
        <v>0</v>
      </c>
      <c r="F471" s="1"/>
      <c r="G471" s="1"/>
      <c r="H471" s="78"/>
      <c r="I471" s="181"/>
      <c r="J471" s="181"/>
      <c r="K471" s="182"/>
      <c r="L471" s="182"/>
      <c r="M471" s="181"/>
      <c r="N471" s="181"/>
      <c r="O471" s="181"/>
      <c r="P471" s="182"/>
      <c r="Q471" s="182"/>
      <c r="R471" s="181"/>
      <c r="S471" s="181"/>
      <c r="T471" s="181"/>
      <c r="U471" s="182"/>
      <c r="V471" s="182"/>
      <c r="W471" s="181"/>
      <c r="X471" s="181"/>
      <c r="Y471" s="181"/>
      <c r="Z471" s="182"/>
      <c r="AA471" s="182"/>
      <c r="AB471" s="181"/>
      <c r="AC471" s="181"/>
      <c r="AD471" s="181"/>
      <c r="AE471" s="182"/>
      <c r="AF471" s="182"/>
      <c r="AG471" s="181"/>
      <c r="AH471" s="181"/>
      <c r="AI471" s="181"/>
      <c r="AJ471" s="182"/>
      <c r="AK471" s="182"/>
      <c r="AL471" s="181"/>
      <c r="AM471" s="181"/>
      <c r="AN471" s="181"/>
      <c r="AO471" s="182"/>
      <c r="AP471" s="182"/>
      <c r="AQ471" s="181"/>
      <c r="AR471" s="181"/>
      <c r="AS471" s="181"/>
      <c r="AT471" s="182"/>
      <c r="AU471" s="182"/>
      <c r="AV471" s="181"/>
      <c r="AW471" s="181"/>
      <c r="AX471" s="181"/>
      <c r="AY471" s="182"/>
      <c r="AZ471" s="182"/>
      <c r="BA471" s="181"/>
      <c r="BB471" s="181"/>
      <c r="BC471" s="181"/>
      <c r="BD471" s="182"/>
      <c r="BE471" s="182"/>
      <c r="BF471" s="181"/>
      <c r="BG471" s="180">
        <f t="shared" si="878"/>
        <v>0</v>
      </c>
      <c r="BH471" s="116" t="str">
        <f t="shared" si="879"/>
        <v/>
      </c>
      <c r="BI471" s="80" t="b">
        <f t="shared" si="827"/>
        <v>0</v>
      </c>
      <c r="BJ471" s="80" t="str">
        <f t="shared" si="828"/>
        <v/>
      </c>
      <c r="BK471" s="80" t="b">
        <f t="shared" si="880"/>
        <v>0</v>
      </c>
      <c r="BL471" s="13" t="str">
        <f t="shared" si="829"/>
        <v/>
      </c>
      <c r="BM471" s="13" t="b">
        <f t="shared" si="881"/>
        <v>0</v>
      </c>
      <c r="BN471" s="35" t="str">
        <f t="shared" si="830"/>
        <v/>
      </c>
      <c r="BO471" s="13" t="b">
        <f t="shared" si="831"/>
        <v>0</v>
      </c>
      <c r="BP471" s="35" t="str">
        <f t="shared" si="832"/>
        <v/>
      </c>
      <c r="BQ471" s="13" t="b">
        <f t="shared" si="833"/>
        <v>0</v>
      </c>
      <c r="BR471" s="35" t="str">
        <f t="shared" si="834"/>
        <v/>
      </c>
      <c r="BS471" s="35" t="b">
        <f t="shared" si="835"/>
        <v>0</v>
      </c>
      <c r="BT471" s="35" t="str">
        <f t="shared" si="836"/>
        <v/>
      </c>
      <c r="BU471" s="35" t="b">
        <f t="shared" si="837"/>
        <v>0</v>
      </c>
      <c r="BV471" s="35" t="str">
        <f t="shared" si="838"/>
        <v/>
      </c>
      <c r="BW471" s="13" t="b">
        <f t="shared" si="913"/>
        <v>0</v>
      </c>
      <c r="BX471" s="35" t="str">
        <f t="shared" si="839"/>
        <v/>
      </c>
      <c r="BY471" s="265" t="b">
        <f t="shared" si="882"/>
        <v>0</v>
      </c>
      <c r="BZ471" s="35" t="str">
        <f t="shared" si="840"/>
        <v/>
      </c>
      <c r="CA471" s="265" t="b">
        <f t="shared" si="883"/>
        <v>0</v>
      </c>
      <c r="CB471" s="35" t="str">
        <f t="shared" si="841"/>
        <v/>
      </c>
      <c r="CC471" s="272" t="b">
        <f t="shared" si="884"/>
        <v>0</v>
      </c>
      <c r="CD471" s="35" t="str">
        <f t="shared" si="842"/>
        <v/>
      </c>
      <c r="CE471" s="13" t="b">
        <f t="shared" si="843"/>
        <v>0</v>
      </c>
      <c r="CF471" s="35" t="str">
        <f t="shared" si="844"/>
        <v/>
      </c>
      <c r="CG471" s="179">
        <f t="shared" si="845"/>
        <v>0</v>
      </c>
      <c r="CH471" s="179">
        <f t="shared" si="846"/>
        <v>0</v>
      </c>
      <c r="CI471" s="218">
        <f t="shared" si="885"/>
        <v>0</v>
      </c>
      <c r="CJ471" s="218">
        <f t="shared" si="886"/>
        <v>0</v>
      </c>
      <c r="CK471" s="218">
        <f t="shared" si="887"/>
        <v>0</v>
      </c>
      <c r="CL471" s="218">
        <f t="shared" si="888"/>
        <v>0</v>
      </c>
      <c r="CM471" s="218">
        <f t="shared" si="889"/>
        <v>0</v>
      </c>
      <c r="CN471" s="218">
        <f t="shared" si="890"/>
        <v>0</v>
      </c>
      <c r="CO471" s="218">
        <f t="shared" si="891"/>
        <v>0</v>
      </c>
      <c r="CP471" s="218">
        <f t="shared" si="892"/>
        <v>0</v>
      </c>
      <c r="CQ471" s="218">
        <f t="shared" si="893"/>
        <v>0</v>
      </c>
      <c r="CR471" s="218">
        <f t="shared" si="894"/>
        <v>0</v>
      </c>
      <c r="CS471" s="14">
        <f t="shared" si="847"/>
        <v>0</v>
      </c>
      <c r="CT471" s="236">
        <f t="shared" si="848"/>
        <v>0</v>
      </c>
      <c r="CU471" s="237">
        <f t="shared" si="914"/>
        <v>0</v>
      </c>
      <c r="CV471" s="16">
        <f t="shared" si="914"/>
        <v>0</v>
      </c>
      <c r="CW471" s="16">
        <f t="shared" si="914"/>
        <v>0</v>
      </c>
      <c r="CX471" s="16">
        <f t="shared" si="914"/>
        <v>0</v>
      </c>
      <c r="CY471" s="16">
        <f t="shared" si="914"/>
        <v>0</v>
      </c>
      <c r="CZ471" s="16">
        <f t="shared" si="914"/>
        <v>0</v>
      </c>
      <c r="DA471" s="16">
        <f t="shared" si="914"/>
        <v>0</v>
      </c>
      <c r="DB471" s="16">
        <f t="shared" si="914"/>
        <v>0</v>
      </c>
      <c r="DC471" s="16">
        <f t="shared" si="914"/>
        <v>0</v>
      </c>
      <c r="DD471" s="238">
        <f t="shared" si="914"/>
        <v>0</v>
      </c>
      <c r="DE471" s="232">
        <f t="shared" si="915"/>
        <v>0</v>
      </c>
      <c r="DF471" s="132">
        <f t="shared" si="915"/>
        <v>0</v>
      </c>
      <c r="DG471" s="132">
        <f t="shared" si="915"/>
        <v>0</v>
      </c>
      <c r="DH471" s="132">
        <f t="shared" si="915"/>
        <v>0</v>
      </c>
      <c r="DI471" s="132">
        <f t="shared" si="915"/>
        <v>0</v>
      </c>
      <c r="DJ471" s="132">
        <f t="shared" si="915"/>
        <v>0</v>
      </c>
      <c r="DK471" s="132">
        <f t="shared" si="915"/>
        <v>0</v>
      </c>
      <c r="DL471" s="132">
        <f t="shared" si="915"/>
        <v>0</v>
      </c>
      <c r="DM471" s="132">
        <f t="shared" si="915"/>
        <v>0</v>
      </c>
      <c r="DN471" s="233">
        <f t="shared" si="915"/>
        <v>0</v>
      </c>
      <c r="DO471" s="232">
        <f t="shared" si="849"/>
        <v>0</v>
      </c>
      <c r="DP471" s="132">
        <f t="shared" si="850"/>
        <v>0</v>
      </c>
      <c r="DQ471" s="132">
        <f t="shared" si="851"/>
        <v>0</v>
      </c>
      <c r="DR471" s="132">
        <f t="shared" si="852"/>
        <v>0</v>
      </c>
      <c r="DS471" s="132">
        <f t="shared" si="853"/>
        <v>0</v>
      </c>
      <c r="DT471" s="132">
        <f t="shared" si="854"/>
        <v>0</v>
      </c>
      <c r="DU471" s="132">
        <f t="shared" si="855"/>
        <v>0</v>
      </c>
      <c r="DV471" s="132">
        <f t="shared" si="856"/>
        <v>0</v>
      </c>
      <c r="DW471" s="132">
        <f t="shared" si="857"/>
        <v>0</v>
      </c>
      <c r="DX471" s="233">
        <f t="shared" si="858"/>
        <v>0</v>
      </c>
      <c r="DY471" s="231" t="b">
        <f t="shared" si="895"/>
        <v>0</v>
      </c>
      <c r="DZ471" s="163"/>
      <c r="EA471" s="226" t="str">
        <f t="shared" si="896"/>
        <v/>
      </c>
      <c r="EB471" s="178" t="str">
        <f t="shared" si="897"/>
        <v/>
      </c>
      <c r="EC471" s="178" t="str">
        <f t="shared" si="898"/>
        <v/>
      </c>
      <c r="ED471" s="178" t="str">
        <f t="shared" si="899"/>
        <v/>
      </c>
      <c r="EE471" s="178" t="str">
        <f t="shared" si="900"/>
        <v/>
      </c>
      <c r="EF471" s="178" t="str">
        <f t="shared" si="901"/>
        <v/>
      </c>
      <c r="EG471" s="178" t="str">
        <f t="shared" si="902"/>
        <v/>
      </c>
      <c r="EH471" s="178" t="str">
        <f t="shared" si="903"/>
        <v/>
      </c>
      <c r="EI471" s="178" t="str">
        <f t="shared" si="904"/>
        <v/>
      </c>
      <c r="EJ471" s="227" t="str">
        <f t="shared" si="905"/>
        <v/>
      </c>
      <c r="EK471" s="230" t="str">
        <f t="shared" si="859"/>
        <v/>
      </c>
      <c r="EL471" s="177" t="str">
        <f t="shared" si="860"/>
        <v/>
      </c>
      <c r="EM471" s="177" t="str">
        <f t="shared" si="861"/>
        <v/>
      </c>
      <c r="EN471" s="177" t="str">
        <f t="shared" si="862"/>
        <v/>
      </c>
      <c r="EO471" s="177" t="str">
        <f t="shared" si="863"/>
        <v/>
      </c>
      <c r="EP471" s="177" t="str">
        <f t="shared" si="864"/>
        <v/>
      </c>
      <c r="EQ471" s="177" t="str">
        <f t="shared" si="865"/>
        <v/>
      </c>
      <c r="ER471" s="177" t="str">
        <f t="shared" si="866"/>
        <v/>
      </c>
      <c r="ES471" s="177" t="str">
        <f t="shared" si="867"/>
        <v/>
      </c>
      <c r="ET471" s="177" t="str">
        <f t="shared" si="868"/>
        <v/>
      </c>
      <c r="EU471" s="229" t="e">
        <f t="shared" si="869"/>
        <v>#VALUE!</v>
      </c>
      <c r="EV471" s="27" t="e">
        <f t="shared" si="870"/>
        <v>#VALUE!</v>
      </c>
      <c r="EW471" s="27" t="e">
        <f t="shared" si="871"/>
        <v>#VALUE!</v>
      </c>
      <c r="EX471" s="28" t="e">
        <f t="shared" si="872"/>
        <v>#VALUE!</v>
      </c>
      <c r="EY471" s="28" t="e">
        <f t="shared" si="873"/>
        <v>#VALUE!</v>
      </c>
      <c r="EZ471" s="28" t="b">
        <f t="shared" si="874"/>
        <v>0</v>
      </c>
      <c r="FA471" s="176" t="str">
        <f t="shared" si="875"/>
        <v/>
      </c>
      <c r="FB471" s="27" t="e" cm="1">
        <f t="array" aca="1" ref="FB471" ca="1">TEXT(RIGHT(10-RIGHT(SUM(INDEX(1*(MID(MID(C471,1,1)*2,ROW(INDIRECT("1:"&amp;LEN(MID(C471,1,1)*2))),1)),,))+MID(C471,2,1)+
SUM(INDEX(1*(MID(MID(C471,3,1)*2,ROW(INDIRECT("1:"&amp;LEN(MID(C471,3,1)*2))),1)),,))+MID(C471,4,1)+
SUM(INDEX(1*(MID(MID(C471,5,1)*2,ROW(INDIRECT("1:"&amp;LEN(MID(C471,5,1)*2))),1)),,))+MID(C471,6,1)+
SUM(INDEX(1*(MID(MID(C471,8,1)*2,ROW(INDIRECT("1:"&amp;LEN(MID(C471,8,1)*2))),1)),,))+MID(C471,9,1)+
SUM(INDEX(1*(MID(MID(C471,10,1)*2,ROW(INDIRECT("1:"&amp;LEN(MID(C471,10,1)*2))),1)),,)),1),1),"0")</f>
        <v>#VALUE!</v>
      </c>
      <c r="FC471" s="27" t="str">
        <f t="shared" si="876"/>
        <v/>
      </c>
      <c r="FD471" s="29" t="b">
        <f t="shared" si="877"/>
        <v>0</v>
      </c>
      <c r="FE471" s="112" t="b">
        <f>IFERROR(MATCH(D471,'Avtal för korttidsarbete'!$G$13:$G$1012,0),TRUE)</f>
        <v>1</v>
      </c>
      <c r="FF471" s="112" t="b">
        <f t="shared" si="906"/>
        <v>0</v>
      </c>
      <c r="FG471" s="113" t="str" cm="1">
        <f t="array" ref="FG471">IF(FE471=TRUE,"x",INDEX('Avtal för korttidsarbete'!$E$13:$E$1012,$FE471))</f>
        <v>x</v>
      </c>
      <c r="FH471" s="113" t="str" cm="1">
        <f t="array" ref="FH471">IF(FE471=TRUE,"x",INDEX('Avtal för korttidsarbete'!$F$13:$F$1012,$FE471))</f>
        <v>x</v>
      </c>
      <c r="FI471" s="112" t="b">
        <f t="shared" si="907"/>
        <v>0</v>
      </c>
      <c r="FJ471" s="135">
        <f t="shared" si="908"/>
        <v>44166</v>
      </c>
      <c r="FK471" s="135">
        <f t="shared" si="909"/>
        <v>44377</v>
      </c>
      <c r="FL471" s="112" t="b">
        <f t="shared" si="910"/>
        <v>0</v>
      </c>
      <c r="FM471" s="113">
        <f t="shared" si="911"/>
        <v>44166</v>
      </c>
      <c r="FN471" s="135">
        <f t="shared" si="912"/>
        <v>44377</v>
      </c>
      <c r="FO471" s="148" t="b">
        <f>IFERROR(INDEX('Avtal för korttidsarbete'!R:R,MATCH(D471,'Avtal för korttidsarbete'!$G:$G,0)),TRUE)</f>
        <v>1</v>
      </c>
      <c r="FP471" s="135" t="str">
        <f>IF(FO471,"-",INDEX('Avtal för korttidsarbete'!$D:$D,MATCH(D471,'Avtal för korttidsarbete'!$G:$G,0)))</f>
        <v>-</v>
      </c>
      <c r="FQ471" s="113" t="b">
        <f>IFERROR(G471&gt;INDEX(Uppsägningar!E:E,MATCH(C471,Uppsägningar!C:C,0)),FALSE)</f>
        <v>0</v>
      </c>
    </row>
    <row r="472" spans="1:173" x14ac:dyDescent="0.25">
      <c r="A472" s="19">
        <v>456</v>
      </c>
      <c r="B472" s="20"/>
      <c r="C472" s="183"/>
      <c r="D472" s="66"/>
      <c r="E472" s="212">
        <f>IFERROR(INDEX(Admin!$C$7:$C$10,MATCH(FP472,TblNivåValTExt,0)),0)</f>
        <v>0</v>
      </c>
      <c r="F472" s="1"/>
      <c r="G472" s="1"/>
      <c r="H472" s="78"/>
      <c r="I472" s="181"/>
      <c r="J472" s="181"/>
      <c r="K472" s="182"/>
      <c r="L472" s="182"/>
      <c r="M472" s="181"/>
      <c r="N472" s="181"/>
      <c r="O472" s="181"/>
      <c r="P472" s="182"/>
      <c r="Q472" s="182"/>
      <c r="R472" s="181"/>
      <c r="S472" s="181"/>
      <c r="T472" s="181"/>
      <c r="U472" s="182"/>
      <c r="V472" s="182"/>
      <c r="W472" s="181"/>
      <c r="X472" s="181"/>
      <c r="Y472" s="181"/>
      <c r="Z472" s="182"/>
      <c r="AA472" s="182"/>
      <c r="AB472" s="181"/>
      <c r="AC472" s="181"/>
      <c r="AD472" s="181"/>
      <c r="AE472" s="182"/>
      <c r="AF472" s="182"/>
      <c r="AG472" s="181"/>
      <c r="AH472" s="181"/>
      <c r="AI472" s="181"/>
      <c r="AJ472" s="182"/>
      <c r="AK472" s="182"/>
      <c r="AL472" s="181"/>
      <c r="AM472" s="181"/>
      <c r="AN472" s="181"/>
      <c r="AO472" s="182"/>
      <c r="AP472" s="182"/>
      <c r="AQ472" s="181"/>
      <c r="AR472" s="181"/>
      <c r="AS472" s="181"/>
      <c r="AT472" s="182"/>
      <c r="AU472" s="182"/>
      <c r="AV472" s="181"/>
      <c r="AW472" s="181"/>
      <c r="AX472" s="181"/>
      <c r="AY472" s="182"/>
      <c r="AZ472" s="182"/>
      <c r="BA472" s="181"/>
      <c r="BB472" s="181"/>
      <c r="BC472" s="181"/>
      <c r="BD472" s="182"/>
      <c r="BE472" s="182"/>
      <c r="BF472" s="181"/>
      <c r="BG472" s="180">
        <f t="shared" si="878"/>
        <v>0</v>
      </c>
      <c r="BH472" s="116" t="str">
        <f t="shared" si="879"/>
        <v/>
      </c>
      <c r="BI472" s="80" t="b">
        <f t="shared" si="827"/>
        <v>0</v>
      </c>
      <c r="BJ472" s="80" t="str">
        <f t="shared" si="828"/>
        <v/>
      </c>
      <c r="BK472" s="80" t="b">
        <f t="shared" si="880"/>
        <v>0</v>
      </c>
      <c r="BL472" s="13" t="str">
        <f t="shared" si="829"/>
        <v/>
      </c>
      <c r="BM472" s="13" t="b">
        <f t="shared" si="881"/>
        <v>0</v>
      </c>
      <c r="BN472" s="35" t="str">
        <f t="shared" si="830"/>
        <v/>
      </c>
      <c r="BO472" s="13" t="b">
        <f t="shared" si="831"/>
        <v>0</v>
      </c>
      <c r="BP472" s="35" t="str">
        <f t="shared" si="832"/>
        <v/>
      </c>
      <c r="BQ472" s="13" t="b">
        <f t="shared" si="833"/>
        <v>0</v>
      </c>
      <c r="BR472" s="35" t="str">
        <f t="shared" si="834"/>
        <v/>
      </c>
      <c r="BS472" s="35" t="b">
        <f t="shared" si="835"/>
        <v>0</v>
      </c>
      <c r="BT472" s="35" t="str">
        <f t="shared" si="836"/>
        <v/>
      </c>
      <c r="BU472" s="35" t="b">
        <f t="shared" si="837"/>
        <v>0</v>
      </c>
      <c r="BV472" s="35" t="str">
        <f t="shared" si="838"/>
        <v/>
      </c>
      <c r="BW472" s="13" t="b">
        <f t="shared" si="913"/>
        <v>0</v>
      </c>
      <c r="BX472" s="35" t="str">
        <f t="shared" si="839"/>
        <v/>
      </c>
      <c r="BY472" s="265" t="b">
        <f t="shared" si="882"/>
        <v>0</v>
      </c>
      <c r="BZ472" s="35" t="str">
        <f t="shared" si="840"/>
        <v/>
      </c>
      <c r="CA472" s="265" t="b">
        <f t="shared" si="883"/>
        <v>0</v>
      </c>
      <c r="CB472" s="35" t="str">
        <f t="shared" si="841"/>
        <v/>
      </c>
      <c r="CC472" s="272" t="b">
        <f t="shared" si="884"/>
        <v>0</v>
      </c>
      <c r="CD472" s="35" t="str">
        <f t="shared" si="842"/>
        <v/>
      </c>
      <c r="CE472" s="13" t="b">
        <f t="shared" si="843"/>
        <v>0</v>
      </c>
      <c r="CF472" s="35" t="str">
        <f t="shared" si="844"/>
        <v/>
      </c>
      <c r="CG472" s="179">
        <f t="shared" si="845"/>
        <v>0</v>
      </c>
      <c r="CH472" s="179">
        <f t="shared" si="846"/>
        <v>0</v>
      </c>
      <c r="CI472" s="218">
        <f t="shared" si="885"/>
        <v>0</v>
      </c>
      <c r="CJ472" s="218">
        <f t="shared" si="886"/>
        <v>0</v>
      </c>
      <c r="CK472" s="218">
        <f t="shared" si="887"/>
        <v>0</v>
      </c>
      <c r="CL472" s="218">
        <f t="shared" si="888"/>
        <v>0</v>
      </c>
      <c r="CM472" s="218">
        <f t="shared" si="889"/>
        <v>0</v>
      </c>
      <c r="CN472" s="218">
        <f t="shared" si="890"/>
        <v>0</v>
      </c>
      <c r="CO472" s="218">
        <f t="shared" si="891"/>
        <v>0</v>
      </c>
      <c r="CP472" s="218">
        <f t="shared" si="892"/>
        <v>0</v>
      </c>
      <c r="CQ472" s="218">
        <f t="shared" si="893"/>
        <v>0</v>
      </c>
      <c r="CR472" s="218">
        <f t="shared" si="894"/>
        <v>0</v>
      </c>
      <c r="CS472" s="14">
        <f t="shared" si="847"/>
        <v>0</v>
      </c>
      <c r="CT472" s="236">
        <f t="shared" si="848"/>
        <v>0</v>
      </c>
      <c r="CU472" s="237">
        <f t="shared" si="914"/>
        <v>0</v>
      </c>
      <c r="CV472" s="16">
        <f t="shared" si="914"/>
        <v>0</v>
      </c>
      <c r="CW472" s="16">
        <f t="shared" si="914"/>
        <v>0</v>
      </c>
      <c r="CX472" s="16">
        <f t="shared" si="914"/>
        <v>0</v>
      </c>
      <c r="CY472" s="16">
        <f t="shared" si="914"/>
        <v>0</v>
      </c>
      <c r="CZ472" s="16">
        <f t="shared" si="914"/>
        <v>0</v>
      </c>
      <c r="DA472" s="16">
        <f t="shared" si="914"/>
        <v>0</v>
      </c>
      <c r="DB472" s="16">
        <f t="shared" si="914"/>
        <v>0</v>
      </c>
      <c r="DC472" s="16">
        <f t="shared" si="914"/>
        <v>0</v>
      </c>
      <c r="DD472" s="238">
        <f t="shared" si="914"/>
        <v>0</v>
      </c>
      <c r="DE472" s="232">
        <f t="shared" si="915"/>
        <v>0</v>
      </c>
      <c r="DF472" s="132">
        <f t="shared" si="915"/>
        <v>0</v>
      </c>
      <c r="DG472" s="132">
        <f t="shared" si="915"/>
        <v>0</v>
      </c>
      <c r="DH472" s="132">
        <f t="shared" si="915"/>
        <v>0</v>
      </c>
      <c r="DI472" s="132">
        <f t="shared" si="915"/>
        <v>0</v>
      </c>
      <c r="DJ472" s="132">
        <f t="shared" si="915"/>
        <v>0</v>
      </c>
      <c r="DK472" s="132">
        <f t="shared" si="915"/>
        <v>0</v>
      </c>
      <c r="DL472" s="132">
        <f t="shared" si="915"/>
        <v>0</v>
      </c>
      <c r="DM472" s="132">
        <f t="shared" si="915"/>
        <v>0</v>
      </c>
      <c r="DN472" s="233">
        <f t="shared" si="915"/>
        <v>0</v>
      </c>
      <c r="DO472" s="232">
        <f t="shared" si="849"/>
        <v>0</v>
      </c>
      <c r="DP472" s="132">
        <f t="shared" si="850"/>
        <v>0</v>
      </c>
      <c r="DQ472" s="132">
        <f t="shared" si="851"/>
        <v>0</v>
      </c>
      <c r="DR472" s="132">
        <f t="shared" si="852"/>
        <v>0</v>
      </c>
      <c r="DS472" s="132">
        <f t="shared" si="853"/>
        <v>0</v>
      </c>
      <c r="DT472" s="132">
        <f t="shared" si="854"/>
        <v>0</v>
      </c>
      <c r="DU472" s="132">
        <f t="shared" si="855"/>
        <v>0</v>
      </c>
      <c r="DV472" s="132">
        <f t="shared" si="856"/>
        <v>0</v>
      </c>
      <c r="DW472" s="132">
        <f t="shared" si="857"/>
        <v>0</v>
      </c>
      <c r="DX472" s="233">
        <f t="shared" si="858"/>
        <v>0</v>
      </c>
      <c r="DY472" s="231" t="b">
        <f t="shared" si="895"/>
        <v>0</v>
      </c>
      <c r="DZ472" s="163"/>
      <c r="EA472" s="226" t="str">
        <f t="shared" si="896"/>
        <v/>
      </c>
      <c r="EB472" s="178" t="str">
        <f t="shared" si="897"/>
        <v/>
      </c>
      <c r="EC472" s="178" t="str">
        <f t="shared" si="898"/>
        <v/>
      </c>
      <c r="ED472" s="178" t="str">
        <f t="shared" si="899"/>
        <v/>
      </c>
      <c r="EE472" s="178" t="str">
        <f t="shared" si="900"/>
        <v/>
      </c>
      <c r="EF472" s="178" t="str">
        <f t="shared" si="901"/>
        <v/>
      </c>
      <c r="EG472" s="178" t="str">
        <f t="shared" si="902"/>
        <v/>
      </c>
      <c r="EH472" s="178" t="str">
        <f t="shared" si="903"/>
        <v/>
      </c>
      <c r="EI472" s="178" t="str">
        <f t="shared" si="904"/>
        <v/>
      </c>
      <c r="EJ472" s="227" t="str">
        <f t="shared" si="905"/>
        <v/>
      </c>
      <c r="EK472" s="230" t="str">
        <f t="shared" si="859"/>
        <v/>
      </c>
      <c r="EL472" s="177" t="str">
        <f t="shared" si="860"/>
        <v/>
      </c>
      <c r="EM472" s="177" t="str">
        <f t="shared" si="861"/>
        <v/>
      </c>
      <c r="EN472" s="177" t="str">
        <f t="shared" si="862"/>
        <v/>
      </c>
      <c r="EO472" s="177" t="str">
        <f t="shared" si="863"/>
        <v/>
      </c>
      <c r="EP472" s="177" t="str">
        <f t="shared" si="864"/>
        <v/>
      </c>
      <c r="EQ472" s="177" t="str">
        <f t="shared" si="865"/>
        <v/>
      </c>
      <c r="ER472" s="177" t="str">
        <f t="shared" si="866"/>
        <v/>
      </c>
      <c r="ES472" s="177" t="str">
        <f t="shared" si="867"/>
        <v/>
      </c>
      <c r="ET472" s="177" t="str">
        <f t="shared" si="868"/>
        <v/>
      </c>
      <c r="EU472" s="229" t="e">
        <f t="shared" si="869"/>
        <v>#VALUE!</v>
      </c>
      <c r="EV472" s="27" t="e">
        <f t="shared" si="870"/>
        <v>#VALUE!</v>
      </c>
      <c r="EW472" s="27" t="e">
        <f t="shared" si="871"/>
        <v>#VALUE!</v>
      </c>
      <c r="EX472" s="28" t="e">
        <f t="shared" si="872"/>
        <v>#VALUE!</v>
      </c>
      <c r="EY472" s="28" t="e">
        <f t="shared" si="873"/>
        <v>#VALUE!</v>
      </c>
      <c r="EZ472" s="28" t="b">
        <f t="shared" si="874"/>
        <v>0</v>
      </c>
      <c r="FA472" s="176" t="str">
        <f t="shared" si="875"/>
        <v/>
      </c>
      <c r="FB472" s="27" t="e" cm="1">
        <f t="array" aca="1" ref="FB472" ca="1">TEXT(RIGHT(10-RIGHT(SUM(INDEX(1*(MID(MID(C472,1,1)*2,ROW(INDIRECT("1:"&amp;LEN(MID(C472,1,1)*2))),1)),,))+MID(C472,2,1)+
SUM(INDEX(1*(MID(MID(C472,3,1)*2,ROW(INDIRECT("1:"&amp;LEN(MID(C472,3,1)*2))),1)),,))+MID(C472,4,1)+
SUM(INDEX(1*(MID(MID(C472,5,1)*2,ROW(INDIRECT("1:"&amp;LEN(MID(C472,5,1)*2))),1)),,))+MID(C472,6,1)+
SUM(INDEX(1*(MID(MID(C472,8,1)*2,ROW(INDIRECT("1:"&amp;LEN(MID(C472,8,1)*2))),1)),,))+MID(C472,9,1)+
SUM(INDEX(1*(MID(MID(C472,10,1)*2,ROW(INDIRECT("1:"&amp;LEN(MID(C472,10,1)*2))),1)),,)),1),1),"0")</f>
        <v>#VALUE!</v>
      </c>
      <c r="FC472" s="27" t="str">
        <f t="shared" si="876"/>
        <v/>
      </c>
      <c r="FD472" s="29" t="b">
        <f t="shared" si="877"/>
        <v>0</v>
      </c>
      <c r="FE472" s="112" t="b">
        <f>IFERROR(MATCH(D472,'Avtal för korttidsarbete'!$G$13:$G$1012,0),TRUE)</f>
        <v>1</v>
      </c>
      <c r="FF472" s="112" t="b">
        <f t="shared" si="906"/>
        <v>0</v>
      </c>
      <c r="FG472" s="113" t="str" cm="1">
        <f t="array" ref="FG472">IF(FE472=TRUE,"x",INDEX('Avtal för korttidsarbete'!$E$13:$E$1012,$FE472))</f>
        <v>x</v>
      </c>
      <c r="FH472" s="113" t="str" cm="1">
        <f t="array" ref="FH472">IF(FE472=TRUE,"x",INDEX('Avtal för korttidsarbete'!$F$13:$F$1012,$FE472))</f>
        <v>x</v>
      </c>
      <c r="FI472" s="112" t="b">
        <f t="shared" si="907"/>
        <v>0</v>
      </c>
      <c r="FJ472" s="135">
        <f t="shared" si="908"/>
        <v>44166</v>
      </c>
      <c r="FK472" s="135">
        <f t="shared" si="909"/>
        <v>44377</v>
      </c>
      <c r="FL472" s="112" t="b">
        <f t="shared" si="910"/>
        <v>0</v>
      </c>
      <c r="FM472" s="113">
        <f t="shared" si="911"/>
        <v>44166</v>
      </c>
      <c r="FN472" s="135">
        <f t="shared" si="912"/>
        <v>44377</v>
      </c>
      <c r="FO472" s="148" t="b">
        <f>IFERROR(INDEX('Avtal för korttidsarbete'!R:R,MATCH(D472,'Avtal för korttidsarbete'!$G:$G,0)),TRUE)</f>
        <v>1</v>
      </c>
      <c r="FP472" s="135" t="str">
        <f>IF(FO472,"-",INDEX('Avtal för korttidsarbete'!$D:$D,MATCH(D472,'Avtal för korttidsarbete'!$G:$G,0)))</f>
        <v>-</v>
      </c>
      <c r="FQ472" s="113" t="b">
        <f>IFERROR(G472&gt;INDEX(Uppsägningar!E:E,MATCH(C472,Uppsägningar!C:C,0)),FALSE)</f>
        <v>0</v>
      </c>
    </row>
    <row r="473" spans="1:173" x14ac:dyDescent="0.25">
      <c r="A473" s="19">
        <v>457</v>
      </c>
      <c r="B473" s="20"/>
      <c r="C473" s="183"/>
      <c r="D473" s="66"/>
      <c r="E473" s="212">
        <f>IFERROR(INDEX(Admin!$C$7:$C$10,MATCH(FP473,TblNivåValTExt,0)),0)</f>
        <v>0</v>
      </c>
      <c r="F473" s="1"/>
      <c r="G473" s="1"/>
      <c r="H473" s="78"/>
      <c r="I473" s="181"/>
      <c r="J473" s="181"/>
      <c r="K473" s="182"/>
      <c r="L473" s="182"/>
      <c r="M473" s="181"/>
      <c r="N473" s="181"/>
      <c r="O473" s="181"/>
      <c r="P473" s="182"/>
      <c r="Q473" s="182"/>
      <c r="R473" s="181"/>
      <c r="S473" s="181"/>
      <c r="T473" s="181"/>
      <c r="U473" s="182"/>
      <c r="V473" s="182"/>
      <c r="W473" s="181"/>
      <c r="X473" s="181"/>
      <c r="Y473" s="181"/>
      <c r="Z473" s="182"/>
      <c r="AA473" s="182"/>
      <c r="AB473" s="181"/>
      <c r="AC473" s="181"/>
      <c r="AD473" s="181"/>
      <c r="AE473" s="182"/>
      <c r="AF473" s="182"/>
      <c r="AG473" s="181"/>
      <c r="AH473" s="181"/>
      <c r="AI473" s="181"/>
      <c r="AJ473" s="182"/>
      <c r="AK473" s="182"/>
      <c r="AL473" s="181"/>
      <c r="AM473" s="181"/>
      <c r="AN473" s="181"/>
      <c r="AO473" s="182"/>
      <c r="AP473" s="182"/>
      <c r="AQ473" s="181"/>
      <c r="AR473" s="181"/>
      <c r="AS473" s="181"/>
      <c r="AT473" s="182"/>
      <c r="AU473" s="182"/>
      <c r="AV473" s="181"/>
      <c r="AW473" s="181"/>
      <c r="AX473" s="181"/>
      <c r="AY473" s="182"/>
      <c r="AZ473" s="182"/>
      <c r="BA473" s="181"/>
      <c r="BB473" s="181"/>
      <c r="BC473" s="181"/>
      <c r="BD473" s="182"/>
      <c r="BE473" s="182"/>
      <c r="BF473" s="181"/>
      <c r="BG473" s="180">
        <f t="shared" si="878"/>
        <v>0</v>
      </c>
      <c r="BH473" s="116" t="str">
        <f t="shared" si="879"/>
        <v/>
      </c>
      <c r="BI473" s="80" t="b">
        <f t="shared" si="827"/>
        <v>0</v>
      </c>
      <c r="BJ473" s="80" t="str">
        <f t="shared" si="828"/>
        <v/>
      </c>
      <c r="BK473" s="80" t="b">
        <f t="shared" si="880"/>
        <v>0</v>
      </c>
      <c r="BL473" s="13" t="str">
        <f t="shared" si="829"/>
        <v/>
      </c>
      <c r="BM473" s="13" t="b">
        <f t="shared" si="881"/>
        <v>0</v>
      </c>
      <c r="BN473" s="35" t="str">
        <f t="shared" si="830"/>
        <v/>
      </c>
      <c r="BO473" s="13" t="b">
        <f t="shared" si="831"/>
        <v>0</v>
      </c>
      <c r="BP473" s="35" t="str">
        <f t="shared" si="832"/>
        <v/>
      </c>
      <c r="BQ473" s="13" t="b">
        <f t="shared" si="833"/>
        <v>0</v>
      </c>
      <c r="BR473" s="35" t="str">
        <f t="shared" si="834"/>
        <v/>
      </c>
      <c r="BS473" s="35" t="b">
        <f t="shared" si="835"/>
        <v>0</v>
      </c>
      <c r="BT473" s="35" t="str">
        <f t="shared" si="836"/>
        <v/>
      </c>
      <c r="BU473" s="35" t="b">
        <f t="shared" si="837"/>
        <v>0</v>
      </c>
      <c r="BV473" s="35" t="str">
        <f t="shared" si="838"/>
        <v/>
      </c>
      <c r="BW473" s="13" t="b">
        <f t="shared" si="913"/>
        <v>0</v>
      </c>
      <c r="BX473" s="35" t="str">
        <f t="shared" si="839"/>
        <v/>
      </c>
      <c r="BY473" s="265" t="b">
        <f t="shared" si="882"/>
        <v>0</v>
      </c>
      <c r="BZ473" s="35" t="str">
        <f t="shared" si="840"/>
        <v/>
      </c>
      <c r="CA473" s="265" t="b">
        <f t="shared" si="883"/>
        <v>0</v>
      </c>
      <c r="CB473" s="35" t="str">
        <f t="shared" si="841"/>
        <v/>
      </c>
      <c r="CC473" s="272" t="b">
        <f t="shared" si="884"/>
        <v>0</v>
      </c>
      <c r="CD473" s="35" t="str">
        <f t="shared" si="842"/>
        <v/>
      </c>
      <c r="CE473" s="13" t="b">
        <f t="shared" si="843"/>
        <v>0</v>
      </c>
      <c r="CF473" s="35" t="str">
        <f t="shared" si="844"/>
        <v/>
      </c>
      <c r="CG473" s="179">
        <f t="shared" si="845"/>
        <v>0</v>
      </c>
      <c r="CH473" s="179">
        <f t="shared" si="846"/>
        <v>0</v>
      </c>
      <c r="CI473" s="218">
        <f t="shared" si="885"/>
        <v>0</v>
      </c>
      <c r="CJ473" s="218">
        <f t="shared" si="886"/>
        <v>0</v>
      </c>
      <c r="CK473" s="218">
        <f t="shared" si="887"/>
        <v>0</v>
      </c>
      <c r="CL473" s="218">
        <f t="shared" si="888"/>
        <v>0</v>
      </c>
      <c r="CM473" s="218">
        <f t="shared" si="889"/>
        <v>0</v>
      </c>
      <c r="CN473" s="218">
        <f t="shared" si="890"/>
        <v>0</v>
      </c>
      <c r="CO473" s="218">
        <f t="shared" si="891"/>
        <v>0</v>
      </c>
      <c r="CP473" s="218">
        <f t="shared" si="892"/>
        <v>0</v>
      </c>
      <c r="CQ473" s="218">
        <f t="shared" si="893"/>
        <v>0</v>
      </c>
      <c r="CR473" s="218">
        <f t="shared" si="894"/>
        <v>0</v>
      </c>
      <c r="CS473" s="14">
        <f t="shared" si="847"/>
        <v>0</v>
      </c>
      <c r="CT473" s="236">
        <f t="shared" si="848"/>
        <v>0</v>
      </c>
      <c r="CU473" s="237">
        <f t="shared" si="914"/>
        <v>0</v>
      </c>
      <c r="CV473" s="16">
        <f t="shared" si="914"/>
        <v>0</v>
      </c>
      <c r="CW473" s="16">
        <f t="shared" si="914"/>
        <v>0</v>
      </c>
      <c r="CX473" s="16">
        <f t="shared" si="914"/>
        <v>0</v>
      </c>
      <c r="CY473" s="16">
        <f t="shared" si="914"/>
        <v>0</v>
      </c>
      <c r="CZ473" s="16">
        <f t="shared" si="914"/>
        <v>0</v>
      </c>
      <c r="DA473" s="16">
        <f t="shared" si="914"/>
        <v>0</v>
      </c>
      <c r="DB473" s="16">
        <f t="shared" si="914"/>
        <v>0</v>
      </c>
      <c r="DC473" s="16">
        <f t="shared" si="914"/>
        <v>0</v>
      </c>
      <c r="DD473" s="238">
        <f t="shared" si="914"/>
        <v>0</v>
      </c>
      <c r="DE473" s="232">
        <f t="shared" si="915"/>
        <v>0</v>
      </c>
      <c r="DF473" s="132">
        <f t="shared" si="915"/>
        <v>0</v>
      </c>
      <c r="DG473" s="132">
        <f t="shared" si="915"/>
        <v>0</v>
      </c>
      <c r="DH473" s="132">
        <f t="shared" si="915"/>
        <v>0</v>
      </c>
      <c r="DI473" s="132">
        <f t="shared" si="915"/>
        <v>0</v>
      </c>
      <c r="DJ473" s="132">
        <f t="shared" si="915"/>
        <v>0</v>
      </c>
      <c r="DK473" s="132">
        <f t="shared" si="915"/>
        <v>0</v>
      </c>
      <c r="DL473" s="132">
        <f t="shared" si="915"/>
        <v>0</v>
      </c>
      <c r="DM473" s="132">
        <f t="shared" si="915"/>
        <v>0</v>
      </c>
      <c r="DN473" s="233">
        <f t="shared" si="915"/>
        <v>0</v>
      </c>
      <c r="DO473" s="232">
        <f t="shared" si="849"/>
        <v>0</v>
      </c>
      <c r="DP473" s="132">
        <f t="shared" si="850"/>
        <v>0</v>
      </c>
      <c r="DQ473" s="132">
        <f t="shared" si="851"/>
        <v>0</v>
      </c>
      <c r="DR473" s="132">
        <f t="shared" si="852"/>
        <v>0</v>
      </c>
      <c r="DS473" s="132">
        <f t="shared" si="853"/>
        <v>0</v>
      </c>
      <c r="DT473" s="132">
        <f t="shared" si="854"/>
        <v>0</v>
      </c>
      <c r="DU473" s="132">
        <f t="shared" si="855"/>
        <v>0</v>
      </c>
      <c r="DV473" s="132">
        <f t="shared" si="856"/>
        <v>0</v>
      </c>
      <c r="DW473" s="132">
        <f t="shared" si="857"/>
        <v>0</v>
      </c>
      <c r="DX473" s="233">
        <f t="shared" si="858"/>
        <v>0</v>
      </c>
      <c r="DY473" s="231" t="b">
        <f t="shared" si="895"/>
        <v>0</v>
      </c>
      <c r="DZ473" s="163"/>
      <c r="EA473" s="226" t="str">
        <f t="shared" si="896"/>
        <v/>
      </c>
      <c r="EB473" s="178" t="str">
        <f t="shared" si="897"/>
        <v/>
      </c>
      <c r="EC473" s="178" t="str">
        <f t="shared" si="898"/>
        <v/>
      </c>
      <c r="ED473" s="178" t="str">
        <f t="shared" si="899"/>
        <v/>
      </c>
      <c r="EE473" s="178" t="str">
        <f t="shared" si="900"/>
        <v/>
      </c>
      <c r="EF473" s="178" t="str">
        <f t="shared" si="901"/>
        <v/>
      </c>
      <c r="EG473" s="178" t="str">
        <f t="shared" si="902"/>
        <v/>
      </c>
      <c r="EH473" s="178" t="str">
        <f t="shared" si="903"/>
        <v/>
      </c>
      <c r="EI473" s="178" t="str">
        <f t="shared" si="904"/>
        <v/>
      </c>
      <c r="EJ473" s="227" t="str">
        <f t="shared" si="905"/>
        <v/>
      </c>
      <c r="EK473" s="230" t="str">
        <f t="shared" si="859"/>
        <v/>
      </c>
      <c r="EL473" s="177" t="str">
        <f t="shared" si="860"/>
        <v/>
      </c>
      <c r="EM473" s="177" t="str">
        <f t="shared" si="861"/>
        <v/>
      </c>
      <c r="EN473" s="177" t="str">
        <f t="shared" si="862"/>
        <v/>
      </c>
      <c r="EO473" s="177" t="str">
        <f t="shared" si="863"/>
        <v/>
      </c>
      <c r="EP473" s="177" t="str">
        <f t="shared" si="864"/>
        <v/>
      </c>
      <c r="EQ473" s="177" t="str">
        <f t="shared" si="865"/>
        <v/>
      </c>
      <c r="ER473" s="177" t="str">
        <f t="shared" si="866"/>
        <v/>
      </c>
      <c r="ES473" s="177" t="str">
        <f t="shared" si="867"/>
        <v/>
      </c>
      <c r="ET473" s="177" t="str">
        <f t="shared" si="868"/>
        <v/>
      </c>
      <c r="EU473" s="229" t="e">
        <f t="shared" si="869"/>
        <v>#VALUE!</v>
      </c>
      <c r="EV473" s="27" t="e">
        <f t="shared" si="870"/>
        <v>#VALUE!</v>
      </c>
      <c r="EW473" s="27" t="e">
        <f t="shared" si="871"/>
        <v>#VALUE!</v>
      </c>
      <c r="EX473" s="28" t="e">
        <f t="shared" si="872"/>
        <v>#VALUE!</v>
      </c>
      <c r="EY473" s="28" t="e">
        <f t="shared" si="873"/>
        <v>#VALUE!</v>
      </c>
      <c r="EZ473" s="28" t="b">
        <f t="shared" si="874"/>
        <v>0</v>
      </c>
      <c r="FA473" s="176" t="str">
        <f t="shared" si="875"/>
        <v/>
      </c>
      <c r="FB473" s="27" t="e" cm="1">
        <f t="array" aca="1" ref="FB473" ca="1">TEXT(RIGHT(10-RIGHT(SUM(INDEX(1*(MID(MID(C473,1,1)*2,ROW(INDIRECT("1:"&amp;LEN(MID(C473,1,1)*2))),1)),,))+MID(C473,2,1)+
SUM(INDEX(1*(MID(MID(C473,3,1)*2,ROW(INDIRECT("1:"&amp;LEN(MID(C473,3,1)*2))),1)),,))+MID(C473,4,1)+
SUM(INDEX(1*(MID(MID(C473,5,1)*2,ROW(INDIRECT("1:"&amp;LEN(MID(C473,5,1)*2))),1)),,))+MID(C473,6,1)+
SUM(INDEX(1*(MID(MID(C473,8,1)*2,ROW(INDIRECT("1:"&amp;LEN(MID(C473,8,1)*2))),1)),,))+MID(C473,9,1)+
SUM(INDEX(1*(MID(MID(C473,10,1)*2,ROW(INDIRECT("1:"&amp;LEN(MID(C473,10,1)*2))),1)),,)),1),1),"0")</f>
        <v>#VALUE!</v>
      </c>
      <c r="FC473" s="27" t="str">
        <f t="shared" si="876"/>
        <v/>
      </c>
      <c r="FD473" s="29" t="b">
        <f t="shared" si="877"/>
        <v>0</v>
      </c>
      <c r="FE473" s="112" t="b">
        <f>IFERROR(MATCH(D473,'Avtal för korttidsarbete'!$G$13:$G$1012,0),TRUE)</f>
        <v>1</v>
      </c>
      <c r="FF473" s="112" t="b">
        <f t="shared" si="906"/>
        <v>0</v>
      </c>
      <c r="FG473" s="113" t="str" cm="1">
        <f t="array" ref="FG473">IF(FE473=TRUE,"x",INDEX('Avtal för korttidsarbete'!$E$13:$E$1012,$FE473))</f>
        <v>x</v>
      </c>
      <c r="FH473" s="113" t="str" cm="1">
        <f t="array" ref="FH473">IF(FE473=TRUE,"x",INDEX('Avtal för korttidsarbete'!$F$13:$F$1012,$FE473))</f>
        <v>x</v>
      </c>
      <c r="FI473" s="112" t="b">
        <f t="shared" si="907"/>
        <v>0</v>
      </c>
      <c r="FJ473" s="135">
        <f t="shared" si="908"/>
        <v>44166</v>
      </c>
      <c r="FK473" s="135">
        <f t="shared" si="909"/>
        <v>44377</v>
      </c>
      <c r="FL473" s="112" t="b">
        <f t="shared" si="910"/>
        <v>0</v>
      </c>
      <c r="FM473" s="113">
        <f t="shared" si="911"/>
        <v>44166</v>
      </c>
      <c r="FN473" s="135">
        <f t="shared" si="912"/>
        <v>44377</v>
      </c>
      <c r="FO473" s="148" t="b">
        <f>IFERROR(INDEX('Avtal för korttidsarbete'!R:R,MATCH(D473,'Avtal för korttidsarbete'!$G:$G,0)),TRUE)</f>
        <v>1</v>
      </c>
      <c r="FP473" s="135" t="str">
        <f>IF(FO473,"-",INDEX('Avtal för korttidsarbete'!$D:$D,MATCH(D473,'Avtal för korttidsarbete'!$G:$G,0)))</f>
        <v>-</v>
      </c>
      <c r="FQ473" s="113" t="b">
        <f>IFERROR(G473&gt;INDEX(Uppsägningar!E:E,MATCH(C473,Uppsägningar!C:C,0)),FALSE)</f>
        <v>0</v>
      </c>
    </row>
    <row r="474" spans="1:173" x14ac:dyDescent="0.25">
      <c r="A474" s="19">
        <v>458</v>
      </c>
      <c r="B474" s="20"/>
      <c r="C474" s="183"/>
      <c r="D474" s="66"/>
      <c r="E474" s="212">
        <f>IFERROR(INDEX(Admin!$C$7:$C$10,MATCH(FP474,TblNivåValTExt,0)),0)</f>
        <v>0</v>
      </c>
      <c r="F474" s="1"/>
      <c r="G474" s="1"/>
      <c r="H474" s="78"/>
      <c r="I474" s="181"/>
      <c r="J474" s="181"/>
      <c r="K474" s="182"/>
      <c r="L474" s="182"/>
      <c r="M474" s="181"/>
      <c r="N474" s="181"/>
      <c r="O474" s="181"/>
      <c r="P474" s="182"/>
      <c r="Q474" s="182"/>
      <c r="R474" s="181"/>
      <c r="S474" s="181"/>
      <c r="T474" s="181"/>
      <c r="U474" s="182"/>
      <c r="V474" s="182"/>
      <c r="W474" s="181"/>
      <c r="X474" s="181"/>
      <c r="Y474" s="181"/>
      <c r="Z474" s="182"/>
      <c r="AA474" s="182"/>
      <c r="AB474" s="181"/>
      <c r="AC474" s="181"/>
      <c r="AD474" s="181"/>
      <c r="AE474" s="182"/>
      <c r="AF474" s="182"/>
      <c r="AG474" s="181"/>
      <c r="AH474" s="181"/>
      <c r="AI474" s="181"/>
      <c r="AJ474" s="182"/>
      <c r="AK474" s="182"/>
      <c r="AL474" s="181"/>
      <c r="AM474" s="181"/>
      <c r="AN474" s="181"/>
      <c r="AO474" s="182"/>
      <c r="AP474" s="182"/>
      <c r="AQ474" s="181"/>
      <c r="AR474" s="181"/>
      <c r="AS474" s="181"/>
      <c r="AT474" s="182"/>
      <c r="AU474" s="182"/>
      <c r="AV474" s="181"/>
      <c r="AW474" s="181"/>
      <c r="AX474" s="181"/>
      <c r="AY474" s="182"/>
      <c r="AZ474" s="182"/>
      <c r="BA474" s="181"/>
      <c r="BB474" s="181"/>
      <c r="BC474" s="181"/>
      <c r="BD474" s="182"/>
      <c r="BE474" s="182"/>
      <c r="BF474" s="181"/>
      <c r="BG474" s="180">
        <f t="shared" si="878"/>
        <v>0</v>
      </c>
      <c r="BH474" s="116" t="str">
        <f t="shared" si="879"/>
        <v/>
      </c>
      <c r="BI474" s="80" t="b">
        <f t="shared" si="827"/>
        <v>0</v>
      </c>
      <c r="BJ474" s="80" t="str">
        <f t="shared" si="828"/>
        <v/>
      </c>
      <c r="BK474" s="80" t="b">
        <f t="shared" si="880"/>
        <v>0</v>
      </c>
      <c r="BL474" s="13" t="str">
        <f t="shared" si="829"/>
        <v/>
      </c>
      <c r="BM474" s="13" t="b">
        <f t="shared" si="881"/>
        <v>0</v>
      </c>
      <c r="BN474" s="35" t="str">
        <f t="shared" si="830"/>
        <v/>
      </c>
      <c r="BO474" s="13" t="b">
        <f t="shared" si="831"/>
        <v>0</v>
      </c>
      <c r="BP474" s="35" t="str">
        <f t="shared" si="832"/>
        <v/>
      </c>
      <c r="BQ474" s="13" t="b">
        <f t="shared" si="833"/>
        <v>0</v>
      </c>
      <c r="BR474" s="35" t="str">
        <f t="shared" si="834"/>
        <v/>
      </c>
      <c r="BS474" s="35" t="b">
        <f t="shared" si="835"/>
        <v>0</v>
      </c>
      <c r="BT474" s="35" t="str">
        <f t="shared" si="836"/>
        <v/>
      </c>
      <c r="BU474" s="35" t="b">
        <f t="shared" si="837"/>
        <v>0</v>
      </c>
      <c r="BV474" s="35" t="str">
        <f t="shared" si="838"/>
        <v/>
      </c>
      <c r="BW474" s="13" t="b">
        <f t="shared" si="913"/>
        <v>0</v>
      </c>
      <c r="BX474" s="35" t="str">
        <f t="shared" si="839"/>
        <v/>
      </c>
      <c r="BY474" s="265" t="b">
        <f t="shared" si="882"/>
        <v>0</v>
      </c>
      <c r="BZ474" s="35" t="str">
        <f t="shared" si="840"/>
        <v/>
      </c>
      <c r="CA474" s="265" t="b">
        <f t="shared" si="883"/>
        <v>0</v>
      </c>
      <c r="CB474" s="35" t="str">
        <f t="shared" si="841"/>
        <v/>
      </c>
      <c r="CC474" s="272" t="b">
        <f t="shared" si="884"/>
        <v>0</v>
      </c>
      <c r="CD474" s="35" t="str">
        <f t="shared" si="842"/>
        <v/>
      </c>
      <c r="CE474" s="13" t="b">
        <f t="shared" si="843"/>
        <v>0</v>
      </c>
      <c r="CF474" s="35" t="str">
        <f t="shared" si="844"/>
        <v/>
      </c>
      <c r="CG474" s="179">
        <f t="shared" si="845"/>
        <v>0</v>
      </c>
      <c r="CH474" s="179">
        <f t="shared" si="846"/>
        <v>0</v>
      </c>
      <c r="CI474" s="218">
        <f t="shared" si="885"/>
        <v>0</v>
      </c>
      <c r="CJ474" s="218">
        <f t="shared" si="886"/>
        <v>0</v>
      </c>
      <c r="CK474" s="218">
        <f t="shared" si="887"/>
        <v>0</v>
      </c>
      <c r="CL474" s="218">
        <f t="shared" si="888"/>
        <v>0</v>
      </c>
      <c r="CM474" s="218">
        <f t="shared" si="889"/>
        <v>0</v>
      </c>
      <c r="CN474" s="218">
        <f t="shared" si="890"/>
        <v>0</v>
      </c>
      <c r="CO474" s="218">
        <f t="shared" si="891"/>
        <v>0</v>
      </c>
      <c r="CP474" s="218">
        <f t="shared" si="892"/>
        <v>0</v>
      </c>
      <c r="CQ474" s="218">
        <f t="shared" si="893"/>
        <v>0</v>
      </c>
      <c r="CR474" s="218">
        <f t="shared" si="894"/>
        <v>0</v>
      </c>
      <c r="CS474" s="14">
        <f t="shared" si="847"/>
        <v>0</v>
      </c>
      <c r="CT474" s="236">
        <f t="shared" si="848"/>
        <v>0</v>
      </c>
      <c r="CU474" s="237">
        <f t="shared" si="914"/>
        <v>0</v>
      </c>
      <c r="CV474" s="16">
        <f t="shared" si="914"/>
        <v>0</v>
      </c>
      <c r="CW474" s="16">
        <f t="shared" si="914"/>
        <v>0</v>
      </c>
      <c r="CX474" s="16">
        <f t="shared" si="914"/>
        <v>0</v>
      </c>
      <c r="CY474" s="16">
        <f t="shared" si="914"/>
        <v>0</v>
      </c>
      <c r="CZ474" s="16">
        <f t="shared" si="914"/>
        <v>0</v>
      </c>
      <c r="DA474" s="16">
        <f t="shared" si="914"/>
        <v>0</v>
      </c>
      <c r="DB474" s="16">
        <f t="shared" si="914"/>
        <v>0</v>
      </c>
      <c r="DC474" s="16">
        <f t="shared" si="914"/>
        <v>0</v>
      </c>
      <c r="DD474" s="238">
        <f t="shared" si="914"/>
        <v>0</v>
      </c>
      <c r="DE474" s="232">
        <f t="shared" si="915"/>
        <v>0</v>
      </c>
      <c r="DF474" s="132">
        <f t="shared" si="915"/>
        <v>0</v>
      </c>
      <c r="DG474" s="132">
        <f t="shared" si="915"/>
        <v>0</v>
      </c>
      <c r="DH474" s="132">
        <f t="shared" si="915"/>
        <v>0</v>
      </c>
      <c r="DI474" s="132">
        <f t="shared" si="915"/>
        <v>0</v>
      </c>
      <c r="DJ474" s="132">
        <f t="shared" si="915"/>
        <v>0</v>
      </c>
      <c r="DK474" s="132">
        <f t="shared" si="915"/>
        <v>0</v>
      </c>
      <c r="DL474" s="132">
        <f t="shared" si="915"/>
        <v>0</v>
      </c>
      <c r="DM474" s="132">
        <f t="shared" si="915"/>
        <v>0</v>
      </c>
      <c r="DN474" s="233">
        <f t="shared" si="915"/>
        <v>0</v>
      </c>
      <c r="DO474" s="232">
        <f t="shared" si="849"/>
        <v>0</v>
      </c>
      <c r="DP474" s="132">
        <f t="shared" si="850"/>
        <v>0</v>
      </c>
      <c r="DQ474" s="132">
        <f t="shared" si="851"/>
        <v>0</v>
      </c>
      <c r="DR474" s="132">
        <f t="shared" si="852"/>
        <v>0</v>
      </c>
      <c r="DS474" s="132">
        <f t="shared" si="853"/>
        <v>0</v>
      </c>
      <c r="DT474" s="132">
        <f t="shared" si="854"/>
        <v>0</v>
      </c>
      <c r="DU474" s="132">
        <f t="shared" si="855"/>
        <v>0</v>
      </c>
      <c r="DV474" s="132">
        <f t="shared" si="856"/>
        <v>0</v>
      </c>
      <c r="DW474" s="132">
        <f t="shared" si="857"/>
        <v>0</v>
      </c>
      <c r="DX474" s="233">
        <f t="shared" si="858"/>
        <v>0</v>
      </c>
      <c r="DY474" s="231" t="b">
        <f t="shared" si="895"/>
        <v>0</v>
      </c>
      <c r="DZ474" s="163"/>
      <c r="EA474" s="226" t="str">
        <f t="shared" si="896"/>
        <v/>
      </c>
      <c r="EB474" s="178" t="str">
        <f t="shared" si="897"/>
        <v/>
      </c>
      <c r="EC474" s="178" t="str">
        <f t="shared" si="898"/>
        <v/>
      </c>
      <c r="ED474" s="178" t="str">
        <f t="shared" si="899"/>
        <v/>
      </c>
      <c r="EE474" s="178" t="str">
        <f t="shared" si="900"/>
        <v/>
      </c>
      <c r="EF474" s="178" t="str">
        <f t="shared" si="901"/>
        <v/>
      </c>
      <c r="EG474" s="178" t="str">
        <f t="shared" si="902"/>
        <v/>
      </c>
      <c r="EH474" s="178" t="str">
        <f t="shared" si="903"/>
        <v/>
      </c>
      <c r="EI474" s="178" t="str">
        <f t="shared" si="904"/>
        <v/>
      </c>
      <c r="EJ474" s="227" t="str">
        <f t="shared" si="905"/>
        <v/>
      </c>
      <c r="EK474" s="230" t="str">
        <f t="shared" si="859"/>
        <v/>
      </c>
      <c r="EL474" s="177" t="str">
        <f t="shared" si="860"/>
        <v/>
      </c>
      <c r="EM474" s="177" t="str">
        <f t="shared" si="861"/>
        <v/>
      </c>
      <c r="EN474" s="177" t="str">
        <f t="shared" si="862"/>
        <v/>
      </c>
      <c r="EO474" s="177" t="str">
        <f t="shared" si="863"/>
        <v/>
      </c>
      <c r="EP474" s="177" t="str">
        <f t="shared" si="864"/>
        <v/>
      </c>
      <c r="EQ474" s="177" t="str">
        <f t="shared" si="865"/>
        <v/>
      </c>
      <c r="ER474" s="177" t="str">
        <f t="shared" si="866"/>
        <v/>
      </c>
      <c r="ES474" s="177" t="str">
        <f t="shared" si="867"/>
        <v/>
      </c>
      <c r="ET474" s="177" t="str">
        <f t="shared" si="868"/>
        <v/>
      </c>
      <c r="EU474" s="229" t="e">
        <f t="shared" si="869"/>
        <v>#VALUE!</v>
      </c>
      <c r="EV474" s="27" t="e">
        <f t="shared" si="870"/>
        <v>#VALUE!</v>
      </c>
      <c r="EW474" s="27" t="e">
        <f t="shared" si="871"/>
        <v>#VALUE!</v>
      </c>
      <c r="EX474" s="28" t="e">
        <f t="shared" si="872"/>
        <v>#VALUE!</v>
      </c>
      <c r="EY474" s="28" t="e">
        <f t="shared" si="873"/>
        <v>#VALUE!</v>
      </c>
      <c r="EZ474" s="28" t="b">
        <f t="shared" si="874"/>
        <v>0</v>
      </c>
      <c r="FA474" s="176" t="str">
        <f t="shared" si="875"/>
        <v/>
      </c>
      <c r="FB474" s="27" t="e" cm="1">
        <f t="array" aca="1" ref="FB474" ca="1">TEXT(RIGHT(10-RIGHT(SUM(INDEX(1*(MID(MID(C474,1,1)*2,ROW(INDIRECT("1:"&amp;LEN(MID(C474,1,1)*2))),1)),,))+MID(C474,2,1)+
SUM(INDEX(1*(MID(MID(C474,3,1)*2,ROW(INDIRECT("1:"&amp;LEN(MID(C474,3,1)*2))),1)),,))+MID(C474,4,1)+
SUM(INDEX(1*(MID(MID(C474,5,1)*2,ROW(INDIRECT("1:"&amp;LEN(MID(C474,5,1)*2))),1)),,))+MID(C474,6,1)+
SUM(INDEX(1*(MID(MID(C474,8,1)*2,ROW(INDIRECT("1:"&amp;LEN(MID(C474,8,1)*2))),1)),,))+MID(C474,9,1)+
SUM(INDEX(1*(MID(MID(C474,10,1)*2,ROW(INDIRECT("1:"&amp;LEN(MID(C474,10,1)*2))),1)),,)),1),1),"0")</f>
        <v>#VALUE!</v>
      </c>
      <c r="FC474" s="27" t="str">
        <f t="shared" si="876"/>
        <v/>
      </c>
      <c r="FD474" s="29" t="b">
        <f t="shared" si="877"/>
        <v>0</v>
      </c>
      <c r="FE474" s="112" t="b">
        <f>IFERROR(MATCH(D474,'Avtal för korttidsarbete'!$G$13:$G$1012,0),TRUE)</f>
        <v>1</v>
      </c>
      <c r="FF474" s="112" t="b">
        <f t="shared" si="906"/>
        <v>0</v>
      </c>
      <c r="FG474" s="113" t="str" cm="1">
        <f t="array" ref="FG474">IF(FE474=TRUE,"x",INDEX('Avtal för korttidsarbete'!$E$13:$E$1012,$FE474))</f>
        <v>x</v>
      </c>
      <c r="FH474" s="113" t="str" cm="1">
        <f t="array" ref="FH474">IF(FE474=TRUE,"x",INDEX('Avtal för korttidsarbete'!$F$13:$F$1012,$FE474))</f>
        <v>x</v>
      </c>
      <c r="FI474" s="112" t="b">
        <f t="shared" si="907"/>
        <v>0</v>
      </c>
      <c r="FJ474" s="135">
        <f t="shared" si="908"/>
        <v>44166</v>
      </c>
      <c r="FK474" s="135">
        <f t="shared" si="909"/>
        <v>44377</v>
      </c>
      <c r="FL474" s="112" t="b">
        <f t="shared" si="910"/>
        <v>0</v>
      </c>
      <c r="FM474" s="113">
        <f t="shared" si="911"/>
        <v>44166</v>
      </c>
      <c r="FN474" s="135">
        <f t="shared" si="912"/>
        <v>44377</v>
      </c>
      <c r="FO474" s="148" t="b">
        <f>IFERROR(INDEX('Avtal för korttidsarbete'!R:R,MATCH(D474,'Avtal för korttidsarbete'!$G:$G,0)),TRUE)</f>
        <v>1</v>
      </c>
      <c r="FP474" s="135" t="str">
        <f>IF(FO474,"-",INDEX('Avtal för korttidsarbete'!$D:$D,MATCH(D474,'Avtal för korttidsarbete'!$G:$G,0)))</f>
        <v>-</v>
      </c>
      <c r="FQ474" s="113" t="b">
        <f>IFERROR(G474&gt;INDEX(Uppsägningar!E:E,MATCH(C474,Uppsägningar!C:C,0)),FALSE)</f>
        <v>0</v>
      </c>
    </row>
    <row r="475" spans="1:173" x14ac:dyDescent="0.25">
      <c r="A475" s="19">
        <v>459</v>
      </c>
      <c r="B475" s="20"/>
      <c r="C475" s="183"/>
      <c r="D475" s="66"/>
      <c r="E475" s="212">
        <f>IFERROR(INDEX(Admin!$C$7:$C$10,MATCH(FP475,TblNivåValTExt,0)),0)</f>
        <v>0</v>
      </c>
      <c r="F475" s="1"/>
      <c r="G475" s="1"/>
      <c r="H475" s="78"/>
      <c r="I475" s="181"/>
      <c r="J475" s="181"/>
      <c r="K475" s="182"/>
      <c r="L475" s="182"/>
      <c r="M475" s="181"/>
      <c r="N475" s="181"/>
      <c r="O475" s="181"/>
      <c r="P475" s="182"/>
      <c r="Q475" s="182"/>
      <c r="R475" s="181"/>
      <c r="S475" s="181"/>
      <c r="T475" s="181"/>
      <c r="U475" s="182"/>
      <c r="V475" s="182"/>
      <c r="W475" s="181"/>
      <c r="X475" s="181"/>
      <c r="Y475" s="181"/>
      <c r="Z475" s="182"/>
      <c r="AA475" s="182"/>
      <c r="AB475" s="181"/>
      <c r="AC475" s="181"/>
      <c r="AD475" s="181"/>
      <c r="AE475" s="182"/>
      <c r="AF475" s="182"/>
      <c r="AG475" s="181"/>
      <c r="AH475" s="181"/>
      <c r="AI475" s="181"/>
      <c r="AJ475" s="182"/>
      <c r="AK475" s="182"/>
      <c r="AL475" s="181"/>
      <c r="AM475" s="181"/>
      <c r="AN475" s="181"/>
      <c r="AO475" s="182"/>
      <c r="AP475" s="182"/>
      <c r="AQ475" s="181"/>
      <c r="AR475" s="181"/>
      <c r="AS475" s="181"/>
      <c r="AT475" s="182"/>
      <c r="AU475" s="182"/>
      <c r="AV475" s="181"/>
      <c r="AW475" s="181"/>
      <c r="AX475" s="181"/>
      <c r="AY475" s="182"/>
      <c r="AZ475" s="182"/>
      <c r="BA475" s="181"/>
      <c r="BB475" s="181"/>
      <c r="BC475" s="181"/>
      <c r="BD475" s="182"/>
      <c r="BE475" s="182"/>
      <c r="BF475" s="181"/>
      <c r="BG475" s="180">
        <f t="shared" si="878"/>
        <v>0</v>
      </c>
      <c r="BH475" s="116" t="str">
        <f t="shared" si="879"/>
        <v/>
      </c>
      <c r="BI475" s="80" t="b">
        <f t="shared" si="827"/>
        <v>0</v>
      </c>
      <c r="BJ475" s="80" t="str">
        <f t="shared" si="828"/>
        <v/>
      </c>
      <c r="BK475" s="80" t="b">
        <f t="shared" si="880"/>
        <v>0</v>
      </c>
      <c r="BL475" s="13" t="str">
        <f t="shared" si="829"/>
        <v/>
      </c>
      <c r="BM475" s="13" t="b">
        <f t="shared" si="881"/>
        <v>0</v>
      </c>
      <c r="BN475" s="35" t="str">
        <f t="shared" si="830"/>
        <v/>
      </c>
      <c r="BO475" s="13" t="b">
        <f t="shared" si="831"/>
        <v>0</v>
      </c>
      <c r="BP475" s="35" t="str">
        <f t="shared" si="832"/>
        <v/>
      </c>
      <c r="BQ475" s="13" t="b">
        <f t="shared" si="833"/>
        <v>0</v>
      </c>
      <c r="BR475" s="35" t="str">
        <f t="shared" si="834"/>
        <v/>
      </c>
      <c r="BS475" s="35" t="b">
        <f t="shared" si="835"/>
        <v>0</v>
      </c>
      <c r="BT475" s="35" t="str">
        <f t="shared" si="836"/>
        <v/>
      </c>
      <c r="BU475" s="35" t="b">
        <f t="shared" si="837"/>
        <v>0</v>
      </c>
      <c r="BV475" s="35" t="str">
        <f t="shared" si="838"/>
        <v/>
      </c>
      <c r="BW475" s="13" t="b">
        <f t="shared" si="913"/>
        <v>0</v>
      </c>
      <c r="BX475" s="35" t="str">
        <f t="shared" si="839"/>
        <v/>
      </c>
      <c r="BY475" s="265" t="b">
        <f t="shared" si="882"/>
        <v>0</v>
      </c>
      <c r="BZ475" s="35" t="str">
        <f t="shared" si="840"/>
        <v/>
      </c>
      <c r="CA475" s="265" t="b">
        <f t="shared" si="883"/>
        <v>0</v>
      </c>
      <c r="CB475" s="35" t="str">
        <f t="shared" si="841"/>
        <v/>
      </c>
      <c r="CC475" s="272" t="b">
        <f t="shared" si="884"/>
        <v>0</v>
      </c>
      <c r="CD475" s="35" t="str">
        <f t="shared" si="842"/>
        <v/>
      </c>
      <c r="CE475" s="13" t="b">
        <f t="shared" si="843"/>
        <v>0</v>
      </c>
      <c r="CF475" s="35" t="str">
        <f t="shared" si="844"/>
        <v/>
      </c>
      <c r="CG475" s="179">
        <f t="shared" si="845"/>
        <v>0</v>
      </c>
      <c r="CH475" s="179">
        <f t="shared" si="846"/>
        <v>0</v>
      </c>
      <c r="CI475" s="218">
        <f t="shared" si="885"/>
        <v>0</v>
      </c>
      <c r="CJ475" s="218">
        <f t="shared" si="886"/>
        <v>0</v>
      </c>
      <c r="CK475" s="218">
        <f t="shared" si="887"/>
        <v>0</v>
      </c>
      <c r="CL475" s="218">
        <f t="shared" si="888"/>
        <v>0</v>
      </c>
      <c r="CM475" s="218">
        <f t="shared" si="889"/>
        <v>0</v>
      </c>
      <c r="CN475" s="218">
        <f t="shared" si="890"/>
        <v>0</v>
      </c>
      <c r="CO475" s="218">
        <f t="shared" si="891"/>
        <v>0</v>
      </c>
      <c r="CP475" s="218">
        <f t="shared" si="892"/>
        <v>0</v>
      </c>
      <c r="CQ475" s="218">
        <f t="shared" si="893"/>
        <v>0</v>
      </c>
      <c r="CR475" s="218">
        <f t="shared" si="894"/>
        <v>0</v>
      </c>
      <c r="CS475" s="14">
        <f t="shared" si="847"/>
        <v>0</v>
      </c>
      <c r="CT475" s="236">
        <f t="shared" si="848"/>
        <v>0</v>
      </c>
      <c r="CU475" s="237">
        <f t="shared" si="914"/>
        <v>0</v>
      </c>
      <c r="CV475" s="16">
        <f t="shared" si="914"/>
        <v>0</v>
      </c>
      <c r="CW475" s="16">
        <f t="shared" si="914"/>
        <v>0</v>
      </c>
      <c r="CX475" s="16">
        <f t="shared" si="914"/>
        <v>0</v>
      </c>
      <c r="CY475" s="16">
        <f t="shared" si="914"/>
        <v>0</v>
      </c>
      <c r="CZ475" s="16">
        <f t="shared" si="914"/>
        <v>0</v>
      </c>
      <c r="DA475" s="16">
        <f t="shared" si="914"/>
        <v>0</v>
      </c>
      <c r="DB475" s="16">
        <f t="shared" si="914"/>
        <v>0</v>
      </c>
      <c r="DC475" s="16">
        <f t="shared" si="914"/>
        <v>0</v>
      </c>
      <c r="DD475" s="238">
        <f t="shared" si="914"/>
        <v>0</v>
      </c>
      <c r="DE475" s="232">
        <f t="shared" si="915"/>
        <v>0</v>
      </c>
      <c r="DF475" s="132">
        <f t="shared" si="915"/>
        <v>0</v>
      </c>
      <c r="DG475" s="132">
        <f t="shared" si="915"/>
        <v>0</v>
      </c>
      <c r="DH475" s="132">
        <f t="shared" si="915"/>
        <v>0</v>
      </c>
      <c r="DI475" s="132">
        <f t="shared" si="915"/>
        <v>0</v>
      </c>
      <c r="DJ475" s="132">
        <f t="shared" si="915"/>
        <v>0</v>
      </c>
      <c r="DK475" s="132">
        <f t="shared" si="915"/>
        <v>0</v>
      </c>
      <c r="DL475" s="132">
        <f t="shared" si="915"/>
        <v>0</v>
      </c>
      <c r="DM475" s="132">
        <f t="shared" si="915"/>
        <v>0</v>
      </c>
      <c r="DN475" s="233">
        <f t="shared" si="915"/>
        <v>0</v>
      </c>
      <c r="DO475" s="232">
        <f t="shared" si="849"/>
        <v>0</v>
      </c>
      <c r="DP475" s="132">
        <f t="shared" si="850"/>
        <v>0</v>
      </c>
      <c r="DQ475" s="132">
        <f t="shared" si="851"/>
        <v>0</v>
      </c>
      <c r="DR475" s="132">
        <f t="shared" si="852"/>
        <v>0</v>
      </c>
      <c r="DS475" s="132">
        <f t="shared" si="853"/>
        <v>0</v>
      </c>
      <c r="DT475" s="132">
        <f t="shared" si="854"/>
        <v>0</v>
      </c>
      <c r="DU475" s="132">
        <f t="shared" si="855"/>
        <v>0</v>
      </c>
      <c r="DV475" s="132">
        <f t="shared" si="856"/>
        <v>0</v>
      </c>
      <c r="DW475" s="132">
        <f t="shared" si="857"/>
        <v>0</v>
      </c>
      <c r="DX475" s="233">
        <f t="shared" si="858"/>
        <v>0</v>
      </c>
      <c r="DY475" s="231" t="b">
        <f t="shared" si="895"/>
        <v>0</v>
      </c>
      <c r="DZ475" s="163"/>
      <c r="EA475" s="226" t="str">
        <f t="shared" si="896"/>
        <v/>
      </c>
      <c r="EB475" s="178" t="str">
        <f t="shared" si="897"/>
        <v/>
      </c>
      <c r="EC475" s="178" t="str">
        <f t="shared" si="898"/>
        <v/>
      </c>
      <c r="ED475" s="178" t="str">
        <f t="shared" si="899"/>
        <v/>
      </c>
      <c r="EE475" s="178" t="str">
        <f t="shared" si="900"/>
        <v/>
      </c>
      <c r="EF475" s="178" t="str">
        <f t="shared" si="901"/>
        <v/>
      </c>
      <c r="EG475" s="178" t="str">
        <f t="shared" si="902"/>
        <v/>
      </c>
      <c r="EH475" s="178" t="str">
        <f t="shared" si="903"/>
        <v/>
      </c>
      <c r="EI475" s="178" t="str">
        <f t="shared" si="904"/>
        <v/>
      </c>
      <c r="EJ475" s="227" t="str">
        <f t="shared" si="905"/>
        <v/>
      </c>
      <c r="EK475" s="230" t="str">
        <f t="shared" si="859"/>
        <v/>
      </c>
      <c r="EL475" s="177" t="str">
        <f t="shared" si="860"/>
        <v/>
      </c>
      <c r="EM475" s="177" t="str">
        <f t="shared" si="861"/>
        <v/>
      </c>
      <c r="EN475" s="177" t="str">
        <f t="shared" si="862"/>
        <v/>
      </c>
      <c r="EO475" s="177" t="str">
        <f t="shared" si="863"/>
        <v/>
      </c>
      <c r="EP475" s="177" t="str">
        <f t="shared" si="864"/>
        <v/>
      </c>
      <c r="EQ475" s="177" t="str">
        <f t="shared" si="865"/>
        <v/>
      </c>
      <c r="ER475" s="177" t="str">
        <f t="shared" si="866"/>
        <v/>
      </c>
      <c r="ES475" s="177" t="str">
        <f t="shared" si="867"/>
        <v/>
      </c>
      <c r="ET475" s="177" t="str">
        <f t="shared" si="868"/>
        <v/>
      </c>
      <c r="EU475" s="229" t="e">
        <f t="shared" si="869"/>
        <v>#VALUE!</v>
      </c>
      <c r="EV475" s="27" t="e">
        <f t="shared" si="870"/>
        <v>#VALUE!</v>
      </c>
      <c r="EW475" s="27" t="e">
        <f t="shared" si="871"/>
        <v>#VALUE!</v>
      </c>
      <c r="EX475" s="28" t="e">
        <f t="shared" si="872"/>
        <v>#VALUE!</v>
      </c>
      <c r="EY475" s="28" t="e">
        <f t="shared" si="873"/>
        <v>#VALUE!</v>
      </c>
      <c r="EZ475" s="28" t="b">
        <f t="shared" si="874"/>
        <v>0</v>
      </c>
      <c r="FA475" s="176" t="str">
        <f t="shared" si="875"/>
        <v/>
      </c>
      <c r="FB475" s="27" t="e" cm="1">
        <f t="array" aca="1" ref="FB475" ca="1">TEXT(RIGHT(10-RIGHT(SUM(INDEX(1*(MID(MID(C475,1,1)*2,ROW(INDIRECT("1:"&amp;LEN(MID(C475,1,1)*2))),1)),,))+MID(C475,2,1)+
SUM(INDEX(1*(MID(MID(C475,3,1)*2,ROW(INDIRECT("1:"&amp;LEN(MID(C475,3,1)*2))),1)),,))+MID(C475,4,1)+
SUM(INDEX(1*(MID(MID(C475,5,1)*2,ROW(INDIRECT("1:"&amp;LEN(MID(C475,5,1)*2))),1)),,))+MID(C475,6,1)+
SUM(INDEX(1*(MID(MID(C475,8,1)*2,ROW(INDIRECT("1:"&amp;LEN(MID(C475,8,1)*2))),1)),,))+MID(C475,9,1)+
SUM(INDEX(1*(MID(MID(C475,10,1)*2,ROW(INDIRECT("1:"&amp;LEN(MID(C475,10,1)*2))),1)),,)),1),1),"0")</f>
        <v>#VALUE!</v>
      </c>
      <c r="FC475" s="27" t="str">
        <f t="shared" si="876"/>
        <v/>
      </c>
      <c r="FD475" s="29" t="b">
        <f t="shared" si="877"/>
        <v>0</v>
      </c>
      <c r="FE475" s="112" t="b">
        <f>IFERROR(MATCH(D475,'Avtal för korttidsarbete'!$G$13:$G$1012,0),TRUE)</f>
        <v>1</v>
      </c>
      <c r="FF475" s="112" t="b">
        <f t="shared" si="906"/>
        <v>0</v>
      </c>
      <c r="FG475" s="113" t="str" cm="1">
        <f t="array" ref="FG475">IF(FE475=TRUE,"x",INDEX('Avtal för korttidsarbete'!$E$13:$E$1012,$FE475))</f>
        <v>x</v>
      </c>
      <c r="FH475" s="113" t="str" cm="1">
        <f t="array" ref="FH475">IF(FE475=TRUE,"x",INDEX('Avtal för korttidsarbete'!$F$13:$F$1012,$FE475))</f>
        <v>x</v>
      </c>
      <c r="FI475" s="112" t="b">
        <f t="shared" si="907"/>
        <v>0</v>
      </c>
      <c r="FJ475" s="135">
        <f t="shared" si="908"/>
        <v>44166</v>
      </c>
      <c r="FK475" s="135">
        <f t="shared" si="909"/>
        <v>44377</v>
      </c>
      <c r="FL475" s="112" t="b">
        <f t="shared" si="910"/>
        <v>0</v>
      </c>
      <c r="FM475" s="113">
        <f t="shared" si="911"/>
        <v>44166</v>
      </c>
      <c r="FN475" s="135">
        <f t="shared" si="912"/>
        <v>44377</v>
      </c>
      <c r="FO475" s="148" t="b">
        <f>IFERROR(INDEX('Avtal för korttidsarbete'!R:R,MATCH(D475,'Avtal för korttidsarbete'!$G:$G,0)),TRUE)</f>
        <v>1</v>
      </c>
      <c r="FP475" s="135" t="str">
        <f>IF(FO475,"-",INDEX('Avtal för korttidsarbete'!$D:$D,MATCH(D475,'Avtal för korttidsarbete'!$G:$G,0)))</f>
        <v>-</v>
      </c>
      <c r="FQ475" s="113" t="b">
        <f>IFERROR(G475&gt;INDEX(Uppsägningar!E:E,MATCH(C475,Uppsägningar!C:C,0)),FALSE)</f>
        <v>0</v>
      </c>
    </row>
    <row r="476" spans="1:173" x14ac:dyDescent="0.25">
      <c r="A476" s="19">
        <v>460</v>
      </c>
      <c r="B476" s="20"/>
      <c r="C476" s="183"/>
      <c r="D476" s="66"/>
      <c r="E476" s="212">
        <f>IFERROR(INDEX(Admin!$C$7:$C$10,MATCH(FP476,TblNivåValTExt,0)),0)</f>
        <v>0</v>
      </c>
      <c r="F476" s="1"/>
      <c r="G476" s="1"/>
      <c r="H476" s="78"/>
      <c r="I476" s="181"/>
      <c r="J476" s="181"/>
      <c r="K476" s="182"/>
      <c r="L476" s="182"/>
      <c r="M476" s="181"/>
      <c r="N476" s="181"/>
      <c r="O476" s="181"/>
      <c r="P476" s="182"/>
      <c r="Q476" s="182"/>
      <c r="R476" s="181"/>
      <c r="S476" s="181"/>
      <c r="T476" s="181"/>
      <c r="U476" s="182"/>
      <c r="V476" s="182"/>
      <c r="W476" s="181"/>
      <c r="X476" s="181"/>
      <c r="Y476" s="181"/>
      <c r="Z476" s="182"/>
      <c r="AA476" s="182"/>
      <c r="AB476" s="181"/>
      <c r="AC476" s="181"/>
      <c r="AD476" s="181"/>
      <c r="AE476" s="182"/>
      <c r="AF476" s="182"/>
      <c r="AG476" s="181"/>
      <c r="AH476" s="181"/>
      <c r="AI476" s="181"/>
      <c r="AJ476" s="182"/>
      <c r="AK476" s="182"/>
      <c r="AL476" s="181"/>
      <c r="AM476" s="181"/>
      <c r="AN476" s="181"/>
      <c r="AO476" s="182"/>
      <c r="AP476" s="182"/>
      <c r="AQ476" s="181"/>
      <c r="AR476" s="181"/>
      <c r="AS476" s="181"/>
      <c r="AT476" s="182"/>
      <c r="AU476" s="182"/>
      <c r="AV476" s="181"/>
      <c r="AW476" s="181"/>
      <c r="AX476" s="181"/>
      <c r="AY476" s="182"/>
      <c r="AZ476" s="182"/>
      <c r="BA476" s="181"/>
      <c r="BB476" s="181"/>
      <c r="BC476" s="181"/>
      <c r="BD476" s="182"/>
      <c r="BE476" s="182"/>
      <c r="BF476" s="181"/>
      <c r="BG476" s="180">
        <f t="shared" si="878"/>
        <v>0</v>
      </c>
      <c r="BH476" s="116" t="str">
        <f t="shared" si="879"/>
        <v/>
      </c>
      <c r="BI476" s="80" t="b">
        <f t="shared" si="827"/>
        <v>0</v>
      </c>
      <c r="BJ476" s="80" t="str">
        <f t="shared" si="828"/>
        <v/>
      </c>
      <c r="BK476" s="80" t="b">
        <f t="shared" si="880"/>
        <v>0</v>
      </c>
      <c r="BL476" s="13" t="str">
        <f t="shared" si="829"/>
        <v/>
      </c>
      <c r="BM476" s="13" t="b">
        <f t="shared" si="881"/>
        <v>0</v>
      </c>
      <c r="BN476" s="35" t="str">
        <f t="shared" si="830"/>
        <v/>
      </c>
      <c r="BO476" s="13" t="b">
        <f t="shared" si="831"/>
        <v>0</v>
      </c>
      <c r="BP476" s="35" t="str">
        <f t="shared" si="832"/>
        <v/>
      </c>
      <c r="BQ476" s="13" t="b">
        <f t="shared" si="833"/>
        <v>0</v>
      </c>
      <c r="BR476" s="35" t="str">
        <f t="shared" si="834"/>
        <v/>
      </c>
      <c r="BS476" s="35" t="b">
        <f t="shared" si="835"/>
        <v>0</v>
      </c>
      <c r="BT476" s="35" t="str">
        <f t="shared" si="836"/>
        <v/>
      </c>
      <c r="BU476" s="35" t="b">
        <f t="shared" si="837"/>
        <v>0</v>
      </c>
      <c r="BV476" s="35" t="str">
        <f t="shared" si="838"/>
        <v/>
      </c>
      <c r="BW476" s="13" t="b">
        <f t="shared" si="913"/>
        <v>0</v>
      </c>
      <c r="BX476" s="35" t="str">
        <f t="shared" si="839"/>
        <v/>
      </c>
      <c r="BY476" s="265" t="b">
        <f t="shared" si="882"/>
        <v>0</v>
      </c>
      <c r="BZ476" s="35" t="str">
        <f t="shared" si="840"/>
        <v/>
      </c>
      <c r="CA476" s="265" t="b">
        <f t="shared" si="883"/>
        <v>0</v>
      </c>
      <c r="CB476" s="35" t="str">
        <f t="shared" si="841"/>
        <v/>
      </c>
      <c r="CC476" s="272" t="b">
        <f t="shared" si="884"/>
        <v>0</v>
      </c>
      <c r="CD476" s="35" t="str">
        <f t="shared" si="842"/>
        <v/>
      </c>
      <c r="CE476" s="13" t="b">
        <f t="shared" si="843"/>
        <v>0</v>
      </c>
      <c r="CF476" s="35" t="str">
        <f t="shared" si="844"/>
        <v/>
      </c>
      <c r="CG476" s="179">
        <f t="shared" si="845"/>
        <v>0</v>
      </c>
      <c r="CH476" s="179">
        <f t="shared" si="846"/>
        <v>0</v>
      </c>
      <c r="CI476" s="218">
        <f t="shared" si="885"/>
        <v>0</v>
      </c>
      <c r="CJ476" s="218">
        <f t="shared" si="886"/>
        <v>0</v>
      </c>
      <c r="CK476" s="218">
        <f t="shared" si="887"/>
        <v>0</v>
      </c>
      <c r="CL476" s="218">
        <f t="shared" si="888"/>
        <v>0</v>
      </c>
      <c r="CM476" s="218">
        <f t="shared" si="889"/>
        <v>0</v>
      </c>
      <c r="CN476" s="218">
        <f t="shared" si="890"/>
        <v>0</v>
      </c>
      <c r="CO476" s="218">
        <f t="shared" si="891"/>
        <v>0</v>
      </c>
      <c r="CP476" s="218">
        <f t="shared" si="892"/>
        <v>0</v>
      </c>
      <c r="CQ476" s="218">
        <f t="shared" si="893"/>
        <v>0</v>
      </c>
      <c r="CR476" s="218">
        <f t="shared" si="894"/>
        <v>0</v>
      </c>
      <c r="CS476" s="14">
        <f t="shared" si="847"/>
        <v>0</v>
      </c>
      <c r="CT476" s="236">
        <f t="shared" si="848"/>
        <v>0</v>
      </c>
      <c r="CU476" s="237">
        <f t="shared" si="914"/>
        <v>0</v>
      </c>
      <c r="CV476" s="16">
        <f t="shared" si="914"/>
        <v>0</v>
      </c>
      <c r="CW476" s="16">
        <f t="shared" si="914"/>
        <v>0</v>
      </c>
      <c r="CX476" s="16">
        <f t="shared" si="914"/>
        <v>0</v>
      </c>
      <c r="CY476" s="16">
        <f t="shared" si="914"/>
        <v>0</v>
      </c>
      <c r="CZ476" s="16">
        <f t="shared" si="914"/>
        <v>0</v>
      </c>
      <c r="DA476" s="16">
        <f t="shared" si="914"/>
        <v>0</v>
      </c>
      <c r="DB476" s="16">
        <f t="shared" si="914"/>
        <v>0</v>
      </c>
      <c r="DC476" s="16">
        <f t="shared" si="914"/>
        <v>0</v>
      </c>
      <c r="DD476" s="238">
        <f t="shared" si="914"/>
        <v>0</v>
      </c>
      <c r="DE476" s="232">
        <f t="shared" si="915"/>
        <v>0</v>
      </c>
      <c r="DF476" s="132">
        <f t="shared" si="915"/>
        <v>0</v>
      </c>
      <c r="DG476" s="132">
        <f t="shared" si="915"/>
        <v>0</v>
      </c>
      <c r="DH476" s="132">
        <f t="shared" si="915"/>
        <v>0</v>
      </c>
      <c r="DI476" s="132">
        <f t="shared" si="915"/>
        <v>0</v>
      </c>
      <c r="DJ476" s="132">
        <f t="shared" si="915"/>
        <v>0</v>
      </c>
      <c r="DK476" s="132">
        <f t="shared" si="915"/>
        <v>0</v>
      </c>
      <c r="DL476" s="132">
        <f t="shared" si="915"/>
        <v>0</v>
      </c>
      <c r="DM476" s="132">
        <f t="shared" si="915"/>
        <v>0</v>
      </c>
      <c r="DN476" s="233">
        <f t="shared" si="915"/>
        <v>0</v>
      </c>
      <c r="DO476" s="232">
        <f t="shared" si="849"/>
        <v>0</v>
      </c>
      <c r="DP476" s="132">
        <f t="shared" si="850"/>
        <v>0</v>
      </c>
      <c r="DQ476" s="132">
        <f t="shared" si="851"/>
        <v>0</v>
      </c>
      <c r="DR476" s="132">
        <f t="shared" si="852"/>
        <v>0</v>
      </c>
      <c r="DS476" s="132">
        <f t="shared" si="853"/>
        <v>0</v>
      </c>
      <c r="DT476" s="132">
        <f t="shared" si="854"/>
        <v>0</v>
      </c>
      <c r="DU476" s="132">
        <f t="shared" si="855"/>
        <v>0</v>
      </c>
      <c r="DV476" s="132">
        <f t="shared" si="856"/>
        <v>0</v>
      </c>
      <c r="DW476" s="132">
        <f t="shared" si="857"/>
        <v>0</v>
      </c>
      <c r="DX476" s="233">
        <f t="shared" si="858"/>
        <v>0</v>
      </c>
      <c r="DY476" s="231" t="b">
        <f t="shared" si="895"/>
        <v>0</v>
      </c>
      <c r="DZ476" s="163"/>
      <c r="EA476" s="226" t="str">
        <f t="shared" si="896"/>
        <v/>
      </c>
      <c r="EB476" s="178" t="str">
        <f t="shared" si="897"/>
        <v/>
      </c>
      <c r="EC476" s="178" t="str">
        <f t="shared" si="898"/>
        <v/>
      </c>
      <c r="ED476" s="178" t="str">
        <f t="shared" si="899"/>
        <v/>
      </c>
      <c r="EE476" s="178" t="str">
        <f t="shared" si="900"/>
        <v/>
      </c>
      <c r="EF476" s="178" t="str">
        <f t="shared" si="901"/>
        <v/>
      </c>
      <c r="EG476" s="178" t="str">
        <f t="shared" si="902"/>
        <v/>
      </c>
      <c r="EH476" s="178" t="str">
        <f t="shared" si="903"/>
        <v/>
      </c>
      <c r="EI476" s="178" t="str">
        <f t="shared" si="904"/>
        <v/>
      </c>
      <c r="EJ476" s="227" t="str">
        <f t="shared" si="905"/>
        <v/>
      </c>
      <c r="EK476" s="230" t="str">
        <f t="shared" si="859"/>
        <v/>
      </c>
      <c r="EL476" s="177" t="str">
        <f t="shared" si="860"/>
        <v/>
      </c>
      <c r="EM476" s="177" t="str">
        <f t="shared" si="861"/>
        <v/>
      </c>
      <c r="EN476" s="177" t="str">
        <f t="shared" si="862"/>
        <v/>
      </c>
      <c r="EO476" s="177" t="str">
        <f t="shared" si="863"/>
        <v/>
      </c>
      <c r="EP476" s="177" t="str">
        <f t="shared" si="864"/>
        <v/>
      </c>
      <c r="EQ476" s="177" t="str">
        <f t="shared" si="865"/>
        <v/>
      </c>
      <c r="ER476" s="177" t="str">
        <f t="shared" si="866"/>
        <v/>
      </c>
      <c r="ES476" s="177" t="str">
        <f t="shared" si="867"/>
        <v/>
      </c>
      <c r="ET476" s="177" t="str">
        <f t="shared" si="868"/>
        <v/>
      </c>
      <c r="EU476" s="229" t="e">
        <f t="shared" si="869"/>
        <v>#VALUE!</v>
      </c>
      <c r="EV476" s="27" t="e">
        <f t="shared" si="870"/>
        <v>#VALUE!</v>
      </c>
      <c r="EW476" s="27" t="e">
        <f t="shared" si="871"/>
        <v>#VALUE!</v>
      </c>
      <c r="EX476" s="28" t="e">
        <f t="shared" si="872"/>
        <v>#VALUE!</v>
      </c>
      <c r="EY476" s="28" t="e">
        <f t="shared" si="873"/>
        <v>#VALUE!</v>
      </c>
      <c r="EZ476" s="28" t="b">
        <f t="shared" si="874"/>
        <v>0</v>
      </c>
      <c r="FA476" s="176" t="str">
        <f t="shared" si="875"/>
        <v/>
      </c>
      <c r="FB476" s="27" t="e" cm="1">
        <f t="array" aca="1" ref="FB476" ca="1">TEXT(RIGHT(10-RIGHT(SUM(INDEX(1*(MID(MID(C476,1,1)*2,ROW(INDIRECT("1:"&amp;LEN(MID(C476,1,1)*2))),1)),,))+MID(C476,2,1)+
SUM(INDEX(1*(MID(MID(C476,3,1)*2,ROW(INDIRECT("1:"&amp;LEN(MID(C476,3,1)*2))),1)),,))+MID(C476,4,1)+
SUM(INDEX(1*(MID(MID(C476,5,1)*2,ROW(INDIRECT("1:"&amp;LEN(MID(C476,5,1)*2))),1)),,))+MID(C476,6,1)+
SUM(INDEX(1*(MID(MID(C476,8,1)*2,ROW(INDIRECT("1:"&amp;LEN(MID(C476,8,1)*2))),1)),,))+MID(C476,9,1)+
SUM(INDEX(1*(MID(MID(C476,10,1)*2,ROW(INDIRECT("1:"&amp;LEN(MID(C476,10,1)*2))),1)),,)),1),1),"0")</f>
        <v>#VALUE!</v>
      </c>
      <c r="FC476" s="27" t="str">
        <f t="shared" si="876"/>
        <v/>
      </c>
      <c r="FD476" s="29" t="b">
        <f t="shared" si="877"/>
        <v>0</v>
      </c>
      <c r="FE476" s="112" t="b">
        <f>IFERROR(MATCH(D476,'Avtal för korttidsarbete'!$G$13:$G$1012,0),TRUE)</f>
        <v>1</v>
      </c>
      <c r="FF476" s="112" t="b">
        <f t="shared" si="906"/>
        <v>0</v>
      </c>
      <c r="FG476" s="113" t="str" cm="1">
        <f t="array" ref="FG476">IF(FE476=TRUE,"x",INDEX('Avtal för korttidsarbete'!$E$13:$E$1012,$FE476))</f>
        <v>x</v>
      </c>
      <c r="FH476" s="113" t="str" cm="1">
        <f t="array" ref="FH476">IF(FE476=TRUE,"x",INDEX('Avtal för korttidsarbete'!$F$13:$F$1012,$FE476))</f>
        <v>x</v>
      </c>
      <c r="FI476" s="112" t="b">
        <f t="shared" si="907"/>
        <v>0</v>
      </c>
      <c r="FJ476" s="135">
        <f t="shared" si="908"/>
        <v>44166</v>
      </c>
      <c r="FK476" s="135">
        <f t="shared" si="909"/>
        <v>44377</v>
      </c>
      <c r="FL476" s="112" t="b">
        <f t="shared" si="910"/>
        <v>0</v>
      </c>
      <c r="FM476" s="113">
        <f t="shared" si="911"/>
        <v>44166</v>
      </c>
      <c r="FN476" s="135">
        <f t="shared" si="912"/>
        <v>44377</v>
      </c>
      <c r="FO476" s="148" t="b">
        <f>IFERROR(INDEX('Avtal för korttidsarbete'!R:R,MATCH(D476,'Avtal för korttidsarbete'!$G:$G,0)),TRUE)</f>
        <v>1</v>
      </c>
      <c r="FP476" s="135" t="str">
        <f>IF(FO476,"-",INDEX('Avtal för korttidsarbete'!$D:$D,MATCH(D476,'Avtal för korttidsarbete'!$G:$G,0)))</f>
        <v>-</v>
      </c>
      <c r="FQ476" s="113" t="b">
        <f>IFERROR(G476&gt;INDEX(Uppsägningar!E:E,MATCH(C476,Uppsägningar!C:C,0)),FALSE)</f>
        <v>0</v>
      </c>
    </row>
    <row r="477" spans="1:173" x14ac:dyDescent="0.25">
      <c r="A477" s="19">
        <v>461</v>
      </c>
      <c r="B477" s="20"/>
      <c r="C477" s="183"/>
      <c r="D477" s="66"/>
      <c r="E477" s="212">
        <f>IFERROR(INDEX(Admin!$C$7:$C$10,MATCH(FP477,TblNivåValTExt,0)),0)</f>
        <v>0</v>
      </c>
      <c r="F477" s="1"/>
      <c r="G477" s="1"/>
      <c r="H477" s="78"/>
      <c r="I477" s="181"/>
      <c r="J477" s="181"/>
      <c r="K477" s="182"/>
      <c r="L477" s="182"/>
      <c r="M477" s="181"/>
      <c r="N477" s="181"/>
      <c r="O477" s="181"/>
      <c r="P477" s="182"/>
      <c r="Q477" s="182"/>
      <c r="R477" s="181"/>
      <c r="S477" s="181"/>
      <c r="T477" s="181"/>
      <c r="U477" s="182"/>
      <c r="V477" s="182"/>
      <c r="W477" s="181"/>
      <c r="X477" s="181"/>
      <c r="Y477" s="181"/>
      <c r="Z477" s="182"/>
      <c r="AA477" s="182"/>
      <c r="AB477" s="181"/>
      <c r="AC477" s="181"/>
      <c r="AD477" s="181"/>
      <c r="AE477" s="182"/>
      <c r="AF477" s="182"/>
      <c r="AG477" s="181"/>
      <c r="AH477" s="181"/>
      <c r="AI477" s="181"/>
      <c r="AJ477" s="182"/>
      <c r="AK477" s="182"/>
      <c r="AL477" s="181"/>
      <c r="AM477" s="181"/>
      <c r="AN477" s="181"/>
      <c r="AO477" s="182"/>
      <c r="AP477" s="182"/>
      <c r="AQ477" s="181"/>
      <c r="AR477" s="181"/>
      <c r="AS477" s="181"/>
      <c r="AT477" s="182"/>
      <c r="AU477" s="182"/>
      <c r="AV477" s="181"/>
      <c r="AW477" s="181"/>
      <c r="AX477" s="181"/>
      <c r="AY477" s="182"/>
      <c r="AZ477" s="182"/>
      <c r="BA477" s="181"/>
      <c r="BB477" s="181"/>
      <c r="BC477" s="181"/>
      <c r="BD477" s="182"/>
      <c r="BE477" s="182"/>
      <c r="BF477" s="181"/>
      <c r="BG477" s="180">
        <f t="shared" si="878"/>
        <v>0</v>
      </c>
      <c r="BH477" s="116" t="str">
        <f t="shared" si="879"/>
        <v/>
      </c>
      <c r="BI477" s="80" t="b">
        <f t="shared" si="827"/>
        <v>0</v>
      </c>
      <c r="BJ477" s="80" t="str">
        <f t="shared" si="828"/>
        <v/>
      </c>
      <c r="BK477" s="80" t="b">
        <f t="shared" si="880"/>
        <v>0</v>
      </c>
      <c r="BL477" s="13" t="str">
        <f t="shared" si="829"/>
        <v/>
      </c>
      <c r="BM477" s="13" t="b">
        <f t="shared" si="881"/>
        <v>0</v>
      </c>
      <c r="BN477" s="35" t="str">
        <f t="shared" si="830"/>
        <v/>
      </c>
      <c r="BO477" s="13" t="b">
        <f t="shared" si="831"/>
        <v>0</v>
      </c>
      <c r="BP477" s="35" t="str">
        <f t="shared" si="832"/>
        <v/>
      </c>
      <c r="BQ477" s="13" t="b">
        <f t="shared" si="833"/>
        <v>0</v>
      </c>
      <c r="BR477" s="35" t="str">
        <f t="shared" si="834"/>
        <v/>
      </c>
      <c r="BS477" s="35" t="b">
        <f t="shared" si="835"/>
        <v>0</v>
      </c>
      <c r="BT477" s="35" t="str">
        <f t="shared" si="836"/>
        <v/>
      </c>
      <c r="BU477" s="35" t="b">
        <f t="shared" si="837"/>
        <v>0</v>
      </c>
      <c r="BV477" s="35" t="str">
        <f t="shared" si="838"/>
        <v/>
      </c>
      <c r="BW477" s="13" t="b">
        <f t="shared" si="913"/>
        <v>0</v>
      </c>
      <c r="BX477" s="35" t="str">
        <f t="shared" si="839"/>
        <v/>
      </c>
      <c r="BY477" s="265" t="b">
        <f t="shared" si="882"/>
        <v>0</v>
      </c>
      <c r="BZ477" s="35" t="str">
        <f t="shared" si="840"/>
        <v/>
      </c>
      <c r="CA477" s="265" t="b">
        <f t="shared" si="883"/>
        <v>0</v>
      </c>
      <c r="CB477" s="35" t="str">
        <f t="shared" si="841"/>
        <v/>
      </c>
      <c r="CC477" s="272" t="b">
        <f t="shared" si="884"/>
        <v>0</v>
      </c>
      <c r="CD477" s="35" t="str">
        <f t="shared" si="842"/>
        <v/>
      </c>
      <c r="CE477" s="13" t="b">
        <f t="shared" si="843"/>
        <v>0</v>
      </c>
      <c r="CF477" s="35" t="str">
        <f t="shared" si="844"/>
        <v/>
      </c>
      <c r="CG477" s="179">
        <f t="shared" si="845"/>
        <v>0</v>
      </c>
      <c r="CH477" s="179">
        <f t="shared" si="846"/>
        <v>0</v>
      </c>
      <c r="CI477" s="218">
        <f t="shared" si="885"/>
        <v>0</v>
      </c>
      <c r="CJ477" s="218">
        <f t="shared" si="886"/>
        <v>0</v>
      </c>
      <c r="CK477" s="218">
        <f t="shared" si="887"/>
        <v>0</v>
      </c>
      <c r="CL477" s="218">
        <f t="shared" si="888"/>
        <v>0</v>
      </c>
      <c r="CM477" s="218">
        <f t="shared" si="889"/>
        <v>0</v>
      </c>
      <c r="CN477" s="218">
        <f t="shared" si="890"/>
        <v>0</v>
      </c>
      <c r="CO477" s="218">
        <f t="shared" si="891"/>
        <v>0</v>
      </c>
      <c r="CP477" s="218">
        <f t="shared" si="892"/>
        <v>0</v>
      </c>
      <c r="CQ477" s="218">
        <f t="shared" si="893"/>
        <v>0</v>
      </c>
      <c r="CR477" s="218">
        <f t="shared" si="894"/>
        <v>0</v>
      </c>
      <c r="CS477" s="14">
        <f t="shared" si="847"/>
        <v>0</v>
      </c>
      <c r="CT477" s="236">
        <f t="shared" si="848"/>
        <v>0</v>
      </c>
      <c r="CU477" s="237">
        <f t="shared" ref="CU477:DD486" si="916">IF(AND($CS477,$CT477,CU$12),MAX(0,MIN(CU$10,$CT477)-MAX(CU$9,$CS477)+1),0)</f>
        <v>0</v>
      </c>
      <c r="CV477" s="16">
        <f t="shared" si="916"/>
        <v>0</v>
      </c>
      <c r="CW477" s="16">
        <f t="shared" si="916"/>
        <v>0</v>
      </c>
      <c r="CX477" s="16">
        <f t="shared" si="916"/>
        <v>0</v>
      </c>
      <c r="CY477" s="16">
        <f t="shared" si="916"/>
        <v>0</v>
      </c>
      <c r="CZ477" s="16">
        <f t="shared" si="916"/>
        <v>0</v>
      </c>
      <c r="DA477" s="16">
        <f t="shared" si="916"/>
        <v>0</v>
      </c>
      <c r="DB477" s="16">
        <f t="shared" si="916"/>
        <v>0</v>
      </c>
      <c r="DC477" s="16">
        <f t="shared" si="916"/>
        <v>0</v>
      </c>
      <c r="DD477" s="238">
        <f t="shared" si="916"/>
        <v>0</v>
      </c>
      <c r="DE477" s="232">
        <f t="shared" ref="DE477:DN486" si="917">IF($H477&lt;=0,0,MAX(0,MIN($H477,$DE$11)))</f>
        <v>0</v>
      </c>
      <c r="DF477" s="132">
        <f t="shared" si="917"/>
        <v>0</v>
      </c>
      <c r="DG477" s="132">
        <f t="shared" si="917"/>
        <v>0</v>
      </c>
      <c r="DH477" s="132">
        <f t="shared" si="917"/>
        <v>0</v>
      </c>
      <c r="DI477" s="132">
        <f t="shared" si="917"/>
        <v>0</v>
      </c>
      <c r="DJ477" s="132">
        <f t="shared" si="917"/>
        <v>0</v>
      </c>
      <c r="DK477" s="132">
        <f t="shared" si="917"/>
        <v>0</v>
      </c>
      <c r="DL477" s="132">
        <f t="shared" si="917"/>
        <v>0</v>
      </c>
      <c r="DM477" s="132">
        <f t="shared" si="917"/>
        <v>0</v>
      </c>
      <c r="DN477" s="233">
        <f t="shared" si="917"/>
        <v>0</v>
      </c>
      <c r="DO477" s="232">
        <f t="shared" si="849"/>
        <v>0</v>
      </c>
      <c r="DP477" s="132">
        <f t="shared" si="850"/>
        <v>0</v>
      </c>
      <c r="DQ477" s="132">
        <f t="shared" si="851"/>
        <v>0</v>
      </c>
      <c r="DR477" s="132">
        <f t="shared" si="852"/>
        <v>0</v>
      </c>
      <c r="DS477" s="132">
        <f t="shared" si="853"/>
        <v>0</v>
      </c>
      <c r="DT477" s="132">
        <f t="shared" si="854"/>
        <v>0</v>
      </c>
      <c r="DU477" s="132">
        <f t="shared" si="855"/>
        <v>0</v>
      </c>
      <c r="DV477" s="132">
        <f t="shared" si="856"/>
        <v>0</v>
      </c>
      <c r="DW477" s="132">
        <f t="shared" si="857"/>
        <v>0</v>
      </c>
      <c r="DX477" s="233">
        <f t="shared" si="858"/>
        <v>0</v>
      </c>
      <c r="DY477" s="231" t="b">
        <f t="shared" si="895"/>
        <v>0</v>
      </c>
      <c r="DZ477" s="163"/>
      <c r="EA477" s="226" t="str">
        <f t="shared" si="896"/>
        <v/>
      </c>
      <c r="EB477" s="178" t="str">
        <f t="shared" si="897"/>
        <v/>
      </c>
      <c r="EC477" s="178" t="str">
        <f t="shared" si="898"/>
        <v/>
      </c>
      <c r="ED477" s="178" t="str">
        <f t="shared" si="899"/>
        <v/>
      </c>
      <c r="EE477" s="178" t="str">
        <f t="shared" si="900"/>
        <v/>
      </c>
      <c r="EF477" s="178" t="str">
        <f t="shared" si="901"/>
        <v/>
      </c>
      <c r="EG477" s="178" t="str">
        <f t="shared" si="902"/>
        <v/>
      </c>
      <c r="EH477" s="178" t="str">
        <f t="shared" si="903"/>
        <v/>
      </c>
      <c r="EI477" s="178" t="str">
        <f t="shared" si="904"/>
        <v/>
      </c>
      <c r="EJ477" s="227" t="str">
        <f t="shared" si="905"/>
        <v/>
      </c>
      <c r="EK477" s="230" t="str">
        <f t="shared" si="859"/>
        <v/>
      </c>
      <c r="EL477" s="177" t="str">
        <f t="shared" si="860"/>
        <v/>
      </c>
      <c r="EM477" s="177" t="str">
        <f t="shared" si="861"/>
        <v/>
      </c>
      <c r="EN477" s="177" t="str">
        <f t="shared" si="862"/>
        <v/>
      </c>
      <c r="EO477" s="177" t="str">
        <f t="shared" si="863"/>
        <v/>
      </c>
      <c r="EP477" s="177" t="str">
        <f t="shared" si="864"/>
        <v/>
      </c>
      <c r="EQ477" s="177" t="str">
        <f t="shared" si="865"/>
        <v/>
      </c>
      <c r="ER477" s="177" t="str">
        <f t="shared" si="866"/>
        <v/>
      </c>
      <c r="ES477" s="177" t="str">
        <f t="shared" si="867"/>
        <v/>
      </c>
      <c r="ET477" s="177" t="str">
        <f t="shared" si="868"/>
        <v/>
      </c>
      <c r="EU477" s="229" t="e">
        <f t="shared" si="869"/>
        <v>#VALUE!</v>
      </c>
      <c r="EV477" s="27" t="e">
        <f t="shared" si="870"/>
        <v>#VALUE!</v>
      </c>
      <c r="EW477" s="27" t="e">
        <f t="shared" si="871"/>
        <v>#VALUE!</v>
      </c>
      <c r="EX477" s="28" t="e">
        <f t="shared" si="872"/>
        <v>#VALUE!</v>
      </c>
      <c r="EY477" s="28" t="e">
        <f t="shared" si="873"/>
        <v>#VALUE!</v>
      </c>
      <c r="EZ477" s="28" t="b">
        <f t="shared" si="874"/>
        <v>0</v>
      </c>
      <c r="FA477" s="176" t="str">
        <f t="shared" si="875"/>
        <v/>
      </c>
      <c r="FB477" s="27" t="e" cm="1">
        <f t="array" aca="1" ref="FB477" ca="1">TEXT(RIGHT(10-RIGHT(SUM(INDEX(1*(MID(MID(C477,1,1)*2,ROW(INDIRECT("1:"&amp;LEN(MID(C477,1,1)*2))),1)),,))+MID(C477,2,1)+
SUM(INDEX(1*(MID(MID(C477,3,1)*2,ROW(INDIRECT("1:"&amp;LEN(MID(C477,3,1)*2))),1)),,))+MID(C477,4,1)+
SUM(INDEX(1*(MID(MID(C477,5,1)*2,ROW(INDIRECT("1:"&amp;LEN(MID(C477,5,1)*2))),1)),,))+MID(C477,6,1)+
SUM(INDEX(1*(MID(MID(C477,8,1)*2,ROW(INDIRECT("1:"&amp;LEN(MID(C477,8,1)*2))),1)),,))+MID(C477,9,1)+
SUM(INDEX(1*(MID(MID(C477,10,1)*2,ROW(INDIRECT("1:"&amp;LEN(MID(C477,10,1)*2))),1)),,)),1),1),"0")</f>
        <v>#VALUE!</v>
      </c>
      <c r="FC477" s="27" t="str">
        <f t="shared" si="876"/>
        <v/>
      </c>
      <c r="FD477" s="29" t="b">
        <f t="shared" si="877"/>
        <v>0</v>
      </c>
      <c r="FE477" s="112" t="b">
        <f>IFERROR(MATCH(D477,'Avtal för korttidsarbete'!$G$13:$G$1012,0),TRUE)</f>
        <v>1</v>
      </c>
      <c r="FF477" s="112" t="b">
        <f t="shared" si="906"/>
        <v>0</v>
      </c>
      <c r="FG477" s="113" t="str" cm="1">
        <f t="array" ref="FG477">IF(FE477=TRUE,"x",INDEX('Avtal för korttidsarbete'!$E$13:$E$1012,$FE477))</f>
        <v>x</v>
      </c>
      <c r="FH477" s="113" t="str" cm="1">
        <f t="array" ref="FH477">IF(FE477=TRUE,"x",INDEX('Avtal för korttidsarbete'!$F$13:$F$1012,$FE477))</f>
        <v>x</v>
      </c>
      <c r="FI477" s="112" t="b">
        <f t="shared" si="907"/>
        <v>0</v>
      </c>
      <c r="FJ477" s="135">
        <f t="shared" si="908"/>
        <v>44166</v>
      </c>
      <c r="FK477" s="135">
        <f t="shared" si="909"/>
        <v>44377</v>
      </c>
      <c r="FL477" s="112" t="b">
        <f t="shared" si="910"/>
        <v>0</v>
      </c>
      <c r="FM477" s="113">
        <f t="shared" si="911"/>
        <v>44166</v>
      </c>
      <c r="FN477" s="135">
        <f t="shared" si="912"/>
        <v>44377</v>
      </c>
      <c r="FO477" s="148" t="b">
        <f>IFERROR(INDEX('Avtal för korttidsarbete'!R:R,MATCH(D477,'Avtal för korttidsarbete'!$G:$G,0)),TRUE)</f>
        <v>1</v>
      </c>
      <c r="FP477" s="135" t="str">
        <f>IF(FO477,"-",INDEX('Avtal för korttidsarbete'!$D:$D,MATCH(D477,'Avtal för korttidsarbete'!$G:$G,0)))</f>
        <v>-</v>
      </c>
      <c r="FQ477" s="113" t="b">
        <f>IFERROR(G477&gt;INDEX(Uppsägningar!E:E,MATCH(C477,Uppsägningar!C:C,0)),FALSE)</f>
        <v>0</v>
      </c>
    </row>
    <row r="478" spans="1:173" x14ac:dyDescent="0.25">
      <c r="A478" s="19">
        <v>462</v>
      </c>
      <c r="B478" s="20"/>
      <c r="C478" s="183"/>
      <c r="D478" s="66"/>
      <c r="E478" s="212">
        <f>IFERROR(INDEX(Admin!$C$7:$C$10,MATCH(FP478,TblNivåValTExt,0)),0)</f>
        <v>0</v>
      </c>
      <c r="F478" s="1"/>
      <c r="G478" s="1"/>
      <c r="H478" s="78"/>
      <c r="I478" s="181"/>
      <c r="J478" s="181"/>
      <c r="K478" s="182"/>
      <c r="L478" s="182"/>
      <c r="M478" s="181"/>
      <c r="N478" s="181"/>
      <c r="O478" s="181"/>
      <c r="P478" s="182"/>
      <c r="Q478" s="182"/>
      <c r="R478" s="181"/>
      <c r="S478" s="181"/>
      <c r="T478" s="181"/>
      <c r="U478" s="182"/>
      <c r="V478" s="182"/>
      <c r="W478" s="181"/>
      <c r="X478" s="181"/>
      <c r="Y478" s="181"/>
      <c r="Z478" s="182"/>
      <c r="AA478" s="182"/>
      <c r="AB478" s="181"/>
      <c r="AC478" s="181"/>
      <c r="AD478" s="181"/>
      <c r="AE478" s="182"/>
      <c r="AF478" s="182"/>
      <c r="AG478" s="181"/>
      <c r="AH478" s="181"/>
      <c r="AI478" s="181"/>
      <c r="AJ478" s="182"/>
      <c r="AK478" s="182"/>
      <c r="AL478" s="181"/>
      <c r="AM478" s="181"/>
      <c r="AN478" s="181"/>
      <c r="AO478" s="182"/>
      <c r="AP478" s="182"/>
      <c r="AQ478" s="181"/>
      <c r="AR478" s="181"/>
      <c r="AS478" s="181"/>
      <c r="AT478" s="182"/>
      <c r="AU478" s="182"/>
      <c r="AV478" s="181"/>
      <c r="AW478" s="181"/>
      <c r="AX478" s="181"/>
      <c r="AY478" s="182"/>
      <c r="AZ478" s="182"/>
      <c r="BA478" s="181"/>
      <c r="BB478" s="181"/>
      <c r="BC478" s="181"/>
      <c r="BD478" s="182"/>
      <c r="BE478" s="182"/>
      <c r="BF478" s="181"/>
      <c r="BG478" s="180">
        <f t="shared" si="878"/>
        <v>0</v>
      </c>
      <c r="BH478" s="116" t="str">
        <f t="shared" si="879"/>
        <v/>
      </c>
      <c r="BI478" s="80" t="b">
        <f t="shared" si="827"/>
        <v>0</v>
      </c>
      <c r="BJ478" s="80" t="str">
        <f t="shared" si="828"/>
        <v/>
      </c>
      <c r="BK478" s="80" t="b">
        <f t="shared" si="880"/>
        <v>0</v>
      </c>
      <c r="BL478" s="13" t="str">
        <f t="shared" si="829"/>
        <v/>
      </c>
      <c r="BM478" s="13" t="b">
        <f t="shared" si="881"/>
        <v>0</v>
      </c>
      <c r="BN478" s="35" t="str">
        <f t="shared" si="830"/>
        <v/>
      </c>
      <c r="BO478" s="13" t="b">
        <f t="shared" si="831"/>
        <v>0</v>
      </c>
      <c r="BP478" s="35" t="str">
        <f t="shared" si="832"/>
        <v/>
      </c>
      <c r="BQ478" s="13" t="b">
        <f t="shared" si="833"/>
        <v>0</v>
      </c>
      <c r="BR478" s="35" t="str">
        <f t="shared" si="834"/>
        <v/>
      </c>
      <c r="BS478" s="35" t="b">
        <f t="shared" si="835"/>
        <v>0</v>
      </c>
      <c r="BT478" s="35" t="str">
        <f t="shared" si="836"/>
        <v/>
      </c>
      <c r="BU478" s="35" t="b">
        <f t="shared" si="837"/>
        <v>0</v>
      </c>
      <c r="BV478" s="35" t="str">
        <f t="shared" si="838"/>
        <v/>
      </c>
      <c r="BW478" s="13" t="b">
        <f t="shared" si="913"/>
        <v>0</v>
      </c>
      <c r="BX478" s="35" t="str">
        <f t="shared" si="839"/>
        <v/>
      </c>
      <c r="BY478" s="265" t="b">
        <f t="shared" si="882"/>
        <v>0</v>
      </c>
      <c r="BZ478" s="35" t="str">
        <f t="shared" si="840"/>
        <v/>
      </c>
      <c r="CA478" s="265" t="b">
        <f t="shared" si="883"/>
        <v>0</v>
      </c>
      <c r="CB478" s="35" t="str">
        <f t="shared" si="841"/>
        <v/>
      </c>
      <c r="CC478" s="272" t="b">
        <f t="shared" si="884"/>
        <v>0</v>
      </c>
      <c r="CD478" s="35" t="str">
        <f t="shared" si="842"/>
        <v/>
      </c>
      <c r="CE478" s="13" t="b">
        <f t="shared" si="843"/>
        <v>0</v>
      </c>
      <c r="CF478" s="35" t="str">
        <f t="shared" si="844"/>
        <v/>
      </c>
      <c r="CG478" s="179">
        <f t="shared" si="845"/>
        <v>0</v>
      </c>
      <c r="CH478" s="179">
        <f t="shared" si="846"/>
        <v>0</v>
      </c>
      <c r="CI478" s="218">
        <f t="shared" si="885"/>
        <v>0</v>
      </c>
      <c r="CJ478" s="218">
        <f t="shared" si="886"/>
        <v>0</v>
      </c>
      <c r="CK478" s="218">
        <f t="shared" si="887"/>
        <v>0</v>
      </c>
      <c r="CL478" s="218">
        <f t="shared" si="888"/>
        <v>0</v>
      </c>
      <c r="CM478" s="218">
        <f t="shared" si="889"/>
        <v>0</v>
      </c>
      <c r="CN478" s="218">
        <f t="shared" si="890"/>
        <v>0</v>
      </c>
      <c r="CO478" s="218">
        <f t="shared" si="891"/>
        <v>0</v>
      </c>
      <c r="CP478" s="218">
        <f t="shared" si="892"/>
        <v>0</v>
      </c>
      <c r="CQ478" s="218">
        <f t="shared" si="893"/>
        <v>0</v>
      </c>
      <c r="CR478" s="218">
        <f t="shared" si="894"/>
        <v>0</v>
      </c>
      <c r="CS478" s="14">
        <f t="shared" si="847"/>
        <v>0</v>
      </c>
      <c r="CT478" s="236">
        <f t="shared" si="848"/>
        <v>0</v>
      </c>
      <c r="CU478" s="237">
        <f t="shared" si="916"/>
        <v>0</v>
      </c>
      <c r="CV478" s="16">
        <f t="shared" si="916"/>
        <v>0</v>
      </c>
      <c r="CW478" s="16">
        <f t="shared" si="916"/>
        <v>0</v>
      </c>
      <c r="CX478" s="16">
        <f t="shared" si="916"/>
        <v>0</v>
      </c>
      <c r="CY478" s="16">
        <f t="shared" si="916"/>
        <v>0</v>
      </c>
      <c r="CZ478" s="16">
        <f t="shared" si="916"/>
        <v>0</v>
      </c>
      <c r="DA478" s="16">
        <f t="shared" si="916"/>
        <v>0</v>
      </c>
      <c r="DB478" s="16">
        <f t="shared" si="916"/>
        <v>0</v>
      </c>
      <c r="DC478" s="16">
        <f t="shared" si="916"/>
        <v>0</v>
      </c>
      <c r="DD478" s="238">
        <f t="shared" si="916"/>
        <v>0</v>
      </c>
      <c r="DE478" s="232">
        <f t="shared" si="917"/>
        <v>0</v>
      </c>
      <c r="DF478" s="132">
        <f t="shared" si="917"/>
        <v>0</v>
      </c>
      <c r="DG478" s="132">
        <f t="shared" si="917"/>
        <v>0</v>
      </c>
      <c r="DH478" s="132">
        <f t="shared" si="917"/>
        <v>0</v>
      </c>
      <c r="DI478" s="132">
        <f t="shared" si="917"/>
        <v>0</v>
      </c>
      <c r="DJ478" s="132">
        <f t="shared" si="917"/>
        <v>0</v>
      </c>
      <c r="DK478" s="132">
        <f t="shared" si="917"/>
        <v>0</v>
      </c>
      <c r="DL478" s="132">
        <f t="shared" si="917"/>
        <v>0</v>
      </c>
      <c r="DM478" s="132">
        <f t="shared" si="917"/>
        <v>0</v>
      </c>
      <c r="DN478" s="233">
        <f t="shared" si="917"/>
        <v>0</v>
      </c>
      <c r="DO478" s="232">
        <f t="shared" si="849"/>
        <v>0</v>
      </c>
      <c r="DP478" s="132">
        <f t="shared" si="850"/>
        <v>0</v>
      </c>
      <c r="DQ478" s="132">
        <f t="shared" si="851"/>
        <v>0</v>
      </c>
      <c r="DR478" s="132">
        <f t="shared" si="852"/>
        <v>0</v>
      </c>
      <c r="DS478" s="132">
        <f t="shared" si="853"/>
        <v>0</v>
      </c>
      <c r="DT478" s="132">
        <f t="shared" si="854"/>
        <v>0</v>
      </c>
      <c r="DU478" s="132">
        <f t="shared" si="855"/>
        <v>0</v>
      </c>
      <c r="DV478" s="132">
        <f t="shared" si="856"/>
        <v>0</v>
      </c>
      <c r="DW478" s="132">
        <f t="shared" si="857"/>
        <v>0</v>
      </c>
      <c r="DX478" s="233">
        <f t="shared" si="858"/>
        <v>0</v>
      </c>
      <c r="DY478" s="231" t="b">
        <f t="shared" si="895"/>
        <v>0</v>
      </c>
      <c r="DZ478" s="163"/>
      <c r="EA478" s="226" t="str">
        <f t="shared" si="896"/>
        <v/>
      </c>
      <c r="EB478" s="178" t="str">
        <f t="shared" si="897"/>
        <v/>
      </c>
      <c r="EC478" s="178" t="str">
        <f t="shared" si="898"/>
        <v/>
      </c>
      <c r="ED478" s="178" t="str">
        <f t="shared" si="899"/>
        <v/>
      </c>
      <c r="EE478" s="178" t="str">
        <f t="shared" si="900"/>
        <v/>
      </c>
      <c r="EF478" s="178" t="str">
        <f t="shared" si="901"/>
        <v/>
      </c>
      <c r="EG478" s="178" t="str">
        <f t="shared" si="902"/>
        <v/>
      </c>
      <c r="EH478" s="178" t="str">
        <f t="shared" si="903"/>
        <v/>
      </c>
      <c r="EI478" s="178" t="str">
        <f t="shared" si="904"/>
        <v/>
      </c>
      <c r="EJ478" s="227" t="str">
        <f t="shared" si="905"/>
        <v/>
      </c>
      <c r="EK478" s="230" t="str">
        <f t="shared" si="859"/>
        <v/>
      </c>
      <c r="EL478" s="177" t="str">
        <f t="shared" si="860"/>
        <v/>
      </c>
      <c r="EM478" s="177" t="str">
        <f t="shared" si="861"/>
        <v/>
      </c>
      <c r="EN478" s="177" t="str">
        <f t="shared" si="862"/>
        <v/>
      </c>
      <c r="EO478" s="177" t="str">
        <f t="shared" si="863"/>
        <v/>
      </c>
      <c r="EP478" s="177" t="str">
        <f t="shared" si="864"/>
        <v/>
      </c>
      <c r="EQ478" s="177" t="str">
        <f t="shared" si="865"/>
        <v/>
      </c>
      <c r="ER478" s="177" t="str">
        <f t="shared" si="866"/>
        <v/>
      </c>
      <c r="ES478" s="177" t="str">
        <f t="shared" si="867"/>
        <v/>
      </c>
      <c r="ET478" s="177" t="str">
        <f t="shared" si="868"/>
        <v/>
      </c>
      <c r="EU478" s="229" t="e">
        <f t="shared" si="869"/>
        <v>#VALUE!</v>
      </c>
      <c r="EV478" s="27" t="e">
        <f t="shared" si="870"/>
        <v>#VALUE!</v>
      </c>
      <c r="EW478" s="27" t="e">
        <f t="shared" si="871"/>
        <v>#VALUE!</v>
      </c>
      <c r="EX478" s="28" t="e">
        <f t="shared" si="872"/>
        <v>#VALUE!</v>
      </c>
      <c r="EY478" s="28" t="e">
        <f t="shared" si="873"/>
        <v>#VALUE!</v>
      </c>
      <c r="EZ478" s="28" t="b">
        <f t="shared" si="874"/>
        <v>0</v>
      </c>
      <c r="FA478" s="176" t="str">
        <f t="shared" si="875"/>
        <v/>
      </c>
      <c r="FB478" s="27" t="e" cm="1">
        <f t="array" aca="1" ref="FB478" ca="1">TEXT(RIGHT(10-RIGHT(SUM(INDEX(1*(MID(MID(C478,1,1)*2,ROW(INDIRECT("1:"&amp;LEN(MID(C478,1,1)*2))),1)),,))+MID(C478,2,1)+
SUM(INDEX(1*(MID(MID(C478,3,1)*2,ROW(INDIRECT("1:"&amp;LEN(MID(C478,3,1)*2))),1)),,))+MID(C478,4,1)+
SUM(INDEX(1*(MID(MID(C478,5,1)*2,ROW(INDIRECT("1:"&amp;LEN(MID(C478,5,1)*2))),1)),,))+MID(C478,6,1)+
SUM(INDEX(1*(MID(MID(C478,8,1)*2,ROW(INDIRECT("1:"&amp;LEN(MID(C478,8,1)*2))),1)),,))+MID(C478,9,1)+
SUM(INDEX(1*(MID(MID(C478,10,1)*2,ROW(INDIRECT("1:"&amp;LEN(MID(C478,10,1)*2))),1)),,)),1),1),"0")</f>
        <v>#VALUE!</v>
      </c>
      <c r="FC478" s="27" t="str">
        <f t="shared" si="876"/>
        <v/>
      </c>
      <c r="FD478" s="29" t="b">
        <f t="shared" si="877"/>
        <v>0</v>
      </c>
      <c r="FE478" s="112" t="b">
        <f>IFERROR(MATCH(D478,'Avtal för korttidsarbete'!$G$13:$G$1012,0),TRUE)</f>
        <v>1</v>
      </c>
      <c r="FF478" s="112" t="b">
        <f t="shared" si="906"/>
        <v>0</v>
      </c>
      <c r="FG478" s="113" t="str" cm="1">
        <f t="array" ref="FG478">IF(FE478=TRUE,"x",INDEX('Avtal för korttidsarbete'!$E$13:$E$1012,$FE478))</f>
        <v>x</v>
      </c>
      <c r="FH478" s="113" t="str" cm="1">
        <f t="array" ref="FH478">IF(FE478=TRUE,"x",INDEX('Avtal för korttidsarbete'!$F$13:$F$1012,$FE478))</f>
        <v>x</v>
      </c>
      <c r="FI478" s="112" t="b">
        <f t="shared" si="907"/>
        <v>0</v>
      </c>
      <c r="FJ478" s="135">
        <f t="shared" si="908"/>
        <v>44166</v>
      </c>
      <c r="FK478" s="135">
        <f t="shared" si="909"/>
        <v>44377</v>
      </c>
      <c r="FL478" s="112" t="b">
        <f t="shared" si="910"/>
        <v>0</v>
      </c>
      <c r="FM478" s="113">
        <f t="shared" si="911"/>
        <v>44166</v>
      </c>
      <c r="FN478" s="135">
        <f t="shared" si="912"/>
        <v>44377</v>
      </c>
      <c r="FO478" s="148" t="b">
        <f>IFERROR(INDEX('Avtal för korttidsarbete'!R:R,MATCH(D478,'Avtal för korttidsarbete'!$G:$G,0)),TRUE)</f>
        <v>1</v>
      </c>
      <c r="FP478" s="135" t="str">
        <f>IF(FO478,"-",INDEX('Avtal för korttidsarbete'!$D:$D,MATCH(D478,'Avtal för korttidsarbete'!$G:$G,0)))</f>
        <v>-</v>
      </c>
      <c r="FQ478" s="113" t="b">
        <f>IFERROR(G478&gt;INDEX(Uppsägningar!E:E,MATCH(C478,Uppsägningar!C:C,0)),FALSE)</f>
        <v>0</v>
      </c>
    </row>
    <row r="479" spans="1:173" x14ac:dyDescent="0.25">
      <c r="A479" s="19">
        <v>463</v>
      </c>
      <c r="B479" s="20"/>
      <c r="C479" s="183"/>
      <c r="D479" s="66"/>
      <c r="E479" s="212">
        <f>IFERROR(INDEX(Admin!$C$7:$C$10,MATCH(FP479,TblNivåValTExt,0)),0)</f>
        <v>0</v>
      </c>
      <c r="F479" s="1"/>
      <c r="G479" s="1"/>
      <c r="H479" s="78"/>
      <c r="I479" s="181"/>
      <c r="J479" s="181"/>
      <c r="K479" s="182"/>
      <c r="L479" s="182"/>
      <c r="M479" s="181"/>
      <c r="N479" s="181"/>
      <c r="O479" s="181"/>
      <c r="P479" s="182"/>
      <c r="Q479" s="182"/>
      <c r="R479" s="181"/>
      <c r="S479" s="181"/>
      <c r="T479" s="181"/>
      <c r="U479" s="182"/>
      <c r="V479" s="182"/>
      <c r="W479" s="181"/>
      <c r="X479" s="181"/>
      <c r="Y479" s="181"/>
      <c r="Z479" s="182"/>
      <c r="AA479" s="182"/>
      <c r="AB479" s="181"/>
      <c r="AC479" s="181"/>
      <c r="AD479" s="181"/>
      <c r="AE479" s="182"/>
      <c r="AF479" s="182"/>
      <c r="AG479" s="181"/>
      <c r="AH479" s="181"/>
      <c r="AI479" s="181"/>
      <c r="AJ479" s="182"/>
      <c r="AK479" s="182"/>
      <c r="AL479" s="181"/>
      <c r="AM479" s="181"/>
      <c r="AN479" s="181"/>
      <c r="AO479" s="182"/>
      <c r="AP479" s="182"/>
      <c r="AQ479" s="181"/>
      <c r="AR479" s="181"/>
      <c r="AS479" s="181"/>
      <c r="AT479" s="182"/>
      <c r="AU479" s="182"/>
      <c r="AV479" s="181"/>
      <c r="AW479" s="181"/>
      <c r="AX479" s="181"/>
      <c r="AY479" s="182"/>
      <c r="AZ479" s="182"/>
      <c r="BA479" s="181"/>
      <c r="BB479" s="181"/>
      <c r="BC479" s="181"/>
      <c r="BD479" s="182"/>
      <c r="BE479" s="182"/>
      <c r="BF479" s="181"/>
      <c r="BG479" s="180">
        <f t="shared" si="878"/>
        <v>0</v>
      </c>
      <c r="BH479" s="116" t="str">
        <f t="shared" si="879"/>
        <v/>
      </c>
      <c r="BI479" s="80" t="b">
        <f t="shared" si="827"/>
        <v>0</v>
      </c>
      <c r="BJ479" s="80" t="str">
        <f t="shared" si="828"/>
        <v/>
      </c>
      <c r="BK479" s="80" t="b">
        <f t="shared" si="880"/>
        <v>0</v>
      </c>
      <c r="BL479" s="13" t="str">
        <f t="shared" si="829"/>
        <v/>
      </c>
      <c r="BM479" s="13" t="b">
        <f t="shared" si="881"/>
        <v>0</v>
      </c>
      <c r="BN479" s="35" t="str">
        <f t="shared" si="830"/>
        <v/>
      </c>
      <c r="BO479" s="13" t="b">
        <f t="shared" si="831"/>
        <v>0</v>
      </c>
      <c r="BP479" s="35" t="str">
        <f t="shared" si="832"/>
        <v/>
      </c>
      <c r="BQ479" s="13" t="b">
        <f t="shared" si="833"/>
        <v>0</v>
      </c>
      <c r="BR479" s="35" t="str">
        <f t="shared" si="834"/>
        <v/>
      </c>
      <c r="BS479" s="35" t="b">
        <f t="shared" si="835"/>
        <v>0</v>
      </c>
      <c r="BT479" s="35" t="str">
        <f t="shared" si="836"/>
        <v/>
      </c>
      <c r="BU479" s="35" t="b">
        <f t="shared" si="837"/>
        <v>0</v>
      </c>
      <c r="BV479" s="35" t="str">
        <f t="shared" si="838"/>
        <v/>
      </c>
      <c r="BW479" s="13" t="b">
        <f t="shared" si="913"/>
        <v>0</v>
      </c>
      <c r="BX479" s="35" t="str">
        <f t="shared" si="839"/>
        <v/>
      </c>
      <c r="BY479" s="265" t="b">
        <f t="shared" si="882"/>
        <v>0</v>
      </c>
      <c r="BZ479" s="35" t="str">
        <f t="shared" si="840"/>
        <v/>
      </c>
      <c r="CA479" s="265" t="b">
        <f t="shared" si="883"/>
        <v>0</v>
      </c>
      <c r="CB479" s="35" t="str">
        <f t="shared" si="841"/>
        <v/>
      </c>
      <c r="CC479" s="272" t="b">
        <f t="shared" si="884"/>
        <v>0</v>
      </c>
      <c r="CD479" s="35" t="str">
        <f t="shared" si="842"/>
        <v/>
      </c>
      <c r="CE479" s="13" t="b">
        <f t="shared" si="843"/>
        <v>0</v>
      </c>
      <c r="CF479" s="35" t="str">
        <f t="shared" si="844"/>
        <v/>
      </c>
      <c r="CG479" s="179">
        <f t="shared" si="845"/>
        <v>0</v>
      </c>
      <c r="CH479" s="179">
        <f t="shared" si="846"/>
        <v>0</v>
      </c>
      <c r="CI479" s="218">
        <f t="shared" si="885"/>
        <v>0</v>
      </c>
      <c r="CJ479" s="218">
        <f t="shared" si="886"/>
        <v>0</v>
      </c>
      <c r="CK479" s="218">
        <f t="shared" si="887"/>
        <v>0</v>
      </c>
      <c r="CL479" s="218">
        <f t="shared" si="888"/>
        <v>0</v>
      </c>
      <c r="CM479" s="218">
        <f t="shared" si="889"/>
        <v>0</v>
      </c>
      <c r="CN479" s="218">
        <f t="shared" si="890"/>
        <v>0</v>
      </c>
      <c r="CO479" s="218">
        <f t="shared" si="891"/>
        <v>0</v>
      </c>
      <c r="CP479" s="218">
        <f t="shared" si="892"/>
        <v>0</v>
      </c>
      <c r="CQ479" s="218">
        <f t="shared" si="893"/>
        <v>0</v>
      </c>
      <c r="CR479" s="218">
        <f t="shared" si="894"/>
        <v>0</v>
      </c>
      <c r="CS479" s="14">
        <f t="shared" si="847"/>
        <v>0</v>
      </c>
      <c r="CT479" s="236">
        <f t="shared" si="848"/>
        <v>0</v>
      </c>
      <c r="CU479" s="237">
        <f t="shared" si="916"/>
        <v>0</v>
      </c>
      <c r="CV479" s="16">
        <f t="shared" si="916"/>
        <v>0</v>
      </c>
      <c r="CW479" s="16">
        <f t="shared" si="916"/>
        <v>0</v>
      </c>
      <c r="CX479" s="16">
        <f t="shared" si="916"/>
        <v>0</v>
      </c>
      <c r="CY479" s="16">
        <f t="shared" si="916"/>
        <v>0</v>
      </c>
      <c r="CZ479" s="16">
        <f t="shared" si="916"/>
        <v>0</v>
      </c>
      <c r="DA479" s="16">
        <f t="shared" si="916"/>
        <v>0</v>
      </c>
      <c r="DB479" s="16">
        <f t="shared" si="916"/>
        <v>0</v>
      </c>
      <c r="DC479" s="16">
        <f t="shared" si="916"/>
        <v>0</v>
      </c>
      <c r="DD479" s="238">
        <f t="shared" si="916"/>
        <v>0</v>
      </c>
      <c r="DE479" s="232">
        <f t="shared" si="917"/>
        <v>0</v>
      </c>
      <c r="DF479" s="132">
        <f t="shared" si="917"/>
        <v>0</v>
      </c>
      <c r="DG479" s="132">
        <f t="shared" si="917"/>
        <v>0</v>
      </c>
      <c r="DH479" s="132">
        <f t="shared" si="917"/>
        <v>0</v>
      </c>
      <c r="DI479" s="132">
        <f t="shared" si="917"/>
        <v>0</v>
      </c>
      <c r="DJ479" s="132">
        <f t="shared" si="917"/>
        <v>0</v>
      </c>
      <c r="DK479" s="132">
        <f t="shared" si="917"/>
        <v>0</v>
      </c>
      <c r="DL479" s="132">
        <f t="shared" si="917"/>
        <v>0</v>
      </c>
      <c r="DM479" s="132">
        <f t="shared" si="917"/>
        <v>0</v>
      </c>
      <c r="DN479" s="233">
        <f t="shared" si="917"/>
        <v>0</v>
      </c>
      <c r="DO479" s="232">
        <f t="shared" si="849"/>
        <v>0</v>
      </c>
      <c r="DP479" s="132">
        <f t="shared" si="850"/>
        <v>0</v>
      </c>
      <c r="DQ479" s="132">
        <f t="shared" si="851"/>
        <v>0</v>
      </c>
      <c r="DR479" s="132">
        <f t="shared" si="852"/>
        <v>0</v>
      </c>
      <c r="DS479" s="132">
        <f t="shared" si="853"/>
        <v>0</v>
      </c>
      <c r="DT479" s="132">
        <f t="shared" si="854"/>
        <v>0</v>
      </c>
      <c r="DU479" s="132">
        <f t="shared" si="855"/>
        <v>0</v>
      </c>
      <c r="DV479" s="132">
        <f t="shared" si="856"/>
        <v>0</v>
      </c>
      <c r="DW479" s="132">
        <f t="shared" si="857"/>
        <v>0</v>
      </c>
      <c r="DX479" s="233">
        <f t="shared" si="858"/>
        <v>0</v>
      </c>
      <c r="DY479" s="231" t="b">
        <f t="shared" si="895"/>
        <v>0</v>
      </c>
      <c r="DZ479" s="163"/>
      <c r="EA479" s="226" t="str">
        <f t="shared" si="896"/>
        <v/>
      </c>
      <c r="EB479" s="178" t="str">
        <f t="shared" si="897"/>
        <v/>
      </c>
      <c r="EC479" s="178" t="str">
        <f t="shared" si="898"/>
        <v/>
      </c>
      <c r="ED479" s="178" t="str">
        <f t="shared" si="899"/>
        <v/>
      </c>
      <c r="EE479" s="178" t="str">
        <f t="shared" si="900"/>
        <v/>
      </c>
      <c r="EF479" s="178" t="str">
        <f t="shared" si="901"/>
        <v/>
      </c>
      <c r="EG479" s="178" t="str">
        <f t="shared" si="902"/>
        <v/>
      </c>
      <c r="EH479" s="178" t="str">
        <f t="shared" si="903"/>
        <v/>
      </c>
      <c r="EI479" s="178" t="str">
        <f t="shared" si="904"/>
        <v/>
      </c>
      <c r="EJ479" s="227" t="str">
        <f t="shared" si="905"/>
        <v/>
      </c>
      <c r="EK479" s="230" t="str">
        <f t="shared" si="859"/>
        <v/>
      </c>
      <c r="EL479" s="177" t="str">
        <f t="shared" si="860"/>
        <v/>
      </c>
      <c r="EM479" s="177" t="str">
        <f t="shared" si="861"/>
        <v/>
      </c>
      <c r="EN479" s="177" t="str">
        <f t="shared" si="862"/>
        <v/>
      </c>
      <c r="EO479" s="177" t="str">
        <f t="shared" si="863"/>
        <v/>
      </c>
      <c r="EP479" s="177" t="str">
        <f t="shared" si="864"/>
        <v/>
      </c>
      <c r="EQ479" s="177" t="str">
        <f t="shared" si="865"/>
        <v/>
      </c>
      <c r="ER479" s="177" t="str">
        <f t="shared" si="866"/>
        <v/>
      </c>
      <c r="ES479" s="177" t="str">
        <f t="shared" si="867"/>
        <v/>
      </c>
      <c r="ET479" s="177" t="str">
        <f t="shared" si="868"/>
        <v/>
      </c>
      <c r="EU479" s="229" t="e">
        <f t="shared" si="869"/>
        <v>#VALUE!</v>
      </c>
      <c r="EV479" s="27" t="e">
        <f t="shared" si="870"/>
        <v>#VALUE!</v>
      </c>
      <c r="EW479" s="27" t="e">
        <f t="shared" si="871"/>
        <v>#VALUE!</v>
      </c>
      <c r="EX479" s="28" t="e">
        <f t="shared" si="872"/>
        <v>#VALUE!</v>
      </c>
      <c r="EY479" s="28" t="e">
        <f t="shared" si="873"/>
        <v>#VALUE!</v>
      </c>
      <c r="EZ479" s="28" t="b">
        <f t="shared" si="874"/>
        <v>0</v>
      </c>
      <c r="FA479" s="176" t="str">
        <f t="shared" si="875"/>
        <v/>
      </c>
      <c r="FB479" s="27" t="e" cm="1">
        <f t="array" aca="1" ref="FB479" ca="1">TEXT(RIGHT(10-RIGHT(SUM(INDEX(1*(MID(MID(C479,1,1)*2,ROW(INDIRECT("1:"&amp;LEN(MID(C479,1,1)*2))),1)),,))+MID(C479,2,1)+
SUM(INDEX(1*(MID(MID(C479,3,1)*2,ROW(INDIRECT("1:"&amp;LEN(MID(C479,3,1)*2))),1)),,))+MID(C479,4,1)+
SUM(INDEX(1*(MID(MID(C479,5,1)*2,ROW(INDIRECT("1:"&amp;LEN(MID(C479,5,1)*2))),1)),,))+MID(C479,6,1)+
SUM(INDEX(1*(MID(MID(C479,8,1)*2,ROW(INDIRECT("1:"&amp;LEN(MID(C479,8,1)*2))),1)),,))+MID(C479,9,1)+
SUM(INDEX(1*(MID(MID(C479,10,1)*2,ROW(INDIRECT("1:"&amp;LEN(MID(C479,10,1)*2))),1)),,)),1),1),"0")</f>
        <v>#VALUE!</v>
      </c>
      <c r="FC479" s="27" t="str">
        <f t="shared" si="876"/>
        <v/>
      </c>
      <c r="FD479" s="29" t="b">
        <f t="shared" si="877"/>
        <v>0</v>
      </c>
      <c r="FE479" s="112" t="b">
        <f>IFERROR(MATCH(D479,'Avtal för korttidsarbete'!$G$13:$G$1012,0),TRUE)</f>
        <v>1</v>
      </c>
      <c r="FF479" s="112" t="b">
        <f t="shared" si="906"/>
        <v>0</v>
      </c>
      <c r="FG479" s="113" t="str" cm="1">
        <f t="array" ref="FG479">IF(FE479=TRUE,"x",INDEX('Avtal för korttidsarbete'!$E$13:$E$1012,$FE479))</f>
        <v>x</v>
      </c>
      <c r="FH479" s="113" t="str" cm="1">
        <f t="array" ref="FH479">IF(FE479=TRUE,"x",INDEX('Avtal för korttidsarbete'!$F$13:$F$1012,$FE479))</f>
        <v>x</v>
      </c>
      <c r="FI479" s="112" t="b">
        <f t="shared" si="907"/>
        <v>0</v>
      </c>
      <c r="FJ479" s="135">
        <f t="shared" si="908"/>
        <v>44166</v>
      </c>
      <c r="FK479" s="135">
        <f t="shared" si="909"/>
        <v>44377</v>
      </c>
      <c r="FL479" s="112" t="b">
        <f t="shared" si="910"/>
        <v>0</v>
      </c>
      <c r="FM479" s="113">
        <f t="shared" si="911"/>
        <v>44166</v>
      </c>
      <c r="FN479" s="135">
        <f t="shared" si="912"/>
        <v>44377</v>
      </c>
      <c r="FO479" s="148" t="b">
        <f>IFERROR(INDEX('Avtal för korttidsarbete'!R:R,MATCH(D479,'Avtal för korttidsarbete'!$G:$G,0)),TRUE)</f>
        <v>1</v>
      </c>
      <c r="FP479" s="135" t="str">
        <f>IF(FO479,"-",INDEX('Avtal för korttidsarbete'!$D:$D,MATCH(D479,'Avtal för korttidsarbete'!$G:$G,0)))</f>
        <v>-</v>
      </c>
      <c r="FQ479" s="113" t="b">
        <f>IFERROR(G479&gt;INDEX(Uppsägningar!E:E,MATCH(C479,Uppsägningar!C:C,0)),FALSE)</f>
        <v>0</v>
      </c>
    </row>
    <row r="480" spans="1:173" x14ac:dyDescent="0.25">
      <c r="A480" s="19">
        <v>464</v>
      </c>
      <c r="B480" s="20"/>
      <c r="C480" s="183"/>
      <c r="D480" s="66"/>
      <c r="E480" s="212">
        <f>IFERROR(INDEX(Admin!$C$7:$C$10,MATCH(FP480,TblNivåValTExt,0)),0)</f>
        <v>0</v>
      </c>
      <c r="F480" s="1"/>
      <c r="G480" s="1"/>
      <c r="H480" s="78"/>
      <c r="I480" s="181"/>
      <c r="J480" s="181"/>
      <c r="K480" s="182"/>
      <c r="L480" s="182"/>
      <c r="M480" s="181"/>
      <c r="N480" s="181"/>
      <c r="O480" s="181"/>
      <c r="P480" s="182"/>
      <c r="Q480" s="182"/>
      <c r="R480" s="181"/>
      <c r="S480" s="181"/>
      <c r="T480" s="181"/>
      <c r="U480" s="182"/>
      <c r="V480" s="182"/>
      <c r="W480" s="181"/>
      <c r="X480" s="181"/>
      <c r="Y480" s="181"/>
      <c r="Z480" s="182"/>
      <c r="AA480" s="182"/>
      <c r="AB480" s="181"/>
      <c r="AC480" s="181"/>
      <c r="AD480" s="181"/>
      <c r="AE480" s="182"/>
      <c r="AF480" s="182"/>
      <c r="AG480" s="181"/>
      <c r="AH480" s="181"/>
      <c r="AI480" s="181"/>
      <c r="AJ480" s="182"/>
      <c r="AK480" s="182"/>
      <c r="AL480" s="181"/>
      <c r="AM480" s="181"/>
      <c r="AN480" s="181"/>
      <c r="AO480" s="182"/>
      <c r="AP480" s="182"/>
      <c r="AQ480" s="181"/>
      <c r="AR480" s="181"/>
      <c r="AS480" s="181"/>
      <c r="AT480" s="182"/>
      <c r="AU480" s="182"/>
      <c r="AV480" s="181"/>
      <c r="AW480" s="181"/>
      <c r="AX480" s="181"/>
      <c r="AY480" s="182"/>
      <c r="AZ480" s="182"/>
      <c r="BA480" s="181"/>
      <c r="BB480" s="181"/>
      <c r="BC480" s="181"/>
      <c r="BD480" s="182"/>
      <c r="BE480" s="182"/>
      <c r="BF480" s="181"/>
      <c r="BG480" s="180">
        <f t="shared" si="878"/>
        <v>0</v>
      </c>
      <c r="BH480" s="116" t="str">
        <f t="shared" si="879"/>
        <v/>
      </c>
      <c r="BI480" s="80" t="b">
        <f t="shared" si="827"/>
        <v>0</v>
      </c>
      <c r="BJ480" s="80" t="str">
        <f t="shared" si="828"/>
        <v/>
      </c>
      <c r="BK480" s="80" t="b">
        <f t="shared" si="880"/>
        <v>0</v>
      </c>
      <c r="BL480" s="13" t="str">
        <f t="shared" si="829"/>
        <v/>
      </c>
      <c r="BM480" s="13" t="b">
        <f t="shared" si="881"/>
        <v>0</v>
      </c>
      <c r="BN480" s="35" t="str">
        <f t="shared" si="830"/>
        <v/>
      </c>
      <c r="BO480" s="13" t="b">
        <f t="shared" si="831"/>
        <v>0</v>
      </c>
      <c r="BP480" s="35" t="str">
        <f t="shared" si="832"/>
        <v/>
      </c>
      <c r="BQ480" s="13" t="b">
        <f t="shared" si="833"/>
        <v>0</v>
      </c>
      <c r="BR480" s="35" t="str">
        <f t="shared" si="834"/>
        <v/>
      </c>
      <c r="BS480" s="35" t="b">
        <f t="shared" si="835"/>
        <v>0</v>
      </c>
      <c r="BT480" s="35" t="str">
        <f t="shared" si="836"/>
        <v/>
      </c>
      <c r="BU480" s="35" t="b">
        <f t="shared" si="837"/>
        <v>0</v>
      </c>
      <c r="BV480" s="35" t="str">
        <f t="shared" si="838"/>
        <v/>
      </c>
      <c r="BW480" s="13" t="b">
        <f t="shared" si="913"/>
        <v>0</v>
      </c>
      <c r="BX480" s="35" t="str">
        <f t="shared" si="839"/>
        <v/>
      </c>
      <c r="BY480" s="265" t="b">
        <f t="shared" si="882"/>
        <v>0</v>
      </c>
      <c r="BZ480" s="35" t="str">
        <f t="shared" si="840"/>
        <v/>
      </c>
      <c r="CA480" s="265" t="b">
        <f t="shared" si="883"/>
        <v>0</v>
      </c>
      <c r="CB480" s="35" t="str">
        <f t="shared" si="841"/>
        <v/>
      </c>
      <c r="CC480" s="272" t="b">
        <f t="shared" si="884"/>
        <v>0</v>
      </c>
      <c r="CD480" s="35" t="str">
        <f t="shared" si="842"/>
        <v/>
      </c>
      <c r="CE480" s="13" t="b">
        <f t="shared" si="843"/>
        <v>0</v>
      </c>
      <c r="CF480" s="35" t="str">
        <f t="shared" si="844"/>
        <v/>
      </c>
      <c r="CG480" s="179">
        <f t="shared" si="845"/>
        <v>0</v>
      </c>
      <c r="CH480" s="179">
        <f t="shared" si="846"/>
        <v>0</v>
      </c>
      <c r="CI480" s="218">
        <f t="shared" si="885"/>
        <v>0</v>
      </c>
      <c r="CJ480" s="218">
        <f t="shared" si="886"/>
        <v>0</v>
      </c>
      <c r="CK480" s="218">
        <f t="shared" si="887"/>
        <v>0</v>
      </c>
      <c r="CL480" s="218">
        <f t="shared" si="888"/>
        <v>0</v>
      </c>
      <c r="CM480" s="218">
        <f t="shared" si="889"/>
        <v>0</v>
      </c>
      <c r="CN480" s="218">
        <f t="shared" si="890"/>
        <v>0</v>
      </c>
      <c r="CO480" s="218">
        <f t="shared" si="891"/>
        <v>0</v>
      </c>
      <c r="CP480" s="218">
        <f t="shared" si="892"/>
        <v>0</v>
      </c>
      <c r="CQ480" s="218">
        <f t="shared" si="893"/>
        <v>0</v>
      </c>
      <c r="CR480" s="218">
        <f t="shared" si="894"/>
        <v>0</v>
      </c>
      <c r="CS480" s="14">
        <f t="shared" si="847"/>
        <v>0</v>
      </c>
      <c r="CT480" s="236">
        <f t="shared" si="848"/>
        <v>0</v>
      </c>
      <c r="CU480" s="237">
        <f t="shared" si="916"/>
        <v>0</v>
      </c>
      <c r="CV480" s="16">
        <f t="shared" si="916"/>
        <v>0</v>
      </c>
      <c r="CW480" s="16">
        <f t="shared" si="916"/>
        <v>0</v>
      </c>
      <c r="CX480" s="16">
        <f t="shared" si="916"/>
        <v>0</v>
      </c>
      <c r="CY480" s="16">
        <f t="shared" si="916"/>
        <v>0</v>
      </c>
      <c r="CZ480" s="16">
        <f t="shared" si="916"/>
        <v>0</v>
      </c>
      <c r="DA480" s="16">
        <f t="shared" si="916"/>
        <v>0</v>
      </c>
      <c r="DB480" s="16">
        <f t="shared" si="916"/>
        <v>0</v>
      </c>
      <c r="DC480" s="16">
        <f t="shared" si="916"/>
        <v>0</v>
      </c>
      <c r="DD480" s="238">
        <f t="shared" si="916"/>
        <v>0</v>
      </c>
      <c r="DE480" s="232">
        <f t="shared" si="917"/>
        <v>0</v>
      </c>
      <c r="DF480" s="132">
        <f t="shared" si="917"/>
        <v>0</v>
      </c>
      <c r="DG480" s="132">
        <f t="shared" si="917"/>
        <v>0</v>
      </c>
      <c r="DH480" s="132">
        <f t="shared" si="917"/>
        <v>0</v>
      </c>
      <c r="DI480" s="132">
        <f t="shared" si="917"/>
        <v>0</v>
      </c>
      <c r="DJ480" s="132">
        <f t="shared" si="917"/>
        <v>0</v>
      </c>
      <c r="DK480" s="132">
        <f t="shared" si="917"/>
        <v>0</v>
      </c>
      <c r="DL480" s="132">
        <f t="shared" si="917"/>
        <v>0</v>
      </c>
      <c r="DM480" s="132">
        <f t="shared" si="917"/>
        <v>0</v>
      </c>
      <c r="DN480" s="233">
        <f t="shared" si="917"/>
        <v>0</v>
      </c>
      <c r="DO480" s="232">
        <f t="shared" si="849"/>
        <v>0</v>
      </c>
      <c r="DP480" s="132">
        <f t="shared" si="850"/>
        <v>0</v>
      </c>
      <c r="DQ480" s="132">
        <f t="shared" si="851"/>
        <v>0</v>
      </c>
      <c r="DR480" s="132">
        <f t="shared" si="852"/>
        <v>0</v>
      </c>
      <c r="DS480" s="132">
        <f t="shared" si="853"/>
        <v>0</v>
      </c>
      <c r="DT480" s="132">
        <f t="shared" si="854"/>
        <v>0</v>
      </c>
      <c r="DU480" s="132">
        <f t="shared" si="855"/>
        <v>0</v>
      </c>
      <c r="DV480" s="132">
        <f t="shared" si="856"/>
        <v>0</v>
      </c>
      <c r="DW480" s="132">
        <f t="shared" si="857"/>
        <v>0</v>
      </c>
      <c r="DX480" s="233">
        <f t="shared" si="858"/>
        <v>0</v>
      </c>
      <c r="DY480" s="231" t="b">
        <f t="shared" si="895"/>
        <v>0</v>
      </c>
      <c r="DZ480" s="163"/>
      <c r="EA480" s="226" t="str">
        <f t="shared" si="896"/>
        <v/>
      </c>
      <c r="EB480" s="178" t="str">
        <f t="shared" si="897"/>
        <v/>
      </c>
      <c r="EC480" s="178" t="str">
        <f t="shared" si="898"/>
        <v/>
      </c>
      <c r="ED480" s="178" t="str">
        <f t="shared" si="899"/>
        <v/>
      </c>
      <c r="EE480" s="178" t="str">
        <f t="shared" si="900"/>
        <v/>
      </c>
      <c r="EF480" s="178" t="str">
        <f t="shared" si="901"/>
        <v/>
      </c>
      <c r="EG480" s="178" t="str">
        <f t="shared" si="902"/>
        <v/>
      </c>
      <c r="EH480" s="178" t="str">
        <f t="shared" si="903"/>
        <v/>
      </c>
      <c r="EI480" s="178" t="str">
        <f t="shared" si="904"/>
        <v/>
      </c>
      <c r="EJ480" s="227" t="str">
        <f t="shared" si="905"/>
        <v/>
      </c>
      <c r="EK480" s="230" t="str">
        <f t="shared" si="859"/>
        <v/>
      </c>
      <c r="EL480" s="177" t="str">
        <f t="shared" si="860"/>
        <v/>
      </c>
      <c r="EM480" s="177" t="str">
        <f t="shared" si="861"/>
        <v/>
      </c>
      <c r="EN480" s="177" t="str">
        <f t="shared" si="862"/>
        <v/>
      </c>
      <c r="EO480" s="177" t="str">
        <f t="shared" si="863"/>
        <v/>
      </c>
      <c r="EP480" s="177" t="str">
        <f t="shared" si="864"/>
        <v/>
      </c>
      <c r="EQ480" s="177" t="str">
        <f t="shared" si="865"/>
        <v/>
      </c>
      <c r="ER480" s="177" t="str">
        <f t="shared" si="866"/>
        <v/>
      </c>
      <c r="ES480" s="177" t="str">
        <f t="shared" si="867"/>
        <v/>
      </c>
      <c r="ET480" s="177" t="str">
        <f t="shared" si="868"/>
        <v/>
      </c>
      <c r="EU480" s="229" t="e">
        <f t="shared" si="869"/>
        <v>#VALUE!</v>
      </c>
      <c r="EV480" s="27" t="e">
        <f t="shared" si="870"/>
        <v>#VALUE!</v>
      </c>
      <c r="EW480" s="27" t="e">
        <f t="shared" si="871"/>
        <v>#VALUE!</v>
      </c>
      <c r="EX480" s="28" t="e">
        <f t="shared" si="872"/>
        <v>#VALUE!</v>
      </c>
      <c r="EY480" s="28" t="e">
        <f t="shared" si="873"/>
        <v>#VALUE!</v>
      </c>
      <c r="EZ480" s="28" t="b">
        <f t="shared" si="874"/>
        <v>0</v>
      </c>
      <c r="FA480" s="176" t="str">
        <f t="shared" si="875"/>
        <v/>
      </c>
      <c r="FB480" s="27" t="e" cm="1">
        <f t="array" aca="1" ref="FB480" ca="1">TEXT(RIGHT(10-RIGHT(SUM(INDEX(1*(MID(MID(C480,1,1)*2,ROW(INDIRECT("1:"&amp;LEN(MID(C480,1,1)*2))),1)),,))+MID(C480,2,1)+
SUM(INDEX(1*(MID(MID(C480,3,1)*2,ROW(INDIRECT("1:"&amp;LEN(MID(C480,3,1)*2))),1)),,))+MID(C480,4,1)+
SUM(INDEX(1*(MID(MID(C480,5,1)*2,ROW(INDIRECT("1:"&amp;LEN(MID(C480,5,1)*2))),1)),,))+MID(C480,6,1)+
SUM(INDEX(1*(MID(MID(C480,8,1)*2,ROW(INDIRECT("1:"&amp;LEN(MID(C480,8,1)*2))),1)),,))+MID(C480,9,1)+
SUM(INDEX(1*(MID(MID(C480,10,1)*2,ROW(INDIRECT("1:"&amp;LEN(MID(C480,10,1)*2))),1)),,)),1),1),"0")</f>
        <v>#VALUE!</v>
      </c>
      <c r="FC480" s="27" t="str">
        <f t="shared" si="876"/>
        <v/>
      </c>
      <c r="FD480" s="29" t="b">
        <f t="shared" si="877"/>
        <v>0</v>
      </c>
      <c r="FE480" s="112" t="b">
        <f>IFERROR(MATCH(D480,'Avtal för korttidsarbete'!$G$13:$G$1012,0),TRUE)</f>
        <v>1</v>
      </c>
      <c r="FF480" s="112" t="b">
        <f t="shared" si="906"/>
        <v>0</v>
      </c>
      <c r="FG480" s="113" t="str" cm="1">
        <f t="array" ref="FG480">IF(FE480=TRUE,"x",INDEX('Avtal för korttidsarbete'!$E$13:$E$1012,$FE480))</f>
        <v>x</v>
      </c>
      <c r="FH480" s="113" t="str" cm="1">
        <f t="array" ref="FH480">IF(FE480=TRUE,"x",INDEX('Avtal för korttidsarbete'!$F$13:$F$1012,$FE480))</f>
        <v>x</v>
      </c>
      <c r="FI480" s="112" t="b">
        <f t="shared" si="907"/>
        <v>0</v>
      </c>
      <c r="FJ480" s="135">
        <f t="shared" si="908"/>
        <v>44166</v>
      </c>
      <c r="FK480" s="135">
        <f t="shared" si="909"/>
        <v>44377</v>
      </c>
      <c r="FL480" s="112" t="b">
        <f t="shared" si="910"/>
        <v>0</v>
      </c>
      <c r="FM480" s="113">
        <f t="shared" si="911"/>
        <v>44166</v>
      </c>
      <c r="FN480" s="135">
        <f t="shared" si="912"/>
        <v>44377</v>
      </c>
      <c r="FO480" s="148" t="b">
        <f>IFERROR(INDEX('Avtal för korttidsarbete'!R:R,MATCH(D480,'Avtal för korttidsarbete'!$G:$G,0)),TRUE)</f>
        <v>1</v>
      </c>
      <c r="FP480" s="135" t="str">
        <f>IF(FO480,"-",INDEX('Avtal för korttidsarbete'!$D:$D,MATCH(D480,'Avtal för korttidsarbete'!$G:$G,0)))</f>
        <v>-</v>
      </c>
      <c r="FQ480" s="113" t="b">
        <f>IFERROR(G480&gt;INDEX(Uppsägningar!E:E,MATCH(C480,Uppsägningar!C:C,0)),FALSE)</f>
        <v>0</v>
      </c>
    </row>
    <row r="481" spans="1:173" x14ac:dyDescent="0.25">
      <c r="A481" s="19">
        <v>465</v>
      </c>
      <c r="B481" s="20"/>
      <c r="C481" s="183"/>
      <c r="D481" s="66"/>
      <c r="E481" s="212">
        <f>IFERROR(INDEX(Admin!$C$7:$C$10,MATCH(FP481,TblNivåValTExt,0)),0)</f>
        <v>0</v>
      </c>
      <c r="F481" s="1"/>
      <c r="G481" s="1"/>
      <c r="H481" s="78"/>
      <c r="I481" s="181"/>
      <c r="J481" s="181"/>
      <c r="K481" s="182"/>
      <c r="L481" s="182"/>
      <c r="M481" s="181"/>
      <c r="N481" s="181"/>
      <c r="O481" s="181"/>
      <c r="P481" s="182"/>
      <c r="Q481" s="182"/>
      <c r="R481" s="181"/>
      <c r="S481" s="181"/>
      <c r="T481" s="181"/>
      <c r="U481" s="182"/>
      <c r="V481" s="182"/>
      <c r="W481" s="181"/>
      <c r="X481" s="181"/>
      <c r="Y481" s="181"/>
      <c r="Z481" s="182"/>
      <c r="AA481" s="182"/>
      <c r="AB481" s="181"/>
      <c r="AC481" s="181"/>
      <c r="AD481" s="181"/>
      <c r="AE481" s="182"/>
      <c r="AF481" s="182"/>
      <c r="AG481" s="181"/>
      <c r="AH481" s="181"/>
      <c r="AI481" s="181"/>
      <c r="AJ481" s="182"/>
      <c r="AK481" s="182"/>
      <c r="AL481" s="181"/>
      <c r="AM481" s="181"/>
      <c r="AN481" s="181"/>
      <c r="AO481" s="182"/>
      <c r="AP481" s="182"/>
      <c r="AQ481" s="181"/>
      <c r="AR481" s="181"/>
      <c r="AS481" s="181"/>
      <c r="AT481" s="182"/>
      <c r="AU481" s="182"/>
      <c r="AV481" s="181"/>
      <c r="AW481" s="181"/>
      <c r="AX481" s="181"/>
      <c r="AY481" s="182"/>
      <c r="AZ481" s="182"/>
      <c r="BA481" s="181"/>
      <c r="BB481" s="181"/>
      <c r="BC481" s="181"/>
      <c r="BD481" s="182"/>
      <c r="BE481" s="182"/>
      <c r="BF481" s="181"/>
      <c r="BG481" s="180">
        <f t="shared" si="878"/>
        <v>0</v>
      </c>
      <c r="BH481" s="116" t="str">
        <f t="shared" si="879"/>
        <v/>
      </c>
      <c r="BI481" s="80" t="b">
        <f t="shared" si="827"/>
        <v>0</v>
      </c>
      <c r="BJ481" s="80" t="str">
        <f t="shared" si="828"/>
        <v/>
      </c>
      <c r="BK481" s="80" t="b">
        <f t="shared" si="880"/>
        <v>0</v>
      </c>
      <c r="BL481" s="13" t="str">
        <f t="shared" si="829"/>
        <v/>
      </c>
      <c r="BM481" s="13" t="b">
        <f t="shared" si="881"/>
        <v>0</v>
      </c>
      <c r="BN481" s="35" t="str">
        <f t="shared" si="830"/>
        <v/>
      </c>
      <c r="BO481" s="13" t="b">
        <f t="shared" si="831"/>
        <v>0</v>
      </c>
      <c r="BP481" s="35" t="str">
        <f t="shared" si="832"/>
        <v/>
      </c>
      <c r="BQ481" s="13" t="b">
        <f t="shared" si="833"/>
        <v>0</v>
      </c>
      <c r="BR481" s="35" t="str">
        <f t="shared" si="834"/>
        <v/>
      </c>
      <c r="BS481" s="35" t="b">
        <f t="shared" si="835"/>
        <v>0</v>
      </c>
      <c r="BT481" s="35" t="str">
        <f t="shared" si="836"/>
        <v/>
      </c>
      <c r="BU481" s="35" t="b">
        <f t="shared" si="837"/>
        <v>0</v>
      </c>
      <c r="BV481" s="35" t="str">
        <f t="shared" si="838"/>
        <v/>
      </c>
      <c r="BW481" s="13" t="b">
        <f t="shared" si="913"/>
        <v>0</v>
      </c>
      <c r="BX481" s="35" t="str">
        <f t="shared" si="839"/>
        <v/>
      </c>
      <c r="BY481" s="265" t="b">
        <f t="shared" si="882"/>
        <v>0</v>
      </c>
      <c r="BZ481" s="35" t="str">
        <f t="shared" si="840"/>
        <v/>
      </c>
      <c r="CA481" s="265" t="b">
        <f t="shared" si="883"/>
        <v>0</v>
      </c>
      <c r="CB481" s="35" t="str">
        <f t="shared" si="841"/>
        <v/>
      </c>
      <c r="CC481" s="272" t="b">
        <f t="shared" si="884"/>
        <v>0</v>
      </c>
      <c r="CD481" s="35" t="str">
        <f t="shared" si="842"/>
        <v/>
      </c>
      <c r="CE481" s="13" t="b">
        <f t="shared" si="843"/>
        <v>0</v>
      </c>
      <c r="CF481" s="35" t="str">
        <f t="shared" si="844"/>
        <v/>
      </c>
      <c r="CG481" s="179">
        <f t="shared" si="845"/>
        <v>0</v>
      </c>
      <c r="CH481" s="179">
        <f t="shared" si="846"/>
        <v>0</v>
      </c>
      <c r="CI481" s="218">
        <f t="shared" si="885"/>
        <v>0</v>
      </c>
      <c r="CJ481" s="218">
        <f t="shared" si="886"/>
        <v>0</v>
      </c>
      <c r="CK481" s="218">
        <f t="shared" si="887"/>
        <v>0</v>
      </c>
      <c r="CL481" s="218">
        <f t="shared" si="888"/>
        <v>0</v>
      </c>
      <c r="CM481" s="218">
        <f t="shared" si="889"/>
        <v>0</v>
      </c>
      <c r="CN481" s="218">
        <f t="shared" si="890"/>
        <v>0</v>
      </c>
      <c r="CO481" s="218">
        <f t="shared" si="891"/>
        <v>0</v>
      </c>
      <c r="CP481" s="218">
        <f t="shared" si="892"/>
        <v>0</v>
      </c>
      <c r="CQ481" s="218">
        <f t="shared" si="893"/>
        <v>0</v>
      </c>
      <c r="CR481" s="218">
        <f t="shared" si="894"/>
        <v>0</v>
      </c>
      <c r="CS481" s="14">
        <f t="shared" si="847"/>
        <v>0</v>
      </c>
      <c r="CT481" s="236">
        <f t="shared" si="848"/>
        <v>0</v>
      </c>
      <c r="CU481" s="237">
        <f t="shared" si="916"/>
        <v>0</v>
      </c>
      <c r="CV481" s="16">
        <f t="shared" si="916"/>
        <v>0</v>
      </c>
      <c r="CW481" s="16">
        <f t="shared" si="916"/>
        <v>0</v>
      </c>
      <c r="CX481" s="16">
        <f t="shared" si="916"/>
        <v>0</v>
      </c>
      <c r="CY481" s="16">
        <f t="shared" si="916"/>
        <v>0</v>
      </c>
      <c r="CZ481" s="16">
        <f t="shared" si="916"/>
        <v>0</v>
      </c>
      <c r="DA481" s="16">
        <f t="shared" si="916"/>
        <v>0</v>
      </c>
      <c r="DB481" s="16">
        <f t="shared" si="916"/>
        <v>0</v>
      </c>
      <c r="DC481" s="16">
        <f t="shared" si="916"/>
        <v>0</v>
      </c>
      <c r="DD481" s="238">
        <f t="shared" si="916"/>
        <v>0</v>
      </c>
      <c r="DE481" s="232">
        <f t="shared" si="917"/>
        <v>0</v>
      </c>
      <c r="DF481" s="132">
        <f t="shared" si="917"/>
        <v>0</v>
      </c>
      <c r="DG481" s="132">
        <f t="shared" si="917"/>
        <v>0</v>
      </c>
      <c r="DH481" s="132">
        <f t="shared" si="917"/>
        <v>0</v>
      </c>
      <c r="DI481" s="132">
        <f t="shared" si="917"/>
        <v>0</v>
      </c>
      <c r="DJ481" s="132">
        <f t="shared" si="917"/>
        <v>0</v>
      </c>
      <c r="DK481" s="132">
        <f t="shared" si="917"/>
        <v>0</v>
      </c>
      <c r="DL481" s="132">
        <f t="shared" si="917"/>
        <v>0</v>
      </c>
      <c r="DM481" s="132">
        <f t="shared" si="917"/>
        <v>0</v>
      </c>
      <c r="DN481" s="233">
        <f t="shared" si="917"/>
        <v>0</v>
      </c>
      <c r="DO481" s="232">
        <f t="shared" si="849"/>
        <v>0</v>
      </c>
      <c r="DP481" s="132">
        <f t="shared" si="850"/>
        <v>0</v>
      </c>
      <c r="DQ481" s="132">
        <f t="shared" si="851"/>
        <v>0</v>
      </c>
      <c r="DR481" s="132">
        <f t="shared" si="852"/>
        <v>0</v>
      </c>
      <c r="DS481" s="132">
        <f t="shared" si="853"/>
        <v>0</v>
      </c>
      <c r="DT481" s="132">
        <f t="shared" si="854"/>
        <v>0</v>
      </c>
      <c r="DU481" s="132">
        <f t="shared" si="855"/>
        <v>0</v>
      </c>
      <c r="DV481" s="132">
        <f t="shared" si="856"/>
        <v>0</v>
      </c>
      <c r="DW481" s="132">
        <f t="shared" si="857"/>
        <v>0</v>
      </c>
      <c r="DX481" s="233">
        <f t="shared" si="858"/>
        <v>0</v>
      </c>
      <c r="DY481" s="231" t="b">
        <f t="shared" si="895"/>
        <v>0</v>
      </c>
      <c r="DZ481" s="163"/>
      <c r="EA481" s="226" t="str">
        <f t="shared" si="896"/>
        <v/>
      </c>
      <c r="EB481" s="178" t="str">
        <f t="shared" si="897"/>
        <v/>
      </c>
      <c r="EC481" s="178" t="str">
        <f t="shared" si="898"/>
        <v/>
      </c>
      <c r="ED481" s="178" t="str">
        <f t="shared" si="899"/>
        <v/>
      </c>
      <c r="EE481" s="178" t="str">
        <f t="shared" si="900"/>
        <v/>
      </c>
      <c r="EF481" s="178" t="str">
        <f t="shared" si="901"/>
        <v/>
      </c>
      <c r="EG481" s="178" t="str">
        <f t="shared" si="902"/>
        <v/>
      </c>
      <c r="EH481" s="178" t="str">
        <f t="shared" si="903"/>
        <v/>
      </c>
      <c r="EI481" s="178" t="str">
        <f t="shared" si="904"/>
        <v/>
      </c>
      <c r="EJ481" s="227" t="str">
        <f t="shared" si="905"/>
        <v/>
      </c>
      <c r="EK481" s="230" t="str">
        <f t="shared" si="859"/>
        <v/>
      </c>
      <c r="EL481" s="177" t="str">
        <f t="shared" si="860"/>
        <v/>
      </c>
      <c r="EM481" s="177" t="str">
        <f t="shared" si="861"/>
        <v/>
      </c>
      <c r="EN481" s="177" t="str">
        <f t="shared" si="862"/>
        <v/>
      </c>
      <c r="EO481" s="177" t="str">
        <f t="shared" si="863"/>
        <v/>
      </c>
      <c r="EP481" s="177" t="str">
        <f t="shared" si="864"/>
        <v/>
      </c>
      <c r="EQ481" s="177" t="str">
        <f t="shared" si="865"/>
        <v/>
      </c>
      <c r="ER481" s="177" t="str">
        <f t="shared" si="866"/>
        <v/>
      </c>
      <c r="ES481" s="177" t="str">
        <f t="shared" si="867"/>
        <v/>
      </c>
      <c r="ET481" s="177" t="str">
        <f t="shared" si="868"/>
        <v/>
      </c>
      <c r="EU481" s="229" t="e">
        <f t="shared" si="869"/>
        <v>#VALUE!</v>
      </c>
      <c r="EV481" s="27" t="e">
        <f t="shared" si="870"/>
        <v>#VALUE!</v>
      </c>
      <c r="EW481" s="27" t="e">
        <f t="shared" si="871"/>
        <v>#VALUE!</v>
      </c>
      <c r="EX481" s="28" t="e">
        <f t="shared" si="872"/>
        <v>#VALUE!</v>
      </c>
      <c r="EY481" s="28" t="e">
        <f t="shared" si="873"/>
        <v>#VALUE!</v>
      </c>
      <c r="EZ481" s="28" t="b">
        <f t="shared" si="874"/>
        <v>0</v>
      </c>
      <c r="FA481" s="176" t="str">
        <f t="shared" si="875"/>
        <v/>
      </c>
      <c r="FB481" s="27" t="e" cm="1">
        <f t="array" aca="1" ref="FB481" ca="1">TEXT(RIGHT(10-RIGHT(SUM(INDEX(1*(MID(MID(C481,1,1)*2,ROW(INDIRECT("1:"&amp;LEN(MID(C481,1,1)*2))),1)),,))+MID(C481,2,1)+
SUM(INDEX(1*(MID(MID(C481,3,1)*2,ROW(INDIRECT("1:"&amp;LEN(MID(C481,3,1)*2))),1)),,))+MID(C481,4,1)+
SUM(INDEX(1*(MID(MID(C481,5,1)*2,ROW(INDIRECT("1:"&amp;LEN(MID(C481,5,1)*2))),1)),,))+MID(C481,6,1)+
SUM(INDEX(1*(MID(MID(C481,8,1)*2,ROW(INDIRECT("1:"&amp;LEN(MID(C481,8,1)*2))),1)),,))+MID(C481,9,1)+
SUM(INDEX(1*(MID(MID(C481,10,1)*2,ROW(INDIRECT("1:"&amp;LEN(MID(C481,10,1)*2))),1)),,)),1),1),"0")</f>
        <v>#VALUE!</v>
      </c>
      <c r="FC481" s="27" t="str">
        <f t="shared" si="876"/>
        <v/>
      </c>
      <c r="FD481" s="29" t="b">
        <f t="shared" si="877"/>
        <v>0</v>
      </c>
      <c r="FE481" s="112" t="b">
        <f>IFERROR(MATCH(D481,'Avtal för korttidsarbete'!$G$13:$G$1012,0),TRUE)</f>
        <v>1</v>
      </c>
      <c r="FF481" s="112" t="b">
        <f t="shared" si="906"/>
        <v>0</v>
      </c>
      <c r="FG481" s="113" t="str" cm="1">
        <f t="array" ref="FG481">IF(FE481=TRUE,"x",INDEX('Avtal för korttidsarbete'!$E$13:$E$1012,$FE481))</f>
        <v>x</v>
      </c>
      <c r="FH481" s="113" t="str" cm="1">
        <f t="array" ref="FH481">IF(FE481=TRUE,"x",INDEX('Avtal för korttidsarbete'!$F$13:$F$1012,$FE481))</f>
        <v>x</v>
      </c>
      <c r="FI481" s="112" t="b">
        <f t="shared" si="907"/>
        <v>0</v>
      </c>
      <c r="FJ481" s="135">
        <f t="shared" si="908"/>
        <v>44166</v>
      </c>
      <c r="FK481" s="135">
        <f t="shared" si="909"/>
        <v>44377</v>
      </c>
      <c r="FL481" s="112" t="b">
        <f t="shared" si="910"/>
        <v>0</v>
      </c>
      <c r="FM481" s="113">
        <f t="shared" si="911"/>
        <v>44166</v>
      </c>
      <c r="FN481" s="135">
        <f t="shared" si="912"/>
        <v>44377</v>
      </c>
      <c r="FO481" s="148" t="b">
        <f>IFERROR(INDEX('Avtal för korttidsarbete'!R:R,MATCH(D481,'Avtal för korttidsarbete'!$G:$G,0)),TRUE)</f>
        <v>1</v>
      </c>
      <c r="FP481" s="135" t="str">
        <f>IF(FO481,"-",INDEX('Avtal för korttidsarbete'!$D:$D,MATCH(D481,'Avtal för korttidsarbete'!$G:$G,0)))</f>
        <v>-</v>
      </c>
      <c r="FQ481" s="113" t="b">
        <f>IFERROR(G481&gt;INDEX(Uppsägningar!E:E,MATCH(C481,Uppsägningar!C:C,0)),FALSE)</f>
        <v>0</v>
      </c>
    </row>
    <row r="482" spans="1:173" x14ac:dyDescent="0.25">
      <c r="A482" s="19">
        <v>466</v>
      </c>
      <c r="B482" s="20"/>
      <c r="C482" s="183"/>
      <c r="D482" s="66"/>
      <c r="E482" s="212">
        <f>IFERROR(INDEX(Admin!$C$7:$C$10,MATCH(FP482,TblNivåValTExt,0)),0)</f>
        <v>0</v>
      </c>
      <c r="F482" s="1"/>
      <c r="G482" s="1"/>
      <c r="H482" s="78"/>
      <c r="I482" s="181"/>
      <c r="J482" s="181"/>
      <c r="K482" s="182"/>
      <c r="L482" s="182"/>
      <c r="M482" s="181"/>
      <c r="N482" s="181"/>
      <c r="O482" s="181"/>
      <c r="P482" s="182"/>
      <c r="Q482" s="182"/>
      <c r="R482" s="181"/>
      <c r="S482" s="181"/>
      <c r="T482" s="181"/>
      <c r="U482" s="182"/>
      <c r="V482" s="182"/>
      <c r="W482" s="181"/>
      <c r="X482" s="181"/>
      <c r="Y482" s="181"/>
      <c r="Z482" s="182"/>
      <c r="AA482" s="182"/>
      <c r="AB482" s="181"/>
      <c r="AC482" s="181"/>
      <c r="AD482" s="181"/>
      <c r="AE482" s="182"/>
      <c r="AF482" s="182"/>
      <c r="AG482" s="181"/>
      <c r="AH482" s="181"/>
      <c r="AI482" s="181"/>
      <c r="AJ482" s="182"/>
      <c r="AK482" s="182"/>
      <c r="AL482" s="181"/>
      <c r="AM482" s="181"/>
      <c r="AN482" s="181"/>
      <c r="AO482" s="182"/>
      <c r="AP482" s="182"/>
      <c r="AQ482" s="181"/>
      <c r="AR482" s="181"/>
      <c r="AS482" s="181"/>
      <c r="AT482" s="182"/>
      <c r="AU482" s="182"/>
      <c r="AV482" s="181"/>
      <c r="AW482" s="181"/>
      <c r="AX482" s="181"/>
      <c r="AY482" s="182"/>
      <c r="AZ482" s="182"/>
      <c r="BA482" s="181"/>
      <c r="BB482" s="181"/>
      <c r="BC482" s="181"/>
      <c r="BD482" s="182"/>
      <c r="BE482" s="182"/>
      <c r="BF482" s="181"/>
      <c r="BG482" s="180">
        <f t="shared" si="878"/>
        <v>0</v>
      </c>
      <c r="BH482" s="116" t="str">
        <f t="shared" si="879"/>
        <v/>
      </c>
      <c r="BI482" s="80" t="b">
        <f t="shared" si="827"/>
        <v>0</v>
      </c>
      <c r="BJ482" s="80" t="str">
        <f t="shared" si="828"/>
        <v/>
      </c>
      <c r="BK482" s="80" t="b">
        <f t="shared" si="880"/>
        <v>0</v>
      </c>
      <c r="BL482" s="13" t="str">
        <f t="shared" si="829"/>
        <v/>
      </c>
      <c r="BM482" s="13" t="b">
        <f t="shared" si="881"/>
        <v>0</v>
      </c>
      <c r="BN482" s="35" t="str">
        <f t="shared" si="830"/>
        <v/>
      </c>
      <c r="BO482" s="13" t="b">
        <f t="shared" si="831"/>
        <v>0</v>
      </c>
      <c r="BP482" s="35" t="str">
        <f t="shared" si="832"/>
        <v/>
      </c>
      <c r="BQ482" s="13" t="b">
        <f t="shared" si="833"/>
        <v>0</v>
      </c>
      <c r="BR482" s="35" t="str">
        <f t="shared" si="834"/>
        <v/>
      </c>
      <c r="BS482" s="35" t="b">
        <f t="shared" si="835"/>
        <v>0</v>
      </c>
      <c r="BT482" s="35" t="str">
        <f t="shared" si="836"/>
        <v/>
      </c>
      <c r="BU482" s="35" t="b">
        <f t="shared" si="837"/>
        <v>0</v>
      </c>
      <c r="BV482" s="35" t="str">
        <f t="shared" si="838"/>
        <v/>
      </c>
      <c r="BW482" s="13" t="b">
        <f t="shared" si="913"/>
        <v>0</v>
      </c>
      <c r="BX482" s="35" t="str">
        <f t="shared" si="839"/>
        <v/>
      </c>
      <c r="BY482" s="265" t="b">
        <f t="shared" si="882"/>
        <v>0</v>
      </c>
      <c r="BZ482" s="35" t="str">
        <f t="shared" si="840"/>
        <v/>
      </c>
      <c r="CA482" s="265" t="b">
        <f t="shared" si="883"/>
        <v>0</v>
      </c>
      <c r="CB482" s="35" t="str">
        <f t="shared" si="841"/>
        <v/>
      </c>
      <c r="CC482" s="272" t="b">
        <f t="shared" si="884"/>
        <v>0</v>
      </c>
      <c r="CD482" s="35" t="str">
        <f t="shared" si="842"/>
        <v/>
      </c>
      <c r="CE482" s="13" t="b">
        <f t="shared" si="843"/>
        <v>0</v>
      </c>
      <c r="CF482" s="35" t="str">
        <f t="shared" si="844"/>
        <v/>
      </c>
      <c r="CG482" s="179">
        <f t="shared" si="845"/>
        <v>0</v>
      </c>
      <c r="CH482" s="179">
        <f t="shared" si="846"/>
        <v>0</v>
      </c>
      <c r="CI482" s="218">
        <f t="shared" si="885"/>
        <v>0</v>
      </c>
      <c r="CJ482" s="218">
        <f t="shared" si="886"/>
        <v>0</v>
      </c>
      <c r="CK482" s="218">
        <f t="shared" si="887"/>
        <v>0</v>
      </c>
      <c r="CL482" s="218">
        <f t="shared" si="888"/>
        <v>0</v>
      </c>
      <c r="CM482" s="218">
        <f t="shared" si="889"/>
        <v>0</v>
      </c>
      <c r="CN482" s="218">
        <f t="shared" si="890"/>
        <v>0</v>
      </c>
      <c r="CO482" s="218">
        <f t="shared" si="891"/>
        <v>0</v>
      </c>
      <c r="CP482" s="218">
        <f t="shared" si="892"/>
        <v>0</v>
      </c>
      <c r="CQ482" s="218">
        <f t="shared" si="893"/>
        <v>0</v>
      </c>
      <c r="CR482" s="218">
        <f t="shared" si="894"/>
        <v>0</v>
      </c>
      <c r="CS482" s="14">
        <f t="shared" si="847"/>
        <v>0</v>
      </c>
      <c r="CT482" s="236">
        <f t="shared" si="848"/>
        <v>0</v>
      </c>
      <c r="CU482" s="237">
        <f t="shared" si="916"/>
        <v>0</v>
      </c>
      <c r="CV482" s="16">
        <f t="shared" si="916"/>
        <v>0</v>
      </c>
      <c r="CW482" s="16">
        <f t="shared" si="916"/>
        <v>0</v>
      </c>
      <c r="CX482" s="16">
        <f t="shared" si="916"/>
        <v>0</v>
      </c>
      <c r="CY482" s="16">
        <f t="shared" si="916"/>
        <v>0</v>
      </c>
      <c r="CZ482" s="16">
        <f t="shared" si="916"/>
        <v>0</v>
      </c>
      <c r="DA482" s="16">
        <f t="shared" si="916"/>
        <v>0</v>
      </c>
      <c r="DB482" s="16">
        <f t="shared" si="916"/>
        <v>0</v>
      </c>
      <c r="DC482" s="16">
        <f t="shared" si="916"/>
        <v>0</v>
      </c>
      <c r="DD482" s="238">
        <f t="shared" si="916"/>
        <v>0</v>
      </c>
      <c r="DE482" s="232">
        <f t="shared" si="917"/>
        <v>0</v>
      </c>
      <c r="DF482" s="132">
        <f t="shared" si="917"/>
        <v>0</v>
      </c>
      <c r="DG482" s="132">
        <f t="shared" si="917"/>
        <v>0</v>
      </c>
      <c r="DH482" s="132">
        <f t="shared" si="917"/>
        <v>0</v>
      </c>
      <c r="DI482" s="132">
        <f t="shared" si="917"/>
        <v>0</v>
      </c>
      <c r="DJ482" s="132">
        <f t="shared" si="917"/>
        <v>0</v>
      </c>
      <c r="DK482" s="132">
        <f t="shared" si="917"/>
        <v>0</v>
      </c>
      <c r="DL482" s="132">
        <f t="shared" si="917"/>
        <v>0</v>
      </c>
      <c r="DM482" s="132">
        <f t="shared" si="917"/>
        <v>0</v>
      </c>
      <c r="DN482" s="233">
        <f t="shared" si="917"/>
        <v>0</v>
      </c>
      <c r="DO482" s="232">
        <f t="shared" si="849"/>
        <v>0</v>
      </c>
      <c r="DP482" s="132">
        <f t="shared" si="850"/>
        <v>0</v>
      </c>
      <c r="DQ482" s="132">
        <f t="shared" si="851"/>
        <v>0</v>
      </c>
      <c r="DR482" s="132">
        <f t="shared" si="852"/>
        <v>0</v>
      </c>
      <c r="DS482" s="132">
        <f t="shared" si="853"/>
        <v>0</v>
      </c>
      <c r="DT482" s="132">
        <f t="shared" si="854"/>
        <v>0</v>
      </c>
      <c r="DU482" s="132">
        <f t="shared" si="855"/>
        <v>0</v>
      </c>
      <c r="DV482" s="132">
        <f t="shared" si="856"/>
        <v>0</v>
      </c>
      <c r="DW482" s="132">
        <f t="shared" si="857"/>
        <v>0</v>
      </c>
      <c r="DX482" s="233">
        <f t="shared" si="858"/>
        <v>0</v>
      </c>
      <c r="DY482" s="231" t="b">
        <f t="shared" si="895"/>
        <v>0</v>
      </c>
      <c r="DZ482" s="163"/>
      <c r="EA482" s="226" t="str">
        <f t="shared" si="896"/>
        <v/>
      </c>
      <c r="EB482" s="178" t="str">
        <f t="shared" si="897"/>
        <v/>
      </c>
      <c r="EC482" s="178" t="str">
        <f t="shared" si="898"/>
        <v/>
      </c>
      <c r="ED482" s="178" t="str">
        <f t="shared" si="899"/>
        <v/>
      </c>
      <c r="EE482" s="178" t="str">
        <f t="shared" si="900"/>
        <v/>
      </c>
      <c r="EF482" s="178" t="str">
        <f t="shared" si="901"/>
        <v/>
      </c>
      <c r="EG482" s="178" t="str">
        <f t="shared" si="902"/>
        <v/>
      </c>
      <c r="EH482" s="178" t="str">
        <f t="shared" si="903"/>
        <v/>
      </c>
      <c r="EI482" s="178" t="str">
        <f t="shared" si="904"/>
        <v/>
      </c>
      <c r="EJ482" s="227" t="str">
        <f t="shared" si="905"/>
        <v/>
      </c>
      <c r="EK482" s="230" t="str">
        <f t="shared" si="859"/>
        <v/>
      </c>
      <c r="EL482" s="177" t="str">
        <f t="shared" si="860"/>
        <v/>
      </c>
      <c r="EM482" s="177" t="str">
        <f t="shared" si="861"/>
        <v/>
      </c>
      <c r="EN482" s="177" t="str">
        <f t="shared" si="862"/>
        <v/>
      </c>
      <c r="EO482" s="177" t="str">
        <f t="shared" si="863"/>
        <v/>
      </c>
      <c r="EP482" s="177" t="str">
        <f t="shared" si="864"/>
        <v/>
      </c>
      <c r="EQ482" s="177" t="str">
        <f t="shared" si="865"/>
        <v/>
      </c>
      <c r="ER482" s="177" t="str">
        <f t="shared" si="866"/>
        <v/>
      </c>
      <c r="ES482" s="177" t="str">
        <f t="shared" si="867"/>
        <v/>
      </c>
      <c r="ET482" s="177" t="str">
        <f t="shared" si="868"/>
        <v/>
      </c>
      <c r="EU482" s="229" t="e">
        <f t="shared" si="869"/>
        <v>#VALUE!</v>
      </c>
      <c r="EV482" s="27" t="e">
        <f t="shared" si="870"/>
        <v>#VALUE!</v>
      </c>
      <c r="EW482" s="27" t="e">
        <f t="shared" si="871"/>
        <v>#VALUE!</v>
      </c>
      <c r="EX482" s="28" t="e">
        <f t="shared" si="872"/>
        <v>#VALUE!</v>
      </c>
      <c r="EY482" s="28" t="e">
        <f t="shared" si="873"/>
        <v>#VALUE!</v>
      </c>
      <c r="EZ482" s="28" t="b">
        <f t="shared" si="874"/>
        <v>0</v>
      </c>
      <c r="FA482" s="176" t="str">
        <f t="shared" si="875"/>
        <v/>
      </c>
      <c r="FB482" s="27" t="e" cm="1">
        <f t="array" aca="1" ref="FB482" ca="1">TEXT(RIGHT(10-RIGHT(SUM(INDEX(1*(MID(MID(C482,1,1)*2,ROW(INDIRECT("1:"&amp;LEN(MID(C482,1,1)*2))),1)),,))+MID(C482,2,1)+
SUM(INDEX(1*(MID(MID(C482,3,1)*2,ROW(INDIRECT("1:"&amp;LEN(MID(C482,3,1)*2))),1)),,))+MID(C482,4,1)+
SUM(INDEX(1*(MID(MID(C482,5,1)*2,ROW(INDIRECT("1:"&amp;LEN(MID(C482,5,1)*2))),1)),,))+MID(C482,6,1)+
SUM(INDEX(1*(MID(MID(C482,8,1)*2,ROW(INDIRECT("1:"&amp;LEN(MID(C482,8,1)*2))),1)),,))+MID(C482,9,1)+
SUM(INDEX(1*(MID(MID(C482,10,1)*2,ROW(INDIRECT("1:"&amp;LEN(MID(C482,10,1)*2))),1)),,)),1),1),"0")</f>
        <v>#VALUE!</v>
      </c>
      <c r="FC482" s="27" t="str">
        <f t="shared" si="876"/>
        <v/>
      </c>
      <c r="FD482" s="29" t="b">
        <f t="shared" si="877"/>
        <v>0</v>
      </c>
      <c r="FE482" s="112" t="b">
        <f>IFERROR(MATCH(D482,'Avtal för korttidsarbete'!$G$13:$G$1012,0),TRUE)</f>
        <v>1</v>
      </c>
      <c r="FF482" s="112" t="b">
        <f t="shared" si="906"/>
        <v>0</v>
      </c>
      <c r="FG482" s="113" t="str" cm="1">
        <f t="array" ref="FG482">IF(FE482=TRUE,"x",INDEX('Avtal för korttidsarbete'!$E$13:$E$1012,$FE482))</f>
        <v>x</v>
      </c>
      <c r="FH482" s="113" t="str" cm="1">
        <f t="array" ref="FH482">IF(FE482=TRUE,"x",INDEX('Avtal för korttidsarbete'!$F$13:$F$1012,$FE482))</f>
        <v>x</v>
      </c>
      <c r="FI482" s="112" t="b">
        <f t="shared" si="907"/>
        <v>0</v>
      </c>
      <c r="FJ482" s="135">
        <f t="shared" si="908"/>
        <v>44166</v>
      </c>
      <c r="FK482" s="135">
        <f t="shared" si="909"/>
        <v>44377</v>
      </c>
      <c r="FL482" s="112" t="b">
        <f t="shared" si="910"/>
        <v>0</v>
      </c>
      <c r="FM482" s="113">
        <f t="shared" si="911"/>
        <v>44166</v>
      </c>
      <c r="FN482" s="135">
        <f t="shared" si="912"/>
        <v>44377</v>
      </c>
      <c r="FO482" s="148" t="b">
        <f>IFERROR(INDEX('Avtal för korttidsarbete'!R:R,MATCH(D482,'Avtal för korttidsarbete'!$G:$G,0)),TRUE)</f>
        <v>1</v>
      </c>
      <c r="FP482" s="135" t="str">
        <f>IF(FO482,"-",INDEX('Avtal för korttidsarbete'!$D:$D,MATCH(D482,'Avtal för korttidsarbete'!$G:$G,0)))</f>
        <v>-</v>
      </c>
      <c r="FQ482" s="113" t="b">
        <f>IFERROR(G482&gt;INDEX(Uppsägningar!E:E,MATCH(C482,Uppsägningar!C:C,0)),FALSE)</f>
        <v>0</v>
      </c>
    </row>
    <row r="483" spans="1:173" x14ac:dyDescent="0.25">
      <c r="A483" s="19">
        <v>467</v>
      </c>
      <c r="B483" s="20"/>
      <c r="C483" s="183"/>
      <c r="D483" s="66"/>
      <c r="E483" s="212">
        <f>IFERROR(INDEX(Admin!$C$7:$C$10,MATCH(FP483,TblNivåValTExt,0)),0)</f>
        <v>0</v>
      </c>
      <c r="F483" s="1"/>
      <c r="G483" s="1"/>
      <c r="H483" s="78"/>
      <c r="I483" s="181"/>
      <c r="J483" s="181"/>
      <c r="K483" s="182"/>
      <c r="L483" s="182"/>
      <c r="M483" s="181"/>
      <c r="N483" s="181"/>
      <c r="O483" s="181"/>
      <c r="P483" s="182"/>
      <c r="Q483" s="182"/>
      <c r="R483" s="181"/>
      <c r="S483" s="181"/>
      <c r="T483" s="181"/>
      <c r="U483" s="182"/>
      <c r="V483" s="182"/>
      <c r="W483" s="181"/>
      <c r="X483" s="181"/>
      <c r="Y483" s="181"/>
      <c r="Z483" s="182"/>
      <c r="AA483" s="182"/>
      <c r="AB483" s="181"/>
      <c r="AC483" s="181"/>
      <c r="AD483" s="181"/>
      <c r="AE483" s="182"/>
      <c r="AF483" s="182"/>
      <c r="AG483" s="181"/>
      <c r="AH483" s="181"/>
      <c r="AI483" s="181"/>
      <c r="AJ483" s="182"/>
      <c r="AK483" s="182"/>
      <c r="AL483" s="181"/>
      <c r="AM483" s="181"/>
      <c r="AN483" s="181"/>
      <c r="AO483" s="182"/>
      <c r="AP483" s="182"/>
      <c r="AQ483" s="181"/>
      <c r="AR483" s="181"/>
      <c r="AS483" s="181"/>
      <c r="AT483" s="182"/>
      <c r="AU483" s="182"/>
      <c r="AV483" s="181"/>
      <c r="AW483" s="181"/>
      <c r="AX483" s="181"/>
      <c r="AY483" s="182"/>
      <c r="AZ483" s="182"/>
      <c r="BA483" s="181"/>
      <c r="BB483" s="181"/>
      <c r="BC483" s="181"/>
      <c r="BD483" s="182"/>
      <c r="BE483" s="182"/>
      <c r="BF483" s="181"/>
      <c r="BG483" s="180">
        <f t="shared" si="878"/>
        <v>0</v>
      </c>
      <c r="BH483" s="116" t="str">
        <f t="shared" si="879"/>
        <v/>
      </c>
      <c r="BI483" s="80" t="b">
        <f t="shared" si="827"/>
        <v>0</v>
      </c>
      <c r="BJ483" s="80" t="str">
        <f t="shared" si="828"/>
        <v/>
      </c>
      <c r="BK483" s="80" t="b">
        <f t="shared" si="880"/>
        <v>0</v>
      </c>
      <c r="BL483" s="13" t="str">
        <f t="shared" si="829"/>
        <v/>
      </c>
      <c r="BM483" s="13" t="b">
        <f t="shared" si="881"/>
        <v>0</v>
      </c>
      <c r="BN483" s="35" t="str">
        <f t="shared" si="830"/>
        <v/>
      </c>
      <c r="BO483" s="13" t="b">
        <f t="shared" si="831"/>
        <v>0</v>
      </c>
      <c r="BP483" s="35" t="str">
        <f t="shared" si="832"/>
        <v/>
      </c>
      <c r="BQ483" s="13" t="b">
        <f t="shared" si="833"/>
        <v>0</v>
      </c>
      <c r="BR483" s="35" t="str">
        <f t="shared" si="834"/>
        <v/>
      </c>
      <c r="BS483" s="35" t="b">
        <f t="shared" si="835"/>
        <v>0</v>
      </c>
      <c r="BT483" s="35" t="str">
        <f t="shared" si="836"/>
        <v/>
      </c>
      <c r="BU483" s="35" t="b">
        <f t="shared" si="837"/>
        <v>0</v>
      </c>
      <c r="BV483" s="35" t="str">
        <f t="shared" si="838"/>
        <v/>
      </c>
      <c r="BW483" s="13" t="b">
        <f t="shared" si="913"/>
        <v>0</v>
      </c>
      <c r="BX483" s="35" t="str">
        <f t="shared" si="839"/>
        <v/>
      </c>
      <c r="BY483" s="265" t="b">
        <f t="shared" si="882"/>
        <v>0</v>
      </c>
      <c r="BZ483" s="35" t="str">
        <f t="shared" si="840"/>
        <v/>
      </c>
      <c r="CA483" s="265" t="b">
        <f t="shared" si="883"/>
        <v>0</v>
      </c>
      <c r="CB483" s="35" t="str">
        <f t="shared" si="841"/>
        <v/>
      </c>
      <c r="CC483" s="272" t="b">
        <f t="shared" si="884"/>
        <v>0</v>
      </c>
      <c r="CD483" s="35" t="str">
        <f t="shared" si="842"/>
        <v/>
      </c>
      <c r="CE483" s="13" t="b">
        <f t="shared" si="843"/>
        <v>0</v>
      </c>
      <c r="CF483" s="35" t="str">
        <f t="shared" si="844"/>
        <v/>
      </c>
      <c r="CG483" s="179">
        <f t="shared" si="845"/>
        <v>0</v>
      </c>
      <c r="CH483" s="179">
        <f t="shared" si="846"/>
        <v>0</v>
      </c>
      <c r="CI483" s="218">
        <f t="shared" si="885"/>
        <v>0</v>
      </c>
      <c r="CJ483" s="218">
        <f t="shared" si="886"/>
        <v>0</v>
      </c>
      <c r="CK483" s="218">
        <f t="shared" si="887"/>
        <v>0</v>
      </c>
      <c r="CL483" s="218">
        <f t="shared" si="888"/>
        <v>0</v>
      </c>
      <c r="CM483" s="218">
        <f t="shared" si="889"/>
        <v>0</v>
      </c>
      <c r="CN483" s="218">
        <f t="shared" si="890"/>
        <v>0</v>
      </c>
      <c r="CO483" s="218">
        <f t="shared" si="891"/>
        <v>0</v>
      </c>
      <c r="CP483" s="218">
        <f t="shared" si="892"/>
        <v>0</v>
      </c>
      <c r="CQ483" s="218">
        <f t="shared" si="893"/>
        <v>0</v>
      </c>
      <c r="CR483" s="218">
        <f t="shared" si="894"/>
        <v>0</v>
      </c>
      <c r="CS483" s="14">
        <f t="shared" si="847"/>
        <v>0</v>
      </c>
      <c r="CT483" s="236">
        <f t="shared" si="848"/>
        <v>0</v>
      </c>
      <c r="CU483" s="237">
        <f t="shared" si="916"/>
        <v>0</v>
      </c>
      <c r="CV483" s="16">
        <f t="shared" si="916"/>
        <v>0</v>
      </c>
      <c r="CW483" s="16">
        <f t="shared" si="916"/>
        <v>0</v>
      </c>
      <c r="CX483" s="16">
        <f t="shared" si="916"/>
        <v>0</v>
      </c>
      <c r="CY483" s="16">
        <f t="shared" si="916"/>
        <v>0</v>
      </c>
      <c r="CZ483" s="16">
        <f t="shared" si="916"/>
        <v>0</v>
      </c>
      <c r="DA483" s="16">
        <f t="shared" si="916"/>
        <v>0</v>
      </c>
      <c r="DB483" s="16">
        <f t="shared" si="916"/>
        <v>0</v>
      </c>
      <c r="DC483" s="16">
        <f t="shared" si="916"/>
        <v>0</v>
      </c>
      <c r="DD483" s="238">
        <f t="shared" si="916"/>
        <v>0</v>
      </c>
      <c r="DE483" s="232">
        <f t="shared" si="917"/>
        <v>0</v>
      </c>
      <c r="DF483" s="132">
        <f t="shared" si="917"/>
        <v>0</v>
      </c>
      <c r="DG483" s="132">
        <f t="shared" si="917"/>
        <v>0</v>
      </c>
      <c r="DH483" s="132">
        <f t="shared" si="917"/>
        <v>0</v>
      </c>
      <c r="DI483" s="132">
        <f t="shared" si="917"/>
        <v>0</v>
      </c>
      <c r="DJ483" s="132">
        <f t="shared" si="917"/>
        <v>0</v>
      </c>
      <c r="DK483" s="132">
        <f t="shared" si="917"/>
        <v>0</v>
      </c>
      <c r="DL483" s="132">
        <f t="shared" si="917"/>
        <v>0</v>
      </c>
      <c r="DM483" s="132">
        <f t="shared" si="917"/>
        <v>0</v>
      </c>
      <c r="DN483" s="233">
        <f t="shared" si="917"/>
        <v>0</v>
      </c>
      <c r="DO483" s="232">
        <f t="shared" si="849"/>
        <v>0</v>
      </c>
      <c r="DP483" s="132">
        <f t="shared" si="850"/>
        <v>0</v>
      </c>
      <c r="DQ483" s="132">
        <f t="shared" si="851"/>
        <v>0</v>
      </c>
      <c r="DR483" s="132">
        <f t="shared" si="852"/>
        <v>0</v>
      </c>
      <c r="DS483" s="132">
        <f t="shared" si="853"/>
        <v>0</v>
      </c>
      <c r="DT483" s="132">
        <f t="shared" si="854"/>
        <v>0</v>
      </c>
      <c r="DU483" s="132">
        <f t="shared" si="855"/>
        <v>0</v>
      </c>
      <c r="DV483" s="132">
        <f t="shared" si="856"/>
        <v>0</v>
      </c>
      <c r="DW483" s="132">
        <f t="shared" si="857"/>
        <v>0</v>
      </c>
      <c r="DX483" s="233">
        <f t="shared" si="858"/>
        <v>0</v>
      </c>
      <c r="DY483" s="231" t="b">
        <f t="shared" si="895"/>
        <v>0</v>
      </c>
      <c r="DZ483" s="163"/>
      <c r="EA483" s="226" t="str">
        <f t="shared" si="896"/>
        <v/>
      </c>
      <c r="EB483" s="178" t="str">
        <f t="shared" si="897"/>
        <v/>
      </c>
      <c r="EC483" s="178" t="str">
        <f t="shared" si="898"/>
        <v/>
      </c>
      <c r="ED483" s="178" t="str">
        <f t="shared" si="899"/>
        <v/>
      </c>
      <c r="EE483" s="178" t="str">
        <f t="shared" si="900"/>
        <v/>
      </c>
      <c r="EF483" s="178" t="str">
        <f t="shared" si="901"/>
        <v/>
      </c>
      <c r="EG483" s="178" t="str">
        <f t="shared" si="902"/>
        <v/>
      </c>
      <c r="EH483" s="178" t="str">
        <f t="shared" si="903"/>
        <v/>
      </c>
      <c r="EI483" s="178" t="str">
        <f t="shared" si="904"/>
        <v/>
      </c>
      <c r="EJ483" s="227" t="str">
        <f t="shared" si="905"/>
        <v/>
      </c>
      <c r="EK483" s="230" t="str">
        <f t="shared" si="859"/>
        <v/>
      </c>
      <c r="EL483" s="177" t="str">
        <f t="shared" si="860"/>
        <v/>
      </c>
      <c r="EM483" s="177" t="str">
        <f t="shared" si="861"/>
        <v/>
      </c>
      <c r="EN483" s="177" t="str">
        <f t="shared" si="862"/>
        <v/>
      </c>
      <c r="EO483" s="177" t="str">
        <f t="shared" si="863"/>
        <v/>
      </c>
      <c r="EP483" s="177" t="str">
        <f t="shared" si="864"/>
        <v/>
      </c>
      <c r="EQ483" s="177" t="str">
        <f t="shared" si="865"/>
        <v/>
      </c>
      <c r="ER483" s="177" t="str">
        <f t="shared" si="866"/>
        <v/>
      </c>
      <c r="ES483" s="177" t="str">
        <f t="shared" si="867"/>
        <v/>
      </c>
      <c r="ET483" s="177" t="str">
        <f t="shared" si="868"/>
        <v/>
      </c>
      <c r="EU483" s="229" t="e">
        <f t="shared" si="869"/>
        <v>#VALUE!</v>
      </c>
      <c r="EV483" s="27" t="e">
        <f t="shared" si="870"/>
        <v>#VALUE!</v>
      </c>
      <c r="EW483" s="27" t="e">
        <f t="shared" si="871"/>
        <v>#VALUE!</v>
      </c>
      <c r="EX483" s="28" t="e">
        <f t="shared" si="872"/>
        <v>#VALUE!</v>
      </c>
      <c r="EY483" s="28" t="e">
        <f t="shared" si="873"/>
        <v>#VALUE!</v>
      </c>
      <c r="EZ483" s="28" t="b">
        <f t="shared" si="874"/>
        <v>0</v>
      </c>
      <c r="FA483" s="176" t="str">
        <f t="shared" si="875"/>
        <v/>
      </c>
      <c r="FB483" s="27" t="e" cm="1">
        <f t="array" aca="1" ref="FB483" ca="1">TEXT(RIGHT(10-RIGHT(SUM(INDEX(1*(MID(MID(C483,1,1)*2,ROW(INDIRECT("1:"&amp;LEN(MID(C483,1,1)*2))),1)),,))+MID(C483,2,1)+
SUM(INDEX(1*(MID(MID(C483,3,1)*2,ROW(INDIRECT("1:"&amp;LEN(MID(C483,3,1)*2))),1)),,))+MID(C483,4,1)+
SUM(INDEX(1*(MID(MID(C483,5,1)*2,ROW(INDIRECT("1:"&amp;LEN(MID(C483,5,1)*2))),1)),,))+MID(C483,6,1)+
SUM(INDEX(1*(MID(MID(C483,8,1)*2,ROW(INDIRECT("1:"&amp;LEN(MID(C483,8,1)*2))),1)),,))+MID(C483,9,1)+
SUM(INDEX(1*(MID(MID(C483,10,1)*2,ROW(INDIRECT("1:"&amp;LEN(MID(C483,10,1)*2))),1)),,)),1),1),"0")</f>
        <v>#VALUE!</v>
      </c>
      <c r="FC483" s="27" t="str">
        <f t="shared" si="876"/>
        <v/>
      </c>
      <c r="FD483" s="29" t="b">
        <f t="shared" si="877"/>
        <v>0</v>
      </c>
      <c r="FE483" s="112" t="b">
        <f>IFERROR(MATCH(D483,'Avtal för korttidsarbete'!$G$13:$G$1012,0),TRUE)</f>
        <v>1</v>
      </c>
      <c r="FF483" s="112" t="b">
        <f t="shared" si="906"/>
        <v>0</v>
      </c>
      <c r="FG483" s="113" t="str" cm="1">
        <f t="array" ref="FG483">IF(FE483=TRUE,"x",INDEX('Avtal för korttidsarbete'!$E$13:$E$1012,$FE483))</f>
        <v>x</v>
      </c>
      <c r="FH483" s="113" t="str" cm="1">
        <f t="array" ref="FH483">IF(FE483=TRUE,"x",INDEX('Avtal för korttidsarbete'!$F$13:$F$1012,$FE483))</f>
        <v>x</v>
      </c>
      <c r="FI483" s="112" t="b">
        <f t="shared" si="907"/>
        <v>0</v>
      </c>
      <c r="FJ483" s="135">
        <f t="shared" si="908"/>
        <v>44166</v>
      </c>
      <c r="FK483" s="135">
        <f t="shared" si="909"/>
        <v>44377</v>
      </c>
      <c r="FL483" s="112" t="b">
        <f t="shared" si="910"/>
        <v>0</v>
      </c>
      <c r="FM483" s="113">
        <f t="shared" si="911"/>
        <v>44166</v>
      </c>
      <c r="FN483" s="135">
        <f t="shared" si="912"/>
        <v>44377</v>
      </c>
      <c r="FO483" s="148" t="b">
        <f>IFERROR(INDEX('Avtal för korttidsarbete'!R:R,MATCH(D483,'Avtal för korttidsarbete'!$G:$G,0)),TRUE)</f>
        <v>1</v>
      </c>
      <c r="FP483" s="135" t="str">
        <f>IF(FO483,"-",INDEX('Avtal för korttidsarbete'!$D:$D,MATCH(D483,'Avtal för korttidsarbete'!$G:$G,0)))</f>
        <v>-</v>
      </c>
      <c r="FQ483" s="113" t="b">
        <f>IFERROR(G483&gt;INDEX(Uppsägningar!E:E,MATCH(C483,Uppsägningar!C:C,0)),FALSE)</f>
        <v>0</v>
      </c>
    </row>
    <row r="484" spans="1:173" x14ac:dyDescent="0.25">
      <c r="A484" s="19">
        <v>468</v>
      </c>
      <c r="B484" s="20"/>
      <c r="C484" s="183"/>
      <c r="D484" s="66"/>
      <c r="E484" s="212">
        <f>IFERROR(INDEX(Admin!$C$7:$C$10,MATCH(FP484,TblNivåValTExt,0)),0)</f>
        <v>0</v>
      </c>
      <c r="F484" s="1"/>
      <c r="G484" s="1"/>
      <c r="H484" s="78"/>
      <c r="I484" s="181"/>
      <c r="J484" s="181"/>
      <c r="K484" s="182"/>
      <c r="L484" s="182"/>
      <c r="M484" s="181"/>
      <c r="N484" s="181"/>
      <c r="O484" s="181"/>
      <c r="P484" s="182"/>
      <c r="Q484" s="182"/>
      <c r="R484" s="181"/>
      <c r="S484" s="181"/>
      <c r="T484" s="181"/>
      <c r="U484" s="182"/>
      <c r="V484" s="182"/>
      <c r="W484" s="181"/>
      <c r="X484" s="181"/>
      <c r="Y484" s="181"/>
      <c r="Z484" s="182"/>
      <c r="AA484" s="182"/>
      <c r="AB484" s="181"/>
      <c r="AC484" s="181"/>
      <c r="AD484" s="181"/>
      <c r="AE484" s="182"/>
      <c r="AF484" s="182"/>
      <c r="AG484" s="181"/>
      <c r="AH484" s="181"/>
      <c r="AI484" s="181"/>
      <c r="AJ484" s="182"/>
      <c r="AK484" s="182"/>
      <c r="AL484" s="181"/>
      <c r="AM484" s="181"/>
      <c r="AN484" s="181"/>
      <c r="AO484" s="182"/>
      <c r="AP484" s="182"/>
      <c r="AQ484" s="181"/>
      <c r="AR484" s="181"/>
      <c r="AS484" s="181"/>
      <c r="AT484" s="182"/>
      <c r="AU484" s="182"/>
      <c r="AV484" s="181"/>
      <c r="AW484" s="181"/>
      <c r="AX484" s="181"/>
      <c r="AY484" s="182"/>
      <c r="AZ484" s="182"/>
      <c r="BA484" s="181"/>
      <c r="BB484" s="181"/>
      <c r="BC484" s="181"/>
      <c r="BD484" s="182"/>
      <c r="BE484" s="182"/>
      <c r="BF484" s="181"/>
      <c r="BG484" s="180">
        <f t="shared" si="878"/>
        <v>0</v>
      </c>
      <c r="BH484" s="116" t="str">
        <f t="shared" si="879"/>
        <v/>
      </c>
      <c r="BI484" s="80" t="b">
        <f t="shared" si="827"/>
        <v>0</v>
      </c>
      <c r="BJ484" s="80" t="str">
        <f t="shared" si="828"/>
        <v/>
      </c>
      <c r="BK484" s="80" t="b">
        <f t="shared" si="880"/>
        <v>0</v>
      </c>
      <c r="BL484" s="13" t="str">
        <f t="shared" si="829"/>
        <v/>
      </c>
      <c r="BM484" s="13" t="b">
        <f t="shared" si="881"/>
        <v>0</v>
      </c>
      <c r="BN484" s="35" t="str">
        <f t="shared" si="830"/>
        <v/>
      </c>
      <c r="BO484" s="13" t="b">
        <f t="shared" si="831"/>
        <v>0</v>
      </c>
      <c r="BP484" s="35" t="str">
        <f t="shared" si="832"/>
        <v/>
      </c>
      <c r="BQ484" s="13" t="b">
        <f t="shared" si="833"/>
        <v>0</v>
      </c>
      <c r="BR484" s="35" t="str">
        <f t="shared" si="834"/>
        <v/>
      </c>
      <c r="BS484" s="35" t="b">
        <f t="shared" si="835"/>
        <v>0</v>
      </c>
      <c r="BT484" s="35" t="str">
        <f t="shared" si="836"/>
        <v/>
      </c>
      <c r="BU484" s="35" t="b">
        <f t="shared" si="837"/>
        <v>0</v>
      </c>
      <c r="BV484" s="35" t="str">
        <f t="shared" si="838"/>
        <v/>
      </c>
      <c r="BW484" s="13" t="b">
        <f t="shared" si="913"/>
        <v>0</v>
      </c>
      <c r="BX484" s="35" t="str">
        <f t="shared" si="839"/>
        <v/>
      </c>
      <c r="BY484" s="265" t="b">
        <f t="shared" si="882"/>
        <v>0</v>
      </c>
      <c r="BZ484" s="35" t="str">
        <f t="shared" si="840"/>
        <v/>
      </c>
      <c r="CA484" s="265" t="b">
        <f t="shared" si="883"/>
        <v>0</v>
      </c>
      <c r="CB484" s="35" t="str">
        <f t="shared" si="841"/>
        <v/>
      </c>
      <c r="CC484" s="272" t="b">
        <f t="shared" si="884"/>
        <v>0</v>
      </c>
      <c r="CD484" s="35" t="str">
        <f t="shared" si="842"/>
        <v/>
      </c>
      <c r="CE484" s="13" t="b">
        <f t="shared" si="843"/>
        <v>0</v>
      </c>
      <c r="CF484" s="35" t="str">
        <f t="shared" si="844"/>
        <v/>
      </c>
      <c r="CG484" s="179">
        <f t="shared" si="845"/>
        <v>0</v>
      </c>
      <c r="CH484" s="179">
        <f t="shared" si="846"/>
        <v>0</v>
      </c>
      <c r="CI484" s="218">
        <f t="shared" si="885"/>
        <v>0</v>
      </c>
      <c r="CJ484" s="218">
        <f t="shared" si="886"/>
        <v>0</v>
      </c>
      <c r="CK484" s="218">
        <f t="shared" si="887"/>
        <v>0</v>
      </c>
      <c r="CL484" s="218">
        <f t="shared" si="888"/>
        <v>0</v>
      </c>
      <c r="CM484" s="218">
        <f t="shared" si="889"/>
        <v>0</v>
      </c>
      <c r="CN484" s="218">
        <f t="shared" si="890"/>
        <v>0</v>
      </c>
      <c r="CO484" s="218">
        <f t="shared" si="891"/>
        <v>0</v>
      </c>
      <c r="CP484" s="218">
        <f t="shared" si="892"/>
        <v>0</v>
      </c>
      <c r="CQ484" s="218">
        <f t="shared" si="893"/>
        <v>0</v>
      </c>
      <c r="CR484" s="218">
        <f t="shared" si="894"/>
        <v>0</v>
      </c>
      <c r="CS484" s="14">
        <f t="shared" si="847"/>
        <v>0</v>
      </c>
      <c r="CT484" s="236">
        <f t="shared" si="848"/>
        <v>0</v>
      </c>
      <c r="CU484" s="237">
        <f t="shared" si="916"/>
        <v>0</v>
      </c>
      <c r="CV484" s="16">
        <f t="shared" si="916"/>
        <v>0</v>
      </c>
      <c r="CW484" s="16">
        <f t="shared" si="916"/>
        <v>0</v>
      </c>
      <c r="CX484" s="16">
        <f t="shared" si="916"/>
        <v>0</v>
      </c>
      <c r="CY484" s="16">
        <f t="shared" si="916"/>
        <v>0</v>
      </c>
      <c r="CZ484" s="16">
        <f t="shared" si="916"/>
        <v>0</v>
      </c>
      <c r="DA484" s="16">
        <f t="shared" si="916"/>
        <v>0</v>
      </c>
      <c r="DB484" s="16">
        <f t="shared" si="916"/>
        <v>0</v>
      </c>
      <c r="DC484" s="16">
        <f t="shared" si="916"/>
        <v>0</v>
      </c>
      <c r="DD484" s="238">
        <f t="shared" si="916"/>
        <v>0</v>
      </c>
      <c r="DE484" s="232">
        <f t="shared" si="917"/>
        <v>0</v>
      </c>
      <c r="DF484" s="132">
        <f t="shared" si="917"/>
        <v>0</v>
      </c>
      <c r="DG484" s="132">
        <f t="shared" si="917"/>
        <v>0</v>
      </c>
      <c r="DH484" s="132">
        <f t="shared" si="917"/>
        <v>0</v>
      </c>
      <c r="DI484" s="132">
        <f t="shared" si="917"/>
        <v>0</v>
      </c>
      <c r="DJ484" s="132">
        <f t="shared" si="917"/>
        <v>0</v>
      </c>
      <c r="DK484" s="132">
        <f t="shared" si="917"/>
        <v>0</v>
      </c>
      <c r="DL484" s="132">
        <f t="shared" si="917"/>
        <v>0</v>
      </c>
      <c r="DM484" s="132">
        <f t="shared" si="917"/>
        <v>0</v>
      </c>
      <c r="DN484" s="233">
        <f t="shared" si="917"/>
        <v>0</v>
      </c>
      <c r="DO484" s="232">
        <f t="shared" si="849"/>
        <v>0</v>
      </c>
      <c r="DP484" s="132">
        <f t="shared" si="850"/>
        <v>0</v>
      </c>
      <c r="DQ484" s="132">
        <f t="shared" si="851"/>
        <v>0</v>
      </c>
      <c r="DR484" s="132">
        <f t="shared" si="852"/>
        <v>0</v>
      </c>
      <c r="DS484" s="132">
        <f t="shared" si="853"/>
        <v>0</v>
      </c>
      <c r="DT484" s="132">
        <f t="shared" si="854"/>
        <v>0</v>
      </c>
      <c r="DU484" s="132">
        <f t="shared" si="855"/>
        <v>0</v>
      </c>
      <c r="DV484" s="132">
        <f t="shared" si="856"/>
        <v>0</v>
      </c>
      <c r="DW484" s="132">
        <f t="shared" si="857"/>
        <v>0</v>
      </c>
      <c r="DX484" s="233">
        <f t="shared" si="858"/>
        <v>0</v>
      </c>
      <c r="DY484" s="231" t="b">
        <f t="shared" si="895"/>
        <v>0</v>
      </c>
      <c r="DZ484" s="163"/>
      <c r="EA484" s="226" t="str">
        <f t="shared" si="896"/>
        <v/>
      </c>
      <c r="EB484" s="178" t="str">
        <f t="shared" si="897"/>
        <v/>
      </c>
      <c r="EC484" s="178" t="str">
        <f t="shared" si="898"/>
        <v/>
      </c>
      <c r="ED484" s="178" t="str">
        <f t="shared" si="899"/>
        <v/>
      </c>
      <c r="EE484" s="178" t="str">
        <f t="shared" si="900"/>
        <v/>
      </c>
      <c r="EF484" s="178" t="str">
        <f t="shared" si="901"/>
        <v/>
      </c>
      <c r="EG484" s="178" t="str">
        <f t="shared" si="902"/>
        <v/>
      </c>
      <c r="EH484" s="178" t="str">
        <f t="shared" si="903"/>
        <v/>
      </c>
      <c r="EI484" s="178" t="str">
        <f t="shared" si="904"/>
        <v/>
      </c>
      <c r="EJ484" s="227" t="str">
        <f t="shared" si="905"/>
        <v/>
      </c>
      <c r="EK484" s="230" t="str">
        <f t="shared" si="859"/>
        <v/>
      </c>
      <c r="EL484" s="177" t="str">
        <f t="shared" si="860"/>
        <v/>
      </c>
      <c r="EM484" s="177" t="str">
        <f t="shared" si="861"/>
        <v/>
      </c>
      <c r="EN484" s="177" t="str">
        <f t="shared" si="862"/>
        <v/>
      </c>
      <c r="EO484" s="177" t="str">
        <f t="shared" si="863"/>
        <v/>
      </c>
      <c r="EP484" s="177" t="str">
        <f t="shared" si="864"/>
        <v/>
      </c>
      <c r="EQ484" s="177" t="str">
        <f t="shared" si="865"/>
        <v/>
      </c>
      <c r="ER484" s="177" t="str">
        <f t="shared" si="866"/>
        <v/>
      </c>
      <c r="ES484" s="177" t="str">
        <f t="shared" si="867"/>
        <v/>
      </c>
      <c r="ET484" s="177" t="str">
        <f t="shared" si="868"/>
        <v/>
      </c>
      <c r="EU484" s="229" t="e">
        <f t="shared" si="869"/>
        <v>#VALUE!</v>
      </c>
      <c r="EV484" s="27" t="e">
        <f t="shared" si="870"/>
        <v>#VALUE!</v>
      </c>
      <c r="EW484" s="27" t="e">
        <f t="shared" si="871"/>
        <v>#VALUE!</v>
      </c>
      <c r="EX484" s="28" t="e">
        <f t="shared" si="872"/>
        <v>#VALUE!</v>
      </c>
      <c r="EY484" s="28" t="e">
        <f t="shared" si="873"/>
        <v>#VALUE!</v>
      </c>
      <c r="EZ484" s="28" t="b">
        <f t="shared" si="874"/>
        <v>0</v>
      </c>
      <c r="FA484" s="176" t="str">
        <f t="shared" si="875"/>
        <v/>
      </c>
      <c r="FB484" s="27" t="e" cm="1">
        <f t="array" aca="1" ref="FB484" ca="1">TEXT(RIGHT(10-RIGHT(SUM(INDEX(1*(MID(MID(C484,1,1)*2,ROW(INDIRECT("1:"&amp;LEN(MID(C484,1,1)*2))),1)),,))+MID(C484,2,1)+
SUM(INDEX(1*(MID(MID(C484,3,1)*2,ROW(INDIRECT("1:"&amp;LEN(MID(C484,3,1)*2))),1)),,))+MID(C484,4,1)+
SUM(INDEX(1*(MID(MID(C484,5,1)*2,ROW(INDIRECT("1:"&amp;LEN(MID(C484,5,1)*2))),1)),,))+MID(C484,6,1)+
SUM(INDEX(1*(MID(MID(C484,8,1)*2,ROW(INDIRECT("1:"&amp;LEN(MID(C484,8,1)*2))),1)),,))+MID(C484,9,1)+
SUM(INDEX(1*(MID(MID(C484,10,1)*2,ROW(INDIRECT("1:"&amp;LEN(MID(C484,10,1)*2))),1)),,)),1),1),"0")</f>
        <v>#VALUE!</v>
      </c>
      <c r="FC484" s="27" t="str">
        <f t="shared" si="876"/>
        <v/>
      </c>
      <c r="FD484" s="29" t="b">
        <f t="shared" si="877"/>
        <v>0</v>
      </c>
      <c r="FE484" s="112" t="b">
        <f>IFERROR(MATCH(D484,'Avtal för korttidsarbete'!$G$13:$G$1012,0),TRUE)</f>
        <v>1</v>
      </c>
      <c r="FF484" s="112" t="b">
        <f t="shared" si="906"/>
        <v>0</v>
      </c>
      <c r="FG484" s="113" t="str" cm="1">
        <f t="array" ref="FG484">IF(FE484=TRUE,"x",INDEX('Avtal för korttidsarbete'!$E$13:$E$1012,$FE484))</f>
        <v>x</v>
      </c>
      <c r="FH484" s="113" t="str" cm="1">
        <f t="array" ref="FH484">IF(FE484=TRUE,"x",INDEX('Avtal för korttidsarbete'!$F$13:$F$1012,$FE484))</f>
        <v>x</v>
      </c>
      <c r="FI484" s="112" t="b">
        <f t="shared" si="907"/>
        <v>0</v>
      </c>
      <c r="FJ484" s="135">
        <f t="shared" si="908"/>
        <v>44166</v>
      </c>
      <c r="FK484" s="135">
        <f t="shared" si="909"/>
        <v>44377</v>
      </c>
      <c r="FL484" s="112" t="b">
        <f t="shared" si="910"/>
        <v>0</v>
      </c>
      <c r="FM484" s="113">
        <f t="shared" si="911"/>
        <v>44166</v>
      </c>
      <c r="FN484" s="135">
        <f t="shared" si="912"/>
        <v>44377</v>
      </c>
      <c r="FO484" s="148" t="b">
        <f>IFERROR(INDEX('Avtal för korttidsarbete'!R:R,MATCH(D484,'Avtal för korttidsarbete'!$G:$G,0)),TRUE)</f>
        <v>1</v>
      </c>
      <c r="FP484" s="135" t="str">
        <f>IF(FO484,"-",INDEX('Avtal för korttidsarbete'!$D:$D,MATCH(D484,'Avtal för korttidsarbete'!$G:$G,0)))</f>
        <v>-</v>
      </c>
      <c r="FQ484" s="113" t="b">
        <f>IFERROR(G484&gt;INDEX(Uppsägningar!E:E,MATCH(C484,Uppsägningar!C:C,0)),FALSE)</f>
        <v>0</v>
      </c>
    </row>
    <row r="485" spans="1:173" x14ac:dyDescent="0.25">
      <c r="A485" s="19">
        <v>469</v>
      </c>
      <c r="B485" s="20"/>
      <c r="C485" s="183"/>
      <c r="D485" s="66"/>
      <c r="E485" s="212">
        <f>IFERROR(INDEX(Admin!$C$7:$C$10,MATCH(FP485,TblNivåValTExt,0)),0)</f>
        <v>0</v>
      </c>
      <c r="F485" s="1"/>
      <c r="G485" s="1"/>
      <c r="H485" s="78"/>
      <c r="I485" s="181"/>
      <c r="J485" s="181"/>
      <c r="K485" s="182"/>
      <c r="L485" s="182"/>
      <c r="M485" s="181"/>
      <c r="N485" s="181"/>
      <c r="O485" s="181"/>
      <c r="P485" s="182"/>
      <c r="Q485" s="182"/>
      <c r="R485" s="181"/>
      <c r="S485" s="181"/>
      <c r="T485" s="181"/>
      <c r="U485" s="182"/>
      <c r="V485" s="182"/>
      <c r="W485" s="181"/>
      <c r="X485" s="181"/>
      <c r="Y485" s="181"/>
      <c r="Z485" s="182"/>
      <c r="AA485" s="182"/>
      <c r="AB485" s="181"/>
      <c r="AC485" s="181"/>
      <c r="AD485" s="181"/>
      <c r="AE485" s="182"/>
      <c r="AF485" s="182"/>
      <c r="AG485" s="181"/>
      <c r="AH485" s="181"/>
      <c r="AI485" s="181"/>
      <c r="AJ485" s="182"/>
      <c r="AK485" s="182"/>
      <c r="AL485" s="181"/>
      <c r="AM485" s="181"/>
      <c r="AN485" s="181"/>
      <c r="AO485" s="182"/>
      <c r="AP485" s="182"/>
      <c r="AQ485" s="181"/>
      <c r="AR485" s="181"/>
      <c r="AS485" s="181"/>
      <c r="AT485" s="182"/>
      <c r="AU485" s="182"/>
      <c r="AV485" s="181"/>
      <c r="AW485" s="181"/>
      <c r="AX485" s="181"/>
      <c r="AY485" s="182"/>
      <c r="AZ485" s="182"/>
      <c r="BA485" s="181"/>
      <c r="BB485" s="181"/>
      <c r="BC485" s="181"/>
      <c r="BD485" s="182"/>
      <c r="BE485" s="182"/>
      <c r="BF485" s="181"/>
      <c r="BG485" s="180">
        <f t="shared" si="878"/>
        <v>0</v>
      </c>
      <c r="BH485" s="116" t="str">
        <f t="shared" si="879"/>
        <v/>
      </c>
      <c r="BI485" s="80" t="b">
        <f t="shared" si="827"/>
        <v>0</v>
      </c>
      <c r="BJ485" s="80" t="str">
        <f t="shared" si="828"/>
        <v/>
      </c>
      <c r="BK485" s="80" t="b">
        <f t="shared" si="880"/>
        <v>0</v>
      </c>
      <c r="BL485" s="13" t="str">
        <f t="shared" si="829"/>
        <v/>
      </c>
      <c r="BM485" s="13" t="b">
        <f t="shared" si="881"/>
        <v>0</v>
      </c>
      <c r="BN485" s="35" t="str">
        <f t="shared" si="830"/>
        <v/>
      </c>
      <c r="BO485" s="13" t="b">
        <f t="shared" si="831"/>
        <v>0</v>
      </c>
      <c r="BP485" s="35" t="str">
        <f t="shared" si="832"/>
        <v/>
      </c>
      <c r="BQ485" s="13" t="b">
        <f t="shared" si="833"/>
        <v>0</v>
      </c>
      <c r="BR485" s="35" t="str">
        <f t="shared" si="834"/>
        <v/>
      </c>
      <c r="BS485" s="35" t="b">
        <f t="shared" si="835"/>
        <v>0</v>
      </c>
      <c r="BT485" s="35" t="str">
        <f t="shared" si="836"/>
        <v/>
      </c>
      <c r="BU485" s="35" t="b">
        <f t="shared" si="837"/>
        <v>0</v>
      </c>
      <c r="BV485" s="35" t="str">
        <f t="shared" si="838"/>
        <v/>
      </c>
      <c r="BW485" s="13" t="b">
        <f t="shared" si="913"/>
        <v>0</v>
      </c>
      <c r="BX485" s="35" t="str">
        <f t="shared" si="839"/>
        <v/>
      </c>
      <c r="BY485" s="265" t="b">
        <f t="shared" si="882"/>
        <v>0</v>
      </c>
      <c r="BZ485" s="35" t="str">
        <f t="shared" si="840"/>
        <v/>
      </c>
      <c r="CA485" s="265" t="b">
        <f t="shared" si="883"/>
        <v>0</v>
      </c>
      <c r="CB485" s="35" t="str">
        <f t="shared" si="841"/>
        <v/>
      </c>
      <c r="CC485" s="272" t="b">
        <f t="shared" si="884"/>
        <v>0</v>
      </c>
      <c r="CD485" s="35" t="str">
        <f t="shared" si="842"/>
        <v/>
      </c>
      <c r="CE485" s="13" t="b">
        <f t="shared" si="843"/>
        <v>0</v>
      </c>
      <c r="CF485" s="35" t="str">
        <f t="shared" si="844"/>
        <v/>
      </c>
      <c r="CG485" s="179">
        <f t="shared" si="845"/>
        <v>0</v>
      </c>
      <c r="CH485" s="179">
        <f t="shared" si="846"/>
        <v>0</v>
      </c>
      <c r="CI485" s="218">
        <f t="shared" si="885"/>
        <v>0</v>
      </c>
      <c r="CJ485" s="218">
        <f t="shared" si="886"/>
        <v>0</v>
      </c>
      <c r="CK485" s="218">
        <f t="shared" si="887"/>
        <v>0</v>
      </c>
      <c r="CL485" s="218">
        <f t="shared" si="888"/>
        <v>0</v>
      </c>
      <c r="CM485" s="218">
        <f t="shared" si="889"/>
        <v>0</v>
      </c>
      <c r="CN485" s="218">
        <f t="shared" si="890"/>
        <v>0</v>
      </c>
      <c r="CO485" s="218">
        <f t="shared" si="891"/>
        <v>0</v>
      </c>
      <c r="CP485" s="218">
        <f t="shared" si="892"/>
        <v>0</v>
      </c>
      <c r="CQ485" s="218">
        <f t="shared" si="893"/>
        <v>0</v>
      </c>
      <c r="CR485" s="218">
        <f t="shared" si="894"/>
        <v>0</v>
      </c>
      <c r="CS485" s="14">
        <f t="shared" si="847"/>
        <v>0</v>
      </c>
      <c r="CT485" s="236">
        <f t="shared" si="848"/>
        <v>0</v>
      </c>
      <c r="CU485" s="237">
        <f t="shared" si="916"/>
        <v>0</v>
      </c>
      <c r="CV485" s="16">
        <f t="shared" si="916"/>
        <v>0</v>
      </c>
      <c r="CW485" s="16">
        <f t="shared" si="916"/>
        <v>0</v>
      </c>
      <c r="CX485" s="16">
        <f t="shared" si="916"/>
        <v>0</v>
      </c>
      <c r="CY485" s="16">
        <f t="shared" si="916"/>
        <v>0</v>
      </c>
      <c r="CZ485" s="16">
        <f t="shared" si="916"/>
        <v>0</v>
      </c>
      <c r="DA485" s="16">
        <f t="shared" si="916"/>
        <v>0</v>
      </c>
      <c r="DB485" s="16">
        <f t="shared" si="916"/>
        <v>0</v>
      </c>
      <c r="DC485" s="16">
        <f t="shared" si="916"/>
        <v>0</v>
      </c>
      <c r="DD485" s="238">
        <f t="shared" si="916"/>
        <v>0</v>
      </c>
      <c r="DE485" s="232">
        <f t="shared" si="917"/>
        <v>0</v>
      </c>
      <c r="DF485" s="132">
        <f t="shared" si="917"/>
        <v>0</v>
      </c>
      <c r="DG485" s="132">
        <f t="shared" si="917"/>
        <v>0</v>
      </c>
      <c r="DH485" s="132">
        <f t="shared" si="917"/>
        <v>0</v>
      </c>
      <c r="DI485" s="132">
        <f t="shared" si="917"/>
        <v>0</v>
      </c>
      <c r="DJ485" s="132">
        <f t="shared" si="917"/>
        <v>0</v>
      </c>
      <c r="DK485" s="132">
        <f t="shared" si="917"/>
        <v>0</v>
      </c>
      <c r="DL485" s="132">
        <f t="shared" si="917"/>
        <v>0</v>
      </c>
      <c r="DM485" s="132">
        <f t="shared" si="917"/>
        <v>0</v>
      </c>
      <c r="DN485" s="233">
        <f t="shared" si="917"/>
        <v>0</v>
      </c>
      <c r="DO485" s="232">
        <f t="shared" si="849"/>
        <v>0</v>
      </c>
      <c r="DP485" s="132">
        <f t="shared" si="850"/>
        <v>0</v>
      </c>
      <c r="DQ485" s="132">
        <f t="shared" si="851"/>
        <v>0</v>
      </c>
      <c r="DR485" s="132">
        <f t="shared" si="852"/>
        <v>0</v>
      </c>
      <c r="DS485" s="132">
        <f t="shared" si="853"/>
        <v>0</v>
      </c>
      <c r="DT485" s="132">
        <f t="shared" si="854"/>
        <v>0</v>
      </c>
      <c r="DU485" s="132">
        <f t="shared" si="855"/>
        <v>0</v>
      </c>
      <c r="DV485" s="132">
        <f t="shared" si="856"/>
        <v>0</v>
      </c>
      <c r="DW485" s="132">
        <f t="shared" si="857"/>
        <v>0</v>
      </c>
      <c r="DX485" s="233">
        <f t="shared" si="858"/>
        <v>0</v>
      </c>
      <c r="DY485" s="231" t="b">
        <f t="shared" si="895"/>
        <v>0</v>
      </c>
      <c r="DZ485" s="163"/>
      <c r="EA485" s="226" t="str">
        <f t="shared" si="896"/>
        <v/>
      </c>
      <c r="EB485" s="178" t="str">
        <f t="shared" si="897"/>
        <v/>
      </c>
      <c r="EC485" s="178" t="str">
        <f t="shared" si="898"/>
        <v/>
      </c>
      <c r="ED485" s="178" t="str">
        <f t="shared" si="899"/>
        <v/>
      </c>
      <c r="EE485" s="178" t="str">
        <f t="shared" si="900"/>
        <v/>
      </c>
      <c r="EF485" s="178" t="str">
        <f t="shared" si="901"/>
        <v/>
      </c>
      <c r="EG485" s="178" t="str">
        <f t="shared" si="902"/>
        <v/>
      </c>
      <c r="EH485" s="178" t="str">
        <f t="shared" si="903"/>
        <v/>
      </c>
      <c r="EI485" s="178" t="str">
        <f t="shared" si="904"/>
        <v/>
      </c>
      <c r="EJ485" s="227" t="str">
        <f t="shared" si="905"/>
        <v/>
      </c>
      <c r="EK485" s="230" t="str">
        <f t="shared" si="859"/>
        <v/>
      </c>
      <c r="EL485" s="177" t="str">
        <f t="shared" si="860"/>
        <v/>
      </c>
      <c r="EM485" s="177" t="str">
        <f t="shared" si="861"/>
        <v/>
      </c>
      <c r="EN485" s="177" t="str">
        <f t="shared" si="862"/>
        <v/>
      </c>
      <c r="EO485" s="177" t="str">
        <f t="shared" si="863"/>
        <v/>
      </c>
      <c r="EP485" s="177" t="str">
        <f t="shared" si="864"/>
        <v/>
      </c>
      <c r="EQ485" s="177" t="str">
        <f t="shared" si="865"/>
        <v/>
      </c>
      <c r="ER485" s="177" t="str">
        <f t="shared" si="866"/>
        <v/>
      </c>
      <c r="ES485" s="177" t="str">
        <f t="shared" si="867"/>
        <v/>
      </c>
      <c r="ET485" s="177" t="str">
        <f t="shared" si="868"/>
        <v/>
      </c>
      <c r="EU485" s="229" t="e">
        <f t="shared" si="869"/>
        <v>#VALUE!</v>
      </c>
      <c r="EV485" s="27" t="e">
        <f t="shared" si="870"/>
        <v>#VALUE!</v>
      </c>
      <c r="EW485" s="27" t="e">
        <f t="shared" si="871"/>
        <v>#VALUE!</v>
      </c>
      <c r="EX485" s="28" t="e">
        <f t="shared" si="872"/>
        <v>#VALUE!</v>
      </c>
      <c r="EY485" s="28" t="e">
        <f t="shared" si="873"/>
        <v>#VALUE!</v>
      </c>
      <c r="EZ485" s="28" t="b">
        <f t="shared" si="874"/>
        <v>0</v>
      </c>
      <c r="FA485" s="176" t="str">
        <f t="shared" si="875"/>
        <v/>
      </c>
      <c r="FB485" s="27" t="e" cm="1">
        <f t="array" aca="1" ref="FB485" ca="1">TEXT(RIGHT(10-RIGHT(SUM(INDEX(1*(MID(MID(C485,1,1)*2,ROW(INDIRECT("1:"&amp;LEN(MID(C485,1,1)*2))),1)),,))+MID(C485,2,1)+
SUM(INDEX(1*(MID(MID(C485,3,1)*2,ROW(INDIRECT("1:"&amp;LEN(MID(C485,3,1)*2))),1)),,))+MID(C485,4,1)+
SUM(INDEX(1*(MID(MID(C485,5,1)*2,ROW(INDIRECT("1:"&amp;LEN(MID(C485,5,1)*2))),1)),,))+MID(C485,6,1)+
SUM(INDEX(1*(MID(MID(C485,8,1)*2,ROW(INDIRECT("1:"&amp;LEN(MID(C485,8,1)*2))),1)),,))+MID(C485,9,1)+
SUM(INDEX(1*(MID(MID(C485,10,1)*2,ROW(INDIRECT("1:"&amp;LEN(MID(C485,10,1)*2))),1)),,)),1),1),"0")</f>
        <v>#VALUE!</v>
      </c>
      <c r="FC485" s="27" t="str">
        <f t="shared" si="876"/>
        <v/>
      </c>
      <c r="FD485" s="29" t="b">
        <f t="shared" si="877"/>
        <v>0</v>
      </c>
      <c r="FE485" s="112" t="b">
        <f>IFERROR(MATCH(D485,'Avtal för korttidsarbete'!$G$13:$G$1012,0),TRUE)</f>
        <v>1</v>
      </c>
      <c r="FF485" s="112" t="b">
        <f t="shared" si="906"/>
        <v>0</v>
      </c>
      <c r="FG485" s="113" t="str" cm="1">
        <f t="array" ref="FG485">IF(FE485=TRUE,"x",INDEX('Avtal för korttidsarbete'!$E$13:$E$1012,$FE485))</f>
        <v>x</v>
      </c>
      <c r="FH485" s="113" t="str" cm="1">
        <f t="array" ref="FH485">IF(FE485=TRUE,"x",INDEX('Avtal för korttidsarbete'!$F$13:$F$1012,$FE485))</f>
        <v>x</v>
      </c>
      <c r="FI485" s="112" t="b">
        <f t="shared" si="907"/>
        <v>0</v>
      </c>
      <c r="FJ485" s="135">
        <f t="shared" si="908"/>
        <v>44166</v>
      </c>
      <c r="FK485" s="135">
        <f t="shared" si="909"/>
        <v>44377</v>
      </c>
      <c r="FL485" s="112" t="b">
        <f t="shared" si="910"/>
        <v>0</v>
      </c>
      <c r="FM485" s="113">
        <f t="shared" si="911"/>
        <v>44166</v>
      </c>
      <c r="FN485" s="135">
        <f t="shared" si="912"/>
        <v>44377</v>
      </c>
      <c r="FO485" s="148" t="b">
        <f>IFERROR(INDEX('Avtal för korttidsarbete'!R:R,MATCH(D485,'Avtal för korttidsarbete'!$G:$G,0)),TRUE)</f>
        <v>1</v>
      </c>
      <c r="FP485" s="135" t="str">
        <f>IF(FO485,"-",INDEX('Avtal för korttidsarbete'!$D:$D,MATCH(D485,'Avtal för korttidsarbete'!$G:$G,0)))</f>
        <v>-</v>
      </c>
      <c r="FQ485" s="113" t="b">
        <f>IFERROR(G485&gt;INDEX(Uppsägningar!E:E,MATCH(C485,Uppsägningar!C:C,0)),FALSE)</f>
        <v>0</v>
      </c>
    </row>
    <row r="486" spans="1:173" x14ac:dyDescent="0.25">
      <c r="A486" s="19">
        <v>470</v>
      </c>
      <c r="B486" s="20"/>
      <c r="C486" s="183"/>
      <c r="D486" s="66"/>
      <c r="E486" s="212">
        <f>IFERROR(INDEX(Admin!$C$7:$C$10,MATCH(FP486,TblNivåValTExt,0)),0)</f>
        <v>0</v>
      </c>
      <c r="F486" s="1"/>
      <c r="G486" s="1"/>
      <c r="H486" s="78"/>
      <c r="I486" s="181"/>
      <c r="J486" s="181"/>
      <c r="K486" s="182"/>
      <c r="L486" s="182"/>
      <c r="M486" s="181"/>
      <c r="N486" s="181"/>
      <c r="O486" s="181"/>
      <c r="P486" s="182"/>
      <c r="Q486" s="182"/>
      <c r="R486" s="181"/>
      <c r="S486" s="181"/>
      <c r="T486" s="181"/>
      <c r="U486" s="182"/>
      <c r="V486" s="182"/>
      <c r="W486" s="181"/>
      <c r="X486" s="181"/>
      <c r="Y486" s="181"/>
      <c r="Z486" s="182"/>
      <c r="AA486" s="182"/>
      <c r="AB486" s="181"/>
      <c r="AC486" s="181"/>
      <c r="AD486" s="181"/>
      <c r="AE486" s="182"/>
      <c r="AF486" s="182"/>
      <c r="AG486" s="181"/>
      <c r="AH486" s="181"/>
      <c r="AI486" s="181"/>
      <c r="AJ486" s="182"/>
      <c r="AK486" s="182"/>
      <c r="AL486" s="181"/>
      <c r="AM486" s="181"/>
      <c r="AN486" s="181"/>
      <c r="AO486" s="182"/>
      <c r="AP486" s="182"/>
      <c r="AQ486" s="181"/>
      <c r="AR486" s="181"/>
      <c r="AS486" s="181"/>
      <c r="AT486" s="182"/>
      <c r="AU486" s="182"/>
      <c r="AV486" s="181"/>
      <c r="AW486" s="181"/>
      <c r="AX486" s="181"/>
      <c r="AY486" s="182"/>
      <c r="AZ486" s="182"/>
      <c r="BA486" s="181"/>
      <c r="BB486" s="181"/>
      <c r="BC486" s="181"/>
      <c r="BD486" s="182"/>
      <c r="BE486" s="182"/>
      <c r="BF486" s="181"/>
      <c r="BG486" s="180">
        <f t="shared" si="878"/>
        <v>0</v>
      </c>
      <c r="BH486" s="116" t="str">
        <f t="shared" si="879"/>
        <v/>
      </c>
      <c r="BI486" s="80" t="b">
        <f t="shared" si="827"/>
        <v>0</v>
      </c>
      <c r="BJ486" s="80" t="str">
        <f t="shared" si="828"/>
        <v/>
      </c>
      <c r="BK486" s="80" t="b">
        <f t="shared" si="880"/>
        <v>0</v>
      </c>
      <c r="BL486" s="13" t="str">
        <f t="shared" si="829"/>
        <v/>
      </c>
      <c r="BM486" s="13" t="b">
        <f t="shared" si="881"/>
        <v>0</v>
      </c>
      <c r="BN486" s="35" t="str">
        <f t="shared" si="830"/>
        <v/>
      </c>
      <c r="BO486" s="13" t="b">
        <f t="shared" si="831"/>
        <v>0</v>
      </c>
      <c r="BP486" s="35" t="str">
        <f t="shared" si="832"/>
        <v/>
      </c>
      <c r="BQ486" s="13" t="b">
        <f t="shared" si="833"/>
        <v>0</v>
      </c>
      <c r="BR486" s="35" t="str">
        <f t="shared" si="834"/>
        <v/>
      </c>
      <c r="BS486" s="35" t="b">
        <f t="shared" si="835"/>
        <v>0</v>
      </c>
      <c r="BT486" s="35" t="str">
        <f t="shared" si="836"/>
        <v/>
      </c>
      <c r="BU486" s="35" t="b">
        <f t="shared" si="837"/>
        <v>0</v>
      </c>
      <c r="BV486" s="35" t="str">
        <f t="shared" si="838"/>
        <v/>
      </c>
      <c r="BW486" s="13" t="b">
        <f t="shared" si="913"/>
        <v>0</v>
      </c>
      <c r="BX486" s="35" t="str">
        <f t="shared" si="839"/>
        <v/>
      </c>
      <c r="BY486" s="265" t="b">
        <f t="shared" si="882"/>
        <v>0</v>
      </c>
      <c r="BZ486" s="35" t="str">
        <f t="shared" si="840"/>
        <v/>
      </c>
      <c r="CA486" s="265" t="b">
        <f t="shared" si="883"/>
        <v>0</v>
      </c>
      <c r="CB486" s="35" t="str">
        <f t="shared" si="841"/>
        <v/>
      </c>
      <c r="CC486" s="272" t="b">
        <f t="shared" si="884"/>
        <v>0</v>
      </c>
      <c r="CD486" s="35" t="str">
        <f t="shared" si="842"/>
        <v/>
      </c>
      <c r="CE486" s="13" t="b">
        <f t="shared" si="843"/>
        <v>0</v>
      </c>
      <c r="CF486" s="35" t="str">
        <f t="shared" si="844"/>
        <v/>
      </c>
      <c r="CG486" s="179">
        <f t="shared" si="845"/>
        <v>0</v>
      </c>
      <c r="CH486" s="179">
        <f t="shared" si="846"/>
        <v>0</v>
      </c>
      <c r="CI486" s="218">
        <f t="shared" si="885"/>
        <v>0</v>
      </c>
      <c r="CJ486" s="218">
        <f t="shared" si="886"/>
        <v>0</v>
      </c>
      <c r="CK486" s="218">
        <f t="shared" si="887"/>
        <v>0</v>
      </c>
      <c r="CL486" s="218">
        <f t="shared" si="888"/>
        <v>0</v>
      </c>
      <c r="CM486" s="218">
        <f t="shared" si="889"/>
        <v>0</v>
      </c>
      <c r="CN486" s="218">
        <f t="shared" si="890"/>
        <v>0</v>
      </c>
      <c r="CO486" s="218">
        <f t="shared" si="891"/>
        <v>0</v>
      </c>
      <c r="CP486" s="218">
        <f t="shared" si="892"/>
        <v>0</v>
      </c>
      <c r="CQ486" s="218">
        <f t="shared" si="893"/>
        <v>0</v>
      </c>
      <c r="CR486" s="218">
        <f t="shared" si="894"/>
        <v>0</v>
      </c>
      <c r="CS486" s="14">
        <f t="shared" si="847"/>
        <v>0</v>
      </c>
      <c r="CT486" s="236">
        <f t="shared" si="848"/>
        <v>0</v>
      </c>
      <c r="CU486" s="237">
        <f t="shared" si="916"/>
        <v>0</v>
      </c>
      <c r="CV486" s="16">
        <f t="shared" si="916"/>
        <v>0</v>
      </c>
      <c r="CW486" s="16">
        <f t="shared" si="916"/>
        <v>0</v>
      </c>
      <c r="CX486" s="16">
        <f t="shared" si="916"/>
        <v>0</v>
      </c>
      <c r="CY486" s="16">
        <f t="shared" si="916"/>
        <v>0</v>
      </c>
      <c r="CZ486" s="16">
        <f t="shared" si="916"/>
        <v>0</v>
      </c>
      <c r="DA486" s="16">
        <f t="shared" si="916"/>
        <v>0</v>
      </c>
      <c r="DB486" s="16">
        <f t="shared" si="916"/>
        <v>0</v>
      </c>
      <c r="DC486" s="16">
        <f t="shared" si="916"/>
        <v>0</v>
      </c>
      <c r="DD486" s="238">
        <f t="shared" si="916"/>
        <v>0</v>
      </c>
      <c r="DE486" s="232">
        <f t="shared" si="917"/>
        <v>0</v>
      </c>
      <c r="DF486" s="132">
        <f t="shared" si="917"/>
        <v>0</v>
      </c>
      <c r="DG486" s="132">
        <f t="shared" si="917"/>
        <v>0</v>
      </c>
      <c r="DH486" s="132">
        <f t="shared" si="917"/>
        <v>0</v>
      </c>
      <c r="DI486" s="132">
        <f t="shared" si="917"/>
        <v>0</v>
      </c>
      <c r="DJ486" s="132">
        <f t="shared" si="917"/>
        <v>0</v>
      </c>
      <c r="DK486" s="132">
        <f t="shared" si="917"/>
        <v>0</v>
      </c>
      <c r="DL486" s="132">
        <f t="shared" si="917"/>
        <v>0</v>
      </c>
      <c r="DM486" s="132">
        <f t="shared" si="917"/>
        <v>0</v>
      </c>
      <c r="DN486" s="233">
        <f t="shared" si="917"/>
        <v>0</v>
      </c>
      <c r="DO486" s="232">
        <f t="shared" si="849"/>
        <v>0</v>
      </c>
      <c r="DP486" s="132">
        <f t="shared" si="850"/>
        <v>0</v>
      </c>
      <c r="DQ486" s="132">
        <f t="shared" si="851"/>
        <v>0</v>
      </c>
      <c r="DR486" s="132">
        <f t="shared" si="852"/>
        <v>0</v>
      </c>
      <c r="DS486" s="132">
        <f t="shared" si="853"/>
        <v>0</v>
      </c>
      <c r="DT486" s="132">
        <f t="shared" si="854"/>
        <v>0</v>
      </c>
      <c r="DU486" s="132">
        <f t="shared" si="855"/>
        <v>0</v>
      </c>
      <c r="DV486" s="132">
        <f t="shared" si="856"/>
        <v>0</v>
      </c>
      <c r="DW486" s="132">
        <f t="shared" si="857"/>
        <v>0</v>
      </c>
      <c r="DX486" s="233">
        <f t="shared" si="858"/>
        <v>0</v>
      </c>
      <c r="DY486" s="231" t="b">
        <f t="shared" si="895"/>
        <v>0</v>
      </c>
      <c r="DZ486" s="163"/>
      <c r="EA486" s="226" t="str">
        <f t="shared" si="896"/>
        <v/>
      </c>
      <c r="EB486" s="178" t="str">
        <f t="shared" si="897"/>
        <v/>
      </c>
      <c r="EC486" s="178" t="str">
        <f t="shared" si="898"/>
        <v/>
      </c>
      <c r="ED486" s="178" t="str">
        <f t="shared" si="899"/>
        <v/>
      </c>
      <c r="EE486" s="178" t="str">
        <f t="shared" si="900"/>
        <v/>
      </c>
      <c r="EF486" s="178" t="str">
        <f t="shared" si="901"/>
        <v/>
      </c>
      <c r="EG486" s="178" t="str">
        <f t="shared" si="902"/>
        <v/>
      </c>
      <c r="EH486" s="178" t="str">
        <f t="shared" si="903"/>
        <v/>
      </c>
      <c r="EI486" s="178" t="str">
        <f t="shared" si="904"/>
        <v/>
      </c>
      <c r="EJ486" s="227" t="str">
        <f t="shared" si="905"/>
        <v/>
      </c>
      <c r="EK486" s="230" t="str">
        <f t="shared" si="859"/>
        <v/>
      </c>
      <c r="EL486" s="177" t="str">
        <f t="shared" si="860"/>
        <v/>
      </c>
      <c r="EM486" s="177" t="str">
        <f t="shared" si="861"/>
        <v/>
      </c>
      <c r="EN486" s="177" t="str">
        <f t="shared" si="862"/>
        <v/>
      </c>
      <c r="EO486" s="177" t="str">
        <f t="shared" si="863"/>
        <v/>
      </c>
      <c r="EP486" s="177" t="str">
        <f t="shared" si="864"/>
        <v/>
      </c>
      <c r="EQ486" s="177" t="str">
        <f t="shared" si="865"/>
        <v/>
      </c>
      <c r="ER486" s="177" t="str">
        <f t="shared" si="866"/>
        <v/>
      </c>
      <c r="ES486" s="177" t="str">
        <f t="shared" si="867"/>
        <v/>
      </c>
      <c r="ET486" s="177" t="str">
        <f t="shared" si="868"/>
        <v/>
      </c>
      <c r="EU486" s="229" t="e">
        <f t="shared" si="869"/>
        <v>#VALUE!</v>
      </c>
      <c r="EV486" s="27" t="e">
        <f t="shared" si="870"/>
        <v>#VALUE!</v>
      </c>
      <c r="EW486" s="27" t="e">
        <f t="shared" si="871"/>
        <v>#VALUE!</v>
      </c>
      <c r="EX486" s="28" t="e">
        <f t="shared" si="872"/>
        <v>#VALUE!</v>
      </c>
      <c r="EY486" s="28" t="e">
        <f t="shared" si="873"/>
        <v>#VALUE!</v>
      </c>
      <c r="EZ486" s="28" t="b">
        <f t="shared" si="874"/>
        <v>0</v>
      </c>
      <c r="FA486" s="176" t="str">
        <f t="shared" si="875"/>
        <v/>
      </c>
      <c r="FB486" s="27" t="e" cm="1">
        <f t="array" aca="1" ref="FB486" ca="1">TEXT(RIGHT(10-RIGHT(SUM(INDEX(1*(MID(MID(C486,1,1)*2,ROW(INDIRECT("1:"&amp;LEN(MID(C486,1,1)*2))),1)),,))+MID(C486,2,1)+
SUM(INDEX(1*(MID(MID(C486,3,1)*2,ROW(INDIRECT("1:"&amp;LEN(MID(C486,3,1)*2))),1)),,))+MID(C486,4,1)+
SUM(INDEX(1*(MID(MID(C486,5,1)*2,ROW(INDIRECT("1:"&amp;LEN(MID(C486,5,1)*2))),1)),,))+MID(C486,6,1)+
SUM(INDEX(1*(MID(MID(C486,8,1)*2,ROW(INDIRECT("1:"&amp;LEN(MID(C486,8,1)*2))),1)),,))+MID(C486,9,1)+
SUM(INDEX(1*(MID(MID(C486,10,1)*2,ROW(INDIRECT("1:"&amp;LEN(MID(C486,10,1)*2))),1)),,)),1),1),"0")</f>
        <v>#VALUE!</v>
      </c>
      <c r="FC486" s="27" t="str">
        <f t="shared" si="876"/>
        <v/>
      </c>
      <c r="FD486" s="29" t="b">
        <f t="shared" si="877"/>
        <v>0</v>
      </c>
      <c r="FE486" s="112" t="b">
        <f>IFERROR(MATCH(D486,'Avtal för korttidsarbete'!$G$13:$G$1012,0),TRUE)</f>
        <v>1</v>
      </c>
      <c r="FF486" s="112" t="b">
        <f t="shared" si="906"/>
        <v>0</v>
      </c>
      <c r="FG486" s="113" t="str" cm="1">
        <f t="array" ref="FG486">IF(FE486=TRUE,"x",INDEX('Avtal för korttidsarbete'!$E$13:$E$1012,$FE486))</f>
        <v>x</v>
      </c>
      <c r="FH486" s="113" t="str" cm="1">
        <f t="array" ref="FH486">IF(FE486=TRUE,"x",INDEX('Avtal för korttidsarbete'!$F$13:$F$1012,$FE486))</f>
        <v>x</v>
      </c>
      <c r="FI486" s="112" t="b">
        <f t="shared" si="907"/>
        <v>0</v>
      </c>
      <c r="FJ486" s="135">
        <f t="shared" si="908"/>
        <v>44166</v>
      </c>
      <c r="FK486" s="135">
        <f t="shared" si="909"/>
        <v>44377</v>
      </c>
      <c r="FL486" s="112" t="b">
        <f t="shared" si="910"/>
        <v>0</v>
      </c>
      <c r="FM486" s="113">
        <f t="shared" si="911"/>
        <v>44166</v>
      </c>
      <c r="FN486" s="135">
        <f t="shared" si="912"/>
        <v>44377</v>
      </c>
      <c r="FO486" s="148" t="b">
        <f>IFERROR(INDEX('Avtal för korttidsarbete'!R:R,MATCH(D486,'Avtal för korttidsarbete'!$G:$G,0)),TRUE)</f>
        <v>1</v>
      </c>
      <c r="FP486" s="135" t="str">
        <f>IF(FO486,"-",INDEX('Avtal för korttidsarbete'!$D:$D,MATCH(D486,'Avtal för korttidsarbete'!$G:$G,0)))</f>
        <v>-</v>
      </c>
      <c r="FQ486" s="113" t="b">
        <f>IFERROR(G486&gt;INDEX(Uppsägningar!E:E,MATCH(C486,Uppsägningar!C:C,0)),FALSE)</f>
        <v>0</v>
      </c>
    </row>
    <row r="487" spans="1:173" x14ac:dyDescent="0.25">
      <c r="A487" s="19">
        <v>471</v>
      </c>
      <c r="B487" s="20"/>
      <c r="C487" s="183"/>
      <c r="D487" s="66"/>
      <c r="E487" s="212">
        <f>IFERROR(INDEX(Admin!$C$7:$C$10,MATCH(FP487,TblNivåValTExt,0)),0)</f>
        <v>0</v>
      </c>
      <c r="F487" s="1"/>
      <c r="G487" s="1"/>
      <c r="H487" s="78"/>
      <c r="I487" s="181"/>
      <c r="J487" s="181"/>
      <c r="K487" s="182"/>
      <c r="L487" s="182"/>
      <c r="M487" s="181"/>
      <c r="N487" s="181"/>
      <c r="O487" s="181"/>
      <c r="P487" s="182"/>
      <c r="Q487" s="182"/>
      <c r="R487" s="181"/>
      <c r="S487" s="181"/>
      <c r="T487" s="181"/>
      <c r="U487" s="182"/>
      <c r="V487" s="182"/>
      <c r="W487" s="181"/>
      <c r="X487" s="181"/>
      <c r="Y487" s="181"/>
      <c r="Z487" s="182"/>
      <c r="AA487" s="182"/>
      <c r="AB487" s="181"/>
      <c r="AC487" s="181"/>
      <c r="AD487" s="181"/>
      <c r="AE487" s="182"/>
      <c r="AF487" s="182"/>
      <c r="AG487" s="181"/>
      <c r="AH487" s="181"/>
      <c r="AI487" s="181"/>
      <c r="AJ487" s="182"/>
      <c r="AK487" s="182"/>
      <c r="AL487" s="181"/>
      <c r="AM487" s="181"/>
      <c r="AN487" s="181"/>
      <c r="AO487" s="182"/>
      <c r="AP487" s="182"/>
      <c r="AQ487" s="181"/>
      <c r="AR487" s="181"/>
      <c r="AS487" s="181"/>
      <c r="AT487" s="182"/>
      <c r="AU487" s="182"/>
      <c r="AV487" s="181"/>
      <c r="AW487" s="181"/>
      <c r="AX487" s="181"/>
      <c r="AY487" s="182"/>
      <c r="AZ487" s="182"/>
      <c r="BA487" s="181"/>
      <c r="BB487" s="181"/>
      <c r="BC487" s="181"/>
      <c r="BD487" s="182"/>
      <c r="BE487" s="182"/>
      <c r="BF487" s="181"/>
      <c r="BG487" s="180">
        <f t="shared" si="878"/>
        <v>0</v>
      </c>
      <c r="BH487" s="116" t="str">
        <f t="shared" si="879"/>
        <v/>
      </c>
      <c r="BI487" s="80" t="b">
        <f t="shared" si="827"/>
        <v>0</v>
      </c>
      <c r="BJ487" s="80" t="str">
        <f t="shared" si="828"/>
        <v/>
      </c>
      <c r="BK487" s="80" t="b">
        <f t="shared" si="880"/>
        <v>0</v>
      </c>
      <c r="BL487" s="13" t="str">
        <f t="shared" si="829"/>
        <v/>
      </c>
      <c r="BM487" s="13" t="b">
        <f t="shared" si="881"/>
        <v>0</v>
      </c>
      <c r="BN487" s="35" t="str">
        <f t="shared" si="830"/>
        <v/>
      </c>
      <c r="BO487" s="13" t="b">
        <f t="shared" si="831"/>
        <v>0</v>
      </c>
      <c r="BP487" s="35" t="str">
        <f t="shared" si="832"/>
        <v/>
      </c>
      <c r="BQ487" s="13" t="b">
        <f t="shared" si="833"/>
        <v>0</v>
      </c>
      <c r="BR487" s="35" t="str">
        <f t="shared" si="834"/>
        <v/>
      </c>
      <c r="BS487" s="35" t="b">
        <f t="shared" si="835"/>
        <v>0</v>
      </c>
      <c r="BT487" s="35" t="str">
        <f t="shared" si="836"/>
        <v/>
      </c>
      <c r="BU487" s="35" t="b">
        <f t="shared" si="837"/>
        <v>0</v>
      </c>
      <c r="BV487" s="35" t="str">
        <f t="shared" si="838"/>
        <v/>
      </c>
      <c r="BW487" s="13" t="b">
        <f t="shared" si="913"/>
        <v>0</v>
      </c>
      <c r="BX487" s="35" t="str">
        <f t="shared" si="839"/>
        <v/>
      </c>
      <c r="BY487" s="265" t="b">
        <f t="shared" si="882"/>
        <v>0</v>
      </c>
      <c r="BZ487" s="35" t="str">
        <f t="shared" si="840"/>
        <v/>
      </c>
      <c r="CA487" s="265" t="b">
        <f t="shared" si="883"/>
        <v>0</v>
      </c>
      <c r="CB487" s="35" t="str">
        <f t="shared" si="841"/>
        <v/>
      </c>
      <c r="CC487" s="272" t="b">
        <f t="shared" si="884"/>
        <v>0</v>
      </c>
      <c r="CD487" s="35" t="str">
        <f t="shared" si="842"/>
        <v/>
      </c>
      <c r="CE487" s="13" t="b">
        <f t="shared" si="843"/>
        <v>0</v>
      </c>
      <c r="CF487" s="35" t="str">
        <f t="shared" si="844"/>
        <v/>
      </c>
      <c r="CG487" s="179">
        <f t="shared" si="845"/>
        <v>0</v>
      </c>
      <c r="CH487" s="179">
        <f t="shared" si="846"/>
        <v>0</v>
      </c>
      <c r="CI487" s="218">
        <f t="shared" si="885"/>
        <v>0</v>
      </c>
      <c r="CJ487" s="218">
        <f t="shared" si="886"/>
        <v>0</v>
      </c>
      <c r="CK487" s="218">
        <f t="shared" si="887"/>
        <v>0</v>
      </c>
      <c r="CL487" s="218">
        <f t="shared" si="888"/>
        <v>0</v>
      </c>
      <c r="CM487" s="218">
        <f t="shared" si="889"/>
        <v>0</v>
      </c>
      <c r="CN487" s="218">
        <f t="shared" si="890"/>
        <v>0</v>
      </c>
      <c r="CO487" s="218">
        <f t="shared" si="891"/>
        <v>0</v>
      </c>
      <c r="CP487" s="218">
        <f t="shared" si="892"/>
        <v>0</v>
      </c>
      <c r="CQ487" s="218">
        <f t="shared" si="893"/>
        <v>0</v>
      </c>
      <c r="CR487" s="218">
        <f t="shared" si="894"/>
        <v>0</v>
      </c>
      <c r="CS487" s="14">
        <f t="shared" si="847"/>
        <v>0</v>
      </c>
      <c r="CT487" s="236">
        <f t="shared" si="848"/>
        <v>0</v>
      </c>
      <c r="CU487" s="237">
        <f t="shared" ref="CU487:DD496" si="918">IF(AND($CS487,$CT487,CU$12),MAX(0,MIN(CU$10,$CT487)-MAX(CU$9,$CS487)+1),0)</f>
        <v>0</v>
      </c>
      <c r="CV487" s="16">
        <f t="shared" si="918"/>
        <v>0</v>
      </c>
      <c r="CW487" s="16">
        <f t="shared" si="918"/>
        <v>0</v>
      </c>
      <c r="CX487" s="16">
        <f t="shared" si="918"/>
        <v>0</v>
      </c>
      <c r="CY487" s="16">
        <f t="shared" si="918"/>
        <v>0</v>
      </c>
      <c r="CZ487" s="16">
        <f t="shared" si="918"/>
        <v>0</v>
      </c>
      <c r="DA487" s="16">
        <f t="shared" si="918"/>
        <v>0</v>
      </c>
      <c r="DB487" s="16">
        <f t="shared" si="918"/>
        <v>0</v>
      </c>
      <c r="DC487" s="16">
        <f t="shared" si="918"/>
        <v>0</v>
      </c>
      <c r="DD487" s="238">
        <f t="shared" si="918"/>
        <v>0</v>
      </c>
      <c r="DE487" s="232">
        <f t="shared" ref="DE487:DN496" si="919">IF($H487&lt;=0,0,MAX(0,MIN($H487,$DE$11)))</f>
        <v>0</v>
      </c>
      <c r="DF487" s="132">
        <f t="shared" si="919"/>
        <v>0</v>
      </c>
      <c r="DG487" s="132">
        <f t="shared" si="919"/>
        <v>0</v>
      </c>
      <c r="DH487" s="132">
        <f t="shared" si="919"/>
        <v>0</v>
      </c>
      <c r="DI487" s="132">
        <f t="shared" si="919"/>
        <v>0</v>
      </c>
      <c r="DJ487" s="132">
        <f t="shared" si="919"/>
        <v>0</v>
      </c>
      <c r="DK487" s="132">
        <f t="shared" si="919"/>
        <v>0</v>
      </c>
      <c r="DL487" s="132">
        <f t="shared" si="919"/>
        <v>0</v>
      </c>
      <c r="DM487" s="132">
        <f t="shared" si="919"/>
        <v>0</v>
      </c>
      <c r="DN487" s="233">
        <f t="shared" si="919"/>
        <v>0</v>
      </c>
      <c r="DO487" s="232">
        <f t="shared" si="849"/>
        <v>0</v>
      </c>
      <c r="DP487" s="132">
        <f t="shared" si="850"/>
        <v>0</v>
      </c>
      <c r="DQ487" s="132">
        <f t="shared" si="851"/>
        <v>0</v>
      </c>
      <c r="DR487" s="132">
        <f t="shared" si="852"/>
        <v>0</v>
      </c>
      <c r="DS487" s="132">
        <f t="shared" si="853"/>
        <v>0</v>
      </c>
      <c r="DT487" s="132">
        <f t="shared" si="854"/>
        <v>0</v>
      </c>
      <c r="DU487" s="132">
        <f t="shared" si="855"/>
        <v>0</v>
      </c>
      <c r="DV487" s="132">
        <f t="shared" si="856"/>
        <v>0</v>
      </c>
      <c r="DW487" s="132">
        <f t="shared" si="857"/>
        <v>0</v>
      </c>
      <c r="DX487" s="233">
        <f t="shared" si="858"/>
        <v>0</v>
      </c>
      <c r="DY487" s="231" t="b">
        <f t="shared" si="895"/>
        <v>0</v>
      </c>
      <c r="DZ487" s="163"/>
      <c r="EA487" s="226" t="str">
        <f t="shared" si="896"/>
        <v/>
      </c>
      <c r="EB487" s="178" t="str">
        <f t="shared" si="897"/>
        <v/>
      </c>
      <c r="EC487" s="178" t="str">
        <f t="shared" si="898"/>
        <v/>
      </c>
      <c r="ED487" s="178" t="str">
        <f t="shared" si="899"/>
        <v/>
      </c>
      <c r="EE487" s="178" t="str">
        <f t="shared" si="900"/>
        <v/>
      </c>
      <c r="EF487" s="178" t="str">
        <f t="shared" si="901"/>
        <v/>
      </c>
      <c r="EG487" s="178" t="str">
        <f t="shared" si="902"/>
        <v/>
      </c>
      <c r="EH487" s="178" t="str">
        <f t="shared" si="903"/>
        <v/>
      </c>
      <c r="EI487" s="178" t="str">
        <f t="shared" si="904"/>
        <v/>
      </c>
      <c r="EJ487" s="227" t="str">
        <f t="shared" si="905"/>
        <v/>
      </c>
      <c r="EK487" s="230" t="str">
        <f t="shared" si="859"/>
        <v/>
      </c>
      <c r="EL487" s="177" t="str">
        <f t="shared" si="860"/>
        <v/>
      </c>
      <c r="EM487" s="177" t="str">
        <f t="shared" si="861"/>
        <v/>
      </c>
      <c r="EN487" s="177" t="str">
        <f t="shared" si="862"/>
        <v/>
      </c>
      <c r="EO487" s="177" t="str">
        <f t="shared" si="863"/>
        <v/>
      </c>
      <c r="EP487" s="177" t="str">
        <f t="shared" si="864"/>
        <v/>
      </c>
      <c r="EQ487" s="177" t="str">
        <f t="shared" si="865"/>
        <v/>
      </c>
      <c r="ER487" s="177" t="str">
        <f t="shared" si="866"/>
        <v/>
      </c>
      <c r="ES487" s="177" t="str">
        <f t="shared" si="867"/>
        <v/>
      </c>
      <c r="ET487" s="177" t="str">
        <f t="shared" si="868"/>
        <v/>
      </c>
      <c r="EU487" s="229" t="e">
        <f t="shared" si="869"/>
        <v>#VALUE!</v>
      </c>
      <c r="EV487" s="27" t="e">
        <f t="shared" si="870"/>
        <v>#VALUE!</v>
      </c>
      <c r="EW487" s="27" t="e">
        <f t="shared" si="871"/>
        <v>#VALUE!</v>
      </c>
      <c r="EX487" s="28" t="e">
        <f t="shared" si="872"/>
        <v>#VALUE!</v>
      </c>
      <c r="EY487" s="28" t="e">
        <f t="shared" si="873"/>
        <v>#VALUE!</v>
      </c>
      <c r="EZ487" s="28" t="b">
        <f t="shared" si="874"/>
        <v>0</v>
      </c>
      <c r="FA487" s="176" t="str">
        <f t="shared" si="875"/>
        <v/>
      </c>
      <c r="FB487" s="27" t="e" cm="1">
        <f t="array" aca="1" ref="FB487" ca="1">TEXT(RIGHT(10-RIGHT(SUM(INDEX(1*(MID(MID(C487,1,1)*2,ROW(INDIRECT("1:"&amp;LEN(MID(C487,1,1)*2))),1)),,))+MID(C487,2,1)+
SUM(INDEX(1*(MID(MID(C487,3,1)*2,ROW(INDIRECT("1:"&amp;LEN(MID(C487,3,1)*2))),1)),,))+MID(C487,4,1)+
SUM(INDEX(1*(MID(MID(C487,5,1)*2,ROW(INDIRECT("1:"&amp;LEN(MID(C487,5,1)*2))),1)),,))+MID(C487,6,1)+
SUM(INDEX(1*(MID(MID(C487,8,1)*2,ROW(INDIRECT("1:"&amp;LEN(MID(C487,8,1)*2))),1)),,))+MID(C487,9,1)+
SUM(INDEX(1*(MID(MID(C487,10,1)*2,ROW(INDIRECT("1:"&amp;LEN(MID(C487,10,1)*2))),1)),,)),1),1),"0")</f>
        <v>#VALUE!</v>
      </c>
      <c r="FC487" s="27" t="str">
        <f t="shared" si="876"/>
        <v/>
      </c>
      <c r="FD487" s="29" t="b">
        <f t="shared" si="877"/>
        <v>0</v>
      </c>
      <c r="FE487" s="112" t="b">
        <f>IFERROR(MATCH(D487,'Avtal för korttidsarbete'!$G$13:$G$1012,0),TRUE)</f>
        <v>1</v>
      </c>
      <c r="FF487" s="112" t="b">
        <f t="shared" si="906"/>
        <v>0</v>
      </c>
      <c r="FG487" s="113" t="str" cm="1">
        <f t="array" ref="FG487">IF(FE487=TRUE,"x",INDEX('Avtal för korttidsarbete'!$E$13:$E$1012,$FE487))</f>
        <v>x</v>
      </c>
      <c r="FH487" s="113" t="str" cm="1">
        <f t="array" ref="FH487">IF(FE487=TRUE,"x",INDEX('Avtal för korttidsarbete'!$F$13:$F$1012,$FE487))</f>
        <v>x</v>
      </c>
      <c r="FI487" s="112" t="b">
        <f t="shared" si="907"/>
        <v>0</v>
      </c>
      <c r="FJ487" s="135">
        <f t="shared" si="908"/>
        <v>44166</v>
      </c>
      <c r="FK487" s="135">
        <f t="shared" si="909"/>
        <v>44377</v>
      </c>
      <c r="FL487" s="112" t="b">
        <f t="shared" si="910"/>
        <v>0</v>
      </c>
      <c r="FM487" s="113">
        <f t="shared" si="911"/>
        <v>44166</v>
      </c>
      <c r="FN487" s="135">
        <f t="shared" si="912"/>
        <v>44377</v>
      </c>
      <c r="FO487" s="148" t="b">
        <f>IFERROR(INDEX('Avtal för korttidsarbete'!R:R,MATCH(D487,'Avtal för korttidsarbete'!$G:$G,0)),TRUE)</f>
        <v>1</v>
      </c>
      <c r="FP487" s="135" t="str">
        <f>IF(FO487,"-",INDEX('Avtal för korttidsarbete'!$D:$D,MATCH(D487,'Avtal för korttidsarbete'!$G:$G,0)))</f>
        <v>-</v>
      </c>
      <c r="FQ487" s="113" t="b">
        <f>IFERROR(G487&gt;INDEX(Uppsägningar!E:E,MATCH(C487,Uppsägningar!C:C,0)),FALSE)</f>
        <v>0</v>
      </c>
    </row>
    <row r="488" spans="1:173" x14ac:dyDescent="0.25">
      <c r="A488" s="19">
        <v>472</v>
      </c>
      <c r="B488" s="20"/>
      <c r="C488" s="183"/>
      <c r="D488" s="66"/>
      <c r="E488" s="212">
        <f>IFERROR(INDEX(Admin!$C$7:$C$10,MATCH(FP488,TblNivåValTExt,0)),0)</f>
        <v>0</v>
      </c>
      <c r="F488" s="1"/>
      <c r="G488" s="1"/>
      <c r="H488" s="78"/>
      <c r="I488" s="181"/>
      <c r="J488" s="181"/>
      <c r="K488" s="182"/>
      <c r="L488" s="182"/>
      <c r="M488" s="181"/>
      <c r="N488" s="181"/>
      <c r="O488" s="181"/>
      <c r="P488" s="182"/>
      <c r="Q488" s="182"/>
      <c r="R488" s="181"/>
      <c r="S488" s="181"/>
      <c r="T488" s="181"/>
      <c r="U488" s="182"/>
      <c r="V488" s="182"/>
      <c r="W488" s="181"/>
      <c r="X488" s="181"/>
      <c r="Y488" s="181"/>
      <c r="Z488" s="182"/>
      <c r="AA488" s="182"/>
      <c r="AB488" s="181"/>
      <c r="AC488" s="181"/>
      <c r="AD488" s="181"/>
      <c r="AE488" s="182"/>
      <c r="AF488" s="182"/>
      <c r="AG488" s="181"/>
      <c r="AH488" s="181"/>
      <c r="AI488" s="181"/>
      <c r="AJ488" s="182"/>
      <c r="AK488" s="182"/>
      <c r="AL488" s="181"/>
      <c r="AM488" s="181"/>
      <c r="AN488" s="181"/>
      <c r="AO488" s="182"/>
      <c r="AP488" s="182"/>
      <c r="AQ488" s="181"/>
      <c r="AR488" s="181"/>
      <c r="AS488" s="181"/>
      <c r="AT488" s="182"/>
      <c r="AU488" s="182"/>
      <c r="AV488" s="181"/>
      <c r="AW488" s="181"/>
      <c r="AX488" s="181"/>
      <c r="AY488" s="182"/>
      <c r="AZ488" s="182"/>
      <c r="BA488" s="181"/>
      <c r="BB488" s="181"/>
      <c r="BC488" s="181"/>
      <c r="BD488" s="182"/>
      <c r="BE488" s="182"/>
      <c r="BF488" s="181"/>
      <c r="BG488" s="180">
        <f t="shared" si="878"/>
        <v>0</v>
      </c>
      <c r="BH488" s="116" t="str">
        <f t="shared" si="879"/>
        <v/>
      </c>
      <c r="BI488" s="80" t="b">
        <f t="shared" si="827"/>
        <v>0</v>
      </c>
      <c r="BJ488" s="80" t="str">
        <f t="shared" si="828"/>
        <v/>
      </c>
      <c r="BK488" s="80" t="b">
        <f t="shared" si="880"/>
        <v>0</v>
      </c>
      <c r="BL488" s="13" t="str">
        <f t="shared" si="829"/>
        <v/>
      </c>
      <c r="BM488" s="13" t="b">
        <f t="shared" si="881"/>
        <v>0</v>
      </c>
      <c r="BN488" s="35" t="str">
        <f t="shared" si="830"/>
        <v/>
      </c>
      <c r="BO488" s="13" t="b">
        <f t="shared" si="831"/>
        <v>0</v>
      </c>
      <c r="BP488" s="35" t="str">
        <f t="shared" si="832"/>
        <v/>
      </c>
      <c r="BQ488" s="13" t="b">
        <f t="shared" si="833"/>
        <v>0</v>
      </c>
      <c r="BR488" s="35" t="str">
        <f t="shared" si="834"/>
        <v/>
      </c>
      <c r="BS488" s="35" t="b">
        <f t="shared" si="835"/>
        <v>0</v>
      </c>
      <c r="BT488" s="35" t="str">
        <f t="shared" si="836"/>
        <v/>
      </c>
      <c r="BU488" s="35" t="b">
        <f t="shared" si="837"/>
        <v>0</v>
      </c>
      <c r="BV488" s="35" t="str">
        <f t="shared" si="838"/>
        <v/>
      </c>
      <c r="BW488" s="13" t="b">
        <f t="shared" si="913"/>
        <v>0</v>
      </c>
      <c r="BX488" s="35" t="str">
        <f t="shared" si="839"/>
        <v/>
      </c>
      <c r="BY488" s="265" t="b">
        <f t="shared" si="882"/>
        <v>0</v>
      </c>
      <c r="BZ488" s="35" t="str">
        <f t="shared" si="840"/>
        <v/>
      </c>
      <c r="CA488" s="265" t="b">
        <f t="shared" si="883"/>
        <v>0</v>
      </c>
      <c r="CB488" s="35" t="str">
        <f t="shared" si="841"/>
        <v/>
      </c>
      <c r="CC488" s="272" t="b">
        <f t="shared" si="884"/>
        <v>0</v>
      </c>
      <c r="CD488" s="35" t="str">
        <f t="shared" si="842"/>
        <v/>
      </c>
      <c r="CE488" s="13" t="b">
        <f t="shared" si="843"/>
        <v>0</v>
      </c>
      <c r="CF488" s="35" t="str">
        <f t="shared" si="844"/>
        <v/>
      </c>
      <c r="CG488" s="179">
        <f t="shared" si="845"/>
        <v>0</v>
      </c>
      <c r="CH488" s="179">
        <f t="shared" si="846"/>
        <v>0</v>
      </c>
      <c r="CI488" s="218">
        <f t="shared" si="885"/>
        <v>0</v>
      </c>
      <c r="CJ488" s="218">
        <f t="shared" si="886"/>
        <v>0</v>
      </c>
      <c r="CK488" s="218">
        <f t="shared" si="887"/>
        <v>0</v>
      </c>
      <c r="CL488" s="218">
        <f t="shared" si="888"/>
        <v>0</v>
      </c>
      <c r="CM488" s="218">
        <f t="shared" si="889"/>
        <v>0</v>
      </c>
      <c r="CN488" s="218">
        <f t="shared" si="890"/>
        <v>0</v>
      </c>
      <c r="CO488" s="218">
        <f t="shared" si="891"/>
        <v>0</v>
      </c>
      <c r="CP488" s="218">
        <f t="shared" si="892"/>
        <v>0</v>
      </c>
      <c r="CQ488" s="218">
        <f t="shared" si="893"/>
        <v>0</v>
      </c>
      <c r="CR488" s="218">
        <f t="shared" si="894"/>
        <v>0</v>
      </c>
      <c r="CS488" s="14">
        <f t="shared" si="847"/>
        <v>0</v>
      </c>
      <c r="CT488" s="236">
        <f t="shared" si="848"/>
        <v>0</v>
      </c>
      <c r="CU488" s="237">
        <f t="shared" si="918"/>
        <v>0</v>
      </c>
      <c r="CV488" s="16">
        <f t="shared" si="918"/>
        <v>0</v>
      </c>
      <c r="CW488" s="16">
        <f t="shared" si="918"/>
        <v>0</v>
      </c>
      <c r="CX488" s="16">
        <f t="shared" si="918"/>
        <v>0</v>
      </c>
      <c r="CY488" s="16">
        <f t="shared" si="918"/>
        <v>0</v>
      </c>
      <c r="CZ488" s="16">
        <f t="shared" si="918"/>
        <v>0</v>
      </c>
      <c r="DA488" s="16">
        <f t="shared" si="918"/>
        <v>0</v>
      </c>
      <c r="DB488" s="16">
        <f t="shared" si="918"/>
        <v>0</v>
      </c>
      <c r="DC488" s="16">
        <f t="shared" si="918"/>
        <v>0</v>
      </c>
      <c r="DD488" s="238">
        <f t="shared" si="918"/>
        <v>0</v>
      </c>
      <c r="DE488" s="232">
        <f t="shared" si="919"/>
        <v>0</v>
      </c>
      <c r="DF488" s="132">
        <f t="shared" si="919"/>
        <v>0</v>
      </c>
      <c r="DG488" s="132">
        <f t="shared" si="919"/>
        <v>0</v>
      </c>
      <c r="DH488" s="132">
        <f t="shared" si="919"/>
        <v>0</v>
      </c>
      <c r="DI488" s="132">
        <f t="shared" si="919"/>
        <v>0</v>
      </c>
      <c r="DJ488" s="132">
        <f t="shared" si="919"/>
        <v>0</v>
      </c>
      <c r="DK488" s="132">
        <f t="shared" si="919"/>
        <v>0</v>
      </c>
      <c r="DL488" s="132">
        <f t="shared" si="919"/>
        <v>0</v>
      </c>
      <c r="DM488" s="132">
        <f t="shared" si="919"/>
        <v>0</v>
      </c>
      <c r="DN488" s="233">
        <f t="shared" si="919"/>
        <v>0</v>
      </c>
      <c r="DO488" s="232">
        <f t="shared" si="849"/>
        <v>0</v>
      </c>
      <c r="DP488" s="132">
        <f t="shared" si="850"/>
        <v>0</v>
      </c>
      <c r="DQ488" s="132">
        <f t="shared" si="851"/>
        <v>0</v>
      </c>
      <c r="DR488" s="132">
        <f t="shared" si="852"/>
        <v>0</v>
      </c>
      <c r="DS488" s="132">
        <f t="shared" si="853"/>
        <v>0</v>
      </c>
      <c r="DT488" s="132">
        <f t="shared" si="854"/>
        <v>0</v>
      </c>
      <c r="DU488" s="132">
        <f t="shared" si="855"/>
        <v>0</v>
      </c>
      <c r="DV488" s="132">
        <f t="shared" si="856"/>
        <v>0</v>
      </c>
      <c r="DW488" s="132">
        <f t="shared" si="857"/>
        <v>0</v>
      </c>
      <c r="DX488" s="233">
        <f t="shared" si="858"/>
        <v>0</v>
      </c>
      <c r="DY488" s="231" t="b">
        <f t="shared" si="895"/>
        <v>0</v>
      </c>
      <c r="DZ488" s="163"/>
      <c r="EA488" s="226" t="str">
        <f t="shared" si="896"/>
        <v/>
      </c>
      <c r="EB488" s="178" t="str">
        <f t="shared" si="897"/>
        <v/>
      </c>
      <c r="EC488" s="178" t="str">
        <f t="shared" si="898"/>
        <v/>
      </c>
      <c r="ED488" s="178" t="str">
        <f t="shared" si="899"/>
        <v/>
      </c>
      <c r="EE488" s="178" t="str">
        <f t="shared" si="900"/>
        <v/>
      </c>
      <c r="EF488" s="178" t="str">
        <f t="shared" si="901"/>
        <v/>
      </c>
      <c r="EG488" s="178" t="str">
        <f t="shared" si="902"/>
        <v/>
      </c>
      <c r="EH488" s="178" t="str">
        <f t="shared" si="903"/>
        <v/>
      </c>
      <c r="EI488" s="178" t="str">
        <f t="shared" si="904"/>
        <v/>
      </c>
      <c r="EJ488" s="227" t="str">
        <f t="shared" si="905"/>
        <v/>
      </c>
      <c r="EK488" s="230" t="str">
        <f t="shared" si="859"/>
        <v/>
      </c>
      <c r="EL488" s="177" t="str">
        <f t="shared" si="860"/>
        <v/>
      </c>
      <c r="EM488" s="177" t="str">
        <f t="shared" si="861"/>
        <v/>
      </c>
      <c r="EN488" s="177" t="str">
        <f t="shared" si="862"/>
        <v/>
      </c>
      <c r="EO488" s="177" t="str">
        <f t="shared" si="863"/>
        <v/>
      </c>
      <c r="EP488" s="177" t="str">
        <f t="shared" si="864"/>
        <v/>
      </c>
      <c r="EQ488" s="177" t="str">
        <f t="shared" si="865"/>
        <v/>
      </c>
      <c r="ER488" s="177" t="str">
        <f t="shared" si="866"/>
        <v/>
      </c>
      <c r="ES488" s="177" t="str">
        <f t="shared" si="867"/>
        <v/>
      </c>
      <c r="ET488" s="177" t="str">
        <f t="shared" si="868"/>
        <v/>
      </c>
      <c r="EU488" s="229" t="e">
        <f t="shared" si="869"/>
        <v>#VALUE!</v>
      </c>
      <c r="EV488" s="27" t="e">
        <f t="shared" si="870"/>
        <v>#VALUE!</v>
      </c>
      <c r="EW488" s="27" t="e">
        <f t="shared" si="871"/>
        <v>#VALUE!</v>
      </c>
      <c r="EX488" s="28" t="e">
        <f t="shared" si="872"/>
        <v>#VALUE!</v>
      </c>
      <c r="EY488" s="28" t="e">
        <f t="shared" si="873"/>
        <v>#VALUE!</v>
      </c>
      <c r="EZ488" s="28" t="b">
        <f t="shared" si="874"/>
        <v>0</v>
      </c>
      <c r="FA488" s="176" t="str">
        <f t="shared" si="875"/>
        <v/>
      </c>
      <c r="FB488" s="27" t="e" cm="1">
        <f t="array" aca="1" ref="FB488" ca="1">TEXT(RIGHT(10-RIGHT(SUM(INDEX(1*(MID(MID(C488,1,1)*2,ROW(INDIRECT("1:"&amp;LEN(MID(C488,1,1)*2))),1)),,))+MID(C488,2,1)+
SUM(INDEX(1*(MID(MID(C488,3,1)*2,ROW(INDIRECT("1:"&amp;LEN(MID(C488,3,1)*2))),1)),,))+MID(C488,4,1)+
SUM(INDEX(1*(MID(MID(C488,5,1)*2,ROW(INDIRECT("1:"&amp;LEN(MID(C488,5,1)*2))),1)),,))+MID(C488,6,1)+
SUM(INDEX(1*(MID(MID(C488,8,1)*2,ROW(INDIRECT("1:"&amp;LEN(MID(C488,8,1)*2))),1)),,))+MID(C488,9,1)+
SUM(INDEX(1*(MID(MID(C488,10,1)*2,ROW(INDIRECT("1:"&amp;LEN(MID(C488,10,1)*2))),1)),,)),1),1),"0")</f>
        <v>#VALUE!</v>
      </c>
      <c r="FC488" s="27" t="str">
        <f t="shared" si="876"/>
        <v/>
      </c>
      <c r="FD488" s="29" t="b">
        <f t="shared" si="877"/>
        <v>0</v>
      </c>
      <c r="FE488" s="112" t="b">
        <f>IFERROR(MATCH(D488,'Avtal för korttidsarbete'!$G$13:$G$1012,0),TRUE)</f>
        <v>1</v>
      </c>
      <c r="FF488" s="112" t="b">
        <f t="shared" si="906"/>
        <v>0</v>
      </c>
      <c r="FG488" s="113" t="str" cm="1">
        <f t="array" ref="FG488">IF(FE488=TRUE,"x",INDEX('Avtal för korttidsarbete'!$E$13:$E$1012,$FE488))</f>
        <v>x</v>
      </c>
      <c r="FH488" s="113" t="str" cm="1">
        <f t="array" ref="FH488">IF(FE488=TRUE,"x",INDEX('Avtal för korttidsarbete'!$F$13:$F$1012,$FE488))</f>
        <v>x</v>
      </c>
      <c r="FI488" s="112" t="b">
        <f t="shared" si="907"/>
        <v>0</v>
      </c>
      <c r="FJ488" s="135">
        <f t="shared" si="908"/>
        <v>44166</v>
      </c>
      <c r="FK488" s="135">
        <f t="shared" si="909"/>
        <v>44377</v>
      </c>
      <c r="FL488" s="112" t="b">
        <f t="shared" si="910"/>
        <v>0</v>
      </c>
      <c r="FM488" s="113">
        <f t="shared" si="911"/>
        <v>44166</v>
      </c>
      <c r="FN488" s="135">
        <f t="shared" si="912"/>
        <v>44377</v>
      </c>
      <c r="FO488" s="148" t="b">
        <f>IFERROR(INDEX('Avtal för korttidsarbete'!R:R,MATCH(D488,'Avtal för korttidsarbete'!$G:$G,0)),TRUE)</f>
        <v>1</v>
      </c>
      <c r="FP488" s="135" t="str">
        <f>IF(FO488,"-",INDEX('Avtal för korttidsarbete'!$D:$D,MATCH(D488,'Avtal för korttidsarbete'!$G:$G,0)))</f>
        <v>-</v>
      </c>
      <c r="FQ488" s="113" t="b">
        <f>IFERROR(G488&gt;INDEX(Uppsägningar!E:E,MATCH(C488,Uppsägningar!C:C,0)),FALSE)</f>
        <v>0</v>
      </c>
    </row>
    <row r="489" spans="1:173" x14ac:dyDescent="0.25">
      <c r="A489" s="19">
        <v>473</v>
      </c>
      <c r="B489" s="20"/>
      <c r="C489" s="183"/>
      <c r="D489" s="66"/>
      <c r="E489" s="212">
        <f>IFERROR(INDEX(Admin!$C$7:$C$10,MATCH(FP489,TblNivåValTExt,0)),0)</f>
        <v>0</v>
      </c>
      <c r="F489" s="1"/>
      <c r="G489" s="1"/>
      <c r="H489" s="78"/>
      <c r="I489" s="181"/>
      <c r="J489" s="181"/>
      <c r="K489" s="182"/>
      <c r="L489" s="182"/>
      <c r="M489" s="181"/>
      <c r="N489" s="181"/>
      <c r="O489" s="181"/>
      <c r="P489" s="182"/>
      <c r="Q489" s="182"/>
      <c r="R489" s="181"/>
      <c r="S489" s="181"/>
      <c r="T489" s="181"/>
      <c r="U489" s="182"/>
      <c r="V489" s="182"/>
      <c r="W489" s="181"/>
      <c r="X489" s="181"/>
      <c r="Y489" s="181"/>
      <c r="Z489" s="182"/>
      <c r="AA489" s="182"/>
      <c r="AB489" s="181"/>
      <c r="AC489" s="181"/>
      <c r="AD489" s="181"/>
      <c r="AE489" s="182"/>
      <c r="AF489" s="182"/>
      <c r="AG489" s="181"/>
      <c r="AH489" s="181"/>
      <c r="AI489" s="181"/>
      <c r="AJ489" s="182"/>
      <c r="AK489" s="182"/>
      <c r="AL489" s="181"/>
      <c r="AM489" s="181"/>
      <c r="AN489" s="181"/>
      <c r="AO489" s="182"/>
      <c r="AP489" s="182"/>
      <c r="AQ489" s="181"/>
      <c r="AR489" s="181"/>
      <c r="AS489" s="181"/>
      <c r="AT489" s="182"/>
      <c r="AU489" s="182"/>
      <c r="AV489" s="181"/>
      <c r="AW489" s="181"/>
      <c r="AX489" s="181"/>
      <c r="AY489" s="182"/>
      <c r="AZ489" s="182"/>
      <c r="BA489" s="181"/>
      <c r="BB489" s="181"/>
      <c r="BC489" s="181"/>
      <c r="BD489" s="182"/>
      <c r="BE489" s="182"/>
      <c r="BF489" s="181"/>
      <c r="BG489" s="180">
        <f t="shared" si="878"/>
        <v>0</v>
      </c>
      <c r="BH489" s="116" t="str">
        <f t="shared" si="879"/>
        <v/>
      </c>
      <c r="BI489" s="80" t="b">
        <f t="shared" si="827"/>
        <v>0</v>
      </c>
      <c r="BJ489" s="80" t="str">
        <f t="shared" si="828"/>
        <v/>
      </c>
      <c r="BK489" s="80" t="b">
        <f t="shared" si="880"/>
        <v>0</v>
      </c>
      <c r="BL489" s="13" t="str">
        <f t="shared" si="829"/>
        <v/>
      </c>
      <c r="BM489" s="13" t="b">
        <f t="shared" si="881"/>
        <v>0</v>
      </c>
      <c r="BN489" s="35" t="str">
        <f t="shared" si="830"/>
        <v/>
      </c>
      <c r="BO489" s="13" t="b">
        <f t="shared" si="831"/>
        <v>0</v>
      </c>
      <c r="BP489" s="35" t="str">
        <f t="shared" si="832"/>
        <v/>
      </c>
      <c r="BQ489" s="13" t="b">
        <f t="shared" si="833"/>
        <v>0</v>
      </c>
      <c r="BR489" s="35" t="str">
        <f t="shared" si="834"/>
        <v/>
      </c>
      <c r="BS489" s="35" t="b">
        <f t="shared" si="835"/>
        <v>0</v>
      </c>
      <c r="BT489" s="35" t="str">
        <f t="shared" si="836"/>
        <v/>
      </c>
      <c r="BU489" s="35" t="b">
        <f t="shared" si="837"/>
        <v>0</v>
      </c>
      <c r="BV489" s="35" t="str">
        <f t="shared" si="838"/>
        <v/>
      </c>
      <c r="BW489" s="13" t="b">
        <f t="shared" si="913"/>
        <v>0</v>
      </c>
      <c r="BX489" s="35" t="str">
        <f t="shared" si="839"/>
        <v/>
      </c>
      <c r="BY489" s="265" t="b">
        <f t="shared" si="882"/>
        <v>0</v>
      </c>
      <c r="BZ489" s="35" t="str">
        <f t="shared" si="840"/>
        <v/>
      </c>
      <c r="CA489" s="265" t="b">
        <f t="shared" si="883"/>
        <v>0</v>
      </c>
      <c r="CB489" s="35" t="str">
        <f t="shared" si="841"/>
        <v/>
      </c>
      <c r="CC489" s="272" t="b">
        <f t="shared" si="884"/>
        <v>0</v>
      </c>
      <c r="CD489" s="35" t="str">
        <f t="shared" si="842"/>
        <v/>
      </c>
      <c r="CE489" s="13" t="b">
        <f t="shared" si="843"/>
        <v>0</v>
      </c>
      <c r="CF489" s="35" t="str">
        <f t="shared" si="844"/>
        <v/>
      </c>
      <c r="CG489" s="179">
        <f t="shared" si="845"/>
        <v>0</v>
      </c>
      <c r="CH489" s="179">
        <f t="shared" si="846"/>
        <v>0</v>
      </c>
      <c r="CI489" s="218">
        <f t="shared" si="885"/>
        <v>0</v>
      </c>
      <c r="CJ489" s="218">
        <f t="shared" si="886"/>
        <v>0</v>
      </c>
      <c r="CK489" s="218">
        <f t="shared" si="887"/>
        <v>0</v>
      </c>
      <c r="CL489" s="218">
        <f t="shared" si="888"/>
        <v>0</v>
      </c>
      <c r="CM489" s="218">
        <f t="shared" si="889"/>
        <v>0</v>
      </c>
      <c r="CN489" s="218">
        <f t="shared" si="890"/>
        <v>0</v>
      </c>
      <c r="CO489" s="218">
        <f t="shared" si="891"/>
        <v>0</v>
      </c>
      <c r="CP489" s="218">
        <f t="shared" si="892"/>
        <v>0</v>
      </c>
      <c r="CQ489" s="218">
        <f t="shared" si="893"/>
        <v>0</v>
      </c>
      <c r="CR489" s="218">
        <f t="shared" si="894"/>
        <v>0</v>
      </c>
      <c r="CS489" s="14">
        <f t="shared" si="847"/>
        <v>0</v>
      </c>
      <c r="CT489" s="236">
        <f t="shared" si="848"/>
        <v>0</v>
      </c>
      <c r="CU489" s="237">
        <f t="shared" si="918"/>
        <v>0</v>
      </c>
      <c r="CV489" s="16">
        <f t="shared" si="918"/>
        <v>0</v>
      </c>
      <c r="CW489" s="16">
        <f t="shared" si="918"/>
        <v>0</v>
      </c>
      <c r="CX489" s="16">
        <f t="shared" si="918"/>
        <v>0</v>
      </c>
      <c r="CY489" s="16">
        <f t="shared" si="918"/>
        <v>0</v>
      </c>
      <c r="CZ489" s="16">
        <f t="shared" si="918"/>
        <v>0</v>
      </c>
      <c r="DA489" s="16">
        <f t="shared" si="918"/>
        <v>0</v>
      </c>
      <c r="DB489" s="16">
        <f t="shared" si="918"/>
        <v>0</v>
      </c>
      <c r="DC489" s="16">
        <f t="shared" si="918"/>
        <v>0</v>
      </c>
      <c r="DD489" s="238">
        <f t="shared" si="918"/>
        <v>0</v>
      </c>
      <c r="DE489" s="232">
        <f t="shared" si="919"/>
        <v>0</v>
      </c>
      <c r="DF489" s="132">
        <f t="shared" si="919"/>
        <v>0</v>
      </c>
      <c r="DG489" s="132">
        <f t="shared" si="919"/>
        <v>0</v>
      </c>
      <c r="DH489" s="132">
        <f t="shared" si="919"/>
        <v>0</v>
      </c>
      <c r="DI489" s="132">
        <f t="shared" si="919"/>
        <v>0</v>
      </c>
      <c r="DJ489" s="132">
        <f t="shared" si="919"/>
        <v>0</v>
      </c>
      <c r="DK489" s="132">
        <f t="shared" si="919"/>
        <v>0</v>
      </c>
      <c r="DL489" s="132">
        <f t="shared" si="919"/>
        <v>0</v>
      </c>
      <c r="DM489" s="132">
        <f t="shared" si="919"/>
        <v>0</v>
      </c>
      <c r="DN489" s="233">
        <f t="shared" si="919"/>
        <v>0</v>
      </c>
      <c r="DO489" s="232">
        <f t="shared" si="849"/>
        <v>0</v>
      </c>
      <c r="DP489" s="132">
        <f t="shared" si="850"/>
        <v>0</v>
      </c>
      <c r="DQ489" s="132">
        <f t="shared" si="851"/>
        <v>0</v>
      </c>
      <c r="DR489" s="132">
        <f t="shared" si="852"/>
        <v>0</v>
      </c>
      <c r="DS489" s="132">
        <f t="shared" si="853"/>
        <v>0</v>
      </c>
      <c r="DT489" s="132">
        <f t="shared" si="854"/>
        <v>0</v>
      </c>
      <c r="DU489" s="132">
        <f t="shared" si="855"/>
        <v>0</v>
      </c>
      <c r="DV489" s="132">
        <f t="shared" si="856"/>
        <v>0</v>
      </c>
      <c r="DW489" s="132">
        <f t="shared" si="857"/>
        <v>0</v>
      </c>
      <c r="DX489" s="233">
        <f t="shared" si="858"/>
        <v>0</v>
      </c>
      <c r="DY489" s="231" t="b">
        <f t="shared" si="895"/>
        <v>0</v>
      </c>
      <c r="DZ489" s="163"/>
      <c r="EA489" s="226" t="str">
        <f t="shared" si="896"/>
        <v/>
      </c>
      <c r="EB489" s="178" t="str">
        <f t="shared" si="897"/>
        <v/>
      </c>
      <c r="EC489" s="178" t="str">
        <f t="shared" si="898"/>
        <v/>
      </c>
      <c r="ED489" s="178" t="str">
        <f t="shared" si="899"/>
        <v/>
      </c>
      <c r="EE489" s="178" t="str">
        <f t="shared" si="900"/>
        <v/>
      </c>
      <c r="EF489" s="178" t="str">
        <f t="shared" si="901"/>
        <v/>
      </c>
      <c r="EG489" s="178" t="str">
        <f t="shared" si="902"/>
        <v/>
      </c>
      <c r="EH489" s="178" t="str">
        <f t="shared" si="903"/>
        <v/>
      </c>
      <c r="EI489" s="178" t="str">
        <f t="shared" si="904"/>
        <v/>
      </c>
      <c r="EJ489" s="227" t="str">
        <f t="shared" si="905"/>
        <v/>
      </c>
      <c r="EK489" s="230" t="str">
        <f t="shared" si="859"/>
        <v/>
      </c>
      <c r="EL489" s="177" t="str">
        <f t="shared" si="860"/>
        <v/>
      </c>
      <c r="EM489" s="177" t="str">
        <f t="shared" si="861"/>
        <v/>
      </c>
      <c r="EN489" s="177" t="str">
        <f t="shared" si="862"/>
        <v/>
      </c>
      <c r="EO489" s="177" t="str">
        <f t="shared" si="863"/>
        <v/>
      </c>
      <c r="EP489" s="177" t="str">
        <f t="shared" si="864"/>
        <v/>
      </c>
      <c r="EQ489" s="177" t="str">
        <f t="shared" si="865"/>
        <v/>
      </c>
      <c r="ER489" s="177" t="str">
        <f t="shared" si="866"/>
        <v/>
      </c>
      <c r="ES489" s="177" t="str">
        <f t="shared" si="867"/>
        <v/>
      </c>
      <c r="ET489" s="177" t="str">
        <f t="shared" si="868"/>
        <v/>
      </c>
      <c r="EU489" s="229" t="e">
        <f t="shared" si="869"/>
        <v>#VALUE!</v>
      </c>
      <c r="EV489" s="27" t="e">
        <f t="shared" si="870"/>
        <v>#VALUE!</v>
      </c>
      <c r="EW489" s="27" t="e">
        <f t="shared" si="871"/>
        <v>#VALUE!</v>
      </c>
      <c r="EX489" s="28" t="e">
        <f t="shared" si="872"/>
        <v>#VALUE!</v>
      </c>
      <c r="EY489" s="28" t="e">
        <f t="shared" si="873"/>
        <v>#VALUE!</v>
      </c>
      <c r="EZ489" s="28" t="b">
        <f t="shared" si="874"/>
        <v>0</v>
      </c>
      <c r="FA489" s="176" t="str">
        <f t="shared" si="875"/>
        <v/>
      </c>
      <c r="FB489" s="27" t="e" cm="1">
        <f t="array" aca="1" ref="FB489" ca="1">TEXT(RIGHT(10-RIGHT(SUM(INDEX(1*(MID(MID(C489,1,1)*2,ROW(INDIRECT("1:"&amp;LEN(MID(C489,1,1)*2))),1)),,))+MID(C489,2,1)+
SUM(INDEX(1*(MID(MID(C489,3,1)*2,ROW(INDIRECT("1:"&amp;LEN(MID(C489,3,1)*2))),1)),,))+MID(C489,4,1)+
SUM(INDEX(1*(MID(MID(C489,5,1)*2,ROW(INDIRECT("1:"&amp;LEN(MID(C489,5,1)*2))),1)),,))+MID(C489,6,1)+
SUM(INDEX(1*(MID(MID(C489,8,1)*2,ROW(INDIRECT("1:"&amp;LEN(MID(C489,8,1)*2))),1)),,))+MID(C489,9,1)+
SUM(INDEX(1*(MID(MID(C489,10,1)*2,ROW(INDIRECT("1:"&amp;LEN(MID(C489,10,1)*2))),1)),,)),1),1),"0")</f>
        <v>#VALUE!</v>
      </c>
      <c r="FC489" s="27" t="str">
        <f t="shared" si="876"/>
        <v/>
      </c>
      <c r="FD489" s="29" t="b">
        <f t="shared" si="877"/>
        <v>0</v>
      </c>
      <c r="FE489" s="112" t="b">
        <f>IFERROR(MATCH(D489,'Avtal för korttidsarbete'!$G$13:$G$1012,0),TRUE)</f>
        <v>1</v>
      </c>
      <c r="FF489" s="112" t="b">
        <f t="shared" si="906"/>
        <v>0</v>
      </c>
      <c r="FG489" s="113" t="str" cm="1">
        <f t="array" ref="FG489">IF(FE489=TRUE,"x",INDEX('Avtal för korttidsarbete'!$E$13:$E$1012,$FE489))</f>
        <v>x</v>
      </c>
      <c r="FH489" s="113" t="str" cm="1">
        <f t="array" ref="FH489">IF(FE489=TRUE,"x",INDEX('Avtal för korttidsarbete'!$F$13:$F$1012,$FE489))</f>
        <v>x</v>
      </c>
      <c r="FI489" s="112" t="b">
        <f t="shared" si="907"/>
        <v>0</v>
      </c>
      <c r="FJ489" s="135">
        <f t="shared" si="908"/>
        <v>44166</v>
      </c>
      <c r="FK489" s="135">
        <f t="shared" si="909"/>
        <v>44377</v>
      </c>
      <c r="FL489" s="112" t="b">
        <f t="shared" si="910"/>
        <v>0</v>
      </c>
      <c r="FM489" s="113">
        <f t="shared" si="911"/>
        <v>44166</v>
      </c>
      <c r="FN489" s="135">
        <f t="shared" si="912"/>
        <v>44377</v>
      </c>
      <c r="FO489" s="148" t="b">
        <f>IFERROR(INDEX('Avtal för korttidsarbete'!R:R,MATCH(D489,'Avtal för korttidsarbete'!$G:$G,0)),TRUE)</f>
        <v>1</v>
      </c>
      <c r="FP489" s="135" t="str">
        <f>IF(FO489,"-",INDEX('Avtal för korttidsarbete'!$D:$D,MATCH(D489,'Avtal för korttidsarbete'!$G:$G,0)))</f>
        <v>-</v>
      </c>
      <c r="FQ489" s="113" t="b">
        <f>IFERROR(G489&gt;INDEX(Uppsägningar!E:E,MATCH(C489,Uppsägningar!C:C,0)),FALSE)</f>
        <v>0</v>
      </c>
    </row>
    <row r="490" spans="1:173" x14ac:dyDescent="0.25">
      <c r="A490" s="19">
        <v>474</v>
      </c>
      <c r="B490" s="20"/>
      <c r="C490" s="183"/>
      <c r="D490" s="66"/>
      <c r="E490" s="212">
        <f>IFERROR(INDEX(Admin!$C$7:$C$10,MATCH(FP490,TblNivåValTExt,0)),0)</f>
        <v>0</v>
      </c>
      <c r="F490" s="1"/>
      <c r="G490" s="1"/>
      <c r="H490" s="78"/>
      <c r="I490" s="181"/>
      <c r="J490" s="181"/>
      <c r="K490" s="182"/>
      <c r="L490" s="182"/>
      <c r="M490" s="181"/>
      <c r="N490" s="181"/>
      <c r="O490" s="181"/>
      <c r="P490" s="182"/>
      <c r="Q490" s="182"/>
      <c r="R490" s="181"/>
      <c r="S490" s="181"/>
      <c r="T490" s="181"/>
      <c r="U490" s="182"/>
      <c r="V490" s="182"/>
      <c r="W490" s="181"/>
      <c r="X490" s="181"/>
      <c r="Y490" s="181"/>
      <c r="Z490" s="182"/>
      <c r="AA490" s="182"/>
      <c r="AB490" s="181"/>
      <c r="AC490" s="181"/>
      <c r="AD490" s="181"/>
      <c r="AE490" s="182"/>
      <c r="AF490" s="182"/>
      <c r="AG490" s="181"/>
      <c r="AH490" s="181"/>
      <c r="AI490" s="181"/>
      <c r="AJ490" s="182"/>
      <c r="AK490" s="182"/>
      <c r="AL490" s="181"/>
      <c r="AM490" s="181"/>
      <c r="AN490" s="181"/>
      <c r="AO490" s="182"/>
      <c r="AP490" s="182"/>
      <c r="AQ490" s="181"/>
      <c r="AR490" s="181"/>
      <c r="AS490" s="181"/>
      <c r="AT490" s="182"/>
      <c r="AU490" s="182"/>
      <c r="AV490" s="181"/>
      <c r="AW490" s="181"/>
      <c r="AX490" s="181"/>
      <c r="AY490" s="182"/>
      <c r="AZ490" s="182"/>
      <c r="BA490" s="181"/>
      <c r="BB490" s="181"/>
      <c r="BC490" s="181"/>
      <c r="BD490" s="182"/>
      <c r="BE490" s="182"/>
      <c r="BF490" s="181"/>
      <c r="BG490" s="180">
        <f t="shared" si="878"/>
        <v>0</v>
      </c>
      <c r="BH490" s="116" t="str">
        <f t="shared" si="879"/>
        <v/>
      </c>
      <c r="BI490" s="80" t="b">
        <f t="shared" si="827"/>
        <v>0</v>
      </c>
      <c r="BJ490" s="80" t="str">
        <f t="shared" si="828"/>
        <v/>
      </c>
      <c r="BK490" s="80" t="b">
        <f t="shared" si="880"/>
        <v>0</v>
      </c>
      <c r="BL490" s="13" t="str">
        <f t="shared" si="829"/>
        <v/>
      </c>
      <c r="BM490" s="13" t="b">
        <f t="shared" si="881"/>
        <v>0</v>
      </c>
      <c r="BN490" s="35" t="str">
        <f t="shared" si="830"/>
        <v/>
      </c>
      <c r="BO490" s="13" t="b">
        <f t="shared" si="831"/>
        <v>0</v>
      </c>
      <c r="BP490" s="35" t="str">
        <f t="shared" si="832"/>
        <v/>
      </c>
      <c r="BQ490" s="13" t="b">
        <f t="shared" si="833"/>
        <v>0</v>
      </c>
      <c r="BR490" s="35" t="str">
        <f t="shared" si="834"/>
        <v/>
      </c>
      <c r="BS490" s="35" t="b">
        <f t="shared" si="835"/>
        <v>0</v>
      </c>
      <c r="BT490" s="35" t="str">
        <f t="shared" si="836"/>
        <v/>
      </c>
      <c r="BU490" s="35" t="b">
        <f t="shared" si="837"/>
        <v>0</v>
      </c>
      <c r="BV490" s="35" t="str">
        <f t="shared" si="838"/>
        <v/>
      </c>
      <c r="BW490" s="13" t="b">
        <f t="shared" si="913"/>
        <v>0</v>
      </c>
      <c r="BX490" s="35" t="str">
        <f t="shared" si="839"/>
        <v/>
      </c>
      <c r="BY490" s="265" t="b">
        <f t="shared" si="882"/>
        <v>0</v>
      </c>
      <c r="BZ490" s="35" t="str">
        <f t="shared" si="840"/>
        <v/>
      </c>
      <c r="CA490" s="265" t="b">
        <f t="shared" si="883"/>
        <v>0</v>
      </c>
      <c r="CB490" s="35" t="str">
        <f t="shared" si="841"/>
        <v/>
      </c>
      <c r="CC490" s="272" t="b">
        <f t="shared" si="884"/>
        <v>0</v>
      </c>
      <c r="CD490" s="35" t="str">
        <f t="shared" si="842"/>
        <v/>
      </c>
      <c r="CE490" s="13" t="b">
        <f t="shared" si="843"/>
        <v>0</v>
      </c>
      <c r="CF490" s="35" t="str">
        <f t="shared" si="844"/>
        <v/>
      </c>
      <c r="CG490" s="179">
        <f t="shared" si="845"/>
        <v>0</v>
      </c>
      <c r="CH490" s="179">
        <f t="shared" si="846"/>
        <v>0</v>
      </c>
      <c r="CI490" s="218">
        <f t="shared" si="885"/>
        <v>0</v>
      </c>
      <c r="CJ490" s="218">
        <f t="shared" si="886"/>
        <v>0</v>
      </c>
      <c r="CK490" s="218">
        <f t="shared" si="887"/>
        <v>0</v>
      </c>
      <c r="CL490" s="218">
        <f t="shared" si="888"/>
        <v>0</v>
      </c>
      <c r="CM490" s="218">
        <f t="shared" si="889"/>
        <v>0</v>
      </c>
      <c r="CN490" s="218">
        <f t="shared" si="890"/>
        <v>0</v>
      </c>
      <c r="CO490" s="218">
        <f t="shared" si="891"/>
        <v>0</v>
      </c>
      <c r="CP490" s="218">
        <f t="shared" si="892"/>
        <v>0</v>
      </c>
      <c r="CQ490" s="218">
        <f t="shared" si="893"/>
        <v>0</v>
      </c>
      <c r="CR490" s="218">
        <f t="shared" si="894"/>
        <v>0</v>
      </c>
      <c r="CS490" s="14">
        <f t="shared" si="847"/>
        <v>0</v>
      </c>
      <c r="CT490" s="236">
        <f t="shared" si="848"/>
        <v>0</v>
      </c>
      <c r="CU490" s="237">
        <f t="shared" si="918"/>
        <v>0</v>
      </c>
      <c r="CV490" s="16">
        <f t="shared" si="918"/>
        <v>0</v>
      </c>
      <c r="CW490" s="16">
        <f t="shared" si="918"/>
        <v>0</v>
      </c>
      <c r="CX490" s="16">
        <f t="shared" si="918"/>
        <v>0</v>
      </c>
      <c r="CY490" s="16">
        <f t="shared" si="918"/>
        <v>0</v>
      </c>
      <c r="CZ490" s="16">
        <f t="shared" si="918"/>
        <v>0</v>
      </c>
      <c r="DA490" s="16">
        <f t="shared" si="918"/>
        <v>0</v>
      </c>
      <c r="DB490" s="16">
        <f t="shared" si="918"/>
        <v>0</v>
      </c>
      <c r="DC490" s="16">
        <f t="shared" si="918"/>
        <v>0</v>
      </c>
      <c r="DD490" s="238">
        <f t="shared" si="918"/>
        <v>0</v>
      </c>
      <c r="DE490" s="232">
        <f t="shared" si="919"/>
        <v>0</v>
      </c>
      <c r="DF490" s="132">
        <f t="shared" si="919"/>
        <v>0</v>
      </c>
      <c r="DG490" s="132">
        <f t="shared" si="919"/>
        <v>0</v>
      </c>
      <c r="DH490" s="132">
        <f t="shared" si="919"/>
        <v>0</v>
      </c>
      <c r="DI490" s="132">
        <f t="shared" si="919"/>
        <v>0</v>
      </c>
      <c r="DJ490" s="132">
        <f t="shared" si="919"/>
        <v>0</v>
      </c>
      <c r="DK490" s="132">
        <f t="shared" si="919"/>
        <v>0</v>
      </c>
      <c r="DL490" s="132">
        <f t="shared" si="919"/>
        <v>0</v>
      </c>
      <c r="DM490" s="132">
        <f t="shared" si="919"/>
        <v>0</v>
      </c>
      <c r="DN490" s="233">
        <f t="shared" si="919"/>
        <v>0</v>
      </c>
      <c r="DO490" s="232">
        <f t="shared" si="849"/>
        <v>0</v>
      </c>
      <c r="DP490" s="132">
        <f t="shared" si="850"/>
        <v>0</v>
      </c>
      <c r="DQ490" s="132">
        <f t="shared" si="851"/>
        <v>0</v>
      </c>
      <c r="DR490" s="132">
        <f t="shared" si="852"/>
        <v>0</v>
      </c>
      <c r="DS490" s="132">
        <f t="shared" si="853"/>
        <v>0</v>
      </c>
      <c r="DT490" s="132">
        <f t="shared" si="854"/>
        <v>0</v>
      </c>
      <c r="DU490" s="132">
        <f t="shared" si="855"/>
        <v>0</v>
      </c>
      <c r="DV490" s="132">
        <f t="shared" si="856"/>
        <v>0</v>
      </c>
      <c r="DW490" s="132">
        <f t="shared" si="857"/>
        <v>0</v>
      </c>
      <c r="DX490" s="233">
        <f t="shared" si="858"/>
        <v>0</v>
      </c>
      <c r="DY490" s="231" t="b">
        <f t="shared" si="895"/>
        <v>0</v>
      </c>
      <c r="DZ490" s="163"/>
      <c r="EA490" s="226" t="str">
        <f t="shared" si="896"/>
        <v/>
      </c>
      <c r="EB490" s="178" t="str">
        <f t="shared" si="897"/>
        <v/>
      </c>
      <c r="EC490" s="178" t="str">
        <f t="shared" si="898"/>
        <v/>
      </c>
      <c r="ED490" s="178" t="str">
        <f t="shared" si="899"/>
        <v/>
      </c>
      <c r="EE490" s="178" t="str">
        <f t="shared" si="900"/>
        <v/>
      </c>
      <c r="EF490" s="178" t="str">
        <f t="shared" si="901"/>
        <v/>
      </c>
      <c r="EG490" s="178" t="str">
        <f t="shared" si="902"/>
        <v/>
      </c>
      <c r="EH490" s="178" t="str">
        <f t="shared" si="903"/>
        <v/>
      </c>
      <c r="EI490" s="178" t="str">
        <f t="shared" si="904"/>
        <v/>
      </c>
      <c r="EJ490" s="227" t="str">
        <f t="shared" si="905"/>
        <v/>
      </c>
      <c r="EK490" s="230" t="str">
        <f t="shared" si="859"/>
        <v/>
      </c>
      <c r="EL490" s="177" t="str">
        <f t="shared" si="860"/>
        <v/>
      </c>
      <c r="EM490" s="177" t="str">
        <f t="shared" si="861"/>
        <v/>
      </c>
      <c r="EN490" s="177" t="str">
        <f t="shared" si="862"/>
        <v/>
      </c>
      <c r="EO490" s="177" t="str">
        <f t="shared" si="863"/>
        <v/>
      </c>
      <c r="EP490" s="177" t="str">
        <f t="shared" si="864"/>
        <v/>
      </c>
      <c r="EQ490" s="177" t="str">
        <f t="shared" si="865"/>
        <v/>
      </c>
      <c r="ER490" s="177" t="str">
        <f t="shared" si="866"/>
        <v/>
      </c>
      <c r="ES490" s="177" t="str">
        <f t="shared" si="867"/>
        <v/>
      </c>
      <c r="ET490" s="177" t="str">
        <f t="shared" si="868"/>
        <v/>
      </c>
      <c r="EU490" s="229" t="e">
        <f t="shared" si="869"/>
        <v>#VALUE!</v>
      </c>
      <c r="EV490" s="27" t="e">
        <f t="shared" si="870"/>
        <v>#VALUE!</v>
      </c>
      <c r="EW490" s="27" t="e">
        <f t="shared" si="871"/>
        <v>#VALUE!</v>
      </c>
      <c r="EX490" s="28" t="e">
        <f t="shared" si="872"/>
        <v>#VALUE!</v>
      </c>
      <c r="EY490" s="28" t="e">
        <f t="shared" si="873"/>
        <v>#VALUE!</v>
      </c>
      <c r="EZ490" s="28" t="b">
        <f t="shared" si="874"/>
        <v>0</v>
      </c>
      <c r="FA490" s="176" t="str">
        <f t="shared" si="875"/>
        <v/>
      </c>
      <c r="FB490" s="27" t="e" cm="1">
        <f t="array" aca="1" ref="FB490" ca="1">TEXT(RIGHT(10-RIGHT(SUM(INDEX(1*(MID(MID(C490,1,1)*2,ROW(INDIRECT("1:"&amp;LEN(MID(C490,1,1)*2))),1)),,))+MID(C490,2,1)+
SUM(INDEX(1*(MID(MID(C490,3,1)*2,ROW(INDIRECT("1:"&amp;LEN(MID(C490,3,1)*2))),1)),,))+MID(C490,4,1)+
SUM(INDEX(1*(MID(MID(C490,5,1)*2,ROW(INDIRECT("1:"&amp;LEN(MID(C490,5,1)*2))),1)),,))+MID(C490,6,1)+
SUM(INDEX(1*(MID(MID(C490,8,1)*2,ROW(INDIRECT("1:"&amp;LEN(MID(C490,8,1)*2))),1)),,))+MID(C490,9,1)+
SUM(INDEX(1*(MID(MID(C490,10,1)*2,ROW(INDIRECT("1:"&amp;LEN(MID(C490,10,1)*2))),1)),,)),1),1),"0")</f>
        <v>#VALUE!</v>
      </c>
      <c r="FC490" s="27" t="str">
        <f t="shared" si="876"/>
        <v/>
      </c>
      <c r="FD490" s="29" t="b">
        <f t="shared" si="877"/>
        <v>0</v>
      </c>
      <c r="FE490" s="112" t="b">
        <f>IFERROR(MATCH(D490,'Avtal för korttidsarbete'!$G$13:$G$1012,0),TRUE)</f>
        <v>1</v>
      </c>
      <c r="FF490" s="112" t="b">
        <f t="shared" si="906"/>
        <v>0</v>
      </c>
      <c r="FG490" s="113" t="str" cm="1">
        <f t="array" ref="FG490">IF(FE490=TRUE,"x",INDEX('Avtal för korttidsarbete'!$E$13:$E$1012,$FE490))</f>
        <v>x</v>
      </c>
      <c r="FH490" s="113" t="str" cm="1">
        <f t="array" ref="FH490">IF(FE490=TRUE,"x",INDEX('Avtal för korttidsarbete'!$F$13:$F$1012,$FE490))</f>
        <v>x</v>
      </c>
      <c r="FI490" s="112" t="b">
        <f t="shared" si="907"/>
        <v>0</v>
      </c>
      <c r="FJ490" s="135">
        <f t="shared" si="908"/>
        <v>44166</v>
      </c>
      <c r="FK490" s="135">
        <f t="shared" si="909"/>
        <v>44377</v>
      </c>
      <c r="FL490" s="112" t="b">
        <f t="shared" si="910"/>
        <v>0</v>
      </c>
      <c r="FM490" s="113">
        <f t="shared" si="911"/>
        <v>44166</v>
      </c>
      <c r="FN490" s="135">
        <f t="shared" si="912"/>
        <v>44377</v>
      </c>
      <c r="FO490" s="148" t="b">
        <f>IFERROR(INDEX('Avtal för korttidsarbete'!R:R,MATCH(D490,'Avtal för korttidsarbete'!$G:$G,0)),TRUE)</f>
        <v>1</v>
      </c>
      <c r="FP490" s="135" t="str">
        <f>IF(FO490,"-",INDEX('Avtal för korttidsarbete'!$D:$D,MATCH(D490,'Avtal för korttidsarbete'!$G:$G,0)))</f>
        <v>-</v>
      </c>
      <c r="FQ490" s="113" t="b">
        <f>IFERROR(G490&gt;INDEX(Uppsägningar!E:E,MATCH(C490,Uppsägningar!C:C,0)),FALSE)</f>
        <v>0</v>
      </c>
    </row>
    <row r="491" spans="1:173" x14ac:dyDescent="0.25">
      <c r="A491" s="19">
        <v>475</v>
      </c>
      <c r="B491" s="20"/>
      <c r="C491" s="183"/>
      <c r="D491" s="66"/>
      <c r="E491" s="212">
        <f>IFERROR(INDEX(Admin!$C$7:$C$10,MATCH(FP491,TblNivåValTExt,0)),0)</f>
        <v>0</v>
      </c>
      <c r="F491" s="1"/>
      <c r="G491" s="1"/>
      <c r="H491" s="78"/>
      <c r="I491" s="181"/>
      <c r="J491" s="181"/>
      <c r="K491" s="182"/>
      <c r="L491" s="182"/>
      <c r="M491" s="181"/>
      <c r="N491" s="181"/>
      <c r="O491" s="181"/>
      <c r="P491" s="182"/>
      <c r="Q491" s="182"/>
      <c r="R491" s="181"/>
      <c r="S491" s="181"/>
      <c r="T491" s="181"/>
      <c r="U491" s="182"/>
      <c r="V491" s="182"/>
      <c r="W491" s="181"/>
      <c r="X491" s="181"/>
      <c r="Y491" s="181"/>
      <c r="Z491" s="182"/>
      <c r="AA491" s="182"/>
      <c r="AB491" s="181"/>
      <c r="AC491" s="181"/>
      <c r="AD491" s="181"/>
      <c r="AE491" s="182"/>
      <c r="AF491" s="182"/>
      <c r="AG491" s="181"/>
      <c r="AH491" s="181"/>
      <c r="AI491" s="181"/>
      <c r="AJ491" s="182"/>
      <c r="AK491" s="182"/>
      <c r="AL491" s="181"/>
      <c r="AM491" s="181"/>
      <c r="AN491" s="181"/>
      <c r="AO491" s="182"/>
      <c r="AP491" s="182"/>
      <c r="AQ491" s="181"/>
      <c r="AR491" s="181"/>
      <c r="AS491" s="181"/>
      <c r="AT491" s="182"/>
      <c r="AU491" s="182"/>
      <c r="AV491" s="181"/>
      <c r="AW491" s="181"/>
      <c r="AX491" s="181"/>
      <c r="AY491" s="182"/>
      <c r="AZ491" s="182"/>
      <c r="BA491" s="181"/>
      <c r="BB491" s="181"/>
      <c r="BC491" s="181"/>
      <c r="BD491" s="182"/>
      <c r="BE491" s="182"/>
      <c r="BF491" s="181"/>
      <c r="BG491" s="180">
        <f t="shared" si="878"/>
        <v>0</v>
      </c>
      <c r="BH491" s="116" t="str">
        <f t="shared" si="879"/>
        <v/>
      </c>
      <c r="BI491" s="80" t="b">
        <f t="shared" si="827"/>
        <v>0</v>
      </c>
      <c r="BJ491" s="80" t="str">
        <f t="shared" si="828"/>
        <v/>
      </c>
      <c r="BK491" s="80" t="b">
        <f t="shared" si="880"/>
        <v>0</v>
      </c>
      <c r="BL491" s="13" t="str">
        <f t="shared" si="829"/>
        <v/>
      </c>
      <c r="BM491" s="13" t="b">
        <f t="shared" si="881"/>
        <v>0</v>
      </c>
      <c r="BN491" s="35" t="str">
        <f t="shared" si="830"/>
        <v/>
      </c>
      <c r="BO491" s="13" t="b">
        <f t="shared" si="831"/>
        <v>0</v>
      </c>
      <c r="BP491" s="35" t="str">
        <f t="shared" si="832"/>
        <v/>
      </c>
      <c r="BQ491" s="13" t="b">
        <f t="shared" si="833"/>
        <v>0</v>
      </c>
      <c r="BR491" s="35" t="str">
        <f t="shared" si="834"/>
        <v/>
      </c>
      <c r="BS491" s="35" t="b">
        <f t="shared" si="835"/>
        <v>0</v>
      </c>
      <c r="BT491" s="35" t="str">
        <f t="shared" si="836"/>
        <v/>
      </c>
      <c r="BU491" s="35" t="b">
        <f t="shared" si="837"/>
        <v>0</v>
      </c>
      <c r="BV491" s="35" t="str">
        <f t="shared" si="838"/>
        <v/>
      </c>
      <c r="BW491" s="13" t="b">
        <f t="shared" si="913"/>
        <v>0</v>
      </c>
      <c r="BX491" s="35" t="str">
        <f t="shared" si="839"/>
        <v/>
      </c>
      <c r="BY491" s="265" t="b">
        <f t="shared" si="882"/>
        <v>0</v>
      </c>
      <c r="BZ491" s="35" t="str">
        <f t="shared" si="840"/>
        <v/>
      </c>
      <c r="CA491" s="265" t="b">
        <f t="shared" si="883"/>
        <v>0</v>
      </c>
      <c r="CB491" s="35" t="str">
        <f t="shared" si="841"/>
        <v/>
      </c>
      <c r="CC491" s="272" t="b">
        <f t="shared" si="884"/>
        <v>0</v>
      </c>
      <c r="CD491" s="35" t="str">
        <f t="shared" si="842"/>
        <v/>
      </c>
      <c r="CE491" s="13" t="b">
        <f t="shared" si="843"/>
        <v>0</v>
      </c>
      <c r="CF491" s="35" t="str">
        <f t="shared" si="844"/>
        <v/>
      </c>
      <c r="CG491" s="179">
        <f t="shared" si="845"/>
        <v>0</v>
      </c>
      <c r="CH491" s="179">
        <f t="shared" si="846"/>
        <v>0</v>
      </c>
      <c r="CI491" s="218">
        <f t="shared" si="885"/>
        <v>0</v>
      </c>
      <c r="CJ491" s="218">
        <f t="shared" si="886"/>
        <v>0</v>
      </c>
      <c r="CK491" s="218">
        <f t="shared" si="887"/>
        <v>0</v>
      </c>
      <c r="CL491" s="218">
        <f t="shared" si="888"/>
        <v>0</v>
      </c>
      <c r="CM491" s="218">
        <f t="shared" si="889"/>
        <v>0</v>
      </c>
      <c r="CN491" s="218">
        <f t="shared" si="890"/>
        <v>0</v>
      </c>
      <c r="CO491" s="218">
        <f t="shared" si="891"/>
        <v>0</v>
      </c>
      <c r="CP491" s="218">
        <f t="shared" si="892"/>
        <v>0</v>
      </c>
      <c r="CQ491" s="218">
        <f t="shared" si="893"/>
        <v>0</v>
      </c>
      <c r="CR491" s="218">
        <f t="shared" si="894"/>
        <v>0</v>
      </c>
      <c r="CS491" s="14">
        <f t="shared" si="847"/>
        <v>0</v>
      </c>
      <c r="CT491" s="236">
        <f t="shared" si="848"/>
        <v>0</v>
      </c>
      <c r="CU491" s="237">
        <f t="shared" si="918"/>
        <v>0</v>
      </c>
      <c r="CV491" s="16">
        <f t="shared" si="918"/>
        <v>0</v>
      </c>
      <c r="CW491" s="16">
        <f t="shared" si="918"/>
        <v>0</v>
      </c>
      <c r="CX491" s="16">
        <f t="shared" si="918"/>
        <v>0</v>
      </c>
      <c r="CY491" s="16">
        <f t="shared" si="918"/>
        <v>0</v>
      </c>
      <c r="CZ491" s="16">
        <f t="shared" si="918"/>
        <v>0</v>
      </c>
      <c r="DA491" s="16">
        <f t="shared" si="918"/>
        <v>0</v>
      </c>
      <c r="DB491" s="16">
        <f t="shared" si="918"/>
        <v>0</v>
      </c>
      <c r="DC491" s="16">
        <f t="shared" si="918"/>
        <v>0</v>
      </c>
      <c r="DD491" s="238">
        <f t="shared" si="918"/>
        <v>0</v>
      </c>
      <c r="DE491" s="232">
        <f t="shared" si="919"/>
        <v>0</v>
      </c>
      <c r="DF491" s="132">
        <f t="shared" si="919"/>
        <v>0</v>
      </c>
      <c r="DG491" s="132">
        <f t="shared" si="919"/>
        <v>0</v>
      </c>
      <c r="DH491" s="132">
        <f t="shared" si="919"/>
        <v>0</v>
      </c>
      <c r="DI491" s="132">
        <f t="shared" si="919"/>
        <v>0</v>
      </c>
      <c r="DJ491" s="132">
        <f t="shared" si="919"/>
        <v>0</v>
      </c>
      <c r="DK491" s="132">
        <f t="shared" si="919"/>
        <v>0</v>
      </c>
      <c r="DL491" s="132">
        <f t="shared" si="919"/>
        <v>0</v>
      </c>
      <c r="DM491" s="132">
        <f t="shared" si="919"/>
        <v>0</v>
      </c>
      <c r="DN491" s="233">
        <f t="shared" si="919"/>
        <v>0</v>
      </c>
      <c r="DO491" s="232">
        <f t="shared" si="849"/>
        <v>0</v>
      </c>
      <c r="DP491" s="132">
        <f t="shared" si="850"/>
        <v>0</v>
      </c>
      <c r="DQ491" s="132">
        <f t="shared" si="851"/>
        <v>0</v>
      </c>
      <c r="DR491" s="132">
        <f t="shared" si="852"/>
        <v>0</v>
      </c>
      <c r="DS491" s="132">
        <f t="shared" si="853"/>
        <v>0</v>
      </c>
      <c r="DT491" s="132">
        <f t="shared" si="854"/>
        <v>0</v>
      </c>
      <c r="DU491" s="132">
        <f t="shared" si="855"/>
        <v>0</v>
      </c>
      <c r="DV491" s="132">
        <f t="shared" si="856"/>
        <v>0</v>
      </c>
      <c r="DW491" s="132">
        <f t="shared" si="857"/>
        <v>0</v>
      </c>
      <c r="DX491" s="233">
        <f t="shared" si="858"/>
        <v>0</v>
      </c>
      <c r="DY491" s="231" t="b">
        <f t="shared" si="895"/>
        <v>0</v>
      </c>
      <c r="DZ491" s="163"/>
      <c r="EA491" s="226" t="str">
        <f t="shared" si="896"/>
        <v/>
      </c>
      <c r="EB491" s="178" t="str">
        <f t="shared" si="897"/>
        <v/>
      </c>
      <c r="EC491" s="178" t="str">
        <f t="shared" si="898"/>
        <v/>
      </c>
      <c r="ED491" s="178" t="str">
        <f t="shared" si="899"/>
        <v/>
      </c>
      <c r="EE491" s="178" t="str">
        <f t="shared" si="900"/>
        <v/>
      </c>
      <c r="EF491" s="178" t="str">
        <f t="shared" si="901"/>
        <v/>
      </c>
      <c r="EG491" s="178" t="str">
        <f t="shared" si="902"/>
        <v/>
      </c>
      <c r="EH491" s="178" t="str">
        <f t="shared" si="903"/>
        <v/>
      </c>
      <c r="EI491" s="178" t="str">
        <f t="shared" si="904"/>
        <v/>
      </c>
      <c r="EJ491" s="227" t="str">
        <f t="shared" si="905"/>
        <v/>
      </c>
      <c r="EK491" s="230" t="str">
        <f t="shared" si="859"/>
        <v/>
      </c>
      <c r="EL491" s="177" t="str">
        <f t="shared" si="860"/>
        <v/>
      </c>
      <c r="EM491" s="177" t="str">
        <f t="shared" si="861"/>
        <v/>
      </c>
      <c r="EN491" s="177" t="str">
        <f t="shared" si="862"/>
        <v/>
      </c>
      <c r="EO491" s="177" t="str">
        <f t="shared" si="863"/>
        <v/>
      </c>
      <c r="EP491" s="177" t="str">
        <f t="shared" si="864"/>
        <v/>
      </c>
      <c r="EQ491" s="177" t="str">
        <f t="shared" si="865"/>
        <v/>
      </c>
      <c r="ER491" s="177" t="str">
        <f t="shared" si="866"/>
        <v/>
      </c>
      <c r="ES491" s="177" t="str">
        <f t="shared" si="867"/>
        <v/>
      </c>
      <c r="ET491" s="177" t="str">
        <f t="shared" si="868"/>
        <v/>
      </c>
      <c r="EU491" s="229" t="e">
        <f t="shared" si="869"/>
        <v>#VALUE!</v>
      </c>
      <c r="EV491" s="27" t="e">
        <f t="shared" si="870"/>
        <v>#VALUE!</v>
      </c>
      <c r="EW491" s="27" t="e">
        <f t="shared" si="871"/>
        <v>#VALUE!</v>
      </c>
      <c r="EX491" s="28" t="e">
        <f t="shared" si="872"/>
        <v>#VALUE!</v>
      </c>
      <c r="EY491" s="28" t="e">
        <f t="shared" si="873"/>
        <v>#VALUE!</v>
      </c>
      <c r="EZ491" s="28" t="b">
        <f t="shared" si="874"/>
        <v>0</v>
      </c>
      <c r="FA491" s="176" t="str">
        <f t="shared" si="875"/>
        <v/>
      </c>
      <c r="FB491" s="27" t="e" cm="1">
        <f t="array" aca="1" ref="FB491" ca="1">TEXT(RIGHT(10-RIGHT(SUM(INDEX(1*(MID(MID(C491,1,1)*2,ROW(INDIRECT("1:"&amp;LEN(MID(C491,1,1)*2))),1)),,))+MID(C491,2,1)+
SUM(INDEX(1*(MID(MID(C491,3,1)*2,ROW(INDIRECT("1:"&amp;LEN(MID(C491,3,1)*2))),1)),,))+MID(C491,4,1)+
SUM(INDEX(1*(MID(MID(C491,5,1)*2,ROW(INDIRECT("1:"&amp;LEN(MID(C491,5,1)*2))),1)),,))+MID(C491,6,1)+
SUM(INDEX(1*(MID(MID(C491,8,1)*2,ROW(INDIRECT("1:"&amp;LEN(MID(C491,8,1)*2))),1)),,))+MID(C491,9,1)+
SUM(INDEX(1*(MID(MID(C491,10,1)*2,ROW(INDIRECT("1:"&amp;LEN(MID(C491,10,1)*2))),1)),,)),1),1),"0")</f>
        <v>#VALUE!</v>
      </c>
      <c r="FC491" s="27" t="str">
        <f t="shared" si="876"/>
        <v/>
      </c>
      <c r="FD491" s="29" t="b">
        <f t="shared" si="877"/>
        <v>0</v>
      </c>
      <c r="FE491" s="112" t="b">
        <f>IFERROR(MATCH(D491,'Avtal för korttidsarbete'!$G$13:$G$1012,0),TRUE)</f>
        <v>1</v>
      </c>
      <c r="FF491" s="112" t="b">
        <f t="shared" si="906"/>
        <v>0</v>
      </c>
      <c r="FG491" s="113" t="str" cm="1">
        <f t="array" ref="FG491">IF(FE491=TRUE,"x",INDEX('Avtal för korttidsarbete'!$E$13:$E$1012,$FE491))</f>
        <v>x</v>
      </c>
      <c r="FH491" s="113" t="str" cm="1">
        <f t="array" ref="FH491">IF(FE491=TRUE,"x",INDEX('Avtal för korttidsarbete'!$F$13:$F$1012,$FE491))</f>
        <v>x</v>
      </c>
      <c r="FI491" s="112" t="b">
        <f t="shared" si="907"/>
        <v>0</v>
      </c>
      <c r="FJ491" s="135">
        <f t="shared" si="908"/>
        <v>44166</v>
      </c>
      <c r="FK491" s="135">
        <f t="shared" si="909"/>
        <v>44377</v>
      </c>
      <c r="FL491" s="112" t="b">
        <f t="shared" si="910"/>
        <v>0</v>
      </c>
      <c r="FM491" s="113">
        <f t="shared" si="911"/>
        <v>44166</v>
      </c>
      <c r="FN491" s="135">
        <f t="shared" si="912"/>
        <v>44377</v>
      </c>
      <c r="FO491" s="148" t="b">
        <f>IFERROR(INDEX('Avtal för korttidsarbete'!R:R,MATCH(D491,'Avtal för korttidsarbete'!$G:$G,0)),TRUE)</f>
        <v>1</v>
      </c>
      <c r="FP491" s="135" t="str">
        <f>IF(FO491,"-",INDEX('Avtal för korttidsarbete'!$D:$D,MATCH(D491,'Avtal för korttidsarbete'!$G:$G,0)))</f>
        <v>-</v>
      </c>
      <c r="FQ491" s="113" t="b">
        <f>IFERROR(G491&gt;INDEX(Uppsägningar!E:E,MATCH(C491,Uppsägningar!C:C,0)),FALSE)</f>
        <v>0</v>
      </c>
    </row>
    <row r="492" spans="1:173" x14ac:dyDescent="0.25">
      <c r="A492" s="19">
        <v>476</v>
      </c>
      <c r="B492" s="20"/>
      <c r="C492" s="183"/>
      <c r="D492" s="66"/>
      <c r="E492" s="212">
        <f>IFERROR(INDEX(Admin!$C$7:$C$10,MATCH(FP492,TblNivåValTExt,0)),0)</f>
        <v>0</v>
      </c>
      <c r="F492" s="1"/>
      <c r="G492" s="1"/>
      <c r="H492" s="78"/>
      <c r="I492" s="181"/>
      <c r="J492" s="181"/>
      <c r="K492" s="182"/>
      <c r="L492" s="182"/>
      <c r="M492" s="181"/>
      <c r="N492" s="181"/>
      <c r="O492" s="181"/>
      <c r="P492" s="182"/>
      <c r="Q492" s="182"/>
      <c r="R492" s="181"/>
      <c r="S492" s="181"/>
      <c r="T492" s="181"/>
      <c r="U492" s="182"/>
      <c r="V492" s="182"/>
      <c r="W492" s="181"/>
      <c r="X492" s="181"/>
      <c r="Y492" s="181"/>
      <c r="Z492" s="182"/>
      <c r="AA492" s="182"/>
      <c r="AB492" s="181"/>
      <c r="AC492" s="181"/>
      <c r="AD492" s="181"/>
      <c r="AE492" s="182"/>
      <c r="AF492" s="182"/>
      <c r="AG492" s="181"/>
      <c r="AH492" s="181"/>
      <c r="AI492" s="181"/>
      <c r="AJ492" s="182"/>
      <c r="AK492" s="182"/>
      <c r="AL492" s="181"/>
      <c r="AM492" s="181"/>
      <c r="AN492" s="181"/>
      <c r="AO492" s="182"/>
      <c r="AP492" s="182"/>
      <c r="AQ492" s="181"/>
      <c r="AR492" s="181"/>
      <c r="AS492" s="181"/>
      <c r="AT492" s="182"/>
      <c r="AU492" s="182"/>
      <c r="AV492" s="181"/>
      <c r="AW492" s="181"/>
      <c r="AX492" s="181"/>
      <c r="AY492" s="182"/>
      <c r="AZ492" s="182"/>
      <c r="BA492" s="181"/>
      <c r="BB492" s="181"/>
      <c r="BC492" s="181"/>
      <c r="BD492" s="182"/>
      <c r="BE492" s="182"/>
      <c r="BF492" s="181"/>
      <c r="BG492" s="180">
        <f t="shared" si="878"/>
        <v>0</v>
      </c>
      <c r="BH492" s="116" t="str">
        <f t="shared" si="879"/>
        <v/>
      </c>
      <c r="BI492" s="80" t="b">
        <f t="shared" si="827"/>
        <v>0</v>
      </c>
      <c r="BJ492" s="80" t="str">
        <f t="shared" si="828"/>
        <v/>
      </c>
      <c r="BK492" s="80" t="b">
        <f t="shared" si="880"/>
        <v>0</v>
      </c>
      <c r="BL492" s="13" t="str">
        <f t="shared" si="829"/>
        <v/>
      </c>
      <c r="BM492" s="13" t="b">
        <f t="shared" si="881"/>
        <v>0</v>
      </c>
      <c r="BN492" s="35" t="str">
        <f t="shared" si="830"/>
        <v/>
      </c>
      <c r="BO492" s="13" t="b">
        <f t="shared" si="831"/>
        <v>0</v>
      </c>
      <c r="BP492" s="35" t="str">
        <f t="shared" si="832"/>
        <v/>
      </c>
      <c r="BQ492" s="13" t="b">
        <f t="shared" si="833"/>
        <v>0</v>
      </c>
      <c r="BR492" s="35" t="str">
        <f t="shared" si="834"/>
        <v/>
      </c>
      <c r="BS492" s="35" t="b">
        <f t="shared" si="835"/>
        <v>0</v>
      </c>
      <c r="BT492" s="35" t="str">
        <f t="shared" si="836"/>
        <v/>
      </c>
      <c r="BU492" s="35" t="b">
        <f t="shared" si="837"/>
        <v>0</v>
      </c>
      <c r="BV492" s="35" t="str">
        <f t="shared" si="838"/>
        <v/>
      </c>
      <c r="BW492" s="13" t="b">
        <f t="shared" si="913"/>
        <v>0</v>
      </c>
      <c r="BX492" s="35" t="str">
        <f t="shared" si="839"/>
        <v/>
      </c>
      <c r="BY492" s="265" t="b">
        <f t="shared" si="882"/>
        <v>0</v>
      </c>
      <c r="BZ492" s="35" t="str">
        <f t="shared" si="840"/>
        <v/>
      </c>
      <c r="CA492" s="265" t="b">
        <f t="shared" si="883"/>
        <v>0</v>
      </c>
      <c r="CB492" s="35" t="str">
        <f t="shared" si="841"/>
        <v/>
      </c>
      <c r="CC492" s="272" t="b">
        <f t="shared" si="884"/>
        <v>0</v>
      </c>
      <c r="CD492" s="35" t="str">
        <f t="shared" si="842"/>
        <v/>
      </c>
      <c r="CE492" s="13" t="b">
        <f t="shared" si="843"/>
        <v>0</v>
      </c>
      <c r="CF492" s="35" t="str">
        <f t="shared" si="844"/>
        <v/>
      </c>
      <c r="CG492" s="179">
        <f t="shared" si="845"/>
        <v>0</v>
      </c>
      <c r="CH492" s="179">
        <f t="shared" si="846"/>
        <v>0</v>
      </c>
      <c r="CI492" s="218">
        <f t="shared" si="885"/>
        <v>0</v>
      </c>
      <c r="CJ492" s="218">
        <f t="shared" si="886"/>
        <v>0</v>
      </c>
      <c r="CK492" s="218">
        <f t="shared" si="887"/>
        <v>0</v>
      </c>
      <c r="CL492" s="218">
        <f t="shared" si="888"/>
        <v>0</v>
      </c>
      <c r="CM492" s="218">
        <f t="shared" si="889"/>
        <v>0</v>
      </c>
      <c r="CN492" s="218">
        <f t="shared" si="890"/>
        <v>0</v>
      </c>
      <c r="CO492" s="218">
        <f t="shared" si="891"/>
        <v>0</v>
      </c>
      <c r="CP492" s="218">
        <f t="shared" si="892"/>
        <v>0</v>
      </c>
      <c r="CQ492" s="218">
        <f t="shared" si="893"/>
        <v>0</v>
      </c>
      <c r="CR492" s="218">
        <f t="shared" si="894"/>
        <v>0</v>
      </c>
      <c r="CS492" s="14">
        <f t="shared" si="847"/>
        <v>0</v>
      </c>
      <c r="CT492" s="236">
        <f t="shared" si="848"/>
        <v>0</v>
      </c>
      <c r="CU492" s="237">
        <f t="shared" si="918"/>
        <v>0</v>
      </c>
      <c r="CV492" s="16">
        <f t="shared" si="918"/>
        <v>0</v>
      </c>
      <c r="CW492" s="16">
        <f t="shared" si="918"/>
        <v>0</v>
      </c>
      <c r="CX492" s="16">
        <f t="shared" si="918"/>
        <v>0</v>
      </c>
      <c r="CY492" s="16">
        <f t="shared" si="918"/>
        <v>0</v>
      </c>
      <c r="CZ492" s="16">
        <f t="shared" si="918"/>
        <v>0</v>
      </c>
      <c r="DA492" s="16">
        <f t="shared" si="918"/>
        <v>0</v>
      </c>
      <c r="DB492" s="16">
        <f t="shared" si="918"/>
        <v>0</v>
      </c>
      <c r="DC492" s="16">
        <f t="shared" si="918"/>
        <v>0</v>
      </c>
      <c r="DD492" s="238">
        <f t="shared" si="918"/>
        <v>0</v>
      </c>
      <c r="DE492" s="232">
        <f t="shared" si="919"/>
        <v>0</v>
      </c>
      <c r="DF492" s="132">
        <f t="shared" si="919"/>
        <v>0</v>
      </c>
      <c r="DG492" s="132">
        <f t="shared" si="919"/>
        <v>0</v>
      </c>
      <c r="DH492" s="132">
        <f t="shared" si="919"/>
        <v>0</v>
      </c>
      <c r="DI492" s="132">
        <f t="shared" si="919"/>
        <v>0</v>
      </c>
      <c r="DJ492" s="132">
        <f t="shared" si="919"/>
        <v>0</v>
      </c>
      <c r="DK492" s="132">
        <f t="shared" si="919"/>
        <v>0</v>
      </c>
      <c r="DL492" s="132">
        <f t="shared" si="919"/>
        <v>0</v>
      </c>
      <c r="DM492" s="132">
        <f t="shared" si="919"/>
        <v>0</v>
      </c>
      <c r="DN492" s="233">
        <f t="shared" si="919"/>
        <v>0</v>
      </c>
      <c r="DO492" s="232">
        <f t="shared" si="849"/>
        <v>0</v>
      </c>
      <c r="DP492" s="132">
        <f t="shared" si="850"/>
        <v>0</v>
      </c>
      <c r="DQ492" s="132">
        <f t="shared" si="851"/>
        <v>0</v>
      </c>
      <c r="DR492" s="132">
        <f t="shared" si="852"/>
        <v>0</v>
      </c>
      <c r="DS492" s="132">
        <f t="shared" si="853"/>
        <v>0</v>
      </c>
      <c r="DT492" s="132">
        <f t="shared" si="854"/>
        <v>0</v>
      </c>
      <c r="DU492" s="132">
        <f t="shared" si="855"/>
        <v>0</v>
      </c>
      <c r="DV492" s="132">
        <f t="shared" si="856"/>
        <v>0</v>
      </c>
      <c r="DW492" s="132">
        <f t="shared" si="857"/>
        <v>0</v>
      </c>
      <c r="DX492" s="233">
        <f t="shared" si="858"/>
        <v>0</v>
      </c>
      <c r="DY492" s="231" t="b">
        <f t="shared" si="895"/>
        <v>0</v>
      </c>
      <c r="DZ492" s="163"/>
      <c r="EA492" s="226" t="str">
        <f t="shared" si="896"/>
        <v/>
      </c>
      <c r="EB492" s="178" t="str">
        <f t="shared" si="897"/>
        <v/>
      </c>
      <c r="EC492" s="178" t="str">
        <f t="shared" si="898"/>
        <v/>
      </c>
      <c r="ED492" s="178" t="str">
        <f t="shared" si="899"/>
        <v/>
      </c>
      <c r="EE492" s="178" t="str">
        <f t="shared" si="900"/>
        <v/>
      </c>
      <c r="EF492" s="178" t="str">
        <f t="shared" si="901"/>
        <v/>
      </c>
      <c r="EG492" s="178" t="str">
        <f t="shared" si="902"/>
        <v/>
      </c>
      <c r="EH492" s="178" t="str">
        <f t="shared" si="903"/>
        <v/>
      </c>
      <c r="EI492" s="178" t="str">
        <f t="shared" si="904"/>
        <v/>
      </c>
      <c r="EJ492" s="227" t="str">
        <f t="shared" si="905"/>
        <v/>
      </c>
      <c r="EK492" s="230" t="str">
        <f t="shared" si="859"/>
        <v/>
      </c>
      <c r="EL492" s="177" t="str">
        <f t="shared" si="860"/>
        <v/>
      </c>
      <c r="EM492" s="177" t="str">
        <f t="shared" si="861"/>
        <v/>
      </c>
      <c r="EN492" s="177" t="str">
        <f t="shared" si="862"/>
        <v/>
      </c>
      <c r="EO492" s="177" t="str">
        <f t="shared" si="863"/>
        <v/>
      </c>
      <c r="EP492" s="177" t="str">
        <f t="shared" si="864"/>
        <v/>
      </c>
      <c r="EQ492" s="177" t="str">
        <f t="shared" si="865"/>
        <v/>
      </c>
      <c r="ER492" s="177" t="str">
        <f t="shared" si="866"/>
        <v/>
      </c>
      <c r="ES492" s="177" t="str">
        <f t="shared" si="867"/>
        <v/>
      </c>
      <c r="ET492" s="177" t="str">
        <f t="shared" si="868"/>
        <v/>
      </c>
      <c r="EU492" s="229" t="e">
        <f t="shared" si="869"/>
        <v>#VALUE!</v>
      </c>
      <c r="EV492" s="27" t="e">
        <f t="shared" si="870"/>
        <v>#VALUE!</v>
      </c>
      <c r="EW492" s="27" t="e">
        <f t="shared" si="871"/>
        <v>#VALUE!</v>
      </c>
      <c r="EX492" s="28" t="e">
        <f t="shared" si="872"/>
        <v>#VALUE!</v>
      </c>
      <c r="EY492" s="28" t="e">
        <f t="shared" si="873"/>
        <v>#VALUE!</v>
      </c>
      <c r="EZ492" s="28" t="b">
        <f t="shared" si="874"/>
        <v>0</v>
      </c>
      <c r="FA492" s="176" t="str">
        <f t="shared" si="875"/>
        <v/>
      </c>
      <c r="FB492" s="27" t="e" cm="1">
        <f t="array" aca="1" ref="FB492" ca="1">TEXT(RIGHT(10-RIGHT(SUM(INDEX(1*(MID(MID(C492,1,1)*2,ROW(INDIRECT("1:"&amp;LEN(MID(C492,1,1)*2))),1)),,))+MID(C492,2,1)+
SUM(INDEX(1*(MID(MID(C492,3,1)*2,ROW(INDIRECT("1:"&amp;LEN(MID(C492,3,1)*2))),1)),,))+MID(C492,4,1)+
SUM(INDEX(1*(MID(MID(C492,5,1)*2,ROW(INDIRECT("1:"&amp;LEN(MID(C492,5,1)*2))),1)),,))+MID(C492,6,1)+
SUM(INDEX(1*(MID(MID(C492,8,1)*2,ROW(INDIRECT("1:"&amp;LEN(MID(C492,8,1)*2))),1)),,))+MID(C492,9,1)+
SUM(INDEX(1*(MID(MID(C492,10,1)*2,ROW(INDIRECT("1:"&amp;LEN(MID(C492,10,1)*2))),1)),,)),1),1),"0")</f>
        <v>#VALUE!</v>
      </c>
      <c r="FC492" s="27" t="str">
        <f t="shared" si="876"/>
        <v/>
      </c>
      <c r="FD492" s="29" t="b">
        <f t="shared" si="877"/>
        <v>0</v>
      </c>
      <c r="FE492" s="112" t="b">
        <f>IFERROR(MATCH(D492,'Avtal för korttidsarbete'!$G$13:$G$1012,0),TRUE)</f>
        <v>1</v>
      </c>
      <c r="FF492" s="112" t="b">
        <f t="shared" si="906"/>
        <v>0</v>
      </c>
      <c r="FG492" s="113" t="str" cm="1">
        <f t="array" ref="FG492">IF(FE492=TRUE,"x",INDEX('Avtal för korttidsarbete'!$E$13:$E$1012,$FE492))</f>
        <v>x</v>
      </c>
      <c r="FH492" s="113" t="str" cm="1">
        <f t="array" ref="FH492">IF(FE492=TRUE,"x",INDEX('Avtal för korttidsarbete'!$F$13:$F$1012,$FE492))</f>
        <v>x</v>
      </c>
      <c r="FI492" s="112" t="b">
        <f t="shared" si="907"/>
        <v>0</v>
      </c>
      <c r="FJ492" s="135">
        <f t="shared" si="908"/>
        <v>44166</v>
      </c>
      <c r="FK492" s="135">
        <f t="shared" si="909"/>
        <v>44377</v>
      </c>
      <c r="FL492" s="112" t="b">
        <f t="shared" si="910"/>
        <v>0</v>
      </c>
      <c r="FM492" s="113">
        <f t="shared" si="911"/>
        <v>44166</v>
      </c>
      <c r="FN492" s="135">
        <f t="shared" si="912"/>
        <v>44377</v>
      </c>
      <c r="FO492" s="148" t="b">
        <f>IFERROR(INDEX('Avtal för korttidsarbete'!R:R,MATCH(D492,'Avtal för korttidsarbete'!$G:$G,0)),TRUE)</f>
        <v>1</v>
      </c>
      <c r="FP492" s="135" t="str">
        <f>IF(FO492,"-",INDEX('Avtal för korttidsarbete'!$D:$D,MATCH(D492,'Avtal för korttidsarbete'!$G:$G,0)))</f>
        <v>-</v>
      </c>
      <c r="FQ492" s="113" t="b">
        <f>IFERROR(G492&gt;INDEX(Uppsägningar!E:E,MATCH(C492,Uppsägningar!C:C,0)),FALSE)</f>
        <v>0</v>
      </c>
    </row>
    <row r="493" spans="1:173" x14ac:dyDescent="0.25">
      <c r="A493" s="19">
        <v>477</v>
      </c>
      <c r="B493" s="20"/>
      <c r="C493" s="183"/>
      <c r="D493" s="66"/>
      <c r="E493" s="212">
        <f>IFERROR(INDEX(Admin!$C$7:$C$10,MATCH(FP493,TblNivåValTExt,0)),0)</f>
        <v>0</v>
      </c>
      <c r="F493" s="1"/>
      <c r="G493" s="1"/>
      <c r="H493" s="78"/>
      <c r="I493" s="181"/>
      <c r="J493" s="181"/>
      <c r="K493" s="182"/>
      <c r="L493" s="182"/>
      <c r="M493" s="181"/>
      <c r="N493" s="181"/>
      <c r="O493" s="181"/>
      <c r="P493" s="182"/>
      <c r="Q493" s="182"/>
      <c r="R493" s="181"/>
      <c r="S493" s="181"/>
      <c r="T493" s="181"/>
      <c r="U493" s="182"/>
      <c r="V493" s="182"/>
      <c r="W493" s="181"/>
      <c r="X493" s="181"/>
      <c r="Y493" s="181"/>
      <c r="Z493" s="182"/>
      <c r="AA493" s="182"/>
      <c r="AB493" s="181"/>
      <c r="AC493" s="181"/>
      <c r="AD493" s="181"/>
      <c r="AE493" s="182"/>
      <c r="AF493" s="182"/>
      <c r="AG493" s="181"/>
      <c r="AH493" s="181"/>
      <c r="AI493" s="181"/>
      <c r="AJ493" s="182"/>
      <c r="AK493" s="182"/>
      <c r="AL493" s="181"/>
      <c r="AM493" s="181"/>
      <c r="AN493" s="181"/>
      <c r="AO493" s="182"/>
      <c r="AP493" s="182"/>
      <c r="AQ493" s="181"/>
      <c r="AR493" s="181"/>
      <c r="AS493" s="181"/>
      <c r="AT493" s="182"/>
      <c r="AU493" s="182"/>
      <c r="AV493" s="181"/>
      <c r="AW493" s="181"/>
      <c r="AX493" s="181"/>
      <c r="AY493" s="182"/>
      <c r="AZ493" s="182"/>
      <c r="BA493" s="181"/>
      <c r="BB493" s="181"/>
      <c r="BC493" s="181"/>
      <c r="BD493" s="182"/>
      <c r="BE493" s="182"/>
      <c r="BF493" s="181"/>
      <c r="BG493" s="180">
        <f t="shared" si="878"/>
        <v>0</v>
      </c>
      <c r="BH493" s="116" t="str">
        <f t="shared" si="879"/>
        <v/>
      </c>
      <c r="BI493" s="80" t="b">
        <f t="shared" si="827"/>
        <v>0</v>
      </c>
      <c r="BJ493" s="80" t="str">
        <f t="shared" si="828"/>
        <v/>
      </c>
      <c r="BK493" s="80" t="b">
        <f t="shared" si="880"/>
        <v>0</v>
      </c>
      <c r="BL493" s="13" t="str">
        <f t="shared" si="829"/>
        <v/>
      </c>
      <c r="BM493" s="13" t="b">
        <f t="shared" si="881"/>
        <v>0</v>
      </c>
      <c r="BN493" s="35" t="str">
        <f t="shared" si="830"/>
        <v/>
      </c>
      <c r="BO493" s="13" t="b">
        <f t="shared" si="831"/>
        <v>0</v>
      </c>
      <c r="BP493" s="35" t="str">
        <f t="shared" si="832"/>
        <v/>
      </c>
      <c r="BQ493" s="13" t="b">
        <f t="shared" si="833"/>
        <v>0</v>
      </c>
      <c r="BR493" s="35" t="str">
        <f t="shared" si="834"/>
        <v/>
      </c>
      <c r="BS493" s="35" t="b">
        <f t="shared" si="835"/>
        <v>0</v>
      </c>
      <c r="BT493" s="35" t="str">
        <f t="shared" si="836"/>
        <v/>
      </c>
      <c r="BU493" s="35" t="b">
        <f t="shared" si="837"/>
        <v>0</v>
      </c>
      <c r="BV493" s="35" t="str">
        <f t="shared" si="838"/>
        <v/>
      </c>
      <c r="BW493" s="13" t="b">
        <f t="shared" si="913"/>
        <v>0</v>
      </c>
      <c r="BX493" s="35" t="str">
        <f t="shared" si="839"/>
        <v/>
      </c>
      <c r="BY493" s="265" t="b">
        <f t="shared" si="882"/>
        <v>0</v>
      </c>
      <c r="BZ493" s="35" t="str">
        <f t="shared" si="840"/>
        <v/>
      </c>
      <c r="CA493" s="265" t="b">
        <f t="shared" si="883"/>
        <v>0</v>
      </c>
      <c r="CB493" s="35" t="str">
        <f t="shared" si="841"/>
        <v/>
      </c>
      <c r="CC493" s="272" t="b">
        <f t="shared" si="884"/>
        <v>0</v>
      </c>
      <c r="CD493" s="35" t="str">
        <f t="shared" si="842"/>
        <v/>
      </c>
      <c r="CE493" s="13" t="b">
        <f t="shared" si="843"/>
        <v>0</v>
      </c>
      <c r="CF493" s="35" t="str">
        <f t="shared" si="844"/>
        <v/>
      </c>
      <c r="CG493" s="179">
        <f t="shared" si="845"/>
        <v>0</v>
      </c>
      <c r="CH493" s="179">
        <f t="shared" si="846"/>
        <v>0</v>
      </c>
      <c r="CI493" s="218">
        <f t="shared" si="885"/>
        <v>0</v>
      </c>
      <c r="CJ493" s="218">
        <f t="shared" si="886"/>
        <v>0</v>
      </c>
      <c r="CK493" s="218">
        <f t="shared" si="887"/>
        <v>0</v>
      </c>
      <c r="CL493" s="218">
        <f t="shared" si="888"/>
        <v>0</v>
      </c>
      <c r="CM493" s="218">
        <f t="shared" si="889"/>
        <v>0</v>
      </c>
      <c r="CN493" s="218">
        <f t="shared" si="890"/>
        <v>0</v>
      </c>
      <c r="CO493" s="218">
        <f t="shared" si="891"/>
        <v>0</v>
      </c>
      <c r="CP493" s="218">
        <f t="shared" si="892"/>
        <v>0</v>
      </c>
      <c r="CQ493" s="218">
        <f t="shared" si="893"/>
        <v>0</v>
      </c>
      <c r="CR493" s="218">
        <f t="shared" si="894"/>
        <v>0</v>
      </c>
      <c r="CS493" s="14">
        <f t="shared" si="847"/>
        <v>0</v>
      </c>
      <c r="CT493" s="236">
        <f t="shared" si="848"/>
        <v>0</v>
      </c>
      <c r="CU493" s="237">
        <f t="shared" si="918"/>
        <v>0</v>
      </c>
      <c r="CV493" s="16">
        <f t="shared" si="918"/>
        <v>0</v>
      </c>
      <c r="CW493" s="16">
        <f t="shared" si="918"/>
        <v>0</v>
      </c>
      <c r="CX493" s="16">
        <f t="shared" si="918"/>
        <v>0</v>
      </c>
      <c r="CY493" s="16">
        <f t="shared" si="918"/>
        <v>0</v>
      </c>
      <c r="CZ493" s="16">
        <f t="shared" si="918"/>
        <v>0</v>
      </c>
      <c r="DA493" s="16">
        <f t="shared" si="918"/>
        <v>0</v>
      </c>
      <c r="DB493" s="16">
        <f t="shared" si="918"/>
        <v>0</v>
      </c>
      <c r="DC493" s="16">
        <f t="shared" si="918"/>
        <v>0</v>
      </c>
      <c r="DD493" s="238">
        <f t="shared" si="918"/>
        <v>0</v>
      </c>
      <c r="DE493" s="232">
        <f t="shared" si="919"/>
        <v>0</v>
      </c>
      <c r="DF493" s="132">
        <f t="shared" si="919"/>
        <v>0</v>
      </c>
      <c r="DG493" s="132">
        <f t="shared" si="919"/>
        <v>0</v>
      </c>
      <c r="DH493" s="132">
        <f t="shared" si="919"/>
        <v>0</v>
      </c>
      <c r="DI493" s="132">
        <f t="shared" si="919"/>
        <v>0</v>
      </c>
      <c r="DJ493" s="132">
        <f t="shared" si="919"/>
        <v>0</v>
      </c>
      <c r="DK493" s="132">
        <f t="shared" si="919"/>
        <v>0</v>
      </c>
      <c r="DL493" s="132">
        <f t="shared" si="919"/>
        <v>0</v>
      </c>
      <c r="DM493" s="132">
        <f t="shared" si="919"/>
        <v>0</v>
      </c>
      <c r="DN493" s="233">
        <f t="shared" si="919"/>
        <v>0</v>
      </c>
      <c r="DO493" s="232">
        <f t="shared" si="849"/>
        <v>0</v>
      </c>
      <c r="DP493" s="132">
        <f t="shared" si="850"/>
        <v>0</v>
      </c>
      <c r="DQ493" s="132">
        <f t="shared" si="851"/>
        <v>0</v>
      </c>
      <c r="DR493" s="132">
        <f t="shared" si="852"/>
        <v>0</v>
      </c>
      <c r="DS493" s="132">
        <f t="shared" si="853"/>
        <v>0</v>
      </c>
      <c r="DT493" s="132">
        <f t="shared" si="854"/>
        <v>0</v>
      </c>
      <c r="DU493" s="132">
        <f t="shared" si="855"/>
        <v>0</v>
      </c>
      <c r="DV493" s="132">
        <f t="shared" si="856"/>
        <v>0</v>
      </c>
      <c r="DW493" s="132">
        <f t="shared" si="857"/>
        <v>0</v>
      </c>
      <c r="DX493" s="233">
        <f t="shared" si="858"/>
        <v>0</v>
      </c>
      <c r="DY493" s="231" t="b">
        <f t="shared" si="895"/>
        <v>0</v>
      </c>
      <c r="DZ493" s="163"/>
      <c r="EA493" s="226" t="str">
        <f t="shared" si="896"/>
        <v/>
      </c>
      <c r="EB493" s="178" t="str">
        <f t="shared" si="897"/>
        <v/>
      </c>
      <c r="EC493" s="178" t="str">
        <f t="shared" si="898"/>
        <v/>
      </c>
      <c r="ED493" s="178" t="str">
        <f t="shared" si="899"/>
        <v/>
      </c>
      <c r="EE493" s="178" t="str">
        <f t="shared" si="900"/>
        <v/>
      </c>
      <c r="EF493" s="178" t="str">
        <f t="shared" si="901"/>
        <v/>
      </c>
      <c r="EG493" s="178" t="str">
        <f t="shared" si="902"/>
        <v/>
      </c>
      <c r="EH493" s="178" t="str">
        <f t="shared" si="903"/>
        <v/>
      </c>
      <c r="EI493" s="178" t="str">
        <f t="shared" si="904"/>
        <v/>
      </c>
      <c r="EJ493" s="227" t="str">
        <f t="shared" si="905"/>
        <v/>
      </c>
      <c r="EK493" s="230" t="str">
        <f t="shared" si="859"/>
        <v/>
      </c>
      <c r="EL493" s="177" t="str">
        <f t="shared" si="860"/>
        <v/>
      </c>
      <c r="EM493" s="177" t="str">
        <f t="shared" si="861"/>
        <v/>
      </c>
      <c r="EN493" s="177" t="str">
        <f t="shared" si="862"/>
        <v/>
      </c>
      <c r="EO493" s="177" t="str">
        <f t="shared" si="863"/>
        <v/>
      </c>
      <c r="EP493" s="177" t="str">
        <f t="shared" si="864"/>
        <v/>
      </c>
      <c r="EQ493" s="177" t="str">
        <f t="shared" si="865"/>
        <v/>
      </c>
      <c r="ER493" s="177" t="str">
        <f t="shared" si="866"/>
        <v/>
      </c>
      <c r="ES493" s="177" t="str">
        <f t="shared" si="867"/>
        <v/>
      </c>
      <c r="ET493" s="177" t="str">
        <f t="shared" si="868"/>
        <v/>
      </c>
      <c r="EU493" s="229" t="e">
        <f t="shared" si="869"/>
        <v>#VALUE!</v>
      </c>
      <c r="EV493" s="27" t="e">
        <f t="shared" si="870"/>
        <v>#VALUE!</v>
      </c>
      <c r="EW493" s="27" t="e">
        <f t="shared" si="871"/>
        <v>#VALUE!</v>
      </c>
      <c r="EX493" s="28" t="e">
        <f t="shared" si="872"/>
        <v>#VALUE!</v>
      </c>
      <c r="EY493" s="28" t="e">
        <f t="shared" si="873"/>
        <v>#VALUE!</v>
      </c>
      <c r="EZ493" s="28" t="b">
        <f t="shared" si="874"/>
        <v>0</v>
      </c>
      <c r="FA493" s="176" t="str">
        <f t="shared" si="875"/>
        <v/>
      </c>
      <c r="FB493" s="27" t="e" cm="1">
        <f t="array" aca="1" ref="FB493" ca="1">TEXT(RIGHT(10-RIGHT(SUM(INDEX(1*(MID(MID(C493,1,1)*2,ROW(INDIRECT("1:"&amp;LEN(MID(C493,1,1)*2))),1)),,))+MID(C493,2,1)+
SUM(INDEX(1*(MID(MID(C493,3,1)*2,ROW(INDIRECT("1:"&amp;LEN(MID(C493,3,1)*2))),1)),,))+MID(C493,4,1)+
SUM(INDEX(1*(MID(MID(C493,5,1)*2,ROW(INDIRECT("1:"&amp;LEN(MID(C493,5,1)*2))),1)),,))+MID(C493,6,1)+
SUM(INDEX(1*(MID(MID(C493,8,1)*2,ROW(INDIRECT("1:"&amp;LEN(MID(C493,8,1)*2))),1)),,))+MID(C493,9,1)+
SUM(INDEX(1*(MID(MID(C493,10,1)*2,ROW(INDIRECT("1:"&amp;LEN(MID(C493,10,1)*2))),1)),,)),1),1),"0")</f>
        <v>#VALUE!</v>
      </c>
      <c r="FC493" s="27" t="str">
        <f t="shared" si="876"/>
        <v/>
      </c>
      <c r="FD493" s="29" t="b">
        <f t="shared" si="877"/>
        <v>0</v>
      </c>
      <c r="FE493" s="112" t="b">
        <f>IFERROR(MATCH(D493,'Avtal för korttidsarbete'!$G$13:$G$1012,0),TRUE)</f>
        <v>1</v>
      </c>
      <c r="FF493" s="112" t="b">
        <f t="shared" si="906"/>
        <v>0</v>
      </c>
      <c r="FG493" s="113" t="str" cm="1">
        <f t="array" ref="FG493">IF(FE493=TRUE,"x",INDEX('Avtal för korttidsarbete'!$E$13:$E$1012,$FE493))</f>
        <v>x</v>
      </c>
      <c r="FH493" s="113" t="str" cm="1">
        <f t="array" ref="FH493">IF(FE493=TRUE,"x",INDEX('Avtal för korttidsarbete'!$F$13:$F$1012,$FE493))</f>
        <v>x</v>
      </c>
      <c r="FI493" s="112" t="b">
        <f t="shared" si="907"/>
        <v>0</v>
      </c>
      <c r="FJ493" s="135">
        <f t="shared" si="908"/>
        <v>44166</v>
      </c>
      <c r="FK493" s="135">
        <f t="shared" si="909"/>
        <v>44377</v>
      </c>
      <c r="FL493" s="112" t="b">
        <f t="shared" si="910"/>
        <v>0</v>
      </c>
      <c r="FM493" s="113">
        <f t="shared" si="911"/>
        <v>44166</v>
      </c>
      <c r="FN493" s="135">
        <f t="shared" si="912"/>
        <v>44377</v>
      </c>
      <c r="FO493" s="148" t="b">
        <f>IFERROR(INDEX('Avtal för korttidsarbete'!R:R,MATCH(D493,'Avtal för korttidsarbete'!$G:$G,0)),TRUE)</f>
        <v>1</v>
      </c>
      <c r="FP493" s="135" t="str">
        <f>IF(FO493,"-",INDEX('Avtal för korttidsarbete'!$D:$D,MATCH(D493,'Avtal för korttidsarbete'!$G:$G,0)))</f>
        <v>-</v>
      </c>
      <c r="FQ493" s="113" t="b">
        <f>IFERROR(G493&gt;INDEX(Uppsägningar!E:E,MATCH(C493,Uppsägningar!C:C,0)),FALSE)</f>
        <v>0</v>
      </c>
    </row>
    <row r="494" spans="1:173" x14ac:dyDescent="0.25">
      <c r="A494" s="19">
        <v>478</v>
      </c>
      <c r="B494" s="20"/>
      <c r="C494" s="183"/>
      <c r="D494" s="66"/>
      <c r="E494" s="212">
        <f>IFERROR(INDEX(Admin!$C$7:$C$10,MATCH(FP494,TblNivåValTExt,0)),0)</f>
        <v>0</v>
      </c>
      <c r="F494" s="1"/>
      <c r="G494" s="1"/>
      <c r="H494" s="78"/>
      <c r="I494" s="181"/>
      <c r="J494" s="181"/>
      <c r="K494" s="182"/>
      <c r="L494" s="182"/>
      <c r="M494" s="181"/>
      <c r="N494" s="181"/>
      <c r="O494" s="181"/>
      <c r="P494" s="182"/>
      <c r="Q494" s="182"/>
      <c r="R494" s="181"/>
      <c r="S494" s="181"/>
      <c r="T494" s="181"/>
      <c r="U494" s="182"/>
      <c r="V494" s="182"/>
      <c r="W494" s="181"/>
      <c r="X494" s="181"/>
      <c r="Y494" s="181"/>
      <c r="Z494" s="182"/>
      <c r="AA494" s="182"/>
      <c r="AB494" s="181"/>
      <c r="AC494" s="181"/>
      <c r="AD494" s="181"/>
      <c r="AE494" s="182"/>
      <c r="AF494" s="182"/>
      <c r="AG494" s="181"/>
      <c r="AH494" s="181"/>
      <c r="AI494" s="181"/>
      <c r="AJ494" s="182"/>
      <c r="AK494" s="182"/>
      <c r="AL494" s="181"/>
      <c r="AM494" s="181"/>
      <c r="AN494" s="181"/>
      <c r="AO494" s="182"/>
      <c r="AP494" s="182"/>
      <c r="AQ494" s="181"/>
      <c r="AR494" s="181"/>
      <c r="AS494" s="181"/>
      <c r="AT494" s="182"/>
      <c r="AU494" s="182"/>
      <c r="AV494" s="181"/>
      <c r="AW494" s="181"/>
      <c r="AX494" s="181"/>
      <c r="AY494" s="182"/>
      <c r="AZ494" s="182"/>
      <c r="BA494" s="181"/>
      <c r="BB494" s="181"/>
      <c r="BC494" s="181"/>
      <c r="BD494" s="182"/>
      <c r="BE494" s="182"/>
      <c r="BF494" s="181"/>
      <c r="BG494" s="180">
        <f t="shared" si="878"/>
        <v>0</v>
      </c>
      <c r="BH494" s="116" t="str">
        <f t="shared" si="879"/>
        <v/>
      </c>
      <c r="BI494" s="80" t="b">
        <f t="shared" si="827"/>
        <v>0</v>
      </c>
      <c r="BJ494" s="80" t="str">
        <f t="shared" si="828"/>
        <v/>
      </c>
      <c r="BK494" s="80" t="b">
        <f t="shared" si="880"/>
        <v>0</v>
      </c>
      <c r="BL494" s="13" t="str">
        <f t="shared" si="829"/>
        <v/>
      </c>
      <c r="BM494" s="13" t="b">
        <f t="shared" si="881"/>
        <v>0</v>
      </c>
      <c r="BN494" s="35" t="str">
        <f t="shared" si="830"/>
        <v/>
      </c>
      <c r="BO494" s="13" t="b">
        <f t="shared" si="831"/>
        <v>0</v>
      </c>
      <c r="BP494" s="35" t="str">
        <f t="shared" si="832"/>
        <v/>
      </c>
      <c r="BQ494" s="13" t="b">
        <f t="shared" si="833"/>
        <v>0</v>
      </c>
      <c r="BR494" s="35" t="str">
        <f t="shared" si="834"/>
        <v/>
      </c>
      <c r="BS494" s="35" t="b">
        <f t="shared" si="835"/>
        <v>0</v>
      </c>
      <c r="BT494" s="35" t="str">
        <f t="shared" si="836"/>
        <v/>
      </c>
      <c r="BU494" s="35" t="b">
        <f t="shared" si="837"/>
        <v>0</v>
      </c>
      <c r="BV494" s="35" t="str">
        <f t="shared" si="838"/>
        <v/>
      </c>
      <c r="BW494" s="13" t="b">
        <f t="shared" si="913"/>
        <v>0</v>
      </c>
      <c r="BX494" s="35" t="str">
        <f t="shared" si="839"/>
        <v/>
      </c>
      <c r="BY494" s="265" t="b">
        <f t="shared" si="882"/>
        <v>0</v>
      </c>
      <c r="BZ494" s="35" t="str">
        <f t="shared" si="840"/>
        <v/>
      </c>
      <c r="CA494" s="265" t="b">
        <f t="shared" si="883"/>
        <v>0</v>
      </c>
      <c r="CB494" s="35" t="str">
        <f t="shared" si="841"/>
        <v/>
      </c>
      <c r="CC494" s="272" t="b">
        <f t="shared" si="884"/>
        <v>0</v>
      </c>
      <c r="CD494" s="35" t="str">
        <f t="shared" si="842"/>
        <v/>
      </c>
      <c r="CE494" s="13" t="b">
        <f t="shared" si="843"/>
        <v>0</v>
      </c>
      <c r="CF494" s="35" t="str">
        <f t="shared" si="844"/>
        <v/>
      </c>
      <c r="CG494" s="179">
        <f t="shared" si="845"/>
        <v>0</v>
      </c>
      <c r="CH494" s="179">
        <f t="shared" si="846"/>
        <v>0</v>
      </c>
      <c r="CI494" s="218">
        <f t="shared" si="885"/>
        <v>0</v>
      </c>
      <c r="CJ494" s="218">
        <f t="shared" si="886"/>
        <v>0</v>
      </c>
      <c r="CK494" s="218">
        <f t="shared" si="887"/>
        <v>0</v>
      </c>
      <c r="CL494" s="218">
        <f t="shared" si="888"/>
        <v>0</v>
      </c>
      <c r="CM494" s="218">
        <f t="shared" si="889"/>
        <v>0</v>
      </c>
      <c r="CN494" s="218">
        <f t="shared" si="890"/>
        <v>0</v>
      </c>
      <c r="CO494" s="218">
        <f t="shared" si="891"/>
        <v>0</v>
      </c>
      <c r="CP494" s="218">
        <f t="shared" si="892"/>
        <v>0</v>
      </c>
      <c r="CQ494" s="218">
        <f t="shared" si="893"/>
        <v>0</v>
      </c>
      <c r="CR494" s="218">
        <f t="shared" si="894"/>
        <v>0</v>
      </c>
      <c r="CS494" s="14">
        <f t="shared" si="847"/>
        <v>0</v>
      </c>
      <c r="CT494" s="236">
        <f t="shared" si="848"/>
        <v>0</v>
      </c>
      <c r="CU494" s="237">
        <f t="shared" si="918"/>
        <v>0</v>
      </c>
      <c r="CV494" s="16">
        <f t="shared" si="918"/>
        <v>0</v>
      </c>
      <c r="CW494" s="16">
        <f t="shared" si="918"/>
        <v>0</v>
      </c>
      <c r="CX494" s="16">
        <f t="shared" si="918"/>
        <v>0</v>
      </c>
      <c r="CY494" s="16">
        <f t="shared" si="918"/>
        <v>0</v>
      </c>
      <c r="CZ494" s="16">
        <f t="shared" si="918"/>
        <v>0</v>
      </c>
      <c r="DA494" s="16">
        <f t="shared" si="918"/>
        <v>0</v>
      </c>
      <c r="DB494" s="16">
        <f t="shared" si="918"/>
        <v>0</v>
      </c>
      <c r="DC494" s="16">
        <f t="shared" si="918"/>
        <v>0</v>
      </c>
      <c r="DD494" s="238">
        <f t="shared" si="918"/>
        <v>0</v>
      </c>
      <c r="DE494" s="232">
        <f t="shared" si="919"/>
        <v>0</v>
      </c>
      <c r="DF494" s="132">
        <f t="shared" si="919"/>
        <v>0</v>
      </c>
      <c r="DG494" s="132">
        <f t="shared" si="919"/>
        <v>0</v>
      </c>
      <c r="DH494" s="132">
        <f t="shared" si="919"/>
        <v>0</v>
      </c>
      <c r="DI494" s="132">
        <f t="shared" si="919"/>
        <v>0</v>
      </c>
      <c r="DJ494" s="132">
        <f t="shared" si="919"/>
        <v>0</v>
      </c>
      <c r="DK494" s="132">
        <f t="shared" si="919"/>
        <v>0</v>
      </c>
      <c r="DL494" s="132">
        <f t="shared" si="919"/>
        <v>0</v>
      </c>
      <c r="DM494" s="132">
        <f t="shared" si="919"/>
        <v>0</v>
      </c>
      <c r="DN494" s="233">
        <f t="shared" si="919"/>
        <v>0</v>
      </c>
      <c r="DO494" s="232">
        <f t="shared" si="849"/>
        <v>0</v>
      </c>
      <c r="DP494" s="132">
        <f t="shared" si="850"/>
        <v>0</v>
      </c>
      <c r="DQ494" s="132">
        <f t="shared" si="851"/>
        <v>0</v>
      </c>
      <c r="DR494" s="132">
        <f t="shared" si="852"/>
        <v>0</v>
      </c>
      <c r="DS494" s="132">
        <f t="shared" si="853"/>
        <v>0</v>
      </c>
      <c r="DT494" s="132">
        <f t="shared" si="854"/>
        <v>0</v>
      </c>
      <c r="DU494" s="132">
        <f t="shared" si="855"/>
        <v>0</v>
      </c>
      <c r="DV494" s="132">
        <f t="shared" si="856"/>
        <v>0</v>
      </c>
      <c r="DW494" s="132">
        <f t="shared" si="857"/>
        <v>0</v>
      </c>
      <c r="DX494" s="233">
        <f t="shared" si="858"/>
        <v>0</v>
      </c>
      <c r="DY494" s="231" t="b">
        <f t="shared" si="895"/>
        <v>0</v>
      </c>
      <c r="DZ494" s="163"/>
      <c r="EA494" s="226" t="str">
        <f t="shared" si="896"/>
        <v/>
      </c>
      <c r="EB494" s="178" t="str">
        <f t="shared" si="897"/>
        <v/>
      </c>
      <c r="EC494" s="178" t="str">
        <f t="shared" si="898"/>
        <v/>
      </c>
      <c r="ED494" s="178" t="str">
        <f t="shared" si="899"/>
        <v/>
      </c>
      <c r="EE494" s="178" t="str">
        <f t="shared" si="900"/>
        <v/>
      </c>
      <c r="EF494" s="178" t="str">
        <f t="shared" si="901"/>
        <v/>
      </c>
      <c r="EG494" s="178" t="str">
        <f t="shared" si="902"/>
        <v/>
      </c>
      <c r="EH494" s="178" t="str">
        <f t="shared" si="903"/>
        <v/>
      </c>
      <c r="EI494" s="178" t="str">
        <f t="shared" si="904"/>
        <v/>
      </c>
      <c r="EJ494" s="227" t="str">
        <f t="shared" si="905"/>
        <v/>
      </c>
      <c r="EK494" s="230" t="str">
        <f t="shared" si="859"/>
        <v/>
      </c>
      <c r="EL494" s="177" t="str">
        <f t="shared" si="860"/>
        <v/>
      </c>
      <c r="EM494" s="177" t="str">
        <f t="shared" si="861"/>
        <v/>
      </c>
      <c r="EN494" s="177" t="str">
        <f t="shared" si="862"/>
        <v/>
      </c>
      <c r="EO494" s="177" t="str">
        <f t="shared" si="863"/>
        <v/>
      </c>
      <c r="EP494" s="177" t="str">
        <f t="shared" si="864"/>
        <v/>
      </c>
      <c r="EQ494" s="177" t="str">
        <f t="shared" si="865"/>
        <v/>
      </c>
      <c r="ER494" s="177" t="str">
        <f t="shared" si="866"/>
        <v/>
      </c>
      <c r="ES494" s="177" t="str">
        <f t="shared" si="867"/>
        <v/>
      </c>
      <c r="ET494" s="177" t="str">
        <f t="shared" si="868"/>
        <v/>
      </c>
      <c r="EU494" s="229" t="e">
        <f t="shared" si="869"/>
        <v>#VALUE!</v>
      </c>
      <c r="EV494" s="27" t="e">
        <f t="shared" si="870"/>
        <v>#VALUE!</v>
      </c>
      <c r="EW494" s="27" t="e">
        <f t="shared" si="871"/>
        <v>#VALUE!</v>
      </c>
      <c r="EX494" s="28" t="e">
        <f t="shared" si="872"/>
        <v>#VALUE!</v>
      </c>
      <c r="EY494" s="28" t="e">
        <f t="shared" si="873"/>
        <v>#VALUE!</v>
      </c>
      <c r="EZ494" s="28" t="b">
        <f t="shared" si="874"/>
        <v>0</v>
      </c>
      <c r="FA494" s="176" t="str">
        <f t="shared" si="875"/>
        <v/>
      </c>
      <c r="FB494" s="27" t="e" cm="1">
        <f t="array" aca="1" ref="FB494" ca="1">TEXT(RIGHT(10-RIGHT(SUM(INDEX(1*(MID(MID(C494,1,1)*2,ROW(INDIRECT("1:"&amp;LEN(MID(C494,1,1)*2))),1)),,))+MID(C494,2,1)+
SUM(INDEX(1*(MID(MID(C494,3,1)*2,ROW(INDIRECT("1:"&amp;LEN(MID(C494,3,1)*2))),1)),,))+MID(C494,4,1)+
SUM(INDEX(1*(MID(MID(C494,5,1)*2,ROW(INDIRECT("1:"&amp;LEN(MID(C494,5,1)*2))),1)),,))+MID(C494,6,1)+
SUM(INDEX(1*(MID(MID(C494,8,1)*2,ROW(INDIRECT("1:"&amp;LEN(MID(C494,8,1)*2))),1)),,))+MID(C494,9,1)+
SUM(INDEX(1*(MID(MID(C494,10,1)*2,ROW(INDIRECT("1:"&amp;LEN(MID(C494,10,1)*2))),1)),,)),1),1),"0")</f>
        <v>#VALUE!</v>
      </c>
      <c r="FC494" s="27" t="str">
        <f t="shared" si="876"/>
        <v/>
      </c>
      <c r="FD494" s="29" t="b">
        <f t="shared" si="877"/>
        <v>0</v>
      </c>
      <c r="FE494" s="112" t="b">
        <f>IFERROR(MATCH(D494,'Avtal för korttidsarbete'!$G$13:$G$1012,0),TRUE)</f>
        <v>1</v>
      </c>
      <c r="FF494" s="112" t="b">
        <f t="shared" si="906"/>
        <v>0</v>
      </c>
      <c r="FG494" s="113" t="str" cm="1">
        <f t="array" ref="FG494">IF(FE494=TRUE,"x",INDEX('Avtal för korttidsarbete'!$E$13:$E$1012,$FE494))</f>
        <v>x</v>
      </c>
      <c r="FH494" s="113" t="str" cm="1">
        <f t="array" ref="FH494">IF(FE494=TRUE,"x",INDEX('Avtal för korttidsarbete'!$F$13:$F$1012,$FE494))</f>
        <v>x</v>
      </c>
      <c r="FI494" s="112" t="b">
        <f t="shared" si="907"/>
        <v>0</v>
      </c>
      <c r="FJ494" s="135">
        <f t="shared" si="908"/>
        <v>44166</v>
      </c>
      <c r="FK494" s="135">
        <f t="shared" si="909"/>
        <v>44377</v>
      </c>
      <c r="FL494" s="112" t="b">
        <f t="shared" si="910"/>
        <v>0</v>
      </c>
      <c r="FM494" s="113">
        <f t="shared" si="911"/>
        <v>44166</v>
      </c>
      <c r="FN494" s="135">
        <f t="shared" si="912"/>
        <v>44377</v>
      </c>
      <c r="FO494" s="148" t="b">
        <f>IFERROR(INDEX('Avtal för korttidsarbete'!R:R,MATCH(D494,'Avtal för korttidsarbete'!$G:$G,0)),TRUE)</f>
        <v>1</v>
      </c>
      <c r="FP494" s="135" t="str">
        <f>IF(FO494,"-",INDEX('Avtal för korttidsarbete'!$D:$D,MATCH(D494,'Avtal för korttidsarbete'!$G:$G,0)))</f>
        <v>-</v>
      </c>
      <c r="FQ494" s="113" t="b">
        <f>IFERROR(G494&gt;INDEX(Uppsägningar!E:E,MATCH(C494,Uppsägningar!C:C,0)),FALSE)</f>
        <v>0</v>
      </c>
    </row>
    <row r="495" spans="1:173" x14ac:dyDescent="0.25">
      <c r="A495" s="19">
        <v>479</v>
      </c>
      <c r="B495" s="20"/>
      <c r="C495" s="183"/>
      <c r="D495" s="66"/>
      <c r="E495" s="212">
        <f>IFERROR(INDEX(Admin!$C$7:$C$10,MATCH(FP495,TblNivåValTExt,0)),0)</f>
        <v>0</v>
      </c>
      <c r="F495" s="1"/>
      <c r="G495" s="1"/>
      <c r="H495" s="78"/>
      <c r="I495" s="181"/>
      <c r="J495" s="181"/>
      <c r="K495" s="182"/>
      <c r="L495" s="182"/>
      <c r="M495" s="181"/>
      <c r="N495" s="181"/>
      <c r="O495" s="181"/>
      <c r="P495" s="182"/>
      <c r="Q495" s="182"/>
      <c r="R495" s="181"/>
      <c r="S495" s="181"/>
      <c r="T495" s="181"/>
      <c r="U495" s="182"/>
      <c r="V495" s="182"/>
      <c r="W495" s="181"/>
      <c r="X495" s="181"/>
      <c r="Y495" s="181"/>
      <c r="Z495" s="182"/>
      <c r="AA495" s="182"/>
      <c r="AB495" s="181"/>
      <c r="AC495" s="181"/>
      <c r="AD495" s="181"/>
      <c r="AE495" s="182"/>
      <c r="AF495" s="182"/>
      <c r="AG495" s="181"/>
      <c r="AH495" s="181"/>
      <c r="AI495" s="181"/>
      <c r="AJ495" s="182"/>
      <c r="AK495" s="182"/>
      <c r="AL495" s="181"/>
      <c r="AM495" s="181"/>
      <c r="AN495" s="181"/>
      <c r="AO495" s="182"/>
      <c r="AP495" s="182"/>
      <c r="AQ495" s="181"/>
      <c r="AR495" s="181"/>
      <c r="AS495" s="181"/>
      <c r="AT495" s="182"/>
      <c r="AU495" s="182"/>
      <c r="AV495" s="181"/>
      <c r="AW495" s="181"/>
      <c r="AX495" s="181"/>
      <c r="AY495" s="182"/>
      <c r="AZ495" s="182"/>
      <c r="BA495" s="181"/>
      <c r="BB495" s="181"/>
      <c r="BC495" s="181"/>
      <c r="BD495" s="182"/>
      <c r="BE495" s="182"/>
      <c r="BF495" s="181"/>
      <c r="BG495" s="180">
        <f t="shared" si="878"/>
        <v>0</v>
      </c>
      <c r="BH495" s="116" t="str">
        <f t="shared" si="879"/>
        <v/>
      </c>
      <c r="BI495" s="80" t="b">
        <f t="shared" si="827"/>
        <v>0</v>
      </c>
      <c r="BJ495" s="80" t="str">
        <f t="shared" si="828"/>
        <v/>
      </c>
      <c r="BK495" s="80" t="b">
        <f t="shared" si="880"/>
        <v>0</v>
      </c>
      <c r="BL495" s="13" t="str">
        <f t="shared" si="829"/>
        <v/>
      </c>
      <c r="BM495" s="13" t="b">
        <f t="shared" si="881"/>
        <v>0</v>
      </c>
      <c r="BN495" s="35" t="str">
        <f t="shared" si="830"/>
        <v/>
      </c>
      <c r="BO495" s="13" t="b">
        <f t="shared" si="831"/>
        <v>0</v>
      </c>
      <c r="BP495" s="35" t="str">
        <f t="shared" si="832"/>
        <v/>
      </c>
      <c r="BQ495" s="13" t="b">
        <f t="shared" si="833"/>
        <v>0</v>
      </c>
      <c r="BR495" s="35" t="str">
        <f t="shared" si="834"/>
        <v/>
      </c>
      <c r="BS495" s="35" t="b">
        <f t="shared" si="835"/>
        <v>0</v>
      </c>
      <c r="BT495" s="35" t="str">
        <f t="shared" si="836"/>
        <v/>
      </c>
      <c r="BU495" s="35" t="b">
        <f t="shared" si="837"/>
        <v>0</v>
      </c>
      <c r="BV495" s="35" t="str">
        <f t="shared" si="838"/>
        <v/>
      </c>
      <c r="BW495" s="13" t="b">
        <f t="shared" si="913"/>
        <v>0</v>
      </c>
      <c r="BX495" s="35" t="str">
        <f t="shared" si="839"/>
        <v/>
      </c>
      <c r="BY495" s="265" t="b">
        <f t="shared" si="882"/>
        <v>0</v>
      </c>
      <c r="BZ495" s="35" t="str">
        <f t="shared" si="840"/>
        <v/>
      </c>
      <c r="CA495" s="265" t="b">
        <f t="shared" si="883"/>
        <v>0</v>
      </c>
      <c r="CB495" s="35" t="str">
        <f t="shared" si="841"/>
        <v/>
      </c>
      <c r="CC495" s="272" t="b">
        <f t="shared" si="884"/>
        <v>0</v>
      </c>
      <c r="CD495" s="35" t="str">
        <f t="shared" si="842"/>
        <v/>
      </c>
      <c r="CE495" s="13" t="b">
        <f t="shared" si="843"/>
        <v>0</v>
      </c>
      <c r="CF495" s="35" t="str">
        <f t="shared" si="844"/>
        <v/>
      </c>
      <c r="CG495" s="179">
        <f t="shared" si="845"/>
        <v>0</v>
      </c>
      <c r="CH495" s="179">
        <f t="shared" si="846"/>
        <v>0</v>
      </c>
      <c r="CI495" s="218">
        <f t="shared" si="885"/>
        <v>0</v>
      </c>
      <c r="CJ495" s="218">
        <f t="shared" si="886"/>
        <v>0</v>
      </c>
      <c r="CK495" s="218">
        <f t="shared" si="887"/>
        <v>0</v>
      </c>
      <c r="CL495" s="218">
        <f t="shared" si="888"/>
        <v>0</v>
      </c>
      <c r="CM495" s="218">
        <f t="shared" si="889"/>
        <v>0</v>
      </c>
      <c r="CN495" s="218">
        <f t="shared" si="890"/>
        <v>0</v>
      </c>
      <c r="CO495" s="218">
        <f t="shared" si="891"/>
        <v>0</v>
      </c>
      <c r="CP495" s="218">
        <f t="shared" si="892"/>
        <v>0</v>
      </c>
      <c r="CQ495" s="218">
        <f t="shared" si="893"/>
        <v>0</v>
      </c>
      <c r="CR495" s="218">
        <f t="shared" si="894"/>
        <v>0</v>
      </c>
      <c r="CS495" s="14">
        <f t="shared" si="847"/>
        <v>0</v>
      </c>
      <c r="CT495" s="236">
        <f t="shared" si="848"/>
        <v>0</v>
      </c>
      <c r="CU495" s="237">
        <f t="shared" si="918"/>
        <v>0</v>
      </c>
      <c r="CV495" s="16">
        <f t="shared" si="918"/>
        <v>0</v>
      </c>
      <c r="CW495" s="16">
        <f t="shared" si="918"/>
        <v>0</v>
      </c>
      <c r="CX495" s="16">
        <f t="shared" si="918"/>
        <v>0</v>
      </c>
      <c r="CY495" s="16">
        <f t="shared" si="918"/>
        <v>0</v>
      </c>
      <c r="CZ495" s="16">
        <f t="shared" si="918"/>
        <v>0</v>
      </c>
      <c r="DA495" s="16">
        <f t="shared" si="918"/>
        <v>0</v>
      </c>
      <c r="DB495" s="16">
        <f t="shared" si="918"/>
        <v>0</v>
      </c>
      <c r="DC495" s="16">
        <f t="shared" si="918"/>
        <v>0</v>
      </c>
      <c r="DD495" s="238">
        <f t="shared" si="918"/>
        <v>0</v>
      </c>
      <c r="DE495" s="232">
        <f t="shared" si="919"/>
        <v>0</v>
      </c>
      <c r="DF495" s="132">
        <f t="shared" si="919"/>
        <v>0</v>
      </c>
      <c r="DG495" s="132">
        <f t="shared" si="919"/>
        <v>0</v>
      </c>
      <c r="DH495" s="132">
        <f t="shared" si="919"/>
        <v>0</v>
      </c>
      <c r="DI495" s="132">
        <f t="shared" si="919"/>
        <v>0</v>
      </c>
      <c r="DJ495" s="132">
        <f t="shared" si="919"/>
        <v>0</v>
      </c>
      <c r="DK495" s="132">
        <f t="shared" si="919"/>
        <v>0</v>
      </c>
      <c r="DL495" s="132">
        <f t="shared" si="919"/>
        <v>0</v>
      </c>
      <c r="DM495" s="132">
        <f t="shared" si="919"/>
        <v>0</v>
      </c>
      <c r="DN495" s="233">
        <f t="shared" si="919"/>
        <v>0</v>
      </c>
      <c r="DO495" s="232">
        <f t="shared" si="849"/>
        <v>0</v>
      </c>
      <c r="DP495" s="132">
        <f t="shared" si="850"/>
        <v>0</v>
      </c>
      <c r="DQ495" s="132">
        <f t="shared" si="851"/>
        <v>0</v>
      </c>
      <c r="DR495" s="132">
        <f t="shared" si="852"/>
        <v>0</v>
      </c>
      <c r="DS495" s="132">
        <f t="shared" si="853"/>
        <v>0</v>
      </c>
      <c r="DT495" s="132">
        <f t="shared" si="854"/>
        <v>0</v>
      </c>
      <c r="DU495" s="132">
        <f t="shared" si="855"/>
        <v>0</v>
      </c>
      <c r="DV495" s="132">
        <f t="shared" si="856"/>
        <v>0</v>
      </c>
      <c r="DW495" s="132">
        <f t="shared" si="857"/>
        <v>0</v>
      </c>
      <c r="DX495" s="233">
        <f t="shared" si="858"/>
        <v>0</v>
      </c>
      <c r="DY495" s="231" t="b">
        <f t="shared" si="895"/>
        <v>0</v>
      </c>
      <c r="DZ495" s="163"/>
      <c r="EA495" s="226" t="str">
        <f t="shared" si="896"/>
        <v/>
      </c>
      <c r="EB495" s="178" t="str">
        <f t="shared" si="897"/>
        <v/>
      </c>
      <c r="EC495" s="178" t="str">
        <f t="shared" si="898"/>
        <v/>
      </c>
      <c r="ED495" s="178" t="str">
        <f t="shared" si="899"/>
        <v/>
      </c>
      <c r="EE495" s="178" t="str">
        <f t="shared" si="900"/>
        <v/>
      </c>
      <c r="EF495" s="178" t="str">
        <f t="shared" si="901"/>
        <v/>
      </c>
      <c r="EG495" s="178" t="str">
        <f t="shared" si="902"/>
        <v/>
      </c>
      <c r="EH495" s="178" t="str">
        <f t="shared" si="903"/>
        <v/>
      </c>
      <c r="EI495" s="178" t="str">
        <f t="shared" si="904"/>
        <v/>
      </c>
      <c r="EJ495" s="227" t="str">
        <f t="shared" si="905"/>
        <v/>
      </c>
      <c r="EK495" s="230" t="str">
        <f t="shared" si="859"/>
        <v/>
      </c>
      <c r="EL495" s="177" t="str">
        <f t="shared" si="860"/>
        <v/>
      </c>
      <c r="EM495" s="177" t="str">
        <f t="shared" si="861"/>
        <v/>
      </c>
      <c r="EN495" s="177" t="str">
        <f t="shared" si="862"/>
        <v/>
      </c>
      <c r="EO495" s="177" t="str">
        <f t="shared" si="863"/>
        <v/>
      </c>
      <c r="EP495" s="177" t="str">
        <f t="shared" si="864"/>
        <v/>
      </c>
      <c r="EQ495" s="177" t="str">
        <f t="shared" si="865"/>
        <v/>
      </c>
      <c r="ER495" s="177" t="str">
        <f t="shared" si="866"/>
        <v/>
      </c>
      <c r="ES495" s="177" t="str">
        <f t="shared" si="867"/>
        <v/>
      </c>
      <c r="ET495" s="177" t="str">
        <f t="shared" si="868"/>
        <v/>
      </c>
      <c r="EU495" s="229" t="e">
        <f t="shared" si="869"/>
        <v>#VALUE!</v>
      </c>
      <c r="EV495" s="27" t="e">
        <f t="shared" si="870"/>
        <v>#VALUE!</v>
      </c>
      <c r="EW495" s="27" t="e">
        <f t="shared" si="871"/>
        <v>#VALUE!</v>
      </c>
      <c r="EX495" s="28" t="e">
        <f t="shared" si="872"/>
        <v>#VALUE!</v>
      </c>
      <c r="EY495" s="28" t="e">
        <f t="shared" si="873"/>
        <v>#VALUE!</v>
      </c>
      <c r="EZ495" s="28" t="b">
        <f t="shared" si="874"/>
        <v>0</v>
      </c>
      <c r="FA495" s="176" t="str">
        <f t="shared" si="875"/>
        <v/>
      </c>
      <c r="FB495" s="27" t="e" cm="1">
        <f t="array" aca="1" ref="FB495" ca="1">TEXT(RIGHT(10-RIGHT(SUM(INDEX(1*(MID(MID(C495,1,1)*2,ROW(INDIRECT("1:"&amp;LEN(MID(C495,1,1)*2))),1)),,))+MID(C495,2,1)+
SUM(INDEX(1*(MID(MID(C495,3,1)*2,ROW(INDIRECT("1:"&amp;LEN(MID(C495,3,1)*2))),1)),,))+MID(C495,4,1)+
SUM(INDEX(1*(MID(MID(C495,5,1)*2,ROW(INDIRECT("1:"&amp;LEN(MID(C495,5,1)*2))),1)),,))+MID(C495,6,1)+
SUM(INDEX(1*(MID(MID(C495,8,1)*2,ROW(INDIRECT("1:"&amp;LEN(MID(C495,8,1)*2))),1)),,))+MID(C495,9,1)+
SUM(INDEX(1*(MID(MID(C495,10,1)*2,ROW(INDIRECT("1:"&amp;LEN(MID(C495,10,1)*2))),1)),,)),1),1),"0")</f>
        <v>#VALUE!</v>
      </c>
      <c r="FC495" s="27" t="str">
        <f t="shared" si="876"/>
        <v/>
      </c>
      <c r="FD495" s="29" t="b">
        <f t="shared" si="877"/>
        <v>0</v>
      </c>
      <c r="FE495" s="112" t="b">
        <f>IFERROR(MATCH(D495,'Avtal för korttidsarbete'!$G$13:$G$1012,0),TRUE)</f>
        <v>1</v>
      </c>
      <c r="FF495" s="112" t="b">
        <f t="shared" si="906"/>
        <v>0</v>
      </c>
      <c r="FG495" s="113" t="str" cm="1">
        <f t="array" ref="FG495">IF(FE495=TRUE,"x",INDEX('Avtal för korttidsarbete'!$E$13:$E$1012,$FE495))</f>
        <v>x</v>
      </c>
      <c r="FH495" s="113" t="str" cm="1">
        <f t="array" ref="FH495">IF(FE495=TRUE,"x",INDEX('Avtal för korttidsarbete'!$F$13:$F$1012,$FE495))</f>
        <v>x</v>
      </c>
      <c r="FI495" s="112" t="b">
        <f t="shared" si="907"/>
        <v>0</v>
      </c>
      <c r="FJ495" s="135">
        <f t="shared" si="908"/>
        <v>44166</v>
      </c>
      <c r="FK495" s="135">
        <f t="shared" si="909"/>
        <v>44377</v>
      </c>
      <c r="FL495" s="112" t="b">
        <f t="shared" si="910"/>
        <v>0</v>
      </c>
      <c r="FM495" s="113">
        <f t="shared" si="911"/>
        <v>44166</v>
      </c>
      <c r="FN495" s="135">
        <f t="shared" si="912"/>
        <v>44377</v>
      </c>
      <c r="FO495" s="148" t="b">
        <f>IFERROR(INDEX('Avtal för korttidsarbete'!R:R,MATCH(D495,'Avtal för korttidsarbete'!$G:$G,0)),TRUE)</f>
        <v>1</v>
      </c>
      <c r="FP495" s="135" t="str">
        <f>IF(FO495,"-",INDEX('Avtal för korttidsarbete'!$D:$D,MATCH(D495,'Avtal för korttidsarbete'!$G:$G,0)))</f>
        <v>-</v>
      </c>
      <c r="FQ495" s="113" t="b">
        <f>IFERROR(G495&gt;INDEX(Uppsägningar!E:E,MATCH(C495,Uppsägningar!C:C,0)),FALSE)</f>
        <v>0</v>
      </c>
    </row>
    <row r="496" spans="1:173" x14ac:dyDescent="0.25">
      <c r="A496" s="19">
        <v>480</v>
      </c>
      <c r="B496" s="20"/>
      <c r="C496" s="183"/>
      <c r="D496" s="66"/>
      <c r="E496" s="212">
        <f>IFERROR(INDEX(Admin!$C$7:$C$10,MATCH(FP496,TblNivåValTExt,0)),0)</f>
        <v>0</v>
      </c>
      <c r="F496" s="1"/>
      <c r="G496" s="1"/>
      <c r="H496" s="78"/>
      <c r="I496" s="181"/>
      <c r="J496" s="181"/>
      <c r="K496" s="182"/>
      <c r="L496" s="182"/>
      <c r="M496" s="181"/>
      <c r="N496" s="181"/>
      <c r="O496" s="181"/>
      <c r="P496" s="182"/>
      <c r="Q496" s="182"/>
      <c r="R496" s="181"/>
      <c r="S496" s="181"/>
      <c r="T496" s="181"/>
      <c r="U496" s="182"/>
      <c r="V496" s="182"/>
      <c r="W496" s="181"/>
      <c r="X496" s="181"/>
      <c r="Y496" s="181"/>
      <c r="Z496" s="182"/>
      <c r="AA496" s="182"/>
      <c r="AB496" s="181"/>
      <c r="AC496" s="181"/>
      <c r="AD496" s="181"/>
      <c r="AE496" s="182"/>
      <c r="AF496" s="182"/>
      <c r="AG496" s="181"/>
      <c r="AH496" s="181"/>
      <c r="AI496" s="181"/>
      <c r="AJ496" s="182"/>
      <c r="AK496" s="182"/>
      <c r="AL496" s="181"/>
      <c r="AM496" s="181"/>
      <c r="AN496" s="181"/>
      <c r="AO496" s="182"/>
      <c r="AP496" s="182"/>
      <c r="AQ496" s="181"/>
      <c r="AR496" s="181"/>
      <c r="AS496" s="181"/>
      <c r="AT496" s="182"/>
      <c r="AU496" s="182"/>
      <c r="AV496" s="181"/>
      <c r="AW496" s="181"/>
      <c r="AX496" s="181"/>
      <c r="AY496" s="182"/>
      <c r="AZ496" s="182"/>
      <c r="BA496" s="181"/>
      <c r="BB496" s="181"/>
      <c r="BC496" s="181"/>
      <c r="BD496" s="182"/>
      <c r="BE496" s="182"/>
      <c r="BF496" s="181"/>
      <c r="BG496" s="180">
        <f t="shared" si="878"/>
        <v>0</v>
      </c>
      <c r="BH496" s="116" t="str">
        <f t="shared" si="879"/>
        <v/>
      </c>
      <c r="BI496" s="80" t="b">
        <f t="shared" si="827"/>
        <v>0</v>
      </c>
      <c r="BJ496" s="80" t="str">
        <f t="shared" si="828"/>
        <v/>
      </c>
      <c r="BK496" s="80" t="b">
        <f t="shared" si="880"/>
        <v>0</v>
      </c>
      <c r="BL496" s="13" t="str">
        <f t="shared" si="829"/>
        <v/>
      </c>
      <c r="BM496" s="13" t="b">
        <f t="shared" si="881"/>
        <v>0</v>
      </c>
      <c r="BN496" s="35" t="str">
        <f t="shared" si="830"/>
        <v/>
      </c>
      <c r="BO496" s="13" t="b">
        <f t="shared" si="831"/>
        <v>0</v>
      </c>
      <c r="BP496" s="35" t="str">
        <f t="shared" si="832"/>
        <v/>
      </c>
      <c r="BQ496" s="13" t="b">
        <f t="shared" si="833"/>
        <v>0</v>
      </c>
      <c r="BR496" s="35" t="str">
        <f t="shared" si="834"/>
        <v/>
      </c>
      <c r="BS496" s="35" t="b">
        <f t="shared" si="835"/>
        <v>0</v>
      </c>
      <c r="BT496" s="35" t="str">
        <f t="shared" si="836"/>
        <v/>
      </c>
      <c r="BU496" s="35" t="b">
        <f t="shared" si="837"/>
        <v>0</v>
      </c>
      <c r="BV496" s="35" t="str">
        <f t="shared" si="838"/>
        <v/>
      </c>
      <c r="BW496" s="13" t="b">
        <f t="shared" si="913"/>
        <v>0</v>
      </c>
      <c r="BX496" s="35" t="str">
        <f t="shared" si="839"/>
        <v/>
      </c>
      <c r="BY496" s="265" t="b">
        <f t="shared" si="882"/>
        <v>0</v>
      </c>
      <c r="BZ496" s="35" t="str">
        <f t="shared" si="840"/>
        <v/>
      </c>
      <c r="CA496" s="265" t="b">
        <f t="shared" si="883"/>
        <v>0</v>
      </c>
      <c r="CB496" s="35" t="str">
        <f t="shared" si="841"/>
        <v/>
      </c>
      <c r="CC496" s="272" t="b">
        <f t="shared" si="884"/>
        <v>0</v>
      </c>
      <c r="CD496" s="35" t="str">
        <f t="shared" si="842"/>
        <v/>
      </c>
      <c r="CE496" s="13" t="b">
        <f t="shared" si="843"/>
        <v>0</v>
      </c>
      <c r="CF496" s="35" t="str">
        <f t="shared" si="844"/>
        <v/>
      </c>
      <c r="CG496" s="179">
        <f t="shared" si="845"/>
        <v>0</v>
      </c>
      <c r="CH496" s="179">
        <f t="shared" si="846"/>
        <v>0</v>
      </c>
      <c r="CI496" s="218">
        <f t="shared" si="885"/>
        <v>0</v>
      </c>
      <c r="CJ496" s="218">
        <f t="shared" si="886"/>
        <v>0</v>
      </c>
      <c r="CK496" s="218">
        <f t="shared" si="887"/>
        <v>0</v>
      </c>
      <c r="CL496" s="218">
        <f t="shared" si="888"/>
        <v>0</v>
      </c>
      <c r="CM496" s="218">
        <f t="shared" si="889"/>
        <v>0</v>
      </c>
      <c r="CN496" s="218">
        <f t="shared" si="890"/>
        <v>0</v>
      </c>
      <c r="CO496" s="218">
        <f t="shared" si="891"/>
        <v>0</v>
      </c>
      <c r="CP496" s="218">
        <f t="shared" si="892"/>
        <v>0</v>
      </c>
      <c r="CQ496" s="218">
        <f t="shared" si="893"/>
        <v>0</v>
      </c>
      <c r="CR496" s="218">
        <f t="shared" si="894"/>
        <v>0</v>
      </c>
      <c r="CS496" s="14">
        <f t="shared" si="847"/>
        <v>0</v>
      </c>
      <c r="CT496" s="236">
        <f t="shared" si="848"/>
        <v>0</v>
      </c>
      <c r="CU496" s="237">
        <f t="shared" si="918"/>
        <v>0</v>
      </c>
      <c r="CV496" s="16">
        <f t="shared" si="918"/>
        <v>0</v>
      </c>
      <c r="CW496" s="16">
        <f t="shared" si="918"/>
        <v>0</v>
      </c>
      <c r="CX496" s="16">
        <f t="shared" si="918"/>
        <v>0</v>
      </c>
      <c r="CY496" s="16">
        <f t="shared" si="918"/>
        <v>0</v>
      </c>
      <c r="CZ496" s="16">
        <f t="shared" si="918"/>
        <v>0</v>
      </c>
      <c r="DA496" s="16">
        <f t="shared" si="918"/>
        <v>0</v>
      </c>
      <c r="DB496" s="16">
        <f t="shared" si="918"/>
        <v>0</v>
      </c>
      <c r="DC496" s="16">
        <f t="shared" si="918"/>
        <v>0</v>
      </c>
      <c r="DD496" s="238">
        <f t="shared" si="918"/>
        <v>0</v>
      </c>
      <c r="DE496" s="232">
        <f t="shared" si="919"/>
        <v>0</v>
      </c>
      <c r="DF496" s="132">
        <f t="shared" si="919"/>
        <v>0</v>
      </c>
      <c r="DG496" s="132">
        <f t="shared" si="919"/>
        <v>0</v>
      </c>
      <c r="DH496" s="132">
        <f t="shared" si="919"/>
        <v>0</v>
      </c>
      <c r="DI496" s="132">
        <f t="shared" si="919"/>
        <v>0</v>
      </c>
      <c r="DJ496" s="132">
        <f t="shared" si="919"/>
        <v>0</v>
      </c>
      <c r="DK496" s="132">
        <f t="shared" si="919"/>
        <v>0</v>
      </c>
      <c r="DL496" s="132">
        <f t="shared" si="919"/>
        <v>0</v>
      </c>
      <c r="DM496" s="132">
        <f t="shared" si="919"/>
        <v>0</v>
      </c>
      <c r="DN496" s="233">
        <f t="shared" si="919"/>
        <v>0</v>
      </c>
      <c r="DO496" s="232">
        <f t="shared" si="849"/>
        <v>0</v>
      </c>
      <c r="DP496" s="132">
        <f t="shared" si="850"/>
        <v>0</v>
      </c>
      <c r="DQ496" s="132">
        <f t="shared" si="851"/>
        <v>0</v>
      </c>
      <c r="DR496" s="132">
        <f t="shared" si="852"/>
        <v>0</v>
      </c>
      <c r="DS496" s="132">
        <f t="shared" si="853"/>
        <v>0</v>
      </c>
      <c r="DT496" s="132">
        <f t="shared" si="854"/>
        <v>0</v>
      </c>
      <c r="DU496" s="132">
        <f t="shared" si="855"/>
        <v>0</v>
      </c>
      <c r="DV496" s="132">
        <f t="shared" si="856"/>
        <v>0</v>
      </c>
      <c r="DW496" s="132">
        <f t="shared" si="857"/>
        <v>0</v>
      </c>
      <c r="DX496" s="233">
        <f t="shared" si="858"/>
        <v>0</v>
      </c>
      <c r="DY496" s="231" t="b">
        <f t="shared" si="895"/>
        <v>0</v>
      </c>
      <c r="DZ496" s="163"/>
      <c r="EA496" s="226" t="str">
        <f t="shared" si="896"/>
        <v/>
      </c>
      <c r="EB496" s="178" t="str">
        <f t="shared" si="897"/>
        <v/>
      </c>
      <c r="EC496" s="178" t="str">
        <f t="shared" si="898"/>
        <v/>
      </c>
      <c r="ED496" s="178" t="str">
        <f t="shared" si="899"/>
        <v/>
      </c>
      <c r="EE496" s="178" t="str">
        <f t="shared" si="900"/>
        <v/>
      </c>
      <c r="EF496" s="178" t="str">
        <f t="shared" si="901"/>
        <v/>
      </c>
      <c r="EG496" s="178" t="str">
        <f t="shared" si="902"/>
        <v/>
      </c>
      <c r="EH496" s="178" t="str">
        <f t="shared" si="903"/>
        <v/>
      </c>
      <c r="EI496" s="178" t="str">
        <f t="shared" si="904"/>
        <v/>
      </c>
      <c r="EJ496" s="227" t="str">
        <f t="shared" si="905"/>
        <v/>
      </c>
      <c r="EK496" s="230" t="str">
        <f t="shared" si="859"/>
        <v/>
      </c>
      <c r="EL496" s="177" t="str">
        <f t="shared" si="860"/>
        <v/>
      </c>
      <c r="EM496" s="177" t="str">
        <f t="shared" si="861"/>
        <v/>
      </c>
      <c r="EN496" s="177" t="str">
        <f t="shared" si="862"/>
        <v/>
      </c>
      <c r="EO496" s="177" t="str">
        <f t="shared" si="863"/>
        <v/>
      </c>
      <c r="EP496" s="177" t="str">
        <f t="shared" si="864"/>
        <v/>
      </c>
      <c r="EQ496" s="177" t="str">
        <f t="shared" si="865"/>
        <v/>
      </c>
      <c r="ER496" s="177" t="str">
        <f t="shared" si="866"/>
        <v/>
      </c>
      <c r="ES496" s="177" t="str">
        <f t="shared" si="867"/>
        <v/>
      </c>
      <c r="ET496" s="177" t="str">
        <f t="shared" si="868"/>
        <v/>
      </c>
      <c r="EU496" s="229" t="e">
        <f t="shared" si="869"/>
        <v>#VALUE!</v>
      </c>
      <c r="EV496" s="27" t="e">
        <f t="shared" si="870"/>
        <v>#VALUE!</v>
      </c>
      <c r="EW496" s="27" t="e">
        <f t="shared" si="871"/>
        <v>#VALUE!</v>
      </c>
      <c r="EX496" s="28" t="e">
        <f t="shared" si="872"/>
        <v>#VALUE!</v>
      </c>
      <c r="EY496" s="28" t="e">
        <f t="shared" si="873"/>
        <v>#VALUE!</v>
      </c>
      <c r="EZ496" s="28" t="b">
        <f t="shared" si="874"/>
        <v>0</v>
      </c>
      <c r="FA496" s="176" t="str">
        <f t="shared" si="875"/>
        <v/>
      </c>
      <c r="FB496" s="27" t="e" cm="1">
        <f t="array" aca="1" ref="FB496" ca="1">TEXT(RIGHT(10-RIGHT(SUM(INDEX(1*(MID(MID(C496,1,1)*2,ROW(INDIRECT("1:"&amp;LEN(MID(C496,1,1)*2))),1)),,))+MID(C496,2,1)+
SUM(INDEX(1*(MID(MID(C496,3,1)*2,ROW(INDIRECT("1:"&amp;LEN(MID(C496,3,1)*2))),1)),,))+MID(C496,4,1)+
SUM(INDEX(1*(MID(MID(C496,5,1)*2,ROW(INDIRECT("1:"&amp;LEN(MID(C496,5,1)*2))),1)),,))+MID(C496,6,1)+
SUM(INDEX(1*(MID(MID(C496,8,1)*2,ROW(INDIRECT("1:"&amp;LEN(MID(C496,8,1)*2))),1)),,))+MID(C496,9,1)+
SUM(INDEX(1*(MID(MID(C496,10,1)*2,ROW(INDIRECT("1:"&amp;LEN(MID(C496,10,1)*2))),1)),,)),1),1),"0")</f>
        <v>#VALUE!</v>
      </c>
      <c r="FC496" s="27" t="str">
        <f t="shared" si="876"/>
        <v/>
      </c>
      <c r="FD496" s="29" t="b">
        <f t="shared" si="877"/>
        <v>0</v>
      </c>
      <c r="FE496" s="112" t="b">
        <f>IFERROR(MATCH(D496,'Avtal för korttidsarbete'!$G$13:$G$1012,0),TRUE)</f>
        <v>1</v>
      </c>
      <c r="FF496" s="112" t="b">
        <f t="shared" si="906"/>
        <v>0</v>
      </c>
      <c r="FG496" s="113" t="str" cm="1">
        <f t="array" ref="FG496">IF(FE496=TRUE,"x",INDEX('Avtal för korttidsarbete'!$E$13:$E$1012,$FE496))</f>
        <v>x</v>
      </c>
      <c r="FH496" s="113" t="str" cm="1">
        <f t="array" ref="FH496">IF(FE496=TRUE,"x",INDEX('Avtal för korttidsarbete'!$F$13:$F$1012,$FE496))</f>
        <v>x</v>
      </c>
      <c r="FI496" s="112" t="b">
        <f t="shared" si="907"/>
        <v>0</v>
      </c>
      <c r="FJ496" s="135">
        <f t="shared" si="908"/>
        <v>44166</v>
      </c>
      <c r="FK496" s="135">
        <f t="shared" si="909"/>
        <v>44377</v>
      </c>
      <c r="FL496" s="112" t="b">
        <f t="shared" si="910"/>
        <v>0</v>
      </c>
      <c r="FM496" s="113">
        <f t="shared" si="911"/>
        <v>44166</v>
      </c>
      <c r="FN496" s="135">
        <f t="shared" si="912"/>
        <v>44377</v>
      </c>
      <c r="FO496" s="148" t="b">
        <f>IFERROR(INDEX('Avtal för korttidsarbete'!R:R,MATCH(D496,'Avtal för korttidsarbete'!$G:$G,0)),TRUE)</f>
        <v>1</v>
      </c>
      <c r="FP496" s="135" t="str">
        <f>IF(FO496,"-",INDEX('Avtal för korttidsarbete'!$D:$D,MATCH(D496,'Avtal för korttidsarbete'!$G:$G,0)))</f>
        <v>-</v>
      </c>
      <c r="FQ496" s="113" t="b">
        <f>IFERROR(G496&gt;INDEX(Uppsägningar!E:E,MATCH(C496,Uppsägningar!C:C,0)),FALSE)</f>
        <v>0</v>
      </c>
    </row>
    <row r="497" spans="1:173" x14ac:dyDescent="0.25">
      <c r="A497" s="19">
        <v>481</v>
      </c>
      <c r="B497" s="20"/>
      <c r="C497" s="183"/>
      <c r="D497" s="66"/>
      <c r="E497" s="212">
        <f>IFERROR(INDEX(Admin!$C$7:$C$10,MATCH(FP497,TblNivåValTExt,0)),0)</f>
        <v>0</v>
      </c>
      <c r="F497" s="1"/>
      <c r="G497" s="1"/>
      <c r="H497" s="78"/>
      <c r="I497" s="181"/>
      <c r="J497" s="181"/>
      <c r="K497" s="182"/>
      <c r="L497" s="182"/>
      <c r="M497" s="181"/>
      <c r="N497" s="181"/>
      <c r="O497" s="181"/>
      <c r="P497" s="182"/>
      <c r="Q497" s="182"/>
      <c r="R497" s="181"/>
      <c r="S497" s="181"/>
      <c r="T497" s="181"/>
      <c r="U497" s="182"/>
      <c r="V497" s="182"/>
      <c r="W497" s="181"/>
      <c r="X497" s="181"/>
      <c r="Y497" s="181"/>
      <c r="Z497" s="182"/>
      <c r="AA497" s="182"/>
      <c r="AB497" s="181"/>
      <c r="AC497" s="181"/>
      <c r="AD497" s="181"/>
      <c r="AE497" s="182"/>
      <c r="AF497" s="182"/>
      <c r="AG497" s="181"/>
      <c r="AH497" s="181"/>
      <c r="AI497" s="181"/>
      <c r="AJ497" s="182"/>
      <c r="AK497" s="182"/>
      <c r="AL497" s="181"/>
      <c r="AM497" s="181"/>
      <c r="AN497" s="181"/>
      <c r="AO497" s="182"/>
      <c r="AP497" s="182"/>
      <c r="AQ497" s="181"/>
      <c r="AR497" s="181"/>
      <c r="AS497" s="181"/>
      <c r="AT497" s="182"/>
      <c r="AU497" s="182"/>
      <c r="AV497" s="181"/>
      <c r="AW497" s="181"/>
      <c r="AX497" s="181"/>
      <c r="AY497" s="182"/>
      <c r="AZ497" s="182"/>
      <c r="BA497" s="181"/>
      <c r="BB497" s="181"/>
      <c r="BC497" s="181"/>
      <c r="BD497" s="182"/>
      <c r="BE497" s="182"/>
      <c r="BF497" s="181"/>
      <c r="BG497" s="180">
        <f t="shared" si="878"/>
        <v>0</v>
      </c>
      <c r="BH497" s="116" t="str">
        <f t="shared" si="879"/>
        <v/>
      </c>
      <c r="BI497" s="80" t="b">
        <f t="shared" si="827"/>
        <v>0</v>
      </c>
      <c r="BJ497" s="80" t="str">
        <f t="shared" si="828"/>
        <v/>
      </c>
      <c r="BK497" s="80" t="b">
        <f t="shared" si="880"/>
        <v>0</v>
      </c>
      <c r="BL497" s="13" t="str">
        <f t="shared" si="829"/>
        <v/>
      </c>
      <c r="BM497" s="13" t="b">
        <f t="shared" si="881"/>
        <v>0</v>
      </c>
      <c r="BN497" s="35" t="str">
        <f t="shared" si="830"/>
        <v/>
      </c>
      <c r="BO497" s="13" t="b">
        <f t="shared" si="831"/>
        <v>0</v>
      </c>
      <c r="BP497" s="35" t="str">
        <f t="shared" si="832"/>
        <v/>
      </c>
      <c r="BQ497" s="13" t="b">
        <f t="shared" si="833"/>
        <v>0</v>
      </c>
      <c r="BR497" s="35" t="str">
        <f t="shared" si="834"/>
        <v/>
      </c>
      <c r="BS497" s="35" t="b">
        <f t="shared" si="835"/>
        <v>0</v>
      </c>
      <c r="BT497" s="35" t="str">
        <f t="shared" si="836"/>
        <v/>
      </c>
      <c r="BU497" s="35" t="b">
        <f t="shared" si="837"/>
        <v>0</v>
      </c>
      <c r="BV497" s="35" t="str">
        <f t="shared" si="838"/>
        <v/>
      </c>
      <c r="BW497" s="13" t="b">
        <f t="shared" si="913"/>
        <v>0</v>
      </c>
      <c r="BX497" s="35" t="str">
        <f t="shared" si="839"/>
        <v/>
      </c>
      <c r="BY497" s="265" t="b">
        <f t="shared" si="882"/>
        <v>0</v>
      </c>
      <c r="BZ497" s="35" t="str">
        <f t="shared" si="840"/>
        <v/>
      </c>
      <c r="CA497" s="265" t="b">
        <f t="shared" si="883"/>
        <v>0</v>
      </c>
      <c r="CB497" s="35" t="str">
        <f t="shared" si="841"/>
        <v/>
      </c>
      <c r="CC497" s="272" t="b">
        <f t="shared" si="884"/>
        <v>0</v>
      </c>
      <c r="CD497" s="35" t="str">
        <f t="shared" si="842"/>
        <v/>
      </c>
      <c r="CE497" s="13" t="b">
        <f t="shared" si="843"/>
        <v>0</v>
      </c>
      <c r="CF497" s="35" t="str">
        <f t="shared" si="844"/>
        <v/>
      </c>
      <c r="CG497" s="179">
        <f t="shared" si="845"/>
        <v>0</v>
      </c>
      <c r="CH497" s="179">
        <f t="shared" si="846"/>
        <v>0</v>
      </c>
      <c r="CI497" s="218">
        <f t="shared" si="885"/>
        <v>0</v>
      </c>
      <c r="CJ497" s="218">
        <f t="shared" si="886"/>
        <v>0</v>
      </c>
      <c r="CK497" s="218">
        <f t="shared" si="887"/>
        <v>0</v>
      </c>
      <c r="CL497" s="218">
        <f t="shared" si="888"/>
        <v>0</v>
      </c>
      <c r="CM497" s="218">
        <f t="shared" si="889"/>
        <v>0</v>
      </c>
      <c r="CN497" s="218">
        <f t="shared" si="890"/>
        <v>0</v>
      </c>
      <c r="CO497" s="218">
        <f t="shared" si="891"/>
        <v>0</v>
      </c>
      <c r="CP497" s="218">
        <f t="shared" si="892"/>
        <v>0</v>
      </c>
      <c r="CQ497" s="218">
        <f t="shared" si="893"/>
        <v>0</v>
      </c>
      <c r="CR497" s="218">
        <f t="shared" si="894"/>
        <v>0</v>
      </c>
      <c r="CS497" s="14">
        <f t="shared" si="847"/>
        <v>0</v>
      </c>
      <c r="CT497" s="236">
        <f t="shared" si="848"/>
        <v>0</v>
      </c>
      <c r="CU497" s="237">
        <f t="shared" ref="CU497:DD506" si="920">IF(AND($CS497,$CT497,CU$12),MAX(0,MIN(CU$10,$CT497)-MAX(CU$9,$CS497)+1),0)</f>
        <v>0</v>
      </c>
      <c r="CV497" s="16">
        <f t="shared" si="920"/>
        <v>0</v>
      </c>
      <c r="CW497" s="16">
        <f t="shared" si="920"/>
        <v>0</v>
      </c>
      <c r="CX497" s="16">
        <f t="shared" si="920"/>
        <v>0</v>
      </c>
      <c r="CY497" s="16">
        <f t="shared" si="920"/>
        <v>0</v>
      </c>
      <c r="CZ497" s="16">
        <f t="shared" si="920"/>
        <v>0</v>
      </c>
      <c r="DA497" s="16">
        <f t="shared" si="920"/>
        <v>0</v>
      </c>
      <c r="DB497" s="16">
        <f t="shared" si="920"/>
        <v>0</v>
      </c>
      <c r="DC497" s="16">
        <f t="shared" si="920"/>
        <v>0</v>
      </c>
      <c r="DD497" s="238">
        <f t="shared" si="920"/>
        <v>0</v>
      </c>
      <c r="DE497" s="232">
        <f t="shared" ref="DE497:DN506" si="921">IF($H497&lt;=0,0,MAX(0,MIN($H497,$DE$11)))</f>
        <v>0</v>
      </c>
      <c r="DF497" s="132">
        <f t="shared" si="921"/>
        <v>0</v>
      </c>
      <c r="DG497" s="132">
        <f t="shared" si="921"/>
        <v>0</v>
      </c>
      <c r="DH497" s="132">
        <f t="shared" si="921"/>
        <v>0</v>
      </c>
      <c r="DI497" s="132">
        <f t="shared" si="921"/>
        <v>0</v>
      </c>
      <c r="DJ497" s="132">
        <f t="shared" si="921"/>
        <v>0</v>
      </c>
      <c r="DK497" s="132">
        <f t="shared" si="921"/>
        <v>0</v>
      </c>
      <c r="DL497" s="132">
        <f t="shared" si="921"/>
        <v>0</v>
      </c>
      <c r="DM497" s="132">
        <f t="shared" si="921"/>
        <v>0</v>
      </c>
      <c r="DN497" s="233">
        <f t="shared" si="921"/>
        <v>0</v>
      </c>
      <c r="DO497" s="232">
        <f t="shared" si="849"/>
        <v>0</v>
      </c>
      <c r="DP497" s="132">
        <f t="shared" si="850"/>
        <v>0</v>
      </c>
      <c r="DQ497" s="132">
        <f t="shared" si="851"/>
        <v>0</v>
      </c>
      <c r="DR497" s="132">
        <f t="shared" si="852"/>
        <v>0</v>
      </c>
      <c r="DS497" s="132">
        <f t="shared" si="853"/>
        <v>0</v>
      </c>
      <c r="DT497" s="132">
        <f t="shared" si="854"/>
        <v>0</v>
      </c>
      <c r="DU497" s="132">
        <f t="shared" si="855"/>
        <v>0</v>
      </c>
      <c r="DV497" s="132">
        <f t="shared" si="856"/>
        <v>0</v>
      </c>
      <c r="DW497" s="132">
        <f t="shared" si="857"/>
        <v>0</v>
      </c>
      <c r="DX497" s="233">
        <f t="shared" si="858"/>
        <v>0</v>
      </c>
      <c r="DY497" s="231" t="b">
        <f t="shared" si="895"/>
        <v>0</v>
      </c>
      <c r="DZ497" s="163"/>
      <c r="EA497" s="226" t="str">
        <f t="shared" si="896"/>
        <v/>
      </c>
      <c r="EB497" s="178" t="str">
        <f t="shared" si="897"/>
        <v/>
      </c>
      <c r="EC497" s="178" t="str">
        <f t="shared" si="898"/>
        <v/>
      </c>
      <c r="ED497" s="178" t="str">
        <f t="shared" si="899"/>
        <v/>
      </c>
      <c r="EE497" s="178" t="str">
        <f t="shared" si="900"/>
        <v/>
      </c>
      <c r="EF497" s="178" t="str">
        <f t="shared" si="901"/>
        <v/>
      </c>
      <c r="EG497" s="178" t="str">
        <f t="shared" si="902"/>
        <v/>
      </c>
      <c r="EH497" s="178" t="str">
        <f t="shared" si="903"/>
        <v/>
      </c>
      <c r="EI497" s="178" t="str">
        <f t="shared" si="904"/>
        <v/>
      </c>
      <c r="EJ497" s="227" t="str">
        <f t="shared" si="905"/>
        <v/>
      </c>
      <c r="EK497" s="230" t="str">
        <f t="shared" si="859"/>
        <v/>
      </c>
      <c r="EL497" s="177" t="str">
        <f t="shared" si="860"/>
        <v/>
      </c>
      <c r="EM497" s="177" t="str">
        <f t="shared" si="861"/>
        <v/>
      </c>
      <c r="EN497" s="177" t="str">
        <f t="shared" si="862"/>
        <v/>
      </c>
      <c r="EO497" s="177" t="str">
        <f t="shared" si="863"/>
        <v/>
      </c>
      <c r="EP497" s="177" t="str">
        <f t="shared" si="864"/>
        <v/>
      </c>
      <c r="EQ497" s="177" t="str">
        <f t="shared" si="865"/>
        <v/>
      </c>
      <c r="ER497" s="177" t="str">
        <f t="shared" si="866"/>
        <v/>
      </c>
      <c r="ES497" s="177" t="str">
        <f t="shared" si="867"/>
        <v/>
      </c>
      <c r="ET497" s="177" t="str">
        <f t="shared" si="868"/>
        <v/>
      </c>
      <c r="EU497" s="229" t="e">
        <f t="shared" si="869"/>
        <v>#VALUE!</v>
      </c>
      <c r="EV497" s="27" t="e">
        <f t="shared" si="870"/>
        <v>#VALUE!</v>
      </c>
      <c r="EW497" s="27" t="e">
        <f t="shared" si="871"/>
        <v>#VALUE!</v>
      </c>
      <c r="EX497" s="28" t="e">
        <f t="shared" si="872"/>
        <v>#VALUE!</v>
      </c>
      <c r="EY497" s="28" t="e">
        <f t="shared" si="873"/>
        <v>#VALUE!</v>
      </c>
      <c r="EZ497" s="28" t="b">
        <f t="shared" si="874"/>
        <v>0</v>
      </c>
      <c r="FA497" s="176" t="str">
        <f t="shared" si="875"/>
        <v/>
      </c>
      <c r="FB497" s="27" t="e" cm="1">
        <f t="array" aca="1" ref="FB497" ca="1">TEXT(RIGHT(10-RIGHT(SUM(INDEX(1*(MID(MID(C497,1,1)*2,ROW(INDIRECT("1:"&amp;LEN(MID(C497,1,1)*2))),1)),,))+MID(C497,2,1)+
SUM(INDEX(1*(MID(MID(C497,3,1)*2,ROW(INDIRECT("1:"&amp;LEN(MID(C497,3,1)*2))),1)),,))+MID(C497,4,1)+
SUM(INDEX(1*(MID(MID(C497,5,1)*2,ROW(INDIRECT("1:"&amp;LEN(MID(C497,5,1)*2))),1)),,))+MID(C497,6,1)+
SUM(INDEX(1*(MID(MID(C497,8,1)*2,ROW(INDIRECT("1:"&amp;LEN(MID(C497,8,1)*2))),1)),,))+MID(C497,9,1)+
SUM(INDEX(1*(MID(MID(C497,10,1)*2,ROW(INDIRECT("1:"&amp;LEN(MID(C497,10,1)*2))),1)),,)),1),1),"0")</f>
        <v>#VALUE!</v>
      </c>
      <c r="FC497" s="27" t="str">
        <f t="shared" si="876"/>
        <v/>
      </c>
      <c r="FD497" s="29" t="b">
        <f t="shared" si="877"/>
        <v>0</v>
      </c>
      <c r="FE497" s="112" t="b">
        <f>IFERROR(MATCH(D497,'Avtal för korttidsarbete'!$G$13:$G$1012,0),TRUE)</f>
        <v>1</v>
      </c>
      <c r="FF497" s="112" t="b">
        <f t="shared" si="906"/>
        <v>0</v>
      </c>
      <c r="FG497" s="113" t="str" cm="1">
        <f t="array" ref="FG497">IF(FE497=TRUE,"x",INDEX('Avtal för korttidsarbete'!$E$13:$E$1012,$FE497))</f>
        <v>x</v>
      </c>
      <c r="FH497" s="113" t="str" cm="1">
        <f t="array" ref="FH497">IF(FE497=TRUE,"x",INDEX('Avtal för korttidsarbete'!$F$13:$F$1012,$FE497))</f>
        <v>x</v>
      </c>
      <c r="FI497" s="112" t="b">
        <f t="shared" si="907"/>
        <v>0</v>
      </c>
      <c r="FJ497" s="135">
        <f t="shared" si="908"/>
        <v>44166</v>
      </c>
      <c r="FK497" s="135">
        <f t="shared" si="909"/>
        <v>44377</v>
      </c>
      <c r="FL497" s="112" t="b">
        <f t="shared" si="910"/>
        <v>0</v>
      </c>
      <c r="FM497" s="113">
        <f t="shared" si="911"/>
        <v>44166</v>
      </c>
      <c r="FN497" s="135">
        <f t="shared" si="912"/>
        <v>44377</v>
      </c>
      <c r="FO497" s="148" t="b">
        <f>IFERROR(INDEX('Avtal för korttidsarbete'!R:R,MATCH(D497,'Avtal för korttidsarbete'!$G:$G,0)),TRUE)</f>
        <v>1</v>
      </c>
      <c r="FP497" s="135" t="str">
        <f>IF(FO497,"-",INDEX('Avtal för korttidsarbete'!$D:$D,MATCH(D497,'Avtal för korttidsarbete'!$G:$G,0)))</f>
        <v>-</v>
      </c>
      <c r="FQ497" s="113" t="b">
        <f>IFERROR(G497&gt;INDEX(Uppsägningar!E:E,MATCH(C497,Uppsägningar!C:C,0)),FALSE)</f>
        <v>0</v>
      </c>
    </row>
    <row r="498" spans="1:173" x14ac:dyDescent="0.25">
      <c r="A498" s="19">
        <v>482</v>
      </c>
      <c r="B498" s="20"/>
      <c r="C498" s="183"/>
      <c r="D498" s="66"/>
      <c r="E498" s="212">
        <f>IFERROR(INDEX(Admin!$C$7:$C$10,MATCH(FP498,TblNivåValTExt,0)),0)</f>
        <v>0</v>
      </c>
      <c r="F498" s="1"/>
      <c r="G498" s="1"/>
      <c r="H498" s="78"/>
      <c r="I498" s="181"/>
      <c r="J498" s="181"/>
      <c r="K498" s="182"/>
      <c r="L498" s="182"/>
      <c r="M498" s="181"/>
      <c r="N498" s="181"/>
      <c r="O498" s="181"/>
      <c r="P498" s="182"/>
      <c r="Q498" s="182"/>
      <c r="R498" s="181"/>
      <c r="S498" s="181"/>
      <c r="T498" s="181"/>
      <c r="U498" s="182"/>
      <c r="V498" s="182"/>
      <c r="W498" s="181"/>
      <c r="X498" s="181"/>
      <c r="Y498" s="181"/>
      <c r="Z498" s="182"/>
      <c r="AA498" s="182"/>
      <c r="AB498" s="181"/>
      <c r="AC498" s="181"/>
      <c r="AD498" s="181"/>
      <c r="AE498" s="182"/>
      <c r="AF498" s="182"/>
      <c r="AG498" s="181"/>
      <c r="AH498" s="181"/>
      <c r="AI498" s="181"/>
      <c r="AJ498" s="182"/>
      <c r="AK498" s="182"/>
      <c r="AL498" s="181"/>
      <c r="AM498" s="181"/>
      <c r="AN498" s="181"/>
      <c r="AO498" s="182"/>
      <c r="AP498" s="182"/>
      <c r="AQ498" s="181"/>
      <c r="AR498" s="181"/>
      <c r="AS498" s="181"/>
      <c r="AT498" s="182"/>
      <c r="AU498" s="182"/>
      <c r="AV498" s="181"/>
      <c r="AW498" s="181"/>
      <c r="AX498" s="181"/>
      <c r="AY498" s="182"/>
      <c r="AZ498" s="182"/>
      <c r="BA498" s="181"/>
      <c r="BB498" s="181"/>
      <c r="BC498" s="181"/>
      <c r="BD498" s="182"/>
      <c r="BE498" s="182"/>
      <c r="BF498" s="181"/>
      <c r="BG498" s="180">
        <f t="shared" si="878"/>
        <v>0</v>
      </c>
      <c r="BH498" s="116" t="str">
        <f t="shared" si="879"/>
        <v/>
      </c>
      <c r="BI498" s="80" t="b">
        <f t="shared" si="827"/>
        <v>0</v>
      </c>
      <c r="BJ498" s="80" t="str">
        <f t="shared" si="828"/>
        <v/>
      </c>
      <c r="BK498" s="80" t="b">
        <f t="shared" si="880"/>
        <v>0</v>
      </c>
      <c r="BL498" s="13" t="str">
        <f t="shared" si="829"/>
        <v/>
      </c>
      <c r="BM498" s="13" t="b">
        <f t="shared" si="881"/>
        <v>0</v>
      </c>
      <c r="BN498" s="35" t="str">
        <f t="shared" si="830"/>
        <v/>
      </c>
      <c r="BO498" s="13" t="b">
        <f t="shared" si="831"/>
        <v>0</v>
      </c>
      <c r="BP498" s="35" t="str">
        <f t="shared" si="832"/>
        <v/>
      </c>
      <c r="BQ498" s="13" t="b">
        <f t="shared" si="833"/>
        <v>0</v>
      </c>
      <c r="BR498" s="35" t="str">
        <f t="shared" si="834"/>
        <v/>
      </c>
      <c r="BS498" s="35" t="b">
        <f t="shared" si="835"/>
        <v>0</v>
      </c>
      <c r="BT498" s="35" t="str">
        <f t="shared" si="836"/>
        <v/>
      </c>
      <c r="BU498" s="35" t="b">
        <f t="shared" si="837"/>
        <v>0</v>
      </c>
      <c r="BV498" s="35" t="str">
        <f t="shared" si="838"/>
        <v/>
      </c>
      <c r="BW498" s="13" t="b">
        <f t="shared" si="913"/>
        <v>0</v>
      </c>
      <c r="BX498" s="35" t="str">
        <f t="shared" si="839"/>
        <v/>
      </c>
      <c r="BY498" s="265" t="b">
        <f t="shared" si="882"/>
        <v>0</v>
      </c>
      <c r="BZ498" s="35" t="str">
        <f t="shared" si="840"/>
        <v/>
      </c>
      <c r="CA498" s="265" t="b">
        <f t="shared" si="883"/>
        <v>0</v>
      </c>
      <c r="CB498" s="35" t="str">
        <f t="shared" si="841"/>
        <v/>
      </c>
      <c r="CC498" s="272" t="b">
        <f t="shared" si="884"/>
        <v>0</v>
      </c>
      <c r="CD498" s="35" t="str">
        <f t="shared" si="842"/>
        <v/>
      </c>
      <c r="CE498" s="13" t="b">
        <f t="shared" si="843"/>
        <v>0</v>
      </c>
      <c r="CF498" s="35" t="str">
        <f t="shared" si="844"/>
        <v/>
      </c>
      <c r="CG498" s="179">
        <f t="shared" si="845"/>
        <v>0</v>
      </c>
      <c r="CH498" s="179">
        <f t="shared" si="846"/>
        <v>0</v>
      </c>
      <c r="CI498" s="218">
        <f t="shared" si="885"/>
        <v>0</v>
      </c>
      <c r="CJ498" s="218">
        <f t="shared" si="886"/>
        <v>0</v>
      </c>
      <c r="CK498" s="218">
        <f t="shared" si="887"/>
        <v>0</v>
      </c>
      <c r="CL498" s="218">
        <f t="shared" si="888"/>
        <v>0</v>
      </c>
      <c r="CM498" s="218">
        <f t="shared" si="889"/>
        <v>0</v>
      </c>
      <c r="CN498" s="218">
        <f t="shared" si="890"/>
        <v>0</v>
      </c>
      <c r="CO498" s="218">
        <f t="shared" si="891"/>
        <v>0</v>
      </c>
      <c r="CP498" s="218">
        <f t="shared" si="892"/>
        <v>0</v>
      </c>
      <c r="CQ498" s="218">
        <f t="shared" si="893"/>
        <v>0</v>
      </c>
      <c r="CR498" s="218">
        <f t="shared" si="894"/>
        <v>0</v>
      </c>
      <c r="CS498" s="14">
        <f t="shared" si="847"/>
        <v>0</v>
      </c>
      <c r="CT498" s="236">
        <f t="shared" si="848"/>
        <v>0</v>
      </c>
      <c r="CU498" s="237">
        <f t="shared" si="920"/>
        <v>0</v>
      </c>
      <c r="CV498" s="16">
        <f t="shared" si="920"/>
        <v>0</v>
      </c>
      <c r="CW498" s="16">
        <f t="shared" si="920"/>
        <v>0</v>
      </c>
      <c r="CX498" s="16">
        <f t="shared" si="920"/>
        <v>0</v>
      </c>
      <c r="CY498" s="16">
        <f t="shared" si="920"/>
        <v>0</v>
      </c>
      <c r="CZ498" s="16">
        <f t="shared" si="920"/>
        <v>0</v>
      </c>
      <c r="DA498" s="16">
        <f t="shared" si="920"/>
        <v>0</v>
      </c>
      <c r="DB498" s="16">
        <f t="shared" si="920"/>
        <v>0</v>
      </c>
      <c r="DC498" s="16">
        <f t="shared" si="920"/>
        <v>0</v>
      </c>
      <c r="DD498" s="238">
        <f t="shared" si="920"/>
        <v>0</v>
      </c>
      <c r="DE498" s="232">
        <f t="shared" si="921"/>
        <v>0</v>
      </c>
      <c r="DF498" s="132">
        <f t="shared" si="921"/>
        <v>0</v>
      </c>
      <c r="DG498" s="132">
        <f t="shared" si="921"/>
        <v>0</v>
      </c>
      <c r="DH498" s="132">
        <f t="shared" si="921"/>
        <v>0</v>
      </c>
      <c r="DI498" s="132">
        <f t="shared" si="921"/>
        <v>0</v>
      </c>
      <c r="DJ498" s="132">
        <f t="shared" si="921"/>
        <v>0</v>
      </c>
      <c r="DK498" s="132">
        <f t="shared" si="921"/>
        <v>0</v>
      </c>
      <c r="DL498" s="132">
        <f t="shared" si="921"/>
        <v>0</v>
      </c>
      <c r="DM498" s="132">
        <f t="shared" si="921"/>
        <v>0</v>
      </c>
      <c r="DN498" s="233">
        <f t="shared" si="921"/>
        <v>0</v>
      </c>
      <c r="DO498" s="232">
        <f t="shared" si="849"/>
        <v>0</v>
      </c>
      <c r="DP498" s="132">
        <f t="shared" si="850"/>
        <v>0</v>
      </c>
      <c r="DQ498" s="132">
        <f t="shared" si="851"/>
        <v>0</v>
      </c>
      <c r="DR498" s="132">
        <f t="shared" si="852"/>
        <v>0</v>
      </c>
      <c r="DS498" s="132">
        <f t="shared" si="853"/>
        <v>0</v>
      </c>
      <c r="DT498" s="132">
        <f t="shared" si="854"/>
        <v>0</v>
      </c>
      <c r="DU498" s="132">
        <f t="shared" si="855"/>
        <v>0</v>
      </c>
      <c r="DV498" s="132">
        <f t="shared" si="856"/>
        <v>0</v>
      </c>
      <c r="DW498" s="132">
        <f t="shared" si="857"/>
        <v>0</v>
      </c>
      <c r="DX498" s="233">
        <f t="shared" si="858"/>
        <v>0</v>
      </c>
      <c r="DY498" s="231" t="b">
        <f t="shared" si="895"/>
        <v>0</v>
      </c>
      <c r="DZ498" s="163"/>
      <c r="EA498" s="226" t="str">
        <f t="shared" si="896"/>
        <v/>
      </c>
      <c r="EB498" s="178" t="str">
        <f t="shared" si="897"/>
        <v/>
      </c>
      <c r="EC498" s="178" t="str">
        <f t="shared" si="898"/>
        <v/>
      </c>
      <c r="ED498" s="178" t="str">
        <f t="shared" si="899"/>
        <v/>
      </c>
      <c r="EE498" s="178" t="str">
        <f t="shared" si="900"/>
        <v/>
      </c>
      <c r="EF498" s="178" t="str">
        <f t="shared" si="901"/>
        <v/>
      </c>
      <c r="EG498" s="178" t="str">
        <f t="shared" si="902"/>
        <v/>
      </c>
      <c r="EH498" s="178" t="str">
        <f t="shared" si="903"/>
        <v/>
      </c>
      <c r="EI498" s="178" t="str">
        <f t="shared" si="904"/>
        <v/>
      </c>
      <c r="EJ498" s="227" t="str">
        <f t="shared" si="905"/>
        <v/>
      </c>
      <c r="EK498" s="230" t="str">
        <f t="shared" si="859"/>
        <v/>
      </c>
      <c r="EL498" s="177" t="str">
        <f t="shared" si="860"/>
        <v/>
      </c>
      <c r="EM498" s="177" t="str">
        <f t="shared" si="861"/>
        <v/>
      </c>
      <c r="EN498" s="177" t="str">
        <f t="shared" si="862"/>
        <v/>
      </c>
      <c r="EO498" s="177" t="str">
        <f t="shared" si="863"/>
        <v/>
      </c>
      <c r="EP498" s="177" t="str">
        <f t="shared" si="864"/>
        <v/>
      </c>
      <c r="EQ498" s="177" t="str">
        <f t="shared" si="865"/>
        <v/>
      </c>
      <c r="ER498" s="177" t="str">
        <f t="shared" si="866"/>
        <v/>
      </c>
      <c r="ES498" s="177" t="str">
        <f t="shared" si="867"/>
        <v/>
      </c>
      <c r="ET498" s="177" t="str">
        <f t="shared" si="868"/>
        <v/>
      </c>
      <c r="EU498" s="229" t="e">
        <f t="shared" si="869"/>
        <v>#VALUE!</v>
      </c>
      <c r="EV498" s="27" t="e">
        <f t="shared" si="870"/>
        <v>#VALUE!</v>
      </c>
      <c r="EW498" s="27" t="e">
        <f t="shared" si="871"/>
        <v>#VALUE!</v>
      </c>
      <c r="EX498" s="28" t="e">
        <f t="shared" si="872"/>
        <v>#VALUE!</v>
      </c>
      <c r="EY498" s="28" t="e">
        <f t="shared" si="873"/>
        <v>#VALUE!</v>
      </c>
      <c r="EZ498" s="28" t="b">
        <f t="shared" si="874"/>
        <v>0</v>
      </c>
      <c r="FA498" s="176" t="str">
        <f t="shared" si="875"/>
        <v/>
      </c>
      <c r="FB498" s="27" t="e" cm="1">
        <f t="array" aca="1" ref="FB498" ca="1">TEXT(RIGHT(10-RIGHT(SUM(INDEX(1*(MID(MID(C498,1,1)*2,ROW(INDIRECT("1:"&amp;LEN(MID(C498,1,1)*2))),1)),,))+MID(C498,2,1)+
SUM(INDEX(1*(MID(MID(C498,3,1)*2,ROW(INDIRECT("1:"&amp;LEN(MID(C498,3,1)*2))),1)),,))+MID(C498,4,1)+
SUM(INDEX(1*(MID(MID(C498,5,1)*2,ROW(INDIRECT("1:"&amp;LEN(MID(C498,5,1)*2))),1)),,))+MID(C498,6,1)+
SUM(INDEX(1*(MID(MID(C498,8,1)*2,ROW(INDIRECT("1:"&amp;LEN(MID(C498,8,1)*2))),1)),,))+MID(C498,9,1)+
SUM(INDEX(1*(MID(MID(C498,10,1)*2,ROW(INDIRECT("1:"&amp;LEN(MID(C498,10,1)*2))),1)),,)),1),1),"0")</f>
        <v>#VALUE!</v>
      </c>
      <c r="FC498" s="27" t="str">
        <f t="shared" si="876"/>
        <v/>
      </c>
      <c r="FD498" s="29" t="b">
        <f t="shared" si="877"/>
        <v>0</v>
      </c>
      <c r="FE498" s="112" t="b">
        <f>IFERROR(MATCH(D498,'Avtal för korttidsarbete'!$G$13:$G$1012,0),TRUE)</f>
        <v>1</v>
      </c>
      <c r="FF498" s="112" t="b">
        <f t="shared" si="906"/>
        <v>0</v>
      </c>
      <c r="FG498" s="113" t="str" cm="1">
        <f t="array" ref="FG498">IF(FE498=TRUE,"x",INDEX('Avtal för korttidsarbete'!$E$13:$E$1012,$FE498))</f>
        <v>x</v>
      </c>
      <c r="FH498" s="113" t="str" cm="1">
        <f t="array" ref="FH498">IF(FE498=TRUE,"x",INDEX('Avtal för korttidsarbete'!$F$13:$F$1012,$FE498))</f>
        <v>x</v>
      </c>
      <c r="FI498" s="112" t="b">
        <f t="shared" si="907"/>
        <v>0</v>
      </c>
      <c r="FJ498" s="135">
        <f t="shared" si="908"/>
        <v>44166</v>
      </c>
      <c r="FK498" s="135">
        <f t="shared" si="909"/>
        <v>44377</v>
      </c>
      <c r="FL498" s="112" t="b">
        <f t="shared" si="910"/>
        <v>0</v>
      </c>
      <c r="FM498" s="113">
        <f t="shared" si="911"/>
        <v>44166</v>
      </c>
      <c r="FN498" s="135">
        <f t="shared" si="912"/>
        <v>44377</v>
      </c>
      <c r="FO498" s="148" t="b">
        <f>IFERROR(INDEX('Avtal för korttidsarbete'!R:R,MATCH(D498,'Avtal för korttidsarbete'!$G:$G,0)),TRUE)</f>
        <v>1</v>
      </c>
      <c r="FP498" s="135" t="str">
        <f>IF(FO498,"-",INDEX('Avtal för korttidsarbete'!$D:$D,MATCH(D498,'Avtal för korttidsarbete'!$G:$G,0)))</f>
        <v>-</v>
      </c>
      <c r="FQ498" s="113" t="b">
        <f>IFERROR(G498&gt;INDEX(Uppsägningar!E:E,MATCH(C498,Uppsägningar!C:C,0)),FALSE)</f>
        <v>0</v>
      </c>
    </row>
    <row r="499" spans="1:173" x14ac:dyDescent="0.25">
      <c r="A499" s="19">
        <v>483</v>
      </c>
      <c r="B499" s="20"/>
      <c r="C499" s="183"/>
      <c r="D499" s="66"/>
      <c r="E499" s="212">
        <f>IFERROR(INDEX(Admin!$C$7:$C$10,MATCH(FP499,TblNivåValTExt,0)),0)</f>
        <v>0</v>
      </c>
      <c r="F499" s="1"/>
      <c r="G499" s="1"/>
      <c r="H499" s="78"/>
      <c r="I499" s="181"/>
      <c r="J499" s="181"/>
      <c r="K499" s="182"/>
      <c r="L499" s="182"/>
      <c r="M499" s="181"/>
      <c r="N499" s="181"/>
      <c r="O499" s="181"/>
      <c r="P499" s="182"/>
      <c r="Q499" s="182"/>
      <c r="R499" s="181"/>
      <c r="S499" s="181"/>
      <c r="T499" s="181"/>
      <c r="U499" s="182"/>
      <c r="V499" s="182"/>
      <c r="W499" s="181"/>
      <c r="X499" s="181"/>
      <c r="Y499" s="181"/>
      <c r="Z499" s="182"/>
      <c r="AA499" s="182"/>
      <c r="AB499" s="181"/>
      <c r="AC499" s="181"/>
      <c r="AD499" s="181"/>
      <c r="AE499" s="182"/>
      <c r="AF499" s="182"/>
      <c r="AG499" s="181"/>
      <c r="AH499" s="181"/>
      <c r="AI499" s="181"/>
      <c r="AJ499" s="182"/>
      <c r="AK499" s="182"/>
      <c r="AL499" s="181"/>
      <c r="AM499" s="181"/>
      <c r="AN499" s="181"/>
      <c r="AO499" s="182"/>
      <c r="AP499" s="182"/>
      <c r="AQ499" s="181"/>
      <c r="AR499" s="181"/>
      <c r="AS499" s="181"/>
      <c r="AT499" s="182"/>
      <c r="AU499" s="182"/>
      <c r="AV499" s="181"/>
      <c r="AW499" s="181"/>
      <c r="AX499" s="181"/>
      <c r="AY499" s="182"/>
      <c r="AZ499" s="182"/>
      <c r="BA499" s="181"/>
      <c r="BB499" s="181"/>
      <c r="BC499" s="181"/>
      <c r="BD499" s="182"/>
      <c r="BE499" s="182"/>
      <c r="BF499" s="181"/>
      <c r="BG499" s="180">
        <f t="shared" si="878"/>
        <v>0</v>
      </c>
      <c r="BH499" s="116" t="str">
        <f t="shared" si="879"/>
        <v/>
      </c>
      <c r="BI499" s="80" t="b">
        <f t="shared" si="827"/>
        <v>0</v>
      </c>
      <c r="BJ499" s="80" t="str">
        <f t="shared" si="828"/>
        <v/>
      </c>
      <c r="BK499" s="80" t="b">
        <f t="shared" si="880"/>
        <v>0</v>
      </c>
      <c r="BL499" s="13" t="str">
        <f t="shared" si="829"/>
        <v/>
      </c>
      <c r="BM499" s="13" t="b">
        <f t="shared" si="881"/>
        <v>0</v>
      </c>
      <c r="BN499" s="35" t="str">
        <f t="shared" si="830"/>
        <v/>
      </c>
      <c r="BO499" s="13" t="b">
        <f t="shared" si="831"/>
        <v>0</v>
      </c>
      <c r="BP499" s="35" t="str">
        <f t="shared" si="832"/>
        <v/>
      </c>
      <c r="BQ499" s="13" t="b">
        <f t="shared" si="833"/>
        <v>0</v>
      </c>
      <c r="BR499" s="35" t="str">
        <f t="shared" si="834"/>
        <v/>
      </c>
      <c r="BS499" s="35" t="b">
        <f t="shared" si="835"/>
        <v>0</v>
      </c>
      <c r="BT499" s="35" t="str">
        <f t="shared" si="836"/>
        <v/>
      </c>
      <c r="BU499" s="35" t="b">
        <f t="shared" si="837"/>
        <v>0</v>
      </c>
      <c r="BV499" s="35" t="str">
        <f t="shared" si="838"/>
        <v/>
      </c>
      <c r="BW499" s="13" t="b">
        <f t="shared" si="913"/>
        <v>0</v>
      </c>
      <c r="BX499" s="35" t="str">
        <f t="shared" si="839"/>
        <v/>
      </c>
      <c r="BY499" s="265" t="b">
        <f t="shared" si="882"/>
        <v>0</v>
      </c>
      <c r="BZ499" s="35" t="str">
        <f t="shared" si="840"/>
        <v/>
      </c>
      <c r="CA499" s="265" t="b">
        <f t="shared" si="883"/>
        <v>0</v>
      </c>
      <c r="CB499" s="35" t="str">
        <f t="shared" si="841"/>
        <v/>
      </c>
      <c r="CC499" s="272" t="b">
        <f t="shared" si="884"/>
        <v>0</v>
      </c>
      <c r="CD499" s="35" t="str">
        <f t="shared" si="842"/>
        <v/>
      </c>
      <c r="CE499" s="13" t="b">
        <f t="shared" si="843"/>
        <v>0</v>
      </c>
      <c r="CF499" s="35" t="str">
        <f t="shared" si="844"/>
        <v/>
      </c>
      <c r="CG499" s="179">
        <f t="shared" si="845"/>
        <v>0</v>
      </c>
      <c r="CH499" s="179">
        <f t="shared" si="846"/>
        <v>0</v>
      </c>
      <c r="CI499" s="218">
        <f t="shared" si="885"/>
        <v>0</v>
      </c>
      <c r="CJ499" s="218">
        <f t="shared" si="886"/>
        <v>0</v>
      </c>
      <c r="CK499" s="218">
        <f t="shared" si="887"/>
        <v>0</v>
      </c>
      <c r="CL499" s="218">
        <f t="shared" si="888"/>
        <v>0</v>
      </c>
      <c r="CM499" s="218">
        <f t="shared" si="889"/>
        <v>0</v>
      </c>
      <c r="CN499" s="218">
        <f t="shared" si="890"/>
        <v>0</v>
      </c>
      <c r="CO499" s="218">
        <f t="shared" si="891"/>
        <v>0</v>
      </c>
      <c r="CP499" s="218">
        <f t="shared" si="892"/>
        <v>0</v>
      </c>
      <c r="CQ499" s="218">
        <f t="shared" si="893"/>
        <v>0</v>
      </c>
      <c r="CR499" s="218">
        <f t="shared" si="894"/>
        <v>0</v>
      </c>
      <c r="CS499" s="14">
        <f t="shared" si="847"/>
        <v>0</v>
      </c>
      <c r="CT499" s="236">
        <f t="shared" si="848"/>
        <v>0</v>
      </c>
      <c r="CU499" s="237">
        <f t="shared" si="920"/>
        <v>0</v>
      </c>
      <c r="CV499" s="16">
        <f t="shared" si="920"/>
        <v>0</v>
      </c>
      <c r="CW499" s="16">
        <f t="shared" si="920"/>
        <v>0</v>
      </c>
      <c r="CX499" s="16">
        <f t="shared" si="920"/>
        <v>0</v>
      </c>
      <c r="CY499" s="16">
        <f t="shared" si="920"/>
        <v>0</v>
      </c>
      <c r="CZ499" s="16">
        <f t="shared" si="920"/>
        <v>0</v>
      </c>
      <c r="DA499" s="16">
        <f t="shared" si="920"/>
        <v>0</v>
      </c>
      <c r="DB499" s="16">
        <f t="shared" si="920"/>
        <v>0</v>
      </c>
      <c r="DC499" s="16">
        <f t="shared" si="920"/>
        <v>0</v>
      </c>
      <c r="DD499" s="238">
        <f t="shared" si="920"/>
        <v>0</v>
      </c>
      <c r="DE499" s="232">
        <f t="shared" si="921"/>
        <v>0</v>
      </c>
      <c r="DF499" s="132">
        <f t="shared" si="921"/>
        <v>0</v>
      </c>
      <c r="DG499" s="132">
        <f t="shared" si="921"/>
        <v>0</v>
      </c>
      <c r="DH499" s="132">
        <f t="shared" si="921"/>
        <v>0</v>
      </c>
      <c r="DI499" s="132">
        <f t="shared" si="921"/>
        <v>0</v>
      </c>
      <c r="DJ499" s="132">
        <f t="shared" si="921"/>
        <v>0</v>
      </c>
      <c r="DK499" s="132">
        <f t="shared" si="921"/>
        <v>0</v>
      </c>
      <c r="DL499" s="132">
        <f t="shared" si="921"/>
        <v>0</v>
      </c>
      <c r="DM499" s="132">
        <f t="shared" si="921"/>
        <v>0</v>
      </c>
      <c r="DN499" s="233">
        <f t="shared" si="921"/>
        <v>0</v>
      </c>
      <c r="DO499" s="232">
        <f t="shared" si="849"/>
        <v>0</v>
      </c>
      <c r="DP499" s="132">
        <f t="shared" si="850"/>
        <v>0</v>
      </c>
      <c r="DQ499" s="132">
        <f t="shared" si="851"/>
        <v>0</v>
      </c>
      <c r="DR499" s="132">
        <f t="shared" si="852"/>
        <v>0</v>
      </c>
      <c r="DS499" s="132">
        <f t="shared" si="853"/>
        <v>0</v>
      </c>
      <c r="DT499" s="132">
        <f t="shared" si="854"/>
        <v>0</v>
      </c>
      <c r="DU499" s="132">
        <f t="shared" si="855"/>
        <v>0</v>
      </c>
      <c r="DV499" s="132">
        <f t="shared" si="856"/>
        <v>0</v>
      </c>
      <c r="DW499" s="132">
        <f t="shared" si="857"/>
        <v>0</v>
      </c>
      <c r="DX499" s="233">
        <f t="shared" si="858"/>
        <v>0</v>
      </c>
      <c r="DY499" s="231" t="b">
        <f t="shared" si="895"/>
        <v>0</v>
      </c>
      <c r="DZ499" s="163"/>
      <c r="EA499" s="226" t="str">
        <f t="shared" si="896"/>
        <v/>
      </c>
      <c r="EB499" s="178" t="str">
        <f t="shared" si="897"/>
        <v/>
      </c>
      <c r="EC499" s="178" t="str">
        <f t="shared" si="898"/>
        <v/>
      </c>
      <c r="ED499" s="178" t="str">
        <f t="shared" si="899"/>
        <v/>
      </c>
      <c r="EE499" s="178" t="str">
        <f t="shared" si="900"/>
        <v/>
      </c>
      <c r="EF499" s="178" t="str">
        <f t="shared" si="901"/>
        <v/>
      </c>
      <c r="EG499" s="178" t="str">
        <f t="shared" si="902"/>
        <v/>
      </c>
      <c r="EH499" s="178" t="str">
        <f t="shared" si="903"/>
        <v/>
      </c>
      <c r="EI499" s="178" t="str">
        <f t="shared" si="904"/>
        <v/>
      </c>
      <c r="EJ499" s="227" t="str">
        <f t="shared" si="905"/>
        <v/>
      </c>
      <c r="EK499" s="230" t="str">
        <f t="shared" si="859"/>
        <v/>
      </c>
      <c r="EL499" s="177" t="str">
        <f t="shared" si="860"/>
        <v/>
      </c>
      <c r="EM499" s="177" t="str">
        <f t="shared" si="861"/>
        <v/>
      </c>
      <c r="EN499" s="177" t="str">
        <f t="shared" si="862"/>
        <v/>
      </c>
      <c r="EO499" s="177" t="str">
        <f t="shared" si="863"/>
        <v/>
      </c>
      <c r="EP499" s="177" t="str">
        <f t="shared" si="864"/>
        <v/>
      </c>
      <c r="EQ499" s="177" t="str">
        <f t="shared" si="865"/>
        <v/>
      </c>
      <c r="ER499" s="177" t="str">
        <f t="shared" si="866"/>
        <v/>
      </c>
      <c r="ES499" s="177" t="str">
        <f t="shared" si="867"/>
        <v/>
      </c>
      <c r="ET499" s="177" t="str">
        <f t="shared" si="868"/>
        <v/>
      </c>
      <c r="EU499" s="229" t="e">
        <f t="shared" si="869"/>
        <v>#VALUE!</v>
      </c>
      <c r="EV499" s="27" t="e">
        <f t="shared" si="870"/>
        <v>#VALUE!</v>
      </c>
      <c r="EW499" s="27" t="e">
        <f t="shared" si="871"/>
        <v>#VALUE!</v>
      </c>
      <c r="EX499" s="28" t="e">
        <f t="shared" si="872"/>
        <v>#VALUE!</v>
      </c>
      <c r="EY499" s="28" t="e">
        <f t="shared" si="873"/>
        <v>#VALUE!</v>
      </c>
      <c r="EZ499" s="28" t="b">
        <f t="shared" si="874"/>
        <v>0</v>
      </c>
      <c r="FA499" s="176" t="str">
        <f t="shared" si="875"/>
        <v/>
      </c>
      <c r="FB499" s="27" t="e" cm="1">
        <f t="array" aca="1" ref="FB499" ca="1">TEXT(RIGHT(10-RIGHT(SUM(INDEX(1*(MID(MID(C499,1,1)*2,ROW(INDIRECT("1:"&amp;LEN(MID(C499,1,1)*2))),1)),,))+MID(C499,2,1)+
SUM(INDEX(1*(MID(MID(C499,3,1)*2,ROW(INDIRECT("1:"&amp;LEN(MID(C499,3,1)*2))),1)),,))+MID(C499,4,1)+
SUM(INDEX(1*(MID(MID(C499,5,1)*2,ROW(INDIRECT("1:"&amp;LEN(MID(C499,5,1)*2))),1)),,))+MID(C499,6,1)+
SUM(INDEX(1*(MID(MID(C499,8,1)*2,ROW(INDIRECT("1:"&amp;LEN(MID(C499,8,1)*2))),1)),,))+MID(C499,9,1)+
SUM(INDEX(1*(MID(MID(C499,10,1)*2,ROW(INDIRECT("1:"&amp;LEN(MID(C499,10,1)*2))),1)),,)),1),1),"0")</f>
        <v>#VALUE!</v>
      </c>
      <c r="FC499" s="27" t="str">
        <f t="shared" si="876"/>
        <v/>
      </c>
      <c r="FD499" s="29" t="b">
        <f t="shared" si="877"/>
        <v>0</v>
      </c>
      <c r="FE499" s="112" t="b">
        <f>IFERROR(MATCH(D499,'Avtal för korttidsarbete'!$G$13:$G$1012,0),TRUE)</f>
        <v>1</v>
      </c>
      <c r="FF499" s="112" t="b">
        <f t="shared" si="906"/>
        <v>0</v>
      </c>
      <c r="FG499" s="113" t="str" cm="1">
        <f t="array" ref="FG499">IF(FE499=TRUE,"x",INDEX('Avtal för korttidsarbete'!$E$13:$E$1012,$FE499))</f>
        <v>x</v>
      </c>
      <c r="FH499" s="113" t="str" cm="1">
        <f t="array" ref="FH499">IF(FE499=TRUE,"x",INDEX('Avtal för korttidsarbete'!$F$13:$F$1012,$FE499))</f>
        <v>x</v>
      </c>
      <c r="FI499" s="112" t="b">
        <f t="shared" si="907"/>
        <v>0</v>
      </c>
      <c r="FJ499" s="135">
        <f t="shared" si="908"/>
        <v>44166</v>
      </c>
      <c r="FK499" s="135">
        <f t="shared" si="909"/>
        <v>44377</v>
      </c>
      <c r="FL499" s="112" t="b">
        <f t="shared" si="910"/>
        <v>0</v>
      </c>
      <c r="FM499" s="113">
        <f t="shared" si="911"/>
        <v>44166</v>
      </c>
      <c r="FN499" s="135">
        <f t="shared" si="912"/>
        <v>44377</v>
      </c>
      <c r="FO499" s="148" t="b">
        <f>IFERROR(INDEX('Avtal för korttidsarbete'!R:R,MATCH(D499,'Avtal för korttidsarbete'!$G:$G,0)),TRUE)</f>
        <v>1</v>
      </c>
      <c r="FP499" s="135" t="str">
        <f>IF(FO499,"-",INDEX('Avtal för korttidsarbete'!$D:$D,MATCH(D499,'Avtal för korttidsarbete'!$G:$G,0)))</f>
        <v>-</v>
      </c>
      <c r="FQ499" s="113" t="b">
        <f>IFERROR(G499&gt;INDEX(Uppsägningar!E:E,MATCH(C499,Uppsägningar!C:C,0)),FALSE)</f>
        <v>0</v>
      </c>
    </row>
    <row r="500" spans="1:173" x14ac:dyDescent="0.25">
      <c r="A500" s="19">
        <v>484</v>
      </c>
      <c r="B500" s="20"/>
      <c r="C500" s="183"/>
      <c r="D500" s="66"/>
      <c r="E500" s="212">
        <f>IFERROR(INDEX(Admin!$C$7:$C$10,MATCH(FP500,TblNivåValTExt,0)),0)</f>
        <v>0</v>
      </c>
      <c r="F500" s="1"/>
      <c r="G500" s="1"/>
      <c r="H500" s="78"/>
      <c r="I500" s="181"/>
      <c r="J500" s="181"/>
      <c r="K500" s="182"/>
      <c r="L500" s="182"/>
      <c r="M500" s="181"/>
      <c r="N500" s="181"/>
      <c r="O500" s="181"/>
      <c r="P500" s="182"/>
      <c r="Q500" s="182"/>
      <c r="R500" s="181"/>
      <c r="S500" s="181"/>
      <c r="T500" s="181"/>
      <c r="U500" s="182"/>
      <c r="V500" s="182"/>
      <c r="W500" s="181"/>
      <c r="X500" s="181"/>
      <c r="Y500" s="181"/>
      <c r="Z500" s="182"/>
      <c r="AA500" s="182"/>
      <c r="AB500" s="181"/>
      <c r="AC500" s="181"/>
      <c r="AD500" s="181"/>
      <c r="AE500" s="182"/>
      <c r="AF500" s="182"/>
      <c r="AG500" s="181"/>
      <c r="AH500" s="181"/>
      <c r="AI500" s="181"/>
      <c r="AJ500" s="182"/>
      <c r="AK500" s="182"/>
      <c r="AL500" s="181"/>
      <c r="AM500" s="181"/>
      <c r="AN500" s="181"/>
      <c r="AO500" s="182"/>
      <c r="AP500" s="182"/>
      <c r="AQ500" s="181"/>
      <c r="AR500" s="181"/>
      <c r="AS500" s="181"/>
      <c r="AT500" s="182"/>
      <c r="AU500" s="182"/>
      <c r="AV500" s="181"/>
      <c r="AW500" s="181"/>
      <c r="AX500" s="181"/>
      <c r="AY500" s="182"/>
      <c r="AZ500" s="182"/>
      <c r="BA500" s="181"/>
      <c r="BB500" s="181"/>
      <c r="BC500" s="181"/>
      <c r="BD500" s="182"/>
      <c r="BE500" s="182"/>
      <c r="BF500" s="181"/>
      <c r="BG500" s="180">
        <f t="shared" si="878"/>
        <v>0</v>
      </c>
      <c r="BH500" s="116" t="str">
        <f t="shared" si="879"/>
        <v/>
      </c>
      <c r="BI500" s="80" t="b">
        <f t="shared" si="827"/>
        <v>0</v>
      </c>
      <c r="BJ500" s="80" t="str">
        <f t="shared" si="828"/>
        <v/>
      </c>
      <c r="BK500" s="80" t="b">
        <f t="shared" si="880"/>
        <v>0</v>
      </c>
      <c r="BL500" s="13" t="str">
        <f t="shared" si="829"/>
        <v/>
      </c>
      <c r="BM500" s="13" t="b">
        <f t="shared" si="881"/>
        <v>0</v>
      </c>
      <c r="BN500" s="35" t="str">
        <f t="shared" si="830"/>
        <v/>
      </c>
      <c r="BO500" s="13" t="b">
        <f t="shared" si="831"/>
        <v>0</v>
      </c>
      <c r="BP500" s="35" t="str">
        <f t="shared" si="832"/>
        <v/>
      </c>
      <c r="BQ500" s="13" t="b">
        <f t="shared" si="833"/>
        <v>0</v>
      </c>
      <c r="BR500" s="35" t="str">
        <f t="shared" si="834"/>
        <v/>
      </c>
      <c r="BS500" s="35" t="b">
        <f t="shared" si="835"/>
        <v>0</v>
      </c>
      <c r="BT500" s="35" t="str">
        <f t="shared" si="836"/>
        <v/>
      </c>
      <c r="BU500" s="35" t="b">
        <f t="shared" si="837"/>
        <v>0</v>
      </c>
      <c r="BV500" s="35" t="str">
        <f t="shared" si="838"/>
        <v/>
      </c>
      <c r="BW500" s="13" t="b">
        <f t="shared" si="913"/>
        <v>0</v>
      </c>
      <c r="BX500" s="35" t="str">
        <f t="shared" si="839"/>
        <v/>
      </c>
      <c r="BY500" s="265" t="b">
        <f t="shared" si="882"/>
        <v>0</v>
      </c>
      <c r="BZ500" s="35" t="str">
        <f t="shared" si="840"/>
        <v/>
      </c>
      <c r="CA500" s="265" t="b">
        <f t="shared" si="883"/>
        <v>0</v>
      </c>
      <c r="CB500" s="35" t="str">
        <f t="shared" si="841"/>
        <v/>
      </c>
      <c r="CC500" s="272" t="b">
        <f t="shared" si="884"/>
        <v>0</v>
      </c>
      <c r="CD500" s="35" t="str">
        <f t="shared" si="842"/>
        <v/>
      </c>
      <c r="CE500" s="13" t="b">
        <f t="shared" si="843"/>
        <v>0</v>
      </c>
      <c r="CF500" s="35" t="str">
        <f t="shared" si="844"/>
        <v/>
      </c>
      <c r="CG500" s="179">
        <f t="shared" si="845"/>
        <v>0</v>
      </c>
      <c r="CH500" s="179">
        <f t="shared" si="846"/>
        <v>0</v>
      </c>
      <c r="CI500" s="218">
        <f t="shared" si="885"/>
        <v>0</v>
      </c>
      <c r="CJ500" s="218">
        <f t="shared" si="886"/>
        <v>0</v>
      </c>
      <c r="CK500" s="218">
        <f t="shared" si="887"/>
        <v>0</v>
      </c>
      <c r="CL500" s="218">
        <f t="shared" si="888"/>
        <v>0</v>
      </c>
      <c r="CM500" s="218">
        <f t="shared" si="889"/>
        <v>0</v>
      </c>
      <c r="CN500" s="218">
        <f t="shared" si="890"/>
        <v>0</v>
      </c>
      <c r="CO500" s="218">
        <f t="shared" si="891"/>
        <v>0</v>
      </c>
      <c r="CP500" s="218">
        <f t="shared" si="892"/>
        <v>0</v>
      </c>
      <c r="CQ500" s="218">
        <f t="shared" si="893"/>
        <v>0</v>
      </c>
      <c r="CR500" s="218">
        <f t="shared" si="894"/>
        <v>0</v>
      </c>
      <c r="CS500" s="14">
        <f t="shared" si="847"/>
        <v>0</v>
      </c>
      <c r="CT500" s="236">
        <f t="shared" si="848"/>
        <v>0</v>
      </c>
      <c r="CU500" s="237">
        <f t="shared" si="920"/>
        <v>0</v>
      </c>
      <c r="CV500" s="16">
        <f t="shared" si="920"/>
        <v>0</v>
      </c>
      <c r="CW500" s="16">
        <f t="shared" si="920"/>
        <v>0</v>
      </c>
      <c r="CX500" s="16">
        <f t="shared" si="920"/>
        <v>0</v>
      </c>
      <c r="CY500" s="16">
        <f t="shared" si="920"/>
        <v>0</v>
      </c>
      <c r="CZ500" s="16">
        <f t="shared" si="920"/>
        <v>0</v>
      </c>
      <c r="DA500" s="16">
        <f t="shared" si="920"/>
        <v>0</v>
      </c>
      <c r="DB500" s="16">
        <f t="shared" si="920"/>
        <v>0</v>
      </c>
      <c r="DC500" s="16">
        <f t="shared" si="920"/>
        <v>0</v>
      </c>
      <c r="DD500" s="238">
        <f t="shared" si="920"/>
        <v>0</v>
      </c>
      <c r="DE500" s="232">
        <f t="shared" si="921"/>
        <v>0</v>
      </c>
      <c r="DF500" s="132">
        <f t="shared" si="921"/>
        <v>0</v>
      </c>
      <c r="DG500" s="132">
        <f t="shared" si="921"/>
        <v>0</v>
      </c>
      <c r="DH500" s="132">
        <f t="shared" si="921"/>
        <v>0</v>
      </c>
      <c r="DI500" s="132">
        <f t="shared" si="921"/>
        <v>0</v>
      </c>
      <c r="DJ500" s="132">
        <f t="shared" si="921"/>
        <v>0</v>
      </c>
      <c r="DK500" s="132">
        <f t="shared" si="921"/>
        <v>0</v>
      </c>
      <c r="DL500" s="132">
        <f t="shared" si="921"/>
        <v>0</v>
      </c>
      <c r="DM500" s="132">
        <f t="shared" si="921"/>
        <v>0</v>
      </c>
      <c r="DN500" s="233">
        <f t="shared" si="921"/>
        <v>0</v>
      </c>
      <c r="DO500" s="232">
        <f t="shared" si="849"/>
        <v>0</v>
      </c>
      <c r="DP500" s="132">
        <f t="shared" si="850"/>
        <v>0</v>
      </c>
      <c r="DQ500" s="132">
        <f t="shared" si="851"/>
        <v>0</v>
      </c>
      <c r="DR500" s="132">
        <f t="shared" si="852"/>
        <v>0</v>
      </c>
      <c r="DS500" s="132">
        <f t="shared" si="853"/>
        <v>0</v>
      </c>
      <c r="DT500" s="132">
        <f t="shared" si="854"/>
        <v>0</v>
      </c>
      <c r="DU500" s="132">
        <f t="shared" si="855"/>
        <v>0</v>
      </c>
      <c r="DV500" s="132">
        <f t="shared" si="856"/>
        <v>0</v>
      </c>
      <c r="DW500" s="132">
        <f t="shared" si="857"/>
        <v>0</v>
      </c>
      <c r="DX500" s="233">
        <f t="shared" si="858"/>
        <v>0</v>
      </c>
      <c r="DY500" s="231" t="b">
        <f t="shared" si="895"/>
        <v>0</v>
      </c>
      <c r="DZ500" s="163"/>
      <c r="EA500" s="226" t="str">
        <f t="shared" si="896"/>
        <v/>
      </c>
      <c r="EB500" s="178" t="str">
        <f t="shared" si="897"/>
        <v/>
      </c>
      <c r="EC500" s="178" t="str">
        <f t="shared" si="898"/>
        <v/>
      </c>
      <c r="ED500" s="178" t="str">
        <f t="shared" si="899"/>
        <v/>
      </c>
      <c r="EE500" s="178" t="str">
        <f t="shared" si="900"/>
        <v/>
      </c>
      <c r="EF500" s="178" t="str">
        <f t="shared" si="901"/>
        <v/>
      </c>
      <c r="EG500" s="178" t="str">
        <f t="shared" si="902"/>
        <v/>
      </c>
      <c r="EH500" s="178" t="str">
        <f t="shared" si="903"/>
        <v/>
      </c>
      <c r="EI500" s="178" t="str">
        <f t="shared" si="904"/>
        <v/>
      </c>
      <c r="EJ500" s="227" t="str">
        <f t="shared" si="905"/>
        <v/>
      </c>
      <c r="EK500" s="230" t="str">
        <f t="shared" si="859"/>
        <v/>
      </c>
      <c r="EL500" s="177" t="str">
        <f t="shared" si="860"/>
        <v/>
      </c>
      <c r="EM500" s="177" t="str">
        <f t="shared" si="861"/>
        <v/>
      </c>
      <c r="EN500" s="177" t="str">
        <f t="shared" si="862"/>
        <v/>
      </c>
      <c r="EO500" s="177" t="str">
        <f t="shared" si="863"/>
        <v/>
      </c>
      <c r="EP500" s="177" t="str">
        <f t="shared" si="864"/>
        <v/>
      </c>
      <c r="EQ500" s="177" t="str">
        <f t="shared" si="865"/>
        <v/>
      </c>
      <c r="ER500" s="177" t="str">
        <f t="shared" si="866"/>
        <v/>
      </c>
      <c r="ES500" s="177" t="str">
        <f t="shared" si="867"/>
        <v/>
      </c>
      <c r="ET500" s="177" t="str">
        <f t="shared" si="868"/>
        <v/>
      </c>
      <c r="EU500" s="229" t="e">
        <f t="shared" si="869"/>
        <v>#VALUE!</v>
      </c>
      <c r="EV500" s="27" t="e">
        <f t="shared" si="870"/>
        <v>#VALUE!</v>
      </c>
      <c r="EW500" s="27" t="e">
        <f t="shared" si="871"/>
        <v>#VALUE!</v>
      </c>
      <c r="EX500" s="28" t="e">
        <f t="shared" si="872"/>
        <v>#VALUE!</v>
      </c>
      <c r="EY500" s="28" t="e">
        <f t="shared" si="873"/>
        <v>#VALUE!</v>
      </c>
      <c r="EZ500" s="28" t="b">
        <f t="shared" si="874"/>
        <v>0</v>
      </c>
      <c r="FA500" s="176" t="str">
        <f t="shared" si="875"/>
        <v/>
      </c>
      <c r="FB500" s="27" t="e" cm="1">
        <f t="array" aca="1" ref="FB500" ca="1">TEXT(RIGHT(10-RIGHT(SUM(INDEX(1*(MID(MID(C500,1,1)*2,ROW(INDIRECT("1:"&amp;LEN(MID(C500,1,1)*2))),1)),,))+MID(C500,2,1)+
SUM(INDEX(1*(MID(MID(C500,3,1)*2,ROW(INDIRECT("1:"&amp;LEN(MID(C500,3,1)*2))),1)),,))+MID(C500,4,1)+
SUM(INDEX(1*(MID(MID(C500,5,1)*2,ROW(INDIRECT("1:"&amp;LEN(MID(C500,5,1)*2))),1)),,))+MID(C500,6,1)+
SUM(INDEX(1*(MID(MID(C500,8,1)*2,ROW(INDIRECT("1:"&amp;LEN(MID(C500,8,1)*2))),1)),,))+MID(C500,9,1)+
SUM(INDEX(1*(MID(MID(C500,10,1)*2,ROW(INDIRECT("1:"&amp;LEN(MID(C500,10,1)*2))),1)),,)),1),1),"0")</f>
        <v>#VALUE!</v>
      </c>
      <c r="FC500" s="27" t="str">
        <f t="shared" si="876"/>
        <v/>
      </c>
      <c r="FD500" s="29" t="b">
        <f t="shared" si="877"/>
        <v>0</v>
      </c>
      <c r="FE500" s="112" t="b">
        <f>IFERROR(MATCH(D500,'Avtal för korttidsarbete'!$G$13:$G$1012,0),TRUE)</f>
        <v>1</v>
      </c>
      <c r="FF500" s="112" t="b">
        <f t="shared" si="906"/>
        <v>0</v>
      </c>
      <c r="FG500" s="113" t="str" cm="1">
        <f t="array" ref="FG500">IF(FE500=TRUE,"x",INDEX('Avtal för korttidsarbete'!$E$13:$E$1012,$FE500))</f>
        <v>x</v>
      </c>
      <c r="FH500" s="113" t="str" cm="1">
        <f t="array" ref="FH500">IF(FE500=TRUE,"x",INDEX('Avtal för korttidsarbete'!$F$13:$F$1012,$FE500))</f>
        <v>x</v>
      </c>
      <c r="FI500" s="112" t="b">
        <f t="shared" si="907"/>
        <v>0</v>
      </c>
      <c r="FJ500" s="135">
        <f t="shared" si="908"/>
        <v>44166</v>
      </c>
      <c r="FK500" s="135">
        <f t="shared" si="909"/>
        <v>44377</v>
      </c>
      <c r="FL500" s="112" t="b">
        <f t="shared" si="910"/>
        <v>0</v>
      </c>
      <c r="FM500" s="113">
        <f t="shared" si="911"/>
        <v>44166</v>
      </c>
      <c r="FN500" s="135">
        <f t="shared" si="912"/>
        <v>44377</v>
      </c>
      <c r="FO500" s="148" t="b">
        <f>IFERROR(INDEX('Avtal för korttidsarbete'!R:R,MATCH(D500,'Avtal för korttidsarbete'!$G:$G,0)),TRUE)</f>
        <v>1</v>
      </c>
      <c r="FP500" s="135" t="str">
        <f>IF(FO500,"-",INDEX('Avtal för korttidsarbete'!$D:$D,MATCH(D500,'Avtal för korttidsarbete'!$G:$G,0)))</f>
        <v>-</v>
      </c>
      <c r="FQ500" s="113" t="b">
        <f>IFERROR(G500&gt;INDEX(Uppsägningar!E:E,MATCH(C500,Uppsägningar!C:C,0)),FALSE)</f>
        <v>0</v>
      </c>
    </row>
    <row r="501" spans="1:173" x14ac:dyDescent="0.25">
      <c r="A501" s="19">
        <v>485</v>
      </c>
      <c r="B501" s="20"/>
      <c r="C501" s="183"/>
      <c r="D501" s="66"/>
      <c r="E501" s="212">
        <f>IFERROR(INDEX(Admin!$C$7:$C$10,MATCH(FP501,TblNivåValTExt,0)),0)</f>
        <v>0</v>
      </c>
      <c r="F501" s="1"/>
      <c r="G501" s="1"/>
      <c r="H501" s="78"/>
      <c r="I501" s="181"/>
      <c r="J501" s="181"/>
      <c r="K501" s="182"/>
      <c r="L501" s="182"/>
      <c r="M501" s="181"/>
      <c r="N501" s="181"/>
      <c r="O501" s="181"/>
      <c r="P501" s="182"/>
      <c r="Q501" s="182"/>
      <c r="R501" s="181"/>
      <c r="S501" s="181"/>
      <c r="T501" s="181"/>
      <c r="U501" s="182"/>
      <c r="V501" s="182"/>
      <c r="W501" s="181"/>
      <c r="X501" s="181"/>
      <c r="Y501" s="181"/>
      <c r="Z501" s="182"/>
      <c r="AA501" s="182"/>
      <c r="AB501" s="181"/>
      <c r="AC501" s="181"/>
      <c r="AD501" s="181"/>
      <c r="AE501" s="182"/>
      <c r="AF501" s="182"/>
      <c r="AG501" s="181"/>
      <c r="AH501" s="181"/>
      <c r="AI501" s="181"/>
      <c r="AJ501" s="182"/>
      <c r="AK501" s="182"/>
      <c r="AL501" s="181"/>
      <c r="AM501" s="181"/>
      <c r="AN501" s="181"/>
      <c r="AO501" s="182"/>
      <c r="AP501" s="182"/>
      <c r="AQ501" s="181"/>
      <c r="AR501" s="181"/>
      <c r="AS501" s="181"/>
      <c r="AT501" s="182"/>
      <c r="AU501" s="182"/>
      <c r="AV501" s="181"/>
      <c r="AW501" s="181"/>
      <c r="AX501" s="181"/>
      <c r="AY501" s="182"/>
      <c r="AZ501" s="182"/>
      <c r="BA501" s="181"/>
      <c r="BB501" s="181"/>
      <c r="BC501" s="181"/>
      <c r="BD501" s="182"/>
      <c r="BE501" s="182"/>
      <c r="BF501" s="181"/>
      <c r="BG501" s="180">
        <f t="shared" si="878"/>
        <v>0</v>
      </c>
      <c r="BH501" s="116" t="str">
        <f t="shared" si="879"/>
        <v/>
      </c>
      <c r="BI501" s="80" t="b">
        <f t="shared" si="827"/>
        <v>0</v>
      </c>
      <c r="BJ501" s="80" t="str">
        <f t="shared" si="828"/>
        <v/>
      </c>
      <c r="BK501" s="80" t="b">
        <f t="shared" si="880"/>
        <v>0</v>
      </c>
      <c r="BL501" s="13" t="str">
        <f t="shared" si="829"/>
        <v/>
      </c>
      <c r="BM501" s="13" t="b">
        <f t="shared" si="881"/>
        <v>0</v>
      </c>
      <c r="BN501" s="35" t="str">
        <f t="shared" si="830"/>
        <v/>
      </c>
      <c r="BO501" s="13" t="b">
        <f t="shared" si="831"/>
        <v>0</v>
      </c>
      <c r="BP501" s="35" t="str">
        <f t="shared" si="832"/>
        <v/>
      </c>
      <c r="BQ501" s="13" t="b">
        <f t="shared" si="833"/>
        <v>0</v>
      </c>
      <c r="BR501" s="35" t="str">
        <f t="shared" si="834"/>
        <v/>
      </c>
      <c r="BS501" s="35" t="b">
        <f t="shared" si="835"/>
        <v>0</v>
      </c>
      <c r="BT501" s="35" t="str">
        <f t="shared" si="836"/>
        <v/>
      </c>
      <c r="BU501" s="35" t="b">
        <f t="shared" si="837"/>
        <v>0</v>
      </c>
      <c r="BV501" s="35" t="str">
        <f t="shared" si="838"/>
        <v/>
      </c>
      <c r="BW501" s="13" t="b">
        <f t="shared" si="913"/>
        <v>0</v>
      </c>
      <c r="BX501" s="35" t="str">
        <f t="shared" si="839"/>
        <v/>
      </c>
      <c r="BY501" s="265" t="b">
        <f t="shared" si="882"/>
        <v>0</v>
      </c>
      <c r="BZ501" s="35" t="str">
        <f t="shared" si="840"/>
        <v/>
      </c>
      <c r="CA501" s="265" t="b">
        <f t="shared" si="883"/>
        <v>0</v>
      </c>
      <c r="CB501" s="35" t="str">
        <f t="shared" si="841"/>
        <v/>
      </c>
      <c r="CC501" s="272" t="b">
        <f t="shared" si="884"/>
        <v>0</v>
      </c>
      <c r="CD501" s="35" t="str">
        <f t="shared" si="842"/>
        <v/>
      </c>
      <c r="CE501" s="13" t="b">
        <f t="shared" si="843"/>
        <v>0</v>
      </c>
      <c r="CF501" s="35" t="str">
        <f t="shared" si="844"/>
        <v/>
      </c>
      <c r="CG501" s="179">
        <f t="shared" si="845"/>
        <v>0</v>
      </c>
      <c r="CH501" s="179">
        <f t="shared" si="846"/>
        <v>0</v>
      </c>
      <c r="CI501" s="218">
        <f t="shared" si="885"/>
        <v>0</v>
      </c>
      <c r="CJ501" s="218">
        <f t="shared" si="886"/>
        <v>0</v>
      </c>
      <c r="CK501" s="218">
        <f t="shared" si="887"/>
        <v>0</v>
      </c>
      <c r="CL501" s="218">
        <f t="shared" si="888"/>
        <v>0</v>
      </c>
      <c r="CM501" s="218">
        <f t="shared" si="889"/>
        <v>0</v>
      </c>
      <c r="CN501" s="218">
        <f t="shared" si="890"/>
        <v>0</v>
      </c>
      <c r="CO501" s="218">
        <f t="shared" si="891"/>
        <v>0</v>
      </c>
      <c r="CP501" s="218">
        <f t="shared" si="892"/>
        <v>0</v>
      </c>
      <c r="CQ501" s="218">
        <f t="shared" si="893"/>
        <v>0</v>
      </c>
      <c r="CR501" s="218">
        <f t="shared" si="894"/>
        <v>0</v>
      </c>
      <c r="CS501" s="14">
        <f t="shared" si="847"/>
        <v>0</v>
      </c>
      <c r="CT501" s="236">
        <f t="shared" si="848"/>
        <v>0</v>
      </c>
      <c r="CU501" s="237">
        <f t="shared" si="920"/>
        <v>0</v>
      </c>
      <c r="CV501" s="16">
        <f t="shared" si="920"/>
        <v>0</v>
      </c>
      <c r="CW501" s="16">
        <f t="shared" si="920"/>
        <v>0</v>
      </c>
      <c r="CX501" s="16">
        <f t="shared" si="920"/>
        <v>0</v>
      </c>
      <c r="CY501" s="16">
        <f t="shared" si="920"/>
        <v>0</v>
      </c>
      <c r="CZ501" s="16">
        <f t="shared" si="920"/>
        <v>0</v>
      </c>
      <c r="DA501" s="16">
        <f t="shared" si="920"/>
        <v>0</v>
      </c>
      <c r="DB501" s="16">
        <f t="shared" si="920"/>
        <v>0</v>
      </c>
      <c r="DC501" s="16">
        <f t="shared" si="920"/>
        <v>0</v>
      </c>
      <c r="DD501" s="238">
        <f t="shared" si="920"/>
        <v>0</v>
      </c>
      <c r="DE501" s="232">
        <f t="shared" si="921"/>
        <v>0</v>
      </c>
      <c r="DF501" s="132">
        <f t="shared" si="921"/>
        <v>0</v>
      </c>
      <c r="DG501" s="132">
        <f t="shared" si="921"/>
        <v>0</v>
      </c>
      <c r="DH501" s="132">
        <f t="shared" si="921"/>
        <v>0</v>
      </c>
      <c r="DI501" s="132">
        <f t="shared" si="921"/>
        <v>0</v>
      </c>
      <c r="DJ501" s="132">
        <f t="shared" si="921"/>
        <v>0</v>
      </c>
      <c r="DK501" s="132">
        <f t="shared" si="921"/>
        <v>0</v>
      </c>
      <c r="DL501" s="132">
        <f t="shared" si="921"/>
        <v>0</v>
      </c>
      <c r="DM501" s="132">
        <f t="shared" si="921"/>
        <v>0</v>
      </c>
      <c r="DN501" s="233">
        <f t="shared" si="921"/>
        <v>0</v>
      </c>
      <c r="DO501" s="232">
        <f t="shared" si="849"/>
        <v>0</v>
      </c>
      <c r="DP501" s="132">
        <f t="shared" si="850"/>
        <v>0</v>
      </c>
      <c r="DQ501" s="132">
        <f t="shared" si="851"/>
        <v>0</v>
      </c>
      <c r="DR501" s="132">
        <f t="shared" si="852"/>
        <v>0</v>
      </c>
      <c r="DS501" s="132">
        <f t="shared" si="853"/>
        <v>0</v>
      </c>
      <c r="DT501" s="132">
        <f t="shared" si="854"/>
        <v>0</v>
      </c>
      <c r="DU501" s="132">
        <f t="shared" si="855"/>
        <v>0</v>
      </c>
      <c r="DV501" s="132">
        <f t="shared" si="856"/>
        <v>0</v>
      </c>
      <c r="DW501" s="132">
        <f t="shared" si="857"/>
        <v>0</v>
      </c>
      <c r="DX501" s="233">
        <f t="shared" si="858"/>
        <v>0</v>
      </c>
      <c r="DY501" s="231" t="b">
        <f t="shared" si="895"/>
        <v>0</v>
      </c>
      <c r="DZ501" s="163"/>
      <c r="EA501" s="226" t="str">
        <f t="shared" si="896"/>
        <v/>
      </c>
      <c r="EB501" s="178" t="str">
        <f t="shared" si="897"/>
        <v/>
      </c>
      <c r="EC501" s="178" t="str">
        <f t="shared" si="898"/>
        <v/>
      </c>
      <c r="ED501" s="178" t="str">
        <f t="shared" si="899"/>
        <v/>
      </c>
      <c r="EE501" s="178" t="str">
        <f t="shared" si="900"/>
        <v/>
      </c>
      <c r="EF501" s="178" t="str">
        <f t="shared" si="901"/>
        <v/>
      </c>
      <c r="EG501" s="178" t="str">
        <f t="shared" si="902"/>
        <v/>
      </c>
      <c r="EH501" s="178" t="str">
        <f t="shared" si="903"/>
        <v/>
      </c>
      <c r="EI501" s="178" t="str">
        <f t="shared" si="904"/>
        <v/>
      </c>
      <c r="EJ501" s="227" t="str">
        <f t="shared" si="905"/>
        <v/>
      </c>
      <c r="EK501" s="230" t="str">
        <f t="shared" si="859"/>
        <v/>
      </c>
      <c r="EL501" s="177" t="str">
        <f t="shared" si="860"/>
        <v/>
      </c>
      <c r="EM501" s="177" t="str">
        <f t="shared" si="861"/>
        <v/>
      </c>
      <c r="EN501" s="177" t="str">
        <f t="shared" si="862"/>
        <v/>
      </c>
      <c r="EO501" s="177" t="str">
        <f t="shared" si="863"/>
        <v/>
      </c>
      <c r="EP501" s="177" t="str">
        <f t="shared" si="864"/>
        <v/>
      </c>
      <c r="EQ501" s="177" t="str">
        <f t="shared" si="865"/>
        <v/>
      </c>
      <c r="ER501" s="177" t="str">
        <f t="shared" si="866"/>
        <v/>
      </c>
      <c r="ES501" s="177" t="str">
        <f t="shared" si="867"/>
        <v/>
      </c>
      <c r="ET501" s="177" t="str">
        <f t="shared" si="868"/>
        <v/>
      </c>
      <c r="EU501" s="229" t="e">
        <f t="shared" si="869"/>
        <v>#VALUE!</v>
      </c>
      <c r="EV501" s="27" t="e">
        <f t="shared" si="870"/>
        <v>#VALUE!</v>
      </c>
      <c r="EW501" s="27" t="e">
        <f t="shared" si="871"/>
        <v>#VALUE!</v>
      </c>
      <c r="EX501" s="28" t="e">
        <f t="shared" si="872"/>
        <v>#VALUE!</v>
      </c>
      <c r="EY501" s="28" t="e">
        <f t="shared" si="873"/>
        <v>#VALUE!</v>
      </c>
      <c r="EZ501" s="28" t="b">
        <f t="shared" si="874"/>
        <v>0</v>
      </c>
      <c r="FA501" s="176" t="str">
        <f t="shared" si="875"/>
        <v/>
      </c>
      <c r="FB501" s="27" t="e" cm="1">
        <f t="array" aca="1" ref="FB501" ca="1">TEXT(RIGHT(10-RIGHT(SUM(INDEX(1*(MID(MID(C501,1,1)*2,ROW(INDIRECT("1:"&amp;LEN(MID(C501,1,1)*2))),1)),,))+MID(C501,2,1)+
SUM(INDEX(1*(MID(MID(C501,3,1)*2,ROW(INDIRECT("1:"&amp;LEN(MID(C501,3,1)*2))),1)),,))+MID(C501,4,1)+
SUM(INDEX(1*(MID(MID(C501,5,1)*2,ROW(INDIRECT("1:"&amp;LEN(MID(C501,5,1)*2))),1)),,))+MID(C501,6,1)+
SUM(INDEX(1*(MID(MID(C501,8,1)*2,ROW(INDIRECT("1:"&amp;LEN(MID(C501,8,1)*2))),1)),,))+MID(C501,9,1)+
SUM(INDEX(1*(MID(MID(C501,10,1)*2,ROW(INDIRECT("1:"&amp;LEN(MID(C501,10,1)*2))),1)),,)),1),1),"0")</f>
        <v>#VALUE!</v>
      </c>
      <c r="FC501" s="27" t="str">
        <f t="shared" si="876"/>
        <v/>
      </c>
      <c r="FD501" s="29" t="b">
        <f t="shared" si="877"/>
        <v>0</v>
      </c>
      <c r="FE501" s="112" t="b">
        <f>IFERROR(MATCH(D501,'Avtal för korttidsarbete'!$G$13:$G$1012,0),TRUE)</f>
        <v>1</v>
      </c>
      <c r="FF501" s="112" t="b">
        <f t="shared" si="906"/>
        <v>0</v>
      </c>
      <c r="FG501" s="113" t="str" cm="1">
        <f t="array" ref="FG501">IF(FE501=TRUE,"x",INDEX('Avtal för korttidsarbete'!$E$13:$E$1012,$FE501))</f>
        <v>x</v>
      </c>
      <c r="FH501" s="113" t="str" cm="1">
        <f t="array" ref="FH501">IF(FE501=TRUE,"x",INDEX('Avtal för korttidsarbete'!$F$13:$F$1012,$FE501))</f>
        <v>x</v>
      </c>
      <c r="FI501" s="112" t="b">
        <f t="shared" si="907"/>
        <v>0</v>
      </c>
      <c r="FJ501" s="135">
        <f t="shared" si="908"/>
        <v>44166</v>
      </c>
      <c r="FK501" s="135">
        <f t="shared" si="909"/>
        <v>44377</v>
      </c>
      <c r="FL501" s="112" t="b">
        <f t="shared" si="910"/>
        <v>0</v>
      </c>
      <c r="FM501" s="113">
        <f t="shared" si="911"/>
        <v>44166</v>
      </c>
      <c r="FN501" s="135">
        <f t="shared" si="912"/>
        <v>44377</v>
      </c>
      <c r="FO501" s="148" t="b">
        <f>IFERROR(INDEX('Avtal för korttidsarbete'!R:R,MATCH(D501,'Avtal för korttidsarbete'!$G:$G,0)),TRUE)</f>
        <v>1</v>
      </c>
      <c r="FP501" s="135" t="str">
        <f>IF(FO501,"-",INDEX('Avtal för korttidsarbete'!$D:$D,MATCH(D501,'Avtal för korttidsarbete'!$G:$G,0)))</f>
        <v>-</v>
      </c>
      <c r="FQ501" s="113" t="b">
        <f>IFERROR(G501&gt;INDEX(Uppsägningar!E:E,MATCH(C501,Uppsägningar!C:C,0)),FALSE)</f>
        <v>0</v>
      </c>
    </row>
    <row r="502" spans="1:173" x14ac:dyDescent="0.25">
      <c r="A502" s="19">
        <v>486</v>
      </c>
      <c r="B502" s="20"/>
      <c r="C502" s="183"/>
      <c r="D502" s="66"/>
      <c r="E502" s="212">
        <f>IFERROR(INDEX(Admin!$C$7:$C$10,MATCH(FP502,TblNivåValTExt,0)),0)</f>
        <v>0</v>
      </c>
      <c r="F502" s="1"/>
      <c r="G502" s="1"/>
      <c r="H502" s="78"/>
      <c r="I502" s="181"/>
      <c r="J502" s="181"/>
      <c r="K502" s="182"/>
      <c r="L502" s="182"/>
      <c r="M502" s="181"/>
      <c r="N502" s="181"/>
      <c r="O502" s="181"/>
      <c r="P502" s="182"/>
      <c r="Q502" s="182"/>
      <c r="R502" s="181"/>
      <c r="S502" s="181"/>
      <c r="T502" s="181"/>
      <c r="U502" s="182"/>
      <c r="V502" s="182"/>
      <c r="W502" s="181"/>
      <c r="X502" s="181"/>
      <c r="Y502" s="181"/>
      <c r="Z502" s="182"/>
      <c r="AA502" s="182"/>
      <c r="AB502" s="181"/>
      <c r="AC502" s="181"/>
      <c r="AD502" s="181"/>
      <c r="AE502" s="182"/>
      <c r="AF502" s="182"/>
      <c r="AG502" s="181"/>
      <c r="AH502" s="181"/>
      <c r="AI502" s="181"/>
      <c r="AJ502" s="182"/>
      <c r="AK502" s="182"/>
      <c r="AL502" s="181"/>
      <c r="AM502" s="181"/>
      <c r="AN502" s="181"/>
      <c r="AO502" s="182"/>
      <c r="AP502" s="182"/>
      <c r="AQ502" s="181"/>
      <c r="AR502" s="181"/>
      <c r="AS502" s="181"/>
      <c r="AT502" s="182"/>
      <c r="AU502" s="182"/>
      <c r="AV502" s="181"/>
      <c r="AW502" s="181"/>
      <c r="AX502" s="181"/>
      <c r="AY502" s="182"/>
      <c r="AZ502" s="182"/>
      <c r="BA502" s="181"/>
      <c r="BB502" s="181"/>
      <c r="BC502" s="181"/>
      <c r="BD502" s="182"/>
      <c r="BE502" s="182"/>
      <c r="BF502" s="181"/>
      <c r="BG502" s="180">
        <f t="shared" si="878"/>
        <v>0</v>
      </c>
      <c r="BH502" s="116" t="str">
        <f t="shared" si="879"/>
        <v/>
      </c>
      <c r="BI502" s="80" t="b">
        <f t="shared" si="827"/>
        <v>0</v>
      </c>
      <c r="BJ502" s="80" t="str">
        <f t="shared" si="828"/>
        <v/>
      </c>
      <c r="BK502" s="80" t="b">
        <f t="shared" si="880"/>
        <v>0</v>
      </c>
      <c r="BL502" s="13" t="str">
        <f t="shared" si="829"/>
        <v/>
      </c>
      <c r="BM502" s="13" t="b">
        <f t="shared" si="881"/>
        <v>0</v>
      </c>
      <c r="BN502" s="35" t="str">
        <f t="shared" si="830"/>
        <v/>
      </c>
      <c r="BO502" s="13" t="b">
        <f t="shared" si="831"/>
        <v>0</v>
      </c>
      <c r="BP502" s="35" t="str">
        <f t="shared" si="832"/>
        <v/>
      </c>
      <c r="BQ502" s="13" t="b">
        <f t="shared" si="833"/>
        <v>0</v>
      </c>
      <c r="BR502" s="35" t="str">
        <f t="shared" si="834"/>
        <v/>
      </c>
      <c r="BS502" s="35" t="b">
        <f t="shared" si="835"/>
        <v>0</v>
      </c>
      <c r="BT502" s="35" t="str">
        <f t="shared" si="836"/>
        <v/>
      </c>
      <c r="BU502" s="35" t="b">
        <f t="shared" si="837"/>
        <v>0</v>
      </c>
      <c r="BV502" s="35" t="str">
        <f t="shared" si="838"/>
        <v/>
      </c>
      <c r="BW502" s="13" t="b">
        <f t="shared" si="913"/>
        <v>0</v>
      </c>
      <c r="BX502" s="35" t="str">
        <f t="shared" si="839"/>
        <v/>
      </c>
      <c r="BY502" s="265" t="b">
        <f t="shared" si="882"/>
        <v>0</v>
      </c>
      <c r="BZ502" s="35" t="str">
        <f t="shared" si="840"/>
        <v/>
      </c>
      <c r="CA502" s="265" t="b">
        <f t="shared" si="883"/>
        <v>0</v>
      </c>
      <c r="CB502" s="35" t="str">
        <f t="shared" si="841"/>
        <v/>
      </c>
      <c r="CC502" s="272" t="b">
        <f t="shared" si="884"/>
        <v>0</v>
      </c>
      <c r="CD502" s="35" t="str">
        <f t="shared" si="842"/>
        <v/>
      </c>
      <c r="CE502" s="13" t="b">
        <f t="shared" si="843"/>
        <v>0</v>
      </c>
      <c r="CF502" s="35" t="str">
        <f t="shared" si="844"/>
        <v/>
      </c>
      <c r="CG502" s="179">
        <f t="shared" si="845"/>
        <v>0</v>
      </c>
      <c r="CH502" s="179">
        <f t="shared" si="846"/>
        <v>0</v>
      </c>
      <c r="CI502" s="218">
        <f t="shared" si="885"/>
        <v>0</v>
      </c>
      <c r="CJ502" s="218">
        <f t="shared" si="886"/>
        <v>0</v>
      </c>
      <c r="CK502" s="218">
        <f t="shared" si="887"/>
        <v>0</v>
      </c>
      <c r="CL502" s="218">
        <f t="shared" si="888"/>
        <v>0</v>
      </c>
      <c r="CM502" s="218">
        <f t="shared" si="889"/>
        <v>0</v>
      </c>
      <c r="CN502" s="218">
        <f t="shared" si="890"/>
        <v>0</v>
      </c>
      <c r="CO502" s="218">
        <f t="shared" si="891"/>
        <v>0</v>
      </c>
      <c r="CP502" s="218">
        <f t="shared" si="892"/>
        <v>0</v>
      </c>
      <c r="CQ502" s="218">
        <f t="shared" si="893"/>
        <v>0</v>
      </c>
      <c r="CR502" s="218">
        <f t="shared" si="894"/>
        <v>0</v>
      </c>
      <c r="CS502" s="14">
        <f t="shared" si="847"/>
        <v>0</v>
      </c>
      <c r="CT502" s="236">
        <f t="shared" si="848"/>
        <v>0</v>
      </c>
      <c r="CU502" s="237">
        <f t="shared" si="920"/>
        <v>0</v>
      </c>
      <c r="CV502" s="16">
        <f t="shared" si="920"/>
        <v>0</v>
      </c>
      <c r="CW502" s="16">
        <f t="shared" si="920"/>
        <v>0</v>
      </c>
      <c r="CX502" s="16">
        <f t="shared" si="920"/>
        <v>0</v>
      </c>
      <c r="CY502" s="16">
        <f t="shared" si="920"/>
        <v>0</v>
      </c>
      <c r="CZ502" s="16">
        <f t="shared" si="920"/>
        <v>0</v>
      </c>
      <c r="DA502" s="16">
        <f t="shared" si="920"/>
        <v>0</v>
      </c>
      <c r="DB502" s="16">
        <f t="shared" si="920"/>
        <v>0</v>
      </c>
      <c r="DC502" s="16">
        <f t="shared" si="920"/>
        <v>0</v>
      </c>
      <c r="DD502" s="238">
        <f t="shared" si="920"/>
        <v>0</v>
      </c>
      <c r="DE502" s="232">
        <f t="shared" si="921"/>
        <v>0</v>
      </c>
      <c r="DF502" s="132">
        <f t="shared" si="921"/>
        <v>0</v>
      </c>
      <c r="DG502" s="132">
        <f t="shared" si="921"/>
        <v>0</v>
      </c>
      <c r="DH502" s="132">
        <f t="shared" si="921"/>
        <v>0</v>
      </c>
      <c r="DI502" s="132">
        <f t="shared" si="921"/>
        <v>0</v>
      </c>
      <c r="DJ502" s="132">
        <f t="shared" si="921"/>
        <v>0</v>
      </c>
      <c r="DK502" s="132">
        <f t="shared" si="921"/>
        <v>0</v>
      </c>
      <c r="DL502" s="132">
        <f t="shared" si="921"/>
        <v>0</v>
      </c>
      <c r="DM502" s="132">
        <f t="shared" si="921"/>
        <v>0</v>
      </c>
      <c r="DN502" s="233">
        <f t="shared" si="921"/>
        <v>0</v>
      </c>
      <c r="DO502" s="232">
        <f t="shared" si="849"/>
        <v>0</v>
      </c>
      <c r="DP502" s="132">
        <f t="shared" si="850"/>
        <v>0</v>
      </c>
      <c r="DQ502" s="132">
        <f t="shared" si="851"/>
        <v>0</v>
      </c>
      <c r="DR502" s="132">
        <f t="shared" si="852"/>
        <v>0</v>
      </c>
      <c r="DS502" s="132">
        <f t="shared" si="853"/>
        <v>0</v>
      </c>
      <c r="DT502" s="132">
        <f t="shared" si="854"/>
        <v>0</v>
      </c>
      <c r="DU502" s="132">
        <f t="shared" si="855"/>
        <v>0</v>
      </c>
      <c r="DV502" s="132">
        <f t="shared" si="856"/>
        <v>0</v>
      </c>
      <c r="DW502" s="132">
        <f t="shared" si="857"/>
        <v>0</v>
      </c>
      <c r="DX502" s="233">
        <f t="shared" si="858"/>
        <v>0</v>
      </c>
      <c r="DY502" s="231" t="b">
        <f t="shared" si="895"/>
        <v>0</v>
      </c>
      <c r="DZ502" s="163"/>
      <c r="EA502" s="226" t="str">
        <f t="shared" si="896"/>
        <v/>
      </c>
      <c r="EB502" s="178" t="str">
        <f t="shared" si="897"/>
        <v/>
      </c>
      <c r="EC502" s="178" t="str">
        <f t="shared" si="898"/>
        <v/>
      </c>
      <c r="ED502" s="178" t="str">
        <f t="shared" si="899"/>
        <v/>
      </c>
      <c r="EE502" s="178" t="str">
        <f t="shared" si="900"/>
        <v/>
      </c>
      <c r="EF502" s="178" t="str">
        <f t="shared" si="901"/>
        <v/>
      </c>
      <c r="EG502" s="178" t="str">
        <f t="shared" si="902"/>
        <v/>
      </c>
      <c r="EH502" s="178" t="str">
        <f t="shared" si="903"/>
        <v/>
      </c>
      <c r="EI502" s="178" t="str">
        <f t="shared" si="904"/>
        <v/>
      </c>
      <c r="EJ502" s="227" t="str">
        <f t="shared" si="905"/>
        <v/>
      </c>
      <c r="EK502" s="230" t="str">
        <f t="shared" si="859"/>
        <v/>
      </c>
      <c r="EL502" s="177" t="str">
        <f t="shared" si="860"/>
        <v/>
      </c>
      <c r="EM502" s="177" t="str">
        <f t="shared" si="861"/>
        <v/>
      </c>
      <c r="EN502" s="177" t="str">
        <f t="shared" si="862"/>
        <v/>
      </c>
      <c r="EO502" s="177" t="str">
        <f t="shared" si="863"/>
        <v/>
      </c>
      <c r="EP502" s="177" t="str">
        <f t="shared" si="864"/>
        <v/>
      </c>
      <c r="EQ502" s="177" t="str">
        <f t="shared" si="865"/>
        <v/>
      </c>
      <c r="ER502" s="177" t="str">
        <f t="shared" si="866"/>
        <v/>
      </c>
      <c r="ES502" s="177" t="str">
        <f t="shared" si="867"/>
        <v/>
      </c>
      <c r="ET502" s="177" t="str">
        <f t="shared" si="868"/>
        <v/>
      </c>
      <c r="EU502" s="229" t="e">
        <f t="shared" si="869"/>
        <v>#VALUE!</v>
      </c>
      <c r="EV502" s="27" t="e">
        <f t="shared" si="870"/>
        <v>#VALUE!</v>
      </c>
      <c r="EW502" s="27" t="e">
        <f t="shared" si="871"/>
        <v>#VALUE!</v>
      </c>
      <c r="EX502" s="28" t="e">
        <f t="shared" si="872"/>
        <v>#VALUE!</v>
      </c>
      <c r="EY502" s="28" t="e">
        <f t="shared" si="873"/>
        <v>#VALUE!</v>
      </c>
      <c r="EZ502" s="28" t="b">
        <f t="shared" si="874"/>
        <v>0</v>
      </c>
      <c r="FA502" s="176" t="str">
        <f t="shared" si="875"/>
        <v/>
      </c>
      <c r="FB502" s="27" t="e" cm="1">
        <f t="array" aca="1" ref="FB502" ca="1">TEXT(RIGHT(10-RIGHT(SUM(INDEX(1*(MID(MID(C502,1,1)*2,ROW(INDIRECT("1:"&amp;LEN(MID(C502,1,1)*2))),1)),,))+MID(C502,2,1)+
SUM(INDEX(1*(MID(MID(C502,3,1)*2,ROW(INDIRECT("1:"&amp;LEN(MID(C502,3,1)*2))),1)),,))+MID(C502,4,1)+
SUM(INDEX(1*(MID(MID(C502,5,1)*2,ROW(INDIRECT("1:"&amp;LEN(MID(C502,5,1)*2))),1)),,))+MID(C502,6,1)+
SUM(INDEX(1*(MID(MID(C502,8,1)*2,ROW(INDIRECT("1:"&amp;LEN(MID(C502,8,1)*2))),1)),,))+MID(C502,9,1)+
SUM(INDEX(1*(MID(MID(C502,10,1)*2,ROW(INDIRECT("1:"&amp;LEN(MID(C502,10,1)*2))),1)),,)),1),1),"0")</f>
        <v>#VALUE!</v>
      </c>
      <c r="FC502" s="27" t="str">
        <f t="shared" si="876"/>
        <v/>
      </c>
      <c r="FD502" s="29" t="b">
        <f t="shared" si="877"/>
        <v>0</v>
      </c>
      <c r="FE502" s="112" t="b">
        <f>IFERROR(MATCH(D502,'Avtal för korttidsarbete'!$G$13:$G$1012,0),TRUE)</f>
        <v>1</v>
      </c>
      <c r="FF502" s="112" t="b">
        <f t="shared" si="906"/>
        <v>0</v>
      </c>
      <c r="FG502" s="113" t="str" cm="1">
        <f t="array" ref="FG502">IF(FE502=TRUE,"x",INDEX('Avtal för korttidsarbete'!$E$13:$E$1012,$FE502))</f>
        <v>x</v>
      </c>
      <c r="FH502" s="113" t="str" cm="1">
        <f t="array" ref="FH502">IF(FE502=TRUE,"x",INDEX('Avtal för korttidsarbete'!$F$13:$F$1012,$FE502))</f>
        <v>x</v>
      </c>
      <c r="FI502" s="112" t="b">
        <f t="shared" si="907"/>
        <v>0</v>
      </c>
      <c r="FJ502" s="135">
        <f t="shared" si="908"/>
        <v>44166</v>
      </c>
      <c r="FK502" s="135">
        <f t="shared" si="909"/>
        <v>44377</v>
      </c>
      <c r="FL502" s="112" t="b">
        <f t="shared" si="910"/>
        <v>0</v>
      </c>
      <c r="FM502" s="113">
        <f t="shared" si="911"/>
        <v>44166</v>
      </c>
      <c r="FN502" s="135">
        <f t="shared" si="912"/>
        <v>44377</v>
      </c>
      <c r="FO502" s="148" t="b">
        <f>IFERROR(INDEX('Avtal för korttidsarbete'!R:R,MATCH(D502,'Avtal för korttidsarbete'!$G:$G,0)),TRUE)</f>
        <v>1</v>
      </c>
      <c r="FP502" s="135" t="str">
        <f>IF(FO502,"-",INDEX('Avtal för korttidsarbete'!$D:$D,MATCH(D502,'Avtal för korttidsarbete'!$G:$G,0)))</f>
        <v>-</v>
      </c>
      <c r="FQ502" s="113" t="b">
        <f>IFERROR(G502&gt;INDEX(Uppsägningar!E:E,MATCH(C502,Uppsägningar!C:C,0)),FALSE)</f>
        <v>0</v>
      </c>
    </row>
    <row r="503" spans="1:173" x14ac:dyDescent="0.25">
      <c r="A503" s="19">
        <v>487</v>
      </c>
      <c r="B503" s="20"/>
      <c r="C503" s="183"/>
      <c r="D503" s="66"/>
      <c r="E503" s="212">
        <f>IFERROR(INDEX(Admin!$C$7:$C$10,MATCH(FP503,TblNivåValTExt,0)),0)</f>
        <v>0</v>
      </c>
      <c r="F503" s="1"/>
      <c r="G503" s="1"/>
      <c r="H503" s="78"/>
      <c r="I503" s="181"/>
      <c r="J503" s="181"/>
      <c r="K503" s="182"/>
      <c r="L503" s="182"/>
      <c r="M503" s="181"/>
      <c r="N503" s="181"/>
      <c r="O503" s="181"/>
      <c r="P503" s="182"/>
      <c r="Q503" s="182"/>
      <c r="R503" s="181"/>
      <c r="S503" s="181"/>
      <c r="T503" s="181"/>
      <c r="U503" s="182"/>
      <c r="V503" s="182"/>
      <c r="W503" s="181"/>
      <c r="X503" s="181"/>
      <c r="Y503" s="181"/>
      <c r="Z503" s="182"/>
      <c r="AA503" s="182"/>
      <c r="AB503" s="181"/>
      <c r="AC503" s="181"/>
      <c r="AD503" s="181"/>
      <c r="AE503" s="182"/>
      <c r="AF503" s="182"/>
      <c r="AG503" s="181"/>
      <c r="AH503" s="181"/>
      <c r="AI503" s="181"/>
      <c r="AJ503" s="182"/>
      <c r="AK503" s="182"/>
      <c r="AL503" s="181"/>
      <c r="AM503" s="181"/>
      <c r="AN503" s="181"/>
      <c r="AO503" s="182"/>
      <c r="AP503" s="182"/>
      <c r="AQ503" s="181"/>
      <c r="AR503" s="181"/>
      <c r="AS503" s="181"/>
      <c r="AT503" s="182"/>
      <c r="AU503" s="182"/>
      <c r="AV503" s="181"/>
      <c r="AW503" s="181"/>
      <c r="AX503" s="181"/>
      <c r="AY503" s="182"/>
      <c r="AZ503" s="182"/>
      <c r="BA503" s="181"/>
      <c r="BB503" s="181"/>
      <c r="BC503" s="181"/>
      <c r="BD503" s="182"/>
      <c r="BE503" s="182"/>
      <c r="BF503" s="181"/>
      <c r="BG503" s="180">
        <f t="shared" si="878"/>
        <v>0</v>
      </c>
      <c r="BH503" s="116" t="str">
        <f t="shared" si="879"/>
        <v/>
      </c>
      <c r="BI503" s="80" t="b">
        <f t="shared" si="827"/>
        <v>0</v>
      </c>
      <c r="BJ503" s="80" t="str">
        <f t="shared" si="828"/>
        <v/>
      </c>
      <c r="BK503" s="80" t="b">
        <f t="shared" si="880"/>
        <v>0</v>
      </c>
      <c r="BL503" s="13" t="str">
        <f t="shared" si="829"/>
        <v/>
      </c>
      <c r="BM503" s="13" t="b">
        <f t="shared" si="881"/>
        <v>0</v>
      </c>
      <c r="BN503" s="35" t="str">
        <f t="shared" si="830"/>
        <v/>
      </c>
      <c r="BO503" s="13" t="b">
        <f t="shared" si="831"/>
        <v>0</v>
      </c>
      <c r="BP503" s="35" t="str">
        <f t="shared" si="832"/>
        <v/>
      </c>
      <c r="BQ503" s="13" t="b">
        <f t="shared" si="833"/>
        <v>0</v>
      </c>
      <c r="BR503" s="35" t="str">
        <f t="shared" si="834"/>
        <v/>
      </c>
      <c r="BS503" s="35" t="b">
        <f t="shared" si="835"/>
        <v>0</v>
      </c>
      <c r="BT503" s="35" t="str">
        <f t="shared" si="836"/>
        <v/>
      </c>
      <c r="BU503" s="35" t="b">
        <f t="shared" si="837"/>
        <v>0</v>
      </c>
      <c r="BV503" s="35" t="str">
        <f t="shared" si="838"/>
        <v/>
      </c>
      <c r="BW503" s="13" t="b">
        <f t="shared" si="913"/>
        <v>0</v>
      </c>
      <c r="BX503" s="35" t="str">
        <f t="shared" si="839"/>
        <v/>
      </c>
      <c r="BY503" s="265" t="b">
        <f t="shared" si="882"/>
        <v>0</v>
      </c>
      <c r="BZ503" s="35" t="str">
        <f t="shared" si="840"/>
        <v/>
      </c>
      <c r="CA503" s="265" t="b">
        <f t="shared" si="883"/>
        <v>0</v>
      </c>
      <c r="CB503" s="35" t="str">
        <f t="shared" si="841"/>
        <v/>
      </c>
      <c r="CC503" s="272" t="b">
        <f t="shared" si="884"/>
        <v>0</v>
      </c>
      <c r="CD503" s="35" t="str">
        <f t="shared" si="842"/>
        <v/>
      </c>
      <c r="CE503" s="13" t="b">
        <f t="shared" si="843"/>
        <v>0</v>
      </c>
      <c r="CF503" s="35" t="str">
        <f t="shared" si="844"/>
        <v/>
      </c>
      <c r="CG503" s="179">
        <f t="shared" si="845"/>
        <v>0</v>
      </c>
      <c r="CH503" s="179">
        <f t="shared" si="846"/>
        <v>0</v>
      </c>
      <c r="CI503" s="218">
        <f t="shared" si="885"/>
        <v>0</v>
      </c>
      <c r="CJ503" s="218">
        <f t="shared" si="886"/>
        <v>0</v>
      </c>
      <c r="CK503" s="218">
        <f t="shared" si="887"/>
        <v>0</v>
      </c>
      <c r="CL503" s="218">
        <f t="shared" si="888"/>
        <v>0</v>
      </c>
      <c r="CM503" s="218">
        <f t="shared" si="889"/>
        <v>0</v>
      </c>
      <c r="CN503" s="218">
        <f t="shared" si="890"/>
        <v>0</v>
      </c>
      <c r="CO503" s="218">
        <f t="shared" si="891"/>
        <v>0</v>
      </c>
      <c r="CP503" s="218">
        <f t="shared" si="892"/>
        <v>0</v>
      </c>
      <c r="CQ503" s="218">
        <f t="shared" si="893"/>
        <v>0</v>
      </c>
      <c r="CR503" s="218">
        <f t="shared" si="894"/>
        <v>0</v>
      </c>
      <c r="CS503" s="14">
        <f t="shared" si="847"/>
        <v>0</v>
      </c>
      <c r="CT503" s="236">
        <f t="shared" si="848"/>
        <v>0</v>
      </c>
      <c r="CU503" s="237">
        <f t="shared" si="920"/>
        <v>0</v>
      </c>
      <c r="CV503" s="16">
        <f t="shared" si="920"/>
        <v>0</v>
      </c>
      <c r="CW503" s="16">
        <f t="shared" si="920"/>
        <v>0</v>
      </c>
      <c r="CX503" s="16">
        <f t="shared" si="920"/>
        <v>0</v>
      </c>
      <c r="CY503" s="16">
        <f t="shared" si="920"/>
        <v>0</v>
      </c>
      <c r="CZ503" s="16">
        <f t="shared" si="920"/>
        <v>0</v>
      </c>
      <c r="DA503" s="16">
        <f t="shared" si="920"/>
        <v>0</v>
      </c>
      <c r="DB503" s="16">
        <f t="shared" si="920"/>
        <v>0</v>
      </c>
      <c r="DC503" s="16">
        <f t="shared" si="920"/>
        <v>0</v>
      </c>
      <c r="DD503" s="238">
        <f t="shared" si="920"/>
        <v>0</v>
      </c>
      <c r="DE503" s="232">
        <f t="shared" si="921"/>
        <v>0</v>
      </c>
      <c r="DF503" s="132">
        <f t="shared" si="921"/>
        <v>0</v>
      </c>
      <c r="DG503" s="132">
        <f t="shared" si="921"/>
        <v>0</v>
      </c>
      <c r="DH503" s="132">
        <f t="shared" si="921"/>
        <v>0</v>
      </c>
      <c r="DI503" s="132">
        <f t="shared" si="921"/>
        <v>0</v>
      </c>
      <c r="DJ503" s="132">
        <f t="shared" si="921"/>
        <v>0</v>
      </c>
      <c r="DK503" s="132">
        <f t="shared" si="921"/>
        <v>0</v>
      </c>
      <c r="DL503" s="132">
        <f t="shared" si="921"/>
        <v>0</v>
      </c>
      <c r="DM503" s="132">
        <f t="shared" si="921"/>
        <v>0</v>
      </c>
      <c r="DN503" s="233">
        <f t="shared" si="921"/>
        <v>0</v>
      </c>
      <c r="DO503" s="232">
        <f t="shared" si="849"/>
        <v>0</v>
      </c>
      <c r="DP503" s="132">
        <f t="shared" si="850"/>
        <v>0</v>
      </c>
      <c r="DQ503" s="132">
        <f t="shared" si="851"/>
        <v>0</v>
      </c>
      <c r="DR503" s="132">
        <f t="shared" si="852"/>
        <v>0</v>
      </c>
      <c r="DS503" s="132">
        <f t="shared" si="853"/>
        <v>0</v>
      </c>
      <c r="DT503" s="132">
        <f t="shared" si="854"/>
        <v>0</v>
      </c>
      <c r="DU503" s="132">
        <f t="shared" si="855"/>
        <v>0</v>
      </c>
      <c r="DV503" s="132">
        <f t="shared" si="856"/>
        <v>0</v>
      </c>
      <c r="DW503" s="132">
        <f t="shared" si="857"/>
        <v>0</v>
      </c>
      <c r="DX503" s="233">
        <f t="shared" si="858"/>
        <v>0</v>
      </c>
      <c r="DY503" s="231" t="b">
        <f t="shared" si="895"/>
        <v>0</v>
      </c>
      <c r="DZ503" s="163"/>
      <c r="EA503" s="226" t="str">
        <f t="shared" si="896"/>
        <v/>
      </c>
      <c r="EB503" s="178" t="str">
        <f t="shared" si="897"/>
        <v/>
      </c>
      <c r="EC503" s="178" t="str">
        <f t="shared" si="898"/>
        <v/>
      </c>
      <c r="ED503" s="178" t="str">
        <f t="shared" si="899"/>
        <v/>
      </c>
      <c r="EE503" s="178" t="str">
        <f t="shared" si="900"/>
        <v/>
      </c>
      <c r="EF503" s="178" t="str">
        <f t="shared" si="901"/>
        <v/>
      </c>
      <c r="EG503" s="178" t="str">
        <f t="shared" si="902"/>
        <v/>
      </c>
      <c r="EH503" s="178" t="str">
        <f t="shared" si="903"/>
        <v/>
      </c>
      <c r="EI503" s="178" t="str">
        <f t="shared" si="904"/>
        <v/>
      </c>
      <c r="EJ503" s="227" t="str">
        <f t="shared" si="905"/>
        <v/>
      </c>
      <c r="EK503" s="230" t="str">
        <f t="shared" si="859"/>
        <v/>
      </c>
      <c r="EL503" s="177" t="str">
        <f t="shared" si="860"/>
        <v/>
      </c>
      <c r="EM503" s="177" t="str">
        <f t="shared" si="861"/>
        <v/>
      </c>
      <c r="EN503" s="177" t="str">
        <f t="shared" si="862"/>
        <v/>
      </c>
      <c r="EO503" s="177" t="str">
        <f t="shared" si="863"/>
        <v/>
      </c>
      <c r="EP503" s="177" t="str">
        <f t="shared" si="864"/>
        <v/>
      </c>
      <c r="EQ503" s="177" t="str">
        <f t="shared" si="865"/>
        <v/>
      </c>
      <c r="ER503" s="177" t="str">
        <f t="shared" si="866"/>
        <v/>
      </c>
      <c r="ES503" s="177" t="str">
        <f t="shared" si="867"/>
        <v/>
      </c>
      <c r="ET503" s="177" t="str">
        <f t="shared" si="868"/>
        <v/>
      </c>
      <c r="EU503" s="229" t="e">
        <f t="shared" si="869"/>
        <v>#VALUE!</v>
      </c>
      <c r="EV503" s="27" t="e">
        <f t="shared" si="870"/>
        <v>#VALUE!</v>
      </c>
      <c r="EW503" s="27" t="e">
        <f t="shared" si="871"/>
        <v>#VALUE!</v>
      </c>
      <c r="EX503" s="28" t="e">
        <f t="shared" si="872"/>
        <v>#VALUE!</v>
      </c>
      <c r="EY503" s="28" t="e">
        <f t="shared" si="873"/>
        <v>#VALUE!</v>
      </c>
      <c r="EZ503" s="28" t="b">
        <f t="shared" si="874"/>
        <v>0</v>
      </c>
      <c r="FA503" s="176" t="str">
        <f t="shared" si="875"/>
        <v/>
      </c>
      <c r="FB503" s="27" t="e" cm="1">
        <f t="array" aca="1" ref="FB503" ca="1">TEXT(RIGHT(10-RIGHT(SUM(INDEX(1*(MID(MID(C503,1,1)*2,ROW(INDIRECT("1:"&amp;LEN(MID(C503,1,1)*2))),1)),,))+MID(C503,2,1)+
SUM(INDEX(1*(MID(MID(C503,3,1)*2,ROW(INDIRECT("1:"&amp;LEN(MID(C503,3,1)*2))),1)),,))+MID(C503,4,1)+
SUM(INDEX(1*(MID(MID(C503,5,1)*2,ROW(INDIRECT("1:"&amp;LEN(MID(C503,5,1)*2))),1)),,))+MID(C503,6,1)+
SUM(INDEX(1*(MID(MID(C503,8,1)*2,ROW(INDIRECT("1:"&amp;LEN(MID(C503,8,1)*2))),1)),,))+MID(C503,9,1)+
SUM(INDEX(1*(MID(MID(C503,10,1)*2,ROW(INDIRECT("1:"&amp;LEN(MID(C503,10,1)*2))),1)),,)),1),1),"0")</f>
        <v>#VALUE!</v>
      </c>
      <c r="FC503" s="27" t="str">
        <f t="shared" si="876"/>
        <v/>
      </c>
      <c r="FD503" s="29" t="b">
        <f t="shared" si="877"/>
        <v>0</v>
      </c>
      <c r="FE503" s="112" t="b">
        <f>IFERROR(MATCH(D503,'Avtal för korttidsarbete'!$G$13:$G$1012,0),TRUE)</f>
        <v>1</v>
      </c>
      <c r="FF503" s="112" t="b">
        <f t="shared" si="906"/>
        <v>0</v>
      </c>
      <c r="FG503" s="113" t="str" cm="1">
        <f t="array" ref="FG503">IF(FE503=TRUE,"x",INDEX('Avtal för korttidsarbete'!$E$13:$E$1012,$FE503))</f>
        <v>x</v>
      </c>
      <c r="FH503" s="113" t="str" cm="1">
        <f t="array" ref="FH503">IF(FE503=TRUE,"x",INDEX('Avtal för korttidsarbete'!$F$13:$F$1012,$FE503))</f>
        <v>x</v>
      </c>
      <c r="FI503" s="112" t="b">
        <f t="shared" si="907"/>
        <v>0</v>
      </c>
      <c r="FJ503" s="135">
        <f t="shared" si="908"/>
        <v>44166</v>
      </c>
      <c r="FK503" s="135">
        <f t="shared" si="909"/>
        <v>44377</v>
      </c>
      <c r="FL503" s="112" t="b">
        <f t="shared" si="910"/>
        <v>0</v>
      </c>
      <c r="FM503" s="113">
        <f t="shared" si="911"/>
        <v>44166</v>
      </c>
      <c r="FN503" s="135">
        <f t="shared" si="912"/>
        <v>44377</v>
      </c>
      <c r="FO503" s="148" t="b">
        <f>IFERROR(INDEX('Avtal för korttidsarbete'!R:R,MATCH(D503,'Avtal för korttidsarbete'!$G:$G,0)),TRUE)</f>
        <v>1</v>
      </c>
      <c r="FP503" s="135" t="str">
        <f>IF(FO503,"-",INDEX('Avtal för korttidsarbete'!$D:$D,MATCH(D503,'Avtal för korttidsarbete'!$G:$G,0)))</f>
        <v>-</v>
      </c>
      <c r="FQ503" s="113" t="b">
        <f>IFERROR(G503&gt;INDEX(Uppsägningar!E:E,MATCH(C503,Uppsägningar!C:C,0)),FALSE)</f>
        <v>0</v>
      </c>
    </row>
    <row r="504" spans="1:173" x14ac:dyDescent="0.25">
      <c r="A504" s="19">
        <v>488</v>
      </c>
      <c r="B504" s="20"/>
      <c r="C504" s="183"/>
      <c r="D504" s="66"/>
      <c r="E504" s="212">
        <f>IFERROR(INDEX(Admin!$C$7:$C$10,MATCH(FP504,TblNivåValTExt,0)),0)</f>
        <v>0</v>
      </c>
      <c r="F504" s="1"/>
      <c r="G504" s="1"/>
      <c r="H504" s="78"/>
      <c r="I504" s="181"/>
      <c r="J504" s="181"/>
      <c r="K504" s="182"/>
      <c r="L504" s="182"/>
      <c r="M504" s="181"/>
      <c r="N504" s="181"/>
      <c r="O504" s="181"/>
      <c r="P504" s="182"/>
      <c r="Q504" s="182"/>
      <c r="R504" s="181"/>
      <c r="S504" s="181"/>
      <c r="T504" s="181"/>
      <c r="U504" s="182"/>
      <c r="V504" s="182"/>
      <c r="W504" s="181"/>
      <c r="X504" s="181"/>
      <c r="Y504" s="181"/>
      <c r="Z504" s="182"/>
      <c r="AA504" s="182"/>
      <c r="AB504" s="181"/>
      <c r="AC504" s="181"/>
      <c r="AD504" s="181"/>
      <c r="AE504" s="182"/>
      <c r="AF504" s="182"/>
      <c r="AG504" s="181"/>
      <c r="AH504" s="181"/>
      <c r="AI504" s="181"/>
      <c r="AJ504" s="182"/>
      <c r="AK504" s="182"/>
      <c r="AL504" s="181"/>
      <c r="AM504" s="181"/>
      <c r="AN504" s="181"/>
      <c r="AO504" s="182"/>
      <c r="AP504" s="182"/>
      <c r="AQ504" s="181"/>
      <c r="AR504" s="181"/>
      <c r="AS504" s="181"/>
      <c r="AT504" s="182"/>
      <c r="AU504" s="182"/>
      <c r="AV504" s="181"/>
      <c r="AW504" s="181"/>
      <c r="AX504" s="181"/>
      <c r="AY504" s="182"/>
      <c r="AZ504" s="182"/>
      <c r="BA504" s="181"/>
      <c r="BB504" s="181"/>
      <c r="BC504" s="181"/>
      <c r="BD504" s="182"/>
      <c r="BE504" s="182"/>
      <c r="BF504" s="181"/>
      <c r="BG504" s="180">
        <f t="shared" si="878"/>
        <v>0</v>
      </c>
      <c r="BH504" s="116" t="str">
        <f t="shared" si="879"/>
        <v/>
      </c>
      <c r="BI504" s="80" t="b">
        <f t="shared" si="827"/>
        <v>0</v>
      </c>
      <c r="BJ504" s="80" t="str">
        <f t="shared" si="828"/>
        <v/>
      </c>
      <c r="BK504" s="80" t="b">
        <f t="shared" si="880"/>
        <v>0</v>
      </c>
      <c r="BL504" s="13" t="str">
        <f t="shared" si="829"/>
        <v/>
      </c>
      <c r="BM504" s="13" t="b">
        <f t="shared" si="881"/>
        <v>0</v>
      </c>
      <c r="BN504" s="35" t="str">
        <f t="shared" si="830"/>
        <v/>
      </c>
      <c r="BO504" s="13" t="b">
        <f t="shared" si="831"/>
        <v>0</v>
      </c>
      <c r="BP504" s="35" t="str">
        <f t="shared" si="832"/>
        <v/>
      </c>
      <c r="BQ504" s="13" t="b">
        <f t="shared" si="833"/>
        <v>0</v>
      </c>
      <c r="BR504" s="35" t="str">
        <f t="shared" si="834"/>
        <v/>
      </c>
      <c r="BS504" s="35" t="b">
        <f t="shared" si="835"/>
        <v>0</v>
      </c>
      <c r="BT504" s="35" t="str">
        <f t="shared" si="836"/>
        <v/>
      </c>
      <c r="BU504" s="35" t="b">
        <f t="shared" si="837"/>
        <v>0</v>
      </c>
      <c r="BV504" s="35" t="str">
        <f t="shared" si="838"/>
        <v/>
      </c>
      <c r="BW504" s="13" t="b">
        <f t="shared" si="913"/>
        <v>0</v>
      </c>
      <c r="BX504" s="35" t="str">
        <f t="shared" si="839"/>
        <v/>
      </c>
      <c r="BY504" s="265" t="b">
        <f t="shared" si="882"/>
        <v>0</v>
      </c>
      <c r="BZ504" s="35" t="str">
        <f t="shared" si="840"/>
        <v/>
      </c>
      <c r="CA504" s="265" t="b">
        <f t="shared" si="883"/>
        <v>0</v>
      </c>
      <c r="CB504" s="35" t="str">
        <f t="shared" si="841"/>
        <v/>
      </c>
      <c r="CC504" s="272" t="b">
        <f t="shared" si="884"/>
        <v>0</v>
      </c>
      <c r="CD504" s="35" t="str">
        <f t="shared" si="842"/>
        <v/>
      </c>
      <c r="CE504" s="13" t="b">
        <f t="shared" si="843"/>
        <v>0</v>
      </c>
      <c r="CF504" s="35" t="str">
        <f t="shared" si="844"/>
        <v/>
      </c>
      <c r="CG504" s="179">
        <f t="shared" si="845"/>
        <v>0</v>
      </c>
      <c r="CH504" s="179">
        <f t="shared" si="846"/>
        <v>0</v>
      </c>
      <c r="CI504" s="218">
        <f t="shared" si="885"/>
        <v>0</v>
      </c>
      <c r="CJ504" s="218">
        <f t="shared" si="886"/>
        <v>0</v>
      </c>
      <c r="CK504" s="218">
        <f t="shared" si="887"/>
        <v>0</v>
      </c>
      <c r="CL504" s="218">
        <f t="shared" si="888"/>
        <v>0</v>
      </c>
      <c r="CM504" s="218">
        <f t="shared" si="889"/>
        <v>0</v>
      </c>
      <c r="CN504" s="218">
        <f t="shared" si="890"/>
        <v>0</v>
      </c>
      <c r="CO504" s="218">
        <f t="shared" si="891"/>
        <v>0</v>
      </c>
      <c r="CP504" s="218">
        <f t="shared" si="892"/>
        <v>0</v>
      </c>
      <c r="CQ504" s="218">
        <f t="shared" si="893"/>
        <v>0</v>
      </c>
      <c r="CR504" s="218">
        <f t="shared" si="894"/>
        <v>0</v>
      </c>
      <c r="CS504" s="14">
        <f t="shared" si="847"/>
        <v>0</v>
      </c>
      <c r="CT504" s="236">
        <f t="shared" si="848"/>
        <v>0</v>
      </c>
      <c r="CU504" s="237">
        <f t="shared" si="920"/>
        <v>0</v>
      </c>
      <c r="CV504" s="16">
        <f t="shared" si="920"/>
        <v>0</v>
      </c>
      <c r="CW504" s="16">
        <f t="shared" si="920"/>
        <v>0</v>
      </c>
      <c r="CX504" s="16">
        <f t="shared" si="920"/>
        <v>0</v>
      </c>
      <c r="CY504" s="16">
        <f t="shared" si="920"/>
        <v>0</v>
      </c>
      <c r="CZ504" s="16">
        <f t="shared" si="920"/>
        <v>0</v>
      </c>
      <c r="DA504" s="16">
        <f t="shared" si="920"/>
        <v>0</v>
      </c>
      <c r="DB504" s="16">
        <f t="shared" si="920"/>
        <v>0</v>
      </c>
      <c r="DC504" s="16">
        <f t="shared" si="920"/>
        <v>0</v>
      </c>
      <c r="DD504" s="238">
        <f t="shared" si="920"/>
        <v>0</v>
      </c>
      <c r="DE504" s="232">
        <f t="shared" si="921"/>
        <v>0</v>
      </c>
      <c r="DF504" s="132">
        <f t="shared" si="921"/>
        <v>0</v>
      </c>
      <c r="DG504" s="132">
        <f t="shared" si="921"/>
        <v>0</v>
      </c>
      <c r="DH504" s="132">
        <f t="shared" si="921"/>
        <v>0</v>
      </c>
      <c r="DI504" s="132">
        <f t="shared" si="921"/>
        <v>0</v>
      </c>
      <c r="DJ504" s="132">
        <f t="shared" si="921"/>
        <v>0</v>
      </c>
      <c r="DK504" s="132">
        <f t="shared" si="921"/>
        <v>0</v>
      </c>
      <c r="DL504" s="132">
        <f t="shared" si="921"/>
        <v>0</v>
      </c>
      <c r="DM504" s="132">
        <f t="shared" si="921"/>
        <v>0</v>
      </c>
      <c r="DN504" s="233">
        <f t="shared" si="921"/>
        <v>0</v>
      </c>
      <c r="DO504" s="232">
        <f t="shared" si="849"/>
        <v>0</v>
      </c>
      <c r="DP504" s="132">
        <f t="shared" si="850"/>
        <v>0</v>
      </c>
      <c r="DQ504" s="132">
        <f t="shared" si="851"/>
        <v>0</v>
      </c>
      <c r="DR504" s="132">
        <f t="shared" si="852"/>
        <v>0</v>
      </c>
      <c r="DS504" s="132">
        <f t="shared" si="853"/>
        <v>0</v>
      </c>
      <c r="DT504" s="132">
        <f t="shared" si="854"/>
        <v>0</v>
      </c>
      <c r="DU504" s="132">
        <f t="shared" si="855"/>
        <v>0</v>
      </c>
      <c r="DV504" s="132">
        <f t="shared" si="856"/>
        <v>0</v>
      </c>
      <c r="DW504" s="132">
        <f t="shared" si="857"/>
        <v>0</v>
      </c>
      <c r="DX504" s="233">
        <f t="shared" si="858"/>
        <v>0</v>
      </c>
      <c r="DY504" s="231" t="b">
        <f t="shared" si="895"/>
        <v>0</v>
      </c>
      <c r="DZ504" s="163"/>
      <c r="EA504" s="226" t="str">
        <f t="shared" si="896"/>
        <v/>
      </c>
      <c r="EB504" s="178" t="str">
        <f t="shared" si="897"/>
        <v/>
      </c>
      <c r="EC504" s="178" t="str">
        <f t="shared" si="898"/>
        <v/>
      </c>
      <c r="ED504" s="178" t="str">
        <f t="shared" si="899"/>
        <v/>
      </c>
      <c r="EE504" s="178" t="str">
        <f t="shared" si="900"/>
        <v/>
      </c>
      <c r="EF504" s="178" t="str">
        <f t="shared" si="901"/>
        <v/>
      </c>
      <c r="EG504" s="178" t="str">
        <f t="shared" si="902"/>
        <v/>
      </c>
      <c r="EH504" s="178" t="str">
        <f t="shared" si="903"/>
        <v/>
      </c>
      <c r="EI504" s="178" t="str">
        <f t="shared" si="904"/>
        <v/>
      </c>
      <c r="EJ504" s="227" t="str">
        <f t="shared" si="905"/>
        <v/>
      </c>
      <c r="EK504" s="230" t="str">
        <f t="shared" si="859"/>
        <v/>
      </c>
      <c r="EL504" s="177" t="str">
        <f t="shared" si="860"/>
        <v/>
      </c>
      <c r="EM504" s="177" t="str">
        <f t="shared" si="861"/>
        <v/>
      </c>
      <c r="EN504" s="177" t="str">
        <f t="shared" si="862"/>
        <v/>
      </c>
      <c r="EO504" s="177" t="str">
        <f t="shared" si="863"/>
        <v/>
      </c>
      <c r="EP504" s="177" t="str">
        <f t="shared" si="864"/>
        <v/>
      </c>
      <c r="EQ504" s="177" t="str">
        <f t="shared" si="865"/>
        <v/>
      </c>
      <c r="ER504" s="177" t="str">
        <f t="shared" si="866"/>
        <v/>
      </c>
      <c r="ES504" s="177" t="str">
        <f t="shared" si="867"/>
        <v/>
      </c>
      <c r="ET504" s="177" t="str">
        <f t="shared" si="868"/>
        <v/>
      </c>
      <c r="EU504" s="229" t="e">
        <f t="shared" si="869"/>
        <v>#VALUE!</v>
      </c>
      <c r="EV504" s="27" t="e">
        <f t="shared" si="870"/>
        <v>#VALUE!</v>
      </c>
      <c r="EW504" s="27" t="e">
        <f t="shared" si="871"/>
        <v>#VALUE!</v>
      </c>
      <c r="EX504" s="28" t="e">
        <f t="shared" si="872"/>
        <v>#VALUE!</v>
      </c>
      <c r="EY504" s="28" t="e">
        <f t="shared" si="873"/>
        <v>#VALUE!</v>
      </c>
      <c r="EZ504" s="28" t="b">
        <f t="shared" si="874"/>
        <v>0</v>
      </c>
      <c r="FA504" s="176" t="str">
        <f t="shared" si="875"/>
        <v/>
      </c>
      <c r="FB504" s="27" t="e" cm="1">
        <f t="array" aca="1" ref="FB504" ca="1">TEXT(RIGHT(10-RIGHT(SUM(INDEX(1*(MID(MID(C504,1,1)*2,ROW(INDIRECT("1:"&amp;LEN(MID(C504,1,1)*2))),1)),,))+MID(C504,2,1)+
SUM(INDEX(1*(MID(MID(C504,3,1)*2,ROW(INDIRECT("1:"&amp;LEN(MID(C504,3,1)*2))),1)),,))+MID(C504,4,1)+
SUM(INDEX(1*(MID(MID(C504,5,1)*2,ROW(INDIRECT("1:"&amp;LEN(MID(C504,5,1)*2))),1)),,))+MID(C504,6,1)+
SUM(INDEX(1*(MID(MID(C504,8,1)*2,ROW(INDIRECT("1:"&amp;LEN(MID(C504,8,1)*2))),1)),,))+MID(C504,9,1)+
SUM(INDEX(1*(MID(MID(C504,10,1)*2,ROW(INDIRECT("1:"&amp;LEN(MID(C504,10,1)*2))),1)),,)),1),1),"0")</f>
        <v>#VALUE!</v>
      </c>
      <c r="FC504" s="27" t="str">
        <f t="shared" si="876"/>
        <v/>
      </c>
      <c r="FD504" s="29" t="b">
        <f t="shared" si="877"/>
        <v>0</v>
      </c>
      <c r="FE504" s="112" t="b">
        <f>IFERROR(MATCH(D504,'Avtal för korttidsarbete'!$G$13:$G$1012,0),TRUE)</f>
        <v>1</v>
      </c>
      <c r="FF504" s="112" t="b">
        <f t="shared" si="906"/>
        <v>0</v>
      </c>
      <c r="FG504" s="113" t="str" cm="1">
        <f t="array" ref="FG504">IF(FE504=TRUE,"x",INDEX('Avtal för korttidsarbete'!$E$13:$E$1012,$FE504))</f>
        <v>x</v>
      </c>
      <c r="FH504" s="113" t="str" cm="1">
        <f t="array" ref="FH504">IF(FE504=TRUE,"x",INDEX('Avtal för korttidsarbete'!$F$13:$F$1012,$FE504))</f>
        <v>x</v>
      </c>
      <c r="FI504" s="112" t="b">
        <f t="shared" si="907"/>
        <v>0</v>
      </c>
      <c r="FJ504" s="135">
        <f t="shared" si="908"/>
        <v>44166</v>
      </c>
      <c r="FK504" s="135">
        <f t="shared" si="909"/>
        <v>44377</v>
      </c>
      <c r="FL504" s="112" t="b">
        <f t="shared" si="910"/>
        <v>0</v>
      </c>
      <c r="FM504" s="113">
        <f t="shared" si="911"/>
        <v>44166</v>
      </c>
      <c r="FN504" s="135">
        <f t="shared" si="912"/>
        <v>44377</v>
      </c>
      <c r="FO504" s="148" t="b">
        <f>IFERROR(INDEX('Avtal för korttidsarbete'!R:R,MATCH(D504,'Avtal för korttidsarbete'!$G:$G,0)),TRUE)</f>
        <v>1</v>
      </c>
      <c r="FP504" s="135" t="str">
        <f>IF(FO504,"-",INDEX('Avtal för korttidsarbete'!$D:$D,MATCH(D504,'Avtal för korttidsarbete'!$G:$G,0)))</f>
        <v>-</v>
      </c>
      <c r="FQ504" s="113" t="b">
        <f>IFERROR(G504&gt;INDEX(Uppsägningar!E:E,MATCH(C504,Uppsägningar!C:C,0)),FALSE)</f>
        <v>0</v>
      </c>
    </row>
    <row r="505" spans="1:173" x14ac:dyDescent="0.25">
      <c r="A505" s="19">
        <v>489</v>
      </c>
      <c r="B505" s="20"/>
      <c r="C505" s="183"/>
      <c r="D505" s="66"/>
      <c r="E505" s="212">
        <f>IFERROR(INDEX(Admin!$C$7:$C$10,MATCH(FP505,TblNivåValTExt,0)),0)</f>
        <v>0</v>
      </c>
      <c r="F505" s="1"/>
      <c r="G505" s="1"/>
      <c r="H505" s="78"/>
      <c r="I505" s="181"/>
      <c r="J505" s="181"/>
      <c r="K505" s="182"/>
      <c r="L505" s="182"/>
      <c r="M505" s="181"/>
      <c r="N505" s="181"/>
      <c r="O505" s="181"/>
      <c r="P505" s="182"/>
      <c r="Q505" s="182"/>
      <c r="R505" s="181"/>
      <c r="S505" s="181"/>
      <c r="T505" s="181"/>
      <c r="U505" s="182"/>
      <c r="V505" s="182"/>
      <c r="W505" s="181"/>
      <c r="X505" s="181"/>
      <c r="Y505" s="181"/>
      <c r="Z505" s="182"/>
      <c r="AA505" s="182"/>
      <c r="AB505" s="181"/>
      <c r="AC505" s="181"/>
      <c r="AD505" s="181"/>
      <c r="AE505" s="182"/>
      <c r="AF505" s="182"/>
      <c r="AG505" s="181"/>
      <c r="AH505" s="181"/>
      <c r="AI505" s="181"/>
      <c r="AJ505" s="182"/>
      <c r="AK505" s="182"/>
      <c r="AL505" s="181"/>
      <c r="AM505" s="181"/>
      <c r="AN505" s="181"/>
      <c r="AO505" s="182"/>
      <c r="AP505" s="182"/>
      <c r="AQ505" s="181"/>
      <c r="AR505" s="181"/>
      <c r="AS505" s="181"/>
      <c r="AT505" s="182"/>
      <c r="AU505" s="182"/>
      <c r="AV505" s="181"/>
      <c r="AW505" s="181"/>
      <c r="AX505" s="181"/>
      <c r="AY505" s="182"/>
      <c r="AZ505" s="182"/>
      <c r="BA505" s="181"/>
      <c r="BB505" s="181"/>
      <c r="BC505" s="181"/>
      <c r="BD505" s="182"/>
      <c r="BE505" s="182"/>
      <c r="BF505" s="181"/>
      <c r="BG505" s="180">
        <f t="shared" si="878"/>
        <v>0</v>
      </c>
      <c r="BH505" s="116" t="str">
        <f t="shared" si="879"/>
        <v/>
      </c>
      <c r="BI505" s="80" t="b">
        <f t="shared" si="827"/>
        <v>0</v>
      </c>
      <c r="BJ505" s="80" t="str">
        <f t="shared" si="828"/>
        <v/>
      </c>
      <c r="BK505" s="80" t="b">
        <f t="shared" si="880"/>
        <v>0</v>
      </c>
      <c r="BL505" s="13" t="str">
        <f t="shared" si="829"/>
        <v/>
      </c>
      <c r="BM505" s="13" t="b">
        <f t="shared" si="881"/>
        <v>0</v>
      </c>
      <c r="BN505" s="35" t="str">
        <f t="shared" si="830"/>
        <v/>
      </c>
      <c r="BO505" s="13" t="b">
        <f t="shared" si="831"/>
        <v>0</v>
      </c>
      <c r="BP505" s="35" t="str">
        <f t="shared" si="832"/>
        <v/>
      </c>
      <c r="BQ505" s="13" t="b">
        <f t="shared" si="833"/>
        <v>0</v>
      </c>
      <c r="BR505" s="35" t="str">
        <f t="shared" si="834"/>
        <v/>
      </c>
      <c r="BS505" s="35" t="b">
        <f t="shared" si="835"/>
        <v>0</v>
      </c>
      <c r="BT505" s="35" t="str">
        <f t="shared" si="836"/>
        <v/>
      </c>
      <c r="BU505" s="35" t="b">
        <f t="shared" si="837"/>
        <v>0</v>
      </c>
      <c r="BV505" s="35" t="str">
        <f t="shared" si="838"/>
        <v/>
      </c>
      <c r="BW505" s="13" t="b">
        <f t="shared" si="913"/>
        <v>0</v>
      </c>
      <c r="BX505" s="35" t="str">
        <f t="shared" si="839"/>
        <v/>
      </c>
      <c r="BY505" s="265" t="b">
        <f t="shared" si="882"/>
        <v>0</v>
      </c>
      <c r="BZ505" s="35" t="str">
        <f t="shared" si="840"/>
        <v/>
      </c>
      <c r="CA505" s="265" t="b">
        <f t="shared" si="883"/>
        <v>0</v>
      </c>
      <c r="CB505" s="35" t="str">
        <f t="shared" si="841"/>
        <v/>
      </c>
      <c r="CC505" s="272" t="b">
        <f t="shared" si="884"/>
        <v>0</v>
      </c>
      <c r="CD505" s="35" t="str">
        <f t="shared" si="842"/>
        <v/>
      </c>
      <c r="CE505" s="13" t="b">
        <f t="shared" si="843"/>
        <v>0</v>
      </c>
      <c r="CF505" s="35" t="str">
        <f t="shared" si="844"/>
        <v/>
      </c>
      <c r="CG505" s="179">
        <f t="shared" si="845"/>
        <v>0</v>
      </c>
      <c r="CH505" s="179">
        <f t="shared" si="846"/>
        <v>0</v>
      </c>
      <c r="CI505" s="218">
        <f t="shared" si="885"/>
        <v>0</v>
      </c>
      <c r="CJ505" s="218">
        <f t="shared" si="886"/>
        <v>0</v>
      </c>
      <c r="CK505" s="218">
        <f t="shared" si="887"/>
        <v>0</v>
      </c>
      <c r="CL505" s="218">
        <f t="shared" si="888"/>
        <v>0</v>
      </c>
      <c r="CM505" s="218">
        <f t="shared" si="889"/>
        <v>0</v>
      </c>
      <c r="CN505" s="218">
        <f t="shared" si="890"/>
        <v>0</v>
      </c>
      <c r="CO505" s="218">
        <f t="shared" si="891"/>
        <v>0</v>
      </c>
      <c r="CP505" s="218">
        <f t="shared" si="892"/>
        <v>0</v>
      </c>
      <c r="CQ505" s="218">
        <f t="shared" si="893"/>
        <v>0</v>
      </c>
      <c r="CR505" s="218">
        <f t="shared" si="894"/>
        <v>0</v>
      </c>
      <c r="CS505" s="14">
        <f t="shared" si="847"/>
        <v>0</v>
      </c>
      <c r="CT505" s="236">
        <f t="shared" si="848"/>
        <v>0</v>
      </c>
      <c r="CU505" s="237">
        <f t="shared" si="920"/>
        <v>0</v>
      </c>
      <c r="CV505" s="16">
        <f t="shared" si="920"/>
        <v>0</v>
      </c>
      <c r="CW505" s="16">
        <f t="shared" si="920"/>
        <v>0</v>
      </c>
      <c r="CX505" s="16">
        <f t="shared" si="920"/>
        <v>0</v>
      </c>
      <c r="CY505" s="16">
        <f t="shared" si="920"/>
        <v>0</v>
      </c>
      <c r="CZ505" s="16">
        <f t="shared" si="920"/>
        <v>0</v>
      </c>
      <c r="DA505" s="16">
        <f t="shared" si="920"/>
        <v>0</v>
      </c>
      <c r="DB505" s="16">
        <f t="shared" si="920"/>
        <v>0</v>
      </c>
      <c r="DC505" s="16">
        <f t="shared" si="920"/>
        <v>0</v>
      </c>
      <c r="DD505" s="238">
        <f t="shared" si="920"/>
        <v>0</v>
      </c>
      <c r="DE505" s="232">
        <f t="shared" si="921"/>
        <v>0</v>
      </c>
      <c r="DF505" s="132">
        <f t="shared" si="921"/>
        <v>0</v>
      </c>
      <c r="DG505" s="132">
        <f t="shared" si="921"/>
        <v>0</v>
      </c>
      <c r="DH505" s="132">
        <f t="shared" si="921"/>
        <v>0</v>
      </c>
      <c r="DI505" s="132">
        <f t="shared" si="921"/>
        <v>0</v>
      </c>
      <c r="DJ505" s="132">
        <f t="shared" si="921"/>
        <v>0</v>
      </c>
      <c r="DK505" s="132">
        <f t="shared" si="921"/>
        <v>0</v>
      </c>
      <c r="DL505" s="132">
        <f t="shared" si="921"/>
        <v>0</v>
      </c>
      <c r="DM505" s="132">
        <f t="shared" si="921"/>
        <v>0</v>
      </c>
      <c r="DN505" s="233">
        <f t="shared" si="921"/>
        <v>0</v>
      </c>
      <c r="DO505" s="232">
        <f t="shared" si="849"/>
        <v>0</v>
      </c>
      <c r="DP505" s="132">
        <f t="shared" si="850"/>
        <v>0</v>
      </c>
      <c r="DQ505" s="132">
        <f t="shared" si="851"/>
        <v>0</v>
      </c>
      <c r="DR505" s="132">
        <f t="shared" si="852"/>
        <v>0</v>
      </c>
      <c r="DS505" s="132">
        <f t="shared" si="853"/>
        <v>0</v>
      </c>
      <c r="DT505" s="132">
        <f t="shared" si="854"/>
        <v>0</v>
      </c>
      <c r="DU505" s="132">
        <f t="shared" si="855"/>
        <v>0</v>
      </c>
      <c r="DV505" s="132">
        <f t="shared" si="856"/>
        <v>0</v>
      </c>
      <c r="DW505" s="132">
        <f t="shared" si="857"/>
        <v>0</v>
      </c>
      <c r="DX505" s="233">
        <f t="shared" si="858"/>
        <v>0</v>
      </c>
      <c r="DY505" s="231" t="b">
        <f t="shared" si="895"/>
        <v>0</v>
      </c>
      <c r="DZ505" s="163"/>
      <c r="EA505" s="226" t="str">
        <f t="shared" si="896"/>
        <v/>
      </c>
      <c r="EB505" s="178" t="str">
        <f t="shared" si="897"/>
        <v/>
      </c>
      <c r="EC505" s="178" t="str">
        <f t="shared" si="898"/>
        <v/>
      </c>
      <c r="ED505" s="178" t="str">
        <f t="shared" si="899"/>
        <v/>
      </c>
      <c r="EE505" s="178" t="str">
        <f t="shared" si="900"/>
        <v/>
      </c>
      <c r="EF505" s="178" t="str">
        <f t="shared" si="901"/>
        <v/>
      </c>
      <c r="EG505" s="178" t="str">
        <f t="shared" si="902"/>
        <v/>
      </c>
      <c r="EH505" s="178" t="str">
        <f t="shared" si="903"/>
        <v/>
      </c>
      <c r="EI505" s="178" t="str">
        <f t="shared" si="904"/>
        <v/>
      </c>
      <c r="EJ505" s="227" t="str">
        <f t="shared" si="905"/>
        <v/>
      </c>
      <c r="EK505" s="230" t="str">
        <f t="shared" si="859"/>
        <v/>
      </c>
      <c r="EL505" s="177" t="str">
        <f t="shared" si="860"/>
        <v/>
      </c>
      <c r="EM505" s="177" t="str">
        <f t="shared" si="861"/>
        <v/>
      </c>
      <c r="EN505" s="177" t="str">
        <f t="shared" si="862"/>
        <v/>
      </c>
      <c r="EO505" s="177" t="str">
        <f t="shared" si="863"/>
        <v/>
      </c>
      <c r="EP505" s="177" t="str">
        <f t="shared" si="864"/>
        <v/>
      </c>
      <c r="EQ505" s="177" t="str">
        <f t="shared" si="865"/>
        <v/>
      </c>
      <c r="ER505" s="177" t="str">
        <f t="shared" si="866"/>
        <v/>
      </c>
      <c r="ES505" s="177" t="str">
        <f t="shared" si="867"/>
        <v/>
      </c>
      <c r="ET505" s="177" t="str">
        <f t="shared" si="868"/>
        <v/>
      </c>
      <c r="EU505" s="229" t="e">
        <f t="shared" si="869"/>
        <v>#VALUE!</v>
      </c>
      <c r="EV505" s="27" t="e">
        <f t="shared" si="870"/>
        <v>#VALUE!</v>
      </c>
      <c r="EW505" s="27" t="e">
        <f t="shared" si="871"/>
        <v>#VALUE!</v>
      </c>
      <c r="EX505" s="28" t="e">
        <f t="shared" si="872"/>
        <v>#VALUE!</v>
      </c>
      <c r="EY505" s="28" t="e">
        <f t="shared" si="873"/>
        <v>#VALUE!</v>
      </c>
      <c r="EZ505" s="28" t="b">
        <f t="shared" si="874"/>
        <v>0</v>
      </c>
      <c r="FA505" s="176" t="str">
        <f t="shared" si="875"/>
        <v/>
      </c>
      <c r="FB505" s="27" t="e" cm="1">
        <f t="array" aca="1" ref="FB505" ca="1">TEXT(RIGHT(10-RIGHT(SUM(INDEX(1*(MID(MID(C505,1,1)*2,ROW(INDIRECT("1:"&amp;LEN(MID(C505,1,1)*2))),1)),,))+MID(C505,2,1)+
SUM(INDEX(1*(MID(MID(C505,3,1)*2,ROW(INDIRECT("1:"&amp;LEN(MID(C505,3,1)*2))),1)),,))+MID(C505,4,1)+
SUM(INDEX(1*(MID(MID(C505,5,1)*2,ROW(INDIRECT("1:"&amp;LEN(MID(C505,5,1)*2))),1)),,))+MID(C505,6,1)+
SUM(INDEX(1*(MID(MID(C505,8,1)*2,ROW(INDIRECT("1:"&amp;LEN(MID(C505,8,1)*2))),1)),,))+MID(C505,9,1)+
SUM(INDEX(1*(MID(MID(C505,10,1)*2,ROW(INDIRECT("1:"&amp;LEN(MID(C505,10,1)*2))),1)),,)),1),1),"0")</f>
        <v>#VALUE!</v>
      </c>
      <c r="FC505" s="27" t="str">
        <f t="shared" si="876"/>
        <v/>
      </c>
      <c r="FD505" s="29" t="b">
        <f t="shared" si="877"/>
        <v>0</v>
      </c>
      <c r="FE505" s="112" t="b">
        <f>IFERROR(MATCH(D505,'Avtal för korttidsarbete'!$G$13:$G$1012,0),TRUE)</f>
        <v>1</v>
      </c>
      <c r="FF505" s="112" t="b">
        <f t="shared" si="906"/>
        <v>0</v>
      </c>
      <c r="FG505" s="113" t="str" cm="1">
        <f t="array" ref="FG505">IF(FE505=TRUE,"x",INDEX('Avtal för korttidsarbete'!$E$13:$E$1012,$FE505))</f>
        <v>x</v>
      </c>
      <c r="FH505" s="113" t="str" cm="1">
        <f t="array" ref="FH505">IF(FE505=TRUE,"x",INDEX('Avtal för korttidsarbete'!$F$13:$F$1012,$FE505))</f>
        <v>x</v>
      </c>
      <c r="FI505" s="112" t="b">
        <f t="shared" si="907"/>
        <v>0</v>
      </c>
      <c r="FJ505" s="135">
        <f t="shared" si="908"/>
        <v>44166</v>
      </c>
      <c r="FK505" s="135">
        <f t="shared" si="909"/>
        <v>44377</v>
      </c>
      <c r="FL505" s="112" t="b">
        <f t="shared" si="910"/>
        <v>0</v>
      </c>
      <c r="FM505" s="113">
        <f t="shared" si="911"/>
        <v>44166</v>
      </c>
      <c r="FN505" s="135">
        <f t="shared" si="912"/>
        <v>44377</v>
      </c>
      <c r="FO505" s="148" t="b">
        <f>IFERROR(INDEX('Avtal för korttidsarbete'!R:R,MATCH(D505,'Avtal för korttidsarbete'!$G:$G,0)),TRUE)</f>
        <v>1</v>
      </c>
      <c r="FP505" s="135" t="str">
        <f>IF(FO505,"-",INDEX('Avtal för korttidsarbete'!$D:$D,MATCH(D505,'Avtal för korttidsarbete'!$G:$G,0)))</f>
        <v>-</v>
      </c>
      <c r="FQ505" s="113" t="b">
        <f>IFERROR(G505&gt;INDEX(Uppsägningar!E:E,MATCH(C505,Uppsägningar!C:C,0)),FALSE)</f>
        <v>0</v>
      </c>
    </row>
    <row r="506" spans="1:173" x14ac:dyDescent="0.25">
      <c r="A506" s="19">
        <v>490</v>
      </c>
      <c r="B506" s="20"/>
      <c r="C506" s="183"/>
      <c r="D506" s="66"/>
      <c r="E506" s="212">
        <f>IFERROR(INDEX(Admin!$C$7:$C$10,MATCH(FP506,TblNivåValTExt,0)),0)</f>
        <v>0</v>
      </c>
      <c r="F506" s="1"/>
      <c r="G506" s="1"/>
      <c r="H506" s="78"/>
      <c r="I506" s="181"/>
      <c r="J506" s="181"/>
      <c r="K506" s="182"/>
      <c r="L506" s="182"/>
      <c r="M506" s="181"/>
      <c r="N506" s="181"/>
      <c r="O506" s="181"/>
      <c r="P506" s="182"/>
      <c r="Q506" s="182"/>
      <c r="R506" s="181"/>
      <c r="S506" s="181"/>
      <c r="T506" s="181"/>
      <c r="U506" s="182"/>
      <c r="V506" s="182"/>
      <c r="W506" s="181"/>
      <c r="X506" s="181"/>
      <c r="Y506" s="181"/>
      <c r="Z506" s="182"/>
      <c r="AA506" s="182"/>
      <c r="AB506" s="181"/>
      <c r="AC506" s="181"/>
      <c r="AD506" s="181"/>
      <c r="AE506" s="182"/>
      <c r="AF506" s="182"/>
      <c r="AG506" s="181"/>
      <c r="AH506" s="181"/>
      <c r="AI506" s="181"/>
      <c r="AJ506" s="182"/>
      <c r="AK506" s="182"/>
      <c r="AL506" s="181"/>
      <c r="AM506" s="181"/>
      <c r="AN506" s="181"/>
      <c r="AO506" s="182"/>
      <c r="AP506" s="182"/>
      <c r="AQ506" s="181"/>
      <c r="AR506" s="181"/>
      <c r="AS506" s="181"/>
      <c r="AT506" s="182"/>
      <c r="AU506" s="182"/>
      <c r="AV506" s="181"/>
      <c r="AW506" s="181"/>
      <c r="AX506" s="181"/>
      <c r="AY506" s="182"/>
      <c r="AZ506" s="182"/>
      <c r="BA506" s="181"/>
      <c r="BB506" s="181"/>
      <c r="BC506" s="181"/>
      <c r="BD506" s="182"/>
      <c r="BE506" s="182"/>
      <c r="BF506" s="181"/>
      <c r="BG506" s="180">
        <f t="shared" si="878"/>
        <v>0</v>
      </c>
      <c r="BH506" s="116" t="str">
        <f t="shared" si="879"/>
        <v/>
      </c>
      <c r="BI506" s="80" t="b">
        <f t="shared" si="827"/>
        <v>0</v>
      </c>
      <c r="BJ506" s="80" t="str">
        <f t="shared" si="828"/>
        <v/>
      </c>
      <c r="BK506" s="80" t="b">
        <f t="shared" si="880"/>
        <v>0</v>
      </c>
      <c r="BL506" s="13" t="str">
        <f t="shared" si="829"/>
        <v/>
      </c>
      <c r="BM506" s="13" t="b">
        <f t="shared" si="881"/>
        <v>0</v>
      </c>
      <c r="BN506" s="35" t="str">
        <f t="shared" si="830"/>
        <v/>
      </c>
      <c r="BO506" s="13" t="b">
        <f t="shared" si="831"/>
        <v>0</v>
      </c>
      <c r="BP506" s="35" t="str">
        <f t="shared" si="832"/>
        <v/>
      </c>
      <c r="BQ506" s="13" t="b">
        <f t="shared" si="833"/>
        <v>0</v>
      </c>
      <c r="BR506" s="35" t="str">
        <f t="shared" si="834"/>
        <v/>
      </c>
      <c r="BS506" s="35" t="b">
        <f t="shared" si="835"/>
        <v>0</v>
      </c>
      <c r="BT506" s="35" t="str">
        <f t="shared" si="836"/>
        <v/>
      </c>
      <c r="BU506" s="35" t="b">
        <f t="shared" si="837"/>
        <v>0</v>
      </c>
      <c r="BV506" s="35" t="str">
        <f t="shared" si="838"/>
        <v/>
      </c>
      <c r="BW506" s="13" t="b">
        <f t="shared" si="913"/>
        <v>0</v>
      </c>
      <c r="BX506" s="35" t="str">
        <f t="shared" si="839"/>
        <v/>
      </c>
      <c r="BY506" s="265" t="b">
        <f t="shared" si="882"/>
        <v>0</v>
      </c>
      <c r="BZ506" s="35" t="str">
        <f t="shared" si="840"/>
        <v/>
      </c>
      <c r="CA506" s="265" t="b">
        <f t="shared" si="883"/>
        <v>0</v>
      </c>
      <c r="CB506" s="35" t="str">
        <f t="shared" si="841"/>
        <v/>
      </c>
      <c r="CC506" s="272" t="b">
        <f t="shared" si="884"/>
        <v>0</v>
      </c>
      <c r="CD506" s="35" t="str">
        <f t="shared" si="842"/>
        <v/>
      </c>
      <c r="CE506" s="13" t="b">
        <f t="shared" si="843"/>
        <v>0</v>
      </c>
      <c r="CF506" s="35" t="str">
        <f t="shared" si="844"/>
        <v/>
      </c>
      <c r="CG506" s="179">
        <f t="shared" si="845"/>
        <v>0</v>
      </c>
      <c r="CH506" s="179">
        <f t="shared" si="846"/>
        <v>0</v>
      </c>
      <c r="CI506" s="218">
        <f t="shared" si="885"/>
        <v>0</v>
      </c>
      <c r="CJ506" s="218">
        <f t="shared" si="886"/>
        <v>0</v>
      </c>
      <c r="CK506" s="218">
        <f t="shared" si="887"/>
        <v>0</v>
      </c>
      <c r="CL506" s="218">
        <f t="shared" si="888"/>
        <v>0</v>
      </c>
      <c r="CM506" s="218">
        <f t="shared" si="889"/>
        <v>0</v>
      </c>
      <c r="CN506" s="218">
        <f t="shared" si="890"/>
        <v>0</v>
      </c>
      <c r="CO506" s="218">
        <f t="shared" si="891"/>
        <v>0</v>
      </c>
      <c r="CP506" s="218">
        <f t="shared" si="892"/>
        <v>0</v>
      </c>
      <c r="CQ506" s="218">
        <f t="shared" si="893"/>
        <v>0</v>
      </c>
      <c r="CR506" s="218">
        <f t="shared" si="894"/>
        <v>0</v>
      </c>
      <c r="CS506" s="14">
        <f t="shared" si="847"/>
        <v>0</v>
      </c>
      <c r="CT506" s="236">
        <f t="shared" si="848"/>
        <v>0</v>
      </c>
      <c r="CU506" s="237">
        <f t="shared" si="920"/>
        <v>0</v>
      </c>
      <c r="CV506" s="16">
        <f t="shared" si="920"/>
        <v>0</v>
      </c>
      <c r="CW506" s="16">
        <f t="shared" si="920"/>
        <v>0</v>
      </c>
      <c r="CX506" s="16">
        <f t="shared" si="920"/>
        <v>0</v>
      </c>
      <c r="CY506" s="16">
        <f t="shared" si="920"/>
        <v>0</v>
      </c>
      <c r="CZ506" s="16">
        <f t="shared" si="920"/>
        <v>0</v>
      </c>
      <c r="DA506" s="16">
        <f t="shared" si="920"/>
        <v>0</v>
      </c>
      <c r="DB506" s="16">
        <f t="shared" si="920"/>
        <v>0</v>
      </c>
      <c r="DC506" s="16">
        <f t="shared" si="920"/>
        <v>0</v>
      </c>
      <c r="DD506" s="238">
        <f t="shared" si="920"/>
        <v>0</v>
      </c>
      <c r="DE506" s="232">
        <f t="shared" si="921"/>
        <v>0</v>
      </c>
      <c r="DF506" s="132">
        <f t="shared" si="921"/>
        <v>0</v>
      </c>
      <c r="DG506" s="132">
        <f t="shared" si="921"/>
        <v>0</v>
      </c>
      <c r="DH506" s="132">
        <f t="shared" si="921"/>
        <v>0</v>
      </c>
      <c r="DI506" s="132">
        <f t="shared" si="921"/>
        <v>0</v>
      </c>
      <c r="DJ506" s="132">
        <f t="shared" si="921"/>
        <v>0</v>
      </c>
      <c r="DK506" s="132">
        <f t="shared" si="921"/>
        <v>0</v>
      </c>
      <c r="DL506" s="132">
        <f t="shared" si="921"/>
        <v>0</v>
      </c>
      <c r="DM506" s="132">
        <f t="shared" si="921"/>
        <v>0</v>
      </c>
      <c r="DN506" s="233">
        <f t="shared" si="921"/>
        <v>0</v>
      </c>
      <c r="DO506" s="232">
        <f t="shared" si="849"/>
        <v>0</v>
      </c>
      <c r="DP506" s="132">
        <f t="shared" si="850"/>
        <v>0</v>
      </c>
      <c r="DQ506" s="132">
        <f t="shared" si="851"/>
        <v>0</v>
      </c>
      <c r="DR506" s="132">
        <f t="shared" si="852"/>
        <v>0</v>
      </c>
      <c r="DS506" s="132">
        <f t="shared" si="853"/>
        <v>0</v>
      </c>
      <c r="DT506" s="132">
        <f t="shared" si="854"/>
        <v>0</v>
      </c>
      <c r="DU506" s="132">
        <f t="shared" si="855"/>
        <v>0</v>
      </c>
      <c r="DV506" s="132">
        <f t="shared" si="856"/>
        <v>0</v>
      </c>
      <c r="DW506" s="132">
        <f t="shared" si="857"/>
        <v>0</v>
      </c>
      <c r="DX506" s="233">
        <f t="shared" si="858"/>
        <v>0</v>
      </c>
      <c r="DY506" s="231" t="b">
        <f t="shared" si="895"/>
        <v>0</v>
      </c>
      <c r="DZ506" s="163"/>
      <c r="EA506" s="226" t="str">
        <f t="shared" si="896"/>
        <v/>
      </c>
      <c r="EB506" s="178" t="str">
        <f t="shared" si="897"/>
        <v/>
      </c>
      <c r="EC506" s="178" t="str">
        <f t="shared" si="898"/>
        <v/>
      </c>
      <c r="ED506" s="178" t="str">
        <f t="shared" si="899"/>
        <v/>
      </c>
      <c r="EE506" s="178" t="str">
        <f t="shared" si="900"/>
        <v/>
      </c>
      <c r="EF506" s="178" t="str">
        <f t="shared" si="901"/>
        <v/>
      </c>
      <c r="EG506" s="178" t="str">
        <f t="shared" si="902"/>
        <v/>
      </c>
      <c r="EH506" s="178" t="str">
        <f t="shared" si="903"/>
        <v/>
      </c>
      <c r="EI506" s="178" t="str">
        <f t="shared" si="904"/>
        <v/>
      </c>
      <c r="EJ506" s="227" t="str">
        <f t="shared" si="905"/>
        <v/>
      </c>
      <c r="EK506" s="230" t="str">
        <f t="shared" si="859"/>
        <v/>
      </c>
      <c r="EL506" s="177" t="str">
        <f t="shared" si="860"/>
        <v/>
      </c>
      <c r="EM506" s="177" t="str">
        <f t="shared" si="861"/>
        <v/>
      </c>
      <c r="EN506" s="177" t="str">
        <f t="shared" si="862"/>
        <v/>
      </c>
      <c r="EO506" s="177" t="str">
        <f t="shared" si="863"/>
        <v/>
      </c>
      <c r="EP506" s="177" t="str">
        <f t="shared" si="864"/>
        <v/>
      </c>
      <c r="EQ506" s="177" t="str">
        <f t="shared" si="865"/>
        <v/>
      </c>
      <c r="ER506" s="177" t="str">
        <f t="shared" si="866"/>
        <v/>
      </c>
      <c r="ES506" s="177" t="str">
        <f t="shared" si="867"/>
        <v/>
      </c>
      <c r="ET506" s="177" t="str">
        <f t="shared" si="868"/>
        <v/>
      </c>
      <c r="EU506" s="229" t="e">
        <f t="shared" si="869"/>
        <v>#VALUE!</v>
      </c>
      <c r="EV506" s="27" t="e">
        <f t="shared" si="870"/>
        <v>#VALUE!</v>
      </c>
      <c r="EW506" s="27" t="e">
        <f t="shared" si="871"/>
        <v>#VALUE!</v>
      </c>
      <c r="EX506" s="28" t="e">
        <f t="shared" si="872"/>
        <v>#VALUE!</v>
      </c>
      <c r="EY506" s="28" t="e">
        <f t="shared" si="873"/>
        <v>#VALUE!</v>
      </c>
      <c r="EZ506" s="28" t="b">
        <f t="shared" si="874"/>
        <v>0</v>
      </c>
      <c r="FA506" s="176" t="str">
        <f t="shared" si="875"/>
        <v/>
      </c>
      <c r="FB506" s="27" t="e" cm="1">
        <f t="array" aca="1" ref="FB506" ca="1">TEXT(RIGHT(10-RIGHT(SUM(INDEX(1*(MID(MID(C506,1,1)*2,ROW(INDIRECT("1:"&amp;LEN(MID(C506,1,1)*2))),1)),,))+MID(C506,2,1)+
SUM(INDEX(1*(MID(MID(C506,3,1)*2,ROW(INDIRECT("1:"&amp;LEN(MID(C506,3,1)*2))),1)),,))+MID(C506,4,1)+
SUM(INDEX(1*(MID(MID(C506,5,1)*2,ROW(INDIRECT("1:"&amp;LEN(MID(C506,5,1)*2))),1)),,))+MID(C506,6,1)+
SUM(INDEX(1*(MID(MID(C506,8,1)*2,ROW(INDIRECT("1:"&amp;LEN(MID(C506,8,1)*2))),1)),,))+MID(C506,9,1)+
SUM(INDEX(1*(MID(MID(C506,10,1)*2,ROW(INDIRECT("1:"&amp;LEN(MID(C506,10,1)*2))),1)),,)),1),1),"0")</f>
        <v>#VALUE!</v>
      </c>
      <c r="FC506" s="27" t="str">
        <f t="shared" si="876"/>
        <v/>
      </c>
      <c r="FD506" s="29" t="b">
        <f t="shared" si="877"/>
        <v>0</v>
      </c>
      <c r="FE506" s="112" t="b">
        <f>IFERROR(MATCH(D506,'Avtal för korttidsarbete'!$G$13:$G$1012,0),TRUE)</f>
        <v>1</v>
      </c>
      <c r="FF506" s="112" t="b">
        <f t="shared" si="906"/>
        <v>0</v>
      </c>
      <c r="FG506" s="113" t="str" cm="1">
        <f t="array" ref="FG506">IF(FE506=TRUE,"x",INDEX('Avtal för korttidsarbete'!$E$13:$E$1012,$FE506))</f>
        <v>x</v>
      </c>
      <c r="FH506" s="113" t="str" cm="1">
        <f t="array" ref="FH506">IF(FE506=TRUE,"x",INDEX('Avtal för korttidsarbete'!$F$13:$F$1012,$FE506))</f>
        <v>x</v>
      </c>
      <c r="FI506" s="112" t="b">
        <f t="shared" si="907"/>
        <v>0</v>
      </c>
      <c r="FJ506" s="135">
        <f t="shared" si="908"/>
        <v>44166</v>
      </c>
      <c r="FK506" s="135">
        <f t="shared" si="909"/>
        <v>44377</v>
      </c>
      <c r="FL506" s="112" t="b">
        <f t="shared" si="910"/>
        <v>0</v>
      </c>
      <c r="FM506" s="113">
        <f t="shared" si="911"/>
        <v>44166</v>
      </c>
      <c r="FN506" s="135">
        <f t="shared" si="912"/>
        <v>44377</v>
      </c>
      <c r="FO506" s="148" t="b">
        <f>IFERROR(INDEX('Avtal för korttidsarbete'!R:R,MATCH(D506,'Avtal för korttidsarbete'!$G:$G,0)),TRUE)</f>
        <v>1</v>
      </c>
      <c r="FP506" s="135" t="str">
        <f>IF(FO506,"-",INDEX('Avtal för korttidsarbete'!$D:$D,MATCH(D506,'Avtal för korttidsarbete'!$G:$G,0)))</f>
        <v>-</v>
      </c>
      <c r="FQ506" s="113" t="b">
        <f>IFERROR(G506&gt;INDEX(Uppsägningar!E:E,MATCH(C506,Uppsägningar!C:C,0)),FALSE)</f>
        <v>0</v>
      </c>
    </row>
    <row r="507" spans="1:173" x14ac:dyDescent="0.25">
      <c r="A507" s="19">
        <v>491</v>
      </c>
      <c r="B507" s="20"/>
      <c r="C507" s="183"/>
      <c r="D507" s="66"/>
      <c r="E507" s="212">
        <f>IFERROR(INDEX(Admin!$C$7:$C$10,MATCH(FP507,TblNivåValTExt,0)),0)</f>
        <v>0</v>
      </c>
      <c r="F507" s="1"/>
      <c r="G507" s="1"/>
      <c r="H507" s="78"/>
      <c r="I507" s="181"/>
      <c r="J507" s="181"/>
      <c r="K507" s="182"/>
      <c r="L507" s="182"/>
      <c r="M507" s="181"/>
      <c r="N507" s="181"/>
      <c r="O507" s="181"/>
      <c r="P507" s="182"/>
      <c r="Q507" s="182"/>
      <c r="R507" s="181"/>
      <c r="S507" s="181"/>
      <c r="T507" s="181"/>
      <c r="U507" s="182"/>
      <c r="V507" s="182"/>
      <c r="W507" s="181"/>
      <c r="X507" s="181"/>
      <c r="Y507" s="181"/>
      <c r="Z507" s="182"/>
      <c r="AA507" s="182"/>
      <c r="AB507" s="181"/>
      <c r="AC507" s="181"/>
      <c r="AD507" s="181"/>
      <c r="AE507" s="182"/>
      <c r="AF507" s="182"/>
      <c r="AG507" s="181"/>
      <c r="AH507" s="181"/>
      <c r="AI507" s="181"/>
      <c r="AJ507" s="182"/>
      <c r="AK507" s="182"/>
      <c r="AL507" s="181"/>
      <c r="AM507" s="181"/>
      <c r="AN507" s="181"/>
      <c r="AO507" s="182"/>
      <c r="AP507" s="182"/>
      <c r="AQ507" s="181"/>
      <c r="AR507" s="181"/>
      <c r="AS507" s="181"/>
      <c r="AT507" s="182"/>
      <c r="AU507" s="182"/>
      <c r="AV507" s="181"/>
      <c r="AW507" s="181"/>
      <c r="AX507" s="181"/>
      <c r="AY507" s="182"/>
      <c r="AZ507" s="182"/>
      <c r="BA507" s="181"/>
      <c r="BB507" s="181"/>
      <c r="BC507" s="181"/>
      <c r="BD507" s="182"/>
      <c r="BE507" s="182"/>
      <c r="BF507" s="181"/>
      <c r="BG507" s="180">
        <f t="shared" si="878"/>
        <v>0</v>
      </c>
      <c r="BH507" s="116" t="str">
        <f t="shared" si="879"/>
        <v/>
      </c>
      <c r="BI507" s="80" t="b">
        <f t="shared" si="827"/>
        <v>0</v>
      </c>
      <c r="BJ507" s="80" t="str">
        <f t="shared" si="828"/>
        <v/>
      </c>
      <c r="BK507" s="80" t="b">
        <f t="shared" si="880"/>
        <v>0</v>
      </c>
      <c r="BL507" s="13" t="str">
        <f t="shared" si="829"/>
        <v/>
      </c>
      <c r="BM507" s="13" t="b">
        <f t="shared" si="881"/>
        <v>0</v>
      </c>
      <c r="BN507" s="35" t="str">
        <f t="shared" si="830"/>
        <v/>
      </c>
      <c r="BO507" s="13" t="b">
        <f t="shared" si="831"/>
        <v>0</v>
      </c>
      <c r="BP507" s="35" t="str">
        <f t="shared" si="832"/>
        <v/>
      </c>
      <c r="BQ507" s="13" t="b">
        <f t="shared" si="833"/>
        <v>0</v>
      </c>
      <c r="BR507" s="35" t="str">
        <f t="shared" si="834"/>
        <v/>
      </c>
      <c r="BS507" s="35" t="b">
        <f t="shared" si="835"/>
        <v>0</v>
      </c>
      <c r="BT507" s="35" t="str">
        <f t="shared" si="836"/>
        <v/>
      </c>
      <c r="BU507" s="35" t="b">
        <f t="shared" si="837"/>
        <v>0</v>
      </c>
      <c r="BV507" s="35" t="str">
        <f t="shared" si="838"/>
        <v/>
      </c>
      <c r="BW507" s="13" t="b">
        <f t="shared" si="913"/>
        <v>0</v>
      </c>
      <c r="BX507" s="35" t="str">
        <f t="shared" si="839"/>
        <v/>
      </c>
      <c r="BY507" s="265" t="b">
        <f t="shared" si="882"/>
        <v>0</v>
      </c>
      <c r="BZ507" s="35" t="str">
        <f t="shared" si="840"/>
        <v/>
      </c>
      <c r="CA507" s="265" t="b">
        <f t="shared" si="883"/>
        <v>0</v>
      </c>
      <c r="CB507" s="35" t="str">
        <f t="shared" si="841"/>
        <v/>
      </c>
      <c r="CC507" s="272" t="b">
        <f t="shared" si="884"/>
        <v>0</v>
      </c>
      <c r="CD507" s="35" t="str">
        <f t="shared" si="842"/>
        <v/>
      </c>
      <c r="CE507" s="13" t="b">
        <f t="shared" si="843"/>
        <v>0</v>
      </c>
      <c r="CF507" s="35" t="str">
        <f t="shared" si="844"/>
        <v/>
      </c>
      <c r="CG507" s="179">
        <f t="shared" si="845"/>
        <v>0</v>
      </c>
      <c r="CH507" s="179">
        <f t="shared" si="846"/>
        <v>0</v>
      </c>
      <c r="CI507" s="218">
        <f t="shared" si="885"/>
        <v>0</v>
      </c>
      <c r="CJ507" s="218">
        <f t="shared" si="886"/>
        <v>0</v>
      </c>
      <c r="CK507" s="218">
        <f t="shared" si="887"/>
        <v>0</v>
      </c>
      <c r="CL507" s="218">
        <f t="shared" si="888"/>
        <v>0</v>
      </c>
      <c r="CM507" s="218">
        <f t="shared" si="889"/>
        <v>0</v>
      </c>
      <c r="CN507" s="218">
        <f t="shared" si="890"/>
        <v>0</v>
      </c>
      <c r="CO507" s="218">
        <f t="shared" si="891"/>
        <v>0</v>
      </c>
      <c r="CP507" s="218">
        <f t="shared" si="892"/>
        <v>0</v>
      </c>
      <c r="CQ507" s="218">
        <f t="shared" si="893"/>
        <v>0</v>
      </c>
      <c r="CR507" s="218">
        <f t="shared" si="894"/>
        <v>0</v>
      </c>
      <c r="CS507" s="14">
        <f t="shared" si="847"/>
        <v>0</v>
      </c>
      <c r="CT507" s="236">
        <f t="shared" si="848"/>
        <v>0</v>
      </c>
      <c r="CU507" s="237">
        <f t="shared" ref="CU507:DD516" si="922">IF(AND($CS507,$CT507,CU$12),MAX(0,MIN(CU$10,$CT507)-MAX(CU$9,$CS507)+1),0)</f>
        <v>0</v>
      </c>
      <c r="CV507" s="16">
        <f t="shared" si="922"/>
        <v>0</v>
      </c>
      <c r="CW507" s="16">
        <f t="shared" si="922"/>
        <v>0</v>
      </c>
      <c r="CX507" s="16">
        <f t="shared" si="922"/>
        <v>0</v>
      </c>
      <c r="CY507" s="16">
        <f t="shared" si="922"/>
        <v>0</v>
      </c>
      <c r="CZ507" s="16">
        <f t="shared" si="922"/>
        <v>0</v>
      </c>
      <c r="DA507" s="16">
        <f t="shared" si="922"/>
        <v>0</v>
      </c>
      <c r="DB507" s="16">
        <f t="shared" si="922"/>
        <v>0</v>
      </c>
      <c r="DC507" s="16">
        <f t="shared" si="922"/>
        <v>0</v>
      </c>
      <c r="DD507" s="238">
        <f t="shared" si="922"/>
        <v>0</v>
      </c>
      <c r="DE507" s="232">
        <f t="shared" ref="DE507:DN516" si="923">IF($H507&lt;=0,0,MAX(0,MIN($H507,$DE$11)))</f>
        <v>0</v>
      </c>
      <c r="DF507" s="132">
        <f t="shared" si="923"/>
        <v>0</v>
      </c>
      <c r="DG507" s="132">
        <f t="shared" si="923"/>
        <v>0</v>
      </c>
      <c r="DH507" s="132">
        <f t="shared" si="923"/>
        <v>0</v>
      </c>
      <c r="DI507" s="132">
        <f t="shared" si="923"/>
        <v>0</v>
      </c>
      <c r="DJ507" s="132">
        <f t="shared" si="923"/>
        <v>0</v>
      </c>
      <c r="DK507" s="132">
        <f t="shared" si="923"/>
        <v>0</v>
      </c>
      <c r="DL507" s="132">
        <f t="shared" si="923"/>
        <v>0</v>
      </c>
      <c r="DM507" s="132">
        <f t="shared" si="923"/>
        <v>0</v>
      </c>
      <c r="DN507" s="233">
        <f t="shared" si="923"/>
        <v>0</v>
      </c>
      <c r="DO507" s="232">
        <f t="shared" si="849"/>
        <v>0</v>
      </c>
      <c r="DP507" s="132">
        <f t="shared" si="850"/>
        <v>0</v>
      </c>
      <c r="DQ507" s="132">
        <f t="shared" si="851"/>
        <v>0</v>
      </c>
      <c r="DR507" s="132">
        <f t="shared" si="852"/>
        <v>0</v>
      </c>
      <c r="DS507" s="132">
        <f t="shared" si="853"/>
        <v>0</v>
      </c>
      <c r="DT507" s="132">
        <f t="shared" si="854"/>
        <v>0</v>
      </c>
      <c r="DU507" s="132">
        <f t="shared" si="855"/>
        <v>0</v>
      </c>
      <c r="DV507" s="132">
        <f t="shared" si="856"/>
        <v>0</v>
      </c>
      <c r="DW507" s="132">
        <f t="shared" si="857"/>
        <v>0</v>
      </c>
      <c r="DX507" s="233">
        <f t="shared" si="858"/>
        <v>0</v>
      </c>
      <c r="DY507" s="231" t="b">
        <f t="shared" si="895"/>
        <v>0</v>
      </c>
      <c r="DZ507" s="163"/>
      <c r="EA507" s="226" t="str">
        <f t="shared" si="896"/>
        <v/>
      </c>
      <c r="EB507" s="178" t="str">
        <f t="shared" si="897"/>
        <v/>
      </c>
      <c r="EC507" s="178" t="str">
        <f t="shared" si="898"/>
        <v/>
      </c>
      <c r="ED507" s="178" t="str">
        <f t="shared" si="899"/>
        <v/>
      </c>
      <c r="EE507" s="178" t="str">
        <f t="shared" si="900"/>
        <v/>
      </c>
      <c r="EF507" s="178" t="str">
        <f t="shared" si="901"/>
        <v/>
      </c>
      <c r="EG507" s="178" t="str">
        <f t="shared" si="902"/>
        <v/>
      </c>
      <c r="EH507" s="178" t="str">
        <f t="shared" si="903"/>
        <v/>
      </c>
      <c r="EI507" s="178" t="str">
        <f t="shared" si="904"/>
        <v/>
      </c>
      <c r="EJ507" s="227" t="str">
        <f t="shared" si="905"/>
        <v/>
      </c>
      <c r="EK507" s="230" t="str">
        <f t="shared" si="859"/>
        <v/>
      </c>
      <c r="EL507" s="177" t="str">
        <f t="shared" si="860"/>
        <v/>
      </c>
      <c r="EM507" s="177" t="str">
        <f t="shared" si="861"/>
        <v/>
      </c>
      <c r="EN507" s="177" t="str">
        <f t="shared" si="862"/>
        <v/>
      </c>
      <c r="EO507" s="177" t="str">
        <f t="shared" si="863"/>
        <v/>
      </c>
      <c r="EP507" s="177" t="str">
        <f t="shared" si="864"/>
        <v/>
      </c>
      <c r="EQ507" s="177" t="str">
        <f t="shared" si="865"/>
        <v/>
      </c>
      <c r="ER507" s="177" t="str">
        <f t="shared" si="866"/>
        <v/>
      </c>
      <c r="ES507" s="177" t="str">
        <f t="shared" si="867"/>
        <v/>
      </c>
      <c r="ET507" s="177" t="str">
        <f t="shared" si="868"/>
        <v/>
      </c>
      <c r="EU507" s="229" t="e">
        <f t="shared" si="869"/>
        <v>#VALUE!</v>
      </c>
      <c r="EV507" s="27" t="e">
        <f t="shared" si="870"/>
        <v>#VALUE!</v>
      </c>
      <c r="EW507" s="27" t="e">
        <f t="shared" si="871"/>
        <v>#VALUE!</v>
      </c>
      <c r="EX507" s="28" t="e">
        <f t="shared" si="872"/>
        <v>#VALUE!</v>
      </c>
      <c r="EY507" s="28" t="e">
        <f t="shared" si="873"/>
        <v>#VALUE!</v>
      </c>
      <c r="EZ507" s="28" t="b">
        <f t="shared" si="874"/>
        <v>0</v>
      </c>
      <c r="FA507" s="176" t="str">
        <f t="shared" si="875"/>
        <v/>
      </c>
      <c r="FB507" s="27" t="e" cm="1">
        <f t="array" aca="1" ref="FB507" ca="1">TEXT(RIGHT(10-RIGHT(SUM(INDEX(1*(MID(MID(C507,1,1)*2,ROW(INDIRECT("1:"&amp;LEN(MID(C507,1,1)*2))),1)),,))+MID(C507,2,1)+
SUM(INDEX(1*(MID(MID(C507,3,1)*2,ROW(INDIRECT("1:"&amp;LEN(MID(C507,3,1)*2))),1)),,))+MID(C507,4,1)+
SUM(INDEX(1*(MID(MID(C507,5,1)*2,ROW(INDIRECT("1:"&amp;LEN(MID(C507,5,1)*2))),1)),,))+MID(C507,6,1)+
SUM(INDEX(1*(MID(MID(C507,8,1)*2,ROW(INDIRECT("1:"&amp;LEN(MID(C507,8,1)*2))),1)),,))+MID(C507,9,1)+
SUM(INDEX(1*(MID(MID(C507,10,1)*2,ROW(INDIRECT("1:"&amp;LEN(MID(C507,10,1)*2))),1)),,)),1),1),"0")</f>
        <v>#VALUE!</v>
      </c>
      <c r="FC507" s="27" t="str">
        <f t="shared" si="876"/>
        <v/>
      </c>
      <c r="FD507" s="29" t="b">
        <f t="shared" si="877"/>
        <v>0</v>
      </c>
      <c r="FE507" s="112" t="b">
        <f>IFERROR(MATCH(D507,'Avtal för korttidsarbete'!$G$13:$G$1012,0),TRUE)</f>
        <v>1</v>
      </c>
      <c r="FF507" s="112" t="b">
        <f t="shared" si="906"/>
        <v>0</v>
      </c>
      <c r="FG507" s="113" t="str" cm="1">
        <f t="array" ref="FG507">IF(FE507=TRUE,"x",INDEX('Avtal för korttidsarbete'!$E$13:$E$1012,$FE507))</f>
        <v>x</v>
      </c>
      <c r="FH507" s="113" t="str" cm="1">
        <f t="array" ref="FH507">IF(FE507=TRUE,"x",INDEX('Avtal för korttidsarbete'!$F$13:$F$1012,$FE507))</f>
        <v>x</v>
      </c>
      <c r="FI507" s="112" t="b">
        <f t="shared" si="907"/>
        <v>0</v>
      </c>
      <c r="FJ507" s="135">
        <f t="shared" si="908"/>
        <v>44166</v>
      </c>
      <c r="FK507" s="135">
        <f t="shared" si="909"/>
        <v>44377</v>
      </c>
      <c r="FL507" s="112" t="b">
        <f t="shared" si="910"/>
        <v>0</v>
      </c>
      <c r="FM507" s="113">
        <f t="shared" si="911"/>
        <v>44166</v>
      </c>
      <c r="FN507" s="135">
        <f t="shared" si="912"/>
        <v>44377</v>
      </c>
      <c r="FO507" s="148" t="b">
        <f>IFERROR(INDEX('Avtal för korttidsarbete'!R:R,MATCH(D507,'Avtal för korttidsarbete'!$G:$G,0)),TRUE)</f>
        <v>1</v>
      </c>
      <c r="FP507" s="135" t="str">
        <f>IF(FO507,"-",INDEX('Avtal för korttidsarbete'!$D:$D,MATCH(D507,'Avtal för korttidsarbete'!$G:$G,0)))</f>
        <v>-</v>
      </c>
      <c r="FQ507" s="113" t="b">
        <f>IFERROR(G507&gt;INDEX(Uppsägningar!E:E,MATCH(C507,Uppsägningar!C:C,0)),FALSE)</f>
        <v>0</v>
      </c>
    </row>
    <row r="508" spans="1:173" x14ac:dyDescent="0.25">
      <c r="A508" s="19">
        <v>492</v>
      </c>
      <c r="B508" s="20"/>
      <c r="C508" s="183"/>
      <c r="D508" s="66"/>
      <c r="E508" s="212">
        <f>IFERROR(INDEX(Admin!$C$7:$C$10,MATCH(FP508,TblNivåValTExt,0)),0)</f>
        <v>0</v>
      </c>
      <c r="F508" s="1"/>
      <c r="G508" s="1"/>
      <c r="H508" s="78"/>
      <c r="I508" s="181"/>
      <c r="J508" s="181"/>
      <c r="K508" s="182"/>
      <c r="L508" s="182"/>
      <c r="M508" s="181"/>
      <c r="N508" s="181"/>
      <c r="O508" s="181"/>
      <c r="P508" s="182"/>
      <c r="Q508" s="182"/>
      <c r="R508" s="181"/>
      <c r="S508" s="181"/>
      <c r="T508" s="181"/>
      <c r="U508" s="182"/>
      <c r="V508" s="182"/>
      <c r="W508" s="181"/>
      <c r="X508" s="181"/>
      <c r="Y508" s="181"/>
      <c r="Z508" s="182"/>
      <c r="AA508" s="182"/>
      <c r="AB508" s="181"/>
      <c r="AC508" s="181"/>
      <c r="AD508" s="181"/>
      <c r="AE508" s="182"/>
      <c r="AF508" s="182"/>
      <c r="AG508" s="181"/>
      <c r="AH508" s="181"/>
      <c r="AI508" s="181"/>
      <c r="AJ508" s="182"/>
      <c r="AK508" s="182"/>
      <c r="AL508" s="181"/>
      <c r="AM508" s="181"/>
      <c r="AN508" s="181"/>
      <c r="AO508" s="182"/>
      <c r="AP508" s="182"/>
      <c r="AQ508" s="181"/>
      <c r="AR508" s="181"/>
      <c r="AS508" s="181"/>
      <c r="AT508" s="182"/>
      <c r="AU508" s="182"/>
      <c r="AV508" s="181"/>
      <c r="AW508" s="181"/>
      <c r="AX508" s="181"/>
      <c r="AY508" s="182"/>
      <c r="AZ508" s="182"/>
      <c r="BA508" s="181"/>
      <c r="BB508" s="181"/>
      <c r="BC508" s="181"/>
      <c r="BD508" s="182"/>
      <c r="BE508" s="182"/>
      <c r="BF508" s="181"/>
      <c r="BG508" s="180">
        <f t="shared" si="878"/>
        <v>0</v>
      </c>
      <c r="BH508" s="116" t="str">
        <f t="shared" si="879"/>
        <v/>
      </c>
      <c r="BI508" s="80" t="b">
        <f t="shared" si="827"/>
        <v>0</v>
      </c>
      <c r="BJ508" s="80" t="str">
        <f t="shared" si="828"/>
        <v/>
      </c>
      <c r="BK508" s="80" t="b">
        <f t="shared" si="880"/>
        <v>0</v>
      </c>
      <c r="BL508" s="13" t="str">
        <f t="shared" si="829"/>
        <v/>
      </c>
      <c r="BM508" s="13" t="b">
        <f t="shared" si="881"/>
        <v>0</v>
      </c>
      <c r="BN508" s="35" t="str">
        <f t="shared" si="830"/>
        <v/>
      </c>
      <c r="BO508" s="13" t="b">
        <f t="shared" si="831"/>
        <v>0</v>
      </c>
      <c r="BP508" s="35" t="str">
        <f t="shared" si="832"/>
        <v/>
      </c>
      <c r="BQ508" s="13" t="b">
        <f t="shared" si="833"/>
        <v>0</v>
      </c>
      <c r="BR508" s="35" t="str">
        <f t="shared" si="834"/>
        <v/>
      </c>
      <c r="BS508" s="35" t="b">
        <f t="shared" si="835"/>
        <v>0</v>
      </c>
      <c r="BT508" s="35" t="str">
        <f t="shared" si="836"/>
        <v/>
      </c>
      <c r="BU508" s="35" t="b">
        <f t="shared" si="837"/>
        <v>0</v>
      </c>
      <c r="BV508" s="35" t="str">
        <f t="shared" si="838"/>
        <v/>
      </c>
      <c r="BW508" s="13" t="b">
        <f t="shared" si="913"/>
        <v>0</v>
      </c>
      <c r="BX508" s="35" t="str">
        <f t="shared" si="839"/>
        <v/>
      </c>
      <c r="BY508" s="265" t="b">
        <f t="shared" si="882"/>
        <v>0</v>
      </c>
      <c r="BZ508" s="35" t="str">
        <f t="shared" si="840"/>
        <v/>
      </c>
      <c r="CA508" s="265" t="b">
        <f t="shared" si="883"/>
        <v>0</v>
      </c>
      <c r="CB508" s="35" t="str">
        <f t="shared" si="841"/>
        <v/>
      </c>
      <c r="CC508" s="272" t="b">
        <f t="shared" si="884"/>
        <v>0</v>
      </c>
      <c r="CD508" s="35" t="str">
        <f t="shared" si="842"/>
        <v/>
      </c>
      <c r="CE508" s="13" t="b">
        <f t="shared" si="843"/>
        <v>0</v>
      </c>
      <c r="CF508" s="35" t="str">
        <f t="shared" si="844"/>
        <v/>
      </c>
      <c r="CG508" s="179">
        <f t="shared" si="845"/>
        <v>0</v>
      </c>
      <c r="CH508" s="179">
        <f t="shared" si="846"/>
        <v>0</v>
      </c>
      <c r="CI508" s="218">
        <f t="shared" si="885"/>
        <v>0</v>
      </c>
      <c r="CJ508" s="218">
        <f t="shared" si="886"/>
        <v>0</v>
      </c>
      <c r="CK508" s="218">
        <f t="shared" si="887"/>
        <v>0</v>
      </c>
      <c r="CL508" s="218">
        <f t="shared" si="888"/>
        <v>0</v>
      </c>
      <c r="CM508" s="218">
        <f t="shared" si="889"/>
        <v>0</v>
      </c>
      <c r="CN508" s="218">
        <f t="shared" si="890"/>
        <v>0</v>
      </c>
      <c r="CO508" s="218">
        <f t="shared" si="891"/>
        <v>0</v>
      </c>
      <c r="CP508" s="218">
        <f t="shared" si="892"/>
        <v>0</v>
      </c>
      <c r="CQ508" s="218">
        <f t="shared" si="893"/>
        <v>0</v>
      </c>
      <c r="CR508" s="218">
        <f t="shared" si="894"/>
        <v>0</v>
      </c>
      <c r="CS508" s="14">
        <f t="shared" si="847"/>
        <v>0</v>
      </c>
      <c r="CT508" s="236">
        <f t="shared" si="848"/>
        <v>0</v>
      </c>
      <c r="CU508" s="237">
        <f t="shared" si="922"/>
        <v>0</v>
      </c>
      <c r="CV508" s="16">
        <f t="shared" si="922"/>
        <v>0</v>
      </c>
      <c r="CW508" s="16">
        <f t="shared" si="922"/>
        <v>0</v>
      </c>
      <c r="CX508" s="16">
        <f t="shared" si="922"/>
        <v>0</v>
      </c>
      <c r="CY508" s="16">
        <f t="shared" si="922"/>
        <v>0</v>
      </c>
      <c r="CZ508" s="16">
        <f t="shared" si="922"/>
        <v>0</v>
      </c>
      <c r="DA508" s="16">
        <f t="shared" si="922"/>
        <v>0</v>
      </c>
      <c r="DB508" s="16">
        <f t="shared" si="922"/>
        <v>0</v>
      </c>
      <c r="DC508" s="16">
        <f t="shared" si="922"/>
        <v>0</v>
      </c>
      <c r="DD508" s="238">
        <f t="shared" si="922"/>
        <v>0</v>
      </c>
      <c r="DE508" s="232">
        <f t="shared" si="923"/>
        <v>0</v>
      </c>
      <c r="DF508" s="132">
        <f t="shared" si="923"/>
        <v>0</v>
      </c>
      <c r="DG508" s="132">
        <f t="shared" si="923"/>
        <v>0</v>
      </c>
      <c r="DH508" s="132">
        <f t="shared" si="923"/>
        <v>0</v>
      </c>
      <c r="DI508" s="132">
        <f t="shared" si="923"/>
        <v>0</v>
      </c>
      <c r="DJ508" s="132">
        <f t="shared" si="923"/>
        <v>0</v>
      </c>
      <c r="DK508" s="132">
        <f t="shared" si="923"/>
        <v>0</v>
      </c>
      <c r="DL508" s="132">
        <f t="shared" si="923"/>
        <v>0</v>
      </c>
      <c r="DM508" s="132">
        <f t="shared" si="923"/>
        <v>0</v>
      </c>
      <c r="DN508" s="233">
        <f t="shared" si="923"/>
        <v>0</v>
      </c>
      <c r="DO508" s="232">
        <f t="shared" si="849"/>
        <v>0</v>
      </c>
      <c r="DP508" s="132">
        <f t="shared" si="850"/>
        <v>0</v>
      </c>
      <c r="DQ508" s="132">
        <f t="shared" si="851"/>
        <v>0</v>
      </c>
      <c r="DR508" s="132">
        <f t="shared" si="852"/>
        <v>0</v>
      </c>
      <c r="DS508" s="132">
        <f t="shared" si="853"/>
        <v>0</v>
      </c>
      <c r="DT508" s="132">
        <f t="shared" si="854"/>
        <v>0</v>
      </c>
      <c r="DU508" s="132">
        <f t="shared" si="855"/>
        <v>0</v>
      </c>
      <c r="DV508" s="132">
        <f t="shared" si="856"/>
        <v>0</v>
      </c>
      <c r="DW508" s="132">
        <f t="shared" si="857"/>
        <v>0</v>
      </c>
      <c r="DX508" s="233">
        <f t="shared" si="858"/>
        <v>0</v>
      </c>
      <c r="DY508" s="231" t="b">
        <f t="shared" si="895"/>
        <v>0</v>
      </c>
      <c r="DZ508" s="163"/>
      <c r="EA508" s="226" t="str">
        <f t="shared" si="896"/>
        <v/>
      </c>
      <c r="EB508" s="178" t="str">
        <f t="shared" si="897"/>
        <v/>
      </c>
      <c r="EC508" s="178" t="str">
        <f t="shared" si="898"/>
        <v/>
      </c>
      <c r="ED508" s="178" t="str">
        <f t="shared" si="899"/>
        <v/>
      </c>
      <c r="EE508" s="178" t="str">
        <f t="shared" si="900"/>
        <v/>
      </c>
      <c r="EF508" s="178" t="str">
        <f t="shared" si="901"/>
        <v/>
      </c>
      <c r="EG508" s="178" t="str">
        <f t="shared" si="902"/>
        <v/>
      </c>
      <c r="EH508" s="178" t="str">
        <f t="shared" si="903"/>
        <v/>
      </c>
      <c r="EI508" s="178" t="str">
        <f t="shared" si="904"/>
        <v/>
      </c>
      <c r="EJ508" s="227" t="str">
        <f t="shared" si="905"/>
        <v/>
      </c>
      <c r="EK508" s="230" t="str">
        <f t="shared" si="859"/>
        <v/>
      </c>
      <c r="EL508" s="177" t="str">
        <f t="shared" si="860"/>
        <v/>
      </c>
      <c r="EM508" s="177" t="str">
        <f t="shared" si="861"/>
        <v/>
      </c>
      <c r="EN508" s="177" t="str">
        <f t="shared" si="862"/>
        <v/>
      </c>
      <c r="EO508" s="177" t="str">
        <f t="shared" si="863"/>
        <v/>
      </c>
      <c r="EP508" s="177" t="str">
        <f t="shared" si="864"/>
        <v/>
      </c>
      <c r="EQ508" s="177" t="str">
        <f t="shared" si="865"/>
        <v/>
      </c>
      <c r="ER508" s="177" t="str">
        <f t="shared" si="866"/>
        <v/>
      </c>
      <c r="ES508" s="177" t="str">
        <f t="shared" si="867"/>
        <v/>
      </c>
      <c r="ET508" s="177" t="str">
        <f t="shared" si="868"/>
        <v/>
      </c>
      <c r="EU508" s="229" t="e">
        <f t="shared" si="869"/>
        <v>#VALUE!</v>
      </c>
      <c r="EV508" s="27" t="e">
        <f t="shared" si="870"/>
        <v>#VALUE!</v>
      </c>
      <c r="EW508" s="27" t="e">
        <f t="shared" si="871"/>
        <v>#VALUE!</v>
      </c>
      <c r="EX508" s="28" t="e">
        <f t="shared" si="872"/>
        <v>#VALUE!</v>
      </c>
      <c r="EY508" s="28" t="e">
        <f t="shared" si="873"/>
        <v>#VALUE!</v>
      </c>
      <c r="EZ508" s="28" t="b">
        <f t="shared" si="874"/>
        <v>0</v>
      </c>
      <c r="FA508" s="176" t="str">
        <f t="shared" si="875"/>
        <v/>
      </c>
      <c r="FB508" s="27" t="e" cm="1">
        <f t="array" aca="1" ref="FB508" ca="1">TEXT(RIGHT(10-RIGHT(SUM(INDEX(1*(MID(MID(C508,1,1)*2,ROW(INDIRECT("1:"&amp;LEN(MID(C508,1,1)*2))),1)),,))+MID(C508,2,1)+
SUM(INDEX(1*(MID(MID(C508,3,1)*2,ROW(INDIRECT("1:"&amp;LEN(MID(C508,3,1)*2))),1)),,))+MID(C508,4,1)+
SUM(INDEX(1*(MID(MID(C508,5,1)*2,ROW(INDIRECT("1:"&amp;LEN(MID(C508,5,1)*2))),1)),,))+MID(C508,6,1)+
SUM(INDEX(1*(MID(MID(C508,8,1)*2,ROW(INDIRECT("1:"&amp;LEN(MID(C508,8,1)*2))),1)),,))+MID(C508,9,1)+
SUM(INDEX(1*(MID(MID(C508,10,1)*2,ROW(INDIRECT("1:"&amp;LEN(MID(C508,10,1)*2))),1)),,)),1),1),"0")</f>
        <v>#VALUE!</v>
      </c>
      <c r="FC508" s="27" t="str">
        <f t="shared" si="876"/>
        <v/>
      </c>
      <c r="FD508" s="29" t="b">
        <f t="shared" si="877"/>
        <v>0</v>
      </c>
      <c r="FE508" s="112" t="b">
        <f>IFERROR(MATCH(D508,'Avtal för korttidsarbete'!$G$13:$G$1012,0),TRUE)</f>
        <v>1</v>
      </c>
      <c r="FF508" s="112" t="b">
        <f t="shared" si="906"/>
        <v>0</v>
      </c>
      <c r="FG508" s="113" t="str" cm="1">
        <f t="array" ref="FG508">IF(FE508=TRUE,"x",INDEX('Avtal för korttidsarbete'!$E$13:$E$1012,$FE508))</f>
        <v>x</v>
      </c>
      <c r="FH508" s="113" t="str" cm="1">
        <f t="array" ref="FH508">IF(FE508=TRUE,"x",INDEX('Avtal för korttidsarbete'!$F$13:$F$1012,$FE508))</f>
        <v>x</v>
      </c>
      <c r="FI508" s="112" t="b">
        <f t="shared" si="907"/>
        <v>0</v>
      </c>
      <c r="FJ508" s="135">
        <f t="shared" si="908"/>
        <v>44166</v>
      </c>
      <c r="FK508" s="135">
        <f t="shared" si="909"/>
        <v>44377</v>
      </c>
      <c r="FL508" s="112" t="b">
        <f t="shared" si="910"/>
        <v>0</v>
      </c>
      <c r="FM508" s="113">
        <f t="shared" si="911"/>
        <v>44166</v>
      </c>
      <c r="FN508" s="135">
        <f t="shared" si="912"/>
        <v>44377</v>
      </c>
      <c r="FO508" s="148" t="b">
        <f>IFERROR(INDEX('Avtal för korttidsarbete'!R:R,MATCH(D508,'Avtal för korttidsarbete'!$G:$G,0)),TRUE)</f>
        <v>1</v>
      </c>
      <c r="FP508" s="135" t="str">
        <f>IF(FO508,"-",INDEX('Avtal för korttidsarbete'!$D:$D,MATCH(D508,'Avtal för korttidsarbete'!$G:$G,0)))</f>
        <v>-</v>
      </c>
      <c r="FQ508" s="113" t="b">
        <f>IFERROR(G508&gt;INDEX(Uppsägningar!E:E,MATCH(C508,Uppsägningar!C:C,0)),FALSE)</f>
        <v>0</v>
      </c>
    </row>
    <row r="509" spans="1:173" x14ac:dyDescent="0.25">
      <c r="A509" s="19">
        <v>493</v>
      </c>
      <c r="B509" s="20"/>
      <c r="C509" s="183"/>
      <c r="D509" s="66"/>
      <c r="E509" s="212">
        <f>IFERROR(INDEX(Admin!$C$7:$C$10,MATCH(FP509,TblNivåValTExt,0)),0)</f>
        <v>0</v>
      </c>
      <c r="F509" s="1"/>
      <c r="G509" s="1"/>
      <c r="H509" s="78"/>
      <c r="I509" s="181"/>
      <c r="J509" s="181"/>
      <c r="K509" s="182"/>
      <c r="L509" s="182"/>
      <c r="M509" s="181"/>
      <c r="N509" s="181"/>
      <c r="O509" s="181"/>
      <c r="P509" s="182"/>
      <c r="Q509" s="182"/>
      <c r="R509" s="181"/>
      <c r="S509" s="181"/>
      <c r="T509" s="181"/>
      <c r="U509" s="182"/>
      <c r="V509" s="182"/>
      <c r="W509" s="181"/>
      <c r="X509" s="181"/>
      <c r="Y509" s="181"/>
      <c r="Z509" s="182"/>
      <c r="AA509" s="182"/>
      <c r="AB509" s="181"/>
      <c r="AC509" s="181"/>
      <c r="AD509" s="181"/>
      <c r="AE509" s="182"/>
      <c r="AF509" s="182"/>
      <c r="AG509" s="181"/>
      <c r="AH509" s="181"/>
      <c r="AI509" s="181"/>
      <c r="AJ509" s="182"/>
      <c r="AK509" s="182"/>
      <c r="AL509" s="181"/>
      <c r="AM509" s="181"/>
      <c r="AN509" s="181"/>
      <c r="AO509" s="182"/>
      <c r="AP509" s="182"/>
      <c r="AQ509" s="181"/>
      <c r="AR509" s="181"/>
      <c r="AS509" s="181"/>
      <c r="AT509" s="182"/>
      <c r="AU509" s="182"/>
      <c r="AV509" s="181"/>
      <c r="AW509" s="181"/>
      <c r="AX509" s="181"/>
      <c r="AY509" s="182"/>
      <c r="AZ509" s="182"/>
      <c r="BA509" s="181"/>
      <c r="BB509" s="181"/>
      <c r="BC509" s="181"/>
      <c r="BD509" s="182"/>
      <c r="BE509" s="182"/>
      <c r="BF509" s="181"/>
      <c r="BG509" s="180">
        <f t="shared" si="878"/>
        <v>0</v>
      </c>
      <c r="BH509" s="116" t="str">
        <f t="shared" si="879"/>
        <v/>
      </c>
      <c r="BI509" s="80" t="b">
        <f t="shared" si="827"/>
        <v>0</v>
      </c>
      <c r="BJ509" s="80" t="str">
        <f t="shared" si="828"/>
        <v/>
      </c>
      <c r="BK509" s="80" t="b">
        <f t="shared" si="880"/>
        <v>0</v>
      </c>
      <c r="BL509" s="13" t="str">
        <f t="shared" si="829"/>
        <v/>
      </c>
      <c r="BM509" s="13" t="b">
        <f t="shared" si="881"/>
        <v>0</v>
      </c>
      <c r="BN509" s="35" t="str">
        <f t="shared" si="830"/>
        <v/>
      </c>
      <c r="BO509" s="13" t="b">
        <f t="shared" si="831"/>
        <v>0</v>
      </c>
      <c r="BP509" s="35" t="str">
        <f t="shared" si="832"/>
        <v/>
      </c>
      <c r="BQ509" s="13" t="b">
        <f t="shared" si="833"/>
        <v>0</v>
      </c>
      <c r="BR509" s="35" t="str">
        <f t="shared" si="834"/>
        <v/>
      </c>
      <c r="BS509" s="35" t="b">
        <f t="shared" si="835"/>
        <v>0</v>
      </c>
      <c r="BT509" s="35" t="str">
        <f t="shared" si="836"/>
        <v/>
      </c>
      <c r="BU509" s="35" t="b">
        <f t="shared" si="837"/>
        <v>0</v>
      </c>
      <c r="BV509" s="35" t="str">
        <f t="shared" si="838"/>
        <v/>
      </c>
      <c r="BW509" s="13" t="b">
        <f t="shared" si="913"/>
        <v>0</v>
      </c>
      <c r="BX509" s="35" t="str">
        <f t="shared" si="839"/>
        <v/>
      </c>
      <c r="BY509" s="265" t="b">
        <f t="shared" si="882"/>
        <v>0</v>
      </c>
      <c r="BZ509" s="35" t="str">
        <f t="shared" si="840"/>
        <v/>
      </c>
      <c r="CA509" s="265" t="b">
        <f t="shared" si="883"/>
        <v>0</v>
      </c>
      <c r="CB509" s="35" t="str">
        <f t="shared" si="841"/>
        <v/>
      </c>
      <c r="CC509" s="272" t="b">
        <f t="shared" si="884"/>
        <v>0</v>
      </c>
      <c r="CD509" s="35" t="str">
        <f t="shared" si="842"/>
        <v/>
      </c>
      <c r="CE509" s="13" t="b">
        <f t="shared" si="843"/>
        <v>0</v>
      </c>
      <c r="CF509" s="35" t="str">
        <f t="shared" si="844"/>
        <v/>
      </c>
      <c r="CG509" s="179">
        <f t="shared" si="845"/>
        <v>0</v>
      </c>
      <c r="CH509" s="179">
        <f t="shared" si="846"/>
        <v>0</v>
      </c>
      <c r="CI509" s="218">
        <f t="shared" si="885"/>
        <v>0</v>
      </c>
      <c r="CJ509" s="218">
        <f t="shared" si="886"/>
        <v>0</v>
      </c>
      <c r="CK509" s="218">
        <f t="shared" si="887"/>
        <v>0</v>
      </c>
      <c r="CL509" s="218">
        <f t="shared" si="888"/>
        <v>0</v>
      </c>
      <c r="CM509" s="218">
        <f t="shared" si="889"/>
        <v>0</v>
      </c>
      <c r="CN509" s="218">
        <f t="shared" si="890"/>
        <v>0</v>
      </c>
      <c r="CO509" s="218">
        <f t="shared" si="891"/>
        <v>0</v>
      </c>
      <c r="CP509" s="218">
        <f t="shared" si="892"/>
        <v>0</v>
      </c>
      <c r="CQ509" s="218">
        <f t="shared" si="893"/>
        <v>0</v>
      </c>
      <c r="CR509" s="218">
        <f t="shared" si="894"/>
        <v>0</v>
      </c>
      <c r="CS509" s="14">
        <f t="shared" si="847"/>
        <v>0</v>
      </c>
      <c r="CT509" s="236">
        <f t="shared" si="848"/>
        <v>0</v>
      </c>
      <c r="CU509" s="237">
        <f t="shared" si="922"/>
        <v>0</v>
      </c>
      <c r="CV509" s="16">
        <f t="shared" si="922"/>
        <v>0</v>
      </c>
      <c r="CW509" s="16">
        <f t="shared" si="922"/>
        <v>0</v>
      </c>
      <c r="CX509" s="16">
        <f t="shared" si="922"/>
        <v>0</v>
      </c>
      <c r="CY509" s="16">
        <f t="shared" si="922"/>
        <v>0</v>
      </c>
      <c r="CZ509" s="16">
        <f t="shared" si="922"/>
        <v>0</v>
      </c>
      <c r="DA509" s="16">
        <f t="shared" si="922"/>
        <v>0</v>
      </c>
      <c r="DB509" s="16">
        <f t="shared" si="922"/>
        <v>0</v>
      </c>
      <c r="DC509" s="16">
        <f t="shared" si="922"/>
        <v>0</v>
      </c>
      <c r="DD509" s="238">
        <f t="shared" si="922"/>
        <v>0</v>
      </c>
      <c r="DE509" s="232">
        <f t="shared" si="923"/>
        <v>0</v>
      </c>
      <c r="DF509" s="132">
        <f t="shared" si="923"/>
        <v>0</v>
      </c>
      <c r="DG509" s="132">
        <f t="shared" si="923"/>
        <v>0</v>
      </c>
      <c r="DH509" s="132">
        <f t="shared" si="923"/>
        <v>0</v>
      </c>
      <c r="DI509" s="132">
        <f t="shared" si="923"/>
        <v>0</v>
      </c>
      <c r="DJ509" s="132">
        <f t="shared" si="923"/>
        <v>0</v>
      </c>
      <c r="DK509" s="132">
        <f t="shared" si="923"/>
        <v>0</v>
      </c>
      <c r="DL509" s="132">
        <f t="shared" si="923"/>
        <v>0</v>
      </c>
      <c r="DM509" s="132">
        <f t="shared" si="923"/>
        <v>0</v>
      </c>
      <c r="DN509" s="233">
        <f t="shared" si="923"/>
        <v>0</v>
      </c>
      <c r="DO509" s="232">
        <f t="shared" si="849"/>
        <v>0</v>
      </c>
      <c r="DP509" s="132">
        <f t="shared" si="850"/>
        <v>0</v>
      </c>
      <c r="DQ509" s="132">
        <f t="shared" si="851"/>
        <v>0</v>
      </c>
      <c r="DR509" s="132">
        <f t="shared" si="852"/>
        <v>0</v>
      </c>
      <c r="DS509" s="132">
        <f t="shared" si="853"/>
        <v>0</v>
      </c>
      <c r="DT509" s="132">
        <f t="shared" si="854"/>
        <v>0</v>
      </c>
      <c r="DU509" s="132">
        <f t="shared" si="855"/>
        <v>0</v>
      </c>
      <c r="DV509" s="132">
        <f t="shared" si="856"/>
        <v>0</v>
      </c>
      <c r="DW509" s="132">
        <f t="shared" si="857"/>
        <v>0</v>
      </c>
      <c r="DX509" s="233">
        <f t="shared" si="858"/>
        <v>0</v>
      </c>
      <c r="DY509" s="231" t="b">
        <f t="shared" si="895"/>
        <v>0</v>
      </c>
      <c r="DZ509" s="163"/>
      <c r="EA509" s="226" t="str">
        <f t="shared" si="896"/>
        <v/>
      </c>
      <c r="EB509" s="178" t="str">
        <f t="shared" si="897"/>
        <v/>
      </c>
      <c r="EC509" s="178" t="str">
        <f t="shared" si="898"/>
        <v/>
      </c>
      <c r="ED509" s="178" t="str">
        <f t="shared" si="899"/>
        <v/>
      </c>
      <c r="EE509" s="178" t="str">
        <f t="shared" si="900"/>
        <v/>
      </c>
      <c r="EF509" s="178" t="str">
        <f t="shared" si="901"/>
        <v/>
      </c>
      <c r="EG509" s="178" t="str">
        <f t="shared" si="902"/>
        <v/>
      </c>
      <c r="EH509" s="178" t="str">
        <f t="shared" si="903"/>
        <v/>
      </c>
      <c r="EI509" s="178" t="str">
        <f t="shared" si="904"/>
        <v/>
      </c>
      <c r="EJ509" s="227" t="str">
        <f t="shared" si="905"/>
        <v/>
      </c>
      <c r="EK509" s="230" t="str">
        <f t="shared" si="859"/>
        <v/>
      </c>
      <c r="EL509" s="177" t="str">
        <f t="shared" si="860"/>
        <v/>
      </c>
      <c r="EM509" s="177" t="str">
        <f t="shared" si="861"/>
        <v/>
      </c>
      <c r="EN509" s="177" t="str">
        <f t="shared" si="862"/>
        <v/>
      </c>
      <c r="EO509" s="177" t="str">
        <f t="shared" si="863"/>
        <v/>
      </c>
      <c r="EP509" s="177" t="str">
        <f t="shared" si="864"/>
        <v/>
      </c>
      <c r="EQ509" s="177" t="str">
        <f t="shared" si="865"/>
        <v/>
      </c>
      <c r="ER509" s="177" t="str">
        <f t="shared" si="866"/>
        <v/>
      </c>
      <c r="ES509" s="177" t="str">
        <f t="shared" si="867"/>
        <v/>
      </c>
      <c r="ET509" s="177" t="str">
        <f t="shared" si="868"/>
        <v/>
      </c>
      <c r="EU509" s="229" t="e">
        <f t="shared" si="869"/>
        <v>#VALUE!</v>
      </c>
      <c r="EV509" s="27" t="e">
        <f t="shared" si="870"/>
        <v>#VALUE!</v>
      </c>
      <c r="EW509" s="27" t="e">
        <f t="shared" si="871"/>
        <v>#VALUE!</v>
      </c>
      <c r="EX509" s="28" t="e">
        <f t="shared" si="872"/>
        <v>#VALUE!</v>
      </c>
      <c r="EY509" s="28" t="e">
        <f t="shared" si="873"/>
        <v>#VALUE!</v>
      </c>
      <c r="EZ509" s="28" t="b">
        <f t="shared" si="874"/>
        <v>0</v>
      </c>
      <c r="FA509" s="176" t="str">
        <f t="shared" si="875"/>
        <v/>
      </c>
      <c r="FB509" s="27" t="e" cm="1">
        <f t="array" aca="1" ref="FB509" ca="1">TEXT(RIGHT(10-RIGHT(SUM(INDEX(1*(MID(MID(C509,1,1)*2,ROW(INDIRECT("1:"&amp;LEN(MID(C509,1,1)*2))),1)),,))+MID(C509,2,1)+
SUM(INDEX(1*(MID(MID(C509,3,1)*2,ROW(INDIRECT("1:"&amp;LEN(MID(C509,3,1)*2))),1)),,))+MID(C509,4,1)+
SUM(INDEX(1*(MID(MID(C509,5,1)*2,ROW(INDIRECT("1:"&amp;LEN(MID(C509,5,1)*2))),1)),,))+MID(C509,6,1)+
SUM(INDEX(1*(MID(MID(C509,8,1)*2,ROW(INDIRECT("1:"&amp;LEN(MID(C509,8,1)*2))),1)),,))+MID(C509,9,1)+
SUM(INDEX(1*(MID(MID(C509,10,1)*2,ROW(INDIRECT("1:"&amp;LEN(MID(C509,10,1)*2))),1)),,)),1),1),"0")</f>
        <v>#VALUE!</v>
      </c>
      <c r="FC509" s="27" t="str">
        <f t="shared" si="876"/>
        <v/>
      </c>
      <c r="FD509" s="29" t="b">
        <f t="shared" si="877"/>
        <v>0</v>
      </c>
      <c r="FE509" s="112" t="b">
        <f>IFERROR(MATCH(D509,'Avtal för korttidsarbete'!$G$13:$G$1012,0),TRUE)</f>
        <v>1</v>
      </c>
      <c r="FF509" s="112" t="b">
        <f t="shared" si="906"/>
        <v>0</v>
      </c>
      <c r="FG509" s="113" t="str" cm="1">
        <f t="array" ref="FG509">IF(FE509=TRUE,"x",INDEX('Avtal för korttidsarbete'!$E$13:$E$1012,$FE509))</f>
        <v>x</v>
      </c>
      <c r="FH509" s="113" t="str" cm="1">
        <f t="array" ref="FH509">IF(FE509=TRUE,"x",INDEX('Avtal för korttidsarbete'!$F$13:$F$1012,$FE509))</f>
        <v>x</v>
      </c>
      <c r="FI509" s="112" t="b">
        <f t="shared" si="907"/>
        <v>0</v>
      </c>
      <c r="FJ509" s="135">
        <f t="shared" si="908"/>
        <v>44166</v>
      </c>
      <c r="FK509" s="135">
        <f t="shared" si="909"/>
        <v>44377</v>
      </c>
      <c r="FL509" s="112" t="b">
        <f t="shared" si="910"/>
        <v>0</v>
      </c>
      <c r="FM509" s="113">
        <f t="shared" si="911"/>
        <v>44166</v>
      </c>
      <c r="FN509" s="135">
        <f t="shared" si="912"/>
        <v>44377</v>
      </c>
      <c r="FO509" s="148" t="b">
        <f>IFERROR(INDEX('Avtal för korttidsarbete'!R:R,MATCH(D509,'Avtal för korttidsarbete'!$G:$G,0)),TRUE)</f>
        <v>1</v>
      </c>
      <c r="FP509" s="135" t="str">
        <f>IF(FO509,"-",INDEX('Avtal för korttidsarbete'!$D:$D,MATCH(D509,'Avtal för korttidsarbete'!$G:$G,0)))</f>
        <v>-</v>
      </c>
      <c r="FQ509" s="113" t="b">
        <f>IFERROR(G509&gt;INDEX(Uppsägningar!E:E,MATCH(C509,Uppsägningar!C:C,0)),FALSE)</f>
        <v>0</v>
      </c>
    </row>
    <row r="510" spans="1:173" x14ac:dyDescent="0.25">
      <c r="A510" s="19">
        <v>494</v>
      </c>
      <c r="B510" s="20"/>
      <c r="C510" s="183"/>
      <c r="D510" s="66"/>
      <c r="E510" s="212">
        <f>IFERROR(INDEX(Admin!$C$7:$C$10,MATCH(FP510,TblNivåValTExt,0)),0)</f>
        <v>0</v>
      </c>
      <c r="F510" s="1"/>
      <c r="G510" s="1"/>
      <c r="H510" s="78"/>
      <c r="I510" s="181"/>
      <c r="J510" s="181"/>
      <c r="K510" s="182"/>
      <c r="L510" s="182"/>
      <c r="M510" s="181"/>
      <c r="N510" s="181"/>
      <c r="O510" s="181"/>
      <c r="P510" s="182"/>
      <c r="Q510" s="182"/>
      <c r="R510" s="181"/>
      <c r="S510" s="181"/>
      <c r="T510" s="181"/>
      <c r="U510" s="182"/>
      <c r="V510" s="182"/>
      <c r="W510" s="181"/>
      <c r="X510" s="181"/>
      <c r="Y510" s="181"/>
      <c r="Z510" s="182"/>
      <c r="AA510" s="182"/>
      <c r="AB510" s="181"/>
      <c r="AC510" s="181"/>
      <c r="AD510" s="181"/>
      <c r="AE510" s="182"/>
      <c r="AF510" s="182"/>
      <c r="AG510" s="181"/>
      <c r="AH510" s="181"/>
      <c r="AI510" s="181"/>
      <c r="AJ510" s="182"/>
      <c r="AK510" s="182"/>
      <c r="AL510" s="181"/>
      <c r="AM510" s="181"/>
      <c r="AN510" s="181"/>
      <c r="AO510" s="182"/>
      <c r="AP510" s="182"/>
      <c r="AQ510" s="181"/>
      <c r="AR510" s="181"/>
      <c r="AS510" s="181"/>
      <c r="AT510" s="182"/>
      <c r="AU510" s="182"/>
      <c r="AV510" s="181"/>
      <c r="AW510" s="181"/>
      <c r="AX510" s="181"/>
      <c r="AY510" s="182"/>
      <c r="AZ510" s="182"/>
      <c r="BA510" s="181"/>
      <c r="BB510" s="181"/>
      <c r="BC510" s="181"/>
      <c r="BD510" s="182"/>
      <c r="BE510" s="182"/>
      <c r="BF510" s="181"/>
      <c r="BG510" s="180">
        <f t="shared" si="878"/>
        <v>0</v>
      </c>
      <c r="BH510" s="116" t="str">
        <f t="shared" si="879"/>
        <v/>
      </c>
      <c r="BI510" s="80" t="b">
        <f t="shared" si="827"/>
        <v>0</v>
      </c>
      <c r="BJ510" s="80" t="str">
        <f t="shared" si="828"/>
        <v/>
      </c>
      <c r="BK510" s="80" t="b">
        <f t="shared" si="880"/>
        <v>0</v>
      </c>
      <c r="BL510" s="13" t="str">
        <f t="shared" si="829"/>
        <v/>
      </c>
      <c r="BM510" s="13" t="b">
        <f t="shared" si="881"/>
        <v>0</v>
      </c>
      <c r="BN510" s="35" t="str">
        <f t="shared" si="830"/>
        <v/>
      </c>
      <c r="BO510" s="13" t="b">
        <f t="shared" si="831"/>
        <v>0</v>
      </c>
      <c r="BP510" s="35" t="str">
        <f t="shared" si="832"/>
        <v/>
      </c>
      <c r="BQ510" s="13" t="b">
        <f t="shared" si="833"/>
        <v>0</v>
      </c>
      <c r="BR510" s="35" t="str">
        <f t="shared" si="834"/>
        <v/>
      </c>
      <c r="BS510" s="35" t="b">
        <f t="shared" si="835"/>
        <v>0</v>
      </c>
      <c r="BT510" s="35" t="str">
        <f t="shared" si="836"/>
        <v/>
      </c>
      <c r="BU510" s="35" t="b">
        <f t="shared" si="837"/>
        <v>0</v>
      </c>
      <c r="BV510" s="35" t="str">
        <f t="shared" si="838"/>
        <v/>
      </c>
      <c r="BW510" s="13" t="b">
        <f t="shared" si="913"/>
        <v>0</v>
      </c>
      <c r="BX510" s="35" t="str">
        <f t="shared" si="839"/>
        <v/>
      </c>
      <c r="BY510" s="265" t="b">
        <f t="shared" si="882"/>
        <v>0</v>
      </c>
      <c r="BZ510" s="35" t="str">
        <f t="shared" si="840"/>
        <v/>
      </c>
      <c r="CA510" s="265" t="b">
        <f t="shared" si="883"/>
        <v>0</v>
      </c>
      <c r="CB510" s="35" t="str">
        <f t="shared" si="841"/>
        <v/>
      </c>
      <c r="CC510" s="272" t="b">
        <f t="shared" si="884"/>
        <v>0</v>
      </c>
      <c r="CD510" s="35" t="str">
        <f t="shared" si="842"/>
        <v/>
      </c>
      <c r="CE510" s="13" t="b">
        <f t="shared" si="843"/>
        <v>0</v>
      </c>
      <c r="CF510" s="35" t="str">
        <f t="shared" si="844"/>
        <v/>
      </c>
      <c r="CG510" s="179">
        <f t="shared" si="845"/>
        <v>0</v>
      </c>
      <c r="CH510" s="179">
        <f t="shared" si="846"/>
        <v>0</v>
      </c>
      <c r="CI510" s="218">
        <f t="shared" si="885"/>
        <v>0</v>
      </c>
      <c r="CJ510" s="218">
        <f t="shared" si="886"/>
        <v>0</v>
      </c>
      <c r="CK510" s="218">
        <f t="shared" si="887"/>
        <v>0</v>
      </c>
      <c r="CL510" s="218">
        <f t="shared" si="888"/>
        <v>0</v>
      </c>
      <c r="CM510" s="218">
        <f t="shared" si="889"/>
        <v>0</v>
      </c>
      <c r="CN510" s="218">
        <f t="shared" si="890"/>
        <v>0</v>
      </c>
      <c r="CO510" s="218">
        <f t="shared" si="891"/>
        <v>0</v>
      </c>
      <c r="CP510" s="218">
        <f t="shared" si="892"/>
        <v>0</v>
      </c>
      <c r="CQ510" s="218">
        <f t="shared" si="893"/>
        <v>0</v>
      </c>
      <c r="CR510" s="218">
        <f t="shared" si="894"/>
        <v>0</v>
      </c>
      <c r="CS510" s="14">
        <f t="shared" si="847"/>
        <v>0</v>
      </c>
      <c r="CT510" s="236">
        <f t="shared" si="848"/>
        <v>0</v>
      </c>
      <c r="CU510" s="237">
        <f t="shared" si="922"/>
        <v>0</v>
      </c>
      <c r="CV510" s="16">
        <f t="shared" si="922"/>
        <v>0</v>
      </c>
      <c r="CW510" s="16">
        <f t="shared" si="922"/>
        <v>0</v>
      </c>
      <c r="CX510" s="16">
        <f t="shared" si="922"/>
        <v>0</v>
      </c>
      <c r="CY510" s="16">
        <f t="shared" si="922"/>
        <v>0</v>
      </c>
      <c r="CZ510" s="16">
        <f t="shared" si="922"/>
        <v>0</v>
      </c>
      <c r="DA510" s="16">
        <f t="shared" si="922"/>
        <v>0</v>
      </c>
      <c r="DB510" s="16">
        <f t="shared" si="922"/>
        <v>0</v>
      </c>
      <c r="DC510" s="16">
        <f t="shared" si="922"/>
        <v>0</v>
      </c>
      <c r="DD510" s="238">
        <f t="shared" si="922"/>
        <v>0</v>
      </c>
      <c r="DE510" s="232">
        <f t="shared" si="923"/>
        <v>0</v>
      </c>
      <c r="DF510" s="132">
        <f t="shared" si="923"/>
        <v>0</v>
      </c>
      <c r="DG510" s="132">
        <f t="shared" si="923"/>
        <v>0</v>
      </c>
      <c r="DH510" s="132">
        <f t="shared" si="923"/>
        <v>0</v>
      </c>
      <c r="DI510" s="132">
        <f t="shared" si="923"/>
        <v>0</v>
      </c>
      <c r="DJ510" s="132">
        <f t="shared" si="923"/>
        <v>0</v>
      </c>
      <c r="DK510" s="132">
        <f t="shared" si="923"/>
        <v>0</v>
      </c>
      <c r="DL510" s="132">
        <f t="shared" si="923"/>
        <v>0</v>
      </c>
      <c r="DM510" s="132">
        <f t="shared" si="923"/>
        <v>0</v>
      </c>
      <c r="DN510" s="233">
        <f t="shared" si="923"/>
        <v>0</v>
      </c>
      <c r="DO510" s="232">
        <f t="shared" si="849"/>
        <v>0</v>
      </c>
      <c r="DP510" s="132">
        <f t="shared" si="850"/>
        <v>0</v>
      </c>
      <c r="DQ510" s="132">
        <f t="shared" si="851"/>
        <v>0</v>
      </c>
      <c r="DR510" s="132">
        <f t="shared" si="852"/>
        <v>0</v>
      </c>
      <c r="DS510" s="132">
        <f t="shared" si="853"/>
        <v>0</v>
      </c>
      <c r="DT510" s="132">
        <f t="shared" si="854"/>
        <v>0</v>
      </c>
      <c r="DU510" s="132">
        <f t="shared" si="855"/>
        <v>0</v>
      </c>
      <c r="DV510" s="132">
        <f t="shared" si="856"/>
        <v>0</v>
      </c>
      <c r="DW510" s="132">
        <f t="shared" si="857"/>
        <v>0</v>
      </c>
      <c r="DX510" s="233">
        <f t="shared" si="858"/>
        <v>0</v>
      </c>
      <c r="DY510" s="231" t="b">
        <f t="shared" si="895"/>
        <v>0</v>
      </c>
      <c r="DZ510" s="163"/>
      <c r="EA510" s="226" t="str">
        <f t="shared" si="896"/>
        <v/>
      </c>
      <c r="EB510" s="178" t="str">
        <f t="shared" si="897"/>
        <v/>
      </c>
      <c r="EC510" s="178" t="str">
        <f t="shared" si="898"/>
        <v/>
      </c>
      <c r="ED510" s="178" t="str">
        <f t="shared" si="899"/>
        <v/>
      </c>
      <c r="EE510" s="178" t="str">
        <f t="shared" si="900"/>
        <v/>
      </c>
      <c r="EF510" s="178" t="str">
        <f t="shared" si="901"/>
        <v/>
      </c>
      <c r="EG510" s="178" t="str">
        <f t="shared" si="902"/>
        <v/>
      </c>
      <c r="EH510" s="178" t="str">
        <f t="shared" si="903"/>
        <v/>
      </c>
      <c r="EI510" s="178" t="str">
        <f t="shared" si="904"/>
        <v/>
      </c>
      <c r="EJ510" s="227" t="str">
        <f t="shared" si="905"/>
        <v/>
      </c>
      <c r="EK510" s="230" t="str">
        <f t="shared" si="859"/>
        <v/>
      </c>
      <c r="EL510" s="177" t="str">
        <f t="shared" si="860"/>
        <v/>
      </c>
      <c r="EM510" s="177" t="str">
        <f t="shared" si="861"/>
        <v/>
      </c>
      <c r="EN510" s="177" t="str">
        <f t="shared" si="862"/>
        <v/>
      </c>
      <c r="EO510" s="177" t="str">
        <f t="shared" si="863"/>
        <v/>
      </c>
      <c r="EP510" s="177" t="str">
        <f t="shared" si="864"/>
        <v/>
      </c>
      <c r="EQ510" s="177" t="str">
        <f t="shared" si="865"/>
        <v/>
      </c>
      <c r="ER510" s="177" t="str">
        <f t="shared" si="866"/>
        <v/>
      </c>
      <c r="ES510" s="177" t="str">
        <f t="shared" si="867"/>
        <v/>
      </c>
      <c r="ET510" s="177" t="str">
        <f t="shared" si="868"/>
        <v/>
      </c>
      <c r="EU510" s="229" t="e">
        <f t="shared" si="869"/>
        <v>#VALUE!</v>
      </c>
      <c r="EV510" s="27" t="e">
        <f t="shared" si="870"/>
        <v>#VALUE!</v>
      </c>
      <c r="EW510" s="27" t="e">
        <f t="shared" si="871"/>
        <v>#VALUE!</v>
      </c>
      <c r="EX510" s="28" t="e">
        <f t="shared" si="872"/>
        <v>#VALUE!</v>
      </c>
      <c r="EY510" s="28" t="e">
        <f t="shared" si="873"/>
        <v>#VALUE!</v>
      </c>
      <c r="EZ510" s="28" t="b">
        <f t="shared" si="874"/>
        <v>0</v>
      </c>
      <c r="FA510" s="176" t="str">
        <f t="shared" si="875"/>
        <v/>
      </c>
      <c r="FB510" s="27" t="e" cm="1">
        <f t="array" aca="1" ref="FB510" ca="1">TEXT(RIGHT(10-RIGHT(SUM(INDEX(1*(MID(MID(C510,1,1)*2,ROW(INDIRECT("1:"&amp;LEN(MID(C510,1,1)*2))),1)),,))+MID(C510,2,1)+
SUM(INDEX(1*(MID(MID(C510,3,1)*2,ROW(INDIRECT("1:"&amp;LEN(MID(C510,3,1)*2))),1)),,))+MID(C510,4,1)+
SUM(INDEX(1*(MID(MID(C510,5,1)*2,ROW(INDIRECT("1:"&amp;LEN(MID(C510,5,1)*2))),1)),,))+MID(C510,6,1)+
SUM(INDEX(1*(MID(MID(C510,8,1)*2,ROW(INDIRECT("1:"&amp;LEN(MID(C510,8,1)*2))),1)),,))+MID(C510,9,1)+
SUM(INDEX(1*(MID(MID(C510,10,1)*2,ROW(INDIRECT("1:"&amp;LEN(MID(C510,10,1)*2))),1)),,)),1),1),"0")</f>
        <v>#VALUE!</v>
      </c>
      <c r="FC510" s="27" t="str">
        <f t="shared" si="876"/>
        <v/>
      </c>
      <c r="FD510" s="29" t="b">
        <f t="shared" si="877"/>
        <v>0</v>
      </c>
      <c r="FE510" s="112" t="b">
        <f>IFERROR(MATCH(D510,'Avtal för korttidsarbete'!$G$13:$G$1012,0),TRUE)</f>
        <v>1</v>
      </c>
      <c r="FF510" s="112" t="b">
        <f t="shared" si="906"/>
        <v>0</v>
      </c>
      <c r="FG510" s="113" t="str" cm="1">
        <f t="array" ref="FG510">IF(FE510=TRUE,"x",INDEX('Avtal för korttidsarbete'!$E$13:$E$1012,$FE510))</f>
        <v>x</v>
      </c>
      <c r="FH510" s="113" t="str" cm="1">
        <f t="array" ref="FH510">IF(FE510=TRUE,"x",INDEX('Avtal för korttidsarbete'!$F$13:$F$1012,$FE510))</f>
        <v>x</v>
      </c>
      <c r="FI510" s="112" t="b">
        <f t="shared" si="907"/>
        <v>0</v>
      </c>
      <c r="FJ510" s="135">
        <f t="shared" si="908"/>
        <v>44166</v>
      </c>
      <c r="FK510" s="135">
        <f t="shared" si="909"/>
        <v>44377</v>
      </c>
      <c r="FL510" s="112" t="b">
        <f t="shared" si="910"/>
        <v>0</v>
      </c>
      <c r="FM510" s="113">
        <f t="shared" si="911"/>
        <v>44166</v>
      </c>
      <c r="FN510" s="135">
        <f t="shared" si="912"/>
        <v>44377</v>
      </c>
      <c r="FO510" s="148" t="b">
        <f>IFERROR(INDEX('Avtal för korttidsarbete'!R:R,MATCH(D510,'Avtal för korttidsarbete'!$G:$G,0)),TRUE)</f>
        <v>1</v>
      </c>
      <c r="FP510" s="135" t="str">
        <f>IF(FO510,"-",INDEX('Avtal för korttidsarbete'!$D:$D,MATCH(D510,'Avtal för korttidsarbete'!$G:$G,0)))</f>
        <v>-</v>
      </c>
      <c r="FQ510" s="113" t="b">
        <f>IFERROR(G510&gt;INDEX(Uppsägningar!E:E,MATCH(C510,Uppsägningar!C:C,0)),FALSE)</f>
        <v>0</v>
      </c>
    </row>
    <row r="511" spans="1:173" x14ac:dyDescent="0.25">
      <c r="A511" s="19">
        <v>495</v>
      </c>
      <c r="B511" s="20"/>
      <c r="C511" s="183"/>
      <c r="D511" s="66"/>
      <c r="E511" s="212">
        <f>IFERROR(INDEX(Admin!$C$7:$C$10,MATCH(FP511,TblNivåValTExt,0)),0)</f>
        <v>0</v>
      </c>
      <c r="F511" s="1"/>
      <c r="G511" s="1"/>
      <c r="H511" s="78"/>
      <c r="I511" s="181"/>
      <c r="J511" s="181"/>
      <c r="K511" s="182"/>
      <c r="L511" s="182"/>
      <c r="M511" s="181"/>
      <c r="N511" s="181"/>
      <c r="O511" s="181"/>
      <c r="P511" s="182"/>
      <c r="Q511" s="182"/>
      <c r="R511" s="181"/>
      <c r="S511" s="181"/>
      <c r="T511" s="181"/>
      <c r="U511" s="182"/>
      <c r="V511" s="182"/>
      <c r="W511" s="181"/>
      <c r="X511" s="181"/>
      <c r="Y511" s="181"/>
      <c r="Z511" s="182"/>
      <c r="AA511" s="182"/>
      <c r="AB511" s="181"/>
      <c r="AC511" s="181"/>
      <c r="AD511" s="181"/>
      <c r="AE511" s="182"/>
      <c r="AF511" s="182"/>
      <c r="AG511" s="181"/>
      <c r="AH511" s="181"/>
      <c r="AI511" s="181"/>
      <c r="AJ511" s="182"/>
      <c r="AK511" s="182"/>
      <c r="AL511" s="181"/>
      <c r="AM511" s="181"/>
      <c r="AN511" s="181"/>
      <c r="AO511" s="182"/>
      <c r="AP511" s="182"/>
      <c r="AQ511" s="181"/>
      <c r="AR511" s="181"/>
      <c r="AS511" s="181"/>
      <c r="AT511" s="182"/>
      <c r="AU511" s="182"/>
      <c r="AV511" s="181"/>
      <c r="AW511" s="181"/>
      <c r="AX511" s="181"/>
      <c r="AY511" s="182"/>
      <c r="AZ511" s="182"/>
      <c r="BA511" s="181"/>
      <c r="BB511" s="181"/>
      <c r="BC511" s="181"/>
      <c r="BD511" s="182"/>
      <c r="BE511" s="182"/>
      <c r="BF511" s="181"/>
      <c r="BG511" s="180">
        <f t="shared" si="878"/>
        <v>0</v>
      </c>
      <c r="BH511" s="116" t="str">
        <f t="shared" si="879"/>
        <v/>
      </c>
      <c r="BI511" s="80" t="b">
        <f t="shared" si="827"/>
        <v>0</v>
      </c>
      <c r="BJ511" s="80" t="str">
        <f t="shared" si="828"/>
        <v/>
      </c>
      <c r="BK511" s="80" t="b">
        <f t="shared" si="880"/>
        <v>0</v>
      </c>
      <c r="BL511" s="13" t="str">
        <f t="shared" si="829"/>
        <v/>
      </c>
      <c r="BM511" s="13" t="b">
        <f t="shared" si="881"/>
        <v>0</v>
      </c>
      <c r="BN511" s="35" t="str">
        <f t="shared" si="830"/>
        <v/>
      </c>
      <c r="BO511" s="13" t="b">
        <f t="shared" si="831"/>
        <v>0</v>
      </c>
      <c r="BP511" s="35" t="str">
        <f t="shared" si="832"/>
        <v/>
      </c>
      <c r="BQ511" s="13" t="b">
        <f t="shared" si="833"/>
        <v>0</v>
      </c>
      <c r="BR511" s="35" t="str">
        <f t="shared" si="834"/>
        <v/>
      </c>
      <c r="BS511" s="35" t="b">
        <f t="shared" si="835"/>
        <v>0</v>
      </c>
      <c r="BT511" s="35" t="str">
        <f t="shared" si="836"/>
        <v/>
      </c>
      <c r="BU511" s="35" t="b">
        <f t="shared" si="837"/>
        <v>0</v>
      </c>
      <c r="BV511" s="35" t="str">
        <f t="shared" si="838"/>
        <v/>
      </c>
      <c r="BW511" s="13" t="b">
        <f t="shared" si="913"/>
        <v>0</v>
      </c>
      <c r="BX511" s="35" t="str">
        <f t="shared" si="839"/>
        <v/>
      </c>
      <c r="BY511" s="265" t="b">
        <f t="shared" si="882"/>
        <v>0</v>
      </c>
      <c r="BZ511" s="35" t="str">
        <f t="shared" si="840"/>
        <v/>
      </c>
      <c r="CA511" s="265" t="b">
        <f t="shared" si="883"/>
        <v>0</v>
      </c>
      <c r="CB511" s="35" t="str">
        <f t="shared" si="841"/>
        <v/>
      </c>
      <c r="CC511" s="272" t="b">
        <f t="shared" si="884"/>
        <v>0</v>
      </c>
      <c r="CD511" s="35" t="str">
        <f t="shared" si="842"/>
        <v/>
      </c>
      <c r="CE511" s="13" t="b">
        <f t="shared" si="843"/>
        <v>0</v>
      </c>
      <c r="CF511" s="35" t="str">
        <f t="shared" si="844"/>
        <v/>
      </c>
      <c r="CG511" s="179">
        <f t="shared" si="845"/>
        <v>0</v>
      </c>
      <c r="CH511" s="179">
        <f t="shared" si="846"/>
        <v>0</v>
      </c>
      <c r="CI511" s="218">
        <f t="shared" si="885"/>
        <v>0</v>
      </c>
      <c r="CJ511" s="218">
        <f t="shared" si="886"/>
        <v>0</v>
      </c>
      <c r="CK511" s="218">
        <f t="shared" si="887"/>
        <v>0</v>
      </c>
      <c r="CL511" s="218">
        <f t="shared" si="888"/>
        <v>0</v>
      </c>
      <c r="CM511" s="218">
        <f t="shared" si="889"/>
        <v>0</v>
      </c>
      <c r="CN511" s="218">
        <f t="shared" si="890"/>
        <v>0</v>
      </c>
      <c r="CO511" s="218">
        <f t="shared" si="891"/>
        <v>0</v>
      </c>
      <c r="CP511" s="218">
        <f t="shared" si="892"/>
        <v>0</v>
      </c>
      <c r="CQ511" s="218">
        <f t="shared" si="893"/>
        <v>0</v>
      </c>
      <c r="CR511" s="218">
        <f t="shared" si="894"/>
        <v>0</v>
      </c>
      <c r="CS511" s="14">
        <f t="shared" si="847"/>
        <v>0</v>
      </c>
      <c r="CT511" s="236">
        <f t="shared" si="848"/>
        <v>0</v>
      </c>
      <c r="CU511" s="237">
        <f t="shared" si="922"/>
        <v>0</v>
      </c>
      <c r="CV511" s="16">
        <f t="shared" si="922"/>
        <v>0</v>
      </c>
      <c r="CW511" s="16">
        <f t="shared" si="922"/>
        <v>0</v>
      </c>
      <c r="CX511" s="16">
        <f t="shared" si="922"/>
        <v>0</v>
      </c>
      <c r="CY511" s="16">
        <f t="shared" si="922"/>
        <v>0</v>
      </c>
      <c r="CZ511" s="16">
        <f t="shared" si="922"/>
        <v>0</v>
      </c>
      <c r="DA511" s="16">
        <f t="shared" si="922"/>
        <v>0</v>
      </c>
      <c r="DB511" s="16">
        <f t="shared" si="922"/>
        <v>0</v>
      </c>
      <c r="DC511" s="16">
        <f t="shared" si="922"/>
        <v>0</v>
      </c>
      <c r="DD511" s="238">
        <f t="shared" si="922"/>
        <v>0</v>
      </c>
      <c r="DE511" s="232">
        <f t="shared" si="923"/>
        <v>0</v>
      </c>
      <c r="DF511" s="132">
        <f t="shared" si="923"/>
        <v>0</v>
      </c>
      <c r="DG511" s="132">
        <f t="shared" si="923"/>
        <v>0</v>
      </c>
      <c r="DH511" s="132">
        <f t="shared" si="923"/>
        <v>0</v>
      </c>
      <c r="DI511" s="132">
        <f t="shared" si="923"/>
        <v>0</v>
      </c>
      <c r="DJ511" s="132">
        <f t="shared" si="923"/>
        <v>0</v>
      </c>
      <c r="DK511" s="132">
        <f t="shared" si="923"/>
        <v>0</v>
      </c>
      <c r="DL511" s="132">
        <f t="shared" si="923"/>
        <v>0</v>
      </c>
      <c r="DM511" s="132">
        <f t="shared" si="923"/>
        <v>0</v>
      </c>
      <c r="DN511" s="233">
        <f t="shared" si="923"/>
        <v>0</v>
      </c>
      <c r="DO511" s="232">
        <f t="shared" si="849"/>
        <v>0</v>
      </c>
      <c r="DP511" s="132">
        <f t="shared" si="850"/>
        <v>0</v>
      </c>
      <c r="DQ511" s="132">
        <f t="shared" si="851"/>
        <v>0</v>
      </c>
      <c r="DR511" s="132">
        <f t="shared" si="852"/>
        <v>0</v>
      </c>
      <c r="DS511" s="132">
        <f t="shared" si="853"/>
        <v>0</v>
      </c>
      <c r="DT511" s="132">
        <f t="shared" si="854"/>
        <v>0</v>
      </c>
      <c r="DU511" s="132">
        <f t="shared" si="855"/>
        <v>0</v>
      </c>
      <c r="DV511" s="132">
        <f t="shared" si="856"/>
        <v>0</v>
      </c>
      <c r="DW511" s="132">
        <f t="shared" si="857"/>
        <v>0</v>
      </c>
      <c r="DX511" s="233">
        <f t="shared" si="858"/>
        <v>0</v>
      </c>
      <c r="DY511" s="231" t="b">
        <f t="shared" si="895"/>
        <v>0</v>
      </c>
      <c r="DZ511" s="163"/>
      <c r="EA511" s="226" t="str">
        <f t="shared" si="896"/>
        <v/>
      </c>
      <c r="EB511" s="178" t="str">
        <f t="shared" si="897"/>
        <v/>
      </c>
      <c r="EC511" s="178" t="str">
        <f t="shared" si="898"/>
        <v/>
      </c>
      <c r="ED511" s="178" t="str">
        <f t="shared" si="899"/>
        <v/>
      </c>
      <c r="EE511" s="178" t="str">
        <f t="shared" si="900"/>
        <v/>
      </c>
      <c r="EF511" s="178" t="str">
        <f t="shared" si="901"/>
        <v/>
      </c>
      <c r="EG511" s="178" t="str">
        <f t="shared" si="902"/>
        <v/>
      </c>
      <c r="EH511" s="178" t="str">
        <f t="shared" si="903"/>
        <v/>
      </c>
      <c r="EI511" s="178" t="str">
        <f t="shared" si="904"/>
        <v/>
      </c>
      <c r="EJ511" s="227" t="str">
        <f t="shared" si="905"/>
        <v/>
      </c>
      <c r="EK511" s="230" t="str">
        <f t="shared" si="859"/>
        <v/>
      </c>
      <c r="EL511" s="177" t="str">
        <f t="shared" si="860"/>
        <v/>
      </c>
      <c r="EM511" s="177" t="str">
        <f t="shared" si="861"/>
        <v/>
      </c>
      <c r="EN511" s="177" t="str">
        <f t="shared" si="862"/>
        <v/>
      </c>
      <c r="EO511" s="177" t="str">
        <f t="shared" si="863"/>
        <v/>
      </c>
      <c r="EP511" s="177" t="str">
        <f t="shared" si="864"/>
        <v/>
      </c>
      <c r="EQ511" s="177" t="str">
        <f t="shared" si="865"/>
        <v/>
      </c>
      <c r="ER511" s="177" t="str">
        <f t="shared" si="866"/>
        <v/>
      </c>
      <c r="ES511" s="177" t="str">
        <f t="shared" si="867"/>
        <v/>
      </c>
      <c r="ET511" s="177" t="str">
        <f t="shared" si="868"/>
        <v/>
      </c>
      <c r="EU511" s="229" t="e">
        <f t="shared" si="869"/>
        <v>#VALUE!</v>
      </c>
      <c r="EV511" s="27" t="e">
        <f t="shared" si="870"/>
        <v>#VALUE!</v>
      </c>
      <c r="EW511" s="27" t="e">
        <f t="shared" si="871"/>
        <v>#VALUE!</v>
      </c>
      <c r="EX511" s="28" t="e">
        <f t="shared" si="872"/>
        <v>#VALUE!</v>
      </c>
      <c r="EY511" s="28" t="e">
        <f t="shared" si="873"/>
        <v>#VALUE!</v>
      </c>
      <c r="EZ511" s="28" t="b">
        <f t="shared" si="874"/>
        <v>0</v>
      </c>
      <c r="FA511" s="176" t="str">
        <f t="shared" si="875"/>
        <v/>
      </c>
      <c r="FB511" s="27" t="e" cm="1">
        <f t="array" aca="1" ref="FB511" ca="1">TEXT(RIGHT(10-RIGHT(SUM(INDEX(1*(MID(MID(C511,1,1)*2,ROW(INDIRECT("1:"&amp;LEN(MID(C511,1,1)*2))),1)),,))+MID(C511,2,1)+
SUM(INDEX(1*(MID(MID(C511,3,1)*2,ROW(INDIRECT("1:"&amp;LEN(MID(C511,3,1)*2))),1)),,))+MID(C511,4,1)+
SUM(INDEX(1*(MID(MID(C511,5,1)*2,ROW(INDIRECT("1:"&amp;LEN(MID(C511,5,1)*2))),1)),,))+MID(C511,6,1)+
SUM(INDEX(1*(MID(MID(C511,8,1)*2,ROW(INDIRECT("1:"&amp;LEN(MID(C511,8,1)*2))),1)),,))+MID(C511,9,1)+
SUM(INDEX(1*(MID(MID(C511,10,1)*2,ROW(INDIRECT("1:"&amp;LEN(MID(C511,10,1)*2))),1)),,)),1),1),"0")</f>
        <v>#VALUE!</v>
      </c>
      <c r="FC511" s="27" t="str">
        <f t="shared" si="876"/>
        <v/>
      </c>
      <c r="FD511" s="29" t="b">
        <f t="shared" si="877"/>
        <v>0</v>
      </c>
      <c r="FE511" s="112" t="b">
        <f>IFERROR(MATCH(D511,'Avtal för korttidsarbete'!$G$13:$G$1012,0),TRUE)</f>
        <v>1</v>
      </c>
      <c r="FF511" s="112" t="b">
        <f t="shared" si="906"/>
        <v>0</v>
      </c>
      <c r="FG511" s="113" t="str" cm="1">
        <f t="array" ref="FG511">IF(FE511=TRUE,"x",INDEX('Avtal för korttidsarbete'!$E$13:$E$1012,$FE511))</f>
        <v>x</v>
      </c>
      <c r="FH511" s="113" t="str" cm="1">
        <f t="array" ref="FH511">IF(FE511=TRUE,"x",INDEX('Avtal för korttidsarbete'!$F$13:$F$1012,$FE511))</f>
        <v>x</v>
      </c>
      <c r="FI511" s="112" t="b">
        <f t="shared" si="907"/>
        <v>0</v>
      </c>
      <c r="FJ511" s="135">
        <f t="shared" si="908"/>
        <v>44166</v>
      </c>
      <c r="FK511" s="135">
        <f t="shared" si="909"/>
        <v>44377</v>
      </c>
      <c r="FL511" s="112" t="b">
        <f t="shared" si="910"/>
        <v>0</v>
      </c>
      <c r="FM511" s="113">
        <f t="shared" si="911"/>
        <v>44166</v>
      </c>
      <c r="FN511" s="135">
        <f t="shared" si="912"/>
        <v>44377</v>
      </c>
      <c r="FO511" s="148" t="b">
        <f>IFERROR(INDEX('Avtal för korttidsarbete'!R:R,MATCH(D511,'Avtal för korttidsarbete'!$G:$G,0)),TRUE)</f>
        <v>1</v>
      </c>
      <c r="FP511" s="135" t="str">
        <f>IF(FO511,"-",INDEX('Avtal för korttidsarbete'!$D:$D,MATCH(D511,'Avtal för korttidsarbete'!$G:$G,0)))</f>
        <v>-</v>
      </c>
      <c r="FQ511" s="113" t="b">
        <f>IFERROR(G511&gt;INDEX(Uppsägningar!E:E,MATCH(C511,Uppsägningar!C:C,0)),FALSE)</f>
        <v>0</v>
      </c>
    </row>
    <row r="512" spans="1:173" x14ac:dyDescent="0.25">
      <c r="A512" s="19">
        <v>496</v>
      </c>
      <c r="B512" s="20"/>
      <c r="C512" s="183"/>
      <c r="D512" s="66"/>
      <c r="E512" s="212">
        <f>IFERROR(INDEX(Admin!$C$7:$C$10,MATCH(FP512,TblNivåValTExt,0)),0)</f>
        <v>0</v>
      </c>
      <c r="F512" s="1"/>
      <c r="G512" s="1"/>
      <c r="H512" s="78"/>
      <c r="I512" s="181"/>
      <c r="J512" s="181"/>
      <c r="K512" s="182"/>
      <c r="L512" s="182"/>
      <c r="M512" s="181"/>
      <c r="N512" s="181"/>
      <c r="O512" s="181"/>
      <c r="P512" s="182"/>
      <c r="Q512" s="182"/>
      <c r="R512" s="181"/>
      <c r="S512" s="181"/>
      <c r="T512" s="181"/>
      <c r="U512" s="182"/>
      <c r="V512" s="182"/>
      <c r="W512" s="181"/>
      <c r="X512" s="181"/>
      <c r="Y512" s="181"/>
      <c r="Z512" s="182"/>
      <c r="AA512" s="182"/>
      <c r="AB512" s="181"/>
      <c r="AC512" s="181"/>
      <c r="AD512" s="181"/>
      <c r="AE512" s="182"/>
      <c r="AF512" s="182"/>
      <c r="AG512" s="181"/>
      <c r="AH512" s="181"/>
      <c r="AI512" s="181"/>
      <c r="AJ512" s="182"/>
      <c r="AK512" s="182"/>
      <c r="AL512" s="181"/>
      <c r="AM512" s="181"/>
      <c r="AN512" s="181"/>
      <c r="AO512" s="182"/>
      <c r="AP512" s="182"/>
      <c r="AQ512" s="181"/>
      <c r="AR512" s="181"/>
      <c r="AS512" s="181"/>
      <c r="AT512" s="182"/>
      <c r="AU512" s="182"/>
      <c r="AV512" s="181"/>
      <c r="AW512" s="181"/>
      <c r="AX512" s="181"/>
      <c r="AY512" s="182"/>
      <c r="AZ512" s="182"/>
      <c r="BA512" s="181"/>
      <c r="BB512" s="181"/>
      <c r="BC512" s="181"/>
      <c r="BD512" s="182"/>
      <c r="BE512" s="182"/>
      <c r="BF512" s="181"/>
      <c r="BG512" s="180">
        <f t="shared" si="878"/>
        <v>0</v>
      </c>
      <c r="BH512" s="116" t="str">
        <f t="shared" si="879"/>
        <v/>
      </c>
      <c r="BI512" s="80" t="b">
        <f t="shared" si="827"/>
        <v>0</v>
      </c>
      <c r="BJ512" s="80" t="str">
        <f t="shared" si="828"/>
        <v/>
      </c>
      <c r="BK512" s="80" t="b">
        <f t="shared" si="880"/>
        <v>0</v>
      </c>
      <c r="BL512" s="13" t="str">
        <f t="shared" si="829"/>
        <v/>
      </c>
      <c r="BM512" s="13" t="b">
        <f t="shared" si="881"/>
        <v>0</v>
      </c>
      <c r="BN512" s="35" t="str">
        <f t="shared" si="830"/>
        <v/>
      </c>
      <c r="BO512" s="13" t="b">
        <f t="shared" si="831"/>
        <v>0</v>
      </c>
      <c r="BP512" s="35" t="str">
        <f t="shared" si="832"/>
        <v/>
      </c>
      <c r="BQ512" s="13" t="b">
        <f t="shared" si="833"/>
        <v>0</v>
      </c>
      <c r="BR512" s="35" t="str">
        <f t="shared" si="834"/>
        <v/>
      </c>
      <c r="BS512" s="35" t="b">
        <f t="shared" si="835"/>
        <v>0</v>
      </c>
      <c r="BT512" s="35" t="str">
        <f t="shared" si="836"/>
        <v/>
      </c>
      <c r="BU512" s="35" t="b">
        <f t="shared" si="837"/>
        <v>0</v>
      </c>
      <c r="BV512" s="35" t="str">
        <f t="shared" si="838"/>
        <v/>
      </c>
      <c r="BW512" s="13" t="b">
        <f t="shared" si="913"/>
        <v>0</v>
      </c>
      <c r="BX512" s="35" t="str">
        <f t="shared" si="839"/>
        <v/>
      </c>
      <c r="BY512" s="265" t="b">
        <f t="shared" si="882"/>
        <v>0</v>
      </c>
      <c r="BZ512" s="35" t="str">
        <f t="shared" si="840"/>
        <v/>
      </c>
      <c r="CA512" s="265" t="b">
        <f t="shared" si="883"/>
        <v>0</v>
      </c>
      <c r="CB512" s="35" t="str">
        <f t="shared" si="841"/>
        <v/>
      </c>
      <c r="CC512" s="272" t="b">
        <f t="shared" si="884"/>
        <v>0</v>
      </c>
      <c r="CD512" s="35" t="str">
        <f t="shared" si="842"/>
        <v/>
      </c>
      <c r="CE512" s="13" t="b">
        <f t="shared" si="843"/>
        <v>0</v>
      </c>
      <c r="CF512" s="35" t="str">
        <f t="shared" si="844"/>
        <v/>
      </c>
      <c r="CG512" s="179">
        <f t="shared" si="845"/>
        <v>0</v>
      </c>
      <c r="CH512" s="179">
        <f t="shared" si="846"/>
        <v>0</v>
      </c>
      <c r="CI512" s="218">
        <f t="shared" si="885"/>
        <v>0</v>
      </c>
      <c r="CJ512" s="218">
        <f t="shared" si="886"/>
        <v>0</v>
      </c>
      <c r="CK512" s="218">
        <f t="shared" si="887"/>
        <v>0</v>
      </c>
      <c r="CL512" s="218">
        <f t="shared" si="888"/>
        <v>0</v>
      </c>
      <c r="CM512" s="218">
        <f t="shared" si="889"/>
        <v>0</v>
      </c>
      <c r="CN512" s="218">
        <f t="shared" si="890"/>
        <v>0</v>
      </c>
      <c r="CO512" s="218">
        <f t="shared" si="891"/>
        <v>0</v>
      </c>
      <c r="CP512" s="218">
        <f t="shared" si="892"/>
        <v>0</v>
      </c>
      <c r="CQ512" s="218">
        <f t="shared" si="893"/>
        <v>0</v>
      </c>
      <c r="CR512" s="218">
        <f t="shared" si="894"/>
        <v>0</v>
      </c>
      <c r="CS512" s="14">
        <f t="shared" si="847"/>
        <v>0</v>
      </c>
      <c r="CT512" s="236">
        <f t="shared" si="848"/>
        <v>0</v>
      </c>
      <c r="CU512" s="237">
        <f t="shared" si="922"/>
        <v>0</v>
      </c>
      <c r="CV512" s="16">
        <f t="shared" si="922"/>
        <v>0</v>
      </c>
      <c r="CW512" s="16">
        <f t="shared" si="922"/>
        <v>0</v>
      </c>
      <c r="CX512" s="16">
        <f t="shared" si="922"/>
        <v>0</v>
      </c>
      <c r="CY512" s="16">
        <f t="shared" si="922"/>
        <v>0</v>
      </c>
      <c r="CZ512" s="16">
        <f t="shared" si="922"/>
        <v>0</v>
      </c>
      <c r="DA512" s="16">
        <f t="shared" si="922"/>
        <v>0</v>
      </c>
      <c r="DB512" s="16">
        <f t="shared" si="922"/>
        <v>0</v>
      </c>
      <c r="DC512" s="16">
        <f t="shared" si="922"/>
        <v>0</v>
      </c>
      <c r="DD512" s="238">
        <f t="shared" si="922"/>
        <v>0</v>
      </c>
      <c r="DE512" s="232">
        <f t="shared" si="923"/>
        <v>0</v>
      </c>
      <c r="DF512" s="132">
        <f t="shared" si="923"/>
        <v>0</v>
      </c>
      <c r="DG512" s="132">
        <f t="shared" si="923"/>
        <v>0</v>
      </c>
      <c r="DH512" s="132">
        <f t="shared" si="923"/>
        <v>0</v>
      </c>
      <c r="DI512" s="132">
        <f t="shared" si="923"/>
        <v>0</v>
      </c>
      <c r="DJ512" s="132">
        <f t="shared" si="923"/>
        <v>0</v>
      </c>
      <c r="DK512" s="132">
        <f t="shared" si="923"/>
        <v>0</v>
      </c>
      <c r="DL512" s="132">
        <f t="shared" si="923"/>
        <v>0</v>
      </c>
      <c r="DM512" s="132">
        <f t="shared" si="923"/>
        <v>0</v>
      </c>
      <c r="DN512" s="233">
        <f t="shared" si="923"/>
        <v>0</v>
      </c>
      <c r="DO512" s="232">
        <f t="shared" si="849"/>
        <v>0</v>
      </c>
      <c r="DP512" s="132">
        <f t="shared" si="850"/>
        <v>0</v>
      </c>
      <c r="DQ512" s="132">
        <f t="shared" si="851"/>
        <v>0</v>
      </c>
      <c r="DR512" s="132">
        <f t="shared" si="852"/>
        <v>0</v>
      </c>
      <c r="DS512" s="132">
        <f t="shared" si="853"/>
        <v>0</v>
      </c>
      <c r="DT512" s="132">
        <f t="shared" si="854"/>
        <v>0</v>
      </c>
      <c r="DU512" s="132">
        <f t="shared" si="855"/>
        <v>0</v>
      </c>
      <c r="DV512" s="132">
        <f t="shared" si="856"/>
        <v>0</v>
      </c>
      <c r="DW512" s="132">
        <f t="shared" si="857"/>
        <v>0</v>
      </c>
      <c r="DX512" s="233">
        <f t="shared" si="858"/>
        <v>0</v>
      </c>
      <c r="DY512" s="231" t="b">
        <f t="shared" si="895"/>
        <v>0</v>
      </c>
      <c r="DZ512" s="163"/>
      <c r="EA512" s="226" t="str">
        <f t="shared" si="896"/>
        <v/>
      </c>
      <c r="EB512" s="178" t="str">
        <f t="shared" si="897"/>
        <v/>
      </c>
      <c r="EC512" s="178" t="str">
        <f t="shared" si="898"/>
        <v/>
      </c>
      <c r="ED512" s="178" t="str">
        <f t="shared" si="899"/>
        <v/>
      </c>
      <c r="EE512" s="178" t="str">
        <f t="shared" si="900"/>
        <v/>
      </c>
      <c r="EF512" s="178" t="str">
        <f t="shared" si="901"/>
        <v/>
      </c>
      <c r="EG512" s="178" t="str">
        <f t="shared" si="902"/>
        <v/>
      </c>
      <c r="EH512" s="178" t="str">
        <f t="shared" si="903"/>
        <v/>
      </c>
      <c r="EI512" s="178" t="str">
        <f t="shared" si="904"/>
        <v/>
      </c>
      <c r="EJ512" s="227" t="str">
        <f t="shared" si="905"/>
        <v/>
      </c>
      <c r="EK512" s="230" t="str">
        <f t="shared" si="859"/>
        <v/>
      </c>
      <c r="EL512" s="177" t="str">
        <f t="shared" si="860"/>
        <v/>
      </c>
      <c r="EM512" s="177" t="str">
        <f t="shared" si="861"/>
        <v/>
      </c>
      <c r="EN512" s="177" t="str">
        <f t="shared" si="862"/>
        <v/>
      </c>
      <c r="EO512" s="177" t="str">
        <f t="shared" si="863"/>
        <v/>
      </c>
      <c r="EP512" s="177" t="str">
        <f t="shared" si="864"/>
        <v/>
      </c>
      <c r="EQ512" s="177" t="str">
        <f t="shared" si="865"/>
        <v/>
      </c>
      <c r="ER512" s="177" t="str">
        <f t="shared" si="866"/>
        <v/>
      </c>
      <c r="ES512" s="177" t="str">
        <f t="shared" si="867"/>
        <v/>
      </c>
      <c r="ET512" s="177" t="str">
        <f t="shared" si="868"/>
        <v/>
      </c>
      <c r="EU512" s="229" t="e">
        <f t="shared" si="869"/>
        <v>#VALUE!</v>
      </c>
      <c r="EV512" s="27" t="e">
        <f t="shared" si="870"/>
        <v>#VALUE!</v>
      </c>
      <c r="EW512" s="27" t="e">
        <f t="shared" si="871"/>
        <v>#VALUE!</v>
      </c>
      <c r="EX512" s="28" t="e">
        <f t="shared" si="872"/>
        <v>#VALUE!</v>
      </c>
      <c r="EY512" s="28" t="e">
        <f t="shared" si="873"/>
        <v>#VALUE!</v>
      </c>
      <c r="EZ512" s="28" t="b">
        <f t="shared" si="874"/>
        <v>0</v>
      </c>
      <c r="FA512" s="176" t="str">
        <f t="shared" si="875"/>
        <v/>
      </c>
      <c r="FB512" s="27" t="e" cm="1">
        <f t="array" aca="1" ref="FB512" ca="1">TEXT(RIGHT(10-RIGHT(SUM(INDEX(1*(MID(MID(C512,1,1)*2,ROW(INDIRECT("1:"&amp;LEN(MID(C512,1,1)*2))),1)),,))+MID(C512,2,1)+
SUM(INDEX(1*(MID(MID(C512,3,1)*2,ROW(INDIRECT("1:"&amp;LEN(MID(C512,3,1)*2))),1)),,))+MID(C512,4,1)+
SUM(INDEX(1*(MID(MID(C512,5,1)*2,ROW(INDIRECT("1:"&amp;LEN(MID(C512,5,1)*2))),1)),,))+MID(C512,6,1)+
SUM(INDEX(1*(MID(MID(C512,8,1)*2,ROW(INDIRECT("1:"&amp;LEN(MID(C512,8,1)*2))),1)),,))+MID(C512,9,1)+
SUM(INDEX(1*(MID(MID(C512,10,1)*2,ROW(INDIRECT("1:"&amp;LEN(MID(C512,10,1)*2))),1)),,)),1),1),"0")</f>
        <v>#VALUE!</v>
      </c>
      <c r="FC512" s="27" t="str">
        <f t="shared" si="876"/>
        <v/>
      </c>
      <c r="FD512" s="29" t="b">
        <f t="shared" si="877"/>
        <v>0</v>
      </c>
      <c r="FE512" s="112" t="b">
        <f>IFERROR(MATCH(D512,'Avtal för korttidsarbete'!$G$13:$G$1012,0),TRUE)</f>
        <v>1</v>
      </c>
      <c r="FF512" s="112" t="b">
        <f t="shared" si="906"/>
        <v>0</v>
      </c>
      <c r="FG512" s="113" t="str" cm="1">
        <f t="array" ref="FG512">IF(FE512=TRUE,"x",INDEX('Avtal för korttidsarbete'!$E$13:$E$1012,$FE512))</f>
        <v>x</v>
      </c>
      <c r="FH512" s="113" t="str" cm="1">
        <f t="array" ref="FH512">IF(FE512=TRUE,"x",INDEX('Avtal för korttidsarbete'!$F$13:$F$1012,$FE512))</f>
        <v>x</v>
      </c>
      <c r="FI512" s="112" t="b">
        <f t="shared" si="907"/>
        <v>0</v>
      </c>
      <c r="FJ512" s="135">
        <f t="shared" si="908"/>
        <v>44166</v>
      </c>
      <c r="FK512" s="135">
        <f t="shared" si="909"/>
        <v>44377</v>
      </c>
      <c r="FL512" s="112" t="b">
        <f t="shared" si="910"/>
        <v>0</v>
      </c>
      <c r="FM512" s="113">
        <f t="shared" si="911"/>
        <v>44166</v>
      </c>
      <c r="FN512" s="135">
        <f t="shared" si="912"/>
        <v>44377</v>
      </c>
      <c r="FO512" s="148" t="b">
        <f>IFERROR(INDEX('Avtal för korttidsarbete'!R:R,MATCH(D512,'Avtal för korttidsarbete'!$G:$G,0)),TRUE)</f>
        <v>1</v>
      </c>
      <c r="FP512" s="135" t="str">
        <f>IF(FO512,"-",INDEX('Avtal för korttidsarbete'!$D:$D,MATCH(D512,'Avtal för korttidsarbete'!$G:$G,0)))</f>
        <v>-</v>
      </c>
      <c r="FQ512" s="113" t="b">
        <f>IFERROR(G512&gt;INDEX(Uppsägningar!E:E,MATCH(C512,Uppsägningar!C:C,0)),FALSE)</f>
        <v>0</v>
      </c>
    </row>
    <row r="513" spans="1:173" x14ac:dyDescent="0.25">
      <c r="A513" s="19">
        <v>497</v>
      </c>
      <c r="B513" s="20"/>
      <c r="C513" s="183"/>
      <c r="D513" s="66"/>
      <c r="E513" s="212">
        <f>IFERROR(INDEX(Admin!$C$7:$C$10,MATCH(FP513,TblNivåValTExt,0)),0)</f>
        <v>0</v>
      </c>
      <c r="F513" s="1"/>
      <c r="G513" s="1"/>
      <c r="H513" s="78"/>
      <c r="I513" s="181"/>
      <c r="J513" s="181"/>
      <c r="K513" s="182"/>
      <c r="L513" s="182"/>
      <c r="M513" s="181"/>
      <c r="N513" s="181"/>
      <c r="O513" s="181"/>
      <c r="P513" s="182"/>
      <c r="Q513" s="182"/>
      <c r="R513" s="181"/>
      <c r="S513" s="181"/>
      <c r="T513" s="181"/>
      <c r="U513" s="182"/>
      <c r="V513" s="182"/>
      <c r="W513" s="181"/>
      <c r="X513" s="181"/>
      <c r="Y513" s="181"/>
      <c r="Z513" s="182"/>
      <c r="AA513" s="182"/>
      <c r="AB513" s="181"/>
      <c r="AC513" s="181"/>
      <c r="AD513" s="181"/>
      <c r="AE513" s="182"/>
      <c r="AF513" s="182"/>
      <c r="AG513" s="181"/>
      <c r="AH513" s="181"/>
      <c r="AI513" s="181"/>
      <c r="AJ513" s="182"/>
      <c r="AK513" s="182"/>
      <c r="AL513" s="181"/>
      <c r="AM513" s="181"/>
      <c r="AN513" s="181"/>
      <c r="AO513" s="182"/>
      <c r="AP513" s="182"/>
      <c r="AQ513" s="181"/>
      <c r="AR513" s="181"/>
      <c r="AS513" s="181"/>
      <c r="AT513" s="182"/>
      <c r="AU513" s="182"/>
      <c r="AV513" s="181"/>
      <c r="AW513" s="181"/>
      <c r="AX513" s="181"/>
      <c r="AY513" s="182"/>
      <c r="AZ513" s="182"/>
      <c r="BA513" s="181"/>
      <c r="BB513" s="181"/>
      <c r="BC513" s="181"/>
      <c r="BD513" s="182"/>
      <c r="BE513" s="182"/>
      <c r="BF513" s="181"/>
      <c r="BG513" s="180">
        <f t="shared" si="878"/>
        <v>0</v>
      </c>
      <c r="BH513" s="116" t="str">
        <f t="shared" si="879"/>
        <v/>
      </c>
      <c r="BI513" s="80" t="b">
        <f t="shared" si="827"/>
        <v>0</v>
      </c>
      <c r="BJ513" s="80" t="str">
        <f t="shared" si="828"/>
        <v/>
      </c>
      <c r="BK513" s="80" t="b">
        <f t="shared" si="880"/>
        <v>0</v>
      </c>
      <c r="BL513" s="13" t="str">
        <f t="shared" si="829"/>
        <v/>
      </c>
      <c r="BM513" s="13" t="b">
        <f t="shared" si="881"/>
        <v>0</v>
      </c>
      <c r="BN513" s="35" t="str">
        <f t="shared" si="830"/>
        <v/>
      </c>
      <c r="BO513" s="13" t="b">
        <f t="shared" si="831"/>
        <v>0</v>
      </c>
      <c r="BP513" s="35" t="str">
        <f t="shared" si="832"/>
        <v/>
      </c>
      <c r="BQ513" s="13" t="b">
        <f t="shared" si="833"/>
        <v>0</v>
      </c>
      <c r="BR513" s="35" t="str">
        <f t="shared" si="834"/>
        <v/>
      </c>
      <c r="BS513" s="35" t="b">
        <f t="shared" si="835"/>
        <v>0</v>
      </c>
      <c r="BT513" s="35" t="str">
        <f t="shared" si="836"/>
        <v/>
      </c>
      <c r="BU513" s="35" t="b">
        <f t="shared" si="837"/>
        <v>0</v>
      </c>
      <c r="BV513" s="35" t="str">
        <f t="shared" si="838"/>
        <v/>
      </c>
      <c r="BW513" s="13" t="b">
        <f t="shared" si="913"/>
        <v>0</v>
      </c>
      <c r="BX513" s="35" t="str">
        <f t="shared" si="839"/>
        <v/>
      </c>
      <c r="BY513" s="265" t="b">
        <f t="shared" si="882"/>
        <v>0</v>
      </c>
      <c r="BZ513" s="35" t="str">
        <f t="shared" si="840"/>
        <v/>
      </c>
      <c r="CA513" s="265" t="b">
        <f t="shared" si="883"/>
        <v>0</v>
      </c>
      <c r="CB513" s="35" t="str">
        <f t="shared" si="841"/>
        <v/>
      </c>
      <c r="CC513" s="272" t="b">
        <f t="shared" si="884"/>
        <v>0</v>
      </c>
      <c r="CD513" s="35" t="str">
        <f t="shared" si="842"/>
        <v/>
      </c>
      <c r="CE513" s="13" t="b">
        <f t="shared" si="843"/>
        <v>0</v>
      </c>
      <c r="CF513" s="35" t="str">
        <f t="shared" si="844"/>
        <v/>
      </c>
      <c r="CG513" s="179">
        <f t="shared" si="845"/>
        <v>0</v>
      </c>
      <c r="CH513" s="179">
        <f t="shared" si="846"/>
        <v>0</v>
      </c>
      <c r="CI513" s="218">
        <f t="shared" si="885"/>
        <v>0</v>
      </c>
      <c r="CJ513" s="218">
        <f t="shared" si="886"/>
        <v>0</v>
      </c>
      <c r="CK513" s="218">
        <f t="shared" si="887"/>
        <v>0</v>
      </c>
      <c r="CL513" s="218">
        <f t="shared" si="888"/>
        <v>0</v>
      </c>
      <c r="CM513" s="218">
        <f t="shared" si="889"/>
        <v>0</v>
      </c>
      <c r="CN513" s="218">
        <f t="shared" si="890"/>
        <v>0</v>
      </c>
      <c r="CO513" s="218">
        <f t="shared" si="891"/>
        <v>0</v>
      </c>
      <c r="CP513" s="218">
        <f t="shared" si="892"/>
        <v>0</v>
      </c>
      <c r="CQ513" s="218">
        <f t="shared" si="893"/>
        <v>0</v>
      </c>
      <c r="CR513" s="218">
        <f t="shared" si="894"/>
        <v>0</v>
      </c>
      <c r="CS513" s="14">
        <f t="shared" si="847"/>
        <v>0</v>
      </c>
      <c r="CT513" s="236">
        <f t="shared" si="848"/>
        <v>0</v>
      </c>
      <c r="CU513" s="237">
        <f t="shared" si="922"/>
        <v>0</v>
      </c>
      <c r="CV513" s="16">
        <f t="shared" si="922"/>
        <v>0</v>
      </c>
      <c r="CW513" s="16">
        <f t="shared" si="922"/>
        <v>0</v>
      </c>
      <c r="CX513" s="16">
        <f t="shared" si="922"/>
        <v>0</v>
      </c>
      <c r="CY513" s="16">
        <f t="shared" si="922"/>
        <v>0</v>
      </c>
      <c r="CZ513" s="16">
        <f t="shared" si="922"/>
        <v>0</v>
      </c>
      <c r="DA513" s="16">
        <f t="shared" si="922"/>
        <v>0</v>
      </c>
      <c r="DB513" s="16">
        <f t="shared" si="922"/>
        <v>0</v>
      </c>
      <c r="DC513" s="16">
        <f t="shared" si="922"/>
        <v>0</v>
      </c>
      <c r="DD513" s="238">
        <f t="shared" si="922"/>
        <v>0</v>
      </c>
      <c r="DE513" s="232">
        <f t="shared" si="923"/>
        <v>0</v>
      </c>
      <c r="DF513" s="132">
        <f t="shared" si="923"/>
        <v>0</v>
      </c>
      <c r="DG513" s="132">
        <f t="shared" si="923"/>
        <v>0</v>
      </c>
      <c r="DH513" s="132">
        <f t="shared" si="923"/>
        <v>0</v>
      </c>
      <c r="DI513" s="132">
        <f t="shared" si="923"/>
        <v>0</v>
      </c>
      <c r="DJ513" s="132">
        <f t="shared" si="923"/>
        <v>0</v>
      </c>
      <c r="DK513" s="132">
        <f t="shared" si="923"/>
        <v>0</v>
      </c>
      <c r="DL513" s="132">
        <f t="shared" si="923"/>
        <v>0</v>
      </c>
      <c r="DM513" s="132">
        <f t="shared" si="923"/>
        <v>0</v>
      </c>
      <c r="DN513" s="233">
        <f t="shared" si="923"/>
        <v>0</v>
      </c>
      <c r="DO513" s="232">
        <f t="shared" si="849"/>
        <v>0</v>
      </c>
      <c r="DP513" s="132">
        <f t="shared" si="850"/>
        <v>0</v>
      </c>
      <c r="DQ513" s="132">
        <f t="shared" si="851"/>
        <v>0</v>
      </c>
      <c r="DR513" s="132">
        <f t="shared" si="852"/>
        <v>0</v>
      </c>
      <c r="DS513" s="132">
        <f t="shared" si="853"/>
        <v>0</v>
      </c>
      <c r="DT513" s="132">
        <f t="shared" si="854"/>
        <v>0</v>
      </c>
      <c r="DU513" s="132">
        <f t="shared" si="855"/>
        <v>0</v>
      </c>
      <c r="DV513" s="132">
        <f t="shared" si="856"/>
        <v>0</v>
      </c>
      <c r="DW513" s="132">
        <f t="shared" si="857"/>
        <v>0</v>
      </c>
      <c r="DX513" s="233">
        <f t="shared" si="858"/>
        <v>0</v>
      </c>
      <c r="DY513" s="231" t="b">
        <f t="shared" si="895"/>
        <v>0</v>
      </c>
      <c r="DZ513" s="163"/>
      <c r="EA513" s="226" t="str">
        <f t="shared" si="896"/>
        <v/>
      </c>
      <c r="EB513" s="178" t="str">
        <f t="shared" si="897"/>
        <v/>
      </c>
      <c r="EC513" s="178" t="str">
        <f t="shared" si="898"/>
        <v/>
      </c>
      <c r="ED513" s="178" t="str">
        <f t="shared" si="899"/>
        <v/>
      </c>
      <c r="EE513" s="178" t="str">
        <f t="shared" si="900"/>
        <v/>
      </c>
      <c r="EF513" s="178" t="str">
        <f t="shared" si="901"/>
        <v/>
      </c>
      <c r="EG513" s="178" t="str">
        <f t="shared" si="902"/>
        <v/>
      </c>
      <c r="EH513" s="178" t="str">
        <f t="shared" si="903"/>
        <v/>
      </c>
      <c r="EI513" s="178" t="str">
        <f t="shared" si="904"/>
        <v/>
      </c>
      <c r="EJ513" s="227" t="str">
        <f t="shared" si="905"/>
        <v/>
      </c>
      <c r="EK513" s="230" t="str">
        <f t="shared" si="859"/>
        <v/>
      </c>
      <c r="EL513" s="177" t="str">
        <f t="shared" si="860"/>
        <v/>
      </c>
      <c r="EM513" s="177" t="str">
        <f t="shared" si="861"/>
        <v/>
      </c>
      <c r="EN513" s="177" t="str">
        <f t="shared" si="862"/>
        <v/>
      </c>
      <c r="EO513" s="177" t="str">
        <f t="shared" si="863"/>
        <v/>
      </c>
      <c r="EP513" s="177" t="str">
        <f t="shared" si="864"/>
        <v/>
      </c>
      <c r="EQ513" s="177" t="str">
        <f t="shared" si="865"/>
        <v/>
      </c>
      <c r="ER513" s="177" t="str">
        <f t="shared" si="866"/>
        <v/>
      </c>
      <c r="ES513" s="177" t="str">
        <f t="shared" si="867"/>
        <v/>
      </c>
      <c r="ET513" s="177" t="str">
        <f t="shared" si="868"/>
        <v/>
      </c>
      <c r="EU513" s="229" t="e">
        <f t="shared" si="869"/>
        <v>#VALUE!</v>
      </c>
      <c r="EV513" s="27" t="e">
        <f t="shared" si="870"/>
        <v>#VALUE!</v>
      </c>
      <c r="EW513" s="27" t="e">
        <f t="shared" si="871"/>
        <v>#VALUE!</v>
      </c>
      <c r="EX513" s="28" t="e">
        <f t="shared" si="872"/>
        <v>#VALUE!</v>
      </c>
      <c r="EY513" s="28" t="e">
        <f t="shared" si="873"/>
        <v>#VALUE!</v>
      </c>
      <c r="EZ513" s="28" t="b">
        <f t="shared" si="874"/>
        <v>0</v>
      </c>
      <c r="FA513" s="176" t="str">
        <f t="shared" si="875"/>
        <v/>
      </c>
      <c r="FB513" s="27" t="e" cm="1">
        <f t="array" aca="1" ref="FB513" ca="1">TEXT(RIGHT(10-RIGHT(SUM(INDEX(1*(MID(MID(C513,1,1)*2,ROW(INDIRECT("1:"&amp;LEN(MID(C513,1,1)*2))),1)),,))+MID(C513,2,1)+
SUM(INDEX(1*(MID(MID(C513,3,1)*2,ROW(INDIRECT("1:"&amp;LEN(MID(C513,3,1)*2))),1)),,))+MID(C513,4,1)+
SUM(INDEX(1*(MID(MID(C513,5,1)*2,ROW(INDIRECT("1:"&amp;LEN(MID(C513,5,1)*2))),1)),,))+MID(C513,6,1)+
SUM(INDEX(1*(MID(MID(C513,8,1)*2,ROW(INDIRECT("1:"&amp;LEN(MID(C513,8,1)*2))),1)),,))+MID(C513,9,1)+
SUM(INDEX(1*(MID(MID(C513,10,1)*2,ROW(INDIRECT("1:"&amp;LEN(MID(C513,10,1)*2))),1)),,)),1),1),"0")</f>
        <v>#VALUE!</v>
      </c>
      <c r="FC513" s="27" t="str">
        <f t="shared" si="876"/>
        <v/>
      </c>
      <c r="FD513" s="29" t="b">
        <f t="shared" si="877"/>
        <v>0</v>
      </c>
      <c r="FE513" s="112" t="b">
        <f>IFERROR(MATCH(D513,'Avtal för korttidsarbete'!$G$13:$G$1012,0),TRUE)</f>
        <v>1</v>
      </c>
      <c r="FF513" s="112" t="b">
        <f t="shared" si="906"/>
        <v>0</v>
      </c>
      <c r="FG513" s="113" t="str" cm="1">
        <f t="array" ref="FG513">IF(FE513=TRUE,"x",INDEX('Avtal för korttidsarbete'!$E$13:$E$1012,$FE513))</f>
        <v>x</v>
      </c>
      <c r="FH513" s="113" t="str" cm="1">
        <f t="array" ref="FH513">IF(FE513=TRUE,"x",INDEX('Avtal för korttidsarbete'!$F$13:$F$1012,$FE513))</f>
        <v>x</v>
      </c>
      <c r="FI513" s="112" t="b">
        <f t="shared" si="907"/>
        <v>0</v>
      </c>
      <c r="FJ513" s="135">
        <f t="shared" si="908"/>
        <v>44166</v>
      </c>
      <c r="FK513" s="135">
        <f t="shared" si="909"/>
        <v>44377</v>
      </c>
      <c r="FL513" s="112" t="b">
        <f t="shared" si="910"/>
        <v>0</v>
      </c>
      <c r="FM513" s="113">
        <f t="shared" si="911"/>
        <v>44166</v>
      </c>
      <c r="FN513" s="135">
        <f t="shared" si="912"/>
        <v>44377</v>
      </c>
      <c r="FO513" s="148" t="b">
        <f>IFERROR(INDEX('Avtal för korttidsarbete'!R:R,MATCH(D513,'Avtal för korttidsarbete'!$G:$G,0)),TRUE)</f>
        <v>1</v>
      </c>
      <c r="FP513" s="135" t="str">
        <f>IF(FO513,"-",INDEX('Avtal för korttidsarbete'!$D:$D,MATCH(D513,'Avtal för korttidsarbete'!$G:$G,0)))</f>
        <v>-</v>
      </c>
      <c r="FQ513" s="113" t="b">
        <f>IFERROR(G513&gt;INDEX(Uppsägningar!E:E,MATCH(C513,Uppsägningar!C:C,0)),FALSE)</f>
        <v>0</v>
      </c>
    </row>
    <row r="514" spans="1:173" x14ac:dyDescent="0.25">
      <c r="A514" s="19">
        <v>498</v>
      </c>
      <c r="B514" s="20"/>
      <c r="C514" s="183"/>
      <c r="D514" s="66"/>
      <c r="E514" s="212">
        <f>IFERROR(INDEX(Admin!$C$7:$C$10,MATCH(FP514,TblNivåValTExt,0)),0)</f>
        <v>0</v>
      </c>
      <c r="F514" s="1"/>
      <c r="G514" s="1"/>
      <c r="H514" s="78"/>
      <c r="I514" s="181"/>
      <c r="J514" s="181"/>
      <c r="K514" s="182"/>
      <c r="L514" s="182"/>
      <c r="M514" s="181"/>
      <c r="N514" s="181"/>
      <c r="O514" s="181"/>
      <c r="P514" s="182"/>
      <c r="Q514" s="182"/>
      <c r="R514" s="181"/>
      <c r="S514" s="181"/>
      <c r="T514" s="181"/>
      <c r="U514" s="182"/>
      <c r="V514" s="182"/>
      <c r="W514" s="181"/>
      <c r="X514" s="181"/>
      <c r="Y514" s="181"/>
      <c r="Z514" s="182"/>
      <c r="AA514" s="182"/>
      <c r="AB514" s="181"/>
      <c r="AC514" s="181"/>
      <c r="AD514" s="181"/>
      <c r="AE514" s="182"/>
      <c r="AF514" s="182"/>
      <c r="AG514" s="181"/>
      <c r="AH514" s="181"/>
      <c r="AI514" s="181"/>
      <c r="AJ514" s="182"/>
      <c r="AK514" s="182"/>
      <c r="AL514" s="181"/>
      <c r="AM514" s="181"/>
      <c r="AN514" s="181"/>
      <c r="AO514" s="182"/>
      <c r="AP514" s="182"/>
      <c r="AQ514" s="181"/>
      <c r="AR514" s="181"/>
      <c r="AS514" s="181"/>
      <c r="AT514" s="182"/>
      <c r="AU514" s="182"/>
      <c r="AV514" s="181"/>
      <c r="AW514" s="181"/>
      <c r="AX514" s="181"/>
      <c r="AY514" s="182"/>
      <c r="AZ514" s="182"/>
      <c r="BA514" s="181"/>
      <c r="BB514" s="181"/>
      <c r="BC514" s="181"/>
      <c r="BD514" s="182"/>
      <c r="BE514" s="182"/>
      <c r="BF514" s="181"/>
      <c r="BG514" s="180">
        <f t="shared" si="878"/>
        <v>0</v>
      </c>
      <c r="BH514" s="116" t="str">
        <f t="shared" si="879"/>
        <v/>
      </c>
      <c r="BI514" s="80" t="b">
        <f t="shared" si="827"/>
        <v>0</v>
      </c>
      <c r="BJ514" s="80" t="str">
        <f t="shared" si="828"/>
        <v/>
      </c>
      <c r="BK514" s="80" t="b">
        <f t="shared" si="880"/>
        <v>0</v>
      </c>
      <c r="BL514" s="13" t="str">
        <f t="shared" si="829"/>
        <v/>
      </c>
      <c r="BM514" s="13" t="b">
        <f t="shared" si="881"/>
        <v>0</v>
      </c>
      <c r="BN514" s="35" t="str">
        <f t="shared" si="830"/>
        <v/>
      </c>
      <c r="BO514" s="13" t="b">
        <f t="shared" si="831"/>
        <v>0</v>
      </c>
      <c r="BP514" s="35" t="str">
        <f t="shared" si="832"/>
        <v/>
      </c>
      <c r="BQ514" s="13" t="b">
        <f t="shared" si="833"/>
        <v>0</v>
      </c>
      <c r="BR514" s="35" t="str">
        <f t="shared" si="834"/>
        <v/>
      </c>
      <c r="BS514" s="35" t="b">
        <f t="shared" si="835"/>
        <v>0</v>
      </c>
      <c r="BT514" s="35" t="str">
        <f t="shared" si="836"/>
        <v/>
      </c>
      <c r="BU514" s="35" t="b">
        <f t="shared" si="837"/>
        <v>0</v>
      </c>
      <c r="BV514" s="35" t="str">
        <f t="shared" si="838"/>
        <v/>
      </c>
      <c r="BW514" s="13" t="b">
        <f t="shared" si="913"/>
        <v>0</v>
      </c>
      <c r="BX514" s="35" t="str">
        <f t="shared" si="839"/>
        <v/>
      </c>
      <c r="BY514" s="265" t="b">
        <f t="shared" si="882"/>
        <v>0</v>
      </c>
      <c r="BZ514" s="35" t="str">
        <f t="shared" si="840"/>
        <v/>
      </c>
      <c r="CA514" s="265" t="b">
        <f t="shared" si="883"/>
        <v>0</v>
      </c>
      <c r="CB514" s="35" t="str">
        <f t="shared" si="841"/>
        <v/>
      </c>
      <c r="CC514" s="272" t="b">
        <f t="shared" si="884"/>
        <v>0</v>
      </c>
      <c r="CD514" s="35" t="str">
        <f t="shared" si="842"/>
        <v/>
      </c>
      <c r="CE514" s="13" t="b">
        <f t="shared" si="843"/>
        <v>0</v>
      </c>
      <c r="CF514" s="35" t="str">
        <f t="shared" si="844"/>
        <v/>
      </c>
      <c r="CG514" s="179">
        <f t="shared" si="845"/>
        <v>0</v>
      </c>
      <c r="CH514" s="179">
        <f t="shared" si="846"/>
        <v>0</v>
      </c>
      <c r="CI514" s="218">
        <f t="shared" si="885"/>
        <v>0</v>
      </c>
      <c r="CJ514" s="218">
        <f t="shared" si="886"/>
        <v>0</v>
      </c>
      <c r="CK514" s="218">
        <f t="shared" si="887"/>
        <v>0</v>
      </c>
      <c r="CL514" s="218">
        <f t="shared" si="888"/>
        <v>0</v>
      </c>
      <c r="CM514" s="218">
        <f t="shared" si="889"/>
        <v>0</v>
      </c>
      <c r="CN514" s="218">
        <f t="shared" si="890"/>
        <v>0</v>
      </c>
      <c r="CO514" s="218">
        <f t="shared" si="891"/>
        <v>0</v>
      </c>
      <c r="CP514" s="218">
        <f t="shared" si="892"/>
        <v>0</v>
      </c>
      <c r="CQ514" s="218">
        <f t="shared" si="893"/>
        <v>0</v>
      </c>
      <c r="CR514" s="218">
        <f t="shared" si="894"/>
        <v>0</v>
      </c>
      <c r="CS514" s="14">
        <f t="shared" si="847"/>
        <v>0</v>
      </c>
      <c r="CT514" s="236">
        <f t="shared" si="848"/>
        <v>0</v>
      </c>
      <c r="CU514" s="237">
        <f t="shared" si="922"/>
        <v>0</v>
      </c>
      <c r="CV514" s="16">
        <f t="shared" si="922"/>
        <v>0</v>
      </c>
      <c r="CW514" s="16">
        <f t="shared" si="922"/>
        <v>0</v>
      </c>
      <c r="CX514" s="16">
        <f t="shared" si="922"/>
        <v>0</v>
      </c>
      <c r="CY514" s="16">
        <f t="shared" si="922"/>
        <v>0</v>
      </c>
      <c r="CZ514" s="16">
        <f t="shared" si="922"/>
        <v>0</v>
      </c>
      <c r="DA514" s="16">
        <f t="shared" si="922"/>
        <v>0</v>
      </c>
      <c r="DB514" s="16">
        <f t="shared" si="922"/>
        <v>0</v>
      </c>
      <c r="DC514" s="16">
        <f t="shared" si="922"/>
        <v>0</v>
      </c>
      <c r="DD514" s="238">
        <f t="shared" si="922"/>
        <v>0</v>
      </c>
      <c r="DE514" s="232">
        <f t="shared" si="923"/>
        <v>0</v>
      </c>
      <c r="DF514" s="132">
        <f t="shared" si="923"/>
        <v>0</v>
      </c>
      <c r="DG514" s="132">
        <f t="shared" si="923"/>
        <v>0</v>
      </c>
      <c r="DH514" s="132">
        <f t="shared" si="923"/>
        <v>0</v>
      </c>
      <c r="DI514" s="132">
        <f t="shared" si="923"/>
        <v>0</v>
      </c>
      <c r="DJ514" s="132">
        <f t="shared" si="923"/>
        <v>0</v>
      </c>
      <c r="DK514" s="132">
        <f t="shared" si="923"/>
        <v>0</v>
      </c>
      <c r="DL514" s="132">
        <f t="shared" si="923"/>
        <v>0</v>
      </c>
      <c r="DM514" s="132">
        <f t="shared" si="923"/>
        <v>0</v>
      </c>
      <c r="DN514" s="233">
        <f t="shared" si="923"/>
        <v>0</v>
      </c>
      <c r="DO514" s="232">
        <f t="shared" si="849"/>
        <v>0</v>
      </c>
      <c r="DP514" s="132">
        <f t="shared" si="850"/>
        <v>0</v>
      </c>
      <c r="DQ514" s="132">
        <f t="shared" si="851"/>
        <v>0</v>
      </c>
      <c r="DR514" s="132">
        <f t="shared" si="852"/>
        <v>0</v>
      </c>
      <c r="DS514" s="132">
        <f t="shared" si="853"/>
        <v>0</v>
      </c>
      <c r="DT514" s="132">
        <f t="shared" si="854"/>
        <v>0</v>
      </c>
      <c r="DU514" s="132">
        <f t="shared" si="855"/>
        <v>0</v>
      </c>
      <c r="DV514" s="132">
        <f t="shared" si="856"/>
        <v>0</v>
      </c>
      <c r="DW514" s="132">
        <f t="shared" si="857"/>
        <v>0</v>
      </c>
      <c r="DX514" s="233">
        <f t="shared" si="858"/>
        <v>0</v>
      </c>
      <c r="DY514" s="231" t="b">
        <f t="shared" si="895"/>
        <v>0</v>
      </c>
      <c r="DZ514" s="163"/>
      <c r="EA514" s="226" t="str">
        <f t="shared" si="896"/>
        <v/>
      </c>
      <c r="EB514" s="178" t="str">
        <f t="shared" si="897"/>
        <v/>
      </c>
      <c r="EC514" s="178" t="str">
        <f t="shared" si="898"/>
        <v/>
      </c>
      <c r="ED514" s="178" t="str">
        <f t="shared" si="899"/>
        <v/>
      </c>
      <c r="EE514" s="178" t="str">
        <f t="shared" si="900"/>
        <v/>
      </c>
      <c r="EF514" s="178" t="str">
        <f t="shared" si="901"/>
        <v/>
      </c>
      <c r="EG514" s="178" t="str">
        <f t="shared" si="902"/>
        <v/>
      </c>
      <c r="EH514" s="178" t="str">
        <f t="shared" si="903"/>
        <v/>
      </c>
      <c r="EI514" s="178" t="str">
        <f t="shared" si="904"/>
        <v/>
      </c>
      <c r="EJ514" s="227" t="str">
        <f t="shared" si="905"/>
        <v/>
      </c>
      <c r="EK514" s="230" t="str">
        <f t="shared" si="859"/>
        <v/>
      </c>
      <c r="EL514" s="177" t="str">
        <f t="shared" si="860"/>
        <v/>
      </c>
      <c r="EM514" s="177" t="str">
        <f t="shared" si="861"/>
        <v/>
      </c>
      <c r="EN514" s="177" t="str">
        <f t="shared" si="862"/>
        <v/>
      </c>
      <c r="EO514" s="177" t="str">
        <f t="shared" si="863"/>
        <v/>
      </c>
      <c r="EP514" s="177" t="str">
        <f t="shared" si="864"/>
        <v/>
      </c>
      <c r="EQ514" s="177" t="str">
        <f t="shared" si="865"/>
        <v/>
      </c>
      <c r="ER514" s="177" t="str">
        <f t="shared" si="866"/>
        <v/>
      </c>
      <c r="ES514" s="177" t="str">
        <f t="shared" si="867"/>
        <v/>
      </c>
      <c r="ET514" s="177" t="str">
        <f t="shared" si="868"/>
        <v/>
      </c>
      <c r="EU514" s="229" t="e">
        <f t="shared" si="869"/>
        <v>#VALUE!</v>
      </c>
      <c r="EV514" s="27" t="e">
        <f t="shared" si="870"/>
        <v>#VALUE!</v>
      </c>
      <c r="EW514" s="27" t="e">
        <f t="shared" si="871"/>
        <v>#VALUE!</v>
      </c>
      <c r="EX514" s="28" t="e">
        <f t="shared" si="872"/>
        <v>#VALUE!</v>
      </c>
      <c r="EY514" s="28" t="e">
        <f t="shared" si="873"/>
        <v>#VALUE!</v>
      </c>
      <c r="EZ514" s="28" t="b">
        <f t="shared" si="874"/>
        <v>0</v>
      </c>
      <c r="FA514" s="176" t="str">
        <f t="shared" si="875"/>
        <v/>
      </c>
      <c r="FB514" s="27" t="e" cm="1">
        <f t="array" aca="1" ref="FB514" ca="1">TEXT(RIGHT(10-RIGHT(SUM(INDEX(1*(MID(MID(C514,1,1)*2,ROW(INDIRECT("1:"&amp;LEN(MID(C514,1,1)*2))),1)),,))+MID(C514,2,1)+
SUM(INDEX(1*(MID(MID(C514,3,1)*2,ROW(INDIRECT("1:"&amp;LEN(MID(C514,3,1)*2))),1)),,))+MID(C514,4,1)+
SUM(INDEX(1*(MID(MID(C514,5,1)*2,ROW(INDIRECT("1:"&amp;LEN(MID(C514,5,1)*2))),1)),,))+MID(C514,6,1)+
SUM(INDEX(1*(MID(MID(C514,8,1)*2,ROW(INDIRECT("1:"&amp;LEN(MID(C514,8,1)*2))),1)),,))+MID(C514,9,1)+
SUM(INDEX(1*(MID(MID(C514,10,1)*2,ROW(INDIRECT("1:"&amp;LEN(MID(C514,10,1)*2))),1)),,)),1),1),"0")</f>
        <v>#VALUE!</v>
      </c>
      <c r="FC514" s="27" t="str">
        <f t="shared" si="876"/>
        <v/>
      </c>
      <c r="FD514" s="29" t="b">
        <f t="shared" si="877"/>
        <v>0</v>
      </c>
      <c r="FE514" s="112" t="b">
        <f>IFERROR(MATCH(D514,'Avtal för korttidsarbete'!$G$13:$G$1012,0),TRUE)</f>
        <v>1</v>
      </c>
      <c r="FF514" s="112" t="b">
        <f t="shared" si="906"/>
        <v>0</v>
      </c>
      <c r="FG514" s="113" t="str" cm="1">
        <f t="array" ref="FG514">IF(FE514=TRUE,"x",INDEX('Avtal för korttidsarbete'!$E$13:$E$1012,$FE514))</f>
        <v>x</v>
      </c>
      <c r="FH514" s="113" t="str" cm="1">
        <f t="array" ref="FH514">IF(FE514=TRUE,"x",INDEX('Avtal för korttidsarbete'!$F$13:$F$1012,$FE514))</f>
        <v>x</v>
      </c>
      <c r="FI514" s="112" t="b">
        <f t="shared" si="907"/>
        <v>0</v>
      </c>
      <c r="FJ514" s="135">
        <f t="shared" si="908"/>
        <v>44166</v>
      </c>
      <c r="FK514" s="135">
        <f t="shared" si="909"/>
        <v>44377</v>
      </c>
      <c r="FL514" s="112" t="b">
        <f t="shared" si="910"/>
        <v>0</v>
      </c>
      <c r="FM514" s="113">
        <f t="shared" si="911"/>
        <v>44166</v>
      </c>
      <c r="FN514" s="135">
        <f t="shared" si="912"/>
        <v>44377</v>
      </c>
      <c r="FO514" s="148" t="b">
        <f>IFERROR(INDEX('Avtal för korttidsarbete'!R:R,MATCH(D514,'Avtal för korttidsarbete'!$G:$G,0)),TRUE)</f>
        <v>1</v>
      </c>
      <c r="FP514" s="135" t="str">
        <f>IF(FO514,"-",INDEX('Avtal för korttidsarbete'!$D:$D,MATCH(D514,'Avtal för korttidsarbete'!$G:$G,0)))</f>
        <v>-</v>
      </c>
      <c r="FQ514" s="113" t="b">
        <f>IFERROR(G514&gt;INDEX(Uppsägningar!E:E,MATCH(C514,Uppsägningar!C:C,0)),FALSE)</f>
        <v>0</v>
      </c>
    </row>
    <row r="515" spans="1:173" x14ac:dyDescent="0.25">
      <c r="A515" s="19">
        <v>499</v>
      </c>
      <c r="B515" s="20"/>
      <c r="C515" s="183"/>
      <c r="D515" s="66"/>
      <c r="E515" s="212">
        <f>IFERROR(INDEX(Admin!$C$7:$C$10,MATCH(FP515,TblNivåValTExt,0)),0)</f>
        <v>0</v>
      </c>
      <c r="F515" s="1"/>
      <c r="G515" s="1"/>
      <c r="H515" s="78"/>
      <c r="I515" s="181"/>
      <c r="J515" s="181"/>
      <c r="K515" s="182"/>
      <c r="L515" s="182"/>
      <c r="M515" s="181"/>
      <c r="N515" s="181"/>
      <c r="O515" s="181"/>
      <c r="P515" s="182"/>
      <c r="Q515" s="182"/>
      <c r="R515" s="181"/>
      <c r="S515" s="181"/>
      <c r="T515" s="181"/>
      <c r="U515" s="182"/>
      <c r="V515" s="182"/>
      <c r="W515" s="181"/>
      <c r="X515" s="181"/>
      <c r="Y515" s="181"/>
      <c r="Z515" s="182"/>
      <c r="AA515" s="182"/>
      <c r="AB515" s="181"/>
      <c r="AC515" s="181"/>
      <c r="AD515" s="181"/>
      <c r="AE515" s="182"/>
      <c r="AF515" s="182"/>
      <c r="AG515" s="181"/>
      <c r="AH515" s="181"/>
      <c r="AI515" s="181"/>
      <c r="AJ515" s="182"/>
      <c r="AK515" s="182"/>
      <c r="AL515" s="181"/>
      <c r="AM515" s="181"/>
      <c r="AN515" s="181"/>
      <c r="AO515" s="182"/>
      <c r="AP515" s="182"/>
      <c r="AQ515" s="181"/>
      <c r="AR515" s="181"/>
      <c r="AS515" s="181"/>
      <c r="AT515" s="182"/>
      <c r="AU515" s="182"/>
      <c r="AV515" s="181"/>
      <c r="AW515" s="181"/>
      <c r="AX515" s="181"/>
      <c r="AY515" s="182"/>
      <c r="AZ515" s="182"/>
      <c r="BA515" s="181"/>
      <c r="BB515" s="181"/>
      <c r="BC515" s="181"/>
      <c r="BD515" s="182"/>
      <c r="BE515" s="182"/>
      <c r="BF515" s="181"/>
      <c r="BG515" s="180">
        <f t="shared" si="878"/>
        <v>0</v>
      </c>
      <c r="BH515" s="116" t="str">
        <f t="shared" si="879"/>
        <v/>
      </c>
      <c r="BI515" s="80" t="b">
        <f t="shared" si="827"/>
        <v>0</v>
      </c>
      <c r="BJ515" s="80" t="str">
        <f t="shared" si="828"/>
        <v/>
      </c>
      <c r="BK515" s="80" t="b">
        <f t="shared" si="880"/>
        <v>0</v>
      </c>
      <c r="BL515" s="13" t="str">
        <f t="shared" si="829"/>
        <v/>
      </c>
      <c r="BM515" s="13" t="b">
        <f t="shared" si="881"/>
        <v>0</v>
      </c>
      <c r="BN515" s="35" t="str">
        <f t="shared" si="830"/>
        <v/>
      </c>
      <c r="BO515" s="13" t="b">
        <f t="shared" si="831"/>
        <v>0</v>
      </c>
      <c r="BP515" s="35" t="str">
        <f t="shared" si="832"/>
        <v/>
      </c>
      <c r="BQ515" s="13" t="b">
        <f t="shared" si="833"/>
        <v>0</v>
      </c>
      <c r="BR515" s="35" t="str">
        <f t="shared" si="834"/>
        <v/>
      </c>
      <c r="BS515" s="35" t="b">
        <f t="shared" si="835"/>
        <v>0</v>
      </c>
      <c r="BT515" s="35" t="str">
        <f t="shared" si="836"/>
        <v/>
      </c>
      <c r="BU515" s="35" t="b">
        <f t="shared" si="837"/>
        <v>0</v>
      </c>
      <c r="BV515" s="35" t="str">
        <f t="shared" si="838"/>
        <v/>
      </c>
      <c r="BW515" s="13" t="b">
        <f t="shared" si="913"/>
        <v>0</v>
      </c>
      <c r="BX515" s="35" t="str">
        <f t="shared" si="839"/>
        <v/>
      </c>
      <c r="BY515" s="265" t="b">
        <f t="shared" si="882"/>
        <v>0</v>
      </c>
      <c r="BZ515" s="35" t="str">
        <f t="shared" si="840"/>
        <v/>
      </c>
      <c r="CA515" s="265" t="b">
        <f t="shared" si="883"/>
        <v>0</v>
      </c>
      <c r="CB515" s="35" t="str">
        <f t="shared" si="841"/>
        <v/>
      </c>
      <c r="CC515" s="272" t="b">
        <f t="shared" si="884"/>
        <v>0</v>
      </c>
      <c r="CD515" s="35" t="str">
        <f t="shared" si="842"/>
        <v/>
      </c>
      <c r="CE515" s="13" t="b">
        <f t="shared" si="843"/>
        <v>0</v>
      </c>
      <c r="CF515" s="35" t="str">
        <f t="shared" si="844"/>
        <v/>
      </c>
      <c r="CG515" s="179">
        <f t="shared" si="845"/>
        <v>0</v>
      </c>
      <c r="CH515" s="179">
        <f t="shared" si="846"/>
        <v>0</v>
      </c>
      <c r="CI515" s="218">
        <f t="shared" si="885"/>
        <v>0</v>
      </c>
      <c r="CJ515" s="218">
        <f t="shared" si="886"/>
        <v>0</v>
      </c>
      <c r="CK515" s="218">
        <f t="shared" si="887"/>
        <v>0</v>
      </c>
      <c r="CL515" s="218">
        <f t="shared" si="888"/>
        <v>0</v>
      </c>
      <c r="CM515" s="218">
        <f t="shared" si="889"/>
        <v>0</v>
      </c>
      <c r="CN515" s="218">
        <f t="shared" si="890"/>
        <v>0</v>
      </c>
      <c r="CO515" s="218">
        <f t="shared" si="891"/>
        <v>0</v>
      </c>
      <c r="CP515" s="218">
        <f t="shared" si="892"/>
        <v>0</v>
      </c>
      <c r="CQ515" s="218">
        <f t="shared" si="893"/>
        <v>0</v>
      </c>
      <c r="CR515" s="218">
        <f t="shared" si="894"/>
        <v>0</v>
      </c>
      <c r="CS515" s="14">
        <f t="shared" si="847"/>
        <v>0</v>
      </c>
      <c r="CT515" s="236">
        <f t="shared" si="848"/>
        <v>0</v>
      </c>
      <c r="CU515" s="237">
        <f t="shared" si="922"/>
        <v>0</v>
      </c>
      <c r="CV515" s="16">
        <f t="shared" si="922"/>
        <v>0</v>
      </c>
      <c r="CW515" s="16">
        <f t="shared" si="922"/>
        <v>0</v>
      </c>
      <c r="CX515" s="16">
        <f t="shared" si="922"/>
        <v>0</v>
      </c>
      <c r="CY515" s="16">
        <f t="shared" si="922"/>
        <v>0</v>
      </c>
      <c r="CZ515" s="16">
        <f t="shared" si="922"/>
        <v>0</v>
      </c>
      <c r="DA515" s="16">
        <f t="shared" si="922"/>
        <v>0</v>
      </c>
      <c r="DB515" s="16">
        <f t="shared" si="922"/>
        <v>0</v>
      </c>
      <c r="DC515" s="16">
        <f t="shared" si="922"/>
        <v>0</v>
      </c>
      <c r="DD515" s="238">
        <f t="shared" si="922"/>
        <v>0</v>
      </c>
      <c r="DE515" s="232">
        <f t="shared" si="923"/>
        <v>0</v>
      </c>
      <c r="DF515" s="132">
        <f t="shared" si="923"/>
        <v>0</v>
      </c>
      <c r="DG515" s="132">
        <f t="shared" si="923"/>
        <v>0</v>
      </c>
      <c r="DH515" s="132">
        <f t="shared" si="923"/>
        <v>0</v>
      </c>
      <c r="DI515" s="132">
        <f t="shared" si="923"/>
        <v>0</v>
      </c>
      <c r="DJ515" s="132">
        <f t="shared" si="923"/>
        <v>0</v>
      </c>
      <c r="DK515" s="132">
        <f t="shared" si="923"/>
        <v>0</v>
      </c>
      <c r="DL515" s="132">
        <f t="shared" si="923"/>
        <v>0</v>
      </c>
      <c r="DM515" s="132">
        <f t="shared" si="923"/>
        <v>0</v>
      </c>
      <c r="DN515" s="233">
        <f t="shared" si="923"/>
        <v>0</v>
      </c>
      <c r="DO515" s="232">
        <f t="shared" si="849"/>
        <v>0</v>
      </c>
      <c r="DP515" s="132">
        <f t="shared" si="850"/>
        <v>0</v>
      </c>
      <c r="DQ515" s="132">
        <f t="shared" si="851"/>
        <v>0</v>
      </c>
      <c r="DR515" s="132">
        <f t="shared" si="852"/>
        <v>0</v>
      </c>
      <c r="DS515" s="132">
        <f t="shared" si="853"/>
        <v>0</v>
      </c>
      <c r="DT515" s="132">
        <f t="shared" si="854"/>
        <v>0</v>
      </c>
      <c r="DU515" s="132">
        <f t="shared" si="855"/>
        <v>0</v>
      </c>
      <c r="DV515" s="132">
        <f t="shared" si="856"/>
        <v>0</v>
      </c>
      <c r="DW515" s="132">
        <f t="shared" si="857"/>
        <v>0</v>
      </c>
      <c r="DX515" s="233">
        <f t="shared" si="858"/>
        <v>0</v>
      </c>
      <c r="DY515" s="231" t="b">
        <f t="shared" si="895"/>
        <v>0</v>
      </c>
      <c r="DZ515" s="163"/>
      <c r="EA515" s="226" t="str">
        <f t="shared" si="896"/>
        <v/>
      </c>
      <c r="EB515" s="178" t="str">
        <f t="shared" si="897"/>
        <v/>
      </c>
      <c r="EC515" s="178" t="str">
        <f t="shared" si="898"/>
        <v/>
      </c>
      <c r="ED515" s="178" t="str">
        <f t="shared" si="899"/>
        <v/>
      </c>
      <c r="EE515" s="178" t="str">
        <f t="shared" si="900"/>
        <v/>
      </c>
      <c r="EF515" s="178" t="str">
        <f t="shared" si="901"/>
        <v/>
      </c>
      <c r="EG515" s="178" t="str">
        <f t="shared" si="902"/>
        <v/>
      </c>
      <c r="EH515" s="178" t="str">
        <f t="shared" si="903"/>
        <v/>
      </c>
      <c r="EI515" s="178" t="str">
        <f t="shared" si="904"/>
        <v/>
      </c>
      <c r="EJ515" s="227" t="str">
        <f t="shared" si="905"/>
        <v/>
      </c>
      <c r="EK515" s="230" t="str">
        <f t="shared" si="859"/>
        <v/>
      </c>
      <c r="EL515" s="177" t="str">
        <f t="shared" si="860"/>
        <v/>
      </c>
      <c r="EM515" s="177" t="str">
        <f t="shared" si="861"/>
        <v/>
      </c>
      <c r="EN515" s="177" t="str">
        <f t="shared" si="862"/>
        <v/>
      </c>
      <c r="EO515" s="177" t="str">
        <f t="shared" si="863"/>
        <v/>
      </c>
      <c r="EP515" s="177" t="str">
        <f t="shared" si="864"/>
        <v/>
      </c>
      <c r="EQ515" s="177" t="str">
        <f t="shared" si="865"/>
        <v/>
      </c>
      <c r="ER515" s="177" t="str">
        <f t="shared" si="866"/>
        <v/>
      </c>
      <c r="ES515" s="177" t="str">
        <f t="shared" si="867"/>
        <v/>
      </c>
      <c r="ET515" s="177" t="str">
        <f t="shared" si="868"/>
        <v/>
      </c>
      <c r="EU515" s="229" t="e">
        <f t="shared" si="869"/>
        <v>#VALUE!</v>
      </c>
      <c r="EV515" s="27" t="e">
        <f t="shared" si="870"/>
        <v>#VALUE!</v>
      </c>
      <c r="EW515" s="27" t="e">
        <f t="shared" si="871"/>
        <v>#VALUE!</v>
      </c>
      <c r="EX515" s="28" t="e">
        <f t="shared" si="872"/>
        <v>#VALUE!</v>
      </c>
      <c r="EY515" s="28" t="e">
        <f t="shared" si="873"/>
        <v>#VALUE!</v>
      </c>
      <c r="EZ515" s="28" t="b">
        <f t="shared" si="874"/>
        <v>0</v>
      </c>
      <c r="FA515" s="176" t="str">
        <f t="shared" si="875"/>
        <v/>
      </c>
      <c r="FB515" s="27" t="e" cm="1">
        <f t="array" aca="1" ref="FB515" ca="1">TEXT(RIGHT(10-RIGHT(SUM(INDEX(1*(MID(MID(C515,1,1)*2,ROW(INDIRECT("1:"&amp;LEN(MID(C515,1,1)*2))),1)),,))+MID(C515,2,1)+
SUM(INDEX(1*(MID(MID(C515,3,1)*2,ROW(INDIRECT("1:"&amp;LEN(MID(C515,3,1)*2))),1)),,))+MID(C515,4,1)+
SUM(INDEX(1*(MID(MID(C515,5,1)*2,ROW(INDIRECT("1:"&amp;LEN(MID(C515,5,1)*2))),1)),,))+MID(C515,6,1)+
SUM(INDEX(1*(MID(MID(C515,8,1)*2,ROW(INDIRECT("1:"&amp;LEN(MID(C515,8,1)*2))),1)),,))+MID(C515,9,1)+
SUM(INDEX(1*(MID(MID(C515,10,1)*2,ROW(INDIRECT("1:"&amp;LEN(MID(C515,10,1)*2))),1)),,)),1),1),"0")</f>
        <v>#VALUE!</v>
      </c>
      <c r="FC515" s="27" t="str">
        <f t="shared" si="876"/>
        <v/>
      </c>
      <c r="FD515" s="29" t="b">
        <f t="shared" si="877"/>
        <v>0</v>
      </c>
      <c r="FE515" s="112" t="b">
        <f>IFERROR(MATCH(D515,'Avtal för korttidsarbete'!$G$13:$G$1012,0),TRUE)</f>
        <v>1</v>
      </c>
      <c r="FF515" s="112" t="b">
        <f t="shared" si="906"/>
        <v>0</v>
      </c>
      <c r="FG515" s="113" t="str" cm="1">
        <f t="array" ref="FG515">IF(FE515=TRUE,"x",INDEX('Avtal för korttidsarbete'!$E$13:$E$1012,$FE515))</f>
        <v>x</v>
      </c>
      <c r="FH515" s="113" t="str" cm="1">
        <f t="array" ref="FH515">IF(FE515=TRUE,"x",INDEX('Avtal för korttidsarbete'!$F$13:$F$1012,$FE515))</f>
        <v>x</v>
      </c>
      <c r="FI515" s="112" t="b">
        <f t="shared" si="907"/>
        <v>0</v>
      </c>
      <c r="FJ515" s="135">
        <f t="shared" si="908"/>
        <v>44166</v>
      </c>
      <c r="FK515" s="135">
        <f t="shared" si="909"/>
        <v>44377</v>
      </c>
      <c r="FL515" s="112" t="b">
        <f t="shared" si="910"/>
        <v>0</v>
      </c>
      <c r="FM515" s="113">
        <f t="shared" si="911"/>
        <v>44166</v>
      </c>
      <c r="FN515" s="135">
        <f t="shared" si="912"/>
        <v>44377</v>
      </c>
      <c r="FO515" s="148" t="b">
        <f>IFERROR(INDEX('Avtal för korttidsarbete'!R:R,MATCH(D515,'Avtal för korttidsarbete'!$G:$G,0)),TRUE)</f>
        <v>1</v>
      </c>
      <c r="FP515" s="135" t="str">
        <f>IF(FO515,"-",INDEX('Avtal för korttidsarbete'!$D:$D,MATCH(D515,'Avtal för korttidsarbete'!$G:$G,0)))</f>
        <v>-</v>
      </c>
      <c r="FQ515" s="113" t="b">
        <f>IFERROR(G515&gt;INDEX(Uppsägningar!E:E,MATCH(C515,Uppsägningar!C:C,0)),FALSE)</f>
        <v>0</v>
      </c>
    </row>
    <row r="516" spans="1:173" x14ac:dyDescent="0.25">
      <c r="A516" s="19">
        <v>500</v>
      </c>
      <c r="B516" s="20"/>
      <c r="C516" s="183"/>
      <c r="D516" s="66"/>
      <c r="E516" s="212">
        <f>IFERROR(INDEX(Admin!$C$7:$C$10,MATCH(FP516,TblNivåValTExt,0)),0)</f>
        <v>0</v>
      </c>
      <c r="F516" s="1"/>
      <c r="G516" s="1"/>
      <c r="H516" s="78"/>
      <c r="I516" s="181"/>
      <c r="J516" s="181"/>
      <c r="K516" s="182"/>
      <c r="L516" s="182"/>
      <c r="M516" s="181"/>
      <c r="N516" s="181"/>
      <c r="O516" s="181"/>
      <c r="P516" s="182"/>
      <c r="Q516" s="182"/>
      <c r="R516" s="181"/>
      <c r="S516" s="181"/>
      <c r="T516" s="181"/>
      <c r="U516" s="182"/>
      <c r="V516" s="182"/>
      <c r="W516" s="181"/>
      <c r="X516" s="181"/>
      <c r="Y516" s="181"/>
      <c r="Z516" s="182"/>
      <c r="AA516" s="182"/>
      <c r="AB516" s="181"/>
      <c r="AC516" s="181"/>
      <c r="AD516" s="181"/>
      <c r="AE516" s="182"/>
      <c r="AF516" s="182"/>
      <c r="AG516" s="181"/>
      <c r="AH516" s="181"/>
      <c r="AI516" s="181"/>
      <c r="AJ516" s="182"/>
      <c r="AK516" s="182"/>
      <c r="AL516" s="181"/>
      <c r="AM516" s="181"/>
      <c r="AN516" s="181"/>
      <c r="AO516" s="182"/>
      <c r="AP516" s="182"/>
      <c r="AQ516" s="181"/>
      <c r="AR516" s="181"/>
      <c r="AS516" s="181"/>
      <c r="AT516" s="182"/>
      <c r="AU516" s="182"/>
      <c r="AV516" s="181"/>
      <c r="AW516" s="181"/>
      <c r="AX516" s="181"/>
      <c r="AY516" s="182"/>
      <c r="AZ516" s="182"/>
      <c r="BA516" s="181"/>
      <c r="BB516" s="181"/>
      <c r="BC516" s="181"/>
      <c r="BD516" s="182"/>
      <c r="BE516" s="182"/>
      <c r="BF516" s="181"/>
      <c r="BG516" s="180">
        <f t="shared" si="878"/>
        <v>0</v>
      </c>
      <c r="BH516" s="116" t="str">
        <f t="shared" si="879"/>
        <v/>
      </c>
      <c r="BI516" s="80" t="b">
        <f t="shared" si="827"/>
        <v>0</v>
      </c>
      <c r="BJ516" s="80" t="str">
        <f t="shared" si="828"/>
        <v/>
      </c>
      <c r="BK516" s="80" t="b">
        <f t="shared" si="880"/>
        <v>0</v>
      </c>
      <c r="BL516" s="13" t="str">
        <f t="shared" si="829"/>
        <v/>
      </c>
      <c r="BM516" s="13" t="b">
        <f t="shared" si="881"/>
        <v>0</v>
      </c>
      <c r="BN516" s="35" t="str">
        <f t="shared" si="830"/>
        <v/>
      </c>
      <c r="BO516" s="13" t="b">
        <f t="shared" si="831"/>
        <v>0</v>
      </c>
      <c r="BP516" s="35" t="str">
        <f t="shared" si="832"/>
        <v/>
      </c>
      <c r="BQ516" s="13" t="b">
        <f t="shared" si="833"/>
        <v>0</v>
      </c>
      <c r="BR516" s="35" t="str">
        <f t="shared" si="834"/>
        <v/>
      </c>
      <c r="BS516" s="35" t="b">
        <f t="shared" si="835"/>
        <v>0</v>
      </c>
      <c r="BT516" s="35" t="str">
        <f t="shared" si="836"/>
        <v/>
      </c>
      <c r="BU516" s="35" t="b">
        <f t="shared" si="837"/>
        <v>0</v>
      </c>
      <c r="BV516" s="35" t="str">
        <f t="shared" si="838"/>
        <v/>
      </c>
      <c r="BW516" s="13" t="b">
        <f t="shared" si="913"/>
        <v>0</v>
      </c>
      <c r="BX516" s="35" t="str">
        <f t="shared" si="839"/>
        <v/>
      </c>
      <c r="BY516" s="265" t="b">
        <f t="shared" si="882"/>
        <v>0</v>
      </c>
      <c r="BZ516" s="35" t="str">
        <f t="shared" si="840"/>
        <v/>
      </c>
      <c r="CA516" s="265" t="b">
        <f t="shared" si="883"/>
        <v>0</v>
      </c>
      <c r="CB516" s="35" t="str">
        <f t="shared" si="841"/>
        <v/>
      </c>
      <c r="CC516" s="272" t="b">
        <f t="shared" si="884"/>
        <v>0</v>
      </c>
      <c r="CD516" s="35" t="str">
        <f t="shared" si="842"/>
        <v/>
      </c>
      <c r="CE516" s="13" t="b">
        <f t="shared" si="843"/>
        <v>0</v>
      </c>
      <c r="CF516" s="35" t="str">
        <f t="shared" si="844"/>
        <v/>
      </c>
      <c r="CG516" s="179">
        <f t="shared" si="845"/>
        <v>0</v>
      </c>
      <c r="CH516" s="179">
        <f t="shared" si="846"/>
        <v>0</v>
      </c>
      <c r="CI516" s="218">
        <f t="shared" si="885"/>
        <v>0</v>
      </c>
      <c r="CJ516" s="218">
        <f t="shared" si="886"/>
        <v>0</v>
      </c>
      <c r="CK516" s="218">
        <f t="shared" si="887"/>
        <v>0</v>
      </c>
      <c r="CL516" s="218">
        <f t="shared" si="888"/>
        <v>0</v>
      </c>
      <c r="CM516" s="218">
        <f t="shared" si="889"/>
        <v>0</v>
      </c>
      <c r="CN516" s="218">
        <f t="shared" si="890"/>
        <v>0</v>
      </c>
      <c r="CO516" s="218">
        <f t="shared" si="891"/>
        <v>0</v>
      </c>
      <c r="CP516" s="218">
        <f t="shared" si="892"/>
        <v>0</v>
      </c>
      <c r="CQ516" s="218">
        <f t="shared" si="893"/>
        <v>0</v>
      </c>
      <c r="CR516" s="218">
        <f t="shared" si="894"/>
        <v>0</v>
      </c>
      <c r="CS516" s="14">
        <f t="shared" si="847"/>
        <v>0</v>
      </c>
      <c r="CT516" s="236">
        <f t="shared" si="848"/>
        <v>0</v>
      </c>
      <c r="CU516" s="237">
        <f t="shared" si="922"/>
        <v>0</v>
      </c>
      <c r="CV516" s="16">
        <f t="shared" si="922"/>
        <v>0</v>
      </c>
      <c r="CW516" s="16">
        <f t="shared" si="922"/>
        <v>0</v>
      </c>
      <c r="CX516" s="16">
        <f t="shared" si="922"/>
        <v>0</v>
      </c>
      <c r="CY516" s="16">
        <f t="shared" si="922"/>
        <v>0</v>
      </c>
      <c r="CZ516" s="16">
        <f t="shared" si="922"/>
        <v>0</v>
      </c>
      <c r="DA516" s="16">
        <f t="shared" si="922"/>
        <v>0</v>
      </c>
      <c r="DB516" s="16">
        <f t="shared" si="922"/>
        <v>0</v>
      </c>
      <c r="DC516" s="16">
        <f t="shared" si="922"/>
        <v>0</v>
      </c>
      <c r="DD516" s="238">
        <f t="shared" si="922"/>
        <v>0</v>
      </c>
      <c r="DE516" s="232">
        <f t="shared" si="923"/>
        <v>0</v>
      </c>
      <c r="DF516" s="132">
        <f t="shared" si="923"/>
        <v>0</v>
      </c>
      <c r="DG516" s="132">
        <f t="shared" si="923"/>
        <v>0</v>
      </c>
      <c r="DH516" s="132">
        <f t="shared" si="923"/>
        <v>0</v>
      </c>
      <c r="DI516" s="132">
        <f t="shared" si="923"/>
        <v>0</v>
      </c>
      <c r="DJ516" s="132">
        <f t="shared" si="923"/>
        <v>0</v>
      </c>
      <c r="DK516" s="132">
        <f t="shared" si="923"/>
        <v>0</v>
      </c>
      <c r="DL516" s="132">
        <f t="shared" si="923"/>
        <v>0</v>
      </c>
      <c r="DM516" s="132">
        <f t="shared" si="923"/>
        <v>0</v>
      </c>
      <c r="DN516" s="233">
        <f t="shared" si="923"/>
        <v>0</v>
      </c>
      <c r="DO516" s="232">
        <f t="shared" si="849"/>
        <v>0</v>
      </c>
      <c r="DP516" s="132">
        <f t="shared" si="850"/>
        <v>0</v>
      </c>
      <c r="DQ516" s="132">
        <f t="shared" si="851"/>
        <v>0</v>
      </c>
      <c r="DR516" s="132">
        <f t="shared" si="852"/>
        <v>0</v>
      </c>
      <c r="DS516" s="132">
        <f t="shared" si="853"/>
        <v>0</v>
      </c>
      <c r="DT516" s="132">
        <f t="shared" si="854"/>
        <v>0</v>
      </c>
      <c r="DU516" s="132">
        <f t="shared" si="855"/>
        <v>0</v>
      </c>
      <c r="DV516" s="132">
        <f t="shared" si="856"/>
        <v>0</v>
      </c>
      <c r="DW516" s="132">
        <f t="shared" si="857"/>
        <v>0</v>
      </c>
      <c r="DX516" s="233">
        <f t="shared" si="858"/>
        <v>0</v>
      </c>
      <c r="DY516" s="231" t="b">
        <f t="shared" si="895"/>
        <v>0</v>
      </c>
      <c r="DZ516" s="163"/>
      <c r="EA516" s="226" t="str">
        <f t="shared" si="896"/>
        <v/>
      </c>
      <c r="EB516" s="178" t="str">
        <f t="shared" si="897"/>
        <v/>
      </c>
      <c r="EC516" s="178" t="str">
        <f t="shared" si="898"/>
        <v/>
      </c>
      <c r="ED516" s="178" t="str">
        <f t="shared" si="899"/>
        <v/>
      </c>
      <c r="EE516" s="178" t="str">
        <f t="shared" si="900"/>
        <v/>
      </c>
      <c r="EF516" s="178" t="str">
        <f t="shared" si="901"/>
        <v/>
      </c>
      <c r="EG516" s="178" t="str">
        <f t="shared" si="902"/>
        <v/>
      </c>
      <c r="EH516" s="178" t="str">
        <f t="shared" si="903"/>
        <v/>
      </c>
      <c r="EI516" s="178" t="str">
        <f t="shared" si="904"/>
        <v/>
      </c>
      <c r="EJ516" s="227" t="str">
        <f t="shared" si="905"/>
        <v/>
      </c>
      <c r="EK516" s="230" t="str">
        <f t="shared" si="859"/>
        <v/>
      </c>
      <c r="EL516" s="177" t="str">
        <f t="shared" si="860"/>
        <v/>
      </c>
      <c r="EM516" s="177" t="str">
        <f t="shared" si="861"/>
        <v/>
      </c>
      <c r="EN516" s="177" t="str">
        <f t="shared" si="862"/>
        <v/>
      </c>
      <c r="EO516" s="177" t="str">
        <f t="shared" si="863"/>
        <v/>
      </c>
      <c r="EP516" s="177" t="str">
        <f t="shared" si="864"/>
        <v/>
      </c>
      <c r="EQ516" s="177" t="str">
        <f t="shared" si="865"/>
        <v/>
      </c>
      <c r="ER516" s="177" t="str">
        <f t="shared" si="866"/>
        <v/>
      </c>
      <c r="ES516" s="177" t="str">
        <f t="shared" si="867"/>
        <v/>
      </c>
      <c r="ET516" s="177" t="str">
        <f t="shared" si="868"/>
        <v/>
      </c>
      <c r="EU516" s="229" t="e">
        <f t="shared" si="869"/>
        <v>#VALUE!</v>
      </c>
      <c r="EV516" s="27" t="e">
        <f t="shared" si="870"/>
        <v>#VALUE!</v>
      </c>
      <c r="EW516" s="27" t="e">
        <f t="shared" si="871"/>
        <v>#VALUE!</v>
      </c>
      <c r="EX516" s="28" t="e">
        <f t="shared" si="872"/>
        <v>#VALUE!</v>
      </c>
      <c r="EY516" s="28" t="e">
        <f t="shared" si="873"/>
        <v>#VALUE!</v>
      </c>
      <c r="EZ516" s="28" t="b">
        <f t="shared" si="874"/>
        <v>0</v>
      </c>
      <c r="FA516" s="176" t="str">
        <f t="shared" si="875"/>
        <v/>
      </c>
      <c r="FB516" s="27" t="e" cm="1">
        <f t="array" aca="1" ref="FB516" ca="1">TEXT(RIGHT(10-RIGHT(SUM(INDEX(1*(MID(MID(C516,1,1)*2,ROW(INDIRECT("1:"&amp;LEN(MID(C516,1,1)*2))),1)),,))+MID(C516,2,1)+
SUM(INDEX(1*(MID(MID(C516,3,1)*2,ROW(INDIRECT("1:"&amp;LEN(MID(C516,3,1)*2))),1)),,))+MID(C516,4,1)+
SUM(INDEX(1*(MID(MID(C516,5,1)*2,ROW(INDIRECT("1:"&amp;LEN(MID(C516,5,1)*2))),1)),,))+MID(C516,6,1)+
SUM(INDEX(1*(MID(MID(C516,8,1)*2,ROW(INDIRECT("1:"&amp;LEN(MID(C516,8,1)*2))),1)),,))+MID(C516,9,1)+
SUM(INDEX(1*(MID(MID(C516,10,1)*2,ROW(INDIRECT("1:"&amp;LEN(MID(C516,10,1)*2))),1)),,)),1),1),"0")</f>
        <v>#VALUE!</v>
      </c>
      <c r="FC516" s="27" t="str">
        <f t="shared" si="876"/>
        <v/>
      </c>
      <c r="FD516" s="29" t="b">
        <f t="shared" si="877"/>
        <v>0</v>
      </c>
      <c r="FE516" s="112" t="b">
        <f>IFERROR(MATCH(D516,'Avtal för korttidsarbete'!$G$13:$G$1012,0),TRUE)</f>
        <v>1</v>
      </c>
      <c r="FF516" s="112" t="b">
        <f t="shared" si="906"/>
        <v>0</v>
      </c>
      <c r="FG516" s="113" t="str" cm="1">
        <f t="array" ref="FG516">IF(FE516=TRUE,"x",INDEX('Avtal för korttidsarbete'!$E$13:$E$1012,$FE516))</f>
        <v>x</v>
      </c>
      <c r="FH516" s="113" t="str" cm="1">
        <f t="array" ref="FH516">IF(FE516=TRUE,"x",INDEX('Avtal för korttidsarbete'!$F$13:$F$1012,$FE516))</f>
        <v>x</v>
      </c>
      <c r="FI516" s="112" t="b">
        <f t="shared" si="907"/>
        <v>0</v>
      </c>
      <c r="FJ516" s="135">
        <f t="shared" si="908"/>
        <v>44166</v>
      </c>
      <c r="FK516" s="135">
        <f t="shared" si="909"/>
        <v>44377</v>
      </c>
      <c r="FL516" s="112" t="b">
        <f t="shared" si="910"/>
        <v>0</v>
      </c>
      <c r="FM516" s="113">
        <f t="shared" si="911"/>
        <v>44166</v>
      </c>
      <c r="FN516" s="135">
        <f t="shared" si="912"/>
        <v>44377</v>
      </c>
      <c r="FO516" s="148" t="b">
        <f>IFERROR(INDEX('Avtal för korttidsarbete'!R:R,MATCH(D516,'Avtal för korttidsarbete'!$G:$G,0)),TRUE)</f>
        <v>1</v>
      </c>
      <c r="FP516" s="135" t="str">
        <f>IF(FO516,"-",INDEX('Avtal för korttidsarbete'!$D:$D,MATCH(D516,'Avtal för korttidsarbete'!$G:$G,0)))</f>
        <v>-</v>
      </c>
      <c r="FQ516" s="113" t="b">
        <f>IFERROR(G516&gt;INDEX(Uppsägningar!E:E,MATCH(C516,Uppsägningar!C:C,0)),FALSE)</f>
        <v>0</v>
      </c>
    </row>
    <row r="517" spans="1:173" x14ac:dyDescent="0.25">
      <c r="A517" s="19">
        <v>501</v>
      </c>
      <c r="B517" s="20"/>
      <c r="C517" s="183"/>
      <c r="D517" s="66"/>
      <c r="E517" s="212">
        <f>IFERROR(INDEX(Admin!$C$7:$C$10,MATCH(FP517,TblNivåValTExt,0)),0)</f>
        <v>0</v>
      </c>
      <c r="F517" s="1"/>
      <c r="G517" s="1"/>
      <c r="H517" s="78"/>
      <c r="I517" s="181"/>
      <c r="J517" s="181"/>
      <c r="K517" s="182"/>
      <c r="L517" s="182"/>
      <c r="M517" s="181"/>
      <c r="N517" s="181"/>
      <c r="O517" s="181"/>
      <c r="P517" s="182"/>
      <c r="Q517" s="182"/>
      <c r="R517" s="181"/>
      <c r="S517" s="181"/>
      <c r="T517" s="181"/>
      <c r="U517" s="182"/>
      <c r="V517" s="182"/>
      <c r="W517" s="181"/>
      <c r="X517" s="181"/>
      <c r="Y517" s="181"/>
      <c r="Z517" s="182"/>
      <c r="AA517" s="182"/>
      <c r="AB517" s="181"/>
      <c r="AC517" s="181"/>
      <c r="AD517" s="181"/>
      <c r="AE517" s="182"/>
      <c r="AF517" s="182"/>
      <c r="AG517" s="181"/>
      <c r="AH517" s="181"/>
      <c r="AI517" s="181"/>
      <c r="AJ517" s="182"/>
      <c r="AK517" s="182"/>
      <c r="AL517" s="181"/>
      <c r="AM517" s="181"/>
      <c r="AN517" s="181"/>
      <c r="AO517" s="182"/>
      <c r="AP517" s="182"/>
      <c r="AQ517" s="181"/>
      <c r="AR517" s="181"/>
      <c r="AS517" s="181"/>
      <c r="AT517" s="182"/>
      <c r="AU517" s="182"/>
      <c r="AV517" s="181"/>
      <c r="AW517" s="181"/>
      <c r="AX517" s="181"/>
      <c r="AY517" s="182"/>
      <c r="AZ517" s="182"/>
      <c r="BA517" s="181"/>
      <c r="BB517" s="181"/>
      <c r="BC517" s="181"/>
      <c r="BD517" s="182"/>
      <c r="BE517" s="182"/>
      <c r="BF517" s="181"/>
      <c r="BG517" s="180">
        <f t="shared" si="878"/>
        <v>0</v>
      </c>
      <c r="BH517" s="116" t="str">
        <f t="shared" si="879"/>
        <v/>
      </c>
      <c r="BI517" s="80" t="b">
        <f t="shared" si="827"/>
        <v>0</v>
      </c>
      <c r="BJ517" s="80" t="str">
        <f t="shared" si="828"/>
        <v/>
      </c>
      <c r="BK517" s="80" t="b">
        <f t="shared" si="880"/>
        <v>0</v>
      </c>
      <c r="BL517" s="13" t="str">
        <f t="shared" si="829"/>
        <v/>
      </c>
      <c r="BM517" s="13" t="b">
        <f t="shared" si="881"/>
        <v>0</v>
      </c>
      <c r="BN517" s="35" t="str">
        <f t="shared" si="830"/>
        <v/>
      </c>
      <c r="BO517" s="13" t="b">
        <f t="shared" si="831"/>
        <v>0</v>
      </c>
      <c r="BP517" s="35" t="str">
        <f t="shared" si="832"/>
        <v/>
      </c>
      <c r="BQ517" s="13" t="b">
        <f t="shared" si="833"/>
        <v>0</v>
      </c>
      <c r="BR517" s="35" t="str">
        <f t="shared" si="834"/>
        <v/>
      </c>
      <c r="BS517" s="35" t="b">
        <f t="shared" si="835"/>
        <v>0</v>
      </c>
      <c r="BT517" s="35" t="str">
        <f t="shared" si="836"/>
        <v/>
      </c>
      <c r="BU517" s="35" t="b">
        <f t="shared" si="837"/>
        <v>0</v>
      </c>
      <c r="BV517" s="35" t="str">
        <f t="shared" si="838"/>
        <v/>
      </c>
      <c r="BW517" s="13" t="b">
        <f t="shared" si="913"/>
        <v>0</v>
      </c>
      <c r="BX517" s="35" t="str">
        <f t="shared" si="839"/>
        <v/>
      </c>
      <c r="BY517" s="265" t="b">
        <f t="shared" si="882"/>
        <v>0</v>
      </c>
      <c r="BZ517" s="35" t="str">
        <f t="shared" si="840"/>
        <v/>
      </c>
      <c r="CA517" s="265" t="b">
        <f t="shared" si="883"/>
        <v>0</v>
      </c>
      <c r="CB517" s="35" t="str">
        <f t="shared" si="841"/>
        <v/>
      </c>
      <c r="CC517" s="272" t="b">
        <f t="shared" si="884"/>
        <v>0</v>
      </c>
      <c r="CD517" s="35" t="str">
        <f t="shared" si="842"/>
        <v/>
      </c>
      <c r="CE517" s="13" t="b">
        <f t="shared" si="843"/>
        <v>0</v>
      </c>
      <c r="CF517" s="35" t="str">
        <f t="shared" si="844"/>
        <v/>
      </c>
      <c r="CG517" s="179">
        <f t="shared" si="845"/>
        <v>0</v>
      </c>
      <c r="CH517" s="179">
        <f t="shared" si="846"/>
        <v>0</v>
      </c>
      <c r="CI517" s="218">
        <f t="shared" si="885"/>
        <v>0</v>
      </c>
      <c r="CJ517" s="218">
        <f t="shared" si="886"/>
        <v>0</v>
      </c>
      <c r="CK517" s="218">
        <f t="shared" si="887"/>
        <v>0</v>
      </c>
      <c r="CL517" s="218">
        <f t="shared" si="888"/>
        <v>0</v>
      </c>
      <c r="CM517" s="218">
        <f t="shared" si="889"/>
        <v>0</v>
      </c>
      <c r="CN517" s="218">
        <f t="shared" si="890"/>
        <v>0</v>
      </c>
      <c r="CO517" s="218">
        <f t="shared" si="891"/>
        <v>0</v>
      </c>
      <c r="CP517" s="218">
        <f t="shared" si="892"/>
        <v>0</v>
      </c>
      <c r="CQ517" s="218">
        <f t="shared" si="893"/>
        <v>0</v>
      </c>
      <c r="CR517" s="218">
        <f t="shared" si="894"/>
        <v>0</v>
      </c>
      <c r="CS517" s="14">
        <f t="shared" si="847"/>
        <v>0</v>
      </c>
      <c r="CT517" s="236">
        <f t="shared" si="848"/>
        <v>0</v>
      </c>
      <c r="CU517" s="237">
        <f t="shared" ref="CU517:DD526" si="924">IF(AND($CS517,$CT517,CU$12),MAX(0,MIN(CU$10,$CT517)-MAX(CU$9,$CS517)+1),0)</f>
        <v>0</v>
      </c>
      <c r="CV517" s="16">
        <f t="shared" si="924"/>
        <v>0</v>
      </c>
      <c r="CW517" s="16">
        <f t="shared" si="924"/>
        <v>0</v>
      </c>
      <c r="CX517" s="16">
        <f t="shared" si="924"/>
        <v>0</v>
      </c>
      <c r="CY517" s="16">
        <f t="shared" si="924"/>
        <v>0</v>
      </c>
      <c r="CZ517" s="16">
        <f t="shared" si="924"/>
        <v>0</v>
      </c>
      <c r="DA517" s="16">
        <f t="shared" si="924"/>
        <v>0</v>
      </c>
      <c r="DB517" s="16">
        <f t="shared" si="924"/>
        <v>0</v>
      </c>
      <c r="DC517" s="16">
        <f t="shared" si="924"/>
        <v>0</v>
      </c>
      <c r="DD517" s="238">
        <f t="shared" si="924"/>
        <v>0</v>
      </c>
      <c r="DE517" s="232">
        <f t="shared" ref="DE517:DN526" si="925">IF($H517&lt;=0,0,MAX(0,MIN($H517,$DE$11)))</f>
        <v>0</v>
      </c>
      <c r="DF517" s="132">
        <f t="shared" si="925"/>
        <v>0</v>
      </c>
      <c r="DG517" s="132">
        <f t="shared" si="925"/>
        <v>0</v>
      </c>
      <c r="DH517" s="132">
        <f t="shared" si="925"/>
        <v>0</v>
      </c>
      <c r="DI517" s="132">
        <f t="shared" si="925"/>
        <v>0</v>
      </c>
      <c r="DJ517" s="132">
        <f t="shared" si="925"/>
        <v>0</v>
      </c>
      <c r="DK517" s="132">
        <f t="shared" si="925"/>
        <v>0</v>
      </c>
      <c r="DL517" s="132">
        <f t="shared" si="925"/>
        <v>0</v>
      </c>
      <c r="DM517" s="132">
        <f t="shared" si="925"/>
        <v>0</v>
      </c>
      <c r="DN517" s="233">
        <f t="shared" si="925"/>
        <v>0</v>
      </c>
      <c r="DO517" s="232">
        <f t="shared" si="849"/>
        <v>0</v>
      </c>
      <c r="DP517" s="132">
        <f t="shared" si="850"/>
        <v>0</v>
      </c>
      <c r="DQ517" s="132">
        <f t="shared" si="851"/>
        <v>0</v>
      </c>
      <c r="DR517" s="132">
        <f t="shared" si="852"/>
        <v>0</v>
      </c>
      <c r="DS517" s="132">
        <f t="shared" si="853"/>
        <v>0</v>
      </c>
      <c r="DT517" s="132">
        <f t="shared" si="854"/>
        <v>0</v>
      </c>
      <c r="DU517" s="132">
        <f t="shared" si="855"/>
        <v>0</v>
      </c>
      <c r="DV517" s="132">
        <f t="shared" si="856"/>
        <v>0</v>
      </c>
      <c r="DW517" s="132">
        <f t="shared" si="857"/>
        <v>0</v>
      </c>
      <c r="DX517" s="233">
        <f t="shared" si="858"/>
        <v>0</v>
      </c>
      <c r="DY517" s="231" t="b">
        <f t="shared" si="895"/>
        <v>0</v>
      </c>
      <c r="DZ517" s="163"/>
      <c r="EA517" s="226" t="str">
        <f t="shared" si="896"/>
        <v/>
      </c>
      <c r="EB517" s="178" t="str">
        <f t="shared" si="897"/>
        <v/>
      </c>
      <c r="EC517" s="178" t="str">
        <f t="shared" si="898"/>
        <v/>
      </c>
      <c r="ED517" s="178" t="str">
        <f t="shared" si="899"/>
        <v/>
      </c>
      <c r="EE517" s="178" t="str">
        <f t="shared" si="900"/>
        <v/>
      </c>
      <c r="EF517" s="178" t="str">
        <f t="shared" si="901"/>
        <v/>
      </c>
      <c r="EG517" s="178" t="str">
        <f t="shared" si="902"/>
        <v/>
      </c>
      <c r="EH517" s="178" t="str">
        <f t="shared" si="903"/>
        <v/>
      </c>
      <c r="EI517" s="178" t="str">
        <f t="shared" si="904"/>
        <v/>
      </c>
      <c r="EJ517" s="227" t="str">
        <f t="shared" si="905"/>
        <v/>
      </c>
      <c r="EK517" s="230" t="str">
        <f t="shared" si="859"/>
        <v/>
      </c>
      <c r="EL517" s="177" t="str">
        <f t="shared" si="860"/>
        <v/>
      </c>
      <c r="EM517" s="177" t="str">
        <f t="shared" si="861"/>
        <v/>
      </c>
      <c r="EN517" s="177" t="str">
        <f t="shared" si="862"/>
        <v/>
      </c>
      <c r="EO517" s="177" t="str">
        <f t="shared" si="863"/>
        <v/>
      </c>
      <c r="EP517" s="177" t="str">
        <f t="shared" si="864"/>
        <v/>
      </c>
      <c r="EQ517" s="177" t="str">
        <f t="shared" si="865"/>
        <v/>
      </c>
      <c r="ER517" s="177" t="str">
        <f t="shared" si="866"/>
        <v/>
      </c>
      <c r="ES517" s="177" t="str">
        <f t="shared" si="867"/>
        <v/>
      </c>
      <c r="ET517" s="177" t="str">
        <f t="shared" si="868"/>
        <v/>
      </c>
      <c r="EU517" s="229" t="e">
        <f t="shared" si="869"/>
        <v>#VALUE!</v>
      </c>
      <c r="EV517" s="27" t="e">
        <f t="shared" si="870"/>
        <v>#VALUE!</v>
      </c>
      <c r="EW517" s="27" t="e">
        <f t="shared" si="871"/>
        <v>#VALUE!</v>
      </c>
      <c r="EX517" s="28" t="e">
        <f t="shared" si="872"/>
        <v>#VALUE!</v>
      </c>
      <c r="EY517" s="28" t="e">
        <f t="shared" si="873"/>
        <v>#VALUE!</v>
      </c>
      <c r="EZ517" s="28" t="b">
        <f t="shared" si="874"/>
        <v>0</v>
      </c>
      <c r="FA517" s="176" t="str">
        <f t="shared" si="875"/>
        <v/>
      </c>
      <c r="FB517" s="27" t="e" cm="1">
        <f t="array" aca="1" ref="FB517" ca="1">TEXT(RIGHT(10-RIGHT(SUM(INDEX(1*(MID(MID(C517,1,1)*2,ROW(INDIRECT("1:"&amp;LEN(MID(C517,1,1)*2))),1)),,))+MID(C517,2,1)+
SUM(INDEX(1*(MID(MID(C517,3,1)*2,ROW(INDIRECT("1:"&amp;LEN(MID(C517,3,1)*2))),1)),,))+MID(C517,4,1)+
SUM(INDEX(1*(MID(MID(C517,5,1)*2,ROW(INDIRECT("1:"&amp;LEN(MID(C517,5,1)*2))),1)),,))+MID(C517,6,1)+
SUM(INDEX(1*(MID(MID(C517,8,1)*2,ROW(INDIRECT("1:"&amp;LEN(MID(C517,8,1)*2))),1)),,))+MID(C517,9,1)+
SUM(INDEX(1*(MID(MID(C517,10,1)*2,ROW(INDIRECT("1:"&amp;LEN(MID(C517,10,1)*2))),1)),,)),1),1),"0")</f>
        <v>#VALUE!</v>
      </c>
      <c r="FC517" s="27" t="str">
        <f t="shared" si="876"/>
        <v/>
      </c>
      <c r="FD517" s="29" t="b">
        <f t="shared" si="877"/>
        <v>0</v>
      </c>
      <c r="FE517" s="112" t="b">
        <f>IFERROR(MATCH(D517,'Avtal för korttidsarbete'!$G$13:$G$1012,0),TRUE)</f>
        <v>1</v>
      </c>
      <c r="FF517" s="112" t="b">
        <f t="shared" si="906"/>
        <v>0</v>
      </c>
      <c r="FG517" s="113" t="str" cm="1">
        <f t="array" ref="FG517">IF(FE517=TRUE,"x",INDEX('Avtal för korttidsarbete'!$E$13:$E$1012,$FE517))</f>
        <v>x</v>
      </c>
      <c r="FH517" s="113" t="str" cm="1">
        <f t="array" ref="FH517">IF(FE517=TRUE,"x",INDEX('Avtal för korttidsarbete'!$F$13:$F$1012,$FE517))</f>
        <v>x</v>
      </c>
      <c r="FI517" s="112" t="b">
        <f t="shared" si="907"/>
        <v>0</v>
      </c>
      <c r="FJ517" s="135">
        <f t="shared" si="908"/>
        <v>44166</v>
      </c>
      <c r="FK517" s="135">
        <f t="shared" si="909"/>
        <v>44377</v>
      </c>
      <c r="FL517" s="112" t="b">
        <f t="shared" si="910"/>
        <v>0</v>
      </c>
      <c r="FM517" s="113">
        <f t="shared" si="911"/>
        <v>44166</v>
      </c>
      <c r="FN517" s="135">
        <f t="shared" si="912"/>
        <v>44377</v>
      </c>
      <c r="FO517" s="148" t="b">
        <f>IFERROR(INDEX('Avtal för korttidsarbete'!R:R,MATCH(D517,'Avtal för korttidsarbete'!$G:$G,0)),TRUE)</f>
        <v>1</v>
      </c>
      <c r="FP517" s="135" t="str">
        <f>IF(FO517,"-",INDEX('Avtal för korttidsarbete'!$D:$D,MATCH(D517,'Avtal för korttidsarbete'!$G:$G,0)))</f>
        <v>-</v>
      </c>
      <c r="FQ517" s="113" t="b">
        <f>IFERROR(G517&gt;INDEX(Uppsägningar!E:E,MATCH(C517,Uppsägningar!C:C,0)),FALSE)</f>
        <v>0</v>
      </c>
    </row>
    <row r="518" spans="1:173" x14ac:dyDescent="0.25">
      <c r="A518" s="19">
        <v>502</v>
      </c>
      <c r="B518" s="20"/>
      <c r="C518" s="183"/>
      <c r="D518" s="66"/>
      <c r="E518" s="212">
        <f>IFERROR(INDEX(Admin!$C$7:$C$10,MATCH(FP518,TblNivåValTExt,0)),0)</f>
        <v>0</v>
      </c>
      <c r="F518" s="1"/>
      <c r="G518" s="1"/>
      <c r="H518" s="78"/>
      <c r="I518" s="181"/>
      <c r="J518" s="181"/>
      <c r="K518" s="182"/>
      <c r="L518" s="182"/>
      <c r="M518" s="181"/>
      <c r="N518" s="181"/>
      <c r="O518" s="181"/>
      <c r="P518" s="182"/>
      <c r="Q518" s="182"/>
      <c r="R518" s="181"/>
      <c r="S518" s="181"/>
      <c r="T518" s="181"/>
      <c r="U518" s="182"/>
      <c r="V518" s="182"/>
      <c r="W518" s="181"/>
      <c r="X518" s="181"/>
      <c r="Y518" s="181"/>
      <c r="Z518" s="182"/>
      <c r="AA518" s="182"/>
      <c r="AB518" s="181"/>
      <c r="AC518" s="181"/>
      <c r="AD518" s="181"/>
      <c r="AE518" s="182"/>
      <c r="AF518" s="182"/>
      <c r="AG518" s="181"/>
      <c r="AH518" s="181"/>
      <c r="AI518" s="181"/>
      <c r="AJ518" s="182"/>
      <c r="AK518" s="182"/>
      <c r="AL518" s="181"/>
      <c r="AM518" s="181"/>
      <c r="AN518" s="181"/>
      <c r="AO518" s="182"/>
      <c r="AP518" s="182"/>
      <c r="AQ518" s="181"/>
      <c r="AR518" s="181"/>
      <c r="AS518" s="181"/>
      <c r="AT518" s="182"/>
      <c r="AU518" s="182"/>
      <c r="AV518" s="181"/>
      <c r="AW518" s="181"/>
      <c r="AX518" s="181"/>
      <c r="AY518" s="182"/>
      <c r="AZ518" s="182"/>
      <c r="BA518" s="181"/>
      <c r="BB518" s="181"/>
      <c r="BC518" s="181"/>
      <c r="BD518" s="182"/>
      <c r="BE518" s="182"/>
      <c r="BF518" s="181"/>
      <c r="BG518" s="180">
        <f t="shared" si="878"/>
        <v>0</v>
      </c>
      <c r="BH518" s="116" t="str">
        <f t="shared" si="879"/>
        <v/>
      </c>
      <c r="BI518" s="80" t="b">
        <f t="shared" si="827"/>
        <v>0</v>
      </c>
      <c r="BJ518" s="80" t="str">
        <f t="shared" si="828"/>
        <v/>
      </c>
      <c r="BK518" s="80" t="b">
        <f t="shared" si="880"/>
        <v>0</v>
      </c>
      <c r="BL518" s="13" t="str">
        <f t="shared" si="829"/>
        <v/>
      </c>
      <c r="BM518" s="13" t="b">
        <f t="shared" si="881"/>
        <v>0</v>
      </c>
      <c r="BN518" s="35" t="str">
        <f t="shared" si="830"/>
        <v/>
      </c>
      <c r="BO518" s="13" t="b">
        <f t="shared" si="831"/>
        <v>0</v>
      </c>
      <c r="BP518" s="35" t="str">
        <f t="shared" si="832"/>
        <v/>
      </c>
      <c r="BQ518" s="13" t="b">
        <f t="shared" si="833"/>
        <v>0</v>
      </c>
      <c r="BR518" s="35" t="str">
        <f t="shared" si="834"/>
        <v/>
      </c>
      <c r="BS518" s="35" t="b">
        <f t="shared" si="835"/>
        <v>0</v>
      </c>
      <c r="BT518" s="35" t="str">
        <f t="shared" si="836"/>
        <v/>
      </c>
      <c r="BU518" s="35" t="b">
        <f t="shared" si="837"/>
        <v>0</v>
      </c>
      <c r="BV518" s="35" t="str">
        <f t="shared" si="838"/>
        <v/>
      </c>
      <c r="BW518" s="13" t="b">
        <f t="shared" si="913"/>
        <v>0</v>
      </c>
      <c r="BX518" s="35" t="str">
        <f t="shared" si="839"/>
        <v/>
      </c>
      <c r="BY518" s="265" t="b">
        <f t="shared" si="882"/>
        <v>0</v>
      </c>
      <c r="BZ518" s="35" t="str">
        <f t="shared" si="840"/>
        <v/>
      </c>
      <c r="CA518" s="265" t="b">
        <f t="shared" si="883"/>
        <v>0</v>
      </c>
      <c r="CB518" s="35" t="str">
        <f t="shared" si="841"/>
        <v/>
      </c>
      <c r="CC518" s="272" t="b">
        <f t="shared" si="884"/>
        <v>0</v>
      </c>
      <c r="CD518" s="35" t="str">
        <f t="shared" si="842"/>
        <v/>
      </c>
      <c r="CE518" s="13" t="b">
        <f t="shared" si="843"/>
        <v>0</v>
      </c>
      <c r="CF518" s="35" t="str">
        <f t="shared" si="844"/>
        <v/>
      </c>
      <c r="CG518" s="179">
        <f t="shared" si="845"/>
        <v>0</v>
      </c>
      <c r="CH518" s="179">
        <f t="shared" si="846"/>
        <v>0</v>
      </c>
      <c r="CI518" s="218">
        <f t="shared" si="885"/>
        <v>0</v>
      </c>
      <c r="CJ518" s="218">
        <f t="shared" si="886"/>
        <v>0</v>
      </c>
      <c r="CK518" s="218">
        <f t="shared" si="887"/>
        <v>0</v>
      </c>
      <c r="CL518" s="218">
        <f t="shared" si="888"/>
        <v>0</v>
      </c>
      <c r="CM518" s="218">
        <f t="shared" si="889"/>
        <v>0</v>
      </c>
      <c r="CN518" s="218">
        <f t="shared" si="890"/>
        <v>0</v>
      </c>
      <c r="CO518" s="218">
        <f t="shared" si="891"/>
        <v>0</v>
      </c>
      <c r="CP518" s="218">
        <f t="shared" si="892"/>
        <v>0</v>
      </c>
      <c r="CQ518" s="218">
        <f t="shared" si="893"/>
        <v>0</v>
      </c>
      <c r="CR518" s="218">
        <f t="shared" si="894"/>
        <v>0</v>
      </c>
      <c r="CS518" s="14">
        <f t="shared" si="847"/>
        <v>0</v>
      </c>
      <c r="CT518" s="236">
        <f t="shared" si="848"/>
        <v>0</v>
      </c>
      <c r="CU518" s="237">
        <f t="shared" si="924"/>
        <v>0</v>
      </c>
      <c r="CV518" s="16">
        <f t="shared" si="924"/>
        <v>0</v>
      </c>
      <c r="CW518" s="16">
        <f t="shared" si="924"/>
        <v>0</v>
      </c>
      <c r="CX518" s="16">
        <f t="shared" si="924"/>
        <v>0</v>
      </c>
      <c r="CY518" s="16">
        <f t="shared" si="924"/>
        <v>0</v>
      </c>
      <c r="CZ518" s="16">
        <f t="shared" si="924"/>
        <v>0</v>
      </c>
      <c r="DA518" s="16">
        <f t="shared" si="924"/>
        <v>0</v>
      </c>
      <c r="DB518" s="16">
        <f t="shared" si="924"/>
        <v>0</v>
      </c>
      <c r="DC518" s="16">
        <f t="shared" si="924"/>
        <v>0</v>
      </c>
      <c r="DD518" s="238">
        <f t="shared" si="924"/>
        <v>0</v>
      </c>
      <c r="DE518" s="232">
        <f t="shared" si="925"/>
        <v>0</v>
      </c>
      <c r="DF518" s="132">
        <f t="shared" si="925"/>
        <v>0</v>
      </c>
      <c r="DG518" s="132">
        <f t="shared" si="925"/>
        <v>0</v>
      </c>
      <c r="DH518" s="132">
        <f t="shared" si="925"/>
        <v>0</v>
      </c>
      <c r="DI518" s="132">
        <f t="shared" si="925"/>
        <v>0</v>
      </c>
      <c r="DJ518" s="132">
        <f t="shared" si="925"/>
        <v>0</v>
      </c>
      <c r="DK518" s="132">
        <f t="shared" si="925"/>
        <v>0</v>
      </c>
      <c r="DL518" s="132">
        <f t="shared" si="925"/>
        <v>0</v>
      </c>
      <c r="DM518" s="132">
        <f t="shared" si="925"/>
        <v>0</v>
      </c>
      <c r="DN518" s="233">
        <f t="shared" si="925"/>
        <v>0</v>
      </c>
      <c r="DO518" s="232">
        <f t="shared" si="849"/>
        <v>0</v>
      </c>
      <c r="DP518" s="132">
        <f t="shared" si="850"/>
        <v>0</v>
      </c>
      <c r="DQ518" s="132">
        <f t="shared" si="851"/>
        <v>0</v>
      </c>
      <c r="DR518" s="132">
        <f t="shared" si="852"/>
        <v>0</v>
      </c>
      <c r="DS518" s="132">
        <f t="shared" si="853"/>
        <v>0</v>
      </c>
      <c r="DT518" s="132">
        <f t="shared" si="854"/>
        <v>0</v>
      </c>
      <c r="DU518" s="132">
        <f t="shared" si="855"/>
        <v>0</v>
      </c>
      <c r="DV518" s="132">
        <f t="shared" si="856"/>
        <v>0</v>
      </c>
      <c r="DW518" s="132">
        <f t="shared" si="857"/>
        <v>0</v>
      </c>
      <c r="DX518" s="233">
        <f t="shared" si="858"/>
        <v>0</v>
      </c>
      <c r="DY518" s="231" t="b">
        <f t="shared" si="895"/>
        <v>0</v>
      </c>
      <c r="DZ518" s="163"/>
      <c r="EA518" s="226" t="str">
        <f t="shared" si="896"/>
        <v/>
      </c>
      <c r="EB518" s="178" t="str">
        <f t="shared" si="897"/>
        <v/>
      </c>
      <c r="EC518" s="178" t="str">
        <f t="shared" si="898"/>
        <v/>
      </c>
      <c r="ED518" s="178" t="str">
        <f t="shared" si="899"/>
        <v/>
      </c>
      <c r="EE518" s="178" t="str">
        <f t="shared" si="900"/>
        <v/>
      </c>
      <c r="EF518" s="178" t="str">
        <f t="shared" si="901"/>
        <v/>
      </c>
      <c r="EG518" s="178" t="str">
        <f t="shared" si="902"/>
        <v/>
      </c>
      <c r="EH518" s="178" t="str">
        <f t="shared" si="903"/>
        <v/>
      </c>
      <c r="EI518" s="178" t="str">
        <f t="shared" si="904"/>
        <v/>
      </c>
      <c r="EJ518" s="227" t="str">
        <f t="shared" si="905"/>
        <v/>
      </c>
      <c r="EK518" s="230" t="str">
        <f t="shared" si="859"/>
        <v/>
      </c>
      <c r="EL518" s="177" t="str">
        <f t="shared" si="860"/>
        <v/>
      </c>
      <c r="EM518" s="177" t="str">
        <f t="shared" si="861"/>
        <v/>
      </c>
      <c r="EN518" s="177" t="str">
        <f t="shared" si="862"/>
        <v/>
      </c>
      <c r="EO518" s="177" t="str">
        <f t="shared" si="863"/>
        <v/>
      </c>
      <c r="EP518" s="177" t="str">
        <f t="shared" si="864"/>
        <v/>
      </c>
      <c r="EQ518" s="177" t="str">
        <f t="shared" si="865"/>
        <v/>
      </c>
      <c r="ER518" s="177" t="str">
        <f t="shared" si="866"/>
        <v/>
      </c>
      <c r="ES518" s="177" t="str">
        <f t="shared" si="867"/>
        <v/>
      </c>
      <c r="ET518" s="177" t="str">
        <f t="shared" si="868"/>
        <v/>
      </c>
      <c r="EU518" s="229" t="e">
        <f t="shared" si="869"/>
        <v>#VALUE!</v>
      </c>
      <c r="EV518" s="27" t="e">
        <f t="shared" si="870"/>
        <v>#VALUE!</v>
      </c>
      <c r="EW518" s="27" t="e">
        <f t="shared" si="871"/>
        <v>#VALUE!</v>
      </c>
      <c r="EX518" s="28" t="e">
        <f t="shared" si="872"/>
        <v>#VALUE!</v>
      </c>
      <c r="EY518" s="28" t="e">
        <f t="shared" si="873"/>
        <v>#VALUE!</v>
      </c>
      <c r="EZ518" s="28" t="b">
        <f t="shared" si="874"/>
        <v>0</v>
      </c>
      <c r="FA518" s="176" t="str">
        <f t="shared" si="875"/>
        <v/>
      </c>
      <c r="FB518" s="27" t="e" cm="1">
        <f t="array" aca="1" ref="FB518" ca="1">TEXT(RIGHT(10-RIGHT(SUM(INDEX(1*(MID(MID(C518,1,1)*2,ROW(INDIRECT("1:"&amp;LEN(MID(C518,1,1)*2))),1)),,))+MID(C518,2,1)+
SUM(INDEX(1*(MID(MID(C518,3,1)*2,ROW(INDIRECT("1:"&amp;LEN(MID(C518,3,1)*2))),1)),,))+MID(C518,4,1)+
SUM(INDEX(1*(MID(MID(C518,5,1)*2,ROW(INDIRECT("1:"&amp;LEN(MID(C518,5,1)*2))),1)),,))+MID(C518,6,1)+
SUM(INDEX(1*(MID(MID(C518,8,1)*2,ROW(INDIRECT("1:"&amp;LEN(MID(C518,8,1)*2))),1)),,))+MID(C518,9,1)+
SUM(INDEX(1*(MID(MID(C518,10,1)*2,ROW(INDIRECT("1:"&amp;LEN(MID(C518,10,1)*2))),1)),,)),1),1),"0")</f>
        <v>#VALUE!</v>
      </c>
      <c r="FC518" s="27" t="str">
        <f t="shared" si="876"/>
        <v/>
      </c>
      <c r="FD518" s="29" t="b">
        <f t="shared" si="877"/>
        <v>0</v>
      </c>
      <c r="FE518" s="112" t="b">
        <f>IFERROR(MATCH(D518,'Avtal för korttidsarbete'!$G$13:$G$1012,0),TRUE)</f>
        <v>1</v>
      </c>
      <c r="FF518" s="112" t="b">
        <f t="shared" si="906"/>
        <v>0</v>
      </c>
      <c r="FG518" s="113" t="str" cm="1">
        <f t="array" ref="FG518">IF(FE518=TRUE,"x",INDEX('Avtal för korttidsarbete'!$E$13:$E$1012,$FE518))</f>
        <v>x</v>
      </c>
      <c r="FH518" s="113" t="str" cm="1">
        <f t="array" ref="FH518">IF(FE518=TRUE,"x",INDEX('Avtal för korttidsarbete'!$F$13:$F$1012,$FE518))</f>
        <v>x</v>
      </c>
      <c r="FI518" s="112" t="b">
        <f t="shared" si="907"/>
        <v>0</v>
      </c>
      <c r="FJ518" s="135">
        <f t="shared" si="908"/>
        <v>44166</v>
      </c>
      <c r="FK518" s="135">
        <f t="shared" si="909"/>
        <v>44377</v>
      </c>
      <c r="FL518" s="112" t="b">
        <f t="shared" si="910"/>
        <v>0</v>
      </c>
      <c r="FM518" s="113">
        <f t="shared" si="911"/>
        <v>44166</v>
      </c>
      <c r="FN518" s="135">
        <f t="shared" si="912"/>
        <v>44377</v>
      </c>
      <c r="FO518" s="148" t="b">
        <f>IFERROR(INDEX('Avtal för korttidsarbete'!R:R,MATCH(D518,'Avtal för korttidsarbete'!$G:$G,0)),TRUE)</f>
        <v>1</v>
      </c>
      <c r="FP518" s="135" t="str">
        <f>IF(FO518,"-",INDEX('Avtal för korttidsarbete'!$D:$D,MATCH(D518,'Avtal för korttidsarbete'!$G:$G,0)))</f>
        <v>-</v>
      </c>
      <c r="FQ518" s="113" t="b">
        <f>IFERROR(G518&gt;INDEX(Uppsägningar!E:E,MATCH(C518,Uppsägningar!C:C,0)),FALSE)</f>
        <v>0</v>
      </c>
    </row>
    <row r="519" spans="1:173" x14ac:dyDescent="0.25">
      <c r="A519" s="19">
        <v>503</v>
      </c>
      <c r="B519" s="20"/>
      <c r="C519" s="183"/>
      <c r="D519" s="66"/>
      <c r="E519" s="212">
        <f>IFERROR(INDEX(Admin!$C$7:$C$10,MATCH(FP519,TblNivåValTExt,0)),0)</f>
        <v>0</v>
      </c>
      <c r="F519" s="1"/>
      <c r="G519" s="1"/>
      <c r="H519" s="78"/>
      <c r="I519" s="181"/>
      <c r="J519" s="181"/>
      <c r="K519" s="182"/>
      <c r="L519" s="182"/>
      <c r="M519" s="181"/>
      <c r="N519" s="181"/>
      <c r="O519" s="181"/>
      <c r="P519" s="182"/>
      <c r="Q519" s="182"/>
      <c r="R519" s="181"/>
      <c r="S519" s="181"/>
      <c r="T519" s="181"/>
      <c r="U519" s="182"/>
      <c r="V519" s="182"/>
      <c r="W519" s="181"/>
      <c r="X519" s="181"/>
      <c r="Y519" s="181"/>
      <c r="Z519" s="182"/>
      <c r="AA519" s="182"/>
      <c r="AB519" s="181"/>
      <c r="AC519" s="181"/>
      <c r="AD519" s="181"/>
      <c r="AE519" s="182"/>
      <c r="AF519" s="182"/>
      <c r="AG519" s="181"/>
      <c r="AH519" s="181"/>
      <c r="AI519" s="181"/>
      <c r="AJ519" s="182"/>
      <c r="AK519" s="182"/>
      <c r="AL519" s="181"/>
      <c r="AM519" s="181"/>
      <c r="AN519" s="181"/>
      <c r="AO519" s="182"/>
      <c r="AP519" s="182"/>
      <c r="AQ519" s="181"/>
      <c r="AR519" s="181"/>
      <c r="AS519" s="181"/>
      <c r="AT519" s="182"/>
      <c r="AU519" s="182"/>
      <c r="AV519" s="181"/>
      <c r="AW519" s="181"/>
      <c r="AX519" s="181"/>
      <c r="AY519" s="182"/>
      <c r="AZ519" s="182"/>
      <c r="BA519" s="181"/>
      <c r="BB519" s="181"/>
      <c r="BC519" s="181"/>
      <c r="BD519" s="182"/>
      <c r="BE519" s="182"/>
      <c r="BF519" s="181"/>
      <c r="BG519" s="180">
        <f t="shared" si="878"/>
        <v>0</v>
      </c>
      <c r="BH519" s="116" t="str">
        <f t="shared" si="879"/>
        <v/>
      </c>
      <c r="BI519" s="80" t="b">
        <f t="shared" si="827"/>
        <v>0</v>
      </c>
      <c r="BJ519" s="80" t="str">
        <f t="shared" si="828"/>
        <v/>
      </c>
      <c r="BK519" s="80" t="b">
        <f t="shared" si="880"/>
        <v>0</v>
      </c>
      <c r="BL519" s="13" t="str">
        <f t="shared" si="829"/>
        <v/>
      </c>
      <c r="BM519" s="13" t="b">
        <f t="shared" si="881"/>
        <v>0</v>
      </c>
      <c r="BN519" s="35" t="str">
        <f t="shared" si="830"/>
        <v/>
      </c>
      <c r="BO519" s="13" t="b">
        <f t="shared" si="831"/>
        <v>0</v>
      </c>
      <c r="BP519" s="35" t="str">
        <f t="shared" si="832"/>
        <v/>
      </c>
      <c r="BQ519" s="13" t="b">
        <f t="shared" si="833"/>
        <v>0</v>
      </c>
      <c r="BR519" s="35" t="str">
        <f t="shared" si="834"/>
        <v/>
      </c>
      <c r="BS519" s="35" t="b">
        <f t="shared" si="835"/>
        <v>0</v>
      </c>
      <c r="BT519" s="35" t="str">
        <f t="shared" si="836"/>
        <v/>
      </c>
      <c r="BU519" s="35" t="b">
        <f t="shared" si="837"/>
        <v>0</v>
      </c>
      <c r="BV519" s="35" t="str">
        <f t="shared" si="838"/>
        <v/>
      </c>
      <c r="BW519" s="13" t="b">
        <f t="shared" si="913"/>
        <v>0</v>
      </c>
      <c r="BX519" s="35" t="str">
        <f t="shared" si="839"/>
        <v/>
      </c>
      <c r="BY519" s="265" t="b">
        <f t="shared" si="882"/>
        <v>0</v>
      </c>
      <c r="BZ519" s="35" t="str">
        <f t="shared" si="840"/>
        <v/>
      </c>
      <c r="CA519" s="265" t="b">
        <f t="shared" si="883"/>
        <v>0</v>
      </c>
      <c r="CB519" s="35" t="str">
        <f t="shared" si="841"/>
        <v/>
      </c>
      <c r="CC519" s="272" t="b">
        <f t="shared" si="884"/>
        <v>0</v>
      </c>
      <c r="CD519" s="35" t="str">
        <f t="shared" si="842"/>
        <v/>
      </c>
      <c r="CE519" s="13" t="b">
        <f t="shared" si="843"/>
        <v>0</v>
      </c>
      <c r="CF519" s="35" t="str">
        <f t="shared" si="844"/>
        <v/>
      </c>
      <c r="CG519" s="179">
        <f t="shared" si="845"/>
        <v>0</v>
      </c>
      <c r="CH519" s="179">
        <f t="shared" si="846"/>
        <v>0</v>
      </c>
      <c r="CI519" s="218">
        <f t="shared" si="885"/>
        <v>0</v>
      </c>
      <c r="CJ519" s="218">
        <f t="shared" si="886"/>
        <v>0</v>
      </c>
      <c r="CK519" s="218">
        <f t="shared" si="887"/>
        <v>0</v>
      </c>
      <c r="CL519" s="218">
        <f t="shared" si="888"/>
        <v>0</v>
      </c>
      <c r="CM519" s="218">
        <f t="shared" si="889"/>
        <v>0</v>
      </c>
      <c r="CN519" s="218">
        <f t="shared" si="890"/>
        <v>0</v>
      </c>
      <c r="CO519" s="218">
        <f t="shared" si="891"/>
        <v>0</v>
      </c>
      <c r="CP519" s="218">
        <f t="shared" si="892"/>
        <v>0</v>
      </c>
      <c r="CQ519" s="218">
        <f t="shared" si="893"/>
        <v>0</v>
      </c>
      <c r="CR519" s="218">
        <f t="shared" si="894"/>
        <v>0</v>
      </c>
      <c r="CS519" s="14">
        <f t="shared" si="847"/>
        <v>0</v>
      </c>
      <c r="CT519" s="236">
        <f t="shared" si="848"/>
        <v>0</v>
      </c>
      <c r="CU519" s="237">
        <f t="shared" si="924"/>
        <v>0</v>
      </c>
      <c r="CV519" s="16">
        <f t="shared" si="924"/>
        <v>0</v>
      </c>
      <c r="CW519" s="16">
        <f t="shared" si="924"/>
        <v>0</v>
      </c>
      <c r="CX519" s="16">
        <f t="shared" si="924"/>
        <v>0</v>
      </c>
      <c r="CY519" s="16">
        <f t="shared" si="924"/>
        <v>0</v>
      </c>
      <c r="CZ519" s="16">
        <f t="shared" si="924"/>
        <v>0</v>
      </c>
      <c r="DA519" s="16">
        <f t="shared" si="924"/>
        <v>0</v>
      </c>
      <c r="DB519" s="16">
        <f t="shared" si="924"/>
        <v>0</v>
      </c>
      <c r="DC519" s="16">
        <f t="shared" si="924"/>
        <v>0</v>
      </c>
      <c r="DD519" s="238">
        <f t="shared" si="924"/>
        <v>0</v>
      </c>
      <c r="DE519" s="232">
        <f t="shared" si="925"/>
        <v>0</v>
      </c>
      <c r="DF519" s="132">
        <f t="shared" si="925"/>
        <v>0</v>
      </c>
      <c r="DG519" s="132">
        <f t="shared" si="925"/>
        <v>0</v>
      </c>
      <c r="DH519" s="132">
        <f t="shared" si="925"/>
        <v>0</v>
      </c>
      <c r="DI519" s="132">
        <f t="shared" si="925"/>
        <v>0</v>
      </c>
      <c r="DJ519" s="132">
        <f t="shared" si="925"/>
        <v>0</v>
      </c>
      <c r="DK519" s="132">
        <f t="shared" si="925"/>
        <v>0</v>
      </c>
      <c r="DL519" s="132">
        <f t="shared" si="925"/>
        <v>0</v>
      </c>
      <c r="DM519" s="132">
        <f t="shared" si="925"/>
        <v>0</v>
      </c>
      <c r="DN519" s="233">
        <f t="shared" si="925"/>
        <v>0</v>
      </c>
      <c r="DO519" s="232">
        <f t="shared" si="849"/>
        <v>0</v>
      </c>
      <c r="DP519" s="132">
        <f t="shared" si="850"/>
        <v>0</v>
      </c>
      <c r="DQ519" s="132">
        <f t="shared" si="851"/>
        <v>0</v>
      </c>
      <c r="DR519" s="132">
        <f t="shared" si="852"/>
        <v>0</v>
      </c>
      <c r="DS519" s="132">
        <f t="shared" si="853"/>
        <v>0</v>
      </c>
      <c r="DT519" s="132">
        <f t="shared" si="854"/>
        <v>0</v>
      </c>
      <c r="DU519" s="132">
        <f t="shared" si="855"/>
        <v>0</v>
      </c>
      <c r="DV519" s="132">
        <f t="shared" si="856"/>
        <v>0</v>
      </c>
      <c r="DW519" s="132">
        <f t="shared" si="857"/>
        <v>0</v>
      </c>
      <c r="DX519" s="233">
        <f t="shared" si="858"/>
        <v>0</v>
      </c>
      <c r="DY519" s="231" t="b">
        <f t="shared" si="895"/>
        <v>0</v>
      </c>
      <c r="DZ519" s="163"/>
      <c r="EA519" s="226" t="str">
        <f t="shared" si="896"/>
        <v/>
      </c>
      <c r="EB519" s="178" t="str">
        <f t="shared" si="897"/>
        <v/>
      </c>
      <c r="EC519" s="178" t="str">
        <f t="shared" si="898"/>
        <v/>
      </c>
      <c r="ED519" s="178" t="str">
        <f t="shared" si="899"/>
        <v/>
      </c>
      <c r="EE519" s="178" t="str">
        <f t="shared" si="900"/>
        <v/>
      </c>
      <c r="EF519" s="178" t="str">
        <f t="shared" si="901"/>
        <v/>
      </c>
      <c r="EG519" s="178" t="str">
        <f t="shared" si="902"/>
        <v/>
      </c>
      <c r="EH519" s="178" t="str">
        <f t="shared" si="903"/>
        <v/>
      </c>
      <c r="EI519" s="178" t="str">
        <f t="shared" si="904"/>
        <v/>
      </c>
      <c r="EJ519" s="227" t="str">
        <f t="shared" si="905"/>
        <v/>
      </c>
      <c r="EK519" s="230" t="str">
        <f t="shared" si="859"/>
        <v/>
      </c>
      <c r="EL519" s="177" t="str">
        <f t="shared" si="860"/>
        <v/>
      </c>
      <c r="EM519" s="177" t="str">
        <f t="shared" si="861"/>
        <v/>
      </c>
      <c r="EN519" s="177" t="str">
        <f t="shared" si="862"/>
        <v/>
      </c>
      <c r="EO519" s="177" t="str">
        <f t="shared" si="863"/>
        <v/>
      </c>
      <c r="EP519" s="177" t="str">
        <f t="shared" si="864"/>
        <v/>
      </c>
      <c r="EQ519" s="177" t="str">
        <f t="shared" si="865"/>
        <v/>
      </c>
      <c r="ER519" s="177" t="str">
        <f t="shared" si="866"/>
        <v/>
      </c>
      <c r="ES519" s="177" t="str">
        <f t="shared" si="867"/>
        <v/>
      </c>
      <c r="ET519" s="177" t="str">
        <f t="shared" si="868"/>
        <v/>
      </c>
      <c r="EU519" s="229" t="e">
        <f t="shared" si="869"/>
        <v>#VALUE!</v>
      </c>
      <c r="EV519" s="27" t="e">
        <f t="shared" si="870"/>
        <v>#VALUE!</v>
      </c>
      <c r="EW519" s="27" t="e">
        <f t="shared" si="871"/>
        <v>#VALUE!</v>
      </c>
      <c r="EX519" s="28" t="e">
        <f t="shared" si="872"/>
        <v>#VALUE!</v>
      </c>
      <c r="EY519" s="28" t="e">
        <f t="shared" si="873"/>
        <v>#VALUE!</v>
      </c>
      <c r="EZ519" s="28" t="b">
        <f t="shared" si="874"/>
        <v>0</v>
      </c>
      <c r="FA519" s="176" t="str">
        <f t="shared" si="875"/>
        <v/>
      </c>
      <c r="FB519" s="27" t="e" cm="1">
        <f t="array" aca="1" ref="FB519" ca="1">TEXT(RIGHT(10-RIGHT(SUM(INDEX(1*(MID(MID(C519,1,1)*2,ROW(INDIRECT("1:"&amp;LEN(MID(C519,1,1)*2))),1)),,))+MID(C519,2,1)+
SUM(INDEX(1*(MID(MID(C519,3,1)*2,ROW(INDIRECT("1:"&amp;LEN(MID(C519,3,1)*2))),1)),,))+MID(C519,4,1)+
SUM(INDEX(1*(MID(MID(C519,5,1)*2,ROW(INDIRECT("1:"&amp;LEN(MID(C519,5,1)*2))),1)),,))+MID(C519,6,1)+
SUM(INDEX(1*(MID(MID(C519,8,1)*2,ROW(INDIRECT("1:"&amp;LEN(MID(C519,8,1)*2))),1)),,))+MID(C519,9,1)+
SUM(INDEX(1*(MID(MID(C519,10,1)*2,ROW(INDIRECT("1:"&amp;LEN(MID(C519,10,1)*2))),1)),,)),1),1),"0")</f>
        <v>#VALUE!</v>
      </c>
      <c r="FC519" s="27" t="str">
        <f t="shared" si="876"/>
        <v/>
      </c>
      <c r="FD519" s="29" t="b">
        <f t="shared" si="877"/>
        <v>0</v>
      </c>
      <c r="FE519" s="112" t="b">
        <f>IFERROR(MATCH(D519,'Avtal för korttidsarbete'!$G$13:$G$1012,0),TRUE)</f>
        <v>1</v>
      </c>
      <c r="FF519" s="112" t="b">
        <f t="shared" si="906"/>
        <v>0</v>
      </c>
      <c r="FG519" s="113" t="str" cm="1">
        <f t="array" ref="FG519">IF(FE519=TRUE,"x",INDEX('Avtal för korttidsarbete'!$E$13:$E$1012,$FE519))</f>
        <v>x</v>
      </c>
      <c r="FH519" s="113" t="str" cm="1">
        <f t="array" ref="FH519">IF(FE519=TRUE,"x",INDEX('Avtal för korttidsarbete'!$F$13:$F$1012,$FE519))</f>
        <v>x</v>
      </c>
      <c r="FI519" s="112" t="b">
        <f t="shared" si="907"/>
        <v>0</v>
      </c>
      <c r="FJ519" s="135">
        <f t="shared" si="908"/>
        <v>44166</v>
      </c>
      <c r="FK519" s="135">
        <f t="shared" si="909"/>
        <v>44377</v>
      </c>
      <c r="FL519" s="112" t="b">
        <f t="shared" si="910"/>
        <v>0</v>
      </c>
      <c r="FM519" s="113">
        <f t="shared" si="911"/>
        <v>44166</v>
      </c>
      <c r="FN519" s="135">
        <f t="shared" si="912"/>
        <v>44377</v>
      </c>
      <c r="FO519" s="148" t="b">
        <f>IFERROR(INDEX('Avtal för korttidsarbete'!R:R,MATCH(D519,'Avtal för korttidsarbete'!$G:$G,0)),TRUE)</f>
        <v>1</v>
      </c>
      <c r="FP519" s="135" t="str">
        <f>IF(FO519,"-",INDEX('Avtal för korttidsarbete'!$D:$D,MATCH(D519,'Avtal för korttidsarbete'!$G:$G,0)))</f>
        <v>-</v>
      </c>
      <c r="FQ519" s="113" t="b">
        <f>IFERROR(G519&gt;INDEX(Uppsägningar!E:E,MATCH(C519,Uppsägningar!C:C,0)),FALSE)</f>
        <v>0</v>
      </c>
    </row>
    <row r="520" spans="1:173" x14ac:dyDescent="0.25">
      <c r="A520" s="19">
        <v>504</v>
      </c>
      <c r="B520" s="20"/>
      <c r="C520" s="183"/>
      <c r="D520" s="66"/>
      <c r="E520" s="212">
        <f>IFERROR(INDEX(Admin!$C$7:$C$10,MATCH(FP520,TblNivåValTExt,0)),0)</f>
        <v>0</v>
      </c>
      <c r="F520" s="1"/>
      <c r="G520" s="1"/>
      <c r="H520" s="78"/>
      <c r="I520" s="181"/>
      <c r="J520" s="181"/>
      <c r="K520" s="182"/>
      <c r="L520" s="182"/>
      <c r="M520" s="181"/>
      <c r="N520" s="181"/>
      <c r="O520" s="181"/>
      <c r="P520" s="182"/>
      <c r="Q520" s="182"/>
      <c r="R520" s="181"/>
      <c r="S520" s="181"/>
      <c r="T520" s="181"/>
      <c r="U520" s="182"/>
      <c r="V520" s="182"/>
      <c r="W520" s="181"/>
      <c r="X520" s="181"/>
      <c r="Y520" s="181"/>
      <c r="Z520" s="182"/>
      <c r="AA520" s="182"/>
      <c r="AB520" s="181"/>
      <c r="AC520" s="181"/>
      <c r="AD520" s="181"/>
      <c r="AE520" s="182"/>
      <c r="AF520" s="182"/>
      <c r="AG520" s="181"/>
      <c r="AH520" s="181"/>
      <c r="AI520" s="181"/>
      <c r="AJ520" s="182"/>
      <c r="AK520" s="182"/>
      <c r="AL520" s="181"/>
      <c r="AM520" s="181"/>
      <c r="AN520" s="181"/>
      <c r="AO520" s="182"/>
      <c r="AP520" s="182"/>
      <c r="AQ520" s="181"/>
      <c r="AR520" s="181"/>
      <c r="AS520" s="181"/>
      <c r="AT520" s="182"/>
      <c r="AU520" s="182"/>
      <c r="AV520" s="181"/>
      <c r="AW520" s="181"/>
      <c r="AX520" s="181"/>
      <c r="AY520" s="182"/>
      <c r="AZ520" s="182"/>
      <c r="BA520" s="181"/>
      <c r="BB520" s="181"/>
      <c r="BC520" s="181"/>
      <c r="BD520" s="182"/>
      <c r="BE520" s="182"/>
      <c r="BF520" s="181"/>
      <c r="BG520" s="180">
        <f t="shared" si="878"/>
        <v>0</v>
      </c>
      <c r="BH520" s="116" t="str">
        <f t="shared" si="879"/>
        <v/>
      </c>
      <c r="BI520" s="80" t="b">
        <f t="shared" si="827"/>
        <v>0</v>
      </c>
      <c r="BJ520" s="80" t="str">
        <f t="shared" si="828"/>
        <v/>
      </c>
      <c r="BK520" s="80" t="b">
        <f t="shared" si="880"/>
        <v>0</v>
      </c>
      <c r="BL520" s="13" t="str">
        <f t="shared" si="829"/>
        <v/>
      </c>
      <c r="BM520" s="13" t="b">
        <f t="shared" si="881"/>
        <v>0</v>
      </c>
      <c r="BN520" s="35" t="str">
        <f t="shared" si="830"/>
        <v/>
      </c>
      <c r="BO520" s="13" t="b">
        <f t="shared" si="831"/>
        <v>0</v>
      </c>
      <c r="BP520" s="35" t="str">
        <f t="shared" si="832"/>
        <v/>
      </c>
      <c r="BQ520" s="13" t="b">
        <f t="shared" si="833"/>
        <v>0</v>
      </c>
      <c r="BR520" s="35" t="str">
        <f t="shared" si="834"/>
        <v/>
      </c>
      <c r="BS520" s="35" t="b">
        <f t="shared" si="835"/>
        <v>0</v>
      </c>
      <c r="BT520" s="35" t="str">
        <f t="shared" si="836"/>
        <v/>
      </c>
      <c r="BU520" s="35" t="b">
        <f t="shared" si="837"/>
        <v>0</v>
      </c>
      <c r="BV520" s="35" t="str">
        <f t="shared" si="838"/>
        <v/>
      </c>
      <c r="BW520" s="13" t="b">
        <f t="shared" si="913"/>
        <v>0</v>
      </c>
      <c r="BX520" s="35" t="str">
        <f t="shared" si="839"/>
        <v/>
      </c>
      <c r="BY520" s="265" t="b">
        <f t="shared" si="882"/>
        <v>0</v>
      </c>
      <c r="BZ520" s="35" t="str">
        <f t="shared" si="840"/>
        <v/>
      </c>
      <c r="CA520" s="265" t="b">
        <f t="shared" si="883"/>
        <v>0</v>
      </c>
      <c r="CB520" s="35" t="str">
        <f t="shared" si="841"/>
        <v/>
      </c>
      <c r="CC520" s="272" t="b">
        <f t="shared" si="884"/>
        <v>0</v>
      </c>
      <c r="CD520" s="35" t="str">
        <f t="shared" si="842"/>
        <v/>
      </c>
      <c r="CE520" s="13" t="b">
        <f t="shared" si="843"/>
        <v>0</v>
      </c>
      <c r="CF520" s="35" t="str">
        <f t="shared" si="844"/>
        <v/>
      </c>
      <c r="CG520" s="179">
        <f t="shared" si="845"/>
        <v>0</v>
      </c>
      <c r="CH520" s="179">
        <f t="shared" si="846"/>
        <v>0</v>
      </c>
      <c r="CI520" s="218">
        <f t="shared" si="885"/>
        <v>0</v>
      </c>
      <c r="CJ520" s="218">
        <f t="shared" si="886"/>
        <v>0</v>
      </c>
      <c r="CK520" s="218">
        <f t="shared" si="887"/>
        <v>0</v>
      </c>
      <c r="CL520" s="218">
        <f t="shared" si="888"/>
        <v>0</v>
      </c>
      <c r="CM520" s="218">
        <f t="shared" si="889"/>
        <v>0</v>
      </c>
      <c r="CN520" s="218">
        <f t="shared" si="890"/>
        <v>0</v>
      </c>
      <c r="CO520" s="218">
        <f t="shared" si="891"/>
        <v>0</v>
      </c>
      <c r="CP520" s="218">
        <f t="shared" si="892"/>
        <v>0</v>
      </c>
      <c r="CQ520" s="218">
        <f t="shared" si="893"/>
        <v>0</v>
      </c>
      <c r="CR520" s="218">
        <f t="shared" si="894"/>
        <v>0</v>
      </c>
      <c r="CS520" s="14">
        <f t="shared" si="847"/>
        <v>0</v>
      </c>
      <c r="CT520" s="236">
        <f t="shared" si="848"/>
        <v>0</v>
      </c>
      <c r="CU520" s="237">
        <f t="shared" si="924"/>
        <v>0</v>
      </c>
      <c r="CV520" s="16">
        <f t="shared" si="924"/>
        <v>0</v>
      </c>
      <c r="CW520" s="16">
        <f t="shared" si="924"/>
        <v>0</v>
      </c>
      <c r="CX520" s="16">
        <f t="shared" si="924"/>
        <v>0</v>
      </c>
      <c r="CY520" s="16">
        <f t="shared" si="924"/>
        <v>0</v>
      </c>
      <c r="CZ520" s="16">
        <f t="shared" si="924"/>
        <v>0</v>
      </c>
      <c r="DA520" s="16">
        <f t="shared" si="924"/>
        <v>0</v>
      </c>
      <c r="DB520" s="16">
        <f t="shared" si="924"/>
        <v>0</v>
      </c>
      <c r="DC520" s="16">
        <f t="shared" si="924"/>
        <v>0</v>
      </c>
      <c r="DD520" s="238">
        <f t="shared" si="924"/>
        <v>0</v>
      </c>
      <c r="DE520" s="232">
        <f t="shared" si="925"/>
        <v>0</v>
      </c>
      <c r="DF520" s="132">
        <f t="shared" si="925"/>
        <v>0</v>
      </c>
      <c r="DG520" s="132">
        <f t="shared" si="925"/>
        <v>0</v>
      </c>
      <c r="DH520" s="132">
        <f t="shared" si="925"/>
        <v>0</v>
      </c>
      <c r="DI520" s="132">
        <f t="shared" si="925"/>
        <v>0</v>
      </c>
      <c r="DJ520" s="132">
        <f t="shared" si="925"/>
        <v>0</v>
      </c>
      <c r="DK520" s="132">
        <f t="shared" si="925"/>
        <v>0</v>
      </c>
      <c r="DL520" s="132">
        <f t="shared" si="925"/>
        <v>0</v>
      </c>
      <c r="DM520" s="132">
        <f t="shared" si="925"/>
        <v>0</v>
      </c>
      <c r="DN520" s="233">
        <f t="shared" si="925"/>
        <v>0</v>
      </c>
      <c r="DO520" s="232">
        <f t="shared" si="849"/>
        <v>0</v>
      </c>
      <c r="DP520" s="132">
        <f t="shared" si="850"/>
        <v>0</v>
      </c>
      <c r="DQ520" s="132">
        <f t="shared" si="851"/>
        <v>0</v>
      </c>
      <c r="DR520" s="132">
        <f t="shared" si="852"/>
        <v>0</v>
      </c>
      <c r="DS520" s="132">
        <f t="shared" si="853"/>
        <v>0</v>
      </c>
      <c r="DT520" s="132">
        <f t="shared" si="854"/>
        <v>0</v>
      </c>
      <c r="DU520" s="132">
        <f t="shared" si="855"/>
        <v>0</v>
      </c>
      <c r="DV520" s="132">
        <f t="shared" si="856"/>
        <v>0</v>
      </c>
      <c r="DW520" s="132">
        <f t="shared" si="857"/>
        <v>0</v>
      </c>
      <c r="DX520" s="233">
        <f t="shared" si="858"/>
        <v>0</v>
      </c>
      <c r="DY520" s="231" t="b">
        <f t="shared" si="895"/>
        <v>0</v>
      </c>
      <c r="DZ520" s="163"/>
      <c r="EA520" s="226" t="str">
        <f t="shared" si="896"/>
        <v/>
      </c>
      <c r="EB520" s="178" t="str">
        <f t="shared" si="897"/>
        <v/>
      </c>
      <c r="EC520" s="178" t="str">
        <f t="shared" si="898"/>
        <v/>
      </c>
      <c r="ED520" s="178" t="str">
        <f t="shared" si="899"/>
        <v/>
      </c>
      <c r="EE520" s="178" t="str">
        <f t="shared" si="900"/>
        <v/>
      </c>
      <c r="EF520" s="178" t="str">
        <f t="shared" si="901"/>
        <v/>
      </c>
      <c r="EG520" s="178" t="str">
        <f t="shared" si="902"/>
        <v/>
      </c>
      <c r="EH520" s="178" t="str">
        <f t="shared" si="903"/>
        <v/>
      </c>
      <c r="EI520" s="178" t="str">
        <f t="shared" si="904"/>
        <v/>
      </c>
      <c r="EJ520" s="227" t="str">
        <f t="shared" si="905"/>
        <v/>
      </c>
      <c r="EK520" s="230" t="str">
        <f t="shared" si="859"/>
        <v/>
      </c>
      <c r="EL520" s="177" t="str">
        <f t="shared" si="860"/>
        <v/>
      </c>
      <c r="EM520" s="177" t="str">
        <f t="shared" si="861"/>
        <v/>
      </c>
      <c r="EN520" s="177" t="str">
        <f t="shared" si="862"/>
        <v/>
      </c>
      <c r="EO520" s="177" t="str">
        <f t="shared" si="863"/>
        <v/>
      </c>
      <c r="EP520" s="177" t="str">
        <f t="shared" si="864"/>
        <v/>
      </c>
      <c r="EQ520" s="177" t="str">
        <f t="shared" si="865"/>
        <v/>
      </c>
      <c r="ER520" s="177" t="str">
        <f t="shared" si="866"/>
        <v/>
      </c>
      <c r="ES520" s="177" t="str">
        <f t="shared" si="867"/>
        <v/>
      </c>
      <c r="ET520" s="177" t="str">
        <f t="shared" si="868"/>
        <v/>
      </c>
      <c r="EU520" s="229" t="e">
        <f t="shared" si="869"/>
        <v>#VALUE!</v>
      </c>
      <c r="EV520" s="27" t="e">
        <f t="shared" si="870"/>
        <v>#VALUE!</v>
      </c>
      <c r="EW520" s="27" t="e">
        <f t="shared" si="871"/>
        <v>#VALUE!</v>
      </c>
      <c r="EX520" s="28" t="e">
        <f t="shared" si="872"/>
        <v>#VALUE!</v>
      </c>
      <c r="EY520" s="28" t="e">
        <f t="shared" si="873"/>
        <v>#VALUE!</v>
      </c>
      <c r="EZ520" s="28" t="b">
        <f t="shared" si="874"/>
        <v>0</v>
      </c>
      <c r="FA520" s="176" t="str">
        <f t="shared" si="875"/>
        <v/>
      </c>
      <c r="FB520" s="27" t="e" cm="1">
        <f t="array" aca="1" ref="FB520" ca="1">TEXT(RIGHT(10-RIGHT(SUM(INDEX(1*(MID(MID(C520,1,1)*2,ROW(INDIRECT("1:"&amp;LEN(MID(C520,1,1)*2))),1)),,))+MID(C520,2,1)+
SUM(INDEX(1*(MID(MID(C520,3,1)*2,ROW(INDIRECT("1:"&amp;LEN(MID(C520,3,1)*2))),1)),,))+MID(C520,4,1)+
SUM(INDEX(1*(MID(MID(C520,5,1)*2,ROW(INDIRECT("1:"&amp;LEN(MID(C520,5,1)*2))),1)),,))+MID(C520,6,1)+
SUM(INDEX(1*(MID(MID(C520,8,1)*2,ROW(INDIRECT("1:"&amp;LEN(MID(C520,8,1)*2))),1)),,))+MID(C520,9,1)+
SUM(INDEX(1*(MID(MID(C520,10,1)*2,ROW(INDIRECT("1:"&amp;LEN(MID(C520,10,1)*2))),1)),,)),1),1),"0")</f>
        <v>#VALUE!</v>
      </c>
      <c r="FC520" s="27" t="str">
        <f t="shared" si="876"/>
        <v/>
      </c>
      <c r="FD520" s="29" t="b">
        <f t="shared" si="877"/>
        <v>0</v>
      </c>
      <c r="FE520" s="112" t="b">
        <f>IFERROR(MATCH(D520,'Avtal för korttidsarbete'!$G$13:$G$1012,0),TRUE)</f>
        <v>1</v>
      </c>
      <c r="FF520" s="112" t="b">
        <f t="shared" si="906"/>
        <v>0</v>
      </c>
      <c r="FG520" s="113" t="str" cm="1">
        <f t="array" ref="FG520">IF(FE520=TRUE,"x",INDEX('Avtal för korttidsarbete'!$E$13:$E$1012,$FE520))</f>
        <v>x</v>
      </c>
      <c r="FH520" s="113" t="str" cm="1">
        <f t="array" ref="FH520">IF(FE520=TRUE,"x",INDEX('Avtal för korttidsarbete'!$F$13:$F$1012,$FE520))</f>
        <v>x</v>
      </c>
      <c r="FI520" s="112" t="b">
        <f t="shared" si="907"/>
        <v>0</v>
      </c>
      <c r="FJ520" s="135">
        <f t="shared" si="908"/>
        <v>44166</v>
      </c>
      <c r="FK520" s="135">
        <f t="shared" si="909"/>
        <v>44377</v>
      </c>
      <c r="FL520" s="112" t="b">
        <f t="shared" si="910"/>
        <v>0</v>
      </c>
      <c r="FM520" s="113">
        <f t="shared" si="911"/>
        <v>44166</v>
      </c>
      <c r="FN520" s="135">
        <f t="shared" si="912"/>
        <v>44377</v>
      </c>
      <c r="FO520" s="148" t="b">
        <f>IFERROR(INDEX('Avtal för korttidsarbete'!R:R,MATCH(D520,'Avtal för korttidsarbete'!$G:$G,0)),TRUE)</f>
        <v>1</v>
      </c>
      <c r="FP520" s="135" t="str">
        <f>IF(FO520,"-",INDEX('Avtal för korttidsarbete'!$D:$D,MATCH(D520,'Avtal för korttidsarbete'!$G:$G,0)))</f>
        <v>-</v>
      </c>
      <c r="FQ520" s="113" t="b">
        <f>IFERROR(G520&gt;INDEX(Uppsägningar!E:E,MATCH(C520,Uppsägningar!C:C,0)),FALSE)</f>
        <v>0</v>
      </c>
    </row>
    <row r="521" spans="1:173" x14ac:dyDescent="0.25">
      <c r="A521" s="19">
        <v>505</v>
      </c>
      <c r="B521" s="20"/>
      <c r="C521" s="183"/>
      <c r="D521" s="66"/>
      <c r="E521" s="212">
        <f>IFERROR(INDEX(Admin!$C$7:$C$10,MATCH(FP521,TblNivåValTExt,0)),0)</f>
        <v>0</v>
      </c>
      <c r="F521" s="1"/>
      <c r="G521" s="1"/>
      <c r="H521" s="78"/>
      <c r="I521" s="181"/>
      <c r="J521" s="181"/>
      <c r="K521" s="182"/>
      <c r="L521" s="182"/>
      <c r="M521" s="181"/>
      <c r="N521" s="181"/>
      <c r="O521" s="181"/>
      <c r="P521" s="182"/>
      <c r="Q521" s="182"/>
      <c r="R521" s="181"/>
      <c r="S521" s="181"/>
      <c r="T521" s="181"/>
      <c r="U521" s="182"/>
      <c r="V521" s="182"/>
      <c r="W521" s="181"/>
      <c r="X521" s="181"/>
      <c r="Y521" s="181"/>
      <c r="Z521" s="182"/>
      <c r="AA521" s="182"/>
      <c r="AB521" s="181"/>
      <c r="AC521" s="181"/>
      <c r="AD521" s="181"/>
      <c r="AE521" s="182"/>
      <c r="AF521" s="182"/>
      <c r="AG521" s="181"/>
      <c r="AH521" s="181"/>
      <c r="AI521" s="181"/>
      <c r="AJ521" s="182"/>
      <c r="AK521" s="182"/>
      <c r="AL521" s="181"/>
      <c r="AM521" s="181"/>
      <c r="AN521" s="181"/>
      <c r="AO521" s="182"/>
      <c r="AP521" s="182"/>
      <c r="AQ521" s="181"/>
      <c r="AR521" s="181"/>
      <c r="AS521" s="181"/>
      <c r="AT521" s="182"/>
      <c r="AU521" s="182"/>
      <c r="AV521" s="181"/>
      <c r="AW521" s="181"/>
      <c r="AX521" s="181"/>
      <c r="AY521" s="182"/>
      <c r="AZ521" s="182"/>
      <c r="BA521" s="181"/>
      <c r="BB521" s="181"/>
      <c r="BC521" s="181"/>
      <c r="BD521" s="182"/>
      <c r="BE521" s="182"/>
      <c r="BF521" s="181"/>
      <c r="BG521" s="180">
        <f t="shared" si="878"/>
        <v>0</v>
      </c>
      <c r="BH521" s="116" t="str">
        <f t="shared" si="879"/>
        <v/>
      </c>
      <c r="BI521" s="80" t="b">
        <f t="shared" si="827"/>
        <v>0</v>
      </c>
      <c r="BJ521" s="80" t="str">
        <f t="shared" si="828"/>
        <v/>
      </c>
      <c r="BK521" s="80" t="b">
        <f t="shared" si="880"/>
        <v>0</v>
      </c>
      <c r="BL521" s="13" t="str">
        <f t="shared" si="829"/>
        <v/>
      </c>
      <c r="BM521" s="13" t="b">
        <f t="shared" si="881"/>
        <v>0</v>
      </c>
      <c r="BN521" s="35" t="str">
        <f t="shared" si="830"/>
        <v/>
      </c>
      <c r="BO521" s="13" t="b">
        <f t="shared" si="831"/>
        <v>0</v>
      </c>
      <c r="BP521" s="35" t="str">
        <f t="shared" si="832"/>
        <v/>
      </c>
      <c r="BQ521" s="13" t="b">
        <f t="shared" si="833"/>
        <v>0</v>
      </c>
      <c r="BR521" s="35" t="str">
        <f t="shared" si="834"/>
        <v/>
      </c>
      <c r="BS521" s="35" t="b">
        <f t="shared" si="835"/>
        <v>0</v>
      </c>
      <c r="BT521" s="35" t="str">
        <f t="shared" si="836"/>
        <v/>
      </c>
      <c r="BU521" s="35" t="b">
        <f t="shared" si="837"/>
        <v>0</v>
      </c>
      <c r="BV521" s="35" t="str">
        <f t="shared" si="838"/>
        <v/>
      </c>
      <c r="BW521" s="13" t="b">
        <f t="shared" si="913"/>
        <v>0</v>
      </c>
      <c r="BX521" s="35" t="str">
        <f t="shared" si="839"/>
        <v/>
      </c>
      <c r="BY521" s="265" t="b">
        <f t="shared" si="882"/>
        <v>0</v>
      </c>
      <c r="BZ521" s="35" t="str">
        <f t="shared" si="840"/>
        <v/>
      </c>
      <c r="CA521" s="265" t="b">
        <f t="shared" si="883"/>
        <v>0</v>
      </c>
      <c r="CB521" s="35" t="str">
        <f t="shared" si="841"/>
        <v/>
      </c>
      <c r="CC521" s="272" t="b">
        <f t="shared" si="884"/>
        <v>0</v>
      </c>
      <c r="CD521" s="35" t="str">
        <f t="shared" si="842"/>
        <v/>
      </c>
      <c r="CE521" s="13" t="b">
        <f t="shared" si="843"/>
        <v>0</v>
      </c>
      <c r="CF521" s="35" t="str">
        <f t="shared" si="844"/>
        <v/>
      </c>
      <c r="CG521" s="179">
        <f t="shared" si="845"/>
        <v>0</v>
      </c>
      <c r="CH521" s="179">
        <f t="shared" si="846"/>
        <v>0</v>
      </c>
      <c r="CI521" s="218">
        <f t="shared" si="885"/>
        <v>0</v>
      </c>
      <c r="CJ521" s="218">
        <f t="shared" si="886"/>
        <v>0</v>
      </c>
      <c r="CK521" s="218">
        <f t="shared" si="887"/>
        <v>0</v>
      </c>
      <c r="CL521" s="218">
        <f t="shared" si="888"/>
        <v>0</v>
      </c>
      <c r="CM521" s="218">
        <f t="shared" si="889"/>
        <v>0</v>
      </c>
      <c r="CN521" s="218">
        <f t="shared" si="890"/>
        <v>0</v>
      </c>
      <c r="CO521" s="218">
        <f t="shared" si="891"/>
        <v>0</v>
      </c>
      <c r="CP521" s="218">
        <f t="shared" si="892"/>
        <v>0</v>
      </c>
      <c r="CQ521" s="218">
        <f t="shared" si="893"/>
        <v>0</v>
      </c>
      <c r="CR521" s="218">
        <f t="shared" si="894"/>
        <v>0</v>
      </c>
      <c r="CS521" s="14">
        <f t="shared" si="847"/>
        <v>0</v>
      </c>
      <c r="CT521" s="236">
        <f t="shared" si="848"/>
        <v>0</v>
      </c>
      <c r="CU521" s="237">
        <f t="shared" si="924"/>
        <v>0</v>
      </c>
      <c r="CV521" s="16">
        <f t="shared" si="924"/>
        <v>0</v>
      </c>
      <c r="CW521" s="16">
        <f t="shared" si="924"/>
        <v>0</v>
      </c>
      <c r="CX521" s="16">
        <f t="shared" si="924"/>
        <v>0</v>
      </c>
      <c r="CY521" s="16">
        <f t="shared" si="924"/>
        <v>0</v>
      </c>
      <c r="CZ521" s="16">
        <f t="shared" si="924"/>
        <v>0</v>
      </c>
      <c r="DA521" s="16">
        <f t="shared" si="924"/>
        <v>0</v>
      </c>
      <c r="DB521" s="16">
        <f t="shared" si="924"/>
        <v>0</v>
      </c>
      <c r="DC521" s="16">
        <f t="shared" si="924"/>
        <v>0</v>
      </c>
      <c r="DD521" s="238">
        <f t="shared" si="924"/>
        <v>0</v>
      </c>
      <c r="DE521" s="232">
        <f t="shared" si="925"/>
        <v>0</v>
      </c>
      <c r="DF521" s="132">
        <f t="shared" si="925"/>
        <v>0</v>
      </c>
      <c r="DG521" s="132">
        <f t="shared" si="925"/>
        <v>0</v>
      </c>
      <c r="DH521" s="132">
        <f t="shared" si="925"/>
        <v>0</v>
      </c>
      <c r="DI521" s="132">
        <f t="shared" si="925"/>
        <v>0</v>
      </c>
      <c r="DJ521" s="132">
        <f t="shared" si="925"/>
        <v>0</v>
      </c>
      <c r="DK521" s="132">
        <f t="shared" si="925"/>
        <v>0</v>
      </c>
      <c r="DL521" s="132">
        <f t="shared" si="925"/>
        <v>0</v>
      </c>
      <c r="DM521" s="132">
        <f t="shared" si="925"/>
        <v>0</v>
      </c>
      <c r="DN521" s="233">
        <f t="shared" si="925"/>
        <v>0</v>
      </c>
      <c r="DO521" s="232">
        <f t="shared" si="849"/>
        <v>0</v>
      </c>
      <c r="DP521" s="132">
        <f t="shared" si="850"/>
        <v>0</v>
      </c>
      <c r="DQ521" s="132">
        <f t="shared" si="851"/>
        <v>0</v>
      </c>
      <c r="DR521" s="132">
        <f t="shared" si="852"/>
        <v>0</v>
      </c>
      <c r="DS521" s="132">
        <f t="shared" si="853"/>
        <v>0</v>
      </c>
      <c r="DT521" s="132">
        <f t="shared" si="854"/>
        <v>0</v>
      </c>
      <c r="DU521" s="132">
        <f t="shared" si="855"/>
        <v>0</v>
      </c>
      <c r="DV521" s="132">
        <f t="shared" si="856"/>
        <v>0</v>
      </c>
      <c r="DW521" s="132">
        <f t="shared" si="857"/>
        <v>0</v>
      </c>
      <c r="DX521" s="233">
        <f t="shared" si="858"/>
        <v>0</v>
      </c>
      <c r="DY521" s="231" t="b">
        <f t="shared" si="895"/>
        <v>0</v>
      </c>
      <c r="DZ521" s="163"/>
      <c r="EA521" s="226" t="str">
        <f t="shared" si="896"/>
        <v/>
      </c>
      <c r="EB521" s="178" t="str">
        <f t="shared" si="897"/>
        <v/>
      </c>
      <c r="EC521" s="178" t="str">
        <f t="shared" si="898"/>
        <v/>
      </c>
      <c r="ED521" s="178" t="str">
        <f t="shared" si="899"/>
        <v/>
      </c>
      <c r="EE521" s="178" t="str">
        <f t="shared" si="900"/>
        <v/>
      </c>
      <c r="EF521" s="178" t="str">
        <f t="shared" si="901"/>
        <v/>
      </c>
      <c r="EG521" s="178" t="str">
        <f t="shared" si="902"/>
        <v/>
      </c>
      <c r="EH521" s="178" t="str">
        <f t="shared" si="903"/>
        <v/>
      </c>
      <c r="EI521" s="178" t="str">
        <f t="shared" si="904"/>
        <v/>
      </c>
      <c r="EJ521" s="227" t="str">
        <f t="shared" si="905"/>
        <v/>
      </c>
      <c r="EK521" s="230" t="str">
        <f t="shared" si="859"/>
        <v/>
      </c>
      <c r="EL521" s="177" t="str">
        <f t="shared" si="860"/>
        <v/>
      </c>
      <c r="EM521" s="177" t="str">
        <f t="shared" si="861"/>
        <v/>
      </c>
      <c r="EN521" s="177" t="str">
        <f t="shared" si="862"/>
        <v/>
      </c>
      <c r="EO521" s="177" t="str">
        <f t="shared" si="863"/>
        <v/>
      </c>
      <c r="EP521" s="177" t="str">
        <f t="shared" si="864"/>
        <v/>
      </c>
      <c r="EQ521" s="177" t="str">
        <f t="shared" si="865"/>
        <v/>
      </c>
      <c r="ER521" s="177" t="str">
        <f t="shared" si="866"/>
        <v/>
      </c>
      <c r="ES521" s="177" t="str">
        <f t="shared" si="867"/>
        <v/>
      </c>
      <c r="ET521" s="177" t="str">
        <f t="shared" si="868"/>
        <v/>
      </c>
      <c r="EU521" s="229" t="e">
        <f t="shared" si="869"/>
        <v>#VALUE!</v>
      </c>
      <c r="EV521" s="27" t="e">
        <f t="shared" si="870"/>
        <v>#VALUE!</v>
      </c>
      <c r="EW521" s="27" t="e">
        <f t="shared" si="871"/>
        <v>#VALUE!</v>
      </c>
      <c r="EX521" s="28" t="e">
        <f t="shared" si="872"/>
        <v>#VALUE!</v>
      </c>
      <c r="EY521" s="28" t="e">
        <f t="shared" si="873"/>
        <v>#VALUE!</v>
      </c>
      <c r="EZ521" s="28" t="b">
        <f t="shared" si="874"/>
        <v>0</v>
      </c>
      <c r="FA521" s="176" t="str">
        <f t="shared" si="875"/>
        <v/>
      </c>
      <c r="FB521" s="27" t="e" cm="1">
        <f t="array" aca="1" ref="FB521" ca="1">TEXT(RIGHT(10-RIGHT(SUM(INDEX(1*(MID(MID(C521,1,1)*2,ROW(INDIRECT("1:"&amp;LEN(MID(C521,1,1)*2))),1)),,))+MID(C521,2,1)+
SUM(INDEX(1*(MID(MID(C521,3,1)*2,ROW(INDIRECT("1:"&amp;LEN(MID(C521,3,1)*2))),1)),,))+MID(C521,4,1)+
SUM(INDEX(1*(MID(MID(C521,5,1)*2,ROW(INDIRECT("1:"&amp;LEN(MID(C521,5,1)*2))),1)),,))+MID(C521,6,1)+
SUM(INDEX(1*(MID(MID(C521,8,1)*2,ROW(INDIRECT("1:"&amp;LEN(MID(C521,8,1)*2))),1)),,))+MID(C521,9,1)+
SUM(INDEX(1*(MID(MID(C521,10,1)*2,ROW(INDIRECT("1:"&amp;LEN(MID(C521,10,1)*2))),1)),,)),1),1),"0")</f>
        <v>#VALUE!</v>
      </c>
      <c r="FC521" s="27" t="str">
        <f t="shared" si="876"/>
        <v/>
      </c>
      <c r="FD521" s="29" t="b">
        <f t="shared" si="877"/>
        <v>0</v>
      </c>
      <c r="FE521" s="112" t="b">
        <f>IFERROR(MATCH(D521,'Avtal för korttidsarbete'!$G$13:$G$1012,0),TRUE)</f>
        <v>1</v>
      </c>
      <c r="FF521" s="112" t="b">
        <f t="shared" si="906"/>
        <v>0</v>
      </c>
      <c r="FG521" s="113" t="str" cm="1">
        <f t="array" ref="FG521">IF(FE521=TRUE,"x",INDEX('Avtal för korttidsarbete'!$E$13:$E$1012,$FE521))</f>
        <v>x</v>
      </c>
      <c r="FH521" s="113" t="str" cm="1">
        <f t="array" ref="FH521">IF(FE521=TRUE,"x",INDEX('Avtal för korttidsarbete'!$F$13:$F$1012,$FE521))</f>
        <v>x</v>
      </c>
      <c r="FI521" s="112" t="b">
        <f t="shared" si="907"/>
        <v>0</v>
      </c>
      <c r="FJ521" s="135">
        <f t="shared" si="908"/>
        <v>44166</v>
      </c>
      <c r="FK521" s="135">
        <f t="shared" si="909"/>
        <v>44377</v>
      </c>
      <c r="FL521" s="112" t="b">
        <f t="shared" si="910"/>
        <v>0</v>
      </c>
      <c r="FM521" s="113">
        <f t="shared" si="911"/>
        <v>44166</v>
      </c>
      <c r="FN521" s="135">
        <f t="shared" si="912"/>
        <v>44377</v>
      </c>
      <c r="FO521" s="148" t="b">
        <f>IFERROR(INDEX('Avtal för korttidsarbete'!R:R,MATCH(D521,'Avtal för korttidsarbete'!$G:$G,0)),TRUE)</f>
        <v>1</v>
      </c>
      <c r="FP521" s="135" t="str">
        <f>IF(FO521,"-",INDEX('Avtal för korttidsarbete'!$D:$D,MATCH(D521,'Avtal för korttidsarbete'!$G:$G,0)))</f>
        <v>-</v>
      </c>
      <c r="FQ521" s="113" t="b">
        <f>IFERROR(G521&gt;INDEX(Uppsägningar!E:E,MATCH(C521,Uppsägningar!C:C,0)),FALSE)</f>
        <v>0</v>
      </c>
    </row>
    <row r="522" spans="1:173" x14ac:dyDescent="0.25">
      <c r="A522" s="19">
        <v>506</v>
      </c>
      <c r="B522" s="20"/>
      <c r="C522" s="183"/>
      <c r="D522" s="66"/>
      <c r="E522" s="212">
        <f>IFERROR(INDEX(Admin!$C$7:$C$10,MATCH(FP522,TblNivåValTExt,0)),0)</f>
        <v>0</v>
      </c>
      <c r="F522" s="1"/>
      <c r="G522" s="1"/>
      <c r="H522" s="78"/>
      <c r="I522" s="181"/>
      <c r="J522" s="181"/>
      <c r="K522" s="182"/>
      <c r="L522" s="182"/>
      <c r="M522" s="181"/>
      <c r="N522" s="181"/>
      <c r="O522" s="181"/>
      <c r="P522" s="182"/>
      <c r="Q522" s="182"/>
      <c r="R522" s="181"/>
      <c r="S522" s="181"/>
      <c r="T522" s="181"/>
      <c r="U522" s="182"/>
      <c r="V522" s="182"/>
      <c r="W522" s="181"/>
      <c r="X522" s="181"/>
      <c r="Y522" s="181"/>
      <c r="Z522" s="182"/>
      <c r="AA522" s="182"/>
      <c r="AB522" s="181"/>
      <c r="AC522" s="181"/>
      <c r="AD522" s="181"/>
      <c r="AE522" s="182"/>
      <c r="AF522" s="182"/>
      <c r="AG522" s="181"/>
      <c r="AH522" s="181"/>
      <c r="AI522" s="181"/>
      <c r="AJ522" s="182"/>
      <c r="AK522" s="182"/>
      <c r="AL522" s="181"/>
      <c r="AM522" s="181"/>
      <c r="AN522" s="181"/>
      <c r="AO522" s="182"/>
      <c r="AP522" s="182"/>
      <c r="AQ522" s="181"/>
      <c r="AR522" s="181"/>
      <c r="AS522" s="181"/>
      <c r="AT522" s="182"/>
      <c r="AU522" s="182"/>
      <c r="AV522" s="181"/>
      <c r="AW522" s="181"/>
      <c r="AX522" s="181"/>
      <c r="AY522" s="182"/>
      <c r="AZ522" s="182"/>
      <c r="BA522" s="181"/>
      <c r="BB522" s="181"/>
      <c r="BC522" s="181"/>
      <c r="BD522" s="182"/>
      <c r="BE522" s="182"/>
      <c r="BF522" s="181"/>
      <c r="BG522" s="180">
        <f t="shared" si="878"/>
        <v>0</v>
      </c>
      <c r="BH522" s="116" t="str">
        <f t="shared" si="879"/>
        <v/>
      </c>
      <c r="BI522" s="80" t="b">
        <f t="shared" si="827"/>
        <v>0</v>
      </c>
      <c r="BJ522" s="80" t="str">
        <f t="shared" si="828"/>
        <v/>
      </c>
      <c r="BK522" s="80" t="b">
        <f t="shared" si="880"/>
        <v>0</v>
      </c>
      <c r="BL522" s="13" t="str">
        <f t="shared" si="829"/>
        <v/>
      </c>
      <c r="BM522" s="13" t="b">
        <f t="shared" si="881"/>
        <v>0</v>
      </c>
      <c r="BN522" s="35" t="str">
        <f t="shared" si="830"/>
        <v/>
      </c>
      <c r="BO522" s="13" t="b">
        <f t="shared" si="831"/>
        <v>0</v>
      </c>
      <c r="BP522" s="35" t="str">
        <f t="shared" si="832"/>
        <v/>
      </c>
      <c r="BQ522" s="13" t="b">
        <f t="shared" si="833"/>
        <v>0</v>
      </c>
      <c r="BR522" s="35" t="str">
        <f t="shared" si="834"/>
        <v/>
      </c>
      <c r="BS522" s="35" t="b">
        <f t="shared" si="835"/>
        <v>0</v>
      </c>
      <c r="BT522" s="35" t="str">
        <f t="shared" si="836"/>
        <v/>
      </c>
      <c r="BU522" s="35" t="b">
        <f t="shared" si="837"/>
        <v>0</v>
      </c>
      <c r="BV522" s="35" t="str">
        <f t="shared" si="838"/>
        <v/>
      </c>
      <c r="BW522" s="13" t="b">
        <f t="shared" si="913"/>
        <v>0</v>
      </c>
      <c r="BX522" s="35" t="str">
        <f t="shared" si="839"/>
        <v/>
      </c>
      <c r="BY522" s="265" t="b">
        <f t="shared" si="882"/>
        <v>0</v>
      </c>
      <c r="BZ522" s="35" t="str">
        <f t="shared" si="840"/>
        <v/>
      </c>
      <c r="CA522" s="265" t="b">
        <f t="shared" si="883"/>
        <v>0</v>
      </c>
      <c r="CB522" s="35" t="str">
        <f t="shared" si="841"/>
        <v/>
      </c>
      <c r="CC522" s="272" t="b">
        <f t="shared" si="884"/>
        <v>0</v>
      </c>
      <c r="CD522" s="35" t="str">
        <f t="shared" si="842"/>
        <v/>
      </c>
      <c r="CE522" s="13" t="b">
        <f t="shared" si="843"/>
        <v>0</v>
      </c>
      <c r="CF522" s="35" t="str">
        <f t="shared" si="844"/>
        <v/>
      </c>
      <c r="CG522" s="179">
        <f t="shared" si="845"/>
        <v>0</v>
      </c>
      <c r="CH522" s="179">
        <f t="shared" si="846"/>
        <v>0</v>
      </c>
      <c r="CI522" s="218">
        <f t="shared" si="885"/>
        <v>0</v>
      </c>
      <c r="CJ522" s="218">
        <f t="shared" si="886"/>
        <v>0</v>
      </c>
      <c r="CK522" s="218">
        <f t="shared" si="887"/>
        <v>0</v>
      </c>
      <c r="CL522" s="218">
        <f t="shared" si="888"/>
        <v>0</v>
      </c>
      <c r="CM522" s="218">
        <f t="shared" si="889"/>
        <v>0</v>
      </c>
      <c r="CN522" s="218">
        <f t="shared" si="890"/>
        <v>0</v>
      </c>
      <c r="CO522" s="218">
        <f t="shared" si="891"/>
        <v>0</v>
      </c>
      <c r="CP522" s="218">
        <f t="shared" si="892"/>
        <v>0</v>
      </c>
      <c r="CQ522" s="218">
        <f t="shared" si="893"/>
        <v>0</v>
      </c>
      <c r="CR522" s="218">
        <f t="shared" si="894"/>
        <v>0</v>
      </c>
      <c r="CS522" s="14">
        <f t="shared" si="847"/>
        <v>0</v>
      </c>
      <c r="CT522" s="236">
        <f t="shared" si="848"/>
        <v>0</v>
      </c>
      <c r="CU522" s="237">
        <f t="shared" si="924"/>
        <v>0</v>
      </c>
      <c r="CV522" s="16">
        <f t="shared" si="924"/>
        <v>0</v>
      </c>
      <c r="CW522" s="16">
        <f t="shared" si="924"/>
        <v>0</v>
      </c>
      <c r="CX522" s="16">
        <f t="shared" si="924"/>
        <v>0</v>
      </c>
      <c r="CY522" s="16">
        <f t="shared" si="924"/>
        <v>0</v>
      </c>
      <c r="CZ522" s="16">
        <f t="shared" si="924"/>
        <v>0</v>
      </c>
      <c r="DA522" s="16">
        <f t="shared" si="924"/>
        <v>0</v>
      </c>
      <c r="DB522" s="16">
        <f t="shared" si="924"/>
        <v>0</v>
      </c>
      <c r="DC522" s="16">
        <f t="shared" si="924"/>
        <v>0</v>
      </c>
      <c r="DD522" s="238">
        <f t="shared" si="924"/>
        <v>0</v>
      </c>
      <c r="DE522" s="232">
        <f t="shared" si="925"/>
        <v>0</v>
      </c>
      <c r="DF522" s="132">
        <f t="shared" si="925"/>
        <v>0</v>
      </c>
      <c r="DG522" s="132">
        <f t="shared" si="925"/>
        <v>0</v>
      </c>
      <c r="DH522" s="132">
        <f t="shared" si="925"/>
        <v>0</v>
      </c>
      <c r="DI522" s="132">
        <f t="shared" si="925"/>
        <v>0</v>
      </c>
      <c r="DJ522" s="132">
        <f t="shared" si="925"/>
        <v>0</v>
      </c>
      <c r="DK522" s="132">
        <f t="shared" si="925"/>
        <v>0</v>
      </c>
      <c r="DL522" s="132">
        <f t="shared" si="925"/>
        <v>0</v>
      </c>
      <c r="DM522" s="132">
        <f t="shared" si="925"/>
        <v>0</v>
      </c>
      <c r="DN522" s="233">
        <f t="shared" si="925"/>
        <v>0</v>
      </c>
      <c r="DO522" s="232">
        <f t="shared" si="849"/>
        <v>0</v>
      </c>
      <c r="DP522" s="132">
        <f t="shared" si="850"/>
        <v>0</v>
      </c>
      <c r="DQ522" s="132">
        <f t="shared" si="851"/>
        <v>0</v>
      </c>
      <c r="DR522" s="132">
        <f t="shared" si="852"/>
        <v>0</v>
      </c>
      <c r="DS522" s="132">
        <f t="shared" si="853"/>
        <v>0</v>
      </c>
      <c r="DT522" s="132">
        <f t="shared" si="854"/>
        <v>0</v>
      </c>
      <c r="DU522" s="132">
        <f t="shared" si="855"/>
        <v>0</v>
      </c>
      <c r="DV522" s="132">
        <f t="shared" si="856"/>
        <v>0</v>
      </c>
      <c r="DW522" s="132">
        <f t="shared" si="857"/>
        <v>0</v>
      </c>
      <c r="DX522" s="233">
        <f t="shared" si="858"/>
        <v>0</v>
      </c>
      <c r="DY522" s="231" t="b">
        <f t="shared" si="895"/>
        <v>0</v>
      </c>
      <c r="DZ522" s="163"/>
      <c r="EA522" s="226" t="str">
        <f t="shared" si="896"/>
        <v/>
      </c>
      <c r="EB522" s="178" t="str">
        <f t="shared" si="897"/>
        <v/>
      </c>
      <c r="EC522" s="178" t="str">
        <f t="shared" si="898"/>
        <v/>
      </c>
      <c r="ED522" s="178" t="str">
        <f t="shared" si="899"/>
        <v/>
      </c>
      <c r="EE522" s="178" t="str">
        <f t="shared" si="900"/>
        <v/>
      </c>
      <c r="EF522" s="178" t="str">
        <f t="shared" si="901"/>
        <v/>
      </c>
      <c r="EG522" s="178" t="str">
        <f t="shared" si="902"/>
        <v/>
      </c>
      <c r="EH522" s="178" t="str">
        <f t="shared" si="903"/>
        <v/>
      </c>
      <c r="EI522" s="178" t="str">
        <f t="shared" si="904"/>
        <v/>
      </c>
      <c r="EJ522" s="227" t="str">
        <f t="shared" si="905"/>
        <v/>
      </c>
      <c r="EK522" s="230" t="str">
        <f t="shared" si="859"/>
        <v/>
      </c>
      <c r="EL522" s="177" t="str">
        <f t="shared" si="860"/>
        <v/>
      </c>
      <c r="EM522" s="177" t="str">
        <f t="shared" si="861"/>
        <v/>
      </c>
      <c r="EN522" s="177" t="str">
        <f t="shared" si="862"/>
        <v/>
      </c>
      <c r="EO522" s="177" t="str">
        <f t="shared" si="863"/>
        <v/>
      </c>
      <c r="EP522" s="177" t="str">
        <f t="shared" si="864"/>
        <v/>
      </c>
      <c r="EQ522" s="177" t="str">
        <f t="shared" si="865"/>
        <v/>
      </c>
      <c r="ER522" s="177" t="str">
        <f t="shared" si="866"/>
        <v/>
      </c>
      <c r="ES522" s="177" t="str">
        <f t="shared" si="867"/>
        <v/>
      </c>
      <c r="ET522" s="177" t="str">
        <f t="shared" si="868"/>
        <v/>
      </c>
      <c r="EU522" s="229" t="e">
        <f t="shared" si="869"/>
        <v>#VALUE!</v>
      </c>
      <c r="EV522" s="27" t="e">
        <f t="shared" si="870"/>
        <v>#VALUE!</v>
      </c>
      <c r="EW522" s="27" t="e">
        <f t="shared" si="871"/>
        <v>#VALUE!</v>
      </c>
      <c r="EX522" s="28" t="e">
        <f t="shared" si="872"/>
        <v>#VALUE!</v>
      </c>
      <c r="EY522" s="28" t="e">
        <f t="shared" si="873"/>
        <v>#VALUE!</v>
      </c>
      <c r="EZ522" s="28" t="b">
        <f t="shared" si="874"/>
        <v>0</v>
      </c>
      <c r="FA522" s="176" t="str">
        <f t="shared" si="875"/>
        <v/>
      </c>
      <c r="FB522" s="27" t="e" cm="1">
        <f t="array" aca="1" ref="FB522" ca="1">TEXT(RIGHT(10-RIGHT(SUM(INDEX(1*(MID(MID(C522,1,1)*2,ROW(INDIRECT("1:"&amp;LEN(MID(C522,1,1)*2))),1)),,))+MID(C522,2,1)+
SUM(INDEX(1*(MID(MID(C522,3,1)*2,ROW(INDIRECT("1:"&amp;LEN(MID(C522,3,1)*2))),1)),,))+MID(C522,4,1)+
SUM(INDEX(1*(MID(MID(C522,5,1)*2,ROW(INDIRECT("1:"&amp;LEN(MID(C522,5,1)*2))),1)),,))+MID(C522,6,1)+
SUM(INDEX(1*(MID(MID(C522,8,1)*2,ROW(INDIRECT("1:"&amp;LEN(MID(C522,8,1)*2))),1)),,))+MID(C522,9,1)+
SUM(INDEX(1*(MID(MID(C522,10,1)*2,ROW(INDIRECT("1:"&amp;LEN(MID(C522,10,1)*2))),1)),,)),1),1),"0")</f>
        <v>#VALUE!</v>
      </c>
      <c r="FC522" s="27" t="str">
        <f t="shared" si="876"/>
        <v/>
      </c>
      <c r="FD522" s="29" t="b">
        <f t="shared" si="877"/>
        <v>0</v>
      </c>
      <c r="FE522" s="112" t="b">
        <f>IFERROR(MATCH(D522,'Avtal för korttidsarbete'!$G$13:$G$1012,0),TRUE)</f>
        <v>1</v>
      </c>
      <c r="FF522" s="112" t="b">
        <f t="shared" si="906"/>
        <v>0</v>
      </c>
      <c r="FG522" s="113" t="str" cm="1">
        <f t="array" ref="FG522">IF(FE522=TRUE,"x",INDEX('Avtal för korttidsarbete'!$E$13:$E$1012,$FE522))</f>
        <v>x</v>
      </c>
      <c r="FH522" s="113" t="str" cm="1">
        <f t="array" ref="FH522">IF(FE522=TRUE,"x",INDEX('Avtal för korttidsarbete'!$F$13:$F$1012,$FE522))</f>
        <v>x</v>
      </c>
      <c r="FI522" s="112" t="b">
        <f t="shared" si="907"/>
        <v>0</v>
      </c>
      <c r="FJ522" s="135">
        <f t="shared" si="908"/>
        <v>44166</v>
      </c>
      <c r="FK522" s="135">
        <f t="shared" si="909"/>
        <v>44377</v>
      </c>
      <c r="FL522" s="112" t="b">
        <f t="shared" si="910"/>
        <v>0</v>
      </c>
      <c r="FM522" s="113">
        <f t="shared" si="911"/>
        <v>44166</v>
      </c>
      <c r="FN522" s="135">
        <f t="shared" si="912"/>
        <v>44377</v>
      </c>
      <c r="FO522" s="148" t="b">
        <f>IFERROR(INDEX('Avtal för korttidsarbete'!R:R,MATCH(D522,'Avtal för korttidsarbete'!$G:$G,0)),TRUE)</f>
        <v>1</v>
      </c>
      <c r="FP522" s="135" t="str">
        <f>IF(FO522,"-",INDEX('Avtal för korttidsarbete'!$D:$D,MATCH(D522,'Avtal för korttidsarbete'!$G:$G,0)))</f>
        <v>-</v>
      </c>
      <c r="FQ522" s="113" t="b">
        <f>IFERROR(G522&gt;INDEX(Uppsägningar!E:E,MATCH(C522,Uppsägningar!C:C,0)),FALSE)</f>
        <v>0</v>
      </c>
    </row>
    <row r="523" spans="1:173" x14ac:dyDescent="0.25">
      <c r="A523" s="19">
        <v>507</v>
      </c>
      <c r="B523" s="20"/>
      <c r="C523" s="183"/>
      <c r="D523" s="66"/>
      <c r="E523" s="212">
        <f>IFERROR(INDEX(Admin!$C$7:$C$10,MATCH(FP523,TblNivåValTExt,0)),0)</f>
        <v>0</v>
      </c>
      <c r="F523" s="1"/>
      <c r="G523" s="1"/>
      <c r="H523" s="78"/>
      <c r="I523" s="181"/>
      <c r="J523" s="181"/>
      <c r="K523" s="182"/>
      <c r="L523" s="182"/>
      <c r="M523" s="181"/>
      <c r="N523" s="181"/>
      <c r="O523" s="181"/>
      <c r="P523" s="182"/>
      <c r="Q523" s="182"/>
      <c r="R523" s="181"/>
      <c r="S523" s="181"/>
      <c r="T523" s="181"/>
      <c r="U523" s="182"/>
      <c r="V523" s="182"/>
      <c r="W523" s="181"/>
      <c r="X523" s="181"/>
      <c r="Y523" s="181"/>
      <c r="Z523" s="182"/>
      <c r="AA523" s="182"/>
      <c r="AB523" s="181"/>
      <c r="AC523" s="181"/>
      <c r="AD523" s="181"/>
      <c r="AE523" s="182"/>
      <c r="AF523" s="182"/>
      <c r="AG523" s="181"/>
      <c r="AH523" s="181"/>
      <c r="AI523" s="181"/>
      <c r="AJ523" s="182"/>
      <c r="AK523" s="182"/>
      <c r="AL523" s="181"/>
      <c r="AM523" s="181"/>
      <c r="AN523" s="181"/>
      <c r="AO523" s="182"/>
      <c r="AP523" s="182"/>
      <c r="AQ523" s="181"/>
      <c r="AR523" s="181"/>
      <c r="AS523" s="181"/>
      <c r="AT523" s="182"/>
      <c r="AU523" s="182"/>
      <c r="AV523" s="181"/>
      <c r="AW523" s="181"/>
      <c r="AX523" s="181"/>
      <c r="AY523" s="182"/>
      <c r="AZ523" s="182"/>
      <c r="BA523" s="181"/>
      <c r="BB523" s="181"/>
      <c r="BC523" s="181"/>
      <c r="BD523" s="182"/>
      <c r="BE523" s="182"/>
      <c r="BF523" s="181"/>
      <c r="BG523" s="180">
        <f t="shared" si="878"/>
        <v>0</v>
      </c>
      <c r="BH523" s="116" t="str">
        <f t="shared" si="879"/>
        <v/>
      </c>
      <c r="BI523" s="80" t="b">
        <f t="shared" si="827"/>
        <v>0</v>
      </c>
      <c r="BJ523" s="80" t="str">
        <f t="shared" si="828"/>
        <v/>
      </c>
      <c r="BK523" s="80" t="b">
        <f t="shared" si="880"/>
        <v>0</v>
      </c>
      <c r="BL523" s="13" t="str">
        <f t="shared" si="829"/>
        <v/>
      </c>
      <c r="BM523" s="13" t="b">
        <f t="shared" si="881"/>
        <v>0</v>
      </c>
      <c r="BN523" s="35" t="str">
        <f t="shared" si="830"/>
        <v/>
      </c>
      <c r="BO523" s="13" t="b">
        <f t="shared" si="831"/>
        <v>0</v>
      </c>
      <c r="BP523" s="35" t="str">
        <f t="shared" si="832"/>
        <v/>
      </c>
      <c r="BQ523" s="13" t="b">
        <f t="shared" si="833"/>
        <v>0</v>
      </c>
      <c r="BR523" s="35" t="str">
        <f t="shared" si="834"/>
        <v/>
      </c>
      <c r="BS523" s="35" t="b">
        <f t="shared" si="835"/>
        <v>0</v>
      </c>
      <c r="BT523" s="35" t="str">
        <f t="shared" si="836"/>
        <v/>
      </c>
      <c r="BU523" s="35" t="b">
        <f t="shared" si="837"/>
        <v>0</v>
      </c>
      <c r="BV523" s="35" t="str">
        <f t="shared" si="838"/>
        <v/>
      </c>
      <c r="BW523" s="13" t="b">
        <f t="shared" si="913"/>
        <v>0</v>
      </c>
      <c r="BX523" s="35" t="str">
        <f t="shared" si="839"/>
        <v/>
      </c>
      <c r="BY523" s="265" t="b">
        <f t="shared" si="882"/>
        <v>0</v>
      </c>
      <c r="BZ523" s="35" t="str">
        <f t="shared" si="840"/>
        <v/>
      </c>
      <c r="CA523" s="265" t="b">
        <f t="shared" si="883"/>
        <v>0</v>
      </c>
      <c r="CB523" s="35" t="str">
        <f t="shared" si="841"/>
        <v/>
      </c>
      <c r="CC523" s="272" t="b">
        <f t="shared" si="884"/>
        <v>0</v>
      </c>
      <c r="CD523" s="35" t="str">
        <f t="shared" si="842"/>
        <v/>
      </c>
      <c r="CE523" s="13" t="b">
        <f t="shared" si="843"/>
        <v>0</v>
      </c>
      <c r="CF523" s="35" t="str">
        <f t="shared" si="844"/>
        <v/>
      </c>
      <c r="CG523" s="179">
        <f t="shared" si="845"/>
        <v>0</v>
      </c>
      <c r="CH523" s="179">
        <f t="shared" si="846"/>
        <v>0</v>
      </c>
      <c r="CI523" s="218">
        <f t="shared" si="885"/>
        <v>0</v>
      </c>
      <c r="CJ523" s="218">
        <f t="shared" si="886"/>
        <v>0</v>
      </c>
      <c r="CK523" s="218">
        <f t="shared" si="887"/>
        <v>0</v>
      </c>
      <c r="CL523" s="218">
        <f t="shared" si="888"/>
        <v>0</v>
      </c>
      <c r="CM523" s="218">
        <f t="shared" si="889"/>
        <v>0</v>
      </c>
      <c r="CN523" s="218">
        <f t="shared" si="890"/>
        <v>0</v>
      </c>
      <c r="CO523" s="218">
        <f t="shared" si="891"/>
        <v>0</v>
      </c>
      <c r="CP523" s="218">
        <f t="shared" si="892"/>
        <v>0</v>
      </c>
      <c r="CQ523" s="218">
        <f t="shared" si="893"/>
        <v>0</v>
      </c>
      <c r="CR523" s="218">
        <f t="shared" si="894"/>
        <v>0</v>
      </c>
      <c r="CS523" s="14">
        <f t="shared" si="847"/>
        <v>0</v>
      </c>
      <c r="CT523" s="236">
        <f t="shared" si="848"/>
        <v>0</v>
      </c>
      <c r="CU523" s="237">
        <f t="shared" si="924"/>
        <v>0</v>
      </c>
      <c r="CV523" s="16">
        <f t="shared" si="924"/>
        <v>0</v>
      </c>
      <c r="CW523" s="16">
        <f t="shared" si="924"/>
        <v>0</v>
      </c>
      <c r="CX523" s="16">
        <f t="shared" si="924"/>
        <v>0</v>
      </c>
      <c r="CY523" s="16">
        <f t="shared" si="924"/>
        <v>0</v>
      </c>
      <c r="CZ523" s="16">
        <f t="shared" si="924"/>
        <v>0</v>
      </c>
      <c r="DA523" s="16">
        <f t="shared" si="924"/>
        <v>0</v>
      </c>
      <c r="DB523" s="16">
        <f t="shared" si="924"/>
        <v>0</v>
      </c>
      <c r="DC523" s="16">
        <f t="shared" si="924"/>
        <v>0</v>
      </c>
      <c r="DD523" s="238">
        <f t="shared" si="924"/>
        <v>0</v>
      </c>
      <c r="DE523" s="232">
        <f t="shared" si="925"/>
        <v>0</v>
      </c>
      <c r="DF523" s="132">
        <f t="shared" si="925"/>
        <v>0</v>
      </c>
      <c r="DG523" s="132">
        <f t="shared" si="925"/>
        <v>0</v>
      </c>
      <c r="DH523" s="132">
        <f t="shared" si="925"/>
        <v>0</v>
      </c>
      <c r="DI523" s="132">
        <f t="shared" si="925"/>
        <v>0</v>
      </c>
      <c r="DJ523" s="132">
        <f t="shared" si="925"/>
        <v>0</v>
      </c>
      <c r="DK523" s="132">
        <f t="shared" si="925"/>
        <v>0</v>
      </c>
      <c r="DL523" s="132">
        <f t="shared" si="925"/>
        <v>0</v>
      </c>
      <c r="DM523" s="132">
        <f t="shared" si="925"/>
        <v>0</v>
      </c>
      <c r="DN523" s="233">
        <f t="shared" si="925"/>
        <v>0</v>
      </c>
      <c r="DO523" s="232">
        <f t="shared" si="849"/>
        <v>0</v>
      </c>
      <c r="DP523" s="132">
        <f t="shared" si="850"/>
        <v>0</v>
      </c>
      <c r="DQ523" s="132">
        <f t="shared" si="851"/>
        <v>0</v>
      </c>
      <c r="DR523" s="132">
        <f t="shared" si="852"/>
        <v>0</v>
      </c>
      <c r="DS523" s="132">
        <f t="shared" si="853"/>
        <v>0</v>
      </c>
      <c r="DT523" s="132">
        <f t="shared" si="854"/>
        <v>0</v>
      </c>
      <c r="DU523" s="132">
        <f t="shared" si="855"/>
        <v>0</v>
      </c>
      <c r="DV523" s="132">
        <f t="shared" si="856"/>
        <v>0</v>
      </c>
      <c r="DW523" s="132">
        <f t="shared" si="857"/>
        <v>0</v>
      </c>
      <c r="DX523" s="233">
        <f t="shared" si="858"/>
        <v>0</v>
      </c>
      <c r="DY523" s="231" t="b">
        <f t="shared" si="895"/>
        <v>0</v>
      </c>
      <c r="DZ523" s="163"/>
      <c r="EA523" s="226" t="str">
        <f t="shared" si="896"/>
        <v/>
      </c>
      <c r="EB523" s="178" t="str">
        <f t="shared" si="897"/>
        <v/>
      </c>
      <c r="EC523" s="178" t="str">
        <f t="shared" si="898"/>
        <v/>
      </c>
      <c r="ED523" s="178" t="str">
        <f t="shared" si="899"/>
        <v/>
      </c>
      <c r="EE523" s="178" t="str">
        <f t="shared" si="900"/>
        <v/>
      </c>
      <c r="EF523" s="178" t="str">
        <f t="shared" si="901"/>
        <v/>
      </c>
      <c r="EG523" s="178" t="str">
        <f t="shared" si="902"/>
        <v/>
      </c>
      <c r="EH523" s="178" t="str">
        <f t="shared" si="903"/>
        <v/>
      </c>
      <c r="EI523" s="178" t="str">
        <f t="shared" si="904"/>
        <v/>
      </c>
      <c r="EJ523" s="227" t="str">
        <f t="shared" si="905"/>
        <v/>
      </c>
      <c r="EK523" s="230" t="str">
        <f t="shared" si="859"/>
        <v/>
      </c>
      <c r="EL523" s="177" t="str">
        <f t="shared" si="860"/>
        <v/>
      </c>
      <c r="EM523" s="177" t="str">
        <f t="shared" si="861"/>
        <v/>
      </c>
      <c r="EN523" s="177" t="str">
        <f t="shared" si="862"/>
        <v/>
      </c>
      <c r="EO523" s="177" t="str">
        <f t="shared" si="863"/>
        <v/>
      </c>
      <c r="EP523" s="177" t="str">
        <f t="shared" si="864"/>
        <v/>
      </c>
      <c r="EQ523" s="177" t="str">
        <f t="shared" si="865"/>
        <v/>
      </c>
      <c r="ER523" s="177" t="str">
        <f t="shared" si="866"/>
        <v/>
      </c>
      <c r="ES523" s="177" t="str">
        <f t="shared" si="867"/>
        <v/>
      </c>
      <c r="ET523" s="177" t="str">
        <f t="shared" si="868"/>
        <v/>
      </c>
      <c r="EU523" s="229" t="e">
        <f t="shared" si="869"/>
        <v>#VALUE!</v>
      </c>
      <c r="EV523" s="27" t="e">
        <f t="shared" si="870"/>
        <v>#VALUE!</v>
      </c>
      <c r="EW523" s="27" t="e">
        <f t="shared" si="871"/>
        <v>#VALUE!</v>
      </c>
      <c r="EX523" s="28" t="e">
        <f t="shared" si="872"/>
        <v>#VALUE!</v>
      </c>
      <c r="EY523" s="28" t="e">
        <f t="shared" si="873"/>
        <v>#VALUE!</v>
      </c>
      <c r="EZ523" s="28" t="b">
        <f t="shared" si="874"/>
        <v>0</v>
      </c>
      <c r="FA523" s="176" t="str">
        <f t="shared" si="875"/>
        <v/>
      </c>
      <c r="FB523" s="27" t="e" cm="1">
        <f t="array" aca="1" ref="FB523" ca="1">TEXT(RIGHT(10-RIGHT(SUM(INDEX(1*(MID(MID(C523,1,1)*2,ROW(INDIRECT("1:"&amp;LEN(MID(C523,1,1)*2))),1)),,))+MID(C523,2,1)+
SUM(INDEX(1*(MID(MID(C523,3,1)*2,ROW(INDIRECT("1:"&amp;LEN(MID(C523,3,1)*2))),1)),,))+MID(C523,4,1)+
SUM(INDEX(1*(MID(MID(C523,5,1)*2,ROW(INDIRECT("1:"&amp;LEN(MID(C523,5,1)*2))),1)),,))+MID(C523,6,1)+
SUM(INDEX(1*(MID(MID(C523,8,1)*2,ROW(INDIRECT("1:"&amp;LEN(MID(C523,8,1)*2))),1)),,))+MID(C523,9,1)+
SUM(INDEX(1*(MID(MID(C523,10,1)*2,ROW(INDIRECT("1:"&amp;LEN(MID(C523,10,1)*2))),1)),,)),1),1),"0")</f>
        <v>#VALUE!</v>
      </c>
      <c r="FC523" s="27" t="str">
        <f t="shared" si="876"/>
        <v/>
      </c>
      <c r="FD523" s="29" t="b">
        <f t="shared" si="877"/>
        <v>0</v>
      </c>
      <c r="FE523" s="112" t="b">
        <f>IFERROR(MATCH(D523,'Avtal för korttidsarbete'!$G$13:$G$1012,0),TRUE)</f>
        <v>1</v>
      </c>
      <c r="FF523" s="112" t="b">
        <f t="shared" si="906"/>
        <v>0</v>
      </c>
      <c r="FG523" s="113" t="str" cm="1">
        <f t="array" ref="FG523">IF(FE523=TRUE,"x",INDEX('Avtal för korttidsarbete'!$E$13:$E$1012,$FE523))</f>
        <v>x</v>
      </c>
      <c r="FH523" s="113" t="str" cm="1">
        <f t="array" ref="FH523">IF(FE523=TRUE,"x",INDEX('Avtal för korttidsarbete'!$F$13:$F$1012,$FE523))</f>
        <v>x</v>
      </c>
      <c r="FI523" s="112" t="b">
        <f t="shared" si="907"/>
        <v>0</v>
      </c>
      <c r="FJ523" s="135">
        <f t="shared" si="908"/>
        <v>44166</v>
      </c>
      <c r="FK523" s="135">
        <f t="shared" si="909"/>
        <v>44377</v>
      </c>
      <c r="FL523" s="112" t="b">
        <f t="shared" si="910"/>
        <v>0</v>
      </c>
      <c r="FM523" s="113">
        <f t="shared" si="911"/>
        <v>44166</v>
      </c>
      <c r="FN523" s="135">
        <f t="shared" si="912"/>
        <v>44377</v>
      </c>
      <c r="FO523" s="148" t="b">
        <f>IFERROR(INDEX('Avtal för korttidsarbete'!R:R,MATCH(D523,'Avtal för korttidsarbete'!$G:$G,0)),TRUE)</f>
        <v>1</v>
      </c>
      <c r="FP523" s="135" t="str">
        <f>IF(FO523,"-",INDEX('Avtal för korttidsarbete'!$D:$D,MATCH(D523,'Avtal för korttidsarbete'!$G:$G,0)))</f>
        <v>-</v>
      </c>
      <c r="FQ523" s="113" t="b">
        <f>IFERROR(G523&gt;INDEX(Uppsägningar!E:E,MATCH(C523,Uppsägningar!C:C,0)),FALSE)</f>
        <v>0</v>
      </c>
    </row>
    <row r="524" spans="1:173" x14ac:dyDescent="0.25">
      <c r="A524" s="19">
        <v>508</v>
      </c>
      <c r="B524" s="20"/>
      <c r="C524" s="183"/>
      <c r="D524" s="66"/>
      <c r="E524" s="212">
        <f>IFERROR(INDEX(Admin!$C$7:$C$10,MATCH(FP524,TblNivåValTExt,0)),0)</f>
        <v>0</v>
      </c>
      <c r="F524" s="1"/>
      <c r="G524" s="1"/>
      <c r="H524" s="78"/>
      <c r="I524" s="181"/>
      <c r="J524" s="181"/>
      <c r="K524" s="182"/>
      <c r="L524" s="182"/>
      <c r="M524" s="181"/>
      <c r="N524" s="181"/>
      <c r="O524" s="181"/>
      <c r="P524" s="182"/>
      <c r="Q524" s="182"/>
      <c r="R524" s="181"/>
      <c r="S524" s="181"/>
      <c r="T524" s="181"/>
      <c r="U524" s="182"/>
      <c r="V524" s="182"/>
      <c r="W524" s="181"/>
      <c r="X524" s="181"/>
      <c r="Y524" s="181"/>
      <c r="Z524" s="182"/>
      <c r="AA524" s="182"/>
      <c r="AB524" s="181"/>
      <c r="AC524" s="181"/>
      <c r="AD524" s="181"/>
      <c r="AE524" s="182"/>
      <c r="AF524" s="182"/>
      <c r="AG524" s="181"/>
      <c r="AH524" s="181"/>
      <c r="AI524" s="181"/>
      <c r="AJ524" s="182"/>
      <c r="AK524" s="182"/>
      <c r="AL524" s="181"/>
      <c r="AM524" s="181"/>
      <c r="AN524" s="181"/>
      <c r="AO524" s="182"/>
      <c r="AP524" s="182"/>
      <c r="AQ524" s="181"/>
      <c r="AR524" s="181"/>
      <c r="AS524" s="181"/>
      <c r="AT524" s="182"/>
      <c r="AU524" s="182"/>
      <c r="AV524" s="181"/>
      <c r="AW524" s="181"/>
      <c r="AX524" s="181"/>
      <c r="AY524" s="182"/>
      <c r="AZ524" s="182"/>
      <c r="BA524" s="181"/>
      <c r="BB524" s="181"/>
      <c r="BC524" s="181"/>
      <c r="BD524" s="182"/>
      <c r="BE524" s="182"/>
      <c r="BF524" s="181"/>
      <c r="BG524" s="180">
        <f t="shared" si="878"/>
        <v>0</v>
      </c>
      <c r="BH524" s="116" t="str">
        <f t="shared" si="879"/>
        <v/>
      </c>
      <c r="BI524" s="80" t="b">
        <f t="shared" si="827"/>
        <v>0</v>
      </c>
      <c r="BJ524" s="80" t="str">
        <f t="shared" si="828"/>
        <v/>
      </c>
      <c r="BK524" s="80" t="b">
        <f t="shared" si="880"/>
        <v>0</v>
      </c>
      <c r="BL524" s="13" t="str">
        <f t="shared" si="829"/>
        <v/>
      </c>
      <c r="BM524" s="13" t="b">
        <f t="shared" si="881"/>
        <v>0</v>
      </c>
      <c r="BN524" s="35" t="str">
        <f t="shared" si="830"/>
        <v/>
      </c>
      <c r="BO524" s="13" t="b">
        <f t="shared" si="831"/>
        <v>0</v>
      </c>
      <c r="BP524" s="35" t="str">
        <f t="shared" si="832"/>
        <v/>
      </c>
      <c r="BQ524" s="13" t="b">
        <f t="shared" si="833"/>
        <v>0</v>
      </c>
      <c r="BR524" s="35" t="str">
        <f t="shared" si="834"/>
        <v/>
      </c>
      <c r="BS524" s="35" t="b">
        <f t="shared" si="835"/>
        <v>0</v>
      </c>
      <c r="BT524" s="35" t="str">
        <f t="shared" si="836"/>
        <v/>
      </c>
      <c r="BU524" s="35" t="b">
        <f t="shared" si="837"/>
        <v>0</v>
      </c>
      <c r="BV524" s="35" t="str">
        <f t="shared" si="838"/>
        <v/>
      </c>
      <c r="BW524" s="13" t="b">
        <f t="shared" si="913"/>
        <v>0</v>
      </c>
      <c r="BX524" s="35" t="str">
        <f t="shared" si="839"/>
        <v/>
      </c>
      <c r="BY524" s="265" t="b">
        <f t="shared" si="882"/>
        <v>0</v>
      </c>
      <c r="BZ524" s="35" t="str">
        <f t="shared" si="840"/>
        <v/>
      </c>
      <c r="CA524" s="265" t="b">
        <f t="shared" si="883"/>
        <v>0</v>
      </c>
      <c r="CB524" s="35" t="str">
        <f t="shared" si="841"/>
        <v/>
      </c>
      <c r="CC524" s="272" t="b">
        <f t="shared" si="884"/>
        <v>0</v>
      </c>
      <c r="CD524" s="35" t="str">
        <f t="shared" si="842"/>
        <v/>
      </c>
      <c r="CE524" s="13" t="b">
        <f t="shared" si="843"/>
        <v>0</v>
      </c>
      <c r="CF524" s="35" t="str">
        <f t="shared" si="844"/>
        <v/>
      </c>
      <c r="CG524" s="179">
        <f t="shared" si="845"/>
        <v>0</v>
      </c>
      <c r="CH524" s="179">
        <f t="shared" si="846"/>
        <v>0</v>
      </c>
      <c r="CI524" s="218">
        <f t="shared" si="885"/>
        <v>0</v>
      </c>
      <c r="CJ524" s="218">
        <f t="shared" si="886"/>
        <v>0</v>
      </c>
      <c r="CK524" s="218">
        <f t="shared" si="887"/>
        <v>0</v>
      </c>
      <c r="CL524" s="218">
        <f t="shared" si="888"/>
        <v>0</v>
      </c>
      <c r="CM524" s="218">
        <f t="shared" si="889"/>
        <v>0</v>
      </c>
      <c r="CN524" s="218">
        <f t="shared" si="890"/>
        <v>0</v>
      </c>
      <c r="CO524" s="218">
        <f t="shared" si="891"/>
        <v>0</v>
      </c>
      <c r="CP524" s="218">
        <f t="shared" si="892"/>
        <v>0</v>
      </c>
      <c r="CQ524" s="218">
        <f t="shared" si="893"/>
        <v>0</v>
      </c>
      <c r="CR524" s="218">
        <f t="shared" si="894"/>
        <v>0</v>
      </c>
      <c r="CS524" s="14">
        <f t="shared" si="847"/>
        <v>0</v>
      </c>
      <c r="CT524" s="236">
        <f t="shared" si="848"/>
        <v>0</v>
      </c>
      <c r="CU524" s="237">
        <f t="shared" si="924"/>
        <v>0</v>
      </c>
      <c r="CV524" s="16">
        <f t="shared" si="924"/>
        <v>0</v>
      </c>
      <c r="CW524" s="16">
        <f t="shared" si="924"/>
        <v>0</v>
      </c>
      <c r="CX524" s="16">
        <f t="shared" si="924"/>
        <v>0</v>
      </c>
      <c r="CY524" s="16">
        <f t="shared" si="924"/>
        <v>0</v>
      </c>
      <c r="CZ524" s="16">
        <f t="shared" si="924"/>
        <v>0</v>
      </c>
      <c r="DA524" s="16">
        <f t="shared" si="924"/>
        <v>0</v>
      </c>
      <c r="DB524" s="16">
        <f t="shared" si="924"/>
        <v>0</v>
      </c>
      <c r="DC524" s="16">
        <f t="shared" si="924"/>
        <v>0</v>
      </c>
      <c r="DD524" s="238">
        <f t="shared" si="924"/>
        <v>0</v>
      </c>
      <c r="DE524" s="232">
        <f t="shared" si="925"/>
        <v>0</v>
      </c>
      <c r="DF524" s="132">
        <f t="shared" si="925"/>
        <v>0</v>
      </c>
      <c r="DG524" s="132">
        <f t="shared" si="925"/>
        <v>0</v>
      </c>
      <c r="DH524" s="132">
        <f t="shared" si="925"/>
        <v>0</v>
      </c>
      <c r="DI524" s="132">
        <f t="shared" si="925"/>
        <v>0</v>
      </c>
      <c r="DJ524" s="132">
        <f t="shared" si="925"/>
        <v>0</v>
      </c>
      <c r="DK524" s="132">
        <f t="shared" si="925"/>
        <v>0</v>
      </c>
      <c r="DL524" s="132">
        <f t="shared" si="925"/>
        <v>0</v>
      </c>
      <c r="DM524" s="132">
        <f t="shared" si="925"/>
        <v>0</v>
      </c>
      <c r="DN524" s="233">
        <f t="shared" si="925"/>
        <v>0</v>
      </c>
      <c r="DO524" s="232">
        <f t="shared" si="849"/>
        <v>0</v>
      </c>
      <c r="DP524" s="132">
        <f t="shared" si="850"/>
        <v>0</v>
      </c>
      <c r="DQ524" s="132">
        <f t="shared" si="851"/>
        <v>0</v>
      </c>
      <c r="DR524" s="132">
        <f t="shared" si="852"/>
        <v>0</v>
      </c>
      <c r="DS524" s="132">
        <f t="shared" si="853"/>
        <v>0</v>
      </c>
      <c r="DT524" s="132">
        <f t="shared" si="854"/>
        <v>0</v>
      </c>
      <c r="DU524" s="132">
        <f t="shared" si="855"/>
        <v>0</v>
      </c>
      <c r="DV524" s="132">
        <f t="shared" si="856"/>
        <v>0</v>
      </c>
      <c r="DW524" s="132">
        <f t="shared" si="857"/>
        <v>0</v>
      </c>
      <c r="DX524" s="233">
        <f t="shared" si="858"/>
        <v>0</v>
      </c>
      <c r="DY524" s="231" t="b">
        <f t="shared" si="895"/>
        <v>0</v>
      </c>
      <c r="DZ524" s="163"/>
      <c r="EA524" s="226" t="str">
        <f t="shared" si="896"/>
        <v/>
      </c>
      <c r="EB524" s="178" t="str">
        <f t="shared" si="897"/>
        <v/>
      </c>
      <c r="EC524" s="178" t="str">
        <f t="shared" si="898"/>
        <v/>
      </c>
      <c r="ED524" s="178" t="str">
        <f t="shared" si="899"/>
        <v/>
      </c>
      <c r="EE524" s="178" t="str">
        <f t="shared" si="900"/>
        <v/>
      </c>
      <c r="EF524" s="178" t="str">
        <f t="shared" si="901"/>
        <v/>
      </c>
      <c r="EG524" s="178" t="str">
        <f t="shared" si="902"/>
        <v/>
      </c>
      <c r="EH524" s="178" t="str">
        <f t="shared" si="903"/>
        <v/>
      </c>
      <c r="EI524" s="178" t="str">
        <f t="shared" si="904"/>
        <v/>
      </c>
      <c r="EJ524" s="227" t="str">
        <f t="shared" si="905"/>
        <v/>
      </c>
      <c r="EK524" s="230" t="str">
        <f t="shared" si="859"/>
        <v/>
      </c>
      <c r="EL524" s="177" t="str">
        <f t="shared" si="860"/>
        <v/>
      </c>
      <c r="EM524" s="177" t="str">
        <f t="shared" si="861"/>
        <v/>
      </c>
      <c r="EN524" s="177" t="str">
        <f t="shared" si="862"/>
        <v/>
      </c>
      <c r="EO524" s="177" t="str">
        <f t="shared" si="863"/>
        <v/>
      </c>
      <c r="EP524" s="177" t="str">
        <f t="shared" si="864"/>
        <v/>
      </c>
      <c r="EQ524" s="177" t="str">
        <f t="shared" si="865"/>
        <v/>
      </c>
      <c r="ER524" s="177" t="str">
        <f t="shared" si="866"/>
        <v/>
      </c>
      <c r="ES524" s="177" t="str">
        <f t="shared" si="867"/>
        <v/>
      </c>
      <c r="ET524" s="177" t="str">
        <f t="shared" si="868"/>
        <v/>
      </c>
      <c r="EU524" s="229" t="e">
        <f t="shared" si="869"/>
        <v>#VALUE!</v>
      </c>
      <c r="EV524" s="27" t="e">
        <f t="shared" si="870"/>
        <v>#VALUE!</v>
      </c>
      <c r="EW524" s="27" t="e">
        <f t="shared" si="871"/>
        <v>#VALUE!</v>
      </c>
      <c r="EX524" s="28" t="e">
        <f t="shared" si="872"/>
        <v>#VALUE!</v>
      </c>
      <c r="EY524" s="28" t="e">
        <f t="shared" si="873"/>
        <v>#VALUE!</v>
      </c>
      <c r="EZ524" s="28" t="b">
        <f t="shared" si="874"/>
        <v>0</v>
      </c>
      <c r="FA524" s="176" t="str">
        <f t="shared" si="875"/>
        <v/>
      </c>
      <c r="FB524" s="27" t="e" cm="1">
        <f t="array" aca="1" ref="FB524" ca="1">TEXT(RIGHT(10-RIGHT(SUM(INDEX(1*(MID(MID(C524,1,1)*2,ROW(INDIRECT("1:"&amp;LEN(MID(C524,1,1)*2))),1)),,))+MID(C524,2,1)+
SUM(INDEX(1*(MID(MID(C524,3,1)*2,ROW(INDIRECT("1:"&amp;LEN(MID(C524,3,1)*2))),1)),,))+MID(C524,4,1)+
SUM(INDEX(1*(MID(MID(C524,5,1)*2,ROW(INDIRECT("1:"&amp;LEN(MID(C524,5,1)*2))),1)),,))+MID(C524,6,1)+
SUM(INDEX(1*(MID(MID(C524,8,1)*2,ROW(INDIRECT("1:"&amp;LEN(MID(C524,8,1)*2))),1)),,))+MID(C524,9,1)+
SUM(INDEX(1*(MID(MID(C524,10,1)*2,ROW(INDIRECT("1:"&amp;LEN(MID(C524,10,1)*2))),1)),,)),1),1),"0")</f>
        <v>#VALUE!</v>
      </c>
      <c r="FC524" s="27" t="str">
        <f t="shared" si="876"/>
        <v/>
      </c>
      <c r="FD524" s="29" t="b">
        <f t="shared" si="877"/>
        <v>0</v>
      </c>
      <c r="FE524" s="112" t="b">
        <f>IFERROR(MATCH(D524,'Avtal för korttidsarbete'!$G$13:$G$1012,0),TRUE)</f>
        <v>1</v>
      </c>
      <c r="FF524" s="112" t="b">
        <f t="shared" si="906"/>
        <v>0</v>
      </c>
      <c r="FG524" s="113" t="str" cm="1">
        <f t="array" ref="FG524">IF(FE524=TRUE,"x",INDEX('Avtal för korttidsarbete'!$E$13:$E$1012,$FE524))</f>
        <v>x</v>
      </c>
      <c r="FH524" s="113" t="str" cm="1">
        <f t="array" ref="FH524">IF(FE524=TRUE,"x",INDEX('Avtal för korttidsarbete'!$F$13:$F$1012,$FE524))</f>
        <v>x</v>
      </c>
      <c r="FI524" s="112" t="b">
        <f t="shared" si="907"/>
        <v>0</v>
      </c>
      <c r="FJ524" s="135">
        <f t="shared" si="908"/>
        <v>44166</v>
      </c>
      <c r="FK524" s="135">
        <f t="shared" si="909"/>
        <v>44377</v>
      </c>
      <c r="FL524" s="112" t="b">
        <f t="shared" si="910"/>
        <v>0</v>
      </c>
      <c r="FM524" s="113">
        <f t="shared" si="911"/>
        <v>44166</v>
      </c>
      <c r="FN524" s="135">
        <f t="shared" si="912"/>
        <v>44377</v>
      </c>
      <c r="FO524" s="148" t="b">
        <f>IFERROR(INDEX('Avtal för korttidsarbete'!R:R,MATCH(D524,'Avtal för korttidsarbete'!$G:$G,0)),TRUE)</f>
        <v>1</v>
      </c>
      <c r="FP524" s="135" t="str">
        <f>IF(FO524,"-",INDEX('Avtal för korttidsarbete'!$D:$D,MATCH(D524,'Avtal för korttidsarbete'!$G:$G,0)))</f>
        <v>-</v>
      </c>
      <c r="FQ524" s="113" t="b">
        <f>IFERROR(G524&gt;INDEX(Uppsägningar!E:E,MATCH(C524,Uppsägningar!C:C,0)),FALSE)</f>
        <v>0</v>
      </c>
    </row>
    <row r="525" spans="1:173" x14ac:dyDescent="0.25">
      <c r="A525" s="19">
        <v>509</v>
      </c>
      <c r="B525" s="20"/>
      <c r="C525" s="183"/>
      <c r="D525" s="66"/>
      <c r="E525" s="212">
        <f>IFERROR(INDEX(Admin!$C$7:$C$10,MATCH(FP525,TblNivåValTExt,0)),0)</f>
        <v>0</v>
      </c>
      <c r="F525" s="1"/>
      <c r="G525" s="1"/>
      <c r="H525" s="78"/>
      <c r="I525" s="181"/>
      <c r="J525" s="181"/>
      <c r="K525" s="182"/>
      <c r="L525" s="182"/>
      <c r="M525" s="181"/>
      <c r="N525" s="181"/>
      <c r="O525" s="181"/>
      <c r="P525" s="182"/>
      <c r="Q525" s="182"/>
      <c r="R525" s="181"/>
      <c r="S525" s="181"/>
      <c r="T525" s="181"/>
      <c r="U525" s="182"/>
      <c r="V525" s="182"/>
      <c r="W525" s="181"/>
      <c r="X525" s="181"/>
      <c r="Y525" s="181"/>
      <c r="Z525" s="182"/>
      <c r="AA525" s="182"/>
      <c r="AB525" s="181"/>
      <c r="AC525" s="181"/>
      <c r="AD525" s="181"/>
      <c r="AE525" s="182"/>
      <c r="AF525" s="182"/>
      <c r="AG525" s="181"/>
      <c r="AH525" s="181"/>
      <c r="AI525" s="181"/>
      <c r="AJ525" s="182"/>
      <c r="AK525" s="182"/>
      <c r="AL525" s="181"/>
      <c r="AM525" s="181"/>
      <c r="AN525" s="181"/>
      <c r="AO525" s="182"/>
      <c r="AP525" s="182"/>
      <c r="AQ525" s="181"/>
      <c r="AR525" s="181"/>
      <c r="AS525" s="181"/>
      <c r="AT525" s="182"/>
      <c r="AU525" s="182"/>
      <c r="AV525" s="181"/>
      <c r="AW525" s="181"/>
      <c r="AX525" s="181"/>
      <c r="AY525" s="182"/>
      <c r="AZ525" s="182"/>
      <c r="BA525" s="181"/>
      <c r="BB525" s="181"/>
      <c r="BC525" s="181"/>
      <c r="BD525" s="182"/>
      <c r="BE525" s="182"/>
      <c r="BF525" s="181"/>
      <c r="BG525" s="180">
        <f t="shared" si="878"/>
        <v>0</v>
      </c>
      <c r="BH525" s="116" t="str">
        <f t="shared" si="879"/>
        <v/>
      </c>
      <c r="BI525" s="80" t="b">
        <f t="shared" si="827"/>
        <v>0</v>
      </c>
      <c r="BJ525" s="80" t="str">
        <f t="shared" si="828"/>
        <v/>
      </c>
      <c r="BK525" s="80" t="b">
        <f t="shared" si="880"/>
        <v>0</v>
      </c>
      <c r="BL525" s="13" t="str">
        <f t="shared" si="829"/>
        <v/>
      </c>
      <c r="BM525" s="13" t="b">
        <f t="shared" si="881"/>
        <v>0</v>
      </c>
      <c r="BN525" s="35" t="str">
        <f t="shared" si="830"/>
        <v/>
      </c>
      <c r="BO525" s="13" t="b">
        <f t="shared" si="831"/>
        <v>0</v>
      </c>
      <c r="BP525" s="35" t="str">
        <f t="shared" si="832"/>
        <v/>
      </c>
      <c r="BQ525" s="13" t="b">
        <f t="shared" si="833"/>
        <v>0</v>
      </c>
      <c r="BR525" s="35" t="str">
        <f t="shared" si="834"/>
        <v/>
      </c>
      <c r="BS525" s="35" t="b">
        <f t="shared" si="835"/>
        <v>0</v>
      </c>
      <c r="BT525" s="35" t="str">
        <f t="shared" si="836"/>
        <v/>
      </c>
      <c r="BU525" s="35" t="b">
        <f t="shared" si="837"/>
        <v>0</v>
      </c>
      <c r="BV525" s="35" t="str">
        <f t="shared" si="838"/>
        <v/>
      </c>
      <c r="BW525" s="13" t="b">
        <f t="shared" si="913"/>
        <v>0</v>
      </c>
      <c r="BX525" s="35" t="str">
        <f t="shared" si="839"/>
        <v/>
      </c>
      <c r="BY525" s="265" t="b">
        <f t="shared" si="882"/>
        <v>0</v>
      </c>
      <c r="BZ525" s="35" t="str">
        <f t="shared" si="840"/>
        <v/>
      </c>
      <c r="CA525" s="265" t="b">
        <f t="shared" si="883"/>
        <v>0</v>
      </c>
      <c r="CB525" s="35" t="str">
        <f t="shared" si="841"/>
        <v/>
      </c>
      <c r="CC525" s="272" t="b">
        <f t="shared" si="884"/>
        <v>0</v>
      </c>
      <c r="CD525" s="35" t="str">
        <f t="shared" si="842"/>
        <v/>
      </c>
      <c r="CE525" s="13" t="b">
        <f t="shared" si="843"/>
        <v>0</v>
      </c>
      <c r="CF525" s="35" t="str">
        <f t="shared" si="844"/>
        <v/>
      </c>
      <c r="CG525" s="179">
        <f t="shared" si="845"/>
        <v>0</v>
      </c>
      <c r="CH525" s="179">
        <f t="shared" si="846"/>
        <v>0</v>
      </c>
      <c r="CI525" s="218">
        <f t="shared" si="885"/>
        <v>0</v>
      </c>
      <c r="CJ525" s="218">
        <f t="shared" si="886"/>
        <v>0</v>
      </c>
      <c r="CK525" s="218">
        <f t="shared" si="887"/>
        <v>0</v>
      </c>
      <c r="CL525" s="218">
        <f t="shared" si="888"/>
        <v>0</v>
      </c>
      <c r="CM525" s="218">
        <f t="shared" si="889"/>
        <v>0</v>
      </c>
      <c r="CN525" s="218">
        <f t="shared" si="890"/>
        <v>0</v>
      </c>
      <c r="CO525" s="218">
        <f t="shared" si="891"/>
        <v>0</v>
      </c>
      <c r="CP525" s="218">
        <f t="shared" si="892"/>
        <v>0</v>
      </c>
      <c r="CQ525" s="218">
        <f t="shared" si="893"/>
        <v>0</v>
      </c>
      <c r="CR525" s="218">
        <f t="shared" si="894"/>
        <v>0</v>
      </c>
      <c r="CS525" s="14">
        <f t="shared" si="847"/>
        <v>0</v>
      </c>
      <c r="CT525" s="236">
        <f t="shared" si="848"/>
        <v>0</v>
      </c>
      <c r="CU525" s="237">
        <f t="shared" si="924"/>
        <v>0</v>
      </c>
      <c r="CV525" s="16">
        <f t="shared" si="924"/>
        <v>0</v>
      </c>
      <c r="CW525" s="16">
        <f t="shared" si="924"/>
        <v>0</v>
      </c>
      <c r="CX525" s="16">
        <f t="shared" si="924"/>
        <v>0</v>
      </c>
      <c r="CY525" s="16">
        <f t="shared" si="924"/>
        <v>0</v>
      </c>
      <c r="CZ525" s="16">
        <f t="shared" si="924"/>
        <v>0</v>
      </c>
      <c r="DA525" s="16">
        <f t="shared" si="924"/>
        <v>0</v>
      </c>
      <c r="DB525" s="16">
        <f t="shared" si="924"/>
        <v>0</v>
      </c>
      <c r="DC525" s="16">
        <f t="shared" si="924"/>
        <v>0</v>
      </c>
      <c r="DD525" s="238">
        <f t="shared" si="924"/>
        <v>0</v>
      </c>
      <c r="DE525" s="232">
        <f t="shared" si="925"/>
        <v>0</v>
      </c>
      <c r="DF525" s="132">
        <f t="shared" si="925"/>
        <v>0</v>
      </c>
      <c r="DG525" s="132">
        <f t="shared" si="925"/>
        <v>0</v>
      </c>
      <c r="DH525" s="132">
        <f t="shared" si="925"/>
        <v>0</v>
      </c>
      <c r="DI525" s="132">
        <f t="shared" si="925"/>
        <v>0</v>
      </c>
      <c r="DJ525" s="132">
        <f t="shared" si="925"/>
        <v>0</v>
      </c>
      <c r="DK525" s="132">
        <f t="shared" si="925"/>
        <v>0</v>
      </c>
      <c r="DL525" s="132">
        <f t="shared" si="925"/>
        <v>0</v>
      </c>
      <c r="DM525" s="132">
        <f t="shared" si="925"/>
        <v>0</v>
      </c>
      <c r="DN525" s="233">
        <f t="shared" si="925"/>
        <v>0</v>
      </c>
      <c r="DO525" s="232">
        <f t="shared" si="849"/>
        <v>0</v>
      </c>
      <c r="DP525" s="132">
        <f t="shared" si="850"/>
        <v>0</v>
      </c>
      <c r="DQ525" s="132">
        <f t="shared" si="851"/>
        <v>0</v>
      </c>
      <c r="DR525" s="132">
        <f t="shared" si="852"/>
        <v>0</v>
      </c>
      <c r="DS525" s="132">
        <f t="shared" si="853"/>
        <v>0</v>
      </c>
      <c r="DT525" s="132">
        <f t="shared" si="854"/>
        <v>0</v>
      </c>
      <c r="DU525" s="132">
        <f t="shared" si="855"/>
        <v>0</v>
      </c>
      <c r="DV525" s="132">
        <f t="shared" si="856"/>
        <v>0</v>
      </c>
      <c r="DW525" s="132">
        <f t="shared" si="857"/>
        <v>0</v>
      </c>
      <c r="DX525" s="233">
        <f t="shared" si="858"/>
        <v>0</v>
      </c>
      <c r="DY525" s="231" t="b">
        <f t="shared" si="895"/>
        <v>0</v>
      </c>
      <c r="DZ525" s="163"/>
      <c r="EA525" s="226" t="str">
        <f t="shared" si="896"/>
        <v/>
      </c>
      <c r="EB525" s="178" t="str">
        <f t="shared" si="897"/>
        <v/>
      </c>
      <c r="EC525" s="178" t="str">
        <f t="shared" si="898"/>
        <v/>
      </c>
      <c r="ED525" s="178" t="str">
        <f t="shared" si="899"/>
        <v/>
      </c>
      <c r="EE525" s="178" t="str">
        <f t="shared" si="900"/>
        <v/>
      </c>
      <c r="EF525" s="178" t="str">
        <f t="shared" si="901"/>
        <v/>
      </c>
      <c r="EG525" s="178" t="str">
        <f t="shared" si="902"/>
        <v/>
      </c>
      <c r="EH525" s="178" t="str">
        <f t="shared" si="903"/>
        <v/>
      </c>
      <c r="EI525" s="178" t="str">
        <f t="shared" si="904"/>
        <v/>
      </c>
      <c r="EJ525" s="227" t="str">
        <f t="shared" si="905"/>
        <v/>
      </c>
      <c r="EK525" s="230" t="str">
        <f t="shared" si="859"/>
        <v/>
      </c>
      <c r="EL525" s="177" t="str">
        <f t="shared" si="860"/>
        <v/>
      </c>
      <c r="EM525" s="177" t="str">
        <f t="shared" si="861"/>
        <v/>
      </c>
      <c r="EN525" s="177" t="str">
        <f t="shared" si="862"/>
        <v/>
      </c>
      <c r="EO525" s="177" t="str">
        <f t="shared" si="863"/>
        <v/>
      </c>
      <c r="EP525" s="177" t="str">
        <f t="shared" si="864"/>
        <v/>
      </c>
      <c r="EQ525" s="177" t="str">
        <f t="shared" si="865"/>
        <v/>
      </c>
      <c r="ER525" s="177" t="str">
        <f t="shared" si="866"/>
        <v/>
      </c>
      <c r="ES525" s="177" t="str">
        <f t="shared" si="867"/>
        <v/>
      </c>
      <c r="ET525" s="177" t="str">
        <f t="shared" si="868"/>
        <v/>
      </c>
      <c r="EU525" s="229" t="e">
        <f t="shared" si="869"/>
        <v>#VALUE!</v>
      </c>
      <c r="EV525" s="27" t="e">
        <f t="shared" si="870"/>
        <v>#VALUE!</v>
      </c>
      <c r="EW525" s="27" t="e">
        <f t="shared" si="871"/>
        <v>#VALUE!</v>
      </c>
      <c r="EX525" s="28" t="e">
        <f t="shared" si="872"/>
        <v>#VALUE!</v>
      </c>
      <c r="EY525" s="28" t="e">
        <f t="shared" si="873"/>
        <v>#VALUE!</v>
      </c>
      <c r="EZ525" s="28" t="b">
        <f t="shared" si="874"/>
        <v>0</v>
      </c>
      <c r="FA525" s="176" t="str">
        <f t="shared" si="875"/>
        <v/>
      </c>
      <c r="FB525" s="27" t="e" cm="1">
        <f t="array" aca="1" ref="FB525" ca="1">TEXT(RIGHT(10-RIGHT(SUM(INDEX(1*(MID(MID(C525,1,1)*2,ROW(INDIRECT("1:"&amp;LEN(MID(C525,1,1)*2))),1)),,))+MID(C525,2,1)+
SUM(INDEX(1*(MID(MID(C525,3,1)*2,ROW(INDIRECT("1:"&amp;LEN(MID(C525,3,1)*2))),1)),,))+MID(C525,4,1)+
SUM(INDEX(1*(MID(MID(C525,5,1)*2,ROW(INDIRECT("1:"&amp;LEN(MID(C525,5,1)*2))),1)),,))+MID(C525,6,1)+
SUM(INDEX(1*(MID(MID(C525,8,1)*2,ROW(INDIRECT("1:"&amp;LEN(MID(C525,8,1)*2))),1)),,))+MID(C525,9,1)+
SUM(INDEX(1*(MID(MID(C525,10,1)*2,ROW(INDIRECT("1:"&amp;LEN(MID(C525,10,1)*2))),1)),,)),1),1),"0")</f>
        <v>#VALUE!</v>
      </c>
      <c r="FC525" s="27" t="str">
        <f t="shared" si="876"/>
        <v/>
      </c>
      <c r="FD525" s="29" t="b">
        <f t="shared" si="877"/>
        <v>0</v>
      </c>
      <c r="FE525" s="112" t="b">
        <f>IFERROR(MATCH(D525,'Avtal för korttidsarbete'!$G$13:$G$1012,0),TRUE)</f>
        <v>1</v>
      </c>
      <c r="FF525" s="112" t="b">
        <f t="shared" si="906"/>
        <v>0</v>
      </c>
      <c r="FG525" s="113" t="str" cm="1">
        <f t="array" ref="FG525">IF(FE525=TRUE,"x",INDEX('Avtal för korttidsarbete'!$E$13:$E$1012,$FE525))</f>
        <v>x</v>
      </c>
      <c r="FH525" s="113" t="str" cm="1">
        <f t="array" ref="FH525">IF(FE525=TRUE,"x",INDEX('Avtal för korttidsarbete'!$F$13:$F$1012,$FE525))</f>
        <v>x</v>
      </c>
      <c r="FI525" s="112" t="b">
        <f t="shared" si="907"/>
        <v>0</v>
      </c>
      <c r="FJ525" s="135">
        <f t="shared" si="908"/>
        <v>44166</v>
      </c>
      <c r="FK525" s="135">
        <f t="shared" si="909"/>
        <v>44377</v>
      </c>
      <c r="FL525" s="112" t="b">
        <f t="shared" si="910"/>
        <v>0</v>
      </c>
      <c r="FM525" s="113">
        <f t="shared" si="911"/>
        <v>44166</v>
      </c>
      <c r="FN525" s="135">
        <f t="shared" si="912"/>
        <v>44377</v>
      </c>
      <c r="FO525" s="148" t="b">
        <f>IFERROR(INDEX('Avtal för korttidsarbete'!R:R,MATCH(D525,'Avtal för korttidsarbete'!$G:$G,0)),TRUE)</f>
        <v>1</v>
      </c>
      <c r="FP525" s="135" t="str">
        <f>IF(FO525,"-",INDEX('Avtal för korttidsarbete'!$D:$D,MATCH(D525,'Avtal för korttidsarbete'!$G:$G,0)))</f>
        <v>-</v>
      </c>
      <c r="FQ525" s="113" t="b">
        <f>IFERROR(G525&gt;INDEX(Uppsägningar!E:E,MATCH(C525,Uppsägningar!C:C,0)),FALSE)</f>
        <v>0</v>
      </c>
    </row>
    <row r="526" spans="1:173" x14ac:dyDescent="0.25">
      <c r="A526" s="19">
        <v>510</v>
      </c>
      <c r="B526" s="20"/>
      <c r="C526" s="183"/>
      <c r="D526" s="66"/>
      <c r="E526" s="212">
        <f>IFERROR(INDEX(Admin!$C$7:$C$10,MATCH(FP526,TblNivåValTExt,0)),0)</f>
        <v>0</v>
      </c>
      <c r="F526" s="1"/>
      <c r="G526" s="1"/>
      <c r="H526" s="78"/>
      <c r="I526" s="181"/>
      <c r="J526" s="181"/>
      <c r="K526" s="182"/>
      <c r="L526" s="182"/>
      <c r="M526" s="181"/>
      <c r="N526" s="181"/>
      <c r="O526" s="181"/>
      <c r="P526" s="182"/>
      <c r="Q526" s="182"/>
      <c r="R526" s="181"/>
      <c r="S526" s="181"/>
      <c r="T526" s="181"/>
      <c r="U526" s="182"/>
      <c r="V526" s="182"/>
      <c r="W526" s="181"/>
      <c r="X526" s="181"/>
      <c r="Y526" s="181"/>
      <c r="Z526" s="182"/>
      <c r="AA526" s="182"/>
      <c r="AB526" s="181"/>
      <c r="AC526" s="181"/>
      <c r="AD526" s="181"/>
      <c r="AE526" s="182"/>
      <c r="AF526" s="182"/>
      <c r="AG526" s="181"/>
      <c r="AH526" s="181"/>
      <c r="AI526" s="181"/>
      <c r="AJ526" s="182"/>
      <c r="AK526" s="182"/>
      <c r="AL526" s="181"/>
      <c r="AM526" s="181"/>
      <c r="AN526" s="181"/>
      <c r="AO526" s="182"/>
      <c r="AP526" s="182"/>
      <c r="AQ526" s="181"/>
      <c r="AR526" s="181"/>
      <c r="AS526" s="181"/>
      <c r="AT526" s="182"/>
      <c r="AU526" s="182"/>
      <c r="AV526" s="181"/>
      <c r="AW526" s="181"/>
      <c r="AX526" s="181"/>
      <c r="AY526" s="182"/>
      <c r="AZ526" s="182"/>
      <c r="BA526" s="181"/>
      <c r="BB526" s="181"/>
      <c r="BC526" s="181"/>
      <c r="BD526" s="182"/>
      <c r="BE526" s="182"/>
      <c r="BF526" s="181"/>
      <c r="BG526" s="180">
        <f t="shared" si="878"/>
        <v>0</v>
      </c>
      <c r="BH526" s="116" t="str">
        <f t="shared" si="879"/>
        <v/>
      </c>
      <c r="BI526" s="80" t="b">
        <f t="shared" si="827"/>
        <v>0</v>
      </c>
      <c r="BJ526" s="80" t="str">
        <f t="shared" si="828"/>
        <v/>
      </c>
      <c r="BK526" s="80" t="b">
        <f t="shared" si="880"/>
        <v>0</v>
      </c>
      <c r="BL526" s="13" t="str">
        <f t="shared" si="829"/>
        <v/>
      </c>
      <c r="BM526" s="13" t="b">
        <f t="shared" si="881"/>
        <v>0</v>
      </c>
      <c r="BN526" s="35" t="str">
        <f t="shared" si="830"/>
        <v/>
      </c>
      <c r="BO526" s="13" t="b">
        <f t="shared" si="831"/>
        <v>0</v>
      </c>
      <c r="BP526" s="35" t="str">
        <f t="shared" si="832"/>
        <v/>
      </c>
      <c r="BQ526" s="13" t="b">
        <f t="shared" si="833"/>
        <v>0</v>
      </c>
      <c r="BR526" s="35" t="str">
        <f t="shared" si="834"/>
        <v/>
      </c>
      <c r="BS526" s="35" t="b">
        <f t="shared" si="835"/>
        <v>0</v>
      </c>
      <c r="BT526" s="35" t="str">
        <f t="shared" si="836"/>
        <v/>
      </c>
      <c r="BU526" s="35" t="b">
        <f t="shared" si="837"/>
        <v>0</v>
      </c>
      <c r="BV526" s="35" t="str">
        <f t="shared" si="838"/>
        <v/>
      </c>
      <c r="BW526" s="13" t="b">
        <f t="shared" si="913"/>
        <v>0</v>
      </c>
      <c r="BX526" s="35" t="str">
        <f t="shared" si="839"/>
        <v/>
      </c>
      <c r="BY526" s="265" t="b">
        <f t="shared" si="882"/>
        <v>0</v>
      </c>
      <c r="BZ526" s="35" t="str">
        <f t="shared" si="840"/>
        <v/>
      </c>
      <c r="CA526" s="265" t="b">
        <f t="shared" si="883"/>
        <v>0</v>
      </c>
      <c r="CB526" s="35" t="str">
        <f t="shared" si="841"/>
        <v/>
      </c>
      <c r="CC526" s="272" t="b">
        <f t="shared" si="884"/>
        <v>0</v>
      </c>
      <c r="CD526" s="35" t="str">
        <f t="shared" si="842"/>
        <v/>
      </c>
      <c r="CE526" s="13" t="b">
        <f t="shared" si="843"/>
        <v>0</v>
      </c>
      <c r="CF526" s="35" t="str">
        <f t="shared" si="844"/>
        <v/>
      </c>
      <c r="CG526" s="179">
        <f t="shared" si="845"/>
        <v>0</v>
      </c>
      <c r="CH526" s="179">
        <f t="shared" si="846"/>
        <v>0</v>
      </c>
      <c r="CI526" s="218">
        <f t="shared" si="885"/>
        <v>0</v>
      </c>
      <c r="CJ526" s="218">
        <f t="shared" si="886"/>
        <v>0</v>
      </c>
      <c r="CK526" s="218">
        <f t="shared" si="887"/>
        <v>0</v>
      </c>
      <c r="CL526" s="218">
        <f t="shared" si="888"/>
        <v>0</v>
      </c>
      <c r="CM526" s="218">
        <f t="shared" si="889"/>
        <v>0</v>
      </c>
      <c r="CN526" s="218">
        <f t="shared" si="890"/>
        <v>0</v>
      </c>
      <c r="CO526" s="218">
        <f t="shared" si="891"/>
        <v>0</v>
      </c>
      <c r="CP526" s="218">
        <f t="shared" si="892"/>
        <v>0</v>
      </c>
      <c r="CQ526" s="218">
        <f t="shared" si="893"/>
        <v>0</v>
      </c>
      <c r="CR526" s="218">
        <f t="shared" si="894"/>
        <v>0</v>
      </c>
      <c r="CS526" s="14">
        <f t="shared" si="847"/>
        <v>0</v>
      </c>
      <c r="CT526" s="236">
        <f t="shared" si="848"/>
        <v>0</v>
      </c>
      <c r="CU526" s="237">
        <f t="shared" si="924"/>
        <v>0</v>
      </c>
      <c r="CV526" s="16">
        <f t="shared" si="924"/>
        <v>0</v>
      </c>
      <c r="CW526" s="16">
        <f t="shared" si="924"/>
        <v>0</v>
      </c>
      <c r="CX526" s="16">
        <f t="shared" si="924"/>
        <v>0</v>
      </c>
      <c r="CY526" s="16">
        <f t="shared" si="924"/>
        <v>0</v>
      </c>
      <c r="CZ526" s="16">
        <f t="shared" si="924"/>
        <v>0</v>
      </c>
      <c r="DA526" s="16">
        <f t="shared" si="924"/>
        <v>0</v>
      </c>
      <c r="DB526" s="16">
        <f t="shared" si="924"/>
        <v>0</v>
      </c>
      <c r="DC526" s="16">
        <f t="shared" si="924"/>
        <v>0</v>
      </c>
      <c r="DD526" s="238">
        <f t="shared" si="924"/>
        <v>0</v>
      </c>
      <c r="DE526" s="232">
        <f t="shared" si="925"/>
        <v>0</v>
      </c>
      <c r="DF526" s="132">
        <f t="shared" si="925"/>
        <v>0</v>
      </c>
      <c r="DG526" s="132">
        <f t="shared" si="925"/>
        <v>0</v>
      </c>
      <c r="DH526" s="132">
        <f t="shared" si="925"/>
        <v>0</v>
      </c>
      <c r="DI526" s="132">
        <f t="shared" si="925"/>
        <v>0</v>
      </c>
      <c r="DJ526" s="132">
        <f t="shared" si="925"/>
        <v>0</v>
      </c>
      <c r="DK526" s="132">
        <f t="shared" si="925"/>
        <v>0</v>
      </c>
      <c r="DL526" s="132">
        <f t="shared" si="925"/>
        <v>0</v>
      </c>
      <c r="DM526" s="132">
        <f t="shared" si="925"/>
        <v>0</v>
      </c>
      <c r="DN526" s="233">
        <f t="shared" si="925"/>
        <v>0</v>
      </c>
      <c r="DO526" s="232">
        <f t="shared" si="849"/>
        <v>0</v>
      </c>
      <c r="DP526" s="132">
        <f t="shared" si="850"/>
        <v>0</v>
      </c>
      <c r="DQ526" s="132">
        <f t="shared" si="851"/>
        <v>0</v>
      </c>
      <c r="DR526" s="132">
        <f t="shared" si="852"/>
        <v>0</v>
      </c>
      <c r="DS526" s="132">
        <f t="shared" si="853"/>
        <v>0</v>
      </c>
      <c r="DT526" s="132">
        <f t="shared" si="854"/>
        <v>0</v>
      </c>
      <c r="DU526" s="132">
        <f t="shared" si="855"/>
        <v>0</v>
      </c>
      <c r="DV526" s="132">
        <f t="shared" si="856"/>
        <v>0</v>
      </c>
      <c r="DW526" s="132">
        <f t="shared" si="857"/>
        <v>0</v>
      </c>
      <c r="DX526" s="233">
        <f t="shared" si="858"/>
        <v>0</v>
      </c>
      <c r="DY526" s="231" t="b">
        <f t="shared" si="895"/>
        <v>0</v>
      </c>
      <c r="DZ526" s="163"/>
      <c r="EA526" s="226" t="str">
        <f t="shared" si="896"/>
        <v/>
      </c>
      <c r="EB526" s="178" t="str">
        <f t="shared" si="897"/>
        <v/>
      </c>
      <c r="EC526" s="178" t="str">
        <f t="shared" si="898"/>
        <v/>
      </c>
      <c r="ED526" s="178" t="str">
        <f t="shared" si="899"/>
        <v/>
      </c>
      <c r="EE526" s="178" t="str">
        <f t="shared" si="900"/>
        <v/>
      </c>
      <c r="EF526" s="178" t="str">
        <f t="shared" si="901"/>
        <v/>
      </c>
      <c r="EG526" s="178" t="str">
        <f t="shared" si="902"/>
        <v/>
      </c>
      <c r="EH526" s="178" t="str">
        <f t="shared" si="903"/>
        <v/>
      </c>
      <c r="EI526" s="178" t="str">
        <f t="shared" si="904"/>
        <v/>
      </c>
      <c r="EJ526" s="227" t="str">
        <f t="shared" si="905"/>
        <v/>
      </c>
      <c r="EK526" s="230" t="str">
        <f t="shared" si="859"/>
        <v/>
      </c>
      <c r="EL526" s="177" t="str">
        <f t="shared" si="860"/>
        <v/>
      </c>
      <c r="EM526" s="177" t="str">
        <f t="shared" si="861"/>
        <v/>
      </c>
      <c r="EN526" s="177" t="str">
        <f t="shared" si="862"/>
        <v/>
      </c>
      <c r="EO526" s="177" t="str">
        <f t="shared" si="863"/>
        <v/>
      </c>
      <c r="EP526" s="177" t="str">
        <f t="shared" si="864"/>
        <v/>
      </c>
      <c r="EQ526" s="177" t="str">
        <f t="shared" si="865"/>
        <v/>
      </c>
      <c r="ER526" s="177" t="str">
        <f t="shared" si="866"/>
        <v/>
      </c>
      <c r="ES526" s="177" t="str">
        <f t="shared" si="867"/>
        <v/>
      </c>
      <c r="ET526" s="177" t="str">
        <f t="shared" si="868"/>
        <v/>
      </c>
      <c r="EU526" s="229" t="e">
        <f t="shared" si="869"/>
        <v>#VALUE!</v>
      </c>
      <c r="EV526" s="27" t="e">
        <f t="shared" si="870"/>
        <v>#VALUE!</v>
      </c>
      <c r="EW526" s="27" t="e">
        <f t="shared" si="871"/>
        <v>#VALUE!</v>
      </c>
      <c r="EX526" s="28" t="e">
        <f t="shared" si="872"/>
        <v>#VALUE!</v>
      </c>
      <c r="EY526" s="28" t="e">
        <f t="shared" si="873"/>
        <v>#VALUE!</v>
      </c>
      <c r="EZ526" s="28" t="b">
        <f t="shared" si="874"/>
        <v>0</v>
      </c>
      <c r="FA526" s="176" t="str">
        <f t="shared" si="875"/>
        <v/>
      </c>
      <c r="FB526" s="27" t="e" cm="1">
        <f t="array" aca="1" ref="FB526" ca="1">TEXT(RIGHT(10-RIGHT(SUM(INDEX(1*(MID(MID(C526,1,1)*2,ROW(INDIRECT("1:"&amp;LEN(MID(C526,1,1)*2))),1)),,))+MID(C526,2,1)+
SUM(INDEX(1*(MID(MID(C526,3,1)*2,ROW(INDIRECT("1:"&amp;LEN(MID(C526,3,1)*2))),1)),,))+MID(C526,4,1)+
SUM(INDEX(1*(MID(MID(C526,5,1)*2,ROW(INDIRECT("1:"&amp;LEN(MID(C526,5,1)*2))),1)),,))+MID(C526,6,1)+
SUM(INDEX(1*(MID(MID(C526,8,1)*2,ROW(INDIRECT("1:"&amp;LEN(MID(C526,8,1)*2))),1)),,))+MID(C526,9,1)+
SUM(INDEX(1*(MID(MID(C526,10,1)*2,ROW(INDIRECT("1:"&amp;LEN(MID(C526,10,1)*2))),1)),,)),1),1),"0")</f>
        <v>#VALUE!</v>
      </c>
      <c r="FC526" s="27" t="str">
        <f t="shared" si="876"/>
        <v/>
      </c>
      <c r="FD526" s="29" t="b">
        <f t="shared" si="877"/>
        <v>0</v>
      </c>
      <c r="FE526" s="112" t="b">
        <f>IFERROR(MATCH(D526,'Avtal för korttidsarbete'!$G$13:$G$1012,0),TRUE)</f>
        <v>1</v>
      </c>
      <c r="FF526" s="112" t="b">
        <f t="shared" si="906"/>
        <v>0</v>
      </c>
      <c r="FG526" s="113" t="str" cm="1">
        <f t="array" ref="FG526">IF(FE526=TRUE,"x",INDEX('Avtal för korttidsarbete'!$E$13:$E$1012,$FE526))</f>
        <v>x</v>
      </c>
      <c r="FH526" s="113" t="str" cm="1">
        <f t="array" ref="FH526">IF(FE526=TRUE,"x",INDEX('Avtal för korttidsarbete'!$F$13:$F$1012,$FE526))</f>
        <v>x</v>
      </c>
      <c r="FI526" s="112" t="b">
        <f t="shared" si="907"/>
        <v>0</v>
      </c>
      <c r="FJ526" s="135">
        <f t="shared" si="908"/>
        <v>44166</v>
      </c>
      <c r="FK526" s="135">
        <f t="shared" si="909"/>
        <v>44377</v>
      </c>
      <c r="FL526" s="112" t="b">
        <f t="shared" si="910"/>
        <v>0</v>
      </c>
      <c r="FM526" s="113">
        <f t="shared" si="911"/>
        <v>44166</v>
      </c>
      <c r="FN526" s="135">
        <f t="shared" si="912"/>
        <v>44377</v>
      </c>
      <c r="FO526" s="148" t="b">
        <f>IFERROR(INDEX('Avtal för korttidsarbete'!R:R,MATCH(D526,'Avtal för korttidsarbete'!$G:$G,0)),TRUE)</f>
        <v>1</v>
      </c>
      <c r="FP526" s="135" t="str">
        <f>IF(FO526,"-",INDEX('Avtal för korttidsarbete'!$D:$D,MATCH(D526,'Avtal för korttidsarbete'!$G:$G,0)))</f>
        <v>-</v>
      </c>
      <c r="FQ526" s="113" t="b">
        <f>IFERROR(G526&gt;INDEX(Uppsägningar!E:E,MATCH(C526,Uppsägningar!C:C,0)),FALSE)</f>
        <v>0</v>
      </c>
    </row>
    <row r="527" spans="1:173" x14ac:dyDescent="0.25">
      <c r="A527" s="19">
        <v>511</v>
      </c>
      <c r="B527" s="20"/>
      <c r="C527" s="183"/>
      <c r="D527" s="66"/>
      <c r="E527" s="212">
        <f>IFERROR(INDEX(Admin!$C$7:$C$10,MATCH(FP527,TblNivåValTExt,0)),0)</f>
        <v>0</v>
      </c>
      <c r="F527" s="1"/>
      <c r="G527" s="1"/>
      <c r="H527" s="78"/>
      <c r="I527" s="181"/>
      <c r="J527" s="181"/>
      <c r="K527" s="182"/>
      <c r="L527" s="182"/>
      <c r="M527" s="181"/>
      <c r="N527" s="181"/>
      <c r="O527" s="181"/>
      <c r="P527" s="182"/>
      <c r="Q527" s="182"/>
      <c r="R527" s="181"/>
      <c r="S527" s="181"/>
      <c r="T527" s="181"/>
      <c r="U527" s="182"/>
      <c r="V527" s="182"/>
      <c r="W527" s="181"/>
      <c r="X527" s="181"/>
      <c r="Y527" s="181"/>
      <c r="Z527" s="182"/>
      <c r="AA527" s="182"/>
      <c r="AB527" s="181"/>
      <c r="AC527" s="181"/>
      <c r="AD527" s="181"/>
      <c r="AE527" s="182"/>
      <c r="AF527" s="182"/>
      <c r="AG527" s="181"/>
      <c r="AH527" s="181"/>
      <c r="AI527" s="181"/>
      <c r="AJ527" s="182"/>
      <c r="AK527" s="182"/>
      <c r="AL527" s="181"/>
      <c r="AM527" s="181"/>
      <c r="AN527" s="181"/>
      <c r="AO527" s="182"/>
      <c r="AP527" s="182"/>
      <c r="AQ527" s="181"/>
      <c r="AR527" s="181"/>
      <c r="AS527" s="181"/>
      <c r="AT527" s="182"/>
      <c r="AU527" s="182"/>
      <c r="AV527" s="181"/>
      <c r="AW527" s="181"/>
      <c r="AX527" s="181"/>
      <c r="AY527" s="182"/>
      <c r="AZ527" s="182"/>
      <c r="BA527" s="181"/>
      <c r="BB527" s="181"/>
      <c r="BC527" s="181"/>
      <c r="BD527" s="182"/>
      <c r="BE527" s="182"/>
      <c r="BF527" s="181"/>
      <c r="BG527" s="180">
        <f t="shared" si="878"/>
        <v>0</v>
      </c>
      <c r="BH527" s="116" t="str">
        <f t="shared" si="879"/>
        <v/>
      </c>
      <c r="BI527" s="80" t="b">
        <f t="shared" si="827"/>
        <v>0</v>
      </c>
      <c r="BJ527" s="80" t="str">
        <f t="shared" si="828"/>
        <v/>
      </c>
      <c r="BK527" s="80" t="b">
        <f t="shared" si="880"/>
        <v>0</v>
      </c>
      <c r="BL527" s="13" t="str">
        <f t="shared" si="829"/>
        <v/>
      </c>
      <c r="BM527" s="13" t="b">
        <f t="shared" si="881"/>
        <v>0</v>
      </c>
      <c r="BN527" s="35" t="str">
        <f t="shared" si="830"/>
        <v/>
      </c>
      <c r="BO527" s="13" t="b">
        <f t="shared" si="831"/>
        <v>0</v>
      </c>
      <c r="BP527" s="35" t="str">
        <f t="shared" si="832"/>
        <v/>
      </c>
      <c r="BQ527" s="13" t="b">
        <f t="shared" si="833"/>
        <v>0</v>
      </c>
      <c r="BR527" s="35" t="str">
        <f t="shared" si="834"/>
        <v/>
      </c>
      <c r="BS527" s="35" t="b">
        <f t="shared" si="835"/>
        <v>0</v>
      </c>
      <c r="BT527" s="35" t="str">
        <f t="shared" si="836"/>
        <v/>
      </c>
      <c r="BU527" s="35" t="b">
        <f t="shared" si="837"/>
        <v>0</v>
      </c>
      <c r="BV527" s="35" t="str">
        <f t="shared" si="838"/>
        <v/>
      </c>
      <c r="BW527" s="13" t="b">
        <f t="shared" si="913"/>
        <v>0</v>
      </c>
      <c r="BX527" s="35" t="str">
        <f t="shared" si="839"/>
        <v/>
      </c>
      <c r="BY527" s="265" t="b">
        <f t="shared" si="882"/>
        <v>0</v>
      </c>
      <c r="BZ527" s="35" t="str">
        <f t="shared" si="840"/>
        <v/>
      </c>
      <c r="CA527" s="265" t="b">
        <f t="shared" si="883"/>
        <v>0</v>
      </c>
      <c r="CB527" s="35" t="str">
        <f t="shared" si="841"/>
        <v/>
      </c>
      <c r="CC527" s="272" t="b">
        <f t="shared" si="884"/>
        <v>0</v>
      </c>
      <c r="CD527" s="35" t="str">
        <f t="shared" si="842"/>
        <v/>
      </c>
      <c r="CE527" s="13" t="b">
        <f t="shared" si="843"/>
        <v>0</v>
      </c>
      <c r="CF527" s="35" t="str">
        <f t="shared" si="844"/>
        <v/>
      </c>
      <c r="CG527" s="179">
        <f t="shared" si="845"/>
        <v>0</v>
      </c>
      <c r="CH527" s="179">
        <f t="shared" si="846"/>
        <v>0</v>
      </c>
      <c r="CI527" s="218">
        <f t="shared" si="885"/>
        <v>0</v>
      </c>
      <c r="CJ527" s="218">
        <f t="shared" si="886"/>
        <v>0</v>
      </c>
      <c r="CK527" s="218">
        <f t="shared" si="887"/>
        <v>0</v>
      </c>
      <c r="CL527" s="218">
        <f t="shared" si="888"/>
        <v>0</v>
      </c>
      <c r="CM527" s="218">
        <f t="shared" si="889"/>
        <v>0</v>
      </c>
      <c r="CN527" s="218">
        <f t="shared" si="890"/>
        <v>0</v>
      </c>
      <c r="CO527" s="218">
        <f t="shared" si="891"/>
        <v>0</v>
      </c>
      <c r="CP527" s="218">
        <f t="shared" si="892"/>
        <v>0</v>
      </c>
      <c r="CQ527" s="218">
        <f t="shared" si="893"/>
        <v>0</v>
      </c>
      <c r="CR527" s="218">
        <f t="shared" si="894"/>
        <v>0</v>
      </c>
      <c r="CS527" s="14">
        <f t="shared" si="847"/>
        <v>0</v>
      </c>
      <c r="CT527" s="236">
        <f t="shared" si="848"/>
        <v>0</v>
      </c>
      <c r="CU527" s="237">
        <f t="shared" ref="CU527:DD536" si="926">IF(AND($CS527,$CT527,CU$12),MAX(0,MIN(CU$10,$CT527)-MAX(CU$9,$CS527)+1),0)</f>
        <v>0</v>
      </c>
      <c r="CV527" s="16">
        <f t="shared" si="926"/>
        <v>0</v>
      </c>
      <c r="CW527" s="16">
        <f t="shared" si="926"/>
        <v>0</v>
      </c>
      <c r="CX527" s="16">
        <f t="shared" si="926"/>
        <v>0</v>
      </c>
      <c r="CY527" s="16">
        <f t="shared" si="926"/>
        <v>0</v>
      </c>
      <c r="CZ527" s="16">
        <f t="shared" si="926"/>
        <v>0</v>
      </c>
      <c r="DA527" s="16">
        <f t="shared" si="926"/>
        <v>0</v>
      </c>
      <c r="DB527" s="16">
        <f t="shared" si="926"/>
        <v>0</v>
      </c>
      <c r="DC527" s="16">
        <f t="shared" si="926"/>
        <v>0</v>
      </c>
      <c r="DD527" s="238">
        <f t="shared" si="926"/>
        <v>0</v>
      </c>
      <c r="DE527" s="232">
        <f t="shared" ref="DE527:DN536" si="927">IF($H527&lt;=0,0,MAX(0,MIN($H527,$DE$11)))</f>
        <v>0</v>
      </c>
      <c r="DF527" s="132">
        <f t="shared" si="927"/>
        <v>0</v>
      </c>
      <c r="DG527" s="132">
        <f t="shared" si="927"/>
        <v>0</v>
      </c>
      <c r="DH527" s="132">
        <f t="shared" si="927"/>
        <v>0</v>
      </c>
      <c r="DI527" s="132">
        <f t="shared" si="927"/>
        <v>0</v>
      </c>
      <c r="DJ527" s="132">
        <f t="shared" si="927"/>
        <v>0</v>
      </c>
      <c r="DK527" s="132">
        <f t="shared" si="927"/>
        <v>0</v>
      </c>
      <c r="DL527" s="132">
        <f t="shared" si="927"/>
        <v>0</v>
      </c>
      <c r="DM527" s="132">
        <f t="shared" si="927"/>
        <v>0</v>
      </c>
      <c r="DN527" s="233">
        <f t="shared" si="927"/>
        <v>0</v>
      </c>
      <c r="DO527" s="232">
        <f t="shared" si="849"/>
        <v>0</v>
      </c>
      <c r="DP527" s="132">
        <f t="shared" si="850"/>
        <v>0</v>
      </c>
      <c r="DQ527" s="132">
        <f t="shared" si="851"/>
        <v>0</v>
      </c>
      <c r="DR527" s="132">
        <f t="shared" si="852"/>
        <v>0</v>
      </c>
      <c r="DS527" s="132">
        <f t="shared" si="853"/>
        <v>0</v>
      </c>
      <c r="DT527" s="132">
        <f t="shared" si="854"/>
        <v>0</v>
      </c>
      <c r="DU527" s="132">
        <f t="shared" si="855"/>
        <v>0</v>
      </c>
      <c r="DV527" s="132">
        <f t="shared" si="856"/>
        <v>0</v>
      </c>
      <c r="DW527" s="132">
        <f t="shared" si="857"/>
        <v>0</v>
      </c>
      <c r="DX527" s="233">
        <f t="shared" si="858"/>
        <v>0</v>
      </c>
      <c r="DY527" s="231" t="b">
        <f t="shared" si="895"/>
        <v>0</v>
      </c>
      <c r="DZ527" s="163"/>
      <c r="EA527" s="226" t="str">
        <f t="shared" si="896"/>
        <v/>
      </c>
      <c r="EB527" s="178" t="str">
        <f t="shared" si="897"/>
        <v/>
      </c>
      <c r="EC527" s="178" t="str">
        <f t="shared" si="898"/>
        <v/>
      </c>
      <c r="ED527" s="178" t="str">
        <f t="shared" si="899"/>
        <v/>
      </c>
      <c r="EE527" s="178" t="str">
        <f t="shared" si="900"/>
        <v/>
      </c>
      <c r="EF527" s="178" t="str">
        <f t="shared" si="901"/>
        <v/>
      </c>
      <c r="EG527" s="178" t="str">
        <f t="shared" si="902"/>
        <v/>
      </c>
      <c r="EH527" s="178" t="str">
        <f t="shared" si="903"/>
        <v/>
      </c>
      <c r="EI527" s="178" t="str">
        <f t="shared" si="904"/>
        <v/>
      </c>
      <c r="EJ527" s="227" t="str">
        <f t="shared" si="905"/>
        <v/>
      </c>
      <c r="EK527" s="230" t="str">
        <f t="shared" si="859"/>
        <v/>
      </c>
      <c r="EL527" s="177" t="str">
        <f t="shared" si="860"/>
        <v/>
      </c>
      <c r="EM527" s="177" t="str">
        <f t="shared" si="861"/>
        <v/>
      </c>
      <c r="EN527" s="177" t="str">
        <f t="shared" si="862"/>
        <v/>
      </c>
      <c r="EO527" s="177" t="str">
        <f t="shared" si="863"/>
        <v/>
      </c>
      <c r="EP527" s="177" t="str">
        <f t="shared" si="864"/>
        <v/>
      </c>
      <c r="EQ527" s="177" t="str">
        <f t="shared" si="865"/>
        <v/>
      </c>
      <c r="ER527" s="177" t="str">
        <f t="shared" si="866"/>
        <v/>
      </c>
      <c r="ES527" s="177" t="str">
        <f t="shared" si="867"/>
        <v/>
      </c>
      <c r="ET527" s="177" t="str">
        <f t="shared" si="868"/>
        <v/>
      </c>
      <c r="EU527" s="229" t="e">
        <f t="shared" si="869"/>
        <v>#VALUE!</v>
      </c>
      <c r="EV527" s="27" t="e">
        <f t="shared" si="870"/>
        <v>#VALUE!</v>
      </c>
      <c r="EW527" s="27" t="e">
        <f t="shared" si="871"/>
        <v>#VALUE!</v>
      </c>
      <c r="EX527" s="28" t="e">
        <f t="shared" si="872"/>
        <v>#VALUE!</v>
      </c>
      <c r="EY527" s="28" t="e">
        <f t="shared" si="873"/>
        <v>#VALUE!</v>
      </c>
      <c r="EZ527" s="28" t="b">
        <f t="shared" si="874"/>
        <v>0</v>
      </c>
      <c r="FA527" s="176" t="str">
        <f t="shared" si="875"/>
        <v/>
      </c>
      <c r="FB527" s="27" t="e" cm="1">
        <f t="array" aca="1" ref="FB527" ca="1">TEXT(RIGHT(10-RIGHT(SUM(INDEX(1*(MID(MID(C527,1,1)*2,ROW(INDIRECT("1:"&amp;LEN(MID(C527,1,1)*2))),1)),,))+MID(C527,2,1)+
SUM(INDEX(1*(MID(MID(C527,3,1)*2,ROW(INDIRECT("1:"&amp;LEN(MID(C527,3,1)*2))),1)),,))+MID(C527,4,1)+
SUM(INDEX(1*(MID(MID(C527,5,1)*2,ROW(INDIRECT("1:"&amp;LEN(MID(C527,5,1)*2))),1)),,))+MID(C527,6,1)+
SUM(INDEX(1*(MID(MID(C527,8,1)*2,ROW(INDIRECT("1:"&amp;LEN(MID(C527,8,1)*2))),1)),,))+MID(C527,9,1)+
SUM(INDEX(1*(MID(MID(C527,10,1)*2,ROW(INDIRECT("1:"&amp;LEN(MID(C527,10,1)*2))),1)),,)),1),1),"0")</f>
        <v>#VALUE!</v>
      </c>
      <c r="FC527" s="27" t="str">
        <f t="shared" si="876"/>
        <v/>
      </c>
      <c r="FD527" s="29" t="b">
        <f t="shared" si="877"/>
        <v>0</v>
      </c>
      <c r="FE527" s="112" t="b">
        <f>IFERROR(MATCH(D527,'Avtal för korttidsarbete'!$G$13:$G$1012,0),TRUE)</f>
        <v>1</v>
      </c>
      <c r="FF527" s="112" t="b">
        <f t="shared" si="906"/>
        <v>0</v>
      </c>
      <c r="FG527" s="113" t="str" cm="1">
        <f t="array" ref="FG527">IF(FE527=TRUE,"x",INDEX('Avtal för korttidsarbete'!$E$13:$E$1012,$FE527))</f>
        <v>x</v>
      </c>
      <c r="FH527" s="113" t="str" cm="1">
        <f t="array" ref="FH527">IF(FE527=TRUE,"x",INDEX('Avtal för korttidsarbete'!$F$13:$F$1012,$FE527))</f>
        <v>x</v>
      </c>
      <c r="FI527" s="112" t="b">
        <f t="shared" si="907"/>
        <v>0</v>
      </c>
      <c r="FJ527" s="135">
        <f t="shared" si="908"/>
        <v>44166</v>
      </c>
      <c r="FK527" s="135">
        <f t="shared" si="909"/>
        <v>44377</v>
      </c>
      <c r="FL527" s="112" t="b">
        <f t="shared" si="910"/>
        <v>0</v>
      </c>
      <c r="FM527" s="113">
        <f t="shared" si="911"/>
        <v>44166</v>
      </c>
      <c r="FN527" s="135">
        <f t="shared" si="912"/>
        <v>44377</v>
      </c>
      <c r="FO527" s="148" t="b">
        <f>IFERROR(INDEX('Avtal för korttidsarbete'!R:R,MATCH(D527,'Avtal för korttidsarbete'!$G:$G,0)),TRUE)</f>
        <v>1</v>
      </c>
      <c r="FP527" s="135" t="str">
        <f>IF(FO527,"-",INDEX('Avtal för korttidsarbete'!$D:$D,MATCH(D527,'Avtal för korttidsarbete'!$G:$G,0)))</f>
        <v>-</v>
      </c>
      <c r="FQ527" s="113" t="b">
        <f>IFERROR(G527&gt;INDEX(Uppsägningar!E:E,MATCH(C527,Uppsägningar!C:C,0)),FALSE)</f>
        <v>0</v>
      </c>
    </row>
    <row r="528" spans="1:173" x14ac:dyDescent="0.25">
      <c r="A528" s="19">
        <v>512</v>
      </c>
      <c r="B528" s="20"/>
      <c r="C528" s="183"/>
      <c r="D528" s="66"/>
      <c r="E528" s="212">
        <f>IFERROR(INDEX(Admin!$C$7:$C$10,MATCH(FP528,TblNivåValTExt,0)),0)</f>
        <v>0</v>
      </c>
      <c r="F528" s="1"/>
      <c r="G528" s="1"/>
      <c r="H528" s="78"/>
      <c r="I528" s="181"/>
      <c r="J528" s="181"/>
      <c r="K528" s="182"/>
      <c r="L528" s="182"/>
      <c r="M528" s="181"/>
      <c r="N528" s="181"/>
      <c r="O528" s="181"/>
      <c r="P528" s="182"/>
      <c r="Q528" s="182"/>
      <c r="R528" s="181"/>
      <c r="S528" s="181"/>
      <c r="T528" s="181"/>
      <c r="U528" s="182"/>
      <c r="V528" s="182"/>
      <c r="W528" s="181"/>
      <c r="X528" s="181"/>
      <c r="Y528" s="181"/>
      <c r="Z528" s="182"/>
      <c r="AA528" s="182"/>
      <c r="AB528" s="181"/>
      <c r="AC528" s="181"/>
      <c r="AD528" s="181"/>
      <c r="AE528" s="182"/>
      <c r="AF528" s="182"/>
      <c r="AG528" s="181"/>
      <c r="AH528" s="181"/>
      <c r="AI528" s="181"/>
      <c r="AJ528" s="182"/>
      <c r="AK528" s="182"/>
      <c r="AL528" s="181"/>
      <c r="AM528" s="181"/>
      <c r="AN528" s="181"/>
      <c r="AO528" s="182"/>
      <c r="AP528" s="182"/>
      <c r="AQ528" s="181"/>
      <c r="AR528" s="181"/>
      <c r="AS528" s="181"/>
      <c r="AT528" s="182"/>
      <c r="AU528" s="182"/>
      <c r="AV528" s="181"/>
      <c r="AW528" s="181"/>
      <c r="AX528" s="181"/>
      <c r="AY528" s="182"/>
      <c r="AZ528" s="182"/>
      <c r="BA528" s="181"/>
      <c r="BB528" s="181"/>
      <c r="BC528" s="181"/>
      <c r="BD528" s="182"/>
      <c r="BE528" s="182"/>
      <c r="BF528" s="181"/>
      <c r="BG528" s="180">
        <f t="shared" si="878"/>
        <v>0</v>
      </c>
      <c r="BH528" s="116" t="str">
        <f t="shared" si="879"/>
        <v/>
      </c>
      <c r="BI528" s="80" t="b">
        <f t="shared" si="827"/>
        <v>0</v>
      </c>
      <c r="BJ528" s="80" t="str">
        <f t="shared" si="828"/>
        <v/>
      </c>
      <c r="BK528" s="80" t="b">
        <f t="shared" si="880"/>
        <v>0</v>
      </c>
      <c r="BL528" s="13" t="str">
        <f t="shared" si="829"/>
        <v/>
      </c>
      <c r="BM528" s="13" t="b">
        <f t="shared" si="881"/>
        <v>0</v>
      </c>
      <c r="BN528" s="35" t="str">
        <f t="shared" si="830"/>
        <v/>
      </c>
      <c r="BO528" s="13" t="b">
        <f t="shared" si="831"/>
        <v>0</v>
      </c>
      <c r="BP528" s="35" t="str">
        <f t="shared" si="832"/>
        <v/>
      </c>
      <c r="BQ528" s="13" t="b">
        <f t="shared" si="833"/>
        <v>0</v>
      </c>
      <c r="BR528" s="35" t="str">
        <f t="shared" si="834"/>
        <v/>
      </c>
      <c r="BS528" s="35" t="b">
        <f t="shared" si="835"/>
        <v>0</v>
      </c>
      <c r="BT528" s="35" t="str">
        <f t="shared" si="836"/>
        <v/>
      </c>
      <c r="BU528" s="35" t="b">
        <f t="shared" si="837"/>
        <v>0</v>
      </c>
      <c r="BV528" s="35" t="str">
        <f t="shared" si="838"/>
        <v/>
      </c>
      <c r="BW528" s="13" t="b">
        <f t="shared" si="913"/>
        <v>0</v>
      </c>
      <c r="BX528" s="35" t="str">
        <f t="shared" si="839"/>
        <v/>
      </c>
      <c r="BY528" s="265" t="b">
        <f t="shared" si="882"/>
        <v>0</v>
      </c>
      <c r="BZ528" s="35" t="str">
        <f t="shared" si="840"/>
        <v/>
      </c>
      <c r="CA528" s="265" t="b">
        <f t="shared" si="883"/>
        <v>0</v>
      </c>
      <c r="CB528" s="35" t="str">
        <f t="shared" si="841"/>
        <v/>
      </c>
      <c r="CC528" s="272" t="b">
        <f t="shared" si="884"/>
        <v>0</v>
      </c>
      <c r="CD528" s="35" t="str">
        <f t="shared" si="842"/>
        <v/>
      </c>
      <c r="CE528" s="13" t="b">
        <f t="shared" si="843"/>
        <v>0</v>
      </c>
      <c r="CF528" s="35" t="str">
        <f t="shared" si="844"/>
        <v/>
      </c>
      <c r="CG528" s="179">
        <f t="shared" si="845"/>
        <v>0</v>
      </c>
      <c r="CH528" s="179">
        <f t="shared" si="846"/>
        <v>0</v>
      </c>
      <c r="CI528" s="218">
        <f t="shared" si="885"/>
        <v>0</v>
      </c>
      <c r="CJ528" s="218">
        <f t="shared" si="886"/>
        <v>0</v>
      </c>
      <c r="CK528" s="218">
        <f t="shared" si="887"/>
        <v>0</v>
      </c>
      <c r="CL528" s="218">
        <f t="shared" si="888"/>
        <v>0</v>
      </c>
      <c r="CM528" s="218">
        <f t="shared" si="889"/>
        <v>0</v>
      </c>
      <c r="CN528" s="218">
        <f t="shared" si="890"/>
        <v>0</v>
      </c>
      <c r="CO528" s="218">
        <f t="shared" si="891"/>
        <v>0</v>
      </c>
      <c r="CP528" s="218">
        <f t="shared" si="892"/>
        <v>0</v>
      </c>
      <c r="CQ528" s="218">
        <f t="shared" si="893"/>
        <v>0</v>
      </c>
      <c r="CR528" s="218">
        <f t="shared" si="894"/>
        <v>0</v>
      </c>
      <c r="CS528" s="14">
        <f t="shared" si="847"/>
        <v>0</v>
      </c>
      <c r="CT528" s="236">
        <f t="shared" si="848"/>
        <v>0</v>
      </c>
      <c r="CU528" s="237">
        <f t="shared" si="926"/>
        <v>0</v>
      </c>
      <c r="CV528" s="16">
        <f t="shared" si="926"/>
        <v>0</v>
      </c>
      <c r="CW528" s="16">
        <f t="shared" si="926"/>
        <v>0</v>
      </c>
      <c r="CX528" s="16">
        <f t="shared" si="926"/>
        <v>0</v>
      </c>
      <c r="CY528" s="16">
        <f t="shared" si="926"/>
        <v>0</v>
      </c>
      <c r="CZ528" s="16">
        <f t="shared" si="926"/>
        <v>0</v>
      </c>
      <c r="DA528" s="16">
        <f t="shared" si="926"/>
        <v>0</v>
      </c>
      <c r="DB528" s="16">
        <f t="shared" si="926"/>
        <v>0</v>
      </c>
      <c r="DC528" s="16">
        <f t="shared" si="926"/>
        <v>0</v>
      </c>
      <c r="DD528" s="238">
        <f t="shared" si="926"/>
        <v>0</v>
      </c>
      <c r="DE528" s="232">
        <f t="shared" si="927"/>
        <v>0</v>
      </c>
      <c r="DF528" s="132">
        <f t="shared" si="927"/>
        <v>0</v>
      </c>
      <c r="DG528" s="132">
        <f t="shared" si="927"/>
        <v>0</v>
      </c>
      <c r="DH528" s="132">
        <f t="shared" si="927"/>
        <v>0</v>
      </c>
      <c r="DI528" s="132">
        <f t="shared" si="927"/>
        <v>0</v>
      </c>
      <c r="DJ528" s="132">
        <f t="shared" si="927"/>
        <v>0</v>
      </c>
      <c r="DK528" s="132">
        <f t="shared" si="927"/>
        <v>0</v>
      </c>
      <c r="DL528" s="132">
        <f t="shared" si="927"/>
        <v>0</v>
      </c>
      <c r="DM528" s="132">
        <f t="shared" si="927"/>
        <v>0</v>
      </c>
      <c r="DN528" s="233">
        <f t="shared" si="927"/>
        <v>0</v>
      </c>
      <c r="DO528" s="232">
        <f t="shared" si="849"/>
        <v>0</v>
      </c>
      <c r="DP528" s="132">
        <f t="shared" si="850"/>
        <v>0</v>
      </c>
      <c r="DQ528" s="132">
        <f t="shared" si="851"/>
        <v>0</v>
      </c>
      <c r="DR528" s="132">
        <f t="shared" si="852"/>
        <v>0</v>
      </c>
      <c r="DS528" s="132">
        <f t="shared" si="853"/>
        <v>0</v>
      </c>
      <c r="DT528" s="132">
        <f t="shared" si="854"/>
        <v>0</v>
      </c>
      <c r="DU528" s="132">
        <f t="shared" si="855"/>
        <v>0</v>
      </c>
      <c r="DV528" s="132">
        <f t="shared" si="856"/>
        <v>0</v>
      </c>
      <c r="DW528" s="132">
        <f t="shared" si="857"/>
        <v>0</v>
      </c>
      <c r="DX528" s="233">
        <f t="shared" si="858"/>
        <v>0</v>
      </c>
      <c r="DY528" s="231" t="b">
        <f t="shared" si="895"/>
        <v>0</v>
      </c>
      <c r="DZ528" s="163"/>
      <c r="EA528" s="226" t="str">
        <f t="shared" si="896"/>
        <v/>
      </c>
      <c r="EB528" s="178" t="str">
        <f t="shared" si="897"/>
        <v/>
      </c>
      <c r="EC528" s="178" t="str">
        <f t="shared" si="898"/>
        <v/>
      </c>
      <c r="ED528" s="178" t="str">
        <f t="shared" si="899"/>
        <v/>
      </c>
      <c r="EE528" s="178" t="str">
        <f t="shared" si="900"/>
        <v/>
      </c>
      <c r="EF528" s="178" t="str">
        <f t="shared" si="901"/>
        <v/>
      </c>
      <c r="EG528" s="178" t="str">
        <f t="shared" si="902"/>
        <v/>
      </c>
      <c r="EH528" s="178" t="str">
        <f t="shared" si="903"/>
        <v/>
      </c>
      <c r="EI528" s="178" t="str">
        <f t="shared" si="904"/>
        <v/>
      </c>
      <c r="EJ528" s="227" t="str">
        <f t="shared" si="905"/>
        <v/>
      </c>
      <c r="EK528" s="230" t="str">
        <f t="shared" si="859"/>
        <v/>
      </c>
      <c r="EL528" s="177" t="str">
        <f t="shared" si="860"/>
        <v/>
      </c>
      <c r="EM528" s="177" t="str">
        <f t="shared" si="861"/>
        <v/>
      </c>
      <c r="EN528" s="177" t="str">
        <f t="shared" si="862"/>
        <v/>
      </c>
      <c r="EO528" s="177" t="str">
        <f t="shared" si="863"/>
        <v/>
      </c>
      <c r="EP528" s="177" t="str">
        <f t="shared" si="864"/>
        <v/>
      </c>
      <c r="EQ528" s="177" t="str">
        <f t="shared" si="865"/>
        <v/>
      </c>
      <c r="ER528" s="177" t="str">
        <f t="shared" si="866"/>
        <v/>
      </c>
      <c r="ES528" s="177" t="str">
        <f t="shared" si="867"/>
        <v/>
      </c>
      <c r="ET528" s="177" t="str">
        <f t="shared" si="868"/>
        <v/>
      </c>
      <c r="EU528" s="229" t="e">
        <f t="shared" si="869"/>
        <v>#VALUE!</v>
      </c>
      <c r="EV528" s="27" t="e">
        <f t="shared" si="870"/>
        <v>#VALUE!</v>
      </c>
      <c r="EW528" s="27" t="e">
        <f t="shared" si="871"/>
        <v>#VALUE!</v>
      </c>
      <c r="EX528" s="28" t="e">
        <f t="shared" si="872"/>
        <v>#VALUE!</v>
      </c>
      <c r="EY528" s="28" t="e">
        <f t="shared" si="873"/>
        <v>#VALUE!</v>
      </c>
      <c r="EZ528" s="28" t="b">
        <f t="shared" si="874"/>
        <v>0</v>
      </c>
      <c r="FA528" s="176" t="str">
        <f t="shared" si="875"/>
        <v/>
      </c>
      <c r="FB528" s="27" t="e" cm="1">
        <f t="array" aca="1" ref="FB528" ca="1">TEXT(RIGHT(10-RIGHT(SUM(INDEX(1*(MID(MID(C528,1,1)*2,ROW(INDIRECT("1:"&amp;LEN(MID(C528,1,1)*2))),1)),,))+MID(C528,2,1)+
SUM(INDEX(1*(MID(MID(C528,3,1)*2,ROW(INDIRECT("1:"&amp;LEN(MID(C528,3,1)*2))),1)),,))+MID(C528,4,1)+
SUM(INDEX(1*(MID(MID(C528,5,1)*2,ROW(INDIRECT("1:"&amp;LEN(MID(C528,5,1)*2))),1)),,))+MID(C528,6,1)+
SUM(INDEX(1*(MID(MID(C528,8,1)*2,ROW(INDIRECT("1:"&amp;LEN(MID(C528,8,1)*2))),1)),,))+MID(C528,9,1)+
SUM(INDEX(1*(MID(MID(C528,10,1)*2,ROW(INDIRECT("1:"&amp;LEN(MID(C528,10,1)*2))),1)),,)),1),1),"0")</f>
        <v>#VALUE!</v>
      </c>
      <c r="FC528" s="27" t="str">
        <f t="shared" si="876"/>
        <v/>
      </c>
      <c r="FD528" s="29" t="b">
        <f t="shared" si="877"/>
        <v>0</v>
      </c>
      <c r="FE528" s="112" t="b">
        <f>IFERROR(MATCH(D528,'Avtal för korttidsarbete'!$G$13:$G$1012,0),TRUE)</f>
        <v>1</v>
      </c>
      <c r="FF528" s="112" t="b">
        <f t="shared" si="906"/>
        <v>0</v>
      </c>
      <c r="FG528" s="113" t="str" cm="1">
        <f t="array" ref="FG528">IF(FE528=TRUE,"x",INDEX('Avtal för korttidsarbete'!$E$13:$E$1012,$FE528))</f>
        <v>x</v>
      </c>
      <c r="FH528" s="113" t="str" cm="1">
        <f t="array" ref="FH528">IF(FE528=TRUE,"x",INDEX('Avtal för korttidsarbete'!$F$13:$F$1012,$FE528))</f>
        <v>x</v>
      </c>
      <c r="FI528" s="112" t="b">
        <f t="shared" si="907"/>
        <v>0</v>
      </c>
      <c r="FJ528" s="135">
        <f t="shared" si="908"/>
        <v>44166</v>
      </c>
      <c r="FK528" s="135">
        <f t="shared" si="909"/>
        <v>44377</v>
      </c>
      <c r="FL528" s="112" t="b">
        <f t="shared" si="910"/>
        <v>0</v>
      </c>
      <c r="FM528" s="113">
        <f t="shared" si="911"/>
        <v>44166</v>
      </c>
      <c r="FN528" s="135">
        <f t="shared" si="912"/>
        <v>44377</v>
      </c>
      <c r="FO528" s="148" t="b">
        <f>IFERROR(INDEX('Avtal för korttidsarbete'!R:R,MATCH(D528,'Avtal för korttidsarbete'!$G:$G,0)),TRUE)</f>
        <v>1</v>
      </c>
      <c r="FP528" s="135" t="str">
        <f>IF(FO528,"-",INDEX('Avtal för korttidsarbete'!$D:$D,MATCH(D528,'Avtal för korttidsarbete'!$G:$G,0)))</f>
        <v>-</v>
      </c>
      <c r="FQ528" s="113" t="b">
        <f>IFERROR(G528&gt;INDEX(Uppsägningar!E:E,MATCH(C528,Uppsägningar!C:C,0)),FALSE)</f>
        <v>0</v>
      </c>
    </row>
    <row r="529" spans="1:173" x14ac:dyDescent="0.25">
      <c r="A529" s="19">
        <v>513</v>
      </c>
      <c r="B529" s="20"/>
      <c r="C529" s="183"/>
      <c r="D529" s="66"/>
      <c r="E529" s="212">
        <f>IFERROR(INDEX(Admin!$C$7:$C$10,MATCH(FP529,TblNivåValTExt,0)),0)</f>
        <v>0</v>
      </c>
      <c r="F529" s="1"/>
      <c r="G529" s="1"/>
      <c r="H529" s="78"/>
      <c r="I529" s="181"/>
      <c r="J529" s="181"/>
      <c r="K529" s="182"/>
      <c r="L529" s="182"/>
      <c r="M529" s="181"/>
      <c r="N529" s="181"/>
      <c r="O529" s="181"/>
      <c r="P529" s="182"/>
      <c r="Q529" s="182"/>
      <c r="R529" s="181"/>
      <c r="S529" s="181"/>
      <c r="T529" s="181"/>
      <c r="U529" s="182"/>
      <c r="V529" s="182"/>
      <c r="W529" s="181"/>
      <c r="X529" s="181"/>
      <c r="Y529" s="181"/>
      <c r="Z529" s="182"/>
      <c r="AA529" s="182"/>
      <c r="AB529" s="181"/>
      <c r="AC529" s="181"/>
      <c r="AD529" s="181"/>
      <c r="AE529" s="182"/>
      <c r="AF529" s="182"/>
      <c r="AG529" s="181"/>
      <c r="AH529" s="181"/>
      <c r="AI529" s="181"/>
      <c r="AJ529" s="182"/>
      <c r="AK529" s="182"/>
      <c r="AL529" s="181"/>
      <c r="AM529" s="181"/>
      <c r="AN529" s="181"/>
      <c r="AO529" s="182"/>
      <c r="AP529" s="182"/>
      <c r="AQ529" s="181"/>
      <c r="AR529" s="181"/>
      <c r="AS529" s="181"/>
      <c r="AT529" s="182"/>
      <c r="AU529" s="182"/>
      <c r="AV529" s="181"/>
      <c r="AW529" s="181"/>
      <c r="AX529" s="181"/>
      <c r="AY529" s="182"/>
      <c r="AZ529" s="182"/>
      <c r="BA529" s="181"/>
      <c r="BB529" s="181"/>
      <c r="BC529" s="181"/>
      <c r="BD529" s="182"/>
      <c r="BE529" s="182"/>
      <c r="BF529" s="181"/>
      <c r="BG529" s="180">
        <f t="shared" si="878"/>
        <v>0</v>
      </c>
      <c r="BH529" s="116" t="str">
        <f t="shared" si="879"/>
        <v/>
      </c>
      <c r="BI529" s="80" t="b">
        <f t="shared" ref="BI529:BI592" si="928">IF(G529=0,FALSE,G529&lt;F529)</f>
        <v>0</v>
      </c>
      <c r="BJ529" s="80" t="str">
        <f t="shared" ref="BJ529:BJ592" si="929">IF(BI529,$BJ$15,"")</f>
        <v/>
      </c>
      <c r="BK529" s="80" t="b">
        <f t="shared" si="880"/>
        <v>0</v>
      </c>
      <c r="BL529" s="13" t="str">
        <f t="shared" ref="BL529:BL592" si="930">IF(BK529,BL$15,"")</f>
        <v/>
      </c>
      <c r="BM529" s="13" t="b">
        <f t="shared" si="881"/>
        <v>0</v>
      </c>
      <c r="BN529" s="35" t="str">
        <f t="shared" ref="BN529:BN592" si="931">IF(BM529,BN$15,"")</f>
        <v/>
      </c>
      <c r="BO529" s="13" t="b">
        <f t="shared" ref="BO529:BO592" si="932">IF(F529=0,FALSE,FI529)</f>
        <v>0</v>
      </c>
      <c r="BP529" s="35" t="str">
        <f t="shared" ref="BP529:BP592" si="933">IF(BO529,BP$15,"")</f>
        <v/>
      </c>
      <c r="BQ529" s="13" t="b">
        <f t="shared" ref="BQ529:BQ592" si="934">OR(AND(COUNTA(I529:M529)&gt;0,I$12&lt;&gt;""),AND(COUNTA(N529:R529)&gt;0,N$12&lt;&gt;""),AND(COUNTA(S529:W529)&gt;0,S$12&lt;&gt;""),AND(COUNTA(X529:AB529)&gt;0,X$12&lt;&gt;""),AND(COUNTA(AC529:AG529)&gt;0,AC$12&lt;&gt;""),AND(COUNTA(AH529:AL529)&gt;0,AH$12&lt;&gt;""),AND(COUNTA(AM529:AQ529)&gt;0,AM$12&lt;&gt;""),AND(COUNTA(AR529:AV529)&gt;0,AR$12&lt;&gt;""),AND(COUNTA(AW529:BA529)&gt;0,AW$12&lt;&gt;""),AND(COUNTA(BB529:BF529)&gt;0,BB524&lt;&gt;""))</f>
        <v>0</v>
      </c>
      <c r="BR529" s="35" t="str">
        <f t="shared" ref="BR529:BR592" si="935">IF(BQ529,BR$15,"")</f>
        <v/>
      </c>
      <c r="BS529" s="35" t="b">
        <f t="shared" ref="BS529:BS592" si="936">FD529</f>
        <v>0</v>
      </c>
      <c r="BT529" s="35" t="str">
        <f t="shared" ref="BT529:BT592" si="937">IF(BS529,BT$15,"")</f>
        <v/>
      </c>
      <c r="BU529" s="35" t="b">
        <f t="shared" ref="BU529:BU592" si="938">OR(M529&lt;0,R529&lt;0,W529&lt;0,AB529&lt;0,AG529&lt;0,AL529&lt;0,AQ529&lt;0,AV529&lt;0,BA529&lt;0,BF529&lt;0,L529&lt;0,Q529&lt;0,V529&lt;0,AA529&lt;0,AF529&lt;0,AK529&lt;0,AP529&lt;0,AU529&lt;0,AZ529&lt;0,BE529&lt;0,CJ529&gt;CV529,CK529&gt;CW529,CL529&gt;CX529,CM529&gt;CY529,CN529&gt;CZ529,CO529&gt;DA529,CP529&gt;DB529,CQ529&gt;DC529,CR529&gt;DD529,CI529&gt;CU529)</f>
        <v>0</v>
      </c>
      <c r="BV529" s="35" t="str">
        <f t="shared" ref="BV529:BV592" si="939">IF(BU529,BV$15,"")</f>
        <v/>
      </c>
      <c r="BW529" s="13" t="b">
        <f t="shared" si="913"/>
        <v>0</v>
      </c>
      <c r="BX529" s="35" t="str">
        <f t="shared" ref="BX529:BX592" si="940">IF(BW529,BX$15,"")</f>
        <v/>
      </c>
      <c r="BY529" s="265" t="b">
        <f t="shared" si="882"/>
        <v>0</v>
      </c>
      <c r="BZ529" s="35" t="str">
        <f t="shared" ref="BZ529:BZ592" si="941">IF(BY529,BZ$15,"")</f>
        <v/>
      </c>
      <c r="CA529" s="265" t="b">
        <f t="shared" si="883"/>
        <v>0</v>
      </c>
      <c r="CB529" s="35" t="str">
        <f t="shared" ref="CB529:CB592" si="942">IF(CA529,CB$15,"")</f>
        <v/>
      </c>
      <c r="CC529" s="272" t="b">
        <f t="shared" si="884"/>
        <v>0</v>
      </c>
      <c r="CD529" s="35" t="str">
        <f t="shared" ref="CD529:CD592" si="943">IF(CC529,CD$15,"")</f>
        <v/>
      </c>
      <c r="CE529" s="13" t="b">
        <f t="shared" ref="CE529:CE592" si="944">AND(COUNTA(B529:D529,F529:BF529)&gt;0,OR(B529="",C529="",D529="",F529="",G529="",H529="",E529=0))</f>
        <v>0</v>
      </c>
      <c r="CF529" s="35" t="str">
        <f t="shared" ref="CF529:CF592" si="945">IF(CE529,CF$15,"")</f>
        <v/>
      </c>
      <c r="CG529" s="179">
        <f t="shared" ref="CG529:CG592" si="946">INDEX($CM$8:$CM$12,MATCH($E529,$CL$8:$CL$12,0))</f>
        <v>0</v>
      </c>
      <c r="CH529" s="179">
        <f t="shared" ref="CH529:CH592" si="947">INDEX($CN$8:$CN$12,MATCH($E529,$CL$8:$CL$12,0))</f>
        <v>0</v>
      </c>
      <c r="CI529" s="218">
        <f t="shared" si="885"/>
        <v>0</v>
      </c>
      <c r="CJ529" s="218">
        <f t="shared" si="886"/>
        <v>0</v>
      </c>
      <c r="CK529" s="218">
        <f t="shared" si="887"/>
        <v>0</v>
      </c>
      <c r="CL529" s="218">
        <f t="shared" si="888"/>
        <v>0</v>
      </c>
      <c r="CM529" s="218">
        <f t="shared" si="889"/>
        <v>0</v>
      </c>
      <c r="CN529" s="218">
        <f t="shared" si="890"/>
        <v>0</v>
      </c>
      <c r="CO529" s="218">
        <f t="shared" si="891"/>
        <v>0</v>
      </c>
      <c r="CP529" s="218">
        <f t="shared" si="892"/>
        <v>0</v>
      </c>
      <c r="CQ529" s="218">
        <f t="shared" si="893"/>
        <v>0</v>
      </c>
      <c r="CR529" s="218">
        <f t="shared" si="894"/>
        <v>0</v>
      </c>
      <c r="CS529" s="14">
        <f t="shared" ref="CS529:CS592" si="948">IF(F529=0,0,MAX(F529,$BO$10))</f>
        <v>0</v>
      </c>
      <c r="CT529" s="236">
        <f t="shared" ref="CT529:CT592" si="949">IF(G529=0,0,MIN(G529,$BO$12))</f>
        <v>0</v>
      </c>
      <c r="CU529" s="237">
        <f t="shared" si="926"/>
        <v>0</v>
      </c>
      <c r="CV529" s="16">
        <f t="shared" si="926"/>
        <v>0</v>
      </c>
      <c r="CW529" s="16">
        <f t="shared" si="926"/>
        <v>0</v>
      </c>
      <c r="CX529" s="16">
        <f t="shared" si="926"/>
        <v>0</v>
      </c>
      <c r="CY529" s="16">
        <f t="shared" si="926"/>
        <v>0</v>
      </c>
      <c r="CZ529" s="16">
        <f t="shared" si="926"/>
        <v>0</v>
      </c>
      <c r="DA529" s="16">
        <f t="shared" si="926"/>
        <v>0</v>
      </c>
      <c r="DB529" s="16">
        <f t="shared" si="926"/>
        <v>0</v>
      </c>
      <c r="DC529" s="16">
        <f t="shared" si="926"/>
        <v>0</v>
      </c>
      <c r="DD529" s="238">
        <f t="shared" si="926"/>
        <v>0</v>
      </c>
      <c r="DE529" s="232">
        <f t="shared" si="927"/>
        <v>0</v>
      </c>
      <c r="DF529" s="132">
        <f t="shared" si="927"/>
        <v>0</v>
      </c>
      <c r="DG529" s="132">
        <f t="shared" si="927"/>
        <v>0</v>
      </c>
      <c r="DH529" s="132">
        <f t="shared" si="927"/>
        <v>0</v>
      </c>
      <c r="DI529" s="132">
        <f t="shared" si="927"/>
        <v>0</v>
      </c>
      <c r="DJ529" s="132">
        <f t="shared" si="927"/>
        <v>0</v>
      </c>
      <c r="DK529" s="132">
        <f t="shared" si="927"/>
        <v>0</v>
      </c>
      <c r="DL529" s="132">
        <f t="shared" si="927"/>
        <v>0</v>
      </c>
      <c r="DM529" s="132">
        <f t="shared" si="927"/>
        <v>0</v>
      </c>
      <c r="DN529" s="233">
        <f t="shared" si="927"/>
        <v>0</v>
      </c>
      <c r="DO529" s="232">
        <f t="shared" ref="DO529:DO592" si="950">IF(DE529="","",DE529/CU$11*CU529)</f>
        <v>0</v>
      </c>
      <c r="DP529" s="132">
        <f t="shared" ref="DP529:DP592" si="951">IF(DF529="","",DF529/CV$11*CV529)</f>
        <v>0</v>
      </c>
      <c r="DQ529" s="132">
        <f t="shared" ref="DQ529:DQ592" si="952">IF(DG529="","",DG529/CW$11*CW529)</f>
        <v>0</v>
      </c>
      <c r="DR529" s="132">
        <f t="shared" ref="DR529:DR592" si="953">IF(DH529="","",DH529/CX$11*CX529)</f>
        <v>0</v>
      </c>
      <c r="DS529" s="132">
        <f t="shared" ref="DS529:DS592" si="954">IF(DI529="","",DI529/CY$11*CY529)</f>
        <v>0</v>
      </c>
      <c r="DT529" s="132">
        <f t="shared" ref="DT529:DT592" si="955">IF(DJ529="","",DJ529/CZ$11*CZ529)</f>
        <v>0</v>
      </c>
      <c r="DU529" s="132">
        <f t="shared" ref="DU529:DU592" si="956">IF(DK529="","",DK529/DA$11*DA529)</f>
        <v>0</v>
      </c>
      <c r="DV529" s="132">
        <f t="shared" ref="DV529:DV592" si="957">IF(DL529="","",DL529/DB$11*DB529)</f>
        <v>0</v>
      </c>
      <c r="DW529" s="132">
        <f t="shared" ref="DW529:DW592" si="958">IF(DM529="","",DM529/DC$11*DC529)</f>
        <v>0</v>
      </c>
      <c r="DX529" s="233">
        <f t="shared" ref="DX529:DX592" si="959">IF(DN529="","",DN529/DD$11*DD529)</f>
        <v>0</v>
      </c>
      <c r="DY529" s="231" t="b">
        <f t="shared" si="895"/>
        <v>0</v>
      </c>
      <c r="DZ529" s="163"/>
      <c r="EA529" s="226" t="str">
        <f t="shared" si="896"/>
        <v/>
      </c>
      <c r="EB529" s="178" t="str">
        <f t="shared" si="897"/>
        <v/>
      </c>
      <c r="EC529" s="178" t="str">
        <f t="shared" si="898"/>
        <v/>
      </c>
      <c r="ED529" s="178" t="str">
        <f t="shared" si="899"/>
        <v/>
      </c>
      <c r="EE529" s="178" t="str">
        <f t="shared" si="900"/>
        <v/>
      </c>
      <c r="EF529" s="178" t="str">
        <f t="shared" si="901"/>
        <v/>
      </c>
      <c r="EG529" s="178" t="str">
        <f t="shared" si="902"/>
        <v/>
      </c>
      <c r="EH529" s="178" t="str">
        <f t="shared" si="903"/>
        <v/>
      </c>
      <c r="EI529" s="178" t="str">
        <f t="shared" si="904"/>
        <v/>
      </c>
      <c r="EJ529" s="227" t="str">
        <f t="shared" si="905"/>
        <v/>
      </c>
      <c r="EK529" s="230" t="str">
        <f t="shared" ref="EK529:EK592" si="960">IF(OR($E529="",I529="",J529="",$H529="",EA529="",DO529=""),"",DO529*EA529*$EK$12*$E529/100)</f>
        <v/>
      </c>
      <c r="EL529" s="177" t="str">
        <f t="shared" ref="EL529:EL592" si="961">IF(OR($E529="",N529="",O529="",$H529="",EB529="",DP529=""),"",DP529*EB529*$EK$12*$E529/100)</f>
        <v/>
      </c>
      <c r="EM529" s="177" t="str">
        <f t="shared" ref="EM529:EM592" si="962">IF(OR($E529="",S529="",T529="",$H529="",EC529="",DQ529=""),"",DQ529*EC529*$EK$12*$E529/100)</f>
        <v/>
      </c>
      <c r="EN529" s="177" t="str">
        <f t="shared" ref="EN529:EN592" si="963">IF(OR($E529="",X529="",Y529="",$H529="",ED529="",DR529=""),"",DR529*ED529*$EK$12*$E529/100)</f>
        <v/>
      </c>
      <c r="EO529" s="177" t="str">
        <f t="shared" ref="EO529:EO592" si="964">IF(OR($E529="",AC529="",AD529="",$H529="",EE529="",DS529=""),"",DS529*EE529*$EK$12*$E529/100)</f>
        <v/>
      </c>
      <c r="EP529" s="177" t="str">
        <f t="shared" ref="EP529:EP592" si="965">IF(OR($E529="",AH529="",AI529="",$H529="",EF529="",DT529=""),"",DT529*EF529*$EK$12*$E529/100)</f>
        <v/>
      </c>
      <c r="EQ529" s="177" t="str">
        <f t="shared" ref="EQ529:EQ592" si="966">IF(OR($E529="",AM529="",AN529="",$H529="",EG529="",DU529=""),"",DU529*EG529*$EK$12*$E529/100)</f>
        <v/>
      </c>
      <c r="ER529" s="177" t="str">
        <f t="shared" ref="ER529:ER592" si="967">IF(OR($E529="",AR529="",AS529="",$H529="",EH529="",DV529=""),"",DV529*EH529*$EK$12*$E529/100)</f>
        <v/>
      </c>
      <c r="ES529" s="177" t="str">
        <f t="shared" ref="ES529:ES592" si="968">IF(OR($E529="",AW529="",AX529="",$H529="",EI529="",DW529=""),"",DW529*EI529*$EK$12*$E529/100)</f>
        <v/>
      </c>
      <c r="ET529" s="177" t="str">
        <f t="shared" ref="ET529:ET592" si="969">IF(OR($E529="",BB529="",BC529="",$H529="",EJ529="",DX529=""),"",DX529*EJ529*$EK$12*$E529/100)</f>
        <v/>
      </c>
      <c r="EU529" s="229" t="e">
        <f t="shared" ref="EU529:EU592" si="970">VALUE(LEFT(C529,2))</f>
        <v>#VALUE!</v>
      </c>
      <c r="EV529" s="27" t="e">
        <f t="shared" ref="EV529:EV592" si="971">VALUE(MID(C529,3,2))</f>
        <v>#VALUE!</v>
      </c>
      <c r="EW529" s="27" t="e">
        <f t="shared" ref="EW529:EW592" si="972">TEXT(IF(VALUE(MID(C529,5,2))&gt;31,MID(C529,5,2)-60,VALUE(MID(C529,5,2))),"00")</f>
        <v>#VALUE!</v>
      </c>
      <c r="EX529" s="28" t="e">
        <f t="shared" ref="EX529:EX592" si="973">DATEVALUE(IF(VALUE(LEFT(C529,2))&lt;20,20,19)&amp;TEXT(EU529,"00")&amp;"/"&amp;EV529&amp;"/"&amp;EW529)</f>
        <v>#VALUE!</v>
      </c>
      <c r="EY529" s="28" t="e">
        <f t="shared" ref="EY529:EY592" si="974">DATE(EU529,EV529,EW529)</f>
        <v>#VALUE!</v>
      </c>
      <c r="EZ529" s="28" t="b">
        <f t="shared" ref="EZ529:EZ592" si="975">NOT(ISERR(AND(EV529&lt;13,VALUE(EW529)&lt;31,EX529=EY529)))</f>
        <v>0</v>
      </c>
      <c r="FA529" s="176" t="str">
        <f t="shared" ref="FA529:FA592" si="976">RIGHT(C529,1)</f>
        <v/>
      </c>
      <c r="FB529" s="27" t="e" cm="1">
        <f t="array" aca="1" ref="FB529" ca="1">TEXT(RIGHT(10-RIGHT(SUM(INDEX(1*(MID(MID(C529,1,1)*2,ROW(INDIRECT("1:"&amp;LEN(MID(C529,1,1)*2))),1)),,))+MID(C529,2,1)+
SUM(INDEX(1*(MID(MID(C529,3,1)*2,ROW(INDIRECT("1:"&amp;LEN(MID(C529,3,1)*2))),1)),,))+MID(C529,4,1)+
SUM(INDEX(1*(MID(MID(C529,5,1)*2,ROW(INDIRECT("1:"&amp;LEN(MID(C529,5,1)*2))),1)),,))+MID(C529,6,1)+
SUM(INDEX(1*(MID(MID(C529,8,1)*2,ROW(INDIRECT("1:"&amp;LEN(MID(C529,8,1)*2))),1)),,))+MID(C529,9,1)+
SUM(INDEX(1*(MID(MID(C529,10,1)*2,ROW(INDIRECT("1:"&amp;LEN(MID(C529,10,1)*2))),1)),,)),1),1),"0")</f>
        <v>#VALUE!</v>
      </c>
      <c r="FC529" s="27" t="str">
        <f t="shared" ref="FC529:FC592" si="977">IF(C529="","",FB529=FA529)</f>
        <v/>
      </c>
      <c r="FD529" s="29" t="b">
        <f t="shared" ref="FD529:FD592" si="978">NOT(IF(OR(C529&lt;&gt;"",F529&lt;&gt;""),AND(EZ529,FC529),TRUE))</f>
        <v>0</v>
      </c>
      <c r="FE529" s="112" t="b">
        <f>IFERROR(MATCH(D529,'Avtal för korttidsarbete'!$G$13:$G$1012,0),TRUE)</f>
        <v>1</v>
      </c>
      <c r="FF529" s="112" t="b">
        <f t="shared" si="906"/>
        <v>0</v>
      </c>
      <c r="FG529" s="113" t="str" cm="1">
        <f t="array" ref="FG529">IF(FE529=TRUE,"x",INDEX('Avtal för korttidsarbete'!$E$13:$E$1012,$FE529))</f>
        <v>x</v>
      </c>
      <c r="FH529" s="113" t="str" cm="1">
        <f t="array" ref="FH529">IF(FE529=TRUE,"x",INDEX('Avtal för korttidsarbete'!$F$13:$F$1012,$FE529))</f>
        <v>x</v>
      </c>
      <c r="FI529" s="112" t="b">
        <f t="shared" si="907"/>
        <v>0</v>
      </c>
      <c r="FJ529" s="135">
        <f t="shared" si="908"/>
        <v>44166</v>
      </c>
      <c r="FK529" s="135">
        <f t="shared" si="909"/>
        <v>44377</v>
      </c>
      <c r="FL529" s="112" t="b">
        <f t="shared" si="910"/>
        <v>0</v>
      </c>
      <c r="FM529" s="113">
        <f t="shared" si="911"/>
        <v>44166</v>
      </c>
      <c r="FN529" s="135">
        <f t="shared" si="912"/>
        <v>44377</v>
      </c>
      <c r="FO529" s="148" t="b">
        <f>IFERROR(INDEX('Avtal för korttidsarbete'!R:R,MATCH(D529,'Avtal för korttidsarbete'!$G:$G,0)),TRUE)</f>
        <v>1</v>
      </c>
      <c r="FP529" s="135" t="str">
        <f>IF(FO529,"-",INDEX('Avtal för korttidsarbete'!$D:$D,MATCH(D529,'Avtal för korttidsarbete'!$G:$G,0)))</f>
        <v>-</v>
      </c>
      <c r="FQ529" s="113" t="b">
        <f>IFERROR(G529&gt;INDEX(Uppsägningar!E:E,MATCH(C529,Uppsägningar!C:C,0)),FALSE)</f>
        <v>0</v>
      </c>
    </row>
    <row r="530" spans="1:173" x14ac:dyDescent="0.25">
      <c r="A530" s="19">
        <v>514</v>
      </c>
      <c r="B530" s="20"/>
      <c r="C530" s="183"/>
      <c r="D530" s="66"/>
      <c r="E530" s="212">
        <f>IFERROR(INDEX(Admin!$C$7:$C$10,MATCH(FP530,TblNivåValTExt,0)),0)</f>
        <v>0</v>
      </c>
      <c r="F530" s="1"/>
      <c r="G530" s="1"/>
      <c r="H530" s="78"/>
      <c r="I530" s="181"/>
      <c r="J530" s="181"/>
      <c r="K530" s="182"/>
      <c r="L530" s="182"/>
      <c r="M530" s="181"/>
      <c r="N530" s="181"/>
      <c r="O530" s="181"/>
      <c r="P530" s="182"/>
      <c r="Q530" s="182"/>
      <c r="R530" s="181"/>
      <c r="S530" s="181"/>
      <c r="T530" s="181"/>
      <c r="U530" s="182"/>
      <c r="V530" s="182"/>
      <c r="W530" s="181"/>
      <c r="X530" s="181"/>
      <c r="Y530" s="181"/>
      <c r="Z530" s="182"/>
      <c r="AA530" s="182"/>
      <c r="AB530" s="181"/>
      <c r="AC530" s="181"/>
      <c r="AD530" s="181"/>
      <c r="AE530" s="182"/>
      <c r="AF530" s="182"/>
      <c r="AG530" s="181"/>
      <c r="AH530" s="181"/>
      <c r="AI530" s="181"/>
      <c r="AJ530" s="182"/>
      <c r="AK530" s="182"/>
      <c r="AL530" s="181"/>
      <c r="AM530" s="181"/>
      <c r="AN530" s="181"/>
      <c r="AO530" s="182"/>
      <c r="AP530" s="182"/>
      <c r="AQ530" s="181"/>
      <c r="AR530" s="181"/>
      <c r="AS530" s="181"/>
      <c r="AT530" s="182"/>
      <c r="AU530" s="182"/>
      <c r="AV530" s="181"/>
      <c r="AW530" s="181"/>
      <c r="AX530" s="181"/>
      <c r="AY530" s="182"/>
      <c r="AZ530" s="182"/>
      <c r="BA530" s="181"/>
      <c r="BB530" s="181"/>
      <c r="BC530" s="181"/>
      <c r="BD530" s="182"/>
      <c r="BE530" s="182"/>
      <c r="BF530" s="181"/>
      <c r="BG530" s="180">
        <f t="shared" ref="BG530:BG593" si="979">IF(DY530,"",ROUNDUP(SUM(EK530:ET530),0))</f>
        <v>0</v>
      </c>
      <c r="BH530" s="116" t="str">
        <f t="shared" ref="BH530:BH593" si="980">IF(BJ530="","",BJ530&amp;". ")&amp;IF(BL530="","",BL530&amp;". ")&amp;IF(BN530="","",BN530&amp;". ")&amp;IF(BP530="","",BP530&amp;". ")&amp;IF(BR530="","",BR530&amp;". ")&amp;IF(BT530="","",BT530&amp;". ")&amp;IF(BV530="","",BV530&amp;". ")&amp;IF(BX530="","",BX530&amp;". ")&amp;IF(BZ530="","",BZ530&amp;". ")&amp;IF(CB530="","",CB530&amp;". ")&amp;IF(CD530="","",CD530&amp;". ")&amp;IF(CF530="","",CF530&amp;". ")</f>
        <v/>
      </c>
      <c r="BI530" s="80" t="b">
        <f t="shared" si="928"/>
        <v>0</v>
      </c>
      <c r="BJ530" s="80" t="str">
        <f t="shared" si="929"/>
        <v/>
      </c>
      <c r="BK530" s="80" t="b">
        <f t="shared" ref="BK530:BK593" si="981">FL530</f>
        <v>0</v>
      </c>
      <c r="BL530" s="13" t="str">
        <f t="shared" si="930"/>
        <v/>
      </c>
      <c r="BM530" s="13" t="b">
        <f t="shared" ref="BM530:BM593" si="982">FQ530</f>
        <v>0</v>
      </c>
      <c r="BN530" s="35" t="str">
        <f t="shared" si="931"/>
        <v/>
      </c>
      <c r="BO530" s="13" t="b">
        <f t="shared" si="932"/>
        <v>0</v>
      </c>
      <c r="BP530" s="35" t="str">
        <f t="shared" si="933"/>
        <v/>
      </c>
      <c r="BQ530" s="13" t="b">
        <f t="shared" si="934"/>
        <v>0</v>
      </c>
      <c r="BR530" s="35" t="str">
        <f t="shared" si="935"/>
        <v/>
      </c>
      <c r="BS530" s="35" t="b">
        <f t="shared" si="936"/>
        <v>0</v>
      </c>
      <c r="BT530" s="35" t="str">
        <f t="shared" si="937"/>
        <v/>
      </c>
      <c r="BU530" s="35" t="b">
        <f t="shared" si="938"/>
        <v>0</v>
      </c>
      <c r="BV530" s="35" t="str">
        <f t="shared" si="939"/>
        <v/>
      </c>
      <c r="BW530" s="13" t="b">
        <f t="shared" si="913"/>
        <v>0</v>
      </c>
      <c r="BX530" s="35" t="str">
        <f t="shared" si="940"/>
        <v/>
      </c>
      <c r="BY530" s="265" t="b">
        <f t="shared" ref="BY530:BY593" si="983">IF(H530="",FALSE,NOT(ISNUMBER(H530)))</f>
        <v>0</v>
      </c>
      <c r="BZ530" s="35" t="str">
        <f t="shared" si="941"/>
        <v/>
      </c>
      <c r="CA530" s="265" t="b">
        <f t="shared" ref="CA530:CA593" si="984">SUM(L530:M530,Q530:R530,V530:W530,AA530:AB530,AF530:AG530,AK530:AL530,AP530:AQ530,AU530:AV530,AZ530:BA530,BE530:BF530)-(TRUNC(L530)+TRUNC(M530)+TRUNC(Q530)+TRUNC(R530)+TRUNC(V530)+TRUNC(W530)+TRUNC(AA530)+TRUNC(AB530)+TRUNC(AF530)+TRUNC(AG530)+TRUNC(AK530)+TRUNC(AL530)+TRUNC(AP530)+TRUNC(AQ530)+TRUNC(AU530)+TRUNC(AV530)+TRUNC(AZ530)+TRUNC(BA530)+TRUNC(BE530)+TRUNC(BF530))&lt;&gt;0</f>
        <v>0</v>
      </c>
      <c r="CB530" s="35" t="str">
        <f t="shared" si="942"/>
        <v/>
      </c>
      <c r="CC530" s="272" t="b">
        <f t="shared" ref="CC530:CC593" si="985">IF(D530="",FALSE,FO530)</f>
        <v>0</v>
      </c>
      <c r="CD530" s="35" t="str">
        <f t="shared" si="943"/>
        <v/>
      </c>
      <c r="CE530" s="13" t="b">
        <f t="shared" si="944"/>
        <v>0</v>
      </c>
      <c r="CF530" s="35" t="str">
        <f t="shared" si="945"/>
        <v/>
      </c>
      <c r="CG530" s="179">
        <f t="shared" si="946"/>
        <v>0</v>
      </c>
      <c r="CH530" s="179">
        <f t="shared" si="947"/>
        <v>0</v>
      </c>
      <c r="CI530" s="218">
        <f t="shared" ref="CI530:CI593" si="986">TRUNC(L530)+TRUNC(M530)</f>
        <v>0</v>
      </c>
      <c r="CJ530" s="218">
        <f t="shared" ref="CJ530:CJ593" si="987">TRUNC(Q530)+TRUNC(R530)</f>
        <v>0</v>
      </c>
      <c r="CK530" s="218">
        <f t="shared" ref="CK530:CK593" si="988">TRUNC(V530)+TRUNC(W530)</f>
        <v>0</v>
      </c>
      <c r="CL530" s="218">
        <f t="shared" ref="CL530:CL593" si="989">TRUNC(AA530)+TRUNC(AB530)</f>
        <v>0</v>
      </c>
      <c r="CM530" s="218">
        <f t="shared" ref="CM530:CM593" si="990">TRUNC(AF530)+TRUNC(AG530)</f>
        <v>0</v>
      </c>
      <c r="CN530" s="218">
        <f t="shared" ref="CN530:CN593" si="991">TRUNC(AK530)+TRUNC(AL530)</f>
        <v>0</v>
      </c>
      <c r="CO530" s="218">
        <f t="shared" ref="CO530:CO593" si="992">TRUNC(AP530)+TRUNC(AQ530)</f>
        <v>0</v>
      </c>
      <c r="CP530" s="218">
        <f t="shared" ref="CP530:CP593" si="993">TRUNC(AU530)+TRUNC(AV530)</f>
        <v>0</v>
      </c>
      <c r="CQ530" s="218">
        <f t="shared" ref="CQ530:CQ593" si="994">TRUNC(AZ530)+TRUNC(BA530)</f>
        <v>0</v>
      </c>
      <c r="CR530" s="218">
        <f t="shared" ref="CR530:CR593" si="995">TRUNC(BE530)+TRUNC(BF530)</f>
        <v>0</v>
      </c>
      <c r="CS530" s="14">
        <f t="shared" si="948"/>
        <v>0</v>
      </c>
      <c r="CT530" s="236">
        <f t="shared" si="949"/>
        <v>0</v>
      </c>
      <c r="CU530" s="237">
        <f t="shared" si="926"/>
        <v>0</v>
      </c>
      <c r="CV530" s="16">
        <f t="shared" si="926"/>
        <v>0</v>
      </c>
      <c r="CW530" s="16">
        <f t="shared" si="926"/>
        <v>0</v>
      </c>
      <c r="CX530" s="16">
        <f t="shared" si="926"/>
        <v>0</v>
      </c>
      <c r="CY530" s="16">
        <f t="shared" si="926"/>
        <v>0</v>
      </c>
      <c r="CZ530" s="16">
        <f t="shared" si="926"/>
        <v>0</v>
      </c>
      <c r="DA530" s="16">
        <f t="shared" si="926"/>
        <v>0</v>
      </c>
      <c r="DB530" s="16">
        <f t="shared" si="926"/>
        <v>0</v>
      </c>
      <c r="DC530" s="16">
        <f t="shared" si="926"/>
        <v>0</v>
      </c>
      <c r="DD530" s="238">
        <f t="shared" si="926"/>
        <v>0</v>
      </c>
      <c r="DE530" s="232">
        <f t="shared" si="927"/>
        <v>0</v>
      </c>
      <c r="DF530" s="132">
        <f t="shared" si="927"/>
        <v>0</v>
      </c>
      <c r="DG530" s="132">
        <f t="shared" si="927"/>
        <v>0</v>
      </c>
      <c r="DH530" s="132">
        <f t="shared" si="927"/>
        <v>0</v>
      </c>
      <c r="DI530" s="132">
        <f t="shared" si="927"/>
        <v>0</v>
      </c>
      <c r="DJ530" s="132">
        <f t="shared" si="927"/>
        <v>0</v>
      </c>
      <c r="DK530" s="132">
        <f t="shared" si="927"/>
        <v>0</v>
      </c>
      <c r="DL530" s="132">
        <f t="shared" si="927"/>
        <v>0</v>
      </c>
      <c r="DM530" s="132">
        <f t="shared" si="927"/>
        <v>0</v>
      </c>
      <c r="DN530" s="233">
        <f t="shared" si="927"/>
        <v>0</v>
      </c>
      <c r="DO530" s="232">
        <f t="shared" si="950"/>
        <v>0</v>
      </c>
      <c r="DP530" s="132">
        <f t="shared" si="951"/>
        <v>0</v>
      </c>
      <c r="DQ530" s="132">
        <f t="shared" si="952"/>
        <v>0</v>
      </c>
      <c r="DR530" s="132">
        <f t="shared" si="953"/>
        <v>0</v>
      </c>
      <c r="DS530" s="132">
        <f t="shared" si="954"/>
        <v>0</v>
      </c>
      <c r="DT530" s="132">
        <f t="shared" si="955"/>
        <v>0</v>
      </c>
      <c r="DU530" s="132">
        <f t="shared" si="956"/>
        <v>0</v>
      </c>
      <c r="DV530" s="132">
        <f t="shared" si="957"/>
        <v>0</v>
      </c>
      <c r="DW530" s="132">
        <f t="shared" si="958"/>
        <v>0</v>
      </c>
      <c r="DX530" s="233">
        <f t="shared" si="959"/>
        <v>0</v>
      </c>
      <c r="DY530" s="231" t="b">
        <f t="shared" ref="DY530:DY593" si="996">OR(BI530,BK530,BM530,BO530,BQ530,BS530,BU530,BW530,BY530,CA530,CC530)</f>
        <v>0</v>
      </c>
      <c r="DZ530" s="163"/>
      <c r="EA530" s="226" t="str">
        <f t="shared" ref="EA530:EA593" si="997">IF(OR(CU530="",CU530=0),"",(MAX((CU530-CI530),0))/CU530)</f>
        <v/>
      </c>
      <c r="EB530" s="178" t="str">
        <f t="shared" ref="EB530:EB593" si="998">IF(OR(CV530="",CV530=0),"",(MAX((CV530-CJ530),0))/CV530)</f>
        <v/>
      </c>
      <c r="EC530" s="178" t="str">
        <f t="shared" ref="EC530:EC593" si="999">IF(OR(CW530="",CW530=0),"",(MAX((CW530-CK530),0))/CW530)</f>
        <v/>
      </c>
      <c r="ED530" s="178" t="str">
        <f t="shared" ref="ED530:ED593" si="1000">IF(OR(CX530="",CX530=0),"",(MAX((CX530-CL530),0))/CX530)</f>
        <v/>
      </c>
      <c r="EE530" s="178" t="str">
        <f t="shared" ref="EE530:EE593" si="1001">IF(OR(CY530="",CY530=0),"",(MAX((CY530-CM530),0))/CY530)</f>
        <v/>
      </c>
      <c r="EF530" s="178" t="str">
        <f t="shared" ref="EF530:EF593" si="1002">IF(OR(CZ530="",CZ530=0),"",(MAX((CZ530-CN530),0))/CZ530)</f>
        <v/>
      </c>
      <c r="EG530" s="178" t="str">
        <f t="shared" ref="EG530:EG593" si="1003">IF(OR(DA530="",DA530=0),"",(MAX((DA530-CO530),0))/DA530)</f>
        <v/>
      </c>
      <c r="EH530" s="178" t="str">
        <f t="shared" ref="EH530:EH593" si="1004">IF(OR(DB530="",DB530=0),"",(MAX((DB530-CP530),0))/DB530)</f>
        <v/>
      </c>
      <c r="EI530" s="178" t="str">
        <f t="shared" ref="EI530:EI593" si="1005">IF(OR(DC530="",DC530=0),"",(MAX((DC530-CQ530),0))/DC530)</f>
        <v/>
      </c>
      <c r="EJ530" s="227" t="str">
        <f t="shared" ref="EJ530:EJ593" si="1006">IF(OR(DD530="",DD530=0),"",(MAX((DD530-CR530),0))/DD530)</f>
        <v/>
      </c>
      <c r="EK530" s="230" t="str">
        <f t="shared" si="960"/>
        <v/>
      </c>
      <c r="EL530" s="177" t="str">
        <f t="shared" si="961"/>
        <v/>
      </c>
      <c r="EM530" s="177" t="str">
        <f t="shared" si="962"/>
        <v/>
      </c>
      <c r="EN530" s="177" t="str">
        <f t="shared" si="963"/>
        <v/>
      </c>
      <c r="EO530" s="177" t="str">
        <f t="shared" si="964"/>
        <v/>
      </c>
      <c r="EP530" s="177" t="str">
        <f t="shared" si="965"/>
        <v/>
      </c>
      <c r="EQ530" s="177" t="str">
        <f t="shared" si="966"/>
        <v/>
      </c>
      <c r="ER530" s="177" t="str">
        <f t="shared" si="967"/>
        <v/>
      </c>
      <c r="ES530" s="177" t="str">
        <f t="shared" si="968"/>
        <v/>
      </c>
      <c r="ET530" s="177" t="str">
        <f t="shared" si="969"/>
        <v/>
      </c>
      <c r="EU530" s="229" t="e">
        <f t="shared" si="970"/>
        <v>#VALUE!</v>
      </c>
      <c r="EV530" s="27" t="e">
        <f t="shared" si="971"/>
        <v>#VALUE!</v>
      </c>
      <c r="EW530" s="27" t="e">
        <f t="shared" si="972"/>
        <v>#VALUE!</v>
      </c>
      <c r="EX530" s="28" t="e">
        <f t="shared" si="973"/>
        <v>#VALUE!</v>
      </c>
      <c r="EY530" s="28" t="e">
        <f t="shared" si="974"/>
        <v>#VALUE!</v>
      </c>
      <c r="EZ530" s="28" t="b">
        <f t="shared" si="975"/>
        <v>0</v>
      </c>
      <c r="FA530" s="176" t="str">
        <f t="shared" si="976"/>
        <v/>
      </c>
      <c r="FB530" s="27" t="e" cm="1">
        <f t="array" aca="1" ref="FB530" ca="1">TEXT(RIGHT(10-RIGHT(SUM(INDEX(1*(MID(MID(C530,1,1)*2,ROW(INDIRECT("1:"&amp;LEN(MID(C530,1,1)*2))),1)),,))+MID(C530,2,1)+
SUM(INDEX(1*(MID(MID(C530,3,1)*2,ROW(INDIRECT("1:"&amp;LEN(MID(C530,3,1)*2))),1)),,))+MID(C530,4,1)+
SUM(INDEX(1*(MID(MID(C530,5,1)*2,ROW(INDIRECT("1:"&amp;LEN(MID(C530,5,1)*2))),1)),,))+MID(C530,6,1)+
SUM(INDEX(1*(MID(MID(C530,8,1)*2,ROW(INDIRECT("1:"&amp;LEN(MID(C530,8,1)*2))),1)),,))+MID(C530,9,1)+
SUM(INDEX(1*(MID(MID(C530,10,1)*2,ROW(INDIRECT("1:"&amp;LEN(MID(C530,10,1)*2))),1)),,)),1),1),"0")</f>
        <v>#VALUE!</v>
      </c>
      <c r="FC530" s="27" t="str">
        <f t="shared" si="977"/>
        <v/>
      </c>
      <c r="FD530" s="29" t="b">
        <f t="shared" si="978"/>
        <v>0</v>
      </c>
      <c r="FE530" s="112" t="b">
        <f>IFERROR(MATCH(D530,'Avtal för korttidsarbete'!$G$13:$G$1012,0),TRUE)</f>
        <v>1</v>
      </c>
      <c r="FF530" s="112" t="b">
        <f t="shared" ref="FF530:FF593" si="1007">IF(AND(B530&lt;&gt;"",FE530=TRUE),TRUE,FALSE)</f>
        <v>0</v>
      </c>
      <c r="FG530" s="113" t="str" cm="1">
        <f t="array" ref="FG530">IF(FE530=TRUE,"x",INDEX('Avtal för korttidsarbete'!$E$13:$E$1012,$FE530))</f>
        <v>x</v>
      </c>
      <c r="FH530" s="113" t="str" cm="1">
        <f t="array" ref="FH530">IF(FE530=TRUE,"x",INDEX('Avtal för korttidsarbete'!$F$13:$F$1012,$FE530))</f>
        <v>x</v>
      </c>
      <c r="FI530" s="112" t="b">
        <f t="shared" ref="FI530:FI593" si="1008">IF(FE530=TRUE,FALSE,IF(OR(F530&lt;FG530,G530&gt;FH530),TRUE,FALSE))</f>
        <v>0</v>
      </c>
      <c r="FJ530" s="135">
        <f t="shared" ref="FJ530:FJ593" si="1009">IFERROR(MAX(FG530,$FJ$14),FG530)</f>
        <v>44166</v>
      </c>
      <c r="FK530" s="135">
        <f t="shared" ref="FK530:FK593" si="1010">IFERROR(MIN(FH530,$FK$14),FH530)</f>
        <v>44377</v>
      </c>
      <c r="FL530" s="112" t="b">
        <f t="shared" ref="FL530:FL593" si="1011">IFERROR(IF(OR(F530="",G530="",FE530=TRUE),FALSE,IF(OR(F530&lt;$FJ$14,G530&gt;$FK$14),TRUE,FALSE)),TRUE)</f>
        <v>0</v>
      </c>
      <c r="FM530" s="113">
        <f t="shared" ref="FM530:FM593" si="1012">MAX(FG530,$FJ$14,F530)</f>
        <v>44166</v>
      </c>
      <c r="FN530" s="135">
        <f t="shared" ref="FN530:FN593" si="1013">MIN(FH530,$FK$14)</f>
        <v>44377</v>
      </c>
      <c r="FO530" s="148" t="b">
        <f>IFERROR(INDEX('Avtal för korttidsarbete'!R:R,MATCH(D530,'Avtal för korttidsarbete'!$G:$G,0)),TRUE)</f>
        <v>1</v>
      </c>
      <c r="FP530" s="135" t="str">
        <f>IF(FO530,"-",INDEX('Avtal för korttidsarbete'!$D:$D,MATCH(D530,'Avtal för korttidsarbete'!$G:$G,0)))</f>
        <v>-</v>
      </c>
      <c r="FQ530" s="113" t="b">
        <f>IFERROR(G530&gt;INDEX(Uppsägningar!E:E,MATCH(C530,Uppsägningar!C:C,0)),FALSE)</f>
        <v>0</v>
      </c>
    </row>
    <row r="531" spans="1:173" x14ac:dyDescent="0.25">
      <c r="A531" s="19">
        <v>515</v>
      </c>
      <c r="B531" s="20"/>
      <c r="C531" s="183"/>
      <c r="D531" s="66"/>
      <c r="E531" s="212">
        <f>IFERROR(INDEX(Admin!$C$7:$C$10,MATCH(FP531,TblNivåValTExt,0)),0)</f>
        <v>0</v>
      </c>
      <c r="F531" s="1"/>
      <c r="G531" s="1"/>
      <c r="H531" s="78"/>
      <c r="I531" s="181"/>
      <c r="J531" s="181"/>
      <c r="K531" s="182"/>
      <c r="L531" s="182"/>
      <c r="M531" s="181"/>
      <c r="N531" s="181"/>
      <c r="O531" s="181"/>
      <c r="P531" s="182"/>
      <c r="Q531" s="182"/>
      <c r="R531" s="181"/>
      <c r="S531" s="181"/>
      <c r="T531" s="181"/>
      <c r="U531" s="182"/>
      <c r="V531" s="182"/>
      <c r="W531" s="181"/>
      <c r="X531" s="181"/>
      <c r="Y531" s="181"/>
      <c r="Z531" s="182"/>
      <c r="AA531" s="182"/>
      <c r="AB531" s="181"/>
      <c r="AC531" s="181"/>
      <c r="AD531" s="181"/>
      <c r="AE531" s="182"/>
      <c r="AF531" s="182"/>
      <c r="AG531" s="181"/>
      <c r="AH531" s="181"/>
      <c r="AI531" s="181"/>
      <c r="AJ531" s="182"/>
      <c r="AK531" s="182"/>
      <c r="AL531" s="181"/>
      <c r="AM531" s="181"/>
      <c r="AN531" s="181"/>
      <c r="AO531" s="182"/>
      <c r="AP531" s="182"/>
      <c r="AQ531" s="181"/>
      <c r="AR531" s="181"/>
      <c r="AS531" s="181"/>
      <c r="AT531" s="182"/>
      <c r="AU531" s="182"/>
      <c r="AV531" s="181"/>
      <c r="AW531" s="181"/>
      <c r="AX531" s="181"/>
      <c r="AY531" s="182"/>
      <c r="AZ531" s="182"/>
      <c r="BA531" s="181"/>
      <c r="BB531" s="181"/>
      <c r="BC531" s="181"/>
      <c r="BD531" s="182"/>
      <c r="BE531" s="182"/>
      <c r="BF531" s="181"/>
      <c r="BG531" s="180">
        <f t="shared" si="979"/>
        <v>0</v>
      </c>
      <c r="BH531" s="116" t="str">
        <f t="shared" si="980"/>
        <v/>
      </c>
      <c r="BI531" s="80" t="b">
        <f t="shared" si="928"/>
        <v>0</v>
      </c>
      <c r="BJ531" s="80" t="str">
        <f t="shared" si="929"/>
        <v/>
      </c>
      <c r="BK531" s="80" t="b">
        <f t="shared" si="981"/>
        <v>0</v>
      </c>
      <c r="BL531" s="13" t="str">
        <f t="shared" si="930"/>
        <v/>
      </c>
      <c r="BM531" s="13" t="b">
        <f t="shared" si="982"/>
        <v>0</v>
      </c>
      <c r="BN531" s="35" t="str">
        <f t="shared" si="931"/>
        <v/>
      </c>
      <c r="BO531" s="13" t="b">
        <f t="shared" si="932"/>
        <v>0</v>
      </c>
      <c r="BP531" s="35" t="str">
        <f t="shared" si="933"/>
        <v/>
      </c>
      <c r="BQ531" s="13" t="b">
        <f t="shared" si="934"/>
        <v>0</v>
      </c>
      <c r="BR531" s="35" t="str">
        <f t="shared" si="935"/>
        <v/>
      </c>
      <c r="BS531" s="35" t="b">
        <f t="shared" si="936"/>
        <v>0</v>
      </c>
      <c r="BT531" s="35" t="str">
        <f t="shared" si="937"/>
        <v/>
      </c>
      <c r="BU531" s="35" t="b">
        <f t="shared" si="938"/>
        <v>0</v>
      </c>
      <c r="BV531" s="35" t="str">
        <f t="shared" si="939"/>
        <v/>
      </c>
      <c r="BW531" s="13" t="b">
        <f t="shared" ref="BW531:BW594" si="1014">IF(D531="",IF(AND(B531&lt;&gt;"",C531&lt;&gt;"",F531&lt;&gt;"",G531&lt;&gt;"",H531&lt;&gt;""),FF531,FALSE),FF531)</f>
        <v>0</v>
      </c>
      <c r="BX531" s="35" t="str">
        <f t="shared" si="940"/>
        <v/>
      </c>
      <c r="BY531" s="265" t="b">
        <f t="shared" si="983"/>
        <v>0</v>
      </c>
      <c r="BZ531" s="35" t="str">
        <f t="shared" si="941"/>
        <v/>
      </c>
      <c r="CA531" s="265" t="b">
        <f t="shared" si="984"/>
        <v>0</v>
      </c>
      <c r="CB531" s="35" t="str">
        <f t="shared" si="942"/>
        <v/>
      </c>
      <c r="CC531" s="272" t="b">
        <f t="shared" si="985"/>
        <v>0</v>
      </c>
      <c r="CD531" s="35" t="str">
        <f t="shared" si="943"/>
        <v/>
      </c>
      <c r="CE531" s="13" t="b">
        <f t="shared" si="944"/>
        <v>0</v>
      </c>
      <c r="CF531" s="35" t="str">
        <f t="shared" si="945"/>
        <v/>
      </c>
      <c r="CG531" s="179">
        <f t="shared" si="946"/>
        <v>0</v>
      </c>
      <c r="CH531" s="179">
        <f t="shared" si="947"/>
        <v>0</v>
      </c>
      <c r="CI531" s="218">
        <f t="shared" si="986"/>
        <v>0</v>
      </c>
      <c r="CJ531" s="218">
        <f t="shared" si="987"/>
        <v>0</v>
      </c>
      <c r="CK531" s="218">
        <f t="shared" si="988"/>
        <v>0</v>
      </c>
      <c r="CL531" s="218">
        <f t="shared" si="989"/>
        <v>0</v>
      </c>
      <c r="CM531" s="218">
        <f t="shared" si="990"/>
        <v>0</v>
      </c>
      <c r="CN531" s="218">
        <f t="shared" si="991"/>
        <v>0</v>
      </c>
      <c r="CO531" s="218">
        <f t="shared" si="992"/>
        <v>0</v>
      </c>
      <c r="CP531" s="218">
        <f t="shared" si="993"/>
        <v>0</v>
      </c>
      <c r="CQ531" s="218">
        <f t="shared" si="994"/>
        <v>0</v>
      </c>
      <c r="CR531" s="218">
        <f t="shared" si="995"/>
        <v>0</v>
      </c>
      <c r="CS531" s="14">
        <f t="shared" si="948"/>
        <v>0</v>
      </c>
      <c r="CT531" s="236">
        <f t="shared" si="949"/>
        <v>0</v>
      </c>
      <c r="CU531" s="237">
        <f t="shared" si="926"/>
        <v>0</v>
      </c>
      <c r="CV531" s="16">
        <f t="shared" si="926"/>
        <v>0</v>
      </c>
      <c r="CW531" s="16">
        <f t="shared" si="926"/>
        <v>0</v>
      </c>
      <c r="CX531" s="16">
        <f t="shared" si="926"/>
        <v>0</v>
      </c>
      <c r="CY531" s="16">
        <f t="shared" si="926"/>
        <v>0</v>
      </c>
      <c r="CZ531" s="16">
        <f t="shared" si="926"/>
        <v>0</v>
      </c>
      <c r="DA531" s="16">
        <f t="shared" si="926"/>
        <v>0</v>
      </c>
      <c r="DB531" s="16">
        <f t="shared" si="926"/>
        <v>0</v>
      </c>
      <c r="DC531" s="16">
        <f t="shared" si="926"/>
        <v>0</v>
      </c>
      <c r="DD531" s="238">
        <f t="shared" si="926"/>
        <v>0</v>
      </c>
      <c r="DE531" s="232">
        <f t="shared" si="927"/>
        <v>0</v>
      </c>
      <c r="DF531" s="132">
        <f t="shared" si="927"/>
        <v>0</v>
      </c>
      <c r="DG531" s="132">
        <f t="shared" si="927"/>
        <v>0</v>
      </c>
      <c r="DH531" s="132">
        <f t="shared" si="927"/>
        <v>0</v>
      </c>
      <c r="DI531" s="132">
        <f t="shared" si="927"/>
        <v>0</v>
      </c>
      <c r="DJ531" s="132">
        <f t="shared" si="927"/>
        <v>0</v>
      </c>
      <c r="DK531" s="132">
        <f t="shared" si="927"/>
        <v>0</v>
      </c>
      <c r="DL531" s="132">
        <f t="shared" si="927"/>
        <v>0</v>
      </c>
      <c r="DM531" s="132">
        <f t="shared" si="927"/>
        <v>0</v>
      </c>
      <c r="DN531" s="233">
        <f t="shared" si="927"/>
        <v>0</v>
      </c>
      <c r="DO531" s="232">
        <f t="shared" si="950"/>
        <v>0</v>
      </c>
      <c r="DP531" s="132">
        <f t="shared" si="951"/>
        <v>0</v>
      </c>
      <c r="DQ531" s="132">
        <f t="shared" si="952"/>
        <v>0</v>
      </c>
      <c r="DR531" s="132">
        <f t="shared" si="953"/>
        <v>0</v>
      </c>
      <c r="DS531" s="132">
        <f t="shared" si="954"/>
        <v>0</v>
      </c>
      <c r="DT531" s="132">
        <f t="shared" si="955"/>
        <v>0</v>
      </c>
      <c r="DU531" s="132">
        <f t="shared" si="956"/>
        <v>0</v>
      </c>
      <c r="DV531" s="132">
        <f t="shared" si="957"/>
        <v>0</v>
      </c>
      <c r="DW531" s="132">
        <f t="shared" si="958"/>
        <v>0</v>
      </c>
      <c r="DX531" s="233">
        <f t="shared" si="959"/>
        <v>0</v>
      </c>
      <c r="DY531" s="231" t="b">
        <f t="shared" si="996"/>
        <v>0</v>
      </c>
      <c r="DZ531" s="163"/>
      <c r="EA531" s="226" t="str">
        <f t="shared" si="997"/>
        <v/>
      </c>
      <c r="EB531" s="178" t="str">
        <f t="shared" si="998"/>
        <v/>
      </c>
      <c r="EC531" s="178" t="str">
        <f t="shared" si="999"/>
        <v/>
      </c>
      <c r="ED531" s="178" t="str">
        <f t="shared" si="1000"/>
        <v/>
      </c>
      <c r="EE531" s="178" t="str">
        <f t="shared" si="1001"/>
        <v/>
      </c>
      <c r="EF531" s="178" t="str">
        <f t="shared" si="1002"/>
        <v/>
      </c>
      <c r="EG531" s="178" t="str">
        <f t="shared" si="1003"/>
        <v/>
      </c>
      <c r="EH531" s="178" t="str">
        <f t="shared" si="1004"/>
        <v/>
      </c>
      <c r="EI531" s="178" t="str">
        <f t="shared" si="1005"/>
        <v/>
      </c>
      <c r="EJ531" s="227" t="str">
        <f t="shared" si="1006"/>
        <v/>
      </c>
      <c r="EK531" s="230" t="str">
        <f t="shared" si="960"/>
        <v/>
      </c>
      <c r="EL531" s="177" t="str">
        <f t="shared" si="961"/>
        <v/>
      </c>
      <c r="EM531" s="177" t="str">
        <f t="shared" si="962"/>
        <v/>
      </c>
      <c r="EN531" s="177" t="str">
        <f t="shared" si="963"/>
        <v/>
      </c>
      <c r="EO531" s="177" t="str">
        <f t="shared" si="964"/>
        <v/>
      </c>
      <c r="EP531" s="177" t="str">
        <f t="shared" si="965"/>
        <v/>
      </c>
      <c r="EQ531" s="177" t="str">
        <f t="shared" si="966"/>
        <v/>
      </c>
      <c r="ER531" s="177" t="str">
        <f t="shared" si="967"/>
        <v/>
      </c>
      <c r="ES531" s="177" t="str">
        <f t="shared" si="968"/>
        <v/>
      </c>
      <c r="ET531" s="177" t="str">
        <f t="shared" si="969"/>
        <v/>
      </c>
      <c r="EU531" s="229" t="e">
        <f t="shared" si="970"/>
        <v>#VALUE!</v>
      </c>
      <c r="EV531" s="27" t="e">
        <f t="shared" si="971"/>
        <v>#VALUE!</v>
      </c>
      <c r="EW531" s="27" t="e">
        <f t="shared" si="972"/>
        <v>#VALUE!</v>
      </c>
      <c r="EX531" s="28" t="e">
        <f t="shared" si="973"/>
        <v>#VALUE!</v>
      </c>
      <c r="EY531" s="28" t="e">
        <f t="shared" si="974"/>
        <v>#VALUE!</v>
      </c>
      <c r="EZ531" s="28" t="b">
        <f t="shared" si="975"/>
        <v>0</v>
      </c>
      <c r="FA531" s="176" t="str">
        <f t="shared" si="976"/>
        <v/>
      </c>
      <c r="FB531" s="27" t="e" cm="1">
        <f t="array" aca="1" ref="FB531" ca="1">TEXT(RIGHT(10-RIGHT(SUM(INDEX(1*(MID(MID(C531,1,1)*2,ROW(INDIRECT("1:"&amp;LEN(MID(C531,1,1)*2))),1)),,))+MID(C531,2,1)+
SUM(INDEX(1*(MID(MID(C531,3,1)*2,ROW(INDIRECT("1:"&amp;LEN(MID(C531,3,1)*2))),1)),,))+MID(C531,4,1)+
SUM(INDEX(1*(MID(MID(C531,5,1)*2,ROW(INDIRECT("1:"&amp;LEN(MID(C531,5,1)*2))),1)),,))+MID(C531,6,1)+
SUM(INDEX(1*(MID(MID(C531,8,1)*2,ROW(INDIRECT("1:"&amp;LEN(MID(C531,8,1)*2))),1)),,))+MID(C531,9,1)+
SUM(INDEX(1*(MID(MID(C531,10,1)*2,ROW(INDIRECT("1:"&amp;LEN(MID(C531,10,1)*2))),1)),,)),1),1),"0")</f>
        <v>#VALUE!</v>
      </c>
      <c r="FC531" s="27" t="str">
        <f t="shared" si="977"/>
        <v/>
      </c>
      <c r="FD531" s="29" t="b">
        <f t="shared" si="978"/>
        <v>0</v>
      </c>
      <c r="FE531" s="112" t="b">
        <f>IFERROR(MATCH(D531,'Avtal för korttidsarbete'!$G$13:$G$1012,0),TRUE)</f>
        <v>1</v>
      </c>
      <c r="FF531" s="112" t="b">
        <f t="shared" si="1007"/>
        <v>0</v>
      </c>
      <c r="FG531" s="113" t="str" cm="1">
        <f t="array" ref="FG531">IF(FE531=TRUE,"x",INDEX('Avtal för korttidsarbete'!$E$13:$E$1012,$FE531))</f>
        <v>x</v>
      </c>
      <c r="FH531" s="113" t="str" cm="1">
        <f t="array" ref="FH531">IF(FE531=TRUE,"x",INDEX('Avtal för korttidsarbete'!$F$13:$F$1012,$FE531))</f>
        <v>x</v>
      </c>
      <c r="FI531" s="112" t="b">
        <f t="shared" si="1008"/>
        <v>0</v>
      </c>
      <c r="FJ531" s="135">
        <f t="shared" si="1009"/>
        <v>44166</v>
      </c>
      <c r="FK531" s="135">
        <f t="shared" si="1010"/>
        <v>44377</v>
      </c>
      <c r="FL531" s="112" t="b">
        <f t="shared" si="1011"/>
        <v>0</v>
      </c>
      <c r="FM531" s="113">
        <f t="shared" si="1012"/>
        <v>44166</v>
      </c>
      <c r="FN531" s="135">
        <f t="shared" si="1013"/>
        <v>44377</v>
      </c>
      <c r="FO531" s="148" t="b">
        <f>IFERROR(INDEX('Avtal för korttidsarbete'!R:R,MATCH(D531,'Avtal för korttidsarbete'!$G:$G,0)),TRUE)</f>
        <v>1</v>
      </c>
      <c r="FP531" s="135" t="str">
        <f>IF(FO531,"-",INDEX('Avtal för korttidsarbete'!$D:$D,MATCH(D531,'Avtal för korttidsarbete'!$G:$G,0)))</f>
        <v>-</v>
      </c>
      <c r="FQ531" s="113" t="b">
        <f>IFERROR(G531&gt;INDEX(Uppsägningar!E:E,MATCH(C531,Uppsägningar!C:C,0)),FALSE)</f>
        <v>0</v>
      </c>
    </row>
    <row r="532" spans="1:173" x14ac:dyDescent="0.25">
      <c r="A532" s="19">
        <v>516</v>
      </c>
      <c r="B532" s="20"/>
      <c r="C532" s="183"/>
      <c r="D532" s="66"/>
      <c r="E532" s="212">
        <f>IFERROR(INDEX(Admin!$C$7:$C$10,MATCH(FP532,TblNivåValTExt,0)),0)</f>
        <v>0</v>
      </c>
      <c r="F532" s="1"/>
      <c r="G532" s="1"/>
      <c r="H532" s="78"/>
      <c r="I532" s="181"/>
      <c r="J532" s="181"/>
      <c r="K532" s="182"/>
      <c r="L532" s="182"/>
      <c r="M532" s="181"/>
      <c r="N532" s="181"/>
      <c r="O532" s="181"/>
      <c r="P532" s="182"/>
      <c r="Q532" s="182"/>
      <c r="R532" s="181"/>
      <c r="S532" s="181"/>
      <c r="T532" s="181"/>
      <c r="U532" s="182"/>
      <c r="V532" s="182"/>
      <c r="W532" s="181"/>
      <c r="X532" s="181"/>
      <c r="Y532" s="181"/>
      <c r="Z532" s="182"/>
      <c r="AA532" s="182"/>
      <c r="AB532" s="181"/>
      <c r="AC532" s="181"/>
      <c r="AD532" s="181"/>
      <c r="AE532" s="182"/>
      <c r="AF532" s="182"/>
      <c r="AG532" s="181"/>
      <c r="AH532" s="181"/>
      <c r="AI532" s="181"/>
      <c r="AJ532" s="182"/>
      <c r="AK532" s="182"/>
      <c r="AL532" s="181"/>
      <c r="AM532" s="181"/>
      <c r="AN532" s="181"/>
      <c r="AO532" s="182"/>
      <c r="AP532" s="182"/>
      <c r="AQ532" s="181"/>
      <c r="AR532" s="181"/>
      <c r="AS532" s="181"/>
      <c r="AT532" s="182"/>
      <c r="AU532" s="182"/>
      <c r="AV532" s="181"/>
      <c r="AW532" s="181"/>
      <c r="AX532" s="181"/>
      <c r="AY532" s="182"/>
      <c r="AZ532" s="182"/>
      <c r="BA532" s="181"/>
      <c r="BB532" s="181"/>
      <c r="BC532" s="181"/>
      <c r="BD532" s="182"/>
      <c r="BE532" s="182"/>
      <c r="BF532" s="181"/>
      <c r="BG532" s="180">
        <f t="shared" si="979"/>
        <v>0</v>
      </c>
      <c r="BH532" s="116" t="str">
        <f t="shared" si="980"/>
        <v/>
      </c>
      <c r="BI532" s="80" t="b">
        <f t="shared" si="928"/>
        <v>0</v>
      </c>
      <c r="BJ532" s="80" t="str">
        <f t="shared" si="929"/>
        <v/>
      </c>
      <c r="BK532" s="80" t="b">
        <f t="shared" si="981"/>
        <v>0</v>
      </c>
      <c r="BL532" s="13" t="str">
        <f t="shared" si="930"/>
        <v/>
      </c>
      <c r="BM532" s="13" t="b">
        <f t="shared" si="982"/>
        <v>0</v>
      </c>
      <c r="BN532" s="35" t="str">
        <f t="shared" si="931"/>
        <v/>
      </c>
      <c r="BO532" s="13" t="b">
        <f t="shared" si="932"/>
        <v>0</v>
      </c>
      <c r="BP532" s="35" t="str">
        <f t="shared" si="933"/>
        <v/>
      </c>
      <c r="BQ532" s="13" t="b">
        <f t="shared" si="934"/>
        <v>0</v>
      </c>
      <c r="BR532" s="35" t="str">
        <f t="shared" si="935"/>
        <v/>
      </c>
      <c r="BS532" s="35" t="b">
        <f t="shared" si="936"/>
        <v>0</v>
      </c>
      <c r="BT532" s="35" t="str">
        <f t="shared" si="937"/>
        <v/>
      </c>
      <c r="BU532" s="35" t="b">
        <f t="shared" si="938"/>
        <v>0</v>
      </c>
      <c r="BV532" s="35" t="str">
        <f t="shared" si="939"/>
        <v/>
      </c>
      <c r="BW532" s="13" t="b">
        <f t="shared" si="1014"/>
        <v>0</v>
      </c>
      <c r="BX532" s="35" t="str">
        <f t="shared" si="940"/>
        <v/>
      </c>
      <c r="BY532" s="265" t="b">
        <f t="shared" si="983"/>
        <v>0</v>
      </c>
      <c r="BZ532" s="35" t="str">
        <f t="shared" si="941"/>
        <v/>
      </c>
      <c r="CA532" s="265" t="b">
        <f t="shared" si="984"/>
        <v>0</v>
      </c>
      <c r="CB532" s="35" t="str">
        <f t="shared" si="942"/>
        <v/>
      </c>
      <c r="CC532" s="272" t="b">
        <f t="shared" si="985"/>
        <v>0</v>
      </c>
      <c r="CD532" s="35" t="str">
        <f t="shared" si="943"/>
        <v/>
      </c>
      <c r="CE532" s="13" t="b">
        <f t="shared" si="944"/>
        <v>0</v>
      </c>
      <c r="CF532" s="35" t="str">
        <f t="shared" si="945"/>
        <v/>
      </c>
      <c r="CG532" s="179">
        <f t="shared" si="946"/>
        <v>0</v>
      </c>
      <c r="CH532" s="179">
        <f t="shared" si="947"/>
        <v>0</v>
      </c>
      <c r="CI532" s="218">
        <f t="shared" si="986"/>
        <v>0</v>
      </c>
      <c r="CJ532" s="218">
        <f t="shared" si="987"/>
        <v>0</v>
      </c>
      <c r="CK532" s="218">
        <f t="shared" si="988"/>
        <v>0</v>
      </c>
      <c r="CL532" s="218">
        <f t="shared" si="989"/>
        <v>0</v>
      </c>
      <c r="CM532" s="218">
        <f t="shared" si="990"/>
        <v>0</v>
      </c>
      <c r="CN532" s="218">
        <f t="shared" si="991"/>
        <v>0</v>
      </c>
      <c r="CO532" s="218">
        <f t="shared" si="992"/>
        <v>0</v>
      </c>
      <c r="CP532" s="218">
        <f t="shared" si="993"/>
        <v>0</v>
      </c>
      <c r="CQ532" s="218">
        <f t="shared" si="994"/>
        <v>0</v>
      </c>
      <c r="CR532" s="218">
        <f t="shared" si="995"/>
        <v>0</v>
      </c>
      <c r="CS532" s="14">
        <f t="shared" si="948"/>
        <v>0</v>
      </c>
      <c r="CT532" s="236">
        <f t="shared" si="949"/>
        <v>0</v>
      </c>
      <c r="CU532" s="237">
        <f t="shared" si="926"/>
        <v>0</v>
      </c>
      <c r="CV532" s="16">
        <f t="shared" si="926"/>
        <v>0</v>
      </c>
      <c r="CW532" s="16">
        <f t="shared" si="926"/>
        <v>0</v>
      </c>
      <c r="CX532" s="16">
        <f t="shared" si="926"/>
        <v>0</v>
      </c>
      <c r="CY532" s="16">
        <f t="shared" si="926"/>
        <v>0</v>
      </c>
      <c r="CZ532" s="16">
        <f t="shared" si="926"/>
        <v>0</v>
      </c>
      <c r="DA532" s="16">
        <f t="shared" si="926"/>
        <v>0</v>
      </c>
      <c r="DB532" s="16">
        <f t="shared" si="926"/>
        <v>0</v>
      </c>
      <c r="DC532" s="16">
        <f t="shared" si="926"/>
        <v>0</v>
      </c>
      <c r="DD532" s="238">
        <f t="shared" si="926"/>
        <v>0</v>
      </c>
      <c r="DE532" s="232">
        <f t="shared" si="927"/>
        <v>0</v>
      </c>
      <c r="DF532" s="132">
        <f t="shared" si="927"/>
        <v>0</v>
      </c>
      <c r="DG532" s="132">
        <f t="shared" si="927"/>
        <v>0</v>
      </c>
      <c r="DH532" s="132">
        <f t="shared" si="927"/>
        <v>0</v>
      </c>
      <c r="DI532" s="132">
        <f t="shared" si="927"/>
        <v>0</v>
      </c>
      <c r="DJ532" s="132">
        <f t="shared" si="927"/>
        <v>0</v>
      </c>
      <c r="DK532" s="132">
        <f t="shared" si="927"/>
        <v>0</v>
      </c>
      <c r="DL532" s="132">
        <f t="shared" si="927"/>
        <v>0</v>
      </c>
      <c r="DM532" s="132">
        <f t="shared" si="927"/>
        <v>0</v>
      </c>
      <c r="DN532" s="233">
        <f t="shared" si="927"/>
        <v>0</v>
      </c>
      <c r="DO532" s="232">
        <f t="shared" si="950"/>
        <v>0</v>
      </c>
      <c r="DP532" s="132">
        <f t="shared" si="951"/>
        <v>0</v>
      </c>
      <c r="DQ532" s="132">
        <f t="shared" si="952"/>
        <v>0</v>
      </c>
      <c r="DR532" s="132">
        <f t="shared" si="953"/>
        <v>0</v>
      </c>
      <c r="DS532" s="132">
        <f t="shared" si="954"/>
        <v>0</v>
      </c>
      <c r="DT532" s="132">
        <f t="shared" si="955"/>
        <v>0</v>
      </c>
      <c r="DU532" s="132">
        <f t="shared" si="956"/>
        <v>0</v>
      </c>
      <c r="DV532" s="132">
        <f t="shared" si="957"/>
        <v>0</v>
      </c>
      <c r="DW532" s="132">
        <f t="shared" si="958"/>
        <v>0</v>
      </c>
      <c r="DX532" s="233">
        <f t="shared" si="959"/>
        <v>0</v>
      </c>
      <c r="DY532" s="231" t="b">
        <f t="shared" si="996"/>
        <v>0</v>
      </c>
      <c r="DZ532" s="163"/>
      <c r="EA532" s="226" t="str">
        <f t="shared" si="997"/>
        <v/>
      </c>
      <c r="EB532" s="178" t="str">
        <f t="shared" si="998"/>
        <v/>
      </c>
      <c r="EC532" s="178" t="str">
        <f t="shared" si="999"/>
        <v/>
      </c>
      <c r="ED532" s="178" t="str">
        <f t="shared" si="1000"/>
        <v/>
      </c>
      <c r="EE532" s="178" t="str">
        <f t="shared" si="1001"/>
        <v/>
      </c>
      <c r="EF532" s="178" t="str">
        <f t="shared" si="1002"/>
        <v/>
      </c>
      <c r="EG532" s="178" t="str">
        <f t="shared" si="1003"/>
        <v/>
      </c>
      <c r="EH532" s="178" t="str">
        <f t="shared" si="1004"/>
        <v/>
      </c>
      <c r="EI532" s="178" t="str">
        <f t="shared" si="1005"/>
        <v/>
      </c>
      <c r="EJ532" s="227" t="str">
        <f t="shared" si="1006"/>
        <v/>
      </c>
      <c r="EK532" s="230" t="str">
        <f t="shared" si="960"/>
        <v/>
      </c>
      <c r="EL532" s="177" t="str">
        <f t="shared" si="961"/>
        <v/>
      </c>
      <c r="EM532" s="177" t="str">
        <f t="shared" si="962"/>
        <v/>
      </c>
      <c r="EN532" s="177" t="str">
        <f t="shared" si="963"/>
        <v/>
      </c>
      <c r="EO532" s="177" t="str">
        <f t="shared" si="964"/>
        <v/>
      </c>
      <c r="EP532" s="177" t="str">
        <f t="shared" si="965"/>
        <v/>
      </c>
      <c r="EQ532" s="177" t="str">
        <f t="shared" si="966"/>
        <v/>
      </c>
      <c r="ER532" s="177" t="str">
        <f t="shared" si="967"/>
        <v/>
      </c>
      <c r="ES532" s="177" t="str">
        <f t="shared" si="968"/>
        <v/>
      </c>
      <c r="ET532" s="177" t="str">
        <f t="shared" si="969"/>
        <v/>
      </c>
      <c r="EU532" s="229" t="e">
        <f t="shared" si="970"/>
        <v>#VALUE!</v>
      </c>
      <c r="EV532" s="27" t="e">
        <f t="shared" si="971"/>
        <v>#VALUE!</v>
      </c>
      <c r="EW532" s="27" t="e">
        <f t="shared" si="972"/>
        <v>#VALUE!</v>
      </c>
      <c r="EX532" s="28" t="e">
        <f t="shared" si="973"/>
        <v>#VALUE!</v>
      </c>
      <c r="EY532" s="28" t="e">
        <f t="shared" si="974"/>
        <v>#VALUE!</v>
      </c>
      <c r="EZ532" s="28" t="b">
        <f t="shared" si="975"/>
        <v>0</v>
      </c>
      <c r="FA532" s="176" t="str">
        <f t="shared" si="976"/>
        <v/>
      </c>
      <c r="FB532" s="27" t="e" cm="1">
        <f t="array" aca="1" ref="FB532" ca="1">TEXT(RIGHT(10-RIGHT(SUM(INDEX(1*(MID(MID(C532,1,1)*2,ROW(INDIRECT("1:"&amp;LEN(MID(C532,1,1)*2))),1)),,))+MID(C532,2,1)+
SUM(INDEX(1*(MID(MID(C532,3,1)*2,ROW(INDIRECT("1:"&amp;LEN(MID(C532,3,1)*2))),1)),,))+MID(C532,4,1)+
SUM(INDEX(1*(MID(MID(C532,5,1)*2,ROW(INDIRECT("1:"&amp;LEN(MID(C532,5,1)*2))),1)),,))+MID(C532,6,1)+
SUM(INDEX(1*(MID(MID(C532,8,1)*2,ROW(INDIRECT("1:"&amp;LEN(MID(C532,8,1)*2))),1)),,))+MID(C532,9,1)+
SUM(INDEX(1*(MID(MID(C532,10,1)*2,ROW(INDIRECT("1:"&amp;LEN(MID(C532,10,1)*2))),1)),,)),1),1),"0")</f>
        <v>#VALUE!</v>
      </c>
      <c r="FC532" s="27" t="str">
        <f t="shared" si="977"/>
        <v/>
      </c>
      <c r="FD532" s="29" t="b">
        <f t="shared" si="978"/>
        <v>0</v>
      </c>
      <c r="FE532" s="112" t="b">
        <f>IFERROR(MATCH(D532,'Avtal för korttidsarbete'!$G$13:$G$1012,0),TRUE)</f>
        <v>1</v>
      </c>
      <c r="FF532" s="112" t="b">
        <f t="shared" si="1007"/>
        <v>0</v>
      </c>
      <c r="FG532" s="113" t="str" cm="1">
        <f t="array" ref="FG532">IF(FE532=TRUE,"x",INDEX('Avtal för korttidsarbete'!$E$13:$E$1012,$FE532))</f>
        <v>x</v>
      </c>
      <c r="FH532" s="113" t="str" cm="1">
        <f t="array" ref="FH532">IF(FE532=TRUE,"x",INDEX('Avtal för korttidsarbete'!$F$13:$F$1012,$FE532))</f>
        <v>x</v>
      </c>
      <c r="FI532" s="112" t="b">
        <f t="shared" si="1008"/>
        <v>0</v>
      </c>
      <c r="FJ532" s="135">
        <f t="shared" si="1009"/>
        <v>44166</v>
      </c>
      <c r="FK532" s="135">
        <f t="shared" si="1010"/>
        <v>44377</v>
      </c>
      <c r="FL532" s="112" t="b">
        <f t="shared" si="1011"/>
        <v>0</v>
      </c>
      <c r="FM532" s="113">
        <f t="shared" si="1012"/>
        <v>44166</v>
      </c>
      <c r="FN532" s="135">
        <f t="shared" si="1013"/>
        <v>44377</v>
      </c>
      <c r="FO532" s="148" t="b">
        <f>IFERROR(INDEX('Avtal för korttidsarbete'!R:R,MATCH(D532,'Avtal för korttidsarbete'!$G:$G,0)),TRUE)</f>
        <v>1</v>
      </c>
      <c r="FP532" s="135" t="str">
        <f>IF(FO532,"-",INDEX('Avtal för korttidsarbete'!$D:$D,MATCH(D532,'Avtal för korttidsarbete'!$G:$G,0)))</f>
        <v>-</v>
      </c>
      <c r="FQ532" s="113" t="b">
        <f>IFERROR(G532&gt;INDEX(Uppsägningar!E:E,MATCH(C532,Uppsägningar!C:C,0)),FALSE)</f>
        <v>0</v>
      </c>
    </row>
    <row r="533" spans="1:173" x14ac:dyDescent="0.25">
      <c r="A533" s="19">
        <v>517</v>
      </c>
      <c r="B533" s="20"/>
      <c r="C533" s="183"/>
      <c r="D533" s="66"/>
      <c r="E533" s="212">
        <f>IFERROR(INDEX(Admin!$C$7:$C$10,MATCH(FP533,TblNivåValTExt,0)),0)</f>
        <v>0</v>
      </c>
      <c r="F533" s="1"/>
      <c r="G533" s="1"/>
      <c r="H533" s="78"/>
      <c r="I533" s="181"/>
      <c r="J533" s="181"/>
      <c r="K533" s="182"/>
      <c r="L533" s="182"/>
      <c r="M533" s="181"/>
      <c r="N533" s="181"/>
      <c r="O533" s="181"/>
      <c r="P533" s="182"/>
      <c r="Q533" s="182"/>
      <c r="R533" s="181"/>
      <c r="S533" s="181"/>
      <c r="T533" s="181"/>
      <c r="U533" s="182"/>
      <c r="V533" s="182"/>
      <c r="W533" s="181"/>
      <c r="X533" s="181"/>
      <c r="Y533" s="181"/>
      <c r="Z533" s="182"/>
      <c r="AA533" s="182"/>
      <c r="AB533" s="181"/>
      <c r="AC533" s="181"/>
      <c r="AD533" s="181"/>
      <c r="AE533" s="182"/>
      <c r="AF533" s="182"/>
      <c r="AG533" s="181"/>
      <c r="AH533" s="181"/>
      <c r="AI533" s="181"/>
      <c r="AJ533" s="182"/>
      <c r="AK533" s="182"/>
      <c r="AL533" s="181"/>
      <c r="AM533" s="181"/>
      <c r="AN533" s="181"/>
      <c r="AO533" s="182"/>
      <c r="AP533" s="182"/>
      <c r="AQ533" s="181"/>
      <c r="AR533" s="181"/>
      <c r="AS533" s="181"/>
      <c r="AT533" s="182"/>
      <c r="AU533" s="182"/>
      <c r="AV533" s="181"/>
      <c r="AW533" s="181"/>
      <c r="AX533" s="181"/>
      <c r="AY533" s="182"/>
      <c r="AZ533" s="182"/>
      <c r="BA533" s="181"/>
      <c r="BB533" s="181"/>
      <c r="BC533" s="181"/>
      <c r="BD533" s="182"/>
      <c r="BE533" s="182"/>
      <c r="BF533" s="181"/>
      <c r="BG533" s="180">
        <f t="shared" si="979"/>
        <v>0</v>
      </c>
      <c r="BH533" s="116" t="str">
        <f t="shared" si="980"/>
        <v/>
      </c>
      <c r="BI533" s="80" t="b">
        <f t="shared" si="928"/>
        <v>0</v>
      </c>
      <c r="BJ533" s="80" t="str">
        <f t="shared" si="929"/>
        <v/>
      </c>
      <c r="BK533" s="80" t="b">
        <f t="shared" si="981"/>
        <v>0</v>
      </c>
      <c r="BL533" s="13" t="str">
        <f t="shared" si="930"/>
        <v/>
      </c>
      <c r="BM533" s="13" t="b">
        <f t="shared" si="982"/>
        <v>0</v>
      </c>
      <c r="BN533" s="35" t="str">
        <f t="shared" si="931"/>
        <v/>
      </c>
      <c r="BO533" s="13" t="b">
        <f t="shared" si="932"/>
        <v>0</v>
      </c>
      <c r="BP533" s="35" t="str">
        <f t="shared" si="933"/>
        <v/>
      </c>
      <c r="BQ533" s="13" t="b">
        <f t="shared" si="934"/>
        <v>0</v>
      </c>
      <c r="BR533" s="35" t="str">
        <f t="shared" si="935"/>
        <v/>
      </c>
      <c r="BS533" s="35" t="b">
        <f t="shared" si="936"/>
        <v>0</v>
      </c>
      <c r="BT533" s="35" t="str">
        <f t="shared" si="937"/>
        <v/>
      </c>
      <c r="BU533" s="35" t="b">
        <f t="shared" si="938"/>
        <v>0</v>
      </c>
      <c r="BV533" s="35" t="str">
        <f t="shared" si="939"/>
        <v/>
      </c>
      <c r="BW533" s="13" t="b">
        <f t="shared" si="1014"/>
        <v>0</v>
      </c>
      <c r="BX533" s="35" t="str">
        <f t="shared" si="940"/>
        <v/>
      </c>
      <c r="BY533" s="265" t="b">
        <f t="shared" si="983"/>
        <v>0</v>
      </c>
      <c r="BZ533" s="35" t="str">
        <f t="shared" si="941"/>
        <v/>
      </c>
      <c r="CA533" s="265" t="b">
        <f t="shared" si="984"/>
        <v>0</v>
      </c>
      <c r="CB533" s="35" t="str">
        <f t="shared" si="942"/>
        <v/>
      </c>
      <c r="CC533" s="272" t="b">
        <f t="shared" si="985"/>
        <v>0</v>
      </c>
      <c r="CD533" s="35" t="str">
        <f t="shared" si="943"/>
        <v/>
      </c>
      <c r="CE533" s="13" t="b">
        <f t="shared" si="944"/>
        <v>0</v>
      </c>
      <c r="CF533" s="35" t="str">
        <f t="shared" si="945"/>
        <v/>
      </c>
      <c r="CG533" s="179">
        <f t="shared" si="946"/>
        <v>0</v>
      </c>
      <c r="CH533" s="179">
        <f t="shared" si="947"/>
        <v>0</v>
      </c>
      <c r="CI533" s="218">
        <f t="shared" si="986"/>
        <v>0</v>
      </c>
      <c r="CJ533" s="218">
        <f t="shared" si="987"/>
        <v>0</v>
      </c>
      <c r="CK533" s="218">
        <f t="shared" si="988"/>
        <v>0</v>
      </c>
      <c r="CL533" s="218">
        <f t="shared" si="989"/>
        <v>0</v>
      </c>
      <c r="CM533" s="218">
        <f t="shared" si="990"/>
        <v>0</v>
      </c>
      <c r="CN533" s="218">
        <f t="shared" si="991"/>
        <v>0</v>
      </c>
      <c r="CO533" s="218">
        <f t="shared" si="992"/>
        <v>0</v>
      </c>
      <c r="CP533" s="218">
        <f t="shared" si="993"/>
        <v>0</v>
      </c>
      <c r="CQ533" s="218">
        <f t="shared" si="994"/>
        <v>0</v>
      </c>
      <c r="CR533" s="218">
        <f t="shared" si="995"/>
        <v>0</v>
      </c>
      <c r="CS533" s="14">
        <f t="shared" si="948"/>
        <v>0</v>
      </c>
      <c r="CT533" s="236">
        <f t="shared" si="949"/>
        <v>0</v>
      </c>
      <c r="CU533" s="237">
        <f t="shared" si="926"/>
        <v>0</v>
      </c>
      <c r="CV533" s="16">
        <f t="shared" si="926"/>
        <v>0</v>
      </c>
      <c r="CW533" s="16">
        <f t="shared" si="926"/>
        <v>0</v>
      </c>
      <c r="CX533" s="16">
        <f t="shared" si="926"/>
        <v>0</v>
      </c>
      <c r="CY533" s="16">
        <f t="shared" si="926"/>
        <v>0</v>
      </c>
      <c r="CZ533" s="16">
        <f t="shared" si="926"/>
        <v>0</v>
      </c>
      <c r="DA533" s="16">
        <f t="shared" si="926"/>
        <v>0</v>
      </c>
      <c r="DB533" s="16">
        <f t="shared" si="926"/>
        <v>0</v>
      </c>
      <c r="DC533" s="16">
        <f t="shared" si="926"/>
        <v>0</v>
      </c>
      <c r="DD533" s="238">
        <f t="shared" si="926"/>
        <v>0</v>
      </c>
      <c r="DE533" s="232">
        <f t="shared" si="927"/>
        <v>0</v>
      </c>
      <c r="DF533" s="132">
        <f t="shared" si="927"/>
        <v>0</v>
      </c>
      <c r="DG533" s="132">
        <f t="shared" si="927"/>
        <v>0</v>
      </c>
      <c r="DH533" s="132">
        <f t="shared" si="927"/>
        <v>0</v>
      </c>
      <c r="DI533" s="132">
        <f t="shared" si="927"/>
        <v>0</v>
      </c>
      <c r="DJ533" s="132">
        <f t="shared" si="927"/>
        <v>0</v>
      </c>
      <c r="DK533" s="132">
        <f t="shared" si="927"/>
        <v>0</v>
      </c>
      <c r="DL533" s="132">
        <f t="shared" si="927"/>
        <v>0</v>
      </c>
      <c r="DM533" s="132">
        <f t="shared" si="927"/>
        <v>0</v>
      </c>
      <c r="DN533" s="233">
        <f t="shared" si="927"/>
        <v>0</v>
      </c>
      <c r="DO533" s="232">
        <f t="shared" si="950"/>
        <v>0</v>
      </c>
      <c r="DP533" s="132">
        <f t="shared" si="951"/>
        <v>0</v>
      </c>
      <c r="DQ533" s="132">
        <f t="shared" si="952"/>
        <v>0</v>
      </c>
      <c r="DR533" s="132">
        <f t="shared" si="953"/>
        <v>0</v>
      </c>
      <c r="DS533" s="132">
        <f t="shared" si="954"/>
        <v>0</v>
      </c>
      <c r="DT533" s="132">
        <f t="shared" si="955"/>
        <v>0</v>
      </c>
      <c r="DU533" s="132">
        <f t="shared" si="956"/>
        <v>0</v>
      </c>
      <c r="DV533" s="132">
        <f t="shared" si="957"/>
        <v>0</v>
      </c>
      <c r="DW533" s="132">
        <f t="shared" si="958"/>
        <v>0</v>
      </c>
      <c r="DX533" s="233">
        <f t="shared" si="959"/>
        <v>0</v>
      </c>
      <c r="DY533" s="231" t="b">
        <f t="shared" si="996"/>
        <v>0</v>
      </c>
      <c r="DZ533" s="163"/>
      <c r="EA533" s="226" t="str">
        <f t="shared" si="997"/>
        <v/>
      </c>
      <c r="EB533" s="178" t="str">
        <f t="shared" si="998"/>
        <v/>
      </c>
      <c r="EC533" s="178" t="str">
        <f t="shared" si="999"/>
        <v/>
      </c>
      <c r="ED533" s="178" t="str">
        <f t="shared" si="1000"/>
        <v/>
      </c>
      <c r="EE533" s="178" t="str">
        <f t="shared" si="1001"/>
        <v/>
      </c>
      <c r="EF533" s="178" t="str">
        <f t="shared" si="1002"/>
        <v/>
      </c>
      <c r="EG533" s="178" t="str">
        <f t="shared" si="1003"/>
        <v/>
      </c>
      <c r="EH533" s="178" t="str">
        <f t="shared" si="1004"/>
        <v/>
      </c>
      <c r="EI533" s="178" t="str">
        <f t="shared" si="1005"/>
        <v/>
      </c>
      <c r="EJ533" s="227" t="str">
        <f t="shared" si="1006"/>
        <v/>
      </c>
      <c r="EK533" s="230" t="str">
        <f t="shared" si="960"/>
        <v/>
      </c>
      <c r="EL533" s="177" t="str">
        <f t="shared" si="961"/>
        <v/>
      </c>
      <c r="EM533" s="177" t="str">
        <f t="shared" si="962"/>
        <v/>
      </c>
      <c r="EN533" s="177" t="str">
        <f t="shared" si="963"/>
        <v/>
      </c>
      <c r="EO533" s="177" t="str">
        <f t="shared" si="964"/>
        <v/>
      </c>
      <c r="EP533" s="177" t="str">
        <f t="shared" si="965"/>
        <v/>
      </c>
      <c r="EQ533" s="177" t="str">
        <f t="shared" si="966"/>
        <v/>
      </c>
      <c r="ER533" s="177" t="str">
        <f t="shared" si="967"/>
        <v/>
      </c>
      <c r="ES533" s="177" t="str">
        <f t="shared" si="968"/>
        <v/>
      </c>
      <c r="ET533" s="177" t="str">
        <f t="shared" si="969"/>
        <v/>
      </c>
      <c r="EU533" s="229" t="e">
        <f t="shared" si="970"/>
        <v>#VALUE!</v>
      </c>
      <c r="EV533" s="27" t="e">
        <f t="shared" si="971"/>
        <v>#VALUE!</v>
      </c>
      <c r="EW533" s="27" t="e">
        <f t="shared" si="972"/>
        <v>#VALUE!</v>
      </c>
      <c r="EX533" s="28" t="e">
        <f t="shared" si="973"/>
        <v>#VALUE!</v>
      </c>
      <c r="EY533" s="28" t="e">
        <f t="shared" si="974"/>
        <v>#VALUE!</v>
      </c>
      <c r="EZ533" s="28" t="b">
        <f t="shared" si="975"/>
        <v>0</v>
      </c>
      <c r="FA533" s="176" t="str">
        <f t="shared" si="976"/>
        <v/>
      </c>
      <c r="FB533" s="27" t="e" cm="1">
        <f t="array" aca="1" ref="FB533" ca="1">TEXT(RIGHT(10-RIGHT(SUM(INDEX(1*(MID(MID(C533,1,1)*2,ROW(INDIRECT("1:"&amp;LEN(MID(C533,1,1)*2))),1)),,))+MID(C533,2,1)+
SUM(INDEX(1*(MID(MID(C533,3,1)*2,ROW(INDIRECT("1:"&amp;LEN(MID(C533,3,1)*2))),1)),,))+MID(C533,4,1)+
SUM(INDEX(1*(MID(MID(C533,5,1)*2,ROW(INDIRECT("1:"&amp;LEN(MID(C533,5,1)*2))),1)),,))+MID(C533,6,1)+
SUM(INDEX(1*(MID(MID(C533,8,1)*2,ROW(INDIRECT("1:"&amp;LEN(MID(C533,8,1)*2))),1)),,))+MID(C533,9,1)+
SUM(INDEX(1*(MID(MID(C533,10,1)*2,ROW(INDIRECT("1:"&amp;LEN(MID(C533,10,1)*2))),1)),,)),1),1),"0")</f>
        <v>#VALUE!</v>
      </c>
      <c r="FC533" s="27" t="str">
        <f t="shared" si="977"/>
        <v/>
      </c>
      <c r="FD533" s="29" t="b">
        <f t="shared" si="978"/>
        <v>0</v>
      </c>
      <c r="FE533" s="112" t="b">
        <f>IFERROR(MATCH(D533,'Avtal för korttidsarbete'!$G$13:$G$1012,0),TRUE)</f>
        <v>1</v>
      </c>
      <c r="FF533" s="112" t="b">
        <f t="shared" si="1007"/>
        <v>0</v>
      </c>
      <c r="FG533" s="113" t="str" cm="1">
        <f t="array" ref="FG533">IF(FE533=TRUE,"x",INDEX('Avtal för korttidsarbete'!$E$13:$E$1012,$FE533))</f>
        <v>x</v>
      </c>
      <c r="FH533" s="113" t="str" cm="1">
        <f t="array" ref="FH533">IF(FE533=TRUE,"x",INDEX('Avtal för korttidsarbete'!$F$13:$F$1012,$FE533))</f>
        <v>x</v>
      </c>
      <c r="FI533" s="112" t="b">
        <f t="shared" si="1008"/>
        <v>0</v>
      </c>
      <c r="FJ533" s="135">
        <f t="shared" si="1009"/>
        <v>44166</v>
      </c>
      <c r="FK533" s="135">
        <f t="shared" si="1010"/>
        <v>44377</v>
      </c>
      <c r="FL533" s="112" t="b">
        <f t="shared" si="1011"/>
        <v>0</v>
      </c>
      <c r="FM533" s="113">
        <f t="shared" si="1012"/>
        <v>44166</v>
      </c>
      <c r="FN533" s="135">
        <f t="shared" si="1013"/>
        <v>44377</v>
      </c>
      <c r="FO533" s="148" t="b">
        <f>IFERROR(INDEX('Avtal för korttidsarbete'!R:R,MATCH(D533,'Avtal för korttidsarbete'!$G:$G,0)),TRUE)</f>
        <v>1</v>
      </c>
      <c r="FP533" s="135" t="str">
        <f>IF(FO533,"-",INDEX('Avtal för korttidsarbete'!$D:$D,MATCH(D533,'Avtal för korttidsarbete'!$G:$G,0)))</f>
        <v>-</v>
      </c>
      <c r="FQ533" s="113" t="b">
        <f>IFERROR(G533&gt;INDEX(Uppsägningar!E:E,MATCH(C533,Uppsägningar!C:C,0)),FALSE)</f>
        <v>0</v>
      </c>
    </row>
    <row r="534" spans="1:173" x14ac:dyDescent="0.25">
      <c r="A534" s="19">
        <v>518</v>
      </c>
      <c r="B534" s="20"/>
      <c r="C534" s="183"/>
      <c r="D534" s="66"/>
      <c r="E534" s="212">
        <f>IFERROR(INDEX(Admin!$C$7:$C$10,MATCH(FP534,TblNivåValTExt,0)),0)</f>
        <v>0</v>
      </c>
      <c r="F534" s="1"/>
      <c r="G534" s="1"/>
      <c r="H534" s="78"/>
      <c r="I534" s="181"/>
      <c r="J534" s="181"/>
      <c r="K534" s="182"/>
      <c r="L534" s="182"/>
      <c r="M534" s="181"/>
      <c r="N534" s="181"/>
      <c r="O534" s="181"/>
      <c r="P534" s="182"/>
      <c r="Q534" s="182"/>
      <c r="R534" s="181"/>
      <c r="S534" s="181"/>
      <c r="T534" s="181"/>
      <c r="U534" s="182"/>
      <c r="V534" s="182"/>
      <c r="W534" s="181"/>
      <c r="X534" s="181"/>
      <c r="Y534" s="181"/>
      <c r="Z534" s="182"/>
      <c r="AA534" s="182"/>
      <c r="AB534" s="181"/>
      <c r="AC534" s="181"/>
      <c r="AD534" s="181"/>
      <c r="AE534" s="182"/>
      <c r="AF534" s="182"/>
      <c r="AG534" s="181"/>
      <c r="AH534" s="181"/>
      <c r="AI534" s="181"/>
      <c r="AJ534" s="182"/>
      <c r="AK534" s="182"/>
      <c r="AL534" s="181"/>
      <c r="AM534" s="181"/>
      <c r="AN534" s="181"/>
      <c r="AO534" s="182"/>
      <c r="AP534" s="182"/>
      <c r="AQ534" s="181"/>
      <c r="AR534" s="181"/>
      <c r="AS534" s="181"/>
      <c r="AT534" s="182"/>
      <c r="AU534" s="182"/>
      <c r="AV534" s="181"/>
      <c r="AW534" s="181"/>
      <c r="AX534" s="181"/>
      <c r="AY534" s="182"/>
      <c r="AZ534" s="182"/>
      <c r="BA534" s="181"/>
      <c r="BB534" s="181"/>
      <c r="BC534" s="181"/>
      <c r="BD534" s="182"/>
      <c r="BE534" s="182"/>
      <c r="BF534" s="181"/>
      <c r="BG534" s="180">
        <f t="shared" si="979"/>
        <v>0</v>
      </c>
      <c r="BH534" s="116" t="str">
        <f t="shared" si="980"/>
        <v/>
      </c>
      <c r="BI534" s="80" t="b">
        <f t="shared" si="928"/>
        <v>0</v>
      </c>
      <c r="BJ534" s="80" t="str">
        <f t="shared" si="929"/>
        <v/>
      </c>
      <c r="BK534" s="80" t="b">
        <f t="shared" si="981"/>
        <v>0</v>
      </c>
      <c r="BL534" s="13" t="str">
        <f t="shared" si="930"/>
        <v/>
      </c>
      <c r="BM534" s="13" t="b">
        <f t="shared" si="982"/>
        <v>0</v>
      </c>
      <c r="BN534" s="35" t="str">
        <f t="shared" si="931"/>
        <v/>
      </c>
      <c r="BO534" s="13" t="b">
        <f t="shared" si="932"/>
        <v>0</v>
      </c>
      <c r="BP534" s="35" t="str">
        <f t="shared" si="933"/>
        <v/>
      </c>
      <c r="BQ534" s="13" t="b">
        <f t="shared" si="934"/>
        <v>0</v>
      </c>
      <c r="BR534" s="35" t="str">
        <f t="shared" si="935"/>
        <v/>
      </c>
      <c r="BS534" s="35" t="b">
        <f t="shared" si="936"/>
        <v>0</v>
      </c>
      <c r="BT534" s="35" t="str">
        <f t="shared" si="937"/>
        <v/>
      </c>
      <c r="BU534" s="35" t="b">
        <f t="shared" si="938"/>
        <v>0</v>
      </c>
      <c r="BV534" s="35" t="str">
        <f t="shared" si="939"/>
        <v/>
      </c>
      <c r="BW534" s="13" t="b">
        <f t="shared" si="1014"/>
        <v>0</v>
      </c>
      <c r="BX534" s="35" t="str">
        <f t="shared" si="940"/>
        <v/>
      </c>
      <c r="BY534" s="265" t="b">
        <f t="shared" si="983"/>
        <v>0</v>
      </c>
      <c r="BZ534" s="35" t="str">
        <f t="shared" si="941"/>
        <v/>
      </c>
      <c r="CA534" s="265" t="b">
        <f t="shared" si="984"/>
        <v>0</v>
      </c>
      <c r="CB534" s="35" t="str">
        <f t="shared" si="942"/>
        <v/>
      </c>
      <c r="CC534" s="272" t="b">
        <f t="shared" si="985"/>
        <v>0</v>
      </c>
      <c r="CD534" s="35" t="str">
        <f t="shared" si="943"/>
        <v/>
      </c>
      <c r="CE534" s="13" t="b">
        <f t="shared" si="944"/>
        <v>0</v>
      </c>
      <c r="CF534" s="35" t="str">
        <f t="shared" si="945"/>
        <v/>
      </c>
      <c r="CG534" s="179">
        <f t="shared" si="946"/>
        <v>0</v>
      </c>
      <c r="CH534" s="179">
        <f t="shared" si="947"/>
        <v>0</v>
      </c>
      <c r="CI534" s="218">
        <f t="shared" si="986"/>
        <v>0</v>
      </c>
      <c r="CJ534" s="218">
        <f t="shared" si="987"/>
        <v>0</v>
      </c>
      <c r="CK534" s="218">
        <f t="shared" si="988"/>
        <v>0</v>
      </c>
      <c r="CL534" s="218">
        <f t="shared" si="989"/>
        <v>0</v>
      </c>
      <c r="CM534" s="218">
        <f t="shared" si="990"/>
        <v>0</v>
      </c>
      <c r="CN534" s="218">
        <f t="shared" si="991"/>
        <v>0</v>
      </c>
      <c r="CO534" s="218">
        <f t="shared" si="992"/>
        <v>0</v>
      </c>
      <c r="CP534" s="218">
        <f t="shared" si="993"/>
        <v>0</v>
      </c>
      <c r="CQ534" s="218">
        <f t="shared" si="994"/>
        <v>0</v>
      </c>
      <c r="CR534" s="218">
        <f t="shared" si="995"/>
        <v>0</v>
      </c>
      <c r="CS534" s="14">
        <f t="shared" si="948"/>
        <v>0</v>
      </c>
      <c r="CT534" s="236">
        <f t="shared" si="949"/>
        <v>0</v>
      </c>
      <c r="CU534" s="237">
        <f t="shared" si="926"/>
        <v>0</v>
      </c>
      <c r="CV534" s="16">
        <f t="shared" si="926"/>
        <v>0</v>
      </c>
      <c r="CW534" s="16">
        <f t="shared" si="926"/>
        <v>0</v>
      </c>
      <c r="CX534" s="16">
        <f t="shared" si="926"/>
        <v>0</v>
      </c>
      <c r="CY534" s="16">
        <f t="shared" si="926"/>
        <v>0</v>
      </c>
      <c r="CZ534" s="16">
        <f t="shared" si="926"/>
        <v>0</v>
      </c>
      <c r="DA534" s="16">
        <f t="shared" si="926"/>
        <v>0</v>
      </c>
      <c r="DB534" s="16">
        <f t="shared" si="926"/>
        <v>0</v>
      </c>
      <c r="DC534" s="16">
        <f t="shared" si="926"/>
        <v>0</v>
      </c>
      <c r="DD534" s="238">
        <f t="shared" si="926"/>
        <v>0</v>
      </c>
      <c r="DE534" s="232">
        <f t="shared" si="927"/>
        <v>0</v>
      </c>
      <c r="DF534" s="132">
        <f t="shared" si="927"/>
        <v>0</v>
      </c>
      <c r="DG534" s="132">
        <f t="shared" si="927"/>
        <v>0</v>
      </c>
      <c r="DH534" s="132">
        <f t="shared" si="927"/>
        <v>0</v>
      </c>
      <c r="DI534" s="132">
        <f t="shared" si="927"/>
        <v>0</v>
      </c>
      <c r="DJ534" s="132">
        <f t="shared" si="927"/>
        <v>0</v>
      </c>
      <c r="DK534" s="132">
        <f t="shared" si="927"/>
        <v>0</v>
      </c>
      <c r="DL534" s="132">
        <f t="shared" si="927"/>
        <v>0</v>
      </c>
      <c r="DM534" s="132">
        <f t="shared" si="927"/>
        <v>0</v>
      </c>
      <c r="DN534" s="233">
        <f t="shared" si="927"/>
        <v>0</v>
      </c>
      <c r="DO534" s="232">
        <f t="shared" si="950"/>
        <v>0</v>
      </c>
      <c r="DP534" s="132">
        <f t="shared" si="951"/>
        <v>0</v>
      </c>
      <c r="DQ534" s="132">
        <f t="shared" si="952"/>
        <v>0</v>
      </c>
      <c r="DR534" s="132">
        <f t="shared" si="953"/>
        <v>0</v>
      </c>
      <c r="DS534" s="132">
        <f t="shared" si="954"/>
        <v>0</v>
      </c>
      <c r="DT534" s="132">
        <f t="shared" si="955"/>
        <v>0</v>
      </c>
      <c r="DU534" s="132">
        <f t="shared" si="956"/>
        <v>0</v>
      </c>
      <c r="DV534" s="132">
        <f t="shared" si="957"/>
        <v>0</v>
      </c>
      <c r="DW534" s="132">
        <f t="shared" si="958"/>
        <v>0</v>
      </c>
      <c r="DX534" s="233">
        <f t="shared" si="959"/>
        <v>0</v>
      </c>
      <c r="DY534" s="231" t="b">
        <f t="shared" si="996"/>
        <v>0</v>
      </c>
      <c r="DZ534" s="163"/>
      <c r="EA534" s="226" t="str">
        <f t="shared" si="997"/>
        <v/>
      </c>
      <c r="EB534" s="178" t="str">
        <f t="shared" si="998"/>
        <v/>
      </c>
      <c r="EC534" s="178" t="str">
        <f t="shared" si="999"/>
        <v/>
      </c>
      <c r="ED534" s="178" t="str">
        <f t="shared" si="1000"/>
        <v/>
      </c>
      <c r="EE534" s="178" t="str">
        <f t="shared" si="1001"/>
        <v/>
      </c>
      <c r="EF534" s="178" t="str">
        <f t="shared" si="1002"/>
        <v/>
      </c>
      <c r="EG534" s="178" t="str">
        <f t="shared" si="1003"/>
        <v/>
      </c>
      <c r="EH534" s="178" t="str">
        <f t="shared" si="1004"/>
        <v/>
      </c>
      <c r="EI534" s="178" t="str">
        <f t="shared" si="1005"/>
        <v/>
      </c>
      <c r="EJ534" s="227" t="str">
        <f t="shared" si="1006"/>
        <v/>
      </c>
      <c r="EK534" s="230" t="str">
        <f t="shared" si="960"/>
        <v/>
      </c>
      <c r="EL534" s="177" t="str">
        <f t="shared" si="961"/>
        <v/>
      </c>
      <c r="EM534" s="177" t="str">
        <f t="shared" si="962"/>
        <v/>
      </c>
      <c r="EN534" s="177" t="str">
        <f t="shared" si="963"/>
        <v/>
      </c>
      <c r="EO534" s="177" t="str">
        <f t="shared" si="964"/>
        <v/>
      </c>
      <c r="EP534" s="177" t="str">
        <f t="shared" si="965"/>
        <v/>
      </c>
      <c r="EQ534" s="177" t="str">
        <f t="shared" si="966"/>
        <v/>
      </c>
      <c r="ER534" s="177" t="str">
        <f t="shared" si="967"/>
        <v/>
      </c>
      <c r="ES534" s="177" t="str">
        <f t="shared" si="968"/>
        <v/>
      </c>
      <c r="ET534" s="177" t="str">
        <f t="shared" si="969"/>
        <v/>
      </c>
      <c r="EU534" s="229" t="e">
        <f t="shared" si="970"/>
        <v>#VALUE!</v>
      </c>
      <c r="EV534" s="27" t="e">
        <f t="shared" si="971"/>
        <v>#VALUE!</v>
      </c>
      <c r="EW534" s="27" t="e">
        <f t="shared" si="972"/>
        <v>#VALUE!</v>
      </c>
      <c r="EX534" s="28" t="e">
        <f t="shared" si="973"/>
        <v>#VALUE!</v>
      </c>
      <c r="EY534" s="28" t="e">
        <f t="shared" si="974"/>
        <v>#VALUE!</v>
      </c>
      <c r="EZ534" s="28" t="b">
        <f t="shared" si="975"/>
        <v>0</v>
      </c>
      <c r="FA534" s="176" t="str">
        <f t="shared" si="976"/>
        <v/>
      </c>
      <c r="FB534" s="27" t="e" cm="1">
        <f t="array" aca="1" ref="FB534" ca="1">TEXT(RIGHT(10-RIGHT(SUM(INDEX(1*(MID(MID(C534,1,1)*2,ROW(INDIRECT("1:"&amp;LEN(MID(C534,1,1)*2))),1)),,))+MID(C534,2,1)+
SUM(INDEX(1*(MID(MID(C534,3,1)*2,ROW(INDIRECT("1:"&amp;LEN(MID(C534,3,1)*2))),1)),,))+MID(C534,4,1)+
SUM(INDEX(1*(MID(MID(C534,5,1)*2,ROW(INDIRECT("1:"&amp;LEN(MID(C534,5,1)*2))),1)),,))+MID(C534,6,1)+
SUM(INDEX(1*(MID(MID(C534,8,1)*2,ROW(INDIRECT("1:"&amp;LEN(MID(C534,8,1)*2))),1)),,))+MID(C534,9,1)+
SUM(INDEX(1*(MID(MID(C534,10,1)*2,ROW(INDIRECT("1:"&amp;LEN(MID(C534,10,1)*2))),1)),,)),1),1),"0")</f>
        <v>#VALUE!</v>
      </c>
      <c r="FC534" s="27" t="str">
        <f t="shared" si="977"/>
        <v/>
      </c>
      <c r="FD534" s="29" t="b">
        <f t="shared" si="978"/>
        <v>0</v>
      </c>
      <c r="FE534" s="112" t="b">
        <f>IFERROR(MATCH(D534,'Avtal för korttidsarbete'!$G$13:$G$1012,0),TRUE)</f>
        <v>1</v>
      </c>
      <c r="FF534" s="112" t="b">
        <f t="shared" si="1007"/>
        <v>0</v>
      </c>
      <c r="FG534" s="113" t="str" cm="1">
        <f t="array" ref="FG534">IF(FE534=TRUE,"x",INDEX('Avtal för korttidsarbete'!$E$13:$E$1012,$FE534))</f>
        <v>x</v>
      </c>
      <c r="FH534" s="113" t="str" cm="1">
        <f t="array" ref="FH534">IF(FE534=TRUE,"x",INDEX('Avtal för korttidsarbete'!$F$13:$F$1012,$FE534))</f>
        <v>x</v>
      </c>
      <c r="FI534" s="112" t="b">
        <f t="shared" si="1008"/>
        <v>0</v>
      </c>
      <c r="FJ534" s="135">
        <f t="shared" si="1009"/>
        <v>44166</v>
      </c>
      <c r="FK534" s="135">
        <f t="shared" si="1010"/>
        <v>44377</v>
      </c>
      <c r="FL534" s="112" t="b">
        <f t="shared" si="1011"/>
        <v>0</v>
      </c>
      <c r="FM534" s="113">
        <f t="shared" si="1012"/>
        <v>44166</v>
      </c>
      <c r="FN534" s="135">
        <f t="shared" si="1013"/>
        <v>44377</v>
      </c>
      <c r="FO534" s="148" t="b">
        <f>IFERROR(INDEX('Avtal för korttidsarbete'!R:R,MATCH(D534,'Avtal för korttidsarbete'!$G:$G,0)),TRUE)</f>
        <v>1</v>
      </c>
      <c r="FP534" s="135" t="str">
        <f>IF(FO534,"-",INDEX('Avtal för korttidsarbete'!$D:$D,MATCH(D534,'Avtal för korttidsarbete'!$G:$G,0)))</f>
        <v>-</v>
      </c>
      <c r="FQ534" s="113" t="b">
        <f>IFERROR(G534&gt;INDEX(Uppsägningar!E:E,MATCH(C534,Uppsägningar!C:C,0)),FALSE)</f>
        <v>0</v>
      </c>
    </row>
    <row r="535" spans="1:173" x14ac:dyDescent="0.25">
      <c r="A535" s="19">
        <v>519</v>
      </c>
      <c r="B535" s="20"/>
      <c r="C535" s="183"/>
      <c r="D535" s="66"/>
      <c r="E535" s="212">
        <f>IFERROR(INDEX(Admin!$C$7:$C$10,MATCH(FP535,TblNivåValTExt,0)),0)</f>
        <v>0</v>
      </c>
      <c r="F535" s="1"/>
      <c r="G535" s="1"/>
      <c r="H535" s="78"/>
      <c r="I535" s="181"/>
      <c r="J535" s="181"/>
      <c r="K535" s="182"/>
      <c r="L535" s="182"/>
      <c r="M535" s="181"/>
      <c r="N535" s="181"/>
      <c r="O535" s="181"/>
      <c r="P535" s="182"/>
      <c r="Q535" s="182"/>
      <c r="R535" s="181"/>
      <c r="S535" s="181"/>
      <c r="T535" s="181"/>
      <c r="U535" s="182"/>
      <c r="V535" s="182"/>
      <c r="W535" s="181"/>
      <c r="X535" s="181"/>
      <c r="Y535" s="181"/>
      <c r="Z535" s="182"/>
      <c r="AA535" s="182"/>
      <c r="AB535" s="181"/>
      <c r="AC535" s="181"/>
      <c r="AD535" s="181"/>
      <c r="AE535" s="182"/>
      <c r="AF535" s="182"/>
      <c r="AG535" s="181"/>
      <c r="AH535" s="181"/>
      <c r="AI535" s="181"/>
      <c r="AJ535" s="182"/>
      <c r="AK535" s="182"/>
      <c r="AL535" s="181"/>
      <c r="AM535" s="181"/>
      <c r="AN535" s="181"/>
      <c r="AO535" s="182"/>
      <c r="AP535" s="182"/>
      <c r="AQ535" s="181"/>
      <c r="AR535" s="181"/>
      <c r="AS535" s="181"/>
      <c r="AT535" s="182"/>
      <c r="AU535" s="182"/>
      <c r="AV535" s="181"/>
      <c r="AW535" s="181"/>
      <c r="AX535" s="181"/>
      <c r="AY535" s="182"/>
      <c r="AZ535" s="182"/>
      <c r="BA535" s="181"/>
      <c r="BB535" s="181"/>
      <c r="BC535" s="181"/>
      <c r="BD535" s="182"/>
      <c r="BE535" s="182"/>
      <c r="BF535" s="181"/>
      <c r="BG535" s="180">
        <f t="shared" si="979"/>
        <v>0</v>
      </c>
      <c r="BH535" s="116" t="str">
        <f t="shared" si="980"/>
        <v/>
      </c>
      <c r="BI535" s="80" t="b">
        <f t="shared" si="928"/>
        <v>0</v>
      </c>
      <c r="BJ535" s="80" t="str">
        <f t="shared" si="929"/>
        <v/>
      </c>
      <c r="BK535" s="80" t="b">
        <f t="shared" si="981"/>
        <v>0</v>
      </c>
      <c r="BL535" s="13" t="str">
        <f t="shared" si="930"/>
        <v/>
      </c>
      <c r="BM535" s="13" t="b">
        <f t="shared" si="982"/>
        <v>0</v>
      </c>
      <c r="BN535" s="35" t="str">
        <f t="shared" si="931"/>
        <v/>
      </c>
      <c r="BO535" s="13" t="b">
        <f t="shared" si="932"/>
        <v>0</v>
      </c>
      <c r="BP535" s="35" t="str">
        <f t="shared" si="933"/>
        <v/>
      </c>
      <c r="BQ535" s="13" t="b">
        <f t="shared" si="934"/>
        <v>0</v>
      </c>
      <c r="BR535" s="35" t="str">
        <f t="shared" si="935"/>
        <v/>
      </c>
      <c r="BS535" s="35" t="b">
        <f t="shared" si="936"/>
        <v>0</v>
      </c>
      <c r="BT535" s="35" t="str">
        <f t="shared" si="937"/>
        <v/>
      </c>
      <c r="BU535" s="35" t="b">
        <f t="shared" si="938"/>
        <v>0</v>
      </c>
      <c r="BV535" s="35" t="str">
        <f t="shared" si="939"/>
        <v/>
      </c>
      <c r="BW535" s="13" t="b">
        <f t="shared" si="1014"/>
        <v>0</v>
      </c>
      <c r="BX535" s="35" t="str">
        <f t="shared" si="940"/>
        <v/>
      </c>
      <c r="BY535" s="265" t="b">
        <f t="shared" si="983"/>
        <v>0</v>
      </c>
      <c r="BZ535" s="35" t="str">
        <f t="shared" si="941"/>
        <v/>
      </c>
      <c r="CA535" s="265" t="b">
        <f t="shared" si="984"/>
        <v>0</v>
      </c>
      <c r="CB535" s="35" t="str">
        <f t="shared" si="942"/>
        <v/>
      </c>
      <c r="CC535" s="272" t="b">
        <f t="shared" si="985"/>
        <v>0</v>
      </c>
      <c r="CD535" s="35" t="str">
        <f t="shared" si="943"/>
        <v/>
      </c>
      <c r="CE535" s="13" t="b">
        <f t="shared" si="944"/>
        <v>0</v>
      </c>
      <c r="CF535" s="35" t="str">
        <f t="shared" si="945"/>
        <v/>
      </c>
      <c r="CG535" s="179">
        <f t="shared" si="946"/>
        <v>0</v>
      </c>
      <c r="CH535" s="179">
        <f t="shared" si="947"/>
        <v>0</v>
      </c>
      <c r="CI535" s="218">
        <f t="shared" si="986"/>
        <v>0</v>
      </c>
      <c r="CJ535" s="218">
        <f t="shared" si="987"/>
        <v>0</v>
      </c>
      <c r="CK535" s="218">
        <f t="shared" si="988"/>
        <v>0</v>
      </c>
      <c r="CL535" s="218">
        <f t="shared" si="989"/>
        <v>0</v>
      </c>
      <c r="CM535" s="218">
        <f t="shared" si="990"/>
        <v>0</v>
      </c>
      <c r="CN535" s="218">
        <f t="shared" si="991"/>
        <v>0</v>
      </c>
      <c r="CO535" s="218">
        <f t="shared" si="992"/>
        <v>0</v>
      </c>
      <c r="CP535" s="218">
        <f t="shared" si="993"/>
        <v>0</v>
      </c>
      <c r="CQ535" s="218">
        <f t="shared" si="994"/>
        <v>0</v>
      </c>
      <c r="CR535" s="218">
        <f t="shared" si="995"/>
        <v>0</v>
      </c>
      <c r="CS535" s="14">
        <f t="shared" si="948"/>
        <v>0</v>
      </c>
      <c r="CT535" s="236">
        <f t="shared" si="949"/>
        <v>0</v>
      </c>
      <c r="CU535" s="237">
        <f t="shared" si="926"/>
        <v>0</v>
      </c>
      <c r="CV535" s="16">
        <f t="shared" si="926"/>
        <v>0</v>
      </c>
      <c r="CW535" s="16">
        <f t="shared" si="926"/>
        <v>0</v>
      </c>
      <c r="CX535" s="16">
        <f t="shared" si="926"/>
        <v>0</v>
      </c>
      <c r="CY535" s="16">
        <f t="shared" si="926"/>
        <v>0</v>
      </c>
      <c r="CZ535" s="16">
        <f t="shared" si="926"/>
        <v>0</v>
      </c>
      <c r="DA535" s="16">
        <f t="shared" si="926"/>
        <v>0</v>
      </c>
      <c r="DB535" s="16">
        <f t="shared" si="926"/>
        <v>0</v>
      </c>
      <c r="DC535" s="16">
        <f t="shared" si="926"/>
        <v>0</v>
      </c>
      <c r="DD535" s="238">
        <f t="shared" si="926"/>
        <v>0</v>
      </c>
      <c r="DE535" s="232">
        <f t="shared" si="927"/>
        <v>0</v>
      </c>
      <c r="DF535" s="132">
        <f t="shared" si="927"/>
        <v>0</v>
      </c>
      <c r="DG535" s="132">
        <f t="shared" si="927"/>
        <v>0</v>
      </c>
      <c r="DH535" s="132">
        <f t="shared" si="927"/>
        <v>0</v>
      </c>
      <c r="DI535" s="132">
        <f t="shared" si="927"/>
        <v>0</v>
      </c>
      <c r="DJ535" s="132">
        <f t="shared" si="927"/>
        <v>0</v>
      </c>
      <c r="DK535" s="132">
        <f t="shared" si="927"/>
        <v>0</v>
      </c>
      <c r="DL535" s="132">
        <f t="shared" si="927"/>
        <v>0</v>
      </c>
      <c r="DM535" s="132">
        <f t="shared" si="927"/>
        <v>0</v>
      </c>
      <c r="DN535" s="233">
        <f t="shared" si="927"/>
        <v>0</v>
      </c>
      <c r="DO535" s="232">
        <f t="shared" si="950"/>
        <v>0</v>
      </c>
      <c r="DP535" s="132">
        <f t="shared" si="951"/>
        <v>0</v>
      </c>
      <c r="DQ535" s="132">
        <f t="shared" si="952"/>
        <v>0</v>
      </c>
      <c r="DR535" s="132">
        <f t="shared" si="953"/>
        <v>0</v>
      </c>
      <c r="DS535" s="132">
        <f t="shared" si="954"/>
        <v>0</v>
      </c>
      <c r="DT535" s="132">
        <f t="shared" si="955"/>
        <v>0</v>
      </c>
      <c r="DU535" s="132">
        <f t="shared" si="956"/>
        <v>0</v>
      </c>
      <c r="DV535" s="132">
        <f t="shared" si="957"/>
        <v>0</v>
      </c>
      <c r="DW535" s="132">
        <f t="shared" si="958"/>
        <v>0</v>
      </c>
      <c r="DX535" s="233">
        <f t="shared" si="959"/>
        <v>0</v>
      </c>
      <c r="DY535" s="231" t="b">
        <f t="shared" si="996"/>
        <v>0</v>
      </c>
      <c r="DZ535" s="163"/>
      <c r="EA535" s="226" t="str">
        <f t="shared" si="997"/>
        <v/>
      </c>
      <c r="EB535" s="178" t="str">
        <f t="shared" si="998"/>
        <v/>
      </c>
      <c r="EC535" s="178" t="str">
        <f t="shared" si="999"/>
        <v/>
      </c>
      <c r="ED535" s="178" t="str">
        <f t="shared" si="1000"/>
        <v/>
      </c>
      <c r="EE535" s="178" t="str">
        <f t="shared" si="1001"/>
        <v/>
      </c>
      <c r="EF535" s="178" t="str">
        <f t="shared" si="1002"/>
        <v/>
      </c>
      <c r="EG535" s="178" t="str">
        <f t="shared" si="1003"/>
        <v/>
      </c>
      <c r="EH535" s="178" t="str">
        <f t="shared" si="1004"/>
        <v/>
      </c>
      <c r="EI535" s="178" t="str">
        <f t="shared" si="1005"/>
        <v/>
      </c>
      <c r="EJ535" s="227" t="str">
        <f t="shared" si="1006"/>
        <v/>
      </c>
      <c r="EK535" s="230" t="str">
        <f t="shared" si="960"/>
        <v/>
      </c>
      <c r="EL535" s="177" t="str">
        <f t="shared" si="961"/>
        <v/>
      </c>
      <c r="EM535" s="177" t="str">
        <f t="shared" si="962"/>
        <v/>
      </c>
      <c r="EN535" s="177" t="str">
        <f t="shared" si="963"/>
        <v/>
      </c>
      <c r="EO535" s="177" t="str">
        <f t="shared" si="964"/>
        <v/>
      </c>
      <c r="EP535" s="177" t="str">
        <f t="shared" si="965"/>
        <v/>
      </c>
      <c r="EQ535" s="177" t="str">
        <f t="shared" si="966"/>
        <v/>
      </c>
      <c r="ER535" s="177" t="str">
        <f t="shared" si="967"/>
        <v/>
      </c>
      <c r="ES535" s="177" t="str">
        <f t="shared" si="968"/>
        <v/>
      </c>
      <c r="ET535" s="177" t="str">
        <f t="shared" si="969"/>
        <v/>
      </c>
      <c r="EU535" s="229" t="e">
        <f t="shared" si="970"/>
        <v>#VALUE!</v>
      </c>
      <c r="EV535" s="27" t="e">
        <f t="shared" si="971"/>
        <v>#VALUE!</v>
      </c>
      <c r="EW535" s="27" t="e">
        <f t="shared" si="972"/>
        <v>#VALUE!</v>
      </c>
      <c r="EX535" s="28" t="e">
        <f t="shared" si="973"/>
        <v>#VALUE!</v>
      </c>
      <c r="EY535" s="28" t="e">
        <f t="shared" si="974"/>
        <v>#VALUE!</v>
      </c>
      <c r="EZ535" s="28" t="b">
        <f t="shared" si="975"/>
        <v>0</v>
      </c>
      <c r="FA535" s="176" t="str">
        <f t="shared" si="976"/>
        <v/>
      </c>
      <c r="FB535" s="27" t="e" cm="1">
        <f t="array" aca="1" ref="FB535" ca="1">TEXT(RIGHT(10-RIGHT(SUM(INDEX(1*(MID(MID(C535,1,1)*2,ROW(INDIRECT("1:"&amp;LEN(MID(C535,1,1)*2))),1)),,))+MID(C535,2,1)+
SUM(INDEX(1*(MID(MID(C535,3,1)*2,ROW(INDIRECT("1:"&amp;LEN(MID(C535,3,1)*2))),1)),,))+MID(C535,4,1)+
SUM(INDEX(1*(MID(MID(C535,5,1)*2,ROW(INDIRECT("1:"&amp;LEN(MID(C535,5,1)*2))),1)),,))+MID(C535,6,1)+
SUM(INDEX(1*(MID(MID(C535,8,1)*2,ROW(INDIRECT("1:"&amp;LEN(MID(C535,8,1)*2))),1)),,))+MID(C535,9,1)+
SUM(INDEX(1*(MID(MID(C535,10,1)*2,ROW(INDIRECT("1:"&amp;LEN(MID(C535,10,1)*2))),1)),,)),1),1),"0")</f>
        <v>#VALUE!</v>
      </c>
      <c r="FC535" s="27" t="str">
        <f t="shared" si="977"/>
        <v/>
      </c>
      <c r="FD535" s="29" t="b">
        <f t="shared" si="978"/>
        <v>0</v>
      </c>
      <c r="FE535" s="112" t="b">
        <f>IFERROR(MATCH(D535,'Avtal för korttidsarbete'!$G$13:$G$1012,0),TRUE)</f>
        <v>1</v>
      </c>
      <c r="FF535" s="112" t="b">
        <f t="shared" si="1007"/>
        <v>0</v>
      </c>
      <c r="FG535" s="113" t="str" cm="1">
        <f t="array" ref="FG535">IF(FE535=TRUE,"x",INDEX('Avtal för korttidsarbete'!$E$13:$E$1012,$FE535))</f>
        <v>x</v>
      </c>
      <c r="FH535" s="113" t="str" cm="1">
        <f t="array" ref="FH535">IF(FE535=TRUE,"x",INDEX('Avtal för korttidsarbete'!$F$13:$F$1012,$FE535))</f>
        <v>x</v>
      </c>
      <c r="FI535" s="112" t="b">
        <f t="shared" si="1008"/>
        <v>0</v>
      </c>
      <c r="FJ535" s="135">
        <f t="shared" si="1009"/>
        <v>44166</v>
      </c>
      <c r="FK535" s="135">
        <f t="shared" si="1010"/>
        <v>44377</v>
      </c>
      <c r="FL535" s="112" t="b">
        <f t="shared" si="1011"/>
        <v>0</v>
      </c>
      <c r="FM535" s="113">
        <f t="shared" si="1012"/>
        <v>44166</v>
      </c>
      <c r="FN535" s="135">
        <f t="shared" si="1013"/>
        <v>44377</v>
      </c>
      <c r="FO535" s="148" t="b">
        <f>IFERROR(INDEX('Avtal för korttidsarbete'!R:R,MATCH(D535,'Avtal för korttidsarbete'!$G:$G,0)),TRUE)</f>
        <v>1</v>
      </c>
      <c r="FP535" s="135" t="str">
        <f>IF(FO535,"-",INDEX('Avtal för korttidsarbete'!$D:$D,MATCH(D535,'Avtal för korttidsarbete'!$G:$G,0)))</f>
        <v>-</v>
      </c>
      <c r="FQ535" s="113" t="b">
        <f>IFERROR(G535&gt;INDEX(Uppsägningar!E:E,MATCH(C535,Uppsägningar!C:C,0)),FALSE)</f>
        <v>0</v>
      </c>
    </row>
    <row r="536" spans="1:173" x14ac:dyDescent="0.25">
      <c r="A536" s="19">
        <v>520</v>
      </c>
      <c r="B536" s="20"/>
      <c r="C536" s="183"/>
      <c r="D536" s="66"/>
      <c r="E536" s="212">
        <f>IFERROR(INDEX(Admin!$C$7:$C$10,MATCH(FP536,TblNivåValTExt,0)),0)</f>
        <v>0</v>
      </c>
      <c r="F536" s="1"/>
      <c r="G536" s="1"/>
      <c r="H536" s="78"/>
      <c r="I536" s="181"/>
      <c r="J536" s="181"/>
      <c r="K536" s="182"/>
      <c r="L536" s="182"/>
      <c r="M536" s="181"/>
      <c r="N536" s="181"/>
      <c r="O536" s="181"/>
      <c r="P536" s="182"/>
      <c r="Q536" s="182"/>
      <c r="R536" s="181"/>
      <c r="S536" s="181"/>
      <c r="T536" s="181"/>
      <c r="U536" s="182"/>
      <c r="V536" s="182"/>
      <c r="W536" s="181"/>
      <c r="X536" s="181"/>
      <c r="Y536" s="181"/>
      <c r="Z536" s="182"/>
      <c r="AA536" s="182"/>
      <c r="AB536" s="181"/>
      <c r="AC536" s="181"/>
      <c r="AD536" s="181"/>
      <c r="AE536" s="182"/>
      <c r="AF536" s="182"/>
      <c r="AG536" s="181"/>
      <c r="AH536" s="181"/>
      <c r="AI536" s="181"/>
      <c r="AJ536" s="182"/>
      <c r="AK536" s="182"/>
      <c r="AL536" s="181"/>
      <c r="AM536" s="181"/>
      <c r="AN536" s="181"/>
      <c r="AO536" s="182"/>
      <c r="AP536" s="182"/>
      <c r="AQ536" s="181"/>
      <c r="AR536" s="181"/>
      <c r="AS536" s="181"/>
      <c r="AT536" s="182"/>
      <c r="AU536" s="182"/>
      <c r="AV536" s="181"/>
      <c r="AW536" s="181"/>
      <c r="AX536" s="181"/>
      <c r="AY536" s="182"/>
      <c r="AZ536" s="182"/>
      <c r="BA536" s="181"/>
      <c r="BB536" s="181"/>
      <c r="BC536" s="181"/>
      <c r="BD536" s="182"/>
      <c r="BE536" s="182"/>
      <c r="BF536" s="181"/>
      <c r="BG536" s="180">
        <f t="shared" si="979"/>
        <v>0</v>
      </c>
      <c r="BH536" s="116" t="str">
        <f t="shared" si="980"/>
        <v/>
      </c>
      <c r="BI536" s="80" t="b">
        <f t="shared" si="928"/>
        <v>0</v>
      </c>
      <c r="BJ536" s="80" t="str">
        <f t="shared" si="929"/>
        <v/>
      </c>
      <c r="BK536" s="80" t="b">
        <f t="shared" si="981"/>
        <v>0</v>
      </c>
      <c r="BL536" s="13" t="str">
        <f t="shared" si="930"/>
        <v/>
      </c>
      <c r="BM536" s="13" t="b">
        <f t="shared" si="982"/>
        <v>0</v>
      </c>
      <c r="BN536" s="35" t="str">
        <f t="shared" si="931"/>
        <v/>
      </c>
      <c r="BO536" s="13" t="b">
        <f t="shared" si="932"/>
        <v>0</v>
      </c>
      <c r="BP536" s="35" t="str">
        <f t="shared" si="933"/>
        <v/>
      </c>
      <c r="BQ536" s="13" t="b">
        <f t="shared" si="934"/>
        <v>0</v>
      </c>
      <c r="BR536" s="35" t="str">
        <f t="shared" si="935"/>
        <v/>
      </c>
      <c r="BS536" s="35" t="b">
        <f t="shared" si="936"/>
        <v>0</v>
      </c>
      <c r="BT536" s="35" t="str">
        <f t="shared" si="937"/>
        <v/>
      </c>
      <c r="BU536" s="35" t="b">
        <f t="shared" si="938"/>
        <v>0</v>
      </c>
      <c r="BV536" s="35" t="str">
        <f t="shared" si="939"/>
        <v/>
      </c>
      <c r="BW536" s="13" t="b">
        <f t="shared" si="1014"/>
        <v>0</v>
      </c>
      <c r="BX536" s="35" t="str">
        <f t="shared" si="940"/>
        <v/>
      </c>
      <c r="BY536" s="265" t="b">
        <f t="shared" si="983"/>
        <v>0</v>
      </c>
      <c r="BZ536" s="35" t="str">
        <f t="shared" si="941"/>
        <v/>
      </c>
      <c r="CA536" s="265" t="b">
        <f t="shared" si="984"/>
        <v>0</v>
      </c>
      <c r="CB536" s="35" t="str">
        <f t="shared" si="942"/>
        <v/>
      </c>
      <c r="CC536" s="272" t="b">
        <f t="shared" si="985"/>
        <v>0</v>
      </c>
      <c r="CD536" s="35" t="str">
        <f t="shared" si="943"/>
        <v/>
      </c>
      <c r="CE536" s="13" t="b">
        <f t="shared" si="944"/>
        <v>0</v>
      </c>
      <c r="CF536" s="35" t="str">
        <f t="shared" si="945"/>
        <v/>
      </c>
      <c r="CG536" s="179">
        <f t="shared" si="946"/>
        <v>0</v>
      </c>
      <c r="CH536" s="179">
        <f t="shared" si="947"/>
        <v>0</v>
      </c>
      <c r="CI536" s="218">
        <f t="shared" si="986"/>
        <v>0</v>
      </c>
      <c r="CJ536" s="218">
        <f t="shared" si="987"/>
        <v>0</v>
      </c>
      <c r="CK536" s="218">
        <f t="shared" si="988"/>
        <v>0</v>
      </c>
      <c r="CL536" s="218">
        <f t="shared" si="989"/>
        <v>0</v>
      </c>
      <c r="CM536" s="218">
        <f t="shared" si="990"/>
        <v>0</v>
      </c>
      <c r="CN536" s="218">
        <f t="shared" si="991"/>
        <v>0</v>
      </c>
      <c r="CO536" s="218">
        <f t="shared" si="992"/>
        <v>0</v>
      </c>
      <c r="CP536" s="218">
        <f t="shared" si="993"/>
        <v>0</v>
      </c>
      <c r="CQ536" s="218">
        <f t="shared" si="994"/>
        <v>0</v>
      </c>
      <c r="CR536" s="218">
        <f t="shared" si="995"/>
        <v>0</v>
      </c>
      <c r="CS536" s="14">
        <f t="shared" si="948"/>
        <v>0</v>
      </c>
      <c r="CT536" s="236">
        <f t="shared" si="949"/>
        <v>0</v>
      </c>
      <c r="CU536" s="237">
        <f t="shared" si="926"/>
        <v>0</v>
      </c>
      <c r="CV536" s="16">
        <f t="shared" si="926"/>
        <v>0</v>
      </c>
      <c r="CW536" s="16">
        <f t="shared" si="926"/>
        <v>0</v>
      </c>
      <c r="CX536" s="16">
        <f t="shared" si="926"/>
        <v>0</v>
      </c>
      <c r="CY536" s="16">
        <f t="shared" si="926"/>
        <v>0</v>
      </c>
      <c r="CZ536" s="16">
        <f t="shared" si="926"/>
        <v>0</v>
      </c>
      <c r="DA536" s="16">
        <f t="shared" si="926"/>
        <v>0</v>
      </c>
      <c r="DB536" s="16">
        <f t="shared" si="926"/>
        <v>0</v>
      </c>
      <c r="DC536" s="16">
        <f t="shared" si="926"/>
        <v>0</v>
      </c>
      <c r="DD536" s="238">
        <f t="shared" si="926"/>
        <v>0</v>
      </c>
      <c r="DE536" s="232">
        <f t="shared" si="927"/>
        <v>0</v>
      </c>
      <c r="DF536" s="132">
        <f t="shared" si="927"/>
        <v>0</v>
      </c>
      <c r="DG536" s="132">
        <f t="shared" si="927"/>
        <v>0</v>
      </c>
      <c r="DH536" s="132">
        <f t="shared" si="927"/>
        <v>0</v>
      </c>
      <c r="DI536" s="132">
        <f t="shared" si="927"/>
        <v>0</v>
      </c>
      <c r="DJ536" s="132">
        <f t="shared" si="927"/>
        <v>0</v>
      </c>
      <c r="DK536" s="132">
        <f t="shared" si="927"/>
        <v>0</v>
      </c>
      <c r="DL536" s="132">
        <f t="shared" si="927"/>
        <v>0</v>
      </c>
      <c r="DM536" s="132">
        <f t="shared" si="927"/>
        <v>0</v>
      </c>
      <c r="DN536" s="233">
        <f t="shared" si="927"/>
        <v>0</v>
      </c>
      <c r="DO536" s="232">
        <f t="shared" si="950"/>
        <v>0</v>
      </c>
      <c r="DP536" s="132">
        <f t="shared" si="951"/>
        <v>0</v>
      </c>
      <c r="DQ536" s="132">
        <f t="shared" si="952"/>
        <v>0</v>
      </c>
      <c r="DR536" s="132">
        <f t="shared" si="953"/>
        <v>0</v>
      </c>
      <c r="DS536" s="132">
        <f t="shared" si="954"/>
        <v>0</v>
      </c>
      <c r="DT536" s="132">
        <f t="shared" si="955"/>
        <v>0</v>
      </c>
      <c r="DU536" s="132">
        <f t="shared" si="956"/>
        <v>0</v>
      </c>
      <c r="DV536" s="132">
        <f t="shared" si="957"/>
        <v>0</v>
      </c>
      <c r="DW536" s="132">
        <f t="shared" si="958"/>
        <v>0</v>
      </c>
      <c r="DX536" s="233">
        <f t="shared" si="959"/>
        <v>0</v>
      </c>
      <c r="DY536" s="231" t="b">
        <f t="shared" si="996"/>
        <v>0</v>
      </c>
      <c r="DZ536" s="163"/>
      <c r="EA536" s="226" t="str">
        <f t="shared" si="997"/>
        <v/>
      </c>
      <c r="EB536" s="178" t="str">
        <f t="shared" si="998"/>
        <v/>
      </c>
      <c r="EC536" s="178" t="str">
        <f t="shared" si="999"/>
        <v/>
      </c>
      <c r="ED536" s="178" t="str">
        <f t="shared" si="1000"/>
        <v/>
      </c>
      <c r="EE536" s="178" t="str">
        <f t="shared" si="1001"/>
        <v/>
      </c>
      <c r="EF536" s="178" t="str">
        <f t="shared" si="1002"/>
        <v/>
      </c>
      <c r="EG536" s="178" t="str">
        <f t="shared" si="1003"/>
        <v/>
      </c>
      <c r="EH536" s="178" t="str">
        <f t="shared" si="1004"/>
        <v/>
      </c>
      <c r="EI536" s="178" t="str">
        <f t="shared" si="1005"/>
        <v/>
      </c>
      <c r="EJ536" s="227" t="str">
        <f t="shared" si="1006"/>
        <v/>
      </c>
      <c r="EK536" s="230" t="str">
        <f t="shared" si="960"/>
        <v/>
      </c>
      <c r="EL536" s="177" t="str">
        <f t="shared" si="961"/>
        <v/>
      </c>
      <c r="EM536" s="177" t="str">
        <f t="shared" si="962"/>
        <v/>
      </c>
      <c r="EN536" s="177" t="str">
        <f t="shared" si="963"/>
        <v/>
      </c>
      <c r="EO536" s="177" t="str">
        <f t="shared" si="964"/>
        <v/>
      </c>
      <c r="EP536" s="177" t="str">
        <f t="shared" si="965"/>
        <v/>
      </c>
      <c r="EQ536" s="177" t="str">
        <f t="shared" si="966"/>
        <v/>
      </c>
      <c r="ER536" s="177" t="str">
        <f t="shared" si="967"/>
        <v/>
      </c>
      <c r="ES536" s="177" t="str">
        <f t="shared" si="968"/>
        <v/>
      </c>
      <c r="ET536" s="177" t="str">
        <f t="shared" si="969"/>
        <v/>
      </c>
      <c r="EU536" s="229" t="e">
        <f t="shared" si="970"/>
        <v>#VALUE!</v>
      </c>
      <c r="EV536" s="27" t="e">
        <f t="shared" si="971"/>
        <v>#VALUE!</v>
      </c>
      <c r="EW536" s="27" t="e">
        <f t="shared" si="972"/>
        <v>#VALUE!</v>
      </c>
      <c r="EX536" s="28" t="e">
        <f t="shared" si="973"/>
        <v>#VALUE!</v>
      </c>
      <c r="EY536" s="28" t="e">
        <f t="shared" si="974"/>
        <v>#VALUE!</v>
      </c>
      <c r="EZ536" s="28" t="b">
        <f t="shared" si="975"/>
        <v>0</v>
      </c>
      <c r="FA536" s="176" t="str">
        <f t="shared" si="976"/>
        <v/>
      </c>
      <c r="FB536" s="27" t="e" cm="1">
        <f t="array" aca="1" ref="FB536" ca="1">TEXT(RIGHT(10-RIGHT(SUM(INDEX(1*(MID(MID(C536,1,1)*2,ROW(INDIRECT("1:"&amp;LEN(MID(C536,1,1)*2))),1)),,))+MID(C536,2,1)+
SUM(INDEX(1*(MID(MID(C536,3,1)*2,ROW(INDIRECT("1:"&amp;LEN(MID(C536,3,1)*2))),1)),,))+MID(C536,4,1)+
SUM(INDEX(1*(MID(MID(C536,5,1)*2,ROW(INDIRECT("1:"&amp;LEN(MID(C536,5,1)*2))),1)),,))+MID(C536,6,1)+
SUM(INDEX(1*(MID(MID(C536,8,1)*2,ROW(INDIRECT("1:"&amp;LEN(MID(C536,8,1)*2))),1)),,))+MID(C536,9,1)+
SUM(INDEX(1*(MID(MID(C536,10,1)*2,ROW(INDIRECT("1:"&amp;LEN(MID(C536,10,1)*2))),1)),,)),1),1),"0")</f>
        <v>#VALUE!</v>
      </c>
      <c r="FC536" s="27" t="str">
        <f t="shared" si="977"/>
        <v/>
      </c>
      <c r="FD536" s="29" t="b">
        <f t="shared" si="978"/>
        <v>0</v>
      </c>
      <c r="FE536" s="112" t="b">
        <f>IFERROR(MATCH(D536,'Avtal för korttidsarbete'!$G$13:$G$1012,0),TRUE)</f>
        <v>1</v>
      </c>
      <c r="FF536" s="112" t="b">
        <f t="shared" si="1007"/>
        <v>0</v>
      </c>
      <c r="FG536" s="113" t="str" cm="1">
        <f t="array" ref="FG536">IF(FE536=TRUE,"x",INDEX('Avtal för korttidsarbete'!$E$13:$E$1012,$FE536))</f>
        <v>x</v>
      </c>
      <c r="FH536" s="113" t="str" cm="1">
        <f t="array" ref="FH536">IF(FE536=TRUE,"x",INDEX('Avtal för korttidsarbete'!$F$13:$F$1012,$FE536))</f>
        <v>x</v>
      </c>
      <c r="FI536" s="112" t="b">
        <f t="shared" si="1008"/>
        <v>0</v>
      </c>
      <c r="FJ536" s="135">
        <f t="shared" si="1009"/>
        <v>44166</v>
      </c>
      <c r="FK536" s="135">
        <f t="shared" si="1010"/>
        <v>44377</v>
      </c>
      <c r="FL536" s="112" t="b">
        <f t="shared" si="1011"/>
        <v>0</v>
      </c>
      <c r="FM536" s="113">
        <f t="shared" si="1012"/>
        <v>44166</v>
      </c>
      <c r="FN536" s="135">
        <f t="shared" si="1013"/>
        <v>44377</v>
      </c>
      <c r="FO536" s="148" t="b">
        <f>IFERROR(INDEX('Avtal för korttidsarbete'!R:R,MATCH(D536,'Avtal för korttidsarbete'!$G:$G,0)),TRUE)</f>
        <v>1</v>
      </c>
      <c r="FP536" s="135" t="str">
        <f>IF(FO536,"-",INDEX('Avtal för korttidsarbete'!$D:$D,MATCH(D536,'Avtal för korttidsarbete'!$G:$G,0)))</f>
        <v>-</v>
      </c>
      <c r="FQ536" s="113" t="b">
        <f>IFERROR(G536&gt;INDEX(Uppsägningar!E:E,MATCH(C536,Uppsägningar!C:C,0)),FALSE)</f>
        <v>0</v>
      </c>
    </row>
    <row r="537" spans="1:173" x14ac:dyDescent="0.25">
      <c r="A537" s="19">
        <v>521</v>
      </c>
      <c r="B537" s="20"/>
      <c r="C537" s="183"/>
      <c r="D537" s="66"/>
      <c r="E537" s="212">
        <f>IFERROR(INDEX(Admin!$C$7:$C$10,MATCH(FP537,TblNivåValTExt,0)),0)</f>
        <v>0</v>
      </c>
      <c r="F537" s="1"/>
      <c r="G537" s="1"/>
      <c r="H537" s="78"/>
      <c r="I537" s="181"/>
      <c r="J537" s="181"/>
      <c r="K537" s="182"/>
      <c r="L537" s="182"/>
      <c r="M537" s="181"/>
      <c r="N537" s="181"/>
      <c r="O537" s="181"/>
      <c r="P537" s="182"/>
      <c r="Q537" s="182"/>
      <c r="R537" s="181"/>
      <c r="S537" s="181"/>
      <c r="T537" s="181"/>
      <c r="U537" s="182"/>
      <c r="V537" s="182"/>
      <c r="W537" s="181"/>
      <c r="X537" s="181"/>
      <c r="Y537" s="181"/>
      <c r="Z537" s="182"/>
      <c r="AA537" s="182"/>
      <c r="AB537" s="181"/>
      <c r="AC537" s="181"/>
      <c r="AD537" s="181"/>
      <c r="AE537" s="182"/>
      <c r="AF537" s="182"/>
      <c r="AG537" s="181"/>
      <c r="AH537" s="181"/>
      <c r="AI537" s="181"/>
      <c r="AJ537" s="182"/>
      <c r="AK537" s="182"/>
      <c r="AL537" s="181"/>
      <c r="AM537" s="181"/>
      <c r="AN537" s="181"/>
      <c r="AO537" s="182"/>
      <c r="AP537" s="182"/>
      <c r="AQ537" s="181"/>
      <c r="AR537" s="181"/>
      <c r="AS537" s="181"/>
      <c r="AT537" s="182"/>
      <c r="AU537" s="182"/>
      <c r="AV537" s="181"/>
      <c r="AW537" s="181"/>
      <c r="AX537" s="181"/>
      <c r="AY537" s="182"/>
      <c r="AZ537" s="182"/>
      <c r="BA537" s="181"/>
      <c r="BB537" s="181"/>
      <c r="BC537" s="181"/>
      <c r="BD537" s="182"/>
      <c r="BE537" s="182"/>
      <c r="BF537" s="181"/>
      <c r="BG537" s="180">
        <f t="shared" si="979"/>
        <v>0</v>
      </c>
      <c r="BH537" s="116" t="str">
        <f t="shared" si="980"/>
        <v/>
      </c>
      <c r="BI537" s="80" t="b">
        <f t="shared" si="928"/>
        <v>0</v>
      </c>
      <c r="BJ537" s="80" t="str">
        <f t="shared" si="929"/>
        <v/>
      </c>
      <c r="BK537" s="80" t="b">
        <f t="shared" si="981"/>
        <v>0</v>
      </c>
      <c r="BL537" s="13" t="str">
        <f t="shared" si="930"/>
        <v/>
      </c>
      <c r="BM537" s="13" t="b">
        <f t="shared" si="982"/>
        <v>0</v>
      </c>
      <c r="BN537" s="35" t="str">
        <f t="shared" si="931"/>
        <v/>
      </c>
      <c r="BO537" s="13" t="b">
        <f t="shared" si="932"/>
        <v>0</v>
      </c>
      <c r="BP537" s="35" t="str">
        <f t="shared" si="933"/>
        <v/>
      </c>
      <c r="BQ537" s="13" t="b">
        <f t="shared" si="934"/>
        <v>0</v>
      </c>
      <c r="BR537" s="35" t="str">
        <f t="shared" si="935"/>
        <v/>
      </c>
      <c r="BS537" s="35" t="b">
        <f t="shared" si="936"/>
        <v>0</v>
      </c>
      <c r="BT537" s="35" t="str">
        <f t="shared" si="937"/>
        <v/>
      </c>
      <c r="BU537" s="35" t="b">
        <f t="shared" si="938"/>
        <v>0</v>
      </c>
      <c r="BV537" s="35" t="str">
        <f t="shared" si="939"/>
        <v/>
      </c>
      <c r="BW537" s="13" t="b">
        <f t="shared" si="1014"/>
        <v>0</v>
      </c>
      <c r="BX537" s="35" t="str">
        <f t="shared" si="940"/>
        <v/>
      </c>
      <c r="BY537" s="265" t="b">
        <f t="shared" si="983"/>
        <v>0</v>
      </c>
      <c r="BZ537" s="35" t="str">
        <f t="shared" si="941"/>
        <v/>
      </c>
      <c r="CA537" s="265" t="b">
        <f t="shared" si="984"/>
        <v>0</v>
      </c>
      <c r="CB537" s="35" t="str">
        <f t="shared" si="942"/>
        <v/>
      </c>
      <c r="CC537" s="272" t="b">
        <f t="shared" si="985"/>
        <v>0</v>
      </c>
      <c r="CD537" s="35" t="str">
        <f t="shared" si="943"/>
        <v/>
      </c>
      <c r="CE537" s="13" t="b">
        <f t="shared" si="944"/>
        <v>0</v>
      </c>
      <c r="CF537" s="35" t="str">
        <f t="shared" si="945"/>
        <v/>
      </c>
      <c r="CG537" s="179">
        <f t="shared" si="946"/>
        <v>0</v>
      </c>
      <c r="CH537" s="179">
        <f t="shared" si="947"/>
        <v>0</v>
      </c>
      <c r="CI537" s="218">
        <f t="shared" si="986"/>
        <v>0</v>
      </c>
      <c r="CJ537" s="218">
        <f t="shared" si="987"/>
        <v>0</v>
      </c>
      <c r="CK537" s="218">
        <f t="shared" si="988"/>
        <v>0</v>
      </c>
      <c r="CL537" s="218">
        <f t="shared" si="989"/>
        <v>0</v>
      </c>
      <c r="CM537" s="218">
        <f t="shared" si="990"/>
        <v>0</v>
      </c>
      <c r="CN537" s="218">
        <f t="shared" si="991"/>
        <v>0</v>
      </c>
      <c r="CO537" s="218">
        <f t="shared" si="992"/>
        <v>0</v>
      </c>
      <c r="CP537" s="218">
        <f t="shared" si="993"/>
        <v>0</v>
      </c>
      <c r="CQ537" s="218">
        <f t="shared" si="994"/>
        <v>0</v>
      </c>
      <c r="CR537" s="218">
        <f t="shared" si="995"/>
        <v>0</v>
      </c>
      <c r="CS537" s="14">
        <f t="shared" si="948"/>
        <v>0</v>
      </c>
      <c r="CT537" s="236">
        <f t="shared" si="949"/>
        <v>0</v>
      </c>
      <c r="CU537" s="237">
        <f t="shared" ref="CU537:DD546" si="1015">IF(AND($CS537,$CT537,CU$12),MAX(0,MIN(CU$10,$CT537)-MAX(CU$9,$CS537)+1),0)</f>
        <v>0</v>
      </c>
      <c r="CV537" s="16">
        <f t="shared" si="1015"/>
        <v>0</v>
      </c>
      <c r="CW537" s="16">
        <f t="shared" si="1015"/>
        <v>0</v>
      </c>
      <c r="CX537" s="16">
        <f t="shared" si="1015"/>
        <v>0</v>
      </c>
      <c r="CY537" s="16">
        <f t="shared" si="1015"/>
        <v>0</v>
      </c>
      <c r="CZ537" s="16">
        <f t="shared" si="1015"/>
        <v>0</v>
      </c>
      <c r="DA537" s="16">
        <f t="shared" si="1015"/>
        <v>0</v>
      </c>
      <c r="DB537" s="16">
        <f t="shared" si="1015"/>
        <v>0</v>
      </c>
      <c r="DC537" s="16">
        <f t="shared" si="1015"/>
        <v>0</v>
      </c>
      <c r="DD537" s="238">
        <f t="shared" si="1015"/>
        <v>0</v>
      </c>
      <c r="DE537" s="232">
        <f t="shared" ref="DE537:DN546" si="1016">IF($H537&lt;=0,0,MAX(0,MIN($H537,$DE$11)))</f>
        <v>0</v>
      </c>
      <c r="DF537" s="132">
        <f t="shared" si="1016"/>
        <v>0</v>
      </c>
      <c r="DG537" s="132">
        <f t="shared" si="1016"/>
        <v>0</v>
      </c>
      <c r="DH537" s="132">
        <f t="shared" si="1016"/>
        <v>0</v>
      </c>
      <c r="DI537" s="132">
        <f t="shared" si="1016"/>
        <v>0</v>
      </c>
      <c r="DJ537" s="132">
        <f t="shared" si="1016"/>
        <v>0</v>
      </c>
      <c r="DK537" s="132">
        <f t="shared" si="1016"/>
        <v>0</v>
      </c>
      <c r="DL537" s="132">
        <f t="shared" si="1016"/>
        <v>0</v>
      </c>
      <c r="DM537" s="132">
        <f t="shared" si="1016"/>
        <v>0</v>
      </c>
      <c r="DN537" s="233">
        <f t="shared" si="1016"/>
        <v>0</v>
      </c>
      <c r="DO537" s="232">
        <f t="shared" si="950"/>
        <v>0</v>
      </c>
      <c r="DP537" s="132">
        <f t="shared" si="951"/>
        <v>0</v>
      </c>
      <c r="DQ537" s="132">
        <f t="shared" si="952"/>
        <v>0</v>
      </c>
      <c r="DR537" s="132">
        <f t="shared" si="953"/>
        <v>0</v>
      </c>
      <c r="DS537" s="132">
        <f t="shared" si="954"/>
        <v>0</v>
      </c>
      <c r="DT537" s="132">
        <f t="shared" si="955"/>
        <v>0</v>
      </c>
      <c r="DU537" s="132">
        <f t="shared" si="956"/>
        <v>0</v>
      </c>
      <c r="DV537" s="132">
        <f t="shared" si="957"/>
        <v>0</v>
      </c>
      <c r="DW537" s="132">
        <f t="shared" si="958"/>
        <v>0</v>
      </c>
      <c r="DX537" s="233">
        <f t="shared" si="959"/>
        <v>0</v>
      </c>
      <c r="DY537" s="231" t="b">
        <f t="shared" si="996"/>
        <v>0</v>
      </c>
      <c r="DZ537" s="163"/>
      <c r="EA537" s="226" t="str">
        <f t="shared" si="997"/>
        <v/>
      </c>
      <c r="EB537" s="178" t="str">
        <f t="shared" si="998"/>
        <v/>
      </c>
      <c r="EC537" s="178" t="str">
        <f t="shared" si="999"/>
        <v/>
      </c>
      <c r="ED537" s="178" t="str">
        <f t="shared" si="1000"/>
        <v/>
      </c>
      <c r="EE537" s="178" t="str">
        <f t="shared" si="1001"/>
        <v/>
      </c>
      <c r="EF537" s="178" t="str">
        <f t="shared" si="1002"/>
        <v/>
      </c>
      <c r="EG537" s="178" t="str">
        <f t="shared" si="1003"/>
        <v/>
      </c>
      <c r="EH537" s="178" t="str">
        <f t="shared" si="1004"/>
        <v/>
      </c>
      <c r="EI537" s="178" t="str">
        <f t="shared" si="1005"/>
        <v/>
      </c>
      <c r="EJ537" s="227" t="str">
        <f t="shared" si="1006"/>
        <v/>
      </c>
      <c r="EK537" s="230" t="str">
        <f t="shared" si="960"/>
        <v/>
      </c>
      <c r="EL537" s="177" t="str">
        <f t="shared" si="961"/>
        <v/>
      </c>
      <c r="EM537" s="177" t="str">
        <f t="shared" si="962"/>
        <v/>
      </c>
      <c r="EN537" s="177" t="str">
        <f t="shared" si="963"/>
        <v/>
      </c>
      <c r="EO537" s="177" t="str">
        <f t="shared" si="964"/>
        <v/>
      </c>
      <c r="EP537" s="177" t="str">
        <f t="shared" si="965"/>
        <v/>
      </c>
      <c r="EQ537" s="177" t="str">
        <f t="shared" si="966"/>
        <v/>
      </c>
      <c r="ER537" s="177" t="str">
        <f t="shared" si="967"/>
        <v/>
      </c>
      <c r="ES537" s="177" t="str">
        <f t="shared" si="968"/>
        <v/>
      </c>
      <c r="ET537" s="177" t="str">
        <f t="shared" si="969"/>
        <v/>
      </c>
      <c r="EU537" s="229" t="e">
        <f t="shared" si="970"/>
        <v>#VALUE!</v>
      </c>
      <c r="EV537" s="27" t="e">
        <f t="shared" si="971"/>
        <v>#VALUE!</v>
      </c>
      <c r="EW537" s="27" t="e">
        <f t="shared" si="972"/>
        <v>#VALUE!</v>
      </c>
      <c r="EX537" s="28" t="e">
        <f t="shared" si="973"/>
        <v>#VALUE!</v>
      </c>
      <c r="EY537" s="28" t="e">
        <f t="shared" si="974"/>
        <v>#VALUE!</v>
      </c>
      <c r="EZ537" s="28" t="b">
        <f t="shared" si="975"/>
        <v>0</v>
      </c>
      <c r="FA537" s="176" t="str">
        <f t="shared" si="976"/>
        <v/>
      </c>
      <c r="FB537" s="27" t="e" cm="1">
        <f t="array" aca="1" ref="FB537" ca="1">TEXT(RIGHT(10-RIGHT(SUM(INDEX(1*(MID(MID(C537,1,1)*2,ROW(INDIRECT("1:"&amp;LEN(MID(C537,1,1)*2))),1)),,))+MID(C537,2,1)+
SUM(INDEX(1*(MID(MID(C537,3,1)*2,ROW(INDIRECT("1:"&amp;LEN(MID(C537,3,1)*2))),1)),,))+MID(C537,4,1)+
SUM(INDEX(1*(MID(MID(C537,5,1)*2,ROW(INDIRECT("1:"&amp;LEN(MID(C537,5,1)*2))),1)),,))+MID(C537,6,1)+
SUM(INDEX(1*(MID(MID(C537,8,1)*2,ROW(INDIRECT("1:"&amp;LEN(MID(C537,8,1)*2))),1)),,))+MID(C537,9,1)+
SUM(INDEX(1*(MID(MID(C537,10,1)*2,ROW(INDIRECT("1:"&amp;LEN(MID(C537,10,1)*2))),1)),,)),1),1),"0")</f>
        <v>#VALUE!</v>
      </c>
      <c r="FC537" s="27" t="str">
        <f t="shared" si="977"/>
        <v/>
      </c>
      <c r="FD537" s="29" t="b">
        <f t="shared" si="978"/>
        <v>0</v>
      </c>
      <c r="FE537" s="112" t="b">
        <f>IFERROR(MATCH(D537,'Avtal för korttidsarbete'!$G$13:$G$1012,0),TRUE)</f>
        <v>1</v>
      </c>
      <c r="FF537" s="112" t="b">
        <f t="shared" si="1007"/>
        <v>0</v>
      </c>
      <c r="FG537" s="113" t="str" cm="1">
        <f t="array" ref="FG537">IF(FE537=TRUE,"x",INDEX('Avtal för korttidsarbete'!$E$13:$E$1012,$FE537))</f>
        <v>x</v>
      </c>
      <c r="FH537" s="113" t="str" cm="1">
        <f t="array" ref="FH537">IF(FE537=TRUE,"x",INDEX('Avtal för korttidsarbete'!$F$13:$F$1012,$FE537))</f>
        <v>x</v>
      </c>
      <c r="FI537" s="112" t="b">
        <f t="shared" si="1008"/>
        <v>0</v>
      </c>
      <c r="FJ537" s="135">
        <f t="shared" si="1009"/>
        <v>44166</v>
      </c>
      <c r="FK537" s="135">
        <f t="shared" si="1010"/>
        <v>44377</v>
      </c>
      <c r="FL537" s="112" t="b">
        <f t="shared" si="1011"/>
        <v>0</v>
      </c>
      <c r="FM537" s="113">
        <f t="shared" si="1012"/>
        <v>44166</v>
      </c>
      <c r="FN537" s="135">
        <f t="shared" si="1013"/>
        <v>44377</v>
      </c>
      <c r="FO537" s="148" t="b">
        <f>IFERROR(INDEX('Avtal för korttidsarbete'!R:R,MATCH(D537,'Avtal för korttidsarbete'!$G:$G,0)),TRUE)</f>
        <v>1</v>
      </c>
      <c r="FP537" s="135" t="str">
        <f>IF(FO537,"-",INDEX('Avtal för korttidsarbete'!$D:$D,MATCH(D537,'Avtal för korttidsarbete'!$G:$G,0)))</f>
        <v>-</v>
      </c>
      <c r="FQ537" s="113" t="b">
        <f>IFERROR(G537&gt;INDEX(Uppsägningar!E:E,MATCH(C537,Uppsägningar!C:C,0)),FALSE)</f>
        <v>0</v>
      </c>
    </row>
    <row r="538" spans="1:173" x14ac:dyDescent="0.25">
      <c r="A538" s="19">
        <v>522</v>
      </c>
      <c r="B538" s="20"/>
      <c r="C538" s="183"/>
      <c r="D538" s="66"/>
      <c r="E538" s="212">
        <f>IFERROR(INDEX(Admin!$C$7:$C$10,MATCH(FP538,TblNivåValTExt,0)),0)</f>
        <v>0</v>
      </c>
      <c r="F538" s="1"/>
      <c r="G538" s="1"/>
      <c r="H538" s="78"/>
      <c r="I538" s="181"/>
      <c r="J538" s="181"/>
      <c r="K538" s="182"/>
      <c r="L538" s="182"/>
      <c r="M538" s="181"/>
      <c r="N538" s="181"/>
      <c r="O538" s="181"/>
      <c r="P538" s="182"/>
      <c r="Q538" s="182"/>
      <c r="R538" s="181"/>
      <c r="S538" s="181"/>
      <c r="T538" s="181"/>
      <c r="U538" s="182"/>
      <c r="V538" s="182"/>
      <c r="W538" s="181"/>
      <c r="X538" s="181"/>
      <c r="Y538" s="181"/>
      <c r="Z538" s="182"/>
      <c r="AA538" s="182"/>
      <c r="AB538" s="181"/>
      <c r="AC538" s="181"/>
      <c r="AD538" s="181"/>
      <c r="AE538" s="182"/>
      <c r="AF538" s="182"/>
      <c r="AG538" s="181"/>
      <c r="AH538" s="181"/>
      <c r="AI538" s="181"/>
      <c r="AJ538" s="182"/>
      <c r="AK538" s="182"/>
      <c r="AL538" s="181"/>
      <c r="AM538" s="181"/>
      <c r="AN538" s="181"/>
      <c r="AO538" s="182"/>
      <c r="AP538" s="182"/>
      <c r="AQ538" s="181"/>
      <c r="AR538" s="181"/>
      <c r="AS538" s="181"/>
      <c r="AT538" s="182"/>
      <c r="AU538" s="182"/>
      <c r="AV538" s="181"/>
      <c r="AW538" s="181"/>
      <c r="AX538" s="181"/>
      <c r="AY538" s="182"/>
      <c r="AZ538" s="182"/>
      <c r="BA538" s="181"/>
      <c r="BB538" s="181"/>
      <c r="BC538" s="181"/>
      <c r="BD538" s="182"/>
      <c r="BE538" s="182"/>
      <c r="BF538" s="181"/>
      <c r="BG538" s="180">
        <f t="shared" si="979"/>
        <v>0</v>
      </c>
      <c r="BH538" s="116" t="str">
        <f t="shared" si="980"/>
        <v/>
      </c>
      <c r="BI538" s="80" t="b">
        <f t="shared" si="928"/>
        <v>0</v>
      </c>
      <c r="BJ538" s="80" t="str">
        <f t="shared" si="929"/>
        <v/>
      </c>
      <c r="BK538" s="80" t="b">
        <f t="shared" si="981"/>
        <v>0</v>
      </c>
      <c r="BL538" s="13" t="str">
        <f t="shared" si="930"/>
        <v/>
      </c>
      <c r="BM538" s="13" t="b">
        <f t="shared" si="982"/>
        <v>0</v>
      </c>
      <c r="BN538" s="35" t="str">
        <f t="shared" si="931"/>
        <v/>
      </c>
      <c r="BO538" s="13" t="b">
        <f t="shared" si="932"/>
        <v>0</v>
      </c>
      <c r="BP538" s="35" t="str">
        <f t="shared" si="933"/>
        <v/>
      </c>
      <c r="BQ538" s="13" t="b">
        <f t="shared" si="934"/>
        <v>0</v>
      </c>
      <c r="BR538" s="35" t="str">
        <f t="shared" si="935"/>
        <v/>
      </c>
      <c r="BS538" s="35" t="b">
        <f t="shared" si="936"/>
        <v>0</v>
      </c>
      <c r="BT538" s="35" t="str">
        <f t="shared" si="937"/>
        <v/>
      </c>
      <c r="BU538" s="35" t="b">
        <f t="shared" si="938"/>
        <v>0</v>
      </c>
      <c r="BV538" s="35" t="str">
        <f t="shared" si="939"/>
        <v/>
      </c>
      <c r="BW538" s="13" t="b">
        <f t="shared" si="1014"/>
        <v>0</v>
      </c>
      <c r="BX538" s="35" t="str">
        <f t="shared" si="940"/>
        <v/>
      </c>
      <c r="BY538" s="265" t="b">
        <f t="shared" si="983"/>
        <v>0</v>
      </c>
      <c r="BZ538" s="35" t="str">
        <f t="shared" si="941"/>
        <v/>
      </c>
      <c r="CA538" s="265" t="b">
        <f t="shared" si="984"/>
        <v>0</v>
      </c>
      <c r="CB538" s="35" t="str">
        <f t="shared" si="942"/>
        <v/>
      </c>
      <c r="CC538" s="272" t="b">
        <f t="shared" si="985"/>
        <v>0</v>
      </c>
      <c r="CD538" s="35" t="str">
        <f t="shared" si="943"/>
        <v/>
      </c>
      <c r="CE538" s="13" t="b">
        <f t="shared" si="944"/>
        <v>0</v>
      </c>
      <c r="CF538" s="35" t="str">
        <f t="shared" si="945"/>
        <v/>
      </c>
      <c r="CG538" s="179">
        <f t="shared" si="946"/>
        <v>0</v>
      </c>
      <c r="CH538" s="179">
        <f t="shared" si="947"/>
        <v>0</v>
      </c>
      <c r="CI538" s="218">
        <f t="shared" si="986"/>
        <v>0</v>
      </c>
      <c r="CJ538" s="218">
        <f t="shared" si="987"/>
        <v>0</v>
      </c>
      <c r="CK538" s="218">
        <f t="shared" si="988"/>
        <v>0</v>
      </c>
      <c r="CL538" s="218">
        <f t="shared" si="989"/>
        <v>0</v>
      </c>
      <c r="CM538" s="218">
        <f t="shared" si="990"/>
        <v>0</v>
      </c>
      <c r="CN538" s="218">
        <f t="shared" si="991"/>
        <v>0</v>
      </c>
      <c r="CO538" s="218">
        <f t="shared" si="992"/>
        <v>0</v>
      </c>
      <c r="CP538" s="218">
        <f t="shared" si="993"/>
        <v>0</v>
      </c>
      <c r="CQ538" s="218">
        <f t="shared" si="994"/>
        <v>0</v>
      </c>
      <c r="CR538" s="218">
        <f t="shared" si="995"/>
        <v>0</v>
      </c>
      <c r="CS538" s="14">
        <f t="shared" si="948"/>
        <v>0</v>
      </c>
      <c r="CT538" s="236">
        <f t="shared" si="949"/>
        <v>0</v>
      </c>
      <c r="CU538" s="237">
        <f t="shared" si="1015"/>
        <v>0</v>
      </c>
      <c r="CV538" s="16">
        <f t="shared" si="1015"/>
        <v>0</v>
      </c>
      <c r="CW538" s="16">
        <f t="shared" si="1015"/>
        <v>0</v>
      </c>
      <c r="CX538" s="16">
        <f t="shared" si="1015"/>
        <v>0</v>
      </c>
      <c r="CY538" s="16">
        <f t="shared" si="1015"/>
        <v>0</v>
      </c>
      <c r="CZ538" s="16">
        <f t="shared" si="1015"/>
        <v>0</v>
      </c>
      <c r="DA538" s="16">
        <f t="shared" si="1015"/>
        <v>0</v>
      </c>
      <c r="DB538" s="16">
        <f t="shared" si="1015"/>
        <v>0</v>
      </c>
      <c r="DC538" s="16">
        <f t="shared" si="1015"/>
        <v>0</v>
      </c>
      <c r="DD538" s="238">
        <f t="shared" si="1015"/>
        <v>0</v>
      </c>
      <c r="DE538" s="232">
        <f t="shared" si="1016"/>
        <v>0</v>
      </c>
      <c r="DF538" s="132">
        <f t="shared" si="1016"/>
        <v>0</v>
      </c>
      <c r="DG538" s="132">
        <f t="shared" si="1016"/>
        <v>0</v>
      </c>
      <c r="DH538" s="132">
        <f t="shared" si="1016"/>
        <v>0</v>
      </c>
      <c r="DI538" s="132">
        <f t="shared" si="1016"/>
        <v>0</v>
      </c>
      <c r="DJ538" s="132">
        <f t="shared" si="1016"/>
        <v>0</v>
      </c>
      <c r="DK538" s="132">
        <f t="shared" si="1016"/>
        <v>0</v>
      </c>
      <c r="DL538" s="132">
        <f t="shared" si="1016"/>
        <v>0</v>
      </c>
      <c r="DM538" s="132">
        <f t="shared" si="1016"/>
        <v>0</v>
      </c>
      <c r="DN538" s="233">
        <f t="shared" si="1016"/>
        <v>0</v>
      </c>
      <c r="DO538" s="232">
        <f t="shared" si="950"/>
        <v>0</v>
      </c>
      <c r="DP538" s="132">
        <f t="shared" si="951"/>
        <v>0</v>
      </c>
      <c r="DQ538" s="132">
        <f t="shared" si="952"/>
        <v>0</v>
      </c>
      <c r="DR538" s="132">
        <f t="shared" si="953"/>
        <v>0</v>
      </c>
      <c r="DS538" s="132">
        <f t="shared" si="954"/>
        <v>0</v>
      </c>
      <c r="DT538" s="132">
        <f t="shared" si="955"/>
        <v>0</v>
      </c>
      <c r="DU538" s="132">
        <f t="shared" si="956"/>
        <v>0</v>
      </c>
      <c r="DV538" s="132">
        <f t="shared" si="957"/>
        <v>0</v>
      </c>
      <c r="DW538" s="132">
        <f t="shared" si="958"/>
        <v>0</v>
      </c>
      <c r="DX538" s="233">
        <f t="shared" si="959"/>
        <v>0</v>
      </c>
      <c r="DY538" s="231" t="b">
        <f t="shared" si="996"/>
        <v>0</v>
      </c>
      <c r="DZ538" s="163"/>
      <c r="EA538" s="226" t="str">
        <f t="shared" si="997"/>
        <v/>
      </c>
      <c r="EB538" s="178" t="str">
        <f t="shared" si="998"/>
        <v/>
      </c>
      <c r="EC538" s="178" t="str">
        <f t="shared" si="999"/>
        <v/>
      </c>
      <c r="ED538" s="178" t="str">
        <f t="shared" si="1000"/>
        <v/>
      </c>
      <c r="EE538" s="178" t="str">
        <f t="shared" si="1001"/>
        <v/>
      </c>
      <c r="EF538" s="178" t="str">
        <f t="shared" si="1002"/>
        <v/>
      </c>
      <c r="EG538" s="178" t="str">
        <f t="shared" si="1003"/>
        <v/>
      </c>
      <c r="EH538" s="178" t="str">
        <f t="shared" si="1004"/>
        <v/>
      </c>
      <c r="EI538" s="178" t="str">
        <f t="shared" si="1005"/>
        <v/>
      </c>
      <c r="EJ538" s="227" t="str">
        <f t="shared" si="1006"/>
        <v/>
      </c>
      <c r="EK538" s="230" t="str">
        <f t="shared" si="960"/>
        <v/>
      </c>
      <c r="EL538" s="177" t="str">
        <f t="shared" si="961"/>
        <v/>
      </c>
      <c r="EM538" s="177" t="str">
        <f t="shared" si="962"/>
        <v/>
      </c>
      <c r="EN538" s="177" t="str">
        <f t="shared" si="963"/>
        <v/>
      </c>
      <c r="EO538" s="177" t="str">
        <f t="shared" si="964"/>
        <v/>
      </c>
      <c r="EP538" s="177" t="str">
        <f t="shared" si="965"/>
        <v/>
      </c>
      <c r="EQ538" s="177" t="str">
        <f t="shared" si="966"/>
        <v/>
      </c>
      <c r="ER538" s="177" t="str">
        <f t="shared" si="967"/>
        <v/>
      </c>
      <c r="ES538" s="177" t="str">
        <f t="shared" si="968"/>
        <v/>
      </c>
      <c r="ET538" s="177" t="str">
        <f t="shared" si="969"/>
        <v/>
      </c>
      <c r="EU538" s="229" t="e">
        <f t="shared" si="970"/>
        <v>#VALUE!</v>
      </c>
      <c r="EV538" s="27" t="e">
        <f t="shared" si="971"/>
        <v>#VALUE!</v>
      </c>
      <c r="EW538" s="27" t="e">
        <f t="shared" si="972"/>
        <v>#VALUE!</v>
      </c>
      <c r="EX538" s="28" t="e">
        <f t="shared" si="973"/>
        <v>#VALUE!</v>
      </c>
      <c r="EY538" s="28" t="e">
        <f t="shared" si="974"/>
        <v>#VALUE!</v>
      </c>
      <c r="EZ538" s="28" t="b">
        <f t="shared" si="975"/>
        <v>0</v>
      </c>
      <c r="FA538" s="176" t="str">
        <f t="shared" si="976"/>
        <v/>
      </c>
      <c r="FB538" s="27" t="e" cm="1">
        <f t="array" aca="1" ref="FB538" ca="1">TEXT(RIGHT(10-RIGHT(SUM(INDEX(1*(MID(MID(C538,1,1)*2,ROW(INDIRECT("1:"&amp;LEN(MID(C538,1,1)*2))),1)),,))+MID(C538,2,1)+
SUM(INDEX(1*(MID(MID(C538,3,1)*2,ROW(INDIRECT("1:"&amp;LEN(MID(C538,3,1)*2))),1)),,))+MID(C538,4,1)+
SUM(INDEX(1*(MID(MID(C538,5,1)*2,ROW(INDIRECT("1:"&amp;LEN(MID(C538,5,1)*2))),1)),,))+MID(C538,6,1)+
SUM(INDEX(1*(MID(MID(C538,8,1)*2,ROW(INDIRECT("1:"&amp;LEN(MID(C538,8,1)*2))),1)),,))+MID(C538,9,1)+
SUM(INDEX(1*(MID(MID(C538,10,1)*2,ROW(INDIRECT("1:"&amp;LEN(MID(C538,10,1)*2))),1)),,)),1),1),"0")</f>
        <v>#VALUE!</v>
      </c>
      <c r="FC538" s="27" t="str">
        <f t="shared" si="977"/>
        <v/>
      </c>
      <c r="FD538" s="29" t="b">
        <f t="shared" si="978"/>
        <v>0</v>
      </c>
      <c r="FE538" s="112" t="b">
        <f>IFERROR(MATCH(D538,'Avtal för korttidsarbete'!$G$13:$G$1012,0),TRUE)</f>
        <v>1</v>
      </c>
      <c r="FF538" s="112" t="b">
        <f t="shared" si="1007"/>
        <v>0</v>
      </c>
      <c r="FG538" s="113" t="str" cm="1">
        <f t="array" ref="FG538">IF(FE538=TRUE,"x",INDEX('Avtal för korttidsarbete'!$E$13:$E$1012,$FE538))</f>
        <v>x</v>
      </c>
      <c r="FH538" s="113" t="str" cm="1">
        <f t="array" ref="FH538">IF(FE538=TRUE,"x",INDEX('Avtal för korttidsarbete'!$F$13:$F$1012,$FE538))</f>
        <v>x</v>
      </c>
      <c r="FI538" s="112" t="b">
        <f t="shared" si="1008"/>
        <v>0</v>
      </c>
      <c r="FJ538" s="135">
        <f t="shared" si="1009"/>
        <v>44166</v>
      </c>
      <c r="FK538" s="135">
        <f t="shared" si="1010"/>
        <v>44377</v>
      </c>
      <c r="FL538" s="112" t="b">
        <f t="shared" si="1011"/>
        <v>0</v>
      </c>
      <c r="FM538" s="113">
        <f t="shared" si="1012"/>
        <v>44166</v>
      </c>
      <c r="FN538" s="135">
        <f t="shared" si="1013"/>
        <v>44377</v>
      </c>
      <c r="FO538" s="148" t="b">
        <f>IFERROR(INDEX('Avtal för korttidsarbete'!R:R,MATCH(D538,'Avtal för korttidsarbete'!$G:$G,0)),TRUE)</f>
        <v>1</v>
      </c>
      <c r="FP538" s="135" t="str">
        <f>IF(FO538,"-",INDEX('Avtal för korttidsarbete'!$D:$D,MATCH(D538,'Avtal för korttidsarbete'!$G:$G,0)))</f>
        <v>-</v>
      </c>
      <c r="FQ538" s="113" t="b">
        <f>IFERROR(G538&gt;INDEX(Uppsägningar!E:E,MATCH(C538,Uppsägningar!C:C,0)),FALSE)</f>
        <v>0</v>
      </c>
    </row>
    <row r="539" spans="1:173" x14ac:dyDescent="0.25">
      <c r="A539" s="19">
        <v>523</v>
      </c>
      <c r="B539" s="20"/>
      <c r="C539" s="183"/>
      <c r="D539" s="66"/>
      <c r="E539" s="212">
        <f>IFERROR(INDEX(Admin!$C$7:$C$10,MATCH(FP539,TblNivåValTExt,0)),0)</f>
        <v>0</v>
      </c>
      <c r="F539" s="1"/>
      <c r="G539" s="1"/>
      <c r="H539" s="78"/>
      <c r="I539" s="181"/>
      <c r="J539" s="181"/>
      <c r="K539" s="182"/>
      <c r="L539" s="182"/>
      <c r="M539" s="181"/>
      <c r="N539" s="181"/>
      <c r="O539" s="181"/>
      <c r="P539" s="182"/>
      <c r="Q539" s="182"/>
      <c r="R539" s="181"/>
      <c r="S539" s="181"/>
      <c r="T539" s="181"/>
      <c r="U539" s="182"/>
      <c r="V539" s="182"/>
      <c r="W539" s="181"/>
      <c r="X539" s="181"/>
      <c r="Y539" s="181"/>
      <c r="Z539" s="182"/>
      <c r="AA539" s="182"/>
      <c r="AB539" s="181"/>
      <c r="AC539" s="181"/>
      <c r="AD539" s="181"/>
      <c r="AE539" s="182"/>
      <c r="AF539" s="182"/>
      <c r="AG539" s="181"/>
      <c r="AH539" s="181"/>
      <c r="AI539" s="181"/>
      <c r="AJ539" s="182"/>
      <c r="AK539" s="182"/>
      <c r="AL539" s="181"/>
      <c r="AM539" s="181"/>
      <c r="AN539" s="181"/>
      <c r="AO539" s="182"/>
      <c r="AP539" s="182"/>
      <c r="AQ539" s="181"/>
      <c r="AR539" s="181"/>
      <c r="AS539" s="181"/>
      <c r="AT539" s="182"/>
      <c r="AU539" s="182"/>
      <c r="AV539" s="181"/>
      <c r="AW539" s="181"/>
      <c r="AX539" s="181"/>
      <c r="AY539" s="182"/>
      <c r="AZ539" s="182"/>
      <c r="BA539" s="181"/>
      <c r="BB539" s="181"/>
      <c r="BC539" s="181"/>
      <c r="BD539" s="182"/>
      <c r="BE539" s="182"/>
      <c r="BF539" s="181"/>
      <c r="BG539" s="180">
        <f t="shared" si="979"/>
        <v>0</v>
      </c>
      <c r="BH539" s="116" t="str">
        <f t="shared" si="980"/>
        <v/>
      </c>
      <c r="BI539" s="80" t="b">
        <f t="shared" si="928"/>
        <v>0</v>
      </c>
      <c r="BJ539" s="80" t="str">
        <f t="shared" si="929"/>
        <v/>
      </c>
      <c r="BK539" s="80" t="b">
        <f t="shared" si="981"/>
        <v>0</v>
      </c>
      <c r="BL539" s="13" t="str">
        <f t="shared" si="930"/>
        <v/>
      </c>
      <c r="BM539" s="13" t="b">
        <f t="shared" si="982"/>
        <v>0</v>
      </c>
      <c r="BN539" s="35" t="str">
        <f t="shared" si="931"/>
        <v/>
      </c>
      <c r="BO539" s="13" t="b">
        <f t="shared" si="932"/>
        <v>0</v>
      </c>
      <c r="BP539" s="35" t="str">
        <f t="shared" si="933"/>
        <v/>
      </c>
      <c r="BQ539" s="13" t="b">
        <f t="shared" si="934"/>
        <v>0</v>
      </c>
      <c r="BR539" s="35" t="str">
        <f t="shared" si="935"/>
        <v/>
      </c>
      <c r="BS539" s="35" t="b">
        <f t="shared" si="936"/>
        <v>0</v>
      </c>
      <c r="BT539" s="35" t="str">
        <f t="shared" si="937"/>
        <v/>
      </c>
      <c r="BU539" s="35" t="b">
        <f t="shared" si="938"/>
        <v>0</v>
      </c>
      <c r="BV539" s="35" t="str">
        <f t="shared" si="939"/>
        <v/>
      </c>
      <c r="BW539" s="13" t="b">
        <f t="shared" si="1014"/>
        <v>0</v>
      </c>
      <c r="BX539" s="35" t="str">
        <f t="shared" si="940"/>
        <v/>
      </c>
      <c r="BY539" s="265" t="b">
        <f t="shared" si="983"/>
        <v>0</v>
      </c>
      <c r="BZ539" s="35" t="str">
        <f t="shared" si="941"/>
        <v/>
      </c>
      <c r="CA539" s="265" t="b">
        <f t="shared" si="984"/>
        <v>0</v>
      </c>
      <c r="CB539" s="35" t="str">
        <f t="shared" si="942"/>
        <v/>
      </c>
      <c r="CC539" s="272" t="b">
        <f t="shared" si="985"/>
        <v>0</v>
      </c>
      <c r="CD539" s="35" t="str">
        <f t="shared" si="943"/>
        <v/>
      </c>
      <c r="CE539" s="13" t="b">
        <f t="shared" si="944"/>
        <v>0</v>
      </c>
      <c r="CF539" s="35" t="str">
        <f t="shared" si="945"/>
        <v/>
      </c>
      <c r="CG539" s="179">
        <f t="shared" si="946"/>
        <v>0</v>
      </c>
      <c r="CH539" s="179">
        <f t="shared" si="947"/>
        <v>0</v>
      </c>
      <c r="CI539" s="218">
        <f t="shared" si="986"/>
        <v>0</v>
      </c>
      <c r="CJ539" s="218">
        <f t="shared" si="987"/>
        <v>0</v>
      </c>
      <c r="CK539" s="218">
        <f t="shared" si="988"/>
        <v>0</v>
      </c>
      <c r="CL539" s="218">
        <f t="shared" si="989"/>
        <v>0</v>
      </c>
      <c r="CM539" s="218">
        <f t="shared" si="990"/>
        <v>0</v>
      </c>
      <c r="CN539" s="218">
        <f t="shared" si="991"/>
        <v>0</v>
      </c>
      <c r="CO539" s="218">
        <f t="shared" si="992"/>
        <v>0</v>
      </c>
      <c r="CP539" s="218">
        <f t="shared" si="993"/>
        <v>0</v>
      </c>
      <c r="CQ539" s="218">
        <f t="shared" si="994"/>
        <v>0</v>
      </c>
      <c r="CR539" s="218">
        <f t="shared" si="995"/>
        <v>0</v>
      </c>
      <c r="CS539" s="14">
        <f t="shared" si="948"/>
        <v>0</v>
      </c>
      <c r="CT539" s="236">
        <f t="shared" si="949"/>
        <v>0</v>
      </c>
      <c r="CU539" s="237">
        <f t="shared" si="1015"/>
        <v>0</v>
      </c>
      <c r="CV539" s="16">
        <f t="shared" si="1015"/>
        <v>0</v>
      </c>
      <c r="CW539" s="16">
        <f t="shared" si="1015"/>
        <v>0</v>
      </c>
      <c r="CX539" s="16">
        <f t="shared" si="1015"/>
        <v>0</v>
      </c>
      <c r="CY539" s="16">
        <f t="shared" si="1015"/>
        <v>0</v>
      </c>
      <c r="CZ539" s="16">
        <f t="shared" si="1015"/>
        <v>0</v>
      </c>
      <c r="DA539" s="16">
        <f t="shared" si="1015"/>
        <v>0</v>
      </c>
      <c r="DB539" s="16">
        <f t="shared" si="1015"/>
        <v>0</v>
      </c>
      <c r="DC539" s="16">
        <f t="shared" si="1015"/>
        <v>0</v>
      </c>
      <c r="DD539" s="238">
        <f t="shared" si="1015"/>
        <v>0</v>
      </c>
      <c r="DE539" s="232">
        <f t="shared" si="1016"/>
        <v>0</v>
      </c>
      <c r="DF539" s="132">
        <f t="shared" si="1016"/>
        <v>0</v>
      </c>
      <c r="DG539" s="132">
        <f t="shared" si="1016"/>
        <v>0</v>
      </c>
      <c r="DH539" s="132">
        <f t="shared" si="1016"/>
        <v>0</v>
      </c>
      <c r="DI539" s="132">
        <f t="shared" si="1016"/>
        <v>0</v>
      </c>
      <c r="DJ539" s="132">
        <f t="shared" si="1016"/>
        <v>0</v>
      </c>
      <c r="DK539" s="132">
        <f t="shared" si="1016"/>
        <v>0</v>
      </c>
      <c r="DL539" s="132">
        <f t="shared" si="1016"/>
        <v>0</v>
      </c>
      <c r="DM539" s="132">
        <f t="shared" si="1016"/>
        <v>0</v>
      </c>
      <c r="DN539" s="233">
        <f t="shared" si="1016"/>
        <v>0</v>
      </c>
      <c r="DO539" s="232">
        <f t="shared" si="950"/>
        <v>0</v>
      </c>
      <c r="DP539" s="132">
        <f t="shared" si="951"/>
        <v>0</v>
      </c>
      <c r="DQ539" s="132">
        <f t="shared" si="952"/>
        <v>0</v>
      </c>
      <c r="DR539" s="132">
        <f t="shared" si="953"/>
        <v>0</v>
      </c>
      <c r="DS539" s="132">
        <f t="shared" si="954"/>
        <v>0</v>
      </c>
      <c r="DT539" s="132">
        <f t="shared" si="955"/>
        <v>0</v>
      </c>
      <c r="DU539" s="132">
        <f t="shared" si="956"/>
        <v>0</v>
      </c>
      <c r="DV539" s="132">
        <f t="shared" si="957"/>
        <v>0</v>
      </c>
      <c r="DW539" s="132">
        <f t="shared" si="958"/>
        <v>0</v>
      </c>
      <c r="DX539" s="233">
        <f t="shared" si="959"/>
        <v>0</v>
      </c>
      <c r="DY539" s="231" t="b">
        <f t="shared" si="996"/>
        <v>0</v>
      </c>
      <c r="DZ539" s="163"/>
      <c r="EA539" s="226" t="str">
        <f t="shared" si="997"/>
        <v/>
      </c>
      <c r="EB539" s="178" t="str">
        <f t="shared" si="998"/>
        <v/>
      </c>
      <c r="EC539" s="178" t="str">
        <f t="shared" si="999"/>
        <v/>
      </c>
      <c r="ED539" s="178" t="str">
        <f t="shared" si="1000"/>
        <v/>
      </c>
      <c r="EE539" s="178" t="str">
        <f t="shared" si="1001"/>
        <v/>
      </c>
      <c r="EF539" s="178" t="str">
        <f t="shared" si="1002"/>
        <v/>
      </c>
      <c r="EG539" s="178" t="str">
        <f t="shared" si="1003"/>
        <v/>
      </c>
      <c r="EH539" s="178" t="str">
        <f t="shared" si="1004"/>
        <v/>
      </c>
      <c r="EI539" s="178" t="str">
        <f t="shared" si="1005"/>
        <v/>
      </c>
      <c r="EJ539" s="227" t="str">
        <f t="shared" si="1006"/>
        <v/>
      </c>
      <c r="EK539" s="230" t="str">
        <f t="shared" si="960"/>
        <v/>
      </c>
      <c r="EL539" s="177" t="str">
        <f t="shared" si="961"/>
        <v/>
      </c>
      <c r="EM539" s="177" t="str">
        <f t="shared" si="962"/>
        <v/>
      </c>
      <c r="EN539" s="177" t="str">
        <f t="shared" si="963"/>
        <v/>
      </c>
      <c r="EO539" s="177" t="str">
        <f t="shared" si="964"/>
        <v/>
      </c>
      <c r="EP539" s="177" t="str">
        <f t="shared" si="965"/>
        <v/>
      </c>
      <c r="EQ539" s="177" t="str">
        <f t="shared" si="966"/>
        <v/>
      </c>
      <c r="ER539" s="177" t="str">
        <f t="shared" si="967"/>
        <v/>
      </c>
      <c r="ES539" s="177" t="str">
        <f t="shared" si="968"/>
        <v/>
      </c>
      <c r="ET539" s="177" t="str">
        <f t="shared" si="969"/>
        <v/>
      </c>
      <c r="EU539" s="229" t="e">
        <f t="shared" si="970"/>
        <v>#VALUE!</v>
      </c>
      <c r="EV539" s="27" t="e">
        <f t="shared" si="971"/>
        <v>#VALUE!</v>
      </c>
      <c r="EW539" s="27" t="e">
        <f t="shared" si="972"/>
        <v>#VALUE!</v>
      </c>
      <c r="EX539" s="28" t="e">
        <f t="shared" si="973"/>
        <v>#VALUE!</v>
      </c>
      <c r="EY539" s="28" t="e">
        <f t="shared" si="974"/>
        <v>#VALUE!</v>
      </c>
      <c r="EZ539" s="28" t="b">
        <f t="shared" si="975"/>
        <v>0</v>
      </c>
      <c r="FA539" s="176" t="str">
        <f t="shared" si="976"/>
        <v/>
      </c>
      <c r="FB539" s="27" t="e" cm="1">
        <f t="array" aca="1" ref="FB539" ca="1">TEXT(RIGHT(10-RIGHT(SUM(INDEX(1*(MID(MID(C539,1,1)*2,ROW(INDIRECT("1:"&amp;LEN(MID(C539,1,1)*2))),1)),,))+MID(C539,2,1)+
SUM(INDEX(1*(MID(MID(C539,3,1)*2,ROW(INDIRECT("1:"&amp;LEN(MID(C539,3,1)*2))),1)),,))+MID(C539,4,1)+
SUM(INDEX(1*(MID(MID(C539,5,1)*2,ROW(INDIRECT("1:"&amp;LEN(MID(C539,5,1)*2))),1)),,))+MID(C539,6,1)+
SUM(INDEX(1*(MID(MID(C539,8,1)*2,ROW(INDIRECT("1:"&amp;LEN(MID(C539,8,1)*2))),1)),,))+MID(C539,9,1)+
SUM(INDEX(1*(MID(MID(C539,10,1)*2,ROW(INDIRECT("1:"&amp;LEN(MID(C539,10,1)*2))),1)),,)),1),1),"0")</f>
        <v>#VALUE!</v>
      </c>
      <c r="FC539" s="27" t="str">
        <f t="shared" si="977"/>
        <v/>
      </c>
      <c r="FD539" s="29" t="b">
        <f t="shared" si="978"/>
        <v>0</v>
      </c>
      <c r="FE539" s="112" t="b">
        <f>IFERROR(MATCH(D539,'Avtal för korttidsarbete'!$G$13:$G$1012,0),TRUE)</f>
        <v>1</v>
      </c>
      <c r="FF539" s="112" t="b">
        <f t="shared" si="1007"/>
        <v>0</v>
      </c>
      <c r="FG539" s="113" t="str" cm="1">
        <f t="array" ref="FG539">IF(FE539=TRUE,"x",INDEX('Avtal för korttidsarbete'!$E$13:$E$1012,$FE539))</f>
        <v>x</v>
      </c>
      <c r="FH539" s="113" t="str" cm="1">
        <f t="array" ref="FH539">IF(FE539=TRUE,"x",INDEX('Avtal för korttidsarbete'!$F$13:$F$1012,$FE539))</f>
        <v>x</v>
      </c>
      <c r="FI539" s="112" t="b">
        <f t="shared" si="1008"/>
        <v>0</v>
      </c>
      <c r="FJ539" s="135">
        <f t="shared" si="1009"/>
        <v>44166</v>
      </c>
      <c r="FK539" s="135">
        <f t="shared" si="1010"/>
        <v>44377</v>
      </c>
      <c r="FL539" s="112" t="b">
        <f t="shared" si="1011"/>
        <v>0</v>
      </c>
      <c r="FM539" s="113">
        <f t="shared" si="1012"/>
        <v>44166</v>
      </c>
      <c r="FN539" s="135">
        <f t="shared" si="1013"/>
        <v>44377</v>
      </c>
      <c r="FO539" s="148" t="b">
        <f>IFERROR(INDEX('Avtal för korttidsarbete'!R:R,MATCH(D539,'Avtal för korttidsarbete'!$G:$G,0)),TRUE)</f>
        <v>1</v>
      </c>
      <c r="FP539" s="135" t="str">
        <f>IF(FO539,"-",INDEX('Avtal för korttidsarbete'!$D:$D,MATCH(D539,'Avtal för korttidsarbete'!$G:$G,0)))</f>
        <v>-</v>
      </c>
      <c r="FQ539" s="113" t="b">
        <f>IFERROR(G539&gt;INDEX(Uppsägningar!E:E,MATCH(C539,Uppsägningar!C:C,0)),FALSE)</f>
        <v>0</v>
      </c>
    </row>
    <row r="540" spans="1:173" x14ac:dyDescent="0.25">
      <c r="A540" s="19">
        <v>524</v>
      </c>
      <c r="B540" s="20"/>
      <c r="C540" s="183"/>
      <c r="D540" s="66"/>
      <c r="E540" s="212">
        <f>IFERROR(INDEX(Admin!$C$7:$C$10,MATCH(FP540,TblNivåValTExt,0)),0)</f>
        <v>0</v>
      </c>
      <c r="F540" s="1"/>
      <c r="G540" s="1"/>
      <c r="H540" s="78"/>
      <c r="I540" s="181"/>
      <c r="J540" s="181"/>
      <c r="K540" s="182"/>
      <c r="L540" s="182"/>
      <c r="M540" s="181"/>
      <c r="N540" s="181"/>
      <c r="O540" s="181"/>
      <c r="P540" s="182"/>
      <c r="Q540" s="182"/>
      <c r="R540" s="181"/>
      <c r="S540" s="181"/>
      <c r="T540" s="181"/>
      <c r="U540" s="182"/>
      <c r="V540" s="182"/>
      <c r="W540" s="181"/>
      <c r="X540" s="181"/>
      <c r="Y540" s="181"/>
      <c r="Z540" s="182"/>
      <c r="AA540" s="182"/>
      <c r="AB540" s="181"/>
      <c r="AC540" s="181"/>
      <c r="AD540" s="181"/>
      <c r="AE540" s="182"/>
      <c r="AF540" s="182"/>
      <c r="AG540" s="181"/>
      <c r="AH540" s="181"/>
      <c r="AI540" s="181"/>
      <c r="AJ540" s="182"/>
      <c r="AK540" s="182"/>
      <c r="AL540" s="181"/>
      <c r="AM540" s="181"/>
      <c r="AN540" s="181"/>
      <c r="AO540" s="182"/>
      <c r="AP540" s="182"/>
      <c r="AQ540" s="181"/>
      <c r="AR540" s="181"/>
      <c r="AS540" s="181"/>
      <c r="AT540" s="182"/>
      <c r="AU540" s="182"/>
      <c r="AV540" s="181"/>
      <c r="AW540" s="181"/>
      <c r="AX540" s="181"/>
      <c r="AY540" s="182"/>
      <c r="AZ540" s="182"/>
      <c r="BA540" s="181"/>
      <c r="BB540" s="181"/>
      <c r="BC540" s="181"/>
      <c r="BD540" s="182"/>
      <c r="BE540" s="182"/>
      <c r="BF540" s="181"/>
      <c r="BG540" s="180">
        <f t="shared" si="979"/>
        <v>0</v>
      </c>
      <c r="BH540" s="116" t="str">
        <f t="shared" si="980"/>
        <v/>
      </c>
      <c r="BI540" s="80" t="b">
        <f t="shared" si="928"/>
        <v>0</v>
      </c>
      <c r="BJ540" s="80" t="str">
        <f t="shared" si="929"/>
        <v/>
      </c>
      <c r="BK540" s="80" t="b">
        <f t="shared" si="981"/>
        <v>0</v>
      </c>
      <c r="BL540" s="13" t="str">
        <f t="shared" si="930"/>
        <v/>
      </c>
      <c r="BM540" s="13" t="b">
        <f t="shared" si="982"/>
        <v>0</v>
      </c>
      <c r="BN540" s="35" t="str">
        <f t="shared" si="931"/>
        <v/>
      </c>
      <c r="BO540" s="13" t="b">
        <f t="shared" si="932"/>
        <v>0</v>
      </c>
      <c r="BP540" s="35" t="str">
        <f t="shared" si="933"/>
        <v/>
      </c>
      <c r="BQ540" s="13" t="b">
        <f t="shared" si="934"/>
        <v>0</v>
      </c>
      <c r="BR540" s="35" t="str">
        <f t="shared" si="935"/>
        <v/>
      </c>
      <c r="BS540" s="35" t="b">
        <f t="shared" si="936"/>
        <v>0</v>
      </c>
      <c r="BT540" s="35" t="str">
        <f t="shared" si="937"/>
        <v/>
      </c>
      <c r="BU540" s="35" t="b">
        <f t="shared" si="938"/>
        <v>0</v>
      </c>
      <c r="BV540" s="35" t="str">
        <f t="shared" si="939"/>
        <v/>
      </c>
      <c r="BW540" s="13" t="b">
        <f t="shared" si="1014"/>
        <v>0</v>
      </c>
      <c r="BX540" s="35" t="str">
        <f t="shared" si="940"/>
        <v/>
      </c>
      <c r="BY540" s="265" t="b">
        <f t="shared" si="983"/>
        <v>0</v>
      </c>
      <c r="BZ540" s="35" t="str">
        <f t="shared" si="941"/>
        <v/>
      </c>
      <c r="CA540" s="265" t="b">
        <f t="shared" si="984"/>
        <v>0</v>
      </c>
      <c r="CB540" s="35" t="str">
        <f t="shared" si="942"/>
        <v/>
      </c>
      <c r="CC540" s="272" t="b">
        <f t="shared" si="985"/>
        <v>0</v>
      </c>
      <c r="CD540" s="35" t="str">
        <f t="shared" si="943"/>
        <v/>
      </c>
      <c r="CE540" s="13" t="b">
        <f t="shared" si="944"/>
        <v>0</v>
      </c>
      <c r="CF540" s="35" t="str">
        <f t="shared" si="945"/>
        <v/>
      </c>
      <c r="CG540" s="179">
        <f t="shared" si="946"/>
        <v>0</v>
      </c>
      <c r="CH540" s="179">
        <f t="shared" si="947"/>
        <v>0</v>
      </c>
      <c r="CI540" s="218">
        <f t="shared" si="986"/>
        <v>0</v>
      </c>
      <c r="CJ540" s="218">
        <f t="shared" si="987"/>
        <v>0</v>
      </c>
      <c r="CK540" s="218">
        <f t="shared" si="988"/>
        <v>0</v>
      </c>
      <c r="CL540" s="218">
        <f t="shared" si="989"/>
        <v>0</v>
      </c>
      <c r="CM540" s="218">
        <f t="shared" si="990"/>
        <v>0</v>
      </c>
      <c r="CN540" s="218">
        <f t="shared" si="991"/>
        <v>0</v>
      </c>
      <c r="CO540" s="218">
        <f t="shared" si="992"/>
        <v>0</v>
      </c>
      <c r="CP540" s="218">
        <f t="shared" si="993"/>
        <v>0</v>
      </c>
      <c r="CQ540" s="218">
        <f t="shared" si="994"/>
        <v>0</v>
      </c>
      <c r="CR540" s="218">
        <f t="shared" si="995"/>
        <v>0</v>
      </c>
      <c r="CS540" s="14">
        <f t="shared" si="948"/>
        <v>0</v>
      </c>
      <c r="CT540" s="236">
        <f t="shared" si="949"/>
        <v>0</v>
      </c>
      <c r="CU540" s="237">
        <f t="shared" si="1015"/>
        <v>0</v>
      </c>
      <c r="CV540" s="16">
        <f t="shared" si="1015"/>
        <v>0</v>
      </c>
      <c r="CW540" s="16">
        <f t="shared" si="1015"/>
        <v>0</v>
      </c>
      <c r="CX540" s="16">
        <f t="shared" si="1015"/>
        <v>0</v>
      </c>
      <c r="CY540" s="16">
        <f t="shared" si="1015"/>
        <v>0</v>
      </c>
      <c r="CZ540" s="16">
        <f t="shared" si="1015"/>
        <v>0</v>
      </c>
      <c r="DA540" s="16">
        <f t="shared" si="1015"/>
        <v>0</v>
      </c>
      <c r="DB540" s="16">
        <f t="shared" si="1015"/>
        <v>0</v>
      </c>
      <c r="DC540" s="16">
        <f t="shared" si="1015"/>
        <v>0</v>
      </c>
      <c r="DD540" s="238">
        <f t="shared" si="1015"/>
        <v>0</v>
      </c>
      <c r="DE540" s="232">
        <f t="shared" si="1016"/>
        <v>0</v>
      </c>
      <c r="DF540" s="132">
        <f t="shared" si="1016"/>
        <v>0</v>
      </c>
      <c r="DG540" s="132">
        <f t="shared" si="1016"/>
        <v>0</v>
      </c>
      <c r="DH540" s="132">
        <f t="shared" si="1016"/>
        <v>0</v>
      </c>
      <c r="DI540" s="132">
        <f t="shared" si="1016"/>
        <v>0</v>
      </c>
      <c r="DJ540" s="132">
        <f t="shared" si="1016"/>
        <v>0</v>
      </c>
      <c r="DK540" s="132">
        <f t="shared" si="1016"/>
        <v>0</v>
      </c>
      <c r="DL540" s="132">
        <f t="shared" si="1016"/>
        <v>0</v>
      </c>
      <c r="DM540" s="132">
        <f t="shared" si="1016"/>
        <v>0</v>
      </c>
      <c r="DN540" s="233">
        <f t="shared" si="1016"/>
        <v>0</v>
      </c>
      <c r="DO540" s="232">
        <f t="shared" si="950"/>
        <v>0</v>
      </c>
      <c r="DP540" s="132">
        <f t="shared" si="951"/>
        <v>0</v>
      </c>
      <c r="DQ540" s="132">
        <f t="shared" si="952"/>
        <v>0</v>
      </c>
      <c r="DR540" s="132">
        <f t="shared" si="953"/>
        <v>0</v>
      </c>
      <c r="DS540" s="132">
        <f t="shared" si="954"/>
        <v>0</v>
      </c>
      <c r="DT540" s="132">
        <f t="shared" si="955"/>
        <v>0</v>
      </c>
      <c r="DU540" s="132">
        <f t="shared" si="956"/>
        <v>0</v>
      </c>
      <c r="DV540" s="132">
        <f t="shared" si="957"/>
        <v>0</v>
      </c>
      <c r="DW540" s="132">
        <f t="shared" si="958"/>
        <v>0</v>
      </c>
      <c r="DX540" s="233">
        <f t="shared" si="959"/>
        <v>0</v>
      </c>
      <c r="DY540" s="231" t="b">
        <f t="shared" si="996"/>
        <v>0</v>
      </c>
      <c r="DZ540" s="163"/>
      <c r="EA540" s="226" t="str">
        <f t="shared" si="997"/>
        <v/>
      </c>
      <c r="EB540" s="178" t="str">
        <f t="shared" si="998"/>
        <v/>
      </c>
      <c r="EC540" s="178" t="str">
        <f t="shared" si="999"/>
        <v/>
      </c>
      <c r="ED540" s="178" t="str">
        <f t="shared" si="1000"/>
        <v/>
      </c>
      <c r="EE540" s="178" t="str">
        <f t="shared" si="1001"/>
        <v/>
      </c>
      <c r="EF540" s="178" t="str">
        <f t="shared" si="1002"/>
        <v/>
      </c>
      <c r="EG540" s="178" t="str">
        <f t="shared" si="1003"/>
        <v/>
      </c>
      <c r="EH540" s="178" t="str">
        <f t="shared" si="1004"/>
        <v/>
      </c>
      <c r="EI540" s="178" t="str">
        <f t="shared" si="1005"/>
        <v/>
      </c>
      <c r="EJ540" s="227" t="str">
        <f t="shared" si="1006"/>
        <v/>
      </c>
      <c r="EK540" s="230" t="str">
        <f t="shared" si="960"/>
        <v/>
      </c>
      <c r="EL540" s="177" t="str">
        <f t="shared" si="961"/>
        <v/>
      </c>
      <c r="EM540" s="177" t="str">
        <f t="shared" si="962"/>
        <v/>
      </c>
      <c r="EN540" s="177" t="str">
        <f t="shared" si="963"/>
        <v/>
      </c>
      <c r="EO540" s="177" t="str">
        <f t="shared" si="964"/>
        <v/>
      </c>
      <c r="EP540" s="177" t="str">
        <f t="shared" si="965"/>
        <v/>
      </c>
      <c r="EQ540" s="177" t="str">
        <f t="shared" si="966"/>
        <v/>
      </c>
      <c r="ER540" s="177" t="str">
        <f t="shared" si="967"/>
        <v/>
      </c>
      <c r="ES540" s="177" t="str">
        <f t="shared" si="968"/>
        <v/>
      </c>
      <c r="ET540" s="177" t="str">
        <f t="shared" si="969"/>
        <v/>
      </c>
      <c r="EU540" s="229" t="e">
        <f t="shared" si="970"/>
        <v>#VALUE!</v>
      </c>
      <c r="EV540" s="27" t="e">
        <f t="shared" si="971"/>
        <v>#VALUE!</v>
      </c>
      <c r="EW540" s="27" t="e">
        <f t="shared" si="972"/>
        <v>#VALUE!</v>
      </c>
      <c r="EX540" s="28" t="e">
        <f t="shared" si="973"/>
        <v>#VALUE!</v>
      </c>
      <c r="EY540" s="28" t="e">
        <f t="shared" si="974"/>
        <v>#VALUE!</v>
      </c>
      <c r="EZ540" s="28" t="b">
        <f t="shared" si="975"/>
        <v>0</v>
      </c>
      <c r="FA540" s="176" t="str">
        <f t="shared" si="976"/>
        <v/>
      </c>
      <c r="FB540" s="27" t="e" cm="1">
        <f t="array" aca="1" ref="FB540" ca="1">TEXT(RIGHT(10-RIGHT(SUM(INDEX(1*(MID(MID(C540,1,1)*2,ROW(INDIRECT("1:"&amp;LEN(MID(C540,1,1)*2))),1)),,))+MID(C540,2,1)+
SUM(INDEX(1*(MID(MID(C540,3,1)*2,ROW(INDIRECT("1:"&amp;LEN(MID(C540,3,1)*2))),1)),,))+MID(C540,4,1)+
SUM(INDEX(1*(MID(MID(C540,5,1)*2,ROW(INDIRECT("1:"&amp;LEN(MID(C540,5,1)*2))),1)),,))+MID(C540,6,1)+
SUM(INDEX(1*(MID(MID(C540,8,1)*2,ROW(INDIRECT("1:"&amp;LEN(MID(C540,8,1)*2))),1)),,))+MID(C540,9,1)+
SUM(INDEX(1*(MID(MID(C540,10,1)*2,ROW(INDIRECT("1:"&amp;LEN(MID(C540,10,1)*2))),1)),,)),1),1),"0")</f>
        <v>#VALUE!</v>
      </c>
      <c r="FC540" s="27" t="str">
        <f t="shared" si="977"/>
        <v/>
      </c>
      <c r="FD540" s="29" t="b">
        <f t="shared" si="978"/>
        <v>0</v>
      </c>
      <c r="FE540" s="112" t="b">
        <f>IFERROR(MATCH(D540,'Avtal för korttidsarbete'!$G$13:$G$1012,0),TRUE)</f>
        <v>1</v>
      </c>
      <c r="FF540" s="112" t="b">
        <f t="shared" si="1007"/>
        <v>0</v>
      </c>
      <c r="FG540" s="113" t="str" cm="1">
        <f t="array" ref="FG540">IF(FE540=TRUE,"x",INDEX('Avtal för korttidsarbete'!$E$13:$E$1012,$FE540))</f>
        <v>x</v>
      </c>
      <c r="FH540" s="113" t="str" cm="1">
        <f t="array" ref="FH540">IF(FE540=TRUE,"x",INDEX('Avtal för korttidsarbete'!$F$13:$F$1012,$FE540))</f>
        <v>x</v>
      </c>
      <c r="FI540" s="112" t="b">
        <f t="shared" si="1008"/>
        <v>0</v>
      </c>
      <c r="FJ540" s="135">
        <f t="shared" si="1009"/>
        <v>44166</v>
      </c>
      <c r="FK540" s="135">
        <f t="shared" si="1010"/>
        <v>44377</v>
      </c>
      <c r="FL540" s="112" t="b">
        <f t="shared" si="1011"/>
        <v>0</v>
      </c>
      <c r="FM540" s="113">
        <f t="shared" si="1012"/>
        <v>44166</v>
      </c>
      <c r="FN540" s="135">
        <f t="shared" si="1013"/>
        <v>44377</v>
      </c>
      <c r="FO540" s="148" t="b">
        <f>IFERROR(INDEX('Avtal för korttidsarbete'!R:R,MATCH(D540,'Avtal för korttidsarbete'!$G:$G,0)),TRUE)</f>
        <v>1</v>
      </c>
      <c r="FP540" s="135" t="str">
        <f>IF(FO540,"-",INDEX('Avtal för korttidsarbete'!$D:$D,MATCH(D540,'Avtal för korttidsarbete'!$G:$G,0)))</f>
        <v>-</v>
      </c>
      <c r="FQ540" s="113" t="b">
        <f>IFERROR(G540&gt;INDEX(Uppsägningar!E:E,MATCH(C540,Uppsägningar!C:C,0)),FALSE)</f>
        <v>0</v>
      </c>
    </row>
    <row r="541" spans="1:173" x14ac:dyDescent="0.25">
      <c r="A541" s="19">
        <v>525</v>
      </c>
      <c r="B541" s="20"/>
      <c r="C541" s="183"/>
      <c r="D541" s="66"/>
      <c r="E541" s="212">
        <f>IFERROR(INDEX(Admin!$C$7:$C$10,MATCH(FP541,TblNivåValTExt,0)),0)</f>
        <v>0</v>
      </c>
      <c r="F541" s="1"/>
      <c r="G541" s="1"/>
      <c r="H541" s="78"/>
      <c r="I541" s="181"/>
      <c r="J541" s="181"/>
      <c r="K541" s="182"/>
      <c r="L541" s="182"/>
      <c r="M541" s="181"/>
      <c r="N541" s="181"/>
      <c r="O541" s="181"/>
      <c r="P541" s="182"/>
      <c r="Q541" s="182"/>
      <c r="R541" s="181"/>
      <c r="S541" s="181"/>
      <c r="T541" s="181"/>
      <c r="U541" s="182"/>
      <c r="V541" s="182"/>
      <c r="W541" s="181"/>
      <c r="X541" s="181"/>
      <c r="Y541" s="181"/>
      <c r="Z541" s="182"/>
      <c r="AA541" s="182"/>
      <c r="AB541" s="181"/>
      <c r="AC541" s="181"/>
      <c r="AD541" s="181"/>
      <c r="AE541" s="182"/>
      <c r="AF541" s="182"/>
      <c r="AG541" s="181"/>
      <c r="AH541" s="181"/>
      <c r="AI541" s="181"/>
      <c r="AJ541" s="182"/>
      <c r="AK541" s="182"/>
      <c r="AL541" s="181"/>
      <c r="AM541" s="181"/>
      <c r="AN541" s="181"/>
      <c r="AO541" s="182"/>
      <c r="AP541" s="182"/>
      <c r="AQ541" s="181"/>
      <c r="AR541" s="181"/>
      <c r="AS541" s="181"/>
      <c r="AT541" s="182"/>
      <c r="AU541" s="182"/>
      <c r="AV541" s="181"/>
      <c r="AW541" s="181"/>
      <c r="AX541" s="181"/>
      <c r="AY541" s="182"/>
      <c r="AZ541" s="182"/>
      <c r="BA541" s="181"/>
      <c r="BB541" s="181"/>
      <c r="BC541" s="181"/>
      <c r="BD541" s="182"/>
      <c r="BE541" s="182"/>
      <c r="BF541" s="181"/>
      <c r="BG541" s="180">
        <f t="shared" si="979"/>
        <v>0</v>
      </c>
      <c r="BH541" s="116" t="str">
        <f t="shared" si="980"/>
        <v/>
      </c>
      <c r="BI541" s="80" t="b">
        <f t="shared" si="928"/>
        <v>0</v>
      </c>
      <c r="BJ541" s="80" t="str">
        <f t="shared" si="929"/>
        <v/>
      </c>
      <c r="BK541" s="80" t="b">
        <f t="shared" si="981"/>
        <v>0</v>
      </c>
      <c r="BL541" s="13" t="str">
        <f t="shared" si="930"/>
        <v/>
      </c>
      <c r="BM541" s="13" t="b">
        <f t="shared" si="982"/>
        <v>0</v>
      </c>
      <c r="BN541" s="35" t="str">
        <f t="shared" si="931"/>
        <v/>
      </c>
      <c r="BO541" s="13" t="b">
        <f t="shared" si="932"/>
        <v>0</v>
      </c>
      <c r="BP541" s="35" t="str">
        <f t="shared" si="933"/>
        <v/>
      </c>
      <c r="BQ541" s="13" t="b">
        <f t="shared" si="934"/>
        <v>0</v>
      </c>
      <c r="BR541" s="35" t="str">
        <f t="shared" si="935"/>
        <v/>
      </c>
      <c r="BS541" s="35" t="b">
        <f t="shared" si="936"/>
        <v>0</v>
      </c>
      <c r="BT541" s="35" t="str">
        <f t="shared" si="937"/>
        <v/>
      </c>
      <c r="BU541" s="35" t="b">
        <f t="shared" si="938"/>
        <v>0</v>
      </c>
      <c r="BV541" s="35" t="str">
        <f t="shared" si="939"/>
        <v/>
      </c>
      <c r="BW541" s="13" t="b">
        <f t="shared" si="1014"/>
        <v>0</v>
      </c>
      <c r="BX541" s="35" t="str">
        <f t="shared" si="940"/>
        <v/>
      </c>
      <c r="BY541" s="265" t="b">
        <f t="shared" si="983"/>
        <v>0</v>
      </c>
      <c r="BZ541" s="35" t="str">
        <f t="shared" si="941"/>
        <v/>
      </c>
      <c r="CA541" s="265" t="b">
        <f t="shared" si="984"/>
        <v>0</v>
      </c>
      <c r="CB541" s="35" t="str">
        <f t="shared" si="942"/>
        <v/>
      </c>
      <c r="CC541" s="272" t="b">
        <f t="shared" si="985"/>
        <v>0</v>
      </c>
      <c r="CD541" s="35" t="str">
        <f t="shared" si="943"/>
        <v/>
      </c>
      <c r="CE541" s="13" t="b">
        <f t="shared" si="944"/>
        <v>0</v>
      </c>
      <c r="CF541" s="35" t="str">
        <f t="shared" si="945"/>
        <v/>
      </c>
      <c r="CG541" s="179">
        <f t="shared" si="946"/>
        <v>0</v>
      </c>
      <c r="CH541" s="179">
        <f t="shared" si="947"/>
        <v>0</v>
      </c>
      <c r="CI541" s="218">
        <f t="shared" si="986"/>
        <v>0</v>
      </c>
      <c r="CJ541" s="218">
        <f t="shared" si="987"/>
        <v>0</v>
      </c>
      <c r="CK541" s="218">
        <f t="shared" si="988"/>
        <v>0</v>
      </c>
      <c r="CL541" s="218">
        <f t="shared" si="989"/>
        <v>0</v>
      </c>
      <c r="CM541" s="218">
        <f t="shared" si="990"/>
        <v>0</v>
      </c>
      <c r="CN541" s="218">
        <f t="shared" si="991"/>
        <v>0</v>
      </c>
      <c r="CO541" s="218">
        <f t="shared" si="992"/>
        <v>0</v>
      </c>
      <c r="CP541" s="218">
        <f t="shared" si="993"/>
        <v>0</v>
      </c>
      <c r="CQ541" s="218">
        <f t="shared" si="994"/>
        <v>0</v>
      </c>
      <c r="CR541" s="218">
        <f t="shared" si="995"/>
        <v>0</v>
      </c>
      <c r="CS541" s="14">
        <f t="shared" si="948"/>
        <v>0</v>
      </c>
      <c r="CT541" s="236">
        <f t="shared" si="949"/>
        <v>0</v>
      </c>
      <c r="CU541" s="237">
        <f t="shared" si="1015"/>
        <v>0</v>
      </c>
      <c r="CV541" s="16">
        <f t="shared" si="1015"/>
        <v>0</v>
      </c>
      <c r="CW541" s="16">
        <f t="shared" si="1015"/>
        <v>0</v>
      </c>
      <c r="CX541" s="16">
        <f t="shared" si="1015"/>
        <v>0</v>
      </c>
      <c r="CY541" s="16">
        <f t="shared" si="1015"/>
        <v>0</v>
      </c>
      <c r="CZ541" s="16">
        <f t="shared" si="1015"/>
        <v>0</v>
      </c>
      <c r="DA541" s="16">
        <f t="shared" si="1015"/>
        <v>0</v>
      </c>
      <c r="DB541" s="16">
        <f t="shared" si="1015"/>
        <v>0</v>
      </c>
      <c r="DC541" s="16">
        <f t="shared" si="1015"/>
        <v>0</v>
      </c>
      <c r="DD541" s="238">
        <f t="shared" si="1015"/>
        <v>0</v>
      </c>
      <c r="DE541" s="232">
        <f t="shared" si="1016"/>
        <v>0</v>
      </c>
      <c r="DF541" s="132">
        <f t="shared" si="1016"/>
        <v>0</v>
      </c>
      <c r="DG541" s="132">
        <f t="shared" si="1016"/>
        <v>0</v>
      </c>
      <c r="DH541" s="132">
        <f t="shared" si="1016"/>
        <v>0</v>
      </c>
      <c r="DI541" s="132">
        <f t="shared" si="1016"/>
        <v>0</v>
      </c>
      <c r="DJ541" s="132">
        <f t="shared" si="1016"/>
        <v>0</v>
      </c>
      <c r="DK541" s="132">
        <f t="shared" si="1016"/>
        <v>0</v>
      </c>
      <c r="DL541" s="132">
        <f t="shared" si="1016"/>
        <v>0</v>
      </c>
      <c r="DM541" s="132">
        <f t="shared" si="1016"/>
        <v>0</v>
      </c>
      <c r="DN541" s="233">
        <f t="shared" si="1016"/>
        <v>0</v>
      </c>
      <c r="DO541" s="232">
        <f t="shared" si="950"/>
        <v>0</v>
      </c>
      <c r="DP541" s="132">
        <f t="shared" si="951"/>
        <v>0</v>
      </c>
      <c r="DQ541" s="132">
        <f t="shared" si="952"/>
        <v>0</v>
      </c>
      <c r="DR541" s="132">
        <f t="shared" si="953"/>
        <v>0</v>
      </c>
      <c r="DS541" s="132">
        <f t="shared" si="954"/>
        <v>0</v>
      </c>
      <c r="DT541" s="132">
        <f t="shared" si="955"/>
        <v>0</v>
      </c>
      <c r="DU541" s="132">
        <f t="shared" si="956"/>
        <v>0</v>
      </c>
      <c r="DV541" s="132">
        <f t="shared" si="957"/>
        <v>0</v>
      </c>
      <c r="DW541" s="132">
        <f t="shared" si="958"/>
        <v>0</v>
      </c>
      <c r="DX541" s="233">
        <f t="shared" si="959"/>
        <v>0</v>
      </c>
      <c r="DY541" s="231" t="b">
        <f t="shared" si="996"/>
        <v>0</v>
      </c>
      <c r="DZ541" s="163"/>
      <c r="EA541" s="226" t="str">
        <f t="shared" si="997"/>
        <v/>
      </c>
      <c r="EB541" s="178" t="str">
        <f t="shared" si="998"/>
        <v/>
      </c>
      <c r="EC541" s="178" t="str">
        <f t="shared" si="999"/>
        <v/>
      </c>
      <c r="ED541" s="178" t="str">
        <f t="shared" si="1000"/>
        <v/>
      </c>
      <c r="EE541" s="178" t="str">
        <f t="shared" si="1001"/>
        <v/>
      </c>
      <c r="EF541" s="178" t="str">
        <f t="shared" si="1002"/>
        <v/>
      </c>
      <c r="EG541" s="178" t="str">
        <f t="shared" si="1003"/>
        <v/>
      </c>
      <c r="EH541" s="178" t="str">
        <f t="shared" si="1004"/>
        <v/>
      </c>
      <c r="EI541" s="178" t="str">
        <f t="shared" si="1005"/>
        <v/>
      </c>
      <c r="EJ541" s="227" t="str">
        <f t="shared" si="1006"/>
        <v/>
      </c>
      <c r="EK541" s="230" t="str">
        <f t="shared" si="960"/>
        <v/>
      </c>
      <c r="EL541" s="177" t="str">
        <f t="shared" si="961"/>
        <v/>
      </c>
      <c r="EM541" s="177" t="str">
        <f t="shared" si="962"/>
        <v/>
      </c>
      <c r="EN541" s="177" t="str">
        <f t="shared" si="963"/>
        <v/>
      </c>
      <c r="EO541" s="177" t="str">
        <f t="shared" si="964"/>
        <v/>
      </c>
      <c r="EP541" s="177" t="str">
        <f t="shared" si="965"/>
        <v/>
      </c>
      <c r="EQ541" s="177" t="str">
        <f t="shared" si="966"/>
        <v/>
      </c>
      <c r="ER541" s="177" t="str">
        <f t="shared" si="967"/>
        <v/>
      </c>
      <c r="ES541" s="177" t="str">
        <f t="shared" si="968"/>
        <v/>
      </c>
      <c r="ET541" s="177" t="str">
        <f t="shared" si="969"/>
        <v/>
      </c>
      <c r="EU541" s="229" t="e">
        <f t="shared" si="970"/>
        <v>#VALUE!</v>
      </c>
      <c r="EV541" s="27" t="e">
        <f t="shared" si="971"/>
        <v>#VALUE!</v>
      </c>
      <c r="EW541" s="27" t="e">
        <f t="shared" si="972"/>
        <v>#VALUE!</v>
      </c>
      <c r="EX541" s="28" t="e">
        <f t="shared" si="973"/>
        <v>#VALUE!</v>
      </c>
      <c r="EY541" s="28" t="e">
        <f t="shared" si="974"/>
        <v>#VALUE!</v>
      </c>
      <c r="EZ541" s="28" t="b">
        <f t="shared" si="975"/>
        <v>0</v>
      </c>
      <c r="FA541" s="176" t="str">
        <f t="shared" si="976"/>
        <v/>
      </c>
      <c r="FB541" s="27" t="e" cm="1">
        <f t="array" aca="1" ref="FB541" ca="1">TEXT(RIGHT(10-RIGHT(SUM(INDEX(1*(MID(MID(C541,1,1)*2,ROW(INDIRECT("1:"&amp;LEN(MID(C541,1,1)*2))),1)),,))+MID(C541,2,1)+
SUM(INDEX(1*(MID(MID(C541,3,1)*2,ROW(INDIRECT("1:"&amp;LEN(MID(C541,3,1)*2))),1)),,))+MID(C541,4,1)+
SUM(INDEX(1*(MID(MID(C541,5,1)*2,ROW(INDIRECT("1:"&amp;LEN(MID(C541,5,1)*2))),1)),,))+MID(C541,6,1)+
SUM(INDEX(1*(MID(MID(C541,8,1)*2,ROW(INDIRECT("1:"&amp;LEN(MID(C541,8,1)*2))),1)),,))+MID(C541,9,1)+
SUM(INDEX(1*(MID(MID(C541,10,1)*2,ROW(INDIRECT("1:"&amp;LEN(MID(C541,10,1)*2))),1)),,)),1),1),"0")</f>
        <v>#VALUE!</v>
      </c>
      <c r="FC541" s="27" t="str">
        <f t="shared" si="977"/>
        <v/>
      </c>
      <c r="FD541" s="29" t="b">
        <f t="shared" si="978"/>
        <v>0</v>
      </c>
      <c r="FE541" s="112" t="b">
        <f>IFERROR(MATCH(D541,'Avtal för korttidsarbete'!$G$13:$G$1012,0),TRUE)</f>
        <v>1</v>
      </c>
      <c r="FF541" s="112" t="b">
        <f t="shared" si="1007"/>
        <v>0</v>
      </c>
      <c r="FG541" s="113" t="str" cm="1">
        <f t="array" ref="FG541">IF(FE541=TRUE,"x",INDEX('Avtal för korttidsarbete'!$E$13:$E$1012,$FE541))</f>
        <v>x</v>
      </c>
      <c r="FH541" s="113" t="str" cm="1">
        <f t="array" ref="FH541">IF(FE541=TRUE,"x",INDEX('Avtal för korttidsarbete'!$F$13:$F$1012,$FE541))</f>
        <v>x</v>
      </c>
      <c r="FI541" s="112" t="b">
        <f t="shared" si="1008"/>
        <v>0</v>
      </c>
      <c r="FJ541" s="135">
        <f t="shared" si="1009"/>
        <v>44166</v>
      </c>
      <c r="FK541" s="135">
        <f t="shared" si="1010"/>
        <v>44377</v>
      </c>
      <c r="FL541" s="112" t="b">
        <f t="shared" si="1011"/>
        <v>0</v>
      </c>
      <c r="FM541" s="113">
        <f t="shared" si="1012"/>
        <v>44166</v>
      </c>
      <c r="FN541" s="135">
        <f t="shared" si="1013"/>
        <v>44377</v>
      </c>
      <c r="FO541" s="148" t="b">
        <f>IFERROR(INDEX('Avtal för korttidsarbete'!R:R,MATCH(D541,'Avtal för korttidsarbete'!$G:$G,0)),TRUE)</f>
        <v>1</v>
      </c>
      <c r="FP541" s="135" t="str">
        <f>IF(FO541,"-",INDEX('Avtal för korttidsarbete'!$D:$D,MATCH(D541,'Avtal för korttidsarbete'!$G:$G,0)))</f>
        <v>-</v>
      </c>
      <c r="FQ541" s="113" t="b">
        <f>IFERROR(G541&gt;INDEX(Uppsägningar!E:E,MATCH(C541,Uppsägningar!C:C,0)),FALSE)</f>
        <v>0</v>
      </c>
    </row>
    <row r="542" spans="1:173" x14ac:dyDescent="0.25">
      <c r="A542" s="19">
        <v>526</v>
      </c>
      <c r="B542" s="20"/>
      <c r="C542" s="183"/>
      <c r="D542" s="66"/>
      <c r="E542" s="212">
        <f>IFERROR(INDEX(Admin!$C$7:$C$10,MATCH(FP542,TblNivåValTExt,0)),0)</f>
        <v>0</v>
      </c>
      <c r="F542" s="1"/>
      <c r="G542" s="1"/>
      <c r="H542" s="78"/>
      <c r="I542" s="181"/>
      <c r="J542" s="181"/>
      <c r="K542" s="182"/>
      <c r="L542" s="182"/>
      <c r="M542" s="181"/>
      <c r="N542" s="181"/>
      <c r="O542" s="181"/>
      <c r="P542" s="182"/>
      <c r="Q542" s="182"/>
      <c r="R542" s="181"/>
      <c r="S542" s="181"/>
      <c r="T542" s="181"/>
      <c r="U542" s="182"/>
      <c r="V542" s="182"/>
      <c r="W542" s="181"/>
      <c r="X542" s="181"/>
      <c r="Y542" s="181"/>
      <c r="Z542" s="182"/>
      <c r="AA542" s="182"/>
      <c r="AB542" s="181"/>
      <c r="AC542" s="181"/>
      <c r="AD542" s="181"/>
      <c r="AE542" s="182"/>
      <c r="AF542" s="182"/>
      <c r="AG542" s="181"/>
      <c r="AH542" s="181"/>
      <c r="AI542" s="181"/>
      <c r="AJ542" s="182"/>
      <c r="AK542" s="182"/>
      <c r="AL542" s="181"/>
      <c r="AM542" s="181"/>
      <c r="AN542" s="181"/>
      <c r="AO542" s="182"/>
      <c r="AP542" s="182"/>
      <c r="AQ542" s="181"/>
      <c r="AR542" s="181"/>
      <c r="AS542" s="181"/>
      <c r="AT542" s="182"/>
      <c r="AU542" s="182"/>
      <c r="AV542" s="181"/>
      <c r="AW542" s="181"/>
      <c r="AX542" s="181"/>
      <c r="AY542" s="182"/>
      <c r="AZ542" s="182"/>
      <c r="BA542" s="181"/>
      <c r="BB542" s="181"/>
      <c r="BC542" s="181"/>
      <c r="BD542" s="182"/>
      <c r="BE542" s="182"/>
      <c r="BF542" s="181"/>
      <c r="BG542" s="180">
        <f t="shared" si="979"/>
        <v>0</v>
      </c>
      <c r="BH542" s="116" t="str">
        <f t="shared" si="980"/>
        <v/>
      </c>
      <c r="BI542" s="80" t="b">
        <f t="shared" si="928"/>
        <v>0</v>
      </c>
      <c r="BJ542" s="80" t="str">
        <f t="shared" si="929"/>
        <v/>
      </c>
      <c r="BK542" s="80" t="b">
        <f t="shared" si="981"/>
        <v>0</v>
      </c>
      <c r="BL542" s="13" t="str">
        <f t="shared" si="930"/>
        <v/>
      </c>
      <c r="BM542" s="13" t="b">
        <f t="shared" si="982"/>
        <v>0</v>
      </c>
      <c r="BN542" s="35" t="str">
        <f t="shared" si="931"/>
        <v/>
      </c>
      <c r="BO542" s="13" t="b">
        <f t="shared" si="932"/>
        <v>0</v>
      </c>
      <c r="BP542" s="35" t="str">
        <f t="shared" si="933"/>
        <v/>
      </c>
      <c r="BQ542" s="13" t="b">
        <f t="shared" si="934"/>
        <v>0</v>
      </c>
      <c r="BR542" s="35" t="str">
        <f t="shared" si="935"/>
        <v/>
      </c>
      <c r="BS542" s="35" t="b">
        <f t="shared" si="936"/>
        <v>0</v>
      </c>
      <c r="BT542" s="35" t="str">
        <f t="shared" si="937"/>
        <v/>
      </c>
      <c r="BU542" s="35" t="b">
        <f t="shared" si="938"/>
        <v>0</v>
      </c>
      <c r="BV542" s="35" t="str">
        <f t="shared" si="939"/>
        <v/>
      </c>
      <c r="BW542" s="13" t="b">
        <f t="shared" si="1014"/>
        <v>0</v>
      </c>
      <c r="BX542" s="35" t="str">
        <f t="shared" si="940"/>
        <v/>
      </c>
      <c r="BY542" s="265" t="b">
        <f t="shared" si="983"/>
        <v>0</v>
      </c>
      <c r="BZ542" s="35" t="str">
        <f t="shared" si="941"/>
        <v/>
      </c>
      <c r="CA542" s="265" t="b">
        <f t="shared" si="984"/>
        <v>0</v>
      </c>
      <c r="CB542" s="35" t="str">
        <f t="shared" si="942"/>
        <v/>
      </c>
      <c r="CC542" s="272" t="b">
        <f t="shared" si="985"/>
        <v>0</v>
      </c>
      <c r="CD542" s="35" t="str">
        <f t="shared" si="943"/>
        <v/>
      </c>
      <c r="CE542" s="13" t="b">
        <f t="shared" si="944"/>
        <v>0</v>
      </c>
      <c r="CF542" s="35" t="str">
        <f t="shared" si="945"/>
        <v/>
      </c>
      <c r="CG542" s="179">
        <f t="shared" si="946"/>
        <v>0</v>
      </c>
      <c r="CH542" s="179">
        <f t="shared" si="947"/>
        <v>0</v>
      </c>
      <c r="CI542" s="218">
        <f t="shared" si="986"/>
        <v>0</v>
      </c>
      <c r="CJ542" s="218">
        <f t="shared" si="987"/>
        <v>0</v>
      </c>
      <c r="CK542" s="218">
        <f t="shared" si="988"/>
        <v>0</v>
      </c>
      <c r="CL542" s="218">
        <f t="shared" si="989"/>
        <v>0</v>
      </c>
      <c r="CM542" s="218">
        <f t="shared" si="990"/>
        <v>0</v>
      </c>
      <c r="CN542" s="218">
        <f t="shared" si="991"/>
        <v>0</v>
      </c>
      <c r="CO542" s="218">
        <f t="shared" si="992"/>
        <v>0</v>
      </c>
      <c r="CP542" s="218">
        <f t="shared" si="993"/>
        <v>0</v>
      </c>
      <c r="CQ542" s="218">
        <f t="shared" si="994"/>
        <v>0</v>
      </c>
      <c r="CR542" s="218">
        <f t="shared" si="995"/>
        <v>0</v>
      </c>
      <c r="CS542" s="14">
        <f t="shared" si="948"/>
        <v>0</v>
      </c>
      <c r="CT542" s="236">
        <f t="shared" si="949"/>
        <v>0</v>
      </c>
      <c r="CU542" s="237">
        <f t="shared" si="1015"/>
        <v>0</v>
      </c>
      <c r="CV542" s="16">
        <f t="shared" si="1015"/>
        <v>0</v>
      </c>
      <c r="CW542" s="16">
        <f t="shared" si="1015"/>
        <v>0</v>
      </c>
      <c r="CX542" s="16">
        <f t="shared" si="1015"/>
        <v>0</v>
      </c>
      <c r="CY542" s="16">
        <f t="shared" si="1015"/>
        <v>0</v>
      </c>
      <c r="CZ542" s="16">
        <f t="shared" si="1015"/>
        <v>0</v>
      </c>
      <c r="DA542" s="16">
        <f t="shared" si="1015"/>
        <v>0</v>
      </c>
      <c r="DB542" s="16">
        <f t="shared" si="1015"/>
        <v>0</v>
      </c>
      <c r="DC542" s="16">
        <f t="shared" si="1015"/>
        <v>0</v>
      </c>
      <c r="DD542" s="238">
        <f t="shared" si="1015"/>
        <v>0</v>
      </c>
      <c r="DE542" s="232">
        <f t="shared" si="1016"/>
        <v>0</v>
      </c>
      <c r="DF542" s="132">
        <f t="shared" si="1016"/>
        <v>0</v>
      </c>
      <c r="DG542" s="132">
        <f t="shared" si="1016"/>
        <v>0</v>
      </c>
      <c r="DH542" s="132">
        <f t="shared" si="1016"/>
        <v>0</v>
      </c>
      <c r="DI542" s="132">
        <f t="shared" si="1016"/>
        <v>0</v>
      </c>
      <c r="DJ542" s="132">
        <f t="shared" si="1016"/>
        <v>0</v>
      </c>
      <c r="DK542" s="132">
        <f t="shared" si="1016"/>
        <v>0</v>
      </c>
      <c r="DL542" s="132">
        <f t="shared" si="1016"/>
        <v>0</v>
      </c>
      <c r="DM542" s="132">
        <f t="shared" si="1016"/>
        <v>0</v>
      </c>
      <c r="DN542" s="233">
        <f t="shared" si="1016"/>
        <v>0</v>
      </c>
      <c r="DO542" s="232">
        <f t="shared" si="950"/>
        <v>0</v>
      </c>
      <c r="DP542" s="132">
        <f t="shared" si="951"/>
        <v>0</v>
      </c>
      <c r="DQ542" s="132">
        <f t="shared" si="952"/>
        <v>0</v>
      </c>
      <c r="DR542" s="132">
        <f t="shared" si="953"/>
        <v>0</v>
      </c>
      <c r="DS542" s="132">
        <f t="shared" si="954"/>
        <v>0</v>
      </c>
      <c r="DT542" s="132">
        <f t="shared" si="955"/>
        <v>0</v>
      </c>
      <c r="DU542" s="132">
        <f t="shared" si="956"/>
        <v>0</v>
      </c>
      <c r="DV542" s="132">
        <f t="shared" si="957"/>
        <v>0</v>
      </c>
      <c r="DW542" s="132">
        <f t="shared" si="958"/>
        <v>0</v>
      </c>
      <c r="DX542" s="233">
        <f t="shared" si="959"/>
        <v>0</v>
      </c>
      <c r="DY542" s="231" t="b">
        <f t="shared" si="996"/>
        <v>0</v>
      </c>
      <c r="DZ542" s="163"/>
      <c r="EA542" s="226" t="str">
        <f t="shared" si="997"/>
        <v/>
      </c>
      <c r="EB542" s="178" t="str">
        <f t="shared" si="998"/>
        <v/>
      </c>
      <c r="EC542" s="178" t="str">
        <f t="shared" si="999"/>
        <v/>
      </c>
      <c r="ED542" s="178" t="str">
        <f t="shared" si="1000"/>
        <v/>
      </c>
      <c r="EE542" s="178" t="str">
        <f t="shared" si="1001"/>
        <v/>
      </c>
      <c r="EF542" s="178" t="str">
        <f t="shared" si="1002"/>
        <v/>
      </c>
      <c r="EG542" s="178" t="str">
        <f t="shared" si="1003"/>
        <v/>
      </c>
      <c r="EH542" s="178" t="str">
        <f t="shared" si="1004"/>
        <v/>
      </c>
      <c r="EI542" s="178" t="str">
        <f t="shared" si="1005"/>
        <v/>
      </c>
      <c r="EJ542" s="227" t="str">
        <f t="shared" si="1006"/>
        <v/>
      </c>
      <c r="EK542" s="230" t="str">
        <f t="shared" si="960"/>
        <v/>
      </c>
      <c r="EL542" s="177" t="str">
        <f t="shared" si="961"/>
        <v/>
      </c>
      <c r="EM542" s="177" t="str">
        <f t="shared" si="962"/>
        <v/>
      </c>
      <c r="EN542" s="177" t="str">
        <f t="shared" si="963"/>
        <v/>
      </c>
      <c r="EO542" s="177" t="str">
        <f t="shared" si="964"/>
        <v/>
      </c>
      <c r="EP542" s="177" t="str">
        <f t="shared" si="965"/>
        <v/>
      </c>
      <c r="EQ542" s="177" t="str">
        <f t="shared" si="966"/>
        <v/>
      </c>
      <c r="ER542" s="177" t="str">
        <f t="shared" si="967"/>
        <v/>
      </c>
      <c r="ES542" s="177" t="str">
        <f t="shared" si="968"/>
        <v/>
      </c>
      <c r="ET542" s="177" t="str">
        <f t="shared" si="969"/>
        <v/>
      </c>
      <c r="EU542" s="229" t="e">
        <f t="shared" si="970"/>
        <v>#VALUE!</v>
      </c>
      <c r="EV542" s="27" t="e">
        <f t="shared" si="971"/>
        <v>#VALUE!</v>
      </c>
      <c r="EW542" s="27" t="e">
        <f t="shared" si="972"/>
        <v>#VALUE!</v>
      </c>
      <c r="EX542" s="28" t="e">
        <f t="shared" si="973"/>
        <v>#VALUE!</v>
      </c>
      <c r="EY542" s="28" t="e">
        <f t="shared" si="974"/>
        <v>#VALUE!</v>
      </c>
      <c r="EZ542" s="28" t="b">
        <f t="shared" si="975"/>
        <v>0</v>
      </c>
      <c r="FA542" s="176" t="str">
        <f t="shared" si="976"/>
        <v/>
      </c>
      <c r="FB542" s="27" t="e" cm="1">
        <f t="array" aca="1" ref="FB542" ca="1">TEXT(RIGHT(10-RIGHT(SUM(INDEX(1*(MID(MID(C542,1,1)*2,ROW(INDIRECT("1:"&amp;LEN(MID(C542,1,1)*2))),1)),,))+MID(C542,2,1)+
SUM(INDEX(1*(MID(MID(C542,3,1)*2,ROW(INDIRECT("1:"&amp;LEN(MID(C542,3,1)*2))),1)),,))+MID(C542,4,1)+
SUM(INDEX(1*(MID(MID(C542,5,1)*2,ROW(INDIRECT("1:"&amp;LEN(MID(C542,5,1)*2))),1)),,))+MID(C542,6,1)+
SUM(INDEX(1*(MID(MID(C542,8,1)*2,ROW(INDIRECT("1:"&amp;LEN(MID(C542,8,1)*2))),1)),,))+MID(C542,9,1)+
SUM(INDEX(1*(MID(MID(C542,10,1)*2,ROW(INDIRECT("1:"&amp;LEN(MID(C542,10,1)*2))),1)),,)),1),1),"0")</f>
        <v>#VALUE!</v>
      </c>
      <c r="FC542" s="27" t="str">
        <f t="shared" si="977"/>
        <v/>
      </c>
      <c r="FD542" s="29" t="b">
        <f t="shared" si="978"/>
        <v>0</v>
      </c>
      <c r="FE542" s="112" t="b">
        <f>IFERROR(MATCH(D542,'Avtal för korttidsarbete'!$G$13:$G$1012,0),TRUE)</f>
        <v>1</v>
      </c>
      <c r="FF542" s="112" t="b">
        <f t="shared" si="1007"/>
        <v>0</v>
      </c>
      <c r="FG542" s="113" t="str" cm="1">
        <f t="array" ref="FG542">IF(FE542=TRUE,"x",INDEX('Avtal för korttidsarbete'!$E$13:$E$1012,$FE542))</f>
        <v>x</v>
      </c>
      <c r="FH542" s="113" t="str" cm="1">
        <f t="array" ref="FH542">IF(FE542=TRUE,"x",INDEX('Avtal för korttidsarbete'!$F$13:$F$1012,$FE542))</f>
        <v>x</v>
      </c>
      <c r="FI542" s="112" t="b">
        <f t="shared" si="1008"/>
        <v>0</v>
      </c>
      <c r="FJ542" s="135">
        <f t="shared" si="1009"/>
        <v>44166</v>
      </c>
      <c r="FK542" s="135">
        <f t="shared" si="1010"/>
        <v>44377</v>
      </c>
      <c r="FL542" s="112" t="b">
        <f t="shared" si="1011"/>
        <v>0</v>
      </c>
      <c r="FM542" s="113">
        <f t="shared" si="1012"/>
        <v>44166</v>
      </c>
      <c r="FN542" s="135">
        <f t="shared" si="1013"/>
        <v>44377</v>
      </c>
      <c r="FO542" s="148" t="b">
        <f>IFERROR(INDEX('Avtal för korttidsarbete'!R:R,MATCH(D542,'Avtal för korttidsarbete'!$G:$G,0)),TRUE)</f>
        <v>1</v>
      </c>
      <c r="FP542" s="135" t="str">
        <f>IF(FO542,"-",INDEX('Avtal för korttidsarbete'!$D:$D,MATCH(D542,'Avtal för korttidsarbete'!$G:$G,0)))</f>
        <v>-</v>
      </c>
      <c r="FQ542" s="113" t="b">
        <f>IFERROR(G542&gt;INDEX(Uppsägningar!E:E,MATCH(C542,Uppsägningar!C:C,0)),FALSE)</f>
        <v>0</v>
      </c>
    </row>
    <row r="543" spans="1:173" x14ac:dyDescent="0.25">
      <c r="A543" s="19">
        <v>527</v>
      </c>
      <c r="B543" s="20"/>
      <c r="C543" s="183"/>
      <c r="D543" s="66"/>
      <c r="E543" s="212">
        <f>IFERROR(INDEX(Admin!$C$7:$C$10,MATCH(FP543,TblNivåValTExt,0)),0)</f>
        <v>0</v>
      </c>
      <c r="F543" s="1"/>
      <c r="G543" s="1"/>
      <c r="H543" s="78"/>
      <c r="I543" s="181"/>
      <c r="J543" s="181"/>
      <c r="K543" s="182"/>
      <c r="L543" s="182"/>
      <c r="M543" s="181"/>
      <c r="N543" s="181"/>
      <c r="O543" s="181"/>
      <c r="P543" s="182"/>
      <c r="Q543" s="182"/>
      <c r="R543" s="181"/>
      <c r="S543" s="181"/>
      <c r="T543" s="181"/>
      <c r="U543" s="182"/>
      <c r="V543" s="182"/>
      <c r="W543" s="181"/>
      <c r="X543" s="181"/>
      <c r="Y543" s="181"/>
      <c r="Z543" s="182"/>
      <c r="AA543" s="182"/>
      <c r="AB543" s="181"/>
      <c r="AC543" s="181"/>
      <c r="AD543" s="181"/>
      <c r="AE543" s="182"/>
      <c r="AF543" s="182"/>
      <c r="AG543" s="181"/>
      <c r="AH543" s="181"/>
      <c r="AI543" s="181"/>
      <c r="AJ543" s="182"/>
      <c r="AK543" s="182"/>
      <c r="AL543" s="181"/>
      <c r="AM543" s="181"/>
      <c r="AN543" s="181"/>
      <c r="AO543" s="182"/>
      <c r="AP543" s="182"/>
      <c r="AQ543" s="181"/>
      <c r="AR543" s="181"/>
      <c r="AS543" s="181"/>
      <c r="AT543" s="182"/>
      <c r="AU543" s="182"/>
      <c r="AV543" s="181"/>
      <c r="AW543" s="181"/>
      <c r="AX543" s="181"/>
      <c r="AY543" s="182"/>
      <c r="AZ543" s="182"/>
      <c r="BA543" s="181"/>
      <c r="BB543" s="181"/>
      <c r="BC543" s="181"/>
      <c r="BD543" s="182"/>
      <c r="BE543" s="182"/>
      <c r="BF543" s="181"/>
      <c r="BG543" s="180">
        <f t="shared" si="979"/>
        <v>0</v>
      </c>
      <c r="BH543" s="116" t="str">
        <f t="shared" si="980"/>
        <v/>
      </c>
      <c r="BI543" s="80" t="b">
        <f t="shared" si="928"/>
        <v>0</v>
      </c>
      <c r="BJ543" s="80" t="str">
        <f t="shared" si="929"/>
        <v/>
      </c>
      <c r="BK543" s="80" t="b">
        <f t="shared" si="981"/>
        <v>0</v>
      </c>
      <c r="BL543" s="13" t="str">
        <f t="shared" si="930"/>
        <v/>
      </c>
      <c r="BM543" s="13" t="b">
        <f t="shared" si="982"/>
        <v>0</v>
      </c>
      <c r="BN543" s="35" t="str">
        <f t="shared" si="931"/>
        <v/>
      </c>
      <c r="BO543" s="13" t="b">
        <f t="shared" si="932"/>
        <v>0</v>
      </c>
      <c r="BP543" s="35" t="str">
        <f t="shared" si="933"/>
        <v/>
      </c>
      <c r="BQ543" s="13" t="b">
        <f t="shared" si="934"/>
        <v>0</v>
      </c>
      <c r="BR543" s="35" t="str">
        <f t="shared" si="935"/>
        <v/>
      </c>
      <c r="BS543" s="35" t="b">
        <f t="shared" si="936"/>
        <v>0</v>
      </c>
      <c r="BT543" s="35" t="str">
        <f t="shared" si="937"/>
        <v/>
      </c>
      <c r="BU543" s="35" t="b">
        <f t="shared" si="938"/>
        <v>0</v>
      </c>
      <c r="BV543" s="35" t="str">
        <f t="shared" si="939"/>
        <v/>
      </c>
      <c r="BW543" s="13" t="b">
        <f t="shared" si="1014"/>
        <v>0</v>
      </c>
      <c r="BX543" s="35" t="str">
        <f t="shared" si="940"/>
        <v/>
      </c>
      <c r="BY543" s="265" t="b">
        <f t="shared" si="983"/>
        <v>0</v>
      </c>
      <c r="BZ543" s="35" t="str">
        <f t="shared" si="941"/>
        <v/>
      </c>
      <c r="CA543" s="265" t="b">
        <f t="shared" si="984"/>
        <v>0</v>
      </c>
      <c r="CB543" s="35" t="str">
        <f t="shared" si="942"/>
        <v/>
      </c>
      <c r="CC543" s="272" t="b">
        <f t="shared" si="985"/>
        <v>0</v>
      </c>
      <c r="CD543" s="35" t="str">
        <f t="shared" si="943"/>
        <v/>
      </c>
      <c r="CE543" s="13" t="b">
        <f t="shared" si="944"/>
        <v>0</v>
      </c>
      <c r="CF543" s="35" t="str">
        <f t="shared" si="945"/>
        <v/>
      </c>
      <c r="CG543" s="179">
        <f t="shared" si="946"/>
        <v>0</v>
      </c>
      <c r="CH543" s="179">
        <f t="shared" si="947"/>
        <v>0</v>
      </c>
      <c r="CI543" s="218">
        <f t="shared" si="986"/>
        <v>0</v>
      </c>
      <c r="CJ543" s="218">
        <f t="shared" si="987"/>
        <v>0</v>
      </c>
      <c r="CK543" s="218">
        <f t="shared" si="988"/>
        <v>0</v>
      </c>
      <c r="CL543" s="218">
        <f t="shared" si="989"/>
        <v>0</v>
      </c>
      <c r="CM543" s="218">
        <f t="shared" si="990"/>
        <v>0</v>
      </c>
      <c r="CN543" s="218">
        <f t="shared" si="991"/>
        <v>0</v>
      </c>
      <c r="CO543" s="218">
        <f t="shared" si="992"/>
        <v>0</v>
      </c>
      <c r="CP543" s="218">
        <f t="shared" si="993"/>
        <v>0</v>
      </c>
      <c r="CQ543" s="218">
        <f t="shared" si="994"/>
        <v>0</v>
      </c>
      <c r="CR543" s="218">
        <f t="shared" si="995"/>
        <v>0</v>
      </c>
      <c r="CS543" s="14">
        <f t="shared" si="948"/>
        <v>0</v>
      </c>
      <c r="CT543" s="236">
        <f t="shared" si="949"/>
        <v>0</v>
      </c>
      <c r="CU543" s="237">
        <f t="shared" si="1015"/>
        <v>0</v>
      </c>
      <c r="CV543" s="16">
        <f t="shared" si="1015"/>
        <v>0</v>
      </c>
      <c r="CW543" s="16">
        <f t="shared" si="1015"/>
        <v>0</v>
      </c>
      <c r="CX543" s="16">
        <f t="shared" si="1015"/>
        <v>0</v>
      </c>
      <c r="CY543" s="16">
        <f t="shared" si="1015"/>
        <v>0</v>
      </c>
      <c r="CZ543" s="16">
        <f t="shared" si="1015"/>
        <v>0</v>
      </c>
      <c r="DA543" s="16">
        <f t="shared" si="1015"/>
        <v>0</v>
      </c>
      <c r="DB543" s="16">
        <f t="shared" si="1015"/>
        <v>0</v>
      </c>
      <c r="DC543" s="16">
        <f t="shared" si="1015"/>
        <v>0</v>
      </c>
      <c r="DD543" s="238">
        <f t="shared" si="1015"/>
        <v>0</v>
      </c>
      <c r="DE543" s="232">
        <f t="shared" si="1016"/>
        <v>0</v>
      </c>
      <c r="DF543" s="132">
        <f t="shared" si="1016"/>
        <v>0</v>
      </c>
      <c r="DG543" s="132">
        <f t="shared" si="1016"/>
        <v>0</v>
      </c>
      <c r="DH543" s="132">
        <f t="shared" si="1016"/>
        <v>0</v>
      </c>
      <c r="DI543" s="132">
        <f t="shared" si="1016"/>
        <v>0</v>
      </c>
      <c r="DJ543" s="132">
        <f t="shared" si="1016"/>
        <v>0</v>
      </c>
      <c r="DK543" s="132">
        <f t="shared" si="1016"/>
        <v>0</v>
      </c>
      <c r="DL543" s="132">
        <f t="shared" si="1016"/>
        <v>0</v>
      </c>
      <c r="DM543" s="132">
        <f t="shared" si="1016"/>
        <v>0</v>
      </c>
      <c r="DN543" s="233">
        <f t="shared" si="1016"/>
        <v>0</v>
      </c>
      <c r="DO543" s="232">
        <f t="shared" si="950"/>
        <v>0</v>
      </c>
      <c r="DP543" s="132">
        <f t="shared" si="951"/>
        <v>0</v>
      </c>
      <c r="DQ543" s="132">
        <f t="shared" si="952"/>
        <v>0</v>
      </c>
      <c r="DR543" s="132">
        <f t="shared" si="953"/>
        <v>0</v>
      </c>
      <c r="DS543" s="132">
        <f t="shared" si="954"/>
        <v>0</v>
      </c>
      <c r="DT543" s="132">
        <f t="shared" si="955"/>
        <v>0</v>
      </c>
      <c r="DU543" s="132">
        <f t="shared" si="956"/>
        <v>0</v>
      </c>
      <c r="DV543" s="132">
        <f t="shared" si="957"/>
        <v>0</v>
      </c>
      <c r="DW543" s="132">
        <f t="shared" si="958"/>
        <v>0</v>
      </c>
      <c r="DX543" s="233">
        <f t="shared" si="959"/>
        <v>0</v>
      </c>
      <c r="DY543" s="231" t="b">
        <f t="shared" si="996"/>
        <v>0</v>
      </c>
      <c r="DZ543" s="163"/>
      <c r="EA543" s="226" t="str">
        <f t="shared" si="997"/>
        <v/>
      </c>
      <c r="EB543" s="178" t="str">
        <f t="shared" si="998"/>
        <v/>
      </c>
      <c r="EC543" s="178" t="str">
        <f t="shared" si="999"/>
        <v/>
      </c>
      <c r="ED543" s="178" t="str">
        <f t="shared" si="1000"/>
        <v/>
      </c>
      <c r="EE543" s="178" t="str">
        <f t="shared" si="1001"/>
        <v/>
      </c>
      <c r="EF543" s="178" t="str">
        <f t="shared" si="1002"/>
        <v/>
      </c>
      <c r="EG543" s="178" t="str">
        <f t="shared" si="1003"/>
        <v/>
      </c>
      <c r="EH543" s="178" t="str">
        <f t="shared" si="1004"/>
        <v/>
      </c>
      <c r="EI543" s="178" t="str">
        <f t="shared" si="1005"/>
        <v/>
      </c>
      <c r="EJ543" s="227" t="str">
        <f t="shared" si="1006"/>
        <v/>
      </c>
      <c r="EK543" s="230" t="str">
        <f t="shared" si="960"/>
        <v/>
      </c>
      <c r="EL543" s="177" t="str">
        <f t="shared" si="961"/>
        <v/>
      </c>
      <c r="EM543" s="177" t="str">
        <f t="shared" si="962"/>
        <v/>
      </c>
      <c r="EN543" s="177" t="str">
        <f t="shared" si="963"/>
        <v/>
      </c>
      <c r="EO543" s="177" t="str">
        <f t="shared" si="964"/>
        <v/>
      </c>
      <c r="EP543" s="177" t="str">
        <f t="shared" si="965"/>
        <v/>
      </c>
      <c r="EQ543" s="177" t="str">
        <f t="shared" si="966"/>
        <v/>
      </c>
      <c r="ER543" s="177" t="str">
        <f t="shared" si="967"/>
        <v/>
      </c>
      <c r="ES543" s="177" t="str">
        <f t="shared" si="968"/>
        <v/>
      </c>
      <c r="ET543" s="177" t="str">
        <f t="shared" si="969"/>
        <v/>
      </c>
      <c r="EU543" s="229" t="e">
        <f t="shared" si="970"/>
        <v>#VALUE!</v>
      </c>
      <c r="EV543" s="27" t="e">
        <f t="shared" si="971"/>
        <v>#VALUE!</v>
      </c>
      <c r="EW543" s="27" t="e">
        <f t="shared" si="972"/>
        <v>#VALUE!</v>
      </c>
      <c r="EX543" s="28" t="e">
        <f t="shared" si="973"/>
        <v>#VALUE!</v>
      </c>
      <c r="EY543" s="28" t="e">
        <f t="shared" si="974"/>
        <v>#VALUE!</v>
      </c>
      <c r="EZ543" s="28" t="b">
        <f t="shared" si="975"/>
        <v>0</v>
      </c>
      <c r="FA543" s="176" t="str">
        <f t="shared" si="976"/>
        <v/>
      </c>
      <c r="FB543" s="27" t="e" cm="1">
        <f t="array" aca="1" ref="FB543" ca="1">TEXT(RIGHT(10-RIGHT(SUM(INDEX(1*(MID(MID(C543,1,1)*2,ROW(INDIRECT("1:"&amp;LEN(MID(C543,1,1)*2))),1)),,))+MID(C543,2,1)+
SUM(INDEX(1*(MID(MID(C543,3,1)*2,ROW(INDIRECT("1:"&amp;LEN(MID(C543,3,1)*2))),1)),,))+MID(C543,4,1)+
SUM(INDEX(1*(MID(MID(C543,5,1)*2,ROW(INDIRECT("1:"&amp;LEN(MID(C543,5,1)*2))),1)),,))+MID(C543,6,1)+
SUM(INDEX(1*(MID(MID(C543,8,1)*2,ROW(INDIRECT("1:"&amp;LEN(MID(C543,8,1)*2))),1)),,))+MID(C543,9,1)+
SUM(INDEX(1*(MID(MID(C543,10,1)*2,ROW(INDIRECT("1:"&amp;LEN(MID(C543,10,1)*2))),1)),,)),1),1),"0")</f>
        <v>#VALUE!</v>
      </c>
      <c r="FC543" s="27" t="str">
        <f t="shared" si="977"/>
        <v/>
      </c>
      <c r="FD543" s="29" t="b">
        <f t="shared" si="978"/>
        <v>0</v>
      </c>
      <c r="FE543" s="112" t="b">
        <f>IFERROR(MATCH(D543,'Avtal för korttidsarbete'!$G$13:$G$1012,0),TRUE)</f>
        <v>1</v>
      </c>
      <c r="FF543" s="112" t="b">
        <f t="shared" si="1007"/>
        <v>0</v>
      </c>
      <c r="FG543" s="113" t="str" cm="1">
        <f t="array" ref="FG543">IF(FE543=TRUE,"x",INDEX('Avtal för korttidsarbete'!$E$13:$E$1012,$FE543))</f>
        <v>x</v>
      </c>
      <c r="FH543" s="113" t="str" cm="1">
        <f t="array" ref="FH543">IF(FE543=TRUE,"x",INDEX('Avtal för korttidsarbete'!$F$13:$F$1012,$FE543))</f>
        <v>x</v>
      </c>
      <c r="FI543" s="112" t="b">
        <f t="shared" si="1008"/>
        <v>0</v>
      </c>
      <c r="FJ543" s="135">
        <f t="shared" si="1009"/>
        <v>44166</v>
      </c>
      <c r="FK543" s="135">
        <f t="shared" si="1010"/>
        <v>44377</v>
      </c>
      <c r="FL543" s="112" t="b">
        <f t="shared" si="1011"/>
        <v>0</v>
      </c>
      <c r="FM543" s="113">
        <f t="shared" si="1012"/>
        <v>44166</v>
      </c>
      <c r="FN543" s="135">
        <f t="shared" si="1013"/>
        <v>44377</v>
      </c>
      <c r="FO543" s="148" t="b">
        <f>IFERROR(INDEX('Avtal för korttidsarbete'!R:R,MATCH(D543,'Avtal för korttidsarbete'!$G:$G,0)),TRUE)</f>
        <v>1</v>
      </c>
      <c r="FP543" s="135" t="str">
        <f>IF(FO543,"-",INDEX('Avtal för korttidsarbete'!$D:$D,MATCH(D543,'Avtal för korttidsarbete'!$G:$G,0)))</f>
        <v>-</v>
      </c>
      <c r="FQ543" s="113" t="b">
        <f>IFERROR(G543&gt;INDEX(Uppsägningar!E:E,MATCH(C543,Uppsägningar!C:C,0)),FALSE)</f>
        <v>0</v>
      </c>
    </row>
    <row r="544" spans="1:173" x14ac:dyDescent="0.25">
      <c r="A544" s="19">
        <v>528</v>
      </c>
      <c r="B544" s="20"/>
      <c r="C544" s="183"/>
      <c r="D544" s="66"/>
      <c r="E544" s="212">
        <f>IFERROR(INDEX(Admin!$C$7:$C$10,MATCH(FP544,TblNivåValTExt,0)),0)</f>
        <v>0</v>
      </c>
      <c r="F544" s="1"/>
      <c r="G544" s="1"/>
      <c r="H544" s="78"/>
      <c r="I544" s="181"/>
      <c r="J544" s="181"/>
      <c r="K544" s="182"/>
      <c r="L544" s="182"/>
      <c r="M544" s="181"/>
      <c r="N544" s="181"/>
      <c r="O544" s="181"/>
      <c r="P544" s="182"/>
      <c r="Q544" s="182"/>
      <c r="R544" s="181"/>
      <c r="S544" s="181"/>
      <c r="T544" s="181"/>
      <c r="U544" s="182"/>
      <c r="V544" s="182"/>
      <c r="W544" s="181"/>
      <c r="X544" s="181"/>
      <c r="Y544" s="181"/>
      <c r="Z544" s="182"/>
      <c r="AA544" s="182"/>
      <c r="AB544" s="181"/>
      <c r="AC544" s="181"/>
      <c r="AD544" s="181"/>
      <c r="AE544" s="182"/>
      <c r="AF544" s="182"/>
      <c r="AG544" s="181"/>
      <c r="AH544" s="181"/>
      <c r="AI544" s="181"/>
      <c r="AJ544" s="182"/>
      <c r="AK544" s="182"/>
      <c r="AL544" s="181"/>
      <c r="AM544" s="181"/>
      <c r="AN544" s="181"/>
      <c r="AO544" s="182"/>
      <c r="AP544" s="182"/>
      <c r="AQ544" s="181"/>
      <c r="AR544" s="181"/>
      <c r="AS544" s="181"/>
      <c r="AT544" s="182"/>
      <c r="AU544" s="182"/>
      <c r="AV544" s="181"/>
      <c r="AW544" s="181"/>
      <c r="AX544" s="181"/>
      <c r="AY544" s="182"/>
      <c r="AZ544" s="182"/>
      <c r="BA544" s="181"/>
      <c r="BB544" s="181"/>
      <c r="BC544" s="181"/>
      <c r="BD544" s="182"/>
      <c r="BE544" s="182"/>
      <c r="BF544" s="181"/>
      <c r="BG544" s="180">
        <f t="shared" si="979"/>
        <v>0</v>
      </c>
      <c r="BH544" s="116" t="str">
        <f t="shared" si="980"/>
        <v/>
      </c>
      <c r="BI544" s="80" t="b">
        <f t="shared" si="928"/>
        <v>0</v>
      </c>
      <c r="BJ544" s="80" t="str">
        <f t="shared" si="929"/>
        <v/>
      </c>
      <c r="BK544" s="80" t="b">
        <f t="shared" si="981"/>
        <v>0</v>
      </c>
      <c r="BL544" s="13" t="str">
        <f t="shared" si="930"/>
        <v/>
      </c>
      <c r="BM544" s="13" t="b">
        <f t="shared" si="982"/>
        <v>0</v>
      </c>
      <c r="BN544" s="35" t="str">
        <f t="shared" si="931"/>
        <v/>
      </c>
      <c r="BO544" s="13" t="b">
        <f t="shared" si="932"/>
        <v>0</v>
      </c>
      <c r="BP544" s="35" t="str">
        <f t="shared" si="933"/>
        <v/>
      </c>
      <c r="BQ544" s="13" t="b">
        <f t="shared" si="934"/>
        <v>0</v>
      </c>
      <c r="BR544" s="35" t="str">
        <f t="shared" si="935"/>
        <v/>
      </c>
      <c r="BS544" s="35" t="b">
        <f t="shared" si="936"/>
        <v>0</v>
      </c>
      <c r="BT544" s="35" t="str">
        <f t="shared" si="937"/>
        <v/>
      </c>
      <c r="BU544" s="35" t="b">
        <f t="shared" si="938"/>
        <v>0</v>
      </c>
      <c r="BV544" s="35" t="str">
        <f t="shared" si="939"/>
        <v/>
      </c>
      <c r="BW544" s="13" t="b">
        <f t="shared" si="1014"/>
        <v>0</v>
      </c>
      <c r="BX544" s="35" t="str">
        <f t="shared" si="940"/>
        <v/>
      </c>
      <c r="BY544" s="265" t="b">
        <f t="shared" si="983"/>
        <v>0</v>
      </c>
      <c r="BZ544" s="35" t="str">
        <f t="shared" si="941"/>
        <v/>
      </c>
      <c r="CA544" s="265" t="b">
        <f t="shared" si="984"/>
        <v>0</v>
      </c>
      <c r="CB544" s="35" t="str">
        <f t="shared" si="942"/>
        <v/>
      </c>
      <c r="CC544" s="272" t="b">
        <f t="shared" si="985"/>
        <v>0</v>
      </c>
      <c r="CD544" s="35" t="str">
        <f t="shared" si="943"/>
        <v/>
      </c>
      <c r="CE544" s="13" t="b">
        <f t="shared" si="944"/>
        <v>0</v>
      </c>
      <c r="CF544" s="35" t="str">
        <f t="shared" si="945"/>
        <v/>
      </c>
      <c r="CG544" s="179">
        <f t="shared" si="946"/>
        <v>0</v>
      </c>
      <c r="CH544" s="179">
        <f t="shared" si="947"/>
        <v>0</v>
      </c>
      <c r="CI544" s="218">
        <f t="shared" si="986"/>
        <v>0</v>
      </c>
      <c r="CJ544" s="218">
        <f t="shared" si="987"/>
        <v>0</v>
      </c>
      <c r="CK544" s="218">
        <f t="shared" si="988"/>
        <v>0</v>
      </c>
      <c r="CL544" s="218">
        <f t="shared" si="989"/>
        <v>0</v>
      </c>
      <c r="CM544" s="218">
        <f t="shared" si="990"/>
        <v>0</v>
      </c>
      <c r="CN544" s="218">
        <f t="shared" si="991"/>
        <v>0</v>
      </c>
      <c r="CO544" s="218">
        <f t="shared" si="992"/>
        <v>0</v>
      </c>
      <c r="CP544" s="218">
        <f t="shared" si="993"/>
        <v>0</v>
      </c>
      <c r="CQ544" s="218">
        <f t="shared" si="994"/>
        <v>0</v>
      </c>
      <c r="CR544" s="218">
        <f t="shared" si="995"/>
        <v>0</v>
      </c>
      <c r="CS544" s="14">
        <f t="shared" si="948"/>
        <v>0</v>
      </c>
      <c r="CT544" s="236">
        <f t="shared" si="949"/>
        <v>0</v>
      </c>
      <c r="CU544" s="237">
        <f t="shared" si="1015"/>
        <v>0</v>
      </c>
      <c r="CV544" s="16">
        <f t="shared" si="1015"/>
        <v>0</v>
      </c>
      <c r="CW544" s="16">
        <f t="shared" si="1015"/>
        <v>0</v>
      </c>
      <c r="CX544" s="16">
        <f t="shared" si="1015"/>
        <v>0</v>
      </c>
      <c r="CY544" s="16">
        <f t="shared" si="1015"/>
        <v>0</v>
      </c>
      <c r="CZ544" s="16">
        <f t="shared" si="1015"/>
        <v>0</v>
      </c>
      <c r="DA544" s="16">
        <f t="shared" si="1015"/>
        <v>0</v>
      </c>
      <c r="DB544" s="16">
        <f t="shared" si="1015"/>
        <v>0</v>
      </c>
      <c r="DC544" s="16">
        <f t="shared" si="1015"/>
        <v>0</v>
      </c>
      <c r="DD544" s="238">
        <f t="shared" si="1015"/>
        <v>0</v>
      </c>
      <c r="DE544" s="232">
        <f t="shared" si="1016"/>
        <v>0</v>
      </c>
      <c r="DF544" s="132">
        <f t="shared" si="1016"/>
        <v>0</v>
      </c>
      <c r="DG544" s="132">
        <f t="shared" si="1016"/>
        <v>0</v>
      </c>
      <c r="DH544" s="132">
        <f t="shared" si="1016"/>
        <v>0</v>
      </c>
      <c r="DI544" s="132">
        <f t="shared" si="1016"/>
        <v>0</v>
      </c>
      <c r="DJ544" s="132">
        <f t="shared" si="1016"/>
        <v>0</v>
      </c>
      <c r="DK544" s="132">
        <f t="shared" si="1016"/>
        <v>0</v>
      </c>
      <c r="DL544" s="132">
        <f t="shared" si="1016"/>
        <v>0</v>
      </c>
      <c r="DM544" s="132">
        <f t="shared" si="1016"/>
        <v>0</v>
      </c>
      <c r="DN544" s="233">
        <f t="shared" si="1016"/>
        <v>0</v>
      </c>
      <c r="DO544" s="232">
        <f t="shared" si="950"/>
        <v>0</v>
      </c>
      <c r="DP544" s="132">
        <f t="shared" si="951"/>
        <v>0</v>
      </c>
      <c r="DQ544" s="132">
        <f t="shared" si="952"/>
        <v>0</v>
      </c>
      <c r="DR544" s="132">
        <f t="shared" si="953"/>
        <v>0</v>
      </c>
      <c r="DS544" s="132">
        <f t="shared" si="954"/>
        <v>0</v>
      </c>
      <c r="DT544" s="132">
        <f t="shared" si="955"/>
        <v>0</v>
      </c>
      <c r="DU544" s="132">
        <f t="shared" si="956"/>
        <v>0</v>
      </c>
      <c r="DV544" s="132">
        <f t="shared" si="957"/>
        <v>0</v>
      </c>
      <c r="DW544" s="132">
        <f t="shared" si="958"/>
        <v>0</v>
      </c>
      <c r="DX544" s="233">
        <f t="shared" si="959"/>
        <v>0</v>
      </c>
      <c r="DY544" s="231" t="b">
        <f t="shared" si="996"/>
        <v>0</v>
      </c>
      <c r="DZ544" s="163"/>
      <c r="EA544" s="226" t="str">
        <f t="shared" si="997"/>
        <v/>
      </c>
      <c r="EB544" s="178" t="str">
        <f t="shared" si="998"/>
        <v/>
      </c>
      <c r="EC544" s="178" t="str">
        <f t="shared" si="999"/>
        <v/>
      </c>
      <c r="ED544" s="178" t="str">
        <f t="shared" si="1000"/>
        <v/>
      </c>
      <c r="EE544" s="178" t="str">
        <f t="shared" si="1001"/>
        <v/>
      </c>
      <c r="EF544" s="178" t="str">
        <f t="shared" si="1002"/>
        <v/>
      </c>
      <c r="EG544" s="178" t="str">
        <f t="shared" si="1003"/>
        <v/>
      </c>
      <c r="EH544" s="178" t="str">
        <f t="shared" si="1004"/>
        <v/>
      </c>
      <c r="EI544" s="178" t="str">
        <f t="shared" si="1005"/>
        <v/>
      </c>
      <c r="EJ544" s="227" t="str">
        <f t="shared" si="1006"/>
        <v/>
      </c>
      <c r="EK544" s="230" t="str">
        <f t="shared" si="960"/>
        <v/>
      </c>
      <c r="EL544" s="177" t="str">
        <f t="shared" si="961"/>
        <v/>
      </c>
      <c r="EM544" s="177" t="str">
        <f t="shared" si="962"/>
        <v/>
      </c>
      <c r="EN544" s="177" t="str">
        <f t="shared" si="963"/>
        <v/>
      </c>
      <c r="EO544" s="177" t="str">
        <f t="shared" si="964"/>
        <v/>
      </c>
      <c r="EP544" s="177" t="str">
        <f t="shared" si="965"/>
        <v/>
      </c>
      <c r="EQ544" s="177" t="str">
        <f t="shared" si="966"/>
        <v/>
      </c>
      <c r="ER544" s="177" t="str">
        <f t="shared" si="967"/>
        <v/>
      </c>
      <c r="ES544" s="177" t="str">
        <f t="shared" si="968"/>
        <v/>
      </c>
      <c r="ET544" s="177" t="str">
        <f t="shared" si="969"/>
        <v/>
      </c>
      <c r="EU544" s="229" t="e">
        <f t="shared" si="970"/>
        <v>#VALUE!</v>
      </c>
      <c r="EV544" s="27" t="e">
        <f t="shared" si="971"/>
        <v>#VALUE!</v>
      </c>
      <c r="EW544" s="27" t="e">
        <f t="shared" si="972"/>
        <v>#VALUE!</v>
      </c>
      <c r="EX544" s="28" t="e">
        <f t="shared" si="973"/>
        <v>#VALUE!</v>
      </c>
      <c r="EY544" s="28" t="e">
        <f t="shared" si="974"/>
        <v>#VALUE!</v>
      </c>
      <c r="EZ544" s="28" t="b">
        <f t="shared" si="975"/>
        <v>0</v>
      </c>
      <c r="FA544" s="176" t="str">
        <f t="shared" si="976"/>
        <v/>
      </c>
      <c r="FB544" s="27" t="e" cm="1">
        <f t="array" aca="1" ref="FB544" ca="1">TEXT(RIGHT(10-RIGHT(SUM(INDEX(1*(MID(MID(C544,1,1)*2,ROW(INDIRECT("1:"&amp;LEN(MID(C544,1,1)*2))),1)),,))+MID(C544,2,1)+
SUM(INDEX(1*(MID(MID(C544,3,1)*2,ROW(INDIRECT("1:"&amp;LEN(MID(C544,3,1)*2))),1)),,))+MID(C544,4,1)+
SUM(INDEX(1*(MID(MID(C544,5,1)*2,ROW(INDIRECT("1:"&amp;LEN(MID(C544,5,1)*2))),1)),,))+MID(C544,6,1)+
SUM(INDEX(1*(MID(MID(C544,8,1)*2,ROW(INDIRECT("1:"&amp;LEN(MID(C544,8,1)*2))),1)),,))+MID(C544,9,1)+
SUM(INDEX(1*(MID(MID(C544,10,1)*2,ROW(INDIRECT("1:"&amp;LEN(MID(C544,10,1)*2))),1)),,)),1),1),"0")</f>
        <v>#VALUE!</v>
      </c>
      <c r="FC544" s="27" t="str">
        <f t="shared" si="977"/>
        <v/>
      </c>
      <c r="FD544" s="29" t="b">
        <f t="shared" si="978"/>
        <v>0</v>
      </c>
      <c r="FE544" s="112" t="b">
        <f>IFERROR(MATCH(D544,'Avtal för korttidsarbete'!$G$13:$G$1012,0),TRUE)</f>
        <v>1</v>
      </c>
      <c r="FF544" s="112" t="b">
        <f t="shared" si="1007"/>
        <v>0</v>
      </c>
      <c r="FG544" s="113" t="str" cm="1">
        <f t="array" ref="FG544">IF(FE544=TRUE,"x",INDEX('Avtal för korttidsarbete'!$E$13:$E$1012,$FE544))</f>
        <v>x</v>
      </c>
      <c r="FH544" s="113" t="str" cm="1">
        <f t="array" ref="FH544">IF(FE544=TRUE,"x",INDEX('Avtal för korttidsarbete'!$F$13:$F$1012,$FE544))</f>
        <v>x</v>
      </c>
      <c r="FI544" s="112" t="b">
        <f t="shared" si="1008"/>
        <v>0</v>
      </c>
      <c r="FJ544" s="135">
        <f t="shared" si="1009"/>
        <v>44166</v>
      </c>
      <c r="FK544" s="135">
        <f t="shared" si="1010"/>
        <v>44377</v>
      </c>
      <c r="FL544" s="112" t="b">
        <f t="shared" si="1011"/>
        <v>0</v>
      </c>
      <c r="FM544" s="113">
        <f t="shared" si="1012"/>
        <v>44166</v>
      </c>
      <c r="FN544" s="135">
        <f t="shared" si="1013"/>
        <v>44377</v>
      </c>
      <c r="FO544" s="148" t="b">
        <f>IFERROR(INDEX('Avtal för korttidsarbete'!R:R,MATCH(D544,'Avtal för korttidsarbete'!$G:$G,0)),TRUE)</f>
        <v>1</v>
      </c>
      <c r="FP544" s="135" t="str">
        <f>IF(FO544,"-",INDEX('Avtal för korttidsarbete'!$D:$D,MATCH(D544,'Avtal för korttidsarbete'!$G:$G,0)))</f>
        <v>-</v>
      </c>
      <c r="FQ544" s="113" t="b">
        <f>IFERROR(G544&gt;INDEX(Uppsägningar!E:E,MATCH(C544,Uppsägningar!C:C,0)),FALSE)</f>
        <v>0</v>
      </c>
    </row>
    <row r="545" spans="1:173" x14ac:dyDescent="0.25">
      <c r="A545" s="19">
        <v>529</v>
      </c>
      <c r="B545" s="20"/>
      <c r="C545" s="183"/>
      <c r="D545" s="66"/>
      <c r="E545" s="212">
        <f>IFERROR(INDEX(Admin!$C$7:$C$10,MATCH(FP545,TblNivåValTExt,0)),0)</f>
        <v>0</v>
      </c>
      <c r="F545" s="1"/>
      <c r="G545" s="1"/>
      <c r="H545" s="78"/>
      <c r="I545" s="181"/>
      <c r="J545" s="181"/>
      <c r="K545" s="182"/>
      <c r="L545" s="182"/>
      <c r="M545" s="181"/>
      <c r="N545" s="181"/>
      <c r="O545" s="181"/>
      <c r="P545" s="182"/>
      <c r="Q545" s="182"/>
      <c r="R545" s="181"/>
      <c r="S545" s="181"/>
      <c r="T545" s="181"/>
      <c r="U545" s="182"/>
      <c r="V545" s="182"/>
      <c r="W545" s="181"/>
      <c r="X545" s="181"/>
      <c r="Y545" s="181"/>
      <c r="Z545" s="182"/>
      <c r="AA545" s="182"/>
      <c r="AB545" s="181"/>
      <c r="AC545" s="181"/>
      <c r="AD545" s="181"/>
      <c r="AE545" s="182"/>
      <c r="AF545" s="182"/>
      <c r="AG545" s="181"/>
      <c r="AH545" s="181"/>
      <c r="AI545" s="181"/>
      <c r="AJ545" s="182"/>
      <c r="AK545" s="182"/>
      <c r="AL545" s="181"/>
      <c r="AM545" s="181"/>
      <c r="AN545" s="181"/>
      <c r="AO545" s="182"/>
      <c r="AP545" s="182"/>
      <c r="AQ545" s="181"/>
      <c r="AR545" s="181"/>
      <c r="AS545" s="181"/>
      <c r="AT545" s="182"/>
      <c r="AU545" s="182"/>
      <c r="AV545" s="181"/>
      <c r="AW545" s="181"/>
      <c r="AX545" s="181"/>
      <c r="AY545" s="182"/>
      <c r="AZ545" s="182"/>
      <c r="BA545" s="181"/>
      <c r="BB545" s="181"/>
      <c r="BC545" s="181"/>
      <c r="BD545" s="182"/>
      <c r="BE545" s="182"/>
      <c r="BF545" s="181"/>
      <c r="BG545" s="180">
        <f t="shared" si="979"/>
        <v>0</v>
      </c>
      <c r="BH545" s="116" t="str">
        <f t="shared" si="980"/>
        <v/>
      </c>
      <c r="BI545" s="80" t="b">
        <f t="shared" si="928"/>
        <v>0</v>
      </c>
      <c r="BJ545" s="80" t="str">
        <f t="shared" si="929"/>
        <v/>
      </c>
      <c r="BK545" s="80" t="b">
        <f t="shared" si="981"/>
        <v>0</v>
      </c>
      <c r="BL545" s="13" t="str">
        <f t="shared" si="930"/>
        <v/>
      </c>
      <c r="BM545" s="13" t="b">
        <f t="shared" si="982"/>
        <v>0</v>
      </c>
      <c r="BN545" s="35" t="str">
        <f t="shared" si="931"/>
        <v/>
      </c>
      <c r="BO545" s="13" t="b">
        <f t="shared" si="932"/>
        <v>0</v>
      </c>
      <c r="BP545" s="35" t="str">
        <f t="shared" si="933"/>
        <v/>
      </c>
      <c r="BQ545" s="13" t="b">
        <f t="shared" si="934"/>
        <v>0</v>
      </c>
      <c r="BR545" s="35" t="str">
        <f t="shared" si="935"/>
        <v/>
      </c>
      <c r="BS545" s="35" t="b">
        <f t="shared" si="936"/>
        <v>0</v>
      </c>
      <c r="BT545" s="35" t="str">
        <f t="shared" si="937"/>
        <v/>
      </c>
      <c r="BU545" s="35" t="b">
        <f t="shared" si="938"/>
        <v>0</v>
      </c>
      <c r="BV545" s="35" t="str">
        <f t="shared" si="939"/>
        <v/>
      </c>
      <c r="BW545" s="13" t="b">
        <f t="shared" si="1014"/>
        <v>0</v>
      </c>
      <c r="BX545" s="35" t="str">
        <f t="shared" si="940"/>
        <v/>
      </c>
      <c r="BY545" s="265" t="b">
        <f t="shared" si="983"/>
        <v>0</v>
      </c>
      <c r="BZ545" s="35" t="str">
        <f t="shared" si="941"/>
        <v/>
      </c>
      <c r="CA545" s="265" t="b">
        <f t="shared" si="984"/>
        <v>0</v>
      </c>
      <c r="CB545" s="35" t="str">
        <f t="shared" si="942"/>
        <v/>
      </c>
      <c r="CC545" s="272" t="b">
        <f t="shared" si="985"/>
        <v>0</v>
      </c>
      <c r="CD545" s="35" t="str">
        <f t="shared" si="943"/>
        <v/>
      </c>
      <c r="CE545" s="13" t="b">
        <f t="shared" si="944"/>
        <v>0</v>
      </c>
      <c r="CF545" s="35" t="str">
        <f t="shared" si="945"/>
        <v/>
      </c>
      <c r="CG545" s="179">
        <f t="shared" si="946"/>
        <v>0</v>
      </c>
      <c r="CH545" s="179">
        <f t="shared" si="947"/>
        <v>0</v>
      </c>
      <c r="CI545" s="218">
        <f t="shared" si="986"/>
        <v>0</v>
      </c>
      <c r="CJ545" s="218">
        <f t="shared" si="987"/>
        <v>0</v>
      </c>
      <c r="CK545" s="218">
        <f t="shared" si="988"/>
        <v>0</v>
      </c>
      <c r="CL545" s="218">
        <f t="shared" si="989"/>
        <v>0</v>
      </c>
      <c r="CM545" s="218">
        <f t="shared" si="990"/>
        <v>0</v>
      </c>
      <c r="CN545" s="218">
        <f t="shared" si="991"/>
        <v>0</v>
      </c>
      <c r="CO545" s="218">
        <f t="shared" si="992"/>
        <v>0</v>
      </c>
      <c r="CP545" s="218">
        <f t="shared" si="993"/>
        <v>0</v>
      </c>
      <c r="CQ545" s="218">
        <f t="shared" si="994"/>
        <v>0</v>
      </c>
      <c r="CR545" s="218">
        <f t="shared" si="995"/>
        <v>0</v>
      </c>
      <c r="CS545" s="14">
        <f t="shared" si="948"/>
        <v>0</v>
      </c>
      <c r="CT545" s="236">
        <f t="shared" si="949"/>
        <v>0</v>
      </c>
      <c r="CU545" s="237">
        <f t="shared" si="1015"/>
        <v>0</v>
      </c>
      <c r="CV545" s="16">
        <f t="shared" si="1015"/>
        <v>0</v>
      </c>
      <c r="CW545" s="16">
        <f t="shared" si="1015"/>
        <v>0</v>
      </c>
      <c r="CX545" s="16">
        <f t="shared" si="1015"/>
        <v>0</v>
      </c>
      <c r="CY545" s="16">
        <f t="shared" si="1015"/>
        <v>0</v>
      </c>
      <c r="CZ545" s="16">
        <f t="shared" si="1015"/>
        <v>0</v>
      </c>
      <c r="DA545" s="16">
        <f t="shared" si="1015"/>
        <v>0</v>
      </c>
      <c r="DB545" s="16">
        <f t="shared" si="1015"/>
        <v>0</v>
      </c>
      <c r="DC545" s="16">
        <f t="shared" si="1015"/>
        <v>0</v>
      </c>
      <c r="DD545" s="238">
        <f t="shared" si="1015"/>
        <v>0</v>
      </c>
      <c r="DE545" s="232">
        <f t="shared" si="1016"/>
        <v>0</v>
      </c>
      <c r="DF545" s="132">
        <f t="shared" si="1016"/>
        <v>0</v>
      </c>
      <c r="DG545" s="132">
        <f t="shared" si="1016"/>
        <v>0</v>
      </c>
      <c r="DH545" s="132">
        <f t="shared" si="1016"/>
        <v>0</v>
      </c>
      <c r="DI545" s="132">
        <f t="shared" si="1016"/>
        <v>0</v>
      </c>
      <c r="DJ545" s="132">
        <f t="shared" si="1016"/>
        <v>0</v>
      </c>
      <c r="DK545" s="132">
        <f t="shared" si="1016"/>
        <v>0</v>
      </c>
      <c r="DL545" s="132">
        <f t="shared" si="1016"/>
        <v>0</v>
      </c>
      <c r="DM545" s="132">
        <f t="shared" si="1016"/>
        <v>0</v>
      </c>
      <c r="DN545" s="233">
        <f t="shared" si="1016"/>
        <v>0</v>
      </c>
      <c r="DO545" s="232">
        <f t="shared" si="950"/>
        <v>0</v>
      </c>
      <c r="DP545" s="132">
        <f t="shared" si="951"/>
        <v>0</v>
      </c>
      <c r="DQ545" s="132">
        <f t="shared" si="952"/>
        <v>0</v>
      </c>
      <c r="DR545" s="132">
        <f t="shared" si="953"/>
        <v>0</v>
      </c>
      <c r="DS545" s="132">
        <f t="shared" si="954"/>
        <v>0</v>
      </c>
      <c r="DT545" s="132">
        <f t="shared" si="955"/>
        <v>0</v>
      </c>
      <c r="DU545" s="132">
        <f t="shared" si="956"/>
        <v>0</v>
      </c>
      <c r="DV545" s="132">
        <f t="shared" si="957"/>
        <v>0</v>
      </c>
      <c r="DW545" s="132">
        <f t="shared" si="958"/>
        <v>0</v>
      </c>
      <c r="DX545" s="233">
        <f t="shared" si="959"/>
        <v>0</v>
      </c>
      <c r="DY545" s="231" t="b">
        <f t="shared" si="996"/>
        <v>0</v>
      </c>
      <c r="DZ545" s="163"/>
      <c r="EA545" s="226" t="str">
        <f t="shared" si="997"/>
        <v/>
      </c>
      <c r="EB545" s="178" t="str">
        <f t="shared" si="998"/>
        <v/>
      </c>
      <c r="EC545" s="178" t="str">
        <f t="shared" si="999"/>
        <v/>
      </c>
      <c r="ED545" s="178" t="str">
        <f t="shared" si="1000"/>
        <v/>
      </c>
      <c r="EE545" s="178" t="str">
        <f t="shared" si="1001"/>
        <v/>
      </c>
      <c r="EF545" s="178" t="str">
        <f t="shared" si="1002"/>
        <v/>
      </c>
      <c r="EG545" s="178" t="str">
        <f t="shared" si="1003"/>
        <v/>
      </c>
      <c r="EH545" s="178" t="str">
        <f t="shared" si="1004"/>
        <v/>
      </c>
      <c r="EI545" s="178" t="str">
        <f t="shared" si="1005"/>
        <v/>
      </c>
      <c r="EJ545" s="227" t="str">
        <f t="shared" si="1006"/>
        <v/>
      </c>
      <c r="EK545" s="230" t="str">
        <f t="shared" si="960"/>
        <v/>
      </c>
      <c r="EL545" s="177" t="str">
        <f t="shared" si="961"/>
        <v/>
      </c>
      <c r="EM545" s="177" t="str">
        <f t="shared" si="962"/>
        <v/>
      </c>
      <c r="EN545" s="177" t="str">
        <f t="shared" si="963"/>
        <v/>
      </c>
      <c r="EO545" s="177" t="str">
        <f t="shared" si="964"/>
        <v/>
      </c>
      <c r="EP545" s="177" t="str">
        <f t="shared" si="965"/>
        <v/>
      </c>
      <c r="EQ545" s="177" t="str">
        <f t="shared" si="966"/>
        <v/>
      </c>
      <c r="ER545" s="177" t="str">
        <f t="shared" si="967"/>
        <v/>
      </c>
      <c r="ES545" s="177" t="str">
        <f t="shared" si="968"/>
        <v/>
      </c>
      <c r="ET545" s="177" t="str">
        <f t="shared" si="969"/>
        <v/>
      </c>
      <c r="EU545" s="229" t="e">
        <f t="shared" si="970"/>
        <v>#VALUE!</v>
      </c>
      <c r="EV545" s="27" t="e">
        <f t="shared" si="971"/>
        <v>#VALUE!</v>
      </c>
      <c r="EW545" s="27" t="e">
        <f t="shared" si="972"/>
        <v>#VALUE!</v>
      </c>
      <c r="EX545" s="28" t="e">
        <f t="shared" si="973"/>
        <v>#VALUE!</v>
      </c>
      <c r="EY545" s="28" t="e">
        <f t="shared" si="974"/>
        <v>#VALUE!</v>
      </c>
      <c r="EZ545" s="28" t="b">
        <f t="shared" si="975"/>
        <v>0</v>
      </c>
      <c r="FA545" s="176" t="str">
        <f t="shared" si="976"/>
        <v/>
      </c>
      <c r="FB545" s="27" t="e" cm="1">
        <f t="array" aca="1" ref="FB545" ca="1">TEXT(RIGHT(10-RIGHT(SUM(INDEX(1*(MID(MID(C545,1,1)*2,ROW(INDIRECT("1:"&amp;LEN(MID(C545,1,1)*2))),1)),,))+MID(C545,2,1)+
SUM(INDEX(1*(MID(MID(C545,3,1)*2,ROW(INDIRECT("1:"&amp;LEN(MID(C545,3,1)*2))),1)),,))+MID(C545,4,1)+
SUM(INDEX(1*(MID(MID(C545,5,1)*2,ROW(INDIRECT("1:"&amp;LEN(MID(C545,5,1)*2))),1)),,))+MID(C545,6,1)+
SUM(INDEX(1*(MID(MID(C545,8,1)*2,ROW(INDIRECT("1:"&amp;LEN(MID(C545,8,1)*2))),1)),,))+MID(C545,9,1)+
SUM(INDEX(1*(MID(MID(C545,10,1)*2,ROW(INDIRECT("1:"&amp;LEN(MID(C545,10,1)*2))),1)),,)),1),1),"0")</f>
        <v>#VALUE!</v>
      </c>
      <c r="FC545" s="27" t="str">
        <f t="shared" si="977"/>
        <v/>
      </c>
      <c r="FD545" s="29" t="b">
        <f t="shared" si="978"/>
        <v>0</v>
      </c>
      <c r="FE545" s="112" t="b">
        <f>IFERROR(MATCH(D545,'Avtal för korttidsarbete'!$G$13:$G$1012,0),TRUE)</f>
        <v>1</v>
      </c>
      <c r="FF545" s="112" t="b">
        <f t="shared" si="1007"/>
        <v>0</v>
      </c>
      <c r="FG545" s="113" t="str" cm="1">
        <f t="array" ref="FG545">IF(FE545=TRUE,"x",INDEX('Avtal för korttidsarbete'!$E$13:$E$1012,$FE545))</f>
        <v>x</v>
      </c>
      <c r="FH545" s="113" t="str" cm="1">
        <f t="array" ref="FH545">IF(FE545=TRUE,"x",INDEX('Avtal för korttidsarbete'!$F$13:$F$1012,$FE545))</f>
        <v>x</v>
      </c>
      <c r="FI545" s="112" t="b">
        <f t="shared" si="1008"/>
        <v>0</v>
      </c>
      <c r="FJ545" s="135">
        <f t="shared" si="1009"/>
        <v>44166</v>
      </c>
      <c r="FK545" s="135">
        <f t="shared" si="1010"/>
        <v>44377</v>
      </c>
      <c r="FL545" s="112" t="b">
        <f t="shared" si="1011"/>
        <v>0</v>
      </c>
      <c r="FM545" s="113">
        <f t="shared" si="1012"/>
        <v>44166</v>
      </c>
      <c r="FN545" s="135">
        <f t="shared" si="1013"/>
        <v>44377</v>
      </c>
      <c r="FO545" s="148" t="b">
        <f>IFERROR(INDEX('Avtal för korttidsarbete'!R:R,MATCH(D545,'Avtal för korttidsarbete'!$G:$G,0)),TRUE)</f>
        <v>1</v>
      </c>
      <c r="FP545" s="135" t="str">
        <f>IF(FO545,"-",INDEX('Avtal för korttidsarbete'!$D:$D,MATCH(D545,'Avtal för korttidsarbete'!$G:$G,0)))</f>
        <v>-</v>
      </c>
      <c r="FQ545" s="113" t="b">
        <f>IFERROR(G545&gt;INDEX(Uppsägningar!E:E,MATCH(C545,Uppsägningar!C:C,0)),FALSE)</f>
        <v>0</v>
      </c>
    </row>
    <row r="546" spans="1:173" x14ac:dyDescent="0.25">
      <c r="A546" s="19">
        <v>530</v>
      </c>
      <c r="B546" s="20"/>
      <c r="C546" s="183"/>
      <c r="D546" s="66"/>
      <c r="E546" s="212">
        <f>IFERROR(INDEX(Admin!$C$7:$C$10,MATCH(FP546,TblNivåValTExt,0)),0)</f>
        <v>0</v>
      </c>
      <c r="F546" s="1"/>
      <c r="G546" s="1"/>
      <c r="H546" s="78"/>
      <c r="I546" s="181"/>
      <c r="J546" s="181"/>
      <c r="K546" s="182"/>
      <c r="L546" s="182"/>
      <c r="M546" s="181"/>
      <c r="N546" s="181"/>
      <c r="O546" s="181"/>
      <c r="P546" s="182"/>
      <c r="Q546" s="182"/>
      <c r="R546" s="181"/>
      <c r="S546" s="181"/>
      <c r="T546" s="181"/>
      <c r="U546" s="182"/>
      <c r="V546" s="182"/>
      <c r="W546" s="181"/>
      <c r="X546" s="181"/>
      <c r="Y546" s="181"/>
      <c r="Z546" s="182"/>
      <c r="AA546" s="182"/>
      <c r="AB546" s="181"/>
      <c r="AC546" s="181"/>
      <c r="AD546" s="181"/>
      <c r="AE546" s="182"/>
      <c r="AF546" s="182"/>
      <c r="AG546" s="181"/>
      <c r="AH546" s="181"/>
      <c r="AI546" s="181"/>
      <c r="AJ546" s="182"/>
      <c r="AK546" s="182"/>
      <c r="AL546" s="181"/>
      <c r="AM546" s="181"/>
      <c r="AN546" s="181"/>
      <c r="AO546" s="182"/>
      <c r="AP546" s="182"/>
      <c r="AQ546" s="181"/>
      <c r="AR546" s="181"/>
      <c r="AS546" s="181"/>
      <c r="AT546" s="182"/>
      <c r="AU546" s="182"/>
      <c r="AV546" s="181"/>
      <c r="AW546" s="181"/>
      <c r="AX546" s="181"/>
      <c r="AY546" s="182"/>
      <c r="AZ546" s="182"/>
      <c r="BA546" s="181"/>
      <c r="BB546" s="181"/>
      <c r="BC546" s="181"/>
      <c r="BD546" s="182"/>
      <c r="BE546" s="182"/>
      <c r="BF546" s="181"/>
      <c r="BG546" s="180">
        <f t="shared" si="979"/>
        <v>0</v>
      </c>
      <c r="BH546" s="116" t="str">
        <f t="shared" si="980"/>
        <v/>
      </c>
      <c r="BI546" s="80" t="b">
        <f t="shared" si="928"/>
        <v>0</v>
      </c>
      <c r="BJ546" s="80" t="str">
        <f t="shared" si="929"/>
        <v/>
      </c>
      <c r="BK546" s="80" t="b">
        <f t="shared" si="981"/>
        <v>0</v>
      </c>
      <c r="BL546" s="13" t="str">
        <f t="shared" si="930"/>
        <v/>
      </c>
      <c r="BM546" s="13" t="b">
        <f t="shared" si="982"/>
        <v>0</v>
      </c>
      <c r="BN546" s="35" t="str">
        <f t="shared" si="931"/>
        <v/>
      </c>
      <c r="BO546" s="13" t="b">
        <f t="shared" si="932"/>
        <v>0</v>
      </c>
      <c r="BP546" s="35" t="str">
        <f t="shared" si="933"/>
        <v/>
      </c>
      <c r="BQ546" s="13" t="b">
        <f t="shared" si="934"/>
        <v>0</v>
      </c>
      <c r="BR546" s="35" t="str">
        <f t="shared" si="935"/>
        <v/>
      </c>
      <c r="BS546" s="35" t="b">
        <f t="shared" si="936"/>
        <v>0</v>
      </c>
      <c r="BT546" s="35" t="str">
        <f t="shared" si="937"/>
        <v/>
      </c>
      <c r="BU546" s="35" t="b">
        <f t="shared" si="938"/>
        <v>0</v>
      </c>
      <c r="BV546" s="35" t="str">
        <f t="shared" si="939"/>
        <v/>
      </c>
      <c r="BW546" s="13" t="b">
        <f t="shared" si="1014"/>
        <v>0</v>
      </c>
      <c r="BX546" s="35" t="str">
        <f t="shared" si="940"/>
        <v/>
      </c>
      <c r="BY546" s="265" t="b">
        <f t="shared" si="983"/>
        <v>0</v>
      </c>
      <c r="BZ546" s="35" t="str">
        <f t="shared" si="941"/>
        <v/>
      </c>
      <c r="CA546" s="265" t="b">
        <f t="shared" si="984"/>
        <v>0</v>
      </c>
      <c r="CB546" s="35" t="str">
        <f t="shared" si="942"/>
        <v/>
      </c>
      <c r="CC546" s="272" t="b">
        <f t="shared" si="985"/>
        <v>0</v>
      </c>
      <c r="CD546" s="35" t="str">
        <f t="shared" si="943"/>
        <v/>
      </c>
      <c r="CE546" s="13" t="b">
        <f t="shared" si="944"/>
        <v>0</v>
      </c>
      <c r="CF546" s="35" t="str">
        <f t="shared" si="945"/>
        <v/>
      </c>
      <c r="CG546" s="179">
        <f t="shared" si="946"/>
        <v>0</v>
      </c>
      <c r="CH546" s="179">
        <f t="shared" si="947"/>
        <v>0</v>
      </c>
      <c r="CI546" s="218">
        <f t="shared" si="986"/>
        <v>0</v>
      </c>
      <c r="CJ546" s="218">
        <f t="shared" si="987"/>
        <v>0</v>
      </c>
      <c r="CK546" s="218">
        <f t="shared" si="988"/>
        <v>0</v>
      </c>
      <c r="CL546" s="218">
        <f t="shared" si="989"/>
        <v>0</v>
      </c>
      <c r="CM546" s="218">
        <f t="shared" si="990"/>
        <v>0</v>
      </c>
      <c r="CN546" s="218">
        <f t="shared" si="991"/>
        <v>0</v>
      </c>
      <c r="CO546" s="218">
        <f t="shared" si="992"/>
        <v>0</v>
      </c>
      <c r="CP546" s="218">
        <f t="shared" si="993"/>
        <v>0</v>
      </c>
      <c r="CQ546" s="218">
        <f t="shared" si="994"/>
        <v>0</v>
      </c>
      <c r="CR546" s="218">
        <f t="shared" si="995"/>
        <v>0</v>
      </c>
      <c r="CS546" s="14">
        <f t="shared" si="948"/>
        <v>0</v>
      </c>
      <c r="CT546" s="236">
        <f t="shared" si="949"/>
        <v>0</v>
      </c>
      <c r="CU546" s="237">
        <f t="shared" si="1015"/>
        <v>0</v>
      </c>
      <c r="CV546" s="16">
        <f t="shared" si="1015"/>
        <v>0</v>
      </c>
      <c r="CW546" s="16">
        <f t="shared" si="1015"/>
        <v>0</v>
      </c>
      <c r="CX546" s="16">
        <f t="shared" si="1015"/>
        <v>0</v>
      </c>
      <c r="CY546" s="16">
        <f t="shared" si="1015"/>
        <v>0</v>
      </c>
      <c r="CZ546" s="16">
        <f t="shared" si="1015"/>
        <v>0</v>
      </c>
      <c r="DA546" s="16">
        <f t="shared" si="1015"/>
        <v>0</v>
      </c>
      <c r="DB546" s="16">
        <f t="shared" si="1015"/>
        <v>0</v>
      </c>
      <c r="DC546" s="16">
        <f t="shared" si="1015"/>
        <v>0</v>
      </c>
      <c r="DD546" s="238">
        <f t="shared" si="1015"/>
        <v>0</v>
      </c>
      <c r="DE546" s="232">
        <f t="shared" si="1016"/>
        <v>0</v>
      </c>
      <c r="DF546" s="132">
        <f t="shared" si="1016"/>
        <v>0</v>
      </c>
      <c r="DG546" s="132">
        <f t="shared" si="1016"/>
        <v>0</v>
      </c>
      <c r="DH546" s="132">
        <f t="shared" si="1016"/>
        <v>0</v>
      </c>
      <c r="DI546" s="132">
        <f t="shared" si="1016"/>
        <v>0</v>
      </c>
      <c r="DJ546" s="132">
        <f t="shared" si="1016"/>
        <v>0</v>
      </c>
      <c r="DK546" s="132">
        <f t="shared" si="1016"/>
        <v>0</v>
      </c>
      <c r="DL546" s="132">
        <f t="shared" si="1016"/>
        <v>0</v>
      </c>
      <c r="DM546" s="132">
        <f t="shared" si="1016"/>
        <v>0</v>
      </c>
      <c r="DN546" s="233">
        <f t="shared" si="1016"/>
        <v>0</v>
      </c>
      <c r="DO546" s="232">
        <f t="shared" si="950"/>
        <v>0</v>
      </c>
      <c r="DP546" s="132">
        <f t="shared" si="951"/>
        <v>0</v>
      </c>
      <c r="DQ546" s="132">
        <f t="shared" si="952"/>
        <v>0</v>
      </c>
      <c r="DR546" s="132">
        <f t="shared" si="953"/>
        <v>0</v>
      </c>
      <c r="DS546" s="132">
        <f t="shared" si="954"/>
        <v>0</v>
      </c>
      <c r="DT546" s="132">
        <f t="shared" si="955"/>
        <v>0</v>
      </c>
      <c r="DU546" s="132">
        <f t="shared" si="956"/>
        <v>0</v>
      </c>
      <c r="DV546" s="132">
        <f t="shared" si="957"/>
        <v>0</v>
      </c>
      <c r="DW546" s="132">
        <f t="shared" si="958"/>
        <v>0</v>
      </c>
      <c r="DX546" s="233">
        <f t="shared" si="959"/>
        <v>0</v>
      </c>
      <c r="DY546" s="231" t="b">
        <f t="shared" si="996"/>
        <v>0</v>
      </c>
      <c r="DZ546" s="163"/>
      <c r="EA546" s="226" t="str">
        <f t="shared" si="997"/>
        <v/>
      </c>
      <c r="EB546" s="178" t="str">
        <f t="shared" si="998"/>
        <v/>
      </c>
      <c r="EC546" s="178" t="str">
        <f t="shared" si="999"/>
        <v/>
      </c>
      <c r="ED546" s="178" t="str">
        <f t="shared" si="1000"/>
        <v/>
      </c>
      <c r="EE546" s="178" t="str">
        <f t="shared" si="1001"/>
        <v/>
      </c>
      <c r="EF546" s="178" t="str">
        <f t="shared" si="1002"/>
        <v/>
      </c>
      <c r="EG546" s="178" t="str">
        <f t="shared" si="1003"/>
        <v/>
      </c>
      <c r="EH546" s="178" t="str">
        <f t="shared" si="1004"/>
        <v/>
      </c>
      <c r="EI546" s="178" t="str">
        <f t="shared" si="1005"/>
        <v/>
      </c>
      <c r="EJ546" s="227" t="str">
        <f t="shared" si="1006"/>
        <v/>
      </c>
      <c r="EK546" s="230" t="str">
        <f t="shared" si="960"/>
        <v/>
      </c>
      <c r="EL546" s="177" t="str">
        <f t="shared" si="961"/>
        <v/>
      </c>
      <c r="EM546" s="177" t="str">
        <f t="shared" si="962"/>
        <v/>
      </c>
      <c r="EN546" s="177" t="str">
        <f t="shared" si="963"/>
        <v/>
      </c>
      <c r="EO546" s="177" t="str">
        <f t="shared" si="964"/>
        <v/>
      </c>
      <c r="EP546" s="177" t="str">
        <f t="shared" si="965"/>
        <v/>
      </c>
      <c r="EQ546" s="177" t="str">
        <f t="shared" si="966"/>
        <v/>
      </c>
      <c r="ER546" s="177" t="str">
        <f t="shared" si="967"/>
        <v/>
      </c>
      <c r="ES546" s="177" t="str">
        <f t="shared" si="968"/>
        <v/>
      </c>
      <c r="ET546" s="177" t="str">
        <f t="shared" si="969"/>
        <v/>
      </c>
      <c r="EU546" s="229" t="e">
        <f t="shared" si="970"/>
        <v>#VALUE!</v>
      </c>
      <c r="EV546" s="27" t="e">
        <f t="shared" si="971"/>
        <v>#VALUE!</v>
      </c>
      <c r="EW546" s="27" t="e">
        <f t="shared" si="972"/>
        <v>#VALUE!</v>
      </c>
      <c r="EX546" s="28" t="e">
        <f t="shared" si="973"/>
        <v>#VALUE!</v>
      </c>
      <c r="EY546" s="28" t="e">
        <f t="shared" si="974"/>
        <v>#VALUE!</v>
      </c>
      <c r="EZ546" s="28" t="b">
        <f t="shared" si="975"/>
        <v>0</v>
      </c>
      <c r="FA546" s="176" t="str">
        <f t="shared" si="976"/>
        <v/>
      </c>
      <c r="FB546" s="27" t="e" cm="1">
        <f t="array" aca="1" ref="FB546" ca="1">TEXT(RIGHT(10-RIGHT(SUM(INDEX(1*(MID(MID(C546,1,1)*2,ROW(INDIRECT("1:"&amp;LEN(MID(C546,1,1)*2))),1)),,))+MID(C546,2,1)+
SUM(INDEX(1*(MID(MID(C546,3,1)*2,ROW(INDIRECT("1:"&amp;LEN(MID(C546,3,1)*2))),1)),,))+MID(C546,4,1)+
SUM(INDEX(1*(MID(MID(C546,5,1)*2,ROW(INDIRECT("1:"&amp;LEN(MID(C546,5,1)*2))),1)),,))+MID(C546,6,1)+
SUM(INDEX(1*(MID(MID(C546,8,1)*2,ROW(INDIRECT("1:"&amp;LEN(MID(C546,8,1)*2))),1)),,))+MID(C546,9,1)+
SUM(INDEX(1*(MID(MID(C546,10,1)*2,ROW(INDIRECT("1:"&amp;LEN(MID(C546,10,1)*2))),1)),,)),1),1),"0")</f>
        <v>#VALUE!</v>
      </c>
      <c r="FC546" s="27" t="str">
        <f t="shared" si="977"/>
        <v/>
      </c>
      <c r="FD546" s="29" t="b">
        <f t="shared" si="978"/>
        <v>0</v>
      </c>
      <c r="FE546" s="112" t="b">
        <f>IFERROR(MATCH(D546,'Avtal för korttidsarbete'!$G$13:$G$1012,0),TRUE)</f>
        <v>1</v>
      </c>
      <c r="FF546" s="112" t="b">
        <f t="shared" si="1007"/>
        <v>0</v>
      </c>
      <c r="FG546" s="113" t="str" cm="1">
        <f t="array" ref="FG546">IF(FE546=TRUE,"x",INDEX('Avtal för korttidsarbete'!$E$13:$E$1012,$FE546))</f>
        <v>x</v>
      </c>
      <c r="FH546" s="113" t="str" cm="1">
        <f t="array" ref="FH546">IF(FE546=TRUE,"x",INDEX('Avtal för korttidsarbete'!$F$13:$F$1012,$FE546))</f>
        <v>x</v>
      </c>
      <c r="FI546" s="112" t="b">
        <f t="shared" si="1008"/>
        <v>0</v>
      </c>
      <c r="FJ546" s="135">
        <f t="shared" si="1009"/>
        <v>44166</v>
      </c>
      <c r="FK546" s="135">
        <f t="shared" si="1010"/>
        <v>44377</v>
      </c>
      <c r="FL546" s="112" t="b">
        <f t="shared" si="1011"/>
        <v>0</v>
      </c>
      <c r="FM546" s="113">
        <f t="shared" si="1012"/>
        <v>44166</v>
      </c>
      <c r="FN546" s="135">
        <f t="shared" si="1013"/>
        <v>44377</v>
      </c>
      <c r="FO546" s="148" t="b">
        <f>IFERROR(INDEX('Avtal för korttidsarbete'!R:R,MATCH(D546,'Avtal för korttidsarbete'!$G:$G,0)),TRUE)</f>
        <v>1</v>
      </c>
      <c r="FP546" s="135" t="str">
        <f>IF(FO546,"-",INDEX('Avtal för korttidsarbete'!$D:$D,MATCH(D546,'Avtal för korttidsarbete'!$G:$G,0)))</f>
        <v>-</v>
      </c>
      <c r="FQ546" s="113" t="b">
        <f>IFERROR(G546&gt;INDEX(Uppsägningar!E:E,MATCH(C546,Uppsägningar!C:C,0)),FALSE)</f>
        <v>0</v>
      </c>
    </row>
    <row r="547" spans="1:173" x14ac:dyDescent="0.25">
      <c r="A547" s="19">
        <v>531</v>
      </c>
      <c r="B547" s="20"/>
      <c r="C547" s="183"/>
      <c r="D547" s="66"/>
      <c r="E547" s="212">
        <f>IFERROR(INDEX(Admin!$C$7:$C$10,MATCH(FP547,TblNivåValTExt,0)),0)</f>
        <v>0</v>
      </c>
      <c r="F547" s="1"/>
      <c r="G547" s="1"/>
      <c r="H547" s="78"/>
      <c r="I547" s="181"/>
      <c r="J547" s="181"/>
      <c r="K547" s="182"/>
      <c r="L547" s="182"/>
      <c r="M547" s="181"/>
      <c r="N547" s="181"/>
      <c r="O547" s="181"/>
      <c r="P547" s="182"/>
      <c r="Q547" s="182"/>
      <c r="R547" s="181"/>
      <c r="S547" s="181"/>
      <c r="T547" s="181"/>
      <c r="U547" s="182"/>
      <c r="V547" s="182"/>
      <c r="W547" s="181"/>
      <c r="X547" s="181"/>
      <c r="Y547" s="181"/>
      <c r="Z547" s="182"/>
      <c r="AA547" s="182"/>
      <c r="AB547" s="181"/>
      <c r="AC547" s="181"/>
      <c r="AD547" s="181"/>
      <c r="AE547" s="182"/>
      <c r="AF547" s="182"/>
      <c r="AG547" s="181"/>
      <c r="AH547" s="181"/>
      <c r="AI547" s="181"/>
      <c r="AJ547" s="182"/>
      <c r="AK547" s="182"/>
      <c r="AL547" s="181"/>
      <c r="AM547" s="181"/>
      <c r="AN547" s="181"/>
      <c r="AO547" s="182"/>
      <c r="AP547" s="182"/>
      <c r="AQ547" s="181"/>
      <c r="AR547" s="181"/>
      <c r="AS547" s="181"/>
      <c r="AT547" s="182"/>
      <c r="AU547" s="182"/>
      <c r="AV547" s="181"/>
      <c r="AW547" s="181"/>
      <c r="AX547" s="181"/>
      <c r="AY547" s="182"/>
      <c r="AZ547" s="182"/>
      <c r="BA547" s="181"/>
      <c r="BB547" s="181"/>
      <c r="BC547" s="181"/>
      <c r="BD547" s="182"/>
      <c r="BE547" s="182"/>
      <c r="BF547" s="181"/>
      <c r="BG547" s="180">
        <f t="shared" si="979"/>
        <v>0</v>
      </c>
      <c r="BH547" s="116" t="str">
        <f t="shared" si="980"/>
        <v/>
      </c>
      <c r="BI547" s="80" t="b">
        <f t="shared" si="928"/>
        <v>0</v>
      </c>
      <c r="BJ547" s="80" t="str">
        <f t="shared" si="929"/>
        <v/>
      </c>
      <c r="BK547" s="80" t="b">
        <f t="shared" si="981"/>
        <v>0</v>
      </c>
      <c r="BL547" s="13" t="str">
        <f t="shared" si="930"/>
        <v/>
      </c>
      <c r="BM547" s="13" t="b">
        <f t="shared" si="982"/>
        <v>0</v>
      </c>
      <c r="BN547" s="35" t="str">
        <f t="shared" si="931"/>
        <v/>
      </c>
      <c r="BO547" s="13" t="b">
        <f t="shared" si="932"/>
        <v>0</v>
      </c>
      <c r="BP547" s="35" t="str">
        <f t="shared" si="933"/>
        <v/>
      </c>
      <c r="BQ547" s="13" t="b">
        <f t="shared" si="934"/>
        <v>0</v>
      </c>
      <c r="BR547" s="35" t="str">
        <f t="shared" si="935"/>
        <v/>
      </c>
      <c r="BS547" s="35" t="b">
        <f t="shared" si="936"/>
        <v>0</v>
      </c>
      <c r="BT547" s="35" t="str">
        <f t="shared" si="937"/>
        <v/>
      </c>
      <c r="BU547" s="35" t="b">
        <f t="shared" si="938"/>
        <v>0</v>
      </c>
      <c r="BV547" s="35" t="str">
        <f t="shared" si="939"/>
        <v/>
      </c>
      <c r="BW547" s="13" t="b">
        <f t="shared" si="1014"/>
        <v>0</v>
      </c>
      <c r="BX547" s="35" t="str">
        <f t="shared" si="940"/>
        <v/>
      </c>
      <c r="BY547" s="265" t="b">
        <f t="shared" si="983"/>
        <v>0</v>
      </c>
      <c r="BZ547" s="35" t="str">
        <f t="shared" si="941"/>
        <v/>
      </c>
      <c r="CA547" s="265" t="b">
        <f t="shared" si="984"/>
        <v>0</v>
      </c>
      <c r="CB547" s="35" t="str">
        <f t="shared" si="942"/>
        <v/>
      </c>
      <c r="CC547" s="272" t="b">
        <f t="shared" si="985"/>
        <v>0</v>
      </c>
      <c r="CD547" s="35" t="str">
        <f t="shared" si="943"/>
        <v/>
      </c>
      <c r="CE547" s="13" t="b">
        <f t="shared" si="944"/>
        <v>0</v>
      </c>
      <c r="CF547" s="35" t="str">
        <f t="shared" si="945"/>
        <v/>
      </c>
      <c r="CG547" s="179">
        <f t="shared" si="946"/>
        <v>0</v>
      </c>
      <c r="CH547" s="179">
        <f t="shared" si="947"/>
        <v>0</v>
      </c>
      <c r="CI547" s="218">
        <f t="shared" si="986"/>
        <v>0</v>
      </c>
      <c r="CJ547" s="218">
        <f t="shared" si="987"/>
        <v>0</v>
      </c>
      <c r="CK547" s="218">
        <f t="shared" si="988"/>
        <v>0</v>
      </c>
      <c r="CL547" s="218">
        <f t="shared" si="989"/>
        <v>0</v>
      </c>
      <c r="CM547" s="218">
        <f t="shared" si="990"/>
        <v>0</v>
      </c>
      <c r="CN547" s="218">
        <f t="shared" si="991"/>
        <v>0</v>
      </c>
      <c r="CO547" s="218">
        <f t="shared" si="992"/>
        <v>0</v>
      </c>
      <c r="CP547" s="218">
        <f t="shared" si="993"/>
        <v>0</v>
      </c>
      <c r="CQ547" s="218">
        <f t="shared" si="994"/>
        <v>0</v>
      </c>
      <c r="CR547" s="218">
        <f t="shared" si="995"/>
        <v>0</v>
      </c>
      <c r="CS547" s="14">
        <f t="shared" si="948"/>
        <v>0</v>
      </c>
      <c r="CT547" s="236">
        <f t="shared" si="949"/>
        <v>0</v>
      </c>
      <c r="CU547" s="237">
        <f t="shared" ref="CU547:DD556" si="1017">IF(AND($CS547,$CT547,CU$12),MAX(0,MIN(CU$10,$CT547)-MAX(CU$9,$CS547)+1),0)</f>
        <v>0</v>
      </c>
      <c r="CV547" s="16">
        <f t="shared" si="1017"/>
        <v>0</v>
      </c>
      <c r="CW547" s="16">
        <f t="shared" si="1017"/>
        <v>0</v>
      </c>
      <c r="CX547" s="16">
        <f t="shared" si="1017"/>
        <v>0</v>
      </c>
      <c r="CY547" s="16">
        <f t="shared" si="1017"/>
        <v>0</v>
      </c>
      <c r="CZ547" s="16">
        <f t="shared" si="1017"/>
        <v>0</v>
      </c>
      <c r="DA547" s="16">
        <f t="shared" si="1017"/>
        <v>0</v>
      </c>
      <c r="DB547" s="16">
        <f t="shared" si="1017"/>
        <v>0</v>
      </c>
      <c r="DC547" s="16">
        <f t="shared" si="1017"/>
        <v>0</v>
      </c>
      <c r="DD547" s="238">
        <f t="shared" si="1017"/>
        <v>0</v>
      </c>
      <c r="DE547" s="232">
        <f t="shared" ref="DE547:DN556" si="1018">IF($H547&lt;=0,0,MAX(0,MIN($H547,$DE$11)))</f>
        <v>0</v>
      </c>
      <c r="DF547" s="132">
        <f t="shared" si="1018"/>
        <v>0</v>
      </c>
      <c r="DG547" s="132">
        <f t="shared" si="1018"/>
        <v>0</v>
      </c>
      <c r="DH547" s="132">
        <f t="shared" si="1018"/>
        <v>0</v>
      </c>
      <c r="DI547" s="132">
        <f t="shared" si="1018"/>
        <v>0</v>
      </c>
      <c r="DJ547" s="132">
        <f t="shared" si="1018"/>
        <v>0</v>
      </c>
      <c r="DK547" s="132">
        <f t="shared" si="1018"/>
        <v>0</v>
      </c>
      <c r="DL547" s="132">
        <f t="shared" si="1018"/>
        <v>0</v>
      </c>
      <c r="DM547" s="132">
        <f t="shared" si="1018"/>
        <v>0</v>
      </c>
      <c r="DN547" s="233">
        <f t="shared" si="1018"/>
        <v>0</v>
      </c>
      <c r="DO547" s="232">
        <f t="shared" si="950"/>
        <v>0</v>
      </c>
      <c r="DP547" s="132">
        <f t="shared" si="951"/>
        <v>0</v>
      </c>
      <c r="DQ547" s="132">
        <f t="shared" si="952"/>
        <v>0</v>
      </c>
      <c r="DR547" s="132">
        <f t="shared" si="953"/>
        <v>0</v>
      </c>
      <c r="DS547" s="132">
        <f t="shared" si="954"/>
        <v>0</v>
      </c>
      <c r="DT547" s="132">
        <f t="shared" si="955"/>
        <v>0</v>
      </c>
      <c r="DU547" s="132">
        <f t="shared" si="956"/>
        <v>0</v>
      </c>
      <c r="DV547" s="132">
        <f t="shared" si="957"/>
        <v>0</v>
      </c>
      <c r="DW547" s="132">
        <f t="shared" si="958"/>
        <v>0</v>
      </c>
      <c r="DX547" s="233">
        <f t="shared" si="959"/>
        <v>0</v>
      </c>
      <c r="DY547" s="231" t="b">
        <f t="shared" si="996"/>
        <v>0</v>
      </c>
      <c r="DZ547" s="163"/>
      <c r="EA547" s="226" t="str">
        <f t="shared" si="997"/>
        <v/>
      </c>
      <c r="EB547" s="178" t="str">
        <f t="shared" si="998"/>
        <v/>
      </c>
      <c r="EC547" s="178" t="str">
        <f t="shared" si="999"/>
        <v/>
      </c>
      <c r="ED547" s="178" t="str">
        <f t="shared" si="1000"/>
        <v/>
      </c>
      <c r="EE547" s="178" t="str">
        <f t="shared" si="1001"/>
        <v/>
      </c>
      <c r="EF547" s="178" t="str">
        <f t="shared" si="1002"/>
        <v/>
      </c>
      <c r="EG547" s="178" t="str">
        <f t="shared" si="1003"/>
        <v/>
      </c>
      <c r="EH547" s="178" t="str">
        <f t="shared" si="1004"/>
        <v/>
      </c>
      <c r="EI547" s="178" t="str">
        <f t="shared" si="1005"/>
        <v/>
      </c>
      <c r="EJ547" s="227" t="str">
        <f t="shared" si="1006"/>
        <v/>
      </c>
      <c r="EK547" s="230" t="str">
        <f t="shared" si="960"/>
        <v/>
      </c>
      <c r="EL547" s="177" t="str">
        <f t="shared" si="961"/>
        <v/>
      </c>
      <c r="EM547" s="177" t="str">
        <f t="shared" si="962"/>
        <v/>
      </c>
      <c r="EN547" s="177" t="str">
        <f t="shared" si="963"/>
        <v/>
      </c>
      <c r="EO547" s="177" t="str">
        <f t="shared" si="964"/>
        <v/>
      </c>
      <c r="EP547" s="177" t="str">
        <f t="shared" si="965"/>
        <v/>
      </c>
      <c r="EQ547" s="177" t="str">
        <f t="shared" si="966"/>
        <v/>
      </c>
      <c r="ER547" s="177" t="str">
        <f t="shared" si="967"/>
        <v/>
      </c>
      <c r="ES547" s="177" t="str">
        <f t="shared" si="968"/>
        <v/>
      </c>
      <c r="ET547" s="177" t="str">
        <f t="shared" si="969"/>
        <v/>
      </c>
      <c r="EU547" s="229" t="e">
        <f t="shared" si="970"/>
        <v>#VALUE!</v>
      </c>
      <c r="EV547" s="27" t="e">
        <f t="shared" si="971"/>
        <v>#VALUE!</v>
      </c>
      <c r="EW547" s="27" t="e">
        <f t="shared" si="972"/>
        <v>#VALUE!</v>
      </c>
      <c r="EX547" s="28" t="e">
        <f t="shared" si="973"/>
        <v>#VALUE!</v>
      </c>
      <c r="EY547" s="28" t="e">
        <f t="shared" si="974"/>
        <v>#VALUE!</v>
      </c>
      <c r="EZ547" s="28" t="b">
        <f t="shared" si="975"/>
        <v>0</v>
      </c>
      <c r="FA547" s="176" t="str">
        <f t="shared" si="976"/>
        <v/>
      </c>
      <c r="FB547" s="27" t="e" cm="1">
        <f t="array" aca="1" ref="FB547" ca="1">TEXT(RIGHT(10-RIGHT(SUM(INDEX(1*(MID(MID(C547,1,1)*2,ROW(INDIRECT("1:"&amp;LEN(MID(C547,1,1)*2))),1)),,))+MID(C547,2,1)+
SUM(INDEX(1*(MID(MID(C547,3,1)*2,ROW(INDIRECT("1:"&amp;LEN(MID(C547,3,1)*2))),1)),,))+MID(C547,4,1)+
SUM(INDEX(1*(MID(MID(C547,5,1)*2,ROW(INDIRECT("1:"&amp;LEN(MID(C547,5,1)*2))),1)),,))+MID(C547,6,1)+
SUM(INDEX(1*(MID(MID(C547,8,1)*2,ROW(INDIRECT("1:"&amp;LEN(MID(C547,8,1)*2))),1)),,))+MID(C547,9,1)+
SUM(INDEX(1*(MID(MID(C547,10,1)*2,ROW(INDIRECT("1:"&amp;LEN(MID(C547,10,1)*2))),1)),,)),1),1),"0")</f>
        <v>#VALUE!</v>
      </c>
      <c r="FC547" s="27" t="str">
        <f t="shared" si="977"/>
        <v/>
      </c>
      <c r="FD547" s="29" t="b">
        <f t="shared" si="978"/>
        <v>0</v>
      </c>
      <c r="FE547" s="112" t="b">
        <f>IFERROR(MATCH(D547,'Avtal för korttidsarbete'!$G$13:$G$1012,0),TRUE)</f>
        <v>1</v>
      </c>
      <c r="FF547" s="112" t="b">
        <f t="shared" si="1007"/>
        <v>0</v>
      </c>
      <c r="FG547" s="113" t="str" cm="1">
        <f t="array" ref="FG547">IF(FE547=TRUE,"x",INDEX('Avtal för korttidsarbete'!$E$13:$E$1012,$FE547))</f>
        <v>x</v>
      </c>
      <c r="FH547" s="113" t="str" cm="1">
        <f t="array" ref="FH547">IF(FE547=TRUE,"x",INDEX('Avtal för korttidsarbete'!$F$13:$F$1012,$FE547))</f>
        <v>x</v>
      </c>
      <c r="FI547" s="112" t="b">
        <f t="shared" si="1008"/>
        <v>0</v>
      </c>
      <c r="FJ547" s="135">
        <f t="shared" si="1009"/>
        <v>44166</v>
      </c>
      <c r="FK547" s="135">
        <f t="shared" si="1010"/>
        <v>44377</v>
      </c>
      <c r="FL547" s="112" t="b">
        <f t="shared" si="1011"/>
        <v>0</v>
      </c>
      <c r="FM547" s="113">
        <f t="shared" si="1012"/>
        <v>44166</v>
      </c>
      <c r="FN547" s="135">
        <f t="shared" si="1013"/>
        <v>44377</v>
      </c>
      <c r="FO547" s="148" t="b">
        <f>IFERROR(INDEX('Avtal för korttidsarbete'!R:R,MATCH(D547,'Avtal för korttidsarbete'!$G:$G,0)),TRUE)</f>
        <v>1</v>
      </c>
      <c r="FP547" s="135" t="str">
        <f>IF(FO547,"-",INDEX('Avtal för korttidsarbete'!$D:$D,MATCH(D547,'Avtal för korttidsarbete'!$G:$G,0)))</f>
        <v>-</v>
      </c>
      <c r="FQ547" s="113" t="b">
        <f>IFERROR(G547&gt;INDEX(Uppsägningar!E:E,MATCH(C547,Uppsägningar!C:C,0)),FALSE)</f>
        <v>0</v>
      </c>
    </row>
    <row r="548" spans="1:173" x14ac:dyDescent="0.25">
      <c r="A548" s="19">
        <v>532</v>
      </c>
      <c r="B548" s="20"/>
      <c r="C548" s="183"/>
      <c r="D548" s="66"/>
      <c r="E548" s="212">
        <f>IFERROR(INDEX(Admin!$C$7:$C$10,MATCH(FP548,TblNivåValTExt,0)),0)</f>
        <v>0</v>
      </c>
      <c r="F548" s="1"/>
      <c r="G548" s="1"/>
      <c r="H548" s="78"/>
      <c r="I548" s="181"/>
      <c r="J548" s="181"/>
      <c r="K548" s="182"/>
      <c r="L548" s="182"/>
      <c r="M548" s="181"/>
      <c r="N548" s="181"/>
      <c r="O548" s="181"/>
      <c r="P548" s="182"/>
      <c r="Q548" s="182"/>
      <c r="R548" s="181"/>
      <c r="S548" s="181"/>
      <c r="T548" s="181"/>
      <c r="U548" s="182"/>
      <c r="V548" s="182"/>
      <c r="W548" s="181"/>
      <c r="X548" s="181"/>
      <c r="Y548" s="181"/>
      <c r="Z548" s="182"/>
      <c r="AA548" s="182"/>
      <c r="AB548" s="181"/>
      <c r="AC548" s="181"/>
      <c r="AD548" s="181"/>
      <c r="AE548" s="182"/>
      <c r="AF548" s="182"/>
      <c r="AG548" s="181"/>
      <c r="AH548" s="181"/>
      <c r="AI548" s="181"/>
      <c r="AJ548" s="182"/>
      <c r="AK548" s="182"/>
      <c r="AL548" s="181"/>
      <c r="AM548" s="181"/>
      <c r="AN548" s="181"/>
      <c r="AO548" s="182"/>
      <c r="AP548" s="182"/>
      <c r="AQ548" s="181"/>
      <c r="AR548" s="181"/>
      <c r="AS548" s="181"/>
      <c r="AT548" s="182"/>
      <c r="AU548" s="182"/>
      <c r="AV548" s="181"/>
      <c r="AW548" s="181"/>
      <c r="AX548" s="181"/>
      <c r="AY548" s="182"/>
      <c r="AZ548" s="182"/>
      <c r="BA548" s="181"/>
      <c r="BB548" s="181"/>
      <c r="BC548" s="181"/>
      <c r="BD548" s="182"/>
      <c r="BE548" s="182"/>
      <c r="BF548" s="181"/>
      <c r="BG548" s="180">
        <f t="shared" si="979"/>
        <v>0</v>
      </c>
      <c r="BH548" s="116" t="str">
        <f t="shared" si="980"/>
        <v/>
      </c>
      <c r="BI548" s="80" t="b">
        <f t="shared" si="928"/>
        <v>0</v>
      </c>
      <c r="BJ548" s="80" t="str">
        <f t="shared" si="929"/>
        <v/>
      </c>
      <c r="BK548" s="80" t="b">
        <f t="shared" si="981"/>
        <v>0</v>
      </c>
      <c r="BL548" s="13" t="str">
        <f t="shared" si="930"/>
        <v/>
      </c>
      <c r="BM548" s="13" t="b">
        <f t="shared" si="982"/>
        <v>0</v>
      </c>
      <c r="BN548" s="35" t="str">
        <f t="shared" si="931"/>
        <v/>
      </c>
      <c r="BO548" s="13" t="b">
        <f t="shared" si="932"/>
        <v>0</v>
      </c>
      <c r="BP548" s="35" t="str">
        <f t="shared" si="933"/>
        <v/>
      </c>
      <c r="BQ548" s="13" t="b">
        <f t="shared" si="934"/>
        <v>0</v>
      </c>
      <c r="BR548" s="35" t="str">
        <f t="shared" si="935"/>
        <v/>
      </c>
      <c r="BS548" s="35" t="b">
        <f t="shared" si="936"/>
        <v>0</v>
      </c>
      <c r="BT548" s="35" t="str">
        <f t="shared" si="937"/>
        <v/>
      </c>
      <c r="BU548" s="35" t="b">
        <f t="shared" si="938"/>
        <v>0</v>
      </c>
      <c r="BV548" s="35" t="str">
        <f t="shared" si="939"/>
        <v/>
      </c>
      <c r="BW548" s="13" t="b">
        <f t="shared" si="1014"/>
        <v>0</v>
      </c>
      <c r="BX548" s="35" t="str">
        <f t="shared" si="940"/>
        <v/>
      </c>
      <c r="BY548" s="265" t="b">
        <f t="shared" si="983"/>
        <v>0</v>
      </c>
      <c r="BZ548" s="35" t="str">
        <f t="shared" si="941"/>
        <v/>
      </c>
      <c r="CA548" s="265" t="b">
        <f t="shared" si="984"/>
        <v>0</v>
      </c>
      <c r="CB548" s="35" t="str">
        <f t="shared" si="942"/>
        <v/>
      </c>
      <c r="CC548" s="272" t="b">
        <f t="shared" si="985"/>
        <v>0</v>
      </c>
      <c r="CD548" s="35" t="str">
        <f t="shared" si="943"/>
        <v/>
      </c>
      <c r="CE548" s="13" t="b">
        <f t="shared" si="944"/>
        <v>0</v>
      </c>
      <c r="CF548" s="35" t="str">
        <f t="shared" si="945"/>
        <v/>
      </c>
      <c r="CG548" s="179">
        <f t="shared" si="946"/>
        <v>0</v>
      </c>
      <c r="CH548" s="179">
        <f t="shared" si="947"/>
        <v>0</v>
      </c>
      <c r="CI548" s="218">
        <f t="shared" si="986"/>
        <v>0</v>
      </c>
      <c r="CJ548" s="218">
        <f t="shared" si="987"/>
        <v>0</v>
      </c>
      <c r="CK548" s="218">
        <f t="shared" si="988"/>
        <v>0</v>
      </c>
      <c r="CL548" s="218">
        <f t="shared" si="989"/>
        <v>0</v>
      </c>
      <c r="CM548" s="218">
        <f t="shared" si="990"/>
        <v>0</v>
      </c>
      <c r="CN548" s="218">
        <f t="shared" si="991"/>
        <v>0</v>
      </c>
      <c r="CO548" s="218">
        <f t="shared" si="992"/>
        <v>0</v>
      </c>
      <c r="CP548" s="218">
        <f t="shared" si="993"/>
        <v>0</v>
      </c>
      <c r="CQ548" s="218">
        <f t="shared" si="994"/>
        <v>0</v>
      </c>
      <c r="CR548" s="218">
        <f t="shared" si="995"/>
        <v>0</v>
      </c>
      <c r="CS548" s="14">
        <f t="shared" si="948"/>
        <v>0</v>
      </c>
      <c r="CT548" s="236">
        <f t="shared" si="949"/>
        <v>0</v>
      </c>
      <c r="CU548" s="237">
        <f t="shared" si="1017"/>
        <v>0</v>
      </c>
      <c r="CV548" s="16">
        <f t="shared" si="1017"/>
        <v>0</v>
      </c>
      <c r="CW548" s="16">
        <f t="shared" si="1017"/>
        <v>0</v>
      </c>
      <c r="CX548" s="16">
        <f t="shared" si="1017"/>
        <v>0</v>
      </c>
      <c r="CY548" s="16">
        <f t="shared" si="1017"/>
        <v>0</v>
      </c>
      <c r="CZ548" s="16">
        <f t="shared" si="1017"/>
        <v>0</v>
      </c>
      <c r="DA548" s="16">
        <f t="shared" si="1017"/>
        <v>0</v>
      </c>
      <c r="DB548" s="16">
        <f t="shared" si="1017"/>
        <v>0</v>
      </c>
      <c r="DC548" s="16">
        <f t="shared" si="1017"/>
        <v>0</v>
      </c>
      <c r="DD548" s="238">
        <f t="shared" si="1017"/>
        <v>0</v>
      </c>
      <c r="DE548" s="232">
        <f t="shared" si="1018"/>
        <v>0</v>
      </c>
      <c r="DF548" s="132">
        <f t="shared" si="1018"/>
        <v>0</v>
      </c>
      <c r="DG548" s="132">
        <f t="shared" si="1018"/>
        <v>0</v>
      </c>
      <c r="DH548" s="132">
        <f t="shared" si="1018"/>
        <v>0</v>
      </c>
      <c r="DI548" s="132">
        <f t="shared" si="1018"/>
        <v>0</v>
      </c>
      <c r="DJ548" s="132">
        <f t="shared" si="1018"/>
        <v>0</v>
      </c>
      <c r="DK548" s="132">
        <f t="shared" si="1018"/>
        <v>0</v>
      </c>
      <c r="DL548" s="132">
        <f t="shared" si="1018"/>
        <v>0</v>
      </c>
      <c r="DM548" s="132">
        <f t="shared" si="1018"/>
        <v>0</v>
      </c>
      <c r="DN548" s="233">
        <f t="shared" si="1018"/>
        <v>0</v>
      </c>
      <c r="DO548" s="232">
        <f t="shared" si="950"/>
        <v>0</v>
      </c>
      <c r="DP548" s="132">
        <f t="shared" si="951"/>
        <v>0</v>
      </c>
      <c r="DQ548" s="132">
        <f t="shared" si="952"/>
        <v>0</v>
      </c>
      <c r="DR548" s="132">
        <f t="shared" si="953"/>
        <v>0</v>
      </c>
      <c r="DS548" s="132">
        <f t="shared" si="954"/>
        <v>0</v>
      </c>
      <c r="DT548" s="132">
        <f t="shared" si="955"/>
        <v>0</v>
      </c>
      <c r="DU548" s="132">
        <f t="shared" si="956"/>
        <v>0</v>
      </c>
      <c r="DV548" s="132">
        <f t="shared" si="957"/>
        <v>0</v>
      </c>
      <c r="DW548" s="132">
        <f t="shared" si="958"/>
        <v>0</v>
      </c>
      <c r="DX548" s="233">
        <f t="shared" si="959"/>
        <v>0</v>
      </c>
      <c r="DY548" s="231" t="b">
        <f t="shared" si="996"/>
        <v>0</v>
      </c>
      <c r="DZ548" s="163"/>
      <c r="EA548" s="226" t="str">
        <f t="shared" si="997"/>
        <v/>
      </c>
      <c r="EB548" s="178" t="str">
        <f t="shared" si="998"/>
        <v/>
      </c>
      <c r="EC548" s="178" t="str">
        <f t="shared" si="999"/>
        <v/>
      </c>
      <c r="ED548" s="178" t="str">
        <f t="shared" si="1000"/>
        <v/>
      </c>
      <c r="EE548" s="178" t="str">
        <f t="shared" si="1001"/>
        <v/>
      </c>
      <c r="EF548" s="178" t="str">
        <f t="shared" si="1002"/>
        <v/>
      </c>
      <c r="EG548" s="178" t="str">
        <f t="shared" si="1003"/>
        <v/>
      </c>
      <c r="EH548" s="178" t="str">
        <f t="shared" si="1004"/>
        <v/>
      </c>
      <c r="EI548" s="178" t="str">
        <f t="shared" si="1005"/>
        <v/>
      </c>
      <c r="EJ548" s="227" t="str">
        <f t="shared" si="1006"/>
        <v/>
      </c>
      <c r="EK548" s="230" t="str">
        <f t="shared" si="960"/>
        <v/>
      </c>
      <c r="EL548" s="177" t="str">
        <f t="shared" si="961"/>
        <v/>
      </c>
      <c r="EM548" s="177" t="str">
        <f t="shared" si="962"/>
        <v/>
      </c>
      <c r="EN548" s="177" t="str">
        <f t="shared" si="963"/>
        <v/>
      </c>
      <c r="EO548" s="177" t="str">
        <f t="shared" si="964"/>
        <v/>
      </c>
      <c r="EP548" s="177" t="str">
        <f t="shared" si="965"/>
        <v/>
      </c>
      <c r="EQ548" s="177" t="str">
        <f t="shared" si="966"/>
        <v/>
      </c>
      <c r="ER548" s="177" t="str">
        <f t="shared" si="967"/>
        <v/>
      </c>
      <c r="ES548" s="177" t="str">
        <f t="shared" si="968"/>
        <v/>
      </c>
      <c r="ET548" s="177" t="str">
        <f t="shared" si="969"/>
        <v/>
      </c>
      <c r="EU548" s="229" t="e">
        <f t="shared" si="970"/>
        <v>#VALUE!</v>
      </c>
      <c r="EV548" s="27" t="e">
        <f t="shared" si="971"/>
        <v>#VALUE!</v>
      </c>
      <c r="EW548" s="27" t="e">
        <f t="shared" si="972"/>
        <v>#VALUE!</v>
      </c>
      <c r="EX548" s="28" t="e">
        <f t="shared" si="973"/>
        <v>#VALUE!</v>
      </c>
      <c r="EY548" s="28" t="e">
        <f t="shared" si="974"/>
        <v>#VALUE!</v>
      </c>
      <c r="EZ548" s="28" t="b">
        <f t="shared" si="975"/>
        <v>0</v>
      </c>
      <c r="FA548" s="176" t="str">
        <f t="shared" si="976"/>
        <v/>
      </c>
      <c r="FB548" s="27" t="e" cm="1">
        <f t="array" aca="1" ref="FB548" ca="1">TEXT(RIGHT(10-RIGHT(SUM(INDEX(1*(MID(MID(C548,1,1)*2,ROW(INDIRECT("1:"&amp;LEN(MID(C548,1,1)*2))),1)),,))+MID(C548,2,1)+
SUM(INDEX(1*(MID(MID(C548,3,1)*2,ROW(INDIRECT("1:"&amp;LEN(MID(C548,3,1)*2))),1)),,))+MID(C548,4,1)+
SUM(INDEX(1*(MID(MID(C548,5,1)*2,ROW(INDIRECT("1:"&amp;LEN(MID(C548,5,1)*2))),1)),,))+MID(C548,6,1)+
SUM(INDEX(1*(MID(MID(C548,8,1)*2,ROW(INDIRECT("1:"&amp;LEN(MID(C548,8,1)*2))),1)),,))+MID(C548,9,1)+
SUM(INDEX(1*(MID(MID(C548,10,1)*2,ROW(INDIRECT("1:"&amp;LEN(MID(C548,10,1)*2))),1)),,)),1),1),"0")</f>
        <v>#VALUE!</v>
      </c>
      <c r="FC548" s="27" t="str">
        <f t="shared" si="977"/>
        <v/>
      </c>
      <c r="FD548" s="29" t="b">
        <f t="shared" si="978"/>
        <v>0</v>
      </c>
      <c r="FE548" s="112" t="b">
        <f>IFERROR(MATCH(D548,'Avtal för korttidsarbete'!$G$13:$G$1012,0),TRUE)</f>
        <v>1</v>
      </c>
      <c r="FF548" s="112" t="b">
        <f t="shared" si="1007"/>
        <v>0</v>
      </c>
      <c r="FG548" s="113" t="str" cm="1">
        <f t="array" ref="FG548">IF(FE548=TRUE,"x",INDEX('Avtal för korttidsarbete'!$E$13:$E$1012,$FE548))</f>
        <v>x</v>
      </c>
      <c r="FH548" s="113" t="str" cm="1">
        <f t="array" ref="FH548">IF(FE548=TRUE,"x",INDEX('Avtal för korttidsarbete'!$F$13:$F$1012,$FE548))</f>
        <v>x</v>
      </c>
      <c r="FI548" s="112" t="b">
        <f t="shared" si="1008"/>
        <v>0</v>
      </c>
      <c r="FJ548" s="135">
        <f t="shared" si="1009"/>
        <v>44166</v>
      </c>
      <c r="FK548" s="135">
        <f t="shared" si="1010"/>
        <v>44377</v>
      </c>
      <c r="FL548" s="112" t="b">
        <f t="shared" si="1011"/>
        <v>0</v>
      </c>
      <c r="FM548" s="113">
        <f t="shared" si="1012"/>
        <v>44166</v>
      </c>
      <c r="FN548" s="135">
        <f t="shared" si="1013"/>
        <v>44377</v>
      </c>
      <c r="FO548" s="148" t="b">
        <f>IFERROR(INDEX('Avtal för korttidsarbete'!R:R,MATCH(D548,'Avtal för korttidsarbete'!$G:$G,0)),TRUE)</f>
        <v>1</v>
      </c>
      <c r="FP548" s="135" t="str">
        <f>IF(FO548,"-",INDEX('Avtal för korttidsarbete'!$D:$D,MATCH(D548,'Avtal för korttidsarbete'!$G:$G,0)))</f>
        <v>-</v>
      </c>
      <c r="FQ548" s="113" t="b">
        <f>IFERROR(G548&gt;INDEX(Uppsägningar!E:E,MATCH(C548,Uppsägningar!C:C,0)),FALSE)</f>
        <v>0</v>
      </c>
    </row>
    <row r="549" spans="1:173" x14ac:dyDescent="0.25">
      <c r="A549" s="19">
        <v>533</v>
      </c>
      <c r="B549" s="20"/>
      <c r="C549" s="183"/>
      <c r="D549" s="66"/>
      <c r="E549" s="212">
        <f>IFERROR(INDEX(Admin!$C$7:$C$10,MATCH(FP549,TblNivåValTExt,0)),0)</f>
        <v>0</v>
      </c>
      <c r="F549" s="1"/>
      <c r="G549" s="1"/>
      <c r="H549" s="78"/>
      <c r="I549" s="181"/>
      <c r="J549" s="181"/>
      <c r="K549" s="182"/>
      <c r="L549" s="182"/>
      <c r="M549" s="181"/>
      <c r="N549" s="181"/>
      <c r="O549" s="181"/>
      <c r="P549" s="182"/>
      <c r="Q549" s="182"/>
      <c r="R549" s="181"/>
      <c r="S549" s="181"/>
      <c r="T549" s="181"/>
      <c r="U549" s="182"/>
      <c r="V549" s="182"/>
      <c r="W549" s="181"/>
      <c r="X549" s="181"/>
      <c r="Y549" s="181"/>
      <c r="Z549" s="182"/>
      <c r="AA549" s="182"/>
      <c r="AB549" s="181"/>
      <c r="AC549" s="181"/>
      <c r="AD549" s="181"/>
      <c r="AE549" s="182"/>
      <c r="AF549" s="182"/>
      <c r="AG549" s="181"/>
      <c r="AH549" s="181"/>
      <c r="AI549" s="181"/>
      <c r="AJ549" s="182"/>
      <c r="AK549" s="182"/>
      <c r="AL549" s="181"/>
      <c r="AM549" s="181"/>
      <c r="AN549" s="181"/>
      <c r="AO549" s="182"/>
      <c r="AP549" s="182"/>
      <c r="AQ549" s="181"/>
      <c r="AR549" s="181"/>
      <c r="AS549" s="181"/>
      <c r="AT549" s="182"/>
      <c r="AU549" s="182"/>
      <c r="AV549" s="181"/>
      <c r="AW549" s="181"/>
      <c r="AX549" s="181"/>
      <c r="AY549" s="182"/>
      <c r="AZ549" s="182"/>
      <c r="BA549" s="181"/>
      <c r="BB549" s="181"/>
      <c r="BC549" s="181"/>
      <c r="BD549" s="182"/>
      <c r="BE549" s="182"/>
      <c r="BF549" s="181"/>
      <c r="BG549" s="180">
        <f t="shared" si="979"/>
        <v>0</v>
      </c>
      <c r="BH549" s="116" t="str">
        <f t="shared" si="980"/>
        <v/>
      </c>
      <c r="BI549" s="80" t="b">
        <f t="shared" si="928"/>
        <v>0</v>
      </c>
      <c r="BJ549" s="80" t="str">
        <f t="shared" si="929"/>
        <v/>
      </c>
      <c r="BK549" s="80" t="b">
        <f t="shared" si="981"/>
        <v>0</v>
      </c>
      <c r="BL549" s="13" t="str">
        <f t="shared" si="930"/>
        <v/>
      </c>
      <c r="BM549" s="13" t="b">
        <f t="shared" si="982"/>
        <v>0</v>
      </c>
      <c r="BN549" s="35" t="str">
        <f t="shared" si="931"/>
        <v/>
      </c>
      <c r="BO549" s="13" t="b">
        <f t="shared" si="932"/>
        <v>0</v>
      </c>
      <c r="BP549" s="35" t="str">
        <f t="shared" si="933"/>
        <v/>
      </c>
      <c r="BQ549" s="13" t="b">
        <f t="shared" si="934"/>
        <v>0</v>
      </c>
      <c r="BR549" s="35" t="str">
        <f t="shared" si="935"/>
        <v/>
      </c>
      <c r="BS549" s="35" t="b">
        <f t="shared" si="936"/>
        <v>0</v>
      </c>
      <c r="BT549" s="35" t="str">
        <f t="shared" si="937"/>
        <v/>
      </c>
      <c r="BU549" s="35" t="b">
        <f t="shared" si="938"/>
        <v>0</v>
      </c>
      <c r="BV549" s="35" t="str">
        <f t="shared" si="939"/>
        <v/>
      </c>
      <c r="BW549" s="13" t="b">
        <f t="shared" si="1014"/>
        <v>0</v>
      </c>
      <c r="BX549" s="35" t="str">
        <f t="shared" si="940"/>
        <v/>
      </c>
      <c r="BY549" s="265" t="b">
        <f t="shared" si="983"/>
        <v>0</v>
      </c>
      <c r="BZ549" s="35" t="str">
        <f t="shared" si="941"/>
        <v/>
      </c>
      <c r="CA549" s="265" t="b">
        <f t="shared" si="984"/>
        <v>0</v>
      </c>
      <c r="CB549" s="35" t="str">
        <f t="shared" si="942"/>
        <v/>
      </c>
      <c r="CC549" s="272" t="b">
        <f t="shared" si="985"/>
        <v>0</v>
      </c>
      <c r="CD549" s="35" t="str">
        <f t="shared" si="943"/>
        <v/>
      </c>
      <c r="CE549" s="13" t="b">
        <f t="shared" si="944"/>
        <v>0</v>
      </c>
      <c r="CF549" s="35" t="str">
        <f t="shared" si="945"/>
        <v/>
      </c>
      <c r="CG549" s="179">
        <f t="shared" si="946"/>
        <v>0</v>
      </c>
      <c r="CH549" s="179">
        <f t="shared" si="947"/>
        <v>0</v>
      </c>
      <c r="CI549" s="218">
        <f t="shared" si="986"/>
        <v>0</v>
      </c>
      <c r="CJ549" s="218">
        <f t="shared" si="987"/>
        <v>0</v>
      </c>
      <c r="CK549" s="218">
        <f t="shared" si="988"/>
        <v>0</v>
      </c>
      <c r="CL549" s="218">
        <f t="shared" si="989"/>
        <v>0</v>
      </c>
      <c r="CM549" s="218">
        <f t="shared" si="990"/>
        <v>0</v>
      </c>
      <c r="CN549" s="218">
        <f t="shared" si="991"/>
        <v>0</v>
      </c>
      <c r="CO549" s="218">
        <f t="shared" si="992"/>
        <v>0</v>
      </c>
      <c r="CP549" s="218">
        <f t="shared" si="993"/>
        <v>0</v>
      </c>
      <c r="CQ549" s="218">
        <f t="shared" si="994"/>
        <v>0</v>
      </c>
      <c r="CR549" s="218">
        <f t="shared" si="995"/>
        <v>0</v>
      </c>
      <c r="CS549" s="14">
        <f t="shared" si="948"/>
        <v>0</v>
      </c>
      <c r="CT549" s="236">
        <f t="shared" si="949"/>
        <v>0</v>
      </c>
      <c r="CU549" s="237">
        <f t="shared" si="1017"/>
        <v>0</v>
      </c>
      <c r="CV549" s="16">
        <f t="shared" si="1017"/>
        <v>0</v>
      </c>
      <c r="CW549" s="16">
        <f t="shared" si="1017"/>
        <v>0</v>
      </c>
      <c r="CX549" s="16">
        <f t="shared" si="1017"/>
        <v>0</v>
      </c>
      <c r="CY549" s="16">
        <f t="shared" si="1017"/>
        <v>0</v>
      </c>
      <c r="CZ549" s="16">
        <f t="shared" si="1017"/>
        <v>0</v>
      </c>
      <c r="DA549" s="16">
        <f t="shared" si="1017"/>
        <v>0</v>
      </c>
      <c r="DB549" s="16">
        <f t="shared" si="1017"/>
        <v>0</v>
      </c>
      <c r="DC549" s="16">
        <f t="shared" si="1017"/>
        <v>0</v>
      </c>
      <c r="DD549" s="238">
        <f t="shared" si="1017"/>
        <v>0</v>
      </c>
      <c r="DE549" s="232">
        <f t="shared" si="1018"/>
        <v>0</v>
      </c>
      <c r="DF549" s="132">
        <f t="shared" si="1018"/>
        <v>0</v>
      </c>
      <c r="DG549" s="132">
        <f t="shared" si="1018"/>
        <v>0</v>
      </c>
      <c r="DH549" s="132">
        <f t="shared" si="1018"/>
        <v>0</v>
      </c>
      <c r="DI549" s="132">
        <f t="shared" si="1018"/>
        <v>0</v>
      </c>
      <c r="DJ549" s="132">
        <f t="shared" si="1018"/>
        <v>0</v>
      </c>
      <c r="DK549" s="132">
        <f t="shared" si="1018"/>
        <v>0</v>
      </c>
      <c r="DL549" s="132">
        <f t="shared" si="1018"/>
        <v>0</v>
      </c>
      <c r="DM549" s="132">
        <f t="shared" si="1018"/>
        <v>0</v>
      </c>
      <c r="DN549" s="233">
        <f t="shared" si="1018"/>
        <v>0</v>
      </c>
      <c r="DO549" s="232">
        <f t="shared" si="950"/>
        <v>0</v>
      </c>
      <c r="DP549" s="132">
        <f t="shared" si="951"/>
        <v>0</v>
      </c>
      <c r="DQ549" s="132">
        <f t="shared" si="952"/>
        <v>0</v>
      </c>
      <c r="DR549" s="132">
        <f t="shared" si="953"/>
        <v>0</v>
      </c>
      <c r="DS549" s="132">
        <f t="shared" si="954"/>
        <v>0</v>
      </c>
      <c r="DT549" s="132">
        <f t="shared" si="955"/>
        <v>0</v>
      </c>
      <c r="DU549" s="132">
        <f t="shared" si="956"/>
        <v>0</v>
      </c>
      <c r="DV549" s="132">
        <f t="shared" si="957"/>
        <v>0</v>
      </c>
      <c r="DW549" s="132">
        <f t="shared" si="958"/>
        <v>0</v>
      </c>
      <c r="DX549" s="233">
        <f t="shared" si="959"/>
        <v>0</v>
      </c>
      <c r="DY549" s="231" t="b">
        <f t="shared" si="996"/>
        <v>0</v>
      </c>
      <c r="DZ549" s="163"/>
      <c r="EA549" s="226" t="str">
        <f t="shared" si="997"/>
        <v/>
      </c>
      <c r="EB549" s="178" t="str">
        <f t="shared" si="998"/>
        <v/>
      </c>
      <c r="EC549" s="178" t="str">
        <f t="shared" si="999"/>
        <v/>
      </c>
      <c r="ED549" s="178" t="str">
        <f t="shared" si="1000"/>
        <v/>
      </c>
      <c r="EE549" s="178" t="str">
        <f t="shared" si="1001"/>
        <v/>
      </c>
      <c r="EF549" s="178" t="str">
        <f t="shared" si="1002"/>
        <v/>
      </c>
      <c r="EG549" s="178" t="str">
        <f t="shared" si="1003"/>
        <v/>
      </c>
      <c r="EH549" s="178" t="str">
        <f t="shared" si="1004"/>
        <v/>
      </c>
      <c r="EI549" s="178" t="str">
        <f t="shared" si="1005"/>
        <v/>
      </c>
      <c r="EJ549" s="227" t="str">
        <f t="shared" si="1006"/>
        <v/>
      </c>
      <c r="EK549" s="230" t="str">
        <f t="shared" si="960"/>
        <v/>
      </c>
      <c r="EL549" s="177" t="str">
        <f t="shared" si="961"/>
        <v/>
      </c>
      <c r="EM549" s="177" t="str">
        <f t="shared" si="962"/>
        <v/>
      </c>
      <c r="EN549" s="177" t="str">
        <f t="shared" si="963"/>
        <v/>
      </c>
      <c r="EO549" s="177" t="str">
        <f t="shared" si="964"/>
        <v/>
      </c>
      <c r="EP549" s="177" t="str">
        <f t="shared" si="965"/>
        <v/>
      </c>
      <c r="EQ549" s="177" t="str">
        <f t="shared" si="966"/>
        <v/>
      </c>
      <c r="ER549" s="177" t="str">
        <f t="shared" si="967"/>
        <v/>
      </c>
      <c r="ES549" s="177" t="str">
        <f t="shared" si="968"/>
        <v/>
      </c>
      <c r="ET549" s="177" t="str">
        <f t="shared" si="969"/>
        <v/>
      </c>
      <c r="EU549" s="229" t="e">
        <f t="shared" si="970"/>
        <v>#VALUE!</v>
      </c>
      <c r="EV549" s="27" t="e">
        <f t="shared" si="971"/>
        <v>#VALUE!</v>
      </c>
      <c r="EW549" s="27" t="e">
        <f t="shared" si="972"/>
        <v>#VALUE!</v>
      </c>
      <c r="EX549" s="28" t="e">
        <f t="shared" si="973"/>
        <v>#VALUE!</v>
      </c>
      <c r="EY549" s="28" t="e">
        <f t="shared" si="974"/>
        <v>#VALUE!</v>
      </c>
      <c r="EZ549" s="28" t="b">
        <f t="shared" si="975"/>
        <v>0</v>
      </c>
      <c r="FA549" s="176" t="str">
        <f t="shared" si="976"/>
        <v/>
      </c>
      <c r="FB549" s="27" t="e" cm="1">
        <f t="array" aca="1" ref="FB549" ca="1">TEXT(RIGHT(10-RIGHT(SUM(INDEX(1*(MID(MID(C549,1,1)*2,ROW(INDIRECT("1:"&amp;LEN(MID(C549,1,1)*2))),1)),,))+MID(C549,2,1)+
SUM(INDEX(1*(MID(MID(C549,3,1)*2,ROW(INDIRECT("1:"&amp;LEN(MID(C549,3,1)*2))),1)),,))+MID(C549,4,1)+
SUM(INDEX(1*(MID(MID(C549,5,1)*2,ROW(INDIRECT("1:"&amp;LEN(MID(C549,5,1)*2))),1)),,))+MID(C549,6,1)+
SUM(INDEX(1*(MID(MID(C549,8,1)*2,ROW(INDIRECT("1:"&amp;LEN(MID(C549,8,1)*2))),1)),,))+MID(C549,9,1)+
SUM(INDEX(1*(MID(MID(C549,10,1)*2,ROW(INDIRECT("1:"&amp;LEN(MID(C549,10,1)*2))),1)),,)),1),1),"0")</f>
        <v>#VALUE!</v>
      </c>
      <c r="FC549" s="27" t="str">
        <f t="shared" si="977"/>
        <v/>
      </c>
      <c r="FD549" s="29" t="b">
        <f t="shared" si="978"/>
        <v>0</v>
      </c>
      <c r="FE549" s="112" t="b">
        <f>IFERROR(MATCH(D549,'Avtal för korttidsarbete'!$G$13:$G$1012,0),TRUE)</f>
        <v>1</v>
      </c>
      <c r="FF549" s="112" t="b">
        <f t="shared" si="1007"/>
        <v>0</v>
      </c>
      <c r="FG549" s="113" t="str" cm="1">
        <f t="array" ref="FG549">IF(FE549=TRUE,"x",INDEX('Avtal för korttidsarbete'!$E$13:$E$1012,$FE549))</f>
        <v>x</v>
      </c>
      <c r="FH549" s="113" t="str" cm="1">
        <f t="array" ref="FH549">IF(FE549=TRUE,"x",INDEX('Avtal för korttidsarbete'!$F$13:$F$1012,$FE549))</f>
        <v>x</v>
      </c>
      <c r="FI549" s="112" t="b">
        <f t="shared" si="1008"/>
        <v>0</v>
      </c>
      <c r="FJ549" s="135">
        <f t="shared" si="1009"/>
        <v>44166</v>
      </c>
      <c r="FK549" s="135">
        <f t="shared" si="1010"/>
        <v>44377</v>
      </c>
      <c r="FL549" s="112" t="b">
        <f t="shared" si="1011"/>
        <v>0</v>
      </c>
      <c r="FM549" s="113">
        <f t="shared" si="1012"/>
        <v>44166</v>
      </c>
      <c r="FN549" s="135">
        <f t="shared" si="1013"/>
        <v>44377</v>
      </c>
      <c r="FO549" s="148" t="b">
        <f>IFERROR(INDEX('Avtal för korttidsarbete'!R:R,MATCH(D549,'Avtal för korttidsarbete'!$G:$G,0)),TRUE)</f>
        <v>1</v>
      </c>
      <c r="FP549" s="135" t="str">
        <f>IF(FO549,"-",INDEX('Avtal för korttidsarbete'!$D:$D,MATCH(D549,'Avtal för korttidsarbete'!$G:$G,0)))</f>
        <v>-</v>
      </c>
      <c r="FQ549" s="113" t="b">
        <f>IFERROR(G549&gt;INDEX(Uppsägningar!E:E,MATCH(C549,Uppsägningar!C:C,0)),FALSE)</f>
        <v>0</v>
      </c>
    </row>
    <row r="550" spans="1:173" x14ac:dyDescent="0.25">
      <c r="A550" s="19">
        <v>534</v>
      </c>
      <c r="B550" s="20"/>
      <c r="C550" s="183"/>
      <c r="D550" s="66"/>
      <c r="E550" s="212">
        <f>IFERROR(INDEX(Admin!$C$7:$C$10,MATCH(FP550,TblNivåValTExt,0)),0)</f>
        <v>0</v>
      </c>
      <c r="F550" s="1"/>
      <c r="G550" s="1"/>
      <c r="H550" s="78"/>
      <c r="I550" s="181"/>
      <c r="J550" s="181"/>
      <c r="K550" s="182"/>
      <c r="L550" s="182"/>
      <c r="M550" s="181"/>
      <c r="N550" s="181"/>
      <c r="O550" s="181"/>
      <c r="P550" s="182"/>
      <c r="Q550" s="182"/>
      <c r="R550" s="181"/>
      <c r="S550" s="181"/>
      <c r="T550" s="181"/>
      <c r="U550" s="182"/>
      <c r="V550" s="182"/>
      <c r="W550" s="181"/>
      <c r="X550" s="181"/>
      <c r="Y550" s="181"/>
      <c r="Z550" s="182"/>
      <c r="AA550" s="182"/>
      <c r="AB550" s="181"/>
      <c r="AC550" s="181"/>
      <c r="AD550" s="181"/>
      <c r="AE550" s="182"/>
      <c r="AF550" s="182"/>
      <c r="AG550" s="181"/>
      <c r="AH550" s="181"/>
      <c r="AI550" s="181"/>
      <c r="AJ550" s="182"/>
      <c r="AK550" s="182"/>
      <c r="AL550" s="181"/>
      <c r="AM550" s="181"/>
      <c r="AN550" s="181"/>
      <c r="AO550" s="182"/>
      <c r="AP550" s="182"/>
      <c r="AQ550" s="181"/>
      <c r="AR550" s="181"/>
      <c r="AS550" s="181"/>
      <c r="AT550" s="182"/>
      <c r="AU550" s="182"/>
      <c r="AV550" s="181"/>
      <c r="AW550" s="181"/>
      <c r="AX550" s="181"/>
      <c r="AY550" s="182"/>
      <c r="AZ550" s="182"/>
      <c r="BA550" s="181"/>
      <c r="BB550" s="181"/>
      <c r="BC550" s="181"/>
      <c r="BD550" s="182"/>
      <c r="BE550" s="182"/>
      <c r="BF550" s="181"/>
      <c r="BG550" s="180">
        <f t="shared" si="979"/>
        <v>0</v>
      </c>
      <c r="BH550" s="116" t="str">
        <f t="shared" si="980"/>
        <v/>
      </c>
      <c r="BI550" s="80" t="b">
        <f t="shared" si="928"/>
        <v>0</v>
      </c>
      <c r="BJ550" s="80" t="str">
        <f t="shared" si="929"/>
        <v/>
      </c>
      <c r="BK550" s="80" t="b">
        <f t="shared" si="981"/>
        <v>0</v>
      </c>
      <c r="BL550" s="13" t="str">
        <f t="shared" si="930"/>
        <v/>
      </c>
      <c r="BM550" s="13" t="b">
        <f t="shared" si="982"/>
        <v>0</v>
      </c>
      <c r="BN550" s="35" t="str">
        <f t="shared" si="931"/>
        <v/>
      </c>
      <c r="BO550" s="13" t="b">
        <f t="shared" si="932"/>
        <v>0</v>
      </c>
      <c r="BP550" s="35" t="str">
        <f t="shared" si="933"/>
        <v/>
      </c>
      <c r="BQ550" s="13" t="b">
        <f t="shared" si="934"/>
        <v>0</v>
      </c>
      <c r="BR550" s="35" t="str">
        <f t="shared" si="935"/>
        <v/>
      </c>
      <c r="BS550" s="35" t="b">
        <f t="shared" si="936"/>
        <v>0</v>
      </c>
      <c r="BT550" s="35" t="str">
        <f t="shared" si="937"/>
        <v/>
      </c>
      <c r="BU550" s="35" t="b">
        <f t="shared" si="938"/>
        <v>0</v>
      </c>
      <c r="BV550" s="35" t="str">
        <f t="shared" si="939"/>
        <v/>
      </c>
      <c r="BW550" s="13" t="b">
        <f t="shared" si="1014"/>
        <v>0</v>
      </c>
      <c r="BX550" s="35" t="str">
        <f t="shared" si="940"/>
        <v/>
      </c>
      <c r="BY550" s="265" t="b">
        <f t="shared" si="983"/>
        <v>0</v>
      </c>
      <c r="BZ550" s="35" t="str">
        <f t="shared" si="941"/>
        <v/>
      </c>
      <c r="CA550" s="265" t="b">
        <f t="shared" si="984"/>
        <v>0</v>
      </c>
      <c r="CB550" s="35" t="str">
        <f t="shared" si="942"/>
        <v/>
      </c>
      <c r="CC550" s="272" t="b">
        <f t="shared" si="985"/>
        <v>0</v>
      </c>
      <c r="CD550" s="35" t="str">
        <f t="shared" si="943"/>
        <v/>
      </c>
      <c r="CE550" s="13" t="b">
        <f t="shared" si="944"/>
        <v>0</v>
      </c>
      <c r="CF550" s="35" t="str">
        <f t="shared" si="945"/>
        <v/>
      </c>
      <c r="CG550" s="179">
        <f t="shared" si="946"/>
        <v>0</v>
      </c>
      <c r="CH550" s="179">
        <f t="shared" si="947"/>
        <v>0</v>
      </c>
      <c r="CI550" s="218">
        <f t="shared" si="986"/>
        <v>0</v>
      </c>
      <c r="CJ550" s="218">
        <f t="shared" si="987"/>
        <v>0</v>
      </c>
      <c r="CK550" s="218">
        <f t="shared" si="988"/>
        <v>0</v>
      </c>
      <c r="CL550" s="218">
        <f t="shared" si="989"/>
        <v>0</v>
      </c>
      <c r="CM550" s="218">
        <f t="shared" si="990"/>
        <v>0</v>
      </c>
      <c r="CN550" s="218">
        <f t="shared" si="991"/>
        <v>0</v>
      </c>
      <c r="CO550" s="218">
        <f t="shared" si="992"/>
        <v>0</v>
      </c>
      <c r="CP550" s="218">
        <f t="shared" si="993"/>
        <v>0</v>
      </c>
      <c r="CQ550" s="218">
        <f t="shared" si="994"/>
        <v>0</v>
      </c>
      <c r="CR550" s="218">
        <f t="shared" si="995"/>
        <v>0</v>
      </c>
      <c r="CS550" s="14">
        <f t="shared" si="948"/>
        <v>0</v>
      </c>
      <c r="CT550" s="236">
        <f t="shared" si="949"/>
        <v>0</v>
      </c>
      <c r="CU550" s="237">
        <f t="shared" si="1017"/>
        <v>0</v>
      </c>
      <c r="CV550" s="16">
        <f t="shared" si="1017"/>
        <v>0</v>
      </c>
      <c r="CW550" s="16">
        <f t="shared" si="1017"/>
        <v>0</v>
      </c>
      <c r="CX550" s="16">
        <f t="shared" si="1017"/>
        <v>0</v>
      </c>
      <c r="CY550" s="16">
        <f t="shared" si="1017"/>
        <v>0</v>
      </c>
      <c r="CZ550" s="16">
        <f t="shared" si="1017"/>
        <v>0</v>
      </c>
      <c r="DA550" s="16">
        <f t="shared" si="1017"/>
        <v>0</v>
      </c>
      <c r="DB550" s="16">
        <f t="shared" si="1017"/>
        <v>0</v>
      </c>
      <c r="DC550" s="16">
        <f t="shared" si="1017"/>
        <v>0</v>
      </c>
      <c r="DD550" s="238">
        <f t="shared" si="1017"/>
        <v>0</v>
      </c>
      <c r="DE550" s="232">
        <f t="shared" si="1018"/>
        <v>0</v>
      </c>
      <c r="DF550" s="132">
        <f t="shared" si="1018"/>
        <v>0</v>
      </c>
      <c r="DG550" s="132">
        <f t="shared" si="1018"/>
        <v>0</v>
      </c>
      <c r="DH550" s="132">
        <f t="shared" si="1018"/>
        <v>0</v>
      </c>
      <c r="DI550" s="132">
        <f t="shared" si="1018"/>
        <v>0</v>
      </c>
      <c r="DJ550" s="132">
        <f t="shared" si="1018"/>
        <v>0</v>
      </c>
      <c r="DK550" s="132">
        <f t="shared" si="1018"/>
        <v>0</v>
      </c>
      <c r="DL550" s="132">
        <f t="shared" si="1018"/>
        <v>0</v>
      </c>
      <c r="DM550" s="132">
        <f t="shared" si="1018"/>
        <v>0</v>
      </c>
      <c r="DN550" s="233">
        <f t="shared" si="1018"/>
        <v>0</v>
      </c>
      <c r="DO550" s="232">
        <f t="shared" si="950"/>
        <v>0</v>
      </c>
      <c r="DP550" s="132">
        <f t="shared" si="951"/>
        <v>0</v>
      </c>
      <c r="DQ550" s="132">
        <f t="shared" si="952"/>
        <v>0</v>
      </c>
      <c r="DR550" s="132">
        <f t="shared" si="953"/>
        <v>0</v>
      </c>
      <c r="DS550" s="132">
        <f t="shared" si="954"/>
        <v>0</v>
      </c>
      <c r="DT550" s="132">
        <f t="shared" si="955"/>
        <v>0</v>
      </c>
      <c r="DU550" s="132">
        <f t="shared" si="956"/>
        <v>0</v>
      </c>
      <c r="DV550" s="132">
        <f t="shared" si="957"/>
        <v>0</v>
      </c>
      <c r="DW550" s="132">
        <f t="shared" si="958"/>
        <v>0</v>
      </c>
      <c r="DX550" s="233">
        <f t="shared" si="959"/>
        <v>0</v>
      </c>
      <c r="DY550" s="231" t="b">
        <f t="shared" si="996"/>
        <v>0</v>
      </c>
      <c r="DZ550" s="163"/>
      <c r="EA550" s="226" t="str">
        <f t="shared" si="997"/>
        <v/>
      </c>
      <c r="EB550" s="178" t="str">
        <f t="shared" si="998"/>
        <v/>
      </c>
      <c r="EC550" s="178" t="str">
        <f t="shared" si="999"/>
        <v/>
      </c>
      <c r="ED550" s="178" t="str">
        <f t="shared" si="1000"/>
        <v/>
      </c>
      <c r="EE550" s="178" t="str">
        <f t="shared" si="1001"/>
        <v/>
      </c>
      <c r="EF550" s="178" t="str">
        <f t="shared" si="1002"/>
        <v/>
      </c>
      <c r="EG550" s="178" t="str">
        <f t="shared" si="1003"/>
        <v/>
      </c>
      <c r="EH550" s="178" t="str">
        <f t="shared" si="1004"/>
        <v/>
      </c>
      <c r="EI550" s="178" t="str">
        <f t="shared" si="1005"/>
        <v/>
      </c>
      <c r="EJ550" s="227" t="str">
        <f t="shared" si="1006"/>
        <v/>
      </c>
      <c r="EK550" s="230" t="str">
        <f t="shared" si="960"/>
        <v/>
      </c>
      <c r="EL550" s="177" t="str">
        <f t="shared" si="961"/>
        <v/>
      </c>
      <c r="EM550" s="177" t="str">
        <f t="shared" si="962"/>
        <v/>
      </c>
      <c r="EN550" s="177" t="str">
        <f t="shared" si="963"/>
        <v/>
      </c>
      <c r="EO550" s="177" t="str">
        <f t="shared" si="964"/>
        <v/>
      </c>
      <c r="EP550" s="177" t="str">
        <f t="shared" si="965"/>
        <v/>
      </c>
      <c r="EQ550" s="177" t="str">
        <f t="shared" si="966"/>
        <v/>
      </c>
      <c r="ER550" s="177" t="str">
        <f t="shared" si="967"/>
        <v/>
      </c>
      <c r="ES550" s="177" t="str">
        <f t="shared" si="968"/>
        <v/>
      </c>
      <c r="ET550" s="177" t="str">
        <f t="shared" si="969"/>
        <v/>
      </c>
      <c r="EU550" s="229" t="e">
        <f t="shared" si="970"/>
        <v>#VALUE!</v>
      </c>
      <c r="EV550" s="27" t="e">
        <f t="shared" si="971"/>
        <v>#VALUE!</v>
      </c>
      <c r="EW550" s="27" t="e">
        <f t="shared" si="972"/>
        <v>#VALUE!</v>
      </c>
      <c r="EX550" s="28" t="e">
        <f t="shared" si="973"/>
        <v>#VALUE!</v>
      </c>
      <c r="EY550" s="28" t="e">
        <f t="shared" si="974"/>
        <v>#VALUE!</v>
      </c>
      <c r="EZ550" s="28" t="b">
        <f t="shared" si="975"/>
        <v>0</v>
      </c>
      <c r="FA550" s="176" t="str">
        <f t="shared" si="976"/>
        <v/>
      </c>
      <c r="FB550" s="27" t="e" cm="1">
        <f t="array" aca="1" ref="FB550" ca="1">TEXT(RIGHT(10-RIGHT(SUM(INDEX(1*(MID(MID(C550,1,1)*2,ROW(INDIRECT("1:"&amp;LEN(MID(C550,1,1)*2))),1)),,))+MID(C550,2,1)+
SUM(INDEX(1*(MID(MID(C550,3,1)*2,ROW(INDIRECT("1:"&amp;LEN(MID(C550,3,1)*2))),1)),,))+MID(C550,4,1)+
SUM(INDEX(1*(MID(MID(C550,5,1)*2,ROW(INDIRECT("1:"&amp;LEN(MID(C550,5,1)*2))),1)),,))+MID(C550,6,1)+
SUM(INDEX(1*(MID(MID(C550,8,1)*2,ROW(INDIRECT("1:"&amp;LEN(MID(C550,8,1)*2))),1)),,))+MID(C550,9,1)+
SUM(INDEX(1*(MID(MID(C550,10,1)*2,ROW(INDIRECT("1:"&amp;LEN(MID(C550,10,1)*2))),1)),,)),1),1),"0")</f>
        <v>#VALUE!</v>
      </c>
      <c r="FC550" s="27" t="str">
        <f t="shared" si="977"/>
        <v/>
      </c>
      <c r="FD550" s="29" t="b">
        <f t="shared" si="978"/>
        <v>0</v>
      </c>
      <c r="FE550" s="112" t="b">
        <f>IFERROR(MATCH(D550,'Avtal för korttidsarbete'!$G$13:$G$1012,0),TRUE)</f>
        <v>1</v>
      </c>
      <c r="FF550" s="112" t="b">
        <f t="shared" si="1007"/>
        <v>0</v>
      </c>
      <c r="FG550" s="113" t="str" cm="1">
        <f t="array" ref="FG550">IF(FE550=TRUE,"x",INDEX('Avtal för korttidsarbete'!$E$13:$E$1012,$FE550))</f>
        <v>x</v>
      </c>
      <c r="FH550" s="113" t="str" cm="1">
        <f t="array" ref="FH550">IF(FE550=TRUE,"x",INDEX('Avtal för korttidsarbete'!$F$13:$F$1012,$FE550))</f>
        <v>x</v>
      </c>
      <c r="FI550" s="112" t="b">
        <f t="shared" si="1008"/>
        <v>0</v>
      </c>
      <c r="FJ550" s="135">
        <f t="shared" si="1009"/>
        <v>44166</v>
      </c>
      <c r="FK550" s="135">
        <f t="shared" si="1010"/>
        <v>44377</v>
      </c>
      <c r="FL550" s="112" t="b">
        <f t="shared" si="1011"/>
        <v>0</v>
      </c>
      <c r="FM550" s="113">
        <f t="shared" si="1012"/>
        <v>44166</v>
      </c>
      <c r="FN550" s="135">
        <f t="shared" si="1013"/>
        <v>44377</v>
      </c>
      <c r="FO550" s="148" t="b">
        <f>IFERROR(INDEX('Avtal för korttidsarbete'!R:R,MATCH(D550,'Avtal för korttidsarbete'!$G:$G,0)),TRUE)</f>
        <v>1</v>
      </c>
      <c r="FP550" s="135" t="str">
        <f>IF(FO550,"-",INDEX('Avtal för korttidsarbete'!$D:$D,MATCH(D550,'Avtal för korttidsarbete'!$G:$G,0)))</f>
        <v>-</v>
      </c>
      <c r="FQ550" s="113" t="b">
        <f>IFERROR(G550&gt;INDEX(Uppsägningar!E:E,MATCH(C550,Uppsägningar!C:C,0)),FALSE)</f>
        <v>0</v>
      </c>
    </row>
    <row r="551" spans="1:173" x14ac:dyDescent="0.25">
      <c r="A551" s="19">
        <v>535</v>
      </c>
      <c r="B551" s="20"/>
      <c r="C551" s="183"/>
      <c r="D551" s="66"/>
      <c r="E551" s="212">
        <f>IFERROR(INDEX(Admin!$C$7:$C$10,MATCH(FP551,TblNivåValTExt,0)),0)</f>
        <v>0</v>
      </c>
      <c r="F551" s="1"/>
      <c r="G551" s="1"/>
      <c r="H551" s="78"/>
      <c r="I551" s="181"/>
      <c r="J551" s="181"/>
      <c r="K551" s="182"/>
      <c r="L551" s="182"/>
      <c r="M551" s="181"/>
      <c r="N551" s="181"/>
      <c r="O551" s="181"/>
      <c r="P551" s="182"/>
      <c r="Q551" s="182"/>
      <c r="R551" s="181"/>
      <c r="S551" s="181"/>
      <c r="T551" s="181"/>
      <c r="U551" s="182"/>
      <c r="V551" s="182"/>
      <c r="W551" s="181"/>
      <c r="X551" s="181"/>
      <c r="Y551" s="181"/>
      <c r="Z551" s="182"/>
      <c r="AA551" s="182"/>
      <c r="AB551" s="181"/>
      <c r="AC551" s="181"/>
      <c r="AD551" s="181"/>
      <c r="AE551" s="182"/>
      <c r="AF551" s="182"/>
      <c r="AG551" s="181"/>
      <c r="AH551" s="181"/>
      <c r="AI551" s="181"/>
      <c r="AJ551" s="182"/>
      <c r="AK551" s="182"/>
      <c r="AL551" s="181"/>
      <c r="AM551" s="181"/>
      <c r="AN551" s="181"/>
      <c r="AO551" s="182"/>
      <c r="AP551" s="182"/>
      <c r="AQ551" s="181"/>
      <c r="AR551" s="181"/>
      <c r="AS551" s="181"/>
      <c r="AT551" s="182"/>
      <c r="AU551" s="182"/>
      <c r="AV551" s="181"/>
      <c r="AW551" s="181"/>
      <c r="AX551" s="181"/>
      <c r="AY551" s="182"/>
      <c r="AZ551" s="182"/>
      <c r="BA551" s="181"/>
      <c r="BB551" s="181"/>
      <c r="BC551" s="181"/>
      <c r="BD551" s="182"/>
      <c r="BE551" s="182"/>
      <c r="BF551" s="181"/>
      <c r="BG551" s="180">
        <f t="shared" si="979"/>
        <v>0</v>
      </c>
      <c r="BH551" s="116" t="str">
        <f t="shared" si="980"/>
        <v/>
      </c>
      <c r="BI551" s="80" t="b">
        <f t="shared" si="928"/>
        <v>0</v>
      </c>
      <c r="BJ551" s="80" t="str">
        <f t="shared" si="929"/>
        <v/>
      </c>
      <c r="BK551" s="80" t="b">
        <f t="shared" si="981"/>
        <v>0</v>
      </c>
      <c r="BL551" s="13" t="str">
        <f t="shared" si="930"/>
        <v/>
      </c>
      <c r="BM551" s="13" t="b">
        <f t="shared" si="982"/>
        <v>0</v>
      </c>
      <c r="BN551" s="35" t="str">
        <f t="shared" si="931"/>
        <v/>
      </c>
      <c r="BO551" s="13" t="b">
        <f t="shared" si="932"/>
        <v>0</v>
      </c>
      <c r="BP551" s="35" t="str">
        <f t="shared" si="933"/>
        <v/>
      </c>
      <c r="BQ551" s="13" t="b">
        <f t="shared" si="934"/>
        <v>0</v>
      </c>
      <c r="BR551" s="35" t="str">
        <f t="shared" si="935"/>
        <v/>
      </c>
      <c r="BS551" s="35" t="b">
        <f t="shared" si="936"/>
        <v>0</v>
      </c>
      <c r="BT551" s="35" t="str">
        <f t="shared" si="937"/>
        <v/>
      </c>
      <c r="BU551" s="35" t="b">
        <f t="shared" si="938"/>
        <v>0</v>
      </c>
      <c r="BV551" s="35" t="str">
        <f t="shared" si="939"/>
        <v/>
      </c>
      <c r="BW551" s="13" t="b">
        <f t="shared" si="1014"/>
        <v>0</v>
      </c>
      <c r="BX551" s="35" t="str">
        <f t="shared" si="940"/>
        <v/>
      </c>
      <c r="BY551" s="265" t="b">
        <f t="shared" si="983"/>
        <v>0</v>
      </c>
      <c r="BZ551" s="35" t="str">
        <f t="shared" si="941"/>
        <v/>
      </c>
      <c r="CA551" s="265" t="b">
        <f t="shared" si="984"/>
        <v>0</v>
      </c>
      <c r="CB551" s="35" t="str">
        <f t="shared" si="942"/>
        <v/>
      </c>
      <c r="CC551" s="272" t="b">
        <f t="shared" si="985"/>
        <v>0</v>
      </c>
      <c r="CD551" s="35" t="str">
        <f t="shared" si="943"/>
        <v/>
      </c>
      <c r="CE551" s="13" t="b">
        <f t="shared" si="944"/>
        <v>0</v>
      </c>
      <c r="CF551" s="35" t="str">
        <f t="shared" si="945"/>
        <v/>
      </c>
      <c r="CG551" s="179">
        <f t="shared" si="946"/>
        <v>0</v>
      </c>
      <c r="CH551" s="179">
        <f t="shared" si="947"/>
        <v>0</v>
      </c>
      <c r="CI551" s="218">
        <f t="shared" si="986"/>
        <v>0</v>
      </c>
      <c r="CJ551" s="218">
        <f t="shared" si="987"/>
        <v>0</v>
      </c>
      <c r="CK551" s="218">
        <f t="shared" si="988"/>
        <v>0</v>
      </c>
      <c r="CL551" s="218">
        <f t="shared" si="989"/>
        <v>0</v>
      </c>
      <c r="CM551" s="218">
        <f t="shared" si="990"/>
        <v>0</v>
      </c>
      <c r="CN551" s="218">
        <f t="shared" si="991"/>
        <v>0</v>
      </c>
      <c r="CO551" s="218">
        <f t="shared" si="992"/>
        <v>0</v>
      </c>
      <c r="CP551" s="218">
        <f t="shared" si="993"/>
        <v>0</v>
      </c>
      <c r="CQ551" s="218">
        <f t="shared" si="994"/>
        <v>0</v>
      </c>
      <c r="CR551" s="218">
        <f t="shared" si="995"/>
        <v>0</v>
      </c>
      <c r="CS551" s="14">
        <f t="shared" si="948"/>
        <v>0</v>
      </c>
      <c r="CT551" s="236">
        <f t="shared" si="949"/>
        <v>0</v>
      </c>
      <c r="CU551" s="237">
        <f t="shared" si="1017"/>
        <v>0</v>
      </c>
      <c r="CV551" s="16">
        <f t="shared" si="1017"/>
        <v>0</v>
      </c>
      <c r="CW551" s="16">
        <f t="shared" si="1017"/>
        <v>0</v>
      </c>
      <c r="CX551" s="16">
        <f t="shared" si="1017"/>
        <v>0</v>
      </c>
      <c r="CY551" s="16">
        <f t="shared" si="1017"/>
        <v>0</v>
      </c>
      <c r="CZ551" s="16">
        <f t="shared" si="1017"/>
        <v>0</v>
      </c>
      <c r="DA551" s="16">
        <f t="shared" si="1017"/>
        <v>0</v>
      </c>
      <c r="DB551" s="16">
        <f t="shared" si="1017"/>
        <v>0</v>
      </c>
      <c r="DC551" s="16">
        <f t="shared" si="1017"/>
        <v>0</v>
      </c>
      <c r="DD551" s="238">
        <f t="shared" si="1017"/>
        <v>0</v>
      </c>
      <c r="DE551" s="232">
        <f t="shared" si="1018"/>
        <v>0</v>
      </c>
      <c r="DF551" s="132">
        <f t="shared" si="1018"/>
        <v>0</v>
      </c>
      <c r="DG551" s="132">
        <f t="shared" si="1018"/>
        <v>0</v>
      </c>
      <c r="DH551" s="132">
        <f t="shared" si="1018"/>
        <v>0</v>
      </c>
      <c r="DI551" s="132">
        <f t="shared" si="1018"/>
        <v>0</v>
      </c>
      <c r="DJ551" s="132">
        <f t="shared" si="1018"/>
        <v>0</v>
      </c>
      <c r="DK551" s="132">
        <f t="shared" si="1018"/>
        <v>0</v>
      </c>
      <c r="DL551" s="132">
        <f t="shared" si="1018"/>
        <v>0</v>
      </c>
      <c r="DM551" s="132">
        <f t="shared" si="1018"/>
        <v>0</v>
      </c>
      <c r="DN551" s="233">
        <f t="shared" si="1018"/>
        <v>0</v>
      </c>
      <c r="DO551" s="232">
        <f t="shared" si="950"/>
        <v>0</v>
      </c>
      <c r="DP551" s="132">
        <f t="shared" si="951"/>
        <v>0</v>
      </c>
      <c r="DQ551" s="132">
        <f t="shared" si="952"/>
        <v>0</v>
      </c>
      <c r="DR551" s="132">
        <f t="shared" si="953"/>
        <v>0</v>
      </c>
      <c r="DS551" s="132">
        <f t="shared" si="954"/>
        <v>0</v>
      </c>
      <c r="DT551" s="132">
        <f t="shared" si="955"/>
        <v>0</v>
      </c>
      <c r="DU551" s="132">
        <f t="shared" si="956"/>
        <v>0</v>
      </c>
      <c r="DV551" s="132">
        <f t="shared" si="957"/>
        <v>0</v>
      </c>
      <c r="DW551" s="132">
        <f t="shared" si="958"/>
        <v>0</v>
      </c>
      <c r="DX551" s="233">
        <f t="shared" si="959"/>
        <v>0</v>
      </c>
      <c r="DY551" s="231" t="b">
        <f t="shared" si="996"/>
        <v>0</v>
      </c>
      <c r="DZ551" s="163"/>
      <c r="EA551" s="226" t="str">
        <f t="shared" si="997"/>
        <v/>
      </c>
      <c r="EB551" s="178" t="str">
        <f t="shared" si="998"/>
        <v/>
      </c>
      <c r="EC551" s="178" t="str">
        <f t="shared" si="999"/>
        <v/>
      </c>
      <c r="ED551" s="178" t="str">
        <f t="shared" si="1000"/>
        <v/>
      </c>
      <c r="EE551" s="178" t="str">
        <f t="shared" si="1001"/>
        <v/>
      </c>
      <c r="EF551" s="178" t="str">
        <f t="shared" si="1002"/>
        <v/>
      </c>
      <c r="EG551" s="178" t="str">
        <f t="shared" si="1003"/>
        <v/>
      </c>
      <c r="EH551" s="178" t="str">
        <f t="shared" si="1004"/>
        <v/>
      </c>
      <c r="EI551" s="178" t="str">
        <f t="shared" si="1005"/>
        <v/>
      </c>
      <c r="EJ551" s="227" t="str">
        <f t="shared" si="1006"/>
        <v/>
      </c>
      <c r="EK551" s="230" t="str">
        <f t="shared" si="960"/>
        <v/>
      </c>
      <c r="EL551" s="177" t="str">
        <f t="shared" si="961"/>
        <v/>
      </c>
      <c r="EM551" s="177" t="str">
        <f t="shared" si="962"/>
        <v/>
      </c>
      <c r="EN551" s="177" t="str">
        <f t="shared" si="963"/>
        <v/>
      </c>
      <c r="EO551" s="177" t="str">
        <f t="shared" si="964"/>
        <v/>
      </c>
      <c r="EP551" s="177" t="str">
        <f t="shared" si="965"/>
        <v/>
      </c>
      <c r="EQ551" s="177" t="str">
        <f t="shared" si="966"/>
        <v/>
      </c>
      <c r="ER551" s="177" t="str">
        <f t="shared" si="967"/>
        <v/>
      </c>
      <c r="ES551" s="177" t="str">
        <f t="shared" si="968"/>
        <v/>
      </c>
      <c r="ET551" s="177" t="str">
        <f t="shared" si="969"/>
        <v/>
      </c>
      <c r="EU551" s="229" t="e">
        <f t="shared" si="970"/>
        <v>#VALUE!</v>
      </c>
      <c r="EV551" s="27" t="e">
        <f t="shared" si="971"/>
        <v>#VALUE!</v>
      </c>
      <c r="EW551" s="27" t="e">
        <f t="shared" si="972"/>
        <v>#VALUE!</v>
      </c>
      <c r="EX551" s="28" t="e">
        <f t="shared" si="973"/>
        <v>#VALUE!</v>
      </c>
      <c r="EY551" s="28" t="e">
        <f t="shared" si="974"/>
        <v>#VALUE!</v>
      </c>
      <c r="EZ551" s="28" t="b">
        <f t="shared" si="975"/>
        <v>0</v>
      </c>
      <c r="FA551" s="176" t="str">
        <f t="shared" si="976"/>
        <v/>
      </c>
      <c r="FB551" s="27" t="e" cm="1">
        <f t="array" aca="1" ref="FB551" ca="1">TEXT(RIGHT(10-RIGHT(SUM(INDEX(1*(MID(MID(C551,1,1)*2,ROW(INDIRECT("1:"&amp;LEN(MID(C551,1,1)*2))),1)),,))+MID(C551,2,1)+
SUM(INDEX(1*(MID(MID(C551,3,1)*2,ROW(INDIRECT("1:"&amp;LEN(MID(C551,3,1)*2))),1)),,))+MID(C551,4,1)+
SUM(INDEX(1*(MID(MID(C551,5,1)*2,ROW(INDIRECT("1:"&amp;LEN(MID(C551,5,1)*2))),1)),,))+MID(C551,6,1)+
SUM(INDEX(1*(MID(MID(C551,8,1)*2,ROW(INDIRECT("1:"&amp;LEN(MID(C551,8,1)*2))),1)),,))+MID(C551,9,1)+
SUM(INDEX(1*(MID(MID(C551,10,1)*2,ROW(INDIRECT("1:"&amp;LEN(MID(C551,10,1)*2))),1)),,)),1),1),"0")</f>
        <v>#VALUE!</v>
      </c>
      <c r="FC551" s="27" t="str">
        <f t="shared" si="977"/>
        <v/>
      </c>
      <c r="FD551" s="29" t="b">
        <f t="shared" si="978"/>
        <v>0</v>
      </c>
      <c r="FE551" s="112" t="b">
        <f>IFERROR(MATCH(D551,'Avtal för korttidsarbete'!$G$13:$G$1012,0),TRUE)</f>
        <v>1</v>
      </c>
      <c r="FF551" s="112" t="b">
        <f t="shared" si="1007"/>
        <v>0</v>
      </c>
      <c r="FG551" s="113" t="str" cm="1">
        <f t="array" ref="FG551">IF(FE551=TRUE,"x",INDEX('Avtal för korttidsarbete'!$E$13:$E$1012,$FE551))</f>
        <v>x</v>
      </c>
      <c r="FH551" s="113" t="str" cm="1">
        <f t="array" ref="FH551">IF(FE551=TRUE,"x",INDEX('Avtal för korttidsarbete'!$F$13:$F$1012,$FE551))</f>
        <v>x</v>
      </c>
      <c r="FI551" s="112" t="b">
        <f t="shared" si="1008"/>
        <v>0</v>
      </c>
      <c r="FJ551" s="135">
        <f t="shared" si="1009"/>
        <v>44166</v>
      </c>
      <c r="FK551" s="135">
        <f t="shared" si="1010"/>
        <v>44377</v>
      </c>
      <c r="FL551" s="112" t="b">
        <f t="shared" si="1011"/>
        <v>0</v>
      </c>
      <c r="FM551" s="113">
        <f t="shared" si="1012"/>
        <v>44166</v>
      </c>
      <c r="FN551" s="135">
        <f t="shared" si="1013"/>
        <v>44377</v>
      </c>
      <c r="FO551" s="148" t="b">
        <f>IFERROR(INDEX('Avtal för korttidsarbete'!R:R,MATCH(D551,'Avtal för korttidsarbete'!$G:$G,0)),TRUE)</f>
        <v>1</v>
      </c>
      <c r="FP551" s="135" t="str">
        <f>IF(FO551,"-",INDEX('Avtal för korttidsarbete'!$D:$D,MATCH(D551,'Avtal för korttidsarbete'!$G:$G,0)))</f>
        <v>-</v>
      </c>
      <c r="FQ551" s="113" t="b">
        <f>IFERROR(G551&gt;INDEX(Uppsägningar!E:E,MATCH(C551,Uppsägningar!C:C,0)),FALSE)</f>
        <v>0</v>
      </c>
    </row>
    <row r="552" spans="1:173" x14ac:dyDescent="0.25">
      <c r="A552" s="19">
        <v>536</v>
      </c>
      <c r="B552" s="20"/>
      <c r="C552" s="183"/>
      <c r="D552" s="66"/>
      <c r="E552" s="212">
        <f>IFERROR(INDEX(Admin!$C$7:$C$10,MATCH(FP552,TblNivåValTExt,0)),0)</f>
        <v>0</v>
      </c>
      <c r="F552" s="1"/>
      <c r="G552" s="1"/>
      <c r="H552" s="78"/>
      <c r="I552" s="181"/>
      <c r="J552" s="181"/>
      <c r="K552" s="182"/>
      <c r="L552" s="182"/>
      <c r="M552" s="181"/>
      <c r="N552" s="181"/>
      <c r="O552" s="181"/>
      <c r="P552" s="182"/>
      <c r="Q552" s="182"/>
      <c r="R552" s="181"/>
      <c r="S552" s="181"/>
      <c r="T552" s="181"/>
      <c r="U552" s="182"/>
      <c r="V552" s="182"/>
      <c r="W552" s="181"/>
      <c r="X552" s="181"/>
      <c r="Y552" s="181"/>
      <c r="Z552" s="182"/>
      <c r="AA552" s="182"/>
      <c r="AB552" s="181"/>
      <c r="AC552" s="181"/>
      <c r="AD552" s="181"/>
      <c r="AE552" s="182"/>
      <c r="AF552" s="182"/>
      <c r="AG552" s="181"/>
      <c r="AH552" s="181"/>
      <c r="AI552" s="181"/>
      <c r="AJ552" s="182"/>
      <c r="AK552" s="182"/>
      <c r="AL552" s="181"/>
      <c r="AM552" s="181"/>
      <c r="AN552" s="181"/>
      <c r="AO552" s="182"/>
      <c r="AP552" s="182"/>
      <c r="AQ552" s="181"/>
      <c r="AR552" s="181"/>
      <c r="AS552" s="181"/>
      <c r="AT552" s="182"/>
      <c r="AU552" s="182"/>
      <c r="AV552" s="181"/>
      <c r="AW552" s="181"/>
      <c r="AX552" s="181"/>
      <c r="AY552" s="182"/>
      <c r="AZ552" s="182"/>
      <c r="BA552" s="181"/>
      <c r="BB552" s="181"/>
      <c r="BC552" s="181"/>
      <c r="BD552" s="182"/>
      <c r="BE552" s="182"/>
      <c r="BF552" s="181"/>
      <c r="BG552" s="180">
        <f t="shared" si="979"/>
        <v>0</v>
      </c>
      <c r="BH552" s="116" t="str">
        <f t="shared" si="980"/>
        <v/>
      </c>
      <c r="BI552" s="80" t="b">
        <f t="shared" si="928"/>
        <v>0</v>
      </c>
      <c r="BJ552" s="80" t="str">
        <f t="shared" si="929"/>
        <v/>
      </c>
      <c r="BK552" s="80" t="b">
        <f t="shared" si="981"/>
        <v>0</v>
      </c>
      <c r="BL552" s="13" t="str">
        <f t="shared" si="930"/>
        <v/>
      </c>
      <c r="BM552" s="13" t="b">
        <f t="shared" si="982"/>
        <v>0</v>
      </c>
      <c r="BN552" s="35" t="str">
        <f t="shared" si="931"/>
        <v/>
      </c>
      <c r="BO552" s="13" t="b">
        <f t="shared" si="932"/>
        <v>0</v>
      </c>
      <c r="BP552" s="35" t="str">
        <f t="shared" si="933"/>
        <v/>
      </c>
      <c r="BQ552" s="13" t="b">
        <f t="shared" si="934"/>
        <v>0</v>
      </c>
      <c r="BR552" s="35" t="str">
        <f t="shared" si="935"/>
        <v/>
      </c>
      <c r="BS552" s="35" t="b">
        <f t="shared" si="936"/>
        <v>0</v>
      </c>
      <c r="BT552" s="35" t="str">
        <f t="shared" si="937"/>
        <v/>
      </c>
      <c r="BU552" s="35" t="b">
        <f t="shared" si="938"/>
        <v>0</v>
      </c>
      <c r="BV552" s="35" t="str">
        <f t="shared" si="939"/>
        <v/>
      </c>
      <c r="BW552" s="13" t="b">
        <f t="shared" si="1014"/>
        <v>0</v>
      </c>
      <c r="BX552" s="35" t="str">
        <f t="shared" si="940"/>
        <v/>
      </c>
      <c r="BY552" s="265" t="b">
        <f t="shared" si="983"/>
        <v>0</v>
      </c>
      <c r="BZ552" s="35" t="str">
        <f t="shared" si="941"/>
        <v/>
      </c>
      <c r="CA552" s="265" t="b">
        <f t="shared" si="984"/>
        <v>0</v>
      </c>
      <c r="CB552" s="35" t="str">
        <f t="shared" si="942"/>
        <v/>
      </c>
      <c r="CC552" s="272" t="b">
        <f t="shared" si="985"/>
        <v>0</v>
      </c>
      <c r="CD552" s="35" t="str">
        <f t="shared" si="943"/>
        <v/>
      </c>
      <c r="CE552" s="13" t="b">
        <f t="shared" si="944"/>
        <v>0</v>
      </c>
      <c r="CF552" s="35" t="str">
        <f t="shared" si="945"/>
        <v/>
      </c>
      <c r="CG552" s="179">
        <f t="shared" si="946"/>
        <v>0</v>
      </c>
      <c r="CH552" s="179">
        <f t="shared" si="947"/>
        <v>0</v>
      </c>
      <c r="CI552" s="218">
        <f t="shared" si="986"/>
        <v>0</v>
      </c>
      <c r="CJ552" s="218">
        <f t="shared" si="987"/>
        <v>0</v>
      </c>
      <c r="CK552" s="218">
        <f t="shared" si="988"/>
        <v>0</v>
      </c>
      <c r="CL552" s="218">
        <f t="shared" si="989"/>
        <v>0</v>
      </c>
      <c r="CM552" s="218">
        <f t="shared" si="990"/>
        <v>0</v>
      </c>
      <c r="CN552" s="218">
        <f t="shared" si="991"/>
        <v>0</v>
      </c>
      <c r="CO552" s="218">
        <f t="shared" si="992"/>
        <v>0</v>
      </c>
      <c r="CP552" s="218">
        <f t="shared" si="993"/>
        <v>0</v>
      </c>
      <c r="CQ552" s="218">
        <f t="shared" si="994"/>
        <v>0</v>
      </c>
      <c r="CR552" s="218">
        <f t="shared" si="995"/>
        <v>0</v>
      </c>
      <c r="CS552" s="14">
        <f t="shared" si="948"/>
        <v>0</v>
      </c>
      <c r="CT552" s="236">
        <f t="shared" si="949"/>
        <v>0</v>
      </c>
      <c r="CU552" s="237">
        <f t="shared" si="1017"/>
        <v>0</v>
      </c>
      <c r="CV552" s="16">
        <f t="shared" si="1017"/>
        <v>0</v>
      </c>
      <c r="CW552" s="16">
        <f t="shared" si="1017"/>
        <v>0</v>
      </c>
      <c r="CX552" s="16">
        <f t="shared" si="1017"/>
        <v>0</v>
      </c>
      <c r="CY552" s="16">
        <f t="shared" si="1017"/>
        <v>0</v>
      </c>
      <c r="CZ552" s="16">
        <f t="shared" si="1017"/>
        <v>0</v>
      </c>
      <c r="DA552" s="16">
        <f t="shared" si="1017"/>
        <v>0</v>
      </c>
      <c r="DB552" s="16">
        <f t="shared" si="1017"/>
        <v>0</v>
      </c>
      <c r="DC552" s="16">
        <f t="shared" si="1017"/>
        <v>0</v>
      </c>
      <c r="DD552" s="238">
        <f t="shared" si="1017"/>
        <v>0</v>
      </c>
      <c r="DE552" s="232">
        <f t="shared" si="1018"/>
        <v>0</v>
      </c>
      <c r="DF552" s="132">
        <f t="shared" si="1018"/>
        <v>0</v>
      </c>
      <c r="DG552" s="132">
        <f t="shared" si="1018"/>
        <v>0</v>
      </c>
      <c r="DH552" s="132">
        <f t="shared" si="1018"/>
        <v>0</v>
      </c>
      <c r="DI552" s="132">
        <f t="shared" si="1018"/>
        <v>0</v>
      </c>
      <c r="DJ552" s="132">
        <f t="shared" si="1018"/>
        <v>0</v>
      </c>
      <c r="DK552" s="132">
        <f t="shared" si="1018"/>
        <v>0</v>
      </c>
      <c r="DL552" s="132">
        <f t="shared" si="1018"/>
        <v>0</v>
      </c>
      <c r="DM552" s="132">
        <f t="shared" si="1018"/>
        <v>0</v>
      </c>
      <c r="DN552" s="233">
        <f t="shared" si="1018"/>
        <v>0</v>
      </c>
      <c r="DO552" s="232">
        <f t="shared" si="950"/>
        <v>0</v>
      </c>
      <c r="DP552" s="132">
        <f t="shared" si="951"/>
        <v>0</v>
      </c>
      <c r="DQ552" s="132">
        <f t="shared" si="952"/>
        <v>0</v>
      </c>
      <c r="DR552" s="132">
        <f t="shared" si="953"/>
        <v>0</v>
      </c>
      <c r="DS552" s="132">
        <f t="shared" si="954"/>
        <v>0</v>
      </c>
      <c r="DT552" s="132">
        <f t="shared" si="955"/>
        <v>0</v>
      </c>
      <c r="DU552" s="132">
        <f t="shared" si="956"/>
        <v>0</v>
      </c>
      <c r="DV552" s="132">
        <f t="shared" si="957"/>
        <v>0</v>
      </c>
      <c r="DW552" s="132">
        <f t="shared" si="958"/>
        <v>0</v>
      </c>
      <c r="DX552" s="233">
        <f t="shared" si="959"/>
        <v>0</v>
      </c>
      <c r="DY552" s="231" t="b">
        <f t="shared" si="996"/>
        <v>0</v>
      </c>
      <c r="DZ552" s="163"/>
      <c r="EA552" s="226" t="str">
        <f t="shared" si="997"/>
        <v/>
      </c>
      <c r="EB552" s="178" t="str">
        <f t="shared" si="998"/>
        <v/>
      </c>
      <c r="EC552" s="178" t="str">
        <f t="shared" si="999"/>
        <v/>
      </c>
      <c r="ED552" s="178" t="str">
        <f t="shared" si="1000"/>
        <v/>
      </c>
      <c r="EE552" s="178" t="str">
        <f t="shared" si="1001"/>
        <v/>
      </c>
      <c r="EF552" s="178" t="str">
        <f t="shared" si="1002"/>
        <v/>
      </c>
      <c r="EG552" s="178" t="str">
        <f t="shared" si="1003"/>
        <v/>
      </c>
      <c r="EH552" s="178" t="str">
        <f t="shared" si="1004"/>
        <v/>
      </c>
      <c r="EI552" s="178" t="str">
        <f t="shared" si="1005"/>
        <v/>
      </c>
      <c r="EJ552" s="227" t="str">
        <f t="shared" si="1006"/>
        <v/>
      </c>
      <c r="EK552" s="230" t="str">
        <f t="shared" si="960"/>
        <v/>
      </c>
      <c r="EL552" s="177" t="str">
        <f t="shared" si="961"/>
        <v/>
      </c>
      <c r="EM552" s="177" t="str">
        <f t="shared" si="962"/>
        <v/>
      </c>
      <c r="EN552" s="177" t="str">
        <f t="shared" si="963"/>
        <v/>
      </c>
      <c r="EO552" s="177" t="str">
        <f t="shared" si="964"/>
        <v/>
      </c>
      <c r="EP552" s="177" t="str">
        <f t="shared" si="965"/>
        <v/>
      </c>
      <c r="EQ552" s="177" t="str">
        <f t="shared" si="966"/>
        <v/>
      </c>
      <c r="ER552" s="177" t="str">
        <f t="shared" si="967"/>
        <v/>
      </c>
      <c r="ES552" s="177" t="str">
        <f t="shared" si="968"/>
        <v/>
      </c>
      <c r="ET552" s="177" t="str">
        <f t="shared" si="969"/>
        <v/>
      </c>
      <c r="EU552" s="229" t="e">
        <f t="shared" si="970"/>
        <v>#VALUE!</v>
      </c>
      <c r="EV552" s="27" t="e">
        <f t="shared" si="971"/>
        <v>#VALUE!</v>
      </c>
      <c r="EW552" s="27" t="e">
        <f t="shared" si="972"/>
        <v>#VALUE!</v>
      </c>
      <c r="EX552" s="28" t="e">
        <f t="shared" si="973"/>
        <v>#VALUE!</v>
      </c>
      <c r="EY552" s="28" t="e">
        <f t="shared" si="974"/>
        <v>#VALUE!</v>
      </c>
      <c r="EZ552" s="28" t="b">
        <f t="shared" si="975"/>
        <v>0</v>
      </c>
      <c r="FA552" s="176" t="str">
        <f t="shared" si="976"/>
        <v/>
      </c>
      <c r="FB552" s="27" t="e" cm="1">
        <f t="array" aca="1" ref="FB552" ca="1">TEXT(RIGHT(10-RIGHT(SUM(INDEX(1*(MID(MID(C552,1,1)*2,ROW(INDIRECT("1:"&amp;LEN(MID(C552,1,1)*2))),1)),,))+MID(C552,2,1)+
SUM(INDEX(1*(MID(MID(C552,3,1)*2,ROW(INDIRECT("1:"&amp;LEN(MID(C552,3,1)*2))),1)),,))+MID(C552,4,1)+
SUM(INDEX(1*(MID(MID(C552,5,1)*2,ROW(INDIRECT("1:"&amp;LEN(MID(C552,5,1)*2))),1)),,))+MID(C552,6,1)+
SUM(INDEX(1*(MID(MID(C552,8,1)*2,ROW(INDIRECT("1:"&amp;LEN(MID(C552,8,1)*2))),1)),,))+MID(C552,9,1)+
SUM(INDEX(1*(MID(MID(C552,10,1)*2,ROW(INDIRECT("1:"&amp;LEN(MID(C552,10,1)*2))),1)),,)),1),1),"0")</f>
        <v>#VALUE!</v>
      </c>
      <c r="FC552" s="27" t="str">
        <f t="shared" si="977"/>
        <v/>
      </c>
      <c r="FD552" s="29" t="b">
        <f t="shared" si="978"/>
        <v>0</v>
      </c>
      <c r="FE552" s="112" t="b">
        <f>IFERROR(MATCH(D552,'Avtal för korttidsarbete'!$G$13:$G$1012,0),TRUE)</f>
        <v>1</v>
      </c>
      <c r="FF552" s="112" t="b">
        <f t="shared" si="1007"/>
        <v>0</v>
      </c>
      <c r="FG552" s="113" t="str" cm="1">
        <f t="array" ref="FG552">IF(FE552=TRUE,"x",INDEX('Avtal för korttidsarbete'!$E$13:$E$1012,$FE552))</f>
        <v>x</v>
      </c>
      <c r="FH552" s="113" t="str" cm="1">
        <f t="array" ref="FH552">IF(FE552=TRUE,"x",INDEX('Avtal för korttidsarbete'!$F$13:$F$1012,$FE552))</f>
        <v>x</v>
      </c>
      <c r="FI552" s="112" t="b">
        <f t="shared" si="1008"/>
        <v>0</v>
      </c>
      <c r="FJ552" s="135">
        <f t="shared" si="1009"/>
        <v>44166</v>
      </c>
      <c r="FK552" s="135">
        <f t="shared" si="1010"/>
        <v>44377</v>
      </c>
      <c r="FL552" s="112" t="b">
        <f t="shared" si="1011"/>
        <v>0</v>
      </c>
      <c r="FM552" s="113">
        <f t="shared" si="1012"/>
        <v>44166</v>
      </c>
      <c r="FN552" s="135">
        <f t="shared" si="1013"/>
        <v>44377</v>
      </c>
      <c r="FO552" s="148" t="b">
        <f>IFERROR(INDEX('Avtal för korttidsarbete'!R:R,MATCH(D552,'Avtal för korttidsarbete'!$G:$G,0)),TRUE)</f>
        <v>1</v>
      </c>
      <c r="FP552" s="135" t="str">
        <f>IF(FO552,"-",INDEX('Avtal för korttidsarbete'!$D:$D,MATCH(D552,'Avtal för korttidsarbete'!$G:$G,0)))</f>
        <v>-</v>
      </c>
      <c r="FQ552" s="113" t="b">
        <f>IFERROR(G552&gt;INDEX(Uppsägningar!E:E,MATCH(C552,Uppsägningar!C:C,0)),FALSE)</f>
        <v>0</v>
      </c>
    </row>
    <row r="553" spans="1:173" x14ac:dyDescent="0.25">
      <c r="A553" s="19">
        <v>537</v>
      </c>
      <c r="B553" s="20"/>
      <c r="C553" s="183"/>
      <c r="D553" s="66"/>
      <c r="E553" s="212">
        <f>IFERROR(INDEX(Admin!$C$7:$C$10,MATCH(FP553,TblNivåValTExt,0)),0)</f>
        <v>0</v>
      </c>
      <c r="F553" s="1"/>
      <c r="G553" s="1"/>
      <c r="H553" s="78"/>
      <c r="I553" s="181"/>
      <c r="J553" s="181"/>
      <c r="K553" s="182"/>
      <c r="L553" s="182"/>
      <c r="M553" s="181"/>
      <c r="N553" s="181"/>
      <c r="O553" s="181"/>
      <c r="P553" s="182"/>
      <c r="Q553" s="182"/>
      <c r="R553" s="181"/>
      <c r="S553" s="181"/>
      <c r="T553" s="181"/>
      <c r="U553" s="182"/>
      <c r="V553" s="182"/>
      <c r="W553" s="181"/>
      <c r="X553" s="181"/>
      <c r="Y553" s="181"/>
      <c r="Z553" s="182"/>
      <c r="AA553" s="182"/>
      <c r="AB553" s="181"/>
      <c r="AC553" s="181"/>
      <c r="AD553" s="181"/>
      <c r="AE553" s="182"/>
      <c r="AF553" s="182"/>
      <c r="AG553" s="181"/>
      <c r="AH553" s="181"/>
      <c r="AI553" s="181"/>
      <c r="AJ553" s="182"/>
      <c r="AK553" s="182"/>
      <c r="AL553" s="181"/>
      <c r="AM553" s="181"/>
      <c r="AN553" s="181"/>
      <c r="AO553" s="182"/>
      <c r="AP553" s="182"/>
      <c r="AQ553" s="181"/>
      <c r="AR553" s="181"/>
      <c r="AS553" s="181"/>
      <c r="AT553" s="182"/>
      <c r="AU553" s="182"/>
      <c r="AV553" s="181"/>
      <c r="AW553" s="181"/>
      <c r="AX553" s="181"/>
      <c r="AY553" s="182"/>
      <c r="AZ553" s="182"/>
      <c r="BA553" s="181"/>
      <c r="BB553" s="181"/>
      <c r="BC553" s="181"/>
      <c r="BD553" s="182"/>
      <c r="BE553" s="182"/>
      <c r="BF553" s="181"/>
      <c r="BG553" s="180">
        <f t="shared" si="979"/>
        <v>0</v>
      </c>
      <c r="BH553" s="116" t="str">
        <f t="shared" si="980"/>
        <v/>
      </c>
      <c r="BI553" s="80" t="b">
        <f t="shared" si="928"/>
        <v>0</v>
      </c>
      <c r="BJ553" s="80" t="str">
        <f t="shared" si="929"/>
        <v/>
      </c>
      <c r="BK553" s="80" t="b">
        <f t="shared" si="981"/>
        <v>0</v>
      </c>
      <c r="BL553" s="13" t="str">
        <f t="shared" si="930"/>
        <v/>
      </c>
      <c r="BM553" s="13" t="b">
        <f t="shared" si="982"/>
        <v>0</v>
      </c>
      <c r="BN553" s="35" t="str">
        <f t="shared" si="931"/>
        <v/>
      </c>
      <c r="BO553" s="13" t="b">
        <f t="shared" si="932"/>
        <v>0</v>
      </c>
      <c r="BP553" s="35" t="str">
        <f t="shared" si="933"/>
        <v/>
      </c>
      <c r="BQ553" s="13" t="b">
        <f t="shared" si="934"/>
        <v>0</v>
      </c>
      <c r="BR553" s="35" t="str">
        <f t="shared" si="935"/>
        <v/>
      </c>
      <c r="BS553" s="35" t="b">
        <f t="shared" si="936"/>
        <v>0</v>
      </c>
      <c r="BT553" s="35" t="str">
        <f t="shared" si="937"/>
        <v/>
      </c>
      <c r="BU553" s="35" t="b">
        <f t="shared" si="938"/>
        <v>0</v>
      </c>
      <c r="BV553" s="35" t="str">
        <f t="shared" si="939"/>
        <v/>
      </c>
      <c r="BW553" s="13" t="b">
        <f t="shared" si="1014"/>
        <v>0</v>
      </c>
      <c r="BX553" s="35" t="str">
        <f t="shared" si="940"/>
        <v/>
      </c>
      <c r="BY553" s="265" t="b">
        <f t="shared" si="983"/>
        <v>0</v>
      </c>
      <c r="BZ553" s="35" t="str">
        <f t="shared" si="941"/>
        <v/>
      </c>
      <c r="CA553" s="265" t="b">
        <f t="shared" si="984"/>
        <v>0</v>
      </c>
      <c r="CB553" s="35" t="str">
        <f t="shared" si="942"/>
        <v/>
      </c>
      <c r="CC553" s="272" t="b">
        <f t="shared" si="985"/>
        <v>0</v>
      </c>
      <c r="CD553" s="35" t="str">
        <f t="shared" si="943"/>
        <v/>
      </c>
      <c r="CE553" s="13" t="b">
        <f t="shared" si="944"/>
        <v>0</v>
      </c>
      <c r="CF553" s="35" t="str">
        <f t="shared" si="945"/>
        <v/>
      </c>
      <c r="CG553" s="179">
        <f t="shared" si="946"/>
        <v>0</v>
      </c>
      <c r="CH553" s="179">
        <f t="shared" si="947"/>
        <v>0</v>
      </c>
      <c r="CI553" s="218">
        <f t="shared" si="986"/>
        <v>0</v>
      </c>
      <c r="CJ553" s="218">
        <f t="shared" si="987"/>
        <v>0</v>
      </c>
      <c r="CK553" s="218">
        <f t="shared" si="988"/>
        <v>0</v>
      </c>
      <c r="CL553" s="218">
        <f t="shared" si="989"/>
        <v>0</v>
      </c>
      <c r="CM553" s="218">
        <f t="shared" si="990"/>
        <v>0</v>
      </c>
      <c r="CN553" s="218">
        <f t="shared" si="991"/>
        <v>0</v>
      </c>
      <c r="CO553" s="218">
        <f t="shared" si="992"/>
        <v>0</v>
      </c>
      <c r="CP553" s="218">
        <f t="shared" si="993"/>
        <v>0</v>
      </c>
      <c r="CQ553" s="218">
        <f t="shared" si="994"/>
        <v>0</v>
      </c>
      <c r="CR553" s="218">
        <f t="shared" si="995"/>
        <v>0</v>
      </c>
      <c r="CS553" s="14">
        <f t="shared" si="948"/>
        <v>0</v>
      </c>
      <c r="CT553" s="236">
        <f t="shared" si="949"/>
        <v>0</v>
      </c>
      <c r="CU553" s="237">
        <f t="shared" si="1017"/>
        <v>0</v>
      </c>
      <c r="CV553" s="16">
        <f t="shared" si="1017"/>
        <v>0</v>
      </c>
      <c r="CW553" s="16">
        <f t="shared" si="1017"/>
        <v>0</v>
      </c>
      <c r="CX553" s="16">
        <f t="shared" si="1017"/>
        <v>0</v>
      </c>
      <c r="CY553" s="16">
        <f t="shared" si="1017"/>
        <v>0</v>
      </c>
      <c r="CZ553" s="16">
        <f t="shared" si="1017"/>
        <v>0</v>
      </c>
      <c r="DA553" s="16">
        <f t="shared" si="1017"/>
        <v>0</v>
      </c>
      <c r="DB553" s="16">
        <f t="shared" si="1017"/>
        <v>0</v>
      </c>
      <c r="DC553" s="16">
        <f t="shared" si="1017"/>
        <v>0</v>
      </c>
      <c r="DD553" s="238">
        <f t="shared" si="1017"/>
        <v>0</v>
      </c>
      <c r="DE553" s="232">
        <f t="shared" si="1018"/>
        <v>0</v>
      </c>
      <c r="DF553" s="132">
        <f t="shared" si="1018"/>
        <v>0</v>
      </c>
      <c r="DG553" s="132">
        <f t="shared" si="1018"/>
        <v>0</v>
      </c>
      <c r="DH553" s="132">
        <f t="shared" si="1018"/>
        <v>0</v>
      </c>
      <c r="DI553" s="132">
        <f t="shared" si="1018"/>
        <v>0</v>
      </c>
      <c r="DJ553" s="132">
        <f t="shared" si="1018"/>
        <v>0</v>
      </c>
      <c r="DK553" s="132">
        <f t="shared" si="1018"/>
        <v>0</v>
      </c>
      <c r="DL553" s="132">
        <f t="shared" si="1018"/>
        <v>0</v>
      </c>
      <c r="DM553" s="132">
        <f t="shared" si="1018"/>
        <v>0</v>
      </c>
      <c r="DN553" s="233">
        <f t="shared" si="1018"/>
        <v>0</v>
      </c>
      <c r="DO553" s="232">
        <f t="shared" si="950"/>
        <v>0</v>
      </c>
      <c r="DP553" s="132">
        <f t="shared" si="951"/>
        <v>0</v>
      </c>
      <c r="DQ553" s="132">
        <f t="shared" si="952"/>
        <v>0</v>
      </c>
      <c r="DR553" s="132">
        <f t="shared" si="953"/>
        <v>0</v>
      </c>
      <c r="DS553" s="132">
        <f t="shared" si="954"/>
        <v>0</v>
      </c>
      <c r="DT553" s="132">
        <f t="shared" si="955"/>
        <v>0</v>
      </c>
      <c r="DU553" s="132">
        <f t="shared" si="956"/>
        <v>0</v>
      </c>
      <c r="DV553" s="132">
        <f t="shared" si="957"/>
        <v>0</v>
      </c>
      <c r="DW553" s="132">
        <f t="shared" si="958"/>
        <v>0</v>
      </c>
      <c r="DX553" s="233">
        <f t="shared" si="959"/>
        <v>0</v>
      </c>
      <c r="DY553" s="231" t="b">
        <f t="shared" si="996"/>
        <v>0</v>
      </c>
      <c r="DZ553" s="163"/>
      <c r="EA553" s="226" t="str">
        <f t="shared" si="997"/>
        <v/>
      </c>
      <c r="EB553" s="178" t="str">
        <f t="shared" si="998"/>
        <v/>
      </c>
      <c r="EC553" s="178" t="str">
        <f t="shared" si="999"/>
        <v/>
      </c>
      <c r="ED553" s="178" t="str">
        <f t="shared" si="1000"/>
        <v/>
      </c>
      <c r="EE553" s="178" t="str">
        <f t="shared" si="1001"/>
        <v/>
      </c>
      <c r="EF553" s="178" t="str">
        <f t="shared" si="1002"/>
        <v/>
      </c>
      <c r="EG553" s="178" t="str">
        <f t="shared" si="1003"/>
        <v/>
      </c>
      <c r="EH553" s="178" t="str">
        <f t="shared" si="1004"/>
        <v/>
      </c>
      <c r="EI553" s="178" t="str">
        <f t="shared" si="1005"/>
        <v/>
      </c>
      <c r="EJ553" s="227" t="str">
        <f t="shared" si="1006"/>
        <v/>
      </c>
      <c r="EK553" s="230" t="str">
        <f t="shared" si="960"/>
        <v/>
      </c>
      <c r="EL553" s="177" t="str">
        <f t="shared" si="961"/>
        <v/>
      </c>
      <c r="EM553" s="177" t="str">
        <f t="shared" si="962"/>
        <v/>
      </c>
      <c r="EN553" s="177" t="str">
        <f t="shared" si="963"/>
        <v/>
      </c>
      <c r="EO553" s="177" t="str">
        <f t="shared" si="964"/>
        <v/>
      </c>
      <c r="EP553" s="177" t="str">
        <f t="shared" si="965"/>
        <v/>
      </c>
      <c r="EQ553" s="177" t="str">
        <f t="shared" si="966"/>
        <v/>
      </c>
      <c r="ER553" s="177" t="str">
        <f t="shared" si="967"/>
        <v/>
      </c>
      <c r="ES553" s="177" t="str">
        <f t="shared" si="968"/>
        <v/>
      </c>
      <c r="ET553" s="177" t="str">
        <f t="shared" si="969"/>
        <v/>
      </c>
      <c r="EU553" s="229" t="e">
        <f t="shared" si="970"/>
        <v>#VALUE!</v>
      </c>
      <c r="EV553" s="27" t="e">
        <f t="shared" si="971"/>
        <v>#VALUE!</v>
      </c>
      <c r="EW553" s="27" t="e">
        <f t="shared" si="972"/>
        <v>#VALUE!</v>
      </c>
      <c r="EX553" s="28" t="e">
        <f t="shared" si="973"/>
        <v>#VALUE!</v>
      </c>
      <c r="EY553" s="28" t="e">
        <f t="shared" si="974"/>
        <v>#VALUE!</v>
      </c>
      <c r="EZ553" s="28" t="b">
        <f t="shared" si="975"/>
        <v>0</v>
      </c>
      <c r="FA553" s="176" t="str">
        <f t="shared" si="976"/>
        <v/>
      </c>
      <c r="FB553" s="27" t="e" cm="1">
        <f t="array" aca="1" ref="FB553" ca="1">TEXT(RIGHT(10-RIGHT(SUM(INDEX(1*(MID(MID(C553,1,1)*2,ROW(INDIRECT("1:"&amp;LEN(MID(C553,1,1)*2))),1)),,))+MID(C553,2,1)+
SUM(INDEX(1*(MID(MID(C553,3,1)*2,ROW(INDIRECT("1:"&amp;LEN(MID(C553,3,1)*2))),1)),,))+MID(C553,4,1)+
SUM(INDEX(1*(MID(MID(C553,5,1)*2,ROW(INDIRECT("1:"&amp;LEN(MID(C553,5,1)*2))),1)),,))+MID(C553,6,1)+
SUM(INDEX(1*(MID(MID(C553,8,1)*2,ROW(INDIRECT("1:"&amp;LEN(MID(C553,8,1)*2))),1)),,))+MID(C553,9,1)+
SUM(INDEX(1*(MID(MID(C553,10,1)*2,ROW(INDIRECT("1:"&amp;LEN(MID(C553,10,1)*2))),1)),,)),1),1),"0")</f>
        <v>#VALUE!</v>
      </c>
      <c r="FC553" s="27" t="str">
        <f t="shared" si="977"/>
        <v/>
      </c>
      <c r="FD553" s="29" t="b">
        <f t="shared" si="978"/>
        <v>0</v>
      </c>
      <c r="FE553" s="112" t="b">
        <f>IFERROR(MATCH(D553,'Avtal för korttidsarbete'!$G$13:$G$1012,0),TRUE)</f>
        <v>1</v>
      </c>
      <c r="FF553" s="112" t="b">
        <f t="shared" si="1007"/>
        <v>0</v>
      </c>
      <c r="FG553" s="113" t="str" cm="1">
        <f t="array" ref="FG553">IF(FE553=TRUE,"x",INDEX('Avtal för korttidsarbete'!$E$13:$E$1012,$FE553))</f>
        <v>x</v>
      </c>
      <c r="FH553" s="113" t="str" cm="1">
        <f t="array" ref="FH553">IF(FE553=TRUE,"x",INDEX('Avtal för korttidsarbete'!$F$13:$F$1012,$FE553))</f>
        <v>x</v>
      </c>
      <c r="FI553" s="112" t="b">
        <f t="shared" si="1008"/>
        <v>0</v>
      </c>
      <c r="FJ553" s="135">
        <f t="shared" si="1009"/>
        <v>44166</v>
      </c>
      <c r="FK553" s="135">
        <f t="shared" si="1010"/>
        <v>44377</v>
      </c>
      <c r="FL553" s="112" t="b">
        <f t="shared" si="1011"/>
        <v>0</v>
      </c>
      <c r="FM553" s="113">
        <f t="shared" si="1012"/>
        <v>44166</v>
      </c>
      <c r="FN553" s="135">
        <f t="shared" si="1013"/>
        <v>44377</v>
      </c>
      <c r="FO553" s="148" t="b">
        <f>IFERROR(INDEX('Avtal för korttidsarbete'!R:R,MATCH(D553,'Avtal för korttidsarbete'!$G:$G,0)),TRUE)</f>
        <v>1</v>
      </c>
      <c r="FP553" s="135" t="str">
        <f>IF(FO553,"-",INDEX('Avtal för korttidsarbete'!$D:$D,MATCH(D553,'Avtal för korttidsarbete'!$G:$G,0)))</f>
        <v>-</v>
      </c>
      <c r="FQ553" s="113" t="b">
        <f>IFERROR(G553&gt;INDEX(Uppsägningar!E:E,MATCH(C553,Uppsägningar!C:C,0)),FALSE)</f>
        <v>0</v>
      </c>
    </row>
    <row r="554" spans="1:173" x14ac:dyDescent="0.25">
      <c r="A554" s="19">
        <v>538</v>
      </c>
      <c r="B554" s="20"/>
      <c r="C554" s="183"/>
      <c r="D554" s="66"/>
      <c r="E554" s="212">
        <f>IFERROR(INDEX(Admin!$C$7:$C$10,MATCH(FP554,TblNivåValTExt,0)),0)</f>
        <v>0</v>
      </c>
      <c r="F554" s="1"/>
      <c r="G554" s="1"/>
      <c r="H554" s="78"/>
      <c r="I554" s="181"/>
      <c r="J554" s="181"/>
      <c r="K554" s="182"/>
      <c r="L554" s="182"/>
      <c r="M554" s="181"/>
      <c r="N554" s="181"/>
      <c r="O554" s="181"/>
      <c r="P554" s="182"/>
      <c r="Q554" s="182"/>
      <c r="R554" s="181"/>
      <c r="S554" s="181"/>
      <c r="T554" s="181"/>
      <c r="U554" s="182"/>
      <c r="V554" s="182"/>
      <c r="W554" s="181"/>
      <c r="X554" s="181"/>
      <c r="Y554" s="181"/>
      <c r="Z554" s="182"/>
      <c r="AA554" s="182"/>
      <c r="AB554" s="181"/>
      <c r="AC554" s="181"/>
      <c r="AD554" s="181"/>
      <c r="AE554" s="182"/>
      <c r="AF554" s="182"/>
      <c r="AG554" s="181"/>
      <c r="AH554" s="181"/>
      <c r="AI554" s="181"/>
      <c r="AJ554" s="182"/>
      <c r="AK554" s="182"/>
      <c r="AL554" s="181"/>
      <c r="AM554" s="181"/>
      <c r="AN554" s="181"/>
      <c r="AO554" s="182"/>
      <c r="AP554" s="182"/>
      <c r="AQ554" s="181"/>
      <c r="AR554" s="181"/>
      <c r="AS554" s="181"/>
      <c r="AT554" s="182"/>
      <c r="AU554" s="182"/>
      <c r="AV554" s="181"/>
      <c r="AW554" s="181"/>
      <c r="AX554" s="181"/>
      <c r="AY554" s="182"/>
      <c r="AZ554" s="182"/>
      <c r="BA554" s="181"/>
      <c r="BB554" s="181"/>
      <c r="BC554" s="181"/>
      <c r="BD554" s="182"/>
      <c r="BE554" s="182"/>
      <c r="BF554" s="181"/>
      <c r="BG554" s="180">
        <f t="shared" si="979"/>
        <v>0</v>
      </c>
      <c r="BH554" s="116" t="str">
        <f t="shared" si="980"/>
        <v/>
      </c>
      <c r="BI554" s="80" t="b">
        <f t="shared" si="928"/>
        <v>0</v>
      </c>
      <c r="BJ554" s="80" t="str">
        <f t="shared" si="929"/>
        <v/>
      </c>
      <c r="BK554" s="80" t="b">
        <f t="shared" si="981"/>
        <v>0</v>
      </c>
      <c r="BL554" s="13" t="str">
        <f t="shared" si="930"/>
        <v/>
      </c>
      <c r="BM554" s="13" t="b">
        <f t="shared" si="982"/>
        <v>0</v>
      </c>
      <c r="BN554" s="35" t="str">
        <f t="shared" si="931"/>
        <v/>
      </c>
      <c r="BO554" s="13" t="b">
        <f t="shared" si="932"/>
        <v>0</v>
      </c>
      <c r="BP554" s="35" t="str">
        <f t="shared" si="933"/>
        <v/>
      </c>
      <c r="BQ554" s="13" t="b">
        <f t="shared" si="934"/>
        <v>0</v>
      </c>
      <c r="BR554" s="35" t="str">
        <f t="shared" si="935"/>
        <v/>
      </c>
      <c r="BS554" s="35" t="b">
        <f t="shared" si="936"/>
        <v>0</v>
      </c>
      <c r="BT554" s="35" t="str">
        <f t="shared" si="937"/>
        <v/>
      </c>
      <c r="BU554" s="35" t="b">
        <f t="shared" si="938"/>
        <v>0</v>
      </c>
      <c r="BV554" s="35" t="str">
        <f t="shared" si="939"/>
        <v/>
      </c>
      <c r="BW554" s="13" t="b">
        <f t="shared" si="1014"/>
        <v>0</v>
      </c>
      <c r="BX554" s="35" t="str">
        <f t="shared" si="940"/>
        <v/>
      </c>
      <c r="BY554" s="265" t="b">
        <f t="shared" si="983"/>
        <v>0</v>
      </c>
      <c r="BZ554" s="35" t="str">
        <f t="shared" si="941"/>
        <v/>
      </c>
      <c r="CA554" s="265" t="b">
        <f t="shared" si="984"/>
        <v>0</v>
      </c>
      <c r="CB554" s="35" t="str">
        <f t="shared" si="942"/>
        <v/>
      </c>
      <c r="CC554" s="272" t="b">
        <f t="shared" si="985"/>
        <v>0</v>
      </c>
      <c r="CD554" s="35" t="str">
        <f t="shared" si="943"/>
        <v/>
      </c>
      <c r="CE554" s="13" t="b">
        <f t="shared" si="944"/>
        <v>0</v>
      </c>
      <c r="CF554" s="35" t="str">
        <f t="shared" si="945"/>
        <v/>
      </c>
      <c r="CG554" s="179">
        <f t="shared" si="946"/>
        <v>0</v>
      </c>
      <c r="CH554" s="179">
        <f t="shared" si="947"/>
        <v>0</v>
      </c>
      <c r="CI554" s="218">
        <f t="shared" si="986"/>
        <v>0</v>
      </c>
      <c r="CJ554" s="218">
        <f t="shared" si="987"/>
        <v>0</v>
      </c>
      <c r="CK554" s="218">
        <f t="shared" si="988"/>
        <v>0</v>
      </c>
      <c r="CL554" s="218">
        <f t="shared" si="989"/>
        <v>0</v>
      </c>
      <c r="CM554" s="218">
        <f t="shared" si="990"/>
        <v>0</v>
      </c>
      <c r="CN554" s="218">
        <f t="shared" si="991"/>
        <v>0</v>
      </c>
      <c r="CO554" s="218">
        <f t="shared" si="992"/>
        <v>0</v>
      </c>
      <c r="CP554" s="218">
        <f t="shared" si="993"/>
        <v>0</v>
      </c>
      <c r="CQ554" s="218">
        <f t="shared" si="994"/>
        <v>0</v>
      </c>
      <c r="CR554" s="218">
        <f t="shared" si="995"/>
        <v>0</v>
      </c>
      <c r="CS554" s="14">
        <f t="shared" si="948"/>
        <v>0</v>
      </c>
      <c r="CT554" s="236">
        <f t="shared" si="949"/>
        <v>0</v>
      </c>
      <c r="CU554" s="237">
        <f t="shared" si="1017"/>
        <v>0</v>
      </c>
      <c r="CV554" s="16">
        <f t="shared" si="1017"/>
        <v>0</v>
      </c>
      <c r="CW554" s="16">
        <f t="shared" si="1017"/>
        <v>0</v>
      </c>
      <c r="CX554" s="16">
        <f t="shared" si="1017"/>
        <v>0</v>
      </c>
      <c r="CY554" s="16">
        <f t="shared" si="1017"/>
        <v>0</v>
      </c>
      <c r="CZ554" s="16">
        <f t="shared" si="1017"/>
        <v>0</v>
      </c>
      <c r="DA554" s="16">
        <f t="shared" si="1017"/>
        <v>0</v>
      </c>
      <c r="DB554" s="16">
        <f t="shared" si="1017"/>
        <v>0</v>
      </c>
      <c r="DC554" s="16">
        <f t="shared" si="1017"/>
        <v>0</v>
      </c>
      <c r="DD554" s="238">
        <f t="shared" si="1017"/>
        <v>0</v>
      </c>
      <c r="DE554" s="232">
        <f t="shared" si="1018"/>
        <v>0</v>
      </c>
      <c r="DF554" s="132">
        <f t="shared" si="1018"/>
        <v>0</v>
      </c>
      <c r="DG554" s="132">
        <f t="shared" si="1018"/>
        <v>0</v>
      </c>
      <c r="DH554" s="132">
        <f t="shared" si="1018"/>
        <v>0</v>
      </c>
      <c r="DI554" s="132">
        <f t="shared" si="1018"/>
        <v>0</v>
      </c>
      <c r="DJ554" s="132">
        <f t="shared" si="1018"/>
        <v>0</v>
      </c>
      <c r="DK554" s="132">
        <f t="shared" si="1018"/>
        <v>0</v>
      </c>
      <c r="DL554" s="132">
        <f t="shared" si="1018"/>
        <v>0</v>
      </c>
      <c r="DM554" s="132">
        <f t="shared" si="1018"/>
        <v>0</v>
      </c>
      <c r="DN554" s="233">
        <f t="shared" si="1018"/>
        <v>0</v>
      </c>
      <c r="DO554" s="232">
        <f t="shared" si="950"/>
        <v>0</v>
      </c>
      <c r="DP554" s="132">
        <f t="shared" si="951"/>
        <v>0</v>
      </c>
      <c r="DQ554" s="132">
        <f t="shared" si="952"/>
        <v>0</v>
      </c>
      <c r="DR554" s="132">
        <f t="shared" si="953"/>
        <v>0</v>
      </c>
      <c r="DS554" s="132">
        <f t="shared" si="954"/>
        <v>0</v>
      </c>
      <c r="DT554" s="132">
        <f t="shared" si="955"/>
        <v>0</v>
      </c>
      <c r="DU554" s="132">
        <f t="shared" si="956"/>
        <v>0</v>
      </c>
      <c r="DV554" s="132">
        <f t="shared" si="957"/>
        <v>0</v>
      </c>
      <c r="DW554" s="132">
        <f t="shared" si="958"/>
        <v>0</v>
      </c>
      <c r="DX554" s="233">
        <f t="shared" si="959"/>
        <v>0</v>
      </c>
      <c r="DY554" s="231" t="b">
        <f t="shared" si="996"/>
        <v>0</v>
      </c>
      <c r="DZ554" s="163"/>
      <c r="EA554" s="226" t="str">
        <f t="shared" si="997"/>
        <v/>
      </c>
      <c r="EB554" s="178" t="str">
        <f t="shared" si="998"/>
        <v/>
      </c>
      <c r="EC554" s="178" t="str">
        <f t="shared" si="999"/>
        <v/>
      </c>
      <c r="ED554" s="178" t="str">
        <f t="shared" si="1000"/>
        <v/>
      </c>
      <c r="EE554" s="178" t="str">
        <f t="shared" si="1001"/>
        <v/>
      </c>
      <c r="EF554" s="178" t="str">
        <f t="shared" si="1002"/>
        <v/>
      </c>
      <c r="EG554" s="178" t="str">
        <f t="shared" si="1003"/>
        <v/>
      </c>
      <c r="EH554" s="178" t="str">
        <f t="shared" si="1004"/>
        <v/>
      </c>
      <c r="EI554" s="178" t="str">
        <f t="shared" si="1005"/>
        <v/>
      </c>
      <c r="EJ554" s="227" t="str">
        <f t="shared" si="1006"/>
        <v/>
      </c>
      <c r="EK554" s="230" t="str">
        <f t="shared" si="960"/>
        <v/>
      </c>
      <c r="EL554" s="177" t="str">
        <f t="shared" si="961"/>
        <v/>
      </c>
      <c r="EM554" s="177" t="str">
        <f t="shared" si="962"/>
        <v/>
      </c>
      <c r="EN554" s="177" t="str">
        <f t="shared" si="963"/>
        <v/>
      </c>
      <c r="EO554" s="177" t="str">
        <f t="shared" si="964"/>
        <v/>
      </c>
      <c r="EP554" s="177" t="str">
        <f t="shared" si="965"/>
        <v/>
      </c>
      <c r="EQ554" s="177" t="str">
        <f t="shared" si="966"/>
        <v/>
      </c>
      <c r="ER554" s="177" t="str">
        <f t="shared" si="967"/>
        <v/>
      </c>
      <c r="ES554" s="177" t="str">
        <f t="shared" si="968"/>
        <v/>
      </c>
      <c r="ET554" s="177" t="str">
        <f t="shared" si="969"/>
        <v/>
      </c>
      <c r="EU554" s="229" t="e">
        <f t="shared" si="970"/>
        <v>#VALUE!</v>
      </c>
      <c r="EV554" s="27" t="e">
        <f t="shared" si="971"/>
        <v>#VALUE!</v>
      </c>
      <c r="EW554" s="27" t="e">
        <f t="shared" si="972"/>
        <v>#VALUE!</v>
      </c>
      <c r="EX554" s="28" t="e">
        <f t="shared" si="973"/>
        <v>#VALUE!</v>
      </c>
      <c r="EY554" s="28" t="e">
        <f t="shared" si="974"/>
        <v>#VALUE!</v>
      </c>
      <c r="EZ554" s="28" t="b">
        <f t="shared" si="975"/>
        <v>0</v>
      </c>
      <c r="FA554" s="176" t="str">
        <f t="shared" si="976"/>
        <v/>
      </c>
      <c r="FB554" s="27" t="e" cm="1">
        <f t="array" aca="1" ref="FB554" ca="1">TEXT(RIGHT(10-RIGHT(SUM(INDEX(1*(MID(MID(C554,1,1)*2,ROW(INDIRECT("1:"&amp;LEN(MID(C554,1,1)*2))),1)),,))+MID(C554,2,1)+
SUM(INDEX(1*(MID(MID(C554,3,1)*2,ROW(INDIRECT("1:"&amp;LEN(MID(C554,3,1)*2))),1)),,))+MID(C554,4,1)+
SUM(INDEX(1*(MID(MID(C554,5,1)*2,ROW(INDIRECT("1:"&amp;LEN(MID(C554,5,1)*2))),1)),,))+MID(C554,6,1)+
SUM(INDEX(1*(MID(MID(C554,8,1)*2,ROW(INDIRECT("1:"&amp;LEN(MID(C554,8,1)*2))),1)),,))+MID(C554,9,1)+
SUM(INDEX(1*(MID(MID(C554,10,1)*2,ROW(INDIRECT("1:"&amp;LEN(MID(C554,10,1)*2))),1)),,)),1),1),"0")</f>
        <v>#VALUE!</v>
      </c>
      <c r="FC554" s="27" t="str">
        <f t="shared" si="977"/>
        <v/>
      </c>
      <c r="FD554" s="29" t="b">
        <f t="shared" si="978"/>
        <v>0</v>
      </c>
      <c r="FE554" s="112" t="b">
        <f>IFERROR(MATCH(D554,'Avtal för korttidsarbete'!$G$13:$G$1012,0),TRUE)</f>
        <v>1</v>
      </c>
      <c r="FF554" s="112" t="b">
        <f t="shared" si="1007"/>
        <v>0</v>
      </c>
      <c r="FG554" s="113" t="str" cm="1">
        <f t="array" ref="FG554">IF(FE554=TRUE,"x",INDEX('Avtal för korttidsarbete'!$E$13:$E$1012,$FE554))</f>
        <v>x</v>
      </c>
      <c r="FH554" s="113" t="str" cm="1">
        <f t="array" ref="FH554">IF(FE554=TRUE,"x",INDEX('Avtal för korttidsarbete'!$F$13:$F$1012,$FE554))</f>
        <v>x</v>
      </c>
      <c r="FI554" s="112" t="b">
        <f t="shared" si="1008"/>
        <v>0</v>
      </c>
      <c r="FJ554" s="135">
        <f t="shared" si="1009"/>
        <v>44166</v>
      </c>
      <c r="FK554" s="135">
        <f t="shared" si="1010"/>
        <v>44377</v>
      </c>
      <c r="FL554" s="112" t="b">
        <f t="shared" si="1011"/>
        <v>0</v>
      </c>
      <c r="FM554" s="113">
        <f t="shared" si="1012"/>
        <v>44166</v>
      </c>
      <c r="FN554" s="135">
        <f t="shared" si="1013"/>
        <v>44377</v>
      </c>
      <c r="FO554" s="148" t="b">
        <f>IFERROR(INDEX('Avtal för korttidsarbete'!R:R,MATCH(D554,'Avtal för korttidsarbete'!$G:$G,0)),TRUE)</f>
        <v>1</v>
      </c>
      <c r="FP554" s="135" t="str">
        <f>IF(FO554,"-",INDEX('Avtal för korttidsarbete'!$D:$D,MATCH(D554,'Avtal för korttidsarbete'!$G:$G,0)))</f>
        <v>-</v>
      </c>
      <c r="FQ554" s="113" t="b">
        <f>IFERROR(G554&gt;INDEX(Uppsägningar!E:E,MATCH(C554,Uppsägningar!C:C,0)),FALSE)</f>
        <v>0</v>
      </c>
    </row>
    <row r="555" spans="1:173" x14ac:dyDescent="0.25">
      <c r="A555" s="19">
        <v>539</v>
      </c>
      <c r="B555" s="20"/>
      <c r="C555" s="183"/>
      <c r="D555" s="66"/>
      <c r="E555" s="212">
        <f>IFERROR(INDEX(Admin!$C$7:$C$10,MATCH(FP555,TblNivåValTExt,0)),0)</f>
        <v>0</v>
      </c>
      <c r="F555" s="1"/>
      <c r="G555" s="1"/>
      <c r="H555" s="78"/>
      <c r="I555" s="181"/>
      <c r="J555" s="181"/>
      <c r="K555" s="182"/>
      <c r="L555" s="182"/>
      <c r="M555" s="181"/>
      <c r="N555" s="181"/>
      <c r="O555" s="181"/>
      <c r="P555" s="182"/>
      <c r="Q555" s="182"/>
      <c r="R555" s="181"/>
      <c r="S555" s="181"/>
      <c r="T555" s="181"/>
      <c r="U555" s="182"/>
      <c r="V555" s="182"/>
      <c r="W555" s="181"/>
      <c r="X555" s="181"/>
      <c r="Y555" s="181"/>
      <c r="Z555" s="182"/>
      <c r="AA555" s="182"/>
      <c r="AB555" s="181"/>
      <c r="AC555" s="181"/>
      <c r="AD555" s="181"/>
      <c r="AE555" s="182"/>
      <c r="AF555" s="182"/>
      <c r="AG555" s="181"/>
      <c r="AH555" s="181"/>
      <c r="AI555" s="181"/>
      <c r="AJ555" s="182"/>
      <c r="AK555" s="182"/>
      <c r="AL555" s="181"/>
      <c r="AM555" s="181"/>
      <c r="AN555" s="181"/>
      <c r="AO555" s="182"/>
      <c r="AP555" s="182"/>
      <c r="AQ555" s="181"/>
      <c r="AR555" s="181"/>
      <c r="AS555" s="181"/>
      <c r="AT555" s="182"/>
      <c r="AU555" s="182"/>
      <c r="AV555" s="181"/>
      <c r="AW555" s="181"/>
      <c r="AX555" s="181"/>
      <c r="AY555" s="182"/>
      <c r="AZ555" s="182"/>
      <c r="BA555" s="181"/>
      <c r="BB555" s="181"/>
      <c r="BC555" s="181"/>
      <c r="BD555" s="182"/>
      <c r="BE555" s="182"/>
      <c r="BF555" s="181"/>
      <c r="BG555" s="180">
        <f t="shared" si="979"/>
        <v>0</v>
      </c>
      <c r="BH555" s="116" t="str">
        <f t="shared" si="980"/>
        <v/>
      </c>
      <c r="BI555" s="80" t="b">
        <f t="shared" si="928"/>
        <v>0</v>
      </c>
      <c r="BJ555" s="80" t="str">
        <f t="shared" si="929"/>
        <v/>
      </c>
      <c r="BK555" s="80" t="b">
        <f t="shared" si="981"/>
        <v>0</v>
      </c>
      <c r="BL555" s="13" t="str">
        <f t="shared" si="930"/>
        <v/>
      </c>
      <c r="BM555" s="13" t="b">
        <f t="shared" si="982"/>
        <v>0</v>
      </c>
      <c r="BN555" s="35" t="str">
        <f t="shared" si="931"/>
        <v/>
      </c>
      <c r="BO555" s="13" t="b">
        <f t="shared" si="932"/>
        <v>0</v>
      </c>
      <c r="BP555" s="35" t="str">
        <f t="shared" si="933"/>
        <v/>
      </c>
      <c r="BQ555" s="13" t="b">
        <f t="shared" si="934"/>
        <v>0</v>
      </c>
      <c r="BR555" s="35" t="str">
        <f t="shared" si="935"/>
        <v/>
      </c>
      <c r="BS555" s="35" t="b">
        <f t="shared" si="936"/>
        <v>0</v>
      </c>
      <c r="BT555" s="35" t="str">
        <f t="shared" si="937"/>
        <v/>
      </c>
      <c r="BU555" s="35" t="b">
        <f t="shared" si="938"/>
        <v>0</v>
      </c>
      <c r="BV555" s="35" t="str">
        <f t="shared" si="939"/>
        <v/>
      </c>
      <c r="BW555" s="13" t="b">
        <f t="shared" si="1014"/>
        <v>0</v>
      </c>
      <c r="BX555" s="35" t="str">
        <f t="shared" si="940"/>
        <v/>
      </c>
      <c r="BY555" s="265" t="b">
        <f t="shared" si="983"/>
        <v>0</v>
      </c>
      <c r="BZ555" s="35" t="str">
        <f t="shared" si="941"/>
        <v/>
      </c>
      <c r="CA555" s="265" t="b">
        <f t="shared" si="984"/>
        <v>0</v>
      </c>
      <c r="CB555" s="35" t="str">
        <f t="shared" si="942"/>
        <v/>
      </c>
      <c r="CC555" s="272" t="b">
        <f t="shared" si="985"/>
        <v>0</v>
      </c>
      <c r="CD555" s="35" t="str">
        <f t="shared" si="943"/>
        <v/>
      </c>
      <c r="CE555" s="13" t="b">
        <f t="shared" si="944"/>
        <v>0</v>
      </c>
      <c r="CF555" s="35" t="str">
        <f t="shared" si="945"/>
        <v/>
      </c>
      <c r="CG555" s="179">
        <f t="shared" si="946"/>
        <v>0</v>
      </c>
      <c r="CH555" s="179">
        <f t="shared" si="947"/>
        <v>0</v>
      </c>
      <c r="CI555" s="218">
        <f t="shared" si="986"/>
        <v>0</v>
      </c>
      <c r="CJ555" s="218">
        <f t="shared" si="987"/>
        <v>0</v>
      </c>
      <c r="CK555" s="218">
        <f t="shared" si="988"/>
        <v>0</v>
      </c>
      <c r="CL555" s="218">
        <f t="shared" si="989"/>
        <v>0</v>
      </c>
      <c r="CM555" s="218">
        <f t="shared" si="990"/>
        <v>0</v>
      </c>
      <c r="CN555" s="218">
        <f t="shared" si="991"/>
        <v>0</v>
      </c>
      <c r="CO555" s="218">
        <f t="shared" si="992"/>
        <v>0</v>
      </c>
      <c r="CP555" s="218">
        <f t="shared" si="993"/>
        <v>0</v>
      </c>
      <c r="CQ555" s="218">
        <f t="shared" si="994"/>
        <v>0</v>
      </c>
      <c r="CR555" s="218">
        <f t="shared" si="995"/>
        <v>0</v>
      </c>
      <c r="CS555" s="14">
        <f t="shared" si="948"/>
        <v>0</v>
      </c>
      <c r="CT555" s="236">
        <f t="shared" si="949"/>
        <v>0</v>
      </c>
      <c r="CU555" s="237">
        <f t="shared" si="1017"/>
        <v>0</v>
      </c>
      <c r="CV555" s="16">
        <f t="shared" si="1017"/>
        <v>0</v>
      </c>
      <c r="CW555" s="16">
        <f t="shared" si="1017"/>
        <v>0</v>
      </c>
      <c r="CX555" s="16">
        <f t="shared" si="1017"/>
        <v>0</v>
      </c>
      <c r="CY555" s="16">
        <f t="shared" si="1017"/>
        <v>0</v>
      </c>
      <c r="CZ555" s="16">
        <f t="shared" si="1017"/>
        <v>0</v>
      </c>
      <c r="DA555" s="16">
        <f t="shared" si="1017"/>
        <v>0</v>
      </c>
      <c r="DB555" s="16">
        <f t="shared" si="1017"/>
        <v>0</v>
      </c>
      <c r="DC555" s="16">
        <f t="shared" si="1017"/>
        <v>0</v>
      </c>
      <c r="DD555" s="238">
        <f t="shared" si="1017"/>
        <v>0</v>
      </c>
      <c r="DE555" s="232">
        <f t="shared" si="1018"/>
        <v>0</v>
      </c>
      <c r="DF555" s="132">
        <f t="shared" si="1018"/>
        <v>0</v>
      </c>
      <c r="DG555" s="132">
        <f t="shared" si="1018"/>
        <v>0</v>
      </c>
      <c r="DH555" s="132">
        <f t="shared" si="1018"/>
        <v>0</v>
      </c>
      <c r="DI555" s="132">
        <f t="shared" si="1018"/>
        <v>0</v>
      </c>
      <c r="DJ555" s="132">
        <f t="shared" si="1018"/>
        <v>0</v>
      </c>
      <c r="DK555" s="132">
        <f t="shared" si="1018"/>
        <v>0</v>
      </c>
      <c r="DL555" s="132">
        <f t="shared" si="1018"/>
        <v>0</v>
      </c>
      <c r="DM555" s="132">
        <f t="shared" si="1018"/>
        <v>0</v>
      </c>
      <c r="DN555" s="233">
        <f t="shared" si="1018"/>
        <v>0</v>
      </c>
      <c r="DO555" s="232">
        <f t="shared" si="950"/>
        <v>0</v>
      </c>
      <c r="DP555" s="132">
        <f t="shared" si="951"/>
        <v>0</v>
      </c>
      <c r="DQ555" s="132">
        <f t="shared" si="952"/>
        <v>0</v>
      </c>
      <c r="DR555" s="132">
        <f t="shared" si="953"/>
        <v>0</v>
      </c>
      <c r="DS555" s="132">
        <f t="shared" si="954"/>
        <v>0</v>
      </c>
      <c r="DT555" s="132">
        <f t="shared" si="955"/>
        <v>0</v>
      </c>
      <c r="DU555" s="132">
        <f t="shared" si="956"/>
        <v>0</v>
      </c>
      <c r="DV555" s="132">
        <f t="shared" si="957"/>
        <v>0</v>
      </c>
      <c r="DW555" s="132">
        <f t="shared" si="958"/>
        <v>0</v>
      </c>
      <c r="DX555" s="233">
        <f t="shared" si="959"/>
        <v>0</v>
      </c>
      <c r="DY555" s="231" t="b">
        <f t="shared" si="996"/>
        <v>0</v>
      </c>
      <c r="DZ555" s="163"/>
      <c r="EA555" s="226" t="str">
        <f t="shared" si="997"/>
        <v/>
      </c>
      <c r="EB555" s="178" t="str">
        <f t="shared" si="998"/>
        <v/>
      </c>
      <c r="EC555" s="178" t="str">
        <f t="shared" si="999"/>
        <v/>
      </c>
      <c r="ED555" s="178" t="str">
        <f t="shared" si="1000"/>
        <v/>
      </c>
      <c r="EE555" s="178" t="str">
        <f t="shared" si="1001"/>
        <v/>
      </c>
      <c r="EF555" s="178" t="str">
        <f t="shared" si="1002"/>
        <v/>
      </c>
      <c r="EG555" s="178" t="str">
        <f t="shared" si="1003"/>
        <v/>
      </c>
      <c r="EH555" s="178" t="str">
        <f t="shared" si="1004"/>
        <v/>
      </c>
      <c r="EI555" s="178" t="str">
        <f t="shared" si="1005"/>
        <v/>
      </c>
      <c r="EJ555" s="227" t="str">
        <f t="shared" si="1006"/>
        <v/>
      </c>
      <c r="EK555" s="230" t="str">
        <f t="shared" si="960"/>
        <v/>
      </c>
      <c r="EL555" s="177" t="str">
        <f t="shared" si="961"/>
        <v/>
      </c>
      <c r="EM555" s="177" t="str">
        <f t="shared" si="962"/>
        <v/>
      </c>
      <c r="EN555" s="177" t="str">
        <f t="shared" si="963"/>
        <v/>
      </c>
      <c r="EO555" s="177" t="str">
        <f t="shared" si="964"/>
        <v/>
      </c>
      <c r="EP555" s="177" t="str">
        <f t="shared" si="965"/>
        <v/>
      </c>
      <c r="EQ555" s="177" t="str">
        <f t="shared" si="966"/>
        <v/>
      </c>
      <c r="ER555" s="177" t="str">
        <f t="shared" si="967"/>
        <v/>
      </c>
      <c r="ES555" s="177" t="str">
        <f t="shared" si="968"/>
        <v/>
      </c>
      <c r="ET555" s="177" t="str">
        <f t="shared" si="969"/>
        <v/>
      </c>
      <c r="EU555" s="229" t="e">
        <f t="shared" si="970"/>
        <v>#VALUE!</v>
      </c>
      <c r="EV555" s="27" t="e">
        <f t="shared" si="971"/>
        <v>#VALUE!</v>
      </c>
      <c r="EW555" s="27" t="e">
        <f t="shared" si="972"/>
        <v>#VALUE!</v>
      </c>
      <c r="EX555" s="28" t="e">
        <f t="shared" si="973"/>
        <v>#VALUE!</v>
      </c>
      <c r="EY555" s="28" t="e">
        <f t="shared" si="974"/>
        <v>#VALUE!</v>
      </c>
      <c r="EZ555" s="28" t="b">
        <f t="shared" si="975"/>
        <v>0</v>
      </c>
      <c r="FA555" s="176" t="str">
        <f t="shared" si="976"/>
        <v/>
      </c>
      <c r="FB555" s="27" t="e" cm="1">
        <f t="array" aca="1" ref="FB555" ca="1">TEXT(RIGHT(10-RIGHT(SUM(INDEX(1*(MID(MID(C555,1,1)*2,ROW(INDIRECT("1:"&amp;LEN(MID(C555,1,1)*2))),1)),,))+MID(C555,2,1)+
SUM(INDEX(1*(MID(MID(C555,3,1)*2,ROW(INDIRECT("1:"&amp;LEN(MID(C555,3,1)*2))),1)),,))+MID(C555,4,1)+
SUM(INDEX(1*(MID(MID(C555,5,1)*2,ROW(INDIRECT("1:"&amp;LEN(MID(C555,5,1)*2))),1)),,))+MID(C555,6,1)+
SUM(INDEX(1*(MID(MID(C555,8,1)*2,ROW(INDIRECT("1:"&amp;LEN(MID(C555,8,1)*2))),1)),,))+MID(C555,9,1)+
SUM(INDEX(1*(MID(MID(C555,10,1)*2,ROW(INDIRECT("1:"&amp;LEN(MID(C555,10,1)*2))),1)),,)),1),1),"0")</f>
        <v>#VALUE!</v>
      </c>
      <c r="FC555" s="27" t="str">
        <f t="shared" si="977"/>
        <v/>
      </c>
      <c r="FD555" s="29" t="b">
        <f t="shared" si="978"/>
        <v>0</v>
      </c>
      <c r="FE555" s="112" t="b">
        <f>IFERROR(MATCH(D555,'Avtal för korttidsarbete'!$G$13:$G$1012,0),TRUE)</f>
        <v>1</v>
      </c>
      <c r="FF555" s="112" t="b">
        <f t="shared" si="1007"/>
        <v>0</v>
      </c>
      <c r="FG555" s="113" t="str" cm="1">
        <f t="array" ref="FG555">IF(FE555=TRUE,"x",INDEX('Avtal för korttidsarbete'!$E$13:$E$1012,$FE555))</f>
        <v>x</v>
      </c>
      <c r="FH555" s="113" t="str" cm="1">
        <f t="array" ref="FH555">IF(FE555=TRUE,"x",INDEX('Avtal för korttidsarbete'!$F$13:$F$1012,$FE555))</f>
        <v>x</v>
      </c>
      <c r="FI555" s="112" t="b">
        <f t="shared" si="1008"/>
        <v>0</v>
      </c>
      <c r="FJ555" s="135">
        <f t="shared" si="1009"/>
        <v>44166</v>
      </c>
      <c r="FK555" s="135">
        <f t="shared" si="1010"/>
        <v>44377</v>
      </c>
      <c r="FL555" s="112" t="b">
        <f t="shared" si="1011"/>
        <v>0</v>
      </c>
      <c r="FM555" s="113">
        <f t="shared" si="1012"/>
        <v>44166</v>
      </c>
      <c r="FN555" s="135">
        <f t="shared" si="1013"/>
        <v>44377</v>
      </c>
      <c r="FO555" s="148" t="b">
        <f>IFERROR(INDEX('Avtal för korttidsarbete'!R:R,MATCH(D555,'Avtal för korttidsarbete'!$G:$G,0)),TRUE)</f>
        <v>1</v>
      </c>
      <c r="FP555" s="135" t="str">
        <f>IF(FO555,"-",INDEX('Avtal för korttidsarbete'!$D:$D,MATCH(D555,'Avtal för korttidsarbete'!$G:$G,0)))</f>
        <v>-</v>
      </c>
      <c r="FQ555" s="113" t="b">
        <f>IFERROR(G555&gt;INDEX(Uppsägningar!E:E,MATCH(C555,Uppsägningar!C:C,0)),FALSE)</f>
        <v>0</v>
      </c>
    </row>
    <row r="556" spans="1:173" x14ac:dyDescent="0.25">
      <c r="A556" s="19">
        <v>540</v>
      </c>
      <c r="B556" s="20"/>
      <c r="C556" s="183"/>
      <c r="D556" s="66"/>
      <c r="E556" s="212">
        <f>IFERROR(INDEX(Admin!$C$7:$C$10,MATCH(FP556,TblNivåValTExt,0)),0)</f>
        <v>0</v>
      </c>
      <c r="F556" s="1"/>
      <c r="G556" s="1"/>
      <c r="H556" s="78"/>
      <c r="I556" s="181"/>
      <c r="J556" s="181"/>
      <c r="K556" s="182"/>
      <c r="L556" s="182"/>
      <c r="M556" s="181"/>
      <c r="N556" s="181"/>
      <c r="O556" s="181"/>
      <c r="P556" s="182"/>
      <c r="Q556" s="182"/>
      <c r="R556" s="181"/>
      <c r="S556" s="181"/>
      <c r="T556" s="181"/>
      <c r="U556" s="182"/>
      <c r="V556" s="182"/>
      <c r="W556" s="181"/>
      <c r="X556" s="181"/>
      <c r="Y556" s="181"/>
      <c r="Z556" s="182"/>
      <c r="AA556" s="182"/>
      <c r="AB556" s="181"/>
      <c r="AC556" s="181"/>
      <c r="AD556" s="181"/>
      <c r="AE556" s="182"/>
      <c r="AF556" s="182"/>
      <c r="AG556" s="181"/>
      <c r="AH556" s="181"/>
      <c r="AI556" s="181"/>
      <c r="AJ556" s="182"/>
      <c r="AK556" s="182"/>
      <c r="AL556" s="181"/>
      <c r="AM556" s="181"/>
      <c r="AN556" s="181"/>
      <c r="AO556" s="182"/>
      <c r="AP556" s="182"/>
      <c r="AQ556" s="181"/>
      <c r="AR556" s="181"/>
      <c r="AS556" s="181"/>
      <c r="AT556" s="182"/>
      <c r="AU556" s="182"/>
      <c r="AV556" s="181"/>
      <c r="AW556" s="181"/>
      <c r="AX556" s="181"/>
      <c r="AY556" s="182"/>
      <c r="AZ556" s="182"/>
      <c r="BA556" s="181"/>
      <c r="BB556" s="181"/>
      <c r="BC556" s="181"/>
      <c r="BD556" s="182"/>
      <c r="BE556" s="182"/>
      <c r="BF556" s="181"/>
      <c r="BG556" s="180">
        <f t="shared" si="979"/>
        <v>0</v>
      </c>
      <c r="BH556" s="116" t="str">
        <f t="shared" si="980"/>
        <v/>
      </c>
      <c r="BI556" s="80" t="b">
        <f t="shared" si="928"/>
        <v>0</v>
      </c>
      <c r="BJ556" s="80" t="str">
        <f t="shared" si="929"/>
        <v/>
      </c>
      <c r="BK556" s="80" t="b">
        <f t="shared" si="981"/>
        <v>0</v>
      </c>
      <c r="BL556" s="13" t="str">
        <f t="shared" si="930"/>
        <v/>
      </c>
      <c r="BM556" s="13" t="b">
        <f t="shared" si="982"/>
        <v>0</v>
      </c>
      <c r="BN556" s="35" t="str">
        <f t="shared" si="931"/>
        <v/>
      </c>
      <c r="BO556" s="13" t="b">
        <f t="shared" si="932"/>
        <v>0</v>
      </c>
      <c r="BP556" s="35" t="str">
        <f t="shared" si="933"/>
        <v/>
      </c>
      <c r="BQ556" s="13" t="b">
        <f t="shared" si="934"/>
        <v>0</v>
      </c>
      <c r="BR556" s="35" t="str">
        <f t="shared" si="935"/>
        <v/>
      </c>
      <c r="BS556" s="35" t="b">
        <f t="shared" si="936"/>
        <v>0</v>
      </c>
      <c r="BT556" s="35" t="str">
        <f t="shared" si="937"/>
        <v/>
      </c>
      <c r="BU556" s="35" t="b">
        <f t="shared" si="938"/>
        <v>0</v>
      </c>
      <c r="BV556" s="35" t="str">
        <f t="shared" si="939"/>
        <v/>
      </c>
      <c r="BW556" s="13" t="b">
        <f t="shared" si="1014"/>
        <v>0</v>
      </c>
      <c r="BX556" s="35" t="str">
        <f t="shared" si="940"/>
        <v/>
      </c>
      <c r="BY556" s="265" t="b">
        <f t="shared" si="983"/>
        <v>0</v>
      </c>
      <c r="BZ556" s="35" t="str">
        <f t="shared" si="941"/>
        <v/>
      </c>
      <c r="CA556" s="265" t="b">
        <f t="shared" si="984"/>
        <v>0</v>
      </c>
      <c r="CB556" s="35" t="str">
        <f t="shared" si="942"/>
        <v/>
      </c>
      <c r="CC556" s="272" t="b">
        <f t="shared" si="985"/>
        <v>0</v>
      </c>
      <c r="CD556" s="35" t="str">
        <f t="shared" si="943"/>
        <v/>
      </c>
      <c r="CE556" s="13" t="b">
        <f t="shared" si="944"/>
        <v>0</v>
      </c>
      <c r="CF556" s="35" t="str">
        <f t="shared" si="945"/>
        <v/>
      </c>
      <c r="CG556" s="179">
        <f t="shared" si="946"/>
        <v>0</v>
      </c>
      <c r="CH556" s="179">
        <f t="shared" si="947"/>
        <v>0</v>
      </c>
      <c r="CI556" s="218">
        <f t="shared" si="986"/>
        <v>0</v>
      </c>
      <c r="CJ556" s="218">
        <f t="shared" si="987"/>
        <v>0</v>
      </c>
      <c r="CK556" s="218">
        <f t="shared" si="988"/>
        <v>0</v>
      </c>
      <c r="CL556" s="218">
        <f t="shared" si="989"/>
        <v>0</v>
      </c>
      <c r="CM556" s="218">
        <f t="shared" si="990"/>
        <v>0</v>
      </c>
      <c r="CN556" s="218">
        <f t="shared" si="991"/>
        <v>0</v>
      </c>
      <c r="CO556" s="218">
        <f t="shared" si="992"/>
        <v>0</v>
      </c>
      <c r="CP556" s="218">
        <f t="shared" si="993"/>
        <v>0</v>
      </c>
      <c r="CQ556" s="218">
        <f t="shared" si="994"/>
        <v>0</v>
      </c>
      <c r="CR556" s="218">
        <f t="shared" si="995"/>
        <v>0</v>
      </c>
      <c r="CS556" s="14">
        <f t="shared" si="948"/>
        <v>0</v>
      </c>
      <c r="CT556" s="236">
        <f t="shared" si="949"/>
        <v>0</v>
      </c>
      <c r="CU556" s="237">
        <f t="shared" si="1017"/>
        <v>0</v>
      </c>
      <c r="CV556" s="16">
        <f t="shared" si="1017"/>
        <v>0</v>
      </c>
      <c r="CW556" s="16">
        <f t="shared" si="1017"/>
        <v>0</v>
      </c>
      <c r="CX556" s="16">
        <f t="shared" si="1017"/>
        <v>0</v>
      </c>
      <c r="CY556" s="16">
        <f t="shared" si="1017"/>
        <v>0</v>
      </c>
      <c r="CZ556" s="16">
        <f t="shared" si="1017"/>
        <v>0</v>
      </c>
      <c r="DA556" s="16">
        <f t="shared" si="1017"/>
        <v>0</v>
      </c>
      <c r="DB556" s="16">
        <f t="shared" si="1017"/>
        <v>0</v>
      </c>
      <c r="DC556" s="16">
        <f t="shared" si="1017"/>
        <v>0</v>
      </c>
      <c r="DD556" s="238">
        <f t="shared" si="1017"/>
        <v>0</v>
      </c>
      <c r="DE556" s="232">
        <f t="shared" si="1018"/>
        <v>0</v>
      </c>
      <c r="DF556" s="132">
        <f t="shared" si="1018"/>
        <v>0</v>
      </c>
      <c r="DG556" s="132">
        <f t="shared" si="1018"/>
        <v>0</v>
      </c>
      <c r="DH556" s="132">
        <f t="shared" si="1018"/>
        <v>0</v>
      </c>
      <c r="DI556" s="132">
        <f t="shared" si="1018"/>
        <v>0</v>
      </c>
      <c r="DJ556" s="132">
        <f t="shared" si="1018"/>
        <v>0</v>
      </c>
      <c r="DK556" s="132">
        <f t="shared" si="1018"/>
        <v>0</v>
      </c>
      <c r="DL556" s="132">
        <f t="shared" si="1018"/>
        <v>0</v>
      </c>
      <c r="DM556" s="132">
        <f t="shared" si="1018"/>
        <v>0</v>
      </c>
      <c r="DN556" s="233">
        <f t="shared" si="1018"/>
        <v>0</v>
      </c>
      <c r="DO556" s="232">
        <f t="shared" si="950"/>
        <v>0</v>
      </c>
      <c r="DP556" s="132">
        <f t="shared" si="951"/>
        <v>0</v>
      </c>
      <c r="DQ556" s="132">
        <f t="shared" si="952"/>
        <v>0</v>
      </c>
      <c r="DR556" s="132">
        <f t="shared" si="953"/>
        <v>0</v>
      </c>
      <c r="DS556" s="132">
        <f t="shared" si="954"/>
        <v>0</v>
      </c>
      <c r="DT556" s="132">
        <f t="shared" si="955"/>
        <v>0</v>
      </c>
      <c r="DU556" s="132">
        <f t="shared" si="956"/>
        <v>0</v>
      </c>
      <c r="DV556" s="132">
        <f t="shared" si="957"/>
        <v>0</v>
      </c>
      <c r="DW556" s="132">
        <f t="shared" si="958"/>
        <v>0</v>
      </c>
      <c r="DX556" s="233">
        <f t="shared" si="959"/>
        <v>0</v>
      </c>
      <c r="DY556" s="231" t="b">
        <f t="shared" si="996"/>
        <v>0</v>
      </c>
      <c r="DZ556" s="163"/>
      <c r="EA556" s="226" t="str">
        <f t="shared" si="997"/>
        <v/>
      </c>
      <c r="EB556" s="178" t="str">
        <f t="shared" si="998"/>
        <v/>
      </c>
      <c r="EC556" s="178" t="str">
        <f t="shared" si="999"/>
        <v/>
      </c>
      <c r="ED556" s="178" t="str">
        <f t="shared" si="1000"/>
        <v/>
      </c>
      <c r="EE556" s="178" t="str">
        <f t="shared" si="1001"/>
        <v/>
      </c>
      <c r="EF556" s="178" t="str">
        <f t="shared" si="1002"/>
        <v/>
      </c>
      <c r="EG556" s="178" t="str">
        <f t="shared" si="1003"/>
        <v/>
      </c>
      <c r="EH556" s="178" t="str">
        <f t="shared" si="1004"/>
        <v/>
      </c>
      <c r="EI556" s="178" t="str">
        <f t="shared" si="1005"/>
        <v/>
      </c>
      <c r="EJ556" s="227" t="str">
        <f t="shared" si="1006"/>
        <v/>
      </c>
      <c r="EK556" s="230" t="str">
        <f t="shared" si="960"/>
        <v/>
      </c>
      <c r="EL556" s="177" t="str">
        <f t="shared" si="961"/>
        <v/>
      </c>
      <c r="EM556" s="177" t="str">
        <f t="shared" si="962"/>
        <v/>
      </c>
      <c r="EN556" s="177" t="str">
        <f t="shared" si="963"/>
        <v/>
      </c>
      <c r="EO556" s="177" t="str">
        <f t="shared" si="964"/>
        <v/>
      </c>
      <c r="EP556" s="177" t="str">
        <f t="shared" si="965"/>
        <v/>
      </c>
      <c r="EQ556" s="177" t="str">
        <f t="shared" si="966"/>
        <v/>
      </c>
      <c r="ER556" s="177" t="str">
        <f t="shared" si="967"/>
        <v/>
      </c>
      <c r="ES556" s="177" t="str">
        <f t="shared" si="968"/>
        <v/>
      </c>
      <c r="ET556" s="177" t="str">
        <f t="shared" si="969"/>
        <v/>
      </c>
      <c r="EU556" s="229" t="e">
        <f t="shared" si="970"/>
        <v>#VALUE!</v>
      </c>
      <c r="EV556" s="27" t="e">
        <f t="shared" si="971"/>
        <v>#VALUE!</v>
      </c>
      <c r="EW556" s="27" t="e">
        <f t="shared" si="972"/>
        <v>#VALUE!</v>
      </c>
      <c r="EX556" s="28" t="e">
        <f t="shared" si="973"/>
        <v>#VALUE!</v>
      </c>
      <c r="EY556" s="28" t="e">
        <f t="shared" si="974"/>
        <v>#VALUE!</v>
      </c>
      <c r="EZ556" s="28" t="b">
        <f t="shared" si="975"/>
        <v>0</v>
      </c>
      <c r="FA556" s="176" t="str">
        <f t="shared" si="976"/>
        <v/>
      </c>
      <c r="FB556" s="27" t="e" cm="1">
        <f t="array" aca="1" ref="FB556" ca="1">TEXT(RIGHT(10-RIGHT(SUM(INDEX(1*(MID(MID(C556,1,1)*2,ROW(INDIRECT("1:"&amp;LEN(MID(C556,1,1)*2))),1)),,))+MID(C556,2,1)+
SUM(INDEX(1*(MID(MID(C556,3,1)*2,ROW(INDIRECT("1:"&amp;LEN(MID(C556,3,1)*2))),1)),,))+MID(C556,4,1)+
SUM(INDEX(1*(MID(MID(C556,5,1)*2,ROW(INDIRECT("1:"&amp;LEN(MID(C556,5,1)*2))),1)),,))+MID(C556,6,1)+
SUM(INDEX(1*(MID(MID(C556,8,1)*2,ROW(INDIRECT("1:"&amp;LEN(MID(C556,8,1)*2))),1)),,))+MID(C556,9,1)+
SUM(INDEX(1*(MID(MID(C556,10,1)*2,ROW(INDIRECT("1:"&amp;LEN(MID(C556,10,1)*2))),1)),,)),1),1),"0")</f>
        <v>#VALUE!</v>
      </c>
      <c r="FC556" s="27" t="str">
        <f t="shared" si="977"/>
        <v/>
      </c>
      <c r="FD556" s="29" t="b">
        <f t="shared" si="978"/>
        <v>0</v>
      </c>
      <c r="FE556" s="112" t="b">
        <f>IFERROR(MATCH(D556,'Avtal för korttidsarbete'!$G$13:$G$1012,0),TRUE)</f>
        <v>1</v>
      </c>
      <c r="FF556" s="112" t="b">
        <f t="shared" si="1007"/>
        <v>0</v>
      </c>
      <c r="FG556" s="113" t="str" cm="1">
        <f t="array" ref="FG556">IF(FE556=TRUE,"x",INDEX('Avtal för korttidsarbete'!$E$13:$E$1012,$FE556))</f>
        <v>x</v>
      </c>
      <c r="FH556" s="113" t="str" cm="1">
        <f t="array" ref="FH556">IF(FE556=TRUE,"x",INDEX('Avtal för korttidsarbete'!$F$13:$F$1012,$FE556))</f>
        <v>x</v>
      </c>
      <c r="FI556" s="112" t="b">
        <f t="shared" si="1008"/>
        <v>0</v>
      </c>
      <c r="FJ556" s="135">
        <f t="shared" si="1009"/>
        <v>44166</v>
      </c>
      <c r="FK556" s="135">
        <f t="shared" si="1010"/>
        <v>44377</v>
      </c>
      <c r="FL556" s="112" t="b">
        <f t="shared" si="1011"/>
        <v>0</v>
      </c>
      <c r="FM556" s="113">
        <f t="shared" si="1012"/>
        <v>44166</v>
      </c>
      <c r="FN556" s="135">
        <f t="shared" si="1013"/>
        <v>44377</v>
      </c>
      <c r="FO556" s="148" t="b">
        <f>IFERROR(INDEX('Avtal för korttidsarbete'!R:R,MATCH(D556,'Avtal för korttidsarbete'!$G:$G,0)),TRUE)</f>
        <v>1</v>
      </c>
      <c r="FP556" s="135" t="str">
        <f>IF(FO556,"-",INDEX('Avtal för korttidsarbete'!$D:$D,MATCH(D556,'Avtal för korttidsarbete'!$G:$G,0)))</f>
        <v>-</v>
      </c>
      <c r="FQ556" s="113" t="b">
        <f>IFERROR(G556&gt;INDEX(Uppsägningar!E:E,MATCH(C556,Uppsägningar!C:C,0)),FALSE)</f>
        <v>0</v>
      </c>
    </row>
    <row r="557" spans="1:173" x14ac:dyDescent="0.25">
      <c r="A557" s="19">
        <v>541</v>
      </c>
      <c r="B557" s="20"/>
      <c r="C557" s="183"/>
      <c r="D557" s="66"/>
      <c r="E557" s="212">
        <f>IFERROR(INDEX(Admin!$C$7:$C$10,MATCH(FP557,TblNivåValTExt,0)),0)</f>
        <v>0</v>
      </c>
      <c r="F557" s="1"/>
      <c r="G557" s="1"/>
      <c r="H557" s="78"/>
      <c r="I557" s="181"/>
      <c r="J557" s="181"/>
      <c r="K557" s="182"/>
      <c r="L557" s="182"/>
      <c r="M557" s="181"/>
      <c r="N557" s="181"/>
      <c r="O557" s="181"/>
      <c r="P557" s="182"/>
      <c r="Q557" s="182"/>
      <c r="R557" s="181"/>
      <c r="S557" s="181"/>
      <c r="T557" s="181"/>
      <c r="U557" s="182"/>
      <c r="V557" s="182"/>
      <c r="W557" s="181"/>
      <c r="X557" s="181"/>
      <c r="Y557" s="181"/>
      <c r="Z557" s="182"/>
      <c r="AA557" s="182"/>
      <c r="AB557" s="181"/>
      <c r="AC557" s="181"/>
      <c r="AD557" s="181"/>
      <c r="AE557" s="182"/>
      <c r="AF557" s="182"/>
      <c r="AG557" s="181"/>
      <c r="AH557" s="181"/>
      <c r="AI557" s="181"/>
      <c r="AJ557" s="182"/>
      <c r="AK557" s="182"/>
      <c r="AL557" s="181"/>
      <c r="AM557" s="181"/>
      <c r="AN557" s="181"/>
      <c r="AO557" s="182"/>
      <c r="AP557" s="182"/>
      <c r="AQ557" s="181"/>
      <c r="AR557" s="181"/>
      <c r="AS557" s="181"/>
      <c r="AT557" s="182"/>
      <c r="AU557" s="182"/>
      <c r="AV557" s="181"/>
      <c r="AW557" s="181"/>
      <c r="AX557" s="181"/>
      <c r="AY557" s="182"/>
      <c r="AZ557" s="182"/>
      <c r="BA557" s="181"/>
      <c r="BB557" s="181"/>
      <c r="BC557" s="181"/>
      <c r="BD557" s="182"/>
      <c r="BE557" s="182"/>
      <c r="BF557" s="181"/>
      <c r="BG557" s="180">
        <f t="shared" si="979"/>
        <v>0</v>
      </c>
      <c r="BH557" s="116" t="str">
        <f t="shared" si="980"/>
        <v/>
      </c>
      <c r="BI557" s="80" t="b">
        <f t="shared" si="928"/>
        <v>0</v>
      </c>
      <c r="BJ557" s="80" t="str">
        <f t="shared" si="929"/>
        <v/>
      </c>
      <c r="BK557" s="80" t="b">
        <f t="shared" si="981"/>
        <v>0</v>
      </c>
      <c r="BL557" s="13" t="str">
        <f t="shared" si="930"/>
        <v/>
      </c>
      <c r="BM557" s="13" t="b">
        <f t="shared" si="982"/>
        <v>0</v>
      </c>
      <c r="BN557" s="35" t="str">
        <f t="shared" si="931"/>
        <v/>
      </c>
      <c r="BO557" s="13" t="b">
        <f t="shared" si="932"/>
        <v>0</v>
      </c>
      <c r="BP557" s="35" t="str">
        <f t="shared" si="933"/>
        <v/>
      </c>
      <c r="BQ557" s="13" t="b">
        <f t="shared" si="934"/>
        <v>0</v>
      </c>
      <c r="BR557" s="35" t="str">
        <f t="shared" si="935"/>
        <v/>
      </c>
      <c r="BS557" s="35" t="b">
        <f t="shared" si="936"/>
        <v>0</v>
      </c>
      <c r="BT557" s="35" t="str">
        <f t="shared" si="937"/>
        <v/>
      </c>
      <c r="BU557" s="35" t="b">
        <f t="shared" si="938"/>
        <v>0</v>
      </c>
      <c r="BV557" s="35" t="str">
        <f t="shared" si="939"/>
        <v/>
      </c>
      <c r="BW557" s="13" t="b">
        <f t="shared" si="1014"/>
        <v>0</v>
      </c>
      <c r="BX557" s="35" t="str">
        <f t="shared" si="940"/>
        <v/>
      </c>
      <c r="BY557" s="265" t="b">
        <f t="shared" si="983"/>
        <v>0</v>
      </c>
      <c r="BZ557" s="35" t="str">
        <f t="shared" si="941"/>
        <v/>
      </c>
      <c r="CA557" s="265" t="b">
        <f t="shared" si="984"/>
        <v>0</v>
      </c>
      <c r="CB557" s="35" t="str">
        <f t="shared" si="942"/>
        <v/>
      </c>
      <c r="CC557" s="272" t="b">
        <f t="shared" si="985"/>
        <v>0</v>
      </c>
      <c r="CD557" s="35" t="str">
        <f t="shared" si="943"/>
        <v/>
      </c>
      <c r="CE557" s="13" t="b">
        <f t="shared" si="944"/>
        <v>0</v>
      </c>
      <c r="CF557" s="35" t="str">
        <f t="shared" si="945"/>
        <v/>
      </c>
      <c r="CG557" s="179">
        <f t="shared" si="946"/>
        <v>0</v>
      </c>
      <c r="CH557" s="179">
        <f t="shared" si="947"/>
        <v>0</v>
      </c>
      <c r="CI557" s="218">
        <f t="shared" si="986"/>
        <v>0</v>
      </c>
      <c r="CJ557" s="218">
        <f t="shared" si="987"/>
        <v>0</v>
      </c>
      <c r="CK557" s="218">
        <f t="shared" si="988"/>
        <v>0</v>
      </c>
      <c r="CL557" s="218">
        <f t="shared" si="989"/>
        <v>0</v>
      </c>
      <c r="CM557" s="218">
        <f t="shared" si="990"/>
        <v>0</v>
      </c>
      <c r="CN557" s="218">
        <f t="shared" si="991"/>
        <v>0</v>
      </c>
      <c r="CO557" s="218">
        <f t="shared" si="992"/>
        <v>0</v>
      </c>
      <c r="CP557" s="218">
        <f t="shared" si="993"/>
        <v>0</v>
      </c>
      <c r="CQ557" s="218">
        <f t="shared" si="994"/>
        <v>0</v>
      </c>
      <c r="CR557" s="218">
        <f t="shared" si="995"/>
        <v>0</v>
      </c>
      <c r="CS557" s="14">
        <f t="shared" si="948"/>
        <v>0</v>
      </c>
      <c r="CT557" s="236">
        <f t="shared" si="949"/>
        <v>0</v>
      </c>
      <c r="CU557" s="237">
        <f t="shared" ref="CU557:DD566" si="1019">IF(AND($CS557,$CT557,CU$12),MAX(0,MIN(CU$10,$CT557)-MAX(CU$9,$CS557)+1),0)</f>
        <v>0</v>
      </c>
      <c r="CV557" s="16">
        <f t="shared" si="1019"/>
        <v>0</v>
      </c>
      <c r="CW557" s="16">
        <f t="shared" si="1019"/>
        <v>0</v>
      </c>
      <c r="CX557" s="16">
        <f t="shared" si="1019"/>
        <v>0</v>
      </c>
      <c r="CY557" s="16">
        <f t="shared" si="1019"/>
        <v>0</v>
      </c>
      <c r="CZ557" s="16">
        <f t="shared" si="1019"/>
        <v>0</v>
      </c>
      <c r="DA557" s="16">
        <f t="shared" si="1019"/>
        <v>0</v>
      </c>
      <c r="DB557" s="16">
        <f t="shared" si="1019"/>
        <v>0</v>
      </c>
      <c r="DC557" s="16">
        <f t="shared" si="1019"/>
        <v>0</v>
      </c>
      <c r="DD557" s="238">
        <f t="shared" si="1019"/>
        <v>0</v>
      </c>
      <c r="DE557" s="232">
        <f t="shared" ref="DE557:DN566" si="1020">IF($H557&lt;=0,0,MAX(0,MIN($H557,$DE$11)))</f>
        <v>0</v>
      </c>
      <c r="DF557" s="132">
        <f t="shared" si="1020"/>
        <v>0</v>
      </c>
      <c r="DG557" s="132">
        <f t="shared" si="1020"/>
        <v>0</v>
      </c>
      <c r="DH557" s="132">
        <f t="shared" si="1020"/>
        <v>0</v>
      </c>
      <c r="DI557" s="132">
        <f t="shared" si="1020"/>
        <v>0</v>
      </c>
      <c r="DJ557" s="132">
        <f t="shared" si="1020"/>
        <v>0</v>
      </c>
      <c r="DK557" s="132">
        <f t="shared" si="1020"/>
        <v>0</v>
      </c>
      <c r="DL557" s="132">
        <f t="shared" si="1020"/>
        <v>0</v>
      </c>
      <c r="DM557" s="132">
        <f t="shared" si="1020"/>
        <v>0</v>
      </c>
      <c r="DN557" s="233">
        <f t="shared" si="1020"/>
        <v>0</v>
      </c>
      <c r="DO557" s="232">
        <f t="shared" si="950"/>
        <v>0</v>
      </c>
      <c r="DP557" s="132">
        <f t="shared" si="951"/>
        <v>0</v>
      </c>
      <c r="DQ557" s="132">
        <f t="shared" si="952"/>
        <v>0</v>
      </c>
      <c r="DR557" s="132">
        <f t="shared" si="953"/>
        <v>0</v>
      </c>
      <c r="DS557" s="132">
        <f t="shared" si="954"/>
        <v>0</v>
      </c>
      <c r="DT557" s="132">
        <f t="shared" si="955"/>
        <v>0</v>
      </c>
      <c r="DU557" s="132">
        <f t="shared" si="956"/>
        <v>0</v>
      </c>
      <c r="DV557" s="132">
        <f t="shared" si="957"/>
        <v>0</v>
      </c>
      <c r="DW557" s="132">
        <f t="shared" si="958"/>
        <v>0</v>
      </c>
      <c r="DX557" s="233">
        <f t="shared" si="959"/>
        <v>0</v>
      </c>
      <c r="DY557" s="231" t="b">
        <f t="shared" si="996"/>
        <v>0</v>
      </c>
      <c r="DZ557" s="163"/>
      <c r="EA557" s="226" t="str">
        <f t="shared" si="997"/>
        <v/>
      </c>
      <c r="EB557" s="178" t="str">
        <f t="shared" si="998"/>
        <v/>
      </c>
      <c r="EC557" s="178" t="str">
        <f t="shared" si="999"/>
        <v/>
      </c>
      <c r="ED557" s="178" t="str">
        <f t="shared" si="1000"/>
        <v/>
      </c>
      <c r="EE557" s="178" t="str">
        <f t="shared" si="1001"/>
        <v/>
      </c>
      <c r="EF557" s="178" t="str">
        <f t="shared" si="1002"/>
        <v/>
      </c>
      <c r="EG557" s="178" t="str">
        <f t="shared" si="1003"/>
        <v/>
      </c>
      <c r="EH557" s="178" t="str">
        <f t="shared" si="1004"/>
        <v/>
      </c>
      <c r="EI557" s="178" t="str">
        <f t="shared" si="1005"/>
        <v/>
      </c>
      <c r="EJ557" s="227" t="str">
        <f t="shared" si="1006"/>
        <v/>
      </c>
      <c r="EK557" s="230" t="str">
        <f t="shared" si="960"/>
        <v/>
      </c>
      <c r="EL557" s="177" t="str">
        <f t="shared" si="961"/>
        <v/>
      </c>
      <c r="EM557" s="177" t="str">
        <f t="shared" si="962"/>
        <v/>
      </c>
      <c r="EN557" s="177" t="str">
        <f t="shared" si="963"/>
        <v/>
      </c>
      <c r="EO557" s="177" t="str">
        <f t="shared" si="964"/>
        <v/>
      </c>
      <c r="EP557" s="177" t="str">
        <f t="shared" si="965"/>
        <v/>
      </c>
      <c r="EQ557" s="177" t="str">
        <f t="shared" si="966"/>
        <v/>
      </c>
      <c r="ER557" s="177" t="str">
        <f t="shared" si="967"/>
        <v/>
      </c>
      <c r="ES557" s="177" t="str">
        <f t="shared" si="968"/>
        <v/>
      </c>
      <c r="ET557" s="177" t="str">
        <f t="shared" si="969"/>
        <v/>
      </c>
      <c r="EU557" s="229" t="e">
        <f t="shared" si="970"/>
        <v>#VALUE!</v>
      </c>
      <c r="EV557" s="27" t="e">
        <f t="shared" si="971"/>
        <v>#VALUE!</v>
      </c>
      <c r="EW557" s="27" t="e">
        <f t="shared" si="972"/>
        <v>#VALUE!</v>
      </c>
      <c r="EX557" s="28" t="e">
        <f t="shared" si="973"/>
        <v>#VALUE!</v>
      </c>
      <c r="EY557" s="28" t="e">
        <f t="shared" si="974"/>
        <v>#VALUE!</v>
      </c>
      <c r="EZ557" s="28" t="b">
        <f t="shared" si="975"/>
        <v>0</v>
      </c>
      <c r="FA557" s="176" t="str">
        <f t="shared" si="976"/>
        <v/>
      </c>
      <c r="FB557" s="27" t="e" cm="1">
        <f t="array" aca="1" ref="FB557" ca="1">TEXT(RIGHT(10-RIGHT(SUM(INDEX(1*(MID(MID(C557,1,1)*2,ROW(INDIRECT("1:"&amp;LEN(MID(C557,1,1)*2))),1)),,))+MID(C557,2,1)+
SUM(INDEX(1*(MID(MID(C557,3,1)*2,ROW(INDIRECT("1:"&amp;LEN(MID(C557,3,1)*2))),1)),,))+MID(C557,4,1)+
SUM(INDEX(1*(MID(MID(C557,5,1)*2,ROW(INDIRECT("1:"&amp;LEN(MID(C557,5,1)*2))),1)),,))+MID(C557,6,1)+
SUM(INDEX(1*(MID(MID(C557,8,1)*2,ROW(INDIRECT("1:"&amp;LEN(MID(C557,8,1)*2))),1)),,))+MID(C557,9,1)+
SUM(INDEX(1*(MID(MID(C557,10,1)*2,ROW(INDIRECT("1:"&amp;LEN(MID(C557,10,1)*2))),1)),,)),1),1),"0")</f>
        <v>#VALUE!</v>
      </c>
      <c r="FC557" s="27" t="str">
        <f t="shared" si="977"/>
        <v/>
      </c>
      <c r="FD557" s="29" t="b">
        <f t="shared" si="978"/>
        <v>0</v>
      </c>
      <c r="FE557" s="112" t="b">
        <f>IFERROR(MATCH(D557,'Avtal för korttidsarbete'!$G$13:$G$1012,0),TRUE)</f>
        <v>1</v>
      </c>
      <c r="FF557" s="112" t="b">
        <f t="shared" si="1007"/>
        <v>0</v>
      </c>
      <c r="FG557" s="113" t="str" cm="1">
        <f t="array" ref="FG557">IF(FE557=TRUE,"x",INDEX('Avtal för korttidsarbete'!$E$13:$E$1012,$FE557))</f>
        <v>x</v>
      </c>
      <c r="FH557" s="113" t="str" cm="1">
        <f t="array" ref="FH557">IF(FE557=TRUE,"x",INDEX('Avtal för korttidsarbete'!$F$13:$F$1012,$FE557))</f>
        <v>x</v>
      </c>
      <c r="FI557" s="112" t="b">
        <f t="shared" si="1008"/>
        <v>0</v>
      </c>
      <c r="FJ557" s="135">
        <f t="shared" si="1009"/>
        <v>44166</v>
      </c>
      <c r="FK557" s="135">
        <f t="shared" si="1010"/>
        <v>44377</v>
      </c>
      <c r="FL557" s="112" t="b">
        <f t="shared" si="1011"/>
        <v>0</v>
      </c>
      <c r="FM557" s="113">
        <f t="shared" si="1012"/>
        <v>44166</v>
      </c>
      <c r="FN557" s="135">
        <f t="shared" si="1013"/>
        <v>44377</v>
      </c>
      <c r="FO557" s="148" t="b">
        <f>IFERROR(INDEX('Avtal för korttidsarbete'!R:R,MATCH(D557,'Avtal för korttidsarbete'!$G:$G,0)),TRUE)</f>
        <v>1</v>
      </c>
      <c r="FP557" s="135" t="str">
        <f>IF(FO557,"-",INDEX('Avtal för korttidsarbete'!$D:$D,MATCH(D557,'Avtal för korttidsarbete'!$G:$G,0)))</f>
        <v>-</v>
      </c>
      <c r="FQ557" s="113" t="b">
        <f>IFERROR(G557&gt;INDEX(Uppsägningar!E:E,MATCH(C557,Uppsägningar!C:C,0)),FALSE)</f>
        <v>0</v>
      </c>
    </row>
    <row r="558" spans="1:173" x14ac:dyDescent="0.25">
      <c r="A558" s="19">
        <v>542</v>
      </c>
      <c r="B558" s="20"/>
      <c r="C558" s="183"/>
      <c r="D558" s="66"/>
      <c r="E558" s="212">
        <f>IFERROR(INDEX(Admin!$C$7:$C$10,MATCH(FP558,TblNivåValTExt,0)),0)</f>
        <v>0</v>
      </c>
      <c r="F558" s="1"/>
      <c r="G558" s="1"/>
      <c r="H558" s="78"/>
      <c r="I558" s="181"/>
      <c r="J558" s="181"/>
      <c r="K558" s="182"/>
      <c r="L558" s="182"/>
      <c r="M558" s="181"/>
      <c r="N558" s="181"/>
      <c r="O558" s="181"/>
      <c r="P558" s="182"/>
      <c r="Q558" s="182"/>
      <c r="R558" s="181"/>
      <c r="S558" s="181"/>
      <c r="T558" s="181"/>
      <c r="U558" s="182"/>
      <c r="V558" s="182"/>
      <c r="W558" s="181"/>
      <c r="X558" s="181"/>
      <c r="Y558" s="181"/>
      <c r="Z558" s="182"/>
      <c r="AA558" s="182"/>
      <c r="AB558" s="181"/>
      <c r="AC558" s="181"/>
      <c r="AD558" s="181"/>
      <c r="AE558" s="182"/>
      <c r="AF558" s="182"/>
      <c r="AG558" s="181"/>
      <c r="AH558" s="181"/>
      <c r="AI558" s="181"/>
      <c r="AJ558" s="182"/>
      <c r="AK558" s="182"/>
      <c r="AL558" s="181"/>
      <c r="AM558" s="181"/>
      <c r="AN558" s="181"/>
      <c r="AO558" s="182"/>
      <c r="AP558" s="182"/>
      <c r="AQ558" s="181"/>
      <c r="AR558" s="181"/>
      <c r="AS558" s="181"/>
      <c r="AT558" s="182"/>
      <c r="AU558" s="182"/>
      <c r="AV558" s="181"/>
      <c r="AW558" s="181"/>
      <c r="AX558" s="181"/>
      <c r="AY558" s="182"/>
      <c r="AZ558" s="182"/>
      <c r="BA558" s="181"/>
      <c r="BB558" s="181"/>
      <c r="BC558" s="181"/>
      <c r="BD558" s="182"/>
      <c r="BE558" s="182"/>
      <c r="BF558" s="181"/>
      <c r="BG558" s="180">
        <f t="shared" si="979"/>
        <v>0</v>
      </c>
      <c r="BH558" s="116" t="str">
        <f t="shared" si="980"/>
        <v/>
      </c>
      <c r="BI558" s="80" t="b">
        <f t="shared" si="928"/>
        <v>0</v>
      </c>
      <c r="BJ558" s="80" t="str">
        <f t="shared" si="929"/>
        <v/>
      </c>
      <c r="BK558" s="80" t="b">
        <f t="shared" si="981"/>
        <v>0</v>
      </c>
      <c r="BL558" s="13" t="str">
        <f t="shared" si="930"/>
        <v/>
      </c>
      <c r="BM558" s="13" t="b">
        <f t="shared" si="982"/>
        <v>0</v>
      </c>
      <c r="BN558" s="35" t="str">
        <f t="shared" si="931"/>
        <v/>
      </c>
      <c r="BO558" s="13" t="b">
        <f t="shared" si="932"/>
        <v>0</v>
      </c>
      <c r="BP558" s="35" t="str">
        <f t="shared" si="933"/>
        <v/>
      </c>
      <c r="BQ558" s="13" t="b">
        <f t="shared" si="934"/>
        <v>0</v>
      </c>
      <c r="BR558" s="35" t="str">
        <f t="shared" si="935"/>
        <v/>
      </c>
      <c r="BS558" s="35" t="b">
        <f t="shared" si="936"/>
        <v>0</v>
      </c>
      <c r="BT558" s="35" t="str">
        <f t="shared" si="937"/>
        <v/>
      </c>
      <c r="BU558" s="35" t="b">
        <f t="shared" si="938"/>
        <v>0</v>
      </c>
      <c r="BV558" s="35" t="str">
        <f t="shared" si="939"/>
        <v/>
      </c>
      <c r="BW558" s="13" t="b">
        <f t="shared" si="1014"/>
        <v>0</v>
      </c>
      <c r="BX558" s="35" t="str">
        <f t="shared" si="940"/>
        <v/>
      </c>
      <c r="BY558" s="265" t="b">
        <f t="shared" si="983"/>
        <v>0</v>
      </c>
      <c r="BZ558" s="35" t="str">
        <f t="shared" si="941"/>
        <v/>
      </c>
      <c r="CA558" s="265" t="b">
        <f t="shared" si="984"/>
        <v>0</v>
      </c>
      <c r="CB558" s="35" t="str">
        <f t="shared" si="942"/>
        <v/>
      </c>
      <c r="CC558" s="272" t="b">
        <f t="shared" si="985"/>
        <v>0</v>
      </c>
      <c r="CD558" s="35" t="str">
        <f t="shared" si="943"/>
        <v/>
      </c>
      <c r="CE558" s="13" t="b">
        <f t="shared" si="944"/>
        <v>0</v>
      </c>
      <c r="CF558" s="35" t="str">
        <f t="shared" si="945"/>
        <v/>
      </c>
      <c r="CG558" s="179">
        <f t="shared" si="946"/>
        <v>0</v>
      </c>
      <c r="CH558" s="179">
        <f t="shared" si="947"/>
        <v>0</v>
      </c>
      <c r="CI558" s="218">
        <f t="shared" si="986"/>
        <v>0</v>
      </c>
      <c r="CJ558" s="218">
        <f t="shared" si="987"/>
        <v>0</v>
      </c>
      <c r="CK558" s="218">
        <f t="shared" si="988"/>
        <v>0</v>
      </c>
      <c r="CL558" s="218">
        <f t="shared" si="989"/>
        <v>0</v>
      </c>
      <c r="CM558" s="218">
        <f t="shared" si="990"/>
        <v>0</v>
      </c>
      <c r="CN558" s="218">
        <f t="shared" si="991"/>
        <v>0</v>
      </c>
      <c r="CO558" s="218">
        <f t="shared" si="992"/>
        <v>0</v>
      </c>
      <c r="CP558" s="218">
        <f t="shared" si="993"/>
        <v>0</v>
      </c>
      <c r="CQ558" s="218">
        <f t="shared" si="994"/>
        <v>0</v>
      </c>
      <c r="CR558" s="218">
        <f t="shared" si="995"/>
        <v>0</v>
      </c>
      <c r="CS558" s="14">
        <f t="shared" si="948"/>
        <v>0</v>
      </c>
      <c r="CT558" s="236">
        <f t="shared" si="949"/>
        <v>0</v>
      </c>
      <c r="CU558" s="237">
        <f t="shared" si="1019"/>
        <v>0</v>
      </c>
      <c r="CV558" s="16">
        <f t="shared" si="1019"/>
        <v>0</v>
      </c>
      <c r="CW558" s="16">
        <f t="shared" si="1019"/>
        <v>0</v>
      </c>
      <c r="CX558" s="16">
        <f t="shared" si="1019"/>
        <v>0</v>
      </c>
      <c r="CY558" s="16">
        <f t="shared" si="1019"/>
        <v>0</v>
      </c>
      <c r="CZ558" s="16">
        <f t="shared" si="1019"/>
        <v>0</v>
      </c>
      <c r="DA558" s="16">
        <f t="shared" si="1019"/>
        <v>0</v>
      </c>
      <c r="DB558" s="16">
        <f t="shared" si="1019"/>
        <v>0</v>
      </c>
      <c r="DC558" s="16">
        <f t="shared" si="1019"/>
        <v>0</v>
      </c>
      <c r="DD558" s="238">
        <f t="shared" si="1019"/>
        <v>0</v>
      </c>
      <c r="DE558" s="232">
        <f t="shared" si="1020"/>
        <v>0</v>
      </c>
      <c r="DF558" s="132">
        <f t="shared" si="1020"/>
        <v>0</v>
      </c>
      <c r="DG558" s="132">
        <f t="shared" si="1020"/>
        <v>0</v>
      </c>
      <c r="DH558" s="132">
        <f t="shared" si="1020"/>
        <v>0</v>
      </c>
      <c r="DI558" s="132">
        <f t="shared" si="1020"/>
        <v>0</v>
      </c>
      <c r="DJ558" s="132">
        <f t="shared" si="1020"/>
        <v>0</v>
      </c>
      <c r="DK558" s="132">
        <f t="shared" si="1020"/>
        <v>0</v>
      </c>
      <c r="DL558" s="132">
        <f t="shared" si="1020"/>
        <v>0</v>
      </c>
      <c r="DM558" s="132">
        <f t="shared" si="1020"/>
        <v>0</v>
      </c>
      <c r="DN558" s="233">
        <f t="shared" si="1020"/>
        <v>0</v>
      </c>
      <c r="DO558" s="232">
        <f t="shared" si="950"/>
        <v>0</v>
      </c>
      <c r="DP558" s="132">
        <f t="shared" si="951"/>
        <v>0</v>
      </c>
      <c r="DQ558" s="132">
        <f t="shared" si="952"/>
        <v>0</v>
      </c>
      <c r="DR558" s="132">
        <f t="shared" si="953"/>
        <v>0</v>
      </c>
      <c r="DS558" s="132">
        <f t="shared" si="954"/>
        <v>0</v>
      </c>
      <c r="DT558" s="132">
        <f t="shared" si="955"/>
        <v>0</v>
      </c>
      <c r="DU558" s="132">
        <f t="shared" si="956"/>
        <v>0</v>
      </c>
      <c r="DV558" s="132">
        <f t="shared" si="957"/>
        <v>0</v>
      </c>
      <c r="DW558" s="132">
        <f t="shared" si="958"/>
        <v>0</v>
      </c>
      <c r="DX558" s="233">
        <f t="shared" si="959"/>
        <v>0</v>
      </c>
      <c r="DY558" s="231" t="b">
        <f t="shared" si="996"/>
        <v>0</v>
      </c>
      <c r="DZ558" s="163"/>
      <c r="EA558" s="226" t="str">
        <f t="shared" si="997"/>
        <v/>
      </c>
      <c r="EB558" s="178" t="str">
        <f t="shared" si="998"/>
        <v/>
      </c>
      <c r="EC558" s="178" t="str">
        <f t="shared" si="999"/>
        <v/>
      </c>
      <c r="ED558" s="178" t="str">
        <f t="shared" si="1000"/>
        <v/>
      </c>
      <c r="EE558" s="178" t="str">
        <f t="shared" si="1001"/>
        <v/>
      </c>
      <c r="EF558" s="178" t="str">
        <f t="shared" si="1002"/>
        <v/>
      </c>
      <c r="EG558" s="178" t="str">
        <f t="shared" si="1003"/>
        <v/>
      </c>
      <c r="EH558" s="178" t="str">
        <f t="shared" si="1004"/>
        <v/>
      </c>
      <c r="EI558" s="178" t="str">
        <f t="shared" si="1005"/>
        <v/>
      </c>
      <c r="EJ558" s="227" t="str">
        <f t="shared" si="1006"/>
        <v/>
      </c>
      <c r="EK558" s="230" t="str">
        <f t="shared" si="960"/>
        <v/>
      </c>
      <c r="EL558" s="177" t="str">
        <f t="shared" si="961"/>
        <v/>
      </c>
      <c r="EM558" s="177" t="str">
        <f t="shared" si="962"/>
        <v/>
      </c>
      <c r="EN558" s="177" t="str">
        <f t="shared" si="963"/>
        <v/>
      </c>
      <c r="EO558" s="177" t="str">
        <f t="shared" si="964"/>
        <v/>
      </c>
      <c r="EP558" s="177" t="str">
        <f t="shared" si="965"/>
        <v/>
      </c>
      <c r="EQ558" s="177" t="str">
        <f t="shared" si="966"/>
        <v/>
      </c>
      <c r="ER558" s="177" t="str">
        <f t="shared" si="967"/>
        <v/>
      </c>
      <c r="ES558" s="177" t="str">
        <f t="shared" si="968"/>
        <v/>
      </c>
      <c r="ET558" s="177" t="str">
        <f t="shared" si="969"/>
        <v/>
      </c>
      <c r="EU558" s="229" t="e">
        <f t="shared" si="970"/>
        <v>#VALUE!</v>
      </c>
      <c r="EV558" s="27" t="e">
        <f t="shared" si="971"/>
        <v>#VALUE!</v>
      </c>
      <c r="EW558" s="27" t="e">
        <f t="shared" si="972"/>
        <v>#VALUE!</v>
      </c>
      <c r="EX558" s="28" t="e">
        <f t="shared" si="973"/>
        <v>#VALUE!</v>
      </c>
      <c r="EY558" s="28" t="e">
        <f t="shared" si="974"/>
        <v>#VALUE!</v>
      </c>
      <c r="EZ558" s="28" t="b">
        <f t="shared" si="975"/>
        <v>0</v>
      </c>
      <c r="FA558" s="176" t="str">
        <f t="shared" si="976"/>
        <v/>
      </c>
      <c r="FB558" s="27" t="e" cm="1">
        <f t="array" aca="1" ref="FB558" ca="1">TEXT(RIGHT(10-RIGHT(SUM(INDEX(1*(MID(MID(C558,1,1)*2,ROW(INDIRECT("1:"&amp;LEN(MID(C558,1,1)*2))),1)),,))+MID(C558,2,1)+
SUM(INDEX(1*(MID(MID(C558,3,1)*2,ROW(INDIRECT("1:"&amp;LEN(MID(C558,3,1)*2))),1)),,))+MID(C558,4,1)+
SUM(INDEX(1*(MID(MID(C558,5,1)*2,ROW(INDIRECT("1:"&amp;LEN(MID(C558,5,1)*2))),1)),,))+MID(C558,6,1)+
SUM(INDEX(1*(MID(MID(C558,8,1)*2,ROW(INDIRECT("1:"&amp;LEN(MID(C558,8,1)*2))),1)),,))+MID(C558,9,1)+
SUM(INDEX(1*(MID(MID(C558,10,1)*2,ROW(INDIRECT("1:"&amp;LEN(MID(C558,10,1)*2))),1)),,)),1),1),"0")</f>
        <v>#VALUE!</v>
      </c>
      <c r="FC558" s="27" t="str">
        <f t="shared" si="977"/>
        <v/>
      </c>
      <c r="FD558" s="29" t="b">
        <f t="shared" si="978"/>
        <v>0</v>
      </c>
      <c r="FE558" s="112" t="b">
        <f>IFERROR(MATCH(D558,'Avtal för korttidsarbete'!$G$13:$G$1012,0),TRUE)</f>
        <v>1</v>
      </c>
      <c r="FF558" s="112" t="b">
        <f t="shared" si="1007"/>
        <v>0</v>
      </c>
      <c r="FG558" s="113" t="str" cm="1">
        <f t="array" ref="FG558">IF(FE558=TRUE,"x",INDEX('Avtal för korttidsarbete'!$E$13:$E$1012,$FE558))</f>
        <v>x</v>
      </c>
      <c r="FH558" s="113" t="str" cm="1">
        <f t="array" ref="FH558">IF(FE558=TRUE,"x",INDEX('Avtal för korttidsarbete'!$F$13:$F$1012,$FE558))</f>
        <v>x</v>
      </c>
      <c r="FI558" s="112" t="b">
        <f t="shared" si="1008"/>
        <v>0</v>
      </c>
      <c r="FJ558" s="135">
        <f t="shared" si="1009"/>
        <v>44166</v>
      </c>
      <c r="FK558" s="135">
        <f t="shared" si="1010"/>
        <v>44377</v>
      </c>
      <c r="FL558" s="112" t="b">
        <f t="shared" si="1011"/>
        <v>0</v>
      </c>
      <c r="FM558" s="113">
        <f t="shared" si="1012"/>
        <v>44166</v>
      </c>
      <c r="FN558" s="135">
        <f t="shared" si="1013"/>
        <v>44377</v>
      </c>
      <c r="FO558" s="148" t="b">
        <f>IFERROR(INDEX('Avtal för korttidsarbete'!R:R,MATCH(D558,'Avtal för korttidsarbete'!$G:$G,0)),TRUE)</f>
        <v>1</v>
      </c>
      <c r="FP558" s="135" t="str">
        <f>IF(FO558,"-",INDEX('Avtal för korttidsarbete'!$D:$D,MATCH(D558,'Avtal för korttidsarbete'!$G:$G,0)))</f>
        <v>-</v>
      </c>
      <c r="FQ558" s="113" t="b">
        <f>IFERROR(G558&gt;INDEX(Uppsägningar!E:E,MATCH(C558,Uppsägningar!C:C,0)),FALSE)</f>
        <v>0</v>
      </c>
    </row>
    <row r="559" spans="1:173" x14ac:dyDescent="0.25">
      <c r="A559" s="19">
        <v>543</v>
      </c>
      <c r="B559" s="20"/>
      <c r="C559" s="183"/>
      <c r="D559" s="66"/>
      <c r="E559" s="212">
        <f>IFERROR(INDEX(Admin!$C$7:$C$10,MATCH(FP559,TblNivåValTExt,0)),0)</f>
        <v>0</v>
      </c>
      <c r="F559" s="1"/>
      <c r="G559" s="1"/>
      <c r="H559" s="78"/>
      <c r="I559" s="181"/>
      <c r="J559" s="181"/>
      <c r="K559" s="182"/>
      <c r="L559" s="182"/>
      <c r="M559" s="181"/>
      <c r="N559" s="181"/>
      <c r="O559" s="181"/>
      <c r="P559" s="182"/>
      <c r="Q559" s="182"/>
      <c r="R559" s="181"/>
      <c r="S559" s="181"/>
      <c r="T559" s="181"/>
      <c r="U559" s="182"/>
      <c r="V559" s="182"/>
      <c r="W559" s="181"/>
      <c r="X559" s="181"/>
      <c r="Y559" s="181"/>
      <c r="Z559" s="182"/>
      <c r="AA559" s="182"/>
      <c r="AB559" s="181"/>
      <c r="AC559" s="181"/>
      <c r="AD559" s="181"/>
      <c r="AE559" s="182"/>
      <c r="AF559" s="182"/>
      <c r="AG559" s="181"/>
      <c r="AH559" s="181"/>
      <c r="AI559" s="181"/>
      <c r="AJ559" s="182"/>
      <c r="AK559" s="182"/>
      <c r="AL559" s="181"/>
      <c r="AM559" s="181"/>
      <c r="AN559" s="181"/>
      <c r="AO559" s="182"/>
      <c r="AP559" s="182"/>
      <c r="AQ559" s="181"/>
      <c r="AR559" s="181"/>
      <c r="AS559" s="181"/>
      <c r="AT559" s="182"/>
      <c r="AU559" s="182"/>
      <c r="AV559" s="181"/>
      <c r="AW559" s="181"/>
      <c r="AX559" s="181"/>
      <c r="AY559" s="182"/>
      <c r="AZ559" s="182"/>
      <c r="BA559" s="181"/>
      <c r="BB559" s="181"/>
      <c r="BC559" s="181"/>
      <c r="BD559" s="182"/>
      <c r="BE559" s="182"/>
      <c r="BF559" s="181"/>
      <c r="BG559" s="180">
        <f t="shared" si="979"/>
        <v>0</v>
      </c>
      <c r="BH559" s="116" t="str">
        <f t="shared" si="980"/>
        <v/>
      </c>
      <c r="BI559" s="80" t="b">
        <f t="shared" si="928"/>
        <v>0</v>
      </c>
      <c r="BJ559" s="80" t="str">
        <f t="shared" si="929"/>
        <v/>
      </c>
      <c r="BK559" s="80" t="b">
        <f t="shared" si="981"/>
        <v>0</v>
      </c>
      <c r="BL559" s="13" t="str">
        <f t="shared" si="930"/>
        <v/>
      </c>
      <c r="BM559" s="13" t="b">
        <f t="shared" si="982"/>
        <v>0</v>
      </c>
      <c r="BN559" s="35" t="str">
        <f t="shared" si="931"/>
        <v/>
      </c>
      <c r="BO559" s="13" t="b">
        <f t="shared" si="932"/>
        <v>0</v>
      </c>
      <c r="BP559" s="35" t="str">
        <f t="shared" si="933"/>
        <v/>
      </c>
      <c r="BQ559" s="13" t="b">
        <f t="shared" si="934"/>
        <v>0</v>
      </c>
      <c r="BR559" s="35" t="str">
        <f t="shared" si="935"/>
        <v/>
      </c>
      <c r="BS559" s="35" t="b">
        <f t="shared" si="936"/>
        <v>0</v>
      </c>
      <c r="BT559" s="35" t="str">
        <f t="shared" si="937"/>
        <v/>
      </c>
      <c r="BU559" s="35" t="b">
        <f t="shared" si="938"/>
        <v>0</v>
      </c>
      <c r="BV559" s="35" t="str">
        <f t="shared" si="939"/>
        <v/>
      </c>
      <c r="BW559" s="13" t="b">
        <f t="shared" si="1014"/>
        <v>0</v>
      </c>
      <c r="BX559" s="35" t="str">
        <f t="shared" si="940"/>
        <v/>
      </c>
      <c r="BY559" s="265" t="b">
        <f t="shared" si="983"/>
        <v>0</v>
      </c>
      <c r="BZ559" s="35" t="str">
        <f t="shared" si="941"/>
        <v/>
      </c>
      <c r="CA559" s="265" t="b">
        <f t="shared" si="984"/>
        <v>0</v>
      </c>
      <c r="CB559" s="35" t="str">
        <f t="shared" si="942"/>
        <v/>
      </c>
      <c r="CC559" s="272" t="b">
        <f t="shared" si="985"/>
        <v>0</v>
      </c>
      <c r="CD559" s="35" t="str">
        <f t="shared" si="943"/>
        <v/>
      </c>
      <c r="CE559" s="13" t="b">
        <f t="shared" si="944"/>
        <v>0</v>
      </c>
      <c r="CF559" s="35" t="str">
        <f t="shared" si="945"/>
        <v/>
      </c>
      <c r="CG559" s="179">
        <f t="shared" si="946"/>
        <v>0</v>
      </c>
      <c r="CH559" s="179">
        <f t="shared" si="947"/>
        <v>0</v>
      </c>
      <c r="CI559" s="218">
        <f t="shared" si="986"/>
        <v>0</v>
      </c>
      <c r="CJ559" s="218">
        <f t="shared" si="987"/>
        <v>0</v>
      </c>
      <c r="CK559" s="218">
        <f t="shared" si="988"/>
        <v>0</v>
      </c>
      <c r="CL559" s="218">
        <f t="shared" si="989"/>
        <v>0</v>
      </c>
      <c r="CM559" s="218">
        <f t="shared" si="990"/>
        <v>0</v>
      </c>
      <c r="CN559" s="218">
        <f t="shared" si="991"/>
        <v>0</v>
      </c>
      <c r="CO559" s="218">
        <f t="shared" si="992"/>
        <v>0</v>
      </c>
      <c r="CP559" s="218">
        <f t="shared" si="993"/>
        <v>0</v>
      </c>
      <c r="CQ559" s="218">
        <f t="shared" si="994"/>
        <v>0</v>
      </c>
      <c r="CR559" s="218">
        <f t="shared" si="995"/>
        <v>0</v>
      </c>
      <c r="CS559" s="14">
        <f t="shared" si="948"/>
        <v>0</v>
      </c>
      <c r="CT559" s="236">
        <f t="shared" si="949"/>
        <v>0</v>
      </c>
      <c r="CU559" s="237">
        <f t="shared" si="1019"/>
        <v>0</v>
      </c>
      <c r="CV559" s="16">
        <f t="shared" si="1019"/>
        <v>0</v>
      </c>
      <c r="CW559" s="16">
        <f t="shared" si="1019"/>
        <v>0</v>
      </c>
      <c r="CX559" s="16">
        <f t="shared" si="1019"/>
        <v>0</v>
      </c>
      <c r="CY559" s="16">
        <f t="shared" si="1019"/>
        <v>0</v>
      </c>
      <c r="CZ559" s="16">
        <f t="shared" si="1019"/>
        <v>0</v>
      </c>
      <c r="DA559" s="16">
        <f t="shared" si="1019"/>
        <v>0</v>
      </c>
      <c r="DB559" s="16">
        <f t="shared" si="1019"/>
        <v>0</v>
      </c>
      <c r="DC559" s="16">
        <f t="shared" si="1019"/>
        <v>0</v>
      </c>
      <c r="DD559" s="238">
        <f t="shared" si="1019"/>
        <v>0</v>
      </c>
      <c r="DE559" s="232">
        <f t="shared" si="1020"/>
        <v>0</v>
      </c>
      <c r="DF559" s="132">
        <f t="shared" si="1020"/>
        <v>0</v>
      </c>
      <c r="DG559" s="132">
        <f t="shared" si="1020"/>
        <v>0</v>
      </c>
      <c r="DH559" s="132">
        <f t="shared" si="1020"/>
        <v>0</v>
      </c>
      <c r="DI559" s="132">
        <f t="shared" si="1020"/>
        <v>0</v>
      </c>
      <c r="DJ559" s="132">
        <f t="shared" si="1020"/>
        <v>0</v>
      </c>
      <c r="DK559" s="132">
        <f t="shared" si="1020"/>
        <v>0</v>
      </c>
      <c r="DL559" s="132">
        <f t="shared" si="1020"/>
        <v>0</v>
      </c>
      <c r="DM559" s="132">
        <f t="shared" si="1020"/>
        <v>0</v>
      </c>
      <c r="DN559" s="233">
        <f t="shared" si="1020"/>
        <v>0</v>
      </c>
      <c r="DO559" s="232">
        <f t="shared" si="950"/>
        <v>0</v>
      </c>
      <c r="DP559" s="132">
        <f t="shared" si="951"/>
        <v>0</v>
      </c>
      <c r="DQ559" s="132">
        <f t="shared" si="952"/>
        <v>0</v>
      </c>
      <c r="DR559" s="132">
        <f t="shared" si="953"/>
        <v>0</v>
      </c>
      <c r="DS559" s="132">
        <f t="shared" si="954"/>
        <v>0</v>
      </c>
      <c r="DT559" s="132">
        <f t="shared" si="955"/>
        <v>0</v>
      </c>
      <c r="DU559" s="132">
        <f t="shared" si="956"/>
        <v>0</v>
      </c>
      <c r="DV559" s="132">
        <f t="shared" si="957"/>
        <v>0</v>
      </c>
      <c r="DW559" s="132">
        <f t="shared" si="958"/>
        <v>0</v>
      </c>
      <c r="DX559" s="233">
        <f t="shared" si="959"/>
        <v>0</v>
      </c>
      <c r="DY559" s="231" t="b">
        <f t="shared" si="996"/>
        <v>0</v>
      </c>
      <c r="DZ559" s="163"/>
      <c r="EA559" s="226" t="str">
        <f t="shared" si="997"/>
        <v/>
      </c>
      <c r="EB559" s="178" t="str">
        <f t="shared" si="998"/>
        <v/>
      </c>
      <c r="EC559" s="178" t="str">
        <f t="shared" si="999"/>
        <v/>
      </c>
      <c r="ED559" s="178" t="str">
        <f t="shared" si="1000"/>
        <v/>
      </c>
      <c r="EE559" s="178" t="str">
        <f t="shared" si="1001"/>
        <v/>
      </c>
      <c r="EF559" s="178" t="str">
        <f t="shared" si="1002"/>
        <v/>
      </c>
      <c r="EG559" s="178" t="str">
        <f t="shared" si="1003"/>
        <v/>
      </c>
      <c r="EH559" s="178" t="str">
        <f t="shared" si="1004"/>
        <v/>
      </c>
      <c r="EI559" s="178" t="str">
        <f t="shared" si="1005"/>
        <v/>
      </c>
      <c r="EJ559" s="227" t="str">
        <f t="shared" si="1006"/>
        <v/>
      </c>
      <c r="EK559" s="230" t="str">
        <f t="shared" si="960"/>
        <v/>
      </c>
      <c r="EL559" s="177" t="str">
        <f t="shared" si="961"/>
        <v/>
      </c>
      <c r="EM559" s="177" t="str">
        <f t="shared" si="962"/>
        <v/>
      </c>
      <c r="EN559" s="177" t="str">
        <f t="shared" si="963"/>
        <v/>
      </c>
      <c r="EO559" s="177" t="str">
        <f t="shared" si="964"/>
        <v/>
      </c>
      <c r="EP559" s="177" t="str">
        <f t="shared" si="965"/>
        <v/>
      </c>
      <c r="EQ559" s="177" t="str">
        <f t="shared" si="966"/>
        <v/>
      </c>
      <c r="ER559" s="177" t="str">
        <f t="shared" si="967"/>
        <v/>
      </c>
      <c r="ES559" s="177" t="str">
        <f t="shared" si="968"/>
        <v/>
      </c>
      <c r="ET559" s="177" t="str">
        <f t="shared" si="969"/>
        <v/>
      </c>
      <c r="EU559" s="229" t="e">
        <f t="shared" si="970"/>
        <v>#VALUE!</v>
      </c>
      <c r="EV559" s="27" t="e">
        <f t="shared" si="971"/>
        <v>#VALUE!</v>
      </c>
      <c r="EW559" s="27" t="e">
        <f t="shared" si="972"/>
        <v>#VALUE!</v>
      </c>
      <c r="EX559" s="28" t="e">
        <f t="shared" si="973"/>
        <v>#VALUE!</v>
      </c>
      <c r="EY559" s="28" t="e">
        <f t="shared" si="974"/>
        <v>#VALUE!</v>
      </c>
      <c r="EZ559" s="28" t="b">
        <f t="shared" si="975"/>
        <v>0</v>
      </c>
      <c r="FA559" s="176" t="str">
        <f t="shared" si="976"/>
        <v/>
      </c>
      <c r="FB559" s="27" t="e" cm="1">
        <f t="array" aca="1" ref="FB559" ca="1">TEXT(RIGHT(10-RIGHT(SUM(INDEX(1*(MID(MID(C559,1,1)*2,ROW(INDIRECT("1:"&amp;LEN(MID(C559,1,1)*2))),1)),,))+MID(C559,2,1)+
SUM(INDEX(1*(MID(MID(C559,3,1)*2,ROW(INDIRECT("1:"&amp;LEN(MID(C559,3,1)*2))),1)),,))+MID(C559,4,1)+
SUM(INDEX(1*(MID(MID(C559,5,1)*2,ROW(INDIRECT("1:"&amp;LEN(MID(C559,5,1)*2))),1)),,))+MID(C559,6,1)+
SUM(INDEX(1*(MID(MID(C559,8,1)*2,ROW(INDIRECT("1:"&amp;LEN(MID(C559,8,1)*2))),1)),,))+MID(C559,9,1)+
SUM(INDEX(1*(MID(MID(C559,10,1)*2,ROW(INDIRECT("1:"&amp;LEN(MID(C559,10,1)*2))),1)),,)),1),1),"0")</f>
        <v>#VALUE!</v>
      </c>
      <c r="FC559" s="27" t="str">
        <f t="shared" si="977"/>
        <v/>
      </c>
      <c r="FD559" s="29" t="b">
        <f t="shared" si="978"/>
        <v>0</v>
      </c>
      <c r="FE559" s="112" t="b">
        <f>IFERROR(MATCH(D559,'Avtal för korttidsarbete'!$G$13:$G$1012,0),TRUE)</f>
        <v>1</v>
      </c>
      <c r="FF559" s="112" t="b">
        <f t="shared" si="1007"/>
        <v>0</v>
      </c>
      <c r="FG559" s="113" t="str" cm="1">
        <f t="array" ref="FG559">IF(FE559=TRUE,"x",INDEX('Avtal för korttidsarbete'!$E$13:$E$1012,$FE559))</f>
        <v>x</v>
      </c>
      <c r="FH559" s="113" t="str" cm="1">
        <f t="array" ref="FH559">IF(FE559=TRUE,"x",INDEX('Avtal för korttidsarbete'!$F$13:$F$1012,$FE559))</f>
        <v>x</v>
      </c>
      <c r="FI559" s="112" t="b">
        <f t="shared" si="1008"/>
        <v>0</v>
      </c>
      <c r="FJ559" s="135">
        <f t="shared" si="1009"/>
        <v>44166</v>
      </c>
      <c r="FK559" s="135">
        <f t="shared" si="1010"/>
        <v>44377</v>
      </c>
      <c r="FL559" s="112" t="b">
        <f t="shared" si="1011"/>
        <v>0</v>
      </c>
      <c r="FM559" s="113">
        <f t="shared" si="1012"/>
        <v>44166</v>
      </c>
      <c r="FN559" s="135">
        <f t="shared" si="1013"/>
        <v>44377</v>
      </c>
      <c r="FO559" s="148" t="b">
        <f>IFERROR(INDEX('Avtal för korttidsarbete'!R:R,MATCH(D559,'Avtal för korttidsarbete'!$G:$G,0)),TRUE)</f>
        <v>1</v>
      </c>
      <c r="FP559" s="135" t="str">
        <f>IF(FO559,"-",INDEX('Avtal för korttidsarbete'!$D:$D,MATCH(D559,'Avtal för korttidsarbete'!$G:$G,0)))</f>
        <v>-</v>
      </c>
      <c r="FQ559" s="113" t="b">
        <f>IFERROR(G559&gt;INDEX(Uppsägningar!E:E,MATCH(C559,Uppsägningar!C:C,0)),FALSE)</f>
        <v>0</v>
      </c>
    </row>
    <row r="560" spans="1:173" x14ac:dyDescent="0.25">
      <c r="A560" s="19">
        <v>544</v>
      </c>
      <c r="B560" s="20"/>
      <c r="C560" s="183"/>
      <c r="D560" s="66"/>
      <c r="E560" s="212">
        <f>IFERROR(INDEX(Admin!$C$7:$C$10,MATCH(FP560,TblNivåValTExt,0)),0)</f>
        <v>0</v>
      </c>
      <c r="F560" s="1"/>
      <c r="G560" s="1"/>
      <c r="H560" s="78"/>
      <c r="I560" s="181"/>
      <c r="J560" s="181"/>
      <c r="K560" s="182"/>
      <c r="L560" s="182"/>
      <c r="M560" s="181"/>
      <c r="N560" s="181"/>
      <c r="O560" s="181"/>
      <c r="P560" s="182"/>
      <c r="Q560" s="182"/>
      <c r="R560" s="181"/>
      <c r="S560" s="181"/>
      <c r="T560" s="181"/>
      <c r="U560" s="182"/>
      <c r="V560" s="182"/>
      <c r="W560" s="181"/>
      <c r="X560" s="181"/>
      <c r="Y560" s="181"/>
      <c r="Z560" s="182"/>
      <c r="AA560" s="182"/>
      <c r="AB560" s="181"/>
      <c r="AC560" s="181"/>
      <c r="AD560" s="181"/>
      <c r="AE560" s="182"/>
      <c r="AF560" s="182"/>
      <c r="AG560" s="181"/>
      <c r="AH560" s="181"/>
      <c r="AI560" s="181"/>
      <c r="AJ560" s="182"/>
      <c r="AK560" s="182"/>
      <c r="AL560" s="181"/>
      <c r="AM560" s="181"/>
      <c r="AN560" s="181"/>
      <c r="AO560" s="182"/>
      <c r="AP560" s="182"/>
      <c r="AQ560" s="181"/>
      <c r="AR560" s="181"/>
      <c r="AS560" s="181"/>
      <c r="AT560" s="182"/>
      <c r="AU560" s="182"/>
      <c r="AV560" s="181"/>
      <c r="AW560" s="181"/>
      <c r="AX560" s="181"/>
      <c r="AY560" s="182"/>
      <c r="AZ560" s="182"/>
      <c r="BA560" s="181"/>
      <c r="BB560" s="181"/>
      <c r="BC560" s="181"/>
      <c r="BD560" s="182"/>
      <c r="BE560" s="182"/>
      <c r="BF560" s="181"/>
      <c r="BG560" s="180">
        <f t="shared" si="979"/>
        <v>0</v>
      </c>
      <c r="BH560" s="116" t="str">
        <f t="shared" si="980"/>
        <v/>
      </c>
      <c r="BI560" s="80" t="b">
        <f t="shared" si="928"/>
        <v>0</v>
      </c>
      <c r="BJ560" s="80" t="str">
        <f t="shared" si="929"/>
        <v/>
      </c>
      <c r="BK560" s="80" t="b">
        <f t="shared" si="981"/>
        <v>0</v>
      </c>
      <c r="BL560" s="13" t="str">
        <f t="shared" si="930"/>
        <v/>
      </c>
      <c r="BM560" s="13" t="b">
        <f t="shared" si="982"/>
        <v>0</v>
      </c>
      <c r="BN560" s="35" t="str">
        <f t="shared" si="931"/>
        <v/>
      </c>
      <c r="BO560" s="13" t="b">
        <f t="shared" si="932"/>
        <v>0</v>
      </c>
      <c r="BP560" s="35" t="str">
        <f t="shared" si="933"/>
        <v/>
      </c>
      <c r="BQ560" s="13" t="b">
        <f t="shared" si="934"/>
        <v>0</v>
      </c>
      <c r="BR560" s="35" t="str">
        <f t="shared" si="935"/>
        <v/>
      </c>
      <c r="BS560" s="35" t="b">
        <f t="shared" si="936"/>
        <v>0</v>
      </c>
      <c r="BT560" s="35" t="str">
        <f t="shared" si="937"/>
        <v/>
      </c>
      <c r="BU560" s="35" t="b">
        <f t="shared" si="938"/>
        <v>0</v>
      </c>
      <c r="BV560" s="35" t="str">
        <f t="shared" si="939"/>
        <v/>
      </c>
      <c r="BW560" s="13" t="b">
        <f t="shared" si="1014"/>
        <v>0</v>
      </c>
      <c r="BX560" s="35" t="str">
        <f t="shared" si="940"/>
        <v/>
      </c>
      <c r="BY560" s="265" t="b">
        <f t="shared" si="983"/>
        <v>0</v>
      </c>
      <c r="BZ560" s="35" t="str">
        <f t="shared" si="941"/>
        <v/>
      </c>
      <c r="CA560" s="265" t="b">
        <f t="shared" si="984"/>
        <v>0</v>
      </c>
      <c r="CB560" s="35" t="str">
        <f t="shared" si="942"/>
        <v/>
      </c>
      <c r="CC560" s="272" t="b">
        <f t="shared" si="985"/>
        <v>0</v>
      </c>
      <c r="CD560" s="35" t="str">
        <f t="shared" si="943"/>
        <v/>
      </c>
      <c r="CE560" s="13" t="b">
        <f t="shared" si="944"/>
        <v>0</v>
      </c>
      <c r="CF560" s="35" t="str">
        <f t="shared" si="945"/>
        <v/>
      </c>
      <c r="CG560" s="179">
        <f t="shared" si="946"/>
        <v>0</v>
      </c>
      <c r="CH560" s="179">
        <f t="shared" si="947"/>
        <v>0</v>
      </c>
      <c r="CI560" s="218">
        <f t="shared" si="986"/>
        <v>0</v>
      </c>
      <c r="CJ560" s="218">
        <f t="shared" si="987"/>
        <v>0</v>
      </c>
      <c r="CK560" s="218">
        <f t="shared" si="988"/>
        <v>0</v>
      </c>
      <c r="CL560" s="218">
        <f t="shared" si="989"/>
        <v>0</v>
      </c>
      <c r="CM560" s="218">
        <f t="shared" si="990"/>
        <v>0</v>
      </c>
      <c r="CN560" s="218">
        <f t="shared" si="991"/>
        <v>0</v>
      </c>
      <c r="CO560" s="218">
        <f t="shared" si="992"/>
        <v>0</v>
      </c>
      <c r="CP560" s="218">
        <f t="shared" si="993"/>
        <v>0</v>
      </c>
      <c r="CQ560" s="218">
        <f t="shared" si="994"/>
        <v>0</v>
      </c>
      <c r="CR560" s="218">
        <f t="shared" si="995"/>
        <v>0</v>
      </c>
      <c r="CS560" s="14">
        <f t="shared" si="948"/>
        <v>0</v>
      </c>
      <c r="CT560" s="236">
        <f t="shared" si="949"/>
        <v>0</v>
      </c>
      <c r="CU560" s="237">
        <f t="shared" si="1019"/>
        <v>0</v>
      </c>
      <c r="CV560" s="16">
        <f t="shared" si="1019"/>
        <v>0</v>
      </c>
      <c r="CW560" s="16">
        <f t="shared" si="1019"/>
        <v>0</v>
      </c>
      <c r="CX560" s="16">
        <f t="shared" si="1019"/>
        <v>0</v>
      </c>
      <c r="CY560" s="16">
        <f t="shared" si="1019"/>
        <v>0</v>
      </c>
      <c r="CZ560" s="16">
        <f t="shared" si="1019"/>
        <v>0</v>
      </c>
      <c r="DA560" s="16">
        <f t="shared" si="1019"/>
        <v>0</v>
      </c>
      <c r="DB560" s="16">
        <f t="shared" si="1019"/>
        <v>0</v>
      </c>
      <c r="DC560" s="16">
        <f t="shared" si="1019"/>
        <v>0</v>
      </c>
      <c r="DD560" s="238">
        <f t="shared" si="1019"/>
        <v>0</v>
      </c>
      <c r="DE560" s="232">
        <f t="shared" si="1020"/>
        <v>0</v>
      </c>
      <c r="DF560" s="132">
        <f t="shared" si="1020"/>
        <v>0</v>
      </c>
      <c r="DG560" s="132">
        <f t="shared" si="1020"/>
        <v>0</v>
      </c>
      <c r="DH560" s="132">
        <f t="shared" si="1020"/>
        <v>0</v>
      </c>
      <c r="DI560" s="132">
        <f t="shared" si="1020"/>
        <v>0</v>
      </c>
      <c r="DJ560" s="132">
        <f t="shared" si="1020"/>
        <v>0</v>
      </c>
      <c r="DK560" s="132">
        <f t="shared" si="1020"/>
        <v>0</v>
      </c>
      <c r="DL560" s="132">
        <f t="shared" si="1020"/>
        <v>0</v>
      </c>
      <c r="DM560" s="132">
        <f t="shared" si="1020"/>
        <v>0</v>
      </c>
      <c r="DN560" s="233">
        <f t="shared" si="1020"/>
        <v>0</v>
      </c>
      <c r="DO560" s="232">
        <f t="shared" si="950"/>
        <v>0</v>
      </c>
      <c r="DP560" s="132">
        <f t="shared" si="951"/>
        <v>0</v>
      </c>
      <c r="DQ560" s="132">
        <f t="shared" si="952"/>
        <v>0</v>
      </c>
      <c r="DR560" s="132">
        <f t="shared" si="953"/>
        <v>0</v>
      </c>
      <c r="DS560" s="132">
        <f t="shared" si="954"/>
        <v>0</v>
      </c>
      <c r="DT560" s="132">
        <f t="shared" si="955"/>
        <v>0</v>
      </c>
      <c r="DU560" s="132">
        <f t="shared" si="956"/>
        <v>0</v>
      </c>
      <c r="DV560" s="132">
        <f t="shared" si="957"/>
        <v>0</v>
      </c>
      <c r="DW560" s="132">
        <f t="shared" si="958"/>
        <v>0</v>
      </c>
      <c r="DX560" s="233">
        <f t="shared" si="959"/>
        <v>0</v>
      </c>
      <c r="DY560" s="231" t="b">
        <f t="shared" si="996"/>
        <v>0</v>
      </c>
      <c r="DZ560" s="163"/>
      <c r="EA560" s="226" t="str">
        <f t="shared" si="997"/>
        <v/>
      </c>
      <c r="EB560" s="178" t="str">
        <f t="shared" si="998"/>
        <v/>
      </c>
      <c r="EC560" s="178" t="str">
        <f t="shared" si="999"/>
        <v/>
      </c>
      <c r="ED560" s="178" t="str">
        <f t="shared" si="1000"/>
        <v/>
      </c>
      <c r="EE560" s="178" t="str">
        <f t="shared" si="1001"/>
        <v/>
      </c>
      <c r="EF560" s="178" t="str">
        <f t="shared" si="1002"/>
        <v/>
      </c>
      <c r="EG560" s="178" t="str">
        <f t="shared" si="1003"/>
        <v/>
      </c>
      <c r="EH560" s="178" t="str">
        <f t="shared" si="1004"/>
        <v/>
      </c>
      <c r="EI560" s="178" t="str">
        <f t="shared" si="1005"/>
        <v/>
      </c>
      <c r="EJ560" s="227" t="str">
        <f t="shared" si="1006"/>
        <v/>
      </c>
      <c r="EK560" s="230" t="str">
        <f t="shared" si="960"/>
        <v/>
      </c>
      <c r="EL560" s="177" t="str">
        <f t="shared" si="961"/>
        <v/>
      </c>
      <c r="EM560" s="177" t="str">
        <f t="shared" si="962"/>
        <v/>
      </c>
      <c r="EN560" s="177" t="str">
        <f t="shared" si="963"/>
        <v/>
      </c>
      <c r="EO560" s="177" t="str">
        <f t="shared" si="964"/>
        <v/>
      </c>
      <c r="EP560" s="177" t="str">
        <f t="shared" si="965"/>
        <v/>
      </c>
      <c r="EQ560" s="177" t="str">
        <f t="shared" si="966"/>
        <v/>
      </c>
      <c r="ER560" s="177" t="str">
        <f t="shared" si="967"/>
        <v/>
      </c>
      <c r="ES560" s="177" t="str">
        <f t="shared" si="968"/>
        <v/>
      </c>
      <c r="ET560" s="177" t="str">
        <f t="shared" si="969"/>
        <v/>
      </c>
      <c r="EU560" s="229" t="e">
        <f t="shared" si="970"/>
        <v>#VALUE!</v>
      </c>
      <c r="EV560" s="27" t="e">
        <f t="shared" si="971"/>
        <v>#VALUE!</v>
      </c>
      <c r="EW560" s="27" t="e">
        <f t="shared" si="972"/>
        <v>#VALUE!</v>
      </c>
      <c r="EX560" s="28" t="e">
        <f t="shared" si="973"/>
        <v>#VALUE!</v>
      </c>
      <c r="EY560" s="28" t="e">
        <f t="shared" si="974"/>
        <v>#VALUE!</v>
      </c>
      <c r="EZ560" s="28" t="b">
        <f t="shared" si="975"/>
        <v>0</v>
      </c>
      <c r="FA560" s="176" t="str">
        <f t="shared" si="976"/>
        <v/>
      </c>
      <c r="FB560" s="27" t="e" cm="1">
        <f t="array" aca="1" ref="FB560" ca="1">TEXT(RIGHT(10-RIGHT(SUM(INDEX(1*(MID(MID(C560,1,1)*2,ROW(INDIRECT("1:"&amp;LEN(MID(C560,1,1)*2))),1)),,))+MID(C560,2,1)+
SUM(INDEX(1*(MID(MID(C560,3,1)*2,ROW(INDIRECT("1:"&amp;LEN(MID(C560,3,1)*2))),1)),,))+MID(C560,4,1)+
SUM(INDEX(1*(MID(MID(C560,5,1)*2,ROW(INDIRECT("1:"&amp;LEN(MID(C560,5,1)*2))),1)),,))+MID(C560,6,1)+
SUM(INDEX(1*(MID(MID(C560,8,1)*2,ROW(INDIRECT("1:"&amp;LEN(MID(C560,8,1)*2))),1)),,))+MID(C560,9,1)+
SUM(INDEX(1*(MID(MID(C560,10,1)*2,ROW(INDIRECT("1:"&amp;LEN(MID(C560,10,1)*2))),1)),,)),1),1),"0")</f>
        <v>#VALUE!</v>
      </c>
      <c r="FC560" s="27" t="str">
        <f t="shared" si="977"/>
        <v/>
      </c>
      <c r="FD560" s="29" t="b">
        <f t="shared" si="978"/>
        <v>0</v>
      </c>
      <c r="FE560" s="112" t="b">
        <f>IFERROR(MATCH(D560,'Avtal för korttidsarbete'!$G$13:$G$1012,0),TRUE)</f>
        <v>1</v>
      </c>
      <c r="FF560" s="112" t="b">
        <f t="shared" si="1007"/>
        <v>0</v>
      </c>
      <c r="FG560" s="113" t="str" cm="1">
        <f t="array" ref="FG560">IF(FE560=TRUE,"x",INDEX('Avtal för korttidsarbete'!$E$13:$E$1012,$FE560))</f>
        <v>x</v>
      </c>
      <c r="FH560" s="113" t="str" cm="1">
        <f t="array" ref="FH560">IF(FE560=TRUE,"x",INDEX('Avtal för korttidsarbete'!$F$13:$F$1012,$FE560))</f>
        <v>x</v>
      </c>
      <c r="FI560" s="112" t="b">
        <f t="shared" si="1008"/>
        <v>0</v>
      </c>
      <c r="FJ560" s="135">
        <f t="shared" si="1009"/>
        <v>44166</v>
      </c>
      <c r="FK560" s="135">
        <f t="shared" si="1010"/>
        <v>44377</v>
      </c>
      <c r="FL560" s="112" t="b">
        <f t="shared" si="1011"/>
        <v>0</v>
      </c>
      <c r="FM560" s="113">
        <f t="shared" si="1012"/>
        <v>44166</v>
      </c>
      <c r="FN560" s="135">
        <f t="shared" si="1013"/>
        <v>44377</v>
      </c>
      <c r="FO560" s="148" t="b">
        <f>IFERROR(INDEX('Avtal för korttidsarbete'!R:R,MATCH(D560,'Avtal för korttidsarbete'!$G:$G,0)),TRUE)</f>
        <v>1</v>
      </c>
      <c r="FP560" s="135" t="str">
        <f>IF(FO560,"-",INDEX('Avtal för korttidsarbete'!$D:$D,MATCH(D560,'Avtal för korttidsarbete'!$G:$G,0)))</f>
        <v>-</v>
      </c>
      <c r="FQ560" s="113" t="b">
        <f>IFERROR(G560&gt;INDEX(Uppsägningar!E:E,MATCH(C560,Uppsägningar!C:C,0)),FALSE)</f>
        <v>0</v>
      </c>
    </row>
    <row r="561" spans="1:173" x14ac:dyDescent="0.25">
      <c r="A561" s="19">
        <v>545</v>
      </c>
      <c r="B561" s="20"/>
      <c r="C561" s="183"/>
      <c r="D561" s="66"/>
      <c r="E561" s="212">
        <f>IFERROR(INDEX(Admin!$C$7:$C$10,MATCH(FP561,TblNivåValTExt,0)),0)</f>
        <v>0</v>
      </c>
      <c r="F561" s="1"/>
      <c r="G561" s="1"/>
      <c r="H561" s="78"/>
      <c r="I561" s="181"/>
      <c r="J561" s="181"/>
      <c r="K561" s="182"/>
      <c r="L561" s="182"/>
      <c r="M561" s="181"/>
      <c r="N561" s="181"/>
      <c r="O561" s="181"/>
      <c r="P561" s="182"/>
      <c r="Q561" s="182"/>
      <c r="R561" s="181"/>
      <c r="S561" s="181"/>
      <c r="T561" s="181"/>
      <c r="U561" s="182"/>
      <c r="V561" s="182"/>
      <c r="W561" s="181"/>
      <c r="X561" s="181"/>
      <c r="Y561" s="181"/>
      <c r="Z561" s="182"/>
      <c r="AA561" s="182"/>
      <c r="AB561" s="181"/>
      <c r="AC561" s="181"/>
      <c r="AD561" s="181"/>
      <c r="AE561" s="182"/>
      <c r="AF561" s="182"/>
      <c r="AG561" s="181"/>
      <c r="AH561" s="181"/>
      <c r="AI561" s="181"/>
      <c r="AJ561" s="182"/>
      <c r="AK561" s="182"/>
      <c r="AL561" s="181"/>
      <c r="AM561" s="181"/>
      <c r="AN561" s="181"/>
      <c r="AO561" s="182"/>
      <c r="AP561" s="182"/>
      <c r="AQ561" s="181"/>
      <c r="AR561" s="181"/>
      <c r="AS561" s="181"/>
      <c r="AT561" s="182"/>
      <c r="AU561" s="182"/>
      <c r="AV561" s="181"/>
      <c r="AW561" s="181"/>
      <c r="AX561" s="181"/>
      <c r="AY561" s="182"/>
      <c r="AZ561" s="182"/>
      <c r="BA561" s="181"/>
      <c r="BB561" s="181"/>
      <c r="BC561" s="181"/>
      <c r="BD561" s="182"/>
      <c r="BE561" s="182"/>
      <c r="BF561" s="181"/>
      <c r="BG561" s="180">
        <f t="shared" si="979"/>
        <v>0</v>
      </c>
      <c r="BH561" s="116" t="str">
        <f t="shared" si="980"/>
        <v/>
      </c>
      <c r="BI561" s="80" t="b">
        <f t="shared" si="928"/>
        <v>0</v>
      </c>
      <c r="BJ561" s="80" t="str">
        <f t="shared" si="929"/>
        <v/>
      </c>
      <c r="BK561" s="80" t="b">
        <f t="shared" si="981"/>
        <v>0</v>
      </c>
      <c r="BL561" s="13" t="str">
        <f t="shared" si="930"/>
        <v/>
      </c>
      <c r="BM561" s="13" t="b">
        <f t="shared" si="982"/>
        <v>0</v>
      </c>
      <c r="BN561" s="35" t="str">
        <f t="shared" si="931"/>
        <v/>
      </c>
      <c r="BO561" s="13" t="b">
        <f t="shared" si="932"/>
        <v>0</v>
      </c>
      <c r="BP561" s="35" t="str">
        <f t="shared" si="933"/>
        <v/>
      </c>
      <c r="BQ561" s="13" t="b">
        <f t="shared" si="934"/>
        <v>0</v>
      </c>
      <c r="BR561" s="35" t="str">
        <f t="shared" si="935"/>
        <v/>
      </c>
      <c r="BS561" s="35" t="b">
        <f t="shared" si="936"/>
        <v>0</v>
      </c>
      <c r="BT561" s="35" t="str">
        <f t="shared" si="937"/>
        <v/>
      </c>
      <c r="BU561" s="35" t="b">
        <f t="shared" si="938"/>
        <v>0</v>
      </c>
      <c r="BV561" s="35" t="str">
        <f t="shared" si="939"/>
        <v/>
      </c>
      <c r="BW561" s="13" t="b">
        <f t="shared" si="1014"/>
        <v>0</v>
      </c>
      <c r="BX561" s="35" t="str">
        <f t="shared" si="940"/>
        <v/>
      </c>
      <c r="BY561" s="265" t="b">
        <f t="shared" si="983"/>
        <v>0</v>
      </c>
      <c r="BZ561" s="35" t="str">
        <f t="shared" si="941"/>
        <v/>
      </c>
      <c r="CA561" s="265" t="b">
        <f t="shared" si="984"/>
        <v>0</v>
      </c>
      <c r="CB561" s="35" t="str">
        <f t="shared" si="942"/>
        <v/>
      </c>
      <c r="CC561" s="272" t="b">
        <f t="shared" si="985"/>
        <v>0</v>
      </c>
      <c r="CD561" s="35" t="str">
        <f t="shared" si="943"/>
        <v/>
      </c>
      <c r="CE561" s="13" t="b">
        <f t="shared" si="944"/>
        <v>0</v>
      </c>
      <c r="CF561" s="35" t="str">
        <f t="shared" si="945"/>
        <v/>
      </c>
      <c r="CG561" s="179">
        <f t="shared" si="946"/>
        <v>0</v>
      </c>
      <c r="CH561" s="179">
        <f t="shared" si="947"/>
        <v>0</v>
      </c>
      <c r="CI561" s="218">
        <f t="shared" si="986"/>
        <v>0</v>
      </c>
      <c r="CJ561" s="218">
        <f t="shared" si="987"/>
        <v>0</v>
      </c>
      <c r="CK561" s="218">
        <f t="shared" si="988"/>
        <v>0</v>
      </c>
      <c r="CL561" s="218">
        <f t="shared" si="989"/>
        <v>0</v>
      </c>
      <c r="CM561" s="218">
        <f t="shared" si="990"/>
        <v>0</v>
      </c>
      <c r="CN561" s="218">
        <f t="shared" si="991"/>
        <v>0</v>
      </c>
      <c r="CO561" s="218">
        <f t="shared" si="992"/>
        <v>0</v>
      </c>
      <c r="CP561" s="218">
        <f t="shared" si="993"/>
        <v>0</v>
      </c>
      <c r="CQ561" s="218">
        <f t="shared" si="994"/>
        <v>0</v>
      </c>
      <c r="CR561" s="218">
        <f t="shared" si="995"/>
        <v>0</v>
      </c>
      <c r="CS561" s="14">
        <f t="shared" si="948"/>
        <v>0</v>
      </c>
      <c r="CT561" s="236">
        <f t="shared" si="949"/>
        <v>0</v>
      </c>
      <c r="CU561" s="237">
        <f t="shared" si="1019"/>
        <v>0</v>
      </c>
      <c r="CV561" s="16">
        <f t="shared" si="1019"/>
        <v>0</v>
      </c>
      <c r="CW561" s="16">
        <f t="shared" si="1019"/>
        <v>0</v>
      </c>
      <c r="CX561" s="16">
        <f t="shared" si="1019"/>
        <v>0</v>
      </c>
      <c r="CY561" s="16">
        <f t="shared" si="1019"/>
        <v>0</v>
      </c>
      <c r="CZ561" s="16">
        <f t="shared" si="1019"/>
        <v>0</v>
      </c>
      <c r="DA561" s="16">
        <f t="shared" si="1019"/>
        <v>0</v>
      </c>
      <c r="DB561" s="16">
        <f t="shared" si="1019"/>
        <v>0</v>
      </c>
      <c r="DC561" s="16">
        <f t="shared" si="1019"/>
        <v>0</v>
      </c>
      <c r="DD561" s="238">
        <f t="shared" si="1019"/>
        <v>0</v>
      </c>
      <c r="DE561" s="232">
        <f t="shared" si="1020"/>
        <v>0</v>
      </c>
      <c r="DF561" s="132">
        <f t="shared" si="1020"/>
        <v>0</v>
      </c>
      <c r="DG561" s="132">
        <f t="shared" si="1020"/>
        <v>0</v>
      </c>
      <c r="DH561" s="132">
        <f t="shared" si="1020"/>
        <v>0</v>
      </c>
      <c r="DI561" s="132">
        <f t="shared" si="1020"/>
        <v>0</v>
      </c>
      <c r="DJ561" s="132">
        <f t="shared" si="1020"/>
        <v>0</v>
      </c>
      <c r="DK561" s="132">
        <f t="shared" si="1020"/>
        <v>0</v>
      </c>
      <c r="DL561" s="132">
        <f t="shared" si="1020"/>
        <v>0</v>
      </c>
      <c r="DM561" s="132">
        <f t="shared" si="1020"/>
        <v>0</v>
      </c>
      <c r="DN561" s="233">
        <f t="shared" si="1020"/>
        <v>0</v>
      </c>
      <c r="DO561" s="232">
        <f t="shared" si="950"/>
        <v>0</v>
      </c>
      <c r="DP561" s="132">
        <f t="shared" si="951"/>
        <v>0</v>
      </c>
      <c r="DQ561" s="132">
        <f t="shared" si="952"/>
        <v>0</v>
      </c>
      <c r="DR561" s="132">
        <f t="shared" si="953"/>
        <v>0</v>
      </c>
      <c r="DS561" s="132">
        <f t="shared" si="954"/>
        <v>0</v>
      </c>
      <c r="DT561" s="132">
        <f t="shared" si="955"/>
        <v>0</v>
      </c>
      <c r="DU561" s="132">
        <f t="shared" si="956"/>
        <v>0</v>
      </c>
      <c r="DV561" s="132">
        <f t="shared" si="957"/>
        <v>0</v>
      </c>
      <c r="DW561" s="132">
        <f t="shared" si="958"/>
        <v>0</v>
      </c>
      <c r="DX561" s="233">
        <f t="shared" si="959"/>
        <v>0</v>
      </c>
      <c r="DY561" s="231" t="b">
        <f t="shared" si="996"/>
        <v>0</v>
      </c>
      <c r="DZ561" s="163"/>
      <c r="EA561" s="226" t="str">
        <f t="shared" si="997"/>
        <v/>
      </c>
      <c r="EB561" s="178" t="str">
        <f t="shared" si="998"/>
        <v/>
      </c>
      <c r="EC561" s="178" t="str">
        <f t="shared" si="999"/>
        <v/>
      </c>
      <c r="ED561" s="178" t="str">
        <f t="shared" si="1000"/>
        <v/>
      </c>
      <c r="EE561" s="178" t="str">
        <f t="shared" si="1001"/>
        <v/>
      </c>
      <c r="EF561" s="178" t="str">
        <f t="shared" si="1002"/>
        <v/>
      </c>
      <c r="EG561" s="178" t="str">
        <f t="shared" si="1003"/>
        <v/>
      </c>
      <c r="EH561" s="178" t="str">
        <f t="shared" si="1004"/>
        <v/>
      </c>
      <c r="EI561" s="178" t="str">
        <f t="shared" si="1005"/>
        <v/>
      </c>
      <c r="EJ561" s="227" t="str">
        <f t="shared" si="1006"/>
        <v/>
      </c>
      <c r="EK561" s="230" t="str">
        <f t="shared" si="960"/>
        <v/>
      </c>
      <c r="EL561" s="177" t="str">
        <f t="shared" si="961"/>
        <v/>
      </c>
      <c r="EM561" s="177" t="str">
        <f t="shared" si="962"/>
        <v/>
      </c>
      <c r="EN561" s="177" t="str">
        <f t="shared" si="963"/>
        <v/>
      </c>
      <c r="EO561" s="177" t="str">
        <f t="shared" si="964"/>
        <v/>
      </c>
      <c r="EP561" s="177" t="str">
        <f t="shared" si="965"/>
        <v/>
      </c>
      <c r="EQ561" s="177" t="str">
        <f t="shared" si="966"/>
        <v/>
      </c>
      <c r="ER561" s="177" t="str">
        <f t="shared" si="967"/>
        <v/>
      </c>
      <c r="ES561" s="177" t="str">
        <f t="shared" si="968"/>
        <v/>
      </c>
      <c r="ET561" s="177" t="str">
        <f t="shared" si="969"/>
        <v/>
      </c>
      <c r="EU561" s="229" t="e">
        <f t="shared" si="970"/>
        <v>#VALUE!</v>
      </c>
      <c r="EV561" s="27" t="e">
        <f t="shared" si="971"/>
        <v>#VALUE!</v>
      </c>
      <c r="EW561" s="27" t="e">
        <f t="shared" si="972"/>
        <v>#VALUE!</v>
      </c>
      <c r="EX561" s="28" t="e">
        <f t="shared" si="973"/>
        <v>#VALUE!</v>
      </c>
      <c r="EY561" s="28" t="e">
        <f t="shared" si="974"/>
        <v>#VALUE!</v>
      </c>
      <c r="EZ561" s="28" t="b">
        <f t="shared" si="975"/>
        <v>0</v>
      </c>
      <c r="FA561" s="176" t="str">
        <f t="shared" si="976"/>
        <v/>
      </c>
      <c r="FB561" s="27" t="e" cm="1">
        <f t="array" aca="1" ref="FB561" ca="1">TEXT(RIGHT(10-RIGHT(SUM(INDEX(1*(MID(MID(C561,1,1)*2,ROW(INDIRECT("1:"&amp;LEN(MID(C561,1,1)*2))),1)),,))+MID(C561,2,1)+
SUM(INDEX(1*(MID(MID(C561,3,1)*2,ROW(INDIRECT("1:"&amp;LEN(MID(C561,3,1)*2))),1)),,))+MID(C561,4,1)+
SUM(INDEX(1*(MID(MID(C561,5,1)*2,ROW(INDIRECT("1:"&amp;LEN(MID(C561,5,1)*2))),1)),,))+MID(C561,6,1)+
SUM(INDEX(1*(MID(MID(C561,8,1)*2,ROW(INDIRECT("1:"&amp;LEN(MID(C561,8,1)*2))),1)),,))+MID(C561,9,1)+
SUM(INDEX(1*(MID(MID(C561,10,1)*2,ROW(INDIRECT("1:"&amp;LEN(MID(C561,10,1)*2))),1)),,)),1),1),"0")</f>
        <v>#VALUE!</v>
      </c>
      <c r="FC561" s="27" t="str">
        <f t="shared" si="977"/>
        <v/>
      </c>
      <c r="FD561" s="29" t="b">
        <f t="shared" si="978"/>
        <v>0</v>
      </c>
      <c r="FE561" s="112" t="b">
        <f>IFERROR(MATCH(D561,'Avtal för korttidsarbete'!$G$13:$G$1012,0),TRUE)</f>
        <v>1</v>
      </c>
      <c r="FF561" s="112" t="b">
        <f t="shared" si="1007"/>
        <v>0</v>
      </c>
      <c r="FG561" s="113" t="str" cm="1">
        <f t="array" ref="FG561">IF(FE561=TRUE,"x",INDEX('Avtal för korttidsarbete'!$E$13:$E$1012,$FE561))</f>
        <v>x</v>
      </c>
      <c r="FH561" s="113" t="str" cm="1">
        <f t="array" ref="FH561">IF(FE561=TRUE,"x",INDEX('Avtal för korttidsarbete'!$F$13:$F$1012,$FE561))</f>
        <v>x</v>
      </c>
      <c r="FI561" s="112" t="b">
        <f t="shared" si="1008"/>
        <v>0</v>
      </c>
      <c r="FJ561" s="135">
        <f t="shared" si="1009"/>
        <v>44166</v>
      </c>
      <c r="FK561" s="135">
        <f t="shared" si="1010"/>
        <v>44377</v>
      </c>
      <c r="FL561" s="112" t="b">
        <f t="shared" si="1011"/>
        <v>0</v>
      </c>
      <c r="FM561" s="113">
        <f t="shared" si="1012"/>
        <v>44166</v>
      </c>
      <c r="FN561" s="135">
        <f t="shared" si="1013"/>
        <v>44377</v>
      </c>
      <c r="FO561" s="148" t="b">
        <f>IFERROR(INDEX('Avtal för korttidsarbete'!R:R,MATCH(D561,'Avtal för korttidsarbete'!$G:$G,0)),TRUE)</f>
        <v>1</v>
      </c>
      <c r="FP561" s="135" t="str">
        <f>IF(FO561,"-",INDEX('Avtal för korttidsarbete'!$D:$D,MATCH(D561,'Avtal för korttidsarbete'!$G:$G,0)))</f>
        <v>-</v>
      </c>
      <c r="FQ561" s="113" t="b">
        <f>IFERROR(G561&gt;INDEX(Uppsägningar!E:E,MATCH(C561,Uppsägningar!C:C,0)),FALSE)</f>
        <v>0</v>
      </c>
    </row>
    <row r="562" spans="1:173" x14ac:dyDescent="0.25">
      <c r="A562" s="19">
        <v>546</v>
      </c>
      <c r="B562" s="20"/>
      <c r="C562" s="183"/>
      <c r="D562" s="66"/>
      <c r="E562" s="212">
        <f>IFERROR(INDEX(Admin!$C$7:$C$10,MATCH(FP562,TblNivåValTExt,0)),0)</f>
        <v>0</v>
      </c>
      <c r="F562" s="1"/>
      <c r="G562" s="1"/>
      <c r="H562" s="78"/>
      <c r="I562" s="181"/>
      <c r="J562" s="181"/>
      <c r="K562" s="182"/>
      <c r="L562" s="182"/>
      <c r="M562" s="181"/>
      <c r="N562" s="181"/>
      <c r="O562" s="181"/>
      <c r="P562" s="182"/>
      <c r="Q562" s="182"/>
      <c r="R562" s="181"/>
      <c r="S562" s="181"/>
      <c r="T562" s="181"/>
      <c r="U562" s="182"/>
      <c r="V562" s="182"/>
      <c r="W562" s="181"/>
      <c r="X562" s="181"/>
      <c r="Y562" s="181"/>
      <c r="Z562" s="182"/>
      <c r="AA562" s="182"/>
      <c r="AB562" s="181"/>
      <c r="AC562" s="181"/>
      <c r="AD562" s="181"/>
      <c r="AE562" s="182"/>
      <c r="AF562" s="182"/>
      <c r="AG562" s="181"/>
      <c r="AH562" s="181"/>
      <c r="AI562" s="181"/>
      <c r="AJ562" s="182"/>
      <c r="AK562" s="182"/>
      <c r="AL562" s="181"/>
      <c r="AM562" s="181"/>
      <c r="AN562" s="181"/>
      <c r="AO562" s="182"/>
      <c r="AP562" s="182"/>
      <c r="AQ562" s="181"/>
      <c r="AR562" s="181"/>
      <c r="AS562" s="181"/>
      <c r="AT562" s="182"/>
      <c r="AU562" s="182"/>
      <c r="AV562" s="181"/>
      <c r="AW562" s="181"/>
      <c r="AX562" s="181"/>
      <c r="AY562" s="182"/>
      <c r="AZ562" s="182"/>
      <c r="BA562" s="181"/>
      <c r="BB562" s="181"/>
      <c r="BC562" s="181"/>
      <c r="BD562" s="182"/>
      <c r="BE562" s="182"/>
      <c r="BF562" s="181"/>
      <c r="BG562" s="180">
        <f t="shared" si="979"/>
        <v>0</v>
      </c>
      <c r="BH562" s="116" t="str">
        <f t="shared" si="980"/>
        <v/>
      </c>
      <c r="BI562" s="80" t="b">
        <f t="shared" si="928"/>
        <v>0</v>
      </c>
      <c r="BJ562" s="80" t="str">
        <f t="shared" si="929"/>
        <v/>
      </c>
      <c r="BK562" s="80" t="b">
        <f t="shared" si="981"/>
        <v>0</v>
      </c>
      <c r="BL562" s="13" t="str">
        <f t="shared" si="930"/>
        <v/>
      </c>
      <c r="BM562" s="13" t="b">
        <f t="shared" si="982"/>
        <v>0</v>
      </c>
      <c r="BN562" s="35" t="str">
        <f t="shared" si="931"/>
        <v/>
      </c>
      <c r="BO562" s="13" t="b">
        <f t="shared" si="932"/>
        <v>0</v>
      </c>
      <c r="BP562" s="35" t="str">
        <f t="shared" si="933"/>
        <v/>
      </c>
      <c r="BQ562" s="13" t="b">
        <f t="shared" si="934"/>
        <v>0</v>
      </c>
      <c r="BR562" s="35" t="str">
        <f t="shared" si="935"/>
        <v/>
      </c>
      <c r="BS562" s="35" t="b">
        <f t="shared" si="936"/>
        <v>0</v>
      </c>
      <c r="BT562" s="35" t="str">
        <f t="shared" si="937"/>
        <v/>
      </c>
      <c r="BU562" s="35" t="b">
        <f t="shared" si="938"/>
        <v>0</v>
      </c>
      <c r="BV562" s="35" t="str">
        <f t="shared" si="939"/>
        <v/>
      </c>
      <c r="BW562" s="13" t="b">
        <f t="shared" si="1014"/>
        <v>0</v>
      </c>
      <c r="BX562" s="35" t="str">
        <f t="shared" si="940"/>
        <v/>
      </c>
      <c r="BY562" s="265" t="b">
        <f t="shared" si="983"/>
        <v>0</v>
      </c>
      <c r="BZ562" s="35" t="str">
        <f t="shared" si="941"/>
        <v/>
      </c>
      <c r="CA562" s="265" t="b">
        <f t="shared" si="984"/>
        <v>0</v>
      </c>
      <c r="CB562" s="35" t="str">
        <f t="shared" si="942"/>
        <v/>
      </c>
      <c r="CC562" s="272" t="b">
        <f t="shared" si="985"/>
        <v>0</v>
      </c>
      <c r="CD562" s="35" t="str">
        <f t="shared" si="943"/>
        <v/>
      </c>
      <c r="CE562" s="13" t="b">
        <f t="shared" si="944"/>
        <v>0</v>
      </c>
      <c r="CF562" s="35" t="str">
        <f t="shared" si="945"/>
        <v/>
      </c>
      <c r="CG562" s="179">
        <f t="shared" si="946"/>
        <v>0</v>
      </c>
      <c r="CH562" s="179">
        <f t="shared" si="947"/>
        <v>0</v>
      </c>
      <c r="CI562" s="218">
        <f t="shared" si="986"/>
        <v>0</v>
      </c>
      <c r="CJ562" s="218">
        <f t="shared" si="987"/>
        <v>0</v>
      </c>
      <c r="CK562" s="218">
        <f t="shared" si="988"/>
        <v>0</v>
      </c>
      <c r="CL562" s="218">
        <f t="shared" si="989"/>
        <v>0</v>
      </c>
      <c r="CM562" s="218">
        <f t="shared" si="990"/>
        <v>0</v>
      </c>
      <c r="CN562" s="218">
        <f t="shared" si="991"/>
        <v>0</v>
      </c>
      <c r="CO562" s="218">
        <f t="shared" si="992"/>
        <v>0</v>
      </c>
      <c r="CP562" s="218">
        <f t="shared" si="993"/>
        <v>0</v>
      </c>
      <c r="CQ562" s="218">
        <f t="shared" si="994"/>
        <v>0</v>
      </c>
      <c r="CR562" s="218">
        <f t="shared" si="995"/>
        <v>0</v>
      </c>
      <c r="CS562" s="14">
        <f t="shared" si="948"/>
        <v>0</v>
      </c>
      <c r="CT562" s="236">
        <f t="shared" si="949"/>
        <v>0</v>
      </c>
      <c r="CU562" s="237">
        <f t="shared" si="1019"/>
        <v>0</v>
      </c>
      <c r="CV562" s="16">
        <f t="shared" si="1019"/>
        <v>0</v>
      </c>
      <c r="CW562" s="16">
        <f t="shared" si="1019"/>
        <v>0</v>
      </c>
      <c r="CX562" s="16">
        <f t="shared" si="1019"/>
        <v>0</v>
      </c>
      <c r="CY562" s="16">
        <f t="shared" si="1019"/>
        <v>0</v>
      </c>
      <c r="CZ562" s="16">
        <f t="shared" si="1019"/>
        <v>0</v>
      </c>
      <c r="DA562" s="16">
        <f t="shared" si="1019"/>
        <v>0</v>
      </c>
      <c r="DB562" s="16">
        <f t="shared" si="1019"/>
        <v>0</v>
      </c>
      <c r="DC562" s="16">
        <f t="shared" si="1019"/>
        <v>0</v>
      </c>
      <c r="DD562" s="238">
        <f t="shared" si="1019"/>
        <v>0</v>
      </c>
      <c r="DE562" s="232">
        <f t="shared" si="1020"/>
        <v>0</v>
      </c>
      <c r="DF562" s="132">
        <f t="shared" si="1020"/>
        <v>0</v>
      </c>
      <c r="DG562" s="132">
        <f t="shared" si="1020"/>
        <v>0</v>
      </c>
      <c r="DH562" s="132">
        <f t="shared" si="1020"/>
        <v>0</v>
      </c>
      <c r="DI562" s="132">
        <f t="shared" si="1020"/>
        <v>0</v>
      </c>
      <c r="DJ562" s="132">
        <f t="shared" si="1020"/>
        <v>0</v>
      </c>
      <c r="DK562" s="132">
        <f t="shared" si="1020"/>
        <v>0</v>
      </c>
      <c r="DL562" s="132">
        <f t="shared" si="1020"/>
        <v>0</v>
      </c>
      <c r="DM562" s="132">
        <f t="shared" si="1020"/>
        <v>0</v>
      </c>
      <c r="DN562" s="233">
        <f t="shared" si="1020"/>
        <v>0</v>
      </c>
      <c r="DO562" s="232">
        <f t="shared" si="950"/>
        <v>0</v>
      </c>
      <c r="DP562" s="132">
        <f t="shared" si="951"/>
        <v>0</v>
      </c>
      <c r="DQ562" s="132">
        <f t="shared" si="952"/>
        <v>0</v>
      </c>
      <c r="DR562" s="132">
        <f t="shared" si="953"/>
        <v>0</v>
      </c>
      <c r="DS562" s="132">
        <f t="shared" si="954"/>
        <v>0</v>
      </c>
      <c r="DT562" s="132">
        <f t="shared" si="955"/>
        <v>0</v>
      </c>
      <c r="DU562" s="132">
        <f t="shared" si="956"/>
        <v>0</v>
      </c>
      <c r="DV562" s="132">
        <f t="shared" si="957"/>
        <v>0</v>
      </c>
      <c r="DW562" s="132">
        <f t="shared" si="958"/>
        <v>0</v>
      </c>
      <c r="DX562" s="233">
        <f t="shared" si="959"/>
        <v>0</v>
      </c>
      <c r="DY562" s="231" t="b">
        <f t="shared" si="996"/>
        <v>0</v>
      </c>
      <c r="DZ562" s="163"/>
      <c r="EA562" s="226" t="str">
        <f t="shared" si="997"/>
        <v/>
      </c>
      <c r="EB562" s="178" t="str">
        <f t="shared" si="998"/>
        <v/>
      </c>
      <c r="EC562" s="178" t="str">
        <f t="shared" si="999"/>
        <v/>
      </c>
      <c r="ED562" s="178" t="str">
        <f t="shared" si="1000"/>
        <v/>
      </c>
      <c r="EE562" s="178" t="str">
        <f t="shared" si="1001"/>
        <v/>
      </c>
      <c r="EF562" s="178" t="str">
        <f t="shared" si="1002"/>
        <v/>
      </c>
      <c r="EG562" s="178" t="str">
        <f t="shared" si="1003"/>
        <v/>
      </c>
      <c r="EH562" s="178" t="str">
        <f t="shared" si="1004"/>
        <v/>
      </c>
      <c r="EI562" s="178" t="str">
        <f t="shared" si="1005"/>
        <v/>
      </c>
      <c r="EJ562" s="227" t="str">
        <f t="shared" si="1006"/>
        <v/>
      </c>
      <c r="EK562" s="230" t="str">
        <f t="shared" si="960"/>
        <v/>
      </c>
      <c r="EL562" s="177" t="str">
        <f t="shared" si="961"/>
        <v/>
      </c>
      <c r="EM562" s="177" t="str">
        <f t="shared" si="962"/>
        <v/>
      </c>
      <c r="EN562" s="177" t="str">
        <f t="shared" si="963"/>
        <v/>
      </c>
      <c r="EO562" s="177" t="str">
        <f t="shared" si="964"/>
        <v/>
      </c>
      <c r="EP562" s="177" t="str">
        <f t="shared" si="965"/>
        <v/>
      </c>
      <c r="EQ562" s="177" t="str">
        <f t="shared" si="966"/>
        <v/>
      </c>
      <c r="ER562" s="177" t="str">
        <f t="shared" si="967"/>
        <v/>
      </c>
      <c r="ES562" s="177" t="str">
        <f t="shared" si="968"/>
        <v/>
      </c>
      <c r="ET562" s="177" t="str">
        <f t="shared" si="969"/>
        <v/>
      </c>
      <c r="EU562" s="229" t="e">
        <f t="shared" si="970"/>
        <v>#VALUE!</v>
      </c>
      <c r="EV562" s="27" t="e">
        <f t="shared" si="971"/>
        <v>#VALUE!</v>
      </c>
      <c r="EW562" s="27" t="e">
        <f t="shared" si="972"/>
        <v>#VALUE!</v>
      </c>
      <c r="EX562" s="28" t="e">
        <f t="shared" si="973"/>
        <v>#VALUE!</v>
      </c>
      <c r="EY562" s="28" t="e">
        <f t="shared" si="974"/>
        <v>#VALUE!</v>
      </c>
      <c r="EZ562" s="28" t="b">
        <f t="shared" si="975"/>
        <v>0</v>
      </c>
      <c r="FA562" s="176" t="str">
        <f t="shared" si="976"/>
        <v/>
      </c>
      <c r="FB562" s="27" t="e" cm="1">
        <f t="array" aca="1" ref="FB562" ca="1">TEXT(RIGHT(10-RIGHT(SUM(INDEX(1*(MID(MID(C562,1,1)*2,ROW(INDIRECT("1:"&amp;LEN(MID(C562,1,1)*2))),1)),,))+MID(C562,2,1)+
SUM(INDEX(1*(MID(MID(C562,3,1)*2,ROW(INDIRECT("1:"&amp;LEN(MID(C562,3,1)*2))),1)),,))+MID(C562,4,1)+
SUM(INDEX(1*(MID(MID(C562,5,1)*2,ROW(INDIRECT("1:"&amp;LEN(MID(C562,5,1)*2))),1)),,))+MID(C562,6,1)+
SUM(INDEX(1*(MID(MID(C562,8,1)*2,ROW(INDIRECT("1:"&amp;LEN(MID(C562,8,1)*2))),1)),,))+MID(C562,9,1)+
SUM(INDEX(1*(MID(MID(C562,10,1)*2,ROW(INDIRECT("1:"&amp;LEN(MID(C562,10,1)*2))),1)),,)),1),1),"0")</f>
        <v>#VALUE!</v>
      </c>
      <c r="FC562" s="27" t="str">
        <f t="shared" si="977"/>
        <v/>
      </c>
      <c r="FD562" s="29" t="b">
        <f t="shared" si="978"/>
        <v>0</v>
      </c>
      <c r="FE562" s="112" t="b">
        <f>IFERROR(MATCH(D562,'Avtal för korttidsarbete'!$G$13:$G$1012,0),TRUE)</f>
        <v>1</v>
      </c>
      <c r="FF562" s="112" t="b">
        <f t="shared" si="1007"/>
        <v>0</v>
      </c>
      <c r="FG562" s="113" t="str" cm="1">
        <f t="array" ref="FG562">IF(FE562=TRUE,"x",INDEX('Avtal för korttidsarbete'!$E$13:$E$1012,$FE562))</f>
        <v>x</v>
      </c>
      <c r="FH562" s="113" t="str" cm="1">
        <f t="array" ref="FH562">IF(FE562=TRUE,"x",INDEX('Avtal för korttidsarbete'!$F$13:$F$1012,$FE562))</f>
        <v>x</v>
      </c>
      <c r="FI562" s="112" t="b">
        <f t="shared" si="1008"/>
        <v>0</v>
      </c>
      <c r="FJ562" s="135">
        <f t="shared" si="1009"/>
        <v>44166</v>
      </c>
      <c r="FK562" s="135">
        <f t="shared" si="1010"/>
        <v>44377</v>
      </c>
      <c r="FL562" s="112" t="b">
        <f t="shared" si="1011"/>
        <v>0</v>
      </c>
      <c r="FM562" s="113">
        <f t="shared" si="1012"/>
        <v>44166</v>
      </c>
      <c r="FN562" s="135">
        <f t="shared" si="1013"/>
        <v>44377</v>
      </c>
      <c r="FO562" s="148" t="b">
        <f>IFERROR(INDEX('Avtal för korttidsarbete'!R:R,MATCH(D562,'Avtal för korttidsarbete'!$G:$G,0)),TRUE)</f>
        <v>1</v>
      </c>
      <c r="FP562" s="135" t="str">
        <f>IF(FO562,"-",INDEX('Avtal för korttidsarbete'!$D:$D,MATCH(D562,'Avtal för korttidsarbete'!$G:$G,0)))</f>
        <v>-</v>
      </c>
      <c r="FQ562" s="113" t="b">
        <f>IFERROR(G562&gt;INDEX(Uppsägningar!E:E,MATCH(C562,Uppsägningar!C:C,0)),FALSE)</f>
        <v>0</v>
      </c>
    </row>
    <row r="563" spans="1:173" x14ac:dyDescent="0.25">
      <c r="A563" s="19">
        <v>547</v>
      </c>
      <c r="B563" s="20"/>
      <c r="C563" s="183"/>
      <c r="D563" s="66"/>
      <c r="E563" s="212">
        <f>IFERROR(INDEX(Admin!$C$7:$C$10,MATCH(FP563,TblNivåValTExt,0)),0)</f>
        <v>0</v>
      </c>
      <c r="F563" s="1"/>
      <c r="G563" s="1"/>
      <c r="H563" s="78"/>
      <c r="I563" s="181"/>
      <c r="J563" s="181"/>
      <c r="K563" s="182"/>
      <c r="L563" s="182"/>
      <c r="M563" s="181"/>
      <c r="N563" s="181"/>
      <c r="O563" s="181"/>
      <c r="P563" s="182"/>
      <c r="Q563" s="182"/>
      <c r="R563" s="181"/>
      <c r="S563" s="181"/>
      <c r="T563" s="181"/>
      <c r="U563" s="182"/>
      <c r="V563" s="182"/>
      <c r="W563" s="181"/>
      <c r="X563" s="181"/>
      <c r="Y563" s="181"/>
      <c r="Z563" s="182"/>
      <c r="AA563" s="182"/>
      <c r="AB563" s="181"/>
      <c r="AC563" s="181"/>
      <c r="AD563" s="181"/>
      <c r="AE563" s="182"/>
      <c r="AF563" s="182"/>
      <c r="AG563" s="181"/>
      <c r="AH563" s="181"/>
      <c r="AI563" s="181"/>
      <c r="AJ563" s="182"/>
      <c r="AK563" s="182"/>
      <c r="AL563" s="181"/>
      <c r="AM563" s="181"/>
      <c r="AN563" s="181"/>
      <c r="AO563" s="182"/>
      <c r="AP563" s="182"/>
      <c r="AQ563" s="181"/>
      <c r="AR563" s="181"/>
      <c r="AS563" s="181"/>
      <c r="AT563" s="182"/>
      <c r="AU563" s="182"/>
      <c r="AV563" s="181"/>
      <c r="AW563" s="181"/>
      <c r="AX563" s="181"/>
      <c r="AY563" s="182"/>
      <c r="AZ563" s="182"/>
      <c r="BA563" s="181"/>
      <c r="BB563" s="181"/>
      <c r="BC563" s="181"/>
      <c r="BD563" s="182"/>
      <c r="BE563" s="182"/>
      <c r="BF563" s="181"/>
      <c r="BG563" s="180">
        <f t="shared" si="979"/>
        <v>0</v>
      </c>
      <c r="BH563" s="116" t="str">
        <f t="shared" si="980"/>
        <v/>
      </c>
      <c r="BI563" s="80" t="b">
        <f t="shared" si="928"/>
        <v>0</v>
      </c>
      <c r="BJ563" s="80" t="str">
        <f t="shared" si="929"/>
        <v/>
      </c>
      <c r="BK563" s="80" t="b">
        <f t="shared" si="981"/>
        <v>0</v>
      </c>
      <c r="BL563" s="13" t="str">
        <f t="shared" si="930"/>
        <v/>
      </c>
      <c r="BM563" s="13" t="b">
        <f t="shared" si="982"/>
        <v>0</v>
      </c>
      <c r="BN563" s="35" t="str">
        <f t="shared" si="931"/>
        <v/>
      </c>
      <c r="BO563" s="13" t="b">
        <f t="shared" si="932"/>
        <v>0</v>
      </c>
      <c r="BP563" s="35" t="str">
        <f t="shared" si="933"/>
        <v/>
      </c>
      <c r="BQ563" s="13" t="b">
        <f t="shared" si="934"/>
        <v>0</v>
      </c>
      <c r="BR563" s="35" t="str">
        <f t="shared" si="935"/>
        <v/>
      </c>
      <c r="BS563" s="35" t="b">
        <f t="shared" si="936"/>
        <v>0</v>
      </c>
      <c r="BT563" s="35" t="str">
        <f t="shared" si="937"/>
        <v/>
      </c>
      <c r="BU563" s="35" t="b">
        <f t="shared" si="938"/>
        <v>0</v>
      </c>
      <c r="BV563" s="35" t="str">
        <f t="shared" si="939"/>
        <v/>
      </c>
      <c r="BW563" s="13" t="b">
        <f t="shared" si="1014"/>
        <v>0</v>
      </c>
      <c r="BX563" s="35" t="str">
        <f t="shared" si="940"/>
        <v/>
      </c>
      <c r="BY563" s="265" t="b">
        <f t="shared" si="983"/>
        <v>0</v>
      </c>
      <c r="BZ563" s="35" t="str">
        <f t="shared" si="941"/>
        <v/>
      </c>
      <c r="CA563" s="265" t="b">
        <f t="shared" si="984"/>
        <v>0</v>
      </c>
      <c r="CB563" s="35" t="str">
        <f t="shared" si="942"/>
        <v/>
      </c>
      <c r="CC563" s="272" t="b">
        <f t="shared" si="985"/>
        <v>0</v>
      </c>
      <c r="CD563" s="35" t="str">
        <f t="shared" si="943"/>
        <v/>
      </c>
      <c r="CE563" s="13" t="b">
        <f t="shared" si="944"/>
        <v>0</v>
      </c>
      <c r="CF563" s="35" t="str">
        <f t="shared" si="945"/>
        <v/>
      </c>
      <c r="CG563" s="179">
        <f t="shared" si="946"/>
        <v>0</v>
      </c>
      <c r="CH563" s="179">
        <f t="shared" si="947"/>
        <v>0</v>
      </c>
      <c r="CI563" s="218">
        <f t="shared" si="986"/>
        <v>0</v>
      </c>
      <c r="CJ563" s="218">
        <f t="shared" si="987"/>
        <v>0</v>
      </c>
      <c r="CK563" s="218">
        <f t="shared" si="988"/>
        <v>0</v>
      </c>
      <c r="CL563" s="218">
        <f t="shared" si="989"/>
        <v>0</v>
      </c>
      <c r="CM563" s="218">
        <f t="shared" si="990"/>
        <v>0</v>
      </c>
      <c r="CN563" s="218">
        <f t="shared" si="991"/>
        <v>0</v>
      </c>
      <c r="CO563" s="218">
        <f t="shared" si="992"/>
        <v>0</v>
      </c>
      <c r="CP563" s="218">
        <f t="shared" si="993"/>
        <v>0</v>
      </c>
      <c r="CQ563" s="218">
        <f t="shared" si="994"/>
        <v>0</v>
      </c>
      <c r="CR563" s="218">
        <f t="shared" si="995"/>
        <v>0</v>
      </c>
      <c r="CS563" s="14">
        <f t="shared" si="948"/>
        <v>0</v>
      </c>
      <c r="CT563" s="236">
        <f t="shared" si="949"/>
        <v>0</v>
      </c>
      <c r="CU563" s="237">
        <f t="shared" si="1019"/>
        <v>0</v>
      </c>
      <c r="CV563" s="16">
        <f t="shared" si="1019"/>
        <v>0</v>
      </c>
      <c r="CW563" s="16">
        <f t="shared" si="1019"/>
        <v>0</v>
      </c>
      <c r="CX563" s="16">
        <f t="shared" si="1019"/>
        <v>0</v>
      </c>
      <c r="CY563" s="16">
        <f t="shared" si="1019"/>
        <v>0</v>
      </c>
      <c r="CZ563" s="16">
        <f t="shared" si="1019"/>
        <v>0</v>
      </c>
      <c r="DA563" s="16">
        <f t="shared" si="1019"/>
        <v>0</v>
      </c>
      <c r="DB563" s="16">
        <f t="shared" si="1019"/>
        <v>0</v>
      </c>
      <c r="DC563" s="16">
        <f t="shared" si="1019"/>
        <v>0</v>
      </c>
      <c r="DD563" s="238">
        <f t="shared" si="1019"/>
        <v>0</v>
      </c>
      <c r="DE563" s="232">
        <f t="shared" si="1020"/>
        <v>0</v>
      </c>
      <c r="DF563" s="132">
        <f t="shared" si="1020"/>
        <v>0</v>
      </c>
      <c r="DG563" s="132">
        <f t="shared" si="1020"/>
        <v>0</v>
      </c>
      <c r="DH563" s="132">
        <f t="shared" si="1020"/>
        <v>0</v>
      </c>
      <c r="DI563" s="132">
        <f t="shared" si="1020"/>
        <v>0</v>
      </c>
      <c r="DJ563" s="132">
        <f t="shared" si="1020"/>
        <v>0</v>
      </c>
      <c r="DK563" s="132">
        <f t="shared" si="1020"/>
        <v>0</v>
      </c>
      <c r="DL563" s="132">
        <f t="shared" si="1020"/>
        <v>0</v>
      </c>
      <c r="DM563" s="132">
        <f t="shared" si="1020"/>
        <v>0</v>
      </c>
      <c r="DN563" s="233">
        <f t="shared" si="1020"/>
        <v>0</v>
      </c>
      <c r="DO563" s="232">
        <f t="shared" si="950"/>
        <v>0</v>
      </c>
      <c r="DP563" s="132">
        <f t="shared" si="951"/>
        <v>0</v>
      </c>
      <c r="DQ563" s="132">
        <f t="shared" si="952"/>
        <v>0</v>
      </c>
      <c r="DR563" s="132">
        <f t="shared" si="953"/>
        <v>0</v>
      </c>
      <c r="DS563" s="132">
        <f t="shared" si="954"/>
        <v>0</v>
      </c>
      <c r="DT563" s="132">
        <f t="shared" si="955"/>
        <v>0</v>
      </c>
      <c r="DU563" s="132">
        <f t="shared" si="956"/>
        <v>0</v>
      </c>
      <c r="DV563" s="132">
        <f t="shared" si="957"/>
        <v>0</v>
      </c>
      <c r="DW563" s="132">
        <f t="shared" si="958"/>
        <v>0</v>
      </c>
      <c r="DX563" s="233">
        <f t="shared" si="959"/>
        <v>0</v>
      </c>
      <c r="DY563" s="231" t="b">
        <f t="shared" si="996"/>
        <v>0</v>
      </c>
      <c r="DZ563" s="163"/>
      <c r="EA563" s="226" t="str">
        <f t="shared" si="997"/>
        <v/>
      </c>
      <c r="EB563" s="178" t="str">
        <f t="shared" si="998"/>
        <v/>
      </c>
      <c r="EC563" s="178" t="str">
        <f t="shared" si="999"/>
        <v/>
      </c>
      <c r="ED563" s="178" t="str">
        <f t="shared" si="1000"/>
        <v/>
      </c>
      <c r="EE563" s="178" t="str">
        <f t="shared" si="1001"/>
        <v/>
      </c>
      <c r="EF563" s="178" t="str">
        <f t="shared" si="1002"/>
        <v/>
      </c>
      <c r="EG563" s="178" t="str">
        <f t="shared" si="1003"/>
        <v/>
      </c>
      <c r="EH563" s="178" t="str">
        <f t="shared" si="1004"/>
        <v/>
      </c>
      <c r="EI563" s="178" t="str">
        <f t="shared" si="1005"/>
        <v/>
      </c>
      <c r="EJ563" s="227" t="str">
        <f t="shared" si="1006"/>
        <v/>
      </c>
      <c r="EK563" s="230" t="str">
        <f t="shared" si="960"/>
        <v/>
      </c>
      <c r="EL563" s="177" t="str">
        <f t="shared" si="961"/>
        <v/>
      </c>
      <c r="EM563" s="177" t="str">
        <f t="shared" si="962"/>
        <v/>
      </c>
      <c r="EN563" s="177" t="str">
        <f t="shared" si="963"/>
        <v/>
      </c>
      <c r="EO563" s="177" t="str">
        <f t="shared" si="964"/>
        <v/>
      </c>
      <c r="EP563" s="177" t="str">
        <f t="shared" si="965"/>
        <v/>
      </c>
      <c r="EQ563" s="177" t="str">
        <f t="shared" si="966"/>
        <v/>
      </c>
      <c r="ER563" s="177" t="str">
        <f t="shared" si="967"/>
        <v/>
      </c>
      <c r="ES563" s="177" t="str">
        <f t="shared" si="968"/>
        <v/>
      </c>
      <c r="ET563" s="177" t="str">
        <f t="shared" si="969"/>
        <v/>
      </c>
      <c r="EU563" s="229" t="e">
        <f t="shared" si="970"/>
        <v>#VALUE!</v>
      </c>
      <c r="EV563" s="27" t="e">
        <f t="shared" si="971"/>
        <v>#VALUE!</v>
      </c>
      <c r="EW563" s="27" t="e">
        <f t="shared" si="972"/>
        <v>#VALUE!</v>
      </c>
      <c r="EX563" s="28" t="e">
        <f t="shared" si="973"/>
        <v>#VALUE!</v>
      </c>
      <c r="EY563" s="28" t="e">
        <f t="shared" si="974"/>
        <v>#VALUE!</v>
      </c>
      <c r="EZ563" s="28" t="b">
        <f t="shared" si="975"/>
        <v>0</v>
      </c>
      <c r="FA563" s="176" t="str">
        <f t="shared" si="976"/>
        <v/>
      </c>
      <c r="FB563" s="27" t="e" cm="1">
        <f t="array" aca="1" ref="FB563" ca="1">TEXT(RIGHT(10-RIGHT(SUM(INDEX(1*(MID(MID(C563,1,1)*2,ROW(INDIRECT("1:"&amp;LEN(MID(C563,1,1)*2))),1)),,))+MID(C563,2,1)+
SUM(INDEX(1*(MID(MID(C563,3,1)*2,ROW(INDIRECT("1:"&amp;LEN(MID(C563,3,1)*2))),1)),,))+MID(C563,4,1)+
SUM(INDEX(1*(MID(MID(C563,5,1)*2,ROW(INDIRECT("1:"&amp;LEN(MID(C563,5,1)*2))),1)),,))+MID(C563,6,1)+
SUM(INDEX(1*(MID(MID(C563,8,1)*2,ROW(INDIRECT("1:"&amp;LEN(MID(C563,8,1)*2))),1)),,))+MID(C563,9,1)+
SUM(INDEX(1*(MID(MID(C563,10,1)*2,ROW(INDIRECT("1:"&amp;LEN(MID(C563,10,1)*2))),1)),,)),1),1),"0")</f>
        <v>#VALUE!</v>
      </c>
      <c r="FC563" s="27" t="str">
        <f t="shared" si="977"/>
        <v/>
      </c>
      <c r="FD563" s="29" t="b">
        <f t="shared" si="978"/>
        <v>0</v>
      </c>
      <c r="FE563" s="112" t="b">
        <f>IFERROR(MATCH(D563,'Avtal för korttidsarbete'!$G$13:$G$1012,0),TRUE)</f>
        <v>1</v>
      </c>
      <c r="FF563" s="112" t="b">
        <f t="shared" si="1007"/>
        <v>0</v>
      </c>
      <c r="FG563" s="113" t="str" cm="1">
        <f t="array" ref="FG563">IF(FE563=TRUE,"x",INDEX('Avtal för korttidsarbete'!$E$13:$E$1012,$FE563))</f>
        <v>x</v>
      </c>
      <c r="FH563" s="113" t="str" cm="1">
        <f t="array" ref="FH563">IF(FE563=TRUE,"x",INDEX('Avtal för korttidsarbete'!$F$13:$F$1012,$FE563))</f>
        <v>x</v>
      </c>
      <c r="FI563" s="112" t="b">
        <f t="shared" si="1008"/>
        <v>0</v>
      </c>
      <c r="FJ563" s="135">
        <f t="shared" si="1009"/>
        <v>44166</v>
      </c>
      <c r="FK563" s="135">
        <f t="shared" si="1010"/>
        <v>44377</v>
      </c>
      <c r="FL563" s="112" t="b">
        <f t="shared" si="1011"/>
        <v>0</v>
      </c>
      <c r="FM563" s="113">
        <f t="shared" si="1012"/>
        <v>44166</v>
      </c>
      <c r="FN563" s="135">
        <f t="shared" si="1013"/>
        <v>44377</v>
      </c>
      <c r="FO563" s="148" t="b">
        <f>IFERROR(INDEX('Avtal för korttidsarbete'!R:R,MATCH(D563,'Avtal för korttidsarbete'!$G:$G,0)),TRUE)</f>
        <v>1</v>
      </c>
      <c r="FP563" s="135" t="str">
        <f>IF(FO563,"-",INDEX('Avtal för korttidsarbete'!$D:$D,MATCH(D563,'Avtal för korttidsarbete'!$G:$G,0)))</f>
        <v>-</v>
      </c>
      <c r="FQ563" s="113" t="b">
        <f>IFERROR(G563&gt;INDEX(Uppsägningar!E:E,MATCH(C563,Uppsägningar!C:C,0)),FALSE)</f>
        <v>0</v>
      </c>
    </row>
    <row r="564" spans="1:173" x14ac:dyDescent="0.25">
      <c r="A564" s="19">
        <v>548</v>
      </c>
      <c r="B564" s="20"/>
      <c r="C564" s="183"/>
      <c r="D564" s="66"/>
      <c r="E564" s="212">
        <f>IFERROR(INDEX(Admin!$C$7:$C$10,MATCH(FP564,TblNivåValTExt,0)),0)</f>
        <v>0</v>
      </c>
      <c r="F564" s="1"/>
      <c r="G564" s="1"/>
      <c r="H564" s="78"/>
      <c r="I564" s="181"/>
      <c r="J564" s="181"/>
      <c r="K564" s="182"/>
      <c r="L564" s="182"/>
      <c r="M564" s="181"/>
      <c r="N564" s="181"/>
      <c r="O564" s="181"/>
      <c r="P564" s="182"/>
      <c r="Q564" s="182"/>
      <c r="R564" s="181"/>
      <c r="S564" s="181"/>
      <c r="T564" s="181"/>
      <c r="U564" s="182"/>
      <c r="V564" s="182"/>
      <c r="W564" s="181"/>
      <c r="X564" s="181"/>
      <c r="Y564" s="181"/>
      <c r="Z564" s="182"/>
      <c r="AA564" s="182"/>
      <c r="AB564" s="181"/>
      <c r="AC564" s="181"/>
      <c r="AD564" s="181"/>
      <c r="AE564" s="182"/>
      <c r="AF564" s="182"/>
      <c r="AG564" s="181"/>
      <c r="AH564" s="181"/>
      <c r="AI564" s="181"/>
      <c r="AJ564" s="182"/>
      <c r="AK564" s="182"/>
      <c r="AL564" s="181"/>
      <c r="AM564" s="181"/>
      <c r="AN564" s="181"/>
      <c r="AO564" s="182"/>
      <c r="AP564" s="182"/>
      <c r="AQ564" s="181"/>
      <c r="AR564" s="181"/>
      <c r="AS564" s="181"/>
      <c r="AT564" s="182"/>
      <c r="AU564" s="182"/>
      <c r="AV564" s="181"/>
      <c r="AW564" s="181"/>
      <c r="AX564" s="181"/>
      <c r="AY564" s="182"/>
      <c r="AZ564" s="182"/>
      <c r="BA564" s="181"/>
      <c r="BB564" s="181"/>
      <c r="BC564" s="181"/>
      <c r="BD564" s="182"/>
      <c r="BE564" s="182"/>
      <c r="BF564" s="181"/>
      <c r="BG564" s="180">
        <f t="shared" si="979"/>
        <v>0</v>
      </c>
      <c r="BH564" s="116" t="str">
        <f t="shared" si="980"/>
        <v/>
      </c>
      <c r="BI564" s="80" t="b">
        <f t="shared" si="928"/>
        <v>0</v>
      </c>
      <c r="BJ564" s="80" t="str">
        <f t="shared" si="929"/>
        <v/>
      </c>
      <c r="BK564" s="80" t="b">
        <f t="shared" si="981"/>
        <v>0</v>
      </c>
      <c r="BL564" s="13" t="str">
        <f t="shared" si="930"/>
        <v/>
      </c>
      <c r="BM564" s="13" t="b">
        <f t="shared" si="982"/>
        <v>0</v>
      </c>
      <c r="BN564" s="35" t="str">
        <f t="shared" si="931"/>
        <v/>
      </c>
      <c r="BO564" s="13" t="b">
        <f t="shared" si="932"/>
        <v>0</v>
      </c>
      <c r="BP564" s="35" t="str">
        <f t="shared" si="933"/>
        <v/>
      </c>
      <c r="BQ564" s="13" t="b">
        <f t="shared" si="934"/>
        <v>0</v>
      </c>
      <c r="BR564" s="35" t="str">
        <f t="shared" si="935"/>
        <v/>
      </c>
      <c r="BS564" s="35" t="b">
        <f t="shared" si="936"/>
        <v>0</v>
      </c>
      <c r="BT564" s="35" t="str">
        <f t="shared" si="937"/>
        <v/>
      </c>
      <c r="BU564" s="35" t="b">
        <f t="shared" si="938"/>
        <v>0</v>
      </c>
      <c r="BV564" s="35" t="str">
        <f t="shared" si="939"/>
        <v/>
      </c>
      <c r="BW564" s="13" t="b">
        <f t="shared" si="1014"/>
        <v>0</v>
      </c>
      <c r="BX564" s="35" t="str">
        <f t="shared" si="940"/>
        <v/>
      </c>
      <c r="BY564" s="265" t="b">
        <f t="shared" si="983"/>
        <v>0</v>
      </c>
      <c r="BZ564" s="35" t="str">
        <f t="shared" si="941"/>
        <v/>
      </c>
      <c r="CA564" s="265" t="b">
        <f t="shared" si="984"/>
        <v>0</v>
      </c>
      <c r="CB564" s="35" t="str">
        <f t="shared" si="942"/>
        <v/>
      </c>
      <c r="CC564" s="272" t="b">
        <f t="shared" si="985"/>
        <v>0</v>
      </c>
      <c r="CD564" s="35" t="str">
        <f t="shared" si="943"/>
        <v/>
      </c>
      <c r="CE564" s="13" t="b">
        <f t="shared" si="944"/>
        <v>0</v>
      </c>
      <c r="CF564" s="35" t="str">
        <f t="shared" si="945"/>
        <v/>
      </c>
      <c r="CG564" s="179">
        <f t="shared" si="946"/>
        <v>0</v>
      </c>
      <c r="CH564" s="179">
        <f t="shared" si="947"/>
        <v>0</v>
      </c>
      <c r="CI564" s="218">
        <f t="shared" si="986"/>
        <v>0</v>
      </c>
      <c r="CJ564" s="218">
        <f t="shared" si="987"/>
        <v>0</v>
      </c>
      <c r="CK564" s="218">
        <f t="shared" si="988"/>
        <v>0</v>
      </c>
      <c r="CL564" s="218">
        <f t="shared" si="989"/>
        <v>0</v>
      </c>
      <c r="CM564" s="218">
        <f t="shared" si="990"/>
        <v>0</v>
      </c>
      <c r="CN564" s="218">
        <f t="shared" si="991"/>
        <v>0</v>
      </c>
      <c r="CO564" s="218">
        <f t="shared" si="992"/>
        <v>0</v>
      </c>
      <c r="CP564" s="218">
        <f t="shared" si="993"/>
        <v>0</v>
      </c>
      <c r="CQ564" s="218">
        <f t="shared" si="994"/>
        <v>0</v>
      </c>
      <c r="CR564" s="218">
        <f t="shared" si="995"/>
        <v>0</v>
      </c>
      <c r="CS564" s="14">
        <f t="shared" si="948"/>
        <v>0</v>
      </c>
      <c r="CT564" s="236">
        <f t="shared" si="949"/>
        <v>0</v>
      </c>
      <c r="CU564" s="237">
        <f t="shared" si="1019"/>
        <v>0</v>
      </c>
      <c r="CV564" s="16">
        <f t="shared" si="1019"/>
        <v>0</v>
      </c>
      <c r="CW564" s="16">
        <f t="shared" si="1019"/>
        <v>0</v>
      </c>
      <c r="CX564" s="16">
        <f t="shared" si="1019"/>
        <v>0</v>
      </c>
      <c r="CY564" s="16">
        <f t="shared" si="1019"/>
        <v>0</v>
      </c>
      <c r="CZ564" s="16">
        <f t="shared" si="1019"/>
        <v>0</v>
      </c>
      <c r="DA564" s="16">
        <f t="shared" si="1019"/>
        <v>0</v>
      </c>
      <c r="DB564" s="16">
        <f t="shared" si="1019"/>
        <v>0</v>
      </c>
      <c r="DC564" s="16">
        <f t="shared" si="1019"/>
        <v>0</v>
      </c>
      <c r="DD564" s="238">
        <f t="shared" si="1019"/>
        <v>0</v>
      </c>
      <c r="DE564" s="232">
        <f t="shared" si="1020"/>
        <v>0</v>
      </c>
      <c r="DF564" s="132">
        <f t="shared" si="1020"/>
        <v>0</v>
      </c>
      <c r="DG564" s="132">
        <f t="shared" si="1020"/>
        <v>0</v>
      </c>
      <c r="DH564" s="132">
        <f t="shared" si="1020"/>
        <v>0</v>
      </c>
      <c r="DI564" s="132">
        <f t="shared" si="1020"/>
        <v>0</v>
      </c>
      <c r="DJ564" s="132">
        <f t="shared" si="1020"/>
        <v>0</v>
      </c>
      <c r="DK564" s="132">
        <f t="shared" si="1020"/>
        <v>0</v>
      </c>
      <c r="DL564" s="132">
        <f t="shared" si="1020"/>
        <v>0</v>
      </c>
      <c r="DM564" s="132">
        <f t="shared" si="1020"/>
        <v>0</v>
      </c>
      <c r="DN564" s="233">
        <f t="shared" si="1020"/>
        <v>0</v>
      </c>
      <c r="DO564" s="232">
        <f t="shared" si="950"/>
        <v>0</v>
      </c>
      <c r="DP564" s="132">
        <f t="shared" si="951"/>
        <v>0</v>
      </c>
      <c r="DQ564" s="132">
        <f t="shared" si="952"/>
        <v>0</v>
      </c>
      <c r="DR564" s="132">
        <f t="shared" si="953"/>
        <v>0</v>
      </c>
      <c r="DS564" s="132">
        <f t="shared" si="954"/>
        <v>0</v>
      </c>
      <c r="DT564" s="132">
        <f t="shared" si="955"/>
        <v>0</v>
      </c>
      <c r="DU564" s="132">
        <f t="shared" si="956"/>
        <v>0</v>
      </c>
      <c r="DV564" s="132">
        <f t="shared" si="957"/>
        <v>0</v>
      </c>
      <c r="DW564" s="132">
        <f t="shared" si="958"/>
        <v>0</v>
      </c>
      <c r="DX564" s="233">
        <f t="shared" si="959"/>
        <v>0</v>
      </c>
      <c r="DY564" s="231" t="b">
        <f t="shared" si="996"/>
        <v>0</v>
      </c>
      <c r="DZ564" s="163"/>
      <c r="EA564" s="226" t="str">
        <f t="shared" si="997"/>
        <v/>
      </c>
      <c r="EB564" s="178" t="str">
        <f t="shared" si="998"/>
        <v/>
      </c>
      <c r="EC564" s="178" t="str">
        <f t="shared" si="999"/>
        <v/>
      </c>
      <c r="ED564" s="178" t="str">
        <f t="shared" si="1000"/>
        <v/>
      </c>
      <c r="EE564" s="178" t="str">
        <f t="shared" si="1001"/>
        <v/>
      </c>
      <c r="EF564" s="178" t="str">
        <f t="shared" si="1002"/>
        <v/>
      </c>
      <c r="EG564" s="178" t="str">
        <f t="shared" si="1003"/>
        <v/>
      </c>
      <c r="EH564" s="178" t="str">
        <f t="shared" si="1004"/>
        <v/>
      </c>
      <c r="EI564" s="178" t="str">
        <f t="shared" si="1005"/>
        <v/>
      </c>
      <c r="EJ564" s="227" t="str">
        <f t="shared" si="1006"/>
        <v/>
      </c>
      <c r="EK564" s="230" t="str">
        <f t="shared" si="960"/>
        <v/>
      </c>
      <c r="EL564" s="177" t="str">
        <f t="shared" si="961"/>
        <v/>
      </c>
      <c r="EM564" s="177" t="str">
        <f t="shared" si="962"/>
        <v/>
      </c>
      <c r="EN564" s="177" t="str">
        <f t="shared" si="963"/>
        <v/>
      </c>
      <c r="EO564" s="177" t="str">
        <f t="shared" si="964"/>
        <v/>
      </c>
      <c r="EP564" s="177" t="str">
        <f t="shared" si="965"/>
        <v/>
      </c>
      <c r="EQ564" s="177" t="str">
        <f t="shared" si="966"/>
        <v/>
      </c>
      <c r="ER564" s="177" t="str">
        <f t="shared" si="967"/>
        <v/>
      </c>
      <c r="ES564" s="177" t="str">
        <f t="shared" si="968"/>
        <v/>
      </c>
      <c r="ET564" s="177" t="str">
        <f t="shared" si="969"/>
        <v/>
      </c>
      <c r="EU564" s="229" t="e">
        <f t="shared" si="970"/>
        <v>#VALUE!</v>
      </c>
      <c r="EV564" s="27" t="e">
        <f t="shared" si="971"/>
        <v>#VALUE!</v>
      </c>
      <c r="EW564" s="27" t="e">
        <f t="shared" si="972"/>
        <v>#VALUE!</v>
      </c>
      <c r="EX564" s="28" t="e">
        <f t="shared" si="973"/>
        <v>#VALUE!</v>
      </c>
      <c r="EY564" s="28" t="e">
        <f t="shared" si="974"/>
        <v>#VALUE!</v>
      </c>
      <c r="EZ564" s="28" t="b">
        <f t="shared" si="975"/>
        <v>0</v>
      </c>
      <c r="FA564" s="176" t="str">
        <f t="shared" si="976"/>
        <v/>
      </c>
      <c r="FB564" s="27" t="e" cm="1">
        <f t="array" aca="1" ref="FB564" ca="1">TEXT(RIGHT(10-RIGHT(SUM(INDEX(1*(MID(MID(C564,1,1)*2,ROW(INDIRECT("1:"&amp;LEN(MID(C564,1,1)*2))),1)),,))+MID(C564,2,1)+
SUM(INDEX(1*(MID(MID(C564,3,1)*2,ROW(INDIRECT("1:"&amp;LEN(MID(C564,3,1)*2))),1)),,))+MID(C564,4,1)+
SUM(INDEX(1*(MID(MID(C564,5,1)*2,ROW(INDIRECT("1:"&amp;LEN(MID(C564,5,1)*2))),1)),,))+MID(C564,6,1)+
SUM(INDEX(1*(MID(MID(C564,8,1)*2,ROW(INDIRECT("1:"&amp;LEN(MID(C564,8,1)*2))),1)),,))+MID(C564,9,1)+
SUM(INDEX(1*(MID(MID(C564,10,1)*2,ROW(INDIRECT("1:"&amp;LEN(MID(C564,10,1)*2))),1)),,)),1),1),"0")</f>
        <v>#VALUE!</v>
      </c>
      <c r="FC564" s="27" t="str">
        <f t="shared" si="977"/>
        <v/>
      </c>
      <c r="FD564" s="29" t="b">
        <f t="shared" si="978"/>
        <v>0</v>
      </c>
      <c r="FE564" s="112" t="b">
        <f>IFERROR(MATCH(D564,'Avtal för korttidsarbete'!$G$13:$G$1012,0),TRUE)</f>
        <v>1</v>
      </c>
      <c r="FF564" s="112" t="b">
        <f t="shared" si="1007"/>
        <v>0</v>
      </c>
      <c r="FG564" s="113" t="str" cm="1">
        <f t="array" ref="FG564">IF(FE564=TRUE,"x",INDEX('Avtal för korttidsarbete'!$E$13:$E$1012,$FE564))</f>
        <v>x</v>
      </c>
      <c r="FH564" s="113" t="str" cm="1">
        <f t="array" ref="FH564">IF(FE564=TRUE,"x",INDEX('Avtal för korttidsarbete'!$F$13:$F$1012,$FE564))</f>
        <v>x</v>
      </c>
      <c r="FI564" s="112" t="b">
        <f t="shared" si="1008"/>
        <v>0</v>
      </c>
      <c r="FJ564" s="135">
        <f t="shared" si="1009"/>
        <v>44166</v>
      </c>
      <c r="FK564" s="135">
        <f t="shared" si="1010"/>
        <v>44377</v>
      </c>
      <c r="FL564" s="112" t="b">
        <f t="shared" si="1011"/>
        <v>0</v>
      </c>
      <c r="FM564" s="113">
        <f t="shared" si="1012"/>
        <v>44166</v>
      </c>
      <c r="FN564" s="135">
        <f t="shared" si="1013"/>
        <v>44377</v>
      </c>
      <c r="FO564" s="148" t="b">
        <f>IFERROR(INDEX('Avtal för korttidsarbete'!R:R,MATCH(D564,'Avtal för korttidsarbete'!$G:$G,0)),TRUE)</f>
        <v>1</v>
      </c>
      <c r="FP564" s="135" t="str">
        <f>IF(FO564,"-",INDEX('Avtal för korttidsarbete'!$D:$D,MATCH(D564,'Avtal för korttidsarbete'!$G:$G,0)))</f>
        <v>-</v>
      </c>
      <c r="FQ564" s="113" t="b">
        <f>IFERROR(G564&gt;INDEX(Uppsägningar!E:E,MATCH(C564,Uppsägningar!C:C,0)),FALSE)</f>
        <v>0</v>
      </c>
    </row>
    <row r="565" spans="1:173" x14ac:dyDescent="0.25">
      <c r="A565" s="19">
        <v>549</v>
      </c>
      <c r="B565" s="20"/>
      <c r="C565" s="183"/>
      <c r="D565" s="66"/>
      <c r="E565" s="212">
        <f>IFERROR(INDEX(Admin!$C$7:$C$10,MATCH(FP565,TblNivåValTExt,0)),0)</f>
        <v>0</v>
      </c>
      <c r="F565" s="1"/>
      <c r="G565" s="1"/>
      <c r="H565" s="78"/>
      <c r="I565" s="181"/>
      <c r="J565" s="181"/>
      <c r="K565" s="182"/>
      <c r="L565" s="182"/>
      <c r="M565" s="181"/>
      <c r="N565" s="181"/>
      <c r="O565" s="181"/>
      <c r="P565" s="182"/>
      <c r="Q565" s="182"/>
      <c r="R565" s="181"/>
      <c r="S565" s="181"/>
      <c r="T565" s="181"/>
      <c r="U565" s="182"/>
      <c r="V565" s="182"/>
      <c r="W565" s="181"/>
      <c r="X565" s="181"/>
      <c r="Y565" s="181"/>
      <c r="Z565" s="182"/>
      <c r="AA565" s="182"/>
      <c r="AB565" s="181"/>
      <c r="AC565" s="181"/>
      <c r="AD565" s="181"/>
      <c r="AE565" s="182"/>
      <c r="AF565" s="182"/>
      <c r="AG565" s="181"/>
      <c r="AH565" s="181"/>
      <c r="AI565" s="181"/>
      <c r="AJ565" s="182"/>
      <c r="AK565" s="182"/>
      <c r="AL565" s="181"/>
      <c r="AM565" s="181"/>
      <c r="AN565" s="181"/>
      <c r="AO565" s="182"/>
      <c r="AP565" s="182"/>
      <c r="AQ565" s="181"/>
      <c r="AR565" s="181"/>
      <c r="AS565" s="181"/>
      <c r="AT565" s="182"/>
      <c r="AU565" s="182"/>
      <c r="AV565" s="181"/>
      <c r="AW565" s="181"/>
      <c r="AX565" s="181"/>
      <c r="AY565" s="182"/>
      <c r="AZ565" s="182"/>
      <c r="BA565" s="181"/>
      <c r="BB565" s="181"/>
      <c r="BC565" s="181"/>
      <c r="BD565" s="182"/>
      <c r="BE565" s="182"/>
      <c r="BF565" s="181"/>
      <c r="BG565" s="180">
        <f t="shared" si="979"/>
        <v>0</v>
      </c>
      <c r="BH565" s="116" t="str">
        <f t="shared" si="980"/>
        <v/>
      </c>
      <c r="BI565" s="80" t="b">
        <f t="shared" si="928"/>
        <v>0</v>
      </c>
      <c r="BJ565" s="80" t="str">
        <f t="shared" si="929"/>
        <v/>
      </c>
      <c r="BK565" s="80" t="b">
        <f t="shared" si="981"/>
        <v>0</v>
      </c>
      <c r="BL565" s="13" t="str">
        <f t="shared" si="930"/>
        <v/>
      </c>
      <c r="BM565" s="13" t="b">
        <f t="shared" si="982"/>
        <v>0</v>
      </c>
      <c r="BN565" s="35" t="str">
        <f t="shared" si="931"/>
        <v/>
      </c>
      <c r="BO565" s="13" t="b">
        <f t="shared" si="932"/>
        <v>0</v>
      </c>
      <c r="BP565" s="35" t="str">
        <f t="shared" si="933"/>
        <v/>
      </c>
      <c r="BQ565" s="13" t="b">
        <f t="shared" si="934"/>
        <v>0</v>
      </c>
      <c r="BR565" s="35" t="str">
        <f t="shared" si="935"/>
        <v/>
      </c>
      <c r="BS565" s="35" t="b">
        <f t="shared" si="936"/>
        <v>0</v>
      </c>
      <c r="BT565" s="35" t="str">
        <f t="shared" si="937"/>
        <v/>
      </c>
      <c r="BU565" s="35" t="b">
        <f t="shared" si="938"/>
        <v>0</v>
      </c>
      <c r="BV565" s="35" t="str">
        <f t="shared" si="939"/>
        <v/>
      </c>
      <c r="BW565" s="13" t="b">
        <f t="shared" si="1014"/>
        <v>0</v>
      </c>
      <c r="BX565" s="35" t="str">
        <f t="shared" si="940"/>
        <v/>
      </c>
      <c r="BY565" s="265" t="b">
        <f t="shared" si="983"/>
        <v>0</v>
      </c>
      <c r="BZ565" s="35" t="str">
        <f t="shared" si="941"/>
        <v/>
      </c>
      <c r="CA565" s="265" t="b">
        <f t="shared" si="984"/>
        <v>0</v>
      </c>
      <c r="CB565" s="35" t="str">
        <f t="shared" si="942"/>
        <v/>
      </c>
      <c r="CC565" s="272" t="b">
        <f t="shared" si="985"/>
        <v>0</v>
      </c>
      <c r="CD565" s="35" t="str">
        <f t="shared" si="943"/>
        <v/>
      </c>
      <c r="CE565" s="13" t="b">
        <f t="shared" si="944"/>
        <v>0</v>
      </c>
      <c r="CF565" s="35" t="str">
        <f t="shared" si="945"/>
        <v/>
      </c>
      <c r="CG565" s="179">
        <f t="shared" si="946"/>
        <v>0</v>
      </c>
      <c r="CH565" s="179">
        <f t="shared" si="947"/>
        <v>0</v>
      </c>
      <c r="CI565" s="218">
        <f t="shared" si="986"/>
        <v>0</v>
      </c>
      <c r="CJ565" s="218">
        <f t="shared" si="987"/>
        <v>0</v>
      </c>
      <c r="CK565" s="218">
        <f t="shared" si="988"/>
        <v>0</v>
      </c>
      <c r="CL565" s="218">
        <f t="shared" si="989"/>
        <v>0</v>
      </c>
      <c r="CM565" s="218">
        <f t="shared" si="990"/>
        <v>0</v>
      </c>
      <c r="CN565" s="218">
        <f t="shared" si="991"/>
        <v>0</v>
      </c>
      <c r="CO565" s="218">
        <f t="shared" si="992"/>
        <v>0</v>
      </c>
      <c r="CP565" s="218">
        <f t="shared" si="993"/>
        <v>0</v>
      </c>
      <c r="CQ565" s="218">
        <f t="shared" si="994"/>
        <v>0</v>
      </c>
      <c r="CR565" s="218">
        <f t="shared" si="995"/>
        <v>0</v>
      </c>
      <c r="CS565" s="14">
        <f t="shared" si="948"/>
        <v>0</v>
      </c>
      <c r="CT565" s="236">
        <f t="shared" si="949"/>
        <v>0</v>
      </c>
      <c r="CU565" s="237">
        <f t="shared" si="1019"/>
        <v>0</v>
      </c>
      <c r="CV565" s="16">
        <f t="shared" si="1019"/>
        <v>0</v>
      </c>
      <c r="CW565" s="16">
        <f t="shared" si="1019"/>
        <v>0</v>
      </c>
      <c r="CX565" s="16">
        <f t="shared" si="1019"/>
        <v>0</v>
      </c>
      <c r="CY565" s="16">
        <f t="shared" si="1019"/>
        <v>0</v>
      </c>
      <c r="CZ565" s="16">
        <f t="shared" si="1019"/>
        <v>0</v>
      </c>
      <c r="DA565" s="16">
        <f t="shared" si="1019"/>
        <v>0</v>
      </c>
      <c r="DB565" s="16">
        <f t="shared" si="1019"/>
        <v>0</v>
      </c>
      <c r="DC565" s="16">
        <f t="shared" si="1019"/>
        <v>0</v>
      </c>
      <c r="DD565" s="238">
        <f t="shared" si="1019"/>
        <v>0</v>
      </c>
      <c r="DE565" s="232">
        <f t="shared" si="1020"/>
        <v>0</v>
      </c>
      <c r="DF565" s="132">
        <f t="shared" si="1020"/>
        <v>0</v>
      </c>
      <c r="DG565" s="132">
        <f t="shared" si="1020"/>
        <v>0</v>
      </c>
      <c r="DH565" s="132">
        <f t="shared" si="1020"/>
        <v>0</v>
      </c>
      <c r="DI565" s="132">
        <f t="shared" si="1020"/>
        <v>0</v>
      </c>
      <c r="DJ565" s="132">
        <f t="shared" si="1020"/>
        <v>0</v>
      </c>
      <c r="DK565" s="132">
        <f t="shared" si="1020"/>
        <v>0</v>
      </c>
      <c r="DL565" s="132">
        <f t="shared" si="1020"/>
        <v>0</v>
      </c>
      <c r="DM565" s="132">
        <f t="shared" si="1020"/>
        <v>0</v>
      </c>
      <c r="DN565" s="233">
        <f t="shared" si="1020"/>
        <v>0</v>
      </c>
      <c r="DO565" s="232">
        <f t="shared" si="950"/>
        <v>0</v>
      </c>
      <c r="DP565" s="132">
        <f t="shared" si="951"/>
        <v>0</v>
      </c>
      <c r="DQ565" s="132">
        <f t="shared" si="952"/>
        <v>0</v>
      </c>
      <c r="DR565" s="132">
        <f t="shared" si="953"/>
        <v>0</v>
      </c>
      <c r="DS565" s="132">
        <f t="shared" si="954"/>
        <v>0</v>
      </c>
      <c r="DT565" s="132">
        <f t="shared" si="955"/>
        <v>0</v>
      </c>
      <c r="DU565" s="132">
        <f t="shared" si="956"/>
        <v>0</v>
      </c>
      <c r="DV565" s="132">
        <f t="shared" si="957"/>
        <v>0</v>
      </c>
      <c r="DW565" s="132">
        <f t="shared" si="958"/>
        <v>0</v>
      </c>
      <c r="DX565" s="233">
        <f t="shared" si="959"/>
        <v>0</v>
      </c>
      <c r="DY565" s="231" t="b">
        <f t="shared" si="996"/>
        <v>0</v>
      </c>
      <c r="DZ565" s="163"/>
      <c r="EA565" s="226" t="str">
        <f t="shared" si="997"/>
        <v/>
      </c>
      <c r="EB565" s="178" t="str">
        <f t="shared" si="998"/>
        <v/>
      </c>
      <c r="EC565" s="178" t="str">
        <f t="shared" si="999"/>
        <v/>
      </c>
      <c r="ED565" s="178" t="str">
        <f t="shared" si="1000"/>
        <v/>
      </c>
      <c r="EE565" s="178" t="str">
        <f t="shared" si="1001"/>
        <v/>
      </c>
      <c r="EF565" s="178" t="str">
        <f t="shared" si="1002"/>
        <v/>
      </c>
      <c r="EG565" s="178" t="str">
        <f t="shared" si="1003"/>
        <v/>
      </c>
      <c r="EH565" s="178" t="str">
        <f t="shared" si="1004"/>
        <v/>
      </c>
      <c r="EI565" s="178" t="str">
        <f t="shared" si="1005"/>
        <v/>
      </c>
      <c r="EJ565" s="227" t="str">
        <f t="shared" si="1006"/>
        <v/>
      </c>
      <c r="EK565" s="230" t="str">
        <f t="shared" si="960"/>
        <v/>
      </c>
      <c r="EL565" s="177" t="str">
        <f t="shared" si="961"/>
        <v/>
      </c>
      <c r="EM565" s="177" t="str">
        <f t="shared" si="962"/>
        <v/>
      </c>
      <c r="EN565" s="177" t="str">
        <f t="shared" si="963"/>
        <v/>
      </c>
      <c r="EO565" s="177" t="str">
        <f t="shared" si="964"/>
        <v/>
      </c>
      <c r="EP565" s="177" t="str">
        <f t="shared" si="965"/>
        <v/>
      </c>
      <c r="EQ565" s="177" t="str">
        <f t="shared" si="966"/>
        <v/>
      </c>
      <c r="ER565" s="177" t="str">
        <f t="shared" si="967"/>
        <v/>
      </c>
      <c r="ES565" s="177" t="str">
        <f t="shared" si="968"/>
        <v/>
      </c>
      <c r="ET565" s="177" t="str">
        <f t="shared" si="969"/>
        <v/>
      </c>
      <c r="EU565" s="229" t="e">
        <f t="shared" si="970"/>
        <v>#VALUE!</v>
      </c>
      <c r="EV565" s="27" t="e">
        <f t="shared" si="971"/>
        <v>#VALUE!</v>
      </c>
      <c r="EW565" s="27" t="e">
        <f t="shared" si="972"/>
        <v>#VALUE!</v>
      </c>
      <c r="EX565" s="28" t="e">
        <f t="shared" si="973"/>
        <v>#VALUE!</v>
      </c>
      <c r="EY565" s="28" t="e">
        <f t="shared" si="974"/>
        <v>#VALUE!</v>
      </c>
      <c r="EZ565" s="28" t="b">
        <f t="shared" si="975"/>
        <v>0</v>
      </c>
      <c r="FA565" s="176" t="str">
        <f t="shared" si="976"/>
        <v/>
      </c>
      <c r="FB565" s="27" t="e" cm="1">
        <f t="array" aca="1" ref="FB565" ca="1">TEXT(RIGHT(10-RIGHT(SUM(INDEX(1*(MID(MID(C565,1,1)*2,ROW(INDIRECT("1:"&amp;LEN(MID(C565,1,1)*2))),1)),,))+MID(C565,2,1)+
SUM(INDEX(1*(MID(MID(C565,3,1)*2,ROW(INDIRECT("1:"&amp;LEN(MID(C565,3,1)*2))),1)),,))+MID(C565,4,1)+
SUM(INDEX(1*(MID(MID(C565,5,1)*2,ROW(INDIRECT("1:"&amp;LEN(MID(C565,5,1)*2))),1)),,))+MID(C565,6,1)+
SUM(INDEX(1*(MID(MID(C565,8,1)*2,ROW(INDIRECT("1:"&amp;LEN(MID(C565,8,1)*2))),1)),,))+MID(C565,9,1)+
SUM(INDEX(1*(MID(MID(C565,10,1)*2,ROW(INDIRECT("1:"&amp;LEN(MID(C565,10,1)*2))),1)),,)),1),1),"0")</f>
        <v>#VALUE!</v>
      </c>
      <c r="FC565" s="27" t="str">
        <f t="shared" si="977"/>
        <v/>
      </c>
      <c r="FD565" s="29" t="b">
        <f t="shared" si="978"/>
        <v>0</v>
      </c>
      <c r="FE565" s="112" t="b">
        <f>IFERROR(MATCH(D565,'Avtal för korttidsarbete'!$G$13:$G$1012,0),TRUE)</f>
        <v>1</v>
      </c>
      <c r="FF565" s="112" t="b">
        <f t="shared" si="1007"/>
        <v>0</v>
      </c>
      <c r="FG565" s="113" t="str" cm="1">
        <f t="array" ref="FG565">IF(FE565=TRUE,"x",INDEX('Avtal för korttidsarbete'!$E$13:$E$1012,$FE565))</f>
        <v>x</v>
      </c>
      <c r="FH565" s="113" t="str" cm="1">
        <f t="array" ref="FH565">IF(FE565=TRUE,"x",INDEX('Avtal för korttidsarbete'!$F$13:$F$1012,$FE565))</f>
        <v>x</v>
      </c>
      <c r="FI565" s="112" t="b">
        <f t="shared" si="1008"/>
        <v>0</v>
      </c>
      <c r="FJ565" s="135">
        <f t="shared" si="1009"/>
        <v>44166</v>
      </c>
      <c r="FK565" s="135">
        <f t="shared" si="1010"/>
        <v>44377</v>
      </c>
      <c r="FL565" s="112" t="b">
        <f t="shared" si="1011"/>
        <v>0</v>
      </c>
      <c r="FM565" s="113">
        <f t="shared" si="1012"/>
        <v>44166</v>
      </c>
      <c r="FN565" s="135">
        <f t="shared" si="1013"/>
        <v>44377</v>
      </c>
      <c r="FO565" s="148" t="b">
        <f>IFERROR(INDEX('Avtal för korttidsarbete'!R:R,MATCH(D565,'Avtal för korttidsarbete'!$G:$G,0)),TRUE)</f>
        <v>1</v>
      </c>
      <c r="FP565" s="135" t="str">
        <f>IF(FO565,"-",INDEX('Avtal för korttidsarbete'!$D:$D,MATCH(D565,'Avtal för korttidsarbete'!$G:$G,0)))</f>
        <v>-</v>
      </c>
      <c r="FQ565" s="113" t="b">
        <f>IFERROR(G565&gt;INDEX(Uppsägningar!E:E,MATCH(C565,Uppsägningar!C:C,0)),FALSE)</f>
        <v>0</v>
      </c>
    </row>
    <row r="566" spans="1:173" x14ac:dyDescent="0.25">
      <c r="A566" s="19">
        <v>550</v>
      </c>
      <c r="B566" s="20"/>
      <c r="C566" s="183"/>
      <c r="D566" s="66"/>
      <c r="E566" s="212">
        <f>IFERROR(INDEX(Admin!$C$7:$C$10,MATCH(FP566,TblNivåValTExt,0)),0)</f>
        <v>0</v>
      </c>
      <c r="F566" s="1"/>
      <c r="G566" s="1"/>
      <c r="H566" s="78"/>
      <c r="I566" s="181"/>
      <c r="J566" s="181"/>
      <c r="K566" s="182"/>
      <c r="L566" s="182"/>
      <c r="M566" s="181"/>
      <c r="N566" s="181"/>
      <c r="O566" s="181"/>
      <c r="P566" s="182"/>
      <c r="Q566" s="182"/>
      <c r="R566" s="181"/>
      <c r="S566" s="181"/>
      <c r="T566" s="181"/>
      <c r="U566" s="182"/>
      <c r="V566" s="182"/>
      <c r="W566" s="181"/>
      <c r="X566" s="181"/>
      <c r="Y566" s="181"/>
      <c r="Z566" s="182"/>
      <c r="AA566" s="182"/>
      <c r="AB566" s="181"/>
      <c r="AC566" s="181"/>
      <c r="AD566" s="181"/>
      <c r="AE566" s="182"/>
      <c r="AF566" s="182"/>
      <c r="AG566" s="181"/>
      <c r="AH566" s="181"/>
      <c r="AI566" s="181"/>
      <c r="AJ566" s="182"/>
      <c r="AK566" s="182"/>
      <c r="AL566" s="181"/>
      <c r="AM566" s="181"/>
      <c r="AN566" s="181"/>
      <c r="AO566" s="182"/>
      <c r="AP566" s="182"/>
      <c r="AQ566" s="181"/>
      <c r="AR566" s="181"/>
      <c r="AS566" s="181"/>
      <c r="AT566" s="182"/>
      <c r="AU566" s="182"/>
      <c r="AV566" s="181"/>
      <c r="AW566" s="181"/>
      <c r="AX566" s="181"/>
      <c r="AY566" s="182"/>
      <c r="AZ566" s="182"/>
      <c r="BA566" s="181"/>
      <c r="BB566" s="181"/>
      <c r="BC566" s="181"/>
      <c r="BD566" s="182"/>
      <c r="BE566" s="182"/>
      <c r="BF566" s="181"/>
      <c r="BG566" s="180">
        <f t="shared" si="979"/>
        <v>0</v>
      </c>
      <c r="BH566" s="116" t="str">
        <f t="shared" si="980"/>
        <v/>
      </c>
      <c r="BI566" s="80" t="b">
        <f t="shared" si="928"/>
        <v>0</v>
      </c>
      <c r="BJ566" s="80" t="str">
        <f t="shared" si="929"/>
        <v/>
      </c>
      <c r="BK566" s="80" t="b">
        <f t="shared" si="981"/>
        <v>0</v>
      </c>
      <c r="BL566" s="13" t="str">
        <f t="shared" si="930"/>
        <v/>
      </c>
      <c r="BM566" s="13" t="b">
        <f t="shared" si="982"/>
        <v>0</v>
      </c>
      <c r="BN566" s="35" t="str">
        <f t="shared" si="931"/>
        <v/>
      </c>
      <c r="BO566" s="13" t="b">
        <f t="shared" si="932"/>
        <v>0</v>
      </c>
      <c r="BP566" s="35" t="str">
        <f t="shared" si="933"/>
        <v/>
      </c>
      <c r="BQ566" s="13" t="b">
        <f t="shared" si="934"/>
        <v>0</v>
      </c>
      <c r="BR566" s="35" t="str">
        <f t="shared" si="935"/>
        <v/>
      </c>
      <c r="BS566" s="35" t="b">
        <f t="shared" si="936"/>
        <v>0</v>
      </c>
      <c r="BT566" s="35" t="str">
        <f t="shared" si="937"/>
        <v/>
      </c>
      <c r="BU566" s="35" t="b">
        <f t="shared" si="938"/>
        <v>0</v>
      </c>
      <c r="BV566" s="35" t="str">
        <f t="shared" si="939"/>
        <v/>
      </c>
      <c r="BW566" s="13" t="b">
        <f t="shared" si="1014"/>
        <v>0</v>
      </c>
      <c r="BX566" s="35" t="str">
        <f t="shared" si="940"/>
        <v/>
      </c>
      <c r="BY566" s="265" t="b">
        <f t="shared" si="983"/>
        <v>0</v>
      </c>
      <c r="BZ566" s="35" t="str">
        <f t="shared" si="941"/>
        <v/>
      </c>
      <c r="CA566" s="265" t="b">
        <f t="shared" si="984"/>
        <v>0</v>
      </c>
      <c r="CB566" s="35" t="str">
        <f t="shared" si="942"/>
        <v/>
      </c>
      <c r="CC566" s="272" t="b">
        <f t="shared" si="985"/>
        <v>0</v>
      </c>
      <c r="CD566" s="35" t="str">
        <f t="shared" si="943"/>
        <v/>
      </c>
      <c r="CE566" s="13" t="b">
        <f t="shared" si="944"/>
        <v>0</v>
      </c>
      <c r="CF566" s="35" t="str">
        <f t="shared" si="945"/>
        <v/>
      </c>
      <c r="CG566" s="179">
        <f t="shared" si="946"/>
        <v>0</v>
      </c>
      <c r="CH566" s="179">
        <f t="shared" si="947"/>
        <v>0</v>
      </c>
      <c r="CI566" s="218">
        <f t="shared" si="986"/>
        <v>0</v>
      </c>
      <c r="CJ566" s="218">
        <f t="shared" si="987"/>
        <v>0</v>
      </c>
      <c r="CK566" s="218">
        <f t="shared" si="988"/>
        <v>0</v>
      </c>
      <c r="CL566" s="218">
        <f t="shared" si="989"/>
        <v>0</v>
      </c>
      <c r="CM566" s="218">
        <f t="shared" si="990"/>
        <v>0</v>
      </c>
      <c r="CN566" s="218">
        <f t="shared" si="991"/>
        <v>0</v>
      </c>
      <c r="CO566" s="218">
        <f t="shared" si="992"/>
        <v>0</v>
      </c>
      <c r="CP566" s="218">
        <f t="shared" si="993"/>
        <v>0</v>
      </c>
      <c r="CQ566" s="218">
        <f t="shared" si="994"/>
        <v>0</v>
      </c>
      <c r="CR566" s="218">
        <f t="shared" si="995"/>
        <v>0</v>
      </c>
      <c r="CS566" s="14">
        <f t="shared" si="948"/>
        <v>0</v>
      </c>
      <c r="CT566" s="236">
        <f t="shared" si="949"/>
        <v>0</v>
      </c>
      <c r="CU566" s="237">
        <f t="shared" si="1019"/>
        <v>0</v>
      </c>
      <c r="CV566" s="16">
        <f t="shared" si="1019"/>
        <v>0</v>
      </c>
      <c r="CW566" s="16">
        <f t="shared" si="1019"/>
        <v>0</v>
      </c>
      <c r="CX566" s="16">
        <f t="shared" si="1019"/>
        <v>0</v>
      </c>
      <c r="CY566" s="16">
        <f t="shared" si="1019"/>
        <v>0</v>
      </c>
      <c r="CZ566" s="16">
        <f t="shared" si="1019"/>
        <v>0</v>
      </c>
      <c r="DA566" s="16">
        <f t="shared" si="1019"/>
        <v>0</v>
      </c>
      <c r="DB566" s="16">
        <f t="shared" si="1019"/>
        <v>0</v>
      </c>
      <c r="DC566" s="16">
        <f t="shared" si="1019"/>
        <v>0</v>
      </c>
      <c r="DD566" s="238">
        <f t="shared" si="1019"/>
        <v>0</v>
      </c>
      <c r="DE566" s="232">
        <f t="shared" si="1020"/>
        <v>0</v>
      </c>
      <c r="DF566" s="132">
        <f t="shared" si="1020"/>
        <v>0</v>
      </c>
      <c r="DG566" s="132">
        <f t="shared" si="1020"/>
        <v>0</v>
      </c>
      <c r="DH566" s="132">
        <f t="shared" si="1020"/>
        <v>0</v>
      </c>
      <c r="DI566" s="132">
        <f t="shared" si="1020"/>
        <v>0</v>
      </c>
      <c r="DJ566" s="132">
        <f t="shared" si="1020"/>
        <v>0</v>
      </c>
      <c r="DK566" s="132">
        <f t="shared" si="1020"/>
        <v>0</v>
      </c>
      <c r="DL566" s="132">
        <f t="shared" si="1020"/>
        <v>0</v>
      </c>
      <c r="DM566" s="132">
        <f t="shared" si="1020"/>
        <v>0</v>
      </c>
      <c r="DN566" s="233">
        <f t="shared" si="1020"/>
        <v>0</v>
      </c>
      <c r="DO566" s="232">
        <f t="shared" si="950"/>
        <v>0</v>
      </c>
      <c r="DP566" s="132">
        <f t="shared" si="951"/>
        <v>0</v>
      </c>
      <c r="DQ566" s="132">
        <f t="shared" si="952"/>
        <v>0</v>
      </c>
      <c r="DR566" s="132">
        <f t="shared" si="953"/>
        <v>0</v>
      </c>
      <c r="DS566" s="132">
        <f t="shared" si="954"/>
        <v>0</v>
      </c>
      <c r="DT566" s="132">
        <f t="shared" si="955"/>
        <v>0</v>
      </c>
      <c r="DU566" s="132">
        <f t="shared" si="956"/>
        <v>0</v>
      </c>
      <c r="DV566" s="132">
        <f t="shared" si="957"/>
        <v>0</v>
      </c>
      <c r="DW566" s="132">
        <f t="shared" si="958"/>
        <v>0</v>
      </c>
      <c r="DX566" s="233">
        <f t="shared" si="959"/>
        <v>0</v>
      </c>
      <c r="DY566" s="231" t="b">
        <f t="shared" si="996"/>
        <v>0</v>
      </c>
      <c r="DZ566" s="163"/>
      <c r="EA566" s="226" t="str">
        <f t="shared" si="997"/>
        <v/>
      </c>
      <c r="EB566" s="178" t="str">
        <f t="shared" si="998"/>
        <v/>
      </c>
      <c r="EC566" s="178" t="str">
        <f t="shared" si="999"/>
        <v/>
      </c>
      <c r="ED566" s="178" t="str">
        <f t="shared" si="1000"/>
        <v/>
      </c>
      <c r="EE566" s="178" t="str">
        <f t="shared" si="1001"/>
        <v/>
      </c>
      <c r="EF566" s="178" t="str">
        <f t="shared" si="1002"/>
        <v/>
      </c>
      <c r="EG566" s="178" t="str">
        <f t="shared" si="1003"/>
        <v/>
      </c>
      <c r="EH566" s="178" t="str">
        <f t="shared" si="1004"/>
        <v/>
      </c>
      <c r="EI566" s="178" t="str">
        <f t="shared" si="1005"/>
        <v/>
      </c>
      <c r="EJ566" s="227" t="str">
        <f t="shared" si="1006"/>
        <v/>
      </c>
      <c r="EK566" s="230" t="str">
        <f t="shared" si="960"/>
        <v/>
      </c>
      <c r="EL566" s="177" t="str">
        <f t="shared" si="961"/>
        <v/>
      </c>
      <c r="EM566" s="177" t="str">
        <f t="shared" si="962"/>
        <v/>
      </c>
      <c r="EN566" s="177" t="str">
        <f t="shared" si="963"/>
        <v/>
      </c>
      <c r="EO566" s="177" t="str">
        <f t="shared" si="964"/>
        <v/>
      </c>
      <c r="EP566" s="177" t="str">
        <f t="shared" si="965"/>
        <v/>
      </c>
      <c r="EQ566" s="177" t="str">
        <f t="shared" si="966"/>
        <v/>
      </c>
      <c r="ER566" s="177" t="str">
        <f t="shared" si="967"/>
        <v/>
      </c>
      <c r="ES566" s="177" t="str">
        <f t="shared" si="968"/>
        <v/>
      </c>
      <c r="ET566" s="177" t="str">
        <f t="shared" si="969"/>
        <v/>
      </c>
      <c r="EU566" s="229" t="e">
        <f t="shared" si="970"/>
        <v>#VALUE!</v>
      </c>
      <c r="EV566" s="27" t="e">
        <f t="shared" si="971"/>
        <v>#VALUE!</v>
      </c>
      <c r="EW566" s="27" t="e">
        <f t="shared" si="972"/>
        <v>#VALUE!</v>
      </c>
      <c r="EX566" s="28" t="e">
        <f t="shared" si="973"/>
        <v>#VALUE!</v>
      </c>
      <c r="EY566" s="28" t="e">
        <f t="shared" si="974"/>
        <v>#VALUE!</v>
      </c>
      <c r="EZ566" s="28" t="b">
        <f t="shared" si="975"/>
        <v>0</v>
      </c>
      <c r="FA566" s="176" t="str">
        <f t="shared" si="976"/>
        <v/>
      </c>
      <c r="FB566" s="27" t="e" cm="1">
        <f t="array" aca="1" ref="FB566" ca="1">TEXT(RIGHT(10-RIGHT(SUM(INDEX(1*(MID(MID(C566,1,1)*2,ROW(INDIRECT("1:"&amp;LEN(MID(C566,1,1)*2))),1)),,))+MID(C566,2,1)+
SUM(INDEX(1*(MID(MID(C566,3,1)*2,ROW(INDIRECT("1:"&amp;LEN(MID(C566,3,1)*2))),1)),,))+MID(C566,4,1)+
SUM(INDEX(1*(MID(MID(C566,5,1)*2,ROW(INDIRECT("1:"&amp;LEN(MID(C566,5,1)*2))),1)),,))+MID(C566,6,1)+
SUM(INDEX(1*(MID(MID(C566,8,1)*2,ROW(INDIRECT("1:"&amp;LEN(MID(C566,8,1)*2))),1)),,))+MID(C566,9,1)+
SUM(INDEX(1*(MID(MID(C566,10,1)*2,ROW(INDIRECT("1:"&amp;LEN(MID(C566,10,1)*2))),1)),,)),1),1),"0")</f>
        <v>#VALUE!</v>
      </c>
      <c r="FC566" s="27" t="str">
        <f t="shared" si="977"/>
        <v/>
      </c>
      <c r="FD566" s="29" t="b">
        <f t="shared" si="978"/>
        <v>0</v>
      </c>
      <c r="FE566" s="112" t="b">
        <f>IFERROR(MATCH(D566,'Avtal för korttidsarbete'!$G$13:$G$1012,0),TRUE)</f>
        <v>1</v>
      </c>
      <c r="FF566" s="112" t="b">
        <f t="shared" si="1007"/>
        <v>0</v>
      </c>
      <c r="FG566" s="113" t="str" cm="1">
        <f t="array" ref="FG566">IF(FE566=TRUE,"x",INDEX('Avtal för korttidsarbete'!$E$13:$E$1012,$FE566))</f>
        <v>x</v>
      </c>
      <c r="FH566" s="113" t="str" cm="1">
        <f t="array" ref="FH566">IF(FE566=TRUE,"x",INDEX('Avtal för korttidsarbete'!$F$13:$F$1012,$FE566))</f>
        <v>x</v>
      </c>
      <c r="FI566" s="112" t="b">
        <f t="shared" si="1008"/>
        <v>0</v>
      </c>
      <c r="FJ566" s="135">
        <f t="shared" si="1009"/>
        <v>44166</v>
      </c>
      <c r="FK566" s="135">
        <f t="shared" si="1010"/>
        <v>44377</v>
      </c>
      <c r="FL566" s="112" t="b">
        <f t="shared" si="1011"/>
        <v>0</v>
      </c>
      <c r="FM566" s="113">
        <f t="shared" si="1012"/>
        <v>44166</v>
      </c>
      <c r="FN566" s="135">
        <f t="shared" si="1013"/>
        <v>44377</v>
      </c>
      <c r="FO566" s="148" t="b">
        <f>IFERROR(INDEX('Avtal för korttidsarbete'!R:R,MATCH(D566,'Avtal för korttidsarbete'!$G:$G,0)),TRUE)</f>
        <v>1</v>
      </c>
      <c r="FP566" s="135" t="str">
        <f>IF(FO566,"-",INDEX('Avtal för korttidsarbete'!$D:$D,MATCH(D566,'Avtal för korttidsarbete'!$G:$G,0)))</f>
        <v>-</v>
      </c>
      <c r="FQ566" s="113" t="b">
        <f>IFERROR(G566&gt;INDEX(Uppsägningar!E:E,MATCH(C566,Uppsägningar!C:C,0)),FALSE)</f>
        <v>0</v>
      </c>
    </row>
    <row r="567" spans="1:173" x14ac:dyDescent="0.25">
      <c r="A567" s="19">
        <v>551</v>
      </c>
      <c r="B567" s="20"/>
      <c r="C567" s="183"/>
      <c r="D567" s="66"/>
      <c r="E567" s="212">
        <f>IFERROR(INDEX(Admin!$C$7:$C$10,MATCH(FP567,TblNivåValTExt,0)),0)</f>
        <v>0</v>
      </c>
      <c r="F567" s="1"/>
      <c r="G567" s="1"/>
      <c r="H567" s="78"/>
      <c r="I567" s="181"/>
      <c r="J567" s="181"/>
      <c r="K567" s="182"/>
      <c r="L567" s="182"/>
      <c r="M567" s="181"/>
      <c r="N567" s="181"/>
      <c r="O567" s="181"/>
      <c r="P567" s="182"/>
      <c r="Q567" s="182"/>
      <c r="R567" s="181"/>
      <c r="S567" s="181"/>
      <c r="T567" s="181"/>
      <c r="U567" s="182"/>
      <c r="V567" s="182"/>
      <c r="W567" s="181"/>
      <c r="X567" s="181"/>
      <c r="Y567" s="181"/>
      <c r="Z567" s="182"/>
      <c r="AA567" s="182"/>
      <c r="AB567" s="181"/>
      <c r="AC567" s="181"/>
      <c r="AD567" s="181"/>
      <c r="AE567" s="182"/>
      <c r="AF567" s="182"/>
      <c r="AG567" s="181"/>
      <c r="AH567" s="181"/>
      <c r="AI567" s="181"/>
      <c r="AJ567" s="182"/>
      <c r="AK567" s="182"/>
      <c r="AL567" s="181"/>
      <c r="AM567" s="181"/>
      <c r="AN567" s="181"/>
      <c r="AO567" s="182"/>
      <c r="AP567" s="182"/>
      <c r="AQ567" s="181"/>
      <c r="AR567" s="181"/>
      <c r="AS567" s="181"/>
      <c r="AT567" s="182"/>
      <c r="AU567" s="182"/>
      <c r="AV567" s="181"/>
      <c r="AW567" s="181"/>
      <c r="AX567" s="181"/>
      <c r="AY567" s="182"/>
      <c r="AZ567" s="182"/>
      <c r="BA567" s="181"/>
      <c r="BB567" s="181"/>
      <c r="BC567" s="181"/>
      <c r="BD567" s="182"/>
      <c r="BE567" s="182"/>
      <c r="BF567" s="181"/>
      <c r="BG567" s="180">
        <f t="shared" si="979"/>
        <v>0</v>
      </c>
      <c r="BH567" s="116" t="str">
        <f t="shared" si="980"/>
        <v/>
      </c>
      <c r="BI567" s="80" t="b">
        <f t="shared" si="928"/>
        <v>0</v>
      </c>
      <c r="BJ567" s="80" t="str">
        <f t="shared" si="929"/>
        <v/>
      </c>
      <c r="BK567" s="80" t="b">
        <f t="shared" si="981"/>
        <v>0</v>
      </c>
      <c r="BL567" s="13" t="str">
        <f t="shared" si="930"/>
        <v/>
      </c>
      <c r="BM567" s="13" t="b">
        <f t="shared" si="982"/>
        <v>0</v>
      </c>
      <c r="BN567" s="35" t="str">
        <f t="shared" si="931"/>
        <v/>
      </c>
      <c r="BO567" s="13" t="b">
        <f t="shared" si="932"/>
        <v>0</v>
      </c>
      <c r="BP567" s="35" t="str">
        <f t="shared" si="933"/>
        <v/>
      </c>
      <c r="BQ567" s="13" t="b">
        <f t="shared" si="934"/>
        <v>0</v>
      </c>
      <c r="BR567" s="35" t="str">
        <f t="shared" si="935"/>
        <v/>
      </c>
      <c r="BS567" s="35" t="b">
        <f t="shared" si="936"/>
        <v>0</v>
      </c>
      <c r="BT567" s="35" t="str">
        <f t="shared" si="937"/>
        <v/>
      </c>
      <c r="BU567" s="35" t="b">
        <f t="shared" si="938"/>
        <v>0</v>
      </c>
      <c r="BV567" s="35" t="str">
        <f t="shared" si="939"/>
        <v/>
      </c>
      <c r="BW567" s="13" t="b">
        <f t="shared" si="1014"/>
        <v>0</v>
      </c>
      <c r="BX567" s="35" t="str">
        <f t="shared" si="940"/>
        <v/>
      </c>
      <c r="BY567" s="265" t="b">
        <f t="shared" si="983"/>
        <v>0</v>
      </c>
      <c r="BZ567" s="35" t="str">
        <f t="shared" si="941"/>
        <v/>
      </c>
      <c r="CA567" s="265" t="b">
        <f t="shared" si="984"/>
        <v>0</v>
      </c>
      <c r="CB567" s="35" t="str">
        <f t="shared" si="942"/>
        <v/>
      </c>
      <c r="CC567" s="272" t="b">
        <f t="shared" si="985"/>
        <v>0</v>
      </c>
      <c r="CD567" s="35" t="str">
        <f t="shared" si="943"/>
        <v/>
      </c>
      <c r="CE567" s="13" t="b">
        <f t="shared" si="944"/>
        <v>0</v>
      </c>
      <c r="CF567" s="35" t="str">
        <f t="shared" si="945"/>
        <v/>
      </c>
      <c r="CG567" s="179">
        <f t="shared" si="946"/>
        <v>0</v>
      </c>
      <c r="CH567" s="179">
        <f t="shared" si="947"/>
        <v>0</v>
      </c>
      <c r="CI567" s="218">
        <f t="shared" si="986"/>
        <v>0</v>
      </c>
      <c r="CJ567" s="218">
        <f t="shared" si="987"/>
        <v>0</v>
      </c>
      <c r="CK567" s="218">
        <f t="shared" si="988"/>
        <v>0</v>
      </c>
      <c r="CL567" s="218">
        <f t="shared" si="989"/>
        <v>0</v>
      </c>
      <c r="CM567" s="218">
        <f t="shared" si="990"/>
        <v>0</v>
      </c>
      <c r="CN567" s="218">
        <f t="shared" si="991"/>
        <v>0</v>
      </c>
      <c r="CO567" s="218">
        <f t="shared" si="992"/>
        <v>0</v>
      </c>
      <c r="CP567" s="218">
        <f t="shared" si="993"/>
        <v>0</v>
      </c>
      <c r="CQ567" s="218">
        <f t="shared" si="994"/>
        <v>0</v>
      </c>
      <c r="CR567" s="218">
        <f t="shared" si="995"/>
        <v>0</v>
      </c>
      <c r="CS567" s="14">
        <f t="shared" si="948"/>
        <v>0</v>
      </c>
      <c r="CT567" s="236">
        <f t="shared" si="949"/>
        <v>0</v>
      </c>
      <c r="CU567" s="237">
        <f t="shared" ref="CU567:DD576" si="1021">IF(AND($CS567,$CT567,CU$12),MAX(0,MIN(CU$10,$CT567)-MAX(CU$9,$CS567)+1),0)</f>
        <v>0</v>
      </c>
      <c r="CV567" s="16">
        <f t="shared" si="1021"/>
        <v>0</v>
      </c>
      <c r="CW567" s="16">
        <f t="shared" si="1021"/>
        <v>0</v>
      </c>
      <c r="CX567" s="16">
        <f t="shared" si="1021"/>
        <v>0</v>
      </c>
      <c r="CY567" s="16">
        <f t="shared" si="1021"/>
        <v>0</v>
      </c>
      <c r="CZ567" s="16">
        <f t="shared" si="1021"/>
        <v>0</v>
      </c>
      <c r="DA567" s="16">
        <f t="shared" si="1021"/>
        <v>0</v>
      </c>
      <c r="DB567" s="16">
        <f t="shared" si="1021"/>
        <v>0</v>
      </c>
      <c r="DC567" s="16">
        <f t="shared" si="1021"/>
        <v>0</v>
      </c>
      <c r="DD567" s="238">
        <f t="shared" si="1021"/>
        <v>0</v>
      </c>
      <c r="DE567" s="232">
        <f t="shared" ref="DE567:DN576" si="1022">IF($H567&lt;=0,0,MAX(0,MIN($H567,$DE$11)))</f>
        <v>0</v>
      </c>
      <c r="DF567" s="132">
        <f t="shared" si="1022"/>
        <v>0</v>
      </c>
      <c r="DG567" s="132">
        <f t="shared" si="1022"/>
        <v>0</v>
      </c>
      <c r="DH567" s="132">
        <f t="shared" si="1022"/>
        <v>0</v>
      </c>
      <c r="DI567" s="132">
        <f t="shared" si="1022"/>
        <v>0</v>
      </c>
      <c r="DJ567" s="132">
        <f t="shared" si="1022"/>
        <v>0</v>
      </c>
      <c r="DK567" s="132">
        <f t="shared" si="1022"/>
        <v>0</v>
      </c>
      <c r="DL567" s="132">
        <f t="shared" si="1022"/>
        <v>0</v>
      </c>
      <c r="DM567" s="132">
        <f t="shared" si="1022"/>
        <v>0</v>
      </c>
      <c r="DN567" s="233">
        <f t="shared" si="1022"/>
        <v>0</v>
      </c>
      <c r="DO567" s="232">
        <f t="shared" si="950"/>
        <v>0</v>
      </c>
      <c r="DP567" s="132">
        <f t="shared" si="951"/>
        <v>0</v>
      </c>
      <c r="DQ567" s="132">
        <f t="shared" si="952"/>
        <v>0</v>
      </c>
      <c r="DR567" s="132">
        <f t="shared" si="953"/>
        <v>0</v>
      </c>
      <c r="DS567" s="132">
        <f t="shared" si="954"/>
        <v>0</v>
      </c>
      <c r="DT567" s="132">
        <f t="shared" si="955"/>
        <v>0</v>
      </c>
      <c r="DU567" s="132">
        <f t="shared" si="956"/>
        <v>0</v>
      </c>
      <c r="DV567" s="132">
        <f t="shared" si="957"/>
        <v>0</v>
      </c>
      <c r="DW567" s="132">
        <f t="shared" si="958"/>
        <v>0</v>
      </c>
      <c r="DX567" s="233">
        <f t="shared" si="959"/>
        <v>0</v>
      </c>
      <c r="DY567" s="231" t="b">
        <f t="shared" si="996"/>
        <v>0</v>
      </c>
      <c r="DZ567" s="163"/>
      <c r="EA567" s="226" t="str">
        <f t="shared" si="997"/>
        <v/>
      </c>
      <c r="EB567" s="178" t="str">
        <f t="shared" si="998"/>
        <v/>
      </c>
      <c r="EC567" s="178" t="str">
        <f t="shared" si="999"/>
        <v/>
      </c>
      <c r="ED567" s="178" t="str">
        <f t="shared" si="1000"/>
        <v/>
      </c>
      <c r="EE567" s="178" t="str">
        <f t="shared" si="1001"/>
        <v/>
      </c>
      <c r="EF567" s="178" t="str">
        <f t="shared" si="1002"/>
        <v/>
      </c>
      <c r="EG567" s="178" t="str">
        <f t="shared" si="1003"/>
        <v/>
      </c>
      <c r="EH567" s="178" t="str">
        <f t="shared" si="1004"/>
        <v/>
      </c>
      <c r="EI567" s="178" t="str">
        <f t="shared" si="1005"/>
        <v/>
      </c>
      <c r="EJ567" s="227" t="str">
        <f t="shared" si="1006"/>
        <v/>
      </c>
      <c r="EK567" s="230" t="str">
        <f t="shared" si="960"/>
        <v/>
      </c>
      <c r="EL567" s="177" t="str">
        <f t="shared" si="961"/>
        <v/>
      </c>
      <c r="EM567" s="177" t="str">
        <f t="shared" si="962"/>
        <v/>
      </c>
      <c r="EN567" s="177" t="str">
        <f t="shared" si="963"/>
        <v/>
      </c>
      <c r="EO567" s="177" t="str">
        <f t="shared" si="964"/>
        <v/>
      </c>
      <c r="EP567" s="177" t="str">
        <f t="shared" si="965"/>
        <v/>
      </c>
      <c r="EQ567" s="177" t="str">
        <f t="shared" si="966"/>
        <v/>
      </c>
      <c r="ER567" s="177" t="str">
        <f t="shared" si="967"/>
        <v/>
      </c>
      <c r="ES567" s="177" t="str">
        <f t="shared" si="968"/>
        <v/>
      </c>
      <c r="ET567" s="177" t="str">
        <f t="shared" si="969"/>
        <v/>
      </c>
      <c r="EU567" s="229" t="e">
        <f t="shared" si="970"/>
        <v>#VALUE!</v>
      </c>
      <c r="EV567" s="27" t="e">
        <f t="shared" si="971"/>
        <v>#VALUE!</v>
      </c>
      <c r="EW567" s="27" t="e">
        <f t="shared" si="972"/>
        <v>#VALUE!</v>
      </c>
      <c r="EX567" s="28" t="e">
        <f t="shared" si="973"/>
        <v>#VALUE!</v>
      </c>
      <c r="EY567" s="28" t="e">
        <f t="shared" si="974"/>
        <v>#VALUE!</v>
      </c>
      <c r="EZ567" s="28" t="b">
        <f t="shared" si="975"/>
        <v>0</v>
      </c>
      <c r="FA567" s="176" t="str">
        <f t="shared" si="976"/>
        <v/>
      </c>
      <c r="FB567" s="27" t="e" cm="1">
        <f t="array" aca="1" ref="FB567" ca="1">TEXT(RIGHT(10-RIGHT(SUM(INDEX(1*(MID(MID(C567,1,1)*2,ROW(INDIRECT("1:"&amp;LEN(MID(C567,1,1)*2))),1)),,))+MID(C567,2,1)+
SUM(INDEX(1*(MID(MID(C567,3,1)*2,ROW(INDIRECT("1:"&amp;LEN(MID(C567,3,1)*2))),1)),,))+MID(C567,4,1)+
SUM(INDEX(1*(MID(MID(C567,5,1)*2,ROW(INDIRECT("1:"&amp;LEN(MID(C567,5,1)*2))),1)),,))+MID(C567,6,1)+
SUM(INDEX(1*(MID(MID(C567,8,1)*2,ROW(INDIRECT("1:"&amp;LEN(MID(C567,8,1)*2))),1)),,))+MID(C567,9,1)+
SUM(INDEX(1*(MID(MID(C567,10,1)*2,ROW(INDIRECT("1:"&amp;LEN(MID(C567,10,1)*2))),1)),,)),1),1),"0")</f>
        <v>#VALUE!</v>
      </c>
      <c r="FC567" s="27" t="str">
        <f t="shared" si="977"/>
        <v/>
      </c>
      <c r="FD567" s="29" t="b">
        <f t="shared" si="978"/>
        <v>0</v>
      </c>
      <c r="FE567" s="112" t="b">
        <f>IFERROR(MATCH(D567,'Avtal för korttidsarbete'!$G$13:$G$1012,0),TRUE)</f>
        <v>1</v>
      </c>
      <c r="FF567" s="112" t="b">
        <f t="shared" si="1007"/>
        <v>0</v>
      </c>
      <c r="FG567" s="113" t="str" cm="1">
        <f t="array" ref="FG567">IF(FE567=TRUE,"x",INDEX('Avtal för korttidsarbete'!$E$13:$E$1012,$FE567))</f>
        <v>x</v>
      </c>
      <c r="FH567" s="113" t="str" cm="1">
        <f t="array" ref="FH567">IF(FE567=TRUE,"x",INDEX('Avtal för korttidsarbete'!$F$13:$F$1012,$FE567))</f>
        <v>x</v>
      </c>
      <c r="FI567" s="112" t="b">
        <f t="shared" si="1008"/>
        <v>0</v>
      </c>
      <c r="FJ567" s="135">
        <f t="shared" si="1009"/>
        <v>44166</v>
      </c>
      <c r="FK567" s="135">
        <f t="shared" si="1010"/>
        <v>44377</v>
      </c>
      <c r="FL567" s="112" t="b">
        <f t="shared" si="1011"/>
        <v>0</v>
      </c>
      <c r="FM567" s="113">
        <f t="shared" si="1012"/>
        <v>44166</v>
      </c>
      <c r="FN567" s="135">
        <f t="shared" si="1013"/>
        <v>44377</v>
      </c>
      <c r="FO567" s="148" t="b">
        <f>IFERROR(INDEX('Avtal för korttidsarbete'!R:R,MATCH(D567,'Avtal för korttidsarbete'!$G:$G,0)),TRUE)</f>
        <v>1</v>
      </c>
      <c r="FP567" s="135" t="str">
        <f>IF(FO567,"-",INDEX('Avtal för korttidsarbete'!$D:$D,MATCH(D567,'Avtal för korttidsarbete'!$G:$G,0)))</f>
        <v>-</v>
      </c>
      <c r="FQ567" s="113" t="b">
        <f>IFERROR(G567&gt;INDEX(Uppsägningar!E:E,MATCH(C567,Uppsägningar!C:C,0)),FALSE)</f>
        <v>0</v>
      </c>
    </row>
    <row r="568" spans="1:173" x14ac:dyDescent="0.25">
      <c r="A568" s="19">
        <v>552</v>
      </c>
      <c r="B568" s="20"/>
      <c r="C568" s="183"/>
      <c r="D568" s="66"/>
      <c r="E568" s="212">
        <f>IFERROR(INDEX(Admin!$C$7:$C$10,MATCH(FP568,TblNivåValTExt,0)),0)</f>
        <v>0</v>
      </c>
      <c r="F568" s="1"/>
      <c r="G568" s="1"/>
      <c r="H568" s="78"/>
      <c r="I568" s="181"/>
      <c r="J568" s="181"/>
      <c r="K568" s="182"/>
      <c r="L568" s="182"/>
      <c r="M568" s="181"/>
      <c r="N568" s="181"/>
      <c r="O568" s="181"/>
      <c r="P568" s="182"/>
      <c r="Q568" s="182"/>
      <c r="R568" s="181"/>
      <c r="S568" s="181"/>
      <c r="T568" s="181"/>
      <c r="U568" s="182"/>
      <c r="V568" s="182"/>
      <c r="W568" s="181"/>
      <c r="X568" s="181"/>
      <c r="Y568" s="181"/>
      <c r="Z568" s="182"/>
      <c r="AA568" s="182"/>
      <c r="AB568" s="181"/>
      <c r="AC568" s="181"/>
      <c r="AD568" s="181"/>
      <c r="AE568" s="182"/>
      <c r="AF568" s="182"/>
      <c r="AG568" s="181"/>
      <c r="AH568" s="181"/>
      <c r="AI568" s="181"/>
      <c r="AJ568" s="182"/>
      <c r="AK568" s="182"/>
      <c r="AL568" s="181"/>
      <c r="AM568" s="181"/>
      <c r="AN568" s="181"/>
      <c r="AO568" s="182"/>
      <c r="AP568" s="182"/>
      <c r="AQ568" s="181"/>
      <c r="AR568" s="181"/>
      <c r="AS568" s="181"/>
      <c r="AT568" s="182"/>
      <c r="AU568" s="182"/>
      <c r="AV568" s="181"/>
      <c r="AW568" s="181"/>
      <c r="AX568" s="181"/>
      <c r="AY568" s="182"/>
      <c r="AZ568" s="182"/>
      <c r="BA568" s="181"/>
      <c r="BB568" s="181"/>
      <c r="BC568" s="181"/>
      <c r="BD568" s="182"/>
      <c r="BE568" s="182"/>
      <c r="BF568" s="181"/>
      <c r="BG568" s="180">
        <f t="shared" si="979"/>
        <v>0</v>
      </c>
      <c r="BH568" s="116" t="str">
        <f t="shared" si="980"/>
        <v/>
      </c>
      <c r="BI568" s="80" t="b">
        <f t="shared" si="928"/>
        <v>0</v>
      </c>
      <c r="BJ568" s="80" t="str">
        <f t="shared" si="929"/>
        <v/>
      </c>
      <c r="BK568" s="80" t="b">
        <f t="shared" si="981"/>
        <v>0</v>
      </c>
      <c r="BL568" s="13" t="str">
        <f t="shared" si="930"/>
        <v/>
      </c>
      <c r="BM568" s="13" t="b">
        <f t="shared" si="982"/>
        <v>0</v>
      </c>
      <c r="BN568" s="35" t="str">
        <f t="shared" si="931"/>
        <v/>
      </c>
      <c r="BO568" s="13" t="b">
        <f t="shared" si="932"/>
        <v>0</v>
      </c>
      <c r="BP568" s="35" t="str">
        <f t="shared" si="933"/>
        <v/>
      </c>
      <c r="BQ568" s="13" t="b">
        <f t="shared" si="934"/>
        <v>0</v>
      </c>
      <c r="BR568" s="35" t="str">
        <f t="shared" si="935"/>
        <v/>
      </c>
      <c r="BS568" s="35" t="b">
        <f t="shared" si="936"/>
        <v>0</v>
      </c>
      <c r="BT568" s="35" t="str">
        <f t="shared" si="937"/>
        <v/>
      </c>
      <c r="BU568" s="35" t="b">
        <f t="shared" si="938"/>
        <v>0</v>
      </c>
      <c r="BV568" s="35" t="str">
        <f t="shared" si="939"/>
        <v/>
      </c>
      <c r="BW568" s="13" t="b">
        <f t="shared" si="1014"/>
        <v>0</v>
      </c>
      <c r="BX568" s="35" t="str">
        <f t="shared" si="940"/>
        <v/>
      </c>
      <c r="BY568" s="265" t="b">
        <f t="shared" si="983"/>
        <v>0</v>
      </c>
      <c r="BZ568" s="35" t="str">
        <f t="shared" si="941"/>
        <v/>
      </c>
      <c r="CA568" s="265" t="b">
        <f t="shared" si="984"/>
        <v>0</v>
      </c>
      <c r="CB568" s="35" t="str">
        <f t="shared" si="942"/>
        <v/>
      </c>
      <c r="CC568" s="272" t="b">
        <f t="shared" si="985"/>
        <v>0</v>
      </c>
      <c r="CD568" s="35" t="str">
        <f t="shared" si="943"/>
        <v/>
      </c>
      <c r="CE568" s="13" t="b">
        <f t="shared" si="944"/>
        <v>0</v>
      </c>
      <c r="CF568" s="35" t="str">
        <f t="shared" si="945"/>
        <v/>
      </c>
      <c r="CG568" s="179">
        <f t="shared" si="946"/>
        <v>0</v>
      </c>
      <c r="CH568" s="179">
        <f t="shared" si="947"/>
        <v>0</v>
      </c>
      <c r="CI568" s="218">
        <f t="shared" si="986"/>
        <v>0</v>
      </c>
      <c r="CJ568" s="218">
        <f t="shared" si="987"/>
        <v>0</v>
      </c>
      <c r="CK568" s="218">
        <f t="shared" si="988"/>
        <v>0</v>
      </c>
      <c r="CL568" s="218">
        <f t="shared" si="989"/>
        <v>0</v>
      </c>
      <c r="CM568" s="218">
        <f t="shared" si="990"/>
        <v>0</v>
      </c>
      <c r="CN568" s="218">
        <f t="shared" si="991"/>
        <v>0</v>
      </c>
      <c r="CO568" s="218">
        <f t="shared" si="992"/>
        <v>0</v>
      </c>
      <c r="CP568" s="218">
        <f t="shared" si="993"/>
        <v>0</v>
      </c>
      <c r="CQ568" s="218">
        <f t="shared" si="994"/>
        <v>0</v>
      </c>
      <c r="CR568" s="218">
        <f t="shared" si="995"/>
        <v>0</v>
      </c>
      <c r="CS568" s="14">
        <f t="shared" si="948"/>
        <v>0</v>
      </c>
      <c r="CT568" s="236">
        <f t="shared" si="949"/>
        <v>0</v>
      </c>
      <c r="CU568" s="237">
        <f t="shared" si="1021"/>
        <v>0</v>
      </c>
      <c r="CV568" s="16">
        <f t="shared" si="1021"/>
        <v>0</v>
      </c>
      <c r="CW568" s="16">
        <f t="shared" si="1021"/>
        <v>0</v>
      </c>
      <c r="CX568" s="16">
        <f t="shared" si="1021"/>
        <v>0</v>
      </c>
      <c r="CY568" s="16">
        <f t="shared" si="1021"/>
        <v>0</v>
      </c>
      <c r="CZ568" s="16">
        <f t="shared" si="1021"/>
        <v>0</v>
      </c>
      <c r="DA568" s="16">
        <f t="shared" si="1021"/>
        <v>0</v>
      </c>
      <c r="DB568" s="16">
        <f t="shared" si="1021"/>
        <v>0</v>
      </c>
      <c r="DC568" s="16">
        <f t="shared" si="1021"/>
        <v>0</v>
      </c>
      <c r="DD568" s="238">
        <f t="shared" si="1021"/>
        <v>0</v>
      </c>
      <c r="DE568" s="232">
        <f t="shared" si="1022"/>
        <v>0</v>
      </c>
      <c r="DF568" s="132">
        <f t="shared" si="1022"/>
        <v>0</v>
      </c>
      <c r="DG568" s="132">
        <f t="shared" si="1022"/>
        <v>0</v>
      </c>
      <c r="DH568" s="132">
        <f t="shared" si="1022"/>
        <v>0</v>
      </c>
      <c r="DI568" s="132">
        <f t="shared" si="1022"/>
        <v>0</v>
      </c>
      <c r="DJ568" s="132">
        <f t="shared" si="1022"/>
        <v>0</v>
      </c>
      <c r="DK568" s="132">
        <f t="shared" si="1022"/>
        <v>0</v>
      </c>
      <c r="DL568" s="132">
        <f t="shared" si="1022"/>
        <v>0</v>
      </c>
      <c r="DM568" s="132">
        <f t="shared" si="1022"/>
        <v>0</v>
      </c>
      <c r="DN568" s="233">
        <f t="shared" si="1022"/>
        <v>0</v>
      </c>
      <c r="DO568" s="232">
        <f t="shared" si="950"/>
        <v>0</v>
      </c>
      <c r="DP568" s="132">
        <f t="shared" si="951"/>
        <v>0</v>
      </c>
      <c r="DQ568" s="132">
        <f t="shared" si="952"/>
        <v>0</v>
      </c>
      <c r="DR568" s="132">
        <f t="shared" si="953"/>
        <v>0</v>
      </c>
      <c r="DS568" s="132">
        <f t="shared" si="954"/>
        <v>0</v>
      </c>
      <c r="DT568" s="132">
        <f t="shared" si="955"/>
        <v>0</v>
      </c>
      <c r="DU568" s="132">
        <f t="shared" si="956"/>
        <v>0</v>
      </c>
      <c r="DV568" s="132">
        <f t="shared" si="957"/>
        <v>0</v>
      </c>
      <c r="DW568" s="132">
        <f t="shared" si="958"/>
        <v>0</v>
      </c>
      <c r="DX568" s="233">
        <f t="shared" si="959"/>
        <v>0</v>
      </c>
      <c r="DY568" s="231" t="b">
        <f t="shared" si="996"/>
        <v>0</v>
      </c>
      <c r="DZ568" s="163"/>
      <c r="EA568" s="226" t="str">
        <f t="shared" si="997"/>
        <v/>
      </c>
      <c r="EB568" s="178" t="str">
        <f t="shared" si="998"/>
        <v/>
      </c>
      <c r="EC568" s="178" t="str">
        <f t="shared" si="999"/>
        <v/>
      </c>
      <c r="ED568" s="178" t="str">
        <f t="shared" si="1000"/>
        <v/>
      </c>
      <c r="EE568" s="178" t="str">
        <f t="shared" si="1001"/>
        <v/>
      </c>
      <c r="EF568" s="178" t="str">
        <f t="shared" si="1002"/>
        <v/>
      </c>
      <c r="EG568" s="178" t="str">
        <f t="shared" si="1003"/>
        <v/>
      </c>
      <c r="EH568" s="178" t="str">
        <f t="shared" si="1004"/>
        <v/>
      </c>
      <c r="EI568" s="178" t="str">
        <f t="shared" si="1005"/>
        <v/>
      </c>
      <c r="EJ568" s="227" t="str">
        <f t="shared" si="1006"/>
        <v/>
      </c>
      <c r="EK568" s="230" t="str">
        <f t="shared" si="960"/>
        <v/>
      </c>
      <c r="EL568" s="177" t="str">
        <f t="shared" si="961"/>
        <v/>
      </c>
      <c r="EM568" s="177" t="str">
        <f t="shared" si="962"/>
        <v/>
      </c>
      <c r="EN568" s="177" t="str">
        <f t="shared" si="963"/>
        <v/>
      </c>
      <c r="EO568" s="177" t="str">
        <f t="shared" si="964"/>
        <v/>
      </c>
      <c r="EP568" s="177" t="str">
        <f t="shared" si="965"/>
        <v/>
      </c>
      <c r="EQ568" s="177" t="str">
        <f t="shared" si="966"/>
        <v/>
      </c>
      <c r="ER568" s="177" t="str">
        <f t="shared" si="967"/>
        <v/>
      </c>
      <c r="ES568" s="177" t="str">
        <f t="shared" si="968"/>
        <v/>
      </c>
      <c r="ET568" s="177" t="str">
        <f t="shared" si="969"/>
        <v/>
      </c>
      <c r="EU568" s="229" t="e">
        <f t="shared" si="970"/>
        <v>#VALUE!</v>
      </c>
      <c r="EV568" s="27" t="e">
        <f t="shared" si="971"/>
        <v>#VALUE!</v>
      </c>
      <c r="EW568" s="27" t="e">
        <f t="shared" si="972"/>
        <v>#VALUE!</v>
      </c>
      <c r="EX568" s="28" t="e">
        <f t="shared" si="973"/>
        <v>#VALUE!</v>
      </c>
      <c r="EY568" s="28" t="e">
        <f t="shared" si="974"/>
        <v>#VALUE!</v>
      </c>
      <c r="EZ568" s="28" t="b">
        <f t="shared" si="975"/>
        <v>0</v>
      </c>
      <c r="FA568" s="176" t="str">
        <f t="shared" si="976"/>
        <v/>
      </c>
      <c r="FB568" s="27" t="e" cm="1">
        <f t="array" aca="1" ref="FB568" ca="1">TEXT(RIGHT(10-RIGHT(SUM(INDEX(1*(MID(MID(C568,1,1)*2,ROW(INDIRECT("1:"&amp;LEN(MID(C568,1,1)*2))),1)),,))+MID(C568,2,1)+
SUM(INDEX(1*(MID(MID(C568,3,1)*2,ROW(INDIRECT("1:"&amp;LEN(MID(C568,3,1)*2))),1)),,))+MID(C568,4,1)+
SUM(INDEX(1*(MID(MID(C568,5,1)*2,ROW(INDIRECT("1:"&amp;LEN(MID(C568,5,1)*2))),1)),,))+MID(C568,6,1)+
SUM(INDEX(1*(MID(MID(C568,8,1)*2,ROW(INDIRECT("1:"&amp;LEN(MID(C568,8,1)*2))),1)),,))+MID(C568,9,1)+
SUM(INDEX(1*(MID(MID(C568,10,1)*2,ROW(INDIRECT("1:"&amp;LEN(MID(C568,10,1)*2))),1)),,)),1),1),"0")</f>
        <v>#VALUE!</v>
      </c>
      <c r="FC568" s="27" t="str">
        <f t="shared" si="977"/>
        <v/>
      </c>
      <c r="FD568" s="29" t="b">
        <f t="shared" si="978"/>
        <v>0</v>
      </c>
      <c r="FE568" s="112" t="b">
        <f>IFERROR(MATCH(D568,'Avtal för korttidsarbete'!$G$13:$G$1012,0),TRUE)</f>
        <v>1</v>
      </c>
      <c r="FF568" s="112" t="b">
        <f t="shared" si="1007"/>
        <v>0</v>
      </c>
      <c r="FG568" s="113" t="str" cm="1">
        <f t="array" ref="FG568">IF(FE568=TRUE,"x",INDEX('Avtal för korttidsarbete'!$E$13:$E$1012,$FE568))</f>
        <v>x</v>
      </c>
      <c r="FH568" s="113" t="str" cm="1">
        <f t="array" ref="FH568">IF(FE568=TRUE,"x",INDEX('Avtal för korttidsarbete'!$F$13:$F$1012,$FE568))</f>
        <v>x</v>
      </c>
      <c r="FI568" s="112" t="b">
        <f t="shared" si="1008"/>
        <v>0</v>
      </c>
      <c r="FJ568" s="135">
        <f t="shared" si="1009"/>
        <v>44166</v>
      </c>
      <c r="FK568" s="135">
        <f t="shared" si="1010"/>
        <v>44377</v>
      </c>
      <c r="FL568" s="112" t="b">
        <f t="shared" si="1011"/>
        <v>0</v>
      </c>
      <c r="FM568" s="113">
        <f t="shared" si="1012"/>
        <v>44166</v>
      </c>
      <c r="FN568" s="135">
        <f t="shared" si="1013"/>
        <v>44377</v>
      </c>
      <c r="FO568" s="148" t="b">
        <f>IFERROR(INDEX('Avtal för korttidsarbete'!R:R,MATCH(D568,'Avtal för korttidsarbete'!$G:$G,0)),TRUE)</f>
        <v>1</v>
      </c>
      <c r="FP568" s="135" t="str">
        <f>IF(FO568,"-",INDEX('Avtal för korttidsarbete'!$D:$D,MATCH(D568,'Avtal för korttidsarbete'!$G:$G,0)))</f>
        <v>-</v>
      </c>
      <c r="FQ568" s="113" t="b">
        <f>IFERROR(G568&gt;INDEX(Uppsägningar!E:E,MATCH(C568,Uppsägningar!C:C,0)),FALSE)</f>
        <v>0</v>
      </c>
    </row>
    <row r="569" spans="1:173" x14ac:dyDescent="0.25">
      <c r="A569" s="19">
        <v>553</v>
      </c>
      <c r="B569" s="20"/>
      <c r="C569" s="183"/>
      <c r="D569" s="66"/>
      <c r="E569" s="212">
        <f>IFERROR(INDEX(Admin!$C$7:$C$10,MATCH(FP569,TblNivåValTExt,0)),0)</f>
        <v>0</v>
      </c>
      <c r="F569" s="1"/>
      <c r="G569" s="1"/>
      <c r="H569" s="78"/>
      <c r="I569" s="181"/>
      <c r="J569" s="181"/>
      <c r="K569" s="182"/>
      <c r="L569" s="182"/>
      <c r="M569" s="181"/>
      <c r="N569" s="181"/>
      <c r="O569" s="181"/>
      <c r="P569" s="182"/>
      <c r="Q569" s="182"/>
      <c r="R569" s="181"/>
      <c r="S569" s="181"/>
      <c r="T569" s="181"/>
      <c r="U569" s="182"/>
      <c r="V569" s="182"/>
      <c r="W569" s="181"/>
      <c r="X569" s="181"/>
      <c r="Y569" s="181"/>
      <c r="Z569" s="182"/>
      <c r="AA569" s="182"/>
      <c r="AB569" s="181"/>
      <c r="AC569" s="181"/>
      <c r="AD569" s="181"/>
      <c r="AE569" s="182"/>
      <c r="AF569" s="182"/>
      <c r="AG569" s="181"/>
      <c r="AH569" s="181"/>
      <c r="AI569" s="181"/>
      <c r="AJ569" s="182"/>
      <c r="AK569" s="182"/>
      <c r="AL569" s="181"/>
      <c r="AM569" s="181"/>
      <c r="AN569" s="181"/>
      <c r="AO569" s="182"/>
      <c r="AP569" s="182"/>
      <c r="AQ569" s="181"/>
      <c r="AR569" s="181"/>
      <c r="AS569" s="181"/>
      <c r="AT569" s="182"/>
      <c r="AU569" s="182"/>
      <c r="AV569" s="181"/>
      <c r="AW569" s="181"/>
      <c r="AX569" s="181"/>
      <c r="AY569" s="182"/>
      <c r="AZ569" s="182"/>
      <c r="BA569" s="181"/>
      <c r="BB569" s="181"/>
      <c r="BC569" s="181"/>
      <c r="BD569" s="182"/>
      <c r="BE569" s="182"/>
      <c r="BF569" s="181"/>
      <c r="BG569" s="180">
        <f t="shared" si="979"/>
        <v>0</v>
      </c>
      <c r="BH569" s="116" t="str">
        <f t="shared" si="980"/>
        <v/>
      </c>
      <c r="BI569" s="80" t="b">
        <f t="shared" si="928"/>
        <v>0</v>
      </c>
      <c r="BJ569" s="80" t="str">
        <f t="shared" si="929"/>
        <v/>
      </c>
      <c r="BK569" s="80" t="b">
        <f t="shared" si="981"/>
        <v>0</v>
      </c>
      <c r="BL569" s="13" t="str">
        <f t="shared" si="930"/>
        <v/>
      </c>
      <c r="BM569" s="13" t="b">
        <f t="shared" si="982"/>
        <v>0</v>
      </c>
      <c r="BN569" s="35" t="str">
        <f t="shared" si="931"/>
        <v/>
      </c>
      <c r="BO569" s="13" t="b">
        <f t="shared" si="932"/>
        <v>0</v>
      </c>
      <c r="BP569" s="35" t="str">
        <f t="shared" si="933"/>
        <v/>
      </c>
      <c r="BQ569" s="13" t="b">
        <f t="shared" si="934"/>
        <v>0</v>
      </c>
      <c r="BR569" s="35" t="str">
        <f t="shared" si="935"/>
        <v/>
      </c>
      <c r="BS569" s="35" t="b">
        <f t="shared" si="936"/>
        <v>0</v>
      </c>
      <c r="BT569" s="35" t="str">
        <f t="shared" si="937"/>
        <v/>
      </c>
      <c r="BU569" s="35" t="b">
        <f t="shared" si="938"/>
        <v>0</v>
      </c>
      <c r="BV569" s="35" t="str">
        <f t="shared" si="939"/>
        <v/>
      </c>
      <c r="BW569" s="13" t="b">
        <f t="shared" si="1014"/>
        <v>0</v>
      </c>
      <c r="BX569" s="35" t="str">
        <f t="shared" si="940"/>
        <v/>
      </c>
      <c r="BY569" s="265" t="b">
        <f t="shared" si="983"/>
        <v>0</v>
      </c>
      <c r="BZ569" s="35" t="str">
        <f t="shared" si="941"/>
        <v/>
      </c>
      <c r="CA569" s="265" t="b">
        <f t="shared" si="984"/>
        <v>0</v>
      </c>
      <c r="CB569" s="35" t="str">
        <f t="shared" si="942"/>
        <v/>
      </c>
      <c r="CC569" s="272" t="b">
        <f t="shared" si="985"/>
        <v>0</v>
      </c>
      <c r="CD569" s="35" t="str">
        <f t="shared" si="943"/>
        <v/>
      </c>
      <c r="CE569" s="13" t="b">
        <f t="shared" si="944"/>
        <v>0</v>
      </c>
      <c r="CF569" s="35" t="str">
        <f t="shared" si="945"/>
        <v/>
      </c>
      <c r="CG569" s="179">
        <f t="shared" si="946"/>
        <v>0</v>
      </c>
      <c r="CH569" s="179">
        <f t="shared" si="947"/>
        <v>0</v>
      </c>
      <c r="CI569" s="218">
        <f t="shared" si="986"/>
        <v>0</v>
      </c>
      <c r="CJ569" s="218">
        <f t="shared" si="987"/>
        <v>0</v>
      </c>
      <c r="CK569" s="218">
        <f t="shared" si="988"/>
        <v>0</v>
      </c>
      <c r="CL569" s="218">
        <f t="shared" si="989"/>
        <v>0</v>
      </c>
      <c r="CM569" s="218">
        <f t="shared" si="990"/>
        <v>0</v>
      </c>
      <c r="CN569" s="218">
        <f t="shared" si="991"/>
        <v>0</v>
      </c>
      <c r="CO569" s="218">
        <f t="shared" si="992"/>
        <v>0</v>
      </c>
      <c r="CP569" s="218">
        <f t="shared" si="993"/>
        <v>0</v>
      </c>
      <c r="CQ569" s="218">
        <f t="shared" si="994"/>
        <v>0</v>
      </c>
      <c r="CR569" s="218">
        <f t="shared" si="995"/>
        <v>0</v>
      </c>
      <c r="CS569" s="14">
        <f t="shared" si="948"/>
        <v>0</v>
      </c>
      <c r="CT569" s="236">
        <f t="shared" si="949"/>
        <v>0</v>
      </c>
      <c r="CU569" s="237">
        <f t="shared" si="1021"/>
        <v>0</v>
      </c>
      <c r="CV569" s="16">
        <f t="shared" si="1021"/>
        <v>0</v>
      </c>
      <c r="CW569" s="16">
        <f t="shared" si="1021"/>
        <v>0</v>
      </c>
      <c r="CX569" s="16">
        <f t="shared" si="1021"/>
        <v>0</v>
      </c>
      <c r="CY569" s="16">
        <f t="shared" si="1021"/>
        <v>0</v>
      </c>
      <c r="CZ569" s="16">
        <f t="shared" si="1021"/>
        <v>0</v>
      </c>
      <c r="DA569" s="16">
        <f t="shared" si="1021"/>
        <v>0</v>
      </c>
      <c r="DB569" s="16">
        <f t="shared" si="1021"/>
        <v>0</v>
      </c>
      <c r="DC569" s="16">
        <f t="shared" si="1021"/>
        <v>0</v>
      </c>
      <c r="DD569" s="238">
        <f t="shared" si="1021"/>
        <v>0</v>
      </c>
      <c r="DE569" s="232">
        <f t="shared" si="1022"/>
        <v>0</v>
      </c>
      <c r="DF569" s="132">
        <f t="shared" si="1022"/>
        <v>0</v>
      </c>
      <c r="DG569" s="132">
        <f t="shared" si="1022"/>
        <v>0</v>
      </c>
      <c r="DH569" s="132">
        <f t="shared" si="1022"/>
        <v>0</v>
      </c>
      <c r="DI569" s="132">
        <f t="shared" si="1022"/>
        <v>0</v>
      </c>
      <c r="DJ569" s="132">
        <f t="shared" si="1022"/>
        <v>0</v>
      </c>
      <c r="DK569" s="132">
        <f t="shared" si="1022"/>
        <v>0</v>
      </c>
      <c r="DL569" s="132">
        <f t="shared" si="1022"/>
        <v>0</v>
      </c>
      <c r="DM569" s="132">
        <f t="shared" si="1022"/>
        <v>0</v>
      </c>
      <c r="DN569" s="233">
        <f t="shared" si="1022"/>
        <v>0</v>
      </c>
      <c r="DO569" s="232">
        <f t="shared" si="950"/>
        <v>0</v>
      </c>
      <c r="DP569" s="132">
        <f t="shared" si="951"/>
        <v>0</v>
      </c>
      <c r="DQ569" s="132">
        <f t="shared" si="952"/>
        <v>0</v>
      </c>
      <c r="DR569" s="132">
        <f t="shared" si="953"/>
        <v>0</v>
      </c>
      <c r="DS569" s="132">
        <f t="shared" si="954"/>
        <v>0</v>
      </c>
      <c r="DT569" s="132">
        <f t="shared" si="955"/>
        <v>0</v>
      </c>
      <c r="DU569" s="132">
        <f t="shared" si="956"/>
        <v>0</v>
      </c>
      <c r="DV569" s="132">
        <f t="shared" si="957"/>
        <v>0</v>
      </c>
      <c r="DW569" s="132">
        <f t="shared" si="958"/>
        <v>0</v>
      </c>
      <c r="DX569" s="233">
        <f t="shared" si="959"/>
        <v>0</v>
      </c>
      <c r="DY569" s="231" t="b">
        <f t="shared" si="996"/>
        <v>0</v>
      </c>
      <c r="DZ569" s="163"/>
      <c r="EA569" s="226" t="str">
        <f t="shared" si="997"/>
        <v/>
      </c>
      <c r="EB569" s="178" t="str">
        <f t="shared" si="998"/>
        <v/>
      </c>
      <c r="EC569" s="178" t="str">
        <f t="shared" si="999"/>
        <v/>
      </c>
      <c r="ED569" s="178" t="str">
        <f t="shared" si="1000"/>
        <v/>
      </c>
      <c r="EE569" s="178" t="str">
        <f t="shared" si="1001"/>
        <v/>
      </c>
      <c r="EF569" s="178" t="str">
        <f t="shared" si="1002"/>
        <v/>
      </c>
      <c r="EG569" s="178" t="str">
        <f t="shared" si="1003"/>
        <v/>
      </c>
      <c r="EH569" s="178" t="str">
        <f t="shared" si="1004"/>
        <v/>
      </c>
      <c r="EI569" s="178" t="str">
        <f t="shared" si="1005"/>
        <v/>
      </c>
      <c r="EJ569" s="227" t="str">
        <f t="shared" si="1006"/>
        <v/>
      </c>
      <c r="EK569" s="230" t="str">
        <f t="shared" si="960"/>
        <v/>
      </c>
      <c r="EL569" s="177" t="str">
        <f t="shared" si="961"/>
        <v/>
      </c>
      <c r="EM569" s="177" t="str">
        <f t="shared" si="962"/>
        <v/>
      </c>
      <c r="EN569" s="177" t="str">
        <f t="shared" si="963"/>
        <v/>
      </c>
      <c r="EO569" s="177" t="str">
        <f t="shared" si="964"/>
        <v/>
      </c>
      <c r="EP569" s="177" t="str">
        <f t="shared" si="965"/>
        <v/>
      </c>
      <c r="EQ569" s="177" t="str">
        <f t="shared" si="966"/>
        <v/>
      </c>
      <c r="ER569" s="177" t="str">
        <f t="shared" si="967"/>
        <v/>
      </c>
      <c r="ES569" s="177" t="str">
        <f t="shared" si="968"/>
        <v/>
      </c>
      <c r="ET569" s="177" t="str">
        <f t="shared" si="969"/>
        <v/>
      </c>
      <c r="EU569" s="229" t="e">
        <f t="shared" si="970"/>
        <v>#VALUE!</v>
      </c>
      <c r="EV569" s="27" t="e">
        <f t="shared" si="971"/>
        <v>#VALUE!</v>
      </c>
      <c r="EW569" s="27" t="e">
        <f t="shared" si="972"/>
        <v>#VALUE!</v>
      </c>
      <c r="EX569" s="28" t="e">
        <f t="shared" si="973"/>
        <v>#VALUE!</v>
      </c>
      <c r="EY569" s="28" t="e">
        <f t="shared" si="974"/>
        <v>#VALUE!</v>
      </c>
      <c r="EZ569" s="28" t="b">
        <f t="shared" si="975"/>
        <v>0</v>
      </c>
      <c r="FA569" s="176" t="str">
        <f t="shared" si="976"/>
        <v/>
      </c>
      <c r="FB569" s="27" t="e" cm="1">
        <f t="array" aca="1" ref="FB569" ca="1">TEXT(RIGHT(10-RIGHT(SUM(INDEX(1*(MID(MID(C569,1,1)*2,ROW(INDIRECT("1:"&amp;LEN(MID(C569,1,1)*2))),1)),,))+MID(C569,2,1)+
SUM(INDEX(1*(MID(MID(C569,3,1)*2,ROW(INDIRECT("1:"&amp;LEN(MID(C569,3,1)*2))),1)),,))+MID(C569,4,1)+
SUM(INDEX(1*(MID(MID(C569,5,1)*2,ROW(INDIRECT("1:"&amp;LEN(MID(C569,5,1)*2))),1)),,))+MID(C569,6,1)+
SUM(INDEX(1*(MID(MID(C569,8,1)*2,ROW(INDIRECT("1:"&amp;LEN(MID(C569,8,1)*2))),1)),,))+MID(C569,9,1)+
SUM(INDEX(1*(MID(MID(C569,10,1)*2,ROW(INDIRECT("1:"&amp;LEN(MID(C569,10,1)*2))),1)),,)),1),1),"0")</f>
        <v>#VALUE!</v>
      </c>
      <c r="FC569" s="27" t="str">
        <f t="shared" si="977"/>
        <v/>
      </c>
      <c r="FD569" s="29" t="b">
        <f t="shared" si="978"/>
        <v>0</v>
      </c>
      <c r="FE569" s="112" t="b">
        <f>IFERROR(MATCH(D569,'Avtal för korttidsarbete'!$G$13:$G$1012,0),TRUE)</f>
        <v>1</v>
      </c>
      <c r="FF569" s="112" t="b">
        <f t="shared" si="1007"/>
        <v>0</v>
      </c>
      <c r="FG569" s="113" t="str" cm="1">
        <f t="array" ref="FG569">IF(FE569=TRUE,"x",INDEX('Avtal för korttidsarbete'!$E$13:$E$1012,$FE569))</f>
        <v>x</v>
      </c>
      <c r="FH569" s="113" t="str" cm="1">
        <f t="array" ref="FH569">IF(FE569=TRUE,"x",INDEX('Avtal för korttidsarbete'!$F$13:$F$1012,$FE569))</f>
        <v>x</v>
      </c>
      <c r="FI569" s="112" t="b">
        <f t="shared" si="1008"/>
        <v>0</v>
      </c>
      <c r="FJ569" s="135">
        <f t="shared" si="1009"/>
        <v>44166</v>
      </c>
      <c r="FK569" s="135">
        <f t="shared" si="1010"/>
        <v>44377</v>
      </c>
      <c r="FL569" s="112" t="b">
        <f t="shared" si="1011"/>
        <v>0</v>
      </c>
      <c r="FM569" s="113">
        <f t="shared" si="1012"/>
        <v>44166</v>
      </c>
      <c r="FN569" s="135">
        <f t="shared" si="1013"/>
        <v>44377</v>
      </c>
      <c r="FO569" s="148" t="b">
        <f>IFERROR(INDEX('Avtal för korttidsarbete'!R:R,MATCH(D569,'Avtal för korttidsarbete'!$G:$G,0)),TRUE)</f>
        <v>1</v>
      </c>
      <c r="FP569" s="135" t="str">
        <f>IF(FO569,"-",INDEX('Avtal för korttidsarbete'!$D:$D,MATCH(D569,'Avtal för korttidsarbete'!$G:$G,0)))</f>
        <v>-</v>
      </c>
      <c r="FQ569" s="113" t="b">
        <f>IFERROR(G569&gt;INDEX(Uppsägningar!E:E,MATCH(C569,Uppsägningar!C:C,0)),FALSE)</f>
        <v>0</v>
      </c>
    </row>
    <row r="570" spans="1:173" x14ac:dyDescent="0.25">
      <c r="A570" s="19">
        <v>554</v>
      </c>
      <c r="B570" s="20"/>
      <c r="C570" s="183"/>
      <c r="D570" s="66"/>
      <c r="E570" s="212">
        <f>IFERROR(INDEX(Admin!$C$7:$C$10,MATCH(FP570,TblNivåValTExt,0)),0)</f>
        <v>0</v>
      </c>
      <c r="F570" s="1"/>
      <c r="G570" s="1"/>
      <c r="H570" s="78"/>
      <c r="I570" s="181"/>
      <c r="J570" s="181"/>
      <c r="K570" s="182"/>
      <c r="L570" s="182"/>
      <c r="M570" s="181"/>
      <c r="N570" s="181"/>
      <c r="O570" s="181"/>
      <c r="P570" s="182"/>
      <c r="Q570" s="182"/>
      <c r="R570" s="181"/>
      <c r="S570" s="181"/>
      <c r="T570" s="181"/>
      <c r="U570" s="182"/>
      <c r="V570" s="182"/>
      <c r="W570" s="181"/>
      <c r="X570" s="181"/>
      <c r="Y570" s="181"/>
      <c r="Z570" s="182"/>
      <c r="AA570" s="182"/>
      <c r="AB570" s="181"/>
      <c r="AC570" s="181"/>
      <c r="AD570" s="181"/>
      <c r="AE570" s="182"/>
      <c r="AF570" s="182"/>
      <c r="AG570" s="181"/>
      <c r="AH570" s="181"/>
      <c r="AI570" s="181"/>
      <c r="AJ570" s="182"/>
      <c r="AK570" s="182"/>
      <c r="AL570" s="181"/>
      <c r="AM570" s="181"/>
      <c r="AN570" s="181"/>
      <c r="AO570" s="182"/>
      <c r="AP570" s="182"/>
      <c r="AQ570" s="181"/>
      <c r="AR570" s="181"/>
      <c r="AS570" s="181"/>
      <c r="AT570" s="182"/>
      <c r="AU570" s="182"/>
      <c r="AV570" s="181"/>
      <c r="AW570" s="181"/>
      <c r="AX570" s="181"/>
      <c r="AY570" s="182"/>
      <c r="AZ570" s="182"/>
      <c r="BA570" s="181"/>
      <c r="BB570" s="181"/>
      <c r="BC570" s="181"/>
      <c r="BD570" s="182"/>
      <c r="BE570" s="182"/>
      <c r="BF570" s="181"/>
      <c r="BG570" s="180">
        <f t="shared" si="979"/>
        <v>0</v>
      </c>
      <c r="BH570" s="116" t="str">
        <f t="shared" si="980"/>
        <v/>
      </c>
      <c r="BI570" s="80" t="b">
        <f t="shared" si="928"/>
        <v>0</v>
      </c>
      <c r="BJ570" s="80" t="str">
        <f t="shared" si="929"/>
        <v/>
      </c>
      <c r="BK570" s="80" t="b">
        <f t="shared" si="981"/>
        <v>0</v>
      </c>
      <c r="BL570" s="13" t="str">
        <f t="shared" si="930"/>
        <v/>
      </c>
      <c r="BM570" s="13" t="b">
        <f t="shared" si="982"/>
        <v>0</v>
      </c>
      <c r="BN570" s="35" t="str">
        <f t="shared" si="931"/>
        <v/>
      </c>
      <c r="BO570" s="13" t="b">
        <f t="shared" si="932"/>
        <v>0</v>
      </c>
      <c r="BP570" s="35" t="str">
        <f t="shared" si="933"/>
        <v/>
      </c>
      <c r="BQ570" s="13" t="b">
        <f t="shared" si="934"/>
        <v>0</v>
      </c>
      <c r="BR570" s="35" t="str">
        <f t="shared" si="935"/>
        <v/>
      </c>
      <c r="BS570" s="35" t="b">
        <f t="shared" si="936"/>
        <v>0</v>
      </c>
      <c r="BT570" s="35" t="str">
        <f t="shared" si="937"/>
        <v/>
      </c>
      <c r="BU570" s="35" t="b">
        <f t="shared" si="938"/>
        <v>0</v>
      </c>
      <c r="BV570" s="35" t="str">
        <f t="shared" si="939"/>
        <v/>
      </c>
      <c r="BW570" s="13" t="b">
        <f t="shared" si="1014"/>
        <v>0</v>
      </c>
      <c r="BX570" s="35" t="str">
        <f t="shared" si="940"/>
        <v/>
      </c>
      <c r="BY570" s="265" t="b">
        <f t="shared" si="983"/>
        <v>0</v>
      </c>
      <c r="BZ570" s="35" t="str">
        <f t="shared" si="941"/>
        <v/>
      </c>
      <c r="CA570" s="265" t="b">
        <f t="shared" si="984"/>
        <v>0</v>
      </c>
      <c r="CB570" s="35" t="str">
        <f t="shared" si="942"/>
        <v/>
      </c>
      <c r="CC570" s="272" t="b">
        <f t="shared" si="985"/>
        <v>0</v>
      </c>
      <c r="CD570" s="35" t="str">
        <f t="shared" si="943"/>
        <v/>
      </c>
      <c r="CE570" s="13" t="b">
        <f t="shared" si="944"/>
        <v>0</v>
      </c>
      <c r="CF570" s="35" t="str">
        <f t="shared" si="945"/>
        <v/>
      </c>
      <c r="CG570" s="179">
        <f t="shared" si="946"/>
        <v>0</v>
      </c>
      <c r="CH570" s="179">
        <f t="shared" si="947"/>
        <v>0</v>
      </c>
      <c r="CI570" s="218">
        <f t="shared" si="986"/>
        <v>0</v>
      </c>
      <c r="CJ570" s="218">
        <f t="shared" si="987"/>
        <v>0</v>
      </c>
      <c r="CK570" s="218">
        <f t="shared" si="988"/>
        <v>0</v>
      </c>
      <c r="CL570" s="218">
        <f t="shared" si="989"/>
        <v>0</v>
      </c>
      <c r="CM570" s="218">
        <f t="shared" si="990"/>
        <v>0</v>
      </c>
      <c r="CN570" s="218">
        <f t="shared" si="991"/>
        <v>0</v>
      </c>
      <c r="CO570" s="218">
        <f t="shared" si="992"/>
        <v>0</v>
      </c>
      <c r="CP570" s="218">
        <f t="shared" si="993"/>
        <v>0</v>
      </c>
      <c r="CQ570" s="218">
        <f t="shared" si="994"/>
        <v>0</v>
      </c>
      <c r="CR570" s="218">
        <f t="shared" si="995"/>
        <v>0</v>
      </c>
      <c r="CS570" s="14">
        <f t="shared" si="948"/>
        <v>0</v>
      </c>
      <c r="CT570" s="236">
        <f t="shared" si="949"/>
        <v>0</v>
      </c>
      <c r="CU570" s="237">
        <f t="shared" si="1021"/>
        <v>0</v>
      </c>
      <c r="CV570" s="16">
        <f t="shared" si="1021"/>
        <v>0</v>
      </c>
      <c r="CW570" s="16">
        <f t="shared" si="1021"/>
        <v>0</v>
      </c>
      <c r="CX570" s="16">
        <f t="shared" si="1021"/>
        <v>0</v>
      </c>
      <c r="CY570" s="16">
        <f t="shared" si="1021"/>
        <v>0</v>
      </c>
      <c r="CZ570" s="16">
        <f t="shared" si="1021"/>
        <v>0</v>
      </c>
      <c r="DA570" s="16">
        <f t="shared" si="1021"/>
        <v>0</v>
      </c>
      <c r="DB570" s="16">
        <f t="shared" si="1021"/>
        <v>0</v>
      </c>
      <c r="DC570" s="16">
        <f t="shared" si="1021"/>
        <v>0</v>
      </c>
      <c r="DD570" s="238">
        <f t="shared" si="1021"/>
        <v>0</v>
      </c>
      <c r="DE570" s="232">
        <f t="shared" si="1022"/>
        <v>0</v>
      </c>
      <c r="DF570" s="132">
        <f t="shared" si="1022"/>
        <v>0</v>
      </c>
      <c r="DG570" s="132">
        <f t="shared" si="1022"/>
        <v>0</v>
      </c>
      <c r="DH570" s="132">
        <f t="shared" si="1022"/>
        <v>0</v>
      </c>
      <c r="DI570" s="132">
        <f t="shared" si="1022"/>
        <v>0</v>
      </c>
      <c r="DJ570" s="132">
        <f t="shared" si="1022"/>
        <v>0</v>
      </c>
      <c r="DK570" s="132">
        <f t="shared" si="1022"/>
        <v>0</v>
      </c>
      <c r="DL570" s="132">
        <f t="shared" si="1022"/>
        <v>0</v>
      </c>
      <c r="DM570" s="132">
        <f t="shared" si="1022"/>
        <v>0</v>
      </c>
      <c r="DN570" s="233">
        <f t="shared" si="1022"/>
        <v>0</v>
      </c>
      <c r="DO570" s="232">
        <f t="shared" si="950"/>
        <v>0</v>
      </c>
      <c r="DP570" s="132">
        <f t="shared" si="951"/>
        <v>0</v>
      </c>
      <c r="DQ570" s="132">
        <f t="shared" si="952"/>
        <v>0</v>
      </c>
      <c r="DR570" s="132">
        <f t="shared" si="953"/>
        <v>0</v>
      </c>
      <c r="DS570" s="132">
        <f t="shared" si="954"/>
        <v>0</v>
      </c>
      <c r="DT570" s="132">
        <f t="shared" si="955"/>
        <v>0</v>
      </c>
      <c r="DU570" s="132">
        <f t="shared" si="956"/>
        <v>0</v>
      </c>
      <c r="DV570" s="132">
        <f t="shared" si="957"/>
        <v>0</v>
      </c>
      <c r="DW570" s="132">
        <f t="shared" si="958"/>
        <v>0</v>
      </c>
      <c r="DX570" s="233">
        <f t="shared" si="959"/>
        <v>0</v>
      </c>
      <c r="DY570" s="231" t="b">
        <f t="shared" si="996"/>
        <v>0</v>
      </c>
      <c r="DZ570" s="163"/>
      <c r="EA570" s="226" t="str">
        <f t="shared" si="997"/>
        <v/>
      </c>
      <c r="EB570" s="178" t="str">
        <f t="shared" si="998"/>
        <v/>
      </c>
      <c r="EC570" s="178" t="str">
        <f t="shared" si="999"/>
        <v/>
      </c>
      <c r="ED570" s="178" t="str">
        <f t="shared" si="1000"/>
        <v/>
      </c>
      <c r="EE570" s="178" t="str">
        <f t="shared" si="1001"/>
        <v/>
      </c>
      <c r="EF570" s="178" t="str">
        <f t="shared" si="1002"/>
        <v/>
      </c>
      <c r="EG570" s="178" t="str">
        <f t="shared" si="1003"/>
        <v/>
      </c>
      <c r="EH570" s="178" t="str">
        <f t="shared" si="1004"/>
        <v/>
      </c>
      <c r="EI570" s="178" t="str">
        <f t="shared" si="1005"/>
        <v/>
      </c>
      <c r="EJ570" s="227" t="str">
        <f t="shared" si="1006"/>
        <v/>
      </c>
      <c r="EK570" s="230" t="str">
        <f t="shared" si="960"/>
        <v/>
      </c>
      <c r="EL570" s="177" t="str">
        <f t="shared" si="961"/>
        <v/>
      </c>
      <c r="EM570" s="177" t="str">
        <f t="shared" si="962"/>
        <v/>
      </c>
      <c r="EN570" s="177" t="str">
        <f t="shared" si="963"/>
        <v/>
      </c>
      <c r="EO570" s="177" t="str">
        <f t="shared" si="964"/>
        <v/>
      </c>
      <c r="EP570" s="177" t="str">
        <f t="shared" si="965"/>
        <v/>
      </c>
      <c r="EQ570" s="177" t="str">
        <f t="shared" si="966"/>
        <v/>
      </c>
      <c r="ER570" s="177" t="str">
        <f t="shared" si="967"/>
        <v/>
      </c>
      <c r="ES570" s="177" t="str">
        <f t="shared" si="968"/>
        <v/>
      </c>
      <c r="ET570" s="177" t="str">
        <f t="shared" si="969"/>
        <v/>
      </c>
      <c r="EU570" s="229" t="e">
        <f t="shared" si="970"/>
        <v>#VALUE!</v>
      </c>
      <c r="EV570" s="27" t="e">
        <f t="shared" si="971"/>
        <v>#VALUE!</v>
      </c>
      <c r="EW570" s="27" t="e">
        <f t="shared" si="972"/>
        <v>#VALUE!</v>
      </c>
      <c r="EX570" s="28" t="e">
        <f t="shared" si="973"/>
        <v>#VALUE!</v>
      </c>
      <c r="EY570" s="28" t="e">
        <f t="shared" si="974"/>
        <v>#VALUE!</v>
      </c>
      <c r="EZ570" s="28" t="b">
        <f t="shared" si="975"/>
        <v>0</v>
      </c>
      <c r="FA570" s="176" t="str">
        <f t="shared" si="976"/>
        <v/>
      </c>
      <c r="FB570" s="27" t="e" cm="1">
        <f t="array" aca="1" ref="FB570" ca="1">TEXT(RIGHT(10-RIGHT(SUM(INDEX(1*(MID(MID(C570,1,1)*2,ROW(INDIRECT("1:"&amp;LEN(MID(C570,1,1)*2))),1)),,))+MID(C570,2,1)+
SUM(INDEX(1*(MID(MID(C570,3,1)*2,ROW(INDIRECT("1:"&amp;LEN(MID(C570,3,1)*2))),1)),,))+MID(C570,4,1)+
SUM(INDEX(1*(MID(MID(C570,5,1)*2,ROW(INDIRECT("1:"&amp;LEN(MID(C570,5,1)*2))),1)),,))+MID(C570,6,1)+
SUM(INDEX(1*(MID(MID(C570,8,1)*2,ROW(INDIRECT("1:"&amp;LEN(MID(C570,8,1)*2))),1)),,))+MID(C570,9,1)+
SUM(INDEX(1*(MID(MID(C570,10,1)*2,ROW(INDIRECT("1:"&amp;LEN(MID(C570,10,1)*2))),1)),,)),1),1),"0")</f>
        <v>#VALUE!</v>
      </c>
      <c r="FC570" s="27" t="str">
        <f t="shared" si="977"/>
        <v/>
      </c>
      <c r="FD570" s="29" t="b">
        <f t="shared" si="978"/>
        <v>0</v>
      </c>
      <c r="FE570" s="112" t="b">
        <f>IFERROR(MATCH(D570,'Avtal för korttidsarbete'!$G$13:$G$1012,0),TRUE)</f>
        <v>1</v>
      </c>
      <c r="FF570" s="112" t="b">
        <f t="shared" si="1007"/>
        <v>0</v>
      </c>
      <c r="FG570" s="113" t="str" cm="1">
        <f t="array" ref="FG570">IF(FE570=TRUE,"x",INDEX('Avtal för korttidsarbete'!$E$13:$E$1012,$FE570))</f>
        <v>x</v>
      </c>
      <c r="FH570" s="113" t="str" cm="1">
        <f t="array" ref="FH570">IF(FE570=TRUE,"x",INDEX('Avtal för korttidsarbete'!$F$13:$F$1012,$FE570))</f>
        <v>x</v>
      </c>
      <c r="FI570" s="112" t="b">
        <f t="shared" si="1008"/>
        <v>0</v>
      </c>
      <c r="FJ570" s="135">
        <f t="shared" si="1009"/>
        <v>44166</v>
      </c>
      <c r="FK570" s="135">
        <f t="shared" si="1010"/>
        <v>44377</v>
      </c>
      <c r="FL570" s="112" t="b">
        <f t="shared" si="1011"/>
        <v>0</v>
      </c>
      <c r="FM570" s="113">
        <f t="shared" si="1012"/>
        <v>44166</v>
      </c>
      <c r="FN570" s="135">
        <f t="shared" si="1013"/>
        <v>44377</v>
      </c>
      <c r="FO570" s="148" t="b">
        <f>IFERROR(INDEX('Avtal för korttidsarbete'!R:R,MATCH(D570,'Avtal för korttidsarbete'!$G:$G,0)),TRUE)</f>
        <v>1</v>
      </c>
      <c r="FP570" s="135" t="str">
        <f>IF(FO570,"-",INDEX('Avtal för korttidsarbete'!$D:$D,MATCH(D570,'Avtal för korttidsarbete'!$G:$G,0)))</f>
        <v>-</v>
      </c>
      <c r="FQ570" s="113" t="b">
        <f>IFERROR(G570&gt;INDEX(Uppsägningar!E:E,MATCH(C570,Uppsägningar!C:C,0)),FALSE)</f>
        <v>0</v>
      </c>
    </row>
    <row r="571" spans="1:173" x14ac:dyDescent="0.25">
      <c r="A571" s="19">
        <v>555</v>
      </c>
      <c r="B571" s="20"/>
      <c r="C571" s="183"/>
      <c r="D571" s="66"/>
      <c r="E571" s="212">
        <f>IFERROR(INDEX(Admin!$C$7:$C$10,MATCH(FP571,TblNivåValTExt,0)),0)</f>
        <v>0</v>
      </c>
      <c r="F571" s="1"/>
      <c r="G571" s="1"/>
      <c r="H571" s="78"/>
      <c r="I571" s="181"/>
      <c r="J571" s="181"/>
      <c r="K571" s="182"/>
      <c r="L571" s="182"/>
      <c r="M571" s="181"/>
      <c r="N571" s="181"/>
      <c r="O571" s="181"/>
      <c r="P571" s="182"/>
      <c r="Q571" s="182"/>
      <c r="R571" s="181"/>
      <c r="S571" s="181"/>
      <c r="T571" s="181"/>
      <c r="U571" s="182"/>
      <c r="V571" s="182"/>
      <c r="W571" s="181"/>
      <c r="X571" s="181"/>
      <c r="Y571" s="181"/>
      <c r="Z571" s="182"/>
      <c r="AA571" s="182"/>
      <c r="AB571" s="181"/>
      <c r="AC571" s="181"/>
      <c r="AD571" s="181"/>
      <c r="AE571" s="182"/>
      <c r="AF571" s="182"/>
      <c r="AG571" s="181"/>
      <c r="AH571" s="181"/>
      <c r="AI571" s="181"/>
      <c r="AJ571" s="182"/>
      <c r="AK571" s="182"/>
      <c r="AL571" s="181"/>
      <c r="AM571" s="181"/>
      <c r="AN571" s="181"/>
      <c r="AO571" s="182"/>
      <c r="AP571" s="182"/>
      <c r="AQ571" s="181"/>
      <c r="AR571" s="181"/>
      <c r="AS571" s="181"/>
      <c r="AT571" s="182"/>
      <c r="AU571" s="182"/>
      <c r="AV571" s="181"/>
      <c r="AW571" s="181"/>
      <c r="AX571" s="181"/>
      <c r="AY571" s="182"/>
      <c r="AZ571" s="182"/>
      <c r="BA571" s="181"/>
      <c r="BB571" s="181"/>
      <c r="BC571" s="181"/>
      <c r="BD571" s="182"/>
      <c r="BE571" s="182"/>
      <c r="BF571" s="181"/>
      <c r="BG571" s="180">
        <f t="shared" si="979"/>
        <v>0</v>
      </c>
      <c r="BH571" s="116" t="str">
        <f t="shared" si="980"/>
        <v/>
      </c>
      <c r="BI571" s="80" t="b">
        <f t="shared" si="928"/>
        <v>0</v>
      </c>
      <c r="BJ571" s="80" t="str">
        <f t="shared" si="929"/>
        <v/>
      </c>
      <c r="BK571" s="80" t="b">
        <f t="shared" si="981"/>
        <v>0</v>
      </c>
      <c r="BL571" s="13" t="str">
        <f t="shared" si="930"/>
        <v/>
      </c>
      <c r="BM571" s="13" t="b">
        <f t="shared" si="982"/>
        <v>0</v>
      </c>
      <c r="BN571" s="35" t="str">
        <f t="shared" si="931"/>
        <v/>
      </c>
      <c r="BO571" s="13" t="b">
        <f t="shared" si="932"/>
        <v>0</v>
      </c>
      <c r="BP571" s="35" t="str">
        <f t="shared" si="933"/>
        <v/>
      </c>
      <c r="BQ571" s="13" t="b">
        <f t="shared" si="934"/>
        <v>0</v>
      </c>
      <c r="BR571" s="35" t="str">
        <f t="shared" si="935"/>
        <v/>
      </c>
      <c r="BS571" s="35" t="b">
        <f t="shared" si="936"/>
        <v>0</v>
      </c>
      <c r="BT571" s="35" t="str">
        <f t="shared" si="937"/>
        <v/>
      </c>
      <c r="BU571" s="35" t="b">
        <f t="shared" si="938"/>
        <v>0</v>
      </c>
      <c r="BV571" s="35" t="str">
        <f t="shared" si="939"/>
        <v/>
      </c>
      <c r="BW571" s="13" t="b">
        <f t="shared" si="1014"/>
        <v>0</v>
      </c>
      <c r="BX571" s="35" t="str">
        <f t="shared" si="940"/>
        <v/>
      </c>
      <c r="BY571" s="265" t="b">
        <f t="shared" si="983"/>
        <v>0</v>
      </c>
      <c r="BZ571" s="35" t="str">
        <f t="shared" si="941"/>
        <v/>
      </c>
      <c r="CA571" s="265" t="b">
        <f t="shared" si="984"/>
        <v>0</v>
      </c>
      <c r="CB571" s="35" t="str">
        <f t="shared" si="942"/>
        <v/>
      </c>
      <c r="CC571" s="272" t="b">
        <f t="shared" si="985"/>
        <v>0</v>
      </c>
      <c r="CD571" s="35" t="str">
        <f t="shared" si="943"/>
        <v/>
      </c>
      <c r="CE571" s="13" t="b">
        <f t="shared" si="944"/>
        <v>0</v>
      </c>
      <c r="CF571" s="35" t="str">
        <f t="shared" si="945"/>
        <v/>
      </c>
      <c r="CG571" s="179">
        <f t="shared" si="946"/>
        <v>0</v>
      </c>
      <c r="CH571" s="179">
        <f t="shared" si="947"/>
        <v>0</v>
      </c>
      <c r="CI571" s="218">
        <f t="shared" si="986"/>
        <v>0</v>
      </c>
      <c r="CJ571" s="218">
        <f t="shared" si="987"/>
        <v>0</v>
      </c>
      <c r="CK571" s="218">
        <f t="shared" si="988"/>
        <v>0</v>
      </c>
      <c r="CL571" s="218">
        <f t="shared" si="989"/>
        <v>0</v>
      </c>
      <c r="CM571" s="218">
        <f t="shared" si="990"/>
        <v>0</v>
      </c>
      <c r="CN571" s="218">
        <f t="shared" si="991"/>
        <v>0</v>
      </c>
      <c r="CO571" s="218">
        <f t="shared" si="992"/>
        <v>0</v>
      </c>
      <c r="CP571" s="218">
        <f t="shared" si="993"/>
        <v>0</v>
      </c>
      <c r="CQ571" s="218">
        <f t="shared" si="994"/>
        <v>0</v>
      </c>
      <c r="CR571" s="218">
        <f t="shared" si="995"/>
        <v>0</v>
      </c>
      <c r="CS571" s="14">
        <f t="shared" si="948"/>
        <v>0</v>
      </c>
      <c r="CT571" s="236">
        <f t="shared" si="949"/>
        <v>0</v>
      </c>
      <c r="CU571" s="237">
        <f t="shared" si="1021"/>
        <v>0</v>
      </c>
      <c r="CV571" s="16">
        <f t="shared" si="1021"/>
        <v>0</v>
      </c>
      <c r="CW571" s="16">
        <f t="shared" si="1021"/>
        <v>0</v>
      </c>
      <c r="CX571" s="16">
        <f t="shared" si="1021"/>
        <v>0</v>
      </c>
      <c r="CY571" s="16">
        <f t="shared" si="1021"/>
        <v>0</v>
      </c>
      <c r="CZ571" s="16">
        <f t="shared" si="1021"/>
        <v>0</v>
      </c>
      <c r="DA571" s="16">
        <f t="shared" si="1021"/>
        <v>0</v>
      </c>
      <c r="DB571" s="16">
        <f t="shared" si="1021"/>
        <v>0</v>
      </c>
      <c r="DC571" s="16">
        <f t="shared" si="1021"/>
        <v>0</v>
      </c>
      <c r="DD571" s="238">
        <f t="shared" si="1021"/>
        <v>0</v>
      </c>
      <c r="DE571" s="232">
        <f t="shared" si="1022"/>
        <v>0</v>
      </c>
      <c r="DF571" s="132">
        <f t="shared" si="1022"/>
        <v>0</v>
      </c>
      <c r="DG571" s="132">
        <f t="shared" si="1022"/>
        <v>0</v>
      </c>
      <c r="DH571" s="132">
        <f t="shared" si="1022"/>
        <v>0</v>
      </c>
      <c r="DI571" s="132">
        <f t="shared" si="1022"/>
        <v>0</v>
      </c>
      <c r="DJ571" s="132">
        <f t="shared" si="1022"/>
        <v>0</v>
      </c>
      <c r="DK571" s="132">
        <f t="shared" si="1022"/>
        <v>0</v>
      </c>
      <c r="DL571" s="132">
        <f t="shared" si="1022"/>
        <v>0</v>
      </c>
      <c r="DM571" s="132">
        <f t="shared" si="1022"/>
        <v>0</v>
      </c>
      <c r="DN571" s="233">
        <f t="shared" si="1022"/>
        <v>0</v>
      </c>
      <c r="DO571" s="232">
        <f t="shared" si="950"/>
        <v>0</v>
      </c>
      <c r="DP571" s="132">
        <f t="shared" si="951"/>
        <v>0</v>
      </c>
      <c r="DQ571" s="132">
        <f t="shared" si="952"/>
        <v>0</v>
      </c>
      <c r="DR571" s="132">
        <f t="shared" si="953"/>
        <v>0</v>
      </c>
      <c r="DS571" s="132">
        <f t="shared" si="954"/>
        <v>0</v>
      </c>
      <c r="DT571" s="132">
        <f t="shared" si="955"/>
        <v>0</v>
      </c>
      <c r="DU571" s="132">
        <f t="shared" si="956"/>
        <v>0</v>
      </c>
      <c r="DV571" s="132">
        <f t="shared" si="957"/>
        <v>0</v>
      </c>
      <c r="DW571" s="132">
        <f t="shared" si="958"/>
        <v>0</v>
      </c>
      <c r="DX571" s="233">
        <f t="shared" si="959"/>
        <v>0</v>
      </c>
      <c r="DY571" s="231" t="b">
        <f t="shared" si="996"/>
        <v>0</v>
      </c>
      <c r="DZ571" s="163"/>
      <c r="EA571" s="226" t="str">
        <f t="shared" si="997"/>
        <v/>
      </c>
      <c r="EB571" s="178" t="str">
        <f t="shared" si="998"/>
        <v/>
      </c>
      <c r="EC571" s="178" t="str">
        <f t="shared" si="999"/>
        <v/>
      </c>
      <c r="ED571" s="178" t="str">
        <f t="shared" si="1000"/>
        <v/>
      </c>
      <c r="EE571" s="178" t="str">
        <f t="shared" si="1001"/>
        <v/>
      </c>
      <c r="EF571" s="178" t="str">
        <f t="shared" si="1002"/>
        <v/>
      </c>
      <c r="EG571" s="178" t="str">
        <f t="shared" si="1003"/>
        <v/>
      </c>
      <c r="EH571" s="178" t="str">
        <f t="shared" si="1004"/>
        <v/>
      </c>
      <c r="EI571" s="178" t="str">
        <f t="shared" si="1005"/>
        <v/>
      </c>
      <c r="EJ571" s="227" t="str">
        <f t="shared" si="1006"/>
        <v/>
      </c>
      <c r="EK571" s="230" t="str">
        <f t="shared" si="960"/>
        <v/>
      </c>
      <c r="EL571" s="177" t="str">
        <f t="shared" si="961"/>
        <v/>
      </c>
      <c r="EM571" s="177" t="str">
        <f t="shared" si="962"/>
        <v/>
      </c>
      <c r="EN571" s="177" t="str">
        <f t="shared" si="963"/>
        <v/>
      </c>
      <c r="EO571" s="177" t="str">
        <f t="shared" si="964"/>
        <v/>
      </c>
      <c r="EP571" s="177" t="str">
        <f t="shared" si="965"/>
        <v/>
      </c>
      <c r="EQ571" s="177" t="str">
        <f t="shared" si="966"/>
        <v/>
      </c>
      <c r="ER571" s="177" t="str">
        <f t="shared" si="967"/>
        <v/>
      </c>
      <c r="ES571" s="177" t="str">
        <f t="shared" si="968"/>
        <v/>
      </c>
      <c r="ET571" s="177" t="str">
        <f t="shared" si="969"/>
        <v/>
      </c>
      <c r="EU571" s="229" t="e">
        <f t="shared" si="970"/>
        <v>#VALUE!</v>
      </c>
      <c r="EV571" s="27" t="e">
        <f t="shared" si="971"/>
        <v>#VALUE!</v>
      </c>
      <c r="EW571" s="27" t="e">
        <f t="shared" si="972"/>
        <v>#VALUE!</v>
      </c>
      <c r="EX571" s="28" t="e">
        <f t="shared" si="973"/>
        <v>#VALUE!</v>
      </c>
      <c r="EY571" s="28" t="e">
        <f t="shared" si="974"/>
        <v>#VALUE!</v>
      </c>
      <c r="EZ571" s="28" t="b">
        <f t="shared" si="975"/>
        <v>0</v>
      </c>
      <c r="FA571" s="176" t="str">
        <f t="shared" si="976"/>
        <v/>
      </c>
      <c r="FB571" s="27" t="e" cm="1">
        <f t="array" aca="1" ref="FB571" ca="1">TEXT(RIGHT(10-RIGHT(SUM(INDEX(1*(MID(MID(C571,1,1)*2,ROW(INDIRECT("1:"&amp;LEN(MID(C571,1,1)*2))),1)),,))+MID(C571,2,1)+
SUM(INDEX(1*(MID(MID(C571,3,1)*2,ROW(INDIRECT("1:"&amp;LEN(MID(C571,3,1)*2))),1)),,))+MID(C571,4,1)+
SUM(INDEX(1*(MID(MID(C571,5,1)*2,ROW(INDIRECT("1:"&amp;LEN(MID(C571,5,1)*2))),1)),,))+MID(C571,6,1)+
SUM(INDEX(1*(MID(MID(C571,8,1)*2,ROW(INDIRECT("1:"&amp;LEN(MID(C571,8,1)*2))),1)),,))+MID(C571,9,1)+
SUM(INDEX(1*(MID(MID(C571,10,1)*2,ROW(INDIRECT("1:"&amp;LEN(MID(C571,10,1)*2))),1)),,)),1),1),"0")</f>
        <v>#VALUE!</v>
      </c>
      <c r="FC571" s="27" t="str">
        <f t="shared" si="977"/>
        <v/>
      </c>
      <c r="FD571" s="29" t="b">
        <f t="shared" si="978"/>
        <v>0</v>
      </c>
      <c r="FE571" s="112" t="b">
        <f>IFERROR(MATCH(D571,'Avtal för korttidsarbete'!$G$13:$G$1012,0),TRUE)</f>
        <v>1</v>
      </c>
      <c r="FF571" s="112" t="b">
        <f t="shared" si="1007"/>
        <v>0</v>
      </c>
      <c r="FG571" s="113" t="str" cm="1">
        <f t="array" ref="FG571">IF(FE571=TRUE,"x",INDEX('Avtal för korttidsarbete'!$E$13:$E$1012,$FE571))</f>
        <v>x</v>
      </c>
      <c r="FH571" s="113" t="str" cm="1">
        <f t="array" ref="FH571">IF(FE571=TRUE,"x",INDEX('Avtal för korttidsarbete'!$F$13:$F$1012,$FE571))</f>
        <v>x</v>
      </c>
      <c r="FI571" s="112" t="b">
        <f t="shared" si="1008"/>
        <v>0</v>
      </c>
      <c r="FJ571" s="135">
        <f t="shared" si="1009"/>
        <v>44166</v>
      </c>
      <c r="FK571" s="135">
        <f t="shared" si="1010"/>
        <v>44377</v>
      </c>
      <c r="FL571" s="112" t="b">
        <f t="shared" si="1011"/>
        <v>0</v>
      </c>
      <c r="FM571" s="113">
        <f t="shared" si="1012"/>
        <v>44166</v>
      </c>
      <c r="FN571" s="135">
        <f t="shared" si="1013"/>
        <v>44377</v>
      </c>
      <c r="FO571" s="148" t="b">
        <f>IFERROR(INDEX('Avtal för korttidsarbete'!R:R,MATCH(D571,'Avtal för korttidsarbete'!$G:$G,0)),TRUE)</f>
        <v>1</v>
      </c>
      <c r="FP571" s="135" t="str">
        <f>IF(FO571,"-",INDEX('Avtal för korttidsarbete'!$D:$D,MATCH(D571,'Avtal för korttidsarbete'!$G:$G,0)))</f>
        <v>-</v>
      </c>
      <c r="FQ571" s="113" t="b">
        <f>IFERROR(G571&gt;INDEX(Uppsägningar!E:E,MATCH(C571,Uppsägningar!C:C,0)),FALSE)</f>
        <v>0</v>
      </c>
    </row>
    <row r="572" spans="1:173" x14ac:dyDescent="0.25">
      <c r="A572" s="19">
        <v>556</v>
      </c>
      <c r="B572" s="20"/>
      <c r="C572" s="183"/>
      <c r="D572" s="66"/>
      <c r="E572" s="212">
        <f>IFERROR(INDEX(Admin!$C$7:$C$10,MATCH(FP572,TblNivåValTExt,0)),0)</f>
        <v>0</v>
      </c>
      <c r="F572" s="1"/>
      <c r="G572" s="1"/>
      <c r="H572" s="78"/>
      <c r="I572" s="181"/>
      <c r="J572" s="181"/>
      <c r="K572" s="182"/>
      <c r="L572" s="182"/>
      <c r="M572" s="181"/>
      <c r="N572" s="181"/>
      <c r="O572" s="181"/>
      <c r="P572" s="182"/>
      <c r="Q572" s="182"/>
      <c r="R572" s="181"/>
      <c r="S572" s="181"/>
      <c r="T572" s="181"/>
      <c r="U572" s="182"/>
      <c r="V572" s="182"/>
      <c r="W572" s="181"/>
      <c r="X572" s="181"/>
      <c r="Y572" s="181"/>
      <c r="Z572" s="182"/>
      <c r="AA572" s="182"/>
      <c r="AB572" s="181"/>
      <c r="AC572" s="181"/>
      <c r="AD572" s="181"/>
      <c r="AE572" s="182"/>
      <c r="AF572" s="182"/>
      <c r="AG572" s="181"/>
      <c r="AH572" s="181"/>
      <c r="AI572" s="181"/>
      <c r="AJ572" s="182"/>
      <c r="AK572" s="182"/>
      <c r="AL572" s="181"/>
      <c r="AM572" s="181"/>
      <c r="AN572" s="181"/>
      <c r="AO572" s="182"/>
      <c r="AP572" s="182"/>
      <c r="AQ572" s="181"/>
      <c r="AR572" s="181"/>
      <c r="AS572" s="181"/>
      <c r="AT572" s="182"/>
      <c r="AU572" s="182"/>
      <c r="AV572" s="181"/>
      <c r="AW572" s="181"/>
      <c r="AX572" s="181"/>
      <c r="AY572" s="182"/>
      <c r="AZ572" s="182"/>
      <c r="BA572" s="181"/>
      <c r="BB572" s="181"/>
      <c r="BC572" s="181"/>
      <c r="BD572" s="182"/>
      <c r="BE572" s="182"/>
      <c r="BF572" s="181"/>
      <c r="BG572" s="180">
        <f t="shared" si="979"/>
        <v>0</v>
      </c>
      <c r="BH572" s="116" t="str">
        <f t="shared" si="980"/>
        <v/>
      </c>
      <c r="BI572" s="80" t="b">
        <f t="shared" si="928"/>
        <v>0</v>
      </c>
      <c r="BJ572" s="80" t="str">
        <f t="shared" si="929"/>
        <v/>
      </c>
      <c r="BK572" s="80" t="b">
        <f t="shared" si="981"/>
        <v>0</v>
      </c>
      <c r="BL572" s="13" t="str">
        <f t="shared" si="930"/>
        <v/>
      </c>
      <c r="BM572" s="13" t="b">
        <f t="shared" si="982"/>
        <v>0</v>
      </c>
      <c r="BN572" s="35" t="str">
        <f t="shared" si="931"/>
        <v/>
      </c>
      <c r="BO572" s="13" t="b">
        <f t="shared" si="932"/>
        <v>0</v>
      </c>
      <c r="BP572" s="35" t="str">
        <f t="shared" si="933"/>
        <v/>
      </c>
      <c r="BQ572" s="13" t="b">
        <f t="shared" si="934"/>
        <v>0</v>
      </c>
      <c r="BR572" s="35" t="str">
        <f t="shared" si="935"/>
        <v/>
      </c>
      <c r="BS572" s="35" t="b">
        <f t="shared" si="936"/>
        <v>0</v>
      </c>
      <c r="BT572" s="35" t="str">
        <f t="shared" si="937"/>
        <v/>
      </c>
      <c r="BU572" s="35" t="b">
        <f t="shared" si="938"/>
        <v>0</v>
      </c>
      <c r="BV572" s="35" t="str">
        <f t="shared" si="939"/>
        <v/>
      </c>
      <c r="BW572" s="13" t="b">
        <f t="shared" si="1014"/>
        <v>0</v>
      </c>
      <c r="BX572" s="35" t="str">
        <f t="shared" si="940"/>
        <v/>
      </c>
      <c r="BY572" s="265" t="b">
        <f t="shared" si="983"/>
        <v>0</v>
      </c>
      <c r="BZ572" s="35" t="str">
        <f t="shared" si="941"/>
        <v/>
      </c>
      <c r="CA572" s="265" t="b">
        <f t="shared" si="984"/>
        <v>0</v>
      </c>
      <c r="CB572" s="35" t="str">
        <f t="shared" si="942"/>
        <v/>
      </c>
      <c r="CC572" s="272" t="b">
        <f t="shared" si="985"/>
        <v>0</v>
      </c>
      <c r="CD572" s="35" t="str">
        <f t="shared" si="943"/>
        <v/>
      </c>
      <c r="CE572" s="13" t="b">
        <f t="shared" si="944"/>
        <v>0</v>
      </c>
      <c r="CF572" s="35" t="str">
        <f t="shared" si="945"/>
        <v/>
      </c>
      <c r="CG572" s="179">
        <f t="shared" si="946"/>
        <v>0</v>
      </c>
      <c r="CH572" s="179">
        <f t="shared" si="947"/>
        <v>0</v>
      </c>
      <c r="CI572" s="218">
        <f t="shared" si="986"/>
        <v>0</v>
      </c>
      <c r="CJ572" s="218">
        <f t="shared" si="987"/>
        <v>0</v>
      </c>
      <c r="CK572" s="218">
        <f t="shared" si="988"/>
        <v>0</v>
      </c>
      <c r="CL572" s="218">
        <f t="shared" si="989"/>
        <v>0</v>
      </c>
      <c r="CM572" s="218">
        <f t="shared" si="990"/>
        <v>0</v>
      </c>
      <c r="CN572" s="218">
        <f t="shared" si="991"/>
        <v>0</v>
      </c>
      <c r="CO572" s="218">
        <f t="shared" si="992"/>
        <v>0</v>
      </c>
      <c r="CP572" s="218">
        <f t="shared" si="993"/>
        <v>0</v>
      </c>
      <c r="CQ572" s="218">
        <f t="shared" si="994"/>
        <v>0</v>
      </c>
      <c r="CR572" s="218">
        <f t="shared" si="995"/>
        <v>0</v>
      </c>
      <c r="CS572" s="14">
        <f t="shared" si="948"/>
        <v>0</v>
      </c>
      <c r="CT572" s="236">
        <f t="shared" si="949"/>
        <v>0</v>
      </c>
      <c r="CU572" s="237">
        <f t="shared" si="1021"/>
        <v>0</v>
      </c>
      <c r="CV572" s="16">
        <f t="shared" si="1021"/>
        <v>0</v>
      </c>
      <c r="CW572" s="16">
        <f t="shared" si="1021"/>
        <v>0</v>
      </c>
      <c r="CX572" s="16">
        <f t="shared" si="1021"/>
        <v>0</v>
      </c>
      <c r="CY572" s="16">
        <f t="shared" si="1021"/>
        <v>0</v>
      </c>
      <c r="CZ572" s="16">
        <f t="shared" si="1021"/>
        <v>0</v>
      </c>
      <c r="DA572" s="16">
        <f t="shared" si="1021"/>
        <v>0</v>
      </c>
      <c r="DB572" s="16">
        <f t="shared" si="1021"/>
        <v>0</v>
      </c>
      <c r="DC572" s="16">
        <f t="shared" si="1021"/>
        <v>0</v>
      </c>
      <c r="DD572" s="238">
        <f t="shared" si="1021"/>
        <v>0</v>
      </c>
      <c r="DE572" s="232">
        <f t="shared" si="1022"/>
        <v>0</v>
      </c>
      <c r="DF572" s="132">
        <f t="shared" si="1022"/>
        <v>0</v>
      </c>
      <c r="DG572" s="132">
        <f t="shared" si="1022"/>
        <v>0</v>
      </c>
      <c r="DH572" s="132">
        <f t="shared" si="1022"/>
        <v>0</v>
      </c>
      <c r="DI572" s="132">
        <f t="shared" si="1022"/>
        <v>0</v>
      </c>
      <c r="DJ572" s="132">
        <f t="shared" si="1022"/>
        <v>0</v>
      </c>
      <c r="DK572" s="132">
        <f t="shared" si="1022"/>
        <v>0</v>
      </c>
      <c r="DL572" s="132">
        <f t="shared" si="1022"/>
        <v>0</v>
      </c>
      <c r="DM572" s="132">
        <f t="shared" si="1022"/>
        <v>0</v>
      </c>
      <c r="DN572" s="233">
        <f t="shared" si="1022"/>
        <v>0</v>
      </c>
      <c r="DO572" s="232">
        <f t="shared" si="950"/>
        <v>0</v>
      </c>
      <c r="DP572" s="132">
        <f t="shared" si="951"/>
        <v>0</v>
      </c>
      <c r="DQ572" s="132">
        <f t="shared" si="952"/>
        <v>0</v>
      </c>
      <c r="DR572" s="132">
        <f t="shared" si="953"/>
        <v>0</v>
      </c>
      <c r="DS572" s="132">
        <f t="shared" si="954"/>
        <v>0</v>
      </c>
      <c r="DT572" s="132">
        <f t="shared" si="955"/>
        <v>0</v>
      </c>
      <c r="DU572" s="132">
        <f t="shared" si="956"/>
        <v>0</v>
      </c>
      <c r="DV572" s="132">
        <f t="shared" si="957"/>
        <v>0</v>
      </c>
      <c r="DW572" s="132">
        <f t="shared" si="958"/>
        <v>0</v>
      </c>
      <c r="DX572" s="233">
        <f t="shared" si="959"/>
        <v>0</v>
      </c>
      <c r="DY572" s="231" t="b">
        <f t="shared" si="996"/>
        <v>0</v>
      </c>
      <c r="DZ572" s="163"/>
      <c r="EA572" s="226" t="str">
        <f t="shared" si="997"/>
        <v/>
      </c>
      <c r="EB572" s="178" t="str">
        <f t="shared" si="998"/>
        <v/>
      </c>
      <c r="EC572" s="178" t="str">
        <f t="shared" si="999"/>
        <v/>
      </c>
      <c r="ED572" s="178" t="str">
        <f t="shared" si="1000"/>
        <v/>
      </c>
      <c r="EE572" s="178" t="str">
        <f t="shared" si="1001"/>
        <v/>
      </c>
      <c r="EF572" s="178" t="str">
        <f t="shared" si="1002"/>
        <v/>
      </c>
      <c r="EG572" s="178" t="str">
        <f t="shared" si="1003"/>
        <v/>
      </c>
      <c r="EH572" s="178" t="str">
        <f t="shared" si="1004"/>
        <v/>
      </c>
      <c r="EI572" s="178" t="str">
        <f t="shared" si="1005"/>
        <v/>
      </c>
      <c r="EJ572" s="227" t="str">
        <f t="shared" si="1006"/>
        <v/>
      </c>
      <c r="EK572" s="230" t="str">
        <f t="shared" si="960"/>
        <v/>
      </c>
      <c r="EL572" s="177" t="str">
        <f t="shared" si="961"/>
        <v/>
      </c>
      <c r="EM572" s="177" t="str">
        <f t="shared" si="962"/>
        <v/>
      </c>
      <c r="EN572" s="177" t="str">
        <f t="shared" si="963"/>
        <v/>
      </c>
      <c r="EO572" s="177" t="str">
        <f t="shared" si="964"/>
        <v/>
      </c>
      <c r="EP572" s="177" t="str">
        <f t="shared" si="965"/>
        <v/>
      </c>
      <c r="EQ572" s="177" t="str">
        <f t="shared" si="966"/>
        <v/>
      </c>
      <c r="ER572" s="177" t="str">
        <f t="shared" si="967"/>
        <v/>
      </c>
      <c r="ES572" s="177" t="str">
        <f t="shared" si="968"/>
        <v/>
      </c>
      <c r="ET572" s="177" t="str">
        <f t="shared" si="969"/>
        <v/>
      </c>
      <c r="EU572" s="229" t="e">
        <f t="shared" si="970"/>
        <v>#VALUE!</v>
      </c>
      <c r="EV572" s="27" t="e">
        <f t="shared" si="971"/>
        <v>#VALUE!</v>
      </c>
      <c r="EW572" s="27" t="e">
        <f t="shared" si="972"/>
        <v>#VALUE!</v>
      </c>
      <c r="EX572" s="28" t="e">
        <f t="shared" si="973"/>
        <v>#VALUE!</v>
      </c>
      <c r="EY572" s="28" t="e">
        <f t="shared" si="974"/>
        <v>#VALUE!</v>
      </c>
      <c r="EZ572" s="28" t="b">
        <f t="shared" si="975"/>
        <v>0</v>
      </c>
      <c r="FA572" s="176" t="str">
        <f t="shared" si="976"/>
        <v/>
      </c>
      <c r="FB572" s="27" t="e" cm="1">
        <f t="array" aca="1" ref="FB572" ca="1">TEXT(RIGHT(10-RIGHT(SUM(INDEX(1*(MID(MID(C572,1,1)*2,ROW(INDIRECT("1:"&amp;LEN(MID(C572,1,1)*2))),1)),,))+MID(C572,2,1)+
SUM(INDEX(1*(MID(MID(C572,3,1)*2,ROW(INDIRECT("1:"&amp;LEN(MID(C572,3,1)*2))),1)),,))+MID(C572,4,1)+
SUM(INDEX(1*(MID(MID(C572,5,1)*2,ROW(INDIRECT("1:"&amp;LEN(MID(C572,5,1)*2))),1)),,))+MID(C572,6,1)+
SUM(INDEX(1*(MID(MID(C572,8,1)*2,ROW(INDIRECT("1:"&amp;LEN(MID(C572,8,1)*2))),1)),,))+MID(C572,9,1)+
SUM(INDEX(1*(MID(MID(C572,10,1)*2,ROW(INDIRECT("1:"&amp;LEN(MID(C572,10,1)*2))),1)),,)),1),1),"0")</f>
        <v>#VALUE!</v>
      </c>
      <c r="FC572" s="27" t="str">
        <f t="shared" si="977"/>
        <v/>
      </c>
      <c r="FD572" s="29" t="b">
        <f t="shared" si="978"/>
        <v>0</v>
      </c>
      <c r="FE572" s="112" t="b">
        <f>IFERROR(MATCH(D572,'Avtal för korttidsarbete'!$G$13:$G$1012,0),TRUE)</f>
        <v>1</v>
      </c>
      <c r="FF572" s="112" t="b">
        <f t="shared" si="1007"/>
        <v>0</v>
      </c>
      <c r="FG572" s="113" t="str" cm="1">
        <f t="array" ref="FG572">IF(FE572=TRUE,"x",INDEX('Avtal för korttidsarbete'!$E$13:$E$1012,$FE572))</f>
        <v>x</v>
      </c>
      <c r="FH572" s="113" t="str" cm="1">
        <f t="array" ref="FH572">IF(FE572=TRUE,"x",INDEX('Avtal för korttidsarbete'!$F$13:$F$1012,$FE572))</f>
        <v>x</v>
      </c>
      <c r="FI572" s="112" t="b">
        <f t="shared" si="1008"/>
        <v>0</v>
      </c>
      <c r="FJ572" s="135">
        <f t="shared" si="1009"/>
        <v>44166</v>
      </c>
      <c r="FK572" s="135">
        <f t="shared" si="1010"/>
        <v>44377</v>
      </c>
      <c r="FL572" s="112" t="b">
        <f t="shared" si="1011"/>
        <v>0</v>
      </c>
      <c r="FM572" s="113">
        <f t="shared" si="1012"/>
        <v>44166</v>
      </c>
      <c r="FN572" s="135">
        <f t="shared" si="1013"/>
        <v>44377</v>
      </c>
      <c r="FO572" s="148" t="b">
        <f>IFERROR(INDEX('Avtal för korttidsarbete'!R:R,MATCH(D572,'Avtal för korttidsarbete'!$G:$G,0)),TRUE)</f>
        <v>1</v>
      </c>
      <c r="FP572" s="135" t="str">
        <f>IF(FO572,"-",INDEX('Avtal för korttidsarbete'!$D:$D,MATCH(D572,'Avtal för korttidsarbete'!$G:$G,0)))</f>
        <v>-</v>
      </c>
      <c r="FQ572" s="113" t="b">
        <f>IFERROR(G572&gt;INDEX(Uppsägningar!E:E,MATCH(C572,Uppsägningar!C:C,0)),FALSE)</f>
        <v>0</v>
      </c>
    </row>
    <row r="573" spans="1:173" x14ac:dyDescent="0.25">
      <c r="A573" s="19">
        <v>557</v>
      </c>
      <c r="B573" s="20"/>
      <c r="C573" s="183"/>
      <c r="D573" s="66"/>
      <c r="E573" s="212">
        <f>IFERROR(INDEX(Admin!$C$7:$C$10,MATCH(FP573,TblNivåValTExt,0)),0)</f>
        <v>0</v>
      </c>
      <c r="F573" s="1"/>
      <c r="G573" s="1"/>
      <c r="H573" s="78"/>
      <c r="I573" s="181"/>
      <c r="J573" s="181"/>
      <c r="K573" s="182"/>
      <c r="L573" s="182"/>
      <c r="M573" s="181"/>
      <c r="N573" s="181"/>
      <c r="O573" s="181"/>
      <c r="P573" s="182"/>
      <c r="Q573" s="182"/>
      <c r="R573" s="181"/>
      <c r="S573" s="181"/>
      <c r="T573" s="181"/>
      <c r="U573" s="182"/>
      <c r="V573" s="182"/>
      <c r="W573" s="181"/>
      <c r="X573" s="181"/>
      <c r="Y573" s="181"/>
      <c r="Z573" s="182"/>
      <c r="AA573" s="182"/>
      <c r="AB573" s="181"/>
      <c r="AC573" s="181"/>
      <c r="AD573" s="181"/>
      <c r="AE573" s="182"/>
      <c r="AF573" s="182"/>
      <c r="AG573" s="181"/>
      <c r="AH573" s="181"/>
      <c r="AI573" s="181"/>
      <c r="AJ573" s="182"/>
      <c r="AK573" s="182"/>
      <c r="AL573" s="181"/>
      <c r="AM573" s="181"/>
      <c r="AN573" s="181"/>
      <c r="AO573" s="182"/>
      <c r="AP573" s="182"/>
      <c r="AQ573" s="181"/>
      <c r="AR573" s="181"/>
      <c r="AS573" s="181"/>
      <c r="AT573" s="182"/>
      <c r="AU573" s="182"/>
      <c r="AV573" s="181"/>
      <c r="AW573" s="181"/>
      <c r="AX573" s="181"/>
      <c r="AY573" s="182"/>
      <c r="AZ573" s="182"/>
      <c r="BA573" s="181"/>
      <c r="BB573" s="181"/>
      <c r="BC573" s="181"/>
      <c r="BD573" s="182"/>
      <c r="BE573" s="182"/>
      <c r="BF573" s="181"/>
      <c r="BG573" s="180">
        <f t="shared" si="979"/>
        <v>0</v>
      </c>
      <c r="BH573" s="116" t="str">
        <f t="shared" si="980"/>
        <v/>
      </c>
      <c r="BI573" s="80" t="b">
        <f t="shared" si="928"/>
        <v>0</v>
      </c>
      <c r="BJ573" s="80" t="str">
        <f t="shared" si="929"/>
        <v/>
      </c>
      <c r="BK573" s="80" t="b">
        <f t="shared" si="981"/>
        <v>0</v>
      </c>
      <c r="BL573" s="13" t="str">
        <f t="shared" si="930"/>
        <v/>
      </c>
      <c r="BM573" s="13" t="b">
        <f t="shared" si="982"/>
        <v>0</v>
      </c>
      <c r="BN573" s="35" t="str">
        <f t="shared" si="931"/>
        <v/>
      </c>
      <c r="BO573" s="13" t="b">
        <f t="shared" si="932"/>
        <v>0</v>
      </c>
      <c r="BP573" s="35" t="str">
        <f t="shared" si="933"/>
        <v/>
      </c>
      <c r="BQ573" s="13" t="b">
        <f t="shared" si="934"/>
        <v>0</v>
      </c>
      <c r="BR573" s="35" t="str">
        <f t="shared" si="935"/>
        <v/>
      </c>
      <c r="BS573" s="35" t="b">
        <f t="shared" si="936"/>
        <v>0</v>
      </c>
      <c r="BT573" s="35" t="str">
        <f t="shared" si="937"/>
        <v/>
      </c>
      <c r="BU573" s="35" t="b">
        <f t="shared" si="938"/>
        <v>0</v>
      </c>
      <c r="BV573" s="35" t="str">
        <f t="shared" si="939"/>
        <v/>
      </c>
      <c r="BW573" s="13" t="b">
        <f t="shared" si="1014"/>
        <v>0</v>
      </c>
      <c r="BX573" s="35" t="str">
        <f t="shared" si="940"/>
        <v/>
      </c>
      <c r="BY573" s="265" t="b">
        <f t="shared" si="983"/>
        <v>0</v>
      </c>
      <c r="BZ573" s="35" t="str">
        <f t="shared" si="941"/>
        <v/>
      </c>
      <c r="CA573" s="265" t="b">
        <f t="shared" si="984"/>
        <v>0</v>
      </c>
      <c r="CB573" s="35" t="str">
        <f t="shared" si="942"/>
        <v/>
      </c>
      <c r="CC573" s="272" t="b">
        <f t="shared" si="985"/>
        <v>0</v>
      </c>
      <c r="CD573" s="35" t="str">
        <f t="shared" si="943"/>
        <v/>
      </c>
      <c r="CE573" s="13" t="b">
        <f t="shared" si="944"/>
        <v>0</v>
      </c>
      <c r="CF573" s="35" t="str">
        <f t="shared" si="945"/>
        <v/>
      </c>
      <c r="CG573" s="179">
        <f t="shared" si="946"/>
        <v>0</v>
      </c>
      <c r="CH573" s="179">
        <f t="shared" si="947"/>
        <v>0</v>
      </c>
      <c r="CI573" s="218">
        <f t="shared" si="986"/>
        <v>0</v>
      </c>
      <c r="CJ573" s="218">
        <f t="shared" si="987"/>
        <v>0</v>
      </c>
      <c r="CK573" s="218">
        <f t="shared" si="988"/>
        <v>0</v>
      </c>
      <c r="CL573" s="218">
        <f t="shared" si="989"/>
        <v>0</v>
      </c>
      <c r="CM573" s="218">
        <f t="shared" si="990"/>
        <v>0</v>
      </c>
      <c r="CN573" s="218">
        <f t="shared" si="991"/>
        <v>0</v>
      </c>
      <c r="CO573" s="218">
        <f t="shared" si="992"/>
        <v>0</v>
      </c>
      <c r="CP573" s="218">
        <f t="shared" si="993"/>
        <v>0</v>
      </c>
      <c r="CQ573" s="218">
        <f t="shared" si="994"/>
        <v>0</v>
      </c>
      <c r="CR573" s="218">
        <f t="shared" si="995"/>
        <v>0</v>
      </c>
      <c r="CS573" s="14">
        <f t="shared" si="948"/>
        <v>0</v>
      </c>
      <c r="CT573" s="236">
        <f t="shared" si="949"/>
        <v>0</v>
      </c>
      <c r="CU573" s="237">
        <f t="shared" si="1021"/>
        <v>0</v>
      </c>
      <c r="CV573" s="16">
        <f t="shared" si="1021"/>
        <v>0</v>
      </c>
      <c r="CW573" s="16">
        <f t="shared" si="1021"/>
        <v>0</v>
      </c>
      <c r="CX573" s="16">
        <f t="shared" si="1021"/>
        <v>0</v>
      </c>
      <c r="CY573" s="16">
        <f t="shared" si="1021"/>
        <v>0</v>
      </c>
      <c r="CZ573" s="16">
        <f t="shared" si="1021"/>
        <v>0</v>
      </c>
      <c r="DA573" s="16">
        <f t="shared" si="1021"/>
        <v>0</v>
      </c>
      <c r="DB573" s="16">
        <f t="shared" si="1021"/>
        <v>0</v>
      </c>
      <c r="DC573" s="16">
        <f t="shared" si="1021"/>
        <v>0</v>
      </c>
      <c r="DD573" s="238">
        <f t="shared" si="1021"/>
        <v>0</v>
      </c>
      <c r="DE573" s="232">
        <f t="shared" si="1022"/>
        <v>0</v>
      </c>
      <c r="DF573" s="132">
        <f t="shared" si="1022"/>
        <v>0</v>
      </c>
      <c r="DG573" s="132">
        <f t="shared" si="1022"/>
        <v>0</v>
      </c>
      <c r="DH573" s="132">
        <f t="shared" si="1022"/>
        <v>0</v>
      </c>
      <c r="DI573" s="132">
        <f t="shared" si="1022"/>
        <v>0</v>
      </c>
      <c r="DJ573" s="132">
        <f t="shared" si="1022"/>
        <v>0</v>
      </c>
      <c r="DK573" s="132">
        <f t="shared" si="1022"/>
        <v>0</v>
      </c>
      <c r="DL573" s="132">
        <f t="shared" si="1022"/>
        <v>0</v>
      </c>
      <c r="DM573" s="132">
        <f t="shared" si="1022"/>
        <v>0</v>
      </c>
      <c r="DN573" s="233">
        <f t="shared" si="1022"/>
        <v>0</v>
      </c>
      <c r="DO573" s="232">
        <f t="shared" si="950"/>
        <v>0</v>
      </c>
      <c r="DP573" s="132">
        <f t="shared" si="951"/>
        <v>0</v>
      </c>
      <c r="DQ573" s="132">
        <f t="shared" si="952"/>
        <v>0</v>
      </c>
      <c r="DR573" s="132">
        <f t="shared" si="953"/>
        <v>0</v>
      </c>
      <c r="DS573" s="132">
        <f t="shared" si="954"/>
        <v>0</v>
      </c>
      <c r="DT573" s="132">
        <f t="shared" si="955"/>
        <v>0</v>
      </c>
      <c r="DU573" s="132">
        <f t="shared" si="956"/>
        <v>0</v>
      </c>
      <c r="DV573" s="132">
        <f t="shared" si="957"/>
        <v>0</v>
      </c>
      <c r="DW573" s="132">
        <f t="shared" si="958"/>
        <v>0</v>
      </c>
      <c r="DX573" s="233">
        <f t="shared" si="959"/>
        <v>0</v>
      </c>
      <c r="DY573" s="231" t="b">
        <f t="shared" si="996"/>
        <v>0</v>
      </c>
      <c r="DZ573" s="163"/>
      <c r="EA573" s="226" t="str">
        <f t="shared" si="997"/>
        <v/>
      </c>
      <c r="EB573" s="178" t="str">
        <f t="shared" si="998"/>
        <v/>
      </c>
      <c r="EC573" s="178" t="str">
        <f t="shared" si="999"/>
        <v/>
      </c>
      <c r="ED573" s="178" t="str">
        <f t="shared" si="1000"/>
        <v/>
      </c>
      <c r="EE573" s="178" t="str">
        <f t="shared" si="1001"/>
        <v/>
      </c>
      <c r="EF573" s="178" t="str">
        <f t="shared" si="1002"/>
        <v/>
      </c>
      <c r="EG573" s="178" t="str">
        <f t="shared" si="1003"/>
        <v/>
      </c>
      <c r="EH573" s="178" t="str">
        <f t="shared" si="1004"/>
        <v/>
      </c>
      <c r="EI573" s="178" t="str">
        <f t="shared" si="1005"/>
        <v/>
      </c>
      <c r="EJ573" s="227" t="str">
        <f t="shared" si="1006"/>
        <v/>
      </c>
      <c r="EK573" s="230" t="str">
        <f t="shared" si="960"/>
        <v/>
      </c>
      <c r="EL573" s="177" t="str">
        <f t="shared" si="961"/>
        <v/>
      </c>
      <c r="EM573" s="177" t="str">
        <f t="shared" si="962"/>
        <v/>
      </c>
      <c r="EN573" s="177" t="str">
        <f t="shared" si="963"/>
        <v/>
      </c>
      <c r="EO573" s="177" t="str">
        <f t="shared" si="964"/>
        <v/>
      </c>
      <c r="EP573" s="177" t="str">
        <f t="shared" si="965"/>
        <v/>
      </c>
      <c r="EQ573" s="177" t="str">
        <f t="shared" si="966"/>
        <v/>
      </c>
      <c r="ER573" s="177" t="str">
        <f t="shared" si="967"/>
        <v/>
      </c>
      <c r="ES573" s="177" t="str">
        <f t="shared" si="968"/>
        <v/>
      </c>
      <c r="ET573" s="177" t="str">
        <f t="shared" si="969"/>
        <v/>
      </c>
      <c r="EU573" s="229" t="e">
        <f t="shared" si="970"/>
        <v>#VALUE!</v>
      </c>
      <c r="EV573" s="27" t="e">
        <f t="shared" si="971"/>
        <v>#VALUE!</v>
      </c>
      <c r="EW573" s="27" t="e">
        <f t="shared" si="972"/>
        <v>#VALUE!</v>
      </c>
      <c r="EX573" s="28" t="e">
        <f t="shared" si="973"/>
        <v>#VALUE!</v>
      </c>
      <c r="EY573" s="28" t="e">
        <f t="shared" si="974"/>
        <v>#VALUE!</v>
      </c>
      <c r="EZ573" s="28" t="b">
        <f t="shared" si="975"/>
        <v>0</v>
      </c>
      <c r="FA573" s="176" t="str">
        <f t="shared" si="976"/>
        <v/>
      </c>
      <c r="FB573" s="27" t="e" cm="1">
        <f t="array" aca="1" ref="FB573" ca="1">TEXT(RIGHT(10-RIGHT(SUM(INDEX(1*(MID(MID(C573,1,1)*2,ROW(INDIRECT("1:"&amp;LEN(MID(C573,1,1)*2))),1)),,))+MID(C573,2,1)+
SUM(INDEX(1*(MID(MID(C573,3,1)*2,ROW(INDIRECT("1:"&amp;LEN(MID(C573,3,1)*2))),1)),,))+MID(C573,4,1)+
SUM(INDEX(1*(MID(MID(C573,5,1)*2,ROW(INDIRECT("1:"&amp;LEN(MID(C573,5,1)*2))),1)),,))+MID(C573,6,1)+
SUM(INDEX(1*(MID(MID(C573,8,1)*2,ROW(INDIRECT("1:"&amp;LEN(MID(C573,8,1)*2))),1)),,))+MID(C573,9,1)+
SUM(INDEX(1*(MID(MID(C573,10,1)*2,ROW(INDIRECT("1:"&amp;LEN(MID(C573,10,1)*2))),1)),,)),1),1),"0")</f>
        <v>#VALUE!</v>
      </c>
      <c r="FC573" s="27" t="str">
        <f t="shared" si="977"/>
        <v/>
      </c>
      <c r="FD573" s="29" t="b">
        <f t="shared" si="978"/>
        <v>0</v>
      </c>
      <c r="FE573" s="112" t="b">
        <f>IFERROR(MATCH(D573,'Avtal för korttidsarbete'!$G$13:$G$1012,0),TRUE)</f>
        <v>1</v>
      </c>
      <c r="FF573" s="112" t="b">
        <f t="shared" si="1007"/>
        <v>0</v>
      </c>
      <c r="FG573" s="113" t="str" cm="1">
        <f t="array" ref="FG573">IF(FE573=TRUE,"x",INDEX('Avtal för korttidsarbete'!$E$13:$E$1012,$FE573))</f>
        <v>x</v>
      </c>
      <c r="FH573" s="113" t="str" cm="1">
        <f t="array" ref="FH573">IF(FE573=TRUE,"x",INDEX('Avtal för korttidsarbete'!$F$13:$F$1012,$FE573))</f>
        <v>x</v>
      </c>
      <c r="FI573" s="112" t="b">
        <f t="shared" si="1008"/>
        <v>0</v>
      </c>
      <c r="FJ573" s="135">
        <f t="shared" si="1009"/>
        <v>44166</v>
      </c>
      <c r="FK573" s="135">
        <f t="shared" si="1010"/>
        <v>44377</v>
      </c>
      <c r="FL573" s="112" t="b">
        <f t="shared" si="1011"/>
        <v>0</v>
      </c>
      <c r="FM573" s="113">
        <f t="shared" si="1012"/>
        <v>44166</v>
      </c>
      <c r="FN573" s="135">
        <f t="shared" si="1013"/>
        <v>44377</v>
      </c>
      <c r="FO573" s="148" t="b">
        <f>IFERROR(INDEX('Avtal för korttidsarbete'!R:R,MATCH(D573,'Avtal för korttidsarbete'!$G:$G,0)),TRUE)</f>
        <v>1</v>
      </c>
      <c r="FP573" s="135" t="str">
        <f>IF(FO573,"-",INDEX('Avtal för korttidsarbete'!$D:$D,MATCH(D573,'Avtal för korttidsarbete'!$G:$G,0)))</f>
        <v>-</v>
      </c>
      <c r="FQ573" s="113" t="b">
        <f>IFERROR(G573&gt;INDEX(Uppsägningar!E:E,MATCH(C573,Uppsägningar!C:C,0)),FALSE)</f>
        <v>0</v>
      </c>
    </row>
    <row r="574" spans="1:173" x14ac:dyDescent="0.25">
      <c r="A574" s="19">
        <v>558</v>
      </c>
      <c r="B574" s="20"/>
      <c r="C574" s="183"/>
      <c r="D574" s="66"/>
      <c r="E574" s="212">
        <f>IFERROR(INDEX(Admin!$C$7:$C$10,MATCH(FP574,TblNivåValTExt,0)),0)</f>
        <v>0</v>
      </c>
      <c r="F574" s="1"/>
      <c r="G574" s="1"/>
      <c r="H574" s="78"/>
      <c r="I574" s="181"/>
      <c r="J574" s="181"/>
      <c r="K574" s="182"/>
      <c r="L574" s="182"/>
      <c r="M574" s="181"/>
      <c r="N574" s="181"/>
      <c r="O574" s="181"/>
      <c r="P574" s="182"/>
      <c r="Q574" s="182"/>
      <c r="R574" s="181"/>
      <c r="S574" s="181"/>
      <c r="T574" s="181"/>
      <c r="U574" s="182"/>
      <c r="V574" s="182"/>
      <c r="W574" s="181"/>
      <c r="X574" s="181"/>
      <c r="Y574" s="181"/>
      <c r="Z574" s="182"/>
      <c r="AA574" s="182"/>
      <c r="AB574" s="181"/>
      <c r="AC574" s="181"/>
      <c r="AD574" s="181"/>
      <c r="AE574" s="182"/>
      <c r="AF574" s="182"/>
      <c r="AG574" s="181"/>
      <c r="AH574" s="181"/>
      <c r="AI574" s="181"/>
      <c r="AJ574" s="182"/>
      <c r="AK574" s="182"/>
      <c r="AL574" s="181"/>
      <c r="AM574" s="181"/>
      <c r="AN574" s="181"/>
      <c r="AO574" s="182"/>
      <c r="AP574" s="182"/>
      <c r="AQ574" s="181"/>
      <c r="AR574" s="181"/>
      <c r="AS574" s="181"/>
      <c r="AT574" s="182"/>
      <c r="AU574" s="182"/>
      <c r="AV574" s="181"/>
      <c r="AW574" s="181"/>
      <c r="AX574" s="181"/>
      <c r="AY574" s="182"/>
      <c r="AZ574" s="182"/>
      <c r="BA574" s="181"/>
      <c r="BB574" s="181"/>
      <c r="BC574" s="181"/>
      <c r="BD574" s="182"/>
      <c r="BE574" s="182"/>
      <c r="BF574" s="181"/>
      <c r="BG574" s="180">
        <f t="shared" si="979"/>
        <v>0</v>
      </c>
      <c r="BH574" s="116" t="str">
        <f t="shared" si="980"/>
        <v/>
      </c>
      <c r="BI574" s="80" t="b">
        <f t="shared" si="928"/>
        <v>0</v>
      </c>
      <c r="BJ574" s="80" t="str">
        <f t="shared" si="929"/>
        <v/>
      </c>
      <c r="BK574" s="80" t="b">
        <f t="shared" si="981"/>
        <v>0</v>
      </c>
      <c r="BL574" s="13" t="str">
        <f t="shared" si="930"/>
        <v/>
      </c>
      <c r="BM574" s="13" t="b">
        <f t="shared" si="982"/>
        <v>0</v>
      </c>
      <c r="BN574" s="35" t="str">
        <f t="shared" si="931"/>
        <v/>
      </c>
      <c r="BO574" s="13" t="b">
        <f t="shared" si="932"/>
        <v>0</v>
      </c>
      <c r="BP574" s="35" t="str">
        <f t="shared" si="933"/>
        <v/>
      </c>
      <c r="BQ574" s="13" t="b">
        <f t="shared" si="934"/>
        <v>0</v>
      </c>
      <c r="BR574" s="35" t="str">
        <f t="shared" si="935"/>
        <v/>
      </c>
      <c r="BS574" s="35" t="b">
        <f t="shared" si="936"/>
        <v>0</v>
      </c>
      <c r="BT574" s="35" t="str">
        <f t="shared" si="937"/>
        <v/>
      </c>
      <c r="BU574" s="35" t="b">
        <f t="shared" si="938"/>
        <v>0</v>
      </c>
      <c r="BV574" s="35" t="str">
        <f t="shared" si="939"/>
        <v/>
      </c>
      <c r="BW574" s="13" t="b">
        <f t="shared" si="1014"/>
        <v>0</v>
      </c>
      <c r="BX574" s="35" t="str">
        <f t="shared" si="940"/>
        <v/>
      </c>
      <c r="BY574" s="265" t="b">
        <f t="shared" si="983"/>
        <v>0</v>
      </c>
      <c r="BZ574" s="35" t="str">
        <f t="shared" si="941"/>
        <v/>
      </c>
      <c r="CA574" s="265" t="b">
        <f t="shared" si="984"/>
        <v>0</v>
      </c>
      <c r="CB574" s="35" t="str">
        <f t="shared" si="942"/>
        <v/>
      </c>
      <c r="CC574" s="272" t="b">
        <f t="shared" si="985"/>
        <v>0</v>
      </c>
      <c r="CD574" s="35" t="str">
        <f t="shared" si="943"/>
        <v/>
      </c>
      <c r="CE574" s="13" t="b">
        <f t="shared" si="944"/>
        <v>0</v>
      </c>
      <c r="CF574" s="35" t="str">
        <f t="shared" si="945"/>
        <v/>
      </c>
      <c r="CG574" s="179">
        <f t="shared" si="946"/>
        <v>0</v>
      </c>
      <c r="CH574" s="179">
        <f t="shared" si="947"/>
        <v>0</v>
      </c>
      <c r="CI574" s="218">
        <f t="shared" si="986"/>
        <v>0</v>
      </c>
      <c r="CJ574" s="218">
        <f t="shared" si="987"/>
        <v>0</v>
      </c>
      <c r="CK574" s="218">
        <f t="shared" si="988"/>
        <v>0</v>
      </c>
      <c r="CL574" s="218">
        <f t="shared" si="989"/>
        <v>0</v>
      </c>
      <c r="CM574" s="218">
        <f t="shared" si="990"/>
        <v>0</v>
      </c>
      <c r="CN574" s="218">
        <f t="shared" si="991"/>
        <v>0</v>
      </c>
      <c r="CO574" s="218">
        <f t="shared" si="992"/>
        <v>0</v>
      </c>
      <c r="CP574" s="218">
        <f t="shared" si="993"/>
        <v>0</v>
      </c>
      <c r="CQ574" s="218">
        <f t="shared" si="994"/>
        <v>0</v>
      </c>
      <c r="CR574" s="218">
        <f t="shared" si="995"/>
        <v>0</v>
      </c>
      <c r="CS574" s="14">
        <f t="shared" si="948"/>
        <v>0</v>
      </c>
      <c r="CT574" s="236">
        <f t="shared" si="949"/>
        <v>0</v>
      </c>
      <c r="CU574" s="237">
        <f t="shared" si="1021"/>
        <v>0</v>
      </c>
      <c r="CV574" s="16">
        <f t="shared" si="1021"/>
        <v>0</v>
      </c>
      <c r="CW574" s="16">
        <f t="shared" si="1021"/>
        <v>0</v>
      </c>
      <c r="CX574" s="16">
        <f t="shared" si="1021"/>
        <v>0</v>
      </c>
      <c r="CY574" s="16">
        <f t="shared" si="1021"/>
        <v>0</v>
      </c>
      <c r="CZ574" s="16">
        <f t="shared" si="1021"/>
        <v>0</v>
      </c>
      <c r="DA574" s="16">
        <f t="shared" si="1021"/>
        <v>0</v>
      </c>
      <c r="DB574" s="16">
        <f t="shared" si="1021"/>
        <v>0</v>
      </c>
      <c r="DC574" s="16">
        <f t="shared" si="1021"/>
        <v>0</v>
      </c>
      <c r="DD574" s="238">
        <f t="shared" si="1021"/>
        <v>0</v>
      </c>
      <c r="DE574" s="232">
        <f t="shared" si="1022"/>
        <v>0</v>
      </c>
      <c r="DF574" s="132">
        <f t="shared" si="1022"/>
        <v>0</v>
      </c>
      <c r="DG574" s="132">
        <f t="shared" si="1022"/>
        <v>0</v>
      </c>
      <c r="DH574" s="132">
        <f t="shared" si="1022"/>
        <v>0</v>
      </c>
      <c r="DI574" s="132">
        <f t="shared" si="1022"/>
        <v>0</v>
      </c>
      <c r="DJ574" s="132">
        <f t="shared" si="1022"/>
        <v>0</v>
      </c>
      <c r="DK574" s="132">
        <f t="shared" si="1022"/>
        <v>0</v>
      </c>
      <c r="DL574" s="132">
        <f t="shared" si="1022"/>
        <v>0</v>
      </c>
      <c r="DM574" s="132">
        <f t="shared" si="1022"/>
        <v>0</v>
      </c>
      <c r="DN574" s="233">
        <f t="shared" si="1022"/>
        <v>0</v>
      </c>
      <c r="DO574" s="232">
        <f t="shared" si="950"/>
        <v>0</v>
      </c>
      <c r="DP574" s="132">
        <f t="shared" si="951"/>
        <v>0</v>
      </c>
      <c r="DQ574" s="132">
        <f t="shared" si="952"/>
        <v>0</v>
      </c>
      <c r="DR574" s="132">
        <f t="shared" si="953"/>
        <v>0</v>
      </c>
      <c r="DS574" s="132">
        <f t="shared" si="954"/>
        <v>0</v>
      </c>
      <c r="DT574" s="132">
        <f t="shared" si="955"/>
        <v>0</v>
      </c>
      <c r="DU574" s="132">
        <f t="shared" si="956"/>
        <v>0</v>
      </c>
      <c r="DV574" s="132">
        <f t="shared" si="957"/>
        <v>0</v>
      </c>
      <c r="DW574" s="132">
        <f t="shared" si="958"/>
        <v>0</v>
      </c>
      <c r="DX574" s="233">
        <f t="shared" si="959"/>
        <v>0</v>
      </c>
      <c r="DY574" s="231" t="b">
        <f t="shared" si="996"/>
        <v>0</v>
      </c>
      <c r="DZ574" s="163"/>
      <c r="EA574" s="226" t="str">
        <f t="shared" si="997"/>
        <v/>
      </c>
      <c r="EB574" s="178" t="str">
        <f t="shared" si="998"/>
        <v/>
      </c>
      <c r="EC574" s="178" t="str">
        <f t="shared" si="999"/>
        <v/>
      </c>
      <c r="ED574" s="178" t="str">
        <f t="shared" si="1000"/>
        <v/>
      </c>
      <c r="EE574" s="178" t="str">
        <f t="shared" si="1001"/>
        <v/>
      </c>
      <c r="EF574" s="178" t="str">
        <f t="shared" si="1002"/>
        <v/>
      </c>
      <c r="EG574" s="178" t="str">
        <f t="shared" si="1003"/>
        <v/>
      </c>
      <c r="EH574" s="178" t="str">
        <f t="shared" si="1004"/>
        <v/>
      </c>
      <c r="EI574" s="178" t="str">
        <f t="shared" si="1005"/>
        <v/>
      </c>
      <c r="EJ574" s="227" t="str">
        <f t="shared" si="1006"/>
        <v/>
      </c>
      <c r="EK574" s="230" t="str">
        <f t="shared" si="960"/>
        <v/>
      </c>
      <c r="EL574" s="177" t="str">
        <f t="shared" si="961"/>
        <v/>
      </c>
      <c r="EM574" s="177" t="str">
        <f t="shared" si="962"/>
        <v/>
      </c>
      <c r="EN574" s="177" t="str">
        <f t="shared" si="963"/>
        <v/>
      </c>
      <c r="EO574" s="177" t="str">
        <f t="shared" si="964"/>
        <v/>
      </c>
      <c r="EP574" s="177" t="str">
        <f t="shared" si="965"/>
        <v/>
      </c>
      <c r="EQ574" s="177" t="str">
        <f t="shared" si="966"/>
        <v/>
      </c>
      <c r="ER574" s="177" t="str">
        <f t="shared" si="967"/>
        <v/>
      </c>
      <c r="ES574" s="177" t="str">
        <f t="shared" si="968"/>
        <v/>
      </c>
      <c r="ET574" s="177" t="str">
        <f t="shared" si="969"/>
        <v/>
      </c>
      <c r="EU574" s="229" t="e">
        <f t="shared" si="970"/>
        <v>#VALUE!</v>
      </c>
      <c r="EV574" s="27" t="e">
        <f t="shared" si="971"/>
        <v>#VALUE!</v>
      </c>
      <c r="EW574" s="27" t="e">
        <f t="shared" si="972"/>
        <v>#VALUE!</v>
      </c>
      <c r="EX574" s="28" t="e">
        <f t="shared" si="973"/>
        <v>#VALUE!</v>
      </c>
      <c r="EY574" s="28" t="e">
        <f t="shared" si="974"/>
        <v>#VALUE!</v>
      </c>
      <c r="EZ574" s="28" t="b">
        <f t="shared" si="975"/>
        <v>0</v>
      </c>
      <c r="FA574" s="176" t="str">
        <f t="shared" si="976"/>
        <v/>
      </c>
      <c r="FB574" s="27" t="e" cm="1">
        <f t="array" aca="1" ref="FB574" ca="1">TEXT(RIGHT(10-RIGHT(SUM(INDEX(1*(MID(MID(C574,1,1)*2,ROW(INDIRECT("1:"&amp;LEN(MID(C574,1,1)*2))),1)),,))+MID(C574,2,1)+
SUM(INDEX(1*(MID(MID(C574,3,1)*2,ROW(INDIRECT("1:"&amp;LEN(MID(C574,3,1)*2))),1)),,))+MID(C574,4,1)+
SUM(INDEX(1*(MID(MID(C574,5,1)*2,ROW(INDIRECT("1:"&amp;LEN(MID(C574,5,1)*2))),1)),,))+MID(C574,6,1)+
SUM(INDEX(1*(MID(MID(C574,8,1)*2,ROW(INDIRECT("1:"&amp;LEN(MID(C574,8,1)*2))),1)),,))+MID(C574,9,1)+
SUM(INDEX(1*(MID(MID(C574,10,1)*2,ROW(INDIRECT("1:"&amp;LEN(MID(C574,10,1)*2))),1)),,)),1),1),"0")</f>
        <v>#VALUE!</v>
      </c>
      <c r="FC574" s="27" t="str">
        <f t="shared" si="977"/>
        <v/>
      </c>
      <c r="FD574" s="29" t="b">
        <f t="shared" si="978"/>
        <v>0</v>
      </c>
      <c r="FE574" s="112" t="b">
        <f>IFERROR(MATCH(D574,'Avtal för korttidsarbete'!$G$13:$G$1012,0),TRUE)</f>
        <v>1</v>
      </c>
      <c r="FF574" s="112" t="b">
        <f t="shared" si="1007"/>
        <v>0</v>
      </c>
      <c r="FG574" s="113" t="str" cm="1">
        <f t="array" ref="FG574">IF(FE574=TRUE,"x",INDEX('Avtal för korttidsarbete'!$E$13:$E$1012,$FE574))</f>
        <v>x</v>
      </c>
      <c r="FH574" s="113" t="str" cm="1">
        <f t="array" ref="FH574">IF(FE574=TRUE,"x",INDEX('Avtal för korttidsarbete'!$F$13:$F$1012,$FE574))</f>
        <v>x</v>
      </c>
      <c r="FI574" s="112" t="b">
        <f t="shared" si="1008"/>
        <v>0</v>
      </c>
      <c r="FJ574" s="135">
        <f t="shared" si="1009"/>
        <v>44166</v>
      </c>
      <c r="FK574" s="135">
        <f t="shared" si="1010"/>
        <v>44377</v>
      </c>
      <c r="FL574" s="112" t="b">
        <f t="shared" si="1011"/>
        <v>0</v>
      </c>
      <c r="FM574" s="113">
        <f t="shared" si="1012"/>
        <v>44166</v>
      </c>
      <c r="FN574" s="135">
        <f t="shared" si="1013"/>
        <v>44377</v>
      </c>
      <c r="FO574" s="148" t="b">
        <f>IFERROR(INDEX('Avtal för korttidsarbete'!R:R,MATCH(D574,'Avtal för korttidsarbete'!$G:$G,0)),TRUE)</f>
        <v>1</v>
      </c>
      <c r="FP574" s="135" t="str">
        <f>IF(FO574,"-",INDEX('Avtal för korttidsarbete'!$D:$D,MATCH(D574,'Avtal för korttidsarbete'!$G:$G,0)))</f>
        <v>-</v>
      </c>
      <c r="FQ574" s="113" t="b">
        <f>IFERROR(G574&gt;INDEX(Uppsägningar!E:E,MATCH(C574,Uppsägningar!C:C,0)),FALSE)</f>
        <v>0</v>
      </c>
    </row>
    <row r="575" spans="1:173" x14ac:dyDescent="0.25">
      <c r="A575" s="19">
        <v>559</v>
      </c>
      <c r="B575" s="20"/>
      <c r="C575" s="183"/>
      <c r="D575" s="66"/>
      <c r="E575" s="212">
        <f>IFERROR(INDEX(Admin!$C$7:$C$10,MATCH(FP575,TblNivåValTExt,0)),0)</f>
        <v>0</v>
      </c>
      <c r="F575" s="1"/>
      <c r="G575" s="1"/>
      <c r="H575" s="78"/>
      <c r="I575" s="181"/>
      <c r="J575" s="181"/>
      <c r="K575" s="182"/>
      <c r="L575" s="182"/>
      <c r="M575" s="181"/>
      <c r="N575" s="181"/>
      <c r="O575" s="181"/>
      <c r="P575" s="182"/>
      <c r="Q575" s="182"/>
      <c r="R575" s="181"/>
      <c r="S575" s="181"/>
      <c r="T575" s="181"/>
      <c r="U575" s="182"/>
      <c r="V575" s="182"/>
      <c r="W575" s="181"/>
      <c r="X575" s="181"/>
      <c r="Y575" s="181"/>
      <c r="Z575" s="182"/>
      <c r="AA575" s="182"/>
      <c r="AB575" s="181"/>
      <c r="AC575" s="181"/>
      <c r="AD575" s="181"/>
      <c r="AE575" s="182"/>
      <c r="AF575" s="182"/>
      <c r="AG575" s="181"/>
      <c r="AH575" s="181"/>
      <c r="AI575" s="181"/>
      <c r="AJ575" s="182"/>
      <c r="AK575" s="182"/>
      <c r="AL575" s="181"/>
      <c r="AM575" s="181"/>
      <c r="AN575" s="181"/>
      <c r="AO575" s="182"/>
      <c r="AP575" s="182"/>
      <c r="AQ575" s="181"/>
      <c r="AR575" s="181"/>
      <c r="AS575" s="181"/>
      <c r="AT575" s="182"/>
      <c r="AU575" s="182"/>
      <c r="AV575" s="181"/>
      <c r="AW575" s="181"/>
      <c r="AX575" s="181"/>
      <c r="AY575" s="182"/>
      <c r="AZ575" s="182"/>
      <c r="BA575" s="181"/>
      <c r="BB575" s="181"/>
      <c r="BC575" s="181"/>
      <c r="BD575" s="182"/>
      <c r="BE575" s="182"/>
      <c r="BF575" s="181"/>
      <c r="BG575" s="180">
        <f t="shared" si="979"/>
        <v>0</v>
      </c>
      <c r="BH575" s="116" t="str">
        <f t="shared" si="980"/>
        <v/>
      </c>
      <c r="BI575" s="80" t="b">
        <f t="shared" si="928"/>
        <v>0</v>
      </c>
      <c r="BJ575" s="80" t="str">
        <f t="shared" si="929"/>
        <v/>
      </c>
      <c r="BK575" s="80" t="b">
        <f t="shared" si="981"/>
        <v>0</v>
      </c>
      <c r="BL575" s="13" t="str">
        <f t="shared" si="930"/>
        <v/>
      </c>
      <c r="BM575" s="13" t="b">
        <f t="shared" si="982"/>
        <v>0</v>
      </c>
      <c r="BN575" s="35" t="str">
        <f t="shared" si="931"/>
        <v/>
      </c>
      <c r="BO575" s="13" t="b">
        <f t="shared" si="932"/>
        <v>0</v>
      </c>
      <c r="BP575" s="35" t="str">
        <f t="shared" si="933"/>
        <v/>
      </c>
      <c r="BQ575" s="13" t="b">
        <f t="shared" si="934"/>
        <v>0</v>
      </c>
      <c r="BR575" s="35" t="str">
        <f t="shared" si="935"/>
        <v/>
      </c>
      <c r="BS575" s="35" t="b">
        <f t="shared" si="936"/>
        <v>0</v>
      </c>
      <c r="BT575" s="35" t="str">
        <f t="shared" si="937"/>
        <v/>
      </c>
      <c r="BU575" s="35" t="b">
        <f t="shared" si="938"/>
        <v>0</v>
      </c>
      <c r="BV575" s="35" t="str">
        <f t="shared" si="939"/>
        <v/>
      </c>
      <c r="BW575" s="13" t="b">
        <f t="shared" si="1014"/>
        <v>0</v>
      </c>
      <c r="BX575" s="35" t="str">
        <f t="shared" si="940"/>
        <v/>
      </c>
      <c r="BY575" s="265" t="b">
        <f t="shared" si="983"/>
        <v>0</v>
      </c>
      <c r="BZ575" s="35" t="str">
        <f t="shared" si="941"/>
        <v/>
      </c>
      <c r="CA575" s="265" t="b">
        <f t="shared" si="984"/>
        <v>0</v>
      </c>
      <c r="CB575" s="35" t="str">
        <f t="shared" si="942"/>
        <v/>
      </c>
      <c r="CC575" s="272" t="b">
        <f t="shared" si="985"/>
        <v>0</v>
      </c>
      <c r="CD575" s="35" t="str">
        <f t="shared" si="943"/>
        <v/>
      </c>
      <c r="CE575" s="13" t="b">
        <f t="shared" si="944"/>
        <v>0</v>
      </c>
      <c r="CF575" s="35" t="str">
        <f t="shared" si="945"/>
        <v/>
      </c>
      <c r="CG575" s="179">
        <f t="shared" si="946"/>
        <v>0</v>
      </c>
      <c r="CH575" s="179">
        <f t="shared" si="947"/>
        <v>0</v>
      </c>
      <c r="CI575" s="218">
        <f t="shared" si="986"/>
        <v>0</v>
      </c>
      <c r="CJ575" s="218">
        <f t="shared" si="987"/>
        <v>0</v>
      </c>
      <c r="CK575" s="218">
        <f t="shared" si="988"/>
        <v>0</v>
      </c>
      <c r="CL575" s="218">
        <f t="shared" si="989"/>
        <v>0</v>
      </c>
      <c r="CM575" s="218">
        <f t="shared" si="990"/>
        <v>0</v>
      </c>
      <c r="CN575" s="218">
        <f t="shared" si="991"/>
        <v>0</v>
      </c>
      <c r="CO575" s="218">
        <f t="shared" si="992"/>
        <v>0</v>
      </c>
      <c r="CP575" s="218">
        <f t="shared" si="993"/>
        <v>0</v>
      </c>
      <c r="CQ575" s="218">
        <f t="shared" si="994"/>
        <v>0</v>
      </c>
      <c r="CR575" s="218">
        <f t="shared" si="995"/>
        <v>0</v>
      </c>
      <c r="CS575" s="14">
        <f t="shared" si="948"/>
        <v>0</v>
      </c>
      <c r="CT575" s="236">
        <f t="shared" si="949"/>
        <v>0</v>
      </c>
      <c r="CU575" s="237">
        <f t="shared" si="1021"/>
        <v>0</v>
      </c>
      <c r="CV575" s="16">
        <f t="shared" si="1021"/>
        <v>0</v>
      </c>
      <c r="CW575" s="16">
        <f t="shared" si="1021"/>
        <v>0</v>
      </c>
      <c r="CX575" s="16">
        <f t="shared" si="1021"/>
        <v>0</v>
      </c>
      <c r="CY575" s="16">
        <f t="shared" si="1021"/>
        <v>0</v>
      </c>
      <c r="CZ575" s="16">
        <f t="shared" si="1021"/>
        <v>0</v>
      </c>
      <c r="DA575" s="16">
        <f t="shared" si="1021"/>
        <v>0</v>
      </c>
      <c r="DB575" s="16">
        <f t="shared" si="1021"/>
        <v>0</v>
      </c>
      <c r="DC575" s="16">
        <f t="shared" si="1021"/>
        <v>0</v>
      </c>
      <c r="DD575" s="238">
        <f t="shared" si="1021"/>
        <v>0</v>
      </c>
      <c r="DE575" s="232">
        <f t="shared" si="1022"/>
        <v>0</v>
      </c>
      <c r="DF575" s="132">
        <f t="shared" si="1022"/>
        <v>0</v>
      </c>
      <c r="DG575" s="132">
        <f t="shared" si="1022"/>
        <v>0</v>
      </c>
      <c r="DH575" s="132">
        <f t="shared" si="1022"/>
        <v>0</v>
      </c>
      <c r="DI575" s="132">
        <f t="shared" si="1022"/>
        <v>0</v>
      </c>
      <c r="DJ575" s="132">
        <f t="shared" si="1022"/>
        <v>0</v>
      </c>
      <c r="DK575" s="132">
        <f t="shared" si="1022"/>
        <v>0</v>
      </c>
      <c r="DL575" s="132">
        <f t="shared" si="1022"/>
        <v>0</v>
      </c>
      <c r="DM575" s="132">
        <f t="shared" si="1022"/>
        <v>0</v>
      </c>
      <c r="DN575" s="233">
        <f t="shared" si="1022"/>
        <v>0</v>
      </c>
      <c r="DO575" s="232">
        <f t="shared" si="950"/>
        <v>0</v>
      </c>
      <c r="DP575" s="132">
        <f t="shared" si="951"/>
        <v>0</v>
      </c>
      <c r="DQ575" s="132">
        <f t="shared" si="952"/>
        <v>0</v>
      </c>
      <c r="DR575" s="132">
        <f t="shared" si="953"/>
        <v>0</v>
      </c>
      <c r="DS575" s="132">
        <f t="shared" si="954"/>
        <v>0</v>
      </c>
      <c r="DT575" s="132">
        <f t="shared" si="955"/>
        <v>0</v>
      </c>
      <c r="DU575" s="132">
        <f t="shared" si="956"/>
        <v>0</v>
      </c>
      <c r="DV575" s="132">
        <f t="shared" si="957"/>
        <v>0</v>
      </c>
      <c r="DW575" s="132">
        <f t="shared" si="958"/>
        <v>0</v>
      </c>
      <c r="DX575" s="233">
        <f t="shared" si="959"/>
        <v>0</v>
      </c>
      <c r="DY575" s="231" t="b">
        <f t="shared" si="996"/>
        <v>0</v>
      </c>
      <c r="DZ575" s="163"/>
      <c r="EA575" s="226" t="str">
        <f t="shared" si="997"/>
        <v/>
      </c>
      <c r="EB575" s="178" t="str">
        <f t="shared" si="998"/>
        <v/>
      </c>
      <c r="EC575" s="178" t="str">
        <f t="shared" si="999"/>
        <v/>
      </c>
      <c r="ED575" s="178" t="str">
        <f t="shared" si="1000"/>
        <v/>
      </c>
      <c r="EE575" s="178" t="str">
        <f t="shared" si="1001"/>
        <v/>
      </c>
      <c r="EF575" s="178" t="str">
        <f t="shared" si="1002"/>
        <v/>
      </c>
      <c r="EG575" s="178" t="str">
        <f t="shared" si="1003"/>
        <v/>
      </c>
      <c r="EH575" s="178" t="str">
        <f t="shared" si="1004"/>
        <v/>
      </c>
      <c r="EI575" s="178" t="str">
        <f t="shared" si="1005"/>
        <v/>
      </c>
      <c r="EJ575" s="227" t="str">
        <f t="shared" si="1006"/>
        <v/>
      </c>
      <c r="EK575" s="230" t="str">
        <f t="shared" si="960"/>
        <v/>
      </c>
      <c r="EL575" s="177" t="str">
        <f t="shared" si="961"/>
        <v/>
      </c>
      <c r="EM575" s="177" t="str">
        <f t="shared" si="962"/>
        <v/>
      </c>
      <c r="EN575" s="177" t="str">
        <f t="shared" si="963"/>
        <v/>
      </c>
      <c r="EO575" s="177" t="str">
        <f t="shared" si="964"/>
        <v/>
      </c>
      <c r="EP575" s="177" t="str">
        <f t="shared" si="965"/>
        <v/>
      </c>
      <c r="EQ575" s="177" t="str">
        <f t="shared" si="966"/>
        <v/>
      </c>
      <c r="ER575" s="177" t="str">
        <f t="shared" si="967"/>
        <v/>
      </c>
      <c r="ES575" s="177" t="str">
        <f t="shared" si="968"/>
        <v/>
      </c>
      <c r="ET575" s="177" t="str">
        <f t="shared" si="969"/>
        <v/>
      </c>
      <c r="EU575" s="229" t="e">
        <f t="shared" si="970"/>
        <v>#VALUE!</v>
      </c>
      <c r="EV575" s="27" t="e">
        <f t="shared" si="971"/>
        <v>#VALUE!</v>
      </c>
      <c r="EW575" s="27" t="e">
        <f t="shared" si="972"/>
        <v>#VALUE!</v>
      </c>
      <c r="EX575" s="28" t="e">
        <f t="shared" si="973"/>
        <v>#VALUE!</v>
      </c>
      <c r="EY575" s="28" t="e">
        <f t="shared" si="974"/>
        <v>#VALUE!</v>
      </c>
      <c r="EZ575" s="28" t="b">
        <f t="shared" si="975"/>
        <v>0</v>
      </c>
      <c r="FA575" s="176" t="str">
        <f t="shared" si="976"/>
        <v/>
      </c>
      <c r="FB575" s="27" t="e" cm="1">
        <f t="array" aca="1" ref="FB575" ca="1">TEXT(RIGHT(10-RIGHT(SUM(INDEX(1*(MID(MID(C575,1,1)*2,ROW(INDIRECT("1:"&amp;LEN(MID(C575,1,1)*2))),1)),,))+MID(C575,2,1)+
SUM(INDEX(1*(MID(MID(C575,3,1)*2,ROW(INDIRECT("1:"&amp;LEN(MID(C575,3,1)*2))),1)),,))+MID(C575,4,1)+
SUM(INDEX(1*(MID(MID(C575,5,1)*2,ROW(INDIRECT("1:"&amp;LEN(MID(C575,5,1)*2))),1)),,))+MID(C575,6,1)+
SUM(INDEX(1*(MID(MID(C575,8,1)*2,ROW(INDIRECT("1:"&amp;LEN(MID(C575,8,1)*2))),1)),,))+MID(C575,9,1)+
SUM(INDEX(1*(MID(MID(C575,10,1)*2,ROW(INDIRECT("1:"&amp;LEN(MID(C575,10,1)*2))),1)),,)),1),1),"0")</f>
        <v>#VALUE!</v>
      </c>
      <c r="FC575" s="27" t="str">
        <f t="shared" si="977"/>
        <v/>
      </c>
      <c r="FD575" s="29" t="b">
        <f t="shared" si="978"/>
        <v>0</v>
      </c>
      <c r="FE575" s="112" t="b">
        <f>IFERROR(MATCH(D575,'Avtal för korttidsarbete'!$G$13:$G$1012,0),TRUE)</f>
        <v>1</v>
      </c>
      <c r="FF575" s="112" t="b">
        <f t="shared" si="1007"/>
        <v>0</v>
      </c>
      <c r="FG575" s="113" t="str" cm="1">
        <f t="array" ref="FG575">IF(FE575=TRUE,"x",INDEX('Avtal för korttidsarbete'!$E$13:$E$1012,$FE575))</f>
        <v>x</v>
      </c>
      <c r="FH575" s="113" t="str" cm="1">
        <f t="array" ref="FH575">IF(FE575=TRUE,"x",INDEX('Avtal för korttidsarbete'!$F$13:$F$1012,$FE575))</f>
        <v>x</v>
      </c>
      <c r="FI575" s="112" t="b">
        <f t="shared" si="1008"/>
        <v>0</v>
      </c>
      <c r="FJ575" s="135">
        <f t="shared" si="1009"/>
        <v>44166</v>
      </c>
      <c r="FK575" s="135">
        <f t="shared" si="1010"/>
        <v>44377</v>
      </c>
      <c r="FL575" s="112" t="b">
        <f t="shared" si="1011"/>
        <v>0</v>
      </c>
      <c r="FM575" s="113">
        <f t="shared" si="1012"/>
        <v>44166</v>
      </c>
      <c r="FN575" s="135">
        <f t="shared" si="1013"/>
        <v>44377</v>
      </c>
      <c r="FO575" s="148" t="b">
        <f>IFERROR(INDEX('Avtal för korttidsarbete'!R:R,MATCH(D575,'Avtal för korttidsarbete'!$G:$G,0)),TRUE)</f>
        <v>1</v>
      </c>
      <c r="FP575" s="135" t="str">
        <f>IF(FO575,"-",INDEX('Avtal för korttidsarbete'!$D:$D,MATCH(D575,'Avtal för korttidsarbete'!$G:$G,0)))</f>
        <v>-</v>
      </c>
      <c r="FQ575" s="113" t="b">
        <f>IFERROR(G575&gt;INDEX(Uppsägningar!E:E,MATCH(C575,Uppsägningar!C:C,0)),FALSE)</f>
        <v>0</v>
      </c>
    </row>
    <row r="576" spans="1:173" x14ac:dyDescent="0.25">
      <c r="A576" s="19">
        <v>560</v>
      </c>
      <c r="B576" s="20"/>
      <c r="C576" s="183"/>
      <c r="D576" s="66"/>
      <c r="E576" s="212">
        <f>IFERROR(INDEX(Admin!$C$7:$C$10,MATCH(FP576,TblNivåValTExt,0)),0)</f>
        <v>0</v>
      </c>
      <c r="F576" s="1"/>
      <c r="G576" s="1"/>
      <c r="H576" s="78"/>
      <c r="I576" s="181"/>
      <c r="J576" s="181"/>
      <c r="K576" s="182"/>
      <c r="L576" s="182"/>
      <c r="M576" s="181"/>
      <c r="N576" s="181"/>
      <c r="O576" s="181"/>
      <c r="P576" s="182"/>
      <c r="Q576" s="182"/>
      <c r="R576" s="181"/>
      <c r="S576" s="181"/>
      <c r="T576" s="181"/>
      <c r="U576" s="182"/>
      <c r="V576" s="182"/>
      <c r="W576" s="181"/>
      <c r="X576" s="181"/>
      <c r="Y576" s="181"/>
      <c r="Z576" s="182"/>
      <c r="AA576" s="182"/>
      <c r="AB576" s="181"/>
      <c r="AC576" s="181"/>
      <c r="AD576" s="181"/>
      <c r="AE576" s="182"/>
      <c r="AF576" s="182"/>
      <c r="AG576" s="181"/>
      <c r="AH576" s="181"/>
      <c r="AI576" s="181"/>
      <c r="AJ576" s="182"/>
      <c r="AK576" s="182"/>
      <c r="AL576" s="181"/>
      <c r="AM576" s="181"/>
      <c r="AN576" s="181"/>
      <c r="AO576" s="182"/>
      <c r="AP576" s="182"/>
      <c r="AQ576" s="181"/>
      <c r="AR576" s="181"/>
      <c r="AS576" s="181"/>
      <c r="AT576" s="182"/>
      <c r="AU576" s="182"/>
      <c r="AV576" s="181"/>
      <c r="AW576" s="181"/>
      <c r="AX576" s="181"/>
      <c r="AY576" s="182"/>
      <c r="AZ576" s="182"/>
      <c r="BA576" s="181"/>
      <c r="BB576" s="181"/>
      <c r="BC576" s="181"/>
      <c r="BD576" s="182"/>
      <c r="BE576" s="182"/>
      <c r="BF576" s="181"/>
      <c r="BG576" s="180">
        <f t="shared" si="979"/>
        <v>0</v>
      </c>
      <c r="BH576" s="116" t="str">
        <f t="shared" si="980"/>
        <v/>
      </c>
      <c r="BI576" s="80" t="b">
        <f t="shared" si="928"/>
        <v>0</v>
      </c>
      <c r="BJ576" s="80" t="str">
        <f t="shared" si="929"/>
        <v/>
      </c>
      <c r="BK576" s="80" t="b">
        <f t="shared" si="981"/>
        <v>0</v>
      </c>
      <c r="BL576" s="13" t="str">
        <f t="shared" si="930"/>
        <v/>
      </c>
      <c r="BM576" s="13" t="b">
        <f t="shared" si="982"/>
        <v>0</v>
      </c>
      <c r="BN576" s="35" t="str">
        <f t="shared" si="931"/>
        <v/>
      </c>
      <c r="BO576" s="13" t="b">
        <f t="shared" si="932"/>
        <v>0</v>
      </c>
      <c r="BP576" s="35" t="str">
        <f t="shared" si="933"/>
        <v/>
      </c>
      <c r="BQ576" s="13" t="b">
        <f t="shared" si="934"/>
        <v>0</v>
      </c>
      <c r="BR576" s="35" t="str">
        <f t="shared" si="935"/>
        <v/>
      </c>
      <c r="BS576" s="35" t="b">
        <f t="shared" si="936"/>
        <v>0</v>
      </c>
      <c r="BT576" s="35" t="str">
        <f t="shared" si="937"/>
        <v/>
      </c>
      <c r="BU576" s="35" t="b">
        <f t="shared" si="938"/>
        <v>0</v>
      </c>
      <c r="BV576" s="35" t="str">
        <f t="shared" si="939"/>
        <v/>
      </c>
      <c r="BW576" s="13" t="b">
        <f t="shared" si="1014"/>
        <v>0</v>
      </c>
      <c r="BX576" s="35" t="str">
        <f t="shared" si="940"/>
        <v/>
      </c>
      <c r="BY576" s="265" t="b">
        <f t="shared" si="983"/>
        <v>0</v>
      </c>
      <c r="BZ576" s="35" t="str">
        <f t="shared" si="941"/>
        <v/>
      </c>
      <c r="CA576" s="265" t="b">
        <f t="shared" si="984"/>
        <v>0</v>
      </c>
      <c r="CB576" s="35" t="str">
        <f t="shared" si="942"/>
        <v/>
      </c>
      <c r="CC576" s="272" t="b">
        <f t="shared" si="985"/>
        <v>0</v>
      </c>
      <c r="CD576" s="35" t="str">
        <f t="shared" si="943"/>
        <v/>
      </c>
      <c r="CE576" s="13" t="b">
        <f t="shared" si="944"/>
        <v>0</v>
      </c>
      <c r="CF576" s="35" t="str">
        <f t="shared" si="945"/>
        <v/>
      </c>
      <c r="CG576" s="179">
        <f t="shared" si="946"/>
        <v>0</v>
      </c>
      <c r="CH576" s="179">
        <f t="shared" si="947"/>
        <v>0</v>
      </c>
      <c r="CI576" s="218">
        <f t="shared" si="986"/>
        <v>0</v>
      </c>
      <c r="CJ576" s="218">
        <f t="shared" si="987"/>
        <v>0</v>
      </c>
      <c r="CK576" s="218">
        <f t="shared" si="988"/>
        <v>0</v>
      </c>
      <c r="CL576" s="218">
        <f t="shared" si="989"/>
        <v>0</v>
      </c>
      <c r="CM576" s="218">
        <f t="shared" si="990"/>
        <v>0</v>
      </c>
      <c r="CN576" s="218">
        <f t="shared" si="991"/>
        <v>0</v>
      </c>
      <c r="CO576" s="218">
        <f t="shared" si="992"/>
        <v>0</v>
      </c>
      <c r="CP576" s="218">
        <f t="shared" si="993"/>
        <v>0</v>
      </c>
      <c r="CQ576" s="218">
        <f t="shared" si="994"/>
        <v>0</v>
      </c>
      <c r="CR576" s="218">
        <f t="shared" si="995"/>
        <v>0</v>
      </c>
      <c r="CS576" s="14">
        <f t="shared" si="948"/>
        <v>0</v>
      </c>
      <c r="CT576" s="236">
        <f t="shared" si="949"/>
        <v>0</v>
      </c>
      <c r="CU576" s="237">
        <f t="shared" si="1021"/>
        <v>0</v>
      </c>
      <c r="CV576" s="16">
        <f t="shared" si="1021"/>
        <v>0</v>
      </c>
      <c r="CW576" s="16">
        <f t="shared" si="1021"/>
        <v>0</v>
      </c>
      <c r="CX576" s="16">
        <f t="shared" si="1021"/>
        <v>0</v>
      </c>
      <c r="CY576" s="16">
        <f t="shared" si="1021"/>
        <v>0</v>
      </c>
      <c r="CZ576" s="16">
        <f t="shared" si="1021"/>
        <v>0</v>
      </c>
      <c r="DA576" s="16">
        <f t="shared" si="1021"/>
        <v>0</v>
      </c>
      <c r="DB576" s="16">
        <f t="shared" si="1021"/>
        <v>0</v>
      </c>
      <c r="DC576" s="16">
        <f t="shared" si="1021"/>
        <v>0</v>
      </c>
      <c r="DD576" s="238">
        <f t="shared" si="1021"/>
        <v>0</v>
      </c>
      <c r="DE576" s="232">
        <f t="shared" si="1022"/>
        <v>0</v>
      </c>
      <c r="DF576" s="132">
        <f t="shared" si="1022"/>
        <v>0</v>
      </c>
      <c r="DG576" s="132">
        <f t="shared" si="1022"/>
        <v>0</v>
      </c>
      <c r="DH576" s="132">
        <f t="shared" si="1022"/>
        <v>0</v>
      </c>
      <c r="DI576" s="132">
        <f t="shared" si="1022"/>
        <v>0</v>
      </c>
      <c r="DJ576" s="132">
        <f t="shared" si="1022"/>
        <v>0</v>
      </c>
      <c r="DK576" s="132">
        <f t="shared" si="1022"/>
        <v>0</v>
      </c>
      <c r="DL576" s="132">
        <f t="shared" si="1022"/>
        <v>0</v>
      </c>
      <c r="DM576" s="132">
        <f t="shared" si="1022"/>
        <v>0</v>
      </c>
      <c r="DN576" s="233">
        <f t="shared" si="1022"/>
        <v>0</v>
      </c>
      <c r="DO576" s="232">
        <f t="shared" si="950"/>
        <v>0</v>
      </c>
      <c r="DP576" s="132">
        <f t="shared" si="951"/>
        <v>0</v>
      </c>
      <c r="DQ576" s="132">
        <f t="shared" si="952"/>
        <v>0</v>
      </c>
      <c r="DR576" s="132">
        <f t="shared" si="953"/>
        <v>0</v>
      </c>
      <c r="DS576" s="132">
        <f t="shared" si="954"/>
        <v>0</v>
      </c>
      <c r="DT576" s="132">
        <f t="shared" si="955"/>
        <v>0</v>
      </c>
      <c r="DU576" s="132">
        <f t="shared" si="956"/>
        <v>0</v>
      </c>
      <c r="DV576" s="132">
        <f t="shared" si="957"/>
        <v>0</v>
      </c>
      <c r="DW576" s="132">
        <f t="shared" si="958"/>
        <v>0</v>
      </c>
      <c r="DX576" s="233">
        <f t="shared" si="959"/>
        <v>0</v>
      </c>
      <c r="DY576" s="231" t="b">
        <f t="shared" si="996"/>
        <v>0</v>
      </c>
      <c r="DZ576" s="163"/>
      <c r="EA576" s="226" t="str">
        <f t="shared" si="997"/>
        <v/>
      </c>
      <c r="EB576" s="178" t="str">
        <f t="shared" si="998"/>
        <v/>
      </c>
      <c r="EC576" s="178" t="str">
        <f t="shared" si="999"/>
        <v/>
      </c>
      <c r="ED576" s="178" t="str">
        <f t="shared" si="1000"/>
        <v/>
      </c>
      <c r="EE576" s="178" t="str">
        <f t="shared" si="1001"/>
        <v/>
      </c>
      <c r="EF576" s="178" t="str">
        <f t="shared" si="1002"/>
        <v/>
      </c>
      <c r="EG576" s="178" t="str">
        <f t="shared" si="1003"/>
        <v/>
      </c>
      <c r="EH576" s="178" t="str">
        <f t="shared" si="1004"/>
        <v/>
      </c>
      <c r="EI576" s="178" t="str">
        <f t="shared" si="1005"/>
        <v/>
      </c>
      <c r="EJ576" s="227" t="str">
        <f t="shared" si="1006"/>
        <v/>
      </c>
      <c r="EK576" s="230" t="str">
        <f t="shared" si="960"/>
        <v/>
      </c>
      <c r="EL576" s="177" t="str">
        <f t="shared" si="961"/>
        <v/>
      </c>
      <c r="EM576" s="177" t="str">
        <f t="shared" si="962"/>
        <v/>
      </c>
      <c r="EN576" s="177" t="str">
        <f t="shared" si="963"/>
        <v/>
      </c>
      <c r="EO576" s="177" t="str">
        <f t="shared" si="964"/>
        <v/>
      </c>
      <c r="EP576" s="177" t="str">
        <f t="shared" si="965"/>
        <v/>
      </c>
      <c r="EQ576" s="177" t="str">
        <f t="shared" si="966"/>
        <v/>
      </c>
      <c r="ER576" s="177" t="str">
        <f t="shared" si="967"/>
        <v/>
      </c>
      <c r="ES576" s="177" t="str">
        <f t="shared" si="968"/>
        <v/>
      </c>
      <c r="ET576" s="177" t="str">
        <f t="shared" si="969"/>
        <v/>
      </c>
      <c r="EU576" s="229" t="e">
        <f t="shared" si="970"/>
        <v>#VALUE!</v>
      </c>
      <c r="EV576" s="27" t="e">
        <f t="shared" si="971"/>
        <v>#VALUE!</v>
      </c>
      <c r="EW576" s="27" t="e">
        <f t="shared" si="972"/>
        <v>#VALUE!</v>
      </c>
      <c r="EX576" s="28" t="e">
        <f t="shared" si="973"/>
        <v>#VALUE!</v>
      </c>
      <c r="EY576" s="28" t="e">
        <f t="shared" si="974"/>
        <v>#VALUE!</v>
      </c>
      <c r="EZ576" s="28" t="b">
        <f t="shared" si="975"/>
        <v>0</v>
      </c>
      <c r="FA576" s="176" t="str">
        <f t="shared" si="976"/>
        <v/>
      </c>
      <c r="FB576" s="27" t="e" cm="1">
        <f t="array" aca="1" ref="FB576" ca="1">TEXT(RIGHT(10-RIGHT(SUM(INDEX(1*(MID(MID(C576,1,1)*2,ROW(INDIRECT("1:"&amp;LEN(MID(C576,1,1)*2))),1)),,))+MID(C576,2,1)+
SUM(INDEX(1*(MID(MID(C576,3,1)*2,ROW(INDIRECT("1:"&amp;LEN(MID(C576,3,1)*2))),1)),,))+MID(C576,4,1)+
SUM(INDEX(1*(MID(MID(C576,5,1)*2,ROW(INDIRECT("1:"&amp;LEN(MID(C576,5,1)*2))),1)),,))+MID(C576,6,1)+
SUM(INDEX(1*(MID(MID(C576,8,1)*2,ROW(INDIRECT("1:"&amp;LEN(MID(C576,8,1)*2))),1)),,))+MID(C576,9,1)+
SUM(INDEX(1*(MID(MID(C576,10,1)*2,ROW(INDIRECT("1:"&amp;LEN(MID(C576,10,1)*2))),1)),,)),1),1),"0")</f>
        <v>#VALUE!</v>
      </c>
      <c r="FC576" s="27" t="str">
        <f t="shared" si="977"/>
        <v/>
      </c>
      <c r="FD576" s="29" t="b">
        <f t="shared" si="978"/>
        <v>0</v>
      </c>
      <c r="FE576" s="112" t="b">
        <f>IFERROR(MATCH(D576,'Avtal för korttidsarbete'!$G$13:$G$1012,0),TRUE)</f>
        <v>1</v>
      </c>
      <c r="FF576" s="112" t="b">
        <f t="shared" si="1007"/>
        <v>0</v>
      </c>
      <c r="FG576" s="113" t="str" cm="1">
        <f t="array" ref="FG576">IF(FE576=TRUE,"x",INDEX('Avtal för korttidsarbete'!$E$13:$E$1012,$FE576))</f>
        <v>x</v>
      </c>
      <c r="FH576" s="113" t="str" cm="1">
        <f t="array" ref="FH576">IF(FE576=TRUE,"x",INDEX('Avtal för korttidsarbete'!$F$13:$F$1012,$FE576))</f>
        <v>x</v>
      </c>
      <c r="FI576" s="112" t="b">
        <f t="shared" si="1008"/>
        <v>0</v>
      </c>
      <c r="FJ576" s="135">
        <f t="shared" si="1009"/>
        <v>44166</v>
      </c>
      <c r="FK576" s="135">
        <f t="shared" si="1010"/>
        <v>44377</v>
      </c>
      <c r="FL576" s="112" t="b">
        <f t="shared" si="1011"/>
        <v>0</v>
      </c>
      <c r="FM576" s="113">
        <f t="shared" si="1012"/>
        <v>44166</v>
      </c>
      <c r="FN576" s="135">
        <f t="shared" si="1013"/>
        <v>44377</v>
      </c>
      <c r="FO576" s="148" t="b">
        <f>IFERROR(INDEX('Avtal för korttidsarbete'!R:R,MATCH(D576,'Avtal för korttidsarbete'!$G:$G,0)),TRUE)</f>
        <v>1</v>
      </c>
      <c r="FP576" s="135" t="str">
        <f>IF(FO576,"-",INDEX('Avtal för korttidsarbete'!$D:$D,MATCH(D576,'Avtal för korttidsarbete'!$G:$G,0)))</f>
        <v>-</v>
      </c>
      <c r="FQ576" s="113" t="b">
        <f>IFERROR(G576&gt;INDEX(Uppsägningar!E:E,MATCH(C576,Uppsägningar!C:C,0)),FALSE)</f>
        <v>0</v>
      </c>
    </row>
    <row r="577" spans="1:173" x14ac:dyDescent="0.25">
      <c r="A577" s="19">
        <v>561</v>
      </c>
      <c r="B577" s="20"/>
      <c r="C577" s="183"/>
      <c r="D577" s="66"/>
      <c r="E577" s="212">
        <f>IFERROR(INDEX(Admin!$C$7:$C$10,MATCH(FP577,TblNivåValTExt,0)),0)</f>
        <v>0</v>
      </c>
      <c r="F577" s="1"/>
      <c r="G577" s="1"/>
      <c r="H577" s="78"/>
      <c r="I577" s="181"/>
      <c r="J577" s="181"/>
      <c r="K577" s="182"/>
      <c r="L577" s="182"/>
      <c r="M577" s="181"/>
      <c r="N577" s="181"/>
      <c r="O577" s="181"/>
      <c r="P577" s="182"/>
      <c r="Q577" s="182"/>
      <c r="R577" s="181"/>
      <c r="S577" s="181"/>
      <c r="T577" s="181"/>
      <c r="U577" s="182"/>
      <c r="V577" s="182"/>
      <c r="W577" s="181"/>
      <c r="X577" s="181"/>
      <c r="Y577" s="181"/>
      <c r="Z577" s="182"/>
      <c r="AA577" s="182"/>
      <c r="AB577" s="181"/>
      <c r="AC577" s="181"/>
      <c r="AD577" s="181"/>
      <c r="AE577" s="182"/>
      <c r="AF577" s="182"/>
      <c r="AG577" s="181"/>
      <c r="AH577" s="181"/>
      <c r="AI577" s="181"/>
      <c r="AJ577" s="182"/>
      <c r="AK577" s="182"/>
      <c r="AL577" s="181"/>
      <c r="AM577" s="181"/>
      <c r="AN577" s="181"/>
      <c r="AO577" s="182"/>
      <c r="AP577" s="182"/>
      <c r="AQ577" s="181"/>
      <c r="AR577" s="181"/>
      <c r="AS577" s="181"/>
      <c r="AT577" s="182"/>
      <c r="AU577" s="182"/>
      <c r="AV577" s="181"/>
      <c r="AW577" s="181"/>
      <c r="AX577" s="181"/>
      <c r="AY577" s="182"/>
      <c r="AZ577" s="182"/>
      <c r="BA577" s="181"/>
      <c r="BB577" s="181"/>
      <c r="BC577" s="181"/>
      <c r="BD577" s="182"/>
      <c r="BE577" s="182"/>
      <c r="BF577" s="181"/>
      <c r="BG577" s="180">
        <f t="shared" si="979"/>
        <v>0</v>
      </c>
      <c r="BH577" s="116" t="str">
        <f t="shared" si="980"/>
        <v/>
      </c>
      <c r="BI577" s="80" t="b">
        <f t="shared" si="928"/>
        <v>0</v>
      </c>
      <c r="BJ577" s="80" t="str">
        <f t="shared" si="929"/>
        <v/>
      </c>
      <c r="BK577" s="80" t="b">
        <f t="shared" si="981"/>
        <v>0</v>
      </c>
      <c r="BL577" s="13" t="str">
        <f t="shared" si="930"/>
        <v/>
      </c>
      <c r="BM577" s="13" t="b">
        <f t="shared" si="982"/>
        <v>0</v>
      </c>
      <c r="BN577" s="35" t="str">
        <f t="shared" si="931"/>
        <v/>
      </c>
      <c r="BO577" s="13" t="b">
        <f t="shared" si="932"/>
        <v>0</v>
      </c>
      <c r="BP577" s="35" t="str">
        <f t="shared" si="933"/>
        <v/>
      </c>
      <c r="BQ577" s="13" t="b">
        <f t="shared" si="934"/>
        <v>0</v>
      </c>
      <c r="BR577" s="35" t="str">
        <f t="shared" si="935"/>
        <v/>
      </c>
      <c r="BS577" s="35" t="b">
        <f t="shared" si="936"/>
        <v>0</v>
      </c>
      <c r="BT577" s="35" t="str">
        <f t="shared" si="937"/>
        <v/>
      </c>
      <c r="BU577" s="35" t="b">
        <f t="shared" si="938"/>
        <v>0</v>
      </c>
      <c r="BV577" s="35" t="str">
        <f t="shared" si="939"/>
        <v/>
      </c>
      <c r="BW577" s="13" t="b">
        <f t="shared" si="1014"/>
        <v>0</v>
      </c>
      <c r="BX577" s="35" t="str">
        <f t="shared" si="940"/>
        <v/>
      </c>
      <c r="BY577" s="265" t="b">
        <f t="shared" si="983"/>
        <v>0</v>
      </c>
      <c r="BZ577" s="35" t="str">
        <f t="shared" si="941"/>
        <v/>
      </c>
      <c r="CA577" s="265" t="b">
        <f t="shared" si="984"/>
        <v>0</v>
      </c>
      <c r="CB577" s="35" t="str">
        <f t="shared" si="942"/>
        <v/>
      </c>
      <c r="CC577" s="272" t="b">
        <f t="shared" si="985"/>
        <v>0</v>
      </c>
      <c r="CD577" s="35" t="str">
        <f t="shared" si="943"/>
        <v/>
      </c>
      <c r="CE577" s="13" t="b">
        <f t="shared" si="944"/>
        <v>0</v>
      </c>
      <c r="CF577" s="35" t="str">
        <f t="shared" si="945"/>
        <v/>
      </c>
      <c r="CG577" s="179">
        <f t="shared" si="946"/>
        <v>0</v>
      </c>
      <c r="CH577" s="179">
        <f t="shared" si="947"/>
        <v>0</v>
      </c>
      <c r="CI577" s="218">
        <f t="shared" si="986"/>
        <v>0</v>
      </c>
      <c r="CJ577" s="218">
        <f t="shared" si="987"/>
        <v>0</v>
      </c>
      <c r="CK577" s="218">
        <f t="shared" si="988"/>
        <v>0</v>
      </c>
      <c r="CL577" s="218">
        <f t="shared" si="989"/>
        <v>0</v>
      </c>
      <c r="CM577" s="218">
        <f t="shared" si="990"/>
        <v>0</v>
      </c>
      <c r="CN577" s="218">
        <f t="shared" si="991"/>
        <v>0</v>
      </c>
      <c r="CO577" s="218">
        <f t="shared" si="992"/>
        <v>0</v>
      </c>
      <c r="CP577" s="218">
        <f t="shared" si="993"/>
        <v>0</v>
      </c>
      <c r="CQ577" s="218">
        <f t="shared" si="994"/>
        <v>0</v>
      </c>
      <c r="CR577" s="218">
        <f t="shared" si="995"/>
        <v>0</v>
      </c>
      <c r="CS577" s="14">
        <f t="shared" si="948"/>
        <v>0</v>
      </c>
      <c r="CT577" s="236">
        <f t="shared" si="949"/>
        <v>0</v>
      </c>
      <c r="CU577" s="237">
        <f t="shared" ref="CU577:DD586" si="1023">IF(AND($CS577,$CT577,CU$12),MAX(0,MIN(CU$10,$CT577)-MAX(CU$9,$CS577)+1),0)</f>
        <v>0</v>
      </c>
      <c r="CV577" s="16">
        <f t="shared" si="1023"/>
        <v>0</v>
      </c>
      <c r="CW577" s="16">
        <f t="shared" si="1023"/>
        <v>0</v>
      </c>
      <c r="CX577" s="16">
        <f t="shared" si="1023"/>
        <v>0</v>
      </c>
      <c r="CY577" s="16">
        <f t="shared" si="1023"/>
        <v>0</v>
      </c>
      <c r="CZ577" s="16">
        <f t="shared" si="1023"/>
        <v>0</v>
      </c>
      <c r="DA577" s="16">
        <f t="shared" si="1023"/>
        <v>0</v>
      </c>
      <c r="DB577" s="16">
        <f t="shared" si="1023"/>
        <v>0</v>
      </c>
      <c r="DC577" s="16">
        <f t="shared" si="1023"/>
        <v>0</v>
      </c>
      <c r="DD577" s="238">
        <f t="shared" si="1023"/>
        <v>0</v>
      </c>
      <c r="DE577" s="232">
        <f t="shared" ref="DE577:DN586" si="1024">IF($H577&lt;=0,0,MAX(0,MIN($H577,$DE$11)))</f>
        <v>0</v>
      </c>
      <c r="DF577" s="132">
        <f t="shared" si="1024"/>
        <v>0</v>
      </c>
      <c r="DG577" s="132">
        <f t="shared" si="1024"/>
        <v>0</v>
      </c>
      <c r="DH577" s="132">
        <f t="shared" si="1024"/>
        <v>0</v>
      </c>
      <c r="DI577" s="132">
        <f t="shared" si="1024"/>
        <v>0</v>
      </c>
      <c r="DJ577" s="132">
        <f t="shared" si="1024"/>
        <v>0</v>
      </c>
      <c r="DK577" s="132">
        <f t="shared" si="1024"/>
        <v>0</v>
      </c>
      <c r="DL577" s="132">
        <f t="shared" si="1024"/>
        <v>0</v>
      </c>
      <c r="DM577" s="132">
        <f t="shared" si="1024"/>
        <v>0</v>
      </c>
      <c r="DN577" s="233">
        <f t="shared" si="1024"/>
        <v>0</v>
      </c>
      <c r="DO577" s="232">
        <f t="shared" si="950"/>
        <v>0</v>
      </c>
      <c r="DP577" s="132">
        <f t="shared" si="951"/>
        <v>0</v>
      </c>
      <c r="DQ577" s="132">
        <f t="shared" si="952"/>
        <v>0</v>
      </c>
      <c r="DR577" s="132">
        <f t="shared" si="953"/>
        <v>0</v>
      </c>
      <c r="DS577" s="132">
        <f t="shared" si="954"/>
        <v>0</v>
      </c>
      <c r="DT577" s="132">
        <f t="shared" si="955"/>
        <v>0</v>
      </c>
      <c r="DU577" s="132">
        <f t="shared" si="956"/>
        <v>0</v>
      </c>
      <c r="DV577" s="132">
        <f t="shared" si="957"/>
        <v>0</v>
      </c>
      <c r="DW577" s="132">
        <f t="shared" si="958"/>
        <v>0</v>
      </c>
      <c r="DX577" s="233">
        <f t="shared" si="959"/>
        <v>0</v>
      </c>
      <c r="DY577" s="231" t="b">
        <f t="shared" si="996"/>
        <v>0</v>
      </c>
      <c r="DZ577" s="163"/>
      <c r="EA577" s="226" t="str">
        <f t="shared" si="997"/>
        <v/>
      </c>
      <c r="EB577" s="178" t="str">
        <f t="shared" si="998"/>
        <v/>
      </c>
      <c r="EC577" s="178" t="str">
        <f t="shared" si="999"/>
        <v/>
      </c>
      <c r="ED577" s="178" t="str">
        <f t="shared" si="1000"/>
        <v/>
      </c>
      <c r="EE577" s="178" t="str">
        <f t="shared" si="1001"/>
        <v/>
      </c>
      <c r="EF577" s="178" t="str">
        <f t="shared" si="1002"/>
        <v/>
      </c>
      <c r="EG577" s="178" t="str">
        <f t="shared" si="1003"/>
        <v/>
      </c>
      <c r="EH577" s="178" t="str">
        <f t="shared" si="1004"/>
        <v/>
      </c>
      <c r="EI577" s="178" t="str">
        <f t="shared" si="1005"/>
        <v/>
      </c>
      <c r="EJ577" s="227" t="str">
        <f t="shared" si="1006"/>
        <v/>
      </c>
      <c r="EK577" s="230" t="str">
        <f t="shared" si="960"/>
        <v/>
      </c>
      <c r="EL577" s="177" t="str">
        <f t="shared" si="961"/>
        <v/>
      </c>
      <c r="EM577" s="177" t="str">
        <f t="shared" si="962"/>
        <v/>
      </c>
      <c r="EN577" s="177" t="str">
        <f t="shared" si="963"/>
        <v/>
      </c>
      <c r="EO577" s="177" t="str">
        <f t="shared" si="964"/>
        <v/>
      </c>
      <c r="EP577" s="177" t="str">
        <f t="shared" si="965"/>
        <v/>
      </c>
      <c r="EQ577" s="177" t="str">
        <f t="shared" si="966"/>
        <v/>
      </c>
      <c r="ER577" s="177" t="str">
        <f t="shared" si="967"/>
        <v/>
      </c>
      <c r="ES577" s="177" t="str">
        <f t="shared" si="968"/>
        <v/>
      </c>
      <c r="ET577" s="177" t="str">
        <f t="shared" si="969"/>
        <v/>
      </c>
      <c r="EU577" s="229" t="e">
        <f t="shared" si="970"/>
        <v>#VALUE!</v>
      </c>
      <c r="EV577" s="27" t="e">
        <f t="shared" si="971"/>
        <v>#VALUE!</v>
      </c>
      <c r="EW577" s="27" t="e">
        <f t="shared" si="972"/>
        <v>#VALUE!</v>
      </c>
      <c r="EX577" s="28" t="e">
        <f t="shared" si="973"/>
        <v>#VALUE!</v>
      </c>
      <c r="EY577" s="28" t="e">
        <f t="shared" si="974"/>
        <v>#VALUE!</v>
      </c>
      <c r="EZ577" s="28" t="b">
        <f t="shared" si="975"/>
        <v>0</v>
      </c>
      <c r="FA577" s="176" t="str">
        <f t="shared" si="976"/>
        <v/>
      </c>
      <c r="FB577" s="27" t="e" cm="1">
        <f t="array" aca="1" ref="FB577" ca="1">TEXT(RIGHT(10-RIGHT(SUM(INDEX(1*(MID(MID(C577,1,1)*2,ROW(INDIRECT("1:"&amp;LEN(MID(C577,1,1)*2))),1)),,))+MID(C577,2,1)+
SUM(INDEX(1*(MID(MID(C577,3,1)*2,ROW(INDIRECT("1:"&amp;LEN(MID(C577,3,1)*2))),1)),,))+MID(C577,4,1)+
SUM(INDEX(1*(MID(MID(C577,5,1)*2,ROW(INDIRECT("1:"&amp;LEN(MID(C577,5,1)*2))),1)),,))+MID(C577,6,1)+
SUM(INDEX(1*(MID(MID(C577,8,1)*2,ROW(INDIRECT("1:"&amp;LEN(MID(C577,8,1)*2))),1)),,))+MID(C577,9,1)+
SUM(INDEX(1*(MID(MID(C577,10,1)*2,ROW(INDIRECT("1:"&amp;LEN(MID(C577,10,1)*2))),1)),,)),1),1),"0")</f>
        <v>#VALUE!</v>
      </c>
      <c r="FC577" s="27" t="str">
        <f t="shared" si="977"/>
        <v/>
      </c>
      <c r="FD577" s="29" t="b">
        <f t="shared" si="978"/>
        <v>0</v>
      </c>
      <c r="FE577" s="112" t="b">
        <f>IFERROR(MATCH(D577,'Avtal för korttidsarbete'!$G$13:$G$1012,0),TRUE)</f>
        <v>1</v>
      </c>
      <c r="FF577" s="112" t="b">
        <f t="shared" si="1007"/>
        <v>0</v>
      </c>
      <c r="FG577" s="113" t="str" cm="1">
        <f t="array" ref="FG577">IF(FE577=TRUE,"x",INDEX('Avtal för korttidsarbete'!$E$13:$E$1012,$FE577))</f>
        <v>x</v>
      </c>
      <c r="FH577" s="113" t="str" cm="1">
        <f t="array" ref="FH577">IF(FE577=TRUE,"x",INDEX('Avtal för korttidsarbete'!$F$13:$F$1012,$FE577))</f>
        <v>x</v>
      </c>
      <c r="FI577" s="112" t="b">
        <f t="shared" si="1008"/>
        <v>0</v>
      </c>
      <c r="FJ577" s="135">
        <f t="shared" si="1009"/>
        <v>44166</v>
      </c>
      <c r="FK577" s="135">
        <f t="shared" si="1010"/>
        <v>44377</v>
      </c>
      <c r="FL577" s="112" t="b">
        <f t="shared" si="1011"/>
        <v>0</v>
      </c>
      <c r="FM577" s="113">
        <f t="shared" si="1012"/>
        <v>44166</v>
      </c>
      <c r="FN577" s="135">
        <f t="shared" si="1013"/>
        <v>44377</v>
      </c>
      <c r="FO577" s="148" t="b">
        <f>IFERROR(INDEX('Avtal för korttidsarbete'!R:R,MATCH(D577,'Avtal för korttidsarbete'!$G:$G,0)),TRUE)</f>
        <v>1</v>
      </c>
      <c r="FP577" s="135" t="str">
        <f>IF(FO577,"-",INDEX('Avtal för korttidsarbete'!$D:$D,MATCH(D577,'Avtal för korttidsarbete'!$G:$G,0)))</f>
        <v>-</v>
      </c>
      <c r="FQ577" s="113" t="b">
        <f>IFERROR(G577&gt;INDEX(Uppsägningar!E:E,MATCH(C577,Uppsägningar!C:C,0)),FALSE)</f>
        <v>0</v>
      </c>
    </row>
    <row r="578" spans="1:173" x14ac:dyDescent="0.25">
      <c r="A578" s="19">
        <v>562</v>
      </c>
      <c r="B578" s="20"/>
      <c r="C578" s="183"/>
      <c r="D578" s="66"/>
      <c r="E578" s="212">
        <f>IFERROR(INDEX(Admin!$C$7:$C$10,MATCH(FP578,TblNivåValTExt,0)),0)</f>
        <v>0</v>
      </c>
      <c r="F578" s="1"/>
      <c r="G578" s="1"/>
      <c r="H578" s="78"/>
      <c r="I578" s="181"/>
      <c r="J578" s="181"/>
      <c r="K578" s="182"/>
      <c r="L578" s="182"/>
      <c r="M578" s="181"/>
      <c r="N578" s="181"/>
      <c r="O578" s="181"/>
      <c r="P578" s="182"/>
      <c r="Q578" s="182"/>
      <c r="R578" s="181"/>
      <c r="S578" s="181"/>
      <c r="T578" s="181"/>
      <c r="U578" s="182"/>
      <c r="V578" s="182"/>
      <c r="W578" s="181"/>
      <c r="X578" s="181"/>
      <c r="Y578" s="181"/>
      <c r="Z578" s="182"/>
      <c r="AA578" s="182"/>
      <c r="AB578" s="181"/>
      <c r="AC578" s="181"/>
      <c r="AD578" s="181"/>
      <c r="AE578" s="182"/>
      <c r="AF578" s="182"/>
      <c r="AG578" s="181"/>
      <c r="AH578" s="181"/>
      <c r="AI578" s="181"/>
      <c r="AJ578" s="182"/>
      <c r="AK578" s="182"/>
      <c r="AL578" s="181"/>
      <c r="AM578" s="181"/>
      <c r="AN578" s="181"/>
      <c r="AO578" s="182"/>
      <c r="AP578" s="182"/>
      <c r="AQ578" s="181"/>
      <c r="AR578" s="181"/>
      <c r="AS578" s="181"/>
      <c r="AT578" s="182"/>
      <c r="AU578" s="182"/>
      <c r="AV578" s="181"/>
      <c r="AW578" s="181"/>
      <c r="AX578" s="181"/>
      <c r="AY578" s="182"/>
      <c r="AZ578" s="182"/>
      <c r="BA578" s="181"/>
      <c r="BB578" s="181"/>
      <c r="BC578" s="181"/>
      <c r="BD578" s="182"/>
      <c r="BE578" s="182"/>
      <c r="BF578" s="181"/>
      <c r="BG578" s="180">
        <f t="shared" si="979"/>
        <v>0</v>
      </c>
      <c r="BH578" s="116" t="str">
        <f t="shared" si="980"/>
        <v/>
      </c>
      <c r="BI578" s="80" t="b">
        <f t="shared" si="928"/>
        <v>0</v>
      </c>
      <c r="BJ578" s="80" t="str">
        <f t="shared" si="929"/>
        <v/>
      </c>
      <c r="BK578" s="80" t="b">
        <f t="shared" si="981"/>
        <v>0</v>
      </c>
      <c r="BL578" s="13" t="str">
        <f t="shared" si="930"/>
        <v/>
      </c>
      <c r="BM578" s="13" t="b">
        <f t="shared" si="982"/>
        <v>0</v>
      </c>
      <c r="BN578" s="35" t="str">
        <f t="shared" si="931"/>
        <v/>
      </c>
      <c r="BO578" s="13" t="b">
        <f t="shared" si="932"/>
        <v>0</v>
      </c>
      <c r="BP578" s="35" t="str">
        <f t="shared" si="933"/>
        <v/>
      </c>
      <c r="BQ578" s="13" t="b">
        <f t="shared" si="934"/>
        <v>0</v>
      </c>
      <c r="BR578" s="35" t="str">
        <f t="shared" si="935"/>
        <v/>
      </c>
      <c r="BS578" s="35" t="b">
        <f t="shared" si="936"/>
        <v>0</v>
      </c>
      <c r="BT578" s="35" t="str">
        <f t="shared" si="937"/>
        <v/>
      </c>
      <c r="BU578" s="35" t="b">
        <f t="shared" si="938"/>
        <v>0</v>
      </c>
      <c r="BV578" s="35" t="str">
        <f t="shared" si="939"/>
        <v/>
      </c>
      <c r="BW578" s="13" t="b">
        <f t="shared" si="1014"/>
        <v>0</v>
      </c>
      <c r="BX578" s="35" t="str">
        <f t="shared" si="940"/>
        <v/>
      </c>
      <c r="BY578" s="265" t="b">
        <f t="shared" si="983"/>
        <v>0</v>
      </c>
      <c r="BZ578" s="35" t="str">
        <f t="shared" si="941"/>
        <v/>
      </c>
      <c r="CA578" s="265" t="b">
        <f t="shared" si="984"/>
        <v>0</v>
      </c>
      <c r="CB578" s="35" t="str">
        <f t="shared" si="942"/>
        <v/>
      </c>
      <c r="CC578" s="272" t="b">
        <f t="shared" si="985"/>
        <v>0</v>
      </c>
      <c r="CD578" s="35" t="str">
        <f t="shared" si="943"/>
        <v/>
      </c>
      <c r="CE578" s="13" t="b">
        <f t="shared" si="944"/>
        <v>0</v>
      </c>
      <c r="CF578" s="35" t="str">
        <f t="shared" si="945"/>
        <v/>
      </c>
      <c r="CG578" s="179">
        <f t="shared" si="946"/>
        <v>0</v>
      </c>
      <c r="CH578" s="179">
        <f t="shared" si="947"/>
        <v>0</v>
      </c>
      <c r="CI578" s="218">
        <f t="shared" si="986"/>
        <v>0</v>
      </c>
      <c r="CJ578" s="218">
        <f t="shared" si="987"/>
        <v>0</v>
      </c>
      <c r="CK578" s="218">
        <f t="shared" si="988"/>
        <v>0</v>
      </c>
      <c r="CL578" s="218">
        <f t="shared" si="989"/>
        <v>0</v>
      </c>
      <c r="CM578" s="218">
        <f t="shared" si="990"/>
        <v>0</v>
      </c>
      <c r="CN578" s="218">
        <f t="shared" si="991"/>
        <v>0</v>
      </c>
      <c r="CO578" s="218">
        <f t="shared" si="992"/>
        <v>0</v>
      </c>
      <c r="CP578" s="218">
        <f t="shared" si="993"/>
        <v>0</v>
      </c>
      <c r="CQ578" s="218">
        <f t="shared" si="994"/>
        <v>0</v>
      </c>
      <c r="CR578" s="218">
        <f t="shared" si="995"/>
        <v>0</v>
      </c>
      <c r="CS578" s="14">
        <f t="shared" si="948"/>
        <v>0</v>
      </c>
      <c r="CT578" s="236">
        <f t="shared" si="949"/>
        <v>0</v>
      </c>
      <c r="CU578" s="237">
        <f t="shared" si="1023"/>
        <v>0</v>
      </c>
      <c r="CV578" s="16">
        <f t="shared" si="1023"/>
        <v>0</v>
      </c>
      <c r="CW578" s="16">
        <f t="shared" si="1023"/>
        <v>0</v>
      </c>
      <c r="CX578" s="16">
        <f t="shared" si="1023"/>
        <v>0</v>
      </c>
      <c r="CY578" s="16">
        <f t="shared" si="1023"/>
        <v>0</v>
      </c>
      <c r="CZ578" s="16">
        <f t="shared" si="1023"/>
        <v>0</v>
      </c>
      <c r="DA578" s="16">
        <f t="shared" si="1023"/>
        <v>0</v>
      </c>
      <c r="DB578" s="16">
        <f t="shared" si="1023"/>
        <v>0</v>
      </c>
      <c r="DC578" s="16">
        <f t="shared" si="1023"/>
        <v>0</v>
      </c>
      <c r="DD578" s="238">
        <f t="shared" si="1023"/>
        <v>0</v>
      </c>
      <c r="DE578" s="232">
        <f t="shared" si="1024"/>
        <v>0</v>
      </c>
      <c r="DF578" s="132">
        <f t="shared" si="1024"/>
        <v>0</v>
      </c>
      <c r="DG578" s="132">
        <f t="shared" si="1024"/>
        <v>0</v>
      </c>
      <c r="DH578" s="132">
        <f t="shared" si="1024"/>
        <v>0</v>
      </c>
      <c r="DI578" s="132">
        <f t="shared" si="1024"/>
        <v>0</v>
      </c>
      <c r="DJ578" s="132">
        <f t="shared" si="1024"/>
        <v>0</v>
      </c>
      <c r="DK578" s="132">
        <f t="shared" si="1024"/>
        <v>0</v>
      </c>
      <c r="DL578" s="132">
        <f t="shared" si="1024"/>
        <v>0</v>
      </c>
      <c r="DM578" s="132">
        <f t="shared" si="1024"/>
        <v>0</v>
      </c>
      <c r="DN578" s="233">
        <f t="shared" si="1024"/>
        <v>0</v>
      </c>
      <c r="DO578" s="232">
        <f t="shared" si="950"/>
        <v>0</v>
      </c>
      <c r="DP578" s="132">
        <f t="shared" si="951"/>
        <v>0</v>
      </c>
      <c r="DQ578" s="132">
        <f t="shared" si="952"/>
        <v>0</v>
      </c>
      <c r="DR578" s="132">
        <f t="shared" si="953"/>
        <v>0</v>
      </c>
      <c r="DS578" s="132">
        <f t="shared" si="954"/>
        <v>0</v>
      </c>
      <c r="DT578" s="132">
        <f t="shared" si="955"/>
        <v>0</v>
      </c>
      <c r="DU578" s="132">
        <f t="shared" si="956"/>
        <v>0</v>
      </c>
      <c r="DV578" s="132">
        <f t="shared" si="957"/>
        <v>0</v>
      </c>
      <c r="DW578" s="132">
        <f t="shared" si="958"/>
        <v>0</v>
      </c>
      <c r="DX578" s="233">
        <f t="shared" si="959"/>
        <v>0</v>
      </c>
      <c r="DY578" s="231" t="b">
        <f t="shared" si="996"/>
        <v>0</v>
      </c>
      <c r="DZ578" s="163"/>
      <c r="EA578" s="226" t="str">
        <f t="shared" si="997"/>
        <v/>
      </c>
      <c r="EB578" s="178" t="str">
        <f t="shared" si="998"/>
        <v/>
      </c>
      <c r="EC578" s="178" t="str">
        <f t="shared" si="999"/>
        <v/>
      </c>
      <c r="ED578" s="178" t="str">
        <f t="shared" si="1000"/>
        <v/>
      </c>
      <c r="EE578" s="178" t="str">
        <f t="shared" si="1001"/>
        <v/>
      </c>
      <c r="EF578" s="178" t="str">
        <f t="shared" si="1002"/>
        <v/>
      </c>
      <c r="EG578" s="178" t="str">
        <f t="shared" si="1003"/>
        <v/>
      </c>
      <c r="EH578" s="178" t="str">
        <f t="shared" si="1004"/>
        <v/>
      </c>
      <c r="EI578" s="178" t="str">
        <f t="shared" si="1005"/>
        <v/>
      </c>
      <c r="EJ578" s="227" t="str">
        <f t="shared" si="1006"/>
        <v/>
      </c>
      <c r="EK578" s="230" t="str">
        <f t="shared" si="960"/>
        <v/>
      </c>
      <c r="EL578" s="177" t="str">
        <f t="shared" si="961"/>
        <v/>
      </c>
      <c r="EM578" s="177" t="str">
        <f t="shared" si="962"/>
        <v/>
      </c>
      <c r="EN578" s="177" t="str">
        <f t="shared" si="963"/>
        <v/>
      </c>
      <c r="EO578" s="177" t="str">
        <f t="shared" si="964"/>
        <v/>
      </c>
      <c r="EP578" s="177" t="str">
        <f t="shared" si="965"/>
        <v/>
      </c>
      <c r="EQ578" s="177" t="str">
        <f t="shared" si="966"/>
        <v/>
      </c>
      <c r="ER578" s="177" t="str">
        <f t="shared" si="967"/>
        <v/>
      </c>
      <c r="ES578" s="177" t="str">
        <f t="shared" si="968"/>
        <v/>
      </c>
      <c r="ET578" s="177" t="str">
        <f t="shared" si="969"/>
        <v/>
      </c>
      <c r="EU578" s="229" t="e">
        <f t="shared" si="970"/>
        <v>#VALUE!</v>
      </c>
      <c r="EV578" s="27" t="e">
        <f t="shared" si="971"/>
        <v>#VALUE!</v>
      </c>
      <c r="EW578" s="27" t="e">
        <f t="shared" si="972"/>
        <v>#VALUE!</v>
      </c>
      <c r="EX578" s="28" t="e">
        <f t="shared" si="973"/>
        <v>#VALUE!</v>
      </c>
      <c r="EY578" s="28" t="e">
        <f t="shared" si="974"/>
        <v>#VALUE!</v>
      </c>
      <c r="EZ578" s="28" t="b">
        <f t="shared" si="975"/>
        <v>0</v>
      </c>
      <c r="FA578" s="176" t="str">
        <f t="shared" si="976"/>
        <v/>
      </c>
      <c r="FB578" s="27" t="e" cm="1">
        <f t="array" aca="1" ref="FB578" ca="1">TEXT(RIGHT(10-RIGHT(SUM(INDEX(1*(MID(MID(C578,1,1)*2,ROW(INDIRECT("1:"&amp;LEN(MID(C578,1,1)*2))),1)),,))+MID(C578,2,1)+
SUM(INDEX(1*(MID(MID(C578,3,1)*2,ROW(INDIRECT("1:"&amp;LEN(MID(C578,3,1)*2))),1)),,))+MID(C578,4,1)+
SUM(INDEX(1*(MID(MID(C578,5,1)*2,ROW(INDIRECT("1:"&amp;LEN(MID(C578,5,1)*2))),1)),,))+MID(C578,6,1)+
SUM(INDEX(1*(MID(MID(C578,8,1)*2,ROW(INDIRECT("1:"&amp;LEN(MID(C578,8,1)*2))),1)),,))+MID(C578,9,1)+
SUM(INDEX(1*(MID(MID(C578,10,1)*2,ROW(INDIRECT("1:"&amp;LEN(MID(C578,10,1)*2))),1)),,)),1),1),"0")</f>
        <v>#VALUE!</v>
      </c>
      <c r="FC578" s="27" t="str">
        <f t="shared" si="977"/>
        <v/>
      </c>
      <c r="FD578" s="29" t="b">
        <f t="shared" si="978"/>
        <v>0</v>
      </c>
      <c r="FE578" s="112" t="b">
        <f>IFERROR(MATCH(D578,'Avtal för korttidsarbete'!$G$13:$G$1012,0),TRUE)</f>
        <v>1</v>
      </c>
      <c r="FF578" s="112" t="b">
        <f t="shared" si="1007"/>
        <v>0</v>
      </c>
      <c r="FG578" s="113" t="str" cm="1">
        <f t="array" ref="FG578">IF(FE578=TRUE,"x",INDEX('Avtal för korttidsarbete'!$E$13:$E$1012,$FE578))</f>
        <v>x</v>
      </c>
      <c r="FH578" s="113" t="str" cm="1">
        <f t="array" ref="FH578">IF(FE578=TRUE,"x",INDEX('Avtal för korttidsarbete'!$F$13:$F$1012,$FE578))</f>
        <v>x</v>
      </c>
      <c r="FI578" s="112" t="b">
        <f t="shared" si="1008"/>
        <v>0</v>
      </c>
      <c r="FJ578" s="135">
        <f t="shared" si="1009"/>
        <v>44166</v>
      </c>
      <c r="FK578" s="135">
        <f t="shared" si="1010"/>
        <v>44377</v>
      </c>
      <c r="FL578" s="112" t="b">
        <f t="shared" si="1011"/>
        <v>0</v>
      </c>
      <c r="FM578" s="113">
        <f t="shared" si="1012"/>
        <v>44166</v>
      </c>
      <c r="FN578" s="135">
        <f t="shared" si="1013"/>
        <v>44377</v>
      </c>
      <c r="FO578" s="148" t="b">
        <f>IFERROR(INDEX('Avtal för korttidsarbete'!R:R,MATCH(D578,'Avtal för korttidsarbete'!$G:$G,0)),TRUE)</f>
        <v>1</v>
      </c>
      <c r="FP578" s="135" t="str">
        <f>IF(FO578,"-",INDEX('Avtal för korttidsarbete'!$D:$D,MATCH(D578,'Avtal för korttidsarbete'!$G:$G,0)))</f>
        <v>-</v>
      </c>
      <c r="FQ578" s="113" t="b">
        <f>IFERROR(G578&gt;INDEX(Uppsägningar!E:E,MATCH(C578,Uppsägningar!C:C,0)),FALSE)</f>
        <v>0</v>
      </c>
    </row>
    <row r="579" spans="1:173" x14ac:dyDescent="0.25">
      <c r="A579" s="19">
        <v>563</v>
      </c>
      <c r="B579" s="20"/>
      <c r="C579" s="183"/>
      <c r="D579" s="66"/>
      <c r="E579" s="212">
        <f>IFERROR(INDEX(Admin!$C$7:$C$10,MATCH(FP579,TblNivåValTExt,0)),0)</f>
        <v>0</v>
      </c>
      <c r="F579" s="1"/>
      <c r="G579" s="1"/>
      <c r="H579" s="78"/>
      <c r="I579" s="181"/>
      <c r="J579" s="181"/>
      <c r="K579" s="182"/>
      <c r="L579" s="182"/>
      <c r="M579" s="181"/>
      <c r="N579" s="181"/>
      <c r="O579" s="181"/>
      <c r="P579" s="182"/>
      <c r="Q579" s="182"/>
      <c r="R579" s="181"/>
      <c r="S579" s="181"/>
      <c r="T579" s="181"/>
      <c r="U579" s="182"/>
      <c r="V579" s="182"/>
      <c r="W579" s="181"/>
      <c r="X579" s="181"/>
      <c r="Y579" s="181"/>
      <c r="Z579" s="182"/>
      <c r="AA579" s="182"/>
      <c r="AB579" s="181"/>
      <c r="AC579" s="181"/>
      <c r="AD579" s="181"/>
      <c r="AE579" s="182"/>
      <c r="AF579" s="182"/>
      <c r="AG579" s="181"/>
      <c r="AH579" s="181"/>
      <c r="AI579" s="181"/>
      <c r="AJ579" s="182"/>
      <c r="AK579" s="182"/>
      <c r="AL579" s="181"/>
      <c r="AM579" s="181"/>
      <c r="AN579" s="181"/>
      <c r="AO579" s="182"/>
      <c r="AP579" s="182"/>
      <c r="AQ579" s="181"/>
      <c r="AR579" s="181"/>
      <c r="AS579" s="181"/>
      <c r="AT579" s="182"/>
      <c r="AU579" s="182"/>
      <c r="AV579" s="181"/>
      <c r="AW579" s="181"/>
      <c r="AX579" s="181"/>
      <c r="AY579" s="182"/>
      <c r="AZ579" s="182"/>
      <c r="BA579" s="181"/>
      <c r="BB579" s="181"/>
      <c r="BC579" s="181"/>
      <c r="BD579" s="182"/>
      <c r="BE579" s="182"/>
      <c r="BF579" s="181"/>
      <c r="BG579" s="180">
        <f t="shared" si="979"/>
        <v>0</v>
      </c>
      <c r="BH579" s="116" t="str">
        <f t="shared" si="980"/>
        <v/>
      </c>
      <c r="BI579" s="80" t="b">
        <f t="shared" si="928"/>
        <v>0</v>
      </c>
      <c r="BJ579" s="80" t="str">
        <f t="shared" si="929"/>
        <v/>
      </c>
      <c r="BK579" s="80" t="b">
        <f t="shared" si="981"/>
        <v>0</v>
      </c>
      <c r="BL579" s="13" t="str">
        <f t="shared" si="930"/>
        <v/>
      </c>
      <c r="BM579" s="13" t="b">
        <f t="shared" si="982"/>
        <v>0</v>
      </c>
      <c r="BN579" s="35" t="str">
        <f t="shared" si="931"/>
        <v/>
      </c>
      <c r="BO579" s="13" t="b">
        <f t="shared" si="932"/>
        <v>0</v>
      </c>
      <c r="BP579" s="35" t="str">
        <f t="shared" si="933"/>
        <v/>
      </c>
      <c r="BQ579" s="13" t="b">
        <f t="shared" si="934"/>
        <v>0</v>
      </c>
      <c r="BR579" s="35" t="str">
        <f t="shared" si="935"/>
        <v/>
      </c>
      <c r="BS579" s="35" t="b">
        <f t="shared" si="936"/>
        <v>0</v>
      </c>
      <c r="BT579" s="35" t="str">
        <f t="shared" si="937"/>
        <v/>
      </c>
      <c r="BU579" s="35" t="b">
        <f t="shared" si="938"/>
        <v>0</v>
      </c>
      <c r="BV579" s="35" t="str">
        <f t="shared" si="939"/>
        <v/>
      </c>
      <c r="BW579" s="13" t="b">
        <f t="shared" si="1014"/>
        <v>0</v>
      </c>
      <c r="BX579" s="35" t="str">
        <f t="shared" si="940"/>
        <v/>
      </c>
      <c r="BY579" s="265" t="b">
        <f t="shared" si="983"/>
        <v>0</v>
      </c>
      <c r="BZ579" s="35" t="str">
        <f t="shared" si="941"/>
        <v/>
      </c>
      <c r="CA579" s="265" t="b">
        <f t="shared" si="984"/>
        <v>0</v>
      </c>
      <c r="CB579" s="35" t="str">
        <f t="shared" si="942"/>
        <v/>
      </c>
      <c r="CC579" s="272" t="b">
        <f t="shared" si="985"/>
        <v>0</v>
      </c>
      <c r="CD579" s="35" t="str">
        <f t="shared" si="943"/>
        <v/>
      </c>
      <c r="CE579" s="13" t="b">
        <f t="shared" si="944"/>
        <v>0</v>
      </c>
      <c r="CF579" s="35" t="str">
        <f t="shared" si="945"/>
        <v/>
      </c>
      <c r="CG579" s="179">
        <f t="shared" si="946"/>
        <v>0</v>
      </c>
      <c r="CH579" s="179">
        <f t="shared" si="947"/>
        <v>0</v>
      </c>
      <c r="CI579" s="218">
        <f t="shared" si="986"/>
        <v>0</v>
      </c>
      <c r="CJ579" s="218">
        <f t="shared" si="987"/>
        <v>0</v>
      </c>
      <c r="CK579" s="218">
        <f t="shared" si="988"/>
        <v>0</v>
      </c>
      <c r="CL579" s="218">
        <f t="shared" si="989"/>
        <v>0</v>
      </c>
      <c r="CM579" s="218">
        <f t="shared" si="990"/>
        <v>0</v>
      </c>
      <c r="CN579" s="218">
        <f t="shared" si="991"/>
        <v>0</v>
      </c>
      <c r="CO579" s="218">
        <f t="shared" si="992"/>
        <v>0</v>
      </c>
      <c r="CP579" s="218">
        <f t="shared" si="993"/>
        <v>0</v>
      </c>
      <c r="CQ579" s="218">
        <f t="shared" si="994"/>
        <v>0</v>
      </c>
      <c r="CR579" s="218">
        <f t="shared" si="995"/>
        <v>0</v>
      </c>
      <c r="CS579" s="14">
        <f t="shared" si="948"/>
        <v>0</v>
      </c>
      <c r="CT579" s="236">
        <f t="shared" si="949"/>
        <v>0</v>
      </c>
      <c r="CU579" s="237">
        <f t="shared" si="1023"/>
        <v>0</v>
      </c>
      <c r="CV579" s="16">
        <f t="shared" si="1023"/>
        <v>0</v>
      </c>
      <c r="CW579" s="16">
        <f t="shared" si="1023"/>
        <v>0</v>
      </c>
      <c r="CX579" s="16">
        <f t="shared" si="1023"/>
        <v>0</v>
      </c>
      <c r="CY579" s="16">
        <f t="shared" si="1023"/>
        <v>0</v>
      </c>
      <c r="CZ579" s="16">
        <f t="shared" si="1023"/>
        <v>0</v>
      </c>
      <c r="DA579" s="16">
        <f t="shared" si="1023"/>
        <v>0</v>
      </c>
      <c r="DB579" s="16">
        <f t="shared" si="1023"/>
        <v>0</v>
      </c>
      <c r="DC579" s="16">
        <f t="shared" si="1023"/>
        <v>0</v>
      </c>
      <c r="DD579" s="238">
        <f t="shared" si="1023"/>
        <v>0</v>
      </c>
      <c r="DE579" s="232">
        <f t="shared" si="1024"/>
        <v>0</v>
      </c>
      <c r="DF579" s="132">
        <f t="shared" si="1024"/>
        <v>0</v>
      </c>
      <c r="DG579" s="132">
        <f t="shared" si="1024"/>
        <v>0</v>
      </c>
      <c r="DH579" s="132">
        <f t="shared" si="1024"/>
        <v>0</v>
      </c>
      <c r="DI579" s="132">
        <f t="shared" si="1024"/>
        <v>0</v>
      </c>
      <c r="DJ579" s="132">
        <f t="shared" si="1024"/>
        <v>0</v>
      </c>
      <c r="DK579" s="132">
        <f t="shared" si="1024"/>
        <v>0</v>
      </c>
      <c r="DL579" s="132">
        <f t="shared" si="1024"/>
        <v>0</v>
      </c>
      <c r="DM579" s="132">
        <f t="shared" si="1024"/>
        <v>0</v>
      </c>
      <c r="DN579" s="233">
        <f t="shared" si="1024"/>
        <v>0</v>
      </c>
      <c r="DO579" s="232">
        <f t="shared" si="950"/>
        <v>0</v>
      </c>
      <c r="DP579" s="132">
        <f t="shared" si="951"/>
        <v>0</v>
      </c>
      <c r="DQ579" s="132">
        <f t="shared" si="952"/>
        <v>0</v>
      </c>
      <c r="DR579" s="132">
        <f t="shared" si="953"/>
        <v>0</v>
      </c>
      <c r="DS579" s="132">
        <f t="shared" si="954"/>
        <v>0</v>
      </c>
      <c r="DT579" s="132">
        <f t="shared" si="955"/>
        <v>0</v>
      </c>
      <c r="DU579" s="132">
        <f t="shared" si="956"/>
        <v>0</v>
      </c>
      <c r="DV579" s="132">
        <f t="shared" si="957"/>
        <v>0</v>
      </c>
      <c r="DW579" s="132">
        <f t="shared" si="958"/>
        <v>0</v>
      </c>
      <c r="DX579" s="233">
        <f t="shared" si="959"/>
        <v>0</v>
      </c>
      <c r="DY579" s="231" t="b">
        <f t="shared" si="996"/>
        <v>0</v>
      </c>
      <c r="DZ579" s="163"/>
      <c r="EA579" s="226" t="str">
        <f t="shared" si="997"/>
        <v/>
      </c>
      <c r="EB579" s="178" t="str">
        <f t="shared" si="998"/>
        <v/>
      </c>
      <c r="EC579" s="178" t="str">
        <f t="shared" si="999"/>
        <v/>
      </c>
      <c r="ED579" s="178" t="str">
        <f t="shared" si="1000"/>
        <v/>
      </c>
      <c r="EE579" s="178" t="str">
        <f t="shared" si="1001"/>
        <v/>
      </c>
      <c r="EF579" s="178" t="str">
        <f t="shared" si="1002"/>
        <v/>
      </c>
      <c r="EG579" s="178" t="str">
        <f t="shared" si="1003"/>
        <v/>
      </c>
      <c r="EH579" s="178" t="str">
        <f t="shared" si="1004"/>
        <v/>
      </c>
      <c r="EI579" s="178" t="str">
        <f t="shared" si="1005"/>
        <v/>
      </c>
      <c r="EJ579" s="227" t="str">
        <f t="shared" si="1006"/>
        <v/>
      </c>
      <c r="EK579" s="230" t="str">
        <f t="shared" si="960"/>
        <v/>
      </c>
      <c r="EL579" s="177" t="str">
        <f t="shared" si="961"/>
        <v/>
      </c>
      <c r="EM579" s="177" t="str">
        <f t="shared" si="962"/>
        <v/>
      </c>
      <c r="EN579" s="177" t="str">
        <f t="shared" si="963"/>
        <v/>
      </c>
      <c r="EO579" s="177" t="str">
        <f t="shared" si="964"/>
        <v/>
      </c>
      <c r="EP579" s="177" t="str">
        <f t="shared" si="965"/>
        <v/>
      </c>
      <c r="EQ579" s="177" t="str">
        <f t="shared" si="966"/>
        <v/>
      </c>
      <c r="ER579" s="177" t="str">
        <f t="shared" si="967"/>
        <v/>
      </c>
      <c r="ES579" s="177" t="str">
        <f t="shared" si="968"/>
        <v/>
      </c>
      <c r="ET579" s="177" t="str">
        <f t="shared" si="969"/>
        <v/>
      </c>
      <c r="EU579" s="229" t="e">
        <f t="shared" si="970"/>
        <v>#VALUE!</v>
      </c>
      <c r="EV579" s="27" t="e">
        <f t="shared" si="971"/>
        <v>#VALUE!</v>
      </c>
      <c r="EW579" s="27" t="e">
        <f t="shared" si="972"/>
        <v>#VALUE!</v>
      </c>
      <c r="EX579" s="28" t="e">
        <f t="shared" si="973"/>
        <v>#VALUE!</v>
      </c>
      <c r="EY579" s="28" t="e">
        <f t="shared" si="974"/>
        <v>#VALUE!</v>
      </c>
      <c r="EZ579" s="28" t="b">
        <f t="shared" si="975"/>
        <v>0</v>
      </c>
      <c r="FA579" s="176" t="str">
        <f t="shared" si="976"/>
        <v/>
      </c>
      <c r="FB579" s="27" t="e" cm="1">
        <f t="array" aca="1" ref="FB579" ca="1">TEXT(RIGHT(10-RIGHT(SUM(INDEX(1*(MID(MID(C579,1,1)*2,ROW(INDIRECT("1:"&amp;LEN(MID(C579,1,1)*2))),1)),,))+MID(C579,2,1)+
SUM(INDEX(1*(MID(MID(C579,3,1)*2,ROW(INDIRECT("1:"&amp;LEN(MID(C579,3,1)*2))),1)),,))+MID(C579,4,1)+
SUM(INDEX(1*(MID(MID(C579,5,1)*2,ROW(INDIRECT("1:"&amp;LEN(MID(C579,5,1)*2))),1)),,))+MID(C579,6,1)+
SUM(INDEX(1*(MID(MID(C579,8,1)*2,ROW(INDIRECT("1:"&amp;LEN(MID(C579,8,1)*2))),1)),,))+MID(C579,9,1)+
SUM(INDEX(1*(MID(MID(C579,10,1)*2,ROW(INDIRECT("1:"&amp;LEN(MID(C579,10,1)*2))),1)),,)),1),1),"0")</f>
        <v>#VALUE!</v>
      </c>
      <c r="FC579" s="27" t="str">
        <f t="shared" si="977"/>
        <v/>
      </c>
      <c r="FD579" s="29" t="b">
        <f t="shared" si="978"/>
        <v>0</v>
      </c>
      <c r="FE579" s="112" t="b">
        <f>IFERROR(MATCH(D579,'Avtal för korttidsarbete'!$G$13:$G$1012,0),TRUE)</f>
        <v>1</v>
      </c>
      <c r="FF579" s="112" t="b">
        <f t="shared" si="1007"/>
        <v>0</v>
      </c>
      <c r="FG579" s="113" t="str" cm="1">
        <f t="array" ref="FG579">IF(FE579=TRUE,"x",INDEX('Avtal för korttidsarbete'!$E$13:$E$1012,$FE579))</f>
        <v>x</v>
      </c>
      <c r="FH579" s="113" t="str" cm="1">
        <f t="array" ref="FH579">IF(FE579=TRUE,"x",INDEX('Avtal för korttidsarbete'!$F$13:$F$1012,$FE579))</f>
        <v>x</v>
      </c>
      <c r="FI579" s="112" t="b">
        <f t="shared" si="1008"/>
        <v>0</v>
      </c>
      <c r="FJ579" s="135">
        <f t="shared" si="1009"/>
        <v>44166</v>
      </c>
      <c r="FK579" s="135">
        <f t="shared" si="1010"/>
        <v>44377</v>
      </c>
      <c r="FL579" s="112" t="b">
        <f t="shared" si="1011"/>
        <v>0</v>
      </c>
      <c r="FM579" s="113">
        <f t="shared" si="1012"/>
        <v>44166</v>
      </c>
      <c r="FN579" s="135">
        <f t="shared" si="1013"/>
        <v>44377</v>
      </c>
      <c r="FO579" s="148" t="b">
        <f>IFERROR(INDEX('Avtal för korttidsarbete'!R:R,MATCH(D579,'Avtal för korttidsarbete'!$G:$G,0)),TRUE)</f>
        <v>1</v>
      </c>
      <c r="FP579" s="135" t="str">
        <f>IF(FO579,"-",INDEX('Avtal för korttidsarbete'!$D:$D,MATCH(D579,'Avtal för korttidsarbete'!$G:$G,0)))</f>
        <v>-</v>
      </c>
      <c r="FQ579" s="113" t="b">
        <f>IFERROR(G579&gt;INDEX(Uppsägningar!E:E,MATCH(C579,Uppsägningar!C:C,0)),FALSE)</f>
        <v>0</v>
      </c>
    </row>
    <row r="580" spans="1:173" x14ac:dyDescent="0.25">
      <c r="A580" s="19">
        <v>564</v>
      </c>
      <c r="B580" s="20"/>
      <c r="C580" s="183"/>
      <c r="D580" s="66"/>
      <c r="E580" s="212">
        <f>IFERROR(INDEX(Admin!$C$7:$C$10,MATCH(FP580,TblNivåValTExt,0)),0)</f>
        <v>0</v>
      </c>
      <c r="F580" s="1"/>
      <c r="G580" s="1"/>
      <c r="H580" s="78"/>
      <c r="I580" s="181"/>
      <c r="J580" s="181"/>
      <c r="K580" s="182"/>
      <c r="L580" s="182"/>
      <c r="M580" s="181"/>
      <c r="N580" s="181"/>
      <c r="O580" s="181"/>
      <c r="P580" s="182"/>
      <c r="Q580" s="182"/>
      <c r="R580" s="181"/>
      <c r="S580" s="181"/>
      <c r="T580" s="181"/>
      <c r="U580" s="182"/>
      <c r="V580" s="182"/>
      <c r="W580" s="181"/>
      <c r="X580" s="181"/>
      <c r="Y580" s="181"/>
      <c r="Z580" s="182"/>
      <c r="AA580" s="182"/>
      <c r="AB580" s="181"/>
      <c r="AC580" s="181"/>
      <c r="AD580" s="181"/>
      <c r="AE580" s="182"/>
      <c r="AF580" s="182"/>
      <c r="AG580" s="181"/>
      <c r="AH580" s="181"/>
      <c r="AI580" s="181"/>
      <c r="AJ580" s="182"/>
      <c r="AK580" s="182"/>
      <c r="AL580" s="181"/>
      <c r="AM580" s="181"/>
      <c r="AN580" s="181"/>
      <c r="AO580" s="182"/>
      <c r="AP580" s="182"/>
      <c r="AQ580" s="181"/>
      <c r="AR580" s="181"/>
      <c r="AS580" s="181"/>
      <c r="AT580" s="182"/>
      <c r="AU580" s="182"/>
      <c r="AV580" s="181"/>
      <c r="AW580" s="181"/>
      <c r="AX580" s="181"/>
      <c r="AY580" s="182"/>
      <c r="AZ580" s="182"/>
      <c r="BA580" s="181"/>
      <c r="BB580" s="181"/>
      <c r="BC580" s="181"/>
      <c r="BD580" s="182"/>
      <c r="BE580" s="182"/>
      <c r="BF580" s="181"/>
      <c r="BG580" s="180">
        <f t="shared" si="979"/>
        <v>0</v>
      </c>
      <c r="BH580" s="116" t="str">
        <f t="shared" si="980"/>
        <v/>
      </c>
      <c r="BI580" s="80" t="b">
        <f t="shared" si="928"/>
        <v>0</v>
      </c>
      <c r="BJ580" s="80" t="str">
        <f t="shared" si="929"/>
        <v/>
      </c>
      <c r="BK580" s="80" t="b">
        <f t="shared" si="981"/>
        <v>0</v>
      </c>
      <c r="BL580" s="13" t="str">
        <f t="shared" si="930"/>
        <v/>
      </c>
      <c r="BM580" s="13" t="b">
        <f t="shared" si="982"/>
        <v>0</v>
      </c>
      <c r="BN580" s="35" t="str">
        <f t="shared" si="931"/>
        <v/>
      </c>
      <c r="BO580" s="13" t="b">
        <f t="shared" si="932"/>
        <v>0</v>
      </c>
      <c r="BP580" s="35" t="str">
        <f t="shared" si="933"/>
        <v/>
      </c>
      <c r="BQ580" s="13" t="b">
        <f t="shared" si="934"/>
        <v>0</v>
      </c>
      <c r="BR580" s="35" t="str">
        <f t="shared" si="935"/>
        <v/>
      </c>
      <c r="BS580" s="35" t="b">
        <f t="shared" si="936"/>
        <v>0</v>
      </c>
      <c r="BT580" s="35" t="str">
        <f t="shared" si="937"/>
        <v/>
      </c>
      <c r="BU580" s="35" t="b">
        <f t="shared" si="938"/>
        <v>0</v>
      </c>
      <c r="BV580" s="35" t="str">
        <f t="shared" si="939"/>
        <v/>
      </c>
      <c r="BW580" s="13" t="b">
        <f t="shared" si="1014"/>
        <v>0</v>
      </c>
      <c r="BX580" s="35" t="str">
        <f t="shared" si="940"/>
        <v/>
      </c>
      <c r="BY580" s="265" t="b">
        <f t="shared" si="983"/>
        <v>0</v>
      </c>
      <c r="BZ580" s="35" t="str">
        <f t="shared" si="941"/>
        <v/>
      </c>
      <c r="CA580" s="265" t="b">
        <f t="shared" si="984"/>
        <v>0</v>
      </c>
      <c r="CB580" s="35" t="str">
        <f t="shared" si="942"/>
        <v/>
      </c>
      <c r="CC580" s="272" t="b">
        <f t="shared" si="985"/>
        <v>0</v>
      </c>
      <c r="CD580" s="35" t="str">
        <f t="shared" si="943"/>
        <v/>
      </c>
      <c r="CE580" s="13" t="b">
        <f t="shared" si="944"/>
        <v>0</v>
      </c>
      <c r="CF580" s="35" t="str">
        <f t="shared" si="945"/>
        <v/>
      </c>
      <c r="CG580" s="179">
        <f t="shared" si="946"/>
        <v>0</v>
      </c>
      <c r="CH580" s="179">
        <f t="shared" si="947"/>
        <v>0</v>
      </c>
      <c r="CI580" s="218">
        <f t="shared" si="986"/>
        <v>0</v>
      </c>
      <c r="CJ580" s="218">
        <f t="shared" si="987"/>
        <v>0</v>
      </c>
      <c r="CK580" s="218">
        <f t="shared" si="988"/>
        <v>0</v>
      </c>
      <c r="CL580" s="218">
        <f t="shared" si="989"/>
        <v>0</v>
      </c>
      <c r="CM580" s="218">
        <f t="shared" si="990"/>
        <v>0</v>
      </c>
      <c r="CN580" s="218">
        <f t="shared" si="991"/>
        <v>0</v>
      </c>
      <c r="CO580" s="218">
        <f t="shared" si="992"/>
        <v>0</v>
      </c>
      <c r="CP580" s="218">
        <f t="shared" si="993"/>
        <v>0</v>
      </c>
      <c r="CQ580" s="218">
        <f t="shared" si="994"/>
        <v>0</v>
      </c>
      <c r="CR580" s="218">
        <f t="shared" si="995"/>
        <v>0</v>
      </c>
      <c r="CS580" s="14">
        <f t="shared" si="948"/>
        <v>0</v>
      </c>
      <c r="CT580" s="236">
        <f t="shared" si="949"/>
        <v>0</v>
      </c>
      <c r="CU580" s="237">
        <f t="shared" si="1023"/>
        <v>0</v>
      </c>
      <c r="CV580" s="16">
        <f t="shared" si="1023"/>
        <v>0</v>
      </c>
      <c r="CW580" s="16">
        <f t="shared" si="1023"/>
        <v>0</v>
      </c>
      <c r="CX580" s="16">
        <f t="shared" si="1023"/>
        <v>0</v>
      </c>
      <c r="CY580" s="16">
        <f t="shared" si="1023"/>
        <v>0</v>
      </c>
      <c r="CZ580" s="16">
        <f t="shared" si="1023"/>
        <v>0</v>
      </c>
      <c r="DA580" s="16">
        <f t="shared" si="1023"/>
        <v>0</v>
      </c>
      <c r="DB580" s="16">
        <f t="shared" si="1023"/>
        <v>0</v>
      </c>
      <c r="DC580" s="16">
        <f t="shared" si="1023"/>
        <v>0</v>
      </c>
      <c r="DD580" s="238">
        <f t="shared" si="1023"/>
        <v>0</v>
      </c>
      <c r="DE580" s="232">
        <f t="shared" si="1024"/>
        <v>0</v>
      </c>
      <c r="DF580" s="132">
        <f t="shared" si="1024"/>
        <v>0</v>
      </c>
      <c r="DG580" s="132">
        <f t="shared" si="1024"/>
        <v>0</v>
      </c>
      <c r="DH580" s="132">
        <f t="shared" si="1024"/>
        <v>0</v>
      </c>
      <c r="DI580" s="132">
        <f t="shared" si="1024"/>
        <v>0</v>
      </c>
      <c r="DJ580" s="132">
        <f t="shared" si="1024"/>
        <v>0</v>
      </c>
      <c r="DK580" s="132">
        <f t="shared" si="1024"/>
        <v>0</v>
      </c>
      <c r="DL580" s="132">
        <f t="shared" si="1024"/>
        <v>0</v>
      </c>
      <c r="DM580" s="132">
        <f t="shared" si="1024"/>
        <v>0</v>
      </c>
      <c r="DN580" s="233">
        <f t="shared" si="1024"/>
        <v>0</v>
      </c>
      <c r="DO580" s="232">
        <f t="shared" si="950"/>
        <v>0</v>
      </c>
      <c r="DP580" s="132">
        <f t="shared" si="951"/>
        <v>0</v>
      </c>
      <c r="DQ580" s="132">
        <f t="shared" si="952"/>
        <v>0</v>
      </c>
      <c r="DR580" s="132">
        <f t="shared" si="953"/>
        <v>0</v>
      </c>
      <c r="DS580" s="132">
        <f t="shared" si="954"/>
        <v>0</v>
      </c>
      <c r="DT580" s="132">
        <f t="shared" si="955"/>
        <v>0</v>
      </c>
      <c r="DU580" s="132">
        <f t="shared" si="956"/>
        <v>0</v>
      </c>
      <c r="DV580" s="132">
        <f t="shared" si="957"/>
        <v>0</v>
      </c>
      <c r="DW580" s="132">
        <f t="shared" si="958"/>
        <v>0</v>
      </c>
      <c r="DX580" s="233">
        <f t="shared" si="959"/>
        <v>0</v>
      </c>
      <c r="DY580" s="231" t="b">
        <f t="shared" si="996"/>
        <v>0</v>
      </c>
      <c r="DZ580" s="163"/>
      <c r="EA580" s="226" t="str">
        <f t="shared" si="997"/>
        <v/>
      </c>
      <c r="EB580" s="178" t="str">
        <f t="shared" si="998"/>
        <v/>
      </c>
      <c r="EC580" s="178" t="str">
        <f t="shared" si="999"/>
        <v/>
      </c>
      <c r="ED580" s="178" t="str">
        <f t="shared" si="1000"/>
        <v/>
      </c>
      <c r="EE580" s="178" t="str">
        <f t="shared" si="1001"/>
        <v/>
      </c>
      <c r="EF580" s="178" t="str">
        <f t="shared" si="1002"/>
        <v/>
      </c>
      <c r="EG580" s="178" t="str">
        <f t="shared" si="1003"/>
        <v/>
      </c>
      <c r="EH580" s="178" t="str">
        <f t="shared" si="1004"/>
        <v/>
      </c>
      <c r="EI580" s="178" t="str">
        <f t="shared" si="1005"/>
        <v/>
      </c>
      <c r="EJ580" s="227" t="str">
        <f t="shared" si="1006"/>
        <v/>
      </c>
      <c r="EK580" s="230" t="str">
        <f t="shared" si="960"/>
        <v/>
      </c>
      <c r="EL580" s="177" t="str">
        <f t="shared" si="961"/>
        <v/>
      </c>
      <c r="EM580" s="177" t="str">
        <f t="shared" si="962"/>
        <v/>
      </c>
      <c r="EN580" s="177" t="str">
        <f t="shared" si="963"/>
        <v/>
      </c>
      <c r="EO580" s="177" t="str">
        <f t="shared" si="964"/>
        <v/>
      </c>
      <c r="EP580" s="177" t="str">
        <f t="shared" si="965"/>
        <v/>
      </c>
      <c r="EQ580" s="177" t="str">
        <f t="shared" si="966"/>
        <v/>
      </c>
      <c r="ER580" s="177" t="str">
        <f t="shared" si="967"/>
        <v/>
      </c>
      <c r="ES580" s="177" t="str">
        <f t="shared" si="968"/>
        <v/>
      </c>
      <c r="ET580" s="177" t="str">
        <f t="shared" si="969"/>
        <v/>
      </c>
      <c r="EU580" s="229" t="e">
        <f t="shared" si="970"/>
        <v>#VALUE!</v>
      </c>
      <c r="EV580" s="27" t="e">
        <f t="shared" si="971"/>
        <v>#VALUE!</v>
      </c>
      <c r="EW580" s="27" t="e">
        <f t="shared" si="972"/>
        <v>#VALUE!</v>
      </c>
      <c r="EX580" s="28" t="e">
        <f t="shared" si="973"/>
        <v>#VALUE!</v>
      </c>
      <c r="EY580" s="28" t="e">
        <f t="shared" si="974"/>
        <v>#VALUE!</v>
      </c>
      <c r="EZ580" s="28" t="b">
        <f t="shared" si="975"/>
        <v>0</v>
      </c>
      <c r="FA580" s="176" t="str">
        <f t="shared" si="976"/>
        <v/>
      </c>
      <c r="FB580" s="27" t="e" cm="1">
        <f t="array" aca="1" ref="FB580" ca="1">TEXT(RIGHT(10-RIGHT(SUM(INDEX(1*(MID(MID(C580,1,1)*2,ROW(INDIRECT("1:"&amp;LEN(MID(C580,1,1)*2))),1)),,))+MID(C580,2,1)+
SUM(INDEX(1*(MID(MID(C580,3,1)*2,ROW(INDIRECT("1:"&amp;LEN(MID(C580,3,1)*2))),1)),,))+MID(C580,4,1)+
SUM(INDEX(1*(MID(MID(C580,5,1)*2,ROW(INDIRECT("1:"&amp;LEN(MID(C580,5,1)*2))),1)),,))+MID(C580,6,1)+
SUM(INDEX(1*(MID(MID(C580,8,1)*2,ROW(INDIRECT("1:"&amp;LEN(MID(C580,8,1)*2))),1)),,))+MID(C580,9,1)+
SUM(INDEX(1*(MID(MID(C580,10,1)*2,ROW(INDIRECT("1:"&amp;LEN(MID(C580,10,1)*2))),1)),,)),1),1),"0")</f>
        <v>#VALUE!</v>
      </c>
      <c r="FC580" s="27" t="str">
        <f t="shared" si="977"/>
        <v/>
      </c>
      <c r="FD580" s="29" t="b">
        <f t="shared" si="978"/>
        <v>0</v>
      </c>
      <c r="FE580" s="112" t="b">
        <f>IFERROR(MATCH(D580,'Avtal för korttidsarbete'!$G$13:$G$1012,0),TRUE)</f>
        <v>1</v>
      </c>
      <c r="FF580" s="112" t="b">
        <f t="shared" si="1007"/>
        <v>0</v>
      </c>
      <c r="FG580" s="113" t="str" cm="1">
        <f t="array" ref="FG580">IF(FE580=TRUE,"x",INDEX('Avtal för korttidsarbete'!$E$13:$E$1012,$FE580))</f>
        <v>x</v>
      </c>
      <c r="FH580" s="113" t="str" cm="1">
        <f t="array" ref="FH580">IF(FE580=TRUE,"x",INDEX('Avtal för korttidsarbete'!$F$13:$F$1012,$FE580))</f>
        <v>x</v>
      </c>
      <c r="FI580" s="112" t="b">
        <f t="shared" si="1008"/>
        <v>0</v>
      </c>
      <c r="FJ580" s="135">
        <f t="shared" si="1009"/>
        <v>44166</v>
      </c>
      <c r="FK580" s="135">
        <f t="shared" si="1010"/>
        <v>44377</v>
      </c>
      <c r="FL580" s="112" t="b">
        <f t="shared" si="1011"/>
        <v>0</v>
      </c>
      <c r="FM580" s="113">
        <f t="shared" si="1012"/>
        <v>44166</v>
      </c>
      <c r="FN580" s="135">
        <f t="shared" si="1013"/>
        <v>44377</v>
      </c>
      <c r="FO580" s="148" t="b">
        <f>IFERROR(INDEX('Avtal för korttidsarbete'!R:R,MATCH(D580,'Avtal för korttidsarbete'!$G:$G,0)),TRUE)</f>
        <v>1</v>
      </c>
      <c r="FP580" s="135" t="str">
        <f>IF(FO580,"-",INDEX('Avtal för korttidsarbete'!$D:$D,MATCH(D580,'Avtal för korttidsarbete'!$G:$G,0)))</f>
        <v>-</v>
      </c>
      <c r="FQ580" s="113" t="b">
        <f>IFERROR(G580&gt;INDEX(Uppsägningar!E:E,MATCH(C580,Uppsägningar!C:C,0)),FALSE)</f>
        <v>0</v>
      </c>
    </row>
    <row r="581" spans="1:173" x14ac:dyDescent="0.25">
      <c r="A581" s="19">
        <v>565</v>
      </c>
      <c r="B581" s="20"/>
      <c r="C581" s="183"/>
      <c r="D581" s="66"/>
      <c r="E581" s="212">
        <f>IFERROR(INDEX(Admin!$C$7:$C$10,MATCH(FP581,TblNivåValTExt,0)),0)</f>
        <v>0</v>
      </c>
      <c r="F581" s="1"/>
      <c r="G581" s="1"/>
      <c r="H581" s="78"/>
      <c r="I581" s="181"/>
      <c r="J581" s="181"/>
      <c r="K581" s="182"/>
      <c r="L581" s="182"/>
      <c r="M581" s="181"/>
      <c r="N581" s="181"/>
      <c r="O581" s="181"/>
      <c r="P581" s="182"/>
      <c r="Q581" s="182"/>
      <c r="R581" s="181"/>
      <c r="S581" s="181"/>
      <c r="T581" s="181"/>
      <c r="U581" s="182"/>
      <c r="V581" s="182"/>
      <c r="W581" s="181"/>
      <c r="X581" s="181"/>
      <c r="Y581" s="181"/>
      <c r="Z581" s="182"/>
      <c r="AA581" s="182"/>
      <c r="AB581" s="181"/>
      <c r="AC581" s="181"/>
      <c r="AD581" s="181"/>
      <c r="AE581" s="182"/>
      <c r="AF581" s="182"/>
      <c r="AG581" s="181"/>
      <c r="AH581" s="181"/>
      <c r="AI581" s="181"/>
      <c r="AJ581" s="182"/>
      <c r="AK581" s="182"/>
      <c r="AL581" s="181"/>
      <c r="AM581" s="181"/>
      <c r="AN581" s="181"/>
      <c r="AO581" s="182"/>
      <c r="AP581" s="182"/>
      <c r="AQ581" s="181"/>
      <c r="AR581" s="181"/>
      <c r="AS581" s="181"/>
      <c r="AT581" s="182"/>
      <c r="AU581" s="182"/>
      <c r="AV581" s="181"/>
      <c r="AW581" s="181"/>
      <c r="AX581" s="181"/>
      <c r="AY581" s="182"/>
      <c r="AZ581" s="182"/>
      <c r="BA581" s="181"/>
      <c r="BB581" s="181"/>
      <c r="BC581" s="181"/>
      <c r="BD581" s="182"/>
      <c r="BE581" s="182"/>
      <c r="BF581" s="181"/>
      <c r="BG581" s="180">
        <f t="shared" si="979"/>
        <v>0</v>
      </c>
      <c r="BH581" s="116" t="str">
        <f t="shared" si="980"/>
        <v/>
      </c>
      <c r="BI581" s="80" t="b">
        <f t="shared" si="928"/>
        <v>0</v>
      </c>
      <c r="BJ581" s="80" t="str">
        <f t="shared" si="929"/>
        <v/>
      </c>
      <c r="BK581" s="80" t="b">
        <f t="shared" si="981"/>
        <v>0</v>
      </c>
      <c r="BL581" s="13" t="str">
        <f t="shared" si="930"/>
        <v/>
      </c>
      <c r="BM581" s="13" t="b">
        <f t="shared" si="982"/>
        <v>0</v>
      </c>
      <c r="BN581" s="35" t="str">
        <f t="shared" si="931"/>
        <v/>
      </c>
      <c r="BO581" s="13" t="b">
        <f t="shared" si="932"/>
        <v>0</v>
      </c>
      <c r="BP581" s="35" t="str">
        <f t="shared" si="933"/>
        <v/>
      </c>
      <c r="BQ581" s="13" t="b">
        <f t="shared" si="934"/>
        <v>0</v>
      </c>
      <c r="BR581" s="35" t="str">
        <f t="shared" si="935"/>
        <v/>
      </c>
      <c r="BS581" s="35" t="b">
        <f t="shared" si="936"/>
        <v>0</v>
      </c>
      <c r="BT581" s="35" t="str">
        <f t="shared" si="937"/>
        <v/>
      </c>
      <c r="BU581" s="35" t="b">
        <f t="shared" si="938"/>
        <v>0</v>
      </c>
      <c r="BV581" s="35" t="str">
        <f t="shared" si="939"/>
        <v/>
      </c>
      <c r="BW581" s="13" t="b">
        <f t="shared" si="1014"/>
        <v>0</v>
      </c>
      <c r="BX581" s="35" t="str">
        <f t="shared" si="940"/>
        <v/>
      </c>
      <c r="BY581" s="265" t="b">
        <f t="shared" si="983"/>
        <v>0</v>
      </c>
      <c r="BZ581" s="35" t="str">
        <f t="shared" si="941"/>
        <v/>
      </c>
      <c r="CA581" s="265" t="b">
        <f t="shared" si="984"/>
        <v>0</v>
      </c>
      <c r="CB581" s="35" t="str">
        <f t="shared" si="942"/>
        <v/>
      </c>
      <c r="CC581" s="272" t="b">
        <f t="shared" si="985"/>
        <v>0</v>
      </c>
      <c r="CD581" s="35" t="str">
        <f t="shared" si="943"/>
        <v/>
      </c>
      <c r="CE581" s="13" t="b">
        <f t="shared" si="944"/>
        <v>0</v>
      </c>
      <c r="CF581" s="35" t="str">
        <f t="shared" si="945"/>
        <v/>
      </c>
      <c r="CG581" s="179">
        <f t="shared" si="946"/>
        <v>0</v>
      </c>
      <c r="CH581" s="179">
        <f t="shared" si="947"/>
        <v>0</v>
      </c>
      <c r="CI581" s="218">
        <f t="shared" si="986"/>
        <v>0</v>
      </c>
      <c r="CJ581" s="218">
        <f t="shared" si="987"/>
        <v>0</v>
      </c>
      <c r="CK581" s="218">
        <f t="shared" si="988"/>
        <v>0</v>
      </c>
      <c r="CL581" s="218">
        <f t="shared" si="989"/>
        <v>0</v>
      </c>
      <c r="CM581" s="218">
        <f t="shared" si="990"/>
        <v>0</v>
      </c>
      <c r="CN581" s="218">
        <f t="shared" si="991"/>
        <v>0</v>
      </c>
      <c r="CO581" s="218">
        <f t="shared" si="992"/>
        <v>0</v>
      </c>
      <c r="CP581" s="218">
        <f t="shared" si="993"/>
        <v>0</v>
      </c>
      <c r="CQ581" s="218">
        <f t="shared" si="994"/>
        <v>0</v>
      </c>
      <c r="CR581" s="218">
        <f t="shared" si="995"/>
        <v>0</v>
      </c>
      <c r="CS581" s="14">
        <f t="shared" si="948"/>
        <v>0</v>
      </c>
      <c r="CT581" s="236">
        <f t="shared" si="949"/>
        <v>0</v>
      </c>
      <c r="CU581" s="237">
        <f t="shared" si="1023"/>
        <v>0</v>
      </c>
      <c r="CV581" s="16">
        <f t="shared" si="1023"/>
        <v>0</v>
      </c>
      <c r="CW581" s="16">
        <f t="shared" si="1023"/>
        <v>0</v>
      </c>
      <c r="CX581" s="16">
        <f t="shared" si="1023"/>
        <v>0</v>
      </c>
      <c r="CY581" s="16">
        <f t="shared" si="1023"/>
        <v>0</v>
      </c>
      <c r="CZ581" s="16">
        <f t="shared" si="1023"/>
        <v>0</v>
      </c>
      <c r="DA581" s="16">
        <f t="shared" si="1023"/>
        <v>0</v>
      </c>
      <c r="DB581" s="16">
        <f t="shared" si="1023"/>
        <v>0</v>
      </c>
      <c r="DC581" s="16">
        <f t="shared" si="1023"/>
        <v>0</v>
      </c>
      <c r="DD581" s="238">
        <f t="shared" si="1023"/>
        <v>0</v>
      </c>
      <c r="DE581" s="232">
        <f t="shared" si="1024"/>
        <v>0</v>
      </c>
      <c r="DF581" s="132">
        <f t="shared" si="1024"/>
        <v>0</v>
      </c>
      <c r="DG581" s="132">
        <f t="shared" si="1024"/>
        <v>0</v>
      </c>
      <c r="DH581" s="132">
        <f t="shared" si="1024"/>
        <v>0</v>
      </c>
      <c r="DI581" s="132">
        <f t="shared" si="1024"/>
        <v>0</v>
      </c>
      <c r="DJ581" s="132">
        <f t="shared" si="1024"/>
        <v>0</v>
      </c>
      <c r="DK581" s="132">
        <f t="shared" si="1024"/>
        <v>0</v>
      </c>
      <c r="DL581" s="132">
        <f t="shared" si="1024"/>
        <v>0</v>
      </c>
      <c r="DM581" s="132">
        <f t="shared" si="1024"/>
        <v>0</v>
      </c>
      <c r="DN581" s="233">
        <f t="shared" si="1024"/>
        <v>0</v>
      </c>
      <c r="DO581" s="232">
        <f t="shared" si="950"/>
        <v>0</v>
      </c>
      <c r="DP581" s="132">
        <f t="shared" si="951"/>
        <v>0</v>
      </c>
      <c r="DQ581" s="132">
        <f t="shared" si="952"/>
        <v>0</v>
      </c>
      <c r="DR581" s="132">
        <f t="shared" si="953"/>
        <v>0</v>
      </c>
      <c r="DS581" s="132">
        <f t="shared" si="954"/>
        <v>0</v>
      </c>
      <c r="DT581" s="132">
        <f t="shared" si="955"/>
        <v>0</v>
      </c>
      <c r="DU581" s="132">
        <f t="shared" si="956"/>
        <v>0</v>
      </c>
      <c r="DV581" s="132">
        <f t="shared" si="957"/>
        <v>0</v>
      </c>
      <c r="DW581" s="132">
        <f t="shared" si="958"/>
        <v>0</v>
      </c>
      <c r="DX581" s="233">
        <f t="shared" si="959"/>
        <v>0</v>
      </c>
      <c r="DY581" s="231" t="b">
        <f t="shared" si="996"/>
        <v>0</v>
      </c>
      <c r="DZ581" s="163"/>
      <c r="EA581" s="226" t="str">
        <f t="shared" si="997"/>
        <v/>
      </c>
      <c r="EB581" s="178" t="str">
        <f t="shared" si="998"/>
        <v/>
      </c>
      <c r="EC581" s="178" t="str">
        <f t="shared" si="999"/>
        <v/>
      </c>
      <c r="ED581" s="178" t="str">
        <f t="shared" si="1000"/>
        <v/>
      </c>
      <c r="EE581" s="178" t="str">
        <f t="shared" si="1001"/>
        <v/>
      </c>
      <c r="EF581" s="178" t="str">
        <f t="shared" si="1002"/>
        <v/>
      </c>
      <c r="EG581" s="178" t="str">
        <f t="shared" si="1003"/>
        <v/>
      </c>
      <c r="EH581" s="178" t="str">
        <f t="shared" si="1004"/>
        <v/>
      </c>
      <c r="EI581" s="178" t="str">
        <f t="shared" si="1005"/>
        <v/>
      </c>
      <c r="EJ581" s="227" t="str">
        <f t="shared" si="1006"/>
        <v/>
      </c>
      <c r="EK581" s="230" t="str">
        <f t="shared" si="960"/>
        <v/>
      </c>
      <c r="EL581" s="177" t="str">
        <f t="shared" si="961"/>
        <v/>
      </c>
      <c r="EM581" s="177" t="str">
        <f t="shared" si="962"/>
        <v/>
      </c>
      <c r="EN581" s="177" t="str">
        <f t="shared" si="963"/>
        <v/>
      </c>
      <c r="EO581" s="177" t="str">
        <f t="shared" si="964"/>
        <v/>
      </c>
      <c r="EP581" s="177" t="str">
        <f t="shared" si="965"/>
        <v/>
      </c>
      <c r="EQ581" s="177" t="str">
        <f t="shared" si="966"/>
        <v/>
      </c>
      <c r="ER581" s="177" t="str">
        <f t="shared" si="967"/>
        <v/>
      </c>
      <c r="ES581" s="177" t="str">
        <f t="shared" si="968"/>
        <v/>
      </c>
      <c r="ET581" s="177" t="str">
        <f t="shared" si="969"/>
        <v/>
      </c>
      <c r="EU581" s="229" t="e">
        <f t="shared" si="970"/>
        <v>#VALUE!</v>
      </c>
      <c r="EV581" s="27" t="e">
        <f t="shared" si="971"/>
        <v>#VALUE!</v>
      </c>
      <c r="EW581" s="27" t="e">
        <f t="shared" si="972"/>
        <v>#VALUE!</v>
      </c>
      <c r="EX581" s="28" t="e">
        <f t="shared" si="973"/>
        <v>#VALUE!</v>
      </c>
      <c r="EY581" s="28" t="e">
        <f t="shared" si="974"/>
        <v>#VALUE!</v>
      </c>
      <c r="EZ581" s="28" t="b">
        <f t="shared" si="975"/>
        <v>0</v>
      </c>
      <c r="FA581" s="176" t="str">
        <f t="shared" si="976"/>
        <v/>
      </c>
      <c r="FB581" s="27" t="e" cm="1">
        <f t="array" aca="1" ref="FB581" ca="1">TEXT(RIGHT(10-RIGHT(SUM(INDEX(1*(MID(MID(C581,1,1)*2,ROW(INDIRECT("1:"&amp;LEN(MID(C581,1,1)*2))),1)),,))+MID(C581,2,1)+
SUM(INDEX(1*(MID(MID(C581,3,1)*2,ROW(INDIRECT("1:"&amp;LEN(MID(C581,3,1)*2))),1)),,))+MID(C581,4,1)+
SUM(INDEX(1*(MID(MID(C581,5,1)*2,ROW(INDIRECT("1:"&amp;LEN(MID(C581,5,1)*2))),1)),,))+MID(C581,6,1)+
SUM(INDEX(1*(MID(MID(C581,8,1)*2,ROW(INDIRECT("1:"&amp;LEN(MID(C581,8,1)*2))),1)),,))+MID(C581,9,1)+
SUM(INDEX(1*(MID(MID(C581,10,1)*2,ROW(INDIRECT("1:"&amp;LEN(MID(C581,10,1)*2))),1)),,)),1),1),"0")</f>
        <v>#VALUE!</v>
      </c>
      <c r="FC581" s="27" t="str">
        <f t="shared" si="977"/>
        <v/>
      </c>
      <c r="FD581" s="29" t="b">
        <f t="shared" si="978"/>
        <v>0</v>
      </c>
      <c r="FE581" s="112" t="b">
        <f>IFERROR(MATCH(D581,'Avtal för korttidsarbete'!$G$13:$G$1012,0),TRUE)</f>
        <v>1</v>
      </c>
      <c r="FF581" s="112" t="b">
        <f t="shared" si="1007"/>
        <v>0</v>
      </c>
      <c r="FG581" s="113" t="str" cm="1">
        <f t="array" ref="FG581">IF(FE581=TRUE,"x",INDEX('Avtal för korttidsarbete'!$E$13:$E$1012,$FE581))</f>
        <v>x</v>
      </c>
      <c r="FH581" s="113" t="str" cm="1">
        <f t="array" ref="FH581">IF(FE581=TRUE,"x",INDEX('Avtal för korttidsarbete'!$F$13:$F$1012,$FE581))</f>
        <v>x</v>
      </c>
      <c r="FI581" s="112" t="b">
        <f t="shared" si="1008"/>
        <v>0</v>
      </c>
      <c r="FJ581" s="135">
        <f t="shared" si="1009"/>
        <v>44166</v>
      </c>
      <c r="FK581" s="135">
        <f t="shared" si="1010"/>
        <v>44377</v>
      </c>
      <c r="FL581" s="112" t="b">
        <f t="shared" si="1011"/>
        <v>0</v>
      </c>
      <c r="FM581" s="113">
        <f t="shared" si="1012"/>
        <v>44166</v>
      </c>
      <c r="FN581" s="135">
        <f t="shared" si="1013"/>
        <v>44377</v>
      </c>
      <c r="FO581" s="148" t="b">
        <f>IFERROR(INDEX('Avtal för korttidsarbete'!R:R,MATCH(D581,'Avtal för korttidsarbete'!$G:$G,0)),TRUE)</f>
        <v>1</v>
      </c>
      <c r="FP581" s="135" t="str">
        <f>IF(FO581,"-",INDEX('Avtal för korttidsarbete'!$D:$D,MATCH(D581,'Avtal för korttidsarbete'!$G:$G,0)))</f>
        <v>-</v>
      </c>
      <c r="FQ581" s="113" t="b">
        <f>IFERROR(G581&gt;INDEX(Uppsägningar!E:E,MATCH(C581,Uppsägningar!C:C,0)),FALSE)</f>
        <v>0</v>
      </c>
    </row>
    <row r="582" spans="1:173" x14ac:dyDescent="0.25">
      <c r="A582" s="19">
        <v>566</v>
      </c>
      <c r="B582" s="20"/>
      <c r="C582" s="183"/>
      <c r="D582" s="66"/>
      <c r="E582" s="212">
        <f>IFERROR(INDEX(Admin!$C$7:$C$10,MATCH(FP582,TblNivåValTExt,0)),0)</f>
        <v>0</v>
      </c>
      <c r="F582" s="1"/>
      <c r="G582" s="1"/>
      <c r="H582" s="78"/>
      <c r="I582" s="181"/>
      <c r="J582" s="181"/>
      <c r="K582" s="182"/>
      <c r="L582" s="182"/>
      <c r="M582" s="181"/>
      <c r="N582" s="181"/>
      <c r="O582" s="181"/>
      <c r="P582" s="182"/>
      <c r="Q582" s="182"/>
      <c r="R582" s="181"/>
      <c r="S582" s="181"/>
      <c r="T582" s="181"/>
      <c r="U582" s="182"/>
      <c r="V582" s="182"/>
      <c r="W582" s="181"/>
      <c r="X582" s="181"/>
      <c r="Y582" s="181"/>
      <c r="Z582" s="182"/>
      <c r="AA582" s="182"/>
      <c r="AB582" s="181"/>
      <c r="AC582" s="181"/>
      <c r="AD582" s="181"/>
      <c r="AE582" s="182"/>
      <c r="AF582" s="182"/>
      <c r="AG582" s="181"/>
      <c r="AH582" s="181"/>
      <c r="AI582" s="181"/>
      <c r="AJ582" s="182"/>
      <c r="AK582" s="182"/>
      <c r="AL582" s="181"/>
      <c r="AM582" s="181"/>
      <c r="AN582" s="181"/>
      <c r="AO582" s="182"/>
      <c r="AP582" s="182"/>
      <c r="AQ582" s="181"/>
      <c r="AR582" s="181"/>
      <c r="AS582" s="181"/>
      <c r="AT582" s="182"/>
      <c r="AU582" s="182"/>
      <c r="AV582" s="181"/>
      <c r="AW582" s="181"/>
      <c r="AX582" s="181"/>
      <c r="AY582" s="182"/>
      <c r="AZ582" s="182"/>
      <c r="BA582" s="181"/>
      <c r="BB582" s="181"/>
      <c r="BC582" s="181"/>
      <c r="BD582" s="182"/>
      <c r="BE582" s="182"/>
      <c r="BF582" s="181"/>
      <c r="BG582" s="180">
        <f t="shared" si="979"/>
        <v>0</v>
      </c>
      <c r="BH582" s="116" t="str">
        <f t="shared" si="980"/>
        <v/>
      </c>
      <c r="BI582" s="80" t="b">
        <f t="shared" si="928"/>
        <v>0</v>
      </c>
      <c r="BJ582" s="80" t="str">
        <f t="shared" si="929"/>
        <v/>
      </c>
      <c r="BK582" s="80" t="b">
        <f t="shared" si="981"/>
        <v>0</v>
      </c>
      <c r="BL582" s="13" t="str">
        <f t="shared" si="930"/>
        <v/>
      </c>
      <c r="BM582" s="13" t="b">
        <f t="shared" si="982"/>
        <v>0</v>
      </c>
      <c r="BN582" s="35" t="str">
        <f t="shared" si="931"/>
        <v/>
      </c>
      <c r="BO582" s="13" t="b">
        <f t="shared" si="932"/>
        <v>0</v>
      </c>
      <c r="BP582" s="35" t="str">
        <f t="shared" si="933"/>
        <v/>
      </c>
      <c r="BQ582" s="13" t="b">
        <f t="shared" si="934"/>
        <v>0</v>
      </c>
      <c r="BR582" s="35" t="str">
        <f t="shared" si="935"/>
        <v/>
      </c>
      <c r="BS582" s="35" t="b">
        <f t="shared" si="936"/>
        <v>0</v>
      </c>
      <c r="BT582" s="35" t="str">
        <f t="shared" si="937"/>
        <v/>
      </c>
      <c r="BU582" s="35" t="b">
        <f t="shared" si="938"/>
        <v>0</v>
      </c>
      <c r="BV582" s="35" t="str">
        <f t="shared" si="939"/>
        <v/>
      </c>
      <c r="BW582" s="13" t="b">
        <f t="shared" si="1014"/>
        <v>0</v>
      </c>
      <c r="BX582" s="35" t="str">
        <f t="shared" si="940"/>
        <v/>
      </c>
      <c r="BY582" s="265" t="b">
        <f t="shared" si="983"/>
        <v>0</v>
      </c>
      <c r="BZ582" s="35" t="str">
        <f t="shared" si="941"/>
        <v/>
      </c>
      <c r="CA582" s="265" t="b">
        <f t="shared" si="984"/>
        <v>0</v>
      </c>
      <c r="CB582" s="35" t="str">
        <f t="shared" si="942"/>
        <v/>
      </c>
      <c r="CC582" s="272" t="b">
        <f t="shared" si="985"/>
        <v>0</v>
      </c>
      <c r="CD582" s="35" t="str">
        <f t="shared" si="943"/>
        <v/>
      </c>
      <c r="CE582" s="13" t="b">
        <f t="shared" si="944"/>
        <v>0</v>
      </c>
      <c r="CF582" s="35" t="str">
        <f t="shared" si="945"/>
        <v/>
      </c>
      <c r="CG582" s="179">
        <f t="shared" si="946"/>
        <v>0</v>
      </c>
      <c r="CH582" s="179">
        <f t="shared" si="947"/>
        <v>0</v>
      </c>
      <c r="CI582" s="218">
        <f t="shared" si="986"/>
        <v>0</v>
      </c>
      <c r="CJ582" s="218">
        <f t="shared" si="987"/>
        <v>0</v>
      </c>
      <c r="CK582" s="218">
        <f t="shared" si="988"/>
        <v>0</v>
      </c>
      <c r="CL582" s="218">
        <f t="shared" si="989"/>
        <v>0</v>
      </c>
      <c r="CM582" s="218">
        <f t="shared" si="990"/>
        <v>0</v>
      </c>
      <c r="CN582" s="218">
        <f t="shared" si="991"/>
        <v>0</v>
      </c>
      <c r="CO582" s="218">
        <f t="shared" si="992"/>
        <v>0</v>
      </c>
      <c r="CP582" s="218">
        <f t="shared" si="993"/>
        <v>0</v>
      </c>
      <c r="CQ582" s="218">
        <f t="shared" si="994"/>
        <v>0</v>
      </c>
      <c r="CR582" s="218">
        <f t="shared" si="995"/>
        <v>0</v>
      </c>
      <c r="CS582" s="14">
        <f t="shared" si="948"/>
        <v>0</v>
      </c>
      <c r="CT582" s="236">
        <f t="shared" si="949"/>
        <v>0</v>
      </c>
      <c r="CU582" s="237">
        <f t="shared" si="1023"/>
        <v>0</v>
      </c>
      <c r="CV582" s="16">
        <f t="shared" si="1023"/>
        <v>0</v>
      </c>
      <c r="CW582" s="16">
        <f t="shared" si="1023"/>
        <v>0</v>
      </c>
      <c r="CX582" s="16">
        <f t="shared" si="1023"/>
        <v>0</v>
      </c>
      <c r="CY582" s="16">
        <f t="shared" si="1023"/>
        <v>0</v>
      </c>
      <c r="CZ582" s="16">
        <f t="shared" si="1023"/>
        <v>0</v>
      </c>
      <c r="DA582" s="16">
        <f t="shared" si="1023"/>
        <v>0</v>
      </c>
      <c r="DB582" s="16">
        <f t="shared" si="1023"/>
        <v>0</v>
      </c>
      <c r="DC582" s="16">
        <f t="shared" si="1023"/>
        <v>0</v>
      </c>
      <c r="DD582" s="238">
        <f t="shared" si="1023"/>
        <v>0</v>
      </c>
      <c r="DE582" s="232">
        <f t="shared" si="1024"/>
        <v>0</v>
      </c>
      <c r="DF582" s="132">
        <f t="shared" si="1024"/>
        <v>0</v>
      </c>
      <c r="DG582" s="132">
        <f t="shared" si="1024"/>
        <v>0</v>
      </c>
      <c r="DH582" s="132">
        <f t="shared" si="1024"/>
        <v>0</v>
      </c>
      <c r="DI582" s="132">
        <f t="shared" si="1024"/>
        <v>0</v>
      </c>
      <c r="DJ582" s="132">
        <f t="shared" si="1024"/>
        <v>0</v>
      </c>
      <c r="DK582" s="132">
        <f t="shared" si="1024"/>
        <v>0</v>
      </c>
      <c r="DL582" s="132">
        <f t="shared" si="1024"/>
        <v>0</v>
      </c>
      <c r="DM582" s="132">
        <f t="shared" si="1024"/>
        <v>0</v>
      </c>
      <c r="DN582" s="233">
        <f t="shared" si="1024"/>
        <v>0</v>
      </c>
      <c r="DO582" s="232">
        <f t="shared" si="950"/>
        <v>0</v>
      </c>
      <c r="DP582" s="132">
        <f t="shared" si="951"/>
        <v>0</v>
      </c>
      <c r="DQ582" s="132">
        <f t="shared" si="952"/>
        <v>0</v>
      </c>
      <c r="DR582" s="132">
        <f t="shared" si="953"/>
        <v>0</v>
      </c>
      <c r="DS582" s="132">
        <f t="shared" si="954"/>
        <v>0</v>
      </c>
      <c r="DT582" s="132">
        <f t="shared" si="955"/>
        <v>0</v>
      </c>
      <c r="DU582" s="132">
        <f t="shared" si="956"/>
        <v>0</v>
      </c>
      <c r="DV582" s="132">
        <f t="shared" si="957"/>
        <v>0</v>
      </c>
      <c r="DW582" s="132">
        <f t="shared" si="958"/>
        <v>0</v>
      </c>
      <c r="DX582" s="233">
        <f t="shared" si="959"/>
        <v>0</v>
      </c>
      <c r="DY582" s="231" t="b">
        <f t="shared" si="996"/>
        <v>0</v>
      </c>
      <c r="DZ582" s="163"/>
      <c r="EA582" s="226" t="str">
        <f t="shared" si="997"/>
        <v/>
      </c>
      <c r="EB582" s="178" t="str">
        <f t="shared" si="998"/>
        <v/>
      </c>
      <c r="EC582" s="178" t="str">
        <f t="shared" si="999"/>
        <v/>
      </c>
      <c r="ED582" s="178" t="str">
        <f t="shared" si="1000"/>
        <v/>
      </c>
      <c r="EE582" s="178" t="str">
        <f t="shared" si="1001"/>
        <v/>
      </c>
      <c r="EF582" s="178" t="str">
        <f t="shared" si="1002"/>
        <v/>
      </c>
      <c r="EG582" s="178" t="str">
        <f t="shared" si="1003"/>
        <v/>
      </c>
      <c r="EH582" s="178" t="str">
        <f t="shared" si="1004"/>
        <v/>
      </c>
      <c r="EI582" s="178" t="str">
        <f t="shared" si="1005"/>
        <v/>
      </c>
      <c r="EJ582" s="227" t="str">
        <f t="shared" si="1006"/>
        <v/>
      </c>
      <c r="EK582" s="230" t="str">
        <f t="shared" si="960"/>
        <v/>
      </c>
      <c r="EL582" s="177" t="str">
        <f t="shared" si="961"/>
        <v/>
      </c>
      <c r="EM582" s="177" t="str">
        <f t="shared" si="962"/>
        <v/>
      </c>
      <c r="EN582" s="177" t="str">
        <f t="shared" si="963"/>
        <v/>
      </c>
      <c r="EO582" s="177" t="str">
        <f t="shared" si="964"/>
        <v/>
      </c>
      <c r="EP582" s="177" t="str">
        <f t="shared" si="965"/>
        <v/>
      </c>
      <c r="EQ582" s="177" t="str">
        <f t="shared" si="966"/>
        <v/>
      </c>
      <c r="ER582" s="177" t="str">
        <f t="shared" si="967"/>
        <v/>
      </c>
      <c r="ES582" s="177" t="str">
        <f t="shared" si="968"/>
        <v/>
      </c>
      <c r="ET582" s="177" t="str">
        <f t="shared" si="969"/>
        <v/>
      </c>
      <c r="EU582" s="229" t="e">
        <f t="shared" si="970"/>
        <v>#VALUE!</v>
      </c>
      <c r="EV582" s="27" t="e">
        <f t="shared" si="971"/>
        <v>#VALUE!</v>
      </c>
      <c r="EW582" s="27" t="e">
        <f t="shared" si="972"/>
        <v>#VALUE!</v>
      </c>
      <c r="EX582" s="28" t="e">
        <f t="shared" si="973"/>
        <v>#VALUE!</v>
      </c>
      <c r="EY582" s="28" t="e">
        <f t="shared" si="974"/>
        <v>#VALUE!</v>
      </c>
      <c r="EZ582" s="28" t="b">
        <f t="shared" si="975"/>
        <v>0</v>
      </c>
      <c r="FA582" s="176" t="str">
        <f t="shared" si="976"/>
        <v/>
      </c>
      <c r="FB582" s="27" t="e" cm="1">
        <f t="array" aca="1" ref="FB582" ca="1">TEXT(RIGHT(10-RIGHT(SUM(INDEX(1*(MID(MID(C582,1,1)*2,ROW(INDIRECT("1:"&amp;LEN(MID(C582,1,1)*2))),1)),,))+MID(C582,2,1)+
SUM(INDEX(1*(MID(MID(C582,3,1)*2,ROW(INDIRECT("1:"&amp;LEN(MID(C582,3,1)*2))),1)),,))+MID(C582,4,1)+
SUM(INDEX(1*(MID(MID(C582,5,1)*2,ROW(INDIRECT("1:"&amp;LEN(MID(C582,5,1)*2))),1)),,))+MID(C582,6,1)+
SUM(INDEX(1*(MID(MID(C582,8,1)*2,ROW(INDIRECT("1:"&amp;LEN(MID(C582,8,1)*2))),1)),,))+MID(C582,9,1)+
SUM(INDEX(1*(MID(MID(C582,10,1)*2,ROW(INDIRECT("1:"&amp;LEN(MID(C582,10,1)*2))),1)),,)),1),1),"0")</f>
        <v>#VALUE!</v>
      </c>
      <c r="FC582" s="27" t="str">
        <f t="shared" si="977"/>
        <v/>
      </c>
      <c r="FD582" s="29" t="b">
        <f t="shared" si="978"/>
        <v>0</v>
      </c>
      <c r="FE582" s="112" t="b">
        <f>IFERROR(MATCH(D582,'Avtal för korttidsarbete'!$G$13:$G$1012,0),TRUE)</f>
        <v>1</v>
      </c>
      <c r="FF582" s="112" t="b">
        <f t="shared" si="1007"/>
        <v>0</v>
      </c>
      <c r="FG582" s="113" t="str" cm="1">
        <f t="array" ref="FG582">IF(FE582=TRUE,"x",INDEX('Avtal för korttidsarbete'!$E$13:$E$1012,$FE582))</f>
        <v>x</v>
      </c>
      <c r="FH582" s="113" t="str" cm="1">
        <f t="array" ref="FH582">IF(FE582=TRUE,"x",INDEX('Avtal för korttidsarbete'!$F$13:$F$1012,$FE582))</f>
        <v>x</v>
      </c>
      <c r="FI582" s="112" t="b">
        <f t="shared" si="1008"/>
        <v>0</v>
      </c>
      <c r="FJ582" s="135">
        <f t="shared" si="1009"/>
        <v>44166</v>
      </c>
      <c r="FK582" s="135">
        <f t="shared" si="1010"/>
        <v>44377</v>
      </c>
      <c r="FL582" s="112" t="b">
        <f t="shared" si="1011"/>
        <v>0</v>
      </c>
      <c r="FM582" s="113">
        <f t="shared" si="1012"/>
        <v>44166</v>
      </c>
      <c r="FN582" s="135">
        <f t="shared" si="1013"/>
        <v>44377</v>
      </c>
      <c r="FO582" s="148" t="b">
        <f>IFERROR(INDEX('Avtal för korttidsarbete'!R:R,MATCH(D582,'Avtal för korttidsarbete'!$G:$G,0)),TRUE)</f>
        <v>1</v>
      </c>
      <c r="FP582" s="135" t="str">
        <f>IF(FO582,"-",INDEX('Avtal för korttidsarbete'!$D:$D,MATCH(D582,'Avtal för korttidsarbete'!$G:$G,0)))</f>
        <v>-</v>
      </c>
      <c r="FQ582" s="113" t="b">
        <f>IFERROR(G582&gt;INDEX(Uppsägningar!E:E,MATCH(C582,Uppsägningar!C:C,0)),FALSE)</f>
        <v>0</v>
      </c>
    </row>
    <row r="583" spans="1:173" x14ac:dyDescent="0.25">
      <c r="A583" s="19">
        <v>567</v>
      </c>
      <c r="B583" s="20"/>
      <c r="C583" s="183"/>
      <c r="D583" s="66"/>
      <c r="E583" s="212">
        <f>IFERROR(INDEX(Admin!$C$7:$C$10,MATCH(FP583,TblNivåValTExt,0)),0)</f>
        <v>0</v>
      </c>
      <c r="F583" s="1"/>
      <c r="G583" s="1"/>
      <c r="H583" s="78"/>
      <c r="I583" s="181"/>
      <c r="J583" s="181"/>
      <c r="K583" s="182"/>
      <c r="L583" s="182"/>
      <c r="M583" s="181"/>
      <c r="N583" s="181"/>
      <c r="O583" s="181"/>
      <c r="P583" s="182"/>
      <c r="Q583" s="182"/>
      <c r="R583" s="181"/>
      <c r="S583" s="181"/>
      <c r="T583" s="181"/>
      <c r="U583" s="182"/>
      <c r="V583" s="182"/>
      <c r="W583" s="181"/>
      <c r="X583" s="181"/>
      <c r="Y583" s="181"/>
      <c r="Z583" s="182"/>
      <c r="AA583" s="182"/>
      <c r="AB583" s="181"/>
      <c r="AC583" s="181"/>
      <c r="AD583" s="181"/>
      <c r="AE583" s="182"/>
      <c r="AF583" s="182"/>
      <c r="AG583" s="181"/>
      <c r="AH583" s="181"/>
      <c r="AI583" s="181"/>
      <c r="AJ583" s="182"/>
      <c r="AK583" s="182"/>
      <c r="AL583" s="181"/>
      <c r="AM583" s="181"/>
      <c r="AN583" s="181"/>
      <c r="AO583" s="182"/>
      <c r="AP583" s="182"/>
      <c r="AQ583" s="181"/>
      <c r="AR583" s="181"/>
      <c r="AS583" s="181"/>
      <c r="AT583" s="182"/>
      <c r="AU583" s="182"/>
      <c r="AV583" s="181"/>
      <c r="AW583" s="181"/>
      <c r="AX583" s="181"/>
      <c r="AY583" s="182"/>
      <c r="AZ583" s="182"/>
      <c r="BA583" s="181"/>
      <c r="BB583" s="181"/>
      <c r="BC583" s="181"/>
      <c r="BD583" s="182"/>
      <c r="BE583" s="182"/>
      <c r="BF583" s="181"/>
      <c r="BG583" s="180">
        <f t="shared" si="979"/>
        <v>0</v>
      </c>
      <c r="BH583" s="116" t="str">
        <f t="shared" si="980"/>
        <v/>
      </c>
      <c r="BI583" s="80" t="b">
        <f t="shared" si="928"/>
        <v>0</v>
      </c>
      <c r="BJ583" s="80" t="str">
        <f t="shared" si="929"/>
        <v/>
      </c>
      <c r="BK583" s="80" t="b">
        <f t="shared" si="981"/>
        <v>0</v>
      </c>
      <c r="BL583" s="13" t="str">
        <f t="shared" si="930"/>
        <v/>
      </c>
      <c r="BM583" s="13" t="b">
        <f t="shared" si="982"/>
        <v>0</v>
      </c>
      <c r="BN583" s="35" t="str">
        <f t="shared" si="931"/>
        <v/>
      </c>
      <c r="BO583" s="13" t="b">
        <f t="shared" si="932"/>
        <v>0</v>
      </c>
      <c r="BP583" s="35" t="str">
        <f t="shared" si="933"/>
        <v/>
      </c>
      <c r="BQ583" s="13" t="b">
        <f t="shared" si="934"/>
        <v>0</v>
      </c>
      <c r="BR583" s="35" t="str">
        <f t="shared" si="935"/>
        <v/>
      </c>
      <c r="BS583" s="35" t="b">
        <f t="shared" si="936"/>
        <v>0</v>
      </c>
      <c r="BT583" s="35" t="str">
        <f t="shared" si="937"/>
        <v/>
      </c>
      <c r="BU583" s="35" t="b">
        <f t="shared" si="938"/>
        <v>0</v>
      </c>
      <c r="BV583" s="35" t="str">
        <f t="shared" si="939"/>
        <v/>
      </c>
      <c r="BW583" s="13" t="b">
        <f t="shared" si="1014"/>
        <v>0</v>
      </c>
      <c r="BX583" s="35" t="str">
        <f t="shared" si="940"/>
        <v/>
      </c>
      <c r="BY583" s="265" t="b">
        <f t="shared" si="983"/>
        <v>0</v>
      </c>
      <c r="BZ583" s="35" t="str">
        <f t="shared" si="941"/>
        <v/>
      </c>
      <c r="CA583" s="265" t="b">
        <f t="shared" si="984"/>
        <v>0</v>
      </c>
      <c r="CB583" s="35" t="str">
        <f t="shared" si="942"/>
        <v/>
      </c>
      <c r="CC583" s="272" t="b">
        <f t="shared" si="985"/>
        <v>0</v>
      </c>
      <c r="CD583" s="35" t="str">
        <f t="shared" si="943"/>
        <v/>
      </c>
      <c r="CE583" s="13" t="b">
        <f t="shared" si="944"/>
        <v>0</v>
      </c>
      <c r="CF583" s="35" t="str">
        <f t="shared" si="945"/>
        <v/>
      </c>
      <c r="CG583" s="179">
        <f t="shared" si="946"/>
        <v>0</v>
      </c>
      <c r="CH583" s="179">
        <f t="shared" si="947"/>
        <v>0</v>
      </c>
      <c r="CI583" s="218">
        <f t="shared" si="986"/>
        <v>0</v>
      </c>
      <c r="CJ583" s="218">
        <f t="shared" si="987"/>
        <v>0</v>
      </c>
      <c r="CK583" s="218">
        <f t="shared" si="988"/>
        <v>0</v>
      </c>
      <c r="CL583" s="218">
        <f t="shared" si="989"/>
        <v>0</v>
      </c>
      <c r="CM583" s="218">
        <f t="shared" si="990"/>
        <v>0</v>
      </c>
      <c r="CN583" s="218">
        <f t="shared" si="991"/>
        <v>0</v>
      </c>
      <c r="CO583" s="218">
        <f t="shared" si="992"/>
        <v>0</v>
      </c>
      <c r="CP583" s="218">
        <f t="shared" si="993"/>
        <v>0</v>
      </c>
      <c r="CQ583" s="218">
        <f t="shared" si="994"/>
        <v>0</v>
      </c>
      <c r="CR583" s="218">
        <f t="shared" si="995"/>
        <v>0</v>
      </c>
      <c r="CS583" s="14">
        <f t="shared" si="948"/>
        <v>0</v>
      </c>
      <c r="CT583" s="236">
        <f t="shared" si="949"/>
        <v>0</v>
      </c>
      <c r="CU583" s="237">
        <f t="shared" si="1023"/>
        <v>0</v>
      </c>
      <c r="CV583" s="16">
        <f t="shared" si="1023"/>
        <v>0</v>
      </c>
      <c r="CW583" s="16">
        <f t="shared" si="1023"/>
        <v>0</v>
      </c>
      <c r="CX583" s="16">
        <f t="shared" si="1023"/>
        <v>0</v>
      </c>
      <c r="CY583" s="16">
        <f t="shared" si="1023"/>
        <v>0</v>
      </c>
      <c r="CZ583" s="16">
        <f t="shared" si="1023"/>
        <v>0</v>
      </c>
      <c r="DA583" s="16">
        <f t="shared" si="1023"/>
        <v>0</v>
      </c>
      <c r="DB583" s="16">
        <f t="shared" si="1023"/>
        <v>0</v>
      </c>
      <c r="DC583" s="16">
        <f t="shared" si="1023"/>
        <v>0</v>
      </c>
      <c r="DD583" s="238">
        <f t="shared" si="1023"/>
        <v>0</v>
      </c>
      <c r="DE583" s="232">
        <f t="shared" si="1024"/>
        <v>0</v>
      </c>
      <c r="DF583" s="132">
        <f t="shared" si="1024"/>
        <v>0</v>
      </c>
      <c r="DG583" s="132">
        <f t="shared" si="1024"/>
        <v>0</v>
      </c>
      <c r="DH583" s="132">
        <f t="shared" si="1024"/>
        <v>0</v>
      </c>
      <c r="DI583" s="132">
        <f t="shared" si="1024"/>
        <v>0</v>
      </c>
      <c r="DJ583" s="132">
        <f t="shared" si="1024"/>
        <v>0</v>
      </c>
      <c r="DK583" s="132">
        <f t="shared" si="1024"/>
        <v>0</v>
      </c>
      <c r="DL583" s="132">
        <f t="shared" si="1024"/>
        <v>0</v>
      </c>
      <c r="DM583" s="132">
        <f t="shared" si="1024"/>
        <v>0</v>
      </c>
      <c r="DN583" s="233">
        <f t="shared" si="1024"/>
        <v>0</v>
      </c>
      <c r="DO583" s="232">
        <f t="shared" si="950"/>
        <v>0</v>
      </c>
      <c r="DP583" s="132">
        <f t="shared" si="951"/>
        <v>0</v>
      </c>
      <c r="DQ583" s="132">
        <f t="shared" si="952"/>
        <v>0</v>
      </c>
      <c r="DR583" s="132">
        <f t="shared" si="953"/>
        <v>0</v>
      </c>
      <c r="DS583" s="132">
        <f t="shared" si="954"/>
        <v>0</v>
      </c>
      <c r="DT583" s="132">
        <f t="shared" si="955"/>
        <v>0</v>
      </c>
      <c r="DU583" s="132">
        <f t="shared" si="956"/>
        <v>0</v>
      </c>
      <c r="DV583" s="132">
        <f t="shared" si="957"/>
        <v>0</v>
      </c>
      <c r="DW583" s="132">
        <f t="shared" si="958"/>
        <v>0</v>
      </c>
      <c r="DX583" s="233">
        <f t="shared" si="959"/>
        <v>0</v>
      </c>
      <c r="DY583" s="231" t="b">
        <f t="shared" si="996"/>
        <v>0</v>
      </c>
      <c r="DZ583" s="163"/>
      <c r="EA583" s="226" t="str">
        <f t="shared" si="997"/>
        <v/>
      </c>
      <c r="EB583" s="178" t="str">
        <f t="shared" si="998"/>
        <v/>
      </c>
      <c r="EC583" s="178" t="str">
        <f t="shared" si="999"/>
        <v/>
      </c>
      <c r="ED583" s="178" t="str">
        <f t="shared" si="1000"/>
        <v/>
      </c>
      <c r="EE583" s="178" t="str">
        <f t="shared" si="1001"/>
        <v/>
      </c>
      <c r="EF583" s="178" t="str">
        <f t="shared" si="1002"/>
        <v/>
      </c>
      <c r="EG583" s="178" t="str">
        <f t="shared" si="1003"/>
        <v/>
      </c>
      <c r="EH583" s="178" t="str">
        <f t="shared" si="1004"/>
        <v/>
      </c>
      <c r="EI583" s="178" t="str">
        <f t="shared" si="1005"/>
        <v/>
      </c>
      <c r="EJ583" s="227" t="str">
        <f t="shared" si="1006"/>
        <v/>
      </c>
      <c r="EK583" s="230" t="str">
        <f t="shared" si="960"/>
        <v/>
      </c>
      <c r="EL583" s="177" t="str">
        <f t="shared" si="961"/>
        <v/>
      </c>
      <c r="EM583" s="177" t="str">
        <f t="shared" si="962"/>
        <v/>
      </c>
      <c r="EN583" s="177" t="str">
        <f t="shared" si="963"/>
        <v/>
      </c>
      <c r="EO583" s="177" t="str">
        <f t="shared" si="964"/>
        <v/>
      </c>
      <c r="EP583" s="177" t="str">
        <f t="shared" si="965"/>
        <v/>
      </c>
      <c r="EQ583" s="177" t="str">
        <f t="shared" si="966"/>
        <v/>
      </c>
      <c r="ER583" s="177" t="str">
        <f t="shared" si="967"/>
        <v/>
      </c>
      <c r="ES583" s="177" t="str">
        <f t="shared" si="968"/>
        <v/>
      </c>
      <c r="ET583" s="177" t="str">
        <f t="shared" si="969"/>
        <v/>
      </c>
      <c r="EU583" s="229" t="e">
        <f t="shared" si="970"/>
        <v>#VALUE!</v>
      </c>
      <c r="EV583" s="27" t="e">
        <f t="shared" si="971"/>
        <v>#VALUE!</v>
      </c>
      <c r="EW583" s="27" t="e">
        <f t="shared" si="972"/>
        <v>#VALUE!</v>
      </c>
      <c r="EX583" s="28" t="e">
        <f t="shared" si="973"/>
        <v>#VALUE!</v>
      </c>
      <c r="EY583" s="28" t="e">
        <f t="shared" si="974"/>
        <v>#VALUE!</v>
      </c>
      <c r="EZ583" s="28" t="b">
        <f t="shared" si="975"/>
        <v>0</v>
      </c>
      <c r="FA583" s="176" t="str">
        <f t="shared" si="976"/>
        <v/>
      </c>
      <c r="FB583" s="27" t="e" cm="1">
        <f t="array" aca="1" ref="FB583" ca="1">TEXT(RIGHT(10-RIGHT(SUM(INDEX(1*(MID(MID(C583,1,1)*2,ROW(INDIRECT("1:"&amp;LEN(MID(C583,1,1)*2))),1)),,))+MID(C583,2,1)+
SUM(INDEX(1*(MID(MID(C583,3,1)*2,ROW(INDIRECT("1:"&amp;LEN(MID(C583,3,1)*2))),1)),,))+MID(C583,4,1)+
SUM(INDEX(1*(MID(MID(C583,5,1)*2,ROW(INDIRECT("1:"&amp;LEN(MID(C583,5,1)*2))),1)),,))+MID(C583,6,1)+
SUM(INDEX(1*(MID(MID(C583,8,1)*2,ROW(INDIRECT("1:"&amp;LEN(MID(C583,8,1)*2))),1)),,))+MID(C583,9,1)+
SUM(INDEX(1*(MID(MID(C583,10,1)*2,ROW(INDIRECT("1:"&amp;LEN(MID(C583,10,1)*2))),1)),,)),1),1),"0")</f>
        <v>#VALUE!</v>
      </c>
      <c r="FC583" s="27" t="str">
        <f t="shared" si="977"/>
        <v/>
      </c>
      <c r="FD583" s="29" t="b">
        <f t="shared" si="978"/>
        <v>0</v>
      </c>
      <c r="FE583" s="112" t="b">
        <f>IFERROR(MATCH(D583,'Avtal för korttidsarbete'!$G$13:$G$1012,0),TRUE)</f>
        <v>1</v>
      </c>
      <c r="FF583" s="112" t="b">
        <f t="shared" si="1007"/>
        <v>0</v>
      </c>
      <c r="FG583" s="113" t="str" cm="1">
        <f t="array" ref="FG583">IF(FE583=TRUE,"x",INDEX('Avtal för korttidsarbete'!$E$13:$E$1012,$FE583))</f>
        <v>x</v>
      </c>
      <c r="FH583" s="113" t="str" cm="1">
        <f t="array" ref="FH583">IF(FE583=TRUE,"x",INDEX('Avtal för korttidsarbete'!$F$13:$F$1012,$FE583))</f>
        <v>x</v>
      </c>
      <c r="FI583" s="112" t="b">
        <f t="shared" si="1008"/>
        <v>0</v>
      </c>
      <c r="FJ583" s="135">
        <f t="shared" si="1009"/>
        <v>44166</v>
      </c>
      <c r="FK583" s="135">
        <f t="shared" si="1010"/>
        <v>44377</v>
      </c>
      <c r="FL583" s="112" t="b">
        <f t="shared" si="1011"/>
        <v>0</v>
      </c>
      <c r="FM583" s="113">
        <f t="shared" si="1012"/>
        <v>44166</v>
      </c>
      <c r="FN583" s="135">
        <f t="shared" si="1013"/>
        <v>44377</v>
      </c>
      <c r="FO583" s="148" t="b">
        <f>IFERROR(INDEX('Avtal för korttidsarbete'!R:R,MATCH(D583,'Avtal för korttidsarbete'!$G:$G,0)),TRUE)</f>
        <v>1</v>
      </c>
      <c r="FP583" s="135" t="str">
        <f>IF(FO583,"-",INDEX('Avtal för korttidsarbete'!$D:$D,MATCH(D583,'Avtal för korttidsarbete'!$G:$G,0)))</f>
        <v>-</v>
      </c>
      <c r="FQ583" s="113" t="b">
        <f>IFERROR(G583&gt;INDEX(Uppsägningar!E:E,MATCH(C583,Uppsägningar!C:C,0)),FALSE)</f>
        <v>0</v>
      </c>
    </row>
    <row r="584" spans="1:173" x14ac:dyDescent="0.25">
      <c r="A584" s="19">
        <v>568</v>
      </c>
      <c r="B584" s="20"/>
      <c r="C584" s="183"/>
      <c r="D584" s="66"/>
      <c r="E584" s="212">
        <f>IFERROR(INDEX(Admin!$C$7:$C$10,MATCH(FP584,TblNivåValTExt,0)),0)</f>
        <v>0</v>
      </c>
      <c r="F584" s="1"/>
      <c r="G584" s="1"/>
      <c r="H584" s="78"/>
      <c r="I584" s="181"/>
      <c r="J584" s="181"/>
      <c r="K584" s="182"/>
      <c r="L584" s="182"/>
      <c r="M584" s="181"/>
      <c r="N584" s="181"/>
      <c r="O584" s="181"/>
      <c r="P584" s="182"/>
      <c r="Q584" s="182"/>
      <c r="R584" s="181"/>
      <c r="S584" s="181"/>
      <c r="T584" s="181"/>
      <c r="U584" s="182"/>
      <c r="V584" s="182"/>
      <c r="W584" s="181"/>
      <c r="X584" s="181"/>
      <c r="Y584" s="181"/>
      <c r="Z584" s="182"/>
      <c r="AA584" s="182"/>
      <c r="AB584" s="181"/>
      <c r="AC584" s="181"/>
      <c r="AD584" s="181"/>
      <c r="AE584" s="182"/>
      <c r="AF584" s="182"/>
      <c r="AG584" s="181"/>
      <c r="AH584" s="181"/>
      <c r="AI584" s="181"/>
      <c r="AJ584" s="182"/>
      <c r="AK584" s="182"/>
      <c r="AL584" s="181"/>
      <c r="AM584" s="181"/>
      <c r="AN584" s="181"/>
      <c r="AO584" s="182"/>
      <c r="AP584" s="182"/>
      <c r="AQ584" s="181"/>
      <c r="AR584" s="181"/>
      <c r="AS584" s="181"/>
      <c r="AT584" s="182"/>
      <c r="AU584" s="182"/>
      <c r="AV584" s="181"/>
      <c r="AW584" s="181"/>
      <c r="AX584" s="181"/>
      <c r="AY584" s="182"/>
      <c r="AZ584" s="182"/>
      <c r="BA584" s="181"/>
      <c r="BB584" s="181"/>
      <c r="BC584" s="181"/>
      <c r="BD584" s="182"/>
      <c r="BE584" s="182"/>
      <c r="BF584" s="181"/>
      <c r="BG584" s="180">
        <f t="shared" si="979"/>
        <v>0</v>
      </c>
      <c r="BH584" s="116" t="str">
        <f t="shared" si="980"/>
        <v/>
      </c>
      <c r="BI584" s="80" t="b">
        <f t="shared" si="928"/>
        <v>0</v>
      </c>
      <c r="BJ584" s="80" t="str">
        <f t="shared" si="929"/>
        <v/>
      </c>
      <c r="BK584" s="80" t="b">
        <f t="shared" si="981"/>
        <v>0</v>
      </c>
      <c r="BL584" s="13" t="str">
        <f t="shared" si="930"/>
        <v/>
      </c>
      <c r="BM584" s="13" t="b">
        <f t="shared" si="982"/>
        <v>0</v>
      </c>
      <c r="BN584" s="35" t="str">
        <f t="shared" si="931"/>
        <v/>
      </c>
      <c r="BO584" s="13" t="b">
        <f t="shared" si="932"/>
        <v>0</v>
      </c>
      <c r="BP584" s="35" t="str">
        <f t="shared" si="933"/>
        <v/>
      </c>
      <c r="BQ584" s="13" t="b">
        <f t="shared" si="934"/>
        <v>0</v>
      </c>
      <c r="BR584" s="35" t="str">
        <f t="shared" si="935"/>
        <v/>
      </c>
      <c r="BS584" s="35" t="b">
        <f t="shared" si="936"/>
        <v>0</v>
      </c>
      <c r="BT584" s="35" t="str">
        <f t="shared" si="937"/>
        <v/>
      </c>
      <c r="BU584" s="35" t="b">
        <f t="shared" si="938"/>
        <v>0</v>
      </c>
      <c r="BV584" s="35" t="str">
        <f t="shared" si="939"/>
        <v/>
      </c>
      <c r="BW584" s="13" t="b">
        <f t="shared" si="1014"/>
        <v>0</v>
      </c>
      <c r="BX584" s="35" t="str">
        <f t="shared" si="940"/>
        <v/>
      </c>
      <c r="BY584" s="265" t="b">
        <f t="shared" si="983"/>
        <v>0</v>
      </c>
      <c r="BZ584" s="35" t="str">
        <f t="shared" si="941"/>
        <v/>
      </c>
      <c r="CA584" s="265" t="b">
        <f t="shared" si="984"/>
        <v>0</v>
      </c>
      <c r="CB584" s="35" t="str">
        <f t="shared" si="942"/>
        <v/>
      </c>
      <c r="CC584" s="272" t="b">
        <f t="shared" si="985"/>
        <v>0</v>
      </c>
      <c r="CD584" s="35" t="str">
        <f t="shared" si="943"/>
        <v/>
      </c>
      <c r="CE584" s="13" t="b">
        <f t="shared" si="944"/>
        <v>0</v>
      </c>
      <c r="CF584" s="35" t="str">
        <f t="shared" si="945"/>
        <v/>
      </c>
      <c r="CG584" s="179">
        <f t="shared" si="946"/>
        <v>0</v>
      </c>
      <c r="CH584" s="179">
        <f t="shared" si="947"/>
        <v>0</v>
      </c>
      <c r="CI584" s="218">
        <f t="shared" si="986"/>
        <v>0</v>
      </c>
      <c r="CJ584" s="218">
        <f t="shared" si="987"/>
        <v>0</v>
      </c>
      <c r="CK584" s="218">
        <f t="shared" si="988"/>
        <v>0</v>
      </c>
      <c r="CL584" s="218">
        <f t="shared" si="989"/>
        <v>0</v>
      </c>
      <c r="CM584" s="218">
        <f t="shared" si="990"/>
        <v>0</v>
      </c>
      <c r="CN584" s="218">
        <f t="shared" si="991"/>
        <v>0</v>
      </c>
      <c r="CO584" s="218">
        <f t="shared" si="992"/>
        <v>0</v>
      </c>
      <c r="CP584" s="218">
        <f t="shared" si="993"/>
        <v>0</v>
      </c>
      <c r="CQ584" s="218">
        <f t="shared" si="994"/>
        <v>0</v>
      </c>
      <c r="CR584" s="218">
        <f t="shared" si="995"/>
        <v>0</v>
      </c>
      <c r="CS584" s="14">
        <f t="shared" si="948"/>
        <v>0</v>
      </c>
      <c r="CT584" s="236">
        <f t="shared" si="949"/>
        <v>0</v>
      </c>
      <c r="CU584" s="237">
        <f t="shared" si="1023"/>
        <v>0</v>
      </c>
      <c r="CV584" s="16">
        <f t="shared" si="1023"/>
        <v>0</v>
      </c>
      <c r="CW584" s="16">
        <f t="shared" si="1023"/>
        <v>0</v>
      </c>
      <c r="CX584" s="16">
        <f t="shared" si="1023"/>
        <v>0</v>
      </c>
      <c r="CY584" s="16">
        <f t="shared" si="1023"/>
        <v>0</v>
      </c>
      <c r="CZ584" s="16">
        <f t="shared" si="1023"/>
        <v>0</v>
      </c>
      <c r="DA584" s="16">
        <f t="shared" si="1023"/>
        <v>0</v>
      </c>
      <c r="DB584" s="16">
        <f t="shared" si="1023"/>
        <v>0</v>
      </c>
      <c r="DC584" s="16">
        <f t="shared" si="1023"/>
        <v>0</v>
      </c>
      <c r="DD584" s="238">
        <f t="shared" si="1023"/>
        <v>0</v>
      </c>
      <c r="DE584" s="232">
        <f t="shared" si="1024"/>
        <v>0</v>
      </c>
      <c r="DF584" s="132">
        <f t="shared" si="1024"/>
        <v>0</v>
      </c>
      <c r="DG584" s="132">
        <f t="shared" si="1024"/>
        <v>0</v>
      </c>
      <c r="DH584" s="132">
        <f t="shared" si="1024"/>
        <v>0</v>
      </c>
      <c r="DI584" s="132">
        <f t="shared" si="1024"/>
        <v>0</v>
      </c>
      <c r="DJ584" s="132">
        <f t="shared" si="1024"/>
        <v>0</v>
      </c>
      <c r="DK584" s="132">
        <f t="shared" si="1024"/>
        <v>0</v>
      </c>
      <c r="DL584" s="132">
        <f t="shared" si="1024"/>
        <v>0</v>
      </c>
      <c r="DM584" s="132">
        <f t="shared" si="1024"/>
        <v>0</v>
      </c>
      <c r="DN584" s="233">
        <f t="shared" si="1024"/>
        <v>0</v>
      </c>
      <c r="DO584" s="232">
        <f t="shared" si="950"/>
        <v>0</v>
      </c>
      <c r="DP584" s="132">
        <f t="shared" si="951"/>
        <v>0</v>
      </c>
      <c r="DQ584" s="132">
        <f t="shared" si="952"/>
        <v>0</v>
      </c>
      <c r="DR584" s="132">
        <f t="shared" si="953"/>
        <v>0</v>
      </c>
      <c r="DS584" s="132">
        <f t="shared" si="954"/>
        <v>0</v>
      </c>
      <c r="DT584" s="132">
        <f t="shared" si="955"/>
        <v>0</v>
      </c>
      <c r="DU584" s="132">
        <f t="shared" si="956"/>
        <v>0</v>
      </c>
      <c r="DV584" s="132">
        <f t="shared" si="957"/>
        <v>0</v>
      </c>
      <c r="DW584" s="132">
        <f t="shared" si="958"/>
        <v>0</v>
      </c>
      <c r="DX584" s="233">
        <f t="shared" si="959"/>
        <v>0</v>
      </c>
      <c r="DY584" s="231" t="b">
        <f t="shared" si="996"/>
        <v>0</v>
      </c>
      <c r="DZ584" s="163"/>
      <c r="EA584" s="226" t="str">
        <f t="shared" si="997"/>
        <v/>
      </c>
      <c r="EB584" s="178" t="str">
        <f t="shared" si="998"/>
        <v/>
      </c>
      <c r="EC584" s="178" t="str">
        <f t="shared" si="999"/>
        <v/>
      </c>
      <c r="ED584" s="178" t="str">
        <f t="shared" si="1000"/>
        <v/>
      </c>
      <c r="EE584" s="178" t="str">
        <f t="shared" si="1001"/>
        <v/>
      </c>
      <c r="EF584" s="178" t="str">
        <f t="shared" si="1002"/>
        <v/>
      </c>
      <c r="EG584" s="178" t="str">
        <f t="shared" si="1003"/>
        <v/>
      </c>
      <c r="EH584" s="178" t="str">
        <f t="shared" si="1004"/>
        <v/>
      </c>
      <c r="EI584" s="178" t="str">
        <f t="shared" si="1005"/>
        <v/>
      </c>
      <c r="EJ584" s="227" t="str">
        <f t="shared" si="1006"/>
        <v/>
      </c>
      <c r="EK584" s="230" t="str">
        <f t="shared" si="960"/>
        <v/>
      </c>
      <c r="EL584" s="177" t="str">
        <f t="shared" si="961"/>
        <v/>
      </c>
      <c r="EM584" s="177" t="str">
        <f t="shared" si="962"/>
        <v/>
      </c>
      <c r="EN584" s="177" t="str">
        <f t="shared" si="963"/>
        <v/>
      </c>
      <c r="EO584" s="177" t="str">
        <f t="shared" si="964"/>
        <v/>
      </c>
      <c r="EP584" s="177" t="str">
        <f t="shared" si="965"/>
        <v/>
      </c>
      <c r="EQ584" s="177" t="str">
        <f t="shared" si="966"/>
        <v/>
      </c>
      <c r="ER584" s="177" t="str">
        <f t="shared" si="967"/>
        <v/>
      </c>
      <c r="ES584" s="177" t="str">
        <f t="shared" si="968"/>
        <v/>
      </c>
      <c r="ET584" s="177" t="str">
        <f t="shared" si="969"/>
        <v/>
      </c>
      <c r="EU584" s="229" t="e">
        <f t="shared" si="970"/>
        <v>#VALUE!</v>
      </c>
      <c r="EV584" s="27" t="e">
        <f t="shared" si="971"/>
        <v>#VALUE!</v>
      </c>
      <c r="EW584" s="27" t="e">
        <f t="shared" si="972"/>
        <v>#VALUE!</v>
      </c>
      <c r="EX584" s="28" t="e">
        <f t="shared" si="973"/>
        <v>#VALUE!</v>
      </c>
      <c r="EY584" s="28" t="e">
        <f t="shared" si="974"/>
        <v>#VALUE!</v>
      </c>
      <c r="EZ584" s="28" t="b">
        <f t="shared" si="975"/>
        <v>0</v>
      </c>
      <c r="FA584" s="176" t="str">
        <f t="shared" si="976"/>
        <v/>
      </c>
      <c r="FB584" s="27" t="e" cm="1">
        <f t="array" aca="1" ref="FB584" ca="1">TEXT(RIGHT(10-RIGHT(SUM(INDEX(1*(MID(MID(C584,1,1)*2,ROW(INDIRECT("1:"&amp;LEN(MID(C584,1,1)*2))),1)),,))+MID(C584,2,1)+
SUM(INDEX(1*(MID(MID(C584,3,1)*2,ROW(INDIRECT("1:"&amp;LEN(MID(C584,3,1)*2))),1)),,))+MID(C584,4,1)+
SUM(INDEX(1*(MID(MID(C584,5,1)*2,ROW(INDIRECT("1:"&amp;LEN(MID(C584,5,1)*2))),1)),,))+MID(C584,6,1)+
SUM(INDEX(1*(MID(MID(C584,8,1)*2,ROW(INDIRECT("1:"&amp;LEN(MID(C584,8,1)*2))),1)),,))+MID(C584,9,1)+
SUM(INDEX(1*(MID(MID(C584,10,1)*2,ROW(INDIRECT("1:"&amp;LEN(MID(C584,10,1)*2))),1)),,)),1),1),"0")</f>
        <v>#VALUE!</v>
      </c>
      <c r="FC584" s="27" t="str">
        <f t="shared" si="977"/>
        <v/>
      </c>
      <c r="FD584" s="29" t="b">
        <f t="shared" si="978"/>
        <v>0</v>
      </c>
      <c r="FE584" s="112" t="b">
        <f>IFERROR(MATCH(D584,'Avtal för korttidsarbete'!$G$13:$G$1012,0),TRUE)</f>
        <v>1</v>
      </c>
      <c r="FF584" s="112" t="b">
        <f t="shared" si="1007"/>
        <v>0</v>
      </c>
      <c r="FG584" s="113" t="str" cm="1">
        <f t="array" ref="FG584">IF(FE584=TRUE,"x",INDEX('Avtal för korttidsarbete'!$E$13:$E$1012,$FE584))</f>
        <v>x</v>
      </c>
      <c r="FH584" s="113" t="str" cm="1">
        <f t="array" ref="FH584">IF(FE584=TRUE,"x",INDEX('Avtal för korttidsarbete'!$F$13:$F$1012,$FE584))</f>
        <v>x</v>
      </c>
      <c r="FI584" s="112" t="b">
        <f t="shared" si="1008"/>
        <v>0</v>
      </c>
      <c r="FJ584" s="135">
        <f t="shared" si="1009"/>
        <v>44166</v>
      </c>
      <c r="FK584" s="135">
        <f t="shared" si="1010"/>
        <v>44377</v>
      </c>
      <c r="FL584" s="112" t="b">
        <f t="shared" si="1011"/>
        <v>0</v>
      </c>
      <c r="FM584" s="113">
        <f t="shared" si="1012"/>
        <v>44166</v>
      </c>
      <c r="FN584" s="135">
        <f t="shared" si="1013"/>
        <v>44377</v>
      </c>
      <c r="FO584" s="148" t="b">
        <f>IFERROR(INDEX('Avtal för korttidsarbete'!R:R,MATCH(D584,'Avtal för korttidsarbete'!$G:$G,0)),TRUE)</f>
        <v>1</v>
      </c>
      <c r="FP584" s="135" t="str">
        <f>IF(FO584,"-",INDEX('Avtal för korttidsarbete'!$D:$D,MATCH(D584,'Avtal för korttidsarbete'!$G:$G,0)))</f>
        <v>-</v>
      </c>
      <c r="FQ584" s="113" t="b">
        <f>IFERROR(G584&gt;INDEX(Uppsägningar!E:E,MATCH(C584,Uppsägningar!C:C,0)),FALSE)</f>
        <v>0</v>
      </c>
    </row>
    <row r="585" spans="1:173" x14ac:dyDescent="0.25">
      <c r="A585" s="19">
        <v>569</v>
      </c>
      <c r="B585" s="20"/>
      <c r="C585" s="183"/>
      <c r="D585" s="66"/>
      <c r="E585" s="212">
        <f>IFERROR(INDEX(Admin!$C$7:$C$10,MATCH(FP585,TblNivåValTExt,0)),0)</f>
        <v>0</v>
      </c>
      <c r="F585" s="1"/>
      <c r="G585" s="1"/>
      <c r="H585" s="78"/>
      <c r="I585" s="181"/>
      <c r="J585" s="181"/>
      <c r="K585" s="182"/>
      <c r="L585" s="182"/>
      <c r="M585" s="181"/>
      <c r="N585" s="181"/>
      <c r="O585" s="181"/>
      <c r="P585" s="182"/>
      <c r="Q585" s="182"/>
      <c r="R585" s="181"/>
      <c r="S585" s="181"/>
      <c r="T585" s="181"/>
      <c r="U585" s="182"/>
      <c r="V585" s="182"/>
      <c r="W585" s="181"/>
      <c r="X585" s="181"/>
      <c r="Y585" s="181"/>
      <c r="Z585" s="182"/>
      <c r="AA585" s="182"/>
      <c r="AB585" s="181"/>
      <c r="AC585" s="181"/>
      <c r="AD585" s="181"/>
      <c r="AE585" s="182"/>
      <c r="AF585" s="182"/>
      <c r="AG585" s="181"/>
      <c r="AH585" s="181"/>
      <c r="AI585" s="181"/>
      <c r="AJ585" s="182"/>
      <c r="AK585" s="182"/>
      <c r="AL585" s="181"/>
      <c r="AM585" s="181"/>
      <c r="AN585" s="181"/>
      <c r="AO585" s="182"/>
      <c r="AP585" s="182"/>
      <c r="AQ585" s="181"/>
      <c r="AR585" s="181"/>
      <c r="AS585" s="181"/>
      <c r="AT585" s="182"/>
      <c r="AU585" s="182"/>
      <c r="AV585" s="181"/>
      <c r="AW585" s="181"/>
      <c r="AX585" s="181"/>
      <c r="AY585" s="182"/>
      <c r="AZ585" s="182"/>
      <c r="BA585" s="181"/>
      <c r="BB585" s="181"/>
      <c r="BC585" s="181"/>
      <c r="BD585" s="182"/>
      <c r="BE585" s="182"/>
      <c r="BF585" s="181"/>
      <c r="BG585" s="180">
        <f t="shared" si="979"/>
        <v>0</v>
      </c>
      <c r="BH585" s="116" t="str">
        <f t="shared" si="980"/>
        <v/>
      </c>
      <c r="BI585" s="80" t="b">
        <f t="shared" si="928"/>
        <v>0</v>
      </c>
      <c r="BJ585" s="80" t="str">
        <f t="shared" si="929"/>
        <v/>
      </c>
      <c r="BK585" s="80" t="b">
        <f t="shared" si="981"/>
        <v>0</v>
      </c>
      <c r="BL585" s="13" t="str">
        <f t="shared" si="930"/>
        <v/>
      </c>
      <c r="BM585" s="13" t="b">
        <f t="shared" si="982"/>
        <v>0</v>
      </c>
      <c r="BN585" s="35" t="str">
        <f t="shared" si="931"/>
        <v/>
      </c>
      <c r="BO585" s="13" t="b">
        <f t="shared" si="932"/>
        <v>0</v>
      </c>
      <c r="BP585" s="35" t="str">
        <f t="shared" si="933"/>
        <v/>
      </c>
      <c r="BQ585" s="13" t="b">
        <f t="shared" si="934"/>
        <v>0</v>
      </c>
      <c r="BR585" s="35" t="str">
        <f t="shared" si="935"/>
        <v/>
      </c>
      <c r="BS585" s="35" t="b">
        <f t="shared" si="936"/>
        <v>0</v>
      </c>
      <c r="BT585" s="35" t="str">
        <f t="shared" si="937"/>
        <v/>
      </c>
      <c r="BU585" s="35" t="b">
        <f t="shared" si="938"/>
        <v>0</v>
      </c>
      <c r="BV585" s="35" t="str">
        <f t="shared" si="939"/>
        <v/>
      </c>
      <c r="BW585" s="13" t="b">
        <f t="shared" si="1014"/>
        <v>0</v>
      </c>
      <c r="BX585" s="35" t="str">
        <f t="shared" si="940"/>
        <v/>
      </c>
      <c r="BY585" s="265" t="b">
        <f t="shared" si="983"/>
        <v>0</v>
      </c>
      <c r="BZ585" s="35" t="str">
        <f t="shared" si="941"/>
        <v/>
      </c>
      <c r="CA585" s="265" t="b">
        <f t="shared" si="984"/>
        <v>0</v>
      </c>
      <c r="CB585" s="35" t="str">
        <f t="shared" si="942"/>
        <v/>
      </c>
      <c r="CC585" s="272" t="b">
        <f t="shared" si="985"/>
        <v>0</v>
      </c>
      <c r="CD585" s="35" t="str">
        <f t="shared" si="943"/>
        <v/>
      </c>
      <c r="CE585" s="13" t="b">
        <f t="shared" si="944"/>
        <v>0</v>
      </c>
      <c r="CF585" s="35" t="str">
        <f t="shared" si="945"/>
        <v/>
      </c>
      <c r="CG585" s="179">
        <f t="shared" si="946"/>
        <v>0</v>
      </c>
      <c r="CH585" s="179">
        <f t="shared" si="947"/>
        <v>0</v>
      </c>
      <c r="CI585" s="218">
        <f t="shared" si="986"/>
        <v>0</v>
      </c>
      <c r="CJ585" s="218">
        <f t="shared" si="987"/>
        <v>0</v>
      </c>
      <c r="CK585" s="218">
        <f t="shared" si="988"/>
        <v>0</v>
      </c>
      <c r="CL585" s="218">
        <f t="shared" si="989"/>
        <v>0</v>
      </c>
      <c r="CM585" s="218">
        <f t="shared" si="990"/>
        <v>0</v>
      </c>
      <c r="CN585" s="218">
        <f t="shared" si="991"/>
        <v>0</v>
      </c>
      <c r="CO585" s="218">
        <f t="shared" si="992"/>
        <v>0</v>
      </c>
      <c r="CP585" s="218">
        <f t="shared" si="993"/>
        <v>0</v>
      </c>
      <c r="CQ585" s="218">
        <f t="shared" si="994"/>
        <v>0</v>
      </c>
      <c r="CR585" s="218">
        <f t="shared" si="995"/>
        <v>0</v>
      </c>
      <c r="CS585" s="14">
        <f t="shared" si="948"/>
        <v>0</v>
      </c>
      <c r="CT585" s="236">
        <f t="shared" si="949"/>
        <v>0</v>
      </c>
      <c r="CU585" s="237">
        <f t="shared" si="1023"/>
        <v>0</v>
      </c>
      <c r="CV585" s="16">
        <f t="shared" si="1023"/>
        <v>0</v>
      </c>
      <c r="CW585" s="16">
        <f t="shared" si="1023"/>
        <v>0</v>
      </c>
      <c r="CX585" s="16">
        <f t="shared" si="1023"/>
        <v>0</v>
      </c>
      <c r="CY585" s="16">
        <f t="shared" si="1023"/>
        <v>0</v>
      </c>
      <c r="CZ585" s="16">
        <f t="shared" si="1023"/>
        <v>0</v>
      </c>
      <c r="DA585" s="16">
        <f t="shared" si="1023"/>
        <v>0</v>
      </c>
      <c r="DB585" s="16">
        <f t="shared" si="1023"/>
        <v>0</v>
      </c>
      <c r="DC585" s="16">
        <f t="shared" si="1023"/>
        <v>0</v>
      </c>
      <c r="DD585" s="238">
        <f t="shared" si="1023"/>
        <v>0</v>
      </c>
      <c r="DE585" s="232">
        <f t="shared" si="1024"/>
        <v>0</v>
      </c>
      <c r="DF585" s="132">
        <f t="shared" si="1024"/>
        <v>0</v>
      </c>
      <c r="DG585" s="132">
        <f t="shared" si="1024"/>
        <v>0</v>
      </c>
      <c r="DH585" s="132">
        <f t="shared" si="1024"/>
        <v>0</v>
      </c>
      <c r="DI585" s="132">
        <f t="shared" si="1024"/>
        <v>0</v>
      </c>
      <c r="DJ585" s="132">
        <f t="shared" si="1024"/>
        <v>0</v>
      </c>
      <c r="DK585" s="132">
        <f t="shared" si="1024"/>
        <v>0</v>
      </c>
      <c r="DL585" s="132">
        <f t="shared" si="1024"/>
        <v>0</v>
      </c>
      <c r="DM585" s="132">
        <f t="shared" si="1024"/>
        <v>0</v>
      </c>
      <c r="DN585" s="233">
        <f t="shared" si="1024"/>
        <v>0</v>
      </c>
      <c r="DO585" s="232">
        <f t="shared" si="950"/>
        <v>0</v>
      </c>
      <c r="DP585" s="132">
        <f t="shared" si="951"/>
        <v>0</v>
      </c>
      <c r="DQ585" s="132">
        <f t="shared" si="952"/>
        <v>0</v>
      </c>
      <c r="DR585" s="132">
        <f t="shared" si="953"/>
        <v>0</v>
      </c>
      <c r="DS585" s="132">
        <f t="shared" si="954"/>
        <v>0</v>
      </c>
      <c r="DT585" s="132">
        <f t="shared" si="955"/>
        <v>0</v>
      </c>
      <c r="DU585" s="132">
        <f t="shared" si="956"/>
        <v>0</v>
      </c>
      <c r="DV585" s="132">
        <f t="shared" si="957"/>
        <v>0</v>
      </c>
      <c r="DW585" s="132">
        <f t="shared" si="958"/>
        <v>0</v>
      </c>
      <c r="DX585" s="233">
        <f t="shared" si="959"/>
        <v>0</v>
      </c>
      <c r="DY585" s="231" t="b">
        <f t="shared" si="996"/>
        <v>0</v>
      </c>
      <c r="DZ585" s="163"/>
      <c r="EA585" s="226" t="str">
        <f t="shared" si="997"/>
        <v/>
      </c>
      <c r="EB585" s="178" t="str">
        <f t="shared" si="998"/>
        <v/>
      </c>
      <c r="EC585" s="178" t="str">
        <f t="shared" si="999"/>
        <v/>
      </c>
      <c r="ED585" s="178" t="str">
        <f t="shared" si="1000"/>
        <v/>
      </c>
      <c r="EE585" s="178" t="str">
        <f t="shared" si="1001"/>
        <v/>
      </c>
      <c r="EF585" s="178" t="str">
        <f t="shared" si="1002"/>
        <v/>
      </c>
      <c r="EG585" s="178" t="str">
        <f t="shared" si="1003"/>
        <v/>
      </c>
      <c r="EH585" s="178" t="str">
        <f t="shared" si="1004"/>
        <v/>
      </c>
      <c r="EI585" s="178" t="str">
        <f t="shared" si="1005"/>
        <v/>
      </c>
      <c r="EJ585" s="227" t="str">
        <f t="shared" si="1006"/>
        <v/>
      </c>
      <c r="EK585" s="230" t="str">
        <f t="shared" si="960"/>
        <v/>
      </c>
      <c r="EL585" s="177" t="str">
        <f t="shared" si="961"/>
        <v/>
      </c>
      <c r="EM585" s="177" t="str">
        <f t="shared" si="962"/>
        <v/>
      </c>
      <c r="EN585" s="177" t="str">
        <f t="shared" si="963"/>
        <v/>
      </c>
      <c r="EO585" s="177" t="str">
        <f t="shared" si="964"/>
        <v/>
      </c>
      <c r="EP585" s="177" t="str">
        <f t="shared" si="965"/>
        <v/>
      </c>
      <c r="EQ585" s="177" t="str">
        <f t="shared" si="966"/>
        <v/>
      </c>
      <c r="ER585" s="177" t="str">
        <f t="shared" si="967"/>
        <v/>
      </c>
      <c r="ES585" s="177" t="str">
        <f t="shared" si="968"/>
        <v/>
      </c>
      <c r="ET585" s="177" t="str">
        <f t="shared" si="969"/>
        <v/>
      </c>
      <c r="EU585" s="229" t="e">
        <f t="shared" si="970"/>
        <v>#VALUE!</v>
      </c>
      <c r="EV585" s="27" t="e">
        <f t="shared" si="971"/>
        <v>#VALUE!</v>
      </c>
      <c r="EW585" s="27" t="e">
        <f t="shared" si="972"/>
        <v>#VALUE!</v>
      </c>
      <c r="EX585" s="28" t="e">
        <f t="shared" si="973"/>
        <v>#VALUE!</v>
      </c>
      <c r="EY585" s="28" t="e">
        <f t="shared" si="974"/>
        <v>#VALUE!</v>
      </c>
      <c r="EZ585" s="28" t="b">
        <f t="shared" si="975"/>
        <v>0</v>
      </c>
      <c r="FA585" s="176" t="str">
        <f t="shared" si="976"/>
        <v/>
      </c>
      <c r="FB585" s="27" t="e" cm="1">
        <f t="array" aca="1" ref="FB585" ca="1">TEXT(RIGHT(10-RIGHT(SUM(INDEX(1*(MID(MID(C585,1,1)*2,ROW(INDIRECT("1:"&amp;LEN(MID(C585,1,1)*2))),1)),,))+MID(C585,2,1)+
SUM(INDEX(1*(MID(MID(C585,3,1)*2,ROW(INDIRECT("1:"&amp;LEN(MID(C585,3,1)*2))),1)),,))+MID(C585,4,1)+
SUM(INDEX(1*(MID(MID(C585,5,1)*2,ROW(INDIRECT("1:"&amp;LEN(MID(C585,5,1)*2))),1)),,))+MID(C585,6,1)+
SUM(INDEX(1*(MID(MID(C585,8,1)*2,ROW(INDIRECT("1:"&amp;LEN(MID(C585,8,1)*2))),1)),,))+MID(C585,9,1)+
SUM(INDEX(1*(MID(MID(C585,10,1)*2,ROW(INDIRECT("1:"&amp;LEN(MID(C585,10,1)*2))),1)),,)),1),1),"0")</f>
        <v>#VALUE!</v>
      </c>
      <c r="FC585" s="27" t="str">
        <f t="shared" si="977"/>
        <v/>
      </c>
      <c r="FD585" s="29" t="b">
        <f t="shared" si="978"/>
        <v>0</v>
      </c>
      <c r="FE585" s="112" t="b">
        <f>IFERROR(MATCH(D585,'Avtal för korttidsarbete'!$G$13:$G$1012,0),TRUE)</f>
        <v>1</v>
      </c>
      <c r="FF585" s="112" t="b">
        <f t="shared" si="1007"/>
        <v>0</v>
      </c>
      <c r="FG585" s="113" t="str" cm="1">
        <f t="array" ref="FG585">IF(FE585=TRUE,"x",INDEX('Avtal för korttidsarbete'!$E$13:$E$1012,$FE585))</f>
        <v>x</v>
      </c>
      <c r="FH585" s="113" t="str" cm="1">
        <f t="array" ref="FH585">IF(FE585=TRUE,"x",INDEX('Avtal för korttidsarbete'!$F$13:$F$1012,$FE585))</f>
        <v>x</v>
      </c>
      <c r="FI585" s="112" t="b">
        <f t="shared" si="1008"/>
        <v>0</v>
      </c>
      <c r="FJ585" s="135">
        <f t="shared" si="1009"/>
        <v>44166</v>
      </c>
      <c r="FK585" s="135">
        <f t="shared" si="1010"/>
        <v>44377</v>
      </c>
      <c r="FL585" s="112" t="b">
        <f t="shared" si="1011"/>
        <v>0</v>
      </c>
      <c r="FM585" s="113">
        <f t="shared" si="1012"/>
        <v>44166</v>
      </c>
      <c r="FN585" s="135">
        <f t="shared" si="1013"/>
        <v>44377</v>
      </c>
      <c r="FO585" s="148" t="b">
        <f>IFERROR(INDEX('Avtal för korttidsarbete'!R:R,MATCH(D585,'Avtal för korttidsarbete'!$G:$G,0)),TRUE)</f>
        <v>1</v>
      </c>
      <c r="FP585" s="135" t="str">
        <f>IF(FO585,"-",INDEX('Avtal för korttidsarbete'!$D:$D,MATCH(D585,'Avtal för korttidsarbete'!$G:$G,0)))</f>
        <v>-</v>
      </c>
      <c r="FQ585" s="113" t="b">
        <f>IFERROR(G585&gt;INDEX(Uppsägningar!E:E,MATCH(C585,Uppsägningar!C:C,0)),FALSE)</f>
        <v>0</v>
      </c>
    </row>
    <row r="586" spans="1:173" x14ac:dyDescent="0.25">
      <c r="A586" s="19">
        <v>570</v>
      </c>
      <c r="B586" s="20"/>
      <c r="C586" s="183"/>
      <c r="D586" s="66"/>
      <c r="E586" s="212">
        <f>IFERROR(INDEX(Admin!$C$7:$C$10,MATCH(FP586,TblNivåValTExt,0)),0)</f>
        <v>0</v>
      </c>
      <c r="F586" s="1"/>
      <c r="G586" s="1"/>
      <c r="H586" s="78"/>
      <c r="I586" s="181"/>
      <c r="J586" s="181"/>
      <c r="K586" s="182"/>
      <c r="L586" s="182"/>
      <c r="M586" s="181"/>
      <c r="N586" s="181"/>
      <c r="O586" s="181"/>
      <c r="P586" s="182"/>
      <c r="Q586" s="182"/>
      <c r="R586" s="181"/>
      <c r="S586" s="181"/>
      <c r="T586" s="181"/>
      <c r="U586" s="182"/>
      <c r="V586" s="182"/>
      <c r="W586" s="181"/>
      <c r="X586" s="181"/>
      <c r="Y586" s="181"/>
      <c r="Z586" s="182"/>
      <c r="AA586" s="182"/>
      <c r="AB586" s="181"/>
      <c r="AC586" s="181"/>
      <c r="AD586" s="181"/>
      <c r="AE586" s="182"/>
      <c r="AF586" s="182"/>
      <c r="AG586" s="181"/>
      <c r="AH586" s="181"/>
      <c r="AI586" s="181"/>
      <c r="AJ586" s="182"/>
      <c r="AK586" s="182"/>
      <c r="AL586" s="181"/>
      <c r="AM586" s="181"/>
      <c r="AN586" s="181"/>
      <c r="AO586" s="182"/>
      <c r="AP586" s="182"/>
      <c r="AQ586" s="181"/>
      <c r="AR586" s="181"/>
      <c r="AS586" s="181"/>
      <c r="AT586" s="182"/>
      <c r="AU586" s="182"/>
      <c r="AV586" s="181"/>
      <c r="AW586" s="181"/>
      <c r="AX586" s="181"/>
      <c r="AY586" s="182"/>
      <c r="AZ586" s="182"/>
      <c r="BA586" s="181"/>
      <c r="BB586" s="181"/>
      <c r="BC586" s="181"/>
      <c r="BD586" s="182"/>
      <c r="BE586" s="182"/>
      <c r="BF586" s="181"/>
      <c r="BG586" s="180">
        <f t="shared" si="979"/>
        <v>0</v>
      </c>
      <c r="BH586" s="116" t="str">
        <f t="shared" si="980"/>
        <v/>
      </c>
      <c r="BI586" s="80" t="b">
        <f t="shared" si="928"/>
        <v>0</v>
      </c>
      <c r="BJ586" s="80" t="str">
        <f t="shared" si="929"/>
        <v/>
      </c>
      <c r="BK586" s="80" t="b">
        <f t="shared" si="981"/>
        <v>0</v>
      </c>
      <c r="BL586" s="13" t="str">
        <f t="shared" si="930"/>
        <v/>
      </c>
      <c r="BM586" s="13" t="b">
        <f t="shared" si="982"/>
        <v>0</v>
      </c>
      <c r="BN586" s="35" t="str">
        <f t="shared" si="931"/>
        <v/>
      </c>
      <c r="BO586" s="13" t="b">
        <f t="shared" si="932"/>
        <v>0</v>
      </c>
      <c r="BP586" s="35" t="str">
        <f t="shared" si="933"/>
        <v/>
      </c>
      <c r="BQ586" s="13" t="b">
        <f t="shared" si="934"/>
        <v>0</v>
      </c>
      <c r="BR586" s="35" t="str">
        <f t="shared" si="935"/>
        <v/>
      </c>
      <c r="BS586" s="35" t="b">
        <f t="shared" si="936"/>
        <v>0</v>
      </c>
      <c r="BT586" s="35" t="str">
        <f t="shared" si="937"/>
        <v/>
      </c>
      <c r="BU586" s="35" t="b">
        <f t="shared" si="938"/>
        <v>0</v>
      </c>
      <c r="BV586" s="35" t="str">
        <f t="shared" si="939"/>
        <v/>
      </c>
      <c r="BW586" s="13" t="b">
        <f t="shared" si="1014"/>
        <v>0</v>
      </c>
      <c r="BX586" s="35" t="str">
        <f t="shared" si="940"/>
        <v/>
      </c>
      <c r="BY586" s="265" t="b">
        <f t="shared" si="983"/>
        <v>0</v>
      </c>
      <c r="BZ586" s="35" t="str">
        <f t="shared" si="941"/>
        <v/>
      </c>
      <c r="CA586" s="265" t="b">
        <f t="shared" si="984"/>
        <v>0</v>
      </c>
      <c r="CB586" s="35" t="str">
        <f t="shared" si="942"/>
        <v/>
      </c>
      <c r="CC586" s="272" t="b">
        <f t="shared" si="985"/>
        <v>0</v>
      </c>
      <c r="CD586" s="35" t="str">
        <f t="shared" si="943"/>
        <v/>
      </c>
      <c r="CE586" s="13" t="b">
        <f t="shared" si="944"/>
        <v>0</v>
      </c>
      <c r="CF586" s="35" t="str">
        <f t="shared" si="945"/>
        <v/>
      </c>
      <c r="CG586" s="179">
        <f t="shared" si="946"/>
        <v>0</v>
      </c>
      <c r="CH586" s="179">
        <f t="shared" si="947"/>
        <v>0</v>
      </c>
      <c r="CI586" s="218">
        <f t="shared" si="986"/>
        <v>0</v>
      </c>
      <c r="CJ586" s="218">
        <f t="shared" si="987"/>
        <v>0</v>
      </c>
      <c r="CK586" s="218">
        <f t="shared" si="988"/>
        <v>0</v>
      </c>
      <c r="CL586" s="218">
        <f t="shared" si="989"/>
        <v>0</v>
      </c>
      <c r="CM586" s="218">
        <f t="shared" si="990"/>
        <v>0</v>
      </c>
      <c r="CN586" s="218">
        <f t="shared" si="991"/>
        <v>0</v>
      </c>
      <c r="CO586" s="218">
        <f t="shared" si="992"/>
        <v>0</v>
      </c>
      <c r="CP586" s="218">
        <f t="shared" si="993"/>
        <v>0</v>
      </c>
      <c r="CQ586" s="218">
        <f t="shared" si="994"/>
        <v>0</v>
      </c>
      <c r="CR586" s="218">
        <f t="shared" si="995"/>
        <v>0</v>
      </c>
      <c r="CS586" s="14">
        <f t="shared" si="948"/>
        <v>0</v>
      </c>
      <c r="CT586" s="236">
        <f t="shared" si="949"/>
        <v>0</v>
      </c>
      <c r="CU586" s="237">
        <f t="shared" si="1023"/>
        <v>0</v>
      </c>
      <c r="CV586" s="16">
        <f t="shared" si="1023"/>
        <v>0</v>
      </c>
      <c r="CW586" s="16">
        <f t="shared" si="1023"/>
        <v>0</v>
      </c>
      <c r="CX586" s="16">
        <f t="shared" si="1023"/>
        <v>0</v>
      </c>
      <c r="CY586" s="16">
        <f t="shared" si="1023"/>
        <v>0</v>
      </c>
      <c r="CZ586" s="16">
        <f t="shared" si="1023"/>
        <v>0</v>
      </c>
      <c r="DA586" s="16">
        <f t="shared" si="1023"/>
        <v>0</v>
      </c>
      <c r="DB586" s="16">
        <f t="shared" si="1023"/>
        <v>0</v>
      </c>
      <c r="DC586" s="16">
        <f t="shared" si="1023"/>
        <v>0</v>
      </c>
      <c r="DD586" s="238">
        <f t="shared" si="1023"/>
        <v>0</v>
      </c>
      <c r="DE586" s="232">
        <f t="shared" si="1024"/>
        <v>0</v>
      </c>
      <c r="DF586" s="132">
        <f t="shared" si="1024"/>
        <v>0</v>
      </c>
      <c r="DG586" s="132">
        <f t="shared" si="1024"/>
        <v>0</v>
      </c>
      <c r="DH586" s="132">
        <f t="shared" si="1024"/>
        <v>0</v>
      </c>
      <c r="DI586" s="132">
        <f t="shared" si="1024"/>
        <v>0</v>
      </c>
      <c r="DJ586" s="132">
        <f t="shared" si="1024"/>
        <v>0</v>
      </c>
      <c r="DK586" s="132">
        <f t="shared" si="1024"/>
        <v>0</v>
      </c>
      <c r="DL586" s="132">
        <f t="shared" si="1024"/>
        <v>0</v>
      </c>
      <c r="DM586" s="132">
        <f t="shared" si="1024"/>
        <v>0</v>
      </c>
      <c r="DN586" s="233">
        <f t="shared" si="1024"/>
        <v>0</v>
      </c>
      <c r="DO586" s="232">
        <f t="shared" si="950"/>
        <v>0</v>
      </c>
      <c r="DP586" s="132">
        <f t="shared" si="951"/>
        <v>0</v>
      </c>
      <c r="DQ586" s="132">
        <f t="shared" si="952"/>
        <v>0</v>
      </c>
      <c r="DR586" s="132">
        <f t="shared" si="953"/>
        <v>0</v>
      </c>
      <c r="DS586" s="132">
        <f t="shared" si="954"/>
        <v>0</v>
      </c>
      <c r="DT586" s="132">
        <f t="shared" si="955"/>
        <v>0</v>
      </c>
      <c r="DU586" s="132">
        <f t="shared" si="956"/>
        <v>0</v>
      </c>
      <c r="DV586" s="132">
        <f t="shared" si="957"/>
        <v>0</v>
      </c>
      <c r="DW586" s="132">
        <f t="shared" si="958"/>
        <v>0</v>
      </c>
      <c r="DX586" s="233">
        <f t="shared" si="959"/>
        <v>0</v>
      </c>
      <c r="DY586" s="231" t="b">
        <f t="shared" si="996"/>
        <v>0</v>
      </c>
      <c r="DZ586" s="163"/>
      <c r="EA586" s="226" t="str">
        <f t="shared" si="997"/>
        <v/>
      </c>
      <c r="EB586" s="178" t="str">
        <f t="shared" si="998"/>
        <v/>
      </c>
      <c r="EC586" s="178" t="str">
        <f t="shared" si="999"/>
        <v/>
      </c>
      <c r="ED586" s="178" t="str">
        <f t="shared" si="1000"/>
        <v/>
      </c>
      <c r="EE586" s="178" t="str">
        <f t="shared" si="1001"/>
        <v/>
      </c>
      <c r="EF586" s="178" t="str">
        <f t="shared" si="1002"/>
        <v/>
      </c>
      <c r="EG586" s="178" t="str">
        <f t="shared" si="1003"/>
        <v/>
      </c>
      <c r="EH586" s="178" t="str">
        <f t="shared" si="1004"/>
        <v/>
      </c>
      <c r="EI586" s="178" t="str">
        <f t="shared" si="1005"/>
        <v/>
      </c>
      <c r="EJ586" s="227" t="str">
        <f t="shared" si="1006"/>
        <v/>
      </c>
      <c r="EK586" s="230" t="str">
        <f t="shared" si="960"/>
        <v/>
      </c>
      <c r="EL586" s="177" t="str">
        <f t="shared" si="961"/>
        <v/>
      </c>
      <c r="EM586" s="177" t="str">
        <f t="shared" si="962"/>
        <v/>
      </c>
      <c r="EN586" s="177" t="str">
        <f t="shared" si="963"/>
        <v/>
      </c>
      <c r="EO586" s="177" t="str">
        <f t="shared" si="964"/>
        <v/>
      </c>
      <c r="EP586" s="177" t="str">
        <f t="shared" si="965"/>
        <v/>
      </c>
      <c r="EQ586" s="177" t="str">
        <f t="shared" si="966"/>
        <v/>
      </c>
      <c r="ER586" s="177" t="str">
        <f t="shared" si="967"/>
        <v/>
      </c>
      <c r="ES586" s="177" t="str">
        <f t="shared" si="968"/>
        <v/>
      </c>
      <c r="ET586" s="177" t="str">
        <f t="shared" si="969"/>
        <v/>
      </c>
      <c r="EU586" s="229" t="e">
        <f t="shared" si="970"/>
        <v>#VALUE!</v>
      </c>
      <c r="EV586" s="27" t="e">
        <f t="shared" si="971"/>
        <v>#VALUE!</v>
      </c>
      <c r="EW586" s="27" t="e">
        <f t="shared" si="972"/>
        <v>#VALUE!</v>
      </c>
      <c r="EX586" s="28" t="e">
        <f t="shared" si="973"/>
        <v>#VALUE!</v>
      </c>
      <c r="EY586" s="28" t="e">
        <f t="shared" si="974"/>
        <v>#VALUE!</v>
      </c>
      <c r="EZ586" s="28" t="b">
        <f t="shared" si="975"/>
        <v>0</v>
      </c>
      <c r="FA586" s="176" t="str">
        <f t="shared" si="976"/>
        <v/>
      </c>
      <c r="FB586" s="27" t="e" cm="1">
        <f t="array" aca="1" ref="FB586" ca="1">TEXT(RIGHT(10-RIGHT(SUM(INDEX(1*(MID(MID(C586,1,1)*2,ROW(INDIRECT("1:"&amp;LEN(MID(C586,1,1)*2))),1)),,))+MID(C586,2,1)+
SUM(INDEX(1*(MID(MID(C586,3,1)*2,ROW(INDIRECT("1:"&amp;LEN(MID(C586,3,1)*2))),1)),,))+MID(C586,4,1)+
SUM(INDEX(1*(MID(MID(C586,5,1)*2,ROW(INDIRECT("1:"&amp;LEN(MID(C586,5,1)*2))),1)),,))+MID(C586,6,1)+
SUM(INDEX(1*(MID(MID(C586,8,1)*2,ROW(INDIRECT("1:"&amp;LEN(MID(C586,8,1)*2))),1)),,))+MID(C586,9,1)+
SUM(INDEX(1*(MID(MID(C586,10,1)*2,ROW(INDIRECT("1:"&amp;LEN(MID(C586,10,1)*2))),1)),,)),1),1),"0")</f>
        <v>#VALUE!</v>
      </c>
      <c r="FC586" s="27" t="str">
        <f t="shared" si="977"/>
        <v/>
      </c>
      <c r="FD586" s="29" t="b">
        <f t="shared" si="978"/>
        <v>0</v>
      </c>
      <c r="FE586" s="112" t="b">
        <f>IFERROR(MATCH(D586,'Avtal för korttidsarbete'!$G$13:$G$1012,0),TRUE)</f>
        <v>1</v>
      </c>
      <c r="FF586" s="112" t="b">
        <f t="shared" si="1007"/>
        <v>0</v>
      </c>
      <c r="FG586" s="113" t="str" cm="1">
        <f t="array" ref="FG586">IF(FE586=TRUE,"x",INDEX('Avtal för korttidsarbete'!$E$13:$E$1012,$FE586))</f>
        <v>x</v>
      </c>
      <c r="FH586" s="113" t="str" cm="1">
        <f t="array" ref="FH586">IF(FE586=TRUE,"x",INDEX('Avtal för korttidsarbete'!$F$13:$F$1012,$FE586))</f>
        <v>x</v>
      </c>
      <c r="FI586" s="112" t="b">
        <f t="shared" si="1008"/>
        <v>0</v>
      </c>
      <c r="FJ586" s="135">
        <f t="shared" si="1009"/>
        <v>44166</v>
      </c>
      <c r="FK586" s="135">
        <f t="shared" si="1010"/>
        <v>44377</v>
      </c>
      <c r="FL586" s="112" t="b">
        <f t="shared" si="1011"/>
        <v>0</v>
      </c>
      <c r="FM586" s="113">
        <f t="shared" si="1012"/>
        <v>44166</v>
      </c>
      <c r="FN586" s="135">
        <f t="shared" si="1013"/>
        <v>44377</v>
      </c>
      <c r="FO586" s="148" t="b">
        <f>IFERROR(INDEX('Avtal för korttidsarbete'!R:R,MATCH(D586,'Avtal för korttidsarbete'!$G:$G,0)),TRUE)</f>
        <v>1</v>
      </c>
      <c r="FP586" s="135" t="str">
        <f>IF(FO586,"-",INDEX('Avtal för korttidsarbete'!$D:$D,MATCH(D586,'Avtal för korttidsarbete'!$G:$G,0)))</f>
        <v>-</v>
      </c>
      <c r="FQ586" s="113" t="b">
        <f>IFERROR(G586&gt;INDEX(Uppsägningar!E:E,MATCH(C586,Uppsägningar!C:C,0)),FALSE)</f>
        <v>0</v>
      </c>
    </row>
    <row r="587" spans="1:173" x14ac:dyDescent="0.25">
      <c r="A587" s="19">
        <v>571</v>
      </c>
      <c r="B587" s="20"/>
      <c r="C587" s="183"/>
      <c r="D587" s="66"/>
      <c r="E587" s="212">
        <f>IFERROR(INDEX(Admin!$C$7:$C$10,MATCH(FP587,TblNivåValTExt,0)),0)</f>
        <v>0</v>
      </c>
      <c r="F587" s="1"/>
      <c r="G587" s="1"/>
      <c r="H587" s="78"/>
      <c r="I587" s="181"/>
      <c r="J587" s="181"/>
      <c r="K587" s="182"/>
      <c r="L587" s="182"/>
      <c r="M587" s="181"/>
      <c r="N587" s="181"/>
      <c r="O587" s="181"/>
      <c r="P587" s="182"/>
      <c r="Q587" s="182"/>
      <c r="R587" s="181"/>
      <c r="S587" s="181"/>
      <c r="T587" s="181"/>
      <c r="U587" s="182"/>
      <c r="V587" s="182"/>
      <c r="W587" s="181"/>
      <c r="X587" s="181"/>
      <c r="Y587" s="181"/>
      <c r="Z587" s="182"/>
      <c r="AA587" s="182"/>
      <c r="AB587" s="181"/>
      <c r="AC587" s="181"/>
      <c r="AD587" s="181"/>
      <c r="AE587" s="182"/>
      <c r="AF587" s="182"/>
      <c r="AG587" s="181"/>
      <c r="AH587" s="181"/>
      <c r="AI587" s="181"/>
      <c r="AJ587" s="182"/>
      <c r="AK587" s="182"/>
      <c r="AL587" s="181"/>
      <c r="AM587" s="181"/>
      <c r="AN587" s="181"/>
      <c r="AO587" s="182"/>
      <c r="AP587" s="182"/>
      <c r="AQ587" s="181"/>
      <c r="AR587" s="181"/>
      <c r="AS587" s="181"/>
      <c r="AT587" s="182"/>
      <c r="AU587" s="182"/>
      <c r="AV587" s="181"/>
      <c r="AW587" s="181"/>
      <c r="AX587" s="181"/>
      <c r="AY587" s="182"/>
      <c r="AZ587" s="182"/>
      <c r="BA587" s="181"/>
      <c r="BB587" s="181"/>
      <c r="BC587" s="181"/>
      <c r="BD587" s="182"/>
      <c r="BE587" s="182"/>
      <c r="BF587" s="181"/>
      <c r="BG587" s="180">
        <f t="shared" si="979"/>
        <v>0</v>
      </c>
      <c r="BH587" s="116" t="str">
        <f t="shared" si="980"/>
        <v/>
      </c>
      <c r="BI587" s="80" t="b">
        <f t="shared" si="928"/>
        <v>0</v>
      </c>
      <c r="BJ587" s="80" t="str">
        <f t="shared" si="929"/>
        <v/>
      </c>
      <c r="BK587" s="80" t="b">
        <f t="shared" si="981"/>
        <v>0</v>
      </c>
      <c r="BL587" s="13" t="str">
        <f t="shared" si="930"/>
        <v/>
      </c>
      <c r="BM587" s="13" t="b">
        <f t="shared" si="982"/>
        <v>0</v>
      </c>
      <c r="BN587" s="35" t="str">
        <f t="shared" si="931"/>
        <v/>
      </c>
      <c r="BO587" s="13" t="b">
        <f t="shared" si="932"/>
        <v>0</v>
      </c>
      <c r="BP587" s="35" t="str">
        <f t="shared" si="933"/>
        <v/>
      </c>
      <c r="BQ587" s="13" t="b">
        <f t="shared" si="934"/>
        <v>0</v>
      </c>
      <c r="BR587" s="35" t="str">
        <f t="shared" si="935"/>
        <v/>
      </c>
      <c r="BS587" s="35" t="b">
        <f t="shared" si="936"/>
        <v>0</v>
      </c>
      <c r="BT587" s="35" t="str">
        <f t="shared" si="937"/>
        <v/>
      </c>
      <c r="BU587" s="35" t="b">
        <f t="shared" si="938"/>
        <v>0</v>
      </c>
      <c r="BV587" s="35" t="str">
        <f t="shared" si="939"/>
        <v/>
      </c>
      <c r="BW587" s="13" t="b">
        <f t="shared" si="1014"/>
        <v>0</v>
      </c>
      <c r="BX587" s="35" t="str">
        <f t="shared" si="940"/>
        <v/>
      </c>
      <c r="BY587" s="265" t="b">
        <f t="shared" si="983"/>
        <v>0</v>
      </c>
      <c r="BZ587" s="35" t="str">
        <f t="shared" si="941"/>
        <v/>
      </c>
      <c r="CA587" s="265" t="b">
        <f t="shared" si="984"/>
        <v>0</v>
      </c>
      <c r="CB587" s="35" t="str">
        <f t="shared" si="942"/>
        <v/>
      </c>
      <c r="CC587" s="272" t="b">
        <f t="shared" si="985"/>
        <v>0</v>
      </c>
      <c r="CD587" s="35" t="str">
        <f t="shared" si="943"/>
        <v/>
      </c>
      <c r="CE587" s="13" t="b">
        <f t="shared" si="944"/>
        <v>0</v>
      </c>
      <c r="CF587" s="35" t="str">
        <f t="shared" si="945"/>
        <v/>
      </c>
      <c r="CG587" s="179">
        <f t="shared" si="946"/>
        <v>0</v>
      </c>
      <c r="CH587" s="179">
        <f t="shared" si="947"/>
        <v>0</v>
      </c>
      <c r="CI587" s="218">
        <f t="shared" si="986"/>
        <v>0</v>
      </c>
      <c r="CJ587" s="218">
        <f t="shared" si="987"/>
        <v>0</v>
      </c>
      <c r="CK587" s="218">
        <f t="shared" si="988"/>
        <v>0</v>
      </c>
      <c r="CL587" s="218">
        <f t="shared" si="989"/>
        <v>0</v>
      </c>
      <c r="CM587" s="218">
        <f t="shared" si="990"/>
        <v>0</v>
      </c>
      <c r="CN587" s="218">
        <f t="shared" si="991"/>
        <v>0</v>
      </c>
      <c r="CO587" s="218">
        <f t="shared" si="992"/>
        <v>0</v>
      </c>
      <c r="CP587" s="218">
        <f t="shared" si="993"/>
        <v>0</v>
      </c>
      <c r="CQ587" s="218">
        <f t="shared" si="994"/>
        <v>0</v>
      </c>
      <c r="CR587" s="218">
        <f t="shared" si="995"/>
        <v>0</v>
      </c>
      <c r="CS587" s="14">
        <f t="shared" si="948"/>
        <v>0</v>
      </c>
      <c r="CT587" s="236">
        <f t="shared" si="949"/>
        <v>0</v>
      </c>
      <c r="CU587" s="237">
        <f t="shared" ref="CU587:DD596" si="1025">IF(AND($CS587,$CT587,CU$12),MAX(0,MIN(CU$10,$CT587)-MAX(CU$9,$CS587)+1),0)</f>
        <v>0</v>
      </c>
      <c r="CV587" s="16">
        <f t="shared" si="1025"/>
        <v>0</v>
      </c>
      <c r="CW587" s="16">
        <f t="shared" si="1025"/>
        <v>0</v>
      </c>
      <c r="CX587" s="16">
        <f t="shared" si="1025"/>
        <v>0</v>
      </c>
      <c r="CY587" s="16">
        <f t="shared" si="1025"/>
        <v>0</v>
      </c>
      <c r="CZ587" s="16">
        <f t="shared" si="1025"/>
        <v>0</v>
      </c>
      <c r="DA587" s="16">
        <f t="shared" si="1025"/>
        <v>0</v>
      </c>
      <c r="DB587" s="16">
        <f t="shared" si="1025"/>
        <v>0</v>
      </c>
      <c r="DC587" s="16">
        <f t="shared" si="1025"/>
        <v>0</v>
      </c>
      <c r="DD587" s="238">
        <f t="shared" si="1025"/>
        <v>0</v>
      </c>
      <c r="DE587" s="232">
        <f t="shared" ref="DE587:DN596" si="1026">IF($H587&lt;=0,0,MAX(0,MIN($H587,$DE$11)))</f>
        <v>0</v>
      </c>
      <c r="DF587" s="132">
        <f t="shared" si="1026"/>
        <v>0</v>
      </c>
      <c r="DG587" s="132">
        <f t="shared" si="1026"/>
        <v>0</v>
      </c>
      <c r="DH587" s="132">
        <f t="shared" si="1026"/>
        <v>0</v>
      </c>
      <c r="DI587" s="132">
        <f t="shared" si="1026"/>
        <v>0</v>
      </c>
      <c r="DJ587" s="132">
        <f t="shared" si="1026"/>
        <v>0</v>
      </c>
      <c r="DK587" s="132">
        <f t="shared" si="1026"/>
        <v>0</v>
      </c>
      <c r="DL587" s="132">
        <f t="shared" si="1026"/>
        <v>0</v>
      </c>
      <c r="DM587" s="132">
        <f t="shared" si="1026"/>
        <v>0</v>
      </c>
      <c r="DN587" s="233">
        <f t="shared" si="1026"/>
        <v>0</v>
      </c>
      <c r="DO587" s="232">
        <f t="shared" si="950"/>
        <v>0</v>
      </c>
      <c r="DP587" s="132">
        <f t="shared" si="951"/>
        <v>0</v>
      </c>
      <c r="DQ587" s="132">
        <f t="shared" si="952"/>
        <v>0</v>
      </c>
      <c r="DR587" s="132">
        <f t="shared" si="953"/>
        <v>0</v>
      </c>
      <c r="DS587" s="132">
        <f t="shared" si="954"/>
        <v>0</v>
      </c>
      <c r="DT587" s="132">
        <f t="shared" si="955"/>
        <v>0</v>
      </c>
      <c r="DU587" s="132">
        <f t="shared" si="956"/>
        <v>0</v>
      </c>
      <c r="DV587" s="132">
        <f t="shared" si="957"/>
        <v>0</v>
      </c>
      <c r="DW587" s="132">
        <f t="shared" si="958"/>
        <v>0</v>
      </c>
      <c r="DX587" s="233">
        <f t="shared" si="959"/>
        <v>0</v>
      </c>
      <c r="DY587" s="231" t="b">
        <f t="shared" si="996"/>
        <v>0</v>
      </c>
      <c r="DZ587" s="163"/>
      <c r="EA587" s="226" t="str">
        <f t="shared" si="997"/>
        <v/>
      </c>
      <c r="EB587" s="178" t="str">
        <f t="shared" si="998"/>
        <v/>
      </c>
      <c r="EC587" s="178" t="str">
        <f t="shared" si="999"/>
        <v/>
      </c>
      <c r="ED587" s="178" t="str">
        <f t="shared" si="1000"/>
        <v/>
      </c>
      <c r="EE587" s="178" t="str">
        <f t="shared" si="1001"/>
        <v/>
      </c>
      <c r="EF587" s="178" t="str">
        <f t="shared" si="1002"/>
        <v/>
      </c>
      <c r="EG587" s="178" t="str">
        <f t="shared" si="1003"/>
        <v/>
      </c>
      <c r="EH587" s="178" t="str">
        <f t="shared" si="1004"/>
        <v/>
      </c>
      <c r="EI587" s="178" t="str">
        <f t="shared" si="1005"/>
        <v/>
      </c>
      <c r="EJ587" s="227" t="str">
        <f t="shared" si="1006"/>
        <v/>
      </c>
      <c r="EK587" s="230" t="str">
        <f t="shared" si="960"/>
        <v/>
      </c>
      <c r="EL587" s="177" t="str">
        <f t="shared" si="961"/>
        <v/>
      </c>
      <c r="EM587" s="177" t="str">
        <f t="shared" si="962"/>
        <v/>
      </c>
      <c r="EN587" s="177" t="str">
        <f t="shared" si="963"/>
        <v/>
      </c>
      <c r="EO587" s="177" t="str">
        <f t="shared" si="964"/>
        <v/>
      </c>
      <c r="EP587" s="177" t="str">
        <f t="shared" si="965"/>
        <v/>
      </c>
      <c r="EQ587" s="177" t="str">
        <f t="shared" si="966"/>
        <v/>
      </c>
      <c r="ER587" s="177" t="str">
        <f t="shared" si="967"/>
        <v/>
      </c>
      <c r="ES587" s="177" t="str">
        <f t="shared" si="968"/>
        <v/>
      </c>
      <c r="ET587" s="177" t="str">
        <f t="shared" si="969"/>
        <v/>
      </c>
      <c r="EU587" s="229" t="e">
        <f t="shared" si="970"/>
        <v>#VALUE!</v>
      </c>
      <c r="EV587" s="27" t="e">
        <f t="shared" si="971"/>
        <v>#VALUE!</v>
      </c>
      <c r="EW587" s="27" t="e">
        <f t="shared" si="972"/>
        <v>#VALUE!</v>
      </c>
      <c r="EX587" s="28" t="e">
        <f t="shared" si="973"/>
        <v>#VALUE!</v>
      </c>
      <c r="EY587" s="28" t="e">
        <f t="shared" si="974"/>
        <v>#VALUE!</v>
      </c>
      <c r="EZ587" s="28" t="b">
        <f t="shared" si="975"/>
        <v>0</v>
      </c>
      <c r="FA587" s="176" t="str">
        <f t="shared" si="976"/>
        <v/>
      </c>
      <c r="FB587" s="27" t="e" cm="1">
        <f t="array" aca="1" ref="FB587" ca="1">TEXT(RIGHT(10-RIGHT(SUM(INDEX(1*(MID(MID(C587,1,1)*2,ROW(INDIRECT("1:"&amp;LEN(MID(C587,1,1)*2))),1)),,))+MID(C587,2,1)+
SUM(INDEX(1*(MID(MID(C587,3,1)*2,ROW(INDIRECT("1:"&amp;LEN(MID(C587,3,1)*2))),1)),,))+MID(C587,4,1)+
SUM(INDEX(1*(MID(MID(C587,5,1)*2,ROW(INDIRECT("1:"&amp;LEN(MID(C587,5,1)*2))),1)),,))+MID(C587,6,1)+
SUM(INDEX(1*(MID(MID(C587,8,1)*2,ROW(INDIRECT("1:"&amp;LEN(MID(C587,8,1)*2))),1)),,))+MID(C587,9,1)+
SUM(INDEX(1*(MID(MID(C587,10,1)*2,ROW(INDIRECT("1:"&amp;LEN(MID(C587,10,1)*2))),1)),,)),1),1),"0")</f>
        <v>#VALUE!</v>
      </c>
      <c r="FC587" s="27" t="str">
        <f t="shared" si="977"/>
        <v/>
      </c>
      <c r="FD587" s="29" t="b">
        <f t="shared" si="978"/>
        <v>0</v>
      </c>
      <c r="FE587" s="112" t="b">
        <f>IFERROR(MATCH(D587,'Avtal för korttidsarbete'!$G$13:$G$1012,0),TRUE)</f>
        <v>1</v>
      </c>
      <c r="FF587" s="112" t="b">
        <f t="shared" si="1007"/>
        <v>0</v>
      </c>
      <c r="FG587" s="113" t="str" cm="1">
        <f t="array" ref="FG587">IF(FE587=TRUE,"x",INDEX('Avtal för korttidsarbete'!$E$13:$E$1012,$FE587))</f>
        <v>x</v>
      </c>
      <c r="FH587" s="113" t="str" cm="1">
        <f t="array" ref="FH587">IF(FE587=TRUE,"x",INDEX('Avtal för korttidsarbete'!$F$13:$F$1012,$FE587))</f>
        <v>x</v>
      </c>
      <c r="FI587" s="112" t="b">
        <f t="shared" si="1008"/>
        <v>0</v>
      </c>
      <c r="FJ587" s="135">
        <f t="shared" si="1009"/>
        <v>44166</v>
      </c>
      <c r="FK587" s="135">
        <f t="shared" si="1010"/>
        <v>44377</v>
      </c>
      <c r="FL587" s="112" t="b">
        <f t="shared" si="1011"/>
        <v>0</v>
      </c>
      <c r="FM587" s="113">
        <f t="shared" si="1012"/>
        <v>44166</v>
      </c>
      <c r="FN587" s="135">
        <f t="shared" si="1013"/>
        <v>44377</v>
      </c>
      <c r="FO587" s="148" t="b">
        <f>IFERROR(INDEX('Avtal för korttidsarbete'!R:R,MATCH(D587,'Avtal för korttidsarbete'!$G:$G,0)),TRUE)</f>
        <v>1</v>
      </c>
      <c r="FP587" s="135" t="str">
        <f>IF(FO587,"-",INDEX('Avtal för korttidsarbete'!$D:$D,MATCH(D587,'Avtal för korttidsarbete'!$G:$G,0)))</f>
        <v>-</v>
      </c>
      <c r="FQ587" s="113" t="b">
        <f>IFERROR(G587&gt;INDEX(Uppsägningar!E:E,MATCH(C587,Uppsägningar!C:C,0)),FALSE)</f>
        <v>0</v>
      </c>
    </row>
    <row r="588" spans="1:173" x14ac:dyDescent="0.25">
      <c r="A588" s="19">
        <v>572</v>
      </c>
      <c r="B588" s="20"/>
      <c r="C588" s="183"/>
      <c r="D588" s="66"/>
      <c r="E588" s="212">
        <f>IFERROR(INDEX(Admin!$C$7:$C$10,MATCH(FP588,TblNivåValTExt,0)),0)</f>
        <v>0</v>
      </c>
      <c r="F588" s="1"/>
      <c r="G588" s="1"/>
      <c r="H588" s="78"/>
      <c r="I588" s="181"/>
      <c r="J588" s="181"/>
      <c r="K588" s="182"/>
      <c r="L588" s="182"/>
      <c r="M588" s="181"/>
      <c r="N588" s="181"/>
      <c r="O588" s="181"/>
      <c r="P588" s="182"/>
      <c r="Q588" s="182"/>
      <c r="R588" s="181"/>
      <c r="S588" s="181"/>
      <c r="T588" s="181"/>
      <c r="U588" s="182"/>
      <c r="V588" s="182"/>
      <c r="W588" s="181"/>
      <c r="X588" s="181"/>
      <c r="Y588" s="181"/>
      <c r="Z588" s="182"/>
      <c r="AA588" s="182"/>
      <c r="AB588" s="181"/>
      <c r="AC588" s="181"/>
      <c r="AD588" s="181"/>
      <c r="AE588" s="182"/>
      <c r="AF588" s="182"/>
      <c r="AG588" s="181"/>
      <c r="AH588" s="181"/>
      <c r="AI588" s="181"/>
      <c r="AJ588" s="182"/>
      <c r="AK588" s="182"/>
      <c r="AL588" s="181"/>
      <c r="AM588" s="181"/>
      <c r="AN588" s="181"/>
      <c r="AO588" s="182"/>
      <c r="AP588" s="182"/>
      <c r="AQ588" s="181"/>
      <c r="AR588" s="181"/>
      <c r="AS588" s="181"/>
      <c r="AT588" s="182"/>
      <c r="AU588" s="182"/>
      <c r="AV588" s="181"/>
      <c r="AW588" s="181"/>
      <c r="AX588" s="181"/>
      <c r="AY588" s="182"/>
      <c r="AZ588" s="182"/>
      <c r="BA588" s="181"/>
      <c r="BB588" s="181"/>
      <c r="BC588" s="181"/>
      <c r="BD588" s="182"/>
      <c r="BE588" s="182"/>
      <c r="BF588" s="181"/>
      <c r="BG588" s="180">
        <f t="shared" si="979"/>
        <v>0</v>
      </c>
      <c r="BH588" s="116" t="str">
        <f t="shared" si="980"/>
        <v/>
      </c>
      <c r="BI588" s="80" t="b">
        <f t="shared" si="928"/>
        <v>0</v>
      </c>
      <c r="BJ588" s="80" t="str">
        <f t="shared" si="929"/>
        <v/>
      </c>
      <c r="BK588" s="80" t="b">
        <f t="shared" si="981"/>
        <v>0</v>
      </c>
      <c r="BL588" s="13" t="str">
        <f t="shared" si="930"/>
        <v/>
      </c>
      <c r="BM588" s="13" t="b">
        <f t="shared" si="982"/>
        <v>0</v>
      </c>
      <c r="BN588" s="35" t="str">
        <f t="shared" si="931"/>
        <v/>
      </c>
      <c r="BO588" s="13" t="b">
        <f t="shared" si="932"/>
        <v>0</v>
      </c>
      <c r="BP588" s="35" t="str">
        <f t="shared" si="933"/>
        <v/>
      </c>
      <c r="BQ588" s="13" t="b">
        <f t="shared" si="934"/>
        <v>0</v>
      </c>
      <c r="BR588" s="35" t="str">
        <f t="shared" si="935"/>
        <v/>
      </c>
      <c r="BS588" s="35" t="b">
        <f t="shared" si="936"/>
        <v>0</v>
      </c>
      <c r="BT588" s="35" t="str">
        <f t="shared" si="937"/>
        <v/>
      </c>
      <c r="BU588" s="35" t="b">
        <f t="shared" si="938"/>
        <v>0</v>
      </c>
      <c r="BV588" s="35" t="str">
        <f t="shared" si="939"/>
        <v/>
      </c>
      <c r="BW588" s="13" t="b">
        <f t="shared" si="1014"/>
        <v>0</v>
      </c>
      <c r="BX588" s="35" t="str">
        <f t="shared" si="940"/>
        <v/>
      </c>
      <c r="BY588" s="265" t="b">
        <f t="shared" si="983"/>
        <v>0</v>
      </c>
      <c r="BZ588" s="35" t="str">
        <f t="shared" si="941"/>
        <v/>
      </c>
      <c r="CA588" s="265" t="b">
        <f t="shared" si="984"/>
        <v>0</v>
      </c>
      <c r="CB588" s="35" t="str">
        <f t="shared" si="942"/>
        <v/>
      </c>
      <c r="CC588" s="272" t="b">
        <f t="shared" si="985"/>
        <v>0</v>
      </c>
      <c r="CD588" s="35" t="str">
        <f t="shared" si="943"/>
        <v/>
      </c>
      <c r="CE588" s="13" t="b">
        <f t="shared" si="944"/>
        <v>0</v>
      </c>
      <c r="CF588" s="35" t="str">
        <f t="shared" si="945"/>
        <v/>
      </c>
      <c r="CG588" s="179">
        <f t="shared" si="946"/>
        <v>0</v>
      </c>
      <c r="CH588" s="179">
        <f t="shared" si="947"/>
        <v>0</v>
      </c>
      <c r="CI588" s="218">
        <f t="shared" si="986"/>
        <v>0</v>
      </c>
      <c r="CJ588" s="218">
        <f t="shared" si="987"/>
        <v>0</v>
      </c>
      <c r="CK588" s="218">
        <f t="shared" si="988"/>
        <v>0</v>
      </c>
      <c r="CL588" s="218">
        <f t="shared" si="989"/>
        <v>0</v>
      </c>
      <c r="CM588" s="218">
        <f t="shared" si="990"/>
        <v>0</v>
      </c>
      <c r="CN588" s="218">
        <f t="shared" si="991"/>
        <v>0</v>
      </c>
      <c r="CO588" s="218">
        <f t="shared" si="992"/>
        <v>0</v>
      </c>
      <c r="CP588" s="218">
        <f t="shared" si="993"/>
        <v>0</v>
      </c>
      <c r="CQ588" s="218">
        <f t="shared" si="994"/>
        <v>0</v>
      </c>
      <c r="CR588" s="218">
        <f t="shared" si="995"/>
        <v>0</v>
      </c>
      <c r="CS588" s="14">
        <f t="shared" si="948"/>
        <v>0</v>
      </c>
      <c r="CT588" s="236">
        <f t="shared" si="949"/>
        <v>0</v>
      </c>
      <c r="CU588" s="237">
        <f t="shared" si="1025"/>
        <v>0</v>
      </c>
      <c r="CV588" s="16">
        <f t="shared" si="1025"/>
        <v>0</v>
      </c>
      <c r="CW588" s="16">
        <f t="shared" si="1025"/>
        <v>0</v>
      </c>
      <c r="CX588" s="16">
        <f t="shared" si="1025"/>
        <v>0</v>
      </c>
      <c r="CY588" s="16">
        <f t="shared" si="1025"/>
        <v>0</v>
      </c>
      <c r="CZ588" s="16">
        <f t="shared" si="1025"/>
        <v>0</v>
      </c>
      <c r="DA588" s="16">
        <f t="shared" si="1025"/>
        <v>0</v>
      </c>
      <c r="DB588" s="16">
        <f t="shared" si="1025"/>
        <v>0</v>
      </c>
      <c r="DC588" s="16">
        <f t="shared" si="1025"/>
        <v>0</v>
      </c>
      <c r="DD588" s="238">
        <f t="shared" si="1025"/>
        <v>0</v>
      </c>
      <c r="DE588" s="232">
        <f t="shared" si="1026"/>
        <v>0</v>
      </c>
      <c r="DF588" s="132">
        <f t="shared" si="1026"/>
        <v>0</v>
      </c>
      <c r="DG588" s="132">
        <f t="shared" si="1026"/>
        <v>0</v>
      </c>
      <c r="DH588" s="132">
        <f t="shared" si="1026"/>
        <v>0</v>
      </c>
      <c r="DI588" s="132">
        <f t="shared" si="1026"/>
        <v>0</v>
      </c>
      <c r="DJ588" s="132">
        <f t="shared" si="1026"/>
        <v>0</v>
      </c>
      <c r="DK588" s="132">
        <f t="shared" si="1026"/>
        <v>0</v>
      </c>
      <c r="DL588" s="132">
        <f t="shared" si="1026"/>
        <v>0</v>
      </c>
      <c r="DM588" s="132">
        <f t="shared" si="1026"/>
        <v>0</v>
      </c>
      <c r="DN588" s="233">
        <f t="shared" si="1026"/>
        <v>0</v>
      </c>
      <c r="DO588" s="232">
        <f t="shared" si="950"/>
        <v>0</v>
      </c>
      <c r="DP588" s="132">
        <f t="shared" si="951"/>
        <v>0</v>
      </c>
      <c r="DQ588" s="132">
        <f t="shared" si="952"/>
        <v>0</v>
      </c>
      <c r="DR588" s="132">
        <f t="shared" si="953"/>
        <v>0</v>
      </c>
      <c r="DS588" s="132">
        <f t="shared" si="954"/>
        <v>0</v>
      </c>
      <c r="DT588" s="132">
        <f t="shared" si="955"/>
        <v>0</v>
      </c>
      <c r="DU588" s="132">
        <f t="shared" si="956"/>
        <v>0</v>
      </c>
      <c r="DV588" s="132">
        <f t="shared" si="957"/>
        <v>0</v>
      </c>
      <c r="DW588" s="132">
        <f t="shared" si="958"/>
        <v>0</v>
      </c>
      <c r="DX588" s="233">
        <f t="shared" si="959"/>
        <v>0</v>
      </c>
      <c r="DY588" s="231" t="b">
        <f t="shared" si="996"/>
        <v>0</v>
      </c>
      <c r="DZ588" s="163"/>
      <c r="EA588" s="226" t="str">
        <f t="shared" si="997"/>
        <v/>
      </c>
      <c r="EB588" s="178" t="str">
        <f t="shared" si="998"/>
        <v/>
      </c>
      <c r="EC588" s="178" t="str">
        <f t="shared" si="999"/>
        <v/>
      </c>
      <c r="ED588" s="178" t="str">
        <f t="shared" si="1000"/>
        <v/>
      </c>
      <c r="EE588" s="178" t="str">
        <f t="shared" si="1001"/>
        <v/>
      </c>
      <c r="EF588" s="178" t="str">
        <f t="shared" si="1002"/>
        <v/>
      </c>
      <c r="EG588" s="178" t="str">
        <f t="shared" si="1003"/>
        <v/>
      </c>
      <c r="EH588" s="178" t="str">
        <f t="shared" si="1004"/>
        <v/>
      </c>
      <c r="EI588" s="178" t="str">
        <f t="shared" si="1005"/>
        <v/>
      </c>
      <c r="EJ588" s="227" t="str">
        <f t="shared" si="1006"/>
        <v/>
      </c>
      <c r="EK588" s="230" t="str">
        <f t="shared" si="960"/>
        <v/>
      </c>
      <c r="EL588" s="177" t="str">
        <f t="shared" si="961"/>
        <v/>
      </c>
      <c r="EM588" s="177" t="str">
        <f t="shared" si="962"/>
        <v/>
      </c>
      <c r="EN588" s="177" t="str">
        <f t="shared" si="963"/>
        <v/>
      </c>
      <c r="EO588" s="177" t="str">
        <f t="shared" si="964"/>
        <v/>
      </c>
      <c r="EP588" s="177" t="str">
        <f t="shared" si="965"/>
        <v/>
      </c>
      <c r="EQ588" s="177" t="str">
        <f t="shared" si="966"/>
        <v/>
      </c>
      <c r="ER588" s="177" t="str">
        <f t="shared" si="967"/>
        <v/>
      </c>
      <c r="ES588" s="177" t="str">
        <f t="shared" si="968"/>
        <v/>
      </c>
      <c r="ET588" s="177" t="str">
        <f t="shared" si="969"/>
        <v/>
      </c>
      <c r="EU588" s="229" t="e">
        <f t="shared" si="970"/>
        <v>#VALUE!</v>
      </c>
      <c r="EV588" s="27" t="e">
        <f t="shared" si="971"/>
        <v>#VALUE!</v>
      </c>
      <c r="EW588" s="27" t="e">
        <f t="shared" si="972"/>
        <v>#VALUE!</v>
      </c>
      <c r="EX588" s="28" t="e">
        <f t="shared" si="973"/>
        <v>#VALUE!</v>
      </c>
      <c r="EY588" s="28" t="e">
        <f t="shared" si="974"/>
        <v>#VALUE!</v>
      </c>
      <c r="EZ588" s="28" t="b">
        <f t="shared" si="975"/>
        <v>0</v>
      </c>
      <c r="FA588" s="176" t="str">
        <f t="shared" si="976"/>
        <v/>
      </c>
      <c r="FB588" s="27" t="e" cm="1">
        <f t="array" aca="1" ref="FB588" ca="1">TEXT(RIGHT(10-RIGHT(SUM(INDEX(1*(MID(MID(C588,1,1)*2,ROW(INDIRECT("1:"&amp;LEN(MID(C588,1,1)*2))),1)),,))+MID(C588,2,1)+
SUM(INDEX(1*(MID(MID(C588,3,1)*2,ROW(INDIRECT("1:"&amp;LEN(MID(C588,3,1)*2))),1)),,))+MID(C588,4,1)+
SUM(INDEX(1*(MID(MID(C588,5,1)*2,ROW(INDIRECT("1:"&amp;LEN(MID(C588,5,1)*2))),1)),,))+MID(C588,6,1)+
SUM(INDEX(1*(MID(MID(C588,8,1)*2,ROW(INDIRECT("1:"&amp;LEN(MID(C588,8,1)*2))),1)),,))+MID(C588,9,1)+
SUM(INDEX(1*(MID(MID(C588,10,1)*2,ROW(INDIRECT("1:"&amp;LEN(MID(C588,10,1)*2))),1)),,)),1),1),"0")</f>
        <v>#VALUE!</v>
      </c>
      <c r="FC588" s="27" t="str">
        <f t="shared" si="977"/>
        <v/>
      </c>
      <c r="FD588" s="29" t="b">
        <f t="shared" si="978"/>
        <v>0</v>
      </c>
      <c r="FE588" s="112" t="b">
        <f>IFERROR(MATCH(D588,'Avtal för korttidsarbete'!$G$13:$G$1012,0),TRUE)</f>
        <v>1</v>
      </c>
      <c r="FF588" s="112" t="b">
        <f t="shared" si="1007"/>
        <v>0</v>
      </c>
      <c r="FG588" s="113" t="str" cm="1">
        <f t="array" ref="FG588">IF(FE588=TRUE,"x",INDEX('Avtal för korttidsarbete'!$E$13:$E$1012,$FE588))</f>
        <v>x</v>
      </c>
      <c r="FH588" s="113" t="str" cm="1">
        <f t="array" ref="FH588">IF(FE588=TRUE,"x",INDEX('Avtal för korttidsarbete'!$F$13:$F$1012,$FE588))</f>
        <v>x</v>
      </c>
      <c r="FI588" s="112" t="b">
        <f t="shared" si="1008"/>
        <v>0</v>
      </c>
      <c r="FJ588" s="135">
        <f t="shared" si="1009"/>
        <v>44166</v>
      </c>
      <c r="FK588" s="135">
        <f t="shared" si="1010"/>
        <v>44377</v>
      </c>
      <c r="FL588" s="112" t="b">
        <f t="shared" si="1011"/>
        <v>0</v>
      </c>
      <c r="FM588" s="113">
        <f t="shared" si="1012"/>
        <v>44166</v>
      </c>
      <c r="FN588" s="135">
        <f t="shared" si="1013"/>
        <v>44377</v>
      </c>
      <c r="FO588" s="148" t="b">
        <f>IFERROR(INDEX('Avtal för korttidsarbete'!R:R,MATCH(D588,'Avtal för korttidsarbete'!$G:$G,0)),TRUE)</f>
        <v>1</v>
      </c>
      <c r="FP588" s="135" t="str">
        <f>IF(FO588,"-",INDEX('Avtal för korttidsarbete'!$D:$D,MATCH(D588,'Avtal för korttidsarbete'!$G:$G,0)))</f>
        <v>-</v>
      </c>
      <c r="FQ588" s="113" t="b">
        <f>IFERROR(G588&gt;INDEX(Uppsägningar!E:E,MATCH(C588,Uppsägningar!C:C,0)),FALSE)</f>
        <v>0</v>
      </c>
    </row>
    <row r="589" spans="1:173" x14ac:dyDescent="0.25">
      <c r="A589" s="19">
        <v>573</v>
      </c>
      <c r="B589" s="20"/>
      <c r="C589" s="183"/>
      <c r="D589" s="66"/>
      <c r="E589" s="212">
        <f>IFERROR(INDEX(Admin!$C$7:$C$10,MATCH(FP589,TblNivåValTExt,0)),0)</f>
        <v>0</v>
      </c>
      <c r="F589" s="1"/>
      <c r="G589" s="1"/>
      <c r="H589" s="78"/>
      <c r="I589" s="181"/>
      <c r="J589" s="181"/>
      <c r="K589" s="182"/>
      <c r="L589" s="182"/>
      <c r="M589" s="181"/>
      <c r="N589" s="181"/>
      <c r="O589" s="181"/>
      <c r="P589" s="182"/>
      <c r="Q589" s="182"/>
      <c r="R589" s="181"/>
      <c r="S589" s="181"/>
      <c r="T589" s="181"/>
      <c r="U589" s="182"/>
      <c r="V589" s="182"/>
      <c r="W589" s="181"/>
      <c r="X589" s="181"/>
      <c r="Y589" s="181"/>
      <c r="Z589" s="182"/>
      <c r="AA589" s="182"/>
      <c r="AB589" s="181"/>
      <c r="AC589" s="181"/>
      <c r="AD589" s="181"/>
      <c r="AE589" s="182"/>
      <c r="AF589" s="182"/>
      <c r="AG589" s="181"/>
      <c r="AH589" s="181"/>
      <c r="AI589" s="181"/>
      <c r="AJ589" s="182"/>
      <c r="AK589" s="182"/>
      <c r="AL589" s="181"/>
      <c r="AM589" s="181"/>
      <c r="AN589" s="181"/>
      <c r="AO589" s="182"/>
      <c r="AP589" s="182"/>
      <c r="AQ589" s="181"/>
      <c r="AR589" s="181"/>
      <c r="AS589" s="181"/>
      <c r="AT589" s="182"/>
      <c r="AU589" s="182"/>
      <c r="AV589" s="181"/>
      <c r="AW589" s="181"/>
      <c r="AX589" s="181"/>
      <c r="AY589" s="182"/>
      <c r="AZ589" s="182"/>
      <c r="BA589" s="181"/>
      <c r="BB589" s="181"/>
      <c r="BC589" s="181"/>
      <c r="BD589" s="182"/>
      <c r="BE589" s="182"/>
      <c r="BF589" s="181"/>
      <c r="BG589" s="180">
        <f t="shared" si="979"/>
        <v>0</v>
      </c>
      <c r="BH589" s="116" t="str">
        <f t="shared" si="980"/>
        <v/>
      </c>
      <c r="BI589" s="80" t="b">
        <f t="shared" si="928"/>
        <v>0</v>
      </c>
      <c r="BJ589" s="80" t="str">
        <f t="shared" si="929"/>
        <v/>
      </c>
      <c r="BK589" s="80" t="b">
        <f t="shared" si="981"/>
        <v>0</v>
      </c>
      <c r="BL589" s="13" t="str">
        <f t="shared" si="930"/>
        <v/>
      </c>
      <c r="BM589" s="13" t="b">
        <f t="shared" si="982"/>
        <v>0</v>
      </c>
      <c r="BN589" s="35" t="str">
        <f t="shared" si="931"/>
        <v/>
      </c>
      <c r="BO589" s="13" t="b">
        <f t="shared" si="932"/>
        <v>0</v>
      </c>
      <c r="BP589" s="35" t="str">
        <f t="shared" si="933"/>
        <v/>
      </c>
      <c r="BQ589" s="13" t="b">
        <f t="shared" si="934"/>
        <v>0</v>
      </c>
      <c r="BR589" s="35" t="str">
        <f t="shared" si="935"/>
        <v/>
      </c>
      <c r="BS589" s="35" t="b">
        <f t="shared" si="936"/>
        <v>0</v>
      </c>
      <c r="BT589" s="35" t="str">
        <f t="shared" si="937"/>
        <v/>
      </c>
      <c r="BU589" s="35" t="b">
        <f t="shared" si="938"/>
        <v>0</v>
      </c>
      <c r="BV589" s="35" t="str">
        <f t="shared" si="939"/>
        <v/>
      </c>
      <c r="BW589" s="13" t="b">
        <f t="shared" si="1014"/>
        <v>0</v>
      </c>
      <c r="BX589" s="35" t="str">
        <f t="shared" si="940"/>
        <v/>
      </c>
      <c r="BY589" s="265" t="b">
        <f t="shared" si="983"/>
        <v>0</v>
      </c>
      <c r="BZ589" s="35" t="str">
        <f t="shared" si="941"/>
        <v/>
      </c>
      <c r="CA589" s="265" t="b">
        <f t="shared" si="984"/>
        <v>0</v>
      </c>
      <c r="CB589" s="35" t="str">
        <f t="shared" si="942"/>
        <v/>
      </c>
      <c r="CC589" s="272" t="b">
        <f t="shared" si="985"/>
        <v>0</v>
      </c>
      <c r="CD589" s="35" t="str">
        <f t="shared" si="943"/>
        <v/>
      </c>
      <c r="CE589" s="13" t="b">
        <f t="shared" si="944"/>
        <v>0</v>
      </c>
      <c r="CF589" s="35" t="str">
        <f t="shared" si="945"/>
        <v/>
      </c>
      <c r="CG589" s="179">
        <f t="shared" si="946"/>
        <v>0</v>
      </c>
      <c r="CH589" s="179">
        <f t="shared" si="947"/>
        <v>0</v>
      </c>
      <c r="CI589" s="218">
        <f t="shared" si="986"/>
        <v>0</v>
      </c>
      <c r="CJ589" s="218">
        <f t="shared" si="987"/>
        <v>0</v>
      </c>
      <c r="CK589" s="218">
        <f t="shared" si="988"/>
        <v>0</v>
      </c>
      <c r="CL589" s="218">
        <f t="shared" si="989"/>
        <v>0</v>
      </c>
      <c r="CM589" s="218">
        <f t="shared" si="990"/>
        <v>0</v>
      </c>
      <c r="CN589" s="218">
        <f t="shared" si="991"/>
        <v>0</v>
      </c>
      <c r="CO589" s="218">
        <f t="shared" si="992"/>
        <v>0</v>
      </c>
      <c r="CP589" s="218">
        <f t="shared" si="993"/>
        <v>0</v>
      </c>
      <c r="CQ589" s="218">
        <f t="shared" si="994"/>
        <v>0</v>
      </c>
      <c r="CR589" s="218">
        <f t="shared" si="995"/>
        <v>0</v>
      </c>
      <c r="CS589" s="14">
        <f t="shared" si="948"/>
        <v>0</v>
      </c>
      <c r="CT589" s="236">
        <f t="shared" si="949"/>
        <v>0</v>
      </c>
      <c r="CU589" s="237">
        <f t="shared" si="1025"/>
        <v>0</v>
      </c>
      <c r="CV589" s="16">
        <f t="shared" si="1025"/>
        <v>0</v>
      </c>
      <c r="CW589" s="16">
        <f t="shared" si="1025"/>
        <v>0</v>
      </c>
      <c r="CX589" s="16">
        <f t="shared" si="1025"/>
        <v>0</v>
      </c>
      <c r="CY589" s="16">
        <f t="shared" si="1025"/>
        <v>0</v>
      </c>
      <c r="CZ589" s="16">
        <f t="shared" si="1025"/>
        <v>0</v>
      </c>
      <c r="DA589" s="16">
        <f t="shared" si="1025"/>
        <v>0</v>
      </c>
      <c r="DB589" s="16">
        <f t="shared" si="1025"/>
        <v>0</v>
      </c>
      <c r="DC589" s="16">
        <f t="shared" si="1025"/>
        <v>0</v>
      </c>
      <c r="DD589" s="238">
        <f t="shared" si="1025"/>
        <v>0</v>
      </c>
      <c r="DE589" s="232">
        <f t="shared" si="1026"/>
        <v>0</v>
      </c>
      <c r="DF589" s="132">
        <f t="shared" si="1026"/>
        <v>0</v>
      </c>
      <c r="DG589" s="132">
        <f t="shared" si="1026"/>
        <v>0</v>
      </c>
      <c r="DH589" s="132">
        <f t="shared" si="1026"/>
        <v>0</v>
      </c>
      <c r="DI589" s="132">
        <f t="shared" si="1026"/>
        <v>0</v>
      </c>
      <c r="DJ589" s="132">
        <f t="shared" si="1026"/>
        <v>0</v>
      </c>
      <c r="DK589" s="132">
        <f t="shared" si="1026"/>
        <v>0</v>
      </c>
      <c r="DL589" s="132">
        <f t="shared" si="1026"/>
        <v>0</v>
      </c>
      <c r="DM589" s="132">
        <f t="shared" si="1026"/>
        <v>0</v>
      </c>
      <c r="DN589" s="233">
        <f t="shared" si="1026"/>
        <v>0</v>
      </c>
      <c r="DO589" s="232">
        <f t="shared" si="950"/>
        <v>0</v>
      </c>
      <c r="DP589" s="132">
        <f t="shared" si="951"/>
        <v>0</v>
      </c>
      <c r="DQ589" s="132">
        <f t="shared" si="952"/>
        <v>0</v>
      </c>
      <c r="DR589" s="132">
        <f t="shared" si="953"/>
        <v>0</v>
      </c>
      <c r="DS589" s="132">
        <f t="shared" si="954"/>
        <v>0</v>
      </c>
      <c r="DT589" s="132">
        <f t="shared" si="955"/>
        <v>0</v>
      </c>
      <c r="DU589" s="132">
        <f t="shared" si="956"/>
        <v>0</v>
      </c>
      <c r="DV589" s="132">
        <f t="shared" si="957"/>
        <v>0</v>
      </c>
      <c r="DW589" s="132">
        <f t="shared" si="958"/>
        <v>0</v>
      </c>
      <c r="DX589" s="233">
        <f t="shared" si="959"/>
        <v>0</v>
      </c>
      <c r="DY589" s="231" t="b">
        <f t="shared" si="996"/>
        <v>0</v>
      </c>
      <c r="DZ589" s="163"/>
      <c r="EA589" s="226" t="str">
        <f t="shared" si="997"/>
        <v/>
      </c>
      <c r="EB589" s="178" t="str">
        <f t="shared" si="998"/>
        <v/>
      </c>
      <c r="EC589" s="178" t="str">
        <f t="shared" si="999"/>
        <v/>
      </c>
      <c r="ED589" s="178" t="str">
        <f t="shared" si="1000"/>
        <v/>
      </c>
      <c r="EE589" s="178" t="str">
        <f t="shared" si="1001"/>
        <v/>
      </c>
      <c r="EF589" s="178" t="str">
        <f t="shared" si="1002"/>
        <v/>
      </c>
      <c r="EG589" s="178" t="str">
        <f t="shared" si="1003"/>
        <v/>
      </c>
      <c r="EH589" s="178" t="str">
        <f t="shared" si="1004"/>
        <v/>
      </c>
      <c r="EI589" s="178" t="str">
        <f t="shared" si="1005"/>
        <v/>
      </c>
      <c r="EJ589" s="227" t="str">
        <f t="shared" si="1006"/>
        <v/>
      </c>
      <c r="EK589" s="230" t="str">
        <f t="shared" si="960"/>
        <v/>
      </c>
      <c r="EL589" s="177" t="str">
        <f t="shared" si="961"/>
        <v/>
      </c>
      <c r="EM589" s="177" t="str">
        <f t="shared" si="962"/>
        <v/>
      </c>
      <c r="EN589" s="177" t="str">
        <f t="shared" si="963"/>
        <v/>
      </c>
      <c r="EO589" s="177" t="str">
        <f t="shared" si="964"/>
        <v/>
      </c>
      <c r="EP589" s="177" t="str">
        <f t="shared" si="965"/>
        <v/>
      </c>
      <c r="EQ589" s="177" t="str">
        <f t="shared" si="966"/>
        <v/>
      </c>
      <c r="ER589" s="177" t="str">
        <f t="shared" si="967"/>
        <v/>
      </c>
      <c r="ES589" s="177" t="str">
        <f t="shared" si="968"/>
        <v/>
      </c>
      <c r="ET589" s="177" t="str">
        <f t="shared" si="969"/>
        <v/>
      </c>
      <c r="EU589" s="229" t="e">
        <f t="shared" si="970"/>
        <v>#VALUE!</v>
      </c>
      <c r="EV589" s="27" t="e">
        <f t="shared" si="971"/>
        <v>#VALUE!</v>
      </c>
      <c r="EW589" s="27" t="e">
        <f t="shared" si="972"/>
        <v>#VALUE!</v>
      </c>
      <c r="EX589" s="28" t="e">
        <f t="shared" si="973"/>
        <v>#VALUE!</v>
      </c>
      <c r="EY589" s="28" t="e">
        <f t="shared" si="974"/>
        <v>#VALUE!</v>
      </c>
      <c r="EZ589" s="28" t="b">
        <f t="shared" si="975"/>
        <v>0</v>
      </c>
      <c r="FA589" s="176" t="str">
        <f t="shared" si="976"/>
        <v/>
      </c>
      <c r="FB589" s="27" t="e" cm="1">
        <f t="array" aca="1" ref="FB589" ca="1">TEXT(RIGHT(10-RIGHT(SUM(INDEX(1*(MID(MID(C589,1,1)*2,ROW(INDIRECT("1:"&amp;LEN(MID(C589,1,1)*2))),1)),,))+MID(C589,2,1)+
SUM(INDEX(1*(MID(MID(C589,3,1)*2,ROW(INDIRECT("1:"&amp;LEN(MID(C589,3,1)*2))),1)),,))+MID(C589,4,1)+
SUM(INDEX(1*(MID(MID(C589,5,1)*2,ROW(INDIRECT("1:"&amp;LEN(MID(C589,5,1)*2))),1)),,))+MID(C589,6,1)+
SUM(INDEX(1*(MID(MID(C589,8,1)*2,ROW(INDIRECT("1:"&amp;LEN(MID(C589,8,1)*2))),1)),,))+MID(C589,9,1)+
SUM(INDEX(1*(MID(MID(C589,10,1)*2,ROW(INDIRECT("1:"&amp;LEN(MID(C589,10,1)*2))),1)),,)),1),1),"0")</f>
        <v>#VALUE!</v>
      </c>
      <c r="FC589" s="27" t="str">
        <f t="shared" si="977"/>
        <v/>
      </c>
      <c r="FD589" s="29" t="b">
        <f t="shared" si="978"/>
        <v>0</v>
      </c>
      <c r="FE589" s="112" t="b">
        <f>IFERROR(MATCH(D589,'Avtal för korttidsarbete'!$G$13:$G$1012,0),TRUE)</f>
        <v>1</v>
      </c>
      <c r="FF589" s="112" t="b">
        <f t="shared" si="1007"/>
        <v>0</v>
      </c>
      <c r="FG589" s="113" t="str" cm="1">
        <f t="array" ref="FG589">IF(FE589=TRUE,"x",INDEX('Avtal för korttidsarbete'!$E$13:$E$1012,$FE589))</f>
        <v>x</v>
      </c>
      <c r="FH589" s="113" t="str" cm="1">
        <f t="array" ref="FH589">IF(FE589=TRUE,"x",INDEX('Avtal för korttidsarbete'!$F$13:$F$1012,$FE589))</f>
        <v>x</v>
      </c>
      <c r="FI589" s="112" t="b">
        <f t="shared" si="1008"/>
        <v>0</v>
      </c>
      <c r="FJ589" s="135">
        <f t="shared" si="1009"/>
        <v>44166</v>
      </c>
      <c r="FK589" s="135">
        <f t="shared" si="1010"/>
        <v>44377</v>
      </c>
      <c r="FL589" s="112" t="b">
        <f t="shared" si="1011"/>
        <v>0</v>
      </c>
      <c r="FM589" s="113">
        <f t="shared" si="1012"/>
        <v>44166</v>
      </c>
      <c r="FN589" s="135">
        <f t="shared" si="1013"/>
        <v>44377</v>
      </c>
      <c r="FO589" s="148" t="b">
        <f>IFERROR(INDEX('Avtal för korttidsarbete'!R:R,MATCH(D589,'Avtal för korttidsarbete'!$G:$G,0)),TRUE)</f>
        <v>1</v>
      </c>
      <c r="FP589" s="135" t="str">
        <f>IF(FO589,"-",INDEX('Avtal för korttidsarbete'!$D:$D,MATCH(D589,'Avtal för korttidsarbete'!$G:$G,0)))</f>
        <v>-</v>
      </c>
      <c r="FQ589" s="113" t="b">
        <f>IFERROR(G589&gt;INDEX(Uppsägningar!E:E,MATCH(C589,Uppsägningar!C:C,0)),FALSE)</f>
        <v>0</v>
      </c>
    </row>
    <row r="590" spans="1:173" x14ac:dyDescent="0.25">
      <c r="A590" s="19">
        <v>574</v>
      </c>
      <c r="B590" s="20"/>
      <c r="C590" s="183"/>
      <c r="D590" s="66"/>
      <c r="E590" s="212">
        <f>IFERROR(INDEX(Admin!$C$7:$C$10,MATCH(FP590,TblNivåValTExt,0)),0)</f>
        <v>0</v>
      </c>
      <c r="F590" s="1"/>
      <c r="G590" s="1"/>
      <c r="H590" s="78"/>
      <c r="I590" s="181"/>
      <c r="J590" s="181"/>
      <c r="K590" s="182"/>
      <c r="L590" s="182"/>
      <c r="M590" s="181"/>
      <c r="N590" s="181"/>
      <c r="O590" s="181"/>
      <c r="P590" s="182"/>
      <c r="Q590" s="182"/>
      <c r="R590" s="181"/>
      <c r="S590" s="181"/>
      <c r="T590" s="181"/>
      <c r="U590" s="182"/>
      <c r="V590" s="182"/>
      <c r="W590" s="181"/>
      <c r="X590" s="181"/>
      <c r="Y590" s="181"/>
      <c r="Z590" s="182"/>
      <c r="AA590" s="182"/>
      <c r="AB590" s="181"/>
      <c r="AC590" s="181"/>
      <c r="AD590" s="181"/>
      <c r="AE590" s="182"/>
      <c r="AF590" s="182"/>
      <c r="AG590" s="181"/>
      <c r="AH590" s="181"/>
      <c r="AI590" s="181"/>
      <c r="AJ590" s="182"/>
      <c r="AK590" s="182"/>
      <c r="AL590" s="181"/>
      <c r="AM590" s="181"/>
      <c r="AN590" s="181"/>
      <c r="AO590" s="182"/>
      <c r="AP590" s="182"/>
      <c r="AQ590" s="181"/>
      <c r="AR590" s="181"/>
      <c r="AS590" s="181"/>
      <c r="AT590" s="182"/>
      <c r="AU590" s="182"/>
      <c r="AV590" s="181"/>
      <c r="AW590" s="181"/>
      <c r="AX590" s="181"/>
      <c r="AY590" s="182"/>
      <c r="AZ590" s="182"/>
      <c r="BA590" s="181"/>
      <c r="BB590" s="181"/>
      <c r="BC590" s="181"/>
      <c r="BD590" s="182"/>
      <c r="BE590" s="182"/>
      <c r="BF590" s="181"/>
      <c r="BG590" s="180">
        <f t="shared" si="979"/>
        <v>0</v>
      </c>
      <c r="BH590" s="116" t="str">
        <f t="shared" si="980"/>
        <v/>
      </c>
      <c r="BI590" s="80" t="b">
        <f t="shared" si="928"/>
        <v>0</v>
      </c>
      <c r="BJ590" s="80" t="str">
        <f t="shared" si="929"/>
        <v/>
      </c>
      <c r="BK590" s="80" t="b">
        <f t="shared" si="981"/>
        <v>0</v>
      </c>
      <c r="BL590" s="13" t="str">
        <f t="shared" si="930"/>
        <v/>
      </c>
      <c r="BM590" s="13" t="b">
        <f t="shared" si="982"/>
        <v>0</v>
      </c>
      <c r="BN590" s="35" t="str">
        <f t="shared" si="931"/>
        <v/>
      </c>
      <c r="BO590" s="13" t="b">
        <f t="shared" si="932"/>
        <v>0</v>
      </c>
      <c r="BP590" s="35" t="str">
        <f t="shared" si="933"/>
        <v/>
      </c>
      <c r="BQ590" s="13" t="b">
        <f t="shared" si="934"/>
        <v>0</v>
      </c>
      <c r="BR590" s="35" t="str">
        <f t="shared" si="935"/>
        <v/>
      </c>
      <c r="BS590" s="35" t="b">
        <f t="shared" si="936"/>
        <v>0</v>
      </c>
      <c r="BT590" s="35" t="str">
        <f t="shared" si="937"/>
        <v/>
      </c>
      <c r="BU590" s="35" t="b">
        <f t="shared" si="938"/>
        <v>0</v>
      </c>
      <c r="BV590" s="35" t="str">
        <f t="shared" si="939"/>
        <v/>
      </c>
      <c r="BW590" s="13" t="b">
        <f t="shared" si="1014"/>
        <v>0</v>
      </c>
      <c r="BX590" s="35" t="str">
        <f t="shared" si="940"/>
        <v/>
      </c>
      <c r="BY590" s="265" t="b">
        <f t="shared" si="983"/>
        <v>0</v>
      </c>
      <c r="BZ590" s="35" t="str">
        <f t="shared" si="941"/>
        <v/>
      </c>
      <c r="CA590" s="265" t="b">
        <f t="shared" si="984"/>
        <v>0</v>
      </c>
      <c r="CB590" s="35" t="str">
        <f t="shared" si="942"/>
        <v/>
      </c>
      <c r="CC590" s="272" t="b">
        <f t="shared" si="985"/>
        <v>0</v>
      </c>
      <c r="CD590" s="35" t="str">
        <f t="shared" si="943"/>
        <v/>
      </c>
      <c r="CE590" s="13" t="b">
        <f t="shared" si="944"/>
        <v>0</v>
      </c>
      <c r="CF590" s="35" t="str">
        <f t="shared" si="945"/>
        <v/>
      </c>
      <c r="CG590" s="179">
        <f t="shared" si="946"/>
        <v>0</v>
      </c>
      <c r="CH590" s="179">
        <f t="shared" si="947"/>
        <v>0</v>
      </c>
      <c r="CI590" s="218">
        <f t="shared" si="986"/>
        <v>0</v>
      </c>
      <c r="CJ590" s="218">
        <f t="shared" si="987"/>
        <v>0</v>
      </c>
      <c r="CK590" s="218">
        <f t="shared" si="988"/>
        <v>0</v>
      </c>
      <c r="CL590" s="218">
        <f t="shared" si="989"/>
        <v>0</v>
      </c>
      <c r="CM590" s="218">
        <f t="shared" si="990"/>
        <v>0</v>
      </c>
      <c r="CN590" s="218">
        <f t="shared" si="991"/>
        <v>0</v>
      </c>
      <c r="CO590" s="218">
        <f t="shared" si="992"/>
        <v>0</v>
      </c>
      <c r="CP590" s="218">
        <f t="shared" si="993"/>
        <v>0</v>
      </c>
      <c r="CQ590" s="218">
        <f t="shared" si="994"/>
        <v>0</v>
      </c>
      <c r="CR590" s="218">
        <f t="shared" si="995"/>
        <v>0</v>
      </c>
      <c r="CS590" s="14">
        <f t="shared" si="948"/>
        <v>0</v>
      </c>
      <c r="CT590" s="236">
        <f t="shared" si="949"/>
        <v>0</v>
      </c>
      <c r="CU590" s="237">
        <f t="shared" si="1025"/>
        <v>0</v>
      </c>
      <c r="CV590" s="16">
        <f t="shared" si="1025"/>
        <v>0</v>
      </c>
      <c r="CW590" s="16">
        <f t="shared" si="1025"/>
        <v>0</v>
      </c>
      <c r="CX590" s="16">
        <f t="shared" si="1025"/>
        <v>0</v>
      </c>
      <c r="CY590" s="16">
        <f t="shared" si="1025"/>
        <v>0</v>
      </c>
      <c r="CZ590" s="16">
        <f t="shared" si="1025"/>
        <v>0</v>
      </c>
      <c r="DA590" s="16">
        <f t="shared" si="1025"/>
        <v>0</v>
      </c>
      <c r="DB590" s="16">
        <f t="shared" si="1025"/>
        <v>0</v>
      </c>
      <c r="DC590" s="16">
        <f t="shared" si="1025"/>
        <v>0</v>
      </c>
      <c r="DD590" s="238">
        <f t="shared" si="1025"/>
        <v>0</v>
      </c>
      <c r="DE590" s="232">
        <f t="shared" si="1026"/>
        <v>0</v>
      </c>
      <c r="DF590" s="132">
        <f t="shared" si="1026"/>
        <v>0</v>
      </c>
      <c r="DG590" s="132">
        <f t="shared" si="1026"/>
        <v>0</v>
      </c>
      <c r="DH590" s="132">
        <f t="shared" si="1026"/>
        <v>0</v>
      </c>
      <c r="DI590" s="132">
        <f t="shared" si="1026"/>
        <v>0</v>
      </c>
      <c r="DJ590" s="132">
        <f t="shared" si="1026"/>
        <v>0</v>
      </c>
      <c r="DK590" s="132">
        <f t="shared" si="1026"/>
        <v>0</v>
      </c>
      <c r="DL590" s="132">
        <f t="shared" si="1026"/>
        <v>0</v>
      </c>
      <c r="DM590" s="132">
        <f t="shared" si="1026"/>
        <v>0</v>
      </c>
      <c r="DN590" s="233">
        <f t="shared" si="1026"/>
        <v>0</v>
      </c>
      <c r="DO590" s="232">
        <f t="shared" si="950"/>
        <v>0</v>
      </c>
      <c r="DP590" s="132">
        <f t="shared" si="951"/>
        <v>0</v>
      </c>
      <c r="DQ590" s="132">
        <f t="shared" si="952"/>
        <v>0</v>
      </c>
      <c r="DR590" s="132">
        <f t="shared" si="953"/>
        <v>0</v>
      </c>
      <c r="DS590" s="132">
        <f t="shared" si="954"/>
        <v>0</v>
      </c>
      <c r="DT590" s="132">
        <f t="shared" si="955"/>
        <v>0</v>
      </c>
      <c r="DU590" s="132">
        <f t="shared" si="956"/>
        <v>0</v>
      </c>
      <c r="DV590" s="132">
        <f t="shared" si="957"/>
        <v>0</v>
      </c>
      <c r="DW590" s="132">
        <f t="shared" si="958"/>
        <v>0</v>
      </c>
      <c r="DX590" s="233">
        <f t="shared" si="959"/>
        <v>0</v>
      </c>
      <c r="DY590" s="231" t="b">
        <f t="shared" si="996"/>
        <v>0</v>
      </c>
      <c r="DZ590" s="163"/>
      <c r="EA590" s="226" t="str">
        <f t="shared" si="997"/>
        <v/>
      </c>
      <c r="EB590" s="178" t="str">
        <f t="shared" si="998"/>
        <v/>
      </c>
      <c r="EC590" s="178" t="str">
        <f t="shared" si="999"/>
        <v/>
      </c>
      <c r="ED590" s="178" t="str">
        <f t="shared" si="1000"/>
        <v/>
      </c>
      <c r="EE590" s="178" t="str">
        <f t="shared" si="1001"/>
        <v/>
      </c>
      <c r="EF590" s="178" t="str">
        <f t="shared" si="1002"/>
        <v/>
      </c>
      <c r="EG590" s="178" t="str">
        <f t="shared" si="1003"/>
        <v/>
      </c>
      <c r="EH590" s="178" t="str">
        <f t="shared" si="1004"/>
        <v/>
      </c>
      <c r="EI590" s="178" t="str">
        <f t="shared" si="1005"/>
        <v/>
      </c>
      <c r="EJ590" s="227" t="str">
        <f t="shared" si="1006"/>
        <v/>
      </c>
      <c r="EK590" s="230" t="str">
        <f t="shared" si="960"/>
        <v/>
      </c>
      <c r="EL590" s="177" t="str">
        <f t="shared" si="961"/>
        <v/>
      </c>
      <c r="EM590" s="177" t="str">
        <f t="shared" si="962"/>
        <v/>
      </c>
      <c r="EN590" s="177" t="str">
        <f t="shared" si="963"/>
        <v/>
      </c>
      <c r="EO590" s="177" t="str">
        <f t="shared" si="964"/>
        <v/>
      </c>
      <c r="EP590" s="177" t="str">
        <f t="shared" si="965"/>
        <v/>
      </c>
      <c r="EQ590" s="177" t="str">
        <f t="shared" si="966"/>
        <v/>
      </c>
      <c r="ER590" s="177" t="str">
        <f t="shared" si="967"/>
        <v/>
      </c>
      <c r="ES590" s="177" t="str">
        <f t="shared" si="968"/>
        <v/>
      </c>
      <c r="ET590" s="177" t="str">
        <f t="shared" si="969"/>
        <v/>
      </c>
      <c r="EU590" s="229" t="e">
        <f t="shared" si="970"/>
        <v>#VALUE!</v>
      </c>
      <c r="EV590" s="27" t="e">
        <f t="shared" si="971"/>
        <v>#VALUE!</v>
      </c>
      <c r="EW590" s="27" t="e">
        <f t="shared" si="972"/>
        <v>#VALUE!</v>
      </c>
      <c r="EX590" s="28" t="e">
        <f t="shared" si="973"/>
        <v>#VALUE!</v>
      </c>
      <c r="EY590" s="28" t="e">
        <f t="shared" si="974"/>
        <v>#VALUE!</v>
      </c>
      <c r="EZ590" s="28" t="b">
        <f t="shared" si="975"/>
        <v>0</v>
      </c>
      <c r="FA590" s="176" t="str">
        <f t="shared" si="976"/>
        <v/>
      </c>
      <c r="FB590" s="27" t="e" cm="1">
        <f t="array" aca="1" ref="FB590" ca="1">TEXT(RIGHT(10-RIGHT(SUM(INDEX(1*(MID(MID(C590,1,1)*2,ROW(INDIRECT("1:"&amp;LEN(MID(C590,1,1)*2))),1)),,))+MID(C590,2,1)+
SUM(INDEX(1*(MID(MID(C590,3,1)*2,ROW(INDIRECT("1:"&amp;LEN(MID(C590,3,1)*2))),1)),,))+MID(C590,4,1)+
SUM(INDEX(1*(MID(MID(C590,5,1)*2,ROW(INDIRECT("1:"&amp;LEN(MID(C590,5,1)*2))),1)),,))+MID(C590,6,1)+
SUM(INDEX(1*(MID(MID(C590,8,1)*2,ROW(INDIRECT("1:"&amp;LEN(MID(C590,8,1)*2))),1)),,))+MID(C590,9,1)+
SUM(INDEX(1*(MID(MID(C590,10,1)*2,ROW(INDIRECT("1:"&amp;LEN(MID(C590,10,1)*2))),1)),,)),1),1),"0")</f>
        <v>#VALUE!</v>
      </c>
      <c r="FC590" s="27" t="str">
        <f t="shared" si="977"/>
        <v/>
      </c>
      <c r="FD590" s="29" t="b">
        <f t="shared" si="978"/>
        <v>0</v>
      </c>
      <c r="FE590" s="112" t="b">
        <f>IFERROR(MATCH(D590,'Avtal för korttidsarbete'!$G$13:$G$1012,0),TRUE)</f>
        <v>1</v>
      </c>
      <c r="FF590" s="112" t="b">
        <f t="shared" si="1007"/>
        <v>0</v>
      </c>
      <c r="FG590" s="113" t="str" cm="1">
        <f t="array" ref="FG590">IF(FE590=TRUE,"x",INDEX('Avtal för korttidsarbete'!$E$13:$E$1012,$FE590))</f>
        <v>x</v>
      </c>
      <c r="FH590" s="113" t="str" cm="1">
        <f t="array" ref="FH590">IF(FE590=TRUE,"x",INDEX('Avtal för korttidsarbete'!$F$13:$F$1012,$FE590))</f>
        <v>x</v>
      </c>
      <c r="FI590" s="112" t="b">
        <f t="shared" si="1008"/>
        <v>0</v>
      </c>
      <c r="FJ590" s="135">
        <f t="shared" si="1009"/>
        <v>44166</v>
      </c>
      <c r="FK590" s="135">
        <f t="shared" si="1010"/>
        <v>44377</v>
      </c>
      <c r="FL590" s="112" t="b">
        <f t="shared" si="1011"/>
        <v>0</v>
      </c>
      <c r="FM590" s="113">
        <f t="shared" si="1012"/>
        <v>44166</v>
      </c>
      <c r="FN590" s="135">
        <f t="shared" si="1013"/>
        <v>44377</v>
      </c>
      <c r="FO590" s="148" t="b">
        <f>IFERROR(INDEX('Avtal för korttidsarbete'!R:R,MATCH(D590,'Avtal för korttidsarbete'!$G:$G,0)),TRUE)</f>
        <v>1</v>
      </c>
      <c r="FP590" s="135" t="str">
        <f>IF(FO590,"-",INDEX('Avtal för korttidsarbete'!$D:$D,MATCH(D590,'Avtal för korttidsarbete'!$G:$G,0)))</f>
        <v>-</v>
      </c>
      <c r="FQ590" s="113" t="b">
        <f>IFERROR(G590&gt;INDEX(Uppsägningar!E:E,MATCH(C590,Uppsägningar!C:C,0)),FALSE)</f>
        <v>0</v>
      </c>
    </row>
    <row r="591" spans="1:173" x14ac:dyDescent="0.25">
      <c r="A591" s="19">
        <v>575</v>
      </c>
      <c r="B591" s="20"/>
      <c r="C591" s="183"/>
      <c r="D591" s="66"/>
      <c r="E591" s="212">
        <f>IFERROR(INDEX(Admin!$C$7:$C$10,MATCH(FP591,TblNivåValTExt,0)),0)</f>
        <v>0</v>
      </c>
      <c r="F591" s="1"/>
      <c r="G591" s="1"/>
      <c r="H591" s="78"/>
      <c r="I591" s="181"/>
      <c r="J591" s="181"/>
      <c r="K591" s="182"/>
      <c r="L591" s="182"/>
      <c r="M591" s="181"/>
      <c r="N591" s="181"/>
      <c r="O591" s="181"/>
      <c r="P591" s="182"/>
      <c r="Q591" s="182"/>
      <c r="R591" s="181"/>
      <c r="S591" s="181"/>
      <c r="T591" s="181"/>
      <c r="U591" s="182"/>
      <c r="V591" s="182"/>
      <c r="W591" s="181"/>
      <c r="X591" s="181"/>
      <c r="Y591" s="181"/>
      <c r="Z591" s="182"/>
      <c r="AA591" s="182"/>
      <c r="AB591" s="181"/>
      <c r="AC591" s="181"/>
      <c r="AD591" s="181"/>
      <c r="AE591" s="182"/>
      <c r="AF591" s="182"/>
      <c r="AG591" s="181"/>
      <c r="AH591" s="181"/>
      <c r="AI591" s="181"/>
      <c r="AJ591" s="182"/>
      <c r="AK591" s="182"/>
      <c r="AL591" s="181"/>
      <c r="AM591" s="181"/>
      <c r="AN591" s="181"/>
      <c r="AO591" s="182"/>
      <c r="AP591" s="182"/>
      <c r="AQ591" s="181"/>
      <c r="AR591" s="181"/>
      <c r="AS591" s="181"/>
      <c r="AT591" s="182"/>
      <c r="AU591" s="182"/>
      <c r="AV591" s="181"/>
      <c r="AW591" s="181"/>
      <c r="AX591" s="181"/>
      <c r="AY591" s="182"/>
      <c r="AZ591" s="182"/>
      <c r="BA591" s="181"/>
      <c r="BB591" s="181"/>
      <c r="BC591" s="181"/>
      <c r="BD591" s="182"/>
      <c r="BE591" s="182"/>
      <c r="BF591" s="181"/>
      <c r="BG591" s="180">
        <f t="shared" si="979"/>
        <v>0</v>
      </c>
      <c r="BH591" s="116" t="str">
        <f t="shared" si="980"/>
        <v/>
      </c>
      <c r="BI591" s="80" t="b">
        <f t="shared" si="928"/>
        <v>0</v>
      </c>
      <c r="BJ591" s="80" t="str">
        <f t="shared" si="929"/>
        <v/>
      </c>
      <c r="BK591" s="80" t="b">
        <f t="shared" si="981"/>
        <v>0</v>
      </c>
      <c r="BL591" s="13" t="str">
        <f t="shared" si="930"/>
        <v/>
      </c>
      <c r="BM591" s="13" t="b">
        <f t="shared" si="982"/>
        <v>0</v>
      </c>
      <c r="BN591" s="35" t="str">
        <f t="shared" si="931"/>
        <v/>
      </c>
      <c r="BO591" s="13" t="b">
        <f t="shared" si="932"/>
        <v>0</v>
      </c>
      <c r="BP591" s="35" t="str">
        <f t="shared" si="933"/>
        <v/>
      </c>
      <c r="BQ591" s="13" t="b">
        <f t="shared" si="934"/>
        <v>0</v>
      </c>
      <c r="BR591" s="35" t="str">
        <f t="shared" si="935"/>
        <v/>
      </c>
      <c r="BS591" s="35" t="b">
        <f t="shared" si="936"/>
        <v>0</v>
      </c>
      <c r="BT591" s="35" t="str">
        <f t="shared" si="937"/>
        <v/>
      </c>
      <c r="BU591" s="35" t="b">
        <f t="shared" si="938"/>
        <v>0</v>
      </c>
      <c r="BV591" s="35" t="str">
        <f t="shared" si="939"/>
        <v/>
      </c>
      <c r="BW591" s="13" t="b">
        <f t="shared" si="1014"/>
        <v>0</v>
      </c>
      <c r="BX591" s="35" t="str">
        <f t="shared" si="940"/>
        <v/>
      </c>
      <c r="BY591" s="265" t="b">
        <f t="shared" si="983"/>
        <v>0</v>
      </c>
      <c r="BZ591" s="35" t="str">
        <f t="shared" si="941"/>
        <v/>
      </c>
      <c r="CA591" s="265" t="b">
        <f t="shared" si="984"/>
        <v>0</v>
      </c>
      <c r="CB591" s="35" t="str">
        <f t="shared" si="942"/>
        <v/>
      </c>
      <c r="CC591" s="272" t="b">
        <f t="shared" si="985"/>
        <v>0</v>
      </c>
      <c r="CD591" s="35" t="str">
        <f t="shared" si="943"/>
        <v/>
      </c>
      <c r="CE591" s="13" t="b">
        <f t="shared" si="944"/>
        <v>0</v>
      </c>
      <c r="CF591" s="35" t="str">
        <f t="shared" si="945"/>
        <v/>
      </c>
      <c r="CG591" s="179">
        <f t="shared" si="946"/>
        <v>0</v>
      </c>
      <c r="CH591" s="179">
        <f t="shared" si="947"/>
        <v>0</v>
      </c>
      <c r="CI591" s="218">
        <f t="shared" si="986"/>
        <v>0</v>
      </c>
      <c r="CJ591" s="218">
        <f t="shared" si="987"/>
        <v>0</v>
      </c>
      <c r="CK591" s="218">
        <f t="shared" si="988"/>
        <v>0</v>
      </c>
      <c r="CL591" s="218">
        <f t="shared" si="989"/>
        <v>0</v>
      </c>
      <c r="CM591" s="218">
        <f t="shared" si="990"/>
        <v>0</v>
      </c>
      <c r="CN591" s="218">
        <f t="shared" si="991"/>
        <v>0</v>
      </c>
      <c r="CO591" s="218">
        <f t="shared" si="992"/>
        <v>0</v>
      </c>
      <c r="CP591" s="218">
        <f t="shared" si="993"/>
        <v>0</v>
      </c>
      <c r="CQ591" s="218">
        <f t="shared" si="994"/>
        <v>0</v>
      </c>
      <c r="CR591" s="218">
        <f t="shared" si="995"/>
        <v>0</v>
      </c>
      <c r="CS591" s="14">
        <f t="shared" si="948"/>
        <v>0</v>
      </c>
      <c r="CT591" s="236">
        <f t="shared" si="949"/>
        <v>0</v>
      </c>
      <c r="CU591" s="237">
        <f t="shared" si="1025"/>
        <v>0</v>
      </c>
      <c r="CV591" s="16">
        <f t="shared" si="1025"/>
        <v>0</v>
      </c>
      <c r="CW591" s="16">
        <f t="shared" si="1025"/>
        <v>0</v>
      </c>
      <c r="CX591" s="16">
        <f t="shared" si="1025"/>
        <v>0</v>
      </c>
      <c r="CY591" s="16">
        <f t="shared" si="1025"/>
        <v>0</v>
      </c>
      <c r="CZ591" s="16">
        <f t="shared" si="1025"/>
        <v>0</v>
      </c>
      <c r="DA591" s="16">
        <f t="shared" si="1025"/>
        <v>0</v>
      </c>
      <c r="DB591" s="16">
        <f t="shared" si="1025"/>
        <v>0</v>
      </c>
      <c r="DC591" s="16">
        <f t="shared" si="1025"/>
        <v>0</v>
      </c>
      <c r="DD591" s="238">
        <f t="shared" si="1025"/>
        <v>0</v>
      </c>
      <c r="DE591" s="232">
        <f t="shared" si="1026"/>
        <v>0</v>
      </c>
      <c r="DF591" s="132">
        <f t="shared" si="1026"/>
        <v>0</v>
      </c>
      <c r="DG591" s="132">
        <f t="shared" si="1026"/>
        <v>0</v>
      </c>
      <c r="DH591" s="132">
        <f t="shared" si="1026"/>
        <v>0</v>
      </c>
      <c r="DI591" s="132">
        <f t="shared" si="1026"/>
        <v>0</v>
      </c>
      <c r="DJ591" s="132">
        <f t="shared" si="1026"/>
        <v>0</v>
      </c>
      <c r="DK591" s="132">
        <f t="shared" si="1026"/>
        <v>0</v>
      </c>
      <c r="DL591" s="132">
        <f t="shared" si="1026"/>
        <v>0</v>
      </c>
      <c r="DM591" s="132">
        <f t="shared" si="1026"/>
        <v>0</v>
      </c>
      <c r="DN591" s="233">
        <f t="shared" si="1026"/>
        <v>0</v>
      </c>
      <c r="DO591" s="232">
        <f t="shared" si="950"/>
        <v>0</v>
      </c>
      <c r="DP591" s="132">
        <f t="shared" si="951"/>
        <v>0</v>
      </c>
      <c r="DQ591" s="132">
        <f t="shared" si="952"/>
        <v>0</v>
      </c>
      <c r="DR591" s="132">
        <f t="shared" si="953"/>
        <v>0</v>
      </c>
      <c r="DS591" s="132">
        <f t="shared" si="954"/>
        <v>0</v>
      </c>
      <c r="DT591" s="132">
        <f t="shared" si="955"/>
        <v>0</v>
      </c>
      <c r="DU591" s="132">
        <f t="shared" si="956"/>
        <v>0</v>
      </c>
      <c r="DV591" s="132">
        <f t="shared" si="957"/>
        <v>0</v>
      </c>
      <c r="DW591" s="132">
        <f t="shared" si="958"/>
        <v>0</v>
      </c>
      <c r="DX591" s="233">
        <f t="shared" si="959"/>
        <v>0</v>
      </c>
      <c r="DY591" s="231" t="b">
        <f t="shared" si="996"/>
        <v>0</v>
      </c>
      <c r="DZ591" s="163"/>
      <c r="EA591" s="226" t="str">
        <f t="shared" si="997"/>
        <v/>
      </c>
      <c r="EB591" s="178" t="str">
        <f t="shared" si="998"/>
        <v/>
      </c>
      <c r="EC591" s="178" t="str">
        <f t="shared" si="999"/>
        <v/>
      </c>
      <c r="ED591" s="178" t="str">
        <f t="shared" si="1000"/>
        <v/>
      </c>
      <c r="EE591" s="178" t="str">
        <f t="shared" si="1001"/>
        <v/>
      </c>
      <c r="EF591" s="178" t="str">
        <f t="shared" si="1002"/>
        <v/>
      </c>
      <c r="EG591" s="178" t="str">
        <f t="shared" si="1003"/>
        <v/>
      </c>
      <c r="EH591" s="178" t="str">
        <f t="shared" si="1004"/>
        <v/>
      </c>
      <c r="EI591" s="178" t="str">
        <f t="shared" si="1005"/>
        <v/>
      </c>
      <c r="EJ591" s="227" t="str">
        <f t="shared" si="1006"/>
        <v/>
      </c>
      <c r="EK591" s="230" t="str">
        <f t="shared" si="960"/>
        <v/>
      </c>
      <c r="EL591" s="177" t="str">
        <f t="shared" si="961"/>
        <v/>
      </c>
      <c r="EM591" s="177" t="str">
        <f t="shared" si="962"/>
        <v/>
      </c>
      <c r="EN591" s="177" t="str">
        <f t="shared" si="963"/>
        <v/>
      </c>
      <c r="EO591" s="177" t="str">
        <f t="shared" si="964"/>
        <v/>
      </c>
      <c r="EP591" s="177" t="str">
        <f t="shared" si="965"/>
        <v/>
      </c>
      <c r="EQ591" s="177" t="str">
        <f t="shared" si="966"/>
        <v/>
      </c>
      <c r="ER591" s="177" t="str">
        <f t="shared" si="967"/>
        <v/>
      </c>
      <c r="ES591" s="177" t="str">
        <f t="shared" si="968"/>
        <v/>
      </c>
      <c r="ET591" s="177" t="str">
        <f t="shared" si="969"/>
        <v/>
      </c>
      <c r="EU591" s="229" t="e">
        <f t="shared" si="970"/>
        <v>#VALUE!</v>
      </c>
      <c r="EV591" s="27" t="e">
        <f t="shared" si="971"/>
        <v>#VALUE!</v>
      </c>
      <c r="EW591" s="27" t="e">
        <f t="shared" si="972"/>
        <v>#VALUE!</v>
      </c>
      <c r="EX591" s="28" t="e">
        <f t="shared" si="973"/>
        <v>#VALUE!</v>
      </c>
      <c r="EY591" s="28" t="e">
        <f t="shared" si="974"/>
        <v>#VALUE!</v>
      </c>
      <c r="EZ591" s="28" t="b">
        <f t="shared" si="975"/>
        <v>0</v>
      </c>
      <c r="FA591" s="176" t="str">
        <f t="shared" si="976"/>
        <v/>
      </c>
      <c r="FB591" s="27" t="e" cm="1">
        <f t="array" aca="1" ref="FB591" ca="1">TEXT(RIGHT(10-RIGHT(SUM(INDEX(1*(MID(MID(C591,1,1)*2,ROW(INDIRECT("1:"&amp;LEN(MID(C591,1,1)*2))),1)),,))+MID(C591,2,1)+
SUM(INDEX(1*(MID(MID(C591,3,1)*2,ROW(INDIRECT("1:"&amp;LEN(MID(C591,3,1)*2))),1)),,))+MID(C591,4,1)+
SUM(INDEX(1*(MID(MID(C591,5,1)*2,ROW(INDIRECT("1:"&amp;LEN(MID(C591,5,1)*2))),1)),,))+MID(C591,6,1)+
SUM(INDEX(1*(MID(MID(C591,8,1)*2,ROW(INDIRECT("1:"&amp;LEN(MID(C591,8,1)*2))),1)),,))+MID(C591,9,1)+
SUM(INDEX(1*(MID(MID(C591,10,1)*2,ROW(INDIRECT("1:"&amp;LEN(MID(C591,10,1)*2))),1)),,)),1),1),"0")</f>
        <v>#VALUE!</v>
      </c>
      <c r="FC591" s="27" t="str">
        <f t="shared" si="977"/>
        <v/>
      </c>
      <c r="FD591" s="29" t="b">
        <f t="shared" si="978"/>
        <v>0</v>
      </c>
      <c r="FE591" s="112" t="b">
        <f>IFERROR(MATCH(D591,'Avtal för korttidsarbete'!$G$13:$G$1012,0),TRUE)</f>
        <v>1</v>
      </c>
      <c r="FF591" s="112" t="b">
        <f t="shared" si="1007"/>
        <v>0</v>
      </c>
      <c r="FG591" s="113" t="str" cm="1">
        <f t="array" ref="FG591">IF(FE591=TRUE,"x",INDEX('Avtal för korttidsarbete'!$E$13:$E$1012,$FE591))</f>
        <v>x</v>
      </c>
      <c r="FH591" s="113" t="str" cm="1">
        <f t="array" ref="FH591">IF(FE591=TRUE,"x",INDEX('Avtal för korttidsarbete'!$F$13:$F$1012,$FE591))</f>
        <v>x</v>
      </c>
      <c r="FI591" s="112" t="b">
        <f t="shared" si="1008"/>
        <v>0</v>
      </c>
      <c r="FJ591" s="135">
        <f t="shared" si="1009"/>
        <v>44166</v>
      </c>
      <c r="FK591" s="135">
        <f t="shared" si="1010"/>
        <v>44377</v>
      </c>
      <c r="FL591" s="112" t="b">
        <f t="shared" si="1011"/>
        <v>0</v>
      </c>
      <c r="FM591" s="113">
        <f t="shared" si="1012"/>
        <v>44166</v>
      </c>
      <c r="FN591" s="135">
        <f t="shared" si="1013"/>
        <v>44377</v>
      </c>
      <c r="FO591" s="148" t="b">
        <f>IFERROR(INDEX('Avtal för korttidsarbete'!R:R,MATCH(D591,'Avtal för korttidsarbete'!$G:$G,0)),TRUE)</f>
        <v>1</v>
      </c>
      <c r="FP591" s="135" t="str">
        <f>IF(FO591,"-",INDEX('Avtal för korttidsarbete'!$D:$D,MATCH(D591,'Avtal för korttidsarbete'!$G:$G,0)))</f>
        <v>-</v>
      </c>
      <c r="FQ591" s="113" t="b">
        <f>IFERROR(G591&gt;INDEX(Uppsägningar!E:E,MATCH(C591,Uppsägningar!C:C,0)),FALSE)</f>
        <v>0</v>
      </c>
    </row>
    <row r="592" spans="1:173" x14ac:dyDescent="0.25">
      <c r="A592" s="19">
        <v>576</v>
      </c>
      <c r="B592" s="20"/>
      <c r="C592" s="183"/>
      <c r="D592" s="66"/>
      <c r="E592" s="212">
        <f>IFERROR(INDEX(Admin!$C$7:$C$10,MATCH(FP592,TblNivåValTExt,0)),0)</f>
        <v>0</v>
      </c>
      <c r="F592" s="1"/>
      <c r="G592" s="1"/>
      <c r="H592" s="78"/>
      <c r="I592" s="181"/>
      <c r="J592" s="181"/>
      <c r="K592" s="182"/>
      <c r="L592" s="182"/>
      <c r="M592" s="181"/>
      <c r="N592" s="181"/>
      <c r="O592" s="181"/>
      <c r="P592" s="182"/>
      <c r="Q592" s="182"/>
      <c r="R592" s="181"/>
      <c r="S592" s="181"/>
      <c r="T592" s="181"/>
      <c r="U592" s="182"/>
      <c r="V592" s="182"/>
      <c r="W592" s="181"/>
      <c r="X592" s="181"/>
      <c r="Y592" s="181"/>
      <c r="Z592" s="182"/>
      <c r="AA592" s="182"/>
      <c r="AB592" s="181"/>
      <c r="AC592" s="181"/>
      <c r="AD592" s="181"/>
      <c r="AE592" s="182"/>
      <c r="AF592" s="182"/>
      <c r="AG592" s="181"/>
      <c r="AH592" s="181"/>
      <c r="AI592" s="181"/>
      <c r="AJ592" s="182"/>
      <c r="AK592" s="182"/>
      <c r="AL592" s="181"/>
      <c r="AM592" s="181"/>
      <c r="AN592" s="181"/>
      <c r="AO592" s="182"/>
      <c r="AP592" s="182"/>
      <c r="AQ592" s="181"/>
      <c r="AR592" s="181"/>
      <c r="AS592" s="181"/>
      <c r="AT592" s="182"/>
      <c r="AU592" s="182"/>
      <c r="AV592" s="181"/>
      <c r="AW592" s="181"/>
      <c r="AX592" s="181"/>
      <c r="AY592" s="182"/>
      <c r="AZ592" s="182"/>
      <c r="BA592" s="181"/>
      <c r="BB592" s="181"/>
      <c r="BC592" s="181"/>
      <c r="BD592" s="182"/>
      <c r="BE592" s="182"/>
      <c r="BF592" s="181"/>
      <c r="BG592" s="180">
        <f t="shared" si="979"/>
        <v>0</v>
      </c>
      <c r="BH592" s="116" t="str">
        <f t="shared" si="980"/>
        <v/>
      </c>
      <c r="BI592" s="80" t="b">
        <f t="shared" si="928"/>
        <v>0</v>
      </c>
      <c r="BJ592" s="80" t="str">
        <f t="shared" si="929"/>
        <v/>
      </c>
      <c r="BK592" s="80" t="b">
        <f t="shared" si="981"/>
        <v>0</v>
      </c>
      <c r="BL592" s="13" t="str">
        <f t="shared" si="930"/>
        <v/>
      </c>
      <c r="BM592" s="13" t="b">
        <f t="shared" si="982"/>
        <v>0</v>
      </c>
      <c r="BN592" s="35" t="str">
        <f t="shared" si="931"/>
        <v/>
      </c>
      <c r="BO592" s="13" t="b">
        <f t="shared" si="932"/>
        <v>0</v>
      </c>
      <c r="BP592" s="35" t="str">
        <f t="shared" si="933"/>
        <v/>
      </c>
      <c r="BQ592" s="13" t="b">
        <f t="shared" si="934"/>
        <v>0</v>
      </c>
      <c r="BR592" s="35" t="str">
        <f t="shared" si="935"/>
        <v/>
      </c>
      <c r="BS592" s="35" t="b">
        <f t="shared" si="936"/>
        <v>0</v>
      </c>
      <c r="BT592" s="35" t="str">
        <f t="shared" si="937"/>
        <v/>
      </c>
      <c r="BU592" s="35" t="b">
        <f t="shared" si="938"/>
        <v>0</v>
      </c>
      <c r="BV592" s="35" t="str">
        <f t="shared" si="939"/>
        <v/>
      </c>
      <c r="BW592" s="13" t="b">
        <f t="shared" si="1014"/>
        <v>0</v>
      </c>
      <c r="BX592" s="35" t="str">
        <f t="shared" si="940"/>
        <v/>
      </c>
      <c r="BY592" s="265" t="b">
        <f t="shared" si="983"/>
        <v>0</v>
      </c>
      <c r="BZ592" s="35" t="str">
        <f t="shared" si="941"/>
        <v/>
      </c>
      <c r="CA592" s="265" t="b">
        <f t="shared" si="984"/>
        <v>0</v>
      </c>
      <c r="CB592" s="35" t="str">
        <f t="shared" si="942"/>
        <v/>
      </c>
      <c r="CC592" s="272" t="b">
        <f t="shared" si="985"/>
        <v>0</v>
      </c>
      <c r="CD592" s="35" t="str">
        <f t="shared" si="943"/>
        <v/>
      </c>
      <c r="CE592" s="13" t="b">
        <f t="shared" si="944"/>
        <v>0</v>
      </c>
      <c r="CF592" s="35" t="str">
        <f t="shared" si="945"/>
        <v/>
      </c>
      <c r="CG592" s="179">
        <f t="shared" si="946"/>
        <v>0</v>
      </c>
      <c r="CH592" s="179">
        <f t="shared" si="947"/>
        <v>0</v>
      </c>
      <c r="CI592" s="218">
        <f t="shared" si="986"/>
        <v>0</v>
      </c>
      <c r="CJ592" s="218">
        <f t="shared" si="987"/>
        <v>0</v>
      </c>
      <c r="CK592" s="218">
        <f t="shared" si="988"/>
        <v>0</v>
      </c>
      <c r="CL592" s="218">
        <f t="shared" si="989"/>
        <v>0</v>
      </c>
      <c r="CM592" s="218">
        <f t="shared" si="990"/>
        <v>0</v>
      </c>
      <c r="CN592" s="218">
        <f t="shared" si="991"/>
        <v>0</v>
      </c>
      <c r="CO592" s="218">
        <f t="shared" si="992"/>
        <v>0</v>
      </c>
      <c r="CP592" s="218">
        <f t="shared" si="993"/>
        <v>0</v>
      </c>
      <c r="CQ592" s="218">
        <f t="shared" si="994"/>
        <v>0</v>
      </c>
      <c r="CR592" s="218">
        <f t="shared" si="995"/>
        <v>0</v>
      </c>
      <c r="CS592" s="14">
        <f t="shared" si="948"/>
        <v>0</v>
      </c>
      <c r="CT592" s="236">
        <f t="shared" si="949"/>
        <v>0</v>
      </c>
      <c r="CU592" s="237">
        <f t="shared" si="1025"/>
        <v>0</v>
      </c>
      <c r="CV592" s="16">
        <f t="shared" si="1025"/>
        <v>0</v>
      </c>
      <c r="CW592" s="16">
        <f t="shared" si="1025"/>
        <v>0</v>
      </c>
      <c r="CX592" s="16">
        <f t="shared" si="1025"/>
        <v>0</v>
      </c>
      <c r="CY592" s="16">
        <f t="shared" si="1025"/>
        <v>0</v>
      </c>
      <c r="CZ592" s="16">
        <f t="shared" si="1025"/>
        <v>0</v>
      </c>
      <c r="DA592" s="16">
        <f t="shared" si="1025"/>
        <v>0</v>
      </c>
      <c r="DB592" s="16">
        <f t="shared" si="1025"/>
        <v>0</v>
      </c>
      <c r="DC592" s="16">
        <f t="shared" si="1025"/>
        <v>0</v>
      </c>
      <c r="DD592" s="238">
        <f t="shared" si="1025"/>
        <v>0</v>
      </c>
      <c r="DE592" s="232">
        <f t="shared" si="1026"/>
        <v>0</v>
      </c>
      <c r="DF592" s="132">
        <f t="shared" si="1026"/>
        <v>0</v>
      </c>
      <c r="DG592" s="132">
        <f t="shared" si="1026"/>
        <v>0</v>
      </c>
      <c r="DH592" s="132">
        <f t="shared" si="1026"/>
        <v>0</v>
      </c>
      <c r="DI592" s="132">
        <f t="shared" si="1026"/>
        <v>0</v>
      </c>
      <c r="DJ592" s="132">
        <f t="shared" si="1026"/>
        <v>0</v>
      </c>
      <c r="DK592" s="132">
        <f t="shared" si="1026"/>
        <v>0</v>
      </c>
      <c r="DL592" s="132">
        <f t="shared" si="1026"/>
        <v>0</v>
      </c>
      <c r="DM592" s="132">
        <f t="shared" si="1026"/>
        <v>0</v>
      </c>
      <c r="DN592" s="233">
        <f t="shared" si="1026"/>
        <v>0</v>
      </c>
      <c r="DO592" s="232">
        <f t="shared" si="950"/>
        <v>0</v>
      </c>
      <c r="DP592" s="132">
        <f t="shared" si="951"/>
        <v>0</v>
      </c>
      <c r="DQ592" s="132">
        <f t="shared" si="952"/>
        <v>0</v>
      </c>
      <c r="DR592" s="132">
        <f t="shared" si="953"/>
        <v>0</v>
      </c>
      <c r="DS592" s="132">
        <f t="shared" si="954"/>
        <v>0</v>
      </c>
      <c r="DT592" s="132">
        <f t="shared" si="955"/>
        <v>0</v>
      </c>
      <c r="DU592" s="132">
        <f t="shared" si="956"/>
        <v>0</v>
      </c>
      <c r="DV592" s="132">
        <f t="shared" si="957"/>
        <v>0</v>
      </c>
      <c r="DW592" s="132">
        <f t="shared" si="958"/>
        <v>0</v>
      </c>
      <c r="DX592" s="233">
        <f t="shared" si="959"/>
        <v>0</v>
      </c>
      <c r="DY592" s="231" t="b">
        <f t="shared" si="996"/>
        <v>0</v>
      </c>
      <c r="DZ592" s="163"/>
      <c r="EA592" s="226" t="str">
        <f t="shared" si="997"/>
        <v/>
      </c>
      <c r="EB592" s="178" t="str">
        <f t="shared" si="998"/>
        <v/>
      </c>
      <c r="EC592" s="178" t="str">
        <f t="shared" si="999"/>
        <v/>
      </c>
      <c r="ED592" s="178" t="str">
        <f t="shared" si="1000"/>
        <v/>
      </c>
      <c r="EE592" s="178" t="str">
        <f t="shared" si="1001"/>
        <v/>
      </c>
      <c r="EF592" s="178" t="str">
        <f t="shared" si="1002"/>
        <v/>
      </c>
      <c r="EG592" s="178" t="str">
        <f t="shared" si="1003"/>
        <v/>
      </c>
      <c r="EH592" s="178" t="str">
        <f t="shared" si="1004"/>
        <v/>
      </c>
      <c r="EI592" s="178" t="str">
        <f t="shared" si="1005"/>
        <v/>
      </c>
      <c r="EJ592" s="227" t="str">
        <f t="shared" si="1006"/>
        <v/>
      </c>
      <c r="EK592" s="230" t="str">
        <f t="shared" si="960"/>
        <v/>
      </c>
      <c r="EL592" s="177" t="str">
        <f t="shared" si="961"/>
        <v/>
      </c>
      <c r="EM592" s="177" t="str">
        <f t="shared" si="962"/>
        <v/>
      </c>
      <c r="EN592" s="177" t="str">
        <f t="shared" si="963"/>
        <v/>
      </c>
      <c r="EO592" s="177" t="str">
        <f t="shared" si="964"/>
        <v/>
      </c>
      <c r="EP592" s="177" t="str">
        <f t="shared" si="965"/>
        <v/>
      </c>
      <c r="EQ592" s="177" t="str">
        <f t="shared" si="966"/>
        <v/>
      </c>
      <c r="ER592" s="177" t="str">
        <f t="shared" si="967"/>
        <v/>
      </c>
      <c r="ES592" s="177" t="str">
        <f t="shared" si="968"/>
        <v/>
      </c>
      <c r="ET592" s="177" t="str">
        <f t="shared" si="969"/>
        <v/>
      </c>
      <c r="EU592" s="229" t="e">
        <f t="shared" si="970"/>
        <v>#VALUE!</v>
      </c>
      <c r="EV592" s="27" t="e">
        <f t="shared" si="971"/>
        <v>#VALUE!</v>
      </c>
      <c r="EW592" s="27" t="e">
        <f t="shared" si="972"/>
        <v>#VALUE!</v>
      </c>
      <c r="EX592" s="28" t="e">
        <f t="shared" si="973"/>
        <v>#VALUE!</v>
      </c>
      <c r="EY592" s="28" t="e">
        <f t="shared" si="974"/>
        <v>#VALUE!</v>
      </c>
      <c r="EZ592" s="28" t="b">
        <f t="shared" si="975"/>
        <v>0</v>
      </c>
      <c r="FA592" s="176" t="str">
        <f t="shared" si="976"/>
        <v/>
      </c>
      <c r="FB592" s="27" t="e" cm="1">
        <f t="array" aca="1" ref="FB592" ca="1">TEXT(RIGHT(10-RIGHT(SUM(INDEX(1*(MID(MID(C592,1,1)*2,ROW(INDIRECT("1:"&amp;LEN(MID(C592,1,1)*2))),1)),,))+MID(C592,2,1)+
SUM(INDEX(1*(MID(MID(C592,3,1)*2,ROW(INDIRECT("1:"&amp;LEN(MID(C592,3,1)*2))),1)),,))+MID(C592,4,1)+
SUM(INDEX(1*(MID(MID(C592,5,1)*2,ROW(INDIRECT("1:"&amp;LEN(MID(C592,5,1)*2))),1)),,))+MID(C592,6,1)+
SUM(INDEX(1*(MID(MID(C592,8,1)*2,ROW(INDIRECT("1:"&amp;LEN(MID(C592,8,1)*2))),1)),,))+MID(C592,9,1)+
SUM(INDEX(1*(MID(MID(C592,10,1)*2,ROW(INDIRECT("1:"&amp;LEN(MID(C592,10,1)*2))),1)),,)),1),1),"0")</f>
        <v>#VALUE!</v>
      </c>
      <c r="FC592" s="27" t="str">
        <f t="shared" si="977"/>
        <v/>
      </c>
      <c r="FD592" s="29" t="b">
        <f t="shared" si="978"/>
        <v>0</v>
      </c>
      <c r="FE592" s="112" t="b">
        <f>IFERROR(MATCH(D592,'Avtal för korttidsarbete'!$G$13:$G$1012,0),TRUE)</f>
        <v>1</v>
      </c>
      <c r="FF592" s="112" t="b">
        <f t="shared" si="1007"/>
        <v>0</v>
      </c>
      <c r="FG592" s="113" t="str" cm="1">
        <f t="array" ref="FG592">IF(FE592=TRUE,"x",INDEX('Avtal för korttidsarbete'!$E$13:$E$1012,$FE592))</f>
        <v>x</v>
      </c>
      <c r="FH592" s="113" t="str" cm="1">
        <f t="array" ref="FH592">IF(FE592=TRUE,"x",INDEX('Avtal för korttidsarbete'!$F$13:$F$1012,$FE592))</f>
        <v>x</v>
      </c>
      <c r="FI592" s="112" t="b">
        <f t="shared" si="1008"/>
        <v>0</v>
      </c>
      <c r="FJ592" s="135">
        <f t="shared" si="1009"/>
        <v>44166</v>
      </c>
      <c r="FK592" s="135">
        <f t="shared" si="1010"/>
        <v>44377</v>
      </c>
      <c r="FL592" s="112" t="b">
        <f t="shared" si="1011"/>
        <v>0</v>
      </c>
      <c r="FM592" s="113">
        <f t="shared" si="1012"/>
        <v>44166</v>
      </c>
      <c r="FN592" s="135">
        <f t="shared" si="1013"/>
        <v>44377</v>
      </c>
      <c r="FO592" s="148" t="b">
        <f>IFERROR(INDEX('Avtal för korttidsarbete'!R:R,MATCH(D592,'Avtal för korttidsarbete'!$G:$G,0)),TRUE)</f>
        <v>1</v>
      </c>
      <c r="FP592" s="135" t="str">
        <f>IF(FO592,"-",INDEX('Avtal för korttidsarbete'!$D:$D,MATCH(D592,'Avtal för korttidsarbete'!$G:$G,0)))</f>
        <v>-</v>
      </c>
      <c r="FQ592" s="113" t="b">
        <f>IFERROR(G592&gt;INDEX(Uppsägningar!E:E,MATCH(C592,Uppsägningar!C:C,0)),FALSE)</f>
        <v>0</v>
      </c>
    </row>
    <row r="593" spans="1:173" x14ac:dyDescent="0.25">
      <c r="A593" s="19">
        <v>577</v>
      </c>
      <c r="B593" s="20"/>
      <c r="C593" s="183"/>
      <c r="D593" s="66"/>
      <c r="E593" s="212">
        <f>IFERROR(INDEX(Admin!$C$7:$C$10,MATCH(FP593,TblNivåValTExt,0)),0)</f>
        <v>0</v>
      </c>
      <c r="F593" s="1"/>
      <c r="G593" s="1"/>
      <c r="H593" s="78"/>
      <c r="I593" s="181"/>
      <c r="J593" s="181"/>
      <c r="K593" s="182"/>
      <c r="L593" s="182"/>
      <c r="M593" s="181"/>
      <c r="N593" s="181"/>
      <c r="O593" s="181"/>
      <c r="P593" s="182"/>
      <c r="Q593" s="182"/>
      <c r="R593" s="181"/>
      <c r="S593" s="181"/>
      <c r="T593" s="181"/>
      <c r="U593" s="182"/>
      <c r="V593" s="182"/>
      <c r="W593" s="181"/>
      <c r="X593" s="181"/>
      <c r="Y593" s="181"/>
      <c r="Z593" s="182"/>
      <c r="AA593" s="182"/>
      <c r="AB593" s="181"/>
      <c r="AC593" s="181"/>
      <c r="AD593" s="181"/>
      <c r="AE593" s="182"/>
      <c r="AF593" s="182"/>
      <c r="AG593" s="181"/>
      <c r="AH593" s="181"/>
      <c r="AI593" s="181"/>
      <c r="AJ593" s="182"/>
      <c r="AK593" s="182"/>
      <c r="AL593" s="181"/>
      <c r="AM593" s="181"/>
      <c r="AN593" s="181"/>
      <c r="AO593" s="182"/>
      <c r="AP593" s="182"/>
      <c r="AQ593" s="181"/>
      <c r="AR593" s="181"/>
      <c r="AS593" s="181"/>
      <c r="AT593" s="182"/>
      <c r="AU593" s="182"/>
      <c r="AV593" s="181"/>
      <c r="AW593" s="181"/>
      <c r="AX593" s="181"/>
      <c r="AY593" s="182"/>
      <c r="AZ593" s="182"/>
      <c r="BA593" s="181"/>
      <c r="BB593" s="181"/>
      <c r="BC593" s="181"/>
      <c r="BD593" s="182"/>
      <c r="BE593" s="182"/>
      <c r="BF593" s="181"/>
      <c r="BG593" s="180">
        <f t="shared" si="979"/>
        <v>0</v>
      </c>
      <c r="BH593" s="116" t="str">
        <f t="shared" si="980"/>
        <v/>
      </c>
      <c r="BI593" s="80" t="b">
        <f t="shared" ref="BI593:BI656" si="1027">IF(G593=0,FALSE,G593&lt;F593)</f>
        <v>0</v>
      </c>
      <c r="BJ593" s="80" t="str">
        <f t="shared" ref="BJ593:BJ656" si="1028">IF(BI593,$BJ$15,"")</f>
        <v/>
      </c>
      <c r="BK593" s="80" t="b">
        <f t="shared" si="981"/>
        <v>0</v>
      </c>
      <c r="BL593" s="13" t="str">
        <f t="shared" ref="BL593:BL656" si="1029">IF(BK593,BL$15,"")</f>
        <v/>
      </c>
      <c r="BM593" s="13" t="b">
        <f t="shared" si="982"/>
        <v>0</v>
      </c>
      <c r="BN593" s="35" t="str">
        <f t="shared" ref="BN593:BN656" si="1030">IF(BM593,BN$15,"")</f>
        <v/>
      </c>
      <c r="BO593" s="13" t="b">
        <f t="shared" ref="BO593:BO656" si="1031">IF(F593=0,FALSE,FI593)</f>
        <v>0</v>
      </c>
      <c r="BP593" s="35" t="str">
        <f t="shared" ref="BP593:BP656" si="1032">IF(BO593,BP$15,"")</f>
        <v/>
      </c>
      <c r="BQ593" s="13" t="b">
        <f t="shared" ref="BQ593:BQ656" si="1033">OR(AND(COUNTA(I593:M593)&gt;0,I$12&lt;&gt;""),AND(COUNTA(N593:R593)&gt;0,N$12&lt;&gt;""),AND(COUNTA(S593:W593)&gt;0,S$12&lt;&gt;""),AND(COUNTA(X593:AB593)&gt;0,X$12&lt;&gt;""),AND(COUNTA(AC593:AG593)&gt;0,AC$12&lt;&gt;""),AND(COUNTA(AH593:AL593)&gt;0,AH$12&lt;&gt;""),AND(COUNTA(AM593:AQ593)&gt;0,AM$12&lt;&gt;""),AND(COUNTA(AR593:AV593)&gt;0,AR$12&lt;&gt;""),AND(COUNTA(AW593:BA593)&gt;0,AW$12&lt;&gt;""),AND(COUNTA(BB593:BF593)&gt;0,BB588&lt;&gt;""))</f>
        <v>0</v>
      </c>
      <c r="BR593" s="35" t="str">
        <f t="shared" ref="BR593:BR656" si="1034">IF(BQ593,BR$15,"")</f>
        <v/>
      </c>
      <c r="BS593" s="35" t="b">
        <f t="shared" ref="BS593:BS656" si="1035">FD593</f>
        <v>0</v>
      </c>
      <c r="BT593" s="35" t="str">
        <f t="shared" ref="BT593:BT656" si="1036">IF(BS593,BT$15,"")</f>
        <v/>
      </c>
      <c r="BU593" s="35" t="b">
        <f t="shared" ref="BU593:BU656" si="1037">OR(M593&lt;0,R593&lt;0,W593&lt;0,AB593&lt;0,AG593&lt;0,AL593&lt;0,AQ593&lt;0,AV593&lt;0,BA593&lt;0,BF593&lt;0,L593&lt;0,Q593&lt;0,V593&lt;0,AA593&lt;0,AF593&lt;0,AK593&lt;0,AP593&lt;0,AU593&lt;0,AZ593&lt;0,BE593&lt;0,CJ593&gt;CV593,CK593&gt;CW593,CL593&gt;CX593,CM593&gt;CY593,CN593&gt;CZ593,CO593&gt;DA593,CP593&gt;DB593,CQ593&gt;DC593,CR593&gt;DD593,CI593&gt;CU593)</f>
        <v>0</v>
      </c>
      <c r="BV593" s="35" t="str">
        <f t="shared" ref="BV593:BV656" si="1038">IF(BU593,BV$15,"")</f>
        <v/>
      </c>
      <c r="BW593" s="13" t="b">
        <f t="shared" si="1014"/>
        <v>0</v>
      </c>
      <c r="BX593" s="35" t="str">
        <f t="shared" ref="BX593:BX656" si="1039">IF(BW593,BX$15,"")</f>
        <v/>
      </c>
      <c r="BY593" s="265" t="b">
        <f t="shared" si="983"/>
        <v>0</v>
      </c>
      <c r="BZ593" s="35" t="str">
        <f t="shared" ref="BZ593:BZ656" si="1040">IF(BY593,BZ$15,"")</f>
        <v/>
      </c>
      <c r="CA593" s="265" t="b">
        <f t="shared" si="984"/>
        <v>0</v>
      </c>
      <c r="CB593" s="35" t="str">
        <f t="shared" ref="CB593:CB656" si="1041">IF(CA593,CB$15,"")</f>
        <v/>
      </c>
      <c r="CC593" s="272" t="b">
        <f t="shared" si="985"/>
        <v>0</v>
      </c>
      <c r="CD593" s="35" t="str">
        <f t="shared" ref="CD593:CD656" si="1042">IF(CC593,CD$15,"")</f>
        <v/>
      </c>
      <c r="CE593" s="13" t="b">
        <f t="shared" ref="CE593:CE656" si="1043">AND(COUNTA(B593:D593,F593:BF593)&gt;0,OR(B593="",C593="",D593="",F593="",G593="",H593="",E593=0))</f>
        <v>0</v>
      </c>
      <c r="CF593" s="35" t="str">
        <f t="shared" ref="CF593:CF656" si="1044">IF(CE593,CF$15,"")</f>
        <v/>
      </c>
      <c r="CG593" s="179">
        <f t="shared" ref="CG593:CG656" si="1045">INDEX($CM$8:$CM$12,MATCH($E593,$CL$8:$CL$12,0))</f>
        <v>0</v>
      </c>
      <c r="CH593" s="179">
        <f t="shared" ref="CH593:CH656" si="1046">INDEX($CN$8:$CN$12,MATCH($E593,$CL$8:$CL$12,0))</f>
        <v>0</v>
      </c>
      <c r="CI593" s="218">
        <f t="shared" si="986"/>
        <v>0</v>
      </c>
      <c r="CJ593" s="218">
        <f t="shared" si="987"/>
        <v>0</v>
      </c>
      <c r="CK593" s="218">
        <f t="shared" si="988"/>
        <v>0</v>
      </c>
      <c r="CL593" s="218">
        <f t="shared" si="989"/>
        <v>0</v>
      </c>
      <c r="CM593" s="218">
        <f t="shared" si="990"/>
        <v>0</v>
      </c>
      <c r="CN593" s="218">
        <f t="shared" si="991"/>
        <v>0</v>
      </c>
      <c r="CO593" s="218">
        <f t="shared" si="992"/>
        <v>0</v>
      </c>
      <c r="CP593" s="218">
        <f t="shared" si="993"/>
        <v>0</v>
      </c>
      <c r="CQ593" s="218">
        <f t="shared" si="994"/>
        <v>0</v>
      </c>
      <c r="CR593" s="218">
        <f t="shared" si="995"/>
        <v>0</v>
      </c>
      <c r="CS593" s="14">
        <f t="shared" ref="CS593:CS656" si="1047">IF(F593=0,0,MAX(F593,$BO$10))</f>
        <v>0</v>
      </c>
      <c r="CT593" s="236">
        <f t="shared" ref="CT593:CT656" si="1048">IF(G593=0,0,MIN(G593,$BO$12))</f>
        <v>0</v>
      </c>
      <c r="CU593" s="237">
        <f t="shared" si="1025"/>
        <v>0</v>
      </c>
      <c r="CV593" s="16">
        <f t="shared" si="1025"/>
        <v>0</v>
      </c>
      <c r="CW593" s="16">
        <f t="shared" si="1025"/>
        <v>0</v>
      </c>
      <c r="CX593" s="16">
        <f t="shared" si="1025"/>
        <v>0</v>
      </c>
      <c r="CY593" s="16">
        <f t="shared" si="1025"/>
        <v>0</v>
      </c>
      <c r="CZ593" s="16">
        <f t="shared" si="1025"/>
        <v>0</v>
      </c>
      <c r="DA593" s="16">
        <f t="shared" si="1025"/>
        <v>0</v>
      </c>
      <c r="DB593" s="16">
        <f t="shared" si="1025"/>
        <v>0</v>
      </c>
      <c r="DC593" s="16">
        <f t="shared" si="1025"/>
        <v>0</v>
      </c>
      <c r="DD593" s="238">
        <f t="shared" si="1025"/>
        <v>0</v>
      </c>
      <c r="DE593" s="232">
        <f t="shared" si="1026"/>
        <v>0</v>
      </c>
      <c r="DF593" s="132">
        <f t="shared" si="1026"/>
        <v>0</v>
      </c>
      <c r="DG593" s="132">
        <f t="shared" si="1026"/>
        <v>0</v>
      </c>
      <c r="DH593" s="132">
        <f t="shared" si="1026"/>
        <v>0</v>
      </c>
      <c r="DI593" s="132">
        <f t="shared" si="1026"/>
        <v>0</v>
      </c>
      <c r="DJ593" s="132">
        <f t="shared" si="1026"/>
        <v>0</v>
      </c>
      <c r="DK593" s="132">
        <f t="shared" si="1026"/>
        <v>0</v>
      </c>
      <c r="DL593" s="132">
        <f t="shared" si="1026"/>
        <v>0</v>
      </c>
      <c r="DM593" s="132">
        <f t="shared" si="1026"/>
        <v>0</v>
      </c>
      <c r="DN593" s="233">
        <f t="shared" si="1026"/>
        <v>0</v>
      </c>
      <c r="DO593" s="232">
        <f t="shared" ref="DO593:DO656" si="1049">IF(DE593="","",DE593/CU$11*CU593)</f>
        <v>0</v>
      </c>
      <c r="DP593" s="132">
        <f t="shared" ref="DP593:DP656" si="1050">IF(DF593="","",DF593/CV$11*CV593)</f>
        <v>0</v>
      </c>
      <c r="DQ593" s="132">
        <f t="shared" ref="DQ593:DQ656" si="1051">IF(DG593="","",DG593/CW$11*CW593)</f>
        <v>0</v>
      </c>
      <c r="DR593" s="132">
        <f t="shared" ref="DR593:DR656" si="1052">IF(DH593="","",DH593/CX$11*CX593)</f>
        <v>0</v>
      </c>
      <c r="DS593" s="132">
        <f t="shared" ref="DS593:DS656" si="1053">IF(DI593="","",DI593/CY$11*CY593)</f>
        <v>0</v>
      </c>
      <c r="DT593" s="132">
        <f t="shared" ref="DT593:DT656" si="1054">IF(DJ593="","",DJ593/CZ$11*CZ593)</f>
        <v>0</v>
      </c>
      <c r="DU593" s="132">
        <f t="shared" ref="DU593:DU656" si="1055">IF(DK593="","",DK593/DA$11*DA593)</f>
        <v>0</v>
      </c>
      <c r="DV593" s="132">
        <f t="shared" ref="DV593:DV656" si="1056">IF(DL593="","",DL593/DB$11*DB593)</f>
        <v>0</v>
      </c>
      <c r="DW593" s="132">
        <f t="shared" ref="DW593:DW656" si="1057">IF(DM593="","",DM593/DC$11*DC593)</f>
        <v>0</v>
      </c>
      <c r="DX593" s="233">
        <f t="shared" ref="DX593:DX656" si="1058">IF(DN593="","",DN593/DD$11*DD593)</f>
        <v>0</v>
      </c>
      <c r="DY593" s="231" t="b">
        <f t="shared" si="996"/>
        <v>0</v>
      </c>
      <c r="DZ593" s="163"/>
      <c r="EA593" s="226" t="str">
        <f t="shared" si="997"/>
        <v/>
      </c>
      <c r="EB593" s="178" t="str">
        <f t="shared" si="998"/>
        <v/>
      </c>
      <c r="EC593" s="178" t="str">
        <f t="shared" si="999"/>
        <v/>
      </c>
      <c r="ED593" s="178" t="str">
        <f t="shared" si="1000"/>
        <v/>
      </c>
      <c r="EE593" s="178" t="str">
        <f t="shared" si="1001"/>
        <v/>
      </c>
      <c r="EF593" s="178" t="str">
        <f t="shared" si="1002"/>
        <v/>
      </c>
      <c r="EG593" s="178" t="str">
        <f t="shared" si="1003"/>
        <v/>
      </c>
      <c r="EH593" s="178" t="str">
        <f t="shared" si="1004"/>
        <v/>
      </c>
      <c r="EI593" s="178" t="str">
        <f t="shared" si="1005"/>
        <v/>
      </c>
      <c r="EJ593" s="227" t="str">
        <f t="shared" si="1006"/>
        <v/>
      </c>
      <c r="EK593" s="230" t="str">
        <f t="shared" ref="EK593:EK656" si="1059">IF(OR($E593="",I593="",J593="",$H593="",EA593="",DO593=""),"",DO593*EA593*$EK$12*$E593/100)</f>
        <v/>
      </c>
      <c r="EL593" s="177" t="str">
        <f t="shared" ref="EL593:EL656" si="1060">IF(OR($E593="",N593="",O593="",$H593="",EB593="",DP593=""),"",DP593*EB593*$EK$12*$E593/100)</f>
        <v/>
      </c>
      <c r="EM593" s="177" t="str">
        <f t="shared" ref="EM593:EM656" si="1061">IF(OR($E593="",S593="",T593="",$H593="",EC593="",DQ593=""),"",DQ593*EC593*$EK$12*$E593/100)</f>
        <v/>
      </c>
      <c r="EN593" s="177" t="str">
        <f t="shared" ref="EN593:EN656" si="1062">IF(OR($E593="",X593="",Y593="",$H593="",ED593="",DR593=""),"",DR593*ED593*$EK$12*$E593/100)</f>
        <v/>
      </c>
      <c r="EO593" s="177" t="str">
        <f t="shared" ref="EO593:EO656" si="1063">IF(OR($E593="",AC593="",AD593="",$H593="",EE593="",DS593=""),"",DS593*EE593*$EK$12*$E593/100)</f>
        <v/>
      </c>
      <c r="EP593" s="177" t="str">
        <f t="shared" ref="EP593:EP656" si="1064">IF(OR($E593="",AH593="",AI593="",$H593="",EF593="",DT593=""),"",DT593*EF593*$EK$12*$E593/100)</f>
        <v/>
      </c>
      <c r="EQ593" s="177" t="str">
        <f t="shared" ref="EQ593:EQ656" si="1065">IF(OR($E593="",AM593="",AN593="",$H593="",EG593="",DU593=""),"",DU593*EG593*$EK$12*$E593/100)</f>
        <v/>
      </c>
      <c r="ER593" s="177" t="str">
        <f t="shared" ref="ER593:ER656" si="1066">IF(OR($E593="",AR593="",AS593="",$H593="",EH593="",DV593=""),"",DV593*EH593*$EK$12*$E593/100)</f>
        <v/>
      </c>
      <c r="ES593" s="177" t="str">
        <f t="shared" ref="ES593:ES656" si="1067">IF(OR($E593="",AW593="",AX593="",$H593="",EI593="",DW593=""),"",DW593*EI593*$EK$12*$E593/100)</f>
        <v/>
      </c>
      <c r="ET593" s="177" t="str">
        <f t="shared" ref="ET593:ET656" si="1068">IF(OR($E593="",BB593="",BC593="",$H593="",EJ593="",DX593=""),"",DX593*EJ593*$EK$12*$E593/100)</f>
        <v/>
      </c>
      <c r="EU593" s="229" t="e">
        <f t="shared" ref="EU593:EU656" si="1069">VALUE(LEFT(C593,2))</f>
        <v>#VALUE!</v>
      </c>
      <c r="EV593" s="27" t="e">
        <f t="shared" ref="EV593:EV656" si="1070">VALUE(MID(C593,3,2))</f>
        <v>#VALUE!</v>
      </c>
      <c r="EW593" s="27" t="e">
        <f t="shared" ref="EW593:EW656" si="1071">TEXT(IF(VALUE(MID(C593,5,2))&gt;31,MID(C593,5,2)-60,VALUE(MID(C593,5,2))),"00")</f>
        <v>#VALUE!</v>
      </c>
      <c r="EX593" s="28" t="e">
        <f t="shared" ref="EX593:EX656" si="1072">DATEVALUE(IF(VALUE(LEFT(C593,2))&lt;20,20,19)&amp;TEXT(EU593,"00")&amp;"/"&amp;EV593&amp;"/"&amp;EW593)</f>
        <v>#VALUE!</v>
      </c>
      <c r="EY593" s="28" t="e">
        <f t="shared" ref="EY593:EY656" si="1073">DATE(EU593,EV593,EW593)</f>
        <v>#VALUE!</v>
      </c>
      <c r="EZ593" s="28" t="b">
        <f t="shared" ref="EZ593:EZ656" si="1074">NOT(ISERR(AND(EV593&lt;13,VALUE(EW593)&lt;31,EX593=EY593)))</f>
        <v>0</v>
      </c>
      <c r="FA593" s="176" t="str">
        <f t="shared" ref="FA593:FA656" si="1075">RIGHT(C593,1)</f>
        <v/>
      </c>
      <c r="FB593" s="27" t="e" cm="1">
        <f t="array" aca="1" ref="FB593" ca="1">TEXT(RIGHT(10-RIGHT(SUM(INDEX(1*(MID(MID(C593,1,1)*2,ROW(INDIRECT("1:"&amp;LEN(MID(C593,1,1)*2))),1)),,))+MID(C593,2,1)+
SUM(INDEX(1*(MID(MID(C593,3,1)*2,ROW(INDIRECT("1:"&amp;LEN(MID(C593,3,1)*2))),1)),,))+MID(C593,4,1)+
SUM(INDEX(1*(MID(MID(C593,5,1)*2,ROW(INDIRECT("1:"&amp;LEN(MID(C593,5,1)*2))),1)),,))+MID(C593,6,1)+
SUM(INDEX(1*(MID(MID(C593,8,1)*2,ROW(INDIRECT("1:"&amp;LEN(MID(C593,8,1)*2))),1)),,))+MID(C593,9,1)+
SUM(INDEX(1*(MID(MID(C593,10,1)*2,ROW(INDIRECT("1:"&amp;LEN(MID(C593,10,1)*2))),1)),,)),1),1),"0")</f>
        <v>#VALUE!</v>
      </c>
      <c r="FC593" s="27" t="str">
        <f t="shared" ref="FC593:FC656" si="1076">IF(C593="","",FB593=FA593)</f>
        <v/>
      </c>
      <c r="FD593" s="29" t="b">
        <f t="shared" ref="FD593:FD656" si="1077">NOT(IF(OR(C593&lt;&gt;"",F593&lt;&gt;""),AND(EZ593,FC593),TRUE))</f>
        <v>0</v>
      </c>
      <c r="FE593" s="112" t="b">
        <f>IFERROR(MATCH(D593,'Avtal för korttidsarbete'!$G$13:$G$1012,0),TRUE)</f>
        <v>1</v>
      </c>
      <c r="FF593" s="112" t="b">
        <f t="shared" si="1007"/>
        <v>0</v>
      </c>
      <c r="FG593" s="113" t="str" cm="1">
        <f t="array" ref="FG593">IF(FE593=TRUE,"x",INDEX('Avtal för korttidsarbete'!$E$13:$E$1012,$FE593))</f>
        <v>x</v>
      </c>
      <c r="FH593" s="113" t="str" cm="1">
        <f t="array" ref="FH593">IF(FE593=TRUE,"x",INDEX('Avtal för korttidsarbete'!$F$13:$F$1012,$FE593))</f>
        <v>x</v>
      </c>
      <c r="FI593" s="112" t="b">
        <f t="shared" si="1008"/>
        <v>0</v>
      </c>
      <c r="FJ593" s="135">
        <f t="shared" si="1009"/>
        <v>44166</v>
      </c>
      <c r="FK593" s="135">
        <f t="shared" si="1010"/>
        <v>44377</v>
      </c>
      <c r="FL593" s="112" t="b">
        <f t="shared" si="1011"/>
        <v>0</v>
      </c>
      <c r="FM593" s="113">
        <f t="shared" si="1012"/>
        <v>44166</v>
      </c>
      <c r="FN593" s="135">
        <f t="shared" si="1013"/>
        <v>44377</v>
      </c>
      <c r="FO593" s="148" t="b">
        <f>IFERROR(INDEX('Avtal för korttidsarbete'!R:R,MATCH(D593,'Avtal för korttidsarbete'!$G:$G,0)),TRUE)</f>
        <v>1</v>
      </c>
      <c r="FP593" s="135" t="str">
        <f>IF(FO593,"-",INDEX('Avtal för korttidsarbete'!$D:$D,MATCH(D593,'Avtal för korttidsarbete'!$G:$G,0)))</f>
        <v>-</v>
      </c>
      <c r="FQ593" s="113" t="b">
        <f>IFERROR(G593&gt;INDEX(Uppsägningar!E:E,MATCH(C593,Uppsägningar!C:C,0)),FALSE)</f>
        <v>0</v>
      </c>
    </row>
    <row r="594" spans="1:173" x14ac:dyDescent="0.25">
      <c r="A594" s="19">
        <v>578</v>
      </c>
      <c r="B594" s="20"/>
      <c r="C594" s="183"/>
      <c r="D594" s="66"/>
      <c r="E594" s="212">
        <f>IFERROR(INDEX(Admin!$C$7:$C$10,MATCH(FP594,TblNivåValTExt,0)),0)</f>
        <v>0</v>
      </c>
      <c r="F594" s="1"/>
      <c r="G594" s="1"/>
      <c r="H594" s="78"/>
      <c r="I594" s="181"/>
      <c r="J594" s="181"/>
      <c r="K594" s="182"/>
      <c r="L594" s="182"/>
      <c r="M594" s="181"/>
      <c r="N594" s="181"/>
      <c r="O594" s="181"/>
      <c r="P594" s="182"/>
      <c r="Q594" s="182"/>
      <c r="R594" s="181"/>
      <c r="S594" s="181"/>
      <c r="T594" s="181"/>
      <c r="U594" s="182"/>
      <c r="V594" s="182"/>
      <c r="W594" s="181"/>
      <c r="X594" s="181"/>
      <c r="Y594" s="181"/>
      <c r="Z594" s="182"/>
      <c r="AA594" s="182"/>
      <c r="AB594" s="181"/>
      <c r="AC594" s="181"/>
      <c r="AD594" s="181"/>
      <c r="AE594" s="182"/>
      <c r="AF594" s="182"/>
      <c r="AG594" s="181"/>
      <c r="AH594" s="181"/>
      <c r="AI594" s="181"/>
      <c r="AJ594" s="182"/>
      <c r="AK594" s="182"/>
      <c r="AL594" s="181"/>
      <c r="AM594" s="181"/>
      <c r="AN594" s="181"/>
      <c r="AO594" s="182"/>
      <c r="AP594" s="182"/>
      <c r="AQ594" s="181"/>
      <c r="AR594" s="181"/>
      <c r="AS594" s="181"/>
      <c r="AT594" s="182"/>
      <c r="AU594" s="182"/>
      <c r="AV594" s="181"/>
      <c r="AW594" s="181"/>
      <c r="AX594" s="181"/>
      <c r="AY594" s="182"/>
      <c r="AZ594" s="182"/>
      <c r="BA594" s="181"/>
      <c r="BB594" s="181"/>
      <c r="BC594" s="181"/>
      <c r="BD594" s="182"/>
      <c r="BE594" s="182"/>
      <c r="BF594" s="181"/>
      <c r="BG594" s="180">
        <f t="shared" ref="BG594:BG657" si="1078">IF(DY594,"",ROUNDUP(SUM(EK594:ET594),0))</f>
        <v>0</v>
      </c>
      <c r="BH594" s="116" t="str">
        <f t="shared" ref="BH594:BH657" si="1079">IF(BJ594="","",BJ594&amp;". ")&amp;IF(BL594="","",BL594&amp;". ")&amp;IF(BN594="","",BN594&amp;". ")&amp;IF(BP594="","",BP594&amp;". ")&amp;IF(BR594="","",BR594&amp;". ")&amp;IF(BT594="","",BT594&amp;". ")&amp;IF(BV594="","",BV594&amp;". ")&amp;IF(BX594="","",BX594&amp;". ")&amp;IF(BZ594="","",BZ594&amp;". ")&amp;IF(CB594="","",CB594&amp;". ")&amp;IF(CD594="","",CD594&amp;". ")&amp;IF(CF594="","",CF594&amp;". ")</f>
        <v/>
      </c>
      <c r="BI594" s="80" t="b">
        <f t="shared" si="1027"/>
        <v>0</v>
      </c>
      <c r="BJ594" s="80" t="str">
        <f t="shared" si="1028"/>
        <v/>
      </c>
      <c r="BK594" s="80" t="b">
        <f t="shared" ref="BK594:BK657" si="1080">FL594</f>
        <v>0</v>
      </c>
      <c r="BL594" s="13" t="str">
        <f t="shared" si="1029"/>
        <v/>
      </c>
      <c r="BM594" s="13" t="b">
        <f t="shared" ref="BM594:BM657" si="1081">FQ594</f>
        <v>0</v>
      </c>
      <c r="BN594" s="35" t="str">
        <f t="shared" si="1030"/>
        <v/>
      </c>
      <c r="BO594" s="13" t="b">
        <f t="shared" si="1031"/>
        <v>0</v>
      </c>
      <c r="BP594" s="35" t="str">
        <f t="shared" si="1032"/>
        <v/>
      </c>
      <c r="BQ594" s="13" t="b">
        <f t="shared" si="1033"/>
        <v>0</v>
      </c>
      <c r="BR594" s="35" t="str">
        <f t="shared" si="1034"/>
        <v/>
      </c>
      <c r="BS594" s="35" t="b">
        <f t="shared" si="1035"/>
        <v>0</v>
      </c>
      <c r="BT594" s="35" t="str">
        <f t="shared" si="1036"/>
        <v/>
      </c>
      <c r="BU594" s="35" t="b">
        <f t="shared" si="1037"/>
        <v>0</v>
      </c>
      <c r="BV594" s="35" t="str">
        <f t="shared" si="1038"/>
        <v/>
      </c>
      <c r="BW594" s="13" t="b">
        <f t="shared" si="1014"/>
        <v>0</v>
      </c>
      <c r="BX594" s="35" t="str">
        <f t="shared" si="1039"/>
        <v/>
      </c>
      <c r="BY594" s="265" t="b">
        <f t="shared" ref="BY594:BY657" si="1082">IF(H594="",FALSE,NOT(ISNUMBER(H594)))</f>
        <v>0</v>
      </c>
      <c r="BZ594" s="35" t="str">
        <f t="shared" si="1040"/>
        <v/>
      </c>
      <c r="CA594" s="265" t="b">
        <f t="shared" ref="CA594:CA657" si="1083">SUM(L594:M594,Q594:R594,V594:W594,AA594:AB594,AF594:AG594,AK594:AL594,AP594:AQ594,AU594:AV594,AZ594:BA594,BE594:BF594)-(TRUNC(L594)+TRUNC(M594)+TRUNC(Q594)+TRUNC(R594)+TRUNC(V594)+TRUNC(W594)+TRUNC(AA594)+TRUNC(AB594)+TRUNC(AF594)+TRUNC(AG594)+TRUNC(AK594)+TRUNC(AL594)+TRUNC(AP594)+TRUNC(AQ594)+TRUNC(AU594)+TRUNC(AV594)+TRUNC(AZ594)+TRUNC(BA594)+TRUNC(BE594)+TRUNC(BF594))&lt;&gt;0</f>
        <v>0</v>
      </c>
      <c r="CB594" s="35" t="str">
        <f t="shared" si="1041"/>
        <v/>
      </c>
      <c r="CC594" s="272" t="b">
        <f t="shared" ref="CC594:CC657" si="1084">IF(D594="",FALSE,FO594)</f>
        <v>0</v>
      </c>
      <c r="CD594" s="35" t="str">
        <f t="shared" si="1042"/>
        <v/>
      </c>
      <c r="CE594" s="13" t="b">
        <f t="shared" si="1043"/>
        <v>0</v>
      </c>
      <c r="CF594" s="35" t="str">
        <f t="shared" si="1044"/>
        <v/>
      </c>
      <c r="CG594" s="179">
        <f t="shared" si="1045"/>
        <v>0</v>
      </c>
      <c r="CH594" s="179">
        <f t="shared" si="1046"/>
        <v>0</v>
      </c>
      <c r="CI594" s="218">
        <f t="shared" ref="CI594:CI657" si="1085">TRUNC(L594)+TRUNC(M594)</f>
        <v>0</v>
      </c>
      <c r="CJ594" s="218">
        <f t="shared" ref="CJ594:CJ657" si="1086">TRUNC(Q594)+TRUNC(R594)</f>
        <v>0</v>
      </c>
      <c r="CK594" s="218">
        <f t="shared" ref="CK594:CK657" si="1087">TRUNC(V594)+TRUNC(W594)</f>
        <v>0</v>
      </c>
      <c r="CL594" s="218">
        <f t="shared" ref="CL594:CL657" si="1088">TRUNC(AA594)+TRUNC(AB594)</f>
        <v>0</v>
      </c>
      <c r="CM594" s="218">
        <f t="shared" ref="CM594:CM657" si="1089">TRUNC(AF594)+TRUNC(AG594)</f>
        <v>0</v>
      </c>
      <c r="CN594" s="218">
        <f t="shared" ref="CN594:CN657" si="1090">TRUNC(AK594)+TRUNC(AL594)</f>
        <v>0</v>
      </c>
      <c r="CO594" s="218">
        <f t="shared" ref="CO594:CO657" si="1091">TRUNC(AP594)+TRUNC(AQ594)</f>
        <v>0</v>
      </c>
      <c r="CP594" s="218">
        <f t="shared" ref="CP594:CP657" si="1092">TRUNC(AU594)+TRUNC(AV594)</f>
        <v>0</v>
      </c>
      <c r="CQ594" s="218">
        <f t="shared" ref="CQ594:CQ657" si="1093">TRUNC(AZ594)+TRUNC(BA594)</f>
        <v>0</v>
      </c>
      <c r="CR594" s="218">
        <f t="shared" ref="CR594:CR657" si="1094">TRUNC(BE594)+TRUNC(BF594)</f>
        <v>0</v>
      </c>
      <c r="CS594" s="14">
        <f t="shared" si="1047"/>
        <v>0</v>
      </c>
      <c r="CT594" s="236">
        <f t="shared" si="1048"/>
        <v>0</v>
      </c>
      <c r="CU594" s="237">
        <f t="shared" si="1025"/>
        <v>0</v>
      </c>
      <c r="CV594" s="16">
        <f t="shared" si="1025"/>
        <v>0</v>
      </c>
      <c r="CW594" s="16">
        <f t="shared" si="1025"/>
        <v>0</v>
      </c>
      <c r="CX594" s="16">
        <f t="shared" si="1025"/>
        <v>0</v>
      </c>
      <c r="CY594" s="16">
        <f t="shared" si="1025"/>
        <v>0</v>
      </c>
      <c r="CZ594" s="16">
        <f t="shared" si="1025"/>
        <v>0</v>
      </c>
      <c r="DA594" s="16">
        <f t="shared" si="1025"/>
        <v>0</v>
      </c>
      <c r="DB594" s="16">
        <f t="shared" si="1025"/>
        <v>0</v>
      </c>
      <c r="DC594" s="16">
        <f t="shared" si="1025"/>
        <v>0</v>
      </c>
      <c r="DD594" s="238">
        <f t="shared" si="1025"/>
        <v>0</v>
      </c>
      <c r="DE594" s="232">
        <f t="shared" si="1026"/>
        <v>0</v>
      </c>
      <c r="DF594" s="132">
        <f t="shared" si="1026"/>
        <v>0</v>
      </c>
      <c r="DG594" s="132">
        <f t="shared" si="1026"/>
        <v>0</v>
      </c>
      <c r="DH594" s="132">
        <f t="shared" si="1026"/>
        <v>0</v>
      </c>
      <c r="DI594" s="132">
        <f t="shared" si="1026"/>
        <v>0</v>
      </c>
      <c r="DJ594" s="132">
        <f t="shared" si="1026"/>
        <v>0</v>
      </c>
      <c r="DK594" s="132">
        <f t="shared" si="1026"/>
        <v>0</v>
      </c>
      <c r="DL594" s="132">
        <f t="shared" si="1026"/>
        <v>0</v>
      </c>
      <c r="DM594" s="132">
        <f t="shared" si="1026"/>
        <v>0</v>
      </c>
      <c r="DN594" s="233">
        <f t="shared" si="1026"/>
        <v>0</v>
      </c>
      <c r="DO594" s="232">
        <f t="shared" si="1049"/>
        <v>0</v>
      </c>
      <c r="DP594" s="132">
        <f t="shared" si="1050"/>
        <v>0</v>
      </c>
      <c r="DQ594" s="132">
        <f t="shared" si="1051"/>
        <v>0</v>
      </c>
      <c r="DR594" s="132">
        <f t="shared" si="1052"/>
        <v>0</v>
      </c>
      <c r="DS594" s="132">
        <f t="shared" si="1053"/>
        <v>0</v>
      </c>
      <c r="DT594" s="132">
        <f t="shared" si="1054"/>
        <v>0</v>
      </c>
      <c r="DU594" s="132">
        <f t="shared" si="1055"/>
        <v>0</v>
      </c>
      <c r="DV594" s="132">
        <f t="shared" si="1056"/>
        <v>0</v>
      </c>
      <c r="DW594" s="132">
        <f t="shared" si="1057"/>
        <v>0</v>
      </c>
      <c r="DX594" s="233">
        <f t="shared" si="1058"/>
        <v>0</v>
      </c>
      <c r="DY594" s="231" t="b">
        <f t="shared" ref="DY594:DY657" si="1095">OR(BI594,BK594,BM594,BO594,BQ594,BS594,BU594,BW594,BY594,CA594,CC594)</f>
        <v>0</v>
      </c>
      <c r="DZ594" s="163"/>
      <c r="EA594" s="226" t="str">
        <f t="shared" ref="EA594:EA657" si="1096">IF(OR(CU594="",CU594=0),"",(MAX((CU594-CI594),0))/CU594)</f>
        <v/>
      </c>
      <c r="EB594" s="178" t="str">
        <f t="shared" ref="EB594:EB657" si="1097">IF(OR(CV594="",CV594=0),"",(MAX((CV594-CJ594),0))/CV594)</f>
        <v/>
      </c>
      <c r="EC594" s="178" t="str">
        <f t="shared" ref="EC594:EC657" si="1098">IF(OR(CW594="",CW594=0),"",(MAX((CW594-CK594),0))/CW594)</f>
        <v/>
      </c>
      <c r="ED594" s="178" t="str">
        <f t="shared" ref="ED594:ED657" si="1099">IF(OR(CX594="",CX594=0),"",(MAX((CX594-CL594),0))/CX594)</f>
        <v/>
      </c>
      <c r="EE594" s="178" t="str">
        <f t="shared" ref="EE594:EE657" si="1100">IF(OR(CY594="",CY594=0),"",(MAX((CY594-CM594),0))/CY594)</f>
        <v/>
      </c>
      <c r="EF594" s="178" t="str">
        <f t="shared" ref="EF594:EF657" si="1101">IF(OR(CZ594="",CZ594=0),"",(MAX((CZ594-CN594),0))/CZ594)</f>
        <v/>
      </c>
      <c r="EG594" s="178" t="str">
        <f t="shared" ref="EG594:EG657" si="1102">IF(OR(DA594="",DA594=0),"",(MAX((DA594-CO594),0))/DA594)</f>
        <v/>
      </c>
      <c r="EH594" s="178" t="str">
        <f t="shared" ref="EH594:EH657" si="1103">IF(OR(DB594="",DB594=0),"",(MAX((DB594-CP594),0))/DB594)</f>
        <v/>
      </c>
      <c r="EI594" s="178" t="str">
        <f t="shared" ref="EI594:EI657" si="1104">IF(OR(DC594="",DC594=0),"",(MAX((DC594-CQ594),0))/DC594)</f>
        <v/>
      </c>
      <c r="EJ594" s="227" t="str">
        <f t="shared" ref="EJ594:EJ657" si="1105">IF(OR(DD594="",DD594=0),"",(MAX((DD594-CR594),0))/DD594)</f>
        <v/>
      </c>
      <c r="EK594" s="230" t="str">
        <f t="shared" si="1059"/>
        <v/>
      </c>
      <c r="EL594" s="177" t="str">
        <f t="shared" si="1060"/>
        <v/>
      </c>
      <c r="EM594" s="177" t="str">
        <f t="shared" si="1061"/>
        <v/>
      </c>
      <c r="EN594" s="177" t="str">
        <f t="shared" si="1062"/>
        <v/>
      </c>
      <c r="EO594" s="177" t="str">
        <f t="shared" si="1063"/>
        <v/>
      </c>
      <c r="EP594" s="177" t="str">
        <f t="shared" si="1064"/>
        <v/>
      </c>
      <c r="EQ594" s="177" t="str">
        <f t="shared" si="1065"/>
        <v/>
      </c>
      <c r="ER594" s="177" t="str">
        <f t="shared" si="1066"/>
        <v/>
      </c>
      <c r="ES594" s="177" t="str">
        <f t="shared" si="1067"/>
        <v/>
      </c>
      <c r="ET594" s="177" t="str">
        <f t="shared" si="1068"/>
        <v/>
      </c>
      <c r="EU594" s="229" t="e">
        <f t="shared" si="1069"/>
        <v>#VALUE!</v>
      </c>
      <c r="EV594" s="27" t="e">
        <f t="shared" si="1070"/>
        <v>#VALUE!</v>
      </c>
      <c r="EW594" s="27" t="e">
        <f t="shared" si="1071"/>
        <v>#VALUE!</v>
      </c>
      <c r="EX594" s="28" t="e">
        <f t="shared" si="1072"/>
        <v>#VALUE!</v>
      </c>
      <c r="EY594" s="28" t="e">
        <f t="shared" si="1073"/>
        <v>#VALUE!</v>
      </c>
      <c r="EZ594" s="28" t="b">
        <f t="shared" si="1074"/>
        <v>0</v>
      </c>
      <c r="FA594" s="176" t="str">
        <f t="shared" si="1075"/>
        <v/>
      </c>
      <c r="FB594" s="27" t="e" cm="1">
        <f t="array" aca="1" ref="FB594" ca="1">TEXT(RIGHT(10-RIGHT(SUM(INDEX(1*(MID(MID(C594,1,1)*2,ROW(INDIRECT("1:"&amp;LEN(MID(C594,1,1)*2))),1)),,))+MID(C594,2,1)+
SUM(INDEX(1*(MID(MID(C594,3,1)*2,ROW(INDIRECT("1:"&amp;LEN(MID(C594,3,1)*2))),1)),,))+MID(C594,4,1)+
SUM(INDEX(1*(MID(MID(C594,5,1)*2,ROW(INDIRECT("1:"&amp;LEN(MID(C594,5,1)*2))),1)),,))+MID(C594,6,1)+
SUM(INDEX(1*(MID(MID(C594,8,1)*2,ROW(INDIRECT("1:"&amp;LEN(MID(C594,8,1)*2))),1)),,))+MID(C594,9,1)+
SUM(INDEX(1*(MID(MID(C594,10,1)*2,ROW(INDIRECT("1:"&amp;LEN(MID(C594,10,1)*2))),1)),,)),1),1),"0")</f>
        <v>#VALUE!</v>
      </c>
      <c r="FC594" s="27" t="str">
        <f t="shared" si="1076"/>
        <v/>
      </c>
      <c r="FD594" s="29" t="b">
        <f t="shared" si="1077"/>
        <v>0</v>
      </c>
      <c r="FE594" s="112" t="b">
        <f>IFERROR(MATCH(D594,'Avtal för korttidsarbete'!$G$13:$G$1012,0),TRUE)</f>
        <v>1</v>
      </c>
      <c r="FF594" s="112" t="b">
        <f t="shared" ref="FF594:FF657" si="1106">IF(AND(B594&lt;&gt;"",FE594=TRUE),TRUE,FALSE)</f>
        <v>0</v>
      </c>
      <c r="FG594" s="113" t="str" cm="1">
        <f t="array" ref="FG594">IF(FE594=TRUE,"x",INDEX('Avtal för korttidsarbete'!$E$13:$E$1012,$FE594))</f>
        <v>x</v>
      </c>
      <c r="FH594" s="113" t="str" cm="1">
        <f t="array" ref="FH594">IF(FE594=TRUE,"x",INDEX('Avtal för korttidsarbete'!$F$13:$F$1012,$FE594))</f>
        <v>x</v>
      </c>
      <c r="FI594" s="112" t="b">
        <f t="shared" ref="FI594:FI657" si="1107">IF(FE594=TRUE,FALSE,IF(OR(F594&lt;FG594,G594&gt;FH594),TRUE,FALSE))</f>
        <v>0</v>
      </c>
      <c r="FJ594" s="135">
        <f t="shared" ref="FJ594:FJ657" si="1108">IFERROR(MAX(FG594,$FJ$14),FG594)</f>
        <v>44166</v>
      </c>
      <c r="FK594" s="135">
        <f t="shared" ref="FK594:FK657" si="1109">IFERROR(MIN(FH594,$FK$14),FH594)</f>
        <v>44377</v>
      </c>
      <c r="FL594" s="112" t="b">
        <f t="shared" ref="FL594:FL657" si="1110">IFERROR(IF(OR(F594="",G594="",FE594=TRUE),FALSE,IF(OR(F594&lt;$FJ$14,G594&gt;$FK$14),TRUE,FALSE)),TRUE)</f>
        <v>0</v>
      </c>
      <c r="FM594" s="113">
        <f t="shared" ref="FM594:FM657" si="1111">MAX(FG594,$FJ$14,F594)</f>
        <v>44166</v>
      </c>
      <c r="FN594" s="135">
        <f t="shared" ref="FN594:FN657" si="1112">MIN(FH594,$FK$14)</f>
        <v>44377</v>
      </c>
      <c r="FO594" s="148" t="b">
        <f>IFERROR(INDEX('Avtal för korttidsarbete'!R:R,MATCH(D594,'Avtal för korttidsarbete'!$G:$G,0)),TRUE)</f>
        <v>1</v>
      </c>
      <c r="FP594" s="135" t="str">
        <f>IF(FO594,"-",INDEX('Avtal för korttidsarbete'!$D:$D,MATCH(D594,'Avtal för korttidsarbete'!$G:$G,0)))</f>
        <v>-</v>
      </c>
      <c r="FQ594" s="113" t="b">
        <f>IFERROR(G594&gt;INDEX(Uppsägningar!E:E,MATCH(C594,Uppsägningar!C:C,0)),FALSE)</f>
        <v>0</v>
      </c>
    </row>
    <row r="595" spans="1:173" x14ac:dyDescent="0.25">
      <c r="A595" s="19">
        <v>579</v>
      </c>
      <c r="B595" s="20"/>
      <c r="C595" s="183"/>
      <c r="D595" s="66"/>
      <c r="E595" s="212">
        <f>IFERROR(INDEX(Admin!$C$7:$C$10,MATCH(FP595,TblNivåValTExt,0)),0)</f>
        <v>0</v>
      </c>
      <c r="F595" s="1"/>
      <c r="G595" s="1"/>
      <c r="H595" s="78"/>
      <c r="I595" s="181"/>
      <c r="J595" s="181"/>
      <c r="K595" s="182"/>
      <c r="L595" s="182"/>
      <c r="M595" s="181"/>
      <c r="N595" s="181"/>
      <c r="O595" s="181"/>
      <c r="P595" s="182"/>
      <c r="Q595" s="182"/>
      <c r="R595" s="181"/>
      <c r="S595" s="181"/>
      <c r="T595" s="181"/>
      <c r="U595" s="182"/>
      <c r="V595" s="182"/>
      <c r="W595" s="181"/>
      <c r="X595" s="181"/>
      <c r="Y595" s="181"/>
      <c r="Z595" s="182"/>
      <c r="AA595" s="182"/>
      <c r="AB595" s="181"/>
      <c r="AC595" s="181"/>
      <c r="AD595" s="181"/>
      <c r="AE595" s="182"/>
      <c r="AF595" s="182"/>
      <c r="AG595" s="181"/>
      <c r="AH595" s="181"/>
      <c r="AI595" s="181"/>
      <c r="AJ595" s="182"/>
      <c r="AK595" s="182"/>
      <c r="AL595" s="181"/>
      <c r="AM595" s="181"/>
      <c r="AN595" s="181"/>
      <c r="AO595" s="182"/>
      <c r="AP595" s="182"/>
      <c r="AQ595" s="181"/>
      <c r="AR595" s="181"/>
      <c r="AS595" s="181"/>
      <c r="AT595" s="182"/>
      <c r="AU595" s="182"/>
      <c r="AV595" s="181"/>
      <c r="AW595" s="181"/>
      <c r="AX595" s="181"/>
      <c r="AY595" s="182"/>
      <c r="AZ595" s="182"/>
      <c r="BA595" s="181"/>
      <c r="BB595" s="181"/>
      <c r="BC595" s="181"/>
      <c r="BD595" s="182"/>
      <c r="BE595" s="182"/>
      <c r="BF595" s="181"/>
      <c r="BG595" s="180">
        <f t="shared" si="1078"/>
        <v>0</v>
      </c>
      <c r="BH595" s="116" t="str">
        <f t="shared" si="1079"/>
        <v/>
      </c>
      <c r="BI595" s="80" t="b">
        <f t="shared" si="1027"/>
        <v>0</v>
      </c>
      <c r="BJ595" s="80" t="str">
        <f t="shared" si="1028"/>
        <v/>
      </c>
      <c r="BK595" s="80" t="b">
        <f t="shared" si="1080"/>
        <v>0</v>
      </c>
      <c r="BL595" s="13" t="str">
        <f t="shared" si="1029"/>
        <v/>
      </c>
      <c r="BM595" s="13" t="b">
        <f t="shared" si="1081"/>
        <v>0</v>
      </c>
      <c r="BN595" s="35" t="str">
        <f t="shared" si="1030"/>
        <v/>
      </c>
      <c r="BO595" s="13" t="b">
        <f t="shared" si="1031"/>
        <v>0</v>
      </c>
      <c r="BP595" s="35" t="str">
        <f t="shared" si="1032"/>
        <v/>
      </c>
      <c r="BQ595" s="13" t="b">
        <f t="shared" si="1033"/>
        <v>0</v>
      </c>
      <c r="BR595" s="35" t="str">
        <f t="shared" si="1034"/>
        <v/>
      </c>
      <c r="BS595" s="35" t="b">
        <f t="shared" si="1035"/>
        <v>0</v>
      </c>
      <c r="BT595" s="35" t="str">
        <f t="shared" si="1036"/>
        <v/>
      </c>
      <c r="BU595" s="35" t="b">
        <f t="shared" si="1037"/>
        <v>0</v>
      </c>
      <c r="BV595" s="35" t="str">
        <f t="shared" si="1038"/>
        <v/>
      </c>
      <c r="BW595" s="13" t="b">
        <f t="shared" ref="BW595:BW658" si="1113">IF(D595="",IF(AND(B595&lt;&gt;"",C595&lt;&gt;"",F595&lt;&gt;"",G595&lt;&gt;"",H595&lt;&gt;""),FF595,FALSE),FF595)</f>
        <v>0</v>
      </c>
      <c r="BX595" s="35" t="str">
        <f t="shared" si="1039"/>
        <v/>
      </c>
      <c r="BY595" s="265" t="b">
        <f t="shared" si="1082"/>
        <v>0</v>
      </c>
      <c r="BZ595" s="35" t="str">
        <f t="shared" si="1040"/>
        <v/>
      </c>
      <c r="CA595" s="265" t="b">
        <f t="shared" si="1083"/>
        <v>0</v>
      </c>
      <c r="CB595" s="35" t="str">
        <f t="shared" si="1041"/>
        <v/>
      </c>
      <c r="CC595" s="272" t="b">
        <f t="shared" si="1084"/>
        <v>0</v>
      </c>
      <c r="CD595" s="35" t="str">
        <f t="shared" si="1042"/>
        <v/>
      </c>
      <c r="CE595" s="13" t="b">
        <f t="shared" si="1043"/>
        <v>0</v>
      </c>
      <c r="CF595" s="35" t="str">
        <f t="shared" si="1044"/>
        <v/>
      </c>
      <c r="CG595" s="179">
        <f t="shared" si="1045"/>
        <v>0</v>
      </c>
      <c r="CH595" s="179">
        <f t="shared" si="1046"/>
        <v>0</v>
      </c>
      <c r="CI595" s="218">
        <f t="shared" si="1085"/>
        <v>0</v>
      </c>
      <c r="CJ595" s="218">
        <f t="shared" si="1086"/>
        <v>0</v>
      </c>
      <c r="CK595" s="218">
        <f t="shared" si="1087"/>
        <v>0</v>
      </c>
      <c r="CL595" s="218">
        <f t="shared" si="1088"/>
        <v>0</v>
      </c>
      <c r="CM595" s="218">
        <f t="shared" si="1089"/>
        <v>0</v>
      </c>
      <c r="CN595" s="218">
        <f t="shared" si="1090"/>
        <v>0</v>
      </c>
      <c r="CO595" s="218">
        <f t="shared" si="1091"/>
        <v>0</v>
      </c>
      <c r="CP595" s="218">
        <f t="shared" si="1092"/>
        <v>0</v>
      </c>
      <c r="CQ595" s="218">
        <f t="shared" si="1093"/>
        <v>0</v>
      </c>
      <c r="CR595" s="218">
        <f t="shared" si="1094"/>
        <v>0</v>
      </c>
      <c r="CS595" s="14">
        <f t="shared" si="1047"/>
        <v>0</v>
      </c>
      <c r="CT595" s="236">
        <f t="shared" si="1048"/>
        <v>0</v>
      </c>
      <c r="CU595" s="237">
        <f t="shared" si="1025"/>
        <v>0</v>
      </c>
      <c r="CV595" s="16">
        <f t="shared" si="1025"/>
        <v>0</v>
      </c>
      <c r="CW595" s="16">
        <f t="shared" si="1025"/>
        <v>0</v>
      </c>
      <c r="CX595" s="16">
        <f t="shared" si="1025"/>
        <v>0</v>
      </c>
      <c r="CY595" s="16">
        <f t="shared" si="1025"/>
        <v>0</v>
      </c>
      <c r="CZ595" s="16">
        <f t="shared" si="1025"/>
        <v>0</v>
      </c>
      <c r="DA595" s="16">
        <f t="shared" si="1025"/>
        <v>0</v>
      </c>
      <c r="DB595" s="16">
        <f t="shared" si="1025"/>
        <v>0</v>
      </c>
      <c r="DC595" s="16">
        <f t="shared" si="1025"/>
        <v>0</v>
      </c>
      <c r="DD595" s="238">
        <f t="shared" si="1025"/>
        <v>0</v>
      </c>
      <c r="DE595" s="232">
        <f t="shared" si="1026"/>
        <v>0</v>
      </c>
      <c r="DF595" s="132">
        <f t="shared" si="1026"/>
        <v>0</v>
      </c>
      <c r="DG595" s="132">
        <f t="shared" si="1026"/>
        <v>0</v>
      </c>
      <c r="DH595" s="132">
        <f t="shared" si="1026"/>
        <v>0</v>
      </c>
      <c r="DI595" s="132">
        <f t="shared" si="1026"/>
        <v>0</v>
      </c>
      <c r="DJ595" s="132">
        <f t="shared" si="1026"/>
        <v>0</v>
      </c>
      <c r="DK595" s="132">
        <f t="shared" si="1026"/>
        <v>0</v>
      </c>
      <c r="DL595" s="132">
        <f t="shared" si="1026"/>
        <v>0</v>
      </c>
      <c r="DM595" s="132">
        <f t="shared" si="1026"/>
        <v>0</v>
      </c>
      <c r="DN595" s="233">
        <f t="shared" si="1026"/>
        <v>0</v>
      </c>
      <c r="DO595" s="232">
        <f t="shared" si="1049"/>
        <v>0</v>
      </c>
      <c r="DP595" s="132">
        <f t="shared" si="1050"/>
        <v>0</v>
      </c>
      <c r="DQ595" s="132">
        <f t="shared" si="1051"/>
        <v>0</v>
      </c>
      <c r="DR595" s="132">
        <f t="shared" si="1052"/>
        <v>0</v>
      </c>
      <c r="DS595" s="132">
        <f t="shared" si="1053"/>
        <v>0</v>
      </c>
      <c r="DT595" s="132">
        <f t="shared" si="1054"/>
        <v>0</v>
      </c>
      <c r="DU595" s="132">
        <f t="shared" si="1055"/>
        <v>0</v>
      </c>
      <c r="DV595" s="132">
        <f t="shared" si="1056"/>
        <v>0</v>
      </c>
      <c r="DW595" s="132">
        <f t="shared" si="1057"/>
        <v>0</v>
      </c>
      <c r="DX595" s="233">
        <f t="shared" si="1058"/>
        <v>0</v>
      </c>
      <c r="DY595" s="231" t="b">
        <f t="shared" si="1095"/>
        <v>0</v>
      </c>
      <c r="DZ595" s="163"/>
      <c r="EA595" s="226" t="str">
        <f t="shared" si="1096"/>
        <v/>
      </c>
      <c r="EB595" s="178" t="str">
        <f t="shared" si="1097"/>
        <v/>
      </c>
      <c r="EC595" s="178" t="str">
        <f t="shared" si="1098"/>
        <v/>
      </c>
      <c r="ED595" s="178" t="str">
        <f t="shared" si="1099"/>
        <v/>
      </c>
      <c r="EE595" s="178" t="str">
        <f t="shared" si="1100"/>
        <v/>
      </c>
      <c r="EF595" s="178" t="str">
        <f t="shared" si="1101"/>
        <v/>
      </c>
      <c r="EG595" s="178" t="str">
        <f t="shared" si="1102"/>
        <v/>
      </c>
      <c r="EH595" s="178" t="str">
        <f t="shared" si="1103"/>
        <v/>
      </c>
      <c r="EI595" s="178" t="str">
        <f t="shared" si="1104"/>
        <v/>
      </c>
      <c r="EJ595" s="227" t="str">
        <f t="shared" si="1105"/>
        <v/>
      </c>
      <c r="EK595" s="230" t="str">
        <f t="shared" si="1059"/>
        <v/>
      </c>
      <c r="EL595" s="177" t="str">
        <f t="shared" si="1060"/>
        <v/>
      </c>
      <c r="EM595" s="177" t="str">
        <f t="shared" si="1061"/>
        <v/>
      </c>
      <c r="EN595" s="177" t="str">
        <f t="shared" si="1062"/>
        <v/>
      </c>
      <c r="EO595" s="177" t="str">
        <f t="shared" si="1063"/>
        <v/>
      </c>
      <c r="EP595" s="177" t="str">
        <f t="shared" si="1064"/>
        <v/>
      </c>
      <c r="EQ595" s="177" t="str">
        <f t="shared" si="1065"/>
        <v/>
      </c>
      <c r="ER595" s="177" t="str">
        <f t="shared" si="1066"/>
        <v/>
      </c>
      <c r="ES595" s="177" t="str">
        <f t="shared" si="1067"/>
        <v/>
      </c>
      <c r="ET595" s="177" t="str">
        <f t="shared" si="1068"/>
        <v/>
      </c>
      <c r="EU595" s="229" t="e">
        <f t="shared" si="1069"/>
        <v>#VALUE!</v>
      </c>
      <c r="EV595" s="27" t="e">
        <f t="shared" si="1070"/>
        <v>#VALUE!</v>
      </c>
      <c r="EW595" s="27" t="e">
        <f t="shared" si="1071"/>
        <v>#VALUE!</v>
      </c>
      <c r="EX595" s="28" t="e">
        <f t="shared" si="1072"/>
        <v>#VALUE!</v>
      </c>
      <c r="EY595" s="28" t="e">
        <f t="shared" si="1073"/>
        <v>#VALUE!</v>
      </c>
      <c r="EZ595" s="28" t="b">
        <f t="shared" si="1074"/>
        <v>0</v>
      </c>
      <c r="FA595" s="176" t="str">
        <f t="shared" si="1075"/>
        <v/>
      </c>
      <c r="FB595" s="27" t="e" cm="1">
        <f t="array" aca="1" ref="FB595" ca="1">TEXT(RIGHT(10-RIGHT(SUM(INDEX(1*(MID(MID(C595,1,1)*2,ROW(INDIRECT("1:"&amp;LEN(MID(C595,1,1)*2))),1)),,))+MID(C595,2,1)+
SUM(INDEX(1*(MID(MID(C595,3,1)*2,ROW(INDIRECT("1:"&amp;LEN(MID(C595,3,1)*2))),1)),,))+MID(C595,4,1)+
SUM(INDEX(1*(MID(MID(C595,5,1)*2,ROW(INDIRECT("1:"&amp;LEN(MID(C595,5,1)*2))),1)),,))+MID(C595,6,1)+
SUM(INDEX(1*(MID(MID(C595,8,1)*2,ROW(INDIRECT("1:"&amp;LEN(MID(C595,8,1)*2))),1)),,))+MID(C595,9,1)+
SUM(INDEX(1*(MID(MID(C595,10,1)*2,ROW(INDIRECT("1:"&amp;LEN(MID(C595,10,1)*2))),1)),,)),1),1),"0")</f>
        <v>#VALUE!</v>
      </c>
      <c r="FC595" s="27" t="str">
        <f t="shared" si="1076"/>
        <v/>
      </c>
      <c r="FD595" s="29" t="b">
        <f t="shared" si="1077"/>
        <v>0</v>
      </c>
      <c r="FE595" s="112" t="b">
        <f>IFERROR(MATCH(D595,'Avtal för korttidsarbete'!$G$13:$G$1012,0),TRUE)</f>
        <v>1</v>
      </c>
      <c r="FF595" s="112" t="b">
        <f t="shared" si="1106"/>
        <v>0</v>
      </c>
      <c r="FG595" s="113" t="str" cm="1">
        <f t="array" ref="FG595">IF(FE595=TRUE,"x",INDEX('Avtal för korttidsarbete'!$E$13:$E$1012,$FE595))</f>
        <v>x</v>
      </c>
      <c r="FH595" s="113" t="str" cm="1">
        <f t="array" ref="FH595">IF(FE595=TRUE,"x",INDEX('Avtal för korttidsarbete'!$F$13:$F$1012,$FE595))</f>
        <v>x</v>
      </c>
      <c r="FI595" s="112" t="b">
        <f t="shared" si="1107"/>
        <v>0</v>
      </c>
      <c r="FJ595" s="135">
        <f t="shared" si="1108"/>
        <v>44166</v>
      </c>
      <c r="FK595" s="135">
        <f t="shared" si="1109"/>
        <v>44377</v>
      </c>
      <c r="FL595" s="112" t="b">
        <f t="shared" si="1110"/>
        <v>0</v>
      </c>
      <c r="FM595" s="113">
        <f t="shared" si="1111"/>
        <v>44166</v>
      </c>
      <c r="FN595" s="135">
        <f t="shared" si="1112"/>
        <v>44377</v>
      </c>
      <c r="FO595" s="148" t="b">
        <f>IFERROR(INDEX('Avtal för korttidsarbete'!R:R,MATCH(D595,'Avtal för korttidsarbete'!$G:$G,0)),TRUE)</f>
        <v>1</v>
      </c>
      <c r="FP595" s="135" t="str">
        <f>IF(FO595,"-",INDEX('Avtal för korttidsarbete'!$D:$D,MATCH(D595,'Avtal för korttidsarbete'!$G:$G,0)))</f>
        <v>-</v>
      </c>
      <c r="FQ595" s="113" t="b">
        <f>IFERROR(G595&gt;INDEX(Uppsägningar!E:E,MATCH(C595,Uppsägningar!C:C,0)),FALSE)</f>
        <v>0</v>
      </c>
    </row>
    <row r="596" spans="1:173" x14ac:dyDescent="0.25">
      <c r="A596" s="19">
        <v>580</v>
      </c>
      <c r="B596" s="20"/>
      <c r="C596" s="183"/>
      <c r="D596" s="66"/>
      <c r="E596" s="212">
        <f>IFERROR(INDEX(Admin!$C$7:$C$10,MATCH(FP596,TblNivåValTExt,0)),0)</f>
        <v>0</v>
      </c>
      <c r="F596" s="1"/>
      <c r="G596" s="1"/>
      <c r="H596" s="78"/>
      <c r="I596" s="181"/>
      <c r="J596" s="181"/>
      <c r="K596" s="182"/>
      <c r="L596" s="182"/>
      <c r="M596" s="181"/>
      <c r="N596" s="181"/>
      <c r="O596" s="181"/>
      <c r="P596" s="182"/>
      <c r="Q596" s="182"/>
      <c r="R596" s="181"/>
      <c r="S596" s="181"/>
      <c r="T596" s="181"/>
      <c r="U596" s="182"/>
      <c r="V596" s="182"/>
      <c r="W596" s="181"/>
      <c r="X596" s="181"/>
      <c r="Y596" s="181"/>
      <c r="Z596" s="182"/>
      <c r="AA596" s="182"/>
      <c r="AB596" s="181"/>
      <c r="AC596" s="181"/>
      <c r="AD596" s="181"/>
      <c r="AE596" s="182"/>
      <c r="AF596" s="182"/>
      <c r="AG596" s="181"/>
      <c r="AH596" s="181"/>
      <c r="AI596" s="181"/>
      <c r="AJ596" s="182"/>
      <c r="AK596" s="182"/>
      <c r="AL596" s="181"/>
      <c r="AM596" s="181"/>
      <c r="AN596" s="181"/>
      <c r="AO596" s="182"/>
      <c r="AP596" s="182"/>
      <c r="AQ596" s="181"/>
      <c r="AR596" s="181"/>
      <c r="AS596" s="181"/>
      <c r="AT596" s="182"/>
      <c r="AU596" s="182"/>
      <c r="AV596" s="181"/>
      <c r="AW596" s="181"/>
      <c r="AX596" s="181"/>
      <c r="AY596" s="182"/>
      <c r="AZ596" s="182"/>
      <c r="BA596" s="181"/>
      <c r="BB596" s="181"/>
      <c r="BC596" s="181"/>
      <c r="BD596" s="182"/>
      <c r="BE596" s="182"/>
      <c r="BF596" s="181"/>
      <c r="BG596" s="180">
        <f t="shared" si="1078"/>
        <v>0</v>
      </c>
      <c r="BH596" s="116" t="str">
        <f t="shared" si="1079"/>
        <v/>
      </c>
      <c r="BI596" s="80" t="b">
        <f t="shared" si="1027"/>
        <v>0</v>
      </c>
      <c r="BJ596" s="80" t="str">
        <f t="shared" si="1028"/>
        <v/>
      </c>
      <c r="BK596" s="80" t="b">
        <f t="shared" si="1080"/>
        <v>0</v>
      </c>
      <c r="BL596" s="13" t="str">
        <f t="shared" si="1029"/>
        <v/>
      </c>
      <c r="BM596" s="13" t="b">
        <f t="shared" si="1081"/>
        <v>0</v>
      </c>
      <c r="BN596" s="35" t="str">
        <f t="shared" si="1030"/>
        <v/>
      </c>
      <c r="BO596" s="13" t="b">
        <f t="shared" si="1031"/>
        <v>0</v>
      </c>
      <c r="BP596" s="35" t="str">
        <f t="shared" si="1032"/>
        <v/>
      </c>
      <c r="BQ596" s="13" t="b">
        <f t="shared" si="1033"/>
        <v>0</v>
      </c>
      <c r="BR596" s="35" t="str">
        <f t="shared" si="1034"/>
        <v/>
      </c>
      <c r="BS596" s="35" t="b">
        <f t="shared" si="1035"/>
        <v>0</v>
      </c>
      <c r="BT596" s="35" t="str">
        <f t="shared" si="1036"/>
        <v/>
      </c>
      <c r="BU596" s="35" t="b">
        <f t="shared" si="1037"/>
        <v>0</v>
      </c>
      <c r="BV596" s="35" t="str">
        <f t="shared" si="1038"/>
        <v/>
      </c>
      <c r="BW596" s="13" t="b">
        <f t="shared" si="1113"/>
        <v>0</v>
      </c>
      <c r="BX596" s="35" t="str">
        <f t="shared" si="1039"/>
        <v/>
      </c>
      <c r="BY596" s="265" t="b">
        <f t="shared" si="1082"/>
        <v>0</v>
      </c>
      <c r="BZ596" s="35" t="str">
        <f t="shared" si="1040"/>
        <v/>
      </c>
      <c r="CA596" s="265" t="b">
        <f t="shared" si="1083"/>
        <v>0</v>
      </c>
      <c r="CB596" s="35" t="str">
        <f t="shared" si="1041"/>
        <v/>
      </c>
      <c r="CC596" s="272" t="b">
        <f t="shared" si="1084"/>
        <v>0</v>
      </c>
      <c r="CD596" s="35" t="str">
        <f t="shared" si="1042"/>
        <v/>
      </c>
      <c r="CE596" s="13" t="b">
        <f t="shared" si="1043"/>
        <v>0</v>
      </c>
      <c r="CF596" s="35" t="str">
        <f t="shared" si="1044"/>
        <v/>
      </c>
      <c r="CG596" s="179">
        <f t="shared" si="1045"/>
        <v>0</v>
      </c>
      <c r="CH596" s="179">
        <f t="shared" si="1046"/>
        <v>0</v>
      </c>
      <c r="CI596" s="218">
        <f t="shared" si="1085"/>
        <v>0</v>
      </c>
      <c r="CJ596" s="218">
        <f t="shared" si="1086"/>
        <v>0</v>
      </c>
      <c r="CK596" s="218">
        <f t="shared" si="1087"/>
        <v>0</v>
      </c>
      <c r="CL596" s="218">
        <f t="shared" si="1088"/>
        <v>0</v>
      </c>
      <c r="CM596" s="218">
        <f t="shared" si="1089"/>
        <v>0</v>
      </c>
      <c r="CN596" s="218">
        <f t="shared" si="1090"/>
        <v>0</v>
      </c>
      <c r="CO596" s="218">
        <f t="shared" si="1091"/>
        <v>0</v>
      </c>
      <c r="CP596" s="218">
        <f t="shared" si="1092"/>
        <v>0</v>
      </c>
      <c r="CQ596" s="218">
        <f t="shared" si="1093"/>
        <v>0</v>
      </c>
      <c r="CR596" s="218">
        <f t="shared" si="1094"/>
        <v>0</v>
      </c>
      <c r="CS596" s="14">
        <f t="shared" si="1047"/>
        <v>0</v>
      </c>
      <c r="CT596" s="236">
        <f t="shared" si="1048"/>
        <v>0</v>
      </c>
      <c r="CU596" s="237">
        <f t="shared" si="1025"/>
        <v>0</v>
      </c>
      <c r="CV596" s="16">
        <f t="shared" si="1025"/>
        <v>0</v>
      </c>
      <c r="CW596" s="16">
        <f t="shared" si="1025"/>
        <v>0</v>
      </c>
      <c r="CX596" s="16">
        <f t="shared" si="1025"/>
        <v>0</v>
      </c>
      <c r="CY596" s="16">
        <f t="shared" si="1025"/>
        <v>0</v>
      </c>
      <c r="CZ596" s="16">
        <f t="shared" si="1025"/>
        <v>0</v>
      </c>
      <c r="DA596" s="16">
        <f t="shared" si="1025"/>
        <v>0</v>
      </c>
      <c r="DB596" s="16">
        <f t="shared" si="1025"/>
        <v>0</v>
      </c>
      <c r="DC596" s="16">
        <f t="shared" si="1025"/>
        <v>0</v>
      </c>
      <c r="DD596" s="238">
        <f t="shared" si="1025"/>
        <v>0</v>
      </c>
      <c r="DE596" s="232">
        <f t="shared" si="1026"/>
        <v>0</v>
      </c>
      <c r="DF596" s="132">
        <f t="shared" si="1026"/>
        <v>0</v>
      </c>
      <c r="DG596" s="132">
        <f t="shared" si="1026"/>
        <v>0</v>
      </c>
      <c r="DH596" s="132">
        <f t="shared" si="1026"/>
        <v>0</v>
      </c>
      <c r="DI596" s="132">
        <f t="shared" si="1026"/>
        <v>0</v>
      </c>
      <c r="DJ596" s="132">
        <f t="shared" si="1026"/>
        <v>0</v>
      </c>
      <c r="DK596" s="132">
        <f t="shared" si="1026"/>
        <v>0</v>
      </c>
      <c r="DL596" s="132">
        <f t="shared" si="1026"/>
        <v>0</v>
      </c>
      <c r="DM596" s="132">
        <f t="shared" si="1026"/>
        <v>0</v>
      </c>
      <c r="DN596" s="233">
        <f t="shared" si="1026"/>
        <v>0</v>
      </c>
      <c r="DO596" s="232">
        <f t="shared" si="1049"/>
        <v>0</v>
      </c>
      <c r="DP596" s="132">
        <f t="shared" si="1050"/>
        <v>0</v>
      </c>
      <c r="DQ596" s="132">
        <f t="shared" si="1051"/>
        <v>0</v>
      </c>
      <c r="DR596" s="132">
        <f t="shared" si="1052"/>
        <v>0</v>
      </c>
      <c r="DS596" s="132">
        <f t="shared" si="1053"/>
        <v>0</v>
      </c>
      <c r="DT596" s="132">
        <f t="shared" si="1054"/>
        <v>0</v>
      </c>
      <c r="DU596" s="132">
        <f t="shared" si="1055"/>
        <v>0</v>
      </c>
      <c r="DV596" s="132">
        <f t="shared" si="1056"/>
        <v>0</v>
      </c>
      <c r="DW596" s="132">
        <f t="shared" si="1057"/>
        <v>0</v>
      </c>
      <c r="DX596" s="233">
        <f t="shared" si="1058"/>
        <v>0</v>
      </c>
      <c r="DY596" s="231" t="b">
        <f t="shared" si="1095"/>
        <v>0</v>
      </c>
      <c r="DZ596" s="163"/>
      <c r="EA596" s="226" t="str">
        <f t="shared" si="1096"/>
        <v/>
      </c>
      <c r="EB596" s="178" t="str">
        <f t="shared" si="1097"/>
        <v/>
      </c>
      <c r="EC596" s="178" t="str">
        <f t="shared" si="1098"/>
        <v/>
      </c>
      <c r="ED596" s="178" t="str">
        <f t="shared" si="1099"/>
        <v/>
      </c>
      <c r="EE596" s="178" t="str">
        <f t="shared" si="1100"/>
        <v/>
      </c>
      <c r="EF596" s="178" t="str">
        <f t="shared" si="1101"/>
        <v/>
      </c>
      <c r="EG596" s="178" t="str">
        <f t="shared" si="1102"/>
        <v/>
      </c>
      <c r="EH596" s="178" t="str">
        <f t="shared" si="1103"/>
        <v/>
      </c>
      <c r="EI596" s="178" t="str">
        <f t="shared" si="1104"/>
        <v/>
      </c>
      <c r="EJ596" s="227" t="str">
        <f t="shared" si="1105"/>
        <v/>
      </c>
      <c r="EK596" s="230" t="str">
        <f t="shared" si="1059"/>
        <v/>
      </c>
      <c r="EL596" s="177" t="str">
        <f t="shared" si="1060"/>
        <v/>
      </c>
      <c r="EM596" s="177" t="str">
        <f t="shared" si="1061"/>
        <v/>
      </c>
      <c r="EN596" s="177" t="str">
        <f t="shared" si="1062"/>
        <v/>
      </c>
      <c r="EO596" s="177" t="str">
        <f t="shared" si="1063"/>
        <v/>
      </c>
      <c r="EP596" s="177" t="str">
        <f t="shared" si="1064"/>
        <v/>
      </c>
      <c r="EQ596" s="177" t="str">
        <f t="shared" si="1065"/>
        <v/>
      </c>
      <c r="ER596" s="177" t="str">
        <f t="shared" si="1066"/>
        <v/>
      </c>
      <c r="ES596" s="177" t="str">
        <f t="shared" si="1067"/>
        <v/>
      </c>
      <c r="ET596" s="177" t="str">
        <f t="shared" si="1068"/>
        <v/>
      </c>
      <c r="EU596" s="229" t="e">
        <f t="shared" si="1069"/>
        <v>#VALUE!</v>
      </c>
      <c r="EV596" s="27" t="e">
        <f t="shared" si="1070"/>
        <v>#VALUE!</v>
      </c>
      <c r="EW596" s="27" t="e">
        <f t="shared" si="1071"/>
        <v>#VALUE!</v>
      </c>
      <c r="EX596" s="28" t="e">
        <f t="shared" si="1072"/>
        <v>#VALUE!</v>
      </c>
      <c r="EY596" s="28" t="e">
        <f t="shared" si="1073"/>
        <v>#VALUE!</v>
      </c>
      <c r="EZ596" s="28" t="b">
        <f t="shared" si="1074"/>
        <v>0</v>
      </c>
      <c r="FA596" s="176" t="str">
        <f t="shared" si="1075"/>
        <v/>
      </c>
      <c r="FB596" s="27" t="e" cm="1">
        <f t="array" aca="1" ref="FB596" ca="1">TEXT(RIGHT(10-RIGHT(SUM(INDEX(1*(MID(MID(C596,1,1)*2,ROW(INDIRECT("1:"&amp;LEN(MID(C596,1,1)*2))),1)),,))+MID(C596,2,1)+
SUM(INDEX(1*(MID(MID(C596,3,1)*2,ROW(INDIRECT("1:"&amp;LEN(MID(C596,3,1)*2))),1)),,))+MID(C596,4,1)+
SUM(INDEX(1*(MID(MID(C596,5,1)*2,ROW(INDIRECT("1:"&amp;LEN(MID(C596,5,1)*2))),1)),,))+MID(C596,6,1)+
SUM(INDEX(1*(MID(MID(C596,8,1)*2,ROW(INDIRECT("1:"&amp;LEN(MID(C596,8,1)*2))),1)),,))+MID(C596,9,1)+
SUM(INDEX(1*(MID(MID(C596,10,1)*2,ROW(INDIRECT("1:"&amp;LEN(MID(C596,10,1)*2))),1)),,)),1),1),"0")</f>
        <v>#VALUE!</v>
      </c>
      <c r="FC596" s="27" t="str">
        <f t="shared" si="1076"/>
        <v/>
      </c>
      <c r="FD596" s="29" t="b">
        <f t="shared" si="1077"/>
        <v>0</v>
      </c>
      <c r="FE596" s="112" t="b">
        <f>IFERROR(MATCH(D596,'Avtal för korttidsarbete'!$G$13:$G$1012,0),TRUE)</f>
        <v>1</v>
      </c>
      <c r="FF596" s="112" t="b">
        <f t="shared" si="1106"/>
        <v>0</v>
      </c>
      <c r="FG596" s="113" t="str" cm="1">
        <f t="array" ref="FG596">IF(FE596=TRUE,"x",INDEX('Avtal för korttidsarbete'!$E$13:$E$1012,$FE596))</f>
        <v>x</v>
      </c>
      <c r="FH596" s="113" t="str" cm="1">
        <f t="array" ref="FH596">IF(FE596=TRUE,"x",INDEX('Avtal för korttidsarbete'!$F$13:$F$1012,$FE596))</f>
        <v>x</v>
      </c>
      <c r="FI596" s="112" t="b">
        <f t="shared" si="1107"/>
        <v>0</v>
      </c>
      <c r="FJ596" s="135">
        <f t="shared" si="1108"/>
        <v>44166</v>
      </c>
      <c r="FK596" s="135">
        <f t="shared" si="1109"/>
        <v>44377</v>
      </c>
      <c r="FL596" s="112" t="b">
        <f t="shared" si="1110"/>
        <v>0</v>
      </c>
      <c r="FM596" s="113">
        <f t="shared" si="1111"/>
        <v>44166</v>
      </c>
      <c r="FN596" s="135">
        <f t="shared" si="1112"/>
        <v>44377</v>
      </c>
      <c r="FO596" s="148" t="b">
        <f>IFERROR(INDEX('Avtal för korttidsarbete'!R:R,MATCH(D596,'Avtal för korttidsarbete'!$G:$G,0)),TRUE)</f>
        <v>1</v>
      </c>
      <c r="FP596" s="135" t="str">
        <f>IF(FO596,"-",INDEX('Avtal för korttidsarbete'!$D:$D,MATCH(D596,'Avtal för korttidsarbete'!$G:$G,0)))</f>
        <v>-</v>
      </c>
      <c r="FQ596" s="113" t="b">
        <f>IFERROR(G596&gt;INDEX(Uppsägningar!E:E,MATCH(C596,Uppsägningar!C:C,0)),FALSE)</f>
        <v>0</v>
      </c>
    </row>
    <row r="597" spans="1:173" x14ac:dyDescent="0.25">
      <c r="A597" s="19">
        <v>581</v>
      </c>
      <c r="B597" s="20"/>
      <c r="C597" s="183"/>
      <c r="D597" s="66"/>
      <c r="E597" s="212">
        <f>IFERROR(INDEX(Admin!$C$7:$C$10,MATCH(FP597,TblNivåValTExt,0)),0)</f>
        <v>0</v>
      </c>
      <c r="F597" s="1"/>
      <c r="G597" s="1"/>
      <c r="H597" s="78"/>
      <c r="I597" s="181"/>
      <c r="J597" s="181"/>
      <c r="K597" s="182"/>
      <c r="L597" s="182"/>
      <c r="M597" s="181"/>
      <c r="N597" s="181"/>
      <c r="O597" s="181"/>
      <c r="P597" s="182"/>
      <c r="Q597" s="182"/>
      <c r="R597" s="181"/>
      <c r="S597" s="181"/>
      <c r="T597" s="181"/>
      <c r="U597" s="182"/>
      <c r="V597" s="182"/>
      <c r="W597" s="181"/>
      <c r="X597" s="181"/>
      <c r="Y597" s="181"/>
      <c r="Z597" s="182"/>
      <c r="AA597" s="182"/>
      <c r="AB597" s="181"/>
      <c r="AC597" s="181"/>
      <c r="AD597" s="181"/>
      <c r="AE597" s="182"/>
      <c r="AF597" s="182"/>
      <c r="AG597" s="181"/>
      <c r="AH597" s="181"/>
      <c r="AI597" s="181"/>
      <c r="AJ597" s="182"/>
      <c r="AK597" s="182"/>
      <c r="AL597" s="181"/>
      <c r="AM597" s="181"/>
      <c r="AN597" s="181"/>
      <c r="AO597" s="182"/>
      <c r="AP597" s="182"/>
      <c r="AQ597" s="181"/>
      <c r="AR597" s="181"/>
      <c r="AS597" s="181"/>
      <c r="AT597" s="182"/>
      <c r="AU597" s="182"/>
      <c r="AV597" s="181"/>
      <c r="AW597" s="181"/>
      <c r="AX597" s="181"/>
      <c r="AY597" s="182"/>
      <c r="AZ597" s="182"/>
      <c r="BA597" s="181"/>
      <c r="BB597" s="181"/>
      <c r="BC597" s="181"/>
      <c r="BD597" s="182"/>
      <c r="BE597" s="182"/>
      <c r="BF597" s="181"/>
      <c r="BG597" s="180">
        <f t="shared" si="1078"/>
        <v>0</v>
      </c>
      <c r="BH597" s="116" t="str">
        <f t="shared" si="1079"/>
        <v/>
      </c>
      <c r="BI597" s="80" t="b">
        <f t="shared" si="1027"/>
        <v>0</v>
      </c>
      <c r="BJ597" s="80" t="str">
        <f t="shared" si="1028"/>
        <v/>
      </c>
      <c r="BK597" s="80" t="b">
        <f t="shared" si="1080"/>
        <v>0</v>
      </c>
      <c r="BL597" s="13" t="str">
        <f t="shared" si="1029"/>
        <v/>
      </c>
      <c r="BM597" s="13" t="b">
        <f t="shared" si="1081"/>
        <v>0</v>
      </c>
      <c r="BN597" s="35" t="str">
        <f t="shared" si="1030"/>
        <v/>
      </c>
      <c r="BO597" s="13" t="b">
        <f t="shared" si="1031"/>
        <v>0</v>
      </c>
      <c r="BP597" s="35" t="str">
        <f t="shared" si="1032"/>
        <v/>
      </c>
      <c r="BQ597" s="13" t="b">
        <f t="shared" si="1033"/>
        <v>0</v>
      </c>
      <c r="BR597" s="35" t="str">
        <f t="shared" si="1034"/>
        <v/>
      </c>
      <c r="BS597" s="35" t="b">
        <f t="shared" si="1035"/>
        <v>0</v>
      </c>
      <c r="BT597" s="35" t="str">
        <f t="shared" si="1036"/>
        <v/>
      </c>
      <c r="BU597" s="35" t="b">
        <f t="shared" si="1037"/>
        <v>0</v>
      </c>
      <c r="BV597" s="35" t="str">
        <f t="shared" si="1038"/>
        <v/>
      </c>
      <c r="BW597" s="13" t="b">
        <f t="shared" si="1113"/>
        <v>0</v>
      </c>
      <c r="BX597" s="35" t="str">
        <f t="shared" si="1039"/>
        <v/>
      </c>
      <c r="BY597" s="265" t="b">
        <f t="shared" si="1082"/>
        <v>0</v>
      </c>
      <c r="BZ597" s="35" t="str">
        <f t="shared" si="1040"/>
        <v/>
      </c>
      <c r="CA597" s="265" t="b">
        <f t="shared" si="1083"/>
        <v>0</v>
      </c>
      <c r="CB597" s="35" t="str">
        <f t="shared" si="1041"/>
        <v/>
      </c>
      <c r="CC597" s="272" t="b">
        <f t="shared" si="1084"/>
        <v>0</v>
      </c>
      <c r="CD597" s="35" t="str">
        <f t="shared" si="1042"/>
        <v/>
      </c>
      <c r="CE597" s="13" t="b">
        <f t="shared" si="1043"/>
        <v>0</v>
      </c>
      <c r="CF597" s="35" t="str">
        <f t="shared" si="1044"/>
        <v/>
      </c>
      <c r="CG597" s="179">
        <f t="shared" si="1045"/>
        <v>0</v>
      </c>
      <c r="CH597" s="179">
        <f t="shared" si="1046"/>
        <v>0</v>
      </c>
      <c r="CI597" s="218">
        <f t="shared" si="1085"/>
        <v>0</v>
      </c>
      <c r="CJ597" s="218">
        <f t="shared" si="1086"/>
        <v>0</v>
      </c>
      <c r="CK597" s="218">
        <f t="shared" si="1087"/>
        <v>0</v>
      </c>
      <c r="CL597" s="218">
        <f t="shared" si="1088"/>
        <v>0</v>
      </c>
      <c r="CM597" s="218">
        <f t="shared" si="1089"/>
        <v>0</v>
      </c>
      <c r="CN597" s="218">
        <f t="shared" si="1090"/>
        <v>0</v>
      </c>
      <c r="CO597" s="218">
        <f t="shared" si="1091"/>
        <v>0</v>
      </c>
      <c r="CP597" s="218">
        <f t="shared" si="1092"/>
        <v>0</v>
      </c>
      <c r="CQ597" s="218">
        <f t="shared" si="1093"/>
        <v>0</v>
      </c>
      <c r="CR597" s="218">
        <f t="shared" si="1094"/>
        <v>0</v>
      </c>
      <c r="CS597" s="14">
        <f t="shared" si="1047"/>
        <v>0</v>
      </c>
      <c r="CT597" s="236">
        <f t="shared" si="1048"/>
        <v>0</v>
      </c>
      <c r="CU597" s="237">
        <f t="shared" ref="CU597:DD606" si="1114">IF(AND($CS597,$CT597,CU$12),MAX(0,MIN(CU$10,$CT597)-MAX(CU$9,$CS597)+1),0)</f>
        <v>0</v>
      </c>
      <c r="CV597" s="16">
        <f t="shared" si="1114"/>
        <v>0</v>
      </c>
      <c r="CW597" s="16">
        <f t="shared" si="1114"/>
        <v>0</v>
      </c>
      <c r="CX597" s="16">
        <f t="shared" si="1114"/>
        <v>0</v>
      </c>
      <c r="CY597" s="16">
        <f t="shared" si="1114"/>
        <v>0</v>
      </c>
      <c r="CZ597" s="16">
        <f t="shared" si="1114"/>
        <v>0</v>
      </c>
      <c r="DA597" s="16">
        <f t="shared" si="1114"/>
        <v>0</v>
      </c>
      <c r="DB597" s="16">
        <f t="shared" si="1114"/>
        <v>0</v>
      </c>
      <c r="DC597" s="16">
        <f t="shared" si="1114"/>
        <v>0</v>
      </c>
      <c r="DD597" s="238">
        <f t="shared" si="1114"/>
        <v>0</v>
      </c>
      <c r="DE597" s="232">
        <f t="shared" ref="DE597:DN606" si="1115">IF($H597&lt;=0,0,MAX(0,MIN($H597,$DE$11)))</f>
        <v>0</v>
      </c>
      <c r="DF597" s="132">
        <f t="shared" si="1115"/>
        <v>0</v>
      </c>
      <c r="DG597" s="132">
        <f t="shared" si="1115"/>
        <v>0</v>
      </c>
      <c r="DH597" s="132">
        <f t="shared" si="1115"/>
        <v>0</v>
      </c>
      <c r="DI597" s="132">
        <f t="shared" si="1115"/>
        <v>0</v>
      </c>
      <c r="DJ597" s="132">
        <f t="shared" si="1115"/>
        <v>0</v>
      </c>
      <c r="DK597" s="132">
        <f t="shared" si="1115"/>
        <v>0</v>
      </c>
      <c r="DL597" s="132">
        <f t="shared" si="1115"/>
        <v>0</v>
      </c>
      <c r="DM597" s="132">
        <f t="shared" si="1115"/>
        <v>0</v>
      </c>
      <c r="DN597" s="233">
        <f t="shared" si="1115"/>
        <v>0</v>
      </c>
      <c r="DO597" s="232">
        <f t="shared" si="1049"/>
        <v>0</v>
      </c>
      <c r="DP597" s="132">
        <f t="shared" si="1050"/>
        <v>0</v>
      </c>
      <c r="DQ597" s="132">
        <f t="shared" si="1051"/>
        <v>0</v>
      </c>
      <c r="DR597" s="132">
        <f t="shared" si="1052"/>
        <v>0</v>
      </c>
      <c r="DS597" s="132">
        <f t="shared" si="1053"/>
        <v>0</v>
      </c>
      <c r="DT597" s="132">
        <f t="shared" si="1054"/>
        <v>0</v>
      </c>
      <c r="DU597" s="132">
        <f t="shared" si="1055"/>
        <v>0</v>
      </c>
      <c r="DV597" s="132">
        <f t="shared" si="1056"/>
        <v>0</v>
      </c>
      <c r="DW597" s="132">
        <f t="shared" si="1057"/>
        <v>0</v>
      </c>
      <c r="DX597" s="233">
        <f t="shared" si="1058"/>
        <v>0</v>
      </c>
      <c r="DY597" s="231" t="b">
        <f t="shared" si="1095"/>
        <v>0</v>
      </c>
      <c r="DZ597" s="163"/>
      <c r="EA597" s="226" t="str">
        <f t="shared" si="1096"/>
        <v/>
      </c>
      <c r="EB597" s="178" t="str">
        <f t="shared" si="1097"/>
        <v/>
      </c>
      <c r="EC597" s="178" t="str">
        <f t="shared" si="1098"/>
        <v/>
      </c>
      <c r="ED597" s="178" t="str">
        <f t="shared" si="1099"/>
        <v/>
      </c>
      <c r="EE597" s="178" t="str">
        <f t="shared" si="1100"/>
        <v/>
      </c>
      <c r="EF597" s="178" t="str">
        <f t="shared" si="1101"/>
        <v/>
      </c>
      <c r="EG597" s="178" t="str">
        <f t="shared" si="1102"/>
        <v/>
      </c>
      <c r="EH597" s="178" t="str">
        <f t="shared" si="1103"/>
        <v/>
      </c>
      <c r="EI597" s="178" t="str">
        <f t="shared" si="1104"/>
        <v/>
      </c>
      <c r="EJ597" s="227" t="str">
        <f t="shared" si="1105"/>
        <v/>
      </c>
      <c r="EK597" s="230" t="str">
        <f t="shared" si="1059"/>
        <v/>
      </c>
      <c r="EL597" s="177" t="str">
        <f t="shared" si="1060"/>
        <v/>
      </c>
      <c r="EM597" s="177" t="str">
        <f t="shared" si="1061"/>
        <v/>
      </c>
      <c r="EN597" s="177" t="str">
        <f t="shared" si="1062"/>
        <v/>
      </c>
      <c r="EO597" s="177" t="str">
        <f t="shared" si="1063"/>
        <v/>
      </c>
      <c r="EP597" s="177" t="str">
        <f t="shared" si="1064"/>
        <v/>
      </c>
      <c r="EQ597" s="177" t="str">
        <f t="shared" si="1065"/>
        <v/>
      </c>
      <c r="ER597" s="177" t="str">
        <f t="shared" si="1066"/>
        <v/>
      </c>
      <c r="ES597" s="177" t="str">
        <f t="shared" si="1067"/>
        <v/>
      </c>
      <c r="ET597" s="177" t="str">
        <f t="shared" si="1068"/>
        <v/>
      </c>
      <c r="EU597" s="229" t="e">
        <f t="shared" si="1069"/>
        <v>#VALUE!</v>
      </c>
      <c r="EV597" s="27" t="e">
        <f t="shared" si="1070"/>
        <v>#VALUE!</v>
      </c>
      <c r="EW597" s="27" t="e">
        <f t="shared" si="1071"/>
        <v>#VALUE!</v>
      </c>
      <c r="EX597" s="28" t="e">
        <f t="shared" si="1072"/>
        <v>#VALUE!</v>
      </c>
      <c r="EY597" s="28" t="e">
        <f t="shared" si="1073"/>
        <v>#VALUE!</v>
      </c>
      <c r="EZ597" s="28" t="b">
        <f t="shared" si="1074"/>
        <v>0</v>
      </c>
      <c r="FA597" s="176" t="str">
        <f t="shared" si="1075"/>
        <v/>
      </c>
      <c r="FB597" s="27" t="e" cm="1">
        <f t="array" aca="1" ref="FB597" ca="1">TEXT(RIGHT(10-RIGHT(SUM(INDEX(1*(MID(MID(C597,1,1)*2,ROW(INDIRECT("1:"&amp;LEN(MID(C597,1,1)*2))),1)),,))+MID(C597,2,1)+
SUM(INDEX(1*(MID(MID(C597,3,1)*2,ROW(INDIRECT("1:"&amp;LEN(MID(C597,3,1)*2))),1)),,))+MID(C597,4,1)+
SUM(INDEX(1*(MID(MID(C597,5,1)*2,ROW(INDIRECT("1:"&amp;LEN(MID(C597,5,1)*2))),1)),,))+MID(C597,6,1)+
SUM(INDEX(1*(MID(MID(C597,8,1)*2,ROW(INDIRECT("1:"&amp;LEN(MID(C597,8,1)*2))),1)),,))+MID(C597,9,1)+
SUM(INDEX(1*(MID(MID(C597,10,1)*2,ROW(INDIRECT("1:"&amp;LEN(MID(C597,10,1)*2))),1)),,)),1),1),"0")</f>
        <v>#VALUE!</v>
      </c>
      <c r="FC597" s="27" t="str">
        <f t="shared" si="1076"/>
        <v/>
      </c>
      <c r="FD597" s="29" t="b">
        <f t="shared" si="1077"/>
        <v>0</v>
      </c>
      <c r="FE597" s="112" t="b">
        <f>IFERROR(MATCH(D597,'Avtal för korttidsarbete'!$G$13:$G$1012,0),TRUE)</f>
        <v>1</v>
      </c>
      <c r="FF597" s="112" t="b">
        <f t="shared" si="1106"/>
        <v>0</v>
      </c>
      <c r="FG597" s="113" t="str" cm="1">
        <f t="array" ref="FG597">IF(FE597=TRUE,"x",INDEX('Avtal för korttidsarbete'!$E$13:$E$1012,$FE597))</f>
        <v>x</v>
      </c>
      <c r="FH597" s="113" t="str" cm="1">
        <f t="array" ref="FH597">IF(FE597=TRUE,"x",INDEX('Avtal för korttidsarbete'!$F$13:$F$1012,$FE597))</f>
        <v>x</v>
      </c>
      <c r="FI597" s="112" t="b">
        <f t="shared" si="1107"/>
        <v>0</v>
      </c>
      <c r="FJ597" s="135">
        <f t="shared" si="1108"/>
        <v>44166</v>
      </c>
      <c r="FK597" s="135">
        <f t="shared" si="1109"/>
        <v>44377</v>
      </c>
      <c r="FL597" s="112" t="b">
        <f t="shared" si="1110"/>
        <v>0</v>
      </c>
      <c r="FM597" s="113">
        <f t="shared" si="1111"/>
        <v>44166</v>
      </c>
      <c r="FN597" s="135">
        <f t="shared" si="1112"/>
        <v>44377</v>
      </c>
      <c r="FO597" s="148" t="b">
        <f>IFERROR(INDEX('Avtal för korttidsarbete'!R:R,MATCH(D597,'Avtal för korttidsarbete'!$G:$G,0)),TRUE)</f>
        <v>1</v>
      </c>
      <c r="FP597" s="135" t="str">
        <f>IF(FO597,"-",INDEX('Avtal för korttidsarbete'!$D:$D,MATCH(D597,'Avtal för korttidsarbete'!$G:$G,0)))</f>
        <v>-</v>
      </c>
      <c r="FQ597" s="113" t="b">
        <f>IFERROR(G597&gt;INDEX(Uppsägningar!E:E,MATCH(C597,Uppsägningar!C:C,0)),FALSE)</f>
        <v>0</v>
      </c>
    </row>
    <row r="598" spans="1:173" x14ac:dyDescent="0.25">
      <c r="A598" s="19">
        <v>582</v>
      </c>
      <c r="B598" s="20"/>
      <c r="C598" s="183"/>
      <c r="D598" s="66"/>
      <c r="E598" s="212">
        <f>IFERROR(INDEX(Admin!$C$7:$C$10,MATCH(FP598,TblNivåValTExt,0)),0)</f>
        <v>0</v>
      </c>
      <c r="F598" s="1"/>
      <c r="G598" s="1"/>
      <c r="H598" s="78"/>
      <c r="I598" s="181"/>
      <c r="J598" s="181"/>
      <c r="K598" s="182"/>
      <c r="L598" s="182"/>
      <c r="M598" s="181"/>
      <c r="N598" s="181"/>
      <c r="O598" s="181"/>
      <c r="P598" s="182"/>
      <c r="Q598" s="182"/>
      <c r="R598" s="181"/>
      <c r="S598" s="181"/>
      <c r="T598" s="181"/>
      <c r="U598" s="182"/>
      <c r="V598" s="182"/>
      <c r="W598" s="181"/>
      <c r="X598" s="181"/>
      <c r="Y598" s="181"/>
      <c r="Z598" s="182"/>
      <c r="AA598" s="182"/>
      <c r="AB598" s="181"/>
      <c r="AC598" s="181"/>
      <c r="AD598" s="181"/>
      <c r="AE598" s="182"/>
      <c r="AF598" s="182"/>
      <c r="AG598" s="181"/>
      <c r="AH598" s="181"/>
      <c r="AI598" s="181"/>
      <c r="AJ598" s="182"/>
      <c r="AK598" s="182"/>
      <c r="AL598" s="181"/>
      <c r="AM598" s="181"/>
      <c r="AN598" s="181"/>
      <c r="AO598" s="182"/>
      <c r="AP598" s="182"/>
      <c r="AQ598" s="181"/>
      <c r="AR598" s="181"/>
      <c r="AS598" s="181"/>
      <c r="AT598" s="182"/>
      <c r="AU598" s="182"/>
      <c r="AV598" s="181"/>
      <c r="AW598" s="181"/>
      <c r="AX598" s="181"/>
      <c r="AY598" s="182"/>
      <c r="AZ598" s="182"/>
      <c r="BA598" s="181"/>
      <c r="BB598" s="181"/>
      <c r="BC598" s="181"/>
      <c r="BD598" s="182"/>
      <c r="BE598" s="182"/>
      <c r="BF598" s="181"/>
      <c r="BG598" s="180">
        <f t="shared" si="1078"/>
        <v>0</v>
      </c>
      <c r="BH598" s="116" t="str">
        <f t="shared" si="1079"/>
        <v/>
      </c>
      <c r="BI598" s="80" t="b">
        <f t="shared" si="1027"/>
        <v>0</v>
      </c>
      <c r="BJ598" s="80" t="str">
        <f t="shared" si="1028"/>
        <v/>
      </c>
      <c r="BK598" s="80" t="b">
        <f t="shared" si="1080"/>
        <v>0</v>
      </c>
      <c r="BL598" s="13" t="str">
        <f t="shared" si="1029"/>
        <v/>
      </c>
      <c r="BM598" s="13" t="b">
        <f t="shared" si="1081"/>
        <v>0</v>
      </c>
      <c r="BN598" s="35" t="str">
        <f t="shared" si="1030"/>
        <v/>
      </c>
      <c r="BO598" s="13" t="b">
        <f t="shared" si="1031"/>
        <v>0</v>
      </c>
      <c r="BP598" s="35" t="str">
        <f t="shared" si="1032"/>
        <v/>
      </c>
      <c r="BQ598" s="13" t="b">
        <f t="shared" si="1033"/>
        <v>0</v>
      </c>
      <c r="BR598" s="35" t="str">
        <f t="shared" si="1034"/>
        <v/>
      </c>
      <c r="BS598" s="35" t="b">
        <f t="shared" si="1035"/>
        <v>0</v>
      </c>
      <c r="BT598" s="35" t="str">
        <f t="shared" si="1036"/>
        <v/>
      </c>
      <c r="BU598" s="35" t="b">
        <f t="shared" si="1037"/>
        <v>0</v>
      </c>
      <c r="BV598" s="35" t="str">
        <f t="shared" si="1038"/>
        <v/>
      </c>
      <c r="BW598" s="13" t="b">
        <f t="shared" si="1113"/>
        <v>0</v>
      </c>
      <c r="BX598" s="35" t="str">
        <f t="shared" si="1039"/>
        <v/>
      </c>
      <c r="BY598" s="265" t="b">
        <f t="shared" si="1082"/>
        <v>0</v>
      </c>
      <c r="BZ598" s="35" t="str">
        <f t="shared" si="1040"/>
        <v/>
      </c>
      <c r="CA598" s="265" t="b">
        <f t="shared" si="1083"/>
        <v>0</v>
      </c>
      <c r="CB598" s="35" t="str">
        <f t="shared" si="1041"/>
        <v/>
      </c>
      <c r="CC598" s="272" t="b">
        <f t="shared" si="1084"/>
        <v>0</v>
      </c>
      <c r="CD598" s="35" t="str">
        <f t="shared" si="1042"/>
        <v/>
      </c>
      <c r="CE598" s="13" t="b">
        <f t="shared" si="1043"/>
        <v>0</v>
      </c>
      <c r="CF598" s="35" t="str">
        <f t="shared" si="1044"/>
        <v/>
      </c>
      <c r="CG598" s="179">
        <f t="shared" si="1045"/>
        <v>0</v>
      </c>
      <c r="CH598" s="179">
        <f t="shared" si="1046"/>
        <v>0</v>
      </c>
      <c r="CI598" s="218">
        <f t="shared" si="1085"/>
        <v>0</v>
      </c>
      <c r="CJ598" s="218">
        <f t="shared" si="1086"/>
        <v>0</v>
      </c>
      <c r="CK598" s="218">
        <f t="shared" si="1087"/>
        <v>0</v>
      </c>
      <c r="CL598" s="218">
        <f t="shared" si="1088"/>
        <v>0</v>
      </c>
      <c r="CM598" s="218">
        <f t="shared" si="1089"/>
        <v>0</v>
      </c>
      <c r="CN598" s="218">
        <f t="shared" si="1090"/>
        <v>0</v>
      </c>
      <c r="CO598" s="218">
        <f t="shared" si="1091"/>
        <v>0</v>
      </c>
      <c r="CP598" s="218">
        <f t="shared" si="1092"/>
        <v>0</v>
      </c>
      <c r="CQ598" s="218">
        <f t="shared" si="1093"/>
        <v>0</v>
      </c>
      <c r="CR598" s="218">
        <f t="shared" si="1094"/>
        <v>0</v>
      </c>
      <c r="CS598" s="14">
        <f t="shared" si="1047"/>
        <v>0</v>
      </c>
      <c r="CT598" s="236">
        <f t="shared" si="1048"/>
        <v>0</v>
      </c>
      <c r="CU598" s="237">
        <f t="shared" si="1114"/>
        <v>0</v>
      </c>
      <c r="CV598" s="16">
        <f t="shared" si="1114"/>
        <v>0</v>
      </c>
      <c r="CW598" s="16">
        <f t="shared" si="1114"/>
        <v>0</v>
      </c>
      <c r="CX598" s="16">
        <f t="shared" si="1114"/>
        <v>0</v>
      </c>
      <c r="CY598" s="16">
        <f t="shared" si="1114"/>
        <v>0</v>
      </c>
      <c r="CZ598" s="16">
        <f t="shared" si="1114"/>
        <v>0</v>
      </c>
      <c r="DA598" s="16">
        <f t="shared" si="1114"/>
        <v>0</v>
      </c>
      <c r="DB598" s="16">
        <f t="shared" si="1114"/>
        <v>0</v>
      </c>
      <c r="DC598" s="16">
        <f t="shared" si="1114"/>
        <v>0</v>
      </c>
      <c r="DD598" s="238">
        <f t="shared" si="1114"/>
        <v>0</v>
      </c>
      <c r="DE598" s="232">
        <f t="shared" si="1115"/>
        <v>0</v>
      </c>
      <c r="DF598" s="132">
        <f t="shared" si="1115"/>
        <v>0</v>
      </c>
      <c r="DG598" s="132">
        <f t="shared" si="1115"/>
        <v>0</v>
      </c>
      <c r="DH598" s="132">
        <f t="shared" si="1115"/>
        <v>0</v>
      </c>
      <c r="DI598" s="132">
        <f t="shared" si="1115"/>
        <v>0</v>
      </c>
      <c r="DJ598" s="132">
        <f t="shared" si="1115"/>
        <v>0</v>
      </c>
      <c r="DK598" s="132">
        <f t="shared" si="1115"/>
        <v>0</v>
      </c>
      <c r="DL598" s="132">
        <f t="shared" si="1115"/>
        <v>0</v>
      </c>
      <c r="DM598" s="132">
        <f t="shared" si="1115"/>
        <v>0</v>
      </c>
      <c r="DN598" s="233">
        <f t="shared" si="1115"/>
        <v>0</v>
      </c>
      <c r="DO598" s="232">
        <f t="shared" si="1049"/>
        <v>0</v>
      </c>
      <c r="DP598" s="132">
        <f t="shared" si="1050"/>
        <v>0</v>
      </c>
      <c r="DQ598" s="132">
        <f t="shared" si="1051"/>
        <v>0</v>
      </c>
      <c r="DR598" s="132">
        <f t="shared" si="1052"/>
        <v>0</v>
      </c>
      <c r="DS598" s="132">
        <f t="shared" si="1053"/>
        <v>0</v>
      </c>
      <c r="DT598" s="132">
        <f t="shared" si="1054"/>
        <v>0</v>
      </c>
      <c r="DU598" s="132">
        <f t="shared" si="1055"/>
        <v>0</v>
      </c>
      <c r="DV598" s="132">
        <f t="shared" si="1056"/>
        <v>0</v>
      </c>
      <c r="DW598" s="132">
        <f t="shared" si="1057"/>
        <v>0</v>
      </c>
      <c r="DX598" s="233">
        <f t="shared" si="1058"/>
        <v>0</v>
      </c>
      <c r="DY598" s="231" t="b">
        <f t="shared" si="1095"/>
        <v>0</v>
      </c>
      <c r="DZ598" s="163"/>
      <c r="EA598" s="226" t="str">
        <f t="shared" si="1096"/>
        <v/>
      </c>
      <c r="EB598" s="178" t="str">
        <f t="shared" si="1097"/>
        <v/>
      </c>
      <c r="EC598" s="178" t="str">
        <f t="shared" si="1098"/>
        <v/>
      </c>
      <c r="ED598" s="178" t="str">
        <f t="shared" si="1099"/>
        <v/>
      </c>
      <c r="EE598" s="178" t="str">
        <f t="shared" si="1100"/>
        <v/>
      </c>
      <c r="EF598" s="178" t="str">
        <f t="shared" si="1101"/>
        <v/>
      </c>
      <c r="EG598" s="178" t="str">
        <f t="shared" si="1102"/>
        <v/>
      </c>
      <c r="EH598" s="178" t="str">
        <f t="shared" si="1103"/>
        <v/>
      </c>
      <c r="EI598" s="178" t="str">
        <f t="shared" si="1104"/>
        <v/>
      </c>
      <c r="EJ598" s="227" t="str">
        <f t="shared" si="1105"/>
        <v/>
      </c>
      <c r="EK598" s="230" t="str">
        <f t="shared" si="1059"/>
        <v/>
      </c>
      <c r="EL598" s="177" t="str">
        <f t="shared" si="1060"/>
        <v/>
      </c>
      <c r="EM598" s="177" t="str">
        <f t="shared" si="1061"/>
        <v/>
      </c>
      <c r="EN598" s="177" t="str">
        <f t="shared" si="1062"/>
        <v/>
      </c>
      <c r="EO598" s="177" t="str">
        <f t="shared" si="1063"/>
        <v/>
      </c>
      <c r="EP598" s="177" t="str">
        <f t="shared" si="1064"/>
        <v/>
      </c>
      <c r="EQ598" s="177" t="str">
        <f t="shared" si="1065"/>
        <v/>
      </c>
      <c r="ER598" s="177" t="str">
        <f t="shared" si="1066"/>
        <v/>
      </c>
      <c r="ES598" s="177" t="str">
        <f t="shared" si="1067"/>
        <v/>
      </c>
      <c r="ET598" s="177" t="str">
        <f t="shared" si="1068"/>
        <v/>
      </c>
      <c r="EU598" s="229" t="e">
        <f t="shared" si="1069"/>
        <v>#VALUE!</v>
      </c>
      <c r="EV598" s="27" t="e">
        <f t="shared" si="1070"/>
        <v>#VALUE!</v>
      </c>
      <c r="EW598" s="27" t="e">
        <f t="shared" si="1071"/>
        <v>#VALUE!</v>
      </c>
      <c r="EX598" s="28" t="e">
        <f t="shared" si="1072"/>
        <v>#VALUE!</v>
      </c>
      <c r="EY598" s="28" t="e">
        <f t="shared" si="1073"/>
        <v>#VALUE!</v>
      </c>
      <c r="EZ598" s="28" t="b">
        <f t="shared" si="1074"/>
        <v>0</v>
      </c>
      <c r="FA598" s="176" t="str">
        <f t="shared" si="1075"/>
        <v/>
      </c>
      <c r="FB598" s="27" t="e" cm="1">
        <f t="array" aca="1" ref="FB598" ca="1">TEXT(RIGHT(10-RIGHT(SUM(INDEX(1*(MID(MID(C598,1,1)*2,ROW(INDIRECT("1:"&amp;LEN(MID(C598,1,1)*2))),1)),,))+MID(C598,2,1)+
SUM(INDEX(1*(MID(MID(C598,3,1)*2,ROW(INDIRECT("1:"&amp;LEN(MID(C598,3,1)*2))),1)),,))+MID(C598,4,1)+
SUM(INDEX(1*(MID(MID(C598,5,1)*2,ROW(INDIRECT("1:"&amp;LEN(MID(C598,5,1)*2))),1)),,))+MID(C598,6,1)+
SUM(INDEX(1*(MID(MID(C598,8,1)*2,ROW(INDIRECT("1:"&amp;LEN(MID(C598,8,1)*2))),1)),,))+MID(C598,9,1)+
SUM(INDEX(1*(MID(MID(C598,10,1)*2,ROW(INDIRECT("1:"&amp;LEN(MID(C598,10,1)*2))),1)),,)),1),1),"0")</f>
        <v>#VALUE!</v>
      </c>
      <c r="FC598" s="27" t="str">
        <f t="shared" si="1076"/>
        <v/>
      </c>
      <c r="FD598" s="29" t="b">
        <f t="shared" si="1077"/>
        <v>0</v>
      </c>
      <c r="FE598" s="112" t="b">
        <f>IFERROR(MATCH(D598,'Avtal för korttidsarbete'!$G$13:$G$1012,0),TRUE)</f>
        <v>1</v>
      </c>
      <c r="FF598" s="112" t="b">
        <f t="shared" si="1106"/>
        <v>0</v>
      </c>
      <c r="FG598" s="113" t="str" cm="1">
        <f t="array" ref="FG598">IF(FE598=TRUE,"x",INDEX('Avtal för korttidsarbete'!$E$13:$E$1012,$FE598))</f>
        <v>x</v>
      </c>
      <c r="FH598" s="113" t="str" cm="1">
        <f t="array" ref="FH598">IF(FE598=TRUE,"x",INDEX('Avtal för korttidsarbete'!$F$13:$F$1012,$FE598))</f>
        <v>x</v>
      </c>
      <c r="FI598" s="112" t="b">
        <f t="shared" si="1107"/>
        <v>0</v>
      </c>
      <c r="FJ598" s="135">
        <f t="shared" si="1108"/>
        <v>44166</v>
      </c>
      <c r="FK598" s="135">
        <f t="shared" si="1109"/>
        <v>44377</v>
      </c>
      <c r="FL598" s="112" t="b">
        <f t="shared" si="1110"/>
        <v>0</v>
      </c>
      <c r="FM598" s="113">
        <f t="shared" si="1111"/>
        <v>44166</v>
      </c>
      <c r="FN598" s="135">
        <f t="shared" si="1112"/>
        <v>44377</v>
      </c>
      <c r="FO598" s="148" t="b">
        <f>IFERROR(INDEX('Avtal för korttidsarbete'!R:R,MATCH(D598,'Avtal för korttidsarbete'!$G:$G,0)),TRUE)</f>
        <v>1</v>
      </c>
      <c r="FP598" s="135" t="str">
        <f>IF(FO598,"-",INDEX('Avtal för korttidsarbete'!$D:$D,MATCH(D598,'Avtal för korttidsarbete'!$G:$G,0)))</f>
        <v>-</v>
      </c>
      <c r="FQ598" s="113" t="b">
        <f>IFERROR(G598&gt;INDEX(Uppsägningar!E:E,MATCH(C598,Uppsägningar!C:C,0)),FALSE)</f>
        <v>0</v>
      </c>
    </row>
    <row r="599" spans="1:173" x14ac:dyDescent="0.25">
      <c r="A599" s="19">
        <v>583</v>
      </c>
      <c r="B599" s="20"/>
      <c r="C599" s="183"/>
      <c r="D599" s="66"/>
      <c r="E599" s="212">
        <f>IFERROR(INDEX(Admin!$C$7:$C$10,MATCH(FP599,TblNivåValTExt,0)),0)</f>
        <v>0</v>
      </c>
      <c r="F599" s="1"/>
      <c r="G599" s="1"/>
      <c r="H599" s="78"/>
      <c r="I599" s="181"/>
      <c r="J599" s="181"/>
      <c r="K599" s="182"/>
      <c r="L599" s="182"/>
      <c r="M599" s="181"/>
      <c r="N599" s="181"/>
      <c r="O599" s="181"/>
      <c r="P599" s="182"/>
      <c r="Q599" s="182"/>
      <c r="R599" s="181"/>
      <c r="S599" s="181"/>
      <c r="T599" s="181"/>
      <c r="U599" s="182"/>
      <c r="V599" s="182"/>
      <c r="W599" s="181"/>
      <c r="X599" s="181"/>
      <c r="Y599" s="181"/>
      <c r="Z599" s="182"/>
      <c r="AA599" s="182"/>
      <c r="AB599" s="181"/>
      <c r="AC599" s="181"/>
      <c r="AD599" s="181"/>
      <c r="AE599" s="182"/>
      <c r="AF599" s="182"/>
      <c r="AG599" s="181"/>
      <c r="AH599" s="181"/>
      <c r="AI599" s="181"/>
      <c r="AJ599" s="182"/>
      <c r="AK599" s="182"/>
      <c r="AL599" s="181"/>
      <c r="AM599" s="181"/>
      <c r="AN599" s="181"/>
      <c r="AO599" s="182"/>
      <c r="AP599" s="182"/>
      <c r="AQ599" s="181"/>
      <c r="AR599" s="181"/>
      <c r="AS599" s="181"/>
      <c r="AT599" s="182"/>
      <c r="AU599" s="182"/>
      <c r="AV599" s="181"/>
      <c r="AW599" s="181"/>
      <c r="AX599" s="181"/>
      <c r="AY599" s="182"/>
      <c r="AZ599" s="182"/>
      <c r="BA599" s="181"/>
      <c r="BB599" s="181"/>
      <c r="BC599" s="181"/>
      <c r="BD599" s="182"/>
      <c r="BE599" s="182"/>
      <c r="BF599" s="181"/>
      <c r="BG599" s="180">
        <f t="shared" si="1078"/>
        <v>0</v>
      </c>
      <c r="BH599" s="116" t="str">
        <f t="shared" si="1079"/>
        <v/>
      </c>
      <c r="BI599" s="80" t="b">
        <f t="shared" si="1027"/>
        <v>0</v>
      </c>
      <c r="BJ599" s="80" t="str">
        <f t="shared" si="1028"/>
        <v/>
      </c>
      <c r="BK599" s="80" t="b">
        <f t="shared" si="1080"/>
        <v>0</v>
      </c>
      <c r="BL599" s="13" t="str">
        <f t="shared" si="1029"/>
        <v/>
      </c>
      <c r="BM599" s="13" t="b">
        <f t="shared" si="1081"/>
        <v>0</v>
      </c>
      <c r="BN599" s="35" t="str">
        <f t="shared" si="1030"/>
        <v/>
      </c>
      <c r="BO599" s="13" t="b">
        <f t="shared" si="1031"/>
        <v>0</v>
      </c>
      <c r="BP599" s="35" t="str">
        <f t="shared" si="1032"/>
        <v/>
      </c>
      <c r="BQ599" s="13" t="b">
        <f t="shared" si="1033"/>
        <v>0</v>
      </c>
      <c r="BR599" s="35" t="str">
        <f t="shared" si="1034"/>
        <v/>
      </c>
      <c r="BS599" s="35" t="b">
        <f t="shared" si="1035"/>
        <v>0</v>
      </c>
      <c r="BT599" s="35" t="str">
        <f t="shared" si="1036"/>
        <v/>
      </c>
      <c r="BU599" s="35" t="b">
        <f t="shared" si="1037"/>
        <v>0</v>
      </c>
      <c r="BV599" s="35" t="str">
        <f t="shared" si="1038"/>
        <v/>
      </c>
      <c r="BW599" s="13" t="b">
        <f t="shared" si="1113"/>
        <v>0</v>
      </c>
      <c r="BX599" s="35" t="str">
        <f t="shared" si="1039"/>
        <v/>
      </c>
      <c r="BY599" s="265" t="b">
        <f t="shared" si="1082"/>
        <v>0</v>
      </c>
      <c r="BZ599" s="35" t="str">
        <f t="shared" si="1040"/>
        <v/>
      </c>
      <c r="CA599" s="265" t="b">
        <f t="shared" si="1083"/>
        <v>0</v>
      </c>
      <c r="CB599" s="35" t="str">
        <f t="shared" si="1041"/>
        <v/>
      </c>
      <c r="CC599" s="272" t="b">
        <f t="shared" si="1084"/>
        <v>0</v>
      </c>
      <c r="CD599" s="35" t="str">
        <f t="shared" si="1042"/>
        <v/>
      </c>
      <c r="CE599" s="13" t="b">
        <f t="shared" si="1043"/>
        <v>0</v>
      </c>
      <c r="CF599" s="35" t="str">
        <f t="shared" si="1044"/>
        <v/>
      </c>
      <c r="CG599" s="179">
        <f t="shared" si="1045"/>
        <v>0</v>
      </c>
      <c r="CH599" s="179">
        <f t="shared" si="1046"/>
        <v>0</v>
      </c>
      <c r="CI599" s="218">
        <f t="shared" si="1085"/>
        <v>0</v>
      </c>
      <c r="CJ599" s="218">
        <f t="shared" si="1086"/>
        <v>0</v>
      </c>
      <c r="CK599" s="218">
        <f t="shared" si="1087"/>
        <v>0</v>
      </c>
      <c r="CL599" s="218">
        <f t="shared" si="1088"/>
        <v>0</v>
      </c>
      <c r="CM599" s="218">
        <f t="shared" si="1089"/>
        <v>0</v>
      </c>
      <c r="CN599" s="218">
        <f t="shared" si="1090"/>
        <v>0</v>
      </c>
      <c r="CO599" s="218">
        <f t="shared" si="1091"/>
        <v>0</v>
      </c>
      <c r="CP599" s="218">
        <f t="shared" si="1092"/>
        <v>0</v>
      </c>
      <c r="CQ599" s="218">
        <f t="shared" si="1093"/>
        <v>0</v>
      </c>
      <c r="CR599" s="218">
        <f t="shared" si="1094"/>
        <v>0</v>
      </c>
      <c r="CS599" s="14">
        <f t="shared" si="1047"/>
        <v>0</v>
      </c>
      <c r="CT599" s="236">
        <f t="shared" si="1048"/>
        <v>0</v>
      </c>
      <c r="CU599" s="237">
        <f t="shared" si="1114"/>
        <v>0</v>
      </c>
      <c r="CV599" s="16">
        <f t="shared" si="1114"/>
        <v>0</v>
      </c>
      <c r="CW599" s="16">
        <f t="shared" si="1114"/>
        <v>0</v>
      </c>
      <c r="CX599" s="16">
        <f t="shared" si="1114"/>
        <v>0</v>
      </c>
      <c r="CY599" s="16">
        <f t="shared" si="1114"/>
        <v>0</v>
      </c>
      <c r="CZ599" s="16">
        <f t="shared" si="1114"/>
        <v>0</v>
      </c>
      <c r="DA599" s="16">
        <f t="shared" si="1114"/>
        <v>0</v>
      </c>
      <c r="DB599" s="16">
        <f t="shared" si="1114"/>
        <v>0</v>
      </c>
      <c r="DC599" s="16">
        <f t="shared" si="1114"/>
        <v>0</v>
      </c>
      <c r="DD599" s="238">
        <f t="shared" si="1114"/>
        <v>0</v>
      </c>
      <c r="DE599" s="232">
        <f t="shared" si="1115"/>
        <v>0</v>
      </c>
      <c r="DF599" s="132">
        <f t="shared" si="1115"/>
        <v>0</v>
      </c>
      <c r="DG599" s="132">
        <f t="shared" si="1115"/>
        <v>0</v>
      </c>
      <c r="DH599" s="132">
        <f t="shared" si="1115"/>
        <v>0</v>
      </c>
      <c r="DI599" s="132">
        <f t="shared" si="1115"/>
        <v>0</v>
      </c>
      <c r="DJ599" s="132">
        <f t="shared" si="1115"/>
        <v>0</v>
      </c>
      <c r="DK599" s="132">
        <f t="shared" si="1115"/>
        <v>0</v>
      </c>
      <c r="DL599" s="132">
        <f t="shared" si="1115"/>
        <v>0</v>
      </c>
      <c r="DM599" s="132">
        <f t="shared" si="1115"/>
        <v>0</v>
      </c>
      <c r="DN599" s="233">
        <f t="shared" si="1115"/>
        <v>0</v>
      </c>
      <c r="DO599" s="232">
        <f t="shared" si="1049"/>
        <v>0</v>
      </c>
      <c r="DP599" s="132">
        <f t="shared" si="1050"/>
        <v>0</v>
      </c>
      <c r="DQ599" s="132">
        <f t="shared" si="1051"/>
        <v>0</v>
      </c>
      <c r="DR599" s="132">
        <f t="shared" si="1052"/>
        <v>0</v>
      </c>
      <c r="DS599" s="132">
        <f t="shared" si="1053"/>
        <v>0</v>
      </c>
      <c r="DT599" s="132">
        <f t="shared" si="1054"/>
        <v>0</v>
      </c>
      <c r="DU599" s="132">
        <f t="shared" si="1055"/>
        <v>0</v>
      </c>
      <c r="DV599" s="132">
        <f t="shared" si="1056"/>
        <v>0</v>
      </c>
      <c r="DW599" s="132">
        <f t="shared" si="1057"/>
        <v>0</v>
      </c>
      <c r="DX599" s="233">
        <f t="shared" si="1058"/>
        <v>0</v>
      </c>
      <c r="DY599" s="231" t="b">
        <f t="shared" si="1095"/>
        <v>0</v>
      </c>
      <c r="DZ599" s="163"/>
      <c r="EA599" s="226" t="str">
        <f t="shared" si="1096"/>
        <v/>
      </c>
      <c r="EB599" s="178" t="str">
        <f t="shared" si="1097"/>
        <v/>
      </c>
      <c r="EC599" s="178" t="str">
        <f t="shared" si="1098"/>
        <v/>
      </c>
      <c r="ED599" s="178" t="str">
        <f t="shared" si="1099"/>
        <v/>
      </c>
      <c r="EE599" s="178" t="str">
        <f t="shared" si="1100"/>
        <v/>
      </c>
      <c r="EF599" s="178" t="str">
        <f t="shared" si="1101"/>
        <v/>
      </c>
      <c r="EG599" s="178" t="str">
        <f t="shared" si="1102"/>
        <v/>
      </c>
      <c r="EH599" s="178" t="str">
        <f t="shared" si="1103"/>
        <v/>
      </c>
      <c r="EI599" s="178" t="str">
        <f t="shared" si="1104"/>
        <v/>
      </c>
      <c r="EJ599" s="227" t="str">
        <f t="shared" si="1105"/>
        <v/>
      </c>
      <c r="EK599" s="230" t="str">
        <f t="shared" si="1059"/>
        <v/>
      </c>
      <c r="EL599" s="177" t="str">
        <f t="shared" si="1060"/>
        <v/>
      </c>
      <c r="EM599" s="177" t="str">
        <f t="shared" si="1061"/>
        <v/>
      </c>
      <c r="EN599" s="177" t="str">
        <f t="shared" si="1062"/>
        <v/>
      </c>
      <c r="EO599" s="177" t="str">
        <f t="shared" si="1063"/>
        <v/>
      </c>
      <c r="EP599" s="177" t="str">
        <f t="shared" si="1064"/>
        <v/>
      </c>
      <c r="EQ599" s="177" t="str">
        <f t="shared" si="1065"/>
        <v/>
      </c>
      <c r="ER599" s="177" t="str">
        <f t="shared" si="1066"/>
        <v/>
      </c>
      <c r="ES599" s="177" t="str">
        <f t="shared" si="1067"/>
        <v/>
      </c>
      <c r="ET599" s="177" t="str">
        <f t="shared" si="1068"/>
        <v/>
      </c>
      <c r="EU599" s="229" t="e">
        <f t="shared" si="1069"/>
        <v>#VALUE!</v>
      </c>
      <c r="EV599" s="27" t="e">
        <f t="shared" si="1070"/>
        <v>#VALUE!</v>
      </c>
      <c r="EW599" s="27" t="e">
        <f t="shared" si="1071"/>
        <v>#VALUE!</v>
      </c>
      <c r="EX599" s="28" t="e">
        <f t="shared" si="1072"/>
        <v>#VALUE!</v>
      </c>
      <c r="EY599" s="28" t="e">
        <f t="shared" si="1073"/>
        <v>#VALUE!</v>
      </c>
      <c r="EZ599" s="28" t="b">
        <f t="shared" si="1074"/>
        <v>0</v>
      </c>
      <c r="FA599" s="176" t="str">
        <f t="shared" si="1075"/>
        <v/>
      </c>
      <c r="FB599" s="27" t="e" cm="1">
        <f t="array" aca="1" ref="FB599" ca="1">TEXT(RIGHT(10-RIGHT(SUM(INDEX(1*(MID(MID(C599,1,1)*2,ROW(INDIRECT("1:"&amp;LEN(MID(C599,1,1)*2))),1)),,))+MID(C599,2,1)+
SUM(INDEX(1*(MID(MID(C599,3,1)*2,ROW(INDIRECT("1:"&amp;LEN(MID(C599,3,1)*2))),1)),,))+MID(C599,4,1)+
SUM(INDEX(1*(MID(MID(C599,5,1)*2,ROW(INDIRECT("1:"&amp;LEN(MID(C599,5,1)*2))),1)),,))+MID(C599,6,1)+
SUM(INDEX(1*(MID(MID(C599,8,1)*2,ROW(INDIRECT("1:"&amp;LEN(MID(C599,8,1)*2))),1)),,))+MID(C599,9,1)+
SUM(INDEX(1*(MID(MID(C599,10,1)*2,ROW(INDIRECT("1:"&amp;LEN(MID(C599,10,1)*2))),1)),,)),1),1),"0")</f>
        <v>#VALUE!</v>
      </c>
      <c r="FC599" s="27" t="str">
        <f t="shared" si="1076"/>
        <v/>
      </c>
      <c r="FD599" s="29" t="b">
        <f t="shared" si="1077"/>
        <v>0</v>
      </c>
      <c r="FE599" s="112" t="b">
        <f>IFERROR(MATCH(D599,'Avtal för korttidsarbete'!$G$13:$G$1012,0),TRUE)</f>
        <v>1</v>
      </c>
      <c r="FF599" s="112" t="b">
        <f t="shared" si="1106"/>
        <v>0</v>
      </c>
      <c r="FG599" s="113" t="str" cm="1">
        <f t="array" ref="FG599">IF(FE599=TRUE,"x",INDEX('Avtal för korttidsarbete'!$E$13:$E$1012,$FE599))</f>
        <v>x</v>
      </c>
      <c r="FH599" s="113" t="str" cm="1">
        <f t="array" ref="FH599">IF(FE599=TRUE,"x",INDEX('Avtal för korttidsarbete'!$F$13:$F$1012,$FE599))</f>
        <v>x</v>
      </c>
      <c r="FI599" s="112" t="b">
        <f t="shared" si="1107"/>
        <v>0</v>
      </c>
      <c r="FJ599" s="135">
        <f t="shared" si="1108"/>
        <v>44166</v>
      </c>
      <c r="FK599" s="135">
        <f t="shared" si="1109"/>
        <v>44377</v>
      </c>
      <c r="FL599" s="112" t="b">
        <f t="shared" si="1110"/>
        <v>0</v>
      </c>
      <c r="FM599" s="113">
        <f t="shared" si="1111"/>
        <v>44166</v>
      </c>
      <c r="FN599" s="135">
        <f t="shared" si="1112"/>
        <v>44377</v>
      </c>
      <c r="FO599" s="148" t="b">
        <f>IFERROR(INDEX('Avtal för korttidsarbete'!R:R,MATCH(D599,'Avtal för korttidsarbete'!$G:$G,0)),TRUE)</f>
        <v>1</v>
      </c>
      <c r="FP599" s="135" t="str">
        <f>IF(FO599,"-",INDEX('Avtal för korttidsarbete'!$D:$D,MATCH(D599,'Avtal för korttidsarbete'!$G:$G,0)))</f>
        <v>-</v>
      </c>
      <c r="FQ599" s="113" t="b">
        <f>IFERROR(G599&gt;INDEX(Uppsägningar!E:E,MATCH(C599,Uppsägningar!C:C,0)),FALSE)</f>
        <v>0</v>
      </c>
    </row>
    <row r="600" spans="1:173" x14ac:dyDescent="0.25">
      <c r="A600" s="19">
        <v>584</v>
      </c>
      <c r="B600" s="20"/>
      <c r="C600" s="183"/>
      <c r="D600" s="66"/>
      <c r="E600" s="212">
        <f>IFERROR(INDEX(Admin!$C$7:$C$10,MATCH(FP600,TblNivåValTExt,0)),0)</f>
        <v>0</v>
      </c>
      <c r="F600" s="1"/>
      <c r="G600" s="1"/>
      <c r="H600" s="78"/>
      <c r="I600" s="181"/>
      <c r="J600" s="181"/>
      <c r="K600" s="182"/>
      <c r="L600" s="182"/>
      <c r="M600" s="181"/>
      <c r="N600" s="181"/>
      <c r="O600" s="181"/>
      <c r="P600" s="182"/>
      <c r="Q600" s="182"/>
      <c r="R600" s="181"/>
      <c r="S600" s="181"/>
      <c r="T600" s="181"/>
      <c r="U600" s="182"/>
      <c r="V600" s="182"/>
      <c r="W600" s="181"/>
      <c r="X600" s="181"/>
      <c r="Y600" s="181"/>
      <c r="Z600" s="182"/>
      <c r="AA600" s="182"/>
      <c r="AB600" s="181"/>
      <c r="AC600" s="181"/>
      <c r="AD600" s="181"/>
      <c r="AE600" s="182"/>
      <c r="AF600" s="182"/>
      <c r="AG600" s="181"/>
      <c r="AH600" s="181"/>
      <c r="AI600" s="181"/>
      <c r="AJ600" s="182"/>
      <c r="AK600" s="182"/>
      <c r="AL600" s="181"/>
      <c r="AM600" s="181"/>
      <c r="AN600" s="181"/>
      <c r="AO600" s="182"/>
      <c r="AP600" s="182"/>
      <c r="AQ600" s="181"/>
      <c r="AR600" s="181"/>
      <c r="AS600" s="181"/>
      <c r="AT600" s="182"/>
      <c r="AU600" s="182"/>
      <c r="AV600" s="181"/>
      <c r="AW600" s="181"/>
      <c r="AX600" s="181"/>
      <c r="AY600" s="182"/>
      <c r="AZ600" s="182"/>
      <c r="BA600" s="181"/>
      <c r="BB600" s="181"/>
      <c r="BC600" s="181"/>
      <c r="BD600" s="182"/>
      <c r="BE600" s="182"/>
      <c r="BF600" s="181"/>
      <c r="BG600" s="180">
        <f t="shared" si="1078"/>
        <v>0</v>
      </c>
      <c r="BH600" s="116" t="str">
        <f t="shared" si="1079"/>
        <v/>
      </c>
      <c r="BI600" s="80" t="b">
        <f t="shared" si="1027"/>
        <v>0</v>
      </c>
      <c r="BJ600" s="80" t="str">
        <f t="shared" si="1028"/>
        <v/>
      </c>
      <c r="BK600" s="80" t="b">
        <f t="shared" si="1080"/>
        <v>0</v>
      </c>
      <c r="BL600" s="13" t="str">
        <f t="shared" si="1029"/>
        <v/>
      </c>
      <c r="BM600" s="13" t="b">
        <f t="shared" si="1081"/>
        <v>0</v>
      </c>
      <c r="BN600" s="35" t="str">
        <f t="shared" si="1030"/>
        <v/>
      </c>
      <c r="BO600" s="13" t="b">
        <f t="shared" si="1031"/>
        <v>0</v>
      </c>
      <c r="BP600" s="35" t="str">
        <f t="shared" si="1032"/>
        <v/>
      </c>
      <c r="BQ600" s="13" t="b">
        <f t="shared" si="1033"/>
        <v>0</v>
      </c>
      <c r="BR600" s="35" t="str">
        <f t="shared" si="1034"/>
        <v/>
      </c>
      <c r="BS600" s="35" t="b">
        <f t="shared" si="1035"/>
        <v>0</v>
      </c>
      <c r="BT600" s="35" t="str">
        <f t="shared" si="1036"/>
        <v/>
      </c>
      <c r="BU600" s="35" t="b">
        <f t="shared" si="1037"/>
        <v>0</v>
      </c>
      <c r="BV600" s="35" t="str">
        <f t="shared" si="1038"/>
        <v/>
      </c>
      <c r="BW600" s="13" t="b">
        <f t="shared" si="1113"/>
        <v>0</v>
      </c>
      <c r="BX600" s="35" t="str">
        <f t="shared" si="1039"/>
        <v/>
      </c>
      <c r="BY600" s="265" t="b">
        <f t="shared" si="1082"/>
        <v>0</v>
      </c>
      <c r="BZ600" s="35" t="str">
        <f t="shared" si="1040"/>
        <v/>
      </c>
      <c r="CA600" s="265" t="b">
        <f t="shared" si="1083"/>
        <v>0</v>
      </c>
      <c r="CB600" s="35" t="str">
        <f t="shared" si="1041"/>
        <v/>
      </c>
      <c r="CC600" s="272" t="b">
        <f t="shared" si="1084"/>
        <v>0</v>
      </c>
      <c r="CD600" s="35" t="str">
        <f t="shared" si="1042"/>
        <v/>
      </c>
      <c r="CE600" s="13" t="b">
        <f t="shared" si="1043"/>
        <v>0</v>
      </c>
      <c r="CF600" s="35" t="str">
        <f t="shared" si="1044"/>
        <v/>
      </c>
      <c r="CG600" s="179">
        <f t="shared" si="1045"/>
        <v>0</v>
      </c>
      <c r="CH600" s="179">
        <f t="shared" si="1046"/>
        <v>0</v>
      </c>
      <c r="CI600" s="218">
        <f t="shared" si="1085"/>
        <v>0</v>
      </c>
      <c r="CJ600" s="218">
        <f t="shared" si="1086"/>
        <v>0</v>
      </c>
      <c r="CK600" s="218">
        <f t="shared" si="1087"/>
        <v>0</v>
      </c>
      <c r="CL600" s="218">
        <f t="shared" si="1088"/>
        <v>0</v>
      </c>
      <c r="CM600" s="218">
        <f t="shared" si="1089"/>
        <v>0</v>
      </c>
      <c r="CN600" s="218">
        <f t="shared" si="1090"/>
        <v>0</v>
      </c>
      <c r="CO600" s="218">
        <f t="shared" si="1091"/>
        <v>0</v>
      </c>
      <c r="CP600" s="218">
        <f t="shared" si="1092"/>
        <v>0</v>
      </c>
      <c r="CQ600" s="218">
        <f t="shared" si="1093"/>
        <v>0</v>
      </c>
      <c r="CR600" s="218">
        <f t="shared" si="1094"/>
        <v>0</v>
      </c>
      <c r="CS600" s="14">
        <f t="shared" si="1047"/>
        <v>0</v>
      </c>
      <c r="CT600" s="236">
        <f t="shared" si="1048"/>
        <v>0</v>
      </c>
      <c r="CU600" s="237">
        <f t="shared" si="1114"/>
        <v>0</v>
      </c>
      <c r="CV600" s="16">
        <f t="shared" si="1114"/>
        <v>0</v>
      </c>
      <c r="CW600" s="16">
        <f t="shared" si="1114"/>
        <v>0</v>
      </c>
      <c r="CX600" s="16">
        <f t="shared" si="1114"/>
        <v>0</v>
      </c>
      <c r="CY600" s="16">
        <f t="shared" si="1114"/>
        <v>0</v>
      </c>
      <c r="CZ600" s="16">
        <f t="shared" si="1114"/>
        <v>0</v>
      </c>
      <c r="DA600" s="16">
        <f t="shared" si="1114"/>
        <v>0</v>
      </c>
      <c r="DB600" s="16">
        <f t="shared" si="1114"/>
        <v>0</v>
      </c>
      <c r="DC600" s="16">
        <f t="shared" si="1114"/>
        <v>0</v>
      </c>
      <c r="DD600" s="238">
        <f t="shared" si="1114"/>
        <v>0</v>
      </c>
      <c r="DE600" s="232">
        <f t="shared" si="1115"/>
        <v>0</v>
      </c>
      <c r="DF600" s="132">
        <f t="shared" si="1115"/>
        <v>0</v>
      </c>
      <c r="DG600" s="132">
        <f t="shared" si="1115"/>
        <v>0</v>
      </c>
      <c r="DH600" s="132">
        <f t="shared" si="1115"/>
        <v>0</v>
      </c>
      <c r="DI600" s="132">
        <f t="shared" si="1115"/>
        <v>0</v>
      </c>
      <c r="DJ600" s="132">
        <f t="shared" si="1115"/>
        <v>0</v>
      </c>
      <c r="DK600" s="132">
        <f t="shared" si="1115"/>
        <v>0</v>
      </c>
      <c r="DL600" s="132">
        <f t="shared" si="1115"/>
        <v>0</v>
      </c>
      <c r="DM600" s="132">
        <f t="shared" si="1115"/>
        <v>0</v>
      </c>
      <c r="DN600" s="233">
        <f t="shared" si="1115"/>
        <v>0</v>
      </c>
      <c r="DO600" s="232">
        <f t="shared" si="1049"/>
        <v>0</v>
      </c>
      <c r="DP600" s="132">
        <f t="shared" si="1050"/>
        <v>0</v>
      </c>
      <c r="DQ600" s="132">
        <f t="shared" si="1051"/>
        <v>0</v>
      </c>
      <c r="DR600" s="132">
        <f t="shared" si="1052"/>
        <v>0</v>
      </c>
      <c r="DS600" s="132">
        <f t="shared" si="1053"/>
        <v>0</v>
      </c>
      <c r="DT600" s="132">
        <f t="shared" si="1054"/>
        <v>0</v>
      </c>
      <c r="DU600" s="132">
        <f t="shared" si="1055"/>
        <v>0</v>
      </c>
      <c r="DV600" s="132">
        <f t="shared" si="1056"/>
        <v>0</v>
      </c>
      <c r="DW600" s="132">
        <f t="shared" si="1057"/>
        <v>0</v>
      </c>
      <c r="DX600" s="233">
        <f t="shared" si="1058"/>
        <v>0</v>
      </c>
      <c r="DY600" s="231" t="b">
        <f t="shared" si="1095"/>
        <v>0</v>
      </c>
      <c r="DZ600" s="163"/>
      <c r="EA600" s="226" t="str">
        <f t="shared" si="1096"/>
        <v/>
      </c>
      <c r="EB600" s="178" t="str">
        <f t="shared" si="1097"/>
        <v/>
      </c>
      <c r="EC600" s="178" t="str">
        <f t="shared" si="1098"/>
        <v/>
      </c>
      <c r="ED600" s="178" t="str">
        <f t="shared" si="1099"/>
        <v/>
      </c>
      <c r="EE600" s="178" t="str">
        <f t="shared" si="1100"/>
        <v/>
      </c>
      <c r="EF600" s="178" t="str">
        <f t="shared" si="1101"/>
        <v/>
      </c>
      <c r="EG600" s="178" t="str">
        <f t="shared" si="1102"/>
        <v/>
      </c>
      <c r="EH600" s="178" t="str">
        <f t="shared" si="1103"/>
        <v/>
      </c>
      <c r="EI600" s="178" t="str">
        <f t="shared" si="1104"/>
        <v/>
      </c>
      <c r="EJ600" s="227" t="str">
        <f t="shared" si="1105"/>
        <v/>
      </c>
      <c r="EK600" s="230" t="str">
        <f t="shared" si="1059"/>
        <v/>
      </c>
      <c r="EL600" s="177" t="str">
        <f t="shared" si="1060"/>
        <v/>
      </c>
      <c r="EM600" s="177" t="str">
        <f t="shared" si="1061"/>
        <v/>
      </c>
      <c r="EN600" s="177" t="str">
        <f t="shared" si="1062"/>
        <v/>
      </c>
      <c r="EO600" s="177" t="str">
        <f t="shared" si="1063"/>
        <v/>
      </c>
      <c r="EP600" s="177" t="str">
        <f t="shared" si="1064"/>
        <v/>
      </c>
      <c r="EQ600" s="177" t="str">
        <f t="shared" si="1065"/>
        <v/>
      </c>
      <c r="ER600" s="177" t="str">
        <f t="shared" si="1066"/>
        <v/>
      </c>
      <c r="ES600" s="177" t="str">
        <f t="shared" si="1067"/>
        <v/>
      </c>
      <c r="ET600" s="177" t="str">
        <f t="shared" si="1068"/>
        <v/>
      </c>
      <c r="EU600" s="229" t="e">
        <f t="shared" si="1069"/>
        <v>#VALUE!</v>
      </c>
      <c r="EV600" s="27" t="e">
        <f t="shared" si="1070"/>
        <v>#VALUE!</v>
      </c>
      <c r="EW600" s="27" t="e">
        <f t="shared" si="1071"/>
        <v>#VALUE!</v>
      </c>
      <c r="EX600" s="28" t="e">
        <f t="shared" si="1072"/>
        <v>#VALUE!</v>
      </c>
      <c r="EY600" s="28" t="e">
        <f t="shared" si="1073"/>
        <v>#VALUE!</v>
      </c>
      <c r="EZ600" s="28" t="b">
        <f t="shared" si="1074"/>
        <v>0</v>
      </c>
      <c r="FA600" s="176" t="str">
        <f t="shared" si="1075"/>
        <v/>
      </c>
      <c r="FB600" s="27" t="e" cm="1">
        <f t="array" aca="1" ref="FB600" ca="1">TEXT(RIGHT(10-RIGHT(SUM(INDEX(1*(MID(MID(C600,1,1)*2,ROW(INDIRECT("1:"&amp;LEN(MID(C600,1,1)*2))),1)),,))+MID(C600,2,1)+
SUM(INDEX(1*(MID(MID(C600,3,1)*2,ROW(INDIRECT("1:"&amp;LEN(MID(C600,3,1)*2))),1)),,))+MID(C600,4,1)+
SUM(INDEX(1*(MID(MID(C600,5,1)*2,ROW(INDIRECT("1:"&amp;LEN(MID(C600,5,1)*2))),1)),,))+MID(C600,6,1)+
SUM(INDEX(1*(MID(MID(C600,8,1)*2,ROW(INDIRECT("1:"&amp;LEN(MID(C600,8,1)*2))),1)),,))+MID(C600,9,1)+
SUM(INDEX(1*(MID(MID(C600,10,1)*2,ROW(INDIRECT("1:"&amp;LEN(MID(C600,10,1)*2))),1)),,)),1),1),"0")</f>
        <v>#VALUE!</v>
      </c>
      <c r="FC600" s="27" t="str">
        <f t="shared" si="1076"/>
        <v/>
      </c>
      <c r="FD600" s="29" t="b">
        <f t="shared" si="1077"/>
        <v>0</v>
      </c>
      <c r="FE600" s="112" t="b">
        <f>IFERROR(MATCH(D600,'Avtal för korttidsarbete'!$G$13:$G$1012,0),TRUE)</f>
        <v>1</v>
      </c>
      <c r="FF600" s="112" t="b">
        <f t="shared" si="1106"/>
        <v>0</v>
      </c>
      <c r="FG600" s="113" t="str" cm="1">
        <f t="array" ref="FG600">IF(FE600=TRUE,"x",INDEX('Avtal för korttidsarbete'!$E$13:$E$1012,$FE600))</f>
        <v>x</v>
      </c>
      <c r="FH600" s="113" t="str" cm="1">
        <f t="array" ref="FH600">IF(FE600=TRUE,"x",INDEX('Avtal för korttidsarbete'!$F$13:$F$1012,$FE600))</f>
        <v>x</v>
      </c>
      <c r="FI600" s="112" t="b">
        <f t="shared" si="1107"/>
        <v>0</v>
      </c>
      <c r="FJ600" s="135">
        <f t="shared" si="1108"/>
        <v>44166</v>
      </c>
      <c r="FK600" s="135">
        <f t="shared" si="1109"/>
        <v>44377</v>
      </c>
      <c r="FL600" s="112" t="b">
        <f t="shared" si="1110"/>
        <v>0</v>
      </c>
      <c r="FM600" s="113">
        <f t="shared" si="1111"/>
        <v>44166</v>
      </c>
      <c r="FN600" s="135">
        <f t="shared" si="1112"/>
        <v>44377</v>
      </c>
      <c r="FO600" s="148" t="b">
        <f>IFERROR(INDEX('Avtal för korttidsarbete'!R:R,MATCH(D600,'Avtal för korttidsarbete'!$G:$G,0)),TRUE)</f>
        <v>1</v>
      </c>
      <c r="FP600" s="135" t="str">
        <f>IF(FO600,"-",INDEX('Avtal för korttidsarbete'!$D:$D,MATCH(D600,'Avtal för korttidsarbete'!$G:$G,0)))</f>
        <v>-</v>
      </c>
      <c r="FQ600" s="113" t="b">
        <f>IFERROR(G600&gt;INDEX(Uppsägningar!E:E,MATCH(C600,Uppsägningar!C:C,0)),FALSE)</f>
        <v>0</v>
      </c>
    </row>
    <row r="601" spans="1:173" x14ac:dyDescent="0.25">
      <c r="A601" s="19">
        <v>585</v>
      </c>
      <c r="B601" s="20"/>
      <c r="C601" s="183"/>
      <c r="D601" s="66"/>
      <c r="E601" s="212">
        <f>IFERROR(INDEX(Admin!$C$7:$C$10,MATCH(FP601,TblNivåValTExt,0)),0)</f>
        <v>0</v>
      </c>
      <c r="F601" s="1"/>
      <c r="G601" s="1"/>
      <c r="H601" s="78"/>
      <c r="I601" s="181"/>
      <c r="J601" s="181"/>
      <c r="K601" s="182"/>
      <c r="L601" s="182"/>
      <c r="M601" s="181"/>
      <c r="N601" s="181"/>
      <c r="O601" s="181"/>
      <c r="P601" s="182"/>
      <c r="Q601" s="182"/>
      <c r="R601" s="181"/>
      <c r="S601" s="181"/>
      <c r="T601" s="181"/>
      <c r="U601" s="182"/>
      <c r="V601" s="182"/>
      <c r="W601" s="181"/>
      <c r="X601" s="181"/>
      <c r="Y601" s="181"/>
      <c r="Z601" s="182"/>
      <c r="AA601" s="182"/>
      <c r="AB601" s="181"/>
      <c r="AC601" s="181"/>
      <c r="AD601" s="181"/>
      <c r="AE601" s="182"/>
      <c r="AF601" s="182"/>
      <c r="AG601" s="181"/>
      <c r="AH601" s="181"/>
      <c r="AI601" s="181"/>
      <c r="AJ601" s="182"/>
      <c r="AK601" s="182"/>
      <c r="AL601" s="181"/>
      <c r="AM601" s="181"/>
      <c r="AN601" s="181"/>
      <c r="AO601" s="182"/>
      <c r="AP601" s="182"/>
      <c r="AQ601" s="181"/>
      <c r="AR601" s="181"/>
      <c r="AS601" s="181"/>
      <c r="AT601" s="182"/>
      <c r="AU601" s="182"/>
      <c r="AV601" s="181"/>
      <c r="AW601" s="181"/>
      <c r="AX601" s="181"/>
      <c r="AY601" s="182"/>
      <c r="AZ601" s="182"/>
      <c r="BA601" s="181"/>
      <c r="BB601" s="181"/>
      <c r="BC601" s="181"/>
      <c r="BD601" s="182"/>
      <c r="BE601" s="182"/>
      <c r="BF601" s="181"/>
      <c r="BG601" s="180">
        <f t="shared" si="1078"/>
        <v>0</v>
      </c>
      <c r="BH601" s="116" t="str">
        <f t="shared" si="1079"/>
        <v/>
      </c>
      <c r="BI601" s="80" t="b">
        <f t="shared" si="1027"/>
        <v>0</v>
      </c>
      <c r="BJ601" s="80" t="str">
        <f t="shared" si="1028"/>
        <v/>
      </c>
      <c r="BK601" s="80" t="b">
        <f t="shared" si="1080"/>
        <v>0</v>
      </c>
      <c r="BL601" s="13" t="str">
        <f t="shared" si="1029"/>
        <v/>
      </c>
      <c r="BM601" s="13" t="b">
        <f t="shared" si="1081"/>
        <v>0</v>
      </c>
      <c r="BN601" s="35" t="str">
        <f t="shared" si="1030"/>
        <v/>
      </c>
      <c r="BO601" s="13" t="b">
        <f t="shared" si="1031"/>
        <v>0</v>
      </c>
      <c r="BP601" s="35" t="str">
        <f t="shared" si="1032"/>
        <v/>
      </c>
      <c r="BQ601" s="13" t="b">
        <f t="shared" si="1033"/>
        <v>0</v>
      </c>
      <c r="BR601" s="35" t="str">
        <f t="shared" si="1034"/>
        <v/>
      </c>
      <c r="BS601" s="35" t="b">
        <f t="shared" si="1035"/>
        <v>0</v>
      </c>
      <c r="BT601" s="35" t="str">
        <f t="shared" si="1036"/>
        <v/>
      </c>
      <c r="BU601" s="35" t="b">
        <f t="shared" si="1037"/>
        <v>0</v>
      </c>
      <c r="BV601" s="35" t="str">
        <f t="shared" si="1038"/>
        <v/>
      </c>
      <c r="BW601" s="13" t="b">
        <f t="shared" si="1113"/>
        <v>0</v>
      </c>
      <c r="BX601" s="35" t="str">
        <f t="shared" si="1039"/>
        <v/>
      </c>
      <c r="BY601" s="265" t="b">
        <f t="shared" si="1082"/>
        <v>0</v>
      </c>
      <c r="BZ601" s="35" t="str">
        <f t="shared" si="1040"/>
        <v/>
      </c>
      <c r="CA601" s="265" t="b">
        <f t="shared" si="1083"/>
        <v>0</v>
      </c>
      <c r="CB601" s="35" t="str">
        <f t="shared" si="1041"/>
        <v/>
      </c>
      <c r="CC601" s="272" t="b">
        <f t="shared" si="1084"/>
        <v>0</v>
      </c>
      <c r="CD601" s="35" t="str">
        <f t="shared" si="1042"/>
        <v/>
      </c>
      <c r="CE601" s="13" t="b">
        <f t="shared" si="1043"/>
        <v>0</v>
      </c>
      <c r="CF601" s="35" t="str">
        <f t="shared" si="1044"/>
        <v/>
      </c>
      <c r="CG601" s="179">
        <f t="shared" si="1045"/>
        <v>0</v>
      </c>
      <c r="CH601" s="179">
        <f t="shared" si="1046"/>
        <v>0</v>
      </c>
      <c r="CI601" s="218">
        <f t="shared" si="1085"/>
        <v>0</v>
      </c>
      <c r="CJ601" s="218">
        <f t="shared" si="1086"/>
        <v>0</v>
      </c>
      <c r="CK601" s="218">
        <f t="shared" si="1087"/>
        <v>0</v>
      </c>
      <c r="CL601" s="218">
        <f t="shared" si="1088"/>
        <v>0</v>
      </c>
      <c r="CM601" s="218">
        <f t="shared" si="1089"/>
        <v>0</v>
      </c>
      <c r="CN601" s="218">
        <f t="shared" si="1090"/>
        <v>0</v>
      </c>
      <c r="CO601" s="218">
        <f t="shared" si="1091"/>
        <v>0</v>
      </c>
      <c r="CP601" s="218">
        <f t="shared" si="1092"/>
        <v>0</v>
      </c>
      <c r="CQ601" s="218">
        <f t="shared" si="1093"/>
        <v>0</v>
      </c>
      <c r="CR601" s="218">
        <f t="shared" si="1094"/>
        <v>0</v>
      </c>
      <c r="CS601" s="14">
        <f t="shared" si="1047"/>
        <v>0</v>
      </c>
      <c r="CT601" s="236">
        <f t="shared" si="1048"/>
        <v>0</v>
      </c>
      <c r="CU601" s="237">
        <f t="shared" si="1114"/>
        <v>0</v>
      </c>
      <c r="CV601" s="16">
        <f t="shared" si="1114"/>
        <v>0</v>
      </c>
      <c r="CW601" s="16">
        <f t="shared" si="1114"/>
        <v>0</v>
      </c>
      <c r="CX601" s="16">
        <f t="shared" si="1114"/>
        <v>0</v>
      </c>
      <c r="CY601" s="16">
        <f t="shared" si="1114"/>
        <v>0</v>
      </c>
      <c r="CZ601" s="16">
        <f t="shared" si="1114"/>
        <v>0</v>
      </c>
      <c r="DA601" s="16">
        <f t="shared" si="1114"/>
        <v>0</v>
      </c>
      <c r="DB601" s="16">
        <f t="shared" si="1114"/>
        <v>0</v>
      </c>
      <c r="DC601" s="16">
        <f t="shared" si="1114"/>
        <v>0</v>
      </c>
      <c r="DD601" s="238">
        <f t="shared" si="1114"/>
        <v>0</v>
      </c>
      <c r="DE601" s="232">
        <f t="shared" si="1115"/>
        <v>0</v>
      </c>
      <c r="DF601" s="132">
        <f t="shared" si="1115"/>
        <v>0</v>
      </c>
      <c r="DG601" s="132">
        <f t="shared" si="1115"/>
        <v>0</v>
      </c>
      <c r="DH601" s="132">
        <f t="shared" si="1115"/>
        <v>0</v>
      </c>
      <c r="DI601" s="132">
        <f t="shared" si="1115"/>
        <v>0</v>
      </c>
      <c r="DJ601" s="132">
        <f t="shared" si="1115"/>
        <v>0</v>
      </c>
      <c r="DK601" s="132">
        <f t="shared" si="1115"/>
        <v>0</v>
      </c>
      <c r="DL601" s="132">
        <f t="shared" si="1115"/>
        <v>0</v>
      </c>
      <c r="DM601" s="132">
        <f t="shared" si="1115"/>
        <v>0</v>
      </c>
      <c r="DN601" s="233">
        <f t="shared" si="1115"/>
        <v>0</v>
      </c>
      <c r="DO601" s="232">
        <f t="shared" si="1049"/>
        <v>0</v>
      </c>
      <c r="DP601" s="132">
        <f t="shared" si="1050"/>
        <v>0</v>
      </c>
      <c r="DQ601" s="132">
        <f t="shared" si="1051"/>
        <v>0</v>
      </c>
      <c r="DR601" s="132">
        <f t="shared" si="1052"/>
        <v>0</v>
      </c>
      <c r="DS601" s="132">
        <f t="shared" si="1053"/>
        <v>0</v>
      </c>
      <c r="DT601" s="132">
        <f t="shared" si="1054"/>
        <v>0</v>
      </c>
      <c r="DU601" s="132">
        <f t="shared" si="1055"/>
        <v>0</v>
      </c>
      <c r="DV601" s="132">
        <f t="shared" si="1056"/>
        <v>0</v>
      </c>
      <c r="DW601" s="132">
        <f t="shared" si="1057"/>
        <v>0</v>
      </c>
      <c r="DX601" s="233">
        <f t="shared" si="1058"/>
        <v>0</v>
      </c>
      <c r="DY601" s="231" t="b">
        <f t="shared" si="1095"/>
        <v>0</v>
      </c>
      <c r="DZ601" s="163"/>
      <c r="EA601" s="226" t="str">
        <f t="shared" si="1096"/>
        <v/>
      </c>
      <c r="EB601" s="178" t="str">
        <f t="shared" si="1097"/>
        <v/>
      </c>
      <c r="EC601" s="178" t="str">
        <f t="shared" si="1098"/>
        <v/>
      </c>
      <c r="ED601" s="178" t="str">
        <f t="shared" si="1099"/>
        <v/>
      </c>
      <c r="EE601" s="178" t="str">
        <f t="shared" si="1100"/>
        <v/>
      </c>
      <c r="EF601" s="178" t="str">
        <f t="shared" si="1101"/>
        <v/>
      </c>
      <c r="EG601" s="178" t="str">
        <f t="shared" si="1102"/>
        <v/>
      </c>
      <c r="EH601" s="178" t="str">
        <f t="shared" si="1103"/>
        <v/>
      </c>
      <c r="EI601" s="178" t="str">
        <f t="shared" si="1104"/>
        <v/>
      </c>
      <c r="EJ601" s="227" t="str">
        <f t="shared" si="1105"/>
        <v/>
      </c>
      <c r="EK601" s="230" t="str">
        <f t="shared" si="1059"/>
        <v/>
      </c>
      <c r="EL601" s="177" t="str">
        <f t="shared" si="1060"/>
        <v/>
      </c>
      <c r="EM601" s="177" t="str">
        <f t="shared" si="1061"/>
        <v/>
      </c>
      <c r="EN601" s="177" t="str">
        <f t="shared" si="1062"/>
        <v/>
      </c>
      <c r="EO601" s="177" t="str">
        <f t="shared" si="1063"/>
        <v/>
      </c>
      <c r="EP601" s="177" t="str">
        <f t="shared" si="1064"/>
        <v/>
      </c>
      <c r="EQ601" s="177" t="str">
        <f t="shared" si="1065"/>
        <v/>
      </c>
      <c r="ER601" s="177" t="str">
        <f t="shared" si="1066"/>
        <v/>
      </c>
      <c r="ES601" s="177" t="str">
        <f t="shared" si="1067"/>
        <v/>
      </c>
      <c r="ET601" s="177" t="str">
        <f t="shared" si="1068"/>
        <v/>
      </c>
      <c r="EU601" s="229" t="e">
        <f t="shared" si="1069"/>
        <v>#VALUE!</v>
      </c>
      <c r="EV601" s="27" t="e">
        <f t="shared" si="1070"/>
        <v>#VALUE!</v>
      </c>
      <c r="EW601" s="27" t="e">
        <f t="shared" si="1071"/>
        <v>#VALUE!</v>
      </c>
      <c r="EX601" s="28" t="e">
        <f t="shared" si="1072"/>
        <v>#VALUE!</v>
      </c>
      <c r="EY601" s="28" t="e">
        <f t="shared" si="1073"/>
        <v>#VALUE!</v>
      </c>
      <c r="EZ601" s="28" t="b">
        <f t="shared" si="1074"/>
        <v>0</v>
      </c>
      <c r="FA601" s="176" t="str">
        <f t="shared" si="1075"/>
        <v/>
      </c>
      <c r="FB601" s="27" t="e" cm="1">
        <f t="array" aca="1" ref="FB601" ca="1">TEXT(RIGHT(10-RIGHT(SUM(INDEX(1*(MID(MID(C601,1,1)*2,ROW(INDIRECT("1:"&amp;LEN(MID(C601,1,1)*2))),1)),,))+MID(C601,2,1)+
SUM(INDEX(1*(MID(MID(C601,3,1)*2,ROW(INDIRECT("1:"&amp;LEN(MID(C601,3,1)*2))),1)),,))+MID(C601,4,1)+
SUM(INDEX(1*(MID(MID(C601,5,1)*2,ROW(INDIRECT("1:"&amp;LEN(MID(C601,5,1)*2))),1)),,))+MID(C601,6,1)+
SUM(INDEX(1*(MID(MID(C601,8,1)*2,ROW(INDIRECT("1:"&amp;LEN(MID(C601,8,1)*2))),1)),,))+MID(C601,9,1)+
SUM(INDEX(1*(MID(MID(C601,10,1)*2,ROW(INDIRECT("1:"&amp;LEN(MID(C601,10,1)*2))),1)),,)),1),1),"0")</f>
        <v>#VALUE!</v>
      </c>
      <c r="FC601" s="27" t="str">
        <f t="shared" si="1076"/>
        <v/>
      </c>
      <c r="FD601" s="29" t="b">
        <f t="shared" si="1077"/>
        <v>0</v>
      </c>
      <c r="FE601" s="112" t="b">
        <f>IFERROR(MATCH(D601,'Avtal för korttidsarbete'!$G$13:$G$1012,0),TRUE)</f>
        <v>1</v>
      </c>
      <c r="FF601" s="112" t="b">
        <f t="shared" si="1106"/>
        <v>0</v>
      </c>
      <c r="FG601" s="113" t="str" cm="1">
        <f t="array" ref="FG601">IF(FE601=TRUE,"x",INDEX('Avtal för korttidsarbete'!$E$13:$E$1012,$FE601))</f>
        <v>x</v>
      </c>
      <c r="FH601" s="113" t="str" cm="1">
        <f t="array" ref="FH601">IF(FE601=TRUE,"x",INDEX('Avtal för korttidsarbete'!$F$13:$F$1012,$FE601))</f>
        <v>x</v>
      </c>
      <c r="FI601" s="112" t="b">
        <f t="shared" si="1107"/>
        <v>0</v>
      </c>
      <c r="FJ601" s="135">
        <f t="shared" si="1108"/>
        <v>44166</v>
      </c>
      <c r="FK601" s="135">
        <f t="shared" si="1109"/>
        <v>44377</v>
      </c>
      <c r="FL601" s="112" t="b">
        <f t="shared" si="1110"/>
        <v>0</v>
      </c>
      <c r="FM601" s="113">
        <f t="shared" si="1111"/>
        <v>44166</v>
      </c>
      <c r="FN601" s="135">
        <f t="shared" si="1112"/>
        <v>44377</v>
      </c>
      <c r="FO601" s="148" t="b">
        <f>IFERROR(INDEX('Avtal för korttidsarbete'!R:R,MATCH(D601,'Avtal för korttidsarbete'!$G:$G,0)),TRUE)</f>
        <v>1</v>
      </c>
      <c r="FP601" s="135" t="str">
        <f>IF(FO601,"-",INDEX('Avtal för korttidsarbete'!$D:$D,MATCH(D601,'Avtal för korttidsarbete'!$G:$G,0)))</f>
        <v>-</v>
      </c>
      <c r="FQ601" s="113" t="b">
        <f>IFERROR(G601&gt;INDEX(Uppsägningar!E:E,MATCH(C601,Uppsägningar!C:C,0)),FALSE)</f>
        <v>0</v>
      </c>
    </row>
    <row r="602" spans="1:173" x14ac:dyDescent="0.25">
      <c r="A602" s="19">
        <v>586</v>
      </c>
      <c r="B602" s="20"/>
      <c r="C602" s="183"/>
      <c r="D602" s="66"/>
      <c r="E602" s="212">
        <f>IFERROR(INDEX(Admin!$C$7:$C$10,MATCH(FP602,TblNivåValTExt,0)),0)</f>
        <v>0</v>
      </c>
      <c r="F602" s="1"/>
      <c r="G602" s="1"/>
      <c r="H602" s="78"/>
      <c r="I602" s="181"/>
      <c r="J602" s="181"/>
      <c r="K602" s="182"/>
      <c r="L602" s="182"/>
      <c r="M602" s="181"/>
      <c r="N602" s="181"/>
      <c r="O602" s="181"/>
      <c r="P602" s="182"/>
      <c r="Q602" s="182"/>
      <c r="R602" s="181"/>
      <c r="S602" s="181"/>
      <c r="T602" s="181"/>
      <c r="U602" s="182"/>
      <c r="V602" s="182"/>
      <c r="W602" s="181"/>
      <c r="X602" s="181"/>
      <c r="Y602" s="181"/>
      <c r="Z602" s="182"/>
      <c r="AA602" s="182"/>
      <c r="AB602" s="181"/>
      <c r="AC602" s="181"/>
      <c r="AD602" s="181"/>
      <c r="AE602" s="182"/>
      <c r="AF602" s="182"/>
      <c r="AG602" s="181"/>
      <c r="AH602" s="181"/>
      <c r="AI602" s="181"/>
      <c r="AJ602" s="182"/>
      <c r="AK602" s="182"/>
      <c r="AL602" s="181"/>
      <c r="AM602" s="181"/>
      <c r="AN602" s="181"/>
      <c r="AO602" s="182"/>
      <c r="AP602" s="182"/>
      <c r="AQ602" s="181"/>
      <c r="AR602" s="181"/>
      <c r="AS602" s="181"/>
      <c r="AT602" s="182"/>
      <c r="AU602" s="182"/>
      <c r="AV602" s="181"/>
      <c r="AW602" s="181"/>
      <c r="AX602" s="181"/>
      <c r="AY602" s="182"/>
      <c r="AZ602" s="182"/>
      <c r="BA602" s="181"/>
      <c r="BB602" s="181"/>
      <c r="BC602" s="181"/>
      <c r="BD602" s="182"/>
      <c r="BE602" s="182"/>
      <c r="BF602" s="181"/>
      <c r="BG602" s="180">
        <f t="shared" si="1078"/>
        <v>0</v>
      </c>
      <c r="BH602" s="116" t="str">
        <f t="shared" si="1079"/>
        <v/>
      </c>
      <c r="BI602" s="80" t="b">
        <f t="shared" si="1027"/>
        <v>0</v>
      </c>
      <c r="BJ602" s="80" t="str">
        <f t="shared" si="1028"/>
        <v/>
      </c>
      <c r="BK602" s="80" t="b">
        <f t="shared" si="1080"/>
        <v>0</v>
      </c>
      <c r="BL602" s="13" t="str">
        <f t="shared" si="1029"/>
        <v/>
      </c>
      <c r="BM602" s="13" t="b">
        <f t="shared" si="1081"/>
        <v>0</v>
      </c>
      <c r="BN602" s="35" t="str">
        <f t="shared" si="1030"/>
        <v/>
      </c>
      <c r="BO602" s="13" t="b">
        <f t="shared" si="1031"/>
        <v>0</v>
      </c>
      <c r="BP602" s="35" t="str">
        <f t="shared" si="1032"/>
        <v/>
      </c>
      <c r="BQ602" s="13" t="b">
        <f t="shared" si="1033"/>
        <v>0</v>
      </c>
      <c r="BR602" s="35" t="str">
        <f t="shared" si="1034"/>
        <v/>
      </c>
      <c r="BS602" s="35" t="b">
        <f t="shared" si="1035"/>
        <v>0</v>
      </c>
      <c r="BT602" s="35" t="str">
        <f t="shared" si="1036"/>
        <v/>
      </c>
      <c r="BU602" s="35" t="b">
        <f t="shared" si="1037"/>
        <v>0</v>
      </c>
      <c r="BV602" s="35" t="str">
        <f t="shared" si="1038"/>
        <v/>
      </c>
      <c r="BW602" s="13" t="b">
        <f t="shared" si="1113"/>
        <v>0</v>
      </c>
      <c r="BX602" s="35" t="str">
        <f t="shared" si="1039"/>
        <v/>
      </c>
      <c r="BY602" s="265" t="b">
        <f t="shared" si="1082"/>
        <v>0</v>
      </c>
      <c r="BZ602" s="35" t="str">
        <f t="shared" si="1040"/>
        <v/>
      </c>
      <c r="CA602" s="265" t="b">
        <f t="shared" si="1083"/>
        <v>0</v>
      </c>
      <c r="CB602" s="35" t="str">
        <f t="shared" si="1041"/>
        <v/>
      </c>
      <c r="CC602" s="272" t="b">
        <f t="shared" si="1084"/>
        <v>0</v>
      </c>
      <c r="CD602" s="35" t="str">
        <f t="shared" si="1042"/>
        <v/>
      </c>
      <c r="CE602" s="13" t="b">
        <f t="shared" si="1043"/>
        <v>0</v>
      </c>
      <c r="CF602" s="35" t="str">
        <f t="shared" si="1044"/>
        <v/>
      </c>
      <c r="CG602" s="179">
        <f t="shared" si="1045"/>
        <v>0</v>
      </c>
      <c r="CH602" s="179">
        <f t="shared" si="1046"/>
        <v>0</v>
      </c>
      <c r="CI602" s="218">
        <f t="shared" si="1085"/>
        <v>0</v>
      </c>
      <c r="CJ602" s="218">
        <f t="shared" si="1086"/>
        <v>0</v>
      </c>
      <c r="CK602" s="218">
        <f t="shared" si="1087"/>
        <v>0</v>
      </c>
      <c r="CL602" s="218">
        <f t="shared" si="1088"/>
        <v>0</v>
      </c>
      <c r="CM602" s="218">
        <f t="shared" si="1089"/>
        <v>0</v>
      </c>
      <c r="CN602" s="218">
        <f t="shared" si="1090"/>
        <v>0</v>
      </c>
      <c r="CO602" s="218">
        <f t="shared" si="1091"/>
        <v>0</v>
      </c>
      <c r="CP602" s="218">
        <f t="shared" si="1092"/>
        <v>0</v>
      </c>
      <c r="CQ602" s="218">
        <f t="shared" si="1093"/>
        <v>0</v>
      </c>
      <c r="CR602" s="218">
        <f t="shared" si="1094"/>
        <v>0</v>
      </c>
      <c r="CS602" s="14">
        <f t="shared" si="1047"/>
        <v>0</v>
      </c>
      <c r="CT602" s="236">
        <f t="shared" si="1048"/>
        <v>0</v>
      </c>
      <c r="CU602" s="237">
        <f t="shared" si="1114"/>
        <v>0</v>
      </c>
      <c r="CV602" s="16">
        <f t="shared" si="1114"/>
        <v>0</v>
      </c>
      <c r="CW602" s="16">
        <f t="shared" si="1114"/>
        <v>0</v>
      </c>
      <c r="CX602" s="16">
        <f t="shared" si="1114"/>
        <v>0</v>
      </c>
      <c r="CY602" s="16">
        <f t="shared" si="1114"/>
        <v>0</v>
      </c>
      <c r="CZ602" s="16">
        <f t="shared" si="1114"/>
        <v>0</v>
      </c>
      <c r="DA602" s="16">
        <f t="shared" si="1114"/>
        <v>0</v>
      </c>
      <c r="DB602" s="16">
        <f t="shared" si="1114"/>
        <v>0</v>
      </c>
      <c r="DC602" s="16">
        <f t="shared" si="1114"/>
        <v>0</v>
      </c>
      <c r="DD602" s="238">
        <f t="shared" si="1114"/>
        <v>0</v>
      </c>
      <c r="DE602" s="232">
        <f t="shared" si="1115"/>
        <v>0</v>
      </c>
      <c r="DF602" s="132">
        <f t="shared" si="1115"/>
        <v>0</v>
      </c>
      <c r="DG602" s="132">
        <f t="shared" si="1115"/>
        <v>0</v>
      </c>
      <c r="DH602" s="132">
        <f t="shared" si="1115"/>
        <v>0</v>
      </c>
      <c r="DI602" s="132">
        <f t="shared" si="1115"/>
        <v>0</v>
      </c>
      <c r="DJ602" s="132">
        <f t="shared" si="1115"/>
        <v>0</v>
      </c>
      <c r="DK602" s="132">
        <f t="shared" si="1115"/>
        <v>0</v>
      </c>
      <c r="DL602" s="132">
        <f t="shared" si="1115"/>
        <v>0</v>
      </c>
      <c r="DM602" s="132">
        <f t="shared" si="1115"/>
        <v>0</v>
      </c>
      <c r="DN602" s="233">
        <f t="shared" si="1115"/>
        <v>0</v>
      </c>
      <c r="DO602" s="232">
        <f t="shared" si="1049"/>
        <v>0</v>
      </c>
      <c r="DP602" s="132">
        <f t="shared" si="1050"/>
        <v>0</v>
      </c>
      <c r="DQ602" s="132">
        <f t="shared" si="1051"/>
        <v>0</v>
      </c>
      <c r="DR602" s="132">
        <f t="shared" si="1052"/>
        <v>0</v>
      </c>
      <c r="DS602" s="132">
        <f t="shared" si="1053"/>
        <v>0</v>
      </c>
      <c r="DT602" s="132">
        <f t="shared" si="1054"/>
        <v>0</v>
      </c>
      <c r="DU602" s="132">
        <f t="shared" si="1055"/>
        <v>0</v>
      </c>
      <c r="DV602" s="132">
        <f t="shared" si="1056"/>
        <v>0</v>
      </c>
      <c r="DW602" s="132">
        <f t="shared" si="1057"/>
        <v>0</v>
      </c>
      <c r="DX602" s="233">
        <f t="shared" si="1058"/>
        <v>0</v>
      </c>
      <c r="DY602" s="231" t="b">
        <f t="shared" si="1095"/>
        <v>0</v>
      </c>
      <c r="DZ602" s="163"/>
      <c r="EA602" s="226" t="str">
        <f t="shared" si="1096"/>
        <v/>
      </c>
      <c r="EB602" s="178" t="str">
        <f t="shared" si="1097"/>
        <v/>
      </c>
      <c r="EC602" s="178" t="str">
        <f t="shared" si="1098"/>
        <v/>
      </c>
      <c r="ED602" s="178" t="str">
        <f t="shared" si="1099"/>
        <v/>
      </c>
      <c r="EE602" s="178" t="str">
        <f t="shared" si="1100"/>
        <v/>
      </c>
      <c r="EF602" s="178" t="str">
        <f t="shared" si="1101"/>
        <v/>
      </c>
      <c r="EG602" s="178" t="str">
        <f t="shared" si="1102"/>
        <v/>
      </c>
      <c r="EH602" s="178" t="str">
        <f t="shared" si="1103"/>
        <v/>
      </c>
      <c r="EI602" s="178" t="str">
        <f t="shared" si="1104"/>
        <v/>
      </c>
      <c r="EJ602" s="227" t="str">
        <f t="shared" si="1105"/>
        <v/>
      </c>
      <c r="EK602" s="230" t="str">
        <f t="shared" si="1059"/>
        <v/>
      </c>
      <c r="EL602" s="177" t="str">
        <f t="shared" si="1060"/>
        <v/>
      </c>
      <c r="EM602" s="177" t="str">
        <f t="shared" si="1061"/>
        <v/>
      </c>
      <c r="EN602" s="177" t="str">
        <f t="shared" si="1062"/>
        <v/>
      </c>
      <c r="EO602" s="177" t="str">
        <f t="shared" si="1063"/>
        <v/>
      </c>
      <c r="EP602" s="177" t="str">
        <f t="shared" si="1064"/>
        <v/>
      </c>
      <c r="EQ602" s="177" t="str">
        <f t="shared" si="1065"/>
        <v/>
      </c>
      <c r="ER602" s="177" t="str">
        <f t="shared" si="1066"/>
        <v/>
      </c>
      <c r="ES602" s="177" t="str">
        <f t="shared" si="1067"/>
        <v/>
      </c>
      <c r="ET602" s="177" t="str">
        <f t="shared" si="1068"/>
        <v/>
      </c>
      <c r="EU602" s="229" t="e">
        <f t="shared" si="1069"/>
        <v>#VALUE!</v>
      </c>
      <c r="EV602" s="27" t="e">
        <f t="shared" si="1070"/>
        <v>#VALUE!</v>
      </c>
      <c r="EW602" s="27" t="e">
        <f t="shared" si="1071"/>
        <v>#VALUE!</v>
      </c>
      <c r="EX602" s="28" t="e">
        <f t="shared" si="1072"/>
        <v>#VALUE!</v>
      </c>
      <c r="EY602" s="28" t="e">
        <f t="shared" si="1073"/>
        <v>#VALUE!</v>
      </c>
      <c r="EZ602" s="28" t="b">
        <f t="shared" si="1074"/>
        <v>0</v>
      </c>
      <c r="FA602" s="176" t="str">
        <f t="shared" si="1075"/>
        <v/>
      </c>
      <c r="FB602" s="27" t="e" cm="1">
        <f t="array" aca="1" ref="FB602" ca="1">TEXT(RIGHT(10-RIGHT(SUM(INDEX(1*(MID(MID(C602,1,1)*2,ROW(INDIRECT("1:"&amp;LEN(MID(C602,1,1)*2))),1)),,))+MID(C602,2,1)+
SUM(INDEX(1*(MID(MID(C602,3,1)*2,ROW(INDIRECT("1:"&amp;LEN(MID(C602,3,1)*2))),1)),,))+MID(C602,4,1)+
SUM(INDEX(1*(MID(MID(C602,5,1)*2,ROW(INDIRECT("1:"&amp;LEN(MID(C602,5,1)*2))),1)),,))+MID(C602,6,1)+
SUM(INDEX(1*(MID(MID(C602,8,1)*2,ROW(INDIRECT("1:"&amp;LEN(MID(C602,8,1)*2))),1)),,))+MID(C602,9,1)+
SUM(INDEX(1*(MID(MID(C602,10,1)*2,ROW(INDIRECT("1:"&amp;LEN(MID(C602,10,1)*2))),1)),,)),1),1),"0")</f>
        <v>#VALUE!</v>
      </c>
      <c r="FC602" s="27" t="str">
        <f t="shared" si="1076"/>
        <v/>
      </c>
      <c r="FD602" s="29" t="b">
        <f t="shared" si="1077"/>
        <v>0</v>
      </c>
      <c r="FE602" s="112" t="b">
        <f>IFERROR(MATCH(D602,'Avtal för korttidsarbete'!$G$13:$G$1012,0),TRUE)</f>
        <v>1</v>
      </c>
      <c r="FF602" s="112" t="b">
        <f t="shared" si="1106"/>
        <v>0</v>
      </c>
      <c r="FG602" s="113" t="str" cm="1">
        <f t="array" ref="FG602">IF(FE602=TRUE,"x",INDEX('Avtal för korttidsarbete'!$E$13:$E$1012,$FE602))</f>
        <v>x</v>
      </c>
      <c r="FH602" s="113" t="str" cm="1">
        <f t="array" ref="FH602">IF(FE602=TRUE,"x",INDEX('Avtal för korttidsarbete'!$F$13:$F$1012,$FE602))</f>
        <v>x</v>
      </c>
      <c r="FI602" s="112" t="b">
        <f t="shared" si="1107"/>
        <v>0</v>
      </c>
      <c r="FJ602" s="135">
        <f t="shared" si="1108"/>
        <v>44166</v>
      </c>
      <c r="FK602" s="135">
        <f t="shared" si="1109"/>
        <v>44377</v>
      </c>
      <c r="FL602" s="112" t="b">
        <f t="shared" si="1110"/>
        <v>0</v>
      </c>
      <c r="FM602" s="113">
        <f t="shared" si="1111"/>
        <v>44166</v>
      </c>
      <c r="FN602" s="135">
        <f t="shared" si="1112"/>
        <v>44377</v>
      </c>
      <c r="FO602" s="148" t="b">
        <f>IFERROR(INDEX('Avtal för korttidsarbete'!R:R,MATCH(D602,'Avtal för korttidsarbete'!$G:$G,0)),TRUE)</f>
        <v>1</v>
      </c>
      <c r="FP602" s="135" t="str">
        <f>IF(FO602,"-",INDEX('Avtal för korttidsarbete'!$D:$D,MATCH(D602,'Avtal för korttidsarbete'!$G:$G,0)))</f>
        <v>-</v>
      </c>
      <c r="FQ602" s="113" t="b">
        <f>IFERROR(G602&gt;INDEX(Uppsägningar!E:E,MATCH(C602,Uppsägningar!C:C,0)),FALSE)</f>
        <v>0</v>
      </c>
    </row>
    <row r="603" spans="1:173" x14ac:dyDescent="0.25">
      <c r="A603" s="19">
        <v>587</v>
      </c>
      <c r="B603" s="20"/>
      <c r="C603" s="183"/>
      <c r="D603" s="66"/>
      <c r="E603" s="212">
        <f>IFERROR(INDEX(Admin!$C$7:$C$10,MATCH(FP603,TblNivåValTExt,0)),0)</f>
        <v>0</v>
      </c>
      <c r="F603" s="1"/>
      <c r="G603" s="1"/>
      <c r="H603" s="78"/>
      <c r="I603" s="181"/>
      <c r="J603" s="181"/>
      <c r="K603" s="182"/>
      <c r="L603" s="182"/>
      <c r="M603" s="181"/>
      <c r="N603" s="181"/>
      <c r="O603" s="181"/>
      <c r="P603" s="182"/>
      <c r="Q603" s="182"/>
      <c r="R603" s="181"/>
      <c r="S603" s="181"/>
      <c r="T603" s="181"/>
      <c r="U603" s="182"/>
      <c r="V603" s="182"/>
      <c r="W603" s="181"/>
      <c r="X603" s="181"/>
      <c r="Y603" s="181"/>
      <c r="Z603" s="182"/>
      <c r="AA603" s="182"/>
      <c r="AB603" s="181"/>
      <c r="AC603" s="181"/>
      <c r="AD603" s="181"/>
      <c r="AE603" s="182"/>
      <c r="AF603" s="182"/>
      <c r="AG603" s="181"/>
      <c r="AH603" s="181"/>
      <c r="AI603" s="181"/>
      <c r="AJ603" s="182"/>
      <c r="AK603" s="182"/>
      <c r="AL603" s="181"/>
      <c r="AM603" s="181"/>
      <c r="AN603" s="181"/>
      <c r="AO603" s="182"/>
      <c r="AP603" s="182"/>
      <c r="AQ603" s="181"/>
      <c r="AR603" s="181"/>
      <c r="AS603" s="181"/>
      <c r="AT603" s="182"/>
      <c r="AU603" s="182"/>
      <c r="AV603" s="181"/>
      <c r="AW603" s="181"/>
      <c r="AX603" s="181"/>
      <c r="AY603" s="182"/>
      <c r="AZ603" s="182"/>
      <c r="BA603" s="181"/>
      <c r="BB603" s="181"/>
      <c r="BC603" s="181"/>
      <c r="BD603" s="182"/>
      <c r="BE603" s="182"/>
      <c r="BF603" s="181"/>
      <c r="BG603" s="180">
        <f t="shared" si="1078"/>
        <v>0</v>
      </c>
      <c r="BH603" s="116" t="str">
        <f t="shared" si="1079"/>
        <v/>
      </c>
      <c r="BI603" s="80" t="b">
        <f t="shared" si="1027"/>
        <v>0</v>
      </c>
      <c r="BJ603" s="80" t="str">
        <f t="shared" si="1028"/>
        <v/>
      </c>
      <c r="BK603" s="80" t="b">
        <f t="shared" si="1080"/>
        <v>0</v>
      </c>
      <c r="BL603" s="13" t="str">
        <f t="shared" si="1029"/>
        <v/>
      </c>
      <c r="BM603" s="13" t="b">
        <f t="shared" si="1081"/>
        <v>0</v>
      </c>
      <c r="BN603" s="35" t="str">
        <f t="shared" si="1030"/>
        <v/>
      </c>
      <c r="BO603" s="13" t="b">
        <f t="shared" si="1031"/>
        <v>0</v>
      </c>
      <c r="BP603" s="35" t="str">
        <f t="shared" si="1032"/>
        <v/>
      </c>
      <c r="BQ603" s="13" t="b">
        <f t="shared" si="1033"/>
        <v>0</v>
      </c>
      <c r="BR603" s="35" t="str">
        <f t="shared" si="1034"/>
        <v/>
      </c>
      <c r="BS603" s="35" t="b">
        <f t="shared" si="1035"/>
        <v>0</v>
      </c>
      <c r="BT603" s="35" t="str">
        <f t="shared" si="1036"/>
        <v/>
      </c>
      <c r="BU603" s="35" t="b">
        <f t="shared" si="1037"/>
        <v>0</v>
      </c>
      <c r="BV603" s="35" t="str">
        <f t="shared" si="1038"/>
        <v/>
      </c>
      <c r="BW603" s="13" t="b">
        <f t="shared" si="1113"/>
        <v>0</v>
      </c>
      <c r="BX603" s="35" t="str">
        <f t="shared" si="1039"/>
        <v/>
      </c>
      <c r="BY603" s="265" t="b">
        <f t="shared" si="1082"/>
        <v>0</v>
      </c>
      <c r="BZ603" s="35" t="str">
        <f t="shared" si="1040"/>
        <v/>
      </c>
      <c r="CA603" s="265" t="b">
        <f t="shared" si="1083"/>
        <v>0</v>
      </c>
      <c r="CB603" s="35" t="str">
        <f t="shared" si="1041"/>
        <v/>
      </c>
      <c r="CC603" s="272" t="b">
        <f t="shared" si="1084"/>
        <v>0</v>
      </c>
      <c r="CD603" s="35" t="str">
        <f t="shared" si="1042"/>
        <v/>
      </c>
      <c r="CE603" s="13" t="b">
        <f t="shared" si="1043"/>
        <v>0</v>
      </c>
      <c r="CF603" s="35" t="str">
        <f t="shared" si="1044"/>
        <v/>
      </c>
      <c r="CG603" s="179">
        <f t="shared" si="1045"/>
        <v>0</v>
      </c>
      <c r="CH603" s="179">
        <f t="shared" si="1046"/>
        <v>0</v>
      </c>
      <c r="CI603" s="218">
        <f t="shared" si="1085"/>
        <v>0</v>
      </c>
      <c r="CJ603" s="218">
        <f t="shared" si="1086"/>
        <v>0</v>
      </c>
      <c r="CK603" s="218">
        <f t="shared" si="1087"/>
        <v>0</v>
      </c>
      <c r="CL603" s="218">
        <f t="shared" si="1088"/>
        <v>0</v>
      </c>
      <c r="CM603" s="218">
        <f t="shared" si="1089"/>
        <v>0</v>
      </c>
      <c r="CN603" s="218">
        <f t="shared" si="1090"/>
        <v>0</v>
      </c>
      <c r="CO603" s="218">
        <f t="shared" si="1091"/>
        <v>0</v>
      </c>
      <c r="CP603" s="218">
        <f t="shared" si="1092"/>
        <v>0</v>
      </c>
      <c r="CQ603" s="218">
        <f t="shared" si="1093"/>
        <v>0</v>
      </c>
      <c r="CR603" s="218">
        <f t="shared" si="1094"/>
        <v>0</v>
      </c>
      <c r="CS603" s="14">
        <f t="shared" si="1047"/>
        <v>0</v>
      </c>
      <c r="CT603" s="236">
        <f t="shared" si="1048"/>
        <v>0</v>
      </c>
      <c r="CU603" s="237">
        <f t="shared" si="1114"/>
        <v>0</v>
      </c>
      <c r="CV603" s="16">
        <f t="shared" si="1114"/>
        <v>0</v>
      </c>
      <c r="CW603" s="16">
        <f t="shared" si="1114"/>
        <v>0</v>
      </c>
      <c r="CX603" s="16">
        <f t="shared" si="1114"/>
        <v>0</v>
      </c>
      <c r="CY603" s="16">
        <f t="shared" si="1114"/>
        <v>0</v>
      </c>
      <c r="CZ603" s="16">
        <f t="shared" si="1114"/>
        <v>0</v>
      </c>
      <c r="DA603" s="16">
        <f t="shared" si="1114"/>
        <v>0</v>
      </c>
      <c r="DB603" s="16">
        <f t="shared" si="1114"/>
        <v>0</v>
      </c>
      <c r="DC603" s="16">
        <f t="shared" si="1114"/>
        <v>0</v>
      </c>
      <c r="DD603" s="238">
        <f t="shared" si="1114"/>
        <v>0</v>
      </c>
      <c r="DE603" s="232">
        <f t="shared" si="1115"/>
        <v>0</v>
      </c>
      <c r="DF603" s="132">
        <f t="shared" si="1115"/>
        <v>0</v>
      </c>
      <c r="DG603" s="132">
        <f t="shared" si="1115"/>
        <v>0</v>
      </c>
      <c r="DH603" s="132">
        <f t="shared" si="1115"/>
        <v>0</v>
      </c>
      <c r="DI603" s="132">
        <f t="shared" si="1115"/>
        <v>0</v>
      </c>
      <c r="DJ603" s="132">
        <f t="shared" si="1115"/>
        <v>0</v>
      </c>
      <c r="DK603" s="132">
        <f t="shared" si="1115"/>
        <v>0</v>
      </c>
      <c r="DL603" s="132">
        <f t="shared" si="1115"/>
        <v>0</v>
      </c>
      <c r="DM603" s="132">
        <f t="shared" si="1115"/>
        <v>0</v>
      </c>
      <c r="DN603" s="233">
        <f t="shared" si="1115"/>
        <v>0</v>
      </c>
      <c r="DO603" s="232">
        <f t="shared" si="1049"/>
        <v>0</v>
      </c>
      <c r="DP603" s="132">
        <f t="shared" si="1050"/>
        <v>0</v>
      </c>
      <c r="DQ603" s="132">
        <f t="shared" si="1051"/>
        <v>0</v>
      </c>
      <c r="DR603" s="132">
        <f t="shared" si="1052"/>
        <v>0</v>
      </c>
      <c r="DS603" s="132">
        <f t="shared" si="1053"/>
        <v>0</v>
      </c>
      <c r="DT603" s="132">
        <f t="shared" si="1054"/>
        <v>0</v>
      </c>
      <c r="DU603" s="132">
        <f t="shared" si="1055"/>
        <v>0</v>
      </c>
      <c r="DV603" s="132">
        <f t="shared" si="1056"/>
        <v>0</v>
      </c>
      <c r="DW603" s="132">
        <f t="shared" si="1057"/>
        <v>0</v>
      </c>
      <c r="DX603" s="233">
        <f t="shared" si="1058"/>
        <v>0</v>
      </c>
      <c r="DY603" s="231" t="b">
        <f t="shared" si="1095"/>
        <v>0</v>
      </c>
      <c r="DZ603" s="163"/>
      <c r="EA603" s="226" t="str">
        <f t="shared" si="1096"/>
        <v/>
      </c>
      <c r="EB603" s="178" t="str">
        <f t="shared" si="1097"/>
        <v/>
      </c>
      <c r="EC603" s="178" t="str">
        <f t="shared" si="1098"/>
        <v/>
      </c>
      <c r="ED603" s="178" t="str">
        <f t="shared" si="1099"/>
        <v/>
      </c>
      <c r="EE603" s="178" t="str">
        <f t="shared" si="1100"/>
        <v/>
      </c>
      <c r="EF603" s="178" t="str">
        <f t="shared" si="1101"/>
        <v/>
      </c>
      <c r="EG603" s="178" t="str">
        <f t="shared" si="1102"/>
        <v/>
      </c>
      <c r="EH603" s="178" t="str">
        <f t="shared" si="1103"/>
        <v/>
      </c>
      <c r="EI603" s="178" t="str">
        <f t="shared" si="1104"/>
        <v/>
      </c>
      <c r="EJ603" s="227" t="str">
        <f t="shared" si="1105"/>
        <v/>
      </c>
      <c r="EK603" s="230" t="str">
        <f t="shared" si="1059"/>
        <v/>
      </c>
      <c r="EL603" s="177" t="str">
        <f t="shared" si="1060"/>
        <v/>
      </c>
      <c r="EM603" s="177" t="str">
        <f t="shared" si="1061"/>
        <v/>
      </c>
      <c r="EN603" s="177" t="str">
        <f t="shared" si="1062"/>
        <v/>
      </c>
      <c r="EO603" s="177" t="str">
        <f t="shared" si="1063"/>
        <v/>
      </c>
      <c r="EP603" s="177" t="str">
        <f t="shared" si="1064"/>
        <v/>
      </c>
      <c r="EQ603" s="177" t="str">
        <f t="shared" si="1065"/>
        <v/>
      </c>
      <c r="ER603" s="177" t="str">
        <f t="shared" si="1066"/>
        <v/>
      </c>
      <c r="ES603" s="177" t="str">
        <f t="shared" si="1067"/>
        <v/>
      </c>
      <c r="ET603" s="177" t="str">
        <f t="shared" si="1068"/>
        <v/>
      </c>
      <c r="EU603" s="229" t="e">
        <f t="shared" si="1069"/>
        <v>#VALUE!</v>
      </c>
      <c r="EV603" s="27" t="e">
        <f t="shared" si="1070"/>
        <v>#VALUE!</v>
      </c>
      <c r="EW603" s="27" t="e">
        <f t="shared" si="1071"/>
        <v>#VALUE!</v>
      </c>
      <c r="EX603" s="28" t="e">
        <f t="shared" si="1072"/>
        <v>#VALUE!</v>
      </c>
      <c r="EY603" s="28" t="e">
        <f t="shared" si="1073"/>
        <v>#VALUE!</v>
      </c>
      <c r="EZ603" s="28" t="b">
        <f t="shared" si="1074"/>
        <v>0</v>
      </c>
      <c r="FA603" s="176" t="str">
        <f t="shared" si="1075"/>
        <v/>
      </c>
      <c r="FB603" s="27" t="e" cm="1">
        <f t="array" aca="1" ref="FB603" ca="1">TEXT(RIGHT(10-RIGHT(SUM(INDEX(1*(MID(MID(C603,1,1)*2,ROW(INDIRECT("1:"&amp;LEN(MID(C603,1,1)*2))),1)),,))+MID(C603,2,1)+
SUM(INDEX(1*(MID(MID(C603,3,1)*2,ROW(INDIRECT("1:"&amp;LEN(MID(C603,3,1)*2))),1)),,))+MID(C603,4,1)+
SUM(INDEX(1*(MID(MID(C603,5,1)*2,ROW(INDIRECT("1:"&amp;LEN(MID(C603,5,1)*2))),1)),,))+MID(C603,6,1)+
SUM(INDEX(1*(MID(MID(C603,8,1)*2,ROW(INDIRECT("1:"&amp;LEN(MID(C603,8,1)*2))),1)),,))+MID(C603,9,1)+
SUM(INDEX(1*(MID(MID(C603,10,1)*2,ROW(INDIRECT("1:"&amp;LEN(MID(C603,10,1)*2))),1)),,)),1),1),"0")</f>
        <v>#VALUE!</v>
      </c>
      <c r="FC603" s="27" t="str">
        <f t="shared" si="1076"/>
        <v/>
      </c>
      <c r="FD603" s="29" t="b">
        <f t="shared" si="1077"/>
        <v>0</v>
      </c>
      <c r="FE603" s="112" t="b">
        <f>IFERROR(MATCH(D603,'Avtal för korttidsarbete'!$G$13:$G$1012,0),TRUE)</f>
        <v>1</v>
      </c>
      <c r="FF603" s="112" t="b">
        <f t="shared" si="1106"/>
        <v>0</v>
      </c>
      <c r="FG603" s="113" t="str" cm="1">
        <f t="array" ref="FG603">IF(FE603=TRUE,"x",INDEX('Avtal för korttidsarbete'!$E$13:$E$1012,$FE603))</f>
        <v>x</v>
      </c>
      <c r="FH603" s="113" t="str" cm="1">
        <f t="array" ref="FH603">IF(FE603=TRUE,"x",INDEX('Avtal för korttidsarbete'!$F$13:$F$1012,$FE603))</f>
        <v>x</v>
      </c>
      <c r="FI603" s="112" t="b">
        <f t="shared" si="1107"/>
        <v>0</v>
      </c>
      <c r="FJ603" s="135">
        <f t="shared" si="1108"/>
        <v>44166</v>
      </c>
      <c r="FK603" s="135">
        <f t="shared" si="1109"/>
        <v>44377</v>
      </c>
      <c r="FL603" s="112" t="b">
        <f t="shared" si="1110"/>
        <v>0</v>
      </c>
      <c r="FM603" s="113">
        <f t="shared" si="1111"/>
        <v>44166</v>
      </c>
      <c r="FN603" s="135">
        <f t="shared" si="1112"/>
        <v>44377</v>
      </c>
      <c r="FO603" s="148" t="b">
        <f>IFERROR(INDEX('Avtal för korttidsarbete'!R:R,MATCH(D603,'Avtal för korttidsarbete'!$G:$G,0)),TRUE)</f>
        <v>1</v>
      </c>
      <c r="FP603" s="135" t="str">
        <f>IF(FO603,"-",INDEX('Avtal för korttidsarbete'!$D:$D,MATCH(D603,'Avtal för korttidsarbete'!$G:$G,0)))</f>
        <v>-</v>
      </c>
      <c r="FQ603" s="113" t="b">
        <f>IFERROR(G603&gt;INDEX(Uppsägningar!E:E,MATCH(C603,Uppsägningar!C:C,0)),FALSE)</f>
        <v>0</v>
      </c>
    </row>
    <row r="604" spans="1:173" x14ac:dyDescent="0.25">
      <c r="A604" s="19">
        <v>588</v>
      </c>
      <c r="B604" s="20"/>
      <c r="C604" s="183"/>
      <c r="D604" s="66"/>
      <c r="E604" s="212">
        <f>IFERROR(INDEX(Admin!$C$7:$C$10,MATCH(FP604,TblNivåValTExt,0)),0)</f>
        <v>0</v>
      </c>
      <c r="F604" s="1"/>
      <c r="G604" s="1"/>
      <c r="H604" s="78"/>
      <c r="I604" s="181"/>
      <c r="J604" s="181"/>
      <c r="K604" s="182"/>
      <c r="L604" s="182"/>
      <c r="M604" s="181"/>
      <c r="N604" s="181"/>
      <c r="O604" s="181"/>
      <c r="P604" s="182"/>
      <c r="Q604" s="182"/>
      <c r="R604" s="181"/>
      <c r="S604" s="181"/>
      <c r="T604" s="181"/>
      <c r="U604" s="182"/>
      <c r="V604" s="182"/>
      <c r="W604" s="181"/>
      <c r="X604" s="181"/>
      <c r="Y604" s="181"/>
      <c r="Z604" s="182"/>
      <c r="AA604" s="182"/>
      <c r="AB604" s="181"/>
      <c r="AC604" s="181"/>
      <c r="AD604" s="181"/>
      <c r="AE604" s="182"/>
      <c r="AF604" s="182"/>
      <c r="AG604" s="181"/>
      <c r="AH604" s="181"/>
      <c r="AI604" s="181"/>
      <c r="AJ604" s="182"/>
      <c r="AK604" s="182"/>
      <c r="AL604" s="181"/>
      <c r="AM604" s="181"/>
      <c r="AN604" s="181"/>
      <c r="AO604" s="182"/>
      <c r="AP604" s="182"/>
      <c r="AQ604" s="181"/>
      <c r="AR604" s="181"/>
      <c r="AS604" s="181"/>
      <c r="AT604" s="182"/>
      <c r="AU604" s="182"/>
      <c r="AV604" s="181"/>
      <c r="AW604" s="181"/>
      <c r="AX604" s="181"/>
      <c r="AY604" s="182"/>
      <c r="AZ604" s="182"/>
      <c r="BA604" s="181"/>
      <c r="BB604" s="181"/>
      <c r="BC604" s="181"/>
      <c r="BD604" s="182"/>
      <c r="BE604" s="182"/>
      <c r="BF604" s="181"/>
      <c r="BG604" s="180">
        <f t="shared" si="1078"/>
        <v>0</v>
      </c>
      <c r="BH604" s="116" t="str">
        <f t="shared" si="1079"/>
        <v/>
      </c>
      <c r="BI604" s="80" t="b">
        <f t="shared" si="1027"/>
        <v>0</v>
      </c>
      <c r="BJ604" s="80" t="str">
        <f t="shared" si="1028"/>
        <v/>
      </c>
      <c r="BK604" s="80" t="b">
        <f t="shared" si="1080"/>
        <v>0</v>
      </c>
      <c r="BL604" s="13" t="str">
        <f t="shared" si="1029"/>
        <v/>
      </c>
      <c r="BM604" s="13" t="b">
        <f t="shared" si="1081"/>
        <v>0</v>
      </c>
      <c r="BN604" s="35" t="str">
        <f t="shared" si="1030"/>
        <v/>
      </c>
      <c r="BO604" s="13" t="b">
        <f t="shared" si="1031"/>
        <v>0</v>
      </c>
      <c r="BP604" s="35" t="str">
        <f t="shared" si="1032"/>
        <v/>
      </c>
      <c r="BQ604" s="13" t="b">
        <f t="shared" si="1033"/>
        <v>0</v>
      </c>
      <c r="BR604" s="35" t="str">
        <f t="shared" si="1034"/>
        <v/>
      </c>
      <c r="BS604" s="35" t="b">
        <f t="shared" si="1035"/>
        <v>0</v>
      </c>
      <c r="BT604" s="35" t="str">
        <f t="shared" si="1036"/>
        <v/>
      </c>
      <c r="BU604" s="35" t="b">
        <f t="shared" si="1037"/>
        <v>0</v>
      </c>
      <c r="BV604" s="35" t="str">
        <f t="shared" si="1038"/>
        <v/>
      </c>
      <c r="BW604" s="13" t="b">
        <f t="shared" si="1113"/>
        <v>0</v>
      </c>
      <c r="BX604" s="35" t="str">
        <f t="shared" si="1039"/>
        <v/>
      </c>
      <c r="BY604" s="265" t="b">
        <f t="shared" si="1082"/>
        <v>0</v>
      </c>
      <c r="BZ604" s="35" t="str">
        <f t="shared" si="1040"/>
        <v/>
      </c>
      <c r="CA604" s="265" t="b">
        <f t="shared" si="1083"/>
        <v>0</v>
      </c>
      <c r="CB604" s="35" t="str">
        <f t="shared" si="1041"/>
        <v/>
      </c>
      <c r="CC604" s="272" t="b">
        <f t="shared" si="1084"/>
        <v>0</v>
      </c>
      <c r="CD604" s="35" t="str">
        <f t="shared" si="1042"/>
        <v/>
      </c>
      <c r="CE604" s="13" t="b">
        <f t="shared" si="1043"/>
        <v>0</v>
      </c>
      <c r="CF604" s="35" t="str">
        <f t="shared" si="1044"/>
        <v/>
      </c>
      <c r="CG604" s="179">
        <f t="shared" si="1045"/>
        <v>0</v>
      </c>
      <c r="CH604" s="179">
        <f t="shared" si="1046"/>
        <v>0</v>
      </c>
      <c r="CI604" s="218">
        <f t="shared" si="1085"/>
        <v>0</v>
      </c>
      <c r="CJ604" s="218">
        <f t="shared" si="1086"/>
        <v>0</v>
      </c>
      <c r="CK604" s="218">
        <f t="shared" si="1087"/>
        <v>0</v>
      </c>
      <c r="CL604" s="218">
        <f t="shared" si="1088"/>
        <v>0</v>
      </c>
      <c r="CM604" s="218">
        <f t="shared" si="1089"/>
        <v>0</v>
      </c>
      <c r="CN604" s="218">
        <f t="shared" si="1090"/>
        <v>0</v>
      </c>
      <c r="CO604" s="218">
        <f t="shared" si="1091"/>
        <v>0</v>
      </c>
      <c r="CP604" s="218">
        <f t="shared" si="1092"/>
        <v>0</v>
      </c>
      <c r="CQ604" s="218">
        <f t="shared" si="1093"/>
        <v>0</v>
      </c>
      <c r="CR604" s="218">
        <f t="shared" si="1094"/>
        <v>0</v>
      </c>
      <c r="CS604" s="14">
        <f t="shared" si="1047"/>
        <v>0</v>
      </c>
      <c r="CT604" s="236">
        <f t="shared" si="1048"/>
        <v>0</v>
      </c>
      <c r="CU604" s="237">
        <f t="shared" si="1114"/>
        <v>0</v>
      </c>
      <c r="CV604" s="16">
        <f t="shared" si="1114"/>
        <v>0</v>
      </c>
      <c r="CW604" s="16">
        <f t="shared" si="1114"/>
        <v>0</v>
      </c>
      <c r="CX604" s="16">
        <f t="shared" si="1114"/>
        <v>0</v>
      </c>
      <c r="CY604" s="16">
        <f t="shared" si="1114"/>
        <v>0</v>
      </c>
      <c r="CZ604" s="16">
        <f t="shared" si="1114"/>
        <v>0</v>
      </c>
      <c r="DA604" s="16">
        <f t="shared" si="1114"/>
        <v>0</v>
      </c>
      <c r="DB604" s="16">
        <f t="shared" si="1114"/>
        <v>0</v>
      </c>
      <c r="DC604" s="16">
        <f t="shared" si="1114"/>
        <v>0</v>
      </c>
      <c r="DD604" s="238">
        <f t="shared" si="1114"/>
        <v>0</v>
      </c>
      <c r="DE604" s="232">
        <f t="shared" si="1115"/>
        <v>0</v>
      </c>
      <c r="DF604" s="132">
        <f t="shared" si="1115"/>
        <v>0</v>
      </c>
      <c r="DG604" s="132">
        <f t="shared" si="1115"/>
        <v>0</v>
      </c>
      <c r="DH604" s="132">
        <f t="shared" si="1115"/>
        <v>0</v>
      </c>
      <c r="DI604" s="132">
        <f t="shared" si="1115"/>
        <v>0</v>
      </c>
      <c r="DJ604" s="132">
        <f t="shared" si="1115"/>
        <v>0</v>
      </c>
      <c r="DK604" s="132">
        <f t="shared" si="1115"/>
        <v>0</v>
      </c>
      <c r="DL604" s="132">
        <f t="shared" si="1115"/>
        <v>0</v>
      </c>
      <c r="DM604" s="132">
        <f t="shared" si="1115"/>
        <v>0</v>
      </c>
      <c r="DN604" s="233">
        <f t="shared" si="1115"/>
        <v>0</v>
      </c>
      <c r="DO604" s="232">
        <f t="shared" si="1049"/>
        <v>0</v>
      </c>
      <c r="DP604" s="132">
        <f t="shared" si="1050"/>
        <v>0</v>
      </c>
      <c r="DQ604" s="132">
        <f t="shared" si="1051"/>
        <v>0</v>
      </c>
      <c r="DR604" s="132">
        <f t="shared" si="1052"/>
        <v>0</v>
      </c>
      <c r="DS604" s="132">
        <f t="shared" si="1053"/>
        <v>0</v>
      </c>
      <c r="DT604" s="132">
        <f t="shared" si="1054"/>
        <v>0</v>
      </c>
      <c r="DU604" s="132">
        <f t="shared" si="1055"/>
        <v>0</v>
      </c>
      <c r="DV604" s="132">
        <f t="shared" si="1056"/>
        <v>0</v>
      </c>
      <c r="DW604" s="132">
        <f t="shared" si="1057"/>
        <v>0</v>
      </c>
      <c r="DX604" s="233">
        <f t="shared" si="1058"/>
        <v>0</v>
      </c>
      <c r="DY604" s="231" t="b">
        <f t="shared" si="1095"/>
        <v>0</v>
      </c>
      <c r="DZ604" s="163"/>
      <c r="EA604" s="226" t="str">
        <f t="shared" si="1096"/>
        <v/>
      </c>
      <c r="EB604" s="178" t="str">
        <f t="shared" si="1097"/>
        <v/>
      </c>
      <c r="EC604" s="178" t="str">
        <f t="shared" si="1098"/>
        <v/>
      </c>
      <c r="ED604" s="178" t="str">
        <f t="shared" si="1099"/>
        <v/>
      </c>
      <c r="EE604" s="178" t="str">
        <f t="shared" si="1100"/>
        <v/>
      </c>
      <c r="EF604" s="178" t="str">
        <f t="shared" si="1101"/>
        <v/>
      </c>
      <c r="EG604" s="178" t="str">
        <f t="shared" si="1102"/>
        <v/>
      </c>
      <c r="EH604" s="178" t="str">
        <f t="shared" si="1103"/>
        <v/>
      </c>
      <c r="EI604" s="178" t="str">
        <f t="shared" si="1104"/>
        <v/>
      </c>
      <c r="EJ604" s="227" t="str">
        <f t="shared" si="1105"/>
        <v/>
      </c>
      <c r="EK604" s="230" t="str">
        <f t="shared" si="1059"/>
        <v/>
      </c>
      <c r="EL604" s="177" t="str">
        <f t="shared" si="1060"/>
        <v/>
      </c>
      <c r="EM604" s="177" t="str">
        <f t="shared" si="1061"/>
        <v/>
      </c>
      <c r="EN604" s="177" t="str">
        <f t="shared" si="1062"/>
        <v/>
      </c>
      <c r="EO604" s="177" t="str">
        <f t="shared" si="1063"/>
        <v/>
      </c>
      <c r="EP604" s="177" t="str">
        <f t="shared" si="1064"/>
        <v/>
      </c>
      <c r="EQ604" s="177" t="str">
        <f t="shared" si="1065"/>
        <v/>
      </c>
      <c r="ER604" s="177" t="str">
        <f t="shared" si="1066"/>
        <v/>
      </c>
      <c r="ES604" s="177" t="str">
        <f t="shared" si="1067"/>
        <v/>
      </c>
      <c r="ET604" s="177" t="str">
        <f t="shared" si="1068"/>
        <v/>
      </c>
      <c r="EU604" s="229" t="e">
        <f t="shared" si="1069"/>
        <v>#VALUE!</v>
      </c>
      <c r="EV604" s="27" t="e">
        <f t="shared" si="1070"/>
        <v>#VALUE!</v>
      </c>
      <c r="EW604" s="27" t="e">
        <f t="shared" si="1071"/>
        <v>#VALUE!</v>
      </c>
      <c r="EX604" s="28" t="e">
        <f t="shared" si="1072"/>
        <v>#VALUE!</v>
      </c>
      <c r="EY604" s="28" t="e">
        <f t="shared" si="1073"/>
        <v>#VALUE!</v>
      </c>
      <c r="EZ604" s="28" t="b">
        <f t="shared" si="1074"/>
        <v>0</v>
      </c>
      <c r="FA604" s="176" t="str">
        <f t="shared" si="1075"/>
        <v/>
      </c>
      <c r="FB604" s="27" t="e" cm="1">
        <f t="array" aca="1" ref="FB604" ca="1">TEXT(RIGHT(10-RIGHT(SUM(INDEX(1*(MID(MID(C604,1,1)*2,ROW(INDIRECT("1:"&amp;LEN(MID(C604,1,1)*2))),1)),,))+MID(C604,2,1)+
SUM(INDEX(1*(MID(MID(C604,3,1)*2,ROW(INDIRECT("1:"&amp;LEN(MID(C604,3,1)*2))),1)),,))+MID(C604,4,1)+
SUM(INDEX(1*(MID(MID(C604,5,1)*2,ROW(INDIRECT("1:"&amp;LEN(MID(C604,5,1)*2))),1)),,))+MID(C604,6,1)+
SUM(INDEX(1*(MID(MID(C604,8,1)*2,ROW(INDIRECT("1:"&amp;LEN(MID(C604,8,1)*2))),1)),,))+MID(C604,9,1)+
SUM(INDEX(1*(MID(MID(C604,10,1)*2,ROW(INDIRECT("1:"&amp;LEN(MID(C604,10,1)*2))),1)),,)),1),1),"0")</f>
        <v>#VALUE!</v>
      </c>
      <c r="FC604" s="27" t="str">
        <f t="shared" si="1076"/>
        <v/>
      </c>
      <c r="FD604" s="29" t="b">
        <f t="shared" si="1077"/>
        <v>0</v>
      </c>
      <c r="FE604" s="112" t="b">
        <f>IFERROR(MATCH(D604,'Avtal för korttidsarbete'!$G$13:$G$1012,0),TRUE)</f>
        <v>1</v>
      </c>
      <c r="FF604" s="112" t="b">
        <f t="shared" si="1106"/>
        <v>0</v>
      </c>
      <c r="FG604" s="113" t="str" cm="1">
        <f t="array" ref="FG604">IF(FE604=TRUE,"x",INDEX('Avtal för korttidsarbete'!$E$13:$E$1012,$FE604))</f>
        <v>x</v>
      </c>
      <c r="FH604" s="113" t="str" cm="1">
        <f t="array" ref="FH604">IF(FE604=TRUE,"x",INDEX('Avtal för korttidsarbete'!$F$13:$F$1012,$FE604))</f>
        <v>x</v>
      </c>
      <c r="FI604" s="112" t="b">
        <f t="shared" si="1107"/>
        <v>0</v>
      </c>
      <c r="FJ604" s="135">
        <f t="shared" si="1108"/>
        <v>44166</v>
      </c>
      <c r="FK604" s="135">
        <f t="shared" si="1109"/>
        <v>44377</v>
      </c>
      <c r="FL604" s="112" t="b">
        <f t="shared" si="1110"/>
        <v>0</v>
      </c>
      <c r="FM604" s="113">
        <f t="shared" si="1111"/>
        <v>44166</v>
      </c>
      <c r="FN604" s="135">
        <f t="shared" si="1112"/>
        <v>44377</v>
      </c>
      <c r="FO604" s="148" t="b">
        <f>IFERROR(INDEX('Avtal för korttidsarbete'!R:R,MATCH(D604,'Avtal för korttidsarbete'!$G:$G,0)),TRUE)</f>
        <v>1</v>
      </c>
      <c r="FP604" s="135" t="str">
        <f>IF(FO604,"-",INDEX('Avtal för korttidsarbete'!$D:$D,MATCH(D604,'Avtal för korttidsarbete'!$G:$G,0)))</f>
        <v>-</v>
      </c>
      <c r="FQ604" s="113" t="b">
        <f>IFERROR(G604&gt;INDEX(Uppsägningar!E:E,MATCH(C604,Uppsägningar!C:C,0)),FALSE)</f>
        <v>0</v>
      </c>
    </row>
    <row r="605" spans="1:173" x14ac:dyDescent="0.25">
      <c r="A605" s="19">
        <v>589</v>
      </c>
      <c r="B605" s="20"/>
      <c r="C605" s="183"/>
      <c r="D605" s="66"/>
      <c r="E605" s="212">
        <f>IFERROR(INDEX(Admin!$C$7:$C$10,MATCH(FP605,TblNivåValTExt,0)),0)</f>
        <v>0</v>
      </c>
      <c r="F605" s="1"/>
      <c r="G605" s="1"/>
      <c r="H605" s="78"/>
      <c r="I605" s="181"/>
      <c r="J605" s="181"/>
      <c r="K605" s="182"/>
      <c r="L605" s="182"/>
      <c r="M605" s="181"/>
      <c r="N605" s="181"/>
      <c r="O605" s="181"/>
      <c r="P605" s="182"/>
      <c r="Q605" s="182"/>
      <c r="R605" s="181"/>
      <c r="S605" s="181"/>
      <c r="T605" s="181"/>
      <c r="U605" s="182"/>
      <c r="V605" s="182"/>
      <c r="W605" s="181"/>
      <c r="X605" s="181"/>
      <c r="Y605" s="181"/>
      <c r="Z605" s="182"/>
      <c r="AA605" s="182"/>
      <c r="AB605" s="181"/>
      <c r="AC605" s="181"/>
      <c r="AD605" s="181"/>
      <c r="AE605" s="182"/>
      <c r="AF605" s="182"/>
      <c r="AG605" s="181"/>
      <c r="AH605" s="181"/>
      <c r="AI605" s="181"/>
      <c r="AJ605" s="182"/>
      <c r="AK605" s="182"/>
      <c r="AL605" s="181"/>
      <c r="AM605" s="181"/>
      <c r="AN605" s="181"/>
      <c r="AO605" s="182"/>
      <c r="AP605" s="182"/>
      <c r="AQ605" s="181"/>
      <c r="AR605" s="181"/>
      <c r="AS605" s="181"/>
      <c r="AT605" s="182"/>
      <c r="AU605" s="182"/>
      <c r="AV605" s="181"/>
      <c r="AW605" s="181"/>
      <c r="AX605" s="181"/>
      <c r="AY605" s="182"/>
      <c r="AZ605" s="182"/>
      <c r="BA605" s="181"/>
      <c r="BB605" s="181"/>
      <c r="BC605" s="181"/>
      <c r="BD605" s="182"/>
      <c r="BE605" s="182"/>
      <c r="BF605" s="181"/>
      <c r="BG605" s="180">
        <f t="shared" si="1078"/>
        <v>0</v>
      </c>
      <c r="BH605" s="116" t="str">
        <f t="shared" si="1079"/>
        <v/>
      </c>
      <c r="BI605" s="80" t="b">
        <f t="shared" si="1027"/>
        <v>0</v>
      </c>
      <c r="BJ605" s="80" t="str">
        <f t="shared" si="1028"/>
        <v/>
      </c>
      <c r="BK605" s="80" t="b">
        <f t="shared" si="1080"/>
        <v>0</v>
      </c>
      <c r="BL605" s="13" t="str">
        <f t="shared" si="1029"/>
        <v/>
      </c>
      <c r="BM605" s="13" t="b">
        <f t="shared" si="1081"/>
        <v>0</v>
      </c>
      <c r="BN605" s="35" t="str">
        <f t="shared" si="1030"/>
        <v/>
      </c>
      <c r="BO605" s="13" t="b">
        <f t="shared" si="1031"/>
        <v>0</v>
      </c>
      <c r="BP605" s="35" t="str">
        <f t="shared" si="1032"/>
        <v/>
      </c>
      <c r="BQ605" s="13" t="b">
        <f t="shared" si="1033"/>
        <v>0</v>
      </c>
      <c r="BR605" s="35" t="str">
        <f t="shared" si="1034"/>
        <v/>
      </c>
      <c r="BS605" s="35" t="b">
        <f t="shared" si="1035"/>
        <v>0</v>
      </c>
      <c r="BT605" s="35" t="str">
        <f t="shared" si="1036"/>
        <v/>
      </c>
      <c r="BU605" s="35" t="b">
        <f t="shared" si="1037"/>
        <v>0</v>
      </c>
      <c r="BV605" s="35" t="str">
        <f t="shared" si="1038"/>
        <v/>
      </c>
      <c r="BW605" s="13" t="b">
        <f t="shared" si="1113"/>
        <v>0</v>
      </c>
      <c r="BX605" s="35" t="str">
        <f t="shared" si="1039"/>
        <v/>
      </c>
      <c r="BY605" s="265" t="b">
        <f t="shared" si="1082"/>
        <v>0</v>
      </c>
      <c r="BZ605" s="35" t="str">
        <f t="shared" si="1040"/>
        <v/>
      </c>
      <c r="CA605" s="265" t="b">
        <f t="shared" si="1083"/>
        <v>0</v>
      </c>
      <c r="CB605" s="35" t="str">
        <f t="shared" si="1041"/>
        <v/>
      </c>
      <c r="CC605" s="272" t="b">
        <f t="shared" si="1084"/>
        <v>0</v>
      </c>
      <c r="CD605" s="35" t="str">
        <f t="shared" si="1042"/>
        <v/>
      </c>
      <c r="CE605" s="13" t="b">
        <f t="shared" si="1043"/>
        <v>0</v>
      </c>
      <c r="CF605" s="35" t="str">
        <f t="shared" si="1044"/>
        <v/>
      </c>
      <c r="CG605" s="179">
        <f t="shared" si="1045"/>
        <v>0</v>
      </c>
      <c r="CH605" s="179">
        <f t="shared" si="1046"/>
        <v>0</v>
      </c>
      <c r="CI605" s="218">
        <f t="shared" si="1085"/>
        <v>0</v>
      </c>
      <c r="CJ605" s="218">
        <f t="shared" si="1086"/>
        <v>0</v>
      </c>
      <c r="CK605" s="218">
        <f t="shared" si="1087"/>
        <v>0</v>
      </c>
      <c r="CL605" s="218">
        <f t="shared" si="1088"/>
        <v>0</v>
      </c>
      <c r="CM605" s="218">
        <f t="shared" si="1089"/>
        <v>0</v>
      </c>
      <c r="CN605" s="218">
        <f t="shared" si="1090"/>
        <v>0</v>
      </c>
      <c r="CO605" s="218">
        <f t="shared" si="1091"/>
        <v>0</v>
      </c>
      <c r="CP605" s="218">
        <f t="shared" si="1092"/>
        <v>0</v>
      </c>
      <c r="CQ605" s="218">
        <f t="shared" si="1093"/>
        <v>0</v>
      </c>
      <c r="CR605" s="218">
        <f t="shared" si="1094"/>
        <v>0</v>
      </c>
      <c r="CS605" s="14">
        <f t="shared" si="1047"/>
        <v>0</v>
      </c>
      <c r="CT605" s="236">
        <f t="shared" si="1048"/>
        <v>0</v>
      </c>
      <c r="CU605" s="237">
        <f t="shared" si="1114"/>
        <v>0</v>
      </c>
      <c r="CV605" s="16">
        <f t="shared" si="1114"/>
        <v>0</v>
      </c>
      <c r="CW605" s="16">
        <f t="shared" si="1114"/>
        <v>0</v>
      </c>
      <c r="CX605" s="16">
        <f t="shared" si="1114"/>
        <v>0</v>
      </c>
      <c r="CY605" s="16">
        <f t="shared" si="1114"/>
        <v>0</v>
      </c>
      <c r="CZ605" s="16">
        <f t="shared" si="1114"/>
        <v>0</v>
      </c>
      <c r="DA605" s="16">
        <f t="shared" si="1114"/>
        <v>0</v>
      </c>
      <c r="DB605" s="16">
        <f t="shared" si="1114"/>
        <v>0</v>
      </c>
      <c r="DC605" s="16">
        <f t="shared" si="1114"/>
        <v>0</v>
      </c>
      <c r="DD605" s="238">
        <f t="shared" si="1114"/>
        <v>0</v>
      </c>
      <c r="DE605" s="232">
        <f t="shared" si="1115"/>
        <v>0</v>
      </c>
      <c r="DF605" s="132">
        <f t="shared" si="1115"/>
        <v>0</v>
      </c>
      <c r="DG605" s="132">
        <f t="shared" si="1115"/>
        <v>0</v>
      </c>
      <c r="DH605" s="132">
        <f t="shared" si="1115"/>
        <v>0</v>
      </c>
      <c r="DI605" s="132">
        <f t="shared" si="1115"/>
        <v>0</v>
      </c>
      <c r="DJ605" s="132">
        <f t="shared" si="1115"/>
        <v>0</v>
      </c>
      <c r="DK605" s="132">
        <f t="shared" si="1115"/>
        <v>0</v>
      </c>
      <c r="DL605" s="132">
        <f t="shared" si="1115"/>
        <v>0</v>
      </c>
      <c r="DM605" s="132">
        <f t="shared" si="1115"/>
        <v>0</v>
      </c>
      <c r="DN605" s="233">
        <f t="shared" si="1115"/>
        <v>0</v>
      </c>
      <c r="DO605" s="232">
        <f t="shared" si="1049"/>
        <v>0</v>
      </c>
      <c r="DP605" s="132">
        <f t="shared" si="1050"/>
        <v>0</v>
      </c>
      <c r="DQ605" s="132">
        <f t="shared" si="1051"/>
        <v>0</v>
      </c>
      <c r="DR605" s="132">
        <f t="shared" si="1052"/>
        <v>0</v>
      </c>
      <c r="DS605" s="132">
        <f t="shared" si="1053"/>
        <v>0</v>
      </c>
      <c r="DT605" s="132">
        <f t="shared" si="1054"/>
        <v>0</v>
      </c>
      <c r="DU605" s="132">
        <f t="shared" si="1055"/>
        <v>0</v>
      </c>
      <c r="DV605" s="132">
        <f t="shared" si="1056"/>
        <v>0</v>
      </c>
      <c r="DW605" s="132">
        <f t="shared" si="1057"/>
        <v>0</v>
      </c>
      <c r="DX605" s="233">
        <f t="shared" si="1058"/>
        <v>0</v>
      </c>
      <c r="DY605" s="231" t="b">
        <f t="shared" si="1095"/>
        <v>0</v>
      </c>
      <c r="DZ605" s="163"/>
      <c r="EA605" s="226" t="str">
        <f t="shared" si="1096"/>
        <v/>
      </c>
      <c r="EB605" s="178" t="str">
        <f t="shared" si="1097"/>
        <v/>
      </c>
      <c r="EC605" s="178" t="str">
        <f t="shared" si="1098"/>
        <v/>
      </c>
      <c r="ED605" s="178" t="str">
        <f t="shared" si="1099"/>
        <v/>
      </c>
      <c r="EE605" s="178" t="str">
        <f t="shared" si="1100"/>
        <v/>
      </c>
      <c r="EF605" s="178" t="str">
        <f t="shared" si="1101"/>
        <v/>
      </c>
      <c r="EG605" s="178" t="str">
        <f t="shared" si="1102"/>
        <v/>
      </c>
      <c r="EH605" s="178" t="str">
        <f t="shared" si="1103"/>
        <v/>
      </c>
      <c r="EI605" s="178" t="str">
        <f t="shared" si="1104"/>
        <v/>
      </c>
      <c r="EJ605" s="227" t="str">
        <f t="shared" si="1105"/>
        <v/>
      </c>
      <c r="EK605" s="230" t="str">
        <f t="shared" si="1059"/>
        <v/>
      </c>
      <c r="EL605" s="177" t="str">
        <f t="shared" si="1060"/>
        <v/>
      </c>
      <c r="EM605" s="177" t="str">
        <f t="shared" si="1061"/>
        <v/>
      </c>
      <c r="EN605" s="177" t="str">
        <f t="shared" si="1062"/>
        <v/>
      </c>
      <c r="EO605" s="177" t="str">
        <f t="shared" si="1063"/>
        <v/>
      </c>
      <c r="EP605" s="177" t="str">
        <f t="shared" si="1064"/>
        <v/>
      </c>
      <c r="EQ605" s="177" t="str">
        <f t="shared" si="1065"/>
        <v/>
      </c>
      <c r="ER605" s="177" t="str">
        <f t="shared" si="1066"/>
        <v/>
      </c>
      <c r="ES605" s="177" t="str">
        <f t="shared" si="1067"/>
        <v/>
      </c>
      <c r="ET605" s="177" t="str">
        <f t="shared" si="1068"/>
        <v/>
      </c>
      <c r="EU605" s="229" t="e">
        <f t="shared" si="1069"/>
        <v>#VALUE!</v>
      </c>
      <c r="EV605" s="27" t="e">
        <f t="shared" si="1070"/>
        <v>#VALUE!</v>
      </c>
      <c r="EW605" s="27" t="e">
        <f t="shared" si="1071"/>
        <v>#VALUE!</v>
      </c>
      <c r="EX605" s="28" t="e">
        <f t="shared" si="1072"/>
        <v>#VALUE!</v>
      </c>
      <c r="EY605" s="28" t="e">
        <f t="shared" si="1073"/>
        <v>#VALUE!</v>
      </c>
      <c r="EZ605" s="28" t="b">
        <f t="shared" si="1074"/>
        <v>0</v>
      </c>
      <c r="FA605" s="176" t="str">
        <f t="shared" si="1075"/>
        <v/>
      </c>
      <c r="FB605" s="27" t="e" cm="1">
        <f t="array" aca="1" ref="FB605" ca="1">TEXT(RIGHT(10-RIGHT(SUM(INDEX(1*(MID(MID(C605,1,1)*2,ROW(INDIRECT("1:"&amp;LEN(MID(C605,1,1)*2))),1)),,))+MID(C605,2,1)+
SUM(INDEX(1*(MID(MID(C605,3,1)*2,ROW(INDIRECT("1:"&amp;LEN(MID(C605,3,1)*2))),1)),,))+MID(C605,4,1)+
SUM(INDEX(1*(MID(MID(C605,5,1)*2,ROW(INDIRECT("1:"&amp;LEN(MID(C605,5,1)*2))),1)),,))+MID(C605,6,1)+
SUM(INDEX(1*(MID(MID(C605,8,1)*2,ROW(INDIRECT("1:"&amp;LEN(MID(C605,8,1)*2))),1)),,))+MID(C605,9,1)+
SUM(INDEX(1*(MID(MID(C605,10,1)*2,ROW(INDIRECT("1:"&amp;LEN(MID(C605,10,1)*2))),1)),,)),1),1),"0")</f>
        <v>#VALUE!</v>
      </c>
      <c r="FC605" s="27" t="str">
        <f t="shared" si="1076"/>
        <v/>
      </c>
      <c r="FD605" s="29" t="b">
        <f t="shared" si="1077"/>
        <v>0</v>
      </c>
      <c r="FE605" s="112" t="b">
        <f>IFERROR(MATCH(D605,'Avtal för korttidsarbete'!$G$13:$G$1012,0),TRUE)</f>
        <v>1</v>
      </c>
      <c r="FF605" s="112" t="b">
        <f t="shared" si="1106"/>
        <v>0</v>
      </c>
      <c r="FG605" s="113" t="str" cm="1">
        <f t="array" ref="FG605">IF(FE605=TRUE,"x",INDEX('Avtal för korttidsarbete'!$E$13:$E$1012,$FE605))</f>
        <v>x</v>
      </c>
      <c r="FH605" s="113" t="str" cm="1">
        <f t="array" ref="FH605">IF(FE605=TRUE,"x",INDEX('Avtal för korttidsarbete'!$F$13:$F$1012,$FE605))</f>
        <v>x</v>
      </c>
      <c r="FI605" s="112" t="b">
        <f t="shared" si="1107"/>
        <v>0</v>
      </c>
      <c r="FJ605" s="135">
        <f t="shared" si="1108"/>
        <v>44166</v>
      </c>
      <c r="FK605" s="135">
        <f t="shared" si="1109"/>
        <v>44377</v>
      </c>
      <c r="FL605" s="112" t="b">
        <f t="shared" si="1110"/>
        <v>0</v>
      </c>
      <c r="FM605" s="113">
        <f t="shared" si="1111"/>
        <v>44166</v>
      </c>
      <c r="FN605" s="135">
        <f t="shared" si="1112"/>
        <v>44377</v>
      </c>
      <c r="FO605" s="148" t="b">
        <f>IFERROR(INDEX('Avtal för korttidsarbete'!R:R,MATCH(D605,'Avtal för korttidsarbete'!$G:$G,0)),TRUE)</f>
        <v>1</v>
      </c>
      <c r="FP605" s="135" t="str">
        <f>IF(FO605,"-",INDEX('Avtal för korttidsarbete'!$D:$D,MATCH(D605,'Avtal för korttidsarbete'!$G:$G,0)))</f>
        <v>-</v>
      </c>
      <c r="FQ605" s="113" t="b">
        <f>IFERROR(G605&gt;INDEX(Uppsägningar!E:E,MATCH(C605,Uppsägningar!C:C,0)),FALSE)</f>
        <v>0</v>
      </c>
    </row>
    <row r="606" spans="1:173" x14ac:dyDescent="0.25">
      <c r="A606" s="19">
        <v>590</v>
      </c>
      <c r="B606" s="20"/>
      <c r="C606" s="183"/>
      <c r="D606" s="66"/>
      <c r="E606" s="212">
        <f>IFERROR(INDEX(Admin!$C$7:$C$10,MATCH(FP606,TblNivåValTExt,0)),0)</f>
        <v>0</v>
      </c>
      <c r="F606" s="1"/>
      <c r="G606" s="1"/>
      <c r="H606" s="78"/>
      <c r="I606" s="181"/>
      <c r="J606" s="181"/>
      <c r="K606" s="182"/>
      <c r="L606" s="182"/>
      <c r="M606" s="181"/>
      <c r="N606" s="181"/>
      <c r="O606" s="181"/>
      <c r="P606" s="182"/>
      <c r="Q606" s="182"/>
      <c r="R606" s="181"/>
      <c r="S606" s="181"/>
      <c r="T606" s="181"/>
      <c r="U606" s="182"/>
      <c r="V606" s="182"/>
      <c r="W606" s="181"/>
      <c r="X606" s="181"/>
      <c r="Y606" s="181"/>
      <c r="Z606" s="182"/>
      <c r="AA606" s="182"/>
      <c r="AB606" s="181"/>
      <c r="AC606" s="181"/>
      <c r="AD606" s="181"/>
      <c r="AE606" s="182"/>
      <c r="AF606" s="182"/>
      <c r="AG606" s="181"/>
      <c r="AH606" s="181"/>
      <c r="AI606" s="181"/>
      <c r="AJ606" s="182"/>
      <c r="AK606" s="182"/>
      <c r="AL606" s="181"/>
      <c r="AM606" s="181"/>
      <c r="AN606" s="181"/>
      <c r="AO606" s="182"/>
      <c r="AP606" s="182"/>
      <c r="AQ606" s="181"/>
      <c r="AR606" s="181"/>
      <c r="AS606" s="181"/>
      <c r="AT606" s="182"/>
      <c r="AU606" s="182"/>
      <c r="AV606" s="181"/>
      <c r="AW606" s="181"/>
      <c r="AX606" s="181"/>
      <c r="AY606" s="182"/>
      <c r="AZ606" s="182"/>
      <c r="BA606" s="181"/>
      <c r="BB606" s="181"/>
      <c r="BC606" s="181"/>
      <c r="BD606" s="182"/>
      <c r="BE606" s="182"/>
      <c r="BF606" s="181"/>
      <c r="BG606" s="180">
        <f t="shared" si="1078"/>
        <v>0</v>
      </c>
      <c r="BH606" s="116" t="str">
        <f t="shared" si="1079"/>
        <v/>
      </c>
      <c r="BI606" s="80" t="b">
        <f t="shared" si="1027"/>
        <v>0</v>
      </c>
      <c r="BJ606" s="80" t="str">
        <f t="shared" si="1028"/>
        <v/>
      </c>
      <c r="BK606" s="80" t="b">
        <f t="shared" si="1080"/>
        <v>0</v>
      </c>
      <c r="BL606" s="13" t="str">
        <f t="shared" si="1029"/>
        <v/>
      </c>
      <c r="BM606" s="13" t="b">
        <f t="shared" si="1081"/>
        <v>0</v>
      </c>
      <c r="BN606" s="35" t="str">
        <f t="shared" si="1030"/>
        <v/>
      </c>
      <c r="BO606" s="13" t="b">
        <f t="shared" si="1031"/>
        <v>0</v>
      </c>
      <c r="BP606" s="35" t="str">
        <f t="shared" si="1032"/>
        <v/>
      </c>
      <c r="BQ606" s="13" t="b">
        <f t="shared" si="1033"/>
        <v>0</v>
      </c>
      <c r="BR606" s="35" t="str">
        <f t="shared" si="1034"/>
        <v/>
      </c>
      <c r="BS606" s="35" t="b">
        <f t="shared" si="1035"/>
        <v>0</v>
      </c>
      <c r="BT606" s="35" t="str">
        <f t="shared" si="1036"/>
        <v/>
      </c>
      <c r="BU606" s="35" t="b">
        <f t="shared" si="1037"/>
        <v>0</v>
      </c>
      <c r="BV606" s="35" t="str">
        <f t="shared" si="1038"/>
        <v/>
      </c>
      <c r="BW606" s="13" t="b">
        <f t="shared" si="1113"/>
        <v>0</v>
      </c>
      <c r="BX606" s="35" t="str">
        <f t="shared" si="1039"/>
        <v/>
      </c>
      <c r="BY606" s="265" t="b">
        <f t="shared" si="1082"/>
        <v>0</v>
      </c>
      <c r="BZ606" s="35" t="str">
        <f t="shared" si="1040"/>
        <v/>
      </c>
      <c r="CA606" s="265" t="b">
        <f t="shared" si="1083"/>
        <v>0</v>
      </c>
      <c r="CB606" s="35" t="str">
        <f t="shared" si="1041"/>
        <v/>
      </c>
      <c r="CC606" s="272" t="b">
        <f t="shared" si="1084"/>
        <v>0</v>
      </c>
      <c r="CD606" s="35" t="str">
        <f t="shared" si="1042"/>
        <v/>
      </c>
      <c r="CE606" s="13" t="b">
        <f t="shared" si="1043"/>
        <v>0</v>
      </c>
      <c r="CF606" s="35" t="str">
        <f t="shared" si="1044"/>
        <v/>
      </c>
      <c r="CG606" s="179">
        <f t="shared" si="1045"/>
        <v>0</v>
      </c>
      <c r="CH606" s="179">
        <f t="shared" si="1046"/>
        <v>0</v>
      </c>
      <c r="CI606" s="218">
        <f t="shared" si="1085"/>
        <v>0</v>
      </c>
      <c r="CJ606" s="218">
        <f t="shared" si="1086"/>
        <v>0</v>
      </c>
      <c r="CK606" s="218">
        <f t="shared" si="1087"/>
        <v>0</v>
      </c>
      <c r="CL606" s="218">
        <f t="shared" si="1088"/>
        <v>0</v>
      </c>
      <c r="CM606" s="218">
        <f t="shared" si="1089"/>
        <v>0</v>
      </c>
      <c r="CN606" s="218">
        <f t="shared" si="1090"/>
        <v>0</v>
      </c>
      <c r="CO606" s="218">
        <f t="shared" si="1091"/>
        <v>0</v>
      </c>
      <c r="CP606" s="218">
        <f t="shared" si="1092"/>
        <v>0</v>
      </c>
      <c r="CQ606" s="218">
        <f t="shared" si="1093"/>
        <v>0</v>
      </c>
      <c r="CR606" s="218">
        <f t="shared" si="1094"/>
        <v>0</v>
      </c>
      <c r="CS606" s="14">
        <f t="shared" si="1047"/>
        <v>0</v>
      </c>
      <c r="CT606" s="236">
        <f t="shared" si="1048"/>
        <v>0</v>
      </c>
      <c r="CU606" s="237">
        <f t="shared" si="1114"/>
        <v>0</v>
      </c>
      <c r="CV606" s="16">
        <f t="shared" si="1114"/>
        <v>0</v>
      </c>
      <c r="CW606" s="16">
        <f t="shared" si="1114"/>
        <v>0</v>
      </c>
      <c r="CX606" s="16">
        <f t="shared" si="1114"/>
        <v>0</v>
      </c>
      <c r="CY606" s="16">
        <f t="shared" si="1114"/>
        <v>0</v>
      </c>
      <c r="CZ606" s="16">
        <f t="shared" si="1114"/>
        <v>0</v>
      </c>
      <c r="DA606" s="16">
        <f t="shared" si="1114"/>
        <v>0</v>
      </c>
      <c r="DB606" s="16">
        <f t="shared" si="1114"/>
        <v>0</v>
      </c>
      <c r="DC606" s="16">
        <f t="shared" si="1114"/>
        <v>0</v>
      </c>
      <c r="DD606" s="238">
        <f t="shared" si="1114"/>
        <v>0</v>
      </c>
      <c r="DE606" s="232">
        <f t="shared" si="1115"/>
        <v>0</v>
      </c>
      <c r="DF606" s="132">
        <f t="shared" si="1115"/>
        <v>0</v>
      </c>
      <c r="DG606" s="132">
        <f t="shared" si="1115"/>
        <v>0</v>
      </c>
      <c r="DH606" s="132">
        <f t="shared" si="1115"/>
        <v>0</v>
      </c>
      <c r="DI606" s="132">
        <f t="shared" si="1115"/>
        <v>0</v>
      </c>
      <c r="DJ606" s="132">
        <f t="shared" si="1115"/>
        <v>0</v>
      </c>
      <c r="DK606" s="132">
        <f t="shared" si="1115"/>
        <v>0</v>
      </c>
      <c r="DL606" s="132">
        <f t="shared" si="1115"/>
        <v>0</v>
      </c>
      <c r="DM606" s="132">
        <f t="shared" si="1115"/>
        <v>0</v>
      </c>
      <c r="DN606" s="233">
        <f t="shared" si="1115"/>
        <v>0</v>
      </c>
      <c r="DO606" s="232">
        <f t="shared" si="1049"/>
        <v>0</v>
      </c>
      <c r="DP606" s="132">
        <f t="shared" si="1050"/>
        <v>0</v>
      </c>
      <c r="DQ606" s="132">
        <f t="shared" si="1051"/>
        <v>0</v>
      </c>
      <c r="DR606" s="132">
        <f t="shared" si="1052"/>
        <v>0</v>
      </c>
      <c r="DS606" s="132">
        <f t="shared" si="1053"/>
        <v>0</v>
      </c>
      <c r="DT606" s="132">
        <f t="shared" si="1054"/>
        <v>0</v>
      </c>
      <c r="DU606" s="132">
        <f t="shared" si="1055"/>
        <v>0</v>
      </c>
      <c r="DV606" s="132">
        <f t="shared" si="1056"/>
        <v>0</v>
      </c>
      <c r="DW606" s="132">
        <f t="shared" si="1057"/>
        <v>0</v>
      </c>
      <c r="DX606" s="233">
        <f t="shared" si="1058"/>
        <v>0</v>
      </c>
      <c r="DY606" s="231" t="b">
        <f t="shared" si="1095"/>
        <v>0</v>
      </c>
      <c r="DZ606" s="163"/>
      <c r="EA606" s="226" t="str">
        <f t="shared" si="1096"/>
        <v/>
      </c>
      <c r="EB606" s="178" t="str">
        <f t="shared" si="1097"/>
        <v/>
      </c>
      <c r="EC606" s="178" t="str">
        <f t="shared" si="1098"/>
        <v/>
      </c>
      <c r="ED606" s="178" t="str">
        <f t="shared" si="1099"/>
        <v/>
      </c>
      <c r="EE606" s="178" t="str">
        <f t="shared" si="1100"/>
        <v/>
      </c>
      <c r="EF606" s="178" t="str">
        <f t="shared" si="1101"/>
        <v/>
      </c>
      <c r="EG606" s="178" t="str">
        <f t="shared" si="1102"/>
        <v/>
      </c>
      <c r="EH606" s="178" t="str">
        <f t="shared" si="1103"/>
        <v/>
      </c>
      <c r="EI606" s="178" t="str">
        <f t="shared" si="1104"/>
        <v/>
      </c>
      <c r="EJ606" s="227" t="str">
        <f t="shared" si="1105"/>
        <v/>
      </c>
      <c r="EK606" s="230" t="str">
        <f t="shared" si="1059"/>
        <v/>
      </c>
      <c r="EL606" s="177" t="str">
        <f t="shared" si="1060"/>
        <v/>
      </c>
      <c r="EM606" s="177" t="str">
        <f t="shared" si="1061"/>
        <v/>
      </c>
      <c r="EN606" s="177" t="str">
        <f t="shared" si="1062"/>
        <v/>
      </c>
      <c r="EO606" s="177" t="str">
        <f t="shared" si="1063"/>
        <v/>
      </c>
      <c r="EP606" s="177" t="str">
        <f t="shared" si="1064"/>
        <v/>
      </c>
      <c r="EQ606" s="177" t="str">
        <f t="shared" si="1065"/>
        <v/>
      </c>
      <c r="ER606" s="177" t="str">
        <f t="shared" si="1066"/>
        <v/>
      </c>
      <c r="ES606" s="177" t="str">
        <f t="shared" si="1067"/>
        <v/>
      </c>
      <c r="ET606" s="177" t="str">
        <f t="shared" si="1068"/>
        <v/>
      </c>
      <c r="EU606" s="229" t="e">
        <f t="shared" si="1069"/>
        <v>#VALUE!</v>
      </c>
      <c r="EV606" s="27" t="e">
        <f t="shared" si="1070"/>
        <v>#VALUE!</v>
      </c>
      <c r="EW606" s="27" t="e">
        <f t="shared" si="1071"/>
        <v>#VALUE!</v>
      </c>
      <c r="EX606" s="28" t="e">
        <f t="shared" si="1072"/>
        <v>#VALUE!</v>
      </c>
      <c r="EY606" s="28" t="e">
        <f t="shared" si="1073"/>
        <v>#VALUE!</v>
      </c>
      <c r="EZ606" s="28" t="b">
        <f t="shared" si="1074"/>
        <v>0</v>
      </c>
      <c r="FA606" s="176" t="str">
        <f t="shared" si="1075"/>
        <v/>
      </c>
      <c r="FB606" s="27" t="e" cm="1">
        <f t="array" aca="1" ref="FB606" ca="1">TEXT(RIGHT(10-RIGHT(SUM(INDEX(1*(MID(MID(C606,1,1)*2,ROW(INDIRECT("1:"&amp;LEN(MID(C606,1,1)*2))),1)),,))+MID(C606,2,1)+
SUM(INDEX(1*(MID(MID(C606,3,1)*2,ROW(INDIRECT("1:"&amp;LEN(MID(C606,3,1)*2))),1)),,))+MID(C606,4,1)+
SUM(INDEX(1*(MID(MID(C606,5,1)*2,ROW(INDIRECT("1:"&amp;LEN(MID(C606,5,1)*2))),1)),,))+MID(C606,6,1)+
SUM(INDEX(1*(MID(MID(C606,8,1)*2,ROW(INDIRECT("1:"&amp;LEN(MID(C606,8,1)*2))),1)),,))+MID(C606,9,1)+
SUM(INDEX(1*(MID(MID(C606,10,1)*2,ROW(INDIRECT("1:"&amp;LEN(MID(C606,10,1)*2))),1)),,)),1),1),"0")</f>
        <v>#VALUE!</v>
      </c>
      <c r="FC606" s="27" t="str">
        <f t="shared" si="1076"/>
        <v/>
      </c>
      <c r="FD606" s="29" t="b">
        <f t="shared" si="1077"/>
        <v>0</v>
      </c>
      <c r="FE606" s="112" t="b">
        <f>IFERROR(MATCH(D606,'Avtal för korttidsarbete'!$G$13:$G$1012,0),TRUE)</f>
        <v>1</v>
      </c>
      <c r="FF606" s="112" t="b">
        <f t="shared" si="1106"/>
        <v>0</v>
      </c>
      <c r="FG606" s="113" t="str" cm="1">
        <f t="array" ref="FG606">IF(FE606=TRUE,"x",INDEX('Avtal för korttidsarbete'!$E$13:$E$1012,$FE606))</f>
        <v>x</v>
      </c>
      <c r="FH606" s="113" t="str" cm="1">
        <f t="array" ref="FH606">IF(FE606=TRUE,"x",INDEX('Avtal för korttidsarbete'!$F$13:$F$1012,$FE606))</f>
        <v>x</v>
      </c>
      <c r="FI606" s="112" t="b">
        <f t="shared" si="1107"/>
        <v>0</v>
      </c>
      <c r="FJ606" s="135">
        <f t="shared" si="1108"/>
        <v>44166</v>
      </c>
      <c r="FK606" s="135">
        <f t="shared" si="1109"/>
        <v>44377</v>
      </c>
      <c r="FL606" s="112" t="b">
        <f t="shared" si="1110"/>
        <v>0</v>
      </c>
      <c r="FM606" s="113">
        <f t="shared" si="1111"/>
        <v>44166</v>
      </c>
      <c r="FN606" s="135">
        <f t="shared" si="1112"/>
        <v>44377</v>
      </c>
      <c r="FO606" s="148" t="b">
        <f>IFERROR(INDEX('Avtal för korttidsarbete'!R:R,MATCH(D606,'Avtal för korttidsarbete'!$G:$G,0)),TRUE)</f>
        <v>1</v>
      </c>
      <c r="FP606" s="135" t="str">
        <f>IF(FO606,"-",INDEX('Avtal för korttidsarbete'!$D:$D,MATCH(D606,'Avtal för korttidsarbete'!$G:$G,0)))</f>
        <v>-</v>
      </c>
      <c r="FQ606" s="113" t="b">
        <f>IFERROR(G606&gt;INDEX(Uppsägningar!E:E,MATCH(C606,Uppsägningar!C:C,0)),FALSE)</f>
        <v>0</v>
      </c>
    </row>
    <row r="607" spans="1:173" x14ac:dyDescent="0.25">
      <c r="A607" s="19">
        <v>591</v>
      </c>
      <c r="B607" s="20"/>
      <c r="C607" s="183"/>
      <c r="D607" s="66"/>
      <c r="E607" s="212">
        <f>IFERROR(INDEX(Admin!$C$7:$C$10,MATCH(FP607,TblNivåValTExt,0)),0)</f>
        <v>0</v>
      </c>
      <c r="F607" s="1"/>
      <c r="G607" s="1"/>
      <c r="H607" s="78"/>
      <c r="I607" s="181"/>
      <c r="J607" s="181"/>
      <c r="K607" s="182"/>
      <c r="L607" s="182"/>
      <c r="M607" s="181"/>
      <c r="N607" s="181"/>
      <c r="O607" s="181"/>
      <c r="P607" s="182"/>
      <c r="Q607" s="182"/>
      <c r="R607" s="181"/>
      <c r="S607" s="181"/>
      <c r="T607" s="181"/>
      <c r="U607" s="182"/>
      <c r="V607" s="182"/>
      <c r="W607" s="181"/>
      <c r="X607" s="181"/>
      <c r="Y607" s="181"/>
      <c r="Z607" s="182"/>
      <c r="AA607" s="182"/>
      <c r="AB607" s="181"/>
      <c r="AC607" s="181"/>
      <c r="AD607" s="181"/>
      <c r="AE607" s="182"/>
      <c r="AF607" s="182"/>
      <c r="AG607" s="181"/>
      <c r="AH607" s="181"/>
      <c r="AI607" s="181"/>
      <c r="AJ607" s="182"/>
      <c r="AK607" s="182"/>
      <c r="AL607" s="181"/>
      <c r="AM607" s="181"/>
      <c r="AN607" s="181"/>
      <c r="AO607" s="182"/>
      <c r="AP607" s="182"/>
      <c r="AQ607" s="181"/>
      <c r="AR607" s="181"/>
      <c r="AS607" s="181"/>
      <c r="AT607" s="182"/>
      <c r="AU607" s="182"/>
      <c r="AV607" s="181"/>
      <c r="AW607" s="181"/>
      <c r="AX607" s="181"/>
      <c r="AY607" s="182"/>
      <c r="AZ607" s="182"/>
      <c r="BA607" s="181"/>
      <c r="BB607" s="181"/>
      <c r="BC607" s="181"/>
      <c r="BD607" s="182"/>
      <c r="BE607" s="182"/>
      <c r="BF607" s="181"/>
      <c r="BG607" s="180">
        <f t="shared" si="1078"/>
        <v>0</v>
      </c>
      <c r="BH607" s="116" t="str">
        <f t="shared" si="1079"/>
        <v/>
      </c>
      <c r="BI607" s="80" t="b">
        <f t="shared" si="1027"/>
        <v>0</v>
      </c>
      <c r="BJ607" s="80" t="str">
        <f t="shared" si="1028"/>
        <v/>
      </c>
      <c r="BK607" s="80" t="b">
        <f t="shared" si="1080"/>
        <v>0</v>
      </c>
      <c r="BL607" s="13" t="str">
        <f t="shared" si="1029"/>
        <v/>
      </c>
      <c r="BM607" s="13" t="b">
        <f t="shared" si="1081"/>
        <v>0</v>
      </c>
      <c r="BN607" s="35" t="str">
        <f t="shared" si="1030"/>
        <v/>
      </c>
      <c r="BO607" s="13" t="b">
        <f t="shared" si="1031"/>
        <v>0</v>
      </c>
      <c r="BP607" s="35" t="str">
        <f t="shared" si="1032"/>
        <v/>
      </c>
      <c r="BQ607" s="13" t="b">
        <f t="shared" si="1033"/>
        <v>0</v>
      </c>
      <c r="BR607" s="35" t="str">
        <f t="shared" si="1034"/>
        <v/>
      </c>
      <c r="BS607" s="35" t="b">
        <f t="shared" si="1035"/>
        <v>0</v>
      </c>
      <c r="BT607" s="35" t="str">
        <f t="shared" si="1036"/>
        <v/>
      </c>
      <c r="BU607" s="35" t="b">
        <f t="shared" si="1037"/>
        <v>0</v>
      </c>
      <c r="BV607" s="35" t="str">
        <f t="shared" si="1038"/>
        <v/>
      </c>
      <c r="BW607" s="13" t="b">
        <f t="shared" si="1113"/>
        <v>0</v>
      </c>
      <c r="BX607" s="35" t="str">
        <f t="shared" si="1039"/>
        <v/>
      </c>
      <c r="BY607" s="265" t="b">
        <f t="shared" si="1082"/>
        <v>0</v>
      </c>
      <c r="BZ607" s="35" t="str">
        <f t="shared" si="1040"/>
        <v/>
      </c>
      <c r="CA607" s="265" t="b">
        <f t="shared" si="1083"/>
        <v>0</v>
      </c>
      <c r="CB607" s="35" t="str">
        <f t="shared" si="1041"/>
        <v/>
      </c>
      <c r="CC607" s="272" t="b">
        <f t="shared" si="1084"/>
        <v>0</v>
      </c>
      <c r="CD607" s="35" t="str">
        <f t="shared" si="1042"/>
        <v/>
      </c>
      <c r="CE607" s="13" t="b">
        <f t="shared" si="1043"/>
        <v>0</v>
      </c>
      <c r="CF607" s="35" t="str">
        <f t="shared" si="1044"/>
        <v/>
      </c>
      <c r="CG607" s="179">
        <f t="shared" si="1045"/>
        <v>0</v>
      </c>
      <c r="CH607" s="179">
        <f t="shared" si="1046"/>
        <v>0</v>
      </c>
      <c r="CI607" s="218">
        <f t="shared" si="1085"/>
        <v>0</v>
      </c>
      <c r="CJ607" s="218">
        <f t="shared" si="1086"/>
        <v>0</v>
      </c>
      <c r="CK607" s="218">
        <f t="shared" si="1087"/>
        <v>0</v>
      </c>
      <c r="CL607" s="218">
        <f t="shared" si="1088"/>
        <v>0</v>
      </c>
      <c r="CM607" s="218">
        <f t="shared" si="1089"/>
        <v>0</v>
      </c>
      <c r="CN607" s="218">
        <f t="shared" si="1090"/>
        <v>0</v>
      </c>
      <c r="CO607" s="218">
        <f t="shared" si="1091"/>
        <v>0</v>
      </c>
      <c r="CP607" s="218">
        <f t="shared" si="1092"/>
        <v>0</v>
      </c>
      <c r="CQ607" s="218">
        <f t="shared" si="1093"/>
        <v>0</v>
      </c>
      <c r="CR607" s="218">
        <f t="shared" si="1094"/>
        <v>0</v>
      </c>
      <c r="CS607" s="14">
        <f t="shared" si="1047"/>
        <v>0</v>
      </c>
      <c r="CT607" s="236">
        <f t="shared" si="1048"/>
        <v>0</v>
      </c>
      <c r="CU607" s="237">
        <f t="shared" ref="CU607:DD616" si="1116">IF(AND($CS607,$CT607,CU$12),MAX(0,MIN(CU$10,$CT607)-MAX(CU$9,$CS607)+1),0)</f>
        <v>0</v>
      </c>
      <c r="CV607" s="16">
        <f t="shared" si="1116"/>
        <v>0</v>
      </c>
      <c r="CW607" s="16">
        <f t="shared" si="1116"/>
        <v>0</v>
      </c>
      <c r="CX607" s="16">
        <f t="shared" si="1116"/>
        <v>0</v>
      </c>
      <c r="CY607" s="16">
        <f t="shared" si="1116"/>
        <v>0</v>
      </c>
      <c r="CZ607" s="16">
        <f t="shared" si="1116"/>
        <v>0</v>
      </c>
      <c r="DA607" s="16">
        <f t="shared" si="1116"/>
        <v>0</v>
      </c>
      <c r="DB607" s="16">
        <f t="shared" si="1116"/>
        <v>0</v>
      </c>
      <c r="DC607" s="16">
        <f t="shared" si="1116"/>
        <v>0</v>
      </c>
      <c r="DD607" s="238">
        <f t="shared" si="1116"/>
        <v>0</v>
      </c>
      <c r="DE607" s="232">
        <f t="shared" ref="DE607:DN616" si="1117">IF($H607&lt;=0,0,MAX(0,MIN($H607,$DE$11)))</f>
        <v>0</v>
      </c>
      <c r="DF607" s="132">
        <f t="shared" si="1117"/>
        <v>0</v>
      </c>
      <c r="DG607" s="132">
        <f t="shared" si="1117"/>
        <v>0</v>
      </c>
      <c r="DH607" s="132">
        <f t="shared" si="1117"/>
        <v>0</v>
      </c>
      <c r="DI607" s="132">
        <f t="shared" si="1117"/>
        <v>0</v>
      </c>
      <c r="DJ607" s="132">
        <f t="shared" si="1117"/>
        <v>0</v>
      </c>
      <c r="DK607" s="132">
        <f t="shared" si="1117"/>
        <v>0</v>
      </c>
      <c r="DL607" s="132">
        <f t="shared" si="1117"/>
        <v>0</v>
      </c>
      <c r="DM607" s="132">
        <f t="shared" si="1117"/>
        <v>0</v>
      </c>
      <c r="DN607" s="233">
        <f t="shared" si="1117"/>
        <v>0</v>
      </c>
      <c r="DO607" s="232">
        <f t="shared" si="1049"/>
        <v>0</v>
      </c>
      <c r="DP607" s="132">
        <f t="shared" si="1050"/>
        <v>0</v>
      </c>
      <c r="DQ607" s="132">
        <f t="shared" si="1051"/>
        <v>0</v>
      </c>
      <c r="DR607" s="132">
        <f t="shared" si="1052"/>
        <v>0</v>
      </c>
      <c r="DS607" s="132">
        <f t="shared" si="1053"/>
        <v>0</v>
      </c>
      <c r="DT607" s="132">
        <f t="shared" si="1054"/>
        <v>0</v>
      </c>
      <c r="DU607" s="132">
        <f t="shared" si="1055"/>
        <v>0</v>
      </c>
      <c r="DV607" s="132">
        <f t="shared" si="1056"/>
        <v>0</v>
      </c>
      <c r="DW607" s="132">
        <f t="shared" si="1057"/>
        <v>0</v>
      </c>
      <c r="DX607" s="233">
        <f t="shared" si="1058"/>
        <v>0</v>
      </c>
      <c r="DY607" s="231" t="b">
        <f t="shared" si="1095"/>
        <v>0</v>
      </c>
      <c r="DZ607" s="163"/>
      <c r="EA607" s="226" t="str">
        <f t="shared" si="1096"/>
        <v/>
      </c>
      <c r="EB607" s="178" t="str">
        <f t="shared" si="1097"/>
        <v/>
      </c>
      <c r="EC607" s="178" t="str">
        <f t="shared" si="1098"/>
        <v/>
      </c>
      <c r="ED607" s="178" t="str">
        <f t="shared" si="1099"/>
        <v/>
      </c>
      <c r="EE607" s="178" t="str">
        <f t="shared" si="1100"/>
        <v/>
      </c>
      <c r="EF607" s="178" t="str">
        <f t="shared" si="1101"/>
        <v/>
      </c>
      <c r="EG607" s="178" t="str">
        <f t="shared" si="1102"/>
        <v/>
      </c>
      <c r="EH607" s="178" t="str">
        <f t="shared" si="1103"/>
        <v/>
      </c>
      <c r="EI607" s="178" t="str">
        <f t="shared" si="1104"/>
        <v/>
      </c>
      <c r="EJ607" s="227" t="str">
        <f t="shared" si="1105"/>
        <v/>
      </c>
      <c r="EK607" s="230" t="str">
        <f t="shared" si="1059"/>
        <v/>
      </c>
      <c r="EL607" s="177" t="str">
        <f t="shared" si="1060"/>
        <v/>
      </c>
      <c r="EM607" s="177" t="str">
        <f t="shared" si="1061"/>
        <v/>
      </c>
      <c r="EN607" s="177" t="str">
        <f t="shared" si="1062"/>
        <v/>
      </c>
      <c r="EO607" s="177" t="str">
        <f t="shared" si="1063"/>
        <v/>
      </c>
      <c r="EP607" s="177" t="str">
        <f t="shared" si="1064"/>
        <v/>
      </c>
      <c r="EQ607" s="177" t="str">
        <f t="shared" si="1065"/>
        <v/>
      </c>
      <c r="ER607" s="177" t="str">
        <f t="shared" si="1066"/>
        <v/>
      </c>
      <c r="ES607" s="177" t="str">
        <f t="shared" si="1067"/>
        <v/>
      </c>
      <c r="ET607" s="177" t="str">
        <f t="shared" si="1068"/>
        <v/>
      </c>
      <c r="EU607" s="229" t="e">
        <f t="shared" si="1069"/>
        <v>#VALUE!</v>
      </c>
      <c r="EV607" s="27" t="e">
        <f t="shared" si="1070"/>
        <v>#VALUE!</v>
      </c>
      <c r="EW607" s="27" t="e">
        <f t="shared" si="1071"/>
        <v>#VALUE!</v>
      </c>
      <c r="EX607" s="28" t="e">
        <f t="shared" si="1072"/>
        <v>#VALUE!</v>
      </c>
      <c r="EY607" s="28" t="e">
        <f t="shared" si="1073"/>
        <v>#VALUE!</v>
      </c>
      <c r="EZ607" s="28" t="b">
        <f t="shared" si="1074"/>
        <v>0</v>
      </c>
      <c r="FA607" s="176" t="str">
        <f t="shared" si="1075"/>
        <v/>
      </c>
      <c r="FB607" s="27" t="e" cm="1">
        <f t="array" aca="1" ref="FB607" ca="1">TEXT(RIGHT(10-RIGHT(SUM(INDEX(1*(MID(MID(C607,1,1)*2,ROW(INDIRECT("1:"&amp;LEN(MID(C607,1,1)*2))),1)),,))+MID(C607,2,1)+
SUM(INDEX(1*(MID(MID(C607,3,1)*2,ROW(INDIRECT("1:"&amp;LEN(MID(C607,3,1)*2))),1)),,))+MID(C607,4,1)+
SUM(INDEX(1*(MID(MID(C607,5,1)*2,ROW(INDIRECT("1:"&amp;LEN(MID(C607,5,1)*2))),1)),,))+MID(C607,6,1)+
SUM(INDEX(1*(MID(MID(C607,8,1)*2,ROW(INDIRECT("1:"&amp;LEN(MID(C607,8,1)*2))),1)),,))+MID(C607,9,1)+
SUM(INDEX(1*(MID(MID(C607,10,1)*2,ROW(INDIRECT("1:"&amp;LEN(MID(C607,10,1)*2))),1)),,)),1),1),"0")</f>
        <v>#VALUE!</v>
      </c>
      <c r="FC607" s="27" t="str">
        <f t="shared" si="1076"/>
        <v/>
      </c>
      <c r="FD607" s="29" t="b">
        <f t="shared" si="1077"/>
        <v>0</v>
      </c>
      <c r="FE607" s="112" t="b">
        <f>IFERROR(MATCH(D607,'Avtal för korttidsarbete'!$G$13:$G$1012,0),TRUE)</f>
        <v>1</v>
      </c>
      <c r="FF607" s="112" t="b">
        <f t="shared" si="1106"/>
        <v>0</v>
      </c>
      <c r="FG607" s="113" t="str" cm="1">
        <f t="array" ref="FG607">IF(FE607=TRUE,"x",INDEX('Avtal för korttidsarbete'!$E$13:$E$1012,$FE607))</f>
        <v>x</v>
      </c>
      <c r="FH607" s="113" t="str" cm="1">
        <f t="array" ref="FH607">IF(FE607=TRUE,"x",INDEX('Avtal för korttidsarbete'!$F$13:$F$1012,$FE607))</f>
        <v>x</v>
      </c>
      <c r="FI607" s="112" t="b">
        <f t="shared" si="1107"/>
        <v>0</v>
      </c>
      <c r="FJ607" s="135">
        <f t="shared" si="1108"/>
        <v>44166</v>
      </c>
      <c r="FK607" s="135">
        <f t="shared" si="1109"/>
        <v>44377</v>
      </c>
      <c r="FL607" s="112" t="b">
        <f t="shared" si="1110"/>
        <v>0</v>
      </c>
      <c r="FM607" s="113">
        <f t="shared" si="1111"/>
        <v>44166</v>
      </c>
      <c r="FN607" s="135">
        <f t="shared" si="1112"/>
        <v>44377</v>
      </c>
      <c r="FO607" s="148" t="b">
        <f>IFERROR(INDEX('Avtal för korttidsarbete'!R:R,MATCH(D607,'Avtal för korttidsarbete'!$G:$G,0)),TRUE)</f>
        <v>1</v>
      </c>
      <c r="FP607" s="135" t="str">
        <f>IF(FO607,"-",INDEX('Avtal för korttidsarbete'!$D:$D,MATCH(D607,'Avtal för korttidsarbete'!$G:$G,0)))</f>
        <v>-</v>
      </c>
      <c r="FQ607" s="113" t="b">
        <f>IFERROR(G607&gt;INDEX(Uppsägningar!E:E,MATCH(C607,Uppsägningar!C:C,0)),FALSE)</f>
        <v>0</v>
      </c>
    </row>
    <row r="608" spans="1:173" x14ac:dyDescent="0.25">
      <c r="A608" s="19">
        <v>592</v>
      </c>
      <c r="B608" s="20"/>
      <c r="C608" s="183"/>
      <c r="D608" s="66"/>
      <c r="E608" s="212">
        <f>IFERROR(INDEX(Admin!$C$7:$C$10,MATCH(FP608,TblNivåValTExt,0)),0)</f>
        <v>0</v>
      </c>
      <c r="F608" s="1"/>
      <c r="G608" s="1"/>
      <c r="H608" s="78"/>
      <c r="I608" s="181"/>
      <c r="J608" s="181"/>
      <c r="K608" s="182"/>
      <c r="L608" s="182"/>
      <c r="M608" s="181"/>
      <c r="N608" s="181"/>
      <c r="O608" s="181"/>
      <c r="P608" s="182"/>
      <c r="Q608" s="182"/>
      <c r="R608" s="181"/>
      <c r="S608" s="181"/>
      <c r="T608" s="181"/>
      <c r="U608" s="182"/>
      <c r="V608" s="182"/>
      <c r="W608" s="181"/>
      <c r="X608" s="181"/>
      <c r="Y608" s="181"/>
      <c r="Z608" s="182"/>
      <c r="AA608" s="182"/>
      <c r="AB608" s="181"/>
      <c r="AC608" s="181"/>
      <c r="AD608" s="181"/>
      <c r="AE608" s="182"/>
      <c r="AF608" s="182"/>
      <c r="AG608" s="181"/>
      <c r="AH608" s="181"/>
      <c r="AI608" s="181"/>
      <c r="AJ608" s="182"/>
      <c r="AK608" s="182"/>
      <c r="AL608" s="181"/>
      <c r="AM608" s="181"/>
      <c r="AN608" s="181"/>
      <c r="AO608" s="182"/>
      <c r="AP608" s="182"/>
      <c r="AQ608" s="181"/>
      <c r="AR608" s="181"/>
      <c r="AS608" s="181"/>
      <c r="AT608" s="182"/>
      <c r="AU608" s="182"/>
      <c r="AV608" s="181"/>
      <c r="AW608" s="181"/>
      <c r="AX608" s="181"/>
      <c r="AY608" s="182"/>
      <c r="AZ608" s="182"/>
      <c r="BA608" s="181"/>
      <c r="BB608" s="181"/>
      <c r="BC608" s="181"/>
      <c r="BD608" s="182"/>
      <c r="BE608" s="182"/>
      <c r="BF608" s="181"/>
      <c r="BG608" s="180">
        <f t="shared" si="1078"/>
        <v>0</v>
      </c>
      <c r="BH608" s="116" t="str">
        <f t="shared" si="1079"/>
        <v/>
      </c>
      <c r="BI608" s="80" t="b">
        <f t="shared" si="1027"/>
        <v>0</v>
      </c>
      <c r="BJ608" s="80" t="str">
        <f t="shared" si="1028"/>
        <v/>
      </c>
      <c r="BK608" s="80" t="b">
        <f t="shared" si="1080"/>
        <v>0</v>
      </c>
      <c r="BL608" s="13" t="str">
        <f t="shared" si="1029"/>
        <v/>
      </c>
      <c r="BM608" s="13" t="b">
        <f t="shared" si="1081"/>
        <v>0</v>
      </c>
      <c r="BN608" s="35" t="str">
        <f t="shared" si="1030"/>
        <v/>
      </c>
      <c r="BO608" s="13" t="b">
        <f t="shared" si="1031"/>
        <v>0</v>
      </c>
      <c r="BP608" s="35" t="str">
        <f t="shared" si="1032"/>
        <v/>
      </c>
      <c r="BQ608" s="13" t="b">
        <f t="shared" si="1033"/>
        <v>0</v>
      </c>
      <c r="BR608" s="35" t="str">
        <f t="shared" si="1034"/>
        <v/>
      </c>
      <c r="BS608" s="35" t="b">
        <f t="shared" si="1035"/>
        <v>0</v>
      </c>
      <c r="BT608" s="35" t="str">
        <f t="shared" si="1036"/>
        <v/>
      </c>
      <c r="BU608" s="35" t="b">
        <f t="shared" si="1037"/>
        <v>0</v>
      </c>
      <c r="BV608" s="35" t="str">
        <f t="shared" si="1038"/>
        <v/>
      </c>
      <c r="BW608" s="13" t="b">
        <f t="shared" si="1113"/>
        <v>0</v>
      </c>
      <c r="BX608" s="35" t="str">
        <f t="shared" si="1039"/>
        <v/>
      </c>
      <c r="BY608" s="265" t="b">
        <f t="shared" si="1082"/>
        <v>0</v>
      </c>
      <c r="BZ608" s="35" t="str">
        <f t="shared" si="1040"/>
        <v/>
      </c>
      <c r="CA608" s="265" t="b">
        <f t="shared" si="1083"/>
        <v>0</v>
      </c>
      <c r="CB608" s="35" t="str">
        <f t="shared" si="1041"/>
        <v/>
      </c>
      <c r="CC608" s="272" t="b">
        <f t="shared" si="1084"/>
        <v>0</v>
      </c>
      <c r="CD608" s="35" t="str">
        <f t="shared" si="1042"/>
        <v/>
      </c>
      <c r="CE608" s="13" t="b">
        <f t="shared" si="1043"/>
        <v>0</v>
      </c>
      <c r="CF608" s="35" t="str">
        <f t="shared" si="1044"/>
        <v/>
      </c>
      <c r="CG608" s="179">
        <f t="shared" si="1045"/>
        <v>0</v>
      </c>
      <c r="CH608" s="179">
        <f t="shared" si="1046"/>
        <v>0</v>
      </c>
      <c r="CI608" s="218">
        <f t="shared" si="1085"/>
        <v>0</v>
      </c>
      <c r="CJ608" s="218">
        <f t="shared" si="1086"/>
        <v>0</v>
      </c>
      <c r="CK608" s="218">
        <f t="shared" si="1087"/>
        <v>0</v>
      </c>
      <c r="CL608" s="218">
        <f t="shared" si="1088"/>
        <v>0</v>
      </c>
      <c r="CM608" s="218">
        <f t="shared" si="1089"/>
        <v>0</v>
      </c>
      <c r="CN608" s="218">
        <f t="shared" si="1090"/>
        <v>0</v>
      </c>
      <c r="CO608" s="218">
        <f t="shared" si="1091"/>
        <v>0</v>
      </c>
      <c r="CP608" s="218">
        <f t="shared" si="1092"/>
        <v>0</v>
      </c>
      <c r="CQ608" s="218">
        <f t="shared" si="1093"/>
        <v>0</v>
      </c>
      <c r="CR608" s="218">
        <f t="shared" si="1094"/>
        <v>0</v>
      </c>
      <c r="CS608" s="14">
        <f t="shared" si="1047"/>
        <v>0</v>
      </c>
      <c r="CT608" s="236">
        <f t="shared" si="1048"/>
        <v>0</v>
      </c>
      <c r="CU608" s="237">
        <f t="shared" si="1116"/>
        <v>0</v>
      </c>
      <c r="CV608" s="16">
        <f t="shared" si="1116"/>
        <v>0</v>
      </c>
      <c r="CW608" s="16">
        <f t="shared" si="1116"/>
        <v>0</v>
      </c>
      <c r="CX608" s="16">
        <f t="shared" si="1116"/>
        <v>0</v>
      </c>
      <c r="CY608" s="16">
        <f t="shared" si="1116"/>
        <v>0</v>
      </c>
      <c r="CZ608" s="16">
        <f t="shared" si="1116"/>
        <v>0</v>
      </c>
      <c r="DA608" s="16">
        <f t="shared" si="1116"/>
        <v>0</v>
      </c>
      <c r="DB608" s="16">
        <f t="shared" si="1116"/>
        <v>0</v>
      </c>
      <c r="DC608" s="16">
        <f t="shared" si="1116"/>
        <v>0</v>
      </c>
      <c r="DD608" s="238">
        <f t="shared" si="1116"/>
        <v>0</v>
      </c>
      <c r="DE608" s="232">
        <f t="shared" si="1117"/>
        <v>0</v>
      </c>
      <c r="DF608" s="132">
        <f t="shared" si="1117"/>
        <v>0</v>
      </c>
      <c r="DG608" s="132">
        <f t="shared" si="1117"/>
        <v>0</v>
      </c>
      <c r="DH608" s="132">
        <f t="shared" si="1117"/>
        <v>0</v>
      </c>
      <c r="DI608" s="132">
        <f t="shared" si="1117"/>
        <v>0</v>
      </c>
      <c r="DJ608" s="132">
        <f t="shared" si="1117"/>
        <v>0</v>
      </c>
      <c r="DK608" s="132">
        <f t="shared" si="1117"/>
        <v>0</v>
      </c>
      <c r="DL608" s="132">
        <f t="shared" si="1117"/>
        <v>0</v>
      </c>
      <c r="DM608" s="132">
        <f t="shared" si="1117"/>
        <v>0</v>
      </c>
      <c r="DN608" s="233">
        <f t="shared" si="1117"/>
        <v>0</v>
      </c>
      <c r="DO608" s="232">
        <f t="shared" si="1049"/>
        <v>0</v>
      </c>
      <c r="DP608" s="132">
        <f t="shared" si="1050"/>
        <v>0</v>
      </c>
      <c r="DQ608" s="132">
        <f t="shared" si="1051"/>
        <v>0</v>
      </c>
      <c r="DR608" s="132">
        <f t="shared" si="1052"/>
        <v>0</v>
      </c>
      <c r="DS608" s="132">
        <f t="shared" si="1053"/>
        <v>0</v>
      </c>
      <c r="DT608" s="132">
        <f t="shared" si="1054"/>
        <v>0</v>
      </c>
      <c r="DU608" s="132">
        <f t="shared" si="1055"/>
        <v>0</v>
      </c>
      <c r="DV608" s="132">
        <f t="shared" si="1056"/>
        <v>0</v>
      </c>
      <c r="DW608" s="132">
        <f t="shared" si="1057"/>
        <v>0</v>
      </c>
      <c r="DX608" s="233">
        <f t="shared" si="1058"/>
        <v>0</v>
      </c>
      <c r="DY608" s="231" t="b">
        <f t="shared" si="1095"/>
        <v>0</v>
      </c>
      <c r="DZ608" s="163"/>
      <c r="EA608" s="226" t="str">
        <f t="shared" si="1096"/>
        <v/>
      </c>
      <c r="EB608" s="178" t="str">
        <f t="shared" si="1097"/>
        <v/>
      </c>
      <c r="EC608" s="178" t="str">
        <f t="shared" si="1098"/>
        <v/>
      </c>
      <c r="ED608" s="178" t="str">
        <f t="shared" si="1099"/>
        <v/>
      </c>
      <c r="EE608" s="178" t="str">
        <f t="shared" si="1100"/>
        <v/>
      </c>
      <c r="EF608" s="178" t="str">
        <f t="shared" si="1101"/>
        <v/>
      </c>
      <c r="EG608" s="178" t="str">
        <f t="shared" si="1102"/>
        <v/>
      </c>
      <c r="EH608" s="178" t="str">
        <f t="shared" si="1103"/>
        <v/>
      </c>
      <c r="EI608" s="178" t="str">
        <f t="shared" si="1104"/>
        <v/>
      </c>
      <c r="EJ608" s="227" t="str">
        <f t="shared" si="1105"/>
        <v/>
      </c>
      <c r="EK608" s="230" t="str">
        <f t="shared" si="1059"/>
        <v/>
      </c>
      <c r="EL608" s="177" t="str">
        <f t="shared" si="1060"/>
        <v/>
      </c>
      <c r="EM608" s="177" t="str">
        <f t="shared" si="1061"/>
        <v/>
      </c>
      <c r="EN608" s="177" t="str">
        <f t="shared" si="1062"/>
        <v/>
      </c>
      <c r="EO608" s="177" t="str">
        <f t="shared" si="1063"/>
        <v/>
      </c>
      <c r="EP608" s="177" t="str">
        <f t="shared" si="1064"/>
        <v/>
      </c>
      <c r="EQ608" s="177" t="str">
        <f t="shared" si="1065"/>
        <v/>
      </c>
      <c r="ER608" s="177" t="str">
        <f t="shared" si="1066"/>
        <v/>
      </c>
      <c r="ES608" s="177" t="str">
        <f t="shared" si="1067"/>
        <v/>
      </c>
      <c r="ET608" s="177" t="str">
        <f t="shared" si="1068"/>
        <v/>
      </c>
      <c r="EU608" s="229" t="e">
        <f t="shared" si="1069"/>
        <v>#VALUE!</v>
      </c>
      <c r="EV608" s="27" t="e">
        <f t="shared" si="1070"/>
        <v>#VALUE!</v>
      </c>
      <c r="EW608" s="27" t="e">
        <f t="shared" si="1071"/>
        <v>#VALUE!</v>
      </c>
      <c r="EX608" s="28" t="e">
        <f t="shared" si="1072"/>
        <v>#VALUE!</v>
      </c>
      <c r="EY608" s="28" t="e">
        <f t="shared" si="1073"/>
        <v>#VALUE!</v>
      </c>
      <c r="EZ608" s="28" t="b">
        <f t="shared" si="1074"/>
        <v>0</v>
      </c>
      <c r="FA608" s="176" t="str">
        <f t="shared" si="1075"/>
        <v/>
      </c>
      <c r="FB608" s="27" t="e" cm="1">
        <f t="array" aca="1" ref="FB608" ca="1">TEXT(RIGHT(10-RIGHT(SUM(INDEX(1*(MID(MID(C608,1,1)*2,ROW(INDIRECT("1:"&amp;LEN(MID(C608,1,1)*2))),1)),,))+MID(C608,2,1)+
SUM(INDEX(1*(MID(MID(C608,3,1)*2,ROW(INDIRECT("1:"&amp;LEN(MID(C608,3,1)*2))),1)),,))+MID(C608,4,1)+
SUM(INDEX(1*(MID(MID(C608,5,1)*2,ROW(INDIRECT("1:"&amp;LEN(MID(C608,5,1)*2))),1)),,))+MID(C608,6,1)+
SUM(INDEX(1*(MID(MID(C608,8,1)*2,ROW(INDIRECT("1:"&amp;LEN(MID(C608,8,1)*2))),1)),,))+MID(C608,9,1)+
SUM(INDEX(1*(MID(MID(C608,10,1)*2,ROW(INDIRECT("1:"&amp;LEN(MID(C608,10,1)*2))),1)),,)),1),1),"0")</f>
        <v>#VALUE!</v>
      </c>
      <c r="FC608" s="27" t="str">
        <f t="shared" si="1076"/>
        <v/>
      </c>
      <c r="FD608" s="29" t="b">
        <f t="shared" si="1077"/>
        <v>0</v>
      </c>
      <c r="FE608" s="112" t="b">
        <f>IFERROR(MATCH(D608,'Avtal för korttidsarbete'!$G$13:$G$1012,0),TRUE)</f>
        <v>1</v>
      </c>
      <c r="FF608" s="112" t="b">
        <f t="shared" si="1106"/>
        <v>0</v>
      </c>
      <c r="FG608" s="113" t="str" cm="1">
        <f t="array" ref="FG608">IF(FE608=TRUE,"x",INDEX('Avtal för korttidsarbete'!$E$13:$E$1012,$FE608))</f>
        <v>x</v>
      </c>
      <c r="FH608" s="113" t="str" cm="1">
        <f t="array" ref="FH608">IF(FE608=TRUE,"x",INDEX('Avtal för korttidsarbete'!$F$13:$F$1012,$FE608))</f>
        <v>x</v>
      </c>
      <c r="FI608" s="112" t="b">
        <f t="shared" si="1107"/>
        <v>0</v>
      </c>
      <c r="FJ608" s="135">
        <f t="shared" si="1108"/>
        <v>44166</v>
      </c>
      <c r="FK608" s="135">
        <f t="shared" si="1109"/>
        <v>44377</v>
      </c>
      <c r="FL608" s="112" t="b">
        <f t="shared" si="1110"/>
        <v>0</v>
      </c>
      <c r="FM608" s="113">
        <f t="shared" si="1111"/>
        <v>44166</v>
      </c>
      <c r="FN608" s="135">
        <f t="shared" si="1112"/>
        <v>44377</v>
      </c>
      <c r="FO608" s="148" t="b">
        <f>IFERROR(INDEX('Avtal för korttidsarbete'!R:R,MATCH(D608,'Avtal för korttidsarbete'!$G:$G,0)),TRUE)</f>
        <v>1</v>
      </c>
      <c r="FP608" s="135" t="str">
        <f>IF(FO608,"-",INDEX('Avtal för korttidsarbete'!$D:$D,MATCH(D608,'Avtal för korttidsarbete'!$G:$G,0)))</f>
        <v>-</v>
      </c>
      <c r="FQ608" s="113" t="b">
        <f>IFERROR(G608&gt;INDEX(Uppsägningar!E:E,MATCH(C608,Uppsägningar!C:C,0)),FALSE)</f>
        <v>0</v>
      </c>
    </row>
    <row r="609" spans="1:173" x14ac:dyDescent="0.25">
      <c r="A609" s="19">
        <v>593</v>
      </c>
      <c r="B609" s="20"/>
      <c r="C609" s="183"/>
      <c r="D609" s="66"/>
      <c r="E609" s="212">
        <f>IFERROR(INDEX(Admin!$C$7:$C$10,MATCH(FP609,TblNivåValTExt,0)),0)</f>
        <v>0</v>
      </c>
      <c r="F609" s="1"/>
      <c r="G609" s="1"/>
      <c r="H609" s="78"/>
      <c r="I609" s="181"/>
      <c r="J609" s="181"/>
      <c r="K609" s="182"/>
      <c r="L609" s="182"/>
      <c r="M609" s="181"/>
      <c r="N609" s="181"/>
      <c r="O609" s="181"/>
      <c r="P609" s="182"/>
      <c r="Q609" s="182"/>
      <c r="R609" s="181"/>
      <c r="S609" s="181"/>
      <c r="T609" s="181"/>
      <c r="U609" s="182"/>
      <c r="V609" s="182"/>
      <c r="W609" s="181"/>
      <c r="X609" s="181"/>
      <c r="Y609" s="181"/>
      <c r="Z609" s="182"/>
      <c r="AA609" s="182"/>
      <c r="AB609" s="181"/>
      <c r="AC609" s="181"/>
      <c r="AD609" s="181"/>
      <c r="AE609" s="182"/>
      <c r="AF609" s="182"/>
      <c r="AG609" s="181"/>
      <c r="AH609" s="181"/>
      <c r="AI609" s="181"/>
      <c r="AJ609" s="182"/>
      <c r="AK609" s="182"/>
      <c r="AL609" s="181"/>
      <c r="AM609" s="181"/>
      <c r="AN609" s="181"/>
      <c r="AO609" s="182"/>
      <c r="AP609" s="182"/>
      <c r="AQ609" s="181"/>
      <c r="AR609" s="181"/>
      <c r="AS609" s="181"/>
      <c r="AT609" s="182"/>
      <c r="AU609" s="182"/>
      <c r="AV609" s="181"/>
      <c r="AW609" s="181"/>
      <c r="AX609" s="181"/>
      <c r="AY609" s="182"/>
      <c r="AZ609" s="182"/>
      <c r="BA609" s="181"/>
      <c r="BB609" s="181"/>
      <c r="BC609" s="181"/>
      <c r="BD609" s="182"/>
      <c r="BE609" s="182"/>
      <c r="BF609" s="181"/>
      <c r="BG609" s="180">
        <f t="shared" si="1078"/>
        <v>0</v>
      </c>
      <c r="BH609" s="116" t="str">
        <f t="shared" si="1079"/>
        <v/>
      </c>
      <c r="BI609" s="80" t="b">
        <f t="shared" si="1027"/>
        <v>0</v>
      </c>
      <c r="BJ609" s="80" t="str">
        <f t="shared" si="1028"/>
        <v/>
      </c>
      <c r="BK609" s="80" t="b">
        <f t="shared" si="1080"/>
        <v>0</v>
      </c>
      <c r="BL609" s="13" t="str">
        <f t="shared" si="1029"/>
        <v/>
      </c>
      <c r="BM609" s="13" t="b">
        <f t="shared" si="1081"/>
        <v>0</v>
      </c>
      <c r="BN609" s="35" t="str">
        <f t="shared" si="1030"/>
        <v/>
      </c>
      <c r="BO609" s="13" t="b">
        <f t="shared" si="1031"/>
        <v>0</v>
      </c>
      <c r="BP609" s="35" t="str">
        <f t="shared" si="1032"/>
        <v/>
      </c>
      <c r="BQ609" s="13" t="b">
        <f t="shared" si="1033"/>
        <v>0</v>
      </c>
      <c r="BR609" s="35" t="str">
        <f t="shared" si="1034"/>
        <v/>
      </c>
      <c r="BS609" s="35" t="b">
        <f t="shared" si="1035"/>
        <v>0</v>
      </c>
      <c r="BT609" s="35" t="str">
        <f t="shared" si="1036"/>
        <v/>
      </c>
      <c r="BU609" s="35" t="b">
        <f t="shared" si="1037"/>
        <v>0</v>
      </c>
      <c r="BV609" s="35" t="str">
        <f t="shared" si="1038"/>
        <v/>
      </c>
      <c r="BW609" s="13" t="b">
        <f t="shared" si="1113"/>
        <v>0</v>
      </c>
      <c r="BX609" s="35" t="str">
        <f t="shared" si="1039"/>
        <v/>
      </c>
      <c r="BY609" s="265" t="b">
        <f t="shared" si="1082"/>
        <v>0</v>
      </c>
      <c r="BZ609" s="35" t="str">
        <f t="shared" si="1040"/>
        <v/>
      </c>
      <c r="CA609" s="265" t="b">
        <f t="shared" si="1083"/>
        <v>0</v>
      </c>
      <c r="CB609" s="35" t="str">
        <f t="shared" si="1041"/>
        <v/>
      </c>
      <c r="CC609" s="272" t="b">
        <f t="shared" si="1084"/>
        <v>0</v>
      </c>
      <c r="CD609" s="35" t="str">
        <f t="shared" si="1042"/>
        <v/>
      </c>
      <c r="CE609" s="13" t="b">
        <f t="shared" si="1043"/>
        <v>0</v>
      </c>
      <c r="CF609" s="35" t="str">
        <f t="shared" si="1044"/>
        <v/>
      </c>
      <c r="CG609" s="179">
        <f t="shared" si="1045"/>
        <v>0</v>
      </c>
      <c r="CH609" s="179">
        <f t="shared" si="1046"/>
        <v>0</v>
      </c>
      <c r="CI609" s="218">
        <f t="shared" si="1085"/>
        <v>0</v>
      </c>
      <c r="CJ609" s="218">
        <f t="shared" si="1086"/>
        <v>0</v>
      </c>
      <c r="CK609" s="218">
        <f t="shared" si="1087"/>
        <v>0</v>
      </c>
      <c r="CL609" s="218">
        <f t="shared" si="1088"/>
        <v>0</v>
      </c>
      <c r="CM609" s="218">
        <f t="shared" si="1089"/>
        <v>0</v>
      </c>
      <c r="CN609" s="218">
        <f t="shared" si="1090"/>
        <v>0</v>
      </c>
      <c r="CO609" s="218">
        <f t="shared" si="1091"/>
        <v>0</v>
      </c>
      <c r="CP609" s="218">
        <f t="shared" si="1092"/>
        <v>0</v>
      </c>
      <c r="CQ609" s="218">
        <f t="shared" si="1093"/>
        <v>0</v>
      </c>
      <c r="CR609" s="218">
        <f t="shared" si="1094"/>
        <v>0</v>
      </c>
      <c r="CS609" s="14">
        <f t="shared" si="1047"/>
        <v>0</v>
      </c>
      <c r="CT609" s="236">
        <f t="shared" si="1048"/>
        <v>0</v>
      </c>
      <c r="CU609" s="237">
        <f t="shared" si="1116"/>
        <v>0</v>
      </c>
      <c r="CV609" s="16">
        <f t="shared" si="1116"/>
        <v>0</v>
      </c>
      <c r="CW609" s="16">
        <f t="shared" si="1116"/>
        <v>0</v>
      </c>
      <c r="CX609" s="16">
        <f t="shared" si="1116"/>
        <v>0</v>
      </c>
      <c r="CY609" s="16">
        <f t="shared" si="1116"/>
        <v>0</v>
      </c>
      <c r="CZ609" s="16">
        <f t="shared" si="1116"/>
        <v>0</v>
      </c>
      <c r="DA609" s="16">
        <f t="shared" si="1116"/>
        <v>0</v>
      </c>
      <c r="DB609" s="16">
        <f t="shared" si="1116"/>
        <v>0</v>
      </c>
      <c r="DC609" s="16">
        <f t="shared" si="1116"/>
        <v>0</v>
      </c>
      <c r="DD609" s="238">
        <f t="shared" si="1116"/>
        <v>0</v>
      </c>
      <c r="DE609" s="232">
        <f t="shared" si="1117"/>
        <v>0</v>
      </c>
      <c r="DF609" s="132">
        <f t="shared" si="1117"/>
        <v>0</v>
      </c>
      <c r="DG609" s="132">
        <f t="shared" si="1117"/>
        <v>0</v>
      </c>
      <c r="DH609" s="132">
        <f t="shared" si="1117"/>
        <v>0</v>
      </c>
      <c r="DI609" s="132">
        <f t="shared" si="1117"/>
        <v>0</v>
      </c>
      <c r="DJ609" s="132">
        <f t="shared" si="1117"/>
        <v>0</v>
      </c>
      <c r="DK609" s="132">
        <f t="shared" si="1117"/>
        <v>0</v>
      </c>
      <c r="DL609" s="132">
        <f t="shared" si="1117"/>
        <v>0</v>
      </c>
      <c r="DM609" s="132">
        <f t="shared" si="1117"/>
        <v>0</v>
      </c>
      <c r="DN609" s="233">
        <f t="shared" si="1117"/>
        <v>0</v>
      </c>
      <c r="DO609" s="232">
        <f t="shared" si="1049"/>
        <v>0</v>
      </c>
      <c r="DP609" s="132">
        <f t="shared" si="1050"/>
        <v>0</v>
      </c>
      <c r="DQ609" s="132">
        <f t="shared" si="1051"/>
        <v>0</v>
      </c>
      <c r="DR609" s="132">
        <f t="shared" si="1052"/>
        <v>0</v>
      </c>
      <c r="DS609" s="132">
        <f t="shared" si="1053"/>
        <v>0</v>
      </c>
      <c r="DT609" s="132">
        <f t="shared" si="1054"/>
        <v>0</v>
      </c>
      <c r="DU609" s="132">
        <f t="shared" si="1055"/>
        <v>0</v>
      </c>
      <c r="DV609" s="132">
        <f t="shared" si="1056"/>
        <v>0</v>
      </c>
      <c r="DW609" s="132">
        <f t="shared" si="1057"/>
        <v>0</v>
      </c>
      <c r="DX609" s="233">
        <f t="shared" si="1058"/>
        <v>0</v>
      </c>
      <c r="DY609" s="231" t="b">
        <f t="shared" si="1095"/>
        <v>0</v>
      </c>
      <c r="DZ609" s="163"/>
      <c r="EA609" s="226" t="str">
        <f t="shared" si="1096"/>
        <v/>
      </c>
      <c r="EB609" s="178" t="str">
        <f t="shared" si="1097"/>
        <v/>
      </c>
      <c r="EC609" s="178" t="str">
        <f t="shared" si="1098"/>
        <v/>
      </c>
      <c r="ED609" s="178" t="str">
        <f t="shared" si="1099"/>
        <v/>
      </c>
      <c r="EE609" s="178" t="str">
        <f t="shared" si="1100"/>
        <v/>
      </c>
      <c r="EF609" s="178" t="str">
        <f t="shared" si="1101"/>
        <v/>
      </c>
      <c r="EG609" s="178" t="str">
        <f t="shared" si="1102"/>
        <v/>
      </c>
      <c r="EH609" s="178" t="str">
        <f t="shared" si="1103"/>
        <v/>
      </c>
      <c r="EI609" s="178" t="str">
        <f t="shared" si="1104"/>
        <v/>
      </c>
      <c r="EJ609" s="227" t="str">
        <f t="shared" si="1105"/>
        <v/>
      </c>
      <c r="EK609" s="230" t="str">
        <f t="shared" si="1059"/>
        <v/>
      </c>
      <c r="EL609" s="177" t="str">
        <f t="shared" si="1060"/>
        <v/>
      </c>
      <c r="EM609" s="177" t="str">
        <f t="shared" si="1061"/>
        <v/>
      </c>
      <c r="EN609" s="177" t="str">
        <f t="shared" si="1062"/>
        <v/>
      </c>
      <c r="EO609" s="177" t="str">
        <f t="shared" si="1063"/>
        <v/>
      </c>
      <c r="EP609" s="177" t="str">
        <f t="shared" si="1064"/>
        <v/>
      </c>
      <c r="EQ609" s="177" t="str">
        <f t="shared" si="1065"/>
        <v/>
      </c>
      <c r="ER609" s="177" t="str">
        <f t="shared" si="1066"/>
        <v/>
      </c>
      <c r="ES609" s="177" t="str">
        <f t="shared" si="1067"/>
        <v/>
      </c>
      <c r="ET609" s="177" t="str">
        <f t="shared" si="1068"/>
        <v/>
      </c>
      <c r="EU609" s="229" t="e">
        <f t="shared" si="1069"/>
        <v>#VALUE!</v>
      </c>
      <c r="EV609" s="27" t="e">
        <f t="shared" si="1070"/>
        <v>#VALUE!</v>
      </c>
      <c r="EW609" s="27" t="e">
        <f t="shared" si="1071"/>
        <v>#VALUE!</v>
      </c>
      <c r="EX609" s="28" t="e">
        <f t="shared" si="1072"/>
        <v>#VALUE!</v>
      </c>
      <c r="EY609" s="28" t="e">
        <f t="shared" si="1073"/>
        <v>#VALUE!</v>
      </c>
      <c r="EZ609" s="28" t="b">
        <f t="shared" si="1074"/>
        <v>0</v>
      </c>
      <c r="FA609" s="176" t="str">
        <f t="shared" si="1075"/>
        <v/>
      </c>
      <c r="FB609" s="27" t="e" cm="1">
        <f t="array" aca="1" ref="FB609" ca="1">TEXT(RIGHT(10-RIGHT(SUM(INDEX(1*(MID(MID(C609,1,1)*2,ROW(INDIRECT("1:"&amp;LEN(MID(C609,1,1)*2))),1)),,))+MID(C609,2,1)+
SUM(INDEX(1*(MID(MID(C609,3,1)*2,ROW(INDIRECT("1:"&amp;LEN(MID(C609,3,1)*2))),1)),,))+MID(C609,4,1)+
SUM(INDEX(1*(MID(MID(C609,5,1)*2,ROW(INDIRECT("1:"&amp;LEN(MID(C609,5,1)*2))),1)),,))+MID(C609,6,1)+
SUM(INDEX(1*(MID(MID(C609,8,1)*2,ROW(INDIRECT("1:"&amp;LEN(MID(C609,8,1)*2))),1)),,))+MID(C609,9,1)+
SUM(INDEX(1*(MID(MID(C609,10,1)*2,ROW(INDIRECT("1:"&amp;LEN(MID(C609,10,1)*2))),1)),,)),1),1),"0")</f>
        <v>#VALUE!</v>
      </c>
      <c r="FC609" s="27" t="str">
        <f t="shared" si="1076"/>
        <v/>
      </c>
      <c r="FD609" s="29" t="b">
        <f t="shared" si="1077"/>
        <v>0</v>
      </c>
      <c r="FE609" s="112" t="b">
        <f>IFERROR(MATCH(D609,'Avtal för korttidsarbete'!$G$13:$G$1012,0),TRUE)</f>
        <v>1</v>
      </c>
      <c r="FF609" s="112" t="b">
        <f t="shared" si="1106"/>
        <v>0</v>
      </c>
      <c r="FG609" s="113" t="str" cm="1">
        <f t="array" ref="FG609">IF(FE609=TRUE,"x",INDEX('Avtal för korttidsarbete'!$E$13:$E$1012,$FE609))</f>
        <v>x</v>
      </c>
      <c r="FH609" s="113" t="str" cm="1">
        <f t="array" ref="FH609">IF(FE609=TRUE,"x",INDEX('Avtal för korttidsarbete'!$F$13:$F$1012,$FE609))</f>
        <v>x</v>
      </c>
      <c r="FI609" s="112" t="b">
        <f t="shared" si="1107"/>
        <v>0</v>
      </c>
      <c r="FJ609" s="135">
        <f t="shared" si="1108"/>
        <v>44166</v>
      </c>
      <c r="FK609" s="135">
        <f t="shared" si="1109"/>
        <v>44377</v>
      </c>
      <c r="FL609" s="112" t="b">
        <f t="shared" si="1110"/>
        <v>0</v>
      </c>
      <c r="FM609" s="113">
        <f t="shared" si="1111"/>
        <v>44166</v>
      </c>
      <c r="FN609" s="135">
        <f t="shared" si="1112"/>
        <v>44377</v>
      </c>
      <c r="FO609" s="148" t="b">
        <f>IFERROR(INDEX('Avtal för korttidsarbete'!R:R,MATCH(D609,'Avtal för korttidsarbete'!$G:$G,0)),TRUE)</f>
        <v>1</v>
      </c>
      <c r="FP609" s="135" t="str">
        <f>IF(FO609,"-",INDEX('Avtal för korttidsarbete'!$D:$D,MATCH(D609,'Avtal för korttidsarbete'!$G:$G,0)))</f>
        <v>-</v>
      </c>
      <c r="FQ609" s="113" t="b">
        <f>IFERROR(G609&gt;INDEX(Uppsägningar!E:E,MATCH(C609,Uppsägningar!C:C,0)),FALSE)</f>
        <v>0</v>
      </c>
    </row>
    <row r="610" spans="1:173" x14ac:dyDescent="0.25">
      <c r="A610" s="19">
        <v>594</v>
      </c>
      <c r="B610" s="20"/>
      <c r="C610" s="183"/>
      <c r="D610" s="66"/>
      <c r="E610" s="212">
        <f>IFERROR(INDEX(Admin!$C$7:$C$10,MATCH(FP610,TblNivåValTExt,0)),0)</f>
        <v>0</v>
      </c>
      <c r="F610" s="1"/>
      <c r="G610" s="1"/>
      <c r="H610" s="78"/>
      <c r="I610" s="181"/>
      <c r="J610" s="181"/>
      <c r="K610" s="182"/>
      <c r="L610" s="182"/>
      <c r="M610" s="181"/>
      <c r="N610" s="181"/>
      <c r="O610" s="181"/>
      <c r="P610" s="182"/>
      <c r="Q610" s="182"/>
      <c r="R610" s="181"/>
      <c r="S610" s="181"/>
      <c r="T610" s="181"/>
      <c r="U610" s="182"/>
      <c r="V610" s="182"/>
      <c r="W610" s="181"/>
      <c r="X610" s="181"/>
      <c r="Y610" s="181"/>
      <c r="Z610" s="182"/>
      <c r="AA610" s="182"/>
      <c r="AB610" s="181"/>
      <c r="AC610" s="181"/>
      <c r="AD610" s="181"/>
      <c r="AE610" s="182"/>
      <c r="AF610" s="182"/>
      <c r="AG610" s="181"/>
      <c r="AH610" s="181"/>
      <c r="AI610" s="181"/>
      <c r="AJ610" s="182"/>
      <c r="AK610" s="182"/>
      <c r="AL610" s="181"/>
      <c r="AM610" s="181"/>
      <c r="AN610" s="181"/>
      <c r="AO610" s="182"/>
      <c r="AP610" s="182"/>
      <c r="AQ610" s="181"/>
      <c r="AR610" s="181"/>
      <c r="AS610" s="181"/>
      <c r="AT610" s="182"/>
      <c r="AU610" s="182"/>
      <c r="AV610" s="181"/>
      <c r="AW610" s="181"/>
      <c r="AX610" s="181"/>
      <c r="AY610" s="182"/>
      <c r="AZ610" s="182"/>
      <c r="BA610" s="181"/>
      <c r="BB610" s="181"/>
      <c r="BC610" s="181"/>
      <c r="BD610" s="182"/>
      <c r="BE610" s="182"/>
      <c r="BF610" s="181"/>
      <c r="BG610" s="180">
        <f t="shared" si="1078"/>
        <v>0</v>
      </c>
      <c r="BH610" s="116" t="str">
        <f t="shared" si="1079"/>
        <v/>
      </c>
      <c r="BI610" s="80" t="b">
        <f t="shared" si="1027"/>
        <v>0</v>
      </c>
      <c r="BJ610" s="80" t="str">
        <f t="shared" si="1028"/>
        <v/>
      </c>
      <c r="BK610" s="80" t="b">
        <f t="shared" si="1080"/>
        <v>0</v>
      </c>
      <c r="BL610" s="13" t="str">
        <f t="shared" si="1029"/>
        <v/>
      </c>
      <c r="BM610" s="13" t="b">
        <f t="shared" si="1081"/>
        <v>0</v>
      </c>
      <c r="BN610" s="35" t="str">
        <f t="shared" si="1030"/>
        <v/>
      </c>
      <c r="BO610" s="13" t="b">
        <f t="shared" si="1031"/>
        <v>0</v>
      </c>
      <c r="BP610" s="35" t="str">
        <f t="shared" si="1032"/>
        <v/>
      </c>
      <c r="BQ610" s="13" t="b">
        <f t="shared" si="1033"/>
        <v>0</v>
      </c>
      <c r="BR610" s="35" t="str">
        <f t="shared" si="1034"/>
        <v/>
      </c>
      <c r="BS610" s="35" t="b">
        <f t="shared" si="1035"/>
        <v>0</v>
      </c>
      <c r="BT610" s="35" t="str">
        <f t="shared" si="1036"/>
        <v/>
      </c>
      <c r="BU610" s="35" t="b">
        <f t="shared" si="1037"/>
        <v>0</v>
      </c>
      <c r="BV610" s="35" t="str">
        <f t="shared" si="1038"/>
        <v/>
      </c>
      <c r="BW610" s="13" t="b">
        <f t="shared" si="1113"/>
        <v>0</v>
      </c>
      <c r="BX610" s="35" t="str">
        <f t="shared" si="1039"/>
        <v/>
      </c>
      <c r="BY610" s="265" t="b">
        <f t="shared" si="1082"/>
        <v>0</v>
      </c>
      <c r="BZ610" s="35" t="str">
        <f t="shared" si="1040"/>
        <v/>
      </c>
      <c r="CA610" s="265" t="b">
        <f t="shared" si="1083"/>
        <v>0</v>
      </c>
      <c r="CB610" s="35" t="str">
        <f t="shared" si="1041"/>
        <v/>
      </c>
      <c r="CC610" s="272" t="b">
        <f t="shared" si="1084"/>
        <v>0</v>
      </c>
      <c r="CD610" s="35" t="str">
        <f t="shared" si="1042"/>
        <v/>
      </c>
      <c r="CE610" s="13" t="b">
        <f t="shared" si="1043"/>
        <v>0</v>
      </c>
      <c r="CF610" s="35" t="str">
        <f t="shared" si="1044"/>
        <v/>
      </c>
      <c r="CG610" s="179">
        <f t="shared" si="1045"/>
        <v>0</v>
      </c>
      <c r="CH610" s="179">
        <f t="shared" si="1046"/>
        <v>0</v>
      </c>
      <c r="CI610" s="218">
        <f t="shared" si="1085"/>
        <v>0</v>
      </c>
      <c r="CJ610" s="218">
        <f t="shared" si="1086"/>
        <v>0</v>
      </c>
      <c r="CK610" s="218">
        <f t="shared" si="1087"/>
        <v>0</v>
      </c>
      <c r="CL610" s="218">
        <f t="shared" si="1088"/>
        <v>0</v>
      </c>
      <c r="CM610" s="218">
        <f t="shared" si="1089"/>
        <v>0</v>
      </c>
      <c r="CN610" s="218">
        <f t="shared" si="1090"/>
        <v>0</v>
      </c>
      <c r="CO610" s="218">
        <f t="shared" si="1091"/>
        <v>0</v>
      </c>
      <c r="CP610" s="218">
        <f t="shared" si="1092"/>
        <v>0</v>
      </c>
      <c r="CQ610" s="218">
        <f t="shared" si="1093"/>
        <v>0</v>
      </c>
      <c r="CR610" s="218">
        <f t="shared" si="1094"/>
        <v>0</v>
      </c>
      <c r="CS610" s="14">
        <f t="shared" si="1047"/>
        <v>0</v>
      </c>
      <c r="CT610" s="236">
        <f t="shared" si="1048"/>
        <v>0</v>
      </c>
      <c r="CU610" s="237">
        <f t="shared" si="1116"/>
        <v>0</v>
      </c>
      <c r="CV610" s="16">
        <f t="shared" si="1116"/>
        <v>0</v>
      </c>
      <c r="CW610" s="16">
        <f t="shared" si="1116"/>
        <v>0</v>
      </c>
      <c r="CX610" s="16">
        <f t="shared" si="1116"/>
        <v>0</v>
      </c>
      <c r="CY610" s="16">
        <f t="shared" si="1116"/>
        <v>0</v>
      </c>
      <c r="CZ610" s="16">
        <f t="shared" si="1116"/>
        <v>0</v>
      </c>
      <c r="DA610" s="16">
        <f t="shared" si="1116"/>
        <v>0</v>
      </c>
      <c r="DB610" s="16">
        <f t="shared" si="1116"/>
        <v>0</v>
      </c>
      <c r="DC610" s="16">
        <f t="shared" si="1116"/>
        <v>0</v>
      </c>
      <c r="DD610" s="238">
        <f t="shared" si="1116"/>
        <v>0</v>
      </c>
      <c r="DE610" s="232">
        <f t="shared" si="1117"/>
        <v>0</v>
      </c>
      <c r="DF610" s="132">
        <f t="shared" si="1117"/>
        <v>0</v>
      </c>
      <c r="DG610" s="132">
        <f t="shared" si="1117"/>
        <v>0</v>
      </c>
      <c r="DH610" s="132">
        <f t="shared" si="1117"/>
        <v>0</v>
      </c>
      <c r="DI610" s="132">
        <f t="shared" si="1117"/>
        <v>0</v>
      </c>
      <c r="DJ610" s="132">
        <f t="shared" si="1117"/>
        <v>0</v>
      </c>
      <c r="DK610" s="132">
        <f t="shared" si="1117"/>
        <v>0</v>
      </c>
      <c r="DL610" s="132">
        <f t="shared" si="1117"/>
        <v>0</v>
      </c>
      <c r="DM610" s="132">
        <f t="shared" si="1117"/>
        <v>0</v>
      </c>
      <c r="DN610" s="233">
        <f t="shared" si="1117"/>
        <v>0</v>
      </c>
      <c r="DO610" s="232">
        <f t="shared" si="1049"/>
        <v>0</v>
      </c>
      <c r="DP610" s="132">
        <f t="shared" si="1050"/>
        <v>0</v>
      </c>
      <c r="DQ610" s="132">
        <f t="shared" si="1051"/>
        <v>0</v>
      </c>
      <c r="DR610" s="132">
        <f t="shared" si="1052"/>
        <v>0</v>
      </c>
      <c r="DS610" s="132">
        <f t="shared" si="1053"/>
        <v>0</v>
      </c>
      <c r="DT610" s="132">
        <f t="shared" si="1054"/>
        <v>0</v>
      </c>
      <c r="DU610" s="132">
        <f t="shared" si="1055"/>
        <v>0</v>
      </c>
      <c r="DV610" s="132">
        <f t="shared" si="1056"/>
        <v>0</v>
      </c>
      <c r="DW610" s="132">
        <f t="shared" si="1057"/>
        <v>0</v>
      </c>
      <c r="DX610" s="233">
        <f t="shared" si="1058"/>
        <v>0</v>
      </c>
      <c r="DY610" s="231" t="b">
        <f t="shared" si="1095"/>
        <v>0</v>
      </c>
      <c r="DZ610" s="163"/>
      <c r="EA610" s="226" t="str">
        <f t="shared" si="1096"/>
        <v/>
      </c>
      <c r="EB610" s="178" t="str">
        <f t="shared" si="1097"/>
        <v/>
      </c>
      <c r="EC610" s="178" t="str">
        <f t="shared" si="1098"/>
        <v/>
      </c>
      <c r="ED610" s="178" t="str">
        <f t="shared" si="1099"/>
        <v/>
      </c>
      <c r="EE610" s="178" t="str">
        <f t="shared" si="1100"/>
        <v/>
      </c>
      <c r="EF610" s="178" t="str">
        <f t="shared" si="1101"/>
        <v/>
      </c>
      <c r="EG610" s="178" t="str">
        <f t="shared" si="1102"/>
        <v/>
      </c>
      <c r="EH610" s="178" t="str">
        <f t="shared" si="1103"/>
        <v/>
      </c>
      <c r="EI610" s="178" t="str">
        <f t="shared" si="1104"/>
        <v/>
      </c>
      <c r="EJ610" s="227" t="str">
        <f t="shared" si="1105"/>
        <v/>
      </c>
      <c r="EK610" s="230" t="str">
        <f t="shared" si="1059"/>
        <v/>
      </c>
      <c r="EL610" s="177" t="str">
        <f t="shared" si="1060"/>
        <v/>
      </c>
      <c r="EM610" s="177" t="str">
        <f t="shared" si="1061"/>
        <v/>
      </c>
      <c r="EN610" s="177" t="str">
        <f t="shared" si="1062"/>
        <v/>
      </c>
      <c r="EO610" s="177" t="str">
        <f t="shared" si="1063"/>
        <v/>
      </c>
      <c r="EP610" s="177" t="str">
        <f t="shared" si="1064"/>
        <v/>
      </c>
      <c r="EQ610" s="177" t="str">
        <f t="shared" si="1065"/>
        <v/>
      </c>
      <c r="ER610" s="177" t="str">
        <f t="shared" si="1066"/>
        <v/>
      </c>
      <c r="ES610" s="177" t="str">
        <f t="shared" si="1067"/>
        <v/>
      </c>
      <c r="ET610" s="177" t="str">
        <f t="shared" si="1068"/>
        <v/>
      </c>
      <c r="EU610" s="229" t="e">
        <f t="shared" si="1069"/>
        <v>#VALUE!</v>
      </c>
      <c r="EV610" s="27" t="e">
        <f t="shared" si="1070"/>
        <v>#VALUE!</v>
      </c>
      <c r="EW610" s="27" t="e">
        <f t="shared" si="1071"/>
        <v>#VALUE!</v>
      </c>
      <c r="EX610" s="28" t="e">
        <f t="shared" si="1072"/>
        <v>#VALUE!</v>
      </c>
      <c r="EY610" s="28" t="e">
        <f t="shared" si="1073"/>
        <v>#VALUE!</v>
      </c>
      <c r="EZ610" s="28" t="b">
        <f t="shared" si="1074"/>
        <v>0</v>
      </c>
      <c r="FA610" s="176" t="str">
        <f t="shared" si="1075"/>
        <v/>
      </c>
      <c r="FB610" s="27" t="e" cm="1">
        <f t="array" aca="1" ref="FB610" ca="1">TEXT(RIGHT(10-RIGHT(SUM(INDEX(1*(MID(MID(C610,1,1)*2,ROW(INDIRECT("1:"&amp;LEN(MID(C610,1,1)*2))),1)),,))+MID(C610,2,1)+
SUM(INDEX(1*(MID(MID(C610,3,1)*2,ROW(INDIRECT("1:"&amp;LEN(MID(C610,3,1)*2))),1)),,))+MID(C610,4,1)+
SUM(INDEX(1*(MID(MID(C610,5,1)*2,ROW(INDIRECT("1:"&amp;LEN(MID(C610,5,1)*2))),1)),,))+MID(C610,6,1)+
SUM(INDEX(1*(MID(MID(C610,8,1)*2,ROW(INDIRECT("1:"&amp;LEN(MID(C610,8,1)*2))),1)),,))+MID(C610,9,1)+
SUM(INDEX(1*(MID(MID(C610,10,1)*2,ROW(INDIRECT("1:"&amp;LEN(MID(C610,10,1)*2))),1)),,)),1),1),"0")</f>
        <v>#VALUE!</v>
      </c>
      <c r="FC610" s="27" t="str">
        <f t="shared" si="1076"/>
        <v/>
      </c>
      <c r="FD610" s="29" t="b">
        <f t="shared" si="1077"/>
        <v>0</v>
      </c>
      <c r="FE610" s="112" t="b">
        <f>IFERROR(MATCH(D610,'Avtal för korttidsarbete'!$G$13:$G$1012,0),TRUE)</f>
        <v>1</v>
      </c>
      <c r="FF610" s="112" t="b">
        <f t="shared" si="1106"/>
        <v>0</v>
      </c>
      <c r="FG610" s="113" t="str" cm="1">
        <f t="array" ref="FG610">IF(FE610=TRUE,"x",INDEX('Avtal för korttidsarbete'!$E$13:$E$1012,$FE610))</f>
        <v>x</v>
      </c>
      <c r="FH610" s="113" t="str" cm="1">
        <f t="array" ref="FH610">IF(FE610=TRUE,"x",INDEX('Avtal för korttidsarbete'!$F$13:$F$1012,$FE610))</f>
        <v>x</v>
      </c>
      <c r="FI610" s="112" t="b">
        <f t="shared" si="1107"/>
        <v>0</v>
      </c>
      <c r="FJ610" s="135">
        <f t="shared" si="1108"/>
        <v>44166</v>
      </c>
      <c r="FK610" s="135">
        <f t="shared" si="1109"/>
        <v>44377</v>
      </c>
      <c r="FL610" s="112" t="b">
        <f t="shared" si="1110"/>
        <v>0</v>
      </c>
      <c r="FM610" s="113">
        <f t="shared" si="1111"/>
        <v>44166</v>
      </c>
      <c r="FN610" s="135">
        <f t="shared" si="1112"/>
        <v>44377</v>
      </c>
      <c r="FO610" s="148" t="b">
        <f>IFERROR(INDEX('Avtal för korttidsarbete'!R:R,MATCH(D610,'Avtal för korttidsarbete'!$G:$G,0)),TRUE)</f>
        <v>1</v>
      </c>
      <c r="FP610" s="135" t="str">
        <f>IF(FO610,"-",INDEX('Avtal för korttidsarbete'!$D:$D,MATCH(D610,'Avtal för korttidsarbete'!$G:$G,0)))</f>
        <v>-</v>
      </c>
      <c r="FQ610" s="113" t="b">
        <f>IFERROR(G610&gt;INDEX(Uppsägningar!E:E,MATCH(C610,Uppsägningar!C:C,0)),FALSE)</f>
        <v>0</v>
      </c>
    </row>
    <row r="611" spans="1:173" x14ac:dyDescent="0.25">
      <c r="A611" s="19">
        <v>595</v>
      </c>
      <c r="B611" s="20"/>
      <c r="C611" s="183"/>
      <c r="D611" s="66"/>
      <c r="E611" s="212">
        <f>IFERROR(INDEX(Admin!$C$7:$C$10,MATCH(FP611,TblNivåValTExt,0)),0)</f>
        <v>0</v>
      </c>
      <c r="F611" s="1"/>
      <c r="G611" s="1"/>
      <c r="H611" s="78"/>
      <c r="I611" s="181"/>
      <c r="J611" s="181"/>
      <c r="K611" s="182"/>
      <c r="L611" s="182"/>
      <c r="M611" s="181"/>
      <c r="N611" s="181"/>
      <c r="O611" s="181"/>
      <c r="P611" s="182"/>
      <c r="Q611" s="182"/>
      <c r="R611" s="181"/>
      <c r="S611" s="181"/>
      <c r="T611" s="181"/>
      <c r="U611" s="182"/>
      <c r="V611" s="182"/>
      <c r="W611" s="181"/>
      <c r="X611" s="181"/>
      <c r="Y611" s="181"/>
      <c r="Z611" s="182"/>
      <c r="AA611" s="182"/>
      <c r="AB611" s="181"/>
      <c r="AC611" s="181"/>
      <c r="AD611" s="181"/>
      <c r="AE611" s="182"/>
      <c r="AF611" s="182"/>
      <c r="AG611" s="181"/>
      <c r="AH611" s="181"/>
      <c r="AI611" s="181"/>
      <c r="AJ611" s="182"/>
      <c r="AK611" s="182"/>
      <c r="AL611" s="181"/>
      <c r="AM611" s="181"/>
      <c r="AN611" s="181"/>
      <c r="AO611" s="182"/>
      <c r="AP611" s="182"/>
      <c r="AQ611" s="181"/>
      <c r="AR611" s="181"/>
      <c r="AS611" s="181"/>
      <c r="AT611" s="182"/>
      <c r="AU611" s="182"/>
      <c r="AV611" s="181"/>
      <c r="AW611" s="181"/>
      <c r="AX611" s="181"/>
      <c r="AY611" s="182"/>
      <c r="AZ611" s="182"/>
      <c r="BA611" s="181"/>
      <c r="BB611" s="181"/>
      <c r="BC611" s="181"/>
      <c r="BD611" s="182"/>
      <c r="BE611" s="182"/>
      <c r="BF611" s="181"/>
      <c r="BG611" s="180">
        <f t="shared" si="1078"/>
        <v>0</v>
      </c>
      <c r="BH611" s="116" t="str">
        <f t="shared" si="1079"/>
        <v/>
      </c>
      <c r="BI611" s="80" t="b">
        <f t="shared" si="1027"/>
        <v>0</v>
      </c>
      <c r="BJ611" s="80" t="str">
        <f t="shared" si="1028"/>
        <v/>
      </c>
      <c r="BK611" s="80" t="b">
        <f t="shared" si="1080"/>
        <v>0</v>
      </c>
      <c r="BL611" s="13" t="str">
        <f t="shared" si="1029"/>
        <v/>
      </c>
      <c r="BM611" s="13" t="b">
        <f t="shared" si="1081"/>
        <v>0</v>
      </c>
      <c r="BN611" s="35" t="str">
        <f t="shared" si="1030"/>
        <v/>
      </c>
      <c r="BO611" s="13" t="b">
        <f t="shared" si="1031"/>
        <v>0</v>
      </c>
      <c r="BP611" s="35" t="str">
        <f t="shared" si="1032"/>
        <v/>
      </c>
      <c r="BQ611" s="13" t="b">
        <f t="shared" si="1033"/>
        <v>0</v>
      </c>
      <c r="BR611" s="35" t="str">
        <f t="shared" si="1034"/>
        <v/>
      </c>
      <c r="BS611" s="35" t="b">
        <f t="shared" si="1035"/>
        <v>0</v>
      </c>
      <c r="BT611" s="35" t="str">
        <f t="shared" si="1036"/>
        <v/>
      </c>
      <c r="BU611" s="35" t="b">
        <f t="shared" si="1037"/>
        <v>0</v>
      </c>
      <c r="BV611" s="35" t="str">
        <f t="shared" si="1038"/>
        <v/>
      </c>
      <c r="BW611" s="13" t="b">
        <f t="shared" si="1113"/>
        <v>0</v>
      </c>
      <c r="BX611" s="35" t="str">
        <f t="shared" si="1039"/>
        <v/>
      </c>
      <c r="BY611" s="265" t="b">
        <f t="shared" si="1082"/>
        <v>0</v>
      </c>
      <c r="BZ611" s="35" t="str">
        <f t="shared" si="1040"/>
        <v/>
      </c>
      <c r="CA611" s="265" t="b">
        <f t="shared" si="1083"/>
        <v>0</v>
      </c>
      <c r="CB611" s="35" t="str">
        <f t="shared" si="1041"/>
        <v/>
      </c>
      <c r="CC611" s="272" t="b">
        <f t="shared" si="1084"/>
        <v>0</v>
      </c>
      <c r="CD611" s="35" t="str">
        <f t="shared" si="1042"/>
        <v/>
      </c>
      <c r="CE611" s="13" t="b">
        <f t="shared" si="1043"/>
        <v>0</v>
      </c>
      <c r="CF611" s="35" t="str">
        <f t="shared" si="1044"/>
        <v/>
      </c>
      <c r="CG611" s="179">
        <f t="shared" si="1045"/>
        <v>0</v>
      </c>
      <c r="CH611" s="179">
        <f t="shared" si="1046"/>
        <v>0</v>
      </c>
      <c r="CI611" s="218">
        <f t="shared" si="1085"/>
        <v>0</v>
      </c>
      <c r="CJ611" s="218">
        <f t="shared" si="1086"/>
        <v>0</v>
      </c>
      <c r="CK611" s="218">
        <f t="shared" si="1087"/>
        <v>0</v>
      </c>
      <c r="CL611" s="218">
        <f t="shared" si="1088"/>
        <v>0</v>
      </c>
      <c r="CM611" s="218">
        <f t="shared" si="1089"/>
        <v>0</v>
      </c>
      <c r="CN611" s="218">
        <f t="shared" si="1090"/>
        <v>0</v>
      </c>
      <c r="CO611" s="218">
        <f t="shared" si="1091"/>
        <v>0</v>
      </c>
      <c r="CP611" s="218">
        <f t="shared" si="1092"/>
        <v>0</v>
      </c>
      <c r="CQ611" s="218">
        <f t="shared" si="1093"/>
        <v>0</v>
      </c>
      <c r="CR611" s="218">
        <f t="shared" si="1094"/>
        <v>0</v>
      </c>
      <c r="CS611" s="14">
        <f t="shared" si="1047"/>
        <v>0</v>
      </c>
      <c r="CT611" s="236">
        <f t="shared" si="1048"/>
        <v>0</v>
      </c>
      <c r="CU611" s="237">
        <f t="shared" si="1116"/>
        <v>0</v>
      </c>
      <c r="CV611" s="16">
        <f t="shared" si="1116"/>
        <v>0</v>
      </c>
      <c r="CW611" s="16">
        <f t="shared" si="1116"/>
        <v>0</v>
      </c>
      <c r="CX611" s="16">
        <f t="shared" si="1116"/>
        <v>0</v>
      </c>
      <c r="CY611" s="16">
        <f t="shared" si="1116"/>
        <v>0</v>
      </c>
      <c r="CZ611" s="16">
        <f t="shared" si="1116"/>
        <v>0</v>
      </c>
      <c r="DA611" s="16">
        <f t="shared" si="1116"/>
        <v>0</v>
      </c>
      <c r="DB611" s="16">
        <f t="shared" si="1116"/>
        <v>0</v>
      </c>
      <c r="DC611" s="16">
        <f t="shared" si="1116"/>
        <v>0</v>
      </c>
      <c r="DD611" s="238">
        <f t="shared" si="1116"/>
        <v>0</v>
      </c>
      <c r="DE611" s="232">
        <f t="shared" si="1117"/>
        <v>0</v>
      </c>
      <c r="DF611" s="132">
        <f t="shared" si="1117"/>
        <v>0</v>
      </c>
      <c r="DG611" s="132">
        <f t="shared" si="1117"/>
        <v>0</v>
      </c>
      <c r="DH611" s="132">
        <f t="shared" si="1117"/>
        <v>0</v>
      </c>
      <c r="DI611" s="132">
        <f t="shared" si="1117"/>
        <v>0</v>
      </c>
      <c r="DJ611" s="132">
        <f t="shared" si="1117"/>
        <v>0</v>
      </c>
      <c r="DK611" s="132">
        <f t="shared" si="1117"/>
        <v>0</v>
      </c>
      <c r="DL611" s="132">
        <f t="shared" si="1117"/>
        <v>0</v>
      </c>
      <c r="DM611" s="132">
        <f t="shared" si="1117"/>
        <v>0</v>
      </c>
      <c r="DN611" s="233">
        <f t="shared" si="1117"/>
        <v>0</v>
      </c>
      <c r="DO611" s="232">
        <f t="shared" si="1049"/>
        <v>0</v>
      </c>
      <c r="DP611" s="132">
        <f t="shared" si="1050"/>
        <v>0</v>
      </c>
      <c r="DQ611" s="132">
        <f t="shared" si="1051"/>
        <v>0</v>
      </c>
      <c r="DR611" s="132">
        <f t="shared" si="1052"/>
        <v>0</v>
      </c>
      <c r="DS611" s="132">
        <f t="shared" si="1053"/>
        <v>0</v>
      </c>
      <c r="DT611" s="132">
        <f t="shared" si="1054"/>
        <v>0</v>
      </c>
      <c r="DU611" s="132">
        <f t="shared" si="1055"/>
        <v>0</v>
      </c>
      <c r="DV611" s="132">
        <f t="shared" si="1056"/>
        <v>0</v>
      </c>
      <c r="DW611" s="132">
        <f t="shared" si="1057"/>
        <v>0</v>
      </c>
      <c r="DX611" s="233">
        <f t="shared" si="1058"/>
        <v>0</v>
      </c>
      <c r="DY611" s="231" t="b">
        <f t="shared" si="1095"/>
        <v>0</v>
      </c>
      <c r="DZ611" s="163"/>
      <c r="EA611" s="226" t="str">
        <f t="shared" si="1096"/>
        <v/>
      </c>
      <c r="EB611" s="178" t="str">
        <f t="shared" si="1097"/>
        <v/>
      </c>
      <c r="EC611" s="178" t="str">
        <f t="shared" si="1098"/>
        <v/>
      </c>
      <c r="ED611" s="178" t="str">
        <f t="shared" si="1099"/>
        <v/>
      </c>
      <c r="EE611" s="178" t="str">
        <f t="shared" si="1100"/>
        <v/>
      </c>
      <c r="EF611" s="178" t="str">
        <f t="shared" si="1101"/>
        <v/>
      </c>
      <c r="EG611" s="178" t="str">
        <f t="shared" si="1102"/>
        <v/>
      </c>
      <c r="EH611" s="178" t="str">
        <f t="shared" si="1103"/>
        <v/>
      </c>
      <c r="EI611" s="178" t="str">
        <f t="shared" si="1104"/>
        <v/>
      </c>
      <c r="EJ611" s="227" t="str">
        <f t="shared" si="1105"/>
        <v/>
      </c>
      <c r="EK611" s="230" t="str">
        <f t="shared" si="1059"/>
        <v/>
      </c>
      <c r="EL611" s="177" t="str">
        <f t="shared" si="1060"/>
        <v/>
      </c>
      <c r="EM611" s="177" t="str">
        <f t="shared" si="1061"/>
        <v/>
      </c>
      <c r="EN611" s="177" t="str">
        <f t="shared" si="1062"/>
        <v/>
      </c>
      <c r="EO611" s="177" t="str">
        <f t="shared" si="1063"/>
        <v/>
      </c>
      <c r="EP611" s="177" t="str">
        <f t="shared" si="1064"/>
        <v/>
      </c>
      <c r="EQ611" s="177" t="str">
        <f t="shared" si="1065"/>
        <v/>
      </c>
      <c r="ER611" s="177" t="str">
        <f t="shared" si="1066"/>
        <v/>
      </c>
      <c r="ES611" s="177" t="str">
        <f t="shared" si="1067"/>
        <v/>
      </c>
      <c r="ET611" s="177" t="str">
        <f t="shared" si="1068"/>
        <v/>
      </c>
      <c r="EU611" s="229" t="e">
        <f t="shared" si="1069"/>
        <v>#VALUE!</v>
      </c>
      <c r="EV611" s="27" t="e">
        <f t="shared" si="1070"/>
        <v>#VALUE!</v>
      </c>
      <c r="EW611" s="27" t="e">
        <f t="shared" si="1071"/>
        <v>#VALUE!</v>
      </c>
      <c r="EX611" s="28" t="e">
        <f t="shared" si="1072"/>
        <v>#VALUE!</v>
      </c>
      <c r="EY611" s="28" t="e">
        <f t="shared" si="1073"/>
        <v>#VALUE!</v>
      </c>
      <c r="EZ611" s="28" t="b">
        <f t="shared" si="1074"/>
        <v>0</v>
      </c>
      <c r="FA611" s="176" t="str">
        <f t="shared" si="1075"/>
        <v/>
      </c>
      <c r="FB611" s="27" t="e" cm="1">
        <f t="array" aca="1" ref="FB611" ca="1">TEXT(RIGHT(10-RIGHT(SUM(INDEX(1*(MID(MID(C611,1,1)*2,ROW(INDIRECT("1:"&amp;LEN(MID(C611,1,1)*2))),1)),,))+MID(C611,2,1)+
SUM(INDEX(1*(MID(MID(C611,3,1)*2,ROW(INDIRECT("1:"&amp;LEN(MID(C611,3,1)*2))),1)),,))+MID(C611,4,1)+
SUM(INDEX(1*(MID(MID(C611,5,1)*2,ROW(INDIRECT("1:"&amp;LEN(MID(C611,5,1)*2))),1)),,))+MID(C611,6,1)+
SUM(INDEX(1*(MID(MID(C611,8,1)*2,ROW(INDIRECT("1:"&amp;LEN(MID(C611,8,1)*2))),1)),,))+MID(C611,9,1)+
SUM(INDEX(1*(MID(MID(C611,10,1)*2,ROW(INDIRECT("1:"&amp;LEN(MID(C611,10,1)*2))),1)),,)),1),1),"0")</f>
        <v>#VALUE!</v>
      </c>
      <c r="FC611" s="27" t="str">
        <f t="shared" si="1076"/>
        <v/>
      </c>
      <c r="FD611" s="29" t="b">
        <f t="shared" si="1077"/>
        <v>0</v>
      </c>
      <c r="FE611" s="112" t="b">
        <f>IFERROR(MATCH(D611,'Avtal för korttidsarbete'!$G$13:$G$1012,0),TRUE)</f>
        <v>1</v>
      </c>
      <c r="FF611" s="112" t="b">
        <f t="shared" si="1106"/>
        <v>0</v>
      </c>
      <c r="FG611" s="113" t="str" cm="1">
        <f t="array" ref="FG611">IF(FE611=TRUE,"x",INDEX('Avtal för korttidsarbete'!$E$13:$E$1012,$FE611))</f>
        <v>x</v>
      </c>
      <c r="FH611" s="113" t="str" cm="1">
        <f t="array" ref="FH611">IF(FE611=TRUE,"x",INDEX('Avtal för korttidsarbete'!$F$13:$F$1012,$FE611))</f>
        <v>x</v>
      </c>
      <c r="FI611" s="112" t="b">
        <f t="shared" si="1107"/>
        <v>0</v>
      </c>
      <c r="FJ611" s="135">
        <f t="shared" si="1108"/>
        <v>44166</v>
      </c>
      <c r="FK611" s="135">
        <f t="shared" si="1109"/>
        <v>44377</v>
      </c>
      <c r="FL611" s="112" t="b">
        <f t="shared" si="1110"/>
        <v>0</v>
      </c>
      <c r="FM611" s="113">
        <f t="shared" si="1111"/>
        <v>44166</v>
      </c>
      <c r="FN611" s="135">
        <f t="shared" si="1112"/>
        <v>44377</v>
      </c>
      <c r="FO611" s="148" t="b">
        <f>IFERROR(INDEX('Avtal för korttidsarbete'!R:R,MATCH(D611,'Avtal för korttidsarbete'!$G:$G,0)),TRUE)</f>
        <v>1</v>
      </c>
      <c r="FP611" s="135" t="str">
        <f>IF(FO611,"-",INDEX('Avtal för korttidsarbete'!$D:$D,MATCH(D611,'Avtal för korttidsarbete'!$G:$G,0)))</f>
        <v>-</v>
      </c>
      <c r="FQ611" s="113" t="b">
        <f>IFERROR(G611&gt;INDEX(Uppsägningar!E:E,MATCH(C611,Uppsägningar!C:C,0)),FALSE)</f>
        <v>0</v>
      </c>
    </row>
    <row r="612" spans="1:173" x14ac:dyDescent="0.25">
      <c r="A612" s="19">
        <v>596</v>
      </c>
      <c r="B612" s="20"/>
      <c r="C612" s="183"/>
      <c r="D612" s="66"/>
      <c r="E612" s="212">
        <f>IFERROR(INDEX(Admin!$C$7:$C$10,MATCH(FP612,TblNivåValTExt,0)),0)</f>
        <v>0</v>
      </c>
      <c r="F612" s="1"/>
      <c r="G612" s="1"/>
      <c r="H612" s="78"/>
      <c r="I612" s="181"/>
      <c r="J612" s="181"/>
      <c r="K612" s="182"/>
      <c r="L612" s="182"/>
      <c r="M612" s="181"/>
      <c r="N612" s="181"/>
      <c r="O612" s="181"/>
      <c r="P612" s="182"/>
      <c r="Q612" s="182"/>
      <c r="R612" s="181"/>
      <c r="S612" s="181"/>
      <c r="T612" s="181"/>
      <c r="U612" s="182"/>
      <c r="V612" s="182"/>
      <c r="W612" s="181"/>
      <c r="X612" s="181"/>
      <c r="Y612" s="181"/>
      <c r="Z612" s="182"/>
      <c r="AA612" s="182"/>
      <c r="AB612" s="181"/>
      <c r="AC612" s="181"/>
      <c r="AD612" s="181"/>
      <c r="AE612" s="182"/>
      <c r="AF612" s="182"/>
      <c r="AG612" s="181"/>
      <c r="AH612" s="181"/>
      <c r="AI612" s="181"/>
      <c r="AJ612" s="182"/>
      <c r="AK612" s="182"/>
      <c r="AL612" s="181"/>
      <c r="AM612" s="181"/>
      <c r="AN612" s="181"/>
      <c r="AO612" s="182"/>
      <c r="AP612" s="182"/>
      <c r="AQ612" s="181"/>
      <c r="AR612" s="181"/>
      <c r="AS612" s="181"/>
      <c r="AT612" s="182"/>
      <c r="AU612" s="182"/>
      <c r="AV612" s="181"/>
      <c r="AW612" s="181"/>
      <c r="AX612" s="181"/>
      <c r="AY612" s="182"/>
      <c r="AZ612" s="182"/>
      <c r="BA612" s="181"/>
      <c r="BB612" s="181"/>
      <c r="BC612" s="181"/>
      <c r="BD612" s="182"/>
      <c r="BE612" s="182"/>
      <c r="BF612" s="181"/>
      <c r="BG612" s="180">
        <f t="shared" si="1078"/>
        <v>0</v>
      </c>
      <c r="BH612" s="116" t="str">
        <f t="shared" si="1079"/>
        <v/>
      </c>
      <c r="BI612" s="80" t="b">
        <f t="shared" si="1027"/>
        <v>0</v>
      </c>
      <c r="BJ612" s="80" t="str">
        <f t="shared" si="1028"/>
        <v/>
      </c>
      <c r="BK612" s="80" t="b">
        <f t="shared" si="1080"/>
        <v>0</v>
      </c>
      <c r="BL612" s="13" t="str">
        <f t="shared" si="1029"/>
        <v/>
      </c>
      <c r="BM612" s="13" t="b">
        <f t="shared" si="1081"/>
        <v>0</v>
      </c>
      <c r="BN612" s="35" t="str">
        <f t="shared" si="1030"/>
        <v/>
      </c>
      <c r="BO612" s="13" t="b">
        <f t="shared" si="1031"/>
        <v>0</v>
      </c>
      <c r="BP612" s="35" t="str">
        <f t="shared" si="1032"/>
        <v/>
      </c>
      <c r="BQ612" s="13" t="b">
        <f t="shared" si="1033"/>
        <v>0</v>
      </c>
      <c r="BR612" s="35" t="str">
        <f t="shared" si="1034"/>
        <v/>
      </c>
      <c r="BS612" s="35" t="b">
        <f t="shared" si="1035"/>
        <v>0</v>
      </c>
      <c r="BT612" s="35" t="str">
        <f t="shared" si="1036"/>
        <v/>
      </c>
      <c r="BU612" s="35" t="b">
        <f t="shared" si="1037"/>
        <v>0</v>
      </c>
      <c r="BV612" s="35" t="str">
        <f t="shared" si="1038"/>
        <v/>
      </c>
      <c r="BW612" s="13" t="b">
        <f t="shared" si="1113"/>
        <v>0</v>
      </c>
      <c r="BX612" s="35" t="str">
        <f t="shared" si="1039"/>
        <v/>
      </c>
      <c r="BY612" s="265" t="b">
        <f t="shared" si="1082"/>
        <v>0</v>
      </c>
      <c r="BZ612" s="35" t="str">
        <f t="shared" si="1040"/>
        <v/>
      </c>
      <c r="CA612" s="265" t="b">
        <f t="shared" si="1083"/>
        <v>0</v>
      </c>
      <c r="CB612" s="35" t="str">
        <f t="shared" si="1041"/>
        <v/>
      </c>
      <c r="CC612" s="272" t="b">
        <f t="shared" si="1084"/>
        <v>0</v>
      </c>
      <c r="CD612" s="35" t="str">
        <f t="shared" si="1042"/>
        <v/>
      </c>
      <c r="CE612" s="13" t="b">
        <f t="shared" si="1043"/>
        <v>0</v>
      </c>
      <c r="CF612" s="35" t="str">
        <f t="shared" si="1044"/>
        <v/>
      </c>
      <c r="CG612" s="179">
        <f t="shared" si="1045"/>
        <v>0</v>
      </c>
      <c r="CH612" s="179">
        <f t="shared" si="1046"/>
        <v>0</v>
      </c>
      <c r="CI612" s="218">
        <f t="shared" si="1085"/>
        <v>0</v>
      </c>
      <c r="CJ612" s="218">
        <f t="shared" si="1086"/>
        <v>0</v>
      </c>
      <c r="CK612" s="218">
        <f t="shared" si="1087"/>
        <v>0</v>
      </c>
      <c r="CL612" s="218">
        <f t="shared" si="1088"/>
        <v>0</v>
      </c>
      <c r="CM612" s="218">
        <f t="shared" si="1089"/>
        <v>0</v>
      </c>
      <c r="CN612" s="218">
        <f t="shared" si="1090"/>
        <v>0</v>
      </c>
      <c r="CO612" s="218">
        <f t="shared" si="1091"/>
        <v>0</v>
      </c>
      <c r="CP612" s="218">
        <f t="shared" si="1092"/>
        <v>0</v>
      </c>
      <c r="CQ612" s="218">
        <f t="shared" si="1093"/>
        <v>0</v>
      </c>
      <c r="CR612" s="218">
        <f t="shared" si="1094"/>
        <v>0</v>
      </c>
      <c r="CS612" s="14">
        <f t="shared" si="1047"/>
        <v>0</v>
      </c>
      <c r="CT612" s="236">
        <f t="shared" si="1048"/>
        <v>0</v>
      </c>
      <c r="CU612" s="237">
        <f t="shared" si="1116"/>
        <v>0</v>
      </c>
      <c r="CV612" s="16">
        <f t="shared" si="1116"/>
        <v>0</v>
      </c>
      <c r="CW612" s="16">
        <f t="shared" si="1116"/>
        <v>0</v>
      </c>
      <c r="CX612" s="16">
        <f t="shared" si="1116"/>
        <v>0</v>
      </c>
      <c r="CY612" s="16">
        <f t="shared" si="1116"/>
        <v>0</v>
      </c>
      <c r="CZ612" s="16">
        <f t="shared" si="1116"/>
        <v>0</v>
      </c>
      <c r="DA612" s="16">
        <f t="shared" si="1116"/>
        <v>0</v>
      </c>
      <c r="DB612" s="16">
        <f t="shared" si="1116"/>
        <v>0</v>
      </c>
      <c r="DC612" s="16">
        <f t="shared" si="1116"/>
        <v>0</v>
      </c>
      <c r="DD612" s="238">
        <f t="shared" si="1116"/>
        <v>0</v>
      </c>
      <c r="DE612" s="232">
        <f t="shared" si="1117"/>
        <v>0</v>
      </c>
      <c r="DF612" s="132">
        <f t="shared" si="1117"/>
        <v>0</v>
      </c>
      <c r="DG612" s="132">
        <f t="shared" si="1117"/>
        <v>0</v>
      </c>
      <c r="DH612" s="132">
        <f t="shared" si="1117"/>
        <v>0</v>
      </c>
      <c r="DI612" s="132">
        <f t="shared" si="1117"/>
        <v>0</v>
      </c>
      <c r="DJ612" s="132">
        <f t="shared" si="1117"/>
        <v>0</v>
      </c>
      <c r="DK612" s="132">
        <f t="shared" si="1117"/>
        <v>0</v>
      </c>
      <c r="DL612" s="132">
        <f t="shared" si="1117"/>
        <v>0</v>
      </c>
      <c r="DM612" s="132">
        <f t="shared" si="1117"/>
        <v>0</v>
      </c>
      <c r="DN612" s="233">
        <f t="shared" si="1117"/>
        <v>0</v>
      </c>
      <c r="DO612" s="232">
        <f t="shared" si="1049"/>
        <v>0</v>
      </c>
      <c r="DP612" s="132">
        <f t="shared" si="1050"/>
        <v>0</v>
      </c>
      <c r="DQ612" s="132">
        <f t="shared" si="1051"/>
        <v>0</v>
      </c>
      <c r="DR612" s="132">
        <f t="shared" si="1052"/>
        <v>0</v>
      </c>
      <c r="DS612" s="132">
        <f t="shared" si="1053"/>
        <v>0</v>
      </c>
      <c r="DT612" s="132">
        <f t="shared" si="1054"/>
        <v>0</v>
      </c>
      <c r="DU612" s="132">
        <f t="shared" si="1055"/>
        <v>0</v>
      </c>
      <c r="DV612" s="132">
        <f t="shared" si="1056"/>
        <v>0</v>
      </c>
      <c r="DW612" s="132">
        <f t="shared" si="1057"/>
        <v>0</v>
      </c>
      <c r="DX612" s="233">
        <f t="shared" si="1058"/>
        <v>0</v>
      </c>
      <c r="DY612" s="231" t="b">
        <f t="shared" si="1095"/>
        <v>0</v>
      </c>
      <c r="DZ612" s="163"/>
      <c r="EA612" s="226" t="str">
        <f t="shared" si="1096"/>
        <v/>
      </c>
      <c r="EB612" s="178" t="str">
        <f t="shared" si="1097"/>
        <v/>
      </c>
      <c r="EC612" s="178" t="str">
        <f t="shared" si="1098"/>
        <v/>
      </c>
      <c r="ED612" s="178" t="str">
        <f t="shared" si="1099"/>
        <v/>
      </c>
      <c r="EE612" s="178" t="str">
        <f t="shared" si="1100"/>
        <v/>
      </c>
      <c r="EF612" s="178" t="str">
        <f t="shared" si="1101"/>
        <v/>
      </c>
      <c r="EG612" s="178" t="str">
        <f t="shared" si="1102"/>
        <v/>
      </c>
      <c r="EH612" s="178" t="str">
        <f t="shared" si="1103"/>
        <v/>
      </c>
      <c r="EI612" s="178" t="str">
        <f t="shared" si="1104"/>
        <v/>
      </c>
      <c r="EJ612" s="227" t="str">
        <f t="shared" si="1105"/>
        <v/>
      </c>
      <c r="EK612" s="230" t="str">
        <f t="shared" si="1059"/>
        <v/>
      </c>
      <c r="EL612" s="177" t="str">
        <f t="shared" si="1060"/>
        <v/>
      </c>
      <c r="EM612" s="177" t="str">
        <f t="shared" si="1061"/>
        <v/>
      </c>
      <c r="EN612" s="177" t="str">
        <f t="shared" si="1062"/>
        <v/>
      </c>
      <c r="EO612" s="177" t="str">
        <f t="shared" si="1063"/>
        <v/>
      </c>
      <c r="EP612" s="177" t="str">
        <f t="shared" si="1064"/>
        <v/>
      </c>
      <c r="EQ612" s="177" t="str">
        <f t="shared" si="1065"/>
        <v/>
      </c>
      <c r="ER612" s="177" t="str">
        <f t="shared" si="1066"/>
        <v/>
      </c>
      <c r="ES612" s="177" t="str">
        <f t="shared" si="1067"/>
        <v/>
      </c>
      <c r="ET612" s="177" t="str">
        <f t="shared" si="1068"/>
        <v/>
      </c>
      <c r="EU612" s="229" t="e">
        <f t="shared" si="1069"/>
        <v>#VALUE!</v>
      </c>
      <c r="EV612" s="27" t="e">
        <f t="shared" si="1070"/>
        <v>#VALUE!</v>
      </c>
      <c r="EW612" s="27" t="e">
        <f t="shared" si="1071"/>
        <v>#VALUE!</v>
      </c>
      <c r="EX612" s="28" t="e">
        <f t="shared" si="1072"/>
        <v>#VALUE!</v>
      </c>
      <c r="EY612" s="28" t="e">
        <f t="shared" si="1073"/>
        <v>#VALUE!</v>
      </c>
      <c r="EZ612" s="28" t="b">
        <f t="shared" si="1074"/>
        <v>0</v>
      </c>
      <c r="FA612" s="176" t="str">
        <f t="shared" si="1075"/>
        <v/>
      </c>
      <c r="FB612" s="27" t="e" cm="1">
        <f t="array" aca="1" ref="FB612" ca="1">TEXT(RIGHT(10-RIGHT(SUM(INDEX(1*(MID(MID(C612,1,1)*2,ROW(INDIRECT("1:"&amp;LEN(MID(C612,1,1)*2))),1)),,))+MID(C612,2,1)+
SUM(INDEX(1*(MID(MID(C612,3,1)*2,ROW(INDIRECT("1:"&amp;LEN(MID(C612,3,1)*2))),1)),,))+MID(C612,4,1)+
SUM(INDEX(1*(MID(MID(C612,5,1)*2,ROW(INDIRECT("1:"&amp;LEN(MID(C612,5,1)*2))),1)),,))+MID(C612,6,1)+
SUM(INDEX(1*(MID(MID(C612,8,1)*2,ROW(INDIRECT("1:"&amp;LEN(MID(C612,8,1)*2))),1)),,))+MID(C612,9,1)+
SUM(INDEX(1*(MID(MID(C612,10,1)*2,ROW(INDIRECT("1:"&amp;LEN(MID(C612,10,1)*2))),1)),,)),1),1),"0")</f>
        <v>#VALUE!</v>
      </c>
      <c r="FC612" s="27" t="str">
        <f t="shared" si="1076"/>
        <v/>
      </c>
      <c r="FD612" s="29" t="b">
        <f t="shared" si="1077"/>
        <v>0</v>
      </c>
      <c r="FE612" s="112" t="b">
        <f>IFERROR(MATCH(D612,'Avtal för korttidsarbete'!$G$13:$G$1012,0),TRUE)</f>
        <v>1</v>
      </c>
      <c r="FF612" s="112" t="b">
        <f t="shared" si="1106"/>
        <v>0</v>
      </c>
      <c r="FG612" s="113" t="str" cm="1">
        <f t="array" ref="FG612">IF(FE612=TRUE,"x",INDEX('Avtal för korttidsarbete'!$E$13:$E$1012,$FE612))</f>
        <v>x</v>
      </c>
      <c r="FH612" s="113" t="str" cm="1">
        <f t="array" ref="FH612">IF(FE612=TRUE,"x",INDEX('Avtal för korttidsarbete'!$F$13:$F$1012,$FE612))</f>
        <v>x</v>
      </c>
      <c r="FI612" s="112" t="b">
        <f t="shared" si="1107"/>
        <v>0</v>
      </c>
      <c r="FJ612" s="135">
        <f t="shared" si="1108"/>
        <v>44166</v>
      </c>
      <c r="FK612" s="135">
        <f t="shared" si="1109"/>
        <v>44377</v>
      </c>
      <c r="FL612" s="112" t="b">
        <f t="shared" si="1110"/>
        <v>0</v>
      </c>
      <c r="FM612" s="113">
        <f t="shared" si="1111"/>
        <v>44166</v>
      </c>
      <c r="FN612" s="135">
        <f t="shared" si="1112"/>
        <v>44377</v>
      </c>
      <c r="FO612" s="148" t="b">
        <f>IFERROR(INDEX('Avtal för korttidsarbete'!R:R,MATCH(D612,'Avtal för korttidsarbete'!$G:$G,0)),TRUE)</f>
        <v>1</v>
      </c>
      <c r="FP612" s="135" t="str">
        <f>IF(FO612,"-",INDEX('Avtal för korttidsarbete'!$D:$D,MATCH(D612,'Avtal för korttidsarbete'!$G:$G,0)))</f>
        <v>-</v>
      </c>
      <c r="FQ612" s="113" t="b">
        <f>IFERROR(G612&gt;INDEX(Uppsägningar!E:E,MATCH(C612,Uppsägningar!C:C,0)),FALSE)</f>
        <v>0</v>
      </c>
    </row>
    <row r="613" spans="1:173" x14ac:dyDescent="0.25">
      <c r="A613" s="19">
        <v>597</v>
      </c>
      <c r="B613" s="20"/>
      <c r="C613" s="183"/>
      <c r="D613" s="66"/>
      <c r="E613" s="212">
        <f>IFERROR(INDEX(Admin!$C$7:$C$10,MATCH(FP613,TblNivåValTExt,0)),0)</f>
        <v>0</v>
      </c>
      <c r="F613" s="1"/>
      <c r="G613" s="1"/>
      <c r="H613" s="78"/>
      <c r="I613" s="181"/>
      <c r="J613" s="181"/>
      <c r="K613" s="182"/>
      <c r="L613" s="182"/>
      <c r="M613" s="181"/>
      <c r="N613" s="181"/>
      <c r="O613" s="181"/>
      <c r="P613" s="182"/>
      <c r="Q613" s="182"/>
      <c r="R613" s="181"/>
      <c r="S613" s="181"/>
      <c r="T613" s="181"/>
      <c r="U613" s="182"/>
      <c r="V613" s="182"/>
      <c r="W613" s="181"/>
      <c r="X613" s="181"/>
      <c r="Y613" s="181"/>
      <c r="Z613" s="182"/>
      <c r="AA613" s="182"/>
      <c r="AB613" s="181"/>
      <c r="AC613" s="181"/>
      <c r="AD613" s="181"/>
      <c r="AE613" s="182"/>
      <c r="AF613" s="182"/>
      <c r="AG613" s="181"/>
      <c r="AH613" s="181"/>
      <c r="AI613" s="181"/>
      <c r="AJ613" s="182"/>
      <c r="AK613" s="182"/>
      <c r="AL613" s="181"/>
      <c r="AM613" s="181"/>
      <c r="AN613" s="181"/>
      <c r="AO613" s="182"/>
      <c r="AP613" s="182"/>
      <c r="AQ613" s="181"/>
      <c r="AR613" s="181"/>
      <c r="AS613" s="181"/>
      <c r="AT613" s="182"/>
      <c r="AU613" s="182"/>
      <c r="AV613" s="181"/>
      <c r="AW613" s="181"/>
      <c r="AX613" s="181"/>
      <c r="AY613" s="182"/>
      <c r="AZ613" s="182"/>
      <c r="BA613" s="181"/>
      <c r="BB613" s="181"/>
      <c r="BC613" s="181"/>
      <c r="BD613" s="182"/>
      <c r="BE613" s="182"/>
      <c r="BF613" s="181"/>
      <c r="BG613" s="180">
        <f t="shared" si="1078"/>
        <v>0</v>
      </c>
      <c r="BH613" s="116" t="str">
        <f t="shared" si="1079"/>
        <v/>
      </c>
      <c r="BI613" s="80" t="b">
        <f t="shared" si="1027"/>
        <v>0</v>
      </c>
      <c r="BJ613" s="80" t="str">
        <f t="shared" si="1028"/>
        <v/>
      </c>
      <c r="BK613" s="80" t="b">
        <f t="shared" si="1080"/>
        <v>0</v>
      </c>
      <c r="BL613" s="13" t="str">
        <f t="shared" si="1029"/>
        <v/>
      </c>
      <c r="BM613" s="13" t="b">
        <f t="shared" si="1081"/>
        <v>0</v>
      </c>
      <c r="BN613" s="35" t="str">
        <f t="shared" si="1030"/>
        <v/>
      </c>
      <c r="BO613" s="13" t="b">
        <f t="shared" si="1031"/>
        <v>0</v>
      </c>
      <c r="BP613" s="35" t="str">
        <f t="shared" si="1032"/>
        <v/>
      </c>
      <c r="BQ613" s="13" t="b">
        <f t="shared" si="1033"/>
        <v>0</v>
      </c>
      <c r="BR613" s="35" t="str">
        <f t="shared" si="1034"/>
        <v/>
      </c>
      <c r="BS613" s="35" t="b">
        <f t="shared" si="1035"/>
        <v>0</v>
      </c>
      <c r="BT613" s="35" t="str">
        <f t="shared" si="1036"/>
        <v/>
      </c>
      <c r="BU613" s="35" t="b">
        <f t="shared" si="1037"/>
        <v>0</v>
      </c>
      <c r="BV613" s="35" t="str">
        <f t="shared" si="1038"/>
        <v/>
      </c>
      <c r="BW613" s="13" t="b">
        <f t="shared" si="1113"/>
        <v>0</v>
      </c>
      <c r="BX613" s="35" t="str">
        <f t="shared" si="1039"/>
        <v/>
      </c>
      <c r="BY613" s="265" t="b">
        <f t="shared" si="1082"/>
        <v>0</v>
      </c>
      <c r="BZ613" s="35" t="str">
        <f t="shared" si="1040"/>
        <v/>
      </c>
      <c r="CA613" s="265" t="b">
        <f t="shared" si="1083"/>
        <v>0</v>
      </c>
      <c r="CB613" s="35" t="str">
        <f t="shared" si="1041"/>
        <v/>
      </c>
      <c r="CC613" s="272" t="b">
        <f t="shared" si="1084"/>
        <v>0</v>
      </c>
      <c r="CD613" s="35" t="str">
        <f t="shared" si="1042"/>
        <v/>
      </c>
      <c r="CE613" s="13" t="b">
        <f t="shared" si="1043"/>
        <v>0</v>
      </c>
      <c r="CF613" s="35" t="str">
        <f t="shared" si="1044"/>
        <v/>
      </c>
      <c r="CG613" s="179">
        <f t="shared" si="1045"/>
        <v>0</v>
      </c>
      <c r="CH613" s="179">
        <f t="shared" si="1046"/>
        <v>0</v>
      </c>
      <c r="CI613" s="218">
        <f t="shared" si="1085"/>
        <v>0</v>
      </c>
      <c r="CJ613" s="218">
        <f t="shared" si="1086"/>
        <v>0</v>
      </c>
      <c r="CK613" s="218">
        <f t="shared" si="1087"/>
        <v>0</v>
      </c>
      <c r="CL613" s="218">
        <f t="shared" si="1088"/>
        <v>0</v>
      </c>
      <c r="CM613" s="218">
        <f t="shared" si="1089"/>
        <v>0</v>
      </c>
      <c r="CN613" s="218">
        <f t="shared" si="1090"/>
        <v>0</v>
      </c>
      <c r="CO613" s="218">
        <f t="shared" si="1091"/>
        <v>0</v>
      </c>
      <c r="CP613" s="218">
        <f t="shared" si="1092"/>
        <v>0</v>
      </c>
      <c r="CQ613" s="218">
        <f t="shared" si="1093"/>
        <v>0</v>
      </c>
      <c r="CR613" s="218">
        <f t="shared" si="1094"/>
        <v>0</v>
      </c>
      <c r="CS613" s="14">
        <f t="shared" si="1047"/>
        <v>0</v>
      </c>
      <c r="CT613" s="236">
        <f t="shared" si="1048"/>
        <v>0</v>
      </c>
      <c r="CU613" s="237">
        <f t="shared" si="1116"/>
        <v>0</v>
      </c>
      <c r="CV613" s="16">
        <f t="shared" si="1116"/>
        <v>0</v>
      </c>
      <c r="CW613" s="16">
        <f t="shared" si="1116"/>
        <v>0</v>
      </c>
      <c r="CX613" s="16">
        <f t="shared" si="1116"/>
        <v>0</v>
      </c>
      <c r="CY613" s="16">
        <f t="shared" si="1116"/>
        <v>0</v>
      </c>
      <c r="CZ613" s="16">
        <f t="shared" si="1116"/>
        <v>0</v>
      </c>
      <c r="DA613" s="16">
        <f t="shared" si="1116"/>
        <v>0</v>
      </c>
      <c r="DB613" s="16">
        <f t="shared" si="1116"/>
        <v>0</v>
      </c>
      <c r="DC613" s="16">
        <f t="shared" si="1116"/>
        <v>0</v>
      </c>
      <c r="DD613" s="238">
        <f t="shared" si="1116"/>
        <v>0</v>
      </c>
      <c r="DE613" s="232">
        <f t="shared" si="1117"/>
        <v>0</v>
      </c>
      <c r="DF613" s="132">
        <f t="shared" si="1117"/>
        <v>0</v>
      </c>
      <c r="DG613" s="132">
        <f t="shared" si="1117"/>
        <v>0</v>
      </c>
      <c r="DH613" s="132">
        <f t="shared" si="1117"/>
        <v>0</v>
      </c>
      <c r="DI613" s="132">
        <f t="shared" si="1117"/>
        <v>0</v>
      </c>
      <c r="DJ613" s="132">
        <f t="shared" si="1117"/>
        <v>0</v>
      </c>
      <c r="DK613" s="132">
        <f t="shared" si="1117"/>
        <v>0</v>
      </c>
      <c r="DL613" s="132">
        <f t="shared" si="1117"/>
        <v>0</v>
      </c>
      <c r="DM613" s="132">
        <f t="shared" si="1117"/>
        <v>0</v>
      </c>
      <c r="DN613" s="233">
        <f t="shared" si="1117"/>
        <v>0</v>
      </c>
      <c r="DO613" s="232">
        <f t="shared" si="1049"/>
        <v>0</v>
      </c>
      <c r="DP613" s="132">
        <f t="shared" si="1050"/>
        <v>0</v>
      </c>
      <c r="DQ613" s="132">
        <f t="shared" si="1051"/>
        <v>0</v>
      </c>
      <c r="DR613" s="132">
        <f t="shared" si="1052"/>
        <v>0</v>
      </c>
      <c r="DS613" s="132">
        <f t="shared" si="1053"/>
        <v>0</v>
      </c>
      <c r="DT613" s="132">
        <f t="shared" si="1054"/>
        <v>0</v>
      </c>
      <c r="DU613" s="132">
        <f t="shared" si="1055"/>
        <v>0</v>
      </c>
      <c r="DV613" s="132">
        <f t="shared" si="1056"/>
        <v>0</v>
      </c>
      <c r="DW613" s="132">
        <f t="shared" si="1057"/>
        <v>0</v>
      </c>
      <c r="DX613" s="233">
        <f t="shared" si="1058"/>
        <v>0</v>
      </c>
      <c r="DY613" s="231" t="b">
        <f t="shared" si="1095"/>
        <v>0</v>
      </c>
      <c r="DZ613" s="163"/>
      <c r="EA613" s="226" t="str">
        <f t="shared" si="1096"/>
        <v/>
      </c>
      <c r="EB613" s="178" t="str">
        <f t="shared" si="1097"/>
        <v/>
      </c>
      <c r="EC613" s="178" t="str">
        <f t="shared" si="1098"/>
        <v/>
      </c>
      <c r="ED613" s="178" t="str">
        <f t="shared" si="1099"/>
        <v/>
      </c>
      <c r="EE613" s="178" t="str">
        <f t="shared" si="1100"/>
        <v/>
      </c>
      <c r="EF613" s="178" t="str">
        <f t="shared" si="1101"/>
        <v/>
      </c>
      <c r="EG613" s="178" t="str">
        <f t="shared" si="1102"/>
        <v/>
      </c>
      <c r="EH613" s="178" t="str">
        <f t="shared" si="1103"/>
        <v/>
      </c>
      <c r="EI613" s="178" t="str">
        <f t="shared" si="1104"/>
        <v/>
      </c>
      <c r="EJ613" s="227" t="str">
        <f t="shared" si="1105"/>
        <v/>
      </c>
      <c r="EK613" s="230" t="str">
        <f t="shared" si="1059"/>
        <v/>
      </c>
      <c r="EL613" s="177" t="str">
        <f t="shared" si="1060"/>
        <v/>
      </c>
      <c r="EM613" s="177" t="str">
        <f t="shared" si="1061"/>
        <v/>
      </c>
      <c r="EN613" s="177" t="str">
        <f t="shared" si="1062"/>
        <v/>
      </c>
      <c r="EO613" s="177" t="str">
        <f t="shared" si="1063"/>
        <v/>
      </c>
      <c r="EP613" s="177" t="str">
        <f t="shared" si="1064"/>
        <v/>
      </c>
      <c r="EQ613" s="177" t="str">
        <f t="shared" si="1065"/>
        <v/>
      </c>
      <c r="ER613" s="177" t="str">
        <f t="shared" si="1066"/>
        <v/>
      </c>
      <c r="ES613" s="177" t="str">
        <f t="shared" si="1067"/>
        <v/>
      </c>
      <c r="ET613" s="177" t="str">
        <f t="shared" si="1068"/>
        <v/>
      </c>
      <c r="EU613" s="229" t="e">
        <f t="shared" si="1069"/>
        <v>#VALUE!</v>
      </c>
      <c r="EV613" s="27" t="e">
        <f t="shared" si="1070"/>
        <v>#VALUE!</v>
      </c>
      <c r="EW613" s="27" t="e">
        <f t="shared" si="1071"/>
        <v>#VALUE!</v>
      </c>
      <c r="EX613" s="28" t="e">
        <f t="shared" si="1072"/>
        <v>#VALUE!</v>
      </c>
      <c r="EY613" s="28" t="e">
        <f t="shared" si="1073"/>
        <v>#VALUE!</v>
      </c>
      <c r="EZ613" s="28" t="b">
        <f t="shared" si="1074"/>
        <v>0</v>
      </c>
      <c r="FA613" s="176" t="str">
        <f t="shared" si="1075"/>
        <v/>
      </c>
      <c r="FB613" s="27" t="e" cm="1">
        <f t="array" aca="1" ref="FB613" ca="1">TEXT(RIGHT(10-RIGHT(SUM(INDEX(1*(MID(MID(C613,1,1)*2,ROW(INDIRECT("1:"&amp;LEN(MID(C613,1,1)*2))),1)),,))+MID(C613,2,1)+
SUM(INDEX(1*(MID(MID(C613,3,1)*2,ROW(INDIRECT("1:"&amp;LEN(MID(C613,3,1)*2))),1)),,))+MID(C613,4,1)+
SUM(INDEX(1*(MID(MID(C613,5,1)*2,ROW(INDIRECT("1:"&amp;LEN(MID(C613,5,1)*2))),1)),,))+MID(C613,6,1)+
SUM(INDEX(1*(MID(MID(C613,8,1)*2,ROW(INDIRECT("1:"&amp;LEN(MID(C613,8,1)*2))),1)),,))+MID(C613,9,1)+
SUM(INDEX(1*(MID(MID(C613,10,1)*2,ROW(INDIRECT("1:"&amp;LEN(MID(C613,10,1)*2))),1)),,)),1),1),"0")</f>
        <v>#VALUE!</v>
      </c>
      <c r="FC613" s="27" t="str">
        <f t="shared" si="1076"/>
        <v/>
      </c>
      <c r="FD613" s="29" t="b">
        <f t="shared" si="1077"/>
        <v>0</v>
      </c>
      <c r="FE613" s="112" t="b">
        <f>IFERROR(MATCH(D613,'Avtal för korttidsarbete'!$G$13:$G$1012,0),TRUE)</f>
        <v>1</v>
      </c>
      <c r="FF613" s="112" t="b">
        <f t="shared" si="1106"/>
        <v>0</v>
      </c>
      <c r="FG613" s="113" t="str" cm="1">
        <f t="array" ref="FG613">IF(FE613=TRUE,"x",INDEX('Avtal för korttidsarbete'!$E$13:$E$1012,$FE613))</f>
        <v>x</v>
      </c>
      <c r="FH613" s="113" t="str" cm="1">
        <f t="array" ref="FH613">IF(FE613=TRUE,"x",INDEX('Avtal för korttidsarbete'!$F$13:$F$1012,$FE613))</f>
        <v>x</v>
      </c>
      <c r="FI613" s="112" t="b">
        <f t="shared" si="1107"/>
        <v>0</v>
      </c>
      <c r="FJ613" s="135">
        <f t="shared" si="1108"/>
        <v>44166</v>
      </c>
      <c r="FK613" s="135">
        <f t="shared" si="1109"/>
        <v>44377</v>
      </c>
      <c r="FL613" s="112" t="b">
        <f t="shared" si="1110"/>
        <v>0</v>
      </c>
      <c r="FM613" s="113">
        <f t="shared" si="1111"/>
        <v>44166</v>
      </c>
      <c r="FN613" s="135">
        <f t="shared" si="1112"/>
        <v>44377</v>
      </c>
      <c r="FO613" s="148" t="b">
        <f>IFERROR(INDEX('Avtal för korttidsarbete'!R:R,MATCH(D613,'Avtal för korttidsarbete'!$G:$G,0)),TRUE)</f>
        <v>1</v>
      </c>
      <c r="FP613" s="135" t="str">
        <f>IF(FO613,"-",INDEX('Avtal för korttidsarbete'!$D:$D,MATCH(D613,'Avtal för korttidsarbete'!$G:$G,0)))</f>
        <v>-</v>
      </c>
      <c r="FQ613" s="113" t="b">
        <f>IFERROR(G613&gt;INDEX(Uppsägningar!E:E,MATCH(C613,Uppsägningar!C:C,0)),FALSE)</f>
        <v>0</v>
      </c>
    </row>
    <row r="614" spans="1:173" x14ac:dyDescent="0.25">
      <c r="A614" s="19">
        <v>598</v>
      </c>
      <c r="B614" s="20"/>
      <c r="C614" s="183"/>
      <c r="D614" s="66"/>
      <c r="E614" s="212">
        <f>IFERROR(INDEX(Admin!$C$7:$C$10,MATCH(FP614,TblNivåValTExt,0)),0)</f>
        <v>0</v>
      </c>
      <c r="F614" s="1"/>
      <c r="G614" s="1"/>
      <c r="H614" s="78"/>
      <c r="I614" s="181"/>
      <c r="J614" s="181"/>
      <c r="K614" s="182"/>
      <c r="L614" s="182"/>
      <c r="M614" s="181"/>
      <c r="N614" s="181"/>
      <c r="O614" s="181"/>
      <c r="P614" s="182"/>
      <c r="Q614" s="182"/>
      <c r="R614" s="181"/>
      <c r="S614" s="181"/>
      <c r="T614" s="181"/>
      <c r="U614" s="182"/>
      <c r="V614" s="182"/>
      <c r="W614" s="181"/>
      <c r="X614" s="181"/>
      <c r="Y614" s="181"/>
      <c r="Z614" s="182"/>
      <c r="AA614" s="182"/>
      <c r="AB614" s="181"/>
      <c r="AC614" s="181"/>
      <c r="AD614" s="181"/>
      <c r="AE614" s="182"/>
      <c r="AF614" s="182"/>
      <c r="AG614" s="181"/>
      <c r="AH614" s="181"/>
      <c r="AI614" s="181"/>
      <c r="AJ614" s="182"/>
      <c r="AK614" s="182"/>
      <c r="AL614" s="181"/>
      <c r="AM614" s="181"/>
      <c r="AN614" s="181"/>
      <c r="AO614" s="182"/>
      <c r="AP614" s="182"/>
      <c r="AQ614" s="181"/>
      <c r="AR614" s="181"/>
      <c r="AS614" s="181"/>
      <c r="AT614" s="182"/>
      <c r="AU614" s="182"/>
      <c r="AV614" s="181"/>
      <c r="AW614" s="181"/>
      <c r="AX614" s="181"/>
      <c r="AY614" s="182"/>
      <c r="AZ614" s="182"/>
      <c r="BA614" s="181"/>
      <c r="BB614" s="181"/>
      <c r="BC614" s="181"/>
      <c r="BD614" s="182"/>
      <c r="BE614" s="182"/>
      <c r="BF614" s="181"/>
      <c r="BG614" s="180">
        <f t="shared" si="1078"/>
        <v>0</v>
      </c>
      <c r="BH614" s="116" t="str">
        <f t="shared" si="1079"/>
        <v/>
      </c>
      <c r="BI614" s="80" t="b">
        <f t="shared" si="1027"/>
        <v>0</v>
      </c>
      <c r="BJ614" s="80" t="str">
        <f t="shared" si="1028"/>
        <v/>
      </c>
      <c r="BK614" s="80" t="b">
        <f t="shared" si="1080"/>
        <v>0</v>
      </c>
      <c r="BL614" s="13" t="str">
        <f t="shared" si="1029"/>
        <v/>
      </c>
      <c r="BM614" s="13" t="b">
        <f t="shared" si="1081"/>
        <v>0</v>
      </c>
      <c r="BN614" s="35" t="str">
        <f t="shared" si="1030"/>
        <v/>
      </c>
      <c r="BO614" s="13" t="b">
        <f t="shared" si="1031"/>
        <v>0</v>
      </c>
      <c r="BP614" s="35" t="str">
        <f t="shared" si="1032"/>
        <v/>
      </c>
      <c r="BQ614" s="13" t="b">
        <f t="shared" si="1033"/>
        <v>0</v>
      </c>
      <c r="BR614" s="35" t="str">
        <f t="shared" si="1034"/>
        <v/>
      </c>
      <c r="BS614" s="35" t="b">
        <f t="shared" si="1035"/>
        <v>0</v>
      </c>
      <c r="BT614" s="35" t="str">
        <f t="shared" si="1036"/>
        <v/>
      </c>
      <c r="BU614" s="35" t="b">
        <f t="shared" si="1037"/>
        <v>0</v>
      </c>
      <c r="BV614" s="35" t="str">
        <f t="shared" si="1038"/>
        <v/>
      </c>
      <c r="BW614" s="13" t="b">
        <f t="shared" si="1113"/>
        <v>0</v>
      </c>
      <c r="BX614" s="35" t="str">
        <f t="shared" si="1039"/>
        <v/>
      </c>
      <c r="BY614" s="265" t="b">
        <f t="shared" si="1082"/>
        <v>0</v>
      </c>
      <c r="BZ614" s="35" t="str">
        <f t="shared" si="1040"/>
        <v/>
      </c>
      <c r="CA614" s="265" t="b">
        <f t="shared" si="1083"/>
        <v>0</v>
      </c>
      <c r="CB614" s="35" t="str">
        <f t="shared" si="1041"/>
        <v/>
      </c>
      <c r="CC614" s="272" t="b">
        <f t="shared" si="1084"/>
        <v>0</v>
      </c>
      <c r="CD614" s="35" t="str">
        <f t="shared" si="1042"/>
        <v/>
      </c>
      <c r="CE614" s="13" t="b">
        <f t="shared" si="1043"/>
        <v>0</v>
      </c>
      <c r="CF614" s="35" t="str">
        <f t="shared" si="1044"/>
        <v/>
      </c>
      <c r="CG614" s="179">
        <f t="shared" si="1045"/>
        <v>0</v>
      </c>
      <c r="CH614" s="179">
        <f t="shared" si="1046"/>
        <v>0</v>
      </c>
      <c r="CI614" s="218">
        <f t="shared" si="1085"/>
        <v>0</v>
      </c>
      <c r="CJ614" s="218">
        <f t="shared" si="1086"/>
        <v>0</v>
      </c>
      <c r="CK614" s="218">
        <f t="shared" si="1087"/>
        <v>0</v>
      </c>
      <c r="CL614" s="218">
        <f t="shared" si="1088"/>
        <v>0</v>
      </c>
      <c r="CM614" s="218">
        <f t="shared" si="1089"/>
        <v>0</v>
      </c>
      <c r="CN614" s="218">
        <f t="shared" si="1090"/>
        <v>0</v>
      </c>
      <c r="CO614" s="218">
        <f t="shared" si="1091"/>
        <v>0</v>
      </c>
      <c r="CP614" s="218">
        <f t="shared" si="1092"/>
        <v>0</v>
      </c>
      <c r="CQ614" s="218">
        <f t="shared" si="1093"/>
        <v>0</v>
      </c>
      <c r="CR614" s="218">
        <f t="shared" si="1094"/>
        <v>0</v>
      </c>
      <c r="CS614" s="14">
        <f t="shared" si="1047"/>
        <v>0</v>
      </c>
      <c r="CT614" s="236">
        <f t="shared" si="1048"/>
        <v>0</v>
      </c>
      <c r="CU614" s="237">
        <f t="shared" si="1116"/>
        <v>0</v>
      </c>
      <c r="CV614" s="16">
        <f t="shared" si="1116"/>
        <v>0</v>
      </c>
      <c r="CW614" s="16">
        <f t="shared" si="1116"/>
        <v>0</v>
      </c>
      <c r="CX614" s="16">
        <f t="shared" si="1116"/>
        <v>0</v>
      </c>
      <c r="CY614" s="16">
        <f t="shared" si="1116"/>
        <v>0</v>
      </c>
      <c r="CZ614" s="16">
        <f t="shared" si="1116"/>
        <v>0</v>
      </c>
      <c r="DA614" s="16">
        <f t="shared" si="1116"/>
        <v>0</v>
      </c>
      <c r="DB614" s="16">
        <f t="shared" si="1116"/>
        <v>0</v>
      </c>
      <c r="DC614" s="16">
        <f t="shared" si="1116"/>
        <v>0</v>
      </c>
      <c r="DD614" s="238">
        <f t="shared" si="1116"/>
        <v>0</v>
      </c>
      <c r="DE614" s="232">
        <f t="shared" si="1117"/>
        <v>0</v>
      </c>
      <c r="DF614" s="132">
        <f t="shared" si="1117"/>
        <v>0</v>
      </c>
      <c r="DG614" s="132">
        <f t="shared" si="1117"/>
        <v>0</v>
      </c>
      <c r="DH614" s="132">
        <f t="shared" si="1117"/>
        <v>0</v>
      </c>
      <c r="DI614" s="132">
        <f t="shared" si="1117"/>
        <v>0</v>
      </c>
      <c r="DJ614" s="132">
        <f t="shared" si="1117"/>
        <v>0</v>
      </c>
      <c r="DK614" s="132">
        <f t="shared" si="1117"/>
        <v>0</v>
      </c>
      <c r="DL614" s="132">
        <f t="shared" si="1117"/>
        <v>0</v>
      </c>
      <c r="DM614" s="132">
        <f t="shared" si="1117"/>
        <v>0</v>
      </c>
      <c r="DN614" s="233">
        <f t="shared" si="1117"/>
        <v>0</v>
      </c>
      <c r="DO614" s="232">
        <f t="shared" si="1049"/>
        <v>0</v>
      </c>
      <c r="DP614" s="132">
        <f t="shared" si="1050"/>
        <v>0</v>
      </c>
      <c r="DQ614" s="132">
        <f t="shared" si="1051"/>
        <v>0</v>
      </c>
      <c r="DR614" s="132">
        <f t="shared" si="1052"/>
        <v>0</v>
      </c>
      <c r="DS614" s="132">
        <f t="shared" si="1053"/>
        <v>0</v>
      </c>
      <c r="DT614" s="132">
        <f t="shared" si="1054"/>
        <v>0</v>
      </c>
      <c r="DU614" s="132">
        <f t="shared" si="1055"/>
        <v>0</v>
      </c>
      <c r="DV614" s="132">
        <f t="shared" si="1056"/>
        <v>0</v>
      </c>
      <c r="DW614" s="132">
        <f t="shared" si="1057"/>
        <v>0</v>
      </c>
      <c r="DX614" s="233">
        <f t="shared" si="1058"/>
        <v>0</v>
      </c>
      <c r="DY614" s="231" t="b">
        <f t="shared" si="1095"/>
        <v>0</v>
      </c>
      <c r="DZ614" s="163"/>
      <c r="EA614" s="226" t="str">
        <f t="shared" si="1096"/>
        <v/>
      </c>
      <c r="EB614" s="178" t="str">
        <f t="shared" si="1097"/>
        <v/>
      </c>
      <c r="EC614" s="178" t="str">
        <f t="shared" si="1098"/>
        <v/>
      </c>
      <c r="ED614" s="178" t="str">
        <f t="shared" si="1099"/>
        <v/>
      </c>
      <c r="EE614" s="178" t="str">
        <f t="shared" si="1100"/>
        <v/>
      </c>
      <c r="EF614" s="178" t="str">
        <f t="shared" si="1101"/>
        <v/>
      </c>
      <c r="EG614" s="178" t="str">
        <f t="shared" si="1102"/>
        <v/>
      </c>
      <c r="EH614" s="178" t="str">
        <f t="shared" si="1103"/>
        <v/>
      </c>
      <c r="EI614" s="178" t="str">
        <f t="shared" si="1104"/>
        <v/>
      </c>
      <c r="EJ614" s="227" t="str">
        <f t="shared" si="1105"/>
        <v/>
      </c>
      <c r="EK614" s="230" t="str">
        <f t="shared" si="1059"/>
        <v/>
      </c>
      <c r="EL614" s="177" t="str">
        <f t="shared" si="1060"/>
        <v/>
      </c>
      <c r="EM614" s="177" t="str">
        <f t="shared" si="1061"/>
        <v/>
      </c>
      <c r="EN614" s="177" t="str">
        <f t="shared" si="1062"/>
        <v/>
      </c>
      <c r="EO614" s="177" t="str">
        <f t="shared" si="1063"/>
        <v/>
      </c>
      <c r="EP614" s="177" t="str">
        <f t="shared" si="1064"/>
        <v/>
      </c>
      <c r="EQ614" s="177" t="str">
        <f t="shared" si="1065"/>
        <v/>
      </c>
      <c r="ER614" s="177" t="str">
        <f t="shared" si="1066"/>
        <v/>
      </c>
      <c r="ES614" s="177" t="str">
        <f t="shared" si="1067"/>
        <v/>
      </c>
      <c r="ET614" s="177" t="str">
        <f t="shared" si="1068"/>
        <v/>
      </c>
      <c r="EU614" s="229" t="e">
        <f t="shared" si="1069"/>
        <v>#VALUE!</v>
      </c>
      <c r="EV614" s="27" t="e">
        <f t="shared" si="1070"/>
        <v>#VALUE!</v>
      </c>
      <c r="EW614" s="27" t="e">
        <f t="shared" si="1071"/>
        <v>#VALUE!</v>
      </c>
      <c r="EX614" s="28" t="e">
        <f t="shared" si="1072"/>
        <v>#VALUE!</v>
      </c>
      <c r="EY614" s="28" t="e">
        <f t="shared" si="1073"/>
        <v>#VALUE!</v>
      </c>
      <c r="EZ614" s="28" t="b">
        <f t="shared" si="1074"/>
        <v>0</v>
      </c>
      <c r="FA614" s="176" t="str">
        <f t="shared" si="1075"/>
        <v/>
      </c>
      <c r="FB614" s="27" t="e" cm="1">
        <f t="array" aca="1" ref="FB614" ca="1">TEXT(RIGHT(10-RIGHT(SUM(INDEX(1*(MID(MID(C614,1,1)*2,ROW(INDIRECT("1:"&amp;LEN(MID(C614,1,1)*2))),1)),,))+MID(C614,2,1)+
SUM(INDEX(1*(MID(MID(C614,3,1)*2,ROW(INDIRECT("1:"&amp;LEN(MID(C614,3,1)*2))),1)),,))+MID(C614,4,1)+
SUM(INDEX(1*(MID(MID(C614,5,1)*2,ROW(INDIRECT("1:"&amp;LEN(MID(C614,5,1)*2))),1)),,))+MID(C614,6,1)+
SUM(INDEX(1*(MID(MID(C614,8,1)*2,ROW(INDIRECT("1:"&amp;LEN(MID(C614,8,1)*2))),1)),,))+MID(C614,9,1)+
SUM(INDEX(1*(MID(MID(C614,10,1)*2,ROW(INDIRECT("1:"&amp;LEN(MID(C614,10,1)*2))),1)),,)),1),1),"0")</f>
        <v>#VALUE!</v>
      </c>
      <c r="FC614" s="27" t="str">
        <f t="shared" si="1076"/>
        <v/>
      </c>
      <c r="FD614" s="29" t="b">
        <f t="shared" si="1077"/>
        <v>0</v>
      </c>
      <c r="FE614" s="112" t="b">
        <f>IFERROR(MATCH(D614,'Avtal för korttidsarbete'!$G$13:$G$1012,0),TRUE)</f>
        <v>1</v>
      </c>
      <c r="FF614" s="112" t="b">
        <f t="shared" si="1106"/>
        <v>0</v>
      </c>
      <c r="FG614" s="113" t="str" cm="1">
        <f t="array" ref="FG614">IF(FE614=TRUE,"x",INDEX('Avtal för korttidsarbete'!$E$13:$E$1012,$FE614))</f>
        <v>x</v>
      </c>
      <c r="FH614" s="113" t="str" cm="1">
        <f t="array" ref="FH614">IF(FE614=TRUE,"x",INDEX('Avtal för korttidsarbete'!$F$13:$F$1012,$FE614))</f>
        <v>x</v>
      </c>
      <c r="FI614" s="112" t="b">
        <f t="shared" si="1107"/>
        <v>0</v>
      </c>
      <c r="FJ614" s="135">
        <f t="shared" si="1108"/>
        <v>44166</v>
      </c>
      <c r="FK614" s="135">
        <f t="shared" si="1109"/>
        <v>44377</v>
      </c>
      <c r="FL614" s="112" t="b">
        <f t="shared" si="1110"/>
        <v>0</v>
      </c>
      <c r="FM614" s="113">
        <f t="shared" si="1111"/>
        <v>44166</v>
      </c>
      <c r="FN614" s="135">
        <f t="shared" si="1112"/>
        <v>44377</v>
      </c>
      <c r="FO614" s="148" t="b">
        <f>IFERROR(INDEX('Avtal för korttidsarbete'!R:R,MATCH(D614,'Avtal för korttidsarbete'!$G:$G,0)),TRUE)</f>
        <v>1</v>
      </c>
      <c r="FP614" s="135" t="str">
        <f>IF(FO614,"-",INDEX('Avtal för korttidsarbete'!$D:$D,MATCH(D614,'Avtal för korttidsarbete'!$G:$G,0)))</f>
        <v>-</v>
      </c>
      <c r="FQ614" s="113" t="b">
        <f>IFERROR(G614&gt;INDEX(Uppsägningar!E:E,MATCH(C614,Uppsägningar!C:C,0)),FALSE)</f>
        <v>0</v>
      </c>
    </row>
    <row r="615" spans="1:173" x14ac:dyDescent="0.25">
      <c r="A615" s="19">
        <v>599</v>
      </c>
      <c r="B615" s="20"/>
      <c r="C615" s="183"/>
      <c r="D615" s="66"/>
      <c r="E615" s="212">
        <f>IFERROR(INDEX(Admin!$C$7:$C$10,MATCH(FP615,TblNivåValTExt,0)),0)</f>
        <v>0</v>
      </c>
      <c r="F615" s="1"/>
      <c r="G615" s="1"/>
      <c r="H615" s="78"/>
      <c r="I615" s="181"/>
      <c r="J615" s="181"/>
      <c r="K615" s="182"/>
      <c r="L615" s="182"/>
      <c r="M615" s="181"/>
      <c r="N615" s="181"/>
      <c r="O615" s="181"/>
      <c r="P615" s="182"/>
      <c r="Q615" s="182"/>
      <c r="R615" s="181"/>
      <c r="S615" s="181"/>
      <c r="T615" s="181"/>
      <c r="U615" s="182"/>
      <c r="V615" s="182"/>
      <c r="W615" s="181"/>
      <c r="X615" s="181"/>
      <c r="Y615" s="181"/>
      <c r="Z615" s="182"/>
      <c r="AA615" s="182"/>
      <c r="AB615" s="181"/>
      <c r="AC615" s="181"/>
      <c r="AD615" s="181"/>
      <c r="AE615" s="182"/>
      <c r="AF615" s="182"/>
      <c r="AG615" s="181"/>
      <c r="AH615" s="181"/>
      <c r="AI615" s="181"/>
      <c r="AJ615" s="182"/>
      <c r="AK615" s="182"/>
      <c r="AL615" s="181"/>
      <c r="AM615" s="181"/>
      <c r="AN615" s="181"/>
      <c r="AO615" s="182"/>
      <c r="AP615" s="182"/>
      <c r="AQ615" s="181"/>
      <c r="AR615" s="181"/>
      <c r="AS615" s="181"/>
      <c r="AT615" s="182"/>
      <c r="AU615" s="182"/>
      <c r="AV615" s="181"/>
      <c r="AW615" s="181"/>
      <c r="AX615" s="181"/>
      <c r="AY615" s="182"/>
      <c r="AZ615" s="182"/>
      <c r="BA615" s="181"/>
      <c r="BB615" s="181"/>
      <c r="BC615" s="181"/>
      <c r="BD615" s="182"/>
      <c r="BE615" s="182"/>
      <c r="BF615" s="181"/>
      <c r="BG615" s="180">
        <f t="shared" si="1078"/>
        <v>0</v>
      </c>
      <c r="BH615" s="116" t="str">
        <f t="shared" si="1079"/>
        <v/>
      </c>
      <c r="BI615" s="80" t="b">
        <f t="shared" si="1027"/>
        <v>0</v>
      </c>
      <c r="BJ615" s="80" t="str">
        <f t="shared" si="1028"/>
        <v/>
      </c>
      <c r="BK615" s="80" t="b">
        <f t="shared" si="1080"/>
        <v>0</v>
      </c>
      <c r="BL615" s="13" t="str">
        <f t="shared" si="1029"/>
        <v/>
      </c>
      <c r="BM615" s="13" t="b">
        <f t="shared" si="1081"/>
        <v>0</v>
      </c>
      <c r="BN615" s="35" t="str">
        <f t="shared" si="1030"/>
        <v/>
      </c>
      <c r="BO615" s="13" t="b">
        <f t="shared" si="1031"/>
        <v>0</v>
      </c>
      <c r="BP615" s="35" t="str">
        <f t="shared" si="1032"/>
        <v/>
      </c>
      <c r="BQ615" s="13" t="b">
        <f t="shared" si="1033"/>
        <v>0</v>
      </c>
      <c r="BR615" s="35" t="str">
        <f t="shared" si="1034"/>
        <v/>
      </c>
      <c r="BS615" s="35" t="b">
        <f t="shared" si="1035"/>
        <v>0</v>
      </c>
      <c r="BT615" s="35" t="str">
        <f t="shared" si="1036"/>
        <v/>
      </c>
      <c r="BU615" s="35" t="b">
        <f t="shared" si="1037"/>
        <v>0</v>
      </c>
      <c r="BV615" s="35" t="str">
        <f t="shared" si="1038"/>
        <v/>
      </c>
      <c r="BW615" s="13" t="b">
        <f t="shared" si="1113"/>
        <v>0</v>
      </c>
      <c r="BX615" s="35" t="str">
        <f t="shared" si="1039"/>
        <v/>
      </c>
      <c r="BY615" s="265" t="b">
        <f t="shared" si="1082"/>
        <v>0</v>
      </c>
      <c r="BZ615" s="35" t="str">
        <f t="shared" si="1040"/>
        <v/>
      </c>
      <c r="CA615" s="265" t="b">
        <f t="shared" si="1083"/>
        <v>0</v>
      </c>
      <c r="CB615" s="35" t="str">
        <f t="shared" si="1041"/>
        <v/>
      </c>
      <c r="CC615" s="272" t="b">
        <f t="shared" si="1084"/>
        <v>0</v>
      </c>
      <c r="CD615" s="35" t="str">
        <f t="shared" si="1042"/>
        <v/>
      </c>
      <c r="CE615" s="13" t="b">
        <f t="shared" si="1043"/>
        <v>0</v>
      </c>
      <c r="CF615" s="35" t="str">
        <f t="shared" si="1044"/>
        <v/>
      </c>
      <c r="CG615" s="179">
        <f t="shared" si="1045"/>
        <v>0</v>
      </c>
      <c r="CH615" s="179">
        <f t="shared" si="1046"/>
        <v>0</v>
      </c>
      <c r="CI615" s="218">
        <f t="shared" si="1085"/>
        <v>0</v>
      </c>
      <c r="CJ615" s="218">
        <f t="shared" si="1086"/>
        <v>0</v>
      </c>
      <c r="CK615" s="218">
        <f t="shared" si="1087"/>
        <v>0</v>
      </c>
      <c r="CL615" s="218">
        <f t="shared" si="1088"/>
        <v>0</v>
      </c>
      <c r="CM615" s="218">
        <f t="shared" si="1089"/>
        <v>0</v>
      </c>
      <c r="CN615" s="218">
        <f t="shared" si="1090"/>
        <v>0</v>
      </c>
      <c r="CO615" s="218">
        <f t="shared" si="1091"/>
        <v>0</v>
      </c>
      <c r="CP615" s="218">
        <f t="shared" si="1092"/>
        <v>0</v>
      </c>
      <c r="CQ615" s="218">
        <f t="shared" si="1093"/>
        <v>0</v>
      </c>
      <c r="CR615" s="218">
        <f t="shared" si="1094"/>
        <v>0</v>
      </c>
      <c r="CS615" s="14">
        <f t="shared" si="1047"/>
        <v>0</v>
      </c>
      <c r="CT615" s="236">
        <f t="shared" si="1048"/>
        <v>0</v>
      </c>
      <c r="CU615" s="237">
        <f t="shared" si="1116"/>
        <v>0</v>
      </c>
      <c r="CV615" s="16">
        <f t="shared" si="1116"/>
        <v>0</v>
      </c>
      <c r="CW615" s="16">
        <f t="shared" si="1116"/>
        <v>0</v>
      </c>
      <c r="CX615" s="16">
        <f t="shared" si="1116"/>
        <v>0</v>
      </c>
      <c r="CY615" s="16">
        <f t="shared" si="1116"/>
        <v>0</v>
      </c>
      <c r="CZ615" s="16">
        <f t="shared" si="1116"/>
        <v>0</v>
      </c>
      <c r="DA615" s="16">
        <f t="shared" si="1116"/>
        <v>0</v>
      </c>
      <c r="DB615" s="16">
        <f t="shared" si="1116"/>
        <v>0</v>
      </c>
      <c r="DC615" s="16">
        <f t="shared" si="1116"/>
        <v>0</v>
      </c>
      <c r="DD615" s="238">
        <f t="shared" si="1116"/>
        <v>0</v>
      </c>
      <c r="DE615" s="232">
        <f t="shared" si="1117"/>
        <v>0</v>
      </c>
      <c r="DF615" s="132">
        <f t="shared" si="1117"/>
        <v>0</v>
      </c>
      <c r="DG615" s="132">
        <f t="shared" si="1117"/>
        <v>0</v>
      </c>
      <c r="DH615" s="132">
        <f t="shared" si="1117"/>
        <v>0</v>
      </c>
      <c r="DI615" s="132">
        <f t="shared" si="1117"/>
        <v>0</v>
      </c>
      <c r="DJ615" s="132">
        <f t="shared" si="1117"/>
        <v>0</v>
      </c>
      <c r="DK615" s="132">
        <f t="shared" si="1117"/>
        <v>0</v>
      </c>
      <c r="DL615" s="132">
        <f t="shared" si="1117"/>
        <v>0</v>
      </c>
      <c r="DM615" s="132">
        <f t="shared" si="1117"/>
        <v>0</v>
      </c>
      <c r="DN615" s="233">
        <f t="shared" si="1117"/>
        <v>0</v>
      </c>
      <c r="DO615" s="232">
        <f t="shared" si="1049"/>
        <v>0</v>
      </c>
      <c r="DP615" s="132">
        <f t="shared" si="1050"/>
        <v>0</v>
      </c>
      <c r="DQ615" s="132">
        <f t="shared" si="1051"/>
        <v>0</v>
      </c>
      <c r="DR615" s="132">
        <f t="shared" si="1052"/>
        <v>0</v>
      </c>
      <c r="DS615" s="132">
        <f t="shared" si="1053"/>
        <v>0</v>
      </c>
      <c r="DT615" s="132">
        <f t="shared" si="1054"/>
        <v>0</v>
      </c>
      <c r="DU615" s="132">
        <f t="shared" si="1055"/>
        <v>0</v>
      </c>
      <c r="DV615" s="132">
        <f t="shared" si="1056"/>
        <v>0</v>
      </c>
      <c r="DW615" s="132">
        <f t="shared" si="1057"/>
        <v>0</v>
      </c>
      <c r="DX615" s="233">
        <f t="shared" si="1058"/>
        <v>0</v>
      </c>
      <c r="DY615" s="231" t="b">
        <f t="shared" si="1095"/>
        <v>0</v>
      </c>
      <c r="DZ615" s="163"/>
      <c r="EA615" s="226" t="str">
        <f t="shared" si="1096"/>
        <v/>
      </c>
      <c r="EB615" s="178" t="str">
        <f t="shared" si="1097"/>
        <v/>
      </c>
      <c r="EC615" s="178" t="str">
        <f t="shared" si="1098"/>
        <v/>
      </c>
      <c r="ED615" s="178" t="str">
        <f t="shared" si="1099"/>
        <v/>
      </c>
      <c r="EE615" s="178" t="str">
        <f t="shared" si="1100"/>
        <v/>
      </c>
      <c r="EF615" s="178" t="str">
        <f t="shared" si="1101"/>
        <v/>
      </c>
      <c r="EG615" s="178" t="str">
        <f t="shared" si="1102"/>
        <v/>
      </c>
      <c r="EH615" s="178" t="str">
        <f t="shared" si="1103"/>
        <v/>
      </c>
      <c r="EI615" s="178" t="str">
        <f t="shared" si="1104"/>
        <v/>
      </c>
      <c r="EJ615" s="227" t="str">
        <f t="shared" si="1105"/>
        <v/>
      </c>
      <c r="EK615" s="230" t="str">
        <f t="shared" si="1059"/>
        <v/>
      </c>
      <c r="EL615" s="177" t="str">
        <f t="shared" si="1060"/>
        <v/>
      </c>
      <c r="EM615" s="177" t="str">
        <f t="shared" si="1061"/>
        <v/>
      </c>
      <c r="EN615" s="177" t="str">
        <f t="shared" si="1062"/>
        <v/>
      </c>
      <c r="EO615" s="177" t="str">
        <f t="shared" si="1063"/>
        <v/>
      </c>
      <c r="EP615" s="177" t="str">
        <f t="shared" si="1064"/>
        <v/>
      </c>
      <c r="EQ615" s="177" t="str">
        <f t="shared" si="1065"/>
        <v/>
      </c>
      <c r="ER615" s="177" t="str">
        <f t="shared" si="1066"/>
        <v/>
      </c>
      <c r="ES615" s="177" t="str">
        <f t="shared" si="1067"/>
        <v/>
      </c>
      <c r="ET615" s="177" t="str">
        <f t="shared" si="1068"/>
        <v/>
      </c>
      <c r="EU615" s="229" t="e">
        <f t="shared" si="1069"/>
        <v>#VALUE!</v>
      </c>
      <c r="EV615" s="27" t="e">
        <f t="shared" si="1070"/>
        <v>#VALUE!</v>
      </c>
      <c r="EW615" s="27" t="e">
        <f t="shared" si="1071"/>
        <v>#VALUE!</v>
      </c>
      <c r="EX615" s="28" t="e">
        <f t="shared" si="1072"/>
        <v>#VALUE!</v>
      </c>
      <c r="EY615" s="28" t="e">
        <f t="shared" si="1073"/>
        <v>#VALUE!</v>
      </c>
      <c r="EZ615" s="28" t="b">
        <f t="shared" si="1074"/>
        <v>0</v>
      </c>
      <c r="FA615" s="176" t="str">
        <f t="shared" si="1075"/>
        <v/>
      </c>
      <c r="FB615" s="27" t="e" cm="1">
        <f t="array" aca="1" ref="FB615" ca="1">TEXT(RIGHT(10-RIGHT(SUM(INDEX(1*(MID(MID(C615,1,1)*2,ROW(INDIRECT("1:"&amp;LEN(MID(C615,1,1)*2))),1)),,))+MID(C615,2,1)+
SUM(INDEX(1*(MID(MID(C615,3,1)*2,ROW(INDIRECT("1:"&amp;LEN(MID(C615,3,1)*2))),1)),,))+MID(C615,4,1)+
SUM(INDEX(1*(MID(MID(C615,5,1)*2,ROW(INDIRECT("1:"&amp;LEN(MID(C615,5,1)*2))),1)),,))+MID(C615,6,1)+
SUM(INDEX(1*(MID(MID(C615,8,1)*2,ROW(INDIRECT("1:"&amp;LEN(MID(C615,8,1)*2))),1)),,))+MID(C615,9,1)+
SUM(INDEX(1*(MID(MID(C615,10,1)*2,ROW(INDIRECT("1:"&amp;LEN(MID(C615,10,1)*2))),1)),,)),1),1),"0")</f>
        <v>#VALUE!</v>
      </c>
      <c r="FC615" s="27" t="str">
        <f t="shared" si="1076"/>
        <v/>
      </c>
      <c r="FD615" s="29" t="b">
        <f t="shared" si="1077"/>
        <v>0</v>
      </c>
      <c r="FE615" s="112" t="b">
        <f>IFERROR(MATCH(D615,'Avtal för korttidsarbete'!$G$13:$G$1012,0),TRUE)</f>
        <v>1</v>
      </c>
      <c r="FF615" s="112" t="b">
        <f t="shared" si="1106"/>
        <v>0</v>
      </c>
      <c r="FG615" s="113" t="str" cm="1">
        <f t="array" ref="FG615">IF(FE615=TRUE,"x",INDEX('Avtal för korttidsarbete'!$E$13:$E$1012,$FE615))</f>
        <v>x</v>
      </c>
      <c r="FH615" s="113" t="str" cm="1">
        <f t="array" ref="FH615">IF(FE615=TRUE,"x",INDEX('Avtal för korttidsarbete'!$F$13:$F$1012,$FE615))</f>
        <v>x</v>
      </c>
      <c r="FI615" s="112" t="b">
        <f t="shared" si="1107"/>
        <v>0</v>
      </c>
      <c r="FJ615" s="135">
        <f t="shared" si="1108"/>
        <v>44166</v>
      </c>
      <c r="FK615" s="135">
        <f t="shared" si="1109"/>
        <v>44377</v>
      </c>
      <c r="FL615" s="112" t="b">
        <f t="shared" si="1110"/>
        <v>0</v>
      </c>
      <c r="FM615" s="113">
        <f t="shared" si="1111"/>
        <v>44166</v>
      </c>
      <c r="FN615" s="135">
        <f t="shared" si="1112"/>
        <v>44377</v>
      </c>
      <c r="FO615" s="148" t="b">
        <f>IFERROR(INDEX('Avtal för korttidsarbete'!R:R,MATCH(D615,'Avtal för korttidsarbete'!$G:$G,0)),TRUE)</f>
        <v>1</v>
      </c>
      <c r="FP615" s="135" t="str">
        <f>IF(FO615,"-",INDEX('Avtal för korttidsarbete'!$D:$D,MATCH(D615,'Avtal för korttidsarbete'!$G:$G,0)))</f>
        <v>-</v>
      </c>
      <c r="FQ615" s="113" t="b">
        <f>IFERROR(G615&gt;INDEX(Uppsägningar!E:E,MATCH(C615,Uppsägningar!C:C,0)),FALSE)</f>
        <v>0</v>
      </c>
    </row>
    <row r="616" spans="1:173" x14ac:dyDescent="0.25">
      <c r="A616" s="19">
        <v>600</v>
      </c>
      <c r="B616" s="20"/>
      <c r="C616" s="183"/>
      <c r="D616" s="66"/>
      <c r="E616" s="212">
        <f>IFERROR(INDEX(Admin!$C$7:$C$10,MATCH(FP616,TblNivåValTExt,0)),0)</f>
        <v>0</v>
      </c>
      <c r="F616" s="1"/>
      <c r="G616" s="1"/>
      <c r="H616" s="78"/>
      <c r="I616" s="181"/>
      <c r="J616" s="181"/>
      <c r="K616" s="182"/>
      <c r="L616" s="182"/>
      <c r="M616" s="181"/>
      <c r="N616" s="181"/>
      <c r="O616" s="181"/>
      <c r="P616" s="182"/>
      <c r="Q616" s="182"/>
      <c r="R616" s="181"/>
      <c r="S616" s="181"/>
      <c r="T616" s="181"/>
      <c r="U616" s="182"/>
      <c r="V616" s="182"/>
      <c r="W616" s="181"/>
      <c r="X616" s="181"/>
      <c r="Y616" s="181"/>
      <c r="Z616" s="182"/>
      <c r="AA616" s="182"/>
      <c r="AB616" s="181"/>
      <c r="AC616" s="181"/>
      <c r="AD616" s="181"/>
      <c r="AE616" s="182"/>
      <c r="AF616" s="182"/>
      <c r="AG616" s="181"/>
      <c r="AH616" s="181"/>
      <c r="AI616" s="181"/>
      <c r="AJ616" s="182"/>
      <c r="AK616" s="182"/>
      <c r="AL616" s="181"/>
      <c r="AM616" s="181"/>
      <c r="AN616" s="181"/>
      <c r="AO616" s="182"/>
      <c r="AP616" s="182"/>
      <c r="AQ616" s="181"/>
      <c r="AR616" s="181"/>
      <c r="AS616" s="181"/>
      <c r="AT616" s="182"/>
      <c r="AU616" s="182"/>
      <c r="AV616" s="181"/>
      <c r="AW616" s="181"/>
      <c r="AX616" s="181"/>
      <c r="AY616" s="182"/>
      <c r="AZ616" s="182"/>
      <c r="BA616" s="181"/>
      <c r="BB616" s="181"/>
      <c r="BC616" s="181"/>
      <c r="BD616" s="182"/>
      <c r="BE616" s="182"/>
      <c r="BF616" s="181"/>
      <c r="BG616" s="180">
        <f t="shared" si="1078"/>
        <v>0</v>
      </c>
      <c r="BH616" s="116" t="str">
        <f t="shared" si="1079"/>
        <v/>
      </c>
      <c r="BI616" s="80" t="b">
        <f t="shared" si="1027"/>
        <v>0</v>
      </c>
      <c r="BJ616" s="80" t="str">
        <f t="shared" si="1028"/>
        <v/>
      </c>
      <c r="BK616" s="80" t="b">
        <f t="shared" si="1080"/>
        <v>0</v>
      </c>
      <c r="BL616" s="13" t="str">
        <f t="shared" si="1029"/>
        <v/>
      </c>
      <c r="BM616" s="13" t="b">
        <f t="shared" si="1081"/>
        <v>0</v>
      </c>
      <c r="BN616" s="35" t="str">
        <f t="shared" si="1030"/>
        <v/>
      </c>
      <c r="BO616" s="13" t="b">
        <f t="shared" si="1031"/>
        <v>0</v>
      </c>
      <c r="BP616" s="35" t="str">
        <f t="shared" si="1032"/>
        <v/>
      </c>
      <c r="BQ616" s="13" t="b">
        <f t="shared" si="1033"/>
        <v>0</v>
      </c>
      <c r="BR616" s="35" t="str">
        <f t="shared" si="1034"/>
        <v/>
      </c>
      <c r="BS616" s="35" t="b">
        <f t="shared" si="1035"/>
        <v>0</v>
      </c>
      <c r="BT616" s="35" t="str">
        <f t="shared" si="1036"/>
        <v/>
      </c>
      <c r="BU616" s="35" t="b">
        <f t="shared" si="1037"/>
        <v>0</v>
      </c>
      <c r="BV616" s="35" t="str">
        <f t="shared" si="1038"/>
        <v/>
      </c>
      <c r="BW616" s="13" t="b">
        <f t="shared" si="1113"/>
        <v>0</v>
      </c>
      <c r="BX616" s="35" t="str">
        <f t="shared" si="1039"/>
        <v/>
      </c>
      <c r="BY616" s="265" t="b">
        <f t="shared" si="1082"/>
        <v>0</v>
      </c>
      <c r="BZ616" s="35" t="str">
        <f t="shared" si="1040"/>
        <v/>
      </c>
      <c r="CA616" s="265" t="b">
        <f t="shared" si="1083"/>
        <v>0</v>
      </c>
      <c r="CB616" s="35" t="str">
        <f t="shared" si="1041"/>
        <v/>
      </c>
      <c r="CC616" s="272" t="b">
        <f t="shared" si="1084"/>
        <v>0</v>
      </c>
      <c r="CD616" s="35" t="str">
        <f t="shared" si="1042"/>
        <v/>
      </c>
      <c r="CE616" s="13" t="b">
        <f t="shared" si="1043"/>
        <v>0</v>
      </c>
      <c r="CF616" s="35" t="str">
        <f t="shared" si="1044"/>
        <v/>
      </c>
      <c r="CG616" s="179">
        <f t="shared" si="1045"/>
        <v>0</v>
      </c>
      <c r="CH616" s="179">
        <f t="shared" si="1046"/>
        <v>0</v>
      </c>
      <c r="CI616" s="218">
        <f t="shared" si="1085"/>
        <v>0</v>
      </c>
      <c r="CJ616" s="218">
        <f t="shared" si="1086"/>
        <v>0</v>
      </c>
      <c r="CK616" s="218">
        <f t="shared" si="1087"/>
        <v>0</v>
      </c>
      <c r="CL616" s="218">
        <f t="shared" si="1088"/>
        <v>0</v>
      </c>
      <c r="CM616" s="218">
        <f t="shared" si="1089"/>
        <v>0</v>
      </c>
      <c r="CN616" s="218">
        <f t="shared" si="1090"/>
        <v>0</v>
      </c>
      <c r="CO616" s="218">
        <f t="shared" si="1091"/>
        <v>0</v>
      </c>
      <c r="CP616" s="218">
        <f t="shared" si="1092"/>
        <v>0</v>
      </c>
      <c r="CQ616" s="218">
        <f t="shared" si="1093"/>
        <v>0</v>
      </c>
      <c r="CR616" s="218">
        <f t="shared" si="1094"/>
        <v>0</v>
      </c>
      <c r="CS616" s="14">
        <f t="shared" si="1047"/>
        <v>0</v>
      </c>
      <c r="CT616" s="236">
        <f t="shared" si="1048"/>
        <v>0</v>
      </c>
      <c r="CU616" s="237">
        <f t="shared" si="1116"/>
        <v>0</v>
      </c>
      <c r="CV616" s="16">
        <f t="shared" si="1116"/>
        <v>0</v>
      </c>
      <c r="CW616" s="16">
        <f t="shared" si="1116"/>
        <v>0</v>
      </c>
      <c r="CX616" s="16">
        <f t="shared" si="1116"/>
        <v>0</v>
      </c>
      <c r="CY616" s="16">
        <f t="shared" si="1116"/>
        <v>0</v>
      </c>
      <c r="CZ616" s="16">
        <f t="shared" si="1116"/>
        <v>0</v>
      </c>
      <c r="DA616" s="16">
        <f t="shared" si="1116"/>
        <v>0</v>
      </c>
      <c r="DB616" s="16">
        <f t="shared" si="1116"/>
        <v>0</v>
      </c>
      <c r="DC616" s="16">
        <f t="shared" si="1116"/>
        <v>0</v>
      </c>
      <c r="DD616" s="238">
        <f t="shared" si="1116"/>
        <v>0</v>
      </c>
      <c r="DE616" s="232">
        <f t="shared" si="1117"/>
        <v>0</v>
      </c>
      <c r="DF616" s="132">
        <f t="shared" si="1117"/>
        <v>0</v>
      </c>
      <c r="DG616" s="132">
        <f t="shared" si="1117"/>
        <v>0</v>
      </c>
      <c r="DH616" s="132">
        <f t="shared" si="1117"/>
        <v>0</v>
      </c>
      <c r="DI616" s="132">
        <f t="shared" si="1117"/>
        <v>0</v>
      </c>
      <c r="DJ616" s="132">
        <f t="shared" si="1117"/>
        <v>0</v>
      </c>
      <c r="DK616" s="132">
        <f t="shared" si="1117"/>
        <v>0</v>
      </c>
      <c r="DL616" s="132">
        <f t="shared" si="1117"/>
        <v>0</v>
      </c>
      <c r="DM616" s="132">
        <f t="shared" si="1117"/>
        <v>0</v>
      </c>
      <c r="DN616" s="233">
        <f t="shared" si="1117"/>
        <v>0</v>
      </c>
      <c r="DO616" s="232">
        <f t="shared" si="1049"/>
        <v>0</v>
      </c>
      <c r="DP616" s="132">
        <f t="shared" si="1050"/>
        <v>0</v>
      </c>
      <c r="DQ616" s="132">
        <f t="shared" si="1051"/>
        <v>0</v>
      </c>
      <c r="DR616" s="132">
        <f t="shared" si="1052"/>
        <v>0</v>
      </c>
      <c r="DS616" s="132">
        <f t="shared" si="1053"/>
        <v>0</v>
      </c>
      <c r="DT616" s="132">
        <f t="shared" si="1054"/>
        <v>0</v>
      </c>
      <c r="DU616" s="132">
        <f t="shared" si="1055"/>
        <v>0</v>
      </c>
      <c r="DV616" s="132">
        <f t="shared" si="1056"/>
        <v>0</v>
      </c>
      <c r="DW616" s="132">
        <f t="shared" si="1057"/>
        <v>0</v>
      </c>
      <c r="DX616" s="233">
        <f t="shared" si="1058"/>
        <v>0</v>
      </c>
      <c r="DY616" s="231" t="b">
        <f t="shared" si="1095"/>
        <v>0</v>
      </c>
      <c r="DZ616" s="163"/>
      <c r="EA616" s="226" t="str">
        <f t="shared" si="1096"/>
        <v/>
      </c>
      <c r="EB616" s="178" t="str">
        <f t="shared" si="1097"/>
        <v/>
      </c>
      <c r="EC616" s="178" t="str">
        <f t="shared" si="1098"/>
        <v/>
      </c>
      <c r="ED616" s="178" t="str">
        <f t="shared" si="1099"/>
        <v/>
      </c>
      <c r="EE616" s="178" t="str">
        <f t="shared" si="1100"/>
        <v/>
      </c>
      <c r="EF616" s="178" t="str">
        <f t="shared" si="1101"/>
        <v/>
      </c>
      <c r="EG616" s="178" t="str">
        <f t="shared" si="1102"/>
        <v/>
      </c>
      <c r="EH616" s="178" t="str">
        <f t="shared" si="1103"/>
        <v/>
      </c>
      <c r="EI616" s="178" t="str">
        <f t="shared" si="1104"/>
        <v/>
      </c>
      <c r="EJ616" s="227" t="str">
        <f t="shared" si="1105"/>
        <v/>
      </c>
      <c r="EK616" s="230" t="str">
        <f t="shared" si="1059"/>
        <v/>
      </c>
      <c r="EL616" s="177" t="str">
        <f t="shared" si="1060"/>
        <v/>
      </c>
      <c r="EM616" s="177" t="str">
        <f t="shared" si="1061"/>
        <v/>
      </c>
      <c r="EN616" s="177" t="str">
        <f t="shared" si="1062"/>
        <v/>
      </c>
      <c r="EO616" s="177" t="str">
        <f t="shared" si="1063"/>
        <v/>
      </c>
      <c r="EP616" s="177" t="str">
        <f t="shared" si="1064"/>
        <v/>
      </c>
      <c r="EQ616" s="177" t="str">
        <f t="shared" si="1065"/>
        <v/>
      </c>
      <c r="ER616" s="177" t="str">
        <f t="shared" si="1066"/>
        <v/>
      </c>
      <c r="ES616" s="177" t="str">
        <f t="shared" si="1067"/>
        <v/>
      </c>
      <c r="ET616" s="177" t="str">
        <f t="shared" si="1068"/>
        <v/>
      </c>
      <c r="EU616" s="229" t="e">
        <f t="shared" si="1069"/>
        <v>#VALUE!</v>
      </c>
      <c r="EV616" s="27" t="e">
        <f t="shared" si="1070"/>
        <v>#VALUE!</v>
      </c>
      <c r="EW616" s="27" t="e">
        <f t="shared" si="1071"/>
        <v>#VALUE!</v>
      </c>
      <c r="EX616" s="28" t="e">
        <f t="shared" si="1072"/>
        <v>#VALUE!</v>
      </c>
      <c r="EY616" s="28" t="e">
        <f t="shared" si="1073"/>
        <v>#VALUE!</v>
      </c>
      <c r="EZ616" s="28" t="b">
        <f t="shared" si="1074"/>
        <v>0</v>
      </c>
      <c r="FA616" s="176" t="str">
        <f t="shared" si="1075"/>
        <v/>
      </c>
      <c r="FB616" s="27" t="e" cm="1">
        <f t="array" aca="1" ref="FB616" ca="1">TEXT(RIGHT(10-RIGHT(SUM(INDEX(1*(MID(MID(C616,1,1)*2,ROW(INDIRECT("1:"&amp;LEN(MID(C616,1,1)*2))),1)),,))+MID(C616,2,1)+
SUM(INDEX(1*(MID(MID(C616,3,1)*2,ROW(INDIRECT("1:"&amp;LEN(MID(C616,3,1)*2))),1)),,))+MID(C616,4,1)+
SUM(INDEX(1*(MID(MID(C616,5,1)*2,ROW(INDIRECT("1:"&amp;LEN(MID(C616,5,1)*2))),1)),,))+MID(C616,6,1)+
SUM(INDEX(1*(MID(MID(C616,8,1)*2,ROW(INDIRECT("1:"&amp;LEN(MID(C616,8,1)*2))),1)),,))+MID(C616,9,1)+
SUM(INDEX(1*(MID(MID(C616,10,1)*2,ROW(INDIRECT("1:"&amp;LEN(MID(C616,10,1)*2))),1)),,)),1),1),"0")</f>
        <v>#VALUE!</v>
      </c>
      <c r="FC616" s="27" t="str">
        <f t="shared" si="1076"/>
        <v/>
      </c>
      <c r="FD616" s="29" t="b">
        <f t="shared" si="1077"/>
        <v>0</v>
      </c>
      <c r="FE616" s="112" t="b">
        <f>IFERROR(MATCH(D616,'Avtal för korttidsarbete'!$G$13:$G$1012,0),TRUE)</f>
        <v>1</v>
      </c>
      <c r="FF616" s="112" t="b">
        <f t="shared" si="1106"/>
        <v>0</v>
      </c>
      <c r="FG616" s="113" t="str" cm="1">
        <f t="array" ref="FG616">IF(FE616=TRUE,"x",INDEX('Avtal för korttidsarbete'!$E$13:$E$1012,$FE616))</f>
        <v>x</v>
      </c>
      <c r="FH616" s="113" t="str" cm="1">
        <f t="array" ref="FH616">IF(FE616=TRUE,"x",INDEX('Avtal för korttidsarbete'!$F$13:$F$1012,$FE616))</f>
        <v>x</v>
      </c>
      <c r="FI616" s="112" t="b">
        <f t="shared" si="1107"/>
        <v>0</v>
      </c>
      <c r="FJ616" s="135">
        <f t="shared" si="1108"/>
        <v>44166</v>
      </c>
      <c r="FK616" s="135">
        <f t="shared" si="1109"/>
        <v>44377</v>
      </c>
      <c r="FL616" s="112" t="b">
        <f t="shared" si="1110"/>
        <v>0</v>
      </c>
      <c r="FM616" s="113">
        <f t="shared" si="1111"/>
        <v>44166</v>
      </c>
      <c r="FN616" s="135">
        <f t="shared" si="1112"/>
        <v>44377</v>
      </c>
      <c r="FO616" s="148" t="b">
        <f>IFERROR(INDEX('Avtal för korttidsarbete'!R:R,MATCH(D616,'Avtal för korttidsarbete'!$G:$G,0)),TRUE)</f>
        <v>1</v>
      </c>
      <c r="FP616" s="135" t="str">
        <f>IF(FO616,"-",INDEX('Avtal för korttidsarbete'!$D:$D,MATCH(D616,'Avtal för korttidsarbete'!$G:$G,0)))</f>
        <v>-</v>
      </c>
      <c r="FQ616" s="113" t="b">
        <f>IFERROR(G616&gt;INDEX(Uppsägningar!E:E,MATCH(C616,Uppsägningar!C:C,0)),FALSE)</f>
        <v>0</v>
      </c>
    </row>
    <row r="617" spans="1:173" x14ac:dyDescent="0.25">
      <c r="A617" s="19">
        <v>601</v>
      </c>
      <c r="B617" s="20"/>
      <c r="C617" s="183"/>
      <c r="D617" s="66"/>
      <c r="E617" s="212">
        <f>IFERROR(INDEX(Admin!$C$7:$C$10,MATCH(FP617,TblNivåValTExt,0)),0)</f>
        <v>0</v>
      </c>
      <c r="F617" s="1"/>
      <c r="G617" s="1"/>
      <c r="H617" s="78"/>
      <c r="I617" s="181"/>
      <c r="J617" s="181"/>
      <c r="K617" s="182"/>
      <c r="L617" s="182"/>
      <c r="M617" s="181"/>
      <c r="N617" s="181"/>
      <c r="O617" s="181"/>
      <c r="P617" s="182"/>
      <c r="Q617" s="182"/>
      <c r="R617" s="181"/>
      <c r="S617" s="181"/>
      <c r="T617" s="181"/>
      <c r="U617" s="182"/>
      <c r="V617" s="182"/>
      <c r="W617" s="181"/>
      <c r="X617" s="181"/>
      <c r="Y617" s="181"/>
      <c r="Z617" s="182"/>
      <c r="AA617" s="182"/>
      <c r="AB617" s="181"/>
      <c r="AC617" s="181"/>
      <c r="AD617" s="181"/>
      <c r="AE617" s="182"/>
      <c r="AF617" s="182"/>
      <c r="AG617" s="181"/>
      <c r="AH617" s="181"/>
      <c r="AI617" s="181"/>
      <c r="AJ617" s="182"/>
      <c r="AK617" s="182"/>
      <c r="AL617" s="181"/>
      <c r="AM617" s="181"/>
      <c r="AN617" s="181"/>
      <c r="AO617" s="182"/>
      <c r="AP617" s="182"/>
      <c r="AQ617" s="181"/>
      <c r="AR617" s="181"/>
      <c r="AS617" s="181"/>
      <c r="AT617" s="182"/>
      <c r="AU617" s="182"/>
      <c r="AV617" s="181"/>
      <c r="AW617" s="181"/>
      <c r="AX617" s="181"/>
      <c r="AY617" s="182"/>
      <c r="AZ617" s="182"/>
      <c r="BA617" s="181"/>
      <c r="BB617" s="181"/>
      <c r="BC617" s="181"/>
      <c r="BD617" s="182"/>
      <c r="BE617" s="182"/>
      <c r="BF617" s="181"/>
      <c r="BG617" s="180">
        <f t="shared" si="1078"/>
        <v>0</v>
      </c>
      <c r="BH617" s="116" t="str">
        <f t="shared" si="1079"/>
        <v/>
      </c>
      <c r="BI617" s="80" t="b">
        <f t="shared" si="1027"/>
        <v>0</v>
      </c>
      <c r="BJ617" s="80" t="str">
        <f t="shared" si="1028"/>
        <v/>
      </c>
      <c r="BK617" s="80" t="b">
        <f t="shared" si="1080"/>
        <v>0</v>
      </c>
      <c r="BL617" s="13" t="str">
        <f t="shared" si="1029"/>
        <v/>
      </c>
      <c r="BM617" s="13" t="b">
        <f t="shared" si="1081"/>
        <v>0</v>
      </c>
      <c r="BN617" s="35" t="str">
        <f t="shared" si="1030"/>
        <v/>
      </c>
      <c r="BO617" s="13" t="b">
        <f t="shared" si="1031"/>
        <v>0</v>
      </c>
      <c r="BP617" s="35" t="str">
        <f t="shared" si="1032"/>
        <v/>
      </c>
      <c r="BQ617" s="13" t="b">
        <f t="shared" si="1033"/>
        <v>0</v>
      </c>
      <c r="BR617" s="35" t="str">
        <f t="shared" si="1034"/>
        <v/>
      </c>
      <c r="BS617" s="35" t="b">
        <f t="shared" si="1035"/>
        <v>0</v>
      </c>
      <c r="BT617" s="35" t="str">
        <f t="shared" si="1036"/>
        <v/>
      </c>
      <c r="BU617" s="35" t="b">
        <f t="shared" si="1037"/>
        <v>0</v>
      </c>
      <c r="BV617" s="35" t="str">
        <f t="shared" si="1038"/>
        <v/>
      </c>
      <c r="BW617" s="13" t="b">
        <f t="shared" si="1113"/>
        <v>0</v>
      </c>
      <c r="BX617" s="35" t="str">
        <f t="shared" si="1039"/>
        <v/>
      </c>
      <c r="BY617" s="265" t="b">
        <f t="shared" si="1082"/>
        <v>0</v>
      </c>
      <c r="BZ617" s="35" t="str">
        <f t="shared" si="1040"/>
        <v/>
      </c>
      <c r="CA617" s="265" t="b">
        <f t="shared" si="1083"/>
        <v>0</v>
      </c>
      <c r="CB617" s="35" t="str">
        <f t="shared" si="1041"/>
        <v/>
      </c>
      <c r="CC617" s="272" t="b">
        <f t="shared" si="1084"/>
        <v>0</v>
      </c>
      <c r="CD617" s="35" t="str">
        <f t="shared" si="1042"/>
        <v/>
      </c>
      <c r="CE617" s="13" t="b">
        <f t="shared" si="1043"/>
        <v>0</v>
      </c>
      <c r="CF617" s="35" t="str">
        <f t="shared" si="1044"/>
        <v/>
      </c>
      <c r="CG617" s="179">
        <f t="shared" si="1045"/>
        <v>0</v>
      </c>
      <c r="CH617" s="179">
        <f t="shared" si="1046"/>
        <v>0</v>
      </c>
      <c r="CI617" s="218">
        <f t="shared" si="1085"/>
        <v>0</v>
      </c>
      <c r="CJ617" s="218">
        <f t="shared" si="1086"/>
        <v>0</v>
      </c>
      <c r="CK617" s="218">
        <f t="shared" si="1087"/>
        <v>0</v>
      </c>
      <c r="CL617" s="218">
        <f t="shared" si="1088"/>
        <v>0</v>
      </c>
      <c r="CM617" s="218">
        <f t="shared" si="1089"/>
        <v>0</v>
      </c>
      <c r="CN617" s="218">
        <f t="shared" si="1090"/>
        <v>0</v>
      </c>
      <c r="CO617" s="218">
        <f t="shared" si="1091"/>
        <v>0</v>
      </c>
      <c r="CP617" s="218">
        <f t="shared" si="1092"/>
        <v>0</v>
      </c>
      <c r="CQ617" s="218">
        <f t="shared" si="1093"/>
        <v>0</v>
      </c>
      <c r="CR617" s="218">
        <f t="shared" si="1094"/>
        <v>0</v>
      </c>
      <c r="CS617" s="14">
        <f t="shared" si="1047"/>
        <v>0</v>
      </c>
      <c r="CT617" s="236">
        <f t="shared" si="1048"/>
        <v>0</v>
      </c>
      <c r="CU617" s="237">
        <f t="shared" ref="CU617:DD626" si="1118">IF(AND($CS617,$CT617,CU$12),MAX(0,MIN(CU$10,$CT617)-MAX(CU$9,$CS617)+1),0)</f>
        <v>0</v>
      </c>
      <c r="CV617" s="16">
        <f t="shared" si="1118"/>
        <v>0</v>
      </c>
      <c r="CW617" s="16">
        <f t="shared" si="1118"/>
        <v>0</v>
      </c>
      <c r="CX617" s="16">
        <f t="shared" si="1118"/>
        <v>0</v>
      </c>
      <c r="CY617" s="16">
        <f t="shared" si="1118"/>
        <v>0</v>
      </c>
      <c r="CZ617" s="16">
        <f t="shared" si="1118"/>
        <v>0</v>
      </c>
      <c r="DA617" s="16">
        <f t="shared" si="1118"/>
        <v>0</v>
      </c>
      <c r="DB617" s="16">
        <f t="shared" si="1118"/>
        <v>0</v>
      </c>
      <c r="DC617" s="16">
        <f t="shared" si="1118"/>
        <v>0</v>
      </c>
      <c r="DD617" s="238">
        <f t="shared" si="1118"/>
        <v>0</v>
      </c>
      <c r="DE617" s="232">
        <f t="shared" ref="DE617:DN626" si="1119">IF($H617&lt;=0,0,MAX(0,MIN($H617,$DE$11)))</f>
        <v>0</v>
      </c>
      <c r="DF617" s="132">
        <f t="shared" si="1119"/>
        <v>0</v>
      </c>
      <c r="DG617" s="132">
        <f t="shared" si="1119"/>
        <v>0</v>
      </c>
      <c r="DH617" s="132">
        <f t="shared" si="1119"/>
        <v>0</v>
      </c>
      <c r="DI617" s="132">
        <f t="shared" si="1119"/>
        <v>0</v>
      </c>
      <c r="DJ617" s="132">
        <f t="shared" si="1119"/>
        <v>0</v>
      </c>
      <c r="DK617" s="132">
        <f t="shared" si="1119"/>
        <v>0</v>
      </c>
      <c r="DL617" s="132">
        <f t="shared" si="1119"/>
        <v>0</v>
      </c>
      <c r="DM617" s="132">
        <f t="shared" si="1119"/>
        <v>0</v>
      </c>
      <c r="DN617" s="233">
        <f t="shared" si="1119"/>
        <v>0</v>
      </c>
      <c r="DO617" s="232">
        <f t="shared" si="1049"/>
        <v>0</v>
      </c>
      <c r="DP617" s="132">
        <f t="shared" si="1050"/>
        <v>0</v>
      </c>
      <c r="DQ617" s="132">
        <f t="shared" si="1051"/>
        <v>0</v>
      </c>
      <c r="DR617" s="132">
        <f t="shared" si="1052"/>
        <v>0</v>
      </c>
      <c r="DS617" s="132">
        <f t="shared" si="1053"/>
        <v>0</v>
      </c>
      <c r="DT617" s="132">
        <f t="shared" si="1054"/>
        <v>0</v>
      </c>
      <c r="DU617" s="132">
        <f t="shared" si="1055"/>
        <v>0</v>
      </c>
      <c r="DV617" s="132">
        <f t="shared" si="1056"/>
        <v>0</v>
      </c>
      <c r="DW617" s="132">
        <f t="shared" si="1057"/>
        <v>0</v>
      </c>
      <c r="DX617" s="233">
        <f t="shared" si="1058"/>
        <v>0</v>
      </c>
      <c r="DY617" s="231" t="b">
        <f t="shared" si="1095"/>
        <v>0</v>
      </c>
      <c r="DZ617" s="163"/>
      <c r="EA617" s="226" t="str">
        <f t="shared" si="1096"/>
        <v/>
      </c>
      <c r="EB617" s="178" t="str">
        <f t="shared" si="1097"/>
        <v/>
      </c>
      <c r="EC617" s="178" t="str">
        <f t="shared" si="1098"/>
        <v/>
      </c>
      <c r="ED617" s="178" t="str">
        <f t="shared" si="1099"/>
        <v/>
      </c>
      <c r="EE617" s="178" t="str">
        <f t="shared" si="1100"/>
        <v/>
      </c>
      <c r="EF617" s="178" t="str">
        <f t="shared" si="1101"/>
        <v/>
      </c>
      <c r="EG617" s="178" t="str">
        <f t="shared" si="1102"/>
        <v/>
      </c>
      <c r="EH617" s="178" t="str">
        <f t="shared" si="1103"/>
        <v/>
      </c>
      <c r="EI617" s="178" t="str">
        <f t="shared" si="1104"/>
        <v/>
      </c>
      <c r="EJ617" s="227" t="str">
        <f t="shared" si="1105"/>
        <v/>
      </c>
      <c r="EK617" s="230" t="str">
        <f t="shared" si="1059"/>
        <v/>
      </c>
      <c r="EL617" s="177" t="str">
        <f t="shared" si="1060"/>
        <v/>
      </c>
      <c r="EM617" s="177" t="str">
        <f t="shared" si="1061"/>
        <v/>
      </c>
      <c r="EN617" s="177" t="str">
        <f t="shared" si="1062"/>
        <v/>
      </c>
      <c r="EO617" s="177" t="str">
        <f t="shared" si="1063"/>
        <v/>
      </c>
      <c r="EP617" s="177" t="str">
        <f t="shared" si="1064"/>
        <v/>
      </c>
      <c r="EQ617" s="177" t="str">
        <f t="shared" si="1065"/>
        <v/>
      </c>
      <c r="ER617" s="177" t="str">
        <f t="shared" si="1066"/>
        <v/>
      </c>
      <c r="ES617" s="177" t="str">
        <f t="shared" si="1067"/>
        <v/>
      </c>
      <c r="ET617" s="177" t="str">
        <f t="shared" si="1068"/>
        <v/>
      </c>
      <c r="EU617" s="229" t="e">
        <f t="shared" si="1069"/>
        <v>#VALUE!</v>
      </c>
      <c r="EV617" s="27" t="e">
        <f t="shared" si="1070"/>
        <v>#VALUE!</v>
      </c>
      <c r="EW617" s="27" t="e">
        <f t="shared" si="1071"/>
        <v>#VALUE!</v>
      </c>
      <c r="EX617" s="28" t="e">
        <f t="shared" si="1072"/>
        <v>#VALUE!</v>
      </c>
      <c r="EY617" s="28" t="e">
        <f t="shared" si="1073"/>
        <v>#VALUE!</v>
      </c>
      <c r="EZ617" s="28" t="b">
        <f t="shared" si="1074"/>
        <v>0</v>
      </c>
      <c r="FA617" s="176" t="str">
        <f t="shared" si="1075"/>
        <v/>
      </c>
      <c r="FB617" s="27" t="e" cm="1">
        <f t="array" aca="1" ref="FB617" ca="1">TEXT(RIGHT(10-RIGHT(SUM(INDEX(1*(MID(MID(C617,1,1)*2,ROW(INDIRECT("1:"&amp;LEN(MID(C617,1,1)*2))),1)),,))+MID(C617,2,1)+
SUM(INDEX(1*(MID(MID(C617,3,1)*2,ROW(INDIRECT("1:"&amp;LEN(MID(C617,3,1)*2))),1)),,))+MID(C617,4,1)+
SUM(INDEX(1*(MID(MID(C617,5,1)*2,ROW(INDIRECT("1:"&amp;LEN(MID(C617,5,1)*2))),1)),,))+MID(C617,6,1)+
SUM(INDEX(1*(MID(MID(C617,8,1)*2,ROW(INDIRECT("1:"&amp;LEN(MID(C617,8,1)*2))),1)),,))+MID(C617,9,1)+
SUM(INDEX(1*(MID(MID(C617,10,1)*2,ROW(INDIRECT("1:"&amp;LEN(MID(C617,10,1)*2))),1)),,)),1),1),"0")</f>
        <v>#VALUE!</v>
      </c>
      <c r="FC617" s="27" t="str">
        <f t="shared" si="1076"/>
        <v/>
      </c>
      <c r="FD617" s="29" t="b">
        <f t="shared" si="1077"/>
        <v>0</v>
      </c>
      <c r="FE617" s="112" t="b">
        <f>IFERROR(MATCH(D617,'Avtal för korttidsarbete'!$G$13:$G$1012,0),TRUE)</f>
        <v>1</v>
      </c>
      <c r="FF617" s="112" t="b">
        <f t="shared" si="1106"/>
        <v>0</v>
      </c>
      <c r="FG617" s="113" t="str" cm="1">
        <f t="array" ref="FG617">IF(FE617=TRUE,"x",INDEX('Avtal för korttidsarbete'!$E$13:$E$1012,$FE617))</f>
        <v>x</v>
      </c>
      <c r="FH617" s="113" t="str" cm="1">
        <f t="array" ref="FH617">IF(FE617=TRUE,"x",INDEX('Avtal för korttidsarbete'!$F$13:$F$1012,$FE617))</f>
        <v>x</v>
      </c>
      <c r="FI617" s="112" t="b">
        <f t="shared" si="1107"/>
        <v>0</v>
      </c>
      <c r="FJ617" s="135">
        <f t="shared" si="1108"/>
        <v>44166</v>
      </c>
      <c r="FK617" s="135">
        <f t="shared" si="1109"/>
        <v>44377</v>
      </c>
      <c r="FL617" s="112" t="b">
        <f t="shared" si="1110"/>
        <v>0</v>
      </c>
      <c r="FM617" s="113">
        <f t="shared" si="1111"/>
        <v>44166</v>
      </c>
      <c r="FN617" s="135">
        <f t="shared" si="1112"/>
        <v>44377</v>
      </c>
      <c r="FO617" s="148" t="b">
        <f>IFERROR(INDEX('Avtal för korttidsarbete'!R:R,MATCH(D617,'Avtal för korttidsarbete'!$G:$G,0)),TRUE)</f>
        <v>1</v>
      </c>
      <c r="FP617" s="135" t="str">
        <f>IF(FO617,"-",INDEX('Avtal för korttidsarbete'!$D:$D,MATCH(D617,'Avtal för korttidsarbete'!$G:$G,0)))</f>
        <v>-</v>
      </c>
      <c r="FQ617" s="113" t="b">
        <f>IFERROR(G617&gt;INDEX(Uppsägningar!E:E,MATCH(C617,Uppsägningar!C:C,0)),FALSE)</f>
        <v>0</v>
      </c>
    </row>
    <row r="618" spans="1:173" x14ac:dyDescent="0.25">
      <c r="A618" s="19">
        <v>602</v>
      </c>
      <c r="B618" s="20"/>
      <c r="C618" s="183"/>
      <c r="D618" s="66"/>
      <c r="E618" s="212">
        <f>IFERROR(INDEX(Admin!$C$7:$C$10,MATCH(FP618,TblNivåValTExt,0)),0)</f>
        <v>0</v>
      </c>
      <c r="F618" s="1"/>
      <c r="G618" s="1"/>
      <c r="H618" s="78"/>
      <c r="I618" s="181"/>
      <c r="J618" s="181"/>
      <c r="K618" s="182"/>
      <c r="L618" s="182"/>
      <c r="M618" s="181"/>
      <c r="N618" s="181"/>
      <c r="O618" s="181"/>
      <c r="P618" s="182"/>
      <c r="Q618" s="182"/>
      <c r="R618" s="181"/>
      <c r="S618" s="181"/>
      <c r="T618" s="181"/>
      <c r="U618" s="182"/>
      <c r="V618" s="182"/>
      <c r="W618" s="181"/>
      <c r="X618" s="181"/>
      <c r="Y618" s="181"/>
      <c r="Z618" s="182"/>
      <c r="AA618" s="182"/>
      <c r="AB618" s="181"/>
      <c r="AC618" s="181"/>
      <c r="AD618" s="181"/>
      <c r="AE618" s="182"/>
      <c r="AF618" s="182"/>
      <c r="AG618" s="181"/>
      <c r="AH618" s="181"/>
      <c r="AI618" s="181"/>
      <c r="AJ618" s="182"/>
      <c r="AK618" s="182"/>
      <c r="AL618" s="181"/>
      <c r="AM618" s="181"/>
      <c r="AN618" s="181"/>
      <c r="AO618" s="182"/>
      <c r="AP618" s="182"/>
      <c r="AQ618" s="181"/>
      <c r="AR618" s="181"/>
      <c r="AS618" s="181"/>
      <c r="AT618" s="182"/>
      <c r="AU618" s="182"/>
      <c r="AV618" s="181"/>
      <c r="AW618" s="181"/>
      <c r="AX618" s="181"/>
      <c r="AY618" s="182"/>
      <c r="AZ618" s="182"/>
      <c r="BA618" s="181"/>
      <c r="BB618" s="181"/>
      <c r="BC618" s="181"/>
      <c r="BD618" s="182"/>
      <c r="BE618" s="182"/>
      <c r="BF618" s="181"/>
      <c r="BG618" s="180">
        <f t="shared" si="1078"/>
        <v>0</v>
      </c>
      <c r="BH618" s="116" t="str">
        <f t="shared" si="1079"/>
        <v/>
      </c>
      <c r="BI618" s="80" t="b">
        <f t="shared" si="1027"/>
        <v>0</v>
      </c>
      <c r="BJ618" s="80" t="str">
        <f t="shared" si="1028"/>
        <v/>
      </c>
      <c r="BK618" s="80" t="b">
        <f t="shared" si="1080"/>
        <v>0</v>
      </c>
      <c r="BL618" s="13" t="str">
        <f t="shared" si="1029"/>
        <v/>
      </c>
      <c r="BM618" s="13" t="b">
        <f t="shared" si="1081"/>
        <v>0</v>
      </c>
      <c r="BN618" s="35" t="str">
        <f t="shared" si="1030"/>
        <v/>
      </c>
      <c r="BO618" s="13" t="b">
        <f t="shared" si="1031"/>
        <v>0</v>
      </c>
      <c r="BP618" s="35" t="str">
        <f t="shared" si="1032"/>
        <v/>
      </c>
      <c r="BQ618" s="13" t="b">
        <f t="shared" si="1033"/>
        <v>0</v>
      </c>
      <c r="BR618" s="35" t="str">
        <f t="shared" si="1034"/>
        <v/>
      </c>
      <c r="BS618" s="35" t="b">
        <f t="shared" si="1035"/>
        <v>0</v>
      </c>
      <c r="BT618" s="35" t="str">
        <f t="shared" si="1036"/>
        <v/>
      </c>
      <c r="BU618" s="35" t="b">
        <f t="shared" si="1037"/>
        <v>0</v>
      </c>
      <c r="BV618" s="35" t="str">
        <f t="shared" si="1038"/>
        <v/>
      </c>
      <c r="BW618" s="13" t="b">
        <f t="shared" si="1113"/>
        <v>0</v>
      </c>
      <c r="BX618" s="35" t="str">
        <f t="shared" si="1039"/>
        <v/>
      </c>
      <c r="BY618" s="265" t="b">
        <f t="shared" si="1082"/>
        <v>0</v>
      </c>
      <c r="BZ618" s="35" t="str">
        <f t="shared" si="1040"/>
        <v/>
      </c>
      <c r="CA618" s="265" t="b">
        <f t="shared" si="1083"/>
        <v>0</v>
      </c>
      <c r="CB618" s="35" t="str">
        <f t="shared" si="1041"/>
        <v/>
      </c>
      <c r="CC618" s="272" t="b">
        <f t="shared" si="1084"/>
        <v>0</v>
      </c>
      <c r="CD618" s="35" t="str">
        <f t="shared" si="1042"/>
        <v/>
      </c>
      <c r="CE618" s="13" t="b">
        <f t="shared" si="1043"/>
        <v>0</v>
      </c>
      <c r="CF618" s="35" t="str">
        <f t="shared" si="1044"/>
        <v/>
      </c>
      <c r="CG618" s="179">
        <f t="shared" si="1045"/>
        <v>0</v>
      </c>
      <c r="CH618" s="179">
        <f t="shared" si="1046"/>
        <v>0</v>
      </c>
      <c r="CI618" s="218">
        <f t="shared" si="1085"/>
        <v>0</v>
      </c>
      <c r="CJ618" s="218">
        <f t="shared" si="1086"/>
        <v>0</v>
      </c>
      <c r="CK618" s="218">
        <f t="shared" si="1087"/>
        <v>0</v>
      </c>
      <c r="CL618" s="218">
        <f t="shared" si="1088"/>
        <v>0</v>
      </c>
      <c r="CM618" s="218">
        <f t="shared" si="1089"/>
        <v>0</v>
      </c>
      <c r="CN618" s="218">
        <f t="shared" si="1090"/>
        <v>0</v>
      </c>
      <c r="CO618" s="218">
        <f t="shared" si="1091"/>
        <v>0</v>
      </c>
      <c r="CP618" s="218">
        <f t="shared" si="1092"/>
        <v>0</v>
      </c>
      <c r="CQ618" s="218">
        <f t="shared" si="1093"/>
        <v>0</v>
      </c>
      <c r="CR618" s="218">
        <f t="shared" si="1094"/>
        <v>0</v>
      </c>
      <c r="CS618" s="14">
        <f t="shared" si="1047"/>
        <v>0</v>
      </c>
      <c r="CT618" s="236">
        <f t="shared" si="1048"/>
        <v>0</v>
      </c>
      <c r="CU618" s="237">
        <f t="shared" si="1118"/>
        <v>0</v>
      </c>
      <c r="CV618" s="16">
        <f t="shared" si="1118"/>
        <v>0</v>
      </c>
      <c r="CW618" s="16">
        <f t="shared" si="1118"/>
        <v>0</v>
      </c>
      <c r="CX618" s="16">
        <f t="shared" si="1118"/>
        <v>0</v>
      </c>
      <c r="CY618" s="16">
        <f t="shared" si="1118"/>
        <v>0</v>
      </c>
      <c r="CZ618" s="16">
        <f t="shared" si="1118"/>
        <v>0</v>
      </c>
      <c r="DA618" s="16">
        <f t="shared" si="1118"/>
        <v>0</v>
      </c>
      <c r="DB618" s="16">
        <f t="shared" si="1118"/>
        <v>0</v>
      </c>
      <c r="DC618" s="16">
        <f t="shared" si="1118"/>
        <v>0</v>
      </c>
      <c r="DD618" s="238">
        <f t="shared" si="1118"/>
        <v>0</v>
      </c>
      <c r="DE618" s="232">
        <f t="shared" si="1119"/>
        <v>0</v>
      </c>
      <c r="DF618" s="132">
        <f t="shared" si="1119"/>
        <v>0</v>
      </c>
      <c r="DG618" s="132">
        <f t="shared" si="1119"/>
        <v>0</v>
      </c>
      <c r="DH618" s="132">
        <f t="shared" si="1119"/>
        <v>0</v>
      </c>
      <c r="DI618" s="132">
        <f t="shared" si="1119"/>
        <v>0</v>
      </c>
      <c r="DJ618" s="132">
        <f t="shared" si="1119"/>
        <v>0</v>
      </c>
      <c r="DK618" s="132">
        <f t="shared" si="1119"/>
        <v>0</v>
      </c>
      <c r="DL618" s="132">
        <f t="shared" si="1119"/>
        <v>0</v>
      </c>
      <c r="DM618" s="132">
        <f t="shared" si="1119"/>
        <v>0</v>
      </c>
      <c r="DN618" s="233">
        <f t="shared" si="1119"/>
        <v>0</v>
      </c>
      <c r="DO618" s="232">
        <f t="shared" si="1049"/>
        <v>0</v>
      </c>
      <c r="DP618" s="132">
        <f t="shared" si="1050"/>
        <v>0</v>
      </c>
      <c r="DQ618" s="132">
        <f t="shared" si="1051"/>
        <v>0</v>
      </c>
      <c r="DR618" s="132">
        <f t="shared" si="1052"/>
        <v>0</v>
      </c>
      <c r="DS618" s="132">
        <f t="shared" si="1053"/>
        <v>0</v>
      </c>
      <c r="DT618" s="132">
        <f t="shared" si="1054"/>
        <v>0</v>
      </c>
      <c r="DU618" s="132">
        <f t="shared" si="1055"/>
        <v>0</v>
      </c>
      <c r="DV618" s="132">
        <f t="shared" si="1056"/>
        <v>0</v>
      </c>
      <c r="DW618" s="132">
        <f t="shared" si="1057"/>
        <v>0</v>
      </c>
      <c r="DX618" s="233">
        <f t="shared" si="1058"/>
        <v>0</v>
      </c>
      <c r="DY618" s="231" t="b">
        <f t="shared" si="1095"/>
        <v>0</v>
      </c>
      <c r="DZ618" s="163"/>
      <c r="EA618" s="226" t="str">
        <f t="shared" si="1096"/>
        <v/>
      </c>
      <c r="EB618" s="178" t="str">
        <f t="shared" si="1097"/>
        <v/>
      </c>
      <c r="EC618" s="178" t="str">
        <f t="shared" si="1098"/>
        <v/>
      </c>
      <c r="ED618" s="178" t="str">
        <f t="shared" si="1099"/>
        <v/>
      </c>
      <c r="EE618" s="178" t="str">
        <f t="shared" si="1100"/>
        <v/>
      </c>
      <c r="EF618" s="178" t="str">
        <f t="shared" si="1101"/>
        <v/>
      </c>
      <c r="EG618" s="178" t="str">
        <f t="shared" si="1102"/>
        <v/>
      </c>
      <c r="EH618" s="178" t="str">
        <f t="shared" si="1103"/>
        <v/>
      </c>
      <c r="EI618" s="178" t="str">
        <f t="shared" si="1104"/>
        <v/>
      </c>
      <c r="EJ618" s="227" t="str">
        <f t="shared" si="1105"/>
        <v/>
      </c>
      <c r="EK618" s="230" t="str">
        <f t="shared" si="1059"/>
        <v/>
      </c>
      <c r="EL618" s="177" t="str">
        <f t="shared" si="1060"/>
        <v/>
      </c>
      <c r="EM618" s="177" t="str">
        <f t="shared" si="1061"/>
        <v/>
      </c>
      <c r="EN618" s="177" t="str">
        <f t="shared" si="1062"/>
        <v/>
      </c>
      <c r="EO618" s="177" t="str">
        <f t="shared" si="1063"/>
        <v/>
      </c>
      <c r="EP618" s="177" t="str">
        <f t="shared" si="1064"/>
        <v/>
      </c>
      <c r="EQ618" s="177" t="str">
        <f t="shared" si="1065"/>
        <v/>
      </c>
      <c r="ER618" s="177" t="str">
        <f t="shared" si="1066"/>
        <v/>
      </c>
      <c r="ES618" s="177" t="str">
        <f t="shared" si="1067"/>
        <v/>
      </c>
      <c r="ET618" s="177" t="str">
        <f t="shared" si="1068"/>
        <v/>
      </c>
      <c r="EU618" s="229" t="e">
        <f t="shared" si="1069"/>
        <v>#VALUE!</v>
      </c>
      <c r="EV618" s="27" t="e">
        <f t="shared" si="1070"/>
        <v>#VALUE!</v>
      </c>
      <c r="EW618" s="27" t="e">
        <f t="shared" si="1071"/>
        <v>#VALUE!</v>
      </c>
      <c r="EX618" s="28" t="e">
        <f t="shared" si="1072"/>
        <v>#VALUE!</v>
      </c>
      <c r="EY618" s="28" t="e">
        <f t="shared" si="1073"/>
        <v>#VALUE!</v>
      </c>
      <c r="EZ618" s="28" t="b">
        <f t="shared" si="1074"/>
        <v>0</v>
      </c>
      <c r="FA618" s="176" t="str">
        <f t="shared" si="1075"/>
        <v/>
      </c>
      <c r="FB618" s="27" t="e" cm="1">
        <f t="array" aca="1" ref="FB618" ca="1">TEXT(RIGHT(10-RIGHT(SUM(INDEX(1*(MID(MID(C618,1,1)*2,ROW(INDIRECT("1:"&amp;LEN(MID(C618,1,1)*2))),1)),,))+MID(C618,2,1)+
SUM(INDEX(1*(MID(MID(C618,3,1)*2,ROW(INDIRECT("1:"&amp;LEN(MID(C618,3,1)*2))),1)),,))+MID(C618,4,1)+
SUM(INDEX(1*(MID(MID(C618,5,1)*2,ROW(INDIRECT("1:"&amp;LEN(MID(C618,5,1)*2))),1)),,))+MID(C618,6,1)+
SUM(INDEX(1*(MID(MID(C618,8,1)*2,ROW(INDIRECT("1:"&amp;LEN(MID(C618,8,1)*2))),1)),,))+MID(C618,9,1)+
SUM(INDEX(1*(MID(MID(C618,10,1)*2,ROW(INDIRECT("1:"&amp;LEN(MID(C618,10,1)*2))),1)),,)),1),1),"0")</f>
        <v>#VALUE!</v>
      </c>
      <c r="FC618" s="27" t="str">
        <f t="shared" si="1076"/>
        <v/>
      </c>
      <c r="FD618" s="29" t="b">
        <f t="shared" si="1077"/>
        <v>0</v>
      </c>
      <c r="FE618" s="112" t="b">
        <f>IFERROR(MATCH(D618,'Avtal för korttidsarbete'!$G$13:$G$1012,0),TRUE)</f>
        <v>1</v>
      </c>
      <c r="FF618" s="112" t="b">
        <f t="shared" si="1106"/>
        <v>0</v>
      </c>
      <c r="FG618" s="113" t="str" cm="1">
        <f t="array" ref="FG618">IF(FE618=TRUE,"x",INDEX('Avtal för korttidsarbete'!$E$13:$E$1012,$FE618))</f>
        <v>x</v>
      </c>
      <c r="FH618" s="113" t="str" cm="1">
        <f t="array" ref="FH618">IF(FE618=TRUE,"x",INDEX('Avtal för korttidsarbete'!$F$13:$F$1012,$FE618))</f>
        <v>x</v>
      </c>
      <c r="FI618" s="112" t="b">
        <f t="shared" si="1107"/>
        <v>0</v>
      </c>
      <c r="FJ618" s="135">
        <f t="shared" si="1108"/>
        <v>44166</v>
      </c>
      <c r="FK618" s="135">
        <f t="shared" si="1109"/>
        <v>44377</v>
      </c>
      <c r="FL618" s="112" t="b">
        <f t="shared" si="1110"/>
        <v>0</v>
      </c>
      <c r="FM618" s="113">
        <f t="shared" si="1111"/>
        <v>44166</v>
      </c>
      <c r="FN618" s="135">
        <f t="shared" si="1112"/>
        <v>44377</v>
      </c>
      <c r="FO618" s="148" t="b">
        <f>IFERROR(INDEX('Avtal för korttidsarbete'!R:R,MATCH(D618,'Avtal för korttidsarbete'!$G:$G,0)),TRUE)</f>
        <v>1</v>
      </c>
      <c r="FP618" s="135" t="str">
        <f>IF(FO618,"-",INDEX('Avtal för korttidsarbete'!$D:$D,MATCH(D618,'Avtal för korttidsarbete'!$G:$G,0)))</f>
        <v>-</v>
      </c>
      <c r="FQ618" s="113" t="b">
        <f>IFERROR(G618&gt;INDEX(Uppsägningar!E:E,MATCH(C618,Uppsägningar!C:C,0)),FALSE)</f>
        <v>0</v>
      </c>
    </row>
    <row r="619" spans="1:173" x14ac:dyDescent="0.25">
      <c r="A619" s="19">
        <v>603</v>
      </c>
      <c r="B619" s="20"/>
      <c r="C619" s="183"/>
      <c r="D619" s="66"/>
      <c r="E619" s="212">
        <f>IFERROR(INDEX(Admin!$C$7:$C$10,MATCH(FP619,TblNivåValTExt,0)),0)</f>
        <v>0</v>
      </c>
      <c r="F619" s="1"/>
      <c r="G619" s="1"/>
      <c r="H619" s="78"/>
      <c r="I619" s="181"/>
      <c r="J619" s="181"/>
      <c r="K619" s="182"/>
      <c r="L619" s="182"/>
      <c r="M619" s="181"/>
      <c r="N619" s="181"/>
      <c r="O619" s="181"/>
      <c r="P619" s="182"/>
      <c r="Q619" s="182"/>
      <c r="R619" s="181"/>
      <c r="S619" s="181"/>
      <c r="T619" s="181"/>
      <c r="U619" s="182"/>
      <c r="V619" s="182"/>
      <c r="W619" s="181"/>
      <c r="X619" s="181"/>
      <c r="Y619" s="181"/>
      <c r="Z619" s="182"/>
      <c r="AA619" s="182"/>
      <c r="AB619" s="181"/>
      <c r="AC619" s="181"/>
      <c r="AD619" s="181"/>
      <c r="AE619" s="182"/>
      <c r="AF619" s="182"/>
      <c r="AG619" s="181"/>
      <c r="AH619" s="181"/>
      <c r="AI619" s="181"/>
      <c r="AJ619" s="182"/>
      <c r="AK619" s="182"/>
      <c r="AL619" s="181"/>
      <c r="AM619" s="181"/>
      <c r="AN619" s="181"/>
      <c r="AO619" s="182"/>
      <c r="AP619" s="182"/>
      <c r="AQ619" s="181"/>
      <c r="AR619" s="181"/>
      <c r="AS619" s="181"/>
      <c r="AT619" s="182"/>
      <c r="AU619" s="182"/>
      <c r="AV619" s="181"/>
      <c r="AW619" s="181"/>
      <c r="AX619" s="181"/>
      <c r="AY619" s="182"/>
      <c r="AZ619" s="182"/>
      <c r="BA619" s="181"/>
      <c r="BB619" s="181"/>
      <c r="BC619" s="181"/>
      <c r="BD619" s="182"/>
      <c r="BE619" s="182"/>
      <c r="BF619" s="181"/>
      <c r="BG619" s="180">
        <f t="shared" si="1078"/>
        <v>0</v>
      </c>
      <c r="BH619" s="116" t="str">
        <f t="shared" si="1079"/>
        <v/>
      </c>
      <c r="BI619" s="80" t="b">
        <f t="shared" si="1027"/>
        <v>0</v>
      </c>
      <c r="BJ619" s="80" t="str">
        <f t="shared" si="1028"/>
        <v/>
      </c>
      <c r="BK619" s="80" t="b">
        <f t="shared" si="1080"/>
        <v>0</v>
      </c>
      <c r="BL619" s="13" t="str">
        <f t="shared" si="1029"/>
        <v/>
      </c>
      <c r="BM619" s="13" t="b">
        <f t="shared" si="1081"/>
        <v>0</v>
      </c>
      <c r="BN619" s="35" t="str">
        <f t="shared" si="1030"/>
        <v/>
      </c>
      <c r="BO619" s="13" t="b">
        <f t="shared" si="1031"/>
        <v>0</v>
      </c>
      <c r="BP619" s="35" t="str">
        <f t="shared" si="1032"/>
        <v/>
      </c>
      <c r="BQ619" s="13" t="b">
        <f t="shared" si="1033"/>
        <v>0</v>
      </c>
      <c r="BR619" s="35" t="str">
        <f t="shared" si="1034"/>
        <v/>
      </c>
      <c r="BS619" s="35" t="b">
        <f t="shared" si="1035"/>
        <v>0</v>
      </c>
      <c r="BT619" s="35" t="str">
        <f t="shared" si="1036"/>
        <v/>
      </c>
      <c r="BU619" s="35" t="b">
        <f t="shared" si="1037"/>
        <v>0</v>
      </c>
      <c r="BV619" s="35" t="str">
        <f t="shared" si="1038"/>
        <v/>
      </c>
      <c r="BW619" s="13" t="b">
        <f t="shared" si="1113"/>
        <v>0</v>
      </c>
      <c r="BX619" s="35" t="str">
        <f t="shared" si="1039"/>
        <v/>
      </c>
      <c r="BY619" s="265" t="b">
        <f t="shared" si="1082"/>
        <v>0</v>
      </c>
      <c r="BZ619" s="35" t="str">
        <f t="shared" si="1040"/>
        <v/>
      </c>
      <c r="CA619" s="265" t="b">
        <f t="shared" si="1083"/>
        <v>0</v>
      </c>
      <c r="CB619" s="35" t="str">
        <f t="shared" si="1041"/>
        <v/>
      </c>
      <c r="CC619" s="272" t="b">
        <f t="shared" si="1084"/>
        <v>0</v>
      </c>
      <c r="CD619" s="35" t="str">
        <f t="shared" si="1042"/>
        <v/>
      </c>
      <c r="CE619" s="13" t="b">
        <f t="shared" si="1043"/>
        <v>0</v>
      </c>
      <c r="CF619" s="35" t="str">
        <f t="shared" si="1044"/>
        <v/>
      </c>
      <c r="CG619" s="179">
        <f t="shared" si="1045"/>
        <v>0</v>
      </c>
      <c r="CH619" s="179">
        <f t="shared" si="1046"/>
        <v>0</v>
      </c>
      <c r="CI619" s="218">
        <f t="shared" si="1085"/>
        <v>0</v>
      </c>
      <c r="CJ619" s="218">
        <f t="shared" si="1086"/>
        <v>0</v>
      </c>
      <c r="CK619" s="218">
        <f t="shared" si="1087"/>
        <v>0</v>
      </c>
      <c r="CL619" s="218">
        <f t="shared" si="1088"/>
        <v>0</v>
      </c>
      <c r="CM619" s="218">
        <f t="shared" si="1089"/>
        <v>0</v>
      </c>
      <c r="CN619" s="218">
        <f t="shared" si="1090"/>
        <v>0</v>
      </c>
      <c r="CO619" s="218">
        <f t="shared" si="1091"/>
        <v>0</v>
      </c>
      <c r="CP619" s="218">
        <f t="shared" si="1092"/>
        <v>0</v>
      </c>
      <c r="CQ619" s="218">
        <f t="shared" si="1093"/>
        <v>0</v>
      </c>
      <c r="CR619" s="218">
        <f t="shared" si="1094"/>
        <v>0</v>
      </c>
      <c r="CS619" s="14">
        <f t="shared" si="1047"/>
        <v>0</v>
      </c>
      <c r="CT619" s="236">
        <f t="shared" si="1048"/>
        <v>0</v>
      </c>
      <c r="CU619" s="237">
        <f t="shared" si="1118"/>
        <v>0</v>
      </c>
      <c r="CV619" s="16">
        <f t="shared" si="1118"/>
        <v>0</v>
      </c>
      <c r="CW619" s="16">
        <f t="shared" si="1118"/>
        <v>0</v>
      </c>
      <c r="CX619" s="16">
        <f t="shared" si="1118"/>
        <v>0</v>
      </c>
      <c r="CY619" s="16">
        <f t="shared" si="1118"/>
        <v>0</v>
      </c>
      <c r="CZ619" s="16">
        <f t="shared" si="1118"/>
        <v>0</v>
      </c>
      <c r="DA619" s="16">
        <f t="shared" si="1118"/>
        <v>0</v>
      </c>
      <c r="DB619" s="16">
        <f t="shared" si="1118"/>
        <v>0</v>
      </c>
      <c r="DC619" s="16">
        <f t="shared" si="1118"/>
        <v>0</v>
      </c>
      <c r="DD619" s="238">
        <f t="shared" si="1118"/>
        <v>0</v>
      </c>
      <c r="DE619" s="232">
        <f t="shared" si="1119"/>
        <v>0</v>
      </c>
      <c r="DF619" s="132">
        <f t="shared" si="1119"/>
        <v>0</v>
      </c>
      <c r="DG619" s="132">
        <f t="shared" si="1119"/>
        <v>0</v>
      </c>
      <c r="DH619" s="132">
        <f t="shared" si="1119"/>
        <v>0</v>
      </c>
      <c r="DI619" s="132">
        <f t="shared" si="1119"/>
        <v>0</v>
      </c>
      <c r="DJ619" s="132">
        <f t="shared" si="1119"/>
        <v>0</v>
      </c>
      <c r="DK619" s="132">
        <f t="shared" si="1119"/>
        <v>0</v>
      </c>
      <c r="DL619" s="132">
        <f t="shared" si="1119"/>
        <v>0</v>
      </c>
      <c r="DM619" s="132">
        <f t="shared" si="1119"/>
        <v>0</v>
      </c>
      <c r="DN619" s="233">
        <f t="shared" si="1119"/>
        <v>0</v>
      </c>
      <c r="DO619" s="232">
        <f t="shared" si="1049"/>
        <v>0</v>
      </c>
      <c r="DP619" s="132">
        <f t="shared" si="1050"/>
        <v>0</v>
      </c>
      <c r="DQ619" s="132">
        <f t="shared" si="1051"/>
        <v>0</v>
      </c>
      <c r="DR619" s="132">
        <f t="shared" si="1052"/>
        <v>0</v>
      </c>
      <c r="DS619" s="132">
        <f t="shared" si="1053"/>
        <v>0</v>
      </c>
      <c r="DT619" s="132">
        <f t="shared" si="1054"/>
        <v>0</v>
      </c>
      <c r="DU619" s="132">
        <f t="shared" si="1055"/>
        <v>0</v>
      </c>
      <c r="DV619" s="132">
        <f t="shared" si="1056"/>
        <v>0</v>
      </c>
      <c r="DW619" s="132">
        <f t="shared" si="1057"/>
        <v>0</v>
      </c>
      <c r="DX619" s="233">
        <f t="shared" si="1058"/>
        <v>0</v>
      </c>
      <c r="DY619" s="231" t="b">
        <f t="shared" si="1095"/>
        <v>0</v>
      </c>
      <c r="DZ619" s="163"/>
      <c r="EA619" s="226" t="str">
        <f t="shared" si="1096"/>
        <v/>
      </c>
      <c r="EB619" s="178" t="str">
        <f t="shared" si="1097"/>
        <v/>
      </c>
      <c r="EC619" s="178" t="str">
        <f t="shared" si="1098"/>
        <v/>
      </c>
      <c r="ED619" s="178" t="str">
        <f t="shared" si="1099"/>
        <v/>
      </c>
      <c r="EE619" s="178" t="str">
        <f t="shared" si="1100"/>
        <v/>
      </c>
      <c r="EF619" s="178" t="str">
        <f t="shared" si="1101"/>
        <v/>
      </c>
      <c r="EG619" s="178" t="str">
        <f t="shared" si="1102"/>
        <v/>
      </c>
      <c r="EH619" s="178" t="str">
        <f t="shared" si="1103"/>
        <v/>
      </c>
      <c r="EI619" s="178" t="str">
        <f t="shared" si="1104"/>
        <v/>
      </c>
      <c r="EJ619" s="227" t="str">
        <f t="shared" si="1105"/>
        <v/>
      </c>
      <c r="EK619" s="230" t="str">
        <f t="shared" si="1059"/>
        <v/>
      </c>
      <c r="EL619" s="177" t="str">
        <f t="shared" si="1060"/>
        <v/>
      </c>
      <c r="EM619" s="177" t="str">
        <f t="shared" si="1061"/>
        <v/>
      </c>
      <c r="EN619" s="177" t="str">
        <f t="shared" si="1062"/>
        <v/>
      </c>
      <c r="EO619" s="177" t="str">
        <f t="shared" si="1063"/>
        <v/>
      </c>
      <c r="EP619" s="177" t="str">
        <f t="shared" si="1064"/>
        <v/>
      </c>
      <c r="EQ619" s="177" t="str">
        <f t="shared" si="1065"/>
        <v/>
      </c>
      <c r="ER619" s="177" t="str">
        <f t="shared" si="1066"/>
        <v/>
      </c>
      <c r="ES619" s="177" t="str">
        <f t="shared" si="1067"/>
        <v/>
      </c>
      <c r="ET619" s="177" t="str">
        <f t="shared" si="1068"/>
        <v/>
      </c>
      <c r="EU619" s="229" t="e">
        <f t="shared" si="1069"/>
        <v>#VALUE!</v>
      </c>
      <c r="EV619" s="27" t="e">
        <f t="shared" si="1070"/>
        <v>#VALUE!</v>
      </c>
      <c r="EW619" s="27" t="e">
        <f t="shared" si="1071"/>
        <v>#VALUE!</v>
      </c>
      <c r="EX619" s="28" t="e">
        <f t="shared" si="1072"/>
        <v>#VALUE!</v>
      </c>
      <c r="EY619" s="28" t="e">
        <f t="shared" si="1073"/>
        <v>#VALUE!</v>
      </c>
      <c r="EZ619" s="28" t="b">
        <f t="shared" si="1074"/>
        <v>0</v>
      </c>
      <c r="FA619" s="176" t="str">
        <f t="shared" si="1075"/>
        <v/>
      </c>
      <c r="FB619" s="27" t="e" cm="1">
        <f t="array" aca="1" ref="FB619" ca="1">TEXT(RIGHT(10-RIGHT(SUM(INDEX(1*(MID(MID(C619,1,1)*2,ROW(INDIRECT("1:"&amp;LEN(MID(C619,1,1)*2))),1)),,))+MID(C619,2,1)+
SUM(INDEX(1*(MID(MID(C619,3,1)*2,ROW(INDIRECT("1:"&amp;LEN(MID(C619,3,1)*2))),1)),,))+MID(C619,4,1)+
SUM(INDEX(1*(MID(MID(C619,5,1)*2,ROW(INDIRECT("1:"&amp;LEN(MID(C619,5,1)*2))),1)),,))+MID(C619,6,1)+
SUM(INDEX(1*(MID(MID(C619,8,1)*2,ROW(INDIRECT("1:"&amp;LEN(MID(C619,8,1)*2))),1)),,))+MID(C619,9,1)+
SUM(INDEX(1*(MID(MID(C619,10,1)*2,ROW(INDIRECT("1:"&amp;LEN(MID(C619,10,1)*2))),1)),,)),1),1),"0")</f>
        <v>#VALUE!</v>
      </c>
      <c r="FC619" s="27" t="str">
        <f t="shared" si="1076"/>
        <v/>
      </c>
      <c r="FD619" s="29" t="b">
        <f t="shared" si="1077"/>
        <v>0</v>
      </c>
      <c r="FE619" s="112" t="b">
        <f>IFERROR(MATCH(D619,'Avtal för korttidsarbete'!$G$13:$G$1012,0),TRUE)</f>
        <v>1</v>
      </c>
      <c r="FF619" s="112" t="b">
        <f t="shared" si="1106"/>
        <v>0</v>
      </c>
      <c r="FG619" s="113" t="str" cm="1">
        <f t="array" ref="FG619">IF(FE619=TRUE,"x",INDEX('Avtal för korttidsarbete'!$E$13:$E$1012,$FE619))</f>
        <v>x</v>
      </c>
      <c r="FH619" s="113" t="str" cm="1">
        <f t="array" ref="FH619">IF(FE619=TRUE,"x",INDEX('Avtal för korttidsarbete'!$F$13:$F$1012,$FE619))</f>
        <v>x</v>
      </c>
      <c r="FI619" s="112" t="b">
        <f t="shared" si="1107"/>
        <v>0</v>
      </c>
      <c r="FJ619" s="135">
        <f t="shared" si="1108"/>
        <v>44166</v>
      </c>
      <c r="FK619" s="135">
        <f t="shared" si="1109"/>
        <v>44377</v>
      </c>
      <c r="FL619" s="112" t="b">
        <f t="shared" si="1110"/>
        <v>0</v>
      </c>
      <c r="FM619" s="113">
        <f t="shared" si="1111"/>
        <v>44166</v>
      </c>
      <c r="FN619" s="135">
        <f t="shared" si="1112"/>
        <v>44377</v>
      </c>
      <c r="FO619" s="148" t="b">
        <f>IFERROR(INDEX('Avtal för korttidsarbete'!R:R,MATCH(D619,'Avtal för korttidsarbete'!$G:$G,0)),TRUE)</f>
        <v>1</v>
      </c>
      <c r="FP619" s="135" t="str">
        <f>IF(FO619,"-",INDEX('Avtal för korttidsarbete'!$D:$D,MATCH(D619,'Avtal för korttidsarbete'!$G:$G,0)))</f>
        <v>-</v>
      </c>
      <c r="FQ619" s="113" t="b">
        <f>IFERROR(G619&gt;INDEX(Uppsägningar!E:E,MATCH(C619,Uppsägningar!C:C,0)),FALSE)</f>
        <v>0</v>
      </c>
    </row>
    <row r="620" spans="1:173" x14ac:dyDescent="0.25">
      <c r="A620" s="19">
        <v>604</v>
      </c>
      <c r="B620" s="20"/>
      <c r="C620" s="183"/>
      <c r="D620" s="66"/>
      <c r="E620" s="212">
        <f>IFERROR(INDEX(Admin!$C$7:$C$10,MATCH(FP620,TblNivåValTExt,0)),0)</f>
        <v>0</v>
      </c>
      <c r="F620" s="1"/>
      <c r="G620" s="1"/>
      <c r="H620" s="78"/>
      <c r="I620" s="181"/>
      <c r="J620" s="181"/>
      <c r="K620" s="182"/>
      <c r="L620" s="182"/>
      <c r="M620" s="181"/>
      <c r="N620" s="181"/>
      <c r="O620" s="181"/>
      <c r="P620" s="182"/>
      <c r="Q620" s="182"/>
      <c r="R620" s="181"/>
      <c r="S620" s="181"/>
      <c r="T620" s="181"/>
      <c r="U620" s="182"/>
      <c r="V620" s="182"/>
      <c r="W620" s="181"/>
      <c r="X620" s="181"/>
      <c r="Y620" s="181"/>
      <c r="Z620" s="182"/>
      <c r="AA620" s="182"/>
      <c r="AB620" s="181"/>
      <c r="AC620" s="181"/>
      <c r="AD620" s="181"/>
      <c r="AE620" s="182"/>
      <c r="AF620" s="182"/>
      <c r="AG620" s="181"/>
      <c r="AH620" s="181"/>
      <c r="AI620" s="181"/>
      <c r="AJ620" s="182"/>
      <c r="AK620" s="182"/>
      <c r="AL620" s="181"/>
      <c r="AM620" s="181"/>
      <c r="AN620" s="181"/>
      <c r="AO620" s="182"/>
      <c r="AP620" s="182"/>
      <c r="AQ620" s="181"/>
      <c r="AR620" s="181"/>
      <c r="AS620" s="181"/>
      <c r="AT620" s="182"/>
      <c r="AU620" s="182"/>
      <c r="AV620" s="181"/>
      <c r="AW620" s="181"/>
      <c r="AX620" s="181"/>
      <c r="AY620" s="182"/>
      <c r="AZ620" s="182"/>
      <c r="BA620" s="181"/>
      <c r="BB620" s="181"/>
      <c r="BC620" s="181"/>
      <c r="BD620" s="182"/>
      <c r="BE620" s="182"/>
      <c r="BF620" s="181"/>
      <c r="BG620" s="180">
        <f t="shared" si="1078"/>
        <v>0</v>
      </c>
      <c r="BH620" s="116" t="str">
        <f t="shared" si="1079"/>
        <v/>
      </c>
      <c r="BI620" s="80" t="b">
        <f t="shared" si="1027"/>
        <v>0</v>
      </c>
      <c r="BJ620" s="80" t="str">
        <f t="shared" si="1028"/>
        <v/>
      </c>
      <c r="BK620" s="80" t="b">
        <f t="shared" si="1080"/>
        <v>0</v>
      </c>
      <c r="BL620" s="13" t="str">
        <f t="shared" si="1029"/>
        <v/>
      </c>
      <c r="BM620" s="13" t="b">
        <f t="shared" si="1081"/>
        <v>0</v>
      </c>
      <c r="BN620" s="35" t="str">
        <f t="shared" si="1030"/>
        <v/>
      </c>
      <c r="BO620" s="13" t="b">
        <f t="shared" si="1031"/>
        <v>0</v>
      </c>
      <c r="BP620" s="35" t="str">
        <f t="shared" si="1032"/>
        <v/>
      </c>
      <c r="BQ620" s="13" t="b">
        <f t="shared" si="1033"/>
        <v>0</v>
      </c>
      <c r="BR620" s="35" t="str">
        <f t="shared" si="1034"/>
        <v/>
      </c>
      <c r="BS620" s="35" t="b">
        <f t="shared" si="1035"/>
        <v>0</v>
      </c>
      <c r="BT620" s="35" t="str">
        <f t="shared" si="1036"/>
        <v/>
      </c>
      <c r="BU620" s="35" t="b">
        <f t="shared" si="1037"/>
        <v>0</v>
      </c>
      <c r="BV620" s="35" t="str">
        <f t="shared" si="1038"/>
        <v/>
      </c>
      <c r="BW620" s="13" t="b">
        <f t="shared" si="1113"/>
        <v>0</v>
      </c>
      <c r="BX620" s="35" t="str">
        <f t="shared" si="1039"/>
        <v/>
      </c>
      <c r="BY620" s="265" t="b">
        <f t="shared" si="1082"/>
        <v>0</v>
      </c>
      <c r="BZ620" s="35" t="str">
        <f t="shared" si="1040"/>
        <v/>
      </c>
      <c r="CA620" s="265" t="b">
        <f t="shared" si="1083"/>
        <v>0</v>
      </c>
      <c r="CB620" s="35" t="str">
        <f t="shared" si="1041"/>
        <v/>
      </c>
      <c r="CC620" s="272" t="b">
        <f t="shared" si="1084"/>
        <v>0</v>
      </c>
      <c r="CD620" s="35" t="str">
        <f t="shared" si="1042"/>
        <v/>
      </c>
      <c r="CE620" s="13" t="b">
        <f t="shared" si="1043"/>
        <v>0</v>
      </c>
      <c r="CF620" s="35" t="str">
        <f t="shared" si="1044"/>
        <v/>
      </c>
      <c r="CG620" s="179">
        <f t="shared" si="1045"/>
        <v>0</v>
      </c>
      <c r="CH620" s="179">
        <f t="shared" si="1046"/>
        <v>0</v>
      </c>
      <c r="CI620" s="218">
        <f t="shared" si="1085"/>
        <v>0</v>
      </c>
      <c r="CJ620" s="218">
        <f t="shared" si="1086"/>
        <v>0</v>
      </c>
      <c r="CK620" s="218">
        <f t="shared" si="1087"/>
        <v>0</v>
      </c>
      <c r="CL620" s="218">
        <f t="shared" si="1088"/>
        <v>0</v>
      </c>
      <c r="CM620" s="218">
        <f t="shared" si="1089"/>
        <v>0</v>
      </c>
      <c r="CN620" s="218">
        <f t="shared" si="1090"/>
        <v>0</v>
      </c>
      <c r="CO620" s="218">
        <f t="shared" si="1091"/>
        <v>0</v>
      </c>
      <c r="CP620" s="218">
        <f t="shared" si="1092"/>
        <v>0</v>
      </c>
      <c r="CQ620" s="218">
        <f t="shared" si="1093"/>
        <v>0</v>
      </c>
      <c r="CR620" s="218">
        <f t="shared" si="1094"/>
        <v>0</v>
      </c>
      <c r="CS620" s="14">
        <f t="shared" si="1047"/>
        <v>0</v>
      </c>
      <c r="CT620" s="236">
        <f t="shared" si="1048"/>
        <v>0</v>
      </c>
      <c r="CU620" s="237">
        <f t="shared" si="1118"/>
        <v>0</v>
      </c>
      <c r="CV620" s="16">
        <f t="shared" si="1118"/>
        <v>0</v>
      </c>
      <c r="CW620" s="16">
        <f t="shared" si="1118"/>
        <v>0</v>
      </c>
      <c r="CX620" s="16">
        <f t="shared" si="1118"/>
        <v>0</v>
      </c>
      <c r="CY620" s="16">
        <f t="shared" si="1118"/>
        <v>0</v>
      </c>
      <c r="CZ620" s="16">
        <f t="shared" si="1118"/>
        <v>0</v>
      </c>
      <c r="DA620" s="16">
        <f t="shared" si="1118"/>
        <v>0</v>
      </c>
      <c r="DB620" s="16">
        <f t="shared" si="1118"/>
        <v>0</v>
      </c>
      <c r="DC620" s="16">
        <f t="shared" si="1118"/>
        <v>0</v>
      </c>
      <c r="DD620" s="238">
        <f t="shared" si="1118"/>
        <v>0</v>
      </c>
      <c r="DE620" s="232">
        <f t="shared" si="1119"/>
        <v>0</v>
      </c>
      <c r="DF620" s="132">
        <f t="shared" si="1119"/>
        <v>0</v>
      </c>
      <c r="DG620" s="132">
        <f t="shared" si="1119"/>
        <v>0</v>
      </c>
      <c r="DH620" s="132">
        <f t="shared" si="1119"/>
        <v>0</v>
      </c>
      <c r="DI620" s="132">
        <f t="shared" si="1119"/>
        <v>0</v>
      </c>
      <c r="DJ620" s="132">
        <f t="shared" si="1119"/>
        <v>0</v>
      </c>
      <c r="DK620" s="132">
        <f t="shared" si="1119"/>
        <v>0</v>
      </c>
      <c r="DL620" s="132">
        <f t="shared" si="1119"/>
        <v>0</v>
      </c>
      <c r="DM620" s="132">
        <f t="shared" si="1119"/>
        <v>0</v>
      </c>
      <c r="DN620" s="233">
        <f t="shared" si="1119"/>
        <v>0</v>
      </c>
      <c r="DO620" s="232">
        <f t="shared" si="1049"/>
        <v>0</v>
      </c>
      <c r="DP620" s="132">
        <f t="shared" si="1050"/>
        <v>0</v>
      </c>
      <c r="DQ620" s="132">
        <f t="shared" si="1051"/>
        <v>0</v>
      </c>
      <c r="DR620" s="132">
        <f t="shared" si="1052"/>
        <v>0</v>
      </c>
      <c r="DS620" s="132">
        <f t="shared" si="1053"/>
        <v>0</v>
      </c>
      <c r="DT620" s="132">
        <f t="shared" si="1054"/>
        <v>0</v>
      </c>
      <c r="DU620" s="132">
        <f t="shared" si="1055"/>
        <v>0</v>
      </c>
      <c r="DV620" s="132">
        <f t="shared" si="1056"/>
        <v>0</v>
      </c>
      <c r="DW620" s="132">
        <f t="shared" si="1057"/>
        <v>0</v>
      </c>
      <c r="DX620" s="233">
        <f t="shared" si="1058"/>
        <v>0</v>
      </c>
      <c r="DY620" s="231" t="b">
        <f t="shared" si="1095"/>
        <v>0</v>
      </c>
      <c r="DZ620" s="163"/>
      <c r="EA620" s="226" t="str">
        <f t="shared" si="1096"/>
        <v/>
      </c>
      <c r="EB620" s="178" t="str">
        <f t="shared" si="1097"/>
        <v/>
      </c>
      <c r="EC620" s="178" t="str">
        <f t="shared" si="1098"/>
        <v/>
      </c>
      <c r="ED620" s="178" t="str">
        <f t="shared" si="1099"/>
        <v/>
      </c>
      <c r="EE620" s="178" t="str">
        <f t="shared" si="1100"/>
        <v/>
      </c>
      <c r="EF620" s="178" t="str">
        <f t="shared" si="1101"/>
        <v/>
      </c>
      <c r="EG620" s="178" t="str">
        <f t="shared" si="1102"/>
        <v/>
      </c>
      <c r="EH620" s="178" t="str">
        <f t="shared" si="1103"/>
        <v/>
      </c>
      <c r="EI620" s="178" t="str">
        <f t="shared" si="1104"/>
        <v/>
      </c>
      <c r="EJ620" s="227" t="str">
        <f t="shared" si="1105"/>
        <v/>
      </c>
      <c r="EK620" s="230" t="str">
        <f t="shared" si="1059"/>
        <v/>
      </c>
      <c r="EL620" s="177" t="str">
        <f t="shared" si="1060"/>
        <v/>
      </c>
      <c r="EM620" s="177" t="str">
        <f t="shared" si="1061"/>
        <v/>
      </c>
      <c r="EN620" s="177" t="str">
        <f t="shared" si="1062"/>
        <v/>
      </c>
      <c r="EO620" s="177" t="str">
        <f t="shared" si="1063"/>
        <v/>
      </c>
      <c r="EP620" s="177" t="str">
        <f t="shared" si="1064"/>
        <v/>
      </c>
      <c r="EQ620" s="177" t="str">
        <f t="shared" si="1065"/>
        <v/>
      </c>
      <c r="ER620" s="177" t="str">
        <f t="shared" si="1066"/>
        <v/>
      </c>
      <c r="ES620" s="177" t="str">
        <f t="shared" si="1067"/>
        <v/>
      </c>
      <c r="ET620" s="177" t="str">
        <f t="shared" si="1068"/>
        <v/>
      </c>
      <c r="EU620" s="229" t="e">
        <f t="shared" si="1069"/>
        <v>#VALUE!</v>
      </c>
      <c r="EV620" s="27" t="e">
        <f t="shared" si="1070"/>
        <v>#VALUE!</v>
      </c>
      <c r="EW620" s="27" t="e">
        <f t="shared" si="1071"/>
        <v>#VALUE!</v>
      </c>
      <c r="EX620" s="28" t="e">
        <f t="shared" si="1072"/>
        <v>#VALUE!</v>
      </c>
      <c r="EY620" s="28" t="e">
        <f t="shared" si="1073"/>
        <v>#VALUE!</v>
      </c>
      <c r="EZ620" s="28" t="b">
        <f t="shared" si="1074"/>
        <v>0</v>
      </c>
      <c r="FA620" s="176" t="str">
        <f t="shared" si="1075"/>
        <v/>
      </c>
      <c r="FB620" s="27" t="e" cm="1">
        <f t="array" aca="1" ref="FB620" ca="1">TEXT(RIGHT(10-RIGHT(SUM(INDEX(1*(MID(MID(C620,1,1)*2,ROW(INDIRECT("1:"&amp;LEN(MID(C620,1,1)*2))),1)),,))+MID(C620,2,1)+
SUM(INDEX(1*(MID(MID(C620,3,1)*2,ROW(INDIRECT("1:"&amp;LEN(MID(C620,3,1)*2))),1)),,))+MID(C620,4,1)+
SUM(INDEX(1*(MID(MID(C620,5,1)*2,ROW(INDIRECT("1:"&amp;LEN(MID(C620,5,1)*2))),1)),,))+MID(C620,6,1)+
SUM(INDEX(1*(MID(MID(C620,8,1)*2,ROW(INDIRECT("1:"&amp;LEN(MID(C620,8,1)*2))),1)),,))+MID(C620,9,1)+
SUM(INDEX(1*(MID(MID(C620,10,1)*2,ROW(INDIRECT("1:"&amp;LEN(MID(C620,10,1)*2))),1)),,)),1),1),"0")</f>
        <v>#VALUE!</v>
      </c>
      <c r="FC620" s="27" t="str">
        <f t="shared" si="1076"/>
        <v/>
      </c>
      <c r="FD620" s="29" t="b">
        <f t="shared" si="1077"/>
        <v>0</v>
      </c>
      <c r="FE620" s="112" t="b">
        <f>IFERROR(MATCH(D620,'Avtal för korttidsarbete'!$G$13:$G$1012,0),TRUE)</f>
        <v>1</v>
      </c>
      <c r="FF620" s="112" t="b">
        <f t="shared" si="1106"/>
        <v>0</v>
      </c>
      <c r="FG620" s="113" t="str" cm="1">
        <f t="array" ref="FG620">IF(FE620=TRUE,"x",INDEX('Avtal för korttidsarbete'!$E$13:$E$1012,$FE620))</f>
        <v>x</v>
      </c>
      <c r="FH620" s="113" t="str" cm="1">
        <f t="array" ref="FH620">IF(FE620=TRUE,"x",INDEX('Avtal för korttidsarbete'!$F$13:$F$1012,$FE620))</f>
        <v>x</v>
      </c>
      <c r="FI620" s="112" t="b">
        <f t="shared" si="1107"/>
        <v>0</v>
      </c>
      <c r="FJ620" s="135">
        <f t="shared" si="1108"/>
        <v>44166</v>
      </c>
      <c r="FK620" s="135">
        <f t="shared" si="1109"/>
        <v>44377</v>
      </c>
      <c r="FL620" s="112" t="b">
        <f t="shared" si="1110"/>
        <v>0</v>
      </c>
      <c r="FM620" s="113">
        <f t="shared" si="1111"/>
        <v>44166</v>
      </c>
      <c r="FN620" s="135">
        <f t="shared" si="1112"/>
        <v>44377</v>
      </c>
      <c r="FO620" s="148" t="b">
        <f>IFERROR(INDEX('Avtal för korttidsarbete'!R:R,MATCH(D620,'Avtal för korttidsarbete'!$G:$G,0)),TRUE)</f>
        <v>1</v>
      </c>
      <c r="FP620" s="135" t="str">
        <f>IF(FO620,"-",INDEX('Avtal för korttidsarbete'!$D:$D,MATCH(D620,'Avtal för korttidsarbete'!$G:$G,0)))</f>
        <v>-</v>
      </c>
      <c r="FQ620" s="113" t="b">
        <f>IFERROR(G620&gt;INDEX(Uppsägningar!E:E,MATCH(C620,Uppsägningar!C:C,0)),FALSE)</f>
        <v>0</v>
      </c>
    </row>
    <row r="621" spans="1:173" x14ac:dyDescent="0.25">
      <c r="A621" s="19">
        <v>605</v>
      </c>
      <c r="B621" s="20"/>
      <c r="C621" s="183"/>
      <c r="D621" s="66"/>
      <c r="E621" s="212">
        <f>IFERROR(INDEX(Admin!$C$7:$C$10,MATCH(FP621,TblNivåValTExt,0)),0)</f>
        <v>0</v>
      </c>
      <c r="F621" s="1"/>
      <c r="G621" s="1"/>
      <c r="H621" s="78"/>
      <c r="I621" s="181"/>
      <c r="J621" s="181"/>
      <c r="K621" s="182"/>
      <c r="L621" s="182"/>
      <c r="M621" s="181"/>
      <c r="N621" s="181"/>
      <c r="O621" s="181"/>
      <c r="P621" s="182"/>
      <c r="Q621" s="182"/>
      <c r="R621" s="181"/>
      <c r="S621" s="181"/>
      <c r="T621" s="181"/>
      <c r="U621" s="182"/>
      <c r="V621" s="182"/>
      <c r="W621" s="181"/>
      <c r="X621" s="181"/>
      <c r="Y621" s="181"/>
      <c r="Z621" s="182"/>
      <c r="AA621" s="182"/>
      <c r="AB621" s="181"/>
      <c r="AC621" s="181"/>
      <c r="AD621" s="181"/>
      <c r="AE621" s="182"/>
      <c r="AF621" s="182"/>
      <c r="AG621" s="181"/>
      <c r="AH621" s="181"/>
      <c r="AI621" s="181"/>
      <c r="AJ621" s="182"/>
      <c r="AK621" s="182"/>
      <c r="AL621" s="181"/>
      <c r="AM621" s="181"/>
      <c r="AN621" s="181"/>
      <c r="AO621" s="182"/>
      <c r="AP621" s="182"/>
      <c r="AQ621" s="181"/>
      <c r="AR621" s="181"/>
      <c r="AS621" s="181"/>
      <c r="AT621" s="182"/>
      <c r="AU621" s="182"/>
      <c r="AV621" s="181"/>
      <c r="AW621" s="181"/>
      <c r="AX621" s="181"/>
      <c r="AY621" s="182"/>
      <c r="AZ621" s="182"/>
      <c r="BA621" s="181"/>
      <c r="BB621" s="181"/>
      <c r="BC621" s="181"/>
      <c r="BD621" s="182"/>
      <c r="BE621" s="182"/>
      <c r="BF621" s="181"/>
      <c r="BG621" s="180">
        <f t="shared" si="1078"/>
        <v>0</v>
      </c>
      <c r="BH621" s="116" t="str">
        <f t="shared" si="1079"/>
        <v/>
      </c>
      <c r="BI621" s="80" t="b">
        <f t="shared" si="1027"/>
        <v>0</v>
      </c>
      <c r="BJ621" s="80" t="str">
        <f t="shared" si="1028"/>
        <v/>
      </c>
      <c r="BK621" s="80" t="b">
        <f t="shared" si="1080"/>
        <v>0</v>
      </c>
      <c r="BL621" s="13" t="str">
        <f t="shared" si="1029"/>
        <v/>
      </c>
      <c r="BM621" s="13" t="b">
        <f t="shared" si="1081"/>
        <v>0</v>
      </c>
      <c r="BN621" s="35" t="str">
        <f t="shared" si="1030"/>
        <v/>
      </c>
      <c r="BO621" s="13" t="b">
        <f t="shared" si="1031"/>
        <v>0</v>
      </c>
      <c r="BP621" s="35" t="str">
        <f t="shared" si="1032"/>
        <v/>
      </c>
      <c r="BQ621" s="13" t="b">
        <f t="shared" si="1033"/>
        <v>0</v>
      </c>
      <c r="BR621" s="35" t="str">
        <f t="shared" si="1034"/>
        <v/>
      </c>
      <c r="BS621" s="35" t="b">
        <f t="shared" si="1035"/>
        <v>0</v>
      </c>
      <c r="BT621" s="35" t="str">
        <f t="shared" si="1036"/>
        <v/>
      </c>
      <c r="BU621" s="35" t="b">
        <f t="shared" si="1037"/>
        <v>0</v>
      </c>
      <c r="BV621" s="35" t="str">
        <f t="shared" si="1038"/>
        <v/>
      </c>
      <c r="BW621" s="13" t="b">
        <f t="shared" si="1113"/>
        <v>0</v>
      </c>
      <c r="BX621" s="35" t="str">
        <f t="shared" si="1039"/>
        <v/>
      </c>
      <c r="BY621" s="265" t="b">
        <f t="shared" si="1082"/>
        <v>0</v>
      </c>
      <c r="BZ621" s="35" t="str">
        <f t="shared" si="1040"/>
        <v/>
      </c>
      <c r="CA621" s="265" t="b">
        <f t="shared" si="1083"/>
        <v>0</v>
      </c>
      <c r="CB621" s="35" t="str">
        <f t="shared" si="1041"/>
        <v/>
      </c>
      <c r="CC621" s="272" t="b">
        <f t="shared" si="1084"/>
        <v>0</v>
      </c>
      <c r="CD621" s="35" t="str">
        <f t="shared" si="1042"/>
        <v/>
      </c>
      <c r="CE621" s="13" t="b">
        <f t="shared" si="1043"/>
        <v>0</v>
      </c>
      <c r="CF621" s="35" t="str">
        <f t="shared" si="1044"/>
        <v/>
      </c>
      <c r="CG621" s="179">
        <f t="shared" si="1045"/>
        <v>0</v>
      </c>
      <c r="CH621" s="179">
        <f t="shared" si="1046"/>
        <v>0</v>
      </c>
      <c r="CI621" s="218">
        <f t="shared" si="1085"/>
        <v>0</v>
      </c>
      <c r="CJ621" s="218">
        <f t="shared" si="1086"/>
        <v>0</v>
      </c>
      <c r="CK621" s="218">
        <f t="shared" si="1087"/>
        <v>0</v>
      </c>
      <c r="CL621" s="218">
        <f t="shared" si="1088"/>
        <v>0</v>
      </c>
      <c r="CM621" s="218">
        <f t="shared" si="1089"/>
        <v>0</v>
      </c>
      <c r="CN621" s="218">
        <f t="shared" si="1090"/>
        <v>0</v>
      </c>
      <c r="CO621" s="218">
        <f t="shared" si="1091"/>
        <v>0</v>
      </c>
      <c r="CP621" s="218">
        <f t="shared" si="1092"/>
        <v>0</v>
      </c>
      <c r="CQ621" s="218">
        <f t="shared" si="1093"/>
        <v>0</v>
      </c>
      <c r="CR621" s="218">
        <f t="shared" si="1094"/>
        <v>0</v>
      </c>
      <c r="CS621" s="14">
        <f t="shared" si="1047"/>
        <v>0</v>
      </c>
      <c r="CT621" s="236">
        <f t="shared" si="1048"/>
        <v>0</v>
      </c>
      <c r="CU621" s="237">
        <f t="shared" si="1118"/>
        <v>0</v>
      </c>
      <c r="CV621" s="16">
        <f t="shared" si="1118"/>
        <v>0</v>
      </c>
      <c r="CW621" s="16">
        <f t="shared" si="1118"/>
        <v>0</v>
      </c>
      <c r="CX621" s="16">
        <f t="shared" si="1118"/>
        <v>0</v>
      </c>
      <c r="CY621" s="16">
        <f t="shared" si="1118"/>
        <v>0</v>
      </c>
      <c r="CZ621" s="16">
        <f t="shared" si="1118"/>
        <v>0</v>
      </c>
      <c r="DA621" s="16">
        <f t="shared" si="1118"/>
        <v>0</v>
      </c>
      <c r="DB621" s="16">
        <f t="shared" si="1118"/>
        <v>0</v>
      </c>
      <c r="DC621" s="16">
        <f t="shared" si="1118"/>
        <v>0</v>
      </c>
      <c r="DD621" s="238">
        <f t="shared" si="1118"/>
        <v>0</v>
      </c>
      <c r="DE621" s="232">
        <f t="shared" si="1119"/>
        <v>0</v>
      </c>
      <c r="DF621" s="132">
        <f t="shared" si="1119"/>
        <v>0</v>
      </c>
      <c r="DG621" s="132">
        <f t="shared" si="1119"/>
        <v>0</v>
      </c>
      <c r="DH621" s="132">
        <f t="shared" si="1119"/>
        <v>0</v>
      </c>
      <c r="DI621" s="132">
        <f t="shared" si="1119"/>
        <v>0</v>
      </c>
      <c r="DJ621" s="132">
        <f t="shared" si="1119"/>
        <v>0</v>
      </c>
      <c r="DK621" s="132">
        <f t="shared" si="1119"/>
        <v>0</v>
      </c>
      <c r="DL621" s="132">
        <f t="shared" si="1119"/>
        <v>0</v>
      </c>
      <c r="DM621" s="132">
        <f t="shared" si="1119"/>
        <v>0</v>
      </c>
      <c r="DN621" s="233">
        <f t="shared" si="1119"/>
        <v>0</v>
      </c>
      <c r="DO621" s="232">
        <f t="shared" si="1049"/>
        <v>0</v>
      </c>
      <c r="DP621" s="132">
        <f t="shared" si="1050"/>
        <v>0</v>
      </c>
      <c r="DQ621" s="132">
        <f t="shared" si="1051"/>
        <v>0</v>
      </c>
      <c r="DR621" s="132">
        <f t="shared" si="1052"/>
        <v>0</v>
      </c>
      <c r="DS621" s="132">
        <f t="shared" si="1053"/>
        <v>0</v>
      </c>
      <c r="DT621" s="132">
        <f t="shared" si="1054"/>
        <v>0</v>
      </c>
      <c r="DU621" s="132">
        <f t="shared" si="1055"/>
        <v>0</v>
      </c>
      <c r="DV621" s="132">
        <f t="shared" si="1056"/>
        <v>0</v>
      </c>
      <c r="DW621" s="132">
        <f t="shared" si="1057"/>
        <v>0</v>
      </c>
      <c r="DX621" s="233">
        <f t="shared" si="1058"/>
        <v>0</v>
      </c>
      <c r="DY621" s="231" t="b">
        <f t="shared" si="1095"/>
        <v>0</v>
      </c>
      <c r="DZ621" s="163"/>
      <c r="EA621" s="226" t="str">
        <f t="shared" si="1096"/>
        <v/>
      </c>
      <c r="EB621" s="178" t="str">
        <f t="shared" si="1097"/>
        <v/>
      </c>
      <c r="EC621" s="178" t="str">
        <f t="shared" si="1098"/>
        <v/>
      </c>
      <c r="ED621" s="178" t="str">
        <f t="shared" si="1099"/>
        <v/>
      </c>
      <c r="EE621" s="178" t="str">
        <f t="shared" si="1100"/>
        <v/>
      </c>
      <c r="EF621" s="178" t="str">
        <f t="shared" si="1101"/>
        <v/>
      </c>
      <c r="EG621" s="178" t="str">
        <f t="shared" si="1102"/>
        <v/>
      </c>
      <c r="EH621" s="178" t="str">
        <f t="shared" si="1103"/>
        <v/>
      </c>
      <c r="EI621" s="178" t="str">
        <f t="shared" si="1104"/>
        <v/>
      </c>
      <c r="EJ621" s="227" t="str">
        <f t="shared" si="1105"/>
        <v/>
      </c>
      <c r="EK621" s="230" t="str">
        <f t="shared" si="1059"/>
        <v/>
      </c>
      <c r="EL621" s="177" t="str">
        <f t="shared" si="1060"/>
        <v/>
      </c>
      <c r="EM621" s="177" t="str">
        <f t="shared" si="1061"/>
        <v/>
      </c>
      <c r="EN621" s="177" t="str">
        <f t="shared" si="1062"/>
        <v/>
      </c>
      <c r="EO621" s="177" t="str">
        <f t="shared" si="1063"/>
        <v/>
      </c>
      <c r="EP621" s="177" t="str">
        <f t="shared" si="1064"/>
        <v/>
      </c>
      <c r="EQ621" s="177" t="str">
        <f t="shared" si="1065"/>
        <v/>
      </c>
      <c r="ER621" s="177" t="str">
        <f t="shared" si="1066"/>
        <v/>
      </c>
      <c r="ES621" s="177" t="str">
        <f t="shared" si="1067"/>
        <v/>
      </c>
      <c r="ET621" s="177" t="str">
        <f t="shared" si="1068"/>
        <v/>
      </c>
      <c r="EU621" s="229" t="e">
        <f t="shared" si="1069"/>
        <v>#VALUE!</v>
      </c>
      <c r="EV621" s="27" t="e">
        <f t="shared" si="1070"/>
        <v>#VALUE!</v>
      </c>
      <c r="EW621" s="27" t="e">
        <f t="shared" si="1071"/>
        <v>#VALUE!</v>
      </c>
      <c r="EX621" s="28" t="e">
        <f t="shared" si="1072"/>
        <v>#VALUE!</v>
      </c>
      <c r="EY621" s="28" t="e">
        <f t="shared" si="1073"/>
        <v>#VALUE!</v>
      </c>
      <c r="EZ621" s="28" t="b">
        <f t="shared" si="1074"/>
        <v>0</v>
      </c>
      <c r="FA621" s="176" t="str">
        <f t="shared" si="1075"/>
        <v/>
      </c>
      <c r="FB621" s="27" t="e" cm="1">
        <f t="array" aca="1" ref="FB621" ca="1">TEXT(RIGHT(10-RIGHT(SUM(INDEX(1*(MID(MID(C621,1,1)*2,ROW(INDIRECT("1:"&amp;LEN(MID(C621,1,1)*2))),1)),,))+MID(C621,2,1)+
SUM(INDEX(1*(MID(MID(C621,3,1)*2,ROW(INDIRECT("1:"&amp;LEN(MID(C621,3,1)*2))),1)),,))+MID(C621,4,1)+
SUM(INDEX(1*(MID(MID(C621,5,1)*2,ROW(INDIRECT("1:"&amp;LEN(MID(C621,5,1)*2))),1)),,))+MID(C621,6,1)+
SUM(INDEX(1*(MID(MID(C621,8,1)*2,ROW(INDIRECT("1:"&amp;LEN(MID(C621,8,1)*2))),1)),,))+MID(C621,9,1)+
SUM(INDEX(1*(MID(MID(C621,10,1)*2,ROW(INDIRECT("1:"&amp;LEN(MID(C621,10,1)*2))),1)),,)),1),1),"0")</f>
        <v>#VALUE!</v>
      </c>
      <c r="FC621" s="27" t="str">
        <f t="shared" si="1076"/>
        <v/>
      </c>
      <c r="FD621" s="29" t="b">
        <f t="shared" si="1077"/>
        <v>0</v>
      </c>
      <c r="FE621" s="112" t="b">
        <f>IFERROR(MATCH(D621,'Avtal för korttidsarbete'!$G$13:$G$1012,0),TRUE)</f>
        <v>1</v>
      </c>
      <c r="FF621" s="112" t="b">
        <f t="shared" si="1106"/>
        <v>0</v>
      </c>
      <c r="FG621" s="113" t="str" cm="1">
        <f t="array" ref="FG621">IF(FE621=TRUE,"x",INDEX('Avtal för korttidsarbete'!$E$13:$E$1012,$FE621))</f>
        <v>x</v>
      </c>
      <c r="FH621" s="113" t="str" cm="1">
        <f t="array" ref="FH621">IF(FE621=TRUE,"x",INDEX('Avtal för korttidsarbete'!$F$13:$F$1012,$FE621))</f>
        <v>x</v>
      </c>
      <c r="FI621" s="112" t="b">
        <f t="shared" si="1107"/>
        <v>0</v>
      </c>
      <c r="FJ621" s="135">
        <f t="shared" si="1108"/>
        <v>44166</v>
      </c>
      <c r="FK621" s="135">
        <f t="shared" si="1109"/>
        <v>44377</v>
      </c>
      <c r="FL621" s="112" t="b">
        <f t="shared" si="1110"/>
        <v>0</v>
      </c>
      <c r="FM621" s="113">
        <f t="shared" si="1111"/>
        <v>44166</v>
      </c>
      <c r="FN621" s="135">
        <f t="shared" si="1112"/>
        <v>44377</v>
      </c>
      <c r="FO621" s="148" t="b">
        <f>IFERROR(INDEX('Avtal för korttidsarbete'!R:R,MATCH(D621,'Avtal för korttidsarbete'!$G:$G,0)),TRUE)</f>
        <v>1</v>
      </c>
      <c r="FP621" s="135" t="str">
        <f>IF(FO621,"-",INDEX('Avtal för korttidsarbete'!$D:$D,MATCH(D621,'Avtal för korttidsarbete'!$G:$G,0)))</f>
        <v>-</v>
      </c>
      <c r="FQ621" s="113" t="b">
        <f>IFERROR(G621&gt;INDEX(Uppsägningar!E:E,MATCH(C621,Uppsägningar!C:C,0)),FALSE)</f>
        <v>0</v>
      </c>
    </row>
    <row r="622" spans="1:173" x14ac:dyDescent="0.25">
      <c r="A622" s="19">
        <v>606</v>
      </c>
      <c r="B622" s="20"/>
      <c r="C622" s="183"/>
      <c r="D622" s="66"/>
      <c r="E622" s="212">
        <f>IFERROR(INDEX(Admin!$C$7:$C$10,MATCH(FP622,TblNivåValTExt,0)),0)</f>
        <v>0</v>
      </c>
      <c r="F622" s="1"/>
      <c r="G622" s="1"/>
      <c r="H622" s="78"/>
      <c r="I622" s="181"/>
      <c r="J622" s="181"/>
      <c r="K622" s="182"/>
      <c r="L622" s="182"/>
      <c r="M622" s="181"/>
      <c r="N622" s="181"/>
      <c r="O622" s="181"/>
      <c r="P622" s="182"/>
      <c r="Q622" s="182"/>
      <c r="R622" s="181"/>
      <c r="S622" s="181"/>
      <c r="T622" s="181"/>
      <c r="U622" s="182"/>
      <c r="V622" s="182"/>
      <c r="W622" s="181"/>
      <c r="X622" s="181"/>
      <c r="Y622" s="181"/>
      <c r="Z622" s="182"/>
      <c r="AA622" s="182"/>
      <c r="AB622" s="181"/>
      <c r="AC622" s="181"/>
      <c r="AD622" s="181"/>
      <c r="AE622" s="182"/>
      <c r="AF622" s="182"/>
      <c r="AG622" s="181"/>
      <c r="AH622" s="181"/>
      <c r="AI622" s="181"/>
      <c r="AJ622" s="182"/>
      <c r="AK622" s="182"/>
      <c r="AL622" s="181"/>
      <c r="AM622" s="181"/>
      <c r="AN622" s="181"/>
      <c r="AO622" s="182"/>
      <c r="AP622" s="182"/>
      <c r="AQ622" s="181"/>
      <c r="AR622" s="181"/>
      <c r="AS622" s="181"/>
      <c r="AT622" s="182"/>
      <c r="AU622" s="182"/>
      <c r="AV622" s="181"/>
      <c r="AW622" s="181"/>
      <c r="AX622" s="181"/>
      <c r="AY622" s="182"/>
      <c r="AZ622" s="182"/>
      <c r="BA622" s="181"/>
      <c r="BB622" s="181"/>
      <c r="BC622" s="181"/>
      <c r="BD622" s="182"/>
      <c r="BE622" s="182"/>
      <c r="BF622" s="181"/>
      <c r="BG622" s="180">
        <f t="shared" si="1078"/>
        <v>0</v>
      </c>
      <c r="BH622" s="116" t="str">
        <f t="shared" si="1079"/>
        <v/>
      </c>
      <c r="BI622" s="80" t="b">
        <f t="shared" si="1027"/>
        <v>0</v>
      </c>
      <c r="BJ622" s="80" t="str">
        <f t="shared" si="1028"/>
        <v/>
      </c>
      <c r="BK622" s="80" t="b">
        <f t="shared" si="1080"/>
        <v>0</v>
      </c>
      <c r="BL622" s="13" t="str">
        <f t="shared" si="1029"/>
        <v/>
      </c>
      <c r="BM622" s="13" t="b">
        <f t="shared" si="1081"/>
        <v>0</v>
      </c>
      <c r="BN622" s="35" t="str">
        <f t="shared" si="1030"/>
        <v/>
      </c>
      <c r="BO622" s="13" t="b">
        <f t="shared" si="1031"/>
        <v>0</v>
      </c>
      <c r="BP622" s="35" t="str">
        <f t="shared" si="1032"/>
        <v/>
      </c>
      <c r="BQ622" s="13" t="b">
        <f t="shared" si="1033"/>
        <v>0</v>
      </c>
      <c r="BR622" s="35" t="str">
        <f t="shared" si="1034"/>
        <v/>
      </c>
      <c r="BS622" s="35" t="b">
        <f t="shared" si="1035"/>
        <v>0</v>
      </c>
      <c r="BT622" s="35" t="str">
        <f t="shared" si="1036"/>
        <v/>
      </c>
      <c r="BU622" s="35" t="b">
        <f t="shared" si="1037"/>
        <v>0</v>
      </c>
      <c r="BV622" s="35" t="str">
        <f t="shared" si="1038"/>
        <v/>
      </c>
      <c r="BW622" s="13" t="b">
        <f t="shared" si="1113"/>
        <v>0</v>
      </c>
      <c r="BX622" s="35" t="str">
        <f t="shared" si="1039"/>
        <v/>
      </c>
      <c r="BY622" s="265" t="b">
        <f t="shared" si="1082"/>
        <v>0</v>
      </c>
      <c r="BZ622" s="35" t="str">
        <f t="shared" si="1040"/>
        <v/>
      </c>
      <c r="CA622" s="265" t="b">
        <f t="shared" si="1083"/>
        <v>0</v>
      </c>
      <c r="CB622" s="35" t="str">
        <f t="shared" si="1041"/>
        <v/>
      </c>
      <c r="CC622" s="272" t="b">
        <f t="shared" si="1084"/>
        <v>0</v>
      </c>
      <c r="CD622" s="35" t="str">
        <f t="shared" si="1042"/>
        <v/>
      </c>
      <c r="CE622" s="13" t="b">
        <f t="shared" si="1043"/>
        <v>0</v>
      </c>
      <c r="CF622" s="35" t="str">
        <f t="shared" si="1044"/>
        <v/>
      </c>
      <c r="CG622" s="179">
        <f t="shared" si="1045"/>
        <v>0</v>
      </c>
      <c r="CH622" s="179">
        <f t="shared" si="1046"/>
        <v>0</v>
      </c>
      <c r="CI622" s="218">
        <f t="shared" si="1085"/>
        <v>0</v>
      </c>
      <c r="CJ622" s="218">
        <f t="shared" si="1086"/>
        <v>0</v>
      </c>
      <c r="CK622" s="218">
        <f t="shared" si="1087"/>
        <v>0</v>
      </c>
      <c r="CL622" s="218">
        <f t="shared" si="1088"/>
        <v>0</v>
      </c>
      <c r="CM622" s="218">
        <f t="shared" si="1089"/>
        <v>0</v>
      </c>
      <c r="CN622" s="218">
        <f t="shared" si="1090"/>
        <v>0</v>
      </c>
      <c r="CO622" s="218">
        <f t="shared" si="1091"/>
        <v>0</v>
      </c>
      <c r="CP622" s="218">
        <f t="shared" si="1092"/>
        <v>0</v>
      </c>
      <c r="CQ622" s="218">
        <f t="shared" si="1093"/>
        <v>0</v>
      </c>
      <c r="CR622" s="218">
        <f t="shared" si="1094"/>
        <v>0</v>
      </c>
      <c r="CS622" s="14">
        <f t="shared" si="1047"/>
        <v>0</v>
      </c>
      <c r="CT622" s="236">
        <f t="shared" si="1048"/>
        <v>0</v>
      </c>
      <c r="CU622" s="237">
        <f t="shared" si="1118"/>
        <v>0</v>
      </c>
      <c r="CV622" s="16">
        <f t="shared" si="1118"/>
        <v>0</v>
      </c>
      <c r="CW622" s="16">
        <f t="shared" si="1118"/>
        <v>0</v>
      </c>
      <c r="CX622" s="16">
        <f t="shared" si="1118"/>
        <v>0</v>
      </c>
      <c r="CY622" s="16">
        <f t="shared" si="1118"/>
        <v>0</v>
      </c>
      <c r="CZ622" s="16">
        <f t="shared" si="1118"/>
        <v>0</v>
      </c>
      <c r="DA622" s="16">
        <f t="shared" si="1118"/>
        <v>0</v>
      </c>
      <c r="DB622" s="16">
        <f t="shared" si="1118"/>
        <v>0</v>
      </c>
      <c r="DC622" s="16">
        <f t="shared" si="1118"/>
        <v>0</v>
      </c>
      <c r="DD622" s="238">
        <f t="shared" si="1118"/>
        <v>0</v>
      </c>
      <c r="DE622" s="232">
        <f t="shared" si="1119"/>
        <v>0</v>
      </c>
      <c r="DF622" s="132">
        <f t="shared" si="1119"/>
        <v>0</v>
      </c>
      <c r="DG622" s="132">
        <f t="shared" si="1119"/>
        <v>0</v>
      </c>
      <c r="DH622" s="132">
        <f t="shared" si="1119"/>
        <v>0</v>
      </c>
      <c r="DI622" s="132">
        <f t="shared" si="1119"/>
        <v>0</v>
      </c>
      <c r="DJ622" s="132">
        <f t="shared" si="1119"/>
        <v>0</v>
      </c>
      <c r="DK622" s="132">
        <f t="shared" si="1119"/>
        <v>0</v>
      </c>
      <c r="DL622" s="132">
        <f t="shared" si="1119"/>
        <v>0</v>
      </c>
      <c r="DM622" s="132">
        <f t="shared" si="1119"/>
        <v>0</v>
      </c>
      <c r="DN622" s="233">
        <f t="shared" si="1119"/>
        <v>0</v>
      </c>
      <c r="DO622" s="232">
        <f t="shared" si="1049"/>
        <v>0</v>
      </c>
      <c r="DP622" s="132">
        <f t="shared" si="1050"/>
        <v>0</v>
      </c>
      <c r="DQ622" s="132">
        <f t="shared" si="1051"/>
        <v>0</v>
      </c>
      <c r="DR622" s="132">
        <f t="shared" si="1052"/>
        <v>0</v>
      </c>
      <c r="DS622" s="132">
        <f t="shared" si="1053"/>
        <v>0</v>
      </c>
      <c r="DT622" s="132">
        <f t="shared" si="1054"/>
        <v>0</v>
      </c>
      <c r="DU622" s="132">
        <f t="shared" si="1055"/>
        <v>0</v>
      </c>
      <c r="DV622" s="132">
        <f t="shared" si="1056"/>
        <v>0</v>
      </c>
      <c r="DW622" s="132">
        <f t="shared" si="1057"/>
        <v>0</v>
      </c>
      <c r="DX622" s="233">
        <f t="shared" si="1058"/>
        <v>0</v>
      </c>
      <c r="DY622" s="231" t="b">
        <f t="shared" si="1095"/>
        <v>0</v>
      </c>
      <c r="DZ622" s="163"/>
      <c r="EA622" s="226" t="str">
        <f t="shared" si="1096"/>
        <v/>
      </c>
      <c r="EB622" s="178" t="str">
        <f t="shared" si="1097"/>
        <v/>
      </c>
      <c r="EC622" s="178" t="str">
        <f t="shared" si="1098"/>
        <v/>
      </c>
      <c r="ED622" s="178" t="str">
        <f t="shared" si="1099"/>
        <v/>
      </c>
      <c r="EE622" s="178" t="str">
        <f t="shared" si="1100"/>
        <v/>
      </c>
      <c r="EF622" s="178" t="str">
        <f t="shared" si="1101"/>
        <v/>
      </c>
      <c r="EG622" s="178" t="str">
        <f t="shared" si="1102"/>
        <v/>
      </c>
      <c r="EH622" s="178" t="str">
        <f t="shared" si="1103"/>
        <v/>
      </c>
      <c r="EI622" s="178" t="str">
        <f t="shared" si="1104"/>
        <v/>
      </c>
      <c r="EJ622" s="227" t="str">
        <f t="shared" si="1105"/>
        <v/>
      </c>
      <c r="EK622" s="230" t="str">
        <f t="shared" si="1059"/>
        <v/>
      </c>
      <c r="EL622" s="177" t="str">
        <f t="shared" si="1060"/>
        <v/>
      </c>
      <c r="EM622" s="177" t="str">
        <f t="shared" si="1061"/>
        <v/>
      </c>
      <c r="EN622" s="177" t="str">
        <f t="shared" si="1062"/>
        <v/>
      </c>
      <c r="EO622" s="177" t="str">
        <f t="shared" si="1063"/>
        <v/>
      </c>
      <c r="EP622" s="177" t="str">
        <f t="shared" si="1064"/>
        <v/>
      </c>
      <c r="EQ622" s="177" t="str">
        <f t="shared" si="1065"/>
        <v/>
      </c>
      <c r="ER622" s="177" t="str">
        <f t="shared" si="1066"/>
        <v/>
      </c>
      <c r="ES622" s="177" t="str">
        <f t="shared" si="1067"/>
        <v/>
      </c>
      <c r="ET622" s="177" t="str">
        <f t="shared" si="1068"/>
        <v/>
      </c>
      <c r="EU622" s="229" t="e">
        <f t="shared" si="1069"/>
        <v>#VALUE!</v>
      </c>
      <c r="EV622" s="27" t="e">
        <f t="shared" si="1070"/>
        <v>#VALUE!</v>
      </c>
      <c r="EW622" s="27" t="e">
        <f t="shared" si="1071"/>
        <v>#VALUE!</v>
      </c>
      <c r="EX622" s="28" t="e">
        <f t="shared" si="1072"/>
        <v>#VALUE!</v>
      </c>
      <c r="EY622" s="28" t="e">
        <f t="shared" si="1073"/>
        <v>#VALUE!</v>
      </c>
      <c r="EZ622" s="28" t="b">
        <f t="shared" si="1074"/>
        <v>0</v>
      </c>
      <c r="FA622" s="176" t="str">
        <f t="shared" si="1075"/>
        <v/>
      </c>
      <c r="FB622" s="27" t="e" cm="1">
        <f t="array" aca="1" ref="FB622" ca="1">TEXT(RIGHT(10-RIGHT(SUM(INDEX(1*(MID(MID(C622,1,1)*2,ROW(INDIRECT("1:"&amp;LEN(MID(C622,1,1)*2))),1)),,))+MID(C622,2,1)+
SUM(INDEX(1*(MID(MID(C622,3,1)*2,ROW(INDIRECT("1:"&amp;LEN(MID(C622,3,1)*2))),1)),,))+MID(C622,4,1)+
SUM(INDEX(1*(MID(MID(C622,5,1)*2,ROW(INDIRECT("1:"&amp;LEN(MID(C622,5,1)*2))),1)),,))+MID(C622,6,1)+
SUM(INDEX(1*(MID(MID(C622,8,1)*2,ROW(INDIRECT("1:"&amp;LEN(MID(C622,8,1)*2))),1)),,))+MID(C622,9,1)+
SUM(INDEX(1*(MID(MID(C622,10,1)*2,ROW(INDIRECT("1:"&amp;LEN(MID(C622,10,1)*2))),1)),,)),1),1),"0")</f>
        <v>#VALUE!</v>
      </c>
      <c r="FC622" s="27" t="str">
        <f t="shared" si="1076"/>
        <v/>
      </c>
      <c r="FD622" s="29" t="b">
        <f t="shared" si="1077"/>
        <v>0</v>
      </c>
      <c r="FE622" s="112" t="b">
        <f>IFERROR(MATCH(D622,'Avtal för korttidsarbete'!$G$13:$G$1012,0),TRUE)</f>
        <v>1</v>
      </c>
      <c r="FF622" s="112" t="b">
        <f t="shared" si="1106"/>
        <v>0</v>
      </c>
      <c r="FG622" s="113" t="str" cm="1">
        <f t="array" ref="FG622">IF(FE622=TRUE,"x",INDEX('Avtal för korttidsarbete'!$E$13:$E$1012,$FE622))</f>
        <v>x</v>
      </c>
      <c r="FH622" s="113" t="str" cm="1">
        <f t="array" ref="FH622">IF(FE622=TRUE,"x",INDEX('Avtal för korttidsarbete'!$F$13:$F$1012,$FE622))</f>
        <v>x</v>
      </c>
      <c r="FI622" s="112" t="b">
        <f t="shared" si="1107"/>
        <v>0</v>
      </c>
      <c r="FJ622" s="135">
        <f t="shared" si="1108"/>
        <v>44166</v>
      </c>
      <c r="FK622" s="135">
        <f t="shared" si="1109"/>
        <v>44377</v>
      </c>
      <c r="FL622" s="112" t="b">
        <f t="shared" si="1110"/>
        <v>0</v>
      </c>
      <c r="FM622" s="113">
        <f t="shared" si="1111"/>
        <v>44166</v>
      </c>
      <c r="FN622" s="135">
        <f t="shared" si="1112"/>
        <v>44377</v>
      </c>
      <c r="FO622" s="148" t="b">
        <f>IFERROR(INDEX('Avtal för korttidsarbete'!R:R,MATCH(D622,'Avtal för korttidsarbete'!$G:$G,0)),TRUE)</f>
        <v>1</v>
      </c>
      <c r="FP622" s="135" t="str">
        <f>IF(FO622,"-",INDEX('Avtal för korttidsarbete'!$D:$D,MATCH(D622,'Avtal för korttidsarbete'!$G:$G,0)))</f>
        <v>-</v>
      </c>
      <c r="FQ622" s="113" t="b">
        <f>IFERROR(G622&gt;INDEX(Uppsägningar!E:E,MATCH(C622,Uppsägningar!C:C,0)),FALSE)</f>
        <v>0</v>
      </c>
    </row>
    <row r="623" spans="1:173" x14ac:dyDescent="0.25">
      <c r="A623" s="19">
        <v>607</v>
      </c>
      <c r="B623" s="20"/>
      <c r="C623" s="183"/>
      <c r="D623" s="66"/>
      <c r="E623" s="212">
        <f>IFERROR(INDEX(Admin!$C$7:$C$10,MATCH(FP623,TblNivåValTExt,0)),0)</f>
        <v>0</v>
      </c>
      <c r="F623" s="1"/>
      <c r="G623" s="1"/>
      <c r="H623" s="78"/>
      <c r="I623" s="181"/>
      <c r="J623" s="181"/>
      <c r="K623" s="182"/>
      <c r="L623" s="182"/>
      <c r="M623" s="181"/>
      <c r="N623" s="181"/>
      <c r="O623" s="181"/>
      <c r="P623" s="182"/>
      <c r="Q623" s="182"/>
      <c r="R623" s="181"/>
      <c r="S623" s="181"/>
      <c r="T623" s="181"/>
      <c r="U623" s="182"/>
      <c r="V623" s="182"/>
      <c r="W623" s="181"/>
      <c r="X623" s="181"/>
      <c r="Y623" s="181"/>
      <c r="Z623" s="182"/>
      <c r="AA623" s="182"/>
      <c r="AB623" s="181"/>
      <c r="AC623" s="181"/>
      <c r="AD623" s="181"/>
      <c r="AE623" s="182"/>
      <c r="AF623" s="182"/>
      <c r="AG623" s="181"/>
      <c r="AH623" s="181"/>
      <c r="AI623" s="181"/>
      <c r="AJ623" s="182"/>
      <c r="AK623" s="182"/>
      <c r="AL623" s="181"/>
      <c r="AM623" s="181"/>
      <c r="AN623" s="181"/>
      <c r="AO623" s="182"/>
      <c r="AP623" s="182"/>
      <c r="AQ623" s="181"/>
      <c r="AR623" s="181"/>
      <c r="AS623" s="181"/>
      <c r="AT623" s="182"/>
      <c r="AU623" s="182"/>
      <c r="AV623" s="181"/>
      <c r="AW623" s="181"/>
      <c r="AX623" s="181"/>
      <c r="AY623" s="182"/>
      <c r="AZ623" s="182"/>
      <c r="BA623" s="181"/>
      <c r="BB623" s="181"/>
      <c r="BC623" s="181"/>
      <c r="BD623" s="182"/>
      <c r="BE623" s="182"/>
      <c r="BF623" s="181"/>
      <c r="BG623" s="180">
        <f t="shared" si="1078"/>
        <v>0</v>
      </c>
      <c r="BH623" s="116" t="str">
        <f t="shared" si="1079"/>
        <v/>
      </c>
      <c r="BI623" s="80" t="b">
        <f t="shared" si="1027"/>
        <v>0</v>
      </c>
      <c r="BJ623" s="80" t="str">
        <f t="shared" si="1028"/>
        <v/>
      </c>
      <c r="BK623" s="80" t="b">
        <f t="shared" si="1080"/>
        <v>0</v>
      </c>
      <c r="BL623" s="13" t="str">
        <f t="shared" si="1029"/>
        <v/>
      </c>
      <c r="BM623" s="13" t="b">
        <f t="shared" si="1081"/>
        <v>0</v>
      </c>
      <c r="BN623" s="35" t="str">
        <f t="shared" si="1030"/>
        <v/>
      </c>
      <c r="BO623" s="13" t="b">
        <f t="shared" si="1031"/>
        <v>0</v>
      </c>
      <c r="BP623" s="35" t="str">
        <f t="shared" si="1032"/>
        <v/>
      </c>
      <c r="BQ623" s="13" t="b">
        <f t="shared" si="1033"/>
        <v>0</v>
      </c>
      <c r="BR623" s="35" t="str">
        <f t="shared" si="1034"/>
        <v/>
      </c>
      <c r="BS623" s="35" t="b">
        <f t="shared" si="1035"/>
        <v>0</v>
      </c>
      <c r="BT623" s="35" t="str">
        <f t="shared" si="1036"/>
        <v/>
      </c>
      <c r="BU623" s="35" t="b">
        <f t="shared" si="1037"/>
        <v>0</v>
      </c>
      <c r="BV623" s="35" t="str">
        <f t="shared" si="1038"/>
        <v/>
      </c>
      <c r="BW623" s="13" t="b">
        <f t="shared" si="1113"/>
        <v>0</v>
      </c>
      <c r="BX623" s="35" t="str">
        <f t="shared" si="1039"/>
        <v/>
      </c>
      <c r="BY623" s="265" t="b">
        <f t="shared" si="1082"/>
        <v>0</v>
      </c>
      <c r="BZ623" s="35" t="str">
        <f t="shared" si="1040"/>
        <v/>
      </c>
      <c r="CA623" s="265" t="b">
        <f t="shared" si="1083"/>
        <v>0</v>
      </c>
      <c r="CB623" s="35" t="str">
        <f t="shared" si="1041"/>
        <v/>
      </c>
      <c r="CC623" s="272" t="b">
        <f t="shared" si="1084"/>
        <v>0</v>
      </c>
      <c r="CD623" s="35" t="str">
        <f t="shared" si="1042"/>
        <v/>
      </c>
      <c r="CE623" s="13" t="b">
        <f t="shared" si="1043"/>
        <v>0</v>
      </c>
      <c r="CF623" s="35" t="str">
        <f t="shared" si="1044"/>
        <v/>
      </c>
      <c r="CG623" s="179">
        <f t="shared" si="1045"/>
        <v>0</v>
      </c>
      <c r="CH623" s="179">
        <f t="shared" si="1046"/>
        <v>0</v>
      </c>
      <c r="CI623" s="218">
        <f t="shared" si="1085"/>
        <v>0</v>
      </c>
      <c r="CJ623" s="218">
        <f t="shared" si="1086"/>
        <v>0</v>
      </c>
      <c r="CK623" s="218">
        <f t="shared" si="1087"/>
        <v>0</v>
      </c>
      <c r="CL623" s="218">
        <f t="shared" si="1088"/>
        <v>0</v>
      </c>
      <c r="CM623" s="218">
        <f t="shared" si="1089"/>
        <v>0</v>
      </c>
      <c r="CN623" s="218">
        <f t="shared" si="1090"/>
        <v>0</v>
      </c>
      <c r="CO623" s="218">
        <f t="shared" si="1091"/>
        <v>0</v>
      </c>
      <c r="CP623" s="218">
        <f t="shared" si="1092"/>
        <v>0</v>
      </c>
      <c r="CQ623" s="218">
        <f t="shared" si="1093"/>
        <v>0</v>
      </c>
      <c r="CR623" s="218">
        <f t="shared" si="1094"/>
        <v>0</v>
      </c>
      <c r="CS623" s="14">
        <f t="shared" si="1047"/>
        <v>0</v>
      </c>
      <c r="CT623" s="236">
        <f t="shared" si="1048"/>
        <v>0</v>
      </c>
      <c r="CU623" s="237">
        <f t="shared" si="1118"/>
        <v>0</v>
      </c>
      <c r="CV623" s="16">
        <f t="shared" si="1118"/>
        <v>0</v>
      </c>
      <c r="CW623" s="16">
        <f t="shared" si="1118"/>
        <v>0</v>
      </c>
      <c r="CX623" s="16">
        <f t="shared" si="1118"/>
        <v>0</v>
      </c>
      <c r="CY623" s="16">
        <f t="shared" si="1118"/>
        <v>0</v>
      </c>
      <c r="CZ623" s="16">
        <f t="shared" si="1118"/>
        <v>0</v>
      </c>
      <c r="DA623" s="16">
        <f t="shared" si="1118"/>
        <v>0</v>
      </c>
      <c r="DB623" s="16">
        <f t="shared" si="1118"/>
        <v>0</v>
      </c>
      <c r="DC623" s="16">
        <f t="shared" si="1118"/>
        <v>0</v>
      </c>
      <c r="DD623" s="238">
        <f t="shared" si="1118"/>
        <v>0</v>
      </c>
      <c r="DE623" s="232">
        <f t="shared" si="1119"/>
        <v>0</v>
      </c>
      <c r="DF623" s="132">
        <f t="shared" si="1119"/>
        <v>0</v>
      </c>
      <c r="DG623" s="132">
        <f t="shared" si="1119"/>
        <v>0</v>
      </c>
      <c r="DH623" s="132">
        <f t="shared" si="1119"/>
        <v>0</v>
      </c>
      <c r="DI623" s="132">
        <f t="shared" si="1119"/>
        <v>0</v>
      </c>
      <c r="DJ623" s="132">
        <f t="shared" si="1119"/>
        <v>0</v>
      </c>
      <c r="DK623" s="132">
        <f t="shared" si="1119"/>
        <v>0</v>
      </c>
      <c r="DL623" s="132">
        <f t="shared" si="1119"/>
        <v>0</v>
      </c>
      <c r="DM623" s="132">
        <f t="shared" si="1119"/>
        <v>0</v>
      </c>
      <c r="DN623" s="233">
        <f t="shared" si="1119"/>
        <v>0</v>
      </c>
      <c r="DO623" s="232">
        <f t="shared" si="1049"/>
        <v>0</v>
      </c>
      <c r="DP623" s="132">
        <f t="shared" si="1050"/>
        <v>0</v>
      </c>
      <c r="DQ623" s="132">
        <f t="shared" si="1051"/>
        <v>0</v>
      </c>
      <c r="DR623" s="132">
        <f t="shared" si="1052"/>
        <v>0</v>
      </c>
      <c r="DS623" s="132">
        <f t="shared" si="1053"/>
        <v>0</v>
      </c>
      <c r="DT623" s="132">
        <f t="shared" si="1054"/>
        <v>0</v>
      </c>
      <c r="DU623" s="132">
        <f t="shared" si="1055"/>
        <v>0</v>
      </c>
      <c r="DV623" s="132">
        <f t="shared" si="1056"/>
        <v>0</v>
      </c>
      <c r="DW623" s="132">
        <f t="shared" si="1057"/>
        <v>0</v>
      </c>
      <c r="DX623" s="233">
        <f t="shared" si="1058"/>
        <v>0</v>
      </c>
      <c r="DY623" s="231" t="b">
        <f t="shared" si="1095"/>
        <v>0</v>
      </c>
      <c r="DZ623" s="163"/>
      <c r="EA623" s="226" t="str">
        <f t="shared" si="1096"/>
        <v/>
      </c>
      <c r="EB623" s="178" t="str">
        <f t="shared" si="1097"/>
        <v/>
      </c>
      <c r="EC623" s="178" t="str">
        <f t="shared" si="1098"/>
        <v/>
      </c>
      <c r="ED623" s="178" t="str">
        <f t="shared" si="1099"/>
        <v/>
      </c>
      <c r="EE623" s="178" t="str">
        <f t="shared" si="1100"/>
        <v/>
      </c>
      <c r="EF623" s="178" t="str">
        <f t="shared" si="1101"/>
        <v/>
      </c>
      <c r="EG623" s="178" t="str">
        <f t="shared" si="1102"/>
        <v/>
      </c>
      <c r="EH623" s="178" t="str">
        <f t="shared" si="1103"/>
        <v/>
      </c>
      <c r="EI623" s="178" t="str">
        <f t="shared" si="1104"/>
        <v/>
      </c>
      <c r="EJ623" s="227" t="str">
        <f t="shared" si="1105"/>
        <v/>
      </c>
      <c r="EK623" s="230" t="str">
        <f t="shared" si="1059"/>
        <v/>
      </c>
      <c r="EL623" s="177" t="str">
        <f t="shared" si="1060"/>
        <v/>
      </c>
      <c r="EM623" s="177" t="str">
        <f t="shared" si="1061"/>
        <v/>
      </c>
      <c r="EN623" s="177" t="str">
        <f t="shared" si="1062"/>
        <v/>
      </c>
      <c r="EO623" s="177" t="str">
        <f t="shared" si="1063"/>
        <v/>
      </c>
      <c r="EP623" s="177" t="str">
        <f t="shared" si="1064"/>
        <v/>
      </c>
      <c r="EQ623" s="177" t="str">
        <f t="shared" si="1065"/>
        <v/>
      </c>
      <c r="ER623" s="177" t="str">
        <f t="shared" si="1066"/>
        <v/>
      </c>
      <c r="ES623" s="177" t="str">
        <f t="shared" si="1067"/>
        <v/>
      </c>
      <c r="ET623" s="177" t="str">
        <f t="shared" si="1068"/>
        <v/>
      </c>
      <c r="EU623" s="229" t="e">
        <f t="shared" si="1069"/>
        <v>#VALUE!</v>
      </c>
      <c r="EV623" s="27" t="e">
        <f t="shared" si="1070"/>
        <v>#VALUE!</v>
      </c>
      <c r="EW623" s="27" t="e">
        <f t="shared" si="1071"/>
        <v>#VALUE!</v>
      </c>
      <c r="EX623" s="28" t="e">
        <f t="shared" si="1072"/>
        <v>#VALUE!</v>
      </c>
      <c r="EY623" s="28" t="e">
        <f t="shared" si="1073"/>
        <v>#VALUE!</v>
      </c>
      <c r="EZ623" s="28" t="b">
        <f t="shared" si="1074"/>
        <v>0</v>
      </c>
      <c r="FA623" s="176" t="str">
        <f t="shared" si="1075"/>
        <v/>
      </c>
      <c r="FB623" s="27" t="e" cm="1">
        <f t="array" aca="1" ref="FB623" ca="1">TEXT(RIGHT(10-RIGHT(SUM(INDEX(1*(MID(MID(C623,1,1)*2,ROW(INDIRECT("1:"&amp;LEN(MID(C623,1,1)*2))),1)),,))+MID(C623,2,1)+
SUM(INDEX(1*(MID(MID(C623,3,1)*2,ROW(INDIRECT("1:"&amp;LEN(MID(C623,3,1)*2))),1)),,))+MID(C623,4,1)+
SUM(INDEX(1*(MID(MID(C623,5,1)*2,ROW(INDIRECT("1:"&amp;LEN(MID(C623,5,1)*2))),1)),,))+MID(C623,6,1)+
SUM(INDEX(1*(MID(MID(C623,8,1)*2,ROW(INDIRECT("1:"&amp;LEN(MID(C623,8,1)*2))),1)),,))+MID(C623,9,1)+
SUM(INDEX(1*(MID(MID(C623,10,1)*2,ROW(INDIRECT("1:"&amp;LEN(MID(C623,10,1)*2))),1)),,)),1),1),"0")</f>
        <v>#VALUE!</v>
      </c>
      <c r="FC623" s="27" t="str">
        <f t="shared" si="1076"/>
        <v/>
      </c>
      <c r="FD623" s="29" t="b">
        <f t="shared" si="1077"/>
        <v>0</v>
      </c>
      <c r="FE623" s="112" t="b">
        <f>IFERROR(MATCH(D623,'Avtal för korttidsarbete'!$G$13:$G$1012,0),TRUE)</f>
        <v>1</v>
      </c>
      <c r="FF623" s="112" t="b">
        <f t="shared" si="1106"/>
        <v>0</v>
      </c>
      <c r="FG623" s="113" t="str" cm="1">
        <f t="array" ref="FG623">IF(FE623=TRUE,"x",INDEX('Avtal för korttidsarbete'!$E$13:$E$1012,$FE623))</f>
        <v>x</v>
      </c>
      <c r="FH623" s="113" t="str" cm="1">
        <f t="array" ref="FH623">IF(FE623=TRUE,"x",INDEX('Avtal för korttidsarbete'!$F$13:$F$1012,$FE623))</f>
        <v>x</v>
      </c>
      <c r="FI623" s="112" t="b">
        <f t="shared" si="1107"/>
        <v>0</v>
      </c>
      <c r="FJ623" s="135">
        <f t="shared" si="1108"/>
        <v>44166</v>
      </c>
      <c r="FK623" s="135">
        <f t="shared" si="1109"/>
        <v>44377</v>
      </c>
      <c r="FL623" s="112" t="b">
        <f t="shared" si="1110"/>
        <v>0</v>
      </c>
      <c r="FM623" s="113">
        <f t="shared" si="1111"/>
        <v>44166</v>
      </c>
      <c r="FN623" s="135">
        <f t="shared" si="1112"/>
        <v>44377</v>
      </c>
      <c r="FO623" s="148" t="b">
        <f>IFERROR(INDEX('Avtal för korttidsarbete'!R:R,MATCH(D623,'Avtal för korttidsarbete'!$G:$G,0)),TRUE)</f>
        <v>1</v>
      </c>
      <c r="FP623" s="135" t="str">
        <f>IF(FO623,"-",INDEX('Avtal för korttidsarbete'!$D:$D,MATCH(D623,'Avtal för korttidsarbete'!$G:$G,0)))</f>
        <v>-</v>
      </c>
      <c r="FQ623" s="113" t="b">
        <f>IFERROR(G623&gt;INDEX(Uppsägningar!E:E,MATCH(C623,Uppsägningar!C:C,0)),FALSE)</f>
        <v>0</v>
      </c>
    </row>
    <row r="624" spans="1:173" x14ac:dyDescent="0.25">
      <c r="A624" s="19">
        <v>608</v>
      </c>
      <c r="B624" s="20"/>
      <c r="C624" s="183"/>
      <c r="D624" s="66"/>
      <c r="E624" s="212">
        <f>IFERROR(INDEX(Admin!$C$7:$C$10,MATCH(FP624,TblNivåValTExt,0)),0)</f>
        <v>0</v>
      </c>
      <c r="F624" s="1"/>
      <c r="G624" s="1"/>
      <c r="H624" s="78"/>
      <c r="I624" s="181"/>
      <c r="J624" s="181"/>
      <c r="K624" s="182"/>
      <c r="L624" s="182"/>
      <c r="M624" s="181"/>
      <c r="N624" s="181"/>
      <c r="O624" s="181"/>
      <c r="P624" s="182"/>
      <c r="Q624" s="182"/>
      <c r="R624" s="181"/>
      <c r="S624" s="181"/>
      <c r="T624" s="181"/>
      <c r="U624" s="182"/>
      <c r="V624" s="182"/>
      <c r="W624" s="181"/>
      <c r="X624" s="181"/>
      <c r="Y624" s="181"/>
      <c r="Z624" s="182"/>
      <c r="AA624" s="182"/>
      <c r="AB624" s="181"/>
      <c r="AC624" s="181"/>
      <c r="AD624" s="181"/>
      <c r="AE624" s="182"/>
      <c r="AF624" s="182"/>
      <c r="AG624" s="181"/>
      <c r="AH624" s="181"/>
      <c r="AI624" s="181"/>
      <c r="AJ624" s="182"/>
      <c r="AK624" s="182"/>
      <c r="AL624" s="181"/>
      <c r="AM624" s="181"/>
      <c r="AN624" s="181"/>
      <c r="AO624" s="182"/>
      <c r="AP624" s="182"/>
      <c r="AQ624" s="181"/>
      <c r="AR624" s="181"/>
      <c r="AS624" s="181"/>
      <c r="AT624" s="182"/>
      <c r="AU624" s="182"/>
      <c r="AV624" s="181"/>
      <c r="AW624" s="181"/>
      <c r="AX624" s="181"/>
      <c r="AY624" s="182"/>
      <c r="AZ624" s="182"/>
      <c r="BA624" s="181"/>
      <c r="BB624" s="181"/>
      <c r="BC624" s="181"/>
      <c r="BD624" s="182"/>
      <c r="BE624" s="182"/>
      <c r="BF624" s="181"/>
      <c r="BG624" s="180">
        <f t="shared" si="1078"/>
        <v>0</v>
      </c>
      <c r="BH624" s="116" t="str">
        <f t="shared" si="1079"/>
        <v/>
      </c>
      <c r="BI624" s="80" t="b">
        <f t="shared" si="1027"/>
        <v>0</v>
      </c>
      <c r="BJ624" s="80" t="str">
        <f t="shared" si="1028"/>
        <v/>
      </c>
      <c r="BK624" s="80" t="b">
        <f t="shared" si="1080"/>
        <v>0</v>
      </c>
      <c r="BL624" s="13" t="str">
        <f t="shared" si="1029"/>
        <v/>
      </c>
      <c r="BM624" s="13" t="b">
        <f t="shared" si="1081"/>
        <v>0</v>
      </c>
      <c r="BN624" s="35" t="str">
        <f t="shared" si="1030"/>
        <v/>
      </c>
      <c r="BO624" s="13" t="b">
        <f t="shared" si="1031"/>
        <v>0</v>
      </c>
      <c r="BP624" s="35" t="str">
        <f t="shared" si="1032"/>
        <v/>
      </c>
      <c r="BQ624" s="13" t="b">
        <f t="shared" si="1033"/>
        <v>0</v>
      </c>
      <c r="BR624" s="35" t="str">
        <f t="shared" si="1034"/>
        <v/>
      </c>
      <c r="BS624" s="35" t="b">
        <f t="shared" si="1035"/>
        <v>0</v>
      </c>
      <c r="BT624" s="35" t="str">
        <f t="shared" si="1036"/>
        <v/>
      </c>
      <c r="BU624" s="35" t="b">
        <f t="shared" si="1037"/>
        <v>0</v>
      </c>
      <c r="BV624" s="35" t="str">
        <f t="shared" si="1038"/>
        <v/>
      </c>
      <c r="BW624" s="13" t="b">
        <f t="shared" si="1113"/>
        <v>0</v>
      </c>
      <c r="BX624" s="35" t="str">
        <f t="shared" si="1039"/>
        <v/>
      </c>
      <c r="BY624" s="265" t="b">
        <f t="shared" si="1082"/>
        <v>0</v>
      </c>
      <c r="BZ624" s="35" t="str">
        <f t="shared" si="1040"/>
        <v/>
      </c>
      <c r="CA624" s="265" t="b">
        <f t="shared" si="1083"/>
        <v>0</v>
      </c>
      <c r="CB624" s="35" t="str">
        <f t="shared" si="1041"/>
        <v/>
      </c>
      <c r="CC624" s="272" t="b">
        <f t="shared" si="1084"/>
        <v>0</v>
      </c>
      <c r="CD624" s="35" t="str">
        <f t="shared" si="1042"/>
        <v/>
      </c>
      <c r="CE624" s="13" t="b">
        <f t="shared" si="1043"/>
        <v>0</v>
      </c>
      <c r="CF624" s="35" t="str">
        <f t="shared" si="1044"/>
        <v/>
      </c>
      <c r="CG624" s="179">
        <f t="shared" si="1045"/>
        <v>0</v>
      </c>
      <c r="CH624" s="179">
        <f t="shared" si="1046"/>
        <v>0</v>
      </c>
      <c r="CI624" s="218">
        <f t="shared" si="1085"/>
        <v>0</v>
      </c>
      <c r="CJ624" s="218">
        <f t="shared" si="1086"/>
        <v>0</v>
      </c>
      <c r="CK624" s="218">
        <f t="shared" si="1087"/>
        <v>0</v>
      </c>
      <c r="CL624" s="218">
        <f t="shared" si="1088"/>
        <v>0</v>
      </c>
      <c r="CM624" s="218">
        <f t="shared" si="1089"/>
        <v>0</v>
      </c>
      <c r="CN624" s="218">
        <f t="shared" si="1090"/>
        <v>0</v>
      </c>
      <c r="CO624" s="218">
        <f t="shared" si="1091"/>
        <v>0</v>
      </c>
      <c r="CP624" s="218">
        <f t="shared" si="1092"/>
        <v>0</v>
      </c>
      <c r="CQ624" s="218">
        <f t="shared" si="1093"/>
        <v>0</v>
      </c>
      <c r="CR624" s="218">
        <f t="shared" si="1094"/>
        <v>0</v>
      </c>
      <c r="CS624" s="14">
        <f t="shared" si="1047"/>
        <v>0</v>
      </c>
      <c r="CT624" s="236">
        <f t="shared" si="1048"/>
        <v>0</v>
      </c>
      <c r="CU624" s="237">
        <f t="shared" si="1118"/>
        <v>0</v>
      </c>
      <c r="CV624" s="16">
        <f t="shared" si="1118"/>
        <v>0</v>
      </c>
      <c r="CW624" s="16">
        <f t="shared" si="1118"/>
        <v>0</v>
      </c>
      <c r="CX624" s="16">
        <f t="shared" si="1118"/>
        <v>0</v>
      </c>
      <c r="CY624" s="16">
        <f t="shared" si="1118"/>
        <v>0</v>
      </c>
      <c r="CZ624" s="16">
        <f t="shared" si="1118"/>
        <v>0</v>
      </c>
      <c r="DA624" s="16">
        <f t="shared" si="1118"/>
        <v>0</v>
      </c>
      <c r="DB624" s="16">
        <f t="shared" si="1118"/>
        <v>0</v>
      </c>
      <c r="DC624" s="16">
        <f t="shared" si="1118"/>
        <v>0</v>
      </c>
      <c r="DD624" s="238">
        <f t="shared" si="1118"/>
        <v>0</v>
      </c>
      <c r="DE624" s="232">
        <f t="shared" si="1119"/>
        <v>0</v>
      </c>
      <c r="DF624" s="132">
        <f t="shared" si="1119"/>
        <v>0</v>
      </c>
      <c r="DG624" s="132">
        <f t="shared" si="1119"/>
        <v>0</v>
      </c>
      <c r="DH624" s="132">
        <f t="shared" si="1119"/>
        <v>0</v>
      </c>
      <c r="DI624" s="132">
        <f t="shared" si="1119"/>
        <v>0</v>
      </c>
      <c r="DJ624" s="132">
        <f t="shared" si="1119"/>
        <v>0</v>
      </c>
      <c r="DK624" s="132">
        <f t="shared" si="1119"/>
        <v>0</v>
      </c>
      <c r="DL624" s="132">
        <f t="shared" si="1119"/>
        <v>0</v>
      </c>
      <c r="DM624" s="132">
        <f t="shared" si="1119"/>
        <v>0</v>
      </c>
      <c r="DN624" s="233">
        <f t="shared" si="1119"/>
        <v>0</v>
      </c>
      <c r="DO624" s="232">
        <f t="shared" si="1049"/>
        <v>0</v>
      </c>
      <c r="DP624" s="132">
        <f t="shared" si="1050"/>
        <v>0</v>
      </c>
      <c r="DQ624" s="132">
        <f t="shared" si="1051"/>
        <v>0</v>
      </c>
      <c r="DR624" s="132">
        <f t="shared" si="1052"/>
        <v>0</v>
      </c>
      <c r="DS624" s="132">
        <f t="shared" si="1053"/>
        <v>0</v>
      </c>
      <c r="DT624" s="132">
        <f t="shared" si="1054"/>
        <v>0</v>
      </c>
      <c r="DU624" s="132">
        <f t="shared" si="1055"/>
        <v>0</v>
      </c>
      <c r="DV624" s="132">
        <f t="shared" si="1056"/>
        <v>0</v>
      </c>
      <c r="DW624" s="132">
        <f t="shared" si="1057"/>
        <v>0</v>
      </c>
      <c r="DX624" s="233">
        <f t="shared" si="1058"/>
        <v>0</v>
      </c>
      <c r="DY624" s="231" t="b">
        <f t="shared" si="1095"/>
        <v>0</v>
      </c>
      <c r="DZ624" s="163"/>
      <c r="EA624" s="226" t="str">
        <f t="shared" si="1096"/>
        <v/>
      </c>
      <c r="EB624" s="178" t="str">
        <f t="shared" si="1097"/>
        <v/>
      </c>
      <c r="EC624" s="178" t="str">
        <f t="shared" si="1098"/>
        <v/>
      </c>
      <c r="ED624" s="178" t="str">
        <f t="shared" si="1099"/>
        <v/>
      </c>
      <c r="EE624" s="178" t="str">
        <f t="shared" si="1100"/>
        <v/>
      </c>
      <c r="EF624" s="178" t="str">
        <f t="shared" si="1101"/>
        <v/>
      </c>
      <c r="EG624" s="178" t="str">
        <f t="shared" si="1102"/>
        <v/>
      </c>
      <c r="EH624" s="178" t="str">
        <f t="shared" si="1103"/>
        <v/>
      </c>
      <c r="EI624" s="178" t="str">
        <f t="shared" si="1104"/>
        <v/>
      </c>
      <c r="EJ624" s="227" t="str">
        <f t="shared" si="1105"/>
        <v/>
      </c>
      <c r="EK624" s="230" t="str">
        <f t="shared" si="1059"/>
        <v/>
      </c>
      <c r="EL624" s="177" t="str">
        <f t="shared" si="1060"/>
        <v/>
      </c>
      <c r="EM624" s="177" t="str">
        <f t="shared" si="1061"/>
        <v/>
      </c>
      <c r="EN624" s="177" t="str">
        <f t="shared" si="1062"/>
        <v/>
      </c>
      <c r="EO624" s="177" t="str">
        <f t="shared" si="1063"/>
        <v/>
      </c>
      <c r="EP624" s="177" t="str">
        <f t="shared" si="1064"/>
        <v/>
      </c>
      <c r="EQ624" s="177" t="str">
        <f t="shared" si="1065"/>
        <v/>
      </c>
      <c r="ER624" s="177" t="str">
        <f t="shared" si="1066"/>
        <v/>
      </c>
      <c r="ES624" s="177" t="str">
        <f t="shared" si="1067"/>
        <v/>
      </c>
      <c r="ET624" s="177" t="str">
        <f t="shared" si="1068"/>
        <v/>
      </c>
      <c r="EU624" s="229" t="e">
        <f t="shared" si="1069"/>
        <v>#VALUE!</v>
      </c>
      <c r="EV624" s="27" t="e">
        <f t="shared" si="1070"/>
        <v>#VALUE!</v>
      </c>
      <c r="EW624" s="27" t="e">
        <f t="shared" si="1071"/>
        <v>#VALUE!</v>
      </c>
      <c r="EX624" s="28" t="e">
        <f t="shared" si="1072"/>
        <v>#VALUE!</v>
      </c>
      <c r="EY624" s="28" t="e">
        <f t="shared" si="1073"/>
        <v>#VALUE!</v>
      </c>
      <c r="EZ624" s="28" t="b">
        <f t="shared" si="1074"/>
        <v>0</v>
      </c>
      <c r="FA624" s="176" t="str">
        <f t="shared" si="1075"/>
        <v/>
      </c>
      <c r="FB624" s="27" t="e" cm="1">
        <f t="array" aca="1" ref="FB624" ca="1">TEXT(RIGHT(10-RIGHT(SUM(INDEX(1*(MID(MID(C624,1,1)*2,ROW(INDIRECT("1:"&amp;LEN(MID(C624,1,1)*2))),1)),,))+MID(C624,2,1)+
SUM(INDEX(1*(MID(MID(C624,3,1)*2,ROW(INDIRECT("1:"&amp;LEN(MID(C624,3,1)*2))),1)),,))+MID(C624,4,1)+
SUM(INDEX(1*(MID(MID(C624,5,1)*2,ROW(INDIRECT("1:"&amp;LEN(MID(C624,5,1)*2))),1)),,))+MID(C624,6,1)+
SUM(INDEX(1*(MID(MID(C624,8,1)*2,ROW(INDIRECT("1:"&amp;LEN(MID(C624,8,1)*2))),1)),,))+MID(C624,9,1)+
SUM(INDEX(1*(MID(MID(C624,10,1)*2,ROW(INDIRECT("1:"&amp;LEN(MID(C624,10,1)*2))),1)),,)),1),1),"0")</f>
        <v>#VALUE!</v>
      </c>
      <c r="FC624" s="27" t="str">
        <f t="shared" si="1076"/>
        <v/>
      </c>
      <c r="FD624" s="29" t="b">
        <f t="shared" si="1077"/>
        <v>0</v>
      </c>
      <c r="FE624" s="112" t="b">
        <f>IFERROR(MATCH(D624,'Avtal för korttidsarbete'!$G$13:$G$1012,0),TRUE)</f>
        <v>1</v>
      </c>
      <c r="FF624" s="112" t="b">
        <f t="shared" si="1106"/>
        <v>0</v>
      </c>
      <c r="FG624" s="113" t="str" cm="1">
        <f t="array" ref="FG624">IF(FE624=TRUE,"x",INDEX('Avtal för korttidsarbete'!$E$13:$E$1012,$FE624))</f>
        <v>x</v>
      </c>
      <c r="FH624" s="113" t="str" cm="1">
        <f t="array" ref="FH624">IF(FE624=TRUE,"x",INDEX('Avtal för korttidsarbete'!$F$13:$F$1012,$FE624))</f>
        <v>x</v>
      </c>
      <c r="FI624" s="112" t="b">
        <f t="shared" si="1107"/>
        <v>0</v>
      </c>
      <c r="FJ624" s="135">
        <f t="shared" si="1108"/>
        <v>44166</v>
      </c>
      <c r="FK624" s="135">
        <f t="shared" si="1109"/>
        <v>44377</v>
      </c>
      <c r="FL624" s="112" t="b">
        <f t="shared" si="1110"/>
        <v>0</v>
      </c>
      <c r="FM624" s="113">
        <f t="shared" si="1111"/>
        <v>44166</v>
      </c>
      <c r="FN624" s="135">
        <f t="shared" si="1112"/>
        <v>44377</v>
      </c>
      <c r="FO624" s="148" t="b">
        <f>IFERROR(INDEX('Avtal för korttidsarbete'!R:R,MATCH(D624,'Avtal för korttidsarbete'!$G:$G,0)),TRUE)</f>
        <v>1</v>
      </c>
      <c r="FP624" s="135" t="str">
        <f>IF(FO624,"-",INDEX('Avtal för korttidsarbete'!$D:$D,MATCH(D624,'Avtal för korttidsarbete'!$G:$G,0)))</f>
        <v>-</v>
      </c>
      <c r="FQ624" s="113" t="b">
        <f>IFERROR(G624&gt;INDEX(Uppsägningar!E:E,MATCH(C624,Uppsägningar!C:C,0)),FALSE)</f>
        <v>0</v>
      </c>
    </row>
    <row r="625" spans="1:173" x14ac:dyDescent="0.25">
      <c r="A625" s="19">
        <v>609</v>
      </c>
      <c r="B625" s="20"/>
      <c r="C625" s="183"/>
      <c r="D625" s="66"/>
      <c r="E625" s="212">
        <f>IFERROR(INDEX(Admin!$C$7:$C$10,MATCH(FP625,TblNivåValTExt,0)),0)</f>
        <v>0</v>
      </c>
      <c r="F625" s="1"/>
      <c r="G625" s="1"/>
      <c r="H625" s="78"/>
      <c r="I625" s="181"/>
      <c r="J625" s="181"/>
      <c r="K625" s="182"/>
      <c r="L625" s="182"/>
      <c r="M625" s="181"/>
      <c r="N625" s="181"/>
      <c r="O625" s="181"/>
      <c r="P625" s="182"/>
      <c r="Q625" s="182"/>
      <c r="R625" s="181"/>
      <c r="S625" s="181"/>
      <c r="T625" s="181"/>
      <c r="U625" s="182"/>
      <c r="V625" s="182"/>
      <c r="W625" s="181"/>
      <c r="X625" s="181"/>
      <c r="Y625" s="181"/>
      <c r="Z625" s="182"/>
      <c r="AA625" s="182"/>
      <c r="AB625" s="181"/>
      <c r="AC625" s="181"/>
      <c r="AD625" s="181"/>
      <c r="AE625" s="182"/>
      <c r="AF625" s="182"/>
      <c r="AG625" s="181"/>
      <c r="AH625" s="181"/>
      <c r="AI625" s="181"/>
      <c r="AJ625" s="182"/>
      <c r="AK625" s="182"/>
      <c r="AL625" s="181"/>
      <c r="AM625" s="181"/>
      <c r="AN625" s="181"/>
      <c r="AO625" s="182"/>
      <c r="AP625" s="182"/>
      <c r="AQ625" s="181"/>
      <c r="AR625" s="181"/>
      <c r="AS625" s="181"/>
      <c r="AT625" s="182"/>
      <c r="AU625" s="182"/>
      <c r="AV625" s="181"/>
      <c r="AW625" s="181"/>
      <c r="AX625" s="181"/>
      <c r="AY625" s="182"/>
      <c r="AZ625" s="182"/>
      <c r="BA625" s="181"/>
      <c r="BB625" s="181"/>
      <c r="BC625" s="181"/>
      <c r="BD625" s="182"/>
      <c r="BE625" s="182"/>
      <c r="BF625" s="181"/>
      <c r="BG625" s="180">
        <f t="shared" si="1078"/>
        <v>0</v>
      </c>
      <c r="BH625" s="116" t="str">
        <f t="shared" si="1079"/>
        <v/>
      </c>
      <c r="BI625" s="80" t="b">
        <f t="shared" si="1027"/>
        <v>0</v>
      </c>
      <c r="BJ625" s="80" t="str">
        <f t="shared" si="1028"/>
        <v/>
      </c>
      <c r="BK625" s="80" t="b">
        <f t="shared" si="1080"/>
        <v>0</v>
      </c>
      <c r="BL625" s="13" t="str">
        <f t="shared" si="1029"/>
        <v/>
      </c>
      <c r="BM625" s="13" t="b">
        <f t="shared" si="1081"/>
        <v>0</v>
      </c>
      <c r="BN625" s="35" t="str">
        <f t="shared" si="1030"/>
        <v/>
      </c>
      <c r="BO625" s="13" t="b">
        <f t="shared" si="1031"/>
        <v>0</v>
      </c>
      <c r="BP625" s="35" t="str">
        <f t="shared" si="1032"/>
        <v/>
      </c>
      <c r="BQ625" s="13" t="b">
        <f t="shared" si="1033"/>
        <v>0</v>
      </c>
      <c r="BR625" s="35" t="str">
        <f t="shared" si="1034"/>
        <v/>
      </c>
      <c r="BS625" s="35" t="b">
        <f t="shared" si="1035"/>
        <v>0</v>
      </c>
      <c r="BT625" s="35" t="str">
        <f t="shared" si="1036"/>
        <v/>
      </c>
      <c r="BU625" s="35" t="b">
        <f t="shared" si="1037"/>
        <v>0</v>
      </c>
      <c r="BV625" s="35" t="str">
        <f t="shared" si="1038"/>
        <v/>
      </c>
      <c r="BW625" s="13" t="b">
        <f t="shared" si="1113"/>
        <v>0</v>
      </c>
      <c r="BX625" s="35" t="str">
        <f t="shared" si="1039"/>
        <v/>
      </c>
      <c r="BY625" s="265" t="b">
        <f t="shared" si="1082"/>
        <v>0</v>
      </c>
      <c r="BZ625" s="35" t="str">
        <f t="shared" si="1040"/>
        <v/>
      </c>
      <c r="CA625" s="265" t="b">
        <f t="shared" si="1083"/>
        <v>0</v>
      </c>
      <c r="CB625" s="35" t="str">
        <f t="shared" si="1041"/>
        <v/>
      </c>
      <c r="CC625" s="272" t="b">
        <f t="shared" si="1084"/>
        <v>0</v>
      </c>
      <c r="CD625" s="35" t="str">
        <f t="shared" si="1042"/>
        <v/>
      </c>
      <c r="CE625" s="13" t="b">
        <f t="shared" si="1043"/>
        <v>0</v>
      </c>
      <c r="CF625" s="35" t="str">
        <f t="shared" si="1044"/>
        <v/>
      </c>
      <c r="CG625" s="179">
        <f t="shared" si="1045"/>
        <v>0</v>
      </c>
      <c r="CH625" s="179">
        <f t="shared" si="1046"/>
        <v>0</v>
      </c>
      <c r="CI625" s="218">
        <f t="shared" si="1085"/>
        <v>0</v>
      </c>
      <c r="CJ625" s="218">
        <f t="shared" si="1086"/>
        <v>0</v>
      </c>
      <c r="CK625" s="218">
        <f t="shared" si="1087"/>
        <v>0</v>
      </c>
      <c r="CL625" s="218">
        <f t="shared" si="1088"/>
        <v>0</v>
      </c>
      <c r="CM625" s="218">
        <f t="shared" si="1089"/>
        <v>0</v>
      </c>
      <c r="CN625" s="218">
        <f t="shared" si="1090"/>
        <v>0</v>
      </c>
      <c r="CO625" s="218">
        <f t="shared" si="1091"/>
        <v>0</v>
      </c>
      <c r="CP625" s="218">
        <f t="shared" si="1092"/>
        <v>0</v>
      </c>
      <c r="CQ625" s="218">
        <f t="shared" si="1093"/>
        <v>0</v>
      </c>
      <c r="CR625" s="218">
        <f t="shared" si="1094"/>
        <v>0</v>
      </c>
      <c r="CS625" s="14">
        <f t="shared" si="1047"/>
        <v>0</v>
      </c>
      <c r="CT625" s="236">
        <f t="shared" si="1048"/>
        <v>0</v>
      </c>
      <c r="CU625" s="237">
        <f t="shared" si="1118"/>
        <v>0</v>
      </c>
      <c r="CV625" s="16">
        <f t="shared" si="1118"/>
        <v>0</v>
      </c>
      <c r="CW625" s="16">
        <f t="shared" si="1118"/>
        <v>0</v>
      </c>
      <c r="CX625" s="16">
        <f t="shared" si="1118"/>
        <v>0</v>
      </c>
      <c r="CY625" s="16">
        <f t="shared" si="1118"/>
        <v>0</v>
      </c>
      <c r="CZ625" s="16">
        <f t="shared" si="1118"/>
        <v>0</v>
      </c>
      <c r="DA625" s="16">
        <f t="shared" si="1118"/>
        <v>0</v>
      </c>
      <c r="DB625" s="16">
        <f t="shared" si="1118"/>
        <v>0</v>
      </c>
      <c r="DC625" s="16">
        <f t="shared" si="1118"/>
        <v>0</v>
      </c>
      <c r="DD625" s="238">
        <f t="shared" si="1118"/>
        <v>0</v>
      </c>
      <c r="DE625" s="232">
        <f t="shared" si="1119"/>
        <v>0</v>
      </c>
      <c r="DF625" s="132">
        <f t="shared" si="1119"/>
        <v>0</v>
      </c>
      <c r="DG625" s="132">
        <f t="shared" si="1119"/>
        <v>0</v>
      </c>
      <c r="DH625" s="132">
        <f t="shared" si="1119"/>
        <v>0</v>
      </c>
      <c r="DI625" s="132">
        <f t="shared" si="1119"/>
        <v>0</v>
      </c>
      <c r="DJ625" s="132">
        <f t="shared" si="1119"/>
        <v>0</v>
      </c>
      <c r="DK625" s="132">
        <f t="shared" si="1119"/>
        <v>0</v>
      </c>
      <c r="DL625" s="132">
        <f t="shared" si="1119"/>
        <v>0</v>
      </c>
      <c r="DM625" s="132">
        <f t="shared" si="1119"/>
        <v>0</v>
      </c>
      <c r="DN625" s="233">
        <f t="shared" si="1119"/>
        <v>0</v>
      </c>
      <c r="DO625" s="232">
        <f t="shared" si="1049"/>
        <v>0</v>
      </c>
      <c r="DP625" s="132">
        <f t="shared" si="1050"/>
        <v>0</v>
      </c>
      <c r="DQ625" s="132">
        <f t="shared" si="1051"/>
        <v>0</v>
      </c>
      <c r="DR625" s="132">
        <f t="shared" si="1052"/>
        <v>0</v>
      </c>
      <c r="DS625" s="132">
        <f t="shared" si="1053"/>
        <v>0</v>
      </c>
      <c r="DT625" s="132">
        <f t="shared" si="1054"/>
        <v>0</v>
      </c>
      <c r="DU625" s="132">
        <f t="shared" si="1055"/>
        <v>0</v>
      </c>
      <c r="DV625" s="132">
        <f t="shared" si="1056"/>
        <v>0</v>
      </c>
      <c r="DW625" s="132">
        <f t="shared" si="1057"/>
        <v>0</v>
      </c>
      <c r="DX625" s="233">
        <f t="shared" si="1058"/>
        <v>0</v>
      </c>
      <c r="DY625" s="231" t="b">
        <f t="shared" si="1095"/>
        <v>0</v>
      </c>
      <c r="DZ625" s="163"/>
      <c r="EA625" s="226" t="str">
        <f t="shared" si="1096"/>
        <v/>
      </c>
      <c r="EB625" s="178" t="str">
        <f t="shared" si="1097"/>
        <v/>
      </c>
      <c r="EC625" s="178" t="str">
        <f t="shared" si="1098"/>
        <v/>
      </c>
      <c r="ED625" s="178" t="str">
        <f t="shared" si="1099"/>
        <v/>
      </c>
      <c r="EE625" s="178" t="str">
        <f t="shared" si="1100"/>
        <v/>
      </c>
      <c r="EF625" s="178" t="str">
        <f t="shared" si="1101"/>
        <v/>
      </c>
      <c r="EG625" s="178" t="str">
        <f t="shared" si="1102"/>
        <v/>
      </c>
      <c r="EH625" s="178" t="str">
        <f t="shared" si="1103"/>
        <v/>
      </c>
      <c r="EI625" s="178" t="str">
        <f t="shared" si="1104"/>
        <v/>
      </c>
      <c r="EJ625" s="227" t="str">
        <f t="shared" si="1105"/>
        <v/>
      </c>
      <c r="EK625" s="230" t="str">
        <f t="shared" si="1059"/>
        <v/>
      </c>
      <c r="EL625" s="177" t="str">
        <f t="shared" si="1060"/>
        <v/>
      </c>
      <c r="EM625" s="177" t="str">
        <f t="shared" si="1061"/>
        <v/>
      </c>
      <c r="EN625" s="177" t="str">
        <f t="shared" si="1062"/>
        <v/>
      </c>
      <c r="EO625" s="177" t="str">
        <f t="shared" si="1063"/>
        <v/>
      </c>
      <c r="EP625" s="177" t="str">
        <f t="shared" si="1064"/>
        <v/>
      </c>
      <c r="EQ625" s="177" t="str">
        <f t="shared" si="1065"/>
        <v/>
      </c>
      <c r="ER625" s="177" t="str">
        <f t="shared" si="1066"/>
        <v/>
      </c>
      <c r="ES625" s="177" t="str">
        <f t="shared" si="1067"/>
        <v/>
      </c>
      <c r="ET625" s="177" t="str">
        <f t="shared" si="1068"/>
        <v/>
      </c>
      <c r="EU625" s="229" t="e">
        <f t="shared" si="1069"/>
        <v>#VALUE!</v>
      </c>
      <c r="EV625" s="27" t="e">
        <f t="shared" si="1070"/>
        <v>#VALUE!</v>
      </c>
      <c r="EW625" s="27" t="e">
        <f t="shared" si="1071"/>
        <v>#VALUE!</v>
      </c>
      <c r="EX625" s="28" t="e">
        <f t="shared" si="1072"/>
        <v>#VALUE!</v>
      </c>
      <c r="EY625" s="28" t="e">
        <f t="shared" si="1073"/>
        <v>#VALUE!</v>
      </c>
      <c r="EZ625" s="28" t="b">
        <f t="shared" si="1074"/>
        <v>0</v>
      </c>
      <c r="FA625" s="176" t="str">
        <f t="shared" si="1075"/>
        <v/>
      </c>
      <c r="FB625" s="27" t="e" cm="1">
        <f t="array" aca="1" ref="FB625" ca="1">TEXT(RIGHT(10-RIGHT(SUM(INDEX(1*(MID(MID(C625,1,1)*2,ROW(INDIRECT("1:"&amp;LEN(MID(C625,1,1)*2))),1)),,))+MID(C625,2,1)+
SUM(INDEX(1*(MID(MID(C625,3,1)*2,ROW(INDIRECT("1:"&amp;LEN(MID(C625,3,1)*2))),1)),,))+MID(C625,4,1)+
SUM(INDEX(1*(MID(MID(C625,5,1)*2,ROW(INDIRECT("1:"&amp;LEN(MID(C625,5,1)*2))),1)),,))+MID(C625,6,1)+
SUM(INDEX(1*(MID(MID(C625,8,1)*2,ROW(INDIRECT("1:"&amp;LEN(MID(C625,8,1)*2))),1)),,))+MID(C625,9,1)+
SUM(INDEX(1*(MID(MID(C625,10,1)*2,ROW(INDIRECT("1:"&amp;LEN(MID(C625,10,1)*2))),1)),,)),1),1),"0")</f>
        <v>#VALUE!</v>
      </c>
      <c r="FC625" s="27" t="str">
        <f t="shared" si="1076"/>
        <v/>
      </c>
      <c r="FD625" s="29" t="b">
        <f t="shared" si="1077"/>
        <v>0</v>
      </c>
      <c r="FE625" s="112" t="b">
        <f>IFERROR(MATCH(D625,'Avtal för korttidsarbete'!$G$13:$G$1012,0),TRUE)</f>
        <v>1</v>
      </c>
      <c r="FF625" s="112" t="b">
        <f t="shared" si="1106"/>
        <v>0</v>
      </c>
      <c r="FG625" s="113" t="str" cm="1">
        <f t="array" ref="FG625">IF(FE625=TRUE,"x",INDEX('Avtal för korttidsarbete'!$E$13:$E$1012,$FE625))</f>
        <v>x</v>
      </c>
      <c r="FH625" s="113" t="str" cm="1">
        <f t="array" ref="FH625">IF(FE625=TRUE,"x",INDEX('Avtal för korttidsarbete'!$F$13:$F$1012,$FE625))</f>
        <v>x</v>
      </c>
      <c r="FI625" s="112" t="b">
        <f t="shared" si="1107"/>
        <v>0</v>
      </c>
      <c r="FJ625" s="135">
        <f t="shared" si="1108"/>
        <v>44166</v>
      </c>
      <c r="FK625" s="135">
        <f t="shared" si="1109"/>
        <v>44377</v>
      </c>
      <c r="FL625" s="112" t="b">
        <f t="shared" si="1110"/>
        <v>0</v>
      </c>
      <c r="FM625" s="113">
        <f t="shared" si="1111"/>
        <v>44166</v>
      </c>
      <c r="FN625" s="135">
        <f t="shared" si="1112"/>
        <v>44377</v>
      </c>
      <c r="FO625" s="148" t="b">
        <f>IFERROR(INDEX('Avtal för korttidsarbete'!R:R,MATCH(D625,'Avtal för korttidsarbete'!$G:$G,0)),TRUE)</f>
        <v>1</v>
      </c>
      <c r="FP625" s="135" t="str">
        <f>IF(FO625,"-",INDEX('Avtal för korttidsarbete'!$D:$D,MATCH(D625,'Avtal för korttidsarbete'!$G:$G,0)))</f>
        <v>-</v>
      </c>
      <c r="FQ625" s="113" t="b">
        <f>IFERROR(G625&gt;INDEX(Uppsägningar!E:E,MATCH(C625,Uppsägningar!C:C,0)),FALSE)</f>
        <v>0</v>
      </c>
    </row>
    <row r="626" spans="1:173" x14ac:dyDescent="0.25">
      <c r="A626" s="19">
        <v>610</v>
      </c>
      <c r="B626" s="20"/>
      <c r="C626" s="183"/>
      <c r="D626" s="66"/>
      <c r="E626" s="212">
        <f>IFERROR(INDEX(Admin!$C$7:$C$10,MATCH(FP626,TblNivåValTExt,0)),0)</f>
        <v>0</v>
      </c>
      <c r="F626" s="1"/>
      <c r="G626" s="1"/>
      <c r="H626" s="78"/>
      <c r="I626" s="181"/>
      <c r="J626" s="181"/>
      <c r="K626" s="182"/>
      <c r="L626" s="182"/>
      <c r="M626" s="181"/>
      <c r="N626" s="181"/>
      <c r="O626" s="181"/>
      <c r="P626" s="182"/>
      <c r="Q626" s="182"/>
      <c r="R626" s="181"/>
      <c r="S626" s="181"/>
      <c r="T626" s="181"/>
      <c r="U626" s="182"/>
      <c r="V626" s="182"/>
      <c r="W626" s="181"/>
      <c r="X626" s="181"/>
      <c r="Y626" s="181"/>
      <c r="Z626" s="182"/>
      <c r="AA626" s="182"/>
      <c r="AB626" s="181"/>
      <c r="AC626" s="181"/>
      <c r="AD626" s="181"/>
      <c r="AE626" s="182"/>
      <c r="AF626" s="182"/>
      <c r="AG626" s="181"/>
      <c r="AH626" s="181"/>
      <c r="AI626" s="181"/>
      <c r="AJ626" s="182"/>
      <c r="AK626" s="182"/>
      <c r="AL626" s="181"/>
      <c r="AM626" s="181"/>
      <c r="AN626" s="181"/>
      <c r="AO626" s="182"/>
      <c r="AP626" s="182"/>
      <c r="AQ626" s="181"/>
      <c r="AR626" s="181"/>
      <c r="AS626" s="181"/>
      <c r="AT626" s="182"/>
      <c r="AU626" s="182"/>
      <c r="AV626" s="181"/>
      <c r="AW626" s="181"/>
      <c r="AX626" s="181"/>
      <c r="AY626" s="182"/>
      <c r="AZ626" s="182"/>
      <c r="BA626" s="181"/>
      <c r="BB626" s="181"/>
      <c r="BC626" s="181"/>
      <c r="BD626" s="182"/>
      <c r="BE626" s="182"/>
      <c r="BF626" s="181"/>
      <c r="BG626" s="180">
        <f t="shared" si="1078"/>
        <v>0</v>
      </c>
      <c r="BH626" s="116" t="str">
        <f t="shared" si="1079"/>
        <v/>
      </c>
      <c r="BI626" s="80" t="b">
        <f t="shared" si="1027"/>
        <v>0</v>
      </c>
      <c r="BJ626" s="80" t="str">
        <f t="shared" si="1028"/>
        <v/>
      </c>
      <c r="BK626" s="80" t="b">
        <f t="shared" si="1080"/>
        <v>0</v>
      </c>
      <c r="BL626" s="13" t="str">
        <f t="shared" si="1029"/>
        <v/>
      </c>
      <c r="BM626" s="13" t="b">
        <f t="shared" si="1081"/>
        <v>0</v>
      </c>
      <c r="BN626" s="35" t="str">
        <f t="shared" si="1030"/>
        <v/>
      </c>
      <c r="BO626" s="13" t="b">
        <f t="shared" si="1031"/>
        <v>0</v>
      </c>
      <c r="BP626" s="35" t="str">
        <f t="shared" si="1032"/>
        <v/>
      </c>
      <c r="BQ626" s="13" t="b">
        <f t="shared" si="1033"/>
        <v>0</v>
      </c>
      <c r="BR626" s="35" t="str">
        <f t="shared" si="1034"/>
        <v/>
      </c>
      <c r="BS626" s="35" t="b">
        <f t="shared" si="1035"/>
        <v>0</v>
      </c>
      <c r="BT626" s="35" t="str">
        <f t="shared" si="1036"/>
        <v/>
      </c>
      <c r="BU626" s="35" t="b">
        <f t="shared" si="1037"/>
        <v>0</v>
      </c>
      <c r="BV626" s="35" t="str">
        <f t="shared" si="1038"/>
        <v/>
      </c>
      <c r="BW626" s="13" t="b">
        <f t="shared" si="1113"/>
        <v>0</v>
      </c>
      <c r="BX626" s="35" t="str">
        <f t="shared" si="1039"/>
        <v/>
      </c>
      <c r="BY626" s="265" t="b">
        <f t="shared" si="1082"/>
        <v>0</v>
      </c>
      <c r="BZ626" s="35" t="str">
        <f t="shared" si="1040"/>
        <v/>
      </c>
      <c r="CA626" s="265" t="b">
        <f t="shared" si="1083"/>
        <v>0</v>
      </c>
      <c r="CB626" s="35" t="str">
        <f t="shared" si="1041"/>
        <v/>
      </c>
      <c r="CC626" s="272" t="b">
        <f t="shared" si="1084"/>
        <v>0</v>
      </c>
      <c r="CD626" s="35" t="str">
        <f t="shared" si="1042"/>
        <v/>
      </c>
      <c r="CE626" s="13" t="b">
        <f t="shared" si="1043"/>
        <v>0</v>
      </c>
      <c r="CF626" s="35" t="str">
        <f t="shared" si="1044"/>
        <v/>
      </c>
      <c r="CG626" s="179">
        <f t="shared" si="1045"/>
        <v>0</v>
      </c>
      <c r="CH626" s="179">
        <f t="shared" si="1046"/>
        <v>0</v>
      </c>
      <c r="CI626" s="218">
        <f t="shared" si="1085"/>
        <v>0</v>
      </c>
      <c r="CJ626" s="218">
        <f t="shared" si="1086"/>
        <v>0</v>
      </c>
      <c r="CK626" s="218">
        <f t="shared" si="1087"/>
        <v>0</v>
      </c>
      <c r="CL626" s="218">
        <f t="shared" si="1088"/>
        <v>0</v>
      </c>
      <c r="CM626" s="218">
        <f t="shared" si="1089"/>
        <v>0</v>
      </c>
      <c r="CN626" s="218">
        <f t="shared" si="1090"/>
        <v>0</v>
      </c>
      <c r="CO626" s="218">
        <f t="shared" si="1091"/>
        <v>0</v>
      </c>
      <c r="CP626" s="218">
        <f t="shared" si="1092"/>
        <v>0</v>
      </c>
      <c r="CQ626" s="218">
        <f t="shared" si="1093"/>
        <v>0</v>
      </c>
      <c r="CR626" s="218">
        <f t="shared" si="1094"/>
        <v>0</v>
      </c>
      <c r="CS626" s="14">
        <f t="shared" si="1047"/>
        <v>0</v>
      </c>
      <c r="CT626" s="236">
        <f t="shared" si="1048"/>
        <v>0</v>
      </c>
      <c r="CU626" s="237">
        <f t="shared" si="1118"/>
        <v>0</v>
      </c>
      <c r="CV626" s="16">
        <f t="shared" si="1118"/>
        <v>0</v>
      </c>
      <c r="CW626" s="16">
        <f t="shared" si="1118"/>
        <v>0</v>
      </c>
      <c r="CX626" s="16">
        <f t="shared" si="1118"/>
        <v>0</v>
      </c>
      <c r="CY626" s="16">
        <f t="shared" si="1118"/>
        <v>0</v>
      </c>
      <c r="CZ626" s="16">
        <f t="shared" si="1118"/>
        <v>0</v>
      </c>
      <c r="DA626" s="16">
        <f t="shared" si="1118"/>
        <v>0</v>
      </c>
      <c r="DB626" s="16">
        <f t="shared" si="1118"/>
        <v>0</v>
      </c>
      <c r="DC626" s="16">
        <f t="shared" si="1118"/>
        <v>0</v>
      </c>
      <c r="DD626" s="238">
        <f t="shared" si="1118"/>
        <v>0</v>
      </c>
      <c r="DE626" s="232">
        <f t="shared" si="1119"/>
        <v>0</v>
      </c>
      <c r="DF626" s="132">
        <f t="shared" si="1119"/>
        <v>0</v>
      </c>
      <c r="DG626" s="132">
        <f t="shared" si="1119"/>
        <v>0</v>
      </c>
      <c r="DH626" s="132">
        <f t="shared" si="1119"/>
        <v>0</v>
      </c>
      <c r="DI626" s="132">
        <f t="shared" si="1119"/>
        <v>0</v>
      </c>
      <c r="DJ626" s="132">
        <f t="shared" si="1119"/>
        <v>0</v>
      </c>
      <c r="DK626" s="132">
        <f t="shared" si="1119"/>
        <v>0</v>
      </c>
      <c r="DL626" s="132">
        <f t="shared" si="1119"/>
        <v>0</v>
      </c>
      <c r="DM626" s="132">
        <f t="shared" si="1119"/>
        <v>0</v>
      </c>
      <c r="DN626" s="233">
        <f t="shared" si="1119"/>
        <v>0</v>
      </c>
      <c r="DO626" s="232">
        <f t="shared" si="1049"/>
        <v>0</v>
      </c>
      <c r="DP626" s="132">
        <f t="shared" si="1050"/>
        <v>0</v>
      </c>
      <c r="DQ626" s="132">
        <f t="shared" si="1051"/>
        <v>0</v>
      </c>
      <c r="DR626" s="132">
        <f t="shared" si="1052"/>
        <v>0</v>
      </c>
      <c r="DS626" s="132">
        <f t="shared" si="1053"/>
        <v>0</v>
      </c>
      <c r="DT626" s="132">
        <f t="shared" si="1054"/>
        <v>0</v>
      </c>
      <c r="DU626" s="132">
        <f t="shared" si="1055"/>
        <v>0</v>
      </c>
      <c r="DV626" s="132">
        <f t="shared" si="1056"/>
        <v>0</v>
      </c>
      <c r="DW626" s="132">
        <f t="shared" si="1057"/>
        <v>0</v>
      </c>
      <c r="DX626" s="233">
        <f t="shared" si="1058"/>
        <v>0</v>
      </c>
      <c r="DY626" s="231" t="b">
        <f t="shared" si="1095"/>
        <v>0</v>
      </c>
      <c r="DZ626" s="163"/>
      <c r="EA626" s="226" t="str">
        <f t="shared" si="1096"/>
        <v/>
      </c>
      <c r="EB626" s="178" t="str">
        <f t="shared" si="1097"/>
        <v/>
      </c>
      <c r="EC626" s="178" t="str">
        <f t="shared" si="1098"/>
        <v/>
      </c>
      <c r="ED626" s="178" t="str">
        <f t="shared" si="1099"/>
        <v/>
      </c>
      <c r="EE626" s="178" t="str">
        <f t="shared" si="1100"/>
        <v/>
      </c>
      <c r="EF626" s="178" t="str">
        <f t="shared" si="1101"/>
        <v/>
      </c>
      <c r="EG626" s="178" t="str">
        <f t="shared" si="1102"/>
        <v/>
      </c>
      <c r="EH626" s="178" t="str">
        <f t="shared" si="1103"/>
        <v/>
      </c>
      <c r="EI626" s="178" t="str">
        <f t="shared" si="1104"/>
        <v/>
      </c>
      <c r="EJ626" s="227" t="str">
        <f t="shared" si="1105"/>
        <v/>
      </c>
      <c r="EK626" s="230" t="str">
        <f t="shared" si="1059"/>
        <v/>
      </c>
      <c r="EL626" s="177" t="str">
        <f t="shared" si="1060"/>
        <v/>
      </c>
      <c r="EM626" s="177" t="str">
        <f t="shared" si="1061"/>
        <v/>
      </c>
      <c r="EN626" s="177" t="str">
        <f t="shared" si="1062"/>
        <v/>
      </c>
      <c r="EO626" s="177" t="str">
        <f t="shared" si="1063"/>
        <v/>
      </c>
      <c r="EP626" s="177" t="str">
        <f t="shared" si="1064"/>
        <v/>
      </c>
      <c r="EQ626" s="177" t="str">
        <f t="shared" si="1065"/>
        <v/>
      </c>
      <c r="ER626" s="177" t="str">
        <f t="shared" si="1066"/>
        <v/>
      </c>
      <c r="ES626" s="177" t="str">
        <f t="shared" si="1067"/>
        <v/>
      </c>
      <c r="ET626" s="177" t="str">
        <f t="shared" si="1068"/>
        <v/>
      </c>
      <c r="EU626" s="229" t="e">
        <f t="shared" si="1069"/>
        <v>#VALUE!</v>
      </c>
      <c r="EV626" s="27" t="e">
        <f t="shared" si="1070"/>
        <v>#VALUE!</v>
      </c>
      <c r="EW626" s="27" t="e">
        <f t="shared" si="1071"/>
        <v>#VALUE!</v>
      </c>
      <c r="EX626" s="28" t="e">
        <f t="shared" si="1072"/>
        <v>#VALUE!</v>
      </c>
      <c r="EY626" s="28" t="e">
        <f t="shared" si="1073"/>
        <v>#VALUE!</v>
      </c>
      <c r="EZ626" s="28" t="b">
        <f t="shared" si="1074"/>
        <v>0</v>
      </c>
      <c r="FA626" s="176" t="str">
        <f t="shared" si="1075"/>
        <v/>
      </c>
      <c r="FB626" s="27" t="e" cm="1">
        <f t="array" aca="1" ref="FB626" ca="1">TEXT(RIGHT(10-RIGHT(SUM(INDEX(1*(MID(MID(C626,1,1)*2,ROW(INDIRECT("1:"&amp;LEN(MID(C626,1,1)*2))),1)),,))+MID(C626,2,1)+
SUM(INDEX(1*(MID(MID(C626,3,1)*2,ROW(INDIRECT("1:"&amp;LEN(MID(C626,3,1)*2))),1)),,))+MID(C626,4,1)+
SUM(INDEX(1*(MID(MID(C626,5,1)*2,ROW(INDIRECT("1:"&amp;LEN(MID(C626,5,1)*2))),1)),,))+MID(C626,6,1)+
SUM(INDEX(1*(MID(MID(C626,8,1)*2,ROW(INDIRECT("1:"&amp;LEN(MID(C626,8,1)*2))),1)),,))+MID(C626,9,1)+
SUM(INDEX(1*(MID(MID(C626,10,1)*2,ROW(INDIRECT("1:"&amp;LEN(MID(C626,10,1)*2))),1)),,)),1),1),"0")</f>
        <v>#VALUE!</v>
      </c>
      <c r="FC626" s="27" t="str">
        <f t="shared" si="1076"/>
        <v/>
      </c>
      <c r="FD626" s="29" t="b">
        <f t="shared" si="1077"/>
        <v>0</v>
      </c>
      <c r="FE626" s="112" t="b">
        <f>IFERROR(MATCH(D626,'Avtal för korttidsarbete'!$G$13:$G$1012,0),TRUE)</f>
        <v>1</v>
      </c>
      <c r="FF626" s="112" t="b">
        <f t="shared" si="1106"/>
        <v>0</v>
      </c>
      <c r="FG626" s="113" t="str" cm="1">
        <f t="array" ref="FG626">IF(FE626=TRUE,"x",INDEX('Avtal för korttidsarbete'!$E$13:$E$1012,$FE626))</f>
        <v>x</v>
      </c>
      <c r="FH626" s="113" t="str" cm="1">
        <f t="array" ref="FH626">IF(FE626=TRUE,"x",INDEX('Avtal för korttidsarbete'!$F$13:$F$1012,$FE626))</f>
        <v>x</v>
      </c>
      <c r="FI626" s="112" t="b">
        <f t="shared" si="1107"/>
        <v>0</v>
      </c>
      <c r="FJ626" s="135">
        <f t="shared" si="1108"/>
        <v>44166</v>
      </c>
      <c r="FK626" s="135">
        <f t="shared" si="1109"/>
        <v>44377</v>
      </c>
      <c r="FL626" s="112" t="b">
        <f t="shared" si="1110"/>
        <v>0</v>
      </c>
      <c r="FM626" s="113">
        <f t="shared" si="1111"/>
        <v>44166</v>
      </c>
      <c r="FN626" s="135">
        <f t="shared" si="1112"/>
        <v>44377</v>
      </c>
      <c r="FO626" s="148" t="b">
        <f>IFERROR(INDEX('Avtal för korttidsarbete'!R:R,MATCH(D626,'Avtal för korttidsarbete'!$G:$G,0)),TRUE)</f>
        <v>1</v>
      </c>
      <c r="FP626" s="135" t="str">
        <f>IF(FO626,"-",INDEX('Avtal för korttidsarbete'!$D:$D,MATCH(D626,'Avtal för korttidsarbete'!$G:$G,0)))</f>
        <v>-</v>
      </c>
      <c r="FQ626" s="113" t="b">
        <f>IFERROR(G626&gt;INDEX(Uppsägningar!E:E,MATCH(C626,Uppsägningar!C:C,0)),FALSE)</f>
        <v>0</v>
      </c>
    </row>
    <row r="627" spans="1:173" x14ac:dyDescent="0.25">
      <c r="A627" s="19">
        <v>611</v>
      </c>
      <c r="B627" s="20"/>
      <c r="C627" s="183"/>
      <c r="D627" s="66"/>
      <c r="E627" s="212">
        <f>IFERROR(INDEX(Admin!$C$7:$C$10,MATCH(FP627,TblNivåValTExt,0)),0)</f>
        <v>0</v>
      </c>
      <c r="F627" s="1"/>
      <c r="G627" s="1"/>
      <c r="H627" s="78"/>
      <c r="I627" s="181"/>
      <c r="J627" s="181"/>
      <c r="K627" s="182"/>
      <c r="L627" s="182"/>
      <c r="M627" s="181"/>
      <c r="N627" s="181"/>
      <c r="O627" s="181"/>
      <c r="P627" s="182"/>
      <c r="Q627" s="182"/>
      <c r="R627" s="181"/>
      <c r="S627" s="181"/>
      <c r="T627" s="181"/>
      <c r="U627" s="182"/>
      <c r="V627" s="182"/>
      <c r="W627" s="181"/>
      <c r="X627" s="181"/>
      <c r="Y627" s="181"/>
      <c r="Z627" s="182"/>
      <c r="AA627" s="182"/>
      <c r="AB627" s="181"/>
      <c r="AC627" s="181"/>
      <c r="AD627" s="181"/>
      <c r="AE627" s="182"/>
      <c r="AF627" s="182"/>
      <c r="AG627" s="181"/>
      <c r="AH627" s="181"/>
      <c r="AI627" s="181"/>
      <c r="AJ627" s="182"/>
      <c r="AK627" s="182"/>
      <c r="AL627" s="181"/>
      <c r="AM627" s="181"/>
      <c r="AN627" s="181"/>
      <c r="AO627" s="182"/>
      <c r="AP627" s="182"/>
      <c r="AQ627" s="181"/>
      <c r="AR627" s="181"/>
      <c r="AS627" s="181"/>
      <c r="AT627" s="182"/>
      <c r="AU627" s="182"/>
      <c r="AV627" s="181"/>
      <c r="AW627" s="181"/>
      <c r="AX627" s="181"/>
      <c r="AY627" s="182"/>
      <c r="AZ627" s="182"/>
      <c r="BA627" s="181"/>
      <c r="BB627" s="181"/>
      <c r="BC627" s="181"/>
      <c r="BD627" s="182"/>
      <c r="BE627" s="182"/>
      <c r="BF627" s="181"/>
      <c r="BG627" s="180">
        <f t="shared" si="1078"/>
        <v>0</v>
      </c>
      <c r="BH627" s="116" t="str">
        <f t="shared" si="1079"/>
        <v/>
      </c>
      <c r="BI627" s="80" t="b">
        <f t="shared" si="1027"/>
        <v>0</v>
      </c>
      <c r="BJ627" s="80" t="str">
        <f t="shared" si="1028"/>
        <v/>
      </c>
      <c r="BK627" s="80" t="b">
        <f t="shared" si="1080"/>
        <v>0</v>
      </c>
      <c r="BL627" s="13" t="str">
        <f t="shared" si="1029"/>
        <v/>
      </c>
      <c r="BM627" s="13" t="b">
        <f t="shared" si="1081"/>
        <v>0</v>
      </c>
      <c r="BN627" s="35" t="str">
        <f t="shared" si="1030"/>
        <v/>
      </c>
      <c r="BO627" s="13" t="b">
        <f t="shared" si="1031"/>
        <v>0</v>
      </c>
      <c r="BP627" s="35" t="str">
        <f t="shared" si="1032"/>
        <v/>
      </c>
      <c r="BQ627" s="13" t="b">
        <f t="shared" si="1033"/>
        <v>0</v>
      </c>
      <c r="BR627" s="35" t="str">
        <f t="shared" si="1034"/>
        <v/>
      </c>
      <c r="BS627" s="35" t="b">
        <f t="shared" si="1035"/>
        <v>0</v>
      </c>
      <c r="BT627" s="35" t="str">
        <f t="shared" si="1036"/>
        <v/>
      </c>
      <c r="BU627" s="35" t="b">
        <f t="shared" si="1037"/>
        <v>0</v>
      </c>
      <c r="BV627" s="35" t="str">
        <f t="shared" si="1038"/>
        <v/>
      </c>
      <c r="BW627" s="13" t="b">
        <f t="shared" si="1113"/>
        <v>0</v>
      </c>
      <c r="BX627" s="35" t="str">
        <f t="shared" si="1039"/>
        <v/>
      </c>
      <c r="BY627" s="265" t="b">
        <f t="shared" si="1082"/>
        <v>0</v>
      </c>
      <c r="BZ627" s="35" t="str">
        <f t="shared" si="1040"/>
        <v/>
      </c>
      <c r="CA627" s="265" t="b">
        <f t="shared" si="1083"/>
        <v>0</v>
      </c>
      <c r="CB627" s="35" t="str">
        <f t="shared" si="1041"/>
        <v/>
      </c>
      <c r="CC627" s="272" t="b">
        <f t="shared" si="1084"/>
        <v>0</v>
      </c>
      <c r="CD627" s="35" t="str">
        <f t="shared" si="1042"/>
        <v/>
      </c>
      <c r="CE627" s="13" t="b">
        <f t="shared" si="1043"/>
        <v>0</v>
      </c>
      <c r="CF627" s="35" t="str">
        <f t="shared" si="1044"/>
        <v/>
      </c>
      <c r="CG627" s="179">
        <f t="shared" si="1045"/>
        <v>0</v>
      </c>
      <c r="CH627" s="179">
        <f t="shared" si="1046"/>
        <v>0</v>
      </c>
      <c r="CI627" s="218">
        <f t="shared" si="1085"/>
        <v>0</v>
      </c>
      <c r="CJ627" s="218">
        <f t="shared" si="1086"/>
        <v>0</v>
      </c>
      <c r="CK627" s="218">
        <f t="shared" si="1087"/>
        <v>0</v>
      </c>
      <c r="CL627" s="218">
        <f t="shared" si="1088"/>
        <v>0</v>
      </c>
      <c r="CM627" s="218">
        <f t="shared" si="1089"/>
        <v>0</v>
      </c>
      <c r="CN627" s="218">
        <f t="shared" si="1090"/>
        <v>0</v>
      </c>
      <c r="CO627" s="218">
        <f t="shared" si="1091"/>
        <v>0</v>
      </c>
      <c r="CP627" s="218">
        <f t="shared" si="1092"/>
        <v>0</v>
      </c>
      <c r="CQ627" s="218">
        <f t="shared" si="1093"/>
        <v>0</v>
      </c>
      <c r="CR627" s="218">
        <f t="shared" si="1094"/>
        <v>0</v>
      </c>
      <c r="CS627" s="14">
        <f t="shared" si="1047"/>
        <v>0</v>
      </c>
      <c r="CT627" s="236">
        <f t="shared" si="1048"/>
        <v>0</v>
      </c>
      <c r="CU627" s="237">
        <f t="shared" ref="CU627:DD636" si="1120">IF(AND($CS627,$CT627,CU$12),MAX(0,MIN(CU$10,$CT627)-MAX(CU$9,$CS627)+1),0)</f>
        <v>0</v>
      </c>
      <c r="CV627" s="16">
        <f t="shared" si="1120"/>
        <v>0</v>
      </c>
      <c r="CW627" s="16">
        <f t="shared" si="1120"/>
        <v>0</v>
      </c>
      <c r="CX627" s="16">
        <f t="shared" si="1120"/>
        <v>0</v>
      </c>
      <c r="CY627" s="16">
        <f t="shared" si="1120"/>
        <v>0</v>
      </c>
      <c r="CZ627" s="16">
        <f t="shared" si="1120"/>
        <v>0</v>
      </c>
      <c r="DA627" s="16">
        <f t="shared" si="1120"/>
        <v>0</v>
      </c>
      <c r="DB627" s="16">
        <f t="shared" si="1120"/>
        <v>0</v>
      </c>
      <c r="DC627" s="16">
        <f t="shared" si="1120"/>
        <v>0</v>
      </c>
      <c r="DD627" s="238">
        <f t="shared" si="1120"/>
        <v>0</v>
      </c>
      <c r="DE627" s="232">
        <f t="shared" ref="DE627:DN636" si="1121">IF($H627&lt;=0,0,MAX(0,MIN($H627,$DE$11)))</f>
        <v>0</v>
      </c>
      <c r="DF627" s="132">
        <f t="shared" si="1121"/>
        <v>0</v>
      </c>
      <c r="DG627" s="132">
        <f t="shared" si="1121"/>
        <v>0</v>
      </c>
      <c r="DH627" s="132">
        <f t="shared" si="1121"/>
        <v>0</v>
      </c>
      <c r="DI627" s="132">
        <f t="shared" si="1121"/>
        <v>0</v>
      </c>
      <c r="DJ627" s="132">
        <f t="shared" si="1121"/>
        <v>0</v>
      </c>
      <c r="DK627" s="132">
        <f t="shared" si="1121"/>
        <v>0</v>
      </c>
      <c r="DL627" s="132">
        <f t="shared" si="1121"/>
        <v>0</v>
      </c>
      <c r="DM627" s="132">
        <f t="shared" si="1121"/>
        <v>0</v>
      </c>
      <c r="DN627" s="233">
        <f t="shared" si="1121"/>
        <v>0</v>
      </c>
      <c r="DO627" s="232">
        <f t="shared" si="1049"/>
        <v>0</v>
      </c>
      <c r="DP627" s="132">
        <f t="shared" si="1050"/>
        <v>0</v>
      </c>
      <c r="DQ627" s="132">
        <f t="shared" si="1051"/>
        <v>0</v>
      </c>
      <c r="DR627" s="132">
        <f t="shared" si="1052"/>
        <v>0</v>
      </c>
      <c r="DS627" s="132">
        <f t="shared" si="1053"/>
        <v>0</v>
      </c>
      <c r="DT627" s="132">
        <f t="shared" si="1054"/>
        <v>0</v>
      </c>
      <c r="DU627" s="132">
        <f t="shared" si="1055"/>
        <v>0</v>
      </c>
      <c r="DV627" s="132">
        <f t="shared" si="1056"/>
        <v>0</v>
      </c>
      <c r="DW627" s="132">
        <f t="shared" si="1057"/>
        <v>0</v>
      </c>
      <c r="DX627" s="233">
        <f t="shared" si="1058"/>
        <v>0</v>
      </c>
      <c r="DY627" s="231" t="b">
        <f t="shared" si="1095"/>
        <v>0</v>
      </c>
      <c r="DZ627" s="163"/>
      <c r="EA627" s="226" t="str">
        <f t="shared" si="1096"/>
        <v/>
      </c>
      <c r="EB627" s="178" t="str">
        <f t="shared" si="1097"/>
        <v/>
      </c>
      <c r="EC627" s="178" t="str">
        <f t="shared" si="1098"/>
        <v/>
      </c>
      <c r="ED627" s="178" t="str">
        <f t="shared" si="1099"/>
        <v/>
      </c>
      <c r="EE627" s="178" t="str">
        <f t="shared" si="1100"/>
        <v/>
      </c>
      <c r="EF627" s="178" t="str">
        <f t="shared" si="1101"/>
        <v/>
      </c>
      <c r="EG627" s="178" t="str">
        <f t="shared" si="1102"/>
        <v/>
      </c>
      <c r="EH627" s="178" t="str">
        <f t="shared" si="1103"/>
        <v/>
      </c>
      <c r="EI627" s="178" t="str">
        <f t="shared" si="1104"/>
        <v/>
      </c>
      <c r="EJ627" s="227" t="str">
        <f t="shared" si="1105"/>
        <v/>
      </c>
      <c r="EK627" s="230" t="str">
        <f t="shared" si="1059"/>
        <v/>
      </c>
      <c r="EL627" s="177" t="str">
        <f t="shared" si="1060"/>
        <v/>
      </c>
      <c r="EM627" s="177" t="str">
        <f t="shared" si="1061"/>
        <v/>
      </c>
      <c r="EN627" s="177" t="str">
        <f t="shared" si="1062"/>
        <v/>
      </c>
      <c r="EO627" s="177" t="str">
        <f t="shared" si="1063"/>
        <v/>
      </c>
      <c r="EP627" s="177" t="str">
        <f t="shared" si="1064"/>
        <v/>
      </c>
      <c r="EQ627" s="177" t="str">
        <f t="shared" si="1065"/>
        <v/>
      </c>
      <c r="ER627" s="177" t="str">
        <f t="shared" si="1066"/>
        <v/>
      </c>
      <c r="ES627" s="177" t="str">
        <f t="shared" si="1067"/>
        <v/>
      </c>
      <c r="ET627" s="177" t="str">
        <f t="shared" si="1068"/>
        <v/>
      </c>
      <c r="EU627" s="229" t="e">
        <f t="shared" si="1069"/>
        <v>#VALUE!</v>
      </c>
      <c r="EV627" s="27" t="e">
        <f t="shared" si="1070"/>
        <v>#VALUE!</v>
      </c>
      <c r="EW627" s="27" t="e">
        <f t="shared" si="1071"/>
        <v>#VALUE!</v>
      </c>
      <c r="EX627" s="28" t="e">
        <f t="shared" si="1072"/>
        <v>#VALUE!</v>
      </c>
      <c r="EY627" s="28" t="e">
        <f t="shared" si="1073"/>
        <v>#VALUE!</v>
      </c>
      <c r="EZ627" s="28" t="b">
        <f t="shared" si="1074"/>
        <v>0</v>
      </c>
      <c r="FA627" s="176" t="str">
        <f t="shared" si="1075"/>
        <v/>
      </c>
      <c r="FB627" s="27" t="e" cm="1">
        <f t="array" aca="1" ref="FB627" ca="1">TEXT(RIGHT(10-RIGHT(SUM(INDEX(1*(MID(MID(C627,1,1)*2,ROW(INDIRECT("1:"&amp;LEN(MID(C627,1,1)*2))),1)),,))+MID(C627,2,1)+
SUM(INDEX(1*(MID(MID(C627,3,1)*2,ROW(INDIRECT("1:"&amp;LEN(MID(C627,3,1)*2))),1)),,))+MID(C627,4,1)+
SUM(INDEX(1*(MID(MID(C627,5,1)*2,ROW(INDIRECT("1:"&amp;LEN(MID(C627,5,1)*2))),1)),,))+MID(C627,6,1)+
SUM(INDEX(1*(MID(MID(C627,8,1)*2,ROW(INDIRECT("1:"&amp;LEN(MID(C627,8,1)*2))),1)),,))+MID(C627,9,1)+
SUM(INDEX(1*(MID(MID(C627,10,1)*2,ROW(INDIRECT("1:"&amp;LEN(MID(C627,10,1)*2))),1)),,)),1),1),"0")</f>
        <v>#VALUE!</v>
      </c>
      <c r="FC627" s="27" t="str">
        <f t="shared" si="1076"/>
        <v/>
      </c>
      <c r="FD627" s="29" t="b">
        <f t="shared" si="1077"/>
        <v>0</v>
      </c>
      <c r="FE627" s="112" t="b">
        <f>IFERROR(MATCH(D627,'Avtal för korttidsarbete'!$G$13:$G$1012,0),TRUE)</f>
        <v>1</v>
      </c>
      <c r="FF627" s="112" t="b">
        <f t="shared" si="1106"/>
        <v>0</v>
      </c>
      <c r="FG627" s="113" t="str" cm="1">
        <f t="array" ref="FG627">IF(FE627=TRUE,"x",INDEX('Avtal för korttidsarbete'!$E$13:$E$1012,$FE627))</f>
        <v>x</v>
      </c>
      <c r="FH627" s="113" t="str" cm="1">
        <f t="array" ref="FH627">IF(FE627=TRUE,"x",INDEX('Avtal för korttidsarbete'!$F$13:$F$1012,$FE627))</f>
        <v>x</v>
      </c>
      <c r="FI627" s="112" t="b">
        <f t="shared" si="1107"/>
        <v>0</v>
      </c>
      <c r="FJ627" s="135">
        <f t="shared" si="1108"/>
        <v>44166</v>
      </c>
      <c r="FK627" s="135">
        <f t="shared" si="1109"/>
        <v>44377</v>
      </c>
      <c r="FL627" s="112" t="b">
        <f t="shared" si="1110"/>
        <v>0</v>
      </c>
      <c r="FM627" s="113">
        <f t="shared" si="1111"/>
        <v>44166</v>
      </c>
      <c r="FN627" s="135">
        <f t="shared" si="1112"/>
        <v>44377</v>
      </c>
      <c r="FO627" s="148" t="b">
        <f>IFERROR(INDEX('Avtal för korttidsarbete'!R:R,MATCH(D627,'Avtal för korttidsarbete'!$G:$G,0)),TRUE)</f>
        <v>1</v>
      </c>
      <c r="FP627" s="135" t="str">
        <f>IF(FO627,"-",INDEX('Avtal för korttidsarbete'!$D:$D,MATCH(D627,'Avtal för korttidsarbete'!$G:$G,0)))</f>
        <v>-</v>
      </c>
      <c r="FQ627" s="113" t="b">
        <f>IFERROR(G627&gt;INDEX(Uppsägningar!E:E,MATCH(C627,Uppsägningar!C:C,0)),FALSE)</f>
        <v>0</v>
      </c>
    </row>
    <row r="628" spans="1:173" x14ac:dyDescent="0.25">
      <c r="A628" s="19">
        <v>612</v>
      </c>
      <c r="B628" s="20"/>
      <c r="C628" s="183"/>
      <c r="D628" s="66"/>
      <c r="E628" s="212">
        <f>IFERROR(INDEX(Admin!$C$7:$C$10,MATCH(FP628,TblNivåValTExt,0)),0)</f>
        <v>0</v>
      </c>
      <c r="F628" s="1"/>
      <c r="G628" s="1"/>
      <c r="H628" s="78"/>
      <c r="I628" s="181"/>
      <c r="J628" s="181"/>
      <c r="K628" s="182"/>
      <c r="L628" s="182"/>
      <c r="M628" s="181"/>
      <c r="N628" s="181"/>
      <c r="O628" s="181"/>
      <c r="P628" s="182"/>
      <c r="Q628" s="182"/>
      <c r="R628" s="181"/>
      <c r="S628" s="181"/>
      <c r="T628" s="181"/>
      <c r="U628" s="182"/>
      <c r="V628" s="182"/>
      <c r="W628" s="181"/>
      <c r="X628" s="181"/>
      <c r="Y628" s="181"/>
      <c r="Z628" s="182"/>
      <c r="AA628" s="182"/>
      <c r="AB628" s="181"/>
      <c r="AC628" s="181"/>
      <c r="AD628" s="181"/>
      <c r="AE628" s="182"/>
      <c r="AF628" s="182"/>
      <c r="AG628" s="181"/>
      <c r="AH628" s="181"/>
      <c r="AI628" s="181"/>
      <c r="AJ628" s="182"/>
      <c r="AK628" s="182"/>
      <c r="AL628" s="181"/>
      <c r="AM628" s="181"/>
      <c r="AN628" s="181"/>
      <c r="AO628" s="182"/>
      <c r="AP628" s="182"/>
      <c r="AQ628" s="181"/>
      <c r="AR628" s="181"/>
      <c r="AS628" s="181"/>
      <c r="AT628" s="182"/>
      <c r="AU628" s="182"/>
      <c r="AV628" s="181"/>
      <c r="AW628" s="181"/>
      <c r="AX628" s="181"/>
      <c r="AY628" s="182"/>
      <c r="AZ628" s="182"/>
      <c r="BA628" s="181"/>
      <c r="BB628" s="181"/>
      <c r="BC628" s="181"/>
      <c r="BD628" s="182"/>
      <c r="BE628" s="182"/>
      <c r="BF628" s="181"/>
      <c r="BG628" s="180">
        <f t="shared" si="1078"/>
        <v>0</v>
      </c>
      <c r="BH628" s="116" t="str">
        <f t="shared" si="1079"/>
        <v/>
      </c>
      <c r="BI628" s="80" t="b">
        <f t="shared" si="1027"/>
        <v>0</v>
      </c>
      <c r="BJ628" s="80" t="str">
        <f t="shared" si="1028"/>
        <v/>
      </c>
      <c r="BK628" s="80" t="b">
        <f t="shared" si="1080"/>
        <v>0</v>
      </c>
      <c r="BL628" s="13" t="str">
        <f t="shared" si="1029"/>
        <v/>
      </c>
      <c r="BM628" s="13" t="b">
        <f t="shared" si="1081"/>
        <v>0</v>
      </c>
      <c r="BN628" s="35" t="str">
        <f t="shared" si="1030"/>
        <v/>
      </c>
      <c r="BO628" s="13" t="b">
        <f t="shared" si="1031"/>
        <v>0</v>
      </c>
      <c r="BP628" s="35" t="str">
        <f t="shared" si="1032"/>
        <v/>
      </c>
      <c r="BQ628" s="13" t="b">
        <f t="shared" si="1033"/>
        <v>0</v>
      </c>
      <c r="BR628" s="35" t="str">
        <f t="shared" si="1034"/>
        <v/>
      </c>
      <c r="BS628" s="35" t="b">
        <f t="shared" si="1035"/>
        <v>0</v>
      </c>
      <c r="BT628" s="35" t="str">
        <f t="shared" si="1036"/>
        <v/>
      </c>
      <c r="BU628" s="35" t="b">
        <f t="shared" si="1037"/>
        <v>0</v>
      </c>
      <c r="BV628" s="35" t="str">
        <f t="shared" si="1038"/>
        <v/>
      </c>
      <c r="BW628" s="13" t="b">
        <f t="shared" si="1113"/>
        <v>0</v>
      </c>
      <c r="BX628" s="35" t="str">
        <f t="shared" si="1039"/>
        <v/>
      </c>
      <c r="BY628" s="265" t="b">
        <f t="shared" si="1082"/>
        <v>0</v>
      </c>
      <c r="BZ628" s="35" t="str">
        <f t="shared" si="1040"/>
        <v/>
      </c>
      <c r="CA628" s="265" t="b">
        <f t="shared" si="1083"/>
        <v>0</v>
      </c>
      <c r="CB628" s="35" t="str">
        <f t="shared" si="1041"/>
        <v/>
      </c>
      <c r="CC628" s="272" t="b">
        <f t="shared" si="1084"/>
        <v>0</v>
      </c>
      <c r="CD628" s="35" t="str">
        <f t="shared" si="1042"/>
        <v/>
      </c>
      <c r="CE628" s="13" t="b">
        <f t="shared" si="1043"/>
        <v>0</v>
      </c>
      <c r="CF628" s="35" t="str">
        <f t="shared" si="1044"/>
        <v/>
      </c>
      <c r="CG628" s="179">
        <f t="shared" si="1045"/>
        <v>0</v>
      </c>
      <c r="CH628" s="179">
        <f t="shared" si="1046"/>
        <v>0</v>
      </c>
      <c r="CI628" s="218">
        <f t="shared" si="1085"/>
        <v>0</v>
      </c>
      <c r="CJ628" s="218">
        <f t="shared" si="1086"/>
        <v>0</v>
      </c>
      <c r="CK628" s="218">
        <f t="shared" si="1087"/>
        <v>0</v>
      </c>
      <c r="CL628" s="218">
        <f t="shared" si="1088"/>
        <v>0</v>
      </c>
      <c r="CM628" s="218">
        <f t="shared" si="1089"/>
        <v>0</v>
      </c>
      <c r="CN628" s="218">
        <f t="shared" si="1090"/>
        <v>0</v>
      </c>
      <c r="CO628" s="218">
        <f t="shared" si="1091"/>
        <v>0</v>
      </c>
      <c r="CP628" s="218">
        <f t="shared" si="1092"/>
        <v>0</v>
      </c>
      <c r="CQ628" s="218">
        <f t="shared" si="1093"/>
        <v>0</v>
      </c>
      <c r="CR628" s="218">
        <f t="shared" si="1094"/>
        <v>0</v>
      </c>
      <c r="CS628" s="14">
        <f t="shared" si="1047"/>
        <v>0</v>
      </c>
      <c r="CT628" s="236">
        <f t="shared" si="1048"/>
        <v>0</v>
      </c>
      <c r="CU628" s="237">
        <f t="shared" si="1120"/>
        <v>0</v>
      </c>
      <c r="CV628" s="16">
        <f t="shared" si="1120"/>
        <v>0</v>
      </c>
      <c r="CW628" s="16">
        <f t="shared" si="1120"/>
        <v>0</v>
      </c>
      <c r="CX628" s="16">
        <f t="shared" si="1120"/>
        <v>0</v>
      </c>
      <c r="CY628" s="16">
        <f t="shared" si="1120"/>
        <v>0</v>
      </c>
      <c r="CZ628" s="16">
        <f t="shared" si="1120"/>
        <v>0</v>
      </c>
      <c r="DA628" s="16">
        <f t="shared" si="1120"/>
        <v>0</v>
      </c>
      <c r="DB628" s="16">
        <f t="shared" si="1120"/>
        <v>0</v>
      </c>
      <c r="DC628" s="16">
        <f t="shared" si="1120"/>
        <v>0</v>
      </c>
      <c r="DD628" s="238">
        <f t="shared" si="1120"/>
        <v>0</v>
      </c>
      <c r="DE628" s="232">
        <f t="shared" si="1121"/>
        <v>0</v>
      </c>
      <c r="DF628" s="132">
        <f t="shared" si="1121"/>
        <v>0</v>
      </c>
      <c r="DG628" s="132">
        <f t="shared" si="1121"/>
        <v>0</v>
      </c>
      <c r="DH628" s="132">
        <f t="shared" si="1121"/>
        <v>0</v>
      </c>
      <c r="DI628" s="132">
        <f t="shared" si="1121"/>
        <v>0</v>
      </c>
      <c r="DJ628" s="132">
        <f t="shared" si="1121"/>
        <v>0</v>
      </c>
      <c r="DK628" s="132">
        <f t="shared" si="1121"/>
        <v>0</v>
      </c>
      <c r="DL628" s="132">
        <f t="shared" si="1121"/>
        <v>0</v>
      </c>
      <c r="DM628" s="132">
        <f t="shared" si="1121"/>
        <v>0</v>
      </c>
      <c r="DN628" s="233">
        <f t="shared" si="1121"/>
        <v>0</v>
      </c>
      <c r="DO628" s="232">
        <f t="shared" si="1049"/>
        <v>0</v>
      </c>
      <c r="DP628" s="132">
        <f t="shared" si="1050"/>
        <v>0</v>
      </c>
      <c r="DQ628" s="132">
        <f t="shared" si="1051"/>
        <v>0</v>
      </c>
      <c r="DR628" s="132">
        <f t="shared" si="1052"/>
        <v>0</v>
      </c>
      <c r="DS628" s="132">
        <f t="shared" si="1053"/>
        <v>0</v>
      </c>
      <c r="DT628" s="132">
        <f t="shared" si="1054"/>
        <v>0</v>
      </c>
      <c r="DU628" s="132">
        <f t="shared" si="1055"/>
        <v>0</v>
      </c>
      <c r="DV628" s="132">
        <f t="shared" si="1056"/>
        <v>0</v>
      </c>
      <c r="DW628" s="132">
        <f t="shared" si="1057"/>
        <v>0</v>
      </c>
      <c r="DX628" s="233">
        <f t="shared" si="1058"/>
        <v>0</v>
      </c>
      <c r="DY628" s="231" t="b">
        <f t="shared" si="1095"/>
        <v>0</v>
      </c>
      <c r="DZ628" s="163"/>
      <c r="EA628" s="226" t="str">
        <f t="shared" si="1096"/>
        <v/>
      </c>
      <c r="EB628" s="178" t="str">
        <f t="shared" si="1097"/>
        <v/>
      </c>
      <c r="EC628" s="178" t="str">
        <f t="shared" si="1098"/>
        <v/>
      </c>
      <c r="ED628" s="178" t="str">
        <f t="shared" si="1099"/>
        <v/>
      </c>
      <c r="EE628" s="178" t="str">
        <f t="shared" si="1100"/>
        <v/>
      </c>
      <c r="EF628" s="178" t="str">
        <f t="shared" si="1101"/>
        <v/>
      </c>
      <c r="EG628" s="178" t="str">
        <f t="shared" si="1102"/>
        <v/>
      </c>
      <c r="EH628" s="178" t="str">
        <f t="shared" si="1103"/>
        <v/>
      </c>
      <c r="EI628" s="178" t="str">
        <f t="shared" si="1104"/>
        <v/>
      </c>
      <c r="EJ628" s="227" t="str">
        <f t="shared" si="1105"/>
        <v/>
      </c>
      <c r="EK628" s="230" t="str">
        <f t="shared" si="1059"/>
        <v/>
      </c>
      <c r="EL628" s="177" t="str">
        <f t="shared" si="1060"/>
        <v/>
      </c>
      <c r="EM628" s="177" t="str">
        <f t="shared" si="1061"/>
        <v/>
      </c>
      <c r="EN628" s="177" t="str">
        <f t="shared" si="1062"/>
        <v/>
      </c>
      <c r="EO628" s="177" t="str">
        <f t="shared" si="1063"/>
        <v/>
      </c>
      <c r="EP628" s="177" t="str">
        <f t="shared" si="1064"/>
        <v/>
      </c>
      <c r="EQ628" s="177" t="str">
        <f t="shared" si="1065"/>
        <v/>
      </c>
      <c r="ER628" s="177" t="str">
        <f t="shared" si="1066"/>
        <v/>
      </c>
      <c r="ES628" s="177" t="str">
        <f t="shared" si="1067"/>
        <v/>
      </c>
      <c r="ET628" s="177" t="str">
        <f t="shared" si="1068"/>
        <v/>
      </c>
      <c r="EU628" s="229" t="e">
        <f t="shared" si="1069"/>
        <v>#VALUE!</v>
      </c>
      <c r="EV628" s="27" t="e">
        <f t="shared" si="1070"/>
        <v>#VALUE!</v>
      </c>
      <c r="EW628" s="27" t="e">
        <f t="shared" si="1071"/>
        <v>#VALUE!</v>
      </c>
      <c r="EX628" s="28" t="e">
        <f t="shared" si="1072"/>
        <v>#VALUE!</v>
      </c>
      <c r="EY628" s="28" t="e">
        <f t="shared" si="1073"/>
        <v>#VALUE!</v>
      </c>
      <c r="EZ628" s="28" t="b">
        <f t="shared" si="1074"/>
        <v>0</v>
      </c>
      <c r="FA628" s="176" t="str">
        <f t="shared" si="1075"/>
        <v/>
      </c>
      <c r="FB628" s="27" t="e" cm="1">
        <f t="array" aca="1" ref="FB628" ca="1">TEXT(RIGHT(10-RIGHT(SUM(INDEX(1*(MID(MID(C628,1,1)*2,ROW(INDIRECT("1:"&amp;LEN(MID(C628,1,1)*2))),1)),,))+MID(C628,2,1)+
SUM(INDEX(1*(MID(MID(C628,3,1)*2,ROW(INDIRECT("1:"&amp;LEN(MID(C628,3,1)*2))),1)),,))+MID(C628,4,1)+
SUM(INDEX(1*(MID(MID(C628,5,1)*2,ROW(INDIRECT("1:"&amp;LEN(MID(C628,5,1)*2))),1)),,))+MID(C628,6,1)+
SUM(INDEX(1*(MID(MID(C628,8,1)*2,ROW(INDIRECT("1:"&amp;LEN(MID(C628,8,1)*2))),1)),,))+MID(C628,9,1)+
SUM(INDEX(1*(MID(MID(C628,10,1)*2,ROW(INDIRECT("1:"&amp;LEN(MID(C628,10,1)*2))),1)),,)),1),1),"0")</f>
        <v>#VALUE!</v>
      </c>
      <c r="FC628" s="27" t="str">
        <f t="shared" si="1076"/>
        <v/>
      </c>
      <c r="FD628" s="29" t="b">
        <f t="shared" si="1077"/>
        <v>0</v>
      </c>
      <c r="FE628" s="112" t="b">
        <f>IFERROR(MATCH(D628,'Avtal för korttidsarbete'!$G$13:$G$1012,0),TRUE)</f>
        <v>1</v>
      </c>
      <c r="FF628" s="112" t="b">
        <f t="shared" si="1106"/>
        <v>0</v>
      </c>
      <c r="FG628" s="113" t="str" cm="1">
        <f t="array" ref="FG628">IF(FE628=TRUE,"x",INDEX('Avtal för korttidsarbete'!$E$13:$E$1012,$FE628))</f>
        <v>x</v>
      </c>
      <c r="FH628" s="113" t="str" cm="1">
        <f t="array" ref="FH628">IF(FE628=TRUE,"x",INDEX('Avtal för korttidsarbete'!$F$13:$F$1012,$FE628))</f>
        <v>x</v>
      </c>
      <c r="FI628" s="112" t="b">
        <f t="shared" si="1107"/>
        <v>0</v>
      </c>
      <c r="FJ628" s="135">
        <f t="shared" si="1108"/>
        <v>44166</v>
      </c>
      <c r="FK628" s="135">
        <f t="shared" si="1109"/>
        <v>44377</v>
      </c>
      <c r="FL628" s="112" t="b">
        <f t="shared" si="1110"/>
        <v>0</v>
      </c>
      <c r="FM628" s="113">
        <f t="shared" si="1111"/>
        <v>44166</v>
      </c>
      <c r="FN628" s="135">
        <f t="shared" si="1112"/>
        <v>44377</v>
      </c>
      <c r="FO628" s="148" t="b">
        <f>IFERROR(INDEX('Avtal för korttidsarbete'!R:R,MATCH(D628,'Avtal för korttidsarbete'!$G:$G,0)),TRUE)</f>
        <v>1</v>
      </c>
      <c r="FP628" s="135" t="str">
        <f>IF(FO628,"-",INDEX('Avtal för korttidsarbete'!$D:$D,MATCH(D628,'Avtal för korttidsarbete'!$G:$G,0)))</f>
        <v>-</v>
      </c>
      <c r="FQ628" s="113" t="b">
        <f>IFERROR(G628&gt;INDEX(Uppsägningar!E:E,MATCH(C628,Uppsägningar!C:C,0)),FALSE)</f>
        <v>0</v>
      </c>
    </row>
    <row r="629" spans="1:173" x14ac:dyDescent="0.25">
      <c r="A629" s="19">
        <v>613</v>
      </c>
      <c r="B629" s="20"/>
      <c r="C629" s="183"/>
      <c r="D629" s="66"/>
      <c r="E629" s="212">
        <f>IFERROR(INDEX(Admin!$C$7:$C$10,MATCH(FP629,TblNivåValTExt,0)),0)</f>
        <v>0</v>
      </c>
      <c r="F629" s="1"/>
      <c r="G629" s="1"/>
      <c r="H629" s="78"/>
      <c r="I629" s="181"/>
      <c r="J629" s="181"/>
      <c r="K629" s="182"/>
      <c r="L629" s="182"/>
      <c r="M629" s="181"/>
      <c r="N629" s="181"/>
      <c r="O629" s="181"/>
      <c r="P629" s="182"/>
      <c r="Q629" s="182"/>
      <c r="R629" s="181"/>
      <c r="S629" s="181"/>
      <c r="T629" s="181"/>
      <c r="U629" s="182"/>
      <c r="V629" s="182"/>
      <c r="W629" s="181"/>
      <c r="X629" s="181"/>
      <c r="Y629" s="181"/>
      <c r="Z629" s="182"/>
      <c r="AA629" s="182"/>
      <c r="AB629" s="181"/>
      <c r="AC629" s="181"/>
      <c r="AD629" s="181"/>
      <c r="AE629" s="182"/>
      <c r="AF629" s="182"/>
      <c r="AG629" s="181"/>
      <c r="AH629" s="181"/>
      <c r="AI629" s="181"/>
      <c r="AJ629" s="182"/>
      <c r="AK629" s="182"/>
      <c r="AL629" s="181"/>
      <c r="AM629" s="181"/>
      <c r="AN629" s="181"/>
      <c r="AO629" s="182"/>
      <c r="AP629" s="182"/>
      <c r="AQ629" s="181"/>
      <c r="AR629" s="181"/>
      <c r="AS629" s="181"/>
      <c r="AT629" s="182"/>
      <c r="AU629" s="182"/>
      <c r="AV629" s="181"/>
      <c r="AW629" s="181"/>
      <c r="AX629" s="181"/>
      <c r="AY629" s="182"/>
      <c r="AZ629" s="182"/>
      <c r="BA629" s="181"/>
      <c r="BB629" s="181"/>
      <c r="BC629" s="181"/>
      <c r="BD629" s="182"/>
      <c r="BE629" s="182"/>
      <c r="BF629" s="181"/>
      <c r="BG629" s="180">
        <f t="shared" si="1078"/>
        <v>0</v>
      </c>
      <c r="BH629" s="116" t="str">
        <f t="shared" si="1079"/>
        <v/>
      </c>
      <c r="BI629" s="80" t="b">
        <f t="shared" si="1027"/>
        <v>0</v>
      </c>
      <c r="BJ629" s="80" t="str">
        <f t="shared" si="1028"/>
        <v/>
      </c>
      <c r="BK629" s="80" t="b">
        <f t="shared" si="1080"/>
        <v>0</v>
      </c>
      <c r="BL629" s="13" t="str">
        <f t="shared" si="1029"/>
        <v/>
      </c>
      <c r="BM629" s="13" t="b">
        <f t="shared" si="1081"/>
        <v>0</v>
      </c>
      <c r="BN629" s="35" t="str">
        <f t="shared" si="1030"/>
        <v/>
      </c>
      <c r="BO629" s="13" t="b">
        <f t="shared" si="1031"/>
        <v>0</v>
      </c>
      <c r="BP629" s="35" t="str">
        <f t="shared" si="1032"/>
        <v/>
      </c>
      <c r="BQ629" s="13" t="b">
        <f t="shared" si="1033"/>
        <v>0</v>
      </c>
      <c r="BR629" s="35" t="str">
        <f t="shared" si="1034"/>
        <v/>
      </c>
      <c r="BS629" s="35" t="b">
        <f t="shared" si="1035"/>
        <v>0</v>
      </c>
      <c r="BT629" s="35" t="str">
        <f t="shared" si="1036"/>
        <v/>
      </c>
      <c r="BU629" s="35" t="b">
        <f t="shared" si="1037"/>
        <v>0</v>
      </c>
      <c r="BV629" s="35" t="str">
        <f t="shared" si="1038"/>
        <v/>
      </c>
      <c r="BW629" s="13" t="b">
        <f t="shared" si="1113"/>
        <v>0</v>
      </c>
      <c r="BX629" s="35" t="str">
        <f t="shared" si="1039"/>
        <v/>
      </c>
      <c r="BY629" s="265" t="b">
        <f t="shared" si="1082"/>
        <v>0</v>
      </c>
      <c r="BZ629" s="35" t="str">
        <f t="shared" si="1040"/>
        <v/>
      </c>
      <c r="CA629" s="265" t="b">
        <f t="shared" si="1083"/>
        <v>0</v>
      </c>
      <c r="CB629" s="35" t="str">
        <f t="shared" si="1041"/>
        <v/>
      </c>
      <c r="CC629" s="272" t="b">
        <f t="shared" si="1084"/>
        <v>0</v>
      </c>
      <c r="CD629" s="35" t="str">
        <f t="shared" si="1042"/>
        <v/>
      </c>
      <c r="CE629" s="13" t="b">
        <f t="shared" si="1043"/>
        <v>0</v>
      </c>
      <c r="CF629" s="35" t="str">
        <f t="shared" si="1044"/>
        <v/>
      </c>
      <c r="CG629" s="179">
        <f t="shared" si="1045"/>
        <v>0</v>
      </c>
      <c r="CH629" s="179">
        <f t="shared" si="1046"/>
        <v>0</v>
      </c>
      <c r="CI629" s="218">
        <f t="shared" si="1085"/>
        <v>0</v>
      </c>
      <c r="CJ629" s="218">
        <f t="shared" si="1086"/>
        <v>0</v>
      </c>
      <c r="CK629" s="218">
        <f t="shared" si="1087"/>
        <v>0</v>
      </c>
      <c r="CL629" s="218">
        <f t="shared" si="1088"/>
        <v>0</v>
      </c>
      <c r="CM629" s="218">
        <f t="shared" si="1089"/>
        <v>0</v>
      </c>
      <c r="CN629" s="218">
        <f t="shared" si="1090"/>
        <v>0</v>
      </c>
      <c r="CO629" s="218">
        <f t="shared" si="1091"/>
        <v>0</v>
      </c>
      <c r="CP629" s="218">
        <f t="shared" si="1092"/>
        <v>0</v>
      </c>
      <c r="CQ629" s="218">
        <f t="shared" si="1093"/>
        <v>0</v>
      </c>
      <c r="CR629" s="218">
        <f t="shared" si="1094"/>
        <v>0</v>
      </c>
      <c r="CS629" s="14">
        <f t="shared" si="1047"/>
        <v>0</v>
      </c>
      <c r="CT629" s="236">
        <f t="shared" si="1048"/>
        <v>0</v>
      </c>
      <c r="CU629" s="237">
        <f t="shared" si="1120"/>
        <v>0</v>
      </c>
      <c r="CV629" s="16">
        <f t="shared" si="1120"/>
        <v>0</v>
      </c>
      <c r="CW629" s="16">
        <f t="shared" si="1120"/>
        <v>0</v>
      </c>
      <c r="CX629" s="16">
        <f t="shared" si="1120"/>
        <v>0</v>
      </c>
      <c r="CY629" s="16">
        <f t="shared" si="1120"/>
        <v>0</v>
      </c>
      <c r="CZ629" s="16">
        <f t="shared" si="1120"/>
        <v>0</v>
      </c>
      <c r="DA629" s="16">
        <f t="shared" si="1120"/>
        <v>0</v>
      </c>
      <c r="DB629" s="16">
        <f t="shared" si="1120"/>
        <v>0</v>
      </c>
      <c r="DC629" s="16">
        <f t="shared" si="1120"/>
        <v>0</v>
      </c>
      <c r="DD629" s="238">
        <f t="shared" si="1120"/>
        <v>0</v>
      </c>
      <c r="DE629" s="232">
        <f t="shared" si="1121"/>
        <v>0</v>
      </c>
      <c r="DF629" s="132">
        <f t="shared" si="1121"/>
        <v>0</v>
      </c>
      <c r="DG629" s="132">
        <f t="shared" si="1121"/>
        <v>0</v>
      </c>
      <c r="DH629" s="132">
        <f t="shared" si="1121"/>
        <v>0</v>
      </c>
      <c r="DI629" s="132">
        <f t="shared" si="1121"/>
        <v>0</v>
      </c>
      <c r="DJ629" s="132">
        <f t="shared" si="1121"/>
        <v>0</v>
      </c>
      <c r="DK629" s="132">
        <f t="shared" si="1121"/>
        <v>0</v>
      </c>
      <c r="DL629" s="132">
        <f t="shared" si="1121"/>
        <v>0</v>
      </c>
      <c r="DM629" s="132">
        <f t="shared" si="1121"/>
        <v>0</v>
      </c>
      <c r="DN629" s="233">
        <f t="shared" si="1121"/>
        <v>0</v>
      </c>
      <c r="DO629" s="232">
        <f t="shared" si="1049"/>
        <v>0</v>
      </c>
      <c r="DP629" s="132">
        <f t="shared" si="1050"/>
        <v>0</v>
      </c>
      <c r="DQ629" s="132">
        <f t="shared" si="1051"/>
        <v>0</v>
      </c>
      <c r="DR629" s="132">
        <f t="shared" si="1052"/>
        <v>0</v>
      </c>
      <c r="DS629" s="132">
        <f t="shared" si="1053"/>
        <v>0</v>
      </c>
      <c r="DT629" s="132">
        <f t="shared" si="1054"/>
        <v>0</v>
      </c>
      <c r="DU629" s="132">
        <f t="shared" si="1055"/>
        <v>0</v>
      </c>
      <c r="DV629" s="132">
        <f t="shared" si="1056"/>
        <v>0</v>
      </c>
      <c r="DW629" s="132">
        <f t="shared" si="1057"/>
        <v>0</v>
      </c>
      <c r="DX629" s="233">
        <f t="shared" si="1058"/>
        <v>0</v>
      </c>
      <c r="DY629" s="231" t="b">
        <f t="shared" si="1095"/>
        <v>0</v>
      </c>
      <c r="DZ629" s="163"/>
      <c r="EA629" s="226" t="str">
        <f t="shared" si="1096"/>
        <v/>
      </c>
      <c r="EB629" s="178" t="str">
        <f t="shared" si="1097"/>
        <v/>
      </c>
      <c r="EC629" s="178" t="str">
        <f t="shared" si="1098"/>
        <v/>
      </c>
      <c r="ED629" s="178" t="str">
        <f t="shared" si="1099"/>
        <v/>
      </c>
      <c r="EE629" s="178" t="str">
        <f t="shared" si="1100"/>
        <v/>
      </c>
      <c r="EF629" s="178" t="str">
        <f t="shared" si="1101"/>
        <v/>
      </c>
      <c r="EG629" s="178" t="str">
        <f t="shared" si="1102"/>
        <v/>
      </c>
      <c r="EH629" s="178" t="str">
        <f t="shared" si="1103"/>
        <v/>
      </c>
      <c r="EI629" s="178" t="str">
        <f t="shared" si="1104"/>
        <v/>
      </c>
      <c r="EJ629" s="227" t="str">
        <f t="shared" si="1105"/>
        <v/>
      </c>
      <c r="EK629" s="230" t="str">
        <f t="shared" si="1059"/>
        <v/>
      </c>
      <c r="EL629" s="177" t="str">
        <f t="shared" si="1060"/>
        <v/>
      </c>
      <c r="EM629" s="177" t="str">
        <f t="shared" si="1061"/>
        <v/>
      </c>
      <c r="EN629" s="177" t="str">
        <f t="shared" si="1062"/>
        <v/>
      </c>
      <c r="EO629" s="177" t="str">
        <f t="shared" si="1063"/>
        <v/>
      </c>
      <c r="EP629" s="177" t="str">
        <f t="shared" si="1064"/>
        <v/>
      </c>
      <c r="EQ629" s="177" t="str">
        <f t="shared" si="1065"/>
        <v/>
      </c>
      <c r="ER629" s="177" t="str">
        <f t="shared" si="1066"/>
        <v/>
      </c>
      <c r="ES629" s="177" t="str">
        <f t="shared" si="1067"/>
        <v/>
      </c>
      <c r="ET629" s="177" t="str">
        <f t="shared" si="1068"/>
        <v/>
      </c>
      <c r="EU629" s="229" t="e">
        <f t="shared" si="1069"/>
        <v>#VALUE!</v>
      </c>
      <c r="EV629" s="27" t="e">
        <f t="shared" si="1070"/>
        <v>#VALUE!</v>
      </c>
      <c r="EW629" s="27" t="e">
        <f t="shared" si="1071"/>
        <v>#VALUE!</v>
      </c>
      <c r="EX629" s="28" t="e">
        <f t="shared" si="1072"/>
        <v>#VALUE!</v>
      </c>
      <c r="EY629" s="28" t="e">
        <f t="shared" si="1073"/>
        <v>#VALUE!</v>
      </c>
      <c r="EZ629" s="28" t="b">
        <f t="shared" si="1074"/>
        <v>0</v>
      </c>
      <c r="FA629" s="176" t="str">
        <f t="shared" si="1075"/>
        <v/>
      </c>
      <c r="FB629" s="27" t="e" cm="1">
        <f t="array" aca="1" ref="FB629" ca="1">TEXT(RIGHT(10-RIGHT(SUM(INDEX(1*(MID(MID(C629,1,1)*2,ROW(INDIRECT("1:"&amp;LEN(MID(C629,1,1)*2))),1)),,))+MID(C629,2,1)+
SUM(INDEX(1*(MID(MID(C629,3,1)*2,ROW(INDIRECT("1:"&amp;LEN(MID(C629,3,1)*2))),1)),,))+MID(C629,4,1)+
SUM(INDEX(1*(MID(MID(C629,5,1)*2,ROW(INDIRECT("1:"&amp;LEN(MID(C629,5,1)*2))),1)),,))+MID(C629,6,1)+
SUM(INDEX(1*(MID(MID(C629,8,1)*2,ROW(INDIRECT("1:"&amp;LEN(MID(C629,8,1)*2))),1)),,))+MID(C629,9,1)+
SUM(INDEX(1*(MID(MID(C629,10,1)*2,ROW(INDIRECT("1:"&amp;LEN(MID(C629,10,1)*2))),1)),,)),1),1),"0")</f>
        <v>#VALUE!</v>
      </c>
      <c r="FC629" s="27" t="str">
        <f t="shared" si="1076"/>
        <v/>
      </c>
      <c r="FD629" s="29" t="b">
        <f t="shared" si="1077"/>
        <v>0</v>
      </c>
      <c r="FE629" s="112" t="b">
        <f>IFERROR(MATCH(D629,'Avtal för korttidsarbete'!$G$13:$G$1012,0),TRUE)</f>
        <v>1</v>
      </c>
      <c r="FF629" s="112" t="b">
        <f t="shared" si="1106"/>
        <v>0</v>
      </c>
      <c r="FG629" s="113" t="str" cm="1">
        <f t="array" ref="FG629">IF(FE629=TRUE,"x",INDEX('Avtal för korttidsarbete'!$E$13:$E$1012,$FE629))</f>
        <v>x</v>
      </c>
      <c r="FH629" s="113" t="str" cm="1">
        <f t="array" ref="FH629">IF(FE629=TRUE,"x",INDEX('Avtal för korttidsarbete'!$F$13:$F$1012,$FE629))</f>
        <v>x</v>
      </c>
      <c r="FI629" s="112" t="b">
        <f t="shared" si="1107"/>
        <v>0</v>
      </c>
      <c r="FJ629" s="135">
        <f t="shared" si="1108"/>
        <v>44166</v>
      </c>
      <c r="FK629" s="135">
        <f t="shared" si="1109"/>
        <v>44377</v>
      </c>
      <c r="FL629" s="112" t="b">
        <f t="shared" si="1110"/>
        <v>0</v>
      </c>
      <c r="FM629" s="113">
        <f t="shared" si="1111"/>
        <v>44166</v>
      </c>
      <c r="FN629" s="135">
        <f t="shared" si="1112"/>
        <v>44377</v>
      </c>
      <c r="FO629" s="148" t="b">
        <f>IFERROR(INDEX('Avtal för korttidsarbete'!R:R,MATCH(D629,'Avtal för korttidsarbete'!$G:$G,0)),TRUE)</f>
        <v>1</v>
      </c>
      <c r="FP629" s="135" t="str">
        <f>IF(FO629,"-",INDEX('Avtal för korttidsarbete'!$D:$D,MATCH(D629,'Avtal för korttidsarbete'!$G:$G,0)))</f>
        <v>-</v>
      </c>
      <c r="FQ629" s="113" t="b">
        <f>IFERROR(G629&gt;INDEX(Uppsägningar!E:E,MATCH(C629,Uppsägningar!C:C,0)),FALSE)</f>
        <v>0</v>
      </c>
    </row>
    <row r="630" spans="1:173" x14ac:dyDescent="0.25">
      <c r="A630" s="19">
        <v>614</v>
      </c>
      <c r="B630" s="20"/>
      <c r="C630" s="183"/>
      <c r="D630" s="66"/>
      <c r="E630" s="212">
        <f>IFERROR(INDEX(Admin!$C$7:$C$10,MATCH(FP630,TblNivåValTExt,0)),0)</f>
        <v>0</v>
      </c>
      <c r="F630" s="1"/>
      <c r="G630" s="1"/>
      <c r="H630" s="78"/>
      <c r="I630" s="181"/>
      <c r="J630" s="181"/>
      <c r="K630" s="182"/>
      <c r="L630" s="182"/>
      <c r="M630" s="181"/>
      <c r="N630" s="181"/>
      <c r="O630" s="181"/>
      <c r="P630" s="182"/>
      <c r="Q630" s="182"/>
      <c r="R630" s="181"/>
      <c r="S630" s="181"/>
      <c r="T630" s="181"/>
      <c r="U630" s="182"/>
      <c r="V630" s="182"/>
      <c r="W630" s="181"/>
      <c r="X630" s="181"/>
      <c r="Y630" s="181"/>
      <c r="Z630" s="182"/>
      <c r="AA630" s="182"/>
      <c r="AB630" s="181"/>
      <c r="AC630" s="181"/>
      <c r="AD630" s="181"/>
      <c r="AE630" s="182"/>
      <c r="AF630" s="182"/>
      <c r="AG630" s="181"/>
      <c r="AH630" s="181"/>
      <c r="AI630" s="181"/>
      <c r="AJ630" s="182"/>
      <c r="AK630" s="182"/>
      <c r="AL630" s="181"/>
      <c r="AM630" s="181"/>
      <c r="AN630" s="181"/>
      <c r="AO630" s="182"/>
      <c r="AP630" s="182"/>
      <c r="AQ630" s="181"/>
      <c r="AR630" s="181"/>
      <c r="AS630" s="181"/>
      <c r="AT630" s="182"/>
      <c r="AU630" s="182"/>
      <c r="AV630" s="181"/>
      <c r="AW630" s="181"/>
      <c r="AX630" s="181"/>
      <c r="AY630" s="182"/>
      <c r="AZ630" s="182"/>
      <c r="BA630" s="181"/>
      <c r="BB630" s="181"/>
      <c r="BC630" s="181"/>
      <c r="BD630" s="182"/>
      <c r="BE630" s="182"/>
      <c r="BF630" s="181"/>
      <c r="BG630" s="180">
        <f t="shared" si="1078"/>
        <v>0</v>
      </c>
      <c r="BH630" s="116" t="str">
        <f t="shared" si="1079"/>
        <v/>
      </c>
      <c r="BI630" s="80" t="b">
        <f t="shared" si="1027"/>
        <v>0</v>
      </c>
      <c r="BJ630" s="80" t="str">
        <f t="shared" si="1028"/>
        <v/>
      </c>
      <c r="BK630" s="80" t="b">
        <f t="shared" si="1080"/>
        <v>0</v>
      </c>
      <c r="BL630" s="13" t="str">
        <f t="shared" si="1029"/>
        <v/>
      </c>
      <c r="BM630" s="13" t="b">
        <f t="shared" si="1081"/>
        <v>0</v>
      </c>
      <c r="BN630" s="35" t="str">
        <f t="shared" si="1030"/>
        <v/>
      </c>
      <c r="BO630" s="13" t="b">
        <f t="shared" si="1031"/>
        <v>0</v>
      </c>
      <c r="BP630" s="35" t="str">
        <f t="shared" si="1032"/>
        <v/>
      </c>
      <c r="BQ630" s="13" t="b">
        <f t="shared" si="1033"/>
        <v>0</v>
      </c>
      <c r="BR630" s="35" t="str">
        <f t="shared" si="1034"/>
        <v/>
      </c>
      <c r="BS630" s="35" t="b">
        <f t="shared" si="1035"/>
        <v>0</v>
      </c>
      <c r="BT630" s="35" t="str">
        <f t="shared" si="1036"/>
        <v/>
      </c>
      <c r="BU630" s="35" t="b">
        <f t="shared" si="1037"/>
        <v>0</v>
      </c>
      <c r="BV630" s="35" t="str">
        <f t="shared" si="1038"/>
        <v/>
      </c>
      <c r="BW630" s="13" t="b">
        <f t="shared" si="1113"/>
        <v>0</v>
      </c>
      <c r="BX630" s="35" t="str">
        <f t="shared" si="1039"/>
        <v/>
      </c>
      <c r="BY630" s="265" t="b">
        <f t="shared" si="1082"/>
        <v>0</v>
      </c>
      <c r="BZ630" s="35" t="str">
        <f t="shared" si="1040"/>
        <v/>
      </c>
      <c r="CA630" s="265" t="b">
        <f t="shared" si="1083"/>
        <v>0</v>
      </c>
      <c r="CB630" s="35" t="str">
        <f t="shared" si="1041"/>
        <v/>
      </c>
      <c r="CC630" s="272" t="b">
        <f t="shared" si="1084"/>
        <v>0</v>
      </c>
      <c r="CD630" s="35" t="str">
        <f t="shared" si="1042"/>
        <v/>
      </c>
      <c r="CE630" s="13" t="b">
        <f t="shared" si="1043"/>
        <v>0</v>
      </c>
      <c r="CF630" s="35" t="str">
        <f t="shared" si="1044"/>
        <v/>
      </c>
      <c r="CG630" s="179">
        <f t="shared" si="1045"/>
        <v>0</v>
      </c>
      <c r="CH630" s="179">
        <f t="shared" si="1046"/>
        <v>0</v>
      </c>
      <c r="CI630" s="218">
        <f t="shared" si="1085"/>
        <v>0</v>
      </c>
      <c r="CJ630" s="218">
        <f t="shared" si="1086"/>
        <v>0</v>
      </c>
      <c r="CK630" s="218">
        <f t="shared" si="1087"/>
        <v>0</v>
      </c>
      <c r="CL630" s="218">
        <f t="shared" si="1088"/>
        <v>0</v>
      </c>
      <c r="CM630" s="218">
        <f t="shared" si="1089"/>
        <v>0</v>
      </c>
      <c r="CN630" s="218">
        <f t="shared" si="1090"/>
        <v>0</v>
      </c>
      <c r="CO630" s="218">
        <f t="shared" si="1091"/>
        <v>0</v>
      </c>
      <c r="CP630" s="218">
        <f t="shared" si="1092"/>
        <v>0</v>
      </c>
      <c r="CQ630" s="218">
        <f t="shared" si="1093"/>
        <v>0</v>
      </c>
      <c r="CR630" s="218">
        <f t="shared" si="1094"/>
        <v>0</v>
      </c>
      <c r="CS630" s="14">
        <f t="shared" si="1047"/>
        <v>0</v>
      </c>
      <c r="CT630" s="236">
        <f t="shared" si="1048"/>
        <v>0</v>
      </c>
      <c r="CU630" s="237">
        <f t="shared" si="1120"/>
        <v>0</v>
      </c>
      <c r="CV630" s="16">
        <f t="shared" si="1120"/>
        <v>0</v>
      </c>
      <c r="CW630" s="16">
        <f t="shared" si="1120"/>
        <v>0</v>
      </c>
      <c r="CX630" s="16">
        <f t="shared" si="1120"/>
        <v>0</v>
      </c>
      <c r="CY630" s="16">
        <f t="shared" si="1120"/>
        <v>0</v>
      </c>
      <c r="CZ630" s="16">
        <f t="shared" si="1120"/>
        <v>0</v>
      </c>
      <c r="DA630" s="16">
        <f t="shared" si="1120"/>
        <v>0</v>
      </c>
      <c r="DB630" s="16">
        <f t="shared" si="1120"/>
        <v>0</v>
      </c>
      <c r="DC630" s="16">
        <f t="shared" si="1120"/>
        <v>0</v>
      </c>
      <c r="DD630" s="238">
        <f t="shared" si="1120"/>
        <v>0</v>
      </c>
      <c r="DE630" s="232">
        <f t="shared" si="1121"/>
        <v>0</v>
      </c>
      <c r="DF630" s="132">
        <f t="shared" si="1121"/>
        <v>0</v>
      </c>
      <c r="DG630" s="132">
        <f t="shared" si="1121"/>
        <v>0</v>
      </c>
      <c r="DH630" s="132">
        <f t="shared" si="1121"/>
        <v>0</v>
      </c>
      <c r="DI630" s="132">
        <f t="shared" si="1121"/>
        <v>0</v>
      </c>
      <c r="DJ630" s="132">
        <f t="shared" si="1121"/>
        <v>0</v>
      </c>
      <c r="DK630" s="132">
        <f t="shared" si="1121"/>
        <v>0</v>
      </c>
      <c r="DL630" s="132">
        <f t="shared" si="1121"/>
        <v>0</v>
      </c>
      <c r="DM630" s="132">
        <f t="shared" si="1121"/>
        <v>0</v>
      </c>
      <c r="DN630" s="233">
        <f t="shared" si="1121"/>
        <v>0</v>
      </c>
      <c r="DO630" s="232">
        <f t="shared" si="1049"/>
        <v>0</v>
      </c>
      <c r="DP630" s="132">
        <f t="shared" si="1050"/>
        <v>0</v>
      </c>
      <c r="DQ630" s="132">
        <f t="shared" si="1051"/>
        <v>0</v>
      </c>
      <c r="DR630" s="132">
        <f t="shared" si="1052"/>
        <v>0</v>
      </c>
      <c r="DS630" s="132">
        <f t="shared" si="1053"/>
        <v>0</v>
      </c>
      <c r="DT630" s="132">
        <f t="shared" si="1054"/>
        <v>0</v>
      </c>
      <c r="DU630" s="132">
        <f t="shared" si="1055"/>
        <v>0</v>
      </c>
      <c r="DV630" s="132">
        <f t="shared" si="1056"/>
        <v>0</v>
      </c>
      <c r="DW630" s="132">
        <f t="shared" si="1057"/>
        <v>0</v>
      </c>
      <c r="DX630" s="233">
        <f t="shared" si="1058"/>
        <v>0</v>
      </c>
      <c r="DY630" s="231" t="b">
        <f t="shared" si="1095"/>
        <v>0</v>
      </c>
      <c r="DZ630" s="163"/>
      <c r="EA630" s="226" t="str">
        <f t="shared" si="1096"/>
        <v/>
      </c>
      <c r="EB630" s="178" t="str">
        <f t="shared" si="1097"/>
        <v/>
      </c>
      <c r="EC630" s="178" t="str">
        <f t="shared" si="1098"/>
        <v/>
      </c>
      <c r="ED630" s="178" t="str">
        <f t="shared" si="1099"/>
        <v/>
      </c>
      <c r="EE630" s="178" t="str">
        <f t="shared" si="1100"/>
        <v/>
      </c>
      <c r="EF630" s="178" t="str">
        <f t="shared" si="1101"/>
        <v/>
      </c>
      <c r="EG630" s="178" t="str">
        <f t="shared" si="1102"/>
        <v/>
      </c>
      <c r="EH630" s="178" t="str">
        <f t="shared" si="1103"/>
        <v/>
      </c>
      <c r="EI630" s="178" t="str">
        <f t="shared" si="1104"/>
        <v/>
      </c>
      <c r="EJ630" s="227" t="str">
        <f t="shared" si="1105"/>
        <v/>
      </c>
      <c r="EK630" s="230" t="str">
        <f t="shared" si="1059"/>
        <v/>
      </c>
      <c r="EL630" s="177" t="str">
        <f t="shared" si="1060"/>
        <v/>
      </c>
      <c r="EM630" s="177" t="str">
        <f t="shared" si="1061"/>
        <v/>
      </c>
      <c r="EN630" s="177" t="str">
        <f t="shared" si="1062"/>
        <v/>
      </c>
      <c r="EO630" s="177" t="str">
        <f t="shared" si="1063"/>
        <v/>
      </c>
      <c r="EP630" s="177" t="str">
        <f t="shared" si="1064"/>
        <v/>
      </c>
      <c r="EQ630" s="177" t="str">
        <f t="shared" si="1065"/>
        <v/>
      </c>
      <c r="ER630" s="177" t="str">
        <f t="shared" si="1066"/>
        <v/>
      </c>
      <c r="ES630" s="177" t="str">
        <f t="shared" si="1067"/>
        <v/>
      </c>
      <c r="ET630" s="177" t="str">
        <f t="shared" si="1068"/>
        <v/>
      </c>
      <c r="EU630" s="229" t="e">
        <f t="shared" si="1069"/>
        <v>#VALUE!</v>
      </c>
      <c r="EV630" s="27" t="e">
        <f t="shared" si="1070"/>
        <v>#VALUE!</v>
      </c>
      <c r="EW630" s="27" t="e">
        <f t="shared" si="1071"/>
        <v>#VALUE!</v>
      </c>
      <c r="EX630" s="28" t="e">
        <f t="shared" si="1072"/>
        <v>#VALUE!</v>
      </c>
      <c r="EY630" s="28" t="e">
        <f t="shared" si="1073"/>
        <v>#VALUE!</v>
      </c>
      <c r="EZ630" s="28" t="b">
        <f t="shared" si="1074"/>
        <v>0</v>
      </c>
      <c r="FA630" s="176" t="str">
        <f t="shared" si="1075"/>
        <v/>
      </c>
      <c r="FB630" s="27" t="e" cm="1">
        <f t="array" aca="1" ref="FB630" ca="1">TEXT(RIGHT(10-RIGHT(SUM(INDEX(1*(MID(MID(C630,1,1)*2,ROW(INDIRECT("1:"&amp;LEN(MID(C630,1,1)*2))),1)),,))+MID(C630,2,1)+
SUM(INDEX(1*(MID(MID(C630,3,1)*2,ROW(INDIRECT("1:"&amp;LEN(MID(C630,3,1)*2))),1)),,))+MID(C630,4,1)+
SUM(INDEX(1*(MID(MID(C630,5,1)*2,ROW(INDIRECT("1:"&amp;LEN(MID(C630,5,1)*2))),1)),,))+MID(C630,6,1)+
SUM(INDEX(1*(MID(MID(C630,8,1)*2,ROW(INDIRECT("1:"&amp;LEN(MID(C630,8,1)*2))),1)),,))+MID(C630,9,1)+
SUM(INDEX(1*(MID(MID(C630,10,1)*2,ROW(INDIRECT("1:"&amp;LEN(MID(C630,10,1)*2))),1)),,)),1),1),"0")</f>
        <v>#VALUE!</v>
      </c>
      <c r="FC630" s="27" t="str">
        <f t="shared" si="1076"/>
        <v/>
      </c>
      <c r="FD630" s="29" t="b">
        <f t="shared" si="1077"/>
        <v>0</v>
      </c>
      <c r="FE630" s="112" t="b">
        <f>IFERROR(MATCH(D630,'Avtal för korttidsarbete'!$G$13:$G$1012,0),TRUE)</f>
        <v>1</v>
      </c>
      <c r="FF630" s="112" t="b">
        <f t="shared" si="1106"/>
        <v>0</v>
      </c>
      <c r="FG630" s="113" t="str" cm="1">
        <f t="array" ref="FG630">IF(FE630=TRUE,"x",INDEX('Avtal för korttidsarbete'!$E$13:$E$1012,$FE630))</f>
        <v>x</v>
      </c>
      <c r="FH630" s="113" t="str" cm="1">
        <f t="array" ref="FH630">IF(FE630=TRUE,"x",INDEX('Avtal för korttidsarbete'!$F$13:$F$1012,$FE630))</f>
        <v>x</v>
      </c>
      <c r="FI630" s="112" t="b">
        <f t="shared" si="1107"/>
        <v>0</v>
      </c>
      <c r="FJ630" s="135">
        <f t="shared" si="1108"/>
        <v>44166</v>
      </c>
      <c r="FK630" s="135">
        <f t="shared" si="1109"/>
        <v>44377</v>
      </c>
      <c r="FL630" s="112" t="b">
        <f t="shared" si="1110"/>
        <v>0</v>
      </c>
      <c r="FM630" s="113">
        <f t="shared" si="1111"/>
        <v>44166</v>
      </c>
      <c r="FN630" s="135">
        <f t="shared" si="1112"/>
        <v>44377</v>
      </c>
      <c r="FO630" s="148" t="b">
        <f>IFERROR(INDEX('Avtal för korttidsarbete'!R:R,MATCH(D630,'Avtal för korttidsarbete'!$G:$G,0)),TRUE)</f>
        <v>1</v>
      </c>
      <c r="FP630" s="135" t="str">
        <f>IF(FO630,"-",INDEX('Avtal för korttidsarbete'!$D:$D,MATCH(D630,'Avtal för korttidsarbete'!$G:$G,0)))</f>
        <v>-</v>
      </c>
      <c r="FQ630" s="113" t="b">
        <f>IFERROR(G630&gt;INDEX(Uppsägningar!E:E,MATCH(C630,Uppsägningar!C:C,0)),FALSE)</f>
        <v>0</v>
      </c>
    </row>
    <row r="631" spans="1:173" x14ac:dyDescent="0.25">
      <c r="A631" s="19">
        <v>615</v>
      </c>
      <c r="B631" s="20"/>
      <c r="C631" s="183"/>
      <c r="D631" s="66"/>
      <c r="E631" s="212">
        <f>IFERROR(INDEX(Admin!$C$7:$C$10,MATCH(FP631,TblNivåValTExt,0)),0)</f>
        <v>0</v>
      </c>
      <c r="F631" s="1"/>
      <c r="G631" s="1"/>
      <c r="H631" s="78"/>
      <c r="I631" s="181"/>
      <c r="J631" s="181"/>
      <c r="K631" s="182"/>
      <c r="L631" s="182"/>
      <c r="M631" s="181"/>
      <c r="N631" s="181"/>
      <c r="O631" s="181"/>
      <c r="P631" s="182"/>
      <c r="Q631" s="182"/>
      <c r="R631" s="181"/>
      <c r="S631" s="181"/>
      <c r="T631" s="181"/>
      <c r="U631" s="182"/>
      <c r="V631" s="182"/>
      <c r="W631" s="181"/>
      <c r="X631" s="181"/>
      <c r="Y631" s="181"/>
      <c r="Z631" s="182"/>
      <c r="AA631" s="182"/>
      <c r="AB631" s="181"/>
      <c r="AC631" s="181"/>
      <c r="AD631" s="181"/>
      <c r="AE631" s="182"/>
      <c r="AF631" s="182"/>
      <c r="AG631" s="181"/>
      <c r="AH631" s="181"/>
      <c r="AI631" s="181"/>
      <c r="AJ631" s="182"/>
      <c r="AK631" s="182"/>
      <c r="AL631" s="181"/>
      <c r="AM631" s="181"/>
      <c r="AN631" s="181"/>
      <c r="AO631" s="182"/>
      <c r="AP631" s="182"/>
      <c r="AQ631" s="181"/>
      <c r="AR631" s="181"/>
      <c r="AS631" s="181"/>
      <c r="AT631" s="182"/>
      <c r="AU631" s="182"/>
      <c r="AV631" s="181"/>
      <c r="AW631" s="181"/>
      <c r="AX631" s="181"/>
      <c r="AY631" s="182"/>
      <c r="AZ631" s="182"/>
      <c r="BA631" s="181"/>
      <c r="BB631" s="181"/>
      <c r="BC631" s="181"/>
      <c r="BD631" s="182"/>
      <c r="BE631" s="182"/>
      <c r="BF631" s="181"/>
      <c r="BG631" s="180">
        <f t="shared" si="1078"/>
        <v>0</v>
      </c>
      <c r="BH631" s="116" t="str">
        <f t="shared" si="1079"/>
        <v/>
      </c>
      <c r="BI631" s="80" t="b">
        <f t="shared" si="1027"/>
        <v>0</v>
      </c>
      <c r="BJ631" s="80" t="str">
        <f t="shared" si="1028"/>
        <v/>
      </c>
      <c r="BK631" s="80" t="b">
        <f t="shared" si="1080"/>
        <v>0</v>
      </c>
      <c r="BL631" s="13" t="str">
        <f t="shared" si="1029"/>
        <v/>
      </c>
      <c r="BM631" s="13" t="b">
        <f t="shared" si="1081"/>
        <v>0</v>
      </c>
      <c r="BN631" s="35" t="str">
        <f t="shared" si="1030"/>
        <v/>
      </c>
      <c r="BO631" s="13" t="b">
        <f t="shared" si="1031"/>
        <v>0</v>
      </c>
      <c r="BP631" s="35" t="str">
        <f t="shared" si="1032"/>
        <v/>
      </c>
      <c r="BQ631" s="13" t="b">
        <f t="shared" si="1033"/>
        <v>0</v>
      </c>
      <c r="BR631" s="35" t="str">
        <f t="shared" si="1034"/>
        <v/>
      </c>
      <c r="BS631" s="35" t="b">
        <f t="shared" si="1035"/>
        <v>0</v>
      </c>
      <c r="BT631" s="35" t="str">
        <f t="shared" si="1036"/>
        <v/>
      </c>
      <c r="BU631" s="35" t="b">
        <f t="shared" si="1037"/>
        <v>0</v>
      </c>
      <c r="BV631" s="35" t="str">
        <f t="shared" si="1038"/>
        <v/>
      </c>
      <c r="BW631" s="13" t="b">
        <f t="shared" si="1113"/>
        <v>0</v>
      </c>
      <c r="BX631" s="35" t="str">
        <f t="shared" si="1039"/>
        <v/>
      </c>
      <c r="BY631" s="265" t="b">
        <f t="shared" si="1082"/>
        <v>0</v>
      </c>
      <c r="BZ631" s="35" t="str">
        <f t="shared" si="1040"/>
        <v/>
      </c>
      <c r="CA631" s="265" t="b">
        <f t="shared" si="1083"/>
        <v>0</v>
      </c>
      <c r="CB631" s="35" t="str">
        <f t="shared" si="1041"/>
        <v/>
      </c>
      <c r="CC631" s="272" t="b">
        <f t="shared" si="1084"/>
        <v>0</v>
      </c>
      <c r="CD631" s="35" t="str">
        <f t="shared" si="1042"/>
        <v/>
      </c>
      <c r="CE631" s="13" t="b">
        <f t="shared" si="1043"/>
        <v>0</v>
      </c>
      <c r="CF631" s="35" t="str">
        <f t="shared" si="1044"/>
        <v/>
      </c>
      <c r="CG631" s="179">
        <f t="shared" si="1045"/>
        <v>0</v>
      </c>
      <c r="CH631" s="179">
        <f t="shared" si="1046"/>
        <v>0</v>
      </c>
      <c r="CI631" s="218">
        <f t="shared" si="1085"/>
        <v>0</v>
      </c>
      <c r="CJ631" s="218">
        <f t="shared" si="1086"/>
        <v>0</v>
      </c>
      <c r="CK631" s="218">
        <f t="shared" si="1087"/>
        <v>0</v>
      </c>
      <c r="CL631" s="218">
        <f t="shared" si="1088"/>
        <v>0</v>
      </c>
      <c r="CM631" s="218">
        <f t="shared" si="1089"/>
        <v>0</v>
      </c>
      <c r="CN631" s="218">
        <f t="shared" si="1090"/>
        <v>0</v>
      </c>
      <c r="CO631" s="218">
        <f t="shared" si="1091"/>
        <v>0</v>
      </c>
      <c r="CP631" s="218">
        <f t="shared" si="1092"/>
        <v>0</v>
      </c>
      <c r="CQ631" s="218">
        <f t="shared" si="1093"/>
        <v>0</v>
      </c>
      <c r="CR631" s="218">
        <f t="shared" si="1094"/>
        <v>0</v>
      </c>
      <c r="CS631" s="14">
        <f t="shared" si="1047"/>
        <v>0</v>
      </c>
      <c r="CT631" s="236">
        <f t="shared" si="1048"/>
        <v>0</v>
      </c>
      <c r="CU631" s="237">
        <f t="shared" si="1120"/>
        <v>0</v>
      </c>
      <c r="CV631" s="16">
        <f t="shared" si="1120"/>
        <v>0</v>
      </c>
      <c r="CW631" s="16">
        <f t="shared" si="1120"/>
        <v>0</v>
      </c>
      <c r="CX631" s="16">
        <f t="shared" si="1120"/>
        <v>0</v>
      </c>
      <c r="CY631" s="16">
        <f t="shared" si="1120"/>
        <v>0</v>
      </c>
      <c r="CZ631" s="16">
        <f t="shared" si="1120"/>
        <v>0</v>
      </c>
      <c r="DA631" s="16">
        <f t="shared" si="1120"/>
        <v>0</v>
      </c>
      <c r="DB631" s="16">
        <f t="shared" si="1120"/>
        <v>0</v>
      </c>
      <c r="DC631" s="16">
        <f t="shared" si="1120"/>
        <v>0</v>
      </c>
      <c r="DD631" s="238">
        <f t="shared" si="1120"/>
        <v>0</v>
      </c>
      <c r="DE631" s="232">
        <f t="shared" si="1121"/>
        <v>0</v>
      </c>
      <c r="DF631" s="132">
        <f t="shared" si="1121"/>
        <v>0</v>
      </c>
      <c r="DG631" s="132">
        <f t="shared" si="1121"/>
        <v>0</v>
      </c>
      <c r="DH631" s="132">
        <f t="shared" si="1121"/>
        <v>0</v>
      </c>
      <c r="DI631" s="132">
        <f t="shared" si="1121"/>
        <v>0</v>
      </c>
      <c r="DJ631" s="132">
        <f t="shared" si="1121"/>
        <v>0</v>
      </c>
      <c r="DK631" s="132">
        <f t="shared" si="1121"/>
        <v>0</v>
      </c>
      <c r="DL631" s="132">
        <f t="shared" si="1121"/>
        <v>0</v>
      </c>
      <c r="DM631" s="132">
        <f t="shared" si="1121"/>
        <v>0</v>
      </c>
      <c r="DN631" s="233">
        <f t="shared" si="1121"/>
        <v>0</v>
      </c>
      <c r="DO631" s="232">
        <f t="shared" si="1049"/>
        <v>0</v>
      </c>
      <c r="DP631" s="132">
        <f t="shared" si="1050"/>
        <v>0</v>
      </c>
      <c r="DQ631" s="132">
        <f t="shared" si="1051"/>
        <v>0</v>
      </c>
      <c r="DR631" s="132">
        <f t="shared" si="1052"/>
        <v>0</v>
      </c>
      <c r="DS631" s="132">
        <f t="shared" si="1053"/>
        <v>0</v>
      </c>
      <c r="DT631" s="132">
        <f t="shared" si="1054"/>
        <v>0</v>
      </c>
      <c r="DU631" s="132">
        <f t="shared" si="1055"/>
        <v>0</v>
      </c>
      <c r="DV631" s="132">
        <f t="shared" si="1056"/>
        <v>0</v>
      </c>
      <c r="DW631" s="132">
        <f t="shared" si="1057"/>
        <v>0</v>
      </c>
      <c r="DX631" s="233">
        <f t="shared" si="1058"/>
        <v>0</v>
      </c>
      <c r="DY631" s="231" t="b">
        <f t="shared" si="1095"/>
        <v>0</v>
      </c>
      <c r="DZ631" s="163"/>
      <c r="EA631" s="226" t="str">
        <f t="shared" si="1096"/>
        <v/>
      </c>
      <c r="EB631" s="178" t="str">
        <f t="shared" si="1097"/>
        <v/>
      </c>
      <c r="EC631" s="178" t="str">
        <f t="shared" si="1098"/>
        <v/>
      </c>
      <c r="ED631" s="178" t="str">
        <f t="shared" si="1099"/>
        <v/>
      </c>
      <c r="EE631" s="178" t="str">
        <f t="shared" si="1100"/>
        <v/>
      </c>
      <c r="EF631" s="178" t="str">
        <f t="shared" si="1101"/>
        <v/>
      </c>
      <c r="EG631" s="178" t="str">
        <f t="shared" si="1102"/>
        <v/>
      </c>
      <c r="EH631" s="178" t="str">
        <f t="shared" si="1103"/>
        <v/>
      </c>
      <c r="EI631" s="178" t="str">
        <f t="shared" si="1104"/>
        <v/>
      </c>
      <c r="EJ631" s="227" t="str">
        <f t="shared" si="1105"/>
        <v/>
      </c>
      <c r="EK631" s="230" t="str">
        <f t="shared" si="1059"/>
        <v/>
      </c>
      <c r="EL631" s="177" t="str">
        <f t="shared" si="1060"/>
        <v/>
      </c>
      <c r="EM631" s="177" t="str">
        <f t="shared" si="1061"/>
        <v/>
      </c>
      <c r="EN631" s="177" t="str">
        <f t="shared" si="1062"/>
        <v/>
      </c>
      <c r="EO631" s="177" t="str">
        <f t="shared" si="1063"/>
        <v/>
      </c>
      <c r="EP631" s="177" t="str">
        <f t="shared" si="1064"/>
        <v/>
      </c>
      <c r="EQ631" s="177" t="str">
        <f t="shared" si="1065"/>
        <v/>
      </c>
      <c r="ER631" s="177" t="str">
        <f t="shared" si="1066"/>
        <v/>
      </c>
      <c r="ES631" s="177" t="str">
        <f t="shared" si="1067"/>
        <v/>
      </c>
      <c r="ET631" s="177" t="str">
        <f t="shared" si="1068"/>
        <v/>
      </c>
      <c r="EU631" s="229" t="e">
        <f t="shared" si="1069"/>
        <v>#VALUE!</v>
      </c>
      <c r="EV631" s="27" t="e">
        <f t="shared" si="1070"/>
        <v>#VALUE!</v>
      </c>
      <c r="EW631" s="27" t="e">
        <f t="shared" si="1071"/>
        <v>#VALUE!</v>
      </c>
      <c r="EX631" s="28" t="e">
        <f t="shared" si="1072"/>
        <v>#VALUE!</v>
      </c>
      <c r="EY631" s="28" t="e">
        <f t="shared" si="1073"/>
        <v>#VALUE!</v>
      </c>
      <c r="EZ631" s="28" t="b">
        <f t="shared" si="1074"/>
        <v>0</v>
      </c>
      <c r="FA631" s="176" t="str">
        <f t="shared" si="1075"/>
        <v/>
      </c>
      <c r="FB631" s="27" t="e" cm="1">
        <f t="array" aca="1" ref="FB631" ca="1">TEXT(RIGHT(10-RIGHT(SUM(INDEX(1*(MID(MID(C631,1,1)*2,ROW(INDIRECT("1:"&amp;LEN(MID(C631,1,1)*2))),1)),,))+MID(C631,2,1)+
SUM(INDEX(1*(MID(MID(C631,3,1)*2,ROW(INDIRECT("1:"&amp;LEN(MID(C631,3,1)*2))),1)),,))+MID(C631,4,1)+
SUM(INDEX(1*(MID(MID(C631,5,1)*2,ROW(INDIRECT("1:"&amp;LEN(MID(C631,5,1)*2))),1)),,))+MID(C631,6,1)+
SUM(INDEX(1*(MID(MID(C631,8,1)*2,ROW(INDIRECT("1:"&amp;LEN(MID(C631,8,1)*2))),1)),,))+MID(C631,9,1)+
SUM(INDEX(1*(MID(MID(C631,10,1)*2,ROW(INDIRECT("1:"&amp;LEN(MID(C631,10,1)*2))),1)),,)),1),1),"0")</f>
        <v>#VALUE!</v>
      </c>
      <c r="FC631" s="27" t="str">
        <f t="shared" si="1076"/>
        <v/>
      </c>
      <c r="FD631" s="29" t="b">
        <f t="shared" si="1077"/>
        <v>0</v>
      </c>
      <c r="FE631" s="112" t="b">
        <f>IFERROR(MATCH(D631,'Avtal för korttidsarbete'!$G$13:$G$1012,0),TRUE)</f>
        <v>1</v>
      </c>
      <c r="FF631" s="112" t="b">
        <f t="shared" si="1106"/>
        <v>0</v>
      </c>
      <c r="FG631" s="113" t="str" cm="1">
        <f t="array" ref="FG631">IF(FE631=TRUE,"x",INDEX('Avtal för korttidsarbete'!$E$13:$E$1012,$FE631))</f>
        <v>x</v>
      </c>
      <c r="FH631" s="113" t="str" cm="1">
        <f t="array" ref="FH631">IF(FE631=TRUE,"x",INDEX('Avtal för korttidsarbete'!$F$13:$F$1012,$FE631))</f>
        <v>x</v>
      </c>
      <c r="FI631" s="112" t="b">
        <f t="shared" si="1107"/>
        <v>0</v>
      </c>
      <c r="FJ631" s="135">
        <f t="shared" si="1108"/>
        <v>44166</v>
      </c>
      <c r="FK631" s="135">
        <f t="shared" si="1109"/>
        <v>44377</v>
      </c>
      <c r="FL631" s="112" t="b">
        <f t="shared" si="1110"/>
        <v>0</v>
      </c>
      <c r="FM631" s="113">
        <f t="shared" si="1111"/>
        <v>44166</v>
      </c>
      <c r="FN631" s="135">
        <f t="shared" si="1112"/>
        <v>44377</v>
      </c>
      <c r="FO631" s="148" t="b">
        <f>IFERROR(INDEX('Avtal för korttidsarbete'!R:R,MATCH(D631,'Avtal för korttidsarbete'!$G:$G,0)),TRUE)</f>
        <v>1</v>
      </c>
      <c r="FP631" s="135" t="str">
        <f>IF(FO631,"-",INDEX('Avtal för korttidsarbete'!$D:$D,MATCH(D631,'Avtal för korttidsarbete'!$G:$G,0)))</f>
        <v>-</v>
      </c>
      <c r="FQ631" s="113" t="b">
        <f>IFERROR(G631&gt;INDEX(Uppsägningar!E:E,MATCH(C631,Uppsägningar!C:C,0)),FALSE)</f>
        <v>0</v>
      </c>
    </row>
    <row r="632" spans="1:173" x14ac:dyDescent="0.25">
      <c r="A632" s="19">
        <v>616</v>
      </c>
      <c r="B632" s="20"/>
      <c r="C632" s="183"/>
      <c r="D632" s="66"/>
      <c r="E632" s="212">
        <f>IFERROR(INDEX(Admin!$C$7:$C$10,MATCH(FP632,TblNivåValTExt,0)),0)</f>
        <v>0</v>
      </c>
      <c r="F632" s="1"/>
      <c r="G632" s="1"/>
      <c r="H632" s="78"/>
      <c r="I632" s="181"/>
      <c r="J632" s="181"/>
      <c r="K632" s="182"/>
      <c r="L632" s="182"/>
      <c r="M632" s="181"/>
      <c r="N632" s="181"/>
      <c r="O632" s="181"/>
      <c r="P632" s="182"/>
      <c r="Q632" s="182"/>
      <c r="R632" s="181"/>
      <c r="S632" s="181"/>
      <c r="T632" s="181"/>
      <c r="U632" s="182"/>
      <c r="V632" s="182"/>
      <c r="W632" s="181"/>
      <c r="X632" s="181"/>
      <c r="Y632" s="181"/>
      <c r="Z632" s="182"/>
      <c r="AA632" s="182"/>
      <c r="AB632" s="181"/>
      <c r="AC632" s="181"/>
      <c r="AD632" s="181"/>
      <c r="AE632" s="182"/>
      <c r="AF632" s="182"/>
      <c r="AG632" s="181"/>
      <c r="AH632" s="181"/>
      <c r="AI632" s="181"/>
      <c r="AJ632" s="182"/>
      <c r="AK632" s="182"/>
      <c r="AL632" s="181"/>
      <c r="AM632" s="181"/>
      <c r="AN632" s="181"/>
      <c r="AO632" s="182"/>
      <c r="AP632" s="182"/>
      <c r="AQ632" s="181"/>
      <c r="AR632" s="181"/>
      <c r="AS632" s="181"/>
      <c r="AT632" s="182"/>
      <c r="AU632" s="182"/>
      <c r="AV632" s="181"/>
      <c r="AW632" s="181"/>
      <c r="AX632" s="181"/>
      <c r="AY632" s="182"/>
      <c r="AZ632" s="182"/>
      <c r="BA632" s="181"/>
      <c r="BB632" s="181"/>
      <c r="BC632" s="181"/>
      <c r="BD632" s="182"/>
      <c r="BE632" s="182"/>
      <c r="BF632" s="181"/>
      <c r="BG632" s="180">
        <f t="shared" si="1078"/>
        <v>0</v>
      </c>
      <c r="BH632" s="116" t="str">
        <f t="shared" si="1079"/>
        <v/>
      </c>
      <c r="BI632" s="80" t="b">
        <f t="shared" si="1027"/>
        <v>0</v>
      </c>
      <c r="BJ632" s="80" t="str">
        <f t="shared" si="1028"/>
        <v/>
      </c>
      <c r="BK632" s="80" t="b">
        <f t="shared" si="1080"/>
        <v>0</v>
      </c>
      <c r="BL632" s="13" t="str">
        <f t="shared" si="1029"/>
        <v/>
      </c>
      <c r="BM632" s="13" t="b">
        <f t="shared" si="1081"/>
        <v>0</v>
      </c>
      <c r="BN632" s="35" t="str">
        <f t="shared" si="1030"/>
        <v/>
      </c>
      <c r="BO632" s="13" t="b">
        <f t="shared" si="1031"/>
        <v>0</v>
      </c>
      <c r="BP632" s="35" t="str">
        <f t="shared" si="1032"/>
        <v/>
      </c>
      <c r="BQ632" s="13" t="b">
        <f t="shared" si="1033"/>
        <v>0</v>
      </c>
      <c r="BR632" s="35" t="str">
        <f t="shared" si="1034"/>
        <v/>
      </c>
      <c r="BS632" s="35" t="b">
        <f t="shared" si="1035"/>
        <v>0</v>
      </c>
      <c r="BT632" s="35" t="str">
        <f t="shared" si="1036"/>
        <v/>
      </c>
      <c r="BU632" s="35" t="b">
        <f t="shared" si="1037"/>
        <v>0</v>
      </c>
      <c r="BV632" s="35" t="str">
        <f t="shared" si="1038"/>
        <v/>
      </c>
      <c r="BW632" s="13" t="b">
        <f t="shared" si="1113"/>
        <v>0</v>
      </c>
      <c r="BX632" s="35" t="str">
        <f t="shared" si="1039"/>
        <v/>
      </c>
      <c r="BY632" s="265" t="b">
        <f t="shared" si="1082"/>
        <v>0</v>
      </c>
      <c r="BZ632" s="35" t="str">
        <f t="shared" si="1040"/>
        <v/>
      </c>
      <c r="CA632" s="265" t="b">
        <f t="shared" si="1083"/>
        <v>0</v>
      </c>
      <c r="CB632" s="35" t="str">
        <f t="shared" si="1041"/>
        <v/>
      </c>
      <c r="CC632" s="272" t="b">
        <f t="shared" si="1084"/>
        <v>0</v>
      </c>
      <c r="CD632" s="35" t="str">
        <f t="shared" si="1042"/>
        <v/>
      </c>
      <c r="CE632" s="13" t="b">
        <f t="shared" si="1043"/>
        <v>0</v>
      </c>
      <c r="CF632" s="35" t="str">
        <f t="shared" si="1044"/>
        <v/>
      </c>
      <c r="CG632" s="179">
        <f t="shared" si="1045"/>
        <v>0</v>
      </c>
      <c r="CH632" s="179">
        <f t="shared" si="1046"/>
        <v>0</v>
      </c>
      <c r="CI632" s="218">
        <f t="shared" si="1085"/>
        <v>0</v>
      </c>
      <c r="CJ632" s="218">
        <f t="shared" si="1086"/>
        <v>0</v>
      </c>
      <c r="CK632" s="218">
        <f t="shared" si="1087"/>
        <v>0</v>
      </c>
      <c r="CL632" s="218">
        <f t="shared" si="1088"/>
        <v>0</v>
      </c>
      <c r="CM632" s="218">
        <f t="shared" si="1089"/>
        <v>0</v>
      </c>
      <c r="CN632" s="218">
        <f t="shared" si="1090"/>
        <v>0</v>
      </c>
      <c r="CO632" s="218">
        <f t="shared" si="1091"/>
        <v>0</v>
      </c>
      <c r="CP632" s="218">
        <f t="shared" si="1092"/>
        <v>0</v>
      </c>
      <c r="CQ632" s="218">
        <f t="shared" si="1093"/>
        <v>0</v>
      </c>
      <c r="CR632" s="218">
        <f t="shared" si="1094"/>
        <v>0</v>
      </c>
      <c r="CS632" s="14">
        <f t="shared" si="1047"/>
        <v>0</v>
      </c>
      <c r="CT632" s="236">
        <f t="shared" si="1048"/>
        <v>0</v>
      </c>
      <c r="CU632" s="237">
        <f t="shared" si="1120"/>
        <v>0</v>
      </c>
      <c r="CV632" s="16">
        <f t="shared" si="1120"/>
        <v>0</v>
      </c>
      <c r="CW632" s="16">
        <f t="shared" si="1120"/>
        <v>0</v>
      </c>
      <c r="CX632" s="16">
        <f t="shared" si="1120"/>
        <v>0</v>
      </c>
      <c r="CY632" s="16">
        <f t="shared" si="1120"/>
        <v>0</v>
      </c>
      <c r="CZ632" s="16">
        <f t="shared" si="1120"/>
        <v>0</v>
      </c>
      <c r="DA632" s="16">
        <f t="shared" si="1120"/>
        <v>0</v>
      </c>
      <c r="DB632" s="16">
        <f t="shared" si="1120"/>
        <v>0</v>
      </c>
      <c r="DC632" s="16">
        <f t="shared" si="1120"/>
        <v>0</v>
      </c>
      <c r="DD632" s="238">
        <f t="shared" si="1120"/>
        <v>0</v>
      </c>
      <c r="DE632" s="232">
        <f t="shared" si="1121"/>
        <v>0</v>
      </c>
      <c r="DF632" s="132">
        <f t="shared" si="1121"/>
        <v>0</v>
      </c>
      <c r="DG632" s="132">
        <f t="shared" si="1121"/>
        <v>0</v>
      </c>
      <c r="DH632" s="132">
        <f t="shared" si="1121"/>
        <v>0</v>
      </c>
      <c r="DI632" s="132">
        <f t="shared" si="1121"/>
        <v>0</v>
      </c>
      <c r="DJ632" s="132">
        <f t="shared" si="1121"/>
        <v>0</v>
      </c>
      <c r="DK632" s="132">
        <f t="shared" si="1121"/>
        <v>0</v>
      </c>
      <c r="DL632" s="132">
        <f t="shared" si="1121"/>
        <v>0</v>
      </c>
      <c r="DM632" s="132">
        <f t="shared" si="1121"/>
        <v>0</v>
      </c>
      <c r="DN632" s="233">
        <f t="shared" si="1121"/>
        <v>0</v>
      </c>
      <c r="DO632" s="232">
        <f t="shared" si="1049"/>
        <v>0</v>
      </c>
      <c r="DP632" s="132">
        <f t="shared" si="1050"/>
        <v>0</v>
      </c>
      <c r="DQ632" s="132">
        <f t="shared" si="1051"/>
        <v>0</v>
      </c>
      <c r="DR632" s="132">
        <f t="shared" si="1052"/>
        <v>0</v>
      </c>
      <c r="DS632" s="132">
        <f t="shared" si="1053"/>
        <v>0</v>
      </c>
      <c r="DT632" s="132">
        <f t="shared" si="1054"/>
        <v>0</v>
      </c>
      <c r="DU632" s="132">
        <f t="shared" si="1055"/>
        <v>0</v>
      </c>
      <c r="DV632" s="132">
        <f t="shared" si="1056"/>
        <v>0</v>
      </c>
      <c r="DW632" s="132">
        <f t="shared" si="1057"/>
        <v>0</v>
      </c>
      <c r="DX632" s="233">
        <f t="shared" si="1058"/>
        <v>0</v>
      </c>
      <c r="DY632" s="231" t="b">
        <f t="shared" si="1095"/>
        <v>0</v>
      </c>
      <c r="DZ632" s="163"/>
      <c r="EA632" s="226" t="str">
        <f t="shared" si="1096"/>
        <v/>
      </c>
      <c r="EB632" s="178" t="str">
        <f t="shared" si="1097"/>
        <v/>
      </c>
      <c r="EC632" s="178" t="str">
        <f t="shared" si="1098"/>
        <v/>
      </c>
      <c r="ED632" s="178" t="str">
        <f t="shared" si="1099"/>
        <v/>
      </c>
      <c r="EE632" s="178" t="str">
        <f t="shared" si="1100"/>
        <v/>
      </c>
      <c r="EF632" s="178" t="str">
        <f t="shared" si="1101"/>
        <v/>
      </c>
      <c r="EG632" s="178" t="str">
        <f t="shared" si="1102"/>
        <v/>
      </c>
      <c r="EH632" s="178" t="str">
        <f t="shared" si="1103"/>
        <v/>
      </c>
      <c r="EI632" s="178" t="str">
        <f t="shared" si="1104"/>
        <v/>
      </c>
      <c r="EJ632" s="227" t="str">
        <f t="shared" si="1105"/>
        <v/>
      </c>
      <c r="EK632" s="230" t="str">
        <f t="shared" si="1059"/>
        <v/>
      </c>
      <c r="EL632" s="177" t="str">
        <f t="shared" si="1060"/>
        <v/>
      </c>
      <c r="EM632" s="177" t="str">
        <f t="shared" si="1061"/>
        <v/>
      </c>
      <c r="EN632" s="177" t="str">
        <f t="shared" si="1062"/>
        <v/>
      </c>
      <c r="EO632" s="177" t="str">
        <f t="shared" si="1063"/>
        <v/>
      </c>
      <c r="EP632" s="177" t="str">
        <f t="shared" si="1064"/>
        <v/>
      </c>
      <c r="EQ632" s="177" t="str">
        <f t="shared" si="1065"/>
        <v/>
      </c>
      <c r="ER632" s="177" t="str">
        <f t="shared" si="1066"/>
        <v/>
      </c>
      <c r="ES632" s="177" t="str">
        <f t="shared" si="1067"/>
        <v/>
      </c>
      <c r="ET632" s="177" t="str">
        <f t="shared" si="1068"/>
        <v/>
      </c>
      <c r="EU632" s="229" t="e">
        <f t="shared" si="1069"/>
        <v>#VALUE!</v>
      </c>
      <c r="EV632" s="27" t="e">
        <f t="shared" si="1070"/>
        <v>#VALUE!</v>
      </c>
      <c r="EW632" s="27" t="e">
        <f t="shared" si="1071"/>
        <v>#VALUE!</v>
      </c>
      <c r="EX632" s="28" t="e">
        <f t="shared" si="1072"/>
        <v>#VALUE!</v>
      </c>
      <c r="EY632" s="28" t="e">
        <f t="shared" si="1073"/>
        <v>#VALUE!</v>
      </c>
      <c r="EZ632" s="28" t="b">
        <f t="shared" si="1074"/>
        <v>0</v>
      </c>
      <c r="FA632" s="176" t="str">
        <f t="shared" si="1075"/>
        <v/>
      </c>
      <c r="FB632" s="27" t="e" cm="1">
        <f t="array" aca="1" ref="FB632" ca="1">TEXT(RIGHT(10-RIGHT(SUM(INDEX(1*(MID(MID(C632,1,1)*2,ROW(INDIRECT("1:"&amp;LEN(MID(C632,1,1)*2))),1)),,))+MID(C632,2,1)+
SUM(INDEX(1*(MID(MID(C632,3,1)*2,ROW(INDIRECT("1:"&amp;LEN(MID(C632,3,1)*2))),1)),,))+MID(C632,4,1)+
SUM(INDEX(1*(MID(MID(C632,5,1)*2,ROW(INDIRECT("1:"&amp;LEN(MID(C632,5,1)*2))),1)),,))+MID(C632,6,1)+
SUM(INDEX(1*(MID(MID(C632,8,1)*2,ROW(INDIRECT("1:"&amp;LEN(MID(C632,8,1)*2))),1)),,))+MID(C632,9,1)+
SUM(INDEX(1*(MID(MID(C632,10,1)*2,ROW(INDIRECT("1:"&amp;LEN(MID(C632,10,1)*2))),1)),,)),1),1),"0")</f>
        <v>#VALUE!</v>
      </c>
      <c r="FC632" s="27" t="str">
        <f t="shared" si="1076"/>
        <v/>
      </c>
      <c r="FD632" s="29" t="b">
        <f t="shared" si="1077"/>
        <v>0</v>
      </c>
      <c r="FE632" s="112" t="b">
        <f>IFERROR(MATCH(D632,'Avtal för korttidsarbete'!$G$13:$G$1012,0),TRUE)</f>
        <v>1</v>
      </c>
      <c r="FF632" s="112" t="b">
        <f t="shared" si="1106"/>
        <v>0</v>
      </c>
      <c r="FG632" s="113" t="str" cm="1">
        <f t="array" ref="FG632">IF(FE632=TRUE,"x",INDEX('Avtal för korttidsarbete'!$E$13:$E$1012,$FE632))</f>
        <v>x</v>
      </c>
      <c r="FH632" s="113" t="str" cm="1">
        <f t="array" ref="FH632">IF(FE632=TRUE,"x",INDEX('Avtal för korttidsarbete'!$F$13:$F$1012,$FE632))</f>
        <v>x</v>
      </c>
      <c r="FI632" s="112" t="b">
        <f t="shared" si="1107"/>
        <v>0</v>
      </c>
      <c r="FJ632" s="135">
        <f t="shared" si="1108"/>
        <v>44166</v>
      </c>
      <c r="FK632" s="135">
        <f t="shared" si="1109"/>
        <v>44377</v>
      </c>
      <c r="FL632" s="112" t="b">
        <f t="shared" si="1110"/>
        <v>0</v>
      </c>
      <c r="FM632" s="113">
        <f t="shared" si="1111"/>
        <v>44166</v>
      </c>
      <c r="FN632" s="135">
        <f t="shared" si="1112"/>
        <v>44377</v>
      </c>
      <c r="FO632" s="148" t="b">
        <f>IFERROR(INDEX('Avtal för korttidsarbete'!R:R,MATCH(D632,'Avtal för korttidsarbete'!$G:$G,0)),TRUE)</f>
        <v>1</v>
      </c>
      <c r="FP632" s="135" t="str">
        <f>IF(FO632,"-",INDEX('Avtal för korttidsarbete'!$D:$D,MATCH(D632,'Avtal för korttidsarbete'!$G:$G,0)))</f>
        <v>-</v>
      </c>
      <c r="FQ632" s="113" t="b">
        <f>IFERROR(G632&gt;INDEX(Uppsägningar!E:E,MATCH(C632,Uppsägningar!C:C,0)),FALSE)</f>
        <v>0</v>
      </c>
    </row>
    <row r="633" spans="1:173" x14ac:dyDescent="0.25">
      <c r="A633" s="19">
        <v>617</v>
      </c>
      <c r="B633" s="20"/>
      <c r="C633" s="183"/>
      <c r="D633" s="66"/>
      <c r="E633" s="212">
        <f>IFERROR(INDEX(Admin!$C$7:$C$10,MATCH(FP633,TblNivåValTExt,0)),0)</f>
        <v>0</v>
      </c>
      <c r="F633" s="1"/>
      <c r="G633" s="1"/>
      <c r="H633" s="78"/>
      <c r="I633" s="181"/>
      <c r="J633" s="181"/>
      <c r="K633" s="182"/>
      <c r="L633" s="182"/>
      <c r="M633" s="181"/>
      <c r="N633" s="181"/>
      <c r="O633" s="181"/>
      <c r="P633" s="182"/>
      <c r="Q633" s="182"/>
      <c r="R633" s="181"/>
      <c r="S633" s="181"/>
      <c r="T633" s="181"/>
      <c r="U633" s="182"/>
      <c r="V633" s="182"/>
      <c r="W633" s="181"/>
      <c r="X633" s="181"/>
      <c r="Y633" s="181"/>
      <c r="Z633" s="182"/>
      <c r="AA633" s="182"/>
      <c r="AB633" s="181"/>
      <c r="AC633" s="181"/>
      <c r="AD633" s="181"/>
      <c r="AE633" s="182"/>
      <c r="AF633" s="182"/>
      <c r="AG633" s="181"/>
      <c r="AH633" s="181"/>
      <c r="AI633" s="181"/>
      <c r="AJ633" s="182"/>
      <c r="AK633" s="182"/>
      <c r="AL633" s="181"/>
      <c r="AM633" s="181"/>
      <c r="AN633" s="181"/>
      <c r="AO633" s="182"/>
      <c r="AP633" s="182"/>
      <c r="AQ633" s="181"/>
      <c r="AR633" s="181"/>
      <c r="AS633" s="181"/>
      <c r="AT633" s="182"/>
      <c r="AU633" s="182"/>
      <c r="AV633" s="181"/>
      <c r="AW633" s="181"/>
      <c r="AX633" s="181"/>
      <c r="AY633" s="182"/>
      <c r="AZ633" s="182"/>
      <c r="BA633" s="181"/>
      <c r="BB633" s="181"/>
      <c r="BC633" s="181"/>
      <c r="BD633" s="182"/>
      <c r="BE633" s="182"/>
      <c r="BF633" s="181"/>
      <c r="BG633" s="180">
        <f t="shared" si="1078"/>
        <v>0</v>
      </c>
      <c r="BH633" s="116" t="str">
        <f t="shared" si="1079"/>
        <v/>
      </c>
      <c r="BI633" s="80" t="b">
        <f t="shared" si="1027"/>
        <v>0</v>
      </c>
      <c r="BJ633" s="80" t="str">
        <f t="shared" si="1028"/>
        <v/>
      </c>
      <c r="BK633" s="80" t="b">
        <f t="shared" si="1080"/>
        <v>0</v>
      </c>
      <c r="BL633" s="13" t="str">
        <f t="shared" si="1029"/>
        <v/>
      </c>
      <c r="BM633" s="13" t="b">
        <f t="shared" si="1081"/>
        <v>0</v>
      </c>
      <c r="BN633" s="35" t="str">
        <f t="shared" si="1030"/>
        <v/>
      </c>
      <c r="BO633" s="13" t="b">
        <f t="shared" si="1031"/>
        <v>0</v>
      </c>
      <c r="BP633" s="35" t="str">
        <f t="shared" si="1032"/>
        <v/>
      </c>
      <c r="BQ633" s="13" t="b">
        <f t="shared" si="1033"/>
        <v>0</v>
      </c>
      <c r="BR633" s="35" t="str">
        <f t="shared" si="1034"/>
        <v/>
      </c>
      <c r="BS633" s="35" t="b">
        <f t="shared" si="1035"/>
        <v>0</v>
      </c>
      <c r="BT633" s="35" t="str">
        <f t="shared" si="1036"/>
        <v/>
      </c>
      <c r="BU633" s="35" t="b">
        <f t="shared" si="1037"/>
        <v>0</v>
      </c>
      <c r="BV633" s="35" t="str">
        <f t="shared" si="1038"/>
        <v/>
      </c>
      <c r="BW633" s="13" t="b">
        <f t="shared" si="1113"/>
        <v>0</v>
      </c>
      <c r="BX633" s="35" t="str">
        <f t="shared" si="1039"/>
        <v/>
      </c>
      <c r="BY633" s="265" t="b">
        <f t="shared" si="1082"/>
        <v>0</v>
      </c>
      <c r="BZ633" s="35" t="str">
        <f t="shared" si="1040"/>
        <v/>
      </c>
      <c r="CA633" s="265" t="b">
        <f t="shared" si="1083"/>
        <v>0</v>
      </c>
      <c r="CB633" s="35" t="str">
        <f t="shared" si="1041"/>
        <v/>
      </c>
      <c r="CC633" s="272" t="b">
        <f t="shared" si="1084"/>
        <v>0</v>
      </c>
      <c r="CD633" s="35" t="str">
        <f t="shared" si="1042"/>
        <v/>
      </c>
      <c r="CE633" s="13" t="b">
        <f t="shared" si="1043"/>
        <v>0</v>
      </c>
      <c r="CF633" s="35" t="str">
        <f t="shared" si="1044"/>
        <v/>
      </c>
      <c r="CG633" s="179">
        <f t="shared" si="1045"/>
        <v>0</v>
      </c>
      <c r="CH633" s="179">
        <f t="shared" si="1046"/>
        <v>0</v>
      </c>
      <c r="CI633" s="218">
        <f t="shared" si="1085"/>
        <v>0</v>
      </c>
      <c r="CJ633" s="218">
        <f t="shared" si="1086"/>
        <v>0</v>
      </c>
      <c r="CK633" s="218">
        <f t="shared" si="1087"/>
        <v>0</v>
      </c>
      <c r="CL633" s="218">
        <f t="shared" si="1088"/>
        <v>0</v>
      </c>
      <c r="CM633" s="218">
        <f t="shared" si="1089"/>
        <v>0</v>
      </c>
      <c r="CN633" s="218">
        <f t="shared" si="1090"/>
        <v>0</v>
      </c>
      <c r="CO633" s="218">
        <f t="shared" si="1091"/>
        <v>0</v>
      </c>
      <c r="CP633" s="218">
        <f t="shared" si="1092"/>
        <v>0</v>
      </c>
      <c r="CQ633" s="218">
        <f t="shared" si="1093"/>
        <v>0</v>
      </c>
      <c r="CR633" s="218">
        <f t="shared" si="1094"/>
        <v>0</v>
      </c>
      <c r="CS633" s="14">
        <f t="shared" si="1047"/>
        <v>0</v>
      </c>
      <c r="CT633" s="236">
        <f t="shared" si="1048"/>
        <v>0</v>
      </c>
      <c r="CU633" s="237">
        <f t="shared" si="1120"/>
        <v>0</v>
      </c>
      <c r="CV633" s="16">
        <f t="shared" si="1120"/>
        <v>0</v>
      </c>
      <c r="CW633" s="16">
        <f t="shared" si="1120"/>
        <v>0</v>
      </c>
      <c r="CX633" s="16">
        <f t="shared" si="1120"/>
        <v>0</v>
      </c>
      <c r="CY633" s="16">
        <f t="shared" si="1120"/>
        <v>0</v>
      </c>
      <c r="CZ633" s="16">
        <f t="shared" si="1120"/>
        <v>0</v>
      </c>
      <c r="DA633" s="16">
        <f t="shared" si="1120"/>
        <v>0</v>
      </c>
      <c r="DB633" s="16">
        <f t="shared" si="1120"/>
        <v>0</v>
      </c>
      <c r="DC633" s="16">
        <f t="shared" si="1120"/>
        <v>0</v>
      </c>
      <c r="DD633" s="238">
        <f t="shared" si="1120"/>
        <v>0</v>
      </c>
      <c r="DE633" s="232">
        <f t="shared" si="1121"/>
        <v>0</v>
      </c>
      <c r="DF633" s="132">
        <f t="shared" si="1121"/>
        <v>0</v>
      </c>
      <c r="DG633" s="132">
        <f t="shared" si="1121"/>
        <v>0</v>
      </c>
      <c r="DH633" s="132">
        <f t="shared" si="1121"/>
        <v>0</v>
      </c>
      <c r="DI633" s="132">
        <f t="shared" si="1121"/>
        <v>0</v>
      </c>
      <c r="DJ633" s="132">
        <f t="shared" si="1121"/>
        <v>0</v>
      </c>
      <c r="DK633" s="132">
        <f t="shared" si="1121"/>
        <v>0</v>
      </c>
      <c r="DL633" s="132">
        <f t="shared" si="1121"/>
        <v>0</v>
      </c>
      <c r="DM633" s="132">
        <f t="shared" si="1121"/>
        <v>0</v>
      </c>
      <c r="DN633" s="233">
        <f t="shared" si="1121"/>
        <v>0</v>
      </c>
      <c r="DO633" s="232">
        <f t="shared" si="1049"/>
        <v>0</v>
      </c>
      <c r="DP633" s="132">
        <f t="shared" si="1050"/>
        <v>0</v>
      </c>
      <c r="DQ633" s="132">
        <f t="shared" si="1051"/>
        <v>0</v>
      </c>
      <c r="DR633" s="132">
        <f t="shared" si="1052"/>
        <v>0</v>
      </c>
      <c r="DS633" s="132">
        <f t="shared" si="1053"/>
        <v>0</v>
      </c>
      <c r="DT633" s="132">
        <f t="shared" si="1054"/>
        <v>0</v>
      </c>
      <c r="DU633" s="132">
        <f t="shared" si="1055"/>
        <v>0</v>
      </c>
      <c r="DV633" s="132">
        <f t="shared" si="1056"/>
        <v>0</v>
      </c>
      <c r="DW633" s="132">
        <f t="shared" si="1057"/>
        <v>0</v>
      </c>
      <c r="DX633" s="233">
        <f t="shared" si="1058"/>
        <v>0</v>
      </c>
      <c r="DY633" s="231" t="b">
        <f t="shared" si="1095"/>
        <v>0</v>
      </c>
      <c r="DZ633" s="163"/>
      <c r="EA633" s="226" t="str">
        <f t="shared" si="1096"/>
        <v/>
      </c>
      <c r="EB633" s="178" t="str">
        <f t="shared" si="1097"/>
        <v/>
      </c>
      <c r="EC633" s="178" t="str">
        <f t="shared" si="1098"/>
        <v/>
      </c>
      <c r="ED633" s="178" t="str">
        <f t="shared" si="1099"/>
        <v/>
      </c>
      <c r="EE633" s="178" t="str">
        <f t="shared" si="1100"/>
        <v/>
      </c>
      <c r="EF633" s="178" t="str">
        <f t="shared" si="1101"/>
        <v/>
      </c>
      <c r="EG633" s="178" t="str">
        <f t="shared" si="1102"/>
        <v/>
      </c>
      <c r="EH633" s="178" t="str">
        <f t="shared" si="1103"/>
        <v/>
      </c>
      <c r="EI633" s="178" t="str">
        <f t="shared" si="1104"/>
        <v/>
      </c>
      <c r="EJ633" s="227" t="str">
        <f t="shared" si="1105"/>
        <v/>
      </c>
      <c r="EK633" s="230" t="str">
        <f t="shared" si="1059"/>
        <v/>
      </c>
      <c r="EL633" s="177" t="str">
        <f t="shared" si="1060"/>
        <v/>
      </c>
      <c r="EM633" s="177" t="str">
        <f t="shared" si="1061"/>
        <v/>
      </c>
      <c r="EN633" s="177" t="str">
        <f t="shared" si="1062"/>
        <v/>
      </c>
      <c r="EO633" s="177" t="str">
        <f t="shared" si="1063"/>
        <v/>
      </c>
      <c r="EP633" s="177" t="str">
        <f t="shared" si="1064"/>
        <v/>
      </c>
      <c r="EQ633" s="177" t="str">
        <f t="shared" si="1065"/>
        <v/>
      </c>
      <c r="ER633" s="177" t="str">
        <f t="shared" si="1066"/>
        <v/>
      </c>
      <c r="ES633" s="177" t="str">
        <f t="shared" si="1067"/>
        <v/>
      </c>
      <c r="ET633" s="177" t="str">
        <f t="shared" si="1068"/>
        <v/>
      </c>
      <c r="EU633" s="229" t="e">
        <f t="shared" si="1069"/>
        <v>#VALUE!</v>
      </c>
      <c r="EV633" s="27" t="e">
        <f t="shared" si="1070"/>
        <v>#VALUE!</v>
      </c>
      <c r="EW633" s="27" t="e">
        <f t="shared" si="1071"/>
        <v>#VALUE!</v>
      </c>
      <c r="EX633" s="28" t="e">
        <f t="shared" si="1072"/>
        <v>#VALUE!</v>
      </c>
      <c r="EY633" s="28" t="e">
        <f t="shared" si="1073"/>
        <v>#VALUE!</v>
      </c>
      <c r="EZ633" s="28" t="b">
        <f t="shared" si="1074"/>
        <v>0</v>
      </c>
      <c r="FA633" s="176" t="str">
        <f t="shared" si="1075"/>
        <v/>
      </c>
      <c r="FB633" s="27" t="e" cm="1">
        <f t="array" aca="1" ref="FB633" ca="1">TEXT(RIGHT(10-RIGHT(SUM(INDEX(1*(MID(MID(C633,1,1)*2,ROW(INDIRECT("1:"&amp;LEN(MID(C633,1,1)*2))),1)),,))+MID(C633,2,1)+
SUM(INDEX(1*(MID(MID(C633,3,1)*2,ROW(INDIRECT("1:"&amp;LEN(MID(C633,3,1)*2))),1)),,))+MID(C633,4,1)+
SUM(INDEX(1*(MID(MID(C633,5,1)*2,ROW(INDIRECT("1:"&amp;LEN(MID(C633,5,1)*2))),1)),,))+MID(C633,6,1)+
SUM(INDEX(1*(MID(MID(C633,8,1)*2,ROW(INDIRECT("1:"&amp;LEN(MID(C633,8,1)*2))),1)),,))+MID(C633,9,1)+
SUM(INDEX(1*(MID(MID(C633,10,1)*2,ROW(INDIRECT("1:"&amp;LEN(MID(C633,10,1)*2))),1)),,)),1),1),"0")</f>
        <v>#VALUE!</v>
      </c>
      <c r="FC633" s="27" t="str">
        <f t="shared" si="1076"/>
        <v/>
      </c>
      <c r="FD633" s="29" t="b">
        <f t="shared" si="1077"/>
        <v>0</v>
      </c>
      <c r="FE633" s="112" t="b">
        <f>IFERROR(MATCH(D633,'Avtal för korttidsarbete'!$G$13:$G$1012,0),TRUE)</f>
        <v>1</v>
      </c>
      <c r="FF633" s="112" t="b">
        <f t="shared" si="1106"/>
        <v>0</v>
      </c>
      <c r="FG633" s="113" t="str" cm="1">
        <f t="array" ref="FG633">IF(FE633=TRUE,"x",INDEX('Avtal för korttidsarbete'!$E$13:$E$1012,$FE633))</f>
        <v>x</v>
      </c>
      <c r="FH633" s="113" t="str" cm="1">
        <f t="array" ref="FH633">IF(FE633=TRUE,"x",INDEX('Avtal för korttidsarbete'!$F$13:$F$1012,$FE633))</f>
        <v>x</v>
      </c>
      <c r="FI633" s="112" t="b">
        <f t="shared" si="1107"/>
        <v>0</v>
      </c>
      <c r="FJ633" s="135">
        <f t="shared" si="1108"/>
        <v>44166</v>
      </c>
      <c r="FK633" s="135">
        <f t="shared" si="1109"/>
        <v>44377</v>
      </c>
      <c r="FL633" s="112" t="b">
        <f t="shared" si="1110"/>
        <v>0</v>
      </c>
      <c r="FM633" s="113">
        <f t="shared" si="1111"/>
        <v>44166</v>
      </c>
      <c r="FN633" s="135">
        <f t="shared" si="1112"/>
        <v>44377</v>
      </c>
      <c r="FO633" s="148" t="b">
        <f>IFERROR(INDEX('Avtal för korttidsarbete'!R:R,MATCH(D633,'Avtal för korttidsarbete'!$G:$G,0)),TRUE)</f>
        <v>1</v>
      </c>
      <c r="FP633" s="135" t="str">
        <f>IF(FO633,"-",INDEX('Avtal för korttidsarbete'!$D:$D,MATCH(D633,'Avtal för korttidsarbete'!$G:$G,0)))</f>
        <v>-</v>
      </c>
      <c r="FQ633" s="113" t="b">
        <f>IFERROR(G633&gt;INDEX(Uppsägningar!E:E,MATCH(C633,Uppsägningar!C:C,0)),FALSE)</f>
        <v>0</v>
      </c>
    </row>
    <row r="634" spans="1:173" x14ac:dyDescent="0.25">
      <c r="A634" s="19">
        <v>618</v>
      </c>
      <c r="B634" s="20"/>
      <c r="C634" s="183"/>
      <c r="D634" s="66"/>
      <c r="E634" s="212">
        <f>IFERROR(INDEX(Admin!$C$7:$C$10,MATCH(FP634,TblNivåValTExt,0)),0)</f>
        <v>0</v>
      </c>
      <c r="F634" s="1"/>
      <c r="G634" s="1"/>
      <c r="H634" s="78"/>
      <c r="I634" s="181"/>
      <c r="J634" s="181"/>
      <c r="K634" s="182"/>
      <c r="L634" s="182"/>
      <c r="M634" s="181"/>
      <c r="N634" s="181"/>
      <c r="O634" s="181"/>
      <c r="P634" s="182"/>
      <c r="Q634" s="182"/>
      <c r="R634" s="181"/>
      <c r="S634" s="181"/>
      <c r="T634" s="181"/>
      <c r="U634" s="182"/>
      <c r="V634" s="182"/>
      <c r="W634" s="181"/>
      <c r="X634" s="181"/>
      <c r="Y634" s="181"/>
      <c r="Z634" s="182"/>
      <c r="AA634" s="182"/>
      <c r="AB634" s="181"/>
      <c r="AC634" s="181"/>
      <c r="AD634" s="181"/>
      <c r="AE634" s="182"/>
      <c r="AF634" s="182"/>
      <c r="AG634" s="181"/>
      <c r="AH634" s="181"/>
      <c r="AI634" s="181"/>
      <c r="AJ634" s="182"/>
      <c r="AK634" s="182"/>
      <c r="AL634" s="181"/>
      <c r="AM634" s="181"/>
      <c r="AN634" s="181"/>
      <c r="AO634" s="182"/>
      <c r="AP634" s="182"/>
      <c r="AQ634" s="181"/>
      <c r="AR634" s="181"/>
      <c r="AS634" s="181"/>
      <c r="AT634" s="182"/>
      <c r="AU634" s="182"/>
      <c r="AV634" s="181"/>
      <c r="AW634" s="181"/>
      <c r="AX634" s="181"/>
      <c r="AY634" s="182"/>
      <c r="AZ634" s="182"/>
      <c r="BA634" s="181"/>
      <c r="BB634" s="181"/>
      <c r="BC634" s="181"/>
      <c r="BD634" s="182"/>
      <c r="BE634" s="182"/>
      <c r="BF634" s="181"/>
      <c r="BG634" s="180">
        <f t="shared" si="1078"/>
        <v>0</v>
      </c>
      <c r="BH634" s="116" t="str">
        <f t="shared" si="1079"/>
        <v/>
      </c>
      <c r="BI634" s="80" t="b">
        <f t="shared" si="1027"/>
        <v>0</v>
      </c>
      <c r="BJ634" s="80" t="str">
        <f t="shared" si="1028"/>
        <v/>
      </c>
      <c r="BK634" s="80" t="b">
        <f t="shared" si="1080"/>
        <v>0</v>
      </c>
      <c r="BL634" s="13" t="str">
        <f t="shared" si="1029"/>
        <v/>
      </c>
      <c r="BM634" s="13" t="b">
        <f t="shared" si="1081"/>
        <v>0</v>
      </c>
      <c r="BN634" s="35" t="str">
        <f t="shared" si="1030"/>
        <v/>
      </c>
      <c r="BO634" s="13" t="b">
        <f t="shared" si="1031"/>
        <v>0</v>
      </c>
      <c r="BP634" s="35" t="str">
        <f t="shared" si="1032"/>
        <v/>
      </c>
      <c r="BQ634" s="13" t="b">
        <f t="shared" si="1033"/>
        <v>0</v>
      </c>
      <c r="BR634" s="35" t="str">
        <f t="shared" si="1034"/>
        <v/>
      </c>
      <c r="BS634" s="35" t="b">
        <f t="shared" si="1035"/>
        <v>0</v>
      </c>
      <c r="BT634" s="35" t="str">
        <f t="shared" si="1036"/>
        <v/>
      </c>
      <c r="BU634" s="35" t="b">
        <f t="shared" si="1037"/>
        <v>0</v>
      </c>
      <c r="BV634" s="35" t="str">
        <f t="shared" si="1038"/>
        <v/>
      </c>
      <c r="BW634" s="13" t="b">
        <f t="shared" si="1113"/>
        <v>0</v>
      </c>
      <c r="BX634" s="35" t="str">
        <f t="shared" si="1039"/>
        <v/>
      </c>
      <c r="BY634" s="265" t="b">
        <f t="shared" si="1082"/>
        <v>0</v>
      </c>
      <c r="BZ634" s="35" t="str">
        <f t="shared" si="1040"/>
        <v/>
      </c>
      <c r="CA634" s="265" t="b">
        <f t="shared" si="1083"/>
        <v>0</v>
      </c>
      <c r="CB634" s="35" t="str">
        <f t="shared" si="1041"/>
        <v/>
      </c>
      <c r="CC634" s="272" t="b">
        <f t="shared" si="1084"/>
        <v>0</v>
      </c>
      <c r="CD634" s="35" t="str">
        <f t="shared" si="1042"/>
        <v/>
      </c>
      <c r="CE634" s="13" t="b">
        <f t="shared" si="1043"/>
        <v>0</v>
      </c>
      <c r="CF634" s="35" t="str">
        <f t="shared" si="1044"/>
        <v/>
      </c>
      <c r="CG634" s="179">
        <f t="shared" si="1045"/>
        <v>0</v>
      </c>
      <c r="CH634" s="179">
        <f t="shared" si="1046"/>
        <v>0</v>
      </c>
      <c r="CI634" s="218">
        <f t="shared" si="1085"/>
        <v>0</v>
      </c>
      <c r="CJ634" s="218">
        <f t="shared" si="1086"/>
        <v>0</v>
      </c>
      <c r="CK634" s="218">
        <f t="shared" si="1087"/>
        <v>0</v>
      </c>
      <c r="CL634" s="218">
        <f t="shared" si="1088"/>
        <v>0</v>
      </c>
      <c r="CM634" s="218">
        <f t="shared" si="1089"/>
        <v>0</v>
      </c>
      <c r="CN634" s="218">
        <f t="shared" si="1090"/>
        <v>0</v>
      </c>
      <c r="CO634" s="218">
        <f t="shared" si="1091"/>
        <v>0</v>
      </c>
      <c r="CP634" s="218">
        <f t="shared" si="1092"/>
        <v>0</v>
      </c>
      <c r="CQ634" s="218">
        <f t="shared" si="1093"/>
        <v>0</v>
      </c>
      <c r="CR634" s="218">
        <f t="shared" si="1094"/>
        <v>0</v>
      </c>
      <c r="CS634" s="14">
        <f t="shared" si="1047"/>
        <v>0</v>
      </c>
      <c r="CT634" s="236">
        <f t="shared" si="1048"/>
        <v>0</v>
      </c>
      <c r="CU634" s="237">
        <f t="shared" si="1120"/>
        <v>0</v>
      </c>
      <c r="CV634" s="16">
        <f t="shared" si="1120"/>
        <v>0</v>
      </c>
      <c r="CW634" s="16">
        <f t="shared" si="1120"/>
        <v>0</v>
      </c>
      <c r="CX634" s="16">
        <f t="shared" si="1120"/>
        <v>0</v>
      </c>
      <c r="CY634" s="16">
        <f t="shared" si="1120"/>
        <v>0</v>
      </c>
      <c r="CZ634" s="16">
        <f t="shared" si="1120"/>
        <v>0</v>
      </c>
      <c r="DA634" s="16">
        <f t="shared" si="1120"/>
        <v>0</v>
      </c>
      <c r="DB634" s="16">
        <f t="shared" si="1120"/>
        <v>0</v>
      </c>
      <c r="DC634" s="16">
        <f t="shared" si="1120"/>
        <v>0</v>
      </c>
      <c r="DD634" s="238">
        <f t="shared" si="1120"/>
        <v>0</v>
      </c>
      <c r="DE634" s="232">
        <f t="shared" si="1121"/>
        <v>0</v>
      </c>
      <c r="DF634" s="132">
        <f t="shared" si="1121"/>
        <v>0</v>
      </c>
      <c r="DG634" s="132">
        <f t="shared" si="1121"/>
        <v>0</v>
      </c>
      <c r="DH634" s="132">
        <f t="shared" si="1121"/>
        <v>0</v>
      </c>
      <c r="DI634" s="132">
        <f t="shared" si="1121"/>
        <v>0</v>
      </c>
      <c r="DJ634" s="132">
        <f t="shared" si="1121"/>
        <v>0</v>
      </c>
      <c r="DK634" s="132">
        <f t="shared" si="1121"/>
        <v>0</v>
      </c>
      <c r="DL634" s="132">
        <f t="shared" si="1121"/>
        <v>0</v>
      </c>
      <c r="DM634" s="132">
        <f t="shared" si="1121"/>
        <v>0</v>
      </c>
      <c r="DN634" s="233">
        <f t="shared" si="1121"/>
        <v>0</v>
      </c>
      <c r="DO634" s="232">
        <f t="shared" si="1049"/>
        <v>0</v>
      </c>
      <c r="DP634" s="132">
        <f t="shared" si="1050"/>
        <v>0</v>
      </c>
      <c r="DQ634" s="132">
        <f t="shared" si="1051"/>
        <v>0</v>
      </c>
      <c r="DR634" s="132">
        <f t="shared" si="1052"/>
        <v>0</v>
      </c>
      <c r="DS634" s="132">
        <f t="shared" si="1053"/>
        <v>0</v>
      </c>
      <c r="DT634" s="132">
        <f t="shared" si="1054"/>
        <v>0</v>
      </c>
      <c r="DU634" s="132">
        <f t="shared" si="1055"/>
        <v>0</v>
      </c>
      <c r="DV634" s="132">
        <f t="shared" si="1056"/>
        <v>0</v>
      </c>
      <c r="DW634" s="132">
        <f t="shared" si="1057"/>
        <v>0</v>
      </c>
      <c r="DX634" s="233">
        <f t="shared" si="1058"/>
        <v>0</v>
      </c>
      <c r="DY634" s="231" t="b">
        <f t="shared" si="1095"/>
        <v>0</v>
      </c>
      <c r="DZ634" s="163"/>
      <c r="EA634" s="226" t="str">
        <f t="shared" si="1096"/>
        <v/>
      </c>
      <c r="EB634" s="178" t="str">
        <f t="shared" si="1097"/>
        <v/>
      </c>
      <c r="EC634" s="178" t="str">
        <f t="shared" si="1098"/>
        <v/>
      </c>
      <c r="ED634" s="178" t="str">
        <f t="shared" si="1099"/>
        <v/>
      </c>
      <c r="EE634" s="178" t="str">
        <f t="shared" si="1100"/>
        <v/>
      </c>
      <c r="EF634" s="178" t="str">
        <f t="shared" si="1101"/>
        <v/>
      </c>
      <c r="EG634" s="178" t="str">
        <f t="shared" si="1102"/>
        <v/>
      </c>
      <c r="EH634" s="178" t="str">
        <f t="shared" si="1103"/>
        <v/>
      </c>
      <c r="EI634" s="178" t="str">
        <f t="shared" si="1104"/>
        <v/>
      </c>
      <c r="EJ634" s="227" t="str">
        <f t="shared" si="1105"/>
        <v/>
      </c>
      <c r="EK634" s="230" t="str">
        <f t="shared" si="1059"/>
        <v/>
      </c>
      <c r="EL634" s="177" t="str">
        <f t="shared" si="1060"/>
        <v/>
      </c>
      <c r="EM634" s="177" t="str">
        <f t="shared" si="1061"/>
        <v/>
      </c>
      <c r="EN634" s="177" t="str">
        <f t="shared" si="1062"/>
        <v/>
      </c>
      <c r="EO634" s="177" t="str">
        <f t="shared" si="1063"/>
        <v/>
      </c>
      <c r="EP634" s="177" t="str">
        <f t="shared" si="1064"/>
        <v/>
      </c>
      <c r="EQ634" s="177" t="str">
        <f t="shared" si="1065"/>
        <v/>
      </c>
      <c r="ER634" s="177" t="str">
        <f t="shared" si="1066"/>
        <v/>
      </c>
      <c r="ES634" s="177" t="str">
        <f t="shared" si="1067"/>
        <v/>
      </c>
      <c r="ET634" s="177" t="str">
        <f t="shared" si="1068"/>
        <v/>
      </c>
      <c r="EU634" s="229" t="e">
        <f t="shared" si="1069"/>
        <v>#VALUE!</v>
      </c>
      <c r="EV634" s="27" t="e">
        <f t="shared" si="1070"/>
        <v>#VALUE!</v>
      </c>
      <c r="EW634" s="27" t="e">
        <f t="shared" si="1071"/>
        <v>#VALUE!</v>
      </c>
      <c r="EX634" s="28" t="e">
        <f t="shared" si="1072"/>
        <v>#VALUE!</v>
      </c>
      <c r="EY634" s="28" t="e">
        <f t="shared" si="1073"/>
        <v>#VALUE!</v>
      </c>
      <c r="EZ634" s="28" t="b">
        <f t="shared" si="1074"/>
        <v>0</v>
      </c>
      <c r="FA634" s="176" t="str">
        <f t="shared" si="1075"/>
        <v/>
      </c>
      <c r="FB634" s="27" t="e" cm="1">
        <f t="array" aca="1" ref="FB634" ca="1">TEXT(RIGHT(10-RIGHT(SUM(INDEX(1*(MID(MID(C634,1,1)*2,ROW(INDIRECT("1:"&amp;LEN(MID(C634,1,1)*2))),1)),,))+MID(C634,2,1)+
SUM(INDEX(1*(MID(MID(C634,3,1)*2,ROW(INDIRECT("1:"&amp;LEN(MID(C634,3,1)*2))),1)),,))+MID(C634,4,1)+
SUM(INDEX(1*(MID(MID(C634,5,1)*2,ROW(INDIRECT("1:"&amp;LEN(MID(C634,5,1)*2))),1)),,))+MID(C634,6,1)+
SUM(INDEX(1*(MID(MID(C634,8,1)*2,ROW(INDIRECT("1:"&amp;LEN(MID(C634,8,1)*2))),1)),,))+MID(C634,9,1)+
SUM(INDEX(1*(MID(MID(C634,10,1)*2,ROW(INDIRECT("1:"&amp;LEN(MID(C634,10,1)*2))),1)),,)),1),1),"0")</f>
        <v>#VALUE!</v>
      </c>
      <c r="FC634" s="27" t="str">
        <f t="shared" si="1076"/>
        <v/>
      </c>
      <c r="FD634" s="29" t="b">
        <f t="shared" si="1077"/>
        <v>0</v>
      </c>
      <c r="FE634" s="112" t="b">
        <f>IFERROR(MATCH(D634,'Avtal för korttidsarbete'!$G$13:$G$1012,0),TRUE)</f>
        <v>1</v>
      </c>
      <c r="FF634" s="112" t="b">
        <f t="shared" si="1106"/>
        <v>0</v>
      </c>
      <c r="FG634" s="113" t="str" cm="1">
        <f t="array" ref="FG634">IF(FE634=TRUE,"x",INDEX('Avtal för korttidsarbete'!$E$13:$E$1012,$FE634))</f>
        <v>x</v>
      </c>
      <c r="FH634" s="113" t="str" cm="1">
        <f t="array" ref="FH634">IF(FE634=TRUE,"x",INDEX('Avtal för korttidsarbete'!$F$13:$F$1012,$FE634))</f>
        <v>x</v>
      </c>
      <c r="FI634" s="112" t="b">
        <f t="shared" si="1107"/>
        <v>0</v>
      </c>
      <c r="FJ634" s="135">
        <f t="shared" si="1108"/>
        <v>44166</v>
      </c>
      <c r="FK634" s="135">
        <f t="shared" si="1109"/>
        <v>44377</v>
      </c>
      <c r="FL634" s="112" t="b">
        <f t="shared" si="1110"/>
        <v>0</v>
      </c>
      <c r="FM634" s="113">
        <f t="shared" si="1111"/>
        <v>44166</v>
      </c>
      <c r="FN634" s="135">
        <f t="shared" si="1112"/>
        <v>44377</v>
      </c>
      <c r="FO634" s="148" t="b">
        <f>IFERROR(INDEX('Avtal för korttidsarbete'!R:R,MATCH(D634,'Avtal för korttidsarbete'!$G:$G,0)),TRUE)</f>
        <v>1</v>
      </c>
      <c r="FP634" s="135" t="str">
        <f>IF(FO634,"-",INDEX('Avtal för korttidsarbete'!$D:$D,MATCH(D634,'Avtal för korttidsarbete'!$G:$G,0)))</f>
        <v>-</v>
      </c>
      <c r="FQ634" s="113" t="b">
        <f>IFERROR(G634&gt;INDEX(Uppsägningar!E:E,MATCH(C634,Uppsägningar!C:C,0)),FALSE)</f>
        <v>0</v>
      </c>
    </row>
    <row r="635" spans="1:173" x14ac:dyDescent="0.25">
      <c r="A635" s="19">
        <v>619</v>
      </c>
      <c r="B635" s="20"/>
      <c r="C635" s="183"/>
      <c r="D635" s="66"/>
      <c r="E635" s="212">
        <f>IFERROR(INDEX(Admin!$C$7:$C$10,MATCH(FP635,TblNivåValTExt,0)),0)</f>
        <v>0</v>
      </c>
      <c r="F635" s="1"/>
      <c r="G635" s="1"/>
      <c r="H635" s="78"/>
      <c r="I635" s="181"/>
      <c r="J635" s="181"/>
      <c r="K635" s="182"/>
      <c r="L635" s="182"/>
      <c r="M635" s="181"/>
      <c r="N635" s="181"/>
      <c r="O635" s="181"/>
      <c r="P635" s="182"/>
      <c r="Q635" s="182"/>
      <c r="R635" s="181"/>
      <c r="S635" s="181"/>
      <c r="T635" s="181"/>
      <c r="U635" s="182"/>
      <c r="V635" s="182"/>
      <c r="W635" s="181"/>
      <c r="X635" s="181"/>
      <c r="Y635" s="181"/>
      <c r="Z635" s="182"/>
      <c r="AA635" s="182"/>
      <c r="AB635" s="181"/>
      <c r="AC635" s="181"/>
      <c r="AD635" s="181"/>
      <c r="AE635" s="182"/>
      <c r="AF635" s="182"/>
      <c r="AG635" s="181"/>
      <c r="AH635" s="181"/>
      <c r="AI635" s="181"/>
      <c r="AJ635" s="182"/>
      <c r="AK635" s="182"/>
      <c r="AL635" s="181"/>
      <c r="AM635" s="181"/>
      <c r="AN635" s="181"/>
      <c r="AO635" s="182"/>
      <c r="AP635" s="182"/>
      <c r="AQ635" s="181"/>
      <c r="AR635" s="181"/>
      <c r="AS635" s="181"/>
      <c r="AT635" s="182"/>
      <c r="AU635" s="182"/>
      <c r="AV635" s="181"/>
      <c r="AW635" s="181"/>
      <c r="AX635" s="181"/>
      <c r="AY635" s="182"/>
      <c r="AZ635" s="182"/>
      <c r="BA635" s="181"/>
      <c r="BB635" s="181"/>
      <c r="BC635" s="181"/>
      <c r="BD635" s="182"/>
      <c r="BE635" s="182"/>
      <c r="BF635" s="181"/>
      <c r="BG635" s="180">
        <f t="shared" si="1078"/>
        <v>0</v>
      </c>
      <c r="BH635" s="116" t="str">
        <f t="shared" si="1079"/>
        <v/>
      </c>
      <c r="BI635" s="80" t="b">
        <f t="shared" si="1027"/>
        <v>0</v>
      </c>
      <c r="BJ635" s="80" t="str">
        <f t="shared" si="1028"/>
        <v/>
      </c>
      <c r="BK635" s="80" t="b">
        <f t="shared" si="1080"/>
        <v>0</v>
      </c>
      <c r="BL635" s="13" t="str">
        <f t="shared" si="1029"/>
        <v/>
      </c>
      <c r="BM635" s="13" t="b">
        <f t="shared" si="1081"/>
        <v>0</v>
      </c>
      <c r="BN635" s="35" t="str">
        <f t="shared" si="1030"/>
        <v/>
      </c>
      <c r="BO635" s="13" t="b">
        <f t="shared" si="1031"/>
        <v>0</v>
      </c>
      <c r="BP635" s="35" t="str">
        <f t="shared" si="1032"/>
        <v/>
      </c>
      <c r="BQ635" s="13" t="b">
        <f t="shared" si="1033"/>
        <v>0</v>
      </c>
      <c r="BR635" s="35" t="str">
        <f t="shared" si="1034"/>
        <v/>
      </c>
      <c r="BS635" s="35" t="b">
        <f t="shared" si="1035"/>
        <v>0</v>
      </c>
      <c r="BT635" s="35" t="str">
        <f t="shared" si="1036"/>
        <v/>
      </c>
      <c r="BU635" s="35" t="b">
        <f t="shared" si="1037"/>
        <v>0</v>
      </c>
      <c r="BV635" s="35" t="str">
        <f t="shared" si="1038"/>
        <v/>
      </c>
      <c r="BW635" s="13" t="b">
        <f t="shared" si="1113"/>
        <v>0</v>
      </c>
      <c r="BX635" s="35" t="str">
        <f t="shared" si="1039"/>
        <v/>
      </c>
      <c r="BY635" s="265" t="b">
        <f t="shared" si="1082"/>
        <v>0</v>
      </c>
      <c r="BZ635" s="35" t="str">
        <f t="shared" si="1040"/>
        <v/>
      </c>
      <c r="CA635" s="265" t="b">
        <f t="shared" si="1083"/>
        <v>0</v>
      </c>
      <c r="CB635" s="35" t="str">
        <f t="shared" si="1041"/>
        <v/>
      </c>
      <c r="CC635" s="272" t="b">
        <f t="shared" si="1084"/>
        <v>0</v>
      </c>
      <c r="CD635" s="35" t="str">
        <f t="shared" si="1042"/>
        <v/>
      </c>
      <c r="CE635" s="13" t="b">
        <f t="shared" si="1043"/>
        <v>0</v>
      </c>
      <c r="CF635" s="35" t="str">
        <f t="shared" si="1044"/>
        <v/>
      </c>
      <c r="CG635" s="179">
        <f t="shared" si="1045"/>
        <v>0</v>
      </c>
      <c r="CH635" s="179">
        <f t="shared" si="1046"/>
        <v>0</v>
      </c>
      <c r="CI635" s="218">
        <f t="shared" si="1085"/>
        <v>0</v>
      </c>
      <c r="CJ635" s="218">
        <f t="shared" si="1086"/>
        <v>0</v>
      </c>
      <c r="CK635" s="218">
        <f t="shared" si="1087"/>
        <v>0</v>
      </c>
      <c r="CL635" s="218">
        <f t="shared" si="1088"/>
        <v>0</v>
      </c>
      <c r="CM635" s="218">
        <f t="shared" si="1089"/>
        <v>0</v>
      </c>
      <c r="CN635" s="218">
        <f t="shared" si="1090"/>
        <v>0</v>
      </c>
      <c r="CO635" s="218">
        <f t="shared" si="1091"/>
        <v>0</v>
      </c>
      <c r="CP635" s="218">
        <f t="shared" si="1092"/>
        <v>0</v>
      </c>
      <c r="CQ635" s="218">
        <f t="shared" si="1093"/>
        <v>0</v>
      </c>
      <c r="CR635" s="218">
        <f t="shared" si="1094"/>
        <v>0</v>
      </c>
      <c r="CS635" s="14">
        <f t="shared" si="1047"/>
        <v>0</v>
      </c>
      <c r="CT635" s="236">
        <f t="shared" si="1048"/>
        <v>0</v>
      </c>
      <c r="CU635" s="237">
        <f t="shared" si="1120"/>
        <v>0</v>
      </c>
      <c r="CV635" s="16">
        <f t="shared" si="1120"/>
        <v>0</v>
      </c>
      <c r="CW635" s="16">
        <f t="shared" si="1120"/>
        <v>0</v>
      </c>
      <c r="CX635" s="16">
        <f t="shared" si="1120"/>
        <v>0</v>
      </c>
      <c r="CY635" s="16">
        <f t="shared" si="1120"/>
        <v>0</v>
      </c>
      <c r="CZ635" s="16">
        <f t="shared" si="1120"/>
        <v>0</v>
      </c>
      <c r="DA635" s="16">
        <f t="shared" si="1120"/>
        <v>0</v>
      </c>
      <c r="DB635" s="16">
        <f t="shared" si="1120"/>
        <v>0</v>
      </c>
      <c r="DC635" s="16">
        <f t="shared" si="1120"/>
        <v>0</v>
      </c>
      <c r="DD635" s="238">
        <f t="shared" si="1120"/>
        <v>0</v>
      </c>
      <c r="DE635" s="232">
        <f t="shared" si="1121"/>
        <v>0</v>
      </c>
      <c r="DF635" s="132">
        <f t="shared" si="1121"/>
        <v>0</v>
      </c>
      <c r="DG635" s="132">
        <f t="shared" si="1121"/>
        <v>0</v>
      </c>
      <c r="DH635" s="132">
        <f t="shared" si="1121"/>
        <v>0</v>
      </c>
      <c r="DI635" s="132">
        <f t="shared" si="1121"/>
        <v>0</v>
      </c>
      <c r="DJ635" s="132">
        <f t="shared" si="1121"/>
        <v>0</v>
      </c>
      <c r="DK635" s="132">
        <f t="shared" si="1121"/>
        <v>0</v>
      </c>
      <c r="DL635" s="132">
        <f t="shared" si="1121"/>
        <v>0</v>
      </c>
      <c r="DM635" s="132">
        <f t="shared" si="1121"/>
        <v>0</v>
      </c>
      <c r="DN635" s="233">
        <f t="shared" si="1121"/>
        <v>0</v>
      </c>
      <c r="DO635" s="232">
        <f t="shared" si="1049"/>
        <v>0</v>
      </c>
      <c r="DP635" s="132">
        <f t="shared" si="1050"/>
        <v>0</v>
      </c>
      <c r="DQ635" s="132">
        <f t="shared" si="1051"/>
        <v>0</v>
      </c>
      <c r="DR635" s="132">
        <f t="shared" si="1052"/>
        <v>0</v>
      </c>
      <c r="DS635" s="132">
        <f t="shared" si="1053"/>
        <v>0</v>
      </c>
      <c r="DT635" s="132">
        <f t="shared" si="1054"/>
        <v>0</v>
      </c>
      <c r="DU635" s="132">
        <f t="shared" si="1055"/>
        <v>0</v>
      </c>
      <c r="DV635" s="132">
        <f t="shared" si="1056"/>
        <v>0</v>
      </c>
      <c r="DW635" s="132">
        <f t="shared" si="1057"/>
        <v>0</v>
      </c>
      <c r="DX635" s="233">
        <f t="shared" si="1058"/>
        <v>0</v>
      </c>
      <c r="DY635" s="231" t="b">
        <f t="shared" si="1095"/>
        <v>0</v>
      </c>
      <c r="DZ635" s="163"/>
      <c r="EA635" s="226" t="str">
        <f t="shared" si="1096"/>
        <v/>
      </c>
      <c r="EB635" s="178" t="str">
        <f t="shared" si="1097"/>
        <v/>
      </c>
      <c r="EC635" s="178" t="str">
        <f t="shared" si="1098"/>
        <v/>
      </c>
      <c r="ED635" s="178" t="str">
        <f t="shared" si="1099"/>
        <v/>
      </c>
      <c r="EE635" s="178" t="str">
        <f t="shared" si="1100"/>
        <v/>
      </c>
      <c r="EF635" s="178" t="str">
        <f t="shared" si="1101"/>
        <v/>
      </c>
      <c r="EG635" s="178" t="str">
        <f t="shared" si="1102"/>
        <v/>
      </c>
      <c r="EH635" s="178" t="str">
        <f t="shared" si="1103"/>
        <v/>
      </c>
      <c r="EI635" s="178" t="str">
        <f t="shared" si="1104"/>
        <v/>
      </c>
      <c r="EJ635" s="227" t="str">
        <f t="shared" si="1105"/>
        <v/>
      </c>
      <c r="EK635" s="230" t="str">
        <f t="shared" si="1059"/>
        <v/>
      </c>
      <c r="EL635" s="177" t="str">
        <f t="shared" si="1060"/>
        <v/>
      </c>
      <c r="EM635" s="177" t="str">
        <f t="shared" si="1061"/>
        <v/>
      </c>
      <c r="EN635" s="177" t="str">
        <f t="shared" si="1062"/>
        <v/>
      </c>
      <c r="EO635" s="177" t="str">
        <f t="shared" si="1063"/>
        <v/>
      </c>
      <c r="EP635" s="177" t="str">
        <f t="shared" si="1064"/>
        <v/>
      </c>
      <c r="EQ635" s="177" t="str">
        <f t="shared" si="1065"/>
        <v/>
      </c>
      <c r="ER635" s="177" t="str">
        <f t="shared" si="1066"/>
        <v/>
      </c>
      <c r="ES635" s="177" t="str">
        <f t="shared" si="1067"/>
        <v/>
      </c>
      <c r="ET635" s="177" t="str">
        <f t="shared" si="1068"/>
        <v/>
      </c>
      <c r="EU635" s="229" t="e">
        <f t="shared" si="1069"/>
        <v>#VALUE!</v>
      </c>
      <c r="EV635" s="27" t="e">
        <f t="shared" si="1070"/>
        <v>#VALUE!</v>
      </c>
      <c r="EW635" s="27" t="e">
        <f t="shared" si="1071"/>
        <v>#VALUE!</v>
      </c>
      <c r="EX635" s="28" t="e">
        <f t="shared" si="1072"/>
        <v>#VALUE!</v>
      </c>
      <c r="EY635" s="28" t="e">
        <f t="shared" si="1073"/>
        <v>#VALUE!</v>
      </c>
      <c r="EZ635" s="28" t="b">
        <f t="shared" si="1074"/>
        <v>0</v>
      </c>
      <c r="FA635" s="176" t="str">
        <f t="shared" si="1075"/>
        <v/>
      </c>
      <c r="FB635" s="27" t="e" cm="1">
        <f t="array" aca="1" ref="FB635" ca="1">TEXT(RIGHT(10-RIGHT(SUM(INDEX(1*(MID(MID(C635,1,1)*2,ROW(INDIRECT("1:"&amp;LEN(MID(C635,1,1)*2))),1)),,))+MID(C635,2,1)+
SUM(INDEX(1*(MID(MID(C635,3,1)*2,ROW(INDIRECT("1:"&amp;LEN(MID(C635,3,1)*2))),1)),,))+MID(C635,4,1)+
SUM(INDEX(1*(MID(MID(C635,5,1)*2,ROW(INDIRECT("1:"&amp;LEN(MID(C635,5,1)*2))),1)),,))+MID(C635,6,1)+
SUM(INDEX(1*(MID(MID(C635,8,1)*2,ROW(INDIRECT("1:"&amp;LEN(MID(C635,8,1)*2))),1)),,))+MID(C635,9,1)+
SUM(INDEX(1*(MID(MID(C635,10,1)*2,ROW(INDIRECT("1:"&amp;LEN(MID(C635,10,1)*2))),1)),,)),1),1),"0")</f>
        <v>#VALUE!</v>
      </c>
      <c r="FC635" s="27" t="str">
        <f t="shared" si="1076"/>
        <v/>
      </c>
      <c r="FD635" s="29" t="b">
        <f t="shared" si="1077"/>
        <v>0</v>
      </c>
      <c r="FE635" s="112" t="b">
        <f>IFERROR(MATCH(D635,'Avtal för korttidsarbete'!$G$13:$G$1012,0),TRUE)</f>
        <v>1</v>
      </c>
      <c r="FF635" s="112" t="b">
        <f t="shared" si="1106"/>
        <v>0</v>
      </c>
      <c r="FG635" s="113" t="str" cm="1">
        <f t="array" ref="FG635">IF(FE635=TRUE,"x",INDEX('Avtal för korttidsarbete'!$E$13:$E$1012,$FE635))</f>
        <v>x</v>
      </c>
      <c r="FH635" s="113" t="str" cm="1">
        <f t="array" ref="FH635">IF(FE635=TRUE,"x",INDEX('Avtal för korttidsarbete'!$F$13:$F$1012,$FE635))</f>
        <v>x</v>
      </c>
      <c r="FI635" s="112" t="b">
        <f t="shared" si="1107"/>
        <v>0</v>
      </c>
      <c r="FJ635" s="135">
        <f t="shared" si="1108"/>
        <v>44166</v>
      </c>
      <c r="FK635" s="135">
        <f t="shared" si="1109"/>
        <v>44377</v>
      </c>
      <c r="FL635" s="112" t="b">
        <f t="shared" si="1110"/>
        <v>0</v>
      </c>
      <c r="FM635" s="113">
        <f t="shared" si="1111"/>
        <v>44166</v>
      </c>
      <c r="FN635" s="135">
        <f t="shared" si="1112"/>
        <v>44377</v>
      </c>
      <c r="FO635" s="148" t="b">
        <f>IFERROR(INDEX('Avtal för korttidsarbete'!R:R,MATCH(D635,'Avtal för korttidsarbete'!$G:$G,0)),TRUE)</f>
        <v>1</v>
      </c>
      <c r="FP635" s="135" t="str">
        <f>IF(FO635,"-",INDEX('Avtal för korttidsarbete'!$D:$D,MATCH(D635,'Avtal för korttidsarbete'!$G:$G,0)))</f>
        <v>-</v>
      </c>
      <c r="FQ635" s="113" t="b">
        <f>IFERROR(G635&gt;INDEX(Uppsägningar!E:E,MATCH(C635,Uppsägningar!C:C,0)),FALSE)</f>
        <v>0</v>
      </c>
    </row>
    <row r="636" spans="1:173" x14ac:dyDescent="0.25">
      <c r="A636" s="19">
        <v>620</v>
      </c>
      <c r="B636" s="20"/>
      <c r="C636" s="183"/>
      <c r="D636" s="66"/>
      <c r="E636" s="212">
        <f>IFERROR(INDEX(Admin!$C$7:$C$10,MATCH(FP636,TblNivåValTExt,0)),0)</f>
        <v>0</v>
      </c>
      <c r="F636" s="1"/>
      <c r="G636" s="1"/>
      <c r="H636" s="78"/>
      <c r="I636" s="181"/>
      <c r="J636" s="181"/>
      <c r="K636" s="182"/>
      <c r="L636" s="182"/>
      <c r="M636" s="181"/>
      <c r="N636" s="181"/>
      <c r="O636" s="181"/>
      <c r="P636" s="182"/>
      <c r="Q636" s="182"/>
      <c r="R636" s="181"/>
      <c r="S636" s="181"/>
      <c r="T636" s="181"/>
      <c r="U636" s="182"/>
      <c r="V636" s="182"/>
      <c r="W636" s="181"/>
      <c r="X636" s="181"/>
      <c r="Y636" s="181"/>
      <c r="Z636" s="182"/>
      <c r="AA636" s="182"/>
      <c r="AB636" s="181"/>
      <c r="AC636" s="181"/>
      <c r="AD636" s="181"/>
      <c r="AE636" s="182"/>
      <c r="AF636" s="182"/>
      <c r="AG636" s="181"/>
      <c r="AH636" s="181"/>
      <c r="AI636" s="181"/>
      <c r="AJ636" s="182"/>
      <c r="AK636" s="182"/>
      <c r="AL636" s="181"/>
      <c r="AM636" s="181"/>
      <c r="AN636" s="181"/>
      <c r="AO636" s="182"/>
      <c r="AP636" s="182"/>
      <c r="AQ636" s="181"/>
      <c r="AR636" s="181"/>
      <c r="AS636" s="181"/>
      <c r="AT636" s="182"/>
      <c r="AU636" s="182"/>
      <c r="AV636" s="181"/>
      <c r="AW636" s="181"/>
      <c r="AX636" s="181"/>
      <c r="AY636" s="182"/>
      <c r="AZ636" s="182"/>
      <c r="BA636" s="181"/>
      <c r="BB636" s="181"/>
      <c r="BC636" s="181"/>
      <c r="BD636" s="182"/>
      <c r="BE636" s="182"/>
      <c r="BF636" s="181"/>
      <c r="BG636" s="180">
        <f t="shared" si="1078"/>
        <v>0</v>
      </c>
      <c r="BH636" s="116" t="str">
        <f t="shared" si="1079"/>
        <v/>
      </c>
      <c r="BI636" s="80" t="b">
        <f t="shared" si="1027"/>
        <v>0</v>
      </c>
      <c r="BJ636" s="80" t="str">
        <f t="shared" si="1028"/>
        <v/>
      </c>
      <c r="BK636" s="80" t="b">
        <f t="shared" si="1080"/>
        <v>0</v>
      </c>
      <c r="BL636" s="13" t="str">
        <f t="shared" si="1029"/>
        <v/>
      </c>
      <c r="BM636" s="13" t="b">
        <f t="shared" si="1081"/>
        <v>0</v>
      </c>
      <c r="BN636" s="35" t="str">
        <f t="shared" si="1030"/>
        <v/>
      </c>
      <c r="BO636" s="13" t="b">
        <f t="shared" si="1031"/>
        <v>0</v>
      </c>
      <c r="BP636" s="35" t="str">
        <f t="shared" si="1032"/>
        <v/>
      </c>
      <c r="BQ636" s="13" t="b">
        <f t="shared" si="1033"/>
        <v>0</v>
      </c>
      <c r="BR636" s="35" t="str">
        <f t="shared" si="1034"/>
        <v/>
      </c>
      <c r="BS636" s="35" t="b">
        <f t="shared" si="1035"/>
        <v>0</v>
      </c>
      <c r="BT636" s="35" t="str">
        <f t="shared" si="1036"/>
        <v/>
      </c>
      <c r="BU636" s="35" t="b">
        <f t="shared" si="1037"/>
        <v>0</v>
      </c>
      <c r="BV636" s="35" t="str">
        <f t="shared" si="1038"/>
        <v/>
      </c>
      <c r="BW636" s="13" t="b">
        <f t="shared" si="1113"/>
        <v>0</v>
      </c>
      <c r="BX636" s="35" t="str">
        <f t="shared" si="1039"/>
        <v/>
      </c>
      <c r="BY636" s="265" t="b">
        <f t="shared" si="1082"/>
        <v>0</v>
      </c>
      <c r="BZ636" s="35" t="str">
        <f t="shared" si="1040"/>
        <v/>
      </c>
      <c r="CA636" s="265" t="b">
        <f t="shared" si="1083"/>
        <v>0</v>
      </c>
      <c r="CB636" s="35" t="str">
        <f t="shared" si="1041"/>
        <v/>
      </c>
      <c r="CC636" s="272" t="b">
        <f t="shared" si="1084"/>
        <v>0</v>
      </c>
      <c r="CD636" s="35" t="str">
        <f t="shared" si="1042"/>
        <v/>
      </c>
      <c r="CE636" s="13" t="b">
        <f t="shared" si="1043"/>
        <v>0</v>
      </c>
      <c r="CF636" s="35" t="str">
        <f t="shared" si="1044"/>
        <v/>
      </c>
      <c r="CG636" s="179">
        <f t="shared" si="1045"/>
        <v>0</v>
      </c>
      <c r="CH636" s="179">
        <f t="shared" si="1046"/>
        <v>0</v>
      </c>
      <c r="CI636" s="218">
        <f t="shared" si="1085"/>
        <v>0</v>
      </c>
      <c r="CJ636" s="218">
        <f t="shared" si="1086"/>
        <v>0</v>
      </c>
      <c r="CK636" s="218">
        <f t="shared" si="1087"/>
        <v>0</v>
      </c>
      <c r="CL636" s="218">
        <f t="shared" si="1088"/>
        <v>0</v>
      </c>
      <c r="CM636" s="218">
        <f t="shared" si="1089"/>
        <v>0</v>
      </c>
      <c r="CN636" s="218">
        <f t="shared" si="1090"/>
        <v>0</v>
      </c>
      <c r="CO636" s="218">
        <f t="shared" si="1091"/>
        <v>0</v>
      </c>
      <c r="CP636" s="218">
        <f t="shared" si="1092"/>
        <v>0</v>
      </c>
      <c r="CQ636" s="218">
        <f t="shared" si="1093"/>
        <v>0</v>
      </c>
      <c r="CR636" s="218">
        <f t="shared" si="1094"/>
        <v>0</v>
      </c>
      <c r="CS636" s="14">
        <f t="shared" si="1047"/>
        <v>0</v>
      </c>
      <c r="CT636" s="236">
        <f t="shared" si="1048"/>
        <v>0</v>
      </c>
      <c r="CU636" s="237">
        <f t="shared" si="1120"/>
        <v>0</v>
      </c>
      <c r="CV636" s="16">
        <f t="shared" si="1120"/>
        <v>0</v>
      </c>
      <c r="CW636" s="16">
        <f t="shared" si="1120"/>
        <v>0</v>
      </c>
      <c r="CX636" s="16">
        <f t="shared" si="1120"/>
        <v>0</v>
      </c>
      <c r="CY636" s="16">
        <f t="shared" si="1120"/>
        <v>0</v>
      </c>
      <c r="CZ636" s="16">
        <f t="shared" si="1120"/>
        <v>0</v>
      </c>
      <c r="DA636" s="16">
        <f t="shared" si="1120"/>
        <v>0</v>
      </c>
      <c r="DB636" s="16">
        <f t="shared" si="1120"/>
        <v>0</v>
      </c>
      <c r="DC636" s="16">
        <f t="shared" si="1120"/>
        <v>0</v>
      </c>
      <c r="DD636" s="238">
        <f t="shared" si="1120"/>
        <v>0</v>
      </c>
      <c r="DE636" s="232">
        <f t="shared" si="1121"/>
        <v>0</v>
      </c>
      <c r="DF636" s="132">
        <f t="shared" si="1121"/>
        <v>0</v>
      </c>
      <c r="DG636" s="132">
        <f t="shared" si="1121"/>
        <v>0</v>
      </c>
      <c r="DH636" s="132">
        <f t="shared" si="1121"/>
        <v>0</v>
      </c>
      <c r="DI636" s="132">
        <f t="shared" si="1121"/>
        <v>0</v>
      </c>
      <c r="DJ636" s="132">
        <f t="shared" si="1121"/>
        <v>0</v>
      </c>
      <c r="DK636" s="132">
        <f t="shared" si="1121"/>
        <v>0</v>
      </c>
      <c r="DL636" s="132">
        <f t="shared" si="1121"/>
        <v>0</v>
      </c>
      <c r="DM636" s="132">
        <f t="shared" si="1121"/>
        <v>0</v>
      </c>
      <c r="DN636" s="233">
        <f t="shared" si="1121"/>
        <v>0</v>
      </c>
      <c r="DO636" s="232">
        <f t="shared" si="1049"/>
        <v>0</v>
      </c>
      <c r="DP636" s="132">
        <f t="shared" si="1050"/>
        <v>0</v>
      </c>
      <c r="DQ636" s="132">
        <f t="shared" si="1051"/>
        <v>0</v>
      </c>
      <c r="DR636" s="132">
        <f t="shared" si="1052"/>
        <v>0</v>
      </c>
      <c r="DS636" s="132">
        <f t="shared" si="1053"/>
        <v>0</v>
      </c>
      <c r="DT636" s="132">
        <f t="shared" si="1054"/>
        <v>0</v>
      </c>
      <c r="DU636" s="132">
        <f t="shared" si="1055"/>
        <v>0</v>
      </c>
      <c r="DV636" s="132">
        <f t="shared" si="1056"/>
        <v>0</v>
      </c>
      <c r="DW636" s="132">
        <f t="shared" si="1057"/>
        <v>0</v>
      </c>
      <c r="DX636" s="233">
        <f t="shared" si="1058"/>
        <v>0</v>
      </c>
      <c r="DY636" s="231" t="b">
        <f t="shared" si="1095"/>
        <v>0</v>
      </c>
      <c r="DZ636" s="163"/>
      <c r="EA636" s="226" t="str">
        <f t="shared" si="1096"/>
        <v/>
      </c>
      <c r="EB636" s="178" t="str">
        <f t="shared" si="1097"/>
        <v/>
      </c>
      <c r="EC636" s="178" t="str">
        <f t="shared" si="1098"/>
        <v/>
      </c>
      <c r="ED636" s="178" t="str">
        <f t="shared" si="1099"/>
        <v/>
      </c>
      <c r="EE636" s="178" t="str">
        <f t="shared" si="1100"/>
        <v/>
      </c>
      <c r="EF636" s="178" t="str">
        <f t="shared" si="1101"/>
        <v/>
      </c>
      <c r="EG636" s="178" t="str">
        <f t="shared" si="1102"/>
        <v/>
      </c>
      <c r="EH636" s="178" t="str">
        <f t="shared" si="1103"/>
        <v/>
      </c>
      <c r="EI636" s="178" t="str">
        <f t="shared" si="1104"/>
        <v/>
      </c>
      <c r="EJ636" s="227" t="str">
        <f t="shared" si="1105"/>
        <v/>
      </c>
      <c r="EK636" s="230" t="str">
        <f t="shared" si="1059"/>
        <v/>
      </c>
      <c r="EL636" s="177" t="str">
        <f t="shared" si="1060"/>
        <v/>
      </c>
      <c r="EM636" s="177" t="str">
        <f t="shared" si="1061"/>
        <v/>
      </c>
      <c r="EN636" s="177" t="str">
        <f t="shared" si="1062"/>
        <v/>
      </c>
      <c r="EO636" s="177" t="str">
        <f t="shared" si="1063"/>
        <v/>
      </c>
      <c r="EP636" s="177" t="str">
        <f t="shared" si="1064"/>
        <v/>
      </c>
      <c r="EQ636" s="177" t="str">
        <f t="shared" si="1065"/>
        <v/>
      </c>
      <c r="ER636" s="177" t="str">
        <f t="shared" si="1066"/>
        <v/>
      </c>
      <c r="ES636" s="177" t="str">
        <f t="shared" si="1067"/>
        <v/>
      </c>
      <c r="ET636" s="177" t="str">
        <f t="shared" si="1068"/>
        <v/>
      </c>
      <c r="EU636" s="229" t="e">
        <f t="shared" si="1069"/>
        <v>#VALUE!</v>
      </c>
      <c r="EV636" s="27" t="e">
        <f t="shared" si="1070"/>
        <v>#VALUE!</v>
      </c>
      <c r="EW636" s="27" t="e">
        <f t="shared" si="1071"/>
        <v>#VALUE!</v>
      </c>
      <c r="EX636" s="28" t="e">
        <f t="shared" si="1072"/>
        <v>#VALUE!</v>
      </c>
      <c r="EY636" s="28" t="e">
        <f t="shared" si="1073"/>
        <v>#VALUE!</v>
      </c>
      <c r="EZ636" s="28" t="b">
        <f t="shared" si="1074"/>
        <v>0</v>
      </c>
      <c r="FA636" s="176" t="str">
        <f t="shared" si="1075"/>
        <v/>
      </c>
      <c r="FB636" s="27" t="e" cm="1">
        <f t="array" aca="1" ref="FB636" ca="1">TEXT(RIGHT(10-RIGHT(SUM(INDEX(1*(MID(MID(C636,1,1)*2,ROW(INDIRECT("1:"&amp;LEN(MID(C636,1,1)*2))),1)),,))+MID(C636,2,1)+
SUM(INDEX(1*(MID(MID(C636,3,1)*2,ROW(INDIRECT("1:"&amp;LEN(MID(C636,3,1)*2))),1)),,))+MID(C636,4,1)+
SUM(INDEX(1*(MID(MID(C636,5,1)*2,ROW(INDIRECT("1:"&amp;LEN(MID(C636,5,1)*2))),1)),,))+MID(C636,6,1)+
SUM(INDEX(1*(MID(MID(C636,8,1)*2,ROW(INDIRECT("1:"&amp;LEN(MID(C636,8,1)*2))),1)),,))+MID(C636,9,1)+
SUM(INDEX(1*(MID(MID(C636,10,1)*2,ROW(INDIRECT("1:"&amp;LEN(MID(C636,10,1)*2))),1)),,)),1),1),"0")</f>
        <v>#VALUE!</v>
      </c>
      <c r="FC636" s="27" t="str">
        <f t="shared" si="1076"/>
        <v/>
      </c>
      <c r="FD636" s="29" t="b">
        <f t="shared" si="1077"/>
        <v>0</v>
      </c>
      <c r="FE636" s="112" t="b">
        <f>IFERROR(MATCH(D636,'Avtal för korttidsarbete'!$G$13:$G$1012,0),TRUE)</f>
        <v>1</v>
      </c>
      <c r="FF636" s="112" t="b">
        <f t="shared" si="1106"/>
        <v>0</v>
      </c>
      <c r="FG636" s="113" t="str" cm="1">
        <f t="array" ref="FG636">IF(FE636=TRUE,"x",INDEX('Avtal för korttidsarbete'!$E$13:$E$1012,$FE636))</f>
        <v>x</v>
      </c>
      <c r="FH636" s="113" t="str" cm="1">
        <f t="array" ref="FH636">IF(FE636=TRUE,"x",INDEX('Avtal för korttidsarbete'!$F$13:$F$1012,$FE636))</f>
        <v>x</v>
      </c>
      <c r="FI636" s="112" t="b">
        <f t="shared" si="1107"/>
        <v>0</v>
      </c>
      <c r="FJ636" s="135">
        <f t="shared" si="1108"/>
        <v>44166</v>
      </c>
      <c r="FK636" s="135">
        <f t="shared" si="1109"/>
        <v>44377</v>
      </c>
      <c r="FL636" s="112" t="b">
        <f t="shared" si="1110"/>
        <v>0</v>
      </c>
      <c r="FM636" s="113">
        <f t="shared" si="1111"/>
        <v>44166</v>
      </c>
      <c r="FN636" s="135">
        <f t="shared" si="1112"/>
        <v>44377</v>
      </c>
      <c r="FO636" s="148" t="b">
        <f>IFERROR(INDEX('Avtal för korttidsarbete'!R:R,MATCH(D636,'Avtal för korttidsarbete'!$G:$G,0)),TRUE)</f>
        <v>1</v>
      </c>
      <c r="FP636" s="135" t="str">
        <f>IF(FO636,"-",INDEX('Avtal för korttidsarbete'!$D:$D,MATCH(D636,'Avtal för korttidsarbete'!$G:$G,0)))</f>
        <v>-</v>
      </c>
      <c r="FQ636" s="113" t="b">
        <f>IFERROR(G636&gt;INDEX(Uppsägningar!E:E,MATCH(C636,Uppsägningar!C:C,0)),FALSE)</f>
        <v>0</v>
      </c>
    </row>
    <row r="637" spans="1:173" x14ac:dyDescent="0.25">
      <c r="A637" s="19">
        <v>621</v>
      </c>
      <c r="B637" s="20"/>
      <c r="C637" s="183"/>
      <c r="D637" s="66"/>
      <c r="E637" s="212">
        <f>IFERROR(INDEX(Admin!$C$7:$C$10,MATCH(FP637,TblNivåValTExt,0)),0)</f>
        <v>0</v>
      </c>
      <c r="F637" s="1"/>
      <c r="G637" s="1"/>
      <c r="H637" s="78"/>
      <c r="I637" s="181"/>
      <c r="J637" s="181"/>
      <c r="K637" s="182"/>
      <c r="L637" s="182"/>
      <c r="M637" s="181"/>
      <c r="N637" s="181"/>
      <c r="O637" s="181"/>
      <c r="P637" s="182"/>
      <c r="Q637" s="182"/>
      <c r="R637" s="181"/>
      <c r="S637" s="181"/>
      <c r="T637" s="181"/>
      <c r="U637" s="182"/>
      <c r="V637" s="182"/>
      <c r="W637" s="181"/>
      <c r="X637" s="181"/>
      <c r="Y637" s="181"/>
      <c r="Z637" s="182"/>
      <c r="AA637" s="182"/>
      <c r="AB637" s="181"/>
      <c r="AC637" s="181"/>
      <c r="AD637" s="181"/>
      <c r="AE637" s="182"/>
      <c r="AF637" s="182"/>
      <c r="AG637" s="181"/>
      <c r="AH637" s="181"/>
      <c r="AI637" s="181"/>
      <c r="AJ637" s="182"/>
      <c r="AK637" s="182"/>
      <c r="AL637" s="181"/>
      <c r="AM637" s="181"/>
      <c r="AN637" s="181"/>
      <c r="AO637" s="182"/>
      <c r="AP637" s="182"/>
      <c r="AQ637" s="181"/>
      <c r="AR637" s="181"/>
      <c r="AS637" s="181"/>
      <c r="AT637" s="182"/>
      <c r="AU637" s="182"/>
      <c r="AV637" s="181"/>
      <c r="AW637" s="181"/>
      <c r="AX637" s="181"/>
      <c r="AY637" s="182"/>
      <c r="AZ637" s="182"/>
      <c r="BA637" s="181"/>
      <c r="BB637" s="181"/>
      <c r="BC637" s="181"/>
      <c r="BD637" s="182"/>
      <c r="BE637" s="182"/>
      <c r="BF637" s="181"/>
      <c r="BG637" s="180">
        <f t="shared" si="1078"/>
        <v>0</v>
      </c>
      <c r="BH637" s="116" t="str">
        <f t="shared" si="1079"/>
        <v/>
      </c>
      <c r="BI637" s="80" t="b">
        <f t="shared" si="1027"/>
        <v>0</v>
      </c>
      <c r="BJ637" s="80" t="str">
        <f t="shared" si="1028"/>
        <v/>
      </c>
      <c r="BK637" s="80" t="b">
        <f t="shared" si="1080"/>
        <v>0</v>
      </c>
      <c r="BL637" s="13" t="str">
        <f t="shared" si="1029"/>
        <v/>
      </c>
      <c r="BM637" s="13" t="b">
        <f t="shared" si="1081"/>
        <v>0</v>
      </c>
      <c r="BN637" s="35" t="str">
        <f t="shared" si="1030"/>
        <v/>
      </c>
      <c r="BO637" s="13" t="b">
        <f t="shared" si="1031"/>
        <v>0</v>
      </c>
      <c r="BP637" s="35" t="str">
        <f t="shared" si="1032"/>
        <v/>
      </c>
      <c r="BQ637" s="13" t="b">
        <f t="shared" si="1033"/>
        <v>0</v>
      </c>
      <c r="BR637" s="35" t="str">
        <f t="shared" si="1034"/>
        <v/>
      </c>
      <c r="BS637" s="35" t="b">
        <f t="shared" si="1035"/>
        <v>0</v>
      </c>
      <c r="BT637" s="35" t="str">
        <f t="shared" si="1036"/>
        <v/>
      </c>
      <c r="BU637" s="35" t="b">
        <f t="shared" si="1037"/>
        <v>0</v>
      </c>
      <c r="BV637" s="35" t="str">
        <f t="shared" si="1038"/>
        <v/>
      </c>
      <c r="BW637" s="13" t="b">
        <f t="shared" si="1113"/>
        <v>0</v>
      </c>
      <c r="BX637" s="35" t="str">
        <f t="shared" si="1039"/>
        <v/>
      </c>
      <c r="BY637" s="265" t="b">
        <f t="shared" si="1082"/>
        <v>0</v>
      </c>
      <c r="BZ637" s="35" t="str">
        <f t="shared" si="1040"/>
        <v/>
      </c>
      <c r="CA637" s="265" t="b">
        <f t="shared" si="1083"/>
        <v>0</v>
      </c>
      <c r="CB637" s="35" t="str">
        <f t="shared" si="1041"/>
        <v/>
      </c>
      <c r="CC637" s="272" t="b">
        <f t="shared" si="1084"/>
        <v>0</v>
      </c>
      <c r="CD637" s="35" t="str">
        <f t="shared" si="1042"/>
        <v/>
      </c>
      <c r="CE637" s="13" t="b">
        <f t="shared" si="1043"/>
        <v>0</v>
      </c>
      <c r="CF637" s="35" t="str">
        <f t="shared" si="1044"/>
        <v/>
      </c>
      <c r="CG637" s="179">
        <f t="shared" si="1045"/>
        <v>0</v>
      </c>
      <c r="CH637" s="179">
        <f t="shared" si="1046"/>
        <v>0</v>
      </c>
      <c r="CI637" s="218">
        <f t="shared" si="1085"/>
        <v>0</v>
      </c>
      <c r="CJ637" s="218">
        <f t="shared" si="1086"/>
        <v>0</v>
      </c>
      <c r="CK637" s="218">
        <f t="shared" si="1087"/>
        <v>0</v>
      </c>
      <c r="CL637" s="218">
        <f t="shared" si="1088"/>
        <v>0</v>
      </c>
      <c r="CM637" s="218">
        <f t="shared" si="1089"/>
        <v>0</v>
      </c>
      <c r="CN637" s="218">
        <f t="shared" si="1090"/>
        <v>0</v>
      </c>
      <c r="CO637" s="218">
        <f t="shared" si="1091"/>
        <v>0</v>
      </c>
      <c r="CP637" s="218">
        <f t="shared" si="1092"/>
        <v>0</v>
      </c>
      <c r="CQ637" s="218">
        <f t="shared" si="1093"/>
        <v>0</v>
      </c>
      <c r="CR637" s="218">
        <f t="shared" si="1094"/>
        <v>0</v>
      </c>
      <c r="CS637" s="14">
        <f t="shared" si="1047"/>
        <v>0</v>
      </c>
      <c r="CT637" s="236">
        <f t="shared" si="1048"/>
        <v>0</v>
      </c>
      <c r="CU637" s="237">
        <f t="shared" ref="CU637:DD646" si="1122">IF(AND($CS637,$CT637,CU$12),MAX(0,MIN(CU$10,$CT637)-MAX(CU$9,$CS637)+1),0)</f>
        <v>0</v>
      </c>
      <c r="CV637" s="16">
        <f t="shared" si="1122"/>
        <v>0</v>
      </c>
      <c r="CW637" s="16">
        <f t="shared" si="1122"/>
        <v>0</v>
      </c>
      <c r="CX637" s="16">
        <f t="shared" si="1122"/>
        <v>0</v>
      </c>
      <c r="CY637" s="16">
        <f t="shared" si="1122"/>
        <v>0</v>
      </c>
      <c r="CZ637" s="16">
        <f t="shared" si="1122"/>
        <v>0</v>
      </c>
      <c r="DA637" s="16">
        <f t="shared" si="1122"/>
        <v>0</v>
      </c>
      <c r="DB637" s="16">
        <f t="shared" si="1122"/>
        <v>0</v>
      </c>
      <c r="DC637" s="16">
        <f t="shared" si="1122"/>
        <v>0</v>
      </c>
      <c r="DD637" s="238">
        <f t="shared" si="1122"/>
        <v>0</v>
      </c>
      <c r="DE637" s="232">
        <f t="shared" ref="DE637:DN646" si="1123">IF($H637&lt;=0,0,MAX(0,MIN($H637,$DE$11)))</f>
        <v>0</v>
      </c>
      <c r="DF637" s="132">
        <f t="shared" si="1123"/>
        <v>0</v>
      </c>
      <c r="DG637" s="132">
        <f t="shared" si="1123"/>
        <v>0</v>
      </c>
      <c r="DH637" s="132">
        <f t="shared" si="1123"/>
        <v>0</v>
      </c>
      <c r="DI637" s="132">
        <f t="shared" si="1123"/>
        <v>0</v>
      </c>
      <c r="DJ637" s="132">
        <f t="shared" si="1123"/>
        <v>0</v>
      </c>
      <c r="DK637" s="132">
        <f t="shared" si="1123"/>
        <v>0</v>
      </c>
      <c r="DL637" s="132">
        <f t="shared" si="1123"/>
        <v>0</v>
      </c>
      <c r="DM637" s="132">
        <f t="shared" si="1123"/>
        <v>0</v>
      </c>
      <c r="DN637" s="233">
        <f t="shared" si="1123"/>
        <v>0</v>
      </c>
      <c r="DO637" s="232">
        <f t="shared" si="1049"/>
        <v>0</v>
      </c>
      <c r="DP637" s="132">
        <f t="shared" si="1050"/>
        <v>0</v>
      </c>
      <c r="DQ637" s="132">
        <f t="shared" si="1051"/>
        <v>0</v>
      </c>
      <c r="DR637" s="132">
        <f t="shared" si="1052"/>
        <v>0</v>
      </c>
      <c r="DS637" s="132">
        <f t="shared" si="1053"/>
        <v>0</v>
      </c>
      <c r="DT637" s="132">
        <f t="shared" si="1054"/>
        <v>0</v>
      </c>
      <c r="DU637" s="132">
        <f t="shared" si="1055"/>
        <v>0</v>
      </c>
      <c r="DV637" s="132">
        <f t="shared" si="1056"/>
        <v>0</v>
      </c>
      <c r="DW637" s="132">
        <f t="shared" si="1057"/>
        <v>0</v>
      </c>
      <c r="DX637" s="233">
        <f t="shared" si="1058"/>
        <v>0</v>
      </c>
      <c r="DY637" s="231" t="b">
        <f t="shared" si="1095"/>
        <v>0</v>
      </c>
      <c r="DZ637" s="163"/>
      <c r="EA637" s="226" t="str">
        <f t="shared" si="1096"/>
        <v/>
      </c>
      <c r="EB637" s="178" t="str">
        <f t="shared" si="1097"/>
        <v/>
      </c>
      <c r="EC637" s="178" t="str">
        <f t="shared" si="1098"/>
        <v/>
      </c>
      <c r="ED637" s="178" t="str">
        <f t="shared" si="1099"/>
        <v/>
      </c>
      <c r="EE637" s="178" t="str">
        <f t="shared" si="1100"/>
        <v/>
      </c>
      <c r="EF637" s="178" t="str">
        <f t="shared" si="1101"/>
        <v/>
      </c>
      <c r="EG637" s="178" t="str">
        <f t="shared" si="1102"/>
        <v/>
      </c>
      <c r="EH637" s="178" t="str">
        <f t="shared" si="1103"/>
        <v/>
      </c>
      <c r="EI637" s="178" t="str">
        <f t="shared" si="1104"/>
        <v/>
      </c>
      <c r="EJ637" s="227" t="str">
        <f t="shared" si="1105"/>
        <v/>
      </c>
      <c r="EK637" s="230" t="str">
        <f t="shared" si="1059"/>
        <v/>
      </c>
      <c r="EL637" s="177" t="str">
        <f t="shared" si="1060"/>
        <v/>
      </c>
      <c r="EM637" s="177" t="str">
        <f t="shared" si="1061"/>
        <v/>
      </c>
      <c r="EN637" s="177" t="str">
        <f t="shared" si="1062"/>
        <v/>
      </c>
      <c r="EO637" s="177" t="str">
        <f t="shared" si="1063"/>
        <v/>
      </c>
      <c r="EP637" s="177" t="str">
        <f t="shared" si="1064"/>
        <v/>
      </c>
      <c r="EQ637" s="177" t="str">
        <f t="shared" si="1065"/>
        <v/>
      </c>
      <c r="ER637" s="177" t="str">
        <f t="shared" si="1066"/>
        <v/>
      </c>
      <c r="ES637" s="177" t="str">
        <f t="shared" si="1067"/>
        <v/>
      </c>
      <c r="ET637" s="177" t="str">
        <f t="shared" si="1068"/>
        <v/>
      </c>
      <c r="EU637" s="229" t="e">
        <f t="shared" si="1069"/>
        <v>#VALUE!</v>
      </c>
      <c r="EV637" s="27" t="e">
        <f t="shared" si="1070"/>
        <v>#VALUE!</v>
      </c>
      <c r="EW637" s="27" t="e">
        <f t="shared" si="1071"/>
        <v>#VALUE!</v>
      </c>
      <c r="EX637" s="28" t="e">
        <f t="shared" si="1072"/>
        <v>#VALUE!</v>
      </c>
      <c r="EY637" s="28" t="e">
        <f t="shared" si="1073"/>
        <v>#VALUE!</v>
      </c>
      <c r="EZ637" s="28" t="b">
        <f t="shared" si="1074"/>
        <v>0</v>
      </c>
      <c r="FA637" s="176" t="str">
        <f t="shared" si="1075"/>
        <v/>
      </c>
      <c r="FB637" s="27" t="e" cm="1">
        <f t="array" aca="1" ref="FB637" ca="1">TEXT(RIGHT(10-RIGHT(SUM(INDEX(1*(MID(MID(C637,1,1)*2,ROW(INDIRECT("1:"&amp;LEN(MID(C637,1,1)*2))),1)),,))+MID(C637,2,1)+
SUM(INDEX(1*(MID(MID(C637,3,1)*2,ROW(INDIRECT("1:"&amp;LEN(MID(C637,3,1)*2))),1)),,))+MID(C637,4,1)+
SUM(INDEX(1*(MID(MID(C637,5,1)*2,ROW(INDIRECT("1:"&amp;LEN(MID(C637,5,1)*2))),1)),,))+MID(C637,6,1)+
SUM(INDEX(1*(MID(MID(C637,8,1)*2,ROW(INDIRECT("1:"&amp;LEN(MID(C637,8,1)*2))),1)),,))+MID(C637,9,1)+
SUM(INDEX(1*(MID(MID(C637,10,1)*2,ROW(INDIRECT("1:"&amp;LEN(MID(C637,10,1)*2))),1)),,)),1),1),"0")</f>
        <v>#VALUE!</v>
      </c>
      <c r="FC637" s="27" t="str">
        <f t="shared" si="1076"/>
        <v/>
      </c>
      <c r="FD637" s="29" t="b">
        <f t="shared" si="1077"/>
        <v>0</v>
      </c>
      <c r="FE637" s="112" t="b">
        <f>IFERROR(MATCH(D637,'Avtal för korttidsarbete'!$G$13:$G$1012,0),TRUE)</f>
        <v>1</v>
      </c>
      <c r="FF637" s="112" t="b">
        <f t="shared" si="1106"/>
        <v>0</v>
      </c>
      <c r="FG637" s="113" t="str" cm="1">
        <f t="array" ref="FG637">IF(FE637=TRUE,"x",INDEX('Avtal för korttidsarbete'!$E$13:$E$1012,$FE637))</f>
        <v>x</v>
      </c>
      <c r="FH637" s="113" t="str" cm="1">
        <f t="array" ref="FH637">IF(FE637=TRUE,"x",INDEX('Avtal för korttidsarbete'!$F$13:$F$1012,$FE637))</f>
        <v>x</v>
      </c>
      <c r="FI637" s="112" t="b">
        <f t="shared" si="1107"/>
        <v>0</v>
      </c>
      <c r="FJ637" s="135">
        <f t="shared" si="1108"/>
        <v>44166</v>
      </c>
      <c r="FK637" s="135">
        <f t="shared" si="1109"/>
        <v>44377</v>
      </c>
      <c r="FL637" s="112" t="b">
        <f t="shared" si="1110"/>
        <v>0</v>
      </c>
      <c r="FM637" s="113">
        <f t="shared" si="1111"/>
        <v>44166</v>
      </c>
      <c r="FN637" s="135">
        <f t="shared" si="1112"/>
        <v>44377</v>
      </c>
      <c r="FO637" s="148" t="b">
        <f>IFERROR(INDEX('Avtal för korttidsarbete'!R:R,MATCH(D637,'Avtal för korttidsarbete'!$G:$G,0)),TRUE)</f>
        <v>1</v>
      </c>
      <c r="FP637" s="135" t="str">
        <f>IF(FO637,"-",INDEX('Avtal för korttidsarbete'!$D:$D,MATCH(D637,'Avtal för korttidsarbete'!$G:$G,0)))</f>
        <v>-</v>
      </c>
      <c r="FQ637" s="113" t="b">
        <f>IFERROR(G637&gt;INDEX(Uppsägningar!E:E,MATCH(C637,Uppsägningar!C:C,0)),FALSE)</f>
        <v>0</v>
      </c>
    </row>
    <row r="638" spans="1:173" x14ac:dyDescent="0.25">
      <c r="A638" s="19">
        <v>622</v>
      </c>
      <c r="B638" s="20"/>
      <c r="C638" s="183"/>
      <c r="D638" s="66"/>
      <c r="E638" s="212">
        <f>IFERROR(INDEX(Admin!$C$7:$C$10,MATCH(FP638,TblNivåValTExt,0)),0)</f>
        <v>0</v>
      </c>
      <c r="F638" s="1"/>
      <c r="G638" s="1"/>
      <c r="H638" s="78"/>
      <c r="I638" s="181"/>
      <c r="J638" s="181"/>
      <c r="K638" s="182"/>
      <c r="L638" s="182"/>
      <c r="M638" s="181"/>
      <c r="N638" s="181"/>
      <c r="O638" s="181"/>
      <c r="P638" s="182"/>
      <c r="Q638" s="182"/>
      <c r="R638" s="181"/>
      <c r="S638" s="181"/>
      <c r="T638" s="181"/>
      <c r="U638" s="182"/>
      <c r="V638" s="182"/>
      <c r="W638" s="181"/>
      <c r="X638" s="181"/>
      <c r="Y638" s="181"/>
      <c r="Z638" s="182"/>
      <c r="AA638" s="182"/>
      <c r="AB638" s="181"/>
      <c r="AC638" s="181"/>
      <c r="AD638" s="181"/>
      <c r="AE638" s="182"/>
      <c r="AF638" s="182"/>
      <c r="AG638" s="181"/>
      <c r="AH638" s="181"/>
      <c r="AI638" s="181"/>
      <c r="AJ638" s="182"/>
      <c r="AK638" s="182"/>
      <c r="AL638" s="181"/>
      <c r="AM638" s="181"/>
      <c r="AN638" s="181"/>
      <c r="AO638" s="182"/>
      <c r="AP638" s="182"/>
      <c r="AQ638" s="181"/>
      <c r="AR638" s="181"/>
      <c r="AS638" s="181"/>
      <c r="AT638" s="182"/>
      <c r="AU638" s="182"/>
      <c r="AV638" s="181"/>
      <c r="AW638" s="181"/>
      <c r="AX638" s="181"/>
      <c r="AY638" s="182"/>
      <c r="AZ638" s="182"/>
      <c r="BA638" s="181"/>
      <c r="BB638" s="181"/>
      <c r="BC638" s="181"/>
      <c r="BD638" s="182"/>
      <c r="BE638" s="182"/>
      <c r="BF638" s="181"/>
      <c r="BG638" s="180">
        <f t="shared" si="1078"/>
        <v>0</v>
      </c>
      <c r="BH638" s="116" t="str">
        <f t="shared" si="1079"/>
        <v/>
      </c>
      <c r="BI638" s="80" t="b">
        <f t="shared" si="1027"/>
        <v>0</v>
      </c>
      <c r="BJ638" s="80" t="str">
        <f t="shared" si="1028"/>
        <v/>
      </c>
      <c r="BK638" s="80" t="b">
        <f t="shared" si="1080"/>
        <v>0</v>
      </c>
      <c r="BL638" s="13" t="str">
        <f t="shared" si="1029"/>
        <v/>
      </c>
      <c r="BM638" s="13" t="b">
        <f t="shared" si="1081"/>
        <v>0</v>
      </c>
      <c r="BN638" s="35" t="str">
        <f t="shared" si="1030"/>
        <v/>
      </c>
      <c r="BO638" s="13" t="b">
        <f t="shared" si="1031"/>
        <v>0</v>
      </c>
      <c r="BP638" s="35" t="str">
        <f t="shared" si="1032"/>
        <v/>
      </c>
      <c r="BQ638" s="13" t="b">
        <f t="shared" si="1033"/>
        <v>0</v>
      </c>
      <c r="BR638" s="35" t="str">
        <f t="shared" si="1034"/>
        <v/>
      </c>
      <c r="BS638" s="35" t="b">
        <f t="shared" si="1035"/>
        <v>0</v>
      </c>
      <c r="BT638" s="35" t="str">
        <f t="shared" si="1036"/>
        <v/>
      </c>
      <c r="BU638" s="35" t="b">
        <f t="shared" si="1037"/>
        <v>0</v>
      </c>
      <c r="BV638" s="35" t="str">
        <f t="shared" si="1038"/>
        <v/>
      </c>
      <c r="BW638" s="13" t="b">
        <f t="shared" si="1113"/>
        <v>0</v>
      </c>
      <c r="BX638" s="35" t="str">
        <f t="shared" si="1039"/>
        <v/>
      </c>
      <c r="BY638" s="265" t="b">
        <f t="shared" si="1082"/>
        <v>0</v>
      </c>
      <c r="BZ638" s="35" t="str">
        <f t="shared" si="1040"/>
        <v/>
      </c>
      <c r="CA638" s="265" t="b">
        <f t="shared" si="1083"/>
        <v>0</v>
      </c>
      <c r="CB638" s="35" t="str">
        <f t="shared" si="1041"/>
        <v/>
      </c>
      <c r="CC638" s="272" t="b">
        <f t="shared" si="1084"/>
        <v>0</v>
      </c>
      <c r="CD638" s="35" t="str">
        <f t="shared" si="1042"/>
        <v/>
      </c>
      <c r="CE638" s="13" t="b">
        <f t="shared" si="1043"/>
        <v>0</v>
      </c>
      <c r="CF638" s="35" t="str">
        <f t="shared" si="1044"/>
        <v/>
      </c>
      <c r="CG638" s="179">
        <f t="shared" si="1045"/>
        <v>0</v>
      </c>
      <c r="CH638" s="179">
        <f t="shared" si="1046"/>
        <v>0</v>
      </c>
      <c r="CI638" s="218">
        <f t="shared" si="1085"/>
        <v>0</v>
      </c>
      <c r="CJ638" s="218">
        <f t="shared" si="1086"/>
        <v>0</v>
      </c>
      <c r="CK638" s="218">
        <f t="shared" si="1087"/>
        <v>0</v>
      </c>
      <c r="CL638" s="218">
        <f t="shared" si="1088"/>
        <v>0</v>
      </c>
      <c r="CM638" s="218">
        <f t="shared" si="1089"/>
        <v>0</v>
      </c>
      <c r="CN638" s="218">
        <f t="shared" si="1090"/>
        <v>0</v>
      </c>
      <c r="CO638" s="218">
        <f t="shared" si="1091"/>
        <v>0</v>
      </c>
      <c r="CP638" s="218">
        <f t="shared" si="1092"/>
        <v>0</v>
      </c>
      <c r="CQ638" s="218">
        <f t="shared" si="1093"/>
        <v>0</v>
      </c>
      <c r="CR638" s="218">
        <f t="shared" si="1094"/>
        <v>0</v>
      </c>
      <c r="CS638" s="14">
        <f t="shared" si="1047"/>
        <v>0</v>
      </c>
      <c r="CT638" s="236">
        <f t="shared" si="1048"/>
        <v>0</v>
      </c>
      <c r="CU638" s="237">
        <f t="shared" si="1122"/>
        <v>0</v>
      </c>
      <c r="CV638" s="16">
        <f t="shared" si="1122"/>
        <v>0</v>
      </c>
      <c r="CW638" s="16">
        <f t="shared" si="1122"/>
        <v>0</v>
      </c>
      <c r="CX638" s="16">
        <f t="shared" si="1122"/>
        <v>0</v>
      </c>
      <c r="CY638" s="16">
        <f t="shared" si="1122"/>
        <v>0</v>
      </c>
      <c r="CZ638" s="16">
        <f t="shared" si="1122"/>
        <v>0</v>
      </c>
      <c r="DA638" s="16">
        <f t="shared" si="1122"/>
        <v>0</v>
      </c>
      <c r="DB638" s="16">
        <f t="shared" si="1122"/>
        <v>0</v>
      </c>
      <c r="DC638" s="16">
        <f t="shared" si="1122"/>
        <v>0</v>
      </c>
      <c r="DD638" s="238">
        <f t="shared" si="1122"/>
        <v>0</v>
      </c>
      <c r="DE638" s="232">
        <f t="shared" si="1123"/>
        <v>0</v>
      </c>
      <c r="DF638" s="132">
        <f t="shared" si="1123"/>
        <v>0</v>
      </c>
      <c r="DG638" s="132">
        <f t="shared" si="1123"/>
        <v>0</v>
      </c>
      <c r="DH638" s="132">
        <f t="shared" si="1123"/>
        <v>0</v>
      </c>
      <c r="DI638" s="132">
        <f t="shared" si="1123"/>
        <v>0</v>
      </c>
      <c r="DJ638" s="132">
        <f t="shared" si="1123"/>
        <v>0</v>
      </c>
      <c r="DK638" s="132">
        <f t="shared" si="1123"/>
        <v>0</v>
      </c>
      <c r="DL638" s="132">
        <f t="shared" si="1123"/>
        <v>0</v>
      </c>
      <c r="DM638" s="132">
        <f t="shared" si="1123"/>
        <v>0</v>
      </c>
      <c r="DN638" s="233">
        <f t="shared" si="1123"/>
        <v>0</v>
      </c>
      <c r="DO638" s="232">
        <f t="shared" si="1049"/>
        <v>0</v>
      </c>
      <c r="DP638" s="132">
        <f t="shared" si="1050"/>
        <v>0</v>
      </c>
      <c r="DQ638" s="132">
        <f t="shared" si="1051"/>
        <v>0</v>
      </c>
      <c r="DR638" s="132">
        <f t="shared" si="1052"/>
        <v>0</v>
      </c>
      <c r="DS638" s="132">
        <f t="shared" si="1053"/>
        <v>0</v>
      </c>
      <c r="DT638" s="132">
        <f t="shared" si="1054"/>
        <v>0</v>
      </c>
      <c r="DU638" s="132">
        <f t="shared" si="1055"/>
        <v>0</v>
      </c>
      <c r="DV638" s="132">
        <f t="shared" si="1056"/>
        <v>0</v>
      </c>
      <c r="DW638" s="132">
        <f t="shared" si="1057"/>
        <v>0</v>
      </c>
      <c r="DX638" s="233">
        <f t="shared" si="1058"/>
        <v>0</v>
      </c>
      <c r="DY638" s="231" t="b">
        <f t="shared" si="1095"/>
        <v>0</v>
      </c>
      <c r="DZ638" s="163"/>
      <c r="EA638" s="226" t="str">
        <f t="shared" si="1096"/>
        <v/>
      </c>
      <c r="EB638" s="178" t="str">
        <f t="shared" si="1097"/>
        <v/>
      </c>
      <c r="EC638" s="178" t="str">
        <f t="shared" si="1098"/>
        <v/>
      </c>
      <c r="ED638" s="178" t="str">
        <f t="shared" si="1099"/>
        <v/>
      </c>
      <c r="EE638" s="178" t="str">
        <f t="shared" si="1100"/>
        <v/>
      </c>
      <c r="EF638" s="178" t="str">
        <f t="shared" si="1101"/>
        <v/>
      </c>
      <c r="EG638" s="178" t="str">
        <f t="shared" si="1102"/>
        <v/>
      </c>
      <c r="EH638" s="178" t="str">
        <f t="shared" si="1103"/>
        <v/>
      </c>
      <c r="EI638" s="178" t="str">
        <f t="shared" si="1104"/>
        <v/>
      </c>
      <c r="EJ638" s="227" t="str">
        <f t="shared" si="1105"/>
        <v/>
      </c>
      <c r="EK638" s="230" t="str">
        <f t="shared" si="1059"/>
        <v/>
      </c>
      <c r="EL638" s="177" t="str">
        <f t="shared" si="1060"/>
        <v/>
      </c>
      <c r="EM638" s="177" t="str">
        <f t="shared" si="1061"/>
        <v/>
      </c>
      <c r="EN638" s="177" t="str">
        <f t="shared" si="1062"/>
        <v/>
      </c>
      <c r="EO638" s="177" t="str">
        <f t="shared" si="1063"/>
        <v/>
      </c>
      <c r="EP638" s="177" t="str">
        <f t="shared" si="1064"/>
        <v/>
      </c>
      <c r="EQ638" s="177" t="str">
        <f t="shared" si="1065"/>
        <v/>
      </c>
      <c r="ER638" s="177" t="str">
        <f t="shared" si="1066"/>
        <v/>
      </c>
      <c r="ES638" s="177" t="str">
        <f t="shared" si="1067"/>
        <v/>
      </c>
      <c r="ET638" s="177" t="str">
        <f t="shared" si="1068"/>
        <v/>
      </c>
      <c r="EU638" s="229" t="e">
        <f t="shared" si="1069"/>
        <v>#VALUE!</v>
      </c>
      <c r="EV638" s="27" t="e">
        <f t="shared" si="1070"/>
        <v>#VALUE!</v>
      </c>
      <c r="EW638" s="27" t="e">
        <f t="shared" si="1071"/>
        <v>#VALUE!</v>
      </c>
      <c r="EX638" s="28" t="e">
        <f t="shared" si="1072"/>
        <v>#VALUE!</v>
      </c>
      <c r="EY638" s="28" t="e">
        <f t="shared" si="1073"/>
        <v>#VALUE!</v>
      </c>
      <c r="EZ638" s="28" t="b">
        <f t="shared" si="1074"/>
        <v>0</v>
      </c>
      <c r="FA638" s="176" t="str">
        <f t="shared" si="1075"/>
        <v/>
      </c>
      <c r="FB638" s="27" t="e" cm="1">
        <f t="array" aca="1" ref="FB638" ca="1">TEXT(RIGHT(10-RIGHT(SUM(INDEX(1*(MID(MID(C638,1,1)*2,ROW(INDIRECT("1:"&amp;LEN(MID(C638,1,1)*2))),1)),,))+MID(C638,2,1)+
SUM(INDEX(1*(MID(MID(C638,3,1)*2,ROW(INDIRECT("1:"&amp;LEN(MID(C638,3,1)*2))),1)),,))+MID(C638,4,1)+
SUM(INDEX(1*(MID(MID(C638,5,1)*2,ROW(INDIRECT("1:"&amp;LEN(MID(C638,5,1)*2))),1)),,))+MID(C638,6,1)+
SUM(INDEX(1*(MID(MID(C638,8,1)*2,ROW(INDIRECT("1:"&amp;LEN(MID(C638,8,1)*2))),1)),,))+MID(C638,9,1)+
SUM(INDEX(1*(MID(MID(C638,10,1)*2,ROW(INDIRECT("1:"&amp;LEN(MID(C638,10,1)*2))),1)),,)),1),1),"0")</f>
        <v>#VALUE!</v>
      </c>
      <c r="FC638" s="27" t="str">
        <f t="shared" si="1076"/>
        <v/>
      </c>
      <c r="FD638" s="29" t="b">
        <f t="shared" si="1077"/>
        <v>0</v>
      </c>
      <c r="FE638" s="112" t="b">
        <f>IFERROR(MATCH(D638,'Avtal för korttidsarbete'!$G$13:$G$1012,0),TRUE)</f>
        <v>1</v>
      </c>
      <c r="FF638" s="112" t="b">
        <f t="shared" si="1106"/>
        <v>0</v>
      </c>
      <c r="FG638" s="113" t="str" cm="1">
        <f t="array" ref="FG638">IF(FE638=TRUE,"x",INDEX('Avtal för korttidsarbete'!$E$13:$E$1012,$FE638))</f>
        <v>x</v>
      </c>
      <c r="FH638" s="113" t="str" cm="1">
        <f t="array" ref="FH638">IF(FE638=TRUE,"x",INDEX('Avtal för korttidsarbete'!$F$13:$F$1012,$FE638))</f>
        <v>x</v>
      </c>
      <c r="FI638" s="112" t="b">
        <f t="shared" si="1107"/>
        <v>0</v>
      </c>
      <c r="FJ638" s="135">
        <f t="shared" si="1108"/>
        <v>44166</v>
      </c>
      <c r="FK638" s="135">
        <f t="shared" si="1109"/>
        <v>44377</v>
      </c>
      <c r="FL638" s="112" t="b">
        <f t="shared" si="1110"/>
        <v>0</v>
      </c>
      <c r="FM638" s="113">
        <f t="shared" si="1111"/>
        <v>44166</v>
      </c>
      <c r="FN638" s="135">
        <f t="shared" si="1112"/>
        <v>44377</v>
      </c>
      <c r="FO638" s="148" t="b">
        <f>IFERROR(INDEX('Avtal för korttidsarbete'!R:R,MATCH(D638,'Avtal för korttidsarbete'!$G:$G,0)),TRUE)</f>
        <v>1</v>
      </c>
      <c r="FP638" s="135" t="str">
        <f>IF(FO638,"-",INDEX('Avtal för korttidsarbete'!$D:$D,MATCH(D638,'Avtal för korttidsarbete'!$G:$G,0)))</f>
        <v>-</v>
      </c>
      <c r="FQ638" s="113" t="b">
        <f>IFERROR(G638&gt;INDEX(Uppsägningar!E:E,MATCH(C638,Uppsägningar!C:C,0)),FALSE)</f>
        <v>0</v>
      </c>
    </row>
    <row r="639" spans="1:173" x14ac:dyDescent="0.25">
      <c r="A639" s="19">
        <v>623</v>
      </c>
      <c r="B639" s="20"/>
      <c r="C639" s="183"/>
      <c r="D639" s="66"/>
      <c r="E639" s="212">
        <f>IFERROR(INDEX(Admin!$C$7:$C$10,MATCH(FP639,TblNivåValTExt,0)),0)</f>
        <v>0</v>
      </c>
      <c r="F639" s="1"/>
      <c r="G639" s="1"/>
      <c r="H639" s="78"/>
      <c r="I639" s="181"/>
      <c r="J639" s="181"/>
      <c r="K639" s="182"/>
      <c r="L639" s="182"/>
      <c r="M639" s="181"/>
      <c r="N639" s="181"/>
      <c r="O639" s="181"/>
      <c r="P639" s="182"/>
      <c r="Q639" s="182"/>
      <c r="R639" s="181"/>
      <c r="S639" s="181"/>
      <c r="T639" s="181"/>
      <c r="U639" s="182"/>
      <c r="V639" s="182"/>
      <c r="W639" s="181"/>
      <c r="X639" s="181"/>
      <c r="Y639" s="181"/>
      <c r="Z639" s="182"/>
      <c r="AA639" s="182"/>
      <c r="AB639" s="181"/>
      <c r="AC639" s="181"/>
      <c r="AD639" s="181"/>
      <c r="AE639" s="182"/>
      <c r="AF639" s="182"/>
      <c r="AG639" s="181"/>
      <c r="AH639" s="181"/>
      <c r="AI639" s="181"/>
      <c r="AJ639" s="182"/>
      <c r="AK639" s="182"/>
      <c r="AL639" s="181"/>
      <c r="AM639" s="181"/>
      <c r="AN639" s="181"/>
      <c r="AO639" s="182"/>
      <c r="AP639" s="182"/>
      <c r="AQ639" s="181"/>
      <c r="AR639" s="181"/>
      <c r="AS639" s="181"/>
      <c r="AT639" s="182"/>
      <c r="AU639" s="182"/>
      <c r="AV639" s="181"/>
      <c r="AW639" s="181"/>
      <c r="AX639" s="181"/>
      <c r="AY639" s="182"/>
      <c r="AZ639" s="182"/>
      <c r="BA639" s="181"/>
      <c r="BB639" s="181"/>
      <c r="BC639" s="181"/>
      <c r="BD639" s="182"/>
      <c r="BE639" s="182"/>
      <c r="BF639" s="181"/>
      <c r="BG639" s="180">
        <f t="shared" si="1078"/>
        <v>0</v>
      </c>
      <c r="BH639" s="116" t="str">
        <f t="shared" si="1079"/>
        <v/>
      </c>
      <c r="BI639" s="80" t="b">
        <f t="shared" si="1027"/>
        <v>0</v>
      </c>
      <c r="BJ639" s="80" t="str">
        <f t="shared" si="1028"/>
        <v/>
      </c>
      <c r="BK639" s="80" t="b">
        <f t="shared" si="1080"/>
        <v>0</v>
      </c>
      <c r="BL639" s="13" t="str">
        <f t="shared" si="1029"/>
        <v/>
      </c>
      <c r="BM639" s="13" t="b">
        <f t="shared" si="1081"/>
        <v>0</v>
      </c>
      <c r="BN639" s="35" t="str">
        <f t="shared" si="1030"/>
        <v/>
      </c>
      <c r="BO639" s="13" t="b">
        <f t="shared" si="1031"/>
        <v>0</v>
      </c>
      <c r="BP639" s="35" t="str">
        <f t="shared" si="1032"/>
        <v/>
      </c>
      <c r="BQ639" s="13" t="b">
        <f t="shared" si="1033"/>
        <v>0</v>
      </c>
      <c r="BR639" s="35" t="str">
        <f t="shared" si="1034"/>
        <v/>
      </c>
      <c r="BS639" s="35" t="b">
        <f t="shared" si="1035"/>
        <v>0</v>
      </c>
      <c r="BT639" s="35" t="str">
        <f t="shared" si="1036"/>
        <v/>
      </c>
      <c r="BU639" s="35" t="b">
        <f t="shared" si="1037"/>
        <v>0</v>
      </c>
      <c r="BV639" s="35" t="str">
        <f t="shared" si="1038"/>
        <v/>
      </c>
      <c r="BW639" s="13" t="b">
        <f t="shared" si="1113"/>
        <v>0</v>
      </c>
      <c r="BX639" s="35" t="str">
        <f t="shared" si="1039"/>
        <v/>
      </c>
      <c r="BY639" s="265" t="b">
        <f t="shared" si="1082"/>
        <v>0</v>
      </c>
      <c r="BZ639" s="35" t="str">
        <f t="shared" si="1040"/>
        <v/>
      </c>
      <c r="CA639" s="265" t="b">
        <f t="shared" si="1083"/>
        <v>0</v>
      </c>
      <c r="CB639" s="35" t="str">
        <f t="shared" si="1041"/>
        <v/>
      </c>
      <c r="CC639" s="272" t="b">
        <f t="shared" si="1084"/>
        <v>0</v>
      </c>
      <c r="CD639" s="35" t="str">
        <f t="shared" si="1042"/>
        <v/>
      </c>
      <c r="CE639" s="13" t="b">
        <f t="shared" si="1043"/>
        <v>0</v>
      </c>
      <c r="CF639" s="35" t="str">
        <f t="shared" si="1044"/>
        <v/>
      </c>
      <c r="CG639" s="179">
        <f t="shared" si="1045"/>
        <v>0</v>
      </c>
      <c r="CH639" s="179">
        <f t="shared" si="1046"/>
        <v>0</v>
      </c>
      <c r="CI639" s="218">
        <f t="shared" si="1085"/>
        <v>0</v>
      </c>
      <c r="CJ639" s="218">
        <f t="shared" si="1086"/>
        <v>0</v>
      </c>
      <c r="CK639" s="218">
        <f t="shared" si="1087"/>
        <v>0</v>
      </c>
      <c r="CL639" s="218">
        <f t="shared" si="1088"/>
        <v>0</v>
      </c>
      <c r="CM639" s="218">
        <f t="shared" si="1089"/>
        <v>0</v>
      </c>
      <c r="CN639" s="218">
        <f t="shared" si="1090"/>
        <v>0</v>
      </c>
      <c r="CO639" s="218">
        <f t="shared" si="1091"/>
        <v>0</v>
      </c>
      <c r="CP639" s="218">
        <f t="shared" si="1092"/>
        <v>0</v>
      </c>
      <c r="CQ639" s="218">
        <f t="shared" si="1093"/>
        <v>0</v>
      </c>
      <c r="CR639" s="218">
        <f t="shared" si="1094"/>
        <v>0</v>
      </c>
      <c r="CS639" s="14">
        <f t="shared" si="1047"/>
        <v>0</v>
      </c>
      <c r="CT639" s="236">
        <f t="shared" si="1048"/>
        <v>0</v>
      </c>
      <c r="CU639" s="237">
        <f t="shared" si="1122"/>
        <v>0</v>
      </c>
      <c r="CV639" s="16">
        <f t="shared" si="1122"/>
        <v>0</v>
      </c>
      <c r="CW639" s="16">
        <f t="shared" si="1122"/>
        <v>0</v>
      </c>
      <c r="CX639" s="16">
        <f t="shared" si="1122"/>
        <v>0</v>
      </c>
      <c r="CY639" s="16">
        <f t="shared" si="1122"/>
        <v>0</v>
      </c>
      <c r="CZ639" s="16">
        <f t="shared" si="1122"/>
        <v>0</v>
      </c>
      <c r="DA639" s="16">
        <f t="shared" si="1122"/>
        <v>0</v>
      </c>
      <c r="DB639" s="16">
        <f t="shared" si="1122"/>
        <v>0</v>
      </c>
      <c r="DC639" s="16">
        <f t="shared" si="1122"/>
        <v>0</v>
      </c>
      <c r="DD639" s="238">
        <f t="shared" si="1122"/>
        <v>0</v>
      </c>
      <c r="DE639" s="232">
        <f t="shared" si="1123"/>
        <v>0</v>
      </c>
      <c r="DF639" s="132">
        <f t="shared" si="1123"/>
        <v>0</v>
      </c>
      <c r="DG639" s="132">
        <f t="shared" si="1123"/>
        <v>0</v>
      </c>
      <c r="DH639" s="132">
        <f t="shared" si="1123"/>
        <v>0</v>
      </c>
      <c r="DI639" s="132">
        <f t="shared" si="1123"/>
        <v>0</v>
      </c>
      <c r="DJ639" s="132">
        <f t="shared" si="1123"/>
        <v>0</v>
      </c>
      <c r="DK639" s="132">
        <f t="shared" si="1123"/>
        <v>0</v>
      </c>
      <c r="DL639" s="132">
        <f t="shared" si="1123"/>
        <v>0</v>
      </c>
      <c r="DM639" s="132">
        <f t="shared" si="1123"/>
        <v>0</v>
      </c>
      <c r="DN639" s="233">
        <f t="shared" si="1123"/>
        <v>0</v>
      </c>
      <c r="DO639" s="232">
        <f t="shared" si="1049"/>
        <v>0</v>
      </c>
      <c r="DP639" s="132">
        <f t="shared" si="1050"/>
        <v>0</v>
      </c>
      <c r="DQ639" s="132">
        <f t="shared" si="1051"/>
        <v>0</v>
      </c>
      <c r="DR639" s="132">
        <f t="shared" si="1052"/>
        <v>0</v>
      </c>
      <c r="DS639" s="132">
        <f t="shared" si="1053"/>
        <v>0</v>
      </c>
      <c r="DT639" s="132">
        <f t="shared" si="1054"/>
        <v>0</v>
      </c>
      <c r="DU639" s="132">
        <f t="shared" si="1055"/>
        <v>0</v>
      </c>
      <c r="DV639" s="132">
        <f t="shared" si="1056"/>
        <v>0</v>
      </c>
      <c r="DW639" s="132">
        <f t="shared" si="1057"/>
        <v>0</v>
      </c>
      <c r="DX639" s="233">
        <f t="shared" si="1058"/>
        <v>0</v>
      </c>
      <c r="DY639" s="231" t="b">
        <f t="shared" si="1095"/>
        <v>0</v>
      </c>
      <c r="DZ639" s="163"/>
      <c r="EA639" s="226" t="str">
        <f t="shared" si="1096"/>
        <v/>
      </c>
      <c r="EB639" s="178" t="str">
        <f t="shared" si="1097"/>
        <v/>
      </c>
      <c r="EC639" s="178" t="str">
        <f t="shared" si="1098"/>
        <v/>
      </c>
      <c r="ED639" s="178" t="str">
        <f t="shared" si="1099"/>
        <v/>
      </c>
      <c r="EE639" s="178" t="str">
        <f t="shared" si="1100"/>
        <v/>
      </c>
      <c r="EF639" s="178" t="str">
        <f t="shared" si="1101"/>
        <v/>
      </c>
      <c r="EG639" s="178" t="str">
        <f t="shared" si="1102"/>
        <v/>
      </c>
      <c r="EH639" s="178" t="str">
        <f t="shared" si="1103"/>
        <v/>
      </c>
      <c r="EI639" s="178" t="str">
        <f t="shared" si="1104"/>
        <v/>
      </c>
      <c r="EJ639" s="227" t="str">
        <f t="shared" si="1105"/>
        <v/>
      </c>
      <c r="EK639" s="230" t="str">
        <f t="shared" si="1059"/>
        <v/>
      </c>
      <c r="EL639" s="177" t="str">
        <f t="shared" si="1060"/>
        <v/>
      </c>
      <c r="EM639" s="177" t="str">
        <f t="shared" si="1061"/>
        <v/>
      </c>
      <c r="EN639" s="177" t="str">
        <f t="shared" si="1062"/>
        <v/>
      </c>
      <c r="EO639" s="177" t="str">
        <f t="shared" si="1063"/>
        <v/>
      </c>
      <c r="EP639" s="177" t="str">
        <f t="shared" si="1064"/>
        <v/>
      </c>
      <c r="EQ639" s="177" t="str">
        <f t="shared" si="1065"/>
        <v/>
      </c>
      <c r="ER639" s="177" t="str">
        <f t="shared" si="1066"/>
        <v/>
      </c>
      <c r="ES639" s="177" t="str">
        <f t="shared" si="1067"/>
        <v/>
      </c>
      <c r="ET639" s="177" t="str">
        <f t="shared" si="1068"/>
        <v/>
      </c>
      <c r="EU639" s="229" t="e">
        <f t="shared" si="1069"/>
        <v>#VALUE!</v>
      </c>
      <c r="EV639" s="27" t="e">
        <f t="shared" si="1070"/>
        <v>#VALUE!</v>
      </c>
      <c r="EW639" s="27" t="e">
        <f t="shared" si="1071"/>
        <v>#VALUE!</v>
      </c>
      <c r="EX639" s="28" t="e">
        <f t="shared" si="1072"/>
        <v>#VALUE!</v>
      </c>
      <c r="EY639" s="28" t="e">
        <f t="shared" si="1073"/>
        <v>#VALUE!</v>
      </c>
      <c r="EZ639" s="28" t="b">
        <f t="shared" si="1074"/>
        <v>0</v>
      </c>
      <c r="FA639" s="176" t="str">
        <f t="shared" si="1075"/>
        <v/>
      </c>
      <c r="FB639" s="27" t="e" cm="1">
        <f t="array" aca="1" ref="FB639" ca="1">TEXT(RIGHT(10-RIGHT(SUM(INDEX(1*(MID(MID(C639,1,1)*2,ROW(INDIRECT("1:"&amp;LEN(MID(C639,1,1)*2))),1)),,))+MID(C639,2,1)+
SUM(INDEX(1*(MID(MID(C639,3,1)*2,ROW(INDIRECT("1:"&amp;LEN(MID(C639,3,1)*2))),1)),,))+MID(C639,4,1)+
SUM(INDEX(1*(MID(MID(C639,5,1)*2,ROW(INDIRECT("1:"&amp;LEN(MID(C639,5,1)*2))),1)),,))+MID(C639,6,1)+
SUM(INDEX(1*(MID(MID(C639,8,1)*2,ROW(INDIRECT("1:"&amp;LEN(MID(C639,8,1)*2))),1)),,))+MID(C639,9,1)+
SUM(INDEX(1*(MID(MID(C639,10,1)*2,ROW(INDIRECT("1:"&amp;LEN(MID(C639,10,1)*2))),1)),,)),1),1),"0")</f>
        <v>#VALUE!</v>
      </c>
      <c r="FC639" s="27" t="str">
        <f t="shared" si="1076"/>
        <v/>
      </c>
      <c r="FD639" s="29" t="b">
        <f t="shared" si="1077"/>
        <v>0</v>
      </c>
      <c r="FE639" s="112" t="b">
        <f>IFERROR(MATCH(D639,'Avtal för korttidsarbete'!$G$13:$G$1012,0),TRUE)</f>
        <v>1</v>
      </c>
      <c r="FF639" s="112" t="b">
        <f t="shared" si="1106"/>
        <v>0</v>
      </c>
      <c r="FG639" s="113" t="str" cm="1">
        <f t="array" ref="FG639">IF(FE639=TRUE,"x",INDEX('Avtal för korttidsarbete'!$E$13:$E$1012,$FE639))</f>
        <v>x</v>
      </c>
      <c r="FH639" s="113" t="str" cm="1">
        <f t="array" ref="FH639">IF(FE639=TRUE,"x",INDEX('Avtal för korttidsarbete'!$F$13:$F$1012,$FE639))</f>
        <v>x</v>
      </c>
      <c r="FI639" s="112" t="b">
        <f t="shared" si="1107"/>
        <v>0</v>
      </c>
      <c r="FJ639" s="135">
        <f t="shared" si="1108"/>
        <v>44166</v>
      </c>
      <c r="FK639" s="135">
        <f t="shared" si="1109"/>
        <v>44377</v>
      </c>
      <c r="FL639" s="112" t="b">
        <f t="shared" si="1110"/>
        <v>0</v>
      </c>
      <c r="FM639" s="113">
        <f t="shared" si="1111"/>
        <v>44166</v>
      </c>
      <c r="FN639" s="135">
        <f t="shared" si="1112"/>
        <v>44377</v>
      </c>
      <c r="FO639" s="148" t="b">
        <f>IFERROR(INDEX('Avtal för korttidsarbete'!R:R,MATCH(D639,'Avtal för korttidsarbete'!$G:$G,0)),TRUE)</f>
        <v>1</v>
      </c>
      <c r="FP639" s="135" t="str">
        <f>IF(FO639,"-",INDEX('Avtal för korttidsarbete'!$D:$D,MATCH(D639,'Avtal för korttidsarbete'!$G:$G,0)))</f>
        <v>-</v>
      </c>
      <c r="FQ639" s="113" t="b">
        <f>IFERROR(G639&gt;INDEX(Uppsägningar!E:E,MATCH(C639,Uppsägningar!C:C,0)),FALSE)</f>
        <v>0</v>
      </c>
    </row>
    <row r="640" spans="1:173" x14ac:dyDescent="0.25">
      <c r="A640" s="19">
        <v>624</v>
      </c>
      <c r="B640" s="20"/>
      <c r="C640" s="183"/>
      <c r="D640" s="66"/>
      <c r="E640" s="212">
        <f>IFERROR(INDEX(Admin!$C$7:$C$10,MATCH(FP640,TblNivåValTExt,0)),0)</f>
        <v>0</v>
      </c>
      <c r="F640" s="1"/>
      <c r="G640" s="1"/>
      <c r="H640" s="78"/>
      <c r="I640" s="181"/>
      <c r="J640" s="181"/>
      <c r="K640" s="182"/>
      <c r="L640" s="182"/>
      <c r="M640" s="181"/>
      <c r="N640" s="181"/>
      <c r="O640" s="181"/>
      <c r="P640" s="182"/>
      <c r="Q640" s="182"/>
      <c r="R640" s="181"/>
      <c r="S640" s="181"/>
      <c r="T640" s="181"/>
      <c r="U640" s="182"/>
      <c r="V640" s="182"/>
      <c r="W640" s="181"/>
      <c r="X640" s="181"/>
      <c r="Y640" s="181"/>
      <c r="Z640" s="182"/>
      <c r="AA640" s="182"/>
      <c r="AB640" s="181"/>
      <c r="AC640" s="181"/>
      <c r="AD640" s="181"/>
      <c r="AE640" s="182"/>
      <c r="AF640" s="182"/>
      <c r="AG640" s="181"/>
      <c r="AH640" s="181"/>
      <c r="AI640" s="181"/>
      <c r="AJ640" s="182"/>
      <c r="AK640" s="182"/>
      <c r="AL640" s="181"/>
      <c r="AM640" s="181"/>
      <c r="AN640" s="181"/>
      <c r="AO640" s="182"/>
      <c r="AP640" s="182"/>
      <c r="AQ640" s="181"/>
      <c r="AR640" s="181"/>
      <c r="AS640" s="181"/>
      <c r="AT640" s="182"/>
      <c r="AU640" s="182"/>
      <c r="AV640" s="181"/>
      <c r="AW640" s="181"/>
      <c r="AX640" s="181"/>
      <c r="AY640" s="182"/>
      <c r="AZ640" s="182"/>
      <c r="BA640" s="181"/>
      <c r="BB640" s="181"/>
      <c r="BC640" s="181"/>
      <c r="BD640" s="182"/>
      <c r="BE640" s="182"/>
      <c r="BF640" s="181"/>
      <c r="BG640" s="180">
        <f t="shared" si="1078"/>
        <v>0</v>
      </c>
      <c r="BH640" s="116" t="str">
        <f t="shared" si="1079"/>
        <v/>
      </c>
      <c r="BI640" s="80" t="b">
        <f t="shared" si="1027"/>
        <v>0</v>
      </c>
      <c r="BJ640" s="80" t="str">
        <f t="shared" si="1028"/>
        <v/>
      </c>
      <c r="BK640" s="80" t="b">
        <f t="shared" si="1080"/>
        <v>0</v>
      </c>
      <c r="BL640" s="13" t="str">
        <f t="shared" si="1029"/>
        <v/>
      </c>
      <c r="BM640" s="13" t="b">
        <f t="shared" si="1081"/>
        <v>0</v>
      </c>
      <c r="BN640" s="35" t="str">
        <f t="shared" si="1030"/>
        <v/>
      </c>
      <c r="BO640" s="13" t="b">
        <f t="shared" si="1031"/>
        <v>0</v>
      </c>
      <c r="BP640" s="35" t="str">
        <f t="shared" si="1032"/>
        <v/>
      </c>
      <c r="BQ640" s="13" t="b">
        <f t="shared" si="1033"/>
        <v>0</v>
      </c>
      <c r="BR640" s="35" t="str">
        <f t="shared" si="1034"/>
        <v/>
      </c>
      <c r="BS640" s="35" t="b">
        <f t="shared" si="1035"/>
        <v>0</v>
      </c>
      <c r="BT640" s="35" t="str">
        <f t="shared" si="1036"/>
        <v/>
      </c>
      <c r="BU640" s="35" t="b">
        <f t="shared" si="1037"/>
        <v>0</v>
      </c>
      <c r="BV640" s="35" t="str">
        <f t="shared" si="1038"/>
        <v/>
      </c>
      <c r="BW640" s="13" t="b">
        <f t="shared" si="1113"/>
        <v>0</v>
      </c>
      <c r="BX640" s="35" t="str">
        <f t="shared" si="1039"/>
        <v/>
      </c>
      <c r="BY640" s="265" t="b">
        <f t="shared" si="1082"/>
        <v>0</v>
      </c>
      <c r="BZ640" s="35" t="str">
        <f t="shared" si="1040"/>
        <v/>
      </c>
      <c r="CA640" s="265" t="b">
        <f t="shared" si="1083"/>
        <v>0</v>
      </c>
      <c r="CB640" s="35" t="str">
        <f t="shared" si="1041"/>
        <v/>
      </c>
      <c r="CC640" s="272" t="b">
        <f t="shared" si="1084"/>
        <v>0</v>
      </c>
      <c r="CD640" s="35" t="str">
        <f t="shared" si="1042"/>
        <v/>
      </c>
      <c r="CE640" s="13" t="b">
        <f t="shared" si="1043"/>
        <v>0</v>
      </c>
      <c r="CF640" s="35" t="str">
        <f t="shared" si="1044"/>
        <v/>
      </c>
      <c r="CG640" s="179">
        <f t="shared" si="1045"/>
        <v>0</v>
      </c>
      <c r="CH640" s="179">
        <f t="shared" si="1046"/>
        <v>0</v>
      </c>
      <c r="CI640" s="218">
        <f t="shared" si="1085"/>
        <v>0</v>
      </c>
      <c r="CJ640" s="218">
        <f t="shared" si="1086"/>
        <v>0</v>
      </c>
      <c r="CK640" s="218">
        <f t="shared" si="1087"/>
        <v>0</v>
      </c>
      <c r="CL640" s="218">
        <f t="shared" si="1088"/>
        <v>0</v>
      </c>
      <c r="CM640" s="218">
        <f t="shared" si="1089"/>
        <v>0</v>
      </c>
      <c r="CN640" s="218">
        <f t="shared" si="1090"/>
        <v>0</v>
      </c>
      <c r="CO640" s="218">
        <f t="shared" si="1091"/>
        <v>0</v>
      </c>
      <c r="CP640" s="218">
        <f t="shared" si="1092"/>
        <v>0</v>
      </c>
      <c r="CQ640" s="218">
        <f t="shared" si="1093"/>
        <v>0</v>
      </c>
      <c r="CR640" s="218">
        <f t="shared" si="1094"/>
        <v>0</v>
      </c>
      <c r="CS640" s="14">
        <f t="shared" si="1047"/>
        <v>0</v>
      </c>
      <c r="CT640" s="236">
        <f t="shared" si="1048"/>
        <v>0</v>
      </c>
      <c r="CU640" s="237">
        <f t="shared" si="1122"/>
        <v>0</v>
      </c>
      <c r="CV640" s="16">
        <f t="shared" si="1122"/>
        <v>0</v>
      </c>
      <c r="CW640" s="16">
        <f t="shared" si="1122"/>
        <v>0</v>
      </c>
      <c r="CX640" s="16">
        <f t="shared" si="1122"/>
        <v>0</v>
      </c>
      <c r="CY640" s="16">
        <f t="shared" si="1122"/>
        <v>0</v>
      </c>
      <c r="CZ640" s="16">
        <f t="shared" si="1122"/>
        <v>0</v>
      </c>
      <c r="DA640" s="16">
        <f t="shared" si="1122"/>
        <v>0</v>
      </c>
      <c r="DB640" s="16">
        <f t="shared" si="1122"/>
        <v>0</v>
      </c>
      <c r="DC640" s="16">
        <f t="shared" si="1122"/>
        <v>0</v>
      </c>
      <c r="DD640" s="238">
        <f t="shared" si="1122"/>
        <v>0</v>
      </c>
      <c r="DE640" s="232">
        <f t="shared" si="1123"/>
        <v>0</v>
      </c>
      <c r="DF640" s="132">
        <f t="shared" si="1123"/>
        <v>0</v>
      </c>
      <c r="DG640" s="132">
        <f t="shared" si="1123"/>
        <v>0</v>
      </c>
      <c r="DH640" s="132">
        <f t="shared" si="1123"/>
        <v>0</v>
      </c>
      <c r="DI640" s="132">
        <f t="shared" si="1123"/>
        <v>0</v>
      </c>
      <c r="DJ640" s="132">
        <f t="shared" si="1123"/>
        <v>0</v>
      </c>
      <c r="DK640" s="132">
        <f t="shared" si="1123"/>
        <v>0</v>
      </c>
      <c r="DL640" s="132">
        <f t="shared" si="1123"/>
        <v>0</v>
      </c>
      <c r="DM640" s="132">
        <f t="shared" si="1123"/>
        <v>0</v>
      </c>
      <c r="DN640" s="233">
        <f t="shared" si="1123"/>
        <v>0</v>
      </c>
      <c r="DO640" s="232">
        <f t="shared" si="1049"/>
        <v>0</v>
      </c>
      <c r="DP640" s="132">
        <f t="shared" si="1050"/>
        <v>0</v>
      </c>
      <c r="DQ640" s="132">
        <f t="shared" si="1051"/>
        <v>0</v>
      </c>
      <c r="DR640" s="132">
        <f t="shared" si="1052"/>
        <v>0</v>
      </c>
      <c r="DS640" s="132">
        <f t="shared" si="1053"/>
        <v>0</v>
      </c>
      <c r="DT640" s="132">
        <f t="shared" si="1054"/>
        <v>0</v>
      </c>
      <c r="DU640" s="132">
        <f t="shared" si="1055"/>
        <v>0</v>
      </c>
      <c r="DV640" s="132">
        <f t="shared" si="1056"/>
        <v>0</v>
      </c>
      <c r="DW640" s="132">
        <f t="shared" si="1057"/>
        <v>0</v>
      </c>
      <c r="DX640" s="233">
        <f t="shared" si="1058"/>
        <v>0</v>
      </c>
      <c r="DY640" s="231" t="b">
        <f t="shared" si="1095"/>
        <v>0</v>
      </c>
      <c r="DZ640" s="163"/>
      <c r="EA640" s="226" t="str">
        <f t="shared" si="1096"/>
        <v/>
      </c>
      <c r="EB640" s="178" t="str">
        <f t="shared" si="1097"/>
        <v/>
      </c>
      <c r="EC640" s="178" t="str">
        <f t="shared" si="1098"/>
        <v/>
      </c>
      <c r="ED640" s="178" t="str">
        <f t="shared" si="1099"/>
        <v/>
      </c>
      <c r="EE640" s="178" t="str">
        <f t="shared" si="1100"/>
        <v/>
      </c>
      <c r="EF640" s="178" t="str">
        <f t="shared" si="1101"/>
        <v/>
      </c>
      <c r="EG640" s="178" t="str">
        <f t="shared" si="1102"/>
        <v/>
      </c>
      <c r="EH640" s="178" t="str">
        <f t="shared" si="1103"/>
        <v/>
      </c>
      <c r="EI640" s="178" t="str">
        <f t="shared" si="1104"/>
        <v/>
      </c>
      <c r="EJ640" s="227" t="str">
        <f t="shared" si="1105"/>
        <v/>
      </c>
      <c r="EK640" s="230" t="str">
        <f t="shared" si="1059"/>
        <v/>
      </c>
      <c r="EL640" s="177" t="str">
        <f t="shared" si="1060"/>
        <v/>
      </c>
      <c r="EM640" s="177" t="str">
        <f t="shared" si="1061"/>
        <v/>
      </c>
      <c r="EN640" s="177" t="str">
        <f t="shared" si="1062"/>
        <v/>
      </c>
      <c r="EO640" s="177" t="str">
        <f t="shared" si="1063"/>
        <v/>
      </c>
      <c r="EP640" s="177" t="str">
        <f t="shared" si="1064"/>
        <v/>
      </c>
      <c r="EQ640" s="177" t="str">
        <f t="shared" si="1065"/>
        <v/>
      </c>
      <c r="ER640" s="177" t="str">
        <f t="shared" si="1066"/>
        <v/>
      </c>
      <c r="ES640" s="177" t="str">
        <f t="shared" si="1067"/>
        <v/>
      </c>
      <c r="ET640" s="177" t="str">
        <f t="shared" si="1068"/>
        <v/>
      </c>
      <c r="EU640" s="229" t="e">
        <f t="shared" si="1069"/>
        <v>#VALUE!</v>
      </c>
      <c r="EV640" s="27" t="e">
        <f t="shared" si="1070"/>
        <v>#VALUE!</v>
      </c>
      <c r="EW640" s="27" t="e">
        <f t="shared" si="1071"/>
        <v>#VALUE!</v>
      </c>
      <c r="EX640" s="28" t="e">
        <f t="shared" si="1072"/>
        <v>#VALUE!</v>
      </c>
      <c r="EY640" s="28" t="e">
        <f t="shared" si="1073"/>
        <v>#VALUE!</v>
      </c>
      <c r="EZ640" s="28" t="b">
        <f t="shared" si="1074"/>
        <v>0</v>
      </c>
      <c r="FA640" s="176" t="str">
        <f t="shared" si="1075"/>
        <v/>
      </c>
      <c r="FB640" s="27" t="e" cm="1">
        <f t="array" aca="1" ref="FB640" ca="1">TEXT(RIGHT(10-RIGHT(SUM(INDEX(1*(MID(MID(C640,1,1)*2,ROW(INDIRECT("1:"&amp;LEN(MID(C640,1,1)*2))),1)),,))+MID(C640,2,1)+
SUM(INDEX(1*(MID(MID(C640,3,1)*2,ROW(INDIRECT("1:"&amp;LEN(MID(C640,3,1)*2))),1)),,))+MID(C640,4,1)+
SUM(INDEX(1*(MID(MID(C640,5,1)*2,ROW(INDIRECT("1:"&amp;LEN(MID(C640,5,1)*2))),1)),,))+MID(C640,6,1)+
SUM(INDEX(1*(MID(MID(C640,8,1)*2,ROW(INDIRECT("1:"&amp;LEN(MID(C640,8,1)*2))),1)),,))+MID(C640,9,1)+
SUM(INDEX(1*(MID(MID(C640,10,1)*2,ROW(INDIRECT("1:"&amp;LEN(MID(C640,10,1)*2))),1)),,)),1),1),"0")</f>
        <v>#VALUE!</v>
      </c>
      <c r="FC640" s="27" t="str">
        <f t="shared" si="1076"/>
        <v/>
      </c>
      <c r="FD640" s="29" t="b">
        <f t="shared" si="1077"/>
        <v>0</v>
      </c>
      <c r="FE640" s="112" t="b">
        <f>IFERROR(MATCH(D640,'Avtal för korttidsarbete'!$G$13:$G$1012,0),TRUE)</f>
        <v>1</v>
      </c>
      <c r="FF640" s="112" t="b">
        <f t="shared" si="1106"/>
        <v>0</v>
      </c>
      <c r="FG640" s="113" t="str" cm="1">
        <f t="array" ref="FG640">IF(FE640=TRUE,"x",INDEX('Avtal för korttidsarbete'!$E$13:$E$1012,$FE640))</f>
        <v>x</v>
      </c>
      <c r="FH640" s="113" t="str" cm="1">
        <f t="array" ref="FH640">IF(FE640=TRUE,"x",INDEX('Avtal för korttidsarbete'!$F$13:$F$1012,$FE640))</f>
        <v>x</v>
      </c>
      <c r="FI640" s="112" t="b">
        <f t="shared" si="1107"/>
        <v>0</v>
      </c>
      <c r="FJ640" s="135">
        <f t="shared" si="1108"/>
        <v>44166</v>
      </c>
      <c r="FK640" s="135">
        <f t="shared" si="1109"/>
        <v>44377</v>
      </c>
      <c r="FL640" s="112" t="b">
        <f t="shared" si="1110"/>
        <v>0</v>
      </c>
      <c r="FM640" s="113">
        <f t="shared" si="1111"/>
        <v>44166</v>
      </c>
      <c r="FN640" s="135">
        <f t="shared" si="1112"/>
        <v>44377</v>
      </c>
      <c r="FO640" s="148" t="b">
        <f>IFERROR(INDEX('Avtal för korttidsarbete'!R:R,MATCH(D640,'Avtal för korttidsarbete'!$G:$G,0)),TRUE)</f>
        <v>1</v>
      </c>
      <c r="FP640" s="135" t="str">
        <f>IF(FO640,"-",INDEX('Avtal för korttidsarbete'!$D:$D,MATCH(D640,'Avtal för korttidsarbete'!$G:$G,0)))</f>
        <v>-</v>
      </c>
      <c r="FQ640" s="113" t="b">
        <f>IFERROR(G640&gt;INDEX(Uppsägningar!E:E,MATCH(C640,Uppsägningar!C:C,0)),FALSE)</f>
        <v>0</v>
      </c>
    </row>
    <row r="641" spans="1:173" x14ac:dyDescent="0.25">
      <c r="A641" s="19">
        <v>625</v>
      </c>
      <c r="B641" s="20"/>
      <c r="C641" s="183"/>
      <c r="D641" s="66"/>
      <c r="E641" s="212">
        <f>IFERROR(INDEX(Admin!$C$7:$C$10,MATCH(FP641,TblNivåValTExt,0)),0)</f>
        <v>0</v>
      </c>
      <c r="F641" s="1"/>
      <c r="G641" s="1"/>
      <c r="H641" s="78"/>
      <c r="I641" s="181"/>
      <c r="J641" s="181"/>
      <c r="K641" s="182"/>
      <c r="L641" s="182"/>
      <c r="M641" s="181"/>
      <c r="N641" s="181"/>
      <c r="O641" s="181"/>
      <c r="P641" s="182"/>
      <c r="Q641" s="182"/>
      <c r="R641" s="181"/>
      <c r="S641" s="181"/>
      <c r="T641" s="181"/>
      <c r="U641" s="182"/>
      <c r="V641" s="182"/>
      <c r="W641" s="181"/>
      <c r="X641" s="181"/>
      <c r="Y641" s="181"/>
      <c r="Z641" s="182"/>
      <c r="AA641" s="182"/>
      <c r="AB641" s="181"/>
      <c r="AC641" s="181"/>
      <c r="AD641" s="181"/>
      <c r="AE641" s="182"/>
      <c r="AF641" s="182"/>
      <c r="AG641" s="181"/>
      <c r="AH641" s="181"/>
      <c r="AI641" s="181"/>
      <c r="AJ641" s="182"/>
      <c r="AK641" s="182"/>
      <c r="AL641" s="181"/>
      <c r="AM641" s="181"/>
      <c r="AN641" s="181"/>
      <c r="AO641" s="182"/>
      <c r="AP641" s="182"/>
      <c r="AQ641" s="181"/>
      <c r="AR641" s="181"/>
      <c r="AS641" s="181"/>
      <c r="AT641" s="182"/>
      <c r="AU641" s="182"/>
      <c r="AV641" s="181"/>
      <c r="AW641" s="181"/>
      <c r="AX641" s="181"/>
      <c r="AY641" s="182"/>
      <c r="AZ641" s="182"/>
      <c r="BA641" s="181"/>
      <c r="BB641" s="181"/>
      <c r="BC641" s="181"/>
      <c r="BD641" s="182"/>
      <c r="BE641" s="182"/>
      <c r="BF641" s="181"/>
      <c r="BG641" s="180">
        <f t="shared" si="1078"/>
        <v>0</v>
      </c>
      <c r="BH641" s="116" t="str">
        <f t="shared" si="1079"/>
        <v/>
      </c>
      <c r="BI641" s="80" t="b">
        <f t="shared" si="1027"/>
        <v>0</v>
      </c>
      <c r="BJ641" s="80" t="str">
        <f t="shared" si="1028"/>
        <v/>
      </c>
      <c r="BK641" s="80" t="b">
        <f t="shared" si="1080"/>
        <v>0</v>
      </c>
      <c r="BL641" s="13" t="str">
        <f t="shared" si="1029"/>
        <v/>
      </c>
      <c r="BM641" s="13" t="b">
        <f t="shared" si="1081"/>
        <v>0</v>
      </c>
      <c r="BN641" s="35" t="str">
        <f t="shared" si="1030"/>
        <v/>
      </c>
      <c r="BO641" s="13" t="b">
        <f t="shared" si="1031"/>
        <v>0</v>
      </c>
      <c r="BP641" s="35" t="str">
        <f t="shared" si="1032"/>
        <v/>
      </c>
      <c r="BQ641" s="13" t="b">
        <f t="shared" si="1033"/>
        <v>0</v>
      </c>
      <c r="BR641" s="35" t="str">
        <f t="shared" si="1034"/>
        <v/>
      </c>
      <c r="BS641" s="35" t="b">
        <f t="shared" si="1035"/>
        <v>0</v>
      </c>
      <c r="BT641" s="35" t="str">
        <f t="shared" si="1036"/>
        <v/>
      </c>
      <c r="BU641" s="35" t="b">
        <f t="shared" si="1037"/>
        <v>0</v>
      </c>
      <c r="BV641" s="35" t="str">
        <f t="shared" si="1038"/>
        <v/>
      </c>
      <c r="BW641" s="13" t="b">
        <f t="shared" si="1113"/>
        <v>0</v>
      </c>
      <c r="BX641" s="35" t="str">
        <f t="shared" si="1039"/>
        <v/>
      </c>
      <c r="BY641" s="265" t="b">
        <f t="shared" si="1082"/>
        <v>0</v>
      </c>
      <c r="BZ641" s="35" t="str">
        <f t="shared" si="1040"/>
        <v/>
      </c>
      <c r="CA641" s="265" t="b">
        <f t="shared" si="1083"/>
        <v>0</v>
      </c>
      <c r="CB641" s="35" t="str">
        <f t="shared" si="1041"/>
        <v/>
      </c>
      <c r="CC641" s="272" t="b">
        <f t="shared" si="1084"/>
        <v>0</v>
      </c>
      <c r="CD641" s="35" t="str">
        <f t="shared" si="1042"/>
        <v/>
      </c>
      <c r="CE641" s="13" t="b">
        <f t="shared" si="1043"/>
        <v>0</v>
      </c>
      <c r="CF641" s="35" t="str">
        <f t="shared" si="1044"/>
        <v/>
      </c>
      <c r="CG641" s="179">
        <f t="shared" si="1045"/>
        <v>0</v>
      </c>
      <c r="CH641" s="179">
        <f t="shared" si="1046"/>
        <v>0</v>
      </c>
      <c r="CI641" s="218">
        <f t="shared" si="1085"/>
        <v>0</v>
      </c>
      <c r="CJ641" s="218">
        <f t="shared" si="1086"/>
        <v>0</v>
      </c>
      <c r="CK641" s="218">
        <f t="shared" si="1087"/>
        <v>0</v>
      </c>
      <c r="CL641" s="218">
        <f t="shared" si="1088"/>
        <v>0</v>
      </c>
      <c r="CM641" s="218">
        <f t="shared" si="1089"/>
        <v>0</v>
      </c>
      <c r="CN641" s="218">
        <f t="shared" si="1090"/>
        <v>0</v>
      </c>
      <c r="CO641" s="218">
        <f t="shared" si="1091"/>
        <v>0</v>
      </c>
      <c r="CP641" s="218">
        <f t="shared" si="1092"/>
        <v>0</v>
      </c>
      <c r="CQ641" s="218">
        <f t="shared" si="1093"/>
        <v>0</v>
      </c>
      <c r="CR641" s="218">
        <f t="shared" si="1094"/>
        <v>0</v>
      </c>
      <c r="CS641" s="14">
        <f t="shared" si="1047"/>
        <v>0</v>
      </c>
      <c r="CT641" s="236">
        <f t="shared" si="1048"/>
        <v>0</v>
      </c>
      <c r="CU641" s="237">
        <f t="shared" si="1122"/>
        <v>0</v>
      </c>
      <c r="CV641" s="16">
        <f t="shared" si="1122"/>
        <v>0</v>
      </c>
      <c r="CW641" s="16">
        <f t="shared" si="1122"/>
        <v>0</v>
      </c>
      <c r="CX641" s="16">
        <f t="shared" si="1122"/>
        <v>0</v>
      </c>
      <c r="CY641" s="16">
        <f t="shared" si="1122"/>
        <v>0</v>
      </c>
      <c r="CZ641" s="16">
        <f t="shared" si="1122"/>
        <v>0</v>
      </c>
      <c r="DA641" s="16">
        <f t="shared" si="1122"/>
        <v>0</v>
      </c>
      <c r="DB641" s="16">
        <f t="shared" si="1122"/>
        <v>0</v>
      </c>
      <c r="DC641" s="16">
        <f t="shared" si="1122"/>
        <v>0</v>
      </c>
      <c r="DD641" s="238">
        <f t="shared" si="1122"/>
        <v>0</v>
      </c>
      <c r="DE641" s="232">
        <f t="shared" si="1123"/>
        <v>0</v>
      </c>
      <c r="DF641" s="132">
        <f t="shared" si="1123"/>
        <v>0</v>
      </c>
      <c r="DG641" s="132">
        <f t="shared" si="1123"/>
        <v>0</v>
      </c>
      <c r="DH641" s="132">
        <f t="shared" si="1123"/>
        <v>0</v>
      </c>
      <c r="DI641" s="132">
        <f t="shared" si="1123"/>
        <v>0</v>
      </c>
      <c r="DJ641" s="132">
        <f t="shared" si="1123"/>
        <v>0</v>
      </c>
      <c r="DK641" s="132">
        <f t="shared" si="1123"/>
        <v>0</v>
      </c>
      <c r="DL641" s="132">
        <f t="shared" si="1123"/>
        <v>0</v>
      </c>
      <c r="DM641" s="132">
        <f t="shared" si="1123"/>
        <v>0</v>
      </c>
      <c r="DN641" s="233">
        <f t="shared" si="1123"/>
        <v>0</v>
      </c>
      <c r="DO641" s="232">
        <f t="shared" si="1049"/>
        <v>0</v>
      </c>
      <c r="DP641" s="132">
        <f t="shared" si="1050"/>
        <v>0</v>
      </c>
      <c r="DQ641" s="132">
        <f t="shared" si="1051"/>
        <v>0</v>
      </c>
      <c r="DR641" s="132">
        <f t="shared" si="1052"/>
        <v>0</v>
      </c>
      <c r="DS641" s="132">
        <f t="shared" si="1053"/>
        <v>0</v>
      </c>
      <c r="DT641" s="132">
        <f t="shared" si="1054"/>
        <v>0</v>
      </c>
      <c r="DU641" s="132">
        <f t="shared" si="1055"/>
        <v>0</v>
      </c>
      <c r="DV641" s="132">
        <f t="shared" si="1056"/>
        <v>0</v>
      </c>
      <c r="DW641" s="132">
        <f t="shared" si="1057"/>
        <v>0</v>
      </c>
      <c r="DX641" s="233">
        <f t="shared" si="1058"/>
        <v>0</v>
      </c>
      <c r="DY641" s="231" t="b">
        <f t="shared" si="1095"/>
        <v>0</v>
      </c>
      <c r="DZ641" s="163"/>
      <c r="EA641" s="226" t="str">
        <f t="shared" si="1096"/>
        <v/>
      </c>
      <c r="EB641" s="178" t="str">
        <f t="shared" si="1097"/>
        <v/>
      </c>
      <c r="EC641" s="178" t="str">
        <f t="shared" si="1098"/>
        <v/>
      </c>
      <c r="ED641" s="178" t="str">
        <f t="shared" si="1099"/>
        <v/>
      </c>
      <c r="EE641" s="178" t="str">
        <f t="shared" si="1100"/>
        <v/>
      </c>
      <c r="EF641" s="178" t="str">
        <f t="shared" si="1101"/>
        <v/>
      </c>
      <c r="EG641" s="178" t="str">
        <f t="shared" si="1102"/>
        <v/>
      </c>
      <c r="EH641" s="178" t="str">
        <f t="shared" si="1103"/>
        <v/>
      </c>
      <c r="EI641" s="178" t="str">
        <f t="shared" si="1104"/>
        <v/>
      </c>
      <c r="EJ641" s="227" t="str">
        <f t="shared" si="1105"/>
        <v/>
      </c>
      <c r="EK641" s="230" t="str">
        <f t="shared" si="1059"/>
        <v/>
      </c>
      <c r="EL641" s="177" t="str">
        <f t="shared" si="1060"/>
        <v/>
      </c>
      <c r="EM641" s="177" t="str">
        <f t="shared" si="1061"/>
        <v/>
      </c>
      <c r="EN641" s="177" t="str">
        <f t="shared" si="1062"/>
        <v/>
      </c>
      <c r="EO641" s="177" t="str">
        <f t="shared" si="1063"/>
        <v/>
      </c>
      <c r="EP641" s="177" t="str">
        <f t="shared" si="1064"/>
        <v/>
      </c>
      <c r="EQ641" s="177" t="str">
        <f t="shared" si="1065"/>
        <v/>
      </c>
      <c r="ER641" s="177" t="str">
        <f t="shared" si="1066"/>
        <v/>
      </c>
      <c r="ES641" s="177" t="str">
        <f t="shared" si="1067"/>
        <v/>
      </c>
      <c r="ET641" s="177" t="str">
        <f t="shared" si="1068"/>
        <v/>
      </c>
      <c r="EU641" s="229" t="e">
        <f t="shared" si="1069"/>
        <v>#VALUE!</v>
      </c>
      <c r="EV641" s="27" t="e">
        <f t="shared" si="1070"/>
        <v>#VALUE!</v>
      </c>
      <c r="EW641" s="27" t="e">
        <f t="shared" si="1071"/>
        <v>#VALUE!</v>
      </c>
      <c r="EX641" s="28" t="e">
        <f t="shared" si="1072"/>
        <v>#VALUE!</v>
      </c>
      <c r="EY641" s="28" t="e">
        <f t="shared" si="1073"/>
        <v>#VALUE!</v>
      </c>
      <c r="EZ641" s="28" t="b">
        <f t="shared" si="1074"/>
        <v>0</v>
      </c>
      <c r="FA641" s="176" t="str">
        <f t="shared" si="1075"/>
        <v/>
      </c>
      <c r="FB641" s="27" t="e" cm="1">
        <f t="array" aca="1" ref="FB641" ca="1">TEXT(RIGHT(10-RIGHT(SUM(INDEX(1*(MID(MID(C641,1,1)*2,ROW(INDIRECT("1:"&amp;LEN(MID(C641,1,1)*2))),1)),,))+MID(C641,2,1)+
SUM(INDEX(1*(MID(MID(C641,3,1)*2,ROW(INDIRECT("1:"&amp;LEN(MID(C641,3,1)*2))),1)),,))+MID(C641,4,1)+
SUM(INDEX(1*(MID(MID(C641,5,1)*2,ROW(INDIRECT("1:"&amp;LEN(MID(C641,5,1)*2))),1)),,))+MID(C641,6,1)+
SUM(INDEX(1*(MID(MID(C641,8,1)*2,ROW(INDIRECT("1:"&amp;LEN(MID(C641,8,1)*2))),1)),,))+MID(C641,9,1)+
SUM(INDEX(1*(MID(MID(C641,10,1)*2,ROW(INDIRECT("1:"&amp;LEN(MID(C641,10,1)*2))),1)),,)),1),1),"0")</f>
        <v>#VALUE!</v>
      </c>
      <c r="FC641" s="27" t="str">
        <f t="shared" si="1076"/>
        <v/>
      </c>
      <c r="FD641" s="29" t="b">
        <f t="shared" si="1077"/>
        <v>0</v>
      </c>
      <c r="FE641" s="112" t="b">
        <f>IFERROR(MATCH(D641,'Avtal för korttidsarbete'!$G$13:$G$1012,0),TRUE)</f>
        <v>1</v>
      </c>
      <c r="FF641" s="112" t="b">
        <f t="shared" si="1106"/>
        <v>0</v>
      </c>
      <c r="FG641" s="113" t="str" cm="1">
        <f t="array" ref="FG641">IF(FE641=TRUE,"x",INDEX('Avtal för korttidsarbete'!$E$13:$E$1012,$FE641))</f>
        <v>x</v>
      </c>
      <c r="FH641" s="113" t="str" cm="1">
        <f t="array" ref="FH641">IF(FE641=TRUE,"x",INDEX('Avtal för korttidsarbete'!$F$13:$F$1012,$FE641))</f>
        <v>x</v>
      </c>
      <c r="FI641" s="112" t="b">
        <f t="shared" si="1107"/>
        <v>0</v>
      </c>
      <c r="FJ641" s="135">
        <f t="shared" si="1108"/>
        <v>44166</v>
      </c>
      <c r="FK641" s="135">
        <f t="shared" si="1109"/>
        <v>44377</v>
      </c>
      <c r="FL641" s="112" t="b">
        <f t="shared" si="1110"/>
        <v>0</v>
      </c>
      <c r="FM641" s="113">
        <f t="shared" si="1111"/>
        <v>44166</v>
      </c>
      <c r="FN641" s="135">
        <f t="shared" si="1112"/>
        <v>44377</v>
      </c>
      <c r="FO641" s="148" t="b">
        <f>IFERROR(INDEX('Avtal för korttidsarbete'!R:R,MATCH(D641,'Avtal för korttidsarbete'!$G:$G,0)),TRUE)</f>
        <v>1</v>
      </c>
      <c r="FP641" s="135" t="str">
        <f>IF(FO641,"-",INDEX('Avtal för korttidsarbete'!$D:$D,MATCH(D641,'Avtal för korttidsarbete'!$G:$G,0)))</f>
        <v>-</v>
      </c>
      <c r="FQ641" s="113" t="b">
        <f>IFERROR(G641&gt;INDEX(Uppsägningar!E:E,MATCH(C641,Uppsägningar!C:C,0)),FALSE)</f>
        <v>0</v>
      </c>
    </row>
    <row r="642" spans="1:173" x14ac:dyDescent="0.25">
      <c r="A642" s="19">
        <v>626</v>
      </c>
      <c r="B642" s="20"/>
      <c r="C642" s="183"/>
      <c r="D642" s="66"/>
      <c r="E642" s="212">
        <f>IFERROR(INDEX(Admin!$C$7:$C$10,MATCH(FP642,TblNivåValTExt,0)),0)</f>
        <v>0</v>
      </c>
      <c r="F642" s="1"/>
      <c r="G642" s="1"/>
      <c r="H642" s="78"/>
      <c r="I642" s="181"/>
      <c r="J642" s="181"/>
      <c r="K642" s="182"/>
      <c r="L642" s="182"/>
      <c r="M642" s="181"/>
      <c r="N642" s="181"/>
      <c r="O642" s="181"/>
      <c r="P642" s="182"/>
      <c r="Q642" s="182"/>
      <c r="R642" s="181"/>
      <c r="S642" s="181"/>
      <c r="T642" s="181"/>
      <c r="U642" s="182"/>
      <c r="V642" s="182"/>
      <c r="W642" s="181"/>
      <c r="X642" s="181"/>
      <c r="Y642" s="181"/>
      <c r="Z642" s="182"/>
      <c r="AA642" s="182"/>
      <c r="AB642" s="181"/>
      <c r="AC642" s="181"/>
      <c r="AD642" s="181"/>
      <c r="AE642" s="182"/>
      <c r="AF642" s="182"/>
      <c r="AG642" s="181"/>
      <c r="AH642" s="181"/>
      <c r="AI642" s="181"/>
      <c r="AJ642" s="182"/>
      <c r="AK642" s="182"/>
      <c r="AL642" s="181"/>
      <c r="AM642" s="181"/>
      <c r="AN642" s="181"/>
      <c r="AO642" s="182"/>
      <c r="AP642" s="182"/>
      <c r="AQ642" s="181"/>
      <c r="AR642" s="181"/>
      <c r="AS642" s="181"/>
      <c r="AT642" s="182"/>
      <c r="AU642" s="182"/>
      <c r="AV642" s="181"/>
      <c r="AW642" s="181"/>
      <c r="AX642" s="181"/>
      <c r="AY642" s="182"/>
      <c r="AZ642" s="182"/>
      <c r="BA642" s="181"/>
      <c r="BB642" s="181"/>
      <c r="BC642" s="181"/>
      <c r="BD642" s="182"/>
      <c r="BE642" s="182"/>
      <c r="BF642" s="181"/>
      <c r="BG642" s="180">
        <f t="shared" si="1078"/>
        <v>0</v>
      </c>
      <c r="BH642" s="116" t="str">
        <f t="shared" si="1079"/>
        <v/>
      </c>
      <c r="BI642" s="80" t="b">
        <f t="shared" si="1027"/>
        <v>0</v>
      </c>
      <c r="BJ642" s="80" t="str">
        <f t="shared" si="1028"/>
        <v/>
      </c>
      <c r="BK642" s="80" t="b">
        <f t="shared" si="1080"/>
        <v>0</v>
      </c>
      <c r="BL642" s="13" t="str">
        <f t="shared" si="1029"/>
        <v/>
      </c>
      <c r="BM642" s="13" t="b">
        <f t="shared" si="1081"/>
        <v>0</v>
      </c>
      <c r="BN642" s="35" t="str">
        <f t="shared" si="1030"/>
        <v/>
      </c>
      <c r="BO642" s="13" t="b">
        <f t="shared" si="1031"/>
        <v>0</v>
      </c>
      <c r="BP642" s="35" t="str">
        <f t="shared" si="1032"/>
        <v/>
      </c>
      <c r="BQ642" s="13" t="b">
        <f t="shared" si="1033"/>
        <v>0</v>
      </c>
      <c r="BR642" s="35" t="str">
        <f t="shared" si="1034"/>
        <v/>
      </c>
      <c r="BS642" s="35" t="b">
        <f t="shared" si="1035"/>
        <v>0</v>
      </c>
      <c r="BT642" s="35" t="str">
        <f t="shared" si="1036"/>
        <v/>
      </c>
      <c r="BU642" s="35" t="b">
        <f t="shared" si="1037"/>
        <v>0</v>
      </c>
      <c r="BV642" s="35" t="str">
        <f t="shared" si="1038"/>
        <v/>
      </c>
      <c r="BW642" s="13" t="b">
        <f t="shared" si="1113"/>
        <v>0</v>
      </c>
      <c r="BX642" s="35" t="str">
        <f t="shared" si="1039"/>
        <v/>
      </c>
      <c r="BY642" s="265" t="b">
        <f t="shared" si="1082"/>
        <v>0</v>
      </c>
      <c r="BZ642" s="35" t="str">
        <f t="shared" si="1040"/>
        <v/>
      </c>
      <c r="CA642" s="265" t="b">
        <f t="shared" si="1083"/>
        <v>0</v>
      </c>
      <c r="CB642" s="35" t="str">
        <f t="shared" si="1041"/>
        <v/>
      </c>
      <c r="CC642" s="272" t="b">
        <f t="shared" si="1084"/>
        <v>0</v>
      </c>
      <c r="CD642" s="35" t="str">
        <f t="shared" si="1042"/>
        <v/>
      </c>
      <c r="CE642" s="13" t="b">
        <f t="shared" si="1043"/>
        <v>0</v>
      </c>
      <c r="CF642" s="35" t="str">
        <f t="shared" si="1044"/>
        <v/>
      </c>
      <c r="CG642" s="179">
        <f t="shared" si="1045"/>
        <v>0</v>
      </c>
      <c r="CH642" s="179">
        <f t="shared" si="1046"/>
        <v>0</v>
      </c>
      <c r="CI642" s="218">
        <f t="shared" si="1085"/>
        <v>0</v>
      </c>
      <c r="CJ642" s="218">
        <f t="shared" si="1086"/>
        <v>0</v>
      </c>
      <c r="CK642" s="218">
        <f t="shared" si="1087"/>
        <v>0</v>
      </c>
      <c r="CL642" s="218">
        <f t="shared" si="1088"/>
        <v>0</v>
      </c>
      <c r="CM642" s="218">
        <f t="shared" si="1089"/>
        <v>0</v>
      </c>
      <c r="CN642" s="218">
        <f t="shared" si="1090"/>
        <v>0</v>
      </c>
      <c r="CO642" s="218">
        <f t="shared" si="1091"/>
        <v>0</v>
      </c>
      <c r="CP642" s="218">
        <f t="shared" si="1092"/>
        <v>0</v>
      </c>
      <c r="CQ642" s="218">
        <f t="shared" si="1093"/>
        <v>0</v>
      </c>
      <c r="CR642" s="218">
        <f t="shared" si="1094"/>
        <v>0</v>
      </c>
      <c r="CS642" s="14">
        <f t="shared" si="1047"/>
        <v>0</v>
      </c>
      <c r="CT642" s="236">
        <f t="shared" si="1048"/>
        <v>0</v>
      </c>
      <c r="CU642" s="237">
        <f t="shared" si="1122"/>
        <v>0</v>
      </c>
      <c r="CV642" s="16">
        <f t="shared" si="1122"/>
        <v>0</v>
      </c>
      <c r="CW642" s="16">
        <f t="shared" si="1122"/>
        <v>0</v>
      </c>
      <c r="CX642" s="16">
        <f t="shared" si="1122"/>
        <v>0</v>
      </c>
      <c r="CY642" s="16">
        <f t="shared" si="1122"/>
        <v>0</v>
      </c>
      <c r="CZ642" s="16">
        <f t="shared" si="1122"/>
        <v>0</v>
      </c>
      <c r="DA642" s="16">
        <f t="shared" si="1122"/>
        <v>0</v>
      </c>
      <c r="DB642" s="16">
        <f t="shared" si="1122"/>
        <v>0</v>
      </c>
      <c r="DC642" s="16">
        <f t="shared" si="1122"/>
        <v>0</v>
      </c>
      <c r="DD642" s="238">
        <f t="shared" si="1122"/>
        <v>0</v>
      </c>
      <c r="DE642" s="232">
        <f t="shared" si="1123"/>
        <v>0</v>
      </c>
      <c r="DF642" s="132">
        <f t="shared" si="1123"/>
        <v>0</v>
      </c>
      <c r="DG642" s="132">
        <f t="shared" si="1123"/>
        <v>0</v>
      </c>
      <c r="DH642" s="132">
        <f t="shared" si="1123"/>
        <v>0</v>
      </c>
      <c r="DI642" s="132">
        <f t="shared" si="1123"/>
        <v>0</v>
      </c>
      <c r="DJ642" s="132">
        <f t="shared" si="1123"/>
        <v>0</v>
      </c>
      <c r="DK642" s="132">
        <f t="shared" si="1123"/>
        <v>0</v>
      </c>
      <c r="DL642" s="132">
        <f t="shared" si="1123"/>
        <v>0</v>
      </c>
      <c r="DM642" s="132">
        <f t="shared" si="1123"/>
        <v>0</v>
      </c>
      <c r="DN642" s="233">
        <f t="shared" si="1123"/>
        <v>0</v>
      </c>
      <c r="DO642" s="232">
        <f t="shared" si="1049"/>
        <v>0</v>
      </c>
      <c r="DP642" s="132">
        <f t="shared" si="1050"/>
        <v>0</v>
      </c>
      <c r="DQ642" s="132">
        <f t="shared" si="1051"/>
        <v>0</v>
      </c>
      <c r="DR642" s="132">
        <f t="shared" si="1052"/>
        <v>0</v>
      </c>
      <c r="DS642" s="132">
        <f t="shared" si="1053"/>
        <v>0</v>
      </c>
      <c r="DT642" s="132">
        <f t="shared" si="1054"/>
        <v>0</v>
      </c>
      <c r="DU642" s="132">
        <f t="shared" si="1055"/>
        <v>0</v>
      </c>
      <c r="DV642" s="132">
        <f t="shared" si="1056"/>
        <v>0</v>
      </c>
      <c r="DW642" s="132">
        <f t="shared" si="1057"/>
        <v>0</v>
      </c>
      <c r="DX642" s="233">
        <f t="shared" si="1058"/>
        <v>0</v>
      </c>
      <c r="DY642" s="231" t="b">
        <f t="shared" si="1095"/>
        <v>0</v>
      </c>
      <c r="DZ642" s="163"/>
      <c r="EA642" s="226" t="str">
        <f t="shared" si="1096"/>
        <v/>
      </c>
      <c r="EB642" s="178" t="str">
        <f t="shared" si="1097"/>
        <v/>
      </c>
      <c r="EC642" s="178" t="str">
        <f t="shared" si="1098"/>
        <v/>
      </c>
      <c r="ED642" s="178" t="str">
        <f t="shared" si="1099"/>
        <v/>
      </c>
      <c r="EE642" s="178" t="str">
        <f t="shared" si="1100"/>
        <v/>
      </c>
      <c r="EF642" s="178" t="str">
        <f t="shared" si="1101"/>
        <v/>
      </c>
      <c r="EG642" s="178" t="str">
        <f t="shared" si="1102"/>
        <v/>
      </c>
      <c r="EH642" s="178" t="str">
        <f t="shared" si="1103"/>
        <v/>
      </c>
      <c r="EI642" s="178" t="str">
        <f t="shared" si="1104"/>
        <v/>
      </c>
      <c r="EJ642" s="227" t="str">
        <f t="shared" si="1105"/>
        <v/>
      </c>
      <c r="EK642" s="230" t="str">
        <f t="shared" si="1059"/>
        <v/>
      </c>
      <c r="EL642" s="177" t="str">
        <f t="shared" si="1060"/>
        <v/>
      </c>
      <c r="EM642" s="177" t="str">
        <f t="shared" si="1061"/>
        <v/>
      </c>
      <c r="EN642" s="177" t="str">
        <f t="shared" si="1062"/>
        <v/>
      </c>
      <c r="EO642" s="177" t="str">
        <f t="shared" si="1063"/>
        <v/>
      </c>
      <c r="EP642" s="177" t="str">
        <f t="shared" si="1064"/>
        <v/>
      </c>
      <c r="EQ642" s="177" t="str">
        <f t="shared" si="1065"/>
        <v/>
      </c>
      <c r="ER642" s="177" t="str">
        <f t="shared" si="1066"/>
        <v/>
      </c>
      <c r="ES642" s="177" t="str">
        <f t="shared" si="1067"/>
        <v/>
      </c>
      <c r="ET642" s="177" t="str">
        <f t="shared" si="1068"/>
        <v/>
      </c>
      <c r="EU642" s="229" t="e">
        <f t="shared" si="1069"/>
        <v>#VALUE!</v>
      </c>
      <c r="EV642" s="27" t="e">
        <f t="shared" si="1070"/>
        <v>#VALUE!</v>
      </c>
      <c r="EW642" s="27" t="e">
        <f t="shared" si="1071"/>
        <v>#VALUE!</v>
      </c>
      <c r="EX642" s="28" t="e">
        <f t="shared" si="1072"/>
        <v>#VALUE!</v>
      </c>
      <c r="EY642" s="28" t="e">
        <f t="shared" si="1073"/>
        <v>#VALUE!</v>
      </c>
      <c r="EZ642" s="28" t="b">
        <f t="shared" si="1074"/>
        <v>0</v>
      </c>
      <c r="FA642" s="176" t="str">
        <f t="shared" si="1075"/>
        <v/>
      </c>
      <c r="FB642" s="27" t="e" cm="1">
        <f t="array" aca="1" ref="FB642" ca="1">TEXT(RIGHT(10-RIGHT(SUM(INDEX(1*(MID(MID(C642,1,1)*2,ROW(INDIRECT("1:"&amp;LEN(MID(C642,1,1)*2))),1)),,))+MID(C642,2,1)+
SUM(INDEX(1*(MID(MID(C642,3,1)*2,ROW(INDIRECT("1:"&amp;LEN(MID(C642,3,1)*2))),1)),,))+MID(C642,4,1)+
SUM(INDEX(1*(MID(MID(C642,5,1)*2,ROW(INDIRECT("1:"&amp;LEN(MID(C642,5,1)*2))),1)),,))+MID(C642,6,1)+
SUM(INDEX(1*(MID(MID(C642,8,1)*2,ROW(INDIRECT("1:"&amp;LEN(MID(C642,8,1)*2))),1)),,))+MID(C642,9,1)+
SUM(INDEX(1*(MID(MID(C642,10,1)*2,ROW(INDIRECT("1:"&amp;LEN(MID(C642,10,1)*2))),1)),,)),1),1),"0")</f>
        <v>#VALUE!</v>
      </c>
      <c r="FC642" s="27" t="str">
        <f t="shared" si="1076"/>
        <v/>
      </c>
      <c r="FD642" s="29" t="b">
        <f t="shared" si="1077"/>
        <v>0</v>
      </c>
      <c r="FE642" s="112" t="b">
        <f>IFERROR(MATCH(D642,'Avtal för korttidsarbete'!$G$13:$G$1012,0),TRUE)</f>
        <v>1</v>
      </c>
      <c r="FF642" s="112" t="b">
        <f t="shared" si="1106"/>
        <v>0</v>
      </c>
      <c r="FG642" s="113" t="str" cm="1">
        <f t="array" ref="FG642">IF(FE642=TRUE,"x",INDEX('Avtal för korttidsarbete'!$E$13:$E$1012,$FE642))</f>
        <v>x</v>
      </c>
      <c r="FH642" s="113" t="str" cm="1">
        <f t="array" ref="FH642">IF(FE642=TRUE,"x",INDEX('Avtal för korttidsarbete'!$F$13:$F$1012,$FE642))</f>
        <v>x</v>
      </c>
      <c r="FI642" s="112" t="b">
        <f t="shared" si="1107"/>
        <v>0</v>
      </c>
      <c r="FJ642" s="135">
        <f t="shared" si="1108"/>
        <v>44166</v>
      </c>
      <c r="FK642" s="135">
        <f t="shared" si="1109"/>
        <v>44377</v>
      </c>
      <c r="FL642" s="112" t="b">
        <f t="shared" si="1110"/>
        <v>0</v>
      </c>
      <c r="FM642" s="113">
        <f t="shared" si="1111"/>
        <v>44166</v>
      </c>
      <c r="FN642" s="135">
        <f t="shared" si="1112"/>
        <v>44377</v>
      </c>
      <c r="FO642" s="148" t="b">
        <f>IFERROR(INDEX('Avtal för korttidsarbete'!R:R,MATCH(D642,'Avtal för korttidsarbete'!$G:$G,0)),TRUE)</f>
        <v>1</v>
      </c>
      <c r="FP642" s="135" t="str">
        <f>IF(FO642,"-",INDEX('Avtal för korttidsarbete'!$D:$D,MATCH(D642,'Avtal för korttidsarbete'!$G:$G,0)))</f>
        <v>-</v>
      </c>
      <c r="FQ642" s="113" t="b">
        <f>IFERROR(G642&gt;INDEX(Uppsägningar!E:E,MATCH(C642,Uppsägningar!C:C,0)),FALSE)</f>
        <v>0</v>
      </c>
    </row>
    <row r="643" spans="1:173" x14ac:dyDescent="0.25">
      <c r="A643" s="19">
        <v>627</v>
      </c>
      <c r="B643" s="20"/>
      <c r="C643" s="183"/>
      <c r="D643" s="66"/>
      <c r="E643" s="212">
        <f>IFERROR(INDEX(Admin!$C$7:$C$10,MATCH(FP643,TblNivåValTExt,0)),0)</f>
        <v>0</v>
      </c>
      <c r="F643" s="1"/>
      <c r="G643" s="1"/>
      <c r="H643" s="78"/>
      <c r="I643" s="181"/>
      <c r="J643" s="181"/>
      <c r="K643" s="182"/>
      <c r="L643" s="182"/>
      <c r="M643" s="181"/>
      <c r="N643" s="181"/>
      <c r="O643" s="181"/>
      <c r="P643" s="182"/>
      <c r="Q643" s="182"/>
      <c r="R643" s="181"/>
      <c r="S643" s="181"/>
      <c r="T643" s="181"/>
      <c r="U643" s="182"/>
      <c r="V643" s="182"/>
      <c r="W643" s="181"/>
      <c r="X643" s="181"/>
      <c r="Y643" s="181"/>
      <c r="Z643" s="182"/>
      <c r="AA643" s="182"/>
      <c r="AB643" s="181"/>
      <c r="AC643" s="181"/>
      <c r="AD643" s="181"/>
      <c r="AE643" s="182"/>
      <c r="AF643" s="182"/>
      <c r="AG643" s="181"/>
      <c r="AH643" s="181"/>
      <c r="AI643" s="181"/>
      <c r="AJ643" s="182"/>
      <c r="AK643" s="182"/>
      <c r="AL643" s="181"/>
      <c r="AM643" s="181"/>
      <c r="AN643" s="181"/>
      <c r="AO643" s="182"/>
      <c r="AP643" s="182"/>
      <c r="AQ643" s="181"/>
      <c r="AR643" s="181"/>
      <c r="AS643" s="181"/>
      <c r="AT643" s="182"/>
      <c r="AU643" s="182"/>
      <c r="AV643" s="181"/>
      <c r="AW643" s="181"/>
      <c r="AX643" s="181"/>
      <c r="AY643" s="182"/>
      <c r="AZ643" s="182"/>
      <c r="BA643" s="181"/>
      <c r="BB643" s="181"/>
      <c r="BC643" s="181"/>
      <c r="BD643" s="182"/>
      <c r="BE643" s="182"/>
      <c r="BF643" s="181"/>
      <c r="BG643" s="180">
        <f t="shared" si="1078"/>
        <v>0</v>
      </c>
      <c r="BH643" s="116" t="str">
        <f t="shared" si="1079"/>
        <v/>
      </c>
      <c r="BI643" s="80" t="b">
        <f t="shared" si="1027"/>
        <v>0</v>
      </c>
      <c r="BJ643" s="80" t="str">
        <f t="shared" si="1028"/>
        <v/>
      </c>
      <c r="BK643" s="80" t="b">
        <f t="shared" si="1080"/>
        <v>0</v>
      </c>
      <c r="BL643" s="13" t="str">
        <f t="shared" si="1029"/>
        <v/>
      </c>
      <c r="BM643" s="13" t="b">
        <f t="shared" si="1081"/>
        <v>0</v>
      </c>
      <c r="BN643" s="35" t="str">
        <f t="shared" si="1030"/>
        <v/>
      </c>
      <c r="BO643" s="13" t="b">
        <f t="shared" si="1031"/>
        <v>0</v>
      </c>
      <c r="BP643" s="35" t="str">
        <f t="shared" si="1032"/>
        <v/>
      </c>
      <c r="BQ643" s="13" t="b">
        <f t="shared" si="1033"/>
        <v>0</v>
      </c>
      <c r="BR643" s="35" t="str">
        <f t="shared" si="1034"/>
        <v/>
      </c>
      <c r="BS643" s="35" t="b">
        <f t="shared" si="1035"/>
        <v>0</v>
      </c>
      <c r="BT643" s="35" t="str">
        <f t="shared" si="1036"/>
        <v/>
      </c>
      <c r="BU643" s="35" t="b">
        <f t="shared" si="1037"/>
        <v>0</v>
      </c>
      <c r="BV643" s="35" t="str">
        <f t="shared" si="1038"/>
        <v/>
      </c>
      <c r="BW643" s="13" t="b">
        <f t="shared" si="1113"/>
        <v>0</v>
      </c>
      <c r="BX643" s="35" t="str">
        <f t="shared" si="1039"/>
        <v/>
      </c>
      <c r="BY643" s="265" t="b">
        <f t="shared" si="1082"/>
        <v>0</v>
      </c>
      <c r="BZ643" s="35" t="str">
        <f t="shared" si="1040"/>
        <v/>
      </c>
      <c r="CA643" s="265" t="b">
        <f t="shared" si="1083"/>
        <v>0</v>
      </c>
      <c r="CB643" s="35" t="str">
        <f t="shared" si="1041"/>
        <v/>
      </c>
      <c r="CC643" s="272" t="b">
        <f t="shared" si="1084"/>
        <v>0</v>
      </c>
      <c r="CD643" s="35" t="str">
        <f t="shared" si="1042"/>
        <v/>
      </c>
      <c r="CE643" s="13" t="b">
        <f t="shared" si="1043"/>
        <v>0</v>
      </c>
      <c r="CF643" s="35" t="str">
        <f t="shared" si="1044"/>
        <v/>
      </c>
      <c r="CG643" s="179">
        <f t="shared" si="1045"/>
        <v>0</v>
      </c>
      <c r="CH643" s="179">
        <f t="shared" si="1046"/>
        <v>0</v>
      </c>
      <c r="CI643" s="218">
        <f t="shared" si="1085"/>
        <v>0</v>
      </c>
      <c r="CJ643" s="218">
        <f t="shared" si="1086"/>
        <v>0</v>
      </c>
      <c r="CK643" s="218">
        <f t="shared" si="1087"/>
        <v>0</v>
      </c>
      <c r="CL643" s="218">
        <f t="shared" si="1088"/>
        <v>0</v>
      </c>
      <c r="CM643" s="218">
        <f t="shared" si="1089"/>
        <v>0</v>
      </c>
      <c r="CN643" s="218">
        <f t="shared" si="1090"/>
        <v>0</v>
      </c>
      <c r="CO643" s="218">
        <f t="shared" si="1091"/>
        <v>0</v>
      </c>
      <c r="CP643" s="218">
        <f t="shared" si="1092"/>
        <v>0</v>
      </c>
      <c r="CQ643" s="218">
        <f t="shared" si="1093"/>
        <v>0</v>
      </c>
      <c r="CR643" s="218">
        <f t="shared" si="1094"/>
        <v>0</v>
      </c>
      <c r="CS643" s="14">
        <f t="shared" si="1047"/>
        <v>0</v>
      </c>
      <c r="CT643" s="236">
        <f t="shared" si="1048"/>
        <v>0</v>
      </c>
      <c r="CU643" s="237">
        <f t="shared" si="1122"/>
        <v>0</v>
      </c>
      <c r="CV643" s="16">
        <f t="shared" si="1122"/>
        <v>0</v>
      </c>
      <c r="CW643" s="16">
        <f t="shared" si="1122"/>
        <v>0</v>
      </c>
      <c r="CX643" s="16">
        <f t="shared" si="1122"/>
        <v>0</v>
      </c>
      <c r="CY643" s="16">
        <f t="shared" si="1122"/>
        <v>0</v>
      </c>
      <c r="CZ643" s="16">
        <f t="shared" si="1122"/>
        <v>0</v>
      </c>
      <c r="DA643" s="16">
        <f t="shared" si="1122"/>
        <v>0</v>
      </c>
      <c r="DB643" s="16">
        <f t="shared" si="1122"/>
        <v>0</v>
      </c>
      <c r="DC643" s="16">
        <f t="shared" si="1122"/>
        <v>0</v>
      </c>
      <c r="DD643" s="238">
        <f t="shared" si="1122"/>
        <v>0</v>
      </c>
      <c r="DE643" s="232">
        <f t="shared" si="1123"/>
        <v>0</v>
      </c>
      <c r="DF643" s="132">
        <f t="shared" si="1123"/>
        <v>0</v>
      </c>
      <c r="DG643" s="132">
        <f t="shared" si="1123"/>
        <v>0</v>
      </c>
      <c r="DH643" s="132">
        <f t="shared" si="1123"/>
        <v>0</v>
      </c>
      <c r="DI643" s="132">
        <f t="shared" si="1123"/>
        <v>0</v>
      </c>
      <c r="DJ643" s="132">
        <f t="shared" si="1123"/>
        <v>0</v>
      </c>
      <c r="DK643" s="132">
        <f t="shared" si="1123"/>
        <v>0</v>
      </c>
      <c r="DL643" s="132">
        <f t="shared" si="1123"/>
        <v>0</v>
      </c>
      <c r="DM643" s="132">
        <f t="shared" si="1123"/>
        <v>0</v>
      </c>
      <c r="DN643" s="233">
        <f t="shared" si="1123"/>
        <v>0</v>
      </c>
      <c r="DO643" s="232">
        <f t="shared" si="1049"/>
        <v>0</v>
      </c>
      <c r="DP643" s="132">
        <f t="shared" si="1050"/>
        <v>0</v>
      </c>
      <c r="DQ643" s="132">
        <f t="shared" si="1051"/>
        <v>0</v>
      </c>
      <c r="DR643" s="132">
        <f t="shared" si="1052"/>
        <v>0</v>
      </c>
      <c r="DS643" s="132">
        <f t="shared" si="1053"/>
        <v>0</v>
      </c>
      <c r="DT643" s="132">
        <f t="shared" si="1054"/>
        <v>0</v>
      </c>
      <c r="DU643" s="132">
        <f t="shared" si="1055"/>
        <v>0</v>
      </c>
      <c r="DV643" s="132">
        <f t="shared" si="1056"/>
        <v>0</v>
      </c>
      <c r="DW643" s="132">
        <f t="shared" si="1057"/>
        <v>0</v>
      </c>
      <c r="DX643" s="233">
        <f t="shared" si="1058"/>
        <v>0</v>
      </c>
      <c r="DY643" s="231" t="b">
        <f t="shared" si="1095"/>
        <v>0</v>
      </c>
      <c r="DZ643" s="163"/>
      <c r="EA643" s="226" t="str">
        <f t="shared" si="1096"/>
        <v/>
      </c>
      <c r="EB643" s="178" t="str">
        <f t="shared" si="1097"/>
        <v/>
      </c>
      <c r="EC643" s="178" t="str">
        <f t="shared" si="1098"/>
        <v/>
      </c>
      <c r="ED643" s="178" t="str">
        <f t="shared" si="1099"/>
        <v/>
      </c>
      <c r="EE643" s="178" t="str">
        <f t="shared" si="1100"/>
        <v/>
      </c>
      <c r="EF643" s="178" t="str">
        <f t="shared" si="1101"/>
        <v/>
      </c>
      <c r="EG643" s="178" t="str">
        <f t="shared" si="1102"/>
        <v/>
      </c>
      <c r="EH643" s="178" t="str">
        <f t="shared" si="1103"/>
        <v/>
      </c>
      <c r="EI643" s="178" t="str">
        <f t="shared" si="1104"/>
        <v/>
      </c>
      <c r="EJ643" s="227" t="str">
        <f t="shared" si="1105"/>
        <v/>
      </c>
      <c r="EK643" s="230" t="str">
        <f t="shared" si="1059"/>
        <v/>
      </c>
      <c r="EL643" s="177" t="str">
        <f t="shared" si="1060"/>
        <v/>
      </c>
      <c r="EM643" s="177" t="str">
        <f t="shared" si="1061"/>
        <v/>
      </c>
      <c r="EN643" s="177" t="str">
        <f t="shared" si="1062"/>
        <v/>
      </c>
      <c r="EO643" s="177" t="str">
        <f t="shared" si="1063"/>
        <v/>
      </c>
      <c r="EP643" s="177" t="str">
        <f t="shared" si="1064"/>
        <v/>
      </c>
      <c r="EQ643" s="177" t="str">
        <f t="shared" si="1065"/>
        <v/>
      </c>
      <c r="ER643" s="177" t="str">
        <f t="shared" si="1066"/>
        <v/>
      </c>
      <c r="ES643" s="177" t="str">
        <f t="shared" si="1067"/>
        <v/>
      </c>
      <c r="ET643" s="177" t="str">
        <f t="shared" si="1068"/>
        <v/>
      </c>
      <c r="EU643" s="229" t="e">
        <f t="shared" si="1069"/>
        <v>#VALUE!</v>
      </c>
      <c r="EV643" s="27" t="e">
        <f t="shared" si="1070"/>
        <v>#VALUE!</v>
      </c>
      <c r="EW643" s="27" t="e">
        <f t="shared" si="1071"/>
        <v>#VALUE!</v>
      </c>
      <c r="EX643" s="28" t="e">
        <f t="shared" si="1072"/>
        <v>#VALUE!</v>
      </c>
      <c r="EY643" s="28" t="e">
        <f t="shared" si="1073"/>
        <v>#VALUE!</v>
      </c>
      <c r="EZ643" s="28" t="b">
        <f t="shared" si="1074"/>
        <v>0</v>
      </c>
      <c r="FA643" s="176" t="str">
        <f t="shared" si="1075"/>
        <v/>
      </c>
      <c r="FB643" s="27" t="e" cm="1">
        <f t="array" aca="1" ref="FB643" ca="1">TEXT(RIGHT(10-RIGHT(SUM(INDEX(1*(MID(MID(C643,1,1)*2,ROW(INDIRECT("1:"&amp;LEN(MID(C643,1,1)*2))),1)),,))+MID(C643,2,1)+
SUM(INDEX(1*(MID(MID(C643,3,1)*2,ROW(INDIRECT("1:"&amp;LEN(MID(C643,3,1)*2))),1)),,))+MID(C643,4,1)+
SUM(INDEX(1*(MID(MID(C643,5,1)*2,ROW(INDIRECT("1:"&amp;LEN(MID(C643,5,1)*2))),1)),,))+MID(C643,6,1)+
SUM(INDEX(1*(MID(MID(C643,8,1)*2,ROW(INDIRECT("1:"&amp;LEN(MID(C643,8,1)*2))),1)),,))+MID(C643,9,1)+
SUM(INDEX(1*(MID(MID(C643,10,1)*2,ROW(INDIRECT("1:"&amp;LEN(MID(C643,10,1)*2))),1)),,)),1),1),"0")</f>
        <v>#VALUE!</v>
      </c>
      <c r="FC643" s="27" t="str">
        <f t="shared" si="1076"/>
        <v/>
      </c>
      <c r="FD643" s="29" t="b">
        <f t="shared" si="1077"/>
        <v>0</v>
      </c>
      <c r="FE643" s="112" t="b">
        <f>IFERROR(MATCH(D643,'Avtal för korttidsarbete'!$G$13:$G$1012,0),TRUE)</f>
        <v>1</v>
      </c>
      <c r="FF643" s="112" t="b">
        <f t="shared" si="1106"/>
        <v>0</v>
      </c>
      <c r="FG643" s="113" t="str" cm="1">
        <f t="array" ref="FG643">IF(FE643=TRUE,"x",INDEX('Avtal för korttidsarbete'!$E$13:$E$1012,$FE643))</f>
        <v>x</v>
      </c>
      <c r="FH643" s="113" t="str" cm="1">
        <f t="array" ref="FH643">IF(FE643=TRUE,"x",INDEX('Avtal för korttidsarbete'!$F$13:$F$1012,$FE643))</f>
        <v>x</v>
      </c>
      <c r="FI643" s="112" t="b">
        <f t="shared" si="1107"/>
        <v>0</v>
      </c>
      <c r="FJ643" s="135">
        <f t="shared" si="1108"/>
        <v>44166</v>
      </c>
      <c r="FK643" s="135">
        <f t="shared" si="1109"/>
        <v>44377</v>
      </c>
      <c r="FL643" s="112" t="b">
        <f t="shared" si="1110"/>
        <v>0</v>
      </c>
      <c r="FM643" s="113">
        <f t="shared" si="1111"/>
        <v>44166</v>
      </c>
      <c r="FN643" s="135">
        <f t="shared" si="1112"/>
        <v>44377</v>
      </c>
      <c r="FO643" s="148" t="b">
        <f>IFERROR(INDEX('Avtal för korttidsarbete'!R:R,MATCH(D643,'Avtal för korttidsarbete'!$G:$G,0)),TRUE)</f>
        <v>1</v>
      </c>
      <c r="FP643" s="135" t="str">
        <f>IF(FO643,"-",INDEX('Avtal för korttidsarbete'!$D:$D,MATCH(D643,'Avtal för korttidsarbete'!$G:$G,0)))</f>
        <v>-</v>
      </c>
      <c r="FQ643" s="113" t="b">
        <f>IFERROR(G643&gt;INDEX(Uppsägningar!E:E,MATCH(C643,Uppsägningar!C:C,0)),FALSE)</f>
        <v>0</v>
      </c>
    </row>
    <row r="644" spans="1:173" x14ac:dyDescent="0.25">
      <c r="A644" s="19">
        <v>628</v>
      </c>
      <c r="B644" s="20"/>
      <c r="C644" s="183"/>
      <c r="D644" s="66"/>
      <c r="E644" s="212">
        <f>IFERROR(INDEX(Admin!$C$7:$C$10,MATCH(FP644,TblNivåValTExt,0)),0)</f>
        <v>0</v>
      </c>
      <c r="F644" s="1"/>
      <c r="G644" s="1"/>
      <c r="H644" s="78"/>
      <c r="I644" s="181"/>
      <c r="J644" s="181"/>
      <c r="K644" s="182"/>
      <c r="L644" s="182"/>
      <c r="M644" s="181"/>
      <c r="N644" s="181"/>
      <c r="O644" s="181"/>
      <c r="P644" s="182"/>
      <c r="Q644" s="182"/>
      <c r="R644" s="181"/>
      <c r="S644" s="181"/>
      <c r="T644" s="181"/>
      <c r="U644" s="182"/>
      <c r="V644" s="182"/>
      <c r="W644" s="181"/>
      <c r="X644" s="181"/>
      <c r="Y644" s="181"/>
      <c r="Z644" s="182"/>
      <c r="AA644" s="182"/>
      <c r="AB644" s="181"/>
      <c r="AC644" s="181"/>
      <c r="AD644" s="181"/>
      <c r="AE644" s="182"/>
      <c r="AF644" s="182"/>
      <c r="AG644" s="181"/>
      <c r="AH644" s="181"/>
      <c r="AI644" s="181"/>
      <c r="AJ644" s="182"/>
      <c r="AK644" s="182"/>
      <c r="AL644" s="181"/>
      <c r="AM644" s="181"/>
      <c r="AN644" s="181"/>
      <c r="AO644" s="182"/>
      <c r="AP644" s="182"/>
      <c r="AQ644" s="181"/>
      <c r="AR644" s="181"/>
      <c r="AS644" s="181"/>
      <c r="AT644" s="182"/>
      <c r="AU644" s="182"/>
      <c r="AV644" s="181"/>
      <c r="AW644" s="181"/>
      <c r="AX644" s="181"/>
      <c r="AY644" s="182"/>
      <c r="AZ644" s="182"/>
      <c r="BA644" s="181"/>
      <c r="BB644" s="181"/>
      <c r="BC644" s="181"/>
      <c r="BD644" s="182"/>
      <c r="BE644" s="182"/>
      <c r="BF644" s="181"/>
      <c r="BG644" s="180">
        <f t="shared" si="1078"/>
        <v>0</v>
      </c>
      <c r="BH644" s="116" t="str">
        <f t="shared" si="1079"/>
        <v/>
      </c>
      <c r="BI644" s="80" t="b">
        <f t="shared" si="1027"/>
        <v>0</v>
      </c>
      <c r="BJ644" s="80" t="str">
        <f t="shared" si="1028"/>
        <v/>
      </c>
      <c r="BK644" s="80" t="b">
        <f t="shared" si="1080"/>
        <v>0</v>
      </c>
      <c r="BL644" s="13" t="str">
        <f t="shared" si="1029"/>
        <v/>
      </c>
      <c r="BM644" s="13" t="b">
        <f t="shared" si="1081"/>
        <v>0</v>
      </c>
      <c r="BN644" s="35" t="str">
        <f t="shared" si="1030"/>
        <v/>
      </c>
      <c r="BO644" s="13" t="b">
        <f t="shared" si="1031"/>
        <v>0</v>
      </c>
      <c r="BP644" s="35" t="str">
        <f t="shared" si="1032"/>
        <v/>
      </c>
      <c r="BQ644" s="13" t="b">
        <f t="shared" si="1033"/>
        <v>0</v>
      </c>
      <c r="BR644" s="35" t="str">
        <f t="shared" si="1034"/>
        <v/>
      </c>
      <c r="BS644" s="35" t="b">
        <f t="shared" si="1035"/>
        <v>0</v>
      </c>
      <c r="BT644" s="35" t="str">
        <f t="shared" si="1036"/>
        <v/>
      </c>
      <c r="BU644" s="35" t="b">
        <f t="shared" si="1037"/>
        <v>0</v>
      </c>
      <c r="BV644" s="35" t="str">
        <f t="shared" si="1038"/>
        <v/>
      </c>
      <c r="BW644" s="13" t="b">
        <f t="shared" si="1113"/>
        <v>0</v>
      </c>
      <c r="BX644" s="35" t="str">
        <f t="shared" si="1039"/>
        <v/>
      </c>
      <c r="BY644" s="265" t="b">
        <f t="shared" si="1082"/>
        <v>0</v>
      </c>
      <c r="BZ644" s="35" t="str">
        <f t="shared" si="1040"/>
        <v/>
      </c>
      <c r="CA644" s="265" t="b">
        <f t="shared" si="1083"/>
        <v>0</v>
      </c>
      <c r="CB644" s="35" t="str">
        <f t="shared" si="1041"/>
        <v/>
      </c>
      <c r="CC644" s="272" t="b">
        <f t="shared" si="1084"/>
        <v>0</v>
      </c>
      <c r="CD644" s="35" t="str">
        <f t="shared" si="1042"/>
        <v/>
      </c>
      <c r="CE644" s="13" t="b">
        <f t="shared" si="1043"/>
        <v>0</v>
      </c>
      <c r="CF644" s="35" t="str">
        <f t="shared" si="1044"/>
        <v/>
      </c>
      <c r="CG644" s="179">
        <f t="shared" si="1045"/>
        <v>0</v>
      </c>
      <c r="CH644" s="179">
        <f t="shared" si="1046"/>
        <v>0</v>
      </c>
      <c r="CI644" s="218">
        <f t="shared" si="1085"/>
        <v>0</v>
      </c>
      <c r="CJ644" s="218">
        <f t="shared" si="1086"/>
        <v>0</v>
      </c>
      <c r="CK644" s="218">
        <f t="shared" si="1087"/>
        <v>0</v>
      </c>
      <c r="CL644" s="218">
        <f t="shared" si="1088"/>
        <v>0</v>
      </c>
      <c r="CM644" s="218">
        <f t="shared" si="1089"/>
        <v>0</v>
      </c>
      <c r="CN644" s="218">
        <f t="shared" si="1090"/>
        <v>0</v>
      </c>
      <c r="CO644" s="218">
        <f t="shared" si="1091"/>
        <v>0</v>
      </c>
      <c r="CP644" s="218">
        <f t="shared" si="1092"/>
        <v>0</v>
      </c>
      <c r="CQ644" s="218">
        <f t="shared" si="1093"/>
        <v>0</v>
      </c>
      <c r="CR644" s="218">
        <f t="shared" si="1094"/>
        <v>0</v>
      </c>
      <c r="CS644" s="14">
        <f t="shared" si="1047"/>
        <v>0</v>
      </c>
      <c r="CT644" s="236">
        <f t="shared" si="1048"/>
        <v>0</v>
      </c>
      <c r="CU644" s="237">
        <f t="shared" si="1122"/>
        <v>0</v>
      </c>
      <c r="CV644" s="16">
        <f t="shared" si="1122"/>
        <v>0</v>
      </c>
      <c r="CW644" s="16">
        <f t="shared" si="1122"/>
        <v>0</v>
      </c>
      <c r="CX644" s="16">
        <f t="shared" si="1122"/>
        <v>0</v>
      </c>
      <c r="CY644" s="16">
        <f t="shared" si="1122"/>
        <v>0</v>
      </c>
      <c r="CZ644" s="16">
        <f t="shared" si="1122"/>
        <v>0</v>
      </c>
      <c r="DA644" s="16">
        <f t="shared" si="1122"/>
        <v>0</v>
      </c>
      <c r="DB644" s="16">
        <f t="shared" si="1122"/>
        <v>0</v>
      </c>
      <c r="DC644" s="16">
        <f t="shared" si="1122"/>
        <v>0</v>
      </c>
      <c r="DD644" s="238">
        <f t="shared" si="1122"/>
        <v>0</v>
      </c>
      <c r="DE644" s="232">
        <f t="shared" si="1123"/>
        <v>0</v>
      </c>
      <c r="DF644" s="132">
        <f t="shared" si="1123"/>
        <v>0</v>
      </c>
      <c r="DG644" s="132">
        <f t="shared" si="1123"/>
        <v>0</v>
      </c>
      <c r="DH644" s="132">
        <f t="shared" si="1123"/>
        <v>0</v>
      </c>
      <c r="DI644" s="132">
        <f t="shared" si="1123"/>
        <v>0</v>
      </c>
      <c r="DJ644" s="132">
        <f t="shared" si="1123"/>
        <v>0</v>
      </c>
      <c r="DK644" s="132">
        <f t="shared" si="1123"/>
        <v>0</v>
      </c>
      <c r="DL644" s="132">
        <f t="shared" si="1123"/>
        <v>0</v>
      </c>
      <c r="DM644" s="132">
        <f t="shared" si="1123"/>
        <v>0</v>
      </c>
      <c r="DN644" s="233">
        <f t="shared" si="1123"/>
        <v>0</v>
      </c>
      <c r="DO644" s="232">
        <f t="shared" si="1049"/>
        <v>0</v>
      </c>
      <c r="DP644" s="132">
        <f t="shared" si="1050"/>
        <v>0</v>
      </c>
      <c r="DQ644" s="132">
        <f t="shared" si="1051"/>
        <v>0</v>
      </c>
      <c r="DR644" s="132">
        <f t="shared" si="1052"/>
        <v>0</v>
      </c>
      <c r="DS644" s="132">
        <f t="shared" si="1053"/>
        <v>0</v>
      </c>
      <c r="DT644" s="132">
        <f t="shared" si="1054"/>
        <v>0</v>
      </c>
      <c r="DU644" s="132">
        <f t="shared" si="1055"/>
        <v>0</v>
      </c>
      <c r="DV644" s="132">
        <f t="shared" si="1056"/>
        <v>0</v>
      </c>
      <c r="DW644" s="132">
        <f t="shared" si="1057"/>
        <v>0</v>
      </c>
      <c r="DX644" s="233">
        <f t="shared" si="1058"/>
        <v>0</v>
      </c>
      <c r="DY644" s="231" t="b">
        <f t="shared" si="1095"/>
        <v>0</v>
      </c>
      <c r="DZ644" s="163"/>
      <c r="EA644" s="226" t="str">
        <f t="shared" si="1096"/>
        <v/>
      </c>
      <c r="EB644" s="178" t="str">
        <f t="shared" si="1097"/>
        <v/>
      </c>
      <c r="EC644" s="178" t="str">
        <f t="shared" si="1098"/>
        <v/>
      </c>
      <c r="ED644" s="178" t="str">
        <f t="shared" si="1099"/>
        <v/>
      </c>
      <c r="EE644" s="178" t="str">
        <f t="shared" si="1100"/>
        <v/>
      </c>
      <c r="EF644" s="178" t="str">
        <f t="shared" si="1101"/>
        <v/>
      </c>
      <c r="EG644" s="178" t="str">
        <f t="shared" si="1102"/>
        <v/>
      </c>
      <c r="EH644" s="178" t="str">
        <f t="shared" si="1103"/>
        <v/>
      </c>
      <c r="EI644" s="178" t="str">
        <f t="shared" si="1104"/>
        <v/>
      </c>
      <c r="EJ644" s="227" t="str">
        <f t="shared" si="1105"/>
        <v/>
      </c>
      <c r="EK644" s="230" t="str">
        <f t="shared" si="1059"/>
        <v/>
      </c>
      <c r="EL644" s="177" t="str">
        <f t="shared" si="1060"/>
        <v/>
      </c>
      <c r="EM644" s="177" t="str">
        <f t="shared" si="1061"/>
        <v/>
      </c>
      <c r="EN644" s="177" t="str">
        <f t="shared" si="1062"/>
        <v/>
      </c>
      <c r="EO644" s="177" t="str">
        <f t="shared" si="1063"/>
        <v/>
      </c>
      <c r="EP644" s="177" t="str">
        <f t="shared" si="1064"/>
        <v/>
      </c>
      <c r="EQ644" s="177" t="str">
        <f t="shared" si="1065"/>
        <v/>
      </c>
      <c r="ER644" s="177" t="str">
        <f t="shared" si="1066"/>
        <v/>
      </c>
      <c r="ES644" s="177" t="str">
        <f t="shared" si="1067"/>
        <v/>
      </c>
      <c r="ET644" s="177" t="str">
        <f t="shared" si="1068"/>
        <v/>
      </c>
      <c r="EU644" s="229" t="e">
        <f t="shared" si="1069"/>
        <v>#VALUE!</v>
      </c>
      <c r="EV644" s="27" t="e">
        <f t="shared" si="1070"/>
        <v>#VALUE!</v>
      </c>
      <c r="EW644" s="27" t="e">
        <f t="shared" si="1071"/>
        <v>#VALUE!</v>
      </c>
      <c r="EX644" s="28" t="e">
        <f t="shared" si="1072"/>
        <v>#VALUE!</v>
      </c>
      <c r="EY644" s="28" t="e">
        <f t="shared" si="1073"/>
        <v>#VALUE!</v>
      </c>
      <c r="EZ644" s="28" t="b">
        <f t="shared" si="1074"/>
        <v>0</v>
      </c>
      <c r="FA644" s="176" t="str">
        <f t="shared" si="1075"/>
        <v/>
      </c>
      <c r="FB644" s="27" t="e" cm="1">
        <f t="array" aca="1" ref="FB644" ca="1">TEXT(RIGHT(10-RIGHT(SUM(INDEX(1*(MID(MID(C644,1,1)*2,ROW(INDIRECT("1:"&amp;LEN(MID(C644,1,1)*2))),1)),,))+MID(C644,2,1)+
SUM(INDEX(1*(MID(MID(C644,3,1)*2,ROW(INDIRECT("1:"&amp;LEN(MID(C644,3,1)*2))),1)),,))+MID(C644,4,1)+
SUM(INDEX(1*(MID(MID(C644,5,1)*2,ROW(INDIRECT("1:"&amp;LEN(MID(C644,5,1)*2))),1)),,))+MID(C644,6,1)+
SUM(INDEX(1*(MID(MID(C644,8,1)*2,ROW(INDIRECT("1:"&amp;LEN(MID(C644,8,1)*2))),1)),,))+MID(C644,9,1)+
SUM(INDEX(1*(MID(MID(C644,10,1)*2,ROW(INDIRECT("1:"&amp;LEN(MID(C644,10,1)*2))),1)),,)),1),1),"0")</f>
        <v>#VALUE!</v>
      </c>
      <c r="FC644" s="27" t="str">
        <f t="shared" si="1076"/>
        <v/>
      </c>
      <c r="FD644" s="29" t="b">
        <f t="shared" si="1077"/>
        <v>0</v>
      </c>
      <c r="FE644" s="112" t="b">
        <f>IFERROR(MATCH(D644,'Avtal för korttidsarbete'!$G$13:$G$1012,0),TRUE)</f>
        <v>1</v>
      </c>
      <c r="FF644" s="112" t="b">
        <f t="shared" si="1106"/>
        <v>0</v>
      </c>
      <c r="FG644" s="113" t="str" cm="1">
        <f t="array" ref="FG644">IF(FE644=TRUE,"x",INDEX('Avtal för korttidsarbete'!$E$13:$E$1012,$FE644))</f>
        <v>x</v>
      </c>
      <c r="FH644" s="113" t="str" cm="1">
        <f t="array" ref="FH644">IF(FE644=TRUE,"x",INDEX('Avtal för korttidsarbete'!$F$13:$F$1012,$FE644))</f>
        <v>x</v>
      </c>
      <c r="FI644" s="112" t="b">
        <f t="shared" si="1107"/>
        <v>0</v>
      </c>
      <c r="FJ644" s="135">
        <f t="shared" si="1108"/>
        <v>44166</v>
      </c>
      <c r="FK644" s="135">
        <f t="shared" si="1109"/>
        <v>44377</v>
      </c>
      <c r="FL644" s="112" t="b">
        <f t="shared" si="1110"/>
        <v>0</v>
      </c>
      <c r="FM644" s="113">
        <f t="shared" si="1111"/>
        <v>44166</v>
      </c>
      <c r="FN644" s="135">
        <f t="shared" si="1112"/>
        <v>44377</v>
      </c>
      <c r="FO644" s="148" t="b">
        <f>IFERROR(INDEX('Avtal för korttidsarbete'!R:R,MATCH(D644,'Avtal för korttidsarbete'!$G:$G,0)),TRUE)</f>
        <v>1</v>
      </c>
      <c r="FP644" s="135" t="str">
        <f>IF(FO644,"-",INDEX('Avtal för korttidsarbete'!$D:$D,MATCH(D644,'Avtal för korttidsarbete'!$G:$G,0)))</f>
        <v>-</v>
      </c>
      <c r="FQ644" s="113" t="b">
        <f>IFERROR(G644&gt;INDEX(Uppsägningar!E:E,MATCH(C644,Uppsägningar!C:C,0)),FALSE)</f>
        <v>0</v>
      </c>
    </row>
    <row r="645" spans="1:173" x14ac:dyDescent="0.25">
      <c r="A645" s="19">
        <v>629</v>
      </c>
      <c r="B645" s="20"/>
      <c r="C645" s="183"/>
      <c r="D645" s="66"/>
      <c r="E645" s="212">
        <f>IFERROR(INDEX(Admin!$C$7:$C$10,MATCH(FP645,TblNivåValTExt,0)),0)</f>
        <v>0</v>
      </c>
      <c r="F645" s="1"/>
      <c r="G645" s="1"/>
      <c r="H645" s="78"/>
      <c r="I645" s="181"/>
      <c r="J645" s="181"/>
      <c r="K645" s="182"/>
      <c r="L645" s="182"/>
      <c r="M645" s="181"/>
      <c r="N645" s="181"/>
      <c r="O645" s="181"/>
      <c r="P645" s="182"/>
      <c r="Q645" s="182"/>
      <c r="R645" s="181"/>
      <c r="S645" s="181"/>
      <c r="T645" s="181"/>
      <c r="U645" s="182"/>
      <c r="V645" s="182"/>
      <c r="W645" s="181"/>
      <c r="X645" s="181"/>
      <c r="Y645" s="181"/>
      <c r="Z645" s="182"/>
      <c r="AA645" s="182"/>
      <c r="AB645" s="181"/>
      <c r="AC645" s="181"/>
      <c r="AD645" s="181"/>
      <c r="AE645" s="182"/>
      <c r="AF645" s="182"/>
      <c r="AG645" s="181"/>
      <c r="AH645" s="181"/>
      <c r="AI645" s="181"/>
      <c r="AJ645" s="182"/>
      <c r="AK645" s="182"/>
      <c r="AL645" s="181"/>
      <c r="AM645" s="181"/>
      <c r="AN645" s="181"/>
      <c r="AO645" s="182"/>
      <c r="AP645" s="182"/>
      <c r="AQ645" s="181"/>
      <c r="AR645" s="181"/>
      <c r="AS645" s="181"/>
      <c r="AT645" s="182"/>
      <c r="AU645" s="182"/>
      <c r="AV645" s="181"/>
      <c r="AW645" s="181"/>
      <c r="AX645" s="181"/>
      <c r="AY645" s="182"/>
      <c r="AZ645" s="182"/>
      <c r="BA645" s="181"/>
      <c r="BB645" s="181"/>
      <c r="BC645" s="181"/>
      <c r="BD645" s="182"/>
      <c r="BE645" s="182"/>
      <c r="BF645" s="181"/>
      <c r="BG645" s="180">
        <f t="shared" si="1078"/>
        <v>0</v>
      </c>
      <c r="BH645" s="116" t="str">
        <f t="shared" si="1079"/>
        <v/>
      </c>
      <c r="BI645" s="80" t="b">
        <f t="shared" si="1027"/>
        <v>0</v>
      </c>
      <c r="BJ645" s="80" t="str">
        <f t="shared" si="1028"/>
        <v/>
      </c>
      <c r="BK645" s="80" t="b">
        <f t="shared" si="1080"/>
        <v>0</v>
      </c>
      <c r="BL645" s="13" t="str">
        <f t="shared" si="1029"/>
        <v/>
      </c>
      <c r="BM645" s="13" t="b">
        <f t="shared" si="1081"/>
        <v>0</v>
      </c>
      <c r="BN645" s="35" t="str">
        <f t="shared" si="1030"/>
        <v/>
      </c>
      <c r="BO645" s="13" t="b">
        <f t="shared" si="1031"/>
        <v>0</v>
      </c>
      <c r="BP645" s="35" t="str">
        <f t="shared" si="1032"/>
        <v/>
      </c>
      <c r="BQ645" s="13" t="b">
        <f t="shared" si="1033"/>
        <v>0</v>
      </c>
      <c r="BR645" s="35" t="str">
        <f t="shared" si="1034"/>
        <v/>
      </c>
      <c r="BS645" s="35" t="b">
        <f t="shared" si="1035"/>
        <v>0</v>
      </c>
      <c r="BT645" s="35" t="str">
        <f t="shared" si="1036"/>
        <v/>
      </c>
      <c r="BU645" s="35" t="b">
        <f t="shared" si="1037"/>
        <v>0</v>
      </c>
      <c r="BV645" s="35" t="str">
        <f t="shared" si="1038"/>
        <v/>
      </c>
      <c r="BW645" s="13" t="b">
        <f t="shared" si="1113"/>
        <v>0</v>
      </c>
      <c r="BX645" s="35" t="str">
        <f t="shared" si="1039"/>
        <v/>
      </c>
      <c r="BY645" s="265" t="b">
        <f t="shared" si="1082"/>
        <v>0</v>
      </c>
      <c r="BZ645" s="35" t="str">
        <f t="shared" si="1040"/>
        <v/>
      </c>
      <c r="CA645" s="265" t="b">
        <f t="shared" si="1083"/>
        <v>0</v>
      </c>
      <c r="CB645" s="35" t="str">
        <f t="shared" si="1041"/>
        <v/>
      </c>
      <c r="CC645" s="272" t="b">
        <f t="shared" si="1084"/>
        <v>0</v>
      </c>
      <c r="CD645" s="35" t="str">
        <f t="shared" si="1042"/>
        <v/>
      </c>
      <c r="CE645" s="13" t="b">
        <f t="shared" si="1043"/>
        <v>0</v>
      </c>
      <c r="CF645" s="35" t="str">
        <f t="shared" si="1044"/>
        <v/>
      </c>
      <c r="CG645" s="179">
        <f t="shared" si="1045"/>
        <v>0</v>
      </c>
      <c r="CH645" s="179">
        <f t="shared" si="1046"/>
        <v>0</v>
      </c>
      <c r="CI645" s="218">
        <f t="shared" si="1085"/>
        <v>0</v>
      </c>
      <c r="CJ645" s="218">
        <f t="shared" si="1086"/>
        <v>0</v>
      </c>
      <c r="CK645" s="218">
        <f t="shared" si="1087"/>
        <v>0</v>
      </c>
      <c r="CL645" s="218">
        <f t="shared" si="1088"/>
        <v>0</v>
      </c>
      <c r="CM645" s="218">
        <f t="shared" si="1089"/>
        <v>0</v>
      </c>
      <c r="CN645" s="218">
        <f t="shared" si="1090"/>
        <v>0</v>
      </c>
      <c r="CO645" s="218">
        <f t="shared" si="1091"/>
        <v>0</v>
      </c>
      <c r="CP645" s="218">
        <f t="shared" si="1092"/>
        <v>0</v>
      </c>
      <c r="CQ645" s="218">
        <f t="shared" si="1093"/>
        <v>0</v>
      </c>
      <c r="CR645" s="218">
        <f t="shared" si="1094"/>
        <v>0</v>
      </c>
      <c r="CS645" s="14">
        <f t="shared" si="1047"/>
        <v>0</v>
      </c>
      <c r="CT645" s="236">
        <f t="shared" si="1048"/>
        <v>0</v>
      </c>
      <c r="CU645" s="237">
        <f t="shared" si="1122"/>
        <v>0</v>
      </c>
      <c r="CV645" s="16">
        <f t="shared" si="1122"/>
        <v>0</v>
      </c>
      <c r="CW645" s="16">
        <f t="shared" si="1122"/>
        <v>0</v>
      </c>
      <c r="CX645" s="16">
        <f t="shared" si="1122"/>
        <v>0</v>
      </c>
      <c r="CY645" s="16">
        <f t="shared" si="1122"/>
        <v>0</v>
      </c>
      <c r="CZ645" s="16">
        <f t="shared" si="1122"/>
        <v>0</v>
      </c>
      <c r="DA645" s="16">
        <f t="shared" si="1122"/>
        <v>0</v>
      </c>
      <c r="DB645" s="16">
        <f t="shared" si="1122"/>
        <v>0</v>
      </c>
      <c r="DC645" s="16">
        <f t="shared" si="1122"/>
        <v>0</v>
      </c>
      <c r="DD645" s="238">
        <f t="shared" si="1122"/>
        <v>0</v>
      </c>
      <c r="DE645" s="232">
        <f t="shared" si="1123"/>
        <v>0</v>
      </c>
      <c r="DF645" s="132">
        <f t="shared" si="1123"/>
        <v>0</v>
      </c>
      <c r="DG645" s="132">
        <f t="shared" si="1123"/>
        <v>0</v>
      </c>
      <c r="DH645" s="132">
        <f t="shared" si="1123"/>
        <v>0</v>
      </c>
      <c r="DI645" s="132">
        <f t="shared" si="1123"/>
        <v>0</v>
      </c>
      <c r="DJ645" s="132">
        <f t="shared" si="1123"/>
        <v>0</v>
      </c>
      <c r="DK645" s="132">
        <f t="shared" si="1123"/>
        <v>0</v>
      </c>
      <c r="DL645" s="132">
        <f t="shared" si="1123"/>
        <v>0</v>
      </c>
      <c r="DM645" s="132">
        <f t="shared" si="1123"/>
        <v>0</v>
      </c>
      <c r="DN645" s="233">
        <f t="shared" si="1123"/>
        <v>0</v>
      </c>
      <c r="DO645" s="232">
        <f t="shared" si="1049"/>
        <v>0</v>
      </c>
      <c r="DP645" s="132">
        <f t="shared" si="1050"/>
        <v>0</v>
      </c>
      <c r="DQ645" s="132">
        <f t="shared" si="1051"/>
        <v>0</v>
      </c>
      <c r="DR645" s="132">
        <f t="shared" si="1052"/>
        <v>0</v>
      </c>
      <c r="DS645" s="132">
        <f t="shared" si="1053"/>
        <v>0</v>
      </c>
      <c r="DT645" s="132">
        <f t="shared" si="1054"/>
        <v>0</v>
      </c>
      <c r="DU645" s="132">
        <f t="shared" si="1055"/>
        <v>0</v>
      </c>
      <c r="DV645" s="132">
        <f t="shared" si="1056"/>
        <v>0</v>
      </c>
      <c r="DW645" s="132">
        <f t="shared" si="1057"/>
        <v>0</v>
      </c>
      <c r="DX645" s="233">
        <f t="shared" si="1058"/>
        <v>0</v>
      </c>
      <c r="DY645" s="231" t="b">
        <f t="shared" si="1095"/>
        <v>0</v>
      </c>
      <c r="DZ645" s="163"/>
      <c r="EA645" s="226" t="str">
        <f t="shared" si="1096"/>
        <v/>
      </c>
      <c r="EB645" s="178" t="str">
        <f t="shared" si="1097"/>
        <v/>
      </c>
      <c r="EC645" s="178" t="str">
        <f t="shared" si="1098"/>
        <v/>
      </c>
      <c r="ED645" s="178" t="str">
        <f t="shared" si="1099"/>
        <v/>
      </c>
      <c r="EE645" s="178" t="str">
        <f t="shared" si="1100"/>
        <v/>
      </c>
      <c r="EF645" s="178" t="str">
        <f t="shared" si="1101"/>
        <v/>
      </c>
      <c r="EG645" s="178" t="str">
        <f t="shared" si="1102"/>
        <v/>
      </c>
      <c r="EH645" s="178" t="str">
        <f t="shared" si="1103"/>
        <v/>
      </c>
      <c r="EI645" s="178" t="str">
        <f t="shared" si="1104"/>
        <v/>
      </c>
      <c r="EJ645" s="227" t="str">
        <f t="shared" si="1105"/>
        <v/>
      </c>
      <c r="EK645" s="230" t="str">
        <f t="shared" si="1059"/>
        <v/>
      </c>
      <c r="EL645" s="177" t="str">
        <f t="shared" si="1060"/>
        <v/>
      </c>
      <c r="EM645" s="177" t="str">
        <f t="shared" si="1061"/>
        <v/>
      </c>
      <c r="EN645" s="177" t="str">
        <f t="shared" si="1062"/>
        <v/>
      </c>
      <c r="EO645" s="177" t="str">
        <f t="shared" si="1063"/>
        <v/>
      </c>
      <c r="EP645" s="177" t="str">
        <f t="shared" si="1064"/>
        <v/>
      </c>
      <c r="EQ645" s="177" t="str">
        <f t="shared" si="1065"/>
        <v/>
      </c>
      <c r="ER645" s="177" t="str">
        <f t="shared" si="1066"/>
        <v/>
      </c>
      <c r="ES645" s="177" t="str">
        <f t="shared" si="1067"/>
        <v/>
      </c>
      <c r="ET645" s="177" t="str">
        <f t="shared" si="1068"/>
        <v/>
      </c>
      <c r="EU645" s="229" t="e">
        <f t="shared" si="1069"/>
        <v>#VALUE!</v>
      </c>
      <c r="EV645" s="27" t="e">
        <f t="shared" si="1070"/>
        <v>#VALUE!</v>
      </c>
      <c r="EW645" s="27" t="e">
        <f t="shared" si="1071"/>
        <v>#VALUE!</v>
      </c>
      <c r="EX645" s="28" t="e">
        <f t="shared" si="1072"/>
        <v>#VALUE!</v>
      </c>
      <c r="EY645" s="28" t="e">
        <f t="shared" si="1073"/>
        <v>#VALUE!</v>
      </c>
      <c r="EZ645" s="28" t="b">
        <f t="shared" si="1074"/>
        <v>0</v>
      </c>
      <c r="FA645" s="176" t="str">
        <f t="shared" si="1075"/>
        <v/>
      </c>
      <c r="FB645" s="27" t="e" cm="1">
        <f t="array" aca="1" ref="FB645" ca="1">TEXT(RIGHT(10-RIGHT(SUM(INDEX(1*(MID(MID(C645,1,1)*2,ROW(INDIRECT("1:"&amp;LEN(MID(C645,1,1)*2))),1)),,))+MID(C645,2,1)+
SUM(INDEX(1*(MID(MID(C645,3,1)*2,ROW(INDIRECT("1:"&amp;LEN(MID(C645,3,1)*2))),1)),,))+MID(C645,4,1)+
SUM(INDEX(1*(MID(MID(C645,5,1)*2,ROW(INDIRECT("1:"&amp;LEN(MID(C645,5,1)*2))),1)),,))+MID(C645,6,1)+
SUM(INDEX(1*(MID(MID(C645,8,1)*2,ROW(INDIRECT("1:"&amp;LEN(MID(C645,8,1)*2))),1)),,))+MID(C645,9,1)+
SUM(INDEX(1*(MID(MID(C645,10,1)*2,ROW(INDIRECT("1:"&amp;LEN(MID(C645,10,1)*2))),1)),,)),1),1),"0")</f>
        <v>#VALUE!</v>
      </c>
      <c r="FC645" s="27" t="str">
        <f t="shared" si="1076"/>
        <v/>
      </c>
      <c r="FD645" s="29" t="b">
        <f t="shared" si="1077"/>
        <v>0</v>
      </c>
      <c r="FE645" s="112" t="b">
        <f>IFERROR(MATCH(D645,'Avtal för korttidsarbete'!$G$13:$G$1012,0),TRUE)</f>
        <v>1</v>
      </c>
      <c r="FF645" s="112" t="b">
        <f t="shared" si="1106"/>
        <v>0</v>
      </c>
      <c r="FG645" s="113" t="str" cm="1">
        <f t="array" ref="FG645">IF(FE645=TRUE,"x",INDEX('Avtal för korttidsarbete'!$E$13:$E$1012,$FE645))</f>
        <v>x</v>
      </c>
      <c r="FH645" s="113" t="str" cm="1">
        <f t="array" ref="FH645">IF(FE645=TRUE,"x",INDEX('Avtal för korttidsarbete'!$F$13:$F$1012,$FE645))</f>
        <v>x</v>
      </c>
      <c r="FI645" s="112" t="b">
        <f t="shared" si="1107"/>
        <v>0</v>
      </c>
      <c r="FJ645" s="135">
        <f t="shared" si="1108"/>
        <v>44166</v>
      </c>
      <c r="FK645" s="135">
        <f t="shared" si="1109"/>
        <v>44377</v>
      </c>
      <c r="FL645" s="112" t="b">
        <f t="shared" si="1110"/>
        <v>0</v>
      </c>
      <c r="FM645" s="113">
        <f t="shared" si="1111"/>
        <v>44166</v>
      </c>
      <c r="FN645" s="135">
        <f t="shared" si="1112"/>
        <v>44377</v>
      </c>
      <c r="FO645" s="148" t="b">
        <f>IFERROR(INDEX('Avtal för korttidsarbete'!R:R,MATCH(D645,'Avtal för korttidsarbete'!$G:$G,0)),TRUE)</f>
        <v>1</v>
      </c>
      <c r="FP645" s="135" t="str">
        <f>IF(FO645,"-",INDEX('Avtal för korttidsarbete'!$D:$D,MATCH(D645,'Avtal för korttidsarbete'!$G:$G,0)))</f>
        <v>-</v>
      </c>
      <c r="FQ645" s="113" t="b">
        <f>IFERROR(G645&gt;INDEX(Uppsägningar!E:E,MATCH(C645,Uppsägningar!C:C,0)),FALSE)</f>
        <v>0</v>
      </c>
    </row>
    <row r="646" spans="1:173" x14ac:dyDescent="0.25">
      <c r="A646" s="19">
        <v>630</v>
      </c>
      <c r="B646" s="20"/>
      <c r="C646" s="183"/>
      <c r="D646" s="66"/>
      <c r="E646" s="212">
        <f>IFERROR(INDEX(Admin!$C$7:$C$10,MATCH(FP646,TblNivåValTExt,0)),0)</f>
        <v>0</v>
      </c>
      <c r="F646" s="1"/>
      <c r="G646" s="1"/>
      <c r="H646" s="78"/>
      <c r="I646" s="181"/>
      <c r="J646" s="181"/>
      <c r="K646" s="182"/>
      <c r="L646" s="182"/>
      <c r="M646" s="181"/>
      <c r="N646" s="181"/>
      <c r="O646" s="181"/>
      <c r="P646" s="182"/>
      <c r="Q646" s="182"/>
      <c r="R646" s="181"/>
      <c r="S646" s="181"/>
      <c r="T646" s="181"/>
      <c r="U646" s="182"/>
      <c r="V646" s="182"/>
      <c r="W646" s="181"/>
      <c r="X646" s="181"/>
      <c r="Y646" s="181"/>
      <c r="Z646" s="182"/>
      <c r="AA646" s="182"/>
      <c r="AB646" s="181"/>
      <c r="AC646" s="181"/>
      <c r="AD646" s="181"/>
      <c r="AE646" s="182"/>
      <c r="AF646" s="182"/>
      <c r="AG646" s="181"/>
      <c r="AH646" s="181"/>
      <c r="AI646" s="181"/>
      <c r="AJ646" s="182"/>
      <c r="AK646" s="182"/>
      <c r="AL646" s="181"/>
      <c r="AM646" s="181"/>
      <c r="AN646" s="181"/>
      <c r="AO646" s="182"/>
      <c r="AP646" s="182"/>
      <c r="AQ646" s="181"/>
      <c r="AR646" s="181"/>
      <c r="AS646" s="181"/>
      <c r="AT646" s="182"/>
      <c r="AU646" s="182"/>
      <c r="AV646" s="181"/>
      <c r="AW646" s="181"/>
      <c r="AX646" s="181"/>
      <c r="AY646" s="182"/>
      <c r="AZ646" s="182"/>
      <c r="BA646" s="181"/>
      <c r="BB646" s="181"/>
      <c r="BC646" s="181"/>
      <c r="BD646" s="182"/>
      <c r="BE646" s="182"/>
      <c r="BF646" s="181"/>
      <c r="BG646" s="180">
        <f t="shared" si="1078"/>
        <v>0</v>
      </c>
      <c r="BH646" s="116" t="str">
        <f t="shared" si="1079"/>
        <v/>
      </c>
      <c r="BI646" s="80" t="b">
        <f t="shared" si="1027"/>
        <v>0</v>
      </c>
      <c r="BJ646" s="80" t="str">
        <f t="shared" si="1028"/>
        <v/>
      </c>
      <c r="BK646" s="80" t="b">
        <f t="shared" si="1080"/>
        <v>0</v>
      </c>
      <c r="BL646" s="13" t="str">
        <f t="shared" si="1029"/>
        <v/>
      </c>
      <c r="BM646" s="13" t="b">
        <f t="shared" si="1081"/>
        <v>0</v>
      </c>
      <c r="BN646" s="35" t="str">
        <f t="shared" si="1030"/>
        <v/>
      </c>
      <c r="BO646" s="13" t="b">
        <f t="shared" si="1031"/>
        <v>0</v>
      </c>
      <c r="BP646" s="35" t="str">
        <f t="shared" si="1032"/>
        <v/>
      </c>
      <c r="BQ646" s="13" t="b">
        <f t="shared" si="1033"/>
        <v>0</v>
      </c>
      <c r="BR646" s="35" t="str">
        <f t="shared" si="1034"/>
        <v/>
      </c>
      <c r="BS646" s="35" t="b">
        <f t="shared" si="1035"/>
        <v>0</v>
      </c>
      <c r="BT646" s="35" t="str">
        <f t="shared" si="1036"/>
        <v/>
      </c>
      <c r="BU646" s="35" t="b">
        <f t="shared" si="1037"/>
        <v>0</v>
      </c>
      <c r="BV646" s="35" t="str">
        <f t="shared" si="1038"/>
        <v/>
      </c>
      <c r="BW646" s="13" t="b">
        <f t="shared" si="1113"/>
        <v>0</v>
      </c>
      <c r="BX646" s="35" t="str">
        <f t="shared" si="1039"/>
        <v/>
      </c>
      <c r="BY646" s="265" t="b">
        <f t="shared" si="1082"/>
        <v>0</v>
      </c>
      <c r="BZ646" s="35" t="str">
        <f t="shared" si="1040"/>
        <v/>
      </c>
      <c r="CA646" s="265" t="b">
        <f t="shared" si="1083"/>
        <v>0</v>
      </c>
      <c r="CB646" s="35" t="str">
        <f t="shared" si="1041"/>
        <v/>
      </c>
      <c r="CC646" s="272" t="b">
        <f t="shared" si="1084"/>
        <v>0</v>
      </c>
      <c r="CD646" s="35" t="str">
        <f t="shared" si="1042"/>
        <v/>
      </c>
      <c r="CE646" s="13" t="b">
        <f t="shared" si="1043"/>
        <v>0</v>
      </c>
      <c r="CF646" s="35" t="str">
        <f t="shared" si="1044"/>
        <v/>
      </c>
      <c r="CG646" s="179">
        <f t="shared" si="1045"/>
        <v>0</v>
      </c>
      <c r="CH646" s="179">
        <f t="shared" si="1046"/>
        <v>0</v>
      </c>
      <c r="CI646" s="218">
        <f t="shared" si="1085"/>
        <v>0</v>
      </c>
      <c r="CJ646" s="218">
        <f t="shared" si="1086"/>
        <v>0</v>
      </c>
      <c r="CK646" s="218">
        <f t="shared" si="1087"/>
        <v>0</v>
      </c>
      <c r="CL646" s="218">
        <f t="shared" si="1088"/>
        <v>0</v>
      </c>
      <c r="CM646" s="218">
        <f t="shared" si="1089"/>
        <v>0</v>
      </c>
      <c r="CN646" s="218">
        <f t="shared" si="1090"/>
        <v>0</v>
      </c>
      <c r="CO646" s="218">
        <f t="shared" si="1091"/>
        <v>0</v>
      </c>
      <c r="CP646" s="218">
        <f t="shared" si="1092"/>
        <v>0</v>
      </c>
      <c r="CQ646" s="218">
        <f t="shared" si="1093"/>
        <v>0</v>
      </c>
      <c r="CR646" s="218">
        <f t="shared" si="1094"/>
        <v>0</v>
      </c>
      <c r="CS646" s="14">
        <f t="shared" si="1047"/>
        <v>0</v>
      </c>
      <c r="CT646" s="236">
        <f t="shared" si="1048"/>
        <v>0</v>
      </c>
      <c r="CU646" s="237">
        <f t="shared" si="1122"/>
        <v>0</v>
      </c>
      <c r="CV646" s="16">
        <f t="shared" si="1122"/>
        <v>0</v>
      </c>
      <c r="CW646" s="16">
        <f t="shared" si="1122"/>
        <v>0</v>
      </c>
      <c r="CX646" s="16">
        <f t="shared" si="1122"/>
        <v>0</v>
      </c>
      <c r="CY646" s="16">
        <f t="shared" si="1122"/>
        <v>0</v>
      </c>
      <c r="CZ646" s="16">
        <f t="shared" si="1122"/>
        <v>0</v>
      </c>
      <c r="DA646" s="16">
        <f t="shared" si="1122"/>
        <v>0</v>
      </c>
      <c r="DB646" s="16">
        <f t="shared" si="1122"/>
        <v>0</v>
      </c>
      <c r="DC646" s="16">
        <f t="shared" si="1122"/>
        <v>0</v>
      </c>
      <c r="DD646" s="238">
        <f t="shared" si="1122"/>
        <v>0</v>
      </c>
      <c r="DE646" s="232">
        <f t="shared" si="1123"/>
        <v>0</v>
      </c>
      <c r="DF646" s="132">
        <f t="shared" si="1123"/>
        <v>0</v>
      </c>
      <c r="DG646" s="132">
        <f t="shared" si="1123"/>
        <v>0</v>
      </c>
      <c r="DH646" s="132">
        <f t="shared" si="1123"/>
        <v>0</v>
      </c>
      <c r="DI646" s="132">
        <f t="shared" si="1123"/>
        <v>0</v>
      </c>
      <c r="DJ646" s="132">
        <f t="shared" si="1123"/>
        <v>0</v>
      </c>
      <c r="DK646" s="132">
        <f t="shared" si="1123"/>
        <v>0</v>
      </c>
      <c r="DL646" s="132">
        <f t="shared" si="1123"/>
        <v>0</v>
      </c>
      <c r="DM646" s="132">
        <f t="shared" si="1123"/>
        <v>0</v>
      </c>
      <c r="DN646" s="233">
        <f t="shared" si="1123"/>
        <v>0</v>
      </c>
      <c r="DO646" s="232">
        <f t="shared" si="1049"/>
        <v>0</v>
      </c>
      <c r="DP646" s="132">
        <f t="shared" si="1050"/>
        <v>0</v>
      </c>
      <c r="DQ646" s="132">
        <f t="shared" si="1051"/>
        <v>0</v>
      </c>
      <c r="DR646" s="132">
        <f t="shared" si="1052"/>
        <v>0</v>
      </c>
      <c r="DS646" s="132">
        <f t="shared" si="1053"/>
        <v>0</v>
      </c>
      <c r="DT646" s="132">
        <f t="shared" si="1054"/>
        <v>0</v>
      </c>
      <c r="DU646" s="132">
        <f t="shared" si="1055"/>
        <v>0</v>
      </c>
      <c r="DV646" s="132">
        <f t="shared" si="1056"/>
        <v>0</v>
      </c>
      <c r="DW646" s="132">
        <f t="shared" si="1057"/>
        <v>0</v>
      </c>
      <c r="DX646" s="233">
        <f t="shared" si="1058"/>
        <v>0</v>
      </c>
      <c r="DY646" s="231" t="b">
        <f t="shared" si="1095"/>
        <v>0</v>
      </c>
      <c r="DZ646" s="163"/>
      <c r="EA646" s="226" t="str">
        <f t="shared" si="1096"/>
        <v/>
      </c>
      <c r="EB646" s="178" t="str">
        <f t="shared" si="1097"/>
        <v/>
      </c>
      <c r="EC646" s="178" t="str">
        <f t="shared" si="1098"/>
        <v/>
      </c>
      <c r="ED646" s="178" t="str">
        <f t="shared" si="1099"/>
        <v/>
      </c>
      <c r="EE646" s="178" t="str">
        <f t="shared" si="1100"/>
        <v/>
      </c>
      <c r="EF646" s="178" t="str">
        <f t="shared" si="1101"/>
        <v/>
      </c>
      <c r="EG646" s="178" t="str">
        <f t="shared" si="1102"/>
        <v/>
      </c>
      <c r="EH646" s="178" t="str">
        <f t="shared" si="1103"/>
        <v/>
      </c>
      <c r="EI646" s="178" t="str">
        <f t="shared" si="1104"/>
        <v/>
      </c>
      <c r="EJ646" s="227" t="str">
        <f t="shared" si="1105"/>
        <v/>
      </c>
      <c r="EK646" s="230" t="str">
        <f t="shared" si="1059"/>
        <v/>
      </c>
      <c r="EL646" s="177" t="str">
        <f t="shared" si="1060"/>
        <v/>
      </c>
      <c r="EM646" s="177" t="str">
        <f t="shared" si="1061"/>
        <v/>
      </c>
      <c r="EN646" s="177" t="str">
        <f t="shared" si="1062"/>
        <v/>
      </c>
      <c r="EO646" s="177" t="str">
        <f t="shared" si="1063"/>
        <v/>
      </c>
      <c r="EP646" s="177" t="str">
        <f t="shared" si="1064"/>
        <v/>
      </c>
      <c r="EQ646" s="177" t="str">
        <f t="shared" si="1065"/>
        <v/>
      </c>
      <c r="ER646" s="177" t="str">
        <f t="shared" si="1066"/>
        <v/>
      </c>
      <c r="ES646" s="177" t="str">
        <f t="shared" si="1067"/>
        <v/>
      </c>
      <c r="ET646" s="177" t="str">
        <f t="shared" si="1068"/>
        <v/>
      </c>
      <c r="EU646" s="229" t="e">
        <f t="shared" si="1069"/>
        <v>#VALUE!</v>
      </c>
      <c r="EV646" s="27" t="e">
        <f t="shared" si="1070"/>
        <v>#VALUE!</v>
      </c>
      <c r="EW646" s="27" t="e">
        <f t="shared" si="1071"/>
        <v>#VALUE!</v>
      </c>
      <c r="EX646" s="28" t="e">
        <f t="shared" si="1072"/>
        <v>#VALUE!</v>
      </c>
      <c r="EY646" s="28" t="e">
        <f t="shared" si="1073"/>
        <v>#VALUE!</v>
      </c>
      <c r="EZ646" s="28" t="b">
        <f t="shared" si="1074"/>
        <v>0</v>
      </c>
      <c r="FA646" s="176" t="str">
        <f t="shared" si="1075"/>
        <v/>
      </c>
      <c r="FB646" s="27" t="e" cm="1">
        <f t="array" aca="1" ref="FB646" ca="1">TEXT(RIGHT(10-RIGHT(SUM(INDEX(1*(MID(MID(C646,1,1)*2,ROW(INDIRECT("1:"&amp;LEN(MID(C646,1,1)*2))),1)),,))+MID(C646,2,1)+
SUM(INDEX(1*(MID(MID(C646,3,1)*2,ROW(INDIRECT("1:"&amp;LEN(MID(C646,3,1)*2))),1)),,))+MID(C646,4,1)+
SUM(INDEX(1*(MID(MID(C646,5,1)*2,ROW(INDIRECT("1:"&amp;LEN(MID(C646,5,1)*2))),1)),,))+MID(C646,6,1)+
SUM(INDEX(1*(MID(MID(C646,8,1)*2,ROW(INDIRECT("1:"&amp;LEN(MID(C646,8,1)*2))),1)),,))+MID(C646,9,1)+
SUM(INDEX(1*(MID(MID(C646,10,1)*2,ROW(INDIRECT("1:"&amp;LEN(MID(C646,10,1)*2))),1)),,)),1),1),"0")</f>
        <v>#VALUE!</v>
      </c>
      <c r="FC646" s="27" t="str">
        <f t="shared" si="1076"/>
        <v/>
      </c>
      <c r="FD646" s="29" t="b">
        <f t="shared" si="1077"/>
        <v>0</v>
      </c>
      <c r="FE646" s="112" t="b">
        <f>IFERROR(MATCH(D646,'Avtal för korttidsarbete'!$G$13:$G$1012,0),TRUE)</f>
        <v>1</v>
      </c>
      <c r="FF646" s="112" t="b">
        <f t="shared" si="1106"/>
        <v>0</v>
      </c>
      <c r="FG646" s="113" t="str" cm="1">
        <f t="array" ref="FG646">IF(FE646=TRUE,"x",INDEX('Avtal för korttidsarbete'!$E$13:$E$1012,$FE646))</f>
        <v>x</v>
      </c>
      <c r="FH646" s="113" t="str" cm="1">
        <f t="array" ref="FH646">IF(FE646=TRUE,"x",INDEX('Avtal för korttidsarbete'!$F$13:$F$1012,$FE646))</f>
        <v>x</v>
      </c>
      <c r="FI646" s="112" t="b">
        <f t="shared" si="1107"/>
        <v>0</v>
      </c>
      <c r="FJ646" s="135">
        <f t="shared" si="1108"/>
        <v>44166</v>
      </c>
      <c r="FK646" s="135">
        <f t="shared" si="1109"/>
        <v>44377</v>
      </c>
      <c r="FL646" s="112" t="b">
        <f t="shared" si="1110"/>
        <v>0</v>
      </c>
      <c r="FM646" s="113">
        <f t="shared" si="1111"/>
        <v>44166</v>
      </c>
      <c r="FN646" s="135">
        <f t="shared" si="1112"/>
        <v>44377</v>
      </c>
      <c r="FO646" s="148" t="b">
        <f>IFERROR(INDEX('Avtal för korttidsarbete'!R:R,MATCH(D646,'Avtal för korttidsarbete'!$G:$G,0)),TRUE)</f>
        <v>1</v>
      </c>
      <c r="FP646" s="135" t="str">
        <f>IF(FO646,"-",INDEX('Avtal för korttidsarbete'!$D:$D,MATCH(D646,'Avtal för korttidsarbete'!$G:$G,0)))</f>
        <v>-</v>
      </c>
      <c r="FQ646" s="113" t="b">
        <f>IFERROR(G646&gt;INDEX(Uppsägningar!E:E,MATCH(C646,Uppsägningar!C:C,0)),FALSE)</f>
        <v>0</v>
      </c>
    </row>
    <row r="647" spans="1:173" x14ac:dyDescent="0.25">
      <c r="A647" s="19">
        <v>631</v>
      </c>
      <c r="B647" s="20"/>
      <c r="C647" s="183"/>
      <c r="D647" s="66"/>
      <c r="E647" s="212">
        <f>IFERROR(INDEX(Admin!$C$7:$C$10,MATCH(FP647,TblNivåValTExt,0)),0)</f>
        <v>0</v>
      </c>
      <c r="F647" s="1"/>
      <c r="G647" s="1"/>
      <c r="H647" s="78"/>
      <c r="I647" s="181"/>
      <c r="J647" s="181"/>
      <c r="K647" s="182"/>
      <c r="L647" s="182"/>
      <c r="M647" s="181"/>
      <c r="N647" s="181"/>
      <c r="O647" s="181"/>
      <c r="P647" s="182"/>
      <c r="Q647" s="182"/>
      <c r="R647" s="181"/>
      <c r="S647" s="181"/>
      <c r="T647" s="181"/>
      <c r="U647" s="182"/>
      <c r="V647" s="182"/>
      <c r="W647" s="181"/>
      <c r="X647" s="181"/>
      <c r="Y647" s="181"/>
      <c r="Z647" s="182"/>
      <c r="AA647" s="182"/>
      <c r="AB647" s="181"/>
      <c r="AC647" s="181"/>
      <c r="AD647" s="181"/>
      <c r="AE647" s="182"/>
      <c r="AF647" s="182"/>
      <c r="AG647" s="181"/>
      <c r="AH647" s="181"/>
      <c r="AI647" s="181"/>
      <c r="AJ647" s="182"/>
      <c r="AK647" s="182"/>
      <c r="AL647" s="181"/>
      <c r="AM647" s="181"/>
      <c r="AN647" s="181"/>
      <c r="AO647" s="182"/>
      <c r="AP647" s="182"/>
      <c r="AQ647" s="181"/>
      <c r="AR647" s="181"/>
      <c r="AS647" s="181"/>
      <c r="AT647" s="182"/>
      <c r="AU647" s="182"/>
      <c r="AV647" s="181"/>
      <c r="AW647" s="181"/>
      <c r="AX647" s="181"/>
      <c r="AY647" s="182"/>
      <c r="AZ647" s="182"/>
      <c r="BA647" s="181"/>
      <c r="BB647" s="181"/>
      <c r="BC647" s="181"/>
      <c r="BD647" s="182"/>
      <c r="BE647" s="182"/>
      <c r="BF647" s="181"/>
      <c r="BG647" s="180">
        <f t="shared" si="1078"/>
        <v>0</v>
      </c>
      <c r="BH647" s="116" t="str">
        <f t="shared" si="1079"/>
        <v/>
      </c>
      <c r="BI647" s="80" t="b">
        <f t="shared" si="1027"/>
        <v>0</v>
      </c>
      <c r="BJ647" s="80" t="str">
        <f t="shared" si="1028"/>
        <v/>
      </c>
      <c r="BK647" s="80" t="b">
        <f t="shared" si="1080"/>
        <v>0</v>
      </c>
      <c r="BL647" s="13" t="str">
        <f t="shared" si="1029"/>
        <v/>
      </c>
      <c r="BM647" s="13" t="b">
        <f t="shared" si="1081"/>
        <v>0</v>
      </c>
      <c r="BN647" s="35" t="str">
        <f t="shared" si="1030"/>
        <v/>
      </c>
      <c r="BO647" s="13" t="b">
        <f t="shared" si="1031"/>
        <v>0</v>
      </c>
      <c r="BP647" s="35" t="str">
        <f t="shared" si="1032"/>
        <v/>
      </c>
      <c r="BQ647" s="13" t="b">
        <f t="shared" si="1033"/>
        <v>0</v>
      </c>
      <c r="BR647" s="35" t="str">
        <f t="shared" si="1034"/>
        <v/>
      </c>
      <c r="BS647" s="35" t="b">
        <f t="shared" si="1035"/>
        <v>0</v>
      </c>
      <c r="BT647" s="35" t="str">
        <f t="shared" si="1036"/>
        <v/>
      </c>
      <c r="BU647" s="35" t="b">
        <f t="shared" si="1037"/>
        <v>0</v>
      </c>
      <c r="BV647" s="35" t="str">
        <f t="shared" si="1038"/>
        <v/>
      </c>
      <c r="BW647" s="13" t="b">
        <f t="shared" si="1113"/>
        <v>0</v>
      </c>
      <c r="BX647" s="35" t="str">
        <f t="shared" si="1039"/>
        <v/>
      </c>
      <c r="BY647" s="265" t="b">
        <f t="shared" si="1082"/>
        <v>0</v>
      </c>
      <c r="BZ647" s="35" t="str">
        <f t="shared" si="1040"/>
        <v/>
      </c>
      <c r="CA647" s="265" t="b">
        <f t="shared" si="1083"/>
        <v>0</v>
      </c>
      <c r="CB647" s="35" t="str">
        <f t="shared" si="1041"/>
        <v/>
      </c>
      <c r="CC647" s="272" t="b">
        <f t="shared" si="1084"/>
        <v>0</v>
      </c>
      <c r="CD647" s="35" t="str">
        <f t="shared" si="1042"/>
        <v/>
      </c>
      <c r="CE647" s="13" t="b">
        <f t="shared" si="1043"/>
        <v>0</v>
      </c>
      <c r="CF647" s="35" t="str">
        <f t="shared" si="1044"/>
        <v/>
      </c>
      <c r="CG647" s="179">
        <f t="shared" si="1045"/>
        <v>0</v>
      </c>
      <c r="CH647" s="179">
        <f t="shared" si="1046"/>
        <v>0</v>
      </c>
      <c r="CI647" s="218">
        <f t="shared" si="1085"/>
        <v>0</v>
      </c>
      <c r="CJ647" s="218">
        <f t="shared" si="1086"/>
        <v>0</v>
      </c>
      <c r="CK647" s="218">
        <f t="shared" si="1087"/>
        <v>0</v>
      </c>
      <c r="CL647" s="218">
        <f t="shared" si="1088"/>
        <v>0</v>
      </c>
      <c r="CM647" s="218">
        <f t="shared" si="1089"/>
        <v>0</v>
      </c>
      <c r="CN647" s="218">
        <f t="shared" si="1090"/>
        <v>0</v>
      </c>
      <c r="CO647" s="218">
        <f t="shared" si="1091"/>
        <v>0</v>
      </c>
      <c r="CP647" s="218">
        <f t="shared" si="1092"/>
        <v>0</v>
      </c>
      <c r="CQ647" s="218">
        <f t="shared" si="1093"/>
        <v>0</v>
      </c>
      <c r="CR647" s="218">
        <f t="shared" si="1094"/>
        <v>0</v>
      </c>
      <c r="CS647" s="14">
        <f t="shared" si="1047"/>
        <v>0</v>
      </c>
      <c r="CT647" s="236">
        <f t="shared" si="1048"/>
        <v>0</v>
      </c>
      <c r="CU647" s="237">
        <f t="shared" ref="CU647:DD656" si="1124">IF(AND($CS647,$CT647,CU$12),MAX(0,MIN(CU$10,$CT647)-MAX(CU$9,$CS647)+1),0)</f>
        <v>0</v>
      </c>
      <c r="CV647" s="16">
        <f t="shared" si="1124"/>
        <v>0</v>
      </c>
      <c r="CW647" s="16">
        <f t="shared" si="1124"/>
        <v>0</v>
      </c>
      <c r="CX647" s="16">
        <f t="shared" si="1124"/>
        <v>0</v>
      </c>
      <c r="CY647" s="16">
        <f t="shared" si="1124"/>
        <v>0</v>
      </c>
      <c r="CZ647" s="16">
        <f t="shared" si="1124"/>
        <v>0</v>
      </c>
      <c r="DA647" s="16">
        <f t="shared" si="1124"/>
        <v>0</v>
      </c>
      <c r="DB647" s="16">
        <f t="shared" si="1124"/>
        <v>0</v>
      </c>
      <c r="DC647" s="16">
        <f t="shared" si="1124"/>
        <v>0</v>
      </c>
      <c r="DD647" s="238">
        <f t="shared" si="1124"/>
        <v>0</v>
      </c>
      <c r="DE647" s="232">
        <f t="shared" ref="DE647:DN656" si="1125">IF($H647&lt;=0,0,MAX(0,MIN($H647,$DE$11)))</f>
        <v>0</v>
      </c>
      <c r="DF647" s="132">
        <f t="shared" si="1125"/>
        <v>0</v>
      </c>
      <c r="DG647" s="132">
        <f t="shared" si="1125"/>
        <v>0</v>
      </c>
      <c r="DH647" s="132">
        <f t="shared" si="1125"/>
        <v>0</v>
      </c>
      <c r="DI647" s="132">
        <f t="shared" si="1125"/>
        <v>0</v>
      </c>
      <c r="DJ647" s="132">
        <f t="shared" si="1125"/>
        <v>0</v>
      </c>
      <c r="DK647" s="132">
        <f t="shared" si="1125"/>
        <v>0</v>
      </c>
      <c r="DL647" s="132">
        <f t="shared" si="1125"/>
        <v>0</v>
      </c>
      <c r="DM647" s="132">
        <f t="shared" si="1125"/>
        <v>0</v>
      </c>
      <c r="DN647" s="233">
        <f t="shared" si="1125"/>
        <v>0</v>
      </c>
      <c r="DO647" s="232">
        <f t="shared" si="1049"/>
        <v>0</v>
      </c>
      <c r="DP647" s="132">
        <f t="shared" si="1050"/>
        <v>0</v>
      </c>
      <c r="DQ647" s="132">
        <f t="shared" si="1051"/>
        <v>0</v>
      </c>
      <c r="DR647" s="132">
        <f t="shared" si="1052"/>
        <v>0</v>
      </c>
      <c r="DS647" s="132">
        <f t="shared" si="1053"/>
        <v>0</v>
      </c>
      <c r="DT647" s="132">
        <f t="shared" si="1054"/>
        <v>0</v>
      </c>
      <c r="DU647" s="132">
        <f t="shared" si="1055"/>
        <v>0</v>
      </c>
      <c r="DV647" s="132">
        <f t="shared" si="1056"/>
        <v>0</v>
      </c>
      <c r="DW647" s="132">
        <f t="shared" si="1057"/>
        <v>0</v>
      </c>
      <c r="DX647" s="233">
        <f t="shared" si="1058"/>
        <v>0</v>
      </c>
      <c r="DY647" s="231" t="b">
        <f t="shared" si="1095"/>
        <v>0</v>
      </c>
      <c r="DZ647" s="163"/>
      <c r="EA647" s="226" t="str">
        <f t="shared" si="1096"/>
        <v/>
      </c>
      <c r="EB647" s="178" t="str">
        <f t="shared" si="1097"/>
        <v/>
      </c>
      <c r="EC647" s="178" t="str">
        <f t="shared" si="1098"/>
        <v/>
      </c>
      <c r="ED647" s="178" t="str">
        <f t="shared" si="1099"/>
        <v/>
      </c>
      <c r="EE647" s="178" t="str">
        <f t="shared" si="1100"/>
        <v/>
      </c>
      <c r="EF647" s="178" t="str">
        <f t="shared" si="1101"/>
        <v/>
      </c>
      <c r="EG647" s="178" t="str">
        <f t="shared" si="1102"/>
        <v/>
      </c>
      <c r="EH647" s="178" t="str">
        <f t="shared" si="1103"/>
        <v/>
      </c>
      <c r="EI647" s="178" t="str">
        <f t="shared" si="1104"/>
        <v/>
      </c>
      <c r="EJ647" s="227" t="str">
        <f t="shared" si="1105"/>
        <v/>
      </c>
      <c r="EK647" s="230" t="str">
        <f t="shared" si="1059"/>
        <v/>
      </c>
      <c r="EL647" s="177" t="str">
        <f t="shared" si="1060"/>
        <v/>
      </c>
      <c r="EM647" s="177" t="str">
        <f t="shared" si="1061"/>
        <v/>
      </c>
      <c r="EN647" s="177" t="str">
        <f t="shared" si="1062"/>
        <v/>
      </c>
      <c r="EO647" s="177" t="str">
        <f t="shared" si="1063"/>
        <v/>
      </c>
      <c r="EP647" s="177" t="str">
        <f t="shared" si="1064"/>
        <v/>
      </c>
      <c r="EQ647" s="177" t="str">
        <f t="shared" si="1065"/>
        <v/>
      </c>
      <c r="ER647" s="177" t="str">
        <f t="shared" si="1066"/>
        <v/>
      </c>
      <c r="ES647" s="177" t="str">
        <f t="shared" si="1067"/>
        <v/>
      </c>
      <c r="ET647" s="177" t="str">
        <f t="shared" si="1068"/>
        <v/>
      </c>
      <c r="EU647" s="229" t="e">
        <f t="shared" si="1069"/>
        <v>#VALUE!</v>
      </c>
      <c r="EV647" s="27" t="e">
        <f t="shared" si="1070"/>
        <v>#VALUE!</v>
      </c>
      <c r="EW647" s="27" t="e">
        <f t="shared" si="1071"/>
        <v>#VALUE!</v>
      </c>
      <c r="EX647" s="28" t="e">
        <f t="shared" si="1072"/>
        <v>#VALUE!</v>
      </c>
      <c r="EY647" s="28" t="e">
        <f t="shared" si="1073"/>
        <v>#VALUE!</v>
      </c>
      <c r="EZ647" s="28" t="b">
        <f t="shared" si="1074"/>
        <v>0</v>
      </c>
      <c r="FA647" s="176" t="str">
        <f t="shared" si="1075"/>
        <v/>
      </c>
      <c r="FB647" s="27" t="e" cm="1">
        <f t="array" aca="1" ref="FB647" ca="1">TEXT(RIGHT(10-RIGHT(SUM(INDEX(1*(MID(MID(C647,1,1)*2,ROW(INDIRECT("1:"&amp;LEN(MID(C647,1,1)*2))),1)),,))+MID(C647,2,1)+
SUM(INDEX(1*(MID(MID(C647,3,1)*2,ROW(INDIRECT("1:"&amp;LEN(MID(C647,3,1)*2))),1)),,))+MID(C647,4,1)+
SUM(INDEX(1*(MID(MID(C647,5,1)*2,ROW(INDIRECT("1:"&amp;LEN(MID(C647,5,1)*2))),1)),,))+MID(C647,6,1)+
SUM(INDEX(1*(MID(MID(C647,8,1)*2,ROW(INDIRECT("1:"&amp;LEN(MID(C647,8,1)*2))),1)),,))+MID(C647,9,1)+
SUM(INDEX(1*(MID(MID(C647,10,1)*2,ROW(INDIRECT("1:"&amp;LEN(MID(C647,10,1)*2))),1)),,)),1),1),"0")</f>
        <v>#VALUE!</v>
      </c>
      <c r="FC647" s="27" t="str">
        <f t="shared" si="1076"/>
        <v/>
      </c>
      <c r="FD647" s="29" t="b">
        <f t="shared" si="1077"/>
        <v>0</v>
      </c>
      <c r="FE647" s="112" t="b">
        <f>IFERROR(MATCH(D647,'Avtal för korttidsarbete'!$G$13:$G$1012,0),TRUE)</f>
        <v>1</v>
      </c>
      <c r="FF647" s="112" t="b">
        <f t="shared" si="1106"/>
        <v>0</v>
      </c>
      <c r="FG647" s="113" t="str" cm="1">
        <f t="array" ref="FG647">IF(FE647=TRUE,"x",INDEX('Avtal för korttidsarbete'!$E$13:$E$1012,$FE647))</f>
        <v>x</v>
      </c>
      <c r="FH647" s="113" t="str" cm="1">
        <f t="array" ref="FH647">IF(FE647=TRUE,"x",INDEX('Avtal för korttidsarbete'!$F$13:$F$1012,$FE647))</f>
        <v>x</v>
      </c>
      <c r="FI647" s="112" t="b">
        <f t="shared" si="1107"/>
        <v>0</v>
      </c>
      <c r="FJ647" s="135">
        <f t="shared" si="1108"/>
        <v>44166</v>
      </c>
      <c r="FK647" s="135">
        <f t="shared" si="1109"/>
        <v>44377</v>
      </c>
      <c r="FL647" s="112" t="b">
        <f t="shared" si="1110"/>
        <v>0</v>
      </c>
      <c r="FM647" s="113">
        <f t="shared" si="1111"/>
        <v>44166</v>
      </c>
      <c r="FN647" s="135">
        <f t="shared" si="1112"/>
        <v>44377</v>
      </c>
      <c r="FO647" s="148" t="b">
        <f>IFERROR(INDEX('Avtal för korttidsarbete'!R:R,MATCH(D647,'Avtal för korttidsarbete'!$G:$G,0)),TRUE)</f>
        <v>1</v>
      </c>
      <c r="FP647" s="135" t="str">
        <f>IF(FO647,"-",INDEX('Avtal för korttidsarbete'!$D:$D,MATCH(D647,'Avtal för korttidsarbete'!$G:$G,0)))</f>
        <v>-</v>
      </c>
      <c r="FQ647" s="113" t="b">
        <f>IFERROR(G647&gt;INDEX(Uppsägningar!E:E,MATCH(C647,Uppsägningar!C:C,0)),FALSE)</f>
        <v>0</v>
      </c>
    </row>
    <row r="648" spans="1:173" x14ac:dyDescent="0.25">
      <c r="A648" s="19">
        <v>632</v>
      </c>
      <c r="B648" s="20"/>
      <c r="C648" s="183"/>
      <c r="D648" s="66"/>
      <c r="E648" s="212">
        <f>IFERROR(INDEX(Admin!$C$7:$C$10,MATCH(FP648,TblNivåValTExt,0)),0)</f>
        <v>0</v>
      </c>
      <c r="F648" s="1"/>
      <c r="G648" s="1"/>
      <c r="H648" s="78"/>
      <c r="I648" s="181"/>
      <c r="J648" s="181"/>
      <c r="K648" s="182"/>
      <c r="L648" s="182"/>
      <c r="M648" s="181"/>
      <c r="N648" s="181"/>
      <c r="O648" s="181"/>
      <c r="P648" s="182"/>
      <c r="Q648" s="182"/>
      <c r="R648" s="181"/>
      <c r="S648" s="181"/>
      <c r="T648" s="181"/>
      <c r="U648" s="182"/>
      <c r="V648" s="182"/>
      <c r="W648" s="181"/>
      <c r="X648" s="181"/>
      <c r="Y648" s="181"/>
      <c r="Z648" s="182"/>
      <c r="AA648" s="182"/>
      <c r="AB648" s="181"/>
      <c r="AC648" s="181"/>
      <c r="AD648" s="181"/>
      <c r="AE648" s="182"/>
      <c r="AF648" s="182"/>
      <c r="AG648" s="181"/>
      <c r="AH648" s="181"/>
      <c r="AI648" s="181"/>
      <c r="AJ648" s="182"/>
      <c r="AK648" s="182"/>
      <c r="AL648" s="181"/>
      <c r="AM648" s="181"/>
      <c r="AN648" s="181"/>
      <c r="AO648" s="182"/>
      <c r="AP648" s="182"/>
      <c r="AQ648" s="181"/>
      <c r="AR648" s="181"/>
      <c r="AS648" s="181"/>
      <c r="AT648" s="182"/>
      <c r="AU648" s="182"/>
      <c r="AV648" s="181"/>
      <c r="AW648" s="181"/>
      <c r="AX648" s="181"/>
      <c r="AY648" s="182"/>
      <c r="AZ648" s="182"/>
      <c r="BA648" s="181"/>
      <c r="BB648" s="181"/>
      <c r="BC648" s="181"/>
      <c r="BD648" s="182"/>
      <c r="BE648" s="182"/>
      <c r="BF648" s="181"/>
      <c r="BG648" s="180">
        <f t="shared" si="1078"/>
        <v>0</v>
      </c>
      <c r="BH648" s="116" t="str">
        <f t="shared" si="1079"/>
        <v/>
      </c>
      <c r="BI648" s="80" t="b">
        <f t="shared" si="1027"/>
        <v>0</v>
      </c>
      <c r="BJ648" s="80" t="str">
        <f t="shared" si="1028"/>
        <v/>
      </c>
      <c r="BK648" s="80" t="b">
        <f t="shared" si="1080"/>
        <v>0</v>
      </c>
      <c r="BL648" s="13" t="str">
        <f t="shared" si="1029"/>
        <v/>
      </c>
      <c r="BM648" s="13" t="b">
        <f t="shared" si="1081"/>
        <v>0</v>
      </c>
      <c r="BN648" s="35" t="str">
        <f t="shared" si="1030"/>
        <v/>
      </c>
      <c r="BO648" s="13" t="b">
        <f t="shared" si="1031"/>
        <v>0</v>
      </c>
      <c r="BP648" s="35" t="str">
        <f t="shared" si="1032"/>
        <v/>
      </c>
      <c r="BQ648" s="13" t="b">
        <f t="shared" si="1033"/>
        <v>0</v>
      </c>
      <c r="BR648" s="35" t="str">
        <f t="shared" si="1034"/>
        <v/>
      </c>
      <c r="BS648" s="35" t="b">
        <f t="shared" si="1035"/>
        <v>0</v>
      </c>
      <c r="BT648" s="35" t="str">
        <f t="shared" si="1036"/>
        <v/>
      </c>
      <c r="BU648" s="35" t="b">
        <f t="shared" si="1037"/>
        <v>0</v>
      </c>
      <c r="BV648" s="35" t="str">
        <f t="shared" si="1038"/>
        <v/>
      </c>
      <c r="BW648" s="13" t="b">
        <f t="shared" si="1113"/>
        <v>0</v>
      </c>
      <c r="BX648" s="35" t="str">
        <f t="shared" si="1039"/>
        <v/>
      </c>
      <c r="BY648" s="265" t="b">
        <f t="shared" si="1082"/>
        <v>0</v>
      </c>
      <c r="BZ648" s="35" t="str">
        <f t="shared" si="1040"/>
        <v/>
      </c>
      <c r="CA648" s="265" t="b">
        <f t="shared" si="1083"/>
        <v>0</v>
      </c>
      <c r="CB648" s="35" t="str">
        <f t="shared" si="1041"/>
        <v/>
      </c>
      <c r="CC648" s="272" t="b">
        <f t="shared" si="1084"/>
        <v>0</v>
      </c>
      <c r="CD648" s="35" t="str">
        <f t="shared" si="1042"/>
        <v/>
      </c>
      <c r="CE648" s="13" t="b">
        <f t="shared" si="1043"/>
        <v>0</v>
      </c>
      <c r="CF648" s="35" t="str">
        <f t="shared" si="1044"/>
        <v/>
      </c>
      <c r="CG648" s="179">
        <f t="shared" si="1045"/>
        <v>0</v>
      </c>
      <c r="CH648" s="179">
        <f t="shared" si="1046"/>
        <v>0</v>
      </c>
      <c r="CI648" s="218">
        <f t="shared" si="1085"/>
        <v>0</v>
      </c>
      <c r="CJ648" s="218">
        <f t="shared" si="1086"/>
        <v>0</v>
      </c>
      <c r="CK648" s="218">
        <f t="shared" si="1087"/>
        <v>0</v>
      </c>
      <c r="CL648" s="218">
        <f t="shared" si="1088"/>
        <v>0</v>
      </c>
      <c r="CM648" s="218">
        <f t="shared" si="1089"/>
        <v>0</v>
      </c>
      <c r="CN648" s="218">
        <f t="shared" si="1090"/>
        <v>0</v>
      </c>
      <c r="CO648" s="218">
        <f t="shared" si="1091"/>
        <v>0</v>
      </c>
      <c r="CP648" s="218">
        <f t="shared" si="1092"/>
        <v>0</v>
      </c>
      <c r="CQ648" s="218">
        <f t="shared" si="1093"/>
        <v>0</v>
      </c>
      <c r="CR648" s="218">
        <f t="shared" si="1094"/>
        <v>0</v>
      </c>
      <c r="CS648" s="14">
        <f t="shared" si="1047"/>
        <v>0</v>
      </c>
      <c r="CT648" s="236">
        <f t="shared" si="1048"/>
        <v>0</v>
      </c>
      <c r="CU648" s="237">
        <f t="shared" si="1124"/>
        <v>0</v>
      </c>
      <c r="CV648" s="16">
        <f t="shared" si="1124"/>
        <v>0</v>
      </c>
      <c r="CW648" s="16">
        <f t="shared" si="1124"/>
        <v>0</v>
      </c>
      <c r="CX648" s="16">
        <f t="shared" si="1124"/>
        <v>0</v>
      </c>
      <c r="CY648" s="16">
        <f t="shared" si="1124"/>
        <v>0</v>
      </c>
      <c r="CZ648" s="16">
        <f t="shared" si="1124"/>
        <v>0</v>
      </c>
      <c r="DA648" s="16">
        <f t="shared" si="1124"/>
        <v>0</v>
      </c>
      <c r="DB648" s="16">
        <f t="shared" si="1124"/>
        <v>0</v>
      </c>
      <c r="DC648" s="16">
        <f t="shared" si="1124"/>
        <v>0</v>
      </c>
      <c r="DD648" s="238">
        <f t="shared" si="1124"/>
        <v>0</v>
      </c>
      <c r="DE648" s="232">
        <f t="shared" si="1125"/>
        <v>0</v>
      </c>
      <c r="DF648" s="132">
        <f t="shared" si="1125"/>
        <v>0</v>
      </c>
      <c r="DG648" s="132">
        <f t="shared" si="1125"/>
        <v>0</v>
      </c>
      <c r="DH648" s="132">
        <f t="shared" si="1125"/>
        <v>0</v>
      </c>
      <c r="DI648" s="132">
        <f t="shared" si="1125"/>
        <v>0</v>
      </c>
      <c r="DJ648" s="132">
        <f t="shared" si="1125"/>
        <v>0</v>
      </c>
      <c r="DK648" s="132">
        <f t="shared" si="1125"/>
        <v>0</v>
      </c>
      <c r="DL648" s="132">
        <f t="shared" si="1125"/>
        <v>0</v>
      </c>
      <c r="DM648" s="132">
        <f t="shared" si="1125"/>
        <v>0</v>
      </c>
      <c r="DN648" s="233">
        <f t="shared" si="1125"/>
        <v>0</v>
      </c>
      <c r="DO648" s="232">
        <f t="shared" si="1049"/>
        <v>0</v>
      </c>
      <c r="DP648" s="132">
        <f t="shared" si="1050"/>
        <v>0</v>
      </c>
      <c r="DQ648" s="132">
        <f t="shared" si="1051"/>
        <v>0</v>
      </c>
      <c r="DR648" s="132">
        <f t="shared" si="1052"/>
        <v>0</v>
      </c>
      <c r="DS648" s="132">
        <f t="shared" si="1053"/>
        <v>0</v>
      </c>
      <c r="DT648" s="132">
        <f t="shared" si="1054"/>
        <v>0</v>
      </c>
      <c r="DU648" s="132">
        <f t="shared" si="1055"/>
        <v>0</v>
      </c>
      <c r="DV648" s="132">
        <f t="shared" si="1056"/>
        <v>0</v>
      </c>
      <c r="DW648" s="132">
        <f t="shared" si="1057"/>
        <v>0</v>
      </c>
      <c r="DX648" s="233">
        <f t="shared" si="1058"/>
        <v>0</v>
      </c>
      <c r="DY648" s="231" t="b">
        <f t="shared" si="1095"/>
        <v>0</v>
      </c>
      <c r="DZ648" s="163"/>
      <c r="EA648" s="226" t="str">
        <f t="shared" si="1096"/>
        <v/>
      </c>
      <c r="EB648" s="178" t="str">
        <f t="shared" si="1097"/>
        <v/>
      </c>
      <c r="EC648" s="178" t="str">
        <f t="shared" si="1098"/>
        <v/>
      </c>
      <c r="ED648" s="178" t="str">
        <f t="shared" si="1099"/>
        <v/>
      </c>
      <c r="EE648" s="178" t="str">
        <f t="shared" si="1100"/>
        <v/>
      </c>
      <c r="EF648" s="178" t="str">
        <f t="shared" si="1101"/>
        <v/>
      </c>
      <c r="EG648" s="178" t="str">
        <f t="shared" si="1102"/>
        <v/>
      </c>
      <c r="EH648" s="178" t="str">
        <f t="shared" si="1103"/>
        <v/>
      </c>
      <c r="EI648" s="178" t="str">
        <f t="shared" si="1104"/>
        <v/>
      </c>
      <c r="EJ648" s="227" t="str">
        <f t="shared" si="1105"/>
        <v/>
      </c>
      <c r="EK648" s="230" t="str">
        <f t="shared" si="1059"/>
        <v/>
      </c>
      <c r="EL648" s="177" t="str">
        <f t="shared" si="1060"/>
        <v/>
      </c>
      <c r="EM648" s="177" t="str">
        <f t="shared" si="1061"/>
        <v/>
      </c>
      <c r="EN648" s="177" t="str">
        <f t="shared" si="1062"/>
        <v/>
      </c>
      <c r="EO648" s="177" t="str">
        <f t="shared" si="1063"/>
        <v/>
      </c>
      <c r="EP648" s="177" t="str">
        <f t="shared" si="1064"/>
        <v/>
      </c>
      <c r="EQ648" s="177" t="str">
        <f t="shared" si="1065"/>
        <v/>
      </c>
      <c r="ER648" s="177" t="str">
        <f t="shared" si="1066"/>
        <v/>
      </c>
      <c r="ES648" s="177" t="str">
        <f t="shared" si="1067"/>
        <v/>
      </c>
      <c r="ET648" s="177" t="str">
        <f t="shared" si="1068"/>
        <v/>
      </c>
      <c r="EU648" s="229" t="e">
        <f t="shared" si="1069"/>
        <v>#VALUE!</v>
      </c>
      <c r="EV648" s="27" t="e">
        <f t="shared" si="1070"/>
        <v>#VALUE!</v>
      </c>
      <c r="EW648" s="27" t="e">
        <f t="shared" si="1071"/>
        <v>#VALUE!</v>
      </c>
      <c r="EX648" s="28" t="e">
        <f t="shared" si="1072"/>
        <v>#VALUE!</v>
      </c>
      <c r="EY648" s="28" t="e">
        <f t="shared" si="1073"/>
        <v>#VALUE!</v>
      </c>
      <c r="EZ648" s="28" t="b">
        <f t="shared" si="1074"/>
        <v>0</v>
      </c>
      <c r="FA648" s="176" t="str">
        <f t="shared" si="1075"/>
        <v/>
      </c>
      <c r="FB648" s="27" t="e" cm="1">
        <f t="array" aca="1" ref="FB648" ca="1">TEXT(RIGHT(10-RIGHT(SUM(INDEX(1*(MID(MID(C648,1,1)*2,ROW(INDIRECT("1:"&amp;LEN(MID(C648,1,1)*2))),1)),,))+MID(C648,2,1)+
SUM(INDEX(1*(MID(MID(C648,3,1)*2,ROW(INDIRECT("1:"&amp;LEN(MID(C648,3,1)*2))),1)),,))+MID(C648,4,1)+
SUM(INDEX(1*(MID(MID(C648,5,1)*2,ROW(INDIRECT("1:"&amp;LEN(MID(C648,5,1)*2))),1)),,))+MID(C648,6,1)+
SUM(INDEX(1*(MID(MID(C648,8,1)*2,ROW(INDIRECT("1:"&amp;LEN(MID(C648,8,1)*2))),1)),,))+MID(C648,9,1)+
SUM(INDEX(1*(MID(MID(C648,10,1)*2,ROW(INDIRECT("1:"&amp;LEN(MID(C648,10,1)*2))),1)),,)),1),1),"0")</f>
        <v>#VALUE!</v>
      </c>
      <c r="FC648" s="27" t="str">
        <f t="shared" si="1076"/>
        <v/>
      </c>
      <c r="FD648" s="29" t="b">
        <f t="shared" si="1077"/>
        <v>0</v>
      </c>
      <c r="FE648" s="112" t="b">
        <f>IFERROR(MATCH(D648,'Avtal för korttidsarbete'!$G$13:$G$1012,0),TRUE)</f>
        <v>1</v>
      </c>
      <c r="FF648" s="112" t="b">
        <f t="shared" si="1106"/>
        <v>0</v>
      </c>
      <c r="FG648" s="113" t="str" cm="1">
        <f t="array" ref="FG648">IF(FE648=TRUE,"x",INDEX('Avtal för korttidsarbete'!$E$13:$E$1012,$FE648))</f>
        <v>x</v>
      </c>
      <c r="FH648" s="113" t="str" cm="1">
        <f t="array" ref="FH648">IF(FE648=TRUE,"x",INDEX('Avtal för korttidsarbete'!$F$13:$F$1012,$FE648))</f>
        <v>x</v>
      </c>
      <c r="FI648" s="112" t="b">
        <f t="shared" si="1107"/>
        <v>0</v>
      </c>
      <c r="FJ648" s="135">
        <f t="shared" si="1108"/>
        <v>44166</v>
      </c>
      <c r="FK648" s="135">
        <f t="shared" si="1109"/>
        <v>44377</v>
      </c>
      <c r="FL648" s="112" t="b">
        <f t="shared" si="1110"/>
        <v>0</v>
      </c>
      <c r="FM648" s="113">
        <f t="shared" si="1111"/>
        <v>44166</v>
      </c>
      <c r="FN648" s="135">
        <f t="shared" si="1112"/>
        <v>44377</v>
      </c>
      <c r="FO648" s="148" t="b">
        <f>IFERROR(INDEX('Avtal för korttidsarbete'!R:R,MATCH(D648,'Avtal för korttidsarbete'!$G:$G,0)),TRUE)</f>
        <v>1</v>
      </c>
      <c r="FP648" s="135" t="str">
        <f>IF(FO648,"-",INDEX('Avtal för korttidsarbete'!$D:$D,MATCH(D648,'Avtal för korttidsarbete'!$G:$G,0)))</f>
        <v>-</v>
      </c>
      <c r="FQ648" s="113" t="b">
        <f>IFERROR(G648&gt;INDEX(Uppsägningar!E:E,MATCH(C648,Uppsägningar!C:C,0)),FALSE)</f>
        <v>0</v>
      </c>
    </row>
    <row r="649" spans="1:173" x14ac:dyDescent="0.25">
      <c r="A649" s="19">
        <v>633</v>
      </c>
      <c r="B649" s="20"/>
      <c r="C649" s="183"/>
      <c r="D649" s="66"/>
      <c r="E649" s="212">
        <f>IFERROR(INDEX(Admin!$C$7:$C$10,MATCH(FP649,TblNivåValTExt,0)),0)</f>
        <v>0</v>
      </c>
      <c r="F649" s="1"/>
      <c r="G649" s="1"/>
      <c r="H649" s="78"/>
      <c r="I649" s="181"/>
      <c r="J649" s="181"/>
      <c r="K649" s="182"/>
      <c r="L649" s="182"/>
      <c r="M649" s="181"/>
      <c r="N649" s="181"/>
      <c r="O649" s="181"/>
      <c r="P649" s="182"/>
      <c r="Q649" s="182"/>
      <c r="R649" s="181"/>
      <c r="S649" s="181"/>
      <c r="T649" s="181"/>
      <c r="U649" s="182"/>
      <c r="V649" s="182"/>
      <c r="W649" s="181"/>
      <c r="X649" s="181"/>
      <c r="Y649" s="181"/>
      <c r="Z649" s="182"/>
      <c r="AA649" s="182"/>
      <c r="AB649" s="181"/>
      <c r="AC649" s="181"/>
      <c r="AD649" s="181"/>
      <c r="AE649" s="182"/>
      <c r="AF649" s="182"/>
      <c r="AG649" s="181"/>
      <c r="AH649" s="181"/>
      <c r="AI649" s="181"/>
      <c r="AJ649" s="182"/>
      <c r="AK649" s="182"/>
      <c r="AL649" s="181"/>
      <c r="AM649" s="181"/>
      <c r="AN649" s="181"/>
      <c r="AO649" s="182"/>
      <c r="AP649" s="182"/>
      <c r="AQ649" s="181"/>
      <c r="AR649" s="181"/>
      <c r="AS649" s="181"/>
      <c r="AT649" s="182"/>
      <c r="AU649" s="182"/>
      <c r="AV649" s="181"/>
      <c r="AW649" s="181"/>
      <c r="AX649" s="181"/>
      <c r="AY649" s="182"/>
      <c r="AZ649" s="182"/>
      <c r="BA649" s="181"/>
      <c r="BB649" s="181"/>
      <c r="BC649" s="181"/>
      <c r="BD649" s="182"/>
      <c r="BE649" s="182"/>
      <c r="BF649" s="181"/>
      <c r="BG649" s="180">
        <f t="shared" si="1078"/>
        <v>0</v>
      </c>
      <c r="BH649" s="116" t="str">
        <f t="shared" si="1079"/>
        <v/>
      </c>
      <c r="BI649" s="80" t="b">
        <f t="shared" si="1027"/>
        <v>0</v>
      </c>
      <c r="BJ649" s="80" t="str">
        <f t="shared" si="1028"/>
        <v/>
      </c>
      <c r="BK649" s="80" t="b">
        <f t="shared" si="1080"/>
        <v>0</v>
      </c>
      <c r="BL649" s="13" t="str">
        <f t="shared" si="1029"/>
        <v/>
      </c>
      <c r="BM649" s="13" t="b">
        <f t="shared" si="1081"/>
        <v>0</v>
      </c>
      <c r="BN649" s="35" t="str">
        <f t="shared" si="1030"/>
        <v/>
      </c>
      <c r="BO649" s="13" t="b">
        <f t="shared" si="1031"/>
        <v>0</v>
      </c>
      <c r="BP649" s="35" t="str">
        <f t="shared" si="1032"/>
        <v/>
      </c>
      <c r="BQ649" s="13" t="b">
        <f t="shared" si="1033"/>
        <v>0</v>
      </c>
      <c r="BR649" s="35" t="str">
        <f t="shared" si="1034"/>
        <v/>
      </c>
      <c r="BS649" s="35" t="b">
        <f t="shared" si="1035"/>
        <v>0</v>
      </c>
      <c r="BT649" s="35" t="str">
        <f t="shared" si="1036"/>
        <v/>
      </c>
      <c r="BU649" s="35" t="b">
        <f t="shared" si="1037"/>
        <v>0</v>
      </c>
      <c r="BV649" s="35" t="str">
        <f t="shared" si="1038"/>
        <v/>
      </c>
      <c r="BW649" s="13" t="b">
        <f t="shared" si="1113"/>
        <v>0</v>
      </c>
      <c r="BX649" s="35" t="str">
        <f t="shared" si="1039"/>
        <v/>
      </c>
      <c r="BY649" s="265" t="b">
        <f t="shared" si="1082"/>
        <v>0</v>
      </c>
      <c r="BZ649" s="35" t="str">
        <f t="shared" si="1040"/>
        <v/>
      </c>
      <c r="CA649" s="265" t="b">
        <f t="shared" si="1083"/>
        <v>0</v>
      </c>
      <c r="CB649" s="35" t="str">
        <f t="shared" si="1041"/>
        <v/>
      </c>
      <c r="CC649" s="272" t="b">
        <f t="shared" si="1084"/>
        <v>0</v>
      </c>
      <c r="CD649" s="35" t="str">
        <f t="shared" si="1042"/>
        <v/>
      </c>
      <c r="CE649" s="13" t="b">
        <f t="shared" si="1043"/>
        <v>0</v>
      </c>
      <c r="CF649" s="35" t="str">
        <f t="shared" si="1044"/>
        <v/>
      </c>
      <c r="CG649" s="179">
        <f t="shared" si="1045"/>
        <v>0</v>
      </c>
      <c r="CH649" s="179">
        <f t="shared" si="1046"/>
        <v>0</v>
      </c>
      <c r="CI649" s="218">
        <f t="shared" si="1085"/>
        <v>0</v>
      </c>
      <c r="CJ649" s="218">
        <f t="shared" si="1086"/>
        <v>0</v>
      </c>
      <c r="CK649" s="218">
        <f t="shared" si="1087"/>
        <v>0</v>
      </c>
      <c r="CL649" s="218">
        <f t="shared" si="1088"/>
        <v>0</v>
      </c>
      <c r="CM649" s="218">
        <f t="shared" si="1089"/>
        <v>0</v>
      </c>
      <c r="CN649" s="218">
        <f t="shared" si="1090"/>
        <v>0</v>
      </c>
      <c r="CO649" s="218">
        <f t="shared" si="1091"/>
        <v>0</v>
      </c>
      <c r="CP649" s="218">
        <f t="shared" si="1092"/>
        <v>0</v>
      </c>
      <c r="CQ649" s="218">
        <f t="shared" si="1093"/>
        <v>0</v>
      </c>
      <c r="CR649" s="218">
        <f t="shared" si="1094"/>
        <v>0</v>
      </c>
      <c r="CS649" s="14">
        <f t="shared" si="1047"/>
        <v>0</v>
      </c>
      <c r="CT649" s="236">
        <f t="shared" si="1048"/>
        <v>0</v>
      </c>
      <c r="CU649" s="237">
        <f t="shared" si="1124"/>
        <v>0</v>
      </c>
      <c r="CV649" s="16">
        <f t="shared" si="1124"/>
        <v>0</v>
      </c>
      <c r="CW649" s="16">
        <f t="shared" si="1124"/>
        <v>0</v>
      </c>
      <c r="CX649" s="16">
        <f t="shared" si="1124"/>
        <v>0</v>
      </c>
      <c r="CY649" s="16">
        <f t="shared" si="1124"/>
        <v>0</v>
      </c>
      <c r="CZ649" s="16">
        <f t="shared" si="1124"/>
        <v>0</v>
      </c>
      <c r="DA649" s="16">
        <f t="shared" si="1124"/>
        <v>0</v>
      </c>
      <c r="DB649" s="16">
        <f t="shared" si="1124"/>
        <v>0</v>
      </c>
      <c r="DC649" s="16">
        <f t="shared" si="1124"/>
        <v>0</v>
      </c>
      <c r="DD649" s="238">
        <f t="shared" si="1124"/>
        <v>0</v>
      </c>
      <c r="DE649" s="232">
        <f t="shared" si="1125"/>
        <v>0</v>
      </c>
      <c r="DF649" s="132">
        <f t="shared" si="1125"/>
        <v>0</v>
      </c>
      <c r="DG649" s="132">
        <f t="shared" si="1125"/>
        <v>0</v>
      </c>
      <c r="DH649" s="132">
        <f t="shared" si="1125"/>
        <v>0</v>
      </c>
      <c r="DI649" s="132">
        <f t="shared" si="1125"/>
        <v>0</v>
      </c>
      <c r="DJ649" s="132">
        <f t="shared" si="1125"/>
        <v>0</v>
      </c>
      <c r="DK649" s="132">
        <f t="shared" si="1125"/>
        <v>0</v>
      </c>
      <c r="DL649" s="132">
        <f t="shared" si="1125"/>
        <v>0</v>
      </c>
      <c r="DM649" s="132">
        <f t="shared" si="1125"/>
        <v>0</v>
      </c>
      <c r="DN649" s="233">
        <f t="shared" si="1125"/>
        <v>0</v>
      </c>
      <c r="DO649" s="232">
        <f t="shared" si="1049"/>
        <v>0</v>
      </c>
      <c r="DP649" s="132">
        <f t="shared" si="1050"/>
        <v>0</v>
      </c>
      <c r="DQ649" s="132">
        <f t="shared" si="1051"/>
        <v>0</v>
      </c>
      <c r="DR649" s="132">
        <f t="shared" si="1052"/>
        <v>0</v>
      </c>
      <c r="DS649" s="132">
        <f t="shared" si="1053"/>
        <v>0</v>
      </c>
      <c r="DT649" s="132">
        <f t="shared" si="1054"/>
        <v>0</v>
      </c>
      <c r="DU649" s="132">
        <f t="shared" si="1055"/>
        <v>0</v>
      </c>
      <c r="DV649" s="132">
        <f t="shared" si="1056"/>
        <v>0</v>
      </c>
      <c r="DW649" s="132">
        <f t="shared" si="1057"/>
        <v>0</v>
      </c>
      <c r="DX649" s="233">
        <f t="shared" si="1058"/>
        <v>0</v>
      </c>
      <c r="DY649" s="231" t="b">
        <f t="shared" si="1095"/>
        <v>0</v>
      </c>
      <c r="DZ649" s="163"/>
      <c r="EA649" s="226" t="str">
        <f t="shared" si="1096"/>
        <v/>
      </c>
      <c r="EB649" s="178" t="str">
        <f t="shared" si="1097"/>
        <v/>
      </c>
      <c r="EC649" s="178" t="str">
        <f t="shared" si="1098"/>
        <v/>
      </c>
      <c r="ED649" s="178" t="str">
        <f t="shared" si="1099"/>
        <v/>
      </c>
      <c r="EE649" s="178" t="str">
        <f t="shared" si="1100"/>
        <v/>
      </c>
      <c r="EF649" s="178" t="str">
        <f t="shared" si="1101"/>
        <v/>
      </c>
      <c r="EG649" s="178" t="str">
        <f t="shared" si="1102"/>
        <v/>
      </c>
      <c r="EH649" s="178" t="str">
        <f t="shared" si="1103"/>
        <v/>
      </c>
      <c r="EI649" s="178" t="str">
        <f t="shared" si="1104"/>
        <v/>
      </c>
      <c r="EJ649" s="227" t="str">
        <f t="shared" si="1105"/>
        <v/>
      </c>
      <c r="EK649" s="230" t="str">
        <f t="shared" si="1059"/>
        <v/>
      </c>
      <c r="EL649" s="177" t="str">
        <f t="shared" si="1060"/>
        <v/>
      </c>
      <c r="EM649" s="177" t="str">
        <f t="shared" si="1061"/>
        <v/>
      </c>
      <c r="EN649" s="177" t="str">
        <f t="shared" si="1062"/>
        <v/>
      </c>
      <c r="EO649" s="177" t="str">
        <f t="shared" si="1063"/>
        <v/>
      </c>
      <c r="EP649" s="177" t="str">
        <f t="shared" si="1064"/>
        <v/>
      </c>
      <c r="EQ649" s="177" t="str">
        <f t="shared" si="1065"/>
        <v/>
      </c>
      <c r="ER649" s="177" t="str">
        <f t="shared" si="1066"/>
        <v/>
      </c>
      <c r="ES649" s="177" t="str">
        <f t="shared" si="1067"/>
        <v/>
      </c>
      <c r="ET649" s="177" t="str">
        <f t="shared" si="1068"/>
        <v/>
      </c>
      <c r="EU649" s="229" t="e">
        <f t="shared" si="1069"/>
        <v>#VALUE!</v>
      </c>
      <c r="EV649" s="27" t="e">
        <f t="shared" si="1070"/>
        <v>#VALUE!</v>
      </c>
      <c r="EW649" s="27" t="e">
        <f t="shared" si="1071"/>
        <v>#VALUE!</v>
      </c>
      <c r="EX649" s="28" t="e">
        <f t="shared" si="1072"/>
        <v>#VALUE!</v>
      </c>
      <c r="EY649" s="28" t="e">
        <f t="shared" si="1073"/>
        <v>#VALUE!</v>
      </c>
      <c r="EZ649" s="28" t="b">
        <f t="shared" si="1074"/>
        <v>0</v>
      </c>
      <c r="FA649" s="176" t="str">
        <f t="shared" si="1075"/>
        <v/>
      </c>
      <c r="FB649" s="27" t="e" cm="1">
        <f t="array" aca="1" ref="FB649" ca="1">TEXT(RIGHT(10-RIGHT(SUM(INDEX(1*(MID(MID(C649,1,1)*2,ROW(INDIRECT("1:"&amp;LEN(MID(C649,1,1)*2))),1)),,))+MID(C649,2,1)+
SUM(INDEX(1*(MID(MID(C649,3,1)*2,ROW(INDIRECT("1:"&amp;LEN(MID(C649,3,1)*2))),1)),,))+MID(C649,4,1)+
SUM(INDEX(1*(MID(MID(C649,5,1)*2,ROW(INDIRECT("1:"&amp;LEN(MID(C649,5,1)*2))),1)),,))+MID(C649,6,1)+
SUM(INDEX(1*(MID(MID(C649,8,1)*2,ROW(INDIRECT("1:"&amp;LEN(MID(C649,8,1)*2))),1)),,))+MID(C649,9,1)+
SUM(INDEX(1*(MID(MID(C649,10,1)*2,ROW(INDIRECT("1:"&amp;LEN(MID(C649,10,1)*2))),1)),,)),1),1),"0")</f>
        <v>#VALUE!</v>
      </c>
      <c r="FC649" s="27" t="str">
        <f t="shared" si="1076"/>
        <v/>
      </c>
      <c r="FD649" s="29" t="b">
        <f t="shared" si="1077"/>
        <v>0</v>
      </c>
      <c r="FE649" s="112" t="b">
        <f>IFERROR(MATCH(D649,'Avtal för korttidsarbete'!$G$13:$G$1012,0),TRUE)</f>
        <v>1</v>
      </c>
      <c r="FF649" s="112" t="b">
        <f t="shared" si="1106"/>
        <v>0</v>
      </c>
      <c r="FG649" s="113" t="str" cm="1">
        <f t="array" ref="FG649">IF(FE649=TRUE,"x",INDEX('Avtal för korttidsarbete'!$E$13:$E$1012,$FE649))</f>
        <v>x</v>
      </c>
      <c r="FH649" s="113" t="str" cm="1">
        <f t="array" ref="FH649">IF(FE649=TRUE,"x",INDEX('Avtal för korttidsarbete'!$F$13:$F$1012,$FE649))</f>
        <v>x</v>
      </c>
      <c r="FI649" s="112" t="b">
        <f t="shared" si="1107"/>
        <v>0</v>
      </c>
      <c r="FJ649" s="135">
        <f t="shared" si="1108"/>
        <v>44166</v>
      </c>
      <c r="FK649" s="135">
        <f t="shared" si="1109"/>
        <v>44377</v>
      </c>
      <c r="FL649" s="112" t="b">
        <f t="shared" si="1110"/>
        <v>0</v>
      </c>
      <c r="FM649" s="113">
        <f t="shared" si="1111"/>
        <v>44166</v>
      </c>
      <c r="FN649" s="135">
        <f t="shared" si="1112"/>
        <v>44377</v>
      </c>
      <c r="FO649" s="148" t="b">
        <f>IFERROR(INDEX('Avtal för korttidsarbete'!R:R,MATCH(D649,'Avtal för korttidsarbete'!$G:$G,0)),TRUE)</f>
        <v>1</v>
      </c>
      <c r="FP649" s="135" t="str">
        <f>IF(FO649,"-",INDEX('Avtal för korttidsarbete'!$D:$D,MATCH(D649,'Avtal för korttidsarbete'!$G:$G,0)))</f>
        <v>-</v>
      </c>
      <c r="FQ649" s="113" t="b">
        <f>IFERROR(G649&gt;INDEX(Uppsägningar!E:E,MATCH(C649,Uppsägningar!C:C,0)),FALSE)</f>
        <v>0</v>
      </c>
    </row>
    <row r="650" spans="1:173" x14ac:dyDescent="0.25">
      <c r="A650" s="19">
        <v>634</v>
      </c>
      <c r="B650" s="20"/>
      <c r="C650" s="183"/>
      <c r="D650" s="66"/>
      <c r="E650" s="212">
        <f>IFERROR(INDEX(Admin!$C$7:$C$10,MATCH(FP650,TblNivåValTExt,0)),0)</f>
        <v>0</v>
      </c>
      <c r="F650" s="1"/>
      <c r="G650" s="1"/>
      <c r="H650" s="78"/>
      <c r="I650" s="181"/>
      <c r="J650" s="181"/>
      <c r="K650" s="182"/>
      <c r="L650" s="182"/>
      <c r="M650" s="181"/>
      <c r="N650" s="181"/>
      <c r="O650" s="181"/>
      <c r="P650" s="182"/>
      <c r="Q650" s="182"/>
      <c r="R650" s="181"/>
      <c r="S650" s="181"/>
      <c r="T650" s="181"/>
      <c r="U650" s="182"/>
      <c r="V650" s="182"/>
      <c r="W650" s="181"/>
      <c r="X650" s="181"/>
      <c r="Y650" s="181"/>
      <c r="Z650" s="182"/>
      <c r="AA650" s="182"/>
      <c r="AB650" s="181"/>
      <c r="AC650" s="181"/>
      <c r="AD650" s="181"/>
      <c r="AE650" s="182"/>
      <c r="AF650" s="182"/>
      <c r="AG650" s="181"/>
      <c r="AH650" s="181"/>
      <c r="AI650" s="181"/>
      <c r="AJ650" s="182"/>
      <c r="AK650" s="182"/>
      <c r="AL650" s="181"/>
      <c r="AM650" s="181"/>
      <c r="AN650" s="181"/>
      <c r="AO650" s="182"/>
      <c r="AP650" s="182"/>
      <c r="AQ650" s="181"/>
      <c r="AR650" s="181"/>
      <c r="AS650" s="181"/>
      <c r="AT650" s="182"/>
      <c r="AU650" s="182"/>
      <c r="AV650" s="181"/>
      <c r="AW650" s="181"/>
      <c r="AX650" s="181"/>
      <c r="AY650" s="182"/>
      <c r="AZ650" s="182"/>
      <c r="BA650" s="181"/>
      <c r="BB650" s="181"/>
      <c r="BC650" s="181"/>
      <c r="BD650" s="182"/>
      <c r="BE650" s="182"/>
      <c r="BF650" s="181"/>
      <c r="BG650" s="180">
        <f t="shared" si="1078"/>
        <v>0</v>
      </c>
      <c r="BH650" s="116" t="str">
        <f t="shared" si="1079"/>
        <v/>
      </c>
      <c r="BI650" s="80" t="b">
        <f t="shared" si="1027"/>
        <v>0</v>
      </c>
      <c r="BJ650" s="80" t="str">
        <f t="shared" si="1028"/>
        <v/>
      </c>
      <c r="BK650" s="80" t="b">
        <f t="shared" si="1080"/>
        <v>0</v>
      </c>
      <c r="BL650" s="13" t="str">
        <f t="shared" si="1029"/>
        <v/>
      </c>
      <c r="BM650" s="13" t="b">
        <f t="shared" si="1081"/>
        <v>0</v>
      </c>
      <c r="BN650" s="35" t="str">
        <f t="shared" si="1030"/>
        <v/>
      </c>
      <c r="BO650" s="13" t="b">
        <f t="shared" si="1031"/>
        <v>0</v>
      </c>
      <c r="BP650" s="35" t="str">
        <f t="shared" si="1032"/>
        <v/>
      </c>
      <c r="BQ650" s="13" t="b">
        <f t="shared" si="1033"/>
        <v>0</v>
      </c>
      <c r="BR650" s="35" t="str">
        <f t="shared" si="1034"/>
        <v/>
      </c>
      <c r="BS650" s="35" t="b">
        <f t="shared" si="1035"/>
        <v>0</v>
      </c>
      <c r="BT650" s="35" t="str">
        <f t="shared" si="1036"/>
        <v/>
      </c>
      <c r="BU650" s="35" t="b">
        <f t="shared" si="1037"/>
        <v>0</v>
      </c>
      <c r="BV650" s="35" t="str">
        <f t="shared" si="1038"/>
        <v/>
      </c>
      <c r="BW650" s="13" t="b">
        <f t="shared" si="1113"/>
        <v>0</v>
      </c>
      <c r="BX650" s="35" t="str">
        <f t="shared" si="1039"/>
        <v/>
      </c>
      <c r="BY650" s="265" t="b">
        <f t="shared" si="1082"/>
        <v>0</v>
      </c>
      <c r="BZ650" s="35" t="str">
        <f t="shared" si="1040"/>
        <v/>
      </c>
      <c r="CA650" s="265" t="b">
        <f t="shared" si="1083"/>
        <v>0</v>
      </c>
      <c r="CB650" s="35" t="str">
        <f t="shared" si="1041"/>
        <v/>
      </c>
      <c r="CC650" s="272" t="b">
        <f t="shared" si="1084"/>
        <v>0</v>
      </c>
      <c r="CD650" s="35" t="str">
        <f t="shared" si="1042"/>
        <v/>
      </c>
      <c r="CE650" s="13" t="b">
        <f t="shared" si="1043"/>
        <v>0</v>
      </c>
      <c r="CF650" s="35" t="str">
        <f t="shared" si="1044"/>
        <v/>
      </c>
      <c r="CG650" s="179">
        <f t="shared" si="1045"/>
        <v>0</v>
      </c>
      <c r="CH650" s="179">
        <f t="shared" si="1046"/>
        <v>0</v>
      </c>
      <c r="CI650" s="218">
        <f t="shared" si="1085"/>
        <v>0</v>
      </c>
      <c r="CJ650" s="218">
        <f t="shared" si="1086"/>
        <v>0</v>
      </c>
      <c r="CK650" s="218">
        <f t="shared" si="1087"/>
        <v>0</v>
      </c>
      <c r="CL650" s="218">
        <f t="shared" si="1088"/>
        <v>0</v>
      </c>
      <c r="CM650" s="218">
        <f t="shared" si="1089"/>
        <v>0</v>
      </c>
      <c r="CN650" s="218">
        <f t="shared" si="1090"/>
        <v>0</v>
      </c>
      <c r="CO650" s="218">
        <f t="shared" si="1091"/>
        <v>0</v>
      </c>
      <c r="CP650" s="218">
        <f t="shared" si="1092"/>
        <v>0</v>
      </c>
      <c r="CQ650" s="218">
        <f t="shared" si="1093"/>
        <v>0</v>
      </c>
      <c r="CR650" s="218">
        <f t="shared" si="1094"/>
        <v>0</v>
      </c>
      <c r="CS650" s="14">
        <f t="shared" si="1047"/>
        <v>0</v>
      </c>
      <c r="CT650" s="236">
        <f t="shared" si="1048"/>
        <v>0</v>
      </c>
      <c r="CU650" s="237">
        <f t="shared" si="1124"/>
        <v>0</v>
      </c>
      <c r="CV650" s="16">
        <f t="shared" si="1124"/>
        <v>0</v>
      </c>
      <c r="CW650" s="16">
        <f t="shared" si="1124"/>
        <v>0</v>
      </c>
      <c r="CX650" s="16">
        <f t="shared" si="1124"/>
        <v>0</v>
      </c>
      <c r="CY650" s="16">
        <f t="shared" si="1124"/>
        <v>0</v>
      </c>
      <c r="CZ650" s="16">
        <f t="shared" si="1124"/>
        <v>0</v>
      </c>
      <c r="DA650" s="16">
        <f t="shared" si="1124"/>
        <v>0</v>
      </c>
      <c r="DB650" s="16">
        <f t="shared" si="1124"/>
        <v>0</v>
      </c>
      <c r="DC650" s="16">
        <f t="shared" si="1124"/>
        <v>0</v>
      </c>
      <c r="DD650" s="238">
        <f t="shared" si="1124"/>
        <v>0</v>
      </c>
      <c r="DE650" s="232">
        <f t="shared" si="1125"/>
        <v>0</v>
      </c>
      <c r="DF650" s="132">
        <f t="shared" si="1125"/>
        <v>0</v>
      </c>
      <c r="DG650" s="132">
        <f t="shared" si="1125"/>
        <v>0</v>
      </c>
      <c r="DH650" s="132">
        <f t="shared" si="1125"/>
        <v>0</v>
      </c>
      <c r="DI650" s="132">
        <f t="shared" si="1125"/>
        <v>0</v>
      </c>
      <c r="DJ650" s="132">
        <f t="shared" si="1125"/>
        <v>0</v>
      </c>
      <c r="DK650" s="132">
        <f t="shared" si="1125"/>
        <v>0</v>
      </c>
      <c r="DL650" s="132">
        <f t="shared" si="1125"/>
        <v>0</v>
      </c>
      <c r="DM650" s="132">
        <f t="shared" si="1125"/>
        <v>0</v>
      </c>
      <c r="DN650" s="233">
        <f t="shared" si="1125"/>
        <v>0</v>
      </c>
      <c r="DO650" s="232">
        <f t="shared" si="1049"/>
        <v>0</v>
      </c>
      <c r="DP650" s="132">
        <f t="shared" si="1050"/>
        <v>0</v>
      </c>
      <c r="DQ650" s="132">
        <f t="shared" si="1051"/>
        <v>0</v>
      </c>
      <c r="DR650" s="132">
        <f t="shared" si="1052"/>
        <v>0</v>
      </c>
      <c r="DS650" s="132">
        <f t="shared" si="1053"/>
        <v>0</v>
      </c>
      <c r="DT650" s="132">
        <f t="shared" si="1054"/>
        <v>0</v>
      </c>
      <c r="DU650" s="132">
        <f t="shared" si="1055"/>
        <v>0</v>
      </c>
      <c r="DV650" s="132">
        <f t="shared" si="1056"/>
        <v>0</v>
      </c>
      <c r="DW650" s="132">
        <f t="shared" si="1057"/>
        <v>0</v>
      </c>
      <c r="DX650" s="233">
        <f t="shared" si="1058"/>
        <v>0</v>
      </c>
      <c r="DY650" s="231" t="b">
        <f t="shared" si="1095"/>
        <v>0</v>
      </c>
      <c r="DZ650" s="163"/>
      <c r="EA650" s="226" t="str">
        <f t="shared" si="1096"/>
        <v/>
      </c>
      <c r="EB650" s="178" t="str">
        <f t="shared" si="1097"/>
        <v/>
      </c>
      <c r="EC650" s="178" t="str">
        <f t="shared" si="1098"/>
        <v/>
      </c>
      <c r="ED650" s="178" t="str">
        <f t="shared" si="1099"/>
        <v/>
      </c>
      <c r="EE650" s="178" t="str">
        <f t="shared" si="1100"/>
        <v/>
      </c>
      <c r="EF650" s="178" t="str">
        <f t="shared" si="1101"/>
        <v/>
      </c>
      <c r="EG650" s="178" t="str">
        <f t="shared" si="1102"/>
        <v/>
      </c>
      <c r="EH650" s="178" t="str">
        <f t="shared" si="1103"/>
        <v/>
      </c>
      <c r="EI650" s="178" t="str">
        <f t="shared" si="1104"/>
        <v/>
      </c>
      <c r="EJ650" s="227" t="str">
        <f t="shared" si="1105"/>
        <v/>
      </c>
      <c r="EK650" s="230" t="str">
        <f t="shared" si="1059"/>
        <v/>
      </c>
      <c r="EL650" s="177" t="str">
        <f t="shared" si="1060"/>
        <v/>
      </c>
      <c r="EM650" s="177" t="str">
        <f t="shared" si="1061"/>
        <v/>
      </c>
      <c r="EN650" s="177" t="str">
        <f t="shared" si="1062"/>
        <v/>
      </c>
      <c r="EO650" s="177" t="str">
        <f t="shared" si="1063"/>
        <v/>
      </c>
      <c r="EP650" s="177" t="str">
        <f t="shared" si="1064"/>
        <v/>
      </c>
      <c r="EQ650" s="177" t="str">
        <f t="shared" si="1065"/>
        <v/>
      </c>
      <c r="ER650" s="177" t="str">
        <f t="shared" si="1066"/>
        <v/>
      </c>
      <c r="ES650" s="177" t="str">
        <f t="shared" si="1067"/>
        <v/>
      </c>
      <c r="ET650" s="177" t="str">
        <f t="shared" si="1068"/>
        <v/>
      </c>
      <c r="EU650" s="229" t="e">
        <f t="shared" si="1069"/>
        <v>#VALUE!</v>
      </c>
      <c r="EV650" s="27" t="e">
        <f t="shared" si="1070"/>
        <v>#VALUE!</v>
      </c>
      <c r="EW650" s="27" t="e">
        <f t="shared" si="1071"/>
        <v>#VALUE!</v>
      </c>
      <c r="EX650" s="28" t="e">
        <f t="shared" si="1072"/>
        <v>#VALUE!</v>
      </c>
      <c r="EY650" s="28" t="e">
        <f t="shared" si="1073"/>
        <v>#VALUE!</v>
      </c>
      <c r="EZ650" s="28" t="b">
        <f t="shared" si="1074"/>
        <v>0</v>
      </c>
      <c r="FA650" s="176" t="str">
        <f t="shared" si="1075"/>
        <v/>
      </c>
      <c r="FB650" s="27" t="e" cm="1">
        <f t="array" aca="1" ref="FB650" ca="1">TEXT(RIGHT(10-RIGHT(SUM(INDEX(1*(MID(MID(C650,1,1)*2,ROW(INDIRECT("1:"&amp;LEN(MID(C650,1,1)*2))),1)),,))+MID(C650,2,1)+
SUM(INDEX(1*(MID(MID(C650,3,1)*2,ROW(INDIRECT("1:"&amp;LEN(MID(C650,3,1)*2))),1)),,))+MID(C650,4,1)+
SUM(INDEX(1*(MID(MID(C650,5,1)*2,ROW(INDIRECT("1:"&amp;LEN(MID(C650,5,1)*2))),1)),,))+MID(C650,6,1)+
SUM(INDEX(1*(MID(MID(C650,8,1)*2,ROW(INDIRECT("1:"&amp;LEN(MID(C650,8,1)*2))),1)),,))+MID(C650,9,1)+
SUM(INDEX(1*(MID(MID(C650,10,1)*2,ROW(INDIRECT("1:"&amp;LEN(MID(C650,10,1)*2))),1)),,)),1),1),"0")</f>
        <v>#VALUE!</v>
      </c>
      <c r="FC650" s="27" t="str">
        <f t="shared" si="1076"/>
        <v/>
      </c>
      <c r="FD650" s="29" t="b">
        <f t="shared" si="1077"/>
        <v>0</v>
      </c>
      <c r="FE650" s="112" t="b">
        <f>IFERROR(MATCH(D650,'Avtal för korttidsarbete'!$G$13:$G$1012,0),TRUE)</f>
        <v>1</v>
      </c>
      <c r="FF650" s="112" t="b">
        <f t="shared" si="1106"/>
        <v>0</v>
      </c>
      <c r="FG650" s="113" t="str" cm="1">
        <f t="array" ref="FG650">IF(FE650=TRUE,"x",INDEX('Avtal för korttidsarbete'!$E$13:$E$1012,$FE650))</f>
        <v>x</v>
      </c>
      <c r="FH650" s="113" t="str" cm="1">
        <f t="array" ref="FH650">IF(FE650=TRUE,"x",INDEX('Avtal för korttidsarbete'!$F$13:$F$1012,$FE650))</f>
        <v>x</v>
      </c>
      <c r="FI650" s="112" t="b">
        <f t="shared" si="1107"/>
        <v>0</v>
      </c>
      <c r="FJ650" s="135">
        <f t="shared" si="1108"/>
        <v>44166</v>
      </c>
      <c r="FK650" s="135">
        <f t="shared" si="1109"/>
        <v>44377</v>
      </c>
      <c r="FL650" s="112" t="b">
        <f t="shared" si="1110"/>
        <v>0</v>
      </c>
      <c r="FM650" s="113">
        <f t="shared" si="1111"/>
        <v>44166</v>
      </c>
      <c r="FN650" s="135">
        <f t="shared" si="1112"/>
        <v>44377</v>
      </c>
      <c r="FO650" s="148" t="b">
        <f>IFERROR(INDEX('Avtal för korttidsarbete'!R:R,MATCH(D650,'Avtal för korttidsarbete'!$G:$G,0)),TRUE)</f>
        <v>1</v>
      </c>
      <c r="FP650" s="135" t="str">
        <f>IF(FO650,"-",INDEX('Avtal för korttidsarbete'!$D:$D,MATCH(D650,'Avtal för korttidsarbete'!$G:$G,0)))</f>
        <v>-</v>
      </c>
      <c r="FQ650" s="113" t="b">
        <f>IFERROR(G650&gt;INDEX(Uppsägningar!E:E,MATCH(C650,Uppsägningar!C:C,0)),FALSE)</f>
        <v>0</v>
      </c>
    </row>
    <row r="651" spans="1:173" x14ac:dyDescent="0.25">
      <c r="A651" s="19">
        <v>635</v>
      </c>
      <c r="B651" s="20"/>
      <c r="C651" s="183"/>
      <c r="D651" s="66"/>
      <c r="E651" s="212">
        <f>IFERROR(INDEX(Admin!$C$7:$C$10,MATCH(FP651,TblNivåValTExt,0)),0)</f>
        <v>0</v>
      </c>
      <c r="F651" s="1"/>
      <c r="G651" s="1"/>
      <c r="H651" s="78"/>
      <c r="I651" s="181"/>
      <c r="J651" s="181"/>
      <c r="K651" s="182"/>
      <c r="L651" s="182"/>
      <c r="M651" s="181"/>
      <c r="N651" s="181"/>
      <c r="O651" s="181"/>
      <c r="P651" s="182"/>
      <c r="Q651" s="182"/>
      <c r="R651" s="181"/>
      <c r="S651" s="181"/>
      <c r="T651" s="181"/>
      <c r="U651" s="182"/>
      <c r="V651" s="182"/>
      <c r="W651" s="181"/>
      <c r="X651" s="181"/>
      <c r="Y651" s="181"/>
      <c r="Z651" s="182"/>
      <c r="AA651" s="182"/>
      <c r="AB651" s="181"/>
      <c r="AC651" s="181"/>
      <c r="AD651" s="181"/>
      <c r="AE651" s="182"/>
      <c r="AF651" s="182"/>
      <c r="AG651" s="181"/>
      <c r="AH651" s="181"/>
      <c r="AI651" s="181"/>
      <c r="AJ651" s="182"/>
      <c r="AK651" s="182"/>
      <c r="AL651" s="181"/>
      <c r="AM651" s="181"/>
      <c r="AN651" s="181"/>
      <c r="AO651" s="182"/>
      <c r="AP651" s="182"/>
      <c r="AQ651" s="181"/>
      <c r="AR651" s="181"/>
      <c r="AS651" s="181"/>
      <c r="AT651" s="182"/>
      <c r="AU651" s="182"/>
      <c r="AV651" s="181"/>
      <c r="AW651" s="181"/>
      <c r="AX651" s="181"/>
      <c r="AY651" s="182"/>
      <c r="AZ651" s="182"/>
      <c r="BA651" s="181"/>
      <c r="BB651" s="181"/>
      <c r="BC651" s="181"/>
      <c r="BD651" s="182"/>
      <c r="BE651" s="182"/>
      <c r="BF651" s="181"/>
      <c r="BG651" s="180">
        <f t="shared" si="1078"/>
        <v>0</v>
      </c>
      <c r="BH651" s="116" t="str">
        <f t="shared" si="1079"/>
        <v/>
      </c>
      <c r="BI651" s="80" t="b">
        <f t="shared" si="1027"/>
        <v>0</v>
      </c>
      <c r="BJ651" s="80" t="str">
        <f t="shared" si="1028"/>
        <v/>
      </c>
      <c r="BK651" s="80" t="b">
        <f t="shared" si="1080"/>
        <v>0</v>
      </c>
      <c r="BL651" s="13" t="str">
        <f t="shared" si="1029"/>
        <v/>
      </c>
      <c r="BM651" s="13" t="b">
        <f t="shared" si="1081"/>
        <v>0</v>
      </c>
      <c r="BN651" s="35" t="str">
        <f t="shared" si="1030"/>
        <v/>
      </c>
      <c r="BO651" s="13" t="b">
        <f t="shared" si="1031"/>
        <v>0</v>
      </c>
      <c r="BP651" s="35" t="str">
        <f t="shared" si="1032"/>
        <v/>
      </c>
      <c r="BQ651" s="13" t="b">
        <f t="shared" si="1033"/>
        <v>0</v>
      </c>
      <c r="BR651" s="35" t="str">
        <f t="shared" si="1034"/>
        <v/>
      </c>
      <c r="BS651" s="35" t="b">
        <f t="shared" si="1035"/>
        <v>0</v>
      </c>
      <c r="BT651" s="35" t="str">
        <f t="shared" si="1036"/>
        <v/>
      </c>
      <c r="BU651" s="35" t="b">
        <f t="shared" si="1037"/>
        <v>0</v>
      </c>
      <c r="BV651" s="35" t="str">
        <f t="shared" si="1038"/>
        <v/>
      </c>
      <c r="BW651" s="13" t="b">
        <f t="shared" si="1113"/>
        <v>0</v>
      </c>
      <c r="BX651" s="35" t="str">
        <f t="shared" si="1039"/>
        <v/>
      </c>
      <c r="BY651" s="265" t="b">
        <f t="shared" si="1082"/>
        <v>0</v>
      </c>
      <c r="BZ651" s="35" t="str">
        <f t="shared" si="1040"/>
        <v/>
      </c>
      <c r="CA651" s="265" t="b">
        <f t="shared" si="1083"/>
        <v>0</v>
      </c>
      <c r="CB651" s="35" t="str">
        <f t="shared" si="1041"/>
        <v/>
      </c>
      <c r="CC651" s="272" t="b">
        <f t="shared" si="1084"/>
        <v>0</v>
      </c>
      <c r="CD651" s="35" t="str">
        <f t="shared" si="1042"/>
        <v/>
      </c>
      <c r="CE651" s="13" t="b">
        <f t="shared" si="1043"/>
        <v>0</v>
      </c>
      <c r="CF651" s="35" t="str">
        <f t="shared" si="1044"/>
        <v/>
      </c>
      <c r="CG651" s="179">
        <f t="shared" si="1045"/>
        <v>0</v>
      </c>
      <c r="CH651" s="179">
        <f t="shared" si="1046"/>
        <v>0</v>
      </c>
      <c r="CI651" s="218">
        <f t="shared" si="1085"/>
        <v>0</v>
      </c>
      <c r="CJ651" s="218">
        <f t="shared" si="1086"/>
        <v>0</v>
      </c>
      <c r="CK651" s="218">
        <f t="shared" si="1087"/>
        <v>0</v>
      </c>
      <c r="CL651" s="218">
        <f t="shared" si="1088"/>
        <v>0</v>
      </c>
      <c r="CM651" s="218">
        <f t="shared" si="1089"/>
        <v>0</v>
      </c>
      <c r="CN651" s="218">
        <f t="shared" si="1090"/>
        <v>0</v>
      </c>
      <c r="CO651" s="218">
        <f t="shared" si="1091"/>
        <v>0</v>
      </c>
      <c r="CP651" s="218">
        <f t="shared" si="1092"/>
        <v>0</v>
      </c>
      <c r="CQ651" s="218">
        <f t="shared" si="1093"/>
        <v>0</v>
      </c>
      <c r="CR651" s="218">
        <f t="shared" si="1094"/>
        <v>0</v>
      </c>
      <c r="CS651" s="14">
        <f t="shared" si="1047"/>
        <v>0</v>
      </c>
      <c r="CT651" s="236">
        <f t="shared" si="1048"/>
        <v>0</v>
      </c>
      <c r="CU651" s="237">
        <f t="shared" si="1124"/>
        <v>0</v>
      </c>
      <c r="CV651" s="16">
        <f t="shared" si="1124"/>
        <v>0</v>
      </c>
      <c r="CW651" s="16">
        <f t="shared" si="1124"/>
        <v>0</v>
      </c>
      <c r="CX651" s="16">
        <f t="shared" si="1124"/>
        <v>0</v>
      </c>
      <c r="CY651" s="16">
        <f t="shared" si="1124"/>
        <v>0</v>
      </c>
      <c r="CZ651" s="16">
        <f t="shared" si="1124"/>
        <v>0</v>
      </c>
      <c r="DA651" s="16">
        <f t="shared" si="1124"/>
        <v>0</v>
      </c>
      <c r="DB651" s="16">
        <f t="shared" si="1124"/>
        <v>0</v>
      </c>
      <c r="DC651" s="16">
        <f t="shared" si="1124"/>
        <v>0</v>
      </c>
      <c r="DD651" s="238">
        <f t="shared" si="1124"/>
        <v>0</v>
      </c>
      <c r="DE651" s="232">
        <f t="shared" si="1125"/>
        <v>0</v>
      </c>
      <c r="DF651" s="132">
        <f t="shared" si="1125"/>
        <v>0</v>
      </c>
      <c r="DG651" s="132">
        <f t="shared" si="1125"/>
        <v>0</v>
      </c>
      <c r="DH651" s="132">
        <f t="shared" si="1125"/>
        <v>0</v>
      </c>
      <c r="DI651" s="132">
        <f t="shared" si="1125"/>
        <v>0</v>
      </c>
      <c r="DJ651" s="132">
        <f t="shared" si="1125"/>
        <v>0</v>
      </c>
      <c r="DK651" s="132">
        <f t="shared" si="1125"/>
        <v>0</v>
      </c>
      <c r="DL651" s="132">
        <f t="shared" si="1125"/>
        <v>0</v>
      </c>
      <c r="DM651" s="132">
        <f t="shared" si="1125"/>
        <v>0</v>
      </c>
      <c r="DN651" s="233">
        <f t="shared" si="1125"/>
        <v>0</v>
      </c>
      <c r="DO651" s="232">
        <f t="shared" si="1049"/>
        <v>0</v>
      </c>
      <c r="DP651" s="132">
        <f t="shared" si="1050"/>
        <v>0</v>
      </c>
      <c r="DQ651" s="132">
        <f t="shared" si="1051"/>
        <v>0</v>
      </c>
      <c r="DR651" s="132">
        <f t="shared" si="1052"/>
        <v>0</v>
      </c>
      <c r="DS651" s="132">
        <f t="shared" si="1053"/>
        <v>0</v>
      </c>
      <c r="DT651" s="132">
        <f t="shared" si="1054"/>
        <v>0</v>
      </c>
      <c r="DU651" s="132">
        <f t="shared" si="1055"/>
        <v>0</v>
      </c>
      <c r="DV651" s="132">
        <f t="shared" si="1056"/>
        <v>0</v>
      </c>
      <c r="DW651" s="132">
        <f t="shared" si="1057"/>
        <v>0</v>
      </c>
      <c r="DX651" s="233">
        <f t="shared" si="1058"/>
        <v>0</v>
      </c>
      <c r="DY651" s="231" t="b">
        <f t="shared" si="1095"/>
        <v>0</v>
      </c>
      <c r="DZ651" s="163"/>
      <c r="EA651" s="226" t="str">
        <f t="shared" si="1096"/>
        <v/>
      </c>
      <c r="EB651" s="178" t="str">
        <f t="shared" si="1097"/>
        <v/>
      </c>
      <c r="EC651" s="178" t="str">
        <f t="shared" si="1098"/>
        <v/>
      </c>
      <c r="ED651" s="178" t="str">
        <f t="shared" si="1099"/>
        <v/>
      </c>
      <c r="EE651" s="178" t="str">
        <f t="shared" si="1100"/>
        <v/>
      </c>
      <c r="EF651" s="178" t="str">
        <f t="shared" si="1101"/>
        <v/>
      </c>
      <c r="EG651" s="178" t="str">
        <f t="shared" si="1102"/>
        <v/>
      </c>
      <c r="EH651" s="178" t="str">
        <f t="shared" si="1103"/>
        <v/>
      </c>
      <c r="EI651" s="178" t="str">
        <f t="shared" si="1104"/>
        <v/>
      </c>
      <c r="EJ651" s="227" t="str">
        <f t="shared" si="1105"/>
        <v/>
      </c>
      <c r="EK651" s="230" t="str">
        <f t="shared" si="1059"/>
        <v/>
      </c>
      <c r="EL651" s="177" t="str">
        <f t="shared" si="1060"/>
        <v/>
      </c>
      <c r="EM651" s="177" t="str">
        <f t="shared" si="1061"/>
        <v/>
      </c>
      <c r="EN651" s="177" t="str">
        <f t="shared" si="1062"/>
        <v/>
      </c>
      <c r="EO651" s="177" t="str">
        <f t="shared" si="1063"/>
        <v/>
      </c>
      <c r="EP651" s="177" t="str">
        <f t="shared" si="1064"/>
        <v/>
      </c>
      <c r="EQ651" s="177" t="str">
        <f t="shared" si="1065"/>
        <v/>
      </c>
      <c r="ER651" s="177" t="str">
        <f t="shared" si="1066"/>
        <v/>
      </c>
      <c r="ES651" s="177" t="str">
        <f t="shared" si="1067"/>
        <v/>
      </c>
      <c r="ET651" s="177" t="str">
        <f t="shared" si="1068"/>
        <v/>
      </c>
      <c r="EU651" s="229" t="e">
        <f t="shared" si="1069"/>
        <v>#VALUE!</v>
      </c>
      <c r="EV651" s="27" t="e">
        <f t="shared" si="1070"/>
        <v>#VALUE!</v>
      </c>
      <c r="EW651" s="27" t="e">
        <f t="shared" si="1071"/>
        <v>#VALUE!</v>
      </c>
      <c r="EX651" s="28" t="e">
        <f t="shared" si="1072"/>
        <v>#VALUE!</v>
      </c>
      <c r="EY651" s="28" t="e">
        <f t="shared" si="1073"/>
        <v>#VALUE!</v>
      </c>
      <c r="EZ651" s="28" t="b">
        <f t="shared" si="1074"/>
        <v>0</v>
      </c>
      <c r="FA651" s="176" t="str">
        <f t="shared" si="1075"/>
        <v/>
      </c>
      <c r="FB651" s="27" t="e" cm="1">
        <f t="array" aca="1" ref="FB651" ca="1">TEXT(RIGHT(10-RIGHT(SUM(INDEX(1*(MID(MID(C651,1,1)*2,ROW(INDIRECT("1:"&amp;LEN(MID(C651,1,1)*2))),1)),,))+MID(C651,2,1)+
SUM(INDEX(1*(MID(MID(C651,3,1)*2,ROW(INDIRECT("1:"&amp;LEN(MID(C651,3,1)*2))),1)),,))+MID(C651,4,1)+
SUM(INDEX(1*(MID(MID(C651,5,1)*2,ROW(INDIRECT("1:"&amp;LEN(MID(C651,5,1)*2))),1)),,))+MID(C651,6,1)+
SUM(INDEX(1*(MID(MID(C651,8,1)*2,ROW(INDIRECT("1:"&amp;LEN(MID(C651,8,1)*2))),1)),,))+MID(C651,9,1)+
SUM(INDEX(1*(MID(MID(C651,10,1)*2,ROW(INDIRECT("1:"&amp;LEN(MID(C651,10,1)*2))),1)),,)),1),1),"0")</f>
        <v>#VALUE!</v>
      </c>
      <c r="FC651" s="27" t="str">
        <f t="shared" si="1076"/>
        <v/>
      </c>
      <c r="FD651" s="29" t="b">
        <f t="shared" si="1077"/>
        <v>0</v>
      </c>
      <c r="FE651" s="112" t="b">
        <f>IFERROR(MATCH(D651,'Avtal för korttidsarbete'!$G$13:$G$1012,0),TRUE)</f>
        <v>1</v>
      </c>
      <c r="FF651" s="112" t="b">
        <f t="shared" si="1106"/>
        <v>0</v>
      </c>
      <c r="FG651" s="113" t="str" cm="1">
        <f t="array" ref="FG651">IF(FE651=TRUE,"x",INDEX('Avtal för korttidsarbete'!$E$13:$E$1012,$FE651))</f>
        <v>x</v>
      </c>
      <c r="FH651" s="113" t="str" cm="1">
        <f t="array" ref="FH651">IF(FE651=TRUE,"x",INDEX('Avtal för korttidsarbete'!$F$13:$F$1012,$FE651))</f>
        <v>x</v>
      </c>
      <c r="FI651" s="112" t="b">
        <f t="shared" si="1107"/>
        <v>0</v>
      </c>
      <c r="FJ651" s="135">
        <f t="shared" si="1108"/>
        <v>44166</v>
      </c>
      <c r="FK651" s="135">
        <f t="shared" si="1109"/>
        <v>44377</v>
      </c>
      <c r="FL651" s="112" t="b">
        <f t="shared" si="1110"/>
        <v>0</v>
      </c>
      <c r="FM651" s="113">
        <f t="shared" si="1111"/>
        <v>44166</v>
      </c>
      <c r="FN651" s="135">
        <f t="shared" si="1112"/>
        <v>44377</v>
      </c>
      <c r="FO651" s="148" t="b">
        <f>IFERROR(INDEX('Avtal för korttidsarbete'!R:R,MATCH(D651,'Avtal för korttidsarbete'!$G:$G,0)),TRUE)</f>
        <v>1</v>
      </c>
      <c r="FP651" s="135" t="str">
        <f>IF(FO651,"-",INDEX('Avtal för korttidsarbete'!$D:$D,MATCH(D651,'Avtal för korttidsarbete'!$G:$G,0)))</f>
        <v>-</v>
      </c>
      <c r="FQ651" s="113" t="b">
        <f>IFERROR(G651&gt;INDEX(Uppsägningar!E:E,MATCH(C651,Uppsägningar!C:C,0)),FALSE)</f>
        <v>0</v>
      </c>
    </row>
    <row r="652" spans="1:173" x14ac:dyDescent="0.25">
      <c r="A652" s="19">
        <v>636</v>
      </c>
      <c r="B652" s="20"/>
      <c r="C652" s="183"/>
      <c r="D652" s="66"/>
      <c r="E652" s="212">
        <f>IFERROR(INDEX(Admin!$C$7:$C$10,MATCH(FP652,TblNivåValTExt,0)),0)</f>
        <v>0</v>
      </c>
      <c r="F652" s="1"/>
      <c r="G652" s="1"/>
      <c r="H652" s="78"/>
      <c r="I652" s="181"/>
      <c r="J652" s="181"/>
      <c r="K652" s="182"/>
      <c r="L652" s="182"/>
      <c r="M652" s="181"/>
      <c r="N652" s="181"/>
      <c r="O652" s="181"/>
      <c r="P652" s="182"/>
      <c r="Q652" s="182"/>
      <c r="R652" s="181"/>
      <c r="S652" s="181"/>
      <c r="T652" s="181"/>
      <c r="U652" s="182"/>
      <c r="V652" s="182"/>
      <c r="W652" s="181"/>
      <c r="X652" s="181"/>
      <c r="Y652" s="181"/>
      <c r="Z652" s="182"/>
      <c r="AA652" s="182"/>
      <c r="AB652" s="181"/>
      <c r="AC652" s="181"/>
      <c r="AD652" s="181"/>
      <c r="AE652" s="182"/>
      <c r="AF652" s="182"/>
      <c r="AG652" s="181"/>
      <c r="AH652" s="181"/>
      <c r="AI652" s="181"/>
      <c r="AJ652" s="182"/>
      <c r="AK652" s="182"/>
      <c r="AL652" s="181"/>
      <c r="AM652" s="181"/>
      <c r="AN652" s="181"/>
      <c r="AO652" s="182"/>
      <c r="AP652" s="182"/>
      <c r="AQ652" s="181"/>
      <c r="AR652" s="181"/>
      <c r="AS652" s="181"/>
      <c r="AT652" s="182"/>
      <c r="AU652" s="182"/>
      <c r="AV652" s="181"/>
      <c r="AW652" s="181"/>
      <c r="AX652" s="181"/>
      <c r="AY652" s="182"/>
      <c r="AZ652" s="182"/>
      <c r="BA652" s="181"/>
      <c r="BB652" s="181"/>
      <c r="BC652" s="181"/>
      <c r="BD652" s="182"/>
      <c r="BE652" s="182"/>
      <c r="BF652" s="181"/>
      <c r="BG652" s="180">
        <f t="shared" si="1078"/>
        <v>0</v>
      </c>
      <c r="BH652" s="116" t="str">
        <f t="shared" si="1079"/>
        <v/>
      </c>
      <c r="BI652" s="80" t="b">
        <f t="shared" si="1027"/>
        <v>0</v>
      </c>
      <c r="BJ652" s="80" t="str">
        <f t="shared" si="1028"/>
        <v/>
      </c>
      <c r="BK652" s="80" t="b">
        <f t="shared" si="1080"/>
        <v>0</v>
      </c>
      <c r="BL652" s="13" t="str">
        <f t="shared" si="1029"/>
        <v/>
      </c>
      <c r="BM652" s="13" t="b">
        <f t="shared" si="1081"/>
        <v>0</v>
      </c>
      <c r="BN652" s="35" t="str">
        <f t="shared" si="1030"/>
        <v/>
      </c>
      <c r="BO652" s="13" t="b">
        <f t="shared" si="1031"/>
        <v>0</v>
      </c>
      <c r="BP652" s="35" t="str">
        <f t="shared" si="1032"/>
        <v/>
      </c>
      <c r="BQ652" s="13" t="b">
        <f t="shared" si="1033"/>
        <v>0</v>
      </c>
      <c r="BR652" s="35" t="str">
        <f t="shared" si="1034"/>
        <v/>
      </c>
      <c r="BS652" s="35" t="b">
        <f t="shared" si="1035"/>
        <v>0</v>
      </c>
      <c r="BT652" s="35" t="str">
        <f t="shared" si="1036"/>
        <v/>
      </c>
      <c r="BU652" s="35" t="b">
        <f t="shared" si="1037"/>
        <v>0</v>
      </c>
      <c r="BV652" s="35" t="str">
        <f t="shared" si="1038"/>
        <v/>
      </c>
      <c r="BW652" s="13" t="b">
        <f t="shared" si="1113"/>
        <v>0</v>
      </c>
      <c r="BX652" s="35" t="str">
        <f t="shared" si="1039"/>
        <v/>
      </c>
      <c r="BY652" s="265" t="b">
        <f t="shared" si="1082"/>
        <v>0</v>
      </c>
      <c r="BZ652" s="35" t="str">
        <f t="shared" si="1040"/>
        <v/>
      </c>
      <c r="CA652" s="265" t="b">
        <f t="shared" si="1083"/>
        <v>0</v>
      </c>
      <c r="CB652" s="35" t="str">
        <f t="shared" si="1041"/>
        <v/>
      </c>
      <c r="CC652" s="272" t="b">
        <f t="shared" si="1084"/>
        <v>0</v>
      </c>
      <c r="CD652" s="35" t="str">
        <f t="shared" si="1042"/>
        <v/>
      </c>
      <c r="CE652" s="13" t="b">
        <f t="shared" si="1043"/>
        <v>0</v>
      </c>
      <c r="CF652" s="35" t="str">
        <f t="shared" si="1044"/>
        <v/>
      </c>
      <c r="CG652" s="179">
        <f t="shared" si="1045"/>
        <v>0</v>
      </c>
      <c r="CH652" s="179">
        <f t="shared" si="1046"/>
        <v>0</v>
      </c>
      <c r="CI652" s="218">
        <f t="shared" si="1085"/>
        <v>0</v>
      </c>
      <c r="CJ652" s="218">
        <f t="shared" si="1086"/>
        <v>0</v>
      </c>
      <c r="CK652" s="218">
        <f t="shared" si="1087"/>
        <v>0</v>
      </c>
      <c r="CL652" s="218">
        <f t="shared" si="1088"/>
        <v>0</v>
      </c>
      <c r="CM652" s="218">
        <f t="shared" si="1089"/>
        <v>0</v>
      </c>
      <c r="CN652" s="218">
        <f t="shared" si="1090"/>
        <v>0</v>
      </c>
      <c r="CO652" s="218">
        <f t="shared" si="1091"/>
        <v>0</v>
      </c>
      <c r="CP652" s="218">
        <f t="shared" si="1092"/>
        <v>0</v>
      </c>
      <c r="CQ652" s="218">
        <f t="shared" si="1093"/>
        <v>0</v>
      </c>
      <c r="CR652" s="218">
        <f t="shared" si="1094"/>
        <v>0</v>
      </c>
      <c r="CS652" s="14">
        <f t="shared" si="1047"/>
        <v>0</v>
      </c>
      <c r="CT652" s="236">
        <f t="shared" si="1048"/>
        <v>0</v>
      </c>
      <c r="CU652" s="237">
        <f t="shared" si="1124"/>
        <v>0</v>
      </c>
      <c r="CV652" s="16">
        <f t="shared" si="1124"/>
        <v>0</v>
      </c>
      <c r="CW652" s="16">
        <f t="shared" si="1124"/>
        <v>0</v>
      </c>
      <c r="CX652" s="16">
        <f t="shared" si="1124"/>
        <v>0</v>
      </c>
      <c r="CY652" s="16">
        <f t="shared" si="1124"/>
        <v>0</v>
      </c>
      <c r="CZ652" s="16">
        <f t="shared" si="1124"/>
        <v>0</v>
      </c>
      <c r="DA652" s="16">
        <f t="shared" si="1124"/>
        <v>0</v>
      </c>
      <c r="DB652" s="16">
        <f t="shared" si="1124"/>
        <v>0</v>
      </c>
      <c r="DC652" s="16">
        <f t="shared" si="1124"/>
        <v>0</v>
      </c>
      <c r="DD652" s="238">
        <f t="shared" si="1124"/>
        <v>0</v>
      </c>
      <c r="DE652" s="232">
        <f t="shared" si="1125"/>
        <v>0</v>
      </c>
      <c r="DF652" s="132">
        <f t="shared" si="1125"/>
        <v>0</v>
      </c>
      <c r="DG652" s="132">
        <f t="shared" si="1125"/>
        <v>0</v>
      </c>
      <c r="DH652" s="132">
        <f t="shared" si="1125"/>
        <v>0</v>
      </c>
      <c r="DI652" s="132">
        <f t="shared" si="1125"/>
        <v>0</v>
      </c>
      <c r="DJ652" s="132">
        <f t="shared" si="1125"/>
        <v>0</v>
      </c>
      <c r="DK652" s="132">
        <f t="shared" si="1125"/>
        <v>0</v>
      </c>
      <c r="DL652" s="132">
        <f t="shared" si="1125"/>
        <v>0</v>
      </c>
      <c r="DM652" s="132">
        <f t="shared" si="1125"/>
        <v>0</v>
      </c>
      <c r="DN652" s="233">
        <f t="shared" si="1125"/>
        <v>0</v>
      </c>
      <c r="DO652" s="232">
        <f t="shared" si="1049"/>
        <v>0</v>
      </c>
      <c r="DP652" s="132">
        <f t="shared" si="1050"/>
        <v>0</v>
      </c>
      <c r="DQ652" s="132">
        <f t="shared" si="1051"/>
        <v>0</v>
      </c>
      <c r="DR652" s="132">
        <f t="shared" si="1052"/>
        <v>0</v>
      </c>
      <c r="DS652" s="132">
        <f t="shared" si="1053"/>
        <v>0</v>
      </c>
      <c r="DT652" s="132">
        <f t="shared" si="1054"/>
        <v>0</v>
      </c>
      <c r="DU652" s="132">
        <f t="shared" si="1055"/>
        <v>0</v>
      </c>
      <c r="DV652" s="132">
        <f t="shared" si="1056"/>
        <v>0</v>
      </c>
      <c r="DW652" s="132">
        <f t="shared" si="1057"/>
        <v>0</v>
      </c>
      <c r="DX652" s="233">
        <f t="shared" si="1058"/>
        <v>0</v>
      </c>
      <c r="DY652" s="231" t="b">
        <f t="shared" si="1095"/>
        <v>0</v>
      </c>
      <c r="DZ652" s="163"/>
      <c r="EA652" s="226" t="str">
        <f t="shared" si="1096"/>
        <v/>
      </c>
      <c r="EB652" s="178" t="str">
        <f t="shared" si="1097"/>
        <v/>
      </c>
      <c r="EC652" s="178" t="str">
        <f t="shared" si="1098"/>
        <v/>
      </c>
      <c r="ED652" s="178" t="str">
        <f t="shared" si="1099"/>
        <v/>
      </c>
      <c r="EE652" s="178" t="str">
        <f t="shared" si="1100"/>
        <v/>
      </c>
      <c r="EF652" s="178" t="str">
        <f t="shared" si="1101"/>
        <v/>
      </c>
      <c r="EG652" s="178" t="str">
        <f t="shared" si="1102"/>
        <v/>
      </c>
      <c r="EH652" s="178" t="str">
        <f t="shared" si="1103"/>
        <v/>
      </c>
      <c r="EI652" s="178" t="str">
        <f t="shared" si="1104"/>
        <v/>
      </c>
      <c r="EJ652" s="227" t="str">
        <f t="shared" si="1105"/>
        <v/>
      </c>
      <c r="EK652" s="230" t="str">
        <f t="shared" si="1059"/>
        <v/>
      </c>
      <c r="EL652" s="177" t="str">
        <f t="shared" si="1060"/>
        <v/>
      </c>
      <c r="EM652" s="177" t="str">
        <f t="shared" si="1061"/>
        <v/>
      </c>
      <c r="EN652" s="177" t="str">
        <f t="shared" si="1062"/>
        <v/>
      </c>
      <c r="EO652" s="177" t="str">
        <f t="shared" si="1063"/>
        <v/>
      </c>
      <c r="EP652" s="177" t="str">
        <f t="shared" si="1064"/>
        <v/>
      </c>
      <c r="EQ652" s="177" t="str">
        <f t="shared" si="1065"/>
        <v/>
      </c>
      <c r="ER652" s="177" t="str">
        <f t="shared" si="1066"/>
        <v/>
      </c>
      <c r="ES652" s="177" t="str">
        <f t="shared" si="1067"/>
        <v/>
      </c>
      <c r="ET652" s="177" t="str">
        <f t="shared" si="1068"/>
        <v/>
      </c>
      <c r="EU652" s="229" t="e">
        <f t="shared" si="1069"/>
        <v>#VALUE!</v>
      </c>
      <c r="EV652" s="27" t="e">
        <f t="shared" si="1070"/>
        <v>#VALUE!</v>
      </c>
      <c r="EW652" s="27" t="e">
        <f t="shared" si="1071"/>
        <v>#VALUE!</v>
      </c>
      <c r="EX652" s="28" t="e">
        <f t="shared" si="1072"/>
        <v>#VALUE!</v>
      </c>
      <c r="EY652" s="28" t="e">
        <f t="shared" si="1073"/>
        <v>#VALUE!</v>
      </c>
      <c r="EZ652" s="28" t="b">
        <f t="shared" si="1074"/>
        <v>0</v>
      </c>
      <c r="FA652" s="176" t="str">
        <f t="shared" si="1075"/>
        <v/>
      </c>
      <c r="FB652" s="27" t="e" cm="1">
        <f t="array" aca="1" ref="FB652" ca="1">TEXT(RIGHT(10-RIGHT(SUM(INDEX(1*(MID(MID(C652,1,1)*2,ROW(INDIRECT("1:"&amp;LEN(MID(C652,1,1)*2))),1)),,))+MID(C652,2,1)+
SUM(INDEX(1*(MID(MID(C652,3,1)*2,ROW(INDIRECT("1:"&amp;LEN(MID(C652,3,1)*2))),1)),,))+MID(C652,4,1)+
SUM(INDEX(1*(MID(MID(C652,5,1)*2,ROW(INDIRECT("1:"&amp;LEN(MID(C652,5,1)*2))),1)),,))+MID(C652,6,1)+
SUM(INDEX(1*(MID(MID(C652,8,1)*2,ROW(INDIRECT("1:"&amp;LEN(MID(C652,8,1)*2))),1)),,))+MID(C652,9,1)+
SUM(INDEX(1*(MID(MID(C652,10,1)*2,ROW(INDIRECT("1:"&amp;LEN(MID(C652,10,1)*2))),1)),,)),1),1),"0")</f>
        <v>#VALUE!</v>
      </c>
      <c r="FC652" s="27" t="str">
        <f t="shared" si="1076"/>
        <v/>
      </c>
      <c r="FD652" s="29" t="b">
        <f t="shared" si="1077"/>
        <v>0</v>
      </c>
      <c r="FE652" s="112" t="b">
        <f>IFERROR(MATCH(D652,'Avtal för korttidsarbete'!$G$13:$G$1012,0),TRUE)</f>
        <v>1</v>
      </c>
      <c r="FF652" s="112" t="b">
        <f t="shared" si="1106"/>
        <v>0</v>
      </c>
      <c r="FG652" s="113" t="str" cm="1">
        <f t="array" ref="FG652">IF(FE652=TRUE,"x",INDEX('Avtal för korttidsarbete'!$E$13:$E$1012,$FE652))</f>
        <v>x</v>
      </c>
      <c r="FH652" s="113" t="str" cm="1">
        <f t="array" ref="FH652">IF(FE652=TRUE,"x",INDEX('Avtal för korttidsarbete'!$F$13:$F$1012,$FE652))</f>
        <v>x</v>
      </c>
      <c r="FI652" s="112" t="b">
        <f t="shared" si="1107"/>
        <v>0</v>
      </c>
      <c r="FJ652" s="135">
        <f t="shared" si="1108"/>
        <v>44166</v>
      </c>
      <c r="FK652" s="135">
        <f t="shared" si="1109"/>
        <v>44377</v>
      </c>
      <c r="FL652" s="112" t="b">
        <f t="shared" si="1110"/>
        <v>0</v>
      </c>
      <c r="FM652" s="113">
        <f t="shared" si="1111"/>
        <v>44166</v>
      </c>
      <c r="FN652" s="135">
        <f t="shared" si="1112"/>
        <v>44377</v>
      </c>
      <c r="FO652" s="148" t="b">
        <f>IFERROR(INDEX('Avtal för korttidsarbete'!R:R,MATCH(D652,'Avtal för korttidsarbete'!$G:$G,0)),TRUE)</f>
        <v>1</v>
      </c>
      <c r="FP652" s="135" t="str">
        <f>IF(FO652,"-",INDEX('Avtal för korttidsarbete'!$D:$D,MATCH(D652,'Avtal för korttidsarbete'!$G:$G,0)))</f>
        <v>-</v>
      </c>
      <c r="FQ652" s="113" t="b">
        <f>IFERROR(G652&gt;INDEX(Uppsägningar!E:E,MATCH(C652,Uppsägningar!C:C,0)),FALSE)</f>
        <v>0</v>
      </c>
    </row>
    <row r="653" spans="1:173" x14ac:dyDescent="0.25">
      <c r="A653" s="19">
        <v>637</v>
      </c>
      <c r="B653" s="20"/>
      <c r="C653" s="183"/>
      <c r="D653" s="66"/>
      <c r="E653" s="212">
        <f>IFERROR(INDEX(Admin!$C$7:$C$10,MATCH(FP653,TblNivåValTExt,0)),0)</f>
        <v>0</v>
      </c>
      <c r="F653" s="1"/>
      <c r="G653" s="1"/>
      <c r="H653" s="78"/>
      <c r="I653" s="181"/>
      <c r="J653" s="181"/>
      <c r="K653" s="182"/>
      <c r="L653" s="182"/>
      <c r="M653" s="181"/>
      <c r="N653" s="181"/>
      <c r="O653" s="181"/>
      <c r="P653" s="182"/>
      <c r="Q653" s="182"/>
      <c r="R653" s="181"/>
      <c r="S653" s="181"/>
      <c r="T653" s="181"/>
      <c r="U653" s="182"/>
      <c r="V653" s="182"/>
      <c r="W653" s="181"/>
      <c r="X653" s="181"/>
      <c r="Y653" s="181"/>
      <c r="Z653" s="182"/>
      <c r="AA653" s="182"/>
      <c r="AB653" s="181"/>
      <c r="AC653" s="181"/>
      <c r="AD653" s="181"/>
      <c r="AE653" s="182"/>
      <c r="AF653" s="182"/>
      <c r="AG653" s="181"/>
      <c r="AH653" s="181"/>
      <c r="AI653" s="181"/>
      <c r="AJ653" s="182"/>
      <c r="AK653" s="182"/>
      <c r="AL653" s="181"/>
      <c r="AM653" s="181"/>
      <c r="AN653" s="181"/>
      <c r="AO653" s="182"/>
      <c r="AP653" s="182"/>
      <c r="AQ653" s="181"/>
      <c r="AR653" s="181"/>
      <c r="AS653" s="181"/>
      <c r="AT653" s="182"/>
      <c r="AU653" s="182"/>
      <c r="AV653" s="181"/>
      <c r="AW653" s="181"/>
      <c r="AX653" s="181"/>
      <c r="AY653" s="182"/>
      <c r="AZ653" s="182"/>
      <c r="BA653" s="181"/>
      <c r="BB653" s="181"/>
      <c r="BC653" s="181"/>
      <c r="BD653" s="182"/>
      <c r="BE653" s="182"/>
      <c r="BF653" s="181"/>
      <c r="BG653" s="180">
        <f t="shared" si="1078"/>
        <v>0</v>
      </c>
      <c r="BH653" s="116" t="str">
        <f t="shared" si="1079"/>
        <v/>
      </c>
      <c r="BI653" s="80" t="b">
        <f t="shared" si="1027"/>
        <v>0</v>
      </c>
      <c r="BJ653" s="80" t="str">
        <f t="shared" si="1028"/>
        <v/>
      </c>
      <c r="BK653" s="80" t="b">
        <f t="shared" si="1080"/>
        <v>0</v>
      </c>
      <c r="BL653" s="13" t="str">
        <f t="shared" si="1029"/>
        <v/>
      </c>
      <c r="BM653" s="13" t="b">
        <f t="shared" si="1081"/>
        <v>0</v>
      </c>
      <c r="BN653" s="35" t="str">
        <f t="shared" si="1030"/>
        <v/>
      </c>
      <c r="BO653" s="13" t="b">
        <f t="shared" si="1031"/>
        <v>0</v>
      </c>
      <c r="BP653" s="35" t="str">
        <f t="shared" si="1032"/>
        <v/>
      </c>
      <c r="BQ653" s="13" t="b">
        <f t="shared" si="1033"/>
        <v>0</v>
      </c>
      <c r="BR653" s="35" t="str">
        <f t="shared" si="1034"/>
        <v/>
      </c>
      <c r="BS653" s="35" t="b">
        <f t="shared" si="1035"/>
        <v>0</v>
      </c>
      <c r="BT653" s="35" t="str">
        <f t="shared" si="1036"/>
        <v/>
      </c>
      <c r="BU653" s="35" t="b">
        <f t="shared" si="1037"/>
        <v>0</v>
      </c>
      <c r="BV653" s="35" t="str">
        <f t="shared" si="1038"/>
        <v/>
      </c>
      <c r="BW653" s="13" t="b">
        <f t="shared" si="1113"/>
        <v>0</v>
      </c>
      <c r="BX653" s="35" t="str">
        <f t="shared" si="1039"/>
        <v/>
      </c>
      <c r="BY653" s="265" t="b">
        <f t="shared" si="1082"/>
        <v>0</v>
      </c>
      <c r="BZ653" s="35" t="str">
        <f t="shared" si="1040"/>
        <v/>
      </c>
      <c r="CA653" s="265" t="b">
        <f t="shared" si="1083"/>
        <v>0</v>
      </c>
      <c r="CB653" s="35" t="str">
        <f t="shared" si="1041"/>
        <v/>
      </c>
      <c r="CC653" s="272" t="b">
        <f t="shared" si="1084"/>
        <v>0</v>
      </c>
      <c r="CD653" s="35" t="str">
        <f t="shared" si="1042"/>
        <v/>
      </c>
      <c r="CE653" s="13" t="b">
        <f t="shared" si="1043"/>
        <v>0</v>
      </c>
      <c r="CF653" s="35" t="str">
        <f t="shared" si="1044"/>
        <v/>
      </c>
      <c r="CG653" s="179">
        <f t="shared" si="1045"/>
        <v>0</v>
      </c>
      <c r="CH653" s="179">
        <f t="shared" si="1046"/>
        <v>0</v>
      </c>
      <c r="CI653" s="218">
        <f t="shared" si="1085"/>
        <v>0</v>
      </c>
      <c r="CJ653" s="218">
        <f t="shared" si="1086"/>
        <v>0</v>
      </c>
      <c r="CK653" s="218">
        <f t="shared" si="1087"/>
        <v>0</v>
      </c>
      <c r="CL653" s="218">
        <f t="shared" si="1088"/>
        <v>0</v>
      </c>
      <c r="CM653" s="218">
        <f t="shared" si="1089"/>
        <v>0</v>
      </c>
      <c r="CN653" s="218">
        <f t="shared" si="1090"/>
        <v>0</v>
      </c>
      <c r="CO653" s="218">
        <f t="shared" si="1091"/>
        <v>0</v>
      </c>
      <c r="CP653" s="218">
        <f t="shared" si="1092"/>
        <v>0</v>
      </c>
      <c r="CQ653" s="218">
        <f t="shared" si="1093"/>
        <v>0</v>
      </c>
      <c r="CR653" s="218">
        <f t="shared" si="1094"/>
        <v>0</v>
      </c>
      <c r="CS653" s="14">
        <f t="shared" si="1047"/>
        <v>0</v>
      </c>
      <c r="CT653" s="236">
        <f t="shared" si="1048"/>
        <v>0</v>
      </c>
      <c r="CU653" s="237">
        <f t="shared" si="1124"/>
        <v>0</v>
      </c>
      <c r="CV653" s="16">
        <f t="shared" si="1124"/>
        <v>0</v>
      </c>
      <c r="CW653" s="16">
        <f t="shared" si="1124"/>
        <v>0</v>
      </c>
      <c r="CX653" s="16">
        <f t="shared" si="1124"/>
        <v>0</v>
      </c>
      <c r="CY653" s="16">
        <f t="shared" si="1124"/>
        <v>0</v>
      </c>
      <c r="CZ653" s="16">
        <f t="shared" si="1124"/>
        <v>0</v>
      </c>
      <c r="DA653" s="16">
        <f t="shared" si="1124"/>
        <v>0</v>
      </c>
      <c r="DB653" s="16">
        <f t="shared" si="1124"/>
        <v>0</v>
      </c>
      <c r="DC653" s="16">
        <f t="shared" si="1124"/>
        <v>0</v>
      </c>
      <c r="DD653" s="238">
        <f t="shared" si="1124"/>
        <v>0</v>
      </c>
      <c r="DE653" s="232">
        <f t="shared" si="1125"/>
        <v>0</v>
      </c>
      <c r="DF653" s="132">
        <f t="shared" si="1125"/>
        <v>0</v>
      </c>
      <c r="DG653" s="132">
        <f t="shared" si="1125"/>
        <v>0</v>
      </c>
      <c r="DH653" s="132">
        <f t="shared" si="1125"/>
        <v>0</v>
      </c>
      <c r="DI653" s="132">
        <f t="shared" si="1125"/>
        <v>0</v>
      </c>
      <c r="DJ653" s="132">
        <f t="shared" si="1125"/>
        <v>0</v>
      </c>
      <c r="DK653" s="132">
        <f t="shared" si="1125"/>
        <v>0</v>
      </c>
      <c r="DL653" s="132">
        <f t="shared" si="1125"/>
        <v>0</v>
      </c>
      <c r="DM653" s="132">
        <f t="shared" si="1125"/>
        <v>0</v>
      </c>
      <c r="DN653" s="233">
        <f t="shared" si="1125"/>
        <v>0</v>
      </c>
      <c r="DO653" s="232">
        <f t="shared" si="1049"/>
        <v>0</v>
      </c>
      <c r="DP653" s="132">
        <f t="shared" si="1050"/>
        <v>0</v>
      </c>
      <c r="DQ653" s="132">
        <f t="shared" si="1051"/>
        <v>0</v>
      </c>
      <c r="DR653" s="132">
        <f t="shared" si="1052"/>
        <v>0</v>
      </c>
      <c r="DS653" s="132">
        <f t="shared" si="1053"/>
        <v>0</v>
      </c>
      <c r="DT653" s="132">
        <f t="shared" si="1054"/>
        <v>0</v>
      </c>
      <c r="DU653" s="132">
        <f t="shared" si="1055"/>
        <v>0</v>
      </c>
      <c r="DV653" s="132">
        <f t="shared" si="1056"/>
        <v>0</v>
      </c>
      <c r="DW653" s="132">
        <f t="shared" si="1057"/>
        <v>0</v>
      </c>
      <c r="DX653" s="233">
        <f t="shared" si="1058"/>
        <v>0</v>
      </c>
      <c r="DY653" s="231" t="b">
        <f t="shared" si="1095"/>
        <v>0</v>
      </c>
      <c r="DZ653" s="163"/>
      <c r="EA653" s="226" t="str">
        <f t="shared" si="1096"/>
        <v/>
      </c>
      <c r="EB653" s="178" t="str">
        <f t="shared" si="1097"/>
        <v/>
      </c>
      <c r="EC653" s="178" t="str">
        <f t="shared" si="1098"/>
        <v/>
      </c>
      <c r="ED653" s="178" t="str">
        <f t="shared" si="1099"/>
        <v/>
      </c>
      <c r="EE653" s="178" t="str">
        <f t="shared" si="1100"/>
        <v/>
      </c>
      <c r="EF653" s="178" t="str">
        <f t="shared" si="1101"/>
        <v/>
      </c>
      <c r="EG653" s="178" t="str">
        <f t="shared" si="1102"/>
        <v/>
      </c>
      <c r="EH653" s="178" t="str">
        <f t="shared" si="1103"/>
        <v/>
      </c>
      <c r="EI653" s="178" t="str">
        <f t="shared" si="1104"/>
        <v/>
      </c>
      <c r="EJ653" s="227" t="str">
        <f t="shared" si="1105"/>
        <v/>
      </c>
      <c r="EK653" s="230" t="str">
        <f t="shared" si="1059"/>
        <v/>
      </c>
      <c r="EL653" s="177" t="str">
        <f t="shared" si="1060"/>
        <v/>
      </c>
      <c r="EM653" s="177" t="str">
        <f t="shared" si="1061"/>
        <v/>
      </c>
      <c r="EN653" s="177" t="str">
        <f t="shared" si="1062"/>
        <v/>
      </c>
      <c r="EO653" s="177" t="str">
        <f t="shared" si="1063"/>
        <v/>
      </c>
      <c r="EP653" s="177" t="str">
        <f t="shared" si="1064"/>
        <v/>
      </c>
      <c r="EQ653" s="177" t="str">
        <f t="shared" si="1065"/>
        <v/>
      </c>
      <c r="ER653" s="177" t="str">
        <f t="shared" si="1066"/>
        <v/>
      </c>
      <c r="ES653" s="177" t="str">
        <f t="shared" si="1067"/>
        <v/>
      </c>
      <c r="ET653" s="177" t="str">
        <f t="shared" si="1068"/>
        <v/>
      </c>
      <c r="EU653" s="229" t="e">
        <f t="shared" si="1069"/>
        <v>#VALUE!</v>
      </c>
      <c r="EV653" s="27" t="e">
        <f t="shared" si="1070"/>
        <v>#VALUE!</v>
      </c>
      <c r="EW653" s="27" t="e">
        <f t="shared" si="1071"/>
        <v>#VALUE!</v>
      </c>
      <c r="EX653" s="28" t="e">
        <f t="shared" si="1072"/>
        <v>#VALUE!</v>
      </c>
      <c r="EY653" s="28" t="e">
        <f t="shared" si="1073"/>
        <v>#VALUE!</v>
      </c>
      <c r="EZ653" s="28" t="b">
        <f t="shared" si="1074"/>
        <v>0</v>
      </c>
      <c r="FA653" s="176" t="str">
        <f t="shared" si="1075"/>
        <v/>
      </c>
      <c r="FB653" s="27" t="e" cm="1">
        <f t="array" aca="1" ref="FB653" ca="1">TEXT(RIGHT(10-RIGHT(SUM(INDEX(1*(MID(MID(C653,1,1)*2,ROW(INDIRECT("1:"&amp;LEN(MID(C653,1,1)*2))),1)),,))+MID(C653,2,1)+
SUM(INDEX(1*(MID(MID(C653,3,1)*2,ROW(INDIRECT("1:"&amp;LEN(MID(C653,3,1)*2))),1)),,))+MID(C653,4,1)+
SUM(INDEX(1*(MID(MID(C653,5,1)*2,ROW(INDIRECT("1:"&amp;LEN(MID(C653,5,1)*2))),1)),,))+MID(C653,6,1)+
SUM(INDEX(1*(MID(MID(C653,8,1)*2,ROW(INDIRECT("1:"&amp;LEN(MID(C653,8,1)*2))),1)),,))+MID(C653,9,1)+
SUM(INDEX(1*(MID(MID(C653,10,1)*2,ROW(INDIRECT("1:"&amp;LEN(MID(C653,10,1)*2))),1)),,)),1),1),"0")</f>
        <v>#VALUE!</v>
      </c>
      <c r="FC653" s="27" t="str">
        <f t="shared" si="1076"/>
        <v/>
      </c>
      <c r="FD653" s="29" t="b">
        <f t="shared" si="1077"/>
        <v>0</v>
      </c>
      <c r="FE653" s="112" t="b">
        <f>IFERROR(MATCH(D653,'Avtal för korttidsarbete'!$G$13:$G$1012,0),TRUE)</f>
        <v>1</v>
      </c>
      <c r="FF653" s="112" t="b">
        <f t="shared" si="1106"/>
        <v>0</v>
      </c>
      <c r="FG653" s="113" t="str" cm="1">
        <f t="array" ref="FG653">IF(FE653=TRUE,"x",INDEX('Avtal för korttidsarbete'!$E$13:$E$1012,$FE653))</f>
        <v>x</v>
      </c>
      <c r="FH653" s="113" t="str" cm="1">
        <f t="array" ref="FH653">IF(FE653=TRUE,"x",INDEX('Avtal för korttidsarbete'!$F$13:$F$1012,$FE653))</f>
        <v>x</v>
      </c>
      <c r="FI653" s="112" t="b">
        <f t="shared" si="1107"/>
        <v>0</v>
      </c>
      <c r="FJ653" s="135">
        <f t="shared" si="1108"/>
        <v>44166</v>
      </c>
      <c r="FK653" s="135">
        <f t="shared" si="1109"/>
        <v>44377</v>
      </c>
      <c r="FL653" s="112" t="b">
        <f t="shared" si="1110"/>
        <v>0</v>
      </c>
      <c r="FM653" s="113">
        <f t="shared" si="1111"/>
        <v>44166</v>
      </c>
      <c r="FN653" s="135">
        <f t="shared" si="1112"/>
        <v>44377</v>
      </c>
      <c r="FO653" s="148" t="b">
        <f>IFERROR(INDEX('Avtal för korttidsarbete'!R:R,MATCH(D653,'Avtal för korttidsarbete'!$G:$G,0)),TRUE)</f>
        <v>1</v>
      </c>
      <c r="FP653" s="135" t="str">
        <f>IF(FO653,"-",INDEX('Avtal för korttidsarbete'!$D:$D,MATCH(D653,'Avtal för korttidsarbete'!$G:$G,0)))</f>
        <v>-</v>
      </c>
      <c r="FQ653" s="113" t="b">
        <f>IFERROR(G653&gt;INDEX(Uppsägningar!E:E,MATCH(C653,Uppsägningar!C:C,0)),FALSE)</f>
        <v>0</v>
      </c>
    </row>
    <row r="654" spans="1:173" x14ac:dyDescent="0.25">
      <c r="A654" s="19">
        <v>638</v>
      </c>
      <c r="B654" s="20"/>
      <c r="C654" s="183"/>
      <c r="D654" s="66"/>
      <c r="E654" s="212">
        <f>IFERROR(INDEX(Admin!$C$7:$C$10,MATCH(FP654,TblNivåValTExt,0)),0)</f>
        <v>0</v>
      </c>
      <c r="F654" s="1"/>
      <c r="G654" s="1"/>
      <c r="H654" s="78"/>
      <c r="I654" s="181"/>
      <c r="J654" s="181"/>
      <c r="K654" s="182"/>
      <c r="L654" s="182"/>
      <c r="M654" s="181"/>
      <c r="N654" s="181"/>
      <c r="O654" s="181"/>
      <c r="P654" s="182"/>
      <c r="Q654" s="182"/>
      <c r="R654" s="181"/>
      <c r="S654" s="181"/>
      <c r="T654" s="181"/>
      <c r="U654" s="182"/>
      <c r="V654" s="182"/>
      <c r="W654" s="181"/>
      <c r="X654" s="181"/>
      <c r="Y654" s="181"/>
      <c r="Z654" s="182"/>
      <c r="AA654" s="182"/>
      <c r="AB654" s="181"/>
      <c r="AC654" s="181"/>
      <c r="AD654" s="181"/>
      <c r="AE654" s="182"/>
      <c r="AF654" s="182"/>
      <c r="AG654" s="181"/>
      <c r="AH654" s="181"/>
      <c r="AI654" s="181"/>
      <c r="AJ654" s="182"/>
      <c r="AK654" s="182"/>
      <c r="AL654" s="181"/>
      <c r="AM654" s="181"/>
      <c r="AN654" s="181"/>
      <c r="AO654" s="182"/>
      <c r="AP654" s="182"/>
      <c r="AQ654" s="181"/>
      <c r="AR654" s="181"/>
      <c r="AS654" s="181"/>
      <c r="AT654" s="182"/>
      <c r="AU654" s="182"/>
      <c r="AV654" s="181"/>
      <c r="AW654" s="181"/>
      <c r="AX654" s="181"/>
      <c r="AY654" s="182"/>
      <c r="AZ654" s="182"/>
      <c r="BA654" s="181"/>
      <c r="BB654" s="181"/>
      <c r="BC654" s="181"/>
      <c r="BD654" s="182"/>
      <c r="BE654" s="182"/>
      <c r="BF654" s="181"/>
      <c r="BG654" s="180">
        <f t="shared" si="1078"/>
        <v>0</v>
      </c>
      <c r="BH654" s="116" t="str">
        <f t="shared" si="1079"/>
        <v/>
      </c>
      <c r="BI654" s="80" t="b">
        <f t="shared" si="1027"/>
        <v>0</v>
      </c>
      <c r="BJ654" s="80" t="str">
        <f t="shared" si="1028"/>
        <v/>
      </c>
      <c r="BK654" s="80" t="b">
        <f t="shared" si="1080"/>
        <v>0</v>
      </c>
      <c r="BL654" s="13" t="str">
        <f t="shared" si="1029"/>
        <v/>
      </c>
      <c r="BM654" s="13" t="b">
        <f t="shared" si="1081"/>
        <v>0</v>
      </c>
      <c r="BN654" s="35" t="str">
        <f t="shared" si="1030"/>
        <v/>
      </c>
      <c r="BO654" s="13" t="b">
        <f t="shared" si="1031"/>
        <v>0</v>
      </c>
      <c r="BP654" s="35" t="str">
        <f t="shared" si="1032"/>
        <v/>
      </c>
      <c r="BQ654" s="13" t="b">
        <f t="shared" si="1033"/>
        <v>0</v>
      </c>
      <c r="BR654" s="35" t="str">
        <f t="shared" si="1034"/>
        <v/>
      </c>
      <c r="BS654" s="35" t="b">
        <f t="shared" si="1035"/>
        <v>0</v>
      </c>
      <c r="BT654" s="35" t="str">
        <f t="shared" si="1036"/>
        <v/>
      </c>
      <c r="BU654" s="35" t="b">
        <f t="shared" si="1037"/>
        <v>0</v>
      </c>
      <c r="BV654" s="35" t="str">
        <f t="shared" si="1038"/>
        <v/>
      </c>
      <c r="BW654" s="13" t="b">
        <f t="shared" si="1113"/>
        <v>0</v>
      </c>
      <c r="BX654" s="35" t="str">
        <f t="shared" si="1039"/>
        <v/>
      </c>
      <c r="BY654" s="265" t="b">
        <f t="shared" si="1082"/>
        <v>0</v>
      </c>
      <c r="BZ654" s="35" t="str">
        <f t="shared" si="1040"/>
        <v/>
      </c>
      <c r="CA654" s="265" t="b">
        <f t="shared" si="1083"/>
        <v>0</v>
      </c>
      <c r="CB654" s="35" t="str">
        <f t="shared" si="1041"/>
        <v/>
      </c>
      <c r="CC654" s="272" t="b">
        <f t="shared" si="1084"/>
        <v>0</v>
      </c>
      <c r="CD654" s="35" t="str">
        <f t="shared" si="1042"/>
        <v/>
      </c>
      <c r="CE654" s="13" t="b">
        <f t="shared" si="1043"/>
        <v>0</v>
      </c>
      <c r="CF654" s="35" t="str">
        <f t="shared" si="1044"/>
        <v/>
      </c>
      <c r="CG654" s="179">
        <f t="shared" si="1045"/>
        <v>0</v>
      </c>
      <c r="CH654" s="179">
        <f t="shared" si="1046"/>
        <v>0</v>
      </c>
      <c r="CI654" s="218">
        <f t="shared" si="1085"/>
        <v>0</v>
      </c>
      <c r="CJ654" s="218">
        <f t="shared" si="1086"/>
        <v>0</v>
      </c>
      <c r="CK654" s="218">
        <f t="shared" si="1087"/>
        <v>0</v>
      </c>
      <c r="CL654" s="218">
        <f t="shared" si="1088"/>
        <v>0</v>
      </c>
      <c r="CM654" s="218">
        <f t="shared" si="1089"/>
        <v>0</v>
      </c>
      <c r="CN654" s="218">
        <f t="shared" si="1090"/>
        <v>0</v>
      </c>
      <c r="CO654" s="218">
        <f t="shared" si="1091"/>
        <v>0</v>
      </c>
      <c r="CP654" s="218">
        <f t="shared" si="1092"/>
        <v>0</v>
      </c>
      <c r="CQ654" s="218">
        <f t="shared" si="1093"/>
        <v>0</v>
      </c>
      <c r="CR654" s="218">
        <f t="shared" si="1094"/>
        <v>0</v>
      </c>
      <c r="CS654" s="14">
        <f t="shared" si="1047"/>
        <v>0</v>
      </c>
      <c r="CT654" s="236">
        <f t="shared" si="1048"/>
        <v>0</v>
      </c>
      <c r="CU654" s="237">
        <f t="shared" si="1124"/>
        <v>0</v>
      </c>
      <c r="CV654" s="16">
        <f t="shared" si="1124"/>
        <v>0</v>
      </c>
      <c r="CW654" s="16">
        <f t="shared" si="1124"/>
        <v>0</v>
      </c>
      <c r="CX654" s="16">
        <f t="shared" si="1124"/>
        <v>0</v>
      </c>
      <c r="CY654" s="16">
        <f t="shared" si="1124"/>
        <v>0</v>
      </c>
      <c r="CZ654" s="16">
        <f t="shared" si="1124"/>
        <v>0</v>
      </c>
      <c r="DA654" s="16">
        <f t="shared" si="1124"/>
        <v>0</v>
      </c>
      <c r="DB654" s="16">
        <f t="shared" si="1124"/>
        <v>0</v>
      </c>
      <c r="DC654" s="16">
        <f t="shared" si="1124"/>
        <v>0</v>
      </c>
      <c r="DD654" s="238">
        <f t="shared" si="1124"/>
        <v>0</v>
      </c>
      <c r="DE654" s="232">
        <f t="shared" si="1125"/>
        <v>0</v>
      </c>
      <c r="DF654" s="132">
        <f t="shared" si="1125"/>
        <v>0</v>
      </c>
      <c r="DG654" s="132">
        <f t="shared" si="1125"/>
        <v>0</v>
      </c>
      <c r="DH654" s="132">
        <f t="shared" si="1125"/>
        <v>0</v>
      </c>
      <c r="DI654" s="132">
        <f t="shared" si="1125"/>
        <v>0</v>
      </c>
      <c r="DJ654" s="132">
        <f t="shared" si="1125"/>
        <v>0</v>
      </c>
      <c r="DK654" s="132">
        <f t="shared" si="1125"/>
        <v>0</v>
      </c>
      <c r="DL654" s="132">
        <f t="shared" si="1125"/>
        <v>0</v>
      </c>
      <c r="DM654" s="132">
        <f t="shared" si="1125"/>
        <v>0</v>
      </c>
      <c r="DN654" s="233">
        <f t="shared" si="1125"/>
        <v>0</v>
      </c>
      <c r="DO654" s="232">
        <f t="shared" si="1049"/>
        <v>0</v>
      </c>
      <c r="DP654" s="132">
        <f t="shared" si="1050"/>
        <v>0</v>
      </c>
      <c r="DQ654" s="132">
        <f t="shared" si="1051"/>
        <v>0</v>
      </c>
      <c r="DR654" s="132">
        <f t="shared" si="1052"/>
        <v>0</v>
      </c>
      <c r="DS654" s="132">
        <f t="shared" si="1053"/>
        <v>0</v>
      </c>
      <c r="DT654" s="132">
        <f t="shared" si="1054"/>
        <v>0</v>
      </c>
      <c r="DU654" s="132">
        <f t="shared" si="1055"/>
        <v>0</v>
      </c>
      <c r="DV654" s="132">
        <f t="shared" si="1056"/>
        <v>0</v>
      </c>
      <c r="DW654" s="132">
        <f t="shared" si="1057"/>
        <v>0</v>
      </c>
      <c r="DX654" s="233">
        <f t="shared" si="1058"/>
        <v>0</v>
      </c>
      <c r="DY654" s="231" t="b">
        <f t="shared" si="1095"/>
        <v>0</v>
      </c>
      <c r="DZ654" s="163"/>
      <c r="EA654" s="226" t="str">
        <f t="shared" si="1096"/>
        <v/>
      </c>
      <c r="EB654" s="178" t="str">
        <f t="shared" si="1097"/>
        <v/>
      </c>
      <c r="EC654" s="178" t="str">
        <f t="shared" si="1098"/>
        <v/>
      </c>
      <c r="ED654" s="178" t="str">
        <f t="shared" si="1099"/>
        <v/>
      </c>
      <c r="EE654" s="178" t="str">
        <f t="shared" si="1100"/>
        <v/>
      </c>
      <c r="EF654" s="178" t="str">
        <f t="shared" si="1101"/>
        <v/>
      </c>
      <c r="EG654" s="178" t="str">
        <f t="shared" si="1102"/>
        <v/>
      </c>
      <c r="EH654" s="178" t="str">
        <f t="shared" si="1103"/>
        <v/>
      </c>
      <c r="EI654" s="178" t="str">
        <f t="shared" si="1104"/>
        <v/>
      </c>
      <c r="EJ654" s="227" t="str">
        <f t="shared" si="1105"/>
        <v/>
      </c>
      <c r="EK654" s="230" t="str">
        <f t="shared" si="1059"/>
        <v/>
      </c>
      <c r="EL654" s="177" t="str">
        <f t="shared" si="1060"/>
        <v/>
      </c>
      <c r="EM654" s="177" t="str">
        <f t="shared" si="1061"/>
        <v/>
      </c>
      <c r="EN654" s="177" t="str">
        <f t="shared" si="1062"/>
        <v/>
      </c>
      <c r="EO654" s="177" t="str">
        <f t="shared" si="1063"/>
        <v/>
      </c>
      <c r="EP654" s="177" t="str">
        <f t="shared" si="1064"/>
        <v/>
      </c>
      <c r="EQ654" s="177" t="str">
        <f t="shared" si="1065"/>
        <v/>
      </c>
      <c r="ER654" s="177" t="str">
        <f t="shared" si="1066"/>
        <v/>
      </c>
      <c r="ES654" s="177" t="str">
        <f t="shared" si="1067"/>
        <v/>
      </c>
      <c r="ET654" s="177" t="str">
        <f t="shared" si="1068"/>
        <v/>
      </c>
      <c r="EU654" s="229" t="e">
        <f t="shared" si="1069"/>
        <v>#VALUE!</v>
      </c>
      <c r="EV654" s="27" t="e">
        <f t="shared" si="1070"/>
        <v>#VALUE!</v>
      </c>
      <c r="EW654" s="27" t="e">
        <f t="shared" si="1071"/>
        <v>#VALUE!</v>
      </c>
      <c r="EX654" s="28" t="e">
        <f t="shared" si="1072"/>
        <v>#VALUE!</v>
      </c>
      <c r="EY654" s="28" t="e">
        <f t="shared" si="1073"/>
        <v>#VALUE!</v>
      </c>
      <c r="EZ654" s="28" t="b">
        <f t="shared" si="1074"/>
        <v>0</v>
      </c>
      <c r="FA654" s="176" t="str">
        <f t="shared" si="1075"/>
        <v/>
      </c>
      <c r="FB654" s="27" t="e" cm="1">
        <f t="array" aca="1" ref="FB654" ca="1">TEXT(RIGHT(10-RIGHT(SUM(INDEX(1*(MID(MID(C654,1,1)*2,ROW(INDIRECT("1:"&amp;LEN(MID(C654,1,1)*2))),1)),,))+MID(C654,2,1)+
SUM(INDEX(1*(MID(MID(C654,3,1)*2,ROW(INDIRECT("1:"&amp;LEN(MID(C654,3,1)*2))),1)),,))+MID(C654,4,1)+
SUM(INDEX(1*(MID(MID(C654,5,1)*2,ROW(INDIRECT("1:"&amp;LEN(MID(C654,5,1)*2))),1)),,))+MID(C654,6,1)+
SUM(INDEX(1*(MID(MID(C654,8,1)*2,ROW(INDIRECT("1:"&amp;LEN(MID(C654,8,1)*2))),1)),,))+MID(C654,9,1)+
SUM(INDEX(1*(MID(MID(C654,10,1)*2,ROW(INDIRECT("1:"&amp;LEN(MID(C654,10,1)*2))),1)),,)),1),1),"0")</f>
        <v>#VALUE!</v>
      </c>
      <c r="FC654" s="27" t="str">
        <f t="shared" si="1076"/>
        <v/>
      </c>
      <c r="FD654" s="29" t="b">
        <f t="shared" si="1077"/>
        <v>0</v>
      </c>
      <c r="FE654" s="112" t="b">
        <f>IFERROR(MATCH(D654,'Avtal för korttidsarbete'!$G$13:$G$1012,0),TRUE)</f>
        <v>1</v>
      </c>
      <c r="FF654" s="112" t="b">
        <f t="shared" si="1106"/>
        <v>0</v>
      </c>
      <c r="FG654" s="113" t="str" cm="1">
        <f t="array" ref="FG654">IF(FE654=TRUE,"x",INDEX('Avtal för korttidsarbete'!$E$13:$E$1012,$FE654))</f>
        <v>x</v>
      </c>
      <c r="FH654" s="113" t="str" cm="1">
        <f t="array" ref="FH654">IF(FE654=TRUE,"x",INDEX('Avtal för korttidsarbete'!$F$13:$F$1012,$FE654))</f>
        <v>x</v>
      </c>
      <c r="FI654" s="112" t="b">
        <f t="shared" si="1107"/>
        <v>0</v>
      </c>
      <c r="FJ654" s="135">
        <f t="shared" si="1108"/>
        <v>44166</v>
      </c>
      <c r="FK654" s="135">
        <f t="shared" si="1109"/>
        <v>44377</v>
      </c>
      <c r="FL654" s="112" t="b">
        <f t="shared" si="1110"/>
        <v>0</v>
      </c>
      <c r="FM654" s="113">
        <f t="shared" si="1111"/>
        <v>44166</v>
      </c>
      <c r="FN654" s="135">
        <f t="shared" si="1112"/>
        <v>44377</v>
      </c>
      <c r="FO654" s="148" t="b">
        <f>IFERROR(INDEX('Avtal för korttidsarbete'!R:R,MATCH(D654,'Avtal för korttidsarbete'!$G:$G,0)),TRUE)</f>
        <v>1</v>
      </c>
      <c r="FP654" s="135" t="str">
        <f>IF(FO654,"-",INDEX('Avtal för korttidsarbete'!$D:$D,MATCH(D654,'Avtal för korttidsarbete'!$G:$G,0)))</f>
        <v>-</v>
      </c>
      <c r="FQ654" s="113" t="b">
        <f>IFERROR(G654&gt;INDEX(Uppsägningar!E:E,MATCH(C654,Uppsägningar!C:C,0)),FALSE)</f>
        <v>0</v>
      </c>
    </row>
    <row r="655" spans="1:173" x14ac:dyDescent="0.25">
      <c r="A655" s="19">
        <v>639</v>
      </c>
      <c r="B655" s="20"/>
      <c r="C655" s="183"/>
      <c r="D655" s="66"/>
      <c r="E655" s="212">
        <f>IFERROR(INDEX(Admin!$C$7:$C$10,MATCH(FP655,TblNivåValTExt,0)),0)</f>
        <v>0</v>
      </c>
      <c r="F655" s="1"/>
      <c r="G655" s="1"/>
      <c r="H655" s="78"/>
      <c r="I655" s="181"/>
      <c r="J655" s="181"/>
      <c r="K655" s="182"/>
      <c r="L655" s="182"/>
      <c r="M655" s="181"/>
      <c r="N655" s="181"/>
      <c r="O655" s="181"/>
      <c r="P655" s="182"/>
      <c r="Q655" s="182"/>
      <c r="R655" s="181"/>
      <c r="S655" s="181"/>
      <c r="T655" s="181"/>
      <c r="U655" s="182"/>
      <c r="V655" s="182"/>
      <c r="W655" s="181"/>
      <c r="X655" s="181"/>
      <c r="Y655" s="181"/>
      <c r="Z655" s="182"/>
      <c r="AA655" s="182"/>
      <c r="AB655" s="181"/>
      <c r="AC655" s="181"/>
      <c r="AD655" s="181"/>
      <c r="AE655" s="182"/>
      <c r="AF655" s="182"/>
      <c r="AG655" s="181"/>
      <c r="AH655" s="181"/>
      <c r="AI655" s="181"/>
      <c r="AJ655" s="182"/>
      <c r="AK655" s="182"/>
      <c r="AL655" s="181"/>
      <c r="AM655" s="181"/>
      <c r="AN655" s="181"/>
      <c r="AO655" s="182"/>
      <c r="AP655" s="182"/>
      <c r="AQ655" s="181"/>
      <c r="AR655" s="181"/>
      <c r="AS655" s="181"/>
      <c r="AT655" s="182"/>
      <c r="AU655" s="182"/>
      <c r="AV655" s="181"/>
      <c r="AW655" s="181"/>
      <c r="AX655" s="181"/>
      <c r="AY655" s="182"/>
      <c r="AZ655" s="182"/>
      <c r="BA655" s="181"/>
      <c r="BB655" s="181"/>
      <c r="BC655" s="181"/>
      <c r="BD655" s="182"/>
      <c r="BE655" s="182"/>
      <c r="BF655" s="181"/>
      <c r="BG655" s="180">
        <f t="shared" si="1078"/>
        <v>0</v>
      </c>
      <c r="BH655" s="116" t="str">
        <f t="shared" si="1079"/>
        <v/>
      </c>
      <c r="BI655" s="80" t="b">
        <f t="shared" si="1027"/>
        <v>0</v>
      </c>
      <c r="BJ655" s="80" t="str">
        <f t="shared" si="1028"/>
        <v/>
      </c>
      <c r="BK655" s="80" t="b">
        <f t="shared" si="1080"/>
        <v>0</v>
      </c>
      <c r="BL655" s="13" t="str">
        <f t="shared" si="1029"/>
        <v/>
      </c>
      <c r="BM655" s="13" t="b">
        <f t="shared" si="1081"/>
        <v>0</v>
      </c>
      <c r="BN655" s="35" t="str">
        <f t="shared" si="1030"/>
        <v/>
      </c>
      <c r="BO655" s="13" t="b">
        <f t="shared" si="1031"/>
        <v>0</v>
      </c>
      <c r="BP655" s="35" t="str">
        <f t="shared" si="1032"/>
        <v/>
      </c>
      <c r="BQ655" s="13" t="b">
        <f t="shared" si="1033"/>
        <v>0</v>
      </c>
      <c r="BR655" s="35" t="str">
        <f t="shared" si="1034"/>
        <v/>
      </c>
      <c r="BS655" s="35" t="b">
        <f t="shared" si="1035"/>
        <v>0</v>
      </c>
      <c r="BT655" s="35" t="str">
        <f t="shared" si="1036"/>
        <v/>
      </c>
      <c r="BU655" s="35" t="b">
        <f t="shared" si="1037"/>
        <v>0</v>
      </c>
      <c r="BV655" s="35" t="str">
        <f t="shared" si="1038"/>
        <v/>
      </c>
      <c r="BW655" s="13" t="b">
        <f t="shared" si="1113"/>
        <v>0</v>
      </c>
      <c r="BX655" s="35" t="str">
        <f t="shared" si="1039"/>
        <v/>
      </c>
      <c r="BY655" s="265" t="b">
        <f t="shared" si="1082"/>
        <v>0</v>
      </c>
      <c r="BZ655" s="35" t="str">
        <f t="shared" si="1040"/>
        <v/>
      </c>
      <c r="CA655" s="265" t="b">
        <f t="shared" si="1083"/>
        <v>0</v>
      </c>
      <c r="CB655" s="35" t="str">
        <f t="shared" si="1041"/>
        <v/>
      </c>
      <c r="CC655" s="272" t="b">
        <f t="shared" si="1084"/>
        <v>0</v>
      </c>
      <c r="CD655" s="35" t="str">
        <f t="shared" si="1042"/>
        <v/>
      </c>
      <c r="CE655" s="13" t="b">
        <f t="shared" si="1043"/>
        <v>0</v>
      </c>
      <c r="CF655" s="35" t="str">
        <f t="shared" si="1044"/>
        <v/>
      </c>
      <c r="CG655" s="179">
        <f t="shared" si="1045"/>
        <v>0</v>
      </c>
      <c r="CH655" s="179">
        <f t="shared" si="1046"/>
        <v>0</v>
      </c>
      <c r="CI655" s="218">
        <f t="shared" si="1085"/>
        <v>0</v>
      </c>
      <c r="CJ655" s="218">
        <f t="shared" si="1086"/>
        <v>0</v>
      </c>
      <c r="CK655" s="218">
        <f t="shared" si="1087"/>
        <v>0</v>
      </c>
      <c r="CL655" s="218">
        <f t="shared" si="1088"/>
        <v>0</v>
      </c>
      <c r="CM655" s="218">
        <f t="shared" si="1089"/>
        <v>0</v>
      </c>
      <c r="CN655" s="218">
        <f t="shared" si="1090"/>
        <v>0</v>
      </c>
      <c r="CO655" s="218">
        <f t="shared" si="1091"/>
        <v>0</v>
      </c>
      <c r="CP655" s="218">
        <f t="shared" si="1092"/>
        <v>0</v>
      </c>
      <c r="CQ655" s="218">
        <f t="shared" si="1093"/>
        <v>0</v>
      </c>
      <c r="CR655" s="218">
        <f t="shared" si="1094"/>
        <v>0</v>
      </c>
      <c r="CS655" s="14">
        <f t="shared" si="1047"/>
        <v>0</v>
      </c>
      <c r="CT655" s="236">
        <f t="shared" si="1048"/>
        <v>0</v>
      </c>
      <c r="CU655" s="237">
        <f t="shared" si="1124"/>
        <v>0</v>
      </c>
      <c r="CV655" s="16">
        <f t="shared" si="1124"/>
        <v>0</v>
      </c>
      <c r="CW655" s="16">
        <f t="shared" si="1124"/>
        <v>0</v>
      </c>
      <c r="CX655" s="16">
        <f t="shared" si="1124"/>
        <v>0</v>
      </c>
      <c r="CY655" s="16">
        <f t="shared" si="1124"/>
        <v>0</v>
      </c>
      <c r="CZ655" s="16">
        <f t="shared" si="1124"/>
        <v>0</v>
      </c>
      <c r="DA655" s="16">
        <f t="shared" si="1124"/>
        <v>0</v>
      </c>
      <c r="DB655" s="16">
        <f t="shared" si="1124"/>
        <v>0</v>
      </c>
      <c r="DC655" s="16">
        <f t="shared" si="1124"/>
        <v>0</v>
      </c>
      <c r="DD655" s="238">
        <f t="shared" si="1124"/>
        <v>0</v>
      </c>
      <c r="DE655" s="232">
        <f t="shared" si="1125"/>
        <v>0</v>
      </c>
      <c r="DF655" s="132">
        <f t="shared" si="1125"/>
        <v>0</v>
      </c>
      <c r="DG655" s="132">
        <f t="shared" si="1125"/>
        <v>0</v>
      </c>
      <c r="DH655" s="132">
        <f t="shared" si="1125"/>
        <v>0</v>
      </c>
      <c r="DI655" s="132">
        <f t="shared" si="1125"/>
        <v>0</v>
      </c>
      <c r="DJ655" s="132">
        <f t="shared" si="1125"/>
        <v>0</v>
      </c>
      <c r="DK655" s="132">
        <f t="shared" si="1125"/>
        <v>0</v>
      </c>
      <c r="DL655" s="132">
        <f t="shared" si="1125"/>
        <v>0</v>
      </c>
      <c r="DM655" s="132">
        <f t="shared" si="1125"/>
        <v>0</v>
      </c>
      <c r="DN655" s="233">
        <f t="shared" si="1125"/>
        <v>0</v>
      </c>
      <c r="DO655" s="232">
        <f t="shared" si="1049"/>
        <v>0</v>
      </c>
      <c r="DP655" s="132">
        <f t="shared" si="1050"/>
        <v>0</v>
      </c>
      <c r="DQ655" s="132">
        <f t="shared" si="1051"/>
        <v>0</v>
      </c>
      <c r="DR655" s="132">
        <f t="shared" si="1052"/>
        <v>0</v>
      </c>
      <c r="DS655" s="132">
        <f t="shared" si="1053"/>
        <v>0</v>
      </c>
      <c r="DT655" s="132">
        <f t="shared" si="1054"/>
        <v>0</v>
      </c>
      <c r="DU655" s="132">
        <f t="shared" si="1055"/>
        <v>0</v>
      </c>
      <c r="DV655" s="132">
        <f t="shared" si="1056"/>
        <v>0</v>
      </c>
      <c r="DW655" s="132">
        <f t="shared" si="1057"/>
        <v>0</v>
      </c>
      <c r="DX655" s="233">
        <f t="shared" si="1058"/>
        <v>0</v>
      </c>
      <c r="DY655" s="231" t="b">
        <f t="shared" si="1095"/>
        <v>0</v>
      </c>
      <c r="DZ655" s="163"/>
      <c r="EA655" s="226" t="str">
        <f t="shared" si="1096"/>
        <v/>
      </c>
      <c r="EB655" s="178" t="str">
        <f t="shared" si="1097"/>
        <v/>
      </c>
      <c r="EC655" s="178" t="str">
        <f t="shared" si="1098"/>
        <v/>
      </c>
      <c r="ED655" s="178" t="str">
        <f t="shared" si="1099"/>
        <v/>
      </c>
      <c r="EE655" s="178" t="str">
        <f t="shared" si="1100"/>
        <v/>
      </c>
      <c r="EF655" s="178" t="str">
        <f t="shared" si="1101"/>
        <v/>
      </c>
      <c r="EG655" s="178" t="str">
        <f t="shared" si="1102"/>
        <v/>
      </c>
      <c r="EH655" s="178" t="str">
        <f t="shared" si="1103"/>
        <v/>
      </c>
      <c r="EI655" s="178" t="str">
        <f t="shared" si="1104"/>
        <v/>
      </c>
      <c r="EJ655" s="227" t="str">
        <f t="shared" si="1105"/>
        <v/>
      </c>
      <c r="EK655" s="230" t="str">
        <f t="shared" si="1059"/>
        <v/>
      </c>
      <c r="EL655" s="177" t="str">
        <f t="shared" si="1060"/>
        <v/>
      </c>
      <c r="EM655" s="177" t="str">
        <f t="shared" si="1061"/>
        <v/>
      </c>
      <c r="EN655" s="177" t="str">
        <f t="shared" si="1062"/>
        <v/>
      </c>
      <c r="EO655" s="177" t="str">
        <f t="shared" si="1063"/>
        <v/>
      </c>
      <c r="EP655" s="177" t="str">
        <f t="shared" si="1064"/>
        <v/>
      </c>
      <c r="EQ655" s="177" t="str">
        <f t="shared" si="1065"/>
        <v/>
      </c>
      <c r="ER655" s="177" t="str">
        <f t="shared" si="1066"/>
        <v/>
      </c>
      <c r="ES655" s="177" t="str">
        <f t="shared" si="1067"/>
        <v/>
      </c>
      <c r="ET655" s="177" t="str">
        <f t="shared" si="1068"/>
        <v/>
      </c>
      <c r="EU655" s="229" t="e">
        <f t="shared" si="1069"/>
        <v>#VALUE!</v>
      </c>
      <c r="EV655" s="27" t="e">
        <f t="shared" si="1070"/>
        <v>#VALUE!</v>
      </c>
      <c r="EW655" s="27" t="e">
        <f t="shared" si="1071"/>
        <v>#VALUE!</v>
      </c>
      <c r="EX655" s="28" t="e">
        <f t="shared" si="1072"/>
        <v>#VALUE!</v>
      </c>
      <c r="EY655" s="28" t="e">
        <f t="shared" si="1073"/>
        <v>#VALUE!</v>
      </c>
      <c r="EZ655" s="28" t="b">
        <f t="shared" si="1074"/>
        <v>0</v>
      </c>
      <c r="FA655" s="176" t="str">
        <f t="shared" si="1075"/>
        <v/>
      </c>
      <c r="FB655" s="27" t="e" cm="1">
        <f t="array" aca="1" ref="FB655" ca="1">TEXT(RIGHT(10-RIGHT(SUM(INDEX(1*(MID(MID(C655,1,1)*2,ROW(INDIRECT("1:"&amp;LEN(MID(C655,1,1)*2))),1)),,))+MID(C655,2,1)+
SUM(INDEX(1*(MID(MID(C655,3,1)*2,ROW(INDIRECT("1:"&amp;LEN(MID(C655,3,1)*2))),1)),,))+MID(C655,4,1)+
SUM(INDEX(1*(MID(MID(C655,5,1)*2,ROW(INDIRECT("1:"&amp;LEN(MID(C655,5,1)*2))),1)),,))+MID(C655,6,1)+
SUM(INDEX(1*(MID(MID(C655,8,1)*2,ROW(INDIRECT("1:"&amp;LEN(MID(C655,8,1)*2))),1)),,))+MID(C655,9,1)+
SUM(INDEX(1*(MID(MID(C655,10,1)*2,ROW(INDIRECT("1:"&amp;LEN(MID(C655,10,1)*2))),1)),,)),1),1),"0")</f>
        <v>#VALUE!</v>
      </c>
      <c r="FC655" s="27" t="str">
        <f t="shared" si="1076"/>
        <v/>
      </c>
      <c r="FD655" s="29" t="b">
        <f t="shared" si="1077"/>
        <v>0</v>
      </c>
      <c r="FE655" s="112" t="b">
        <f>IFERROR(MATCH(D655,'Avtal för korttidsarbete'!$G$13:$G$1012,0),TRUE)</f>
        <v>1</v>
      </c>
      <c r="FF655" s="112" t="b">
        <f t="shared" si="1106"/>
        <v>0</v>
      </c>
      <c r="FG655" s="113" t="str" cm="1">
        <f t="array" ref="FG655">IF(FE655=TRUE,"x",INDEX('Avtal för korttidsarbete'!$E$13:$E$1012,$FE655))</f>
        <v>x</v>
      </c>
      <c r="FH655" s="113" t="str" cm="1">
        <f t="array" ref="FH655">IF(FE655=TRUE,"x",INDEX('Avtal för korttidsarbete'!$F$13:$F$1012,$FE655))</f>
        <v>x</v>
      </c>
      <c r="FI655" s="112" t="b">
        <f t="shared" si="1107"/>
        <v>0</v>
      </c>
      <c r="FJ655" s="135">
        <f t="shared" si="1108"/>
        <v>44166</v>
      </c>
      <c r="FK655" s="135">
        <f t="shared" si="1109"/>
        <v>44377</v>
      </c>
      <c r="FL655" s="112" t="b">
        <f t="shared" si="1110"/>
        <v>0</v>
      </c>
      <c r="FM655" s="113">
        <f t="shared" si="1111"/>
        <v>44166</v>
      </c>
      <c r="FN655" s="135">
        <f t="shared" si="1112"/>
        <v>44377</v>
      </c>
      <c r="FO655" s="148" t="b">
        <f>IFERROR(INDEX('Avtal för korttidsarbete'!R:R,MATCH(D655,'Avtal för korttidsarbete'!$G:$G,0)),TRUE)</f>
        <v>1</v>
      </c>
      <c r="FP655" s="135" t="str">
        <f>IF(FO655,"-",INDEX('Avtal för korttidsarbete'!$D:$D,MATCH(D655,'Avtal för korttidsarbete'!$G:$G,0)))</f>
        <v>-</v>
      </c>
      <c r="FQ655" s="113" t="b">
        <f>IFERROR(G655&gt;INDEX(Uppsägningar!E:E,MATCH(C655,Uppsägningar!C:C,0)),FALSE)</f>
        <v>0</v>
      </c>
    </row>
    <row r="656" spans="1:173" x14ac:dyDescent="0.25">
      <c r="A656" s="19">
        <v>640</v>
      </c>
      <c r="B656" s="20"/>
      <c r="C656" s="183"/>
      <c r="D656" s="66"/>
      <c r="E656" s="212">
        <f>IFERROR(INDEX(Admin!$C$7:$C$10,MATCH(FP656,TblNivåValTExt,0)),0)</f>
        <v>0</v>
      </c>
      <c r="F656" s="1"/>
      <c r="G656" s="1"/>
      <c r="H656" s="78"/>
      <c r="I656" s="181"/>
      <c r="J656" s="181"/>
      <c r="K656" s="182"/>
      <c r="L656" s="182"/>
      <c r="M656" s="181"/>
      <c r="N656" s="181"/>
      <c r="O656" s="181"/>
      <c r="P656" s="182"/>
      <c r="Q656" s="182"/>
      <c r="R656" s="181"/>
      <c r="S656" s="181"/>
      <c r="T656" s="181"/>
      <c r="U656" s="182"/>
      <c r="V656" s="182"/>
      <c r="W656" s="181"/>
      <c r="X656" s="181"/>
      <c r="Y656" s="181"/>
      <c r="Z656" s="182"/>
      <c r="AA656" s="182"/>
      <c r="AB656" s="181"/>
      <c r="AC656" s="181"/>
      <c r="AD656" s="181"/>
      <c r="AE656" s="182"/>
      <c r="AF656" s="182"/>
      <c r="AG656" s="181"/>
      <c r="AH656" s="181"/>
      <c r="AI656" s="181"/>
      <c r="AJ656" s="182"/>
      <c r="AK656" s="182"/>
      <c r="AL656" s="181"/>
      <c r="AM656" s="181"/>
      <c r="AN656" s="181"/>
      <c r="AO656" s="182"/>
      <c r="AP656" s="182"/>
      <c r="AQ656" s="181"/>
      <c r="AR656" s="181"/>
      <c r="AS656" s="181"/>
      <c r="AT656" s="182"/>
      <c r="AU656" s="182"/>
      <c r="AV656" s="181"/>
      <c r="AW656" s="181"/>
      <c r="AX656" s="181"/>
      <c r="AY656" s="182"/>
      <c r="AZ656" s="182"/>
      <c r="BA656" s="181"/>
      <c r="BB656" s="181"/>
      <c r="BC656" s="181"/>
      <c r="BD656" s="182"/>
      <c r="BE656" s="182"/>
      <c r="BF656" s="181"/>
      <c r="BG656" s="180">
        <f t="shared" si="1078"/>
        <v>0</v>
      </c>
      <c r="BH656" s="116" t="str">
        <f t="shared" si="1079"/>
        <v/>
      </c>
      <c r="BI656" s="80" t="b">
        <f t="shared" si="1027"/>
        <v>0</v>
      </c>
      <c r="BJ656" s="80" t="str">
        <f t="shared" si="1028"/>
        <v/>
      </c>
      <c r="BK656" s="80" t="b">
        <f t="shared" si="1080"/>
        <v>0</v>
      </c>
      <c r="BL656" s="13" t="str">
        <f t="shared" si="1029"/>
        <v/>
      </c>
      <c r="BM656" s="13" t="b">
        <f t="shared" si="1081"/>
        <v>0</v>
      </c>
      <c r="BN656" s="35" t="str">
        <f t="shared" si="1030"/>
        <v/>
      </c>
      <c r="BO656" s="13" t="b">
        <f t="shared" si="1031"/>
        <v>0</v>
      </c>
      <c r="BP656" s="35" t="str">
        <f t="shared" si="1032"/>
        <v/>
      </c>
      <c r="BQ656" s="13" t="b">
        <f t="shared" si="1033"/>
        <v>0</v>
      </c>
      <c r="BR656" s="35" t="str">
        <f t="shared" si="1034"/>
        <v/>
      </c>
      <c r="BS656" s="35" t="b">
        <f t="shared" si="1035"/>
        <v>0</v>
      </c>
      <c r="BT656" s="35" t="str">
        <f t="shared" si="1036"/>
        <v/>
      </c>
      <c r="BU656" s="35" t="b">
        <f t="shared" si="1037"/>
        <v>0</v>
      </c>
      <c r="BV656" s="35" t="str">
        <f t="shared" si="1038"/>
        <v/>
      </c>
      <c r="BW656" s="13" t="b">
        <f t="shared" si="1113"/>
        <v>0</v>
      </c>
      <c r="BX656" s="35" t="str">
        <f t="shared" si="1039"/>
        <v/>
      </c>
      <c r="BY656" s="265" t="b">
        <f t="shared" si="1082"/>
        <v>0</v>
      </c>
      <c r="BZ656" s="35" t="str">
        <f t="shared" si="1040"/>
        <v/>
      </c>
      <c r="CA656" s="265" t="b">
        <f t="shared" si="1083"/>
        <v>0</v>
      </c>
      <c r="CB656" s="35" t="str">
        <f t="shared" si="1041"/>
        <v/>
      </c>
      <c r="CC656" s="272" t="b">
        <f t="shared" si="1084"/>
        <v>0</v>
      </c>
      <c r="CD656" s="35" t="str">
        <f t="shared" si="1042"/>
        <v/>
      </c>
      <c r="CE656" s="13" t="b">
        <f t="shared" si="1043"/>
        <v>0</v>
      </c>
      <c r="CF656" s="35" t="str">
        <f t="shared" si="1044"/>
        <v/>
      </c>
      <c r="CG656" s="179">
        <f t="shared" si="1045"/>
        <v>0</v>
      </c>
      <c r="CH656" s="179">
        <f t="shared" si="1046"/>
        <v>0</v>
      </c>
      <c r="CI656" s="218">
        <f t="shared" si="1085"/>
        <v>0</v>
      </c>
      <c r="CJ656" s="218">
        <f t="shared" si="1086"/>
        <v>0</v>
      </c>
      <c r="CK656" s="218">
        <f t="shared" si="1087"/>
        <v>0</v>
      </c>
      <c r="CL656" s="218">
        <f t="shared" si="1088"/>
        <v>0</v>
      </c>
      <c r="CM656" s="218">
        <f t="shared" si="1089"/>
        <v>0</v>
      </c>
      <c r="CN656" s="218">
        <f t="shared" si="1090"/>
        <v>0</v>
      </c>
      <c r="CO656" s="218">
        <f t="shared" si="1091"/>
        <v>0</v>
      </c>
      <c r="CP656" s="218">
        <f t="shared" si="1092"/>
        <v>0</v>
      </c>
      <c r="CQ656" s="218">
        <f t="shared" si="1093"/>
        <v>0</v>
      </c>
      <c r="CR656" s="218">
        <f t="shared" si="1094"/>
        <v>0</v>
      </c>
      <c r="CS656" s="14">
        <f t="shared" si="1047"/>
        <v>0</v>
      </c>
      <c r="CT656" s="236">
        <f t="shared" si="1048"/>
        <v>0</v>
      </c>
      <c r="CU656" s="237">
        <f t="shared" si="1124"/>
        <v>0</v>
      </c>
      <c r="CV656" s="16">
        <f t="shared" si="1124"/>
        <v>0</v>
      </c>
      <c r="CW656" s="16">
        <f t="shared" si="1124"/>
        <v>0</v>
      </c>
      <c r="CX656" s="16">
        <f t="shared" si="1124"/>
        <v>0</v>
      </c>
      <c r="CY656" s="16">
        <f t="shared" si="1124"/>
        <v>0</v>
      </c>
      <c r="CZ656" s="16">
        <f t="shared" si="1124"/>
        <v>0</v>
      </c>
      <c r="DA656" s="16">
        <f t="shared" si="1124"/>
        <v>0</v>
      </c>
      <c r="DB656" s="16">
        <f t="shared" si="1124"/>
        <v>0</v>
      </c>
      <c r="DC656" s="16">
        <f t="shared" si="1124"/>
        <v>0</v>
      </c>
      <c r="DD656" s="238">
        <f t="shared" si="1124"/>
        <v>0</v>
      </c>
      <c r="DE656" s="232">
        <f t="shared" si="1125"/>
        <v>0</v>
      </c>
      <c r="DF656" s="132">
        <f t="shared" si="1125"/>
        <v>0</v>
      </c>
      <c r="DG656" s="132">
        <f t="shared" si="1125"/>
        <v>0</v>
      </c>
      <c r="DH656" s="132">
        <f t="shared" si="1125"/>
        <v>0</v>
      </c>
      <c r="DI656" s="132">
        <f t="shared" si="1125"/>
        <v>0</v>
      </c>
      <c r="DJ656" s="132">
        <f t="shared" si="1125"/>
        <v>0</v>
      </c>
      <c r="DK656" s="132">
        <f t="shared" si="1125"/>
        <v>0</v>
      </c>
      <c r="DL656" s="132">
        <f t="shared" si="1125"/>
        <v>0</v>
      </c>
      <c r="DM656" s="132">
        <f t="shared" si="1125"/>
        <v>0</v>
      </c>
      <c r="DN656" s="233">
        <f t="shared" si="1125"/>
        <v>0</v>
      </c>
      <c r="DO656" s="232">
        <f t="shared" si="1049"/>
        <v>0</v>
      </c>
      <c r="DP656" s="132">
        <f t="shared" si="1050"/>
        <v>0</v>
      </c>
      <c r="DQ656" s="132">
        <f t="shared" si="1051"/>
        <v>0</v>
      </c>
      <c r="DR656" s="132">
        <f t="shared" si="1052"/>
        <v>0</v>
      </c>
      <c r="DS656" s="132">
        <f t="shared" si="1053"/>
        <v>0</v>
      </c>
      <c r="DT656" s="132">
        <f t="shared" si="1054"/>
        <v>0</v>
      </c>
      <c r="DU656" s="132">
        <f t="shared" si="1055"/>
        <v>0</v>
      </c>
      <c r="DV656" s="132">
        <f t="shared" si="1056"/>
        <v>0</v>
      </c>
      <c r="DW656" s="132">
        <f t="shared" si="1057"/>
        <v>0</v>
      </c>
      <c r="DX656" s="233">
        <f t="shared" si="1058"/>
        <v>0</v>
      </c>
      <c r="DY656" s="231" t="b">
        <f t="shared" si="1095"/>
        <v>0</v>
      </c>
      <c r="DZ656" s="163"/>
      <c r="EA656" s="226" t="str">
        <f t="shared" si="1096"/>
        <v/>
      </c>
      <c r="EB656" s="178" t="str">
        <f t="shared" si="1097"/>
        <v/>
      </c>
      <c r="EC656" s="178" t="str">
        <f t="shared" si="1098"/>
        <v/>
      </c>
      <c r="ED656" s="178" t="str">
        <f t="shared" si="1099"/>
        <v/>
      </c>
      <c r="EE656" s="178" t="str">
        <f t="shared" si="1100"/>
        <v/>
      </c>
      <c r="EF656" s="178" t="str">
        <f t="shared" si="1101"/>
        <v/>
      </c>
      <c r="EG656" s="178" t="str">
        <f t="shared" si="1102"/>
        <v/>
      </c>
      <c r="EH656" s="178" t="str">
        <f t="shared" si="1103"/>
        <v/>
      </c>
      <c r="EI656" s="178" t="str">
        <f t="shared" si="1104"/>
        <v/>
      </c>
      <c r="EJ656" s="227" t="str">
        <f t="shared" si="1105"/>
        <v/>
      </c>
      <c r="EK656" s="230" t="str">
        <f t="shared" si="1059"/>
        <v/>
      </c>
      <c r="EL656" s="177" t="str">
        <f t="shared" si="1060"/>
        <v/>
      </c>
      <c r="EM656" s="177" t="str">
        <f t="shared" si="1061"/>
        <v/>
      </c>
      <c r="EN656" s="177" t="str">
        <f t="shared" si="1062"/>
        <v/>
      </c>
      <c r="EO656" s="177" t="str">
        <f t="shared" si="1063"/>
        <v/>
      </c>
      <c r="EP656" s="177" t="str">
        <f t="shared" si="1064"/>
        <v/>
      </c>
      <c r="EQ656" s="177" t="str">
        <f t="shared" si="1065"/>
        <v/>
      </c>
      <c r="ER656" s="177" t="str">
        <f t="shared" si="1066"/>
        <v/>
      </c>
      <c r="ES656" s="177" t="str">
        <f t="shared" si="1067"/>
        <v/>
      </c>
      <c r="ET656" s="177" t="str">
        <f t="shared" si="1068"/>
        <v/>
      </c>
      <c r="EU656" s="229" t="e">
        <f t="shared" si="1069"/>
        <v>#VALUE!</v>
      </c>
      <c r="EV656" s="27" t="e">
        <f t="shared" si="1070"/>
        <v>#VALUE!</v>
      </c>
      <c r="EW656" s="27" t="e">
        <f t="shared" si="1071"/>
        <v>#VALUE!</v>
      </c>
      <c r="EX656" s="28" t="e">
        <f t="shared" si="1072"/>
        <v>#VALUE!</v>
      </c>
      <c r="EY656" s="28" t="e">
        <f t="shared" si="1073"/>
        <v>#VALUE!</v>
      </c>
      <c r="EZ656" s="28" t="b">
        <f t="shared" si="1074"/>
        <v>0</v>
      </c>
      <c r="FA656" s="176" t="str">
        <f t="shared" si="1075"/>
        <v/>
      </c>
      <c r="FB656" s="27" t="e" cm="1">
        <f t="array" aca="1" ref="FB656" ca="1">TEXT(RIGHT(10-RIGHT(SUM(INDEX(1*(MID(MID(C656,1,1)*2,ROW(INDIRECT("1:"&amp;LEN(MID(C656,1,1)*2))),1)),,))+MID(C656,2,1)+
SUM(INDEX(1*(MID(MID(C656,3,1)*2,ROW(INDIRECT("1:"&amp;LEN(MID(C656,3,1)*2))),1)),,))+MID(C656,4,1)+
SUM(INDEX(1*(MID(MID(C656,5,1)*2,ROW(INDIRECT("1:"&amp;LEN(MID(C656,5,1)*2))),1)),,))+MID(C656,6,1)+
SUM(INDEX(1*(MID(MID(C656,8,1)*2,ROW(INDIRECT("1:"&amp;LEN(MID(C656,8,1)*2))),1)),,))+MID(C656,9,1)+
SUM(INDEX(1*(MID(MID(C656,10,1)*2,ROW(INDIRECT("1:"&amp;LEN(MID(C656,10,1)*2))),1)),,)),1),1),"0")</f>
        <v>#VALUE!</v>
      </c>
      <c r="FC656" s="27" t="str">
        <f t="shared" si="1076"/>
        <v/>
      </c>
      <c r="FD656" s="29" t="b">
        <f t="shared" si="1077"/>
        <v>0</v>
      </c>
      <c r="FE656" s="112" t="b">
        <f>IFERROR(MATCH(D656,'Avtal för korttidsarbete'!$G$13:$G$1012,0),TRUE)</f>
        <v>1</v>
      </c>
      <c r="FF656" s="112" t="b">
        <f t="shared" si="1106"/>
        <v>0</v>
      </c>
      <c r="FG656" s="113" t="str" cm="1">
        <f t="array" ref="FG656">IF(FE656=TRUE,"x",INDEX('Avtal för korttidsarbete'!$E$13:$E$1012,$FE656))</f>
        <v>x</v>
      </c>
      <c r="FH656" s="113" t="str" cm="1">
        <f t="array" ref="FH656">IF(FE656=TRUE,"x",INDEX('Avtal för korttidsarbete'!$F$13:$F$1012,$FE656))</f>
        <v>x</v>
      </c>
      <c r="FI656" s="112" t="b">
        <f t="shared" si="1107"/>
        <v>0</v>
      </c>
      <c r="FJ656" s="135">
        <f t="shared" si="1108"/>
        <v>44166</v>
      </c>
      <c r="FK656" s="135">
        <f t="shared" si="1109"/>
        <v>44377</v>
      </c>
      <c r="FL656" s="112" t="b">
        <f t="shared" si="1110"/>
        <v>0</v>
      </c>
      <c r="FM656" s="113">
        <f t="shared" si="1111"/>
        <v>44166</v>
      </c>
      <c r="FN656" s="135">
        <f t="shared" si="1112"/>
        <v>44377</v>
      </c>
      <c r="FO656" s="148" t="b">
        <f>IFERROR(INDEX('Avtal för korttidsarbete'!R:R,MATCH(D656,'Avtal för korttidsarbete'!$G:$G,0)),TRUE)</f>
        <v>1</v>
      </c>
      <c r="FP656" s="135" t="str">
        <f>IF(FO656,"-",INDEX('Avtal för korttidsarbete'!$D:$D,MATCH(D656,'Avtal för korttidsarbete'!$G:$G,0)))</f>
        <v>-</v>
      </c>
      <c r="FQ656" s="113" t="b">
        <f>IFERROR(G656&gt;INDEX(Uppsägningar!E:E,MATCH(C656,Uppsägningar!C:C,0)),FALSE)</f>
        <v>0</v>
      </c>
    </row>
    <row r="657" spans="1:173" x14ac:dyDescent="0.25">
      <c r="A657" s="19">
        <v>641</v>
      </c>
      <c r="B657" s="20"/>
      <c r="C657" s="183"/>
      <c r="D657" s="66"/>
      <c r="E657" s="212">
        <f>IFERROR(INDEX(Admin!$C$7:$C$10,MATCH(FP657,TblNivåValTExt,0)),0)</f>
        <v>0</v>
      </c>
      <c r="F657" s="1"/>
      <c r="G657" s="1"/>
      <c r="H657" s="78"/>
      <c r="I657" s="181"/>
      <c r="J657" s="181"/>
      <c r="K657" s="182"/>
      <c r="L657" s="182"/>
      <c r="M657" s="181"/>
      <c r="N657" s="181"/>
      <c r="O657" s="181"/>
      <c r="P657" s="182"/>
      <c r="Q657" s="182"/>
      <c r="R657" s="181"/>
      <c r="S657" s="181"/>
      <c r="T657" s="181"/>
      <c r="U657" s="182"/>
      <c r="V657" s="182"/>
      <c r="W657" s="181"/>
      <c r="X657" s="181"/>
      <c r="Y657" s="181"/>
      <c r="Z657" s="182"/>
      <c r="AA657" s="182"/>
      <c r="AB657" s="181"/>
      <c r="AC657" s="181"/>
      <c r="AD657" s="181"/>
      <c r="AE657" s="182"/>
      <c r="AF657" s="182"/>
      <c r="AG657" s="181"/>
      <c r="AH657" s="181"/>
      <c r="AI657" s="181"/>
      <c r="AJ657" s="182"/>
      <c r="AK657" s="182"/>
      <c r="AL657" s="181"/>
      <c r="AM657" s="181"/>
      <c r="AN657" s="181"/>
      <c r="AO657" s="182"/>
      <c r="AP657" s="182"/>
      <c r="AQ657" s="181"/>
      <c r="AR657" s="181"/>
      <c r="AS657" s="181"/>
      <c r="AT657" s="182"/>
      <c r="AU657" s="182"/>
      <c r="AV657" s="181"/>
      <c r="AW657" s="181"/>
      <c r="AX657" s="181"/>
      <c r="AY657" s="182"/>
      <c r="AZ657" s="182"/>
      <c r="BA657" s="181"/>
      <c r="BB657" s="181"/>
      <c r="BC657" s="181"/>
      <c r="BD657" s="182"/>
      <c r="BE657" s="182"/>
      <c r="BF657" s="181"/>
      <c r="BG657" s="180">
        <f t="shared" si="1078"/>
        <v>0</v>
      </c>
      <c r="BH657" s="116" t="str">
        <f t="shared" si="1079"/>
        <v/>
      </c>
      <c r="BI657" s="80" t="b">
        <f t="shared" ref="BI657:BI720" si="1126">IF(G657=0,FALSE,G657&lt;F657)</f>
        <v>0</v>
      </c>
      <c r="BJ657" s="80" t="str">
        <f t="shared" ref="BJ657:BJ720" si="1127">IF(BI657,$BJ$15,"")</f>
        <v/>
      </c>
      <c r="BK657" s="80" t="b">
        <f t="shared" si="1080"/>
        <v>0</v>
      </c>
      <c r="BL657" s="13" t="str">
        <f t="shared" ref="BL657:BL720" si="1128">IF(BK657,BL$15,"")</f>
        <v/>
      </c>
      <c r="BM657" s="13" t="b">
        <f t="shared" si="1081"/>
        <v>0</v>
      </c>
      <c r="BN657" s="35" t="str">
        <f t="shared" ref="BN657:BN720" si="1129">IF(BM657,BN$15,"")</f>
        <v/>
      </c>
      <c r="BO657" s="13" t="b">
        <f t="shared" ref="BO657:BO720" si="1130">IF(F657=0,FALSE,FI657)</f>
        <v>0</v>
      </c>
      <c r="BP657" s="35" t="str">
        <f t="shared" ref="BP657:BP720" si="1131">IF(BO657,BP$15,"")</f>
        <v/>
      </c>
      <c r="BQ657" s="13" t="b">
        <f t="shared" ref="BQ657:BQ720" si="1132">OR(AND(COUNTA(I657:M657)&gt;0,I$12&lt;&gt;""),AND(COUNTA(N657:R657)&gt;0,N$12&lt;&gt;""),AND(COUNTA(S657:W657)&gt;0,S$12&lt;&gt;""),AND(COUNTA(X657:AB657)&gt;0,X$12&lt;&gt;""),AND(COUNTA(AC657:AG657)&gt;0,AC$12&lt;&gt;""),AND(COUNTA(AH657:AL657)&gt;0,AH$12&lt;&gt;""),AND(COUNTA(AM657:AQ657)&gt;0,AM$12&lt;&gt;""),AND(COUNTA(AR657:AV657)&gt;0,AR$12&lt;&gt;""),AND(COUNTA(AW657:BA657)&gt;0,AW$12&lt;&gt;""),AND(COUNTA(BB657:BF657)&gt;0,BB652&lt;&gt;""))</f>
        <v>0</v>
      </c>
      <c r="BR657" s="35" t="str">
        <f t="shared" ref="BR657:BR720" si="1133">IF(BQ657,BR$15,"")</f>
        <v/>
      </c>
      <c r="BS657" s="35" t="b">
        <f t="shared" ref="BS657:BS720" si="1134">FD657</f>
        <v>0</v>
      </c>
      <c r="BT657" s="35" t="str">
        <f t="shared" ref="BT657:BT720" si="1135">IF(BS657,BT$15,"")</f>
        <v/>
      </c>
      <c r="BU657" s="35" t="b">
        <f t="shared" ref="BU657:BU720" si="1136">OR(M657&lt;0,R657&lt;0,W657&lt;0,AB657&lt;0,AG657&lt;0,AL657&lt;0,AQ657&lt;0,AV657&lt;0,BA657&lt;0,BF657&lt;0,L657&lt;0,Q657&lt;0,V657&lt;0,AA657&lt;0,AF657&lt;0,AK657&lt;0,AP657&lt;0,AU657&lt;0,AZ657&lt;0,BE657&lt;0,CJ657&gt;CV657,CK657&gt;CW657,CL657&gt;CX657,CM657&gt;CY657,CN657&gt;CZ657,CO657&gt;DA657,CP657&gt;DB657,CQ657&gt;DC657,CR657&gt;DD657,CI657&gt;CU657)</f>
        <v>0</v>
      </c>
      <c r="BV657" s="35" t="str">
        <f t="shared" ref="BV657:BV720" si="1137">IF(BU657,BV$15,"")</f>
        <v/>
      </c>
      <c r="BW657" s="13" t="b">
        <f t="shared" si="1113"/>
        <v>0</v>
      </c>
      <c r="BX657" s="35" t="str">
        <f t="shared" ref="BX657:BX720" si="1138">IF(BW657,BX$15,"")</f>
        <v/>
      </c>
      <c r="BY657" s="265" t="b">
        <f t="shared" si="1082"/>
        <v>0</v>
      </c>
      <c r="BZ657" s="35" t="str">
        <f t="shared" ref="BZ657:BZ720" si="1139">IF(BY657,BZ$15,"")</f>
        <v/>
      </c>
      <c r="CA657" s="265" t="b">
        <f t="shared" si="1083"/>
        <v>0</v>
      </c>
      <c r="CB657" s="35" t="str">
        <f t="shared" ref="CB657:CB720" si="1140">IF(CA657,CB$15,"")</f>
        <v/>
      </c>
      <c r="CC657" s="272" t="b">
        <f t="shared" si="1084"/>
        <v>0</v>
      </c>
      <c r="CD657" s="35" t="str">
        <f t="shared" ref="CD657:CD720" si="1141">IF(CC657,CD$15,"")</f>
        <v/>
      </c>
      <c r="CE657" s="13" t="b">
        <f t="shared" ref="CE657:CE720" si="1142">AND(COUNTA(B657:D657,F657:BF657)&gt;0,OR(B657="",C657="",D657="",F657="",G657="",H657="",E657=0))</f>
        <v>0</v>
      </c>
      <c r="CF657" s="35" t="str">
        <f t="shared" ref="CF657:CF720" si="1143">IF(CE657,CF$15,"")</f>
        <v/>
      </c>
      <c r="CG657" s="179">
        <f t="shared" ref="CG657:CG720" si="1144">INDEX($CM$8:$CM$12,MATCH($E657,$CL$8:$CL$12,0))</f>
        <v>0</v>
      </c>
      <c r="CH657" s="179">
        <f t="shared" ref="CH657:CH720" si="1145">INDEX($CN$8:$CN$12,MATCH($E657,$CL$8:$CL$12,0))</f>
        <v>0</v>
      </c>
      <c r="CI657" s="218">
        <f t="shared" si="1085"/>
        <v>0</v>
      </c>
      <c r="CJ657" s="218">
        <f t="shared" si="1086"/>
        <v>0</v>
      </c>
      <c r="CK657" s="218">
        <f t="shared" si="1087"/>
        <v>0</v>
      </c>
      <c r="CL657" s="218">
        <f t="shared" si="1088"/>
        <v>0</v>
      </c>
      <c r="CM657" s="218">
        <f t="shared" si="1089"/>
        <v>0</v>
      </c>
      <c r="CN657" s="218">
        <f t="shared" si="1090"/>
        <v>0</v>
      </c>
      <c r="CO657" s="218">
        <f t="shared" si="1091"/>
        <v>0</v>
      </c>
      <c r="CP657" s="218">
        <f t="shared" si="1092"/>
        <v>0</v>
      </c>
      <c r="CQ657" s="218">
        <f t="shared" si="1093"/>
        <v>0</v>
      </c>
      <c r="CR657" s="218">
        <f t="shared" si="1094"/>
        <v>0</v>
      </c>
      <c r="CS657" s="14">
        <f t="shared" ref="CS657:CS720" si="1146">IF(F657=0,0,MAX(F657,$BO$10))</f>
        <v>0</v>
      </c>
      <c r="CT657" s="236">
        <f t="shared" ref="CT657:CT720" si="1147">IF(G657=0,0,MIN(G657,$BO$12))</f>
        <v>0</v>
      </c>
      <c r="CU657" s="237">
        <f t="shared" ref="CU657:DD666" si="1148">IF(AND($CS657,$CT657,CU$12),MAX(0,MIN(CU$10,$CT657)-MAX(CU$9,$CS657)+1),0)</f>
        <v>0</v>
      </c>
      <c r="CV657" s="16">
        <f t="shared" si="1148"/>
        <v>0</v>
      </c>
      <c r="CW657" s="16">
        <f t="shared" si="1148"/>
        <v>0</v>
      </c>
      <c r="CX657" s="16">
        <f t="shared" si="1148"/>
        <v>0</v>
      </c>
      <c r="CY657" s="16">
        <f t="shared" si="1148"/>
        <v>0</v>
      </c>
      <c r="CZ657" s="16">
        <f t="shared" si="1148"/>
        <v>0</v>
      </c>
      <c r="DA657" s="16">
        <f t="shared" si="1148"/>
        <v>0</v>
      </c>
      <c r="DB657" s="16">
        <f t="shared" si="1148"/>
        <v>0</v>
      </c>
      <c r="DC657" s="16">
        <f t="shared" si="1148"/>
        <v>0</v>
      </c>
      <c r="DD657" s="238">
        <f t="shared" si="1148"/>
        <v>0</v>
      </c>
      <c r="DE657" s="232">
        <f t="shared" ref="DE657:DN666" si="1149">IF($H657&lt;=0,0,MAX(0,MIN($H657,$DE$11)))</f>
        <v>0</v>
      </c>
      <c r="DF657" s="132">
        <f t="shared" si="1149"/>
        <v>0</v>
      </c>
      <c r="DG657" s="132">
        <f t="shared" si="1149"/>
        <v>0</v>
      </c>
      <c r="DH657" s="132">
        <f t="shared" si="1149"/>
        <v>0</v>
      </c>
      <c r="DI657" s="132">
        <f t="shared" si="1149"/>
        <v>0</v>
      </c>
      <c r="DJ657" s="132">
        <f t="shared" si="1149"/>
        <v>0</v>
      </c>
      <c r="DK657" s="132">
        <f t="shared" si="1149"/>
        <v>0</v>
      </c>
      <c r="DL657" s="132">
        <f t="shared" si="1149"/>
        <v>0</v>
      </c>
      <c r="DM657" s="132">
        <f t="shared" si="1149"/>
        <v>0</v>
      </c>
      <c r="DN657" s="233">
        <f t="shared" si="1149"/>
        <v>0</v>
      </c>
      <c r="DO657" s="232">
        <f t="shared" ref="DO657:DO720" si="1150">IF(DE657="","",DE657/CU$11*CU657)</f>
        <v>0</v>
      </c>
      <c r="DP657" s="132">
        <f t="shared" ref="DP657:DP720" si="1151">IF(DF657="","",DF657/CV$11*CV657)</f>
        <v>0</v>
      </c>
      <c r="DQ657" s="132">
        <f t="shared" ref="DQ657:DQ720" si="1152">IF(DG657="","",DG657/CW$11*CW657)</f>
        <v>0</v>
      </c>
      <c r="DR657" s="132">
        <f t="shared" ref="DR657:DR720" si="1153">IF(DH657="","",DH657/CX$11*CX657)</f>
        <v>0</v>
      </c>
      <c r="DS657" s="132">
        <f t="shared" ref="DS657:DS720" si="1154">IF(DI657="","",DI657/CY$11*CY657)</f>
        <v>0</v>
      </c>
      <c r="DT657" s="132">
        <f t="shared" ref="DT657:DT720" si="1155">IF(DJ657="","",DJ657/CZ$11*CZ657)</f>
        <v>0</v>
      </c>
      <c r="DU657" s="132">
        <f t="shared" ref="DU657:DU720" si="1156">IF(DK657="","",DK657/DA$11*DA657)</f>
        <v>0</v>
      </c>
      <c r="DV657" s="132">
        <f t="shared" ref="DV657:DV720" si="1157">IF(DL657="","",DL657/DB$11*DB657)</f>
        <v>0</v>
      </c>
      <c r="DW657" s="132">
        <f t="shared" ref="DW657:DW720" si="1158">IF(DM657="","",DM657/DC$11*DC657)</f>
        <v>0</v>
      </c>
      <c r="DX657" s="233">
        <f t="shared" ref="DX657:DX720" si="1159">IF(DN657="","",DN657/DD$11*DD657)</f>
        <v>0</v>
      </c>
      <c r="DY657" s="231" t="b">
        <f t="shared" si="1095"/>
        <v>0</v>
      </c>
      <c r="DZ657" s="163"/>
      <c r="EA657" s="226" t="str">
        <f t="shared" si="1096"/>
        <v/>
      </c>
      <c r="EB657" s="178" t="str">
        <f t="shared" si="1097"/>
        <v/>
      </c>
      <c r="EC657" s="178" t="str">
        <f t="shared" si="1098"/>
        <v/>
      </c>
      <c r="ED657" s="178" t="str">
        <f t="shared" si="1099"/>
        <v/>
      </c>
      <c r="EE657" s="178" t="str">
        <f t="shared" si="1100"/>
        <v/>
      </c>
      <c r="EF657" s="178" t="str">
        <f t="shared" si="1101"/>
        <v/>
      </c>
      <c r="EG657" s="178" t="str">
        <f t="shared" si="1102"/>
        <v/>
      </c>
      <c r="EH657" s="178" t="str">
        <f t="shared" si="1103"/>
        <v/>
      </c>
      <c r="EI657" s="178" t="str">
        <f t="shared" si="1104"/>
        <v/>
      </c>
      <c r="EJ657" s="227" t="str">
        <f t="shared" si="1105"/>
        <v/>
      </c>
      <c r="EK657" s="230" t="str">
        <f t="shared" ref="EK657:EK720" si="1160">IF(OR($E657="",I657="",J657="",$H657="",EA657="",DO657=""),"",DO657*EA657*$EK$12*$E657/100)</f>
        <v/>
      </c>
      <c r="EL657" s="177" t="str">
        <f t="shared" ref="EL657:EL720" si="1161">IF(OR($E657="",N657="",O657="",$H657="",EB657="",DP657=""),"",DP657*EB657*$EK$12*$E657/100)</f>
        <v/>
      </c>
      <c r="EM657" s="177" t="str">
        <f t="shared" ref="EM657:EM720" si="1162">IF(OR($E657="",S657="",T657="",$H657="",EC657="",DQ657=""),"",DQ657*EC657*$EK$12*$E657/100)</f>
        <v/>
      </c>
      <c r="EN657" s="177" t="str">
        <f t="shared" ref="EN657:EN720" si="1163">IF(OR($E657="",X657="",Y657="",$H657="",ED657="",DR657=""),"",DR657*ED657*$EK$12*$E657/100)</f>
        <v/>
      </c>
      <c r="EO657" s="177" t="str">
        <f t="shared" ref="EO657:EO720" si="1164">IF(OR($E657="",AC657="",AD657="",$H657="",EE657="",DS657=""),"",DS657*EE657*$EK$12*$E657/100)</f>
        <v/>
      </c>
      <c r="EP657" s="177" t="str">
        <f t="shared" ref="EP657:EP720" si="1165">IF(OR($E657="",AH657="",AI657="",$H657="",EF657="",DT657=""),"",DT657*EF657*$EK$12*$E657/100)</f>
        <v/>
      </c>
      <c r="EQ657" s="177" t="str">
        <f t="shared" ref="EQ657:EQ720" si="1166">IF(OR($E657="",AM657="",AN657="",$H657="",EG657="",DU657=""),"",DU657*EG657*$EK$12*$E657/100)</f>
        <v/>
      </c>
      <c r="ER657" s="177" t="str">
        <f t="shared" ref="ER657:ER720" si="1167">IF(OR($E657="",AR657="",AS657="",$H657="",EH657="",DV657=""),"",DV657*EH657*$EK$12*$E657/100)</f>
        <v/>
      </c>
      <c r="ES657" s="177" t="str">
        <f t="shared" ref="ES657:ES720" si="1168">IF(OR($E657="",AW657="",AX657="",$H657="",EI657="",DW657=""),"",DW657*EI657*$EK$12*$E657/100)</f>
        <v/>
      </c>
      <c r="ET657" s="177" t="str">
        <f t="shared" ref="ET657:ET720" si="1169">IF(OR($E657="",BB657="",BC657="",$H657="",EJ657="",DX657=""),"",DX657*EJ657*$EK$12*$E657/100)</f>
        <v/>
      </c>
      <c r="EU657" s="229" t="e">
        <f t="shared" ref="EU657:EU720" si="1170">VALUE(LEFT(C657,2))</f>
        <v>#VALUE!</v>
      </c>
      <c r="EV657" s="27" t="e">
        <f t="shared" ref="EV657:EV720" si="1171">VALUE(MID(C657,3,2))</f>
        <v>#VALUE!</v>
      </c>
      <c r="EW657" s="27" t="e">
        <f t="shared" ref="EW657:EW720" si="1172">TEXT(IF(VALUE(MID(C657,5,2))&gt;31,MID(C657,5,2)-60,VALUE(MID(C657,5,2))),"00")</f>
        <v>#VALUE!</v>
      </c>
      <c r="EX657" s="28" t="e">
        <f t="shared" ref="EX657:EX720" si="1173">DATEVALUE(IF(VALUE(LEFT(C657,2))&lt;20,20,19)&amp;TEXT(EU657,"00")&amp;"/"&amp;EV657&amp;"/"&amp;EW657)</f>
        <v>#VALUE!</v>
      </c>
      <c r="EY657" s="28" t="e">
        <f t="shared" ref="EY657:EY720" si="1174">DATE(EU657,EV657,EW657)</f>
        <v>#VALUE!</v>
      </c>
      <c r="EZ657" s="28" t="b">
        <f t="shared" ref="EZ657:EZ720" si="1175">NOT(ISERR(AND(EV657&lt;13,VALUE(EW657)&lt;31,EX657=EY657)))</f>
        <v>0</v>
      </c>
      <c r="FA657" s="176" t="str">
        <f t="shared" ref="FA657:FA720" si="1176">RIGHT(C657,1)</f>
        <v/>
      </c>
      <c r="FB657" s="27" t="e" cm="1">
        <f t="array" aca="1" ref="FB657" ca="1">TEXT(RIGHT(10-RIGHT(SUM(INDEX(1*(MID(MID(C657,1,1)*2,ROW(INDIRECT("1:"&amp;LEN(MID(C657,1,1)*2))),1)),,))+MID(C657,2,1)+
SUM(INDEX(1*(MID(MID(C657,3,1)*2,ROW(INDIRECT("1:"&amp;LEN(MID(C657,3,1)*2))),1)),,))+MID(C657,4,1)+
SUM(INDEX(1*(MID(MID(C657,5,1)*2,ROW(INDIRECT("1:"&amp;LEN(MID(C657,5,1)*2))),1)),,))+MID(C657,6,1)+
SUM(INDEX(1*(MID(MID(C657,8,1)*2,ROW(INDIRECT("1:"&amp;LEN(MID(C657,8,1)*2))),1)),,))+MID(C657,9,1)+
SUM(INDEX(1*(MID(MID(C657,10,1)*2,ROW(INDIRECT("1:"&amp;LEN(MID(C657,10,1)*2))),1)),,)),1),1),"0")</f>
        <v>#VALUE!</v>
      </c>
      <c r="FC657" s="27" t="str">
        <f t="shared" ref="FC657:FC720" si="1177">IF(C657="","",FB657=FA657)</f>
        <v/>
      </c>
      <c r="FD657" s="29" t="b">
        <f t="shared" ref="FD657:FD720" si="1178">NOT(IF(OR(C657&lt;&gt;"",F657&lt;&gt;""),AND(EZ657,FC657),TRUE))</f>
        <v>0</v>
      </c>
      <c r="FE657" s="112" t="b">
        <f>IFERROR(MATCH(D657,'Avtal för korttidsarbete'!$G$13:$G$1012,0),TRUE)</f>
        <v>1</v>
      </c>
      <c r="FF657" s="112" t="b">
        <f t="shared" si="1106"/>
        <v>0</v>
      </c>
      <c r="FG657" s="113" t="str" cm="1">
        <f t="array" ref="FG657">IF(FE657=TRUE,"x",INDEX('Avtal för korttidsarbete'!$E$13:$E$1012,$FE657))</f>
        <v>x</v>
      </c>
      <c r="FH657" s="113" t="str" cm="1">
        <f t="array" ref="FH657">IF(FE657=TRUE,"x",INDEX('Avtal för korttidsarbete'!$F$13:$F$1012,$FE657))</f>
        <v>x</v>
      </c>
      <c r="FI657" s="112" t="b">
        <f t="shared" si="1107"/>
        <v>0</v>
      </c>
      <c r="FJ657" s="135">
        <f t="shared" si="1108"/>
        <v>44166</v>
      </c>
      <c r="FK657" s="135">
        <f t="shared" si="1109"/>
        <v>44377</v>
      </c>
      <c r="FL657" s="112" t="b">
        <f t="shared" si="1110"/>
        <v>0</v>
      </c>
      <c r="FM657" s="113">
        <f t="shared" si="1111"/>
        <v>44166</v>
      </c>
      <c r="FN657" s="135">
        <f t="shared" si="1112"/>
        <v>44377</v>
      </c>
      <c r="FO657" s="148" t="b">
        <f>IFERROR(INDEX('Avtal för korttidsarbete'!R:R,MATCH(D657,'Avtal för korttidsarbete'!$G:$G,0)),TRUE)</f>
        <v>1</v>
      </c>
      <c r="FP657" s="135" t="str">
        <f>IF(FO657,"-",INDEX('Avtal för korttidsarbete'!$D:$D,MATCH(D657,'Avtal för korttidsarbete'!$G:$G,0)))</f>
        <v>-</v>
      </c>
      <c r="FQ657" s="113" t="b">
        <f>IFERROR(G657&gt;INDEX(Uppsägningar!E:E,MATCH(C657,Uppsägningar!C:C,0)),FALSE)</f>
        <v>0</v>
      </c>
    </row>
    <row r="658" spans="1:173" x14ac:dyDescent="0.25">
      <c r="A658" s="19">
        <v>642</v>
      </c>
      <c r="B658" s="20"/>
      <c r="C658" s="183"/>
      <c r="D658" s="66"/>
      <c r="E658" s="212">
        <f>IFERROR(INDEX(Admin!$C$7:$C$10,MATCH(FP658,TblNivåValTExt,0)),0)</f>
        <v>0</v>
      </c>
      <c r="F658" s="1"/>
      <c r="G658" s="1"/>
      <c r="H658" s="78"/>
      <c r="I658" s="181"/>
      <c r="J658" s="181"/>
      <c r="K658" s="182"/>
      <c r="L658" s="182"/>
      <c r="M658" s="181"/>
      <c r="N658" s="181"/>
      <c r="O658" s="181"/>
      <c r="P658" s="182"/>
      <c r="Q658" s="182"/>
      <c r="R658" s="181"/>
      <c r="S658" s="181"/>
      <c r="T658" s="181"/>
      <c r="U658" s="182"/>
      <c r="V658" s="182"/>
      <c r="W658" s="181"/>
      <c r="X658" s="181"/>
      <c r="Y658" s="181"/>
      <c r="Z658" s="182"/>
      <c r="AA658" s="182"/>
      <c r="AB658" s="181"/>
      <c r="AC658" s="181"/>
      <c r="AD658" s="181"/>
      <c r="AE658" s="182"/>
      <c r="AF658" s="182"/>
      <c r="AG658" s="181"/>
      <c r="AH658" s="181"/>
      <c r="AI658" s="181"/>
      <c r="AJ658" s="182"/>
      <c r="AK658" s="182"/>
      <c r="AL658" s="181"/>
      <c r="AM658" s="181"/>
      <c r="AN658" s="181"/>
      <c r="AO658" s="182"/>
      <c r="AP658" s="182"/>
      <c r="AQ658" s="181"/>
      <c r="AR658" s="181"/>
      <c r="AS658" s="181"/>
      <c r="AT658" s="182"/>
      <c r="AU658" s="182"/>
      <c r="AV658" s="181"/>
      <c r="AW658" s="181"/>
      <c r="AX658" s="181"/>
      <c r="AY658" s="182"/>
      <c r="AZ658" s="182"/>
      <c r="BA658" s="181"/>
      <c r="BB658" s="181"/>
      <c r="BC658" s="181"/>
      <c r="BD658" s="182"/>
      <c r="BE658" s="182"/>
      <c r="BF658" s="181"/>
      <c r="BG658" s="180">
        <f t="shared" ref="BG658:BG721" si="1179">IF(DY658,"",ROUNDUP(SUM(EK658:ET658),0))</f>
        <v>0</v>
      </c>
      <c r="BH658" s="116" t="str">
        <f t="shared" ref="BH658:BH721" si="1180">IF(BJ658="","",BJ658&amp;". ")&amp;IF(BL658="","",BL658&amp;". ")&amp;IF(BN658="","",BN658&amp;". ")&amp;IF(BP658="","",BP658&amp;". ")&amp;IF(BR658="","",BR658&amp;". ")&amp;IF(BT658="","",BT658&amp;". ")&amp;IF(BV658="","",BV658&amp;". ")&amp;IF(BX658="","",BX658&amp;". ")&amp;IF(BZ658="","",BZ658&amp;". ")&amp;IF(CB658="","",CB658&amp;". ")&amp;IF(CD658="","",CD658&amp;". ")&amp;IF(CF658="","",CF658&amp;". ")</f>
        <v/>
      </c>
      <c r="BI658" s="80" t="b">
        <f t="shared" si="1126"/>
        <v>0</v>
      </c>
      <c r="BJ658" s="80" t="str">
        <f t="shared" si="1127"/>
        <v/>
      </c>
      <c r="BK658" s="80" t="b">
        <f t="shared" ref="BK658:BK721" si="1181">FL658</f>
        <v>0</v>
      </c>
      <c r="BL658" s="13" t="str">
        <f t="shared" si="1128"/>
        <v/>
      </c>
      <c r="BM658" s="13" t="b">
        <f t="shared" ref="BM658:BM721" si="1182">FQ658</f>
        <v>0</v>
      </c>
      <c r="BN658" s="35" t="str">
        <f t="shared" si="1129"/>
        <v/>
      </c>
      <c r="BO658" s="13" t="b">
        <f t="shared" si="1130"/>
        <v>0</v>
      </c>
      <c r="BP658" s="35" t="str">
        <f t="shared" si="1131"/>
        <v/>
      </c>
      <c r="BQ658" s="13" t="b">
        <f t="shared" si="1132"/>
        <v>0</v>
      </c>
      <c r="BR658" s="35" t="str">
        <f t="shared" si="1133"/>
        <v/>
      </c>
      <c r="BS658" s="35" t="b">
        <f t="shared" si="1134"/>
        <v>0</v>
      </c>
      <c r="BT658" s="35" t="str">
        <f t="shared" si="1135"/>
        <v/>
      </c>
      <c r="BU658" s="35" t="b">
        <f t="shared" si="1136"/>
        <v>0</v>
      </c>
      <c r="BV658" s="35" t="str">
        <f t="shared" si="1137"/>
        <v/>
      </c>
      <c r="BW658" s="13" t="b">
        <f t="shared" si="1113"/>
        <v>0</v>
      </c>
      <c r="BX658" s="35" t="str">
        <f t="shared" si="1138"/>
        <v/>
      </c>
      <c r="BY658" s="265" t="b">
        <f t="shared" ref="BY658:BY721" si="1183">IF(H658="",FALSE,NOT(ISNUMBER(H658)))</f>
        <v>0</v>
      </c>
      <c r="BZ658" s="35" t="str">
        <f t="shared" si="1139"/>
        <v/>
      </c>
      <c r="CA658" s="265" t="b">
        <f t="shared" ref="CA658:CA721" si="1184">SUM(L658:M658,Q658:R658,V658:W658,AA658:AB658,AF658:AG658,AK658:AL658,AP658:AQ658,AU658:AV658,AZ658:BA658,BE658:BF658)-(TRUNC(L658)+TRUNC(M658)+TRUNC(Q658)+TRUNC(R658)+TRUNC(V658)+TRUNC(W658)+TRUNC(AA658)+TRUNC(AB658)+TRUNC(AF658)+TRUNC(AG658)+TRUNC(AK658)+TRUNC(AL658)+TRUNC(AP658)+TRUNC(AQ658)+TRUNC(AU658)+TRUNC(AV658)+TRUNC(AZ658)+TRUNC(BA658)+TRUNC(BE658)+TRUNC(BF658))&lt;&gt;0</f>
        <v>0</v>
      </c>
      <c r="CB658" s="35" t="str">
        <f t="shared" si="1140"/>
        <v/>
      </c>
      <c r="CC658" s="272" t="b">
        <f t="shared" ref="CC658:CC721" si="1185">IF(D658="",FALSE,FO658)</f>
        <v>0</v>
      </c>
      <c r="CD658" s="35" t="str">
        <f t="shared" si="1141"/>
        <v/>
      </c>
      <c r="CE658" s="13" t="b">
        <f t="shared" si="1142"/>
        <v>0</v>
      </c>
      <c r="CF658" s="35" t="str">
        <f t="shared" si="1143"/>
        <v/>
      </c>
      <c r="CG658" s="179">
        <f t="shared" si="1144"/>
        <v>0</v>
      </c>
      <c r="CH658" s="179">
        <f t="shared" si="1145"/>
        <v>0</v>
      </c>
      <c r="CI658" s="218">
        <f t="shared" ref="CI658:CI721" si="1186">TRUNC(L658)+TRUNC(M658)</f>
        <v>0</v>
      </c>
      <c r="CJ658" s="218">
        <f t="shared" ref="CJ658:CJ721" si="1187">TRUNC(Q658)+TRUNC(R658)</f>
        <v>0</v>
      </c>
      <c r="CK658" s="218">
        <f t="shared" ref="CK658:CK721" si="1188">TRUNC(V658)+TRUNC(W658)</f>
        <v>0</v>
      </c>
      <c r="CL658" s="218">
        <f t="shared" ref="CL658:CL721" si="1189">TRUNC(AA658)+TRUNC(AB658)</f>
        <v>0</v>
      </c>
      <c r="CM658" s="218">
        <f t="shared" ref="CM658:CM721" si="1190">TRUNC(AF658)+TRUNC(AG658)</f>
        <v>0</v>
      </c>
      <c r="CN658" s="218">
        <f t="shared" ref="CN658:CN721" si="1191">TRUNC(AK658)+TRUNC(AL658)</f>
        <v>0</v>
      </c>
      <c r="CO658" s="218">
        <f t="shared" ref="CO658:CO721" si="1192">TRUNC(AP658)+TRUNC(AQ658)</f>
        <v>0</v>
      </c>
      <c r="CP658" s="218">
        <f t="shared" ref="CP658:CP721" si="1193">TRUNC(AU658)+TRUNC(AV658)</f>
        <v>0</v>
      </c>
      <c r="CQ658" s="218">
        <f t="shared" ref="CQ658:CQ721" si="1194">TRUNC(AZ658)+TRUNC(BA658)</f>
        <v>0</v>
      </c>
      <c r="CR658" s="218">
        <f t="shared" ref="CR658:CR721" si="1195">TRUNC(BE658)+TRUNC(BF658)</f>
        <v>0</v>
      </c>
      <c r="CS658" s="14">
        <f t="shared" si="1146"/>
        <v>0</v>
      </c>
      <c r="CT658" s="236">
        <f t="shared" si="1147"/>
        <v>0</v>
      </c>
      <c r="CU658" s="237">
        <f t="shared" si="1148"/>
        <v>0</v>
      </c>
      <c r="CV658" s="16">
        <f t="shared" si="1148"/>
        <v>0</v>
      </c>
      <c r="CW658" s="16">
        <f t="shared" si="1148"/>
        <v>0</v>
      </c>
      <c r="CX658" s="16">
        <f t="shared" si="1148"/>
        <v>0</v>
      </c>
      <c r="CY658" s="16">
        <f t="shared" si="1148"/>
        <v>0</v>
      </c>
      <c r="CZ658" s="16">
        <f t="shared" si="1148"/>
        <v>0</v>
      </c>
      <c r="DA658" s="16">
        <f t="shared" si="1148"/>
        <v>0</v>
      </c>
      <c r="DB658" s="16">
        <f t="shared" si="1148"/>
        <v>0</v>
      </c>
      <c r="DC658" s="16">
        <f t="shared" si="1148"/>
        <v>0</v>
      </c>
      <c r="DD658" s="238">
        <f t="shared" si="1148"/>
        <v>0</v>
      </c>
      <c r="DE658" s="232">
        <f t="shared" si="1149"/>
        <v>0</v>
      </c>
      <c r="DF658" s="132">
        <f t="shared" si="1149"/>
        <v>0</v>
      </c>
      <c r="DG658" s="132">
        <f t="shared" si="1149"/>
        <v>0</v>
      </c>
      <c r="DH658" s="132">
        <f t="shared" si="1149"/>
        <v>0</v>
      </c>
      <c r="DI658" s="132">
        <f t="shared" si="1149"/>
        <v>0</v>
      </c>
      <c r="DJ658" s="132">
        <f t="shared" si="1149"/>
        <v>0</v>
      </c>
      <c r="DK658" s="132">
        <f t="shared" si="1149"/>
        <v>0</v>
      </c>
      <c r="DL658" s="132">
        <f t="shared" si="1149"/>
        <v>0</v>
      </c>
      <c r="DM658" s="132">
        <f t="shared" si="1149"/>
        <v>0</v>
      </c>
      <c r="DN658" s="233">
        <f t="shared" si="1149"/>
        <v>0</v>
      </c>
      <c r="DO658" s="232">
        <f t="shared" si="1150"/>
        <v>0</v>
      </c>
      <c r="DP658" s="132">
        <f t="shared" si="1151"/>
        <v>0</v>
      </c>
      <c r="DQ658" s="132">
        <f t="shared" si="1152"/>
        <v>0</v>
      </c>
      <c r="DR658" s="132">
        <f t="shared" si="1153"/>
        <v>0</v>
      </c>
      <c r="DS658" s="132">
        <f t="shared" si="1154"/>
        <v>0</v>
      </c>
      <c r="DT658" s="132">
        <f t="shared" si="1155"/>
        <v>0</v>
      </c>
      <c r="DU658" s="132">
        <f t="shared" si="1156"/>
        <v>0</v>
      </c>
      <c r="DV658" s="132">
        <f t="shared" si="1157"/>
        <v>0</v>
      </c>
      <c r="DW658" s="132">
        <f t="shared" si="1158"/>
        <v>0</v>
      </c>
      <c r="DX658" s="233">
        <f t="shared" si="1159"/>
        <v>0</v>
      </c>
      <c r="DY658" s="231" t="b">
        <f t="shared" ref="DY658:DY721" si="1196">OR(BI658,BK658,BM658,BO658,BQ658,BS658,BU658,BW658,BY658,CA658,CC658)</f>
        <v>0</v>
      </c>
      <c r="DZ658" s="163"/>
      <c r="EA658" s="226" t="str">
        <f t="shared" ref="EA658:EA721" si="1197">IF(OR(CU658="",CU658=0),"",(MAX((CU658-CI658),0))/CU658)</f>
        <v/>
      </c>
      <c r="EB658" s="178" t="str">
        <f t="shared" ref="EB658:EB721" si="1198">IF(OR(CV658="",CV658=0),"",(MAX((CV658-CJ658),0))/CV658)</f>
        <v/>
      </c>
      <c r="EC658" s="178" t="str">
        <f t="shared" ref="EC658:EC721" si="1199">IF(OR(CW658="",CW658=0),"",(MAX((CW658-CK658),0))/CW658)</f>
        <v/>
      </c>
      <c r="ED658" s="178" t="str">
        <f t="shared" ref="ED658:ED721" si="1200">IF(OR(CX658="",CX658=0),"",(MAX((CX658-CL658),0))/CX658)</f>
        <v/>
      </c>
      <c r="EE658" s="178" t="str">
        <f t="shared" ref="EE658:EE721" si="1201">IF(OR(CY658="",CY658=0),"",(MAX((CY658-CM658),0))/CY658)</f>
        <v/>
      </c>
      <c r="EF658" s="178" t="str">
        <f t="shared" ref="EF658:EF721" si="1202">IF(OR(CZ658="",CZ658=0),"",(MAX((CZ658-CN658),0))/CZ658)</f>
        <v/>
      </c>
      <c r="EG658" s="178" t="str">
        <f t="shared" ref="EG658:EG721" si="1203">IF(OR(DA658="",DA658=0),"",(MAX((DA658-CO658),0))/DA658)</f>
        <v/>
      </c>
      <c r="EH658" s="178" t="str">
        <f t="shared" ref="EH658:EH721" si="1204">IF(OR(DB658="",DB658=0),"",(MAX((DB658-CP658),0))/DB658)</f>
        <v/>
      </c>
      <c r="EI658" s="178" t="str">
        <f t="shared" ref="EI658:EI721" si="1205">IF(OR(DC658="",DC658=0),"",(MAX((DC658-CQ658),0))/DC658)</f>
        <v/>
      </c>
      <c r="EJ658" s="227" t="str">
        <f t="shared" ref="EJ658:EJ721" si="1206">IF(OR(DD658="",DD658=0),"",(MAX((DD658-CR658),0))/DD658)</f>
        <v/>
      </c>
      <c r="EK658" s="230" t="str">
        <f t="shared" si="1160"/>
        <v/>
      </c>
      <c r="EL658" s="177" t="str">
        <f t="shared" si="1161"/>
        <v/>
      </c>
      <c r="EM658" s="177" t="str">
        <f t="shared" si="1162"/>
        <v/>
      </c>
      <c r="EN658" s="177" t="str">
        <f t="shared" si="1163"/>
        <v/>
      </c>
      <c r="EO658" s="177" t="str">
        <f t="shared" si="1164"/>
        <v/>
      </c>
      <c r="EP658" s="177" t="str">
        <f t="shared" si="1165"/>
        <v/>
      </c>
      <c r="EQ658" s="177" t="str">
        <f t="shared" si="1166"/>
        <v/>
      </c>
      <c r="ER658" s="177" t="str">
        <f t="shared" si="1167"/>
        <v/>
      </c>
      <c r="ES658" s="177" t="str">
        <f t="shared" si="1168"/>
        <v/>
      </c>
      <c r="ET658" s="177" t="str">
        <f t="shared" si="1169"/>
        <v/>
      </c>
      <c r="EU658" s="229" t="e">
        <f t="shared" si="1170"/>
        <v>#VALUE!</v>
      </c>
      <c r="EV658" s="27" t="e">
        <f t="shared" si="1171"/>
        <v>#VALUE!</v>
      </c>
      <c r="EW658" s="27" t="e">
        <f t="shared" si="1172"/>
        <v>#VALUE!</v>
      </c>
      <c r="EX658" s="28" t="e">
        <f t="shared" si="1173"/>
        <v>#VALUE!</v>
      </c>
      <c r="EY658" s="28" t="e">
        <f t="shared" si="1174"/>
        <v>#VALUE!</v>
      </c>
      <c r="EZ658" s="28" t="b">
        <f t="shared" si="1175"/>
        <v>0</v>
      </c>
      <c r="FA658" s="176" t="str">
        <f t="shared" si="1176"/>
        <v/>
      </c>
      <c r="FB658" s="27" t="e" cm="1">
        <f t="array" aca="1" ref="FB658" ca="1">TEXT(RIGHT(10-RIGHT(SUM(INDEX(1*(MID(MID(C658,1,1)*2,ROW(INDIRECT("1:"&amp;LEN(MID(C658,1,1)*2))),1)),,))+MID(C658,2,1)+
SUM(INDEX(1*(MID(MID(C658,3,1)*2,ROW(INDIRECT("1:"&amp;LEN(MID(C658,3,1)*2))),1)),,))+MID(C658,4,1)+
SUM(INDEX(1*(MID(MID(C658,5,1)*2,ROW(INDIRECT("1:"&amp;LEN(MID(C658,5,1)*2))),1)),,))+MID(C658,6,1)+
SUM(INDEX(1*(MID(MID(C658,8,1)*2,ROW(INDIRECT("1:"&amp;LEN(MID(C658,8,1)*2))),1)),,))+MID(C658,9,1)+
SUM(INDEX(1*(MID(MID(C658,10,1)*2,ROW(INDIRECT("1:"&amp;LEN(MID(C658,10,1)*2))),1)),,)),1),1),"0")</f>
        <v>#VALUE!</v>
      </c>
      <c r="FC658" s="27" t="str">
        <f t="shared" si="1177"/>
        <v/>
      </c>
      <c r="FD658" s="29" t="b">
        <f t="shared" si="1178"/>
        <v>0</v>
      </c>
      <c r="FE658" s="112" t="b">
        <f>IFERROR(MATCH(D658,'Avtal för korttidsarbete'!$G$13:$G$1012,0),TRUE)</f>
        <v>1</v>
      </c>
      <c r="FF658" s="112" t="b">
        <f t="shared" ref="FF658:FF721" si="1207">IF(AND(B658&lt;&gt;"",FE658=TRUE),TRUE,FALSE)</f>
        <v>0</v>
      </c>
      <c r="FG658" s="113" t="str" cm="1">
        <f t="array" ref="FG658">IF(FE658=TRUE,"x",INDEX('Avtal för korttidsarbete'!$E$13:$E$1012,$FE658))</f>
        <v>x</v>
      </c>
      <c r="FH658" s="113" t="str" cm="1">
        <f t="array" ref="FH658">IF(FE658=TRUE,"x",INDEX('Avtal för korttidsarbete'!$F$13:$F$1012,$FE658))</f>
        <v>x</v>
      </c>
      <c r="FI658" s="112" t="b">
        <f t="shared" ref="FI658:FI721" si="1208">IF(FE658=TRUE,FALSE,IF(OR(F658&lt;FG658,G658&gt;FH658),TRUE,FALSE))</f>
        <v>0</v>
      </c>
      <c r="FJ658" s="135">
        <f t="shared" ref="FJ658:FJ721" si="1209">IFERROR(MAX(FG658,$FJ$14),FG658)</f>
        <v>44166</v>
      </c>
      <c r="FK658" s="135">
        <f t="shared" ref="FK658:FK721" si="1210">IFERROR(MIN(FH658,$FK$14),FH658)</f>
        <v>44377</v>
      </c>
      <c r="FL658" s="112" t="b">
        <f t="shared" ref="FL658:FL721" si="1211">IFERROR(IF(OR(F658="",G658="",FE658=TRUE),FALSE,IF(OR(F658&lt;$FJ$14,G658&gt;$FK$14),TRUE,FALSE)),TRUE)</f>
        <v>0</v>
      </c>
      <c r="FM658" s="113">
        <f t="shared" ref="FM658:FM721" si="1212">MAX(FG658,$FJ$14,F658)</f>
        <v>44166</v>
      </c>
      <c r="FN658" s="135">
        <f t="shared" ref="FN658:FN721" si="1213">MIN(FH658,$FK$14)</f>
        <v>44377</v>
      </c>
      <c r="FO658" s="148" t="b">
        <f>IFERROR(INDEX('Avtal för korttidsarbete'!R:R,MATCH(D658,'Avtal för korttidsarbete'!$G:$G,0)),TRUE)</f>
        <v>1</v>
      </c>
      <c r="FP658" s="135" t="str">
        <f>IF(FO658,"-",INDEX('Avtal för korttidsarbete'!$D:$D,MATCH(D658,'Avtal för korttidsarbete'!$G:$G,0)))</f>
        <v>-</v>
      </c>
      <c r="FQ658" s="113" t="b">
        <f>IFERROR(G658&gt;INDEX(Uppsägningar!E:E,MATCH(C658,Uppsägningar!C:C,0)),FALSE)</f>
        <v>0</v>
      </c>
    </row>
    <row r="659" spans="1:173" x14ac:dyDescent="0.25">
      <c r="A659" s="19">
        <v>643</v>
      </c>
      <c r="B659" s="20"/>
      <c r="C659" s="183"/>
      <c r="D659" s="66"/>
      <c r="E659" s="212">
        <f>IFERROR(INDEX(Admin!$C$7:$C$10,MATCH(FP659,TblNivåValTExt,0)),0)</f>
        <v>0</v>
      </c>
      <c r="F659" s="1"/>
      <c r="G659" s="1"/>
      <c r="H659" s="78"/>
      <c r="I659" s="181"/>
      <c r="J659" s="181"/>
      <c r="K659" s="182"/>
      <c r="L659" s="182"/>
      <c r="M659" s="181"/>
      <c r="N659" s="181"/>
      <c r="O659" s="181"/>
      <c r="P659" s="182"/>
      <c r="Q659" s="182"/>
      <c r="R659" s="181"/>
      <c r="S659" s="181"/>
      <c r="T659" s="181"/>
      <c r="U659" s="182"/>
      <c r="V659" s="182"/>
      <c r="W659" s="181"/>
      <c r="X659" s="181"/>
      <c r="Y659" s="181"/>
      <c r="Z659" s="182"/>
      <c r="AA659" s="182"/>
      <c r="AB659" s="181"/>
      <c r="AC659" s="181"/>
      <c r="AD659" s="181"/>
      <c r="AE659" s="182"/>
      <c r="AF659" s="182"/>
      <c r="AG659" s="181"/>
      <c r="AH659" s="181"/>
      <c r="AI659" s="181"/>
      <c r="AJ659" s="182"/>
      <c r="AK659" s="182"/>
      <c r="AL659" s="181"/>
      <c r="AM659" s="181"/>
      <c r="AN659" s="181"/>
      <c r="AO659" s="182"/>
      <c r="AP659" s="182"/>
      <c r="AQ659" s="181"/>
      <c r="AR659" s="181"/>
      <c r="AS659" s="181"/>
      <c r="AT659" s="182"/>
      <c r="AU659" s="182"/>
      <c r="AV659" s="181"/>
      <c r="AW659" s="181"/>
      <c r="AX659" s="181"/>
      <c r="AY659" s="182"/>
      <c r="AZ659" s="182"/>
      <c r="BA659" s="181"/>
      <c r="BB659" s="181"/>
      <c r="BC659" s="181"/>
      <c r="BD659" s="182"/>
      <c r="BE659" s="182"/>
      <c r="BF659" s="181"/>
      <c r="BG659" s="180">
        <f t="shared" si="1179"/>
        <v>0</v>
      </c>
      <c r="BH659" s="116" t="str">
        <f t="shared" si="1180"/>
        <v/>
      </c>
      <c r="BI659" s="80" t="b">
        <f t="shared" si="1126"/>
        <v>0</v>
      </c>
      <c r="BJ659" s="80" t="str">
        <f t="shared" si="1127"/>
        <v/>
      </c>
      <c r="BK659" s="80" t="b">
        <f t="shared" si="1181"/>
        <v>0</v>
      </c>
      <c r="BL659" s="13" t="str">
        <f t="shared" si="1128"/>
        <v/>
      </c>
      <c r="BM659" s="13" t="b">
        <f t="shared" si="1182"/>
        <v>0</v>
      </c>
      <c r="BN659" s="35" t="str">
        <f t="shared" si="1129"/>
        <v/>
      </c>
      <c r="BO659" s="13" t="b">
        <f t="shared" si="1130"/>
        <v>0</v>
      </c>
      <c r="BP659" s="35" t="str">
        <f t="shared" si="1131"/>
        <v/>
      </c>
      <c r="BQ659" s="13" t="b">
        <f t="shared" si="1132"/>
        <v>0</v>
      </c>
      <c r="BR659" s="35" t="str">
        <f t="shared" si="1133"/>
        <v/>
      </c>
      <c r="BS659" s="35" t="b">
        <f t="shared" si="1134"/>
        <v>0</v>
      </c>
      <c r="BT659" s="35" t="str">
        <f t="shared" si="1135"/>
        <v/>
      </c>
      <c r="BU659" s="35" t="b">
        <f t="shared" si="1136"/>
        <v>0</v>
      </c>
      <c r="BV659" s="35" t="str">
        <f t="shared" si="1137"/>
        <v/>
      </c>
      <c r="BW659" s="13" t="b">
        <f t="shared" ref="BW659:BW722" si="1214">IF(D659="",IF(AND(B659&lt;&gt;"",C659&lt;&gt;"",F659&lt;&gt;"",G659&lt;&gt;"",H659&lt;&gt;""),FF659,FALSE),FF659)</f>
        <v>0</v>
      </c>
      <c r="BX659" s="35" t="str">
        <f t="shared" si="1138"/>
        <v/>
      </c>
      <c r="BY659" s="265" t="b">
        <f t="shared" si="1183"/>
        <v>0</v>
      </c>
      <c r="BZ659" s="35" t="str">
        <f t="shared" si="1139"/>
        <v/>
      </c>
      <c r="CA659" s="265" t="b">
        <f t="shared" si="1184"/>
        <v>0</v>
      </c>
      <c r="CB659" s="35" t="str">
        <f t="shared" si="1140"/>
        <v/>
      </c>
      <c r="CC659" s="272" t="b">
        <f t="shared" si="1185"/>
        <v>0</v>
      </c>
      <c r="CD659" s="35" t="str">
        <f t="shared" si="1141"/>
        <v/>
      </c>
      <c r="CE659" s="13" t="b">
        <f t="shared" si="1142"/>
        <v>0</v>
      </c>
      <c r="CF659" s="35" t="str">
        <f t="shared" si="1143"/>
        <v/>
      </c>
      <c r="CG659" s="179">
        <f t="shared" si="1144"/>
        <v>0</v>
      </c>
      <c r="CH659" s="179">
        <f t="shared" si="1145"/>
        <v>0</v>
      </c>
      <c r="CI659" s="218">
        <f t="shared" si="1186"/>
        <v>0</v>
      </c>
      <c r="CJ659" s="218">
        <f t="shared" si="1187"/>
        <v>0</v>
      </c>
      <c r="CK659" s="218">
        <f t="shared" si="1188"/>
        <v>0</v>
      </c>
      <c r="CL659" s="218">
        <f t="shared" si="1189"/>
        <v>0</v>
      </c>
      <c r="CM659" s="218">
        <f t="shared" si="1190"/>
        <v>0</v>
      </c>
      <c r="CN659" s="218">
        <f t="shared" si="1191"/>
        <v>0</v>
      </c>
      <c r="CO659" s="218">
        <f t="shared" si="1192"/>
        <v>0</v>
      </c>
      <c r="CP659" s="218">
        <f t="shared" si="1193"/>
        <v>0</v>
      </c>
      <c r="CQ659" s="218">
        <f t="shared" si="1194"/>
        <v>0</v>
      </c>
      <c r="CR659" s="218">
        <f t="shared" si="1195"/>
        <v>0</v>
      </c>
      <c r="CS659" s="14">
        <f t="shared" si="1146"/>
        <v>0</v>
      </c>
      <c r="CT659" s="236">
        <f t="shared" si="1147"/>
        <v>0</v>
      </c>
      <c r="CU659" s="237">
        <f t="shared" si="1148"/>
        <v>0</v>
      </c>
      <c r="CV659" s="16">
        <f t="shared" si="1148"/>
        <v>0</v>
      </c>
      <c r="CW659" s="16">
        <f t="shared" si="1148"/>
        <v>0</v>
      </c>
      <c r="CX659" s="16">
        <f t="shared" si="1148"/>
        <v>0</v>
      </c>
      <c r="CY659" s="16">
        <f t="shared" si="1148"/>
        <v>0</v>
      </c>
      <c r="CZ659" s="16">
        <f t="shared" si="1148"/>
        <v>0</v>
      </c>
      <c r="DA659" s="16">
        <f t="shared" si="1148"/>
        <v>0</v>
      </c>
      <c r="DB659" s="16">
        <f t="shared" si="1148"/>
        <v>0</v>
      </c>
      <c r="DC659" s="16">
        <f t="shared" si="1148"/>
        <v>0</v>
      </c>
      <c r="DD659" s="238">
        <f t="shared" si="1148"/>
        <v>0</v>
      </c>
      <c r="DE659" s="232">
        <f t="shared" si="1149"/>
        <v>0</v>
      </c>
      <c r="DF659" s="132">
        <f t="shared" si="1149"/>
        <v>0</v>
      </c>
      <c r="DG659" s="132">
        <f t="shared" si="1149"/>
        <v>0</v>
      </c>
      <c r="DH659" s="132">
        <f t="shared" si="1149"/>
        <v>0</v>
      </c>
      <c r="DI659" s="132">
        <f t="shared" si="1149"/>
        <v>0</v>
      </c>
      <c r="DJ659" s="132">
        <f t="shared" si="1149"/>
        <v>0</v>
      </c>
      <c r="DK659" s="132">
        <f t="shared" si="1149"/>
        <v>0</v>
      </c>
      <c r="DL659" s="132">
        <f t="shared" si="1149"/>
        <v>0</v>
      </c>
      <c r="DM659" s="132">
        <f t="shared" si="1149"/>
        <v>0</v>
      </c>
      <c r="DN659" s="233">
        <f t="shared" si="1149"/>
        <v>0</v>
      </c>
      <c r="DO659" s="232">
        <f t="shared" si="1150"/>
        <v>0</v>
      </c>
      <c r="DP659" s="132">
        <f t="shared" si="1151"/>
        <v>0</v>
      </c>
      <c r="DQ659" s="132">
        <f t="shared" si="1152"/>
        <v>0</v>
      </c>
      <c r="DR659" s="132">
        <f t="shared" si="1153"/>
        <v>0</v>
      </c>
      <c r="DS659" s="132">
        <f t="shared" si="1154"/>
        <v>0</v>
      </c>
      <c r="DT659" s="132">
        <f t="shared" si="1155"/>
        <v>0</v>
      </c>
      <c r="DU659" s="132">
        <f t="shared" si="1156"/>
        <v>0</v>
      </c>
      <c r="DV659" s="132">
        <f t="shared" si="1157"/>
        <v>0</v>
      </c>
      <c r="DW659" s="132">
        <f t="shared" si="1158"/>
        <v>0</v>
      </c>
      <c r="DX659" s="233">
        <f t="shared" si="1159"/>
        <v>0</v>
      </c>
      <c r="DY659" s="231" t="b">
        <f t="shared" si="1196"/>
        <v>0</v>
      </c>
      <c r="DZ659" s="163"/>
      <c r="EA659" s="226" t="str">
        <f t="shared" si="1197"/>
        <v/>
      </c>
      <c r="EB659" s="178" t="str">
        <f t="shared" si="1198"/>
        <v/>
      </c>
      <c r="EC659" s="178" t="str">
        <f t="shared" si="1199"/>
        <v/>
      </c>
      <c r="ED659" s="178" t="str">
        <f t="shared" si="1200"/>
        <v/>
      </c>
      <c r="EE659" s="178" t="str">
        <f t="shared" si="1201"/>
        <v/>
      </c>
      <c r="EF659" s="178" t="str">
        <f t="shared" si="1202"/>
        <v/>
      </c>
      <c r="EG659" s="178" t="str">
        <f t="shared" si="1203"/>
        <v/>
      </c>
      <c r="EH659" s="178" t="str">
        <f t="shared" si="1204"/>
        <v/>
      </c>
      <c r="EI659" s="178" t="str">
        <f t="shared" si="1205"/>
        <v/>
      </c>
      <c r="EJ659" s="227" t="str">
        <f t="shared" si="1206"/>
        <v/>
      </c>
      <c r="EK659" s="230" t="str">
        <f t="shared" si="1160"/>
        <v/>
      </c>
      <c r="EL659" s="177" t="str">
        <f t="shared" si="1161"/>
        <v/>
      </c>
      <c r="EM659" s="177" t="str">
        <f t="shared" si="1162"/>
        <v/>
      </c>
      <c r="EN659" s="177" t="str">
        <f t="shared" si="1163"/>
        <v/>
      </c>
      <c r="EO659" s="177" t="str">
        <f t="shared" si="1164"/>
        <v/>
      </c>
      <c r="EP659" s="177" t="str">
        <f t="shared" si="1165"/>
        <v/>
      </c>
      <c r="EQ659" s="177" t="str">
        <f t="shared" si="1166"/>
        <v/>
      </c>
      <c r="ER659" s="177" t="str">
        <f t="shared" si="1167"/>
        <v/>
      </c>
      <c r="ES659" s="177" t="str">
        <f t="shared" si="1168"/>
        <v/>
      </c>
      <c r="ET659" s="177" t="str">
        <f t="shared" si="1169"/>
        <v/>
      </c>
      <c r="EU659" s="229" t="e">
        <f t="shared" si="1170"/>
        <v>#VALUE!</v>
      </c>
      <c r="EV659" s="27" t="e">
        <f t="shared" si="1171"/>
        <v>#VALUE!</v>
      </c>
      <c r="EW659" s="27" t="e">
        <f t="shared" si="1172"/>
        <v>#VALUE!</v>
      </c>
      <c r="EX659" s="28" t="e">
        <f t="shared" si="1173"/>
        <v>#VALUE!</v>
      </c>
      <c r="EY659" s="28" t="e">
        <f t="shared" si="1174"/>
        <v>#VALUE!</v>
      </c>
      <c r="EZ659" s="28" t="b">
        <f t="shared" si="1175"/>
        <v>0</v>
      </c>
      <c r="FA659" s="176" t="str">
        <f t="shared" si="1176"/>
        <v/>
      </c>
      <c r="FB659" s="27" t="e" cm="1">
        <f t="array" aca="1" ref="FB659" ca="1">TEXT(RIGHT(10-RIGHT(SUM(INDEX(1*(MID(MID(C659,1,1)*2,ROW(INDIRECT("1:"&amp;LEN(MID(C659,1,1)*2))),1)),,))+MID(C659,2,1)+
SUM(INDEX(1*(MID(MID(C659,3,1)*2,ROW(INDIRECT("1:"&amp;LEN(MID(C659,3,1)*2))),1)),,))+MID(C659,4,1)+
SUM(INDEX(1*(MID(MID(C659,5,1)*2,ROW(INDIRECT("1:"&amp;LEN(MID(C659,5,1)*2))),1)),,))+MID(C659,6,1)+
SUM(INDEX(1*(MID(MID(C659,8,1)*2,ROW(INDIRECT("1:"&amp;LEN(MID(C659,8,1)*2))),1)),,))+MID(C659,9,1)+
SUM(INDEX(1*(MID(MID(C659,10,1)*2,ROW(INDIRECT("1:"&amp;LEN(MID(C659,10,1)*2))),1)),,)),1),1),"0")</f>
        <v>#VALUE!</v>
      </c>
      <c r="FC659" s="27" t="str">
        <f t="shared" si="1177"/>
        <v/>
      </c>
      <c r="FD659" s="29" t="b">
        <f t="shared" si="1178"/>
        <v>0</v>
      </c>
      <c r="FE659" s="112" t="b">
        <f>IFERROR(MATCH(D659,'Avtal för korttidsarbete'!$G$13:$G$1012,0),TRUE)</f>
        <v>1</v>
      </c>
      <c r="FF659" s="112" t="b">
        <f t="shared" si="1207"/>
        <v>0</v>
      </c>
      <c r="FG659" s="113" t="str" cm="1">
        <f t="array" ref="FG659">IF(FE659=TRUE,"x",INDEX('Avtal för korttidsarbete'!$E$13:$E$1012,$FE659))</f>
        <v>x</v>
      </c>
      <c r="FH659" s="113" t="str" cm="1">
        <f t="array" ref="FH659">IF(FE659=TRUE,"x",INDEX('Avtal för korttidsarbete'!$F$13:$F$1012,$FE659))</f>
        <v>x</v>
      </c>
      <c r="FI659" s="112" t="b">
        <f t="shared" si="1208"/>
        <v>0</v>
      </c>
      <c r="FJ659" s="135">
        <f t="shared" si="1209"/>
        <v>44166</v>
      </c>
      <c r="FK659" s="135">
        <f t="shared" si="1210"/>
        <v>44377</v>
      </c>
      <c r="FL659" s="112" t="b">
        <f t="shared" si="1211"/>
        <v>0</v>
      </c>
      <c r="FM659" s="113">
        <f t="shared" si="1212"/>
        <v>44166</v>
      </c>
      <c r="FN659" s="135">
        <f t="shared" si="1213"/>
        <v>44377</v>
      </c>
      <c r="FO659" s="148" t="b">
        <f>IFERROR(INDEX('Avtal för korttidsarbete'!R:R,MATCH(D659,'Avtal för korttidsarbete'!$G:$G,0)),TRUE)</f>
        <v>1</v>
      </c>
      <c r="FP659" s="135" t="str">
        <f>IF(FO659,"-",INDEX('Avtal för korttidsarbete'!$D:$D,MATCH(D659,'Avtal för korttidsarbete'!$G:$G,0)))</f>
        <v>-</v>
      </c>
      <c r="FQ659" s="113" t="b">
        <f>IFERROR(G659&gt;INDEX(Uppsägningar!E:E,MATCH(C659,Uppsägningar!C:C,0)),FALSE)</f>
        <v>0</v>
      </c>
    </row>
    <row r="660" spans="1:173" x14ac:dyDescent="0.25">
      <c r="A660" s="19">
        <v>644</v>
      </c>
      <c r="B660" s="20"/>
      <c r="C660" s="183"/>
      <c r="D660" s="66"/>
      <c r="E660" s="212">
        <f>IFERROR(INDEX(Admin!$C$7:$C$10,MATCH(FP660,TblNivåValTExt,0)),0)</f>
        <v>0</v>
      </c>
      <c r="F660" s="1"/>
      <c r="G660" s="1"/>
      <c r="H660" s="78"/>
      <c r="I660" s="181"/>
      <c r="J660" s="181"/>
      <c r="K660" s="182"/>
      <c r="L660" s="182"/>
      <c r="M660" s="181"/>
      <c r="N660" s="181"/>
      <c r="O660" s="181"/>
      <c r="P660" s="182"/>
      <c r="Q660" s="182"/>
      <c r="R660" s="181"/>
      <c r="S660" s="181"/>
      <c r="T660" s="181"/>
      <c r="U660" s="182"/>
      <c r="V660" s="182"/>
      <c r="W660" s="181"/>
      <c r="X660" s="181"/>
      <c r="Y660" s="181"/>
      <c r="Z660" s="182"/>
      <c r="AA660" s="182"/>
      <c r="AB660" s="181"/>
      <c r="AC660" s="181"/>
      <c r="AD660" s="181"/>
      <c r="AE660" s="182"/>
      <c r="AF660" s="182"/>
      <c r="AG660" s="181"/>
      <c r="AH660" s="181"/>
      <c r="AI660" s="181"/>
      <c r="AJ660" s="182"/>
      <c r="AK660" s="182"/>
      <c r="AL660" s="181"/>
      <c r="AM660" s="181"/>
      <c r="AN660" s="181"/>
      <c r="AO660" s="182"/>
      <c r="AP660" s="182"/>
      <c r="AQ660" s="181"/>
      <c r="AR660" s="181"/>
      <c r="AS660" s="181"/>
      <c r="AT660" s="182"/>
      <c r="AU660" s="182"/>
      <c r="AV660" s="181"/>
      <c r="AW660" s="181"/>
      <c r="AX660" s="181"/>
      <c r="AY660" s="182"/>
      <c r="AZ660" s="182"/>
      <c r="BA660" s="181"/>
      <c r="BB660" s="181"/>
      <c r="BC660" s="181"/>
      <c r="BD660" s="182"/>
      <c r="BE660" s="182"/>
      <c r="BF660" s="181"/>
      <c r="BG660" s="180">
        <f t="shared" si="1179"/>
        <v>0</v>
      </c>
      <c r="BH660" s="116" t="str">
        <f t="shared" si="1180"/>
        <v/>
      </c>
      <c r="BI660" s="80" t="b">
        <f t="shared" si="1126"/>
        <v>0</v>
      </c>
      <c r="BJ660" s="80" t="str">
        <f t="shared" si="1127"/>
        <v/>
      </c>
      <c r="BK660" s="80" t="b">
        <f t="shared" si="1181"/>
        <v>0</v>
      </c>
      <c r="BL660" s="13" t="str">
        <f t="shared" si="1128"/>
        <v/>
      </c>
      <c r="BM660" s="13" t="b">
        <f t="shared" si="1182"/>
        <v>0</v>
      </c>
      <c r="BN660" s="35" t="str">
        <f t="shared" si="1129"/>
        <v/>
      </c>
      <c r="BO660" s="13" t="b">
        <f t="shared" si="1130"/>
        <v>0</v>
      </c>
      <c r="BP660" s="35" t="str">
        <f t="shared" si="1131"/>
        <v/>
      </c>
      <c r="BQ660" s="13" t="b">
        <f t="shared" si="1132"/>
        <v>0</v>
      </c>
      <c r="BR660" s="35" t="str">
        <f t="shared" si="1133"/>
        <v/>
      </c>
      <c r="BS660" s="35" t="b">
        <f t="shared" si="1134"/>
        <v>0</v>
      </c>
      <c r="BT660" s="35" t="str">
        <f t="shared" si="1135"/>
        <v/>
      </c>
      <c r="BU660" s="35" t="b">
        <f t="shared" si="1136"/>
        <v>0</v>
      </c>
      <c r="BV660" s="35" t="str">
        <f t="shared" si="1137"/>
        <v/>
      </c>
      <c r="BW660" s="13" t="b">
        <f t="shared" si="1214"/>
        <v>0</v>
      </c>
      <c r="BX660" s="35" t="str">
        <f t="shared" si="1138"/>
        <v/>
      </c>
      <c r="BY660" s="265" t="b">
        <f t="shared" si="1183"/>
        <v>0</v>
      </c>
      <c r="BZ660" s="35" t="str">
        <f t="shared" si="1139"/>
        <v/>
      </c>
      <c r="CA660" s="265" t="b">
        <f t="shared" si="1184"/>
        <v>0</v>
      </c>
      <c r="CB660" s="35" t="str">
        <f t="shared" si="1140"/>
        <v/>
      </c>
      <c r="CC660" s="272" t="b">
        <f t="shared" si="1185"/>
        <v>0</v>
      </c>
      <c r="CD660" s="35" t="str">
        <f t="shared" si="1141"/>
        <v/>
      </c>
      <c r="CE660" s="13" t="b">
        <f t="shared" si="1142"/>
        <v>0</v>
      </c>
      <c r="CF660" s="35" t="str">
        <f t="shared" si="1143"/>
        <v/>
      </c>
      <c r="CG660" s="179">
        <f t="shared" si="1144"/>
        <v>0</v>
      </c>
      <c r="CH660" s="179">
        <f t="shared" si="1145"/>
        <v>0</v>
      </c>
      <c r="CI660" s="218">
        <f t="shared" si="1186"/>
        <v>0</v>
      </c>
      <c r="CJ660" s="218">
        <f t="shared" si="1187"/>
        <v>0</v>
      </c>
      <c r="CK660" s="218">
        <f t="shared" si="1188"/>
        <v>0</v>
      </c>
      <c r="CL660" s="218">
        <f t="shared" si="1189"/>
        <v>0</v>
      </c>
      <c r="CM660" s="218">
        <f t="shared" si="1190"/>
        <v>0</v>
      </c>
      <c r="CN660" s="218">
        <f t="shared" si="1191"/>
        <v>0</v>
      </c>
      <c r="CO660" s="218">
        <f t="shared" si="1192"/>
        <v>0</v>
      </c>
      <c r="CP660" s="218">
        <f t="shared" si="1193"/>
        <v>0</v>
      </c>
      <c r="CQ660" s="218">
        <f t="shared" si="1194"/>
        <v>0</v>
      </c>
      <c r="CR660" s="218">
        <f t="shared" si="1195"/>
        <v>0</v>
      </c>
      <c r="CS660" s="14">
        <f t="shared" si="1146"/>
        <v>0</v>
      </c>
      <c r="CT660" s="236">
        <f t="shared" si="1147"/>
        <v>0</v>
      </c>
      <c r="CU660" s="237">
        <f t="shared" si="1148"/>
        <v>0</v>
      </c>
      <c r="CV660" s="16">
        <f t="shared" si="1148"/>
        <v>0</v>
      </c>
      <c r="CW660" s="16">
        <f t="shared" si="1148"/>
        <v>0</v>
      </c>
      <c r="CX660" s="16">
        <f t="shared" si="1148"/>
        <v>0</v>
      </c>
      <c r="CY660" s="16">
        <f t="shared" si="1148"/>
        <v>0</v>
      </c>
      <c r="CZ660" s="16">
        <f t="shared" si="1148"/>
        <v>0</v>
      </c>
      <c r="DA660" s="16">
        <f t="shared" si="1148"/>
        <v>0</v>
      </c>
      <c r="DB660" s="16">
        <f t="shared" si="1148"/>
        <v>0</v>
      </c>
      <c r="DC660" s="16">
        <f t="shared" si="1148"/>
        <v>0</v>
      </c>
      <c r="DD660" s="238">
        <f t="shared" si="1148"/>
        <v>0</v>
      </c>
      <c r="DE660" s="232">
        <f t="shared" si="1149"/>
        <v>0</v>
      </c>
      <c r="DF660" s="132">
        <f t="shared" si="1149"/>
        <v>0</v>
      </c>
      <c r="DG660" s="132">
        <f t="shared" si="1149"/>
        <v>0</v>
      </c>
      <c r="DH660" s="132">
        <f t="shared" si="1149"/>
        <v>0</v>
      </c>
      <c r="DI660" s="132">
        <f t="shared" si="1149"/>
        <v>0</v>
      </c>
      <c r="DJ660" s="132">
        <f t="shared" si="1149"/>
        <v>0</v>
      </c>
      <c r="DK660" s="132">
        <f t="shared" si="1149"/>
        <v>0</v>
      </c>
      <c r="DL660" s="132">
        <f t="shared" si="1149"/>
        <v>0</v>
      </c>
      <c r="DM660" s="132">
        <f t="shared" si="1149"/>
        <v>0</v>
      </c>
      <c r="DN660" s="233">
        <f t="shared" si="1149"/>
        <v>0</v>
      </c>
      <c r="DO660" s="232">
        <f t="shared" si="1150"/>
        <v>0</v>
      </c>
      <c r="DP660" s="132">
        <f t="shared" si="1151"/>
        <v>0</v>
      </c>
      <c r="DQ660" s="132">
        <f t="shared" si="1152"/>
        <v>0</v>
      </c>
      <c r="DR660" s="132">
        <f t="shared" si="1153"/>
        <v>0</v>
      </c>
      <c r="DS660" s="132">
        <f t="shared" si="1154"/>
        <v>0</v>
      </c>
      <c r="DT660" s="132">
        <f t="shared" si="1155"/>
        <v>0</v>
      </c>
      <c r="DU660" s="132">
        <f t="shared" si="1156"/>
        <v>0</v>
      </c>
      <c r="DV660" s="132">
        <f t="shared" si="1157"/>
        <v>0</v>
      </c>
      <c r="DW660" s="132">
        <f t="shared" si="1158"/>
        <v>0</v>
      </c>
      <c r="DX660" s="233">
        <f t="shared" si="1159"/>
        <v>0</v>
      </c>
      <c r="DY660" s="231" t="b">
        <f t="shared" si="1196"/>
        <v>0</v>
      </c>
      <c r="DZ660" s="163"/>
      <c r="EA660" s="226" t="str">
        <f t="shared" si="1197"/>
        <v/>
      </c>
      <c r="EB660" s="178" t="str">
        <f t="shared" si="1198"/>
        <v/>
      </c>
      <c r="EC660" s="178" t="str">
        <f t="shared" si="1199"/>
        <v/>
      </c>
      <c r="ED660" s="178" t="str">
        <f t="shared" si="1200"/>
        <v/>
      </c>
      <c r="EE660" s="178" t="str">
        <f t="shared" si="1201"/>
        <v/>
      </c>
      <c r="EF660" s="178" t="str">
        <f t="shared" si="1202"/>
        <v/>
      </c>
      <c r="EG660" s="178" t="str">
        <f t="shared" si="1203"/>
        <v/>
      </c>
      <c r="EH660" s="178" t="str">
        <f t="shared" si="1204"/>
        <v/>
      </c>
      <c r="EI660" s="178" t="str">
        <f t="shared" si="1205"/>
        <v/>
      </c>
      <c r="EJ660" s="227" t="str">
        <f t="shared" si="1206"/>
        <v/>
      </c>
      <c r="EK660" s="230" t="str">
        <f t="shared" si="1160"/>
        <v/>
      </c>
      <c r="EL660" s="177" t="str">
        <f t="shared" si="1161"/>
        <v/>
      </c>
      <c r="EM660" s="177" t="str">
        <f t="shared" si="1162"/>
        <v/>
      </c>
      <c r="EN660" s="177" t="str">
        <f t="shared" si="1163"/>
        <v/>
      </c>
      <c r="EO660" s="177" t="str">
        <f t="shared" si="1164"/>
        <v/>
      </c>
      <c r="EP660" s="177" t="str">
        <f t="shared" si="1165"/>
        <v/>
      </c>
      <c r="EQ660" s="177" t="str">
        <f t="shared" si="1166"/>
        <v/>
      </c>
      <c r="ER660" s="177" t="str">
        <f t="shared" si="1167"/>
        <v/>
      </c>
      <c r="ES660" s="177" t="str">
        <f t="shared" si="1168"/>
        <v/>
      </c>
      <c r="ET660" s="177" t="str">
        <f t="shared" si="1169"/>
        <v/>
      </c>
      <c r="EU660" s="229" t="e">
        <f t="shared" si="1170"/>
        <v>#VALUE!</v>
      </c>
      <c r="EV660" s="27" t="e">
        <f t="shared" si="1171"/>
        <v>#VALUE!</v>
      </c>
      <c r="EW660" s="27" t="e">
        <f t="shared" si="1172"/>
        <v>#VALUE!</v>
      </c>
      <c r="EX660" s="28" t="e">
        <f t="shared" si="1173"/>
        <v>#VALUE!</v>
      </c>
      <c r="EY660" s="28" t="e">
        <f t="shared" si="1174"/>
        <v>#VALUE!</v>
      </c>
      <c r="EZ660" s="28" t="b">
        <f t="shared" si="1175"/>
        <v>0</v>
      </c>
      <c r="FA660" s="176" t="str">
        <f t="shared" si="1176"/>
        <v/>
      </c>
      <c r="FB660" s="27" t="e" cm="1">
        <f t="array" aca="1" ref="FB660" ca="1">TEXT(RIGHT(10-RIGHT(SUM(INDEX(1*(MID(MID(C660,1,1)*2,ROW(INDIRECT("1:"&amp;LEN(MID(C660,1,1)*2))),1)),,))+MID(C660,2,1)+
SUM(INDEX(1*(MID(MID(C660,3,1)*2,ROW(INDIRECT("1:"&amp;LEN(MID(C660,3,1)*2))),1)),,))+MID(C660,4,1)+
SUM(INDEX(1*(MID(MID(C660,5,1)*2,ROW(INDIRECT("1:"&amp;LEN(MID(C660,5,1)*2))),1)),,))+MID(C660,6,1)+
SUM(INDEX(1*(MID(MID(C660,8,1)*2,ROW(INDIRECT("1:"&amp;LEN(MID(C660,8,1)*2))),1)),,))+MID(C660,9,1)+
SUM(INDEX(1*(MID(MID(C660,10,1)*2,ROW(INDIRECT("1:"&amp;LEN(MID(C660,10,1)*2))),1)),,)),1),1),"0")</f>
        <v>#VALUE!</v>
      </c>
      <c r="FC660" s="27" t="str">
        <f t="shared" si="1177"/>
        <v/>
      </c>
      <c r="FD660" s="29" t="b">
        <f t="shared" si="1178"/>
        <v>0</v>
      </c>
      <c r="FE660" s="112" t="b">
        <f>IFERROR(MATCH(D660,'Avtal för korttidsarbete'!$G$13:$G$1012,0),TRUE)</f>
        <v>1</v>
      </c>
      <c r="FF660" s="112" t="b">
        <f t="shared" si="1207"/>
        <v>0</v>
      </c>
      <c r="FG660" s="113" t="str" cm="1">
        <f t="array" ref="FG660">IF(FE660=TRUE,"x",INDEX('Avtal för korttidsarbete'!$E$13:$E$1012,$FE660))</f>
        <v>x</v>
      </c>
      <c r="FH660" s="113" t="str" cm="1">
        <f t="array" ref="FH660">IF(FE660=TRUE,"x",INDEX('Avtal för korttidsarbete'!$F$13:$F$1012,$FE660))</f>
        <v>x</v>
      </c>
      <c r="FI660" s="112" t="b">
        <f t="shared" si="1208"/>
        <v>0</v>
      </c>
      <c r="FJ660" s="135">
        <f t="shared" si="1209"/>
        <v>44166</v>
      </c>
      <c r="FK660" s="135">
        <f t="shared" si="1210"/>
        <v>44377</v>
      </c>
      <c r="FL660" s="112" t="b">
        <f t="shared" si="1211"/>
        <v>0</v>
      </c>
      <c r="FM660" s="113">
        <f t="shared" si="1212"/>
        <v>44166</v>
      </c>
      <c r="FN660" s="135">
        <f t="shared" si="1213"/>
        <v>44377</v>
      </c>
      <c r="FO660" s="148" t="b">
        <f>IFERROR(INDEX('Avtal för korttidsarbete'!R:R,MATCH(D660,'Avtal för korttidsarbete'!$G:$G,0)),TRUE)</f>
        <v>1</v>
      </c>
      <c r="FP660" s="135" t="str">
        <f>IF(FO660,"-",INDEX('Avtal för korttidsarbete'!$D:$D,MATCH(D660,'Avtal för korttidsarbete'!$G:$G,0)))</f>
        <v>-</v>
      </c>
      <c r="FQ660" s="113" t="b">
        <f>IFERROR(G660&gt;INDEX(Uppsägningar!E:E,MATCH(C660,Uppsägningar!C:C,0)),FALSE)</f>
        <v>0</v>
      </c>
    </row>
    <row r="661" spans="1:173" x14ac:dyDescent="0.25">
      <c r="A661" s="19">
        <v>645</v>
      </c>
      <c r="B661" s="20"/>
      <c r="C661" s="183"/>
      <c r="D661" s="66"/>
      <c r="E661" s="212">
        <f>IFERROR(INDEX(Admin!$C$7:$C$10,MATCH(FP661,TblNivåValTExt,0)),0)</f>
        <v>0</v>
      </c>
      <c r="F661" s="1"/>
      <c r="G661" s="1"/>
      <c r="H661" s="78"/>
      <c r="I661" s="181"/>
      <c r="J661" s="181"/>
      <c r="K661" s="182"/>
      <c r="L661" s="182"/>
      <c r="M661" s="181"/>
      <c r="N661" s="181"/>
      <c r="O661" s="181"/>
      <c r="P661" s="182"/>
      <c r="Q661" s="182"/>
      <c r="R661" s="181"/>
      <c r="S661" s="181"/>
      <c r="T661" s="181"/>
      <c r="U661" s="182"/>
      <c r="V661" s="182"/>
      <c r="W661" s="181"/>
      <c r="X661" s="181"/>
      <c r="Y661" s="181"/>
      <c r="Z661" s="182"/>
      <c r="AA661" s="182"/>
      <c r="AB661" s="181"/>
      <c r="AC661" s="181"/>
      <c r="AD661" s="181"/>
      <c r="AE661" s="182"/>
      <c r="AF661" s="182"/>
      <c r="AG661" s="181"/>
      <c r="AH661" s="181"/>
      <c r="AI661" s="181"/>
      <c r="AJ661" s="182"/>
      <c r="AK661" s="182"/>
      <c r="AL661" s="181"/>
      <c r="AM661" s="181"/>
      <c r="AN661" s="181"/>
      <c r="AO661" s="182"/>
      <c r="AP661" s="182"/>
      <c r="AQ661" s="181"/>
      <c r="AR661" s="181"/>
      <c r="AS661" s="181"/>
      <c r="AT661" s="182"/>
      <c r="AU661" s="182"/>
      <c r="AV661" s="181"/>
      <c r="AW661" s="181"/>
      <c r="AX661" s="181"/>
      <c r="AY661" s="182"/>
      <c r="AZ661" s="182"/>
      <c r="BA661" s="181"/>
      <c r="BB661" s="181"/>
      <c r="BC661" s="181"/>
      <c r="BD661" s="182"/>
      <c r="BE661" s="182"/>
      <c r="BF661" s="181"/>
      <c r="BG661" s="180">
        <f t="shared" si="1179"/>
        <v>0</v>
      </c>
      <c r="BH661" s="116" t="str">
        <f t="shared" si="1180"/>
        <v/>
      </c>
      <c r="BI661" s="80" t="b">
        <f t="shared" si="1126"/>
        <v>0</v>
      </c>
      <c r="BJ661" s="80" t="str">
        <f t="shared" si="1127"/>
        <v/>
      </c>
      <c r="BK661" s="80" t="b">
        <f t="shared" si="1181"/>
        <v>0</v>
      </c>
      <c r="BL661" s="13" t="str">
        <f t="shared" si="1128"/>
        <v/>
      </c>
      <c r="BM661" s="13" t="b">
        <f t="shared" si="1182"/>
        <v>0</v>
      </c>
      <c r="BN661" s="35" t="str">
        <f t="shared" si="1129"/>
        <v/>
      </c>
      <c r="BO661" s="13" t="b">
        <f t="shared" si="1130"/>
        <v>0</v>
      </c>
      <c r="BP661" s="35" t="str">
        <f t="shared" si="1131"/>
        <v/>
      </c>
      <c r="BQ661" s="13" t="b">
        <f t="shared" si="1132"/>
        <v>0</v>
      </c>
      <c r="BR661" s="35" t="str">
        <f t="shared" si="1133"/>
        <v/>
      </c>
      <c r="BS661" s="35" t="b">
        <f t="shared" si="1134"/>
        <v>0</v>
      </c>
      <c r="BT661" s="35" t="str">
        <f t="shared" si="1135"/>
        <v/>
      </c>
      <c r="BU661" s="35" t="b">
        <f t="shared" si="1136"/>
        <v>0</v>
      </c>
      <c r="BV661" s="35" t="str">
        <f t="shared" si="1137"/>
        <v/>
      </c>
      <c r="BW661" s="13" t="b">
        <f t="shared" si="1214"/>
        <v>0</v>
      </c>
      <c r="BX661" s="35" t="str">
        <f t="shared" si="1138"/>
        <v/>
      </c>
      <c r="BY661" s="265" t="b">
        <f t="shared" si="1183"/>
        <v>0</v>
      </c>
      <c r="BZ661" s="35" t="str">
        <f t="shared" si="1139"/>
        <v/>
      </c>
      <c r="CA661" s="265" t="b">
        <f t="shared" si="1184"/>
        <v>0</v>
      </c>
      <c r="CB661" s="35" t="str">
        <f t="shared" si="1140"/>
        <v/>
      </c>
      <c r="CC661" s="272" t="b">
        <f t="shared" si="1185"/>
        <v>0</v>
      </c>
      <c r="CD661" s="35" t="str">
        <f t="shared" si="1141"/>
        <v/>
      </c>
      <c r="CE661" s="13" t="b">
        <f t="shared" si="1142"/>
        <v>0</v>
      </c>
      <c r="CF661" s="35" t="str">
        <f t="shared" si="1143"/>
        <v/>
      </c>
      <c r="CG661" s="179">
        <f t="shared" si="1144"/>
        <v>0</v>
      </c>
      <c r="CH661" s="179">
        <f t="shared" si="1145"/>
        <v>0</v>
      </c>
      <c r="CI661" s="218">
        <f t="shared" si="1186"/>
        <v>0</v>
      </c>
      <c r="CJ661" s="218">
        <f t="shared" si="1187"/>
        <v>0</v>
      </c>
      <c r="CK661" s="218">
        <f t="shared" si="1188"/>
        <v>0</v>
      </c>
      <c r="CL661" s="218">
        <f t="shared" si="1189"/>
        <v>0</v>
      </c>
      <c r="CM661" s="218">
        <f t="shared" si="1190"/>
        <v>0</v>
      </c>
      <c r="CN661" s="218">
        <f t="shared" si="1191"/>
        <v>0</v>
      </c>
      <c r="CO661" s="218">
        <f t="shared" si="1192"/>
        <v>0</v>
      </c>
      <c r="CP661" s="218">
        <f t="shared" si="1193"/>
        <v>0</v>
      </c>
      <c r="CQ661" s="218">
        <f t="shared" si="1194"/>
        <v>0</v>
      </c>
      <c r="CR661" s="218">
        <f t="shared" si="1195"/>
        <v>0</v>
      </c>
      <c r="CS661" s="14">
        <f t="shared" si="1146"/>
        <v>0</v>
      </c>
      <c r="CT661" s="236">
        <f t="shared" si="1147"/>
        <v>0</v>
      </c>
      <c r="CU661" s="237">
        <f t="shared" si="1148"/>
        <v>0</v>
      </c>
      <c r="CV661" s="16">
        <f t="shared" si="1148"/>
        <v>0</v>
      </c>
      <c r="CW661" s="16">
        <f t="shared" si="1148"/>
        <v>0</v>
      </c>
      <c r="CX661" s="16">
        <f t="shared" si="1148"/>
        <v>0</v>
      </c>
      <c r="CY661" s="16">
        <f t="shared" si="1148"/>
        <v>0</v>
      </c>
      <c r="CZ661" s="16">
        <f t="shared" si="1148"/>
        <v>0</v>
      </c>
      <c r="DA661" s="16">
        <f t="shared" si="1148"/>
        <v>0</v>
      </c>
      <c r="DB661" s="16">
        <f t="shared" si="1148"/>
        <v>0</v>
      </c>
      <c r="DC661" s="16">
        <f t="shared" si="1148"/>
        <v>0</v>
      </c>
      <c r="DD661" s="238">
        <f t="shared" si="1148"/>
        <v>0</v>
      </c>
      <c r="DE661" s="232">
        <f t="shared" si="1149"/>
        <v>0</v>
      </c>
      <c r="DF661" s="132">
        <f t="shared" si="1149"/>
        <v>0</v>
      </c>
      <c r="DG661" s="132">
        <f t="shared" si="1149"/>
        <v>0</v>
      </c>
      <c r="DH661" s="132">
        <f t="shared" si="1149"/>
        <v>0</v>
      </c>
      <c r="DI661" s="132">
        <f t="shared" si="1149"/>
        <v>0</v>
      </c>
      <c r="DJ661" s="132">
        <f t="shared" si="1149"/>
        <v>0</v>
      </c>
      <c r="DK661" s="132">
        <f t="shared" si="1149"/>
        <v>0</v>
      </c>
      <c r="DL661" s="132">
        <f t="shared" si="1149"/>
        <v>0</v>
      </c>
      <c r="DM661" s="132">
        <f t="shared" si="1149"/>
        <v>0</v>
      </c>
      <c r="DN661" s="233">
        <f t="shared" si="1149"/>
        <v>0</v>
      </c>
      <c r="DO661" s="232">
        <f t="shared" si="1150"/>
        <v>0</v>
      </c>
      <c r="DP661" s="132">
        <f t="shared" si="1151"/>
        <v>0</v>
      </c>
      <c r="DQ661" s="132">
        <f t="shared" si="1152"/>
        <v>0</v>
      </c>
      <c r="DR661" s="132">
        <f t="shared" si="1153"/>
        <v>0</v>
      </c>
      <c r="DS661" s="132">
        <f t="shared" si="1154"/>
        <v>0</v>
      </c>
      <c r="DT661" s="132">
        <f t="shared" si="1155"/>
        <v>0</v>
      </c>
      <c r="DU661" s="132">
        <f t="shared" si="1156"/>
        <v>0</v>
      </c>
      <c r="DV661" s="132">
        <f t="shared" si="1157"/>
        <v>0</v>
      </c>
      <c r="DW661" s="132">
        <f t="shared" si="1158"/>
        <v>0</v>
      </c>
      <c r="DX661" s="233">
        <f t="shared" si="1159"/>
        <v>0</v>
      </c>
      <c r="DY661" s="231" t="b">
        <f t="shared" si="1196"/>
        <v>0</v>
      </c>
      <c r="DZ661" s="163"/>
      <c r="EA661" s="226" t="str">
        <f t="shared" si="1197"/>
        <v/>
      </c>
      <c r="EB661" s="178" t="str">
        <f t="shared" si="1198"/>
        <v/>
      </c>
      <c r="EC661" s="178" t="str">
        <f t="shared" si="1199"/>
        <v/>
      </c>
      <c r="ED661" s="178" t="str">
        <f t="shared" si="1200"/>
        <v/>
      </c>
      <c r="EE661" s="178" t="str">
        <f t="shared" si="1201"/>
        <v/>
      </c>
      <c r="EF661" s="178" t="str">
        <f t="shared" si="1202"/>
        <v/>
      </c>
      <c r="EG661" s="178" t="str">
        <f t="shared" si="1203"/>
        <v/>
      </c>
      <c r="EH661" s="178" t="str">
        <f t="shared" si="1204"/>
        <v/>
      </c>
      <c r="EI661" s="178" t="str">
        <f t="shared" si="1205"/>
        <v/>
      </c>
      <c r="EJ661" s="227" t="str">
        <f t="shared" si="1206"/>
        <v/>
      </c>
      <c r="EK661" s="230" t="str">
        <f t="shared" si="1160"/>
        <v/>
      </c>
      <c r="EL661" s="177" t="str">
        <f t="shared" si="1161"/>
        <v/>
      </c>
      <c r="EM661" s="177" t="str">
        <f t="shared" si="1162"/>
        <v/>
      </c>
      <c r="EN661" s="177" t="str">
        <f t="shared" si="1163"/>
        <v/>
      </c>
      <c r="EO661" s="177" t="str">
        <f t="shared" si="1164"/>
        <v/>
      </c>
      <c r="EP661" s="177" t="str">
        <f t="shared" si="1165"/>
        <v/>
      </c>
      <c r="EQ661" s="177" t="str">
        <f t="shared" si="1166"/>
        <v/>
      </c>
      <c r="ER661" s="177" t="str">
        <f t="shared" si="1167"/>
        <v/>
      </c>
      <c r="ES661" s="177" t="str">
        <f t="shared" si="1168"/>
        <v/>
      </c>
      <c r="ET661" s="177" t="str">
        <f t="shared" si="1169"/>
        <v/>
      </c>
      <c r="EU661" s="229" t="e">
        <f t="shared" si="1170"/>
        <v>#VALUE!</v>
      </c>
      <c r="EV661" s="27" t="e">
        <f t="shared" si="1171"/>
        <v>#VALUE!</v>
      </c>
      <c r="EW661" s="27" t="e">
        <f t="shared" si="1172"/>
        <v>#VALUE!</v>
      </c>
      <c r="EX661" s="28" t="e">
        <f t="shared" si="1173"/>
        <v>#VALUE!</v>
      </c>
      <c r="EY661" s="28" t="e">
        <f t="shared" si="1174"/>
        <v>#VALUE!</v>
      </c>
      <c r="EZ661" s="28" t="b">
        <f t="shared" si="1175"/>
        <v>0</v>
      </c>
      <c r="FA661" s="176" t="str">
        <f t="shared" si="1176"/>
        <v/>
      </c>
      <c r="FB661" s="27" t="e" cm="1">
        <f t="array" aca="1" ref="FB661" ca="1">TEXT(RIGHT(10-RIGHT(SUM(INDEX(1*(MID(MID(C661,1,1)*2,ROW(INDIRECT("1:"&amp;LEN(MID(C661,1,1)*2))),1)),,))+MID(C661,2,1)+
SUM(INDEX(1*(MID(MID(C661,3,1)*2,ROW(INDIRECT("1:"&amp;LEN(MID(C661,3,1)*2))),1)),,))+MID(C661,4,1)+
SUM(INDEX(1*(MID(MID(C661,5,1)*2,ROW(INDIRECT("1:"&amp;LEN(MID(C661,5,1)*2))),1)),,))+MID(C661,6,1)+
SUM(INDEX(1*(MID(MID(C661,8,1)*2,ROW(INDIRECT("1:"&amp;LEN(MID(C661,8,1)*2))),1)),,))+MID(C661,9,1)+
SUM(INDEX(1*(MID(MID(C661,10,1)*2,ROW(INDIRECT("1:"&amp;LEN(MID(C661,10,1)*2))),1)),,)),1),1),"0")</f>
        <v>#VALUE!</v>
      </c>
      <c r="FC661" s="27" t="str">
        <f t="shared" si="1177"/>
        <v/>
      </c>
      <c r="FD661" s="29" t="b">
        <f t="shared" si="1178"/>
        <v>0</v>
      </c>
      <c r="FE661" s="112" t="b">
        <f>IFERROR(MATCH(D661,'Avtal för korttidsarbete'!$G$13:$G$1012,0),TRUE)</f>
        <v>1</v>
      </c>
      <c r="FF661" s="112" t="b">
        <f t="shared" si="1207"/>
        <v>0</v>
      </c>
      <c r="FG661" s="113" t="str" cm="1">
        <f t="array" ref="FG661">IF(FE661=TRUE,"x",INDEX('Avtal för korttidsarbete'!$E$13:$E$1012,$FE661))</f>
        <v>x</v>
      </c>
      <c r="FH661" s="113" t="str" cm="1">
        <f t="array" ref="FH661">IF(FE661=TRUE,"x",INDEX('Avtal för korttidsarbete'!$F$13:$F$1012,$FE661))</f>
        <v>x</v>
      </c>
      <c r="FI661" s="112" t="b">
        <f t="shared" si="1208"/>
        <v>0</v>
      </c>
      <c r="FJ661" s="135">
        <f t="shared" si="1209"/>
        <v>44166</v>
      </c>
      <c r="FK661" s="135">
        <f t="shared" si="1210"/>
        <v>44377</v>
      </c>
      <c r="FL661" s="112" t="b">
        <f t="shared" si="1211"/>
        <v>0</v>
      </c>
      <c r="FM661" s="113">
        <f t="shared" si="1212"/>
        <v>44166</v>
      </c>
      <c r="FN661" s="135">
        <f t="shared" si="1213"/>
        <v>44377</v>
      </c>
      <c r="FO661" s="148" t="b">
        <f>IFERROR(INDEX('Avtal för korttidsarbete'!R:R,MATCH(D661,'Avtal för korttidsarbete'!$G:$G,0)),TRUE)</f>
        <v>1</v>
      </c>
      <c r="FP661" s="135" t="str">
        <f>IF(FO661,"-",INDEX('Avtal för korttidsarbete'!$D:$D,MATCH(D661,'Avtal för korttidsarbete'!$G:$G,0)))</f>
        <v>-</v>
      </c>
      <c r="FQ661" s="113" t="b">
        <f>IFERROR(G661&gt;INDEX(Uppsägningar!E:E,MATCH(C661,Uppsägningar!C:C,0)),FALSE)</f>
        <v>0</v>
      </c>
    </row>
    <row r="662" spans="1:173" x14ac:dyDescent="0.25">
      <c r="A662" s="19">
        <v>646</v>
      </c>
      <c r="B662" s="20"/>
      <c r="C662" s="183"/>
      <c r="D662" s="66"/>
      <c r="E662" s="212">
        <f>IFERROR(INDEX(Admin!$C$7:$C$10,MATCH(FP662,TblNivåValTExt,0)),0)</f>
        <v>0</v>
      </c>
      <c r="F662" s="1"/>
      <c r="G662" s="1"/>
      <c r="H662" s="78"/>
      <c r="I662" s="181"/>
      <c r="J662" s="181"/>
      <c r="K662" s="182"/>
      <c r="L662" s="182"/>
      <c r="M662" s="181"/>
      <c r="N662" s="181"/>
      <c r="O662" s="181"/>
      <c r="P662" s="182"/>
      <c r="Q662" s="182"/>
      <c r="R662" s="181"/>
      <c r="S662" s="181"/>
      <c r="T662" s="181"/>
      <c r="U662" s="182"/>
      <c r="V662" s="182"/>
      <c r="W662" s="181"/>
      <c r="X662" s="181"/>
      <c r="Y662" s="181"/>
      <c r="Z662" s="182"/>
      <c r="AA662" s="182"/>
      <c r="AB662" s="181"/>
      <c r="AC662" s="181"/>
      <c r="AD662" s="181"/>
      <c r="AE662" s="182"/>
      <c r="AF662" s="182"/>
      <c r="AG662" s="181"/>
      <c r="AH662" s="181"/>
      <c r="AI662" s="181"/>
      <c r="AJ662" s="182"/>
      <c r="AK662" s="182"/>
      <c r="AL662" s="181"/>
      <c r="AM662" s="181"/>
      <c r="AN662" s="181"/>
      <c r="AO662" s="182"/>
      <c r="AP662" s="182"/>
      <c r="AQ662" s="181"/>
      <c r="AR662" s="181"/>
      <c r="AS662" s="181"/>
      <c r="AT662" s="182"/>
      <c r="AU662" s="182"/>
      <c r="AV662" s="181"/>
      <c r="AW662" s="181"/>
      <c r="AX662" s="181"/>
      <c r="AY662" s="182"/>
      <c r="AZ662" s="182"/>
      <c r="BA662" s="181"/>
      <c r="BB662" s="181"/>
      <c r="BC662" s="181"/>
      <c r="BD662" s="182"/>
      <c r="BE662" s="182"/>
      <c r="BF662" s="181"/>
      <c r="BG662" s="180">
        <f t="shared" si="1179"/>
        <v>0</v>
      </c>
      <c r="BH662" s="116" t="str">
        <f t="shared" si="1180"/>
        <v/>
      </c>
      <c r="BI662" s="80" t="b">
        <f t="shared" si="1126"/>
        <v>0</v>
      </c>
      <c r="BJ662" s="80" t="str">
        <f t="shared" si="1127"/>
        <v/>
      </c>
      <c r="BK662" s="80" t="b">
        <f t="shared" si="1181"/>
        <v>0</v>
      </c>
      <c r="BL662" s="13" t="str">
        <f t="shared" si="1128"/>
        <v/>
      </c>
      <c r="BM662" s="13" t="b">
        <f t="shared" si="1182"/>
        <v>0</v>
      </c>
      <c r="BN662" s="35" t="str">
        <f t="shared" si="1129"/>
        <v/>
      </c>
      <c r="BO662" s="13" t="b">
        <f t="shared" si="1130"/>
        <v>0</v>
      </c>
      <c r="BP662" s="35" t="str">
        <f t="shared" si="1131"/>
        <v/>
      </c>
      <c r="BQ662" s="13" t="b">
        <f t="shared" si="1132"/>
        <v>0</v>
      </c>
      <c r="BR662" s="35" t="str">
        <f t="shared" si="1133"/>
        <v/>
      </c>
      <c r="BS662" s="35" t="b">
        <f t="shared" si="1134"/>
        <v>0</v>
      </c>
      <c r="BT662" s="35" t="str">
        <f t="shared" si="1135"/>
        <v/>
      </c>
      <c r="BU662" s="35" t="b">
        <f t="shared" si="1136"/>
        <v>0</v>
      </c>
      <c r="BV662" s="35" t="str">
        <f t="shared" si="1137"/>
        <v/>
      </c>
      <c r="BW662" s="13" t="b">
        <f t="shared" si="1214"/>
        <v>0</v>
      </c>
      <c r="BX662" s="35" t="str">
        <f t="shared" si="1138"/>
        <v/>
      </c>
      <c r="BY662" s="265" t="b">
        <f t="shared" si="1183"/>
        <v>0</v>
      </c>
      <c r="BZ662" s="35" t="str">
        <f t="shared" si="1139"/>
        <v/>
      </c>
      <c r="CA662" s="265" t="b">
        <f t="shared" si="1184"/>
        <v>0</v>
      </c>
      <c r="CB662" s="35" t="str">
        <f t="shared" si="1140"/>
        <v/>
      </c>
      <c r="CC662" s="272" t="b">
        <f t="shared" si="1185"/>
        <v>0</v>
      </c>
      <c r="CD662" s="35" t="str">
        <f t="shared" si="1141"/>
        <v/>
      </c>
      <c r="CE662" s="13" t="b">
        <f t="shared" si="1142"/>
        <v>0</v>
      </c>
      <c r="CF662" s="35" t="str">
        <f t="shared" si="1143"/>
        <v/>
      </c>
      <c r="CG662" s="179">
        <f t="shared" si="1144"/>
        <v>0</v>
      </c>
      <c r="CH662" s="179">
        <f t="shared" si="1145"/>
        <v>0</v>
      </c>
      <c r="CI662" s="218">
        <f t="shared" si="1186"/>
        <v>0</v>
      </c>
      <c r="CJ662" s="218">
        <f t="shared" si="1187"/>
        <v>0</v>
      </c>
      <c r="CK662" s="218">
        <f t="shared" si="1188"/>
        <v>0</v>
      </c>
      <c r="CL662" s="218">
        <f t="shared" si="1189"/>
        <v>0</v>
      </c>
      <c r="CM662" s="218">
        <f t="shared" si="1190"/>
        <v>0</v>
      </c>
      <c r="CN662" s="218">
        <f t="shared" si="1191"/>
        <v>0</v>
      </c>
      <c r="CO662" s="218">
        <f t="shared" si="1192"/>
        <v>0</v>
      </c>
      <c r="CP662" s="218">
        <f t="shared" si="1193"/>
        <v>0</v>
      </c>
      <c r="CQ662" s="218">
        <f t="shared" si="1194"/>
        <v>0</v>
      </c>
      <c r="CR662" s="218">
        <f t="shared" si="1195"/>
        <v>0</v>
      </c>
      <c r="CS662" s="14">
        <f t="shared" si="1146"/>
        <v>0</v>
      </c>
      <c r="CT662" s="236">
        <f t="shared" si="1147"/>
        <v>0</v>
      </c>
      <c r="CU662" s="237">
        <f t="shared" si="1148"/>
        <v>0</v>
      </c>
      <c r="CV662" s="16">
        <f t="shared" si="1148"/>
        <v>0</v>
      </c>
      <c r="CW662" s="16">
        <f t="shared" si="1148"/>
        <v>0</v>
      </c>
      <c r="CX662" s="16">
        <f t="shared" si="1148"/>
        <v>0</v>
      </c>
      <c r="CY662" s="16">
        <f t="shared" si="1148"/>
        <v>0</v>
      </c>
      <c r="CZ662" s="16">
        <f t="shared" si="1148"/>
        <v>0</v>
      </c>
      <c r="DA662" s="16">
        <f t="shared" si="1148"/>
        <v>0</v>
      </c>
      <c r="DB662" s="16">
        <f t="shared" si="1148"/>
        <v>0</v>
      </c>
      <c r="DC662" s="16">
        <f t="shared" si="1148"/>
        <v>0</v>
      </c>
      <c r="DD662" s="238">
        <f t="shared" si="1148"/>
        <v>0</v>
      </c>
      <c r="DE662" s="232">
        <f t="shared" si="1149"/>
        <v>0</v>
      </c>
      <c r="DF662" s="132">
        <f t="shared" si="1149"/>
        <v>0</v>
      </c>
      <c r="DG662" s="132">
        <f t="shared" si="1149"/>
        <v>0</v>
      </c>
      <c r="DH662" s="132">
        <f t="shared" si="1149"/>
        <v>0</v>
      </c>
      <c r="DI662" s="132">
        <f t="shared" si="1149"/>
        <v>0</v>
      </c>
      <c r="DJ662" s="132">
        <f t="shared" si="1149"/>
        <v>0</v>
      </c>
      <c r="DK662" s="132">
        <f t="shared" si="1149"/>
        <v>0</v>
      </c>
      <c r="DL662" s="132">
        <f t="shared" si="1149"/>
        <v>0</v>
      </c>
      <c r="DM662" s="132">
        <f t="shared" si="1149"/>
        <v>0</v>
      </c>
      <c r="DN662" s="233">
        <f t="shared" si="1149"/>
        <v>0</v>
      </c>
      <c r="DO662" s="232">
        <f t="shared" si="1150"/>
        <v>0</v>
      </c>
      <c r="DP662" s="132">
        <f t="shared" si="1151"/>
        <v>0</v>
      </c>
      <c r="DQ662" s="132">
        <f t="shared" si="1152"/>
        <v>0</v>
      </c>
      <c r="DR662" s="132">
        <f t="shared" si="1153"/>
        <v>0</v>
      </c>
      <c r="DS662" s="132">
        <f t="shared" si="1154"/>
        <v>0</v>
      </c>
      <c r="DT662" s="132">
        <f t="shared" si="1155"/>
        <v>0</v>
      </c>
      <c r="DU662" s="132">
        <f t="shared" si="1156"/>
        <v>0</v>
      </c>
      <c r="DV662" s="132">
        <f t="shared" si="1157"/>
        <v>0</v>
      </c>
      <c r="DW662" s="132">
        <f t="shared" si="1158"/>
        <v>0</v>
      </c>
      <c r="DX662" s="233">
        <f t="shared" si="1159"/>
        <v>0</v>
      </c>
      <c r="DY662" s="231" t="b">
        <f t="shared" si="1196"/>
        <v>0</v>
      </c>
      <c r="DZ662" s="163"/>
      <c r="EA662" s="226" t="str">
        <f t="shared" si="1197"/>
        <v/>
      </c>
      <c r="EB662" s="178" t="str">
        <f t="shared" si="1198"/>
        <v/>
      </c>
      <c r="EC662" s="178" t="str">
        <f t="shared" si="1199"/>
        <v/>
      </c>
      <c r="ED662" s="178" t="str">
        <f t="shared" si="1200"/>
        <v/>
      </c>
      <c r="EE662" s="178" t="str">
        <f t="shared" si="1201"/>
        <v/>
      </c>
      <c r="EF662" s="178" t="str">
        <f t="shared" si="1202"/>
        <v/>
      </c>
      <c r="EG662" s="178" t="str">
        <f t="shared" si="1203"/>
        <v/>
      </c>
      <c r="EH662" s="178" t="str">
        <f t="shared" si="1204"/>
        <v/>
      </c>
      <c r="EI662" s="178" t="str">
        <f t="shared" si="1205"/>
        <v/>
      </c>
      <c r="EJ662" s="227" t="str">
        <f t="shared" si="1206"/>
        <v/>
      </c>
      <c r="EK662" s="230" t="str">
        <f t="shared" si="1160"/>
        <v/>
      </c>
      <c r="EL662" s="177" t="str">
        <f t="shared" si="1161"/>
        <v/>
      </c>
      <c r="EM662" s="177" t="str">
        <f t="shared" si="1162"/>
        <v/>
      </c>
      <c r="EN662" s="177" t="str">
        <f t="shared" si="1163"/>
        <v/>
      </c>
      <c r="EO662" s="177" t="str">
        <f t="shared" si="1164"/>
        <v/>
      </c>
      <c r="EP662" s="177" t="str">
        <f t="shared" si="1165"/>
        <v/>
      </c>
      <c r="EQ662" s="177" t="str">
        <f t="shared" si="1166"/>
        <v/>
      </c>
      <c r="ER662" s="177" t="str">
        <f t="shared" si="1167"/>
        <v/>
      </c>
      <c r="ES662" s="177" t="str">
        <f t="shared" si="1168"/>
        <v/>
      </c>
      <c r="ET662" s="177" t="str">
        <f t="shared" si="1169"/>
        <v/>
      </c>
      <c r="EU662" s="229" t="e">
        <f t="shared" si="1170"/>
        <v>#VALUE!</v>
      </c>
      <c r="EV662" s="27" t="e">
        <f t="shared" si="1171"/>
        <v>#VALUE!</v>
      </c>
      <c r="EW662" s="27" t="e">
        <f t="shared" si="1172"/>
        <v>#VALUE!</v>
      </c>
      <c r="EX662" s="28" t="e">
        <f t="shared" si="1173"/>
        <v>#VALUE!</v>
      </c>
      <c r="EY662" s="28" t="e">
        <f t="shared" si="1174"/>
        <v>#VALUE!</v>
      </c>
      <c r="EZ662" s="28" t="b">
        <f t="shared" si="1175"/>
        <v>0</v>
      </c>
      <c r="FA662" s="176" t="str">
        <f t="shared" si="1176"/>
        <v/>
      </c>
      <c r="FB662" s="27" t="e" cm="1">
        <f t="array" aca="1" ref="FB662" ca="1">TEXT(RIGHT(10-RIGHT(SUM(INDEX(1*(MID(MID(C662,1,1)*2,ROW(INDIRECT("1:"&amp;LEN(MID(C662,1,1)*2))),1)),,))+MID(C662,2,1)+
SUM(INDEX(1*(MID(MID(C662,3,1)*2,ROW(INDIRECT("1:"&amp;LEN(MID(C662,3,1)*2))),1)),,))+MID(C662,4,1)+
SUM(INDEX(1*(MID(MID(C662,5,1)*2,ROW(INDIRECT("1:"&amp;LEN(MID(C662,5,1)*2))),1)),,))+MID(C662,6,1)+
SUM(INDEX(1*(MID(MID(C662,8,1)*2,ROW(INDIRECT("1:"&amp;LEN(MID(C662,8,1)*2))),1)),,))+MID(C662,9,1)+
SUM(INDEX(1*(MID(MID(C662,10,1)*2,ROW(INDIRECT("1:"&amp;LEN(MID(C662,10,1)*2))),1)),,)),1),1),"0")</f>
        <v>#VALUE!</v>
      </c>
      <c r="FC662" s="27" t="str">
        <f t="shared" si="1177"/>
        <v/>
      </c>
      <c r="FD662" s="29" t="b">
        <f t="shared" si="1178"/>
        <v>0</v>
      </c>
      <c r="FE662" s="112" t="b">
        <f>IFERROR(MATCH(D662,'Avtal för korttidsarbete'!$G$13:$G$1012,0),TRUE)</f>
        <v>1</v>
      </c>
      <c r="FF662" s="112" t="b">
        <f t="shared" si="1207"/>
        <v>0</v>
      </c>
      <c r="FG662" s="113" t="str" cm="1">
        <f t="array" ref="FG662">IF(FE662=TRUE,"x",INDEX('Avtal för korttidsarbete'!$E$13:$E$1012,$FE662))</f>
        <v>x</v>
      </c>
      <c r="FH662" s="113" t="str" cm="1">
        <f t="array" ref="FH662">IF(FE662=TRUE,"x",INDEX('Avtal för korttidsarbete'!$F$13:$F$1012,$FE662))</f>
        <v>x</v>
      </c>
      <c r="FI662" s="112" t="b">
        <f t="shared" si="1208"/>
        <v>0</v>
      </c>
      <c r="FJ662" s="135">
        <f t="shared" si="1209"/>
        <v>44166</v>
      </c>
      <c r="FK662" s="135">
        <f t="shared" si="1210"/>
        <v>44377</v>
      </c>
      <c r="FL662" s="112" t="b">
        <f t="shared" si="1211"/>
        <v>0</v>
      </c>
      <c r="FM662" s="113">
        <f t="shared" si="1212"/>
        <v>44166</v>
      </c>
      <c r="FN662" s="135">
        <f t="shared" si="1213"/>
        <v>44377</v>
      </c>
      <c r="FO662" s="148" t="b">
        <f>IFERROR(INDEX('Avtal för korttidsarbete'!R:R,MATCH(D662,'Avtal för korttidsarbete'!$G:$G,0)),TRUE)</f>
        <v>1</v>
      </c>
      <c r="FP662" s="135" t="str">
        <f>IF(FO662,"-",INDEX('Avtal för korttidsarbete'!$D:$D,MATCH(D662,'Avtal för korttidsarbete'!$G:$G,0)))</f>
        <v>-</v>
      </c>
      <c r="FQ662" s="113" t="b">
        <f>IFERROR(G662&gt;INDEX(Uppsägningar!E:E,MATCH(C662,Uppsägningar!C:C,0)),FALSE)</f>
        <v>0</v>
      </c>
    </row>
    <row r="663" spans="1:173" x14ac:dyDescent="0.25">
      <c r="A663" s="19">
        <v>647</v>
      </c>
      <c r="B663" s="20"/>
      <c r="C663" s="183"/>
      <c r="D663" s="66"/>
      <c r="E663" s="212">
        <f>IFERROR(INDEX(Admin!$C$7:$C$10,MATCH(FP663,TblNivåValTExt,0)),0)</f>
        <v>0</v>
      </c>
      <c r="F663" s="1"/>
      <c r="G663" s="1"/>
      <c r="H663" s="78"/>
      <c r="I663" s="181"/>
      <c r="J663" s="181"/>
      <c r="K663" s="182"/>
      <c r="L663" s="182"/>
      <c r="M663" s="181"/>
      <c r="N663" s="181"/>
      <c r="O663" s="181"/>
      <c r="P663" s="182"/>
      <c r="Q663" s="182"/>
      <c r="R663" s="181"/>
      <c r="S663" s="181"/>
      <c r="T663" s="181"/>
      <c r="U663" s="182"/>
      <c r="V663" s="182"/>
      <c r="W663" s="181"/>
      <c r="X663" s="181"/>
      <c r="Y663" s="181"/>
      <c r="Z663" s="182"/>
      <c r="AA663" s="182"/>
      <c r="AB663" s="181"/>
      <c r="AC663" s="181"/>
      <c r="AD663" s="181"/>
      <c r="AE663" s="182"/>
      <c r="AF663" s="182"/>
      <c r="AG663" s="181"/>
      <c r="AH663" s="181"/>
      <c r="AI663" s="181"/>
      <c r="AJ663" s="182"/>
      <c r="AK663" s="182"/>
      <c r="AL663" s="181"/>
      <c r="AM663" s="181"/>
      <c r="AN663" s="181"/>
      <c r="AO663" s="182"/>
      <c r="AP663" s="182"/>
      <c r="AQ663" s="181"/>
      <c r="AR663" s="181"/>
      <c r="AS663" s="181"/>
      <c r="AT663" s="182"/>
      <c r="AU663" s="182"/>
      <c r="AV663" s="181"/>
      <c r="AW663" s="181"/>
      <c r="AX663" s="181"/>
      <c r="AY663" s="182"/>
      <c r="AZ663" s="182"/>
      <c r="BA663" s="181"/>
      <c r="BB663" s="181"/>
      <c r="BC663" s="181"/>
      <c r="BD663" s="182"/>
      <c r="BE663" s="182"/>
      <c r="BF663" s="181"/>
      <c r="BG663" s="180">
        <f t="shared" si="1179"/>
        <v>0</v>
      </c>
      <c r="BH663" s="116" t="str">
        <f t="shared" si="1180"/>
        <v/>
      </c>
      <c r="BI663" s="80" t="b">
        <f t="shared" si="1126"/>
        <v>0</v>
      </c>
      <c r="BJ663" s="80" t="str">
        <f t="shared" si="1127"/>
        <v/>
      </c>
      <c r="BK663" s="80" t="b">
        <f t="shared" si="1181"/>
        <v>0</v>
      </c>
      <c r="BL663" s="13" t="str">
        <f t="shared" si="1128"/>
        <v/>
      </c>
      <c r="BM663" s="13" t="b">
        <f t="shared" si="1182"/>
        <v>0</v>
      </c>
      <c r="BN663" s="35" t="str">
        <f t="shared" si="1129"/>
        <v/>
      </c>
      <c r="BO663" s="13" t="b">
        <f t="shared" si="1130"/>
        <v>0</v>
      </c>
      <c r="BP663" s="35" t="str">
        <f t="shared" si="1131"/>
        <v/>
      </c>
      <c r="BQ663" s="13" t="b">
        <f t="shared" si="1132"/>
        <v>0</v>
      </c>
      <c r="BR663" s="35" t="str">
        <f t="shared" si="1133"/>
        <v/>
      </c>
      <c r="BS663" s="35" t="b">
        <f t="shared" si="1134"/>
        <v>0</v>
      </c>
      <c r="BT663" s="35" t="str">
        <f t="shared" si="1135"/>
        <v/>
      </c>
      <c r="BU663" s="35" t="b">
        <f t="shared" si="1136"/>
        <v>0</v>
      </c>
      <c r="BV663" s="35" t="str">
        <f t="shared" si="1137"/>
        <v/>
      </c>
      <c r="BW663" s="13" t="b">
        <f t="shared" si="1214"/>
        <v>0</v>
      </c>
      <c r="BX663" s="35" t="str">
        <f t="shared" si="1138"/>
        <v/>
      </c>
      <c r="BY663" s="265" t="b">
        <f t="shared" si="1183"/>
        <v>0</v>
      </c>
      <c r="BZ663" s="35" t="str">
        <f t="shared" si="1139"/>
        <v/>
      </c>
      <c r="CA663" s="265" t="b">
        <f t="shared" si="1184"/>
        <v>0</v>
      </c>
      <c r="CB663" s="35" t="str">
        <f t="shared" si="1140"/>
        <v/>
      </c>
      <c r="CC663" s="272" t="b">
        <f t="shared" si="1185"/>
        <v>0</v>
      </c>
      <c r="CD663" s="35" t="str">
        <f t="shared" si="1141"/>
        <v/>
      </c>
      <c r="CE663" s="13" t="b">
        <f t="shared" si="1142"/>
        <v>0</v>
      </c>
      <c r="CF663" s="35" t="str">
        <f t="shared" si="1143"/>
        <v/>
      </c>
      <c r="CG663" s="179">
        <f t="shared" si="1144"/>
        <v>0</v>
      </c>
      <c r="CH663" s="179">
        <f t="shared" si="1145"/>
        <v>0</v>
      </c>
      <c r="CI663" s="218">
        <f t="shared" si="1186"/>
        <v>0</v>
      </c>
      <c r="CJ663" s="218">
        <f t="shared" si="1187"/>
        <v>0</v>
      </c>
      <c r="CK663" s="218">
        <f t="shared" si="1188"/>
        <v>0</v>
      </c>
      <c r="CL663" s="218">
        <f t="shared" si="1189"/>
        <v>0</v>
      </c>
      <c r="CM663" s="218">
        <f t="shared" si="1190"/>
        <v>0</v>
      </c>
      <c r="CN663" s="218">
        <f t="shared" si="1191"/>
        <v>0</v>
      </c>
      <c r="CO663" s="218">
        <f t="shared" si="1192"/>
        <v>0</v>
      </c>
      <c r="CP663" s="218">
        <f t="shared" si="1193"/>
        <v>0</v>
      </c>
      <c r="CQ663" s="218">
        <f t="shared" si="1194"/>
        <v>0</v>
      </c>
      <c r="CR663" s="218">
        <f t="shared" si="1195"/>
        <v>0</v>
      </c>
      <c r="CS663" s="14">
        <f t="shared" si="1146"/>
        <v>0</v>
      </c>
      <c r="CT663" s="236">
        <f t="shared" si="1147"/>
        <v>0</v>
      </c>
      <c r="CU663" s="237">
        <f t="shared" si="1148"/>
        <v>0</v>
      </c>
      <c r="CV663" s="16">
        <f t="shared" si="1148"/>
        <v>0</v>
      </c>
      <c r="CW663" s="16">
        <f t="shared" si="1148"/>
        <v>0</v>
      </c>
      <c r="CX663" s="16">
        <f t="shared" si="1148"/>
        <v>0</v>
      </c>
      <c r="CY663" s="16">
        <f t="shared" si="1148"/>
        <v>0</v>
      </c>
      <c r="CZ663" s="16">
        <f t="shared" si="1148"/>
        <v>0</v>
      </c>
      <c r="DA663" s="16">
        <f t="shared" si="1148"/>
        <v>0</v>
      </c>
      <c r="DB663" s="16">
        <f t="shared" si="1148"/>
        <v>0</v>
      </c>
      <c r="DC663" s="16">
        <f t="shared" si="1148"/>
        <v>0</v>
      </c>
      <c r="DD663" s="238">
        <f t="shared" si="1148"/>
        <v>0</v>
      </c>
      <c r="DE663" s="232">
        <f t="shared" si="1149"/>
        <v>0</v>
      </c>
      <c r="DF663" s="132">
        <f t="shared" si="1149"/>
        <v>0</v>
      </c>
      <c r="DG663" s="132">
        <f t="shared" si="1149"/>
        <v>0</v>
      </c>
      <c r="DH663" s="132">
        <f t="shared" si="1149"/>
        <v>0</v>
      </c>
      <c r="DI663" s="132">
        <f t="shared" si="1149"/>
        <v>0</v>
      </c>
      <c r="DJ663" s="132">
        <f t="shared" si="1149"/>
        <v>0</v>
      </c>
      <c r="DK663" s="132">
        <f t="shared" si="1149"/>
        <v>0</v>
      </c>
      <c r="DL663" s="132">
        <f t="shared" si="1149"/>
        <v>0</v>
      </c>
      <c r="DM663" s="132">
        <f t="shared" si="1149"/>
        <v>0</v>
      </c>
      <c r="DN663" s="233">
        <f t="shared" si="1149"/>
        <v>0</v>
      </c>
      <c r="DO663" s="232">
        <f t="shared" si="1150"/>
        <v>0</v>
      </c>
      <c r="DP663" s="132">
        <f t="shared" si="1151"/>
        <v>0</v>
      </c>
      <c r="DQ663" s="132">
        <f t="shared" si="1152"/>
        <v>0</v>
      </c>
      <c r="DR663" s="132">
        <f t="shared" si="1153"/>
        <v>0</v>
      </c>
      <c r="DS663" s="132">
        <f t="shared" si="1154"/>
        <v>0</v>
      </c>
      <c r="DT663" s="132">
        <f t="shared" si="1155"/>
        <v>0</v>
      </c>
      <c r="DU663" s="132">
        <f t="shared" si="1156"/>
        <v>0</v>
      </c>
      <c r="DV663" s="132">
        <f t="shared" si="1157"/>
        <v>0</v>
      </c>
      <c r="DW663" s="132">
        <f t="shared" si="1158"/>
        <v>0</v>
      </c>
      <c r="DX663" s="233">
        <f t="shared" si="1159"/>
        <v>0</v>
      </c>
      <c r="DY663" s="231" t="b">
        <f t="shared" si="1196"/>
        <v>0</v>
      </c>
      <c r="DZ663" s="163"/>
      <c r="EA663" s="226" t="str">
        <f t="shared" si="1197"/>
        <v/>
      </c>
      <c r="EB663" s="178" t="str">
        <f t="shared" si="1198"/>
        <v/>
      </c>
      <c r="EC663" s="178" t="str">
        <f t="shared" si="1199"/>
        <v/>
      </c>
      <c r="ED663" s="178" t="str">
        <f t="shared" si="1200"/>
        <v/>
      </c>
      <c r="EE663" s="178" t="str">
        <f t="shared" si="1201"/>
        <v/>
      </c>
      <c r="EF663" s="178" t="str">
        <f t="shared" si="1202"/>
        <v/>
      </c>
      <c r="EG663" s="178" t="str">
        <f t="shared" si="1203"/>
        <v/>
      </c>
      <c r="EH663" s="178" t="str">
        <f t="shared" si="1204"/>
        <v/>
      </c>
      <c r="EI663" s="178" t="str">
        <f t="shared" si="1205"/>
        <v/>
      </c>
      <c r="EJ663" s="227" t="str">
        <f t="shared" si="1206"/>
        <v/>
      </c>
      <c r="EK663" s="230" t="str">
        <f t="shared" si="1160"/>
        <v/>
      </c>
      <c r="EL663" s="177" t="str">
        <f t="shared" si="1161"/>
        <v/>
      </c>
      <c r="EM663" s="177" t="str">
        <f t="shared" si="1162"/>
        <v/>
      </c>
      <c r="EN663" s="177" t="str">
        <f t="shared" si="1163"/>
        <v/>
      </c>
      <c r="EO663" s="177" t="str">
        <f t="shared" si="1164"/>
        <v/>
      </c>
      <c r="EP663" s="177" t="str">
        <f t="shared" si="1165"/>
        <v/>
      </c>
      <c r="EQ663" s="177" t="str">
        <f t="shared" si="1166"/>
        <v/>
      </c>
      <c r="ER663" s="177" t="str">
        <f t="shared" si="1167"/>
        <v/>
      </c>
      <c r="ES663" s="177" t="str">
        <f t="shared" si="1168"/>
        <v/>
      </c>
      <c r="ET663" s="177" t="str">
        <f t="shared" si="1169"/>
        <v/>
      </c>
      <c r="EU663" s="229" t="e">
        <f t="shared" si="1170"/>
        <v>#VALUE!</v>
      </c>
      <c r="EV663" s="27" t="e">
        <f t="shared" si="1171"/>
        <v>#VALUE!</v>
      </c>
      <c r="EW663" s="27" t="e">
        <f t="shared" si="1172"/>
        <v>#VALUE!</v>
      </c>
      <c r="EX663" s="28" t="e">
        <f t="shared" si="1173"/>
        <v>#VALUE!</v>
      </c>
      <c r="EY663" s="28" t="e">
        <f t="shared" si="1174"/>
        <v>#VALUE!</v>
      </c>
      <c r="EZ663" s="28" t="b">
        <f t="shared" si="1175"/>
        <v>0</v>
      </c>
      <c r="FA663" s="176" t="str">
        <f t="shared" si="1176"/>
        <v/>
      </c>
      <c r="FB663" s="27" t="e" cm="1">
        <f t="array" aca="1" ref="FB663" ca="1">TEXT(RIGHT(10-RIGHT(SUM(INDEX(1*(MID(MID(C663,1,1)*2,ROW(INDIRECT("1:"&amp;LEN(MID(C663,1,1)*2))),1)),,))+MID(C663,2,1)+
SUM(INDEX(1*(MID(MID(C663,3,1)*2,ROW(INDIRECT("1:"&amp;LEN(MID(C663,3,1)*2))),1)),,))+MID(C663,4,1)+
SUM(INDEX(1*(MID(MID(C663,5,1)*2,ROW(INDIRECT("1:"&amp;LEN(MID(C663,5,1)*2))),1)),,))+MID(C663,6,1)+
SUM(INDEX(1*(MID(MID(C663,8,1)*2,ROW(INDIRECT("1:"&amp;LEN(MID(C663,8,1)*2))),1)),,))+MID(C663,9,1)+
SUM(INDEX(1*(MID(MID(C663,10,1)*2,ROW(INDIRECT("1:"&amp;LEN(MID(C663,10,1)*2))),1)),,)),1),1),"0")</f>
        <v>#VALUE!</v>
      </c>
      <c r="FC663" s="27" t="str">
        <f t="shared" si="1177"/>
        <v/>
      </c>
      <c r="FD663" s="29" t="b">
        <f t="shared" si="1178"/>
        <v>0</v>
      </c>
      <c r="FE663" s="112" t="b">
        <f>IFERROR(MATCH(D663,'Avtal för korttidsarbete'!$G$13:$G$1012,0),TRUE)</f>
        <v>1</v>
      </c>
      <c r="FF663" s="112" t="b">
        <f t="shared" si="1207"/>
        <v>0</v>
      </c>
      <c r="FG663" s="113" t="str" cm="1">
        <f t="array" ref="FG663">IF(FE663=TRUE,"x",INDEX('Avtal för korttidsarbete'!$E$13:$E$1012,$FE663))</f>
        <v>x</v>
      </c>
      <c r="FH663" s="113" t="str" cm="1">
        <f t="array" ref="FH663">IF(FE663=TRUE,"x",INDEX('Avtal för korttidsarbete'!$F$13:$F$1012,$FE663))</f>
        <v>x</v>
      </c>
      <c r="FI663" s="112" t="b">
        <f t="shared" si="1208"/>
        <v>0</v>
      </c>
      <c r="FJ663" s="135">
        <f t="shared" si="1209"/>
        <v>44166</v>
      </c>
      <c r="FK663" s="135">
        <f t="shared" si="1210"/>
        <v>44377</v>
      </c>
      <c r="FL663" s="112" t="b">
        <f t="shared" si="1211"/>
        <v>0</v>
      </c>
      <c r="FM663" s="113">
        <f t="shared" si="1212"/>
        <v>44166</v>
      </c>
      <c r="FN663" s="135">
        <f t="shared" si="1213"/>
        <v>44377</v>
      </c>
      <c r="FO663" s="148" t="b">
        <f>IFERROR(INDEX('Avtal för korttidsarbete'!R:R,MATCH(D663,'Avtal för korttidsarbete'!$G:$G,0)),TRUE)</f>
        <v>1</v>
      </c>
      <c r="FP663" s="135" t="str">
        <f>IF(FO663,"-",INDEX('Avtal för korttidsarbete'!$D:$D,MATCH(D663,'Avtal för korttidsarbete'!$G:$G,0)))</f>
        <v>-</v>
      </c>
      <c r="FQ663" s="113" t="b">
        <f>IFERROR(G663&gt;INDEX(Uppsägningar!E:E,MATCH(C663,Uppsägningar!C:C,0)),FALSE)</f>
        <v>0</v>
      </c>
    </row>
    <row r="664" spans="1:173" x14ac:dyDescent="0.25">
      <c r="A664" s="19">
        <v>648</v>
      </c>
      <c r="B664" s="20"/>
      <c r="C664" s="183"/>
      <c r="D664" s="66"/>
      <c r="E664" s="212">
        <f>IFERROR(INDEX(Admin!$C$7:$C$10,MATCH(FP664,TblNivåValTExt,0)),0)</f>
        <v>0</v>
      </c>
      <c r="F664" s="1"/>
      <c r="G664" s="1"/>
      <c r="H664" s="78"/>
      <c r="I664" s="181"/>
      <c r="J664" s="181"/>
      <c r="K664" s="182"/>
      <c r="L664" s="182"/>
      <c r="M664" s="181"/>
      <c r="N664" s="181"/>
      <c r="O664" s="181"/>
      <c r="P664" s="182"/>
      <c r="Q664" s="182"/>
      <c r="R664" s="181"/>
      <c r="S664" s="181"/>
      <c r="T664" s="181"/>
      <c r="U664" s="182"/>
      <c r="V664" s="182"/>
      <c r="W664" s="181"/>
      <c r="X664" s="181"/>
      <c r="Y664" s="181"/>
      <c r="Z664" s="182"/>
      <c r="AA664" s="182"/>
      <c r="AB664" s="181"/>
      <c r="AC664" s="181"/>
      <c r="AD664" s="181"/>
      <c r="AE664" s="182"/>
      <c r="AF664" s="182"/>
      <c r="AG664" s="181"/>
      <c r="AH664" s="181"/>
      <c r="AI664" s="181"/>
      <c r="AJ664" s="182"/>
      <c r="AK664" s="182"/>
      <c r="AL664" s="181"/>
      <c r="AM664" s="181"/>
      <c r="AN664" s="181"/>
      <c r="AO664" s="182"/>
      <c r="AP664" s="182"/>
      <c r="AQ664" s="181"/>
      <c r="AR664" s="181"/>
      <c r="AS664" s="181"/>
      <c r="AT664" s="182"/>
      <c r="AU664" s="182"/>
      <c r="AV664" s="181"/>
      <c r="AW664" s="181"/>
      <c r="AX664" s="181"/>
      <c r="AY664" s="182"/>
      <c r="AZ664" s="182"/>
      <c r="BA664" s="181"/>
      <c r="BB664" s="181"/>
      <c r="BC664" s="181"/>
      <c r="BD664" s="182"/>
      <c r="BE664" s="182"/>
      <c r="BF664" s="181"/>
      <c r="BG664" s="180">
        <f t="shared" si="1179"/>
        <v>0</v>
      </c>
      <c r="BH664" s="116" t="str">
        <f t="shared" si="1180"/>
        <v/>
      </c>
      <c r="BI664" s="80" t="b">
        <f t="shared" si="1126"/>
        <v>0</v>
      </c>
      <c r="BJ664" s="80" t="str">
        <f t="shared" si="1127"/>
        <v/>
      </c>
      <c r="BK664" s="80" t="b">
        <f t="shared" si="1181"/>
        <v>0</v>
      </c>
      <c r="BL664" s="13" t="str">
        <f t="shared" si="1128"/>
        <v/>
      </c>
      <c r="BM664" s="13" t="b">
        <f t="shared" si="1182"/>
        <v>0</v>
      </c>
      <c r="BN664" s="35" t="str">
        <f t="shared" si="1129"/>
        <v/>
      </c>
      <c r="BO664" s="13" t="b">
        <f t="shared" si="1130"/>
        <v>0</v>
      </c>
      <c r="BP664" s="35" t="str">
        <f t="shared" si="1131"/>
        <v/>
      </c>
      <c r="BQ664" s="13" t="b">
        <f t="shared" si="1132"/>
        <v>0</v>
      </c>
      <c r="BR664" s="35" t="str">
        <f t="shared" si="1133"/>
        <v/>
      </c>
      <c r="BS664" s="35" t="b">
        <f t="shared" si="1134"/>
        <v>0</v>
      </c>
      <c r="BT664" s="35" t="str">
        <f t="shared" si="1135"/>
        <v/>
      </c>
      <c r="BU664" s="35" t="b">
        <f t="shared" si="1136"/>
        <v>0</v>
      </c>
      <c r="BV664" s="35" t="str">
        <f t="shared" si="1137"/>
        <v/>
      </c>
      <c r="BW664" s="13" t="b">
        <f t="shared" si="1214"/>
        <v>0</v>
      </c>
      <c r="BX664" s="35" t="str">
        <f t="shared" si="1138"/>
        <v/>
      </c>
      <c r="BY664" s="265" t="b">
        <f t="shared" si="1183"/>
        <v>0</v>
      </c>
      <c r="BZ664" s="35" t="str">
        <f t="shared" si="1139"/>
        <v/>
      </c>
      <c r="CA664" s="265" t="b">
        <f t="shared" si="1184"/>
        <v>0</v>
      </c>
      <c r="CB664" s="35" t="str">
        <f t="shared" si="1140"/>
        <v/>
      </c>
      <c r="CC664" s="272" t="b">
        <f t="shared" si="1185"/>
        <v>0</v>
      </c>
      <c r="CD664" s="35" t="str">
        <f t="shared" si="1141"/>
        <v/>
      </c>
      <c r="CE664" s="13" t="b">
        <f t="shared" si="1142"/>
        <v>0</v>
      </c>
      <c r="CF664" s="35" t="str">
        <f t="shared" si="1143"/>
        <v/>
      </c>
      <c r="CG664" s="179">
        <f t="shared" si="1144"/>
        <v>0</v>
      </c>
      <c r="CH664" s="179">
        <f t="shared" si="1145"/>
        <v>0</v>
      </c>
      <c r="CI664" s="218">
        <f t="shared" si="1186"/>
        <v>0</v>
      </c>
      <c r="CJ664" s="218">
        <f t="shared" si="1187"/>
        <v>0</v>
      </c>
      <c r="CK664" s="218">
        <f t="shared" si="1188"/>
        <v>0</v>
      </c>
      <c r="CL664" s="218">
        <f t="shared" si="1189"/>
        <v>0</v>
      </c>
      <c r="CM664" s="218">
        <f t="shared" si="1190"/>
        <v>0</v>
      </c>
      <c r="CN664" s="218">
        <f t="shared" si="1191"/>
        <v>0</v>
      </c>
      <c r="CO664" s="218">
        <f t="shared" si="1192"/>
        <v>0</v>
      </c>
      <c r="CP664" s="218">
        <f t="shared" si="1193"/>
        <v>0</v>
      </c>
      <c r="CQ664" s="218">
        <f t="shared" si="1194"/>
        <v>0</v>
      </c>
      <c r="CR664" s="218">
        <f t="shared" si="1195"/>
        <v>0</v>
      </c>
      <c r="CS664" s="14">
        <f t="shared" si="1146"/>
        <v>0</v>
      </c>
      <c r="CT664" s="236">
        <f t="shared" si="1147"/>
        <v>0</v>
      </c>
      <c r="CU664" s="237">
        <f t="shared" si="1148"/>
        <v>0</v>
      </c>
      <c r="CV664" s="16">
        <f t="shared" si="1148"/>
        <v>0</v>
      </c>
      <c r="CW664" s="16">
        <f t="shared" si="1148"/>
        <v>0</v>
      </c>
      <c r="CX664" s="16">
        <f t="shared" si="1148"/>
        <v>0</v>
      </c>
      <c r="CY664" s="16">
        <f t="shared" si="1148"/>
        <v>0</v>
      </c>
      <c r="CZ664" s="16">
        <f t="shared" si="1148"/>
        <v>0</v>
      </c>
      <c r="DA664" s="16">
        <f t="shared" si="1148"/>
        <v>0</v>
      </c>
      <c r="DB664" s="16">
        <f t="shared" si="1148"/>
        <v>0</v>
      </c>
      <c r="DC664" s="16">
        <f t="shared" si="1148"/>
        <v>0</v>
      </c>
      <c r="DD664" s="238">
        <f t="shared" si="1148"/>
        <v>0</v>
      </c>
      <c r="DE664" s="232">
        <f t="shared" si="1149"/>
        <v>0</v>
      </c>
      <c r="DF664" s="132">
        <f t="shared" si="1149"/>
        <v>0</v>
      </c>
      <c r="DG664" s="132">
        <f t="shared" si="1149"/>
        <v>0</v>
      </c>
      <c r="DH664" s="132">
        <f t="shared" si="1149"/>
        <v>0</v>
      </c>
      <c r="DI664" s="132">
        <f t="shared" si="1149"/>
        <v>0</v>
      </c>
      <c r="DJ664" s="132">
        <f t="shared" si="1149"/>
        <v>0</v>
      </c>
      <c r="DK664" s="132">
        <f t="shared" si="1149"/>
        <v>0</v>
      </c>
      <c r="DL664" s="132">
        <f t="shared" si="1149"/>
        <v>0</v>
      </c>
      <c r="DM664" s="132">
        <f t="shared" si="1149"/>
        <v>0</v>
      </c>
      <c r="DN664" s="233">
        <f t="shared" si="1149"/>
        <v>0</v>
      </c>
      <c r="DO664" s="232">
        <f t="shared" si="1150"/>
        <v>0</v>
      </c>
      <c r="DP664" s="132">
        <f t="shared" si="1151"/>
        <v>0</v>
      </c>
      <c r="DQ664" s="132">
        <f t="shared" si="1152"/>
        <v>0</v>
      </c>
      <c r="DR664" s="132">
        <f t="shared" si="1153"/>
        <v>0</v>
      </c>
      <c r="DS664" s="132">
        <f t="shared" si="1154"/>
        <v>0</v>
      </c>
      <c r="DT664" s="132">
        <f t="shared" si="1155"/>
        <v>0</v>
      </c>
      <c r="DU664" s="132">
        <f t="shared" si="1156"/>
        <v>0</v>
      </c>
      <c r="DV664" s="132">
        <f t="shared" si="1157"/>
        <v>0</v>
      </c>
      <c r="DW664" s="132">
        <f t="shared" si="1158"/>
        <v>0</v>
      </c>
      <c r="DX664" s="233">
        <f t="shared" si="1159"/>
        <v>0</v>
      </c>
      <c r="DY664" s="231" t="b">
        <f t="shared" si="1196"/>
        <v>0</v>
      </c>
      <c r="DZ664" s="163"/>
      <c r="EA664" s="226" t="str">
        <f t="shared" si="1197"/>
        <v/>
      </c>
      <c r="EB664" s="178" t="str">
        <f t="shared" si="1198"/>
        <v/>
      </c>
      <c r="EC664" s="178" t="str">
        <f t="shared" si="1199"/>
        <v/>
      </c>
      <c r="ED664" s="178" t="str">
        <f t="shared" si="1200"/>
        <v/>
      </c>
      <c r="EE664" s="178" t="str">
        <f t="shared" si="1201"/>
        <v/>
      </c>
      <c r="EF664" s="178" t="str">
        <f t="shared" si="1202"/>
        <v/>
      </c>
      <c r="EG664" s="178" t="str">
        <f t="shared" si="1203"/>
        <v/>
      </c>
      <c r="EH664" s="178" t="str">
        <f t="shared" si="1204"/>
        <v/>
      </c>
      <c r="EI664" s="178" t="str">
        <f t="shared" si="1205"/>
        <v/>
      </c>
      <c r="EJ664" s="227" t="str">
        <f t="shared" si="1206"/>
        <v/>
      </c>
      <c r="EK664" s="230" t="str">
        <f t="shared" si="1160"/>
        <v/>
      </c>
      <c r="EL664" s="177" t="str">
        <f t="shared" si="1161"/>
        <v/>
      </c>
      <c r="EM664" s="177" t="str">
        <f t="shared" si="1162"/>
        <v/>
      </c>
      <c r="EN664" s="177" t="str">
        <f t="shared" si="1163"/>
        <v/>
      </c>
      <c r="EO664" s="177" t="str">
        <f t="shared" si="1164"/>
        <v/>
      </c>
      <c r="EP664" s="177" t="str">
        <f t="shared" si="1165"/>
        <v/>
      </c>
      <c r="EQ664" s="177" t="str">
        <f t="shared" si="1166"/>
        <v/>
      </c>
      <c r="ER664" s="177" t="str">
        <f t="shared" si="1167"/>
        <v/>
      </c>
      <c r="ES664" s="177" t="str">
        <f t="shared" si="1168"/>
        <v/>
      </c>
      <c r="ET664" s="177" t="str">
        <f t="shared" si="1169"/>
        <v/>
      </c>
      <c r="EU664" s="229" t="e">
        <f t="shared" si="1170"/>
        <v>#VALUE!</v>
      </c>
      <c r="EV664" s="27" t="e">
        <f t="shared" si="1171"/>
        <v>#VALUE!</v>
      </c>
      <c r="EW664" s="27" t="e">
        <f t="shared" si="1172"/>
        <v>#VALUE!</v>
      </c>
      <c r="EX664" s="28" t="e">
        <f t="shared" si="1173"/>
        <v>#VALUE!</v>
      </c>
      <c r="EY664" s="28" t="e">
        <f t="shared" si="1174"/>
        <v>#VALUE!</v>
      </c>
      <c r="EZ664" s="28" t="b">
        <f t="shared" si="1175"/>
        <v>0</v>
      </c>
      <c r="FA664" s="176" t="str">
        <f t="shared" si="1176"/>
        <v/>
      </c>
      <c r="FB664" s="27" t="e" cm="1">
        <f t="array" aca="1" ref="FB664" ca="1">TEXT(RIGHT(10-RIGHT(SUM(INDEX(1*(MID(MID(C664,1,1)*2,ROW(INDIRECT("1:"&amp;LEN(MID(C664,1,1)*2))),1)),,))+MID(C664,2,1)+
SUM(INDEX(1*(MID(MID(C664,3,1)*2,ROW(INDIRECT("1:"&amp;LEN(MID(C664,3,1)*2))),1)),,))+MID(C664,4,1)+
SUM(INDEX(1*(MID(MID(C664,5,1)*2,ROW(INDIRECT("1:"&amp;LEN(MID(C664,5,1)*2))),1)),,))+MID(C664,6,1)+
SUM(INDEX(1*(MID(MID(C664,8,1)*2,ROW(INDIRECT("1:"&amp;LEN(MID(C664,8,1)*2))),1)),,))+MID(C664,9,1)+
SUM(INDEX(1*(MID(MID(C664,10,1)*2,ROW(INDIRECT("1:"&amp;LEN(MID(C664,10,1)*2))),1)),,)),1),1),"0")</f>
        <v>#VALUE!</v>
      </c>
      <c r="FC664" s="27" t="str">
        <f t="shared" si="1177"/>
        <v/>
      </c>
      <c r="FD664" s="29" t="b">
        <f t="shared" si="1178"/>
        <v>0</v>
      </c>
      <c r="FE664" s="112" t="b">
        <f>IFERROR(MATCH(D664,'Avtal för korttidsarbete'!$G$13:$G$1012,0),TRUE)</f>
        <v>1</v>
      </c>
      <c r="FF664" s="112" t="b">
        <f t="shared" si="1207"/>
        <v>0</v>
      </c>
      <c r="FG664" s="113" t="str" cm="1">
        <f t="array" ref="FG664">IF(FE664=TRUE,"x",INDEX('Avtal för korttidsarbete'!$E$13:$E$1012,$FE664))</f>
        <v>x</v>
      </c>
      <c r="FH664" s="113" t="str" cm="1">
        <f t="array" ref="FH664">IF(FE664=TRUE,"x",INDEX('Avtal för korttidsarbete'!$F$13:$F$1012,$FE664))</f>
        <v>x</v>
      </c>
      <c r="FI664" s="112" t="b">
        <f t="shared" si="1208"/>
        <v>0</v>
      </c>
      <c r="FJ664" s="135">
        <f t="shared" si="1209"/>
        <v>44166</v>
      </c>
      <c r="FK664" s="135">
        <f t="shared" si="1210"/>
        <v>44377</v>
      </c>
      <c r="FL664" s="112" t="b">
        <f t="shared" si="1211"/>
        <v>0</v>
      </c>
      <c r="FM664" s="113">
        <f t="shared" si="1212"/>
        <v>44166</v>
      </c>
      <c r="FN664" s="135">
        <f t="shared" si="1213"/>
        <v>44377</v>
      </c>
      <c r="FO664" s="148" t="b">
        <f>IFERROR(INDEX('Avtal för korttidsarbete'!R:R,MATCH(D664,'Avtal för korttidsarbete'!$G:$G,0)),TRUE)</f>
        <v>1</v>
      </c>
      <c r="FP664" s="135" t="str">
        <f>IF(FO664,"-",INDEX('Avtal för korttidsarbete'!$D:$D,MATCH(D664,'Avtal för korttidsarbete'!$G:$G,0)))</f>
        <v>-</v>
      </c>
      <c r="FQ664" s="113" t="b">
        <f>IFERROR(G664&gt;INDEX(Uppsägningar!E:E,MATCH(C664,Uppsägningar!C:C,0)),FALSE)</f>
        <v>0</v>
      </c>
    </row>
    <row r="665" spans="1:173" x14ac:dyDescent="0.25">
      <c r="A665" s="19">
        <v>649</v>
      </c>
      <c r="B665" s="20"/>
      <c r="C665" s="183"/>
      <c r="D665" s="66"/>
      <c r="E665" s="212">
        <f>IFERROR(INDEX(Admin!$C$7:$C$10,MATCH(FP665,TblNivåValTExt,0)),0)</f>
        <v>0</v>
      </c>
      <c r="F665" s="1"/>
      <c r="G665" s="1"/>
      <c r="H665" s="78"/>
      <c r="I665" s="181"/>
      <c r="J665" s="181"/>
      <c r="K665" s="182"/>
      <c r="L665" s="182"/>
      <c r="M665" s="181"/>
      <c r="N665" s="181"/>
      <c r="O665" s="181"/>
      <c r="P665" s="182"/>
      <c r="Q665" s="182"/>
      <c r="R665" s="181"/>
      <c r="S665" s="181"/>
      <c r="T665" s="181"/>
      <c r="U665" s="182"/>
      <c r="V665" s="182"/>
      <c r="W665" s="181"/>
      <c r="X665" s="181"/>
      <c r="Y665" s="181"/>
      <c r="Z665" s="182"/>
      <c r="AA665" s="182"/>
      <c r="AB665" s="181"/>
      <c r="AC665" s="181"/>
      <c r="AD665" s="181"/>
      <c r="AE665" s="182"/>
      <c r="AF665" s="182"/>
      <c r="AG665" s="181"/>
      <c r="AH665" s="181"/>
      <c r="AI665" s="181"/>
      <c r="AJ665" s="182"/>
      <c r="AK665" s="182"/>
      <c r="AL665" s="181"/>
      <c r="AM665" s="181"/>
      <c r="AN665" s="181"/>
      <c r="AO665" s="182"/>
      <c r="AP665" s="182"/>
      <c r="AQ665" s="181"/>
      <c r="AR665" s="181"/>
      <c r="AS665" s="181"/>
      <c r="AT665" s="182"/>
      <c r="AU665" s="182"/>
      <c r="AV665" s="181"/>
      <c r="AW665" s="181"/>
      <c r="AX665" s="181"/>
      <c r="AY665" s="182"/>
      <c r="AZ665" s="182"/>
      <c r="BA665" s="181"/>
      <c r="BB665" s="181"/>
      <c r="BC665" s="181"/>
      <c r="BD665" s="182"/>
      <c r="BE665" s="182"/>
      <c r="BF665" s="181"/>
      <c r="BG665" s="180">
        <f t="shared" si="1179"/>
        <v>0</v>
      </c>
      <c r="BH665" s="116" t="str">
        <f t="shared" si="1180"/>
        <v/>
      </c>
      <c r="BI665" s="80" t="b">
        <f t="shared" si="1126"/>
        <v>0</v>
      </c>
      <c r="BJ665" s="80" t="str">
        <f t="shared" si="1127"/>
        <v/>
      </c>
      <c r="BK665" s="80" t="b">
        <f t="shared" si="1181"/>
        <v>0</v>
      </c>
      <c r="BL665" s="13" t="str">
        <f t="shared" si="1128"/>
        <v/>
      </c>
      <c r="BM665" s="13" t="b">
        <f t="shared" si="1182"/>
        <v>0</v>
      </c>
      <c r="BN665" s="35" t="str">
        <f t="shared" si="1129"/>
        <v/>
      </c>
      <c r="BO665" s="13" t="b">
        <f t="shared" si="1130"/>
        <v>0</v>
      </c>
      <c r="BP665" s="35" t="str">
        <f t="shared" si="1131"/>
        <v/>
      </c>
      <c r="BQ665" s="13" t="b">
        <f t="shared" si="1132"/>
        <v>0</v>
      </c>
      <c r="BR665" s="35" t="str">
        <f t="shared" si="1133"/>
        <v/>
      </c>
      <c r="BS665" s="35" t="b">
        <f t="shared" si="1134"/>
        <v>0</v>
      </c>
      <c r="BT665" s="35" t="str">
        <f t="shared" si="1135"/>
        <v/>
      </c>
      <c r="BU665" s="35" t="b">
        <f t="shared" si="1136"/>
        <v>0</v>
      </c>
      <c r="BV665" s="35" t="str">
        <f t="shared" si="1137"/>
        <v/>
      </c>
      <c r="BW665" s="13" t="b">
        <f t="shared" si="1214"/>
        <v>0</v>
      </c>
      <c r="BX665" s="35" t="str">
        <f t="shared" si="1138"/>
        <v/>
      </c>
      <c r="BY665" s="265" t="b">
        <f t="shared" si="1183"/>
        <v>0</v>
      </c>
      <c r="BZ665" s="35" t="str">
        <f t="shared" si="1139"/>
        <v/>
      </c>
      <c r="CA665" s="265" t="b">
        <f t="shared" si="1184"/>
        <v>0</v>
      </c>
      <c r="CB665" s="35" t="str">
        <f t="shared" si="1140"/>
        <v/>
      </c>
      <c r="CC665" s="272" t="b">
        <f t="shared" si="1185"/>
        <v>0</v>
      </c>
      <c r="CD665" s="35" t="str">
        <f t="shared" si="1141"/>
        <v/>
      </c>
      <c r="CE665" s="13" t="b">
        <f t="shared" si="1142"/>
        <v>0</v>
      </c>
      <c r="CF665" s="35" t="str">
        <f t="shared" si="1143"/>
        <v/>
      </c>
      <c r="CG665" s="179">
        <f t="shared" si="1144"/>
        <v>0</v>
      </c>
      <c r="CH665" s="179">
        <f t="shared" si="1145"/>
        <v>0</v>
      </c>
      <c r="CI665" s="218">
        <f t="shared" si="1186"/>
        <v>0</v>
      </c>
      <c r="CJ665" s="218">
        <f t="shared" si="1187"/>
        <v>0</v>
      </c>
      <c r="CK665" s="218">
        <f t="shared" si="1188"/>
        <v>0</v>
      </c>
      <c r="CL665" s="218">
        <f t="shared" si="1189"/>
        <v>0</v>
      </c>
      <c r="CM665" s="218">
        <f t="shared" si="1190"/>
        <v>0</v>
      </c>
      <c r="CN665" s="218">
        <f t="shared" si="1191"/>
        <v>0</v>
      </c>
      <c r="CO665" s="218">
        <f t="shared" si="1192"/>
        <v>0</v>
      </c>
      <c r="CP665" s="218">
        <f t="shared" si="1193"/>
        <v>0</v>
      </c>
      <c r="CQ665" s="218">
        <f t="shared" si="1194"/>
        <v>0</v>
      </c>
      <c r="CR665" s="218">
        <f t="shared" si="1195"/>
        <v>0</v>
      </c>
      <c r="CS665" s="14">
        <f t="shared" si="1146"/>
        <v>0</v>
      </c>
      <c r="CT665" s="236">
        <f t="shared" si="1147"/>
        <v>0</v>
      </c>
      <c r="CU665" s="237">
        <f t="shared" si="1148"/>
        <v>0</v>
      </c>
      <c r="CV665" s="16">
        <f t="shared" si="1148"/>
        <v>0</v>
      </c>
      <c r="CW665" s="16">
        <f t="shared" si="1148"/>
        <v>0</v>
      </c>
      <c r="CX665" s="16">
        <f t="shared" si="1148"/>
        <v>0</v>
      </c>
      <c r="CY665" s="16">
        <f t="shared" si="1148"/>
        <v>0</v>
      </c>
      <c r="CZ665" s="16">
        <f t="shared" si="1148"/>
        <v>0</v>
      </c>
      <c r="DA665" s="16">
        <f t="shared" si="1148"/>
        <v>0</v>
      </c>
      <c r="DB665" s="16">
        <f t="shared" si="1148"/>
        <v>0</v>
      </c>
      <c r="DC665" s="16">
        <f t="shared" si="1148"/>
        <v>0</v>
      </c>
      <c r="DD665" s="238">
        <f t="shared" si="1148"/>
        <v>0</v>
      </c>
      <c r="DE665" s="232">
        <f t="shared" si="1149"/>
        <v>0</v>
      </c>
      <c r="DF665" s="132">
        <f t="shared" si="1149"/>
        <v>0</v>
      </c>
      <c r="DG665" s="132">
        <f t="shared" si="1149"/>
        <v>0</v>
      </c>
      <c r="DH665" s="132">
        <f t="shared" si="1149"/>
        <v>0</v>
      </c>
      <c r="DI665" s="132">
        <f t="shared" si="1149"/>
        <v>0</v>
      </c>
      <c r="DJ665" s="132">
        <f t="shared" si="1149"/>
        <v>0</v>
      </c>
      <c r="DK665" s="132">
        <f t="shared" si="1149"/>
        <v>0</v>
      </c>
      <c r="DL665" s="132">
        <f t="shared" si="1149"/>
        <v>0</v>
      </c>
      <c r="DM665" s="132">
        <f t="shared" si="1149"/>
        <v>0</v>
      </c>
      <c r="DN665" s="233">
        <f t="shared" si="1149"/>
        <v>0</v>
      </c>
      <c r="DO665" s="232">
        <f t="shared" si="1150"/>
        <v>0</v>
      </c>
      <c r="DP665" s="132">
        <f t="shared" si="1151"/>
        <v>0</v>
      </c>
      <c r="DQ665" s="132">
        <f t="shared" si="1152"/>
        <v>0</v>
      </c>
      <c r="DR665" s="132">
        <f t="shared" si="1153"/>
        <v>0</v>
      </c>
      <c r="DS665" s="132">
        <f t="shared" si="1154"/>
        <v>0</v>
      </c>
      <c r="DT665" s="132">
        <f t="shared" si="1155"/>
        <v>0</v>
      </c>
      <c r="DU665" s="132">
        <f t="shared" si="1156"/>
        <v>0</v>
      </c>
      <c r="DV665" s="132">
        <f t="shared" si="1157"/>
        <v>0</v>
      </c>
      <c r="DW665" s="132">
        <f t="shared" si="1158"/>
        <v>0</v>
      </c>
      <c r="DX665" s="233">
        <f t="shared" si="1159"/>
        <v>0</v>
      </c>
      <c r="DY665" s="231" t="b">
        <f t="shared" si="1196"/>
        <v>0</v>
      </c>
      <c r="DZ665" s="163"/>
      <c r="EA665" s="226" t="str">
        <f t="shared" si="1197"/>
        <v/>
      </c>
      <c r="EB665" s="178" t="str">
        <f t="shared" si="1198"/>
        <v/>
      </c>
      <c r="EC665" s="178" t="str">
        <f t="shared" si="1199"/>
        <v/>
      </c>
      <c r="ED665" s="178" t="str">
        <f t="shared" si="1200"/>
        <v/>
      </c>
      <c r="EE665" s="178" t="str">
        <f t="shared" si="1201"/>
        <v/>
      </c>
      <c r="EF665" s="178" t="str">
        <f t="shared" si="1202"/>
        <v/>
      </c>
      <c r="EG665" s="178" t="str">
        <f t="shared" si="1203"/>
        <v/>
      </c>
      <c r="EH665" s="178" t="str">
        <f t="shared" si="1204"/>
        <v/>
      </c>
      <c r="EI665" s="178" t="str">
        <f t="shared" si="1205"/>
        <v/>
      </c>
      <c r="EJ665" s="227" t="str">
        <f t="shared" si="1206"/>
        <v/>
      </c>
      <c r="EK665" s="230" t="str">
        <f t="shared" si="1160"/>
        <v/>
      </c>
      <c r="EL665" s="177" t="str">
        <f t="shared" si="1161"/>
        <v/>
      </c>
      <c r="EM665" s="177" t="str">
        <f t="shared" si="1162"/>
        <v/>
      </c>
      <c r="EN665" s="177" t="str">
        <f t="shared" si="1163"/>
        <v/>
      </c>
      <c r="EO665" s="177" t="str">
        <f t="shared" si="1164"/>
        <v/>
      </c>
      <c r="EP665" s="177" t="str">
        <f t="shared" si="1165"/>
        <v/>
      </c>
      <c r="EQ665" s="177" t="str">
        <f t="shared" si="1166"/>
        <v/>
      </c>
      <c r="ER665" s="177" t="str">
        <f t="shared" si="1167"/>
        <v/>
      </c>
      <c r="ES665" s="177" t="str">
        <f t="shared" si="1168"/>
        <v/>
      </c>
      <c r="ET665" s="177" t="str">
        <f t="shared" si="1169"/>
        <v/>
      </c>
      <c r="EU665" s="229" t="e">
        <f t="shared" si="1170"/>
        <v>#VALUE!</v>
      </c>
      <c r="EV665" s="27" t="e">
        <f t="shared" si="1171"/>
        <v>#VALUE!</v>
      </c>
      <c r="EW665" s="27" t="e">
        <f t="shared" si="1172"/>
        <v>#VALUE!</v>
      </c>
      <c r="EX665" s="28" t="e">
        <f t="shared" si="1173"/>
        <v>#VALUE!</v>
      </c>
      <c r="EY665" s="28" t="e">
        <f t="shared" si="1174"/>
        <v>#VALUE!</v>
      </c>
      <c r="EZ665" s="28" t="b">
        <f t="shared" si="1175"/>
        <v>0</v>
      </c>
      <c r="FA665" s="176" t="str">
        <f t="shared" si="1176"/>
        <v/>
      </c>
      <c r="FB665" s="27" t="e" cm="1">
        <f t="array" aca="1" ref="FB665" ca="1">TEXT(RIGHT(10-RIGHT(SUM(INDEX(1*(MID(MID(C665,1,1)*2,ROW(INDIRECT("1:"&amp;LEN(MID(C665,1,1)*2))),1)),,))+MID(C665,2,1)+
SUM(INDEX(1*(MID(MID(C665,3,1)*2,ROW(INDIRECT("1:"&amp;LEN(MID(C665,3,1)*2))),1)),,))+MID(C665,4,1)+
SUM(INDEX(1*(MID(MID(C665,5,1)*2,ROW(INDIRECT("1:"&amp;LEN(MID(C665,5,1)*2))),1)),,))+MID(C665,6,1)+
SUM(INDEX(1*(MID(MID(C665,8,1)*2,ROW(INDIRECT("1:"&amp;LEN(MID(C665,8,1)*2))),1)),,))+MID(C665,9,1)+
SUM(INDEX(1*(MID(MID(C665,10,1)*2,ROW(INDIRECT("1:"&amp;LEN(MID(C665,10,1)*2))),1)),,)),1),1),"0")</f>
        <v>#VALUE!</v>
      </c>
      <c r="FC665" s="27" t="str">
        <f t="shared" si="1177"/>
        <v/>
      </c>
      <c r="FD665" s="29" t="b">
        <f t="shared" si="1178"/>
        <v>0</v>
      </c>
      <c r="FE665" s="112" t="b">
        <f>IFERROR(MATCH(D665,'Avtal för korttidsarbete'!$G$13:$G$1012,0),TRUE)</f>
        <v>1</v>
      </c>
      <c r="FF665" s="112" t="b">
        <f t="shared" si="1207"/>
        <v>0</v>
      </c>
      <c r="FG665" s="113" t="str" cm="1">
        <f t="array" ref="FG665">IF(FE665=TRUE,"x",INDEX('Avtal för korttidsarbete'!$E$13:$E$1012,$FE665))</f>
        <v>x</v>
      </c>
      <c r="FH665" s="113" t="str" cm="1">
        <f t="array" ref="FH665">IF(FE665=TRUE,"x",INDEX('Avtal för korttidsarbete'!$F$13:$F$1012,$FE665))</f>
        <v>x</v>
      </c>
      <c r="FI665" s="112" t="b">
        <f t="shared" si="1208"/>
        <v>0</v>
      </c>
      <c r="FJ665" s="135">
        <f t="shared" si="1209"/>
        <v>44166</v>
      </c>
      <c r="FK665" s="135">
        <f t="shared" si="1210"/>
        <v>44377</v>
      </c>
      <c r="FL665" s="112" t="b">
        <f t="shared" si="1211"/>
        <v>0</v>
      </c>
      <c r="FM665" s="113">
        <f t="shared" si="1212"/>
        <v>44166</v>
      </c>
      <c r="FN665" s="135">
        <f t="shared" si="1213"/>
        <v>44377</v>
      </c>
      <c r="FO665" s="148" t="b">
        <f>IFERROR(INDEX('Avtal för korttidsarbete'!R:R,MATCH(D665,'Avtal för korttidsarbete'!$G:$G,0)),TRUE)</f>
        <v>1</v>
      </c>
      <c r="FP665" s="135" t="str">
        <f>IF(FO665,"-",INDEX('Avtal för korttidsarbete'!$D:$D,MATCH(D665,'Avtal för korttidsarbete'!$G:$G,0)))</f>
        <v>-</v>
      </c>
      <c r="FQ665" s="113" t="b">
        <f>IFERROR(G665&gt;INDEX(Uppsägningar!E:E,MATCH(C665,Uppsägningar!C:C,0)),FALSE)</f>
        <v>0</v>
      </c>
    </row>
    <row r="666" spans="1:173" x14ac:dyDescent="0.25">
      <c r="A666" s="19">
        <v>650</v>
      </c>
      <c r="B666" s="20"/>
      <c r="C666" s="183"/>
      <c r="D666" s="66"/>
      <c r="E666" s="212">
        <f>IFERROR(INDEX(Admin!$C$7:$C$10,MATCH(FP666,TblNivåValTExt,0)),0)</f>
        <v>0</v>
      </c>
      <c r="F666" s="1"/>
      <c r="G666" s="1"/>
      <c r="H666" s="78"/>
      <c r="I666" s="181"/>
      <c r="J666" s="181"/>
      <c r="K666" s="182"/>
      <c r="L666" s="182"/>
      <c r="M666" s="181"/>
      <c r="N666" s="181"/>
      <c r="O666" s="181"/>
      <c r="P666" s="182"/>
      <c r="Q666" s="182"/>
      <c r="R666" s="181"/>
      <c r="S666" s="181"/>
      <c r="T666" s="181"/>
      <c r="U666" s="182"/>
      <c r="V666" s="182"/>
      <c r="W666" s="181"/>
      <c r="X666" s="181"/>
      <c r="Y666" s="181"/>
      <c r="Z666" s="182"/>
      <c r="AA666" s="182"/>
      <c r="AB666" s="181"/>
      <c r="AC666" s="181"/>
      <c r="AD666" s="181"/>
      <c r="AE666" s="182"/>
      <c r="AF666" s="182"/>
      <c r="AG666" s="181"/>
      <c r="AH666" s="181"/>
      <c r="AI666" s="181"/>
      <c r="AJ666" s="182"/>
      <c r="AK666" s="182"/>
      <c r="AL666" s="181"/>
      <c r="AM666" s="181"/>
      <c r="AN666" s="181"/>
      <c r="AO666" s="182"/>
      <c r="AP666" s="182"/>
      <c r="AQ666" s="181"/>
      <c r="AR666" s="181"/>
      <c r="AS666" s="181"/>
      <c r="AT666" s="182"/>
      <c r="AU666" s="182"/>
      <c r="AV666" s="181"/>
      <c r="AW666" s="181"/>
      <c r="AX666" s="181"/>
      <c r="AY666" s="182"/>
      <c r="AZ666" s="182"/>
      <c r="BA666" s="181"/>
      <c r="BB666" s="181"/>
      <c r="BC666" s="181"/>
      <c r="BD666" s="182"/>
      <c r="BE666" s="182"/>
      <c r="BF666" s="181"/>
      <c r="BG666" s="180">
        <f t="shared" si="1179"/>
        <v>0</v>
      </c>
      <c r="BH666" s="116" t="str">
        <f t="shared" si="1180"/>
        <v/>
      </c>
      <c r="BI666" s="80" t="b">
        <f t="shared" si="1126"/>
        <v>0</v>
      </c>
      <c r="BJ666" s="80" t="str">
        <f t="shared" si="1127"/>
        <v/>
      </c>
      <c r="BK666" s="80" t="b">
        <f t="shared" si="1181"/>
        <v>0</v>
      </c>
      <c r="BL666" s="13" t="str">
        <f t="shared" si="1128"/>
        <v/>
      </c>
      <c r="BM666" s="13" t="b">
        <f t="shared" si="1182"/>
        <v>0</v>
      </c>
      <c r="BN666" s="35" t="str">
        <f t="shared" si="1129"/>
        <v/>
      </c>
      <c r="BO666" s="13" t="b">
        <f t="shared" si="1130"/>
        <v>0</v>
      </c>
      <c r="BP666" s="35" t="str">
        <f t="shared" si="1131"/>
        <v/>
      </c>
      <c r="BQ666" s="13" t="b">
        <f t="shared" si="1132"/>
        <v>0</v>
      </c>
      <c r="BR666" s="35" t="str">
        <f t="shared" si="1133"/>
        <v/>
      </c>
      <c r="BS666" s="35" t="b">
        <f t="shared" si="1134"/>
        <v>0</v>
      </c>
      <c r="BT666" s="35" t="str">
        <f t="shared" si="1135"/>
        <v/>
      </c>
      <c r="BU666" s="35" t="b">
        <f t="shared" si="1136"/>
        <v>0</v>
      </c>
      <c r="BV666" s="35" t="str">
        <f t="shared" si="1137"/>
        <v/>
      </c>
      <c r="BW666" s="13" t="b">
        <f t="shared" si="1214"/>
        <v>0</v>
      </c>
      <c r="BX666" s="35" t="str">
        <f t="shared" si="1138"/>
        <v/>
      </c>
      <c r="BY666" s="265" t="b">
        <f t="shared" si="1183"/>
        <v>0</v>
      </c>
      <c r="BZ666" s="35" t="str">
        <f t="shared" si="1139"/>
        <v/>
      </c>
      <c r="CA666" s="265" t="b">
        <f t="shared" si="1184"/>
        <v>0</v>
      </c>
      <c r="CB666" s="35" t="str">
        <f t="shared" si="1140"/>
        <v/>
      </c>
      <c r="CC666" s="272" t="b">
        <f t="shared" si="1185"/>
        <v>0</v>
      </c>
      <c r="CD666" s="35" t="str">
        <f t="shared" si="1141"/>
        <v/>
      </c>
      <c r="CE666" s="13" t="b">
        <f t="shared" si="1142"/>
        <v>0</v>
      </c>
      <c r="CF666" s="35" t="str">
        <f t="shared" si="1143"/>
        <v/>
      </c>
      <c r="CG666" s="179">
        <f t="shared" si="1144"/>
        <v>0</v>
      </c>
      <c r="CH666" s="179">
        <f t="shared" si="1145"/>
        <v>0</v>
      </c>
      <c r="CI666" s="218">
        <f t="shared" si="1186"/>
        <v>0</v>
      </c>
      <c r="CJ666" s="218">
        <f t="shared" si="1187"/>
        <v>0</v>
      </c>
      <c r="CK666" s="218">
        <f t="shared" si="1188"/>
        <v>0</v>
      </c>
      <c r="CL666" s="218">
        <f t="shared" si="1189"/>
        <v>0</v>
      </c>
      <c r="CM666" s="218">
        <f t="shared" si="1190"/>
        <v>0</v>
      </c>
      <c r="CN666" s="218">
        <f t="shared" si="1191"/>
        <v>0</v>
      </c>
      <c r="CO666" s="218">
        <f t="shared" si="1192"/>
        <v>0</v>
      </c>
      <c r="CP666" s="218">
        <f t="shared" si="1193"/>
        <v>0</v>
      </c>
      <c r="CQ666" s="218">
        <f t="shared" si="1194"/>
        <v>0</v>
      </c>
      <c r="CR666" s="218">
        <f t="shared" si="1195"/>
        <v>0</v>
      </c>
      <c r="CS666" s="14">
        <f t="shared" si="1146"/>
        <v>0</v>
      </c>
      <c r="CT666" s="236">
        <f t="shared" si="1147"/>
        <v>0</v>
      </c>
      <c r="CU666" s="237">
        <f t="shared" si="1148"/>
        <v>0</v>
      </c>
      <c r="CV666" s="16">
        <f t="shared" si="1148"/>
        <v>0</v>
      </c>
      <c r="CW666" s="16">
        <f t="shared" si="1148"/>
        <v>0</v>
      </c>
      <c r="CX666" s="16">
        <f t="shared" si="1148"/>
        <v>0</v>
      </c>
      <c r="CY666" s="16">
        <f t="shared" si="1148"/>
        <v>0</v>
      </c>
      <c r="CZ666" s="16">
        <f t="shared" si="1148"/>
        <v>0</v>
      </c>
      <c r="DA666" s="16">
        <f t="shared" si="1148"/>
        <v>0</v>
      </c>
      <c r="DB666" s="16">
        <f t="shared" si="1148"/>
        <v>0</v>
      </c>
      <c r="DC666" s="16">
        <f t="shared" si="1148"/>
        <v>0</v>
      </c>
      <c r="DD666" s="238">
        <f t="shared" si="1148"/>
        <v>0</v>
      </c>
      <c r="DE666" s="232">
        <f t="shared" si="1149"/>
        <v>0</v>
      </c>
      <c r="DF666" s="132">
        <f t="shared" si="1149"/>
        <v>0</v>
      </c>
      <c r="DG666" s="132">
        <f t="shared" si="1149"/>
        <v>0</v>
      </c>
      <c r="DH666" s="132">
        <f t="shared" si="1149"/>
        <v>0</v>
      </c>
      <c r="DI666" s="132">
        <f t="shared" si="1149"/>
        <v>0</v>
      </c>
      <c r="DJ666" s="132">
        <f t="shared" si="1149"/>
        <v>0</v>
      </c>
      <c r="DK666" s="132">
        <f t="shared" si="1149"/>
        <v>0</v>
      </c>
      <c r="DL666" s="132">
        <f t="shared" si="1149"/>
        <v>0</v>
      </c>
      <c r="DM666" s="132">
        <f t="shared" si="1149"/>
        <v>0</v>
      </c>
      <c r="DN666" s="233">
        <f t="shared" si="1149"/>
        <v>0</v>
      </c>
      <c r="DO666" s="232">
        <f t="shared" si="1150"/>
        <v>0</v>
      </c>
      <c r="DP666" s="132">
        <f t="shared" si="1151"/>
        <v>0</v>
      </c>
      <c r="DQ666" s="132">
        <f t="shared" si="1152"/>
        <v>0</v>
      </c>
      <c r="DR666" s="132">
        <f t="shared" si="1153"/>
        <v>0</v>
      </c>
      <c r="DS666" s="132">
        <f t="shared" si="1154"/>
        <v>0</v>
      </c>
      <c r="DT666" s="132">
        <f t="shared" si="1155"/>
        <v>0</v>
      </c>
      <c r="DU666" s="132">
        <f t="shared" si="1156"/>
        <v>0</v>
      </c>
      <c r="DV666" s="132">
        <f t="shared" si="1157"/>
        <v>0</v>
      </c>
      <c r="DW666" s="132">
        <f t="shared" si="1158"/>
        <v>0</v>
      </c>
      <c r="DX666" s="233">
        <f t="shared" si="1159"/>
        <v>0</v>
      </c>
      <c r="DY666" s="231" t="b">
        <f t="shared" si="1196"/>
        <v>0</v>
      </c>
      <c r="DZ666" s="163"/>
      <c r="EA666" s="226" t="str">
        <f t="shared" si="1197"/>
        <v/>
      </c>
      <c r="EB666" s="178" t="str">
        <f t="shared" si="1198"/>
        <v/>
      </c>
      <c r="EC666" s="178" t="str">
        <f t="shared" si="1199"/>
        <v/>
      </c>
      <c r="ED666" s="178" t="str">
        <f t="shared" si="1200"/>
        <v/>
      </c>
      <c r="EE666" s="178" t="str">
        <f t="shared" si="1201"/>
        <v/>
      </c>
      <c r="EF666" s="178" t="str">
        <f t="shared" si="1202"/>
        <v/>
      </c>
      <c r="EG666" s="178" t="str">
        <f t="shared" si="1203"/>
        <v/>
      </c>
      <c r="EH666" s="178" t="str">
        <f t="shared" si="1204"/>
        <v/>
      </c>
      <c r="EI666" s="178" t="str">
        <f t="shared" si="1205"/>
        <v/>
      </c>
      <c r="EJ666" s="227" t="str">
        <f t="shared" si="1206"/>
        <v/>
      </c>
      <c r="EK666" s="230" t="str">
        <f t="shared" si="1160"/>
        <v/>
      </c>
      <c r="EL666" s="177" t="str">
        <f t="shared" si="1161"/>
        <v/>
      </c>
      <c r="EM666" s="177" t="str">
        <f t="shared" si="1162"/>
        <v/>
      </c>
      <c r="EN666" s="177" t="str">
        <f t="shared" si="1163"/>
        <v/>
      </c>
      <c r="EO666" s="177" t="str">
        <f t="shared" si="1164"/>
        <v/>
      </c>
      <c r="EP666" s="177" t="str">
        <f t="shared" si="1165"/>
        <v/>
      </c>
      <c r="EQ666" s="177" t="str">
        <f t="shared" si="1166"/>
        <v/>
      </c>
      <c r="ER666" s="177" t="str">
        <f t="shared" si="1167"/>
        <v/>
      </c>
      <c r="ES666" s="177" t="str">
        <f t="shared" si="1168"/>
        <v/>
      </c>
      <c r="ET666" s="177" t="str">
        <f t="shared" si="1169"/>
        <v/>
      </c>
      <c r="EU666" s="229" t="e">
        <f t="shared" si="1170"/>
        <v>#VALUE!</v>
      </c>
      <c r="EV666" s="27" t="e">
        <f t="shared" si="1171"/>
        <v>#VALUE!</v>
      </c>
      <c r="EW666" s="27" t="e">
        <f t="shared" si="1172"/>
        <v>#VALUE!</v>
      </c>
      <c r="EX666" s="28" t="e">
        <f t="shared" si="1173"/>
        <v>#VALUE!</v>
      </c>
      <c r="EY666" s="28" t="e">
        <f t="shared" si="1174"/>
        <v>#VALUE!</v>
      </c>
      <c r="EZ666" s="28" t="b">
        <f t="shared" si="1175"/>
        <v>0</v>
      </c>
      <c r="FA666" s="176" t="str">
        <f t="shared" si="1176"/>
        <v/>
      </c>
      <c r="FB666" s="27" t="e" cm="1">
        <f t="array" aca="1" ref="FB666" ca="1">TEXT(RIGHT(10-RIGHT(SUM(INDEX(1*(MID(MID(C666,1,1)*2,ROW(INDIRECT("1:"&amp;LEN(MID(C666,1,1)*2))),1)),,))+MID(C666,2,1)+
SUM(INDEX(1*(MID(MID(C666,3,1)*2,ROW(INDIRECT("1:"&amp;LEN(MID(C666,3,1)*2))),1)),,))+MID(C666,4,1)+
SUM(INDEX(1*(MID(MID(C666,5,1)*2,ROW(INDIRECT("1:"&amp;LEN(MID(C666,5,1)*2))),1)),,))+MID(C666,6,1)+
SUM(INDEX(1*(MID(MID(C666,8,1)*2,ROW(INDIRECT("1:"&amp;LEN(MID(C666,8,1)*2))),1)),,))+MID(C666,9,1)+
SUM(INDEX(1*(MID(MID(C666,10,1)*2,ROW(INDIRECT("1:"&amp;LEN(MID(C666,10,1)*2))),1)),,)),1),1),"0")</f>
        <v>#VALUE!</v>
      </c>
      <c r="FC666" s="27" t="str">
        <f t="shared" si="1177"/>
        <v/>
      </c>
      <c r="FD666" s="29" t="b">
        <f t="shared" si="1178"/>
        <v>0</v>
      </c>
      <c r="FE666" s="112" t="b">
        <f>IFERROR(MATCH(D666,'Avtal för korttidsarbete'!$G$13:$G$1012,0),TRUE)</f>
        <v>1</v>
      </c>
      <c r="FF666" s="112" t="b">
        <f t="shared" si="1207"/>
        <v>0</v>
      </c>
      <c r="FG666" s="113" t="str" cm="1">
        <f t="array" ref="FG666">IF(FE666=TRUE,"x",INDEX('Avtal för korttidsarbete'!$E$13:$E$1012,$FE666))</f>
        <v>x</v>
      </c>
      <c r="FH666" s="113" t="str" cm="1">
        <f t="array" ref="FH666">IF(FE666=TRUE,"x",INDEX('Avtal för korttidsarbete'!$F$13:$F$1012,$FE666))</f>
        <v>x</v>
      </c>
      <c r="FI666" s="112" t="b">
        <f t="shared" si="1208"/>
        <v>0</v>
      </c>
      <c r="FJ666" s="135">
        <f t="shared" si="1209"/>
        <v>44166</v>
      </c>
      <c r="FK666" s="135">
        <f t="shared" si="1210"/>
        <v>44377</v>
      </c>
      <c r="FL666" s="112" t="b">
        <f t="shared" si="1211"/>
        <v>0</v>
      </c>
      <c r="FM666" s="113">
        <f t="shared" si="1212"/>
        <v>44166</v>
      </c>
      <c r="FN666" s="135">
        <f t="shared" si="1213"/>
        <v>44377</v>
      </c>
      <c r="FO666" s="148" t="b">
        <f>IFERROR(INDEX('Avtal för korttidsarbete'!R:R,MATCH(D666,'Avtal för korttidsarbete'!$G:$G,0)),TRUE)</f>
        <v>1</v>
      </c>
      <c r="FP666" s="135" t="str">
        <f>IF(FO666,"-",INDEX('Avtal för korttidsarbete'!$D:$D,MATCH(D666,'Avtal för korttidsarbete'!$G:$G,0)))</f>
        <v>-</v>
      </c>
      <c r="FQ666" s="113" t="b">
        <f>IFERROR(G666&gt;INDEX(Uppsägningar!E:E,MATCH(C666,Uppsägningar!C:C,0)),FALSE)</f>
        <v>0</v>
      </c>
    </row>
    <row r="667" spans="1:173" x14ac:dyDescent="0.25">
      <c r="A667" s="19">
        <v>651</v>
      </c>
      <c r="B667" s="20"/>
      <c r="C667" s="183"/>
      <c r="D667" s="66"/>
      <c r="E667" s="212">
        <f>IFERROR(INDEX(Admin!$C$7:$C$10,MATCH(FP667,TblNivåValTExt,0)),0)</f>
        <v>0</v>
      </c>
      <c r="F667" s="1"/>
      <c r="G667" s="1"/>
      <c r="H667" s="78"/>
      <c r="I667" s="181"/>
      <c r="J667" s="181"/>
      <c r="K667" s="182"/>
      <c r="L667" s="182"/>
      <c r="M667" s="181"/>
      <c r="N667" s="181"/>
      <c r="O667" s="181"/>
      <c r="P667" s="182"/>
      <c r="Q667" s="182"/>
      <c r="R667" s="181"/>
      <c r="S667" s="181"/>
      <c r="T667" s="181"/>
      <c r="U667" s="182"/>
      <c r="V667" s="182"/>
      <c r="W667" s="181"/>
      <c r="X667" s="181"/>
      <c r="Y667" s="181"/>
      <c r="Z667" s="182"/>
      <c r="AA667" s="182"/>
      <c r="AB667" s="181"/>
      <c r="AC667" s="181"/>
      <c r="AD667" s="181"/>
      <c r="AE667" s="182"/>
      <c r="AF667" s="182"/>
      <c r="AG667" s="181"/>
      <c r="AH667" s="181"/>
      <c r="AI667" s="181"/>
      <c r="AJ667" s="182"/>
      <c r="AK667" s="182"/>
      <c r="AL667" s="181"/>
      <c r="AM667" s="181"/>
      <c r="AN667" s="181"/>
      <c r="AO667" s="182"/>
      <c r="AP667" s="182"/>
      <c r="AQ667" s="181"/>
      <c r="AR667" s="181"/>
      <c r="AS667" s="181"/>
      <c r="AT667" s="182"/>
      <c r="AU667" s="182"/>
      <c r="AV667" s="181"/>
      <c r="AW667" s="181"/>
      <c r="AX667" s="181"/>
      <c r="AY667" s="182"/>
      <c r="AZ667" s="182"/>
      <c r="BA667" s="181"/>
      <c r="BB667" s="181"/>
      <c r="BC667" s="181"/>
      <c r="BD667" s="182"/>
      <c r="BE667" s="182"/>
      <c r="BF667" s="181"/>
      <c r="BG667" s="180">
        <f t="shared" si="1179"/>
        <v>0</v>
      </c>
      <c r="BH667" s="116" t="str">
        <f t="shared" si="1180"/>
        <v/>
      </c>
      <c r="BI667" s="80" t="b">
        <f t="shared" si="1126"/>
        <v>0</v>
      </c>
      <c r="BJ667" s="80" t="str">
        <f t="shared" si="1127"/>
        <v/>
      </c>
      <c r="BK667" s="80" t="b">
        <f t="shared" si="1181"/>
        <v>0</v>
      </c>
      <c r="BL667" s="13" t="str">
        <f t="shared" si="1128"/>
        <v/>
      </c>
      <c r="BM667" s="13" t="b">
        <f t="shared" si="1182"/>
        <v>0</v>
      </c>
      <c r="BN667" s="35" t="str">
        <f t="shared" si="1129"/>
        <v/>
      </c>
      <c r="BO667" s="13" t="b">
        <f t="shared" si="1130"/>
        <v>0</v>
      </c>
      <c r="BP667" s="35" t="str">
        <f t="shared" si="1131"/>
        <v/>
      </c>
      <c r="BQ667" s="13" t="b">
        <f t="shared" si="1132"/>
        <v>0</v>
      </c>
      <c r="BR667" s="35" t="str">
        <f t="shared" si="1133"/>
        <v/>
      </c>
      <c r="BS667" s="35" t="b">
        <f t="shared" si="1134"/>
        <v>0</v>
      </c>
      <c r="BT667" s="35" t="str">
        <f t="shared" si="1135"/>
        <v/>
      </c>
      <c r="BU667" s="35" t="b">
        <f t="shared" si="1136"/>
        <v>0</v>
      </c>
      <c r="BV667" s="35" t="str">
        <f t="shared" si="1137"/>
        <v/>
      </c>
      <c r="BW667" s="13" t="b">
        <f t="shared" si="1214"/>
        <v>0</v>
      </c>
      <c r="BX667" s="35" t="str">
        <f t="shared" si="1138"/>
        <v/>
      </c>
      <c r="BY667" s="265" t="b">
        <f t="shared" si="1183"/>
        <v>0</v>
      </c>
      <c r="BZ667" s="35" t="str">
        <f t="shared" si="1139"/>
        <v/>
      </c>
      <c r="CA667" s="265" t="b">
        <f t="shared" si="1184"/>
        <v>0</v>
      </c>
      <c r="CB667" s="35" t="str">
        <f t="shared" si="1140"/>
        <v/>
      </c>
      <c r="CC667" s="272" t="b">
        <f t="shared" si="1185"/>
        <v>0</v>
      </c>
      <c r="CD667" s="35" t="str">
        <f t="shared" si="1141"/>
        <v/>
      </c>
      <c r="CE667" s="13" t="b">
        <f t="shared" si="1142"/>
        <v>0</v>
      </c>
      <c r="CF667" s="35" t="str">
        <f t="shared" si="1143"/>
        <v/>
      </c>
      <c r="CG667" s="179">
        <f t="shared" si="1144"/>
        <v>0</v>
      </c>
      <c r="CH667" s="179">
        <f t="shared" si="1145"/>
        <v>0</v>
      </c>
      <c r="CI667" s="218">
        <f t="shared" si="1186"/>
        <v>0</v>
      </c>
      <c r="CJ667" s="218">
        <f t="shared" si="1187"/>
        <v>0</v>
      </c>
      <c r="CK667" s="218">
        <f t="shared" si="1188"/>
        <v>0</v>
      </c>
      <c r="CL667" s="218">
        <f t="shared" si="1189"/>
        <v>0</v>
      </c>
      <c r="CM667" s="218">
        <f t="shared" si="1190"/>
        <v>0</v>
      </c>
      <c r="CN667" s="218">
        <f t="shared" si="1191"/>
        <v>0</v>
      </c>
      <c r="CO667" s="218">
        <f t="shared" si="1192"/>
        <v>0</v>
      </c>
      <c r="CP667" s="218">
        <f t="shared" si="1193"/>
        <v>0</v>
      </c>
      <c r="CQ667" s="218">
        <f t="shared" si="1194"/>
        <v>0</v>
      </c>
      <c r="CR667" s="218">
        <f t="shared" si="1195"/>
        <v>0</v>
      </c>
      <c r="CS667" s="14">
        <f t="shared" si="1146"/>
        <v>0</v>
      </c>
      <c r="CT667" s="236">
        <f t="shared" si="1147"/>
        <v>0</v>
      </c>
      <c r="CU667" s="237">
        <f t="shared" ref="CU667:DD676" si="1215">IF(AND($CS667,$CT667,CU$12),MAX(0,MIN(CU$10,$CT667)-MAX(CU$9,$CS667)+1),0)</f>
        <v>0</v>
      </c>
      <c r="CV667" s="16">
        <f t="shared" si="1215"/>
        <v>0</v>
      </c>
      <c r="CW667" s="16">
        <f t="shared" si="1215"/>
        <v>0</v>
      </c>
      <c r="CX667" s="16">
        <f t="shared" si="1215"/>
        <v>0</v>
      </c>
      <c r="CY667" s="16">
        <f t="shared" si="1215"/>
        <v>0</v>
      </c>
      <c r="CZ667" s="16">
        <f t="shared" si="1215"/>
        <v>0</v>
      </c>
      <c r="DA667" s="16">
        <f t="shared" si="1215"/>
        <v>0</v>
      </c>
      <c r="DB667" s="16">
        <f t="shared" si="1215"/>
        <v>0</v>
      </c>
      <c r="DC667" s="16">
        <f t="shared" si="1215"/>
        <v>0</v>
      </c>
      <c r="DD667" s="238">
        <f t="shared" si="1215"/>
        <v>0</v>
      </c>
      <c r="DE667" s="232">
        <f t="shared" ref="DE667:DN676" si="1216">IF($H667&lt;=0,0,MAX(0,MIN($H667,$DE$11)))</f>
        <v>0</v>
      </c>
      <c r="DF667" s="132">
        <f t="shared" si="1216"/>
        <v>0</v>
      </c>
      <c r="DG667" s="132">
        <f t="shared" si="1216"/>
        <v>0</v>
      </c>
      <c r="DH667" s="132">
        <f t="shared" si="1216"/>
        <v>0</v>
      </c>
      <c r="DI667" s="132">
        <f t="shared" si="1216"/>
        <v>0</v>
      </c>
      <c r="DJ667" s="132">
        <f t="shared" si="1216"/>
        <v>0</v>
      </c>
      <c r="DK667" s="132">
        <f t="shared" si="1216"/>
        <v>0</v>
      </c>
      <c r="DL667" s="132">
        <f t="shared" si="1216"/>
        <v>0</v>
      </c>
      <c r="DM667" s="132">
        <f t="shared" si="1216"/>
        <v>0</v>
      </c>
      <c r="DN667" s="233">
        <f t="shared" si="1216"/>
        <v>0</v>
      </c>
      <c r="DO667" s="232">
        <f t="shared" si="1150"/>
        <v>0</v>
      </c>
      <c r="DP667" s="132">
        <f t="shared" si="1151"/>
        <v>0</v>
      </c>
      <c r="DQ667" s="132">
        <f t="shared" si="1152"/>
        <v>0</v>
      </c>
      <c r="DR667" s="132">
        <f t="shared" si="1153"/>
        <v>0</v>
      </c>
      <c r="DS667" s="132">
        <f t="shared" si="1154"/>
        <v>0</v>
      </c>
      <c r="DT667" s="132">
        <f t="shared" si="1155"/>
        <v>0</v>
      </c>
      <c r="DU667" s="132">
        <f t="shared" si="1156"/>
        <v>0</v>
      </c>
      <c r="DV667" s="132">
        <f t="shared" si="1157"/>
        <v>0</v>
      </c>
      <c r="DW667" s="132">
        <f t="shared" si="1158"/>
        <v>0</v>
      </c>
      <c r="DX667" s="233">
        <f t="shared" si="1159"/>
        <v>0</v>
      </c>
      <c r="DY667" s="231" t="b">
        <f t="shared" si="1196"/>
        <v>0</v>
      </c>
      <c r="DZ667" s="163"/>
      <c r="EA667" s="226" t="str">
        <f t="shared" si="1197"/>
        <v/>
      </c>
      <c r="EB667" s="178" t="str">
        <f t="shared" si="1198"/>
        <v/>
      </c>
      <c r="EC667" s="178" t="str">
        <f t="shared" si="1199"/>
        <v/>
      </c>
      <c r="ED667" s="178" t="str">
        <f t="shared" si="1200"/>
        <v/>
      </c>
      <c r="EE667" s="178" t="str">
        <f t="shared" si="1201"/>
        <v/>
      </c>
      <c r="EF667" s="178" t="str">
        <f t="shared" si="1202"/>
        <v/>
      </c>
      <c r="EG667" s="178" t="str">
        <f t="shared" si="1203"/>
        <v/>
      </c>
      <c r="EH667" s="178" t="str">
        <f t="shared" si="1204"/>
        <v/>
      </c>
      <c r="EI667" s="178" t="str">
        <f t="shared" si="1205"/>
        <v/>
      </c>
      <c r="EJ667" s="227" t="str">
        <f t="shared" si="1206"/>
        <v/>
      </c>
      <c r="EK667" s="230" t="str">
        <f t="shared" si="1160"/>
        <v/>
      </c>
      <c r="EL667" s="177" t="str">
        <f t="shared" si="1161"/>
        <v/>
      </c>
      <c r="EM667" s="177" t="str">
        <f t="shared" si="1162"/>
        <v/>
      </c>
      <c r="EN667" s="177" t="str">
        <f t="shared" si="1163"/>
        <v/>
      </c>
      <c r="EO667" s="177" t="str">
        <f t="shared" si="1164"/>
        <v/>
      </c>
      <c r="EP667" s="177" t="str">
        <f t="shared" si="1165"/>
        <v/>
      </c>
      <c r="EQ667" s="177" t="str">
        <f t="shared" si="1166"/>
        <v/>
      </c>
      <c r="ER667" s="177" t="str">
        <f t="shared" si="1167"/>
        <v/>
      </c>
      <c r="ES667" s="177" t="str">
        <f t="shared" si="1168"/>
        <v/>
      </c>
      <c r="ET667" s="177" t="str">
        <f t="shared" si="1169"/>
        <v/>
      </c>
      <c r="EU667" s="229" t="e">
        <f t="shared" si="1170"/>
        <v>#VALUE!</v>
      </c>
      <c r="EV667" s="27" t="e">
        <f t="shared" si="1171"/>
        <v>#VALUE!</v>
      </c>
      <c r="EW667" s="27" t="e">
        <f t="shared" si="1172"/>
        <v>#VALUE!</v>
      </c>
      <c r="EX667" s="28" t="e">
        <f t="shared" si="1173"/>
        <v>#VALUE!</v>
      </c>
      <c r="EY667" s="28" t="e">
        <f t="shared" si="1174"/>
        <v>#VALUE!</v>
      </c>
      <c r="EZ667" s="28" t="b">
        <f t="shared" si="1175"/>
        <v>0</v>
      </c>
      <c r="FA667" s="176" t="str">
        <f t="shared" si="1176"/>
        <v/>
      </c>
      <c r="FB667" s="27" t="e" cm="1">
        <f t="array" aca="1" ref="FB667" ca="1">TEXT(RIGHT(10-RIGHT(SUM(INDEX(1*(MID(MID(C667,1,1)*2,ROW(INDIRECT("1:"&amp;LEN(MID(C667,1,1)*2))),1)),,))+MID(C667,2,1)+
SUM(INDEX(1*(MID(MID(C667,3,1)*2,ROW(INDIRECT("1:"&amp;LEN(MID(C667,3,1)*2))),1)),,))+MID(C667,4,1)+
SUM(INDEX(1*(MID(MID(C667,5,1)*2,ROW(INDIRECT("1:"&amp;LEN(MID(C667,5,1)*2))),1)),,))+MID(C667,6,1)+
SUM(INDEX(1*(MID(MID(C667,8,1)*2,ROW(INDIRECT("1:"&amp;LEN(MID(C667,8,1)*2))),1)),,))+MID(C667,9,1)+
SUM(INDEX(1*(MID(MID(C667,10,1)*2,ROW(INDIRECT("1:"&amp;LEN(MID(C667,10,1)*2))),1)),,)),1),1),"0")</f>
        <v>#VALUE!</v>
      </c>
      <c r="FC667" s="27" t="str">
        <f t="shared" si="1177"/>
        <v/>
      </c>
      <c r="FD667" s="29" t="b">
        <f t="shared" si="1178"/>
        <v>0</v>
      </c>
      <c r="FE667" s="112" t="b">
        <f>IFERROR(MATCH(D667,'Avtal för korttidsarbete'!$G$13:$G$1012,0),TRUE)</f>
        <v>1</v>
      </c>
      <c r="FF667" s="112" t="b">
        <f t="shared" si="1207"/>
        <v>0</v>
      </c>
      <c r="FG667" s="113" t="str" cm="1">
        <f t="array" ref="FG667">IF(FE667=TRUE,"x",INDEX('Avtal för korttidsarbete'!$E$13:$E$1012,$FE667))</f>
        <v>x</v>
      </c>
      <c r="FH667" s="113" t="str" cm="1">
        <f t="array" ref="FH667">IF(FE667=TRUE,"x",INDEX('Avtal för korttidsarbete'!$F$13:$F$1012,$FE667))</f>
        <v>x</v>
      </c>
      <c r="FI667" s="112" t="b">
        <f t="shared" si="1208"/>
        <v>0</v>
      </c>
      <c r="FJ667" s="135">
        <f t="shared" si="1209"/>
        <v>44166</v>
      </c>
      <c r="FK667" s="135">
        <f t="shared" si="1210"/>
        <v>44377</v>
      </c>
      <c r="FL667" s="112" t="b">
        <f t="shared" si="1211"/>
        <v>0</v>
      </c>
      <c r="FM667" s="113">
        <f t="shared" si="1212"/>
        <v>44166</v>
      </c>
      <c r="FN667" s="135">
        <f t="shared" si="1213"/>
        <v>44377</v>
      </c>
      <c r="FO667" s="148" t="b">
        <f>IFERROR(INDEX('Avtal för korttidsarbete'!R:R,MATCH(D667,'Avtal för korttidsarbete'!$G:$G,0)),TRUE)</f>
        <v>1</v>
      </c>
      <c r="FP667" s="135" t="str">
        <f>IF(FO667,"-",INDEX('Avtal för korttidsarbete'!$D:$D,MATCH(D667,'Avtal för korttidsarbete'!$G:$G,0)))</f>
        <v>-</v>
      </c>
      <c r="FQ667" s="113" t="b">
        <f>IFERROR(G667&gt;INDEX(Uppsägningar!E:E,MATCH(C667,Uppsägningar!C:C,0)),FALSE)</f>
        <v>0</v>
      </c>
    </row>
    <row r="668" spans="1:173" x14ac:dyDescent="0.25">
      <c r="A668" s="19">
        <v>652</v>
      </c>
      <c r="B668" s="20"/>
      <c r="C668" s="183"/>
      <c r="D668" s="66"/>
      <c r="E668" s="212">
        <f>IFERROR(INDEX(Admin!$C$7:$C$10,MATCH(FP668,TblNivåValTExt,0)),0)</f>
        <v>0</v>
      </c>
      <c r="F668" s="1"/>
      <c r="G668" s="1"/>
      <c r="H668" s="78"/>
      <c r="I668" s="181"/>
      <c r="J668" s="181"/>
      <c r="K668" s="182"/>
      <c r="L668" s="182"/>
      <c r="M668" s="181"/>
      <c r="N668" s="181"/>
      <c r="O668" s="181"/>
      <c r="P668" s="182"/>
      <c r="Q668" s="182"/>
      <c r="R668" s="181"/>
      <c r="S668" s="181"/>
      <c r="T668" s="181"/>
      <c r="U668" s="182"/>
      <c r="V668" s="182"/>
      <c r="W668" s="181"/>
      <c r="X668" s="181"/>
      <c r="Y668" s="181"/>
      <c r="Z668" s="182"/>
      <c r="AA668" s="182"/>
      <c r="AB668" s="181"/>
      <c r="AC668" s="181"/>
      <c r="AD668" s="181"/>
      <c r="AE668" s="182"/>
      <c r="AF668" s="182"/>
      <c r="AG668" s="181"/>
      <c r="AH668" s="181"/>
      <c r="AI668" s="181"/>
      <c r="AJ668" s="182"/>
      <c r="AK668" s="182"/>
      <c r="AL668" s="181"/>
      <c r="AM668" s="181"/>
      <c r="AN668" s="181"/>
      <c r="AO668" s="182"/>
      <c r="AP668" s="182"/>
      <c r="AQ668" s="181"/>
      <c r="AR668" s="181"/>
      <c r="AS668" s="181"/>
      <c r="AT668" s="182"/>
      <c r="AU668" s="182"/>
      <c r="AV668" s="181"/>
      <c r="AW668" s="181"/>
      <c r="AX668" s="181"/>
      <c r="AY668" s="182"/>
      <c r="AZ668" s="182"/>
      <c r="BA668" s="181"/>
      <c r="BB668" s="181"/>
      <c r="BC668" s="181"/>
      <c r="BD668" s="182"/>
      <c r="BE668" s="182"/>
      <c r="BF668" s="181"/>
      <c r="BG668" s="180">
        <f t="shared" si="1179"/>
        <v>0</v>
      </c>
      <c r="BH668" s="116" t="str">
        <f t="shared" si="1180"/>
        <v/>
      </c>
      <c r="BI668" s="80" t="b">
        <f t="shared" si="1126"/>
        <v>0</v>
      </c>
      <c r="BJ668" s="80" t="str">
        <f t="shared" si="1127"/>
        <v/>
      </c>
      <c r="BK668" s="80" t="b">
        <f t="shared" si="1181"/>
        <v>0</v>
      </c>
      <c r="BL668" s="13" t="str">
        <f t="shared" si="1128"/>
        <v/>
      </c>
      <c r="BM668" s="13" t="b">
        <f t="shared" si="1182"/>
        <v>0</v>
      </c>
      <c r="BN668" s="35" t="str">
        <f t="shared" si="1129"/>
        <v/>
      </c>
      <c r="BO668" s="13" t="b">
        <f t="shared" si="1130"/>
        <v>0</v>
      </c>
      <c r="BP668" s="35" t="str">
        <f t="shared" si="1131"/>
        <v/>
      </c>
      <c r="BQ668" s="13" t="b">
        <f t="shared" si="1132"/>
        <v>0</v>
      </c>
      <c r="BR668" s="35" t="str">
        <f t="shared" si="1133"/>
        <v/>
      </c>
      <c r="BS668" s="35" t="b">
        <f t="shared" si="1134"/>
        <v>0</v>
      </c>
      <c r="BT668" s="35" t="str">
        <f t="shared" si="1135"/>
        <v/>
      </c>
      <c r="BU668" s="35" t="b">
        <f t="shared" si="1136"/>
        <v>0</v>
      </c>
      <c r="BV668" s="35" t="str">
        <f t="shared" si="1137"/>
        <v/>
      </c>
      <c r="BW668" s="13" t="b">
        <f t="shared" si="1214"/>
        <v>0</v>
      </c>
      <c r="BX668" s="35" t="str">
        <f t="shared" si="1138"/>
        <v/>
      </c>
      <c r="BY668" s="265" t="b">
        <f t="shared" si="1183"/>
        <v>0</v>
      </c>
      <c r="BZ668" s="35" t="str">
        <f t="shared" si="1139"/>
        <v/>
      </c>
      <c r="CA668" s="265" t="b">
        <f t="shared" si="1184"/>
        <v>0</v>
      </c>
      <c r="CB668" s="35" t="str">
        <f t="shared" si="1140"/>
        <v/>
      </c>
      <c r="CC668" s="272" t="b">
        <f t="shared" si="1185"/>
        <v>0</v>
      </c>
      <c r="CD668" s="35" t="str">
        <f t="shared" si="1141"/>
        <v/>
      </c>
      <c r="CE668" s="13" t="b">
        <f t="shared" si="1142"/>
        <v>0</v>
      </c>
      <c r="CF668" s="35" t="str">
        <f t="shared" si="1143"/>
        <v/>
      </c>
      <c r="CG668" s="179">
        <f t="shared" si="1144"/>
        <v>0</v>
      </c>
      <c r="CH668" s="179">
        <f t="shared" si="1145"/>
        <v>0</v>
      </c>
      <c r="CI668" s="218">
        <f t="shared" si="1186"/>
        <v>0</v>
      </c>
      <c r="CJ668" s="218">
        <f t="shared" si="1187"/>
        <v>0</v>
      </c>
      <c r="CK668" s="218">
        <f t="shared" si="1188"/>
        <v>0</v>
      </c>
      <c r="CL668" s="218">
        <f t="shared" si="1189"/>
        <v>0</v>
      </c>
      <c r="CM668" s="218">
        <f t="shared" si="1190"/>
        <v>0</v>
      </c>
      <c r="CN668" s="218">
        <f t="shared" si="1191"/>
        <v>0</v>
      </c>
      <c r="CO668" s="218">
        <f t="shared" si="1192"/>
        <v>0</v>
      </c>
      <c r="CP668" s="218">
        <f t="shared" si="1193"/>
        <v>0</v>
      </c>
      <c r="CQ668" s="218">
        <f t="shared" si="1194"/>
        <v>0</v>
      </c>
      <c r="CR668" s="218">
        <f t="shared" si="1195"/>
        <v>0</v>
      </c>
      <c r="CS668" s="14">
        <f t="shared" si="1146"/>
        <v>0</v>
      </c>
      <c r="CT668" s="236">
        <f t="shared" si="1147"/>
        <v>0</v>
      </c>
      <c r="CU668" s="237">
        <f t="shared" si="1215"/>
        <v>0</v>
      </c>
      <c r="CV668" s="16">
        <f t="shared" si="1215"/>
        <v>0</v>
      </c>
      <c r="CW668" s="16">
        <f t="shared" si="1215"/>
        <v>0</v>
      </c>
      <c r="CX668" s="16">
        <f t="shared" si="1215"/>
        <v>0</v>
      </c>
      <c r="CY668" s="16">
        <f t="shared" si="1215"/>
        <v>0</v>
      </c>
      <c r="CZ668" s="16">
        <f t="shared" si="1215"/>
        <v>0</v>
      </c>
      <c r="DA668" s="16">
        <f t="shared" si="1215"/>
        <v>0</v>
      </c>
      <c r="DB668" s="16">
        <f t="shared" si="1215"/>
        <v>0</v>
      </c>
      <c r="DC668" s="16">
        <f t="shared" si="1215"/>
        <v>0</v>
      </c>
      <c r="DD668" s="238">
        <f t="shared" si="1215"/>
        <v>0</v>
      </c>
      <c r="DE668" s="232">
        <f t="shared" si="1216"/>
        <v>0</v>
      </c>
      <c r="DF668" s="132">
        <f t="shared" si="1216"/>
        <v>0</v>
      </c>
      <c r="DG668" s="132">
        <f t="shared" si="1216"/>
        <v>0</v>
      </c>
      <c r="DH668" s="132">
        <f t="shared" si="1216"/>
        <v>0</v>
      </c>
      <c r="DI668" s="132">
        <f t="shared" si="1216"/>
        <v>0</v>
      </c>
      <c r="DJ668" s="132">
        <f t="shared" si="1216"/>
        <v>0</v>
      </c>
      <c r="DK668" s="132">
        <f t="shared" si="1216"/>
        <v>0</v>
      </c>
      <c r="DL668" s="132">
        <f t="shared" si="1216"/>
        <v>0</v>
      </c>
      <c r="DM668" s="132">
        <f t="shared" si="1216"/>
        <v>0</v>
      </c>
      <c r="DN668" s="233">
        <f t="shared" si="1216"/>
        <v>0</v>
      </c>
      <c r="DO668" s="232">
        <f t="shared" si="1150"/>
        <v>0</v>
      </c>
      <c r="DP668" s="132">
        <f t="shared" si="1151"/>
        <v>0</v>
      </c>
      <c r="DQ668" s="132">
        <f t="shared" si="1152"/>
        <v>0</v>
      </c>
      <c r="DR668" s="132">
        <f t="shared" si="1153"/>
        <v>0</v>
      </c>
      <c r="DS668" s="132">
        <f t="shared" si="1154"/>
        <v>0</v>
      </c>
      <c r="DT668" s="132">
        <f t="shared" si="1155"/>
        <v>0</v>
      </c>
      <c r="DU668" s="132">
        <f t="shared" si="1156"/>
        <v>0</v>
      </c>
      <c r="DV668" s="132">
        <f t="shared" si="1157"/>
        <v>0</v>
      </c>
      <c r="DW668" s="132">
        <f t="shared" si="1158"/>
        <v>0</v>
      </c>
      <c r="DX668" s="233">
        <f t="shared" si="1159"/>
        <v>0</v>
      </c>
      <c r="DY668" s="231" t="b">
        <f t="shared" si="1196"/>
        <v>0</v>
      </c>
      <c r="DZ668" s="163"/>
      <c r="EA668" s="226" t="str">
        <f t="shared" si="1197"/>
        <v/>
      </c>
      <c r="EB668" s="178" t="str">
        <f t="shared" si="1198"/>
        <v/>
      </c>
      <c r="EC668" s="178" t="str">
        <f t="shared" si="1199"/>
        <v/>
      </c>
      <c r="ED668" s="178" t="str">
        <f t="shared" si="1200"/>
        <v/>
      </c>
      <c r="EE668" s="178" t="str">
        <f t="shared" si="1201"/>
        <v/>
      </c>
      <c r="EF668" s="178" t="str">
        <f t="shared" si="1202"/>
        <v/>
      </c>
      <c r="EG668" s="178" t="str">
        <f t="shared" si="1203"/>
        <v/>
      </c>
      <c r="EH668" s="178" t="str">
        <f t="shared" si="1204"/>
        <v/>
      </c>
      <c r="EI668" s="178" t="str">
        <f t="shared" si="1205"/>
        <v/>
      </c>
      <c r="EJ668" s="227" t="str">
        <f t="shared" si="1206"/>
        <v/>
      </c>
      <c r="EK668" s="230" t="str">
        <f t="shared" si="1160"/>
        <v/>
      </c>
      <c r="EL668" s="177" t="str">
        <f t="shared" si="1161"/>
        <v/>
      </c>
      <c r="EM668" s="177" t="str">
        <f t="shared" si="1162"/>
        <v/>
      </c>
      <c r="EN668" s="177" t="str">
        <f t="shared" si="1163"/>
        <v/>
      </c>
      <c r="EO668" s="177" t="str">
        <f t="shared" si="1164"/>
        <v/>
      </c>
      <c r="EP668" s="177" t="str">
        <f t="shared" si="1165"/>
        <v/>
      </c>
      <c r="EQ668" s="177" t="str">
        <f t="shared" si="1166"/>
        <v/>
      </c>
      <c r="ER668" s="177" t="str">
        <f t="shared" si="1167"/>
        <v/>
      </c>
      <c r="ES668" s="177" t="str">
        <f t="shared" si="1168"/>
        <v/>
      </c>
      <c r="ET668" s="177" t="str">
        <f t="shared" si="1169"/>
        <v/>
      </c>
      <c r="EU668" s="229" t="e">
        <f t="shared" si="1170"/>
        <v>#VALUE!</v>
      </c>
      <c r="EV668" s="27" t="e">
        <f t="shared" si="1171"/>
        <v>#VALUE!</v>
      </c>
      <c r="EW668" s="27" t="e">
        <f t="shared" si="1172"/>
        <v>#VALUE!</v>
      </c>
      <c r="EX668" s="28" t="e">
        <f t="shared" si="1173"/>
        <v>#VALUE!</v>
      </c>
      <c r="EY668" s="28" t="e">
        <f t="shared" si="1174"/>
        <v>#VALUE!</v>
      </c>
      <c r="EZ668" s="28" t="b">
        <f t="shared" si="1175"/>
        <v>0</v>
      </c>
      <c r="FA668" s="176" t="str">
        <f t="shared" si="1176"/>
        <v/>
      </c>
      <c r="FB668" s="27" t="e" cm="1">
        <f t="array" aca="1" ref="FB668" ca="1">TEXT(RIGHT(10-RIGHT(SUM(INDEX(1*(MID(MID(C668,1,1)*2,ROW(INDIRECT("1:"&amp;LEN(MID(C668,1,1)*2))),1)),,))+MID(C668,2,1)+
SUM(INDEX(1*(MID(MID(C668,3,1)*2,ROW(INDIRECT("1:"&amp;LEN(MID(C668,3,1)*2))),1)),,))+MID(C668,4,1)+
SUM(INDEX(1*(MID(MID(C668,5,1)*2,ROW(INDIRECT("1:"&amp;LEN(MID(C668,5,1)*2))),1)),,))+MID(C668,6,1)+
SUM(INDEX(1*(MID(MID(C668,8,1)*2,ROW(INDIRECT("1:"&amp;LEN(MID(C668,8,1)*2))),1)),,))+MID(C668,9,1)+
SUM(INDEX(1*(MID(MID(C668,10,1)*2,ROW(INDIRECT("1:"&amp;LEN(MID(C668,10,1)*2))),1)),,)),1),1),"0")</f>
        <v>#VALUE!</v>
      </c>
      <c r="FC668" s="27" t="str">
        <f t="shared" si="1177"/>
        <v/>
      </c>
      <c r="FD668" s="29" t="b">
        <f t="shared" si="1178"/>
        <v>0</v>
      </c>
      <c r="FE668" s="112" t="b">
        <f>IFERROR(MATCH(D668,'Avtal för korttidsarbete'!$G$13:$G$1012,0),TRUE)</f>
        <v>1</v>
      </c>
      <c r="FF668" s="112" t="b">
        <f t="shared" si="1207"/>
        <v>0</v>
      </c>
      <c r="FG668" s="113" t="str" cm="1">
        <f t="array" ref="FG668">IF(FE668=TRUE,"x",INDEX('Avtal för korttidsarbete'!$E$13:$E$1012,$FE668))</f>
        <v>x</v>
      </c>
      <c r="FH668" s="113" t="str" cm="1">
        <f t="array" ref="FH668">IF(FE668=TRUE,"x",INDEX('Avtal för korttidsarbete'!$F$13:$F$1012,$FE668))</f>
        <v>x</v>
      </c>
      <c r="FI668" s="112" t="b">
        <f t="shared" si="1208"/>
        <v>0</v>
      </c>
      <c r="FJ668" s="135">
        <f t="shared" si="1209"/>
        <v>44166</v>
      </c>
      <c r="FK668" s="135">
        <f t="shared" si="1210"/>
        <v>44377</v>
      </c>
      <c r="FL668" s="112" t="b">
        <f t="shared" si="1211"/>
        <v>0</v>
      </c>
      <c r="FM668" s="113">
        <f t="shared" si="1212"/>
        <v>44166</v>
      </c>
      <c r="FN668" s="135">
        <f t="shared" si="1213"/>
        <v>44377</v>
      </c>
      <c r="FO668" s="148" t="b">
        <f>IFERROR(INDEX('Avtal för korttidsarbete'!R:R,MATCH(D668,'Avtal för korttidsarbete'!$G:$G,0)),TRUE)</f>
        <v>1</v>
      </c>
      <c r="FP668" s="135" t="str">
        <f>IF(FO668,"-",INDEX('Avtal för korttidsarbete'!$D:$D,MATCH(D668,'Avtal för korttidsarbete'!$G:$G,0)))</f>
        <v>-</v>
      </c>
      <c r="FQ668" s="113" t="b">
        <f>IFERROR(G668&gt;INDEX(Uppsägningar!E:E,MATCH(C668,Uppsägningar!C:C,0)),FALSE)</f>
        <v>0</v>
      </c>
    </row>
    <row r="669" spans="1:173" x14ac:dyDescent="0.25">
      <c r="A669" s="19">
        <v>653</v>
      </c>
      <c r="B669" s="20"/>
      <c r="C669" s="183"/>
      <c r="D669" s="66"/>
      <c r="E669" s="212">
        <f>IFERROR(INDEX(Admin!$C$7:$C$10,MATCH(FP669,TblNivåValTExt,0)),0)</f>
        <v>0</v>
      </c>
      <c r="F669" s="1"/>
      <c r="G669" s="1"/>
      <c r="H669" s="78"/>
      <c r="I669" s="181"/>
      <c r="J669" s="181"/>
      <c r="K669" s="182"/>
      <c r="L669" s="182"/>
      <c r="M669" s="181"/>
      <c r="N669" s="181"/>
      <c r="O669" s="181"/>
      <c r="P669" s="182"/>
      <c r="Q669" s="182"/>
      <c r="R669" s="181"/>
      <c r="S669" s="181"/>
      <c r="T669" s="181"/>
      <c r="U669" s="182"/>
      <c r="V669" s="182"/>
      <c r="W669" s="181"/>
      <c r="X669" s="181"/>
      <c r="Y669" s="181"/>
      <c r="Z669" s="182"/>
      <c r="AA669" s="182"/>
      <c r="AB669" s="181"/>
      <c r="AC669" s="181"/>
      <c r="AD669" s="181"/>
      <c r="AE669" s="182"/>
      <c r="AF669" s="182"/>
      <c r="AG669" s="181"/>
      <c r="AH669" s="181"/>
      <c r="AI669" s="181"/>
      <c r="AJ669" s="182"/>
      <c r="AK669" s="182"/>
      <c r="AL669" s="181"/>
      <c r="AM669" s="181"/>
      <c r="AN669" s="181"/>
      <c r="AO669" s="182"/>
      <c r="AP669" s="182"/>
      <c r="AQ669" s="181"/>
      <c r="AR669" s="181"/>
      <c r="AS669" s="181"/>
      <c r="AT669" s="182"/>
      <c r="AU669" s="182"/>
      <c r="AV669" s="181"/>
      <c r="AW669" s="181"/>
      <c r="AX669" s="181"/>
      <c r="AY669" s="182"/>
      <c r="AZ669" s="182"/>
      <c r="BA669" s="181"/>
      <c r="BB669" s="181"/>
      <c r="BC669" s="181"/>
      <c r="BD669" s="182"/>
      <c r="BE669" s="182"/>
      <c r="BF669" s="181"/>
      <c r="BG669" s="180">
        <f t="shared" si="1179"/>
        <v>0</v>
      </c>
      <c r="BH669" s="116" t="str">
        <f t="shared" si="1180"/>
        <v/>
      </c>
      <c r="BI669" s="80" t="b">
        <f t="shared" si="1126"/>
        <v>0</v>
      </c>
      <c r="BJ669" s="80" t="str">
        <f t="shared" si="1127"/>
        <v/>
      </c>
      <c r="BK669" s="80" t="b">
        <f t="shared" si="1181"/>
        <v>0</v>
      </c>
      <c r="BL669" s="13" t="str">
        <f t="shared" si="1128"/>
        <v/>
      </c>
      <c r="BM669" s="13" t="b">
        <f t="shared" si="1182"/>
        <v>0</v>
      </c>
      <c r="BN669" s="35" t="str">
        <f t="shared" si="1129"/>
        <v/>
      </c>
      <c r="BO669" s="13" t="b">
        <f t="shared" si="1130"/>
        <v>0</v>
      </c>
      <c r="BP669" s="35" t="str">
        <f t="shared" si="1131"/>
        <v/>
      </c>
      <c r="BQ669" s="13" t="b">
        <f t="shared" si="1132"/>
        <v>0</v>
      </c>
      <c r="BR669" s="35" t="str">
        <f t="shared" si="1133"/>
        <v/>
      </c>
      <c r="BS669" s="35" t="b">
        <f t="shared" si="1134"/>
        <v>0</v>
      </c>
      <c r="BT669" s="35" t="str">
        <f t="shared" si="1135"/>
        <v/>
      </c>
      <c r="BU669" s="35" t="b">
        <f t="shared" si="1136"/>
        <v>0</v>
      </c>
      <c r="BV669" s="35" t="str">
        <f t="shared" si="1137"/>
        <v/>
      </c>
      <c r="BW669" s="13" t="b">
        <f t="shared" si="1214"/>
        <v>0</v>
      </c>
      <c r="BX669" s="35" t="str">
        <f t="shared" si="1138"/>
        <v/>
      </c>
      <c r="BY669" s="265" t="b">
        <f t="shared" si="1183"/>
        <v>0</v>
      </c>
      <c r="BZ669" s="35" t="str">
        <f t="shared" si="1139"/>
        <v/>
      </c>
      <c r="CA669" s="265" t="b">
        <f t="shared" si="1184"/>
        <v>0</v>
      </c>
      <c r="CB669" s="35" t="str">
        <f t="shared" si="1140"/>
        <v/>
      </c>
      <c r="CC669" s="272" t="b">
        <f t="shared" si="1185"/>
        <v>0</v>
      </c>
      <c r="CD669" s="35" t="str">
        <f t="shared" si="1141"/>
        <v/>
      </c>
      <c r="CE669" s="13" t="b">
        <f t="shared" si="1142"/>
        <v>0</v>
      </c>
      <c r="CF669" s="35" t="str">
        <f t="shared" si="1143"/>
        <v/>
      </c>
      <c r="CG669" s="179">
        <f t="shared" si="1144"/>
        <v>0</v>
      </c>
      <c r="CH669" s="179">
        <f t="shared" si="1145"/>
        <v>0</v>
      </c>
      <c r="CI669" s="218">
        <f t="shared" si="1186"/>
        <v>0</v>
      </c>
      <c r="CJ669" s="218">
        <f t="shared" si="1187"/>
        <v>0</v>
      </c>
      <c r="CK669" s="218">
        <f t="shared" si="1188"/>
        <v>0</v>
      </c>
      <c r="CL669" s="218">
        <f t="shared" si="1189"/>
        <v>0</v>
      </c>
      <c r="CM669" s="218">
        <f t="shared" si="1190"/>
        <v>0</v>
      </c>
      <c r="CN669" s="218">
        <f t="shared" si="1191"/>
        <v>0</v>
      </c>
      <c r="CO669" s="218">
        <f t="shared" si="1192"/>
        <v>0</v>
      </c>
      <c r="CP669" s="218">
        <f t="shared" si="1193"/>
        <v>0</v>
      </c>
      <c r="CQ669" s="218">
        <f t="shared" si="1194"/>
        <v>0</v>
      </c>
      <c r="CR669" s="218">
        <f t="shared" si="1195"/>
        <v>0</v>
      </c>
      <c r="CS669" s="14">
        <f t="shared" si="1146"/>
        <v>0</v>
      </c>
      <c r="CT669" s="236">
        <f t="shared" si="1147"/>
        <v>0</v>
      </c>
      <c r="CU669" s="237">
        <f t="shared" si="1215"/>
        <v>0</v>
      </c>
      <c r="CV669" s="16">
        <f t="shared" si="1215"/>
        <v>0</v>
      </c>
      <c r="CW669" s="16">
        <f t="shared" si="1215"/>
        <v>0</v>
      </c>
      <c r="CX669" s="16">
        <f t="shared" si="1215"/>
        <v>0</v>
      </c>
      <c r="CY669" s="16">
        <f t="shared" si="1215"/>
        <v>0</v>
      </c>
      <c r="CZ669" s="16">
        <f t="shared" si="1215"/>
        <v>0</v>
      </c>
      <c r="DA669" s="16">
        <f t="shared" si="1215"/>
        <v>0</v>
      </c>
      <c r="DB669" s="16">
        <f t="shared" si="1215"/>
        <v>0</v>
      </c>
      <c r="DC669" s="16">
        <f t="shared" si="1215"/>
        <v>0</v>
      </c>
      <c r="DD669" s="238">
        <f t="shared" si="1215"/>
        <v>0</v>
      </c>
      <c r="DE669" s="232">
        <f t="shared" si="1216"/>
        <v>0</v>
      </c>
      <c r="DF669" s="132">
        <f t="shared" si="1216"/>
        <v>0</v>
      </c>
      <c r="DG669" s="132">
        <f t="shared" si="1216"/>
        <v>0</v>
      </c>
      <c r="DH669" s="132">
        <f t="shared" si="1216"/>
        <v>0</v>
      </c>
      <c r="DI669" s="132">
        <f t="shared" si="1216"/>
        <v>0</v>
      </c>
      <c r="DJ669" s="132">
        <f t="shared" si="1216"/>
        <v>0</v>
      </c>
      <c r="DK669" s="132">
        <f t="shared" si="1216"/>
        <v>0</v>
      </c>
      <c r="DL669" s="132">
        <f t="shared" si="1216"/>
        <v>0</v>
      </c>
      <c r="DM669" s="132">
        <f t="shared" si="1216"/>
        <v>0</v>
      </c>
      <c r="DN669" s="233">
        <f t="shared" si="1216"/>
        <v>0</v>
      </c>
      <c r="DO669" s="232">
        <f t="shared" si="1150"/>
        <v>0</v>
      </c>
      <c r="DP669" s="132">
        <f t="shared" si="1151"/>
        <v>0</v>
      </c>
      <c r="DQ669" s="132">
        <f t="shared" si="1152"/>
        <v>0</v>
      </c>
      <c r="DR669" s="132">
        <f t="shared" si="1153"/>
        <v>0</v>
      </c>
      <c r="DS669" s="132">
        <f t="shared" si="1154"/>
        <v>0</v>
      </c>
      <c r="DT669" s="132">
        <f t="shared" si="1155"/>
        <v>0</v>
      </c>
      <c r="DU669" s="132">
        <f t="shared" si="1156"/>
        <v>0</v>
      </c>
      <c r="DV669" s="132">
        <f t="shared" si="1157"/>
        <v>0</v>
      </c>
      <c r="DW669" s="132">
        <f t="shared" si="1158"/>
        <v>0</v>
      </c>
      <c r="DX669" s="233">
        <f t="shared" si="1159"/>
        <v>0</v>
      </c>
      <c r="DY669" s="231" t="b">
        <f t="shared" si="1196"/>
        <v>0</v>
      </c>
      <c r="DZ669" s="163"/>
      <c r="EA669" s="226" t="str">
        <f t="shared" si="1197"/>
        <v/>
      </c>
      <c r="EB669" s="178" t="str">
        <f t="shared" si="1198"/>
        <v/>
      </c>
      <c r="EC669" s="178" t="str">
        <f t="shared" si="1199"/>
        <v/>
      </c>
      <c r="ED669" s="178" t="str">
        <f t="shared" si="1200"/>
        <v/>
      </c>
      <c r="EE669" s="178" t="str">
        <f t="shared" si="1201"/>
        <v/>
      </c>
      <c r="EF669" s="178" t="str">
        <f t="shared" si="1202"/>
        <v/>
      </c>
      <c r="EG669" s="178" t="str">
        <f t="shared" si="1203"/>
        <v/>
      </c>
      <c r="EH669" s="178" t="str">
        <f t="shared" si="1204"/>
        <v/>
      </c>
      <c r="EI669" s="178" t="str">
        <f t="shared" si="1205"/>
        <v/>
      </c>
      <c r="EJ669" s="227" t="str">
        <f t="shared" si="1206"/>
        <v/>
      </c>
      <c r="EK669" s="230" t="str">
        <f t="shared" si="1160"/>
        <v/>
      </c>
      <c r="EL669" s="177" t="str">
        <f t="shared" si="1161"/>
        <v/>
      </c>
      <c r="EM669" s="177" t="str">
        <f t="shared" si="1162"/>
        <v/>
      </c>
      <c r="EN669" s="177" t="str">
        <f t="shared" si="1163"/>
        <v/>
      </c>
      <c r="EO669" s="177" t="str">
        <f t="shared" si="1164"/>
        <v/>
      </c>
      <c r="EP669" s="177" t="str">
        <f t="shared" si="1165"/>
        <v/>
      </c>
      <c r="EQ669" s="177" t="str">
        <f t="shared" si="1166"/>
        <v/>
      </c>
      <c r="ER669" s="177" t="str">
        <f t="shared" si="1167"/>
        <v/>
      </c>
      <c r="ES669" s="177" t="str">
        <f t="shared" si="1168"/>
        <v/>
      </c>
      <c r="ET669" s="177" t="str">
        <f t="shared" si="1169"/>
        <v/>
      </c>
      <c r="EU669" s="229" t="e">
        <f t="shared" si="1170"/>
        <v>#VALUE!</v>
      </c>
      <c r="EV669" s="27" t="e">
        <f t="shared" si="1171"/>
        <v>#VALUE!</v>
      </c>
      <c r="EW669" s="27" t="e">
        <f t="shared" si="1172"/>
        <v>#VALUE!</v>
      </c>
      <c r="EX669" s="28" t="e">
        <f t="shared" si="1173"/>
        <v>#VALUE!</v>
      </c>
      <c r="EY669" s="28" t="e">
        <f t="shared" si="1174"/>
        <v>#VALUE!</v>
      </c>
      <c r="EZ669" s="28" t="b">
        <f t="shared" si="1175"/>
        <v>0</v>
      </c>
      <c r="FA669" s="176" t="str">
        <f t="shared" si="1176"/>
        <v/>
      </c>
      <c r="FB669" s="27" t="e" cm="1">
        <f t="array" aca="1" ref="FB669" ca="1">TEXT(RIGHT(10-RIGHT(SUM(INDEX(1*(MID(MID(C669,1,1)*2,ROW(INDIRECT("1:"&amp;LEN(MID(C669,1,1)*2))),1)),,))+MID(C669,2,1)+
SUM(INDEX(1*(MID(MID(C669,3,1)*2,ROW(INDIRECT("1:"&amp;LEN(MID(C669,3,1)*2))),1)),,))+MID(C669,4,1)+
SUM(INDEX(1*(MID(MID(C669,5,1)*2,ROW(INDIRECT("1:"&amp;LEN(MID(C669,5,1)*2))),1)),,))+MID(C669,6,1)+
SUM(INDEX(1*(MID(MID(C669,8,1)*2,ROW(INDIRECT("1:"&amp;LEN(MID(C669,8,1)*2))),1)),,))+MID(C669,9,1)+
SUM(INDEX(1*(MID(MID(C669,10,1)*2,ROW(INDIRECT("1:"&amp;LEN(MID(C669,10,1)*2))),1)),,)),1),1),"0")</f>
        <v>#VALUE!</v>
      </c>
      <c r="FC669" s="27" t="str">
        <f t="shared" si="1177"/>
        <v/>
      </c>
      <c r="FD669" s="29" t="b">
        <f t="shared" si="1178"/>
        <v>0</v>
      </c>
      <c r="FE669" s="112" t="b">
        <f>IFERROR(MATCH(D669,'Avtal för korttidsarbete'!$G$13:$G$1012,0),TRUE)</f>
        <v>1</v>
      </c>
      <c r="FF669" s="112" t="b">
        <f t="shared" si="1207"/>
        <v>0</v>
      </c>
      <c r="FG669" s="113" t="str" cm="1">
        <f t="array" ref="FG669">IF(FE669=TRUE,"x",INDEX('Avtal för korttidsarbete'!$E$13:$E$1012,$FE669))</f>
        <v>x</v>
      </c>
      <c r="FH669" s="113" t="str" cm="1">
        <f t="array" ref="FH669">IF(FE669=TRUE,"x",INDEX('Avtal för korttidsarbete'!$F$13:$F$1012,$FE669))</f>
        <v>x</v>
      </c>
      <c r="FI669" s="112" t="b">
        <f t="shared" si="1208"/>
        <v>0</v>
      </c>
      <c r="FJ669" s="135">
        <f t="shared" si="1209"/>
        <v>44166</v>
      </c>
      <c r="FK669" s="135">
        <f t="shared" si="1210"/>
        <v>44377</v>
      </c>
      <c r="FL669" s="112" t="b">
        <f t="shared" si="1211"/>
        <v>0</v>
      </c>
      <c r="FM669" s="113">
        <f t="shared" si="1212"/>
        <v>44166</v>
      </c>
      <c r="FN669" s="135">
        <f t="shared" si="1213"/>
        <v>44377</v>
      </c>
      <c r="FO669" s="148" t="b">
        <f>IFERROR(INDEX('Avtal för korttidsarbete'!R:R,MATCH(D669,'Avtal för korttidsarbete'!$G:$G,0)),TRUE)</f>
        <v>1</v>
      </c>
      <c r="FP669" s="135" t="str">
        <f>IF(FO669,"-",INDEX('Avtal för korttidsarbete'!$D:$D,MATCH(D669,'Avtal för korttidsarbete'!$G:$G,0)))</f>
        <v>-</v>
      </c>
      <c r="FQ669" s="113" t="b">
        <f>IFERROR(G669&gt;INDEX(Uppsägningar!E:E,MATCH(C669,Uppsägningar!C:C,0)),FALSE)</f>
        <v>0</v>
      </c>
    </row>
    <row r="670" spans="1:173" x14ac:dyDescent="0.25">
      <c r="A670" s="19">
        <v>654</v>
      </c>
      <c r="B670" s="20"/>
      <c r="C670" s="183"/>
      <c r="D670" s="66"/>
      <c r="E670" s="212">
        <f>IFERROR(INDEX(Admin!$C$7:$C$10,MATCH(FP670,TblNivåValTExt,0)),0)</f>
        <v>0</v>
      </c>
      <c r="F670" s="1"/>
      <c r="G670" s="1"/>
      <c r="H670" s="78"/>
      <c r="I670" s="181"/>
      <c r="J670" s="181"/>
      <c r="K670" s="182"/>
      <c r="L670" s="182"/>
      <c r="M670" s="181"/>
      <c r="N670" s="181"/>
      <c r="O670" s="181"/>
      <c r="P670" s="182"/>
      <c r="Q670" s="182"/>
      <c r="R670" s="181"/>
      <c r="S670" s="181"/>
      <c r="T670" s="181"/>
      <c r="U670" s="182"/>
      <c r="V670" s="182"/>
      <c r="W670" s="181"/>
      <c r="X670" s="181"/>
      <c r="Y670" s="181"/>
      <c r="Z670" s="182"/>
      <c r="AA670" s="182"/>
      <c r="AB670" s="181"/>
      <c r="AC670" s="181"/>
      <c r="AD670" s="181"/>
      <c r="AE670" s="182"/>
      <c r="AF670" s="182"/>
      <c r="AG670" s="181"/>
      <c r="AH670" s="181"/>
      <c r="AI670" s="181"/>
      <c r="AJ670" s="182"/>
      <c r="AK670" s="182"/>
      <c r="AL670" s="181"/>
      <c r="AM670" s="181"/>
      <c r="AN670" s="181"/>
      <c r="AO670" s="182"/>
      <c r="AP670" s="182"/>
      <c r="AQ670" s="181"/>
      <c r="AR670" s="181"/>
      <c r="AS670" s="181"/>
      <c r="AT670" s="182"/>
      <c r="AU670" s="182"/>
      <c r="AV670" s="181"/>
      <c r="AW670" s="181"/>
      <c r="AX670" s="181"/>
      <c r="AY670" s="182"/>
      <c r="AZ670" s="182"/>
      <c r="BA670" s="181"/>
      <c r="BB670" s="181"/>
      <c r="BC670" s="181"/>
      <c r="BD670" s="182"/>
      <c r="BE670" s="182"/>
      <c r="BF670" s="181"/>
      <c r="BG670" s="180">
        <f t="shared" si="1179"/>
        <v>0</v>
      </c>
      <c r="BH670" s="116" t="str">
        <f t="shared" si="1180"/>
        <v/>
      </c>
      <c r="BI670" s="80" t="b">
        <f t="shared" si="1126"/>
        <v>0</v>
      </c>
      <c r="BJ670" s="80" t="str">
        <f t="shared" si="1127"/>
        <v/>
      </c>
      <c r="BK670" s="80" t="b">
        <f t="shared" si="1181"/>
        <v>0</v>
      </c>
      <c r="BL670" s="13" t="str">
        <f t="shared" si="1128"/>
        <v/>
      </c>
      <c r="BM670" s="13" t="b">
        <f t="shared" si="1182"/>
        <v>0</v>
      </c>
      <c r="BN670" s="35" t="str">
        <f t="shared" si="1129"/>
        <v/>
      </c>
      <c r="BO670" s="13" t="b">
        <f t="shared" si="1130"/>
        <v>0</v>
      </c>
      <c r="BP670" s="35" t="str">
        <f t="shared" si="1131"/>
        <v/>
      </c>
      <c r="BQ670" s="13" t="b">
        <f t="shared" si="1132"/>
        <v>0</v>
      </c>
      <c r="BR670" s="35" t="str">
        <f t="shared" si="1133"/>
        <v/>
      </c>
      <c r="BS670" s="35" t="b">
        <f t="shared" si="1134"/>
        <v>0</v>
      </c>
      <c r="BT670" s="35" t="str">
        <f t="shared" si="1135"/>
        <v/>
      </c>
      <c r="BU670" s="35" t="b">
        <f t="shared" si="1136"/>
        <v>0</v>
      </c>
      <c r="BV670" s="35" t="str">
        <f t="shared" si="1137"/>
        <v/>
      </c>
      <c r="BW670" s="13" t="b">
        <f t="shared" si="1214"/>
        <v>0</v>
      </c>
      <c r="BX670" s="35" t="str">
        <f t="shared" si="1138"/>
        <v/>
      </c>
      <c r="BY670" s="265" t="b">
        <f t="shared" si="1183"/>
        <v>0</v>
      </c>
      <c r="BZ670" s="35" t="str">
        <f t="shared" si="1139"/>
        <v/>
      </c>
      <c r="CA670" s="265" t="b">
        <f t="shared" si="1184"/>
        <v>0</v>
      </c>
      <c r="CB670" s="35" t="str">
        <f t="shared" si="1140"/>
        <v/>
      </c>
      <c r="CC670" s="272" t="b">
        <f t="shared" si="1185"/>
        <v>0</v>
      </c>
      <c r="CD670" s="35" t="str">
        <f t="shared" si="1141"/>
        <v/>
      </c>
      <c r="CE670" s="13" t="b">
        <f t="shared" si="1142"/>
        <v>0</v>
      </c>
      <c r="CF670" s="35" t="str">
        <f t="shared" si="1143"/>
        <v/>
      </c>
      <c r="CG670" s="179">
        <f t="shared" si="1144"/>
        <v>0</v>
      </c>
      <c r="CH670" s="179">
        <f t="shared" si="1145"/>
        <v>0</v>
      </c>
      <c r="CI670" s="218">
        <f t="shared" si="1186"/>
        <v>0</v>
      </c>
      <c r="CJ670" s="218">
        <f t="shared" si="1187"/>
        <v>0</v>
      </c>
      <c r="CK670" s="218">
        <f t="shared" si="1188"/>
        <v>0</v>
      </c>
      <c r="CL670" s="218">
        <f t="shared" si="1189"/>
        <v>0</v>
      </c>
      <c r="CM670" s="218">
        <f t="shared" si="1190"/>
        <v>0</v>
      </c>
      <c r="CN670" s="218">
        <f t="shared" si="1191"/>
        <v>0</v>
      </c>
      <c r="CO670" s="218">
        <f t="shared" si="1192"/>
        <v>0</v>
      </c>
      <c r="CP670" s="218">
        <f t="shared" si="1193"/>
        <v>0</v>
      </c>
      <c r="CQ670" s="218">
        <f t="shared" si="1194"/>
        <v>0</v>
      </c>
      <c r="CR670" s="218">
        <f t="shared" si="1195"/>
        <v>0</v>
      </c>
      <c r="CS670" s="14">
        <f t="shared" si="1146"/>
        <v>0</v>
      </c>
      <c r="CT670" s="236">
        <f t="shared" si="1147"/>
        <v>0</v>
      </c>
      <c r="CU670" s="237">
        <f t="shared" si="1215"/>
        <v>0</v>
      </c>
      <c r="CV670" s="16">
        <f t="shared" si="1215"/>
        <v>0</v>
      </c>
      <c r="CW670" s="16">
        <f t="shared" si="1215"/>
        <v>0</v>
      </c>
      <c r="CX670" s="16">
        <f t="shared" si="1215"/>
        <v>0</v>
      </c>
      <c r="CY670" s="16">
        <f t="shared" si="1215"/>
        <v>0</v>
      </c>
      <c r="CZ670" s="16">
        <f t="shared" si="1215"/>
        <v>0</v>
      </c>
      <c r="DA670" s="16">
        <f t="shared" si="1215"/>
        <v>0</v>
      </c>
      <c r="DB670" s="16">
        <f t="shared" si="1215"/>
        <v>0</v>
      </c>
      <c r="DC670" s="16">
        <f t="shared" si="1215"/>
        <v>0</v>
      </c>
      <c r="DD670" s="238">
        <f t="shared" si="1215"/>
        <v>0</v>
      </c>
      <c r="DE670" s="232">
        <f t="shared" si="1216"/>
        <v>0</v>
      </c>
      <c r="DF670" s="132">
        <f t="shared" si="1216"/>
        <v>0</v>
      </c>
      <c r="DG670" s="132">
        <f t="shared" si="1216"/>
        <v>0</v>
      </c>
      <c r="DH670" s="132">
        <f t="shared" si="1216"/>
        <v>0</v>
      </c>
      <c r="DI670" s="132">
        <f t="shared" si="1216"/>
        <v>0</v>
      </c>
      <c r="DJ670" s="132">
        <f t="shared" si="1216"/>
        <v>0</v>
      </c>
      <c r="DK670" s="132">
        <f t="shared" si="1216"/>
        <v>0</v>
      </c>
      <c r="DL670" s="132">
        <f t="shared" si="1216"/>
        <v>0</v>
      </c>
      <c r="DM670" s="132">
        <f t="shared" si="1216"/>
        <v>0</v>
      </c>
      <c r="DN670" s="233">
        <f t="shared" si="1216"/>
        <v>0</v>
      </c>
      <c r="DO670" s="232">
        <f t="shared" si="1150"/>
        <v>0</v>
      </c>
      <c r="DP670" s="132">
        <f t="shared" si="1151"/>
        <v>0</v>
      </c>
      <c r="DQ670" s="132">
        <f t="shared" si="1152"/>
        <v>0</v>
      </c>
      <c r="DR670" s="132">
        <f t="shared" si="1153"/>
        <v>0</v>
      </c>
      <c r="DS670" s="132">
        <f t="shared" si="1154"/>
        <v>0</v>
      </c>
      <c r="DT670" s="132">
        <f t="shared" si="1155"/>
        <v>0</v>
      </c>
      <c r="DU670" s="132">
        <f t="shared" si="1156"/>
        <v>0</v>
      </c>
      <c r="DV670" s="132">
        <f t="shared" si="1157"/>
        <v>0</v>
      </c>
      <c r="DW670" s="132">
        <f t="shared" si="1158"/>
        <v>0</v>
      </c>
      <c r="DX670" s="233">
        <f t="shared" si="1159"/>
        <v>0</v>
      </c>
      <c r="DY670" s="231" t="b">
        <f t="shared" si="1196"/>
        <v>0</v>
      </c>
      <c r="DZ670" s="163"/>
      <c r="EA670" s="226" t="str">
        <f t="shared" si="1197"/>
        <v/>
      </c>
      <c r="EB670" s="178" t="str">
        <f t="shared" si="1198"/>
        <v/>
      </c>
      <c r="EC670" s="178" t="str">
        <f t="shared" si="1199"/>
        <v/>
      </c>
      <c r="ED670" s="178" t="str">
        <f t="shared" si="1200"/>
        <v/>
      </c>
      <c r="EE670" s="178" t="str">
        <f t="shared" si="1201"/>
        <v/>
      </c>
      <c r="EF670" s="178" t="str">
        <f t="shared" si="1202"/>
        <v/>
      </c>
      <c r="EG670" s="178" t="str">
        <f t="shared" si="1203"/>
        <v/>
      </c>
      <c r="EH670" s="178" t="str">
        <f t="shared" si="1204"/>
        <v/>
      </c>
      <c r="EI670" s="178" t="str">
        <f t="shared" si="1205"/>
        <v/>
      </c>
      <c r="EJ670" s="227" t="str">
        <f t="shared" si="1206"/>
        <v/>
      </c>
      <c r="EK670" s="230" t="str">
        <f t="shared" si="1160"/>
        <v/>
      </c>
      <c r="EL670" s="177" t="str">
        <f t="shared" si="1161"/>
        <v/>
      </c>
      <c r="EM670" s="177" t="str">
        <f t="shared" si="1162"/>
        <v/>
      </c>
      <c r="EN670" s="177" t="str">
        <f t="shared" si="1163"/>
        <v/>
      </c>
      <c r="EO670" s="177" t="str">
        <f t="shared" si="1164"/>
        <v/>
      </c>
      <c r="EP670" s="177" t="str">
        <f t="shared" si="1165"/>
        <v/>
      </c>
      <c r="EQ670" s="177" t="str">
        <f t="shared" si="1166"/>
        <v/>
      </c>
      <c r="ER670" s="177" t="str">
        <f t="shared" si="1167"/>
        <v/>
      </c>
      <c r="ES670" s="177" t="str">
        <f t="shared" si="1168"/>
        <v/>
      </c>
      <c r="ET670" s="177" t="str">
        <f t="shared" si="1169"/>
        <v/>
      </c>
      <c r="EU670" s="229" t="e">
        <f t="shared" si="1170"/>
        <v>#VALUE!</v>
      </c>
      <c r="EV670" s="27" t="e">
        <f t="shared" si="1171"/>
        <v>#VALUE!</v>
      </c>
      <c r="EW670" s="27" t="e">
        <f t="shared" si="1172"/>
        <v>#VALUE!</v>
      </c>
      <c r="EX670" s="28" t="e">
        <f t="shared" si="1173"/>
        <v>#VALUE!</v>
      </c>
      <c r="EY670" s="28" t="e">
        <f t="shared" si="1174"/>
        <v>#VALUE!</v>
      </c>
      <c r="EZ670" s="28" t="b">
        <f t="shared" si="1175"/>
        <v>0</v>
      </c>
      <c r="FA670" s="176" t="str">
        <f t="shared" si="1176"/>
        <v/>
      </c>
      <c r="FB670" s="27" t="e" cm="1">
        <f t="array" aca="1" ref="FB670" ca="1">TEXT(RIGHT(10-RIGHT(SUM(INDEX(1*(MID(MID(C670,1,1)*2,ROW(INDIRECT("1:"&amp;LEN(MID(C670,1,1)*2))),1)),,))+MID(C670,2,1)+
SUM(INDEX(1*(MID(MID(C670,3,1)*2,ROW(INDIRECT("1:"&amp;LEN(MID(C670,3,1)*2))),1)),,))+MID(C670,4,1)+
SUM(INDEX(1*(MID(MID(C670,5,1)*2,ROW(INDIRECT("1:"&amp;LEN(MID(C670,5,1)*2))),1)),,))+MID(C670,6,1)+
SUM(INDEX(1*(MID(MID(C670,8,1)*2,ROW(INDIRECT("1:"&amp;LEN(MID(C670,8,1)*2))),1)),,))+MID(C670,9,1)+
SUM(INDEX(1*(MID(MID(C670,10,1)*2,ROW(INDIRECT("1:"&amp;LEN(MID(C670,10,1)*2))),1)),,)),1),1),"0")</f>
        <v>#VALUE!</v>
      </c>
      <c r="FC670" s="27" t="str">
        <f t="shared" si="1177"/>
        <v/>
      </c>
      <c r="FD670" s="29" t="b">
        <f t="shared" si="1178"/>
        <v>0</v>
      </c>
      <c r="FE670" s="112" t="b">
        <f>IFERROR(MATCH(D670,'Avtal för korttidsarbete'!$G$13:$G$1012,0),TRUE)</f>
        <v>1</v>
      </c>
      <c r="FF670" s="112" t="b">
        <f t="shared" si="1207"/>
        <v>0</v>
      </c>
      <c r="FG670" s="113" t="str" cm="1">
        <f t="array" ref="FG670">IF(FE670=TRUE,"x",INDEX('Avtal för korttidsarbete'!$E$13:$E$1012,$FE670))</f>
        <v>x</v>
      </c>
      <c r="FH670" s="113" t="str" cm="1">
        <f t="array" ref="FH670">IF(FE670=TRUE,"x",INDEX('Avtal för korttidsarbete'!$F$13:$F$1012,$FE670))</f>
        <v>x</v>
      </c>
      <c r="FI670" s="112" t="b">
        <f t="shared" si="1208"/>
        <v>0</v>
      </c>
      <c r="FJ670" s="135">
        <f t="shared" si="1209"/>
        <v>44166</v>
      </c>
      <c r="FK670" s="135">
        <f t="shared" si="1210"/>
        <v>44377</v>
      </c>
      <c r="FL670" s="112" t="b">
        <f t="shared" si="1211"/>
        <v>0</v>
      </c>
      <c r="FM670" s="113">
        <f t="shared" si="1212"/>
        <v>44166</v>
      </c>
      <c r="FN670" s="135">
        <f t="shared" si="1213"/>
        <v>44377</v>
      </c>
      <c r="FO670" s="148" t="b">
        <f>IFERROR(INDEX('Avtal för korttidsarbete'!R:R,MATCH(D670,'Avtal för korttidsarbete'!$G:$G,0)),TRUE)</f>
        <v>1</v>
      </c>
      <c r="FP670" s="135" t="str">
        <f>IF(FO670,"-",INDEX('Avtal för korttidsarbete'!$D:$D,MATCH(D670,'Avtal för korttidsarbete'!$G:$G,0)))</f>
        <v>-</v>
      </c>
      <c r="FQ670" s="113" t="b">
        <f>IFERROR(G670&gt;INDEX(Uppsägningar!E:E,MATCH(C670,Uppsägningar!C:C,0)),FALSE)</f>
        <v>0</v>
      </c>
    </row>
    <row r="671" spans="1:173" x14ac:dyDescent="0.25">
      <c r="A671" s="19">
        <v>655</v>
      </c>
      <c r="B671" s="20"/>
      <c r="C671" s="183"/>
      <c r="D671" s="66"/>
      <c r="E671" s="212">
        <f>IFERROR(INDEX(Admin!$C$7:$C$10,MATCH(FP671,TblNivåValTExt,0)),0)</f>
        <v>0</v>
      </c>
      <c r="F671" s="1"/>
      <c r="G671" s="1"/>
      <c r="H671" s="78"/>
      <c r="I671" s="181"/>
      <c r="J671" s="181"/>
      <c r="K671" s="182"/>
      <c r="L671" s="182"/>
      <c r="M671" s="181"/>
      <c r="N671" s="181"/>
      <c r="O671" s="181"/>
      <c r="P671" s="182"/>
      <c r="Q671" s="182"/>
      <c r="R671" s="181"/>
      <c r="S671" s="181"/>
      <c r="T671" s="181"/>
      <c r="U671" s="182"/>
      <c r="V671" s="182"/>
      <c r="W671" s="181"/>
      <c r="X671" s="181"/>
      <c r="Y671" s="181"/>
      <c r="Z671" s="182"/>
      <c r="AA671" s="182"/>
      <c r="AB671" s="181"/>
      <c r="AC671" s="181"/>
      <c r="AD671" s="181"/>
      <c r="AE671" s="182"/>
      <c r="AF671" s="182"/>
      <c r="AG671" s="181"/>
      <c r="AH671" s="181"/>
      <c r="AI671" s="181"/>
      <c r="AJ671" s="182"/>
      <c r="AK671" s="182"/>
      <c r="AL671" s="181"/>
      <c r="AM671" s="181"/>
      <c r="AN671" s="181"/>
      <c r="AO671" s="182"/>
      <c r="AP671" s="182"/>
      <c r="AQ671" s="181"/>
      <c r="AR671" s="181"/>
      <c r="AS671" s="181"/>
      <c r="AT671" s="182"/>
      <c r="AU671" s="182"/>
      <c r="AV671" s="181"/>
      <c r="AW671" s="181"/>
      <c r="AX671" s="181"/>
      <c r="AY671" s="182"/>
      <c r="AZ671" s="182"/>
      <c r="BA671" s="181"/>
      <c r="BB671" s="181"/>
      <c r="BC671" s="181"/>
      <c r="BD671" s="182"/>
      <c r="BE671" s="182"/>
      <c r="BF671" s="181"/>
      <c r="BG671" s="180">
        <f t="shared" si="1179"/>
        <v>0</v>
      </c>
      <c r="BH671" s="116" t="str">
        <f t="shared" si="1180"/>
        <v/>
      </c>
      <c r="BI671" s="80" t="b">
        <f t="shared" si="1126"/>
        <v>0</v>
      </c>
      <c r="BJ671" s="80" t="str">
        <f t="shared" si="1127"/>
        <v/>
      </c>
      <c r="BK671" s="80" t="b">
        <f t="shared" si="1181"/>
        <v>0</v>
      </c>
      <c r="BL671" s="13" t="str">
        <f t="shared" si="1128"/>
        <v/>
      </c>
      <c r="BM671" s="13" t="b">
        <f t="shared" si="1182"/>
        <v>0</v>
      </c>
      <c r="BN671" s="35" t="str">
        <f t="shared" si="1129"/>
        <v/>
      </c>
      <c r="BO671" s="13" t="b">
        <f t="shared" si="1130"/>
        <v>0</v>
      </c>
      <c r="BP671" s="35" t="str">
        <f t="shared" si="1131"/>
        <v/>
      </c>
      <c r="BQ671" s="13" t="b">
        <f t="shared" si="1132"/>
        <v>0</v>
      </c>
      <c r="BR671" s="35" t="str">
        <f t="shared" si="1133"/>
        <v/>
      </c>
      <c r="BS671" s="35" t="b">
        <f t="shared" si="1134"/>
        <v>0</v>
      </c>
      <c r="BT671" s="35" t="str">
        <f t="shared" si="1135"/>
        <v/>
      </c>
      <c r="BU671" s="35" t="b">
        <f t="shared" si="1136"/>
        <v>0</v>
      </c>
      <c r="BV671" s="35" t="str">
        <f t="shared" si="1137"/>
        <v/>
      </c>
      <c r="BW671" s="13" t="b">
        <f t="shared" si="1214"/>
        <v>0</v>
      </c>
      <c r="BX671" s="35" t="str">
        <f t="shared" si="1138"/>
        <v/>
      </c>
      <c r="BY671" s="265" t="b">
        <f t="shared" si="1183"/>
        <v>0</v>
      </c>
      <c r="BZ671" s="35" t="str">
        <f t="shared" si="1139"/>
        <v/>
      </c>
      <c r="CA671" s="265" t="b">
        <f t="shared" si="1184"/>
        <v>0</v>
      </c>
      <c r="CB671" s="35" t="str">
        <f t="shared" si="1140"/>
        <v/>
      </c>
      <c r="CC671" s="272" t="b">
        <f t="shared" si="1185"/>
        <v>0</v>
      </c>
      <c r="CD671" s="35" t="str">
        <f t="shared" si="1141"/>
        <v/>
      </c>
      <c r="CE671" s="13" t="b">
        <f t="shared" si="1142"/>
        <v>0</v>
      </c>
      <c r="CF671" s="35" t="str">
        <f t="shared" si="1143"/>
        <v/>
      </c>
      <c r="CG671" s="179">
        <f t="shared" si="1144"/>
        <v>0</v>
      </c>
      <c r="CH671" s="179">
        <f t="shared" si="1145"/>
        <v>0</v>
      </c>
      <c r="CI671" s="218">
        <f t="shared" si="1186"/>
        <v>0</v>
      </c>
      <c r="CJ671" s="218">
        <f t="shared" si="1187"/>
        <v>0</v>
      </c>
      <c r="CK671" s="218">
        <f t="shared" si="1188"/>
        <v>0</v>
      </c>
      <c r="CL671" s="218">
        <f t="shared" si="1189"/>
        <v>0</v>
      </c>
      <c r="CM671" s="218">
        <f t="shared" si="1190"/>
        <v>0</v>
      </c>
      <c r="CN671" s="218">
        <f t="shared" si="1191"/>
        <v>0</v>
      </c>
      <c r="CO671" s="218">
        <f t="shared" si="1192"/>
        <v>0</v>
      </c>
      <c r="CP671" s="218">
        <f t="shared" si="1193"/>
        <v>0</v>
      </c>
      <c r="CQ671" s="218">
        <f t="shared" si="1194"/>
        <v>0</v>
      </c>
      <c r="CR671" s="218">
        <f t="shared" si="1195"/>
        <v>0</v>
      </c>
      <c r="CS671" s="14">
        <f t="shared" si="1146"/>
        <v>0</v>
      </c>
      <c r="CT671" s="236">
        <f t="shared" si="1147"/>
        <v>0</v>
      </c>
      <c r="CU671" s="237">
        <f t="shared" si="1215"/>
        <v>0</v>
      </c>
      <c r="CV671" s="16">
        <f t="shared" si="1215"/>
        <v>0</v>
      </c>
      <c r="CW671" s="16">
        <f t="shared" si="1215"/>
        <v>0</v>
      </c>
      <c r="CX671" s="16">
        <f t="shared" si="1215"/>
        <v>0</v>
      </c>
      <c r="CY671" s="16">
        <f t="shared" si="1215"/>
        <v>0</v>
      </c>
      <c r="CZ671" s="16">
        <f t="shared" si="1215"/>
        <v>0</v>
      </c>
      <c r="DA671" s="16">
        <f t="shared" si="1215"/>
        <v>0</v>
      </c>
      <c r="DB671" s="16">
        <f t="shared" si="1215"/>
        <v>0</v>
      </c>
      <c r="DC671" s="16">
        <f t="shared" si="1215"/>
        <v>0</v>
      </c>
      <c r="DD671" s="238">
        <f t="shared" si="1215"/>
        <v>0</v>
      </c>
      <c r="DE671" s="232">
        <f t="shared" si="1216"/>
        <v>0</v>
      </c>
      <c r="DF671" s="132">
        <f t="shared" si="1216"/>
        <v>0</v>
      </c>
      <c r="DG671" s="132">
        <f t="shared" si="1216"/>
        <v>0</v>
      </c>
      <c r="DH671" s="132">
        <f t="shared" si="1216"/>
        <v>0</v>
      </c>
      <c r="DI671" s="132">
        <f t="shared" si="1216"/>
        <v>0</v>
      </c>
      <c r="DJ671" s="132">
        <f t="shared" si="1216"/>
        <v>0</v>
      </c>
      <c r="DK671" s="132">
        <f t="shared" si="1216"/>
        <v>0</v>
      </c>
      <c r="DL671" s="132">
        <f t="shared" si="1216"/>
        <v>0</v>
      </c>
      <c r="DM671" s="132">
        <f t="shared" si="1216"/>
        <v>0</v>
      </c>
      <c r="DN671" s="233">
        <f t="shared" si="1216"/>
        <v>0</v>
      </c>
      <c r="DO671" s="232">
        <f t="shared" si="1150"/>
        <v>0</v>
      </c>
      <c r="DP671" s="132">
        <f t="shared" si="1151"/>
        <v>0</v>
      </c>
      <c r="DQ671" s="132">
        <f t="shared" si="1152"/>
        <v>0</v>
      </c>
      <c r="DR671" s="132">
        <f t="shared" si="1153"/>
        <v>0</v>
      </c>
      <c r="DS671" s="132">
        <f t="shared" si="1154"/>
        <v>0</v>
      </c>
      <c r="DT671" s="132">
        <f t="shared" si="1155"/>
        <v>0</v>
      </c>
      <c r="DU671" s="132">
        <f t="shared" si="1156"/>
        <v>0</v>
      </c>
      <c r="DV671" s="132">
        <f t="shared" si="1157"/>
        <v>0</v>
      </c>
      <c r="DW671" s="132">
        <f t="shared" si="1158"/>
        <v>0</v>
      </c>
      <c r="DX671" s="233">
        <f t="shared" si="1159"/>
        <v>0</v>
      </c>
      <c r="DY671" s="231" t="b">
        <f t="shared" si="1196"/>
        <v>0</v>
      </c>
      <c r="DZ671" s="163"/>
      <c r="EA671" s="226" t="str">
        <f t="shared" si="1197"/>
        <v/>
      </c>
      <c r="EB671" s="178" t="str">
        <f t="shared" si="1198"/>
        <v/>
      </c>
      <c r="EC671" s="178" t="str">
        <f t="shared" si="1199"/>
        <v/>
      </c>
      <c r="ED671" s="178" t="str">
        <f t="shared" si="1200"/>
        <v/>
      </c>
      <c r="EE671" s="178" t="str">
        <f t="shared" si="1201"/>
        <v/>
      </c>
      <c r="EF671" s="178" t="str">
        <f t="shared" si="1202"/>
        <v/>
      </c>
      <c r="EG671" s="178" t="str">
        <f t="shared" si="1203"/>
        <v/>
      </c>
      <c r="EH671" s="178" t="str">
        <f t="shared" si="1204"/>
        <v/>
      </c>
      <c r="EI671" s="178" t="str">
        <f t="shared" si="1205"/>
        <v/>
      </c>
      <c r="EJ671" s="227" t="str">
        <f t="shared" si="1206"/>
        <v/>
      </c>
      <c r="EK671" s="230" t="str">
        <f t="shared" si="1160"/>
        <v/>
      </c>
      <c r="EL671" s="177" t="str">
        <f t="shared" si="1161"/>
        <v/>
      </c>
      <c r="EM671" s="177" t="str">
        <f t="shared" si="1162"/>
        <v/>
      </c>
      <c r="EN671" s="177" t="str">
        <f t="shared" si="1163"/>
        <v/>
      </c>
      <c r="EO671" s="177" t="str">
        <f t="shared" si="1164"/>
        <v/>
      </c>
      <c r="EP671" s="177" t="str">
        <f t="shared" si="1165"/>
        <v/>
      </c>
      <c r="EQ671" s="177" t="str">
        <f t="shared" si="1166"/>
        <v/>
      </c>
      <c r="ER671" s="177" t="str">
        <f t="shared" si="1167"/>
        <v/>
      </c>
      <c r="ES671" s="177" t="str">
        <f t="shared" si="1168"/>
        <v/>
      </c>
      <c r="ET671" s="177" t="str">
        <f t="shared" si="1169"/>
        <v/>
      </c>
      <c r="EU671" s="229" t="e">
        <f t="shared" si="1170"/>
        <v>#VALUE!</v>
      </c>
      <c r="EV671" s="27" t="e">
        <f t="shared" si="1171"/>
        <v>#VALUE!</v>
      </c>
      <c r="EW671" s="27" t="e">
        <f t="shared" si="1172"/>
        <v>#VALUE!</v>
      </c>
      <c r="EX671" s="28" t="e">
        <f t="shared" si="1173"/>
        <v>#VALUE!</v>
      </c>
      <c r="EY671" s="28" t="e">
        <f t="shared" si="1174"/>
        <v>#VALUE!</v>
      </c>
      <c r="EZ671" s="28" t="b">
        <f t="shared" si="1175"/>
        <v>0</v>
      </c>
      <c r="FA671" s="176" t="str">
        <f t="shared" si="1176"/>
        <v/>
      </c>
      <c r="FB671" s="27" t="e" cm="1">
        <f t="array" aca="1" ref="FB671" ca="1">TEXT(RIGHT(10-RIGHT(SUM(INDEX(1*(MID(MID(C671,1,1)*2,ROW(INDIRECT("1:"&amp;LEN(MID(C671,1,1)*2))),1)),,))+MID(C671,2,1)+
SUM(INDEX(1*(MID(MID(C671,3,1)*2,ROW(INDIRECT("1:"&amp;LEN(MID(C671,3,1)*2))),1)),,))+MID(C671,4,1)+
SUM(INDEX(1*(MID(MID(C671,5,1)*2,ROW(INDIRECT("1:"&amp;LEN(MID(C671,5,1)*2))),1)),,))+MID(C671,6,1)+
SUM(INDEX(1*(MID(MID(C671,8,1)*2,ROW(INDIRECT("1:"&amp;LEN(MID(C671,8,1)*2))),1)),,))+MID(C671,9,1)+
SUM(INDEX(1*(MID(MID(C671,10,1)*2,ROW(INDIRECT("1:"&amp;LEN(MID(C671,10,1)*2))),1)),,)),1),1),"0")</f>
        <v>#VALUE!</v>
      </c>
      <c r="FC671" s="27" t="str">
        <f t="shared" si="1177"/>
        <v/>
      </c>
      <c r="FD671" s="29" t="b">
        <f t="shared" si="1178"/>
        <v>0</v>
      </c>
      <c r="FE671" s="112" t="b">
        <f>IFERROR(MATCH(D671,'Avtal för korttidsarbete'!$G$13:$G$1012,0),TRUE)</f>
        <v>1</v>
      </c>
      <c r="FF671" s="112" t="b">
        <f t="shared" si="1207"/>
        <v>0</v>
      </c>
      <c r="FG671" s="113" t="str" cm="1">
        <f t="array" ref="FG671">IF(FE671=TRUE,"x",INDEX('Avtal för korttidsarbete'!$E$13:$E$1012,$FE671))</f>
        <v>x</v>
      </c>
      <c r="FH671" s="113" t="str" cm="1">
        <f t="array" ref="FH671">IF(FE671=TRUE,"x",INDEX('Avtal för korttidsarbete'!$F$13:$F$1012,$FE671))</f>
        <v>x</v>
      </c>
      <c r="FI671" s="112" t="b">
        <f t="shared" si="1208"/>
        <v>0</v>
      </c>
      <c r="FJ671" s="135">
        <f t="shared" si="1209"/>
        <v>44166</v>
      </c>
      <c r="FK671" s="135">
        <f t="shared" si="1210"/>
        <v>44377</v>
      </c>
      <c r="FL671" s="112" t="b">
        <f t="shared" si="1211"/>
        <v>0</v>
      </c>
      <c r="FM671" s="113">
        <f t="shared" si="1212"/>
        <v>44166</v>
      </c>
      <c r="FN671" s="135">
        <f t="shared" si="1213"/>
        <v>44377</v>
      </c>
      <c r="FO671" s="148" t="b">
        <f>IFERROR(INDEX('Avtal för korttidsarbete'!R:R,MATCH(D671,'Avtal för korttidsarbete'!$G:$G,0)),TRUE)</f>
        <v>1</v>
      </c>
      <c r="FP671" s="135" t="str">
        <f>IF(FO671,"-",INDEX('Avtal för korttidsarbete'!$D:$D,MATCH(D671,'Avtal för korttidsarbete'!$G:$G,0)))</f>
        <v>-</v>
      </c>
      <c r="FQ671" s="113" t="b">
        <f>IFERROR(G671&gt;INDEX(Uppsägningar!E:E,MATCH(C671,Uppsägningar!C:C,0)),FALSE)</f>
        <v>0</v>
      </c>
    </row>
    <row r="672" spans="1:173" x14ac:dyDescent="0.25">
      <c r="A672" s="19">
        <v>656</v>
      </c>
      <c r="B672" s="20"/>
      <c r="C672" s="183"/>
      <c r="D672" s="66"/>
      <c r="E672" s="212">
        <f>IFERROR(INDEX(Admin!$C$7:$C$10,MATCH(FP672,TblNivåValTExt,0)),0)</f>
        <v>0</v>
      </c>
      <c r="F672" s="1"/>
      <c r="G672" s="1"/>
      <c r="H672" s="78"/>
      <c r="I672" s="181"/>
      <c r="J672" s="181"/>
      <c r="K672" s="182"/>
      <c r="L672" s="182"/>
      <c r="M672" s="181"/>
      <c r="N672" s="181"/>
      <c r="O672" s="181"/>
      <c r="P672" s="182"/>
      <c r="Q672" s="182"/>
      <c r="R672" s="181"/>
      <c r="S672" s="181"/>
      <c r="T672" s="181"/>
      <c r="U672" s="182"/>
      <c r="V672" s="182"/>
      <c r="W672" s="181"/>
      <c r="X672" s="181"/>
      <c r="Y672" s="181"/>
      <c r="Z672" s="182"/>
      <c r="AA672" s="182"/>
      <c r="AB672" s="181"/>
      <c r="AC672" s="181"/>
      <c r="AD672" s="181"/>
      <c r="AE672" s="182"/>
      <c r="AF672" s="182"/>
      <c r="AG672" s="181"/>
      <c r="AH672" s="181"/>
      <c r="AI672" s="181"/>
      <c r="AJ672" s="182"/>
      <c r="AK672" s="182"/>
      <c r="AL672" s="181"/>
      <c r="AM672" s="181"/>
      <c r="AN672" s="181"/>
      <c r="AO672" s="182"/>
      <c r="AP672" s="182"/>
      <c r="AQ672" s="181"/>
      <c r="AR672" s="181"/>
      <c r="AS672" s="181"/>
      <c r="AT672" s="182"/>
      <c r="AU672" s="182"/>
      <c r="AV672" s="181"/>
      <c r="AW672" s="181"/>
      <c r="AX672" s="181"/>
      <c r="AY672" s="182"/>
      <c r="AZ672" s="182"/>
      <c r="BA672" s="181"/>
      <c r="BB672" s="181"/>
      <c r="BC672" s="181"/>
      <c r="BD672" s="182"/>
      <c r="BE672" s="182"/>
      <c r="BF672" s="181"/>
      <c r="BG672" s="180">
        <f t="shared" si="1179"/>
        <v>0</v>
      </c>
      <c r="BH672" s="116" t="str">
        <f t="shared" si="1180"/>
        <v/>
      </c>
      <c r="BI672" s="80" t="b">
        <f t="shared" si="1126"/>
        <v>0</v>
      </c>
      <c r="BJ672" s="80" t="str">
        <f t="shared" si="1127"/>
        <v/>
      </c>
      <c r="BK672" s="80" t="b">
        <f t="shared" si="1181"/>
        <v>0</v>
      </c>
      <c r="BL672" s="13" t="str">
        <f t="shared" si="1128"/>
        <v/>
      </c>
      <c r="BM672" s="13" t="b">
        <f t="shared" si="1182"/>
        <v>0</v>
      </c>
      <c r="BN672" s="35" t="str">
        <f t="shared" si="1129"/>
        <v/>
      </c>
      <c r="BO672" s="13" t="b">
        <f t="shared" si="1130"/>
        <v>0</v>
      </c>
      <c r="BP672" s="35" t="str">
        <f t="shared" si="1131"/>
        <v/>
      </c>
      <c r="BQ672" s="13" t="b">
        <f t="shared" si="1132"/>
        <v>0</v>
      </c>
      <c r="BR672" s="35" t="str">
        <f t="shared" si="1133"/>
        <v/>
      </c>
      <c r="BS672" s="35" t="b">
        <f t="shared" si="1134"/>
        <v>0</v>
      </c>
      <c r="BT672" s="35" t="str">
        <f t="shared" si="1135"/>
        <v/>
      </c>
      <c r="BU672" s="35" t="b">
        <f t="shared" si="1136"/>
        <v>0</v>
      </c>
      <c r="BV672" s="35" t="str">
        <f t="shared" si="1137"/>
        <v/>
      </c>
      <c r="BW672" s="13" t="b">
        <f t="shared" si="1214"/>
        <v>0</v>
      </c>
      <c r="BX672" s="35" t="str">
        <f t="shared" si="1138"/>
        <v/>
      </c>
      <c r="BY672" s="265" t="b">
        <f t="shared" si="1183"/>
        <v>0</v>
      </c>
      <c r="BZ672" s="35" t="str">
        <f t="shared" si="1139"/>
        <v/>
      </c>
      <c r="CA672" s="265" t="b">
        <f t="shared" si="1184"/>
        <v>0</v>
      </c>
      <c r="CB672" s="35" t="str">
        <f t="shared" si="1140"/>
        <v/>
      </c>
      <c r="CC672" s="272" t="b">
        <f t="shared" si="1185"/>
        <v>0</v>
      </c>
      <c r="CD672" s="35" t="str">
        <f t="shared" si="1141"/>
        <v/>
      </c>
      <c r="CE672" s="13" t="b">
        <f t="shared" si="1142"/>
        <v>0</v>
      </c>
      <c r="CF672" s="35" t="str">
        <f t="shared" si="1143"/>
        <v/>
      </c>
      <c r="CG672" s="179">
        <f t="shared" si="1144"/>
        <v>0</v>
      </c>
      <c r="CH672" s="179">
        <f t="shared" si="1145"/>
        <v>0</v>
      </c>
      <c r="CI672" s="218">
        <f t="shared" si="1186"/>
        <v>0</v>
      </c>
      <c r="CJ672" s="218">
        <f t="shared" si="1187"/>
        <v>0</v>
      </c>
      <c r="CK672" s="218">
        <f t="shared" si="1188"/>
        <v>0</v>
      </c>
      <c r="CL672" s="218">
        <f t="shared" si="1189"/>
        <v>0</v>
      </c>
      <c r="CM672" s="218">
        <f t="shared" si="1190"/>
        <v>0</v>
      </c>
      <c r="CN672" s="218">
        <f t="shared" si="1191"/>
        <v>0</v>
      </c>
      <c r="CO672" s="218">
        <f t="shared" si="1192"/>
        <v>0</v>
      </c>
      <c r="CP672" s="218">
        <f t="shared" si="1193"/>
        <v>0</v>
      </c>
      <c r="CQ672" s="218">
        <f t="shared" si="1194"/>
        <v>0</v>
      </c>
      <c r="CR672" s="218">
        <f t="shared" si="1195"/>
        <v>0</v>
      </c>
      <c r="CS672" s="14">
        <f t="shared" si="1146"/>
        <v>0</v>
      </c>
      <c r="CT672" s="236">
        <f t="shared" si="1147"/>
        <v>0</v>
      </c>
      <c r="CU672" s="237">
        <f t="shared" si="1215"/>
        <v>0</v>
      </c>
      <c r="CV672" s="16">
        <f t="shared" si="1215"/>
        <v>0</v>
      </c>
      <c r="CW672" s="16">
        <f t="shared" si="1215"/>
        <v>0</v>
      </c>
      <c r="CX672" s="16">
        <f t="shared" si="1215"/>
        <v>0</v>
      </c>
      <c r="CY672" s="16">
        <f t="shared" si="1215"/>
        <v>0</v>
      </c>
      <c r="CZ672" s="16">
        <f t="shared" si="1215"/>
        <v>0</v>
      </c>
      <c r="DA672" s="16">
        <f t="shared" si="1215"/>
        <v>0</v>
      </c>
      <c r="DB672" s="16">
        <f t="shared" si="1215"/>
        <v>0</v>
      </c>
      <c r="DC672" s="16">
        <f t="shared" si="1215"/>
        <v>0</v>
      </c>
      <c r="DD672" s="238">
        <f t="shared" si="1215"/>
        <v>0</v>
      </c>
      <c r="DE672" s="232">
        <f t="shared" si="1216"/>
        <v>0</v>
      </c>
      <c r="DF672" s="132">
        <f t="shared" si="1216"/>
        <v>0</v>
      </c>
      <c r="DG672" s="132">
        <f t="shared" si="1216"/>
        <v>0</v>
      </c>
      <c r="DH672" s="132">
        <f t="shared" si="1216"/>
        <v>0</v>
      </c>
      <c r="DI672" s="132">
        <f t="shared" si="1216"/>
        <v>0</v>
      </c>
      <c r="DJ672" s="132">
        <f t="shared" si="1216"/>
        <v>0</v>
      </c>
      <c r="DK672" s="132">
        <f t="shared" si="1216"/>
        <v>0</v>
      </c>
      <c r="DL672" s="132">
        <f t="shared" si="1216"/>
        <v>0</v>
      </c>
      <c r="DM672" s="132">
        <f t="shared" si="1216"/>
        <v>0</v>
      </c>
      <c r="DN672" s="233">
        <f t="shared" si="1216"/>
        <v>0</v>
      </c>
      <c r="DO672" s="232">
        <f t="shared" si="1150"/>
        <v>0</v>
      </c>
      <c r="DP672" s="132">
        <f t="shared" si="1151"/>
        <v>0</v>
      </c>
      <c r="DQ672" s="132">
        <f t="shared" si="1152"/>
        <v>0</v>
      </c>
      <c r="DR672" s="132">
        <f t="shared" si="1153"/>
        <v>0</v>
      </c>
      <c r="DS672" s="132">
        <f t="shared" si="1154"/>
        <v>0</v>
      </c>
      <c r="DT672" s="132">
        <f t="shared" si="1155"/>
        <v>0</v>
      </c>
      <c r="DU672" s="132">
        <f t="shared" si="1156"/>
        <v>0</v>
      </c>
      <c r="DV672" s="132">
        <f t="shared" si="1157"/>
        <v>0</v>
      </c>
      <c r="DW672" s="132">
        <f t="shared" si="1158"/>
        <v>0</v>
      </c>
      <c r="DX672" s="233">
        <f t="shared" si="1159"/>
        <v>0</v>
      </c>
      <c r="DY672" s="231" t="b">
        <f t="shared" si="1196"/>
        <v>0</v>
      </c>
      <c r="DZ672" s="163"/>
      <c r="EA672" s="226" t="str">
        <f t="shared" si="1197"/>
        <v/>
      </c>
      <c r="EB672" s="178" t="str">
        <f t="shared" si="1198"/>
        <v/>
      </c>
      <c r="EC672" s="178" t="str">
        <f t="shared" si="1199"/>
        <v/>
      </c>
      <c r="ED672" s="178" t="str">
        <f t="shared" si="1200"/>
        <v/>
      </c>
      <c r="EE672" s="178" t="str">
        <f t="shared" si="1201"/>
        <v/>
      </c>
      <c r="EF672" s="178" t="str">
        <f t="shared" si="1202"/>
        <v/>
      </c>
      <c r="EG672" s="178" t="str">
        <f t="shared" si="1203"/>
        <v/>
      </c>
      <c r="EH672" s="178" t="str">
        <f t="shared" si="1204"/>
        <v/>
      </c>
      <c r="EI672" s="178" t="str">
        <f t="shared" si="1205"/>
        <v/>
      </c>
      <c r="EJ672" s="227" t="str">
        <f t="shared" si="1206"/>
        <v/>
      </c>
      <c r="EK672" s="230" t="str">
        <f t="shared" si="1160"/>
        <v/>
      </c>
      <c r="EL672" s="177" t="str">
        <f t="shared" si="1161"/>
        <v/>
      </c>
      <c r="EM672" s="177" t="str">
        <f t="shared" si="1162"/>
        <v/>
      </c>
      <c r="EN672" s="177" t="str">
        <f t="shared" si="1163"/>
        <v/>
      </c>
      <c r="EO672" s="177" t="str">
        <f t="shared" si="1164"/>
        <v/>
      </c>
      <c r="EP672" s="177" t="str">
        <f t="shared" si="1165"/>
        <v/>
      </c>
      <c r="EQ672" s="177" t="str">
        <f t="shared" si="1166"/>
        <v/>
      </c>
      <c r="ER672" s="177" t="str">
        <f t="shared" si="1167"/>
        <v/>
      </c>
      <c r="ES672" s="177" t="str">
        <f t="shared" si="1168"/>
        <v/>
      </c>
      <c r="ET672" s="177" t="str">
        <f t="shared" si="1169"/>
        <v/>
      </c>
      <c r="EU672" s="229" t="e">
        <f t="shared" si="1170"/>
        <v>#VALUE!</v>
      </c>
      <c r="EV672" s="27" t="e">
        <f t="shared" si="1171"/>
        <v>#VALUE!</v>
      </c>
      <c r="EW672" s="27" t="e">
        <f t="shared" si="1172"/>
        <v>#VALUE!</v>
      </c>
      <c r="EX672" s="28" t="e">
        <f t="shared" si="1173"/>
        <v>#VALUE!</v>
      </c>
      <c r="EY672" s="28" t="e">
        <f t="shared" si="1174"/>
        <v>#VALUE!</v>
      </c>
      <c r="EZ672" s="28" t="b">
        <f t="shared" si="1175"/>
        <v>0</v>
      </c>
      <c r="FA672" s="176" t="str">
        <f t="shared" si="1176"/>
        <v/>
      </c>
      <c r="FB672" s="27" t="e" cm="1">
        <f t="array" aca="1" ref="FB672" ca="1">TEXT(RIGHT(10-RIGHT(SUM(INDEX(1*(MID(MID(C672,1,1)*2,ROW(INDIRECT("1:"&amp;LEN(MID(C672,1,1)*2))),1)),,))+MID(C672,2,1)+
SUM(INDEX(1*(MID(MID(C672,3,1)*2,ROW(INDIRECT("1:"&amp;LEN(MID(C672,3,1)*2))),1)),,))+MID(C672,4,1)+
SUM(INDEX(1*(MID(MID(C672,5,1)*2,ROW(INDIRECT("1:"&amp;LEN(MID(C672,5,1)*2))),1)),,))+MID(C672,6,1)+
SUM(INDEX(1*(MID(MID(C672,8,1)*2,ROW(INDIRECT("1:"&amp;LEN(MID(C672,8,1)*2))),1)),,))+MID(C672,9,1)+
SUM(INDEX(1*(MID(MID(C672,10,1)*2,ROW(INDIRECT("1:"&amp;LEN(MID(C672,10,1)*2))),1)),,)),1),1),"0")</f>
        <v>#VALUE!</v>
      </c>
      <c r="FC672" s="27" t="str">
        <f t="shared" si="1177"/>
        <v/>
      </c>
      <c r="FD672" s="29" t="b">
        <f t="shared" si="1178"/>
        <v>0</v>
      </c>
      <c r="FE672" s="112" t="b">
        <f>IFERROR(MATCH(D672,'Avtal för korttidsarbete'!$G$13:$G$1012,0),TRUE)</f>
        <v>1</v>
      </c>
      <c r="FF672" s="112" t="b">
        <f t="shared" si="1207"/>
        <v>0</v>
      </c>
      <c r="FG672" s="113" t="str" cm="1">
        <f t="array" ref="FG672">IF(FE672=TRUE,"x",INDEX('Avtal för korttidsarbete'!$E$13:$E$1012,$FE672))</f>
        <v>x</v>
      </c>
      <c r="FH672" s="113" t="str" cm="1">
        <f t="array" ref="FH672">IF(FE672=TRUE,"x",INDEX('Avtal för korttidsarbete'!$F$13:$F$1012,$FE672))</f>
        <v>x</v>
      </c>
      <c r="FI672" s="112" t="b">
        <f t="shared" si="1208"/>
        <v>0</v>
      </c>
      <c r="FJ672" s="135">
        <f t="shared" si="1209"/>
        <v>44166</v>
      </c>
      <c r="FK672" s="135">
        <f t="shared" si="1210"/>
        <v>44377</v>
      </c>
      <c r="FL672" s="112" t="b">
        <f t="shared" si="1211"/>
        <v>0</v>
      </c>
      <c r="FM672" s="113">
        <f t="shared" si="1212"/>
        <v>44166</v>
      </c>
      <c r="FN672" s="135">
        <f t="shared" si="1213"/>
        <v>44377</v>
      </c>
      <c r="FO672" s="148" t="b">
        <f>IFERROR(INDEX('Avtal för korttidsarbete'!R:R,MATCH(D672,'Avtal för korttidsarbete'!$G:$G,0)),TRUE)</f>
        <v>1</v>
      </c>
      <c r="FP672" s="135" t="str">
        <f>IF(FO672,"-",INDEX('Avtal för korttidsarbete'!$D:$D,MATCH(D672,'Avtal för korttidsarbete'!$G:$G,0)))</f>
        <v>-</v>
      </c>
      <c r="FQ672" s="113" t="b">
        <f>IFERROR(G672&gt;INDEX(Uppsägningar!E:E,MATCH(C672,Uppsägningar!C:C,0)),FALSE)</f>
        <v>0</v>
      </c>
    </row>
    <row r="673" spans="1:173" x14ac:dyDescent="0.25">
      <c r="A673" s="19">
        <v>657</v>
      </c>
      <c r="B673" s="20"/>
      <c r="C673" s="183"/>
      <c r="D673" s="66"/>
      <c r="E673" s="212">
        <f>IFERROR(INDEX(Admin!$C$7:$C$10,MATCH(FP673,TblNivåValTExt,0)),0)</f>
        <v>0</v>
      </c>
      <c r="F673" s="1"/>
      <c r="G673" s="1"/>
      <c r="H673" s="78"/>
      <c r="I673" s="181"/>
      <c r="J673" s="181"/>
      <c r="K673" s="182"/>
      <c r="L673" s="182"/>
      <c r="M673" s="181"/>
      <c r="N673" s="181"/>
      <c r="O673" s="181"/>
      <c r="P673" s="182"/>
      <c r="Q673" s="182"/>
      <c r="R673" s="181"/>
      <c r="S673" s="181"/>
      <c r="T673" s="181"/>
      <c r="U673" s="182"/>
      <c r="V673" s="182"/>
      <c r="W673" s="181"/>
      <c r="X673" s="181"/>
      <c r="Y673" s="181"/>
      <c r="Z673" s="182"/>
      <c r="AA673" s="182"/>
      <c r="AB673" s="181"/>
      <c r="AC673" s="181"/>
      <c r="AD673" s="181"/>
      <c r="AE673" s="182"/>
      <c r="AF673" s="182"/>
      <c r="AG673" s="181"/>
      <c r="AH673" s="181"/>
      <c r="AI673" s="181"/>
      <c r="AJ673" s="182"/>
      <c r="AK673" s="182"/>
      <c r="AL673" s="181"/>
      <c r="AM673" s="181"/>
      <c r="AN673" s="181"/>
      <c r="AO673" s="182"/>
      <c r="AP673" s="182"/>
      <c r="AQ673" s="181"/>
      <c r="AR673" s="181"/>
      <c r="AS673" s="181"/>
      <c r="AT673" s="182"/>
      <c r="AU673" s="182"/>
      <c r="AV673" s="181"/>
      <c r="AW673" s="181"/>
      <c r="AX673" s="181"/>
      <c r="AY673" s="182"/>
      <c r="AZ673" s="182"/>
      <c r="BA673" s="181"/>
      <c r="BB673" s="181"/>
      <c r="BC673" s="181"/>
      <c r="BD673" s="182"/>
      <c r="BE673" s="182"/>
      <c r="BF673" s="181"/>
      <c r="BG673" s="180">
        <f t="shared" si="1179"/>
        <v>0</v>
      </c>
      <c r="BH673" s="116" t="str">
        <f t="shared" si="1180"/>
        <v/>
      </c>
      <c r="BI673" s="80" t="b">
        <f t="shared" si="1126"/>
        <v>0</v>
      </c>
      <c r="BJ673" s="80" t="str">
        <f t="shared" si="1127"/>
        <v/>
      </c>
      <c r="BK673" s="80" t="b">
        <f t="shared" si="1181"/>
        <v>0</v>
      </c>
      <c r="BL673" s="13" t="str">
        <f t="shared" si="1128"/>
        <v/>
      </c>
      <c r="BM673" s="13" t="b">
        <f t="shared" si="1182"/>
        <v>0</v>
      </c>
      <c r="BN673" s="35" t="str">
        <f t="shared" si="1129"/>
        <v/>
      </c>
      <c r="BO673" s="13" t="b">
        <f t="shared" si="1130"/>
        <v>0</v>
      </c>
      <c r="BP673" s="35" t="str">
        <f t="shared" si="1131"/>
        <v/>
      </c>
      <c r="BQ673" s="13" t="b">
        <f t="shared" si="1132"/>
        <v>0</v>
      </c>
      <c r="BR673" s="35" t="str">
        <f t="shared" si="1133"/>
        <v/>
      </c>
      <c r="BS673" s="35" t="b">
        <f t="shared" si="1134"/>
        <v>0</v>
      </c>
      <c r="BT673" s="35" t="str">
        <f t="shared" si="1135"/>
        <v/>
      </c>
      <c r="BU673" s="35" t="b">
        <f t="shared" si="1136"/>
        <v>0</v>
      </c>
      <c r="BV673" s="35" t="str">
        <f t="shared" si="1137"/>
        <v/>
      </c>
      <c r="BW673" s="13" t="b">
        <f t="shared" si="1214"/>
        <v>0</v>
      </c>
      <c r="BX673" s="35" t="str">
        <f t="shared" si="1138"/>
        <v/>
      </c>
      <c r="BY673" s="265" t="b">
        <f t="shared" si="1183"/>
        <v>0</v>
      </c>
      <c r="BZ673" s="35" t="str">
        <f t="shared" si="1139"/>
        <v/>
      </c>
      <c r="CA673" s="265" t="b">
        <f t="shared" si="1184"/>
        <v>0</v>
      </c>
      <c r="CB673" s="35" t="str">
        <f t="shared" si="1140"/>
        <v/>
      </c>
      <c r="CC673" s="272" t="b">
        <f t="shared" si="1185"/>
        <v>0</v>
      </c>
      <c r="CD673" s="35" t="str">
        <f t="shared" si="1141"/>
        <v/>
      </c>
      <c r="CE673" s="13" t="b">
        <f t="shared" si="1142"/>
        <v>0</v>
      </c>
      <c r="CF673" s="35" t="str">
        <f t="shared" si="1143"/>
        <v/>
      </c>
      <c r="CG673" s="179">
        <f t="shared" si="1144"/>
        <v>0</v>
      </c>
      <c r="CH673" s="179">
        <f t="shared" si="1145"/>
        <v>0</v>
      </c>
      <c r="CI673" s="218">
        <f t="shared" si="1186"/>
        <v>0</v>
      </c>
      <c r="CJ673" s="218">
        <f t="shared" si="1187"/>
        <v>0</v>
      </c>
      <c r="CK673" s="218">
        <f t="shared" si="1188"/>
        <v>0</v>
      </c>
      <c r="CL673" s="218">
        <f t="shared" si="1189"/>
        <v>0</v>
      </c>
      <c r="CM673" s="218">
        <f t="shared" si="1190"/>
        <v>0</v>
      </c>
      <c r="CN673" s="218">
        <f t="shared" si="1191"/>
        <v>0</v>
      </c>
      <c r="CO673" s="218">
        <f t="shared" si="1192"/>
        <v>0</v>
      </c>
      <c r="CP673" s="218">
        <f t="shared" si="1193"/>
        <v>0</v>
      </c>
      <c r="CQ673" s="218">
        <f t="shared" si="1194"/>
        <v>0</v>
      </c>
      <c r="CR673" s="218">
        <f t="shared" si="1195"/>
        <v>0</v>
      </c>
      <c r="CS673" s="14">
        <f t="shared" si="1146"/>
        <v>0</v>
      </c>
      <c r="CT673" s="236">
        <f t="shared" si="1147"/>
        <v>0</v>
      </c>
      <c r="CU673" s="237">
        <f t="shared" si="1215"/>
        <v>0</v>
      </c>
      <c r="CV673" s="16">
        <f t="shared" si="1215"/>
        <v>0</v>
      </c>
      <c r="CW673" s="16">
        <f t="shared" si="1215"/>
        <v>0</v>
      </c>
      <c r="CX673" s="16">
        <f t="shared" si="1215"/>
        <v>0</v>
      </c>
      <c r="CY673" s="16">
        <f t="shared" si="1215"/>
        <v>0</v>
      </c>
      <c r="CZ673" s="16">
        <f t="shared" si="1215"/>
        <v>0</v>
      </c>
      <c r="DA673" s="16">
        <f t="shared" si="1215"/>
        <v>0</v>
      </c>
      <c r="DB673" s="16">
        <f t="shared" si="1215"/>
        <v>0</v>
      </c>
      <c r="DC673" s="16">
        <f t="shared" si="1215"/>
        <v>0</v>
      </c>
      <c r="DD673" s="238">
        <f t="shared" si="1215"/>
        <v>0</v>
      </c>
      <c r="DE673" s="232">
        <f t="shared" si="1216"/>
        <v>0</v>
      </c>
      <c r="DF673" s="132">
        <f t="shared" si="1216"/>
        <v>0</v>
      </c>
      <c r="DG673" s="132">
        <f t="shared" si="1216"/>
        <v>0</v>
      </c>
      <c r="DH673" s="132">
        <f t="shared" si="1216"/>
        <v>0</v>
      </c>
      <c r="DI673" s="132">
        <f t="shared" si="1216"/>
        <v>0</v>
      </c>
      <c r="DJ673" s="132">
        <f t="shared" si="1216"/>
        <v>0</v>
      </c>
      <c r="DK673" s="132">
        <f t="shared" si="1216"/>
        <v>0</v>
      </c>
      <c r="DL673" s="132">
        <f t="shared" si="1216"/>
        <v>0</v>
      </c>
      <c r="DM673" s="132">
        <f t="shared" si="1216"/>
        <v>0</v>
      </c>
      <c r="DN673" s="233">
        <f t="shared" si="1216"/>
        <v>0</v>
      </c>
      <c r="DO673" s="232">
        <f t="shared" si="1150"/>
        <v>0</v>
      </c>
      <c r="DP673" s="132">
        <f t="shared" si="1151"/>
        <v>0</v>
      </c>
      <c r="DQ673" s="132">
        <f t="shared" si="1152"/>
        <v>0</v>
      </c>
      <c r="DR673" s="132">
        <f t="shared" si="1153"/>
        <v>0</v>
      </c>
      <c r="DS673" s="132">
        <f t="shared" si="1154"/>
        <v>0</v>
      </c>
      <c r="DT673" s="132">
        <f t="shared" si="1155"/>
        <v>0</v>
      </c>
      <c r="DU673" s="132">
        <f t="shared" si="1156"/>
        <v>0</v>
      </c>
      <c r="DV673" s="132">
        <f t="shared" si="1157"/>
        <v>0</v>
      </c>
      <c r="DW673" s="132">
        <f t="shared" si="1158"/>
        <v>0</v>
      </c>
      <c r="DX673" s="233">
        <f t="shared" si="1159"/>
        <v>0</v>
      </c>
      <c r="DY673" s="231" t="b">
        <f t="shared" si="1196"/>
        <v>0</v>
      </c>
      <c r="DZ673" s="163"/>
      <c r="EA673" s="226" t="str">
        <f t="shared" si="1197"/>
        <v/>
      </c>
      <c r="EB673" s="178" t="str">
        <f t="shared" si="1198"/>
        <v/>
      </c>
      <c r="EC673" s="178" t="str">
        <f t="shared" si="1199"/>
        <v/>
      </c>
      <c r="ED673" s="178" t="str">
        <f t="shared" si="1200"/>
        <v/>
      </c>
      <c r="EE673" s="178" t="str">
        <f t="shared" si="1201"/>
        <v/>
      </c>
      <c r="EF673" s="178" t="str">
        <f t="shared" si="1202"/>
        <v/>
      </c>
      <c r="EG673" s="178" t="str">
        <f t="shared" si="1203"/>
        <v/>
      </c>
      <c r="EH673" s="178" t="str">
        <f t="shared" si="1204"/>
        <v/>
      </c>
      <c r="EI673" s="178" t="str">
        <f t="shared" si="1205"/>
        <v/>
      </c>
      <c r="EJ673" s="227" t="str">
        <f t="shared" si="1206"/>
        <v/>
      </c>
      <c r="EK673" s="230" t="str">
        <f t="shared" si="1160"/>
        <v/>
      </c>
      <c r="EL673" s="177" t="str">
        <f t="shared" si="1161"/>
        <v/>
      </c>
      <c r="EM673" s="177" t="str">
        <f t="shared" si="1162"/>
        <v/>
      </c>
      <c r="EN673" s="177" t="str">
        <f t="shared" si="1163"/>
        <v/>
      </c>
      <c r="EO673" s="177" t="str">
        <f t="shared" si="1164"/>
        <v/>
      </c>
      <c r="EP673" s="177" t="str">
        <f t="shared" si="1165"/>
        <v/>
      </c>
      <c r="EQ673" s="177" t="str">
        <f t="shared" si="1166"/>
        <v/>
      </c>
      <c r="ER673" s="177" t="str">
        <f t="shared" si="1167"/>
        <v/>
      </c>
      <c r="ES673" s="177" t="str">
        <f t="shared" si="1168"/>
        <v/>
      </c>
      <c r="ET673" s="177" t="str">
        <f t="shared" si="1169"/>
        <v/>
      </c>
      <c r="EU673" s="229" t="e">
        <f t="shared" si="1170"/>
        <v>#VALUE!</v>
      </c>
      <c r="EV673" s="27" t="e">
        <f t="shared" si="1171"/>
        <v>#VALUE!</v>
      </c>
      <c r="EW673" s="27" t="e">
        <f t="shared" si="1172"/>
        <v>#VALUE!</v>
      </c>
      <c r="EX673" s="28" t="e">
        <f t="shared" si="1173"/>
        <v>#VALUE!</v>
      </c>
      <c r="EY673" s="28" t="e">
        <f t="shared" si="1174"/>
        <v>#VALUE!</v>
      </c>
      <c r="EZ673" s="28" t="b">
        <f t="shared" si="1175"/>
        <v>0</v>
      </c>
      <c r="FA673" s="176" t="str">
        <f t="shared" si="1176"/>
        <v/>
      </c>
      <c r="FB673" s="27" t="e" cm="1">
        <f t="array" aca="1" ref="FB673" ca="1">TEXT(RIGHT(10-RIGHT(SUM(INDEX(1*(MID(MID(C673,1,1)*2,ROW(INDIRECT("1:"&amp;LEN(MID(C673,1,1)*2))),1)),,))+MID(C673,2,1)+
SUM(INDEX(1*(MID(MID(C673,3,1)*2,ROW(INDIRECT("1:"&amp;LEN(MID(C673,3,1)*2))),1)),,))+MID(C673,4,1)+
SUM(INDEX(1*(MID(MID(C673,5,1)*2,ROW(INDIRECT("1:"&amp;LEN(MID(C673,5,1)*2))),1)),,))+MID(C673,6,1)+
SUM(INDEX(1*(MID(MID(C673,8,1)*2,ROW(INDIRECT("1:"&amp;LEN(MID(C673,8,1)*2))),1)),,))+MID(C673,9,1)+
SUM(INDEX(1*(MID(MID(C673,10,1)*2,ROW(INDIRECT("1:"&amp;LEN(MID(C673,10,1)*2))),1)),,)),1),1),"0")</f>
        <v>#VALUE!</v>
      </c>
      <c r="FC673" s="27" t="str">
        <f t="shared" si="1177"/>
        <v/>
      </c>
      <c r="FD673" s="29" t="b">
        <f t="shared" si="1178"/>
        <v>0</v>
      </c>
      <c r="FE673" s="112" t="b">
        <f>IFERROR(MATCH(D673,'Avtal för korttidsarbete'!$G$13:$G$1012,0),TRUE)</f>
        <v>1</v>
      </c>
      <c r="FF673" s="112" t="b">
        <f t="shared" si="1207"/>
        <v>0</v>
      </c>
      <c r="FG673" s="113" t="str" cm="1">
        <f t="array" ref="FG673">IF(FE673=TRUE,"x",INDEX('Avtal för korttidsarbete'!$E$13:$E$1012,$FE673))</f>
        <v>x</v>
      </c>
      <c r="FH673" s="113" t="str" cm="1">
        <f t="array" ref="FH673">IF(FE673=TRUE,"x",INDEX('Avtal för korttidsarbete'!$F$13:$F$1012,$FE673))</f>
        <v>x</v>
      </c>
      <c r="FI673" s="112" t="b">
        <f t="shared" si="1208"/>
        <v>0</v>
      </c>
      <c r="FJ673" s="135">
        <f t="shared" si="1209"/>
        <v>44166</v>
      </c>
      <c r="FK673" s="135">
        <f t="shared" si="1210"/>
        <v>44377</v>
      </c>
      <c r="FL673" s="112" t="b">
        <f t="shared" si="1211"/>
        <v>0</v>
      </c>
      <c r="FM673" s="113">
        <f t="shared" si="1212"/>
        <v>44166</v>
      </c>
      <c r="FN673" s="135">
        <f t="shared" si="1213"/>
        <v>44377</v>
      </c>
      <c r="FO673" s="148" t="b">
        <f>IFERROR(INDEX('Avtal för korttidsarbete'!R:R,MATCH(D673,'Avtal för korttidsarbete'!$G:$G,0)),TRUE)</f>
        <v>1</v>
      </c>
      <c r="FP673" s="135" t="str">
        <f>IF(FO673,"-",INDEX('Avtal för korttidsarbete'!$D:$D,MATCH(D673,'Avtal för korttidsarbete'!$G:$G,0)))</f>
        <v>-</v>
      </c>
      <c r="FQ673" s="113" t="b">
        <f>IFERROR(G673&gt;INDEX(Uppsägningar!E:E,MATCH(C673,Uppsägningar!C:C,0)),FALSE)</f>
        <v>0</v>
      </c>
    </row>
    <row r="674" spans="1:173" x14ac:dyDescent="0.25">
      <c r="A674" s="19">
        <v>658</v>
      </c>
      <c r="B674" s="20"/>
      <c r="C674" s="183"/>
      <c r="D674" s="66"/>
      <c r="E674" s="212">
        <f>IFERROR(INDEX(Admin!$C$7:$C$10,MATCH(FP674,TblNivåValTExt,0)),0)</f>
        <v>0</v>
      </c>
      <c r="F674" s="1"/>
      <c r="G674" s="1"/>
      <c r="H674" s="78"/>
      <c r="I674" s="181"/>
      <c r="J674" s="181"/>
      <c r="K674" s="182"/>
      <c r="L674" s="182"/>
      <c r="M674" s="181"/>
      <c r="N674" s="181"/>
      <c r="O674" s="181"/>
      <c r="P674" s="182"/>
      <c r="Q674" s="182"/>
      <c r="R674" s="181"/>
      <c r="S674" s="181"/>
      <c r="T674" s="181"/>
      <c r="U674" s="182"/>
      <c r="V674" s="182"/>
      <c r="W674" s="181"/>
      <c r="X674" s="181"/>
      <c r="Y674" s="181"/>
      <c r="Z674" s="182"/>
      <c r="AA674" s="182"/>
      <c r="AB674" s="181"/>
      <c r="AC674" s="181"/>
      <c r="AD674" s="181"/>
      <c r="AE674" s="182"/>
      <c r="AF674" s="182"/>
      <c r="AG674" s="181"/>
      <c r="AH674" s="181"/>
      <c r="AI674" s="181"/>
      <c r="AJ674" s="182"/>
      <c r="AK674" s="182"/>
      <c r="AL674" s="181"/>
      <c r="AM674" s="181"/>
      <c r="AN674" s="181"/>
      <c r="AO674" s="182"/>
      <c r="AP674" s="182"/>
      <c r="AQ674" s="181"/>
      <c r="AR674" s="181"/>
      <c r="AS674" s="181"/>
      <c r="AT674" s="182"/>
      <c r="AU674" s="182"/>
      <c r="AV674" s="181"/>
      <c r="AW674" s="181"/>
      <c r="AX674" s="181"/>
      <c r="AY674" s="182"/>
      <c r="AZ674" s="182"/>
      <c r="BA674" s="181"/>
      <c r="BB674" s="181"/>
      <c r="BC674" s="181"/>
      <c r="BD674" s="182"/>
      <c r="BE674" s="182"/>
      <c r="BF674" s="181"/>
      <c r="BG674" s="180">
        <f t="shared" si="1179"/>
        <v>0</v>
      </c>
      <c r="BH674" s="116" t="str">
        <f t="shared" si="1180"/>
        <v/>
      </c>
      <c r="BI674" s="80" t="b">
        <f t="shared" si="1126"/>
        <v>0</v>
      </c>
      <c r="BJ674" s="80" t="str">
        <f t="shared" si="1127"/>
        <v/>
      </c>
      <c r="BK674" s="80" t="b">
        <f t="shared" si="1181"/>
        <v>0</v>
      </c>
      <c r="BL674" s="13" t="str">
        <f t="shared" si="1128"/>
        <v/>
      </c>
      <c r="BM674" s="13" t="b">
        <f t="shared" si="1182"/>
        <v>0</v>
      </c>
      <c r="BN674" s="35" t="str">
        <f t="shared" si="1129"/>
        <v/>
      </c>
      <c r="BO674" s="13" t="b">
        <f t="shared" si="1130"/>
        <v>0</v>
      </c>
      <c r="BP674" s="35" t="str">
        <f t="shared" si="1131"/>
        <v/>
      </c>
      <c r="BQ674" s="13" t="b">
        <f t="shared" si="1132"/>
        <v>0</v>
      </c>
      <c r="BR674" s="35" t="str">
        <f t="shared" si="1133"/>
        <v/>
      </c>
      <c r="BS674" s="35" t="b">
        <f t="shared" si="1134"/>
        <v>0</v>
      </c>
      <c r="BT674" s="35" t="str">
        <f t="shared" si="1135"/>
        <v/>
      </c>
      <c r="BU674" s="35" t="b">
        <f t="shared" si="1136"/>
        <v>0</v>
      </c>
      <c r="BV674" s="35" t="str">
        <f t="shared" si="1137"/>
        <v/>
      </c>
      <c r="BW674" s="13" t="b">
        <f t="shared" si="1214"/>
        <v>0</v>
      </c>
      <c r="BX674" s="35" t="str">
        <f t="shared" si="1138"/>
        <v/>
      </c>
      <c r="BY674" s="265" t="b">
        <f t="shared" si="1183"/>
        <v>0</v>
      </c>
      <c r="BZ674" s="35" t="str">
        <f t="shared" si="1139"/>
        <v/>
      </c>
      <c r="CA674" s="265" t="b">
        <f t="shared" si="1184"/>
        <v>0</v>
      </c>
      <c r="CB674" s="35" t="str">
        <f t="shared" si="1140"/>
        <v/>
      </c>
      <c r="CC674" s="272" t="b">
        <f t="shared" si="1185"/>
        <v>0</v>
      </c>
      <c r="CD674" s="35" t="str">
        <f t="shared" si="1141"/>
        <v/>
      </c>
      <c r="CE674" s="13" t="b">
        <f t="shared" si="1142"/>
        <v>0</v>
      </c>
      <c r="CF674" s="35" t="str">
        <f t="shared" si="1143"/>
        <v/>
      </c>
      <c r="CG674" s="179">
        <f t="shared" si="1144"/>
        <v>0</v>
      </c>
      <c r="CH674" s="179">
        <f t="shared" si="1145"/>
        <v>0</v>
      </c>
      <c r="CI674" s="218">
        <f t="shared" si="1186"/>
        <v>0</v>
      </c>
      <c r="CJ674" s="218">
        <f t="shared" si="1187"/>
        <v>0</v>
      </c>
      <c r="CK674" s="218">
        <f t="shared" si="1188"/>
        <v>0</v>
      </c>
      <c r="CL674" s="218">
        <f t="shared" si="1189"/>
        <v>0</v>
      </c>
      <c r="CM674" s="218">
        <f t="shared" si="1190"/>
        <v>0</v>
      </c>
      <c r="CN674" s="218">
        <f t="shared" si="1191"/>
        <v>0</v>
      </c>
      <c r="CO674" s="218">
        <f t="shared" si="1192"/>
        <v>0</v>
      </c>
      <c r="CP674" s="218">
        <f t="shared" si="1193"/>
        <v>0</v>
      </c>
      <c r="CQ674" s="218">
        <f t="shared" si="1194"/>
        <v>0</v>
      </c>
      <c r="CR674" s="218">
        <f t="shared" si="1195"/>
        <v>0</v>
      </c>
      <c r="CS674" s="14">
        <f t="shared" si="1146"/>
        <v>0</v>
      </c>
      <c r="CT674" s="236">
        <f t="shared" si="1147"/>
        <v>0</v>
      </c>
      <c r="CU674" s="237">
        <f t="shared" si="1215"/>
        <v>0</v>
      </c>
      <c r="CV674" s="16">
        <f t="shared" si="1215"/>
        <v>0</v>
      </c>
      <c r="CW674" s="16">
        <f t="shared" si="1215"/>
        <v>0</v>
      </c>
      <c r="CX674" s="16">
        <f t="shared" si="1215"/>
        <v>0</v>
      </c>
      <c r="CY674" s="16">
        <f t="shared" si="1215"/>
        <v>0</v>
      </c>
      <c r="CZ674" s="16">
        <f t="shared" si="1215"/>
        <v>0</v>
      </c>
      <c r="DA674" s="16">
        <f t="shared" si="1215"/>
        <v>0</v>
      </c>
      <c r="DB674" s="16">
        <f t="shared" si="1215"/>
        <v>0</v>
      </c>
      <c r="DC674" s="16">
        <f t="shared" si="1215"/>
        <v>0</v>
      </c>
      <c r="DD674" s="238">
        <f t="shared" si="1215"/>
        <v>0</v>
      </c>
      <c r="DE674" s="232">
        <f t="shared" si="1216"/>
        <v>0</v>
      </c>
      <c r="DF674" s="132">
        <f t="shared" si="1216"/>
        <v>0</v>
      </c>
      <c r="DG674" s="132">
        <f t="shared" si="1216"/>
        <v>0</v>
      </c>
      <c r="DH674" s="132">
        <f t="shared" si="1216"/>
        <v>0</v>
      </c>
      <c r="DI674" s="132">
        <f t="shared" si="1216"/>
        <v>0</v>
      </c>
      <c r="DJ674" s="132">
        <f t="shared" si="1216"/>
        <v>0</v>
      </c>
      <c r="DK674" s="132">
        <f t="shared" si="1216"/>
        <v>0</v>
      </c>
      <c r="DL674" s="132">
        <f t="shared" si="1216"/>
        <v>0</v>
      </c>
      <c r="DM674" s="132">
        <f t="shared" si="1216"/>
        <v>0</v>
      </c>
      <c r="DN674" s="233">
        <f t="shared" si="1216"/>
        <v>0</v>
      </c>
      <c r="DO674" s="232">
        <f t="shared" si="1150"/>
        <v>0</v>
      </c>
      <c r="DP674" s="132">
        <f t="shared" si="1151"/>
        <v>0</v>
      </c>
      <c r="DQ674" s="132">
        <f t="shared" si="1152"/>
        <v>0</v>
      </c>
      <c r="DR674" s="132">
        <f t="shared" si="1153"/>
        <v>0</v>
      </c>
      <c r="DS674" s="132">
        <f t="shared" si="1154"/>
        <v>0</v>
      </c>
      <c r="DT674" s="132">
        <f t="shared" si="1155"/>
        <v>0</v>
      </c>
      <c r="DU674" s="132">
        <f t="shared" si="1156"/>
        <v>0</v>
      </c>
      <c r="DV674" s="132">
        <f t="shared" si="1157"/>
        <v>0</v>
      </c>
      <c r="DW674" s="132">
        <f t="shared" si="1158"/>
        <v>0</v>
      </c>
      <c r="DX674" s="233">
        <f t="shared" si="1159"/>
        <v>0</v>
      </c>
      <c r="DY674" s="231" t="b">
        <f t="shared" si="1196"/>
        <v>0</v>
      </c>
      <c r="DZ674" s="163"/>
      <c r="EA674" s="226" t="str">
        <f t="shared" si="1197"/>
        <v/>
      </c>
      <c r="EB674" s="178" t="str">
        <f t="shared" si="1198"/>
        <v/>
      </c>
      <c r="EC674" s="178" t="str">
        <f t="shared" si="1199"/>
        <v/>
      </c>
      <c r="ED674" s="178" t="str">
        <f t="shared" si="1200"/>
        <v/>
      </c>
      <c r="EE674" s="178" t="str">
        <f t="shared" si="1201"/>
        <v/>
      </c>
      <c r="EF674" s="178" t="str">
        <f t="shared" si="1202"/>
        <v/>
      </c>
      <c r="EG674" s="178" t="str">
        <f t="shared" si="1203"/>
        <v/>
      </c>
      <c r="EH674" s="178" t="str">
        <f t="shared" si="1204"/>
        <v/>
      </c>
      <c r="EI674" s="178" t="str">
        <f t="shared" si="1205"/>
        <v/>
      </c>
      <c r="EJ674" s="227" t="str">
        <f t="shared" si="1206"/>
        <v/>
      </c>
      <c r="EK674" s="230" t="str">
        <f t="shared" si="1160"/>
        <v/>
      </c>
      <c r="EL674" s="177" t="str">
        <f t="shared" si="1161"/>
        <v/>
      </c>
      <c r="EM674" s="177" t="str">
        <f t="shared" si="1162"/>
        <v/>
      </c>
      <c r="EN674" s="177" t="str">
        <f t="shared" si="1163"/>
        <v/>
      </c>
      <c r="EO674" s="177" t="str">
        <f t="shared" si="1164"/>
        <v/>
      </c>
      <c r="EP674" s="177" t="str">
        <f t="shared" si="1165"/>
        <v/>
      </c>
      <c r="EQ674" s="177" t="str">
        <f t="shared" si="1166"/>
        <v/>
      </c>
      <c r="ER674" s="177" t="str">
        <f t="shared" si="1167"/>
        <v/>
      </c>
      <c r="ES674" s="177" t="str">
        <f t="shared" si="1168"/>
        <v/>
      </c>
      <c r="ET674" s="177" t="str">
        <f t="shared" si="1169"/>
        <v/>
      </c>
      <c r="EU674" s="229" t="e">
        <f t="shared" si="1170"/>
        <v>#VALUE!</v>
      </c>
      <c r="EV674" s="27" t="e">
        <f t="shared" si="1171"/>
        <v>#VALUE!</v>
      </c>
      <c r="EW674" s="27" t="e">
        <f t="shared" si="1172"/>
        <v>#VALUE!</v>
      </c>
      <c r="EX674" s="28" t="e">
        <f t="shared" si="1173"/>
        <v>#VALUE!</v>
      </c>
      <c r="EY674" s="28" t="e">
        <f t="shared" si="1174"/>
        <v>#VALUE!</v>
      </c>
      <c r="EZ674" s="28" t="b">
        <f t="shared" si="1175"/>
        <v>0</v>
      </c>
      <c r="FA674" s="176" t="str">
        <f t="shared" si="1176"/>
        <v/>
      </c>
      <c r="FB674" s="27" t="e" cm="1">
        <f t="array" aca="1" ref="FB674" ca="1">TEXT(RIGHT(10-RIGHT(SUM(INDEX(1*(MID(MID(C674,1,1)*2,ROW(INDIRECT("1:"&amp;LEN(MID(C674,1,1)*2))),1)),,))+MID(C674,2,1)+
SUM(INDEX(1*(MID(MID(C674,3,1)*2,ROW(INDIRECT("1:"&amp;LEN(MID(C674,3,1)*2))),1)),,))+MID(C674,4,1)+
SUM(INDEX(1*(MID(MID(C674,5,1)*2,ROW(INDIRECT("1:"&amp;LEN(MID(C674,5,1)*2))),1)),,))+MID(C674,6,1)+
SUM(INDEX(1*(MID(MID(C674,8,1)*2,ROW(INDIRECT("1:"&amp;LEN(MID(C674,8,1)*2))),1)),,))+MID(C674,9,1)+
SUM(INDEX(1*(MID(MID(C674,10,1)*2,ROW(INDIRECT("1:"&amp;LEN(MID(C674,10,1)*2))),1)),,)),1),1),"0")</f>
        <v>#VALUE!</v>
      </c>
      <c r="FC674" s="27" t="str">
        <f t="shared" si="1177"/>
        <v/>
      </c>
      <c r="FD674" s="29" t="b">
        <f t="shared" si="1178"/>
        <v>0</v>
      </c>
      <c r="FE674" s="112" t="b">
        <f>IFERROR(MATCH(D674,'Avtal för korttidsarbete'!$G$13:$G$1012,0),TRUE)</f>
        <v>1</v>
      </c>
      <c r="FF674" s="112" t="b">
        <f t="shared" si="1207"/>
        <v>0</v>
      </c>
      <c r="FG674" s="113" t="str" cm="1">
        <f t="array" ref="FG674">IF(FE674=TRUE,"x",INDEX('Avtal för korttidsarbete'!$E$13:$E$1012,$FE674))</f>
        <v>x</v>
      </c>
      <c r="FH674" s="113" t="str" cm="1">
        <f t="array" ref="FH674">IF(FE674=TRUE,"x",INDEX('Avtal för korttidsarbete'!$F$13:$F$1012,$FE674))</f>
        <v>x</v>
      </c>
      <c r="FI674" s="112" t="b">
        <f t="shared" si="1208"/>
        <v>0</v>
      </c>
      <c r="FJ674" s="135">
        <f t="shared" si="1209"/>
        <v>44166</v>
      </c>
      <c r="FK674" s="135">
        <f t="shared" si="1210"/>
        <v>44377</v>
      </c>
      <c r="FL674" s="112" t="b">
        <f t="shared" si="1211"/>
        <v>0</v>
      </c>
      <c r="FM674" s="113">
        <f t="shared" si="1212"/>
        <v>44166</v>
      </c>
      <c r="FN674" s="135">
        <f t="shared" si="1213"/>
        <v>44377</v>
      </c>
      <c r="FO674" s="148" t="b">
        <f>IFERROR(INDEX('Avtal för korttidsarbete'!R:R,MATCH(D674,'Avtal för korttidsarbete'!$G:$G,0)),TRUE)</f>
        <v>1</v>
      </c>
      <c r="FP674" s="135" t="str">
        <f>IF(FO674,"-",INDEX('Avtal för korttidsarbete'!$D:$D,MATCH(D674,'Avtal för korttidsarbete'!$G:$G,0)))</f>
        <v>-</v>
      </c>
      <c r="FQ674" s="113" t="b">
        <f>IFERROR(G674&gt;INDEX(Uppsägningar!E:E,MATCH(C674,Uppsägningar!C:C,0)),FALSE)</f>
        <v>0</v>
      </c>
    </row>
    <row r="675" spans="1:173" x14ac:dyDescent="0.25">
      <c r="A675" s="19">
        <v>659</v>
      </c>
      <c r="B675" s="20"/>
      <c r="C675" s="183"/>
      <c r="D675" s="66"/>
      <c r="E675" s="212">
        <f>IFERROR(INDEX(Admin!$C$7:$C$10,MATCH(FP675,TblNivåValTExt,0)),0)</f>
        <v>0</v>
      </c>
      <c r="F675" s="1"/>
      <c r="G675" s="1"/>
      <c r="H675" s="78"/>
      <c r="I675" s="181"/>
      <c r="J675" s="181"/>
      <c r="K675" s="182"/>
      <c r="L675" s="182"/>
      <c r="M675" s="181"/>
      <c r="N675" s="181"/>
      <c r="O675" s="181"/>
      <c r="P675" s="182"/>
      <c r="Q675" s="182"/>
      <c r="R675" s="181"/>
      <c r="S675" s="181"/>
      <c r="T675" s="181"/>
      <c r="U675" s="182"/>
      <c r="V675" s="182"/>
      <c r="W675" s="181"/>
      <c r="X675" s="181"/>
      <c r="Y675" s="181"/>
      <c r="Z675" s="182"/>
      <c r="AA675" s="182"/>
      <c r="AB675" s="181"/>
      <c r="AC675" s="181"/>
      <c r="AD675" s="181"/>
      <c r="AE675" s="182"/>
      <c r="AF675" s="182"/>
      <c r="AG675" s="181"/>
      <c r="AH675" s="181"/>
      <c r="AI675" s="181"/>
      <c r="AJ675" s="182"/>
      <c r="AK675" s="182"/>
      <c r="AL675" s="181"/>
      <c r="AM675" s="181"/>
      <c r="AN675" s="181"/>
      <c r="AO675" s="182"/>
      <c r="AP675" s="182"/>
      <c r="AQ675" s="181"/>
      <c r="AR675" s="181"/>
      <c r="AS675" s="181"/>
      <c r="AT675" s="182"/>
      <c r="AU675" s="182"/>
      <c r="AV675" s="181"/>
      <c r="AW675" s="181"/>
      <c r="AX675" s="181"/>
      <c r="AY675" s="182"/>
      <c r="AZ675" s="182"/>
      <c r="BA675" s="181"/>
      <c r="BB675" s="181"/>
      <c r="BC675" s="181"/>
      <c r="BD675" s="182"/>
      <c r="BE675" s="182"/>
      <c r="BF675" s="181"/>
      <c r="BG675" s="180">
        <f t="shared" si="1179"/>
        <v>0</v>
      </c>
      <c r="BH675" s="116" t="str">
        <f t="shared" si="1180"/>
        <v/>
      </c>
      <c r="BI675" s="80" t="b">
        <f t="shared" si="1126"/>
        <v>0</v>
      </c>
      <c r="BJ675" s="80" t="str">
        <f t="shared" si="1127"/>
        <v/>
      </c>
      <c r="BK675" s="80" t="b">
        <f t="shared" si="1181"/>
        <v>0</v>
      </c>
      <c r="BL675" s="13" t="str">
        <f t="shared" si="1128"/>
        <v/>
      </c>
      <c r="BM675" s="13" t="b">
        <f t="shared" si="1182"/>
        <v>0</v>
      </c>
      <c r="BN675" s="35" t="str">
        <f t="shared" si="1129"/>
        <v/>
      </c>
      <c r="BO675" s="13" t="b">
        <f t="shared" si="1130"/>
        <v>0</v>
      </c>
      <c r="BP675" s="35" t="str">
        <f t="shared" si="1131"/>
        <v/>
      </c>
      <c r="BQ675" s="13" t="b">
        <f t="shared" si="1132"/>
        <v>0</v>
      </c>
      <c r="BR675" s="35" t="str">
        <f t="shared" si="1133"/>
        <v/>
      </c>
      <c r="BS675" s="35" t="b">
        <f t="shared" si="1134"/>
        <v>0</v>
      </c>
      <c r="BT675" s="35" t="str">
        <f t="shared" si="1135"/>
        <v/>
      </c>
      <c r="BU675" s="35" t="b">
        <f t="shared" si="1136"/>
        <v>0</v>
      </c>
      <c r="BV675" s="35" t="str">
        <f t="shared" si="1137"/>
        <v/>
      </c>
      <c r="BW675" s="13" t="b">
        <f t="shared" si="1214"/>
        <v>0</v>
      </c>
      <c r="BX675" s="35" t="str">
        <f t="shared" si="1138"/>
        <v/>
      </c>
      <c r="BY675" s="265" t="b">
        <f t="shared" si="1183"/>
        <v>0</v>
      </c>
      <c r="BZ675" s="35" t="str">
        <f t="shared" si="1139"/>
        <v/>
      </c>
      <c r="CA675" s="265" t="b">
        <f t="shared" si="1184"/>
        <v>0</v>
      </c>
      <c r="CB675" s="35" t="str">
        <f t="shared" si="1140"/>
        <v/>
      </c>
      <c r="CC675" s="272" t="b">
        <f t="shared" si="1185"/>
        <v>0</v>
      </c>
      <c r="CD675" s="35" t="str">
        <f t="shared" si="1141"/>
        <v/>
      </c>
      <c r="CE675" s="13" t="b">
        <f t="shared" si="1142"/>
        <v>0</v>
      </c>
      <c r="CF675" s="35" t="str">
        <f t="shared" si="1143"/>
        <v/>
      </c>
      <c r="CG675" s="179">
        <f t="shared" si="1144"/>
        <v>0</v>
      </c>
      <c r="CH675" s="179">
        <f t="shared" si="1145"/>
        <v>0</v>
      </c>
      <c r="CI675" s="218">
        <f t="shared" si="1186"/>
        <v>0</v>
      </c>
      <c r="CJ675" s="218">
        <f t="shared" si="1187"/>
        <v>0</v>
      </c>
      <c r="CK675" s="218">
        <f t="shared" si="1188"/>
        <v>0</v>
      </c>
      <c r="CL675" s="218">
        <f t="shared" si="1189"/>
        <v>0</v>
      </c>
      <c r="CM675" s="218">
        <f t="shared" si="1190"/>
        <v>0</v>
      </c>
      <c r="CN675" s="218">
        <f t="shared" si="1191"/>
        <v>0</v>
      </c>
      <c r="CO675" s="218">
        <f t="shared" si="1192"/>
        <v>0</v>
      </c>
      <c r="CP675" s="218">
        <f t="shared" si="1193"/>
        <v>0</v>
      </c>
      <c r="CQ675" s="218">
        <f t="shared" si="1194"/>
        <v>0</v>
      </c>
      <c r="CR675" s="218">
        <f t="shared" si="1195"/>
        <v>0</v>
      </c>
      <c r="CS675" s="14">
        <f t="shared" si="1146"/>
        <v>0</v>
      </c>
      <c r="CT675" s="236">
        <f t="shared" si="1147"/>
        <v>0</v>
      </c>
      <c r="CU675" s="237">
        <f t="shared" si="1215"/>
        <v>0</v>
      </c>
      <c r="CV675" s="16">
        <f t="shared" si="1215"/>
        <v>0</v>
      </c>
      <c r="CW675" s="16">
        <f t="shared" si="1215"/>
        <v>0</v>
      </c>
      <c r="CX675" s="16">
        <f t="shared" si="1215"/>
        <v>0</v>
      </c>
      <c r="CY675" s="16">
        <f t="shared" si="1215"/>
        <v>0</v>
      </c>
      <c r="CZ675" s="16">
        <f t="shared" si="1215"/>
        <v>0</v>
      </c>
      <c r="DA675" s="16">
        <f t="shared" si="1215"/>
        <v>0</v>
      </c>
      <c r="DB675" s="16">
        <f t="shared" si="1215"/>
        <v>0</v>
      </c>
      <c r="DC675" s="16">
        <f t="shared" si="1215"/>
        <v>0</v>
      </c>
      <c r="DD675" s="238">
        <f t="shared" si="1215"/>
        <v>0</v>
      </c>
      <c r="DE675" s="232">
        <f t="shared" si="1216"/>
        <v>0</v>
      </c>
      <c r="DF675" s="132">
        <f t="shared" si="1216"/>
        <v>0</v>
      </c>
      <c r="DG675" s="132">
        <f t="shared" si="1216"/>
        <v>0</v>
      </c>
      <c r="DH675" s="132">
        <f t="shared" si="1216"/>
        <v>0</v>
      </c>
      <c r="DI675" s="132">
        <f t="shared" si="1216"/>
        <v>0</v>
      </c>
      <c r="DJ675" s="132">
        <f t="shared" si="1216"/>
        <v>0</v>
      </c>
      <c r="DK675" s="132">
        <f t="shared" si="1216"/>
        <v>0</v>
      </c>
      <c r="DL675" s="132">
        <f t="shared" si="1216"/>
        <v>0</v>
      </c>
      <c r="DM675" s="132">
        <f t="shared" si="1216"/>
        <v>0</v>
      </c>
      <c r="DN675" s="233">
        <f t="shared" si="1216"/>
        <v>0</v>
      </c>
      <c r="DO675" s="232">
        <f t="shared" si="1150"/>
        <v>0</v>
      </c>
      <c r="DP675" s="132">
        <f t="shared" si="1151"/>
        <v>0</v>
      </c>
      <c r="DQ675" s="132">
        <f t="shared" si="1152"/>
        <v>0</v>
      </c>
      <c r="DR675" s="132">
        <f t="shared" si="1153"/>
        <v>0</v>
      </c>
      <c r="DS675" s="132">
        <f t="shared" si="1154"/>
        <v>0</v>
      </c>
      <c r="DT675" s="132">
        <f t="shared" si="1155"/>
        <v>0</v>
      </c>
      <c r="DU675" s="132">
        <f t="shared" si="1156"/>
        <v>0</v>
      </c>
      <c r="DV675" s="132">
        <f t="shared" si="1157"/>
        <v>0</v>
      </c>
      <c r="DW675" s="132">
        <f t="shared" si="1158"/>
        <v>0</v>
      </c>
      <c r="DX675" s="233">
        <f t="shared" si="1159"/>
        <v>0</v>
      </c>
      <c r="DY675" s="231" t="b">
        <f t="shared" si="1196"/>
        <v>0</v>
      </c>
      <c r="DZ675" s="163"/>
      <c r="EA675" s="226" t="str">
        <f t="shared" si="1197"/>
        <v/>
      </c>
      <c r="EB675" s="178" t="str">
        <f t="shared" si="1198"/>
        <v/>
      </c>
      <c r="EC675" s="178" t="str">
        <f t="shared" si="1199"/>
        <v/>
      </c>
      <c r="ED675" s="178" t="str">
        <f t="shared" si="1200"/>
        <v/>
      </c>
      <c r="EE675" s="178" t="str">
        <f t="shared" si="1201"/>
        <v/>
      </c>
      <c r="EF675" s="178" t="str">
        <f t="shared" si="1202"/>
        <v/>
      </c>
      <c r="EG675" s="178" t="str">
        <f t="shared" si="1203"/>
        <v/>
      </c>
      <c r="EH675" s="178" t="str">
        <f t="shared" si="1204"/>
        <v/>
      </c>
      <c r="EI675" s="178" t="str">
        <f t="shared" si="1205"/>
        <v/>
      </c>
      <c r="EJ675" s="227" t="str">
        <f t="shared" si="1206"/>
        <v/>
      </c>
      <c r="EK675" s="230" t="str">
        <f t="shared" si="1160"/>
        <v/>
      </c>
      <c r="EL675" s="177" t="str">
        <f t="shared" si="1161"/>
        <v/>
      </c>
      <c r="EM675" s="177" t="str">
        <f t="shared" si="1162"/>
        <v/>
      </c>
      <c r="EN675" s="177" t="str">
        <f t="shared" si="1163"/>
        <v/>
      </c>
      <c r="EO675" s="177" t="str">
        <f t="shared" si="1164"/>
        <v/>
      </c>
      <c r="EP675" s="177" t="str">
        <f t="shared" si="1165"/>
        <v/>
      </c>
      <c r="EQ675" s="177" t="str">
        <f t="shared" si="1166"/>
        <v/>
      </c>
      <c r="ER675" s="177" t="str">
        <f t="shared" si="1167"/>
        <v/>
      </c>
      <c r="ES675" s="177" t="str">
        <f t="shared" si="1168"/>
        <v/>
      </c>
      <c r="ET675" s="177" t="str">
        <f t="shared" si="1169"/>
        <v/>
      </c>
      <c r="EU675" s="229" t="e">
        <f t="shared" si="1170"/>
        <v>#VALUE!</v>
      </c>
      <c r="EV675" s="27" t="e">
        <f t="shared" si="1171"/>
        <v>#VALUE!</v>
      </c>
      <c r="EW675" s="27" t="e">
        <f t="shared" si="1172"/>
        <v>#VALUE!</v>
      </c>
      <c r="EX675" s="28" t="e">
        <f t="shared" si="1173"/>
        <v>#VALUE!</v>
      </c>
      <c r="EY675" s="28" t="e">
        <f t="shared" si="1174"/>
        <v>#VALUE!</v>
      </c>
      <c r="EZ675" s="28" t="b">
        <f t="shared" si="1175"/>
        <v>0</v>
      </c>
      <c r="FA675" s="176" t="str">
        <f t="shared" si="1176"/>
        <v/>
      </c>
      <c r="FB675" s="27" t="e" cm="1">
        <f t="array" aca="1" ref="FB675" ca="1">TEXT(RIGHT(10-RIGHT(SUM(INDEX(1*(MID(MID(C675,1,1)*2,ROW(INDIRECT("1:"&amp;LEN(MID(C675,1,1)*2))),1)),,))+MID(C675,2,1)+
SUM(INDEX(1*(MID(MID(C675,3,1)*2,ROW(INDIRECT("1:"&amp;LEN(MID(C675,3,1)*2))),1)),,))+MID(C675,4,1)+
SUM(INDEX(1*(MID(MID(C675,5,1)*2,ROW(INDIRECT("1:"&amp;LEN(MID(C675,5,1)*2))),1)),,))+MID(C675,6,1)+
SUM(INDEX(1*(MID(MID(C675,8,1)*2,ROW(INDIRECT("1:"&amp;LEN(MID(C675,8,1)*2))),1)),,))+MID(C675,9,1)+
SUM(INDEX(1*(MID(MID(C675,10,1)*2,ROW(INDIRECT("1:"&amp;LEN(MID(C675,10,1)*2))),1)),,)),1),1),"0")</f>
        <v>#VALUE!</v>
      </c>
      <c r="FC675" s="27" t="str">
        <f t="shared" si="1177"/>
        <v/>
      </c>
      <c r="FD675" s="29" t="b">
        <f t="shared" si="1178"/>
        <v>0</v>
      </c>
      <c r="FE675" s="112" t="b">
        <f>IFERROR(MATCH(D675,'Avtal för korttidsarbete'!$G$13:$G$1012,0),TRUE)</f>
        <v>1</v>
      </c>
      <c r="FF675" s="112" t="b">
        <f t="shared" si="1207"/>
        <v>0</v>
      </c>
      <c r="FG675" s="113" t="str" cm="1">
        <f t="array" ref="FG675">IF(FE675=TRUE,"x",INDEX('Avtal för korttidsarbete'!$E$13:$E$1012,$FE675))</f>
        <v>x</v>
      </c>
      <c r="FH675" s="113" t="str" cm="1">
        <f t="array" ref="FH675">IF(FE675=TRUE,"x",INDEX('Avtal för korttidsarbete'!$F$13:$F$1012,$FE675))</f>
        <v>x</v>
      </c>
      <c r="FI675" s="112" t="b">
        <f t="shared" si="1208"/>
        <v>0</v>
      </c>
      <c r="FJ675" s="135">
        <f t="shared" si="1209"/>
        <v>44166</v>
      </c>
      <c r="FK675" s="135">
        <f t="shared" si="1210"/>
        <v>44377</v>
      </c>
      <c r="FL675" s="112" t="b">
        <f t="shared" si="1211"/>
        <v>0</v>
      </c>
      <c r="FM675" s="113">
        <f t="shared" si="1212"/>
        <v>44166</v>
      </c>
      <c r="FN675" s="135">
        <f t="shared" si="1213"/>
        <v>44377</v>
      </c>
      <c r="FO675" s="148" t="b">
        <f>IFERROR(INDEX('Avtal för korttidsarbete'!R:R,MATCH(D675,'Avtal för korttidsarbete'!$G:$G,0)),TRUE)</f>
        <v>1</v>
      </c>
      <c r="FP675" s="135" t="str">
        <f>IF(FO675,"-",INDEX('Avtal för korttidsarbete'!$D:$D,MATCH(D675,'Avtal för korttidsarbete'!$G:$G,0)))</f>
        <v>-</v>
      </c>
      <c r="FQ675" s="113" t="b">
        <f>IFERROR(G675&gt;INDEX(Uppsägningar!E:E,MATCH(C675,Uppsägningar!C:C,0)),FALSE)</f>
        <v>0</v>
      </c>
    </row>
    <row r="676" spans="1:173" x14ac:dyDescent="0.25">
      <c r="A676" s="19">
        <v>660</v>
      </c>
      <c r="B676" s="20"/>
      <c r="C676" s="183"/>
      <c r="D676" s="66"/>
      <c r="E676" s="212">
        <f>IFERROR(INDEX(Admin!$C$7:$C$10,MATCH(FP676,TblNivåValTExt,0)),0)</f>
        <v>0</v>
      </c>
      <c r="F676" s="1"/>
      <c r="G676" s="1"/>
      <c r="H676" s="78"/>
      <c r="I676" s="181"/>
      <c r="J676" s="181"/>
      <c r="K676" s="182"/>
      <c r="L676" s="182"/>
      <c r="M676" s="181"/>
      <c r="N676" s="181"/>
      <c r="O676" s="181"/>
      <c r="P676" s="182"/>
      <c r="Q676" s="182"/>
      <c r="R676" s="181"/>
      <c r="S676" s="181"/>
      <c r="T676" s="181"/>
      <c r="U676" s="182"/>
      <c r="V676" s="182"/>
      <c r="W676" s="181"/>
      <c r="X676" s="181"/>
      <c r="Y676" s="181"/>
      <c r="Z676" s="182"/>
      <c r="AA676" s="182"/>
      <c r="AB676" s="181"/>
      <c r="AC676" s="181"/>
      <c r="AD676" s="181"/>
      <c r="AE676" s="182"/>
      <c r="AF676" s="182"/>
      <c r="AG676" s="181"/>
      <c r="AH676" s="181"/>
      <c r="AI676" s="181"/>
      <c r="AJ676" s="182"/>
      <c r="AK676" s="182"/>
      <c r="AL676" s="181"/>
      <c r="AM676" s="181"/>
      <c r="AN676" s="181"/>
      <c r="AO676" s="182"/>
      <c r="AP676" s="182"/>
      <c r="AQ676" s="181"/>
      <c r="AR676" s="181"/>
      <c r="AS676" s="181"/>
      <c r="AT676" s="182"/>
      <c r="AU676" s="182"/>
      <c r="AV676" s="181"/>
      <c r="AW676" s="181"/>
      <c r="AX676" s="181"/>
      <c r="AY676" s="182"/>
      <c r="AZ676" s="182"/>
      <c r="BA676" s="181"/>
      <c r="BB676" s="181"/>
      <c r="BC676" s="181"/>
      <c r="BD676" s="182"/>
      <c r="BE676" s="182"/>
      <c r="BF676" s="181"/>
      <c r="BG676" s="180">
        <f t="shared" si="1179"/>
        <v>0</v>
      </c>
      <c r="BH676" s="116" t="str">
        <f t="shared" si="1180"/>
        <v/>
      </c>
      <c r="BI676" s="80" t="b">
        <f t="shared" si="1126"/>
        <v>0</v>
      </c>
      <c r="BJ676" s="80" t="str">
        <f t="shared" si="1127"/>
        <v/>
      </c>
      <c r="BK676" s="80" t="b">
        <f t="shared" si="1181"/>
        <v>0</v>
      </c>
      <c r="BL676" s="13" t="str">
        <f t="shared" si="1128"/>
        <v/>
      </c>
      <c r="BM676" s="13" t="b">
        <f t="shared" si="1182"/>
        <v>0</v>
      </c>
      <c r="BN676" s="35" t="str">
        <f t="shared" si="1129"/>
        <v/>
      </c>
      <c r="BO676" s="13" t="b">
        <f t="shared" si="1130"/>
        <v>0</v>
      </c>
      <c r="BP676" s="35" t="str">
        <f t="shared" si="1131"/>
        <v/>
      </c>
      <c r="BQ676" s="13" t="b">
        <f t="shared" si="1132"/>
        <v>0</v>
      </c>
      <c r="BR676" s="35" t="str">
        <f t="shared" si="1133"/>
        <v/>
      </c>
      <c r="BS676" s="35" t="b">
        <f t="shared" si="1134"/>
        <v>0</v>
      </c>
      <c r="BT676" s="35" t="str">
        <f t="shared" si="1135"/>
        <v/>
      </c>
      <c r="BU676" s="35" t="b">
        <f t="shared" si="1136"/>
        <v>0</v>
      </c>
      <c r="BV676" s="35" t="str">
        <f t="shared" si="1137"/>
        <v/>
      </c>
      <c r="BW676" s="13" t="b">
        <f t="shared" si="1214"/>
        <v>0</v>
      </c>
      <c r="BX676" s="35" t="str">
        <f t="shared" si="1138"/>
        <v/>
      </c>
      <c r="BY676" s="265" t="b">
        <f t="shared" si="1183"/>
        <v>0</v>
      </c>
      <c r="BZ676" s="35" t="str">
        <f t="shared" si="1139"/>
        <v/>
      </c>
      <c r="CA676" s="265" t="b">
        <f t="shared" si="1184"/>
        <v>0</v>
      </c>
      <c r="CB676" s="35" t="str">
        <f t="shared" si="1140"/>
        <v/>
      </c>
      <c r="CC676" s="272" t="b">
        <f t="shared" si="1185"/>
        <v>0</v>
      </c>
      <c r="CD676" s="35" t="str">
        <f t="shared" si="1141"/>
        <v/>
      </c>
      <c r="CE676" s="13" t="b">
        <f t="shared" si="1142"/>
        <v>0</v>
      </c>
      <c r="CF676" s="35" t="str">
        <f t="shared" si="1143"/>
        <v/>
      </c>
      <c r="CG676" s="179">
        <f t="shared" si="1144"/>
        <v>0</v>
      </c>
      <c r="CH676" s="179">
        <f t="shared" si="1145"/>
        <v>0</v>
      </c>
      <c r="CI676" s="218">
        <f t="shared" si="1186"/>
        <v>0</v>
      </c>
      <c r="CJ676" s="218">
        <f t="shared" si="1187"/>
        <v>0</v>
      </c>
      <c r="CK676" s="218">
        <f t="shared" si="1188"/>
        <v>0</v>
      </c>
      <c r="CL676" s="218">
        <f t="shared" si="1189"/>
        <v>0</v>
      </c>
      <c r="CM676" s="218">
        <f t="shared" si="1190"/>
        <v>0</v>
      </c>
      <c r="CN676" s="218">
        <f t="shared" si="1191"/>
        <v>0</v>
      </c>
      <c r="CO676" s="218">
        <f t="shared" si="1192"/>
        <v>0</v>
      </c>
      <c r="CP676" s="218">
        <f t="shared" si="1193"/>
        <v>0</v>
      </c>
      <c r="CQ676" s="218">
        <f t="shared" si="1194"/>
        <v>0</v>
      </c>
      <c r="CR676" s="218">
        <f t="shared" si="1195"/>
        <v>0</v>
      </c>
      <c r="CS676" s="14">
        <f t="shared" si="1146"/>
        <v>0</v>
      </c>
      <c r="CT676" s="236">
        <f t="shared" si="1147"/>
        <v>0</v>
      </c>
      <c r="CU676" s="237">
        <f t="shared" si="1215"/>
        <v>0</v>
      </c>
      <c r="CV676" s="16">
        <f t="shared" si="1215"/>
        <v>0</v>
      </c>
      <c r="CW676" s="16">
        <f t="shared" si="1215"/>
        <v>0</v>
      </c>
      <c r="CX676" s="16">
        <f t="shared" si="1215"/>
        <v>0</v>
      </c>
      <c r="CY676" s="16">
        <f t="shared" si="1215"/>
        <v>0</v>
      </c>
      <c r="CZ676" s="16">
        <f t="shared" si="1215"/>
        <v>0</v>
      </c>
      <c r="DA676" s="16">
        <f t="shared" si="1215"/>
        <v>0</v>
      </c>
      <c r="DB676" s="16">
        <f t="shared" si="1215"/>
        <v>0</v>
      </c>
      <c r="DC676" s="16">
        <f t="shared" si="1215"/>
        <v>0</v>
      </c>
      <c r="DD676" s="238">
        <f t="shared" si="1215"/>
        <v>0</v>
      </c>
      <c r="DE676" s="232">
        <f t="shared" si="1216"/>
        <v>0</v>
      </c>
      <c r="DF676" s="132">
        <f t="shared" si="1216"/>
        <v>0</v>
      </c>
      <c r="DG676" s="132">
        <f t="shared" si="1216"/>
        <v>0</v>
      </c>
      <c r="DH676" s="132">
        <f t="shared" si="1216"/>
        <v>0</v>
      </c>
      <c r="DI676" s="132">
        <f t="shared" si="1216"/>
        <v>0</v>
      </c>
      <c r="DJ676" s="132">
        <f t="shared" si="1216"/>
        <v>0</v>
      </c>
      <c r="DK676" s="132">
        <f t="shared" si="1216"/>
        <v>0</v>
      </c>
      <c r="DL676" s="132">
        <f t="shared" si="1216"/>
        <v>0</v>
      </c>
      <c r="DM676" s="132">
        <f t="shared" si="1216"/>
        <v>0</v>
      </c>
      <c r="DN676" s="233">
        <f t="shared" si="1216"/>
        <v>0</v>
      </c>
      <c r="DO676" s="232">
        <f t="shared" si="1150"/>
        <v>0</v>
      </c>
      <c r="DP676" s="132">
        <f t="shared" si="1151"/>
        <v>0</v>
      </c>
      <c r="DQ676" s="132">
        <f t="shared" si="1152"/>
        <v>0</v>
      </c>
      <c r="DR676" s="132">
        <f t="shared" si="1153"/>
        <v>0</v>
      </c>
      <c r="DS676" s="132">
        <f t="shared" si="1154"/>
        <v>0</v>
      </c>
      <c r="DT676" s="132">
        <f t="shared" si="1155"/>
        <v>0</v>
      </c>
      <c r="DU676" s="132">
        <f t="shared" si="1156"/>
        <v>0</v>
      </c>
      <c r="DV676" s="132">
        <f t="shared" si="1157"/>
        <v>0</v>
      </c>
      <c r="DW676" s="132">
        <f t="shared" si="1158"/>
        <v>0</v>
      </c>
      <c r="DX676" s="233">
        <f t="shared" si="1159"/>
        <v>0</v>
      </c>
      <c r="DY676" s="231" t="b">
        <f t="shared" si="1196"/>
        <v>0</v>
      </c>
      <c r="DZ676" s="163"/>
      <c r="EA676" s="226" t="str">
        <f t="shared" si="1197"/>
        <v/>
      </c>
      <c r="EB676" s="178" t="str">
        <f t="shared" si="1198"/>
        <v/>
      </c>
      <c r="EC676" s="178" t="str">
        <f t="shared" si="1199"/>
        <v/>
      </c>
      <c r="ED676" s="178" t="str">
        <f t="shared" si="1200"/>
        <v/>
      </c>
      <c r="EE676" s="178" t="str">
        <f t="shared" si="1201"/>
        <v/>
      </c>
      <c r="EF676" s="178" t="str">
        <f t="shared" si="1202"/>
        <v/>
      </c>
      <c r="EG676" s="178" t="str">
        <f t="shared" si="1203"/>
        <v/>
      </c>
      <c r="EH676" s="178" t="str">
        <f t="shared" si="1204"/>
        <v/>
      </c>
      <c r="EI676" s="178" t="str">
        <f t="shared" si="1205"/>
        <v/>
      </c>
      <c r="EJ676" s="227" t="str">
        <f t="shared" si="1206"/>
        <v/>
      </c>
      <c r="EK676" s="230" t="str">
        <f t="shared" si="1160"/>
        <v/>
      </c>
      <c r="EL676" s="177" t="str">
        <f t="shared" si="1161"/>
        <v/>
      </c>
      <c r="EM676" s="177" t="str">
        <f t="shared" si="1162"/>
        <v/>
      </c>
      <c r="EN676" s="177" t="str">
        <f t="shared" si="1163"/>
        <v/>
      </c>
      <c r="EO676" s="177" t="str">
        <f t="shared" si="1164"/>
        <v/>
      </c>
      <c r="EP676" s="177" t="str">
        <f t="shared" si="1165"/>
        <v/>
      </c>
      <c r="EQ676" s="177" t="str">
        <f t="shared" si="1166"/>
        <v/>
      </c>
      <c r="ER676" s="177" t="str">
        <f t="shared" si="1167"/>
        <v/>
      </c>
      <c r="ES676" s="177" t="str">
        <f t="shared" si="1168"/>
        <v/>
      </c>
      <c r="ET676" s="177" t="str">
        <f t="shared" si="1169"/>
        <v/>
      </c>
      <c r="EU676" s="229" t="e">
        <f t="shared" si="1170"/>
        <v>#VALUE!</v>
      </c>
      <c r="EV676" s="27" t="e">
        <f t="shared" si="1171"/>
        <v>#VALUE!</v>
      </c>
      <c r="EW676" s="27" t="e">
        <f t="shared" si="1172"/>
        <v>#VALUE!</v>
      </c>
      <c r="EX676" s="28" t="e">
        <f t="shared" si="1173"/>
        <v>#VALUE!</v>
      </c>
      <c r="EY676" s="28" t="e">
        <f t="shared" si="1174"/>
        <v>#VALUE!</v>
      </c>
      <c r="EZ676" s="28" t="b">
        <f t="shared" si="1175"/>
        <v>0</v>
      </c>
      <c r="FA676" s="176" t="str">
        <f t="shared" si="1176"/>
        <v/>
      </c>
      <c r="FB676" s="27" t="e" cm="1">
        <f t="array" aca="1" ref="FB676" ca="1">TEXT(RIGHT(10-RIGHT(SUM(INDEX(1*(MID(MID(C676,1,1)*2,ROW(INDIRECT("1:"&amp;LEN(MID(C676,1,1)*2))),1)),,))+MID(C676,2,1)+
SUM(INDEX(1*(MID(MID(C676,3,1)*2,ROW(INDIRECT("1:"&amp;LEN(MID(C676,3,1)*2))),1)),,))+MID(C676,4,1)+
SUM(INDEX(1*(MID(MID(C676,5,1)*2,ROW(INDIRECT("1:"&amp;LEN(MID(C676,5,1)*2))),1)),,))+MID(C676,6,1)+
SUM(INDEX(1*(MID(MID(C676,8,1)*2,ROW(INDIRECT("1:"&amp;LEN(MID(C676,8,1)*2))),1)),,))+MID(C676,9,1)+
SUM(INDEX(1*(MID(MID(C676,10,1)*2,ROW(INDIRECT("1:"&amp;LEN(MID(C676,10,1)*2))),1)),,)),1),1),"0")</f>
        <v>#VALUE!</v>
      </c>
      <c r="FC676" s="27" t="str">
        <f t="shared" si="1177"/>
        <v/>
      </c>
      <c r="FD676" s="29" t="b">
        <f t="shared" si="1178"/>
        <v>0</v>
      </c>
      <c r="FE676" s="112" t="b">
        <f>IFERROR(MATCH(D676,'Avtal för korttidsarbete'!$G$13:$G$1012,0),TRUE)</f>
        <v>1</v>
      </c>
      <c r="FF676" s="112" t="b">
        <f t="shared" si="1207"/>
        <v>0</v>
      </c>
      <c r="FG676" s="113" t="str" cm="1">
        <f t="array" ref="FG676">IF(FE676=TRUE,"x",INDEX('Avtal för korttidsarbete'!$E$13:$E$1012,$FE676))</f>
        <v>x</v>
      </c>
      <c r="FH676" s="113" t="str" cm="1">
        <f t="array" ref="FH676">IF(FE676=TRUE,"x",INDEX('Avtal för korttidsarbete'!$F$13:$F$1012,$FE676))</f>
        <v>x</v>
      </c>
      <c r="FI676" s="112" t="b">
        <f t="shared" si="1208"/>
        <v>0</v>
      </c>
      <c r="FJ676" s="135">
        <f t="shared" si="1209"/>
        <v>44166</v>
      </c>
      <c r="FK676" s="135">
        <f t="shared" si="1210"/>
        <v>44377</v>
      </c>
      <c r="FL676" s="112" t="b">
        <f t="shared" si="1211"/>
        <v>0</v>
      </c>
      <c r="FM676" s="113">
        <f t="shared" si="1212"/>
        <v>44166</v>
      </c>
      <c r="FN676" s="135">
        <f t="shared" si="1213"/>
        <v>44377</v>
      </c>
      <c r="FO676" s="148" t="b">
        <f>IFERROR(INDEX('Avtal för korttidsarbete'!R:R,MATCH(D676,'Avtal för korttidsarbete'!$G:$G,0)),TRUE)</f>
        <v>1</v>
      </c>
      <c r="FP676" s="135" t="str">
        <f>IF(FO676,"-",INDEX('Avtal för korttidsarbete'!$D:$D,MATCH(D676,'Avtal för korttidsarbete'!$G:$G,0)))</f>
        <v>-</v>
      </c>
      <c r="FQ676" s="113" t="b">
        <f>IFERROR(G676&gt;INDEX(Uppsägningar!E:E,MATCH(C676,Uppsägningar!C:C,0)),FALSE)</f>
        <v>0</v>
      </c>
    </row>
    <row r="677" spans="1:173" x14ac:dyDescent="0.25">
      <c r="A677" s="19">
        <v>661</v>
      </c>
      <c r="B677" s="20"/>
      <c r="C677" s="183"/>
      <c r="D677" s="66"/>
      <c r="E677" s="212">
        <f>IFERROR(INDEX(Admin!$C$7:$C$10,MATCH(FP677,TblNivåValTExt,0)),0)</f>
        <v>0</v>
      </c>
      <c r="F677" s="1"/>
      <c r="G677" s="1"/>
      <c r="H677" s="78"/>
      <c r="I677" s="181"/>
      <c r="J677" s="181"/>
      <c r="K677" s="182"/>
      <c r="L677" s="182"/>
      <c r="M677" s="181"/>
      <c r="N677" s="181"/>
      <c r="O677" s="181"/>
      <c r="P677" s="182"/>
      <c r="Q677" s="182"/>
      <c r="R677" s="181"/>
      <c r="S677" s="181"/>
      <c r="T677" s="181"/>
      <c r="U677" s="182"/>
      <c r="V677" s="182"/>
      <c r="W677" s="181"/>
      <c r="X677" s="181"/>
      <c r="Y677" s="181"/>
      <c r="Z677" s="182"/>
      <c r="AA677" s="182"/>
      <c r="AB677" s="181"/>
      <c r="AC677" s="181"/>
      <c r="AD677" s="181"/>
      <c r="AE677" s="182"/>
      <c r="AF677" s="182"/>
      <c r="AG677" s="181"/>
      <c r="AH677" s="181"/>
      <c r="AI677" s="181"/>
      <c r="AJ677" s="182"/>
      <c r="AK677" s="182"/>
      <c r="AL677" s="181"/>
      <c r="AM677" s="181"/>
      <c r="AN677" s="181"/>
      <c r="AO677" s="182"/>
      <c r="AP677" s="182"/>
      <c r="AQ677" s="181"/>
      <c r="AR677" s="181"/>
      <c r="AS677" s="181"/>
      <c r="AT677" s="182"/>
      <c r="AU677" s="182"/>
      <c r="AV677" s="181"/>
      <c r="AW677" s="181"/>
      <c r="AX677" s="181"/>
      <c r="AY677" s="182"/>
      <c r="AZ677" s="182"/>
      <c r="BA677" s="181"/>
      <c r="BB677" s="181"/>
      <c r="BC677" s="181"/>
      <c r="BD677" s="182"/>
      <c r="BE677" s="182"/>
      <c r="BF677" s="181"/>
      <c r="BG677" s="180">
        <f t="shared" si="1179"/>
        <v>0</v>
      </c>
      <c r="BH677" s="116" t="str">
        <f t="shared" si="1180"/>
        <v/>
      </c>
      <c r="BI677" s="80" t="b">
        <f t="shared" si="1126"/>
        <v>0</v>
      </c>
      <c r="BJ677" s="80" t="str">
        <f t="shared" si="1127"/>
        <v/>
      </c>
      <c r="BK677" s="80" t="b">
        <f t="shared" si="1181"/>
        <v>0</v>
      </c>
      <c r="BL677" s="13" t="str">
        <f t="shared" si="1128"/>
        <v/>
      </c>
      <c r="BM677" s="13" t="b">
        <f t="shared" si="1182"/>
        <v>0</v>
      </c>
      <c r="BN677" s="35" t="str">
        <f t="shared" si="1129"/>
        <v/>
      </c>
      <c r="BO677" s="13" t="b">
        <f t="shared" si="1130"/>
        <v>0</v>
      </c>
      <c r="BP677" s="35" t="str">
        <f t="shared" si="1131"/>
        <v/>
      </c>
      <c r="BQ677" s="13" t="b">
        <f t="shared" si="1132"/>
        <v>0</v>
      </c>
      <c r="BR677" s="35" t="str">
        <f t="shared" si="1133"/>
        <v/>
      </c>
      <c r="BS677" s="35" t="b">
        <f t="shared" si="1134"/>
        <v>0</v>
      </c>
      <c r="BT677" s="35" t="str">
        <f t="shared" si="1135"/>
        <v/>
      </c>
      <c r="BU677" s="35" t="b">
        <f t="shared" si="1136"/>
        <v>0</v>
      </c>
      <c r="BV677" s="35" t="str">
        <f t="shared" si="1137"/>
        <v/>
      </c>
      <c r="BW677" s="13" t="b">
        <f t="shared" si="1214"/>
        <v>0</v>
      </c>
      <c r="BX677" s="35" t="str">
        <f t="shared" si="1138"/>
        <v/>
      </c>
      <c r="BY677" s="265" t="b">
        <f t="shared" si="1183"/>
        <v>0</v>
      </c>
      <c r="BZ677" s="35" t="str">
        <f t="shared" si="1139"/>
        <v/>
      </c>
      <c r="CA677" s="265" t="b">
        <f t="shared" si="1184"/>
        <v>0</v>
      </c>
      <c r="CB677" s="35" t="str">
        <f t="shared" si="1140"/>
        <v/>
      </c>
      <c r="CC677" s="272" t="b">
        <f t="shared" si="1185"/>
        <v>0</v>
      </c>
      <c r="CD677" s="35" t="str">
        <f t="shared" si="1141"/>
        <v/>
      </c>
      <c r="CE677" s="13" t="b">
        <f t="shared" si="1142"/>
        <v>0</v>
      </c>
      <c r="CF677" s="35" t="str">
        <f t="shared" si="1143"/>
        <v/>
      </c>
      <c r="CG677" s="179">
        <f t="shared" si="1144"/>
        <v>0</v>
      </c>
      <c r="CH677" s="179">
        <f t="shared" si="1145"/>
        <v>0</v>
      </c>
      <c r="CI677" s="218">
        <f t="shared" si="1186"/>
        <v>0</v>
      </c>
      <c r="CJ677" s="218">
        <f t="shared" si="1187"/>
        <v>0</v>
      </c>
      <c r="CK677" s="218">
        <f t="shared" si="1188"/>
        <v>0</v>
      </c>
      <c r="CL677" s="218">
        <f t="shared" si="1189"/>
        <v>0</v>
      </c>
      <c r="CM677" s="218">
        <f t="shared" si="1190"/>
        <v>0</v>
      </c>
      <c r="CN677" s="218">
        <f t="shared" si="1191"/>
        <v>0</v>
      </c>
      <c r="CO677" s="218">
        <f t="shared" si="1192"/>
        <v>0</v>
      </c>
      <c r="CP677" s="218">
        <f t="shared" si="1193"/>
        <v>0</v>
      </c>
      <c r="CQ677" s="218">
        <f t="shared" si="1194"/>
        <v>0</v>
      </c>
      <c r="CR677" s="218">
        <f t="shared" si="1195"/>
        <v>0</v>
      </c>
      <c r="CS677" s="14">
        <f t="shared" si="1146"/>
        <v>0</v>
      </c>
      <c r="CT677" s="236">
        <f t="shared" si="1147"/>
        <v>0</v>
      </c>
      <c r="CU677" s="237">
        <f t="shared" ref="CU677:DD686" si="1217">IF(AND($CS677,$CT677,CU$12),MAX(0,MIN(CU$10,$CT677)-MAX(CU$9,$CS677)+1),0)</f>
        <v>0</v>
      </c>
      <c r="CV677" s="16">
        <f t="shared" si="1217"/>
        <v>0</v>
      </c>
      <c r="CW677" s="16">
        <f t="shared" si="1217"/>
        <v>0</v>
      </c>
      <c r="CX677" s="16">
        <f t="shared" si="1217"/>
        <v>0</v>
      </c>
      <c r="CY677" s="16">
        <f t="shared" si="1217"/>
        <v>0</v>
      </c>
      <c r="CZ677" s="16">
        <f t="shared" si="1217"/>
        <v>0</v>
      </c>
      <c r="DA677" s="16">
        <f t="shared" si="1217"/>
        <v>0</v>
      </c>
      <c r="DB677" s="16">
        <f t="shared" si="1217"/>
        <v>0</v>
      </c>
      <c r="DC677" s="16">
        <f t="shared" si="1217"/>
        <v>0</v>
      </c>
      <c r="DD677" s="238">
        <f t="shared" si="1217"/>
        <v>0</v>
      </c>
      <c r="DE677" s="232">
        <f t="shared" ref="DE677:DN686" si="1218">IF($H677&lt;=0,0,MAX(0,MIN($H677,$DE$11)))</f>
        <v>0</v>
      </c>
      <c r="DF677" s="132">
        <f t="shared" si="1218"/>
        <v>0</v>
      </c>
      <c r="DG677" s="132">
        <f t="shared" si="1218"/>
        <v>0</v>
      </c>
      <c r="DH677" s="132">
        <f t="shared" si="1218"/>
        <v>0</v>
      </c>
      <c r="DI677" s="132">
        <f t="shared" si="1218"/>
        <v>0</v>
      </c>
      <c r="DJ677" s="132">
        <f t="shared" si="1218"/>
        <v>0</v>
      </c>
      <c r="DK677" s="132">
        <f t="shared" si="1218"/>
        <v>0</v>
      </c>
      <c r="DL677" s="132">
        <f t="shared" si="1218"/>
        <v>0</v>
      </c>
      <c r="DM677" s="132">
        <f t="shared" si="1218"/>
        <v>0</v>
      </c>
      <c r="DN677" s="233">
        <f t="shared" si="1218"/>
        <v>0</v>
      </c>
      <c r="DO677" s="232">
        <f t="shared" si="1150"/>
        <v>0</v>
      </c>
      <c r="DP677" s="132">
        <f t="shared" si="1151"/>
        <v>0</v>
      </c>
      <c r="DQ677" s="132">
        <f t="shared" si="1152"/>
        <v>0</v>
      </c>
      <c r="DR677" s="132">
        <f t="shared" si="1153"/>
        <v>0</v>
      </c>
      <c r="DS677" s="132">
        <f t="shared" si="1154"/>
        <v>0</v>
      </c>
      <c r="DT677" s="132">
        <f t="shared" si="1155"/>
        <v>0</v>
      </c>
      <c r="DU677" s="132">
        <f t="shared" si="1156"/>
        <v>0</v>
      </c>
      <c r="DV677" s="132">
        <f t="shared" si="1157"/>
        <v>0</v>
      </c>
      <c r="DW677" s="132">
        <f t="shared" si="1158"/>
        <v>0</v>
      </c>
      <c r="DX677" s="233">
        <f t="shared" si="1159"/>
        <v>0</v>
      </c>
      <c r="DY677" s="231" t="b">
        <f t="shared" si="1196"/>
        <v>0</v>
      </c>
      <c r="DZ677" s="163"/>
      <c r="EA677" s="226" t="str">
        <f t="shared" si="1197"/>
        <v/>
      </c>
      <c r="EB677" s="178" t="str">
        <f t="shared" si="1198"/>
        <v/>
      </c>
      <c r="EC677" s="178" t="str">
        <f t="shared" si="1199"/>
        <v/>
      </c>
      <c r="ED677" s="178" t="str">
        <f t="shared" si="1200"/>
        <v/>
      </c>
      <c r="EE677" s="178" t="str">
        <f t="shared" si="1201"/>
        <v/>
      </c>
      <c r="EF677" s="178" t="str">
        <f t="shared" si="1202"/>
        <v/>
      </c>
      <c r="EG677" s="178" t="str">
        <f t="shared" si="1203"/>
        <v/>
      </c>
      <c r="EH677" s="178" t="str">
        <f t="shared" si="1204"/>
        <v/>
      </c>
      <c r="EI677" s="178" t="str">
        <f t="shared" si="1205"/>
        <v/>
      </c>
      <c r="EJ677" s="227" t="str">
        <f t="shared" si="1206"/>
        <v/>
      </c>
      <c r="EK677" s="230" t="str">
        <f t="shared" si="1160"/>
        <v/>
      </c>
      <c r="EL677" s="177" t="str">
        <f t="shared" si="1161"/>
        <v/>
      </c>
      <c r="EM677" s="177" t="str">
        <f t="shared" si="1162"/>
        <v/>
      </c>
      <c r="EN677" s="177" t="str">
        <f t="shared" si="1163"/>
        <v/>
      </c>
      <c r="EO677" s="177" t="str">
        <f t="shared" si="1164"/>
        <v/>
      </c>
      <c r="EP677" s="177" t="str">
        <f t="shared" si="1165"/>
        <v/>
      </c>
      <c r="EQ677" s="177" t="str">
        <f t="shared" si="1166"/>
        <v/>
      </c>
      <c r="ER677" s="177" t="str">
        <f t="shared" si="1167"/>
        <v/>
      </c>
      <c r="ES677" s="177" t="str">
        <f t="shared" si="1168"/>
        <v/>
      </c>
      <c r="ET677" s="177" t="str">
        <f t="shared" si="1169"/>
        <v/>
      </c>
      <c r="EU677" s="229" t="e">
        <f t="shared" si="1170"/>
        <v>#VALUE!</v>
      </c>
      <c r="EV677" s="27" t="e">
        <f t="shared" si="1171"/>
        <v>#VALUE!</v>
      </c>
      <c r="EW677" s="27" t="e">
        <f t="shared" si="1172"/>
        <v>#VALUE!</v>
      </c>
      <c r="EX677" s="28" t="e">
        <f t="shared" si="1173"/>
        <v>#VALUE!</v>
      </c>
      <c r="EY677" s="28" t="e">
        <f t="shared" si="1174"/>
        <v>#VALUE!</v>
      </c>
      <c r="EZ677" s="28" t="b">
        <f t="shared" si="1175"/>
        <v>0</v>
      </c>
      <c r="FA677" s="176" t="str">
        <f t="shared" si="1176"/>
        <v/>
      </c>
      <c r="FB677" s="27" t="e" cm="1">
        <f t="array" aca="1" ref="FB677" ca="1">TEXT(RIGHT(10-RIGHT(SUM(INDEX(1*(MID(MID(C677,1,1)*2,ROW(INDIRECT("1:"&amp;LEN(MID(C677,1,1)*2))),1)),,))+MID(C677,2,1)+
SUM(INDEX(1*(MID(MID(C677,3,1)*2,ROW(INDIRECT("1:"&amp;LEN(MID(C677,3,1)*2))),1)),,))+MID(C677,4,1)+
SUM(INDEX(1*(MID(MID(C677,5,1)*2,ROW(INDIRECT("1:"&amp;LEN(MID(C677,5,1)*2))),1)),,))+MID(C677,6,1)+
SUM(INDEX(1*(MID(MID(C677,8,1)*2,ROW(INDIRECT("1:"&amp;LEN(MID(C677,8,1)*2))),1)),,))+MID(C677,9,1)+
SUM(INDEX(1*(MID(MID(C677,10,1)*2,ROW(INDIRECT("1:"&amp;LEN(MID(C677,10,1)*2))),1)),,)),1),1),"0")</f>
        <v>#VALUE!</v>
      </c>
      <c r="FC677" s="27" t="str">
        <f t="shared" si="1177"/>
        <v/>
      </c>
      <c r="FD677" s="29" t="b">
        <f t="shared" si="1178"/>
        <v>0</v>
      </c>
      <c r="FE677" s="112" t="b">
        <f>IFERROR(MATCH(D677,'Avtal för korttidsarbete'!$G$13:$G$1012,0),TRUE)</f>
        <v>1</v>
      </c>
      <c r="FF677" s="112" t="b">
        <f t="shared" si="1207"/>
        <v>0</v>
      </c>
      <c r="FG677" s="113" t="str" cm="1">
        <f t="array" ref="FG677">IF(FE677=TRUE,"x",INDEX('Avtal för korttidsarbete'!$E$13:$E$1012,$FE677))</f>
        <v>x</v>
      </c>
      <c r="FH677" s="113" t="str" cm="1">
        <f t="array" ref="FH677">IF(FE677=TRUE,"x",INDEX('Avtal för korttidsarbete'!$F$13:$F$1012,$FE677))</f>
        <v>x</v>
      </c>
      <c r="FI677" s="112" t="b">
        <f t="shared" si="1208"/>
        <v>0</v>
      </c>
      <c r="FJ677" s="135">
        <f t="shared" si="1209"/>
        <v>44166</v>
      </c>
      <c r="FK677" s="135">
        <f t="shared" si="1210"/>
        <v>44377</v>
      </c>
      <c r="FL677" s="112" t="b">
        <f t="shared" si="1211"/>
        <v>0</v>
      </c>
      <c r="FM677" s="113">
        <f t="shared" si="1212"/>
        <v>44166</v>
      </c>
      <c r="FN677" s="135">
        <f t="shared" si="1213"/>
        <v>44377</v>
      </c>
      <c r="FO677" s="148" t="b">
        <f>IFERROR(INDEX('Avtal för korttidsarbete'!R:R,MATCH(D677,'Avtal för korttidsarbete'!$G:$G,0)),TRUE)</f>
        <v>1</v>
      </c>
      <c r="FP677" s="135" t="str">
        <f>IF(FO677,"-",INDEX('Avtal för korttidsarbete'!$D:$D,MATCH(D677,'Avtal för korttidsarbete'!$G:$G,0)))</f>
        <v>-</v>
      </c>
      <c r="FQ677" s="113" t="b">
        <f>IFERROR(G677&gt;INDEX(Uppsägningar!E:E,MATCH(C677,Uppsägningar!C:C,0)),FALSE)</f>
        <v>0</v>
      </c>
    </row>
    <row r="678" spans="1:173" x14ac:dyDescent="0.25">
      <c r="A678" s="19">
        <v>662</v>
      </c>
      <c r="B678" s="20"/>
      <c r="C678" s="183"/>
      <c r="D678" s="66"/>
      <c r="E678" s="212">
        <f>IFERROR(INDEX(Admin!$C$7:$C$10,MATCH(FP678,TblNivåValTExt,0)),0)</f>
        <v>0</v>
      </c>
      <c r="F678" s="1"/>
      <c r="G678" s="1"/>
      <c r="H678" s="78"/>
      <c r="I678" s="181"/>
      <c r="J678" s="181"/>
      <c r="K678" s="182"/>
      <c r="L678" s="182"/>
      <c r="M678" s="181"/>
      <c r="N678" s="181"/>
      <c r="O678" s="181"/>
      <c r="P678" s="182"/>
      <c r="Q678" s="182"/>
      <c r="R678" s="181"/>
      <c r="S678" s="181"/>
      <c r="T678" s="181"/>
      <c r="U678" s="182"/>
      <c r="V678" s="182"/>
      <c r="W678" s="181"/>
      <c r="X678" s="181"/>
      <c r="Y678" s="181"/>
      <c r="Z678" s="182"/>
      <c r="AA678" s="182"/>
      <c r="AB678" s="181"/>
      <c r="AC678" s="181"/>
      <c r="AD678" s="181"/>
      <c r="AE678" s="182"/>
      <c r="AF678" s="182"/>
      <c r="AG678" s="181"/>
      <c r="AH678" s="181"/>
      <c r="AI678" s="181"/>
      <c r="AJ678" s="182"/>
      <c r="AK678" s="182"/>
      <c r="AL678" s="181"/>
      <c r="AM678" s="181"/>
      <c r="AN678" s="181"/>
      <c r="AO678" s="182"/>
      <c r="AP678" s="182"/>
      <c r="AQ678" s="181"/>
      <c r="AR678" s="181"/>
      <c r="AS678" s="181"/>
      <c r="AT678" s="182"/>
      <c r="AU678" s="182"/>
      <c r="AV678" s="181"/>
      <c r="AW678" s="181"/>
      <c r="AX678" s="181"/>
      <c r="AY678" s="182"/>
      <c r="AZ678" s="182"/>
      <c r="BA678" s="181"/>
      <c r="BB678" s="181"/>
      <c r="BC678" s="181"/>
      <c r="BD678" s="182"/>
      <c r="BE678" s="182"/>
      <c r="BF678" s="181"/>
      <c r="BG678" s="180">
        <f t="shared" si="1179"/>
        <v>0</v>
      </c>
      <c r="BH678" s="116" t="str">
        <f t="shared" si="1180"/>
        <v/>
      </c>
      <c r="BI678" s="80" t="b">
        <f t="shared" si="1126"/>
        <v>0</v>
      </c>
      <c r="BJ678" s="80" t="str">
        <f t="shared" si="1127"/>
        <v/>
      </c>
      <c r="BK678" s="80" t="b">
        <f t="shared" si="1181"/>
        <v>0</v>
      </c>
      <c r="BL678" s="13" t="str">
        <f t="shared" si="1128"/>
        <v/>
      </c>
      <c r="BM678" s="13" t="b">
        <f t="shared" si="1182"/>
        <v>0</v>
      </c>
      <c r="BN678" s="35" t="str">
        <f t="shared" si="1129"/>
        <v/>
      </c>
      <c r="BO678" s="13" t="b">
        <f t="shared" si="1130"/>
        <v>0</v>
      </c>
      <c r="BP678" s="35" t="str">
        <f t="shared" si="1131"/>
        <v/>
      </c>
      <c r="BQ678" s="13" t="b">
        <f t="shared" si="1132"/>
        <v>0</v>
      </c>
      <c r="BR678" s="35" t="str">
        <f t="shared" si="1133"/>
        <v/>
      </c>
      <c r="BS678" s="35" t="b">
        <f t="shared" si="1134"/>
        <v>0</v>
      </c>
      <c r="BT678" s="35" t="str">
        <f t="shared" si="1135"/>
        <v/>
      </c>
      <c r="BU678" s="35" t="b">
        <f t="shared" si="1136"/>
        <v>0</v>
      </c>
      <c r="BV678" s="35" t="str">
        <f t="shared" si="1137"/>
        <v/>
      </c>
      <c r="BW678" s="13" t="b">
        <f t="shared" si="1214"/>
        <v>0</v>
      </c>
      <c r="BX678" s="35" t="str">
        <f t="shared" si="1138"/>
        <v/>
      </c>
      <c r="BY678" s="265" t="b">
        <f t="shared" si="1183"/>
        <v>0</v>
      </c>
      <c r="BZ678" s="35" t="str">
        <f t="shared" si="1139"/>
        <v/>
      </c>
      <c r="CA678" s="265" t="b">
        <f t="shared" si="1184"/>
        <v>0</v>
      </c>
      <c r="CB678" s="35" t="str">
        <f t="shared" si="1140"/>
        <v/>
      </c>
      <c r="CC678" s="272" t="b">
        <f t="shared" si="1185"/>
        <v>0</v>
      </c>
      <c r="CD678" s="35" t="str">
        <f t="shared" si="1141"/>
        <v/>
      </c>
      <c r="CE678" s="13" t="b">
        <f t="shared" si="1142"/>
        <v>0</v>
      </c>
      <c r="CF678" s="35" t="str">
        <f t="shared" si="1143"/>
        <v/>
      </c>
      <c r="CG678" s="179">
        <f t="shared" si="1144"/>
        <v>0</v>
      </c>
      <c r="CH678" s="179">
        <f t="shared" si="1145"/>
        <v>0</v>
      </c>
      <c r="CI678" s="218">
        <f t="shared" si="1186"/>
        <v>0</v>
      </c>
      <c r="CJ678" s="218">
        <f t="shared" si="1187"/>
        <v>0</v>
      </c>
      <c r="CK678" s="218">
        <f t="shared" si="1188"/>
        <v>0</v>
      </c>
      <c r="CL678" s="218">
        <f t="shared" si="1189"/>
        <v>0</v>
      </c>
      <c r="CM678" s="218">
        <f t="shared" si="1190"/>
        <v>0</v>
      </c>
      <c r="CN678" s="218">
        <f t="shared" si="1191"/>
        <v>0</v>
      </c>
      <c r="CO678" s="218">
        <f t="shared" si="1192"/>
        <v>0</v>
      </c>
      <c r="CP678" s="218">
        <f t="shared" si="1193"/>
        <v>0</v>
      </c>
      <c r="CQ678" s="218">
        <f t="shared" si="1194"/>
        <v>0</v>
      </c>
      <c r="CR678" s="218">
        <f t="shared" si="1195"/>
        <v>0</v>
      </c>
      <c r="CS678" s="14">
        <f t="shared" si="1146"/>
        <v>0</v>
      </c>
      <c r="CT678" s="236">
        <f t="shared" si="1147"/>
        <v>0</v>
      </c>
      <c r="CU678" s="237">
        <f t="shared" si="1217"/>
        <v>0</v>
      </c>
      <c r="CV678" s="16">
        <f t="shared" si="1217"/>
        <v>0</v>
      </c>
      <c r="CW678" s="16">
        <f t="shared" si="1217"/>
        <v>0</v>
      </c>
      <c r="CX678" s="16">
        <f t="shared" si="1217"/>
        <v>0</v>
      </c>
      <c r="CY678" s="16">
        <f t="shared" si="1217"/>
        <v>0</v>
      </c>
      <c r="CZ678" s="16">
        <f t="shared" si="1217"/>
        <v>0</v>
      </c>
      <c r="DA678" s="16">
        <f t="shared" si="1217"/>
        <v>0</v>
      </c>
      <c r="DB678" s="16">
        <f t="shared" si="1217"/>
        <v>0</v>
      </c>
      <c r="DC678" s="16">
        <f t="shared" si="1217"/>
        <v>0</v>
      </c>
      <c r="DD678" s="238">
        <f t="shared" si="1217"/>
        <v>0</v>
      </c>
      <c r="DE678" s="232">
        <f t="shared" si="1218"/>
        <v>0</v>
      </c>
      <c r="DF678" s="132">
        <f t="shared" si="1218"/>
        <v>0</v>
      </c>
      <c r="DG678" s="132">
        <f t="shared" si="1218"/>
        <v>0</v>
      </c>
      <c r="DH678" s="132">
        <f t="shared" si="1218"/>
        <v>0</v>
      </c>
      <c r="DI678" s="132">
        <f t="shared" si="1218"/>
        <v>0</v>
      </c>
      <c r="DJ678" s="132">
        <f t="shared" si="1218"/>
        <v>0</v>
      </c>
      <c r="DK678" s="132">
        <f t="shared" si="1218"/>
        <v>0</v>
      </c>
      <c r="DL678" s="132">
        <f t="shared" si="1218"/>
        <v>0</v>
      </c>
      <c r="DM678" s="132">
        <f t="shared" si="1218"/>
        <v>0</v>
      </c>
      <c r="DN678" s="233">
        <f t="shared" si="1218"/>
        <v>0</v>
      </c>
      <c r="DO678" s="232">
        <f t="shared" si="1150"/>
        <v>0</v>
      </c>
      <c r="DP678" s="132">
        <f t="shared" si="1151"/>
        <v>0</v>
      </c>
      <c r="DQ678" s="132">
        <f t="shared" si="1152"/>
        <v>0</v>
      </c>
      <c r="DR678" s="132">
        <f t="shared" si="1153"/>
        <v>0</v>
      </c>
      <c r="DS678" s="132">
        <f t="shared" si="1154"/>
        <v>0</v>
      </c>
      <c r="DT678" s="132">
        <f t="shared" si="1155"/>
        <v>0</v>
      </c>
      <c r="DU678" s="132">
        <f t="shared" si="1156"/>
        <v>0</v>
      </c>
      <c r="DV678" s="132">
        <f t="shared" si="1157"/>
        <v>0</v>
      </c>
      <c r="DW678" s="132">
        <f t="shared" si="1158"/>
        <v>0</v>
      </c>
      <c r="DX678" s="233">
        <f t="shared" si="1159"/>
        <v>0</v>
      </c>
      <c r="DY678" s="231" t="b">
        <f t="shared" si="1196"/>
        <v>0</v>
      </c>
      <c r="DZ678" s="163"/>
      <c r="EA678" s="226" t="str">
        <f t="shared" si="1197"/>
        <v/>
      </c>
      <c r="EB678" s="178" t="str">
        <f t="shared" si="1198"/>
        <v/>
      </c>
      <c r="EC678" s="178" t="str">
        <f t="shared" si="1199"/>
        <v/>
      </c>
      <c r="ED678" s="178" t="str">
        <f t="shared" si="1200"/>
        <v/>
      </c>
      <c r="EE678" s="178" t="str">
        <f t="shared" si="1201"/>
        <v/>
      </c>
      <c r="EF678" s="178" t="str">
        <f t="shared" si="1202"/>
        <v/>
      </c>
      <c r="EG678" s="178" t="str">
        <f t="shared" si="1203"/>
        <v/>
      </c>
      <c r="EH678" s="178" t="str">
        <f t="shared" si="1204"/>
        <v/>
      </c>
      <c r="EI678" s="178" t="str">
        <f t="shared" si="1205"/>
        <v/>
      </c>
      <c r="EJ678" s="227" t="str">
        <f t="shared" si="1206"/>
        <v/>
      </c>
      <c r="EK678" s="230" t="str">
        <f t="shared" si="1160"/>
        <v/>
      </c>
      <c r="EL678" s="177" t="str">
        <f t="shared" si="1161"/>
        <v/>
      </c>
      <c r="EM678" s="177" t="str">
        <f t="shared" si="1162"/>
        <v/>
      </c>
      <c r="EN678" s="177" t="str">
        <f t="shared" si="1163"/>
        <v/>
      </c>
      <c r="EO678" s="177" t="str">
        <f t="shared" si="1164"/>
        <v/>
      </c>
      <c r="EP678" s="177" t="str">
        <f t="shared" si="1165"/>
        <v/>
      </c>
      <c r="EQ678" s="177" t="str">
        <f t="shared" si="1166"/>
        <v/>
      </c>
      <c r="ER678" s="177" t="str">
        <f t="shared" si="1167"/>
        <v/>
      </c>
      <c r="ES678" s="177" t="str">
        <f t="shared" si="1168"/>
        <v/>
      </c>
      <c r="ET678" s="177" t="str">
        <f t="shared" si="1169"/>
        <v/>
      </c>
      <c r="EU678" s="229" t="e">
        <f t="shared" si="1170"/>
        <v>#VALUE!</v>
      </c>
      <c r="EV678" s="27" t="e">
        <f t="shared" si="1171"/>
        <v>#VALUE!</v>
      </c>
      <c r="EW678" s="27" t="e">
        <f t="shared" si="1172"/>
        <v>#VALUE!</v>
      </c>
      <c r="EX678" s="28" t="e">
        <f t="shared" si="1173"/>
        <v>#VALUE!</v>
      </c>
      <c r="EY678" s="28" t="e">
        <f t="shared" si="1174"/>
        <v>#VALUE!</v>
      </c>
      <c r="EZ678" s="28" t="b">
        <f t="shared" si="1175"/>
        <v>0</v>
      </c>
      <c r="FA678" s="176" t="str">
        <f t="shared" si="1176"/>
        <v/>
      </c>
      <c r="FB678" s="27" t="e" cm="1">
        <f t="array" aca="1" ref="FB678" ca="1">TEXT(RIGHT(10-RIGHT(SUM(INDEX(1*(MID(MID(C678,1,1)*2,ROW(INDIRECT("1:"&amp;LEN(MID(C678,1,1)*2))),1)),,))+MID(C678,2,1)+
SUM(INDEX(1*(MID(MID(C678,3,1)*2,ROW(INDIRECT("1:"&amp;LEN(MID(C678,3,1)*2))),1)),,))+MID(C678,4,1)+
SUM(INDEX(1*(MID(MID(C678,5,1)*2,ROW(INDIRECT("1:"&amp;LEN(MID(C678,5,1)*2))),1)),,))+MID(C678,6,1)+
SUM(INDEX(1*(MID(MID(C678,8,1)*2,ROW(INDIRECT("1:"&amp;LEN(MID(C678,8,1)*2))),1)),,))+MID(C678,9,1)+
SUM(INDEX(1*(MID(MID(C678,10,1)*2,ROW(INDIRECT("1:"&amp;LEN(MID(C678,10,1)*2))),1)),,)),1),1),"0")</f>
        <v>#VALUE!</v>
      </c>
      <c r="FC678" s="27" t="str">
        <f t="shared" si="1177"/>
        <v/>
      </c>
      <c r="FD678" s="29" t="b">
        <f t="shared" si="1178"/>
        <v>0</v>
      </c>
      <c r="FE678" s="112" t="b">
        <f>IFERROR(MATCH(D678,'Avtal för korttidsarbete'!$G$13:$G$1012,0),TRUE)</f>
        <v>1</v>
      </c>
      <c r="FF678" s="112" t="b">
        <f t="shared" si="1207"/>
        <v>0</v>
      </c>
      <c r="FG678" s="113" t="str" cm="1">
        <f t="array" ref="FG678">IF(FE678=TRUE,"x",INDEX('Avtal för korttidsarbete'!$E$13:$E$1012,$FE678))</f>
        <v>x</v>
      </c>
      <c r="FH678" s="113" t="str" cm="1">
        <f t="array" ref="FH678">IF(FE678=TRUE,"x",INDEX('Avtal för korttidsarbete'!$F$13:$F$1012,$FE678))</f>
        <v>x</v>
      </c>
      <c r="FI678" s="112" t="b">
        <f t="shared" si="1208"/>
        <v>0</v>
      </c>
      <c r="FJ678" s="135">
        <f t="shared" si="1209"/>
        <v>44166</v>
      </c>
      <c r="FK678" s="135">
        <f t="shared" si="1210"/>
        <v>44377</v>
      </c>
      <c r="FL678" s="112" t="b">
        <f t="shared" si="1211"/>
        <v>0</v>
      </c>
      <c r="FM678" s="113">
        <f t="shared" si="1212"/>
        <v>44166</v>
      </c>
      <c r="FN678" s="135">
        <f t="shared" si="1213"/>
        <v>44377</v>
      </c>
      <c r="FO678" s="148" t="b">
        <f>IFERROR(INDEX('Avtal för korttidsarbete'!R:R,MATCH(D678,'Avtal för korttidsarbete'!$G:$G,0)),TRUE)</f>
        <v>1</v>
      </c>
      <c r="FP678" s="135" t="str">
        <f>IF(FO678,"-",INDEX('Avtal för korttidsarbete'!$D:$D,MATCH(D678,'Avtal för korttidsarbete'!$G:$G,0)))</f>
        <v>-</v>
      </c>
      <c r="FQ678" s="113" t="b">
        <f>IFERROR(G678&gt;INDEX(Uppsägningar!E:E,MATCH(C678,Uppsägningar!C:C,0)),FALSE)</f>
        <v>0</v>
      </c>
    </row>
    <row r="679" spans="1:173" x14ac:dyDescent="0.25">
      <c r="A679" s="19">
        <v>663</v>
      </c>
      <c r="B679" s="20"/>
      <c r="C679" s="183"/>
      <c r="D679" s="66"/>
      <c r="E679" s="212">
        <f>IFERROR(INDEX(Admin!$C$7:$C$10,MATCH(FP679,TblNivåValTExt,0)),0)</f>
        <v>0</v>
      </c>
      <c r="F679" s="1"/>
      <c r="G679" s="1"/>
      <c r="H679" s="78"/>
      <c r="I679" s="181"/>
      <c r="J679" s="181"/>
      <c r="K679" s="182"/>
      <c r="L679" s="182"/>
      <c r="M679" s="181"/>
      <c r="N679" s="181"/>
      <c r="O679" s="181"/>
      <c r="P679" s="182"/>
      <c r="Q679" s="182"/>
      <c r="R679" s="181"/>
      <c r="S679" s="181"/>
      <c r="T679" s="181"/>
      <c r="U679" s="182"/>
      <c r="V679" s="182"/>
      <c r="W679" s="181"/>
      <c r="X679" s="181"/>
      <c r="Y679" s="181"/>
      <c r="Z679" s="182"/>
      <c r="AA679" s="182"/>
      <c r="AB679" s="181"/>
      <c r="AC679" s="181"/>
      <c r="AD679" s="181"/>
      <c r="AE679" s="182"/>
      <c r="AF679" s="182"/>
      <c r="AG679" s="181"/>
      <c r="AH679" s="181"/>
      <c r="AI679" s="181"/>
      <c r="AJ679" s="182"/>
      <c r="AK679" s="182"/>
      <c r="AL679" s="181"/>
      <c r="AM679" s="181"/>
      <c r="AN679" s="181"/>
      <c r="AO679" s="182"/>
      <c r="AP679" s="182"/>
      <c r="AQ679" s="181"/>
      <c r="AR679" s="181"/>
      <c r="AS679" s="181"/>
      <c r="AT679" s="182"/>
      <c r="AU679" s="182"/>
      <c r="AV679" s="181"/>
      <c r="AW679" s="181"/>
      <c r="AX679" s="181"/>
      <c r="AY679" s="182"/>
      <c r="AZ679" s="182"/>
      <c r="BA679" s="181"/>
      <c r="BB679" s="181"/>
      <c r="BC679" s="181"/>
      <c r="BD679" s="182"/>
      <c r="BE679" s="182"/>
      <c r="BF679" s="181"/>
      <c r="BG679" s="180">
        <f t="shared" si="1179"/>
        <v>0</v>
      </c>
      <c r="BH679" s="116" t="str">
        <f t="shared" si="1180"/>
        <v/>
      </c>
      <c r="BI679" s="80" t="b">
        <f t="shared" si="1126"/>
        <v>0</v>
      </c>
      <c r="BJ679" s="80" t="str">
        <f t="shared" si="1127"/>
        <v/>
      </c>
      <c r="BK679" s="80" t="b">
        <f t="shared" si="1181"/>
        <v>0</v>
      </c>
      <c r="BL679" s="13" t="str">
        <f t="shared" si="1128"/>
        <v/>
      </c>
      <c r="BM679" s="13" t="b">
        <f t="shared" si="1182"/>
        <v>0</v>
      </c>
      <c r="BN679" s="35" t="str">
        <f t="shared" si="1129"/>
        <v/>
      </c>
      <c r="BO679" s="13" t="b">
        <f t="shared" si="1130"/>
        <v>0</v>
      </c>
      <c r="BP679" s="35" t="str">
        <f t="shared" si="1131"/>
        <v/>
      </c>
      <c r="BQ679" s="13" t="b">
        <f t="shared" si="1132"/>
        <v>0</v>
      </c>
      <c r="BR679" s="35" t="str">
        <f t="shared" si="1133"/>
        <v/>
      </c>
      <c r="BS679" s="35" t="b">
        <f t="shared" si="1134"/>
        <v>0</v>
      </c>
      <c r="BT679" s="35" t="str">
        <f t="shared" si="1135"/>
        <v/>
      </c>
      <c r="BU679" s="35" t="b">
        <f t="shared" si="1136"/>
        <v>0</v>
      </c>
      <c r="BV679" s="35" t="str">
        <f t="shared" si="1137"/>
        <v/>
      </c>
      <c r="BW679" s="13" t="b">
        <f t="shared" si="1214"/>
        <v>0</v>
      </c>
      <c r="BX679" s="35" t="str">
        <f t="shared" si="1138"/>
        <v/>
      </c>
      <c r="BY679" s="265" t="b">
        <f t="shared" si="1183"/>
        <v>0</v>
      </c>
      <c r="BZ679" s="35" t="str">
        <f t="shared" si="1139"/>
        <v/>
      </c>
      <c r="CA679" s="265" t="b">
        <f t="shared" si="1184"/>
        <v>0</v>
      </c>
      <c r="CB679" s="35" t="str">
        <f t="shared" si="1140"/>
        <v/>
      </c>
      <c r="CC679" s="272" t="b">
        <f t="shared" si="1185"/>
        <v>0</v>
      </c>
      <c r="CD679" s="35" t="str">
        <f t="shared" si="1141"/>
        <v/>
      </c>
      <c r="CE679" s="13" t="b">
        <f t="shared" si="1142"/>
        <v>0</v>
      </c>
      <c r="CF679" s="35" t="str">
        <f t="shared" si="1143"/>
        <v/>
      </c>
      <c r="CG679" s="179">
        <f t="shared" si="1144"/>
        <v>0</v>
      </c>
      <c r="CH679" s="179">
        <f t="shared" si="1145"/>
        <v>0</v>
      </c>
      <c r="CI679" s="218">
        <f t="shared" si="1186"/>
        <v>0</v>
      </c>
      <c r="CJ679" s="218">
        <f t="shared" si="1187"/>
        <v>0</v>
      </c>
      <c r="CK679" s="218">
        <f t="shared" si="1188"/>
        <v>0</v>
      </c>
      <c r="CL679" s="218">
        <f t="shared" si="1189"/>
        <v>0</v>
      </c>
      <c r="CM679" s="218">
        <f t="shared" si="1190"/>
        <v>0</v>
      </c>
      <c r="CN679" s="218">
        <f t="shared" si="1191"/>
        <v>0</v>
      </c>
      <c r="CO679" s="218">
        <f t="shared" si="1192"/>
        <v>0</v>
      </c>
      <c r="CP679" s="218">
        <f t="shared" si="1193"/>
        <v>0</v>
      </c>
      <c r="CQ679" s="218">
        <f t="shared" si="1194"/>
        <v>0</v>
      </c>
      <c r="CR679" s="218">
        <f t="shared" si="1195"/>
        <v>0</v>
      </c>
      <c r="CS679" s="14">
        <f t="shared" si="1146"/>
        <v>0</v>
      </c>
      <c r="CT679" s="236">
        <f t="shared" si="1147"/>
        <v>0</v>
      </c>
      <c r="CU679" s="237">
        <f t="shared" si="1217"/>
        <v>0</v>
      </c>
      <c r="CV679" s="16">
        <f t="shared" si="1217"/>
        <v>0</v>
      </c>
      <c r="CW679" s="16">
        <f t="shared" si="1217"/>
        <v>0</v>
      </c>
      <c r="CX679" s="16">
        <f t="shared" si="1217"/>
        <v>0</v>
      </c>
      <c r="CY679" s="16">
        <f t="shared" si="1217"/>
        <v>0</v>
      </c>
      <c r="CZ679" s="16">
        <f t="shared" si="1217"/>
        <v>0</v>
      </c>
      <c r="DA679" s="16">
        <f t="shared" si="1217"/>
        <v>0</v>
      </c>
      <c r="DB679" s="16">
        <f t="shared" si="1217"/>
        <v>0</v>
      </c>
      <c r="DC679" s="16">
        <f t="shared" si="1217"/>
        <v>0</v>
      </c>
      <c r="DD679" s="238">
        <f t="shared" si="1217"/>
        <v>0</v>
      </c>
      <c r="DE679" s="232">
        <f t="shared" si="1218"/>
        <v>0</v>
      </c>
      <c r="DF679" s="132">
        <f t="shared" si="1218"/>
        <v>0</v>
      </c>
      <c r="DG679" s="132">
        <f t="shared" si="1218"/>
        <v>0</v>
      </c>
      <c r="DH679" s="132">
        <f t="shared" si="1218"/>
        <v>0</v>
      </c>
      <c r="DI679" s="132">
        <f t="shared" si="1218"/>
        <v>0</v>
      </c>
      <c r="DJ679" s="132">
        <f t="shared" si="1218"/>
        <v>0</v>
      </c>
      <c r="DK679" s="132">
        <f t="shared" si="1218"/>
        <v>0</v>
      </c>
      <c r="DL679" s="132">
        <f t="shared" si="1218"/>
        <v>0</v>
      </c>
      <c r="DM679" s="132">
        <f t="shared" si="1218"/>
        <v>0</v>
      </c>
      <c r="DN679" s="233">
        <f t="shared" si="1218"/>
        <v>0</v>
      </c>
      <c r="DO679" s="232">
        <f t="shared" si="1150"/>
        <v>0</v>
      </c>
      <c r="DP679" s="132">
        <f t="shared" si="1151"/>
        <v>0</v>
      </c>
      <c r="DQ679" s="132">
        <f t="shared" si="1152"/>
        <v>0</v>
      </c>
      <c r="DR679" s="132">
        <f t="shared" si="1153"/>
        <v>0</v>
      </c>
      <c r="DS679" s="132">
        <f t="shared" si="1154"/>
        <v>0</v>
      </c>
      <c r="DT679" s="132">
        <f t="shared" si="1155"/>
        <v>0</v>
      </c>
      <c r="DU679" s="132">
        <f t="shared" si="1156"/>
        <v>0</v>
      </c>
      <c r="DV679" s="132">
        <f t="shared" si="1157"/>
        <v>0</v>
      </c>
      <c r="DW679" s="132">
        <f t="shared" si="1158"/>
        <v>0</v>
      </c>
      <c r="DX679" s="233">
        <f t="shared" si="1159"/>
        <v>0</v>
      </c>
      <c r="DY679" s="231" t="b">
        <f t="shared" si="1196"/>
        <v>0</v>
      </c>
      <c r="DZ679" s="163"/>
      <c r="EA679" s="226" t="str">
        <f t="shared" si="1197"/>
        <v/>
      </c>
      <c r="EB679" s="178" t="str">
        <f t="shared" si="1198"/>
        <v/>
      </c>
      <c r="EC679" s="178" t="str">
        <f t="shared" si="1199"/>
        <v/>
      </c>
      <c r="ED679" s="178" t="str">
        <f t="shared" si="1200"/>
        <v/>
      </c>
      <c r="EE679" s="178" t="str">
        <f t="shared" si="1201"/>
        <v/>
      </c>
      <c r="EF679" s="178" t="str">
        <f t="shared" si="1202"/>
        <v/>
      </c>
      <c r="EG679" s="178" t="str">
        <f t="shared" si="1203"/>
        <v/>
      </c>
      <c r="EH679" s="178" t="str">
        <f t="shared" si="1204"/>
        <v/>
      </c>
      <c r="EI679" s="178" t="str">
        <f t="shared" si="1205"/>
        <v/>
      </c>
      <c r="EJ679" s="227" t="str">
        <f t="shared" si="1206"/>
        <v/>
      </c>
      <c r="EK679" s="230" t="str">
        <f t="shared" si="1160"/>
        <v/>
      </c>
      <c r="EL679" s="177" t="str">
        <f t="shared" si="1161"/>
        <v/>
      </c>
      <c r="EM679" s="177" t="str">
        <f t="shared" si="1162"/>
        <v/>
      </c>
      <c r="EN679" s="177" t="str">
        <f t="shared" si="1163"/>
        <v/>
      </c>
      <c r="EO679" s="177" t="str">
        <f t="shared" si="1164"/>
        <v/>
      </c>
      <c r="EP679" s="177" t="str">
        <f t="shared" si="1165"/>
        <v/>
      </c>
      <c r="EQ679" s="177" t="str">
        <f t="shared" si="1166"/>
        <v/>
      </c>
      <c r="ER679" s="177" t="str">
        <f t="shared" si="1167"/>
        <v/>
      </c>
      <c r="ES679" s="177" t="str">
        <f t="shared" si="1168"/>
        <v/>
      </c>
      <c r="ET679" s="177" t="str">
        <f t="shared" si="1169"/>
        <v/>
      </c>
      <c r="EU679" s="229" t="e">
        <f t="shared" si="1170"/>
        <v>#VALUE!</v>
      </c>
      <c r="EV679" s="27" t="e">
        <f t="shared" si="1171"/>
        <v>#VALUE!</v>
      </c>
      <c r="EW679" s="27" t="e">
        <f t="shared" si="1172"/>
        <v>#VALUE!</v>
      </c>
      <c r="EX679" s="28" t="e">
        <f t="shared" si="1173"/>
        <v>#VALUE!</v>
      </c>
      <c r="EY679" s="28" t="e">
        <f t="shared" si="1174"/>
        <v>#VALUE!</v>
      </c>
      <c r="EZ679" s="28" t="b">
        <f t="shared" si="1175"/>
        <v>0</v>
      </c>
      <c r="FA679" s="176" t="str">
        <f t="shared" si="1176"/>
        <v/>
      </c>
      <c r="FB679" s="27" t="e" cm="1">
        <f t="array" aca="1" ref="FB679" ca="1">TEXT(RIGHT(10-RIGHT(SUM(INDEX(1*(MID(MID(C679,1,1)*2,ROW(INDIRECT("1:"&amp;LEN(MID(C679,1,1)*2))),1)),,))+MID(C679,2,1)+
SUM(INDEX(1*(MID(MID(C679,3,1)*2,ROW(INDIRECT("1:"&amp;LEN(MID(C679,3,1)*2))),1)),,))+MID(C679,4,1)+
SUM(INDEX(1*(MID(MID(C679,5,1)*2,ROW(INDIRECT("1:"&amp;LEN(MID(C679,5,1)*2))),1)),,))+MID(C679,6,1)+
SUM(INDEX(1*(MID(MID(C679,8,1)*2,ROW(INDIRECT("1:"&amp;LEN(MID(C679,8,1)*2))),1)),,))+MID(C679,9,1)+
SUM(INDEX(1*(MID(MID(C679,10,1)*2,ROW(INDIRECT("1:"&amp;LEN(MID(C679,10,1)*2))),1)),,)),1),1),"0")</f>
        <v>#VALUE!</v>
      </c>
      <c r="FC679" s="27" t="str">
        <f t="shared" si="1177"/>
        <v/>
      </c>
      <c r="FD679" s="29" t="b">
        <f t="shared" si="1178"/>
        <v>0</v>
      </c>
      <c r="FE679" s="112" t="b">
        <f>IFERROR(MATCH(D679,'Avtal för korttidsarbete'!$G$13:$G$1012,0),TRUE)</f>
        <v>1</v>
      </c>
      <c r="FF679" s="112" t="b">
        <f t="shared" si="1207"/>
        <v>0</v>
      </c>
      <c r="FG679" s="113" t="str" cm="1">
        <f t="array" ref="FG679">IF(FE679=TRUE,"x",INDEX('Avtal för korttidsarbete'!$E$13:$E$1012,$FE679))</f>
        <v>x</v>
      </c>
      <c r="FH679" s="113" t="str" cm="1">
        <f t="array" ref="FH679">IF(FE679=TRUE,"x",INDEX('Avtal för korttidsarbete'!$F$13:$F$1012,$FE679))</f>
        <v>x</v>
      </c>
      <c r="FI679" s="112" t="b">
        <f t="shared" si="1208"/>
        <v>0</v>
      </c>
      <c r="FJ679" s="135">
        <f t="shared" si="1209"/>
        <v>44166</v>
      </c>
      <c r="FK679" s="135">
        <f t="shared" si="1210"/>
        <v>44377</v>
      </c>
      <c r="FL679" s="112" t="b">
        <f t="shared" si="1211"/>
        <v>0</v>
      </c>
      <c r="FM679" s="113">
        <f t="shared" si="1212"/>
        <v>44166</v>
      </c>
      <c r="FN679" s="135">
        <f t="shared" si="1213"/>
        <v>44377</v>
      </c>
      <c r="FO679" s="148" t="b">
        <f>IFERROR(INDEX('Avtal för korttidsarbete'!R:R,MATCH(D679,'Avtal för korttidsarbete'!$G:$G,0)),TRUE)</f>
        <v>1</v>
      </c>
      <c r="FP679" s="135" t="str">
        <f>IF(FO679,"-",INDEX('Avtal för korttidsarbete'!$D:$D,MATCH(D679,'Avtal för korttidsarbete'!$G:$G,0)))</f>
        <v>-</v>
      </c>
      <c r="FQ679" s="113" t="b">
        <f>IFERROR(G679&gt;INDEX(Uppsägningar!E:E,MATCH(C679,Uppsägningar!C:C,0)),FALSE)</f>
        <v>0</v>
      </c>
    </row>
    <row r="680" spans="1:173" x14ac:dyDescent="0.25">
      <c r="A680" s="19">
        <v>664</v>
      </c>
      <c r="B680" s="20"/>
      <c r="C680" s="183"/>
      <c r="D680" s="66"/>
      <c r="E680" s="212">
        <f>IFERROR(INDEX(Admin!$C$7:$C$10,MATCH(FP680,TblNivåValTExt,0)),0)</f>
        <v>0</v>
      </c>
      <c r="F680" s="1"/>
      <c r="G680" s="1"/>
      <c r="H680" s="78"/>
      <c r="I680" s="181"/>
      <c r="J680" s="181"/>
      <c r="K680" s="182"/>
      <c r="L680" s="182"/>
      <c r="M680" s="181"/>
      <c r="N680" s="181"/>
      <c r="O680" s="181"/>
      <c r="P680" s="182"/>
      <c r="Q680" s="182"/>
      <c r="R680" s="181"/>
      <c r="S680" s="181"/>
      <c r="T680" s="181"/>
      <c r="U680" s="182"/>
      <c r="V680" s="182"/>
      <c r="W680" s="181"/>
      <c r="X680" s="181"/>
      <c r="Y680" s="181"/>
      <c r="Z680" s="182"/>
      <c r="AA680" s="182"/>
      <c r="AB680" s="181"/>
      <c r="AC680" s="181"/>
      <c r="AD680" s="181"/>
      <c r="AE680" s="182"/>
      <c r="AF680" s="182"/>
      <c r="AG680" s="181"/>
      <c r="AH680" s="181"/>
      <c r="AI680" s="181"/>
      <c r="AJ680" s="182"/>
      <c r="AK680" s="182"/>
      <c r="AL680" s="181"/>
      <c r="AM680" s="181"/>
      <c r="AN680" s="181"/>
      <c r="AO680" s="182"/>
      <c r="AP680" s="182"/>
      <c r="AQ680" s="181"/>
      <c r="AR680" s="181"/>
      <c r="AS680" s="181"/>
      <c r="AT680" s="182"/>
      <c r="AU680" s="182"/>
      <c r="AV680" s="181"/>
      <c r="AW680" s="181"/>
      <c r="AX680" s="181"/>
      <c r="AY680" s="182"/>
      <c r="AZ680" s="182"/>
      <c r="BA680" s="181"/>
      <c r="BB680" s="181"/>
      <c r="BC680" s="181"/>
      <c r="BD680" s="182"/>
      <c r="BE680" s="182"/>
      <c r="BF680" s="181"/>
      <c r="BG680" s="180">
        <f t="shared" si="1179"/>
        <v>0</v>
      </c>
      <c r="BH680" s="116" t="str">
        <f t="shared" si="1180"/>
        <v/>
      </c>
      <c r="BI680" s="80" t="b">
        <f t="shared" si="1126"/>
        <v>0</v>
      </c>
      <c r="BJ680" s="80" t="str">
        <f t="shared" si="1127"/>
        <v/>
      </c>
      <c r="BK680" s="80" t="b">
        <f t="shared" si="1181"/>
        <v>0</v>
      </c>
      <c r="BL680" s="13" t="str">
        <f t="shared" si="1128"/>
        <v/>
      </c>
      <c r="BM680" s="13" t="b">
        <f t="shared" si="1182"/>
        <v>0</v>
      </c>
      <c r="BN680" s="35" t="str">
        <f t="shared" si="1129"/>
        <v/>
      </c>
      <c r="BO680" s="13" t="b">
        <f t="shared" si="1130"/>
        <v>0</v>
      </c>
      <c r="BP680" s="35" t="str">
        <f t="shared" si="1131"/>
        <v/>
      </c>
      <c r="BQ680" s="13" t="b">
        <f t="shared" si="1132"/>
        <v>0</v>
      </c>
      <c r="BR680" s="35" t="str">
        <f t="shared" si="1133"/>
        <v/>
      </c>
      <c r="BS680" s="35" t="b">
        <f t="shared" si="1134"/>
        <v>0</v>
      </c>
      <c r="BT680" s="35" t="str">
        <f t="shared" si="1135"/>
        <v/>
      </c>
      <c r="BU680" s="35" t="b">
        <f t="shared" si="1136"/>
        <v>0</v>
      </c>
      <c r="BV680" s="35" t="str">
        <f t="shared" si="1137"/>
        <v/>
      </c>
      <c r="BW680" s="13" t="b">
        <f t="shared" si="1214"/>
        <v>0</v>
      </c>
      <c r="BX680" s="35" t="str">
        <f t="shared" si="1138"/>
        <v/>
      </c>
      <c r="BY680" s="265" t="b">
        <f t="shared" si="1183"/>
        <v>0</v>
      </c>
      <c r="BZ680" s="35" t="str">
        <f t="shared" si="1139"/>
        <v/>
      </c>
      <c r="CA680" s="265" t="b">
        <f t="shared" si="1184"/>
        <v>0</v>
      </c>
      <c r="CB680" s="35" t="str">
        <f t="shared" si="1140"/>
        <v/>
      </c>
      <c r="CC680" s="272" t="b">
        <f t="shared" si="1185"/>
        <v>0</v>
      </c>
      <c r="CD680" s="35" t="str">
        <f t="shared" si="1141"/>
        <v/>
      </c>
      <c r="CE680" s="13" t="b">
        <f t="shared" si="1142"/>
        <v>0</v>
      </c>
      <c r="CF680" s="35" t="str">
        <f t="shared" si="1143"/>
        <v/>
      </c>
      <c r="CG680" s="179">
        <f t="shared" si="1144"/>
        <v>0</v>
      </c>
      <c r="CH680" s="179">
        <f t="shared" si="1145"/>
        <v>0</v>
      </c>
      <c r="CI680" s="218">
        <f t="shared" si="1186"/>
        <v>0</v>
      </c>
      <c r="CJ680" s="218">
        <f t="shared" si="1187"/>
        <v>0</v>
      </c>
      <c r="CK680" s="218">
        <f t="shared" si="1188"/>
        <v>0</v>
      </c>
      <c r="CL680" s="218">
        <f t="shared" si="1189"/>
        <v>0</v>
      </c>
      <c r="CM680" s="218">
        <f t="shared" si="1190"/>
        <v>0</v>
      </c>
      <c r="CN680" s="218">
        <f t="shared" si="1191"/>
        <v>0</v>
      </c>
      <c r="CO680" s="218">
        <f t="shared" si="1192"/>
        <v>0</v>
      </c>
      <c r="CP680" s="218">
        <f t="shared" si="1193"/>
        <v>0</v>
      </c>
      <c r="CQ680" s="218">
        <f t="shared" si="1194"/>
        <v>0</v>
      </c>
      <c r="CR680" s="218">
        <f t="shared" si="1195"/>
        <v>0</v>
      </c>
      <c r="CS680" s="14">
        <f t="shared" si="1146"/>
        <v>0</v>
      </c>
      <c r="CT680" s="236">
        <f t="shared" si="1147"/>
        <v>0</v>
      </c>
      <c r="CU680" s="237">
        <f t="shared" si="1217"/>
        <v>0</v>
      </c>
      <c r="CV680" s="16">
        <f t="shared" si="1217"/>
        <v>0</v>
      </c>
      <c r="CW680" s="16">
        <f t="shared" si="1217"/>
        <v>0</v>
      </c>
      <c r="CX680" s="16">
        <f t="shared" si="1217"/>
        <v>0</v>
      </c>
      <c r="CY680" s="16">
        <f t="shared" si="1217"/>
        <v>0</v>
      </c>
      <c r="CZ680" s="16">
        <f t="shared" si="1217"/>
        <v>0</v>
      </c>
      <c r="DA680" s="16">
        <f t="shared" si="1217"/>
        <v>0</v>
      </c>
      <c r="DB680" s="16">
        <f t="shared" si="1217"/>
        <v>0</v>
      </c>
      <c r="DC680" s="16">
        <f t="shared" si="1217"/>
        <v>0</v>
      </c>
      <c r="DD680" s="238">
        <f t="shared" si="1217"/>
        <v>0</v>
      </c>
      <c r="DE680" s="232">
        <f t="shared" si="1218"/>
        <v>0</v>
      </c>
      <c r="DF680" s="132">
        <f t="shared" si="1218"/>
        <v>0</v>
      </c>
      <c r="DG680" s="132">
        <f t="shared" si="1218"/>
        <v>0</v>
      </c>
      <c r="DH680" s="132">
        <f t="shared" si="1218"/>
        <v>0</v>
      </c>
      <c r="DI680" s="132">
        <f t="shared" si="1218"/>
        <v>0</v>
      </c>
      <c r="DJ680" s="132">
        <f t="shared" si="1218"/>
        <v>0</v>
      </c>
      <c r="DK680" s="132">
        <f t="shared" si="1218"/>
        <v>0</v>
      </c>
      <c r="DL680" s="132">
        <f t="shared" si="1218"/>
        <v>0</v>
      </c>
      <c r="DM680" s="132">
        <f t="shared" si="1218"/>
        <v>0</v>
      </c>
      <c r="DN680" s="233">
        <f t="shared" si="1218"/>
        <v>0</v>
      </c>
      <c r="DO680" s="232">
        <f t="shared" si="1150"/>
        <v>0</v>
      </c>
      <c r="DP680" s="132">
        <f t="shared" si="1151"/>
        <v>0</v>
      </c>
      <c r="DQ680" s="132">
        <f t="shared" si="1152"/>
        <v>0</v>
      </c>
      <c r="DR680" s="132">
        <f t="shared" si="1153"/>
        <v>0</v>
      </c>
      <c r="DS680" s="132">
        <f t="shared" si="1154"/>
        <v>0</v>
      </c>
      <c r="DT680" s="132">
        <f t="shared" si="1155"/>
        <v>0</v>
      </c>
      <c r="DU680" s="132">
        <f t="shared" si="1156"/>
        <v>0</v>
      </c>
      <c r="DV680" s="132">
        <f t="shared" si="1157"/>
        <v>0</v>
      </c>
      <c r="DW680" s="132">
        <f t="shared" si="1158"/>
        <v>0</v>
      </c>
      <c r="DX680" s="233">
        <f t="shared" si="1159"/>
        <v>0</v>
      </c>
      <c r="DY680" s="231" t="b">
        <f t="shared" si="1196"/>
        <v>0</v>
      </c>
      <c r="DZ680" s="163"/>
      <c r="EA680" s="226" t="str">
        <f t="shared" si="1197"/>
        <v/>
      </c>
      <c r="EB680" s="178" t="str">
        <f t="shared" si="1198"/>
        <v/>
      </c>
      <c r="EC680" s="178" t="str">
        <f t="shared" si="1199"/>
        <v/>
      </c>
      <c r="ED680" s="178" t="str">
        <f t="shared" si="1200"/>
        <v/>
      </c>
      <c r="EE680" s="178" t="str">
        <f t="shared" si="1201"/>
        <v/>
      </c>
      <c r="EF680" s="178" t="str">
        <f t="shared" si="1202"/>
        <v/>
      </c>
      <c r="EG680" s="178" t="str">
        <f t="shared" si="1203"/>
        <v/>
      </c>
      <c r="EH680" s="178" t="str">
        <f t="shared" si="1204"/>
        <v/>
      </c>
      <c r="EI680" s="178" t="str">
        <f t="shared" si="1205"/>
        <v/>
      </c>
      <c r="EJ680" s="227" t="str">
        <f t="shared" si="1206"/>
        <v/>
      </c>
      <c r="EK680" s="230" t="str">
        <f t="shared" si="1160"/>
        <v/>
      </c>
      <c r="EL680" s="177" t="str">
        <f t="shared" si="1161"/>
        <v/>
      </c>
      <c r="EM680" s="177" t="str">
        <f t="shared" si="1162"/>
        <v/>
      </c>
      <c r="EN680" s="177" t="str">
        <f t="shared" si="1163"/>
        <v/>
      </c>
      <c r="EO680" s="177" t="str">
        <f t="shared" si="1164"/>
        <v/>
      </c>
      <c r="EP680" s="177" t="str">
        <f t="shared" si="1165"/>
        <v/>
      </c>
      <c r="EQ680" s="177" t="str">
        <f t="shared" si="1166"/>
        <v/>
      </c>
      <c r="ER680" s="177" t="str">
        <f t="shared" si="1167"/>
        <v/>
      </c>
      <c r="ES680" s="177" t="str">
        <f t="shared" si="1168"/>
        <v/>
      </c>
      <c r="ET680" s="177" t="str">
        <f t="shared" si="1169"/>
        <v/>
      </c>
      <c r="EU680" s="229" t="e">
        <f t="shared" si="1170"/>
        <v>#VALUE!</v>
      </c>
      <c r="EV680" s="27" t="e">
        <f t="shared" si="1171"/>
        <v>#VALUE!</v>
      </c>
      <c r="EW680" s="27" t="e">
        <f t="shared" si="1172"/>
        <v>#VALUE!</v>
      </c>
      <c r="EX680" s="28" t="e">
        <f t="shared" si="1173"/>
        <v>#VALUE!</v>
      </c>
      <c r="EY680" s="28" t="e">
        <f t="shared" si="1174"/>
        <v>#VALUE!</v>
      </c>
      <c r="EZ680" s="28" t="b">
        <f t="shared" si="1175"/>
        <v>0</v>
      </c>
      <c r="FA680" s="176" t="str">
        <f t="shared" si="1176"/>
        <v/>
      </c>
      <c r="FB680" s="27" t="e" cm="1">
        <f t="array" aca="1" ref="FB680" ca="1">TEXT(RIGHT(10-RIGHT(SUM(INDEX(1*(MID(MID(C680,1,1)*2,ROW(INDIRECT("1:"&amp;LEN(MID(C680,1,1)*2))),1)),,))+MID(C680,2,1)+
SUM(INDEX(1*(MID(MID(C680,3,1)*2,ROW(INDIRECT("1:"&amp;LEN(MID(C680,3,1)*2))),1)),,))+MID(C680,4,1)+
SUM(INDEX(1*(MID(MID(C680,5,1)*2,ROW(INDIRECT("1:"&amp;LEN(MID(C680,5,1)*2))),1)),,))+MID(C680,6,1)+
SUM(INDEX(1*(MID(MID(C680,8,1)*2,ROW(INDIRECT("1:"&amp;LEN(MID(C680,8,1)*2))),1)),,))+MID(C680,9,1)+
SUM(INDEX(1*(MID(MID(C680,10,1)*2,ROW(INDIRECT("1:"&amp;LEN(MID(C680,10,1)*2))),1)),,)),1),1),"0")</f>
        <v>#VALUE!</v>
      </c>
      <c r="FC680" s="27" t="str">
        <f t="shared" si="1177"/>
        <v/>
      </c>
      <c r="FD680" s="29" t="b">
        <f t="shared" si="1178"/>
        <v>0</v>
      </c>
      <c r="FE680" s="112" t="b">
        <f>IFERROR(MATCH(D680,'Avtal för korttidsarbete'!$G$13:$G$1012,0),TRUE)</f>
        <v>1</v>
      </c>
      <c r="FF680" s="112" t="b">
        <f t="shared" si="1207"/>
        <v>0</v>
      </c>
      <c r="FG680" s="113" t="str" cm="1">
        <f t="array" ref="FG680">IF(FE680=TRUE,"x",INDEX('Avtal för korttidsarbete'!$E$13:$E$1012,$FE680))</f>
        <v>x</v>
      </c>
      <c r="FH680" s="113" t="str" cm="1">
        <f t="array" ref="FH680">IF(FE680=TRUE,"x",INDEX('Avtal för korttidsarbete'!$F$13:$F$1012,$FE680))</f>
        <v>x</v>
      </c>
      <c r="FI680" s="112" t="b">
        <f t="shared" si="1208"/>
        <v>0</v>
      </c>
      <c r="FJ680" s="135">
        <f t="shared" si="1209"/>
        <v>44166</v>
      </c>
      <c r="FK680" s="135">
        <f t="shared" si="1210"/>
        <v>44377</v>
      </c>
      <c r="FL680" s="112" t="b">
        <f t="shared" si="1211"/>
        <v>0</v>
      </c>
      <c r="FM680" s="113">
        <f t="shared" si="1212"/>
        <v>44166</v>
      </c>
      <c r="FN680" s="135">
        <f t="shared" si="1213"/>
        <v>44377</v>
      </c>
      <c r="FO680" s="148" t="b">
        <f>IFERROR(INDEX('Avtal för korttidsarbete'!R:R,MATCH(D680,'Avtal för korttidsarbete'!$G:$G,0)),TRUE)</f>
        <v>1</v>
      </c>
      <c r="FP680" s="135" t="str">
        <f>IF(FO680,"-",INDEX('Avtal för korttidsarbete'!$D:$D,MATCH(D680,'Avtal för korttidsarbete'!$G:$G,0)))</f>
        <v>-</v>
      </c>
      <c r="FQ680" s="113" t="b">
        <f>IFERROR(G680&gt;INDEX(Uppsägningar!E:E,MATCH(C680,Uppsägningar!C:C,0)),FALSE)</f>
        <v>0</v>
      </c>
    </row>
    <row r="681" spans="1:173" x14ac:dyDescent="0.25">
      <c r="A681" s="19">
        <v>665</v>
      </c>
      <c r="B681" s="20"/>
      <c r="C681" s="183"/>
      <c r="D681" s="66"/>
      <c r="E681" s="212">
        <f>IFERROR(INDEX(Admin!$C$7:$C$10,MATCH(FP681,TblNivåValTExt,0)),0)</f>
        <v>0</v>
      </c>
      <c r="F681" s="1"/>
      <c r="G681" s="1"/>
      <c r="H681" s="78"/>
      <c r="I681" s="181"/>
      <c r="J681" s="181"/>
      <c r="K681" s="182"/>
      <c r="L681" s="182"/>
      <c r="M681" s="181"/>
      <c r="N681" s="181"/>
      <c r="O681" s="181"/>
      <c r="P681" s="182"/>
      <c r="Q681" s="182"/>
      <c r="R681" s="181"/>
      <c r="S681" s="181"/>
      <c r="T681" s="181"/>
      <c r="U681" s="182"/>
      <c r="V681" s="182"/>
      <c r="W681" s="181"/>
      <c r="X681" s="181"/>
      <c r="Y681" s="181"/>
      <c r="Z681" s="182"/>
      <c r="AA681" s="182"/>
      <c r="AB681" s="181"/>
      <c r="AC681" s="181"/>
      <c r="AD681" s="181"/>
      <c r="AE681" s="182"/>
      <c r="AF681" s="182"/>
      <c r="AG681" s="181"/>
      <c r="AH681" s="181"/>
      <c r="AI681" s="181"/>
      <c r="AJ681" s="182"/>
      <c r="AK681" s="182"/>
      <c r="AL681" s="181"/>
      <c r="AM681" s="181"/>
      <c r="AN681" s="181"/>
      <c r="AO681" s="182"/>
      <c r="AP681" s="182"/>
      <c r="AQ681" s="181"/>
      <c r="AR681" s="181"/>
      <c r="AS681" s="181"/>
      <c r="AT681" s="182"/>
      <c r="AU681" s="182"/>
      <c r="AV681" s="181"/>
      <c r="AW681" s="181"/>
      <c r="AX681" s="181"/>
      <c r="AY681" s="182"/>
      <c r="AZ681" s="182"/>
      <c r="BA681" s="181"/>
      <c r="BB681" s="181"/>
      <c r="BC681" s="181"/>
      <c r="BD681" s="182"/>
      <c r="BE681" s="182"/>
      <c r="BF681" s="181"/>
      <c r="BG681" s="180">
        <f t="shared" si="1179"/>
        <v>0</v>
      </c>
      <c r="BH681" s="116" t="str">
        <f t="shared" si="1180"/>
        <v/>
      </c>
      <c r="BI681" s="80" t="b">
        <f t="shared" si="1126"/>
        <v>0</v>
      </c>
      <c r="BJ681" s="80" t="str">
        <f t="shared" si="1127"/>
        <v/>
      </c>
      <c r="BK681" s="80" t="b">
        <f t="shared" si="1181"/>
        <v>0</v>
      </c>
      <c r="BL681" s="13" t="str">
        <f t="shared" si="1128"/>
        <v/>
      </c>
      <c r="BM681" s="13" t="b">
        <f t="shared" si="1182"/>
        <v>0</v>
      </c>
      <c r="BN681" s="35" t="str">
        <f t="shared" si="1129"/>
        <v/>
      </c>
      <c r="BO681" s="13" t="b">
        <f t="shared" si="1130"/>
        <v>0</v>
      </c>
      <c r="BP681" s="35" t="str">
        <f t="shared" si="1131"/>
        <v/>
      </c>
      <c r="BQ681" s="13" t="b">
        <f t="shared" si="1132"/>
        <v>0</v>
      </c>
      <c r="BR681" s="35" t="str">
        <f t="shared" si="1133"/>
        <v/>
      </c>
      <c r="BS681" s="35" t="b">
        <f t="shared" si="1134"/>
        <v>0</v>
      </c>
      <c r="BT681" s="35" t="str">
        <f t="shared" si="1135"/>
        <v/>
      </c>
      <c r="BU681" s="35" t="b">
        <f t="shared" si="1136"/>
        <v>0</v>
      </c>
      <c r="BV681" s="35" t="str">
        <f t="shared" si="1137"/>
        <v/>
      </c>
      <c r="BW681" s="13" t="b">
        <f t="shared" si="1214"/>
        <v>0</v>
      </c>
      <c r="BX681" s="35" t="str">
        <f t="shared" si="1138"/>
        <v/>
      </c>
      <c r="BY681" s="265" t="b">
        <f t="shared" si="1183"/>
        <v>0</v>
      </c>
      <c r="BZ681" s="35" t="str">
        <f t="shared" si="1139"/>
        <v/>
      </c>
      <c r="CA681" s="265" t="b">
        <f t="shared" si="1184"/>
        <v>0</v>
      </c>
      <c r="CB681" s="35" t="str">
        <f t="shared" si="1140"/>
        <v/>
      </c>
      <c r="CC681" s="272" t="b">
        <f t="shared" si="1185"/>
        <v>0</v>
      </c>
      <c r="CD681" s="35" t="str">
        <f t="shared" si="1141"/>
        <v/>
      </c>
      <c r="CE681" s="13" t="b">
        <f t="shared" si="1142"/>
        <v>0</v>
      </c>
      <c r="CF681" s="35" t="str">
        <f t="shared" si="1143"/>
        <v/>
      </c>
      <c r="CG681" s="179">
        <f t="shared" si="1144"/>
        <v>0</v>
      </c>
      <c r="CH681" s="179">
        <f t="shared" si="1145"/>
        <v>0</v>
      </c>
      <c r="CI681" s="218">
        <f t="shared" si="1186"/>
        <v>0</v>
      </c>
      <c r="CJ681" s="218">
        <f t="shared" si="1187"/>
        <v>0</v>
      </c>
      <c r="CK681" s="218">
        <f t="shared" si="1188"/>
        <v>0</v>
      </c>
      <c r="CL681" s="218">
        <f t="shared" si="1189"/>
        <v>0</v>
      </c>
      <c r="CM681" s="218">
        <f t="shared" si="1190"/>
        <v>0</v>
      </c>
      <c r="CN681" s="218">
        <f t="shared" si="1191"/>
        <v>0</v>
      </c>
      <c r="CO681" s="218">
        <f t="shared" si="1192"/>
        <v>0</v>
      </c>
      <c r="CP681" s="218">
        <f t="shared" si="1193"/>
        <v>0</v>
      </c>
      <c r="CQ681" s="218">
        <f t="shared" si="1194"/>
        <v>0</v>
      </c>
      <c r="CR681" s="218">
        <f t="shared" si="1195"/>
        <v>0</v>
      </c>
      <c r="CS681" s="14">
        <f t="shared" si="1146"/>
        <v>0</v>
      </c>
      <c r="CT681" s="236">
        <f t="shared" si="1147"/>
        <v>0</v>
      </c>
      <c r="CU681" s="237">
        <f t="shared" si="1217"/>
        <v>0</v>
      </c>
      <c r="CV681" s="16">
        <f t="shared" si="1217"/>
        <v>0</v>
      </c>
      <c r="CW681" s="16">
        <f t="shared" si="1217"/>
        <v>0</v>
      </c>
      <c r="CX681" s="16">
        <f t="shared" si="1217"/>
        <v>0</v>
      </c>
      <c r="CY681" s="16">
        <f t="shared" si="1217"/>
        <v>0</v>
      </c>
      <c r="CZ681" s="16">
        <f t="shared" si="1217"/>
        <v>0</v>
      </c>
      <c r="DA681" s="16">
        <f t="shared" si="1217"/>
        <v>0</v>
      </c>
      <c r="DB681" s="16">
        <f t="shared" si="1217"/>
        <v>0</v>
      </c>
      <c r="DC681" s="16">
        <f t="shared" si="1217"/>
        <v>0</v>
      </c>
      <c r="DD681" s="238">
        <f t="shared" si="1217"/>
        <v>0</v>
      </c>
      <c r="DE681" s="232">
        <f t="shared" si="1218"/>
        <v>0</v>
      </c>
      <c r="DF681" s="132">
        <f t="shared" si="1218"/>
        <v>0</v>
      </c>
      <c r="DG681" s="132">
        <f t="shared" si="1218"/>
        <v>0</v>
      </c>
      <c r="DH681" s="132">
        <f t="shared" si="1218"/>
        <v>0</v>
      </c>
      <c r="DI681" s="132">
        <f t="shared" si="1218"/>
        <v>0</v>
      </c>
      <c r="DJ681" s="132">
        <f t="shared" si="1218"/>
        <v>0</v>
      </c>
      <c r="DK681" s="132">
        <f t="shared" si="1218"/>
        <v>0</v>
      </c>
      <c r="DL681" s="132">
        <f t="shared" si="1218"/>
        <v>0</v>
      </c>
      <c r="DM681" s="132">
        <f t="shared" si="1218"/>
        <v>0</v>
      </c>
      <c r="DN681" s="233">
        <f t="shared" si="1218"/>
        <v>0</v>
      </c>
      <c r="DO681" s="232">
        <f t="shared" si="1150"/>
        <v>0</v>
      </c>
      <c r="DP681" s="132">
        <f t="shared" si="1151"/>
        <v>0</v>
      </c>
      <c r="DQ681" s="132">
        <f t="shared" si="1152"/>
        <v>0</v>
      </c>
      <c r="DR681" s="132">
        <f t="shared" si="1153"/>
        <v>0</v>
      </c>
      <c r="DS681" s="132">
        <f t="shared" si="1154"/>
        <v>0</v>
      </c>
      <c r="DT681" s="132">
        <f t="shared" si="1155"/>
        <v>0</v>
      </c>
      <c r="DU681" s="132">
        <f t="shared" si="1156"/>
        <v>0</v>
      </c>
      <c r="DV681" s="132">
        <f t="shared" si="1157"/>
        <v>0</v>
      </c>
      <c r="DW681" s="132">
        <f t="shared" si="1158"/>
        <v>0</v>
      </c>
      <c r="DX681" s="233">
        <f t="shared" si="1159"/>
        <v>0</v>
      </c>
      <c r="DY681" s="231" t="b">
        <f t="shared" si="1196"/>
        <v>0</v>
      </c>
      <c r="DZ681" s="163"/>
      <c r="EA681" s="226" t="str">
        <f t="shared" si="1197"/>
        <v/>
      </c>
      <c r="EB681" s="178" t="str">
        <f t="shared" si="1198"/>
        <v/>
      </c>
      <c r="EC681" s="178" t="str">
        <f t="shared" si="1199"/>
        <v/>
      </c>
      <c r="ED681" s="178" t="str">
        <f t="shared" si="1200"/>
        <v/>
      </c>
      <c r="EE681" s="178" t="str">
        <f t="shared" si="1201"/>
        <v/>
      </c>
      <c r="EF681" s="178" t="str">
        <f t="shared" si="1202"/>
        <v/>
      </c>
      <c r="EG681" s="178" t="str">
        <f t="shared" si="1203"/>
        <v/>
      </c>
      <c r="EH681" s="178" t="str">
        <f t="shared" si="1204"/>
        <v/>
      </c>
      <c r="EI681" s="178" t="str">
        <f t="shared" si="1205"/>
        <v/>
      </c>
      <c r="EJ681" s="227" t="str">
        <f t="shared" si="1206"/>
        <v/>
      </c>
      <c r="EK681" s="230" t="str">
        <f t="shared" si="1160"/>
        <v/>
      </c>
      <c r="EL681" s="177" t="str">
        <f t="shared" si="1161"/>
        <v/>
      </c>
      <c r="EM681" s="177" t="str">
        <f t="shared" si="1162"/>
        <v/>
      </c>
      <c r="EN681" s="177" t="str">
        <f t="shared" si="1163"/>
        <v/>
      </c>
      <c r="EO681" s="177" t="str">
        <f t="shared" si="1164"/>
        <v/>
      </c>
      <c r="EP681" s="177" t="str">
        <f t="shared" si="1165"/>
        <v/>
      </c>
      <c r="EQ681" s="177" t="str">
        <f t="shared" si="1166"/>
        <v/>
      </c>
      <c r="ER681" s="177" t="str">
        <f t="shared" si="1167"/>
        <v/>
      </c>
      <c r="ES681" s="177" t="str">
        <f t="shared" si="1168"/>
        <v/>
      </c>
      <c r="ET681" s="177" t="str">
        <f t="shared" si="1169"/>
        <v/>
      </c>
      <c r="EU681" s="229" t="e">
        <f t="shared" si="1170"/>
        <v>#VALUE!</v>
      </c>
      <c r="EV681" s="27" t="e">
        <f t="shared" si="1171"/>
        <v>#VALUE!</v>
      </c>
      <c r="EW681" s="27" t="e">
        <f t="shared" si="1172"/>
        <v>#VALUE!</v>
      </c>
      <c r="EX681" s="28" t="e">
        <f t="shared" si="1173"/>
        <v>#VALUE!</v>
      </c>
      <c r="EY681" s="28" t="e">
        <f t="shared" si="1174"/>
        <v>#VALUE!</v>
      </c>
      <c r="EZ681" s="28" t="b">
        <f t="shared" si="1175"/>
        <v>0</v>
      </c>
      <c r="FA681" s="176" t="str">
        <f t="shared" si="1176"/>
        <v/>
      </c>
      <c r="FB681" s="27" t="e" cm="1">
        <f t="array" aca="1" ref="FB681" ca="1">TEXT(RIGHT(10-RIGHT(SUM(INDEX(1*(MID(MID(C681,1,1)*2,ROW(INDIRECT("1:"&amp;LEN(MID(C681,1,1)*2))),1)),,))+MID(C681,2,1)+
SUM(INDEX(1*(MID(MID(C681,3,1)*2,ROW(INDIRECT("1:"&amp;LEN(MID(C681,3,1)*2))),1)),,))+MID(C681,4,1)+
SUM(INDEX(1*(MID(MID(C681,5,1)*2,ROW(INDIRECT("1:"&amp;LEN(MID(C681,5,1)*2))),1)),,))+MID(C681,6,1)+
SUM(INDEX(1*(MID(MID(C681,8,1)*2,ROW(INDIRECT("1:"&amp;LEN(MID(C681,8,1)*2))),1)),,))+MID(C681,9,1)+
SUM(INDEX(1*(MID(MID(C681,10,1)*2,ROW(INDIRECT("1:"&amp;LEN(MID(C681,10,1)*2))),1)),,)),1),1),"0")</f>
        <v>#VALUE!</v>
      </c>
      <c r="FC681" s="27" t="str">
        <f t="shared" si="1177"/>
        <v/>
      </c>
      <c r="FD681" s="29" t="b">
        <f t="shared" si="1178"/>
        <v>0</v>
      </c>
      <c r="FE681" s="112" t="b">
        <f>IFERROR(MATCH(D681,'Avtal för korttidsarbete'!$G$13:$G$1012,0),TRUE)</f>
        <v>1</v>
      </c>
      <c r="FF681" s="112" t="b">
        <f t="shared" si="1207"/>
        <v>0</v>
      </c>
      <c r="FG681" s="113" t="str" cm="1">
        <f t="array" ref="FG681">IF(FE681=TRUE,"x",INDEX('Avtal för korttidsarbete'!$E$13:$E$1012,$FE681))</f>
        <v>x</v>
      </c>
      <c r="FH681" s="113" t="str" cm="1">
        <f t="array" ref="FH681">IF(FE681=TRUE,"x",INDEX('Avtal för korttidsarbete'!$F$13:$F$1012,$FE681))</f>
        <v>x</v>
      </c>
      <c r="FI681" s="112" t="b">
        <f t="shared" si="1208"/>
        <v>0</v>
      </c>
      <c r="FJ681" s="135">
        <f t="shared" si="1209"/>
        <v>44166</v>
      </c>
      <c r="FK681" s="135">
        <f t="shared" si="1210"/>
        <v>44377</v>
      </c>
      <c r="FL681" s="112" t="b">
        <f t="shared" si="1211"/>
        <v>0</v>
      </c>
      <c r="FM681" s="113">
        <f t="shared" si="1212"/>
        <v>44166</v>
      </c>
      <c r="FN681" s="135">
        <f t="shared" si="1213"/>
        <v>44377</v>
      </c>
      <c r="FO681" s="148" t="b">
        <f>IFERROR(INDEX('Avtal för korttidsarbete'!R:R,MATCH(D681,'Avtal för korttidsarbete'!$G:$G,0)),TRUE)</f>
        <v>1</v>
      </c>
      <c r="FP681" s="135" t="str">
        <f>IF(FO681,"-",INDEX('Avtal för korttidsarbete'!$D:$D,MATCH(D681,'Avtal för korttidsarbete'!$G:$G,0)))</f>
        <v>-</v>
      </c>
      <c r="FQ681" s="113" t="b">
        <f>IFERROR(G681&gt;INDEX(Uppsägningar!E:E,MATCH(C681,Uppsägningar!C:C,0)),FALSE)</f>
        <v>0</v>
      </c>
    </row>
    <row r="682" spans="1:173" x14ac:dyDescent="0.25">
      <c r="A682" s="19">
        <v>666</v>
      </c>
      <c r="B682" s="20"/>
      <c r="C682" s="183"/>
      <c r="D682" s="66"/>
      <c r="E682" s="212">
        <f>IFERROR(INDEX(Admin!$C$7:$C$10,MATCH(FP682,TblNivåValTExt,0)),0)</f>
        <v>0</v>
      </c>
      <c r="F682" s="1"/>
      <c r="G682" s="1"/>
      <c r="H682" s="78"/>
      <c r="I682" s="181"/>
      <c r="J682" s="181"/>
      <c r="K682" s="182"/>
      <c r="L682" s="182"/>
      <c r="M682" s="181"/>
      <c r="N682" s="181"/>
      <c r="O682" s="181"/>
      <c r="P682" s="182"/>
      <c r="Q682" s="182"/>
      <c r="R682" s="181"/>
      <c r="S682" s="181"/>
      <c r="T682" s="181"/>
      <c r="U682" s="182"/>
      <c r="V682" s="182"/>
      <c r="W682" s="181"/>
      <c r="X682" s="181"/>
      <c r="Y682" s="181"/>
      <c r="Z682" s="182"/>
      <c r="AA682" s="182"/>
      <c r="AB682" s="181"/>
      <c r="AC682" s="181"/>
      <c r="AD682" s="181"/>
      <c r="AE682" s="182"/>
      <c r="AF682" s="182"/>
      <c r="AG682" s="181"/>
      <c r="AH682" s="181"/>
      <c r="AI682" s="181"/>
      <c r="AJ682" s="182"/>
      <c r="AK682" s="182"/>
      <c r="AL682" s="181"/>
      <c r="AM682" s="181"/>
      <c r="AN682" s="181"/>
      <c r="AO682" s="182"/>
      <c r="AP682" s="182"/>
      <c r="AQ682" s="181"/>
      <c r="AR682" s="181"/>
      <c r="AS682" s="181"/>
      <c r="AT682" s="182"/>
      <c r="AU682" s="182"/>
      <c r="AV682" s="181"/>
      <c r="AW682" s="181"/>
      <c r="AX682" s="181"/>
      <c r="AY682" s="182"/>
      <c r="AZ682" s="182"/>
      <c r="BA682" s="181"/>
      <c r="BB682" s="181"/>
      <c r="BC682" s="181"/>
      <c r="BD682" s="182"/>
      <c r="BE682" s="182"/>
      <c r="BF682" s="181"/>
      <c r="BG682" s="180">
        <f t="shared" si="1179"/>
        <v>0</v>
      </c>
      <c r="BH682" s="116" t="str">
        <f t="shared" si="1180"/>
        <v/>
      </c>
      <c r="BI682" s="80" t="b">
        <f t="shared" si="1126"/>
        <v>0</v>
      </c>
      <c r="BJ682" s="80" t="str">
        <f t="shared" si="1127"/>
        <v/>
      </c>
      <c r="BK682" s="80" t="b">
        <f t="shared" si="1181"/>
        <v>0</v>
      </c>
      <c r="BL682" s="13" t="str">
        <f t="shared" si="1128"/>
        <v/>
      </c>
      <c r="BM682" s="13" t="b">
        <f t="shared" si="1182"/>
        <v>0</v>
      </c>
      <c r="BN682" s="35" t="str">
        <f t="shared" si="1129"/>
        <v/>
      </c>
      <c r="BO682" s="13" t="b">
        <f t="shared" si="1130"/>
        <v>0</v>
      </c>
      <c r="BP682" s="35" t="str">
        <f t="shared" si="1131"/>
        <v/>
      </c>
      <c r="BQ682" s="13" t="b">
        <f t="shared" si="1132"/>
        <v>0</v>
      </c>
      <c r="BR682" s="35" t="str">
        <f t="shared" si="1133"/>
        <v/>
      </c>
      <c r="BS682" s="35" t="b">
        <f t="shared" si="1134"/>
        <v>0</v>
      </c>
      <c r="BT682" s="35" t="str">
        <f t="shared" si="1135"/>
        <v/>
      </c>
      <c r="BU682" s="35" t="b">
        <f t="shared" si="1136"/>
        <v>0</v>
      </c>
      <c r="BV682" s="35" t="str">
        <f t="shared" si="1137"/>
        <v/>
      </c>
      <c r="BW682" s="13" t="b">
        <f t="shared" si="1214"/>
        <v>0</v>
      </c>
      <c r="BX682" s="35" t="str">
        <f t="shared" si="1138"/>
        <v/>
      </c>
      <c r="BY682" s="265" t="b">
        <f t="shared" si="1183"/>
        <v>0</v>
      </c>
      <c r="BZ682" s="35" t="str">
        <f t="shared" si="1139"/>
        <v/>
      </c>
      <c r="CA682" s="265" t="b">
        <f t="shared" si="1184"/>
        <v>0</v>
      </c>
      <c r="CB682" s="35" t="str">
        <f t="shared" si="1140"/>
        <v/>
      </c>
      <c r="CC682" s="272" t="b">
        <f t="shared" si="1185"/>
        <v>0</v>
      </c>
      <c r="CD682" s="35" t="str">
        <f t="shared" si="1141"/>
        <v/>
      </c>
      <c r="CE682" s="13" t="b">
        <f t="shared" si="1142"/>
        <v>0</v>
      </c>
      <c r="CF682" s="35" t="str">
        <f t="shared" si="1143"/>
        <v/>
      </c>
      <c r="CG682" s="179">
        <f t="shared" si="1144"/>
        <v>0</v>
      </c>
      <c r="CH682" s="179">
        <f t="shared" si="1145"/>
        <v>0</v>
      </c>
      <c r="CI682" s="218">
        <f t="shared" si="1186"/>
        <v>0</v>
      </c>
      <c r="CJ682" s="218">
        <f t="shared" si="1187"/>
        <v>0</v>
      </c>
      <c r="CK682" s="218">
        <f t="shared" si="1188"/>
        <v>0</v>
      </c>
      <c r="CL682" s="218">
        <f t="shared" si="1189"/>
        <v>0</v>
      </c>
      <c r="CM682" s="218">
        <f t="shared" si="1190"/>
        <v>0</v>
      </c>
      <c r="CN682" s="218">
        <f t="shared" si="1191"/>
        <v>0</v>
      </c>
      <c r="CO682" s="218">
        <f t="shared" si="1192"/>
        <v>0</v>
      </c>
      <c r="CP682" s="218">
        <f t="shared" si="1193"/>
        <v>0</v>
      </c>
      <c r="CQ682" s="218">
        <f t="shared" si="1194"/>
        <v>0</v>
      </c>
      <c r="CR682" s="218">
        <f t="shared" si="1195"/>
        <v>0</v>
      </c>
      <c r="CS682" s="14">
        <f t="shared" si="1146"/>
        <v>0</v>
      </c>
      <c r="CT682" s="236">
        <f t="shared" si="1147"/>
        <v>0</v>
      </c>
      <c r="CU682" s="237">
        <f t="shared" si="1217"/>
        <v>0</v>
      </c>
      <c r="CV682" s="16">
        <f t="shared" si="1217"/>
        <v>0</v>
      </c>
      <c r="CW682" s="16">
        <f t="shared" si="1217"/>
        <v>0</v>
      </c>
      <c r="CX682" s="16">
        <f t="shared" si="1217"/>
        <v>0</v>
      </c>
      <c r="CY682" s="16">
        <f t="shared" si="1217"/>
        <v>0</v>
      </c>
      <c r="CZ682" s="16">
        <f t="shared" si="1217"/>
        <v>0</v>
      </c>
      <c r="DA682" s="16">
        <f t="shared" si="1217"/>
        <v>0</v>
      </c>
      <c r="DB682" s="16">
        <f t="shared" si="1217"/>
        <v>0</v>
      </c>
      <c r="DC682" s="16">
        <f t="shared" si="1217"/>
        <v>0</v>
      </c>
      <c r="DD682" s="238">
        <f t="shared" si="1217"/>
        <v>0</v>
      </c>
      <c r="DE682" s="232">
        <f t="shared" si="1218"/>
        <v>0</v>
      </c>
      <c r="DF682" s="132">
        <f t="shared" si="1218"/>
        <v>0</v>
      </c>
      <c r="DG682" s="132">
        <f t="shared" si="1218"/>
        <v>0</v>
      </c>
      <c r="DH682" s="132">
        <f t="shared" si="1218"/>
        <v>0</v>
      </c>
      <c r="DI682" s="132">
        <f t="shared" si="1218"/>
        <v>0</v>
      </c>
      <c r="DJ682" s="132">
        <f t="shared" si="1218"/>
        <v>0</v>
      </c>
      <c r="DK682" s="132">
        <f t="shared" si="1218"/>
        <v>0</v>
      </c>
      <c r="DL682" s="132">
        <f t="shared" si="1218"/>
        <v>0</v>
      </c>
      <c r="DM682" s="132">
        <f t="shared" si="1218"/>
        <v>0</v>
      </c>
      <c r="DN682" s="233">
        <f t="shared" si="1218"/>
        <v>0</v>
      </c>
      <c r="DO682" s="232">
        <f t="shared" si="1150"/>
        <v>0</v>
      </c>
      <c r="DP682" s="132">
        <f t="shared" si="1151"/>
        <v>0</v>
      </c>
      <c r="DQ682" s="132">
        <f t="shared" si="1152"/>
        <v>0</v>
      </c>
      <c r="DR682" s="132">
        <f t="shared" si="1153"/>
        <v>0</v>
      </c>
      <c r="DS682" s="132">
        <f t="shared" si="1154"/>
        <v>0</v>
      </c>
      <c r="DT682" s="132">
        <f t="shared" si="1155"/>
        <v>0</v>
      </c>
      <c r="DU682" s="132">
        <f t="shared" si="1156"/>
        <v>0</v>
      </c>
      <c r="DV682" s="132">
        <f t="shared" si="1157"/>
        <v>0</v>
      </c>
      <c r="DW682" s="132">
        <f t="shared" si="1158"/>
        <v>0</v>
      </c>
      <c r="DX682" s="233">
        <f t="shared" si="1159"/>
        <v>0</v>
      </c>
      <c r="DY682" s="231" t="b">
        <f t="shared" si="1196"/>
        <v>0</v>
      </c>
      <c r="DZ682" s="163"/>
      <c r="EA682" s="226" t="str">
        <f t="shared" si="1197"/>
        <v/>
      </c>
      <c r="EB682" s="178" t="str">
        <f t="shared" si="1198"/>
        <v/>
      </c>
      <c r="EC682" s="178" t="str">
        <f t="shared" si="1199"/>
        <v/>
      </c>
      <c r="ED682" s="178" t="str">
        <f t="shared" si="1200"/>
        <v/>
      </c>
      <c r="EE682" s="178" t="str">
        <f t="shared" si="1201"/>
        <v/>
      </c>
      <c r="EF682" s="178" t="str">
        <f t="shared" si="1202"/>
        <v/>
      </c>
      <c r="EG682" s="178" t="str">
        <f t="shared" si="1203"/>
        <v/>
      </c>
      <c r="EH682" s="178" t="str">
        <f t="shared" si="1204"/>
        <v/>
      </c>
      <c r="EI682" s="178" t="str">
        <f t="shared" si="1205"/>
        <v/>
      </c>
      <c r="EJ682" s="227" t="str">
        <f t="shared" si="1206"/>
        <v/>
      </c>
      <c r="EK682" s="230" t="str">
        <f t="shared" si="1160"/>
        <v/>
      </c>
      <c r="EL682" s="177" t="str">
        <f t="shared" si="1161"/>
        <v/>
      </c>
      <c r="EM682" s="177" t="str">
        <f t="shared" si="1162"/>
        <v/>
      </c>
      <c r="EN682" s="177" t="str">
        <f t="shared" si="1163"/>
        <v/>
      </c>
      <c r="EO682" s="177" t="str">
        <f t="shared" si="1164"/>
        <v/>
      </c>
      <c r="EP682" s="177" t="str">
        <f t="shared" si="1165"/>
        <v/>
      </c>
      <c r="EQ682" s="177" t="str">
        <f t="shared" si="1166"/>
        <v/>
      </c>
      <c r="ER682" s="177" t="str">
        <f t="shared" si="1167"/>
        <v/>
      </c>
      <c r="ES682" s="177" t="str">
        <f t="shared" si="1168"/>
        <v/>
      </c>
      <c r="ET682" s="177" t="str">
        <f t="shared" si="1169"/>
        <v/>
      </c>
      <c r="EU682" s="229" t="e">
        <f t="shared" si="1170"/>
        <v>#VALUE!</v>
      </c>
      <c r="EV682" s="27" t="e">
        <f t="shared" si="1171"/>
        <v>#VALUE!</v>
      </c>
      <c r="EW682" s="27" t="e">
        <f t="shared" si="1172"/>
        <v>#VALUE!</v>
      </c>
      <c r="EX682" s="28" t="e">
        <f t="shared" si="1173"/>
        <v>#VALUE!</v>
      </c>
      <c r="EY682" s="28" t="e">
        <f t="shared" si="1174"/>
        <v>#VALUE!</v>
      </c>
      <c r="EZ682" s="28" t="b">
        <f t="shared" si="1175"/>
        <v>0</v>
      </c>
      <c r="FA682" s="176" t="str">
        <f t="shared" si="1176"/>
        <v/>
      </c>
      <c r="FB682" s="27" t="e" cm="1">
        <f t="array" aca="1" ref="FB682" ca="1">TEXT(RIGHT(10-RIGHT(SUM(INDEX(1*(MID(MID(C682,1,1)*2,ROW(INDIRECT("1:"&amp;LEN(MID(C682,1,1)*2))),1)),,))+MID(C682,2,1)+
SUM(INDEX(1*(MID(MID(C682,3,1)*2,ROW(INDIRECT("1:"&amp;LEN(MID(C682,3,1)*2))),1)),,))+MID(C682,4,1)+
SUM(INDEX(1*(MID(MID(C682,5,1)*2,ROW(INDIRECT("1:"&amp;LEN(MID(C682,5,1)*2))),1)),,))+MID(C682,6,1)+
SUM(INDEX(1*(MID(MID(C682,8,1)*2,ROW(INDIRECT("1:"&amp;LEN(MID(C682,8,1)*2))),1)),,))+MID(C682,9,1)+
SUM(INDEX(1*(MID(MID(C682,10,1)*2,ROW(INDIRECT("1:"&amp;LEN(MID(C682,10,1)*2))),1)),,)),1),1),"0")</f>
        <v>#VALUE!</v>
      </c>
      <c r="FC682" s="27" t="str">
        <f t="shared" si="1177"/>
        <v/>
      </c>
      <c r="FD682" s="29" t="b">
        <f t="shared" si="1178"/>
        <v>0</v>
      </c>
      <c r="FE682" s="112" t="b">
        <f>IFERROR(MATCH(D682,'Avtal för korttidsarbete'!$G$13:$G$1012,0),TRUE)</f>
        <v>1</v>
      </c>
      <c r="FF682" s="112" t="b">
        <f t="shared" si="1207"/>
        <v>0</v>
      </c>
      <c r="FG682" s="113" t="str" cm="1">
        <f t="array" ref="FG682">IF(FE682=TRUE,"x",INDEX('Avtal för korttidsarbete'!$E$13:$E$1012,$FE682))</f>
        <v>x</v>
      </c>
      <c r="FH682" s="113" t="str" cm="1">
        <f t="array" ref="FH682">IF(FE682=TRUE,"x",INDEX('Avtal för korttidsarbete'!$F$13:$F$1012,$FE682))</f>
        <v>x</v>
      </c>
      <c r="FI682" s="112" t="b">
        <f t="shared" si="1208"/>
        <v>0</v>
      </c>
      <c r="FJ682" s="135">
        <f t="shared" si="1209"/>
        <v>44166</v>
      </c>
      <c r="FK682" s="135">
        <f t="shared" si="1210"/>
        <v>44377</v>
      </c>
      <c r="FL682" s="112" t="b">
        <f t="shared" si="1211"/>
        <v>0</v>
      </c>
      <c r="FM682" s="113">
        <f t="shared" si="1212"/>
        <v>44166</v>
      </c>
      <c r="FN682" s="135">
        <f t="shared" si="1213"/>
        <v>44377</v>
      </c>
      <c r="FO682" s="148" t="b">
        <f>IFERROR(INDEX('Avtal för korttidsarbete'!R:R,MATCH(D682,'Avtal för korttidsarbete'!$G:$G,0)),TRUE)</f>
        <v>1</v>
      </c>
      <c r="FP682" s="135" t="str">
        <f>IF(FO682,"-",INDEX('Avtal för korttidsarbete'!$D:$D,MATCH(D682,'Avtal för korttidsarbete'!$G:$G,0)))</f>
        <v>-</v>
      </c>
      <c r="FQ682" s="113" t="b">
        <f>IFERROR(G682&gt;INDEX(Uppsägningar!E:E,MATCH(C682,Uppsägningar!C:C,0)),FALSE)</f>
        <v>0</v>
      </c>
    </row>
    <row r="683" spans="1:173" x14ac:dyDescent="0.25">
      <c r="A683" s="19">
        <v>667</v>
      </c>
      <c r="B683" s="20"/>
      <c r="C683" s="183"/>
      <c r="D683" s="66"/>
      <c r="E683" s="212">
        <f>IFERROR(INDEX(Admin!$C$7:$C$10,MATCH(FP683,TblNivåValTExt,0)),0)</f>
        <v>0</v>
      </c>
      <c r="F683" s="1"/>
      <c r="G683" s="1"/>
      <c r="H683" s="78"/>
      <c r="I683" s="181"/>
      <c r="J683" s="181"/>
      <c r="K683" s="182"/>
      <c r="L683" s="182"/>
      <c r="M683" s="181"/>
      <c r="N683" s="181"/>
      <c r="O683" s="181"/>
      <c r="P683" s="182"/>
      <c r="Q683" s="182"/>
      <c r="R683" s="181"/>
      <c r="S683" s="181"/>
      <c r="T683" s="181"/>
      <c r="U683" s="182"/>
      <c r="V683" s="182"/>
      <c r="W683" s="181"/>
      <c r="X683" s="181"/>
      <c r="Y683" s="181"/>
      <c r="Z683" s="182"/>
      <c r="AA683" s="182"/>
      <c r="AB683" s="181"/>
      <c r="AC683" s="181"/>
      <c r="AD683" s="181"/>
      <c r="AE683" s="182"/>
      <c r="AF683" s="182"/>
      <c r="AG683" s="181"/>
      <c r="AH683" s="181"/>
      <c r="AI683" s="181"/>
      <c r="AJ683" s="182"/>
      <c r="AK683" s="182"/>
      <c r="AL683" s="181"/>
      <c r="AM683" s="181"/>
      <c r="AN683" s="181"/>
      <c r="AO683" s="182"/>
      <c r="AP683" s="182"/>
      <c r="AQ683" s="181"/>
      <c r="AR683" s="181"/>
      <c r="AS683" s="181"/>
      <c r="AT683" s="182"/>
      <c r="AU683" s="182"/>
      <c r="AV683" s="181"/>
      <c r="AW683" s="181"/>
      <c r="AX683" s="181"/>
      <c r="AY683" s="182"/>
      <c r="AZ683" s="182"/>
      <c r="BA683" s="181"/>
      <c r="BB683" s="181"/>
      <c r="BC683" s="181"/>
      <c r="BD683" s="182"/>
      <c r="BE683" s="182"/>
      <c r="BF683" s="181"/>
      <c r="BG683" s="180">
        <f t="shared" si="1179"/>
        <v>0</v>
      </c>
      <c r="BH683" s="116" t="str">
        <f t="shared" si="1180"/>
        <v/>
      </c>
      <c r="BI683" s="80" t="b">
        <f t="shared" si="1126"/>
        <v>0</v>
      </c>
      <c r="BJ683" s="80" t="str">
        <f t="shared" si="1127"/>
        <v/>
      </c>
      <c r="BK683" s="80" t="b">
        <f t="shared" si="1181"/>
        <v>0</v>
      </c>
      <c r="BL683" s="13" t="str">
        <f t="shared" si="1128"/>
        <v/>
      </c>
      <c r="BM683" s="13" t="b">
        <f t="shared" si="1182"/>
        <v>0</v>
      </c>
      <c r="BN683" s="35" t="str">
        <f t="shared" si="1129"/>
        <v/>
      </c>
      <c r="BO683" s="13" t="b">
        <f t="shared" si="1130"/>
        <v>0</v>
      </c>
      <c r="BP683" s="35" t="str">
        <f t="shared" si="1131"/>
        <v/>
      </c>
      <c r="BQ683" s="13" t="b">
        <f t="shared" si="1132"/>
        <v>0</v>
      </c>
      <c r="BR683" s="35" t="str">
        <f t="shared" si="1133"/>
        <v/>
      </c>
      <c r="BS683" s="35" t="b">
        <f t="shared" si="1134"/>
        <v>0</v>
      </c>
      <c r="BT683" s="35" t="str">
        <f t="shared" si="1135"/>
        <v/>
      </c>
      <c r="BU683" s="35" t="b">
        <f t="shared" si="1136"/>
        <v>0</v>
      </c>
      <c r="BV683" s="35" t="str">
        <f t="shared" si="1137"/>
        <v/>
      </c>
      <c r="BW683" s="13" t="b">
        <f t="shared" si="1214"/>
        <v>0</v>
      </c>
      <c r="BX683" s="35" t="str">
        <f t="shared" si="1138"/>
        <v/>
      </c>
      <c r="BY683" s="265" t="b">
        <f t="shared" si="1183"/>
        <v>0</v>
      </c>
      <c r="BZ683" s="35" t="str">
        <f t="shared" si="1139"/>
        <v/>
      </c>
      <c r="CA683" s="265" t="b">
        <f t="shared" si="1184"/>
        <v>0</v>
      </c>
      <c r="CB683" s="35" t="str">
        <f t="shared" si="1140"/>
        <v/>
      </c>
      <c r="CC683" s="272" t="b">
        <f t="shared" si="1185"/>
        <v>0</v>
      </c>
      <c r="CD683" s="35" t="str">
        <f t="shared" si="1141"/>
        <v/>
      </c>
      <c r="CE683" s="13" t="b">
        <f t="shared" si="1142"/>
        <v>0</v>
      </c>
      <c r="CF683" s="35" t="str">
        <f t="shared" si="1143"/>
        <v/>
      </c>
      <c r="CG683" s="179">
        <f t="shared" si="1144"/>
        <v>0</v>
      </c>
      <c r="CH683" s="179">
        <f t="shared" si="1145"/>
        <v>0</v>
      </c>
      <c r="CI683" s="218">
        <f t="shared" si="1186"/>
        <v>0</v>
      </c>
      <c r="CJ683" s="218">
        <f t="shared" si="1187"/>
        <v>0</v>
      </c>
      <c r="CK683" s="218">
        <f t="shared" si="1188"/>
        <v>0</v>
      </c>
      <c r="CL683" s="218">
        <f t="shared" si="1189"/>
        <v>0</v>
      </c>
      <c r="CM683" s="218">
        <f t="shared" si="1190"/>
        <v>0</v>
      </c>
      <c r="CN683" s="218">
        <f t="shared" si="1191"/>
        <v>0</v>
      </c>
      <c r="CO683" s="218">
        <f t="shared" si="1192"/>
        <v>0</v>
      </c>
      <c r="CP683" s="218">
        <f t="shared" si="1193"/>
        <v>0</v>
      </c>
      <c r="CQ683" s="218">
        <f t="shared" si="1194"/>
        <v>0</v>
      </c>
      <c r="CR683" s="218">
        <f t="shared" si="1195"/>
        <v>0</v>
      </c>
      <c r="CS683" s="14">
        <f t="shared" si="1146"/>
        <v>0</v>
      </c>
      <c r="CT683" s="236">
        <f t="shared" si="1147"/>
        <v>0</v>
      </c>
      <c r="CU683" s="237">
        <f t="shared" si="1217"/>
        <v>0</v>
      </c>
      <c r="CV683" s="16">
        <f t="shared" si="1217"/>
        <v>0</v>
      </c>
      <c r="CW683" s="16">
        <f t="shared" si="1217"/>
        <v>0</v>
      </c>
      <c r="CX683" s="16">
        <f t="shared" si="1217"/>
        <v>0</v>
      </c>
      <c r="CY683" s="16">
        <f t="shared" si="1217"/>
        <v>0</v>
      </c>
      <c r="CZ683" s="16">
        <f t="shared" si="1217"/>
        <v>0</v>
      </c>
      <c r="DA683" s="16">
        <f t="shared" si="1217"/>
        <v>0</v>
      </c>
      <c r="DB683" s="16">
        <f t="shared" si="1217"/>
        <v>0</v>
      </c>
      <c r="DC683" s="16">
        <f t="shared" si="1217"/>
        <v>0</v>
      </c>
      <c r="DD683" s="238">
        <f t="shared" si="1217"/>
        <v>0</v>
      </c>
      <c r="DE683" s="232">
        <f t="shared" si="1218"/>
        <v>0</v>
      </c>
      <c r="DF683" s="132">
        <f t="shared" si="1218"/>
        <v>0</v>
      </c>
      <c r="DG683" s="132">
        <f t="shared" si="1218"/>
        <v>0</v>
      </c>
      <c r="DH683" s="132">
        <f t="shared" si="1218"/>
        <v>0</v>
      </c>
      <c r="DI683" s="132">
        <f t="shared" si="1218"/>
        <v>0</v>
      </c>
      <c r="DJ683" s="132">
        <f t="shared" si="1218"/>
        <v>0</v>
      </c>
      <c r="DK683" s="132">
        <f t="shared" si="1218"/>
        <v>0</v>
      </c>
      <c r="DL683" s="132">
        <f t="shared" si="1218"/>
        <v>0</v>
      </c>
      <c r="DM683" s="132">
        <f t="shared" si="1218"/>
        <v>0</v>
      </c>
      <c r="DN683" s="233">
        <f t="shared" si="1218"/>
        <v>0</v>
      </c>
      <c r="DO683" s="232">
        <f t="shared" si="1150"/>
        <v>0</v>
      </c>
      <c r="DP683" s="132">
        <f t="shared" si="1151"/>
        <v>0</v>
      </c>
      <c r="DQ683" s="132">
        <f t="shared" si="1152"/>
        <v>0</v>
      </c>
      <c r="DR683" s="132">
        <f t="shared" si="1153"/>
        <v>0</v>
      </c>
      <c r="DS683" s="132">
        <f t="shared" si="1154"/>
        <v>0</v>
      </c>
      <c r="DT683" s="132">
        <f t="shared" si="1155"/>
        <v>0</v>
      </c>
      <c r="DU683" s="132">
        <f t="shared" si="1156"/>
        <v>0</v>
      </c>
      <c r="DV683" s="132">
        <f t="shared" si="1157"/>
        <v>0</v>
      </c>
      <c r="DW683" s="132">
        <f t="shared" si="1158"/>
        <v>0</v>
      </c>
      <c r="DX683" s="233">
        <f t="shared" si="1159"/>
        <v>0</v>
      </c>
      <c r="DY683" s="231" t="b">
        <f t="shared" si="1196"/>
        <v>0</v>
      </c>
      <c r="DZ683" s="163"/>
      <c r="EA683" s="226" t="str">
        <f t="shared" si="1197"/>
        <v/>
      </c>
      <c r="EB683" s="178" t="str">
        <f t="shared" si="1198"/>
        <v/>
      </c>
      <c r="EC683" s="178" t="str">
        <f t="shared" si="1199"/>
        <v/>
      </c>
      <c r="ED683" s="178" t="str">
        <f t="shared" si="1200"/>
        <v/>
      </c>
      <c r="EE683" s="178" t="str">
        <f t="shared" si="1201"/>
        <v/>
      </c>
      <c r="EF683" s="178" t="str">
        <f t="shared" si="1202"/>
        <v/>
      </c>
      <c r="EG683" s="178" t="str">
        <f t="shared" si="1203"/>
        <v/>
      </c>
      <c r="EH683" s="178" t="str">
        <f t="shared" si="1204"/>
        <v/>
      </c>
      <c r="EI683" s="178" t="str">
        <f t="shared" si="1205"/>
        <v/>
      </c>
      <c r="EJ683" s="227" t="str">
        <f t="shared" si="1206"/>
        <v/>
      </c>
      <c r="EK683" s="230" t="str">
        <f t="shared" si="1160"/>
        <v/>
      </c>
      <c r="EL683" s="177" t="str">
        <f t="shared" si="1161"/>
        <v/>
      </c>
      <c r="EM683" s="177" t="str">
        <f t="shared" si="1162"/>
        <v/>
      </c>
      <c r="EN683" s="177" t="str">
        <f t="shared" si="1163"/>
        <v/>
      </c>
      <c r="EO683" s="177" t="str">
        <f t="shared" si="1164"/>
        <v/>
      </c>
      <c r="EP683" s="177" t="str">
        <f t="shared" si="1165"/>
        <v/>
      </c>
      <c r="EQ683" s="177" t="str">
        <f t="shared" si="1166"/>
        <v/>
      </c>
      <c r="ER683" s="177" t="str">
        <f t="shared" si="1167"/>
        <v/>
      </c>
      <c r="ES683" s="177" t="str">
        <f t="shared" si="1168"/>
        <v/>
      </c>
      <c r="ET683" s="177" t="str">
        <f t="shared" si="1169"/>
        <v/>
      </c>
      <c r="EU683" s="229" t="e">
        <f t="shared" si="1170"/>
        <v>#VALUE!</v>
      </c>
      <c r="EV683" s="27" t="e">
        <f t="shared" si="1171"/>
        <v>#VALUE!</v>
      </c>
      <c r="EW683" s="27" t="e">
        <f t="shared" si="1172"/>
        <v>#VALUE!</v>
      </c>
      <c r="EX683" s="28" t="e">
        <f t="shared" si="1173"/>
        <v>#VALUE!</v>
      </c>
      <c r="EY683" s="28" t="e">
        <f t="shared" si="1174"/>
        <v>#VALUE!</v>
      </c>
      <c r="EZ683" s="28" t="b">
        <f t="shared" si="1175"/>
        <v>0</v>
      </c>
      <c r="FA683" s="176" t="str">
        <f t="shared" si="1176"/>
        <v/>
      </c>
      <c r="FB683" s="27" t="e" cm="1">
        <f t="array" aca="1" ref="FB683" ca="1">TEXT(RIGHT(10-RIGHT(SUM(INDEX(1*(MID(MID(C683,1,1)*2,ROW(INDIRECT("1:"&amp;LEN(MID(C683,1,1)*2))),1)),,))+MID(C683,2,1)+
SUM(INDEX(1*(MID(MID(C683,3,1)*2,ROW(INDIRECT("1:"&amp;LEN(MID(C683,3,1)*2))),1)),,))+MID(C683,4,1)+
SUM(INDEX(1*(MID(MID(C683,5,1)*2,ROW(INDIRECT("1:"&amp;LEN(MID(C683,5,1)*2))),1)),,))+MID(C683,6,1)+
SUM(INDEX(1*(MID(MID(C683,8,1)*2,ROW(INDIRECT("1:"&amp;LEN(MID(C683,8,1)*2))),1)),,))+MID(C683,9,1)+
SUM(INDEX(1*(MID(MID(C683,10,1)*2,ROW(INDIRECT("1:"&amp;LEN(MID(C683,10,1)*2))),1)),,)),1),1),"0")</f>
        <v>#VALUE!</v>
      </c>
      <c r="FC683" s="27" t="str">
        <f t="shared" si="1177"/>
        <v/>
      </c>
      <c r="FD683" s="29" t="b">
        <f t="shared" si="1178"/>
        <v>0</v>
      </c>
      <c r="FE683" s="112" t="b">
        <f>IFERROR(MATCH(D683,'Avtal för korttidsarbete'!$G$13:$G$1012,0),TRUE)</f>
        <v>1</v>
      </c>
      <c r="FF683" s="112" t="b">
        <f t="shared" si="1207"/>
        <v>0</v>
      </c>
      <c r="FG683" s="113" t="str" cm="1">
        <f t="array" ref="FG683">IF(FE683=TRUE,"x",INDEX('Avtal för korttidsarbete'!$E$13:$E$1012,$FE683))</f>
        <v>x</v>
      </c>
      <c r="FH683" s="113" t="str" cm="1">
        <f t="array" ref="FH683">IF(FE683=TRUE,"x",INDEX('Avtal för korttidsarbete'!$F$13:$F$1012,$FE683))</f>
        <v>x</v>
      </c>
      <c r="FI683" s="112" t="b">
        <f t="shared" si="1208"/>
        <v>0</v>
      </c>
      <c r="FJ683" s="135">
        <f t="shared" si="1209"/>
        <v>44166</v>
      </c>
      <c r="FK683" s="135">
        <f t="shared" si="1210"/>
        <v>44377</v>
      </c>
      <c r="FL683" s="112" t="b">
        <f t="shared" si="1211"/>
        <v>0</v>
      </c>
      <c r="FM683" s="113">
        <f t="shared" si="1212"/>
        <v>44166</v>
      </c>
      <c r="FN683" s="135">
        <f t="shared" si="1213"/>
        <v>44377</v>
      </c>
      <c r="FO683" s="148" t="b">
        <f>IFERROR(INDEX('Avtal för korttidsarbete'!R:R,MATCH(D683,'Avtal för korttidsarbete'!$G:$G,0)),TRUE)</f>
        <v>1</v>
      </c>
      <c r="FP683" s="135" t="str">
        <f>IF(FO683,"-",INDEX('Avtal för korttidsarbete'!$D:$D,MATCH(D683,'Avtal för korttidsarbete'!$G:$G,0)))</f>
        <v>-</v>
      </c>
      <c r="FQ683" s="113" t="b">
        <f>IFERROR(G683&gt;INDEX(Uppsägningar!E:E,MATCH(C683,Uppsägningar!C:C,0)),FALSE)</f>
        <v>0</v>
      </c>
    </row>
    <row r="684" spans="1:173" x14ac:dyDescent="0.25">
      <c r="A684" s="19">
        <v>668</v>
      </c>
      <c r="B684" s="20"/>
      <c r="C684" s="183"/>
      <c r="D684" s="66"/>
      <c r="E684" s="212">
        <f>IFERROR(INDEX(Admin!$C$7:$C$10,MATCH(FP684,TblNivåValTExt,0)),0)</f>
        <v>0</v>
      </c>
      <c r="F684" s="1"/>
      <c r="G684" s="1"/>
      <c r="H684" s="78"/>
      <c r="I684" s="181"/>
      <c r="J684" s="181"/>
      <c r="K684" s="182"/>
      <c r="L684" s="182"/>
      <c r="M684" s="181"/>
      <c r="N684" s="181"/>
      <c r="O684" s="181"/>
      <c r="P684" s="182"/>
      <c r="Q684" s="182"/>
      <c r="R684" s="181"/>
      <c r="S684" s="181"/>
      <c r="T684" s="181"/>
      <c r="U684" s="182"/>
      <c r="V684" s="182"/>
      <c r="W684" s="181"/>
      <c r="X684" s="181"/>
      <c r="Y684" s="181"/>
      <c r="Z684" s="182"/>
      <c r="AA684" s="182"/>
      <c r="AB684" s="181"/>
      <c r="AC684" s="181"/>
      <c r="AD684" s="181"/>
      <c r="AE684" s="182"/>
      <c r="AF684" s="182"/>
      <c r="AG684" s="181"/>
      <c r="AH684" s="181"/>
      <c r="AI684" s="181"/>
      <c r="AJ684" s="182"/>
      <c r="AK684" s="182"/>
      <c r="AL684" s="181"/>
      <c r="AM684" s="181"/>
      <c r="AN684" s="181"/>
      <c r="AO684" s="182"/>
      <c r="AP684" s="182"/>
      <c r="AQ684" s="181"/>
      <c r="AR684" s="181"/>
      <c r="AS684" s="181"/>
      <c r="AT684" s="182"/>
      <c r="AU684" s="182"/>
      <c r="AV684" s="181"/>
      <c r="AW684" s="181"/>
      <c r="AX684" s="181"/>
      <c r="AY684" s="182"/>
      <c r="AZ684" s="182"/>
      <c r="BA684" s="181"/>
      <c r="BB684" s="181"/>
      <c r="BC684" s="181"/>
      <c r="BD684" s="182"/>
      <c r="BE684" s="182"/>
      <c r="BF684" s="181"/>
      <c r="BG684" s="180">
        <f t="shared" si="1179"/>
        <v>0</v>
      </c>
      <c r="BH684" s="116" t="str">
        <f t="shared" si="1180"/>
        <v/>
      </c>
      <c r="BI684" s="80" t="b">
        <f t="shared" si="1126"/>
        <v>0</v>
      </c>
      <c r="BJ684" s="80" t="str">
        <f t="shared" si="1127"/>
        <v/>
      </c>
      <c r="BK684" s="80" t="b">
        <f t="shared" si="1181"/>
        <v>0</v>
      </c>
      <c r="BL684" s="13" t="str">
        <f t="shared" si="1128"/>
        <v/>
      </c>
      <c r="BM684" s="13" t="b">
        <f t="shared" si="1182"/>
        <v>0</v>
      </c>
      <c r="BN684" s="35" t="str">
        <f t="shared" si="1129"/>
        <v/>
      </c>
      <c r="BO684" s="13" t="b">
        <f t="shared" si="1130"/>
        <v>0</v>
      </c>
      <c r="BP684" s="35" t="str">
        <f t="shared" si="1131"/>
        <v/>
      </c>
      <c r="BQ684" s="13" t="b">
        <f t="shared" si="1132"/>
        <v>0</v>
      </c>
      <c r="BR684" s="35" t="str">
        <f t="shared" si="1133"/>
        <v/>
      </c>
      <c r="BS684" s="35" t="b">
        <f t="shared" si="1134"/>
        <v>0</v>
      </c>
      <c r="BT684" s="35" t="str">
        <f t="shared" si="1135"/>
        <v/>
      </c>
      <c r="BU684" s="35" t="b">
        <f t="shared" si="1136"/>
        <v>0</v>
      </c>
      <c r="BV684" s="35" t="str">
        <f t="shared" si="1137"/>
        <v/>
      </c>
      <c r="BW684" s="13" t="b">
        <f t="shared" si="1214"/>
        <v>0</v>
      </c>
      <c r="BX684" s="35" t="str">
        <f t="shared" si="1138"/>
        <v/>
      </c>
      <c r="BY684" s="265" t="b">
        <f t="shared" si="1183"/>
        <v>0</v>
      </c>
      <c r="BZ684" s="35" t="str">
        <f t="shared" si="1139"/>
        <v/>
      </c>
      <c r="CA684" s="265" t="b">
        <f t="shared" si="1184"/>
        <v>0</v>
      </c>
      <c r="CB684" s="35" t="str">
        <f t="shared" si="1140"/>
        <v/>
      </c>
      <c r="CC684" s="272" t="b">
        <f t="shared" si="1185"/>
        <v>0</v>
      </c>
      <c r="CD684" s="35" t="str">
        <f t="shared" si="1141"/>
        <v/>
      </c>
      <c r="CE684" s="13" t="b">
        <f t="shared" si="1142"/>
        <v>0</v>
      </c>
      <c r="CF684" s="35" t="str">
        <f t="shared" si="1143"/>
        <v/>
      </c>
      <c r="CG684" s="179">
        <f t="shared" si="1144"/>
        <v>0</v>
      </c>
      <c r="CH684" s="179">
        <f t="shared" si="1145"/>
        <v>0</v>
      </c>
      <c r="CI684" s="218">
        <f t="shared" si="1186"/>
        <v>0</v>
      </c>
      <c r="CJ684" s="218">
        <f t="shared" si="1187"/>
        <v>0</v>
      </c>
      <c r="CK684" s="218">
        <f t="shared" si="1188"/>
        <v>0</v>
      </c>
      <c r="CL684" s="218">
        <f t="shared" si="1189"/>
        <v>0</v>
      </c>
      <c r="CM684" s="218">
        <f t="shared" si="1190"/>
        <v>0</v>
      </c>
      <c r="CN684" s="218">
        <f t="shared" si="1191"/>
        <v>0</v>
      </c>
      <c r="CO684" s="218">
        <f t="shared" si="1192"/>
        <v>0</v>
      </c>
      <c r="CP684" s="218">
        <f t="shared" si="1193"/>
        <v>0</v>
      </c>
      <c r="CQ684" s="218">
        <f t="shared" si="1194"/>
        <v>0</v>
      </c>
      <c r="CR684" s="218">
        <f t="shared" si="1195"/>
        <v>0</v>
      </c>
      <c r="CS684" s="14">
        <f t="shared" si="1146"/>
        <v>0</v>
      </c>
      <c r="CT684" s="236">
        <f t="shared" si="1147"/>
        <v>0</v>
      </c>
      <c r="CU684" s="237">
        <f t="shared" si="1217"/>
        <v>0</v>
      </c>
      <c r="CV684" s="16">
        <f t="shared" si="1217"/>
        <v>0</v>
      </c>
      <c r="CW684" s="16">
        <f t="shared" si="1217"/>
        <v>0</v>
      </c>
      <c r="CX684" s="16">
        <f t="shared" si="1217"/>
        <v>0</v>
      </c>
      <c r="CY684" s="16">
        <f t="shared" si="1217"/>
        <v>0</v>
      </c>
      <c r="CZ684" s="16">
        <f t="shared" si="1217"/>
        <v>0</v>
      </c>
      <c r="DA684" s="16">
        <f t="shared" si="1217"/>
        <v>0</v>
      </c>
      <c r="DB684" s="16">
        <f t="shared" si="1217"/>
        <v>0</v>
      </c>
      <c r="DC684" s="16">
        <f t="shared" si="1217"/>
        <v>0</v>
      </c>
      <c r="DD684" s="238">
        <f t="shared" si="1217"/>
        <v>0</v>
      </c>
      <c r="DE684" s="232">
        <f t="shared" si="1218"/>
        <v>0</v>
      </c>
      <c r="DF684" s="132">
        <f t="shared" si="1218"/>
        <v>0</v>
      </c>
      <c r="DG684" s="132">
        <f t="shared" si="1218"/>
        <v>0</v>
      </c>
      <c r="DH684" s="132">
        <f t="shared" si="1218"/>
        <v>0</v>
      </c>
      <c r="DI684" s="132">
        <f t="shared" si="1218"/>
        <v>0</v>
      </c>
      <c r="DJ684" s="132">
        <f t="shared" si="1218"/>
        <v>0</v>
      </c>
      <c r="DK684" s="132">
        <f t="shared" si="1218"/>
        <v>0</v>
      </c>
      <c r="DL684" s="132">
        <f t="shared" si="1218"/>
        <v>0</v>
      </c>
      <c r="DM684" s="132">
        <f t="shared" si="1218"/>
        <v>0</v>
      </c>
      <c r="DN684" s="233">
        <f t="shared" si="1218"/>
        <v>0</v>
      </c>
      <c r="DO684" s="232">
        <f t="shared" si="1150"/>
        <v>0</v>
      </c>
      <c r="DP684" s="132">
        <f t="shared" si="1151"/>
        <v>0</v>
      </c>
      <c r="DQ684" s="132">
        <f t="shared" si="1152"/>
        <v>0</v>
      </c>
      <c r="DR684" s="132">
        <f t="shared" si="1153"/>
        <v>0</v>
      </c>
      <c r="DS684" s="132">
        <f t="shared" si="1154"/>
        <v>0</v>
      </c>
      <c r="DT684" s="132">
        <f t="shared" si="1155"/>
        <v>0</v>
      </c>
      <c r="DU684" s="132">
        <f t="shared" si="1156"/>
        <v>0</v>
      </c>
      <c r="DV684" s="132">
        <f t="shared" si="1157"/>
        <v>0</v>
      </c>
      <c r="DW684" s="132">
        <f t="shared" si="1158"/>
        <v>0</v>
      </c>
      <c r="DX684" s="233">
        <f t="shared" si="1159"/>
        <v>0</v>
      </c>
      <c r="DY684" s="231" t="b">
        <f t="shared" si="1196"/>
        <v>0</v>
      </c>
      <c r="DZ684" s="163"/>
      <c r="EA684" s="226" t="str">
        <f t="shared" si="1197"/>
        <v/>
      </c>
      <c r="EB684" s="178" t="str">
        <f t="shared" si="1198"/>
        <v/>
      </c>
      <c r="EC684" s="178" t="str">
        <f t="shared" si="1199"/>
        <v/>
      </c>
      <c r="ED684" s="178" t="str">
        <f t="shared" si="1200"/>
        <v/>
      </c>
      <c r="EE684" s="178" t="str">
        <f t="shared" si="1201"/>
        <v/>
      </c>
      <c r="EF684" s="178" t="str">
        <f t="shared" si="1202"/>
        <v/>
      </c>
      <c r="EG684" s="178" t="str">
        <f t="shared" si="1203"/>
        <v/>
      </c>
      <c r="EH684" s="178" t="str">
        <f t="shared" si="1204"/>
        <v/>
      </c>
      <c r="EI684" s="178" t="str">
        <f t="shared" si="1205"/>
        <v/>
      </c>
      <c r="EJ684" s="227" t="str">
        <f t="shared" si="1206"/>
        <v/>
      </c>
      <c r="EK684" s="230" t="str">
        <f t="shared" si="1160"/>
        <v/>
      </c>
      <c r="EL684" s="177" t="str">
        <f t="shared" si="1161"/>
        <v/>
      </c>
      <c r="EM684" s="177" t="str">
        <f t="shared" si="1162"/>
        <v/>
      </c>
      <c r="EN684" s="177" t="str">
        <f t="shared" si="1163"/>
        <v/>
      </c>
      <c r="EO684" s="177" t="str">
        <f t="shared" si="1164"/>
        <v/>
      </c>
      <c r="EP684" s="177" t="str">
        <f t="shared" si="1165"/>
        <v/>
      </c>
      <c r="EQ684" s="177" t="str">
        <f t="shared" si="1166"/>
        <v/>
      </c>
      <c r="ER684" s="177" t="str">
        <f t="shared" si="1167"/>
        <v/>
      </c>
      <c r="ES684" s="177" t="str">
        <f t="shared" si="1168"/>
        <v/>
      </c>
      <c r="ET684" s="177" t="str">
        <f t="shared" si="1169"/>
        <v/>
      </c>
      <c r="EU684" s="229" t="e">
        <f t="shared" si="1170"/>
        <v>#VALUE!</v>
      </c>
      <c r="EV684" s="27" t="e">
        <f t="shared" si="1171"/>
        <v>#VALUE!</v>
      </c>
      <c r="EW684" s="27" t="e">
        <f t="shared" si="1172"/>
        <v>#VALUE!</v>
      </c>
      <c r="EX684" s="28" t="e">
        <f t="shared" si="1173"/>
        <v>#VALUE!</v>
      </c>
      <c r="EY684" s="28" t="e">
        <f t="shared" si="1174"/>
        <v>#VALUE!</v>
      </c>
      <c r="EZ684" s="28" t="b">
        <f t="shared" si="1175"/>
        <v>0</v>
      </c>
      <c r="FA684" s="176" t="str">
        <f t="shared" si="1176"/>
        <v/>
      </c>
      <c r="FB684" s="27" t="e" cm="1">
        <f t="array" aca="1" ref="FB684" ca="1">TEXT(RIGHT(10-RIGHT(SUM(INDEX(1*(MID(MID(C684,1,1)*2,ROW(INDIRECT("1:"&amp;LEN(MID(C684,1,1)*2))),1)),,))+MID(C684,2,1)+
SUM(INDEX(1*(MID(MID(C684,3,1)*2,ROW(INDIRECT("1:"&amp;LEN(MID(C684,3,1)*2))),1)),,))+MID(C684,4,1)+
SUM(INDEX(1*(MID(MID(C684,5,1)*2,ROW(INDIRECT("1:"&amp;LEN(MID(C684,5,1)*2))),1)),,))+MID(C684,6,1)+
SUM(INDEX(1*(MID(MID(C684,8,1)*2,ROW(INDIRECT("1:"&amp;LEN(MID(C684,8,1)*2))),1)),,))+MID(C684,9,1)+
SUM(INDEX(1*(MID(MID(C684,10,1)*2,ROW(INDIRECT("1:"&amp;LEN(MID(C684,10,1)*2))),1)),,)),1),1),"0")</f>
        <v>#VALUE!</v>
      </c>
      <c r="FC684" s="27" t="str">
        <f t="shared" si="1177"/>
        <v/>
      </c>
      <c r="FD684" s="29" t="b">
        <f t="shared" si="1178"/>
        <v>0</v>
      </c>
      <c r="FE684" s="112" t="b">
        <f>IFERROR(MATCH(D684,'Avtal för korttidsarbete'!$G$13:$G$1012,0),TRUE)</f>
        <v>1</v>
      </c>
      <c r="FF684" s="112" t="b">
        <f t="shared" si="1207"/>
        <v>0</v>
      </c>
      <c r="FG684" s="113" t="str" cm="1">
        <f t="array" ref="FG684">IF(FE684=TRUE,"x",INDEX('Avtal för korttidsarbete'!$E$13:$E$1012,$FE684))</f>
        <v>x</v>
      </c>
      <c r="FH684" s="113" t="str" cm="1">
        <f t="array" ref="FH684">IF(FE684=TRUE,"x",INDEX('Avtal för korttidsarbete'!$F$13:$F$1012,$FE684))</f>
        <v>x</v>
      </c>
      <c r="FI684" s="112" t="b">
        <f t="shared" si="1208"/>
        <v>0</v>
      </c>
      <c r="FJ684" s="135">
        <f t="shared" si="1209"/>
        <v>44166</v>
      </c>
      <c r="FK684" s="135">
        <f t="shared" si="1210"/>
        <v>44377</v>
      </c>
      <c r="FL684" s="112" t="b">
        <f t="shared" si="1211"/>
        <v>0</v>
      </c>
      <c r="FM684" s="113">
        <f t="shared" si="1212"/>
        <v>44166</v>
      </c>
      <c r="FN684" s="135">
        <f t="shared" si="1213"/>
        <v>44377</v>
      </c>
      <c r="FO684" s="148" t="b">
        <f>IFERROR(INDEX('Avtal för korttidsarbete'!R:R,MATCH(D684,'Avtal för korttidsarbete'!$G:$G,0)),TRUE)</f>
        <v>1</v>
      </c>
      <c r="FP684" s="135" t="str">
        <f>IF(FO684,"-",INDEX('Avtal för korttidsarbete'!$D:$D,MATCH(D684,'Avtal för korttidsarbete'!$G:$G,0)))</f>
        <v>-</v>
      </c>
      <c r="FQ684" s="113" t="b">
        <f>IFERROR(G684&gt;INDEX(Uppsägningar!E:E,MATCH(C684,Uppsägningar!C:C,0)),FALSE)</f>
        <v>0</v>
      </c>
    </row>
    <row r="685" spans="1:173" x14ac:dyDescent="0.25">
      <c r="A685" s="19">
        <v>669</v>
      </c>
      <c r="B685" s="20"/>
      <c r="C685" s="183"/>
      <c r="D685" s="66"/>
      <c r="E685" s="212">
        <f>IFERROR(INDEX(Admin!$C$7:$C$10,MATCH(FP685,TblNivåValTExt,0)),0)</f>
        <v>0</v>
      </c>
      <c r="F685" s="1"/>
      <c r="G685" s="1"/>
      <c r="H685" s="78"/>
      <c r="I685" s="181"/>
      <c r="J685" s="181"/>
      <c r="K685" s="182"/>
      <c r="L685" s="182"/>
      <c r="M685" s="181"/>
      <c r="N685" s="181"/>
      <c r="O685" s="181"/>
      <c r="P685" s="182"/>
      <c r="Q685" s="182"/>
      <c r="R685" s="181"/>
      <c r="S685" s="181"/>
      <c r="T685" s="181"/>
      <c r="U685" s="182"/>
      <c r="V685" s="182"/>
      <c r="W685" s="181"/>
      <c r="X685" s="181"/>
      <c r="Y685" s="181"/>
      <c r="Z685" s="182"/>
      <c r="AA685" s="182"/>
      <c r="AB685" s="181"/>
      <c r="AC685" s="181"/>
      <c r="AD685" s="181"/>
      <c r="AE685" s="182"/>
      <c r="AF685" s="182"/>
      <c r="AG685" s="181"/>
      <c r="AH685" s="181"/>
      <c r="AI685" s="181"/>
      <c r="AJ685" s="182"/>
      <c r="AK685" s="182"/>
      <c r="AL685" s="181"/>
      <c r="AM685" s="181"/>
      <c r="AN685" s="181"/>
      <c r="AO685" s="182"/>
      <c r="AP685" s="182"/>
      <c r="AQ685" s="181"/>
      <c r="AR685" s="181"/>
      <c r="AS685" s="181"/>
      <c r="AT685" s="182"/>
      <c r="AU685" s="182"/>
      <c r="AV685" s="181"/>
      <c r="AW685" s="181"/>
      <c r="AX685" s="181"/>
      <c r="AY685" s="182"/>
      <c r="AZ685" s="182"/>
      <c r="BA685" s="181"/>
      <c r="BB685" s="181"/>
      <c r="BC685" s="181"/>
      <c r="BD685" s="182"/>
      <c r="BE685" s="182"/>
      <c r="BF685" s="181"/>
      <c r="BG685" s="180">
        <f t="shared" si="1179"/>
        <v>0</v>
      </c>
      <c r="BH685" s="116" t="str">
        <f t="shared" si="1180"/>
        <v/>
      </c>
      <c r="BI685" s="80" t="b">
        <f t="shared" si="1126"/>
        <v>0</v>
      </c>
      <c r="BJ685" s="80" t="str">
        <f t="shared" si="1127"/>
        <v/>
      </c>
      <c r="BK685" s="80" t="b">
        <f t="shared" si="1181"/>
        <v>0</v>
      </c>
      <c r="BL685" s="13" t="str">
        <f t="shared" si="1128"/>
        <v/>
      </c>
      <c r="BM685" s="13" t="b">
        <f t="shared" si="1182"/>
        <v>0</v>
      </c>
      <c r="BN685" s="35" t="str">
        <f t="shared" si="1129"/>
        <v/>
      </c>
      <c r="BO685" s="13" t="b">
        <f t="shared" si="1130"/>
        <v>0</v>
      </c>
      <c r="BP685" s="35" t="str">
        <f t="shared" si="1131"/>
        <v/>
      </c>
      <c r="BQ685" s="13" t="b">
        <f t="shared" si="1132"/>
        <v>0</v>
      </c>
      <c r="BR685" s="35" t="str">
        <f t="shared" si="1133"/>
        <v/>
      </c>
      <c r="BS685" s="35" t="b">
        <f t="shared" si="1134"/>
        <v>0</v>
      </c>
      <c r="BT685" s="35" t="str">
        <f t="shared" si="1135"/>
        <v/>
      </c>
      <c r="BU685" s="35" t="b">
        <f t="shared" si="1136"/>
        <v>0</v>
      </c>
      <c r="BV685" s="35" t="str">
        <f t="shared" si="1137"/>
        <v/>
      </c>
      <c r="BW685" s="13" t="b">
        <f t="shared" si="1214"/>
        <v>0</v>
      </c>
      <c r="BX685" s="35" t="str">
        <f t="shared" si="1138"/>
        <v/>
      </c>
      <c r="BY685" s="265" t="b">
        <f t="shared" si="1183"/>
        <v>0</v>
      </c>
      <c r="BZ685" s="35" t="str">
        <f t="shared" si="1139"/>
        <v/>
      </c>
      <c r="CA685" s="265" t="b">
        <f t="shared" si="1184"/>
        <v>0</v>
      </c>
      <c r="CB685" s="35" t="str">
        <f t="shared" si="1140"/>
        <v/>
      </c>
      <c r="CC685" s="272" t="b">
        <f t="shared" si="1185"/>
        <v>0</v>
      </c>
      <c r="CD685" s="35" t="str">
        <f t="shared" si="1141"/>
        <v/>
      </c>
      <c r="CE685" s="13" t="b">
        <f t="shared" si="1142"/>
        <v>0</v>
      </c>
      <c r="CF685" s="35" t="str">
        <f t="shared" si="1143"/>
        <v/>
      </c>
      <c r="CG685" s="179">
        <f t="shared" si="1144"/>
        <v>0</v>
      </c>
      <c r="CH685" s="179">
        <f t="shared" si="1145"/>
        <v>0</v>
      </c>
      <c r="CI685" s="218">
        <f t="shared" si="1186"/>
        <v>0</v>
      </c>
      <c r="CJ685" s="218">
        <f t="shared" si="1187"/>
        <v>0</v>
      </c>
      <c r="CK685" s="218">
        <f t="shared" si="1188"/>
        <v>0</v>
      </c>
      <c r="CL685" s="218">
        <f t="shared" si="1189"/>
        <v>0</v>
      </c>
      <c r="CM685" s="218">
        <f t="shared" si="1190"/>
        <v>0</v>
      </c>
      <c r="CN685" s="218">
        <f t="shared" si="1191"/>
        <v>0</v>
      </c>
      <c r="CO685" s="218">
        <f t="shared" si="1192"/>
        <v>0</v>
      </c>
      <c r="CP685" s="218">
        <f t="shared" si="1193"/>
        <v>0</v>
      </c>
      <c r="CQ685" s="218">
        <f t="shared" si="1194"/>
        <v>0</v>
      </c>
      <c r="CR685" s="218">
        <f t="shared" si="1195"/>
        <v>0</v>
      </c>
      <c r="CS685" s="14">
        <f t="shared" si="1146"/>
        <v>0</v>
      </c>
      <c r="CT685" s="236">
        <f t="shared" si="1147"/>
        <v>0</v>
      </c>
      <c r="CU685" s="237">
        <f t="shared" si="1217"/>
        <v>0</v>
      </c>
      <c r="CV685" s="16">
        <f t="shared" si="1217"/>
        <v>0</v>
      </c>
      <c r="CW685" s="16">
        <f t="shared" si="1217"/>
        <v>0</v>
      </c>
      <c r="CX685" s="16">
        <f t="shared" si="1217"/>
        <v>0</v>
      </c>
      <c r="CY685" s="16">
        <f t="shared" si="1217"/>
        <v>0</v>
      </c>
      <c r="CZ685" s="16">
        <f t="shared" si="1217"/>
        <v>0</v>
      </c>
      <c r="DA685" s="16">
        <f t="shared" si="1217"/>
        <v>0</v>
      </c>
      <c r="DB685" s="16">
        <f t="shared" si="1217"/>
        <v>0</v>
      </c>
      <c r="DC685" s="16">
        <f t="shared" si="1217"/>
        <v>0</v>
      </c>
      <c r="DD685" s="238">
        <f t="shared" si="1217"/>
        <v>0</v>
      </c>
      <c r="DE685" s="232">
        <f t="shared" si="1218"/>
        <v>0</v>
      </c>
      <c r="DF685" s="132">
        <f t="shared" si="1218"/>
        <v>0</v>
      </c>
      <c r="DG685" s="132">
        <f t="shared" si="1218"/>
        <v>0</v>
      </c>
      <c r="DH685" s="132">
        <f t="shared" si="1218"/>
        <v>0</v>
      </c>
      <c r="DI685" s="132">
        <f t="shared" si="1218"/>
        <v>0</v>
      </c>
      <c r="DJ685" s="132">
        <f t="shared" si="1218"/>
        <v>0</v>
      </c>
      <c r="DK685" s="132">
        <f t="shared" si="1218"/>
        <v>0</v>
      </c>
      <c r="DL685" s="132">
        <f t="shared" si="1218"/>
        <v>0</v>
      </c>
      <c r="DM685" s="132">
        <f t="shared" si="1218"/>
        <v>0</v>
      </c>
      <c r="DN685" s="233">
        <f t="shared" si="1218"/>
        <v>0</v>
      </c>
      <c r="DO685" s="232">
        <f t="shared" si="1150"/>
        <v>0</v>
      </c>
      <c r="DP685" s="132">
        <f t="shared" si="1151"/>
        <v>0</v>
      </c>
      <c r="DQ685" s="132">
        <f t="shared" si="1152"/>
        <v>0</v>
      </c>
      <c r="DR685" s="132">
        <f t="shared" si="1153"/>
        <v>0</v>
      </c>
      <c r="DS685" s="132">
        <f t="shared" si="1154"/>
        <v>0</v>
      </c>
      <c r="DT685" s="132">
        <f t="shared" si="1155"/>
        <v>0</v>
      </c>
      <c r="DU685" s="132">
        <f t="shared" si="1156"/>
        <v>0</v>
      </c>
      <c r="DV685" s="132">
        <f t="shared" si="1157"/>
        <v>0</v>
      </c>
      <c r="DW685" s="132">
        <f t="shared" si="1158"/>
        <v>0</v>
      </c>
      <c r="DX685" s="233">
        <f t="shared" si="1159"/>
        <v>0</v>
      </c>
      <c r="DY685" s="231" t="b">
        <f t="shared" si="1196"/>
        <v>0</v>
      </c>
      <c r="DZ685" s="163"/>
      <c r="EA685" s="226" t="str">
        <f t="shared" si="1197"/>
        <v/>
      </c>
      <c r="EB685" s="178" t="str">
        <f t="shared" si="1198"/>
        <v/>
      </c>
      <c r="EC685" s="178" t="str">
        <f t="shared" si="1199"/>
        <v/>
      </c>
      <c r="ED685" s="178" t="str">
        <f t="shared" si="1200"/>
        <v/>
      </c>
      <c r="EE685" s="178" t="str">
        <f t="shared" si="1201"/>
        <v/>
      </c>
      <c r="EF685" s="178" t="str">
        <f t="shared" si="1202"/>
        <v/>
      </c>
      <c r="EG685" s="178" t="str">
        <f t="shared" si="1203"/>
        <v/>
      </c>
      <c r="EH685" s="178" t="str">
        <f t="shared" si="1204"/>
        <v/>
      </c>
      <c r="EI685" s="178" t="str">
        <f t="shared" si="1205"/>
        <v/>
      </c>
      <c r="EJ685" s="227" t="str">
        <f t="shared" si="1206"/>
        <v/>
      </c>
      <c r="EK685" s="230" t="str">
        <f t="shared" si="1160"/>
        <v/>
      </c>
      <c r="EL685" s="177" t="str">
        <f t="shared" si="1161"/>
        <v/>
      </c>
      <c r="EM685" s="177" t="str">
        <f t="shared" si="1162"/>
        <v/>
      </c>
      <c r="EN685" s="177" t="str">
        <f t="shared" si="1163"/>
        <v/>
      </c>
      <c r="EO685" s="177" t="str">
        <f t="shared" si="1164"/>
        <v/>
      </c>
      <c r="EP685" s="177" t="str">
        <f t="shared" si="1165"/>
        <v/>
      </c>
      <c r="EQ685" s="177" t="str">
        <f t="shared" si="1166"/>
        <v/>
      </c>
      <c r="ER685" s="177" t="str">
        <f t="shared" si="1167"/>
        <v/>
      </c>
      <c r="ES685" s="177" t="str">
        <f t="shared" si="1168"/>
        <v/>
      </c>
      <c r="ET685" s="177" t="str">
        <f t="shared" si="1169"/>
        <v/>
      </c>
      <c r="EU685" s="229" t="e">
        <f t="shared" si="1170"/>
        <v>#VALUE!</v>
      </c>
      <c r="EV685" s="27" t="e">
        <f t="shared" si="1171"/>
        <v>#VALUE!</v>
      </c>
      <c r="EW685" s="27" t="e">
        <f t="shared" si="1172"/>
        <v>#VALUE!</v>
      </c>
      <c r="EX685" s="28" t="e">
        <f t="shared" si="1173"/>
        <v>#VALUE!</v>
      </c>
      <c r="EY685" s="28" t="e">
        <f t="shared" si="1174"/>
        <v>#VALUE!</v>
      </c>
      <c r="EZ685" s="28" t="b">
        <f t="shared" si="1175"/>
        <v>0</v>
      </c>
      <c r="FA685" s="176" t="str">
        <f t="shared" si="1176"/>
        <v/>
      </c>
      <c r="FB685" s="27" t="e" cm="1">
        <f t="array" aca="1" ref="FB685" ca="1">TEXT(RIGHT(10-RIGHT(SUM(INDEX(1*(MID(MID(C685,1,1)*2,ROW(INDIRECT("1:"&amp;LEN(MID(C685,1,1)*2))),1)),,))+MID(C685,2,1)+
SUM(INDEX(1*(MID(MID(C685,3,1)*2,ROW(INDIRECT("1:"&amp;LEN(MID(C685,3,1)*2))),1)),,))+MID(C685,4,1)+
SUM(INDEX(1*(MID(MID(C685,5,1)*2,ROW(INDIRECT("1:"&amp;LEN(MID(C685,5,1)*2))),1)),,))+MID(C685,6,1)+
SUM(INDEX(1*(MID(MID(C685,8,1)*2,ROW(INDIRECT("1:"&amp;LEN(MID(C685,8,1)*2))),1)),,))+MID(C685,9,1)+
SUM(INDEX(1*(MID(MID(C685,10,1)*2,ROW(INDIRECT("1:"&amp;LEN(MID(C685,10,1)*2))),1)),,)),1),1),"0")</f>
        <v>#VALUE!</v>
      </c>
      <c r="FC685" s="27" t="str">
        <f t="shared" si="1177"/>
        <v/>
      </c>
      <c r="FD685" s="29" t="b">
        <f t="shared" si="1178"/>
        <v>0</v>
      </c>
      <c r="FE685" s="112" t="b">
        <f>IFERROR(MATCH(D685,'Avtal för korttidsarbete'!$G$13:$G$1012,0),TRUE)</f>
        <v>1</v>
      </c>
      <c r="FF685" s="112" t="b">
        <f t="shared" si="1207"/>
        <v>0</v>
      </c>
      <c r="FG685" s="113" t="str" cm="1">
        <f t="array" ref="FG685">IF(FE685=TRUE,"x",INDEX('Avtal för korttidsarbete'!$E$13:$E$1012,$FE685))</f>
        <v>x</v>
      </c>
      <c r="FH685" s="113" t="str" cm="1">
        <f t="array" ref="FH685">IF(FE685=TRUE,"x",INDEX('Avtal för korttidsarbete'!$F$13:$F$1012,$FE685))</f>
        <v>x</v>
      </c>
      <c r="FI685" s="112" t="b">
        <f t="shared" si="1208"/>
        <v>0</v>
      </c>
      <c r="FJ685" s="135">
        <f t="shared" si="1209"/>
        <v>44166</v>
      </c>
      <c r="FK685" s="135">
        <f t="shared" si="1210"/>
        <v>44377</v>
      </c>
      <c r="FL685" s="112" t="b">
        <f t="shared" si="1211"/>
        <v>0</v>
      </c>
      <c r="FM685" s="113">
        <f t="shared" si="1212"/>
        <v>44166</v>
      </c>
      <c r="FN685" s="135">
        <f t="shared" si="1213"/>
        <v>44377</v>
      </c>
      <c r="FO685" s="148" t="b">
        <f>IFERROR(INDEX('Avtal för korttidsarbete'!R:R,MATCH(D685,'Avtal för korttidsarbete'!$G:$G,0)),TRUE)</f>
        <v>1</v>
      </c>
      <c r="FP685" s="135" t="str">
        <f>IF(FO685,"-",INDEX('Avtal för korttidsarbete'!$D:$D,MATCH(D685,'Avtal för korttidsarbete'!$G:$G,0)))</f>
        <v>-</v>
      </c>
      <c r="FQ685" s="113" t="b">
        <f>IFERROR(G685&gt;INDEX(Uppsägningar!E:E,MATCH(C685,Uppsägningar!C:C,0)),FALSE)</f>
        <v>0</v>
      </c>
    </row>
    <row r="686" spans="1:173" x14ac:dyDescent="0.25">
      <c r="A686" s="19">
        <v>670</v>
      </c>
      <c r="B686" s="20"/>
      <c r="C686" s="183"/>
      <c r="D686" s="66"/>
      <c r="E686" s="212">
        <f>IFERROR(INDEX(Admin!$C$7:$C$10,MATCH(FP686,TblNivåValTExt,0)),0)</f>
        <v>0</v>
      </c>
      <c r="F686" s="1"/>
      <c r="G686" s="1"/>
      <c r="H686" s="78"/>
      <c r="I686" s="181"/>
      <c r="J686" s="181"/>
      <c r="K686" s="182"/>
      <c r="L686" s="182"/>
      <c r="M686" s="181"/>
      <c r="N686" s="181"/>
      <c r="O686" s="181"/>
      <c r="P686" s="182"/>
      <c r="Q686" s="182"/>
      <c r="R686" s="181"/>
      <c r="S686" s="181"/>
      <c r="T686" s="181"/>
      <c r="U686" s="182"/>
      <c r="V686" s="182"/>
      <c r="W686" s="181"/>
      <c r="X686" s="181"/>
      <c r="Y686" s="181"/>
      <c r="Z686" s="182"/>
      <c r="AA686" s="182"/>
      <c r="AB686" s="181"/>
      <c r="AC686" s="181"/>
      <c r="AD686" s="181"/>
      <c r="AE686" s="182"/>
      <c r="AF686" s="182"/>
      <c r="AG686" s="181"/>
      <c r="AH686" s="181"/>
      <c r="AI686" s="181"/>
      <c r="AJ686" s="182"/>
      <c r="AK686" s="182"/>
      <c r="AL686" s="181"/>
      <c r="AM686" s="181"/>
      <c r="AN686" s="181"/>
      <c r="AO686" s="182"/>
      <c r="AP686" s="182"/>
      <c r="AQ686" s="181"/>
      <c r="AR686" s="181"/>
      <c r="AS686" s="181"/>
      <c r="AT686" s="182"/>
      <c r="AU686" s="182"/>
      <c r="AV686" s="181"/>
      <c r="AW686" s="181"/>
      <c r="AX686" s="181"/>
      <c r="AY686" s="182"/>
      <c r="AZ686" s="182"/>
      <c r="BA686" s="181"/>
      <c r="BB686" s="181"/>
      <c r="BC686" s="181"/>
      <c r="BD686" s="182"/>
      <c r="BE686" s="182"/>
      <c r="BF686" s="181"/>
      <c r="BG686" s="180">
        <f t="shared" si="1179"/>
        <v>0</v>
      </c>
      <c r="BH686" s="116" t="str">
        <f t="shared" si="1180"/>
        <v/>
      </c>
      <c r="BI686" s="80" t="b">
        <f t="shared" si="1126"/>
        <v>0</v>
      </c>
      <c r="BJ686" s="80" t="str">
        <f t="shared" si="1127"/>
        <v/>
      </c>
      <c r="BK686" s="80" t="b">
        <f t="shared" si="1181"/>
        <v>0</v>
      </c>
      <c r="BL686" s="13" t="str">
        <f t="shared" si="1128"/>
        <v/>
      </c>
      <c r="BM686" s="13" t="b">
        <f t="shared" si="1182"/>
        <v>0</v>
      </c>
      <c r="BN686" s="35" t="str">
        <f t="shared" si="1129"/>
        <v/>
      </c>
      <c r="BO686" s="13" t="b">
        <f t="shared" si="1130"/>
        <v>0</v>
      </c>
      <c r="BP686" s="35" t="str">
        <f t="shared" si="1131"/>
        <v/>
      </c>
      <c r="BQ686" s="13" t="b">
        <f t="shared" si="1132"/>
        <v>0</v>
      </c>
      <c r="BR686" s="35" t="str">
        <f t="shared" si="1133"/>
        <v/>
      </c>
      <c r="BS686" s="35" t="b">
        <f t="shared" si="1134"/>
        <v>0</v>
      </c>
      <c r="BT686" s="35" t="str">
        <f t="shared" si="1135"/>
        <v/>
      </c>
      <c r="BU686" s="35" t="b">
        <f t="shared" si="1136"/>
        <v>0</v>
      </c>
      <c r="BV686" s="35" t="str">
        <f t="shared" si="1137"/>
        <v/>
      </c>
      <c r="BW686" s="13" t="b">
        <f t="shared" si="1214"/>
        <v>0</v>
      </c>
      <c r="BX686" s="35" t="str">
        <f t="shared" si="1138"/>
        <v/>
      </c>
      <c r="BY686" s="265" t="b">
        <f t="shared" si="1183"/>
        <v>0</v>
      </c>
      <c r="BZ686" s="35" t="str">
        <f t="shared" si="1139"/>
        <v/>
      </c>
      <c r="CA686" s="265" t="b">
        <f t="shared" si="1184"/>
        <v>0</v>
      </c>
      <c r="CB686" s="35" t="str">
        <f t="shared" si="1140"/>
        <v/>
      </c>
      <c r="CC686" s="272" t="b">
        <f t="shared" si="1185"/>
        <v>0</v>
      </c>
      <c r="CD686" s="35" t="str">
        <f t="shared" si="1141"/>
        <v/>
      </c>
      <c r="CE686" s="13" t="b">
        <f t="shared" si="1142"/>
        <v>0</v>
      </c>
      <c r="CF686" s="35" t="str">
        <f t="shared" si="1143"/>
        <v/>
      </c>
      <c r="CG686" s="179">
        <f t="shared" si="1144"/>
        <v>0</v>
      </c>
      <c r="CH686" s="179">
        <f t="shared" si="1145"/>
        <v>0</v>
      </c>
      <c r="CI686" s="218">
        <f t="shared" si="1186"/>
        <v>0</v>
      </c>
      <c r="CJ686" s="218">
        <f t="shared" si="1187"/>
        <v>0</v>
      </c>
      <c r="CK686" s="218">
        <f t="shared" si="1188"/>
        <v>0</v>
      </c>
      <c r="CL686" s="218">
        <f t="shared" si="1189"/>
        <v>0</v>
      </c>
      <c r="CM686" s="218">
        <f t="shared" si="1190"/>
        <v>0</v>
      </c>
      <c r="CN686" s="218">
        <f t="shared" si="1191"/>
        <v>0</v>
      </c>
      <c r="CO686" s="218">
        <f t="shared" si="1192"/>
        <v>0</v>
      </c>
      <c r="CP686" s="218">
        <f t="shared" si="1193"/>
        <v>0</v>
      </c>
      <c r="CQ686" s="218">
        <f t="shared" si="1194"/>
        <v>0</v>
      </c>
      <c r="CR686" s="218">
        <f t="shared" si="1195"/>
        <v>0</v>
      </c>
      <c r="CS686" s="14">
        <f t="shared" si="1146"/>
        <v>0</v>
      </c>
      <c r="CT686" s="236">
        <f t="shared" si="1147"/>
        <v>0</v>
      </c>
      <c r="CU686" s="237">
        <f t="shared" si="1217"/>
        <v>0</v>
      </c>
      <c r="CV686" s="16">
        <f t="shared" si="1217"/>
        <v>0</v>
      </c>
      <c r="CW686" s="16">
        <f t="shared" si="1217"/>
        <v>0</v>
      </c>
      <c r="CX686" s="16">
        <f t="shared" si="1217"/>
        <v>0</v>
      </c>
      <c r="CY686" s="16">
        <f t="shared" si="1217"/>
        <v>0</v>
      </c>
      <c r="CZ686" s="16">
        <f t="shared" si="1217"/>
        <v>0</v>
      </c>
      <c r="DA686" s="16">
        <f t="shared" si="1217"/>
        <v>0</v>
      </c>
      <c r="DB686" s="16">
        <f t="shared" si="1217"/>
        <v>0</v>
      </c>
      <c r="DC686" s="16">
        <f t="shared" si="1217"/>
        <v>0</v>
      </c>
      <c r="DD686" s="238">
        <f t="shared" si="1217"/>
        <v>0</v>
      </c>
      <c r="DE686" s="232">
        <f t="shared" si="1218"/>
        <v>0</v>
      </c>
      <c r="DF686" s="132">
        <f t="shared" si="1218"/>
        <v>0</v>
      </c>
      <c r="DG686" s="132">
        <f t="shared" si="1218"/>
        <v>0</v>
      </c>
      <c r="DH686" s="132">
        <f t="shared" si="1218"/>
        <v>0</v>
      </c>
      <c r="DI686" s="132">
        <f t="shared" si="1218"/>
        <v>0</v>
      </c>
      <c r="DJ686" s="132">
        <f t="shared" si="1218"/>
        <v>0</v>
      </c>
      <c r="DK686" s="132">
        <f t="shared" si="1218"/>
        <v>0</v>
      </c>
      <c r="DL686" s="132">
        <f t="shared" si="1218"/>
        <v>0</v>
      </c>
      <c r="DM686" s="132">
        <f t="shared" si="1218"/>
        <v>0</v>
      </c>
      <c r="DN686" s="233">
        <f t="shared" si="1218"/>
        <v>0</v>
      </c>
      <c r="DO686" s="232">
        <f t="shared" si="1150"/>
        <v>0</v>
      </c>
      <c r="DP686" s="132">
        <f t="shared" si="1151"/>
        <v>0</v>
      </c>
      <c r="DQ686" s="132">
        <f t="shared" si="1152"/>
        <v>0</v>
      </c>
      <c r="DR686" s="132">
        <f t="shared" si="1153"/>
        <v>0</v>
      </c>
      <c r="DS686" s="132">
        <f t="shared" si="1154"/>
        <v>0</v>
      </c>
      <c r="DT686" s="132">
        <f t="shared" si="1155"/>
        <v>0</v>
      </c>
      <c r="DU686" s="132">
        <f t="shared" si="1156"/>
        <v>0</v>
      </c>
      <c r="DV686" s="132">
        <f t="shared" si="1157"/>
        <v>0</v>
      </c>
      <c r="DW686" s="132">
        <f t="shared" si="1158"/>
        <v>0</v>
      </c>
      <c r="DX686" s="233">
        <f t="shared" si="1159"/>
        <v>0</v>
      </c>
      <c r="DY686" s="231" t="b">
        <f t="shared" si="1196"/>
        <v>0</v>
      </c>
      <c r="DZ686" s="163"/>
      <c r="EA686" s="226" t="str">
        <f t="shared" si="1197"/>
        <v/>
      </c>
      <c r="EB686" s="178" t="str">
        <f t="shared" si="1198"/>
        <v/>
      </c>
      <c r="EC686" s="178" t="str">
        <f t="shared" si="1199"/>
        <v/>
      </c>
      <c r="ED686" s="178" t="str">
        <f t="shared" si="1200"/>
        <v/>
      </c>
      <c r="EE686" s="178" t="str">
        <f t="shared" si="1201"/>
        <v/>
      </c>
      <c r="EF686" s="178" t="str">
        <f t="shared" si="1202"/>
        <v/>
      </c>
      <c r="EG686" s="178" t="str">
        <f t="shared" si="1203"/>
        <v/>
      </c>
      <c r="EH686" s="178" t="str">
        <f t="shared" si="1204"/>
        <v/>
      </c>
      <c r="EI686" s="178" t="str">
        <f t="shared" si="1205"/>
        <v/>
      </c>
      <c r="EJ686" s="227" t="str">
        <f t="shared" si="1206"/>
        <v/>
      </c>
      <c r="EK686" s="230" t="str">
        <f t="shared" si="1160"/>
        <v/>
      </c>
      <c r="EL686" s="177" t="str">
        <f t="shared" si="1161"/>
        <v/>
      </c>
      <c r="EM686" s="177" t="str">
        <f t="shared" si="1162"/>
        <v/>
      </c>
      <c r="EN686" s="177" t="str">
        <f t="shared" si="1163"/>
        <v/>
      </c>
      <c r="EO686" s="177" t="str">
        <f t="shared" si="1164"/>
        <v/>
      </c>
      <c r="EP686" s="177" t="str">
        <f t="shared" si="1165"/>
        <v/>
      </c>
      <c r="EQ686" s="177" t="str">
        <f t="shared" si="1166"/>
        <v/>
      </c>
      <c r="ER686" s="177" t="str">
        <f t="shared" si="1167"/>
        <v/>
      </c>
      <c r="ES686" s="177" t="str">
        <f t="shared" si="1168"/>
        <v/>
      </c>
      <c r="ET686" s="177" t="str">
        <f t="shared" si="1169"/>
        <v/>
      </c>
      <c r="EU686" s="229" t="e">
        <f t="shared" si="1170"/>
        <v>#VALUE!</v>
      </c>
      <c r="EV686" s="27" t="e">
        <f t="shared" si="1171"/>
        <v>#VALUE!</v>
      </c>
      <c r="EW686" s="27" t="e">
        <f t="shared" si="1172"/>
        <v>#VALUE!</v>
      </c>
      <c r="EX686" s="28" t="e">
        <f t="shared" si="1173"/>
        <v>#VALUE!</v>
      </c>
      <c r="EY686" s="28" t="e">
        <f t="shared" si="1174"/>
        <v>#VALUE!</v>
      </c>
      <c r="EZ686" s="28" t="b">
        <f t="shared" si="1175"/>
        <v>0</v>
      </c>
      <c r="FA686" s="176" t="str">
        <f t="shared" si="1176"/>
        <v/>
      </c>
      <c r="FB686" s="27" t="e" cm="1">
        <f t="array" aca="1" ref="FB686" ca="1">TEXT(RIGHT(10-RIGHT(SUM(INDEX(1*(MID(MID(C686,1,1)*2,ROW(INDIRECT("1:"&amp;LEN(MID(C686,1,1)*2))),1)),,))+MID(C686,2,1)+
SUM(INDEX(1*(MID(MID(C686,3,1)*2,ROW(INDIRECT("1:"&amp;LEN(MID(C686,3,1)*2))),1)),,))+MID(C686,4,1)+
SUM(INDEX(1*(MID(MID(C686,5,1)*2,ROW(INDIRECT("1:"&amp;LEN(MID(C686,5,1)*2))),1)),,))+MID(C686,6,1)+
SUM(INDEX(1*(MID(MID(C686,8,1)*2,ROW(INDIRECT("1:"&amp;LEN(MID(C686,8,1)*2))),1)),,))+MID(C686,9,1)+
SUM(INDEX(1*(MID(MID(C686,10,1)*2,ROW(INDIRECT("1:"&amp;LEN(MID(C686,10,1)*2))),1)),,)),1),1),"0")</f>
        <v>#VALUE!</v>
      </c>
      <c r="FC686" s="27" t="str">
        <f t="shared" si="1177"/>
        <v/>
      </c>
      <c r="FD686" s="29" t="b">
        <f t="shared" si="1178"/>
        <v>0</v>
      </c>
      <c r="FE686" s="112" t="b">
        <f>IFERROR(MATCH(D686,'Avtal för korttidsarbete'!$G$13:$G$1012,0),TRUE)</f>
        <v>1</v>
      </c>
      <c r="FF686" s="112" t="b">
        <f t="shared" si="1207"/>
        <v>0</v>
      </c>
      <c r="FG686" s="113" t="str" cm="1">
        <f t="array" ref="FG686">IF(FE686=TRUE,"x",INDEX('Avtal för korttidsarbete'!$E$13:$E$1012,$FE686))</f>
        <v>x</v>
      </c>
      <c r="FH686" s="113" t="str" cm="1">
        <f t="array" ref="FH686">IF(FE686=TRUE,"x",INDEX('Avtal för korttidsarbete'!$F$13:$F$1012,$FE686))</f>
        <v>x</v>
      </c>
      <c r="FI686" s="112" t="b">
        <f t="shared" si="1208"/>
        <v>0</v>
      </c>
      <c r="FJ686" s="135">
        <f t="shared" si="1209"/>
        <v>44166</v>
      </c>
      <c r="FK686" s="135">
        <f t="shared" si="1210"/>
        <v>44377</v>
      </c>
      <c r="FL686" s="112" t="b">
        <f t="shared" si="1211"/>
        <v>0</v>
      </c>
      <c r="FM686" s="113">
        <f t="shared" si="1212"/>
        <v>44166</v>
      </c>
      <c r="FN686" s="135">
        <f t="shared" si="1213"/>
        <v>44377</v>
      </c>
      <c r="FO686" s="148" t="b">
        <f>IFERROR(INDEX('Avtal för korttidsarbete'!R:R,MATCH(D686,'Avtal för korttidsarbete'!$G:$G,0)),TRUE)</f>
        <v>1</v>
      </c>
      <c r="FP686" s="135" t="str">
        <f>IF(FO686,"-",INDEX('Avtal för korttidsarbete'!$D:$D,MATCH(D686,'Avtal för korttidsarbete'!$G:$G,0)))</f>
        <v>-</v>
      </c>
      <c r="FQ686" s="113" t="b">
        <f>IFERROR(G686&gt;INDEX(Uppsägningar!E:E,MATCH(C686,Uppsägningar!C:C,0)),FALSE)</f>
        <v>0</v>
      </c>
    </row>
    <row r="687" spans="1:173" x14ac:dyDescent="0.25">
      <c r="A687" s="19">
        <v>671</v>
      </c>
      <c r="B687" s="20"/>
      <c r="C687" s="183"/>
      <c r="D687" s="66"/>
      <c r="E687" s="212">
        <f>IFERROR(INDEX(Admin!$C$7:$C$10,MATCH(FP687,TblNivåValTExt,0)),0)</f>
        <v>0</v>
      </c>
      <c r="F687" s="1"/>
      <c r="G687" s="1"/>
      <c r="H687" s="78"/>
      <c r="I687" s="181"/>
      <c r="J687" s="181"/>
      <c r="K687" s="182"/>
      <c r="L687" s="182"/>
      <c r="M687" s="181"/>
      <c r="N687" s="181"/>
      <c r="O687" s="181"/>
      <c r="P687" s="182"/>
      <c r="Q687" s="182"/>
      <c r="R687" s="181"/>
      <c r="S687" s="181"/>
      <c r="T687" s="181"/>
      <c r="U687" s="182"/>
      <c r="V687" s="182"/>
      <c r="W687" s="181"/>
      <c r="X687" s="181"/>
      <c r="Y687" s="181"/>
      <c r="Z687" s="182"/>
      <c r="AA687" s="182"/>
      <c r="AB687" s="181"/>
      <c r="AC687" s="181"/>
      <c r="AD687" s="181"/>
      <c r="AE687" s="182"/>
      <c r="AF687" s="182"/>
      <c r="AG687" s="181"/>
      <c r="AH687" s="181"/>
      <c r="AI687" s="181"/>
      <c r="AJ687" s="182"/>
      <c r="AK687" s="182"/>
      <c r="AL687" s="181"/>
      <c r="AM687" s="181"/>
      <c r="AN687" s="181"/>
      <c r="AO687" s="182"/>
      <c r="AP687" s="182"/>
      <c r="AQ687" s="181"/>
      <c r="AR687" s="181"/>
      <c r="AS687" s="181"/>
      <c r="AT687" s="182"/>
      <c r="AU687" s="182"/>
      <c r="AV687" s="181"/>
      <c r="AW687" s="181"/>
      <c r="AX687" s="181"/>
      <c r="AY687" s="182"/>
      <c r="AZ687" s="182"/>
      <c r="BA687" s="181"/>
      <c r="BB687" s="181"/>
      <c r="BC687" s="181"/>
      <c r="BD687" s="182"/>
      <c r="BE687" s="182"/>
      <c r="BF687" s="181"/>
      <c r="BG687" s="180">
        <f t="shared" si="1179"/>
        <v>0</v>
      </c>
      <c r="BH687" s="116" t="str">
        <f t="shared" si="1180"/>
        <v/>
      </c>
      <c r="BI687" s="80" t="b">
        <f t="shared" si="1126"/>
        <v>0</v>
      </c>
      <c r="BJ687" s="80" t="str">
        <f t="shared" si="1127"/>
        <v/>
      </c>
      <c r="BK687" s="80" t="b">
        <f t="shared" si="1181"/>
        <v>0</v>
      </c>
      <c r="BL687" s="13" t="str">
        <f t="shared" si="1128"/>
        <v/>
      </c>
      <c r="BM687" s="13" t="b">
        <f t="shared" si="1182"/>
        <v>0</v>
      </c>
      <c r="BN687" s="35" t="str">
        <f t="shared" si="1129"/>
        <v/>
      </c>
      <c r="BO687" s="13" t="b">
        <f t="shared" si="1130"/>
        <v>0</v>
      </c>
      <c r="BP687" s="35" t="str">
        <f t="shared" si="1131"/>
        <v/>
      </c>
      <c r="BQ687" s="13" t="b">
        <f t="shared" si="1132"/>
        <v>0</v>
      </c>
      <c r="BR687" s="35" t="str">
        <f t="shared" si="1133"/>
        <v/>
      </c>
      <c r="BS687" s="35" t="b">
        <f t="shared" si="1134"/>
        <v>0</v>
      </c>
      <c r="BT687" s="35" t="str">
        <f t="shared" si="1135"/>
        <v/>
      </c>
      <c r="BU687" s="35" t="b">
        <f t="shared" si="1136"/>
        <v>0</v>
      </c>
      <c r="BV687" s="35" t="str">
        <f t="shared" si="1137"/>
        <v/>
      </c>
      <c r="BW687" s="13" t="b">
        <f t="shared" si="1214"/>
        <v>0</v>
      </c>
      <c r="BX687" s="35" t="str">
        <f t="shared" si="1138"/>
        <v/>
      </c>
      <c r="BY687" s="265" t="b">
        <f t="shared" si="1183"/>
        <v>0</v>
      </c>
      <c r="BZ687" s="35" t="str">
        <f t="shared" si="1139"/>
        <v/>
      </c>
      <c r="CA687" s="265" t="b">
        <f t="shared" si="1184"/>
        <v>0</v>
      </c>
      <c r="CB687" s="35" t="str">
        <f t="shared" si="1140"/>
        <v/>
      </c>
      <c r="CC687" s="272" t="b">
        <f t="shared" si="1185"/>
        <v>0</v>
      </c>
      <c r="CD687" s="35" t="str">
        <f t="shared" si="1141"/>
        <v/>
      </c>
      <c r="CE687" s="13" t="b">
        <f t="shared" si="1142"/>
        <v>0</v>
      </c>
      <c r="CF687" s="35" t="str">
        <f t="shared" si="1143"/>
        <v/>
      </c>
      <c r="CG687" s="179">
        <f t="shared" si="1144"/>
        <v>0</v>
      </c>
      <c r="CH687" s="179">
        <f t="shared" si="1145"/>
        <v>0</v>
      </c>
      <c r="CI687" s="218">
        <f t="shared" si="1186"/>
        <v>0</v>
      </c>
      <c r="CJ687" s="218">
        <f t="shared" si="1187"/>
        <v>0</v>
      </c>
      <c r="CK687" s="218">
        <f t="shared" si="1188"/>
        <v>0</v>
      </c>
      <c r="CL687" s="218">
        <f t="shared" si="1189"/>
        <v>0</v>
      </c>
      <c r="CM687" s="218">
        <f t="shared" si="1190"/>
        <v>0</v>
      </c>
      <c r="CN687" s="218">
        <f t="shared" si="1191"/>
        <v>0</v>
      </c>
      <c r="CO687" s="218">
        <f t="shared" si="1192"/>
        <v>0</v>
      </c>
      <c r="CP687" s="218">
        <f t="shared" si="1193"/>
        <v>0</v>
      </c>
      <c r="CQ687" s="218">
        <f t="shared" si="1194"/>
        <v>0</v>
      </c>
      <c r="CR687" s="218">
        <f t="shared" si="1195"/>
        <v>0</v>
      </c>
      <c r="CS687" s="14">
        <f t="shared" si="1146"/>
        <v>0</v>
      </c>
      <c r="CT687" s="236">
        <f t="shared" si="1147"/>
        <v>0</v>
      </c>
      <c r="CU687" s="237">
        <f t="shared" ref="CU687:DD696" si="1219">IF(AND($CS687,$CT687,CU$12),MAX(0,MIN(CU$10,$CT687)-MAX(CU$9,$CS687)+1),0)</f>
        <v>0</v>
      </c>
      <c r="CV687" s="16">
        <f t="shared" si="1219"/>
        <v>0</v>
      </c>
      <c r="CW687" s="16">
        <f t="shared" si="1219"/>
        <v>0</v>
      </c>
      <c r="CX687" s="16">
        <f t="shared" si="1219"/>
        <v>0</v>
      </c>
      <c r="CY687" s="16">
        <f t="shared" si="1219"/>
        <v>0</v>
      </c>
      <c r="CZ687" s="16">
        <f t="shared" si="1219"/>
        <v>0</v>
      </c>
      <c r="DA687" s="16">
        <f t="shared" si="1219"/>
        <v>0</v>
      </c>
      <c r="DB687" s="16">
        <f t="shared" si="1219"/>
        <v>0</v>
      </c>
      <c r="DC687" s="16">
        <f t="shared" si="1219"/>
        <v>0</v>
      </c>
      <c r="DD687" s="238">
        <f t="shared" si="1219"/>
        <v>0</v>
      </c>
      <c r="DE687" s="232">
        <f t="shared" ref="DE687:DN696" si="1220">IF($H687&lt;=0,0,MAX(0,MIN($H687,$DE$11)))</f>
        <v>0</v>
      </c>
      <c r="DF687" s="132">
        <f t="shared" si="1220"/>
        <v>0</v>
      </c>
      <c r="DG687" s="132">
        <f t="shared" si="1220"/>
        <v>0</v>
      </c>
      <c r="DH687" s="132">
        <f t="shared" si="1220"/>
        <v>0</v>
      </c>
      <c r="DI687" s="132">
        <f t="shared" si="1220"/>
        <v>0</v>
      </c>
      <c r="DJ687" s="132">
        <f t="shared" si="1220"/>
        <v>0</v>
      </c>
      <c r="DK687" s="132">
        <f t="shared" si="1220"/>
        <v>0</v>
      </c>
      <c r="DL687" s="132">
        <f t="shared" si="1220"/>
        <v>0</v>
      </c>
      <c r="DM687" s="132">
        <f t="shared" si="1220"/>
        <v>0</v>
      </c>
      <c r="DN687" s="233">
        <f t="shared" si="1220"/>
        <v>0</v>
      </c>
      <c r="DO687" s="232">
        <f t="shared" si="1150"/>
        <v>0</v>
      </c>
      <c r="DP687" s="132">
        <f t="shared" si="1151"/>
        <v>0</v>
      </c>
      <c r="DQ687" s="132">
        <f t="shared" si="1152"/>
        <v>0</v>
      </c>
      <c r="DR687" s="132">
        <f t="shared" si="1153"/>
        <v>0</v>
      </c>
      <c r="DS687" s="132">
        <f t="shared" si="1154"/>
        <v>0</v>
      </c>
      <c r="DT687" s="132">
        <f t="shared" si="1155"/>
        <v>0</v>
      </c>
      <c r="DU687" s="132">
        <f t="shared" si="1156"/>
        <v>0</v>
      </c>
      <c r="DV687" s="132">
        <f t="shared" si="1157"/>
        <v>0</v>
      </c>
      <c r="DW687" s="132">
        <f t="shared" si="1158"/>
        <v>0</v>
      </c>
      <c r="DX687" s="233">
        <f t="shared" si="1159"/>
        <v>0</v>
      </c>
      <c r="DY687" s="231" t="b">
        <f t="shared" si="1196"/>
        <v>0</v>
      </c>
      <c r="DZ687" s="163"/>
      <c r="EA687" s="226" t="str">
        <f t="shared" si="1197"/>
        <v/>
      </c>
      <c r="EB687" s="178" t="str">
        <f t="shared" si="1198"/>
        <v/>
      </c>
      <c r="EC687" s="178" t="str">
        <f t="shared" si="1199"/>
        <v/>
      </c>
      <c r="ED687" s="178" t="str">
        <f t="shared" si="1200"/>
        <v/>
      </c>
      <c r="EE687" s="178" t="str">
        <f t="shared" si="1201"/>
        <v/>
      </c>
      <c r="EF687" s="178" t="str">
        <f t="shared" si="1202"/>
        <v/>
      </c>
      <c r="EG687" s="178" t="str">
        <f t="shared" si="1203"/>
        <v/>
      </c>
      <c r="EH687" s="178" t="str">
        <f t="shared" si="1204"/>
        <v/>
      </c>
      <c r="EI687" s="178" t="str">
        <f t="shared" si="1205"/>
        <v/>
      </c>
      <c r="EJ687" s="227" t="str">
        <f t="shared" si="1206"/>
        <v/>
      </c>
      <c r="EK687" s="230" t="str">
        <f t="shared" si="1160"/>
        <v/>
      </c>
      <c r="EL687" s="177" t="str">
        <f t="shared" si="1161"/>
        <v/>
      </c>
      <c r="EM687" s="177" t="str">
        <f t="shared" si="1162"/>
        <v/>
      </c>
      <c r="EN687" s="177" t="str">
        <f t="shared" si="1163"/>
        <v/>
      </c>
      <c r="EO687" s="177" t="str">
        <f t="shared" si="1164"/>
        <v/>
      </c>
      <c r="EP687" s="177" t="str">
        <f t="shared" si="1165"/>
        <v/>
      </c>
      <c r="EQ687" s="177" t="str">
        <f t="shared" si="1166"/>
        <v/>
      </c>
      <c r="ER687" s="177" t="str">
        <f t="shared" si="1167"/>
        <v/>
      </c>
      <c r="ES687" s="177" t="str">
        <f t="shared" si="1168"/>
        <v/>
      </c>
      <c r="ET687" s="177" t="str">
        <f t="shared" si="1169"/>
        <v/>
      </c>
      <c r="EU687" s="229" t="e">
        <f t="shared" si="1170"/>
        <v>#VALUE!</v>
      </c>
      <c r="EV687" s="27" t="e">
        <f t="shared" si="1171"/>
        <v>#VALUE!</v>
      </c>
      <c r="EW687" s="27" t="e">
        <f t="shared" si="1172"/>
        <v>#VALUE!</v>
      </c>
      <c r="EX687" s="28" t="e">
        <f t="shared" si="1173"/>
        <v>#VALUE!</v>
      </c>
      <c r="EY687" s="28" t="e">
        <f t="shared" si="1174"/>
        <v>#VALUE!</v>
      </c>
      <c r="EZ687" s="28" t="b">
        <f t="shared" si="1175"/>
        <v>0</v>
      </c>
      <c r="FA687" s="176" t="str">
        <f t="shared" si="1176"/>
        <v/>
      </c>
      <c r="FB687" s="27" t="e" cm="1">
        <f t="array" aca="1" ref="FB687" ca="1">TEXT(RIGHT(10-RIGHT(SUM(INDEX(1*(MID(MID(C687,1,1)*2,ROW(INDIRECT("1:"&amp;LEN(MID(C687,1,1)*2))),1)),,))+MID(C687,2,1)+
SUM(INDEX(1*(MID(MID(C687,3,1)*2,ROW(INDIRECT("1:"&amp;LEN(MID(C687,3,1)*2))),1)),,))+MID(C687,4,1)+
SUM(INDEX(1*(MID(MID(C687,5,1)*2,ROW(INDIRECT("1:"&amp;LEN(MID(C687,5,1)*2))),1)),,))+MID(C687,6,1)+
SUM(INDEX(1*(MID(MID(C687,8,1)*2,ROW(INDIRECT("1:"&amp;LEN(MID(C687,8,1)*2))),1)),,))+MID(C687,9,1)+
SUM(INDEX(1*(MID(MID(C687,10,1)*2,ROW(INDIRECT("1:"&amp;LEN(MID(C687,10,1)*2))),1)),,)),1),1),"0")</f>
        <v>#VALUE!</v>
      </c>
      <c r="FC687" s="27" t="str">
        <f t="shared" si="1177"/>
        <v/>
      </c>
      <c r="FD687" s="29" t="b">
        <f t="shared" si="1178"/>
        <v>0</v>
      </c>
      <c r="FE687" s="112" t="b">
        <f>IFERROR(MATCH(D687,'Avtal för korttidsarbete'!$G$13:$G$1012,0),TRUE)</f>
        <v>1</v>
      </c>
      <c r="FF687" s="112" t="b">
        <f t="shared" si="1207"/>
        <v>0</v>
      </c>
      <c r="FG687" s="113" t="str" cm="1">
        <f t="array" ref="FG687">IF(FE687=TRUE,"x",INDEX('Avtal för korttidsarbete'!$E$13:$E$1012,$FE687))</f>
        <v>x</v>
      </c>
      <c r="FH687" s="113" t="str" cm="1">
        <f t="array" ref="FH687">IF(FE687=TRUE,"x",INDEX('Avtal för korttidsarbete'!$F$13:$F$1012,$FE687))</f>
        <v>x</v>
      </c>
      <c r="FI687" s="112" t="b">
        <f t="shared" si="1208"/>
        <v>0</v>
      </c>
      <c r="FJ687" s="135">
        <f t="shared" si="1209"/>
        <v>44166</v>
      </c>
      <c r="FK687" s="135">
        <f t="shared" si="1210"/>
        <v>44377</v>
      </c>
      <c r="FL687" s="112" t="b">
        <f t="shared" si="1211"/>
        <v>0</v>
      </c>
      <c r="FM687" s="113">
        <f t="shared" si="1212"/>
        <v>44166</v>
      </c>
      <c r="FN687" s="135">
        <f t="shared" si="1213"/>
        <v>44377</v>
      </c>
      <c r="FO687" s="148" t="b">
        <f>IFERROR(INDEX('Avtal för korttidsarbete'!R:R,MATCH(D687,'Avtal för korttidsarbete'!$G:$G,0)),TRUE)</f>
        <v>1</v>
      </c>
      <c r="FP687" s="135" t="str">
        <f>IF(FO687,"-",INDEX('Avtal för korttidsarbete'!$D:$D,MATCH(D687,'Avtal för korttidsarbete'!$G:$G,0)))</f>
        <v>-</v>
      </c>
      <c r="FQ687" s="113" t="b">
        <f>IFERROR(G687&gt;INDEX(Uppsägningar!E:E,MATCH(C687,Uppsägningar!C:C,0)),FALSE)</f>
        <v>0</v>
      </c>
    </row>
    <row r="688" spans="1:173" x14ac:dyDescent="0.25">
      <c r="A688" s="19">
        <v>672</v>
      </c>
      <c r="B688" s="20"/>
      <c r="C688" s="183"/>
      <c r="D688" s="66"/>
      <c r="E688" s="212">
        <f>IFERROR(INDEX(Admin!$C$7:$C$10,MATCH(FP688,TblNivåValTExt,0)),0)</f>
        <v>0</v>
      </c>
      <c r="F688" s="1"/>
      <c r="G688" s="1"/>
      <c r="H688" s="78"/>
      <c r="I688" s="181"/>
      <c r="J688" s="181"/>
      <c r="K688" s="182"/>
      <c r="L688" s="182"/>
      <c r="M688" s="181"/>
      <c r="N688" s="181"/>
      <c r="O688" s="181"/>
      <c r="P688" s="182"/>
      <c r="Q688" s="182"/>
      <c r="R688" s="181"/>
      <c r="S688" s="181"/>
      <c r="T688" s="181"/>
      <c r="U688" s="182"/>
      <c r="V688" s="182"/>
      <c r="W688" s="181"/>
      <c r="X688" s="181"/>
      <c r="Y688" s="181"/>
      <c r="Z688" s="182"/>
      <c r="AA688" s="182"/>
      <c r="AB688" s="181"/>
      <c r="AC688" s="181"/>
      <c r="AD688" s="181"/>
      <c r="AE688" s="182"/>
      <c r="AF688" s="182"/>
      <c r="AG688" s="181"/>
      <c r="AH688" s="181"/>
      <c r="AI688" s="181"/>
      <c r="AJ688" s="182"/>
      <c r="AK688" s="182"/>
      <c r="AL688" s="181"/>
      <c r="AM688" s="181"/>
      <c r="AN688" s="181"/>
      <c r="AO688" s="182"/>
      <c r="AP688" s="182"/>
      <c r="AQ688" s="181"/>
      <c r="AR688" s="181"/>
      <c r="AS688" s="181"/>
      <c r="AT688" s="182"/>
      <c r="AU688" s="182"/>
      <c r="AV688" s="181"/>
      <c r="AW688" s="181"/>
      <c r="AX688" s="181"/>
      <c r="AY688" s="182"/>
      <c r="AZ688" s="182"/>
      <c r="BA688" s="181"/>
      <c r="BB688" s="181"/>
      <c r="BC688" s="181"/>
      <c r="BD688" s="182"/>
      <c r="BE688" s="182"/>
      <c r="BF688" s="181"/>
      <c r="BG688" s="180">
        <f t="shared" si="1179"/>
        <v>0</v>
      </c>
      <c r="BH688" s="116" t="str">
        <f t="shared" si="1180"/>
        <v/>
      </c>
      <c r="BI688" s="80" t="b">
        <f t="shared" si="1126"/>
        <v>0</v>
      </c>
      <c r="BJ688" s="80" t="str">
        <f t="shared" si="1127"/>
        <v/>
      </c>
      <c r="BK688" s="80" t="b">
        <f t="shared" si="1181"/>
        <v>0</v>
      </c>
      <c r="BL688" s="13" t="str">
        <f t="shared" si="1128"/>
        <v/>
      </c>
      <c r="BM688" s="13" t="b">
        <f t="shared" si="1182"/>
        <v>0</v>
      </c>
      <c r="BN688" s="35" t="str">
        <f t="shared" si="1129"/>
        <v/>
      </c>
      <c r="BO688" s="13" t="b">
        <f t="shared" si="1130"/>
        <v>0</v>
      </c>
      <c r="BP688" s="35" t="str">
        <f t="shared" si="1131"/>
        <v/>
      </c>
      <c r="BQ688" s="13" t="b">
        <f t="shared" si="1132"/>
        <v>0</v>
      </c>
      <c r="BR688" s="35" t="str">
        <f t="shared" si="1133"/>
        <v/>
      </c>
      <c r="BS688" s="35" t="b">
        <f t="shared" si="1134"/>
        <v>0</v>
      </c>
      <c r="BT688" s="35" t="str">
        <f t="shared" si="1135"/>
        <v/>
      </c>
      <c r="BU688" s="35" t="b">
        <f t="shared" si="1136"/>
        <v>0</v>
      </c>
      <c r="BV688" s="35" t="str">
        <f t="shared" si="1137"/>
        <v/>
      </c>
      <c r="BW688" s="13" t="b">
        <f t="shared" si="1214"/>
        <v>0</v>
      </c>
      <c r="BX688" s="35" t="str">
        <f t="shared" si="1138"/>
        <v/>
      </c>
      <c r="BY688" s="265" t="b">
        <f t="shared" si="1183"/>
        <v>0</v>
      </c>
      <c r="BZ688" s="35" t="str">
        <f t="shared" si="1139"/>
        <v/>
      </c>
      <c r="CA688" s="265" t="b">
        <f t="shared" si="1184"/>
        <v>0</v>
      </c>
      <c r="CB688" s="35" t="str">
        <f t="shared" si="1140"/>
        <v/>
      </c>
      <c r="CC688" s="272" t="b">
        <f t="shared" si="1185"/>
        <v>0</v>
      </c>
      <c r="CD688" s="35" t="str">
        <f t="shared" si="1141"/>
        <v/>
      </c>
      <c r="CE688" s="13" t="b">
        <f t="shared" si="1142"/>
        <v>0</v>
      </c>
      <c r="CF688" s="35" t="str">
        <f t="shared" si="1143"/>
        <v/>
      </c>
      <c r="CG688" s="179">
        <f t="shared" si="1144"/>
        <v>0</v>
      </c>
      <c r="CH688" s="179">
        <f t="shared" si="1145"/>
        <v>0</v>
      </c>
      <c r="CI688" s="218">
        <f t="shared" si="1186"/>
        <v>0</v>
      </c>
      <c r="CJ688" s="218">
        <f t="shared" si="1187"/>
        <v>0</v>
      </c>
      <c r="CK688" s="218">
        <f t="shared" si="1188"/>
        <v>0</v>
      </c>
      <c r="CL688" s="218">
        <f t="shared" si="1189"/>
        <v>0</v>
      </c>
      <c r="CM688" s="218">
        <f t="shared" si="1190"/>
        <v>0</v>
      </c>
      <c r="CN688" s="218">
        <f t="shared" si="1191"/>
        <v>0</v>
      </c>
      <c r="CO688" s="218">
        <f t="shared" si="1192"/>
        <v>0</v>
      </c>
      <c r="CP688" s="218">
        <f t="shared" si="1193"/>
        <v>0</v>
      </c>
      <c r="CQ688" s="218">
        <f t="shared" si="1194"/>
        <v>0</v>
      </c>
      <c r="CR688" s="218">
        <f t="shared" si="1195"/>
        <v>0</v>
      </c>
      <c r="CS688" s="14">
        <f t="shared" si="1146"/>
        <v>0</v>
      </c>
      <c r="CT688" s="236">
        <f t="shared" si="1147"/>
        <v>0</v>
      </c>
      <c r="CU688" s="237">
        <f t="shared" si="1219"/>
        <v>0</v>
      </c>
      <c r="CV688" s="16">
        <f t="shared" si="1219"/>
        <v>0</v>
      </c>
      <c r="CW688" s="16">
        <f t="shared" si="1219"/>
        <v>0</v>
      </c>
      <c r="CX688" s="16">
        <f t="shared" si="1219"/>
        <v>0</v>
      </c>
      <c r="CY688" s="16">
        <f t="shared" si="1219"/>
        <v>0</v>
      </c>
      <c r="CZ688" s="16">
        <f t="shared" si="1219"/>
        <v>0</v>
      </c>
      <c r="DA688" s="16">
        <f t="shared" si="1219"/>
        <v>0</v>
      </c>
      <c r="DB688" s="16">
        <f t="shared" si="1219"/>
        <v>0</v>
      </c>
      <c r="DC688" s="16">
        <f t="shared" si="1219"/>
        <v>0</v>
      </c>
      <c r="DD688" s="238">
        <f t="shared" si="1219"/>
        <v>0</v>
      </c>
      <c r="DE688" s="232">
        <f t="shared" si="1220"/>
        <v>0</v>
      </c>
      <c r="DF688" s="132">
        <f t="shared" si="1220"/>
        <v>0</v>
      </c>
      <c r="DG688" s="132">
        <f t="shared" si="1220"/>
        <v>0</v>
      </c>
      <c r="DH688" s="132">
        <f t="shared" si="1220"/>
        <v>0</v>
      </c>
      <c r="DI688" s="132">
        <f t="shared" si="1220"/>
        <v>0</v>
      </c>
      <c r="DJ688" s="132">
        <f t="shared" si="1220"/>
        <v>0</v>
      </c>
      <c r="DK688" s="132">
        <f t="shared" si="1220"/>
        <v>0</v>
      </c>
      <c r="DL688" s="132">
        <f t="shared" si="1220"/>
        <v>0</v>
      </c>
      <c r="DM688" s="132">
        <f t="shared" si="1220"/>
        <v>0</v>
      </c>
      <c r="DN688" s="233">
        <f t="shared" si="1220"/>
        <v>0</v>
      </c>
      <c r="DO688" s="232">
        <f t="shared" si="1150"/>
        <v>0</v>
      </c>
      <c r="DP688" s="132">
        <f t="shared" si="1151"/>
        <v>0</v>
      </c>
      <c r="DQ688" s="132">
        <f t="shared" si="1152"/>
        <v>0</v>
      </c>
      <c r="DR688" s="132">
        <f t="shared" si="1153"/>
        <v>0</v>
      </c>
      <c r="DS688" s="132">
        <f t="shared" si="1154"/>
        <v>0</v>
      </c>
      <c r="DT688" s="132">
        <f t="shared" si="1155"/>
        <v>0</v>
      </c>
      <c r="DU688" s="132">
        <f t="shared" si="1156"/>
        <v>0</v>
      </c>
      <c r="DV688" s="132">
        <f t="shared" si="1157"/>
        <v>0</v>
      </c>
      <c r="DW688" s="132">
        <f t="shared" si="1158"/>
        <v>0</v>
      </c>
      <c r="DX688" s="233">
        <f t="shared" si="1159"/>
        <v>0</v>
      </c>
      <c r="DY688" s="231" t="b">
        <f t="shared" si="1196"/>
        <v>0</v>
      </c>
      <c r="DZ688" s="163"/>
      <c r="EA688" s="226" t="str">
        <f t="shared" si="1197"/>
        <v/>
      </c>
      <c r="EB688" s="178" t="str">
        <f t="shared" si="1198"/>
        <v/>
      </c>
      <c r="EC688" s="178" t="str">
        <f t="shared" si="1199"/>
        <v/>
      </c>
      <c r="ED688" s="178" t="str">
        <f t="shared" si="1200"/>
        <v/>
      </c>
      <c r="EE688" s="178" t="str">
        <f t="shared" si="1201"/>
        <v/>
      </c>
      <c r="EF688" s="178" t="str">
        <f t="shared" si="1202"/>
        <v/>
      </c>
      <c r="EG688" s="178" t="str">
        <f t="shared" si="1203"/>
        <v/>
      </c>
      <c r="EH688" s="178" t="str">
        <f t="shared" si="1204"/>
        <v/>
      </c>
      <c r="EI688" s="178" t="str">
        <f t="shared" si="1205"/>
        <v/>
      </c>
      <c r="EJ688" s="227" t="str">
        <f t="shared" si="1206"/>
        <v/>
      </c>
      <c r="EK688" s="230" t="str">
        <f t="shared" si="1160"/>
        <v/>
      </c>
      <c r="EL688" s="177" t="str">
        <f t="shared" si="1161"/>
        <v/>
      </c>
      <c r="EM688" s="177" t="str">
        <f t="shared" si="1162"/>
        <v/>
      </c>
      <c r="EN688" s="177" t="str">
        <f t="shared" si="1163"/>
        <v/>
      </c>
      <c r="EO688" s="177" t="str">
        <f t="shared" si="1164"/>
        <v/>
      </c>
      <c r="EP688" s="177" t="str">
        <f t="shared" si="1165"/>
        <v/>
      </c>
      <c r="EQ688" s="177" t="str">
        <f t="shared" si="1166"/>
        <v/>
      </c>
      <c r="ER688" s="177" t="str">
        <f t="shared" si="1167"/>
        <v/>
      </c>
      <c r="ES688" s="177" t="str">
        <f t="shared" si="1168"/>
        <v/>
      </c>
      <c r="ET688" s="177" t="str">
        <f t="shared" si="1169"/>
        <v/>
      </c>
      <c r="EU688" s="229" t="e">
        <f t="shared" si="1170"/>
        <v>#VALUE!</v>
      </c>
      <c r="EV688" s="27" t="e">
        <f t="shared" si="1171"/>
        <v>#VALUE!</v>
      </c>
      <c r="EW688" s="27" t="e">
        <f t="shared" si="1172"/>
        <v>#VALUE!</v>
      </c>
      <c r="EX688" s="28" t="e">
        <f t="shared" si="1173"/>
        <v>#VALUE!</v>
      </c>
      <c r="EY688" s="28" t="e">
        <f t="shared" si="1174"/>
        <v>#VALUE!</v>
      </c>
      <c r="EZ688" s="28" t="b">
        <f t="shared" si="1175"/>
        <v>0</v>
      </c>
      <c r="FA688" s="176" t="str">
        <f t="shared" si="1176"/>
        <v/>
      </c>
      <c r="FB688" s="27" t="e" cm="1">
        <f t="array" aca="1" ref="FB688" ca="1">TEXT(RIGHT(10-RIGHT(SUM(INDEX(1*(MID(MID(C688,1,1)*2,ROW(INDIRECT("1:"&amp;LEN(MID(C688,1,1)*2))),1)),,))+MID(C688,2,1)+
SUM(INDEX(1*(MID(MID(C688,3,1)*2,ROW(INDIRECT("1:"&amp;LEN(MID(C688,3,1)*2))),1)),,))+MID(C688,4,1)+
SUM(INDEX(1*(MID(MID(C688,5,1)*2,ROW(INDIRECT("1:"&amp;LEN(MID(C688,5,1)*2))),1)),,))+MID(C688,6,1)+
SUM(INDEX(1*(MID(MID(C688,8,1)*2,ROW(INDIRECT("1:"&amp;LEN(MID(C688,8,1)*2))),1)),,))+MID(C688,9,1)+
SUM(INDEX(1*(MID(MID(C688,10,1)*2,ROW(INDIRECT("1:"&amp;LEN(MID(C688,10,1)*2))),1)),,)),1),1),"0")</f>
        <v>#VALUE!</v>
      </c>
      <c r="FC688" s="27" t="str">
        <f t="shared" si="1177"/>
        <v/>
      </c>
      <c r="FD688" s="29" t="b">
        <f t="shared" si="1178"/>
        <v>0</v>
      </c>
      <c r="FE688" s="112" t="b">
        <f>IFERROR(MATCH(D688,'Avtal för korttidsarbete'!$G$13:$G$1012,0),TRUE)</f>
        <v>1</v>
      </c>
      <c r="FF688" s="112" t="b">
        <f t="shared" si="1207"/>
        <v>0</v>
      </c>
      <c r="FG688" s="113" t="str" cm="1">
        <f t="array" ref="FG688">IF(FE688=TRUE,"x",INDEX('Avtal för korttidsarbete'!$E$13:$E$1012,$FE688))</f>
        <v>x</v>
      </c>
      <c r="FH688" s="113" t="str" cm="1">
        <f t="array" ref="FH688">IF(FE688=TRUE,"x",INDEX('Avtal för korttidsarbete'!$F$13:$F$1012,$FE688))</f>
        <v>x</v>
      </c>
      <c r="FI688" s="112" t="b">
        <f t="shared" si="1208"/>
        <v>0</v>
      </c>
      <c r="FJ688" s="135">
        <f t="shared" si="1209"/>
        <v>44166</v>
      </c>
      <c r="FK688" s="135">
        <f t="shared" si="1210"/>
        <v>44377</v>
      </c>
      <c r="FL688" s="112" t="b">
        <f t="shared" si="1211"/>
        <v>0</v>
      </c>
      <c r="FM688" s="113">
        <f t="shared" si="1212"/>
        <v>44166</v>
      </c>
      <c r="FN688" s="135">
        <f t="shared" si="1213"/>
        <v>44377</v>
      </c>
      <c r="FO688" s="148" t="b">
        <f>IFERROR(INDEX('Avtal för korttidsarbete'!R:R,MATCH(D688,'Avtal för korttidsarbete'!$G:$G,0)),TRUE)</f>
        <v>1</v>
      </c>
      <c r="FP688" s="135" t="str">
        <f>IF(FO688,"-",INDEX('Avtal för korttidsarbete'!$D:$D,MATCH(D688,'Avtal för korttidsarbete'!$G:$G,0)))</f>
        <v>-</v>
      </c>
      <c r="FQ688" s="113" t="b">
        <f>IFERROR(G688&gt;INDEX(Uppsägningar!E:E,MATCH(C688,Uppsägningar!C:C,0)),FALSE)</f>
        <v>0</v>
      </c>
    </row>
    <row r="689" spans="1:173" x14ac:dyDescent="0.25">
      <c r="A689" s="19">
        <v>673</v>
      </c>
      <c r="B689" s="20"/>
      <c r="C689" s="183"/>
      <c r="D689" s="66"/>
      <c r="E689" s="212">
        <f>IFERROR(INDEX(Admin!$C$7:$C$10,MATCH(FP689,TblNivåValTExt,0)),0)</f>
        <v>0</v>
      </c>
      <c r="F689" s="1"/>
      <c r="G689" s="1"/>
      <c r="H689" s="78"/>
      <c r="I689" s="181"/>
      <c r="J689" s="181"/>
      <c r="K689" s="182"/>
      <c r="L689" s="182"/>
      <c r="M689" s="181"/>
      <c r="N689" s="181"/>
      <c r="O689" s="181"/>
      <c r="P689" s="182"/>
      <c r="Q689" s="182"/>
      <c r="R689" s="181"/>
      <c r="S689" s="181"/>
      <c r="T689" s="181"/>
      <c r="U689" s="182"/>
      <c r="V689" s="182"/>
      <c r="W689" s="181"/>
      <c r="X689" s="181"/>
      <c r="Y689" s="181"/>
      <c r="Z689" s="182"/>
      <c r="AA689" s="182"/>
      <c r="AB689" s="181"/>
      <c r="AC689" s="181"/>
      <c r="AD689" s="181"/>
      <c r="AE689" s="182"/>
      <c r="AF689" s="182"/>
      <c r="AG689" s="181"/>
      <c r="AH689" s="181"/>
      <c r="AI689" s="181"/>
      <c r="AJ689" s="182"/>
      <c r="AK689" s="182"/>
      <c r="AL689" s="181"/>
      <c r="AM689" s="181"/>
      <c r="AN689" s="181"/>
      <c r="AO689" s="182"/>
      <c r="AP689" s="182"/>
      <c r="AQ689" s="181"/>
      <c r="AR689" s="181"/>
      <c r="AS689" s="181"/>
      <c r="AT689" s="182"/>
      <c r="AU689" s="182"/>
      <c r="AV689" s="181"/>
      <c r="AW689" s="181"/>
      <c r="AX689" s="181"/>
      <c r="AY689" s="182"/>
      <c r="AZ689" s="182"/>
      <c r="BA689" s="181"/>
      <c r="BB689" s="181"/>
      <c r="BC689" s="181"/>
      <c r="BD689" s="182"/>
      <c r="BE689" s="182"/>
      <c r="BF689" s="181"/>
      <c r="BG689" s="180">
        <f t="shared" si="1179"/>
        <v>0</v>
      </c>
      <c r="BH689" s="116" t="str">
        <f t="shared" si="1180"/>
        <v/>
      </c>
      <c r="BI689" s="80" t="b">
        <f t="shared" si="1126"/>
        <v>0</v>
      </c>
      <c r="BJ689" s="80" t="str">
        <f t="shared" si="1127"/>
        <v/>
      </c>
      <c r="BK689" s="80" t="b">
        <f t="shared" si="1181"/>
        <v>0</v>
      </c>
      <c r="BL689" s="13" t="str">
        <f t="shared" si="1128"/>
        <v/>
      </c>
      <c r="BM689" s="13" t="b">
        <f t="shared" si="1182"/>
        <v>0</v>
      </c>
      <c r="BN689" s="35" t="str">
        <f t="shared" si="1129"/>
        <v/>
      </c>
      <c r="BO689" s="13" t="b">
        <f t="shared" si="1130"/>
        <v>0</v>
      </c>
      <c r="BP689" s="35" t="str">
        <f t="shared" si="1131"/>
        <v/>
      </c>
      <c r="BQ689" s="13" t="b">
        <f t="shared" si="1132"/>
        <v>0</v>
      </c>
      <c r="BR689" s="35" t="str">
        <f t="shared" si="1133"/>
        <v/>
      </c>
      <c r="BS689" s="35" t="b">
        <f t="shared" si="1134"/>
        <v>0</v>
      </c>
      <c r="BT689" s="35" t="str">
        <f t="shared" si="1135"/>
        <v/>
      </c>
      <c r="BU689" s="35" t="b">
        <f t="shared" si="1136"/>
        <v>0</v>
      </c>
      <c r="BV689" s="35" t="str">
        <f t="shared" si="1137"/>
        <v/>
      </c>
      <c r="BW689" s="13" t="b">
        <f t="shared" si="1214"/>
        <v>0</v>
      </c>
      <c r="BX689" s="35" t="str">
        <f t="shared" si="1138"/>
        <v/>
      </c>
      <c r="BY689" s="265" t="b">
        <f t="shared" si="1183"/>
        <v>0</v>
      </c>
      <c r="BZ689" s="35" t="str">
        <f t="shared" si="1139"/>
        <v/>
      </c>
      <c r="CA689" s="265" t="b">
        <f t="shared" si="1184"/>
        <v>0</v>
      </c>
      <c r="CB689" s="35" t="str">
        <f t="shared" si="1140"/>
        <v/>
      </c>
      <c r="CC689" s="272" t="b">
        <f t="shared" si="1185"/>
        <v>0</v>
      </c>
      <c r="CD689" s="35" t="str">
        <f t="shared" si="1141"/>
        <v/>
      </c>
      <c r="CE689" s="13" t="b">
        <f t="shared" si="1142"/>
        <v>0</v>
      </c>
      <c r="CF689" s="35" t="str">
        <f t="shared" si="1143"/>
        <v/>
      </c>
      <c r="CG689" s="179">
        <f t="shared" si="1144"/>
        <v>0</v>
      </c>
      <c r="CH689" s="179">
        <f t="shared" si="1145"/>
        <v>0</v>
      </c>
      <c r="CI689" s="218">
        <f t="shared" si="1186"/>
        <v>0</v>
      </c>
      <c r="CJ689" s="218">
        <f t="shared" si="1187"/>
        <v>0</v>
      </c>
      <c r="CK689" s="218">
        <f t="shared" si="1188"/>
        <v>0</v>
      </c>
      <c r="CL689" s="218">
        <f t="shared" si="1189"/>
        <v>0</v>
      </c>
      <c r="CM689" s="218">
        <f t="shared" si="1190"/>
        <v>0</v>
      </c>
      <c r="CN689" s="218">
        <f t="shared" si="1191"/>
        <v>0</v>
      </c>
      <c r="CO689" s="218">
        <f t="shared" si="1192"/>
        <v>0</v>
      </c>
      <c r="CP689" s="218">
        <f t="shared" si="1193"/>
        <v>0</v>
      </c>
      <c r="CQ689" s="218">
        <f t="shared" si="1194"/>
        <v>0</v>
      </c>
      <c r="CR689" s="218">
        <f t="shared" si="1195"/>
        <v>0</v>
      </c>
      <c r="CS689" s="14">
        <f t="shared" si="1146"/>
        <v>0</v>
      </c>
      <c r="CT689" s="236">
        <f t="shared" si="1147"/>
        <v>0</v>
      </c>
      <c r="CU689" s="237">
        <f t="shared" si="1219"/>
        <v>0</v>
      </c>
      <c r="CV689" s="16">
        <f t="shared" si="1219"/>
        <v>0</v>
      </c>
      <c r="CW689" s="16">
        <f t="shared" si="1219"/>
        <v>0</v>
      </c>
      <c r="CX689" s="16">
        <f t="shared" si="1219"/>
        <v>0</v>
      </c>
      <c r="CY689" s="16">
        <f t="shared" si="1219"/>
        <v>0</v>
      </c>
      <c r="CZ689" s="16">
        <f t="shared" si="1219"/>
        <v>0</v>
      </c>
      <c r="DA689" s="16">
        <f t="shared" si="1219"/>
        <v>0</v>
      </c>
      <c r="DB689" s="16">
        <f t="shared" si="1219"/>
        <v>0</v>
      </c>
      <c r="DC689" s="16">
        <f t="shared" si="1219"/>
        <v>0</v>
      </c>
      <c r="DD689" s="238">
        <f t="shared" si="1219"/>
        <v>0</v>
      </c>
      <c r="DE689" s="232">
        <f t="shared" si="1220"/>
        <v>0</v>
      </c>
      <c r="DF689" s="132">
        <f t="shared" si="1220"/>
        <v>0</v>
      </c>
      <c r="DG689" s="132">
        <f t="shared" si="1220"/>
        <v>0</v>
      </c>
      <c r="DH689" s="132">
        <f t="shared" si="1220"/>
        <v>0</v>
      </c>
      <c r="DI689" s="132">
        <f t="shared" si="1220"/>
        <v>0</v>
      </c>
      <c r="DJ689" s="132">
        <f t="shared" si="1220"/>
        <v>0</v>
      </c>
      <c r="DK689" s="132">
        <f t="shared" si="1220"/>
        <v>0</v>
      </c>
      <c r="DL689" s="132">
        <f t="shared" si="1220"/>
        <v>0</v>
      </c>
      <c r="DM689" s="132">
        <f t="shared" si="1220"/>
        <v>0</v>
      </c>
      <c r="DN689" s="233">
        <f t="shared" si="1220"/>
        <v>0</v>
      </c>
      <c r="DO689" s="232">
        <f t="shared" si="1150"/>
        <v>0</v>
      </c>
      <c r="DP689" s="132">
        <f t="shared" si="1151"/>
        <v>0</v>
      </c>
      <c r="DQ689" s="132">
        <f t="shared" si="1152"/>
        <v>0</v>
      </c>
      <c r="DR689" s="132">
        <f t="shared" si="1153"/>
        <v>0</v>
      </c>
      <c r="DS689" s="132">
        <f t="shared" si="1154"/>
        <v>0</v>
      </c>
      <c r="DT689" s="132">
        <f t="shared" si="1155"/>
        <v>0</v>
      </c>
      <c r="DU689" s="132">
        <f t="shared" si="1156"/>
        <v>0</v>
      </c>
      <c r="DV689" s="132">
        <f t="shared" si="1157"/>
        <v>0</v>
      </c>
      <c r="DW689" s="132">
        <f t="shared" si="1158"/>
        <v>0</v>
      </c>
      <c r="DX689" s="233">
        <f t="shared" si="1159"/>
        <v>0</v>
      </c>
      <c r="DY689" s="231" t="b">
        <f t="shared" si="1196"/>
        <v>0</v>
      </c>
      <c r="DZ689" s="163"/>
      <c r="EA689" s="226" t="str">
        <f t="shared" si="1197"/>
        <v/>
      </c>
      <c r="EB689" s="178" t="str">
        <f t="shared" si="1198"/>
        <v/>
      </c>
      <c r="EC689" s="178" t="str">
        <f t="shared" si="1199"/>
        <v/>
      </c>
      <c r="ED689" s="178" t="str">
        <f t="shared" si="1200"/>
        <v/>
      </c>
      <c r="EE689" s="178" t="str">
        <f t="shared" si="1201"/>
        <v/>
      </c>
      <c r="EF689" s="178" t="str">
        <f t="shared" si="1202"/>
        <v/>
      </c>
      <c r="EG689" s="178" t="str">
        <f t="shared" si="1203"/>
        <v/>
      </c>
      <c r="EH689" s="178" t="str">
        <f t="shared" si="1204"/>
        <v/>
      </c>
      <c r="EI689" s="178" t="str">
        <f t="shared" si="1205"/>
        <v/>
      </c>
      <c r="EJ689" s="227" t="str">
        <f t="shared" si="1206"/>
        <v/>
      </c>
      <c r="EK689" s="230" t="str">
        <f t="shared" si="1160"/>
        <v/>
      </c>
      <c r="EL689" s="177" t="str">
        <f t="shared" si="1161"/>
        <v/>
      </c>
      <c r="EM689" s="177" t="str">
        <f t="shared" si="1162"/>
        <v/>
      </c>
      <c r="EN689" s="177" t="str">
        <f t="shared" si="1163"/>
        <v/>
      </c>
      <c r="EO689" s="177" t="str">
        <f t="shared" si="1164"/>
        <v/>
      </c>
      <c r="EP689" s="177" t="str">
        <f t="shared" si="1165"/>
        <v/>
      </c>
      <c r="EQ689" s="177" t="str">
        <f t="shared" si="1166"/>
        <v/>
      </c>
      <c r="ER689" s="177" t="str">
        <f t="shared" si="1167"/>
        <v/>
      </c>
      <c r="ES689" s="177" t="str">
        <f t="shared" si="1168"/>
        <v/>
      </c>
      <c r="ET689" s="177" t="str">
        <f t="shared" si="1169"/>
        <v/>
      </c>
      <c r="EU689" s="229" t="e">
        <f t="shared" si="1170"/>
        <v>#VALUE!</v>
      </c>
      <c r="EV689" s="27" t="e">
        <f t="shared" si="1171"/>
        <v>#VALUE!</v>
      </c>
      <c r="EW689" s="27" t="e">
        <f t="shared" si="1172"/>
        <v>#VALUE!</v>
      </c>
      <c r="EX689" s="28" t="e">
        <f t="shared" si="1173"/>
        <v>#VALUE!</v>
      </c>
      <c r="EY689" s="28" t="e">
        <f t="shared" si="1174"/>
        <v>#VALUE!</v>
      </c>
      <c r="EZ689" s="28" t="b">
        <f t="shared" si="1175"/>
        <v>0</v>
      </c>
      <c r="FA689" s="176" t="str">
        <f t="shared" si="1176"/>
        <v/>
      </c>
      <c r="FB689" s="27" t="e" cm="1">
        <f t="array" aca="1" ref="FB689" ca="1">TEXT(RIGHT(10-RIGHT(SUM(INDEX(1*(MID(MID(C689,1,1)*2,ROW(INDIRECT("1:"&amp;LEN(MID(C689,1,1)*2))),1)),,))+MID(C689,2,1)+
SUM(INDEX(1*(MID(MID(C689,3,1)*2,ROW(INDIRECT("1:"&amp;LEN(MID(C689,3,1)*2))),1)),,))+MID(C689,4,1)+
SUM(INDEX(1*(MID(MID(C689,5,1)*2,ROW(INDIRECT("1:"&amp;LEN(MID(C689,5,1)*2))),1)),,))+MID(C689,6,1)+
SUM(INDEX(1*(MID(MID(C689,8,1)*2,ROW(INDIRECT("1:"&amp;LEN(MID(C689,8,1)*2))),1)),,))+MID(C689,9,1)+
SUM(INDEX(1*(MID(MID(C689,10,1)*2,ROW(INDIRECT("1:"&amp;LEN(MID(C689,10,1)*2))),1)),,)),1),1),"0")</f>
        <v>#VALUE!</v>
      </c>
      <c r="FC689" s="27" t="str">
        <f t="shared" si="1177"/>
        <v/>
      </c>
      <c r="FD689" s="29" t="b">
        <f t="shared" si="1178"/>
        <v>0</v>
      </c>
      <c r="FE689" s="112" t="b">
        <f>IFERROR(MATCH(D689,'Avtal för korttidsarbete'!$G$13:$G$1012,0),TRUE)</f>
        <v>1</v>
      </c>
      <c r="FF689" s="112" t="b">
        <f t="shared" si="1207"/>
        <v>0</v>
      </c>
      <c r="FG689" s="113" t="str" cm="1">
        <f t="array" ref="FG689">IF(FE689=TRUE,"x",INDEX('Avtal för korttidsarbete'!$E$13:$E$1012,$FE689))</f>
        <v>x</v>
      </c>
      <c r="FH689" s="113" t="str" cm="1">
        <f t="array" ref="FH689">IF(FE689=TRUE,"x",INDEX('Avtal för korttidsarbete'!$F$13:$F$1012,$FE689))</f>
        <v>x</v>
      </c>
      <c r="FI689" s="112" t="b">
        <f t="shared" si="1208"/>
        <v>0</v>
      </c>
      <c r="FJ689" s="135">
        <f t="shared" si="1209"/>
        <v>44166</v>
      </c>
      <c r="FK689" s="135">
        <f t="shared" si="1210"/>
        <v>44377</v>
      </c>
      <c r="FL689" s="112" t="b">
        <f t="shared" si="1211"/>
        <v>0</v>
      </c>
      <c r="FM689" s="113">
        <f t="shared" si="1212"/>
        <v>44166</v>
      </c>
      <c r="FN689" s="135">
        <f t="shared" si="1213"/>
        <v>44377</v>
      </c>
      <c r="FO689" s="148" t="b">
        <f>IFERROR(INDEX('Avtal för korttidsarbete'!R:R,MATCH(D689,'Avtal för korttidsarbete'!$G:$G,0)),TRUE)</f>
        <v>1</v>
      </c>
      <c r="FP689" s="135" t="str">
        <f>IF(FO689,"-",INDEX('Avtal för korttidsarbete'!$D:$D,MATCH(D689,'Avtal för korttidsarbete'!$G:$G,0)))</f>
        <v>-</v>
      </c>
      <c r="FQ689" s="113" t="b">
        <f>IFERROR(G689&gt;INDEX(Uppsägningar!E:E,MATCH(C689,Uppsägningar!C:C,0)),FALSE)</f>
        <v>0</v>
      </c>
    </row>
    <row r="690" spans="1:173" x14ac:dyDescent="0.25">
      <c r="A690" s="19">
        <v>674</v>
      </c>
      <c r="B690" s="20"/>
      <c r="C690" s="183"/>
      <c r="D690" s="66"/>
      <c r="E690" s="212">
        <f>IFERROR(INDEX(Admin!$C$7:$C$10,MATCH(FP690,TblNivåValTExt,0)),0)</f>
        <v>0</v>
      </c>
      <c r="F690" s="1"/>
      <c r="G690" s="1"/>
      <c r="H690" s="78"/>
      <c r="I690" s="181"/>
      <c r="J690" s="181"/>
      <c r="K690" s="182"/>
      <c r="L690" s="182"/>
      <c r="M690" s="181"/>
      <c r="N690" s="181"/>
      <c r="O690" s="181"/>
      <c r="P690" s="182"/>
      <c r="Q690" s="182"/>
      <c r="R690" s="181"/>
      <c r="S690" s="181"/>
      <c r="T690" s="181"/>
      <c r="U690" s="182"/>
      <c r="V690" s="182"/>
      <c r="W690" s="181"/>
      <c r="X690" s="181"/>
      <c r="Y690" s="181"/>
      <c r="Z690" s="182"/>
      <c r="AA690" s="182"/>
      <c r="AB690" s="181"/>
      <c r="AC690" s="181"/>
      <c r="AD690" s="181"/>
      <c r="AE690" s="182"/>
      <c r="AF690" s="182"/>
      <c r="AG690" s="181"/>
      <c r="AH690" s="181"/>
      <c r="AI690" s="181"/>
      <c r="AJ690" s="182"/>
      <c r="AK690" s="182"/>
      <c r="AL690" s="181"/>
      <c r="AM690" s="181"/>
      <c r="AN690" s="181"/>
      <c r="AO690" s="182"/>
      <c r="AP690" s="182"/>
      <c r="AQ690" s="181"/>
      <c r="AR690" s="181"/>
      <c r="AS690" s="181"/>
      <c r="AT690" s="182"/>
      <c r="AU690" s="182"/>
      <c r="AV690" s="181"/>
      <c r="AW690" s="181"/>
      <c r="AX690" s="181"/>
      <c r="AY690" s="182"/>
      <c r="AZ690" s="182"/>
      <c r="BA690" s="181"/>
      <c r="BB690" s="181"/>
      <c r="BC690" s="181"/>
      <c r="BD690" s="182"/>
      <c r="BE690" s="182"/>
      <c r="BF690" s="181"/>
      <c r="BG690" s="180">
        <f t="shared" si="1179"/>
        <v>0</v>
      </c>
      <c r="BH690" s="116" t="str">
        <f t="shared" si="1180"/>
        <v/>
      </c>
      <c r="BI690" s="80" t="b">
        <f t="shared" si="1126"/>
        <v>0</v>
      </c>
      <c r="BJ690" s="80" t="str">
        <f t="shared" si="1127"/>
        <v/>
      </c>
      <c r="BK690" s="80" t="b">
        <f t="shared" si="1181"/>
        <v>0</v>
      </c>
      <c r="BL690" s="13" t="str">
        <f t="shared" si="1128"/>
        <v/>
      </c>
      <c r="BM690" s="13" t="b">
        <f t="shared" si="1182"/>
        <v>0</v>
      </c>
      <c r="BN690" s="35" t="str">
        <f t="shared" si="1129"/>
        <v/>
      </c>
      <c r="BO690" s="13" t="b">
        <f t="shared" si="1130"/>
        <v>0</v>
      </c>
      <c r="BP690" s="35" t="str">
        <f t="shared" si="1131"/>
        <v/>
      </c>
      <c r="BQ690" s="13" t="b">
        <f t="shared" si="1132"/>
        <v>0</v>
      </c>
      <c r="BR690" s="35" t="str">
        <f t="shared" si="1133"/>
        <v/>
      </c>
      <c r="BS690" s="35" t="b">
        <f t="shared" si="1134"/>
        <v>0</v>
      </c>
      <c r="BT690" s="35" t="str">
        <f t="shared" si="1135"/>
        <v/>
      </c>
      <c r="BU690" s="35" t="b">
        <f t="shared" si="1136"/>
        <v>0</v>
      </c>
      <c r="BV690" s="35" t="str">
        <f t="shared" si="1137"/>
        <v/>
      </c>
      <c r="BW690" s="13" t="b">
        <f t="shared" si="1214"/>
        <v>0</v>
      </c>
      <c r="BX690" s="35" t="str">
        <f t="shared" si="1138"/>
        <v/>
      </c>
      <c r="BY690" s="265" t="b">
        <f t="shared" si="1183"/>
        <v>0</v>
      </c>
      <c r="BZ690" s="35" t="str">
        <f t="shared" si="1139"/>
        <v/>
      </c>
      <c r="CA690" s="265" t="b">
        <f t="shared" si="1184"/>
        <v>0</v>
      </c>
      <c r="CB690" s="35" t="str">
        <f t="shared" si="1140"/>
        <v/>
      </c>
      <c r="CC690" s="272" t="b">
        <f t="shared" si="1185"/>
        <v>0</v>
      </c>
      <c r="CD690" s="35" t="str">
        <f t="shared" si="1141"/>
        <v/>
      </c>
      <c r="CE690" s="13" t="b">
        <f t="shared" si="1142"/>
        <v>0</v>
      </c>
      <c r="CF690" s="35" t="str">
        <f t="shared" si="1143"/>
        <v/>
      </c>
      <c r="CG690" s="179">
        <f t="shared" si="1144"/>
        <v>0</v>
      </c>
      <c r="CH690" s="179">
        <f t="shared" si="1145"/>
        <v>0</v>
      </c>
      <c r="CI690" s="218">
        <f t="shared" si="1186"/>
        <v>0</v>
      </c>
      <c r="CJ690" s="218">
        <f t="shared" si="1187"/>
        <v>0</v>
      </c>
      <c r="CK690" s="218">
        <f t="shared" si="1188"/>
        <v>0</v>
      </c>
      <c r="CL690" s="218">
        <f t="shared" si="1189"/>
        <v>0</v>
      </c>
      <c r="CM690" s="218">
        <f t="shared" si="1190"/>
        <v>0</v>
      </c>
      <c r="CN690" s="218">
        <f t="shared" si="1191"/>
        <v>0</v>
      </c>
      <c r="CO690" s="218">
        <f t="shared" si="1192"/>
        <v>0</v>
      </c>
      <c r="CP690" s="218">
        <f t="shared" si="1193"/>
        <v>0</v>
      </c>
      <c r="CQ690" s="218">
        <f t="shared" si="1194"/>
        <v>0</v>
      </c>
      <c r="CR690" s="218">
        <f t="shared" si="1195"/>
        <v>0</v>
      </c>
      <c r="CS690" s="14">
        <f t="shared" si="1146"/>
        <v>0</v>
      </c>
      <c r="CT690" s="236">
        <f t="shared" si="1147"/>
        <v>0</v>
      </c>
      <c r="CU690" s="237">
        <f t="shared" si="1219"/>
        <v>0</v>
      </c>
      <c r="CV690" s="16">
        <f t="shared" si="1219"/>
        <v>0</v>
      </c>
      <c r="CW690" s="16">
        <f t="shared" si="1219"/>
        <v>0</v>
      </c>
      <c r="CX690" s="16">
        <f t="shared" si="1219"/>
        <v>0</v>
      </c>
      <c r="CY690" s="16">
        <f t="shared" si="1219"/>
        <v>0</v>
      </c>
      <c r="CZ690" s="16">
        <f t="shared" si="1219"/>
        <v>0</v>
      </c>
      <c r="DA690" s="16">
        <f t="shared" si="1219"/>
        <v>0</v>
      </c>
      <c r="DB690" s="16">
        <f t="shared" si="1219"/>
        <v>0</v>
      </c>
      <c r="DC690" s="16">
        <f t="shared" si="1219"/>
        <v>0</v>
      </c>
      <c r="DD690" s="238">
        <f t="shared" si="1219"/>
        <v>0</v>
      </c>
      <c r="DE690" s="232">
        <f t="shared" si="1220"/>
        <v>0</v>
      </c>
      <c r="DF690" s="132">
        <f t="shared" si="1220"/>
        <v>0</v>
      </c>
      <c r="DG690" s="132">
        <f t="shared" si="1220"/>
        <v>0</v>
      </c>
      <c r="DH690" s="132">
        <f t="shared" si="1220"/>
        <v>0</v>
      </c>
      <c r="DI690" s="132">
        <f t="shared" si="1220"/>
        <v>0</v>
      </c>
      <c r="DJ690" s="132">
        <f t="shared" si="1220"/>
        <v>0</v>
      </c>
      <c r="DK690" s="132">
        <f t="shared" si="1220"/>
        <v>0</v>
      </c>
      <c r="DL690" s="132">
        <f t="shared" si="1220"/>
        <v>0</v>
      </c>
      <c r="DM690" s="132">
        <f t="shared" si="1220"/>
        <v>0</v>
      </c>
      <c r="DN690" s="233">
        <f t="shared" si="1220"/>
        <v>0</v>
      </c>
      <c r="DO690" s="232">
        <f t="shared" si="1150"/>
        <v>0</v>
      </c>
      <c r="DP690" s="132">
        <f t="shared" si="1151"/>
        <v>0</v>
      </c>
      <c r="DQ690" s="132">
        <f t="shared" si="1152"/>
        <v>0</v>
      </c>
      <c r="DR690" s="132">
        <f t="shared" si="1153"/>
        <v>0</v>
      </c>
      <c r="DS690" s="132">
        <f t="shared" si="1154"/>
        <v>0</v>
      </c>
      <c r="DT690" s="132">
        <f t="shared" si="1155"/>
        <v>0</v>
      </c>
      <c r="DU690" s="132">
        <f t="shared" si="1156"/>
        <v>0</v>
      </c>
      <c r="DV690" s="132">
        <f t="shared" si="1157"/>
        <v>0</v>
      </c>
      <c r="DW690" s="132">
        <f t="shared" si="1158"/>
        <v>0</v>
      </c>
      <c r="DX690" s="233">
        <f t="shared" si="1159"/>
        <v>0</v>
      </c>
      <c r="DY690" s="231" t="b">
        <f t="shared" si="1196"/>
        <v>0</v>
      </c>
      <c r="DZ690" s="163"/>
      <c r="EA690" s="226" t="str">
        <f t="shared" si="1197"/>
        <v/>
      </c>
      <c r="EB690" s="178" t="str">
        <f t="shared" si="1198"/>
        <v/>
      </c>
      <c r="EC690" s="178" t="str">
        <f t="shared" si="1199"/>
        <v/>
      </c>
      <c r="ED690" s="178" t="str">
        <f t="shared" si="1200"/>
        <v/>
      </c>
      <c r="EE690" s="178" t="str">
        <f t="shared" si="1201"/>
        <v/>
      </c>
      <c r="EF690" s="178" t="str">
        <f t="shared" si="1202"/>
        <v/>
      </c>
      <c r="EG690" s="178" t="str">
        <f t="shared" si="1203"/>
        <v/>
      </c>
      <c r="EH690" s="178" t="str">
        <f t="shared" si="1204"/>
        <v/>
      </c>
      <c r="EI690" s="178" t="str">
        <f t="shared" si="1205"/>
        <v/>
      </c>
      <c r="EJ690" s="227" t="str">
        <f t="shared" si="1206"/>
        <v/>
      </c>
      <c r="EK690" s="230" t="str">
        <f t="shared" si="1160"/>
        <v/>
      </c>
      <c r="EL690" s="177" t="str">
        <f t="shared" si="1161"/>
        <v/>
      </c>
      <c r="EM690" s="177" t="str">
        <f t="shared" si="1162"/>
        <v/>
      </c>
      <c r="EN690" s="177" t="str">
        <f t="shared" si="1163"/>
        <v/>
      </c>
      <c r="EO690" s="177" t="str">
        <f t="shared" si="1164"/>
        <v/>
      </c>
      <c r="EP690" s="177" t="str">
        <f t="shared" si="1165"/>
        <v/>
      </c>
      <c r="EQ690" s="177" t="str">
        <f t="shared" si="1166"/>
        <v/>
      </c>
      <c r="ER690" s="177" t="str">
        <f t="shared" si="1167"/>
        <v/>
      </c>
      <c r="ES690" s="177" t="str">
        <f t="shared" si="1168"/>
        <v/>
      </c>
      <c r="ET690" s="177" t="str">
        <f t="shared" si="1169"/>
        <v/>
      </c>
      <c r="EU690" s="229" t="e">
        <f t="shared" si="1170"/>
        <v>#VALUE!</v>
      </c>
      <c r="EV690" s="27" t="e">
        <f t="shared" si="1171"/>
        <v>#VALUE!</v>
      </c>
      <c r="EW690" s="27" t="e">
        <f t="shared" si="1172"/>
        <v>#VALUE!</v>
      </c>
      <c r="EX690" s="28" t="e">
        <f t="shared" si="1173"/>
        <v>#VALUE!</v>
      </c>
      <c r="EY690" s="28" t="e">
        <f t="shared" si="1174"/>
        <v>#VALUE!</v>
      </c>
      <c r="EZ690" s="28" t="b">
        <f t="shared" si="1175"/>
        <v>0</v>
      </c>
      <c r="FA690" s="176" t="str">
        <f t="shared" si="1176"/>
        <v/>
      </c>
      <c r="FB690" s="27" t="e" cm="1">
        <f t="array" aca="1" ref="FB690" ca="1">TEXT(RIGHT(10-RIGHT(SUM(INDEX(1*(MID(MID(C690,1,1)*2,ROW(INDIRECT("1:"&amp;LEN(MID(C690,1,1)*2))),1)),,))+MID(C690,2,1)+
SUM(INDEX(1*(MID(MID(C690,3,1)*2,ROW(INDIRECT("1:"&amp;LEN(MID(C690,3,1)*2))),1)),,))+MID(C690,4,1)+
SUM(INDEX(1*(MID(MID(C690,5,1)*2,ROW(INDIRECT("1:"&amp;LEN(MID(C690,5,1)*2))),1)),,))+MID(C690,6,1)+
SUM(INDEX(1*(MID(MID(C690,8,1)*2,ROW(INDIRECT("1:"&amp;LEN(MID(C690,8,1)*2))),1)),,))+MID(C690,9,1)+
SUM(INDEX(1*(MID(MID(C690,10,1)*2,ROW(INDIRECT("1:"&amp;LEN(MID(C690,10,1)*2))),1)),,)),1),1),"0")</f>
        <v>#VALUE!</v>
      </c>
      <c r="FC690" s="27" t="str">
        <f t="shared" si="1177"/>
        <v/>
      </c>
      <c r="FD690" s="29" t="b">
        <f t="shared" si="1178"/>
        <v>0</v>
      </c>
      <c r="FE690" s="112" t="b">
        <f>IFERROR(MATCH(D690,'Avtal för korttidsarbete'!$G$13:$G$1012,0),TRUE)</f>
        <v>1</v>
      </c>
      <c r="FF690" s="112" t="b">
        <f t="shared" si="1207"/>
        <v>0</v>
      </c>
      <c r="FG690" s="113" t="str" cm="1">
        <f t="array" ref="FG690">IF(FE690=TRUE,"x",INDEX('Avtal för korttidsarbete'!$E$13:$E$1012,$FE690))</f>
        <v>x</v>
      </c>
      <c r="FH690" s="113" t="str" cm="1">
        <f t="array" ref="FH690">IF(FE690=TRUE,"x",INDEX('Avtal för korttidsarbete'!$F$13:$F$1012,$FE690))</f>
        <v>x</v>
      </c>
      <c r="FI690" s="112" t="b">
        <f t="shared" si="1208"/>
        <v>0</v>
      </c>
      <c r="FJ690" s="135">
        <f t="shared" si="1209"/>
        <v>44166</v>
      </c>
      <c r="FK690" s="135">
        <f t="shared" si="1210"/>
        <v>44377</v>
      </c>
      <c r="FL690" s="112" t="b">
        <f t="shared" si="1211"/>
        <v>0</v>
      </c>
      <c r="FM690" s="113">
        <f t="shared" si="1212"/>
        <v>44166</v>
      </c>
      <c r="FN690" s="135">
        <f t="shared" si="1213"/>
        <v>44377</v>
      </c>
      <c r="FO690" s="148" t="b">
        <f>IFERROR(INDEX('Avtal för korttidsarbete'!R:R,MATCH(D690,'Avtal för korttidsarbete'!$G:$G,0)),TRUE)</f>
        <v>1</v>
      </c>
      <c r="FP690" s="135" t="str">
        <f>IF(FO690,"-",INDEX('Avtal för korttidsarbete'!$D:$D,MATCH(D690,'Avtal för korttidsarbete'!$G:$G,0)))</f>
        <v>-</v>
      </c>
      <c r="FQ690" s="113" t="b">
        <f>IFERROR(G690&gt;INDEX(Uppsägningar!E:E,MATCH(C690,Uppsägningar!C:C,0)),FALSE)</f>
        <v>0</v>
      </c>
    </row>
    <row r="691" spans="1:173" x14ac:dyDescent="0.25">
      <c r="A691" s="19">
        <v>675</v>
      </c>
      <c r="B691" s="20"/>
      <c r="C691" s="183"/>
      <c r="D691" s="66"/>
      <c r="E691" s="212">
        <f>IFERROR(INDEX(Admin!$C$7:$C$10,MATCH(FP691,TblNivåValTExt,0)),0)</f>
        <v>0</v>
      </c>
      <c r="F691" s="1"/>
      <c r="G691" s="1"/>
      <c r="H691" s="78"/>
      <c r="I691" s="181"/>
      <c r="J691" s="181"/>
      <c r="K691" s="182"/>
      <c r="L691" s="182"/>
      <c r="M691" s="181"/>
      <c r="N691" s="181"/>
      <c r="O691" s="181"/>
      <c r="P691" s="182"/>
      <c r="Q691" s="182"/>
      <c r="R691" s="181"/>
      <c r="S691" s="181"/>
      <c r="T691" s="181"/>
      <c r="U691" s="182"/>
      <c r="V691" s="182"/>
      <c r="W691" s="181"/>
      <c r="X691" s="181"/>
      <c r="Y691" s="181"/>
      <c r="Z691" s="182"/>
      <c r="AA691" s="182"/>
      <c r="AB691" s="181"/>
      <c r="AC691" s="181"/>
      <c r="AD691" s="181"/>
      <c r="AE691" s="182"/>
      <c r="AF691" s="182"/>
      <c r="AG691" s="181"/>
      <c r="AH691" s="181"/>
      <c r="AI691" s="181"/>
      <c r="AJ691" s="182"/>
      <c r="AK691" s="182"/>
      <c r="AL691" s="181"/>
      <c r="AM691" s="181"/>
      <c r="AN691" s="181"/>
      <c r="AO691" s="182"/>
      <c r="AP691" s="182"/>
      <c r="AQ691" s="181"/>
      <c r="AR691" s="181"/>
      <c r="AS691" s="181"/>
      <c r="AT691" s="182"/>
      <c r="AU691" s="182"/>
      <c r="AV691" s="181"/>
      <c r="AW691" s="181"/>
      <c r="AX691" s="181"/>
      <c r="AY691" s="182"/>
      <c r="AZ691" s="182"/>
      <c r="BA691" s="181"/>
      <c r="BB691" s="181"/>
      <c r="BC691" s="181"/>
      <c r="BD691" s="182"/>
      <c r="BE691" s="182"/>
      <c r="BF691" s="181"/>
      <c r="BG691" s="180">
        <f t="shared" si="1179"/>
        <v>0</v>
      </c>
      <c r="BH691" s="116" t="str">
        <f t="shared" si="1180"/>
        <v/>
      </c>
      <c r="BI691" s="80" t="b">
        <f t="shared" si="1126"/>
        <v>0</v>
      </c>
      <c r="BJ691" s="80" t="str">
        <f t="shared" si="1127"/>
        <v/>
      </c>
      <c r="BK691" s="80" t="b">
        <f t="shared" si="1181"/>
        <v>0</v>
      </c>
      <c r="BL691" s="13" t="str">
        <f t="shared" si="1128"/>
        <v/>
      </c>
      <c r="BM691" s="13" t="b">
        <f t="shared" si="1182"/>
        <v>0</v>
      </c>
      <c r="BN691" s="35" t="str">
        <f t="shared" si="1129"/>
        <v/>
      </c>
      <c r="BO691" s="13" t="b">
        <f t="shared" si="1130"/>
        <v>0</v>
      </c>
      <c r="BP691" s="35" t="str">
        <f t="shared" si="1131"/>
        <v/>
      </c>
      <c r="BQ691" s="13" t="b">
        <f t="shared" si="1132"/>
        <v>0</v>
      </c>
      <c r="BR691" s="35" t="str">
        <f t="shared" si="1133"/>
        <v/>
      </c>
      <c r="BS691" s="35" t="b">
        <f t="shared" si="1134"/>
        <v>0</v>
      </c>
      <c r="BT691" s="35" t="str">
        <f t="shared" si="1135"/>
        <v/>
      </c>
      <c r="BU691" s="35" t="b">
        <f t="shared" si="1136"/>
        <v>0</v>
      </c>
      <c r="BV691" s="35" t="str">
        <f t="shared" si="1137"/>
        <v/>
      </c>
      <c r="BW691" s="13" t="b">
        <f t="shared" si="1214"/>
        <v>0</v>
      </c>
      <c r="BX691" s="35" t="str">
        <f t="shared" si="1138"/>
        <v/>
      </c>
      <c r="BY691" s="265" t="b">
        <f t="shared" si="1183"/>
        <v>0</v>
      </c>
      <c r="BZ691" s="35" t="str">
        <f t="shared" si="1139"/>
        <v/>
      </c>
      <c r="CA691" s="265" t="b">
        <f t="shared" si="1184"/>
        <v>0</v>
      </c>
      <c r="CB691" s="35" t="str">
        <f t="shared" si="1140"/>
        <v/>
      </c>
      <c r="CC691" s="272" t="b">
        <f t="shared" si="1185"/>
        <v>0</v>
      </c>
      <c r="CD691" s="35" t="str">
        <f t="shared" si="1141"/>
        <v/>
      </c>
      <c r="CE691" s="13" t="b">
        <f t="shared" si="1142"/>
        <v>0</v>
      </c>
      <c r="CF691" s="35" t="str">
        <f t="shared" si="1143"/>
        <v/>
      </c>
      <c r="CG691" s="179">
        <f t="shared" si="1144"/>
        <v>0</v>
      </c>
      <c r="CH691" s="179">
        <f t="shared" si="1145"/>
        <v>0</v>
      </c>
      <c r="CI691" s="218">
        <f t="shared" si="1186"/>
        <v>0</v>
      </c>
      <c r="CJ691" s="218">
        <f t="shared" si="1187"/>
        <v>0</v>
      </c>
      <c r="CK691" s="218">
        <f t="shared" si="1188"/>
        <v>0</v>
      </c>
      <c r="CL691" s="218">
        <f t="shared" si="1189"/>
        <v>0</v>
      </c>
      <c r="CM691" s="218">
        <f t="shared" si="1190"/>
        <v>0</v>
      </c>
      <c r="CN691" s="218">
        <f t="shared" si="1191"/>
        <v>0</v>
      </c>
      <c r="CO691" s="218">
        <f t="shared" si="1192"/>
        <v>0</v>
      </c>
      <c r="CP691" s="218">
        <f t="shared" si="1193"/>
        <v>0</v>
      </c>
      <c r="CQ691" s="218">
        <f t="shared" si="1194"/>
        <v>0</v>
      </c>
      <c r="CR691" s="218">
        <f t="shared" si="1195"/>
        <v>0</v>
      </c>
      <c r="CS691" s="14">
        <f t="shared" si="1146"/>
        <v>0</v>
      </c>
      <c r="CT691" s="236">
        <f t="shared" si="1147"/>
        <v>0</v>
      </c>
      <c r="CU691" s="237">
        <f t="shared" si="1219"/>
        <v>0</v>
      </c>
      <c r="CV691" s="16">
        <f t="shared" si="1219"/>
        <v>0</v>
      </c>
      <c r="CW691" s="16">
        <f t="shared" si="1219"/>
        <v>0</v>
      </c>
      <c r="CX691" s="16">
        <f t="shared" si="1219"/>
        <v>0</v>
      </c>
      <c r="CY691" s="16">
        <f t="shared" si="1219"/>
        <v>0</v>
      </c>
      <c r="CZ691" s="16">
        <f t="shared" si="1219"/>
        <v>0</v>
      </c>
      <c r="DA691" s="16">
        <f t="shared" si="1219"/>
        <v>0</v>
      </c>
      <c r="DB691" s="16">
        <f t="shared" si="1219"/>
        <v>0</v>
      </c>
      <c r="DC691" s="16">
        <f t="shared" si="1219"/>
        <v>0</v>
      </c>
      <c r="DD691" s="238">
        <f t="shared" si="1219"/>
        <v>0</v>
      </c>
      <c r="DE691" s="232">
        <f t="shared" si="1220"/>
        <v>0</v>
      </c>
      <c r="DF691" s="132">
        <f t="shared" si="1220"/>
        <v>0</v>
      </c>
      <c r="DG691" s="132">
        <f t="shared" si="1220"/>
        <v>0</v>
      </c>
      <c r="DH691" s="132">
        <f t="shared" si="1220"/>
        <v>0</v>
      </c>
      <c r="DI691" s="132">
        <f t="shared" si="1220"/>
        <v>0</v>
      </c>
      <c r="DJ691" s="132">
        <f t="shared" si="1220"/>
        <v>0</v>
      </c>
      <c r="DK691" s="132">
        <f t="shared" si="1220"/>
        <v>0</v>
      </c>
      <c r="DL691" s="132">
        <f t="shared" si="1220"/>
        <v>0</v>
      </c>
      <c r="DM691" s="132">
        <f t="shared" si="1220"/>
        <v>0</v>
      </c>
      <c r="DN691" s="233">
        <f t="shared" si="1220"/>
        <v>0</v>
      </c>
      <c r="DO691" s="232">
        <f t="shared" si="1150"/>
        <v>0</v>
      </c>
      <c r="DP691" s="132">
        <f t="shared" si="1151"/>
        <v>0</v>
      </c>
      <c r="DQ691" s="132">
        <f t="shared" si="1152"/>
        <v>0</v>
      </c>
      <c r="DR691" s="132">
        <f t="shared" si="1153"/>
        <v>0</v>
      </c>
      <c r="DS691" s="132">
        <f t="shared" si="1154"/>
        <v>0</v>
      </c>
      <c r="DT691" s="132">
        <f t="shared" si="1155"/>
        <v>0</v>
      </c>
      <c r="DU691" s="132">
        <f t="shared" si="1156"/>
        <v>0</v>
      </c>
      <c r="DV691" s="132">
        <f t="shared" si="1157"/>
        <v>0</v>
      </c>
      <c r="DW691" s="132">
        <f t="shared" si="1158"/>
        <v>0</v>
      </c>
      <c r="DX691" s="233">
        <f t="shared" si="1159"/>
        <v>0</v>
      </c>
      <c r="DY691" s="231" t="b">
        <f t="shared" si="1196"/>
        <v>0</v>
      </c>
      <c r="DZ691" s="163"/>
      <c r="EA691" s="226" t="str">
        <f t="shared" si="1197"/>
        <v/>
      </c>
      <c r="EB691" s="178" t="str">
        <f t="shared" si="1198"/>
        <v/>
      </c>
      <c r="EC691" s="178" t="str">
        <f t="shared" si="1199"/>
        <v/>
      </c>
      <c r="ED691" s="178" t="str">
        <f t="shared" si="1200"/>
        <v/>
      </c>
      <c r="EE691" s="178" t="str">
        <f t="shared" si="1201"/>
        <v/>
      </c>
      <c r="EF691" s="178" t="str">
        <f t="shared" si="1202"/>
        <v/>
      </c>
      <c r="EG691" s="178" t="str">
        <f t="shared" si="1203"/>
        <v/>
      </c>
      <c r="EH691" s="178" t="str">
        <f t="shared" si="1204"/>
        <v/>
      </c>
      <c r="EI691" s="178" t="str">
        <f t="shared" si="1205"/>
        <v/>
      </c>
      <c r="EJ691" s="227" t="str">
        <f t="shared" si="1206"/>
        <v/>
      </c>
      <c r="EK691" s="230" t="str">
        <f t="shared" si="1160"/>
        <v/>
      </c>
      <c r="EL691" s="177" t="str">
        <f t="shared" si="1161"/>
        <v/>
      </c>
      <c r="EM691" s="177" t="str">
        <f t="shared" si="1162"/>
        <v/>
      </c>
      <c r="EN691" s="177" t="str">
        <f t="shared" si="1163"/>
        <v/>
      </c>
      <c r="EO691" s="177" t="str">
        <f t="shared" si="1164"/>
        <v/>
      </c>
      <c r="EP691" s="177" t="str">
        <f t="shared" si="1165"/>
        <v/>
      </c>
      <c r="EQ691" s="177" t="str">
        <f t="shared" si="1166"/>
        <v/>
      </c>
      <c r="ER691" s="177" t="str">
        <f t="shared" si="1167"/>
        <v/>
      </c>
      <c r="ES691" s="177" t="str">
        <f t="shared" si="1168"/>
        <v/>
      </c>
      <c r="ET691" s="177" t="str">
        <f t="shared" si="1169"/>
        <v/>
      </c>
      <c r="EU691" s="229" t="e">
        <f t="shared" si="1170"/>
        <v>#VALUE!</v>
      </c>
      <c r="EV691" s="27" t="e">
        <f t="shared" si="1171"/>
        <v>#VALUE!</v>
      </c>
      <c r="EW691" s="27" t="e">
        <f t="shared" si="1172"/>
        <v>#VALUE!</v>
      </c>
      <c r="EX691" s="28" t="e">
        <f t="shared" si="1173"/>
        <v>#VALUE!</v>
      </c>
      <c r="EY691" s="28" t="e">
        <f t="shared" si="1174"/>
        <v>#VALUE!</v>
      </c>
      <c r="EZ691" s="28" t="b">
        <f t="shared" si="1175"/>
        <v>0</v>
      </c>
      <c r="FA691" s="176" t="str">
        <f t="shared" si="1176"/>
        <v/>
      </c>
      <c r="FB691" s="27" t="e" cm="1">
        <f t="array" aca="1" ref="FB691" ca="1">TEXT(RIGHT(10-RIGHT(SUM(INDEX(1*(MID(MID(C691,1,1)*2,ROW(INDIRECT("1:"&amp;LEN(MID(C691,1,1)*2))),1)),,))+MID(C691,2,1)+
SUM(INDEX(1*(MID(MID(C691,3,1)*2,ROW(INDIRECT("1:"&amp;LEN(MID(C691,3,1)*2))),1)),,))+MID(C691,4,1)+
SUM(INDEX(1*(MID(MID(C691,5,1)*2,ROW(INDIRECT("1:"&amp;LEN(MID(C691,5,1)*2))),1)),,))+MID(C691,6,1)+
SUM(INDEX(1*(MID(MID(C691,8,1)*2,ROW(INDIRECT("1:"&amp;LEN(MID(C691,8,1)*2))),1)),,))+MID(C691,9,1)+
SUM(INDEX(1*(MID(MID(C691,10,1)*2,ROW(INDIRECT("1:"&amp;LEN(MID(C691,10,1)*2))),1)),,)),1),1),"0")</f>
        <v>#VALUE!</v>
      </c>
      <c r="FC691" s="27" t="str">
        <f t="shared" si="1177"/>
        <v/>
      </c>
      <c r="FD691" s="29" t="b">
        <f t="shared" si="1178"/>
        <v>0</v>
      </c>
      <c r="FE691" s="112" t="b">
        <f>IFERROR(MATCH(D691,'Avtal för korttidsarbete'!$G$13:$G$1012,0),TRUE)</f>
        <v>1</v>
      </c>
      <c r="FF691" s="112" t="b">
        <f t="shared" si="1207"/>
        <v>0</v>
      </c>
      <c r="FG691" s="113" t="str" cm="1">
        <f t="array" ref="FG691">IF(FE691=TRUE,"x",INDEX('Avtal för korttidsarbete'!$E$13:$E$1012,$FE691))</f>
        <v>x</v>
      </c>
      <c r="FH691" s="113" t="str" cm="1">
        <f t="array" ref="FH691">IF(FE691=TRUE,"x",INDEX('Avtal för korttidsarbete'!$F$13:$F$1012,$FE691))</f>
        <v>x</v>
      </c>
      <c r="FI691" s="112" t="b">
        <f t="shared" si="1208"/>
        <v>0</v>
      </c>
      <c r="FJ691" s="135">
        <f t="shared" si="1209"/>
        <v>44166</v>
      </c>
      <c r="FK691" s="135">
        <f t="shared" si="1210"/>
        <v>44377</v>
      </c>
      <c r="FL691" s="112" t="b">
        <f t="shared" si="1211"/>
        <v>0</v>
      </c>
      <c r="FM691" s="113">
        <f t="shared" si="1212"/>
        <v>44166</v>
      </c>
      <c r="FN691" s="135">
        <f t="shared" si="1213"/>
        <v>44377</v>
      </c>
      <c r="FO691" s="148" t="b">
        <f>IFERROR(INDEX('Avtal för korttidsarbete'!R:R,MATCH(D691,'Avtal för korttidsarbete'!$G:$G,0)),TRUE)</f>
        <v>1</v>
      </c>
      <c r="FP691" s="135" t="str">
        <f>IF(FO691,"-",INDEX('Avtal för korttidsarbete'!$D:$D,MATCH(D691,'Avtal för korttidsarbete'!$G:$G,0)))</f>
        <v>-</v>
      </c>
      <c r="FQ691" s="113" t="b">
        <f>IFERROR(G691&gt;INDEX(Uppsägningar!E:E,MATCH(C691,Uppsägningar!C:C,0)),FALSE)</f>
        <v>0</v>
      </c>
    </row>
    <row r="692" spans="1:173" x14ac:dyDescent="0.25">
      <c r="A692" s="19">
        <v>676</v>
      </c>
      <c r="B692" s="20"/>
      <c r="C692" s="183"/>
      <c r="D692" s="66"/>
      <c r="E692" s="212">
        <f>IFERROR(INDEX(Admin!$C$7:$C$10,MATCH(FP692,TblNivåValTExt,0)),0)</f>
        <v>0</v>
      </c>
      <c r="F692" s="1"/>
      <c r="G692" s="1"/>
      <c r="H692" s="78"/>
      <c r="I692" s="181"/>
      <c r="J692" s="181"/>
      <c r="K692" s="182"/>
      <c r="L692" s="182"/>
      <c r="M692" s="181"/>
      <c r="N692" s="181"/>
      <c r="O692" s="181"/>
      <c r="P692" s="182"/>
      <c r="Q692" s="182"/>
      <c r="R692" s="181"/>
      <c r="S692" s="181"/>
      <c r="T692" s="181"/>
      <c r="U692" s="182"/>
      <c r="V692" s="182"/>
      <c r="W692" s="181"/>
      <c r="X692" s="181"/>
      <c r="Y692" s="181"/>
      <c r="Z692" s="182"/>
      <c r="AA692" s="182"/>
      <c r="AB692" s="181"/>
      <c r="AC692" s="181"/>
      <c r="AD692" s="181"/>
      <c r="AE692" s="182"/>
      <c r="AF692" s="182"/>
      <c r="AG692" s="181"/>
      <c r="AH692" s="181"/>
      <c r="AI692" s="181"/>
      <c r="AJ692" s="182"/>
      <c r="AK692" s="182"/>
      <c r="AL692" s="181"/>
      <c r="AM692" s="181"/>
      <c r="AN692" s="181"/>
      <c r="AO692" s="182"/>
      <c r="AP692" s="182"/>
      <c r="AQ692" s="181"/>
      <c r="AR692" s="181"/>
      <c r="AS692" s="181"/>
      <c r="AT692" s="182"/>
      <c r="AU692" s="182"/>
      <c r="AV692" s="181"/>
      <c r="AW692" s="181"/>
      <c r="AX692" s="181"/>
      <c r="AY692" s="182"/>
      <c r="AZ692" s="182"/>
      <c r="BA692" s="181"/>
      <c r="BB692" s="181"/>
      <c r="BC692" s="181"/>
      <c r="BD692" s="182"/>
      <c r="BE692" s="182"/>
      <c r="BF692" s="181"/>
      <c r="BG692" s="180">
        <f t="shared" si="1179"/>
        <v>0</v>
      </c>
      <c r="BH692" s="116" t="str">
        <f t="shared" si="1180"/>
        <v/>
      </c>
      <c r="BI692" s="80" t="b">
        <f t="shared" si="1126"/>
        <v>0</v>
      </c>
      <c r="BJ692" s="80" t="str">
        <f t="shared" si="1127"/>
        <v/>
      </c>
      <c r="BK692" s="80" t="b">
        <f t="shared" si="1181"/>
        <v>0</v>
      </c>
      <c r="BL692" s="13" t="str">
        <f t="shared" si="1128"/>
        <v/>
      </c>
      <c r="BM692" s="13" t="b">
        <f t="shared" si="1182"/>
        <v>0</v>
      </c>
      <c r="BN692" s="35" t="str">
        <f t="shared" si="1129"/>
        <v/>
      </c>
      <c r="BO692" s="13" t="b">
        <f t="shared" si="1130"/>
        <v>0</v>
      </c>
      <c r="BP692" s="35" t="str">
        <f t="shared" si="1131"/>
        <v/>
      </c>
      <c r="BQ692" s="13" t="b">
        <f t="shared" si="1132"/>
        <v>0</v>
      </c>
      <c r="BR692" s="35" t="str">
        <f t="shared" si="1133"/>
        <v/>
      </c>
      <c r="BS692" s="35" t="b">
        <f t="shared" si="1134"/>
        <v>0</v>
      </c>
      <c r="BT692" s="35" t="str">
        <f t="shared" si="1135"/>
        <v/>
      </c>
      <c r="BU692" s="35" t="b">
        <f t="shared" si="1136"/>
        <v>0</v>
      </c>
      <c r="BV692" s="35" t="str">
        <f t="shared" si="1137"/>
        <v/>
      </c>
      <c r="BW692" s="13" t="b">
        <f t="shared" si="1214"/>
        <v>0</v>
      </c>
      <c r="BX692" s="35" t="str">
        <f t="shared" si="1138"/>
        <v/>
      </c>
      <c r="BY692" s="265" t="b">
        <f t="shared" si="1183"/>
        <v>0</v>
      </c>
      <c r="BZ692" s="35" t="str">
        <f t="shared" si="1139"/>
        <v/>
      </c>
      <c r="CA692" s="265" t="b">
        <f t="shared" si="1184"/>
        <v>0</v>
      </c>
      <c r="CB692" s="35" t="str">
        <f t="shared" si="1140"/>
        <v/>
      </c>
      <c r="CC692" s="272" t="b">
        <f t="shared" si="1185"/>
        <v>0</v>
      </c>
      <c r="CD692" s="35" t="str">
        <f t="shared" si="1141"/>
        <v/>
      </c>
      <c r="CE692" s="13" t="b">
        <f t="shared" si="1142"/>
        <v>0</v>
      </c>
      <c r="CF692" s="35" t="str">
        <f t="shared" si="1143"/>
        <v/>
      </c>
      <c r="CG692" s="179">
        <f t="shared" si="1144"/>
        <v>0</v>
      </c>
      <c r="CH692" s="179">
        <f t="shared" si="1145"/>
        <v>0</v>
      </c>
      <c r="CI692" s="218">
        <f t="shared" si="1186"/>
        <v>0</v>
      </c>
      <c r="CJ692" s="218">
        <f t="shared" si="1187"/>
        <v>0</v>
      </c>
      <c r="CK692" s="218">
        <f t="shared" si="1188"/>
        <v>0</v>
      </c>
      <c r="CL692" s="218">
        <f t="shared" si="1189"/>
        <v>0</v>
      </c>
      <c r="CM692" s="218">
        <f t="shared" si="1190"/>
        <v>0</v>
      </c>
      <c r="CN692" s="218">
        <f t="shared" si="1191"/>
        <v>0</v>
      </c>
      <c r="CO692" s="218">
        <f t="shared" si="1192"/>
        <v>0</v>
      </c>
      <c r="CP692" s="218">
        <f t="shared" si="1193"/>
        <v>0</v>
      </c>
      <c r="CQ692" s="218">
        <f t="shared" si="1194"/>
        <v>0</v>
      </c>
      <c r="CR692" s="218">
        <f t="shared" si="1195"/>
        <v>0</v>
      </c>
      <c r="CS692" s="14">
        <f t="shared" si="1146"/>
        <v>0</v>
      </c>
      <c r="CT692" s="236">
        <f t="shared" si="1147"/>
        <v>0</v>
      </c>
      <c r="CU692" s="237">
        <f t="shared" si="1219"/>
        <v>0</v>
      </c>
      <c r="CV692" s="16">
        <f t="shared" si="1219"/>
        <v>0</v>
      </c>
      <c r="CW692" s="16">
        <f t="shared" si="1219"/>
        <v>0</v>
      </c>
      <c r="CX692" s="16">
        <f t="shared" si="1219"/>
        <v>0</v>
      </c>
      <c r="CY692" s="16">
        <f t="shared" si="1219"/>
        <v>0</v>
      </c>
      <c r="CZ692" s="16">
        <f t="shared" si="1219"/>
        <v>0</v>
      </c>
      <c r="DA692" s="16">
        <f t="shared" si="1219"/>
        <v>0</v>
      </c>
      <c r="DB692" s="16">
        <f t="shared" si="1219"/>
        <v>0</v>
      </c>
      <c r="DC692" s="16">
        <f t="shared" si="1219"/>
        <v>0</v>
      </c>
      <c r="DD692" s="238">
        <f t="shared" si="1219"/>
        <v>0</v>
      </c>
      <c r="DE692" s="232">
        <f t="shared" si="1220"/>
        <v>0</v>
      </c>
      <c r="DF692" s="132">
        <f t="shared" si="1220"/>
        <v>0</v>
      </c>
      <c r="DG692" s="132">
        <f t="shared" si="1220"/>
        <v>0</v>
      </c>
      <c r="DH692" s="132">
        <f t="shared" si="1220"/>
        <v>0</v>
      </c>
      <c r="DI692" s="132">
        <f t="shared" si="1220"/>
        <v>0</v>
      </c>
      <c r="DJ692" s="132">
        <f t="shared" si="1220"/>
        <v>0</v>
      </c>
      <c r="DK692" s="132">
        <f t="shared" si="1220"/>
        <v>0</v>
      </c>
      <c r="DL692" s="132">
        <f t="shared" si="1220"/>
        <v>0</v>
      </c>
      <c r="DM692" s="132">
        <f t="shared" si="1220"/>
        <v>0</v>
      </c>
      <c r="DN692" s="233">
        <f t="shared" si="1220"/>
        <v>0</v>
      </c>
      <c r="DO692" s="232">
        <f t="shared" si="1150"/>
        <v>0</v>
      </c>
      <c r="DP692" s="132">
        <f t="shared" si="1151"/>
        <v>0</v>
      </c>
      <c r="DQ692" s="132">
        <f t="shared" si="1152"/>
        <v>0</v>
      </c>
      <c r="DR692" s="132">
        <f t="shared" si="1153"/>
        <v>0</v>
      </c>
      <c r="DS692" s="132">
        <f t="shared" si="1154"/>
        <v>0</v>
      </c>
      <c r="DT692" s="132">
        <f t="shared" si="1155"/>
        <v>0</v>
      </c>
      <c r="DU692" s="132">
        <f t="shared" si="1156"/>
        <v>0</v>
      </c>
      <c r="DV692" s="132">
        <f t="shared" si="1157"/>
        <v>0</v>
      </c>
      <c r="DW692" s="132">
        <f t="shared" si="1158"/>
        <v>0</v>
      </c>
      <c r="DX692" s="233">
        <f t="shared" si="1159"/>
        <v>0</v>
      </c>
      <c r="DY692" s="231" t="b">
        <f t="shared" si="1196"/>
        <v>0</v>
      </c>
      <c r="DZ692" s="163"/>
      <c r="EA692" s="226" t="str">
        <f t="shared" si="1197"/>
        <v/>
      </c>
      <c r="EB692" s="178" t="str">
        <f t="shared" si="1198"/>
        <v/>
      </c>
      <c r="EC692" s="178" t="str">
        <f t="shared" si="1199"/>
        <v/>
      </c>
      <c r="ED692" s="178" t="str">
        <f t="shared" si="1200"/>
        <v/>
      </c>
      <c r="EE692" s="178" t="str">
        <f t="shared" si="1201"/>
        <v/>
      </c>
      <c r="EF692" s="178" t="str">
        <f t="shared" si="1202"/>
        <v/>
      </c>
      <c r="EG692" s="178" t="str">
        <f t="shared" si="1203"/>
        <v/>
      </c>
      <c r="EH692" s="178" t="str">
        <f t="shared" si="1204"/>
        <v/>
      </c>
      <c r="EI692" s="178" t="str">
        <f t="shared" si="1205"/>
        <v/>
      </c>
      <c r="EJ692" s="227" t="str">
        <f t="shared" si="1206"/>
        <v/>
      </c>
      <c r="EK692" s="230" t="str">
        <f t="shared" si="1160"/>
        <v/>
      </c>
      <c r="EL692" s="177" t="str">
        <f t="shared" si="1161"/>
        <v/>
      </c>
      <c r="EM692" s="177" t="str">
        <f t="shared" si="1162"/>
        <v/>
      </c>
      <c r="EN692" s="177" t="str">
        <f t="shared" si="1163"/>
        <v/>
      </c>
      <c r="EO692" s="177" t="str">
        <f t="shared" si="1164"/>
        <v/>
      </c>
      <c r="EP692" s="177" t="str">
        <f t="shared" si="1165"/>
        <v/>
      </c>
      <c r="EQ692" s="177" t="str">
        <f t="shared" si="1166"/>
        <v/>
      </c>
      <c r="ER692" s="177" t="str">
        <f t="shared" si="1167"/>
        <v/>
      </c>
      <c r="ES692" s="177" t="str">
        <f t="shared" si="1168"/>
        <v/>
      </c>
      <c r="ET692" s="177" t="str">
        <f t="shared" si="1169"/>
        <v/>
      </c>
      <c r="EU692" s="229" t="e">
        <f t="shared" si="1170"/>
        <v>#VALUE!</v>
      </c>
      <c r="EV692" s="27" t="e">
        <f t="shared" si="1171"/>
        <v>#VALUE!</v>
      </c>
      <c r="EW692" s="27" t="e">
        <f t="shared" si="1172"/>
        <v>#VALUE!</v>
      </c>
      <c r="EX692" s="28" t="e">
        <f t="shared" si="1173"/>
        <v>#VALUE!</v>
      </c>
      <c r="EY692" s="28" t="e">
        <f t="shared" si="1174"/>
        <v>#VALUE!</v>
      </c>
      <c r="EZ692" s="28" t="b">
        <f t="shared" si="1175"/>
        <v>0</v>
      </c>
      <c r="FA692" s="176" t="str">
        <f t="shared" si="1176"/>
        <v/>
      </c>
      <c r="FB692" s="27" t="e" cm="1">
        <f t="array" aca="1" ref="FB692" ca="1">TEXT(RIGHT(10-RIGHT(SUM(INDEX(1*(MID(MID(C692,1,1)*2,ROW(INDIRECT("1:"&amp;LEN(MID(C692,1,1)*2))),1)),,))+MID(C692,2,1)+
SUM(INDEX(1*(MID(MID(C692,3,1)*2,ROW(INDIRECT("1:"&amp;LEN(MID(C692,3,1)*2))),1)),,))+MID(C692,4,1)+
SUM(INDEX(1*(MID(MID(C692,5,1)*2,ROW(INDIRECT("1:"&amp;LEN(MID(C692,5,1)*2))),1)),,))+MID(C692,6,1)+
SUM(INDEX(1*(MID(MID(C692,8,1)*2,ROW(INDIRECT("1:"&amp;LEN(MID(C692,8,1)*2))),1)),,))+MID(C692,9,1)+
SUM(INDEX(1*(MID(MID(C692,10,1)*2,ROW(INDIRECT("1:"&amp;LEN(MID(C692,10,1)*2))),1)),,)),1),1),"0")</f>
        <v>#VALUE!</v>
      </c>
      <c r="FC692" s="27" t="str">
        <f t="shared" si="1177"/>
        <v/>
      </c>
      <c r="FD692" s="29" t="b">
        <f t="shared" si="1178"/>
        <v>0</v>
      </c>
      <c r="FE692" s="112" t="b">
        <f>IFERROR(MATCH(D692,'Avtal för korttidsarbete'!$G$13:$G$1012,0),TRUE)</f>
        <v>1</v>
      </c>
      <c r="FF692" s="112" t="b">
        <f t="shared" si="1207"/>
        <v>0</v>
      </c>
      <c r="FG692" s="113" t="str" cm="1">
        <f t="array" ref="FG692">IF(FE692=TRUE,"x",INDEX('Avtal för korttidsarbete'!$E$13:$E$1012,$FE692))</f>
        <v>x</v>
      </c>
      <c r="FH692" s="113" t="str" cm="1">
        <f t="array" ref="FH692">IF(FE692=TRUE,"x",INDEX('Avtal för korttidsarbete'!$F$13:$F$1012,$FE692))</f>
        <v>x</v>
      </c>
      <c r="FI692" s="112" t="b">
        <f t="shared" si="1208"/>
        <v>0</v>
      </c>
      <c r="FJ692" s="135">
        <f t="shared" si="1209"/>
        <v>44166</v>
      </c>
      <c r="FK692" s="135">
        <f t="shared" si="1210"/>
        <v>44377</v>
      </c>
      <c r="FL692" s="112" t="b">
        <f t="shared" si="1211"/>
        <v>0</v>
      </c>
      <c r="FM692" s="113">
        <f t="shared" si="1212"/>
        <v>44166</v>
      </c>
      <c r="FN692" s="135">
        <f t="shared" si="1213"/>
        <v>44377</v>
      </c>
      <c r="FO692" s="148" t="b">
        <f>IFERROR(INDEX('Avtal för korttidsarbete'!R:R,MATCH(D692,'Avtal för korttidsarbete'!$G:$G,0)),TRUE)</f>
        <v>1</v>
      </c>
      <c r="FP692" s="135" t="str">
        <f>IF(FO692,"-",INDEX('Avtal för korttidsarbete'!$D:$D,MATCH(D692,'Avtal för korttidsarbete'!$G:$G,0)))</f>
        <v>-</v>
      </c>
      <c r="FQ692" s="113" t="b">
        <f>IFERROR(G692&gt;INDEX(Uppsägningar!E:E,MATCH(C692,Uppsägningar!C:C,0)),FALSE)</f>
        <v>0</v>
      </c>
    </row>
    <row r="693" spans="1:173" x14ac:dyDescent="0.25">
      <c r="A693" s="19">
        <v>677</v>
      </c>
      <c r="B693" s="20"/>
      <c r="C693" s="183"/>
      <c r="D693" s="66"/>
      <c r="E693" s="212">
        <f>IFERROR(INDEX(Admin!$C$7:$C$10,MATCH(FP693,TblNivåValTExt,0)),0)</f>
        <v>0</v>
      </c>
      <c r="F693" s="1"/>
      <c r="G693" s="1"/>
      <c r="H693" s="78"/>
      <c r="I693" s="181"/>
      <c r="J693" s="181"/>
      <c r="K693" s="182"/>
      <c r="L693" s="182"/>
      <c r="M693" s="181"/>
      <c r="N693" s="181"/>
      <c r="O693" s="181"/>
      <c r="P693" s="182"/>
      <c r="Q693" s="182"/>
      <c r="R693" s="181"/>
      <c r="S693" s="181"/>
      <c r="T693" s="181"/>
      <c r="U693" s="182"/>
      <c r="V693" s="182"/>
      <c r="W693" s="181"/>
      <c r="X693" s="181"/>
      <c r="Y693" s="181"/>
      <c r="Z693" s="182"/>
      <c r="AA693" s="182"/>
      <c r="AB693" s="181"/>
      <c r="AC693" s="181"/>
      <c r="AD693" s="181"/>
      <c r="AE693" s="182"/>
      <c r="AF693" s="182"/>
      <c r="AG693" s="181"/>
      <c r="AH693" s="181"/>
      <c r="AI693" s="181"/>
      <c r="AJ693" s="182"/>
      <c r="AK693" s="182"/>
      <c r="AL693" s="181"/>
      <c r="AM693" s="181"/>
      <c r="AN693" s="181"/>
      <c r="AO693" s="182"/>
      <c r="AP693" s="182"/>
      <c r="AQ693" s="181"/>
      <c r="AR693" s="181"/>
      <c r="AS693" s="181"/>
      <c r="AT693" s="182"/>
      <c r="AU693" s="182"/>
      <c r="AV693" s="181"/>
      <c r="AW693" s="181"/>
      <c r="AX693" s="181"/>
      <c r="AY693" s="182"/>
      <c r="AZ693" s="182"/>
      <c r="BA693" s="181"/>
      <c r="BB693" s="181"/>
      <c r="BC693" s="181"/>
      <c r="BD693" s="182"/>
      <c r="BE693" s="182"/>
      <c r="BF693" s="181"/>
      <c r="BG693" s="180">
        <f t="shared" si="1179"/>
        <v>0</v>
      </c>
      <c r="BH693" s="116" t="str">
        <f t="shared" si="1180"/>
        <v/>
      </c>
      <c r="BI693" s="80" t="b">
        <f t="shared" si="1126"/>
        <v>0</v>
      </c>
      <c r="BJ693" s="80" t="str">
        <f t="shared" si="1127"/>
        <v/>
      </c>
      <c r="BK693" s="80" t="b">
        <f t="shared" si="1181"/>
        <v>0</v>
      </c>
      <c r="BL693" s="13" t="str">
        <f t="shared" si="1128"/>
        <v/>
      </c>
      <c r="BM693" s="13" t="b">
        <f t="shared" si="1182"/>
        <v>0</v>
      </c>
      <c r="BN693" s="35" t="str">
        <f t="shared" si="1129"/>
        <v/>
      </c>
      <c r="BO693" s="13" t="b">
        <f t="shared" si="1130"/>
        <v>0</v>
      </c>
      <c r="BP693" s="35" t="str">
        <f t="shared" si="1131"/>
        <v/>
      </c>
      <c r="BQ693" s="13" t="b">
        <f t="shared" si="1132"/>
        <v>0</v>
      </c>
      <c r="BR693" s="35" t="str">
        <f t="shared" si="1133"/>
        <v/>
      </c>
      <c r="BS693" s="35" t="b">
        <f t="shared" si="1134"/>
        <v>0</v>
      </c>
      <c r="BT693" s="35" t="str">
        <f t="shared" si="1135"/>
        <v/>
      </c>
      <c r="BU693" s="35" t="b">
        <f t="shared" si="1136"/>
        <v>0</v>
      </c>
      <c r="BV693" s="35" t="str">
        <f t="shared" si="1137"/>
        <v/>
      </c>
      <c r="BW693" s="13" t="b">
        <f t="shared" si="1214"/>
        <v>0</v>
      </c>
      <c r="BX693" s="35" t="str">
        <f t="shared" si="1138"/>
        <v/>
      </c>
      <c r="BY693" s="265" t="b">
        <f t="shared" si="1183"/>
        <v>0</v>
      </c>
      <c r="BZ693" s="35" t="str">
        <f t="shared" si="1139"/>
        <v/>
      </c>
      <c r="CA693" s="265" t="b">
        <f t="shared" si="1184"/>
        <v>0</v>
      </c>
      <c r="CB693" s="35" t="str">
        <f t="shared" si="1140"/>
        <v/>
      </c>
      <c r="CC693" s="272" t="b">
        <f t="shared" si="1185"/>
        <v>0</v>
      </c>
      <c r="CD693" s="35" t="str">
        <f t="shared" si="1141"/>
        <v/>
      </c>
      <c r="CE693" s="13" t="b">
        <f t="shared" si="1142"/>
        <v>0</v>
      </c>
      <c r="CF693" s="35" t="str">
        <f t="shared" si="1143"/>
        <v/>
      </c>
      <c r="CG693" s="179">
        <f t="shared" si="1144"/>
        <v>0</v>
      </c>
      <c r="CH693" s="179">
        <f t="shared" si="1145"/>
        <v>0</v>
      </c>
      <c r="CI693" s="218">
        <f t="shared" si="1186"/>
        <v>0</v>
      </c>
      <c r="CJ693" s="218">
        <f t="shared" si="1187"/>
        <v>0</v>
      </c>
      <c r="CK693" s="218">
        <f t="shared" si="1188"/>
        <v>0</v>
      </c>
      <c r="CL693" s="218">
        <f t="shared" si="1189"/>
        <v>0</v>
      </c>
      <c r="CM693" s="218">
        <f t="shared" si="1190"/>
        <v>0</v>
      </c>
      <c r="CN693" s="218">
        <f t="shared" si="1191"/>
        <v>0</v>
      </c>
      <c r="CO693" s="218">
        <f t="shared" si="1192"/>
        <v>0</v>
      </c>
      <c r="CP693" s="218">
        <f t="shared" si="1193"/>
        <v>0</v>
      </c>
      <c r="CQ693" s="218">
        <f t="shared" si="1194"/>
        <v>0</v>
      </c>
      <c r="CR693" s="218">
        <f t="shared" si="1195"/>
        <v>0</v>
      </c>
      <c r="CS693" s="14">
        <f t="shared" si="1146"/>
        <v>0</v>
      </c>
      <c r="CT693" s="236">
        <f t="shared" si="1147"/>
        <v>0</v>
      </c>
      <c r="CU693" s="237">
        <f t="shared" si="1219"/>
        <v>0</v>
      </c>
      <c r="CV693" s="16">
        <f t="shared" si="1219"/>
        <v>0</v>
      </c>
      <c r="CW693" s="16">
        <f t="shared" si="1219"/>
        <v>0</v>
      </c>
      <c r="CX693" s="16">
        <f t="shared" si="1219"/>
        <v>0</v>
      </c>
      <c r="CY693" s="16">
        <f t="shared" si="1219"/>
        <v>0</v>
      </c>
      <c r="CZ693" s="16">
        <f t="shared" si="1219"/>
        <v>0</v>
      </c>
      <c r="DA693" s="16">
        <f t="shared" si="1219"/>
        <v>0</v>
      </c>
      <c r="DB693" s="16">
        <f t="shared" si="1219"/>
        <v>0</v>
      </c>
      <c r="DC693" s="16">
        <f t="shared" si="1219"/>
        <v>0</v>
      </c>
      <c r="DD693" s="238">
        <f t="shared" si="1219"/>
        <v>0</v>
      </c>
      <c r="DE693" s="232">
        <f t="shared" si="1220"/>
        <v>0</v>
      </c>
      <c r="DF693" s="132">
        <f t="shared" si="1220"/>
        <v>0</v>
      </c>
      <c r="DG693" s="132">
        <f t="shared" si="1220"/>
        <v>0</v>
      </c>
      <c r="DH693" s="132">
        <f t="shared" si="1220"/>
        <v>0</v>
      </c>
      <c r="DI693" s="132">
        <f t="shared" si="1220"/>
        <v>0</v>
      </c>
      <c r="DJ693" s="132">
        <f t="shared" si="1220"/>
        <v>0</v>
      </c>
      <c r="DK693" s="132">
        <f t="shared" si="1220"/>
        <v>0</v>
      </c>
      <c r="DL693" s="132">
        <f t="shared" si="1220"/>
        <v>0</v>
      </c>
      <c r="DM693" s="132">
        <f t="shared" si="1220"/>
        <v>0</v>
      </c>
      <c r="DN693" s="233">
        <f t="shared" si="1220"/>
        <v>0</v>
      </c>
      <c r="DO693" s="232">
        <f t="shared" si="1150"/>
        <v>0</v>
      </c>
      <c r="DP693" s="132">
        <f t="shared" si="1151"/>
        <v>0</v>
      </c>
      <c r="DQ693" s="132">
        <f t="shared" si="1152"/>
        <v>0</v>
      </c>
      <c r="DR693" s="132">
        <f t="shared" si="1153"/>
        <v>0</v>
      </c>
      <c r="DS693" s="132">
        <f t="shared" si="1154"/>
        <v>0</v>
      </c>
      <c r="DT693" s="132">
        <f t="shared" si="1155"/>
        <v>0</v>
      </c>
      <c r="DU693" s="132">
        <f t="shared" si="1156"/>
        <v>0</v>
      </c>
      <c r="DV693" s="132">
        <f t="shared" si="1157"/>
        <v>0</v>
      </c>
      <c r="DW693" s="132">
        <f t="shared" si="1158"/>
        <v>0</v>
      </c>
      <c r="DX693" s="233">
        <f t="shared" si="1159"/>
        <v>0</v>
      </c>
      <c r="DY693" s="231" t="b">
        <f t="shared" si="1196"/>
        <v>0</v>
      </c>
      <c r="DZ693" s="163"/>
      <c r="EA693" s="226" t="str">
        <f t="shared" si="1197"/>
        <v/>
      </c>
      <c r="EB693" s="178" t="str">
        <f t="shared" si="1198"/>
        <v/>
      </c>
      <c r="EC693" s="178" t="str">
        <f t="shared" si="1199"/>
        <v/>
      </c>
      <c r="ED693" s="178" t="str">
        <f t="shared" si="1200"/>
        <v/>
      </c>
      <c r="EE693" s="178" t="str">
        <f t="shared" si="1201"/>
        <v/>
      </c>
      <c r="EF693" s="178" t="str">
        <f t="shared" si="1202"/>
        <v/>
      </c>
      <c r="EG693" s="178" t="str">
        <f t="shared" si="1203"/>
        <v/>
      </c>
      <c r="EH693" s="178" t="str">
        <f t="shared" si="1204"/>
        <v/>
      </c>
      <c r="EI693" s="178" t="str">
        <f t="shared" si="1205"/>
        <v/>
      </c>
      <c r="EJ693" s="227" t="str">
        <f t="shared" si="1206"/>
        <v/>
      </c>
      <c r="EK693" s="230" t="str">
        <f t="shared" si="1160"/>
        <v/>
      </c>
      <c r="EL693" s="177" t="str">
        <f t="shared" si="1161"/>
        <v/>
      </c>
      <c r="EM693" s="177" t="str">
        <f t="shared" si="1162"/>
        <v/>
      </c>
      <c r="EN693" s="177" t="str">
        <f t="shared" si="1163"/>
        <v/>
      </c>
      <c r="EO693" s="177" t="str">
        <f t="shared" si="1164"/>
        <v/>
      </c>
      <c r="EP693" s="177" t="str">
        <f t="shared" si="1165"/>
        <v/>
      </c>
      <c r="EQ693" s="177" t="str">
        <f t="shared" si="1166"/>
        <v/>
      </c>
      <c r="ER693" s="177" t="str">
        <f t="shared" si="1167"/>
        <v/>
      </c>
      <c r="ES693" s="177" t="str">
        <f t="shared" si="1168"/>
        <v/>
      </c>
      <c r="ET693" s="177" t="str">
        <f t="shared" si="1169"/>
        <v/>
      </c>
      <c r="EU693" s="229" t="e">
        <f t="shared" si="1170"/>
        <v>#VALUE!</v>
      </c>
      <c r="EV693" s="27" t="e">
        <f t="shared" si="1171"/>
        <v>#VALUE!</v>
      </c>
      <c r="EW693" s="27" t="e">
        <f t="shared" si="1172"/>
        <v>#VALUE!</v>
      </c>
      <c r="EX693" s="28" t="e">
        <f t="shared" si="1173"/>
        <v>#VALUE!</v>
      </c>
      <c r="EY693" s="28" t="e">
        <f t="shared" si="1174"/>
        <v>#VALUE!</v>
      </c>
      <c r="EZ693" s="28" t="b">
        <f t="shared" si="1175"/>
        <v>0</v>
      </c>
      <c r="FA693" s="176" t="str">
        <f t="shared" si="1176"/>
        <v/>
      </c>
      <c r="FB693" s="27" t="e" cm="1">
        <f t="array" aca="1" ref="FB693" ca="1">TEXT(RIGHT(10-RIGHT(SUM(INDEX(1*(MID(MID(C693,1,1)*2,ROW(INDIRECT("1:"&amp;LEN(MID(C693,1,1)*2))),1)),,))+MID(C693,2,1)+
SUM(INDEX(1*(MID(MID(C693,3,1)*2,ROW(INDIRECT("1:"&amp;LEN(MID(C693,3,1)*2))),1)),,))+MID(C693,4,1)+
SUM(INDEX(1*(MID(MID(C693,5,1)*2,ROW(INDIRECT("1:"&amp;LEN(MID(C693,5,1)*2))),1)),,))+MID(C693,6,1)+
SUM(INDEX(1*(MID(MID(C693,8,1)*2,ROW(INDIRECT("1:"&amp;LEN(MID(C693,8,1)*2))),1)),,))+MID(C693,9,1)+
SUM(INDEX(1*(MID(MID(C693,10,1)*2,ROW(INDIRECT("1:"&amp;LEN(MID(C693,10,1)*2))),1)),,)),1),1),"0")</f>
        <v>#VALUE!</v>
      </c>
      <c r="FC693" s="27" t="str">
        <f t="shared" si="1177"/>
        <v/>
      </c>
      <c r="FD693" s="29" t="b">
        <f t="shared" si="1178"/>
        <v>0</v>
      </c>
      <c r="FE693" s="112" t="b">
        <f>IFERROR(MATCH(D693,'Avtal för korttidsarbete'!$G$13:$G$1012,0),TRUE)</f>
        <v>1</v>
      </c>
      <c r="FF693" s="112" t="b">
        <f t="shared" si="1207"/>
        <v>0</v>
      </c>
      <c r="FG693" s="113" t="str" cm="1">
        <f t="array" ref="FG693">IF(FE693=TRUE,"x",INDEX('Avtal för korttidsarbete'!$E$13:$E$1012,$FE693))</f>
        <v>x</v>
      </c>
      <c r="FH693" s="113" t="str" cm="1">
        <f t="array" ref="FH693">IF(FE693=TRUE,"x",INDEX('Avtal för korttidsarbete'!$F$13:$F$1012,$FE693))</f>
        <v>x</v>
      </c>
      <c r="FI693" s="112" t="b">
        <f t="shared" si="1208"/>
        <v>0</v>
      </c>
      <c r="FJ693" s="135">
        <f t="shared" si="1209"/>
        <v>44166</v>
      </c>
      <c r="FK693" s="135">
        <f t="shared" si="1210"/>
        <v>44377</v>
      </c>
      <c r="FL693" s="112" t="b">
        <f t="shared" si="1211"/>
        <v>0</v>
      </c>
      <c r="FM693" s="113">
        <f t="shared" si="1212"/>
        <v>44166</v>
      </c>
      <c r="FN693" s="135">
        <f t="shared" si="1213"/>
        <v>44377</v>
      </c>
      <c r="FO693" s="148" t="b">
        <f>IFERROR(INDEX('Avtal för korttidsarbete'!R:R,MATCH(D693,'Avtal för korttidsarbete'!$G:$G,0)),TRUE)</f>
        <v>1</v>
      </c>
      <c r="FP693" s="135" t="str">
        <f>IF(FO693,"-",INDEX('Avtal för korttidsarbete'!$D:$D,MATCH(D693,'Avtal för korttidsarbete'!$G:$G,0)))</f>
        <v>-</v>
      </c>
      <c r="FQ693" s="113" t="b">
        <f>IFERROR(G693&gt;INDEX(Uppsägningar!E:E,MATCH(C693,Uppsägningar!C:C,0)),FALSE)</f>
        <v>0</v>
      </c>
    </row>
    <row r="694" spans="1:173" x14ac:dyDescent="0.25">
      <c r="A694" s="19">
        <v>678</v>
      </c>
      <c r="B694" s="20"/>
      <c r="C694" s="183"/>
      <c r="D694" s="66"/>
      <c r="E694" s="212">
        <f>IFERROR(INDEX(Admin!$C$7:$C$10,MATCH(FP694,TblNivåValTExt,0)),0)</f>
        <v>0</v>
      </c>
      <c r="F694" s="1"/>
      <c r="G694" s="1"/>
      <c r="H694" s="78"/>
      <c r="I694" s="181"/>
      <c r="J694" s="181"/>
      <c r="K694" s="182"/>
      <c r="L694" s="182"/>
      <c r="M694" s="181"/>
      <c r="N694" s="181"/>
      <c r="O694" s="181"/>
      <c r="P694" s="182"/>
      <c r="Q694" s="182"/>
      <c r="R694" s="181"/>
      <c r="S694" s="181"/>
      <c r="T694" s="181"/>
      <c r="U694" s="182"/>
      <c r="V694" s="182"/>
      <c r="W694" s="181"/>
      <c r="X694" s="181"/>
      <c r="Y694" s="181"/>
      <c r="Z694" s="182"/>
      <c r="AA694" s="182"/>
      <c r="AB694" s="181"/>
      <c r="AC694" s="181"/>
      <c r="AD694" s="181"/>
      <c r="AE694" s="182"/>
      <c r="AF694" s="182"/>
      <c r="AG694" s="181"/>
      <c r="AH694" s="181"/>
      <c r="AI694" s="181"/>
      <c r="AJ694" s="182"/>
      <c r="AK694" s="182"/>
      <c r="AL694" s="181"/>
      <c r="AM694" s="181"/>
      <c r="AN694" s="181"/>
      <c r="AO694" s="182"/>
      <c r="AP694" s="182"/>
      <c r="AQ694" s="181"/>
      <c r="AR694" s="181"/>
      <c r="AS694" s="181"/>
      <c r="AT694" s="182"/>
      <c r="AU694" s="182"/>
      <c r="AV694" s="181"/>
      <c r="AW694" s="181"/>
      <c r="AX694" s="181"/>
      <c r="AY694" s="182"/>
      <c r="AZ694" s="182"/>
      <c r="BA694" s="181"/>
      <c r="BB694" s="181"/>
      <c r="BC694" s="181"/>
      <c r="BD694" s="182"/>
      <c r="BE694" s="182"/>
      <c r="BF694" s="181"/>
      <c r="BG694" s="180">
        <f t="shared" si="1179"/>
        <v>0</v>
      </c>
      <c r="BH694" s="116" t="str">
        <f t="shared" si="1180"/>
        <v/>
      </c>
      <c r="BI694" s="80" t="b">
        <f t="shared" si="1126"/>
        <v>0</v>
      </c>
      <c r="BJ694" s="80" t="str">
        <f t="shared" si="1127"/>
        <v/>
      </c>
      <c r="BK694" s="80" t="b">
        <f t="shared" si="1181"/>
        <v>0</v>
      </c>
      <c r="BL694" s="13" t="str">
        <f t="shared" si="1128"/>
        <v/>
      </c>
      <c r="BM694" s="13" t="b">
        <f t="shared" si="1182"/>
        <v>0</v>
      </c>
      <c r="BN694" s="35" t="str">
        <f t="shared" si="1129"/>
        <v/>
      </c>
      <c r="BO694" s="13" t="b">
        <f t="shared" si="1130"/>
        <v>0</v>
      </c>
      <c r="BP694" s="35" t="str">
        <f t="shared" si="1131"/>
        <v/>
      </c>
      <c r="BQ694" s="13" t="b">
        <f t="shared" si="1132"/>
        <v>0</v>
      </c>
      <c r="BR694" s="35" t="str">
        <f t="shared" si="1133"/>
        <v/>
      </c>
      <c r="BS694" s="35" t="b">
        <f t="shared" si="1134"/>
        <v>0</v>
      </c>
      <c r="BT694" s="35" t="str">
        <f t="shared" si="1135"/>
        <v/>
      </c>
      <c r="BU694" s="35" t="b">
        <f t="shared" si="1136"/>
        <v>0</v>
      </c>
      <c r="BV694" s="35" t="str">
        <f t="shared" si="1137"/>
        <v/>
      </c>
      <c r="BW694" s="13" t="b">
        <f t="shared" si="1214"/>
        <v>0</v>
      </c>
      <c r="BX694" s="35" t="str">
        <f t="shared" si="1138"/>
        <v/>
      </c>
      <c r="BY694" s="265" t="b">
        <f t="shared" si="1183"/>
        <v>0</v>
      </c>
      <c r="BZ694" s="35" t="str">
        <f t="shared" si="1139"/>
        <v/>
      </c>
      <c r="CA694" s="265" t="b">
        <f t="shared" si="1184"/>
        <v>0</v>
      </c>
      <c r="CB694" s="35" t="str">
        <f t="shared" si="1140"/>
        <v/>
      </c>
      <c r="CC694" s="272" t="b">
        <f t="shared" si="1185"/>
        <v>0</v>
      </c>
      <c r="CD694" s="35" t="str">
        <f t="shared" si="1141"/>
        <v/>
      </c>
      <c r="CE694" s="13" t="b">
        <f t="shared" si="1142"/>
        <v>0</v>
      </c>
      <c r="CF694" s="35" t="str">
        <f t="shared" si="1143"/>
        <v/>
      </c>
      <c r="CG694" s="179">
        <f t="shared" si="1144"/>
        <v>0</v>
      </c>
      <c r="CH694" s="179">
        <f t="shared" si="1145"/>
        <v>0</v>
      </c>
      <c r="CI694" s="218">
        <f t="shared" si="1186"/>
        <v>0</v>
      </c>
      <c r="CJ694" s="218">
        <f t="shared" si="1187"/>
        <v>0</v>
      </c>
      <c r="CK694" s="218">
        <f t="shared" si="1188"/>
        <v>0</v>
      </c>
      <c r="CL694" s="218">
        <f t="shared" si="1189"/>
        <v>0</v>
      </c>
      <c r="CM694" s="218">
        <f t="shared" si="1190"/>
        <v>0</v>
      </c>
      <c r="CN694" s="218">
        <f t="shared" si="1191"/>
        <v>0</v>
      </c>
      <c r="CO694" s="218">
        <f t="shared" si="1192"/>
        <v>0</v>
      </c>
      <c r="CP694" s="218">
        <f t="shared" si="1193"/>
        <v>0</v>
      </c>
      <c r="CQ694" s="218">
        <f t="shared" si="1194"/>
        <v>0</v>
      </c>
      <c r="CR694" s="218">
        <f t="shared" si="1195"/>
        <v>0</v>
      </c>
      <c r="CS694" s="14">
        <f t="shared" si="1146"/>
        <v>0</v>
      </c>
      <c r="CT694" s="236">
        <f t="shared" si="1147"/>
        <v>0</v>
      </c>
      <c r="CU694" s="237">
        <f t="shared" si="1219"/>
        <v>0</v>
      </c>
      <c r="CV694" s="16">
        <f t="shared" si="1219"/>
        <v>0</v>
      </c>
      <c r="CW694" s="16">
        <f t="shared" si="1219"/>
        <v>0</v>
      </c>
      <c r="CX694" s="16">
        <f t="shared" si="1219"/>
        <v>0</v>
      </c>
      <c r="CY694" s="16">
        <f t="shared" si="1219"/>
        <v>0</v>
      </c>
      <c r="CZ694" s="16">
        <f t="shared" si="1219"/>
        <v>0</v>
      </c>
      <c r="DA694" s="16">
        <f t="shared" si="1219"/>
        <v>0</v>
      </c>
      <c r="DB694" s="16">
        <f t="shared" si="1219"/>
        <v>0</v>
      </c>
      <c r="DC694" s="16">
        <f t="shared" si="1219"/>
        <v>0</v>
      </c>
      <c r="DD694" s="238">
        <f t="shared" si="1219"/>
        <v>0</v>
      </c>
      <c r="DE694" s="232">
        <f t="shared" si="1220"/>
        <v>0</v>
      </c>
      <c r="DF694" s="132">
        <f t="shared" si="1220"/>
        <v>0</v>
      </c>
      <c r="DG694" s="132">
        <f t="shared" si="1220"/>
        <v>0</v>
      </c>
      <c r="DH694" s="132">
        <f t="shared" si="1220"/>
        <v>0</v>
      </c>
      <c r="DI694" s="132">
        <f t="shared" si="1220"/>
        <v>0</v>
      </c>
      <c r="DJ694" s="132">
        <f t="shared" si="1220"/>
        <v>0</v>
      </c>
      <c r="DK694" s="132">
        <f t="shared" si="1220"/>
        <v>0</v>
      </c>
      <c r="DL694" s="132">
        <f t="shared" si="1220"/>
        <v>0</v>
      </c>
      <c r="DM694" s="132">
        <f t="shared" si="1220"/>
        <v>0</v>
      </c>
      <c r="DN694" s="233">
        <f t="shared" si="1220"/>
        <v>0</v>
      </c>
      <c r="DO694" s="232">
        <f t="shared" si="1150"/>
        <v>0</v>
      </c>
      <c r="DP694" s="132">
        <f t="shared" si="1151"/>
        <v>0</v>
      </c>
      <c r="DQ694" s="132">
        <f t="shared" si="1152"/>
        <v>0</v>
      </c>
      <c r="DR694" s="132">
        <f t="shared" si="1153"/>
        <v>0</v>
      </c>
      <c r="DS694" s="132">
        <f t="shared" si="1154"/>
        <v>0</v>
      </c>
      <c r="DT694" s="132">
        <f t="shared" si="1155"/>
        <v>0</v>
      </c>
      <c r="DU694" s="132">
        <f t="shared" si="1156"/>
        <v>0</v>
      </c>
      <c r="DV694" s="132">
        <f t="shared" si="1157"/>
        <v>0</v>
      </c>
      <c r="DW694" s="132">
        <f t="shared" si="1158"/>
        <v>0</v>
      </c>
      <c r="DX694" s="233">
        <f t="shared" si="1159"/>
        <v>0</v>
      </c>
      <c r="DY694" s="231" t="b">
        <f t="shared" si="1196"/>
        <v>0</v>
      </c>
      <c r="DZ694" s="163"/>
      <c r="EA694" s="226" t="str">
        <f t="shared" si="1197"/>
        <v/>
      </c>
      <c r="EB694" s="178" t="str">
        <f t="shared" si="1198"/>
        <v/>
      </c>
      <c r="EC694" s="178" t="str">
        <f t="shared" si="1199"/>
        <v/>
      </c>
      <c r="ED694" s="178" t="str">
        <f t="shared" si="1200"/>
        <v/>
      </c>
      <c r="EE694" s="178" t="str">
        <f t="shared" si="1201"/>
        <v/>
      </c>
      <c r="EF694" s="178" t="str">
        <f t="shared" si="1202"/>
        <v/>
      </c>
      <c r="EG694" s="178" t="str">
        <f t="shared" si="1203"/>
        <v/>
      </c>
      <c r="EH694" s="178" t="str">
        <f t="shared" si="1204"/>
        <v/>
      </c>
      <c r="EI694" s="178" t="str">
        <f t="shared" si="1205"/>
        <v/>
      </c>
      <c r="EJ694" s="227" t="str">
        <f t="shared" si="1206"/>
        <v/>
      </c>
      <c r="EK694" s="230" t="str">
        <f t="shared" si="1160"/>
        <v/>
      </c>
      <c r="EL694" s="177" t="str">
        <f t="shared" si="1161"/>
        <v/>
      </c>
      <c r="EM694" s="177" t="str">
        <f t="shared" si="1162"/>
        <v/>
      </c>
      <c r="EN694" s="177" t="str">
        <f t="shared" si="1163"/>
        <v/>
      </c>
      <c r="EO694" s="177" t="str">
        <f t="shared" si="1164"/>
        <v/>
      </c>
      <c r="EP694" s="177" t="str">
        <f t="shared" si="1165"/>
        <v/>
      </c>
      <c r="EQ694" s="177" t="str">
        <f t="shared" si="1166"/>
        <v/>
      </c>
      <c r="ER694" s="177" t="str">
        <f t="shared" si="1167"/>
        <v/>
      </c>
      <c r="ES694" s="177" t="str">
        <f t="shared" si="1168"/>
        <v/>
      </c>
      <c r="ET694" s="177" t="str">
        <f t="shared" si="1169"/>
        <v/>
      </c>
      <c r="EU694" s="229" t="e">
        <f t="shared" si="1170"/>
        <v>#VALUE!</v>
      </c>
      <c r="EV694" s="27" t="e">
        <f t="shared" si="1171"/>
        <v>#VALUE!</v>
      </c>
      <c r="EW694" s="27" t="e">
        <f t="shared" si="1172"/>
        <v>#VALUE!</v>
      </c>
      <c r="EX694" s="28" t="e">
        <f t="shared" si="1173"/>
        <v>#VALUE!</v>
      </c>
      <c r="EY694" s="28" t="e">
        <f t="shared" si="1174"/>
        <v>#VALUE!</v>
      </c>
      <c r="EZ694" s="28" t="b">
        <f t="shared" si="1175"/>
        <v>0</v>
      </c>
      <c r="FA694" s="176" t="str">
        <f t="shared" si="1176"/>
        <v/>
      </c>
      <c r="FB694" s="27" t="e" cm="1">
        <f t="array" aca="1" ref="FB694" ca="1">TEXT(RIGHT(10-RIGHT(SUM(INDEX(1*(MID(MID(C694,1,1)*2,ROW(INDIRECT("1:"&amp;LEN(MID(C694,1,1)*2))),1)),,))+MID(C694,2,1)+
SUM(INDEX(1*(MID(MID(C694,3,1)*2,ROW(INDIRECT("1:"&amp;LEN(MID(C694,3,1)*2))),1)),,))+MID(C694,4,1)+
SUM(INDEX(1*(MID(MID(C694,5,1)*2,ROW(INDIRECT("1:"&amp;LEN(MID(C694,5,1)*2))),1)),,))+MID(C694,6,1)+
SUM(INDEX(1*(MID(MID(C694,8,1)*2,ROW(INDIRECT("1:"&amp;LEN(MID(C694,8,1)*2))),1)),,))+MID(C694,9,1)+
SUM(INDEX(1*(MID(MID(C694,10,1)*2,ROW(INDIRECT("1:"&amp;LEN(MID(C694,10,1)*2))),1)),,)),1),1),"0")</f>
        <v>#VALUE!</v>
      </c>
      <c r="FC694" s="27" t="str">
        <f t="shared" si="1177"/>
        <v/>
      </c>
      <c r="FD694" s="29" t="b">
        <f t="shared" si="1178"/>
        <v>0</v>
      </c>
      <c r="FE694" s="112" t="b">
        <f>IFERROR(MATCH(D694,'Avtal för korttidsarbete'!$G$13:$G$1012,0),TRUE)</f>
        <v>1</v>
      </c>
      <c r="FF694" s="112" t="b">
        <f t="shared" si="1207"/>
        <v>0</v>
      </c>
      <c r="FG694" s="113" t="str" cm="1">
        <f t="array" ref="FG694">IF(FE694=TRUE,"x",INDEX('Avtal för korttidsarbete'!$E$13:$E$1012,$FE694))</f>
        <v>x</v>
      </c>
      <c r="FH694" s="113" t="str" cm="1">
        <f t="array" ref="FH694">IF(FE694=TRUE,"x",INDEX('Avtal för korttidsarbete'!$F$13:$F$1012,$FE694))</f>
        <v>x</v>
      </c>
      <c r="FI694" s="112" t="b">
        <f t="shared" si="1208"/>
        <v>0</v>
      </c>
      <c r="FJ694" s="135">
        <f t="shared" si="1209"/>
        <v>44166</v>
      </c>
      <c r="FK694" s="135">
        <f t="shared" si="1210"/>
        <v>44377</v>
      </c>
      <c r="FL694" s="112" t="b">
        <f t="shared" si="1211"/>
        <v>0</v>
      </c>
      <c r="FM694" s="113">
        <f t="shared" si="1212"/>
        <v>44166</v>
      </c>
      <c r="FN694" s="135">
        <f t="shared" si="1213"/>
        <v>44377</v>
      </c>
      <c r="FO694" s="148" t="b">
        <f>IFERROR(INDEX('Avtal för korttidsarbete'!R:R,MATCH(D694,'Avtal för korttidsarbete'!$G:$G,0)),TRUE)</f>
        <v>1</v>
      </c>
      <c r="FP694" s="135" t="str">
        <f>IF(FO694,"-",INDEX('Avtal för korttidsarbete'!$D:$D,MATCH(D694,'Avtal för korttidsarbete'!$G:$G,0)))</f>
        <v>-</v>
      </c>
      <c r="FQ694" s="113" t="b">
        <f>IFERROR(G694&gt;INDEX(Uppsägningar!E:E,MATCH(C694,Uppsägningar!C:C,0)),FALSE)</f>
        <v>0</v>
      </c>
    </row>
    <row r="695" spans="1:173" x14ac:dyDescent="0.25">
      <c r="A695" s="19">
        <v>679</v>
      </c>
      <c r="B695" s="20"/>
      <c r="C695" s="183"/>
      <c r="D695" s="66"/>
      <c r="E695" s="212">
        <f>IFERROR(INDEX(Admin!$C$7:$C$10,MATCH(FP695,TblNivåValTExt,0)),0)</f>
        <v>0</v>
      </c>
      <c r="F695" s="1"/>
      <c r="G695" s="1"/>
      <c r="H695" s="78"/>
      <c r="I695" s="181"/>
      <c r="J695" s="181"/>
      <c r="K695" s="182"/>
      <c r="L695" s="182"/>
      <c r="M695" s="181"/>
      <c r="N695" s="181"/>
      <c r="O695" s="181"/>
      <c r="P695" s="182"/>
      <c r="Q695" s="182"/>
      <c r="R695" s="181"/>
      <c r="S695" s="181"/>
      <c r="T695" s="181"/>
      <c r="U695" s="182"/>
      <c r="V695" s="182"/>
      <c r="W695" s="181"/>
      <c r="X695" s="181"/>
      <c r="Y695" s="181"/>
      <c r="Z695" s="182"/>
      <c r="AA695" s="182"/>
      <c r="AB695" s="181"/>
      <c r="AC695" s="181"/>
      <c r="AD695" s="181"/>
      <c r="AE695" s="182"/>
      <c r="AF695" s="182"/>
      <c r="AG695" s="181"/>
      <c r="AH695" s="181"/>
      <c r="AI695" s="181"/>
      <c r="AJ695" s="182"/>
      <c r="AK695" s="182"/>
      <c r="AL695" s="181"/>
      <c r="AM695" s="181"/>
      <c r="AN695" s="181"/>
      <c r="AO695" s="182"/>
      <c r="AP695" s="182"/>
      <c r="AQ695" s="181"/>
      <c r="AR695" s="181"/>
      <c r="AS695" s="181"/>
      <c r="AT695" s="182"/>
      <c r="AU695" s="182"/>
      <c r="AV695" s="181"/>
      <c r="AW695" s="181"/>
      <c r="AX695" s="181"/>
      <c r="AY695" s="182"/>
      <c r="AZ695" s="182"/>
      <c r="BA695" s="181"/>
      <c r="BB695" s="181"/>
      <c r="BC695" s="181"/>
      <c r="BD695" s="182"/>
      <c r="BE695" s="182"/>
      <c r="BF695" s="181"/>
      <c r="BG695" s="180">
        <f t="shared" si="1179"/>
        <v>0</v>
      </c>
      <c r="BH695" s="116" t="str">
        <f t="shared" si="1180"/>
        <v/>
      </c>
      <c r="BI695" s="80" t="b">
        <f t="shared" si="1126"/>
        <v>0</v>
      </c>
      <c r="BJ695" s="80" t="str">
        <f t="shared" si="1127"/>
        <v/>
      </c>
      <c r="BK695" s="80" t="b">
        <f t="shared" si="1181"/>
        <v>0</v>
      </c>
      <c r="BL695" s="13" t="str">
        <f t="shared" si="1128"/>
        <v/>
      </c>
      <c r="BM695" s="13" t="b">
        <f t="shared" si="1182"/>
        <v>0</v>
      </c>
      <c r="BN695" s="35" t="str">
        <f t="shared" si="1129"/>
        <v/>
      </c>
      <c r="BO695" s="13" t="b">
        <f t="shared" si="1130"/>
        <v>0</v>
      </c>
      <c r="BP695" s="35" t="str">
        <f t="shared" si="1131"/>
        <v/>
      </c>
      <c r="BQ695" s="13" t="b">
        <f t="shared" si="1132"/>
        <v>0</v>
      </c>
      <c r="BR695" s="35" t="str">
        <f t="shared" si="1133"/>
        <v/>
      </c>
      <c r="BS695" s="35" t="b">
        <f t="shared" si="1134"/>
        <v>0</v>
      </c>
      <c r="BT695" s="35" t="str">
        <f t="shared" si="1135"/>
        <v/>
      </c>
      <c r="BU695" s="35" t="b">
        <f t="shared" si="1136"/>
        <v>0</v>
      </c>
      <c r="BV695" s="35" t="str">
        <f t="shared" si="1137"/>
        <v/>
      </c>
      <c r="BW695" s="13" t="b">
        <f t="shared" si="1214"/>
        <v>0</v>
      </c>
      <c r="BX695" s="35" t="str">
        <f t="shared" si="1138"/>
        <v/>
      </c>
      <c r="BY695" s="265" t="b">
        <f t="shared" si="1183"/>
        <v>0</v>
      </c>
      <c r="BZ695" s="35" t="str">
        <f t="shared" si="1139"/>
        <v/>
      </c>
      <c r="CA695" s="265" t="b">
        <f t="shared" si="1184"/>
        <v>0</v>
      </c>
      <c r="CB695" s="35" t="str">
        <f t="shared" si="1140"/>
        <v/>
      </c>
      <c r="CC695" s="272" t="b">
        <f t="shared" si="1185"/>
        <v>0</v>
      </c>
      <c r="CD695" s="35" t="str">
        <f t="shared" si="1141"/>
        <v/>
      </c>
      <c r="CE695" s="13" t="b">
        <f t="shared" si="1142"/>
        <v>0</v>
      </c>
      <c r="CF695" s="35" t="str">
        <f t="shared" si="1143"/>
        <v/>
      </c>
      <c r="CG695" s="179">
        <f t="shared" si="1144"/>
        <v>0</v>
      </c>
      <c r="CH695" s="179">
        <f t="shared" si="1145"/>
        <v>0</v>
      </c>
      <c r="CI695" s="218">
        <f t="shared" si="1186"/>
        <v>0</v>
      </c>
      <c r="CJ695" s="218">
        <f t="shared" si="1187"/>
        <v>0</v>
      </c>
      <c r="CK695" s="218">
        <f t="shared" si="1188"/>
        <v>0</v>
      </c>
      <c r="CL695" s="218">
        <f t="shared" si="1189"/>
        <v>0</v>
      </c>
      <c r="CM695" s="218">
        <f t="shared" si="1190"/>
        <v>0</v>
      </c>
      <c r="CN695" s="218">
        <f t="shared" si="1191"/>
        <v>0</v>
      </c>
      <c r="CO695" s="218">
        <f t="shared" si="1192"/>
        <v>0</v>
      </c>
      <c r="CP695" s="218">
        <f t="shared" si="1193"/>
        <v>0</v>
      </c>
      <c r="CQ695" s="218">
        <f t="shared" si="1194"/>
        <v>0</v>
      </c>
      <c r="CR695" s="218">
        <f t="shared" si="1195"/>
        <v>0</v>
      </c>
      <c r="CS695" s="14">
        <f t="shared" si="1146"/>
        <v>0</v>
      </c>
      <c r="CT695" s="236">
        <f t="shared" si="1147"/>
        <v>0</v>
      </c>
      <c r="CU695" s="237">
        <f t="shared" si="1219"/>
        <v>0</v>
      </c>
      <c r="CV695" s="16">
        <f t="shared" si="1219"/>
        <v>0</v>
      </c>
      <c r="CW695" s="16">
        <f t="shared" si="1219"/>
        <v>0</v>
      </c>
      <c r="CX695" s="16">
        <f t="shared" si="1219"/>
        <v>0</v>
      </c>
      <c r="CY695" s="16">
        <f t="shared" si="1219"/>
        <v>0</v>
      </c>
      <c r="CZ695" s="16">
        <f t="shared" si="1219"/>
        <v>0</v>
      </c>
      <c r="DA695" s="16">
        <f t="shared" si="1219"/>
        <v>0</v>
      </c>
      <c r="DB695" s="16">
        <f t="shared" si="1219"/>
        <v>0</v>
      </c>
      <c r="DC695" s="16">
        <f t="shared" si="1219"/>
        <v>0</v>
      </c>
      <c r="DD695" s="238">
        <f t="shared" si="1219"/>
        <v>0</v>
      </c>
      <c r="DE695" s="232">
        <f t="shared" si="1220"/>
        <v>0</v>
      </c>
      <c r="DF695" s="132">
        <f t="shared" si="1220"/>
        <v>0</v>
      </c>
      <c r="DG695" s="132">
        <f t="shared" si="1220"/>
        <v>0</v>
      </c>
      <c r="DH695" s="132">
        <f t="shared" si="1220"/>
        <v>0</v>
      </c>
      <c r="DI695" s="132">
        <f t="shared" si="1220"/>
        <v>0</v>
      </c>
      <c r="DJ695" s="132">
        <f t="shared" si="1220"/>
        <v>0</v>
      </c>
      <c r="DK695" s="132">
        <f t="shared" si="1220"/>
        <v>0</v>
      </c>
      <c r="DL695" s="132">
        <f t="shared" si="1220"/>
        <v>0</v>
      </c>
      <c r="DM695" s="132">
        <f t="shared" si="1220"/>
        <v>0</v>
      </c>
      <c r="DN695" s="233">
        <f t="shared" si="1220"/>
        <v>0</v>
      </c>
      <c r="DO695" s="232">
        <f t="shared" si="1150"/>
        <v>0</v>
      </c>
      <c r="DP695" s="132">
        <f t="shared" si="1151"/>
        <v>0</v>
      </c>
      <c r="DQ695" s="132">
        <f t="shared" si="1152"/>
        <v>0</v>
      </c>
      <c r="DR695" s="132">
        <f t="shared" si="1153"/>
        <v>0</v>
      </c>
      <c r="DS695" s="132">
        <f t="shared" si="1154"/>
        <v>0</v>
      </c>
      <c r="DT695" s="132">
        <f t="shared" si="1155"/>
        <v>0</v>
      </c>
      <c r="DU695" s="132">
        <f t="shared" si="1156"/>
        <v>0</v>
      </c>
      <c r="DV695" s="132">
        <f t="shared" si="1157"/>
        <v>0</v>
      </c>
      <c r="DW695" s="132">
        <f t="shared" si="1158"/>
        <v>0</v>
      </c>
      <c r="DX695" s="233">
        <f t="shared" si="1159"/>
        <v>0</v>
      </c>
      <c r="DY695" s="231" t="b">
        <f t="shared" si="1196"/>
        <v>0</v>
      </c>
      <c r="DZ695" s="163"/>
      <c r="EA695" s="226" t="str">
        <f t="shared" si="1197"/>
        <v/>
      </c>
      <c r="EB695" s="178" t="str">
        <f t="shared" si="1198"/>
        <v/>
      </c>
      <c r="EC695" s="178" t="str">
        <f t="shared" si="1199"/>
        <v/>
      </c>
      <c r="ED695" s="178" t="str">
        <f t="shared" si="1200"/>
        <v/>
      </c>
      <c r="EE695" s="178" t="str">
        <f t="shared" si="1201"/>
        <v/>
      </c>
      <c r="EF695" s="178" t="str">
        <f t="shared" si="1202"/>
        <v/>
      </c>
      <c r="EG695" s="178" t="str">
        <f t="shared" si="1203"/>
        <v/>
      </c>
      <c r="EH695" s="178" t="str">
        <f t="shared" si="1204"/>
        <v/>
      </c>
      <c r="EI695" s="178" t="str">
        <f t="shared" si="1205"/>
        <v/>
      </c>
      <c r="EJ695" s="227" t="str">
        <f t="shared" si="1206"/>
        <v/>
      </c>
      <c r="EK695" s="230" t="str">
        <f t="shared" si="1160"/>
        <v/>
      </c>
      <c r="EL695" s="177" t="str">
        <f t="shared" si="1161"/>
        <v/>
      </c>
      <c r="EM695" s="177" t="str">
        <f t="shared" si="1162"/>
        <v/>
      </c>
      <c r="EN695" s="177" t="str">
        <f t="shared" si="1163"/>
        <v/>
      </c>
      <c r="EO695" s="177" t="str">
        <f t="shared" si="1164"/>
        <v/>
      </c>
      <c r="EP695" s="177" t="str">
        <f t="shared" si="1165"/>
        <v/>
      </c>
      <c r="EQ695" s="177" t="str">
        <f t="shared" si="1166"/>
        <v/>
      </c>
      <c r="ER695" s="177" t="str">
        <f t="shared" si="1167"/>
        <v/>
      </c>
      <c r="ES695" s="177" t="str">
        <f t="shared" si="1168"/>
        <v/>
      </c>
      <c r="ET695" s="177" t="str">
        <f t="shared" si="1169"/>
        <v/>
      </c>
      <c r="EU695" s="229" t="e">
        <f t="shared" si="1170"/>
        <v>#VALUE!</v>
      </c>
      <c r="EV695" s="27" t="e">
        <f t="shared" si="1171"/>
        <v>#VALUE!</v>
      </c>
      <c r="EW695" s="27" t="e">
        <f t="shared" si="1172"/>
        <v>#VALUE!</v>
      </c>
      <c r="EX695" s="28" t="e">
        <f t="shared" si="1173"/>
        <v>#VALUE!</v>
      </c>
      <c r="EY695" s="28" t="e">
        <f t="shared" si="1174"/>
        <v>#VALUE!</v>
      </c>
      <c r="EZ695" s="28" t="b">
        <f t="shared" si="1175"/>
        <v>0</v>
      </c>
      <c r="FA695" s="176" t="str">
        <f t="shared" si="1176"/>
        <v/>
      </c>
      <c r="FB695" s="27" t="e" cm="1">
        <f t="array" aca="1" ref="FB695" ca="1">TEXT(RIGHT(10-RIGHT(SUM(INDEX(1*(MID(MID(C695,1,1)*2,ROW(INDIRECT("1:"&amp;LEN(MID(C695,1,1)*2))),1)),,))+MID(C695,2,1)+
SUM(INDEX(1*(MID(MID(C695,3,1)*2,ROW(INDIRECT("1:"&amp;LEN(MID(C695,3,1)*2))),1)),,))+MID(C695,4,1)+
SUM(INDEX(1*(MID(MID(C695,5,1)*2,ROW(INDIRECT("1:"&amp;LEN(MID(C695,5,1)*2))),1)),,))+MID(C695,6,1)+
SUM(INDEX(1*(MID(MID(C695,8,1)*2,ROW(INDIRECT("1:"&amp;LEN(MID(C695,8,1)*2))),1)),,))+MID(C695,9,1)+
SUM(INDEX(1*(MID(MID(C695,10,1)*2,ROW(INDIRECT("1:"&amp;LEN(MID(C695,10,1)*2))),1)),,)),1),1),"0")</f>
        <v>#VALUE!</v>
      </c>
      <c r="FC695" s="27" t="str">
        <f t="shared" si="1177"/>
        <v/>
      </c>
      <c r="FD695" s="29" t="b">
        <f t="shared" si="1178"/>
        <v>0</v>
      </c>
      <c r="FE695" s="112" t="b">
        <f>IFERROR(MATCH(D695,'Avtal för korttidsarbete'!$G$13:$G$1012,0),TRUE)</f>
        <v>1</v>
      </c>
      <c r="FF695" s="112" t="b">
        <f t="shared" si="1207"/>
        <v>0</v>
      </c>
      <c r="FG695" s="113" t="str" cm="1">
        <f t="array" ref="FG695">IF(FE695=TRUE,"x",INDEX('Avtal för korttidsarbete'!$E$13:$E$1012,$FE695))</f>
        <v>x</v>
      </c>
      <c r="FH695" s="113" t="str" cm="1">
        <f t="array" ref="FH695">IF(FE695=TRUE,"x",INDEX('Avtal för korttidsarbete'!$F$13:$F$1012,$FE695))</f>
        <v>x</v>
      </c>
      <c r="FI695" s="112" t="b">
        <f t="shared" si="1208"/>
        <v>0</v>
      </c>
      <c r="FJ695" s="135">
        <f t="shared" si="1209"/>
        <v>44166</v>
      </c>
      <c r="FK695" s="135">
        <f t="shared" si="1210"/>
        <v>44377</v>
      </c>
      <c r="FL695" s="112" t="b">
        <f t="shared" si="1211"/>
        <v>0</v>
      </c>
      <c r="FM695" s="113">
        <f t="shared" si="1212"/>
        <v>44166</v>
      </c>
      <c r="FN695" s="135">
        <f t="shared" si="1213"/>
        <v>44377</v>
      </c>
      <c r="FO695" s="148" t="b">
        <f>IFERROR(INDEX('Avtal för korttidsarbete'!R:R,MATCH(D695,'Avtal för korttidsarbete'!$G:$G,0)),TRUE)</f>
        <v>1</v>
      </c>
      <c r="FP695" s="135" t="str">
        <f>IF(FO695,"-",INDEX('Avtal för korttidsarbete'!$D:$D,MATCH(D695,'Avtal för korttidsarbete'!$G:$G,0)))</f>
        <v>-</v>
      </c>
      <c r="FQ695" s="113" t="b">
        <f>IFERROR(G695&gt;INDEX(Uppsägningar!E:E,MATCH(C695,Uppsägningar!C:C,0)),FALSE)</f>
        <v>0</v>
      </c>
    </row>
    <row r="696" spans="1:173" x14ac:dyDescent="0.25">
      <c r="A696" s="19">
        <v>680</v>
      </c>
      <c r="B696" s="20"/>
      <c r="C696" s="183"/>
      <c r="D696" s="66"/>
      <c r="E696" s="212">
        <f>IFERROR(INDEX(Admin!$C$7:$C$10,MATCH(FP696,TblNivåValTExt,0)),0)</f>
        <v>0</v>
      </c>
      <c r="F696" s="1"/>
      <c r="G696" s="1"/>
      <c r="H696" s="78"/>
      <c r="I696" s="181"/>
      <c r="J696" s="181"/>
      <c r="K696" s="182"/>
      <c r="L696" s="182"/>
      <c r="M696" s="181"/>
      <c r="N696" s="181"/>
      <c r="O696" s="181"/>
      <c r="P696" s="182"/>
      <c r="Q696" s="182"/>
      <c r="R696" s="181"/>
      <c r="S696" s="181"/>
      <c r="T696" s="181"/>
      <c r="U696" s="182"/>
      <c r="V696" s="182"/>
      <c r="W696" s="181"/>
      <c r="X696" s="181"/>
      <c r="Y696" s="181"/>
      <c r="Z696" s="182"/>
      <c r="AA696" s="182"/>
      <c r="AB696" s="181"/>
      <c r="AC696" s="181"/>
      <c r="AD696" s="181"/>
      <c r="AE696" s="182"/>
      <c r="AF696" s="182"/>
      <c r="AG696" s="181"/>
      <c r="AH696" s="181"/>
      <c r="AI696" s="181"/>
      <c r="AJ696" s="182"/>
      <c r="AK696" s="182"/>
      <c r="AL696" s="181"/>
      <c r="AM696" s="181"/>
      <c r="AN696" s="181"/>
      <c r="AO696" s="182"/>
      <c r="AP696" s="182"/>
      <c r="AQ696" s="181"/>
      <c r="AR696" s="181"/>
      <c r="AS696" s="181"/>
      <c r="AT696" s="182"/>
      <c r="AU696" s="182"/>
      <c r="AV696" s="181"/>
      <c r="AW696" s="181"/>
      <c r="AX696" s="181"/>
      <c r="AY696" s="182"/>
      <c r="AZ696" s="182"/>
      <c r="BA696" s="181"/>
      <c r="BB696" s="181"/>
      <c r="BC696" s="181"/>
      <c r="BD696" s="182"/>
      <c r="BE696" s="182"/>
      <c r="BF696" s="181"/>
      <c r="BG696" s="180">
        <f t="shared" si="1179"/>
        <v>0</v>
      </c>
      <c r="BH696" s="116" t="str">
        <f t="shared" si="1180"/>
        <v/>
      </c>
      <c r="BI696" s="80" t="b">
        <f t="shared" si="1126"/>
        <v>0</v>
      </c>
      <c r="BJ696" s="80" t="str">
        <f t="shared" si="1127"/>
        <v/>
      </c>
      <c r="BK696" s="80" t="b">
        <f t="shared" si="1181"/>
        <v>0</v>
      </c>
      <c r="BL696" s="13" t="str">
        <f t="shared" si="1128"/>
        <v/>
      </c>
      <c r="BM696" s="13" t="b">
        <f t="shared" si="1182"/>
        <v>0</v>
      </c>
      <c r="BN696" s="35" t="str">
        <f t="shared" si="1129"/>
        <v/>
      </c>
      <c r="BO696" s="13" t="b">
        <f t="shared" si="1130"/>
        <v>0</v>
      </c>
      <c r="BP696" s="35" t="str">
        <f t="shared" si="1131"/>
        <v/>
      </c>
      <c r="BQ696" s="13" t="b">
        <f t="shared" si="1132"/>
        <v>0</v>
      </c>
      <c r="BR696" s="35" t="str">
        <f t="shared" si="1133"/>
        <v/>
      </c>
      <c r="BS696" s="35" t="b">
        <f t="shared" si="1134"/>
        <v>0</v>
      </c>
      <c r="BT696" s="35" t="str">
        <f t="shared" si="1135"/>
        <v/>
      </c>
      <c r="BU696" s="35" t="b">
        <f t="shared" si="1136"/>
        <v>0</v>
      </c>
      <c r="BV696" s="35" t="str">
        <f t="shared" si="1137"/>
        <v/>
      </c>
      <c r="BW696" s="13" t="b">
        <f t="shared" si="1214"/>
        <v>0</v>
      </c>
      <c r="BX696" s="35" t="str">
        <f t="shared" si="1138"/>
        <v/>
      </c>
      <c r="BY696" s="265" t="b">
        <f t="shared" si="1183"/>
        <v>0</v>
      </c>
      <c r="BZ696" s="35" t="str">
        <f t="shared" si="1139"/>
        <v/>
      </c>
      <c r="CA696" s="265" t="b">
        <f t="shared" si="1184"/>
        <v>0</v>
      </c>
      <c r="CB696" s="35" t="str">
        <f t="shared" si="1140"/>
        <v/>
      </c>
      <c r="CC696" s="272" t="b">
        <f t="shared" si="1185"/>
        <v>0</v>
      </c>
      <c r="CD696" s="35" t="str">
        <f t="shared" si="1141"/>
        <v/>
      </c>
      <c r="CE696" s="13" t="b">
        <f t="shared" si="1142"/>
        <v>0</v>
      </c>
      <c r="CF696" s="35" t="str">
        <f t="shared" si="1143"/>
        <v/>
      </c>
      <c r="CG696" s="179">
        <f t="shared" si="1144"/>
        <v>0</v>
      </c>
      <c r="CH696" s="179">
        <f t="shared" si="1145"/>
        <v>0</v>
      </c>
      <c r="CI696" s="218">
        <f t="shared" si="1186"/>
        <v>0</v>
      </c>
      <c r="CJ696" s="218">
        <f t="shared" si="1187"/>
        <v>0</v>
      </c>
      <c r="CK696" s="218">
        <f t="shared" si="1188"/>
        <v>0</v>
      </c>
      <c r="CL696" s="218">
        <f t="shared" si="1189"/>
        <v>0</v>
      </c>
      <c r="CM696" s="218">
        <f t="shared" si="1190"/>
        <v>0</v>
      </c>
      <c r="CN696" s="218">
        <f t="shared" si="1191"/>
        <v>0</v>
      </c>
      <c r="CO696" s="218">
        <f t="shared" si="1192"/>
        <v>0</v>
      </c>
      <c r="CP696" s="218">
        <f t="shared" si="1193"/>
        <v>0</v>
      </c>
      <c r="CQ696" s="218">
        <f t="shared" si="1194"/>
        <v>0</v>
      </c>
      <c r="CR696" s="218">
        <f t="shared" si="1195"/>
        <v>0</v>
      </c>
      <c r="CS696" s="14">
        <f t="shared" si="1146"/>
        <v>0</v>
      </c>
      <c r="CT696" s="236">
        <f t="shared" si="1147"/>
        <v>0</v>
      </c>
      <c r="CU696" s="237">
        <f t="shared" si="1219"/>
        <v>0</v>
      </c>
      <c r="CV696" s="16">
        <f t="shared" si="1219"/>
        <v>0</v>
      </c>
      <c r="CW696" s="16">
        <f t="shared" si="1219"/>
        <v>0</v>
      </c>
      <c r="CX696" s="16">
        <f t="shared" si="1219"/>
        <v>0</v>
      </c>
      <c r="CY696" s="16">
        <f t="shared" si="1219"/>
        <v>0</v>
      </c>
      <c r="CZ696" s="16">
        <f t="shared" si="1219"/>
        <v>0</v>
      </c>
      <c r="DA696" s="16">
        <f t="shared" si="1219"/>
        <v>0</v>
      </c>
      <c r="DB696" s="16">
        <f t="shared" si="1219"/>
        <v>0</v>
      </c>
      <c r="DC696" s="16">
        <f t="shared" si="1219"/>
        <v>0</v>
      </c>
      <c r="DD696" s="238">
        <f t="shared" si="1219"/>
        <v>0</v>
      </c>
      <c r="DE696" s="232">
        <f t="shared" si="1220"/>
        <v>0</v>
      </c>
      <c r="DF696" s="132">
        <f t="shared" si="1220"/>
        <v>0</v>
      </c>
      <c r="DG696" s="132">
        <f t="shared" si="1220"/>
        <v>0</v>
      </c>
      <c r="DH696" s="132">
        <f t="shared" si="1220"/>
        <v>0</v>
      </c>
      <c r="DI696" s="132">
        <f t="shared" si="1220"/>
        <v>0</v>
      </c>
      <c r="DJ696" s="132">
        <f t="shared" si="1220"/>
        <v>0</v>
      </c>
      <c r="DK696" s="132">
        <f t="shared" si="1220"/>
        <v>0</v>
      </c>
      <c r="DL696" s="132">
        <f t="shared" si="1220"/>
        <v>0</v>
      </c>
      <c r="DM696" s="132">
        <f t="shared" si="1220"/>
        <v>0</v>
      </c>
      <c r="DN696" s="233">
        <f t="shared" si="1220"/>
        <v>0</v>
      </c>
      <c r="DO696" s="232">
        <f t="shared" si="1150"/>
        <v>0</v>
      </c>
      <c r="DP696" s="132">
        <f t="shared" si="1151"/>
        <v>0</v>
      </c>
      <c r="DQ696" s="132">
        <f t="shared" si="1152"/>
        <v>0</v>
      </c>
      <c r="DR696" s="132">
        <f t="shared" si="1153"/>
        <v>0</v>
      </c>
      <c r="DS696" s="132">
        <f t="shared" si="1154"/>
        <v>0</v>
      </c>
      <c r="DT696" s="132">
        <f t="shared" si="1155"/>
        <v>0</v>
      </c>
      <c r="DU696" s="132">
        <f t="shared" si="1156"/>
        <v>0</v>
      </c>
      <c r="DV696" s="132">
        <f t="shared" si="1157"/>
        <v>0</v>
      </c>
      <c r="DW696" s="132">
        <f t="shared" si="1158"/>
        <v>0</v>
      </c>
      <c r="DX696" s="233">
        <f t="shared" si="1159"/>
        <v>0</v>
      </c>
      <c r="DY696" s="231" t="b">
        <f t="shared" si="1196"/>
        <v>0</v>
      </c>
      <c r="DZ696" s="163"/>
      <c r="EA696" s="226" t="str">
        <f t="shared" si="1197"/>
        <v/>
      </c>
      <c r="EB696" s="178" t="str">
        <f t="shared" si="1198"/>
        <v/>
      </c>
      <c r="EC696" s="178" t="str">
        <f t="shared" si="1199"/>
        <v/>
      </c>
      <c r="ED696" s="178" t="str">
        <f t="shared" si="1200"/>
        <v/>
      </c>
      <c r="EE696" s="178" t="str">
        <f t="shared" si="1201"/>
        <v/>
      </c>
      <c r="EF696" s="178" t="str">
        <f t="shared" si="1202"/>
        <v/>
      </c>
      <c r="EG696" s="178" t="str">
        <f t="shared" si="1203"/>
        <v/>
      </c>
      <c r="EH696" s="178" t="str">
        <f t="shared" si="1204"/>
        <v/>
      </c>
      <c r="EI696" s="178" t="str">
        <f t="shared" si="1205"/>
        <v/>
      </c>
      <c r="EJ696" s="227" t="str">
        <f t="shared" si="1206"/>
        <v/>
      </c>
      <c r="EK696" s="230" t="str">
        <f t="shared" si="1160"/>
        <v/>
      </c>
      <c r="EL696" s="177" t="str">
        <f t="shared" si="1161"/>
        <v/>
      </c>
      <c r="EM696" s="177" t="str">
        <f t="shared" si="1162"/>
        <v/>
      </c>
      <c r="EN696" s="177" t="str">
        <f t="shared" si="1163"/>
        <v/>
      </c>
      <c r="EO696" s="177" t="str">
        <f t="shared" si="1164"/>
        <v/>
      </c>
      <c r="EP696" s="177" t="str">
        <f t="shared" si="1165"/>
        <v/>
      </c>
      <c r="EQ696" s="177" t="str">
        <f t="shared" si="1166"/>
        <v/>
      </c>
      <c r="ER696" s="177" t="str">
        <f t="shared" si="1167"/>
        <v/>
      </c>
      <c r="ES696" s="177" t="str">
        <f t="shared" si="1168"/>
        <v/>
      </c>
      <c r="ET696" s="177" t="str">
        <f t="shared" si="1169"/>
        <v/>
      </c>
      <c r="EU696" s="229" t="e">
        <f t="shared" si="1170"/>
        <v>#VALUE!</v>
      </c>
      <c r="EV696" s="27" t="e">
        <f t="shared" si="1171"/>
        <v>#VALUE!</v>
      </c>
      <c r="EW696" s="27" t="e">
        <f t="shared" si="1172"/>
        <v>#VALUE!</v>
      </c>
      <c r="EX696" s="28" t="e">
        <f t="shared" si="1173"/>
        <v>#VALUE!</v>
      </c>
      <c r="EY696" s="28" t="e">
        <f t="shared" si="1174"/>
        <v>#VALUE!</v>
      </c>
      <c r="EZ696" s="28" t="b">
        <f t="shared" si="1175"/>
        <v>0</v>
      </c>
      <c r="FA696" s="176" t="str">
        <f t="shared" si="1176"/>
        <v/>
      </c>
      <c r="FB696" s="27" t="e" cm="1">
        <f t="array" aca="1" ref="FB696" ca="1">TEXT(RIGHT(10-RIGHT(SUM(INDEX(1*(MID(MID(C696,1,1)*2,ROW(INDIRECT("1:"&amp;LEN(MID(C696,1,1)*2))),1)),,))+MID(C696,2,1)+
SUM(INDEX(1*(MID(MID(C696,3,1)*2,ROW(INDIRECT("1:"&amp;LEN(MID(C696,3,1)*2))),1)),,))+MID(C696,4,1)+
SUM(INDEX(1*(MID(MID(C696,5,1)*2,ROW(INDIRECT("1:"&amp;LEN(MID(C696,5,1)*2))),1)),,))+MID(C696,6,1)+
SUM(INDEX(1*(MID(MID(C696,8,1)*2,ROW(INDIRECT("1:"&amp;LEN(MID(C696,8,1)*2))),1)),,))+MID(C696,9,1)+
SUM(INDEX(1*(MID(MID(C696,10,1)*2,ROW(INDIRECT("1:"&amp;LEN(MID(C696,10,1)*2))),1)),,)),1),1),"0")</f>
        <v>#VALUE!</v>
      </c>
      <c r="FC696" s="27" t="str">
        <f t="shared" si="1177"/>
        <v/>
      </c>
      <c r="FD696" s="29" t="b">
        <f t="shared" si="1178"/>
        <v>0</v>
      </c>
      <c r="FE696" s="112" t="b">
        <f>IFERROR(MATCH(D696,'Avtal för korttidsarbete'!$G$13:$G$1012,0),TRUE)</f>
        <v>1</v>
      </c>
      <c r="FF696" s="112" t="b">
        <f t="shared" si="1207"/>
        <v>0</v>
      </c>
      <c r="FG696" s="113" t="str" cm="1">
        <f t="array" ref="FG696">IF(FE696=TRUE,"x",INDEX('Avtal för korttidsarbete'!$E$13:$E$1012,$FE696))</f>
        <v>x</v>
      </c>
      <c r="FH696" s="113" t="str" cm="1">
        <f t="array" ref="FH696">IF(FE696=TRUE,"x",INDEX('Avtal för korttidsarbete'!$F$13:$F$1012,$FE696))</f>
        <v>x</v>
      </c>
      <c r="FI696" s="112" t="b">
        <f t="shared" si="1208"/>
        <v>0</v>
      </c>
      <c r="FJ696" s="135">
        <f t="shared" si="1209"/>
        <v>44166</v>
      </c>
      <c r="FK696" s="135">
        <f t="shared" si="1210"/>
        <v>44377</v>
      </c>
      <c r="FL696" s="112" t="b">
        <f t="shared" si="1211"/>
        <v>0</v>
      </c>
      <c r="FM696" s="113">
        <f t="shared" si="1212"/>
        <v>44166</v>
      </c>
      <c r="FN696" s="135">
        <f t="shared" si="1213"/>
        <v>44377</v>
      </c>
      <c r="FO696" s="148" t="b">
        <f>IFERROR(INDEX('Avtal för korttidsarbete'!R:R,MATCH(D696,'Avtal för korttidsarbete'!$G:$G,0)),TRUE)</f>
        <v>1</v>
      </c>
      <c r="FP696" s="135" t="str">
        <f>IF(FO696,"-",INDEX('Avtal för korttidsarbete'!$D:$D,MATCH(D696,'Avtal för korttidsarbete'!$G:$G,0)))</f>
        <v>-</v>
      </c>
      <c r="FQ696" s="113" t="b">
        <f>IFERROR(G696&gt;INDEX(Uppsägningar!E:E,MATCH(C696,Uppsägningar!C:C,0)),FALSE)</f>
        <v>0</v>
      </c>
    </row>
    <row r="697" spans="1:173" x14ac:dyDescent="0.25">
      <c r="A697" s="19">
        <v>681</v>
      </c>
      <c r="B697" s="20"/>
      <c r="C697" s="183"/>
      <c r="D697" s="66"/>
      <c r="E697" s="212">
        <f>IFERROR(INDEX(Admin!$C$7:$C$10,MATCH(FP697,TblNivåValTExt,0)),0)</f>
        <v>0</v>
      </c>
      <c r="F697" s="1"/>
      <c r="G697" s="1"/>
      <c r="H697" s="78"/>
      <c r="I697" s="181"/>
      <c r="J697" s="181"/>
      <c r="K697" s="182"/>
      <c r="L697" s="182"/>
      <c r="M697" s="181"/>
      <c r="N697" s="181"/>
      <c r="O697" s="181"/>
      <c r="P697" s="182"/>
      <c r="Q697" s="182"/>
      <c r="R697" s="181"/>
      <c r="S697" s="181"/>
      <c r="T697" s="181"/>
      <c r="U697" s="182"/>
      <c r="V697" s="182"/>
      <c r="W697" s="181"/>
      <c r="X697" s="181"/>
      <c r="Y697" s="181"/>
      <c r="Z697" s="182"/>
      <c r="AA697" s="182"/>
      <c r="AB697" s="181"/>
      <c r="AC697" s="181"/>
      <c r="AD697" s="181"/>
      <c r="AE697" s="182"/>
      <c r="AF697" s="182"/>
      <c r="AG697" s="181"/>
      <c r="AH697" s="181"/>
      <c r="AI697" s="181"/>
      <c r="AJ697" s="182"/>
      <c r="AK697" s="182"/>
      <c r="AL697" s="181"/>
      <c r="AM697" s="181"/>
      <c r="AN697" s="181"/>
      <c r="AO697" s="182"/>
      <c r="AP697" s="182"/>
      <c r="AQ697" s="181"/>
      <c r="AR697" s="181"/>
      <c r="AS697" s="181"/>
      <c r="AT697" s="182"/>
      <c r="AU697" s="182"/>
      <c r="AV697" s="181"/>
      <c r="AW697" s="181"/>
      <c r="AX697" s="181"/>
      <c r="AY697" s="182"/>
      <c r="AZ697" s="182"/>
      <c r="BA697" s="181"/>
      <c r="BB697" s="181"/>
      <c r="BC697" s="181"/>
      <c r="BD697" s="182"/>
      <c r="BE697" s="182"/>
      <c r="BF697" s="181"/>
      <c r="BG697" s="180">
        <f t="shared" si="1179"/>
        <v>0</v>
      </c>
      <c r="BH697" s="116" t="str">
        <f t="shared" si="1180"/>
        <v/>
      </c>
      <c r="BI697" s="80" t="b">
        <f t="shared" si="1126"/>
        <v>0</v>
      </c>
      <c r="BJ697" s="80" t="str">
        <f t="shared" si="1127"/>
        <v/>
      </c>
      <c r="BK697" s="80" t="b">
        <f t="shared" si="1181"/>
        <v>0</v>
      </c>
      <c r="BL697" s="13" t="str">
        <f t="shared" si="1128"/>
        <v/>
      </c>
      <c r="BM697" s="13" t="b">
        <f t="shared" si="1182"/>
        <v>0</v>
      </c>
      <c r="BN697" s="35" t="str">
        <f t="shared" si="1129"/>
        <v/>
      </c>
      <c r="BO697" s="13" t="b">
        <f t="shared" si="1130"/>
        <v>0</v>
      </c>
      <c r="BP697" s="35" t="str">
        <f t="shared" si="1131"/>
        <v/>
      </c>
      <c r="BQ697" s="13" t="b">
        <f t="shared" si="1132"/>
        <v>0</v>
      </c>
      <c r="BR697" s="35" t="str">
        <f t="shared" si="1133"/>
        <v/>
      </c>
      <c r="BS697" s="35" t="b">
        <f t="shared" si="1134"/>
        <v>0</v>
      </c>
      <c r="BT697" s="35" t="str">
        <f t="shared" si="1135"/>
        <v/>
      </c>
      <c r="BU697" s="35" t="b">
        <f t="shared" si="1136"/>
        <v>0</v>
      </c>
      <c r="BV697" s="35" t="str">
        <f t="shared" si="1137"/>
        <v/>
      </c>
      <c r="BW697" s="13" t="b">
        <f t="shared" si="1214"/>
        <v>0</v>
      </c>
      <c r="BX697" s="35" t="str">
        <f t="shared" si="1138"/>
        <v/>
      </c>
      <c r="BY697" s="265" t="b">
        <f t="shared" si="1183"/>
        <v>0</v>
      </c>
      <c r="BZ697" s="35" t="str">
        <f t="shared" si="1139"/>
        <v/>
      </c>
      <c r="CA697" s="265" t="b">
        <f t="shared" si="1184"/>
        <v>0</v>
      </c>
      <c r="CB697" s="35" t="str">
        <f t="shared" si="1140"/>
        <v/>
      </c>
      <c r="CC697" s="272" t="b">
        <f t="shared" si="1185"/>
        <v>0</v>
      </c>
      <c r="CD697" s="35" t="str">
        <f t="shared" si="1141"/>
        <v/>
      </c>
      <c r="CE697" s="13" t="b">
        <f t="shared" si="1142"/>
        <v>0</v>
      </c>
      <c r="CF697" s="35" t="str">
        <f t="shared" si="1143"/>
        <v/>
      </c>
      <c r="CG697" s="179">
        <f t="shared" si="1144"/>
        <v>0</v>
      </c>
      <c r="CH697" s="179">
        <f t="shared" si="1145"/>
        <v>0</v>
      </c>
      <c r="CI697" s="218">
        <f t="shared" si="1186"/>
        <v>0</v>
      </c>
      <c r="CJ697" s="218">
        <f t="shared" si="1187"/>
        <v>0</v>
      </c>
      <c r="CK697" s="218">
        <f t="shared" si="1188"/>
        <v>0</v>
      </c>
      <c r="CL697" s="218">
        <f t="shared" si="1189"/>
        <v>0</v>
      </c>
      <c r="CM697" s="218">
        <f t="shared" si="1190"/>
        <v>0</v>
      </c>
      <c r="CN697" s="218">
        <f t="shared" si="1191"/>
        <v>0</v>
      </c>
      <c r="CO697" s="218">
        <f t="shared" si="1192"/>
        <v>0</v>
      </c>
      <c r="CP697" s="218">
        <f t="shared" si="1193"/>
        <v>0</v>
      </c>
      <c r="CQ697" s="218">
        <f t="shared" si="1194"/>
        <v>0</v>
      </c>
      <c r="CR697" s="218">
        <f t="shared" si="1195"/>
        <v>0</v>
      </c>
      <c r="CS697" s="14">
        <f t="shared" si="1146"/>
        <v>0</v>
      </c>
      <c r="CT697" s="236">
        <f t="shared" si="1147"/>
        <v>0</v>
      </c>
      <c r="CU697" s="237">
        <f t="shared" ref="CU697:DD706" si="1221">IF(AND($CS697,$CT697,CU$12),MAX(0,MIN(CU$10,$CT697)-MAX(CU$9,$CS697)+1),0)</f>
        <v>0</v>
      </c>
      <c r="CV697" s="16">
        <f t="shared" si="1221"/>
        <v>0</v>
      </c>
      <c r="CW697" s="16">
        <f t="shared" si="1221"/>
        <v>0</v>
      </c>
      <c r="CX697" s="16">
        <f t="shared" si="1221"/>
        <v>0</v>
      </c>
      <c r="CY697" s="16">
        <f t="shared" si="1221"/>
        <v>0</v>
      </c>
      <c r="CZ697" s="16">
        <f t="shared" si="1221"/>
        <v>0</v>
      </c>
      <c r="DA697" s="16">
        <f t="shared" si="1221"/>
        <v>0</v>
      </c>
      <c r="DB697" s="16">
        <f t="shared" si="1221"/>
        <v>0</v>
      </c>
      <c r="DC697" s="16">
        <f t="shared" si="1221"/>
        <v>0</v>
      </c>
      <c r="DD697" s="238">
        <f t="shared" si="1221"/>
        <v>0</v>
      </c>
      <c r="DE697" s="232">
        <f t="shared" ref="DE697:DN706" si="1222">IF($H697&lt;=0,0,MAX(0,MIN($H697,$DE$11)))</f>
        <v>0</v>
      </c>
      <c r="DF697" s="132">
        <f t="shared" si="1222"/>
        <v>0</v>
      </c>
      <c r="DG697" s="132">
        <f t="shared" si="1222"/>
        <v>0</v>
      </c>
      <c r="DH697" s="132">
        <f t="shared" si="1222"/>
        <v>0</v>
      </c>
      <c r="DI697" s="132">
        <f t="shared" si="1222"/>
        <v>0</v>
      </c>
      <c r="DJ697" s="132">
        <f t="shared" si="1222"/>
        <v>0</v>
      </c>
      <c r="DK697" s="132">
        <f t="shared" si="1222"/>
        <v>0</v>
      </c>
      <c r="DL697" s="132">
        <f t="shared" si="1222"/>
        <v>0</v>
      </c>
      <c r="DM697" s="132">
        <f t="shared" si="1222"/>
        <v>0</v>
      </c>
      <c r="DN697" s="233">
        <f t="shared" si="1222"/>
        <v>0</v>
      </c>
      <c r="DO697" s="232">
        <f t="shared" si="1150"/>
        <v>0</v>
      </c>
      <c r="DP697" s="132">
        <f t="shared" si="1151"/>
        <v>0</v>
      </c>
      <c r="DQ697" s="132">
        <f t="shared" si="1152"/>
        <v>0</v>
      </c>
      <c r="DR697" s="132">
        <f t="shared" si="1153"/>
        <v>0</v>
      </c>
      <c r="DS697" s="132">
        <f t="shared" si="1154"/>
        <v>0</v>
      </c>
      <c r="DT697" s="132">
        <f t="shared" si="1155"/>
        <v>0</v>
      </c>
      <c r="DU697" s="132">
        <f t="shared" si="1156"/>
        <v>0</v>
      </c>
      <c r="DV697" s="132">
        <f t="shared" si="1157"/>
        <v>0</v>
      </c>
      <c r="DW697" s="132">
        <f t="shared" si="1158"/>
        <v>0</v>
      </c>
      <c r="DX697" s="233">
        <f t="shared" si="1159"/>
        <v>0</v>
      </c>
      <c r="DY697" s="231" t="b">
        <f t="shared" si="1196"/>
        <v>0</v>
      </c>
      <c r="DZ697" s="163"/>
      <c r="EA697" s="226" t="str">
        <f t="shared" si="1197"/>
        <v/>
      </c>
      <c r="EB697" s="178" t="str">
        <f t="shared" si="1198"/>
        <v/>
      </c>
      <c r="EC697" s="178" t="str">
        <f t="shared" si="1199"/>
        <v/>
      </c>
      <c r="ED697" s="178" t="str">
        <f t="shared" si="1200"/>
        <v/>
      </c>
      <c r="EE697" s="178" t="str">
        <f t="shared" si="1201"/>
        <v/>
      </c>
      <c r="EF697" s="178" t="str">
        <f t="shared" si="1202"/>
        <v/>
      </c>
      <c r="EG697" s="178" t="str">
        <f t="shared" si="1203"/>
        <v/>
      </c>
      <c r="EH697" s="178" t="str">
        <f t="shared" si="1204"/>
        <v/>
      </c>
      <c r="EI697" s="178" t="str">
        <f t="shared" si="1205"/>
        <v/>
      </c>
      <c r="EJ697" s="227" t="str">
        <f t="shared" si="1206"/>
        <v/>
      </c>
      <c r="EK697" s="230" t="str">
        <f t="shared" si="1160"/>
        <v/>
      </c>
      <c r="EL697" s="177" t="str">
        <f t="shared" si="1161"/>
        <v/>
      </c>
      <c r="EM697" s="177" t="str">
        <f t="shared" si="1162"/>
        <v/>
      </c>
      <c r="EN697" s="177" t="str">
        <f t="shared" si="1163"/>
        <v/>
      </c>
      <c r="EO697" s="177" t="str">
        <f t="shared" si="1164"/>
        <v/>
      </c>
      <c r="EP697" s="177" t="str">
        <f t="shared" si="1165"/>
        <v/>
      </c>
      <c r="EQ697" s="177" t="str">
        <f t="shared" si="1166"/>
        <v/>
      </c>
      <c r="ER697" s="177" t="str">
        <f t="shared" si="1167"/>
        <v/>
      </c>
      <c r="ES697" s="177" t="str">
        <f t="shared" si="1168"/>
        <v/>
      </c>
      <c r="ET697" s="177" t="str">
        <f t="shared" si="1169"/>
        <v/>
      </c>
      <c r="EU697" s="229" t="e">
        <f t="shared" si="1170"/>
        <v>#VALUE!</v>
      </c>
      <c r="EV697" s="27" t="e">
        <f t="shared" si="1171"/>
        <v>#VALUE!</v>
      </c>
      <c r="EW697" s="27" t="e">
        <f t="shared" si="1172"/>
        <v>#VALUE!</v>
      </c>
      <c r="EX697" s="28" t="e">
        <f t="shared" si="1173"/>
        <v>#VALUE!</v>
      </c>
      <c r="EY697" s="28" t="e">
        <f t="shared" si="1174"/>
        <v>#VALUE!</v>
      </c>
      <c r="EZ697" s="28" t="b">
        <f t="shared" si="1175"/>
        <v>0</v>
      </c>
      <c r="FA697" s="176" t="str">
        <f t="shared" si="1176"/>
        <v/>
      </c>
      <c r="FB697" s="27" t="e" cm="1">
        <f t="array" aca="1" ref="FB697" ca="1">TEXT(RIGHT(10-RIGHT(SUM(INDEX(1*(MID(MID(C697,1,1)*2,ROW(INDIRECT("1:"&amp;LEN(MID(C697,1,1)*2))),1)),,))+MID(C697,2,1)+
SUM(INDEX(1*(MID(MID(C697,3,1)*2,ROW(INDIRECT("1:"&amp;LEN(MID(C697,3,1)*2))),1)),,))+MID(C697,4,1)+
SUM(INDEX(1*(MID(MID(C697,5,1)*2,ROW(INDIRECT("1:"&amp;LEN(MID(C697,5,1)*2))),1)),,))+MID(C697,6,1)+
SUM(INDEX(1*(MID(MID(C697,8,1)*2,ROW(INDIRECT("1:"&amp;LEN(MID(C697,8,1)*2))),1)),,))+MID(C697,9,1)+
SUM(INDEX(1*(MID(MID(C697,10,1)*2,ROW(INDIRECT("1:"&amp;LEN(MID(C697,10,1)*2))),1)),,)),1),1),"0")</f>
        <v>#VALUE!</v>
      </c>
      <c r="FC697" s="27" t="str">
        <f t="shared" si="1177"/>
        <v/>
      </c>
      <c r="FD697" s="29" t="b">
        <f t="shared" si="1178"/>
        <v>0</v>
      </c>
      <c r="FE697" s="112" t="b">
        <f>IFERROR(MATCH(D697,'Avtal för korttidsarbete'!$G$13:$G$1012,0),TRUE)</f>
        <v>1</v>
      </c>
      <c r="FF697" s="112" t="b">
        <f t="shared" si="1207"/>
        <v>0</v>
      </c>
      <c r="FG697" s="113" t="str" cm="1">
        <f t="array" ref="FG697">IF(FE697=TRUE,"x",INDEX('Avtal för korttidsarbete'!$E$13:$E$1012,$FE697))</f>
        <v>x</v>
      </c>
      <c r="FH697" s="113" t="str" cm="1">
        <f t="array" ref="FH697">IF(FE697=TRUE,"x",INDEX('Avtal för korttidsarbete'!$F$13:$F$1012,$FE697))</f>
        <v>x</v>
      </c>
      <c r="FI697" s="112" t="b">
        <f t="shared" si="1208"/>
        <v>0</v>
      </c>
      <c r="FJ697" s="135">
        <f t="shared" si="1209"/>
        <v>44166</v>
      </c>
      <c r="FK697" s="135">
        <f t="shared" si="1210"/>
        <v>44377</v>
      </c>
      <c r="FL697" s="112" t="b">
        <f t="shared" si="1211"/>
        <v>0</v>
      </c>
      <c r="FM697" s="113">
        <f t="shared" si="1212"/>
        <v>44166</v>
      </c>
      <c r="FN697" s="135">
        <f t="shared" si="1213"/>
        <v>44377</v>
      </c>
      <c r="FO697" s="148" t="b">
        <f>IFERROR(INDEX('Avtal för korttidsarbete'!R:R,MATCH(D697,'Avtal för korttidsarbete'!$G:$G,0)),TRUE)</f>
        <v>1</v>
      </c>
      <c r="FP697" s="135" t="str">
        <f>IF(FO697,"-",INDEX('Avtal för korttidsarbete'!$D:$D,MATCH(D697,'Avtal för korttidsarbete'!$G:$G,0)))</f>
        <v>-</v>
      </c>
      <c r="FQ697" s="113" t="b">
        <f>IFERROR(G697&gt;INDEX(Uppsägningar!E:E,MATCH(C697,Uppsägningar!C:C,0)),FALSE)</f>
        <v>0</v>
      </c>
    </row>
    <row r="698" spans="1:173" x14ac:dyDescent="0.25">
      <c r="A698" s="19">
        <v>682</v>
      </c>
      <c r="B698" s="20"/>
      <c r="C698" s="183"/>
      <c r="D698" s="66"/>
      <c r="E698" s="212">
        <f>IFERROR(INDEX(Admin!$C$7:$C$10,MATCH(FP698,TblNivåValTExt,0)),0)</f>
        <v>0</v>
      </c>
      <c r="F698" s="1"/>
      <c r="G698" s="1"/>
      <c r="H698" s="78"/>
      <c r="I698" s="181"/>
      <c r="J698" s="181"/>
      <c r="K698" s="182"/>
      <c r="L698" s="182"/>
      <c r="M698" s="181"/>
      <c r="N698" s="181"/>
      <c r="O698" s="181"/>
      <c r="P698" s="182"/>
      <c r="Q698" s="182"/>
      <c r="R698" s="181"/>
      <c r="S698" s="181"/>
      <c r="T698" s="181"/>
      <c r="U698" s="182"/>
      <c r="V698" s="182"/>
      <c r="W698" s="181"/>
      <c r="X698" s="181"/>
      <c r="Y698" s="181"/>
      <c r="Z698" s="182"/>
      <c r="AA698" s="182"/>
      <c r="AB698" s="181"/>
      <c r="AC698" s="181"/>
      <c r="AD698" s="181"/>
      <c r="AE698" s="182"/>
      <c r="AF698" s="182"/>
      <c r="AG698" s="181"/>
      <c r="AH698" s="181"/>
      <c r="AI698" s="181"/>
      <c r="AJ698" s="182"/>
      <c r="AK698" s="182"/>
      <c r="AL698" s="181"/>
      <c r="AM698" s="181"/>
      <c r="AN698" s="181"/>
      <c r="AO698" s="182"/>
      <c r="AP698" s="182"/>
      <c r="AQ698" s="181"/>
      <c r="AR698" s="181"/>
      <c r="AS698" s="181"/>
      <c r="AT698" s="182"/>
      <c r="AU698" s="182"/>
      <c r="AV698" s="181"/>
      <c r="AW698" s="181"/>
      <c r="AX698" s="181"/>
      <c r="AY698" s="182"/>
      <c r="AZ698" s="182"/>
      <c r="BA698" s="181"/>
      <c r="BB698" s="181"/>
      <c r="BC698" s="181"/>
      <c r="BD698" s="182"/>
      <c r="BE698" s="182"/>
      <c r="BF698" s="181"/>
      <c r="BG698" s="180">
        <f t="shared" si="1179"/>
        <v>0</v>
      </c>
      <c r="BH698" s="116" t="str">
        <f t="shared" si="1180"/>
        <v/>
      </c>
      <c r="BI698" s="80" t="b">
        <f t="shared" si="1126"/>
        <v>0</v>
      </c>
      <c r="BJ698" s="80" t="str">
        <f t="shared" si="1127"/>
        <v/>
      </c>
      <c r="BK698" s="80" t="b">
        <f t="shared" si="1181"/>
        <v>0</v>
      </c>
      <c r="BL698" s="13" t="str">
        <f t="shared" si="1128"/>
        <v/>
      </c>
      <c r="BM698" s="13" t="b">
        <f t="shared" si="1182"/>
        <v>0</v>
      </c>
      <c r="BN698" s="35" t="str">
        <f t="shared" si="1129"/>
        <v/>
      </c>
      <c r="BO698" s="13" t="b">
        <f t="shared" si="1130"/>
        <v>0</v>
      </c>
      <c r="BP698" s="35" t="str">
        <f t="shared" si="1131"/>
        <v/>
      </c>
      <c r="BQ698" s="13" t="b">
        <f t="shared" si="1132"/>
        <v>0</v>
      </c>
      <c r="BR698" s="35" t="str">
        <f t="shared" si="1133"/>
        <v/>
      </c>
      <c r="BS698" s="35" t="b">
        <f t="shared" si="1134"/>
        <v>0</v>
      </c>
      <c r="BT698" s="35" t="str">
        <f t="shared" si="1135"/>
        <v/>
      </c>
      <c r="BU698" s="35" t="b">
        <f t="shared" si="1136"/>
        <v>0</v>
      </c>
      <c r="BV698" s="35" t="str">
        <f t="shared" si="1137"/>
        <v/>
      </c>
      <c r="BW698" s="13" t="b">
        <f t="shared" si="1214"/>
        <v>0</v>
      </c>
      <c r="BX698" s="35" t="str">
        <f t="shared" si="1138"/>
        <v/>
      </c>
      <c r="BY698" s="265" t="b">
        <f t="shared" si="1183"/>
        <v>0</v>
      </c>
      <c r="BZ698" s="35" t="str">
        <f t="shared" si="1139"/>
        <v/>
      </c>
      <c r="CA698" s="265" t="b">
        <f t="shared" si="1184"/>
        <v>0</v>
      </c>
      <c r="CB698" s="35" t="str">
        <f t="shared" si="1140"/>
        <v/>
      </c>
      <c r="CC698" s="272" t="b">
        <f t="shared" si="1185"/>
        <v>0</v>
      </c>
      <c r="CD698" s="35" t="str">
        <f t="shared" si="1141"/>
        <v/>
      </c>
      <c r="CE698" s="13" t="b">
        <f t="shared" si="1142"/>
        <v>0</v>
      </c>
      <c r="CF698" s="35" t="str">
        <f t="shared" si="1143"/>
        <v/>
      </c>
      <c r="CG698" s="179">
        <f t="shared" si="1144"/>
        <v>0</v>
      </c>
      <c r="CH698" s="179">
        <f t="shared" si="1145"/>
        <v>0</v>
      </c>
      <c r="CI698" s="218">
        <f t="shared" si="1186"/>
        <v>0</v>
      </c>
      <c r="CJ698" s="218">
        <f t="shared" si="1187"/>
        <v>0</v>
      </c>
      <c r="CK698" s="218">
        <f t="shared" si="1188"/>
        <v>0</v>
      </c>
      <c r="CL698" s="218">
        <f t="shared" si="1189"/>
        <v>0</v>
      </c>
      <c r="CM698" s="218">
        <f t="shared" si="1190"/>
        <v>0</v>
      </c>
      <c r="CN698" s="218">
        <f t="shared" si="1191"/>
        <v>0</v>
      </c>
      <c r="CO698" s="218">
        <f t="shared" si="1192"/>
        <v>0</v>
      </c>
      <c r="CP698" s="218">
        <f t="shared" si="1193"/>
        <v>0</v>
      </c>
      <c r="CQ698" s="218">
        <f t="shared" si="1194"/>
        <v>0</v>
      </c>
      <c r="CR698" s="218">
        <f t="shared" si="1195"/>
        <v>0</v>
      </c>
      <c r="CS698" s="14">
        <f t="shared" si="1146"/>
        <v>0</v>
      </c>
      <c r="CT698" s="236">
        <f t="shared" si="1147"/>
        <v>0</v>
      </c>
      <c r="CU698" s="237">
        <f t="shared" si="1221"/>
        <v>0</v>
      </c>
      <c r="CV698" s="16">
        <f t="shared" si="1221"/>
        <v>0</v>
      </c>
      <c r="CW698" s="16">
        <f t="shared" si="1221"/>
        <v>0</v>
      </c>
      <c r="CX698" s="16">
        <f t="shared" si="1221"/>
        <v>0</v>
      </c>
      <c r="CY698" s="16">
        <f t="shared" si="1221"/>
        <v>0</v>
      </c>
      <c r="CZ698" s="16">
        <f t="shared" si="1221"/>
        <v>0</v>
      </c>
      <c r="DA698" s="16">
        <f t="shared" si="1221"/>
        <v>0</v>
      </c>
      <c r="DB698" s="16">
        <f t="shared" si="1221"/>
        <v>0</v>
      </c>
      <c r="DC698" s="16">
        <f t="shared" si="1221"/>
        <v>0</v>
      </c>
      <c r="DD698" s="238">
        <f t="shared" si="1221"/>
        <v>0</v>
      </c>
      <c r="DE698" s="232">
        <f t="shared" si="1222"/>
        <v>0</v>
      </c>
      <c r="DF698" s="132">
        <f t="shared" si="1222"/>
        <v>0</v>
      </c>
      <c r="DG698" s="132">
        <f t="shared" si="1222"/>
        <v>0</v>
      </c>
      <c r="DH698" s="132">
        <f t="shared" si="1222"/>
        <v>0</v>
      </c>
      <c r="DI698" s="132">
        <f t="shared" si="1222"/>
        <v>0</v>
      </c>
      <c r="DJ698" s="132">
        <f t="shared" si="1222"/>
        <v>0</v>
      </c>
      <c r="DK698" s="132">
        <f t="shared" si="1222"/>
        <v>0</v>
      </c>
      <c r="DL698" s="132">
        <f t="shared" si="1222"/>
        <v>0</v>
      </c>
      <c r="DM698" s="132">
        <f t="shared" si="1222"/>
        <v>0</v>
      </c>
      <c r="DN698" s="233">
        <f t="shared" si="1222"/>
        <v>0</v>
      </c>
      <c r="DO698" s="232">
        <f t="shared" si="1150"/>
        <v>0</v>
      </c>
      <c r="DP698" s="132">
        <f t="shared" si="1151"/>
        <v>0</v>
      </c>
      <c r="DQ698" s="132">
        <f t="shared" si="1152"/>
        <v>0</v>
      </c>
      <c r="DR698" s="132">
        <f t="shared" si="1153"/>
        <v>0</v>
      </c>
      <c r="DS698" s="132">
        <f t="shared" si="1154"/>
        <v>0</v>
      </c>
      <c r="DT698" s="132">
        <f t="shared" si="1155"/>
        <v>0</v>
      </c>
      <c r="DU698" s="132">
        <f t="shared" si="1156"/>
        <v>0</v>
      </c>
      <c r="DV698" s="132">
        <f t="shared" si="1157"/>
        <v>0</v>
      </c>
      <c r="DW698" s="132">
        <f t="shared" si="1158"/>
        <v>0</v>
      </c>
      <c r="DX698" s="233">
        <f t="shared" si="1159"/>
        <v>0</v>
      </c>
      <c r="DY698" s="231" t="b">
        <f t="shared" si="1196"/>
        <v>0</v>
      </c>
      <c r="DZ698" s="163"/>
      <c r="EA698" s="226" t="str">
        <f t="shared" si="1197"/>
        <v/>
      </c>
      <c r="EB698" s="178" t="str">
        <f t="shared" si="1198"/>
        <v/>
      </c>
      <c r="EC698" s="178" t="str">
        <f t="shared" si="1199"/>
        <v/>
      </c>
      <c r="ED698" s="178" t="str">
        <f t="shared" si="1200"/>
        <v/>
      </c>
      <c r="EE698" s="178" t="str">
        <f t="shared" si="1201"/>
        <v/>
      </c>
      <c r="EF698" s="178" t="str">
        <f t="shared" si="1202"/>
        <v/>
      </c>
      <c r="EG698" s="178" t="str">
        <f t="shared" si="1203"/>
        <v/>
      </c>
      <c r="EH698" s="178" t="str">
        <f t="shared" si="1204"/>
        <v/>
      </c>
      <c r="EI698" s="178" t="str">
        <f t="shared" si="1205"/>
        <v/>
      </c>
      <c r="EJ698" s="227" t="str">
        <f t="shared" si="1206"/>
        <v/>
      </c>
      <c r="EK698" s="230" t="str">
        <f t="shared" si="1160"/>
        <v/>
      </c>
      <c r="EL698" s="177" t="str">
        <f t="shared" si="1161"/>
        <v/>
      </c>
      <c r="EM698" s="177" t="str">
        <f t="shared" si="1162"/>
        <v/>
      </c>
      <c r="EN698" s="177" t="str">
        <f t="shared" si="1163"/>
        <v/>
      </c>
      <c r="EO698" s="177" t="str">
        <f t="shared" si="1164"/>
        <v/>
      </c>
      <c r="EP698" s="177" t="str">
        <f t="shared" si="1165"/>
        <v/>
      </c>
      <c r="EQ698" s="177" t="str">
        <f t="shared" si="1166"/>
        <v/>
      </c>
      <c r="ER698" s="177" t="str">
        <f t="shared" si="1167"/>
        <v/>
      </c>
      <c r="ES698" s="177" t="str">
        <f t="shared" si="1168"/>
        <v/>
      </c>
      <c r="ET698" s="177" t="str">
        <f t="shared" si="1169"/>
        <v/>
      </c>
      <c r="EU698" s="229" t="e">
        <f t="shared" si="1170"/>
        <v>#VALUE!</v>
      </c>
      <c r="EV698" s="27" t="e">
        <f t="shared" si="1171"/>
        <v>#VALUE!</v>
      </c>
      <c r="EW698" s="27" t="e">
        <f t="shared" si="1172"/>
        <v>#VALUE!</v>
      </c>
      <c r="EX698" s="28" t="e">
        <f t="shared" si="1173"/>
        <v>#VALUE!</v>
      </c>
      <c r="EY698" s="28" t="e">
        <f t="shared" si="1174"/>
        <v>#VALUE!</v>
      </c>
      <c r="EZ698" s="28" t="b">
        <f t="shared" si="1175"/>
        <v>0</v>
      </c>
      <c r="FA698" s="176" t="str">
        <f t="shared" si="1176"/>
        <v/>
      </c>
      <c r="FB698" s="27" t="e" cm="1">
        <f t="array" aca="1" ref="FB698" ca="1">TEXT(RIGHT(10-RIGHT(SUM(INDEX(1*(MID(MID(C698,1,1)*2,ROW(INDIRECT("1:"&amp;LEN(MID(C698,1,1)*2))),1)),,))+MID(C698,2,1)+
SUM(INDEX(1*(MID(MID(C698,3,1)*2,ROW(INDIRECT("1:"&amp;LEN(MID(C698,3,1)*2))),1)),,))+MID(C698,4,1)+
SUM(INDEX(1*(MID(MID(C698,5,1)*2,ROW(INDIRECT("1:"&amp;LEN(MID(C698,5,1)*2))),1)),,))+MID(C698,6,1)+
SUM(INDEX(1*(MID(MID(C698,8,1)*2,ROW(INDIRECT("1:"&amp;LEN(MID(C698,8,1)*2))),1)),,))+MID(C698,9,1)+
SUM(INDEX(1*(MID(MID(C698,10,1)*2,ROW(INDIRECT("1:"&amp;LEN(MID(C698,10,1)*2))),1)),,)),1),1),"0")</f>
        <v>#VALUE!</v>
      </c>
      <c r="FC698" s="27" t="str">
        <f t="shared" si="1177"/>
        <v/>
      </c>
      <c r="FD698" s="29" t="b">
        <f t="shared" si="1178"/>
        <v>0</v>
      </c>
      <c r="FE698" s="112" t="b">
        <f>IFERROR(MATCH(D698,'Avtal för korttidsarbete'!$G$13:$G$1012,0),TRUE)</f>
        <v>1</v>
      </c>
      <c r="FF698" s="112" t="b">
        <f t="shared" si="1207"/>
        <v>0</v>
      </c>
      <c r="FG698" s="113" t="str" cm="1">
        <f t="array" ref="FG698">IF(FE698=TRUE,"x",INDEX('Avtal för korttidsarbete'!$E$13:$E$1012,$FE698))</f>
        <v>x</v>
      </c>
      <c r="FH698" s="113" t="str" cm="1">
        <f t="array" ref="FH698">IF(FE698=TRUE,"x",INDEX('Avtal för korttidsarbete'!$F$13:$F$1012,$FE698))</f>
        <v>x</v>
      </c>
      <c r="FI698" s="112" t="b">
        <f t="shared" si="1208"/>
        <v>0</v>
      </c>
      <c r="FJ698" s="135">
        <f t="shared" si="1209"/>
        <v>44166</v>
      </c>
      <c r="FK698" s="135">
        <f t="shared" si="1210"/>
        <v>44377</v>
      </c>
      <c r="FL698" s="112" t="b">
        <f t="shared" si="1211"/>
        <v>0</v>
      </c>
      <c r="FM698" s="113">
        <f t="shared" si="1212"/>
        <v>44166</v>
      </c>
      <c r="FN698" s="135">
        <f t="shared" si="1213"/>
        <v>44377</v>
      </c>
      <c r="FO698" s="148" t="b">
        <f>IFERROR(INDEX('Avtal för korttidsarbete'!R:R,MATCH(D698,'Avtal för korttidsarbete'!$G:$G,0)),TRUE)</f>
        <v>1</v>
      </c>
      <c r="FP698" s="135" t="str">
        <f>IF(FO698,"-",INDEX('Avtal för korttidsarbete'!$D:$D,MATCH(D698,'Avtal för korttidsarbete'!$G:$G,0)))</f>
        <v>-</v>
      </c>
      <c r="FQ698" s="113" t="b">
        <f>IFERROR(G698&gt;INDEX(Uppsägningar!E:E,MATCH(C698,Uppsägningar!C:C,0)),FALSE)</f>
        <v>0</v>
      </c>
    </row>
    <row r="699" spans="1:173" x14ac:dyDescent="0.25">
      <c r="A699" s="19">
        <v>683</v>
      </c>
      <c r="B699" s="20"/>
      <c r="C699" s="183"/>
      <c r="D699" s="66"/>
      <c r="E699" s="212">
        <f>IFERROR(INDEX(Admin!$C$7:$C$10,MATCH(FP699,TblNivåValTExt,0)),0)</f>
        <v>0</v>
      </c>
      <c r="F699" s="1"/>
      <c r="G699" s="1"/>
      <c r="H699" s="78"/>
      <c r="I699" s="181"/>
      <c r="J699" s="181"/>
      <c r="K699" s="182"/>
      <c r="L699" s="182"/>
      <c r="M699" s="181"/>
      <c r="N699" s="181"/>
      <c r="O699" s="181"/>
      <c r="P699" s="182"/>
      <c r="Q699" s="182"/>
      <c r="R699" s="181"/>
      <c r="S699" s="181"/>
      <c r="T699" s="181"/>
      <c r="U699" s="182"/>
      <c r="V699" s="182"/>
      <c r="W699" s="181"/>
      <c r="X699" s="181"/>
      <c r="Y699" s="181"/>
      <c r="Z699" s="182"/>
      <c r="AA699" s="182"/>
      <c r="AB699" s="181"/>
      <c r="AC699" s="181"/>
      <c r="AD699" s="181"/>
      <c r="AE699" s="182"/>
      <c r="AF699" s="182"/>
      <c r="AG699" s="181"/>
      <c r="AH699" s="181"/>
      <c r="AI699" s="181"/>
      <c r="AJ699" s="182"/>
      <c r="AK699" s="182"/>
      <c r="AL699" s="181"/>
      <c r="AM699" s="181"/>
      <c r="AN699" s="181"/>
      <c r="AO699" s="182"/>
      <c r="AP699" s="182"/>
      <c r="AQ699" s="181"/>
      <c r="AR699" s="181"/>
      <c r="AS699" s="181"/>
      <c r="AT699" s="182"/>
      <c r="AU699" s="182"/>
      <c r="AV699" s="181"/>
      <c r="AW699" s="181"/>
      <c r="AX699" s="181"/>
      <c r="AY699" s="182"/>
      <c r="AZ699" s="182"/>
      <c r="BA699" s="181"/>
      <c r="BB699" s="181"/>
      <c r="BC699" s="181"/>
      <c r="BD699" s="182"/>
      <c r="BE699" s="182"/>
      <c r="BF699" s="181"/>
      <c r="BG699" s="180">
        <f t="shared" si="1179"/>
        <v>0</v>
      </c>
      <c r="BH699" s="116" t="str">
        <f t="shared" si="1180"/>
        <v/>
      </c>
      <c r="BI699" s="80" t="b">
        <f t="shared" si="1126"/>
        <v>0</v>
      </c>
      <c r="BJ699" s="80" t="str">
        <f t="shared" si="1127"/>
        <v/>
      </c>
      <c r="BK699" s="80" t="b">
        <f t="shared" si="1181"/>
        <v>0</v>
      </c>
      <c r="BL699" s="13" t="str">
        <f t="shared" si="1128"/>
        <v/>
      </c>
      <c r="BM699" s="13" t="b">
        <f t="shared" si="1182"/>
        <v>0</v>
      </c>
      <c r="BN699" s="35" t="str">
        <f t="shared" si="1129"/>
        <v/>
      </c>
      <c r="BO699" s="13" t="b">
        <f t="shared" si="1130"/>
        <v>0</v>
      </c>
      <c r="BP699" s="35" t="str">
        <f t="shared" si="1131"/>
        <v/>
      </c>
      <c r="BQ699" s="13" t="b">
        <f t="shared" si="1132"/>
        <v>0</v>
      </c>
      <c r="BR699" s="35" t="str">
        <f t="shared" si="1133"/>
        <v/>
      </c>
      <c r="BS699" s="35" t="b">
        <f t="shared" si="1134"/>
        <v>0</v>
      </c>
      <c r="BT699" s="35" t="str">
        <f t="shared" si="1135"/>
        <v/>
      </c>
      <c r="BU699" s="35" t="b">
        <f t="shared" si="1136"/>
        <v>0</v>
      </c>
      <c r="BV699" s="35" t="str">
        <f t="shared" si="1137"/>
        <v/>
      </c>
      <c r="BW699" s="13" t="b">
        <f t="shared" si="1214"/>
        <v>0</v>
      </c>
      <c r="BX699" s="35" t="str">
        <f t="shared" si="1138"/>
        <v/>
      </c>
      <c r="BY699" s="265" t="b">
        <f t="shared" si="1183"/>
        <v>0</v>
      </c>
      <c r="BZ699" s="35" t="str">
        <f t="shared" si="1139"/>
        <v/>
      </c>
      <c r="CA699" s="265" t="b">
        <f t="shared" si="1184"/>
        <v>0</v>
      </c>
      <c r="CB699" s="35" t="str">
        <f t="shared" si="1140"/>
        <v/>
      </c>
      <c r="CC699" s="272" t="b">
        <f t="shared" si="1185"/>
        <v>0</v>
      </c>
      <c r="CD699" s="35" t="str">
        <f t="shared" si="1141"/>
        <v/>
      </c>
      <c r="CE699" s="13" t="b">
        <f t="shared" si="1142"/>
        <v>0</v>
      </c>
      <c r="CF699" s="35" t="str">
        <f t="shared" si="1143"/>
        <v/>
      </c>
      <c r="CG699" s="179">
        <f t="shared" si="1144"/>
        <v>0</v>
      </c>
      <c r="CH699" s="179">
        <f t="shared" si="1145"/>
        <v>0</v>
      </c>
      <c r="CI699" s="218">
        <f t="shared" si="1186"/>
        <v>0</v>
      </c>
      <c r="CJ699" s="218">
        <f t="shared" si="1187"/>
        <v>0</v>
      </c>
      <c r="CK699" s="218">
        <f t="shared" si="1188"/>
        <v>0</v>
      </c>
      <c r="CL699" s="218">
        <f t="shared" si="1189"/>
        <v>0</v>
      </c>
      <c r="CM699" s="218">
        <f t="shared" si="1190"/>
        <v>0</v>
      </c>
      <c r="CN699" s="218">
        <f t="shared" si="1191"/>
        <v>0</v>
      </c>
      <c r="CO699" s="218">
        <f t="shared" si="1192"/>
        <v>0</v>
      </c>
      <c r="CP699" s="218">
        <f t="shared" si="1193"/>
        <v>0</v>
      </c>
      <c r="CQ699" s="218">
        <f t="shared" si="1194"/>
        <v>0</v>
      </c>
      <c r="CR699" s="218">
        <f t="shared" si="1195"/>
        <v>0</v>
      </c>
      <c r="CS699" s="14">
        <f t="shared" si="1146"/>
        <v>0</v>
      </c>
      <c r="CT699" s="236">
        <f t="shared" si="1147"/>
        <v>0</v>
      </c>
      <c r="CU699" s="237">
        <f t="shared" si="1221"/>
        <v>0</v>
      </c>
      <c r="CV699" s="16">
        <f t="shared" si="1221"/>
        <v>0</v>
      </c>
      <c r="CW699" s="16">
        <f t="shared" si="1221"/>
        <v>0</v>
      </c>
      <c r="CX699" s="16">
        <f t="shared" si="1221"/>
        <v>0</v>
      </c>
      <c r="CY699" s="16">
        <f t="shared" si="1221"/>
        <v>0</v>
      </c>
      <c r="CZ699" s="16">
        <f t="shared" si="1221"/>
        <v>0</v>
      </c>
      <c r="DA699" s="16">
        <f t="shared" si="1221"/>
        <v>0</v>
      </c>
      <c r="DB699" s="16">
        <f t="shared" si="1221"/>
        <v>0</v>
      </c>
      <c r="DC699" s="16">
        <f t="shared" si="1221"/>
        <v>0</v>
      </c>
      <c r="DD699" s="238">
        <f t="shared" si="1221"/>
        <v>0</v>
      </c>
      <c r="DE699" s="232">
        <f t="shared" si="1222"/>
        <v>0</v>
      </c>
      <c r="DF699" s="132">
        <f t="shared" si="1222"/>
        <v>0</v>
      </c>
      <c r="DG699" s="132">
        <f t="shared" si="1222"/>
        <v>0</v>
      </c>
      <c r="DH699" s="132">
        <f t="shared" si="1222"/>
        <v>0</v>
      </c>
      <c r="DI699" s="132">
        <f t="shared" si="1222"/>
        <v>0</v>
      </c>
      <c r="DJ699" s="132">
        <f t="shared" si="1222"/>
        <v>0</v>
      </c>
      <c r="DK699" s="132">
        <f t="shared" si="1222"/>
        <v>0</v>
      </c>
      <c r="DL699" s="132">
        <f t="shared" si="1222"/>
        <v>0</v>
      </c>
      <c r="DM699" s="132">
        <f t="shared" si="1222"/>
        <v>0</v>
      </c>
      <c r="DN699" s="233">
        <f t="shared" si="1222"/>
        <v>0</v>
      </c>
      <c r="DO699" s="232">
        <f t="shared" si="1150"/>
        <v>0</v>
      </c>
      <c r="DP699" s="132">
        <f t="shared" si="1151"/>
        <v>0</v>
      </c>
      <c r="DQ699" s="132">
        <f t="shared" si="1152"/>
        <v>0</v>
      </c>
      <c r="DR699" s="132">
        <f t="shared" si="1153"/>
        <v>0</v>
      </c>
      <c r="DS699" s="132">
        <f t="shared" si="1154"/>
        <v>0</v>
      </c>
      <c r="DT699" s="132">
        <f t="shared" si="1155"/>
        <v>0</v>
      </c>
      <c r="DU699" s="132">
        <f t="shared" si="1156"/>
        <v>0</v>
      </c>
      <c r="DV699" s="132">
        <f t="shared" si="1157"/>
        <v>0</v>
      </c>
      <c r="DW699" s="132">
        <f t="shared" si="1158"/>
        <v>0</v>
      </c>
      <c r="DX699" s="233">
        <f t="shared" si="1159"/>
        <v>0</v>
      </c>
      <c r="DY699" s="231" t="b">
        <f t="shared" si="1196"/>
        <v>0</v>
      </c>
      <c r="DZ699" s="163"/>
      <c r="EA699" s="226" t="str">
        <f t="shared" si="1197"/>
        <v/>
      </c>
      <c r="EB699" s="178" t="str">
        <f t="shared" si="1198"/>
        <v/>
      </c>
      <c r="EC699" s="178" t="str">
        <f t="shared" si="1199"/>
        <v/>
      </c>
      <c r="ED699" s="178" t="str">
        <f t="shared" si="1200"/>
        <v/>
      </c>
      <c r="EE699" s="178" t="str">
        <f t="shared" si="1201"/>
        <v/>
      </c>
      <c r="EF699" s="178" t="str">
        <f t="shared" si="1202"/>
        <v/>
      </c>
      <c r="EG699" s="178" t="str">
        <f t="shared" si="1203"/>
        <v/>
      </c>
      <c r="EH699" s="178" t="str">
        <f t="shared" si="1204"/>
        <v/>
      </c>
      <c r="EI699" s="178" t="str">
        <f t="shared" si="1205"/>
        <v/>
      </c>
      <c r="EJ699" s="227" t="str">
        <f t="shared" si="1206"/>
        <v/>
      </c>
      <c r="EK699" s="230" t="str">
        <f t="shared" si="1160"/>
        <v/>
      </c>
      <c r="EL699" s="177" t="str">
        <f t="shared" si="1161"/>
        <v/>
      </c>
      <c r="EM699" s="177" t="str">
        <f t="shared" si="1162"/>
        <v/>
      </c>
      <c r="EN699" s="177" t="str">
        <f t="shared" si="1163"/>
        <v/>
      </c>
      <c r="EO699" s="177" t="str">
        <f t="shared" si="1164"/>
        <v/>
      </c>
      <c r="EP699" s="177" t="str">
        <f t="shared" si="1165"/>
        <v/>
      </c>
      <c r="EQ699" s="177" t="str">
        <f t="shared" si="1166"/>
        <v/>
      </c>
      <c r="ER699" s="177" t="str">
        <f t="shared" si="1167"/>
        <v/>
      </c>
      <c r="ES699" s="177" t="str">
        <f t="shared" si="1168"/>
        <v/>
      </c>
      <c r="ET699" s="177" t="str">
        <f t="shared" si="1169"/>
        <v/>
      </c>
      <c r="EU699" s="229" t="e">
        <f t="shared" si="1170"/>
        <v>#VALUE!</v>
      </c>
      <c r="EV699" s="27" t="e">
        <f t="shared" si="1171"/>
        <v>#VALUE!</v>
      </c>
      <c r="EW699" s="27" t="e">
        <f t="shared" si="1172"/>
        <v>#VALUE!</v>
      </c>
      <c r="EX699" s="28" t="e">
        <f t="shared" si="1173"/>
        <v>#VALUE!</v>
      </c>
      <c r="EY699" s="28" t="e">
        <f t="shared" si="1174"/>
        <v>#VALUE!</v>
      </c>
      <c r="EZ699" s="28" t="b">
        <f t="shared" si="1175"/>
        <v>0</v>
      </c>
      <c r="FA699" s="176" t="str">
        <f t="shared" si="1176"/>
        <v/>
      </c>
      <c r="FB699" s="27" t="e" cm="1">
        <f t="array" aca="1" ref="FB699" ca="1">TEXT(RIGHT(10-RIGHT(SUM(INDEX(1*(MID(MID(C699,1,1)*2,ROW(INDIRECT("1:"&amp;LEN(MID(C699,1,1)*2))),1)),,))+MID(C699,2,1)+
SUM(INDEX(1*(MID(MID(C699,3,1)*2,ROW(INDIRECT("1:"&amp;LEN(MID(C699,3,1)*2))),1)),,))+MID(C699,4,1)+
SUM(INDEX(1*(MID(MID(C699,5,1)*2,ROW(INDIRECT("1:"&amp;LEN(MID(C699,5,1)*2))),1)),,))+MID(C699,6,1)+
SUM(INDEX(1*(MID(MID(C699,8,1)*2,ROW(INDIRECT("1:"&amp;LEN(MID(C699,8,1)*2))),1)),,))+MID(C699,9,1)+
SUM(INDEX(1*(MID(MID(C699,10,1)*2,ROW(INDIRECT("1:"&amp;LEN(MID(C699,10,1)*2))),1)),,)),1),1),"0")</f>
        <v>#VALUE!</v>
      </c>
      <c r="FC699" s="27" t="str">
        <f t="shared" si="1177"/>
        <v/>
      </c>
      <c r="FD699" s="29" t="b">
        <f t="shared" si="1178"/>
        <v>0</v>
      </c>
      <c r="FE699" s="112" t="b">
        <f>IFERROR(MATCH(D699,'Avtal för korttidsarbete'!$G$13:$G$1012,0),TRUE)</f>
        <v>1</v>
      </c>
      <c r="FF699" s="112" t="b">
        <f t="shared" si="1207"/>
        <v>0</v>
      </c>
      <c r="FG699" s="113" t="str" cm="1">
        <f t="array" ref="FG699">IF(FE699=TRUE,"x",INDEX('Avtal för korttidsarbete'!$E$13:$E$1012,$FE699))</f>
        <v>x</v>
      </c>
      <c r="FH699" s="113" t="str" cm="1">
        <f t="array" ref="FH699">IF(FE699=TRUE,"x",INDEX('Avtal för korttidsarbete'!$F$13:$F$1012,$FE699))</f>
        <v>x</v>
      </c>
      <c r="FI699" s="112" t="b">
        <f t="shared" si="1208"/>
        <v>0</v>
      </c>
      <c r="FJ699" s="135">
        <f t="shared" si="1209"/>
        <v>44166</v>
      </c>
      <c r="FK699" s="135">
        <f t="shared" si="1210"/>
        <v>44377</v>
      </c>
      <c r="FL699" s="112" t="b">
        <f t="shared" si="1211"/>
        <v>0</v>
      </c>
      <c r="FM699" s="113">
        <f t="shared" si="1212"/>
        <v>44166</v>
      </c>
      <c r="FN699" s="135">
        <f t="shared" si="1213"/>
        <v>44377</v>
      </c>
      <c r="FO699" s="148" t="b">
        <f>IFERROR(INDEX('Avtal för korttidsarbete'!R:R,MATCH(D699,'Avtal för korttidsarbete'!$G:$G,0)),TRUE)</f>
        <v>1</v>
      </c>
      <c r="FP699" s="135" t="str">
        <f>IF(FO699,"-",INDEX('Avtal för korttidsarbete'!$D:$D,MATCH(D699,'Avtal för korttidsarbete'!$G:$G,0)))</f>
        <v>-</v>
      </c>
      <c r="FQ699" s="113" t="b">
        <f>IFERROR(G699&gt;INDEX(Uppsägningar!E:E,MATCH(C699,Uppsägningar!C:C,0)),FALSE)</f>
        <v>0</v>
      </c>
    </row>
    <row r="700" spans="1:173" x14ac:dyDescent="0.25">
      <c r="A700" s="19">
        <v>684</v>
      </c>
      <c r="B700" s="20"/>
      <c r="C700" s="183"/>
      <c r="D700" s="66"/>
      <c r="E700" s="212">
        <f>IFERROR(INDEX(Admin!$C$7:$C$10,MATCH(FP700,TblNivåValTExt,0)),0)</f>
        <v>0</v>
      </c>
      <c r="F700" s="1"/>
      <c r="G700" s="1"/>
      <c r="H700" s="78"/>
      <c r="I700" s="181"/>
      <c r="J700" s="181"/>
      <c r="K700" s="182"/>
      <c r="L700" s="182"/>
      <c r="M700" s="181"/>
      <c r="N700" s="181"/>
      <c r="O700" s="181"/>
      <c r="P700" s="182"/>
      <c r="Q700" s="182"/>
      <c r="R700" s="181"/>
      <c r="S700" s="181"/>
      <c r="T700" s="181"/>
      <c r="U700" s="182"/>
      <c r="V700" s="182"/>
      <c r="W700" s="181"/>
      <c r="X700" s="181"/>
      <c r="Y700" s="181"/>
      <c r="Z700" s="182"/>
      <c r="AA700" s="182"/>
      <c r="AB700" s="181"/>
      <c r="AC700" s="181"/>
      <c r="AD700" s="181"/>
      <c r="AE700" s="182"/>
      <c r="AF700" s="182"/>
      <c r="AG700" s="181"/>
      <c r="AH700" s="181"/>
      <c r="AI700" s="181"/>
      <c r="AJ700" s="182"/>
      <c r="AK700" s="182"/>
      <c r="AL700" s="181"/>
      <c r="AM700" s="181"/>
      <c r="AN700" s="181"/>
      <c r="AO700" s="182"/>
      <c r="AP700" s="182"/>
      <c r="AQ700" s="181"/>
      <c r="AR700" s="181"/>
      <c r="AS700" s="181"/>
      <c r="AT700" s="182"/>
      <c r="AU700" s="182"/>
      <c r="AV700" s="181"/>
      <c r="AW700" s="181"/>
      <c r="AX700" s="181"/>
      <c r="AY700" s="182"/>
      <c r="AZ700" s="182"/>
      <c r="BA700" s="181"/>
      <c r="BB700" s="181"/>
      <c r="BC700" s="181"/>
      <c r="BD700" s="182"/>
      <c r="BE700" s="182"/>
      <c r="BF700" s="181"/>
      <c r="BG700" s="180">
        <f t="shared" si="1179"/>
        <v>0</v>
      </c>
      <c r="BH700" s="116" t="str">
        <f t="shared" si="1180"/>
        <v/>
      </c>
      <c r="BI700" s="80" t="b">
        <f t="shared" si="1126"/>
        <v>0</v>
      </c>
      <c r="BJ700" s="80" t="str">
        <f t="shared" si="1127"/>
        <v/>
      </c>
      <c r="BK700" s="80" t="b">
        <f t="shared" si="1181"/>
        <v>0</v>
      </c>
      <c r="BL700" s="13" t="str">
        <f t="shared" si="1128"/>
        <v/>
      </c>
      <c r="BM700" s="13" t="b">
        <f t="shared" si="1182"/>
        <v>0</v>
      </c>
      <c r="BN700" s="35" t="str">
        <f t="shared" si="1129"/>
        <v/>
      </c>
      <c r="BO700" s="13" t="b">
        <f t="shared" si="1130"/>
        <v>0</v>
      </c>
      <c r="BP700" s="35" t="str">
        <f t="shared" si="1131"/>
        <v/>
      </c>
      <c r="BQ700" s="13" t="b">
        <f t="shared" si="1132"/>
        <v>0</v>
      </c>
      <c r="BR700" s="35" t="str">
        <f t="shared" si="1133"/>
        <v/>
      </c>
      <c r="BS700" s="35" t="b">
        <f t="shared" si="1134"/>
        <v>0</v>
      </c>
      <c r="BT700" s="35" t="str">
        <f t="shared" si="1135"/>
        <v/>
      </c>
      <c r="BU700" s="35" t="b">
        <f t="shared" si="1136"/>
        <v>0</v>
      </c>
      <c r="BV700" s="35" t="str">
        <f t="shared" si="1137"/>
        <v/>
      </c>
      <c r="BW700" s="13" t="b">
        <f t="shared" si="1214"/>
        <v>0</v>
      </c>
      <c r="BX700" s="35" t="str">
        <f t="shared" si="1138"/>
        <v/>
      </c>
      <c r="BY700" s="265" t="b">
        <f t="shared" si="1183"/>
        <v>0</v>
      </c>
      <c r="BZ700" s="35" t="str">
        <f t="shared" si="1139"/>
        <v/>
      </c>
      <c r="CA700" s="265" t="b">
        <f t="shared" si="1184"/>
        <v>0</v>
      </c>
      <c r="CB700" s="35" t="str">
        <f t="shared" si="1140"/>
        <v/>
      </c>
      <c r="CC700" s="272" t="b">
        <f t="shared" si="1185"/>
        <v>0</v>
      </c>
      <c r="CD700" s="35" t="str">
        <f t="shared" si="1141"/>
        <v/>
      </c>
      <c r="CE700" s="13" t="b">
        <f t="shared" si="1142"/>
        <v>0</v>
      </c>
      <c r="CF700" s="35" t="str">
        <f t="shared" si="1143"/>
        <v/>
      </c>
      <c r="CG700" s="179">
        <f t="shared" si="1144"/>
        <v>0</v>
      </c>
      <c r="CH700" s="179">
        <f t="shared" si="1145"/>
        <v>0</v>
      </c>
      <c r="CI700" s="218">
        <f t="shared" si="1186"/>
        <v>0</v>
      </c>
      <c r="CJ700" s="218">
        <f t="shared" si="1187"/>
        <v>0</v>
      </c>
      <c r="CK700" s="218">
        <f t="shared" si="1188"/>
        <v>0</v>
      </c>
      <c r="CL700" s="218">
        <f t="shared" si="1189"/>
        <v>0</v>
      </c>
      <c r="CM700" s="218">
        <f t="shared" si="1190"/>
        <v>0</v>
      </c>
      <c r="CN700" s="218">
        <f t="shared" si="1191"/>
        <v>0</v>
      </c>
      <c r="CO700" s="218">
        <f t="shared" si="1192"/>
        <v>0</v>
      </c>
      <c r="CP700" s="218">
        <f t="shared" si="1193"/>
        <v>0</v>
      </c>
      <c r="CQ700" s="218">
        <f t="shared" si="1194"/>
        <v>0</v>
      </c>
      <c r="CR700" s="218">
        <f t="shared" si="1195"/>
        <v>0</v>
      </c>
      <c r="CS700" s="14">
        <f t="shared" si="1146"/>
        <v>0</v>
      </c>
      <c r="CT700" s="236">
        <f t="shared" si="1147"/>
        <v>0</v>
      </c>
      <c r="CU700" s="237">
        <f t="shared" si="1221"/>
        <v>0</v>
      </c>
      <c r="CV700" s="16">
        <f t="shared" si="1221"/>
        <v>0</v>
      </c>
      <c r="CW700" s="16">
        <f t="shared" si="1221"/>
        <v>0</v>
      </c>
      <c r="CX700" s="16">
        <f t="shared" si="1221"/>
        <v>0</v>
      </c>
      <c r="CY700" s="16">
        <f t="shared" si="1221"/>
        <v>0</v>
      </c>
      <c r="CZ700" s="16">
        <f t="shared" si="1221"/>
        <v>0</v>
      </c>
      <c r="DA700" s="16">
        <f t="shared" si="1221"/>
        <v>0</v>
      </c>
      <c r="DB700" s="16">
        <f t="shared" si="1221"/>
        <v>0</v>
      </c>
      <c r="DC700" s="16">
        <f t="shared" si="1221"/>
        <v>0</v>
      </c>
      <c r="DD700" s="238">
        <f t="shared" si="1221"/>
        <v>0</v>
      </c>
      <c r="DE700" s="232">
        <f t="shared" si="1222"/>
        <v>0</v>
      </c>
      <c r="DF700" s="132">
        <f t="shared" si="1222"/>
        <v>0</v>
      </c>
      <c r="DG700" s="132">
        <f t="shared" si="1222"/>
        <v>0</v>
      </c>
      <c r="DH700" s="132">
        <f t="shared" si="1222"/>
        <v>0</v>
      </c>
      <c r="DI700" s="132">
        <f t="shared" si="1222"/>
        <v>0</v>
      </c>
      <c r="DJ700" s="132">
        <f t="shared" si="1222"/>
        <v>0</v>
      </c>
      <c r="DK700" s="132">
        <f t="shared" si="1222"/>
        <v>0</v>
      </c>
      <c r="DL700" s="132">
        <f t="shared" si="1222"/>
        <v>0</v>
      </c>
      <c r="DM700" s="132">
        <f t="shared" si="1222"/>
        <v>0</v>
      </c>
      <c r="DN700" s="233">
        <f t="shared" si="1222"/>
        <v>0</v>
      </c>
      <c r="DO700" s="232">
        <f t="shared" si="1150"/>
        <v>0</v>
      </c>
      <c r="DP700" s="132">
        <f t="shared" si="1151"/>
        <v>0</v>
      </c>
      <c r="DQ700" s="132">
        <f t="shared" si="1152"/>
        <v>0</v>
      </c>
      <c r="DR700" s="132">
        <f t="shared" si="1153"/>
        <v>0</v>
      </c>
      <c r="DS700" s="132">
        <f t="shared" si="1154"/>
        <v>0</v>
      </c>
      <c r="DT700" s="132">
        <f t="shared" si="1155"/>
        <v>0</v>
      </c>
      <c r="DU700" s="132">
        <f t="shared" si="1156"/>
        <v>0</v>
      </c>
      <c r="DV700" s="132">
        <f t="shared" si="1157"/>
        <v>0</v>
      </c>
      <c r="DW700" s="132">
        <f t="shared" si="1158"/>
        <v>0</v>
      </c>
      <c r="DX700" s="233">
        <f t="shared" si="1159"/>
        <v>0</v>
      </c>
      <c r="DY700" s="231" t="b">
        <f t="shared" si="1196"/>
        <v>0</v>
      </c>
      <c r="DZ700" s="163"/>
      <c r="EA700" s="226" t="str">
        <f t="shared" si="1197"/>
        <v/>
      </c>
      <c r="EB700" s="178" t="str">
        <f t="shared" si="1198"/>
        <v/>
      </c>
      <c r="EC700" s="178" t="str">
        <f t="shared" si="1199"/>
        <v/>
      </c>
      <c r="ED700" s="178" t="str">
        <f t="shared" si="1200"/>
        <v/>
      </c>
      <c r="EE700" s="178" t="str">
        <f t="shared" si="1201"/>
        <v/>
      </c>
      <c r="EF700" s="178" t="str">
        <f t="shared" si="1202"/>
        <v/>
      </c>
      <c r="EG700" s="178" t="str">
        <f t="shared" si="1203"/>
        <v/>
      </c>
      <c r="EH700" s="178" t="str">
        <f t="shared" si="1204"/>
        <v/>
      </c>
      <c r="EI700" s="178" t="str">
        <f t="shared" si="1205"/>
        <v/>
      </c>
      <c r="EJ700" s="227" t="str">
        <f t="shared" si="1206"/>
        <v/>
      </c>
      <c r="EK700" s="230" t="str">
        <f t="shared" si="1160"/>
        <v/>
      </c>
      <c r="EL700" s="177" t="str">
        <f t="shared" si="1161"/>
        <v/>
      </c>
      <c r="EM700" s="177" t="str">
        <f t="shared" si="1162"/>
        <v/>
      </c>
      <c r="EN700" s="177" t="str">
        <f t="shared" si="1163"/>
        <v/>
      </c>
      <c r="EO700" s="177" t="str">
        <f t="shared" si="1164"/>
        <v/>
      </c>
      <c r="EP700" s="177" t="str">
        <f t="shared" si="1165"/>
        <v/>
      </c>
      <c r="EQ700" s="177" t="str">
        <f t="shared" si="1166"/>
        <v/>
      </c>
      <c r="ER700" s="177" t="str">
        <f t="shared" si="1167"/>
        <v/>
      </c>
      <c r="ES700" s="177" t="str">
        <f t="shared" si="1168"/>
        <v/>
      </c>
      <c r="ET700" s="177" t="str">
        <f t="shared" si="1169"/>
        <v/>
      </c>
      <c r="EU700" s="229" t="e">
        <f t="shared" si="1170"/>
        <v>#VALUE!</v>
      </c>
      <c r="EV700" s="27" t="e">
        <f t="shared" si="1171"/>
        <v>#VALUE!</v>
      </c>
      <c r="EW700" s="27" t="e">
        <f t="shared" si="1172"/>
        <v>#VALUE!</v>
      </c>
      <c r="EX700" s="28" t="e">
        <f t="shared" si="1173"/>
        <v>#VALUE!</v>
      </c>
      <c r="EY700" s="28" t="e">
        <f t="shared" si="1174"/>
        <v>#VALUE!</v>
      </c>
      <c r="EZ700" s="28" t="b">
        <f t="shared" si="1175"/>
        <v>0</v>
      </c>
      <c r="FA700" s="176" t="str">
        <f t="shared" si="1176"/>
        <v/>
      </c>
      <c r="FB700" s="27" t="e" cm="1">
        <f t="array" aca="1" ref="FB700" ca="1">TEXT(RIGHT(10-RIGHT(SUM(INDEX(1*(MID(MID(C700,1,1)*2,ROW(INDIRECT("1:"&amp;LEN(MID(C700,1,1)*2))),1)),,))+MID(C700,2,1)+
SUM(INDEX(1*(MID(MID(C700,3,1)*2,ROW(INDIRECT("1:"&amp;LEN(MID(C700,3,1)*2))),1)),,))+MID(C700,4,1)+
SUM(INDEX(1*(MID(MID(C700,5,1)*2,ROW(INDIRECT("1:"&amp;LEN(MID(C700,5,1)*2))),1)),,))+MID(C700,6,1)+
SUM(INDEX(1*(MID(MID(C700,8,1)*2,ROW(INDIRECT("1:"&amp;LEN(MID(C700,8,1)*2))),1)),,))+MID(C700,9,1)+
SUM(INDEX(1*(MID(MID(C700,10,1)*2,ROW(INDIRECT("1:"&amp;LEN(MID(C700,10,1)*2))),1)),,)),1),1),"0")</f>
        <v>#VALUE!</v>
      </c>
      <c r="FC700" s="27" t="str">
        <f t="shared" si="1177"/>
        <v/>
      </c>
      <c r="FD700" s="29" t="b">
        <f t="shared" si="1178"/>
        <v>0</v>
      </c>
      <c r="FE700" s="112" t="b">
        <f>IFERROR(MATCH(D700,'Avtal för korttidsarbete'!$G$13:$G$1012,0),TRUE)</f>
        <v>1</v>
      </c>
      <c r="FF700" s="112" t="b">
        <f t="shared" si="1207"/>
        <v>0</v>
      </c>
      <c r="FG700" s="113" t="str" cm="1">
        <f t="array" ref="FG700">IF(FE700=TRUE,"x",INDEX('Avtal för korttidsarbete'!$E$13:$E$1012,$FE700))</f>
        <v>x</v>
      </c>
      <c r="FH700" s="113" t="str" cm="1">
        <f t="array" ref="FH700">IF(FE700=TRUE,"x",INDEX('Avtal för korttidsarbete'!$F$13:$F$1012,$FE700))</f>
        <v>x</v>
      </c>
      <c r="FI700" s="112" t="b">
        <f t="shared" si="1208"/>
        <v>0</v>
      </c>
      <c r="FJ700" s="135">
        <f t="shared" si="1209"/>
        <v>44166</v>
      </c>
      <c r="FK700" s="135">
        <f t="shared" si="1210"/>
        <v>44377</v>
      </c>
      <c r="FL700" s="112" t="b">
        <f t="shared" si="1211"/>
        <v>0</v>
      </c>
      <c r="FM700" s="113">
        <f t="shared" si="1212"/>
        <v>44166</v>
      </c>
      <c r="FN700" s="135">
        <f t="shared" si="1213"/>
        <v>44377</v>
      </c>
      <c r="FO700" s="148" t="b">
        <f>IFERROR(INDEX('Avtal för korttidsarbete'!R:R,MATCH(D700,'Avtal för korttidsarbete'!$G:$G,0)),TRUE)</f>
        <v>1</v>
      </c>
      <c r="FP700" s="135" t="str">
        <f>IF(FO700,"-",INDEX('Avtal för korttidsarbete'!$D:$D,MATCH(D700,'Avtal för korttidsarbete'!$G:$G,0)))</f>
        <v>-</v>
      </c>
      <c r="FQ700" s="113" t="b">
        <f>IFERROR(G700&gt;INDEX(Uppsägningar!E:E,MATCH(C700,Uppsägningar!C:C,0)),FALSE)</f>
        <v>0</v>
      </c>
    </row>
    <row r="701" spans="1:173" x14ac:dyDescent="0.25">
      <c r="A701" s="19">
        <v>685</v>
      </c>
      <c r="B701" s="20"/>
      <c r="C701" s="183"/>
      <c r="D701" s="66"/>
      <c r="E701" s="212">
        <f>IFERROR(INDEX(Admin!$C$7:$C$10,MATCH(FP701,TblNivåValTExt,0)),0)</f>
        <v>0</v>
      </c>
      <c r="F701" s="1"/>
      <c r="G701" s="1"/>
      <c r="H701" s="78"/>
      <c r="I701" s="181"/>
      <c r="J701" s="181"/>
      <c r="K701" s="182"/>
      <c r="L701" s="182"/>
      <c r="M701" s="181"/>
      <c r="N701" s="181"/>
      <c r="O701" s="181"/>
      <c r="P701" s="182"/>
      <c r="Q701" s="182"/>
      <c r="R701" s="181"/>
      <c r="S701" s="181"/>
      <c r="T701" s="181"/>
      <c r="U701" s="182"/>
      <c r="V701" s="182"/>
      <c r="W701" s="181"/>
      <c r="X701" s="181"/>
      <c r="Y701" s="181"/>
      <c r="Z701" s="182"/>
      <c r="AA701" s="182"/>
      <c r="AB701" s="181"/>
      <c r="AC701" s="181"/>
      <c r="AD701" s="181"/>
      <c r="AE701" s="182"/>
      <c r="AF701" s="182"/>
      <c r="AG701" s="181"/>
      <c r="AH701" s="181"/>
      <c r="AI701" s="181"/>
      <c r="AJ701" s="182"/>
      <c r="AK701" s="182"/>
      <c r="AL701" s="181"/>
      <c r="AM701" s="181"/>
      <c r="AN701" s="181"/>
      <c r="AO701" s="182"/>
      <c r="AP701" s="182"/>
      <c r="AQ701" s="181"/>
      <c r="AR701" s="181"/>
      <c r="AS701" s="181"/>
      <c r="AT701" s="182"/>
      <c r="AU701" s="182"/>
      <c r="AV701" s="181"/>
      <c r="AW701" s="181"/>
      <c r="AX701" s="181"/>
      <c r="AY701" s="182"/>
      <c r="AZ701" s="182"/>
      <c r="BA701" s="181"/>
      <c r="BB701" s="181"/>
      <c r="BC701" s="181"/>
      <c r="BD701" s="182"/>
      <c r="BE701" s="182"/>
      <c r="BF701" s="181"/>
      <c r="BG701" s="180">
        <f t="shared" si="1179"/>
        <v>0</v>
      </c>
      <c r="BH701" s="116" t="str">
        <f t="shared" si="1180"/>
        <v/>
      </c>
      <c r="BI701" s="80" t="b">
        <f t="shared" si="1126"/>
        <v>0</v>
      </c>
      <c r="BJ701" s="80" t="str">
        <f t="shared" si="1127"/>
        <v/>
      </c>
      <c r="BK701" s="80" t="b">
        <f t="shared" si="1181"/>
        <v>0</v>
      </c>
      <c r="BL701" s="13" t="str">
        <f t="shared" si="1128"/>
        <v/>
      </c>
      <c r="BM701" s="13" t="b">
        <f t="shared" si="1182"/>
        <v>0</v>
      </c>
      <c r="BN701" s="35" t="str">
        <f t="shared" si="1129"/>
        <v/>
      </c>
      <c r="BO701" s="13" t="b">
        <f t="shared" si="1130"/>
        <v>0</v>
      </c>
      <c r="BP701" s="35" t="str">
        <f t="shared" si="1131"/>
        <v/>
      </c>
      <c r="BQ701" s="13" t="b">
        <f t="shared" si="1132"/>
        <v>0</v>
      </c>
      <c r="BR701" s="35" t="str">
        <f t="shared" si="1133"/>
        <v/>
      </c>
      <c r="BS701" s="35" t="b">
        <f t="shared" si="1134"/>
        <v>0</v>
      </c>
      <c r="BT701" s="35" t="str">
        <f t="shared" si="1135"/>
        <v/>
      </c>
      <c r="BU701" s="35" t="b">
        <f t="shared" si="1136"/>
        <v>0</v>
      </c>
      <c r="BV701" s="35" t="str">
        <f t="shared" si="1137"/>
        <v/>
      </c>
      <c r="BW701" s="13" t="b">
        <f t="shared" si="1214"/>
        <v>0</v>
      </c>
      <c r="BX701" s="35" t="str">
        <f t="shared" si="1138"/>
        <v/>
      </c>
      <c r="BY701" s="265" t="b">
        <f t="shared" si="1183"/>
        <v>0</v>
      </c>
      <c r="BZ701" s="35" t="str">
        <f t="shared" si="1139"/>
        <v/>
      </c>
      <c r="CA701" s="265" t="b">
        <f t="shared" si="1184"/>
        <v>0</v>
      </c>
      <c r="CB701" s="35" t="str">
        <f t="shared" si="1140"/>
        <v/>
      </c>
      <c r="CC701" s="272" t="b">
        <f t="shared" si="1185"/>
        <v>0</v>
      </c>
      <c r="CD701" s="35" t="str">
        <f t="shared" si="1141"/>
        <v/>
      </c>
      <c r="CE701" s="13" t="b">
        <f t="shared" si="1142"/>
        <v>0</v>
      </c>
      <c r="CF701" s="35" t="str">
        <f t="shared" si="1143"/>
        <v/>
      </c>
      <c r="CG701" s="179">
        <f t="shared" si="1144"/>
        <v>0</v>
      </c>
      <c r="CH701" s="179">
        <f t="shared" si="1145"/>
        <v>0</v>
      </c>
      <c r="CI701" s="218">
        <f t="shared" si="1186"/>
        <v>0</v>
      </c>
      <c r="CJ701" s="218">
        <f t="shared" si="1187"/>
        <v>0</v>
      </c>
      <c r="CK701" s="218">
        <f t="shared" si="1188"/>
        <v>0</v>
      </c>
      <c r="CL701" s="218">
        <f t="shared" si="1189"/>
        <v>0</v>
      </c>
      <c r="CM701" s="218">
        <f t="shared" si="1190"/>
        <v>0</v>
      </c>
      <c r="CN701" s="218">
        <f t="shared" si="1191"/>
        <v>0</v>
      </c>
      <c r="CO701" s="218">
        <f t="shared" si="1192"/>
        <v>0</v>
      </c>
      <c r="CP701" s="218">
        <f t="shared" si="1193"/>
        <v>0</v>
      </c>
      <c r="CQ701" s="218">
        <f t="shared" si="1194"/>
        <v>0</v>
      </c>
      <c r="CR701" s="218">
        <f t="shared" si="1195"/>
        <v>0</v>
      </c>
      <c r="CS701" s="14">
        <f t="shared" si="1146"/>
        <v>0</v>
      </c>
      <c r="CT701" s="236">
        <f t="shared" si="1147"/>
        <v>0</v>
      </c>
      <c r="CU701" s="237">
        <f t="shared" si="1221"/>
        <v>0</v>
      </c>
      <c r="CV701" s="16">
        <f t="shared" si="1221"/>
        <v>0</v>
      </c>
      <c r="CW701" s="16">
        <f t="shared" si="1221"/>
        <v>0</v>
      </c>
      <c r="CX701" s="16">
        <f t="shared" si="1221"/>
        <v>0</v>
      </c>
      <c r="CY701" s="16">
        <f t="shared" si="1221"/>
        <v>0</v>
      </c>
      <c r="CZ701" s="16">
        <f t="shared" si="1221"/>
        <v>0</v>
      </c>
      <c r="DA701" s="16">
        <f t="shared" si="1221"/>
        <v>0</v>
      </c>
      <c r="DB701" s="16">
        <f t="shared" si="1221"/>
        <v>0</v>
      </c>
      <c r="DC701" s="16">
        <f t="shared" si="1221"/>
        <v>0</v>
      </c>
      <c r="DD701" s="238">
        <f t="shared" si="1221"/>
        <v>0</v>
      </c>
      <c r="DE701" s="232">
        <f t="shared" si="1222"/>
        <v>0</v>
      </c>
      <c r="DF701" s="132">
        <f t="shared" si="1222"/>
        <v>0</v>
      </c>
      <c r="DG701" s="132">
        <f t="shared" si="1222"/>
        <v>0</v>
      </c>
      <c r="DH701" s="132">
        <f t="shared" si="1222"/>
        <v>0</v>
      </c>
      <c r="DI701" s="132">
        <f t="shared" si="1222"/>
        <v>0</v>
      </c>
      <c r="DJ701" s="132">
        <f t="shared" si="1222"/>
        <v>0</v>
      </c>
      <c r="DK701" s="132">
        <f t="shared" si="1222"/>
        <v>0</v>
      </c>
      <c r="DL701" s="132">
        <f t="shared" si="1222"/>
        <v>0</v>
      </c>
      <c r="DM701" s="132">
        <f t="shared" si="1222"/>
        <v>0</v>
      </c>
      <c r="DN701" s="233">
        <f t="shared" si="1222"/>
        <v>0</v>
      </c>
      <c r="DO701" s="232">
        <f t="shared" si="1150"/>
        <v>0</v>
      </c>
      <c r="DP701" s="132">
        <f t="shared" si="1151"/>
        <v>0</v>
      </c>
      <c r="DQ701" s="132">
        <f t="shared" si="1152"/>
        <v>0</v>
      </c>
      <c r="DR701" s="132">
        <f t="shared" si="1153"/>
        <v>0</v>
      </c>
      <c r="DS701" s="132">
        <f t="shared" si="1154"/>
        <v>0</v>
      </c>
      <c r="DT701" s="132">
        <f t="shared" si="1155"/>
        <v>0</v>
      </c>
      <c r="DU701" s="132">
        <f t="shared" si="1156"/>
        <v>0</v>
      </c>
      <c r="DV701" s="132">
        <f t="shared" si="1157"/>
        <v>0</v>
      </c>
      <c r="DW701" s="132">
        <f t="shared" si="1158"/>
        <v>0</v>
      </c>
      <c r="DX701" s="233">
        <f t="shared" si="1159"/>
        <v>0</v>
      </c>
      <c r="DY701" s="231" t="b">
        <f t="shared" si="1196"/>
        <v>0</v>
      </c>
      <c r="DZ701" s="163"/>
      <c r="EA701" s="226" t="str">
        <f t="shared" si="1197"/>
        <v/>
      </c>
      <c r="EB701" s="178" t="str">
        <f t="shared" si="1198"/>
        <v/>
      </c>
      <c r="EC701" s="178" t="str">
        <f t="shared" si="1199"/>
        <v/>
      </c>
      <c r="ED701" s="178" t="str">
        <f t="shared" si="1200"/>
        <v/>
      </c>
      <c r="EE701" s="178" t="str">
        <f t="shared" si="1201"/>
        <v/>
      </c>
      <c r="EF701" s="178" t="str">
        <f t="shared" si="1202"/>
        <v/>
      </c>
      <c r="EG701" s="178" t="str">
        <f t="shared" si="1203"/>
        <v/>
      </c>
      <c r="EH701" s="178" t="str">
        <f t="shared" si="1204"/>
        <v/>
      </c>
      <c r="EI701" s="178" t="str">
        <f t="shared" si="1205"/>
        <v/>
      </c>
      <c r="EJ701" s="227" t="str">
        <f t="shared" si="1206"/>
        <v/>
      </c>
      <c r="EK701" s="230" t="str">
        <f t="shared" si="1160"/>
        <v/>
      </c>
      <c r="EL701" s="177" t="str">
        <f t="shared" si="1161"/>
        <v/>
      </c>
      <c r="EM701" s="177" t="str">
        <f t="shared" si="1162"/>
        <v/>
      </c>
      <c r="EN701" s="177" t="str">
        <f t="shared" si="1163"/>
        <v/>
      </c>
      <c r="EO701" s="177" t="str">
        <f t="shared" si="1164"/>
        <v/>
      </c>
      <c r="EP701" s="177" t="str">
        <f t="shared" si="1165"/>
        <v/>
      </c>
      <c r="EQ701" s="177" t="str">
        <f t="shared" si="1166"/>
        <v/>
      </c>
      <c r="ER701" s="177" t="str">
        <f t="shared" si="1167"/>
        <v/>
      </c>
      <c r="ES701" s="177" t="str">
        <f t="shared" si="1168"/>
        <v/>
      </c>
      <c r="ET701" s="177" t="str">
        <f t="shared" si="1169"/>
        <v/>
      </c>
      <c r="EU701" s="229" t="e">
        <f t="shared" si="1170"/>
        <v>#VALUE!</v>
      </c>
      <c r="EV701" s="27" t="e">
        <f t="shared" si="1171"/>
        <v>#VALUE!</v>
      </c>
      <c r="EW701" s="27" t="e">
        <f t="shared" si="1172"/>
        <v>#VALUE!</v>
      </c>
      <c r="EX701" s="28" t="e">
        <f t="shared" si="1173"/>
        <v>#VALUE!</v>
      </c>
      <c r="EY701" s="28" t="e">
        <f t="shared" si="1174"/>
        <v>#VALUE!</v>
      </c>
      <c r="EZ701" s="28" t="b">
        <f t="shared" si="1175"/>
        <v>0</v>
      </c>
      <c r="FA701" s="176" t="str">
        <f t="shared" si="1176"/>
        <v/>
      </c>
      <c r="FB701" s="27" t="e" cm="1">
        <f t="array" aca="1" ref="FB701" ca="1">TEXT(RIGHT(10-RIGHT(SUM(INDEX(1*(MID(MID(C701,1,1)*2,ROW(INDIRECT("1:"&amp;LEN(MID(C701,1,1)*2))),1)),,))+MID(C701,2,1)+
SUM(INDEX(1*(MID(MID(C701,3,1)*2,ROW(INDIRECT("1:"&amp;LEN(MID(C701,3,1)*2))),1)),,))+MID(C701,4,1)+
SUM(INDEX(1*(MID(MID(C701,5,1)*2,ROW(INDIRECT("1:"&amp;LEN(MID(C701,5,1)*2))),1)),,))+MID(C701,6,1)+
SUM(INDEX(1*(MID(MID(C701,8,1)*2,ROW(INDIRECT("1:"&amp;LEN(MID(C701,8,1)*2))),1)),,))+MID(C701,9,1)+
SUM(INDEX(1*(MID(MID(C701,10,1)*2,ROW(INDIRECT("1:"&amp;LEN(MID(C701,10,1)*2))),1)),,)),1),1),"0")</f>
        <v>#VALUE!</v>
      </c>
      <c r="FC701" s="27" t="str">
        <f t="shared" si="1177"/>
        <v/>
      </c>
      <c r="FD701" s="29" t="b">
        <f t="shared" si="1178"/>
        <v>0</v>
      </c>
      <c r="FE701" s="112" t="b">
        <f>IFERROR(MATCH(D701,'Avtal för korttidsarbete'!$G$13:$G$1012,0),TRUE)</f>
        <v>1</v>
      </c>
      <c r="FF701" s="112" t="b">
        <f t="shared" si="1207"/>
        <v>0</v>
      </c>
      <c r="FG701" s="113" t="str" cm="1">
        <f t="array" ref="FG701">IF(FE701=TRUE,"x",INDEX('Avtal för korttidsarbete'!$E$13:$E$1012,$FE701))</f>
        <v>x</v>
      </c>
      <c r="FH701" s="113" t="str" cm="1">
        <f t="array" ref="FH701">IF(FE701=TRUE,"x",INDEX('Avtal för korttidsarbete'!$F$13:$F$1012,$FE701))</f>
        <v>x</v>
      </c>
      <c r="FI701" s="112" t="b">
        <f t="shared" si="1208"/>
        <v>0</v>
      </c>
      <c r="FJ701" s="135">
        <f t="shared" si="1209"/>
        <v>44166</v>
      </c>
      <c r="FK701" s="135">
        <f t="shared" si="1210"/>
        <v>44377</v>
      </c>
      <c r="FL701" s="112" t="b">
        <f t="shared" si="1211"/>
        <v>0</v>
      </c>
      <c r="FM701" s="113">
        <f t="shared" si="1212"/>
        <v>44166</v>
      </c>
      <c r="FN701" s="135">
        <f t="shared" si="1213"/>
        <v>44377</v>
      </c>
      <c r="FO701" s="148" t="b">
        <f>IFERROR(INDEX('Avtal för korttidsarbete'!R:R,MATCH(D701,'Avtal för korttidsarbete'!$G:$G,0)),TRUE)</f>
        <v>1</v>
      </c>
      <c r="FP701" s="135" t="str">
        <f>IF(FO701,"-",INDEX('Avtal för korttidsarbete'!$D:$D,MATCH(D701,'Avtal för korttidsarbete'!$G:$G,0)))</f>
        <v>-</v>
      </c>
      <c r="FQ701" s="113" t="b">
        <f>IFERROR(G701&gt;INDEX(Uppsägningar!E:E,MATCH(C701,Uppsägningar!C:C,0)),FALSE)</f>
        <v>0</v>
      </c>
    </row>
    <row r="702" spans="1:173" x14ac:dyDescent="0.25">
      <c r="A702" s="19">
        <v>686</v>
      </c>
      <c r="B702" s="20"/>
      <c r="C702" s="183"/>
      <c r="D702" s="66"/>
      <c r="E702" s="212">
        <f>IFERROR(INDEX(Admin!$C$7:$C$10,MATCH(FP702,TblNivåValTExt,0)),0)</f>
        <v>0</v>
      </c>
      <c r="F702" s="1"/>
      <c r="G702" s="1"/>
      <c r="H702" s="78"/>
      <c r="I702" s="181"/>
      <c r="J702" s="181"/>
      <c r="K702" s="182"/>
      <c r="L702" s="182"/>
      <c r="M702" s="181"/>
      <c r="N702" s="181"/>
      <c r="O702" s="181"/>
      <c r="P702" s="182"/>
      <c r="Q702" s="182"/>
      <c r="R702" s="181"/>
      <c r="S702" s="181"/>
      <c r="T702" s="181"/>
      <c r="U702" s="182"/>
      <c r="V702" s="182"/>
      <c r="W702" s="181"/>
      <c r="X702" s="181"/>
      <c r="Y702" s="181"/>
      <c r="Z702" s="182"/>
      <c r="AA702" s="182"/>
      <c r="AB702" s="181"/>
      <c r="AC702" s="181"/>
      <c r="AD702" s="181"/>
      <c r="AE702" s="182"/>
      <c r="AF702" s="182"/>
      <c r="AG702" s="181"/>
      <c r="AH702" s="181"/>
      <c r="AI702" s="181"/>
      <c r="AJ702" s="182"/>
      <c r="AK702" s="182"/>
      <c r="AL702" s="181"/>
      <c r="AM702" s="181"/>
      <c r="AN702" s="181"/>
      <c r="AO702" s="182"/>
      <c r="AP702" s="182"/>
      <c r="AQ702" s="181"/>
      <c r="AR702" s="181"/>
      <c r="AS702" s="181"/>
      <c r="AT702" s="182"/>
      <c r="AU702" s="182"/>
      <c r="AV702" s="181"/>
      <c r="AW702" s="181"/>
      <c r="AX702" s="181"/>
      <c r="AY702" s="182"/>
      <c r="AZ702" s="182"/>
      <c r="BA702" s="181"/>
      <c r="BB702" s="181"/>
      <c r="BC702" s="181"/>
      <c r="BD702" s="182"/>
      <c r="BE702" s="182"/>
      <c r="BF702" s="181"/>
      <c r="BG702" s="180">
        <f t="shared" si="1179"/>
        <v>0</v>
      </c>
      <c r="BH702" s="116" t="str">
        <f t="shared" si="1180"/>
        <v/>
      </c>
      <c r="BI702" s="80" t="b">
        <f t="shared" si="1126"/>
        <v>0</v>
      </c>
      <c r="BJ702" s="80" t="str">
        <f t="shared" si="1127"/>
        <v/>
      </c>
      <c r="BK702" s="80" t="b">
        <f t="shared" si="1181"/>
        <v>0</v>
      </c>
      <c r="BL702" s="13" t="str">
        <f t="shared" si="1128"/>
        <v/>
      </c>
      <c r="BM702" s="13" t="b">
        <f t="shared" si="1182"/>
        <v>0</v>
      </c>
      <c r="BN702" s="35" t="str">
        <f t="shared" si="1129"/>
        <v/>
      </c>
      <c r="BO702" s="13" t="b">
        <f t="shared" si="1130"/>
        <v>0</v>
      </c>
      <c r="BP702" s="35" t="str">
        <f t="shared" si="1131"/>
        <v/>
      </c>
      <c r="BQ702" s="13" t="b">
        <f t="shared" si="1132"/>
        <v>0</v>
      </c>
      <c r="BR702" s="35" t="str">
        <f t="shared" si="1133"/>
        <v/>
      </c>
      <c r="BS702" s="35" t="b">
        <f t="shared" si="1134"/>
        <v>0</v>
      </c>
      <c r="BT702" s="35" t="str">
        <f t="shared" si="1135"/>
        <v/>
      </c>
      <c r="BU702" s="35" t="b">
        <f t="shared" si="1136"/>
        <v>0</v>
      </c>
      <c r="BV702" s="35" t="str">
        <f t="shared" si="1137"/>
        <v/>
      </c>
      <c r="BW702" s="13" t="b">
        <f t="shared" si="1214"/>
        <v>0</v>
      </c>
      <c r="BX702" s="35" t="str">
        <f t="shared" si="1138"/>
        <v/>
      </c>
      <c r="BY702" s="265" t="b">
        <f t="shared" si="1183"/>
        <v>0</v>
      </c>
      <c r="BZ702" s="35" t="str">
        <f t="shared" si="1139"/>
        <v/>
      </c>
      <c r="CA702" s="265" t="b">
        <f t="shared" si="1184"/>
        <v>0</v>
      </c>
      <c r="CB702" s="35" t="str">
        <f t="shared" si="1140"/>
        <v/>
      </c>
      <c r="CC702" s="272" t="b">
        <f t="shared" si="1185"/>
        <v>0</v>
      </c>
      <c r="CD702" s="35" t="str">
        <f t="shared" si="1141"/>
        <v/>
      </c>
      <c r="CE702" s="13" t="b">
        <f t="shared" si="1142"/>
        <v>0</v>
      </c>
      <c r="CF702" s="35" t="str">
        <f t="shared" si="1143"/>
        <v/>
      </c>
      <c r="CG702" s="179">
        <f t="shared" si="1144"/>
        <v>0</v>
      </c>
      <c r="CH702" s="179">
        <f t="shared" si="1145"/>
        <v>0</v>
      </c>
      <c r="CI702" s="218">
        <f t="shared" si="1186"/>
        <v>0</v>
      </c>
      <c r="CJ702" s="218">
        <f t="shared" si="1187"/>
        <v>0</v>
      </c>
      <c r="CK702" s="218">
        <f t="shared" si="1188"/>
        <v>0</v>
      </c>
      <c r="CL702" s="218">
        <f t="shared" si="1189"/>
        <v>0</v>
      </c>
      <c r="CM702" s="218">
        <f t="shared" si="1190"/>
        <v>0</v>
      </c>
      <c r="CN702" s="218">
        <f t="shared" si="1191"/>
        <v>0</v>
      </c>
      <c r="CO702" s="218">
        <f t="shared" si="1192"/>
        <v>0</v>
      </c>
      <c r="CP702" s="218">
        <f t="shared" si="1193"/>
        <v>0</v>
      </c>
      <c r="CQ702" s="218">
        <f t="shared" si="1194"/>
        <v>0</v>
      </c>
      <c r="CR702" s="218">
        <f t="shared" si="1195"/>
        <v>0</v>
      </c>
      <c r="CS702" s="14">
        <f t="shared" si="1146"/>
        <v>0</v>
      </c>
      <c r="CT702" s="236">
        <f t="shared" si="1147"/>
        <v>0</v>
      </c>
      <c r="CU702" s="237">
        <f t="shared" si="1221"/>
        <v>0</v>
      </c>
      <c r="CV702" s="16">
        <f t="shared" si="1221"/>
        <v>0</v>
      </c>
      <c r="CW702" s="16">
        <f t="shared" si="1221"/>
        <v>0</v>
      </c>
      <c r="CX702" s="16">
        <f t="shared" si="1221"/>
        <v>0</v>
      </c>
      <c r="CY702" s="16">
        <f t="shared" si="1221"/>
        <v>0</v>
      </c>
      <c r="CZ702" s="16">
        <f t="shared" si="1221"/>
        <v>0</v>
      </c>
      <c r="DA702" s="16">
        <f t="shared" si="1221"/>
        <v>0</v>
      </c>
      <c r="DB702" s="16">
        <f t="shared" si="1221"/>
        <v>0</v>
      </c>
      <c r="DC702" s="16">
        <f t="shared" si="1221"/>
        <v>0</v>
      </c>
      <c r="DD702" s="238">
        <f t="shared" si="1221"/>
        <v>0</v>
      </c>
      <c r="DE702" s="232">
        <f t="shared" si="1222"/>
        <v>0</v>
      </c>
      <c r="DF702" s="132">
        <f t="shared" si="1222"/>
        <v>0</v>
      </c>
      <c r="DG702" s="132">
        <f t="shared" si="1222"/>
        <v>0</v>
      </c>
      <c r="DH702" s="132">
        <f t="shared" si="1222"/>
        <v>0</v>
      </c>
      <c r="DI702" s="132">
        <f t="shared" si="1222"/>
        <v>0</v>
      </c>
      <c r="DJ702" s="132">
        <f t="shared" si="1222"/>
        <v>0</v>
      </c>
      <c r="DK702" s="132">
        <f t="shared" si="1222"/>
        <v>0</v>
      </c>
      <c r="DL702" s="132">
        <f t="shared" si="1222"/>
        <v>0</v>
      </c>
      <c r="DM702" s="132">
        <f t="shared" si="1222"/>
        <v>0</v>
      </c>
      <c r="DN702" s="233">
        <f t="shared" si="1222"/>
        <v>0</v>
      </c>
      <c r="DO702" s="232">
        <f t="shared" si="1150"/>
        <v>0</v>
      </c>
      <c r="DP702" s="132">
        <f t="shared" si="1151"/>
        <v>0</v>
      </c>
      <c r="DQ702" s="132">
        <f t="shared" si="1152"/>
        <v>0</v>
      </c>
      <c r="DR702" s="132">
        <f t="shared" si="1153"/>
        <v>0</v>
      </c>
      <c r="DS702" s="132">
        <f t="shared" si="1154"/>
        <v>0</v>
      </c>
      <c r="DT702" s="132">
        <f t="shared" si="1155"/>
        <v>0</v>
      </c>
      <c r="DU702" s="132">
        <f t="shared" si="1156"/>
        <v>0</v>
      </c>
      <c r="DV702" s="132">
        <f t="shared" si="1157"/>
        <v>0</v>
      </c>
      <c r="DW702" s="132">
        <f t="shared" si="1158"/>
        <v>0</v>
      </c>
      <c r="DX702" s="233">
        <f t="shared" si="1159"/>
        <v>0</v>
      </c>
      <c r="DY702" s="231" t="b">
        <f t="shared" si="1196"/>
        <v>0</v>
      </c>
      <c r="DZ702" s="163"/>
      <c r="EA702" s="226" t="str">
        <f t="shared" si="1197"/>
        <v/>
      </c>
      <c r="EB702" s="178" t="str">
        <f t="shared" si="1198"/>
        <v/>
      </c>
      <c r="EC702" s="178" t="str">
        <f t="shared" si="1199"/>
        <v/>
      </c>
      <c r="ED702" s="178" t="str">
        <f t="shared" si="1200"/>
        <v/>
      </c>
      <c r="EE702" s="178" t="str">
        <f t="shared" si="1201"/>
        <v/>
      </c>
      <c r="EF702" s="178" t="str">
        <f t="shared" si="1202"/>
        <v/>
      </c>
      <c r="EG702" s="178" t="str">
        <f t="shared" si="1203"/>
        <v/>
      </c>
      <c r="EH702" s="178" t="str">
        <f t="shared" si="1204"/>
        <v/>
      </c>
      <c r="EI702" s="178" t="str">
        <f t="shared" si="1205"/>
        <v/>
      </c>
      <c r="EJ702" s="227" t="str">
        <f t="shared" si="1206"/>
        <v/>
      </c>
      <c r="EK702" s="230" t="str">
        <f t="shared" si="1160"/>
        <v/>
      </c>
      <c r="EL702" s="177" t="str">
        <f t="shared" si="1161"/>
        <v/>
      </c>
      <c r="EM702" s="177" t="str">
        <f t="shared" si="1162"/>
        <v/>
      </c>
      <c r="EN702" s="177" t="str">
        <f t="shared" si="1163"/>
        <v/>
      </c>
      <c r="EO702" s="177" t="str">
        <f t="shared" si="1164"/>
        <v/>
      </c>
      <c r="EP702" s="177" t="str">
        <f t="shared" si="1165"/>
        <v/>
      </c>
      <c r="EQ702" s="177" t="str">
        <f t="shared" si="1166"/>
        <v/>
      </c>
      <c r="ER702" s="177" t="str">
        <f t="shared" si="1167"/>
        <v/>
      </c>
      <c r="ES702" s="177" t="str">
        <f t="shared" si="1168"/>
        <v/>
      </c>
      <c r="ET702" s="177" t="str">
        <f t="shared" si="1169"/>
        <v/>
      </c>
      <c r="EU702" s="229" t="e">
        <f t="shared" si="1170"/>
        <v>#VALUE!</v>
      </c>
      <c r="EV702" s="27" t="e">
        <f t="shared" si="1171"/>
        <v>#VALUE!</v>
      </c>
      <c r="EW702" s="27" t="e">
        <f t="shared" si="1172"/>
        <v>#VALUE!</v>
      </c>
      <c r="EX702" s="28" t="e">
        <f t="shared" si="1173"/>
        <v>#VALUE!</v>
      </c>
      <c r="EY702" s="28" t="e">
        <f t="shared" si="1174"/>
        <v>#VALUE!</v>
      </c>
      <c r="EZ702" s="28" t="b">
        <f t="shared" si="1175"/>
        <v>0</v>
      </c>
      <c r="FA702" s="176" t="str">
        <f t="shared" si="1176"/>
        <v/>
      </c>
      <c r="FB702" s="27" t="e" cm="1">
        <f t="array" aca="1" ref="FB702" ca="1">TEXT(RIGHT(10-RIGHT(SUM(INDEX(1*(MID(MID(C702,1,1)*2,ROW(INDIRECT("1:"&amp;LEN(MID(C702,1,1)*2))),1)),,))+MID(C702,2,1)+
SUM(INDEX(1*(MID(MID(C702,3,1)*2,ROW(INDIRECT("1:"&amp;LEN(MID(C702,3,1)*2))),1)),,))+MID(C702,4,1)+
SUM(INDEX(1*(MID(MID(C702,5,1)*2,ROW(INDIRECT("1:"&amp;LEN(MID(C702,5,1)*2))),1)),,))+MID(C702,6,1)+
SUM(INDEX(1*(MID(MID(C702,8,1)*2,ROW(INDIRECT("1:"&amp;LEN(MID(C702,8,1)*2))),1)),,))+MID(C702,9,1)+
SUM(INDEX(1*(MID(MID(C702,10,1)*2,ROW(INDIRECT("1:"&amp;LEN(MID(C702,10,1)*2))),1)),,)),1),1),"0")</f>
        <v>#VALUE!</v>
      </c>
      <c r="FC702" s="27" t="str">
        <f t="shared" si="1177"/>
        <v/>
      </c>
      <c r="FD702" s="29" t="b">
        <f t="shared" si="1178"/>
        <v>0</v>
      </c>
      <c r="FE702" s="112" t="b">
        <f>IFERROR(MATCH(D702,'Avtal för korttidsarbete'!$G$13:$G$1012,0),TRUE)</f>
        <v>1</v>
      </c>
      <c r="FF702" s="112" t="b">
        <f t="shared" si="1207"/>
        <v>0</v>
      </c>
      <c r="FG702" s="113" t="str" cm="1">
        <f t="array" ref="FG702">IF(FE702=TRUE,"x",INDEX('Avtal för korttidsarbete'!$E$13:$E$1012,$FE702))</f>
        <v>x</v>
      </c>
      <c r="FH702" s="113" t="str" cm="1">
        <f t="array" ref="FH702">IF(FE702=TRUE,"x",INDEX('Avtal för korttidsarbete'!$F$13:$F$1012,$FE702))</f>
        <v>x</v>
      </c>
      <c r="FI702" s="112" t="b">
        <f t="shared" si="1208"/>
        <v>0</v>
      </c>
      <c r="FJ702" s="135">
        <f t="shared" si="1209"/>
        <v>44166</v>
      </c>
      <c r="FK702" s="135">
        <f t="shared" si="1210"/>
        <v>44377</v>
      </c>
      <c r="FL702" s="112" t="b">
        <f t="shared" si="1211"/>
        <v>0</v>
      </c>
      <c r="FM702" s="113">
        <f t="shared" si="1212"/>
        <v>44166</v>
      </c>
      <c r="FN702" s="135">
        <f t="shared" si="1213"/>
        <v>44377</v>
      </c>
      <c r="FO702" s="148" t="b">
        <f>IFERROR(INDEX('Avtal för korttidsarbete'!R:R,MATCH(D702,'Avtal för korttidsarbete'!$G:$G,0)),TRUE)</f>
        <v>1</v>
      </c>
      <c r="FP702" s="135" t="str">
        <f>IF(FO702,"-",INDEX('Avtal för korttidsarbete'!$D:$D,MATCH(D702,'Avtal för korttidsarbete'!$G:$G,0)))</f>
        <v>-</v>
      </c>
      <c r="FQ702" s="113" t="b">
        <f>IFERROR(G702&gt;INDEX(Uppsägningar!E:E,MATCH(C702,Uppsägningar!C:C,0)),FALSE)</f>
        <v>0</v>
      </c>
    </row>
    <row r="703" spans="1:173" x14ac:dyDescent="0.25">
      <c r="A703" s="19">
        <v>687</v>
      </c>
      <c r="B703" s="20"/>
      <c r="C703" s="183"/>
      <c r="D703" s="66"/>
      <c r="E703" s="212">
        <f>IFERROR(INDEX(Admin!$C$7:$C$10,MATCH(FP703,TblNivåValTExt,0)),0)</f>
        <v>0</v>
      </c>
      <c r="F703" s="1"/>
      <c r="G703" s="1"/>
      <c r="H703" s="78"/>
      <c r="I703" s="181"/>
      <c r="J703" s="181"/>
      <c r="K703" s="182"/>
      <c r="L703" s="182"/>
      <c r="M703" s="181"/>
      <c r="N703" s="181"/>
      <c r="O703" s="181"/>
      <c r="P703" s="182"/>
      <c r="Q703" s="182"/>
      <c r="R703" s="181"/>
      <c r="S703" s="181"/>
      <c r="T703" s="181"/>
      <c r="U703" s="182"/>
      <c r="V703" s="182"/>
      <c r="W703" s="181"/>
      <c r="X703" s="181"/>
      <c r="Y703" s="181"/>
      <c r="Z703" s="182"/>
      <c r="AA703" s="182"/>
      <c r="AB703" s="181"/>
      <c r="AC703" s="181"/>
      <c r="AD703" s="181"/>
      <c r="AE703" s="182"/>
      <c r="AF703" s="182"/>
      <c r="AG703" s="181"/>
      <c r="AH703" s="181"/>
      <c r="AI703" s="181"/>
      <c r="AJ703" s="182"/>
      <c r="AK703" s="182"/>
      <c r="AL703" s="181"/>
      <c r="AM703" s="181"/>
      <c r="AN703" s="181"/>
      <c r="AO703" s="182"/>
      <c r="AP703" s="182"/>
      <c r="AQ703" s="181"/>
      <c r="AR703" s="181"/>
      <c r="AS703" s="181"/>
      <c r="AT703" s="182"/>
      <c r="AU703" s="182"/>
      <c r="AV703" s="181"/>
      <c r="AW703" s="181"/>
      <c r="AX703" s="181"/>
      <c r="AY703" s="182"/>
      <c r="AZ703" s="182"/>
      <c r="BA703" s="181"/>
      <c r="BB703" s="181"/>
      <c r="BC703" s="181"/>
      <c r="BD703" s="182"/>
      <c r="BE703" s="182"/>
      <c r="BF703" s="181"/>
      <c r="BG703" s="180">
        <f t="shared" si="1179"/>
        <v>0</v>
      </c>
      <c r="BH703" s="116" t="str">
        <f t="shared" si="1180"/>
        <v/>
      </c>
      <c r="BI703" s="80" t="b">
        <f t="shared" si="1126"/>
        <v>0</v>
      </c>
      <c r="BJ703" s="80" t="str">
        <f t="shared" si="1127"/>
        <v/>
      </c>
      <c r="BK703" s="80" t="b">
        <f t="shared" si="1181"/>
        <v>0</v>
      </c>
      <c r="BL703" s="13" t="str">
        <f t="shared" si="1128"/>
        <v/>
      </c>
      <c r="BM703" s="13" t="b">
        <f t="shared" si="1182"/>
        <v>0</v>
      </c>
      <c r="BN703" s="35" t="str">
        <f t="shared" si="1129"/>
        <v/>
      </c>
      <c r="BO703" s="13" t="b">
        <f t="shared" si="1130"/>
        <v>0</v>
      </c>
      <c r="BP703" s="35" t="str">
        <f t="shared" si="1131"/>
        <v/>
      </c>
      <c r="BQ703" s="13" t="b">
        <f t="shared" si="1132"/>
        <v>0</v>
      </c>
      <c r="BR703" s="35" t="str">
        <f t="shared" si="1133"/>
        <v/>
      </c>
      <c r="BS703" s="35" t="b">
        <f t="shared" si="1134"/>
        <v>0</v>
      </c>
      <c r="BT703" s="35" t="str">
        <f t="shared" si="1135"/>
        <v/>
      </c>
      <c r="BU703" s="35" t="b">
        <f t="shared" si="1136"/>
        <v>0</v>
      </c>
      <c r="BV703" s="35" t="str">
        <f t="shared" si="1137"/>
        <v/>
      </c>
      <c r="BW703" s="13" t="b">
        <f t="shared" si="1214"/>
        <v>0</v>
      </c>
      <c r="BX703" s="35" t="str">
        <f t="shared" si="1138"/>
        <v/>
      </c>
      <c r="BY703" s="265" t="b">
        <f t="shared" si="1183"/>
        <v>0</v>
      </c>
      <c r="BZ703" s="35" t="str">
        <f t="shared" si="1139"/>
        <v/>
      </c>
      <c r="CA703" s="265" t="b">
        <f t="shared" si="1184"/>
        <v>0</v>
      </c>
      <c r="CB703" s="35" t="str">
        <f t="shared" si="1140"/>
        <v/>
      </c>
      <c r="CC703" s="272" t="b">
        <f t="shared" si="1185"/>
        <v>0</v>
      </c>
      <c r="CD703" s="35" t="str">
        <f t="shared" si="1141"/>
        <v/>
      </c>
      <c r="CE703" s="13" t="b">
        <f t="shared" si="1142"/>
        <v>0</v>
      </c>
      <c r="CF703" s="35" t="str">
        <f t="shared" si="1143"/>
        <v/>
      </c>
      <c r="CG703" s="179">
        <f t="shared" si="1144"/>
        <v>0</v>
      </c>
      <c r="CH703" s="179">
        <f t="shared" si="1145"/>
        <v>0</v>
      </c>
      <c r="CI703" s="218">
        <f t="shared" si="1186"/>
        <v>0</v>
      </c>
      <c r="CJ703" s="218">
        <f t="shared" si="1187"/>
        <v>0</v>
      </c>
      <c r="CK703" s="218">
        <f t="shared" si="1188"/>
        <v>0</v>
      </c>
      <c r="CL703" s="218">
        <f t="shared" si="1189"/>
        <v>0</v>
      </c>
      <c r="CM703" s="218">
        <f t="shared" si="1190"/>
        <v>0</v>
      </c>
      <c r="CN703" s="218">
        <f t="shared" si="1191"/>
        <v>0</v>
      </c>
      <c r="CO703" s="218">
        <f t="shared" si="1192"/>
        <v>0</v>
      </c>
      <c r="CP703" s="218">
        <f t="shared" si="1193"/>
        <v>0</v>
      </c>
      <c r="CQ703" s="218">
        <f t="shared" si="1194"/>
        <v>0</v>
      </c>
      <c r="CR703" s="218">
        <f t="shared" si="1195"/>
        <v>0</v>
      </c>
      <c r="CS703" s="14">
        <f t="shared" si="1146"/>
        <v>0</v>
      </c>
      <c r="CT703" s="236">
        <f t="shared" si="1147"/>
        <v>0</v>
      </c>
      <c r="CU703" s="237">
        <f t="shared" si="1221"/>
        <v>0</v>
      </c>
      <c r="CV703" s="16">
        <f t="shared" si="1221"/>
        <v>0</v>
      </c>
      <c r="CW703" s="16">
        <f t="shared" si="1221"/>
        <v>0</v>
      </c>
      <c r="CX703" s="16">
        <f t="shared" si="1221"/>
        <v>0</v>
      </c>
      <c r="CY703" s="16">
        <f t="shared" si="1221"/>
        <v>0</v>
      </c>
      <c r="CZ703" s="16">
        <f t="shared" si="1221"/>
        <v>0</v>
      </c>
      <c r="DA703" s="16">
        <f t="shared" si="1221"/>
        <v>0</v>
      </c>
      <c r="DB703" s="16">
        <f t="shared" si="1221"/>
        <v>0</v>
      </c>
      <c r="DC703" s="16">
        <f t="shared" si="1221"/>
        <v>0</v>
      </c>
      <c r="DD703" s="238">
        <f t="shared" si="1221"/>
        <v>0</v>
      </c>
      <c r="DE703" s="232">
        <f t="shared" si="1222"/>
        <v>0</v>
      </c>
      <c r="DF703" s="132">
        <f t="shared" si="1222"/>
        <v>0</v>
      </c>
      <c r="DG703" s="132">
        <f t="shared" si="1222"/>
        <v>0</v>
      </c>
      <c r="DH703" s="132">
        <f t="shared" si="1222"/>
        <v>0</v>
      </c>
      <c r="DI703" s="132">
        <f t="shared" si="1222"/>
        <v>0</v>
      </c>
      <c r="DJ703" s="132">
        <f t="shared" si="1222"/>
        <v>0</v>
      </c>
      <c r="DK703" s="132">
        <f t="shared" si="1222"/>
        <v>0</v>
      </c>
      <c r="DL703" s="132">
        <f t="shared" si="1222"/>
        <v>0</v>
      </c>
      <c r="DM703" s="132">
        <f t="shared" si="1222"/>
        <v>0</v>
      </c>
      <c r="DN703" s="233">
        <f t="shared" si="1222"/>
        <v>0</v>
      </c>
      <c r="DO703" s="232">
        <f t="shared" si="1150"/>
        <v>0</v>
      </c>
      <c r="DP703" s="132">
        <f t="shared" si="1151"/>
        <v>0</v>
      </c>
      <c r="DQ703" s="132">
        <f t="shared" si="1152"/>
        <v>0</v>
      </c>
      <c r="DR703" s="132">
        <f t="shared" si="1153"/>
        <v>0</v>
      </c>
      <c r="DS703" s="132">
        <f t="shared" si="1154"/>
        <v>0</v>
      </c>
      <c r="DT703" s="132">
        <f t="shared" si="1155"/>
        <v>0</v>
      </c>
      <c r="DU703" s="132">
        <f t="shared" si="1156"/>
        <v>0</v>
      </c>
      <c r="DV703" s="132">
        <f t="shared" si="1157"/>
        <v>0</v>
      </c>
      <c r="DW703" s="132">
        <f t="shared" si="1158"/>
        <v>0</v>
      </c>
      <c r="DX703" s="233">
        <f t="shared" si="1159"/>
        <v>0</v>
      </c>
      <c r="DY703" s="231" t="b">
        <f t="shared" si="1196"/>
        <v>0</v>
      </c>
      <c r="DZ703" s="163"/>
      <c r="EA703" s="226" t="str">
        <f t="shared" si="1197"/>
        <v/>
      </c>
      <c r="EB703" s="178" t="str">
        <f t="shared" si="1198"/>
        <v/>
      </c>
      <c r="EC703" s="178" t="str">
        <f t="shared" si="1199"/>
        <v/>
      </c>
      <c r="ED703" s="178" t="str">
        <f t="shared" si="1200"/>
        <v/>
      </c>
      <c r="EE703" s="178" t="str">
        <f t="shared" si="1201"/>
        <v/>
      </c>
      <c r="EF703" s="178" t="str">
        <f t="shared" si="1202"/>
        <v/>
      </c>
      <c r="EG703" s="178" t="str">
        <f t="shared" si="1203"/>
        <v/>
      </c>
      <c r="EH703" s="178" t="str">
        <f t="shared" si="1204"/>
        <v/>
      </c>
      <c r="EI703" s="178" t="str">
        <f t="shared" si="1205"/>
        <v/>
      </c>
      <c r="EJ703" s="227" t="str">
        <f t="shared" si="1206"/>
        <v/>
      </c>
      <c r="EK703" s="230" t="str">
        <f t="shared" si="1160"/>
        <v/>
      </c>
      <c r="EL703" s="177" t="str">
        <f t="shared" si="1161"/>
        <v/>
      </c>
      <c r="EM703" s="177" t="str">
        <f t="shared" si="1162"/>
        <v/>
      </c>
      <c r="EN703" s="177" t="str">
        <f t="shared" si="1163"/>
        <v/>
      </c>
      <c r="EO703" s="177" t="str">
        <f t="shared" si="1164"/>
        <v/>
      </c>
      <c r="EP703" s="177" t="str">
        <f t="shared" si="1165"/>
        <v/>
      </c>
      <c r="EQ703" s="177" t="str">
        <f t="shared" si="1166"/>
        <v/>
      </c>
      <c r="ER703" s="177" t="str">
        <f t="shared" si="1167"/>
        <v/>
      </c>
      <c r="ES703" s="177" t="str">
        <f t="shared" si="1168"/>
        <v/>
      </c>
      <c r="ET703" s="177" t="str">
        <f t="shared" si="1169"/>
        <v/>
      </c>
      <c r="EU703" s="229" t="e">
        <f t="shared" si="1170"/>
        <v>#VALUE!</v>
      </c>
      <c r="EV703" s="27" t="e">
        <f t="shared" si="1171"/>
        <v>#VALUE!</v>
      </c>
      <c r="EW703" s="27" t="e">
        <f t="shared" si="1172"/>
        <v>#VALUE!</v>
      </c>
      <c r="EX703" s="28" t="e">
        <f t="shared" si="1173"/>
        <v>#VALUE!</v>
      </c>
      <c r="EY703" s="28" t="e">
        <f t="shared" si="1174"/>
        <v>#VALUE!</v>
      </c>
      <c r="EZ703" s="28" t="b">
        <f t="shared" si="1175"/>
        <v>0</v>
      </c>
      <c r="FA703" s="176" t="str">
        <f t="shared" si="1176"/>
        <v/>
      </c>
      <c r="FB703" s="27" t="e" cm="1">
        <f t="array" aca="1" ref="FB703" ca="1">TEXT(RIGHT(10-RIGHT(SUM(INDEX(1*(MID(MID(C703,1,1)*2,ROW(INDIRECT("1:"&amp;LEN(MID(C703,1,1)*2))),1)),,))+MID(C703,2,1)+
SUM(INDEX(1*(MID(MID(C703,3,1)*2,ROW(INDIRECT("1:"&amp;LEN(MID(C703,3,1)*2))),1)),,))+MID(C703,4,1)+
SUM(INDEX(1*(MID(MID(C703,5,1)*2,ROW(INDIRECT("1:"&amp;LEN(MID(C703,5,1)*2))),1)),,))+MID(C703,6,1)+
SUM(INDEX(1*(MID(MID(C703,8,1)*2,ROW(INDIRECT("1:"&amp;LEN(MID(C703,8,1)*2))),1)),,))+MID(C703,9,1)+
SUM(INDEX(1*(MID(MID(C703,10,1)*2,ROW(INDIRECT("1:"&amp;LEN(MID(C703,10,1)*2))),1)),,)),1),1),"0")</f>
        <v>#VALUE!</v>
      </c>
      <c r="FC703" s="27" t="str">
        <f t="shared" si="1177"/>
        <v/>
      </c>
      <c r="FD703" s="29" t="b">
        <f t="shared" si="1178"/>
        <v>0</v>
      </c>
      <c r="FE703" s="112" t="b">
        <f>IFERROR(MATCH(D703,'Avtal för korttidsarbete'!$G$13:$G$1012,0),TRUE)</f>
        <v>1</v>
      </c>
      <c r="FF703" s="112" t="b">
        <f t="shared" si="1207"/>
        <v>0</v>
      </c>
      <c r="FG703" s="113" t="str" cm="1">
        <f t="array" ref="FG703">IF(FE703=TRUE,"x",INDEX('Avtal för korttidsarbete'!$E$13:$E$1012,$FE703))</f>
        <v>x</v>
      </c>
      <c r="FH703" s="113" t="str" cm="1">
        <f t="array" ref="FH703">IF(FE703=TRUE,"x",INDEX('Avtal för korttidsarbete'!$F$13:$F$1012,$FE703))</f>
        <v>x</v>
      </c>
      <c r="FI703" s="112" t="b">
        <f t="shared" si="1208"/>
        <v>0</v>
      </c>
      <c r="FJ703" s="135">
        <f t="shared" si="1209"/>
        <v>44166</v>
      </c>
      <c r="FK703" s="135">
        <f t="shared" si="1210"/>
        <v>44377</v>
      </c>
      <c r="FL703" s="112" t="b">
        <f t="shared" si="1211"/>
        <v>0</v>
      </c>
      <c r="FM703" s="113">
        <f t="shared" si="1212"/>
        <v>44166</v>
      </c>
      <c r="FN703" s="135">
        <f t="shared" si="1213"/>
        <v>44377</v>
      </c>
      <c r="FO703" s="148" t="b">
        <f>IFERROR(INDEX('Avtal för korttidsarbete'!R:R,MATCH(D703,'Avtal för korttidsarbete'!$G:$G,0)),TRUE)</f>
        <v>1</v>
      </c>
      <c r="FP703" s="135" t="str">
        <f>IF(FO703,"-",INDEX('Avtal för korttidsarbete'!$D:$D,MATCH(D703,'Avtal för korttidsarbete'!$G:$G,0)))</f>
        <v>-</v>
      </c>
      <c r="FQ703" s="113" t="b">
        <f>IFERROR(G703&gt;INDEX(Uppsägningar!E:E,MATCH(C703,Uppsägningar!C:C,0)),FALSE)</f>
        <v>0</v>
      </c>
    </row>
    <row r="704" spans="1:173" x14ac:dyDescent="0.25">
      <c r="A704" s="19">
        <v>688</v>
      </c>
      <c r="B704" s="20"/>
      <c r="C704" s="183"/>
      <c r="D704" s="66"/>
      <c r="E704" s="212">
        <f>IFERROR(INDEX(Admin!$C$7:$C$10,MATCH(FP704,TblNivåValTExt,0)),0)</f>
        <v>0</v>
      </c>
      <c r="F704" s="1"/>
      <c r="G704" s="1"/>
      <c r="H704" s="78"/>
      <c r="I704" s="181"/>
      <c r="J704" s="181"/>
      <c r="K704" s="182"/>
      <c r="L704" s="182"/>
      <c r="M704" s="181"/>
      <c r="N704" s="181"/>
      <c r="O704" s="181"/>
      <c r="P704" s="182"/>
      <c r="Q704" s="182"/>
      <c r="R704" s="181"/>
      <c r="S704" s="181"/>
      <c r="T704" s="181"/>
      <c r="U704" s="182"/>
      <c r="V704" s="182"/>
      <c r="W704" s="181"/>
      <c r="X704" s="181"/>
      <c r="Y704" s="181"/>
      <c r="Z704" s="182"/>
      <c r="AA704" s="182"/>
      <c r="AB704" s="181"/>
      <c r="AC704" s="181"/>
      <c r="AD704" s="181"/>
      <c r="AE704" s="182"/>
      <c r="AF704" s="182"/>
      <c r="AG704" s="181"/>
      <c r="AH704" s="181"/>
      <c r="AI704" s="181"/>
      <c r="AJ704" s="182"/>
      <c r="AK704" s="182"/>
      <c r="AL704" s="181"/>
      <c r="AM704" s="181"/>
      <c r="AN704" s="181"/>
      <c r="AO704" s="182"/>
      <c r="AP704" s="182"/>
      <c r="AQ704" s="181"/>
      <c r="AR704" s="181"/>
      <c r="AS704" s="181"/>
      <c r="AT704" s="182"/>
      <c r="AU704" s="182"/>
      <c r="AV704" s="181"/>
      <c r="AW704" s="181"/>
      <c r="AX704" s="181"/>
      <c r="AY704" s="182"/>
      <c r="AZ704" s="182"/>
      <c r="BA704" s="181"/>
      <c r="BB704" s="181"/>
      <c r="BC704" s="181"/>
      <c r="BD704" s="182"/>
      <c r="BE704" s="182"/>
      <c r="BF704" s="181"/>
      <c r="BG704" s="180">
        <f t="shared" si="1179"/>
        <v>0</v>
      </c>
      <c r="BH704" s="116" t="str">
        <f t="shared" si="1180"/>
        <v/>
      </c>
      <c r="BI704" s="80" t="b">
        <f t="shared" si="1126"/>
        <v>0</v>
      </c>
      <c r="BJ704" s="80" t="str">
        <f t="shared" si="1127"/>
        <v/>
      </c>
      <c r="BK704" s="80" t="b">
        <f t="shared" si="1181"/>
        <v>0</v>
      </c>
      <c r="BL704" s="13" t="str">
        <f t="shared" si="1128"/>
        <v/>
      </c>
      <c r="BM704" s="13" t="b">
        <f t="shared" si="1182"/>
        <v>0</v>
      </c>
      <c r="BN704" s="35" t="str">
        <f t="shared" si="1129"/>
        <v/>
      </c>
      <c r="BO704" s="13" t="b">
        <f t="shared" si="1130"/>
        <v>0</v>
      </c>
      <c r="BP704" s="35" t="str">
        <f t="shared" si="1131"/>
        <v/>
      </c>
      <c r="BQ704" s="13" t="b">
        <f t="shared" si="1132"/>
        <v>0</v>
      </c>
      <c r="BR704" s="35" t="str">
        <f t="shared" si="1133"/>
        <v/>
      </c>
      <c r="BS704" s="35" t="b">
        <f t="shared" si="1134"/>
        <v>0</v>
      </c>
      <c r="BT704" s="35" t="str">
        <f t="shared" si="1135"/>
        <v/>
      </c>
      <c r="BU704" s="35" t="b">
        <f t="shared" si="1136"/>
        <v>0</v>
      </c>
      <c r="BV704" s="35" t="str">
        <f t="shared" si="1137"/>
        <v/>
      </c>
      <c r="BW704" s="13" t="b">
        <f t="shared" si="1214"/>
        <v>0</v>
      </c>
      <c r="BX704" s="35" t="str">
        <f t="shared" si="1138"/>
        <v/>
      </c>
      <c r="BY704" s="265" t="b">
        <f t="shared" si="1183"/>
        <v>0</v>
      </c>
      <c r="BZ704" s="35" t="str">
        <f t="shared" si="1139"/>
        <v/>
      </c>
      <c r="CA704" s="265" t="b">
        <f t="shared" si="1184"/>
        <v>0</v>
      </c>
      <c r="CB704" s="35" t="str">
        <f t="shared" si="1140"/>
        <v/>
      </c>
      <c r="CC704" s="272" t="b">
        <f t="shared" si="1185"/>
        <v>0</v>
      </c>
      <c r="CD704" s="35" t="str">
        <f t="shared" si="1141"/>
        <v/>
      </c>
      <c r="CE704" s="13" t="b">
        <f t="shared" si="1142"/>
        <v>0</v>
      </c>
      <c r="CF704" s="35" t="str">
        <f t="shared" si="1143"/>
        <v/>
      </c>
      <c r="CG704" s="179">
        <f t="shared" si="1144"/>
        <v>0</v>
      </c>
      <c r="CH704" s="179">
        <f t="shared" si="1145"/>
        <v>0</v>
      </c>
      <c r="CI704" s="218">
        <f t="shared" si="1186"/>
        <v>0</v>
      </c>
      <c r="CJ704" s="218">
        <f t="shared" si="1187"/>
        <v>0</v>
      </c>
      <c r="CK704" s="218">
        <f t="shared" si="1188"/>
        <v>0</v>
      </c>
      <c r="CL704" s="218">
        <f t="shared" si="1189"/>
        <v>0</v>
      </c>
      <c r="CM704" s="218">
        <f t="shared" si="1190"/>
        <v>0</v>
      </c>
      <c r="CN704" s="218">
        <f t="shared" si="1191"/>
        <v>0</v>
      </c>
      <c r="CO704" s="218">
        <f t="shared" si="1192"/>
        <v>0</v>
      </c>
      <c r="CP704" s="218">
        <f t="shared" si="1193"/>
        <v>0</v>
      </c>
      <c r="CQ704" s="218">
        <f t="shared" si="1194"/>
        <v>0</v>
      </c>
      <c r="CR704" s="218">
        <f t="shared" si="1195"/>
        <v>0</v>
      </c>
      <c r="CS704" s="14">
        <f t="shared" si="1146"/>
        <v>0</v>
      </c>
      <c r="CT704" s="236">
        <f t="shared" si="1147"/>
        <v>0</v>
      </c>
      <c r="CU704" s="237">
        <f t="shared" si="1221"/>
        <v>0</v>
      </c>
      <c r="CV704" s="16">
        <f t="shared" si="1221"/>
        <v>0</v>
      </c>
      <c r="CW704" s="16">
        <f t="shared" si="1221"/>
        <v>0</v>
      </c>
      <c r="CX704" s="16">
        <f t="shared" si="1221"/>
        <v>0</v>
      </c>
      <c r="CY704" s="16">
        <f t="shared" si="1221"/>
        <v>0</v>
      </c>
      <c r="CZ704" s="16">
        <f t="shared" si="1221"/>
        <v>0</v>
      </c>
      <c r="DA704" s="16">
        <f t="shared" si="1221"/>
        <v>0</v>
      </c>
      <c r="DB704" s="16">
        <f t="shared" si="1221"/>
        <v>0</v>
      </c>
      <c r="DC704" s="16">
        <f t="shared" si="1221"/>
        <v>0</v>
      </c>
      <c r="DD704" s="238">
        <f t="shared" si="1221"/>
        <v>0</v>
      </c>
      <c r="DE704" s="232">
        <f t="shared" si="1222"/>
        <v>0</v>
      </c>
      <c r="DF704" s="132">
        <f t="shared" si="1222"/>
        <v>0</v>
      </c>
      <c r="DG704" s="132">
        <f t="shared" si="1222"/>
        <v>0</v>
      </c>
      <c r="DH704" s="132">
        <f t="shared" si="1222"/>
        <v>0</v>
      </c>
      <c r="DI704" s="132">
        <f t="shared" si="1222"/>
        <v>0</v>
      </c>
      <c r="DJ704" s="132">
        <f t="shared" si="1222"/>
        <v>0</v>
      </c>
      <c r="DK704" s="132">
        <f t="shared" si="1222"/>
        <v>0</v>
      </c>
      <c r="DL704" s="132">
        <f t="shared" si="1222"/>
        <v>0</v>
      </c>
      <c r="DM704" s="132">
        <f t="shared" si="1222"/>
        <v>0</v>
      </c>
      <c r="DN704" s="233">
        <f t="shared" si="1222"/>
        <v>0</v>
      </c>
      <c r="DO704" s="232">
        <f t="shared" si="1150"/>
        <v>0</v>
      </c>
      <c r="DP704" s="132">
        <f t="shared" si="1151"/>
        <v>0</v>
      </c>
      <c r="DQ704" s="132">
        <f t="shared" si="1152"/>
        <v>0</v>
      </c>
      <c r="DR704" s="132">
        <f t="shared" si="1153"/>
        <v>0</v>
      </c>
      <c r="DS704" s="132">
        <f t="shared" si="1154"/>
        <v>0</v>
      </c>
      <c r="DT704" s="132">
        <f t="shared" si="1155"/>
        <v>0</v>
      </c>
      <c r="DU704" s="132">
        <f t="shared" si="1156"/>
        <v>0</v>
      </c>
      <c r="DV704" s="132">
        <f t="shared" si="1157"/>
        <v>0</v>
      </c>
      <c r="DW704" s="132">
        <f t="shared" si="1158"/>
        <v>0</v>
      </c>
      <c r="DX704" s="233">
        <f t="shared" si="1159"/>
        <v>0</v>
      </c>
      <c r="DY704" s="231" t="b">
        <f t="shared" si="1196"/>
        <v>0</v>
      </c>
      <c r="DZ704" s="163"/>
      <c r="EA704" s="226" t="str">
        <f t="shared" si="1197"/>
        <v/>
      </c>
      <c r="EB704" s="178" t="str">
        <f t="shared" si="1198"/>
        <v/>
      </c>
      <c r="EC704" s="178" t="str">
        <f t="shared" si="1199"/>
        <v/>
      </c>
      <c r="ED704" s="178" t="str">
        <f t="shared" si="1200"/>
        <v/>
      </c>
      <c r="EE704" s="178" t="str">
        <f t="shared" si="1201"/>
        <v/>
      </c>
      <c r="EF704" s="178" t="str">
        <f t="shared" si="1202"/>
        <v/>
      </c>
      <c r="EG704" s="178" t="str">
        <f t="shared" si="1203"/>
        <v/>
      </c>
      <c r="EH704" s="178" t="str">
        <f t="shared" si="1204"/>
        <v/>
      </c>
      <c r="EI704" s="178" t="str">
        <f t="shared" si="1205"/>
        <v/>
      </c>
      <c r="EJ704" s="227" t="str">
        <f t="shared" si="1206"/>
        <v/>
      </c>
      <c r="EK704" s="230" t="str">
        <f t="shared" si="1160"/>
        <v/>
      </c>
      <c r="EL704" s="177" t="str">
        <f t="shared" si="1161"/>
        <v/>
      </c>
      <c r="EM704" s="177" t="str">
        <f t="shared" si="1162"/>
        <v/>
      </c>
      <c r="EN704" s="177" t="str">
        <f t="shared" si="1163"/>
        <v/>
      </c>
      <c r="EO704" s="177" t="str">
        <f t="shared" si="1164"/>
        <v/>
      </c>
      <c r="EP704" s="177" t="str">
        <f t="shared" si="1165"/>
        <v/>
      </c>
      <c r="EQ704" s="177" t="str">
        <f t="shared" si="1166"/>
        <v/>
      </c>
      <c r="ER704" s="177" t="str">
        <f t="shared" si="1167"/>
        <v/>
      </c>
      <c r="ES704" s="177" t="str">
        <f t="shared" si="1168"/>
        <v/>
      </c>
      <c r="ET704" s="177" t="str">
        <f t="shared" si="1169"/>
        <v/>
      </c>
      <c r="EU704" s="229" t="e">
        <f t="shared" si="1170"/>
        <v>#VALUE!</v>
      </c>
      <c r="EV704" s="27" t="e">
        <f t="shared" si="1171"/>
        <v>#VALUE!</v>
      </c>
      <c r="EW704" s="27" t="e">
        <f t="shared" si="1172"/>
        <v>#VALUE!</v>
      </c>
      <c r="EX704" s="28" t="e">
        <f t="shared" si="1173"/>
        <v>#VALUE!</v>
      </c>
      <c r="EY704" s="28" t="e">
        <f t="shared" si="1174"/>
        <v>#VALUE!</v>
      </c>
      <c r="EZ704" s="28" t="b">
        <f t="shared" si="1175"/>
        <v>0</v>
      </c>
      <c r="FA704" s="176" t="str">
        <f t="shared" si="1176"/>
        <v/>
      </c>
      <c r="FB704" s="27" t="e" cm="1">
        <f t="array" aca="1" ref="FB704" ca="1">TEXT(RIGHT(10-RIGHT(SUM(INDEX(1*(MID(MID(C704,1,1)*2,ROW(INDIRECT("1:"&amp;LEN(MID(C704,1,1)*2))),1)),,))+MID(C704,2,1)+
SUM(INDEX(1*(MID(MID(C704,3,1)*2,ROW(INDIRECT("1:"&amp;LEN(MID(C704,3,1)*2))),1)),,))+MID(C704,4,1)+
SUM(INDEX(1*(MID(MID(C704,5,1)*2,ROW(INDIRECT("1:"&amp;LEN(MID(C704,5,1)*2))),1)),,))+MID(C704,6,1)+
SUM(INDEX(1*(MID(MID(C704,8,1)*2,ROW(INDIRECT("1:"&amp;LEN(MID(C704,8,1)*2))),1)),,))+MID(C704,9,1)+
SUM(INDEX(1*(MID(MID(C704,10,1)*2,ROW(INDIRECT("1:"&amp;LEN(MID(C704,10,1)*2))),1)),,)),1),1),"0")</f>
        <v>#VALUE!</v>
      </c>
      <c r="FC704" s="27" t="str">
        <f t="shared" si="1177"/>
        <v/>
      </c>
      <c r="FD704" s="29" t="b">
        <f t="shared" si="1178"/>
        <v>0</v>
      </c>
      <c r="FE704" s="112" t="b">
        <f>IFERROR(MATCH(D704,'Avtal för korttidsarbete'!$G$13:$G$1012,0),TRUE)</f>
        <v>1</v>
      </c>
      <c r="FF704" s="112" t="b">
        <f t="shared" si="1207"/>
        <v>0</v>
      </c>
      <c r="FG704" s="113" t="str" cm="1">
        <f t="array" ref="FG704">IF(FE704=TRUE,"x",INDEX('Avtal för korttidsarbete'!$E$13:$E$1012,$FE704))</f>
        <v>x</v>
      </c>
      <c r="FH704" s="113" t="str" cm="1">
        <f t="array" ref="FH704">IF(FE704=TRUE,"x",INDEX('Avtal för korttidsarbete'!$F$13:$F$1012,$FE704))</f>
        <v>x</v>
      </c>
      <c r="FI704" s="112" t="b">
        <f t="shared" si="1208"/>
        <v>0</v>
      </c>
      <c r="FJ704" s="135">
        <f t="shared" si="1209"/>
        <v>44166</v>
      </c>
      <c r="FK704" s="135">
        <f t="shared" si="1210"/>
        <v>44377</v>
      </c>
      <c r="FL704" s="112" t="b">
        <f t="shared" si="1211"/>
        <v>0</v>
      </c>
      <c r="FM704" s="113">
        <f t="shared" si="1212"/>
        <v>44166</v>
      </c>
      <c r="FN704" s="135">
        <f t="shared" si="1213"/>
        <v>44377</v>
      </c>
      <c r="FO704" s="148" t="b">
        <f>IFERROR(INDEX('Avtal för korttidsarbete'!R:R,MATCH(D704,'Avtal för korttidsarbete'!$G:$G,0)),TRUE)</f>
        <v>1</v>
      </c>
      <c r="FP704" s="135" t="str">
        <f>IF(FO704,"-",INDEX('Avtal för korttidsarbete'!$D:$D,MATCH(D704,'Avtal för korttidsarbete'!$G:$G,0)))</f>
        <v>-</v>
      </c>
      <c r="FQ704" s="113" t="b">
        <f>IFERROR(G704&gt;INDEX(Uppsägningar!E:E,MATCH(C704,Uppsägningar!C:C,0)),FALSE)</f>
        <v>0</v>
      </c>
    </row>
    <row r="705" spans="1:173" x14ac:dyDescent="0.25">
      <c r="A705" s="19">
        <v>689</v>
      </c>
      <c r="B705" s="20"/>
      <c r="C705" s="183"/>
      <c r="D705" s="66"/>
      <c r="E705" s="212">
        <f>IFERROR(INDEX(Admin!$C$7:$C$10,MATCH(FP705,TblNivåValTExt,0)),0)</f>
        <v>0</v>
      </c>
      <c r="F705" s="1"/>
      <c r="G705" s="1"/>
      <c r="H705" s="78"/>
      <c r="I705" s="181"/>
      <c r="J705" s="181"/>
      <c r="K705" s="182"/>
      <c r="L705" s="182"/>
      <c r="M705" s="181"/>
      <c r="N705" s="181"/>
      <c r="O705" s="181"/>
      <c r="P705" s="182"/>
      <c r="Q705" s="182"/>
      <c r="R705" s="181"/>
      <c r="S705" s="181"/>
      <c r="T705" s="181"/>
      <c r="U705" s="182"/>
      <c r="V705" s="182"/>
      <c r="W705" s="181"/>
      <c r="X705" s="181"/>
      <c r="Y705" s="181"/>
      <c r="Z705" s="182"/>
      <c r="AA705" s="182"/>
      <c r="AB705" s="181"/>
      <c r="AC705" s="181"/>
      <c r="AD705" s="181"/>
      <c r="AE705" s="182"/>
      <c r="AF705" s="182"/>
      <c r="AG705" s="181"/>
      <c r="AH705" s="181"/>
      <c r="AI705" s="181"/>
      <c r="AJ705" s="182"/>
      <c r="AK705" s="182"/>
      <c r="AL705" s="181"/>
      <c r="AM705" s="181"/>
      <c r="AN705" s="181"/>
      <c r="AO705" s="182"/>
      <c r="AP705" s="182"/>
      <c r="AQ705" s="181"/>
      <c r="AR705" s="181"/>
      <c r="AS705" s="181"/>
      <c r="AT705" s="182"/>
      <c r="AU705" s="182"/>
      <c r="AV705" s="181"/>
      <c r="AW705" s="181"/>
      <c r="AX705" s="181"/>
      <c r="AY705" s="182"/>
      <c r="AZ705" s="182"/>
      <c r="BA705" s="181"/>
      <c r="BB705" s="181"/>
      <c r="BC705" s="181"/>
      <c r="BD705" s="182"/>
      <c r="BE705" s="182"/>
      <c r="BF705" s="181"/>
      <c r="BG705" s="180">
        <f t="shared" si="1179"/>
        <v>0</v>
      </c>
      <c r="BH705" s="116" t="str">
        <f t="shared" si="1180"/>
        <v/>
      </c>
      <c r="BI705" s="80" t="b">
        <f t="shared" si="1126"/>
        <v>0</v>
      </c>
      <c r="BJ705" s="80" t="str">
        <f t="shared" si="1127"/>
        <v/>
      </c>
      <c r="BK705" s="80" t="b">
        <f t="shared" si="1181"/>
        <v>0</v>
      </c>
      <c r="BL705" s="13" t="str">
        <f t="shared" si="1128"/>
        <v/>
      </c>
      <c r="BM705" s="13" t="b">
        <f t="shared" si="1182"/>
        <v>0</v>
      </c>
      <c r="BN705" s="35" t="str">
        <f t="shared" si="1129"/>
        <v/>
      </c>
      <c r="BO705" s="13" t="b">
        <f t="shared" si="1130"/>
        <v>0</v>
      </c>
      <c r="BP705" s="35" t="str">
        <f t="shared" si="1131"/>
        <v/>
      </c>
      <c r="BQ705" s="13" t="b">
        <f t="shared" si="1132"/>
        <v>0</v>
      </c>
      <c r="BR705" s="35" t="str">
        <f t="shared" si="1133"/>
        <v/>
      </c>
      <c r="BS705" s="35" t="b">
        <f t="shared" si="1134"/>
        <v>0</v>
      </c>
      <c r="BT705" s="35" t="str">
        <f t="shared" si="1135"/>
        <v/>
      </c>
      <c r="BU705" s="35" t="b">
        <f t="shared" si="1136"/>
        <v>0</v>
      </c>
      <c r="BV705" s="35" t="str">
        <f t="shared" si="1137"/>
        <v/>
      </c>
      <c r="BW705" s="13" t="b">
        <f t="shared" si="1214"/>
        <v>0</v>
      </c>
      <c r="BX705" s="35" t="str">
        <f t="shared" si="1138"/>
        <v/>
      </c>
      <c r="BY705" s="265" t="b">
        <f t="shared" si="1183"/>
        <v>0</v>
      </c>
      <c r="BZ705" s="35" t="str">
        <f t="shared" si="1139"/>
        <v/>
      </c>
      <c r="CA705" s="265" t="b">
        <f t="shared" si="1184"/>
        <v>0</v>
      </c>
      <c r="CB705" s="35" t="str">
        <f t="shared" si="1140"/>
        <v/>
      </c>
      <c r="CC705" s="272" t="b">
        <f t="shared" si="1185"/>
        <v>0</v>
      </c>
      <c r="CD705" s="35" t="str">
        <f t="shared" si="1141"/>
        <v/>
      </c>
      <c r="CE705" s="13" t="b">
        <f t="shared" si="1142"/>
        <v>0</v>
      </c>
      <c r="CF705" s="35" t="str">
        <f t="shared" si="1143"/>
        <v/>
      </c>
      <c r="CG705" s="179">
        <f t="shared" si="1144"/>
        <v>0</v>
      </c>
      <c r="CH705" s="179">
        <f t="shared" si="1145"/>
        <v>0</v>
      </c>
      <c r="CI705" s="218">
        <f t="shared" si="1186"/>
        <v>0</v>
      </c>
      <c r="CJ705" s="218">
        <f t="shared" si="1187"/>
        <v>0</v>
      </c>
      <c r="CK705" s="218">
        <f t="shared" si="1188"/>
        <v>0</v>
      </c>
      <c r="CL705" s="218">
        <f t="shared" si="1189"/>
        <v>0</v>
      </c>
      <c r="CM705" s="218">
        <f t="shared" si="1190"/>
        <v>0</v>
      </c>
      <c r="CN705" s="218">
        <f t="shared" si="1191"/>
        <v>0</v>
      </c>
      <c r="CO705" s="218">
        <f t="shared" si="1192"/>
        <v>0</v>
      </c>
      <c r="CP705" s="218">
        <f t="shared" si="1193"/>
        <v>0</v>
      </c>
      <c r="CQ705" s="218">
        <f t="shared" si="1194"/>
        <v>0</v>
      </c>
      <c r="CR705" s="218">
        <f t="shared" si="1195"/>
        <v>0</v>
      </c>
      <c r="CS705" s="14">
        <f t="shared" si="1146"/>
        <v>0</v>
      </c>
      <c r="CT705" s="236">
        <f t="shared" si="1147"/>
        <v>0</v>
      </c>
      <c r="CU705" s="237">
        <f t="shared" si="1221"/>
        <v>0</v>
      </c>
      <c r="CV705" s="16">
        <f t="shared" si="1221"/>
        <v>0</v>
      </c>
      <c r="CW705" s="16">
        <f t="shared" si="1221"/>
        <v>0</v>
      </c>
      <c r="CX705" s="16">
        <f t="shared" si="1221"/>
        <v>0</v>
      </c>
      <c r="CY705" s="16">
        <f t="shared" si="1221"/>
        <v>0</v>
      </c>
      <c r="CZ705" s="16">
        <f t="shared" si="1221"/>
        <v>0</v>
      </c>
      <c r="DA705" s="16">
        <f t="shared" si="1221"/>
        <v>0</v>
      </c>
      <c r="DB705" s="16">
        <f t="shared" si="1221"/>
        <v>0</v>
      </c>
      <c r="DC705" s="16">
        <f t="shared" si="1221"/>
        <v>0</v>
      </c>
      <c r="DD705" s="238">
        <f t="shared" si="1221"/>
        <v>0</v>
      </c>
      <c r="DE705" s="232">
        <f t="shared" si="1222"/>
        <v>0</v>
      </c>
      <c r="DF705" s="132">
        <f t="shared" si="1222"/>
        <v>0</v>
      </c>
      <c r="DG705" s="132">
        <f t="shared" si="1222"/>
        <v>0</v>
      </c>
      <c r="DH705" s="132">
        <f t="shared" si="1222"/>
        <v>0</v>
      </c>
      <c r="DI705" s="132">
        <f t="shared" si="1222"/>
        <v>0</v>
      </c>
      <c r="DJ705" s="132">
        <f t="shared" si="1222"/>
        <v>0</v>
      </c>
      <c r="DK705" s="132">
        <f t="shared" si="1222"/>
        <v>0</v>
      </c>
      <c r="DL705" s="132">
        <f t="shared" si="1222"/>
        <v>0</v>
      </c>
      <c r="DM705" s="132">
        <f t="shared" si="1222"/>
        <v>0</v>
      </c>
      <c r="DN705" s="233">
        <f t="shared" si="1222"/>
        <v>0</v>
      </c>
      <c r="DO705" s="232">
        <f t="shared" si="1150"/>
        <v>0</v>
      </c>
      <c r="DP705" s="132">
        <f t="shared" si="1151"/>
        <v>0</v>
      </c>
      <c r="DQ705" s="132">
        <f t="shared" si="1152"/>
        <v>0</v>
      </c>
      <c r="DR705" s="132">
        <f t="shared" si="1153"/>
        <v>0</v>
      </c>
      <c r="DS705" s="132">
        <f t="shared" si="1154"/>
        <v>0</v>
      </c>
      <c r="DT705" s="132">
        <f t="shared" si="1155"/>
        <v>0</v>
      </c>
      <c r="DU705" s="132">
        <f t="shared" si="1156"/>
        <v>0</v>
      </c>
      <c r="DV705" s="132">
        <f t="shared" si="1157"/>
        <v>0</v>
      </c>
      <c r="DW705" s="132">
        <f t="shared" si="1158"/>
        <v>0</v>
      </c>
      <c r="DX705" s="233">
        <f t="shared" si="1159"/>
        <v>0</v>
      </c>
      <c r="DY705" s="231" t="b">
        <f t="shared" si="1196"/>
        <v>0</v>
      </c>
      <c r="DZ705" s="163"/>
      <c r="EA705" s="226" t="str">
        <f t="shared" si="1197"/>
        <v/>
      </c>
      <c r="EB705" s="178" t="str">
        <f t="shared" si="1198"/>
        <v/>
      </c>
      <c r="EC705" s="178" t="str">
        <f t="shared" si="1199"/>
        <v/>
      </c>
      <c r="ED705" s="178" t="str">
        <f t="shared" si="1200"/>
        <v/>
      </c>
      <c r="EE705" s="178" t="str">
        <f t="shared" si="1201"/>
        <v/>
      </c>
      <c r="EF705" s="178" t="str">
        <f t="shared" si="1202"/>
        <v/>
      </c>
      <c r="EG705" s="178" t="str">
        <f t="shared" si="1203"/>
        <v/>
      </c>
      <c r="EH705" s="178" t="str">
        <f t="shared" si="1204"/>
        <v/>
      </c>
      <c r="EI705" s="178" t="str">
        <f t="shared" si="1205"/>
        <v/>
      </c>
      <c r="EJ705" s="227" t="str">
        <f t="shared" si="1206"/>
        <v/>
      </c>
      <c r="EK705" s="230" t="str">
        <f t="shared" si="1160"/>
        <v/>
      </c>
      <c r="EL705" s="177" t="str">
        <f t="shared" si="1161"/>
        <v/>
      </c>
      <c r="EM705" s="177" t="str">
        <f t="shared" si="1162"/>
        <v/>
      </c>
      <c r="EN705" s="177" t="str">
        <f t="shared" si="1163"/>
        <v/>
      </c>
      <c r="EO705" s="177" t="str">
        <f t="shared" si="1164"/>
        <v/>
      </c>
      <c r="EP705" s="177" t="str">
        <f t="shared" si="1165"/>
        <v/>
      </c>
      <c r="EQ705" s="177" t="str">
        <f t="shared" si="1166"/>
        <v/>
      </c>
      <c r="ER705" s="177" t="str">
        <f t="shared" si="1167"/>
        <v/>
      </c>
      <c r="ES705" s="177" t="str">
        <f t="shared" si="1168"/>
        <v/>
      </c>
      <c r="ET705" s="177" t="str">
        <f t="shared" si="1169"/>
        <v/>
      </c>
      <c r="EU705" s="229" t="e">
        <f t="shared" si="1170"/>
        <v>#VALUE!</v>
      </c>
      <c r="EV705" s="27" t="e">
        <f t="shared" si="1171"/>
        <v>#VALUE!</v>
      </c>
      <c r="EW705" s="27" t="e">
        <f t="shared" si="1172"/>
        <v>#VALUE!</v>
      </c>
      <c r="EX705" s="28" t="e">
        <f t="shared" si="1173"/>
        <v>#VALUE!</v>
      </c>
      <c r="EY705" s="28" t="e">
        <f t="shared" si="1174"/>
        <v>#VALUE!</v>
      </c>
      <c r="EZ705" s="28" t="b">
        <f t="shared" si="1175"/>
        <v>0</v>
      </c>
      <c r="FA705" s="176" t="str">
        <f t="shared" si="1176"/>
        <v/>
      </c>
      <c r="FB705" s="27" t="e" cm="1">
        <f t="array" aca="1" ref="FB705" ca="1">TEXT(RIGHT(10-RIGHT(SUM(INDEX(1*(MID(MID(C705,1,1)*2,ROW(INDIRECT("1:"&amp;LEN(MID(C705,1,1)*2))),1)),,))+MID(C705,2,1)+
SUM(INDEX(1*(MID(MID(C705,3,1)*2,ROW(INDIRECT("1:"&amp;LEN(MID(C705,3,1)*2))),1)),,))+MID(C705,4,1)+
SUM(INDEX(1*(MID(MID(C705,5,1)*2,ROW(INDIRECT("1:"&amp;LEN(MID(C705,5,1)*2))),1)),,))+MID(C705,6,1)+
SUM(INDEX(1*(MID(MID(C705,8,1)*2,ROW(INDIRECT("1:"&amp;LEN(MID(C705,8,1)*2))),1)),,))+MID(C705,9,1)+
SUM(INDEX(1*(MID(MID(C705,10,1)*2,ROW(INDIRECT("1:"&amp;LEN(MID(C705,10,1)*2))),1)),,)),1),1),"0")</f>
        <v>#VALUE!</v>
      </c>
      <c r="FC705" s="27" t="str">
        <f t="shared" si="1177"/>
        <v/>
      </c>
      <c r="FD705" s="29" t="b">
        <f t="shared" si="1178"/>
        <v>0</v>
      </c>
      <c r="FE705" s="112" t="b">
        <f>IFERROR(MATCH(D705,'Avtal för korttidsarbete'!$G$13:$G$1012,0),TRUE)</f>
        <v>1</v>
      </c>
      <c r="FF705" s="112" t="b">
        <f t="shared" si="1207"/>
        <v>0</v>
      </c>
      <c r="FG705" s="113" t="str" cm="1">
        <f t="array" ref="FG705">IF(FE705=TRUE,"x",INDEX('Avtal för korttidsarbete'!$E$13:$E$1012,$FE705))</f>
        <v>x</v>
      </c>
      <c r="FH705" s="113" t="str" cm="1">
        <f t="array" ref="FH705">IF(FE705=TRUE,"x",INDEX('Avtal för korttidsarbete'!$F$13:$F$1012,$FE705))</f>
        <v>x</v>
      </c>
      <c r="FI705" s="112" t="b">
        <f t="shared" si="1208"/>
        <v>0</v>
      </c>
      <c r="FJ705" s="135">
        <f t="shared" si="1209"/>
        <v>44166</v>
      </c>
      <c r="FK705" s="135">
        <f t="shared" si="1210"/>
        <v>44377</v>
      </c>
      <c r="FL705" s="112" t="b">
        <f t="shared" si="1211"/>
        <v>0</v>
      </c>
      <c r="FM705" s="113">
        <f t="shared" si="1212"/>
        <v>44166</v>
      </c>
      <c r="FN705" s="135">
        <f t="shared" si="1213"/>
        <v>44377</v>
      </c>
      <c r="FO705" s="148" t="b">
        <f>IFERROR(INDEX('Avtal för korttidsarbete'!R:R,MATCH(D705,'Avtal för korttidsarbete'!$G:$G,0)),TRUE)</f>
        <v>1</v>
      </c>
      <c r="FP705" s="135" t="str">
        <f>IF(FO705,"-",INDEX('Avtal för korttidsarbete'!$D:$D,MATCH(D705,'Avtal för korttidsarbete'!$G:$G,0)))</f>
        <v>-</v>
      </c>
      <c r="FQ705" s="113" t="b">
        <f>IFERROR(G705&gt;INDEX(Uppsägningar!E:E,MATCH(C705,Uppsägningar!C:C,0)),FALSE)</f>
        <v>0</v>
      </c>
    </row>
    <row r="706" spans="1:173" x14ac:dyDescent="0.25">
      <c r="A706" s="19">
        <v>690</v>
      </c>
      <c r="B706" s="20"/>
      <c r="C706" s="183"/>
      <c r="D706" s="66"/>
      <c r="E706" s="212">
        <f>IFERROR(INDEX(Admin!$C$7:$C$10,MATCH(FP706,TblNivåValTExt,0)),0)</f>
        <v>0</v>
      </c>
      <c r="F706" s="1"/>
      <c r="G706" s="1"/>
      <c r="H706" s="78"/>
      <c r="I706" s="181"/>
      <c r="J706" s="181"/>
      <c r="K706" s="182"/>
      <c r="L706" s="182"/>
      <c r="M706" s="181"/>
      <c r="N706" s="181"/>
      <c r="O706" s="181"/>
      <c r="P706" s="182"/>
      <c r="Q706" s="182"/>
      <c r="R706" s="181"/>
      <c r="S706" s="181"/>
      <c r="T706" s="181"/>
      <c r="U706" s="182"/>
      <c r="V706" s="182"/>
      <c r="W706" s="181"/>
      <c r="X706" s="181"/>
      <c r="Y706" s="181"/>
      <c r="Z706" s="182"/>
      <c r="AA706" s="182"/>
      <c r="AB706" s="181"/>
      <c r="AC706" s="181"/>
      <c r="AD706" s="181"/>
      <c r="AE706" s="182"/>
      <c r="AF706" s="182"/>
      <c r="AG706" s="181"/>
      <c r="AH706" s="181"/>
      <c r="AI706" s="181"/>
      <c r="AJ706" s="182"/>
      <c r="AK706" s="182"/>
      <c r="AL706" s="181"/>
      <c r="AM706" s="181"/>
      <c r="AN706" s="181"/>
      <c r="AO706" s="182"/>
      <c r="AP706" s="182"/>
      <c r="AQ706" s="181"/>
      <c r="AR706" s="181"/>
      <c r="AS706" s="181"/>
      <c r="AT706" s="182"/>
      <c r="AU706" s="182"/>
      <c r="AV706" s="181"/>
      <c r="AW706" s="181"/>
      <c r="AX706" s="181"/>
      <c r="AY706" s="182"/>
      <c r="AZ706" s="182"/>
      <c r="BA706" s="181"/>
      <c r="BB706" s="181"/>
      <c r="BC706" s="181"/>
      <c r="BD706" s="182"/>
      <c r="BE706" s="182"/>
      <c r="BF706" s="181"/>
      <c r="BG706" s="180">
        <f t="shared" si="1179"/>
        <v>0</v>
      </c>
      <c r="BH706" s="116" t="str">
        <f t="shared" si="1180"/>
        <v/>
      </c>
      <c r="BI706" s="80" t="b">
        <f t="shared" si="1126"/>
        <v>0</v>
      </c>
      <c r="BJ706" s="80" t="str">
        <f t="shared" si="1127"/>
        <v/>
      </c>
      <c r="BK706" s="80" t="b">
        <f t="shared" si="1181"/>
        <v>0</v>
      </c>
      <c r="BL706" s="13" t="str">
        <f t="shared" si="1128"/>
        <v/>
      </c>
      <c r="BM706" s="13" t="b">
        <f t="shared" si="1182"/>
        <v>0</v>
      </c>
      <c r="BN706" s="35" t="str">
        <f t="shared" si="1129"/>
        <v/>
      </c>
      <c r="BO706" s="13" t="b">
        <f t="shared" si="1130"/>
        <v>0</v>
      </c>
      <c r="BP706" s="35" t="str">
        <f t="shared" si="1131"/>
        <v/>
      </c>
      <c r="BQ706" s="13" t="b">
        <f t="shared" si="1132"/>
        <v>0</v>
      </c>
      <c r="BR706" s="35" t="str">
        <f t="shared" si="1133"/>
        <v/>
      </c>
      <c r="BS706" s="35" t="b">
        <f t="shared" si="1134"/>
        <v>0</v>
      </c>
      <c r="BT706" s="35" t="str">
        <f t="shared" si="1135"/>
        <v/>
      </c>
      <c r="BU706" s="35" t="b">
        <f t="shared" si="1136"/>
        <v>0</v>
      </c>
      <c r="BV706" s="35" t="str">
        <f t="shared" si="1137"/>
        <v/>
      </c>
      <c r="BW706" s="13" t="b">
        <f t="shared" si="1214"/>
        <v>0</v>
      </c>
      <c r="BX706" s="35" t="str">
        <f t="shared" si="1138"/>
        <v/>
      </c>
      <c r="BY706" s="265" t="b">
        <f t="shared" si="1183"/>
        <v>0</v>
      </c>
      <c r="BZ706" s="35" t="str">
        <f t="shared" si="1139"/>
        <v/>
      </c>
      <c r="CA706" s="265" t="b">
        <f t="shared" si="1184"/>
        <v>0</v>
      </c>
      <c r="CB706" s="35" t="str">
        <f t="shared" si="1140"/>
        <v/>
      </c>
      <c r="CC706" s="272" t="b">
        <f t="shared" si="1185"/>
        <v>0</v>
      </c>
      <c r="CD706" s="35" t="str">
        <f t="shared" si="1141"/>
        <v/>
      </c>
      <c r="CE706" s="13" t="b">
        <f t="shared" si="1142"/>
        <v>0</v>
      </c>
      <c r="CF706" s="35" t="str">
        <f t="shared" si="1143"/>
        <v/>
      </c>
      <c r="CG706" s="179">
        <f t="shared" si="1144"/>
        <v>0</v>
      </c>
      <c r="CH706" s="179">
        <f t="shared" si="1145"/>
        <v>0</v>
      </c>
      <c r="CI706" s="218">
        <f t="shared" si="1186"/>
        <v>0</v>
      </c>
      <c r="CJ706" s="218">
        <f t="shared" si="1187"/>
        <v>0</v>
      </c>
      <c r="CK706" s="218">
        <f t="shared" si="1188"/>
        <v>0</v>
      </c>
      <c r="CL706" s="218">
        <f t="shared" si="1189"/>
        <v>0</v>
      </c>
      <c r="CM706" s="218">
        <f t="shared" si="1190"/>
        <v>0</v>
      </c>
      <c r="CN706" s="218">
        <f t="shared" si="1191"/>
        <v>0</v>
      </c>
      <c r="CO706" s="218">
        <f t="shared" si="1192"/>
        <v>0</v>
      </c>
      <c r="CP706" s="218">
        <f t="shared" si="1193"/>
        <v>0</v>
      </c>
      <c r="CQ706" s="218">
        <f t="shared" si="1194"/>
        <v>0</v>
      </c>
      <c r="CR706" s="218">
        <f t="shared" si="1195"/>
        <v>0</v>
      </c>
      <c r="CS706" s="14">
        <f t="shared" si="1146"/>
        <v>0</v>
      </c>
      <c r="CT706" s="236">
        <f t="shared" si="1147"/>
        <v>0</v>
      </c>
      <c r="CU706" s="237">
        <f t="shared" si="1221"/>
        <v>0</v>
      </c>
      <c r="CV706" s="16">
        <f t="shared" si="1221"/>
        <v>0</v>
      </c>
      <c r="CW706" s="16">
        <f t="shared" si="1221"/>
        <v>0</v>
      </c>
      <c r="CX706" s="16">
        <f t="shared" si="1221"/>
        <v>0</v>
      </c>
      <c r="CY706" s="16">
        <f t="shared" si="1221"/>
        <v>0</v>
      </c>
      <c r="CZ706" s="16">
        <f t="shared" si="1221"/>
        <v>0</v>
      </c>
      <c r="DA706" s="16">
        <f t="shared" si="1221"/>
        <v>0</v>
      </c>
      <c r="DB706" s="16">
        <f t="shared" si="1221"/>
        <v>0</v>
      </c>
      <c r="DC706" s="16">
        <f t="shared" si="1221"/>
        <v>0</v>
      </c>
      <c r="DD706" s="238">
        <f t="shared" si="1221"/>
        <v>0</v>
      </c>
      <c r="DE706" s="232">
        <f t="shared" si="1222"/>
        <v>0</v>
      </c>
      <c r="DF706" s="132">
        <f t="shared" si="1222"/>
        <v>0</v>
      </c>
      <c r="DG706" s="132">
        <f t="shared" si="1222"/>
        <v>0</v>
      </c>
      <c r="DH706" s="132">
        <f t="shared" si="1222"/>
        <v>0</v>
      </c>
      <c r="DI706" s="132">
        <f t="shared" si="1222"/>
        <v>0</v>
      </c>
      <c r="DJ706" s="132">
        <f t="shared" si="1222"/>
        <v>0</v>
      </c>
      <c r="DK706" s="132">
        <f t="shared" si="1222"/>
        <v>0</v>
      </c>
      <c r="DL706" s="132">
        <f t="shared" si="1222"/>
        <v>0</v>
      </c>
      <c r="DM706" s="132">
        <f t="shared" si="1222"/>
        <v>0</v>
      </c>
      <c r="DN706" s="233">
        <f t="shared" si="1222"/>
        <v>0</v>
      </c>
      <c r="DO706" s="232">
        <f t="shared" si="1150"/>
        <v>0</v>
      </c>
      <c r="DP706" s="132">
        <f t="shared" si="1151"/>
        <v>0</v>
      </c>
      <c r="DQ706" s="132">
        <f t="shared" si="1152"/>
        <v>0</v>
      </c>
      <c r="DR706" s="132">
        <f t="shared" si="1153"/>
        <v>0</v>
      </c>
      <c r="DS706" s="132">
        <f t="shared" si="1154"/>
        <v>0</v>
      </c>
      <c r="DT706" s="132">
        <f t="shared" si="1155"/>
        <v>0</v>
      </c>
      <c r="DU706" s="132">
        <f t="shared" si="1156"/>
        <v>0</v>
      </c>
      <c r="DV706" s="132">
        <f t="shared" si="1157"/>
        <v>0</v>
      </c>
      <c r="DW706" s="132">
        <f t="shared" si="1158"/>
        <v>0</v>
      </c>
      <c r="DX706" s="233">
        <f t="shared" si="1159"/>
        <v>0</v>
      </c>
      <c r="DY706" s="231" t="b">
        <f t="shared" si="1196"/>
        <v>0</v>
      </c>
      <c r="DZ706" s="163"/>
      <c r="EA706" s="226" t="str">
        <f t="shared" si="1197"/>
        <v/>
      </c>
      <c r="EB706" s="178" t="str">
        <f t="shared" si="1198"/>
        <v/>
      </c>
      <c r="EC706" s="178" t="str">
        <f t="shared" si="1199"/>
        <v/>
      </c>
      <c r="ED706" s="178" t="str">
        <f t="shared" si="1200"/>
        <v/>
      </c>
      <c r="EE706" s="178" t="str">
        <f t="shared" si="1201"/>
        <v/>
      </c>
      <c r="EF706" s="178" t="str">
        <f t="shared" si="1202"/>
        <v/>
      </c>
      <c r="EG706" s="178" t="str">
        <f t="shared" si="1203"/>
        <v/>
      </c>
      <c r="EH706" s="178" t="str">
        <f t="shared" si="1204"/>
        <v/>
      </c>
      <c r="EI706" s="178" t="str">
        <f t="shared" si="1205"/>
        <v/>
      </c>
      <c r="EJ706" s="227" t="str">
        <f t="shared" si="1206"/>
        <v/>
      </c>
      <c r="EK706" s="230" t="str">
        <f t="shared" si="1160"/>
        <v/>
      </c>
      <c r="EL706" s="177" t="str">
        <f t="shared" si="1161"/>
        <v/>
      </c>
      <c r="EM706" s="177" t="str">
        <f t="shared" si="1162"/>
        <v/>
      </c>
      <c r="EN706" s="177" t="str">
        <f t="shared" si="1163"/>
        <v/>
      </c>
      <c r="EO706" s="177" t="str">
        <f t="shared" si="1164"/>
        <v/>
      </c>
      <c r="EP706" s="177" t="str">
        <f t="shared" si="1165"/>
        <v/>
      </c>
      <c r="EQ706" s="177" t="str">
        <f t="shared" si="1166"/>
        <v/>
      </c>
      <c r="ER706" s="177" t="str">
        <f t="shared" si="1167"/>
        <v/>
      </c>
      <c r="ES706" s="177" t="str">
        <f t="shared" si="1168"/>
        <v/>
      </c>
      <c r="ET706" s="177" t="str">
        <f t="shared" si="1169"/>
        <v/>
      </c>
      <c r="EU706" s="229" t="e">
        <f t="shared" si="1170"/>
        <v>#VALUE!</v>
      </c>
      <c r="EV706" s="27" t="e">
        <f t="shared" si="1171"/>
        <v>#VALUE!</v>
      </c>
      <c r="EW706" s="27" t="e">
        <f t="shared" si="1172"/>
        <v>#VALUE!</v>
      </c>
      <c r="EX706" s="28" t="e">
        <f t="shared" si="1173"/>
        <v>#VALUE!</v>
      </c>
      <c r="EY706" s="28" t="e">
        <f t="shared" si="1174"/>
        <v>#VALUE!</v>
      </c>
      <c r="EZ706" s="28" t="b">
        <f t="shared" si="1175"/>
        <v>0</v>
      </c>
      <c r="FA706" s="176" t="str">
        <f t="shared" si="1176"/>
        <v/>
      </c>
      <c r="FB706" s="27" t="e" cm="1">
        <f t="array" aca="1" ref="FB706" ca="1">TEXT(RIGHT(10-RIGHT(SUM(INDEX(1*(MID(MID(C706,1,1)*2,ROW(INDIRECT("1:"&amp;LEN(MID(C706,1,1)*2))),1)),,))+MID(C706,2,1)+
SUM(INDEX(1*(MID(MID(C706,3,1)*2,ROW(INDIRECT("1:"&amp;LEN(MID(C706,3,1)*2))),1)),,))+MID(C706,4,1)+
SUM(INDEX(1*(MID(MID(C706,5,1)*2,ROW(INDIRECT("1:"&amp;LEN(MID(C706,5,1)*2))),1)),,))+MID(C706,6,1)+
SUM(INDEX(1*(MID(MID(C706,8,1)*2,ROW(INDIRECT("1:"&amp;LEN(MID(C706,8,1)*2))),1)),,))+MID(C706,9,1)+
SUM(INDEX(1*(MID(MID(C706,10,1)*2,ROW(INDIRECT("1:"&amp;LEN(MID(C706,10,1)*2))),1)),,)),1),1),"0")</f>
        <v>#VALUE!</v>
      </c>
      <c r="FC706" s="27" t="str">
        <f t="shared" si="1177"/>
        <v/>
      </c>
      <c r="FD706" s="29" t="b">
        <f t="shared" si="1178"/>
        <v>0</v>
      </c>
      <c r="FE706" s="112" t="b">
        <f>IFERROR(MATCH(D706,'Avtal för korttidsarbete'!$G$13:$G$1012,0),TRUE)</f>
        <v>1</v>
      </c>
      <c r="FF706" s="112" t="b">
        <f t="shared" si="1207"/>
        <v>0</v>
      </c>
      <c r="FG706" s="113" t="str" cm="1">
        <f t="array" ref="FG706">IF(FE706=TRUE,"x",INDEX('Avtal för korttidsarbete'!$E$13:$E$1012,$FE706))</f>
        <v>x</v>
      </c>
      <c r="FH706" s="113" t="str" cm="1">
        <f t="array" ref="FH706">IF(FE706=TRUE,"x",INDEX('Avtal för korttidsarbete'!$F$13:$F$1012,$FE706))</f>
        <v>x</v>
      </c>
      <c r="FI706" s="112" t="b">
        <f t="shared" si="1208"/>
        <v>0</v>
      </c>
      <c r="FJ706" s="135">
        <f t="shared" si="1209"/>
        <v>44166</v>
      </c>
      <c r="FK706" s="135">
        <f t="shared" si="1210"/>
        <v>44377</v>
      </c>
      <c r="FL706" s="112" t="b">
        <f t="shared" si="1211"/>
        <v>0</v>
      </c>
      <c r="FM706" s="113">
        <f t="shared" si="1212"/>
        <v>44166</v>
      </c>
      <c r="FN706" s="135">
        <f t="shared" si="1213"/>
        <v>44377</v>
      </c>
      <c r="FO706" s="148" t="b">
        <f>IFERROR(INDEX('Avtal för korttidsarbete'!R:R,MATCH(D706,'Avtal för korttidsarbete'!$G:$G,0)),TRUE)</f>
        <v>1</v>
      </c>
      <c r="FP706" s="135" t="str">
        <f>IF(FO706,"-",INDEX('Avtal för korttidsarbete'!$D:$D,MATCH(D706,'Avtal för korttidsarbete'!$G:$G,0)))</f>
        <v>-</v>
      </c>
      <c r="FQ706" s="113" t="b">
        <f>IFERROR(G706&gt;INDEX(Uppsägningar!E:E,MATCH(C706,Uppsägningar!C:C,0)),FALSE)</f>
        <v>0</v>
      </c>
    </row>
    <row r="707" spans="1:173" x14ac:dyDescent="0.25">
      <c r="A707" s="19">
        <v>691</v>
      </c>
      <c r="B707" s="20"/>
      <c r="C707" s="183"/>
      <c r="D707" s="66"/>
      <c r="E707" s="212">
        <f>IFERROR(INDEX(Admin!$C$7:$C$10,MATCH(FP707,TblNivåValTExt,0)),0)</f>
        <v>0</v>
      </c>
      <c r="F707" s="1"/>
      <c r="G707" s="1"/>
      <c r="H707" s="78"/>
      <c r="I707" s="181"/>
      <c r="J707" s="181"/>
      <c r="K707" s="182"/>
      <c r="L707" s="182"/>
      <c r="M707" s="181"/>
      <c r="N707" s="181"/>
      <c r="O707" s="181"/>
      <c r="P707" s="182"/>
      <c r="Q707" s="182"/>
      <c r="R707" s="181"/>
      <c r="S707" s="181"/>
      <c r="T707" s="181"/>
      <c r="U707" s="182"/>
      <c r="V707" s="182"/>
      <c r="W707" s="181"/>
      <c r="X707" s="181"/>
      <c r="Y707" s="181"/>
      <c r="Z707" s="182"/>
      <c r="AA707" s="182"/>
      <c r="AB707" s="181"/>
      <c r="AC707" s="181"/>
      <c r="AD707" s="181"/>
      <c r="AE707" s="182"/>
      <c r="AF707" s="182"/>
      <c r="AG707" s="181"/>
      <c r="AH707" s="181"/>
      <c r="AI707" s="181"/>
      <c r="AJ707" s="182"/>
      <c r="AK707" s="182"/>
      <c r="AL707" s="181"/>
      <c r="AM707" s="181"/>
      <c r="AN707" s="181"/>
      <c r="AO707" s="182"/>
      <c r="AP707" s="182"/>
      <c r="AQ707" s="181"/>
      <c r="AR707" s="181"/>
      <c r="AS707" s="181"/>
      <c r="AT707" s="182"/>
      <c r="AU707" s="182"/>
      <c r="AV707" s="181"/>
      <c r="AW707" s="181"/>
      <c r="AX707" s="181"/>
      <c r="AY707" s="182"/>
      <c r="AZ707" s="182"/>
      <c r="BA707" s="181"/>
      <c r="BB707" s="181"/>
      <c r="BC707" s="181"/>
      <c r="BD707" s="182"/>
      <c r="BE707" s="182"/>
      <c r="BF707" s="181"/>
      <c r="BG707" s="180">
        <f t="shared" si="1179"/>
        <v>0</v>
      </c>
      <c r="BH707" s="116" t="str">
        <f t="shared" si="1180"/>
        <v/>
      </c>
      <c r="BI707" s="80" t="b">
        <f t="shared" si="1126"/>
        <v>0</v>
      </c>
      <c r="BJ707" s="80" t="str">
        <f t="shared" si="1127"/>
        <v/>
      </c>
      <c r="BK707" s="80" t="b">
        <f t="shared" si="1181"/>
        <v>0</v>
      </c>
      <c r="BL707" s="13" t="str">
        <f t="shared" si="1128"/>
        <v/>
      </c>
      <c r="BM707" s="13" t="b">
        <f t="shared" si="1182"/>
        <v>0</v>
      </c>
      <c r="BN707" s="35" t="str">
        <f t="shared" si="1129"/>
        <v/>
      </c>
      <c r="BO707" s="13" t="b">
        <f t="shared" si="1130"/>
        <v>0</v>
      </c>
      <c r="BP707" s="35" t="str">
        <f t="shared" si="1131"/>
        <v/>
      </c>
      <c r="BQ707" s="13" t="b">
        <f t="shared" si="1132"/>
        <v>0</v>
      </c>
      <c r="BR707" s="35" t="str">
        <f t="shared" si="1133"/>
        <v/>
      </c>
      <c r="BS707" s="35" t="b">
        <f t="shared" si="1134"/>
        <v>0</v>
      </c>
      <c r="BT707" s="35" t="str">
        <f t="shared" si="1135"/>
        <v/>
      </c>
      <c r="BU707" s="35" t="b">
        <f t="shared" si="1136"/>
        <v>0</v>
      </c>
      <c r="BV707" s="35" t="str">
        <f t="shared" si="1137"/>
        <v/>
      </c>
      <c r="BW707" s="13" t="b">
        <f t="shared" si="1214"/>
        <v>0</v>
      </c>
      <c r="BX707" s="35" t="str">
        <f t="shared" si="1138"/>
        <v/>
      </c>
      <c r="BY707" s="265" t="b">
        <f t="shared" si="1183"/>
        <v>0</v>
      </c>
      <c r="BZ707" s="35" t="str">
        <f t="shared" si="1139"/>
        <v/>
      </c>
      <c r="CA707" s="265" t="b">
        <f t="shared" si="1184"/>
        <v>0</v>
      </c>
      <c r="CB707" s="35" t="str">
        <f t="shared" si="1140"/>
        <v/>
      </c>
      <c r="CC707" s="272" t="b">
        <f t="shared" si="1185"/>
        <v>0</v>
      </c>
      <c r="CD707" s="35" t="str">
        <f t="shared" si="1141"/>
        <v/>
      </c>
      <c r="CE707" s="13" t="b">
        <f t="shared" si="1142"/>
        <v>0</v>
      </c>
      <c r="CF707" s="35" t="str">
        <f t="shared" si="1143"/>
        <v/>
      </c>
      <c r="CG707" s="179">
        <f t="shared" si="1144"/>
        <v>0</v>
      </c>
      <c r="CH707" s="179">
        <f t="shared" si="1145"/>
        <v>0</v>
      </c>
      <c r="CI707" s="218">
        <f t="shared" si="1186"/>
        <v>0</v>
      </c>
      <c r="CJ707" s="218">
        <f t="shared" si="1187"/>
        <v>0</v>
      </c>
      <c r="CK707" s="218">
        <f t="shared" si="1188"/>
        <v>0</v>
      </c>
      <c r="CL707" s="218">
        <f t="shared" si="1189"/>
        <v>0</v>
      </c>
      <c r="CM707" s="218">
        <f t="shared" si="1190"/>
        <v>0</v>
      </c>
      <c r="CN707" s="218">
        <f t="shared" si="1191"/>
        <v>0</v>
      </c>
      <c r="CO707" s="218">
        <f t="shared" si="1192"/>
        <v>0</v>
      </c>
      <c r="CP707" s="218">
        <f t="shared" si="1193"/>
        <v>0</v>
      </c>
      <c r="CQ707" s="218">
        <f t="shared" si="1194"/>
        <v>0</v>
      </c>
      <c r="CR707" s="218">
        <f t="shared" si="1195"/>
        <v>0</v>
      </c>
      <c r="CS707" s="14">
        <f t="shared" si="1146"/>
        <v>0</v>
      </c>
      <c r="CT707" s="236">
        <f t="shared" si="1147"/>
        <v>0</v>
      </c>
      <c r="CU707" s="237">
        <f t="shared" ref="CU707:DD716" si="1223">IF(AND($CS707,$CT707,CU$12),MAX(0,MIN(CU$10,$CT707)-MAX(CU$9,$CS707)+1),0)</f>
        <v>0</v>
      </c>
      <c r="CV707" s="16">
        <f t="shared" si="1223"/>
        <v>0</v>
      </c>
      <c r="CW707" s="16">
        <f t="shared" si="1223"/>
        <v>0</v>
      </c>
      <c r="CX707" s="16">
        <f t="shared" si="1223"/>
        <v>0</v>
      </c>
      <c r="CY707" s="16">
        <f t="shared" si="1223"/>
        <v>0</v>
      </c>
      <c r="CZ707" s="16">
        <f t="shared" si="1223"/>
        <v>0</v>
      </c>
      <c r="DA707" s="16">
        <f t="shared" si="1223"/>
        <v>0</v>
      </c>
      <c r="DB707" s="16">
        <f t="shared" si="1223"/>
        <v>0</v>
      </c>
      <c r="DC707" s="16">
        <f t="shared" si="1223"/>
        <v>0</v>
      </c>
      <c r="DD707" s="238">
        <f t="shared" si="1223"/>
        <v>0</v>
      </c>
      <c r="DE707" s="232">
        <f t="shared" ref="DE707:DN716" si="1224">IF($H707&lt;=0,0,MAX(0,MIN($H707,$DE$11)))</f>
        <v>0</v>
      </c>
      <c r="DF707" s="132">
        <f t="shared" si="1224"/>
        <v>0</v>
      </c>
      <c r="DG707" s="132">
        <f t="shared" si="1224"/>
        <v>0</v>
      </c>
      <c r="DH707" s="132">
        <f t="shared" si="1224"/>
        <v>0</v>
      </c>
      <c r="DI707" s="132">
        <f t="shared" si="1224"/>
        <v>0</v>
      </c>
      <c r="DJ707" s="132">
        <f t="shared" si="1224"/>
        <v>0</v>
      </c>
      <c r="DK707" s="132">
        <f t="shared" si="1224"/>
        <v>0</v>
      </c>
      <c r="DL707" s="132">
        <f t="shared" si="1224"/>
        <v>0</v>
      </c>
      <c r="DM707" s="132">
        <f t="shared" si="1224"/>
        <v>0</v>
      </c>
      <c r="DN707" s="233">
        <f t="shared" si="1224"/>
        <v>0</v>
      </c>
      <c r="DO707" s="232">
        <f t="shared" si="1150"/>
        <v>0</v>
      </c>
      <c r="DP707" s="132">
        <f t="shared" si="1151"/>
        <v>0</v>
      </c>
      <c r="DQ707" s="132">
        <f t="shared" si="1152"/>
        <v>0</v>
      </c>
      <c r="DR707" s="132">
        <f t="shared" si="1153"/>
        <v>0</v>
      </c>
      <c r="DS707" s="132">
        <f t="shared" si="1154"/>
        <v>0</v>
      </c>
      <c r="DT707" s="132">
        <f t="shared" si="1155"/>
        <v>0</v>
      </c>
      <c r="DU707" s="132">
        <f t="shared" si="1156"/>
        <v>0</v>
      </c>
      <c r="DV707" s="132">
        <f t="shared" si="1157"/>
        <v>0</v>
      </c>
      <c r="DW707" s="132">
        <f t="shared" si="1158"/>
        <v>0</v>
      </c>
      <c r="DX707" s="233">
        <f t="shared" si="1159"/>
        <v>0</v>
      </c>
      <c r="DY707" s="231" t="b">
        <f t="shared" si="1196"/>
        <v>0</v>
      </c>
      <c r="DZ707" s="163"/>
      <c r="EA707" s="226" t="str">
        <f t="shared" si="1197"/>
        <v/>
      </c>
      <c r="EB707" s="178" t="str">
        <f t="shared" si="1198"/>
        <v/>
      </c>
      <c r="EC707" s="178" t="str">
        <f t="shared" si="1199"/>
        <v/>
      </c>
      <c r="ED707" s="178" t="str">
        <f t="shared" si="1200"/>
        <v/>
      </c>
      <c r="EE707" s="178" t="str">
        <f t="shared" si="1201"/>
        <v/>
      </c>
      <c r="EF707" s="178" t="str">
        <f t="shared" si="1202"/>
        <v/>
      </c>
      <c r="EG707" s="178" t="str">
        <f t="shared" si="1203"/>
        <v/>
      </c>
      <c r="EH707" s="178" t="str">
        <f t="shared" si="1204"/>
        <v/>
      </c>
      <c r="EI707" s="178" t="str">
        <f t="shared" si="1205"/>
        <v/>
      </c>
      <c r="EJ707" s="227" t="str">
        <f t="shared" si="1206"/>
        <v/>
      </c>
      <c r="EK707" s="230" t="str">
        <f t="shared" si="1160"/>
        <v/>
      </c>
      <c r="EL707" s="177" t="str">
        <f t="shared" si="1161"/>
        <v/>
      </c>
      <c r="EM707" s="177" t="str">
        <f t="shared" si="1162"/>
        <v/>
      </c>
      <c r="EN707" s="177" t="str">
        <f t="shared" si="1163"/>
        <v/>
      </c>
      <c r="EO707" s="177" t="str">
        <f t="shared" si="1164"/>
        <v/>
      </c>
      <c r="EP707" s="177" t="str">
        <f t="shared" si="1165"/>
        <v/>
      </c>
      <c r="EQ707" s="177" t="str">
        <f t="shared" si="1166"/>
        <v/>
      </c>
      <c r="ER707" s="177" t="str">
        <f t="shared" si="1167"/>
        <v/>
      </c>
      <c r="ES707" s="177" t="str">
        <f t="shared" si="1168"/>
        <v/>
      </c>
      <c r="ET707" s="177" t="str">
        <f t="shared" si="1169"/>
        <v/>
      </c>
      <c r="EU707" s="229" t="e">
        <f t="shared" si="1170"/>
        <v>#VALUE!</v>
      </c>
      <c r="EV707" s="27" t="e">
        <f t="shared" si="1171"/>
        <v>#VALUE!</v>
      </c>
      <c r="EW707" s="27" t="e">
        <f t="shared" si="1172"/>
        <v>#VALUE!</v>
      </c>
      <c r="EX707" s="28" t="e">
        <f t="shared" si="1173"/>
        <v>#VALUE!</v>
      </c>
      <c r="EY707" s="28" t="e">
        <f t="shared" si="1174"/>
        <v>#VALUE!</v>
      </c>
      <c r="EZ707" s="28" t="b">
        <f t="shared" si="1175"/>
        <v>0</v>
      </c>
      <c r="FA707" s="176" t="str">
        <f t="shared" si="1176"/>
        <v/>
      </c>
      <c r="FB707" s="27" t="e" cm="1">
        <f t="array" aca="1" ref="FB707" ca="1">TEXT(RIGHT(10-RIGHT(SUM(INDEX(1*(MID(MID(C707,1,1)*2,ROW(INDIRECT("1:"&amp;LEN(MID(C707,1,1)*2))),1)),,))+MID(C707,2,1)+
SUM(INDEX(1*(MID(MID(C707,3,1)*2,ROW(INDIRECT("1:"&amp;LEN(MID(C707,3,1)*2))),1)),,))+MID(C707,4,1)+
SUM(INDEX(1*(MID(MID(C707,5,1)*2,ROW(INDIRECT("1:"&amp;LEN(MID(C707,5,1)*2))),1)),,))+MID(C707,6,1)+
SUM(INDEX(1*(MID(MID(C707,8,1)*2,ROW(INDIRECT("1:"&amp;LEN(MID(C707,8,1)*2))),1)),,))+MID(C707,9,1)+
SUM(INDEX(1*(MID(MID(C707,10,1)*2,ROW(INDIRECT("1:"&amp;LEN(MID(C707,10,1)*2))),1)),,)),1),1),"0")</f>
        <v>#VALUE!</v>
      </c>
      <c r="FC707" s="27" t="str">
        <f t="shared" si="1177"/>
        <v/>
      </c>
      <c r="FD707" s="29" t="b">
        <f t="shared" si="1178"/>
        <v>0</v>
      </c>
      <c r="FE707" s="112" t="b">
        <f>IFERROR(MATCH(D707,'Avtal för korttidsarbete'!$G$13:$G$1012,0),TRUE)</f>
        <v>1</v>
      </c>
      <c r="FF707" s="112" t="b">
        <f t="shared" si="1207"/>
        <v>0</v>
      </c>
      <c r="FG707" s="113" t="str" cm="1">
        <f t="array" ref="FG707">IF(FE707=TRUE,"x",INDEX('Avtal för korttidsarbete'!$E$13:$E$1012,$FE707))</f>
        <v>x</v>
      </c>
      <c r="FH707" s="113" t="str" cm="1">
        <f t="array" ref="FH707">IF(FE707=TRUE,"x",INDEX('Avtal för korttidsarbete'!$F$13:$F$1012,$FE707))</f>
        <v>x</v>
      </c>
      <c r="FI707" s="112" t="b">
        <f t="shared" si="1208"/>
        <v>0</v>
      </c>
      <c r="FJ707" s="135">
        <f t="shared" si="1209"/>
        <v>44166</v>
      </c>
      <c r="FK707" s="135">
        <f t="shared" si="1210"/>
        <v>44377</v>
      </c>
      <c r="FL707" s="112" t="b">
        <f t="shared" si="1211"/>
        <v>0</v>
      </c>
      <c r="FM707" s="113">
        <f t="shared" si="1212"/>
        <v>44166</v>
      </c>
      <c r="FN707" s="135">
        <f t="shared" si="1213"/>
        <v>44377</v>
      </c>
      <c r="FO707" s="148" t="b">
        <f>IFERROR(INDEX('Avtal för korttidsarbete'!R:R,MATCH(D707,'Avtal för korttidsarbete'!$G:$G,0)),TRUE)</f>
        <v>1</v>
      </c>
      <c r="FP707" s="135" t="str">
        <f>IF(FO707,"-",INDEX('Avtal för korttidsarbete'!$D:$D,MATCH(D707,'Avtal för korttidsarbete'!$G:$G,0)))</f>
        <v>-</v>
      </c>
      <c r="FQ707" s="113" t="b">
        <f>IFERROR(G707&gt;INDEX(Uppsägningar!E:E,MATCH(C707,Uppsägningar!C:C,0)),FALSE)</f>
        <v>0</v>
      </c>
    </row>
    <row r="708" spans="1:173" x14ac:dyDescent="0.25">
      <c r="A708" s="19">
        <v>692</v>
      </c>
      <c r="B708" s="20"/>
      <c r="C708" s="183"/>
      <c r="D708" s="66"/>
      <c r="E708" s="212">
        <f>IFERROR(INDEX(Admin!$C$7:$C$10,MATCH(FP708,TblNivåValTExt,0)),0)</f>
        <v>0</v>
      </c>
      <c r="F708" s="1"/>
      <c r="G708" s="1"/>
      <c r="H708" s="78"/>
      <c r="I708" s="181"/>
      <c r="J708" s="181"/>
      <c r="K708" s="182"/>
      <c r="L708" s="182"/>
      <c r="M708" s="181"/>
      <c r="N708" s="181"/>
      <c r="O708" s="181"/>
      <c r="P708" s="182"/>
      <c r="Q708" s="182"/>
      <c r="R708" s="181"/>
      <c r="S708" s="181"/>
      <c r="T708" s="181"/>
      <c r="U708" s="182"/>
      <c r="V708" s="182"/>
      <c r="W708" s="181"/>
      <c r="X708" s="181"/>
      <c r="Y708" s="181"/>
      <c r="Z708" s="182"/>
      <c r="AA708" s="182"/>
      <c r="AB708" s="181"/>
      <c r="AC708" s="181"/>
      <c r="AD708" s="181"/>
      <c r="AE708" s="182"/>
      <c r="AF708" s="182"/>
      <c r="AG708" s="181"/>
      <c r="AH708" s="181"/>
      <c r="AI708" s="181"/>
      <c r="AJ708" s="182"/>
      <c r="AK708" s="182"/>
      <c r="AL708" s="181"/>
      <c r="AM708" s="181"/>
      <c r="AN708" s="181"/>
      <c r="AO708" s="182"/>
      <c r="AP708" s="182"/>
      <c r="AQ708" s="181"/>
      <c r="AR708" s="181"/>
      <c r="AS708" s="181"/>
      <c r="AT708" s="182"/>
      <c r="AU708" s="182"/>
      <c r="AV708" s="181"/>
      <c r="AW708" s="181"/>
      <c r="AX708" s="181"/>
      <c r="AY708" s="182"/>
      <c r="AZ708" s="182"/>
      <c r="BA708" s="181"/>
      <c r="BB708" s="181"/>
      <c r="BC708" s="181"/>
      <c r="BD708" s="182"/>
      <c r="BE708" s="182"/>
      <c r="BF708" s="181"/>
      <c r="BG708" s="180">
        <f t="shared" si="1179"/>
        <v>0</v>
      </c>
      <c r="BH708" s="116" t="str">
        <f t="shared" si="1180"/>
        <v/>
      </c>
      <c r="BI708" s="80" t="b">
        <f t="shared" si="1126"/>
        <v>0</v>
      </c>
      <c r="BJ708" s="80" t="str">
        <f t="shared" si="1127"/>
        <v/>
      </c>
      <c r="BK708" s="80" t="b">
        <f t="shared" si="1181"/>
        <v>0</v>
      </c>
      <c r="BL708" s="13" t="str">
        <f t="shared" si="1128"/>
        <v/>
      </c>
      <c r="BM708" s="13" t="b">
        <f t="shared" si="1182"/>
        <v>0</v>
      </c>
      <c r="BN708" s="35" t="str">
        <f t="shared" si="1129"/>
        <v/>
      </c>
      <c r="BO708" s="13" t="b">
        <f t="shared" si="1130"/>
        <v>0</v>
      </c>
      <c r="BP708" s="35" t="str">
        <f t="shared" si="1131"/>
        <v/>
      </c>
      <c r="BQ708" s="13" t="b">
        <f t="shared" si="1132"/>
        <v>0</v>
      </c>
      <c r="BR708" s="35" t="str">
        <f t="shared" si="1133"/>
        <v/>
      </c>
      <c r="BS708" s="35" t="b">
        <f t="shared" si="1134"/>
        <v>0</v>
      </c>
      <c r="BT708" s="35" t="str">
        <f t="shared" si="1135"/>
        <v/>
      </c>
      <c r="BU708" s="35" t="b">
        <f t="shared" si="1136"/>
        <v>0</v>
      </c>
      <c r="BV708" s="35" t="str">
        <f t="shared" si="1137"/>
        <v/>
      </c>
      <c r="BW708" s="13" t="b">
        <f t="shared" si="1214"/>
        <v>0</v>
      </c>
      <c r="BX708" s="35" t="str">
        <f t="shared" si="1138"/>
        <v/>
      </c>
      <c r="BY708" s="265" t="b">
        <f t="shared" si="1183"/>
        <v>0</v>
      </c>
      <c r="BZ708" s="35" t="str">
        <f t="shared" si="1139"/>
        <v/>
      </c>
      <c r="CA708" s="265" t="b">
        <f t="shared" si="1184"/>
        <v>0</v>
      </c>
      <c r="CB708" s="35" t="str">
        <f t="shared" si="1140"/>
        <v/>
      </c>
      <c r="CC708" s="272" t="b">
        <f t="shared" si="1185"/>
        <v>0</v>
      </c>
      <c r="CD708" s="35" t="str">
        <f t="shared" si="1141"/>
        <v/>
      </c>
      <c r="CE708" s="13" t="b">
        <f t="shared" si="1142"/>
        <v>0</v>
      </c>
      <c r="CF708" s="35" t="str">
        <f t="shared" si="1143"/>
        <v/>
      </c>
      <c r="CG708" s="179">
        <f t="shared" si="1144"/>
        <v>0</v>
      </c>
      <c r="CH708" s="179">
        <f t="shared" si="1145"/>
        <v>0</v>
      </c>
      <c r="CI708" s="218">
        <f t="shared" si="1186"/>
        <v>0</v>
      </c>
      <c r="CJ708" s="218">
        <f t="shared" si="1187"/>
        <v>0</v>
      </c>
      <c r="CK708" s="218">
        <f t="shared" si="1188"/>
        <v>0</v>
      </c>
      <c r="CL708" s="218">
        <f t="shared" si="1189"/>
        <v>0</v>
      </c>
      <c r="CM708" s="218">
        <f t="shared" si="1190"/>
        <v>0</v>
      </c>
      <c r="CN708" s="218">
        <f t="shared" si="1191"/>
        <v>0</v>
      </c>
      <c r="CO708" s="218">
        <f t="shared" si="1192"/>
        <v>0</v>
      </c>
      <c r="CP708" s="218">
        <f t="shared" si="1193"/>
        <v>0</v>
      </c>
      <c r="CQ708" s="218">
        <f t="shared" si="1194"/>
        <v>0</v>
      </c>
      <c r="CR708" s="218">
        <f t="shared" si="1195"/>
        <v>0</v>
      </c>
      <c r="CS708" s="14">
        <f t="shared" si="1146"/>
        <v>0</v>
      </c>
      <c r="CT708" s="236">
        <f t="shared" si="1147"/>
        <v>0</v>
      </c>
      <c r="CU708" s="237">
        <f t="shared" si="1223"/>
        <v>0</v>
      </c>
      <c r="CV708" s="16">
        <f t="shared" si="1223"/>
        <v>0</v>
      </c>
      <c r="CW708" s="16">
        <f t="shared" si="1223"/>
        <v>0</v>
      </c>
      <c r="CX708" s="16">
        <f t="shared" si="1223"/>
        <v>0</v>
      </c>
      <c r="CY708" s="16">
        <f t="shared" si="1223"/>
        <v>0</v>
      </c>
      <c r="CZ708" s="16">
        <f t="shared" si="1223"/>
        <v>0</v>
      </c>
      <c r="DA708" s="16">
        <f t="shared" si="1223"/>
        <v>0</v>
      </c>
      <c r="DB708" s="16">
        <f t="shared" si="1223"/>
        <v>0</v>
      </c>
      <c r="DC708" s="16">
        <f t="shared" si="1223"/>
        <v>0</v>
      </c>
      <c r="DD708" s="238">
        <f t="shared" si="1223"/>
        <v>0</v>
      </c>
      <c r="DE708" s="232">
        <f t="shared" si="1224"/>
        <v>0</v>
      </c>
      <c r="DF708" s="132">
        <f t="shared" si="1224"/>
        <v>0</v>
      </c>
      <c r="DG708" s="132">
        <f t="shared" si="1224"/>
        <v>0</v>
      </c>
      <c r="DH708" s="132">
        <f t="shared" si="1224"/>
        <v>0</v>
      </c>
      <c r="DI708" s="132">
        <f t="shared" si="1224"/>
        <v>0</v>
      </c>
      <c r="DJ708" s="132">
        <f t="shared" si="1224"/>
        <v>0</v>
      </c>
      <c r="DK708" s="132">
        <f t="shared" si="1224"/>
        <v>0</v>
      </c>
      <c r="DL708" s="132">
        <f t="shared" si="1224"/>
        <v>0</v>
      </c>
      <c r="DM708" s="132">
        <f t="shared" si="1224"/>
        <v>0</v>
      </c>
      <c r="DN708" s="233">
        <f t="shared" si="1224"/>
        <v>0</v>
      </c>
      <c r="DO708" s="232">
        <f t="shared" si="1150"/>
        <v>0</v>
      </c>
      <c r="DP708" s="132">
        <f t="shared" si="1151"/>
        <v>0</v>
      </c>
      <c r="DQ708" s="132">
        <f t="shared" si="1152"/>
        <v>0</v>
      </c>
      <c r="DR708" s="132">
        <f t="shared" si="1153"/>
        <v>0</v>
      </c>
      <c r="DS708" s="132">
        <f t="shared" si="1154"/>
        <v>0</v>
      </c>
      <c r="DT708" s="132">
        <f t="shared" si="1155"/>
        <v>0</v>
      </c>
      <c r="DU708" s="132">
        <f t="shared" si="1156"/>
        <v>0</v>
      </c>
      <c r="DV708" s="132">
        <f t="shared" si="1157"/>
        <v>0</v>
      </c>
      <c r="DW708" s="132">
        <f t="shared" si="1158"/>
        <v>0</v>
      </c>
      <c r="DX708" s="233">
        <f t="shared" si="1159"/>
        <v>0</v>
      </c>
      <c r="DY708" s="231" t="b">
        <f t="shared" si="1196"/>
        <v>0</v>
      </c>
      <c r="DZ708" s="163"/>
      <c r="EA708" s="226" t="str">
        <f t="shared" si="1197"/>
        <v/>
      </c>
      <c r="EB708" s="178" t="str">
        <f t="shared" si="1198"/>
        <v/>
      </c>
      <c r="EC708" s="178" t="str">
        <f t="shared" si="1199"/>
        <v/>
      </c>
      <c r="ED708" s="178" t="str">
        <f t="shared" si="1200"/>
        <v/>
      </c>
      <c r="EE708" s="178" t="str">
        <f t="shared" si="1201"/>
        <v/>
      </c>
      <c r="EF708" s="178" t="str">
        <f t="shared" si="1202"/>
        <v/>
      </c>
      <c r="EG708" s="178" t="str">
        <f t="shared" si="1203"/>
        <v/>
      </c>
      <c r="EH708" s="178" t="str">
        <f t="shared" si="1204"/>
        <v/>
      </c>
      <c r="EI708" s="178" t="str">
        <f t="shared" si="1205"/>
        <v/>
      </c>
      <c r="EJ708" s="227" t="str">
        <f t="shared" si="1206"/>
        <v/>
      </c>
      <c r="EK708" s="230" t="str">
        <f t="shared" si="1160"/>
        <v/>
      </c>
      <c r="EL708" s="177" t="str">
        <f t="shared" si="1161"/>
        <v/>
      </c>
      <c r="EM708" s="177" t="str">
        <f t="shared" si="1162"/>
        <v/>
      </c>
      <c r="EN708" s="177" t="str">
        <f t="shared" si="1163"/>
        <v/>
      </c>
      <c r="EO708" s="177" t="str">
        <f t="shared" si="1164"/>
        <v/>
      </c>
      <c r="EP708" s="177" t="str">
        <f t="shared" si="1165"/>
        <v/>
      </c>
      <c r="EQ708" s="177" t="str">
        <f t="shared" si="1166"/>
        <v/>
      </c>
      <c r="ER708" s="177" t="str">
        <f t="shared" si="1167"/>
        <v/>
      </c>
      <c r="ES708" s="177" t="str">
        <f t="shared" si="1168"/>
        <v/>
      </c>
      <c r="ET708" s="177" t="str">
        <f t="shared" si="1169"/>
        <v/>
      </c>
      <c r="EU708" s="229" t="e">
        <f t="shared" si="1170"/>
        <v>#VALUE!</v>
      </c>
      <c r="EV708" s="27" t="e">
        <f t="shared" si="1171"/>
        <v>#VALUE!</v>
      </c>
      <c r="EW708" s="27" t="e">
        <f t="shared" si="1172"/>
        <v>#VALUE!</v>
      </c>
      <c r="EX708" s="28" t="e">
        <f t="shared" si="1173"/>
        <v>#VALUE!</v>
      </c>
      <c r="EY708" s="28" t="e">
        <f t="shared" si="1174"/>
        <v>#VALUE!</v>
      </c>
      <c r="EZ708" s="28" t="b">
        <f t="shared" si="1175"/>
        <v>0</v>
      </c>
      <c r="FA708" s="176" t="str">
        <f t="shared" si="1176"/>
        <v/>
      </c>
      <c r="FB708" s="27" t="e" cm="1">
        <f t="array" aca="1" ref="FB708" ca="1">TEXT(RIGHT(10-RIGHT(SUM(INDEX(1*(MID(MID(C708,1,1)*2,ROW(INDIRECT("1:"&amp;LEN(MID(C708,1,1)*2))),1)),,))+MID(C708,2,1)+
SUM(INDEX(1*(MID(MID(C708,3,1)*2,ROW(INDIRECT("1:"&amp;LEN(MID(C708,3,1)*2))),1)),,))+MID(C708,4,1)+
SUM(INDEX(1*(MID(MID(C708,5,1)*2,ROW(INDIRECT("1:"&amp;LEN(MID(C708,5,1)*2))),1)),,))+MID(C708,6,1)+
SUM(INDEX(1*(MID(MID(C708,8,1)*2,ROW(INDIRECT("1:"&amp;LEN(MID(C708,8,1)*2))),1)),,))+MID(C708,9,1)+
SUM(INDEX(1*(MID(MID(C708,10,1)*2,ROW(INDIRECT("1:"&amp;LEN(MID(C708,10,1)*2))),1)),,)),1),1),"0")</f>
        <v>#VALUE!</v>
      </c>
      <c r="FC708" s="27" t="str">
        <f t="shared" si="1177"/>
        <v/>
      </c>
      <c r="FD708" s="29" t="b">
        <f t="shared" si="1178"/>
        <v>0</v>
      </c>
      <c r="FE708" s="112" t="b">
        <f>IFERROR(MATCH(D708,'Avtal för korttidsarbete'!$G$13:$G$1012,0),TRUE)</f>
        <v>1</v>
      </c>
      <c r="FF708" s="112" t="b">
        <f t="shared" si="1207"/>
        <v>0</v>
      </c>
      <c r="FG708" s="113" t="str" cm="1">
        <f t="array" ref="FG708">IF(FE708=TRUE,"x",INDEX('Avtal för korttidsarbete'!$E$13:$E$1012,$FE708))</f>
        <v>x</v>
      </c>
      <c r="FH708" s="113" t="str" cm="1">
        <f t="array" ref="FH708">IF(FE708=TRUE,"x",INDEX('Avtal för korttidsarbete'!$F$13:$F$1012,$FE708))</f>
        <v>x</v>
      </c>
      <c r="FI708" s="112" t="b">
        <f t="shared" si="1208"/>
        <v>0</v>
      </c>
      <c r="FJ708" s="135">
        <f t="shared" si="1209"/>
        <v>44166</v>
      </c>
      <c r="FK708" s="135">
        <f t="shared" si="1210"/>
        <v>44377</v>
      </c>
      <c r="FL708" s="112" t="b">
        <f t="shared" si="1211"/>
        <v>0</v>
      </c>
      <c r="FM708" s="113">
        <f t="shared" si="1212"/>
        <v>44166</v>
      </c>
      <c r="FN708" s="135">
        <f t="shared" si="1213"/>
        <v>44377</v>
      </c>
      <c r="FO708" s="148" t="b">
        <f>IFERROR(INDEX('Avtal för korttidsarbete'!R:R,MATCH(D708,'Avtal för korttidsarbete'!$G:$G,0)),TRUE)</f>
        <v>1</v>
      </c>
      <c r="FP708" s="135" t="str">
        <f>IF(FO708,"-",INDEX('Avtal för korttidsarbete'!$D:$D,MATCH(D708,'Avtal för korttidsarbete'!$G:$G,0)))</f>
        <v>-</v>
      </c>
      <c r="FQ708" s="113" t="b">
        <f>IFERROR(G708&gt;INDEX(Uppsägningar!E:E,MATCH(C708,Uppsägningar!C:C,0)),FALSE)</f>
        <v>0</v>
      </c>
    </row>
    <row r="709" spans="1:173" x14ac:dyDescent="0.25">
      <c r="A709" s="19">
        <v>693</v>
      </c>
      <c r="B709" s="20"/>
      <c r="C709" s="183"/>
      <c r="D709" s="66"/>
      <c r="E709" s="212">
        <f>IFERROR(INDEX(Admin!$C$7:$C$10,MATCH(FP709,TblNivåValTExt,0)),0)</f>
        <v>0</v>
      </c>
      <c r="F709" s="1"/>
      <c r="G709" s="1"/>
      <c r="H709" s="78"/>
      <c r="I709" s="181"/>
      <c r="J709" s="181"/>
      <c r="K709" s="182"/>
      <c r="L709" s="182"/>
      <c r="M709" s="181"/>
      <c r="N709" s="181"/>
      <c r="O709" s="181"/>
      <c r="P709" s="182"/>
      <c r="Q709" s="182"/>
      <c r="R709" s="181"/>
      <c r="S709" s="181"/>
      <c r="T709" s="181"/>
      <c r="U709" s="182"/>
      <c r="V709" s="182"/>
      <c r="W709" s="181"/>
      <c r="X709" s="181"/>
      <c r="Y709" s="181"/>
      <c r="Z709" s="182"/>
      <c r="AA709" s="182"/>
      <c r="AB709" s="181"/>
      <c r="AC709" s="181"/>
      <c r="AD709" s="181"/>
      <c r="AE709" s="182"/>
      <c r="AF709" s="182"/>
      <c r="AG709" s="181"/>
      <c r="AH709" s="181"/>
      <c r="AI709" s="181"/>
      <c r="AJ709" s="182"/>
      <c r="AK709" s="182"/>
      <c r="AL709" s="181"/>
      <c r="AM709" s="181"/>
      <c r="AN709" s="181"/>
      <c r="AO709" s="182"/>
      <c r="AP709" s="182"/>
      <c r="AQ709" s="181"/>
      <c r="AR709" s="181"/>
      <c r="AS709" s="181"/>
      <c r="AT709" s="182"/>
      <c r="AU709" s="182"/>
      <c r="AV709" s="181"/>
      <c r="AW709" s="181"/>
      <c r="AX709" s="181"/>
      <c r="AY709" s="182"/>
      <c r="AZ709" s="182"/>
      <c r="BA709" s="181"/>
      <c r="BB709" s="181"/>
      <c r="BC709" s="181"/>
      <c r="BD709" s="182"/>
      <c r="BE709" s="182"/>
      <c r="BF709" s="181"/>
      <c r="BG709" s="180">
        <f t="shared" si="1179"/>
        <v>0</v>
      </c>
      <c r="BH709" s="116" t="str">
        <f t="shared" si="1180"/>
        <v/>
      </c>
      <c r="BI709" s="80" t="b">
        <f t="shared" si="1126"/>
        <v>0</v>
      </c>
      <c r="BJ709" s="80" t="str">
        <f t="shared" si="1127"/>
        <v/>
      </c>
      <c r="BK709" s="80" t="b">
        <f t="shared" si="1181"/>
        <v>0</v>
      </c>
      <c r="BL709" s="13" t="str">
        <f t="shared" si="1128"/>
        <v/>
      </c>
      <c r="BM709" s="13" t="b">
        <f t="shared" si="1182"/>
        <v>0</v>
      </c>
      <c r="BN709" s="35" t="str">
        <f t="shared" si="1129"/>
        <v/>
      </c>
      <c r="BO709" s="13" t="b">
        <f t="shared" si="1130"/>
        <v>0</v>
      </c>
      <c r="BP709" s="35" t="str">
        <f t="shared" si="1131"/>
        <v/>
      </c>
      <c r="BQ709" s="13" t="b">
        <f t="shared" si="1132"/>
        <v>0</v>
      </c>
      <c r="BR709" s="35" t="str">
        <f t="shared" si="1133"/>
        <v/>
      </c>
      <c r="BS709" s="35" t="b">
        <f t="shared" si="1134"/>
        <v>0</v>
      </c>
      <c r="BT709" s="35" t="str">
        <f t="shared" si="1135"/>
        <v/>
      </c>
      <c r="BU709" s="35" t="b">
        <f t="shared" si="1136"/>
        <v>0</v>
      </c>
      <c r="BV709" s="35" t="str">
        <f t="shared" si="1137"/>
        <v/>
      </c>
      <c r="BW709" s="13" t="b">
        <f t="shared" si="1214"/>
        <v>0</v>
      </c>
      <c r="BX709" s="35" t="str">
        <f t="shared" si="1138"/>
        <v/>
      </c>
      <c r="BY709" s="265" t="b">
        <f t="shared" si="1183"/>
        <v>0</v>
      </c>
      <c r="BZ709" s="35" t="str">
        <f t="shared" si="1139"/>
        <v/>
      </c>
      <c r="CA709" s="265" t="b">
        <f t="shared" si="1184"/>
        <v>0</v>
      </c>
      <c r="CB709" s="35" t="str">
        <f t="shared" si="1140"/>
        <v/>
      </c>
      <c r="CC709" s="272" t="b">
        <f t="shared" si="1185"/>
        <v>0</v>
      </c>
      <c r="CD709" s="35" t="str">
        <f t="shared" si="1141"/>
        <v/>
      </c>
      <c r="CE709" s="13" t="b">
        <f t="shared" si="1142"/>
        <v>0</v>
      </c>
      <c r="CF709" s="35" t="str">
        <f t="shared" si="1143"/>
        <v/>
      </c>
      <c r="CG709" s="179">
        <f t="shared" si="1144"/>
        <v>0</v>
      </c>
      <c r="CH709" s="179">
        <f t="shared" si="1145"/>
        <v>0</v>
      </c>
      <c r="CI709" s="218">
        <f t="shared" si="1186"/>
        <v>0</v>
      </c>
      <c r="CJ709" s="218">
        <f t="shared" si="1187"/>
        <v>0</v>
      </c>
      <c r="CK709" s="218">
        <f t="shared" si="1188"/>
        <v>0</v>
      </c>
      <c r="CL709" s="218">
        <f t="shared" si="1189"/>
        <v>0</v>
      </c>
      <c r="CM709" s="218">
        <f t="shared" si="1190"/>
        <v>0</v>
      </c>
      <c r="CN709" s="218">
        <f t="shared" si="1191"/>
        <v>0</v>
      </c>
      <c r="CO709" s="218">
        <f t="shared" si="1192"/>
        <v>0</v>
      </c>
      <c r="CP709" s="218">
        <f t="shared" si="1193"/>
        <v>0</v>
      </c>
      <c r="CQ709" s="218">
        <f t="shared" si="1194"/>
        <v>0</v>
      </c>
      <c r="CR709" s="218">
        <f t="shared" si="1195"/>
        <v>0</v>
      </c>
      <c r="CS709" s="14">
        <f t="shared" si="1146"/>
        <v>0</v>
      </c>
      <c r="CT709" s="236">
        <f t="shared" si="1147"/>
        <v>0</v>
      </c>
      <c r="CU709" s="237">
        <f t="shared" si="1223"/>
        <v>0</v>
      </c>
      <c r="CV709" s="16">
        <f t="shared" si="1223"/>
        <v>0</v>
      </c>
      <c r="CW709" s="16">
        <f t="shared" si="1223"/>
        <v>0</v>
      </c>
      <c r="CX709" s="16">
        <f t="shared" si="1223"/>
        <v>0</v>
      </c>
      <c r="CY709" s="16">
        <f t="shared" si="1223"/>
        <v>0</v>
      </c>
      <c r="CZ709" s="16">
        <f t="shared" si="1223"/>
        <v>0</v>
      </c>
      <c r="DA709" s="16">
        <f t="shared" si="1223"/>
        <v>0</v>
      </c>
      <c r="DB709" s="16">
        <f t="shared" si="1223"/>
        <v>0</v>
      </c>
      <c r="DC709" s="16">
        <f t="shared" si="1223"/>
        <v>0</v>
      </c>
      <c r="DD709" s="238">
        <f t="shared" si="1223"/>
        <v>0</v>
      </c>
      <c r="DE709" s="232">
        <f t="shared" si="1224"/>
        <v>0</v>
      </c>
      <c r="DF709" s="132">
        <f t="shared" si="1224"/>
        <v>0</v>
      </c>
      <c r="DG709" s="132">
        <f t="shared" si="1224"/>
        <v>0</v>
      </c>
      <c r="DH709" s="132">
        <f t="shared" si="1224"/>
        <v>0</v>
      </c>
      <c r="DI709" s="132">
        <f t="shared" si="1224"/>
        <v>0</v>
      </c>
      <c r="DJ709" s="132">
        <f t="shared" si="1224"/>
        <v>0</v>
      </c>
      <c r="DK709" s="132">
        <f t="shared" si="1224"/>
        <v>0</v>
      </c>
      <c r="DL709" s="132">
        <f t="shared" si="1224"/>
        <v>0</v>
      </c>
      <c r="DM709" s="132">
        <f t="shared" si="1224"/>
        <v>0</v>
      </c>
      <c r="DN709" s="233">
        <f t="shared" si="1224"/>
        <v>0</v>
      </c>
      <c r="DO709" s="232">
        <f t="shared" si="1150"/>
        <v>0</v>
      </c>
      <c r="DP709" s="132">
        <f t="shared" si="1151"/>
        <v>0</v>
      </c>
      <c r="DQ709" s="132">
        <f t="shared" si="1152"/>
        <v>0</v>
      </c>
      <c r="DR709" s="132">
        <f t="shared" si="1153"/>
        <v>0</v>
      </c>
      <c r="DS709" s="132">
        <f t="shared" si="1154"/>
        <v>0</v>
      </c>
      <c r="DT709" s="132">
        <f t="shared" si="1155"/>
        <v>0</v>
      </c>
      <c r="DU709" s="132">
        <f t="shared" si="1156"/>
        <v>0</v>
      </c>
      <c r="DV709" s="132">
        <f t="shared" si="1157"/>
        <v>0</v>
      </c>
      <c r="DW709" s="132">
        <f t="shared" si="1158"/>
        <v>0</v>
      </c>
      <c r="DX709" s="233">
        <f t="shared" si="1159"/>
        <v>0</v>
      </c>
      <c r="DY709" s="231" t="b">
        <f t="shared" si="1196"/>
        <v>0</v>
      </c>
      <c r="DZ709" s="163"/>
      <c r="EA709" s="226" t="str">
        <f t="shared" si="1197"/>
        <v/>
      </c>
      <c r="EB709" s="178" t="str">
        <f t="shared" si="1198"/>
        <v/>
      </c>
      <c r="EC709" s="178" t="str">
        <f t="shared" si="1199"/>
        <v/>
      </c>
      <c r="ED709" s="178" t="str">
        <f t="shared" si="1200"/>
        <v/>
      </c>
      <c r="EE709" s="178" t="str">
        <f t="shared" si="1201"/>
        <v/>
      </c>
      <c r="EF709" s="178" t="str">
        <f t="shared" si="1202"/>
        <v/>
      </c>
      <c r="EG709" s="178" t="str">
        <f t="shared" si="1203"/>
        <v/>
      </c>
      <c r="EH709" s="178" t="str">
        <f t="shared" si="1204"/>
        <v/>
      </c>
      <c r="EI709" s="178" t="str">
        <f t="shared" si="1205"/>
        <v/>
      </c>
      <c r="EJ709" s="227" t="str">
        <f t="shared" si="1206"/>
        <v/>
      </c>
      <c r="EK709" s="230" t="str">
        <f t="shared" si="1160"/>
        <v/>
      </c>
      <c r="EL709" s="177" t="str">
        <f t="shared" si="1161"/>
        <v/>
      </c>
      <c r="EM709" s="177" t="str">
        <f t="shared" si="1162"/>
        <v/>
      </c>
      <c r="EN709" s="177" t="str">
        <f t="shared" si="1163"/>
        <v/>
      </c>
      <c r="EO709" s="177" t="str">
        <f t="shared" si="1164"/>
        <v/>
      </c>
      <c r="EP709" s="177" t="str">
        <f t="shared" si="1165"/>
        <v/>
      </c>
      <c r="EQ709" s="177" t="str">
        <f t="shared" si="1166"/>
        <v/>
      </c>
      <c r="ER709" s="177" t="str">
        <f t="shared" si="1167"/>
        <v/>
      </c>
      <c r="ES709" s="177" t="str">
        <f t="shared" si="1168"/>
        <v/>
      </c>
      <c r="ET709" s="177" t="str">
        <f t="shared" si="1169"/>
        <v/>
      </c>
      <c r="EU709" s="229" t="e">
        <f t="shared" si="1170"/>
        <v>#VALUE!</v>
      </c>
      <c r="EV709" s="27" t="e">
        <f t="shared" si="1171"/>
        <v>#VALUE!</v>
      </c>
      <c r="EW709" s="27" t="e">
        <f t="shared" si="1172"/>
        <v>#VALUE!</v>
      </c>
      <c r="EX709" s="28" t="e">
        <f t="shared" si="1173"/>
        <v>#VALUE!</v>
      </c>
      <c r="EY709" s="28" t="e">
        <f t="shared" si="1174"/>
        <v>#VALUE!</v>
      </c>
      <c r="EZ709" s="28" t="b">
        <f t="shared" si="1175"/>
        <v>0</v>
      </c>
      <c r="FA709" s="176" t="str">
        <f t="shared" si="1176"/>
        <v/>
      </c>
      <c r="FB709" s="27" t="e" cm="1">
        <f t="array" aca="1" ref="FB709" ca="1">TEXT(RIGHT(10-RIGHT(SUM(INDEX(1*(MID(MID(C709,1,1)*2,ROW(INDIRECT("1:"&amp;LEN(MID(C709,1,1)*2))),1)),,))+MID(C709,2,1)+
SUM(INDEX(1*(MID(MID(C709,3,1)*2,ROW(INDIRECT("1:"&amp;LEN(MID(C709,3,1)*2))),1)),,))+MID(C709,4,1)+
SUM(INDEX(1*(MID(MID(C709,5,1)*2,ROW(INDIRECT("1:"&amp;LEN(MID(C709,5,1)*2))),1)),,))+MID(C709,6,1)+
SUM(INDEX(1*(MID(MID(C709,8,1)*2,ROW(INDIRECT("1:"&amp;LEN(MID(C709,8,1)*2))),1)),,))+MID(C709,9,1)+
SUM(INDEX(1*(MID(MID(C709,10,1)*2,ROW(INDIRECT("1:"&amp;LEN(MID(C709,10,1)*2))),1)),,)),1),1),"0")</f>
        <v>#VALUE!</v>
      </c>
      <c r="FC709" s="27" t="str">
        <f t="shared" si="1177"/>
        <v/>
      </c>
      <c r="FD709" s="29" t="b">
        <f t="shared" si="1178"/>
        <v>0</v>
      </c>
      <c r="FE709" s="112" t="b">
        <f>IFERROR(MATCH(D709,'Avtal för korttidsarbete'!$G$13:$G$1012,0),TRUE)</f>
        <v>1</v>
      </c>
      <c r="FF709" s="112" t="b">
        <f t="shared" si="1207"/>
        <v>0</v>
      </c>
      <c r="FG709" s="113" t="str" cm="1">
        <f t="array" ref="FG709">IF(FE709=TRUE,"x",INDEX('Avtal för korttidsarbete'!$E$13:$E$1012,$FE709))</f>
        <v>x</v>
      </c>
      <c r="FH709" s="113" t="str" cm="1">
        <f t="array" ref="FH709">IF(FE709=TRUE,"x",INDEX('Avtal för korttidsarbete'!$F$13:$F$1012,$FE709))</f>
        <v>x</v>
      </c>
      <c r="FI709" s="112" t="b">
        <f t="shared" si="1208"/>
        <v>0</v>
      </c>
      <c r="FJ709" s="135">
        <f t="shared" si="1209"/>
        <v>44166</v>
      </c>
      <c r="FK709" s="135">
        <f t="shared" si="1210"/>
        <v>44377</v>
      </c>
      <c r="FL709" s="112" t="b">
        <f t="shared" si="1211"/>
        <v>0</v>
      </c>
      <c r="FM709" s="113">
        <f t="shared" si="1212"/>
        <v>44166</v>
      </c>
      <c r="FN709" s="135">
        <f t="shared" si="1213"/>
        <v>44377</v>
      </c>
      <c r="FO709" s="148" t="b">
        <f>IFERROR(INDEX('Avtal för korttidsarbete'!R:R,MATCH(D709,'Avtal för korttidsarbete'!$G:$G,0)),TRUE)</f>
        <v>1</v>
      </c>
      <c r="FP709" s="135" t="str">
        <f>IF(FO709,"-",INDEX('Avtal för korttidsarbete'!$D:$D,MATCH(D709,'Avtal för korttidsarbete'!$G:$G,0)))</f>
        <v>-</v>
      </c>
      <c r="FQ709" s="113" t="b">
        <f>IFERROR(G709&gt;INDEX(Uppsägningar!E:E,MATCH(C709,Uppsägningar!C:C,0)),FALSE)</f>
        <v>0</v>
      </c>
    </row>
    <row r="710" spans="1:173" x14ac:dyDescent="0.25">
      <c r="A710" s="19">
        <v>694</v>
      </c>
      <c r="B710" s="20"/>
      <c r="C710" s="183"/>
      <c r="D710" s="66"/>
      <c r="E710" s="212">
        <f>IFERROR(INDEX(Admin!$C$7:$C$10,MATCH(FP710,TblNivåValTExt,0)),0)</f>
        <v>0</v>
      </c>
      <c r="F710" s="1"/>
      <c r="G710" s="1"/>
      <c r="H710" s="78"/>
      <c r="I710" s="181"/>
      <c r="J710" s="181"/>
      <c r="K710" s="182"/>
      <c r="L710" s="182"/>
      <c r="M710" s="181"/>
      <c r="N710" s="181"/>
      <c r="O710" s="181"/>
      <c r="P710" s="182"/>
      <c r="Q710" s="182"/>
      <c r="R710" s="181"/>
      <c r="S710" s="181"/>
      <c r="T710" s="181"/>
      <c r="U710" s="182"/>
      <c r="V710" s="182"/>
      <c r="W710" s="181"/>
      <c r="X710" s="181"/>
      <c r="Y710" s="181"/>
      <c r="Z710" s="182"/>
      <c r="AA710" s="182"/>
      <c r="AB710" s="181"/>
      <c r="AC710" s="181"/>
      <c r="AD710" s="181"/>
      <c r="AE710" s="182"/>
      <c r="AF710" s="182"/>
      <c r="AG710" s="181"/>
      <c r="AH710" s="181"/>
      <c r="AI710" s="181"/>
      <c r="AJ710" s="182"/>
      <c r="AK710" s="182"/>
      <c r="AL710" s="181"/>
      <c r="AM710" s="181"/>
      <c r="AN710" s="181"/>
      <c r="AO710" s="182"/>
      <c r="AP710" s="182"/>
      <c r="AQ710" s="181"/>
      <c r="AR710" s="181"/>
      <c r="AS710" s="181"/>
      <c r="AT710" s="182"/>
      <c r="AU710" s="182"/>
      <c r="AV710" s="181"/>
      <c r="AW710" s="181"/>
      <c r="AX710" s="181"/>
      <c r="AY710" s="182"/>
      <c r="AZ710" s="182"/>
      <c r="BA710" s="181"/>
      <c r="BB710" s="181"/>
      <c r="BC710" s="181"/>
      <c r="BD710" s="182"/>
      <c r="BE710" s="182"/>
      <c r="BF710" s="181"/>
      <c r="BG710" s="180">
        <f t="shared" si="1179"/>
        <v>0</v>
      </c>
      <c r="BH710" s="116" t="str">
        <f t="shared" si="1180"/>
        <v/>
      </c>
      <c r="BI710" s="80" t="b">
        <f t="shared" si="1126"/>
        <v>0</v>
      </c>
      <c r="BJ710" s="80" t="str">
        <f t="shared" si="1127"/>
        <v/>
      </c>
      <c r="BK710" s="80" t="b">
        <f t="shared" si="1181"/>
        <v>0</v>
      </c>
      <c r="BL710" s="13" t="str">
        <f t="shared" si="1128"/>
        <v/>
      </c>
      <c r="BM710" s="13" t="b">
        <f t="shared" si="1182"/>
        <v>0</v>
      </c>
      <c r="BN710" s="35" t="str">
        <f t="shared" si="1129"/>
        <v/>
      </c>
      <c r="BO710" s="13" t="b">
        <f t="shared" si="1130"/>
        <v>0</v>
      </c>
      <c r="BP710" s="35" t="str">
        <f t="shared" si="1131"/>
        <v/>
      </c>
      <c r="BQ710" s="13" t="b">
        <f t="shared" si="1132"/>
        <v>0</v>
      </c>
      <c r="BR710" s="35" t="str">
        <f t="shared" si="1133"/>
        <v/>
      </c>
      <c r="BS710" s="35" t="b">
        <f t="shared" si="1134"/>
        <v>0</v>
      </c>
      <c r="BT710" s="35" t="str">
        <f t="shared" si="1135"/>
        <v/>
      </c>
      <c r="BU710" s="35" t="b">
        <f t="shared" si="1136"/>
        <v>0</v>
      </c>
      <c r="BV710" s="35" t="str">
        <f t="shared" si="1137"/>
        <v/>
      </c>
      <c r="BW710" s="13" t="b">
        <f t="shared" si="1214"/>
        <v>0</v>
      </c>
      <c r="BX710" s="35" t="str">
        <f t="shared" si="1138"/>
        <v/>
      </c>
      <c r="BY710" s="265" t="b">
        <f t="shared" si="1183"/>
        <v>0</v>
      </c>
      <c r="BZ710" s="35" t="str">
        <f t="shared" si="1139"/>
        <v/>
      </c>
      <c r="CA710" s="265" t="b">
        <f t="shared" si="1184"/>
        <v>0</v>
      </c>
      <c r="CB710" s="35" t="str">
        <f t="shared" si="1140"/>
        <v/>
      </c>
      <c r="CC710" s="272" t="b">
        <f t="shared" si="1185"/>
        <v>0</v>
      </c>
      <c r="CD710" s="35" t="str">
        <f t="shared" si="1141"/>
        <v/>
      </c>
      <c r="CE710" s="13" t="b">
        <f t="shared" si="1142"/>
        <v>0</v>
      </c>
      <c r="CF710" s="35" t="str">
        <f t="shared" si="1143"/>
        <v/>
      </c>
      <c r="CG710" s="179">
        <f t="shared" si="1144"/>
        <v>0</v>
      </c>
      <c r="CH710" s="179">
        <f t="shared" si="1145"/>
        <v>0</v>
      </c>
      <c r="CI710" s="218">
        <f t="shared" si="1186"/>
        <v>0</v>
      </c>
      <c r="CJ710" s="218">
        <f t="shared" si="1187"/>
        <v>0</v>
      </c>
      <c r="CK710" s="218">
        <f t="shared" si="1188"/>
        <v>0</v>
      </c>
      <c r="CL710" s="218">
        <f t="shared" si="1189"/>
        <v>0</v>
      </c>
      <c r="CM710" s="218">
        <f t="shared" si="1190"/>
        <v>0</v>
      </c>
      <c r="CN710" s="218">
        <f t="shared" si="1191"/>
        <v>0</v>
      </c>
      <c r="CO710" s="218">
        <f t="shared" si="1192"/>
        <v>0</v>
      </c>
      <c r="CP710" s="218">
        <f t="shared" si="1193"/>
        <v>0</v>
      </c>
      <c r="CQ710" s="218">
        <f t="shared" si="1194"/>
        <v>0</v>
      </c>
      <c r="CR710" s="218">
        <f t="shared" si="1195"/>
        <v>0</v>
      </c>
      <c r="CS710" s="14">
        <f t="shared" si="1146"/>
        <v>0</v>
      </c>
      <c r="CT710" s="236">
        <f t="shared" si="1147"/>
        <v>0</v>
      </c>
      <c r="CU710" s="237">
        <f t="shared" si="1223"/>
        <v>0</v>
      </c>
      <c r="CV710" s="16">
        <f t="shared" si="1223"/>
        <v>0</v>
      </c>
      <c r="CW710" s="16">
        <f t="shared" si="1223"/>
        <v>0</v>
      </c>
      <c r="CX710" s="16">
        <f t="shared" si="1223"/>
        <v>0</v>
      </c>
      <c r="CY710" s="16">
        <f t="shared" si="1223"/>
        <v>0</v>
      </c>
      <c r="CZ710" s="16">
        <f t="shared" si="1223"/>
        <v>0</v>
      </c>
      <c r="DA710" s="16">
        <f t="shared" si="1223"/>
        <v>0</v>
      </c>
      <c r="DB710" s="16">
        <f t="shared" si="1223"/>
        <v>0</v>
      </c>
      <c r="DC710" s="16">
        <f t="shared" si="1223"/>
        <v>0</v>
      </c>
      <c r="DD710" s="238">
        <f t="shared" si="1223"/>
        <v>0</v>
      </c>
      <c r="DE710" s="232">
        <f t="shared" si="1224"/>
        <v>0</v>
      </c>
      <c r="DF710" s="132">
        <f t="shared" si="1224"/>
        <v>0</v>
      </c>
      <c r="DG710" s="132">
        <f t="shared" si="1224"/>
        <v>0</v>
      </c>
      <c r="DH710" s="132">
        <f t="shared" si="1224"/>
        <v>0</v>
      </c>
      <c r="DI710" s="132">
        <f t="shared" si="1224"/>
        <v>0</v>
      </c>
      <c r="DJ710" s="132">
        <f t="shared" si="1224"/>
        <v>0</v>
      </c>
      <c r="DK710" s="132">
        <f t="shared" si="1224"/>
        <v>0</v>
      </c>
      <c r="DL710" s="132">
        <f t="shared" si="1224"/>
        <v>0</v>
      </c>
      <c r="DM710" s="132">
        <f t="shared" si="1224"/>
        <v>0</v>
      </c>
      <c r="DN710" s="233">
        <f t="shared" si="1224"/>
        <v>0</v>
      </c>
      <c r="DO710" s="232">
        <f t="shared" si="1150"/>
        <v>0</v>
      </c>
      <c r="DP710" s="132">
        <f t="shared" si="1151"/>
        <v>0</v>
      </c>
      <c r="DQ710" s="132">
        <f t="shared" si="1152"/>
        <v>0</v>
      </c>
      <c r="DR710" s="132">
        <f t="shared" si="1153"/>
        <v>0</v>
      </c>
      <c r="DS710" s="132">
        <f t="shared" si="1154"/>
        <v>0</v>
      </c>
      <c r="DT710" s="132">
        <f t="shared" si="1155"/>
        <v>0</v>
      </c>
      <c r="DU710" s="132">
        <f t="shared" si="1156"/>
        <v>0</v>
      </c>
      <c r="DV710" s="132">
        <f t="shared" si="1157"/>
        <v>0</v>
      </c>
      <c r="DW710" s="132">
        <f t="shared" si="1158"/>
        <v>0</v>
      </c>
      <c r="DX710" s="233">
        <f t="shared" si="1159"/>
        <v>0</v>
      </c>
      <c r="DY710" s="231" t="b">
        <f t="shared" si="1196"/>
        <v>0</v>
      </c>
      <c r="DZ710" s="163"/>
      <c r="EA710" s="226" t="str">
        <f t="shared" si="1197"/>
        <v/>
      </c>
      <c r="EB710" s="178" t="str">
        <f t="shared" si="1198"/>
        <v/>
      </c>
      <c r="EC710" s="178" t="str">
        <f t="shared" si="1199"/>
        <v/>
      </c>
      <c r="ED710" s="178" t="str">
        <f t="shared" si="1200"/>
        <v/>
      </c>
      <c r="EE710" s="178" t="str">
        <f t="shared" si="1201"/>
        <v/>
      </c>
      <c r="EF710" s="178" t="str">
        <f t="shared" si="1202"/>
        <v/>
      </c>
      <c r="EG710" s="178" t="str">
        <f t="shared" si="1203"/>
        <v/>
      </c>
      <c r="EH710" s="178" t="str">
        <f t="shared" si="1204"/>
        <v/>
      </c>
      <c r="EI710" s="178" t="str">
        <f t="shared" si="1205"/>
        <v/>
      </c>
      <c r="EJ710" s="227" t="str">
        <f t="shared" si="1206"/>
        <v/>
      </c>
      <c r="EK710" s="230" t="str">
        <f t="shared" si="1160"/>
        <v/>
      </c>
      <c r="EL710" s="177" t="str">
        <f t="shared" si="1161"/>
        <v/>
      </c>
      <c r="EM710" s="177" t="str">
        <f t="shared" si="1162"/>
        <v/>
      </c>
      <c r="EN710" s="177" t="str">
        <f t="shared" si="1163"/>
        <v/>
      </c>
      <c r="EO710" s="177" t="str">
        <f t="shared" si="1164"/>
        <v/>
      </c>
      <c r="EP710" s="177" t="str">
        <f t="shared" si="1165"/>
        <v/>
      </c>
      <c r="EQ710" s="177" t="str">
        <f t="shared" si="1166"/>
        <v/>
      </c>
      <c r="ER710" s="177" t="str">
        <f t="shared" si="1167"/>
        <v/>
      </c>
      <c r="ES710" s="177" t="str">
        <f t="shared" si="1168"/>
        <v/>
      </c>
      <c r="ET710" s="177" t="str">
        <f t="shared" si="1169"/>
        <v/>
      </c>
      <c r="EU710" s="229" t="e">
        <f t="shared" si="1170"/>
        <v>#VALUE!</v>
      </c>
      <c r="EV710" s="27" t="e">
        <f t="shared" si="1171"/>
        <v>#VALUE!</v>
      </c>
      <c r="EW710" s="27" t="e">
        <f t="shared" si="1172"/>
        <v>#VALUE!</v>
      </c>
      <c r="EX710" s="28" t="e">
        <f t="shared" si="1173"/>
        <v>#VALUE!</v>
      </c>
      <c r="EY710" s="28" t="e">
        <f t="shared" si="1174"/>
        <v>#VALUE!</v>
      </c>
      <c r="EZ710" s="28" t="b">
        <f t="shared" si="1175"/>
        <v>0</v>
      </c>
      <c r="FA710" s="176" t="str">
        <f t="shared" si="1176"/>
        <v/>
      </c>
      <c r="FB710" s="27" t="e" cm="1">
        <f t="array" aca="1" ref="FB710" ca="1">TEXT(RIGHT(10-RIGHT(SUM(INDEX(1*(MID(MID(C710,1,1)*2,ROW(INDIRECT("1:"&amp;LEN(MID(C710,1,1)*2))),1)),,))+MID(C710,2,1)+
SUM(INDEX(1*(MID(MID(C710,3,1)*2,ROW(INDIRECT("1:"&amp;LEN(MID(C710,3,1)*2))),1)),,))+MID(C710,4,1)+
SUM(INDEX(1*(MID(MID(C710,5,1)*2,ROW(INDIRECT("1:"&amp;LEN(MID(C710,5,1)*2))),1)),,))+MID(C710,6,1)+
SUM(INDEX(1*(MID(MID(C710,8,1)*2,ROW(INDIRECT("1:"&amp;LEN(MID(C710,8,1)*2))),1)),,))+MID(C710,9,1)+
SUM(INDEX(1*(MID(MID(C710,10,1)*2,ROW(INDIRECT("1:"&amp;LEN(MID(C710,10,1)*2))),1)),,)),1),1),"0")</f>
        <v>#VALUE!</v>
      </c>
      <c r="FC710" s="27" t="str">
        <f t="shared" si="1177"/>
        <v/>
      </c>
      <c r="FD710" s="29" t="b">
        <f t="shared" si="1178"/>
        <v>0</v>
      </c>
      <c r="FE710" s="112" t="b">
        <f>IFERROR(MATCH(D710,'Avtal för korttidsarbete'!$G$13:$G$1012,0),TRUE)</f>
        <v>1</v>
      </c>
      <c r="FF710" s="112" t="b">
        <f t="shared" si="1207"/>
        <v>0</v>
      </c>
      <c r="FG710" s="113" t="str" cm="1">
        <f t="array" ref="FG710">IF(FE710=TRUE,"x",INDEX('Avtal för korttidsarbete'!$E$13:$E$1012,$FE710))</f>
        <v>x</v>
      </c>
      <c r="FH710" s="113" t="str" cm="1">
        <f t="array" ref="FH710">IF(FE710=TRUE,"x",INDEX('Avtal för korttidsarbete'!$F$13:$F$1012,$FE710))</f>
        <v>x</v>
      </c>
      <c r="FI710" s="112" t="b">
        <f t="shared" si="1208"/>
        <v>0</v>
      </c>
      <c r="FJ710" s="135">
        <f t="shared" si="1209"/>
        <v>44166</v>
      </c>
      <c r="FK710" s="135">
        <f t="shared" si="1210"/>
        <v>44377</v>
      </c>
      <c r="FL710" s="112" t="b">
        <f t="shared" si="1211"/>
        <v>0</v>
      </c>
      <c r="FM710" s="113">
        <f t="shared" si="1212"/>
        <v>44166</v>
      </c>
      <c r="FN710" s="135">
        <f t="shared" si="1213"/>
        <v>44377</v>
      </c>
      <c r="FO710" s="148" t="b">
        <f>IFERROR(INDEX('Avtal för korttidsarbete'!R:R,MATCH(D710,'Avtal för korttidsarbete'!$G:$G,0)),TRUE)</f>
        <v>1</v>
      </c>
      <c r="FP710" s="135" t="str">
        <f>IF(FO710,"-",INDEX('Avtal för korttidsarbete'!$D:$D,MATCH(D710,'Avtal för korttidsarbete'!$G:$G,0)))</f>
        <v>-</v>
      </c>
      <c r="FQ710" s="113" t="b">
        <f>IFERROR(G710&gt;INDEX(Uppsägningar!E:E,MATCH(C710,Uppsägningar!C:C,0)),FALSE)</f>
        <v>0</v>
      </c>
    </row>
    <row r="711" spans="1:173" x14ac:dyDescent="0.25">
      <c r="A711" s="19">
        <v>695</v>
      </c>
      <c r="B711" s="20"/>
      <c r="C711" s="183"/>
      <c r="D711" s="66"/>
      <c r="E711" s="212">
        <f>IFERROR(INDEX(Admin!$C$7:$C$10,MATCH(FP711,TblNivåValTExt,0)),0)</f>
        <v>0</v>
      </c>
      <c r="F711" s="1"/>
      <c r="G711" s="1"/>
      <c r="H711" s="78"/>
      <c r="I711" s="181"/>
      <c r="J711" s="181"/>
      <c r="K711" s="182"/>
      <c r="L711" s="182"/>
      <c r="M711" s="181"/>
      <c r="N711" s="181"/>
      <c r="O711" s="181"/>
      <c r="P711" s="182"/>
      <c r="Q711" s="182"/>
      <c r="R711" s="181"/>
      <c r="S711" s="181"/>
      <c r="T711" s="181"/>
      <c r="U711" s="182"/>
      <c r="V711" s="182"/>
      <c r="W711" s="181"/>
      <c r="X711" s="181"/>
      <c r="Y711" s="181"/>
      <c r="Z711" s="182"/>
      <c r="AA711" s="182"/>
      <c r="AB711" s="181"/>
      <c r="AC711" s="181"/>
      <c r="AD711" s="181"/>
      <c r="AE711" s="182"/>
      <c r="AF711" s="182"/>
      <c r="AG711" s="181"/>
      <c r="AH711" s="181"/>
      <c r="AI711" s="181"/>
      <c r="AJ711" s="182"/>
      <c r="AK711" s="182"/>
      <c r="AL711" s="181"/>
      <c r="AM711" s="181"/>
      <c r="AN711" s="181"/>
      <c r="AO711" s="182"/>
      <c r="AP711" s="182"/>
      <c r="AQ711" s="181"/>
      <c r="AR711" s="181"/>
      <c r="AS711" s="181"/>
      <c r="AT711" s="182"/>
      <c r="AU711" s="182"/>
      <c r="AV711" s="181"/>
      <c r="AW711" s="181"/>
      <c r="AX711" s="181"/>
      <c r="AY711" s="182"/>
      <c r="AZ711" s="182"/>
      <c r="BA711" s="181"/>
      <c r="BB711" s="181"/>
      <c r="BC711" s="181"/>
      <c r="BD711" s="182"/>
      <c r="BE711" s="182"/>
      <c r="BF711" s="181"/>
      <c r="BG711" s="180">
        <f t="shared" si="1179"/>
        <v>0</v>
      </c>
      <c r="BH711" s="116" t="str">
        <f t="shared" si="1180"/>
        <v/>
      </c>
      <c r="BI711" s="80" t="b">
        <f t="shared" si="1126"/>
        <v>0</v>
      </c>
      <c r="BJ711" s="80" t="str">
        <f t="shared" si="1127"/>
        <v/>
      </c>
      <c r="BK711" s="80" t="b">
        <f t="shared" si="1181"/>
        <v>0</v>
      </c>
      <c r="BL711" s="13" t="str">
        <f t="shared" si="1128"/>
        <v/>
      </c>
      <c r="BM711" s="13" t="b">
        <f t="shared" si="1182"/>
        <v>0</v>
      </c>
      <c r="BN711" s="35" t="str">
        <f t="shared" si="1129"/>
        <v/>
      </c>
      <c r="BO711" s="13" t="b">
        <f t="shared" si="1130"/>
        <v>0</v>
      </c>
      <c r="BP711" s="35" t="str">
        <f t="shared" si="1131"/>
        <v/>
      </c>
      <c r="BQ711" s="13" t="b">
        <f t="shared" si="1132"/>
        <v>0</v>
      </c>
      <c r="BR711" s="35" t="str">
        <f t="shared" si="1133"/>
        <v/>
      </c>
      <c r="BS711" s="35" t="b">
        <f t="shared" si="1134"/>
        <v>0</v>
      </c>
      <c r="BT711" s="35" t="str">
        <f t="shared" si="1135"/>
        <v/>
      </c>
      <c r="BU711" s="35" t="b">
        <f t="shared" si="1136"/>
        <v>0</v>
      </c>
      <c r="BV711" s="35" t="str">
        <f t="shared" si="1137"/>
        <v/>
      </c>
      <c r="BW711" s="13" t="b">
        <f t="shared" si="1214"/>
        <v>0</v>
      </c>
      <c r="BX711" s="35" t="str">
        <f t="shared" si="1138"/>
        <v/>
      </c>
      <c r="BY711" s="265" t="b">
        <f t="shared" si="1183"/>
        <v>0</v>
      </c>
      <c r="BZ711" s="35" t="str">
        <f t="shared" si="1139"/>
        <v/>
      </c>
      <c r="CA711" s="265" t="b">
        <f t="shared" si="1184"/>
        <v>0</v>
      </c>
      <c r="CB711" s="35" t="str">
        <f t="shared" si="1140"/>
        <v/>
      </c>
      <c r="CC711" s="272" t="b">
        <f t="shared" si="1185"/>
        <v>0</v>
      </c>
      <c r="CD711" s="35" t="str">
        <f t="shared" si="1141"/>
        <v/>
      </c>
      <c r="CE711" s="13" t="b">
        <f t="shared" si="1142"/>
        <v>0</v>
      </c>
      <c r="CF711" s="35" t="str">
        <f t="shared" si="1143"/>
        <v/>
      </c>
      <c r="CG711" s="179">
        <f t="shared" si="1144"/>
        <v>0</v>
      </c>
      <c r="CH711" s="179">
        <f t="shared" si="1145"/>
        <v>0</v>
      </c>
      <c r="CI711" s="218">
        <f t="shared" si="1186"/>
        <v>0</v>
      </c>
      <c r="CJ711" s="218">
        <f t="shared" si="1187"/>
        <v>0</v>
      </c>
      <c r="CK711" s="218">
        <f t="shared" si="1188"/>
        <v>0</v>
      </c>
      <c r="CL711" s="218">
        <f t="shared" si="1189"/>
        <v>0</v>
      </c>
      <c r="CM711" s="218">
        <f t="shared" si="1190"/>
        <v>0</v>
      </c>
      <c r="CN711" s="218">
        <f t="shared" si="1191"/>
        <v>0</v>
      </c>
      <c r="CO711" s="218">
        <f t="shared" si="1192"/>
        <v>0</v>
      </c>
      <c r="CP711" s="218">
        <f t="shared" si="1193"/>
        <v>0</v>
      </c>
      <c r="CQ711" s="218">
        <f t="shared" si="1194"/>
        <v>0</v>
      </c>
      <c r="CR711" s="218">
        <f t="shared" si="1195"/>
        <v>0</v>
      </c>
      <c r="CS711" s="14">
        <f t="shared" si="1146"/>
        <v>0</v>
      </c>
      <c r="CT711" s="236">
        <f t="shared" si="1147"/>
        <v>0</v>
      </c>
      <c r="CU711" s="237">
        <f t="shared" si="1223"/>
        <v>0</v>
      </c>
      <c r="CV711" s="16">
        <f t="shared" si="1223"/>
        <v>0</v>
      </c>
      <c r="CW711" s="16">
        <f t="shared" si="1223"/>
        <v>0</v>
      </c>
      <c r="CX711" s="16">
        <f t="shared" si="1223"/>
        <v>0</v>
      </c>
      <c r="CY711" s="16">
        <f t="shared" si="1223"/>
        <v>0</v>
      </c>
      <c r="CZ711" s="16">
        <f t="shared" si="1223"/>
        <v>0</v>
      </c>
      <c r="DA711" s="16">
        <f t="shared" si="1223"/>
        <v>0</v>
      </c>
      <c r="DB711" s="16">
        <f t="shared" si="1223"/>
        <v>0</v>
      </c>
      <c r="DC711" s="16">
        <f t="shared" si="1223"/>
        <v>0</v>
      </c>
      <c r="DD711" s="238">
        <f t="shared" si="1223"/>
        <v>0</v>
      </c>
      <c r="DE711" s="232">
        <f t="shared" si="1224"/>
        <v>0</v>
      </c>
      <c r="DF711" s="132">
        <f t="shared" si="1224"/>
        <v>0</v>
      </c>
      <c r="DG711" s="132">
        <f t="shared" si="1224"/>
        <v>0</v>
      </c>
      <c r="DH711" s="132">
        <f t="shared" si="1224"/>
        <v>0</v>
      </c>
      <c r="DI711" s="132">
        <f t="shared" si="1224"/>
        <v>0</v>
      </c>
      <c r="DJ711" s="132">
        <f t="shared" si="1224"/>
        <v>0</v>
      </c>
      <c r="DK711" s="132">
        <f t="shared" si="1224"/>
        <v>0</v>
      </c>
      <c r="DL711" s="132">
        <f t="shared" si="1224"/>
        <v>0</v>
      </c>
      <c r="DM711" s="132">
        <f t="shared" si="1224"/>
        <v>0</v>
      </c>
      <c r="DN711" s="233">
        <f t="shared" si="1224"/>
        <v>0</v>
      </c>
      <c r="DO711" s="232">
        <f t="shared" si="1150"/>
        <v>0</v>
      </c>
      <c r="DP711" s="132">
        <f t="shared" si="1151"/>
        <v>0</v>
      </c>
      <c r="DQ711" s="132">
        <f t="shared" si="1152"/>
        <v>0</v>
      </c>
      <c r="DR711" s="132">
        <f t="shared" si="1153"/>
        <v>0</v>
      </c>
      <c r="DS711" s="132">
        <f t="shared" si="1154"/>
        <v>0</v>
      </c>
      <c r="DT711" s="132">
        <f t="shared" si="1155"/>
        <v>0</v>
      </c>
      <c r="DU711" s="132">
        <f t="shared" si="1156"/>
        <v>0</v>
      </c>
      <c r="DV711" s="132">
        <f t="shared" si="1157"/>
        <v>0</v>
      </c>
      <c r="DW711" s="132">
        <f t="shared" si="1158"/>
        <v>0</v>
      </c>
      <c r="DX711" s="233">
        <f t="shared" si="1159"/>
        <v>0</v>
      </c>
      <c r="DY711" s="231" t="b">
        <f t="shared" si="1196"/>
        <v>0</v>
      </c>
      <c r="DZ711" s="163"/>
      <c r="EA711" s="226" t="str">
        <f t="shared" si="1197"/>
        <v/>
      </c>
      <c r="EB711" s="178" t="str">
        <f t="shared" si="1198"/>
        <v/>
      </c>
      <c r="EC711" s="178" t="str">
        <f t="shared" si="1199"/>
        <v/>
      </c>
      <c r="ED711" s="178" t="str">
        <f t="shared" si="1200"/>
        <v/>
      </c>
      <c r="EE711" s="178" t="str">
        <f t="shared" si="1201"/>
        <v/>
      </c>
      <c r="EF711" s="178" t="str">
        <f t="shared" si="1202"/>
        <v/>
      </c>
      <c r="EG711" s="178" t="str">
        <f t="shared" si="1203"/>
        <v/>
      </c>
      <c r="EH711" s="178" t="str">
        <f t="shared" si="1204"/>
        <v/>
      </c>
      <c r="EI711" s="178" t="str">
        <f t="shared" si="1205"/>
        <v/>
      </c>
      <c r="EJ711" s="227" t="str">
        <f t="shared" si="1206"/>
        <v/>
      </c>
      <c r="EK711" s="230" t="str">
        <f t="shared" si="1160"/>
        <v/>
      </c>
      <c r="EL711" s="177" t="str">
        <f t="shared" si="1161"/>
        <v/>
      </c>
      <c r="EM711" s="177" t="str">
        <f t="shared" si="1162"/>
        <v/>
      </c>
      <c r="EN711" s="177" t="str">
        <f t="shared" si="1163"/>
        <v/>
      </c>
      <c r="EO711" s="177" t="str">
        <f t="shared" si="1164"/>
        <v/>
      </c>
      <c r="EP711" s="177" t="str">
        <f t="shared" si="1165"/>
        <v/>
      </c>
      <c r="EQ711" s="177" t="str">
        <f t="shared" si="1166"/>
        <v/>
      </c>
      <c r="ER711" s="177" t="str">
        <f t="shared" si="1167"/>
        <v/>
      </c>
      <c r="ES711" s="177" t="str">
        <f t="shared" si="1168"/>
        <v/>
      </c>
      <c r="ET711" s="177" t="str">
        <f t="shared" si="1169"/>
        <v/>
      </c>
      <c r="EU711" s="229" t="e">
        <f t="shared" si="1170"/>
        <v>#VALUE!</v>
      </c>
      <c r="EV711" s="27" t="e">
        <f t="shared" si="1171"/>
        <v>#VALUE!</v>
      </c>
      <c r="EW711" s="27" t="e">
        <f t="shared" si="1172"/>
        <v>#VALUE!</v>
      </c>
      <c r="EX711" s="28" t="e">
        <f t="shared" si="1173"/>
        <v>#VALUE!</v>
      </c>
      <c r="EY711" s="28" t="e">
        <f t="shared" si="1174"/>
        <v>#VALUE!</v>
      </c>
      <c r="EZ711" s="28" t="b">
        <f t="shared" si="1175"/>
        <v>0</v>
      </c>
      <c r="FA711" s="176" t="str">
        <f t="shared" si="1176"/>
        <v/>
      </c>
      <c r="FB711" s="27" t="e" cm="1">
        <f t="array" aca="1" ref="FB711" ca="1">TEXT(RIGHT(10-RIGHT(SUM(INDEX(1*(MID(MID(C711,1,1)*2,ROW(INDIRECT("1:"&amp;LEN(MID(C711,1,1)*2))),1)),,))+MID(C711,2,1)+
SUM(INDEX(1*(MID(MID(C711,3,1)*2,ROW(INDIRECT("1:"&amp;LEN(MID(C711,3,1)*2))),1)),,))+MID(C711,4,1)+
SUM(INDEX(1*(MID(MID(C711,5,1)*2,ROW(INDIRECT("1:"&amp;LEN(MID(C711,5,1)*2))),1)),,))+MID(C711,6,1)+
SUM(INDEX(1*(MID(MID(C711,8,1)*2,ROW(INDIRECT("1:"&amp;LEN(MID(C711,8,1)*2))),1)),,))+MID(C711,9,1)+
SUM(INDEX(1*(MID(MID(C711,10,1)*2,ROW(INDIRECT("1:"&amp;LEN(MID(C711,10,1)*2))),1)),,)),1),1),"0")</f>
        <v>#VALUE!</v>
      </c>
      <c r="FC711" s="27" t="str">
        <f t="shared" si="1177"/>
        <v/>
      </c>
      <c r="FD711" s="29" t="b">
        <f t="shared" si="1178"/>
        <v>0</v>
      </c>
      <c r="FE711" s="112" t="b">
        <f>IFERROR(MATCH(D711,'Avtal för korttidsarbete'!$G$13:$G$1012,0),TRUE)</f>
        <v>1</v>
      </c>
      <c r="FF711" s="112" t="b">
        <f t="shared" si="1207"/>
        <v>0</v>
      </c>
      <c r="FG711" s="113" t="str" cm="1">
        <f t="array" ref="FG711">IF(FE711=TRUE,"x",INDEX('Avtal för korttidsarbete'!$E$13:$E$1012,$FE711))</f>
        <v>x</v>
      </c>
      <c r="FH711" s="113" t="str" cm="1">
        <f t="array" ref="FH711">IF(FE711=TRUE,"x",INDEX('Avtal för korttidsarbete'!$F$13:$F$1012,$FE711))</f>
        <v>x</v>
      </c>
      <c r="FI711" s="112" t="b">
        <f t="shared" si="1208"/>
        <v>0</v>
      </c>
      <c r="FJ711" s="135">
        <f t="shared" si="1209"/>
        <v>44166</v>
      </c>
      <c r="FK711" s="135">
        <f t="shared" si="1210"/>
        <v>44377</v>
      </c>
      <c r="FL711" s="112" t="b">
        <f t="shared" si="1211"/>
        <v>0</v>
      </c>
      <c r="FM711" s="113">
        <f t="shared" si="1212"/>
        <v>44166</v>
      </c>
      <c r="FN711" s="135">
        <f t="shared" si="1213"/>
        <v>44377</v>
      </c>
      <c r="FO711" s="148" t="b">
        <f>IFERROR(INDEX('Avtal för korttidsarbete'!R:R,MATCH(D711,'Avtal för korttidsarbete'!$G:$G,0)),TRUE)</f>
        <v>1</v>
      </c>
      <c r="FP711" s="135" t="str">
        <f>IF(FO711,"-",INDEX('Avtal för korttidsarbete'!$D:$D,MATCH(D711,'Avtal för korttidsarbete'!$G:$G,0)))</f>
        <v>-</v>
      </c>
      <c r="FQ711" s="113" t="b">
        <f>IFERROR(G711&gt;INDEX(Uppsägningar!E:E,MATCH(C711,Uppsägningar!C:C,0)),FALSE)</f>
        <v>0</v>
      </c>
    </row>
    <row r="712" spans="1:173" x14ac:dyDescent="0.25">
      <c r="A712" s="19">
        <v>696</v>
      </c>
      <c r="B712" s="20"/>
      <c r="C712" s="183"/>
      <c r="D712" s="66"/>
      <c r="E712" s="212">
        <f>IFERROR(INDEX(Admin!$C$7:$C$10,MATCH(FP712,TblNivåValTExt,0)),0)</f>
        <v>0</v>
      </c>
      <c r="F712" s="1"/>
      <c r="G712" s="1"/>
      <c r="H712" s="78"/>
      <c r="I712" s="181"/>
      <c r="J712" s="181"/>
      <c r="K712" s="182"/>
      <c r="L712" s="182"/>
      <c r="M712" s="181"/>
      <c r="N712" s="181"/>
      <c r="O712" s="181"/>
      <c r="P712" s="182"/>
      <c r="Q712" s="182"/>
      <c r="R712" s="181"/>
      <c r="S712" s="181"/>
      <c r="T712" s="181"/>
      <c r="U712" s="182"/>
      <c r="V712" s="182"/>
      <c r="W712" s="181"/>
      <c r="X712" s="181"/>
      <c r="Y712" s="181"/>
      <c r="Z712" s="182"/>
      <c r="AA712" s="182"/>
      <c r="AB712" s="181"/>
      <c r="AC712" s="181"/>
      <c r="AD712" s="181"/>
      <c r="AE712" s="182"/>
      <c r="AF712" s="182"/>
      <c r="AG712" s="181"/>
      <c r="AH712" s="181"/>
      <c r="AI712" s="181"/>
      <c r="AJ712" s="182"/>
      <c r="AK712" s="182"/>
      <c r="AL712" s="181"/>
      <c r="AM712" s="181"/>
      <c r="AN712" s="181"/>
      <c r="AO712" s="182"/>
      <c r="AP712" s="182"/>
      <c r="AQ712" s="181"/>
      <c r="AR712" s="181"/>
      <c r="AS712" s="181"/>
      <c r="AT712" s="182"/>
      <c r="AU712" s="182"/>
      <c r="AV712" s="181"/>
      <c r="AW712" s="181"/>
      <c r="AX712" s="181"/>
      <c r="AY712" s="182"/>
      <c r="AZ712" s="182"/>
      <c r="BA712" s="181"/>
      <c r="BB712" s="181"/>
      <c r="BC712" s="181"/>
      <c r="BD712" s="182"/>
      <c r="BE712" s="182"/>
      <c r="BF712" s="181"/>
      <c r="BG712" s="180">
        <f t="shared" si="1179"/>
        <v>0</v>
      </c>
      <c r="BH712" s="116" t="str">
        <f t="shared" si="1180"/>
        <v/>
      </c>
      <c r="BI712" s="80" t="b">
        <f t="shared" si="1126"/>
        <v>0</v>
      </c>
      <c r="BJ712" s="80" t="str">
        <f t="shared" si="1127"/>
        <v/>
      </c>
      <c r="BK712" s="80" t="b">
        <f t="shared" si="1181"/>
        <v>0</v>
      </c>
      <c r="BL712" s="13" t="str">
        <f t="shared" si="1128"/>
        <v/>
      </c>
      <c r="BM712" s="13" t="b">
        <f t="shared" si="1182"/>
        <v>0</v>
      </c>
      <c r="BN712" s="35" t="str">
        <f t="shared" si="1129"/>
        <v/>
      </c>
      <c r="BO712" s="13" t="b">
        <f t="shared" si="1130"/>
        <v>0</v>
      </c>
      <c r="BP712" s="35" t="str">
        <f t="shared" si="1131"/>
        <v/>
      </c>
      <c r="BQ712" s="13" t="b">
        <f t="shared" si="1132"/>
        <v>0</v>
      </c>
      <c r="BR712" s="35" t="str">
        <f t="shared" si="1133"/>
        <v/>
      </c>
      <c r="BS712" s="35" t="b">
        <f t="shared" si="1134"/>
        <v>0</v>
      </c>
      <c r="BT712" s="35" t="str">
        <f t="shared" si="1135"/>
        <v/>
      </c>
      <c r="BU712" s="35" t="b">
        <f t="shared" si="1136"/>
        <v>0</v>
      </c>
      <c r="BV712" s="35" t="str">
        <f t="shared" si="1137"/>
        <v/>
      </c>
      <c r="BW712" s="13" t="b">
        <f t="shared" si="1214"/>
        <v>0</v>
      </c>
      <c r="BX712" s="35" t="str">
        <f t="shared" si="1138"/>
        <v/>
      </c>
      <c r="BY712" s="265" t="b">
        <f t="shared" si="1183"/>
        <v>0</v>
      </c>
      <c r="BZ712" s="35" t="str">
        <f t="shared" si="1139"/>
        <v/>
      </c>
      <c r="CA712" s="265" t="b">
        <f t="shared" si="1184"/>
        <v>0</v>
      </c>
      <c r="CB712" s="35" t="str">
        <f t="shared" si="1140"/>
        <v/>
      </c>
      <c r="CC712" s="272" t="b">
        <f t="shared" si="1185"/>
        <v>0</v>
      </c>
      <c r="CD712" s="35" t="str">
        <f t="shared" si="1141"/>
        <v/>
      </c>
      <c r="CE712" s="13" t="b">
        <f t="shared" si="1142"/>
        <v>0</v>
      </c>
      <c r="CF712" s="35" t="str">
        <f t="shared" si="1143"/>
        <v/>
      </c>
      <c r="CG712" s="179">
        <f t="shared" si="1144"/>
        <v>0</v>
      </c>
      <c r="CH712" s="179">
        <f t="shared" si="1145"/>
        <v>0</v>
      </c>
      <c r="CI712" s="218">
        <f t="shared" si="1186"/>
        <v>0</v>
      </c>
      <c r="CJ712" s="218">
        <f t="shared" si="1187"/>
        <v>0</v>
      </c>
      <c r="CK712" s="218">
        <f t="shared" si="1188"/>
        <v>0</v>
      </c>
      <c r="CL712" s="218">
        <f t="shared" si="1189"/>
        <v>0</v>
      </c>
      <c r="CM712" s="218">
        <f t="shared" si="1190"/>
        <v>0</v>
      </c>
      <c r="CN712" s="218">
        <f t="shared" si="1191"/>
        <v>0</v>
      </c>
      <c r="CO712" s="218">
        <f t="shared" si="1192"/>
        <v>0</v>
      </c>
      <c r="CP712" s="218">
        <f t="shared" si="1193"/>
        <v>0</v>
      </c>
      <c r="CQ712" s="218">
        <f t="shared" si="1194"/>
        <v>0</v>
      </c>
      <c r="CR712" s="218">
        <f t="shared" si="1195"/>
        <v>0</v>
      </c>
      <c r="CS712" s="14">
        <f t="shared" si="1146"/>
        <v>0</v>
      </c>
      <c r="CT712" s="236">
        <f t="shared" si="1147"/>
        <v>0</v>
      </c>
      <c r="CU712" s="237">
        <f t="shared" si="1223"/>
        <v>0</v>
      </c>
      <c r="CV712" s="16">
        <f t="shared" si="1223"/>
        <v>0</v>
      </c>
      <c r="CW712" s="16">
        <f t="shared" si="1223"/>
        <v>0</v>
      </c>
      <c r="CX712" s="16">
        <f t="shared" si="1223"/>
        <v>0</v>
      </c>
      <c r="CY712" s="16">
        <f t="shared" si="1223"/>
        <v>0</v>
      </c>
      <c r="CZ712" s="16">
        <f t="shared" si="1223"/>
        <v>0</v>
      </c>
      <c r="DA712" s="16">
        <f t="shared" si="1223"/>
        <v>0</v>
      </c>
      <c r="DB712" s="16">
        <f t="shared" si="1223"/>
        <v>0</v>
      </c>
      <c r="DC712" s="16">
        <f t="shared" si="1223"/>
        <v>0</v>
      </c>
      <c r="DD712" s="238">
        <f t="shared" si="1223"/>
        <v>0</v>
      </c>
      <c r="DE712" s="232">
        <f t="shared" si="1224"/>
        <v>0</v>
      </c>
      <c r="DF712" s="132">
        <f t="shared" si="1224"/>
        <v>0</v>
      </c>
      <c r="DG712" s="132">
        <f t="shared" si="1224"/>
        <v>0</v>
      </c>
      <c r="DH712" s="132">
        <f t="shared" si="1224"/>
        <v>0</v>
      </c>
      <c r="DI712" s="132">
        <f t="shared" si="1224"/>
        <v>0</v>
      </c>
      <c r="DJ712" s="132">
        <f t="shared" si="1224"/>
        <v>0</v>
      </c>
      <c r="DK712" s="132">
        <f t="shared" si="1224"/>
        <v>0</v>
      </c>
      <c r="DL712" s="132">
        <f t="shared" si="1224"/>
        <v>0</v>
      </c>
      <c r="DM712" s="132">
        <f t="shared" si="1224"/>
        <v>0</v>
      </c>
      <c r="DN712" s="233">
        <f t="shared" si="1224"/>
        <v>0</v>
      </c>
      <c r="DO712" s="232">
        <f t="shared" si="1150"/>
        <v>0</v>
      </c>
      <c r="DP712" s="132">
        <f t="shared" si="1151"/>
        <v>0</v>
      </c>
      <c r="DQ712" s="132">
        <f t="shared" si="1152"/>
        <v>0</v>
      </c>
      <c r="DR712" s="132">
        <f t="shared" si="1153"/>
        <v>0</v>
      </c>
      <c r="DS712" s="132">
        <f t="shared" si="1154"/>
        <v>0</v>
      </c>
      <c r="DT712" s="132">
        <f t="shared" si="1155"/>
        <v>0</v>
      </c>
      <c r="DU712" s="132">
        <f t="shared" si="1156"/>
        <v>0</v>
      </c>
      <c r="DV712" s="132">
        <f t="shared" si="1157"/>
        <v>0</v>
      </c>
      <c r="DW712" s="132">
        <f t="shared" si="1158"/>
        <v>0</v>
      </c>
      <c r="DX712" s="233">
        <f t="shared" si="1159"/>
        <v>0</v>
      </c>
      <c r="DY712" s="231" t="b">
        <f t="shared" si="1196"/>
        <v>0</v>
      </c>
      <c r="DZ712" s="163"/>
      <c r="EA712" s="226" t="str">
        <f t="shared" si="1197"/>
        <v/>
      </c>
      <c r="EB712" s="178" t="str">
        <f t="shared" si="1198"/>
        <v/>
      </c>
      <c r="EC712" s="178" t="str">
        <f t="shared" si="1199"/>
        <v/>
      </c>
      <c r="ED712" s="178" t="str">
        <f t="shared" si="1200"/>
        <v/>
      </c>
      <c r="EE712" s="178" t="str">
        <f t="shared" si="1201"/>
        <v/>
      </c>
      <c r="EF712" s="178" t="str">
        <f t="shared" si="1202"/>
        <v/>
      </c>
      <c r="EG712" s="178" t="str">
        <f t="shared" si="1203"/>
        <v/>
      </c>
      <c r="EH712" s="178" t="str">
        <f t="shared" si="1204"/>
        <v/>
      </c>
      <c r="EI712" s="178" t="str">
        <f t="shared" si="1205"/>
        <v/>
      </c>
      <c r="EJ712" s="227" t="str">
        <f t="shared" si="1206"/>
        <v/>
      </c>
      <c r="EK712" s="230" t="str">
        <f t="shared" si="1160"/>
        <v/>
      </c>
      <c r="EL712" s="177" t="str">
        <f t="shared" si="1161"/>
        <v/>
      </c>
      <c r="EM712" s="177" t="str">
        <f t="shared" si="1162"/>
        <v/>
      </c>
      <c r="EN712" s="177" t="str">
        <f t="shared" si="1163"/>
        <v/>
      </c>
      <c r="EO712" s="177" t="str">
        <f t="shared" si="1164"/>
        <v/>
      </c>
      <c r="EP712" s="177" t="str">
        <f t="shared" si="1165"/>
        <v/>
      </c>
      <c r="EQ712" s="177" t="str">
        <f t="shared" si="1166"/>
        <v/>
      </c>
      <c r="ER712" s="177" t="str">
        <f t="shared" si="1167"/>
        <v/>
      </c>
      <c r="ES712" s="177" t="str">
        <f t="shared" si="1168"/>
        <v/>
      </c>
      <c r="ET712" s="177" t="str">
        <f t="shared" si="1169"/>
        <v/>
      </c>
      <c r="EU712" s="229" t="e">
        <f t="shared" si="1170"/>
        <v>#VALUE!</v>
      </c>
      <c r="EV712" s="27" t="e">
        <f t="shared" si="1171"/>
        <v>#VALUE!</v>
      </c>
      <c r="EW712" s="27" t="e">
        <f t="shared" si="1172"/>
        <v>#VALUE!</v>
      </c>
      <c r="EX712" s="28" t="e">
        <f t="shared" si="1173"/>
        <v>#VALUE!</v>
      </c>
      <c r="EY712" s="28" t="e">
        <f t="shared" si="1174"/>
        <v>#VALUE!</v>
      </c>
      <c r="EZ712" s="28" t="b">
        <f t="shared" si="1175"/>
        <v>0</v>
      </c>
      <c r="FA712" s="176" t="str">
        <f t="shared" si="1176"/>
        <v/>
      </c>
      <c r="FB712" s="27" t="e" cm="1">
        <f t="array" aca="1" ref="FB712" ca="1">TEXT(RIGHT(10-RIGHT(SUM(INDEX(1*(MID(MID(C712,1,1)*2,ROW(INDIRECT("1:"&amp;LEN(MID(C712,1,1)*2))),1)),,))+MID(C712,2,1)+
SUM(INDEX(1*(MID(MID(C712,3,1)*2,ROW(INDIRECT("1:"&amp;LEN(MID(C712,3,1)*2))),1)),,))+MID(C712,4,1)+
SUM(INDEX(1*(MID(MID(C712,5,1)*2,ROW(INDIRECT("1:"&amp;LEN(MID(C712,5,1)*2))),1)),,))+MID(C712,6,1)+
SUM(INDEX(1*(MID(MID(C712,8,1)*2,ROW(INDIRECT("1:"&amp;LEN(MID(C712,8,1)*2))),1)),,))+MID(C712,9,1)+
SUM(INDEX(1*(MID(MID(C712,10,1)*2,ROW(INDIRECT("1:"&amp;LEN(MID(C712,10,1)*2))),1)),,)),1),1),"0")</f>
        <v>#VALUE!</v>
      </c>
      <c r="FC712" s="27" t="str">
        <f t="shared" si="1177"/>
        <v/>
      </c>
      <c r="FD712" s="29" t="b">
        <f t="shared" si="1178"/>
        <v>0</v>
      </c>
      <c r="FE712" s="112" t="b">
        <f>IFERROR(MATCH(D712,'Avtal för korttidsarbete'!$G$13:$G$1012,0),TRUE)</f>
        <v>1</v>
      </c>
      <c r="FF712" s="112" t="b">
        <f t="shared" si="1207"/>
        <v>0</v>
      </c>
      <c r="FG712" s="113" t="str" cm="1">
        <f t="array" ref="FG712">IF(FE712=TRUE,"x",INDEX('Avtal för korttidsarbete'!$E$13:$E$1012,$FE712))</f>
        <v>x</v>
      </c>
      <c r="FH712" s="113" t="str" cm="1">
        <f t="array" ref="FH712">IF(FE712=TRUE,"x",INDEX('Avtal för korttidsarbete'!$F$13:$F$1012,$FE712))</f>
        <v>x</v>
      </c>
      <c r="FI712" s="112" t="b">
        <f t="shared" si="1208"/>
        <v>0</v>
      </c>
      <c r="FJ712" s="135">
        <f t="shared" si="1209"/>
        <v>44166</v>
      </c>
      <c r="FK712" s="135">
        <f t="shared" si="1210"/>
        <v>44377</v>
      </c>
      <c r="FL712" s="112" t="b">
        <f t="shared" si="1211"/>
        <v>0</v>
      </c>
      <c r="FM712" s="113">
        <f t="shared" si="1212"/>
        <v>44166</v>
      </c>
      <c r="FN712" s="135">
        <f t="shared" si="1213"/>
        <v>44377</v>
      </c>
      <c r="FO712" s="148" t="b">
        <f>IFERROR(INDEX('Avtal för korttidsarbete'!R:R,MATCH(D712,'Avtal för korttidsarbete'!$G:$G,0)),TRUE)</f>
        <v>1</v>
      </c>
      <c r="FP712" s="135" t="str">
        <f>IF(FO712,"-",INDEX('Avtal för korttidsarbete'!$D:$D,MATCH(D712,'Avtal för korttidsarbete'!$G:$G,0)))</f>
        <v>-</v>
      </c>
      <c r="FQ712" s="113" t="b">
        <f>IFERROR(G712&gt;INDEX(Uppsägningar!E:E,MATCH(C712,Uppsägningar!C:C,0)),FALSE)</f>
        <v>0</v>
      </c>
    </row>
    <row r="713" spans="1:173" x14ac:dyDescent="0.25">
      <c r="A713" s="19">
        <v>697</v>
      </c>
      <c r="B713" s="20"/>
      <c r="C713" s="183"/>
      <c r="D713" s="66"/>
      <c r="E713" s="212">
        <f>IFERROR(INDEX(Admin!$C$7:$C$10,MATCH(FP713,TblNivåValTExt,0)),0)</f>
        <v>0</v>
      </c>
      <c r="F713" s="1"/>
      <c r="G713" s="1"/>
      <c r="H713" s="78"/>
      <c r="I713" s="181"/>
      <c r="J713" s="181"/>
      <c r="K713" s="182"/>
      <c r="L713" s="182"/>
      <c r="M713" s="181"/>
      <c r="N713" s="181"/>
      <c r="O713" s="181"/>
      <c r="P713" s="182"/>
      <c r="Q713" s="182"/>
      <c r="R713" s="181"/>
      <c r="S713" s="181"/>
      <c r="T713" s="181"/>
      <c r="U713" s="182"/>
      <c r="V713" s="182"/>
      <c r="W713" s="181"/>
      <c r="X713" s="181"/>
      <c r="Y713" s="181"/>
      <c r="Z713" s="182"/>
      <c r="AA713" s="182"/>
      <c r="AB713" s="181"/>
      <c r="AC713" s="181"/>
      <c r="AD713" s="181"/>
      <c r="AE713" s="182"/>
      <c r="AF713" s="182"/>
      <c r="AG713" s="181"/>
      <c r="AH713" s="181"/>
      <c r="AI713" s="181"/>
      <c r="AJ713" s="182"/>
      <c r="AK713" s="182"/>
      <c r="AL713" s="181"/>
      <c r="AM713" s="181"/>
      <c r="AN713" s="181"/>
      <c r="AO713" s="182"/>
      <c r="AP713" s="182"/>
      <c r="AQ713" s="181"/>
      <c r="AR713" s="181"/>
      <c r="AS713" s="181"/>
      <c r="AT713" s="182"/>
      <c r="AU713" s="182"/>
      <c r="AV713" s="181"/>
      <c r="AW713" s="181"/>
      <c r="AX713" s="181"/>
      <c r="AY713" s="182"/>
      <c r="AZ713" s="182"/>
      <c r="BA713" s="181"/>
      <c r="BB713" s="181"/>
      <c r="BC713" s="181"/>
      <c r="BD713" s="182"/>
      <c r="BE713" s="182"/>
      <c r="BF713" s="181"/>
      <c r="BG713" s="180">
        <f t="shared" si="1179"/>
        <v>0</v>
      </c>
      <c r="BH713" s="116" t="str">
        <f t="shared" si="1180"/>
        <v/>
      </c>
      <c r="BI713" s="80" t="b">
        <f t="shared" si="1126"/>
        <v>0</v>
      </c>
      <c r="BJ713" s="80" t="str">
        <f t="shared" si="1127"/>
        <v/>
      </c>
      <c r="BK713" s="80" t="b">
        <f t="shared" si="1181"/>
        <v>0</v>
      </c>
      <c r="BL713" s="13" t="str">
        <f t="shared" si="1128"/>
        <v/>
      </c>
      <c r="BM713" s="13" t="b">
        <f t="shared" si="1182"/>
        <v>0</v>
      </c>
      <c r="BN713" s="35" t="str">
        <f t="shared" si="1129"/>
        <v/>
      </c>
      <c r="BO713" s="13" t="b">
        <f t="shared" si="1130"/>
        <v>0</v>
      </c>
      <c r="BP713" s="35" t="str">
        <f t="shared" si="1131"/>
        <v/>
      </c>
      <c r="BQ713" s="13" t="b">
        <f t="shared" si="1132"/>
        <v>0</v>
      </c>
      <c r="BR713" s="35" t="str">
        <f t="shared" si="1133"/>
        <v/>
      </c>
      <c r="BS713" s="35" t="b">
        <f t="shared" si="1134"/>
        <v>0</v>
      </c>
      <c r="BT713" s="35" t="str">
        <f t="shared" si="1135"/>
        <v/>
      </c>
      <c r="BU713" s="35" t="b">
        <f t="shared" si="1136"/>
        <v>0</v>
      </c>
      <c r="BV713" s="35" t="str">
        <f t="shared" si="1137"/>
        <v/>
      </c>
      <c r="BW713" s="13" t="b">
        <f t="shared" si="1214"/>
        <v>0</v>
      </c>
      <c r="BX713" s="35" t="str">
        <f t="shared" si="1138"/>
        <v/>
      </c>
      <c r="BY713" s="265" t="b">
        <f t="shared" si="1183"/>
        <v>0</v>
      </c>
      <c r="BZ713" s="35" t="str">
        <f t="shared" si="1139"/>
        <v/>
      </c>
      <c r="CA713" s="265" t="b">
        <f t="shared" si="1184"/>
        <v>0</v>
      </c>
      <c r="CB713" s="35" t="str">
        <f t="shared" si="1140"/>
        <v/>
      </c>
      <c r="CC713" s="272" t="b">
        <f t="shared" si="1185"/>
        <v>0</v>
      </c>
      <c r="CD713" s="35" t="str">
        <f t="shared" si="1141"/>
        <v/>
      </c>
      <c r="CE713" s="13" t="b">
        <f t="shared" si="1142"/>
        <v>0</v>
      </c>
      <c r="CF713" s="35" t="str">
        <f t="shared" si="1143"/>
        <v/>
      </c>
      <c r="CG713" s="179">
        <f t="shared" si="1144"/>
        <v>0</v>
      </c>
      <c r="CH713" s="179">
        <f t="shared" si="1145"/>
        <v>0</v>
      </c>
      <c r="CI713" s="218">
        <f t="shared" si="1186"/>
        <v>0</v>
      </c>
      <c r="CJ713" s="218">
        <f t="shared" si="1187"/>
        <v>0</v>
      </c>
      <c r="CK713" s="218">
        <f t="shared" si="1188"/>
        <v>0</v>
      </c>
      <c r="CL713" s="218">
        <f t="shared" si="1189"/>
        <v>0</v>
      </c>
      <c r="CM713" s="218">
        <f t="shared" si="1190"/>
        <v>0</v>
      </c>
      <c r="CN713" s="218">
        <f t="shared" si="1191"/>
        <v>0</v>
      </c>
      <c r="CO713" s="218">
        <f t="shared" si="1192"/>
        <v>0</v>
      </c>
      <c r="CP713" s="218">
        <f t="shared" si="1193"/>
        <v>0</v>
      </c>
      <c r="CQ713" s="218">
        <f t="shared" si="1194"/>
        <v>0</v>
      </c>
      <c r="CR713" s="218">
        <f t="shared" si="1195"/>
        <v>0</v>
      </c>
      <c r="CS713" s="14">
        <f t="shared" si="1146"/>
        <v>0</v>
      </c>
      <c r="CT713" s="236">
        <f t="shared" si="1147"/>
        <v>0</v>
      </c>
      <c r="CU713" s="237">
        <f t="shared" si="1223"/>
        <v>0</v>
      </c>
      <c r="CV713" s="16">
        <f t="shared" si="1223"/>
        <v>0</v>
      </c>
      <c r="CW713" s="16">
        <f t="shared" si="1223"/>
        <v>0</v>
      </c>
      <c r="CX713" s="16">
        <f t="shared" si="1223"/>
        <v>0</v>
      </c>
      <c r="CY713" s="16">
        <f t="shared" si="1223"/>
        <v>0</v>
      </c>
      <c r="CZ713" s="16">
        <f t="shared" si="1223"/>
        <v>0</v>
      </c>
      <c r="DA713" s="16">
        <f t="shared" si="1223"/>
        <v>0</v>
      </c>
      <c r="DB713" s="16">
        <f t="shared" si="1223"/>
        <v>0</v>
      </c>
      <c r="DC713" s="16">
        <f t="shared" si="1223"/>
        <v>0</v>
      </c>
      <c r="DD713" s="238">
        <f t="shared" si="1223"/>
        <v>0</v>
      </c>
      <c r="DE713" s="232">
        <f t="shared" si="1224"/>
        <v>0</v>
      </c>
      <c r="DF713" s="132">
        <f t="shared" si="1224"/>
        <v>0</v>
      </c>
      <c r="DG713" s="132">
        <f t="shared" si="1224"/>
        <v>0</v>
      </c>
      <c r="DH713" s="132">
        <f t="shared" si="1224"/>
        <v>0</v>
      </c>
      <c r="DI713" s="132">
        <f t="shared" si="1224"/>
        <v>0</v>
      </c>
      <c r="DJ713" s="132">
        <f t="shared" si="1224"/>
        <v>0</v>
      </c>
      <c r="DK713" s="132">
        <f t="shared" si="1224"/>
        <v>0</v>
      </c>
      <c r="DL713" s="132">
        <f t="shared" si="1224"/>
        <v>0</v>
      </c>
      <c r="DM713" s="132">
        <f t="shared" si="1224"/>
        <v>0</v>
      </c>
      <c r="DN713" s="233">
        <f t="shared" si="1224"/>
        <v>0</v>
      </c>
      <c r="DO713" s="232">
        <f t="shared" si="1150"/>
        <v>0</v>
      </c>
      <c r="DP713" s="132">
        <f t="shared" si="1151"/>
        <v>0</v>
      </c>
      <c r="DQ713" s="132">
        <f t="shared" si="1152"/>
        <v>0</v>
      </c>
      <c r="DR713" s="132">
        <f t="shared" si="1153"/>
        <v>0</v>
      </c>
      <c r="DS713" s="132">
        <f t="shared" si="1154"/>
        <v>0</v>
      </c>
      <c r="DT713" s="132">
        <f t="shared" si="1155"/>
        <v>0</v>
      </c>
      <c r="DU713" s="132">
        <f t="shared" si="1156"/>
        <v>0</v>
      </c>
      <c r="DV713" s="132">
        <f t="shared" si="1157"/>
        <v>0</v>
      </c>
      <c r="DW713" s="132">
        <f t="shared" si="1158"/>
        <v>0</v>
      </c>
      <c r="DX713" s="233">
        <f t="shared" si="1159"/>
        <v>0</v>
      </c>
      <c r="DY713" s="231" t="b">
        <f t="shared" si="1196"/>
        <v>0</v>
      </c>
      <c r="DZ713" s="163"/>
      <c r="EA713" s="226" t="str">
        <f t="shared" si="1197"/>
        <v/>
      </c>
      <c r="EB713" s="178" t="str">
        <f t="shared" si="1198"/>
        <v/>
      </c>
      <c r="EC713" s="178" t="str">
        <f t="shared" si="1199"/>
        <v/>
      </c>
      <c r="ED713" s="178" t="str">
        <f t="shared" si="1200"/>
        <v/>
      </c>
      <c r="EE713" s="178" t="str">
        <f t="shared" si="1201"/>
        <v/>
      </c>
      <c r="EF713" s="178" t="str">
        <f t="shared" si="1202"/>
        <v/>
      </c>
      <c r="EG713" s="178" t="str">
        <f t="shared" si="1203"/>
        <v/>
      </c>
      <c r="EH713" s="178" t="str">
        <f t="shared" si="1204"/>
        <v/>
      </c>
      <c r="EI713" s="178" t="str">
        <f t="shared" si="1205"/>
        <v/>
      </c>
      <c r="EJ713" s="227" t="str">
        <f t="shared" si="1206"/>
        <v/>
      </c>
      <c r="EK713" s="230" t="str">
        <f t="shared" si="1160"/>
        <v/>
      </c>
      <c r="EL713" s="177" t="str">
        <f t="shared" si="1161"/>
        <v/>
      </c>
      <c r="EM713" s="177" t="str">
        <f t="shared" si="1162"/>
        <v/>
      </c>
      <c r="EN713" s="177" t="str">
        <f t="shared" si="1163"/>
        <v/>
      </c>
      <c r="EO713" s="177" t="str">
        <f t="shared" si="1164"/>
        <v/>
      </c>
      <c r="EP713" s="177" t="str">
        <f t="shared" si="1165"/>
        <v/>
      </c>
      <c r="EQ713" s="177" t="str">
        <f t="shared" si="1166"/>
        <v/>
      </c>
      <c r="ER713" s="177" t="str">
        <f t="shared" si="1167"/>
        <v/>
      </c>
      <c r="ES713" s="177" t="str">
        <f t="shared" si="1168"/>
        <v/>
      </c>
      <c r="ET713" s="177" t="str">
        <f t="shared" si="1169"/>
        <v/>
      </c>
      <c r="EU713" s="229" t="e">
        <f t="shared" si="1170"/>
        <v>#VALUE!</v>
      </c>
      <c r="EV713" s="27" t="e">
        <f t="shared" si="1171"/>
        <v>#VALUE!</v>
      </c>
      <c r="EW713" s="27" t="e">
        <f t="shared" si="1172"/>
        <v>#VALUE!</v>
      </c>
      <c r="EX713" s="28" t="e">
        <f t="shared" si="1173"/>
        <v>#VALUE!</v>
      </c>
      <c r="EY713" s="28" t="e">
        <f t="shared" si="1174"/>
        <v>#VALUE!</v>
      </c>
      <c r="EZ713" s="28" t="b">
        <f t="shared" si="1175"/>
        <v>0</v>
      </c>
      <c r="FA713" s="176" t="str">
        <f t="shared" si="1176"/>
        <v/>
      </c>
      <c r="FB713" s="27" t="e" cm="1">
        <f t="array" aca="1" ref="FB713" ca="1">TEXT(RIGHT(10-RIGHT(SUM(INDEX(1*(MID(MID(C713,1,1)*2,ROW(INDIRECT("1:"&amp;LEN(MID(C713,1,1)*2))),1)),,))+MID(C713,2,1)+
SUM(INDEX(1*(MID(MID(C713,3,1)*2,ROW(INDIRECT("1:"&amp;LEN(MID(C713,3,1)*2))),1)),,))+MID(C713,4,1)+
SUM(INDEX(1*(MID(MID(C713,5,1)*2,ROW(INDIRECT("1:"&amp;LEN(MID(C713,5,1)*2))),1)),,))+MID(C713,6,1)+
SUM(INDEX(1*(MID(MID(C713,8,1)*2,ROW(INDIRECT("1:"&amp;LEN(MID(C713,8,1)*2))),1)),,))+MID(C713,9,1)+
SUM(INDEX(1*(MID(MID(C713,10,1)*2,ROW(INDIRECT("1:"&amp;LEN(MID(C713,10,1)*2))),1)),,)),1),1),"0")</f>
        <v>#VALUE!</v>
      </c>
      <c r="FC713" s="27" t="str">
        <f t="shared" si="1177"/>
        <v/>
      </c>
      <c r="FD713" s="29" t="b">
        <f t="shared" si="1178"/>
        <v>0</v>
      </c>
      <c r="FE713" s="112" t="b">
        <f>IFERROR(MATCH(D713,'Avtal för korttidsarbete'!$G$13:$G$1012,0),TRUE)</f>
        <v>1</v>
      </c>
      <c r="FF713" s="112" t="b">
        <f t="shared" si="1207"/>
        <v>0</v>
      </c>
      <c r="FG713" s="113" t="str" cm="1">
        <f t="array" ref="FG713">IF(FE713=TRUE,"x",INDEX('Avtal för korttidsarbete'!$E$13:$E$1012,$FE713))</f>
        <v>x</v>
      </c>
      <c r="FH713" s="113" t="str" cm="1">
        <f t="array" ref="FH713">IF(FE713=TRUE,"x",INDEX('Avtal för korttidsarbete'!$F$13:$F$1012,$FE713))</f>
        <v>x</v>
      </c>
      <c r="FI713" s="112" t="b">
        <f t="shared" si="1208"/>
        <v>0</v>
      </c>
      <c r="FJ713" s="135">
        <f t="shared" si="1209"/>
        <v>44166</v>
      </c>
      <c r="FK713" s="135">
        <f t="shared" si="1210"/>
        <v>44377</v>
      </c>
      <c r="FL713" s="112" t="b">
        <f t="shared" si="1211"/>
        <v>0</v>
      </c>
      <c r="FM713" s="113">
        <f t="shared" si="1212"/>
        <v>44166</v>
      </c>
      <c r="FN713" s="135">
        <f t="shared" si="1213"/>
        <v>44377</v>
      </c>
      <c r="FO713" s="148" t="b">
        <f>IFERROR(INDEX('Avtal för korttidsarbete'!R:R,MATCH(D713,'Avtal för korttidsarbete'!$G:$G,0)),TRUE)</f>
        <v>1</v>
      </c>
      <c r="FP713" s="135" t="str">
        <f>IF(FO713,"-",INDEX('Avtal för korttidsarbete'!$D:$D,MATCH(D713,'Avtal för korttidsarbete'!$G:$G,0)))</f>
        <v>-</v>
      </c>
      <c r="FQ713" s="113" t="b">
        <f>IFERROR(G713&gt;INDEX(Uppsägningar!E:E,MATCH(C713,Uppsägningar!C:C,0)),FALSE)</f>
        <v>0</v>
      </c>
    </row>
    <row r="714" spans="1:173" x14ac:dyDescent="0.25">
      <c r="A714" s="19">
        <v>698</v>
      </c>
      <c r="B714" s="20"/>
      <c r="C714" s="183"/>
      <c r="D714" s="66"/>
      <c r="E714" s="212">
        <f>IFERROR(INDEX(Admin!$C$7:$C$10,MATCH(FP714,TblNivåValTExt,0)),0)</f>
        <v>0</v>
      </c>
      <c r="F714" s="1"/>
      <c r="G714" s="1"/>
      <c r="H714" s="78"/>
      <c r="I714" s="181"/>
      <c r="J714" s="181"/>
      <c r="K714" s="182"/>
      <c r="L714" s="182"/>
      <c r="M714" s="181"/>
      <c r="N714" s="181"/>
      <c r="O714" s="181"/>
      <c r="P714" s="182"/>
      <c r="Q714" s="182"/>
      <c r="R714" s="181"/>
      <c r="S714" s="181"/>
      <c r="T714" s="181"/>
      <c r="U714" s="182"/>
      <c r="V714" s="182"/>
      <c r="W714" s="181"/>
      <c r="X714" s="181"/>
      <c r="Y714" s="181"/>
      <c r="Z714" s="182"/>
      <c r="AA714" s="182"/>
      <c r="AB714" s="181"/>
      <c r="AC714" s="181"/>
      <c r="AD714" s="181"/>
      <c r="AE714" s="182"/>
      <c r="AF714" s="182"/>
      <c r="AG714" s="181"/>
      <c r="AH714" s="181"/>
      <c r="AI714" s="181"/>
      <c r="AJ714" s="182"/>
      <c r="AK714" s="182"/>
      <c r="AL714" s="181"/>
      <c r="AM714" s="181"/>
      <c r="AN714" s="181"/>
      <c r="AO714" s="182"/>
      <c r="AP714" s="182"/>
      <c r="AQ714" s="181"/>
      <c r="AR714" s="181"/>
      <c r="AS714" s="181"/>
      <c r="AT714" s="182"/>
      <c r="AU714" s="182"/>
      <c r="AV714" s="181"/>
      <c r="AW714" s="181"/>
      <c r="AX714" s="181"/>
      <c r="AY714" s="182"/>
      <c r="AZ714" s="182"/>
      <c r="BA714" s="181"/>
      <c r="BB714" s="181"/>
      <c r="BC714" s="181"/>
      <c r="BD714" s="182"/>
      <c r="BE714" s="182"/>
      <c r="BF714" s="181"/>
      <c r="BG714" s="180">
        <f t="shared" si="1179"/>
        <v>0</v>
      </c>
      <c r="BH714" s="116" t="str">
        <f t="shared" si="1180"/>
        <v/>
      </c>
      <c r="BI714" s="80" t="b">
        <f t="shared" si="1126"/>
        <v>0</v>
      </c>
      <c r="BJ714" s="80" t="str">
        <f t="shared" si="1127"/>
        <v/>
      </c>
      <c r="BK714" s="80" t="b">
        <f t="shared" si="1181"/>
        <v>0</v>
      </c>
      <c r="BL714" s="13" t="str">
        <f t="shared" si="1128"/>
        <v/>
      </c>
      <c r="BM714" s="13" t="b">
        <f t="shared" si="1182"/>
        <v>0</v>
      </c>
      <c r="BN714" s="35" t="str">
        <f t="shared" si="1129"/>
        <v/>
      </c>
      <c r="BO714" s="13" t="b">
        <f t="shared" si="1130"/>
        <v>0</v>
      </c>
      <c r="BP714" s="35" t="str">
        <f t="shared" si="1131"/>
        <v/>
      </c>
      <c r="BQ714" s="13" t="b">
        <f t="shared" si="1132"/>
        <v>0</v>
      </c>
      <c r="BR714" s="35" t="str">
        <f t="shared" si="1133"/>
        <v/>
      </c>
      <c r="BS714" s="35" t="b">
        <f t="shared" si="1134"/>
        <v>0</v>
      </c>
      <c r="BT714" s="35" t="str">
        <f t="shared" si="1135"/>
        <v/>
      </c>
      <c r="BU714" s="35" t="b">
        <f t="shared" si="1136"/>
        <v>0</v>
      </c>
      <c r="BV714" s="35" t="str">
        <f t="shared" si="1137"/>
        <v/>
      </c>
      <c r="BW714" s="13" t="b">
        <f t="shared" si="1214"/>
        <v>0</v>
      </c>
      <c r="BX714" s="35" t="str">
        <f t="shared" si="1138"/>
        <v/>
      </c>
      <c r="BY714" s="265" t="b">
        <f t="shared" si="1183"/>
        <v>0</v>
      </c>
      <c r="BZ714" s="35" t="str">
        <f t="shared" si="1139"/>
        <v/>
      </c>
      <c r="CA714" s="265" t="b">
        <f t="shared" si="1184"/>
        <v>0</v>
      </c>
      <c r="CB714" s="35" t="str">
        <f t="shared" si="1140"/>
        <v/>
      </c>
      <c r="CC714" s="272" t="b">
        <f t="shared" si="1185"/>
        <v>0</v>
      </c>
      <c r="CD714" s="35" t="str">
        <f t="shared" si="1141"/>
        <v/>
      </c>
      <c r="CE714" s="13" t="b">
        <f t="shared" si="1142"/>
        <v>0</v>
      </c>
      <c r="CF714" s="35" t="str">
        <f t="shared" si="1143"/>
        <v/>
      </c>
      <c r="CG714" s="179">
        <f t="shared" si="1144"/>
        <v>0</v>
      </c>
      <c r="CH714" s="179">
        <f t="shared" si="1145"/>
        <v>0</v>
      </c>
      <c r="CI714" s="218">
        <f t="shared" si="1186"/>
        <v>0</v>
      </c>
      <c r="CJ714" s="218">
        <f t="shared" si="1187"/>
        <v>0</v>
      </c>
      <c r="CK714" s="218">
        <f t="shared" si="1188"/>
        <v>0</v>
      </c>
      <c r="CL714" s="218">
        <f t="shared" si="1189"/>
        <v>0</v>
      </c>
      <c r="CM714" s="218">
        <f t="shared" si="1190"/>
        <v>0</v>
      </c>
      <c r="CN714" s="218">
        <f t="shared" si="1191"/>
        <v>0</v>
      </c>
      <c r="CO714" s="218">
        <f t="shared" si="1192"/>
        <v>0</v>
      </c>
      <c r="CP714" s="218">
        <f t="shared" si="1193"/>
        <v>0</v>
      </c>
      <c r="CQ714" s="218">
        <f t="shared" si="1194"/>
        <v>0</v>
      </c>
      <c r="CR714" s="218">
        <f t="shared" si="1195"/>
        <v>0</v>
      </c>
      <c r="CS714" s="14">
        <f t="shared" si="1146"/>
        <v>0</v>
      </c>
      <c r="CT714" s="236">
        <f t="shared" si="1147"/>
        <v>0</v>
      </c>
      <c r="CU714" s="237">
        <f t="shared" si="1223"/>
        <v>0</v>
      </c>
      <c r="CV714" s="16">
        <f t="shared" si="1223"/>
        <v>0</v>
      </c>
      <c r="CW714" s="16">
        <f t="shared" si="1223"/>
        <v>0</v>
      </c>
      <c r="CX714" s="16">
        <f t="shared" si="1223"/>
        <v>0</v>
      </c>
      <c r="CY714" s="16">
        <f t="shared" si="1223"/>
        <v>0</v>
      </c>
      <c r="CZ714" s="16">
        <f t="shared" si="1223"/>
        <v>0</v>
      </c>
      <c r="DA714" s="16">
        <f t="shared" si="1223"/>
        <v>0</v>
      </c>
      <c r="DB714" s="16">
        <f t="shared" si="1223"/>
        <v>0</v>
      </c>
      <c r="DC714" s="16">
        <f t="shared" si="1223"/>
        <v>0</v>
      </c>
      <c r="DD714" s="238">
        <f t="shared" si="1223"/>
        <v>0</v>
      </c>
      <c r="DE714" s="232">
        <f t="shared" si="1224"/>
        <v>0</v>
      </c>
      <c r="DF714" s="132">
        <f t="shared" si="1224"/>
        <v>0</v>
      </c>
      <c r="DG714" s="132">
        <f t="shared" si="1224"/>
        <v>0</v>
      </c>
      <c r="DH714" s="132">
        <f t="shared" si="1224"/>
        <v>0</v>
      </c>
      <c r="DI714" s="132">
        <f t="shared" si="1224"/>
        <v>0</v>
      </c>
      <c r="DJ714" s="132">
        <f t="shared" si="1224"/>
        <v>0</v>
      </c>
      <c r="DK714" s="132">
        <f t="shared" si="1224"/>
        <v>0</v>
      </c>
      <c r="DL714" s="132">
        <f t="shared" si="1224"/>
        <v>0</v>
      </c>
      <c r="DM714" s="132">
        <f t="shared" si="1224"/>
        <v>0</v>
      </c>
      <c r="DN714" s="233">
        <f t="shared" si="1224"/>
        <v>0</v>
      </c>
      <c r="DO714" s="232">
        <f t="shared" si="1150"/>
        <v>0</v>
      </c>
      <c r="DP714" s="132">
        <f t="shared" si="1151"/>
        <v>0</v>
      </c>
      <c r="DQ714" s="132">
        <f t="shared" si="1152"/>
        <v>0</v>
      </c>
      <c r="DR714" s="132">
        <f t="shared" si="1153"/>
        <v>0</v>
      </c>
      <c r="DS714" s="132">
        <f t="shared" si="1154"/>
        <v>0</v>
      </c>
      <c r="DT714" s="132">
        <f t="shared" si="1155"/>
        <v>0</v>
      </c>
      <c r="DU714" s="132">
        <f t="shared" si="1156"/>
        <v>0</v>
      </c>
      <c r="DV714" s="132">
        <f t="shared" si="1157"/>
        <v>0</v>
      </c>
      <c r="DW714" s="132">
        <f t="shared" si="1158"/>
        <v>0</v>
      </c>
      <c r="DX714" s="233">
        <f t="shared" si="1159"/>
        <v>0</v>
      </c>
      <c r="DY714" s="231" t="b">
        <f t="shared" si="1196"/>
        <v>0</v>
      </c>
      <c r="DZ714" s="163"/>
      <c r="EA714" s="226" t="str">
        <f t="shared" si="1197"/>
        <v/>
      </c>
      <c r="EB714" s="178" t="str">
        <f t="shared" si="1198"/>
        <v/>
      </c>
      <c r="EC714" s="178" t="str">
        <f t="shared" si="1199"/>
        <v/>
      </c>
      <c r="ED714" s="178" t="str">
        <f t="shared" si="1200"/>
        <v/>
      </c>
      <c r="EE714" s="178" t="str">
        <f t="shared" si="1201"/>
        <v/>
      </c>
      <c r="EF714" s="178" t="str">
        <f t="shared" si="1202"/>
        <v/>
      </c>
      <c r="EG714" s="178" t="str">
        <f t="shared" si="1203"/>
        <v/>
      </c>
      <c r="EH714" s="178" t="str">
        <f t="shared" si="1204"/>
        <v/>
      </c>
      <c r="EI714" s="178" t="str">
        <f t="shared" si="1205"/>
        <v/>
      </c>
      <c r="EJ714" s="227" t="str">
        <f t="shared" si="1206"/>
        <v/>
      </c>
      <c r="EK714" s="230" t="str">
        <f t="shared" si="1160"/>
        <v/>
      </c>
      <c r="EL714" s="177" t="str">
        <f t="shared" si="1161"/>
        <v/>
      </c>
      <c r="EM714" s="177" t="str">
        <f t="shared" si="1162"/>
        <v/>
      </c>
      <c r="EN714" s="177" t="str">
        <f t="shared" si="1163"/>
        <v/>
      </c>
      <c r="EO714" s="177" t="str">
        <f t="shared" si="1164"/>
        <v/>
      </c>
      <c r="EP714" s="177" t="str">
        <f t="shared" si="1165"/>
        <v/>
      </c>
      <c r="EQ714" s="177" t="str">
        <f t="shared" si="1166"/>
        <v/>
      </c>
      <c r="ER714" s="177" t="str">
        <f t="shared" si="1167"/>
        <v/>
      </c>
      <c r="ES714" s="177" t="str">
        <f t="shared" si="1168"/>
        <v/>
      </c>
      <c r="ET714" s="177" t="str">
        <f t="shared" si="1169"/>
        <v/>
      </c>
      <c r="EU714" s="229" t="e">
        <f t="shared" si="1170"/>
        <v>#VALUE!</v>
      </c>
      <c r="EV714" s="27" t="e">
        <f t="shared" si="1171"/>
        <v>#VALUE!</v>
      </c>
      <c r="EW714" s="27" t="e">
        <f t="shared" si="1172"/>
        <v>#VALUE!</v>
      </c>
      <c r="EX714" s="28" t="e">
        <f t="shared" si="1173"/>
        <v>#VALUE!</v>
      </c>
      <c r="EY714" s="28" t="e">
        <f t="shared" si="1174"/>
        <v>#VALUE!</v>
      </c>
      <c r="EZ714" s="28" t="b">
        <f t="shared" si="1175"/>
        <v>0</v>
      </c>
      <c r="FA714" s="176" t="str">
        <f t="shared" si="1176"/>
        <v/>
      </c>
      <c r="FB714" s="27" t="e" cm="1">
        <f t="array" aca="1" ref="FB714" ca="1">TEXT(RIGHT(10-RIGHT(SUM(INDEX(1*(MID(MID(C714,1,1)*2,ROW(INDIRECT("1:"&amp;LEN(MID(C714,1,1)*2))),1)),,))+MID(C714,2,1)+
SUM(INDEX(1*(MID(MID(C714,3,1)*2,ROW(INDIRECT("1:"&amp;LEN(MID(C714,3,1)*2))),1)),,))+MID(C714,4,1)+
SUM(INDEX(1*(MID(MID(C714,5,1)*2,ROW(INDIRECT("1:"&amp;LEN(MID(C714,5,1)*2))),1)),,))+MID(C714,6,1)+
SUM(INDEX(1*(MID(MID(C714,8,1)*2,ROW(INDIRECT("1:"&amp;LEN(MID(C714,8,1)*2))),1)),,))+MID(C714,9,1)+
SUM(INDEX(1*(MID(MID(C714,10,1)*2,ROW(INDIRECT("1:"&amp;LEN(MID(C714,10,1)*2))),1)),,)),1),1),"0")</f>
        <v>#VALUE!</v>
      </c>
      <c r="FC714" s="27" t="str">
        <f t="shared" si="1177"/>
        <v/>
      </c>
      <c r="FD714" s="29" t="b">
        <f t="shared" si="1178"/>
        <v>0</v>
      </c>
      <c r="FE714" s="112" t="b">
        <f>IFERROR(MATCH(D714,'Avtal för korttidsarbete'!$G$13:$G$1012,0),TRUE)</f>
        <v>1</v>
      </c>
      <c r="FF714" s="112" t="b">
        <f t="shared" si="1207"/>
        <v>0</v>
      </c>
      <c r="FG714" s="113" t="str" cm="1">
        <f t="array" ref="FG714">IF(FE714=TRUE,"x",INDEX('Avtal för korttidsarbete'!$E$13:$E$1012,$FE714))</f>
        <v>x</v>
      </c>
      <c r="FH714" s="113" t="str" cm="1">
        <f t="array" ref="FH714">IF(FE714=TRUE,"x",INDEX('Avtal för korttidsarbete'!$F$13:$F$1012,$FE714))</f>
        <v>x</v>
      </c>
      <c r="FI714" s="112" t="b">
        <f t="shared" si="1208"/>
        <v>0</v>
      </c>
      <c r="FJ714" s="135">
        <f t="shared" si="1209"/>
        <v>44166</v>
      </c>
      <c r="FK714" s="135">
        <f t="shared" si="1210"/>
        <v>44377</v>
      </c>
      <c r="FL714" s="112" t="b">
        <f t="shared" si="1211"/>
        <v>0</v>
      </c>
      <c r="FM714" s="113">
        <f t="shared" si="1212"/>
        <v>44166</v>
      </c>
      <c r="FN714" s="135">
        <f t="shared" si="1213"/>
        <v>44377</v>
      </c>
      <c r="FO714" s="148" t="b">
        <f>IFERROR(INDEX('Avtal för korttidsarbete'!R:R,MATCH(D714,'Avtal för korttidsarbete'!$G:$G,0)),TRUE)</f>
        <v>1</v>
      </c>
      <c r="FP714" s="135" t="str">
        <f>IF(FO714,"-",INDEX('Avtal för korttidsarbete'!$D:$D,MATCH(D714,'Avtal för korttidsarbete'!$G:$G,0)))</f>
        <v>-</v>
      </c>
      <c r="FQ714" s="113" t="b">
        <f>IFERROR(G714&gt;INDEX(Uppsägningar!E:E,MATCH(C714,Uppsägningar!C:C,0)),FALSE)</f>
        <v>0</v>
      </c>
    </row>
    <row r="715" spans="1:173" x14ac:dyDescent="0.25">
      <c r="A715" s="19">
        <v>699</v>
      </c>
      <c r="B715" s="20"/>
      <c r="C715" s="183"/>
      <c r="D715" s="66"/>
      <c r="E715" s="212">
        <f>IFERROR(INDEX(Admin!$C$7:$C$10,MATCH(FP715,TblNivåValTExt,0)),0)</f>
        <v>0</v>
      </c>
      <c r="F715" s="1"/>
      <c r="G715" s="1"/>
      <c r="H715" s="78"/>
      <c r="I715" s="181"/>
      <c r="J715" s="181"/>
      <c r="K715" s="182"/>
      <c r="L715" s="182"/>
      <c r="M715" s="181"/>
      <c r="N715" s="181"/>
      <c r="O715" s="181"/>
      <c r="P715" s="182"/>
      <c r="Q715" s="182"/>
      <c r="R715" s="181"/>
      <c r="S715" s="181"/>
      <c r="T715" s="181"/>
      <c r="U715" s="182"/>
      <c r="V715" s="182"/>
      <c r="W715" s="181"/>
      <c r="X715" s="181"/>
      <c r="Y715" s="181"/>
      <c r="Z715" s="182"/>
      <c r="AA715" s="182"/>
      <c r="AB715" s="181"/>
      <c r="AC715" s="181"/>
      <c r="AD715" s="181"/>
      <c r="AE715" s="182"/>
      <c r="AF715" s="182"/>
      <c r="AG715" s="181"/>
      <c r="AH715" s="181"/>
      <c r="AI715" s="181"/>
      <c r="AJ715" s="182"/>
      <c r="AK715" s="182"/>
      <c r="AL715" s="181"/>
      <c r="AM715" s="181"/>
      <c r="AN715" s="181"/>
      <c r="AO715" s="182"/>
      <c r="AP715" s="182"/>
      <c r="AQ715" s="181"/>
      <c r="AR715" s="181"/>
      <c r="AS715" s="181"/>
      <c r="AT715" s="182"/>
      <c r="AU715" s="182"/>
      <c r="AV715" s="181"/>
      <c r="AW715" s="181"/>
      <c r="AX715" s="181"/>
      <c r="AY715" s="182"/>
      <c r="AZ715" s="182"/>
      <c r="BA715" s="181"/>
      <c r="BB715" s="181"/>
      <c r="BC715" s="181"/>
      <c r="BD715" s="182"/>
      <c r="BE715" s="182"/>
      <c r="BF715" s="181"/>
      <c r="BG715" s="180">
        <f t="shared" si="1179"/>
        <v>0</v>
      </c>
      <c r="BH715" s="116" t="str">
        <f t="shared" si="1180"/>
        <v/>
      </c>
      <c r="BI715" s="80" t="b">
        <f t="shared" si="1126"/>
        <v>0</v>
      </c>
      <c r="BJ715" s="80" t="str">
        <f t="shared" si="1127"/>
        <v/>
      </c>
      <c r="BK715" s="80" t="b">
        <f t="shared" si="1181"/>
        <v>0</v>
      </c>
      <c r="BL715" s="13" t="str">
        <f t="shared" si="1128"/>
        <v/>
      </c>
      <c r="BM715" s="13" t="b">
        <f t="shared" si="1182"/>
        <v>0</v>
      </c>
      <c r="BN715" s="35" t="str">
        <f t="shared" si="1129"/>
        <v/>
      </c>
      <c r="BO715" s="13" t="b">
        <f t="shared" si="1130"/>
        <v>0</v>
      </c>
      <c r="BP715" s="35" t="str">
        <f t="shared" si="1131"/>
        <v/>
      </c>
      <c r="BQ715" s="13" t="b">
        <f t="shared" si="1132"/>
        <v>0</v>
      </c>
      <c r="BR715" s="35" t="str">
        <f t="shared" si="1133"/>
        <v/>
      </c>
      <c r="BS715" s="35" t="b">
        <f t="shared" si="1134"/>
        <v>0</v>
      </c>
      <c r="BT715" s="35" t="str">
        <f t="shared" si="1135"/>
        <v/>
      </c>
      <c r="BU715" s="35" t="b">
        <f t="shared" si="1136"/>
        <v>0</v>
      </c>
      <c r="BV715" s="35" t="str">
        <f t="shared" si="1137"/>
        <v/>
      </c>
      <c r="BW715" s="13" t="b">
        <f t="shared" si="1214"/>
        <v>0</v>
      </c>
      <c r="BX715" s="35" t="str">
        <f t="shared" si="1138"/>
        <v/>
      </c>
      <c r="BY715" s="265" t="b">
        <f t="shared" si="1183"/>
        <v>0</v>
      </c>
      <c r="BZ715" s="35" t="str">
        <f t="shared" si="1139"/>
        <v/>
      </c>
      <c r="CA715" s="265" t="b">
        <f t="shared" si="1184"/>
        <v>0</v>
      </c>
      <c r="CB715" s="35" t="str">
        <f t="shared" si="1140"/>
        <v/>
      </c>
      <c r="CC715" s="272" t="b">
        <f t="shared" si="1185"/>
        <v>0</v>
      </c>
      <c r="CD715" s="35" t="str">
        <f t="shared" si="1141"/>
        <v/>
      </c>
      <c r="CE715" s="13" t="b">
        <f t="shared" si="1142"/>
        <v>0</v>
      </c>
      <c r="CF715" s="35" t="str">
        <f t="shared" si="1143"/>
        <v/>
      </c>
      <c r="CG715" s="179">
        <f t="shared" si="1144"/>
        <v>0</v>
      </c>
      <c r="CH715" s="179">
        <f t="shared" si="1145"/>
        <v>0</v>
      </c>
      <c r="CI715" s="218">
        <f t="shared" si="1186"/>
        <v>0</v>
      </c>
      <c r="CJ715" s="218">
        <f t="shared" si="1187"/>
        <v>0</v>
      </c>
      <c r="CK715" s="218">
        <f t="shared" si="1188"/>
        <v>0</v>
      </c>
      <c r="CL715" s="218">
        <f t="shared" si="1189"/>
        <v>0</v>
      </c>
      <c r="CM715" s="218">
        <f t="shared" si="1190"/>
        <v>0</v>
      </c>
      <c r="CN715" s="218">
        <f t="shared" si="1191"/>
        <v>0</v>
      </c>
      <c r="CO715" s="218">
        <f t="shared" si="1192"/>
        <v>0</v>
      </c>
      <c r="CP715" s="218">
        <f t="shared" si="1193"/>
        <v>0</v>
      </c>
      <c r="CQ715" s="218">
        <f t="shared" si="1194"/>
        <v>0</v>
      </c>
      <c r="CR715" s="218">
        <f t="shared" si="1195"/>
        <v>0</v>
      </c>
      <c r="CS715" s="14">
        <f t="shared" si="1146"/>
        <v>0</v>
      </c>
      <c r="CT715" s="236">
        <f t="shared" si="1147"/>
        <v>0</v>
      </c>
      <c r="CU715" s="237">
        <f t="shared" si="1223"/>
        <v>0</v>
      </c>
      <c r="CV715" s="16">
        <f t="shared" si="1223"/>
        <v>0</v>
      </c>
      <c r="CW715" s="16">
        <f t="shared" si="1223"/>
        <v>0</v>
      </c>
      <c r="CX715" s="16">
        <f t="shared" si="1223"/>
        <v>0</v>
      </c>
      <c r="CY715" s="16">
        <f t="shared" si="1223"/>
        <v>0</v>
      </c>
      <c r="CZ715" s="16">
        <f t="shared" si="1223"/>
        <v>0</v>
      </c>
      <c r="DA715" s="16">
        <f t="shared" si="1223"/>
        <v>0</v>
      </c>
      <c r="DB715" s="16">
        <f t="shared" si="1223"/>
        <v>0</v>
      </c>
      <c r="DC715" s="16">
        <f t="shared" si="1223"/>
        <v>0</v>
      </c>
      <c r="DD715" s="238">
        <f t="shared" si="1223"/>
        <v>0</v>
      </c>
      <c r="DE715" s="232">
        <f t="shared" si="1224"/>
        <v>0</v>
      </c>
      <c r="DF715" s="132">
        <f t="shared" si="1224"/>
        <v>0</v>
      </c>
      <c r="DG715" s="132">
        <f t="shared" si="1224"/>
        <v>0</v>
      </c>
      <c r="DH715" s="132">
        <f t="shared" si="1224"/>
        <v>0</v>
      </c>
      <c r="DI715" s="132">
        <f t="shared" si="1224"/>
        <v>0</v>
      </c>
      <c r="DJ715" s="132">
        <f t="shared" si="1224"/>
        <v>0</v>
      </c>
      <c r="DK715" s="132">
        <f t="shared" si="1224"/>
        <v>0</v>
      </c>
      <c r="DL715" s="132">
        <f t="shared" si="1224"/>
        <v>0</v>
      </c>
      <c r="DM715" s="132">
        <f t="shared" si="1224"/>
        <v>0</v>
      </c>
      <c r="DN715" s="233">
        <f t="shared" si="1224"/>
        <v>0</v>
      </c>
      <c r="DO715" s="232">
        <f t="shared" si="1150"/>
        <v>0</v>
      </c>
      <c r="DP715" s="132">
        <f t="shared" si="1151"/>
        <v>0</v>
      </c>
      <c r="DQ715" s="132">
        <f t="shared" si="1152"/>
        <v>0</v>
      </c>
      <c r="DR715" s="132">
        <f t="shared" si="1153"/>
        <v>0</v>
      </c>
      <c r="DS715" s="132">
        <f t="shared" si="1154"/>
        <v>0</v>
      </c>
      <c r="DT715" s="132">
        <f t="shared" si="1155"/>
        <v>0</v>
      </c>
      <c r="DU715" s="132">
        <f t="shared" si="1156"/>
        <v>0</v>
      </c>
      <c r="DV715" s="132">
        <f t="shared" si="1157"/>
        <v>0</v>
      </c>
      <c r="DW715" s="132">
        <f t="shared" si="1158"/>
        <v>0</v>
      </c>
      <c r="DX715" s="233">
        <f t="shared" si="1159"/>
        <v>0</v>
      </c>
      <c r="DY715" s="231" t="b">
        <f t="shared" si="1196"/>
        <v>0</v>
      </c>
      <c r="DZ715" s="163"/>
      <c r="EA715" s="226" t="str">
        <f t="shared" si="1197"/>
        <v/>
      </c>
      <c r="EB715" s="178" t="str">
        <f t="shared" si="1198"/>
        <v/>
      </c>
      <c r="EC715" s="178" t="str">
        <f t="shared" si="1199"/>
        <v/>
      </c>
      <c r="ED715" s="178" t="str">
        <f t="shared" si="1200"/>
        <v/>
      </c>
      <c r="EE715" s="178" t="str">
        <f t="shared" si="1201"/>
        <v/>
      </c>
      <c r="EF715" s="178" t="str">
        <f t="shared" si="1202"/>
        <v/>
      </c>
      <c r="EG715" s="178" t="str">
        <f t="shared" si="1203"/>
        <v/>
      </c>
      <c r="EH715" s="178" t="str">
        <f t="shared" si="1204"/>
        <v/>
      </c>
      <c r="EI715" s="178" t="str">
        <f t="shared" si="1205"/>
        <v/>
      </c>
      <c r="EJ715" s="227" t="str">
        <f t="shared" si="1206"/>
        <v/>
      </c>
      <c r="EK715" s="230" t="str">
        <f t="shared" si="1160"/>
        <v/>
      </c>
      <c r="EL715" s="177" t="str">
        <f t="shared" si="1161"/>
        <v/>
      </c>
      <c r="EM715" s="177" t="str">
        <f t="shared" si="1162"/>
        <v/>
      </c>
      <c r="EN715" s="177" t="str">
        <f t="shared" si="1163"/>
        <v/>
      </c>
      <c r="EO715" s="177" t="str">
        <f t="shared" si="1164"/>
        <v/>
      </c>
      <c r="EP715" s="177" t="str">
        <f t="shared" si="1165"/>
        <v/>
      </c>
      <c r="EQ715" s="177" t="str">
        <f t="shared" si="1166"/>
        <v/>
      </c>
      <c r="ER715" s="177" t="str">
        <f t="shared" si="1167"/>
        <v/>
      </c>
      <c r="ES715" s="177" t="str">
        <f t="shared" si="1168"/>
        <v/>
      </c>
      <c r="ET715" s="177" t="str">
        <f t="shared" si="1169"/>
        <v/>
      </c>
      <c r="EU715" s="229" t="e">
        <f t="shared" si="1170"/>
        <v>#VALUE!</v>
      </c>
      <c r="EV715" s="27" t="e">
        <f t="shared" si="1171"/>
        <v>#VALUE!</v>
      </c>
      <c r="EW715" s="27" t="e">
        <f t="shared" si="1172"/>
        <v>#VALUE!</v>
      </c>
      <c r="EX715" s="28" t="e">
        <f t="shared" si="1173"/>
        <v>#VALUE!</v>
      </c>
      <c r="EY715" s="28" t="e">
        <f t="shared" si="1174"/>
        <v>#VALUE!</v>
      </c>
      <c r="EZ715" s="28" t="b">
        <f t="shared" si="1175"/>
        <v>0</v>
      </c>
      <c r="FA715" s="176" t="str">
        <f t="shared" si="1176"/>
        <v/>
      </c>
      <c r="FB715" s="27" t="e" cm="1">
        <f t="array" aca="1" ref="FB715" ca="1">TEXT(RIGHT(10-RIGHT(SUM(INDEX(1*(MID(MID(C715,1,1)*2,ROW(INDIRECT("1:"&amp;LEN(MID(C715,1,1)*2))),1)),,))+MID(C715,2,1)+
SUM(INDEX(1*(MID(MID(C715,3,1)*2,ROW(INDIRECT("1:"&amp;LEN(MID(C715,3,1)*2))),1)),,))+MID(C715,4,1)+
SUM(INDEX(1*(MID(MID(C715,5,1)*2,ROW(INDIRECT("1:"&amp;LEN(MID(C715,5,1)*2))),1)),,))+MID(C715,6,1)+
SUM(INDEX(1*(MID(MID(C715,8,1)*2,ROW(INDIRECT("1:"&amp;LEN(MID(C715,8,1)*2))),1)),,))+MID(C715,9,1)+
SUM(INDEX(1*(MID(MID(C715,10,1)*2,ROW(INDIRECT("1:"&amp;LEN(MID(C715,10,1)*2))),1)),,)),1),1),"0")</f>
        <v>#VALUE!</v>
      </c>
      <c r="FC715" s="27" t="str">
        <f t="shared" si="1177"/>
        <v/>
      </c>
      <c r="FD715" s="29" t="b">
        <f t="shared" si="1178"/>
        <v>0</v>
      </c>
      <c r="FE715" s="112" t="b">
        <f>IFERROR(MATCH(D715,'Avtal för korttidsarbete'!$G$13:$G$1012,0),TRUE)</f>
        <v>1</v>
      </c>
      <c r="FF715" s="112" t="b">
        <f t="shared" si="1207"/>
        <v>0</v>
      </c>
      <c r="FG715" s="113" t="str" cm="1">
        <f t="array" ref="FG715">IF(FE715=TRUE,"x",INDEX('Avtal för korttidsarbete'!$E$13:$E$1012,$FE715))</f>
        <v>x</v>
      </c>
      <c r="FH715" s="113" t="str" cm="1">
        <f t="array" ref="FH715">IF(FE715=TRUE,"x",INDEX('Avtal för korttidsarbete'!$F$13:$F$1012,$FE715))</f>
        <v>x</v>
      </c>
      <c r="FI715" s="112" t="b">
        <f t="shared" si="1208"/>
        <v>0</v>
      </c>
      <c r="FJ715" s="135">
        <f t="shared" si="1209"/>
        <v>44166</v>
      </c>
      <c r="FK715" s="135">
        <f t="shared" si="1210"/>
        <v>44377</v>
      </c>
      <c r="FL715" s="112" t="b">
        <f t="shared" si="1211"/>
        <v>0</v>
      </c>
      <c r="FM715" s="113">
        <f t="shared" si="1212"/>
        <v>44166</v>
      </c>
      <c r="FN715" s="135">
        <f t="shared" si="1213"/>
        <v>44377</v>
      </c>
      <c r="FO715" s="148" t="b">
        <f>IFERROR(INDEX('Avtal för korttidsarbete'!R:R,MATCH(D715,'Avtal för korttidsarbete'!$G:$G,0)),TRUE)</f>
        <v>1</v>
      </c>
      <c r="FP715" s="135" t="str">
        <f>IF(FO715,"-",INDEX('Avtal för korttidsarbete'!$D:$D,MATCH(D715,'Avtal för korttidsarbete'!$G:$G,0)))</f>
        <v>-</v>
      </c>
      <c r="FQ715" s="113" t="b">
        <f>IFERROR(G715&gt;INDEX(Uppsägningar!E:E,MATCH(C715,Uppsägningar!C:C,0)),FALSE)</f>
        <v>0</v>
      </c>
    </row>
    <row r="716" spans="1:173" x14ac:dyDescent="0.25">
      <c r="A716" s="19">
        <v>700</v>
      </c>
      <c r="B716" s="20"/>
      <c r="C716" s="183"/>
      <c r="D716" s="66"/>
      <c r="E716" s="212">
        <f>IFERROR(INDEX(Admin!$C$7:$C$10,MATCH(FP716,TblNivåValTExt,0)),0)</f>
        <v>0</v>
      </c>
      <c r="F716" s="1"/>
      <c r="G716" s="1"/>
      <c r="H716" s="78"/>
      <c r="I716" s="181"/>
      <c r="J716" s="181"/>
      <c r="K716" s="182"/>
      <c r="L716" s="182"/>
      <c r="M716" s="181"/>
      <c r="N716" s="181"/>
      <c r="O716" s="181"/>
      <c r="P716" s="182"/>
      <c r="Q716" s="182"/>
      <c r="R716" s="181"/>
      <c r="S716" s="181"/>
      <c r="T716" s="181"/>
      <c r="U716" s="182"/>
      <c r="V716" s="182"/>
      <c r="W716" s="181"/>
      <c r="X716" s="181"/>
      <c r="Y716" s="181"/>
      <c r="Z716" s="182"/>
      <c r="AA716" s="182"/>
      <c r="AB716" s="181"/>
      <c r="AC716" s="181"/>
      <c r="AD716" s="181"/>
      <c r="AE716" s="182"/>
      <c r="AF716" s="182"/>
      <c r="AG716" s="181"/>
      <c r="AH716" s="181"/>
      <c r="AI716" s="181"/>
      <c r="AJ716" s="182"/>
      <c r="AK716" s="182"/>
      <c r="AL716" s="181"/>
      <c r="AM716" s="181"/>
      <c r="AN716" s="181"/>
      <c r="AO716" s="182"/>
      <c r="AP716" s="182"/>
      <c r="AQ716" s="181"/>
      <c r="AR716" s="181"/>
      <c r="AS716" s="181"/>
      <c r="AT716" s="182"/>
      <c r="AU716" s="182"/>
      <c r="AV716" s="181"/>
      <c r="AW716" s="181"/>
      <c r="AX716" s="181"/>
      <c r="AY716" s="182"/>
      <c r="AZ716" s="182"/>
      <c r="BA716" s="181"/>
      <c r="BB716" s="181"/>
      <c r="BC716" s="181"/>
      <c r="BD716" s="182"/>
      <c r="BE716" s="182"/>
      <c r="BF716" s="181"/>
      <c r="BG716" s="180">
        <f t="shared" si="1179"/>
        <v>0</v>
      </c>
      <c r="BH716" s="116" t="str">
        <f t="shared" si="1180"/>
        <v/>
      </c>
      <c r="BI716" s="80" t="b">
        <f t="shared" si="1126"/>
        <v>0</v>
      </c>
      <c r="BJ716" s="80" t="str">
        <f t="shared" si="1127"/>
        <v/>
      </c>
      <c r="BK716" s="80" t="b">
        <f t="shared" si="1181"/>
        <v>0</v>
      </c>
      <c r="BL716" s="13" t="str">
        <f t="shared" si="1128"/>
        <v/>
      </c>
      <c r="BM716" s="13" t="b">
        <f t="shared" si="1182"/>
        <v>0</v>
      </c>
      <c r="BN716" s="35" t="str">
        <f t="shared" si="1129"/>
        <v/>
      </c>
      <c r="BO716" s="13" t="b">
        <f t="shared" si="1130"/>
        <v>0</v>
      </c>
      <c r="BP716" s="35" t="str">
        <f t="shared" si="1131"/>
        <v/>
      </c>
      <c r="BQ716" s="13" t="b">
        <f t="shared" si="1132"/>
        <v>0</v>
      </c>
      <c r="BR716" s="35" t="str">
        <f t="shared" si="1133"/>
        <v/>
      </c>
      <c r="BS716" s="35" t="b">
        <f t="shared" si="1134"/>
        <v>0</v>
      </c>
      <c r="BT716" s="35" t="str">
        <f t="shared" si="1135"/>
        <v/>
      </c>
      <c r="BU716" s="35" t="b">
        <f t="shared" si="1136"/>
        <v>0</v>
      </c>
      <c r="BV716" s="35" t="str">
        <f t="shared" si="1137"/>
        <v/>
      </c>
      <c r="BW716" s="13" t="b">
        <f t="shared" si="1214"/>
        <v>0</v>
      </c>
      <c r="BX716" s="35" t="str">
        <f t="shared" si="1138"/>
        <v/>
      </c>
      <c r="BY716" s="265" t="b">
        <f t="shared" si="1183"/>
        <v>0</v>
      </c>
      <c r="BZ716" s="35" t="str">
        <f t="shared" si="1139"/>
        <v/>
      </c>
      <c r="CA716" s="265" t="b">
        <f t="shared" si="1184"/>
        <v>0</v>
      </c>
      <c r="CB716" s="35" t="str">
        <f t="shared" si="1140"/>
        <v/>
      </c>
      <c r="CC716" s="272" t="b">
        <f t="shared" si="1185"/>
        <v>0</v>
      </c>
      <c r="CD716" s="35" t="str">
        <f t="shared" si="1141"/>
        <v/>
      </c>
      <c r="CE716" s="13" t="b">
        <f t="shared" si="1142"/>
        <v>0</v>
      </c>
      <c r="CF716" s="35" t="str">
        <f t="shared" si="1143"/>
        <v/>
      </c>
      <c r="CG716" s="179">
        <f t="shared" si="1144"/>
        <v>0</v>
      </c>
      <c r="CH716" s="179">
        <f t="shared" si="1145"/>
        <v>0</v>
      </c>
      <c r="CI716" s="218">
        <f t="shared" si="1186"/>
        <v>0</v>
      </c>
      <c r="CJ716" s="218">
        <f t="shared" si="1187"/>
        <v>0</v>
      </c>
      <c r="CK716" s="218">
        <f t="shared" si="1188"/>
        <v>0</v>
      </c>
      <c r="CL716" s="218">
        <f t="shared" si="1189"/>
        <v>0</v>
      </c>
      <c r="CM716" s="218">
        <f t="shared" si="1190"/>
        <v>0</v>
      </c>
      <c r="CN716" s="218">
        <f t="shared" si="1191"/>
        <v>0</v>
      </c>
      <c r="CO716" s="218">
        <f t="shared" si="1192"/>
        <v>0</v>
      </c>
      <c r="CP716" s="218">
        <f t="shared" si="1193"/>
        <v>0</v>
      </c>
      <c r="CQ716" s="218">
        <f t="shared" si="1194"/>
        <v>0</v>
      </c>
      <c r="CR716" s="218">
        <f t="shared" si="1195"/>
        <v>0</v>
      </c>
      <c r="CS716" s="14">
        <f t="shared" si="1146"/>
        <v>0</v>
      </c>
      <c r="CT716" s="236">
        <f t="shared" si="1147"/>
        <v>0</v>
      </c>
      <c r="CU716" s="237">
        <f t="shared" si="1223"/>
        <v>0</v>
      </c>
      <c r="CV716" s="16">
        <f t="shared" si="1223"/>
        <v>0</v>
      </c>
      <c r="CW716" s="16">
        <f t="shared" si="1223"/>
        <v>0</v>
      </c>
      <c r="CX716" s="16">
        <f t="shared" si="1223"/>
        <v>0</v>
      </c>
      <c r="CY716" s="16">
        <f t="shared" si="1223"/>
        <v>0</v>
      </c>
      <c r="CZ716" s="16">
        <f t="shared" si="1223"/>
        <v>0</v>
      </c>
      <c r="DA716" s="16">
        <f t="shared" si="1223"/>
        <v>0</v>
      </c>
      <c r="DB716" s="16">
        <f t="shared" si="1223"/>
        <v>0</v>
      </c>
      <c r="DC716" s="16">
        <f t="shared" si="1223"/>
        <v>0</v>
      </c>
      <c r="DD716" s="238">
        <f t="shared" si="1223"/>
        <v>0</v>
      </c>
      <c r="DE716" s="232">
        <f t="shared" si="1224"/>
        <v>0</v>
      </c>
      <c r="DF716" s="132">
        <f t="shared" si="1224"/>
        <v>0</v>
      </c>
      <c r="DG716" s="132">
        <f t="shared" si="1224"/>
        <v>0</v>
      </c>
      <c r="DH716" s="132">
        <f t="shared" si="1224"/>
        <v>0</v>
      </c>
      <c r="DI716" s="132">
        <f t="shared" si="1224"/>
        <v>0</v>
      </c>
      <c r="DJ716" s="132">
        <f t="shared" si="1224"/>
        <v>0</v>
      </c>
      <c r="DK716" s="132">
        <f t="shared" si="1224"/>
        <v>0</v>
      </c>
      <c r="DL716" s="132">
        <f t="shared" si="1224"/>
        <v>0</v>
      </c>
      <c r="DM716" s="132">
        <f t="shared" si="1224"/>
        <v>0</v>
      </c>
      <c r="DN716" s="233">
        <f t="shared" si="1224"/>
        <v>0</v>
      </c>
      <c r="DO716" s="232">
        <f t="shared" si="1150"/>
        <v>0</v>
      </c>
      <c r="DP716" s="132">
        <f t="shared" si="1151"/>
        <v>0</v>
      </c>
      <c r="DQ716" s="132">
        <f t="shared" si="1152"/>
        <v>0</v>
      </c>
      <c r="DR716" s="132">
        <f t="shared" si="1153"/>
        <v>0</v>
      </c>
      <c r="DS716" s="132">
        <f t="shared" si="1154"/>
        <v>0</v>
      </c>
      <c r="DT716" s="132">
        <f t="shared" si="1155"/>
        <v>0</v>
      </c>
      <c r="DU716" s="132">
        <f t="shared" si="1156"/>
        <v>0</v>
      </c>
      <c r="DV716" s="132">
        <f t="shared" si="1157"/>
        <v>0</v>
      </c>
      <c r="DW716" s="132">
        <f t="shared" si="1158"/>
        <v>0</v>
      </c>
      <c r="DX716" s="233">
        <f t="shared" si="1159"/>
        <v>0</v>
      </c>
      <c r="DY716" s="231" t="b">
        <f t="shared" si="1196"/>
        <v>0</v>
      </c>
      <c r="DZ716" s="163"/>
      <c r="EA716" s="226" t="str">
        <f t="shared" si="1197"/>
        <v/>
      </c>
      <c r="EB716" s="178" t="str">
        <f t="shared" si="1198"/>
        <v/>
      </c>
      <c r="EC716" s="178" t="str">
        <f t="shared" si="1199"/>
        <v/>
      </c>
      <c r="ED716" s="178" t="str">
        <f t="shared" si="1200"/>
        <v/>
      </c>
      <c r="EE716" s="178" t="str">
        <f t="shared" si="1201"/>
        <v/>
      </c>
      <c r="EF716" s="178" t="str">
        <f t="shared" si="1202"/>
        <v/>
      </c>
      <c r="EG716" s="178" t="str">
        <f t="shared" si="1203"/>
        <v/>
      </c>
      <c r="EH716" s="178" t="str">
        <f t="shared" si="1204"/>
        <v/>
      </c>
      <c r="EI716" s="178" t="str">
        <f t="shared" si="1205"/>
        <v/>
      </c>
      <c r="EJ716" s="227" t="str">
        <f t="shared" si="1206"/>
        <v/>
      </c>
      <c r="EK716" s="230" t="str">
        <f t="shared" si="1160"/>
        <v/>
      </c>
      <c r="EL716" s="177" t="str">
        <f t="shared" si="1161"/>
        <v/>
      </c>
      <c r="EM716" s="177" t="str">
        <f t="shared" si="1162"/>
        <v/>
      </c>
      <c r="EN716" s="177" t="str">
        <f t="shared" si="1163"/>
        <v/>
      </c>
      <c r="EO716" s="177" t="str">
        <f t="shared" si="1164"/>
        <v/>
      </c>
      <c r="EP716" s="177" t="str">
        <f t="shared" si="1165"/>
        <v/>
      </c>
      <c r="EQ716" s="177" t="str">
        <f t="shared" si="1166"/>
        <v/>
      </c>
      <c r="ER716" s="177" t="str">
        <f t="shared" si="1167"/>
        <v/>
      </c>
      <c r="ES716" s="177" t="str">
        <f t="shared" si="1168"/>
        <v/>
      </c>
      <c r="ET716" s="177" t="str">
        <f t="shared" si="1169"/>
        <v/>
      </c>
      <c r="EU716" s="229" t="e">
        <f t="shared" si="1170"/>
        <v>#VALUE!</v>
      </c>
      <c r="EV716" s="27" t="e">
        <f t="shared" si="1171"/>
        <v>#VALUE!</v>
      </c>
      <c r="EW716" s="27" t="e">
        <f t="shared" si="1172"/>
        <v>#VALUE!</v>
      </c>
      <c r="EX716" s="28" t="e">
        <f t="shared" si="1173"/>
        <v>#VALUE!</v>
      </c>
      <c r="EY716" s="28" t="e">
        <f t="shared" si="1174"/>
        <v>#VALUE!</v>
      </c>
      <c r="EZ716" s="28" t="b">
        <f t="shared" si="1175"/>
        <v>0</v>
      </c>
      <c r="FA716" s="176" t="str">
        <f t="shared" si="1176"/>
        <v/>
      </c>
      <c r="FB716" s="27" t="e" cm="1">
        <f t="array" aca="1" ref="FB716" ca="1">TEXT(RIGHT(10-RIGHT(SUM(INDEX(1*(MID(MID(C716,1,1)*2,ROW(INDIRECT("1:"&amp;LEN(MID(C716,1,1)*2))),1)),,))+MID(C716,2,1)+
SUM(INDEX(1*(MID(MID(C716,3,1)*2,ROW(INDIRECT("1:"&amp;LEN(MID(C716,3,1)*2))),1)),,))+MID(C716,4,1)+
SUM(INDEX(1*(MID(MID(C716,5,1)*2,ROW(INDIRECT("1:"&amp;LEN(MID(C716,5,1)*2))),1)),,))+MID(C716,6,1)+
SUM(INDEX(1*(MID(MID(C716,8,1)*2,ROW(INDIRECT("1:"&amp;LEN(MID(C716,8,1)*2))),1)),,))+MID(C716,9,1)+
SUM(INDEX(1*(MID(MID(C716,10,1)*2,ROW(INDIRECT("1:"&amp;LEN(MID(C716,10,1)*2))),1)),,)),1),1),"0")</f>
        <v>#VALUE!</v>
      </c>
      <c r="FC716" s="27" t="str">
        <f t="shared" si="1177"/>
        <v/>
      </c>
      <c r="FD716" s="29" t="b">
        <f t="shared" si="1178"/>
        <v>0</v>
      </c>
      <c r="FE716" s="112" t="b">
        <f>IFERROR(MATCH(D716,'Avtal för korttidsarbete'!$G$13:$G$1012,0),TRUE)</f>
        <v>1</v>
      </c>
      <c r="FF716" s="112" t="b">
        <f t="shared" si="1207"/>
        <v>0</v>
      </c>
      <c r="FG716" s="113" t="str" cm="1">
        <f t="array" ref="FG716">IF(FE716=TRUE,"x",INDEX('Avtal för korttidsarbete'!$E$13:$E$1012,$FE716))</f>
        <v>x</v>
      </c>
      <c r="FH716" s="113" t="str" cm="1">
        <f t="array" ref="FH716">IF(FE716=TRUE,"x",INDEX('Avtal för korttidsarbete'!$F$13:$F$1012,$FE716))</f>
        <v>x</v>
      </c>
      <c r="FI716" s="112" t="b">
        <f t="shared" si="1208"/>
        <v>0</v>
      </c>
      <c r="FJ716" s="135">
        <f t="shared" si="1209"/>
        <v>44166</v>
      </c>
      <c r="FK716" s="135">
        <f t="shared" si="1210"/>
        <v>44377</v>
      </c>
      <c r="FL716" s="112" t="b">
        <f t="shared" si="1211"/>
        <v>0</v>
      </c>
      <c r="FM716" s="113">
        <f t="shared" si="1212"/>
        <v>44166</v>
      </c>
      <c r="FN716" s="135">
        <f t="shared" si="1213"/>
        <v>44377</v>
      </c>
      <c r="FO716" s="148" t="b">
        <f>IFERROR(INDEX('Avtal för korttidsarbete'!R:R,MATCH(D716,'Avtal för korttidsarbete'!$G:$G,0)),TRUE)</f>
        <v>1</v>
      </c>
      <c r="FP716" s="135" t="str">
        <f>IF(FO716,"-",INDEX('Avtal för korttidsarbete'!$D:$D,MATCH(D716,'Avtal för korttidsarbete'!$G:$G,0)))</f>
        <v>-</v>
      </c>
      <c r="FQ716" s="113" t="b">
        <f>IFERROR(G716&gt;INDEX(Uppsägningar!E:E,MATCH(C716,Uppsägningar!C:C,0)),FALSE)</f>
        <v>0</v>
      </c>
    </row>
    <row r="717" spans="1:173" x14ac:dyDescent="0.25">
      <c r="A717" s="19">
        <v>701</v>
      </c>
      <c r="B717" s="20"/>
      <c r="C717" s="183"/>
      <c r="D717" s="66"/>
      <c r="E717" s="212">
        <f>IFERROR(INDEX(Admin!$C$7:$C$10,MATCH(FP717,TblNivåValTExt,0)),0)</f>
        <v>0</v>
      </c>
      <c r="F717" s="1"/>
      <c r="G717" s="1"/>
      <c r="H717" s="78"/>
      <c r="I717" s="181"/>
      <c r="J717" s="181"/>
      <c r="K717" s="182"/>
      <c r="L717" s="182"/>
      <c r="M717" s="181"/>
      <c r="N717" s="181"/>
      <c r="O717" s="181"/>
      <c r="P717" s="182"/>
      <c r="Q717" s="182"/>
      <c r="R717" s="181"/>
      <c r="S717" s="181"/>
      <c r="T717" s="181"/>
      <c r="U717" s="182"/>
      <c r="V717" s="182"/>
      <c r="W717" s="181"/>
      <c r="X717" s="181"/>
      <c r="Y717" s="181"/>
      <c r="Z717" s="182"/>
      <c r="AA717" s="182"/>
      <c r="AB717" s="181"/>
      <c r="AC717" s="181"/>
      <c r="AD717" s="181"/>
      <c r="AE717" s="182"/>
      <c r="AF717" s="182"/>
      <c r="AG717" s="181"/>
      <c r="AH717" s="181"/>
      <c r="AI717" s="181"/>
      <c r="AJ717" s="182"/>
      <c r="AK717" s="182"/>
      <c r="AL717" s="181"/>
      <c r="AM717" s="181"/>
      <c r="AN717" s="181"/>
      <c r="AO717" s="182"/>
      <c r="AP717" s="182"/>
      <c r="AQ717" s="181"/>
      <c r="AR717" s="181"/>
      <c r="AS717" s="181"/>
      <c r="AT717" s="182"/>
      <c r="AU717" s="182"/>
      <c r="AV717" s="181"/>
      <c r="AW717" s="181"/>
      <c r="AX717" s="181"/>
      <c r="AY717" s="182"/>
      <c r="AZ717" s="182"/>
      <c r="BA717" s="181"/>
      <c r="BB717" s="181"/>
      <c r="BC717" s="181"/>
      <c r="BD717" s="182"/>
      <c r="BE717" s="182"/>
      <c r="BF717" s="181"/>
      <c r="BG717" s="180">
        <f t="shared" si="1179"/>
        <v>0</v>
      </c>
      <c r="BH717" s="116" t="str">
        <f t="shared" si="1180"/>
        <v/>
      </c>
      <c r="BI717" s="80" t="b">
        <f t="shared" si="1126"/>
        <v>0</v>
      </c>
      <c r="BJ717" s="80" t="str">
        <f t="shared" si="1127"/>
        <v/>
      </c>
      <c r="BK717" s="80" t="b">
        <f t="shared" si="1181"/>
        <v>0</v>
      </c>
      <c r="BL717" s="13" t="str">
        <f t="shared" si="1128"/>
        <v/>
      </c>
      <c r="BM717" s="13" t="b">
        <f t="shared" si="1182"/>
        <v>0</v>
      </c>
      <c r="BN717" s="35" t="str">
        <f t="shared" si="1129"/>
        <v/>
      </c>
      <c r="BO717" s="13" t="b">
        <f t="shared" si="1130"/>
        <v>0</v>
      </c>
      <c r="BP717" s="35" t="str">
        <f t="shared" si="1131"/>
        <v/>
      </c>
      <c r="BQ717" s="13" t="b">
        <f t="shared" si="1132"/>
        <v>0</v>
      </c>
      <c r="BR717" s="35" t="str">
        <f t="shared" si="1133"/>
        <v/>
      </c>
      <c r="BS717" s="35" t="b">
        <f t="shared" si="1134"/>
        <v>0</v>
      </c>
      <c r="BT717" s="35" t="str">
        <f t="shared" si="1135"/>
        <v/>
      </c>
      <c r="BU717" s="35" t="b">
        <f t="shared" si="1136"/>
        <v>0</v>
      </c>
      <c r="BV717" s="35" t="str">
        <f t="shared" si="1137"/>
        <v/>
      </c>
      <c r="BW717" s="13" t="b">
        <f t="shared" si="1214"/>
        <v>0</v>
      </c>
      <c r="BX717" s="35" t="str">
        <f t="shared" si="1138"/>
        <v/>
      </c>
      <c r="BY717" s="265" t="b">
        <f t="shared" si="1183"/>
        <v>0</v>
      </c>
      <c r="BZ717" s="35" t="str">
        <f t="shared" si="1139"/>
        <v/>
      </c>
      <c r="CA717" s="265" t="b">
        <f t="shared" si="1184"/>
        <v>0</v>
      </c>
      <c r="CB717" s="35" t="str">
        <f t="shared" si="1140"/>
        <v/>
      </c>
      <c r="CC717" s="272" t="b">
        <f t="shared" si="1185"/>
        <v>0</v>
      </c>
      <c r="CD717" s="35" t="str">
        <f t="shared" si="1141"/>
        <v/>
      </c>
      <c r="CE717" s="13" t="b">
        <f t="shared" si="1142"/>
        <v>0</v>
      </c>
      <c r="CF717" s="35" t="str">
        <f t="shared" si="1143"/>
        <v/>
      </c>
      <c r="CG717" s="179">
        <f t="shared" si="1144"/>
        <v>0</v>
      </c>
      <c r="CH717" s="179">
        <f t="shared" si="1145"/>
        <v>0</v>
      </c>
      <c r="CI717" s="218">
        <f t="shared" si="1186"/>
        <v>0</v>
      </c>
      <c r="CJ717" s="218">
        <f t="shared" si="1187"/>
        <v>0</v>
      </c>
      <c r="CK717" s="218">
        <f t="shared" si="1188"/>
        <v>0</v>
      </c>
      <c r="CL717" s="218">
        <f t="shared" si="1189"/>
        <v>0</v>
      </c>
      <c r="CM717" s="218">
        <f t="shared" si="1190"/>
        <v>0</v>
      </c>
      <c r="CN717" s="218">
        <f t="shared" si="1191"/>
        <v>0</v>
      </c>
      <c r="CO717" s="218">
        <f t="shared" si="1192"/>
        <v>0</v>
      </c>
      <c r="CP717" s="218">
        <f t="shared" si="1193"/>
        <v>0</v>
      </c>
      <c r="CQ717" s="218">
        <f t="shared" si="1194"/>
        <v>0</v>
      </c>
      <c r="CR717" s="218">
        <f t="shared" si="1195"/>
        <v>0</v>
      </c>
      <c r="CS717" s="14">
        <f t="shared" si="1146"/>
        <v>0</v>
      </c>
      <c r="CT717" s="236">
        <f t="shared" si="1147"/>
        <v>0</v>
      </c>
      <c r="CU717" s="237">
        <f t="shared" ref="CU717:DD726" si="1225">IF(AND($CS717,$CT717,CU$12),MAX(0,MIN(CU$10,$CT717)-MAX(CU$9,$CS717)+1),0)</f>
        <v>0</v>
      </c>
      <c r="CV717" s="16">
        <f t="shared" si="1225"/>
        <v>0</v>
      </c>
      <c r="CW717" s="16">
        <f t="shared" si="1225"/>
        <v>0</v>
      </c>
      <c r="CX717" s="16">
        <f t="shared" si="1225"/>
        <v>0</v>
      </c>
      <c r="CY717" s="16">
        <f t="shared" si="1225"/>
        <v>0</v>
      </c>
      <c r="CZ717" s="16">
        <f t="shared" si="1225"/>
        <v>0</v>
      </c>
      <c r="DA717" s="16">
        <f t="shared" si="1225"/>
        <v>0</v>
      </c>
      <c r="DB717" s="16">
        <f t="shared" si="1225"/>
        <v>0</v>
      </c>
      <c r="DC717" s="16">
        <f t="shared" si="1225"/>
        <v>0</v>
      </c>
      <c r="DD717" s="238">
        <f t="shared" si="1225"/>
        <v>0</v>
      </c>
      <c r="DE717" s="232">
        <f t="shared" ref="DE717:DN726" si="1226">IF($H717&lt;=0,0,MAX(0,MIN($H717,$DE$11)))</f>
        <v>0</v>
      </c>
      <c r="DF717" s="132">
        <f t="shared" si="1226"/>
        <v>0</v>
      </c>
      <c r="DG717" s="132">
        <f t="shared" si="1226"/>
        <v>0</v>
      </c>
      <c r="DH717" s="132">
        <f t="shared" si="1226"/>
        <v>0</v>
      </c>
      <c r="DI717" s="132">
        <f t="shared" si="1226"/>
        <v>0</v>
      </c>
      <c r="DJ717" s="132">
        <f t="shared" si="1226"/>
        <v>0</v>
      </c>
      <c r="DK717" s="132">
        <f t="shared" si="1226"/>
        <v>0</v>
      </c>
      <c r="DL717" s="132">
        <f t="shared" si="1226"/>
        <v>0</v>
      </c>
      <c r="DM717" s="132">
        <f t="shared" si="1226"/>
        <v>0</v>
      </c>
      <c r="DN717" s="233">
        <f t="shared" si="1226"/>
        <v>0</v>
      </c>
      <c r="DO717" s="232">
        <f t="shared" si="1150"/>
        <v>0</v>
      </c>
      <c r="DP717" s="132">
        <f t="shared" si="1151"/>
        <v>0</v>
      </c>
      <c r="DQ717" s="132">
        <f t="shared" si="1152"/>
        <v>0</v>
      </c>
      <c r="DR717" s="132">
        <f t="shared" si="1153"/>
        <v>0</v>
      </c>
      <c r="DS717" s="132">
        <f t="shared" si="1154"/>
        <v>0</v>
      </c>
      <c r="DT717" s="132">
        <f t="shared" si="1155"/>
        <v>0</v>
      </c>
      <c r="DU717" s="132">
        <f t="shared" si="1156"/>
        <v>0</v>
      </c>
      <c r="DV717" s="132">
        <f t="shared" si="1157"/>
        <v>0</v>
      </c>
      <c r="DW717" s="132">
        <f t="shared" si="1158"/>
        <v>0</v>
      </c>
      <c r="DX717" s="233">
        <f t="shared" si="1159"/>
        <v>0</v>
      </c>
      <c r="DY717" s="231" t="b">
        <f t="shared" si="1196"/>
        <v>0</v>
      </c>
      <c r="DZ717" s="163"/>
      <c r="EA717" s="226" t="str">
        <f t="shared" si="1197"/>
        <v/>
      </c>
      <c r="EB717" s="178" t="str">
        <f t="shared" si="1198"/>
        <v/>
      </c>
      <c r="EC717" s="178" t="str">
        <f t="shared" si="1199"/>
        <v/>
      </c>
      <c r="ED717" s="178" t="str">
        <f t="shared" si="1200"/>
        <v/>
      </c>
      <c r="EE717" s="178" t="str">
        <f t="shared" si="1201"/>
        <v/>
      </c>
      <c r="EF717" s="178" t="str">
        <f t="shared" si="1202"/>
        <v/>
      </c>
      <c r="EG717" s="178" t="str">
        <f t="shared" si="1203"/>
        <v/>
      </c>
      <c r="EH717" s="178" t="str">
        <f t="shared" si="1204"/>
        <v/>
      </c>
      <c r="EI717" s="178" t="str">
        <f t="shared" si="1205"/>
        <v/>
      </c>
      <c r="EJ717" s="227" t="str">
        <f t="shared" si="1206"/>
        <v/>
      </c>
      <c r="EK717" s="230" t="str">
        <f t="shared" si="1160"/>
        <v/>
      </c>
      <c r="EL717" s="177" t="str">
        <f t="shared" si="1161"/>
        <v/>
      </c>
      <c r="EM717" s="177" t="str">
        <f t="shared" si="1162"/>
        <v/>
      </c>
      <c r="EN717" s="177" t="str">
        <f t="shared" si="1163"/>
        <v/>
      </c>
      <c r="EO717" s="177" t="str">
        <f t="shared" si="1164"/>
        <v/>
      </c>
      <c r="EP717" s="177" t="str">
        <f t="shared" si="1165"/>
        <v/>
      </c>
      <c r="EQ717" s="177" t="str">
        <f t="shared" si="1166"/>
        <v/>
      </c>
      <c r="ER717" s="177" t="str">
        <f t="shared" si="1167"/>
        <v/>
      </c>
      <c r="ES717" s="177" t="str">
        <f t="shared" si="1168"/>
        <v/>
      </c>
      <c r="ET717" s="177" t="str">
        <f t="shared" si="1169"/>
        <v/>
      </c>
      <c r="EU717" s="229" t="e">
        <f t="shared" si="1170"/>
        <v>#VALUE!</v>
      </c>
      <c r="EV717" s="27" t="e">
        <f t="shared" si="1171"/>
        <v>#VALUE!</v>
      </c>
      <c r="EW717" s="27" t="e">
        <f t="shared" si="1172"/>
        <v>#VALUE!</v>
      </c>
      <c r="EX717" s="28" t="e">
        <f t="shared" si="1173"/>
        <v>#VALUE!</v>
      </c>
      <c r="EY717" s="28" t="e">
        <f t="shared" si="1174"/>
        <v>#VALUE!</v>
      </c>
      <c r="EZ717" s="28" t="b">
        <f t="shared" si="1175"/>
        <v>0</v>
      </c>
      <c r="FA717" s="176" t="str">
        <f t="shared" si="1176"/>
        <v/>
      </c>
      <c r="FB717" s="27" t="e" cm="1">
        <f t="array" aca="1" ref="FB717" ca="1">TEXT(RIGHT(10-RIGHT(SUM(INDEX(1*(MID(MID(C717,1,1)*2,ROW(INDIRECT("1:"&amp;LEN(MID(C717,1,1)*2))),1)),,))+MID(C717,2,1)+
SUM(INDEX(1*(MID(MID(C717,3,1)*2,ROW(INDIRECT("1:"&amp;LEN(MID(C717,3,1)*2))),1)),,))+MID(C717,4,1)+
SUM(INDEX(1*(MID(MID(C717,5,1)*2,ROW(INDIRECT("1:"&amp;LEN(MID(C717,5,1)*2))),1)),,))+MID(C717,6,1)+
SUM(INDEX(1*(MID(MID(C717,8,1)*2,ROW(INDIRECT("1:"&amp;LEN(MID(C717,8,1)*2))),1)),,))+MID(C717,9,1)+
SUM(INDEX(1*(MID(MID(C717,10,1)*2,ROW(INDIRECT("1:"&amp;LEN(MID(C717,10,1)*2))),1)),,)),1),1),"0")</f>
        <v>#VALUE!</v>
      </c>
      <c r="FC717" s="27" t="str">
        <f t="shared" si="1177"/>
        <v/>
      </c>
      <c r="FD717" s="29" t="b">
        <f t="shared" si="1178"/>
        <v>0</v>
      </c>
      <c r="FE717" s="112" t="b">
        <f>IFERROR(MATCH(D717,'Avtal för korttidsarbete'!$G$13:$G$1012,0),TRUE)</f>
        <v>1</v>
      </c>
      <c r="FF717" s="112" t="b">
        <f t="shared" si="1207"/>
        <v>0</v>
      </c>
      <c r="FG717" s="113" t="str" cm="1">
        <f t="array" ref="FG717">IF(FE717=TRUE,"x",INDEX('Avtal för korttidsarbete'!$E$13:$E$1012,$FE717))</f>
        <v>x</v>
      </c>
      <c r="FH717" s="113" t="str" cm="1">
        <f t="array" ref="FH717">IF(FE717=TRUE,"x",INDEX('Avtal för korttidsarbete'!$F$13:$F$1012,$FE717))</f>
        <v>x</v>
      </c>
      <c r="FI717" s="112" t="b">
        <f t="shared" si="1208"/>
        <v>0</v>
      </c>
      <c r="FJ717" s="135">
        <f t="shared" si="1209"/>
        <v>44166</v>
      </c>
      <c r="FK717" s="135">
        <f t="shared" si="1210"/>
        <v>44377</v>
      </c>
      <c r="FL717" s="112" t="b">
        <f t="shared" si="1211"/>
        <v>0</v>
      </c>
      <c r="FM717" s="113">
        <f t="shared" si="1212"/>
        <v>44166</v>
      </c>
      <c r="FN717" s="135">
        <f t="shared" si="1213"/>
        <v>44377</v>
      </c>
      <c r="FO717" s="148" t="b">
        <f>IFERROR(INDEX('Avtal för korttidsarbete'!R:R,MATCH(D717,'Avtal för korttidsarbete'!$G:$G,0)),TRUE)</f>
        <v>1</v>
      </c>
      <c r="FP717" s="135" t="str">
        <f>IF(FO717,"-",INDEX('Avtal för korttidsarbete'!$D:$D,MATCH(D717,'Avtal för korttidsarbete'!$G:$G,0)))</f>
        <v>-</v>
      </c>
      <c r="FQ717" s="113" t="b">
        <f>IFERROR(G717&gt;INDEX(Uppsägningar!E:E,MATCH(C717,Uppsägningar!C:C,0)),FALSE)</f>
        <v>0</v>
      </c>
    </row>
    <row r="718" spans="1:173" x14ac:dyDescent="0.25">
      <c r="A718" s="19">
        <v>702</v>
      </c>
      <c r="B718" s="20"/>
      <c r="C718" s="183"/>
      <c r="D718" s="66"/>
      <c r="E718" s="212">
        <f>IFERROR(INDEX(Admin!$C$7:$C$10,MATCH(FP718,TblNivåValTExt,0)),0)</f>
        <v>0</v>
      </c>
      <c r="F718" s="1"/>
      <c r="G718" s="1"/>
      <c r="H718" s="78"/>
      <c r="I718" s="181"/>
      <c r="J718" s="181"/>
      <c r="K718" s="182"/>
      <c r="L718" s="182"/>
      <c r="M718" s="181"/>
      <c r="N718" s="181"/>
      <c r="O718" s="181"/>
      <c r="P718" s="182"/>
      <c r="Q718" s="182"/>
      <c r="R718" s="181"/>
      <c r="S718" s="181"/>
      <c r="T718" s="181"/>
      <c r="U718" s="182"/>
      <c r="V718" s="182"/>
      <c r="W718" s="181"/>
      <c r="X718" s="181"/>
      <c r="Y718" s="181"/>
      <c r="Z718" s="182"/>
      <c r="AA718" s="182"/>
      <c r="AB718" s="181"/>
      <c r="AC718" s="181"/>
      <c r="AD718" s="181"/>
      <c r="AE718" s="182"/>
      <c r="AF718" s="182"/>
      <c r="AG718" s="181"/>
      <c r="AH718" s="181"/>
      <c r="AI718" s="181"/>
      <c r="AJ718" s="182"/>
      <c r="AK718" s="182"/>
      <c r="AL718" s="181"/>
      <c r="AM718" s="181"/>
      <c r="AN718" s="181"/>
      <c r="AO718" s="182"/>
      <c r="AP718" s="182"/>
      <c r="AQ718" s="181"/>
      <c r="AR718" s="181"/>
      <c r="AS718" s="181"/>
      <c r="AT718" s="182"/>
      <c r="AU718" s="182"/>
      <c r="AV718" s="181"/>
      <c r="AW718" s="181"/>
      <c r="AX718" s="181"/>
      <c r="AY718" s="182"/>
      <c r="AZ718" s="182"/>
      <c r="BA718" s="181"/>
      <c r="BB718" s="181"/>
      <c r="BC718" s="181"/>
      <c r="BD718" s="182"/>
      <c r="BE718" s="182"/>
      <c r="BF718" s="181"/>
      <c r="BG718" s="180">
        <f t="shared" si="1179"/>
        <v>0</v>
      </c>
      <c r="BH718" s="116" t="str">
        <f t="shared" si="1180"/>
        <v/>
      </c>
      <c r="BI718" s="80" t="b">
        <f t="shared" si="1126"/>
        <v>0</v>
      </c>
      <c r="BJ718" s="80" t="str">
        <f t="shared" si="1127"/>
        <v/>
      </c>
      <c r="BK718" s="80" t="b">
        <f t="shared" si="1181"/>
        <v>0</v>
      </c>
      <c r="BL718" s="13" t="str">
        <f t="shared" si="1128"/>
        <v/>
      </c>
      <c r="BM718" s="13" t="b">
        <f t="shared" si="1182"/>
        <v>0</v>
      </c>
      <c r="BN718" s="35" t="str">
        <f t="shared" si="1129"/>
        <v/>
      </c>
      <c r="BO718" s="13" t="b">
        <f t="shared" si="1130"/>
        <v>0</v>
      </c>
      <c r="BP718" s="35" t="str">
        <f t="shared" si="1131"/>
        <v/>
      </c>
      <c r="BQ718" s="13" t="b">
        <f t="shared" si="1132"/>
        <v>0</v>
      </c>
      <c r="BR718" s="35" t="str">
        <f t="shared" si="1133"/>
        <v/>
      </c>
      <c r="BS718" s="35" t="b">
        <f t="shared" si="1134"/>
        <v>0</v>
      </c>
      <c r="BT718" s="35" t="str">
        <f t="shared" si="1135"/>
        <v/>
      </c>
      <c r="BU718" s="35" t="b">
        <f t="shared" si="1136"/>
        <v>0</v>
      </c>
      <c r="BV718" s="35" t="str">
        <f t="shared" si="1137"/>
        <v/>
      </c>
      <c r="BW718" s="13" t="b">
        <f t="shared" si="1214"/>
        <v>0</v>
      </c>
      <c r="BX718" s="35" t="str">
        <f t="shared" si="1138"/>
        <v/>
      </c>
      <c r="BY718" s="265" t="b">
        <f t="shared" si="1183"/>
        <v>0</v>
      </c>
      <c r="BZ718" s="35" t="str">
        <f t="shared" si="1139"/>
        <v/>
      </c>
      <c r="CA718" s="265" t="b">
        <f t="shared" si="1184"/>
        <v>0</v>
      </c>
      <c r="CB718" s="35" t="str">
        <f t="shared" si="1140"/>
        <v/>
      </c>
      <c r="CC718" s="272" t="b">
        <f t="shared" si="1185"/>
        <v>0</v>
      </c>
      <c r="CD718" s="35" t="str">
        <f t="shared" si="1141"/>
        <v/>
      </c>
      <c r="CE718" s="13" t="b">
        <f t="shared" si="1142"/>
        <v>0</v>
      </c>
      <c r="CF718" s="35" t="str">
        <f t="shared" si="1143"/>
        <v/>
      </c>
      <c r="CG718" s="179">
        <f t="shared" si="1144"/>
        <v>0</v>
      </c>
      <c r="CH718" s="179">
        <f t="shared" si="1145"/>
        <v>0</v>
      </c>
      <c r="CI718" s="218">
        <f t="shared" si="1186"/>
        <v>0</v>
      </c>
      <c r="CJ718" s="218">
        <f t="shared" si="1187"/>
        <v>0</v>
      </c>
      <c r="CK718" s="218">
        <f t="shared" si="1188"/>
        <v>0</v>
      </c>
      <c r="CL718" s="218">
        <f t="shared" si="1189"/>
        <v>0</v>
      </c>
      <c r="CM718" s="218">
        <f t="shared" si="1190"/>
        <v>0</v>
      </c>
      <c r="CN718" s="218">
        <f t="shared" si="1191"/>
        <v>0</v>
      </c>
      <c r="CO718" s="218">
        <f t="shared" si="1192"/>
        <v>0</v>
      </c>
      <c r="CP718" s="218">
        <f t="shared" si="1193"/>
        <v>0</v>
      </c>
      <c r="CQ718" s="218">
        <f t="shared" si="1194"/>
        <v>0</v>
      </c>
      <c r="CR718" s="218">
        <f t="shared" si="1195"/>
        <v>0</v>
      </c>
      <c r="CS718" s="14">
        <f t="shared" si="1146"/>
        <v>0</v>
      </c>
      <c r="CT718" s="236">
        <f t="shared" si="1147"/>
        <v>0</v>
      </c>
      <c r="CU718" s="237">
        <f t="shared" si="1225"/>
        <v>0</v>
      </c>
      <c r="CV718" s="16">
        <f t="shared" si="1225"/>
        <v>0</v>
      </c>
      <c r="CW718" s="16">
        <f t="shared" si="1225"/>
        <v>0</v>
      </c>
      <c r="CX718" s="16">
        <f t="shared" si="1225"/>
        <v>0</v>
      </c>
      <c r="CY718" s="16">
        <f t="shared" si="1225"/>
        <v>0</v>
      </c>
      <c r="CZ718" s="16">
        <f t="shared" si="1225"/>
        <v>0</v>
      </c>
      <c r="DA718" s="16">
        <f t="shared" si="1225"/>
        <v>0</v>
      </c>
      <c r="DB718" s="16">
        <f t="shared" si="1225"/>
        <v>0</v>
      </c>
      <c r="DC718" s="16">
        <f t="shared" si="1225"/>
        <v>0</v>
      </c>
      <c r="DD718" s="238">
        <f t="shared" si="1225"/>
        <v>0</v>
      </c>
      <c r="DE718" s="232">
        <f t="shared" si="1226"/>
        <v>0</v>
      </c>
      <c r="DF718" s="132">
        <f t="shared" si="1226"/>
        <v>0</v>
      </c>
      <c r="DG718" s="132">
        <f t="shared" si="1226"/>
        <v>0</v>
      </c>
      <c r="DH718" s="132">
        <f t="shared" si="1226"/>
        <v>0</v>
      </c>
      <c r="DI718" s="132">
        <f t="shared" si="1226"/>
        <v>0</v>
      </c>
      <c r="DJ718" s="132">
        <f t="shared" si="1226"/>
        <v>0</v>
      </c>
      <c r="DK718" s="132">
        <f t="shared" si="1226"/>
        <v>0</v>
      </c>
      <c r="DL718" s="132">
        <f t="shared" si="1226"/>
        <v>0</v>
      </c>
      <c r="DM718" s="132">
        <f t="shared" si="1226"/>
        <v>0</v>
      </c>
      <c r="DN718" s="233">
        <f t="shared" si="1226"/>
        <v>0</v>
      </c>
      <c r="DO718" s="232">
        <f t="shared" si="1150"/>
        <v>0</v>
      </c>
      <c r="DP718" s="132">
        <f t="shared" si="1151"/>
        <v>0</v>
      </c>
      <c r="DQ718" s="132">
        <f t="shared" si="1152"/>
        <v>0</v>
      </c>
      <c r="DR718" s="132">
        <f t="shared" si="1153"/>
        <v>0</v>
      </c>
      <c r="DS718" s="132">
        <f t="shared" si="1154"/>
        <v>0</v>
      </c>
      <c r="DT718" s="132">
        <f t="shared" si="1155"/>
        <v>0</v>
      </c>
      <c r="DU718" s="132">
        <f t="shared" si="1156"/>
        <v>0</v>
      </c>
      <c r="DV718" s="132">
        <f t="shared" si="1157"/>
        <v>0</v>
      </c>
      <c r="DW718" s="132">
        <f t="shared" si="1158"/>
        <v>0</v>
      </c>
      <c r="DX718" s="233">
        <f t="shared" si="1159"/>
        <v>0</v>
      </c>
      <c r="DY718" s="231" t="b">
        <f t="shared" si="1196"/>
        <v>0</v>
      </c>
      <c r="DZ718" s="163"/>
      <c r="EA718" s="226" t="str">
        <f t="shared" si="1197"/>
        <v/>
      </c>
      <c r="EB718" s="178" t="str">
        <f t="shared" si="1198"/>
        <v/>
      </c>
      <c r="EC718" s="178" t="str">
        <f t="shared" si="1199"/>
        <v/>
      </c>
      <c r="ED718" s="178" t="str">
        <f t="shared" si="1200"/>
        <v/>
      </c>
      <c r="EE718" s="178" t="str">
        <f t="shared" si="1201"/>
        <v/>
      </c>
      <c r="EF718" s="178" t="str">
        <f t="shared" si="1202"/>
        <v/>
      </c>
      <c r="EG718" s="178" t="str">
        <f t="shared" si="1203"/>
        <v/>
      </c>
      <c r="EH718" s="178" t="str">
        <f t="shared" si="1204"/>
        <v/>
      </c>
      <c r="EI718" s="178" t="str">
        <f t="shared" si="1205"/>
        <v/>
      </c>
      <c r="EJ718" s="227" t="str">
        <f t="shared" si="1206"/>
        <v/>
      </c>
      <c r="EK718" s="230" t="str">
        <f t="shared" si="1160"/>
        <v/>
      </c>
      <c r="EL718" s="177" t="str">
        <f t="shared" si="1161"/>
        <v/>
      </c>
      <c r="EM718" s="177" t="str">
        <f t="shared" si="1162"/>
        <v/>
      </c>
      <c r="EN718" s="177" t="str">
        <f t="shared" si="1163"/>
        <v/>
      </c>
      <c r="EO718" s="177" t="str">
        <f t="shared" si="1164"/>
        <v/>
      </c>
      <c r="EP718" s="177" t="str">
        <f t="shared" si="1165"/>
        <v/>
      </c>
      <c r="EQ718" s="177" t="str">
        <f t="shared" si="1166"/>
        <v/>
      </c>
      <c r="ER718" s="177" t="str">
        <f t="shared" si="1167"/>
        <v/>
      </c>
      <c r="ES718" s="177" t="str">
        <f t="shared" si="1168"/>
        <v/>
      </c>
      <c r="ET718" s="177" t="str">
        <f t="shared" si="1169"/>
        <v/>
      </c>
      <c r="EU718" s="229" t="e">
        <f t="shared" si="1170"/>
        <v>#VALUE!</v>
      </c>
      <c r="EV718" s="27" t="e">
        <f t="shared" si="1171"/>
        <v>#VALUE!</v>
      </c>
      <c r="EW718" s="27" t="e">
        <f t="shared" si="1172"/>
        <v>#VALUE!</v>
      </c>
      <c r="EX718" s="28" t="e">
        <f t="shared" si="1173"/>
        <v>#VALUE!</v>
      </c>
      <c r="EY718" s="28" t="e">
        <f t="shared" si="1174"/>
        <v>#VALUE!</v>
      </c>
      <c r="EZ718" s="28" t="b">
        <f t="shared" si="1175"/>
        <v>0</v>
      </c>
      <c r="FA718" s="176" t="str">
        <f t="shared" si="1176"/>
        <v/>
      </c>
      <c r="FB718" s="27" t="e" cm="1">
        <f t="array" aca="1" ref="FB718" ca="1">TEXT(RIGHT(10-RIGHT(SUM(INDEX(1*(MID(MID(C718,1,1)*2,ROW(INDIRECT("1:"&amp;LEN(MID(C718,1,1)*2))),1)),,))+MID(C718,2,1)+
SUM(INDEX(1*(MID(MID(C718,3,1)*2,ROW(INDIRECT("1:"&amp;LEN(MID(C718,3,1)*2))),1)),,))+MID(C718,4,1)+
SUM(INDEX(1*(MID(MID(C718,5,1)*2,ROW(INDIRECT("1:"&amp;LEN(MID(C718,5,1)*2))),1)),,))+MID(C718,6,1)+
SUM(INDEX(1*(MID(MID(C718,8,1)*2,ROW(INDIRECT("1:"&amp;LEN(MID(C718,8,1)*2))),1)),,))+MID(C718,9,1)+
SUM(INDEX(1*(MID(MID(C718,10,1)*2,ROW(INDIRECT("1:"&amp;LEN(MID(C718,10,1)*2))),1)),,)),1),1),"0")</f>
        <v>#VALUE!</v>
      </c>
      <c r="FC718" s="27" t="str">
        <f t="shared" si="1177"/>
        <v/>
      </c>
      <c r="FD718" s="29" t="b">
        <f t="shared" si="1178"/>
        <v>0</v>
      </c>
      <c r="FE718" s="112" t="b">
        <f>IFERROR(MATCH(D718,'Avtal för korttidsarbete'!$G$13:$G$1012,0),TRUE)</f>
        <v>1</v>
      </c>
      <c r="FF718" s="112" t="b">
        <f t="shared" si="1207"/>
        <v>0</v>
      </c>
      <c r="FG718" s="113" t="str" cm="1">
        <f t="array" ref="FG718">IF(FE718=TRUE,"x",INDEX('Avtal för korttidsarbete'!$E$13:$E$1012,$FE718))</f>
        <v>x</v>
      </c>
      <c r="FH718" s="113" t="str" cm="1">
        <f t="array" ref="FH718">IF(FE718=TRUE,"x",INDEX('Avtal för korttidsarbete'!$F$13:$F$1012,$FE718))</f>
        <v>x</v>
      </c>
      <c r="FI718" s="112" t="b">
        <f t="shared" si="1208"/>
        <v>0</v>
      </c>
      <c r="FJ718" s="135">
        <f t="shared" si="1209"/>
        <v>44166</v>
      </c>
      <c r="FK718" s="135">
        <f t="shared" si="1210"/>
        <v>44377</v>
      </c>
      <c r="FL718" s="112" t="b">
        <f t="shared" si="1211"/>
        <v>0</v>
      </c>
      <c r="FM718" s="113">
        <f t="shared" si="1212"/>
        <v>44166</v>
      </c>
      <c r="FN718" s="135">
        <f t="shared" si="1213"/>
        <v>44377</v>
      </c>
      <c r="FO718" s="148" t="b">
        <f>IFERROR(INDEX('Avtal för korttidsarbete'!R:R,MATCH(D718,'Avtal för korttidsarbete'!$G:$G,0)),TRUE)</f>
        <v>1</v>
      </c>
      <c r="FP718" s="135" t="str">
        <f>IF(FO718,"-",INDEX('Avtal för korttidsarbete'!$D:$D,MATCH(D718,'Avtal för korttidsarbete'!$G:$G,0)))</f>
        <v>-</v>
      </c>
      <c r="FQ718" s="113" t="b">
        <f>IFERROR(G718&gt;INDEX(Uppsägningar!E:E,MATCH(C718,Uppsägningar!C:C,0)),FALSE)</f>
        <v>0</v>
      </c>
    </row>
    <row r="719" spans="1:173" x14ac:dyDescent="0.25">
      <c r="A719" s="19">
        <v>703</v>
      </c>
      <c r="B719" s="20"/>
      <c r="C719" s="183"/>
      <c r="D719" s="66"/>
      <c r="E719" s="212">
        <f>IFERROR(INDEX(Admin!$C$7:$C$10,MATCH(FP719,TblNivåValTExt,0)),0)</f>
        <v>0</v>
      </c>
      <c r="F719" s="1"/>
      <c r="G719" s="1"/>
      <c r="H719" s="78"/>
      <c r="I719" s="181"/>
      <c r="J719" s="181"/>
      <c r="K719" s="182"/>
      <c r="L719" s="182"/>
      <c r="M719" s="181"/>
      <c r="N719" s="181"/>
      <c r="O719" s="181"/>
      <c r="P719" s="182"/>
      <c r="Q719" s="182"/>
      <c r="R719" s="181"/>
      <c r="S719" s="181"/>
      <c r="T719" s="181"/>
      <c r="U719" s="182"/>
      <c r="V719" s="182"/>
      <c r="W719" s="181"/>
      <c r="X719" s="181"/>
      <c r="Y719" s="181"/>
      <c r="Z719" s="182"/>
      <c r="AA719" s="182"/>
      <c r="AB719" s="181"/>
      <c r="AC719" s="181"/>
      <c r="AD719" s="181"/>
      <c r="AE719" s="182"/>
      <c r="AF719" s="182"/>
      <c r="AG719" s="181"/>
      <c r="AH719" s="181"/>
      <c r="AI719" s="181"/>
      <c r="AJ719" s="182"/>
      <c r="AK719" s="182"/>
      <c r="AL719" s="181"/>
      <c r="AM719" s="181"/>
      <c r="AN719" s="181"/>
      <c r="AO719" s="182"/>
      <c r="AP719" s="182"/>
      <c r="AQ719" s="181"/>
      <c r="AR719" s="181"/>
      <c r="AS719" s="181"/>
      <c r="AT719" s="182"/>
      <c r="AU719" s="182"/>
      <c r="AV719" s="181"/>
      <c r="AW719" s="181"/>
      <c r="AX719" s="181"/>
      <c r="AY719" s="182"/>
      <c r="AZ719" s="182"/>
      <c r="BA719" s="181"/>
      <c r="BB719" s="181"/>
      <c r="BC719" s="181"/>
      <c r="BD719" s="182"/>
      <c r="BE719" s="182"/>
      <c r="BF719" s="181"/>
      <c r="BG719" s="180">
        <f t="shared" si="1179"/>
        <v>0</v>
      </c>
      <c r="BH719" s="116" t="str">
        <f t="shared" si="1180"/>
        <v/>
      </c>
      <c r="BI719" s="80" t="b">
        <f t="shared" si="1126"/>
        <v>0</v>
      </c>
      <c r="BJ719" s="80" t="str">
        <f t="shared" si="1127"/>
        <v/>
      </c>
      <c r="BK719" s="80" t="b">
        <f t="shared" si="1181"/>
        <v>0</v>
      </c>
      <c r="BL719" s="13" t="str">
        <f t="shared" si="1128"/>
        <v/>
      </c>
      <c r="BM719" s="13" t="b">
        <f t="shared" si="1182"/>
        <v>0</v>
      </c>
      <c r="BN719" s="35" t="str">
        <f t="shared" si="1129"/>
        <v/>
      </c>
      <c r="BO719" s="13" t="b">
        <f t="shared" si="1130"/>
        <v>0</v>
      </c>
      <c r="BP719" s="35" t="str">
        <f t="shared" si="1131"/>
        <v/>
      </c>
      <c r="BQ719" s="13" t="b">
        <f t="shared" si="1132"/>
        <v>0</v>
      </c>
      <c r="BR719" s="35" t="str">
        <f t="shared" si="1133"/>
        <v/>
      </c>
      <c r="BS719" s="35" t="b">
        <f t="shared" si="1134"/>
        <v>0</v>
      </c>
      <c r="BT719" s="35" t="str">
        <f t="shared" si="1135"/>
        <v/>
      </c>
      <c r="BU719" s="35" t="b">
        <f t="shared" si="1136"/>
        <v>0</v>
      </c>
      <c r="BV719" s="35" t="str">
        <f t="shared" si="1137"/>
        <v/>
      </c>
      <c r="BW719" s="13" t="b">
        <f t="shared" si="1214"/>
        <v>0</v>
      </c>
      <c r="BX719" s="35" t="str">
        <f t="shared" si="1138"/>
        <v/>
      </c>
      <c r="BY719" s="265" t="b">
        <f t="shared" si="1183"/>
        <v>0</v>
      </c>
      <c r="BZ719" s="35" t="str">
        <f t="shared" si="1139"/>
        <v/>
      </c>
      <c r="CA719" s="265" t="b">
        <f t="shared" si="1184"/>
        <v>0</v>
      </c>
      <c r="CB719" s="35" t="str">
        <f t="shared" si="1140"/>
        <v/>
      </c>
      <c r="CC719" s="272" t="b">
        <f t="shared" si="1185"/>
        <v>0</v>
      </c>
      <c r="CD719" s="35" t="str">
        <f t="shared" si="1141"/>
        <v/>
      </c>
      <c r="CE719" s="13" t="b">
        <f t="shared" si="1142"/>
        <v>0</v>
      </c>
      <c r="CF719" s="35" t="str">
        <f t="shared" si="1143"/>
        <v/>
      </c>
      <c r="CG719" s="179">
        <f t="shared" si="1144"/>
        <v>0</v>
      </c>
      <c r="CH719" s="179">
        <f t="shared" si="1145"/>
        <v>0</v>
      </c>
      <c r="CI719" s="218">
        <f t="shared" si="1186"/>
        <v>0</v>
      </c>
      <c r="CJ719" s="218">
        <f t="shared" si="1187"/>
        <v>0</v>
      </c>
      <c r="CK719" s="218">
        <f t="shared" si="1188"/>
        <v>0</v>
      </c>
      <c r="CL719" s="218">
        <f t="shared" si="1189"/>
        <v>0</v>
      </c>
      <c r="CM719" s="218">
        <f t="shared" si="1190"/>
        <v>0</v>
      </c>
      <c r="CN719" s="218">
        <f t="shared" si="1191"/>
        <v>0</v>
      </c>
      <c r="CO719" s="218">
        <f t="shared" si="1192"/>
        <v>0</v>
      </c>
      <c r="CP719" s="218">
        <f t="shared" si="1193"/>
        <v>0</v>
      </c>
      <c r="CQ719" s="218">
        <f t="shared" si="1194"/>
        <v>0</v>
      </c>
      <c r="CR719" s="218">
        <f t="shared" si="1195"/>
        <v>0</v>
      </c>
      <c r="CS719" s="14">
        <f t="shared" si="1146"/>
        <v>0</v>
      </c>
      <c r="CT719" s="236">
        <f t="shared" si="1147"/>
        <v>0</v>
      </c>
      <c r="CU719" s="237">
        <f t="shared" si="1225"/>
        <v>0</v>
      </c>
      <c r="CV719" s="16">
        <f t="shared" si="1225"/>
        <v>0</v>
      </c>
      <c r="CW719" s="16">
        <f t="shared" si="1225"/>
        <v>0</v>
      </c>
      <c r="CX719" s="16">
        <f t="shared" si="1225"/>
        <v>0</v>
      </c>
      <c r="CY719" s="16">
        <f t="shared" si="1225"/>
        <v>0</v>
      </c>
      <c r="CZ719" s="16">
        <f t="shared" si="1225"/>
        <v>0</v>
      </c>
      <c r="DA719" s="16">
        <f t="shared" si="1225"/>
        <v>0</v>
      </c>
      <c r="DB719" s="16">
        <f t="shared" si="1225"/>
        <v>0</v>
      </c>
      <c r="DC719" s="16">
        <f t="shared" si="1225"/>
        <v>0</v>
      </c>
      <c r="DD719" s="238">
        <f t="shared" si="1225"/>
        <v>0</v>
      </c>
      <c r="DE719" s="232">
        <f t="shared" si="1226"/>
        <v>0</v>
      </c>
      <c r="DF719" s="132">
        <f t="shared" si="1226"/>
        <v>0</v>
      </c>
      <c r="DG719" s="132">
        <f t="shared" si="1226"/>
        <v>0</v>
      </c>
      <c r="DH719" s="132">
        <f t="shared" si="1226"/>
        <v>0</v>
      </c>
      <c r="DI719" s="132">
        <f t="shared" si="1226"/>
        <v>0</v>
      </c>
      <c r="DJ719" s="132">
        <f t="shared" si="1226"/>
        <v>0</v>
      </c>
      <c r="DK719" s="132">
        <f t="shared" si="1226"/>
        <v>0</v>
      </c>
      <c r="DL719" s="132">
        <f t="shared" si="1226"/>
        <v>0</v>
      </c>
      <c r="DM719" s="132">
        <f t="shared" si="1226"/>
        <v>0</v>
      </c>
      <c r="DN719" s="233">
        <f t="shared" si="1226"/>
        <v>0</v>
      </c>
      <c r="DO719" s="232">
        <f t="shared" si="1150"/>
        <v>0</v>
      </c>
      <c r="DP719" s="132">
        <f t="shared" si="1151"/>
        <v>0</v>
      </c>
      <c r="DQ719" s="132">
        <f t="shared" si="1152"/>
        <v>0</v>
      </c>
      <c r="DR719" s="132">
        <f t="shared" si="1153"/>
        <v>0</v>
      </c>
      <c r="DS719" s="132">
        <f t="shared" si="1154"/>
        <v>0</v>
      </c>
      <c r="DT719" s="132">
        <f t="shared" si="1155"/>
        <v>0</v>
      </c>
      <c r="DU719" s="132">
        <f t="shared" si="1156"/>
        <v>0</v>
      </c>
      <c r="DV719" s="132">
        <f t="shared" si="1157"/>
        <v>0</v>
      </c>
      <c r="DW719" s="132">
        <f t="shared" si="1158"/>
        <v>0</v>
      </c>
      <c r="DX719" s="233">
        <f t="shared" si="1159"/>
        <v>0</v>
      </c>
      <c r="DY719" s="231" t="b">
        <f t="shared" si="1196"/>
        <v>0</v>
      </c>
      <c r="DZ719" s="163"/>
      <c r="EA719" s="226" t="str">
        <f t="shared" si="1197"/>
        <v/>
      </c>
      <c r="EB719" s="178" t="str">
        <f t="shared" si="1198"/>
        <v/>
      </c>
      <c r="EC719" s="178" t="str">
        <f t="shared" si="1199"/>
        <v/>
      </c>
      <c r="ED719" s="178" t="str">
        <f t="shared" si="1200"/>
        <v/>
      </c>
      <c r="EE719" s="178" t="str">
        <f t="shared" si="1201"/>
        <v/>
      </c>
      <c r="EF719" s="178" t="str">
        <f t="shared" si="1202"/>
        <v/>
      </c>
      <c r="EG719" s="178" t="str">
        <f t="shared" si="1203"/>
        <v/>
      </c>
      <c r="EH719" s="178" t="str">
        <f t="shared" si="1204"/>
        <v/>
      </c>
      <c r="EI719" s="178" t="str">
        <f t="shared" si="1205"/>
        <v/>
      </c>
      <c r="EJ719" s="227" t="str">
        <f t="shared" si="1206"/>
        <v/>
      </c>
      <c r="EK719" s="230" t="str">
        <f t="shared" si="1160"/>
        <v/>
      </c>
      <c r="EL719" s="177" t="str">
        <f t="shared" si="1161"/>
        <v/>
      </c>
      <c r="EM719" s="177" t="str">
        <f t="shared" si="1162"/>
        <v/>
      </c>
      <c r="EN719" s="177" t="str">
        <f t="shared" si="1163"/>
        <v/>
      </c>
      <c r="EO719" s="177" t="str">
        <f t="shared" si="1164"/>
        <v/>
      </c>
      <c r="EP719" s="177" t="str">
        <f t="shared" si="1165"/>
        <v/>
      </c>
      <c r="EQ719" s="177" t="str">
        <f t="shared" si="1166"/>
        <v/>
      </c>
      <c r="ER719" s="177" t="str">
        <f t="shared" si="1167"/>
        <v/>
      </c>
      <c r="ES719" s="177" t="str">
        <f t="shared" si="1168"/>
        <v/>
      </c>
      <c r="ET719" s="177" t="str">
        <f t="shared" si="1169"/>
        <v/>
      </c>
      <c r="EU719" s="229" t="e">
        <f t="shared" si="1170"/>
        <v>#VALUE!</v>
      </c>
      <c r="EV719" s="27" t="e">
        <f t="shared" si="1171"/>
        <v>#VALUE!</v>
      </c>
      <c r="EW719" s="27" t="e">
        <f t="shared" si="1172"/>
        <v>#VALUE!</v>
      </c>
      <c r="EX719" s="28" t="e">
        <f t="shared" si="1173"/>
        <v>#VALUE!</v>
      </c>
      <c r="EY719" s="28" t="e">
        <f t="shared" si="1174"/>
        <v>#VALUE!</v>
      </c>
      <c r="EZ719" s="28" t="b">
        <f t="shared" si="1175"/>
        <v>0</v>
      </c>
      <c r="FA719" s="176" t="str">
        <f t="shared" si="1176"/>
        <v/>
      </c>
      <c r="FB719" s="27" t="e" cm="1">
        <f t="array" aca="1" ref="FB719" ca="1">TEXT(RIGHT(10-RIGHT(SUM(INDEX(1*(MID(MID(C719,1,1)*2,ROW(INDIRECT("1:"&amp;LEN(MID(C719,1,1)*2))),1)),,))+MID(C719,2,1)+
SUM(INDEX(1*(MID(MID(C719,3,1)*2,ROW(INDIRECT("1:"&amp;LEN(MID(C719,3,1)*2))),1)),,))+MID(C719,4,1)+
SUM(INDEX(1*(MID(MID(C719,5,1)*2,ROW(INDIRECT("1:"&amp;LEN(MID(C719,5,1)*2))),1)),,))+MID(C719,6,1)+
SUM(INDEX(1*(MID(MID(C719,8,1)*2,ROW(INDIRECT("1:"&amp;LEN(MID(C719,8,1)*2))),1)),,))+MID(C719,9,1)+
SUM(INDEX(1*(MID(MID(C719,10,1)*2,ROW(INDIRECT("1:"&amp;LEN(MID(C719,10,1)*2))),1)),,)),1),1),"0")</f>
        <v>#VALUE!</v>
      </c>
      <c r="FC719" s="27" t="str">
        <f t="shared" si="1177"/>
        <v/>
      </c>
      <c r="FD719" s="29" t="b">
        <f t="shared" si="1178"/>
        <v>0</v>
      </c>
      <c r="FE719" s="112" t="b">
        <f>IFERROR(MATCH(D719,'Avtal för korttidsarbete'!$G$13:$G$1012,0),TRUE)</f>
        <v>1</v>
      </c>
      <c r="FF719" s="112" t="b">
        <f t="shared" si="1207"/>
        <v>0</v>
      </c>
      <c r="FG719" s="113" t="str" cm="1">
        <f t="array" ref="FG719">IF(FE719=TRUE,"x",INDEX('Avtal för korttidsarbete'!$E$13:$E$1012,$FE719))</f>
        <v>x</v>
      </c>
      <c r="FH719" s="113" t="str" cm="1">
        <f t="array" ref="FH719">IF(FE719=TRUE,"x",INDEX('Avtal för korttidsarbete'!$F$13:$F$1012,$FE719))</f>
        <v>x</v>
      </c>
      <c r="FI719" s="112" t="b">
        <f t="shared" si="1208"/>
        <v>0</v>
      </c>
      <c r="FJ719" s="135">
        <f t="shared" si="1209"/>
        <v>44166</v>
      </c>
      <c r="FK719" s="135">
        <f t="shared" si="1210"/>
        <v>44377</v>
      </c>
      <c r="FL719" s="112" t="b">
        <f t="shared" si="1211"/>
        <v>0</v>
      </c>
      <c r="FM719" s="113">
        <f t="shared" si="1212"/>
        <v>44166</v>
      </c>
      <c r="FN719" s="135">
        <f t="shared" si="1213"/>
        <v>44377</v>
      </c>
      <c r="FO719" s="148" t="b">
        <f>IFERROR(INDEX('Avtal för korttidsarbete'!R:R,MATCH(D719,'Avtal för korttidsarbete'!$G:$G,0)),TRUE)</f>
        <v>1</v>
      </c>
      <c r="FP719" s="135" t="str">
        <f>IF(FO719,"-",INDEX('Avtal för korttidsarbete'!$D:$D,MATCH(D719,'Avtal för korttidsarbete'!$G:$G,0)))</f>
        <v>-</v>
      </c>
      <c r="FQ719" s="113" t="b">
        <f>IFERROR(G719&gt;INDEX(Uppsägningar!E:E,MATCH(C719,Uppsägningar!C:C,0)),FALSE)</f>
        <v>0</v>
      </c>
    </row>
    <row r="720" spans="1:173" x14ac:dyDescent="0.25">
      <c r="A720" s="19">
        <v>704</v>
      </c>
      <c r="B720" s="20"/>
      <c r="C720" s="183"/>
      <c r="D720" s="66"/>
      <c r="E720" s="212">
        <f>IFERROR(INDEX(Admin!$C$7:$C$10,MATCH(FP720,TblNivåValTExt,0)),0)</f>
        <v>0</v>
      </c>
      <c r="F720" s="1"/>
      <c r="G720" s="1"/>
      <c r="H720" s="78"/>
      <c r="I720" s="181"/>
      <c r="J720" s="181"/>
      <c r="K720" s="182"/>
      <c r="L720" s="182"/>
      <c r="M720" s="181"/>
      <c r="N720" s="181"/>
      <c r="O720" s="181"/>
      <c r="P720" s="182"/>
      <c r="Q720" s="182"/>
      <c r="R720" s="181"/>
      <c r="S720" s="181"/>
      <c r="T720" s="181"/>
      <c r="U720" s="182"/>
      <c r="V720" s="182"/>
      <c r="W720" s="181"/>
      <c r="X720" s="181"/>
      <c r="Y720" s="181"/>
      <c r="Z720" s="182"/>
      <c r="AA720" s="182"/>
      <c r="AB720" s="181"/>
      <c r="AC720" s="181"/>
      <c r="AD720" s="181"/>
      <c r="AE720" s="182"/>
      <c r="AF720" s="182"/>
      <c r="AG720" s="181"/>
      <c r="AH720" s="181"/>
      <c r="AI720" s="181"/>
      <c r="AJ720" s="182"/>
      <c r="AK720" s="182"/>
      <c r="AL720" s="181"/>
      <c r="AM720" s="181"/>
      <c r="AN720" s="181"/>
      <c r="AO720" s="182"/>
      <c r="AP720" s="182"/>
      <c r="AQ720" s="181"/>
      <c r="AR720" s="181"/>
      <c r="AS720" s="181"/>
      <c r="AT720" s="182"/>
      <c r="AU720" s="182"/>
      <c r="AV720" s="181"/>
      <c r="AW720" s="181"/>
      <c r="AX720" s="181"/>
      <c r="AY720" s="182"/>
      <c r="AZ720" s="182"/>
      <c r="BA720" s="181"/>
      <c r="BB720" s="181"/>
      <c r="BC720" s="181"/>
      <c r="BD720" s="182"/>
      <c r="BE720" s="182"/>
      <c r="BF720" s="181"/>
      <c r="BG720" s="180">
        <f t="shared" si="1179"/>
        <v>0</v>
      </c>
      <c r="BH720" s="116" t="str">
        <f t="shared" si="1180"/>
        <v/>
      </c>
      <c r="BI720" s="80" t="b">
        <f t="shared" si="1126"/>
        <v>0</v>
      </c>
      <c r="BJ720" s="80" t="str">
        <f t="shared" si="1127"/>
        <v/>
      </c>
      <c r="BK720" s="80" t="b">
        <f t="shared" si="1181"/>
        <v>0</v>
      </c>
      <c r="BL720" s="13" t="str">
        <f t="shared" si="1128"/>
        <v/>
      </c>
      <c r="BM720" s="13" t="b">
        <f t="shared" si="1182"/>
        <v>0</v>
      </c>
      <c r="BN720" s="35" t="str">
        <f t="shared" si="1129"/>
        <v/>
      </c>
      <c r="BO720" s="13" t="b">
        <f t="shared" si="1130"/>
        <v>0</v>
      </c>
      <c r="BP720" s="35" t="str">
        <f t="shared" si="1131"/>
        <v/>
      </c>
      <c r="BQ720" s="13" t="b">
        <f t="shared" si="1132"/>
        <v>0</v>
      </c>
      <c r="BR720" s="35" t="str">
        <f t="shared" si="1133"/>
        <v/>
      </c>
      <c r="BS720" s="35" t="b">
        <f t="shared" si="1134"/>
        <v>0</v>
      </c>
      <c r="BT720" s="35" t="str">
        <f t="shared" si="1135"/>
        <v/>
      </c>
      <c r="BU720" s="35" t="b">
        <f t="shared" si="1136"/>
        <v>0</v>
      </c>
      <c r="BV720" s="35" t="str">
        <f t="shared" si="1137"/>
        <v/>
      </c>
      <c r="BW720" s="13" t="b">
        <f t="shared" si="1214"/>
        <v>0</v>
      </c>
      <c r="BX720" s="35" t="str">
        <f t="shared" si="1138"/>
        <v/>
      </c>
      <c r="BY720" s="265" t="b">
        <f t="shared" si="1183"/>
        <v>0</v>
      </c>
      <c r="BZ720" s="35" t="str">
        <f t="shared" si="1139"/>
        <v/>
      </c>
      <c r="CA720" s="265" t="b">
        <f t="shared" si="1184"/>
        <v>0</v>
      </c>
      <c r="CB720" s="35" t="str">
        <f t="shared" si="1140"/>
        <v/>
      </c>
      <c r="CC720" s="272" t="b">
        <f t="shared" si="1185"/>
        <v>0</v>
      </c>
      <c r="CD720" s="35" t="str">
        <f t="shared" si="1141"/>
        <v/>
      </c>
      <c r="CE720" s="13" t="b">
        <f t="shared" si="1142"/>
        <v>0</v>
      </c>
      <c r="CF720" s="35" t="str">
        <f t="shared" si="1143"/>
        <v/>
      </c>
      <c r="CG720" s="179">
        <f t="shared" si="1144"/>
        <v>0</v>
      </c>
      <c r="CH720" s="179">
        <f t="shared" si="1145"/>
        <v>0</v>
      </c>
      <c r="CI720" s="218">
        <f t="shared" si="1186"/>
        <v>0</v>
      </c>
      <c r="CJ720" s="218">
        <f t="shared" si="1187"/>
        <v>0</v>
      </c>
      <c r="CK720" s="218">
        <f t="shared" si="1188"/>
        <v>0</v>
      </c>
      <c r="CL720" s="218">
        <f t="shared" si="1189"/>
        <v>0</v>
      </c>
      <c r="CM720" s="218">
        <f t="shared" si="1190"/>
        <v>0</v>
      </c>
      <c r="CN720" s="218">
        <f t="shared" si="1191"/>
        <v>0</v>
      </c>
      <c r="CO720" s="218">
        <f t="shared" si="1192"/>
        <v>0</v>
      </c>
      <c r="CP720" s="218">
        <f t="shared" si="1193"/>
        <v>0</v>
      </c>
      <c r="CQ720" s="218">
        <f t="shared" si="1194"/>
        <v>0</v>
      </c>
      <c r="CR720" s="218">
        <f t="shared" si="1195"/>
        <v>0</v>
      </c>
      <c r="CS720" s="14">
        <f t="shared" si="1146"/>
        <v>0</v>
      </c>
      <c r="CT720" s="236">
        <f t="shared" si="1147"/>
        <v>0</v>
      </c>
      <c r="CU720" s="237">
        <f t="shared" si="1225"/>
        <v>0</v>
      </c>
      <c r="CV720" s="16">
        <f t="shared" si="1225"/>
        <v>0</v>
      </c>
      <c r="CW720" s="16">
        <f t="shared" si="1225"/>
        <v>0</v>
      </c>
      <c r="CX720" s="16">
        <f t="shared" si="1225"/>
        <v>0</v>
      </c>
      <c r="CY720" s="16">
        <f t="shared" si="1225"/>
        <v>0</v>
      </c>
      <c r="CZ720" s="16">
        <f t="shared" si="1225"/>
        <v>0</v>
      </c>
      <c r="DA720" s="16">
        <f t="shared" si="1225"/>
        <v>0</v>
      </c>
      <c r="DB720" s="16">
        <f t="shared" si="1225"/>
        <v>0</v>
      </c>
      <c r="DC720" s="16">
        <f t="shared" si="1225"/>
        <v>0</v>
      </c>
      <c r="DD720" s="238">
        <f t="shared" si="1225"/>
        <v>0</v>
      </c>
      <c r="DE720" s="232">
        <f t="shared" si="1226"/>
        <v>0</v>
      </c>
      <c r="DF720" s="132">
        <f t="shared" si="1226"/>
        <v>0</v>
      </c>
      <c r="DG720" s="132">
        <f t="shared" si="1226"/>
        <v>0</v>
      </c>
      <c r="DH720" s="132">
        <f t="shared" si="1226"/>
        <v>0</v>
      </c>
      <c r="DI720" s="132">
        <f t="shared" si="1226"/>
        <v>0</v>
      </c>
      <c r="DJ720" s="132">
        <f t="shared" si="1226"/>
        <v>0</v>
      </c>
      <c r="DK720" s="132">
        <f t="shared" si="1226"/>
        <v>0</v>
      </c>
      <c r="DL720" s="132">
        <f t="shared" si="1226"/>
        <v>0</v>
      </c>
      <c r="DM720" s="132">
        <f t="shared" si="1226"/>
        <v>0</v>
      </c>
      <c r="DN720" s="233">
        <f t="shared" si="1226"/>
        <v>0</v>
      </c>
      <c r="DO720" s="232">
        <f t="shared" si="1150"/>
        <v>0</v>
      </c>
      <c r="DP720" s="132">
        <f t="shared" si="1151"/>
        <v>0</v>
      </c>
      <c r="DQ720" s="132">
        <f t="shared" si="1152"/>
        <v>0</v>
      </c>
      <c r="DR720" s="132">
        <f t="shared" si="1153"/>
        <v>0</v>
      </c>
      <c r="DS720" s="132">
        <f t="shared" si="1154"/>
        <v>0</v>
      </c>
      <c r="DT720" s="132">
        <f t="shared" si="1155"/>
        <v>0</v>
      </c>
      <c r="DU720" s="132">
        <f t="shared" si="1156"/>
        <v>0</v>
      </c>
      <c r="DV720" s="132">
        <f t="shared" si="1157"/>
        <v>0</v>
      </c>
      <c r="DW720" s="132">
        <f t="shared" si="1158"/>
        <v>0</v>
      </c>
      <c r="DX720" s="233">
        <f t="shared" si="1159"/>
        <v>0</v>
      </c>
      <c r="DY720" s="231" t="b">
        <f t="shared" si="1196"/>
        <v>0</v>
      </c>
      <c r="DZ720" s="163"/>
      <c r="EA720" s="226" t="str">
        <f t="shared" si="1197"/>
        <v/>
      </c>
      <c r="EB720" s="178" t="str">
        <f t="shared" si="1198"/>
        <v/>
      </c>
      <c r="EC720" s="178" t="str">
        <f t="shared" si="1199"/>
        <v/>
      </c>
      <c r="ED720" s="178" t="str">
        <f t="shared" si="1200"/>
        <v/>
      </c>
      <c r="EE720" s="178" t="str">
        <f t="shared" si="1201"/>
        <v/>
      </c>
      <c r="EF720" s="178" t="str">
        <f t="shared" si="1202"/>
        <v/>
      </c>
      <c r="EG720" s="178" t="str">
        <f t="shared" si="1203"/>
        <v/>
      </c>
      <c r="EH720" s="178" t="str">
        <f t="shared" si="1204"/>
        <v/>
      </c>
      <c r="EI720" s="178" t="str">
        <f t="shared" si="1205"/>
        <v/>
      </c>
      <c r="EJ720" s="227" t="str">
        <f t="shared" si="1206"/>
        <v/>
      </c>
      <c r="EK720" s="230" t="str">
        <f t="shared" si="1160"/>
        <v/>
      </c>
      <c r="EL720" s="177" t="str">
        <f t="shared" si="1161"/>
        <v/>
      </c>
      <c r="EM720" s="177" t="str">
        <f t="shared" si="1162"/>
        <v/>
      </c>
      <c r="EN720" s="177" t="str">
        <f t="shared" si="1163"/>
        <v/>
      </c>
      <c r="EO720" s="177" t="str">
        <f t="shared" si="1164"/>
        <v/>
      </c>
      <c r="EP720" s="177" t="str">
        <f t="shared" si="1165"/>
        <v/>
      </c>
      <c r="EQ720" s="177" t="str">
        <f t="shared" si="1166"/>
        <v/>
      </c>
      <c r="ER720" s="177" t="str">
        <f t="shared" si="1167"/>
        <v/>
      </c>
      <c r="ES720" s="177" t="str">
        <f t="shared" si="1168"/>
        <v/>
      </c>
      <c r="ET720" s="177" t="str">
        <f t="shared" si="1169"/>
        <v/>
      </c>
      <c r="EU720" s="229" t="e">
        <f t="shared" si="1170"/>
        <v>#VALUE!</v>
      </c>
      <c r="EV720" s="27" t="e">
        <f t="shared" si="1171"/>
        <v>#VALUE!</v>
      </c>
      <c r="EW720" s="27" t="e">
        <f t="shared" si="1172"/>
        <v>#VALUE!</v>
      </c>
      <c r="EX720" s="28" t="e">
        <f t="shared" si="1173"/>
        <v>#VALUE!</v>
      </c>
      <c r="EY720" s="28" t="e">
        <f t="shared" si="1174"/>
        <v>#VALUE!</v>
      </c>
      <c r="EZ720" s="28" t="b">
        <f t="shared" si="1175"/>
        <v>0</v>
      </c>
      <c r="FA720" s="176" t="str">
        <f t="shared" si="1176"/>
        <v/>
      </c>
      <c r="FB720" s="27" t="e" cm="1">
        <f t="array" aca="1" ref="FB720" ca="1">TEXT(RIGHT(10-RIGHT(SUM(INDEX(1*(MID(MID(C720,1,1)*2,ROW(INDIRECT("1:"&amp;LEN(MID(C720,1,1)*2))),1)),,))+MID(C720,2,1)+
SUM(INDEX(1*(MID(MID(C720,3,1)*2,ROW(INDIRECT("1:"&amp;LEN(MID(C720,3,1)*2))),1)),,))+MID(C720,4,1)+
SUM(INDEX(1*(MID(MID(C720,5,1)*2,ROW(INDIRECT("1:"&amp;LEN(MID(C720,5,1)*2))),1)),,))+MID(C720,6,1)+
SUM(INDEX(1*(MID(MID(C720,8,1)*2,ROW(INDIRECT("1:"&amp;LEN(MID(C720,8,1)*2))),1)),,))+MID(C720,9,1)+
SUM(INDEX(1*(MID(MID(C720,10,1)*2,ROW(INDIRECT("1:"&amp;LEN(MID(C720,10,1)*2))),1)),,)),1),1),"0")</f>
        <v>#VALUE!</v>
      </c>
      <c r="FC720" s="27" t="str">
        <f t="shared" si="1177"/>
        <v/>
      </c>
      <c r="FD720" s="29" t="b">
        <f t="shared" si="1178"/>
        <v>0</v>
      </c>
      <c r="FE720" s="112" t="b">
        <f>IFERROR(MATCH(D720,'Avtal för korttidsarbete'!$G$13:$G$1012,0),TRUE)</f>
        <v>1</v>
      </c>
      <c r="FF720" s="112" t="b">
        <f t="shared" si="1207"/>
        <v>0</v>
      </c>
      <c r="FG720" s="113" t="str" cm="1">
        <f t="array" ref="FG720">IF(FE720=TRUE,"x",INDEX('Avtal för korttidsarbete'!$E$13:$E$1012,$FE720))</f>
        <v>x</v>
      </c>
      <c r="FH720" s="113" t="str" cm="1">
        <f t="array" ref="FH720">IF(FE720=TRUE,"x",INDEX('Avtal för korttidsarbete'!$F$13:$F$1012,$FE720))</f>
        <v>x</v>
      </c>
      <c r="FI720" s="112" t="b">
        <f t="shared" si="1208"/>
        <v>0</v>
      </c>
      <c r="FJ720" s="135">
        <f t="shared" si="1209"/>
        <v>44166</v>
      </c>
      <c r="FK720" s="135">
        <f t="shared" si="1210"/>
        <v>44377</v>
      </c>
      <c r="FL720" s="112" t="b">
        <f t="shared" si="1211"/>
        <v>0</v>
      </c>
      <c r="FM720" s="113">
        <f t="shared" si="1212"/>
        <v>44166</v>
      </c>
      <c r="FN720" s="135">
        <f t="shared" si="1213"/>
        <v>44377</v>
      </c>
      <c r="FO720" s="148" t="b">
        <f>IFERROR(INDEX('Avtal för korttidsarbete'!R:R,MATCH(D720,'Avtal för korttidsarbete'!$G:$G,0)),TRUE)</f>
        <v>1</v>
      </c>
      <c r="FP720" s="135" t="str">
        <f>IF(FO720,"-",INDEX('Avtal för korttidsarbete'!$D:$D,MATCH(D720,'Avtal för korttidsarbete'!$G:$G,0)))</f>
        <v>-</v>
      </c>
      <c r="FQ720" s="113" t="b">
        <f>IFERROR(G720&gt;INDEX(Uppsägningar!E:E,MATCH(C720,Uppsägningar!C:C,0)),FALSE)</f>
        <v>0</v>
      </c>
    </row>
    <row r="721" spans="1:173" x14ac:dyDescent="0.25">
      <c r="A721" s="19">
        <v>705</v>
      </c>
      <c r="B721" s="20"/>
      <c r="C721" s="183"/>
      <c r="D721" s="66"/>
      <c r="E721" s="212">
        <f>IFERROR(INDEX(Admin!$C$7:$C$10,MATCH(FP721,TblNivåValTExt,0)),0)</f>
        <v>0</v>
      </c>
      <c r="F721" s="1"/>
      <c r="G721" s="1"/>
      <c r="H721" s="78"/>
      <c r="I721" s="181"/>
      <c r="J721" s="181"/>
      <c r="K721" s="182"/>
      <c r="L721" s="182"/>
      <c r="M721" s="181"/>
      <c r="N721" s="181"/>
      <c r="O721" s="181"/>
      <c r="P721" s="182"/>
      <c r="Q721" s="182"/>
      <c r="R721" s="181"/>
      <c r="S721" s="181"/>
      <c r="T721" s="181"/>
      <c r="U721" s="182"/>
      <c r="V721" s="182"/>
      <c r="W721" s="181"/>
      <c r="X721" s="181"/>
      <c r="Y721" s="181"/>
      <c r="Z721" s="182"/>
      <c r="AA721" s="182"/>
      <c r="AB721" s="181"/>
      <c r="AC721" s="181"/>
      <c r="AD721" s="181"/>
      <c r="AE721" s="182"/>
      <c r="AF721" s="182"/>
      <c r="AG721" s="181"/>
      <c r="AH721" s="181"/>
      <c r="AI721" s="181"/>
      <c r="AJ721" s="182"/>
      <c r="AK721" s="182"/>
      <c r="AL721" s="181"/>
      <c r="AM721" s="181"/>
      <c r="AN721" s="181"/>
      <c r="AO721" s="182"/>
      <c r="AP721" s="182"/>
      <c r="AQ721" s="181"/>
      <c r="AR721" s="181"/>
      <c r="AS721" s="181"/>
      <c r="AT721" s="182"/>
      <c r="AU721" s="182"/>
      <c r="AV721" s="181"/>
      <c r="AW721" s="181"/>
      <c r="AX721" s="181"/>
      <c r="AY721" s="182"/>
      <c r="AZ721" s="182"/>
      <c r="BA721" s="181"/>
      <c r="BB721" s="181"/>
      <c r="BC721" s="181"/>
      <c r="BD721" s="182"/>
      <c r="BE721" s="182"/>
      <c r="BF721" s="181"/>
      <c r="BG721" s="180">
        <f t="shared" si="1179"/>
        <v>0</v>
      </c>
      <c r="BH721" s="116" t="str">
        <f t="shared" si="1180"/>
        <v/>
      </c>
      <c r="BI721" s="80" t="b">
        <f t="shared" ref="BI721:BI784" si="1227">IF(G721=0,FALSE,G721&lt;F721)</f>
        <v>0</v>
      </c>
      <c r="BJ721" s="80" t="str">
        <f t="shared" ref="BJ721:BJ784" si="1228">IF(BI721,$BJ$15,"")</f>
        <v/>
      </c>
      <c r="BK721" s="80" t="b">
        <f t="shared" si="1181"/>
        <v>0</v>
      </c>
      <c r="BL721" s="13" t="str">
        <f t="shared" ref="BL721:BL784" si="1229">IF(BK721,BL$15,"")</f>
        <v/>
      </c>
      <c r="BM721" s="13" t="b">
        <f t="shared" si="1182"/>
        <v>0</v>
      </c>
      <c r="BN721" s="35" t="str">
        <f t="shared" ref="BN721:BN784" si="1230">IF(BM721,BN$15,"")</f>
        <v/>
      </c>
      <c r="BO721" s="13" t="b">
        <f t="shared" ref="BO721:BO784" si="1231">IF(F721=0,FALSE,FI721)</f>
        <v>0</v>
      </c>
      <c r="BP721" s="35" t="str">
        <f t="shared" ref="BP721:BP784" si="1232">IF(BO721,BP$15,"")</f>
        <v/>
      </c>
      <c r="BQ721" s="13" t="b">
        <f t="shared" ref="BQ721:BQ784" si="1233">OR(AND(COUNTA(I721:M721)&gt;0,I$12&lt;&gt;""),AND(COUNTA(N721:R721)&gt;0,N$12&lt;&gt;""),AND(COUNTA(S721:W721)&gt;0,S$12&lt;&gt;""),AND(COUNTA(X721:AB721)&gt;0,X$12&lt;&gt;""),AND(COUNTA(AC721:AG721)&gt;0,AC$12&lt;&gt;""),AND(COUNTA(AH721:AL721)&gt;0,AH$12&lt;&gt;""),AND(COUNTA(AM721:AQ721)&gt;0,AM$12&lt;&gt;""),AND(COUNTA(AR721:AV721)&gt;0,AR$12&lt;&gt;""),AND(COUNTA(AW721:BA721)&gt;0,AW$12&lt;&gt;""),AND(COUNTA(BB721:BF721)&gt;0,BB716&lt;&gt;""))</f>
        <v>0</v>
      </c>
      <c r="BR721" s="35" t="str">
        <f t="shared" ref="BR721:BR784" si="1234">IF(BQ721,BR$15,"")</f>
        <v/>
      </c>
      <c r="BS721" s="35" t="b">
        <f t="shared" ref="BS721:BS784" si="1235">FD721</f>
        <v>0</v>
      </c>
      <c r="BT721" s="35" t="str">
        <f t="shared" ref="BT721:BT784" si="1236">IF(BS721,BT$15,"")</f>
        <v/>
      </c>
      <c r="BU721" s="35" t="b">
        <f t="shared" ref="BU721:BU784" si="1237">OR(M721&lt;0,R721&lt;0,W721&lt;0,AB721&lt;0,AG721&lt;0,AL721&lt;0,AQ721&lt;0,AV721&lt;0,BA721&lt;0,BF721&lt;0,L721&lt;0,Q721&lt;0,V721&lt;0,AA721&lt;0,AF721&lt;0,AK721&lt;0,AP721&lt;0,AU721&lt;0,AZ721&lt;0,BE721&lt;0,CJ721&gt;CV721,CK721&gt;CW721,CL721&gt;CX721,CM721&gt;CY721,CN721&gt;CZ721,CO721&gt;DA721,CP721&gt;DB721,CQ721&gt;DC721,CR721&gt;DD721,CI721&gt;CU721)</f>
        <v>0</v>
      </c>
      <c r="BV721" s="35" t="str">
        <f t="shared" ref="BV721:BV784" si="1238">IF(BU721,BV$15,"")</f>
        <v/>
      </c>
      <c r="BW721" s="13" t="b">
        <f t="shared" si="1214"/>
        <v>0</v>
      </c>
      <c r="BX721" s="35" t="str">
        <f t="shared" ref="BX721:BX784" si="1239">IF(BW721,BX$15,"")</f>
        <v/>
      </c>
      <c r="BY721" s="265" t="b">
        <f t="shared" si="1183"/>
        <v>0</v>
      </c>
      <c r="BZ721" s="35" t="str">
        <f t="shared" ref="BZ721:BZ784" si="1240">IF(BY721,BZ$15,"")</f>
        <v/>
      </c>
      <c r="CA721" s="265" t="b">
        <f t="shared" si="1184"/>
        <v>0</v>
      </c>
      <c r="CB721" s="35" t="str">
        <f t="shared" ref="CB721:CB784" si="1241">IF(CA721,CB$15,"")</f>
        <v/>
      </c>
      <c r="CC721" s="272" t="b">
        <f t="shared" si="1185"/>
        <v>0</v>
      </c>
      <c r="CD721" s="35" t="str">
        <f t="shared" ref="CD721:CD784" si="1242">IF(CC721,CD$15,"")</f>
        <v/>
      </c>
      <c r="CE721" s="13" t="b">
        <f t="shared" ref="CE721:CE784" si="1243">AND(COUNTA(B721:D721,F721:BF721)&gt;0,OR(B721="",C721="",D721="",F721="",G721="",H721="",E721=0))</f>
        <v>0</v>
      </c>
      <c r="CF721" s="35" t="str">
        <f t="shared" ref="CF721:CF784" si="1244">IF(CE721,CF$15,"")</f>
        <v/>
      </c>
      <c r="CG721" s="179">
        <f t="shared" ref="CG721:CG784" si="1245">INDEX($CM$8:$CM$12,MATCH($E721,$CL$8:$CL$12,0))</f>
        <v>0</v>
      </c>
      <c r="CH721" s="179">
        <f t="shared" ref="CH721:CH784" si="1246">INDEX($CN$8:$CN$12,MATCH($E721,$CL$8:$CL$12,0))</f>
        <v>0</v>
      </c>
      <c r="CI721" s="218">
        <f t="shared" si="1186"/>
        <v>0</v>
      </c>
      <c r="CJ721" s="218">
        <f t="shared" si="1187"/>
        <v>0</v>
      </c>
      <c r="CK721" s="218">
        <f t="shared" si="1188"/>
        <v>0</v>
      </c>
      <c r="CL721" s="218">
        <f t="shared" si="1189"/>
        <v>0</v>
      </c>
      <c r="CM721" s="218">
        <f t="shared" si="1190"/>
        <v>0</v>
      </c>
      <c r="CN721" s="218">
        <f t="shared" si="1191"/>
        <v>0</v>
      </c>
      <c r="CO721" s="218">
        <f t="shared" si="1192"/>
        <v>0</v>
      </c>
      <c r="CP721" s="218">
        <f t="shared" si="1193"/>
        <v>0</v>
      </c>
      <c r="CQ721" s="218">
        <f t="shared" si="1194"/>
        <v>0</v>
      </c>
      <c r="CR721" s="218">
        <f t="shared" si="1195"/>
        <v>0</v>
      </c>
      <c r="CS721" s="14">
        <f t="shared" ref="CS721:CS784" si="1247">IF(F721=0,0,MAX(F721,$BO$10))</f>
        <v>0</v>
      </c>
      <c r="CT721" s="236">
        <f t="shared" ref="CT721:CT784" si="1248">IF(G721=0,0,MIN(G721,$BO$12))</f>
        <v>0</v>
      </c>
      <c r="CU721" s="237">
        <f t="shared" si="1225"/>
        <v>0</v>
      </c>
      <c r="CV721" s="16">
        <f t="shared" si="1225"/>
        <v>0</v>
      </c>
      <c r="CW721" s="16">
        <f t="shared" si="1225"/>
        <v>0</v>
      </c>
      <c r="CX721" s="16">
        <f t="shared" si="1225"/>
        <v>0</v>
      </c>
      <c r="CY721" s="16">
        <f t="shared" si="1225"/>
        <v>0</v>
      </c>
      <c r="CZ721" s="16">
        <f t="shared" si="1225"/>
        <v>0</v>
      </c>
      <c r="DA721" s="16">
        <f t="shared" si="1225"/>
        <v>0</v>
      </c>
      <c r="DB721" s="16">
        <f t="shared" si="1225"/>
        <v>0</v>
      </c>
      <c r="DC721" s="16">
        <f t="shared" si="1225"/>
        <v>0</v>
      </c>
      <c r="DD721" s="238">
        <f t="shared" si="1225"/>
        <v>0</v>
      </c>
      <c r="DE721" s="232">
        <f t="shared" si="1226"/>
        <v>0</v>
      </c>
      <c r="DF721" s="132">
        <f t="shared" si="1226"/>
        <v>0</v>
      </c>
      <c r="DG721" s="132">
        <f t="shared" si="1226"/>
        <v>0</v>
      </c>
      <c r="DH721" s="132">
        <f t="shared" si="1226"/>
        <v>0</v>
      </c>
      <c r="DI721" s="132">
        <f t="shared" si="1226"/>
        <v>0</v>
      </c>
      <c r="DJ721" s="132">
        <f t="shared" si="1226"/>
        <v>0</v>
      </c>
      <c r="DK721" s="132">
        <f t="shared" si="1226"/>
        <v>0</v>
      </c>
      <c r="DL721" s="132">
        <f t="shared" si="1226"/>
        <v>0</v>
      </c>
      <c r="DM721" s="132">
        <f t="shared" si="1226"/>
        <v>0</v>
      </c>
      <c r="DN721" s="233">
        <f t="shared" si="1226"/>
        <v>0</v>
      </c>
      <c r="DO721" s="232">
        <f t="shared" ref="DO721:DO784" si="1249">IF(DE721="","",DE721/CU$11*CU721)</f>
        <v>0</v>
      </c>
      <c r="DP721" s="132">
        <f t="shared" ref="DP721:DP784" si="1250">IF(DF721="","",DF721/CV$11*CV721)</f>
        <v>0</v>
      </c>
      <c r="DQ721" s="132">
        <f t="shared" ref="DQ721:DQ784" si="1251">IF(DG721="","",DG721/CW$11*CW721)</f>
        <v>0</v>
      </c>
      <c r="DR721" s="132">
        <f t="shared" ref="DR721:DR784" si="1252">IF(DH721="","",DH721/CX$11*CX721)</f>
        <v>0</v>
      </c>
      <c r="DS721" s="132">
        <f t="shared" ref="DS721:DS784" si="1253">IF(DI721="","",DI721/CY$11*CY721)</f>
        <v>0</v>
      </c>
      <c r="DT721" s="132">
        <f t="shared" ref="DT721:DT784" si="1254">IF(DJ721="","",DJ721/CZ$11*CZ721)</f>
        <v>0</v>
      </c>
      <c r="DU721" s="132">
        <f t="shared" ref="DU721:DU784" si="1255">IF(DK721="","",DK721/DA$11*DA721)</f>
        <v>0</v>
      </c>
      <c r="DV721" s="132">
        <f t="shared" ref="DV721:DV784" si="1256">IF(DL721="","",DL721/DB$11*DB721)</f>
        <v>0</v>
      </c>
      <c r="DW721" s="132">
        <f t="shared" ref="DW721:DW784" si="1257">IF(DM721="","",DM721/DC$11*DC721)</f>
        <v>0</v>
      </c>
      <c r="DX721" s="233">
        <f t="shared" ref="DX721:DX784" si="1258">IF(DN721="","",DN721/DD$11*DD721)</f>
        <v>0</v>
      </c>
      <c r="DY721" s="231" t="b">
        <f t="shared" si="1196"/>
        <v>0</v>
      </c>
      <c r="DZ721" s="163"/>
      <c r="EA721" s="226" t="str">
        <f t="shared" si="1197"/>
        <v/>
      </c>
      <c r="EB721" s="178" t="str">
        <f t="shared" si="1198"/>
        <v/>
      </c>
      <c r="EC721" s="178" t="str">
        <f t="shared" si="1199"/>
        <v/>
      </c>
      <c r="ED721" s="178" t="str">
        <f t="shared" si="1200"/>
        <v/>
      </c>
      <c r="EE721" s="178" t="str">
        <f t="shared" si="1201"/>
        <v/>
      </c>
      <c r="EF721" s="178" t="str">
        <f t="shared" si="1202"/>
        <v/>
      </c>
      <c r="EG721" s="178" t="str">
        <f t="shared" si="1203"/>
        <v/>
      </c>
      <c r="EH721" s="178" t="str">
        <f t="shared" si="1204"/>
        <v/>
      </c>
      <c r="EI721" s="178" t="str">
        <f t="shared" si="1205"/>
        <v/>
      </c>
      <c r="EJ721" s="227" t="str">
        <f t="shared" si="1206"/>
        <v/>
      </c>
      <c r="EK721" s="230" t="str">
        <f t="shared" ref="EK721:EK784" si="1259">IF(OR($E721="",I721="",J721="",$H721="",EA721="",DO721=""),"",DO721*EA721*$EK$12*$E721/100)</f>
        <v/>
      </c>
      <c r="EL721" s="177" t="str">
        <f t="shared" ref="EL721:EL784" si="1260">IF(OR($E721="",N721="",O721="",$H721="",EB721="",DP721=""),"",DP721*EB721*$EK$12*$E721/100)</f>
        <v/>
      </c>
      <c r="EM721" s="177" t="str">
        <f t="shared" ref="EM721:EM784" si="1261">IF(OR($E721="",S721="",T721="",$H721="",EC721="",DQ721=""),"",DQ721*EC721*$EK$12*$E721/100)</f>
        <v/>
      </c>
      <c r="EN721" s="177" t="str">
        <f t="shared" ref="EN721:EN784" si="1262">IF(OR($E721="",X721="",Y721="",$H721="",ED721="",DR721=""),"",DR721*ED721*$EK$12*$E721/100)</f>
        <v/>
      </c>
      <c r="EO721" s="177" t="str">
        <f t="shared" ref="EO721:EO784" si="1263">IF(OR($E721="",AC721="",AD721="",$H721="",EE721="",DS721=""),"",DS721*EE721*$EK$12*$E721/100)</f>
        <v/>
      </c>
      <c r="EP721" s="177" t="str">
        <f t="shared" ref="EP721:EP784" si="1264">IF(OR($E721="",AH721="",AI721="",$H721="",EF721="",DT721=""),"",DT721*EF721*$EK$12*$E721/100)</f>
        <v/>
      </c>
      <c r="EQ721" s="177" t="str">
        <f t="shared" ref="EQ721:EQ784" si="1265">IF(OR($E721="",AM721="",AN721="",$H721="",EG721="",DU721=""),"",DU721*EG721*$EK$12*$E721/100)</f>
        <v/>
      </c>
      <c r="ER721" s="177" t="str">
        <f t="shared" ref="ER721:ER784" si="1266">IF(OR($E721="",AR721="",AS721="",$H721="",EH721="",DV721=""),"",DV721*EH721*$EK$12*$E721/100)</f>
        <v/>
      </c>
      <c r="ES721" s="177" t="str">
        <f t="shared" ref="ES721:ES784" si="1267">IF(OR($E721="",AW721="",AX721="",$H721="",EI721="",DW721=""),"",DW721*EI721*$EK$12*$E721/100)</f>
        <v/>
      </c>
      <c r="ET721" s="177" t="str">
        <f t="shared" ref="ET721:ET784" si="1268">IF(OR($E721="",BB721="",BC721="",$H721="",EJ721="",DX721=""),"",DX721*EJ721*$EK$12*$E721/100)</f>
        <v/>
      </c>
      <c r="EU721" s="229" t="e">
        <f t="shared" ref="EU721:EU784" si="1269">VALUE(LEFT(C721,2))</f>
        <v>#VALUE!</v>
      </c>
      <c r="EV721" s="27" t="e">
        <f t="shared" ref="EV721:EV784" si="1270">VALUE(MID(C721,3,2))</f>
        <v>#VALUE!</v>
      </c>
      <c r="EW721" s="27" t="e">
        <f t="shared" ref="EW721:EW784" si="1271">TEXT(IF(VALUE(MID(C721,5,2))&gt;31,MID(C721,5,2)-60,VALUE(MID(C721,5,2))),"00")</f>
        <v>#VALUE!</v>
      </c>
      <c r="EX721" s="28" t="e">
        <f t="shared" ref="EX721:EX784" si="1272">DATEVALUE(IF(VALUE(LEFT(C721,2))&lt;20,20,19)&amp;TEXT(EU721,"00")&amp;"/"&amp;EV721&amp;"/"&amp;EW721)</f>
        <v>#VALUE!</v>
      </c>
      <c r="EY721" s="28" t="e">
        <f t="shared" ref="EY721:EY784" si="1273">DATE(EU721,EV721,EW721)</f>
        <v>#VALUE!</v>
      </c>
      <c r="EZ721" s="28" t="b">
        <f t="shared" ref="EZ721:EZ784" si="1274">NOT(ISERR(AND(EV721&lt;13,VALUE(EW721)&lt;31,EX721=EY721)))</f>
        <v>0</v>
      </c>
      <c r="FA721" s="176" t="str">
        <f t="shared" ref="FA721:FA784" si="1275">RIGHT(C721,1)</f>
        <v/>
      </c>
      <c r="FB721" s="27" t="e" cm="1">
        <f t="array" aca="1" ref="FB721" ca="1">TEXT(RIGHT(10-RIGHT(SUM(INDEX(1*(MID(MID(C721,1,1)*2,ROW(INDIRECT("1:"&amp;LEN(MID(C721,1,1)*2))),1)),,))+MID(C721,2,1)+
SUM(INDEX(1*(MID(MID(C721,3,1)*2,ROW(INDIRECT("1:"&amp;LEN(MID(C721,3,1)*2))),1)),,))+MID(C721,4,1)+
SUM(INDEX(1*(MID(MID(C721,5,1)*2,ROW(INDIRECT("1:"&amp;LEN(MID(C721,5,1)*2))),1)),,))+MID(C721,6,1)+
SUM(INDEX(1*(MID(MID(C721,8,1)*2,ROW(INDIRECT("1:"&amp;LEN(MID(C721,8,1)*2))),1)),,))+MID(C721,9,1)+
SUM(INDEX(1*(MID(MID(C721,10,1)*2,ROW(INDIRECT("1:"&amp;LEN(MID(C721,10,1)*2))),1)),,)),1),1),"0")</f>
        <v>#VALUE!</v>
      </c>
      <c r="FC721" s="27" t="str">
        <f t="shared" ref="FC721:FC784" si="1276">IF(C721="","",FB721=FA721)</f>
        <v/>
      </c>
      <c r="FD721" s="29" t="b">
        <f t="shared" ref="FD721:FD784" si="1277">NOT(IF(OR(C721&lt;&gt;"",F721&lt;&gt;""),AND(EZ721,FC721),TRUE))</f>
        <v>0</v>
      </c>
      <c r="FE721" s="112" t="b">
        <f>IFERROR(MATCH(D721,'Avtal för korttidsarbete'!$G$13:$G$1012,0),TRUE)</f>
        <v>1</v>
      </c>
      <c r="FF721" s="112" t="b">
        <f t="shared" si="1207"/>
        <v>0</v>
      </c>
      <c r="FG721" s="113" t="str" cm="1">
        <f t="array" ref="FG721">IF(FE721=TRUE,"x",INDEX('Avtal för korttidsarbete'!$E$13:$E$1012,$FE721))</f>
        <v>x</v>
      </c>
      <c r="FH721" s="113" t="str" cm="1">
        <f t="array" ref="FH721">IF(FE721=TRUE,"x",INDEX('Avtal för korttidsarbete'!$F$13:$F$1012,$FE721))</f>
        <v>x</v>
      </c>
      <c r="FI721" s="112" t="b">
        <f t="shared" si="1208"/>
        <v>0</v>
      </c>
      <c r="FJ721" s="135">
        <f t="shared" si="1209"/>
        <v>44166</v>
      </c>
      <c r="FK721" s="135">
        <f t="shared" si="1210"/>
        <v>44377</v>
      </c>
      <c r="FL721" s="112" t="b">
        <f t="shared" si="1211"/>
        <v>0</v>
      </c>
      <c r="FM721" s="113">
        <f t="shared" si="1212"/>
        <v>44166</v>
      </c>
      <c r="FN721" s="135">
        <f t="shared" si="1213"/>
        <v>44377</v>
      </c>
      <c r="FO721" s="148" t="b">
        <f>IFERROR(INDEX('Avtal för korttidsarbete'!R:R,MATCH(D721,'Avtal för korttidsarbete'!$G:$G,0)),TRUE)</f>
        <v>1</v>
      </c>
      <c r="FP721" s="135" t="str">
        <f>IF(FO721,"-",INDEX('Avtal för korttidsarbete'!$D:$D,MATCH(D721,'Avtal för korttidsarbete'!$G:$G,0)))</f>
        <v>-</v>
      </c>
      <c r="FQ721" s="113" t="b">
        <f>IFERROR(G721&gt;INDEX(Uppsägningar!E:E,MATCH(C721,Uppsägningar!C:C,0)),FALSE)</f>
        <v>0</v>
      </c>
    </row>
    <row r="722" spans="1:173" x14ac:dyDescent="0.25">
      <c r="A722" s="19">
        <v>706</v>
      </c>
      <c r="B722" s="20"/>
      <c r="C722" s="183"/>
      <c r="D722" s="66"/>
      <c r="E722" s="212">
        <f>IFERROR(INDEX(Admin!$C$7:$C$10,MATCH(FP722,TblNivåValTExt,0)),0)</f>
        <v>0</v>
      </c>
      <c r="F722" s="1"/>
      <c r="G722" s="1"/>
      <c r="H722" s="78"/>
      <c r="I722" s="181"/>
      <c r="J722" s="181"/>
      <c r="K722" s="182"/>
      <c r="L722" s="182"/>
      <c r="M722" s="181"/>
      <c r="N722" s="181"/>
      <c r="O722" s="181"/>
      <c r="P722" s="182"/>
      <c r="Q722" s="182"/>
      <c r="R722" s="181"/>
      <c r="S722" s="181"/>
      <c r="T722" s="181"/>
      <c r="U722" s="182"/>
      <c r="V722" s="182"/>
      <c r="W722" s="181"/>
      <c r="X722" s="181"/>
      <c r="Y722" s="181"/>
      <c r="Z722" s="182"/>
      <c r="AA722" s="182"/>
      <c r="AB722" s="181"/>
      <c r="AC722" s="181"/>
      <c r="AD722" s="181"/>
      <c r="AE722" s="182"/>
      <c r="AF722" s="182"/>
      <c r="AG722" s="181"/>
      <c r="AH722" s="181"/>
      <c r="AI722" s="181"/>
      <c r="AJ722" s="182"/>
      <c r="AK722" s="182"/>
      <c r="AL722" s="181"/>
      <c r="AM722" s="181"/>
      <c r="AN722" s="181"/>
      <c r="AO722" s="182"/>
      <c r="AP722" s="182"/>
      <c r="AQ722" s="181"/>
      <c r="AR722" s="181"/>
      <c r="AS722" s="181"/>
      <c r="AT722" s="182"/>
      <c r="AU722" s="182"/>
      <c r="AV722" s="181"/>
      <c r="AW722" s="181"/>
      <c r="AX722" s="181"/>
      <c r="AY722" s="182"/>
      <c r="AZ722" s="182"/>
      <c r="BA722" s="181"/>
      <c r="BB722" s="181"/>
      <c r="BC722" s="181"/>
      <c r="BD722" s="182"/>
      <c r="BE722" s="182"/>
      <c r="BF722" s="181"/>
      <c r="BG722" s="180">
        <f t="shared" ref="BG722:BG785" si="1278">IF(DY722,"",ROUNDUP(SUM(EK722:ET722),0))</f>
        <v>0</v>
      </c>
      <c r="BH722" s="116" t="str">
        <f t="shared" ref="BH722:BH785" si="1279">IF(BJ722="","",BJ722&amp;". ")&amp;IF(BL722="","",BL722&amp;". ")&amp;IF(BN722="","",BN722&amp;". ")&amp;IF(BP722="","",BP722&amp;". ")&amp;IF(BR722="","",BR722&amp;". ")&amp;IF(BT722="","",BT722&amp;". ")&amp;IF(BV722="","",BV722&amp;". ")&amp;IF(BX722="","",BX722&amp;". ")&amp;IF(BZ722="","",BZ722&amp;". ")&amp;IF(CB722="","",CB722&amp;". ")&amp;IF(CD722="","",CD722&amp;". ")&amp;IF(CF722="","",CF722&amp;". ")</f>
        <v/>
      </c>
      <c r="BI722" s="80" t="b">
        <f t="shared" si="1227"/>
        <v>0</v>
      </c>
      <c r="BJ722" s="80" t="str">
        <f t="shared" si="1228"/>
        <v/>
      </c>
      <c r="BK722" s="80" t="b">
        <f t="shared" ref="BK722:BK785" si="1280">FL722</f>
        <v>0</v>
      </c>
      <c r="BL722" s="13" t="str">
        <f t="shared" si="1229"/>
        <v/>
      </c>
      <c r="BM722" s="13" t="b">
        <f t="shared" ref="BM722:BM785" si="1281">FQ722</f>
        <v>0</v>
      </c>
      <c r="BN722" s="35" t="str">
        <f t="shared" si="1230"/>
        <v/>
      </c>
      <c r="BO722" s="13" t="b">
        <f t="shared" si="1231"/>
        <v>0</v>
      </c>
      <c r="BP722" s="35" t="str">
        <f t="shared" si="1232"/>
        <v/>
      </c>
      <c r="BQ722" s="13" t="b">
        <f t="shared" si="1233"/>
        <v>0</v>
      </c>
      <c r="BR722" s="35" t="str">
        <f t="shared" si="1234"/>
        <v/>
      </c>
      <c r="BS722" s="35" t="b">
        <f t="shared" si="1235"/>
        <v>0</v>
      </c>
      <c r="BT722" s="35" t="str">
        <f t="shared" si="1236"/>
        <v/>
      </c>
      <c r="BU722" s="35" t="b">
        <f t="shared" si="1237"/>
        <v>0</v>
      </c>
      <c r="BV722" s="35" t="str">
        <f t="shared" si="1238"/>
        <v/>
      </c>
      <c r="BW722" s="13" t="b">
        <f t="shared" si="1214"/>
        <v>0</v>
      </c>
      <c r="BX722" s="35" t="str">
        <f t="shared" si="1239"/>
        <v/>
      </c>
      <c r="BY722" s="265" t="b">
        <f t="shared" ref="BY722:BY785" si="1282">IF(H722="",FALSE,NOT(ISNUMBER(H722)))</f>
        <v>0</v>
      </c>
      <c r="BZ722" s="35" t="str">
        <f t="shared" si="1240"/>
        <v/>
      </c>
      <c r="CA722" s="265" t="b">
        <f t="shared" ref="CA722:CA785" si="1283">SUM(L722:M722,Q722:R722,V722:W722,AA722:AB722,AF722:AG722,AK722:AL722,AP722:AQ722,AU722:AV722,AZ722:BA722,BE722:BF722)-(TRUNC(L722)+TRUNC(M722)+TRUNC(Q722)+TRUNC(R722)+TRUNC(V722)+TRUNC(W722)+TRUNC(AA722)+TRUNC(AB722)+TRUNC(AF722)+TRUNC(AG722)+TRUNC(AK722)+TRUNC(AL722)+TRUNC(AP722)+TRUNC(AQ722)+TRUNC(AU722)+TRUNC(AV722)+TRUNC(AZ722)+TRUNC(BA722)+TRUNC(BE722)+TRUNC(BF722))&lt;&gt;0</f>
        <v>0</v>
      </c>
      <c r="CB722" s="35" t="str">
        <f t="shared" si="1241"/>
        <v/>
      </c>
      <c r="CC722" s="272" t="b">
        <f t="shared" ref="CC722:CC785" si="1284">IF(D722="",FALSE,FO722)</f>
        <v>0</v>
      </c>
      <c r="CD722" s="35" t="str">
        <f t="shared" si="1242"/>
        <v/>
      </c>
      <c r="CE722" s="13" t="b">
        <f t="shared" si="1243"/>
        <v>0</v>
      </c>
      <c r="CF722" s="35" t="str">
        <f t="shared" si="1244"/>
        <v/>
      </c>
      <c r="CG722" s="179">
        <f t="shared" si="1245"/>
        <v>0</v>
      </c>
      <c r="CH722" s="179">
        <f t="shared" si="1246"/>
        <v>0</v>
      </c>
      <c r="CI722" s="218">
        <f t="shared" ref="CI722:CI785" si="1285">TRUNC(L722)+TRUNC(M722)</f>
        <v>0</v>
      </c>
      <c r="CJ722" s="218">
        <f t="shared" ref="CJ722:CJ785" si="1286">TRUNC(Q722)+TRUNC(R722)</f>
        <v>0</v>
      </c>
      <c r="CK722" s="218">
        <f t="shared" ref="CK722:CK785" si="1287">TRUNC(V722)+TRUNC(W722)</f>
        <v>0</v>
      </c>
      <c r="CL722" s="218">
        <f t="shared" ref="CL722:CL785" si="1288">TRUNC(AA722)+TRUNC(AB722)</f>
        <v>0</v>
      </c>
      <c r="CM722" s="218">
        <f t="shared" ref="CM722:CM785" si="1289">TRUNC(AF722)+TRUNC(AG722)</f>
        <v>0</v>
      </c>
      <c r="CN722" s="218">
        <f t="shared" ref="CN722:CN785" si="1290">TRUNC(AK722)+TRUNC(AL722)</f>
        <v>0</v>
      </c>
      <c r="CO722" s="218">
        <f t="shared" ref="CO722:CO785" si="1291">TRUNC(AP722)+TRUNC(AQ722)</f>
        <v>0</v>
      </c>
      <c r="CP722" s="218">
        <f t="shared" ref="CP722:CP785" si="1292">TRUNC(AU722)+TRUNC(AV722)</f>
        <v>0</v>
      </c>
      <c r="CQ722" s="218">
        <f t="shared" ref="CQ722:CQ785" si="1293">TRUNC(AZ722)+TRUNC(BA722)</f>
        <v>0</v>
      </c>
      <c r="CR722" s="218">
        <f t="shared" ref="CR722:CR785" si="1294">TRUNC(BE722)+TRUNC(BF722)</f>
        <v>0</v>
      </c>
      <c r="CS722" s="14">
        <f t="shared" si="1247"/>
        <v>0</v>
      </c>
      <c r="CT722" s="236">
        <f t="shared" si="1248"/>
        <v>0</v>
      </c>
      <c r="CU722" s="237">
        <f t="shared" si="1225"/>
        <v>0</v>
      </c>
      <c r="CV722" s="16">
        <f t="shared" si="1225"/>
        <v>0</v>
      </c>
      <c r="CW722" s="16">
        <f t="shared" si="1225"/>
        <v>0</v>
      </c>
      <c r="CX722" s="16">
        <f t="shared" si="1225"/>
        <v>0</v>
      </c>
      <c r="CY722" s="16">
        <f t="shared" si="1225"/>
        <v>0</v>
      </c>
      <c r="CZ722" s="16">
        <f t="shared" si="1225"/>
        <v>0</v>
      </c>
      <c r="DA722" s="16">
        <f t="shared" si="1225"/>
        <v>0</v>
      </c>
      <c r="DB722" s="16">
        <f t="shared" si="1225"/>
        <v>0</v>
      </c>
      <c r="DC722" s="16">
        <f t="shared" si="1225"/>
        <v>0</v>
      </c>
      <c r="DD722" s="238">
        <f t="shared" si="1225"/>
        <v>0</v>
      </c>
      <c r="DE722" s="232">
        <f t="shared" si="1226"/>
        <v>0</v>
      </c>
      <c r="DF722" s="132">
        <f t="shared" si="1226"/>
        <v>0</v>
      </c>
      <c r="DG722" s="132">
        <f t="shared" si="1226"/>
        <v>0</v>
      </c>
      <c r="DH722" s="132">
        <f t="shared" si="1226"/>
        <v>0</v>
      </c>
      <c r="DI722" s="132">
        <f t="shared" si="1226"/>
        <v>0</v>
      </c>
      <c r="DJ722" s="132">
        <f t="shared" si="1226"/>
        <v>0</v>
      </c>
      <c r="DK722" s="132">
        <f t="shared" si="1226"/>
        <v>0</v>
      </c>
      <c r="DL722" s="132">
        <f t="shared" si="1226"/>
        <v>0</v>
      </c>
      <c r="DM722" s="132">
        <f t="shared" si="1226"/>
        <v>0</v>
      </c>
      <c r="DN722" s="233">
        <f t="shared" si="1226"/>
        <v>0</v>
      </c>
      <c r="DO722" s="232">
        <f t="shared" si="1249"/>
        <v>0</v>
      </c>
      <c r="DP722" s="132">
        <f t="shared" si="1250"/>
        <v>0</v>
      </c>
      <c r="DQ722" s="132">
        <f t="shared" si="1251"/>
        <v>0</v>
      </c>
      <c r="DR722" s="132">
        <f t="shared" si="1252"/>
        <v>0</v>
      </c>
      <c r="DS722" s="132">
        <f t="shared" si="1253"/>
        <v>0</v>
      </c>
      <c r="DT722" s="132">
        <f t="shared" si="1254"/>
        <v>0</v>
      </c>
      <c r="DU722" s="132">
        <f t="shared" si="1255"/>
        <v>0</v>
      </c>
      <c r="DV722" s="132">
        <f t="shared" si="1256"/>
        <v>0</v>
      </c>
      <c r="DW722" s="132">
        <f t="shared" si="1257"/>
        <v>0</v>
      </c>
      <c r="DX722" s="233">
        <f t="shared" si="1258"/>
        <v>0</v>
      </c>
      <c r="DY722" s="231" t="b">
        <f t="shared" ref="DY722:DY785" si="1295">OR(BI722,BK722,BM722,BO722,BQ722,BS722,BU722,BW722,BY722,CA722,CC722)</f>
        <v>0</v>
      </c>
      <c r="DZ722" s="163"/>
      <c r="EA722" s="226" t="str">
        <f t="shared" ref="EA722:EA785" si="1296">IF(OR(CU722="",CU722=0),"",(MAX((CU722-CI722),0))/CU722)</f>
        <v/>
      </c>
      <c r="EB722" s="178" t="str">
        <f t="shared" ref="EB722:EB785" si="1297">IF(OR(CV722="",CV722=0),"",(MAX((CV722-CJ722),0))/CV722)</f>
        <v/>
      </c>
      <c r="EC722" s="178" t="str">
        <f t="shared" ref="EC722:EC785" si="1298">IF(OR(CW722="",CW722=0),"",(MAX((CW722-CK722),0))/CW722)</f>
        <v/>
      </c>
      <c r="ED722" s="178" t="str">
        <f t="shared" ref="ED722:ED785" si="1299">IF(OR(CX722="",CX722=0),"",(MAX((CX722-CL722),0))/CX722)</f>
        <v/>
      </c>
      <c r="EE722" s="178" t="str">
        <f t="shared" ref="EE722:EE785" si="1300">IF(OR(CY722="",CY722=0),"",(MAX((CY722-CM722),0))/CY722)</f>
        <v/>
      </c>
      <c r="EF722" s="178" t="str">
        <f t="shared" ref="EF722:EF785" si="1301">IF(OR(CZ722="",CZ722=0),"",(MAX((CZ722-CN722),0))/CZ722)</f>
        <v/>
      </c>
      <c r="EG722" s="178" t="str">
        <f t="shared" ref="EG722:EG785" si="1302">IF(OR(DA722="",DA722=0),"",(MAX((DA722-CO722),0))/DA722)</f>
        <v/>
      </c>
      <c r="EH722" s="178" t="str">
        <f t="shared" ref="EH722:EH785" si="1303">IF(OR(DB722="",DB722=0),"",(MAX((DB722-CP722),0))/DB722)</f>
        <v/>
      </c>
      <c r="EI722" s="178" t="str">
        <f t="shared" ref="EI722:EI785" si="1304">IF(OR(DC722="",DC722=0),"",(MAX((DC722-CQ722),0))/DC722)</f>
        <v/>
      </c>
      <c r="EJ722" s="227" t="str">
        <f t="shared" ref="EJ722:EJ785" si="1305">IF(OR(DD722="",DD722=0),"",(MAX((DD722-CR722),0))/DD722)</f>
        <v/>
      </c>
      <c r="EK722" s="230" t="str">
        <f t="shared" si="1259"/>
        <v/>
      </c>
      <c r="EL722" s="177" t="str">
        <f t="shared" si="1260"/>
        <v/>
      </c>
      <c r="EM722" s="177" t="str">
        <f t="shared" si="1261"/>
        <v/>
      </c>
      <c r="EN722" s="177" t="str">
        <f t="shared" si="1262"/>
        <v/>
      </c>
      <c r="EO722" s="177" t="str">
        <f t="shared" si="1263"/>
        <v/>
      </c>
      <c r="EP722" s="177" t="str">
        <f t="shared" si="1264"/>
        <v/>
      </c>
      <c r="EQ722" s="177" t="str">
        <f t="shared" si="1265"/>
        <v/>
      </c>
      <c r="ER722" s="177" t="str">
        <f t="shared" si="1266"/>
        <v/>
      </c>
      <c r="ES722" s="177" t="str">
        <f t="shared" si="1267"/>
        <v/>
      </c>
      <c r="ET722" s="177" t="str">
        <f t="shared" si="1268"/>
        <v/>
      </c>
      <c r="EU722" s="229" t="e">
        <f t="shared" si="1269"/>
        <v>#VALUE!</v>
      </c>
      <c r="EV722" s="27" t="e">
        <f t="shared" si="1270"/>
        <v>#VALUE!</v>
      </c>
      <c r="EW722" s="27" t="e">
        <f t="shared" si="1271"/>
        <v>#VALUE!</v>
      </c>
      <c r="EX722" s="28" t="e">
        <f t="shared" si="1272"/>
        <v>#VALUE!</v>
      </c>
      <c r="EY722" s="28" t="e">
        <f t="shared" si="1273"/>
        <v>#VALUE!</v>
      </c>
      <c r="EZ722" s="28" t="b">
        <f t="shared" si="1274"/>
        <v>0</v>
      </c>
      <c r="FA722" s="176" t="str">
        <f t="shared" si="1275"/>
        <v/>
      </c>
      <c r="FB722" s="27" t="e" cm="1">
        <f t="array" aca="1" ref="FB722" ca="1">TEXT(RIGHT(10-RIGHT(SUM(INDEX(1*(MID(MID(C722,1,1)*2,ROW(INDIRECT("1:"&amp;LEN(MID(C722,1,1)*2))),1)),,))+MID(C722,2,1)+
SUM(INDEX(1*(MID(MID(C722,3,1)*2,ROW(INDIRECT("1:"&amp;LEN(MID(C722,3,1)*2))),1)),,))+MID(C722,4,1)+
SUM(INDEX(1*(MID(MID(C722,5,1)*2,ROW(INDIRECT("1:"&amp;LEN(MID(C722,5,1)*2))),1)),,))+MID(C722,6,1)+
SUM(INDEX(1*(MID(MID(C722,8,1)*2,ROW(INDIRECT("1:"&amp;LEN(MID(C722,8,1)*2))),1)),,))+MID(C722,9,1)+
SUM(INDEX(1*(MID(MID(C722,10,1)*2,ROW(INDIRECT("1:"&amp;LEN(MID(C722,10,1)*2))),1)),,)),1),1),"0")</f>
        <v>#VALUE!</v>
      </c>
      <c r="FC722" s="27" t="str">
        <f t="shared" si="1276"/>
        <v/>
      </c>
      <c r="FD722" s="29" t="b">
        <f t="shared" si="1277"/>
        <v>0</v>
      </c>
      <c r="FE722" s="112" t="b">
        <f>IFERROR(MATCH(D722,'Avtal för korttidsarbete'!$G$13:$G$1012,0),TRUE)</f>
        <v>1</v>
      </c>
      <c r="FF722" s="112" t="b">
        <f t="shared" ref="FF722:FF785" si="1306">IF(AND(B722&lt;&gt;"",FE722=TRUE),TRUE,FALSE)</f>
        <v>0</v>
      </c>
      <c r="FG722" s="113" t="str" cm="1">
        <f t="array" ref="FG722">IF(FE722=TRUE,"x",INDEX('Avtal för korttidsarbete'!$E$13:$E$1012,$FE722))</f>
        <v>x</v>
      </c>
      <c r="FH722" s="113" t="str" cm="1">
        <f t="array" ref="FH722">IF(FE722=TRUE,"x",INDEX('Avtal för korttidsarbete'!$F$13:$F$1012,$FE722))</f>
        <v>x</v>
      </c>
      <c r="FI722" s="112" t="b">
        <f t="shared" ref="FI722:FI785" si="1307">IF(FE722=TRUE,FALSE,IF(OR(F722&lt;FG722,G722&gt;FH722),TRUE,FALSE))</f>
        <v>0</v>
      </c>
      <c r="FJ722" s="135">
        <f t="shared" ref="FJ722:FJ785" si="1308">IFERROR(MAX(FG722,$FJ$14),FG722)</f>
        <v>44166</v>
      </c>
      <c r="FK722" s="135">
        <f t="shared" ref="FK722:FK785" si="1309">IFERROR(MIN(FH722,$FK$14),FH722)</f>
        <v>44377</v>
      </c>
      <c r="FL722" s="112" t="b">
        <f t="shared" ref="FL722:FL785" si="1310">IFERROR(IF(OR(F722="",G722="",FE722=TRUE),FALSE,IF(OR(F722&lt;$FJ$14,G722&gt;$FK$14),TRUE,FALSE)),TRUE)</f>
        <v>0</v>
      </c>
      <c r="FM722" s="113">
        <f t="shared" ref="FM722:FM785" si="1311">MAX(FG722,$FJ$14,F722)</f>
        <v>44166</v>
      </c>
      <c r="FN722" s="135">
        <f t="shared" ref="FN722:FN785" si="1312">MIN(FH722,$FK$14)</f>
        <v>44377</v>
      </c>
      <c r="FO722" s="148" t="b">
        <f>IFERROR(INDEX('Avtal för korttidsarbete'!R:R,MATCH(D722,'Avtal för korttidsarbete'!$G:$G,0)),TRUE)</f>
        <v>1</v>
      </c>
      <c r="FP722" s="135" t="str">
        <f>IF(FO722,"-",INDEX('Avtal för korttidsarbete'!$D:$D,MATCH(D722,'Avtal för korttidsarbete'!$G:$G,0)))</f>
        <v>-</v>
      </c>
      <c r="FQ722" s="113" t="b">
        <f>IFERROR(G722&gt;INDEX(Uppsägningar!E:E,MATCH(C722,Uppsägningar!C:C,0)),FALSE)</f>
        <v>0</v>
      </c>
    </row>
    <row r="723" spans="1:173" x14ac:dyDescent="0.25">
      <c r="A723" s="19">
        <v>707</v>
      </c>
      <c r="B723" s="20"/>
      <c r="C723" s="183"/>
      <c r="D723" s="66"/>
      <c r="E723" s="212">
        <f>IFERROR(INDEX(Admin!$C$7:$C$10,MATCH(FP723,TblNivåValTExt,0)),0)</f>
        <v>0</v>
      </c>
      <c r="F723" s="1"/>
      <c r="G723" s="1"/>
      <c r="H723" s="78"/>
      <c r="I723" s="181"/>
      <c r="J723" s="181"/>
      <c r="K723" s="182"/>
      <c r="L723" s="182"/>
      <c r="M723" s="181"/>
      <c r="N723" s="181"/>
      <c r="O723" s="181"/>
      <c r="P723" s="182"/>
      <c r="Q723" s="182"/>
      <c r="R723" s="181"/>
      <c r="S723" s="181"/>
      <c r="T723" s="181"/>
      <c r="U723" s="182"/>
      <c r="V723" s="182"/>
      <c r="W723" s="181"/>
      <c r="X723" s="181"/>
      <c r="Y723" s="181"/>
      <c r="Z723" s="182"/>
      <c r="AA723" s="182"/>
      <c r="AB723" s="181"/>
      <c r="AC723" s="181"/>
      <c r="AD723" s="181"/>
      <c r="AE723" s="182"/>
      <c r="AF723" s="182"/>
      <c r="AG723" s="181"/>
      <c r="AH723" s="181"/>
      <c r="AI723" s="181"/>
      <c r="AJ723" s="182"/>
      <c r="AK723" s="182"/>
      <c r="AL723" s="181"/>
      <c r="AM723" s="181"/>
      <c r="AN723" s="181"/>
      <c r="AO723" s="182"/>
      <c r="AP723" s="182"/>
      <c r="AQ723" s="181"/>
      <c r="AR723" s="181"/>
      <c r="AS723" s="181"/>
      <c r="AT723" s="182"/>
      <c r="AU723" s="182"/>
      <c r="AV723" s="181"/>
      <c r="AW723" s="181"/>
      <c r="AX723" s="181"/>
      <c r="AY723" s="182"/>
      <c r="AZ723" s="182"/>
      <c r="BA723" s="181"/>
      <c r="BB723" s="181"/>
      <c r="BC723" s="181"/>
      <c r="BD723" s="182"/>
      <c r="BE723" s="182"/>
      <c r="BF723" s="181"/>
      <c r="BG723" s="180">
        <f t="shared" si="1278"/>
        <v>0</v>
      </c>
      <c r="BH723" s="116" t="str">
        <f t="shared" si="1279"/>
        <v/>
      </c>
      <c r="BI723" s="80" t="b">
        <f t="shared" si="1227"/>
        <v>0</v>
      </c>
      <c r="BJ723" s="80" t="str">
        <f t="shared" si="1228"/>
        <v/>
      </c>
      <c r="BK723" s="80" t="b">
        <f t="shared" si="1280"/>
        <v>0</v>
      </c>
      <c r="BL723" s="13" t="str">
        <f t="shared" si="1229"/>
        <v/>
      </c>
      <c r="BM723" s="13" t="b">
        <f t="shared" si="1281"/>
        <v>0</v>
      </c>
      <c r="BN723" s="35" t="str">
        <f t="shared" si="1230"/>
        <v/>
      </c>
      <c r="BO723" s="13" t="b">
        <f t="shared" si="1231"/>
        <v>0</v>
      </c>
      <c r="BP723" s="35" t="str">
        <f t="shared" si="1232"/>
        <v/>
      </c>
      <c r="BQ723" s="13" t="b">
        <f t="shared" si="1233"/>
        <v>0</v>
      </c>
      <c r="BR723" s="35" t="str">
        <f t="shared" si="1234"/>
        <v/>
      </c>
      <c r="BS723" s="35" t="b">
        <f t="shared" si="1235"/>
        <v>0</v>
      </c>
      <c r="BT723" s="35" t="str">
        <f t="shared" si="1236"/>
        <v/>
      </c>
      <c r="BU723" s="35" t="b">
        <f t="shared" si="1237"/>
        <v>0</v>
      </c>
      <c r="BV723" s="35" t="str">
        <f t="shared" si="1238"/>
        <v/>
      </c>
      <c r="BW723" s="13" t="b">
        <f t="shared" ref="BW723:BW786" si="1313">IF(D723="",IF(AND(B723&lt;&gt;"",C723&lt;&gt;"",F723&lt;&gt;"",G723&lt;&gt;"",H723&lt;&gt;""),FF723,FALSE),FF723)</f>
        <v>0</v>
      </c>
      <c r="BX723" s="35" t="str">
        <f t="shared" si="1239"/>
        <v/>
      </c>
      <c r="BY723" s="265" t="b">
        <f t="shared" si="1282"/>
        <v>0</v>
      </c>
      <c r="BZ723" s="35" t="str">
        <f t="shared" si="1240"/>
        <v/>
      </c>
      <c r="CA723" s="265" t="b">
        <f t="shared" si="1283"/>
        <v>0</v>
      </c>
      <c r="CB723" s="35" t="str">
        <f t="shared" si="1241"/>
        <v/>
      </c>
      <c r="CC723" s="272" t="b">
        <f t="shared" si="1284"/>
        <v>0</v>
      </c>
      <c r="CD723" s="35" t="str">
        <f t="shared" si="1242"/>
        <v/>
      </c>
      <c r="CE723" s="13" t="b">
        <f t="shared" si="1243"/>
        <v>0</v>
      </c>
      <c r="CF723" s="35" t="str">
        <f t="shared" si="1244"/>
        <v/>
      </c>
      <c r="CG723" s="179">
        <f t="shared" si="1245"/>
        <v>0</v>
      </c>
      <c r="CH723" s="179">
        <f t="shared" si="1246"/>
        <v>0</v>
      </c>
      <c r="CI723" s="218">
        <f t="shared" si="1285"/>
        <v>0</v>
      </c>
      <c r="CJ723" s="218">
        <f t="shared" si="1286"/>
        <v>0</v>
      </c>
      <c r="CK723" s="218">
        <f t="shared" si="1287"/>
        <v>0</v>
      </c>
      <c r="CL723" s="218">
        <f t="shared" si="1288"/>
        <v>0</v>
      </c>
      <c r="CM723" s="218">
        <f t="shared" si="1289"/>
        <v>0</v>
      </c>
      <c r="CN723" s="218">
        <f t="shared" si="1290"/>
        <v>0</v>
      </c>
      <c r="CO723" s="218">
        <f t="shared" si="1291"/>
        <v>0</v>
      </c>
      <c r="CP723" s="218">
        <f t="shared" si="1292"/>
        <v>0</v>
      </c>
      <c r="CQ723" s="218">
        <f t="shared" si="1293"/>
        <v>0</v>
      </c>
      <c r="CR723" s="218">
        <f t="shared" si="1294"/>
        <v>0</v>
      </c>
      <c r="CS723" s="14">
        <f t="shared" si="1247"/>
        <v>0</v>
      </c>
      <c r="CT723" s="236">
        <f t="shared" si="1248"/>
        <v>0</v>
      </c>
      <c r="CU723" s="237">
        <f t="shared" si="1225"/>
        <v>0</v>
      </c>
      <c r="CV723" s="16">
        <f t="shared" si="1225"/>
        <v>0</v>
      </c>
      <c r="CW723" s="16">
        <f t="shared" si="1225"/>
        <v>0</v>
      </c>
      <c r="CX723" s="16">
        <f t="shared" si="1225"/>
        <v>0</v>
      </c>
      <c r="CY723" s="16">
        <f t="shared" si="1225"/>
        <v>0</v>
      </c>
      <c r="CZ723" s="16">
        <f t="shared" si="1225"/>
        <v>0</v>
      </c>
      <c r="DA723" s="16">
        <f t="shared" si="1225"/>
        <v>0</v>
      </c>
      <c r="DB723" s="16">
        <f t="shared" si="1225"/>
        <v>0</v>
      </c>
      <c r="DC723" s="16">
        <f t="shared" si="1225"/>
        <v>0</v>
      </c>
      <c r="DD723" s="238">
        <f t="shared" si="1225"/>
        <v>0</v>
      </c>
      <c r="DE723" s="232">
        <f t="shared" si="1226"/>
        <v>0</v>
      </c>
      <c r="DF723" s="132">
        <f t="shared" si="1226"/>
        <v>0</v>
      </c>
      <c r="DG723" s="132">
        <f t="shared" si="1226"/>
        <v>0</v>
      </c>
      <c r="DH723" s="132">
        <f t="shared" si="1226"/>
        <v>0</v>
      </c>
      <c r="DI723" s="132">
        <f t="shared" si="1226"/>
        <v>0</v>
      </c>
      <c r="DJ723" s="132">
        <f t="shared" si="1226"/>
        <v>0</v>
      </c>
      <c r="DK723" s="132">
        <f t="shared" si="1226"/>
        <v>0</v>
      </c>
      <c r="DL723" s="132">
        <f t="shared" si="1226"/>
        <v>0</v>
      </c>
      <c r="DM723" s="132">
        <f t="shared" si="1226"/>
        <v>0</v>
      </c>
      <c r="DN723" s="233">
        <f t="shared" si="1226"/>
        <v>0</v>
      </c>
      <c r="DO723" s="232">
        <f t="shared" si="1249"/>
        <v>0</v>
      </c>
      <c r="DP723" s="132">
        <f t="shared" si="1250"/>
        <v>0</v>
      </c>
      <c r="DQ723" s="132">
        <f t="shared" si="1251"/>
        <v>0</v>
      </c>
      <c r="DR723" s="132">
        <f t="shared" si="1252"/>
        <v>0</v>
      </c>
      <c r="DS723" s="132">
        <f t="shared" si="1253"/>
        <v>0</v>
      </c>
      <c r="DT723" s="132">
        <f t="shared" si="1254"/>
        <v>0</v>
      </c>
      <c r="DU723" s="132">
        <f t="shared" si="1255"/>
        <v>0</v>
      </c>
      <c r="DV723" s="132">
        <f t="shared" si="1256"/>
        <v>0</v>
      </c>
      <c r="DW723" s="132">
        <f t="shared" si="1257"/>
        <v>0</v>
      </c>
      <c r="DX723" s="233">
        <f t="shared" si="1258"/>
        <v>0</v>
      </c>
      <c r="DY723" s="231" t="b">
        <f t="shared" si="1295"/>
        <v>0</v>
      </c>
      <c r="DZ723" s="163"/>
      <c r="EA723" s="226" t="str">
        <f t="shared" si="1296"/>
        <v/>
      </c>
      <c r="EB723" s="178" t="str">
        <f t="shared" si="1297"/>
        <v/>
      </c>
      <c r="EC723" s="178" t="str">
        <f t="shared" si="1298"/>
        <v/>
      </c>
      <c r="ED723" s="178" t="str">
        <f t="shared" si="1299"/>
        <v/>
      </c>
      <c r="EE723" s="178" t="str">
        <f t="shared" si="1300"/>
        <v/>
      </c>
      <c r="EF723" s="178" t="str">
        <f t="shared" si="1301"/>
        <v/>
      </c>
      <c r="EG723" s="178" t="str">
        <f t="shared" si="1302"/>
        <v/>
      </c>
      <c r="EH723" s="178" t="str">
        <f t="shared" si="1303"/>
        <v/>
      </c>
      <c r="EI723" s="178" t="str">
        <f t="shared" si="1304"/>
        <v/>
      </c>
      <c r="EJ723" s="227" t="str">
        <f t="shared" si="1305"/>
        <v/>
      </c>
      <c r="EK723" s="230" t="str">
        <f t="shared" si="1259"/>
        <v/>
      </c>
      <c r="EL723" s="177" t="str">
        <f t="shared" si="1260"/>
        <v/>
      </c>
      <c r="EM723" s="177" t="str">
        <f t="shared" si="1261"/>
        <v/>
      </c>
      <c r="EN723" s="177" t="str">
        <f t="shared" si="1262"/>
        <v/>
      </c>
      <c r="EO723" s="177" t="str">
        <f t="shared" si="1263"/>
        <v/>
      </c>
      <c r="EP723" s="177" t="str">
        <f t="shared" si="1264"/>
        <v/>
      </c>
      <c r="EQ723" s="177" t="str">
        <f t="shared" si="1265"/>
        <v/>
      </c>
      <c r="ER723" s="177" t="str">
        <f t="shared" si="1266"/>
        <v/>
      </c>
      <c r="ES723" s="177" t="str">
        <f t="shared" si="1267"/>
        <v/>
      </c>
      <c r="ET723" s="177" t="str">
        <f t="shared" si="1268"/>
        <v/>
      </c>
      <c r="EU723" s="229" t="e">
        <f t="shared" si="1269"/>
        <v>#VALUE!</v>
      </c>
      <c r="EV723" s="27" t="e">
        <f t="shared" si="1270"/>
        <v>#VALUE!</v>
      </c>
      <c r="EW723" s="27" t="e">
        <f t="shared" si="1271"/>
        <v>#VALUE!</v>
      </c>
      <c r="EX723" s="28" t="e">
        <f t="shared" si="1272"/>
        <v>#VALUE!</v>
      </c>
      <c r="EY723" s="28" t="e">
        <f t="shared" si="1273"/>
        <v>#VALUE!</v>
      </c>
      <c r="EZ723" s="28" t="b">
        <f t="shared" si="1274"/>
        <v>0</v>
      </c>
      <c r="FA723" s="176" t="str">
        <f t="shared" si="1275"/>
        <v/>
      </c>
      <c r="FB723" s="27" t="e" cm="1">
        <f t="array" aca="1" ref="FB723" ca="1">TEXT(RIGHT(10-RIGHT(SUM(INDEX(1*(MID(MID(C723,1,1)*2,ROW(INDIRECT("1:"&amp;LEN(MID(C723,1,1)*2))),1)),,))+MID(C723,2,1)+
SUM(INDEX(1*(MID(MID(C723,3,1)*2,ROW(INDIRECT("1:"&amp;LEN(MID(C723,3,1)*2))),1)),,))+MID(C723,4,1)+
SUM(INDEX(1*(MID(MID(C723,5,1)*2,ROW(INDIRECT("1:"&amp;LEN(MID(C723,5,1)*2))),1)),,))+MID(C723,6,1)+
SUM(INDEX(1*(MID(MID(C723,8,1)*2,ROW(INDIRECT("1:"&amp;LEN(MID(C723,8,1)*2))),1)),,))+MID(C723,9,1)+
SUM(INDEX(1*(MID(MID(C723,10,1)*2,ROW(INDIRECT("1:"&amp;LEN(MID(C723,10,1)*2))),1)),,)),1),1),"0")</f>
        <v>#VALUE!</v>
      </c>
      <c r="FC723" s="27" t="str">
        <f t="shared" si="1276"/>
        <v/>
      </c>
      <c r="FD723" s="29" t="b">
        <f t="shared" si="1277"/>
        <v>0</v>
      </c>
      <c r="FE723" s="112" t="b">
        <f>IFERROR(MATCH(D723,'Avtal för korttidsarbete'!$G$13:$G$1012,0),TRUE)</f>
        <v>1</v>
      </c>
      <c r="FF723" s="112" t="b">
        <f t="shared" si="1306"/>
        <v>0</v>
      </c>
      <c r="FG723" s="113" t="str" cm="1">
        <f t="array" ref="FG723">IF(FE723=TRUE,"x",INDEX('Avtal för korttidsarbete'!$E$13:$E$1012,$FE723))</f>
        <v>x</v>
      </c>
      <c r="FH723" s="113" t="str" cm="1">
        <f t="array" ref="FH723">IF(FE723=TRUE,"x",INDEX('Avtal för korttidsarbete'!$F$13:$F$1012,$FE723))</f>
        <v>x</v>
      </c>
      <c r="FI723" s="112" t="b">
        <f t="shared" si="1307"/>
        <v>0</v>
      </c>
      <c r="FJ723" s="135">
        <f t="shared" si="1308"/>
        <v>44166</v>
      </c>
      <c r="FK723" s="135">
        <f t="shared" si="1309"/>
        <v>44377</v>
      </c>
      <c r="FL723" s="112" t="b">
        <f t="shared" si="1310"/>
        <v>0</v>
      </c>
      <c r="FM723" s="113">
        <f t="shared" si="1311"/>
        <v>44166</v>
      </c>
      <c r="FN723" s="135">
        <f t="shared" si="1312"/>
        <v>44377</v>
      </c>
      <c r="FO723" s="148" t="b">
        <f>IFERROR(INDEX('Avtal för korttidsarbete'!R:R,MATCH(D723,'Avtal för korttidsarbete'!$G:$G,0)),TRUE)</f>
        <v>1</v>
      </c>
      <c r="FP723" s="135" t="str">
        <f>IF(FO723,"-",INDEX('Avtal för korttidsarbete'!$D:$D,MATCH(D723,'Avtal för korttidsarbete'!$G:$G,0)))</f>
        <v>-</v>
      </c>
      <c r="FQ723" s="113" t="b">
        <f>IFERROR(G723&gt;INDEX(Uppsägningar!E:E,MATCH(C723,Uppsägningar!C:C,0)),FALSE)</f>
        <v>0</v>
      </c>
    </row>
    <row r="724" spans="1:173" x14ac:dyDescent="0.25">
      <c r="A724" s="19">
        <v>708</v>
      </c>
      <c r="B724" s="20"/>
      <c r="C724" s="183"/>
      <c r="D724" s="66"/>
      <c r="E724" s="212">
        <f>IFERROR(INDEX(Admin!$C$7:$C$10,MATCH(FP724,TblNivåValTExt,0)),0)</f>
        <v>0</v>
      </c>
      <c r="F724" s="1"/>
      <c r="G724" s="1"/>
      <c r="H724" s="78"/>
      <c r="I724" s="181"/>
      <c r="J724" s="181"/>
      <c r="K724" s="182"/>
      <c r="L724" s="182"/>
      <c r="M724" s="181"/>
      <c r="N724" s="181"/>
      <c r="O724" s="181"/>
      <c r="P724" s="182"/>
      <c r="Q724" s="182"/>
      <c r="R724" s="181"/>
      <c r="S724" s="181"/>
      <c r="T724" s="181"/>
      <c r="U724" s="182"/>
      <c r="V724" s="182"/>
      <c r="W724" s="181"/>
      <c r="X724" s="181"/>
      <c r="Y724" s="181"/>
      <c r="Z724" s="182"/>
      <c r="AA724" s="182"/>
      <c r="AB724" s="181"/>
      <c r="AC724" s="181"/>
      <c r="AD724" s="181"/>
      <c r="AE724" s="182"/>
      <c r="AF724" s="182"/>
      <c r="AG724" s="181"/>
      <c r="AH724" s="181"/>
      <c r="AI724" s="181"/>
      <c r="AJ724" s="182"/>
      <c r="AK724" s="182"/>
      <c r="AL724" s="181"/>
      <c r="AM724" s="181"/>
      <c r="AN724" s="181"/>
      <c r="AO724" s="182"/>
      <c r="AP724" s="182"/>
      <c r="AQ724" s="181"/>
      <c r="AR724" s="181"/>
      <c r="AS724" s="181"/>
      <c r="AT724" s="182"/>
      <c r="AU724" s="182"/>
      <c r="AV724" s="181"/>
      <c r="AW724" s="181"/>
      <c r="AX724" s="181"/>
      <c r="AY724" s="182"/>
      <c r="AZ724" s="182"/>
      <c r="BA724" s="181"/>
      <c r="BB724" s="181"/>
      <c r="BC724" s="181"/>
      <c r="BD724" s="182"/>
      <c r="BE724" s="182"/>
      <c r="BF724" s="181"/>
      <c r="BG724" s="180">
        <f t="shared" si="1278"/>
        <v>0</v>
      </c>
      <c r="BH724" s="116" t="str">
        <f t="shared" si="1279"/>
        <v/>
      </c>
      <c r="BI724" s="80" t="b">
        <f t="shared" si="1227"/>
        <v>0</v>
      </c>
      <c r="BJ724" s="80" t="str">
        <f t="shared" si="1228"/>
        <v/>
      </c>
      <c r="BK724" s="80" t="b">
        <f t="shared" si="1280"/>
        <v>0</v>
      </c>
      <c r="BL724" s="13" t="str">
        <f t="shared" si="1229"/>
        <v/>
      </c>
      <c r="BM724" s="13" t="b">
        <f t="shared" si="1281"/>
        <v>0</v>
      </c>
      <c r="BN724" s="35" t="str">
        <f t="shared" si="1230"/>
        <v/>
      </c>
      <c r="BO724" s="13" t="b">
        <f t="shared" si="1231"/>
        <v>0</v>
      </c>
      <c r="BP724" s="35" t="str">
        <f t="shared" si="1232"/>
        <v/>
      </c>
      <c r="BQ724" s="13" t="b">
        <f t="shared" si="1233"/>
        <v>0</v>
      </c>
      <c r="BR724" s="35" t="str">
        <f t="shared" si="1234"/>
        <v/>
      </c>
      <c r="BS724" s="35" t="b">
        <f t="shared" si="1235"/>
        <v>0</v>
      </c>
      <c r="BT724" s="35" t="str">
        <f t="shared" si="1236"/>
        <v/>
      </c>
      <c r="BU724" s="35" t="b">
        <f t="shared" si="1237"/>
        <v>0</v>
      </c>
      <c r="BV724" s="35" t="str">
        <f t="shared" si="1238"/>
        <v/>
      </c>
      <c r="BW724" s="13" t="b">
        <f t="shared" si="1313"/>
        <v>0</v>
      </c>
      <c r="BX724" s="35" t="str">
        <f t="shared" si="1239"/>
        <v/>
      </c>
      <c r="BY724" s="265" t="b">
        <f t="shared" si="1282"/>
        <v>0</v>
      </c>
      <c r="BZ724" s="35" t="str">
        <f t="shared" si="1240"/>
        <v/>
      </c>
      <c r="CA724" s="265" t="b">
        <f t="shared" si="1283"/>
        <v>0</v>
      </c>
      <c r="CB724" s="35" t="str">
        <f t="shared" si="1241"/>
        <v/>
      </c>
      <c r="CC724" s="272" t="b">
        <f t="shared" si="1284"/>
        <v>0</v>
      </c>
      <c r="CD724" s="35" t="str">
        <f t="shared" si="1242"/>
        <v/>
      </c>
      <c r="CE724" s="13" t="b">
        <f t="shared" si="1243"/>
        <v>0</v>
      </c>
      <c r="CF724" s="35" t="str">
        <f t="shared" si="1244"/>
        <v/>
      </c>
      <c r="CG724" s="179">
        <f t="shared" si="1245"/>
        <v>0</v>
      </c>
      <c r="CH724" s="179">
        <f t="shared" si="1246"/>
        <v>0</v>
      </c>
      <c r="CI724" s="218">
        <f t="shared" si="1285"/>
        <v>0</v>
      </c>
      <c r="CJ724" s="218">
        <f t="shared" si="1286"/>
        <v>0</v>
      </c>
      <c r="CK724" s="218">
        <f t="shared" si="1287"/>
        <v>0</v>
      </c>
      <c r="CL724" s="218">
        <f t="shared" si="1288"/>
        <v>0</v>
      </c>
      <c r="CM724" s="218">
        <f t="shared" si="1289"/>
        <v>0</v>
      </c>
      <c r="CN724" s="218">
        <f t="shared" si="1290"/>
        <v>0</v>
      </c>
      <c r="CO724" s="218">
        <f t="shared" si="1291"/>
        <v>0</v>
      </c>
      <c r="CP724" s="218">
        <f t="shared" si="1292"/>
        <v>0</v>
      </c>
      <c r="CQ724" s="218">
        <f t="shared" si="1293"/>
        <v>0</v>
      </c>
      <c r="CR724" s="218">
        <f t="shared" si="1294"/>
        <v>0</v>
      </c>
      <c r="CS724" s="14">
        <f t="shared" si="1247"/>
        <v>0</v>
      </c>
      <c r="CT724" s="236">
        <f t="shared" si="1248"/>
        <v>0</v>
      </c>
      <c r="CU724" s="237">
        <f t="shared" si="1225"/>
        <v>0</v>
      </c>
      <c r="CV724" s="16">
        <f t="shared" si="1225"/>
        <v>0</v>
      </c>
      <c r="CW724" s="16">
        <f t="shared" si="1225"/>
        <v>0</v>
      </c>
      <c r="CX724" s="16">
        <f t="shared" si="1225"/>
        <v>0</v>
      </c>
      <c r="CY724" s="16">
        <f t="shared" si="1225"/>
        <v>0</v>
      </c>
      <c r="CZ724" s="16">
        <f t="shared" si="1225"/>
        <v>0</v>
      </c>
      <c r="DA724" s="16">
        <f t="shared" si="1225"/>
        <v>0</v>
      </c>
      <c r="DB724" s="16">
        <f t="shared" si="1225"/>
        <v>0</v>
      </c>
      <c r="DC724" s="16">
        <f t="shared" si="1225"/>
        <v>0</v>
      </c>
      <c r="DD724" s="238">
        <f t="shared" si="1225"/>
        <v>0</v>
      </c>
      <c r="DE724" s="232">
        <f t="shared" si="1226"/>
        <v>0</v>
      </c>
      <c r="DF724" s="132">
        <f t="shared" si="1226"/>
        <v>0</v>
      </c>
      <c r="DG724" s="132">
        <f t="shared" si="1226"/>
        <v>0</v>
      </c>
      <c r="DH724" s="132">
        <f t="shared" si="1226"/>
        <v>0</v>
      </c>
      <c r="DI724" s="132">
        <f t="shared" si="1226"/>
        <v>0</v>
      </c>
      <c r="DJ724" s="132">
        <f t="shared" si="1226"/>
        <v>0</v>
      </c>
      <c r="DK724" s="132">
        <f t="shared" si="1226"/>
        <v>0</v>
      </c>
      <c r="DL724" s="132">
        <f t="shared" si="1226"/>
        <v>0</v>
      </c>
      <c r="DM724" s="132">
        <f t="shared" si="1226"/>
        <v>0</v>
      </c>
      <c r="DN724" s="233">
        <f t="shared" si="1226"/>
        <v>0</v>
      </c>
      <c r="DO724" s="232">
        <f t="shared" si="1249"/>
        <v>0</v>
      </c>
      <c r="DP724" s="132">
        <f t="shared" si="1250"/>
        <v>0</v>
      </c>
      <c r="DQ724" s="132">
        <f t="shared" si="1251"/>
        <v>0</v>
      </c>
      <c r="DR724" s="132">
        <f t="shared" si="1252"/>
        <v>0</v>
      </c>
      <c r="DS724" s="132">
        <f t="shared" si="1253"/>
        <v>0</v>
      </c>
      <c r="DT724" s="132">
        <f t="shared" si="1254"/>
        <v>0</v>
      </c>
      <c r="DU724" s="132">
        <f t="shared" si="1255"/>
        <v>0</v>
      </c>
      <c r="DV724" s="132">
        <f t="shared" si="1256"/>
        <v>0</v>
      </c>
      <c r="DW724" s="132">
        <f t="shared" si="1257"/>
        <v>0</v>
      </c>
      <c r="DX724" s="233">
        <f t="shared" si="1258"/>
        <v>0</v>
      </c>
      <c r="DY724" s="231" t="b">
        <f t="shared" si="1295"/>
        <v>0</v>
      </c>
      <c r="DZ724" s="163"/>
      <c r="EA724" s="226" t="str">
        <f t="shared" si="1296"/>
        <v/>
      </c>
      <c r="EB724" s="178" t="str">
        <f t="shared" si="1297"/>
        <v/>
      </c>
      <c r="EC724" s="178" t="str">
        <f t="shared" si="1298"/>
        <v/>
      </c>
      <c r="ED724" s="178" t="str">
        <f t="shared" si="1299"/>
        <v/>
      </c>
      <c r="EE724" s="178" t="str">
        <f t="shared" si="1300"/>
        <v/>
      </c>
      <c r="EF724" s="178" t="str">
        <f t="shared" si="1301"/>
        <v/>
      </c>
      <c r="EG724" s="178" t="str">
        <f t="shared" si="1302"/>
        <v/>
      </c>
      <c r="EH724" s="178" t="str">
        <f t="shared" si="1303"/>
        <v/>
      </c>
      <c r="EI724" s="178" t="str">
        <f t="shared" si="1304"/>
        <v/>
      </c>
      <c r="EJ724" s="227" t="str">
        <f t="shared" si="1305"/>
        <v/>
      </c>
      <c r="EK724" s="230" t="str">
        <f t="shared" si="1259"/>
        <v/>
      </c>
      <c r="EL724" s="177" t="str">
        <f t="shared" si="1260"/>
        <v/>
      </c>
      <c r="EM724" s="177" t="str">
        <f t="shared" si="1261"/>
        <v/>
      </c>
      <c r="EN724" s="177" t="str">
        <f t="shared" si="1262"/>
        <v/>
      </c>
      <c r="EO724" s="177" t="str">
        <f t="shared" si="1263"/>
        <v/>
      </c>
      <c r="EP724" s="177" t="str">
        <f t="shared" si="1264"/>
        <v/>
      </c>
      <c r="EQ724" s="177" t="str">
        <f t="shared" si="1265"/>
        <v/>
      </c>
      <c r="ER724" s="177" t="str">
        <f t="shared" si="1266"/>
        <v/>
      </c>
      <c r="ES724" s="177" t="str">
        <f t="shared" si="1267"/>
        <v/>
      </c>
      <c r="ET724" s="177" t="str">
        <f t="shared" si="1268"/>
        <v/>
      </c>
      <c r="EU724" s="229" t="e">
        <f t="shared" si="1269"/>
        <v>#VALUE!</v>
      </c>
      <c r="EV724" s="27" t="e">
        <f t="shared" si="1270"/>
        <v>#VALUE!</v>
      </c>
      <c r="EW724" s="27" t="e">
        <f t="shared" si="1271"/>
        <v>#VALUE!</v>
      </c>
      <c r="EX724" s="28" t="e">
        <f t="shared" si="1272"/>
        <v>#VALUE!</v>
      </c>
      <c r="EY724" s="28" t="e">
        <f t="shared" si="1273"/>
        <v>#VALUE!</v>
      </c>
      <c r="EZ724" s="28" t="b">
        <f t="shared" si="1274"/>
        <v>0</v>
      </c>
      <c r="FA724" s="176" t="str">
        <f t="shared" si="1275"/>
        <v/>
      </c>
      <c r="FB724" s="27" t="e" cm="1">
        <f t="array" aca="1" ref="FB724" ca="1">TEXT(RIGHT(10-RIGHT(SUM(INDEX(1*(MID(MID(C724,1,1)*2,ROW(INDIRECT("1:"&amp;LEN(MID(C724,1,1)*2))),1)),,))+MID(C724,2,1)+
SUM(INDEX(1*(MID(MID(C724,3,1)*2,ROW(INDIRECT("1:"&amp;LEN(MID(C724,3,1)*2))),1)),,))+MID(C724,4,1)+
SUM(INDEX(1*(MID(MID(C724,5,1)*2,ROW(INDIRECT("1:"&amp;LEN(MID(C724,5,1)*2))),1)),,))+MID(C724,6,1)+
SUM(INDEX(1*(MID(MID(C724,8,1)*2,ROW(INDIRECT("1:"&amp;LEN(MID(C724,8,1)*2))),1)),,))+MID(C724,9,1)+
SUM(INDEX(1*(MID(MID(C724,10,1)*2,ROW(INDIRECT("1:"&amp;LEN(MID(C724,10,1)*2))),1)),,)),1),1),"0")</f>
        <v>#VALUE!</v>
      </c>
      <c r="FC724" s="27" t="str">
        <f t="shared" si="1276"/>
        <v/>
      </c>
      <c r="FD724" s="29" t="b">
        <f t="shared" si="1277"/>
        <v>0</v>
      </c>
      <c r="FE724" s="112" t="b">
        <f>IFERROR(MATCH(D724,'Avtal för korttidsarbete'!$G$13:$G$1012,0),TRUE)</f>
        <v>1</v>
      </c>
      <c r="FF724" s="112" t="b">
        <f t="shared" si="1306"/>
        <v>0</v>
      </c>
      <c r="FG724" s="113" t="str" cm="1">
        <f t="array" ref="FG724">IF(FE724=TRUE,"x",INDEX('Avtal för korttidsarbete'!$E$13:$E$1012,$FE724))</f>
        <v>x</v>
      </c>
      <c r="FH724" s="113" t="str" cm="1">
        <f t="array" ref="FH724">IF(FE724=TRUE,"x",INDEX('Avtal för korttidsarbete'!$F$13:$F$1012,$FE724))</f>
        <v>x</v>
      </c>
      <c r="FI724" s="112" t="b">
        <f t="shared" si="1307"/>
        <v>0</v>
      </c>
      <c r="FJ724" s="135">
        <f t="shared" si="1308"/>
        <v>44166</v>
      </c>
      <c r="FK724" s="135">
        <f t="shared" si="1309"/>
        <v>44377</v>
      </c>
      <c r="FL724" s="112" t="b">
        <f t="shared" si="1310"/>
        <v>0</v>
      </c>
      <c r="FM724" s="113">
        <f t="shared" si="1311"/>
        <v>44166</v>
      </c>
      <c r="FN724" s="135">
        <f t="shared" si="1312"/>
        <v>44377</v>
      </c>
      <c r="FO724" s="148" t="b">
        <f>IFERROR(INDEX('Avtal för korttidsarbete'!R:R,MATCH(D724,'Avtal för korttidsarbete'!$G:$G,0)),TRUE)</f>
        <v>1</v>
      </c>
      <c r="FP724" s="135" t="str">
        <f>IF(FO724,"-",INDEX('Avtal för korttidsarbete'!$D:$D,MATCH(D724,'Avtal för korttidsarbete'!$G:$G,0)))</f>
        <v>-</v>
      </c>
      <c r="FQ724" s="113" t="b">
        <f>IFERROR(G724&gt;INDEX(Uppsägningar!E:E,MATCH(C724,Uppsägningar!C:C,0)),FALSE)</f>
        <v>0</v>
      </c>
    </row>
    <row r="725" spans="1:173" x14ac:dyDescent="0.25">
      <c r="A725" s="19">
        <v>709</v>
      </c>
      <c r="B725" s="20"/>
      <c r="C725" s="183"/>
      <c r="D725" s="66"/>
      <c r="E725" s="212">
        <f>IFERROR(INDEX(Admin!$C$7:$C$10,MATCH(FP725,TblNivåValTExt,0)),0)</f>
        <v>0</v>
      </c>
      <c r="F725" s="1"/>
      <c r="G725" s="1"/>
      <c r="H725" s="78"/>
      <c r="I725" s="181"/>
      <c r="J725" s="181"/>
      <c r="K725" s="182"/>
      <c r="L725" s="182"/>
      <c r="M725" s="181"/>
      <c r="N725" s="181"/>
      <c r="O725" s="181"/>
      <c r="P725" s="182"/>
      <c r="Q725" s="182"/>
      <c r="R725" s="181"/>
      <c r="S725" s="181"/>
      <c r="T725" s="181"/>
      <c r="U725" s="182"/>
      <c r="V725" s="182"/>
      <c r="W725" s="181"/>
      <c r="X725" s="181"/>
      <c r="Y725" s="181"/>
      <c r="Z725" s="182"/>
      <c r="AA725" s="182"/>
      <c r="AB725" s="181"/>
      <c r="AC725" s="181"/>
      <c r="AD725" s="181"/>
      <c r="AE725" s="182"/>
      <c r="AF725" s="182"/>
      <c r="AG725" s="181"/>
      <c r="AH725" s="181"/>
      <c r="AI725" s="181"/>
      <c r="AJ725" s="182"/>
      <c r="AK725" s="182"/>
      <c r="AL725" s="181"/>
      <c r="AM725" s="181"/>
      <c r="AN725" s="181"/>
      <c r="AO725" s="182"/>
      <c r="AP725" s="182"/>
      <c r="AQ725" s="181"/>
      <c r="AR725" s="181"/>
      <c r="AS725" s="181"/>
      <c r="AT725" s="182"/>
      <c r="AU725" s="182"/>
      <c r="AV725" s="181"/>
      <c r="AW725" s="181"/>
      <c r="AX725" s="181"/>
      <c r="AY725" s="182"/>
      <c r="AZ725" s="182"/>
      <c r="BA725" s="181"/>
      <c r="BB725" s="181"/>
      <c r="BC725" s="181"/>
      <c r="BD725" s="182"/>
      <c r="BE725" s="182"/>
      <c r="BF725" s="181"/>
      <c r="BG725" s="180">
        <f t="shared" si="1278"/>
        <v>0</v>
      </c>
      <c r="BH725" s="116" t="str">
        <f t="shared" si="1279"/>
        <v/>
      </c>
      <c r="BI725" s="80" t="b">
        <f t="shared" si="1227"/>
        <v>0</v>
      </c>
      <c r="BJ725" s="80" t="str">
        <f t="shared" si="1228"/>
        <v/>
      </c>
      <c r="BK725" s="80" t="b">
        <f t="shared" si="1280"/>
        <v>0</v>
      </c>
      <c r="BL725" s="13" t="str">
        <f t="shared" si="1229"/>
        <v/>
      </c>
      <c r="BM725" s="13" t="b">
        <f t="shared" si="1281"/>
        <v>0</v>
      </c>
      <c r="BN725" s="35" t="str">
        <f t="shared" si="1230"/>
        <v/>
      </c>
      <c r="BO725" s="13" t="b">
        <f t="shared" si="1231"/>
        <v>0</v>
      </c>
      <c r="BP725" s="35" t="str">
        <f t="shared" si="1232"/>
        <v/>
      </c>
      <c r="BQ725" s="13" t="b">
        <f t="shared" si="1233"/>
        <v>0</v>
      </c>
      <c r="BR725" s="35" t="str">
        <f t="shared" si="1234"/>
        <v/>
      </c>
      <c r="BS725" s="35" t="b">
        <f t="shared" si="1235"/>
        <v>0</v>
      </c>
      <c r="BT725" s="35" t="str">
        <f t="shared" si="1236"/>
        <v/>
      </c>
      <c r="BU725" s="35" t="b">
        <f t="shared" si="1237"/>
        <v>0</v>
      </c>
      <c r="BV725" s="35" t="str">
        <f t="shared" si="1238"/>
        <v/>
      </c>
      <c r="BW725" s="13" t="b">
        <f t="shared" si="1313"/>
        <v>0</v>
      </c>
      <c r="BX725" s="35" t="str">
        <f t="shared" si="1239"/>
        <v/>
      </c>
      <c r="BY725" s="265" t="b">
        <f t="shared" si="1282"/>
        <v>0</v>
      </c>
      <c r="BZ725" s="35" t="str">
        <f t="shared" si="1240"/>
        <v/>
      </c>
      <c r="CA725" s="265" t="b">
        <f t="shared" si="1283"/>
        <v>0</v>
      </c>
      <c r="CB725" s="35" t="str">
        <f t="shared" si="1241"/>
        <v/>
      </c>
      <c r="CC725" s="272" t="b">
        <f t="shared" si="1284"/>
        <v>0</v>
      </c>
      <c r="CD725" s="35" t="str">
        <f t="shared" si="1242"/>
        <v/>
      </c>
      <c r="CE725" s="13" t="b">
        <f t="shared" si="1243"/>
        <v>0</v>
      </c>
      <c r="CF725" s="35" t="str">
        <f t="shared" si="1244"/>
        <v/>
      </c>
      <c r="CG725" s="179">
        <f t="shared" si="1245"/>
        <v>0</v>
      </c>
      <c r="CH725" s="179">
        <f t="shared" si="1246"/>
        <v>0</v>
      </c>
      <c r="CI725" s="218">
        <f t="shared" si="1285"/>
        <v>0</v>
      </c>
      <c r="CJ725" s="218">
        <f t="shared" si="1286"/>
        <v>0</v>
      </c>
      <c r="CK725" s="218">
        <f t="shared" si="1287"/>
        <v>0</v>
      </c>
      <c r="CL725" s="218">
        <f t="shared" si="1288"/>
        <v>0</v>
      </c>
      <c r="CM725" s="218">
        <f t="shared" si="1289"/>
        <v>0</v>
      </c>
      <c r="CN725" s="218">
        <f t="shared" si="1290"/>
        <v>0</v>
      </c>
      <c r="CO725" s="218">
        <f t="shared" si="1291"/>
        <v>0</v>
      </c>
      <c r="CP725" s="218">
        <f t="shared" si="1292"/>
        <v>0</v>
      </c>
      <c r="CQ725" s="218">
        <f t="shared" si="1293"/>
        <v>0</v>
      </c>
      <c r="CR725" s="218">
        <f t="shared" si="1294"/>
        <v>0</v>
      </c>
      <c r="CS725" s="14">
        <f t="shared" si="1247"/>
        <v>0</v>
      </c>
      <c r="CT725" s="236">
        <f t="shared" si="1248"/>
        <v>0</v>
      </c>
      <c r="CU725" s="237">
        <f t="shared" si="1225"/>
        <v>0</v>
      </c>
      <c r="CV725" s="16">
        <f t="shared" si="1225"/>
        <v>0</v>
      </c>
      <c r="CW725" s="16">
        <f t="shared" si="1225"/>
        <v>0</v>
      </c>
      <c r="CX725" s="16">
        <f t="shared" si="1225"/>
        <v>0</v>
      </c>
      <c r="CY725" s="16">
        <f t="shared" si="1225"/>
        <v>0</v>
      </c>
      <c r="CZ725" s="16">
        <f t="shared" si="1225"/>
        <v>0</v>
      </c>
      <c r="DA725" s="16">
        <f t="shared" si="1225"/>
        <v>0</v>
      </c>
      <c r="DB725" s="16">
        <f t="shared" si="1225"/>
        <v>0</v>
      </c>
      <c r="DC725" s="16">
        <f t="shared" si="1225"/>
        <v>0</v>
      </c>
      <c r="DD725" s="238">
        <f t="shared" si="1225"/>
        <v>0</v>
      </c>
      <c r="DE725" s="232">
        <f t="shared" si="1226"/>
        <v>0</v>
      </c>
      <c r="DF725" s="132">
        <f t="shared" si="1226"/>
        <v>0</v>
      </c>
      <c r="DG725" s="132">
        <f t="shared" si="1226"/>
        <v>0</v>
      </c>
      <c r="DH725" s="132">
        <f t="shared" si="1226"/>
        <v>0</v>
      </c>
      <c r="DI725" s="132">
        <f t="shared" si="1226"/>
        <v>0</v>
      </c>
      <c r="DJ725" s="132">
        <f t="shared" si="1226"/>
        <v>0</v>
      </c>
      <c r="DK725" s="132">
        <f t="shared" si="1226"/>
        <v>0</v>
      </c>
      <c r="DL725" s="132">
        <f t="shared" si="1226"/>
        <v>0</v>
      </c>
      <c r="DM725" s="132">
        <f t="shared" si="1226"/>
        <v>0</v>
      </c>
      <c r="DN725" s="233">
        <f t="shared" si="1226"/>
        <v>0</v>
      </c>
      <c r="DO725" s="232">
        <f t="shared" si="1249"/>
        <v>0</v>
      </c>
      <c r="DP725" s="132">
        <f t="shared" si="1250"/>
        <v>0</v>
      </c>
      <c r="DQ725" s="132">
        <f t="shared" si="1251"/>
        <v>0</v>
      </c>
      <c r="DR725" s="132">
        <f t="shared" si="1252"/>
        <v>0</v>
      </c>
      <c r="DS725" s="132">
        <f t="shared" si="1253"/>
        <v>0</v>
      </c>
      <c r="DT725" s="132">
        <f t="shared" si="1254"/>
        <v>0</v>
      </c>
      <c r="DU725" s="132">
        <f t="shared" si="1255"/>
        <v>0</v>
      </c>
      <c r="DV725" s="132">
        <f t="shared" si="1256"/>
        <v>0</v>
      </c>
      <c r="DW725" s="132">
        <f t="shared" si="1257"/>
        <v>0</v>
      </c>
      <c r="DX725" s="233">
        <f t="shared" si="1258"/>
        <v>0</v>
      </c>
      <c r="DY725" s="231" t="b">
        <f t="shared" si="1295"/>
        <v>0</v>
      </c>
      <c r="DZ725" s="163"/>
      <c r="EA725" s="226" t="str">
        <f t="shared" si="1296"/>
        <v/>
      </c>
      <c r="EB725" s="178" t="str">
        <f t="shared" si="1297"/>
        <v/>
      </c>
      <c r="EC725" s="178" t="str">
        <f t="shared" si="1298"/>
        <v/>
      </c>
      <c r="ED725" s="178" t="str">
        <f t="shared" si="1299"/>
        <v/>
      </c>
      <c r="EE725" s="178" t="str">
        <f t="shared" si="1300"/>
        <v/>
      </c>
      <c r="EF725" s="178" t="str">
        <f t="shared" si="1301"/>
        <v/>
      </c>
      <c r="EG725" s="178" t="str">
        <f t="shared" si="1302"/>
        <v/>
      </c>
      <c r="EH725" s="178" t="str">
        <f t="shared" si="1303"/>
        <v/>
      </c>
      <c r="EI725" s="178" t="str">
        <f t="shared" si="1304"/>
        <v/>
      </c>
      <c r="EJ725" s="227" t="str">
        <f t="shared" si="1305"/>
        <v/>
      </c>
      <c r="EK725" s="230" t="str">
        <f t="shared" si="1259"/>
        <v/>
      </c>
      <c r="EL725" s="177" t="str">
        <f t="shared" si="1260"/>
        <v/>
      </c>
      <c r="EM725" s="177" t="str">
        <f t="shared" si="1261"/>
        <v/>
      </c>
      <c r="EN725" s="177" t="str">
        <f t="shared" si="1262"/>
        <v/>
      </c>
      <c r="EO725" s="177" t="str">
        <f t="shared" si="1263"/>
        <v/>
      </c>
      <c r="EP725" s="177" t="str">
        <f t="shared" si="1264"/>
        <v/>
      </c>
      <c r="EQ725" s="177" t="str">
        <f t="shared" si="1265"/>
        <v/>
      </c>
      <c r="ER725" s="177" t="str">
        <f t="shared" si="1266"/>
        <v/>
      </c>
      <c r="ES725" s="177" t="str">
        <f t="shared" si="1267"/>
        <v/>
      </c>
      <c r="ET725" s="177" t="str">
        <f t="shared" si="1268"/>
        <v/>
      </c>
      <c r="EU725" s="229" t="e">
        <f t="shared" si="1269"/>
        <v>#VALUE!</v>
      </c>
      <c r="EV725" s="27" t="e">
        <f t="shared" si="1270"/>
        <v>#VALUE!</v>
      </c>
      <c r="EW725" s="27" t="e">
        <f t="shared" si="1271"/>
        <v>#VALUE!</v>
      </c>
      <c r="EX725" s="28" t="e">
        <f t="shared" si="1272"/>
        <v>#VALUE!</v>
      </c>
      <c r="EY725" s="28" t="e">
        <f t="shared" si="1273"/>
        <v>#VALUE!</v>
      </c>
      <c r="EZ725" s="28" t="b">
        <f t="shared" si="1274"/>
        <v>0</v>
      </c>
      <c r="FA725" s="176" t="str">
        <f t="shared" si="1275"/>
        <v/>
      </c>
      <c r="FB725" s="27" t="e" cm="1">
        <f t="array" aca="1" ref="FB725" ca="1">TEXT(RIGHT(10-RIGHT(SUM(INDEX(1*(MID(MID(C725,1,1)*2,ROW(INDIRECT("1:"&amp;LEN(MID(C725,1,1)*2))),1)),,))+MID(C725,2,1)+
SUM(INDEX(1*(MID(MID(C725,3,1)*2,ROW(INDIRECT("1:"&amp;LEN(MID(C725,3,1)*2))),1)),,))+MID(C725,4,1)+
SUM(INDEX(1*(MID(MID(C725,5,1)*2,ROW(INDIRECT("1:"&amp;LEN(MID(C725,5,1)*2))),1)),,))+MID(C725,6,1)+
SUM(INDEX(1*(MID(MID(C725,8,1)*2,ROW(INDIRECT("1:"&amp;LEN(MID(C725,8,1)*2))),1)),,))+MID(C725,9,1)+
SUM(INDEX(1*(MID(MID(C725,10,1)*2,ROW(INDIRECT("1:"&amp;LEN(MID(C725,10,1)*2))),1)),,)),1),1),"0")</f>
        <v>#VALUE!</v>
      </c>
      <c r="FC725" s="27" t="str">
        <f t="shared" si="1276"/>
        <v/>
      </c>
      <c r="FD725" s="29" t="b">
        <f t="shared" si="1277"/>
        <v>0</v>
      </c>
      <c r="FE725" s="112" t="b">
        <f>IFERROR(MATCH(D725,'Avtal för korttidsarbete'!$G$13:$G$1012,0),TRUE)</f>
        <v>1</v>
      </c>
      <c r="FF725" s="112" t="b">
        <f t="shared" si="1306"/>
        <v>0</v>
      </c>
      <c r="FG725" s="113" t="str" cm="1">
        <f t="array" ref="FG725">IF(FE725=TRUE,"x",INDEX('Avtal för korttidsarbete'!$E$13:$E$1012,$FE725))</f>
        <v>x</v>
      </c>
      <c r="FH725" s="113" t="str" cm="1">
        <f t="array" ref="FH725">IF(FE725=TRUE,"x",INDEX('Avtal för korttidsarbete'!$F$13:$F$1012,$FE725))</f>
        <v>x</v>
      </c>
      <c r="FI725" s="112" t="b">
        <f t="shared" si="1307"/>
        <v>0</v>
      </c>
      <c r="FJ725" s="135">
        <f t="shared" si="1308"/>
        <v>44166</v>
      </c>
      <c r="FK725" s="135">
        <f t="shared" si="1309"/>
        <v>44377</v>
      </c>
      <c r="FL725" s="112" t="b">
        <f t="shared" si="1310"/>
        <v>0</v>
      </c>
      <c r="FM725" s="113">
        <f t="shared" si="1311"/>
        <v>44166</v>
      </c>
      <c r="FN725" s="135">
        <f t="shared" si="1312"/>
        <v>44377</v>
      </c>
      <c r="FO725" s="148" t="b">
        <f>IFERROR(INDEX('Avtal för korttidsarbete'!R:R,MATCH(D725,'Avtal för korttidsarbete'!$G:$G,0)),TRUE)</f>
        <v>1</v>
      </c>
      <c r="FP725" s="135" t="str">
        <f>IF(FO725,"-",INDEX('Avtal för korttidsarbete'!$D:$D,MATCH(D725,'Avtal för korttidsarbete'!$G:$G,0)))</f>
        <v>-</v>
      </c>
      <c r="FQ725" s="113" t="b">
        <f>IFERROR(G725&gt;INDEX(Uppsägningar!E:E,MATCH(C725,Uppsägningar!C:C,0)),FALSE)</f>
        <v>0</v>
      </c>
    </row>
    <row r="726" spans="1:173" x14ac:dyDescent="0.25">
      <c r="A726" s="19">
        <v>710</v>
      </c>
      <c r="B726" s="20"/>
      <c r="C726" s="183"/>
      <c r="D726" s="66"/>
      <c r="E726" s="212">
        <f>IFERROR(INDEX(Admin!$C$7:$C$10,MATCH(FP726,TblNivåValTExt,0)),0)</f>
        <v>0</v>
      </c>
      <c r="F726" s="1"/>
      <c r="G726" s="1"/>
      <c r="H726" s="78"/>
      <c r="I726" s="181"/>
      <c r="J726" s="181"/>
      <c r="K726" s="182"/>
      <c r="L726" s="182"/>
      <c r="M726" s="181"/>
      <c r="N726" s="181"/>
      <c r="O726" s="181"/>
      <c r="P726" s="182"/>
      <c r="Q726" s="182"/>
      <c r="R726" s="181"/>
      <c r="S726" s="181"/>
      <c r="T726" s="181"/>
      <c r="U726" s="182"/>
      <c r="V726" s="182"/>
      <c r="W726" s="181"/>
      <c r="X726" s="181"/>
      <c r="Y726" s="181"/>
      <c r="Z726" s="182"/>
      <c r="AA726" s="182"/>
      <c r="AB726" s="181"/>
      <c r="AC726" s="181"/>
      <c r="AD726" s="181"/>
      <c r="AE726" s="182"/>
      <c r="AF726" s="182"/>
      <c r="AG726" s="181"/>
      <c r="AH726" s="181"/>
      <c r="AI726" s="181"/>
      <c r="AJ726" s="182"/>
      <c r="AK726" s="182"/>
      <c r="AL726" s="181"/>
      <c r="AM726" s="181"/>
      <c r="AN726" s="181"/>
      <c r="AO726" s="182"/>
      <c r="AP726" s="182"/>
      <c r="AQ726" s="181"/>
      <c r="AR726" s="181"/>
      <c r="AS726" s="181"/>
      <c r="AT726" s="182"/>
      <c r="AU726" s="182"/>
      <c r="AV726" s="181"/>
      <c r="AW726" s="181"/>
      <c r="AX726" s="181"/>
      <c r="AY726" s="182"/>
      <c r="AZ726" s="182"/>
      <c r="BA726" s="181"/>
      <c r="BB726" s="181"/>
      <c r="BC726" s="181"/>
      <c r="BD726" s="182"/>
      <c r="BE726" s="182"/>
      <c r="BF726" s="181"/>
      <c r="BG726" s="180">
        <f t="shared" si="1278"/>
        <v>0</v>
      </c>
      <c r="BH726" s="116" t="str">
        <f t="shared" si="1279"/>
        <v/>
      </c>
      <c r="BI726" s="80" t="b">
        <f t="shared" si="1227"/>
        <v>0</v>
      </c>
      <c r="BJ726" s="80" t="str">
        <f t="shared" si="1228"/>
        <v/>
      </c>
      <c r="BK726" s="80" t="b">
        <f t="shared" si="1280"/>
        <v>0</v>
      </c>
      <c r="BL726" s="13" t="str">
        <f t="shared" si="1229"/>
        <v/>
      </c>
      <c r="BM726" s="13" t="b">
        <f t="shared" si="1281"/>
        <v>0</v>
      </c>
      <c r="BN726" s="35" t="str">
        <f t="shared" si="1230"/>
        <v/>
      </c>
      <c r="BO726" s="13" t="b">
        <f t="shared" si="1231"/>
        <v>0</v>
      </c>
      <c r="BP726" s="35" t="str">
        <f t="shared" si="1232"/>
        <v/>
      </c>
      <c r="BQ726" s="13" t="b">
        <f t="shared" si="1233"/>
        <v>0</v>
      </c>
      <c r="BR726" s="35" t="str">
        <f t="shared" si="1234"/>
        <v/>
      </c>
      <c r="BS726" s="35" t="b">
        <f t="shared" si="1235"/>
        <v>0</v>
      </c>
      <c r="BT726" s="35" t="str">
        <f t="shared" si="1236"/>
        <v/>
      </c>
      <c r="BU726" s="35" t="b">
        <f t="shared" si="1237"/>
        <v>0</v>
      </c>
      <c r="BV726" s="35" t="str">
        <f t="shared" si="1238"/>
        <v/>
      </c>
      <c r="BW726" s="13" t="b">
        <f t="shared" si="1313"/>
        <v>0</v>
      </c>
      <c r="BX726" s="35" t="str">
        <f t="shared" si="1239"/>
        <v/>
      </c>
      <c r="BY726" s="265" t="b">
        <f t="shared" si="1282"/>
        <v>0</v>
      </c>
      <c r="BZ726" s="35" t="str">
        <f t="shared" si="1240"/>
        <v/>
      </c>
      <c r="CA726" s="265" t="b">
        <f t="shared" si="1283"/>
        <v>0</v>
      </c>
      <c r="CB726" s="35" t="str">
        <f t="shared" si="1241"/>
        <v/>
      </c>
      <c r="CC726" s="272" t="b">
        <f t="shared" si="1284"/>
        <v>0</v>
      </c>
      <c r="CD726" s="35" t="str">
        <f t="shared" si="1242"/>
        <v/>
      </c>
      <c r="CE726" s="13" t="b">
        <f t="shared" si="1243"/>
        <v>0</v>
      </c>
      <c r="CF726" s="35" t="str">
        <f t="shared" si="1244"/>
        <v/>
      </c>
      <c r="CG726" s="179">
        <f t="shared" si="1245"/>
        <v>0</v>
      </c>
      <c r="CH726" s="179">
        <f t="shared" si="1246"/>
        <v>0</v>
      </c>
      <c r="CI726" s="218">
        <f t="shared" si="1285"/>
        <v>0</v>
      </c>
      <c r="CJ726" s="218">
        <f t="shared" si="1286"/>
        <v>0</v>
      </c>
      <c r="CK726" s="218">
        <f t="shared" si="1287"/>
        <v>0</v>
      </c>
      <c r="CL726" s="218">
        <f t="shared" si="1288"/>
        <v>0</v>
      </c>
      <c r="CM726" s="218">
        <f t="shared" si="1289"/>
        <v>0</v>
      </c>
      <c r="CN726" s="218">
        <f t="shared" si="1290"/>
        <v>0</v>
      </c>
      <c r="CO726" s="218">
        <f t="shared" si="1291"/>
        <v>0</v>
      </c>
      <c r="CP726" s="218">
        <f t="shared" si="1292"/>
        <v>0</v>
      </c>
      <c r="CQ726" s="218">
        <f t="shared" si="1293"/>
        <v>0</v>
      </c>
      <c r="CR726" s="218">
        <f t="shared" si="1294"/>
        <v>0</v>
      </c>
      <c r="CS726" s="14">
        <f t="shared" si="1247"/>
        <v>0</v>
      </c>
      <c r="CT726" s="236">
        <f t="shared" si="1248"/>
        <v>0</v>
      </c>
      <c r="CU726" s="237">
        <f t="shared" si="1225"/>
        <v>0</v>
      </c>
      <c r="CV726" s="16">
        <f t="shared" si="1225"/>
        <v>0</v>
      </c>
      <c r="CW726" s="16">
        <f t="shared" si="1225"/>
        <v>0</v>
      </c>
      <c r="CX726" s="16">
        <f t="shared" si="1225"/>
        <v>0</v>
      </c>
      <c r="CY726" s="16">
        <f t="shared" si="1225"/>
        <v>0</v>
      </c>
      <c r="CZ726" s="16">
        <f t="shared" si="1225"/>
        <v>0</v>
      </c>
      <c r="DA726" s="16">
        <f t="shared" si="1225"/>
        <v>0</v>
      </c>
      <c r="DB726" s="16">
        <f t="shared" si="1225"/>
        <v>0</v>
      </c>
      <c r="DC726" s="16">
        <f t="shared" si="1225"/>
        <v>0</v>
      </c>
      <c r="DD726" s="238">
        <f t="shared" si="1225"/>
        <v>0</v>
      </c>
      <c r="DE726" s="232">
        <f t="shared" si="1226"/>
        <v>0</v>
      </c>
      <c r="DF726" s="132">
        <f t="shared" si="1226"/>
        <v>0</v>
      </c>
      <c r="DG726" s="132">
        <f t="shared" si="1226"/>
        <v>0</v>
      </c>
      <c r="DH726" s="132">
        <f t="shared" si="1226"/>
        <v>0</v>
      </c>
      <c r="DI726" s="132">
        <f t="shared" si="1226"/>
        <v>0</v>
      </c>
      <c r="DJ726" s="132">
        <f t="shared" si="1226"/>
        <v>0</v>
      </c>
      <c r="DK726" s="132">
        <f t="shared" si="1226"/>
        <v>0</v>
      </c>
      <c r="DL726" s="132">
        <f t="shared" si="1226"/>
        <v>0</v>
      </c>
      <c r="DM726" s="132">
        <f t="shared" si="1226"/>
        <v>0</v>
      </c>
      <c r="DN726" s="233">
        <f t="shared" si="1226"/>
        <v>0</v>
      </c>
      <c r="DO726" s="232">
        <f t="shared" si="1249"/>
        <v>0</v>
      </c>
      <c r="DP726" s="132">
        <f t="shared" si="1250"/>
        <v>0</v>
      </c>
      <c r="DQ726" s="132">
        <f t="shared" si="1251"/>
        <v>0</v>
      </c>
      <c r="DR726" s="132">
        <f t="shared" si="1252"/>
        <v>0</v>
      </c>
      <c r="DS726" s="132">
        <f t="shared" si="1253"/>
        <v>0</v>
      </c>
      <c r="DT726" s="132">
        <f t="shared" si="1254"/>
        <v>0</v>
      </c>
      <c r="DU726" s="132">
        <f t="shared" si="1255"/>
        <v>0</v>
      </c>
      <c r="DV726" s="132">
        <f t="shared" si="1256"/>
        <v>0</v>
      </c>
      <c r="DW726" s="132">
        <f t="shared" si="1257"/>
        <v>0</v>
      </c>
      <c r="DX726" s="233">
        <f t="shared" si="1258"/>
        <v>0</v>
      </c>
      <c r="DY726" s="231" t="b">
        <f t="shared" si="1295"/>
        <v>0</v>
      </c>
      <c r="DZ726" s="163"/>
      <c r="EA726" s="226" t="str">
        <f t="shared" si="1296"/>
        <v/>
      </c>
      <c r="EB726" s="178" t="str">
        <f t="shared" si="1297"/>
        <v/>
      </c>
      <c r="EC726" s="178" t="str">
        <f t="shared" si="1298"/>
        <v/>
      </c>
      <c r="ED726" s="178" t="str">
        <f t="shared" si="1299"/>
        <v/>
      </c>
      <c r="EE726" s="178" t="str">
        <f t="shared" si="1300"/>
        <v/>
      </c>
      <c r="EF726" s="178" t="str">
        <f t="shared" si="1301"/>
        <v/>
      </c>
      <c r="EG726" s="178" t="str">
        <f t="shared" si="1302"/>
        <v/>
      </c>
      <c r="EH726" s="178" t="str">
        <f t="shared" si="1303"/>
        <v/>
      </c>
      <c r="EI726" s="178" t="str">
        <f t="shared" si="1304"/>
        <v/>
      </c>
      <c r="EJ726" s="227" t="str">
        <f t="shared" si="1305"/>
        <v/>
      </c>
      <c r="EK726" s="230" t="str">
        <f t="shared" si="1259"/>
        <v/>
      </c>
      <c r="EL726" s="177" t="str">
        <f t="shared" si="1260"/>
        <v/>
      </c>
      <c r="EM726" s="177" t="str">
        <f t="shared" si="1261"/>
        <v/>
      </c>
      <c r="EN726" s="177" t="str">
        <f t="shared" si="1262"/>
        <v/>
      </c>
      <c r="EO726" s="177" t="str">
        <f t="shared" si="1263"/>
        <v/>
      </c>
      <c r="EP726" s="177" t="str">
        <f t="shared" si="1264"/>
        <v/>
      </c>
      <c r="EQ726" s="177" t="str">
        <f t="shared" si="1265"/>
        <v/>
      </c>
      <c r="ER726" s="177" t="str">
        <f t="shared" si="1266"/>
        <v/>
      </c>
      <c r="ES726" s="177" t="str">
        <f t="shared" si="1267"/>
        <v/>
      </c>
      <c r="ET726" s="177" t="str">
        <f t="shared" si="1268"/>
        <v/>
      </c>
      <c r="EU726" s="229" t="e">
        <f t="shared" si="1269"/>
        <v>#VALUE!</v>
      </c>
      <c r="EV726" s="27" t="e">
        <f t="shared" si="1270"/>
        <v>#VALUE!</v>
      </c>
      <c r="EW726" s="27" t="e">
        <f t="shared" si="1271"/>
        <v>#VALUE!</v>
      </c>
      <c r="EX726" s="28" t="e">
        <f t="shared" si="1272"/>
        <v>#VALUE!</v>
      </c>
      <c r="EY726" s="28" t="e">
        <f t="shared" si="1273"/>
        <v>#VALUE!</v>
      </c>
      <c r="EZ726" s="28" t="b">
        <f t="shared" si="1274"/>
        <v>0</v>
      </c>
      <c r="FA726" s="176" t="str">
        <f t="shared" si="1275"/>
        <v/>
      </c>
      <c r="FB726" s="27" t="e" cm="1">
        <f t="array" aca="1" ref="FB726" ca="1">TEXT(RIGHT(10-RIGHT(SUM(INDEX(1*(MID(MID(C726,1,1)*2,ROW(INDIRECT("1:"&amp;LEN(MID(C726,1,1)*2))),1)),,))+MID(C726,2,1)+
SUM(INDEX(1*(MID(MID(C726,3,1)*2,ROW(INDIRECT("1:"&amp;LEN(MID(C726,3,1)*2))),1)),,))+MID(C726,4,1)+
SUM(INDEX(1*(MID(MID(C726,5,1)*2,ROW(INDIRECT("1:"&amp;LEN(MID(C726,5,1)*2))),1)),,))+MID(C726,6,1)+
SUM(INDEX(1*(MID(MID(C726,8,1)*2,ROW(INDIRECT("1:"&amp;LEN(MID(C726,8,1)*2))),1)),,))+MID(C726,9,1)+
SUM(INDEX(1*(MID(MID(C726,10,1)*2,ROW(INDIRECT("1:"&amp;LEN(MID(C726,10,1)*2))),1)),,)),1),1),"0")</f>
        <v>#VALUE!</v>
      </c>
      <c r="FC726" s="27" t="str">
        <f t="shared" si="1276"/>
        <v/>
      </c>
      <c r="FD726" s="29" t="b">
        <f t="shared" si="1277"/>
        <v>0</v>
      </c>
      <c r="FE726" s="112" t="b">
        <f>IFERROR(MATCH(D726,'Avtal för korttidsarbete'!$G$13:$G$1012,0),TRUE)</f>
        <v>1</v>
      </c>
      <c r="FF726" s="112" t="b">
        <f t="shared" si="1306"/>
        <v>0</v>
      </c>
      <c r="FG726" s="113" t="str" cm="1">
        <f t="array" ref="FG726">IF(FE726=TRUE,"x",INDEX('Avtal för korttidsarbete'!$E$13:$E$1012,$FE726))</f>
        <v>x</v>
      </c>
      <c r="FH726" s="113" t="str" cm="1">
        <f t="array" ref="FH726">IF(FE726=TRUE,"x",INDEX('Avtal för korttidsarbete'!$F$13:$F$1012,$FE726))</f>
        <v>x</v>
      </c>
      <c r="FI726" s="112" t="b">
        <f t="shared" si="1307"/>
        <v>0</v>
      </c>
      <c r="FJ726" s="135">
        <f t="shared" si="1308"/>
        <v>44166</v>
      </c>
      <c r="FK726" s="135">
        <f t="shared" si="1309"/>
        <v>44377</v>
      </c>
      <c r="FL726" s="112" t="b">
        <f t="shared" si="1310"/>
        <v>0</v>
      </c>
      <c r="FM726" s="113">
        <f t="shared" si="1311"/>
        <v>44166</v>
      </c>
      <c r="FN726" s="135">
        <f t="shared" si="1312"/>
        <v>44377</v>
      </c>
      <c r="FO726" s="148" t="b">
        <f>IFERROR(INDEX('Avtal för korttidsarbete'!R:R,MATCH(D726,'Avtal för korttidsarbete'!$G:$G,0)),TRUE)</f>
        <v>1</v>
      </c>
      <c r="FP726" s="135" t="str">
        <f>IF(FO726,"-",INDEX('Avtal för korttidsarbete'!$D:$D,MATCH(D726,'Avtal för korttidsarbete'!$G:$G,0)))</f>
        <v>-</v>
      </c>
      <c r="FQ726" s="113" t="b">
        <f>IFERROR(G726&gt;INDEX(Uppsägningar!E:E,MATCH(C726,Uppsägningar!C:C,0)),FALSE)</f>
        <v>0</v>
      </c>
    </row>
    <row r="727" spans="1:173" x14ac:dyDescent="0.25">
      <c r="A727" s="19">
        <v>711</v>
      </c>
      <c r="B727" s="20"/>
      <c r="C727" s="183"/>
      <c r="D727" s="66"/>
      <c r="E727" s="212">
        <f>IFERROR(INDEX(Admin!$C$7:$C$10,MATCH(FP727,TblNivåValTExt,0)),0)</f>
        <v>0</v>
      </c>
      <c r="F727" s="1"/>
      <c r="G727" s="1"/>
      <c r="H727" s="78"/>
      <c r="I727" s="181"/>
      <c r="J727" s="181"/>
      <c r="K727" s="182"/>
      <c r="L727" s="182"/>
      <c r="M727" s="181"/>
      <c r="N727" s="181"/>
      <c r="O727" s="181"/>
      <c r="P727" s="182"/>
      <c r="Q727" s="182"/>
      <c r="R727" s="181"/>
      <c r="S727" s="181"/>
      <c r="T727" s="181"/>
      <c r="U727" s="182"/>
      <c r="V727" s="182"/>
      <c r="W727" s="181"/>
      <c r="X727" s="181"/>
      <c r="Y727" s="181"/>
      <c r="Z727" s="182"/>
      <c r="AA727" s="182"/>
      <c r="AB727" s="181"/>
      <c r="AC727" s="181"/>
      <c r="AD727" s="181"/>
      <c r="AE727" s="182"/>
      <c r="AF727" s="182"/>
      <c r="AG727" s="181"/>
      <c r="AH727" s="181"/>
      <c r="AI727" s="181"/>
      <c r="AJ727" s="182"/>
      <c r="AK727" s="182"/>
      <c r="AL727" s="181"/>
      <c r="AM727" s="181"/>
      <c r="AN727" s="181"/>
      <c r="AO727" s="182"/>
      <c r="AP727" s="182"/>
      <c r="AQ727" s="181"/>
      <c r="AR727" s="181"/>
      <c r="AS727" s="181"/>
      <c r="AT727" s="182"/>
      <c r="AU727" s="182"/>
      <c r="AV727" s="181"/>
      <c r="AW727" s="181"/>
      <c r="AX727" s="181"/>
      <c r="AY727" s="182"/>
      <c r="AZ727" s="182"/>
      <c r="BA727" s="181"/>
      <c r="BB727" s="181"/>
      <c r="BC727" s="181"/>
      <c r="BD727" s="182"/>
      <c r="BE727" s="182"/>
      <c r="BF727" s="181"/>
      <c r="BG727" s="180">
        <f t="shared" si="1278"/>
        <v>0</v>
      </c>
      <c r="BH727" s="116" t="str">
        <f t="shared" si="1279"/>
        <v/>
      </c>
      <c r="BI727" s="80" t="b">
        <f t="shared" si="1227"/>
        <v>0</v>
      </c>
      <c r="BJ727" s="80" t="str">
        <f t="shared" si="1228"/>
        <v/>
      </c>
      <c r="BK727" s="80" t="b">
        <f t="shared" si="1280"/>
        <v>0</v>
      </c>
      <c r="BL727" s="13" t="str">
        <f t="shared" si="1229"/>
        <v/>
      </c>
      <c r="BM727" s="13" t="b">
        <f t="shared" si="1281"/>
        <v>0</v>
      </c>
      <c r="BN727" s="35" t="str">
        <f t="shared" si="1230"/>
        <v/>
      </c>
      <c r="BO727" s="13" t="b">
        <f t="shared" si="1231"/>
        <v>0</v>
      </c>
      <c r="BP727" s="35" t="str">
        <f t="shared" si="1232"/>
        <v/>
      </c>
      <c r="BQ727" s="13" t="b">
        <f t="shared" si="1233"/>
        <v>0</v>
      </c>
      <c r="BR727" s="35" t="str">
        <f t="shared" si="1234"/>
        <v/>
      </c>
      <c r="BS727" s="35" t="b">
        <f t="shared" si="1235"/>
        <v>0</v>
      </c>
      <c r="BT727" s="35" t="str">
        <f t="shared" si="1236"/>
        <v/>
      </c>
      <c r="BU727" s="35" t="b">
        <f t="shared" si="1237"/>
        <v>0</v>
      </c>
      <c r="BV727" s="35" t="str">
        <f t="shared" si="1238"/>
        <v/>
      </c>
      <c r="BW727" s="13" t="b">
        <f t="shared" si="1313"/>
        <v>0</v>
      </c>
      <c r="BX727" s="35" t="str">
        <f t="shared" si="1239"/>
        <v/>
      </c>
      <c r="BY727" s="265" t="b">
        <f t="shared" si="1282"/>
        <v>0</v>
      </c>
      <c r="BZ727" s="35" t="str">
        <f t="shared" si="1240"/>
        <v/>
      </c>
      <c r="CA727" s="265" t="b">
        <f t="shared" si="1283"/>
        <v>0</v>
      </c>
      <c r="CB727" s="35" t="str">
        <f t="shared" si="1241"/>
        <v/>
      </c>
      <c r="CC727" s="272" t="b">
        <f t="shared" si="1284"/>
        <v>0</v>
      </c>
      <c r="CD727" s="35" t="str">
        <f t="shared" si="1242"/>
        <v/>
      </c>
      <c r="CE727" s="13" t="b">
        <f t="shared" si="1243"/>
        <v>0</v>
      </c>
      <c r="CF727" s="35" t="str">
        <f t="shared" si="1244"/>
        <v/>
      </c>
      <c r="CG727" s="179">
        <f t="shared" si="1245"/>
        <v>0</v>
      </c>
      <c r="CH727" s="179">
        <f t="shared" si="1246"/>
        <v>0</v>
      </c>
      <c r="CI727" s="218">
        <f t="shared" si="1285"/>
        <v>0</v>
      </c>
      <c r="CJ727" s="218">
        <f t="shared" si="1286"/>
        <v>0</v>
      </c>
      <c r="CK727" s="218">
        <f t="shared" si="1287"/>
        <v>0</v>
      </c>
      <c r="CL727" s="218">
        <f t="shared" si="1288"/>
        <v>0</v>
      </c>
      <c r="CM727" s="218">
        <f t="shared" si="1289"/>
        <v>0</v>
      </c>
      <c r="CN727" s="218">
        <f t="shared" si="1290"/>
        <v>0</v>
      </c>
      <c r="CO727" s="218">
        <f t="shared" si="1291"/>
        <v>0</v>
      </c>
      <c r="CP727" s="218">
        <f t="shared" si="1292"/>
        <v>0</v>
      </c>
      <c r="CQ727" s="218">
        <f t="shared" si="1293"/>
        <v>0</v>
      </c>
      <c r="CR727" s="218">
        <f t="shared" si="1294"/>
        <v>0</v>
      </c>
      <c r="CS727" s="14">
        <f t="shared" si="1247"/>
        <v>0</v>
      </c>
      <c r="CT727" s="236">
        <f t="shared" si="1248"/>
        <v>0</v>
      </c>
      <c r="CU727" s="237">
        <f t="shared" ref="CU727:DD736" si="1314">IF(AND($CS727,$CT727,CU$12),MAX(0,MIN(CU$10,$CT727)-MAX(CU$9,$CS727)+1),0)</f>
        <v>0</v>
      </c>
      <c r="CV727" s="16">
        <f t="shared" si="1314"/>
        <v>0</v>
      </c>
      <c r="CW727" s="16">
        <f t="shared" si="1314"/>
        <v>0</v>
      </c>
      <c r="CX727" s="16">
        <f t="shared" si="1314"/>
        <v>0</v>
      </c>
      <c r="CY727" s="16">
        <f t="shared" si="1314"/>
        <v>0</v>
      </c>
      <c r="CZ727" s="16">
        <f t="shared" si="1314"/>
        <v>0</v>
      </c>
      <c r="DA727" s="16">
        <f t="shared" si="1314"/>
        <v>0</v>
      </c>
      <c r="DB727" s="16">
        <f t="shared" si="1314"/>
        <v>0</v>
      </c>
      <c r="DC727" s="16">
        <f t="shared" si="1314"/>
        <v>0</v>
      </c>
      <c r="DD727" s="238">
        <f t="shared" si="1314"/>
        <v>0</v>
      </c>
      <c r="DE727" s="232">
        <f t="shared" ref="DE727:DN736" si="1315">IF($H727&lt;=0,0,MAX(0,MIN($H727,$DE$11)))</f>
        <v>0</v>
      </c>
      <c r="DF727" s="132">
        <f t="shared" si="1315"/>
        <v>0</v>
      </c>
      <c r="DG727" s="132">
        <f t="shared" si="1315"/>
        <v>0</v>
      </c>
      <c r="DH727" s="132">
        <f t="shared" si="1315"/>
        <v>0</v>
      </c>
      <c r="DI727" s="132">
        <f t="shared" si="1315"/>
        <v>0</v>
      </c>
      <c r="DJ727" s="132">
        <f t="shared" si="1315"/>
        <v>0</v>
      </c>
      <c r="DK727" s="132">
        <f t="shared" si="1315"/>
        <v>0</v>
      </c>
      <c r="DL727" s="132">
        <f t="shared" si="1315"/>
        <v>0</v>
      </c>
      <c r="DM727" s="132">
        <f t="shared" si="1315"/>
        <v>0</v>
      </c>
      <c r="DN727" s="233">
        <f t="shared" si="1315"/>
        <v>0</v>
      </c>
      <c r="DO727" s="232">
        <f t="shared" si="1249"/>
        <v>0</v>
      </c>
      <c r="DP727" s="132">
        <f t="shared" si="1250"/>
        <v>0</v>
      </c>
      <c r="DQ727" s="132">
        <f t="shared" si="1251"/>
        <v>0</v>
      </c>
      <c r="DR727" s="132">
        <f t="shared" si="1252"/>
        <v>0</v>
      </c>
      <c r="DS727" s="132">
        <f t="shared" si="1253"/>
        <v>0</v>
      </c>
      <c r="DT727" s="132">
        <f t="shared" si="1254"/>
        <v>0</v>
      </c>
      <c r="DU727" s="132">
        <f t="shared" si="1255"/>
        <v>0</v>
      </c>
      <c r="DV727" s="132">
        <f t="shared" si="1256"/>
        <v>0</v>
      </c>
      <c r="DW727" s="132">
        <f t="shared" si="1257"/>
        <v>0</v>
      </c>
      <c r="DX727" s="233">
        <f t="shared" si="1258"/>
        <v>0</v>
      </c>
      <c r="DY727" s="231" t="b">
        <f t="shared" si="1295"/>
        <v>0</v>
      </c>
      <c r="DZ727" s="163"/>
      <c r="EA727" s="226" t="str">
        <f t="shared" si="1296"/>
        <v/>
      </c>
      <c r="EB727" s="178" t="str">
        <f t="shared" si="1297"/>
        <v/>
      </c>
      <c r="EC727" s="178" t="str">
        <f t="shared" si="1298"/>
        <v/>
      </c>
      <c r="ED727" s="178" t="str">
        <f t="shared" si="1299"/>
        <v/>
      </c>
      <c r="EE727" s="178" t="str">
        <f t="shared" si="1300"/>
        <v/>
      </c>
      <c r="EF727" s="178" t="str">
        <f t="shared" si="1301"/>
        <v/>
      </c>
      <c r="EG727" s="178" t="str">
        <f t="shared" si="1302"/>
        <v/>
      </c>
      <c r="EH727" s="178" t="str">
        <f t="shared" si="1303"/>
        <v/>
      </c>
      <c r="EI727" s="178" t="str">
        <f t="shared" si="1304"/>
        <v/>
      </c>
      <c r="EJ727" s="227" t="str">
        <f t="shared" si="1305"/>
        <v/>
      </c>
      <c r="EK727" s="230" t="str">
        <f t="shared" si="1259"/>
        <v/>
      </c>
      <c r="EL727" s="177" t="str">
        <f t="shared" si="1260"/>
        <v/>
      </c>
      <c r="EM727" s="177" t="str">
        <f t="shared" si="1261"/>
        <v/>
      </c>
      <c r="EN727" s="177" t="str">
        <f t="shared" si="1262"/>
        <v/>
      </c>
      <c r="EO727" s="177" t="str">
        <f t="shared" si="1263"/>
        <v/>
      </c>
      <c r="EP727" s="177" t="str">
        <f t="shared" si="1264"/>
        <v/>
      </c>
      <c r="EQ727" s="177" t="str">
        <f t="shared" si="1265"/>
        <v/>
      </c>
      <c r="ER727" s="177" t="str">
        <f t="shared" si="1266"/>
        <v/>
      </c>
      <c r="ES727" s="177" t="str">
        <f t="shared" si="1267"/>
        <v/>
      </c>
      <c r="ET727" s="177" t="str">
        <f t="shared" si="1268"/>
        <v/>
      </c>
      <c r="EU727" s="229" t="e">
        <f t="shared" si="1269"/>
        <v>#VALUE!</v>
      </c>
      <c r="EV727" s="27" t="e">
        <f t="shared" si="1270"/>
        <v>#VALUE!</v>
      </c>
      <c r="EW727" s="27" t="e">
        <f t="shared" si="1271"/>
        <v>#VALUE!</v>
      </c>
      <c r="EX727" s="28" t="e">
        <f t="shared" si="1272"/>
        <v>#VALUE!</v>
      </c>
      <c r="EY727" s="28" t="e">
        <f t="shared" si="1273"/>
        <v>#VALUE!</v>
      </c>
      <c r="EZ727" s="28" t="b">
        <f t="shared" si="1274"/>
        <v>0</v>
      </c>
      <c r="FA727" s="176" t="str">
        <f t="shared" si="1275"/>
        <v/>
      </c>
      <c r="FB727" s="27" t="e" cm="1">
        <f t="array" aca="1" ref="FB727" ca="1">TEXT(RIGHT(10-RIGHT(SUM(INDEX(1*(MID(MID(C727,1,1)*2,ROW(INDIRECT("1:"&amp;LEN(MID(C727,1,1)*2))),1)),,))+MID(C727,2,1)+
SUM(INDEX(1*(MID(MID(C727,3,1)*2,ROW(INDIRECT("1:"&amp;LEN(MID(C727,3,1)*2))),1)),,))+MID(C727,4,1)+
SUM(INDEX(1*(MID(MID(C727,5,1)*2,ROW(INDIRECT("1:"&amp;LEN(MID(C727,5,1)*2))),1)),,))+MID(C727,6,1)+
SUM(INDEX(1*(MID(MID(C727,8,1)*2,ROW(INDIRECT("1:"&amp;LEN(MID(C727,8,1)*2))),1)),,))+MID(C727,9,1)+
SUM(INDEX(1*(MID(MID(C727,10,1)*2,ROW(INDIRECT("1:"&amp;LEN(MID(C727,10,1)*2))),1)),,)),1),1),"0")</f>
        <v>#VALUE!</v>
      </c>
      <c r="FC727" s="27" t="str">
        <f t="shared" si="1276"/>
        <v/>
      </c>
      <c r="FD727" s="29" t="b">
        <f t="shared" si="1277"/>
        <v>0</v>
      </c>
      <c r="FE727" s="112" t="b">
        <f>IFERROR(MATCH(D727,'Avtal för korttidsarbete'!$G$13:$G$1012,0),TRUE)</f>
        <v>1</v>
      </c>
      <c r="FF727" s="112" t="b">
        <f t="shared" si="1306"/>
        <v>0</v>
      </c>
      <c r="FG727" s="113" t="str" cm="1">
        <f t="array" ref="FG727">IF(FE727=TRUE,"x",INDEX('Avtal för korttidsarbete'!$E$13:$E$1012,$FE727))</f>
        <v>x</v>
      </c>
      <c r="FH727" s="113" t="str" cm="1">
        <f t="array" ref="FH727">IF(FE727=TRUE,"x",INDEX('Avtal för korttidsarbete'!$F$13:$F$1012,$FE727))</f>
        <v>x</v>
      </c>
      <c r="FI727" s="112" t="b">
        <f t="shared" si="1307"/>
        <v>0</v>
      </c>
      <c r="FJ727" s="135">
        <f t="shared" si="1308"/>
        <v>44166</v>
      </c>
      <c r="FK727" s="135">
        <f t="shared" si="1309"/>
        <v>44377</v>
      </c>
      <c r="FL727" s="112" t="b">
        <f t="shared" si="1310"/>
        <v>0</v>
      </c>
      <c r="FM727" s="113">
        <f t="shared" si="1311"/>
        <v>44166</v>
      </c>
      <c r="FN727" s="135">
        <f t="shared" si="1312"/>
        <v>44377</v>
      </c>
      <c r="FO727" s="148" t="b">
        <f>IFERROR(INDEX('Avtal för korttidsarbete'!R:R,MATCH(D727,'Avtal för korttidsarbete'!$G:$G,0)),TRUE)</f>
        <v>1</v>
      </c>
      <c r="FP727" s="135" t="str">
        <f>IF(FO727,"-",INDEX('Avtal för korttidsarbete'!$D:$D,MATCH(D727,'Avtal för korttidsarbete'!$G:$G,0)))</f>
        <v>-</v>
      </c>
      <c r="FQ727" s="113" t="b">
        <f>IFERROR(G727&gt;INDEX(Uppsägningar!E:E,MATCH(C727,Uppsägningar!C:C,0)),FALSE)</f>
        <v>0</v>
      </c>
    </row>
    <row r="728" spans="1:173" x14ac:dyDescent="0.25">
      <c r="A728" s="19">
        <v>712</v>
      </c>
      <c r="B728" s="20"/>
      <c r="C728" s="183"/>
      <c r="D728" s="66"/>
      <c r="E728" s="212">
        <f>IFERROR(INDEX(Admin!$C$7:$C$10,MATCH(FP728,TblNivåValTExt,0)),0)</f>
        <v>0</v>
      </c>
      <c r="F728" s="1"/>
      <c r="G728" s="1"/>
      <c r="H728" s="78"/>
      <c r="I728" s="181"/>
      <c r="J728" s="181"/>
      <c r="K728" s="182"/>
      <c r="L728" s="182"/>
      <c r="M728" s="181"/>
      <c r="N728" s="181"/>
      <c r="O728" s="181"/>
      <c r="P728" s="182"/>
      <c r="Q728" s="182"/>
      <c r="R728" s="181"/>
      <c r="S728" s="181"/>
      <c r="T728" s="181"/>
      <c r="U728" s="182"/>
      <c r="V728" s="182"/>
      <c r="W728" s="181"/>
      <c r="X728" s="181"/>
      <c r="Y728" s="181"/>
      <c r="Z728" s="182"/>
      <c r="AA728" s="182"/>
      <c r="AB728" s="181"/>
      <c r="AC728" s="181"/>
      <c r="AD728" s="181"/>
      <c r="AE728" s="182"/>
      <c r="AF728" s="182"/>
      <c r="AG728" s="181"/>
      <c r="AH728" s="181"/>
      <c r="AI728" s="181"/>
      <c r="AJ728" s="182"/>
      <c r="AK728" s="182"/>
      <c r="AL728" s="181"/>
      <c r="AM728" s="181"/>
      <c r="AN728" s="181"/>
      <c r="AO728" s="182"/>
      <c r="AP728" s="182"/>
      <c r="AQ728" s="181"/>
      <c r="AR728" s="181"/>
      <c r="AS728" s="181"/>
      <c r="AT728" s="182"/>
      <c r="AU728" s="182"/>
      <c r="AV728" s="181"/>
      <c r="AW728" s="181"/>
      <c r="AX728" s="181"/>
      <c r="AY728" s="182"/>
      <c r="AZ728" s="182"/>
      <c r="BA728" s="181"/>
      <c r="BB728" s="181"/>
      <c r="BC728" s="181"/>
      <c r="BD728" s="182"/>
      <c r="BE728" s="182"/>
      <c r="BF728" s="181"/>
      <c r="BG728" s="180">
        <f t="shared" si="1278"/>
        <v>0</v>
      </c>
      <c r="BH728" s="116" t="str">
        <f t="shared" si="1279"/>
        <v/>
      </c>
      <c r="BI728" s="80" t="b">
        <f t="shared" si="1227"/>
        <v>0</v>
      </c>
      <c r="BJ728" s="80" t="str">
        <f t="shared" si="1228"/>
        <v/>
      </c>
      <c r="BK728" s="80" t="b">
        <f t="shared" si="1280"/>
        <v>0</v>
      </c>
      <c r="BL728" s="13" t="str">
        <f t="shared" si="1229"/>
        <v/>
      </c>
      <c r="BM728" s="13" t="b">
        <f t="shared" si="1281"/>
        <v>0</v>
      </c>
      <c r="BN728" s="35" t="str">
        <f t="shared" si="1230"/>
        <v/>
      </c>
      <c r="BO728" s="13" t="b">
        <f t="shared" si="1231"/>
        <v>0</v>
      </c>
      <c r="BP728" s="35" t="str">
        <f t="shared" si="1232"/>
        <v/>
      </c>
      <c r="BQ728" s="13" t="b">
        <f t="shared" si="1233"/>
        <v>0</v>
      </c>
      <c r="BR728" s="35" t="str">
        <f t="shared" si="1234"/>
        <v/>
      </c>
      <c r="BS728" s="35" t="b">
        <f t="shared" si="1235"/>
        <v>0</v>
      </c>
      <c r="BT728" s="35" t="str">
        <f t="shared" si="1236"/>
        <v/>
      </c>
      <c r="BU728" s="35" t="b">
        <f t="shared" si="1237"/>
        <v>0</v>
      </c>
      <c r="BV728" s="35" t="str">
        <f t="shared" si="1238"/>
        <v/>
      </c>
      <c r="BW728" s="13" t="b">
        <f t="shared" si="1313"/>
        <v>0</v>
      </c>
      <c r="BX728" s="35" t="str">
        <f t="shared" si="1239"/>
        <v/>
      </c>
      <c r="BY728" s="265" t="b">
        <f t="shared" si="1282"/>
        <v>0</v>
      </c>
      <c r="BZ728" s="35" t="str">
        <f t="shared" si="1240"/>
        <v/>
      </c>
      <c r="CA728" s="265" t="b">
        <f t="shared" si="1283"/>
        <v>0</v>
      </c>
      <c r="CB728" s="35" t="str">
        <f t="shared" si="1241"/>
        <v/>
      </c>
      <c r="CC728" s="272" t="b">
        <f t="shared" si="1284"/>
        <v>0</v>
      </c>
      <c r="CD728" s="35" t="str">
        <f t="shared" si="1242"/>
        <v/>
      </c>
      <c r="CE728" s="13" t="b">
        <f t="shared" si="1243"/>
        <v>0</v>
      </c>
      <c r="CF728" s="35" t="str">
        <f t="shared" si="1244"/>
        <v/>
      </c>
      <c r="CG728" s="179">
        <f t="shared" si="1245"/>
        <v>0</v>
      </c>
      <c r="CH728" s="179">
        <f t="shared" si="1246"/>
        <v>0</v>
      </c>
      <c r="CI728" s="218">
        <f t="shared" si="1285"/>
        <v>0</v>
      </c>
      <c r="CJ728" s="218">
        <f t="shared" si="1286"/>
        <v>0</v>
      </c>
      <c r="CK728" s="218">
        <f t="shared" si="1287"/>
        <v>0</v>
      </c>
      <c r="CL728" s="218">
        <f t="shared" si="1288"/>
        <v>0</v>
      </c>
      <c r="CM728" s="218">
        <f t="shared" si="1289"/>
        <v>0</v>
      </c>
      <c r="CN728" s="218">
        <f t="shared" si="1290"/>
        <v>0</v>
      </c>
      <c r="CO728" s="218">
        <f t="shared" si="1291"/>
        <v>0</v>
      </c>
      <c r="CP728" s="218">
        <f t="shared" si="1292"/>
        <v>0</v>
      </c>
      <c r="CQ728" s="218">
        <f t="shared" si="1293"/>
        <v>0</v>
      </c>
      <c r="CR728" s="218">
        <f t="shared" si="1294"/>
        <v>0</v>
      </c>
      <c r="CS728" s="14">
        <f t="shared" si="1247"/>
        <v>0</v>
      </c>
      <c r="CT728" s="236">
        <f t="shared" si="1248"/>
        <v>0</v>
      </c>
      <c r="CU728" s="237">
        <f t="shared" si="1314"/>
        <v>0</v>
      </c>
      <c r="CV728" s="16">
        <f t="shared" si="1314"/>
        <v>0</v>
      </c>
      <c r="CW728" s="16">
        <f t="shared" si="1314"/>
        <v>0</v>
      </c>
      <c r="CX728" s="16">
        <f t="shared" si="1314"/>
        <v>0</v>
      </c>
      <c r="CY728" s="16">
        <f t="shared" si="1314"/>
        <v>0</v>
      </c>
      <c r="CZ728" s="16">
        <f t="shared" si="1314"/>
        <v>0</v>
      </c>
      <c r="DA728" s="16">
        <f t="shared" si="1314"/>
        <v>0</v>
      </c>
      <c r="DB728" s="16">
        <f t="shared" si="1314"/>
        <v>0</v>
      </c>
      <c r="DC728" s="16">
        <f t="shared" si="1314"/>
        <v>0</v>
      </c>
      <c r="DD728" s="238">
        <f t="shared" si="1314"/>
        <v>0</v>
      </c>
      <c r="DE728" s="232">
        <f t="shared" si="1315"/>
        <v>0</v>
      </c>
      <c r="DF728" s="132">
        <f t="shared" si="1315"/>
        <v>0</v>
      </c>
      <c r="DG728" s="132">
        <f t="shared" si="1315"/>
        <v>0</v>
      </c>
      <c r="DH728" s="132">
        <f t="shared" si="1315"/>
        <v>0</v>
      </c>
      <c r="DI728" s="132">
        <f t="shared" si="1315"/>
        <v>0</v>
      </c>
      <c r="DJ728" s="132">
        <f t="shared" si="1315"/>
        <v>0</v>
      </c>
      <c r="DK728" s="132">
        <f t="shared" si="1315"/>
        <v>0</v>
      </c>
      <c r="DL728" s="132">
        <f t="shared" si="1315"/>
        <v>0</v>
      </c>
      <c r="DM728" s="132">
        <f t="shared" si="1315"/>
        <v>0</v>
      </c>
      <c r="DN728" s="233">
        <f t="shared" si="1315"/>
        <v>0</v>
      </c>
      <c r="DO728" s="232">
        <f t="shared" si="1249"/>
        <v>0</v>
      </c>
      <c r="DP728" s="132">
        <f t="shared" si="1250"/>
        <v>0</v>
      </c>
      <c r="DQ728" s="132">
        <f t="shared" si="1251"/>
        <v>0</v>
      </c>
      <c r="DR728" s="132">
        <f t="shared" si="1252"/>
        <v>0</v>
      </c>
      <c r="DS728" s="132">
        <f t="shared" si="1253"/>
        <v>0</v>
      </c>
      <c r="DT728" s="132">
        <f t="shared" si="1254"/>
        <v>0</v>
      </c>
      <c r="DU728" s="132">
        <f t="shared" si="1255"/>
        <v>0</v>
      </c>
      <c r="DV728" s="132">
        <f t="shared" si="1256"/>
        <v>0</v>
      </c>
      <c r="DW728" s="132">
        <f t="shared" si="1257"/>
        <v>0</v>
      </c>
      <c r="DX728" s="233">
        <f t="shared" si="1258"/>
        <v>0</v>
      </c>
      <c r="DY728" s="231" t="b">
        <f t="shared" si="1295"/>
        <v>0</v>
      </c>
      <c r="DZ728" s="163"/>
      <c r="EA728" s="226" t="str">
        <f t="shared" si="1296"/>
        <v/>
      </c>
      <c r="EB728" s="178" t="str">
        <f t="shared" si="1297"/>
        <v/>
      </c>
      <c r="EC728" s="178" t="str">
        <f t="shared" si="1298"/>
        <v/>
      </c>
      <c r="ED728" s="178" t="str">
        <f t="shared" si="1299"/>
        <v/>
      </c>
      <c r="EE728" s="178" t="str">
        <f t="shared" si="1300"/>
        <v/>
      </c>
      <c r="EF728" s="178" t="str">
        <f t="shared" si="1301"/>
        <v/>
      </c>
      <c r="EG728" s="178" t="str">
        <f t="shared" si="1302"/>
        <v/>
      </c>
      <c r="EH728" s="178" t="str">
        <f t="shared" si="1303"/>
        <v/>
      </c>
      <c r="EI728" s="178" t="str">
        <f t="shared" si="1304"/>
        <v/>
      </c>
      <c r="EJ728" s="227" t="str">
        <f t="shared" si="1305"/>
        <v/>
      </c>
      <c r="EK728" s="230" t="str">
        <f t="shared" si="1259"/>
        <v/>
      </c>
      <c r="EL728" s="177" t="str">
        <f t="shared" si="1260"/>
        <v/>
      </c>
      <c r="EM728" s="177" t="str">
        <f t="shared" si="1261"/>
        <v/>
      </c>
      <c r="EN728" s="177" t="str">
        <f t="shared" si="1262"/>
        <v/>
      </c>
      <c r="EO728" s="177" t="str">
        <f t="shared" si="1263"/>
        <v/>
      </c>
      <c r="EP728" s="177" t="str">
        <f t="shared" si="1264"/>
        <v/>
      </c>
      <c r="EQ728" s="177" t="str">
        <f t="shared" si="1265"/>
        <v/>
      </c>
      <c r="ER728" s="177" t="str">
        <f t="shared" si="1266"/>
        <v/>
      </c>
      <c r="ES728" s="177" t="str">
        <f t="shared" si="1267"/>
        <v/>
      </c>
      <c r="ET728" s="177" t="str">
        <f t="shared" si="1268"/>
        <v/>
      </c>
      <c r="EU728" s="229" t="e">
        <f t="shared" si="1269"/>
        <v>#VALUE!</v>
      </c>
      <c r="EV728" s="27" t="e">
        <f t="shared" si="1270"/>
        <v>#VALUE!</v>
      </c>
      <c r="EW728" s="27" t="e">
        <f t="shared" si="1271"/>
        <v>#VALUE!</v>
      </c>
      <c r="EX728" s="28" t="e">
        <f t="shared" si="1272"/>
        <v>#VALUE!</v>
      </c>
      <c r="EY728" s="28" t="e">
        <f t="shared" si="1273"/>
        <v>#VALUE!</v>
      </c>
      <c r="EZ728" s="28" t="b">
        <f t="shared" si="1274"/>
        <v>0</v>
      </c>
      <c r="FA728" s="176" t="str">
        <f t="shared" si="1275"/>
        <v/>
      </c>
      <c r="FB728" s="27" t="e" cm="1">
        <f t="array" aca="1" ref="FB728" ca="1">TEXT(RIGHT(10-RIGHT(SUM(INDEX(1*(MID(MID(C728,1,1)*2,ROW(INDIRECT("1:"&amp;LEN(MID(C728,1,1)*2))),1)),,))+MID(C728,2,1)+
SUM(INDEX(1*(MID(MID(C728,3,1)*2,ROW(INDIRECT("1:"&amp;LEN(MID(C728,3,1)*2))),1)),,))+MID(C728,4,1)+
SUM(INDEX(1*(MID(MID(C728,5,1)*2,ROW(INDIRECT("1:"&amp;LEN(MID(C728,5,1)*2))),1)),,))+MID(C728,6,1)+
SUM(INDEX(1*(MID(MID(C728,8,1)*2,ROW(INDIRECT("1:"&amp;LEN(MID(C728,8,1)*2))),1)),,))+MID(C728,9,1)+
SUM(INDEX(1*(MID(MID(C728,10,1)*2,ROW(INDIRECT("1:"&amp;LEN(MID(C728,10,1)*2))),1)),,)),1),1),"0")</f>
        <v>#VALUE!</v>
      </c>
      <c r="FC728" s="27" t="str">
        <f t="shared" si="1276"/>
        <v/>
      </c>
      <c r="FD728" s="29" t="b">
        <f t="shared" si="1277"/>
        <v>0</v>
      </c>
      <c r="FE728" s="112" t="b">
        <f>IFERROR(MATCH(D728,'Avtal för korttidsarbete'!$G$13:$G$1012,0),TRUE)</f>
        <v>1</v>
      </c>
      <c r="FF728" s="112" t="b">
        <f t="shared" si="1306"/>
        <v>0</v>
      </c>
      <c r="FG728" s="113" t="str" cm="1">
        <f t="array" ref="FG728">IF(FE728=TRUE,"x",INDEX('Avtal för korttidsarbete'!$E$13:$E$1012,$FE728))</f>
        <v>x</v>
      </c>
      <c r="FH728" s="113" t="str" cm="1">
        <f t="array" ref="FH728">IF(FE728=TRUE,"x",INDEX('Avtal för korttidsarbete'!$F$13:$F$1012,$FE728))</f>
        <v>x</v>
      </c>
      <c r="FI728" s="112" t="b">
        <f t="shared" si="1307"/>
        <v>0</v>
      </c>
      <c r="FJ728" s="135">
        <f t="shared" si="1308"/>
        <v>44166</v>
      </c>
      <c r="FK728" s="135">
        <f t="shared" si="1309"/>
        <v>44377</v>
      </c>
      <c r="FL728" s="112" t="b">
        <f t="shared" si="1310"/>
        <v>0</v>
      </c>
      <c r="FM728" s="113">
        <f t="shared" si="1311"/>
        <v>44166</v>
      </c>
      <c r="FN728" s="135">
        <f t="shared" si="1312"/>
        <v>44377</v>
      </c>
      <c r="FO728" s="148" t="b">
        <f>IFERROR(INDEX('Avtal för korttidsarbete'!R:R,MATCH(D728,'Avtal för korttidsarbete'!$G:$G,0)),TRUE)</f>
        <v>1</v>
      </c>
      <c r="FP728" s="135" t="str">
        <f>IF(FO728,"-",INDEX('Avtal för korttidsarbete'!$D:$D,MATCH(D728,'Avtal för korttidsarbete'!$G:$G,0)))</f>
        <v>-</v>
      </c>
      <c r="FQ728" s="113" t="b">
        <f>IFERROR(G728&gt;INDEX(Uppsägningar!E:E,MATCH(C728,Uppsägningar!C:C,0)),FALSE)</f>
        <v>0</v>
      </c>
    </row>
    <row r="729" spans="1:173" x14ac:dyDescent="0.25">
      <c r="A729" s="19">
        <v>713</v>
      </c>
      <c r="B729" s="20"/>
      <c r="C729" s="183"/>
      <c r="D729" s="66"/>
      <c r="E729" s="212">
        <f>IFERROR(INDEX(Admin!$C$7:$C$10,MATCH(FP729,TblNivåValTExt,0)),0)</f>
        <v>0</v>
      </c>
      <c r="F729" s="1"/>
      <c r="G729" s="1"/>
      <c r="H729" s="78"/>
      <c r="I729" s="181"/>
      <c r="J729" s="181"/>
      <c r="K729" s="182"/>
      <c r="L729" s="182"/>
      <c r="M729" s="181"/>
      <c r="N729" s="181"/>
      <c r="O729" s="181"/>
      <c r="P729" s="182"/>
      <c r="Q729" s="182"/>
      <c r="R729" s="181"/>
      <c r="S729" s="181"/>
      <c r="T729" s="181"/>
      <c r="U729" s="182"/>
      <c r="V729" s="182"/>
      <c r="W729" s="181"/>
      <c r="X729" s="181"/>
      <c r="Y729" s="181"/>
      <c r="Z729" s="182"/>
      <c r="AA729" s="182"/>
      <c r="AB729" s="181"/>
      <c r="AC729" s="181"/>
      <c r="AD729" s="181"/>
      <c r="AE729" s="182"/>
      <c r="AF729" s="182"/>
      <c r="AG729" s="181"/>
      <c r="AH729" s="181"/>
      <c r="AI729" s="181"/>
      <c r="AJ729" s="182"/>
      <c r="AK729" s="182"/>
      <c r="AL729" s="181"/>
      <c r="AM729" s="181"/>
      <c r="AN729" s="181"/>
      <c r="AO729" s="182"/>
      <c r="AP729" s="182"/>
      <c r="AQ729" s="181"/>
      <c r="AR729" s="181"/>
      <c r="AS729" s="181"/>
      <c r="AT729" s="182"/>
      <c r="AU729" s="182"/>
      <c r="AV729" s="181"/>
      <c r="AW729" s="181"/>
      <c r="AX729" s="181"/>
      <c r="AY729" s="182"/>
      <c r="AZ729" s="182"/>
      <c r="BA729" s="181"/>
      <c r="BB729" s="181"/>
      <c r="BC729" s="181"/>
      <c r="BD729" s="182"/>
      <c r="BE729" s="182"/>
      <c r="BF729" s="181"/>
      <c r="BG729" s="180">
        <f t="shared" si="1278"/>
        <v>0</v>
      </c>
      <c r="BH729" s="116" t="str">
        <f t="shared" si="1279"/>
        <v/>
      </c>
      <c r="BI729" s="80" t="b">
        <f t="shared" si="1227"/>
        <v>0</v>
      </c>
      <c r="BJ729" s="80" t="str">
        <f t="shared" si="1228"/>
        <v/>
      </c>
      <c r="BK729" s="80" t="b">
        <f t="shared" si="1280"/>
        <v>0</v>
      </c>
      <c r="BL729" s="13" t="str">
        <f t="shared" si="1229"/>
        <v/>
      </c>
      <c r="BM729" s="13" t="b">
        <f t="shared" si="1281"/>
        <v>0</v>
      </c>
      <c r="BN729" s="35" t="str">
        <f t="shared" si="1230"/>
        <v/>
      </c>
      <c r="BO729" s="13" t="b">
        <f t="shared" si="1231"/>
        <v>0</v>
      </c>
      <c r="BP729" s="35" t="str">
        <f t="shared" si="1232"/>
        <v/>
      </c>
      <c r="BQ729" s="13" t="b">
        <f t="shared" si="1233"/>
        <v>0</v>
      </c>
      <c r="BR729" s="35" t="str">
        <f t="shared" si="1234"/>
        <v/>
      </c>
      <c r="BS729" s="35" t="b">
        <f t="shared" si="1235"/>
        <v>0</v>
      </c>
      <c r="BT729" s="35" t="str">
        <f t="shared" si="1236"/>
        <v/>
      </c>
      <c r="BU729" s="35" t="b">
        <f t="shared" si="1237"/>
        <v>0</v>
      </c>
      <c r="BV729" s="35" t="str">
        <f t="shared" si="1238"/>
        <v/>
      </c>
      <c r="BW729" s="13" t="b">
        <f t="shared" si="1313"/>
        <v>0</v>
      </c>
      <c r="BX729" s="35" t="str">
        <f t="shared" si="1239"/>
        <v/>
      </c>
      <c r="BY729" s="265" t="b">
        <f t="shared" si="1282"/>
        <v>0</v>
      </c>
      <c r="BZ729" s="35" t="str">
        <f t="shared" si="1240"/>
        <v/>
      </c>
      <c r="CA729" s="265" t="b">
        <f t="shared" si="1283"/>
        <v>0</v>
      </c>
      <c r="CB729" s="35" t="str">
        <f t="shared" si="1241"/>
        <v/>
      </c>
      <c r="CC729" s="272" t="b">
        <f t="shared" si="1284"/>
        <v>0</v>
      </c>
      <c r="CD729" s="35" t="str">
        <f t="shared" si="1242"/>
        <v/>
      </c>
      <c r="CE729" s="13" t="b">
        <f t="shared" si="1243"/>
        <v>0</v>
      </c>
      <c r="CF729" s="35" t="str">
        <f t="shared" si="1244"/>
        <v/>
      </c>
      <c r="CG729" s="179">
        <f t="shared" si="1245"/>
        <v>0</v>
      </c>
      <c r="CH729" s="179">
        <f t="shared" si="1246"/>
        <v>0</v>
      </c>
      <c r="CI729" s="218">
        <f t="shared" si="1285"/>
        <v>0</v>
      </c>
      <c r="CJ729" s="218">
        <f t="shared" si="1286"/>
        <v>0</v>
      </c>
      <c r="CK729" s="218">
        <f t="shared" si="1287"/>
        <v>0</v>
      </c>
      <c r="CL729" s="218">
        <f t="shared" si="1288"/>
        <v>0</v>
      </c>
      <c r="CM729" s="218">
        <f t="shared" si="1289"/>
        <v>0</v>
      </c>
      <c r="CN729" s="218">
        <f t="shared" si="1290"/>
        <v>0</v>
      </c>
      <c r="CO729" s="218">
        <f t="shared" si="1291"/>
        <v>0</v>
      </c>
      <c r="CP729" s="218">
        <f t="shared" si="1292"/>
        <v>0</v>
      </c>
      <c r="CQ729" s="218">
        <f t="shared" si="1293"/>
        <v>0</v>
      </c>
      <c r="CR729" s="218">
        <f t="shared" si="1294"/>
        <v>0</v>
      </c>
      <c r="CS729" s="14">
        <f t="shared" si="1247"/>
        <v>0</v>
      </c>
      <c r="CT729" s="236">
        <f t="shared" si="1248"/>
        <v>0</v>
      </c>
      <c r="CU729" s="237">
        <f t="shared" si="1314"/>
        <v>0</v>
      </c>
      <c r="CV729" s="16">
        <f t="shared" si="1314"/>
        <v>0</v>
      </c>
      <c r="CW729" s="16">
        <f t="shared" si="1314"/>
        <v>0</v>
      </c>
      <c r="CX729" s="16">
        <f t="shared" si="1314"/>
        <v>0</v>
      </c>
      <c r="CY729" s="16">
        <f t="shared" si="1314"/>
        <v>0</v>
      </c>
      <c r="CZ729" s="16">
        <f t="shared" si="1314"/>
        <v>0</v>
      </c>
      <c r="DA729" s="16">
        <f t="shared" si="1314"/>
        <v>0</v>
      </c>
      <c r="DB729" s="16">
        <f t="shared" si="1314"/>
        <v>0</v>
      </c>
      <c r="DC729" s="16">
        <f t="shared" si="1314"/>
        <v>0</v>
      </c>
      <c r="DD729" s="238">
        <f t="shared" si="1314"/>
        <v>0</v>
      </c>
      <c r="DE729" s="232">
        <f t="shared" si="1315"/>
        <v>0</v>
      </c>
      <c r="DF729" s="132">
        <f t="shared" si="1315"/>
        <v>0</v>
      </c>
      <c r="DG729" s="132">
        <f t="shared" si="1315"/>
        <v>0</v>
      </c>
      <c r="DH729" s="132">
        <f t="shared" si="1315"/>
        <v>0</v>
      </c>
      <c r="DI729" s="132">
        <f t="shared" si="1315"/>
        <v>0</v>
      </c>
      <c r="DJ729" s="132">
        <f t="shared" si="1315"/>
        <v>0</v>
      </c>
      <c r="DK729" s="132">
        <f t="shared" si="1315"/>
        <v>0</v>
      </c>
      <c r="DL729" s="132">
        <f t="shared" si="1315"/>
        <v>0</v>
      </c>
      <c r="DM729" s="132">
        <f t="shared" si="1315"/>
        <v>0</v>
      </c>
      <c r="DN729" s="233">
        <f t="shared" si="1315"/>
        <v>0</v>
      </c>
      <c r="DO729" s="232">
        <f t="shared" si="1249"/>
        <v>0</v>
      </c>
      <c r="DP729" s="132">
        <f t="shared" si="1250"/>
        <v>0</v>
      </c>
      <c r="DQ729" s="132">
        <f t="shared" si="1251"/>
        <v>0</v>
      </c>
      <c r="DR729" s="132">
        <f t="shared" si="1252"/>
        <v>0</v>
      </c>
      <c r="DS729" s="132">
        <f t="shared" si="1253"/>
        <v>0</v>
      </c>
      <c r="DT729" s="132">
        <f t="shared" si="1254"/>
        <v>0</v>
      </c>
      <c r="DU729" s="132">
        <f t="shared" si="1255"/>
        <v>0</v>
      </c>
      <c r="DV729" s="132">
        <f t="shared" si="1256"/>
        <v>0</v>
      </c>
      <c r="DW729" s="132">
        <f t="shared" si="1257"/>
        <v>0</v>
      </c>
      <c r="DX729" s="233">
        <f t="shared" si="1258"/>
        <v>0</v>
      </c>
      <c r="DY729" s="231" t="b">
        <f t="shared" si="1295"/>
        <v>0</v>
      </c>
      <c r="DZ729" s="163"/>
      <c r="EA729" s="226" t="str">
        <f t="shared" si="1296"/>
        <v/>
      </c>
      <c r="EB729" s="178" t="str">
        <f t="shared" si="1297"/>
        <v/>
      </c>
      <c r="EC729" s="178" t="str">
        <f t="shared" si="1298"/>
        <v/>
      </c>
      <c r="ED729" s="178" t="str">
        <f t="shared" si="1299"/>
        <v/>
      </c>
      <c r="EE729" s="178" t="str">
        <f t="shared" si="1300"/>
        <v/>
      </c>
      <c r="EF729" s="178" t="str">
        <f t="shared" si="1301"/>
        <v/>
      </c>
      <c r="EG729" s="178" t="str">
        <f t="shared" si="1302"/>
        <v/>
      </c>
      <c r="EH729" s="178" t="str">
        <f t="shared" si="1303"/>
        <v/>
      </c>
      <c r="EI729" s="178" t="str">
        <f t="shared" si="1304"/>
        <v/>
      </c>
      <c r="EJ729" s="227" t="str">
        <f t="shared" si="1305"/>
        <v/>
      </c>
      <c r="EK729" s="230" t="str">
        <f t="shared" si="1259"/>
        <v/>
      </c>
      <c r="EL729" s="177" t="str">
        <f t="shared" si="1260"/>
        <v/>
      </c>
      <c r="EM729" s="177" t="str">
        <f t="shared" si="1261"/>
        <v/>
      </c>
      <c r="EN729" s="177" t="str">
        <f t="shared" si="1262"/>
        <v/>
      </c>
      <c r="EO729" s="177" t="str">
        <f t="shared" si="1263"/>
        <v/>
      </c>
      <c r="EP729" s="177" t="str">
        <f t="shared" si="1264"/>
        <v/>
      </c>
      <c r="EQ729" s="177" t="str">
        <f t="shared" si="1265"/>
        <v/>
      </c>
      <c r="ER729" s="177" t="str">
        <f t="shared" si="1266"/>
        <v/>
      </c>
      <c r="ES729" s="177" t="str">
        <f t="shared" si="1267"/>
        <v/>
      </c>
      <c r="ET729" s="177" t="str">
        <f t="shared" si="1268"/>
        <v/>
      </c>
      <c r="EU729" s="229" t="e">
        <f t="shared" si="1269"/>
        <v>#VALUE!</v>
      </c>
      <c r="EV729" s="27" t="e">
        <f t="shared" si="1270"/>
        <v>#VALUE!</v>
      </c>
      <c r="EW729" s="27" t="e">
        <f t="shared" si="1271"/>
        <v>#VALUE!</v>
      </c>
      <c r="EX729" s="28" t="e">
        <f t="shared" si="1272"/>
        <v>#VALUE!</v>
      </c>
      <c r="EY729" s="28" t="e">
        <f t="shared" si="1273"/>
        <v>#VALUE!</v>
      </c>
      <c r="EZ729" s="28" t="b">
        <f t="shared" si="1274"/>
        <v>0</v>
      </c>
      <c r="FA729" s="176" t="str">
        <f t="shared" si="1275"/>
        <v/>
      </c>
      <c r="FB729" s="27" t="e" cm="1">
        <f t="array" aca="1" ref="FB729" ca="1">TEXT(RIGHT(10-RIGHT(SUM(INDEX(1*(MID(MID(C729,1,1)*2,ROW(INDIRECT("1:"&amp;LEN(MID(C729,1,1)*2))),1)),,))+MID(C729,2,1)+
SUM(INDEX(1*(MID(MID(C729,3,1)*2,ROW(INDIRECT("1:"&amp;LEN(MID(C729,3,1)*2))),1)),,))+MID(C729,4,1)+
SUM(INDEX(1*(MID(MID(C729,5,1)*2,ROW(INDIRECT("1:"&amp;LEN(MID(C729,5,1)*2))),1)),,))+MID(C729,6,1)+
SUM(INDEX(1*(MID(MID(C729,8,1)*2,ROW(INDIRECT("1:"&amp;LEN(MID(C729,8,1)*2))),1)),,))+MID(C729,9,1)+
SUM(INDEX(1*(MID(MID(C729,10,1)*2,ROW(INDIRECT("1:"&amp;LEN(MID(C729,10,1)*2))),1)),,)),1),1),"0")</f>
        <v>#VALUE!</v>
      </c>
      <c r="FC729" s="27" t="str">
        <f t="shared" si="1276"/>
        <v/>
      </c>
      <c r="FD729" s="29" t="b">
        <f t="shared" si="1277"/>
        <v>0</v>
      </c>
      <c r="FE729" s="112" t="b">
        <f>IFERROR(MATCH(D729,'Avtal för korttidsarbete'!$G$13:$G$1012,0),TRUE)</f>
        <v>1</v>
      </c>
      <c r="FF729" s="112" t="b">
        <f t="shared" si="1306"/>
        <v>0</v>
      </c>
      <c r="FG729" s="113" t="str" cm="1">
        <f t="array" ref="FG729">IF(FE729=TRUE,"x",INDEX('Avtal för korttidsarbete'!$E$13:$E$1012,$FE729))</f>
        <v>x</v>
      </c>
      <c r="FH729" s="113" t="str" cm="1">
        <f t="array" ref="FH729">IF(FE729=TRUE,"x",INDEX('Avtal för korttidsarbete'!$F$13:$F$1012,$FE729))</f>
        <v>x</v>
      </c>
      <c r="FI729" s="112" t="b">
        <f t="shared" si="1307"/>
        <v>0</v>
      </c>
      <c r="FJ729" s="135">
        <f t="shared" si="1308"/>
        <v>44166</v>
      </c>
      <c r="FK729" s="135">
        <f t="shared" si="1309"/>
        <v>44377</v>
      </c>
      <c r="FL729" s="112" t="b">
        <f t="shared" si="1310"/>
        <v>0</v>
      </c>
      <c r="FM729" s="113">
        <f t="shared" si="1311"/>
        <v>44166</v>
      </c>
      <c r="FN729" s="135">
        <f t="shared" si="1312"/>
        <v>44377</v>
      </c>
      <c r="FO729" s="148" t="b">
        <f>IFERROR(INDEX('Avtal för korttidsarbete'!R:R,MATCH(D729,'Avtal för korttidsarbete'!$G:$G,0)),TRUE)</f>
        <v>1</v>
      </c>
      <c r="FP729" s="135" t="str">
        <f>IF(FO729,"-",INDEX('Avtal för korttidsarbete'!$D:$D,MATCH(D729,'Avtal för korttidsarbete'!$G:$G,0)))</f>
        <v>-</v>
      </c>
      <c r="FQ729" s="113" t="b">
        <f>IFERROR(G729&gt;INDEX(Uppsägningar!E:E,MATCH(C729,Uppsägningar!C:C,0)),FALSE)</f>
        <v>0</v>
      </c>
    </row>
    <row r="730" spans="1:173" x14ac:dyDescent="0.25">
      <c r="A730" s="19">
        <v>714</v>
      </c>
      <c r="B730" s="20"/>
      <c r="C730" s="183"/>
      <c r="D730" s="66"/>
      <c r="E730" s="212">
        <f>IFERROR(INDEX(Admin!$C$7:$C$10,MATCH(FP730,TblNivåValTExt,0)),0)</f>
        <v>0</v>
      </c>
      <c r="F730" s="1"/>
      <c r="G730" s="1"/>
      <c r="H730" s="78"/>
      <c r="I730" s="181"/>
      <c r="J730" s="181"/>
      <c r="K730" s="182"/>
      <c r="L730" s="182"/>
      <c r="M730" s="181"/>
      <c r="N730" s="181"/>
      <c r="O730" s="181"/>
      <c r="P730" s="182"/>
      <c r="Q730" s="182"/>
      <c r="R730" s="181"/>
      <c r="S730" s="181"/>
      <c r="T730" s="181"/>
      <c r="U730" s="182"/>
      <c r="V730" s="182"/>
      <c r="W730" s="181"/>
      <c r="X730" s="181"/>
      <c r="Y730" s="181"/>
      <c r="Z730" s="182"/>
      <c r="AA730" s="182"/>
      <c r="AB730" s="181"/>
      <c r="AC730" s="181"/>
      <c r="AD730" s="181"/>
      <c r="AE730" s="182"/>
      <c r="AF730" s="182"/>
      <c r="AG730" s="181"/>
      <c r="AH730" s="181"/>
      <c r="AI730" s="181"/>
      <c r="AJ730" s="182"/>
      <c r="AK730" s="182"/>
      <c r="AL730" s="181"/>
      <c r="AM730" s="181"/>
      <c r="AN730" s="181"/>
      <c r="AO730" s="182"/>
      <c r="AP730" s="182"/>
      <c r="AQ730" s="181"/>
      <c r="AR730" s="181"/>
      <c r="AS730" s="181"/>
      <c r="AT730" s="182"/>
      <c r="AU730" s="182"/>
      <c r="AV730" s="181"/>
      <c r="AW730" s="181"/>
      <c r="AX730" s="181"/>
      <c r="AY730" s="182"/>
      <c r="AZ730" s="182"/>
      <c r="BA730" s="181"/>
      <c r="BB730" s="181"/>
      <c r="BC730" s="181"/>
      <c r="BD730" s="182"/>
      <c r="BE730" s="182"/>
      <c r="BF730" s="181"/>
      <c r="BG730" s="180">
        <f t="shared" si="1278"/>
        <v>0</v>
      </c>
      <c r="BH730" s="116" t="str">
        <f t="shared" si="1279"/>
        <v/>
      </c>
      <c r="BI730" s="80" t="b">
        <f t="shared" si="1227"/>
        <v>0</v>
      </c>
      <c r="BJ730" s="80" t="str">
        <f t="shared" si="1228"/>
        <v/>
      </c>
      <c r="BK730" s="80" t="b">
        <f t="shared" si="1280"/>
        <v>0</v>
      </c>
      <c r="BL730" s="13" t="str">
        <f t="shared" si="1229"/>
        <v/>
      </c>
      <c r="BM730" s="13" t="b">
        <f t="shared" si="1281"/>
        <v>0</v>
      </c>
      <c r="BN730" s="35" t="str">
        <f t="shared" si="1230"/>
        <v/>
      </c>
      <c r="BO730" s="13" t="b">
        <f t="shared" si="1231"/>
        <v>0</v>
      </c>
      <c r="BP730" s="35" t="str">
        <f t="shared" si="1232"/>
        <v/>
      </c>
      <c r="BQ730" s="13" t="b">
        <f t="shared" si="1233"/>
        <v>0</v>
      </c>
      <c r="BR730" s="35" t="str">
        <f t="shared" si="1234"/>
        <v/>
      </c>
      <c r="BS730" s="35" t="b">
        <f t="shared" si="1235"/>
        <v>0</v>
      </c>
      <c r="BT730" s="35" t="str">
        <f t="shared" si="1236"/>
        <v/>
      </c>
      <c r="BU730" s="35" t="b">
        <f t="shared" si="1237"/>
        <v>0</v>
      </c>
      <c r="BV730" s="35" t="str">
        <f t="shared" si="1238"/>
        <v/>
      </c>
      <c r="BW730" s="13" t="b">
        <f t="shared" si="1313"/>
        <v>0</v>
      </c>
      <c r="BX730" s="35" t="str">
        <f t="shared" si="1239"/>
        <v/>
      </c>
      <c r="BY730" s="265" t="b">
        <f t="shared" si="1282"/>
        <v>0</v>
      </c>
      <c r="BZ730" s="35" t="str">
        <f t="shared" si="1240"/>
        <v/>
      </c>
      <c r="CA730" s="265" t="b">
        <f t="shared" si="1283"/>
        <v>0</v>
      </c>
      <c r="CB730" s="35" t="str">
        <f t="shared" si="1241"/>
        <v/>
      </c>
      <c r="CC730" s="272" t="b">
        <f t="shared" si="1284"/>
        <v>0</v>
      </c>
      <c r="CD730" s="35" t="str">
        <f t="shared" si="1242"/>
        <v/>
      </c>
      <c r="CE730" s="13" t="b">
        <f t="shared" si="1243"/>
        <v>0</v>
      </c>
      <c r="CF730" s="35" t="str">
        <f t="shared" si="1244"/>
        <v/>
      </c>
      <c r="CG730" s="179">
        <f t="shared" si="1245"/>
        <v>0</v>
      </c>
      <c r="CH730" s="179">
        <f t="shared" si="1246"/>
        <v>0</v>
      </c>
      <c r="CI730" s="218">
        <f t="shared" si="1285"/>
        <v>0</v>
      </c>
      <c r="CJ730" s="218">
        <f t="shared" si="1286"/>
        <v>0</v>
      </c>
      <c r="CK730" s="218">
        <f t="shared" si="1287"/>
        <v>0</v>
      </c>
      <c r="CL730" s="218">
        <f t="shared" si="1288"/>
        <v>0</v>
      </c>
      <c r="CM730" s="218">
        <f t="shared" si="1289"/>
        <v>0</v>
      </c>
      <c r="CN730" s="218">
        <f t="shared" si="1290"/>
        <v>0</v>
      </c>
      <c r="CO730" s="218">
        <f t="shared" si="1291"/>
        <v>0</v>
      </c>
      <c r="CP730" s="218">
        <f t="shared" si="1292"/>
        <v>0</v>
      </c>
      <c r="CQ730" s="218">
        <f t="shared" si="1293"/>
        <v>0</v>
      </c>
      <c r="CR730" s="218">
        <f t="shared" si="1294"/>
        <v>0</v>
      </c>
      <c r="CS730" s="14">
        <f t="shared" si="1247"/>
        <v>0</v>
      </c>
      <c r="CT730" s="236">
        <f t="shared" si="1248"/>
        <v>0</v>
      </c>
      <c r="CU730" s="237">
        <f t="shared" si="1314"/>
        <v>0</v>
      </c>
      <c r="CV730" s="16">
        <f t="shared" si="1314"/>
        <v>0</v>
      </c>
      <c r="CW730" s="16">
        <f t="shared" si="1314"/>
        <v>0</v>
      </c>
      <c r="CX730" s="16">
        <f t="shared" si="1314"/>
        <v>0</v>
      </c>
      <c r="CY730" s="16">
        <f t="shared" si="1314"/>
        <v>0</v>
      </c>
      <c r="CZ730" s="16">
        <f t="shared" si="1314"/>
        <v>0</v>
      </c>
      <c r="DA730" s="16">
        <f t="shared" si="1314"/>
        <v>0</v>
      </c>
      <c r="DB730" s="16">
        <f t="shared" si="1314"/>
        <v>0</v>
      </c>
      <c r="DC730" s="16">
        <f t="shared" si="1314"/>
        <v>0</v>
      </c>
      <c r="DD730" s="238">
        <f t="shared" si="1314"/>
        <v>0</v>
      </c>
      <c r="DE730" s="232">
        <f t="shared" si="1315"/>
        <v>0</v>
      </c>
      <c r="DF730" s="132">
        <f t="shared" si="1315"/>
        <v>0</v>
      </c>
      <c r="DG730" s="132">
        <f t="shared" si="1315"/>
        <v>0</v>
      </c>
      <c r="DH730" s="132">
        <f t="shared" si="1315"/>
        <v>0</v>
      </c>
      <c r="DI730" s="132">
        <f t="shared" si="1315"/>
        <v>0</v>
      </c>
      <c r="DJ730" s="132">
        <f t="shared" si="1315"/>
        <v>0</v>
      </c>
      <c r="DK730" s="132">
        <f t="shared" si="1315"/>
        <v>0</v>
      </c>
      <c r="DL730" s="132">
        <f t="shared" si="1315"/>
        <v>0</v>
      </c>
      <c r="DM730" s="132">
        <f t="shared" si="1315"/>
        <v>0</v>
      </c>
      <c r="DN730" s="233">
        <f t="shared" si="1315"/>
        <v>0</v>
      </c>
      <c r="DO730" s="232">
        <f t="shared" si="1249"/>
        <v>0</v>
      </c>
      <c r="DP730" s="132">
        <f t="shared" si="1250"/>
        <v>0</v>
      </c>
      <c r="DQ730" s="132">
        <f t="shared" si="1251"/>
        <v>0</v>
      </c>
      <c r="DR730" s="132">
        <f t="shared" si="1252"/>
        <v>0</v>
      </c>
      <c r="DS730" s="132">
        <f t="shared" si="1253"/>
        <v>0</v>
      </c>
      <c r="DT730" s="132">
        <f t="shared" si="1254"/>
        <v>0</v>
      </c>
      <c r="DU730" s="132">
        <f t="shared" si="1255"/>
        <v>0</v>
      </c>
      <c r="DV730" s="132">
        <f t="shared" si="1256"/>
        <v>0</v>
      </c>
      <c r="DW730" s="132">
        <f t="shared" si="1257"/>
        <v>0</v>
      </c>
      <c r="DX730" s="233">
        <f t="shared" si="1258"/>
        <v>0</v>
      </c>
      <c r="DY730" s="231" t="b">
        <f t="shared" si="1295"/>
        <v>0</v>
      </c>
      <c r="DZ730" s="163"/>
      <c r="EA730" s="226" t="str">
        <f t="shared" si="1296"/>
        <v/>
      </c>
      <c r="EB730" s="178" t="str">
        <f t="shared" si="1297"/>
        <v/>
      </c>
      <c r="EC730" s="178" t="str">
        <f t="shared" si="1298"/>
        <v/>
      </c>
      <c r="ED730" s="178" t="str">
        <f t="shared" si="1299"/>
        <v/>
      </c>
      <c r="EE730" s="178" t="str">
        <f t="shared" si="1300"/>
        <v/>
      </c>
      <c r="EF730" s="178" t="str">
        <f t="shared" si="1301"/>
        <v/>
      </c>
      <c r="EG730" s="178" t="str">
        <f t="shared" si="1302"/>
        <v/>
      </c>
      <c r="EH730" s="178" t="str">
        <f t="shared" si="1303"/>
        <v/>
      </c>
      <c r="EI730" s="178" t="str">
        <f t="shared" si="1304"/>
        <v/>
      </c>
      <c r="EJ730" s="227" t="str">
        <f t="shared" si="1305"/>
        <v/>
      </c>
      <c r="EK730" s="230" t="str">
        <f t="shared" si="1259"/>
        <v/>
      </c>
      <c r="EL730" s="177" t="str">
        <f t="shared" si="1260"/>
        <v/>
      </c>
      <c r="EM730" s="177" t="str">
        <f t="shared" si="1261"/>
        <v/>
      </c>
      <c r="EN730" s="177" t="str">
        <f t="shared" si="1262"/>
        <v/>
      </c>
      <c r="EO730" s="177" t="str">
        <f t="shared" si="1263"/>
        <v/>
      </c>
      <c r="EP730" s="177" t="str">
        <f t="shared" si="1264"/>
        <v/>
      </c>
      <c r="EQ730" s="177" t="str">
        <f t="shared" si="1265"/>
        <v/>
      </c>
      <c r="ER730" s="177" t="str">
        <f t="shared" si="1266"/>
        <v/>
      </c>
      <c r="ES730" s="177" t="str">
        <f t="shared" si="1267"/>
        <v/>
      </c>
      <c r="ET730" s="177" t="str">
        <f t="shared" si="1268"/>
        <v/>
      </c>
      <c r="EU730" s="229" t="e">
        <f t="shared" si="1269"/>
        <v>#VALUE!</v>
      </c>
      <c r="EV730" s="27" t="e">
        <f t="shared" si="1270"/>
        <v>#VALUE!</v>
      </c>
      <c r="EW730" s="27" t="e">
        <f t="shared" si="1271"/>
        <v>#VALUE!</v>
      </c>
      <c r="EX730" s="28" t="e">
        <f t="shared" si="1272"/>
        <v>#VALUE!</v>
      </c>
      <c r="EY730" s="28" t="e">
        <f t="shared" si="1273"/>
        <v>#VALUE!</v>
      </c>
      <c r="EZ730" s="28" t="b">
        <f t="shared" si="1274"/>
        <v>0</v>
      </c>
      <c r="FA730" s="176" t="str">
        <f t="shared" si="1275"/>
        <v/>
      </c>
      <c r="FB730" s="27" t="e" cm="1">
        <f t="array" aca="1" ref="FB730" ca="1">TEXT(RIGHT(10-RIGHT(SUM(INDEX(1*(MID(MID(C730,1,1)*2,ROW(INDIRECT("1:"&amp;LEN(MID(C730,1,1)*2))),1)),,))+MID(C730,2,1)+
SUM(INDEX(1*(MID(MID(C730,3,1)*2,ROW(INDIRECT("1:"&amp;LEN(MID(C730,3,1)*2))),1)),,))+MID(C730,4,1)+
SUM(INDEX(1*(MID(MID(C730,5,1)*2,ROW(INDIRECT("1:"&amp;LEN(MID(C730,5,1)*2))),1)),,))+MID(C730,6,1)+
SUM(INDEX(1*(MID(MID(C730,8,1)*2,ROW(INDIRECT("1:"&amp;LEN(MID(C730,8,1)*2))),1)),,))+MID(C730,9,1)+
SUM(INDEX(1*(MID(MID(C730,10,1)*2,ROW(INDIRECT("1:"&amp;LEN(MID(C730,10,1)*2))),1)),,)),1),1),"0")</f>
        <v>#VALUE!</v>
      </c>
      <c r="FC730" s="27" t="str">
        <f t="shared" si="1276"/>
        <v/>
      </c>
      <c r="FD730" s="29" t="b">
        <f t="shared" si="1277"/>
        <v>0</v>
      </c>
      <c r="FE730" s="112" t="b">
        <f>IFERROR(MATCH(D730,'Avtal för korttidsarbete'!$G$13:$G$1012,0),TRUE)</f>
        <v>1</v>
      </c>
      <c r="FF730" s="112" t="b">
        <f t="shared" si="1306"/>
        <v>0</v>
      </c>
      <c r="FG730" s="113" t="str" cm="1">
        <f t="array" ref="FG730">IF(FE730=TRUE,"x",INDEX('Avtal för korttidsarbete'!$E$13:$E$1012,$FE730))</f>
        <v>x</v>
      </c>
      <c r="FH730" s="113" t="str" cm="1">
        <f t="array" ref="FH730">IF(FE730=TRUE,"x",INDEX('Avtal för korttidsarbete'!$F$13:$F$1012,$FE730))</f>
        <v>x</v>
      </c>
      <c r="FI730" s="112" t="b">
        <f t="shared" si="1307"/>
        <v>0</v>
      </c>
      <c r="FJ730" s="135">
        <f t="shared" si="1308"/>
        <v>44166</v>
      </c>
      <c r="FK730" s="135">
        <f t="shared" si="1309"/>
        <v>44377</v>
      </c>
      <c r="FL730" s="112" t="b">
        <f t="shared" si="1310"/>
        <v>0</v>
      </c>
      <c r="FM730" s="113">
        <f t="shared" si="1311"/>
        <v>44166</v>
      </c>
      <c r="FN730" s="135">
        <f t="shared" si="1312"/>
        <v>44377</v>
      </c>
      <c r="FO730" s="148" t="b">
        <f>IFERROR(INDEX('Avtal för korttidsarbete'!R:R,MATCH(D730,'Avtal för korttidsarbete'!$G:$G,0)),TRUE)</f>
        <v>1</v>
      </c>
      <c r="FP730" s="135" t="str">
        <f>IF(FO730,"-",INDEX('Avtal för korttidsarbete'!$D:$D,MATCH(D730,'Avtal för korttidsarbete'!$G:$G,0)))</f>
        <v>-</v>
      </c>
      <c r="FQ730" s="113" t="b">
        <f>IFERROR(G730&gt;INDEX(Uppsägningar!E:E,MATCH(C730,Uppsägningar!C:C,0)),FALSE)</f>
        <v>0</v>
      </c>
    </row>
    <row r="731" spans="1:173" x14ac:dyDescent="0.25">
      <c r="A731" s="19">
        <v>715</v>
      </c>
      <c r="B731" s="20"/>
      <c r="C731" s="183"/>
      <c r="D731" s="66"/>
      <c r="E731" s="212">
        <f>IFERROR(INDEX(Admin!$C$7:$C$10,MATCH(FP731,TblNivåValTExt,0)),0)</f>
        <v>0</v>
      </c>
      <c r="F731" s="1"/>
      <c r="G731" s="1"/>
      <c r="H731" s="78"/>
      <c r="I731" s="181"/>
      <c r="J731" s="181"/>
      <c r="K731" s="182"/>
      <c r="L731" s="182"/>
      <c r="M731" s="181"/>
      <c r="N731" s="181"/>
      <c r="O731" s="181"/>
      <c r="P731" s="182"/>
      <c r="Q731" s="182"/>
      <c r="R731" s="181"/>
      <c r="S731" s="181"/>
      <c r="T731" s="181"/>
      <c r="U731" s="182"/>
      <c r="V731" s="182"/>
      <c r="W731" s="181"/>
      <c r="X731" s="181"/>
      <c r="Y731" s="181"/>
      <c r="Z731" s="182"/>
      <c r="AA731" s="182"/>
      <c r="AB731" s="181"/>
      <c r="AC731" s="181"/>
      <c r="AD731" s="181"/>
      <c r="AE731" s="182"/>
      <c r="AF731" s="182"/>
      <c r="AG731" s="181"/>
      <c r="AH731" s="181"/>
      <c r="AI731" s="181"/>
      <c r="AJ731" s="182"/>
      <c r="AK731" s="182"/>
      <c r="AL731" s="181"/>
      <c r="AM731" s="181"/>
      <c r="AN731" s="181"/>
      <c r="AO731" s="182"/>
      <c r="AP731" s="182"/>
      <c r="AQ731" s="181"/>
      <c r="AR731" s="181"/>
      <c r="AS731" s="181"/>
      <c r="AT731" s="182"/>
      <c r="AU731" s="182"/>
      <c r="AV731" s="181"/>
      <c r="AW731" s="181"/>
      <c r="AX731" s="181"/>
      <c r="AY731" s="182"/>
      <c r="AZ731" s="182"/>
      <c r="BA731" s="181"/>
      <c r="BB731" s="181"/>
      <c r="BC731" s="181"/>
      <c r="BD731" s="182"/>
      <c r="BE731" s="182"/>
      <c r="BF731" s="181"/>
      <c r="BG731" s="180">
        <f t="shared" si="1278"/>
        <v>0</v>
      </c>
      <c r="BH731" s="116" t="str">
        <f t="shared" si="1279"/>
        <v/>
      </c>
      <c r="BI731" s="80" t="b">
        <f t="shared" si="1227"/>
        <v>0</v>
      </c>
      <c r="BJ731" s="80" t="str">
        <f t="shared" si="1228"/>
        <v/>
      </c>
      <c r="BK731" s="80" t="b">
        <f t="shared" si="1280"/>
        <v>0</v>
      </c>
      <c r="BL731" s="13" t="str">
        <f t="shared" si="1229"/>
        <v/>
      </c>
      <c r="BM731" s="13" t="b">
        <f t="shared" si="1281"/>
        <v>0</v>
      </c>
      <c r="BN731" s="35" t="str">
        <f t="shared" si="1230"/>
        <v/>
      </c>
      <c r="BO731" s="13" t="b">
        <f t="shared" si="1231"/>
        <v>0</v>
      </c>
      <c r="BP731" s="35" t="str">
        <f t="shared" si="1232"/>
        <v/>
      </c>
      <c r="BQ731" s="13" t="b">
        <f t="shared" si="1233"/>
        <v>0</v>
      </c>
      <c r="BR731" s="35" t="str">
        <f t="shared" si="1234"/>
        <v/>
      </c>
      <c r="BS731" s="35" t="b">
        <f t="shared" si="1235"/>
        <v>0</v>
      </c>
      <c r="BT731" s="35" t="str">
        <f t="shared" si="1236"/>
        <v/>
      </c>
      <c r="BU731" s="35" t="b">
        <f t="shared" si="1237"/>
        <v>0</v>
      </c>
      <c r="BV731" s="35" t="str">
        <f t="shared" si="1238"/>
        <v/>
      </c>
      <c r="BW731" s="13" t="b">
        <f t="shared" si="1313"/>
        <v>0</v>
      </c>
      <c r="BX731" s="35" t="str">
        <f t="shared" si="1239"/>
        <v/>
      </c>
      <c r="BY731" s="265" t="b">
        <f t="shared" si="1282"/>
        <v>0</v>
      </c>
      <c r="BZ731" s="35" t="str">
        <f t="shared" si="1240"/>
        <v/>
      </c>
      <c r="CA731" s="265" t="b">
        <f t="shared" si="1283"/>
        <v>0</v>
      </c>
      <c r="CB731" s="35" t="str">
        <f t="shared" si="1241"/>
        <v/>
      </c>
      <c r="CC731" s="272" t="b">
        <f t="shared" si="1284"/>
        <v>0</v>
      </c>
      <c r="CD731" s="35" t="str">
        <f t="shared" si="1242"/>
        <v/>
      </c>
      <c r="CE731" s="13" t="b">
        <f t="shared" si="1243"/>
        <v>0</v>
      </c>
      <c r="CF731" s="35" t="str">
        <f t="shared" si="1244"/>
        <v/>
      </c>
      <c r="CG731" s="179">
        <f t="shared" si="1245"/>
        <v>0</v>
      </c>
      <c r="CH731" s="179">
        <f t="shared" si="1246"/>
        <v>0</v>
      </c>
      <c r="CI731" s="218">
        <f t="shared" si="1285"/>
        <v>0</v>
      </c>
      <c r="CJ731" s="218">
        <f t="shared" si="1286"/>
        <v>0</v>
      </c>
      <c r="CK731" s="218">
        <f t="shared" si="1287"/>
        <v>0</v>
      </c>
      <c r="CL731" s="218">
        <f t="shared" si="1288"/>
        <v>0</v>
      </c>
      <c r="CM731" s="218">
        <f t="shared" si="1289"/>
        <v>0</v>
      </c>
      <c r="CN731" s="218">
        <f t="shared" si="1290"/>
        <v>0</v>
      </c>
      <c r="CO731" s="218">
        <f t="shared" si="1291"/>
        <v>0</v>
      </c>
      <c r="CP731" s="218">
        <f t="shared" si="1292"/>
        <v>0</v>
      </c>
      <c r="CQ731" s="218">
        <f t="shared" si="1293"/>
        <v>0</v>
      </c>
      <c r="CR731" s="218">
        <f t="shared" si="1294"/>
        <v>0</v>
      </c>
      <c r="CS731" s="14">
        <f t="shared" si="1247"/>
        <v>0</v>
      </c>
      <c r="CT731" s="236">
        <f t="shared" si="1248"/>
        <v>0</v>
      </c>
      <c r="CU731" s="237">
        <f t="shared" si="1314"/>
        <v>0</v>
      </c>
      <c r="CV731" s="16">
        <f t="shared" si="1314"/>
        <v>0</v>
      </c>
      <c r="CW731" s="16">
        <f t="shared" si="1314"/>
        <v>0</v>
      </c>
      <c r="CX731" s="16">
        <f t="shared" si="1314"/>
        <v>0</v>
      </c>
      <c r="CY731" s="16">
        <f t="shared" si="1314"/>
        <v>0</v>
      </c>
      <c r="CZ731" s="16">
        <f t="shared" si="1314"/>
        <v>0</v>
      </c>
      <c r="DA731" s="16">
        <f t="shared" si="1314"/>
        <v>0</v>
      </c>
      <c r="DB731" s="16">
        <f t="shared" si="1314"/>
        <v>0</v>
      </c>
      <c r="DC731" s="16">
        <f t="shared" si="1314"/>
        <v>0</v>
      </c>
      <c r="DD731" s="238">
        <f t="shared" si="1314"/>
        <v>0</v>
      </c>
      <c r="DE731" s="232">
        <f t="shared" si="1315"/>
        <v>0</v>
      </c>
      <c r="DF731" s="132">
        <f t="shared" si="1315"/>
        <v>0</v>
      </c>
      <c r="DG731" s="132">
        <f t="shared" si="1315"/>
        <v>0</v>
      </c>
      <c r="DH731" s="132">
        <f t="shared" si="1315"/>
        <v>0</v>
      </c>
      <c r="DI731" s="132">
        <f t="shared" si="1315"/>
        <v>0</v>
      </c>
      <c r="DJ731" s="132">
        <f t="shared" si="1315"/>
        <v>0</v>
      </c>
      <c r="DK731" s="132">
        <f t="shared" si="1315"/>
        <v>0</v>
      </c>
      <c r="DL731" s="132">
        <f t="shared" si="1315"/>
        <v>0</v>
      </c>
      <c r="DM731" s="132">
        <f t="shared" si="1315"/>
        <v>0</v>
      </c>
      <c r="DN731" s="233">
        <f t="shared" si="1315"/>
        <v>0</v>
      </c>
      <c r="DO731" s="232">
        <f t="shared" si="1249"/>
        <v>0</v>
      </c>
      <c r="DP731" s="132">
        <f t="shared" si="1250"/>
        <v>0</v>
      </c>
      <c r="DQ731" s="132">
        <f t="shared" si="1251"/>
        <v>0</v>
      </c>
      <c r="DR731" s="132">
        <f t="shared" si="1252"/>
        <v>0</v>
      </c>
      <c r="DS731" s="132">
        <f t="shared" si="1253"/>
        <v>0</v>
      </c>
      <c r="DT731" s="132">
        <f t="shared" si="1254"/>
        <v>0</v>
      </c>
      <c r="DU731" s="132">
        <f t="shared" si="1255"/>
        <v>0</v>
      </c>
      <c r="DV731" s="132">
        <f t="shared" si="1256"/>
        <v>0</v>
      </c>
      <c r="DW731" s="132">
        <f t="shared" si="1257"/>
        <v>0</v>
      </c>
      <c r="DX731" s="233">
        <f t="shared" si="1258"/>
        <v>0</v>
      </c>
      <c r="DY731" s="231" t="b">
        <f t="shared" si="1295"/>
        <v>0</v>
      </c>
      <c r="DZ731" s="163"/>
      <c r="EA731" s="226" t="str">
        <f t="shared" si="1296"/>
        <v/>
      </c>
      <c r="EB731" s="178" t="str">
        <f t="shared" si="1297"/>
        <v/>
      </c>
      <c r="EC731" s="178" t="str">
        <f t="shared" si="1298"/>
        <v/>
      </c>
      <c r="ED731" s="178" t="str">
        <f t="shared" si="1299"/>
        <v/>
      </c>
      <c r="EE731" s="178" t="str">
        <f t="shared" si="1300"/>
        <v/>
      </c>
      <c r="EF731" s="178" t="str">
        <f t="shared" si="1301"/>
        <v/>
      </c>
      <c r="EG731" s="178" t="str">
        <f t="shared" si="1302"/>
        <v/>
      </c>
      <c r="EH731" s="178" t="str">
        <f t="shared" si="1303"/>
        <v/>
      </c>
      <c r="EI731" s="178" t="str">
        <f t="shared" si="1304"/>
        <v/>
      </c>
      <c r="EJ731" s="227" t="str">
        <f t="shared" si="1305"/>
        <v/>
      </c>
      <c r="EK731" s="230" t="str">
        <f t="shared" si="1259"/>
        <v/>
      </c>
      <c r="EL731" s="177" t="str">
        <f t="shared" si="1260"/>
        <v/>
      </c>
      <c r="EM731" s="177" t="str">
        <f t="shared" si="1261"/>
        <v/>
      </c>
      <c r="EN731" s="177" t="str">
        <f t="shared" si="1262"/>
        <v/>
      </c>
      <c r="EO731" s="177" t="str">
        <f t="shared" si="1263"/>
        <v/>
      </c>
      <c r="EP731" s="177" t="str">
        <f t="shared" si="1264"/>
        <v/>
      </c>
      <c r="EQ731" s="177" t="str">
        <f t="shared" si="1265"/>
        <v/>
      </c>
      <c r="ER731" s="177" t="str">
        <f t="shared" si="1266"/>
        <v/>
      </c>
      <c r="ES731" s="177" t="str">
        <f t="shared" si="1267"/>
        <v/>
      </c>
      <c r="ET731" s="177" t="str">
        <f t="shared" si="1268"/>
        <v/>
      </c>
      <c r="EU731" s="229" t="e">
        <f t="shared" si="1269"/>
        <v>#VALUE!</v>
      </c>
      <c r="EV731" s="27" t="e">
        <f t="shared" si="1270"/>
        <v>#VALUE!</v>
      </c>
      <c r="EW731" s="27" t="e">
        <f t="shared" si="1271"/>
        <v>#VALUE!</v>
      </c>
      <c r="EX731" s="28" t="e">
        <f t="shared" si="1272"/>
        <v>#VALUE!</v>
      </c>
      <c r="EY731" s="28" t="e">
        <f t="shared" si="1273"/>
        <v>#VALUE!</v>
      </c>
      <c r="EZ731" s="28" t="b">
        <f t="shared" si="1274"/>
        <v>0</v>
      </c>
      <c r="FA731" s="176" t="str">
        <f t="shared" si="1275"/>
        <v/>
      </c>
      <c r="FB731" s="27" t="e" cm="1">
        <f t="array" aca="1" ref="FB731" ca="1">TEXT(RIGHT(10-RIGHT(SUM(INDEX(1*(MID(MID(C731,1,1)*2,ROW(INDIRECT("1:"&amp;LEN(MID(C731,1,1)*2))),1)),,))+MID(C731,2,1)+
SUM(INDEX(1*(MID(MID(C731,3,1)*2,ROW(INDIRECT("1:"&amp;LEN(MID(C731,3,1)*2))),1)),,))+MID(C731,4,1)+
SUM(INDEX(1*(MID(MID(C731,5,1)*2,ROW(INDIRECT("1:"&amp;LEN(MID(C731,5,1)*2))),1)),,))+MID(C731,6,1)+
SUM(INDEX(1*(MID(MID(C731,8,1)*2,ROW(INDIRECT("1:"&amp;LEN(MID(C731,8,1)*2))),1)),,))+MID(C731,9,1)+
SUM(INDEX(1*(MID(MID(C731,10,1)*2,ROW(INDIRECT("1:"&amp;LEN(MID(C731,10,1)*2))),1)),,)),1),1),"0")</f>
        <v>#VALUE!</v>
      </c>
      <c r="FC731" s="27" t="str">
        <f t="shared" si="1276"/>
        <v/>
      </c>
      <c r="FD731" s="29" t="b">
        <f t="shared" si="1277"/>
        <v>0</v>
      </c>
      <c r="FE731" s="112" t="b">
        <f>IFERROR(MATCH(D731,'Avtal för korttidsarbete'!$G$13:$G$1012,0),TRUE)</f>
        <v>1</v>
      </c>
      <c r="FF731" s="112" t="b">
        <f t="shared" si="1306"/>
        <v>0</v>
      </c>
      <c r="FG731" s="113" t="str" cm="1">
        <f t="array" ref="FG731">IF(FE731=TRUE,"x",INDEX('Avtal för korttidsarbete'!$E$13:$E$1012,$FE731))</f>
        <v>x</v>
      </c>
      <c r="FH731" s="113" t="str" cm="1">
        <f t="array" ref="FH731">IF(FE731=TRUE,"x",INDEX('Avtal för korttidsarbete'!$F$13:$F$1012,$FE731))</f>
        <v>x</v>
      </c>
      <c r="FI731" s="112" t="b">
        <f t="shared" si="1307"/>
        <v>0</v>
      </c>
      <c r="FJ731" s="135">
        <f t="shared" si="1308"/>
        <v>44166</v>
      </c>
      <c r="FK731" s="135">
        <f t="shared" si="1309"/>
        <v>44377</v>
      </c>
      <c r="FL731" s="112" t="b">
        <f t="shared" si="1310"/>
        <v>0</v>
      </c>
      <c r="FM731" s="113">
        <f t="shared" si="1311"/>
        <v>44166</v>
      </c>
      <c r="FN731" s="135">
        <f t="shared" si="1312"/>
        <v>44377</v>
      </c>
      <c r="FO731" s="148" t="b">
        <f>IFERROR(INDEX('Avtal för korttidsarbete'!R:R,MATCH(D731,'Avtal för korttidsarbete'!$G:$G,0)),TRUE)</f>
        <v>1</v>
      </c>
      <c r="FP731" s="135" t="str">
        <f>IF(FO731,"-",INDEX('Avtal för korttidsarbete'!$D:$D,MATCH(D731,'Avtal för korttidsarbete'!$G:$G,0)))</f>
        <v>-</v>
      </c>
      <c r="FQ731" s="113" t="b">
        <f>IFERROR(G731&gt;INDEX(Uppsägningar!E:E,MATCH(C731,Uppsägningar!C:C,0)),FALSE)</f>
        <v>0</v>
      </c>
    </row>
    <row r="732" spans="1:173" x14ac:dyDescent="0.25">
      <c r="A732" s="19">
        <v>716</v>
      </c>
      <c r="B732" s="20"/>
      <c r="C732" s="183"/>
      <c r="D732" s="66"/>
      <c r="E732" s="212">
        <f>IFERROR(INDEX(Admin!$C$7:$C$10,MATCH(FP732,TblNivåValTExt,0)),0)</f>
        <v>0</v>
      </c>
      <c r="F732" s="1"/>
      <c r="G732" s="1"/>
      <c r="H732" s="78"/>
      <c r="I732" s="181"/>
      <c r="J732" s="181"/>
      <c r="K732" s="182"/>
      <c r="L732" s="182"/>
      <c r="M732" s="181"/>
      <c r="N732" s="181"/>
      <c r="O732" s="181"/>
      <c r="P732" s="182"/>
      <c r="Q732" s="182"/>
      <c r="R732" s="181"/>
      <c r="S732" s="181"/>
      <c r="T732" s="181"/>
      <c r="U732" s="182"/>
      <c r="V732" s="182"/>
      <c r="W732" s="181"/>
      <c r="X732" s="181"/>
      <c r="Y732" s="181"/>
      <c r="Z732" s="182"/>
      <c r="AA732" s="182"/>
      <c r="AB732" s="181"/>
      <c r="AC732" s="181"/>
      <c r="AD732" s="181"/>
      <c r="AE732" s="182"/>
      <c r="AF732" s="182"/>
      <c r="AG732" s="181"/>
      <c r="AH732" s="181"/>
      <c r="AI732" s="181"/>
      <c r="AJ732" s="182"/>
      <c r="AK732" s="182"/>
      <c r="AL732" s="181"/>
      <c r="AM732" s="181"/>
      <c r="AN732" s="181"/>
      <c r="AO732" s="182"/>
      <c r="AP732" s="182"/>
      <c r="AQ732" s="181"/>
      <c r="AR732" s="181"/>
      <c r="AS732" s="181"/>
      <c r="AT732" s="182"/>
      <c r="AU732" s="182"/>
      <c r="AV732" s="181"/>
      <c r="AW732" s="181"/>
      <c r="AX732" s="181"/>
      <c r="AY732" s="182"/>
      <c r="AZ732" s="182"/>
      <c r="BA732" s="181"/>
      <c r="BB732" s="181"/>
      <c r="BC732" s="181"/>
      <c r="BD732" s="182"/>
      <c r="BE732" s="182"/>
      <c r="BF732" s="181"/>
      <c r="BG732" s="180">
        <f t="shared" si="1278"/>
        <v>0</v>
      </c>
      <c r="BH732" s="116" t="str">
        <f t="shared" si="1279"/>
        <v/>
      </c>
      <c r="BI732" s="80" t="b">
        <f t="shared" si="1227"/>
        <v>0</v>
      </c>
      <c r="BJ732" s="80" t="str">
        <f t="shared" si="1228"/>
        <v/>
      </c>
      <c r="BK732" s="80" t="b">
        <f t="shared" si="1280"/>
        <v>0</v>
      </c>
      <c r="BL732" s="13" t="str">
        <f t="shared" si="1229"/>
        <v/>
      </c>
      <c r="BM732" s="13" t="b">
        <f t="shared" si="1281"/>
        <v>0</v>
      </c>
      <c r="BN732" s="35" t="str">
        <f t="shared" si="1230"/>
        <v/>
      </c>
      <c r="BO732" s="13" t="b">
        <f t="shared" si="1231"/>
        <v>0</v>
      </c>
      <c r="BP732" s="35" t="str">
        <f t="shared" si="1232"/>
        <v/>
      </c>
      <c r="BQ732" s="13" t="b">
        <f t="shared" si="1233"/>
        <v>0</v>
      </c>
      <c r="BR732" s="35" t="str">
        <f t="shared" si="1234"/>
        <v/>
      </c>
      <c r="BS732" s="35" t="b">
        <f t="shared" si="1235"/>
        <v>0</v>
      </c>
      <c r="BT732" s="35" t="str">
        <f t="shared" si="1236"/>
        <v/>
      </c>
      <c r="BU732" s="35" t="b">
        <f t="shared" si="1237"/>
        <v>0</v>
      </c>
      <c r="BV732" s="35" t="str">
        <f t="shared" si="1238"/>
        <v/>
      </c>
      <c r="BW732" s="13" t="b">
        <f t="shared" si="1313"/>
        <v>0</v>
      </c>
      <c r="BX732" s="35" t="str">
        <f t="shared" si="1239"/>
        <v/>
      </c>
      <c r="BY732" s="265" t="b">
        <f t="shared" si="1282"/>
        <v>0</v>
      </c>
      <c r="BZ732" s="35" t="str">
        <f t="shared" si="1240"/>
        <v/>
      </c>
      <c r="CA732" s="265" t="b">
        <f t="shared" si="1283"/>
        <v>0</v>
      </c>
      <c r="CB732" s="35" t="str">
        <f t="shared" si="1241"/>
        <v/>
      </c>
      <c r="CC732" s="272" t="b">
        <f t="shared" si="1284"/>
        <v>0</v>
      </c>
      <c r="CD732" s="35" t="str">
        <f t="shared" si="1242"/>
        <v/>
      </c>
      <c r="CE732" s="13" t="b">
        <f t="shared" si="1243"/>
        <v>0</v>
      </c>
      <c r="CF732" s="35" t="str">
        <f t="shared" si="1244"/>
        <v/>
      </c>
      <c r="CG732" s="179">
        <f t="shared" si="1245"/>
        <v>0</v>
      </c>
      <c r="CH732" s="179">
        <f t="shared" si="1246"/>
        <v>0</v>
      </c>
      <c r="CI732" s="218">
        <f t="shared" si="1285"/>
        <v>0</v>
      </c>
      <c r="CJ732" s="218">
        <f t="shared" si="1286"/>
        <v>0</v>
      </c>
      <c r="CK732" s="218">
        <f t="shared" si="1287"/>
        <v>0</v>
      </c>
      <c r="CL732" s="218">
        <f t="shared" si="1288"/>
        <v>0</v>
      </c>
      <c r="CM732" s="218">
        <f t="shared" si="1289"/>
        <v>0</v>
      </c>
      <c r="CN732" s="218">
        <f t="shared" si="1290"/>
        <v>0</v>
      </c>
      <c r="CO732" s="218">
        <f t="shared" si="1291"/>
        <v>0</v>
      </c>
      <c r="CP732" s="218">
        <f t="shared" si="1292"/>
        <v>0</v>
      </c>
      <c r="CQ732" s="218">
        <f t="shared" si="1293"/>
        <v>0</v>
      </c>
      <c r="CR732" s="218">
        <f t="shared" si="1294"/>
        <v>0</v>
      </c>
      <c r="CS732" s="14">
        <f t="shared" si="1247"/>
        <v>0</v>
      </c>
      <c r="CT732" s="236">
        <f t="shared" si="1248"/>
        <v>0</v>
      </c>
      <c r="CU732" s="237">
        <f t="shared" si="1314"/>
        <v>0</v>
      </c>
      <c r="CV732" s="16">
        <f t="shared" si="1314"/>
        <v>0</v>
      </c>
      <c r="CW732" s="16">
        <f t="shared" si="1314"/>
        <v>0</v>
      </c>
      <c r="CX732" s="16">
        <f t="shared" si="1314"/>
        <v>0</v>
      </c>
      <c r="CY732" s="16">
        <f t="shared" si="1314"/>
        <v>0</v>
      </c>
      <c r="CZ732" s="16">
        <f t="shared" si="1314"/>
        <v>0</v>
      </c>
      <c r="DA732" s="16">
        <f t="shared" si="1314"/>
        <v>0</v>
      </c>
      <c r="DB732" s="16">
        <f t="shared" si="1314"/>
        <v>0</v>
      </c>
      <c r="DC732" s="16">
        <f t="shared" si="1314"/>
        <v>0</v>
      </c>
      <c r="DD732" s="238">
        <f t="shared" si="1314"/>
        <v>0</v>
      </c>
      <c r="DE732" s="232">
        <f t="shared" si="1315"/>
        <v>0</v>
      </c>
      <c r="DF732" s="132">
        <f t="shared" si="1315"/>
        <v>0</v>
      </c>
      <c r="DG732" s="132">
        <f t="shared" si="1315"/>
        <v>0</v>
      </c>
      <c r="DH732" s="132">
        <f t="shared" si="1315"/>
        <v>0</v>
      </c>
      <c r="DI732" s="132">
        <f t="shared" si="1315"/>
        <v>0</v>
      </c>
      <c r="DJ732" s="132">
        <f t="shared" si="1315"/>
        <v>0</v>
      </c>
      <c r="DK732" s="132">
        <f t="shared" si="1315"/>
        <v>0</v>
      </c>
      <c r="DL732" s="132">
        <f t="shared" si="1315"/>
        <v>0</v>
      </c>
      <c r="DM732" s="132">
        <f t="shared" si="1315"/>
        <v>0</v>
      </c>
      <c r="DN732" s="233">
        <f t="shared" si="1315"/>
        <v>0</v>
      </c>
      <c r="DO732" s="232">
        <f t="shared" si="1249"/>
        <v>0</v>
      </c>
      <c r="DP732" s="132">
        <f t="shared" si="1250"/>
        <v>0</v>
      </c>
      <c r="DQ732" s="132">
        <f t="shared" si="1251"/>
        <v>0</v>
      </c>
      <c r="DR732" s="132">
        <f t="shared" si="1252"/>
        <v>0</v>
      </c>
      <c r="DS732" s="132">
        <f t="shared" si="1253"/>
        <v>0</v>
      </c>
      <c r="DT732" s="132">
        <f t="shared" si="1254"/>
        <v>0</v>
      </c>
      <c r="DU732" s="132">
        <f t="shared" si="1255"/>
        <v>0</v>
      </c>
      <c r="DV732" s="132">
        <f t="shared" si="1256"/>
        <v>0</v>
      </c>
      <c r="DW732" s="132">
        <f t="shared" si="1257"/>
        <v>0</v>
      </c>
      <c r="DX732" s="233">
        <f t="shared" si="1258"/>
        <v>0</v>
      </c>
      <c r="DY732" s="231" t="b">
        <f t="shared" si="1295"/>
        <v>0</v>
      </c>
      <c r="DZ732" s="163"/>
      <c r="EA732" s="226" t="str">
        <f t="shared" si="1296"/>
        <v/>
      </c>
      <c r="EB732" s="178" t="str">
        <f t="shared" si="1297"/>
        <v/>
      </c>
      <c r="EC732" s="178" t="str">
        <f t="shared" si="1298"/>
        <v/>
      </c>
      <c r="ED732" s="178" t="str">
        <f t="shared" si="1299"/>
        <v/>
      </c>
      <c r="EE732" s="178" t="str">
        <f t="shared" si="1300"/>
        <v/>
      </c>
      <c r="EF732" s="178" t="str">
        <f t="shared" si="1301"/>
        <v/>
      </c>
      <c r="EG732" s="178" t="str">
        <f t="shared" si="1302"/>
        <v/>
      </c>
      <c r="EH732" s="178" t="str">
        <f t="shared" si="1303"/>
        <v/>
      </c>
      <c r="EI732" s="178" t="str">
        <f t="shared" si="1304"/>
        <v/>
      </c>
      <c r="EJ732" s="227" t="str">
        <f t="shared" si="1305"/>
        <v/>
      </c>
      <c r="EK732" s="230" t="str">
        <f t="shared" si="1259"/>
        <v/>
      </c>
      <c r="EL732" s="177" t="str">
        <f t="shared" si="1260"/>
        <v/>
      </c>
      <c r="EM732" s="177" t="str">
        <f t="shared" si="1261"/>
        <v/>
      </c>
      <c r="EN732" s="177" t="str">
        <f t="shared" si="1262"/>
        <v/>
      </c>
      <c r="EO732" s="177" t="str">
        <f t="shared" si="1263"/>
        <v/>
      </c>
      <c r="EP732" s="177" t="str">
        <f t="shared" si="1264"/>
        <v/>
      </c>
      <c r="EQ732" s="177" t="str">
        <f t="shared" si="1265"/>
        <v/>
      </c>
      <c r="ER732" s="177" t="str">
        <f t="shared" si="1266"/>
        <v/>
      </c>
      <c r="ES732" s="177" t="str">
        <f t="shared" si="1267"/>
        <v/>
      </c>
      <c r="ET732" s="177" t="str">
        <f t="shared" si="1268"/>
        <v/>
      </c>
      <c r="EU732" s="229" t="e">
        <f t="shared" si="1269"/>
        <v>#VALUE!</v>
      </c>
      <c r="EV732" s="27" t="e">
        <f t="shared" si="1270"/>
        <v>#VALUE!</v>
      </c>
      <c r="EW732" s="27" t="e">
        <f t="shared" si="1271"/>
        <v>#VALUE!</v>
      </c>
      <c r="EX732" s="28" t="e">
        <f t="shared" si="1272"/>
        <v>#VALUE!</v>
      </c>
      <c r="EY732" s="28" t="e">
        <f t="shared" si="1273"/>
        <v>#VALUE!</v>
      </c>
      <c r="EZ732" s="28" t="b">
        <f t="shared" si="1274"/>
        <v>0</v>
      </c>
      <c r="FA732" s="176" t="str">
        <f t="shared" si="1275"/>
        <v/>
      </c>
      <c r="FB732" s="27" t="e" cm="1">
        <f t="array" aca="1" ref="FB732" ca="1">TEXT(RIGHT(10-RIGHT(SUM(INDEX(1*(MID(MID(C732,1,1)*2,ROW(INDIRECT("1:"&amp;LEN(MID(C732,1,1)*2))),1)),,))+MID(C732,2,1)+
SUM(INDEX(1*(MID(MID(C732,3,1)*2,ROW(INDIRECT("1:"&amp;LEN(MID(C732,3,1)*2))),1)),,))+MID(C732,4,1)+
SUM(INDEX(1*(MID(MID(C732,5,1)*2,ROW(INDIRECT("1:"&amp;LEN(MID(C732,5,1)*2))),1)),,))+MID(C732,6,1)+
SUM(INDEX(1*(MID(MID(C732,8,1)*2,ROW(INDIRECT("1:"&amp;LEN(MID(C732,8,1)*2))),1)),,))+MID(C732,9,1)+
SUM(INDEX(1*(MID(MID(C732,10,1)*2,ROW(INDIRECT("1:"&amp;LEN(MID(C732,10,1)*2))),1)),,)),1),1),"0")</f>
        <v>#VALUE!</v>
      </c>
      <c r="FC732" s="27" t="str">
        <f t="shared" si="1276"/>
        <v/>
      </c>
      <c r="FD732" s="29" t="b">
        <f t="shared" si="1277"/>
        <v>0</v>
      </c>
      <c r="FE732" s="112" t="b">
        <f>IFERROR(MATCH(D732,'Avtal för korttidsarbete'!$G$13:$G$1012,0),TRUE)</f>
        <v>1</v>
      </c>
      <c r="FF732" s="112" t="b">
        <f t="shared" si="1306"/>
        <v>0</v>
      </c>
      <c r="FG732" s="113" t="str" cm="1">
        <f t="array" ref="FG732">IF(FE732=TRUE,"x",INDEX('Avtal för korttidsarbete'!$E$13:$E$1012,$FE732))</f>
        <v>x</v>
      </c>
      <c r="FH732" s="113" t="str" cm="1">
        <f t="array" ref="FH732">IF(FE732=TRUE,"x",INDEX('Avtal för korttidsarbete'!$F$13:$F$1012,$FE732))</f>
        <v>x</v>
      </c>
      <c r="FI732" s="112" t="b">
        <f t="shared" si="1307"/>
        <v>0</v>
      </c>
      <c r="FJ732" s="135">
        <f t="shared" si="1308"/>
        <v>44166</v>
      </c>
      <c r="FK732" s="135">
        <f t="shared" si="1309"/>
        <v>44377</v>
      </c>
      <c r="FL732" s="112" t="b">
        <f t="shared" si="1310"/>
        <v>0</v>
      </c>
      <c r="FM732" s="113">
        <f t="shared" si="1311"/>
        <v>44166</v>
      </c>
      <c r="FN732" s="135">
        <f t="shared" si="1312"/>
        <v>44377</v>
      </c>
      <c r="FO732" s="148" t="b">
        <f>IFERROR(INDEX('Avtal för korttidsarbete'!R:R,MATCH(D732,'Avtal för korttidsarbete'!$G:$G,0)),TRUE)</f>
        <v>1</v>
      </c>
      <c r="FP732" s="135" t="str">
        <f>IF(FO732,"-",INDEX('Avtal för korttidsarbete'!$D:$D,MATCH(D732,'Avtal för korttidsarbete'!$G:$G,0)))</f>
        <v>-</v>
      </c>
      <c r="FQ732" s="113" t="b">
        <f>IFERROR(G732&gt;INDEX(Uppsägningar!E:E,MATCH(C732,Uppsägningar!C:C,0)),FALSE)</f>
        <v>0</v>
      </c>
    </row>
    <row r="733" spans="1:173" x14ac:dyDescent="0.25">
      <c r="A733" s="19">
        <v>717</v>
      </c>
      <c r="B733" s="20"/>
      <c r="C733" s="183"/>
      <c r="D733" s="66"/>
      <c r="E733" s="212">
        <f>IFERROR(INDEX(Admin!$C$7:$C$10,MATCH(FP733,TblNivåValTExt,0)),0)</f>
        <v>0</v>
      </c>
      <c r="F733" s="1"/>
      <c r="G733" s="1"/>
      <c r="H733" s="78"/>
      <c r="I733" s="181"/>
      <c r="J733" s="181"/>
      <c r="K733" s="182"/>
      <c r="L733" s="182"/>
      <c r="M733" s="181"/>
      <c r="N733" s="181"/>
      <c r="O733" s="181"/>
      <c r="P733" s="182"/>
      <c r="Q733" s="182"/>
      <c r="R733" s="181"/>
      <c r="S733" s="181"/>
      <c r="T733" s="181"/>
      <c r="U733" s="182"/>
      <c r="V733" s="182"/>
      <c r="W733" s="181"/>
      <c r="X733" s="181"/>
      <c r="Y733" s="181"/>
      <c r="Z733" s="182"/>
      <c r="AA733" s="182"/>
      <c r="AB733" s="181"/>
      <c r="AC733" s="181"/>
      <c r="AD733" s="181"/>
      <c r="AE733" s="182"/>
      <c r="AF733" s="182"/>
      <c r="AG733" s="181"/>
      <c r="AH733" s="181"/>
      <c r="AI733" s="181"/>
      <c r="AJ733" s="182"/>
      <c r="AK733" s="182"/>
      <c r="AL733" s="181"/>
      <c r="AM733" s="181"/>
      <c r="AN733" s="181"/>
      <c r="AO733" s="182"/>
      <c r="AP733" s="182"/>
      <c r="AQ733" s="181"/>
      <c r="AR733" s="181"/>
      <c r="AS733" s="181"/>
      <c r="AT733" s="182"/>
      <c r="AU733" s="182"/>
      <c r="AV733" s="181"/>
      <c r="AW733" s="181"/>
      <c r="AX733" s="181"/>
      <c r="AY733" s="182"/>
      <c r="AZ733" s="182"/>
      <c r="BA733" s="181"/>
      <c r="BB733" s="181"/>
      <c r="BC733" s="181"/>
      <c r="BD733" s="182"/>
      <c r="BE733" s="182"/>
      <c r="BF733" s="181"/>
      <c r="BG733" s="180">
        <f t="shared" si="1278"/>
        <v>0</v>
      </c>
      <c r="BH733" s="116" t="str">
        <f t="shared" si="1279"/>
        <v/>
      </c>
      <c r="BI733" s="80" t="b">
        <f t="shared" si="1227"/>
        <v>0</v>
      </c>
      <c r="BJ733" s="80" t="str">
        <f t="shared" si="1228"/>
        <v/>
      </c>
      <c r="BK733" s="80" t="b">
        <f t="shared" si="1280"/>
        <v>0</v>
      </c>
      <c r="BL733" s="13" t="str">
        <f t="shared" si="1229"/>
        <v/>
      </c>
      <c r="BM733" s="13" t="b">
        <f t="shared" si="1281"/>
        <v>0</v>
      </c>
      <c r="BN733" s="35" t="str">
        <f t="shared" si="1230"/>
        <v/>
      </c>
      <c r="BO733" s="13" t="b">
        <f t="shared" si="1231"/>
        <v>0</v>
      </c>
      <c r="BP733" s="35" t="str">
        <f t="shared" si="1232"/>
        <v/>
      </c>
      <c r="BQ733" s="13" t="b">
        <f t="shared" si="1233"/>
        <v>0</v>
      </c>
      <c r="BR733" s="35" t="str">
        <f t="shared" si="1234"/>
        <v/>
      </c>
      <c r="BS733" s="35" t="b">
        <f t="shared" si="1235"/>
        <v>0</v>
      </c>
      <c r="BT733" s="35" t="str">
        <f t="shared" si="1236"/>
        <v/>
      </c>
      <c r="BU733" s="35" t="b">
        <f t="shared" si="1237"/>
        <v>0</v>
      </c>
      <c r="BV733" s="35" t="str">
        <f t="shared" si="1238"/>
        <v/>
      </c>
      <c r="BW733" s="13" t="b">
        <f t="shared" si="1313"/>
        <v>0</v>
      </c>
      <c r="BX733" s="35" t="str">
        <f t="shared" si="1239"/>
        <v/>
      </c>
      <c r="BY733" s="265" t="b">
        <f t="shared" si="1282"/>
        <v>0</v>
      </c>
      <c r="BZ733" s="35" t="str">
        <f t="shared" si="1240"/>
        <v/>
      </c>
      <c r="CA733" s="265" t="b">
        <f t="shared" si="1283"/>
        <v>0</v>
      </c>
      <c r="CB733" s="35" t="str">
        <f t="shared" si="1241"/>
        <v/>
      </c>
      <c r="CC733" s="272" t="b">
        <f t="shared" si="1284"/>
        <v>0</v>
      </c>
      <c r="CD733" s="35" t="str">
        <f t="shared" si="1242"/>
        <v/>
      </c>
      <c r="CE733" s="13" t="b">
        <f t="shared" si="1243"/>
        <v>0</v>
      </c>
      <c r="CF733" s="35" t="str">
        <f t="shared" si="1244"/>
        <v/>
      </c>
      <c r="CG733" s="179">
        <f t="shared" si="1245"/>
        <v>0</v>
      </c>
      <c r="CH733" s="179">
        <f t="shared" si="1246"/>
        <v>0</v>
      </c>
      <c r="CI733" s="218">
        <f t="shared" si="1285"/>
        <v>0</v>
      </c>
      <c r="CJ733" s="218">
        <f t="shared" si="1286"/>
        <v>0</v>
      </c>
      <c r="CK733" s="218">
        <f t="shared" si="1287"/>
        <v>0</v>
      </c>
      <c r="CL733" s="218">
        <f t="shared" si="1288"/>
        <v>0</v>
      </c>
      <c r="CM733" s="218">
        <f t="shared" si="1289"/>
        <v>0</v>
      </c>
      <c r="CN733" s="218">
        <f t="shared" si="1290"/>
        <v>0</v>
      </c>
      <c r="CO733" s="218">
        <f t="shared" si="1291"/>
        <v>0</v>
      </c>
      <c r="CP733" s="218">
        <f t="shared" si="1292"/>
        <v>0</v>
      </c>
      <c r="CQ733" s="218">
        <f t="shared" si="1293"/>
        <v>0</v>
      </c>
      <c r="CR733" s="218">
        <f t="shared" si="1294"/>
        <v>0</v>
      </c>
      <c r="CS733" s="14">
        <f t="shared" si="1247"/>
        <v>0</v>
      </c>
      <c r="CT733" s="236">
        <f t="shared" si="1248"/>
        <v>0</v>
      </c>
      <c r="CU733" s="237">
        <f t="shared" si="1314"/>
        <v>0</v>
      </c>
      <c r="CV733" s="16">
        <f t="shared" si="1314"/>
        <v>0</v>
      </c>
      <c r="CW733" s="16">
        <f t="shared" si="1314"/>
        <v>0</v>
      </c>
      <c r="CX733" s="16">
        <f t="shared" si="1314"/>
        <v>0</v>
      </c>
      <c r="CY733" s="16">
        <f t="shared" si="1314"/>
        <v>0</v>
      </c>
      <c r="CZ733" s="16">
        <f t="shared" si="1314"/>
        <v>0</v>
      </c>
      <c r="DA733" s="16">
        <f t="shared" si="1314"/>
        <v>0</v>
      </c>
      <c r="DB733" s="16">
        <f t="shared" si="1314"/>
        <v>0</v>
      </c>
      <c r="DC733" s="16">
        <f t="shared" si="1314"/>
        <v>0</v>
      </c>
      <c r="DD733" s="238">
        <f t="shared" si="1314"/>
        <v>0</v>
      </c>
      <c r="DE733" s="232">
        <f t="shared" si="1315"/>
        <v>0</v>
      </c>
      <c r="DF733" s="132">
        <f t="shared" si="1315"/>
        <v>0</v>
      </c>
      <c r="DG733" s="132">
        <f t="shared" si="1315"/>
        <v>0</v>
      </c>
      <c r="DH733" s="132">
        <f t="shared" si="1315"/>
        <v>0</v>
      </c>
      <c r="DI733" s="132">
        <f t="shared" si="1315"/>
        <v>0</v>
      </c>
      <c r="DJ733" s="132">
        <f t="shared" si="1315"/>
        <v>0</v>
      </c>
      <c r="DK733" s="132">
        <f t="shared" si="1315"/>
        <v>0</v>
      </c>
      <c r="DL733" s="132">
        <f t="shared" si="1315"/>
        <v>0</v>
      </c>
      <c r="DM733" s="132">
        <f t="shared" si="1315"/>
        <v>0</v>
      </c>
      <c r="DN733" s="233">
        <f t="shared" si="1315"/>
        <v>0</v>
      </c>
      <c r="DO733" s="232">
        <f t="shared" si="1249"/>
        <v>0</v>
      </c>
      <c r="DP733" s="132">
        <f t="shared" si="1250"/>
        <v>0</v>
      </c>
      <c r="DQ733" s="132">
        <f t="shared" si="1251"/>
        <v>0</v>
      </c>
      <c r="DR733" s="132">
        <f t="shared" si="1252"/>
        <v>0</v>
      </c>
      <c r="DS733" s="132">
        <f t="shared" si="1253"/>
        <v>0</v>
      </c>
      <c r="DT733" s="132">
        <f t="shared" si="1254"/>
        <v>0</v>
      </c>
      <c r="DU733" s="132">
        <f t="shared" si="1255"/>
        <v>0</v>
      </c>
      <c r="DV733" s="132">
        <f t="shared" si="1256"/>
        <v>0</v>
      </c>
      <c r="DW733" s="132">
        <f t="shared" si="1257"/>
        <v>0</v>
      </c>
      <c r="DX733" s="233">
        <f t="shared" si="1258"/>
        <v>0</v>
      </c>
      <c r="DY733" s="231" t="b">
        <f t="shared" si="1295"/>
        <v>0</v>
      </c>
      <c r="DZ733" s="163"/>
      <c r="EA733" s="226" t="str">
        <f t="shared" si="1296"/>
        <v/>
      </c>
      <c r="EB733" s="178" t="str">
        <f t="shared" si="1297"/>
        <v/>
      </c>
      <c r="EC733" s="178" t="str">
        <f t="shared" si="1298"/>
        <v/>
      </c>
      <c r="ED733" s="178" t="str">
        <f t="shared" si="1299"/>
        <v/>
      </c>
      <c r="EE733" s="178" t="str">
        <f t="shared" si="1300"/>
        <v/>
      </c>
      <c r="EF733" s="178" t="str">
        <f t="shared" si="1301"/>
        <v/>
      </c>
      <c r="EG733" s="178" t="str">
        <f t="shared" si="1302"/>
        <v/>
      </c>
      <c r="EH733" s="178" t="str">
        <f t="shared" si="1303"/>
        <v/>
      </c>
      <c r="EI733" s="178" t="str">
        <f t="shared" si="1304"/>
        <v/>
      </c>
      <c r="EJ733" s="227" t="str">
        <f t="shared" si="1305"/>
        <v/>
      </c>
      <c r="EK733" s="230" t="str">
        <f t="shared" si="1259"/>
        <v/>
      </c>
      <c r="EL733" s="177" t="str">
        <f t="shared" si="1260"/>
        <v/>
      </c>
      <c r="EM733" s="177" t="str">
        <f t="shared" si="1261"/>
        <v/>
      </c>
      <c r="EN733" s="177" t="str">
        <f t="shared" si="1262"/>
        <v/>
      </c>
      <c r="EO733" s="177" t="str">
        <f t="shared" si="1263"/>
        <v/>
      </c>
      <c r="EP733" s="177" t="str">
        <f t="shared" si="1264"/>
        <v/>
      </c>
      <c r="EQ733" s="177" t="str">
        <f t="shared" si="1265"/>
        <v/>
      </c>
      <c r="ER733" s="177" t="str">
        <f t="shared" si="1266"/>
        <v/>
      </c>
      <c r="ES733" s="177" t="str">
        <f t="shared" si="1267"/>
        <v/>
      </c>
      <c r="ET733" s="177" t="str">
        <f t="shared" si="1268"/>
        <v/>
      </c>
      <c r="EU733" s="229" t="e">
        <f t="shared" si="1269"/>
        <v>#VALUE!</v>
      </c>
      <c r="EV733" s="27" t="e">
        <f t="shared" si="1270"/>
        <v>#VALUE!</v>
      </c>
      <c r="EW733" s="27" t="e">
        <f t="shared" si="1271"/>
        <v>#VALUE!</v>
      </c>
      <c r="EX733" s="28" t="e">
        <f t="shared" si="1272"/>
        <v>#VALUE!</v>
      </c>
      <c r="EY733" s="28" t="e">
        <f t="shared" si="1273"/>
        <v>#VALUE!</v>
      </c>
      <c r="EZ733" s="28" t="b">
        <f t="shared" si="1274"/>
        <v>0</v>
      </c>
      <c r="FA733" s="176" t="str">
        <f t="shared" si="1275"/>
        <v/>
      </c>
      <c r="FB733" s="27" t="e" cm="1">
        <f t="array" aca="1" ref="FB733" ca="1">TEXT(RIGHT(10-RIGHT(SUM(INDEX(1*(MID(MID(C733,1,1)*2,ROW(INDIRECT("1:"&amp;LEN(MID(C733,1,1)*2))),1)),,))+MID(C733,2,1)+
SUM(INDEX(1*(MID(MID(C733,3,1)*2,ROW(INDIRECT("1:"&amp;LEN(MID(C733,3,1)*2))),1)),,))+MID(C733,4,1)+
SUM(INDEX(1*(MID(MID(C733,5,1)*2,ROW(INDIRECT("1:"&amp;LEN(MID(C733,5,1)*2))),1)),,))+MID(C733,6,1)+
SUM(INDEX(1*(MID(MID(C733,8,1)*2,ROW(INDIRECT("1:"&amp;LEN(MID(C733,8,1)*2))),1)),,))+MID(C733,9,1)+
SUM(INDEX(1*(MID(MID(C733,10,1)*2,ROW(INDIRECT("1:"&amp;LEN(MID(C733,10,1)*2))),1)),,)),1),1),"0")</f>
        <v>#VALUE!</v>
      </c>
      <c r="FC733" s="27" t="str">
        <f t="shared" si="1276"/>
        <v/>
      </c>
      <c r="FD733" s="29" t="b">
        <f t="shared" si="1277"/>
        <v>0</v>
      </c>
      <c r="FE733" s="112" t="b">
        <f>IFERROR(MATCH(D733,'Avtal för korttidsarbete'!$G$13:$G$1012,0),TRUE)</f>
        <v>1</v>
      </c>
      <c r="FF733" s="112" t="b">
        <f t="shared" si="1306"/>
        <v>0</v>
      </c>
      <c r="FG733" s="113" t="str" cm="1">
        <f t="array" ref="FG733">IF(FE733=TRUE,"x",INDEX('Avtal för korttidsarbete'!$E$13:$E$1012,$FE733))</f>
        <v>x</v>
      </c>
      <c r="FH733" s="113" t="str" cm="1">
        <f t="array" ref="FH733">IF(FE733=TRUE,"x",INDEX('Avtal för korttidsarbete'!$F$13:$F$1012,$FE733))</f>
        <v>x</v>
      </c>
      <c r="FI733" s="112" t="b">
        <f t="shared" si="1307"/>
        <v>0</v>
      </c>
      <c r="FJ733" s="135">
        <f t="shared" si="1308"/>
        <v>44166</v>
      </c>
      <c r="FK733" s="135">
        <f t="shared" si="1309"/>
        <v>44377</v>
      </c>
      <c r="FL733" s="112" t="b">
        <f t="shared" si="1310"/>
        <v>0</v>
      </c>
      <c r="FM733" s="113">
        <f t="shared" si="1311"/>
        <v>44166</v>
      </c>
      <c r="FN733" s="135">
        <f t="shared" si="1312"/>
        <v>44377</v>
      </c>
      <c r="FO733" s="148" t="b">
        <f>IFERROR(INDEX('Avtal för korttidsarbete'!R:R,MATCH(D733,'Avtal för korttidsarbete'!$G:$G,0)),TRUE)</f>
        <v>1</v>
      </c>
      <c r="FP733" s="135" t="str">
        <f>IF(FO733,"-",INDEX('Avtal för korttidsarbete'!$D:$D,MATCH(D733,'Avtal för korttidsarbete'!$G:$G,0)))</f>
        <v>-</v>
      </c>
      <c r="FQ733" s="113" t="b">
        <f>IFERROR(G733&gt;INDEX(Uppsägningar!E:E,MATCH(C733,Uppsägningar!C:C,0)),FALSE)</f>
        <v>0</v>
      </c>
    </row>
    <row r="734" spans="1:173" x14ac:dyDescent="0.25">
      <c r="A734" s="19">
        <v>718</v>
      </c>
      <c r="B734" s="20"/>
      <c r="C734" s="183"/>
      <c r="D734" s="66"/>
      <c r="E734" s="212">
        <f>IFERROR(INDEX(Admin!$C$7:$C$10,MATCH(FP734,TblNivåValTExt,0)),0)</f>
        <v>0</v>
      </c>
      <c r="F734" s="1"/>
      <c r="G734" s="1"/>
      <c r="H734" s="78"/>
      <c r="I734" s="181"/>
      <c r="J734" s="181"/>
      <c r="K734" s="182"/>
      <c r="L734" s="182"/>
      <c r="M734" s="181"/>
      <c r="N734" s="181"/>
      <c r="O734" s="181"/>
      <c r="P734" s="182"/>
      <c r="Q734" s="182"/>
      <c r="R734" s="181"/>
      <c r="S734" s="181"/>
      <c r="T734" s="181"/>
      <c r="U734" s="182"/>
      <c r="V734" s="182"/>
      <c r="W734" s="181"/>
      <c r="X734" s="181"/>
      <c r="Y734" s="181"/>
      <c r="Z734" s="182"/>
      <c r="AA734" s="182"/>
      <c r="AB734" s="181"/>
      <c r="AC734" s="181"/>
      <c r="AD734" s="181"/>
      <c r="AE734" s="182"/>
      <c r="AF734" s="182"/>
      <c r="AG734" s="181"/>
      <c r="AH734" s="181"/>
      <c r="AI734" s="181"/>
      <c r="AJ734" s="182"/>
      <c r="AK734" s="182"/>
      <c r="AL734" s="181"/>
      <c r="AM734" s="181"/>
      <c r="AN734" s="181"/>
      <c r="AO734" s="182"/>
      <c r="AP734" s="182"/>
      <c r="AQ734" s="181"/>
      <c r="AR734" s="181"/>
      <c r="AS734" s="181"/>
      <c r="AT734" s="182"/>
      <c r="AU734" s="182"/>
      <c r="AV734" s="181"/>
      <c r="AW734" s="181"/>
      <c r="AX734" s="181"/>
      <c r="AY734" s="182"/>
      <c r="AZ734" s="182"/>
      <c r="BA734" s="181"/>
      <c r="BB734" s="181"/>
      <c r="BC734" s="181"/>
      <c r="BD734" s="182"/>
      <c r="BE734" s="182"/>
      <c r="BF734" s="181"/>
      <c r="BG734" s="180">
        <f t="shared" si="1278"/>
        <v>0</v>
      </c>
      <c r="BH734" s="116" t="str">
        <f t="shared" si="1279"/>
        <v/>
      </c>
      <c r="BI734" s="80" t="b">
        <f t="shared" si="1227"/>
        <v>0</v>
      </c>
      <c r="BJ734" s="80" t="str">
        <f t="shared" si="1228"/>
        <v/>
      </c>
      <c r="BK734" s="80" t="b">
        <f t="shared" si="1280"/>
        <v>0</v>
      </c>
      <c r="BL734" s="13" t="str">
        <f t="shared" si="1229"/>
        <v/>
      </c>
      <c r="BM734" s="13" t="b">
        <f t="shared" si="1281"/>
        <v>0</v>
      </c>
      <c r="BN734" s="35" t="str">
        <f t="shared" si="1230"/>
        <v/>
      </c>
      <c r="BO734" s="13" t="b">
        <f t="shared" si="1231"/>
        <v>0</v>
      </c>
      <c r="BP734" s="35" t="str">
        <f t="shared" si="1232"/>
        <v/>
      </c>
      <c r="BQ734" s="13" t="b">
        <f t="shared" si="1233"/>
        <v>0</v>
      </c>
      <c r="BR734" s="35" t="str">
        <f t="shared" si="1234"/>
        <v/>
      </c>
      <c r="BS734" s="35" t="b">
        <f t="shared" si="1235"/>
        <v>0</v>
      </c>
      <c r="BT734" s="35" t="str">
        <f t="shared" si="1236"/>
        <v/>
      </c>
      <c r="BU734" s="35" t="b">
        <f t="shared" si="1237"/>
        <v>0</v>
      </c>
      <c r="BV734" s="35" t="str">
        <f t="shared" si="1238"/>
        <v/>
      </c>
      <c r="BW734" s="13" t="b">
        <f t="shared" si="1313"/>
        <v>0</v>
      </c>
      <c r="BX734" s="35" t="str">
        <f t="shared" si="1239"/>
        <v/>
      </c>
      <c r="BY734" s="265" t="b">
        <f t="shared" si="1282"/>
        <v>0</v>
      </c>
      <c r="BZ734" s="35" t="str">
        <f t="shared" si="1240"/>
        <v/>
      </c>
      <c r="CA734" s="265" t="b">
        <f t="shared" si="1283"/>
        <v>0</v>
      </c>
      <c r="CB734" s="35" t="str">
        <f t="shared" si="1241"/>
        <v/>
      </c>
      <c r="CC734" s="272" t="b">
        <f t="shared" si="1284"/>
        <v>0</v>
      </c>
      <c r="CD734" s="35" t="str">
        <f t="shared" si="1242"/>
        <v/>
      </c>
      <c r="CE734" s="13" t="b">
        <f t="shared" si="1243"/>
        <v>0</v>
      </c>
      <c r="CF734" s="35" t="str">
        <f t="shared" si="1244"/>
        <v/>
      </c>
      <c r="CG734" s="179">
        <f t="shared" si="1245"/>
        <v>0</v>
      </c>
      <c r="CH734" s="179">
        <f t="shared" si="1246"/>
        <v>0</v>
      </c>
      <c r="CI734" s="218">
        <f t="shared" si="1285"/>
        <v>0</v>
      </c>
      <c r="CJ734" s="218">
        <f t="shared" si="1286"/>
        <v>0</v>
      </c>
      <c r="CK734" s="218">
        <f t="shared" si="1287"/>
        <v>0</v>
      </c>
      <c r="CL734" s="218">
        <f t="shared" si="1288"/>
        <v>0</v>
      </c>
      <c r="CM734" s="218">
        <f t="shared" si="1289"/>
        <v>0</v>
      </c>
      <c r="CN734" s="218">
        <f t="shared" si="1290"/>
        <v>0</v>
      </c>
      <c r="CO734" s="218">
        <f t="shared" si="1291"/>
        <v>0</v>
      </c>
      <c r="CP734" s="218">
        <f t="shared" si="1292"/>
        <v>0</v>
      </c>
      <c r="CQ734" s="218">
        <f t="shared" si="1293"/>
        <v>0</v>
      </c>
      <c r="CR734" s="218">
        <f t="shared" si="1294"/>
        <v>0</v>
      </c>
      <c r="CS734" s="14">
        <f t="shared" si="1247"/>
        <v>0</v>
      </c>
      <c r="CT734" s="236">
        <f t="shared" si="1248"/>
        <v>0</v>
      </c>
      <c r="CU734" s="237">
        <f t="shared" si="1314"/>
        <v>0</v>
      </c>
      <c r="CV734" s="16">
        <f t="shared" si="1314"/>
        <v>0</v>
      </c>
      <c r="CW734" s="16">
        <f t="shared" si="1314"/>
        <v>0</v>
      </c>
      <c r="CX734" s="16">
        <f t="shared" si="1314"/>
        <v>0</v>
      </c>
      <c r="CY734" s="16">
        <f t="shared" si="1314"/>
        <v>0</v>
      </c>
      <c r="CZ734" s="16">
        <f t="shared" si="1314"/>
        <v>0</v>
      </c>
      <c r="DA734" s="16">
        <f t="shared" si="1314"/>
        <v>0</v>
      </c>
      <c r="DB734" s="16">
        <f t="shared" si="1314"/>
        <v>0</v>
      </c>
      <c r="DC734" s="16">
        <f t="shared" si="1314"/>
        <v>0</v>
      </c>
      <c r="DD734" s="238">
        <f t="shared" si="1314"/>
        <v>0</v>
      </c>
      <c r="DE734" s="232">
        <f t="shared" si="1315"/>
        <v>0</v>
      </c>
      <c r="DF734" s="132">
        <f t="shared" si="1315"/>
        <v>0</v>
      </c>
      <c r="DG734" s="132">
        <f t="shared" si="1315"/>
        <v>0</v>
      </c>
      <c r="DH734" s="132">
        <f t="shared" si="1315"/>
        <v>0</v>
      </c>
      <c r="DI734" s="132">
        <f t="shared" si="1315"/>
        <v>0</v>
      </c>
      <c r="DJ734" s="132">
        <f t="shared" si="1315"/>
        <v>0</v>
      </c>
      <c r="DK734" s="132">
        <f t="shared" si="1315"/>
        <v>0</v>
      </c>
      <c r="DL734" s="132">
        <f t="shared" si="1315"/>
        <v>0</v>
      </c>
      <c r="DM734" s="132">
        <f t="shared" si="1315"/>
        <v>0</v>
      </c>
      <c r="DN734" s="233">
        <f t="shared" si="1315"/>
        <v>0</v>
      </c>
      <c r="DO734" s="232">
        <f t="shared" si="1249"/>
        <v>0</v>
      </c>
      <c r="DP734" s="132">
        <f t="shared" si="1250"/>
        <v>0</v>
      </c>
      <c r="DQ734" s="132">
        <f t="shared" si="1251"/>
        <v>0</v>
      </c>
      <c r="DR734" s="132">
        <f t="shared" si="1252"/>
        <v>0</v>
      </c>
      <c r="DS734" s="132">
        <f t="shared" si="1253"/>
        <v>0</v>
      </c>
      <c r="DT734" s="132">
        <f t="shared" si="1254"/>
        <v>0</v>
      </c>
      <c r="DU734" s="132">
        <f t="shared" si="1255"/>
        <v>0</v>
      </c>
      <c r="DV734" s="132">
        <f t="shared" si="1256"/>
        <v>0</v>
      </c>
      <c r="DW734" s="132">
        <f t="shared" si="1257"/>
        <v>0</v>
      </c>
      <c r="DX734" s="233">
        <f t="shared" si="1258"/>
        <v>0</v>
      </c>
      <c r="DY734" s="231" t="b">
        <f t="shared" si="1295"/>
        <v>0</v>
      </c>
      <c r="DZ734" s="163"/>
      <c r="EA734" s="226" t="str">
        <f t="shared" si="1296"/>
        <v/>
      </c>
      <c r="EB734" s="178" t="str">
        <f t="shared" si="1297"/>
        <v/>
      </c>
      <c r="EC734" s="178" t="str">
        <f t="shared" si="1298"/>
        <v/>
      </c>
      <c r="ED734" s="178" t="str">
        <f t="shared" si="1299"/>
        <v/>
      </c>
      <c r="EE734" s="178" t="str">
        <f t="shared" si="1300"/>
        <v/>
      </c>
      <c r="EF734" s="178" t="str">
        <f t="shared" si="1301"/>
        <v/>
      </c>
      <c r="EG734" s="178" t="str">
        <f t="shared" si="1302"/>
        <v/>
      </c>
      <c r="EH734" s="178" t="str">
        <f t="shared" si="1303"/>
        <v/>
      </c>
      <c r="EI734" s="178" t="str">
        <f t="shared" si="1304"/>
        <v/>
      </c>
      <c r="EJ734" s="227" t="str">
        <f t="shared" si="1305"/>
        <v/>
      </c>
      <c r="EK734" s="230" t="str">
        <f t="shared" si="1259"/>
        <v/>
      </c>
      <c r="EL734" s="177" t="str">
        <f t="shared" si="1260"/>
        <v/>
      </c>
      <c r="EM734" s="177" t="str">
        <f t="shared" si="1261"/>
        <v/>
      </c>
      <c r="EN734" s="177" t="str">
        <f t="shared" si="1262"/>
        <v/>
      </c>
      <c r="EO734" s="177" t="str">
        <f t="shared" si="1263"/>
        <v/>
      </c>
      <c r="EP734" s="177" t="str">
        <f t="shared" si="1264"/>
        <v/>
      </c>
      <c r="EQ734" s="177" t="str">
        <f t="shared" si="1265"/>
        <v/>
      </c>
      <c r="ER734" s="177" t="str">
        <f t="shared" si="1266"/>
        <v/>
      </c>
      <c r="ES734" s="177" t="str">
        <f t="shared" si="1267"/>
        <v/>
      </c>
      <c r="ET734" s="177" t="str">
        <f t="shared" si="1268"/>
        <v/>
      </c>
      <c r="EU734" s="229" t="e">
        <f t="shared" si="1269"/>
        <v>#VALUE!</v>
      </c>
      <c r="EV734" s="27" t="e">
        <f t="shared" si="1270"/>
        <v>#VALUE!</v>
      </c>
      <c r="EW734" s="27" t="e">
        <f t="shared" si="1271"/>
        <v>#VALUE!</v>
      </c>
      <c r="EX734" s="28" t="e">
        <f t="shared" si="1272"/>
        <v>#VALUE!</v>
      </c>
      <c r="EY734" s="28" t="e">
        <f t="shared" si="1273"/>
        <v>#VALUE!</v>
      </c>
      <c r="EZ734" s="28" t="b">
        <f t="shared" si="1274"/>
        <v>0</v>
      </c>
      <c r="FA734" s="176" t="str">
        <f t="shared" si="1275"/>
        <v/>
      </c>
      <c r="FB734" s="27" t="e" cm="1">
        <f t="array" aca="1" ref="FB734" ca="1">TEXT(RIGHT(10-RIGHT(SUM(INDEX(1*(MID(MID(C734,1,1)*2,ROW(INDIRECT("1:"&amp;LEN(MID(C734,1,1)*2))),1)),,))+MID(C734,2,1)+
SUM(INDEX(1*(MID(MID(C734,3,1)*2,ROW(INDIRECT("1:"&amp;LEN(MID(C734,3,1)*2))),1)),,))+MID(C734,4,1)+
SUM(INDEX(1*(MID(MID(C734,5,1)*2,ROW(INDIRECT("1:"&amp;LEN(MID(C734,5,1)*2))),1)),,))+MID(C734,6,1)+
SUM(INDEX(1*(MID(MID(C734,8,1)*2,ROW(INDIRECT("1:"&amp;LEN(MID(C734,8,1)*2))),1)),,))+MID(C734,9,1)+
SUM(INDEX(1*(MID(MID(C734,10,1)*2,ROW(INDIRECT("1:"&amp;LEN(MID(C734,10,1)*2))),1)),,)),1),1),"0")</f>
        <v>#VALUE!</v>
      </c>
      <c r="FC734" s="27" t="str">
        <f t="shared" si="1276"/>
        <v/>
      </c>
      <c r="FD734" s="29" t="b">
        <f t="shared" si="1277"/>
        <v>0</v>
      </c>
      <c r="FE734" s="112" t="b">
        <f>IFERROR(MATCH(D734,'Avtal för korttidsarbete'!$G$13:$G$1012,0),TRUE)</f>
        <v>1</v>
      </c>
      <c r="FF734" s="112" t="b">
        <f t="shared" si="1306"/>
        <v>0</v>
      </c>
      <c r="FG734" s="113" t="str" cm="1">
        <f t="array" ref="FG734">IF(FE734=TRUE,"x",INDEX('Avtal för korttidsarbete'!$E$13:$E$1012,$FE734))</f>
        <v>x</v>
      </c>
      <c r="FH734" s="113" t="str" cm="1">
        <f t="array" ref="FH734">IF(FE734=TRUE,"x",INDEX('Avtal för korttidsarbete'!$F$13:$F$1012,$FE734))</f>
        <v>x</v>
      </c>
      <c r="FI734" s="112" t="b">
        <f t="shared" si="1307"/>
        <v>0</v>
      </c>
      <c r="FJ734" s="135">
        <f t="shared" si="1308"/>
        <v>44166</v>
      </c>
      <c r="FK734" s="135">
        <f t="shared" si="1309"/>
        <v>44377</v>
      </c>
      <c r="FL734" s="112" t="b">
        <f t="shared" si="1310"/>
        <v>0</v>
      </c>
      <c r="FM734" s="113">
        <f t="shared" si="1311"/>
        <v>44166</v>
      </c>
      <c r="FN734" s="135">
        <f t="shared" si="1312"/>
        <v>44377</v>
      </c>
      <c r="FO734" s="148" t="b">
        <f>IFERROR(INDEX('Avtal för korttidsarbete'!R:R,MATCH(D734,'Avtal för korttidsarbete'!$G:$G,0)),TRUE)</f>
        <v>1</v>
      </c>
      <c r="FP734" s="135" t="str">
        <f>IF(FO734,"-",INDEX('Avtal för korttidsarbete'!$D:$D,MATCH(D734,'Avtal för korttidsarbete'!$G:$G,0)))</f>
        <v>-</v>
      </c>
      <c r="FQ734" s="113" t="b">
        <f>IFERROR(G734&gt;INDEX(Uppsägningar!E:E,MATCH(C734,Uppsägningar!C:C,0)),FALSE)</f>
        <v>0</v>
      </c>
    </row>
    <row r="735" spans="1:173" x14ac:dyDescent="0.25">
      <c r="A735" s="19">
        <v>719</v>
      </c>
      <c r="B735" s="20"/>
      <c r="C735" s="183"/>
      <c r="D735" s="66"/>
      <c r="E735" s="212">
        <f>IFERROR(INDEX(Admin!$C$7:$C$10,MATCH(FP735,TblNivåValTExt,0)),0)</f>
        <v>0</v>
      </c>
      <c r="F735" s="1"/>
      <c r="G735" s="1"/>
      <c r="H735" s="78"/>
      <c r="I735" s="181"/>
      <c r="J735" s="181"/>
      <c r="K735" s="182"/>
      <c r="L735" s="182"/>
      <c r="M735" s="181"/>
      <c r="N735" s="181"/>
      <c r="O735" s="181"/>
      <c r="P735" s="182"/>
      <c r="Q735" s="182"/>
      <c r="R735" s="181"/>
      <c r="S735" s="181"/>
      <c r="T735" s="181"/>
      <c r="U735" s="182"/>
      <c r="V735" s="182"/>
      <c r="W735" s="181"/>
      <c r="X735" s="181"/>
      <c r="Y735" s="181"/>
      <c r="Z735" s="182"/>
      <c r="AA735" s="182"/>
      <c r="AB735" s="181"/>
      <c r="AC735" s="181"/>
      <c r="AD735" s="181"/>
      <c r="AE735" s="182"/>
      <c r="AF735" s="182"/>
      <c r="AG735" s="181"/>
      <c r="AH735" s="181"/>
      <c r="AI735" s="181"/>
      <c r="AJ735" s="182"/>
      <c r="AK735" s="182"/>
      <c r="AL735" s="181"/>
      <c r="AM735" s="181"/>
      <c r="AN735" s="181"/>
      <c r="AO735" s="182"/>
      <c r="AP735" s="182"/>
      <c r="AQ735" s="181"/>
      <c r="AR735" s="181"/>
      <c r="AS735" s="181"/>
      <c r="AT735" s="182"/>
      <c r="AU735" s="182"/>
      <c r="AV735" s="181"/>
      <c r="AW735" s="181"/>
      <c r="AX735" s="181"/>
      <c r="AY735" s="182"/>
      <c r="AZ735" s="182"/>
      <c r="BA735" s="181"/>
      <c r="BB735" s="181"/>
      <c r="BC735" s="181"/>
      <c r="BD735" s="182"/>
      <c r="BE735" s="182"/>
      <c r="BF735" s="181"/>
      <c r="BG735" s="180">
        <f t="shared" si="1278"/>
        <v>0</v>
      </c>
      <c r="BH735" s="116" t="str">
        <f t="shared" si="1279"/>
        <v/>
      </c>
      <c r="BI735" s="80" t="b">
        <f t="shared" si="1227"/>
        <v>0</v>
      </c>
      <c r="BJ735" s="80" t="str">
        <f t="shared" si="1228"/>
        <v/>
      </c>
      <c r="BK735" s="80" t="b">
        <f t="shared" si="1280"/>
        <v>0</v>
      </c>
      <c r="BL735" s="13" t="str">
        <f t="shared" si="1229"/>
        <v/>
      </c>
      <c r="BM735" s="13" t="b">
        <f t="shared" si="1281"/>
        <v>0</v>
      </c>
      <c r="BN735" s="35" t="str">
        <f t="shared" si="1230"/>
        <v/>
      </c>
      <c r="BO735" s="13" t="b">
        <f t="shared" si="1231"/>
        <v>0</v>
      </c>
      <c r="BP735" s="35" t="str">
        <f t="shared" si="1232"/>
        <v/>
      </c>
      <c r="BQ735" s="13" t="b">
        <f t="shared" si="1233"/>
        <v>0</v>
      </c>
      <c r="BR735" s="35" t="str">
        <f t="shared" si="1234"/>
        <v/>
      </c>
      <c r="BS735" s="35" t="b">
        <f t="shared" si="1235"/>
        <v>0</v>
      </c>
      <c r="BT735" s="35" t="str">
        <f t="shared" si="1236"/>
        <v/>
      </c>
      <c r="BU735" s="35" t="b">
        <f t="shared" si="1237"/>
        <v>0</v>
      </c>
      <c r="BV735" s="35" t="str">
        <f t="shared" si="1238"/>
        <v/>
      </c>
      <c r="BW735" s="13" t="b">
        <f t="shared" si="1313"/>
        <v>0</v>
      </c>
      <c r="BX735" s="35" t="str">
        <f t="shared" si="1239"/>
        <v/>
      </c>
      <c r="BY735" s="265" t="b">
        <f t="shared" si="1282"/>
        <v>0</v>
      </c>
      <c r="BZ735" s="35" t="str">
        <f t="shared" si="1240"/>
        <v/>
      </c>
      <c r="CA735" s="265" t="b">
        <f t="shared" si="1283"/>
        <v>0</v>
      </c>
      <c r="CB735" s="35" t="str">
        <f t="shared" si="1241"/>
        <v/>
      </c>
      <c r="CC735" s="272" t="b">
        <f t="shared" si="1284"/>
        <v>0</v>
      </c>
      <c r="CD735" s="35" t="str">
        <f t="shared" si="1242"/>
        <v/>
      </c>
      <c r="CE735" s="13" t="b">
        <f t="shared" si="1243"/>
        <v>0</v>
      </c>
      <c r="CF735" s="35" t="str">
        <f t="shared" si="1244"/>
        <v/>
      </c>
      <c r="CG735" s="179">
        <f t="shared" si="1245"/>
        <v>0</v>
      </c>
      <c r="CH735" s="179">
        <f t="shared" si="1246"/>
        <v>0</v>
      </c>
      <c r="CI735" s="218">
        <f t="shared" si="1285"/>
        <v>0</v>
      </c>
      <c r="CJ735" s="218">
        <f t="shared" si="1286"/>
        <v>0</v>
      </c>
      <c r="CK735" s="218">
        <f t="shared" si="1287"/>
        <v>0</v>
      </c>
      <c r="CL735" s="218">
        <f t="shared" si="1288"/>
        <v>0</v>
      </c>
      <c r="CM735" s="218">
        <f t="shared" si="1289"/>
        <v>0</v>
      </c>
      <c r="CN735" s="218">
        <f t="shared" si="1290"/>
        <v>0</v>
      </c>
      <c r="CO735" s="218">
        <f t="shared" si="1291"/>
        <v>0</v>
      </c>
      <c r="CP735" s="218">
        <f t="shared" si="1292"/>
        <v>0</v>
      </c>
      <c r="CQ735" s="218">
        <f t="shared" si="1293"/>
        <v>0</v>
      </c>
      <c r="CR735" s="218">
        <f t="shared" si="1294"/>
        <v>0</v>
      </c>
      <c r="CS735" s="14">
        <f t="shared" si="1247"/>
        <v>0</v>
      </c>
      <c r="CT735" s="236">
        <f t="shared" si="1248"/>
        <v>0</v>
      </c>
      <c r="CU735" s="237">
        <f t="shared" si="1314"/>
        <v>0</v>
      </c>
      <c r="CV735" s="16">
        <f t="shared" si="1314"/>
        <v>0</v>
      </c>
      <c r="CW735" s="16">
        <f t="shared" si="1314"/>
        <v>0</v>
      </c>
      <c r="CX735" s="16">
        <f t="shared" si="1314"/>
        <v>0</v>
      </c>
      <c r="CY735" s="16">
        <f t="shared" si="1314"/>
        <v>0</v>
      </c>
      <c r="CZ735" s="16">
        <f t="shared" si="1314"/>
        <v>0</v>
      </c>
      <c r="DA735" s="16">
        <f t="shared" si="1314"/>
        <v>0</v>
      </c>
      <c r="DB735" s="16">
        <f t="shared" si="1314"/>
        <v>0</v>
      </c>
      <c r="DC735" s="16">
        <f t="shared" si="1314"/>
        <v>0</v>
      </c>
      <c r="DD735" s="238">
        <f t="shared" si="1314"/>
        <v>0</v>
      </c>
      <c r="DE735" s="232">
        <f t="shared" si="1315"/>
        <v>0</v>
      </c>
      <c r="DF735" s="132">
        <f t="shared" si="1315"/>
        <v>0</v>
      </c>
      <c r="DG735" s="132">
        <f t="shared" si="1315"/>
        <v>0</v>
      </c>
      <c r="DH735" s="132">
        <f t="shared" si="1315"/>
        <v>0</v>
      </c>
      <c r="DI735" s="132">
        <f t="shared" si="1315"/>
        <v>0</v>
      </c>
      <c r="DJ735" s="132">
        <f t="shared" si="1315"/>
        <v>0</v>
      </c>
      <c r="DK735" s="132">
        <f t="shared" si="1315"/>
        <v>0</v>
      </c>
      <c r="DL735" s="132">
        <f t="shared" si="1315"/>
        <v>0</v>
      </c>
      <c r="DM735" s="132">
        <f t="shared" si="1315"/>
        <v>0</v>
      </c>
      <c r="DN735" s="233">
        <f t="shared" si="1315"/>
        <v>0</v>
      </c>
      <c r="DO735" s="232">
        <f t="shared" si="1249"/>
        <v>0</v>
      </c>
      <c r="DP735" s="132">
        <f t="shared" si="1250"/>
        <v>0</v>
      </c>
      <c r="DQ735" s="132">
        <f t="shared" si="1251"/>
        <v>0</v>
      </c>
      <c r="DR735" s="132">
        <f t="shared" si="1252"/>
        <v>0</v>
      </c>
      <c r="DS735" s="132">
        <f t="shared" si="1253"/>
        <v>0</v>
      </c>
      <c r="DT735" s="132">
        <f t="shared" si="1254"/>
        <v>0</v>
      </c>
      <c r="DU735" s="132">
        <f t="shared" si="1255"/>
        <v>0</v>
      </c>
      <c r="DV735" s="132">
        <f t="shared" si="1256"/>
        <v>0</v>
      </c>
      <c r="DW735" s="132">
        <f t="shared" si="1257"/>
        <v>0</v>
      </c>
      <c r="DX735" s="233">
        <f t="shared" si="1258"/>
        <v>0</v>
      </c>
      <c r="DY735" s="231" t="b">
        <f t="shared" si="1295"/>
        <v>0</v>
      </c>
      <c r="DZ735" s="163"/>
      <c r="EA735" s="226" t="str">
        <f t="shared" si="1296"/>
        <v/>
      </c>
      <c r="EB735" s="178" t="str">
        <f t="shared" si="1297"/>
        <v/>
      </c>
      <c r="EC735" s="178" t="str">
        <f t="shared" si="1298"/>
        <v/>
      </c>
      <c r="ED735" s="178" t="str">
        <f t="shared" si="1299"/>
        <v/>
      </c>
      <c r="EE735" s="178" t="str">
        <f t="shared" si="1300"/>
        <v/>
      </c>
      <c r="EF735" s="178" t="str">
        <f t="shared" si="1301"/>
        <v/>
      </c>
      <c r="EG735" s="178" t="str">
        <f t="shared" si="1302"/>
        <v/>
      </c>
      <c r="EH735" s="178" t="str">
        <f t="shared" si="1303"/>
        <v/>
      </c>
      <c r="EI735" s="178" t="str">
        <f t="shared" si="1304"/>
        <v/>
      </c>
      <c r="EJ735" s="227" t="str">
        <f t="shared" si="1305"/>
        <v/>
      </c>
      <c r="EK735" s="230" t="str">
        <f t="shared" si="1259"/>
        <v/>
      </c>
      <c r="EL735" s="177" t="str">
        <f t="shared" si="1260"/>
        <v/>
      </c>
      <c r="EM735" s="177" t="str">
        <f t="shared" si="1261"/>
        <v/>
      </c>
      <c r="EN735" s="177" t="str">
        <f t="shared" si="1262"/>
        <v/>
      </c>
      <c r="EO735" s="177" t="str">
        <f t="shared" si="1263"/>
        <v/>
      </c>
      <c r="EP735" s="177" t="str">
        <f t="shared" si="1264"/>
        <v/>
      </c>
      <c r="EQ735" s="177" t="str">
        <f t="shared" si="1265"/>
        <v/>
      </c>
      <c r="ER735" s="177" t="str">
        <f t="shared" si="1266"/>
        <v/>
      </c>
      <c r="ES735" s="177" t="str">
        <f t="shared" si="1267"/>
        <v/>
      </c>
      <c r="ET735" s="177" t="str">
        <f t="shared" si="1268"/>
        <v/>
      </c>
      <c r="EU735" s="229" t="e">
        <f t="shared" si="1269"/>
        <v>#VALUE!</v>
      </c>
      <c r="EV735" s="27" t="e">
        <f t="shared" si="1270"/>
        <v>#VALUE!</v>
      </c>
      <c r="EW735" s="27" t="e">
        <f t="shared" si="1271"/>
        <v>#VALUE!</v>
      </c>
      <c r="EX735" s="28" t="e">
        <f t="shared" si="1272"/>
        <v>#VALUE!</v>
      </c>
      <c r="EY735" s="28" t="e">
        <f t="shared" si="1273"/>
        <v>#VALUE!</v>
      </c>
      <c r="EZ735" s="28" t="b">
        <f t="shared" si="1274"/>
        <v>0</v>
      </c>
      <c r="FA735" s="176" t="str">
        <f t="shared" si="1275"/>
        <v/>
      </c>
      <c r="FB735" s="27" t="e" cm="1">
        <f t="array" aca="1" ref="FB735" ca="1">TEXT(RIGHT(10-RIGHT(SUM(INDEX(1*(MID(MID(C735,1,1)*2,ROW(INDIRECT("1:"&amp;LEN(MID(C735,1,1)*2))),1)),,))+MID(C735,2,1)+
SUM(INDEX(1*(MID(MID(C735,3,1)*2,ROW(INDIRECT("1:"&amp;LEN(MID(C735,3,1)*2))),1)),,))+MID(C735,4,1)+
SUM(INDEX(1*(MID(MID(C735,5,1)*2,ROW(INDIRECT("1:"&amp;LEN(MID(C735,5,1)*2))),1)),,))+MID(C735,6,1)+
SUM(INDEX(1*(MID(MID(C735,8,1)*2,ROW(INDIRECT("1:"&amp;LEN(MID(C735,8,1)*2))),1)),,))+MID(C735,9,1)+
SUM(INDEX(1*(MID(MID(C735,10,1)*2,ROW(INDIRECT("1:"&amp;LEN(MID(C735,10,1)*2))),1)),,)),1),1),"0")</f>
        <v>#VALUE!</v>
      </c>
      <c r="FC735" s="27" t="str">
        <f t="shared" si="1276"/>
        <v/>
      </c>
      <c r="FD735" s="29" t="b">
        <f t="shared" si="1277"/>
        <v>0</v>
      </c>
      <c r="FE735" s="112" t="b">
        <f>IFERROR(MATCH(D735,'Avtal för korttidsarbete'!$G$13:$G$1012,0),TRUE)</f>
        <v>1</v>
      </c>
      <c r="FF735" s="112" t="b">
        <f t="shared" si="1306"/>
        <v>0</v>
      </c>
      <c r="FG735" s="113" t="str" cm="1">
        <f t="array" ref="FG735">IF(FE735=TRUE,"x",INDEX('Avtal för korttidsarbete'!$E$13:$E$1012,$FE735))</f>
        <v>x</v>
      </c>
      <c r="FH735" s="113" t="str" cm="1">
        <f t="array" ref="FH735">IF(FE735=TRUE,"x",INDEX('Avtal för korttidsarbete'!$F$13:$F$1012,$FE735))</f>
        <v>x</v>
      </c>
      <c r="FI735" s="112" t="b">
        <f t="shared" si="1307"/>
        <v>0</v>
      </c>
      <c r="FJ735" s="135">
        <f t="shared" si="1308"/>
        <v>44166</v>
      </c>
      <c r="FK735" s="135">
        <f t="shared" si="1309"/>
        <v>44377</v>
      </c>
      <c r="FL735" s="112" t="b">
        <f t="shared" si="1310"/>
        <v>0</v>
      </c>
      <c r="FM735" s="113">
        <f t="shared" si="1311"/>
        <v>44166</v>
      </c>
      <c r="FN735" s="135">
        <f t="shared" si="1312"/>
        <v>44377</v>
      </c>
      <c r="FO735" s="148" t="b">
        <f>IFERROR(INDEX('Avtal för korttidsarbete'!R:R,MATCH(D735,'Avtal för korttidsarbete'!$G:$G,0)),TRUE)</f>
        <v>1</v>
      </c>
      <c r="FP735" s="135" t="str">
        <f>IF(FO735,"-",INDEX('Avtal för korttidsarbete'!$D:$D,MATCH(D735,'Avtal för korttidsarbete'!$G:$G,0)))</f>
        <v>-</v>
      </c>
      <c r="FQ735" s="113" t="b">
        <f>IFERROR(G735&gt;INDEX(Uppsägningar!E:E,MATCH(C735,Uppsägningar!C:C,0)),FALSE)</f>
        <v>0</v>
      </c>
    </row>
    <row r="736" spans="1:173" x14ac:dyDescent="0.25">
      <c r="A736" s="19">
        <v>720</v>
      </c>
      <c r="B736" s="20"/>
      <c r="C736" s="183"/>
      <c r="D736" s="66"/>
      <c r="E736" s="212">
        <f>IFERROR(INDEX(Admin!$C$7:$C$10,MATCH(FP736,TblNivåValTExt,0)),0)</f>
        <v>0</v>
      </c>
      <c r="F736" s="1"/>
      <c r="G736" s="1"/>
      <c r="H736" s="78"/>
      <c r="I736" s="181"/>
      <c r="J736" s="181"/>
      <c r="K736" s="182"/>
      <c r="L736" s="182"/>
      <c r="M736" s="181"/>
      <c r="N736" s="181"/>
      <c r="O736" s="181"/>
      <c r="P736" s="182"/>
      <c r="Q736" s="182"/>
      <c r="R736" s="181"/>
      <c r="S736" s="181"/>
      <c r="T736" s="181"/>
      <c r="U736" s="182"/>
      <c r="V736" s="182"/>
      <c r="W736" s="181"/>
      <c r="X736" s="181"/>
      <c r="Y736" s="181"/>
      <c r="Z736" s="182"/>
      <c r="AA736" s="182"/>
      <c r="AB736" s="181"/>
      <c r="AC736" s="181"/>
      <c r="AD736" s="181"/>
      <c r="AE736" s="182"/>
      <c r="AF736" s="182"/>
      <c r="AG736" s="181"/>
      <c r="AH736" s="181"/>
      <c r="AI736" s="181"/>
      <c r="AJ736" s="182"/>
      <c r="AK736" s="182"/>
      <c r="AL736" s="181"/>
      <c r="AM736" s="181"/>
      <c r="AN736" s="181"/>
      <c r="AO736" s="182"/>
      <c r="AP736" s="182"/>
      <c r="AQ736" s="181"/>
      <c r="AR736" s="181"/>
      <c r="AS736" s="181"/>
      <c r="AT736" s="182"/>
      <c r="AU736" s="182"/>
      <c r="AV736" s="181"/>
      <c r="AW736" s="181"/>
      <c r="AX736" s="181"/>
      <c r="AY736" s="182"/>
      <c r="AZ736" s="182"/>
      <c r="BA736" s="181"/>
      <c r="BB736" s="181"/>
      <c r="BC736" s="181"/>
      <c r="BD736" s="182"/>
      <c r="BE736" s="182"/>
      <c r="BF736" s="181"/>
      <c r="BG736" s="180">
        <f t="shared" si="1278"/>
        <v>0</v>
      </c>
      <c r="BH736" s="116" t="str">
        <f t="shared" si="1279"/>
        <v/>
      </c>
      <c r="BI736" s="80" t="b">
        <f t="shared" si="1227"/>
        <v>0</v>
      </c>
      <c r="BJ736" s="80" t="str">
        <f t="shared" si="1228"/>
        <v/>
      </c>
      <c r="BK736" s="80" t="b">
        <f t="shared" si="1280"/>
        <v>0</v>
      </c>
      <c r="BL736" s="13" t="str">
        <f t="shared" si="1229"/>
        <v/>
      </c>
      <c r="BM736" s="13" t="b">
        <f t="shared" si="1281"/>
        <v>0</v>
      </c>
      <c r="BN736" s="35" t="str">
        <f t="shared" si="1230"/>
        <v/>
      </c>
      <c r="BO736" s="13" t="b">
        <f t="shared" si="1231"/>
        <v>0</v>
      </c>
      <c r="BP736" s="35" t="str">
        <f t="shared" si="1232"/>
        <v/>
      </c>
      <c r="BQ736" s="13" t="b">
        <f t="shared" si="1233"/>
        <v>0</v>
      </c>
      <c r="BR736" s="35" t="str">
        <f t="shared" si="1234"/>
        <v/>
      </c>
      <c r="BS736" s="35" t="b">
        <f t="shared" si="1235"/>
        <v>0</v>
      </c>
      <c r="BT736" s="35" t="str">
        <f t="shared" si="1236"/>
        <v/>
      </c>
      <c r="BU736" s="35" t="b">
        <f t="shared" si="1237"/>
        <v>0</v>
      </c>
      <c r="BV736" s="35" t="str">
        <f t="shared" si="1238"/>
        <v/>
      </c>
      <c r="BW736" s="13" t="b">
        <f t="shared" si="1313"/>
        <v>0</v>
      </c>
      <c r="BX736" s="35" t="str">
        <f t="shared" si="1239"/>
        <v/>
      </c>
      <c r="BY736" s="265" t="b">
        <f t="shared" si="1282"/>
        <v>0</v>
      </c>
      <c r="BZ736" s="35" t="str">
        <f t="shared" si="1240"/>
        <v/>
      </c>
      <c r="CA736" s="265" t="b">
        <f t="shared" si="1283"/>
        <v>0</v>
      </c>
      <c r="CB736" s="35" t="str">
        <f t="shared" si="1241"/>
        <v/>
      </c>
      <c r="CC736" s="272" t="b">
        <f t="shared" si="1284"/>
        <v>0</v>
      </c>
      <c r="CD736" s="35" t="str">
        <f t="shared" si="1242"/>
        <v/>
      </c>
      <c r="CE736" s="13" t="b">
        <f t="shared" si="1243"/>
        <v>0</v>
      </c>
      <c r="CF736" s="35" t="str">
        <f t="shared" si="1244"/>
        <v/>
      </c>
      <c r="CG736" s="179">
        <f t="shared" si="1245"/>
        <v>0</v>
      </c>
      <c r="CH736" s="179">
        <f t="shared" si="1246"/>
        <v>0</v>
      </c>
      <c r="CI736" s="218">
        <f t="shared" si="1285"/>
        <v>0</v>
      </c>
      <c r="CJ736" s="218">
        <f t="shared" si="1286"/>
        <v>0</v>
      </c>
      <c r="CK736" s="218">
        <f t="shared" si="1287"/>
        <v>0</v>
      </c>
      <c r="CL736" s="218">
        <f t="shared" si="1288"/>
        <v>0</v>
      </c>
      <c r="CM736" s="218">
        <f t="shared" si="1289"/>
        <v>0</v>
      </c>
      <c r="CN736" s="218">
        <f t="shared" si="1290"/>
        <v>0</v>
      </c>
      <c r="CO736" s="218">
        <f t="shared" si="1291"/>
        <v>0</v>
      </c>
      <c r="CP736" s="218">
        <f t="shared" si="1292"/>
        <v>0</v>
      </c>
      <c r="CQ736" s="218">
        <f t="shared" si="1293"/>
        <v>0</v>
      </c>
      <c r="CR736" s="218">
        <f t="shared" si="1294"/>
        <v>0</v>
      </c>
      <c r="CS736" s="14">
        <f t="shared" si="1247"/>
        <v>0</v>
      </c>
      <c r="CT736" s="236">
        <f t="shared" si="1248"/>
        <v>0</v>
      </c>
      <c r="CU736" s="237">
        <f t="shared" si="1314"/>
        <v>0</v>
      </c>
      <c r="CV736" s="16">
        <f t="shared" si="1314"/>
        <v>0</v>
      </c>
      <c r="CW736" s="16">
        <f t="shared" si="1314"/>
        <v>0</v>
      </c>
      <c r="CX736" s="16">
        <f t="shared" si="1314"/>
        <v>0</v>
      </c>
      <c r="CY736" s="16">
        <f t="shared" si="1314"/>
        <v>0</v>
      </c>
      <c r="CZ736" s="16">
        <f t="shared" si="1314"/>
        <v>0</v>
      </c>
      <c r="DA736" s="16">
        <f t="shared" si="1314"/>
        <v>0</v>
      </c>
      <c r="DB736" s="16">
        <f t="shared" si="1314"/>
        <v>0</v>
      </c>
      <c r="DC736" s="16">
        <f t="shared" si="1314"/>
        <v>0</v>
      </c>
      <c r="DD736" s="238">
        <f t="shared" si="1314"/>
        <v>0</v>
      </c>
      <c r="DE736" s="232">
        <f t="shared" si="1315"/>
        <v>0</v>
      </c>
      <c r="DF736" s="132">
        <f t="shared" si="1315"/>
        <v>0</v>
      </c>
      <c r="DG736" s="132">
        <f t="shared" si="1315"/>
        <v>0</v>
      </c>
      <c r="DH736" s="132">
        <f t="shared" si="1315"/>
        <v>0</v>
      </c>
      <c r="DI736" s="132">
        <f t="shared" si="1315"/>
        <v>0</v>
      </c>
      <c r="DJ736" s="132">
        <f t="shared" si="1315"/>
        <v>0</v>
      </c>
      <c r="DK736" s="132">
        <f t="shared" si="1315"/>
        <v>0</v>
      </c>
      <c r="DL736" s="132">
        <f t="shared" si="1315"/>
        <v>0</v>
      </c>
      <c r="DM736" s="132">
        <f t="shared" si="1315"/>
        <v>0</v>
      </c>
      <c r="DN736" s="233">
        <f t="shared" si="1315"/>
        <v>0</v>
      </c>
      <c r="DO736" s="232">
        <f t="shared" si="1249"/>
        <v>0</v>
      </c>
      <c r="DP736" s="132">
        <f t="shared" si="1250"/>
        <v>0</v>
      </c>
      <c r="DQ736" s="132">
        <f t="shared" si="1251"/>
        <v>0</v>
      </c>
      <c r="DR736" s="132">
        <f t="shared" si="1252"/>
        <v>0</v>
      </c>
      <c r="DS736" s="132">
        <f t="shared" si="1253"/>
        <v>0</v>
      </c>
      <c r="DT736" s="132">
        <f t="shared" si="1254"/>
        <v>0</v>
      </c>
      <c r="DU736" s="132">
        <f t="shared" si="1255"/>
        <v>0</v>
      </c>
      <c r="DV736" s="132">
        <f t="shared" si="1256"/>
        <v>0</v>
      </c>
      <c r="DW736" s="132">
        <f t="shared" si="1257"/>
        <v>0</v>
      </c>
      <c r="DX736" s="233">
        <f t="shared" si="1258"/>
        <v>0</v>
      </c>
      <c r="DY736" s="231" t="b">
        <f t="shared" si="1295"/>
        <v>0</v>
      </c>
      <c r="DZ736" s="163"/>
      <c r="EA736" s="226" t="str">
        <f t="shared" si="1296"/>
        <v/>
      </c>
      <c r="EB736" s="178" t="str">
        <f t="shared" si="1297"/>
        <v/>
      </c>
      <c r="EC736" s="178" t="str">
        <f t="shared" si="1298"/>
        <v/>
      </c>
      <c r="ED736" s="178" t="str">
        <f t="shared" si="1299"/>
        <v/>
      </c>
      <c r="EE736" s="178" t="str">
        <f t="shared" si="1300"/>
        <v/>
      </c>
      <c r="EF736" s="178" t="str">
        <f t="shared" si="1301"/>
        <v/>
      </c>
      <c r="EG736" s="178" t="str">
        <f t="shared" si="1302"/>
        <v/>
      </c>
      <c r="EH736" s="178" t="str">
        <f t="shared" si="1303"/>
        <v/>
      </c>
      <c r="EI736" s="178" t="str">
        <f t="shared" si="1304"/>
        <v/>
      </c>
      <c r="EJ736" s="227" t="str">
        <f t="shared" si="1305"/>
        <v/>
      </c>
      <c r="EK736" s="230" t="str">
        <f t="shared" si="1259"/>
        <v/>
      </c>
      <c r="EL736" s="177" t="str">
        <f t="shared" si="1260"/>
        <v/>
      </c>
      <c r="EM736" s="177" t="str">
        <f t="shared" si="1261"/>
        <v/>
      </c>
      <c r="EN736" s="177" t="str">
        <f t="shared" si="1262"/>
        <v/>
      </c>
      <c r="EO736" s="177" t="str">
        <f t="shared" si="1263"/>
        <v/>
      </c>
      <c r="EP736" s="177" t="str">
        <f t="shared" si="1264"/>
        <v/>
      </c>
      <c r="EQ736" s="177" t="str">
        <f t="shared" si="1265"/>
        <v/>
      </c>
      <c r="ER736" s="177" t="str">
        <f t="shared" si="1266"/>
        <v/>
      </c>
      <c r="ES736" s="177" t="str">
        <f t="shared" si="1267"/>
        <v/>
      </c>
      <c r="ET736" s="177" t="str">
        <f t="shared" si="1268"/>
        <v/>
      </c>
      <c r="EU736" s="229" t="e">
        <f t="shared" si="1269"/>
        <v>#VALUE!</v>
      </c>
      <c r="EV736" s="27" t="e">
        <f t="shared" si="1270"/>
        <v>#VALUE!</v>
      </c>
      <c r="EW736" s="27" t="e">
        <f t="shared" si="1271"/>
        <v>#VALUE!</v>
      </c>
      <c r="EX736" s="28" t="e">
        <f t="shared" si="1272"/>
        <v>#VALUE!</v>
      </c>
      <c r="EY736" s="28" t="e">
        <f t="shared" si="1273"/>
        <v>#VALUE!</v>
      </c>
      <c r="EZ736" s="28" t="b">
        <f t="shared" si="1274"/>
        <v>0</v>
      </c>
      <c r="FA736" s="176" t="str">
        <f t="shared" si="1275"/>
        <v/>
      </c>
      <c r="FB736" s="27" t="e" cm="1">
        <f t="array" aca="1" ref="FB736" ca="1">TEXT(RIGHT(10-RIGHT(SUM(INDEX(1*(MID(MID(C736,1,1)*2,ROW(INDIRECT("1:"&amp;LEN(MID(C736,1,1)*2))),1)),,))+MID(C736,2,1)+
SUM(INDEX(1*(MID(MID(C736,3,1)*2,ROW(INDIRECT("1:"&amp;LEN(MID(C736,3,1)*2))),1)),,))+MID(C736,4,1)+
SUM(INDEX(1*(MID(MID(C736,5,1)*2,ROW(INDIRECT("1:"&amp;LEN(MID(C736,5,1)*2))),1)),,))+MID(C736,6,1)+
SUM(INDEX(1*(MID(MID(C736,8,1)*2,ROW(INDIRECT("1:"&amp;LEN(MID(C736,8,1)*2))),1)),,))+MID(C736,9,1)+
SUM(INDEX(1*(MID(MID(C736,10,1)*2,ROW(INDIRECT("1:"&amp;LEN(MID(C736,10,1)*2))),1)),,)),1),1),"0")</f>
        <v>#VALUE!</v>
      </c>
      <c r="FC736" s="27" t="str">
        <f t="shared" si="1276"/>
        <v/>
      </c>
      <c r="FD736" s="29" t="b">
        <f t="shared" si="1277"/>
        <v>0</v>
      </c>
      <c r="FE736" s="112" t="b">
        <f>IFERROR(MATCH(D736,'Avtal för korttidsarbete'!$G$13:$G$1012,0),TRUE)</f>
        <v>1</v>
      </c>
      <c r="FF736" s="112" t="b">
        <f t="shared" si="1306"/>
        <v>0</v>
      </c>
      <c r="FG736" s="113" t="str" cm="1">
        <f t="array" ref="FG736">IF(FE736=TRUE,"x",INDEX('Avtal för korttidsarbete'!$E$13:$E$1012,$FE736))</f>
        <v>x</v>
      </c>
      <c r="FH736" s="113" t="str" cm="1">
        <f t="array" ref="FH736">IF(FE736=TRUE,"x",INDEX('Avtal för korttidsarbete'!$F$13:$F$1012,$FE736))</f>
        <v>x</v>
      </c>
      <c r="FI736" s="112" t="b">
        <f t="shared" si="1307"/>
        <v>0</v>
      </c>
      <c r="FJ736" s="135">
        <f t="shared" si="1308"/>
        <v>44166</v>
      </c>
      <c r="FK736" s="135">
        <f t="shared" si="1309"/>
        <v>44377</v>
      </c>
      <c r="FL736" s="112" t="b">
        <f t="shared" si="1310"/>
        <v>0</v>
      </c>
      <c r="FM736" s="113">
        <f t="shared" si="1311"/>
        <v>44166</v>
      </c>
      <c r="FN736" s="135">
        <f t="shared" si="1312"/>
        <v>44377</v>
      </c>
      <c r="FO736" s="148" t="b">
        <f>IFERROR(INDEX('Avtal för korttidsarbete'!R:R,MATCH(D736,'Avtal för korttidsarbete'!$G:$G,0)),TRUE)</f>
        <v>1</v>
      </c>
      <c r="FP736" s="135" t="str">
        <f>IF(FO736,"-",INDEX('Avtal för korttidsarbete'!$D:$D,MATCH(D736,'Avtal för korttidsarbete'!$G:$G,0)))</f>
        <v>-</v>
      </c>
      <c r="FQ736" s="113" t="b">
        <f>IFERROR(G736&gt;INDEX(Uppsägningar!E:E,MATCH(C736,Uppsägningar!C:C,0)),FALSE)</f>
        <v>0</v>
      </c>
    </row>
    <row r="737" spans="1:173" x14ac:dyDescent="0.25">
      <c r="A737" s="19">
        <v>721</v>
      </c>
      <c r="B737" s="20"/>
      <c r="C737" s="183"/>
      <c r="D737" s="66"/>
      <c r="E737" s="212">
        <f>IFERROR(INDEX(Admin!$C$7:$C$10,MATCH(FP737,TblNivåValTExt,0)),0)</f>
        <v>0</v>
      </c>
      <c r="F737" s="1"/>
      <c r="G737" s="1"/>
      <c r="H737" s="78"/>
      <c r="I737" s="181"/>
      <c r="J737" s="181"/>
      <c r="K737" s="182"/>
      <c r="L737" s="182"/>
      <c r="M737" s="181"/>
      <c r="N737" s="181"/>
      <c r="O737" s="181"/>
      <c r="P737" s="182"/>
      <c r="Q737" s="182"/>
      <c r="R737" s="181"/>
      <c r="S737" s="181"/>
      <c r="T737" s="181"/>
      <c r="U737" s="182"/>
      <c r="V737" s="182"/>
      <c r="W737" s="181"/>
      <c r="X737" s="181"/>
      <c r="Y737" s="181"/>
      <c r="Z737" s="182"/>
      <c r="AA737" s="182"/>
      <c r="AB737" s="181"/>
      <c r="AC737" s="181"/>
      <c r="AD737" s="181"/>
      <c r="AE737" s="182"/>
      <c r="AF737" s="182"/>
      <c r="AG737" s="181"/>
      <c r="AH737" s="181"/>
      <c r="AI737" s="181"/>
      <c r="AJ737" s="182"/>
      <c r="AK737" s="182"/>
      <c r="AL737" s="181"/>
      <c r="AM737" s="181"/>
      <c r="AN737" s="181"/>
      <c r="AO737" s="182"/>
      <c r="AP737" s="182"/>
      <c r="AQ737" s="181"/>
      <c r="AR737" s="181"/>
      <c r="AS737" s="181"/>
      <c r="AT737" s="182"/>
      <c r="AU737" s="182"/>
      <c r="AV737" s="181"/>
      <c r="AW737" s="181"/>
      <c r="AX737" s="181"/>
      <c r="AY737" s="182"/>
      <c r="AZ737" s="182"/>
      <c r="BA737" s="181"/>
      <c r="BB737" s="181"/>
      <c r="BC737" s="181"/>
      <c r="BD737" s="182"/>
      <c r="BE737" s="182"/>
      <c r="BF737" s="181"/>
      <c r="BG737" s="180">
        <f t="shared" si="1278"/>
        <v>0</v>
      </c>
      <c r="BH737" s="116" t="str">
        <f t="shared" si="1279"/>
        <v/>
      </c>
      <c r="BI737" s="80" t="b">
        <f t="shared" si="1227"/>
        <v>0</v>
      </c>
      <c r="BJ737" s="80" t="str">
        <f t="shared" si="1228"/>
        <v/>
      </c>
      <c r="BK737" s="80" t="b">
        <f t="shared" si="1280"/>
        <v>0</v>
      </c>
      <c r="BL737" s="13" t="str">
        <f t="shared" si="1229"/>
        <v/>
      </c>
      <c r="BM737" s="13" t="b">
        <f t="shared" si="1281"/>
        <v>0</v>
      </c>
      <c r="BN737" s="35" t="str">
        <f t="shared" si="1230"/>
        <v/>
      </c>
      <c r="BO737" s="13" t="b">
        <f t="shared" si="1231"/>
        <v>0</v>
      </c>
      <c r="BP737" s="35" t="str">
        <f t="shared" si="1232"/>
        <v/>
      </c>
      <c r="BQ737" s="13" t="b">
        <f t="shared" si="1233"/>
        <v>0</v>
      </c>
      <c r="BR737" s="35" t="str">
        <f t="shared" si="1234"/>
        <v/>
      </c>
      <c r="BS737" s="35" t="b">
        <f t="shared" si="1235"/>
        <v>0</v>
      </c>
      <c r="BT737" s="35" t="str">
        <f t="shared" si="1236"/>
        <v/>
      </c>
      <c r="BU737" s="35" t="b">
        <f t="shared" si="1237"/>
        <v>0</v>
      </c>
      <c r="BV737" s="35" t="str">
        <f t="shared" si="1238"/>
        <v/>
      </c>
      <c r="BW737" s="13" t="b">
        <f t="shared" si="1313"/>
        <v>0</v>
      </c>
      <c r="BX737" s="35" t="str">
        <f t="shared" si="1239"/>
        <v/>
      </c>
      <c r="BY737" s="265" t="b">
        <f t="shared" si="1282"/>
        <v>0</v>
      </c>
      <c r="BZ737" s="35" t="str">
        <f t="shared" si="1240"/>
        <v/>
      </c>
      <c r="CA737" s="265" t="b">
        <f t="shared" si="1283"/>
        <v>0</v>
      </c>
      <c r="CB737" s="35" t="str">
        <f t="shared" si="1241"/>
        <v/>
      </c>
      <c r="CC737" s="272" t="b">
        <f t="shared" si="1284"/>
        <v>0</v>
      </c>
      <c r="CD737" s="35" t="str">
        <f t="shared" si="1242"/>
        <v/>
      </c>
      <c r="CE737" s="13" t="b">
        <f t="shared" si="1243"/>
        <v>0</v>
      </c>
      <c r="CF737" s="35" t="str">
        <f t="shared" si="1244"/>
        <v/>
      </c>
      <c r="CG737" s="179">
        <f t="shared" si="1245"/>
        <v>0</v>
      </c>
      <c r="CH737" s="179">
        <f t="shared" si="1246"/>
        <v>0</v>
      </c>
      <c r="CI737" s="218">
        <f t="shared" si="1285"/>
        <v>0</v>
      </c>
      <c r="CJ737" s="218">
        <f t="shared" si="1286"/>
        <v>0</v>
      </c>
      <c r="CK737" s="218">
        <f t="shared" si="1287"/>
        <v>0</v>
      </c>
      <c r="CL737" s="218">
        <f t="shared" si="1288"/>
        <v>0</v>
      </c>
      <c r="CM737" s="218">
        <f t="shared" si="1289"/>
        <v>0</v>
      </c>
      <c r="CN737" s="218">
        <f t="shared" si="1290"/>
        <v>0</v>
      </c>
      <c r="CO737" s="218">
        <f t="shared" si="1291"/>
        <v>0</v>
      </c>
      <c r="CP737" s="218">
        <f t="shared" si="1292"/>
        <v>0</v>
      </c>
      <c r="CQ737" s="218">
        <f t="shared" si="1293"/>
        <v>0</v>
      </c>
      <c r="CR737" s="218">
        <f t="shared" si="1294"/>
        <v>0</v>
      </c>
      <c r="CS737" s="14">
        <f t="shared" si="1247"/>
        <v>0</v>
      </c>
      <c r="CT737" s="236">
        <f t="shared" si="1248"/>
        <v>0</v>
      </c>
      <c r="CU737" s="237">
        <f t="shared" ref="CU737:DD746" si="1316">IF(AND($CS737,$CT737,CU$12),MAX(0,MIN(CU$10,$CT737)-MAX(CU$9,$CS737)+1),0)</f>
        <v>0</v>
      </c>
      <c r="CV737" s="16">
        <f t="shared" si="1316"/>
        <v>0</v>
      </c>
      <c r="CW737" s="16">
        <f t="shared" si="1316"/>
        <v>0</v>
      </c>
      <c r="CX737" s="16">
        <f t="shared" si="1316"/>
        <v>0</v>
      </c>
      <c r="CY737" s="16">
        <f t="shared" si="1316"/>
        <v>0</v>
      </c>
      <c r="CZ737" s="16">
        <f t="shared" si="1316"/>
        <v>0</v>
      </c>
      <c r="DA737" s="16">
        <f t="shared" si="1316"/>
        <v>0</v>
      </c>
      <c r="DB737" s="16">
        <f t="shared" si="1316"/>
        <v>0</v>
      </c>
      <c r="DC737" s="16">
        <f t="shared" si="1316"/>
        <v>0</v>
      </c>
      <c r="DD737" s="238">
        <f t="shared" si="1316"/>
        <v>0</v>
      </c>
      <c r="DE737" s="232">
        <f t="shared" ref="DE737:DN746" si="1317">IF($H737&lt;=0,0,MAX(0,MIN($H737,$DE$11)))</f>
        <v>0</v>
      </c>
      <c r="DF737" s="132">
        <f t="shared" si="1317"/>
        <v>0</v>
      </c>
      <c r="DG737" s="132">
        <f t="shared" si="1317"/>
        <v>0</v>
      </c>
      <c r="DH737" s="132">
        <f t="shared" si="1317"/>
        <v>0</v>
      </c>
      <c r="DI737" s="132">
        <f t="shared" si="1317"/>
        <v>0</v>
      </c>
      <c r="DJ737" s="132">
        <f t="shared" si="1317"/>
        <v>0</v>
      </c>
      <c r="DK737" s="132">
        <f t="shared" si="1317"/>
        <v>0</v>
      </c>
      <c r="DL737" s="132">
        <f t="shared" si="1317"/>
        <v>0</v>
      </c>
      <c r="DM737" s="132">
        <f t="shared" si="1317"/>
        <v>0</v>
      </c>
      <c r="DN737" s="233">
        <f t="shared" si="1317"/>
        <v>0</v>
      </c>
      <c r="DO737" s="232">
        <f t="shared" si="1249"/>
        <v>0</v>
      </c>
      <c r="DP737" s="132">
        <f t="shared" si="1250"/>
        <v>0</v>
      </c>
      <c r="DQ737" s="132">
        <f t="shared" si="1251"/>
        <v>0</v>
      </c>
      <c r="DR737" s="132">
        <f t="shared" si="1252"/>
        <v>0</v>
      </c>
      <c r="DS737" s="132">
        <f t="shared" si="1253"/>
        <v>0</v>
      </c>
      <c r="DT737" s="132">
        <f t="shared" si="1254"/>
        <v>0</v>
      </c>
      <c r="DU737" s="132">
        <f t="shared" si="1255"/>
        <v>0</v>
      </c>
      <c r="DV737" s="132">
        <f t="shared" si="1256"/>
        <v>0</v>
      </c>
      <c r="DW737" s="132">
        <f t="shared" si="1257"/>
        <v>0</v>
      </c>
      <c r="DX737" s="233">
        <f t="shared" si="1258"/>
        <v>0</v>
      </c>
      <c r="DY737" s="231" t="b">
        <f t="shared" si="1295"/>
        <v>0</v>
      </c>
      <c r="DZ737" s="163"/>
      <c r="EA737" s="226" t="str">
        <f t="shared" si="1296"/>
        <v/>
      </c>
      <c r="EB737" s="178" t="str">
        <f t="shared" si="1297"/>
        <v/>
      </c>
      <c r="EC737" s="178" t="str">
        <f t="shared" si="1298"/>
        <v/>
      </c>
      <c r="ED737" s="178" t="str">
        <f t="shared" si="1299"/>
        <v/>
      </c>
      <c r="EE737" s="178" t="str">
        <f t="shared" si="1300"/>
        <v/>
      </c>
      <c r="EF737" s="178" t="str">
        <f t="shared" si="1301"/>
        <v/>
      </c>
      <c r="EG737" s="178" t="str">
        <f t="shared" si="1302"/>
        <v/>
      </c>
      <c r="EH737" s="178" t="str">
        <f t="shared" si="1303"/>
        <v/>
      </c>
      <c r="EI737" s="178" t="str">
        <f t="shared" si="1304"/>
        <v/>
      </c>
      <c r="EJ737" s="227" t="str">
        <f t="shared" si="1305"/>
        <v/>
      </c>
      <c r="EK737" s="230" t="str">
        <f t="shared" si="1259"/>
        <v/>
      </c>
      <c r="EL737" s="177" t="str">
        <f t="shared" si="1260"/>
        <v/>
      </c>
      <c r="EM737" s="177" t="str">
        <f t="shared" si="1261"/>
        <v/>
      </c>
      <c r="EN737" s="177" t="str">
        <f t="shared" si="1262"/>
        <v/>
      </c>
      <c r="EO737" s="177" t="str">
        <f t="shared" si="1263"/>
        <v/>
      </c>
      <c r="EP737" s="177" t="str">
        <f t="shared" si="1264"/>
        <v/>
      </c>
      <c r="EQ737" s="177" t="str">
        <f t="shared" si="1265"/>
        <v/>
      </c>
      <c r="ER737" s="177" t="str">
        <f t="shared" si="1266"/>
        <v/>
      </c>
      <c r="ES737" s="177" t="str">
        <f t="shared" si="1267"/>
        <v/>
      </c>
      <c r="ET737" s="177" t="str">
        <f t="shared" si="1268"/>
        <v/>
      </c>
      <c r="EU737" s="229" t="e">
        <f t="shared" si="1269"/>
        <v>#VALUE!</v>
      </c>
      <c r="EV737" s="27" t="e">
        <f t="shared" si="1270"/>
        <v>#VALUE!</v>
      </c>
      <c r="EW737" s="27" t="e">
        <f t="shared" si="1271"/>
        <v>#VALUE!</v>
      </c>
      <c r="EX737" s="28" t="e">
        <f t="shared" si="1272"/>
        <v>#VALUE!</v>
      </c>
      <c r="EY737" s="28" t="e">
        <f t="shared" si="1273"/>
        <v>#VALUE!</v>
      </c>
      <c r="EZ737" s="28" t="b">
        <f t="shared" si="1274"/>
        <v>0</v>
      </c>
      <c r="FA737" s="176" t="str">
        <f t="shared" si="1275"/>
        <v/>
      </c>
      <c r="FB737" s="27" t="e" cm="1">
        <f t="array" aca="1" ref="FB737" ca="1">TEXT(RIGHT(10-RIGHT(SUM(INDEX(1*(MID(MID(C737,1,1)*2,ROW(INDIRECT("1:"&amp;LEN(MID(C737,1,1)*2))),1)),,))+MID(C737,2,1)+
SUM(INDEX(1*(MID(MID(C737,3,1)*2,ROW(INDIRECT("1:"&amp;LEN(MID(C737,3,1)*2))),1)),,))+MID(C737,4,1)+
SUM(INDEX(1*(MID(MID(C737,5,1)*2,ROW(INDIRECT("1:"&amp;LEN(MID(C737,5,1)*2))),1)),,))+MID(C737,6,1)+
SUM(INDEX(1*(MID(MID(C737,8,1)*2,ROW(INDIRECT("1:"&amp;LEN(MID(C737,8,1)*2))),1)),,))+MID(C737,9,1)+
SUM(INDEX(1*(MID(MID(C737,10,1)*2,ROW(INDIRECT("1:"&amp;LEN(MID(C737,10,1)*2))),1)),,)),1),1),"0")</f>
        <v>#VALUE!</v>
      </c>
      <c r="FC737" s="27" t="str">
        <f t="shared" si="1276"/>
        <v/>
      </c>
      <c r="FD737" s="29" t="b">
        <f t="shared" si="1277"/>
        <v>0</v>
      </c>
      <c r="FE737" s="112" t="b">
        <f>IFERROR(MATCH(D737,'Avtal för korttidsarbete'!$G$13:$G$1012,0),TRUE)</f>
        <v>1</v>
      </c>
      <c r="FF737" s="112" t="b">
        <f t="shared" si="1306"/>
        <v>0</v>
      </c>
      <c r="FG737" s="113" t="str" cm="1">
        <f t="array" ref="FG737">IF(FE737=TRUE,"x",INDEX('Avtal för korttidsarbete'!$E$13:$E$1012,$FE737))</f>
        <v>x</v>
      </c>
      <c r="FH737" s="113" t="str" cm="1">
        <f t="array" ref="FH737">IF(FE737=TRUE,"x",INDEX('Avtal för korttidsarbete'!$F$13:$F$1012,$FE737))</f>
        <v>x</v>
      </c>
      <c r="FI737" s="112" t="b">
        <f t="shared" si="1307"/>
        <v>0</v>
      </c>
      <c r="FJ737" s="135">
        <f t="shared" si="1308"/>
        <v>44166</v>
      </c>
      <c r="FK737" s="135">
        <f t="shared" si="1309"/>
        <v>44377</v>
      </c>
      <c r="FL737" s="112" t="b">
        <f t="shared" si="1310"/>
        <v>0</v>
      </c>
      <c r="FM737" s="113">
        <f t="shared" si="1311"/>
        <v>44166</v>
      </c>
      <c r="FN737" s="135">
        <f t="shared" si="1312"/>
        <v>44377</v>
      </c>
      <c r="FO737" s="148" t="b">
        <f>IFERROR(INDEX('Avtal för korttidsarbete'!R:R,MATCH(D737,'Avtal för korttidsarbete'!$G:$G,0)),TRUE)</f>
        <v>1</v>
      </c>
      <c r="FP737" s="135" t="str">
        <f>IF(FO737,"-",INDEX('Avtal för korttidsarbete'!$D:$D,MATCH(D737,'Avtal för korttidsarbete'!$G:$G,0)))</f>
        <v>-</v>
      </c>
      <c r="FQ737" s="113" t="b">
        <f>IFERROR(G737&gt;INDEX(Uppsägningar!E:E,MATCH(C737,Uppsägningar!C:C,0)),FALSE)</f>
        <v>0</v>
      </c>
    </row>
    <row r="738" spans="1:173" x14ac:dyDescent="0.25">
      <c r="A738" s="19">
        <v>722</v>
      </c>
      <c r="B738" s="20"/>
      <c r="C738" s="183"/>
      <c r="D738" s="66"/>
      <c r="E738" s="212">
        <f>IFERROR(INDEX(Admin!$C$7:$C$10,MATCH(FP738,TblNivåValTExt,0)),0)</f>
        <v>0</v>
      </c>
      <c r="F738" s="1"/>
      <c r="G738" s="1"/>
      <c r="H738" s="78"/>
      <c r="I738" s="181"/>
      <c r="J738" s="181"/>
      <c r="K738" s="182"/>
      <c r="L738" s="182"/>
      <c r="M738" s="181"/>
      <c r="N738" s="181"/>
      <c r="O738" s="181"/>
      <c r="P738" s="182"/>
      <c r="Q738" s="182"/>
      <c r="R738" s="181"/>
      <c r="S738" s="181"/>
      <c r="T738" s="181"/>
      <c r="U738" s="182"/>
      <c r="V738" s="182"/>
      <c r="W738" s="181"/>
      <c r="X738" s="181"/>
      <c r="Y738" s="181"/>
      <c r="Z738" s="182"/>
      <c r="AA738" s="182"/>
      <c r="AB738" s="181"/>
      <c r="AC738" s="181"/>
      <c r="AD738" s="181"/>
      <c r="AE738" s="182"/>
      <c r="AF738" s="182"/>
      <c r="AG738" s="181"/>
      <c r="AH738" s="181"/>
      <c r="AI738" s="181"/>
      <c r="AJ738" s="182"/>
      <c r="AK738" s="182"/>
      <c r="AL738" s="181"/>
      <c r="AM738" s="181"/>
      <c r="AN738" s="181"/>
      <c r="AO738" s="182"/>
      <c r="AP738" s="182"/>
      <c r="AQ738" s="181"/>
      <c r="AR738" s="181"/>
      <c r="AS738" s="181"/>
      <c r="AT738" s="182"/>
      <c r="AU738" s="182"/>
      <c r="AV738" s="181"/>
      <c r="AW738" s="181"/>
      <c r="AX738" s="181"/>
      <c r="AY738" s="182"/>
      <c r="AZ738" s="182"/>
      <c r="BA738" s="181"/>
      <c r="BB738" s="181"/>
      <c r="BC738" s="181"/>
      <c r="BD738" s="182"/>
      <c r="BE738" s="182"/>
      <c r="BF738" s="181"/>
      <c r="BG738" s="180">
        <f t="shared" si="1278"/>
        <v>0</v>
      </c>
      <c r="BH738" s="116" t="str">
        <f t="shared" si="1279"/>
        <v/>
      </c>
      <c r="BI738" s="80" t="b">
        <f t="shared" si="1227"/>
        <v>0</v>
      </c>
      <c r="BJ738" s="80" t="str">
        <f t="shared" si="1228"/>
        <v/>
      </c>
      <c r="BK738" s="80" t="b">
        <f t="shared" si="1280"/>
        <v>0</v>
      </c>
      <c r="BL738" s="13" t="str">
        <f t="shared" si="1229"/>
        <v/>
      </c>
      <c r="BM738" s="13" t="b">
        <f t="shared" si="1281"/>
        <v>0</v>
      </c>
      <c r="BN738" s="35" t="str">
        <f t="shared" si="1230"/>
        <v/>
      </c>
      <c r="BO738" s="13" t="b">
        <f t="shared" si="1231"/>
        <v>0</v>
      </c>
      <c r="BP738" s="35" t="str">
        <f t="shared" si="1232"/>
        <v/>
      </c>
      <c r="BQ738" s="13" t="b">
        <f t="shared" si="1233"/>
        <v>0</v>
      </c>
      <c r="BR738" s="35" t="str">
        <f t="shared" si="1234"/>
        <v/>
      </c>
      <c r="BS738" s="35" t="b">
        <f t="shared" si="1235"/>
        <v>0</v>
      </c>
      <c r="BT738" s="35" t="str">
        <f t="shared" si="1236"/>
        <v/>
      </c>
      <c r="BU738" s="35" t="b">
        <f t="shared" si="1237"/>
        <v>0</v>
      </c>
      <c r="BV738" s="35" t="str">
        <f t="shared" si="1238"/>
        <v/>
      </c>
      <c r="BW738" s="13" t="b">
        <f t="shared" si="1313"/>
        <v>0</v>
      </c>
      <c r="BX738" s="35" t="str">
        <f t="shared" si="1239"/>
        <v/>
      </c>
      <c r="BY738" s="265" t="b">
        <f t="shared" si="1282"/>
        <v>0</v>
      </c>
      <c r="BZ738" s="35" t="str">
        <f t="shared" si="1240"/>
        <v/>
      </c>
      <c r="CA738" s="265" t="b">
        <f t="shared" si="1283"/>
        <v>0</v>
      </c>
      <c r="CB738" s="35" t="str">
        <f t="shared" si="1241"/>
        <v/>
      </c>
      <c r="CC738" s="272" t="b">
        <f t="shared" si="1284"/>
        <v>0</v>
      </c>
      <c r="CD738" s="35" t="str">
        <f t="shared" si="1242"/>
        <v/>
      </c>
      <c r="CE738" s="13" t="b">
        <f t="shared" si="1243"/>
        <v>0</v>
      </c>
      <c r="CF738" s="35" t="str">
        <f t="shared" si="1244"/>
        <v/>
      </c>
      <c r="CG738" s="179">
        <f t="shared" si="1245"/>
        <v>0</v>
      </c>
      <c r="CH738" s="179">
        <f t="shared" si="1246"/>
        <v>0</v>
      </c>
      <c r="CI738" s="218">
        <f t="shared" si="1285"/>
        <v>0</v>
      </c>
      <c r="CJ738" s="218">
        <f t="shared" si="1286"/>
        <v>0</v>
      </c>
      <c r="CK738" s="218">
        <f t="shared" si="1287"/>
        <v>0</v>
      </c>
      <c r="CL738" s="218">
        <f t="shared" si="1288"/>
        <v>0</v>
      </c>
      <c r="CM738" s="218">
        <f t="shared" si="1289"/>
        <v>0</v>
      </c>
      <c r="CN738" s="218">
        <f t="shared" si="1290"/>
        <v>0</v>
      </c>
      <c r="CO738" s="218">
        <f t="shared" si="1291"/>
        <v>0</v>
      </c>
      <c r="CP738" s="218">
        <f t="shared" si="1292"/>
        <v>0</v>
      </c>
      <c r="CQ738" s="218">
        <f t="shared" si="1293"/>
        <v>0</v>
      </c>
      <c r="CR738" s="218">
        <f t="shared" si="1294"/>
        <v>0</v>
      </c>
      <c r="CS738" s="14">
        <f t="shared" si="1247"/>
        <v>0</v>
      </c>
      <c r="CT738" s="236">
        <f t="shared" si="1248"/>
        <v>0</v>
      </c>
      <c r="CU738" s="237">
        <f t="shared" si="1316"/>
        <v>0</v>
      </c>
      <c r="CV738" s="16">
        <f t="shared" si="1316"/>
        <v>0</v>
      </c>
      <c r="CW738" s="16">
        <f t="shared" si="1316"/>
        <v>0</v>
      </c>
      <c r="CX738" s="16">
        <f t="shared" si="1316"/>
        <v>0</v>
      </c>
      <c r="CY738" s="16">
        <f t="shared" si="1316"/>
        <v>0</v>
      </c>
      <c r="CZ738" s="16">
        <f t="shared" si="1316"/>
        <v>0</v>
      </c>
      <c r="DA738" s="16">
        <f t="shared" si="1316"/>
        <v>0</v>
      </c>
      <c r="DB738" s="16">
        <f t="shared" si="1316"/>
        <v>0</v>
      </c>
      <c r="DC738" s="16">
        <f t="shared" si="1316"/>
        <v>0</v>
      </c>
      <c r="DD738" s="238">
        <f t="shared" si="1316"/>
        <v>0</v>
      </c>
      <c r="DE738" s="232">
        <f t="shared" si="1317"/>
        <v>0</v>
      </c>
      <c r="DF738" s="132">
        <f t="shared" si="1317"/>
        <v>0</v>
      </c>
      <c r="DG738" s="132">
        <f t="shared" si="1317"/>
        <v>0</v>
      </c>
      <c r="DH738" s="132">
        <f t="shared" si="1317"/>
        <v>0</v>
      </c>
      <c r="DI738" s="132">
        <f t="shared" si="1317"/>
        <v>0</v>
      </c>
      <c r="DJ738" s="132">
        <f t="shared" si="1317"/>
        <v>0</v>
      </c>
      <c r="DK738" s="132">
        <f t="shared" si="1317"/>
        <v>0</v>
      </c>
      <c r="DL738" s="132">
        <f t="shared" si="1317"/>
        <v>0</v>
      </c>
      <c r="DM738" s="132">
        <f t="shared" si="1317"/>
        <v>0</v>
      </c>
      <c r="DN738" s="233">
        <f t="shared" si="1317"/>
        <v>0</v>
      </c>
      <c r="DO738" s="232">
        <f t="shared" si="1249"/>
        <v>0</v>
      </c>
      <c r="DP738" s="132">
        <f t="shared" si="1250"/>
        <v>0</v>
      </c>
      <c r="DQ738" s="132">
        <f t="shared" si="1251"/>
        <v>0</v>
      </c>
      <c r="DR738" s="132">
        <f t="shared" si="1252"/>
        <v>0</v>
      </c>
      <c r="DS738" s="132">
        <f t="shared" si="1253"/>
        <v>0</v>
      </c>
      <c r="DT738" s="132">
        <f t="shared" si="1254"/>
        <v>0</v>
      </c>
      <c r="DU738" s="132">
        <f t="shared" si="1255"/>
        <v>0</v>
      </c>
      <c r="DV738" s="132">
        <f t="shared" si="1256"/>
        <v>0</v>
      </c>
      <c r="DW738" s="132">
        <f t="shared" si="1257"/>
        <v>0</v>
      </c>
      <c r="DX738" s="233">
        <f t="shared" si="1258"/>
        <v>0</v>
      </c>
      <c r="DY738" s="231" t="b">
        <f t="shared" si="1295"/>
        <v>0</v>
      </c>
      <c r="DZ738" s="163"/>
      <c r="EA738" s="226" t="str">
        <f t="shared" si="1296"/>
        <v/>
      </c>
      <c r="EB738" s="178" t="str">
        <f t="shared" si="1297"/>
        <v/>
      </c>
      <c r="EC738" s="178" t="str">
        <f t="shared" si="1298"/>
        <v/>
      </c>
      <c r="ED738" s="178" t="str">
        <f t="shared" si="1299"/>
        <v/>
      </c>
      <c r="EE738" s="178" t="str">
        <f t="shared" si="1300"/>
        <v/>
      </c>
      <c r="EF738" s="178" t="str">
        <f t="shared" si="1301"/>
        <v/>
      </c>
      <c r="EG738" s="178" t="str">
        <f t="shared" si="1302"/>
        <v/>
      </c>
      <c r="EH738" s="178" t="str">
        <f t="shared" si="1303"/>
        <v/>
      </c>
      <c r="EI738" s="178" t="str">
        <f t="shared" si="1304"/>
        <v/>
      </c>
      <c r="EJ738" s="227" t="str">
        <f t="shared" si="1305"/>
        <v/>
      </c>
      <c r="EK738" s="230" t="str">
        <f t="shared" si="1259"/>
        <v/>
      </c>
      <c r="EL738" s="177" t="str">
        <f t="shared" si="1260"/>
        <v/>
      </c>
      <c r="EM738" s="177" t="str">
        <f t="shared" si="1261"/>
        <v/>
      </c>
      <c r="EN738" s="177" t="str">
        <f t="shared" si="1262"/>
        <v/>
      </c>
      <c r="EO738" s="177" t="str">
        <f t="shared" si="1263"/>
        <v/>
      </c>
      <c r="EP738" s="177" t="str">
        <f t="shared" si="1264"/>
        <v/>
      </c>
      <c r="EQ738" s="177" t="str">
        <f t="shared" si="1265"/>
        <v/>
      </c>
      <c r="ER738" s="177" t="str">
        <f t="shared" si="1266"/>
        <v/>
      </c>
      <c r="ES738" s="177" t="str">
        <f t="shared" si="1267"/>
        <v/>
      </c>
      <c r="ET738" s="177" t="str">
        <f t="shared" si="1268"/>
        <v/>
      </c>
      <c r="EU738" s="229" t="e">
        <f t="shared" si="1269"/>
        <v>#VALUE!</v>
      </c>
      <c r="EV738" s="27" t="e">
        <f t="shared" si="1270"/>
        <v>#VALUE!</v>
      </c>
      <c r="EW738" s="27" t="e">
        <f t="shared" si="1271"/>
        <v>#VALUE!</v>
      </c>
      <c r="EX738" s="28" t="e">
        <f t="shared" si="1272"/>
        <v>#VALUE!</v>
      </c>
      <c r="EY738" s="28" t="e">
        <f t="shared" si="1273"/>
        <v>#VALUE!</v>
      </c>
      <c r="EZ738" s="28" t="b">
        <f t="shared" si="1274"/>
        <v>0</v>
      </c>
      <c r="FA738" s="176" t="str">
        <f t="shared" si="1275"/>
        <v/>
      </c>
      <c r="FB738" s="27" t="e" cm="1">
        <f t="array" aca="1" ref="FB738" ca="1">TEXT(RIGHT(10-RIGHT(SUM(INDEX(1*(MID(MID(C738,1,1)*2,ROW(INDIRECT("1:"&amp;LEN(MID(C738,1,1)*2))),1)),,))+MID(C738,2,1)+
SUM(INDEX(1*(MID(MID(C738,3,1)*2,ROW(INDIRECT("1:"&amp;LEN(MID(C738,3,1)*2))),1)),,))+MID(C738,4,1)+
SUM(INDEX(1*(MID(MID(C738,5,1)*2,ROW(INDIRECT("1:"&amp;LEN(MID(C738,5,1)*2))),1)),,))+MID(C738,6,1)+
SUM(INDEX(1*(MID(MID(C738,8,1)*2,ROW(INDIRECT("1:"&amp;LEN(MID(C738,8,1)*2))),1)),,))+MID(C738,9,1)+
SUM(INDEX(1*(MID(MID(C738,10,1)*2,ROW(INDIRECT("1:"&amp;LEN(MID(C738,10,1)*2))),1)),,)),1),1),"0")</f>
        <v>#VALUE!</v>
      </c>
      <c r="FC738" s="27" t="str">
        <f t="shared" si="1276"/>
        <v/>
      </c>
      <c r="FD738" s="29" t="b">
        <f t="shared" si="1277"/>
        <v>0</v>
      </c>
      <c r="FE738" s="112" t="b">
        <f>IFERROR(MATCH(D738,'Avtal för korttidsarbete'!$G$13:$G$1012,0),TRUE)</f>
        <v>1</v>
      </c>
      <c r="FF738" s="112" t="b">
        <f t="shared" si="1306"/>
        <v>0</v>
      </c>
      <c r="FG738" s="113" t="str" cm="1">
        <f t="array" ref="FG738">IF(FE738=TRUE,"x",INDEX('Avtal för korttidsarbete'!$E$13:$E$1012,$FE738))</f>
        <v>x</v>
      </c>
      <c r="FH738" s="113" t="str" cm="1">
        <f t="array" ref="FH738">IF(FE738=TRUE,"x",INDEX('Avtal för korttidsarbete'!$F$13:$F$1012,$FE738))</f>
        <v>x</v>
      </c>
      <c r="FI738" s="112" t="b">
        <f t="shared" si="1307"/>
        <v>0</v>
      </c>
      <c r="FJ738" s="135">
        <f t="shared" si="1308"/>
        <v>44166</v>
      </c>
      <c r="FK738" s="135">
        <f t="shared" si="1309"/>
        <v>44377</v>
      </c>
      <c r="FL738" s="112" t="b">
        <f t="shared" si="1310"/>
        <v>0</v>
      </c>
      <c r="FM738" s="113">
        <f t="shared" si="1311"/>
        <v>44166</v>
      </c>
      <c r="FN738" s="135">
        <f t="shared" si="1312"/>
        <v>44377</v>
      </c>
      <c r="FO738" s="148" t="b">
        <f>IFERROR(INDEX('Avtal för korttidsarbete'!R:R,MATCH(D738,'Avtal för korttidsarbete'!$G:$G,0)),TRUE)</f>
        <v>1</v>
      </c>
      <c r="FP738" s="135" t="str">
        <f>IF(FO738,"-",INDEX('Avtal för korttidsarbete'!$D:$D,MATCH(D738,'Avtal för korttidsarbete'!$G:$G,0)))</f>
        <v>-</v>
      </c>
      <c r="FQ738" s="113" t="b">
        <f>IFERROR(G738&gt;INDEX(Uppsägningar!E:E,MATCH(C738,Uppsägningar!C:C,0)),FALSE)</f>
        <v>0</v>
      </c>
    </row>
    <row r="739" spans="1:173" x14ac:dyDescent="0.25">
      <c r="A739" s="19">
        <v>723</v>
      </c>
      <c r="B739" s="20"/>
      <c r="C739" s="183"/>
      <c r="D739" s="66"/>
      <c r="E739" s="212">
        <f>IFERROR(INDEX(Admin!$C$7:$C$10,MATCH(FP739,TblNivåValTExt,0)),0)</f>
        <v>0</v>
      </c>
      <c r="F739" s="1"/>
      <c r="G739" s="1"/>
      <c r="H739" s="78"/>
      <c r="I739" s="181"/>
      <c r="J739" s="181"/>
      <c r="K739" s="182"/>
      <c r="L739" s="182"/>
      <c r="M739" s="181"/>
      <c r="N739" s="181"/>
      <c r="O739" s="181"/>
      <c r="P739" s="182"/>
      <c r="Q739" s="182"/>
      <c r="R739" s="181"/>
      <c r="S739" s="181"/>
      <c r="T739" s="181"/>
      <c r="U739" s="182"/>
      <c r="V739" s="182"/>
      <c r="W739" s="181"/>
      <c r="X739" s="181"/>
      <c r="Y739" s="181"/>
      <c r="Z739" s="182"/>
      <c r="AA739" s="182"/>
      <c r="AB739" s="181"/>
      <c r="AC739" s="181"/>
      <c r="AD739" s="181"/>
      <c r="AE739" s="182"/>
      <c r="AF739" s="182"/>
      <c r="AG739" s="181"/>
      <c r="AH739" s="181"/>
      <c r="AI739" s="181"/>
      <c r="AJ739" s="182"/>
      <c r="AK739" s="182"/>
      <c r="AL739" s="181"/>
      <c r="AM739" s="181"/>
      <c r="AN739" s="181"/>
      <c r="AO739" s="182"/>
      <c r="AP739" s="182"/>
      <c r="AQ739" s="181"/>
      <c r="AR739" s="181"/>
      <c r="AS739" s="181"/>
      <c r="AT739" s="182"/>
      <c r="AU739" s="182"/>
      <c r="AV739" s="181"/>
      <c r="AW739" s="181"/>
      <c r="AX739" s="181"/>
      <c r="AY739" s="182"/>
      <c r="AZ739" s="182"/>
      <c r="BA739" s="181"/>
      <c r="BB739" s="181"/>
      <c r="BC739" s="181"/>
      <c r="BD739" s="182"/>
      <c r="BE739" s="182"/>
      <c r="BF739" s="181"/>
      <c r="BG739" s="180">
        <f t="shared" si="1278"/>
        <v>0</v>
      </c>
      <c r="BH739" s="116" t="str">
        <f t="shared" si="1279"/>
        <v/>
      </c>
      <c r="BI739" s="80" t="b">
        <f t="shared" si="1227"/>
        <v>0</v>
      </c>
      <c r="BJ739" s="80" t="str">
        <f t="shared" si="1228"/>
        <v/>
      </c>
      <c r="BK739" s="80" t="b">
        <f t="shared" si="1280"/>
        <v>0</v>
      </c>
      <c r="BL739" s="13" t="str">
        <f t="shared" si="1229"/>
        <v/>
      </c>
      <c r="BM739" s="13" t="b">
        <f t="shared" si="1281"/>
        <v>0</v>
      </c>
      <c r="BN739" s="35" t="str">
        <f t="shared" si="1230"/>
        <v/>
      </c>
      <c r="BO739" s="13" t="b">
        <f t="shared" si="1231"/>
        <v>0</v>
      </c>
      <c r="BP739" s="35" t="str">
        <f t="shared" si="1232"/>
        <v/>
      </c>
      <c r="BQ739" s="13" t="b">
        <f t="shared" si="1233"/>
        <v>0</v>
      </c>
      <c r="BR739" s="35" t="str">
        <f t="shared" si="1234"/>
        <v/>
      </c>
      <c r="BS739" s="35" t="b">
        <f t="shared" si="1235"/>
        <v>0</v>
      </c>
      <c r="BT739" s="35" t="str">
        <f t="shared" si="1236"/>
        <v/>
      </c>
      <c r="BU739" s="35" t="b">
        <f t="shared" si="1237"/>
        <v>0</v>
      </c>
      <c r="BV739" s="35" t="str">
        <f t="shared" si="1238"/>
        <v/>
      </c>
      <c r="BW739" s="13" t="b">
        <f t="shared" si="1313"/>
        <v>0</v>
      </c>
      <c r="BX739" s="35" t="str">
        <f t="shared" si="1239"/>
        <v/>
      </c>
      <c r="BY739" s="265" t="b">
        <f t="shared" si="1282"/>
        <v>0</v>
      </c>
      <c r="BZ739" s="35" t="str">
        <f t="shared" si="1240"/>
        <v/>
      </c>
      <c r="CA739" s="265" t="b">
        <f t="shared" si="1283"/>
        <v>0</v>
      </c>
      <c r="CB739" s="35" t="str">
        <f t="shared" si="1241"/>
        <v/>
      </c>
      <c r="CC739" s="272" t="b">
        <f t="shared" si="1284"/>
        <v>0</v>
      </c>
      <c r="CD739" s="35" t="str">
        <f t="shared" si="1242"/>
        <v/>
      </c>
      <c r="CE739" s="13" t="b">
        <f t="shared" si="1243"/>
        <v>0</v>
      </c>
      <c r="CF739" s="35" t="str">
        <f t="shared" si="1244"/>
        <v/>
      </c>
      <c r="CG739" s="179">
        <f t="shared" si="1245"/>
        <v>0</v>
      </c>
      <c r="CH739" s="179">
        <f t="shared" si="1246"/>
        <v>0</v>
      </c>
      <c r="CI739" s="218">
        <f t="shared" si="1285"/>
        <v>0</v>
      </c>
      <c r="CJ739" s="218">
        <f t="shared" si="1286"/>
        <v>0</v>
      </c>
      <c r="CK739" s="218">
        <f t="shared" si="1287"/>
        <v>0</v>
      </c>
      <c r="CL739" s="218">
        <f t="shared" si="1288"/>
        <v>0</v>
      </c>
      <c r="CM739" s="218">
        <f t="shared" si="1289"/>
        <v>0</v>
      </c>
      <c r="CN739" s="218">
        <f t="shared" si="1290"/>
        <v>0</v>
      </c>
      <c r="CO739" s="218">
        <f t="shared" si="1291"/>
        <v>0</v>
      </c>
      <c r="CP739" s="218">
        <f t="shared" si="1292"/>
        <v>0</v>
      </c>
      <c r="CQ739" s="218">
        <f t="shared" si="1293"/>
        <v>0</v>
      </c>
      <c r="CR739" s="218">
        <f t="shared" si="1294"/>
        <v>0</v>
      </c>
      <c r="CS739" s="14">
        <f t="shared" si="1247"/>
        <v>0</v>
      </c>
      <c r="CT739" s="236">
        <f t="shared" si="1248"/>
        <v>0</v>
      </c>
      <c r="CU739" s="237">
        <f t="shared" si="1316"/>
        <v>0</v>
      </c>
      <c r="CV739" s="16">
        <f t="shared" si="1316"/>
        <v>0</v>
      </c>
      <c r="CW739" s="16">
        <f t="shared" si="1316"/>
        <v>0</v>
      </c>
      <c r="CX739" s="16">
        <f t="shared" si="1316"/>
        <v>0</v>
      </c>
      <c r="CY739" s="16">
        <f t="shared" si="1316"/>
        <v>0</v>
      </c>
      <c r="CZ739" s="16">
        <f t="shared" si="1316"/>
        <v>0</v>
      </c>
      <c r="DA739" s="16">
        <f t="shared" si="1316"/>
        <v>0</v>
      </c>
      <c r="DB739" s="16">
        <f t="shared" si="1316"/>
        <v>0</v>
      </c>
      <c r="DC739" s="16">
        <f t="shared" si="1316"/>
        <v>0</v>
      </c>
      <c r="DD739" s="238">
        <f t="shared" si="1316"/>
        <v>0</v>
      </c>
      <c r="DE739" s="232">
        <f t="shared" si="1317"/>
        <v>0</v>
      </c>
      <c r="DF739" s="132">
        <f t="shared" si="1317"/>
        <v>0</v>
      </c>
      <c r="DG739" s="132">
        <f t="shared" si="1317"/>
        <v>0</v>
      </c>
      <c r="DH739" s="132">
        <f t="shared" si="1317"/>
        <v>0</v>
      </c>
      <c r="DI739" s="132">
        <f t="shared" si="1317"/>
        <v>0</v>
      </c>
      <c r="DJ739" s="132">
        <f t="shared" si="1317"/>
        <v>0</v>
      </c>
      <c r="DK739" s="132">
        <f t="shared" si="1317"/>
        <v>0</v>
      </c>
      <c r="DL739" s="132">
        <f t="shared" si="1317"/>
        <v>0</v>
      </c>
      <c r="DM739" s="132">
        <f t="shared" si="1317"/>
        <v>0</v>
      </c>
      <c r="DN739" s="233">
        <f t="shared" si="1317"/>
        <v>0</v>
      </c>
      <c r="DO739" s="232">
        <f t="shared" si="1249"/>
        <v>0</v>
      </c>
      <c r="DP739" s="132">
        <f t="shared" si="1250"/>
        <v>0</v>
      </c>
      <c r="DQ739" s="132">
        <f t="shared" si="1251"/>
        <v>0</v>
      </c>
      <c r="DR739" s="132">
        <f t="shared" si="1252"/>
        <v>0</v>
      </c>
      <c r="DS739" s="132">
        <f t="shared" si="1253"/>
        <v>0</v>
      </c>
      <c r="DT739" s="132">
        <f t="shared" si="1254"/>
        <v>0</v>
      </c>
      <c r="DU739" s="132">
        <f t="shared" si="1255"/>
        <v>0</v>
      </c>
      <c r="DV739" s="132">
        <f t="shared" si="1256"/>
        <v>0</v>
      </c>
      <c r="DW739" s="132">
        <f t="shared" si="1257"/>
        <v>0</v>
      </c>
      <c r="DX739" s="233">
        <f t="shared" si="1258"/>
        <v>0</v>
      </c>
      <c r="DY739" s="231" t="b">
        <f t="shared" si="1295"/>
        <v>0</v>
      </c>
      <c r="DZ739" s="163"/>
      <c r="EA739" s="226" t="str">
        <f t="shared" si="1296"/>
        <v/>
      </c>
      <c r="EB739" s="178" t="str">
        <f t="shared" si="1297"/>
        <v/>
      </c>
      <c r="EC739" s="178" t="str">
        <f t="shared" si="1298"/>
        <v/>
      </c>
      <c r="ED739" s="178" t="str">
        <f t="shared" si="1299"/>
        <v/>
      </c>
      <c r="EE739" s="178" t="str">
        <f t="shared" si="1300"/>
        <v/>
      </c>
      <c r="EF739" s="178" t="str">
        <f t="shared" si="1301"/>
        <v/>
      </c>
      <c r="EG739" s="178" t="str">
        <f t="shared" si="1302"/>
        <v/>
      </c>
      <c r="EH739" s="178" t="str">
        <f t="shared" si="1303"/>
        <v/>
      </c>
      <c r="EI739" s="178" t="str">
        <f t="shared" si="1304"/>
        <v/>
      </c>
      <c r="EJ739" s="227" t="str">
        <f t="shared" si="1305"/>
        <v/>
      </c>
      <c r="EK739" s="230" t="str">
        <f t="shared" si="1259"/>
        <v/>
      </c>
      <c r="EL739" s="177" t="str">
        <f t="shared" si="1260"/>
        <v/>
      </c>
      <c r="EM739" s="177" t="str">
        <f t="shared" si="1261"/>
        <v/>
      </c>
      <c r="EN739" s="177" t="str">
        <f t="shared" si="1262"/>
        <v/>
      </c>
      <c r="EO739" s="177" t="str">
        <f t="shared" si="1263"/>
        <v/>
      </c>
      <c r="EP739" s="177" t="str">
        <f t="shared" si="1264"/>
        <v/>
      </c>
      <c r="EQ739" s="177" t="str">
        <f t="shared" si="1265"/>
        <v/>
      </c>
      <c r="ER739" s="177" t="str">
        <f t="shared" si="1266"/>
        <v/>
      </c>
      <c r="ES739" s="177" t="str">
        <f t="shared" si="1267"/>
        <v/>
      </c>
      <c r="ET739" s="177" t="str">
        <f t="shared" si="1268"/>
        <v/>
      </c>
      <c r="EU739" s="229" t="e">
        <f t="shared" si="1269"/>
        <v>#VALUE!</v>
      </c>
      <c r="EV739" s="27" t="e">
        <f t="shared" si="1270"/>
        <v>#VALUE!</v>
      </c>
      <c r="EW739" s="27" t="e">
        <f t="shared" si="1271"/>
        <v>#VALUE!</v>
      </c>
      <c r="EX739" s="28" t="e">
        <f t="shared" si="1272"/>
        <v>#VALUE!</v>
      </c>
      <c r="EY739" s="28" t="e">
        <f t="shared" si="1273"/>
        <v>#VALUE!</v>
      </c>
      <c r="EZ739" s="28" t="b">
        <f t="shared" si="1274"/>
        <v>0</v>
      </c>
      <c r="FA739" s="176" t="str">
        <f t="shared" si="1275"/>
        <v/>
      </c>
      <c r="FB739" s="27" t="e" cm="1">
        <f t="array" aca="1" ref="FB739" ca="1">TEXT(RIGHT(10-RIGHT(SUM(INDEX(1*(MID(MID(C739,1,1)*2,ROW(INDIRECT("1:"&amp;LEN(MID(C739,1,1)*2))),1)),,))+MID(C739,2,1)+
SUM(INDEX(1*(MID(MID(C739,3,1)*2,ROW(INDIRECT("1:"&amp;LEN(MID(C739,3,1)*2))),1)),,))+MID(C739,4,1)+
SUM(INDEX(1*(MID(MID(C739,5,1)*2,ROW(INDIRECT("1:"&amp;LEN(MID(C739,5,1)*2))),1)),,))+MID(C739,6,1)+
SUM(INDEX(1*(MID(MID(C739,8,1)*2,ROW(INDIRECT("1:"&amp;LEN(MID(C739,8,1)*2))),1)),,))+MID(C739,9,1)+
SUM(INDEX(1*(MID(MID(C739,10,1)*2,ROW(INDIRECT("1:"&amp;LEN(MID(C739,10,1)*2))),1)),,)),1),1),"0")</f>
        <v>#VALUE!</v>
      </c>
      <c r="FC739" s="27" t="str">
        <f t="shared" si="1276"/>
        <v/>
      </c>
      <c r="FD739" s="29" t="b">
        <f t="shared" si="1277"/>
        <v>0</v>
      </c>
      <c r="FE739" s="112" t="b">
        <f>IFERROR(MATCH(D739,'Avtal för korttidsarbete'!$G$13:$G$1012,0),TRUE)</f>
        <v>1</v>
      </c>
      <c r="FF739" s="112" t="b">
        <f t="shared" si="1306"/>
        <v>0</v>
      </c>
      <c r="FG739" s="113" t="str" cm="1">
        <f t="array" ref="FG739">IF(FE739=TRUE,"x",INDEX('Avtal för korttidsarbete'!$E$13:$E$1012,$FE739))</f>
        <v>x</v>
      </c>
      <c r="FH739" s="113" t="str" cm="1">
        <f t="array" ref="FH739">IF(FE739=TRUE,"x",INDEX('Avtal för korttidsarbete'!$F$13:$F$1012,$FE739))</f>
        <v>x</v>
      </c>
      <c r="FI739" s="112" t="b">
        <f t="shared" si="1307"/>
        <v>0</v>
      </c>
      <c r="FJ739" s="135">
        <f t="shared" si="1308"/>
        <v>44166</v>
      </c>
      <c r="FK739" s="135">
        <f t="shared" si="1309"/>
        <v>44377</v>
      </c>
      <c r="FL739" s="112" t="b">
        <f t="shared" si="1310"/>
        <v>0</v>
      </c>
      <c r="FM739" s="113">
        <f t="shared" si="1311"/>
        <v>44166</v>
      </c>
      <c r="FN739" s="135">
        <f t="shared" si="1312"/>
        <v>44377</v>
      </c>
      <c r="FO739" s="148" t="b">
        <f>IFERROR(INDEX('Avtal för korttidsarbete'!R:R,MATCH(D739,'Avtal för korttidsarbete'!$G:$G,0)),TRUE)</f>
        <v>1</v>
      </c>
      <c r="FP739" s="135" t="str">
        <f>IF(FO739,"-",INDEX('Avtal för korttidsarbete'!$D:$D,MATCH(D739,'Avtal för korttidsarbete'!$G:$G,0)))</f>
        <v>-</v>
      </c>
      <c r="FQ739" s="113" t="b">
        <f>IFERROR(G739&gt;INDEX(Uppsägningar!E:E,MATCH(C739,Uppsägningar!C:C,0)),FALSE)</f>
        <v>0</v>
      </c>
    </row>
    <row r="740" spans="1:173" x14ac:dyDescent="0.25">
      <c r="A740" s="19">
        <v>724</v>
      </c>
      <c r="B740" s="20"/>
      <c r="C740" s="183"/>
      <c r="D740" s="66"/>
      <c r="E740" s="212">
        <f>IFERROR(INDEX(Admin!$C$7:$C$10,MATCH(FP740,TblNivåValTExt,0)),0)</f>
        <v>0</v>
      </c>
      <c r="F740" s="1"/>
      <c r="G740" s="1"/>
      <c r="H740" s="78"/>
      <c r="I740" s="181"/>
      <c r="J740" s="181"/>
      <c r="K740" s="182"/>
      <c r="L740" s="182"/>
      <c r="M740" s="181"/>
      <c r="N740" s="181"/>
      <c r="O740" s="181"/>
      <c r="P740" s="182"/>
      <c r="Q740" s="182"/>
      <c r="R740" s="181"/>
      <c r="S740" s="181"/>
      <c r="T740" s="181"/>
      <c r="U740" s="182"/>
      <c r="V740" s="182"/>
      <c r="W740" s="181"/>
      <c r="X740" s="181"/>
      <c r="Y740" s="181"/>
      <c r="Z740" s="182"/>
      <c r="AA740" s="182"/>
      <c r="AB740" s="181"/>
      <c r="AC740" s="181"/>
      <c r="AD740" s="181"/>
      <c r="AE740" s="182"/>
      <c r="AF740" s="182"/>
      <c r="AG740" s="181"/>
      <c r="AH740" s="181"/>
      <c r="AI740" s="181"/>
      <c r="AJ740" s="182"/>
      <c r="AK740" s="182"/>
      <c r="AL740" s="181"/>
      <c r="AM740" s="181"/>
      <c r="AN740" s="181"/>
      <c r="AO740" s="182"/>
      <c r="AP740" s="182"/>
      <c r="AQ740" s="181"/>
      <c r="AR740" s="181"/>
      <c r="AS740" s="181"/>
      <c r="AT740" s="182"/>
      <c r="AU740" s="182"/>
      <c r="AV740" s="181"/>
      <c r="AW740" s="181"/>
      <c r="AX740" s="181"/>
      <c r="AY740" s="182"/>
      <c r="AZ740" s="182"/>
      <c r="BA740" s="181"/>
      <c r="BB740" s="181"/>
      <c r="BC740" s="181"/>
      <c r="BD740" s="182"/>
      <c r="BE740" s="182"/>
      <c r="BF740" s="181"/>
      <c r="BG740" s="180">
        <f t="shared" si="1278"/>
        <v>0</v>
      </c>
      <c r="BH740" s="116" t="str">
        <f t="shared" si="1279"/>
        <v/>
      </c>
      <c r="BI740" s="80" t="b">
        <f t="shared" si="1227"/>
        <v>0</v>
      </c>
      <c r="BJ740" s="80" t="str">
        <f t="shared" si="1228"/>
        <v/>
      </c>
      <c r="BK740" s="80" t="b">
        <f t="shared" si="1280"/>
        <v>0</v>
      </c>
      <c r="BL740" s="13" t="str">
        <f t="shared" si="1229"/>
        <v/>
      </c>
      <c r="BM740" s="13" t="b">
        <f t="shared" si="1281"/>
        <v>0</v>
      </c>
      <c r="BN740" s="35" t="str">
        <f t="shared" si="1230"/>
        <v/>
      </c>
      <c r="BO740" s="13" t="b">
        <f t="shared" si="1231"/>
        <v>0</v>
      </c>
      <c r="BP740" s="35" t="str">
        <f t="shared" si="1232"/>
        <v/>
      </c>
      <c r="BQ740" s="13" t="b">
        <f t="shared" si="1233"/>
        <v>0</v>
      </c>
      <c r="BR740" s="35" t="str">
        <f t="shared" si="1234"/>
        <v/>
      </c>
      <c r="BS740" s="35" t="b">
        <f t="shared" si="1235"/>
        <v>0</v>
      </c>
      <c r="BT740" s="35" t="str">
        <f t="shared" si="1236"/>
        <v/>
      </c>
      <c r="BU740" s="35" t="b">
        <f t="shared" si="1237"/>
        <v>0</v>
      </c>
      <c r="BV740" s="35" t="str">
        <f t="shared" si="1238"/>
        <v/>
      </c>
      <c r="BW740" s="13" t="b">
        <f t="shared" si="1313"/>
        <v>0</v>
      </c>
      <c r="BX740" s="35" t="str">
        <f t="shared" si="1239"/>
        <v/>
      </c>
      <c r="BY740" s="265" t="b">
        <f t="shared" si="1282"/>
        <v>0</v>
      </c>
      <c r="BZ740" s="35" t="str">
        <f t="shared" si="1240"/>
        <v/>
      </c>
      <c r="CA740" s="265" t="b">
        <f t="shared" si="1283"/>
        <v>0</v>
      </c>
      <c r="CB740" s="35" t="str">
        <f t="shared" si="1241"/>
        <v/>
      </c>
      <c r="CC740" s="272" t="b">
        <f t="shared" si="1284"/>
        <v>0</v>
      </c>
      <c r="CD740" s="35" t="str">
        <f t="shared" si="1242"/>
        <v/>
      </c>
      <c r="CE740" s="13" t="b">
        <f t="shared" si="1243"/>
        <v>0</v>
      </c>
      <c r="CF740" s="35" t="str">
        <f t="shared" si="1244"/>
        <v/>
      </c>
      <c r="CG740" s="179">
        <f t="shared" si="1245"/>
        <v>0</v>
      </c>
      <c r="CH740" s="179">
        <f t="shared" si="1246"/>
        <v>0</v>
      </c>
      <c r="CI740" s="218">
        <f t="shared" si="1285"/>
        <v>0</v>
      </c>
      <c r="CJ740" s="218">
        <f t="shared" si="1286"/>
        <v>0</v>
      </c>
      <c r="CK740" s="218">
        <f t="shared" si="1287"/>
        <v>0</v>
      </c>
      <c r="CL740" s="218">
        <f t="shared" si="1288"/>
        <v>0</v>
      </c>
      <c r="CM740" s="218">
        <f t="shared" si="1289"/>
        <v>0</v>
      </c>
      <c r="CN740" s="218">
        <f t="shared" si="1290"/>
        <v>0</v>
      </c>
      <c r="CO740" s="218">
        <f t="shared" si="1291"/>
        <v>0</v>
      </c>
      <c r="CP740" s="218">
        <f t="shared" si="1292"/>
        <v>0</v>
      </c>
      <c r="CQ740" s="218">
        <f t="shared" si="1293"/>
        <v>0</v>
      </c>
      <c r="CR740" s="218">
        <f t="shared" si="1294"/>
        <v>0</v>
      </c>
      <c r="CS740" s="14">
        <f t="shared" si="1247"/>
        <v>0</v>
      </c>
      <c r="CT740" s="236">
        <f t="shared" si="1248"/>
        <v>0</v>
      </c>
      <c r="CU740" s="237">
        <f t="shared" si="1316"/>
        <v>0</v>
      </c>
      <c r="CV740" s="16">
        <f t="shared" si="1316"/>
        <v>0</v>
      </c>
      <c r="CW740" s="16">
        <f t="shared" si="1316"/>
        <v>0</v>
      </c>
      <c r="CX740" s="16">
        <f t="shared" si="1316"/>
        <v>0</v>
      </c>
      <c r="CY740" s="16">
        <f t="shared" si="1316"/>
        <v>0</v>
      </c>
      <c r="CZ740" s="16">
        <f t="shared" si="1316"/>
        <v>0</v>
      </c>
      <c r="DA740" s="16">
        <f t="shared" si="1316"/>
        <v>0</v>
      </c>
      <c r="DB740" s="16">
        <f t="shared" si="1316"/>
        <v>0</v>
      </c>
      <c r="DC740" s="16">
        <f t="shared" si="1316"/>
        <v>0</v>
      </c>
      <c r="DD740" s="238">
        <f t="shared" si="1316"/>
        <v>0</v>
      </c>
      <c r="DE740" s="232">
        <f t="shared" si="1317"/>
        <v>0</v>
      </c>
      <c r="DF740" s="132">
        <f t="shared" si="1317"/>
        <v>0</v>
      </c>
      <c r="DG740" s="132">
        <f t="shared" si="1317"/>
        <v>0</v>
      </c>
      <c r="DH740" s="132">
        <f t="shared" si="1317"/>
        <v>0</v>
      </c>
      <c r="DI740" s="132">
        <f t="shared" si="1317"/>
        <v>0</v>
      </c>
      <c r="DJ740" s="132">
        <f t="shared" si="1317"/>
        <v>0</v>
      </c>
      <c r="DK740" s="132">
        <f t="shared" si="1317"/>
        <v>0</v>
      </c>
      <c r="DL740" s="132">
        <f t="shared" si="1317"/>
        <v>0</v>
      </c>
      <c r="DM740" s="132">
        <f t="shared" si="1317"/>
        <v>0</v>
      </c>
      <c r="DN740" s="233">
        <f t="shared" si="1317"/>
        <v>0</v>
      </c>
      <c r="DO740" s="232">
        <f t="shared" si="1249"/>
        <v>0</v>
      </c>
      <c r="DP740" s="132">
        <f t="shared" si="1250"/>
        <v>0</v>
      </c>
      <c r="DQ740" s="132">
        <f t="shared" si="1251"/>
        <v>0</v>
      </c>
      <c r="DR740" s="132">
        <f t="shared" si="1252"/>
        <v>0</v>
      </c>
      <c r="DS740" s="132">
        <f t="shared" si="1253"/>
        <v>0</v>
      </c>
      <c r="DT740" s="132">
        <f t="shared" si="1254"/>
        <v>0</v>
      </c>
      <c r="DU740" s="132">
        <f t="shared" si="1255"/>
        <v>0</v>
      </c>
      <c r="DV740" s="132">
        <f t="shared" si="1256"/>
        <v>0</v>
      </c>
      <c r="DW740" s="132">
        <f t="shared" si="1257"/>
        <v>0</v>
      </c>
      <c r="DX740" s="233">
        <f t="shared" si="1258"/>
        <v>0</v>
      </c>
      <c r="DY740" s="231" t="b">
        <f t="shared" si="1295"/>
        <v>0</v>
      </c>
      <c r="DZ740" s="163"/>
      <c r="EA740" s="226" t="str">
        <f t="shared" si="1296"/>
        <v/>
      </c>
      <c r="EB740" s="178" t="str">
        <f t="shared" si="1297"/>
        <v/>
      </c>
      <c r="EC740" s="178" t="str">
        <f t="shared" si="1298"/>
        <v/>
      </c>
      <c r="ED740" s="178" t="str">
        <f t="shared" si="1299"/>
        <v/>
      </c>
      <c r="EE740" s="178" t="str">
        <f t="shared" si="1300"/>
        <v/>
      </c>
      <c r="EF740" s="178" t="str">
        <f t="shared" si="1301"/>
        <v/>
      </c>
      <c r="EG740" s="178" t="str">
        <f t="shared" si="1302"/>
        <v/>
      </c>
      <c r="EH740" s="178" t="str">
        <f t="shared" si="1303"/>
        <v/>
      </c>
      <c r="EI740" s="178" t="str">
        <f t="shared" si="1304"/>
        <v/>
      </c>
      <c r="EJ740" s="227" t="str">
        <f t="shared" si="1305"/>
        <v/>
      </c>
      <c r="EK740" s="230" t="str">
        <f t="shared" si="1259"/>
        <v/>
      </c>
      <c r="EL740" s="177" t="str">
        <f t="shared" si="1260"/>
        <v/>
      </c>
      <c r="EM740" s="177" t="str">
        <f t="shared" si="1261"/>
        <v/>
      </c>
      <c r="EN740" s="177" t="str">
        <f t="shared" si="1262"/>
        <v/>
      </c>
      <c r="EO740" s="177" t="str">
        <f t="shared" si="1263"/>
        <v/>
      </c>
      <c r="EP740" s="177" t="str">
        <f t="shared" si="1264"/>
        <v/>
      </c>
      <c r="EQ740" s="177" t="str">
        <f t="shared" si="1265"/>
        <v/>
      </c>
      <c r="ER740" s="177" t="str">
        <f t="shared" si="1266"/>
        <v/>
      </c>
      <c r="ES740" s="177" t="str">
        <f t="shared" si="1267"/>
        <v/>
      </c>
      <c r="ET740" s="177" t="str">
        <f t="shared" si="1268"/>
        <v/>
      </c>
      <c r="EU740" s="229" t="e">
        <f t="shared" si="1269"/>
        <v>#VALUE!</v>
      </c>
      <c r="EV740" s="27" t="e">
        <f t="shared" si="1270"/>
        <v>#VALUE!</v>
      </c>
      <c r="EW740" s="27" t="e">
        <f t="shared" si="1271"/>
        <v>#VALUE!</v>
      </c>
      <c r="EX740" s="28" t="e">
        <f t="shared" si="1272"/>
        <v>#VALUE!</v>
      </c>
      <c r="EY740" s="28" t="e">
        <f t="shared" si="1273"/>
        <v>#VALUE!</v>
      </c>
      <c r="EZ740" s="28" t="b">
        <f t="shared" si="1274"/>
        <v>0</v>
      </c>
      <c r="FA740" s="176" t="str">
        <f t="shared" si="1275"/>
        <v/>
      </c>
      <c r="FB740" s="27" t="e" cm="1">
        <f t="array" aca="1" ref="FB740" ca="1">TEXT(RIGHT(10-RIGHT(SUM(INDEX(1*(MID(MID(C740,1,1)*2,ROW(INDIRECT("1:"&amp;LEN(MID(C740,1,1)*2))),1)),,))+MID(C740,2,1)+
SUM(INDEX(1*(MID(MID(C740,3,1)*2,ROW(INDIRECT("1:"&amp;LEN(MID(C740,3,1)*2))),1)),,))+MID(C740,4,1)+
SUM(INDEX(1*(MID(MID(C740,5,1)*2,ROW(INDIRECT("1:"&amp;LEN(MID(C740,5,1)*2))),1)),,))+MID(C740,6,1)+
SUM(INDEX(1*(MID(MID(C740,8,1)*2,ROW(INDIRECT("1:"&amp;LEN(MID(C740,8,1)*2))),1)),,))+MID(C740,9,1)+
SUM(INDEX(1*(MID(MID(C740,10,1)*2,ROW(INDIRECT("1:"&amp;LEN(MID(C740,10,1)*2))),1)),,)),1),1),"0")</f>
        <v>#VALUE!</v>
      </c>
      <c r="FC740" s="27" t="str">
        <f t="shared" si="1276"/>
        <v/>
      </c>
      <c r="FD740" s="29" t="b">
        <f t="shared" si="1277"/>
        <v>0</v>
      </c>
      <c r="FE740" s="112" t="b">
        <f>IFERROR(MATCH(D740,'Avtal för korttidsarbete'!$G$13:$G$1012,0),TRUE)</f>
        <v>1</v>
      </c>
      <c r="FF740" s="112" t="b">
        <f t="shared" si="1306"/>
        <v>0</v>
      </c>
      <c r="FG740" s="113" t="str" cm="1">
        <f t="array" ref="FG740">IF(FE740=TRUE,"x",INDEX('Avtal för korttidsarbete'!$E$13:$E$1012,$FE740))</f>
        <v>x</v>
      </c>
      <c r="FH740" s="113" t="str" cm="1">
        <f t="array" ref="FH740">IF(FE740=TRUE,"x",INDEX('Avtal för korttidsarbete'!$F$13:$F$1012,$FE740))</f>
        <v>x</v>
      </c>
      <c r="FI740" s="112" t="b">
        <f t="shared" si="1307"/>
        <v>0</v>
      </c>
      <c r="FJ740" s="135">
        <f t="shared" si="1308"/>
        <v>44166</v>
      </c>
      <c r="FK740" s="135">
        <f t="shared" si="1309"/>
        <v>44377</v>
      </c>
      <c r="FL740" s="112" t="b">
        <f t="shared" si="1310"/>
        <v>0</v>
      </c>
      <c r="FM740" s="113">
        <f t="shared" si="1311"/>
        <v>44166</v>
      </c>
      <c r="FN740" s="135">
        <f t="shared" si="1312"/>
        <v>44377</v>
      </c>
      <c r="FO740" s="148" t="b">
        <f>IFERROR(INDEX('Avtal för korttidsarbete'!R:R,MATCH(D740,'Avtal för korttidsarbete'!$G:$G,0)),TRUE)</f>
        <v>1</v>
      </c>
      <c r="FP740" s="135" t="str">
        <f>IF(FO740,"-",INDEX('Avtal för korttidsarbete'!$D:$D,MATCH(D740,'Avtal för korttidsarbete'!$G:$G,0)))</f>
        <v>-</v>
      </c>
      <c r="FQ740" s="113" t="b">
        <f>IFERROR(G740&gt;INDEX(Uppsägningar!E:E,MATCH(C740,Uppsägningar!C:C,0)),FALSE)</f>
        <v>0</v>
      </c>
    </row>
    <row r="741" spans="1:173" x14ac:dyDescent="0.25">
      <c r="A741" s="19">
        <v>725</v>
      </c>
      <c r="B741" s="20"/>
      <c r="C741" s="183"/>
      <c r="D741" s="66"/>
      <c r="E741" s="212">
        <f>IFERROR(INDEX(Admin!$C$7:$C$10,MATCH(FP741,TblNivåValTExt,0)),0)</f>
        <v>0</v>
      </c>
      <c r="F741" s="1"/>
      <c r="G741" s="1"/>
      <c r="H741" s="78"/>
      <c r="I741" s="181"/>
      <c r="J741" s="181"/>
      <c r="K741" s="182"/>
      <c r="L741" s="182"/>
      <c r="M741" s="181"/>
      <c r="N741" s="181"/>
      <c r="O741" s="181"/>
      <c r="P741" s="182"/>
      <c r="Q741" s="182"/>
      <c r="R741" s="181"/>
      <c r="S741" s="181"/>
      <c r="T741" s="181"/>
      <c r="U741" s="182"/>
      <c r="V741" s="182"/>
      <c r="W741" s="181"/>
      <c r="X741" s="181"/>
      <c r="Y741" s="181"/>
      <c r="Z741" s="182"/>
      <c r="AA741" s="182"/>
      <c r="AB741" s="181"/>
      <c r="AC741" s="181"/>
      <c r="AD741" s="181"/>
      <c r="AE741" s="182"/>
      <c r="AF741" s="182"/>
      <c r="AG741" s="181"/>
      <c r="AH741" s="181"/>
      <c r="AI741" s="181"/>
      <c r="AJ741" s="182"/>
      <c r="AK741" s="182"/>
      <c r="AL741" s="181"/>
      <c r="AM741" s="181"/>
      <c r="AN741" s="181"/>
      <c r="AO741" s="182"/>
      <c r="AP741" s="182"/>
      <c r="AQ741" s="181"/>
      <c r="AR741" s="181"/>
      <c r="AS741" s="181"/>
      <c r="AT741" s="182"/>
      <c r="AU741" s="182"/>
      <c r="AV741" s="181"/>
      <c r="AW741" s="181"/>
      <c r="AX741" s="181"/>
      <c r="AY741" s="182"/>
      <c r="AZ741" s="182"/>
      <c r="BA741" s="181"/>
      <c r="BB741" s="181"/>
      <c r="BC741" s="181"/>
      <c r="BD741" s="182"/>
      <c r="BE741" s="182"/>
      <c r="BF741" s="181"/>
      <c r="BG741" s="180">
        <f t="shared" si="1278"/>
        <v>0</v>
      </c>
      <c r="BH741" s="116" t="str">
        <f t="shared" si="1279"/>
        <v/>
      </c>
      <c r="BI741" s="80" t="b">
        <f t="shared" si="1227"/>
        <v>0</v>
      </c>
      <c r="BJ741" s="80" t="str">
        <f t="shared" si="1228"/>
        <v/>
      </c>
      <c r="BK741" s="80" t="b">
        <f t="shared" si="1280"/>
        <v>0</v>
      </c>
      <c r="BL741" s="13" t="str">
        <f t="shared" si="1229"/>
        <v/>
      </c>
      <c r="BM741" s="13" t="b">
        <f t="shared" si="1281"/>
        <v>0</v>
      </c>
      <c r="BN741" s="35" t="str">
        <f t="shared" si="1230"/>
        <v/>
      </c>
      <c r="BO741" s="13" t="b">
        <f t="shared" si="1231"/>
        <v>0</v>
      </c>
      <c r="BP741" s="35" t="str">
        <f t="shared" si="1232"/>
        <v/>
      </c>
      <c r="BQ741" s="13" t="b">
        <f t="shared" si="1233"/>
        <v>0</v>
      </c>
      <c r="BR741" s="35" t="str">
        <f t="shared" si="1234"/>
        <v/>
      </c>
      <c r="BS741" s="35" t="b">
        <f t="shared" si="1235"/>
        <v>0</v>
      </c>
      <c r="BT741" s="35" t="str">
        <f t="shared" si="1236"/>
        <v/>
      </c>
      <c r="BU741" s="35" t="b">
        <f t="shared" si="1237"/>
        <v>0</v>
      </c>
      <c r="BV741" s="35" t="str">
        <f t="shared" si="1238"/>
        <v/>
      </c>
      <c r="BW741" s="13" t="b">
        <f t="shared" si="1313"/>
        <v>0</v>
      </c>
      <c r="BX741" s="35" t="str">
        <f t="shared" si="1239"/>
        <v/>
      </c>
      <c r="BY741" s="265" t="b">
        <f t="shared" si="1282"/>
        <v>0</v>
      </c>
      <c r="BZ741" s="35" t="str">
        <f t="shared" si="1240"/>
        <v/>
      </c>
      <c r="CA741" s="265" t="b">
        <f t="shared" si="1283"/>
        <v>0</v>
      </c>
      <c r="CB741" s="35" t="str">
        <f t="shared" si="1241"/>
        <v/>
      </c>
      <c r="CC741" s="272" t="b">
        <f t="shared" si="1284"/>
        <v>0</v>
      </c>
      <c r="CD741" s="35" t="str">
        <f t="shared" si="1242"/>
        <v/>
      </c>
      <c r="CE741" s="13" t="b">
        <f t="shared" si="1243"/>
        <v>0</v>
      </c>
      <c r="CF741" s="35" t="str">
        <f t="shared" si="1244"/>
        <v/>
      </c>
      <c r="CG741" s="179">
        <f t="shared" si="1245"/>
        <v>0</v>
      </c>
      <c r="CH741" s="179">
        <f t="shared" si="1246"/>
        <v>0</v>
      </c>
      <c r="CI741" s="218">
        <f t="shared" si="1285"/>
        <v>0</v>
      </c>
      <c r="CJ741" s="218">
        <f t="shared" si="1286"/>
        <v>0</v>
      </c>
      <c r="CK741" s="218">
        <f t="shared" si="1287"/>
        <v>0</v>
      </c>
      <c r="CL741" s="218">
        <f t="shared" si="1288"/>
        <v>0</v>
      </c>
      <c r="CM741" s="218">
        <f t="shared" si="1289"/>
        <v>0</v>
      </c>
      <c r="CN741" s="218">
        <f t="shared" si="1290"/>
        <v>0</v>
      </c>
      <c r="CO741" s="218">
        <f t="shared" si="1291"/>
        <v>0</v>
      </c>
      <c r="CP741" s="218">
        <f t="shared" si="1292"/>
        <v>0</v>
      </c>
      <c r="CQ741" s="218">
        <f t="shared" si="1293"/>
        <v>0</v>
      </c>
      <c r="CR741" s="218">
        <f t="shared" si="1294"/>
        <v>0</v>
      </c>
      <c r="CS741" s="14">
        <f t="shared" si="1247"/>
        <v>0</v>
      </c>
      <c r="CT741" s="236">
        <f t="shared" si="1248"/>
        <v>0</v>
      </c>
      <c r="CU741" s="237">
        <f t="shared" si="1316"/>
        <v>0</v>
      </c>
      <c r="CV741" s="16">
        <f t="shared" si="1316"/>
        <v>0</v>
      </c>
      <c r="CW741" s="16">
        <f t="shared" si="1316"/>
        <v>0</v>
      </c>
      <c r="CX741" s="16">
        <f t="shared" si="1316"/>
        <v>0</v>
      </c>
      <c r="CY741" s="16">
        <f t="shared" si="1316"/>
        <v>0</v>
      </c>
      <c r="CZ741" s="16">
        <f t="shared" si="1316"/>
        <v>0</v>
      </c>
      <c r="DA741" s="16">
        <f t="shared" si="1316"/>
        <v>0</v>
      </c>
      <c r="DB741" s="16">
        <f t="shared" si="1316"/>
        <v>0</v>
      </c>
      <c r="DC741" s="16">
        <f t="shared" si="1316"/>
        <v>0</v>
      </c>
      <c r="DD741" s="238">
        <f t="shared" si="1316"/>
        <v>0</v>
      </c>
      <c r="DE741" s="232">
        <f t="shared" si="1317"/>
        <v>0</v>
      </c>
      <c r="DF741" s="132">
        <f t="shared" si="1317"/>
        <v>0</v>
      </c>
      <c r="DG741" s="132">
        <f t="shared" si="1317"/>
        <v>0</v>
      </c>
      <c r="DH741" s="132">
        <f t="shared" si="1317"/>
        <v>0</v>
      </c>
      <c r="DI741" s="132">
        <f t="shared" si="1317"/>
        <v>0</v>
      </c>
      <c r="DJ741" s="132">
        <f t="shared" si="1317"/>
        <v>0</v>
      </c>
      <c r="DK741" s="132">
        <f t="shared" si="1317"/>
        <v>0</v>
      </c>
      <c r="DL741" s="132">
        <f t="shared" si="1317"/>
        <v>0</v>
      </c>
      <c r="DM741" s="132">
        <f t="shared" si="1317"/>
        <v>0</v>
      </c>
      <c r="DN741" s="233">
        <f t="shared" si="1317"/>
        <v>0</v>
      </c>
      <c r="DO741" s="232">
        <f t="shared" si="1249"/>
        <v>0</v>
      </c>
      <c r="DP741" s="132">
        <f t="shared" si="1250"/>
        <v>0</v>
      </c>
      <c r="DQ741" s="132">
        <f t="shared" si="1251"/>
        <v>0</v>
      </c>
      <c r="DR741" s="132">
        <f t="shared" si="1252"/>
        <v>0</v>
      </c>
      <c r="DS741" s="132">
        <f t="shared" si="1253"/>
        <v>0</v>
      </c>
      <c r="DT741" s="132">
        <f t="shared" si="1254"/>
        <v>0</v>
      </c>
      <c r="DU741" s="132">
        <f t="shared" si="1255"/>
        <v>0</v>
      </c>
      <c r="DV741" s="132">
        <f t="shared" si="1256"/>
        <v>0</v>
      </c>
      <c r="DW741" s="132">
        <f t="shared" si="1257"/>
        <v>0</v>
      </c>
      <c r="DX741" s="233">
        <f t="shared" si="1258"/>
        <v>0</v>
      </c>
      <c r="DY741" s="231" t="b">
        <f t="shared" si="1295"/>
        <v>0</v>
      </c>
      <c r="DZ741" s="163"/>
      <c r="EA741" s="226" t="str">
        <f t="shared" si="1296"/>
        <v/>
      </c>
      <c r="EB741" s="178" t="str">
        <f t="shared" si="1297"/>
        <v/>
      </c>
      <c r="EC741" s="178" t="str">
        <f t="shared" si="1298"/>
        <v/>
      </c>
      <c r="ED741" s="178" t="str">
        <f t="shared" si="1299"/>
        <v/>
      </c>
      <c r="EE741" s="178" t="str">
        <f t="shared" si="1300"/>
        <v/>
      </c>
      <c r="EF741" s="178" t="str">
        <f t="shared" si="1301"/>
        <v/>
      </c>
      <c r="EG741" s="178" t="str">
        <f t="shared" si="1302"/>
        <v/>
      </c>
      <c r="EH741" s="178" t="str">
        <f t="shared" si="1303"/>
        <v/>
      </c>
      <c r="EI741" s="178" t="str">
        <f t="shared" si="1304"/>
        <v/>
      </c>
      <c r="EJ741" s="227" t="str">
        <f t="shared" si="1305"/>
        <v/>
      </c>
      <c r="EK741" s="230" t="str">
        <f t="shared" si="1259"/>
        <v/>
      </c>
      <c r="EL741" s="177" t="str">
        <f t="shared" si="1260"/>
        <v/>
      </c>
      <c r="EM741" s="177" t="str">
        <f t="shared" si="1261"/>
        <v/>
      </c>
      <c r="EN741" s="177" t="str">
        <f t="shared" si="1262"/>
        <v/>
      </c>
      <c r="EO741" s="177" t="str">
        <f t="shared" si="1263"/>
        <v/>
      </c>
      <c r="EP741" s="177" t="str">
        <f t="shared" si="1264"/>
        <v/>
      </c>
      <c r="EQ741" s="177" t="str">
        <f t="shared" si="1265"/>
        <v/>
      </c>
      <c r="ER741" s="177" t="str">
        <f t="shared" si="1266"/>
        <v/>
      </c>
      <c r="ES741" s="177" t="str">
        <f t="shared" si="1267"/>
        <v/>
      </c>
      <c r="ET741" s="177" t="str">
        <f t="shared" si="1268"/>
        <v/>
      </c>
      <c r="EU741" s="229" t="e">
        <f t="shared" si="1269"/>
        <v>#VALUE!</v>
      </c>
      <c r="EV741" s="27" t="e">
        <f t="shared" si="1270"/>
        <v>#VALUE!</v>
      </c>
      <c r="EW741" s="27" t="e">
        <f t="shared" si="1271"/>
        <v>#VALUE!</v>
      </c>
      <c r="EX741" s="28" t="e">
        <f t="shared" si="1272"/>
        <v>#VALUE!</v>
      </c>
      <c r="EY741" s="28" t="e">
        <f t="shared" si="1273"/>
        <v>#VALUE!</v>
      </c>
      <c r="EZ741" s="28" t="b">
        <f t="shared" si="1274"/>
        <v>0</v>
      </c>
      <c r="FA741" s="176" t="str">
        <f t="shared" si="1275"/>
        <v/>
      </c>
      <c r="FB741" s="27" t="e" cm="1">
        <f t="array" aca="1" ref="FB741" ca="1">TEXT(RIGHT(10-RIGHT(SUM(INDEX(1*(MID(MID(C741,1,1)*2,ROW(INDIRECT("1:"&amp;LEN(MID(C741,1,1)*2))),1)),,))+MID(C741,2,1)+
SUM(INDEX(1*(MID(MID(C741,3,1)*2,ROW(INDIRECT("1:"&amp;LEN(MID(C741,3,1)*2))),1)),,))+MID(C741,4,1)+
SUM(INDEX(1*(MID(MID(C741,5,1)*2,ROW(INDIRECT("1:"&amp;LEN(MID(C741,5,1)*2))),1)),,))+MID(C741,6,1)+
SUM(INDEX(1*(MID(MID(C741,8,1)*2,ROW(INDIRECT("1:"&amp;LEN(MID(C741,8,1)*2))),1)),,))+MID(C741,9,1)+
SUM(INDEX(1*(MID(MID(C741,10,1)*2,ROW(INDIRECT("1:"&amp;LEN(MID(C741,10,1)*2))),1)),,)),1),1),"0")</f>
        <v>#VALUE!</v>
      </c>
      <c r="FC741" s="27" t="str">
        <f t="shared" si="1276"/>
        <v/>
      </c>
      <c r="FD741" s="29" t="b">
        <f t="shared" si="1277"/>
        <v>0</v>
      </c>
      <c r="FE741" s="112" t="b">
        <f>IFERROR(MATCH(D741,'Avtal för korttidsarbete'!$G$13:$G$1012,0),TRUE)</f>
        <v>1</v>
      </c>
      <c r="FF741" s="112" t="b">
        <f t="shared" si="1306"/>
        <v>0</v>
      </c>
      <c r="FG741" s="113" t="str" cm="1">
        <f t="array" ref="FG741">IF(FE741=TRUE,"x",INDEX('Avtal för korttidsarbete'!$E$13:$E$1012,$FE741))</f>
        <v>x</v>
      </c>
      <c r="FH741" s="113" t="str" cm="1">
        <f t="array" ref="FH741">IF(FE741=TRUE,"x",INDEX('Avtal för korttidsarbete'!$F$13:$F$1012,$FE741))</f>
        <v>x</v>
      </c>
      <c r="FI741" s="112" t="b">
        <f t="shared" si="1307"/>
        <v>0</v>
      </c>
      <c r="FJ741" s="135">
        <f t="shared" si="1308"/>
        <v>44166</v>
      </c>
      <c r="FK741" s="135">
        <f t="shared" si="1309"/>
        <v>44377</v>
      </c>
      <c r="FL741" s="112" t="b">
        <f t="shared" si="1310"/>
        <v>0</v>
      </c>
      <c r="FM741" s="113">
        <f t="shared" si="1311"/>
        <v>44166</v>
      </c>
      <c r="FN741" s="135">
        <f t="shared" si="1312"/>
        <v>44377</v>
      </c>
      <c r="FO741" s="148" t="b">
        <f>IFERROR(INDEX('Avtal för korttidsarbete'!R:R,MATCH(D741,'Avtal för korttidsarbete'!$G:$G,0)),TRUE)</f>
        <v>1</v>
      </c>
      <c r="FP741" s="135" t="str">
        <f>IF(FO741,"-",INDEX('Avtal för korttidsarbete'!$D:$D,MATCH(D741,'Avtal för korttidsarbete'!$G:$G,0)))</f>
        <v>-</v>
      </c>
      <c r="FQ741" s="113" t="b">
        <f>IFERROR(G741&gt;INDEX(Uppsägningar!E:E,MATCH(C741,Uppsägningar!C:C,0)),FALSE)</f>
        <v>0</v>
      </c>
    </row>
    <row r="742" spans="1:173" x14ac:dyDescent="0.25">
      <c r="A742" s="19">
        <v>726</v>
      </c>
      <c r="B742" s="20"/>
      <c r="C742" s="183"/>
      <c r="D742" s="66"/>
      <c r="E742" s="212">
        <f>IFERROR(INDEX(Admin!$C$7:$C$10,MATCH(FP742,TblNivåValTExt,0)),0)</f>
        <v>0</v>
      </c>
      <c r="F742" s="1"/>
      <c r="G742" s="1"/>
      <c r="H742" s="78"/>
      <c r="I742" s="181"/>
      <c r="J742" s="181"/>
      <c r="K742" s="182"/>
      <c r="L742" s="182"/>
      <c r="M742" s="181"/>
      <c r="N742" s="181"/>
      <c r="O742" s="181"/>
      <c r="P742" s="182"/>
      <c r="Q742" s="182"/>
      <c r="R742" s="181"/>
      <c r="S742" s="181"/>
      <c r="T742" s="181"/>
      <c r="U742" s="182"/>
      <c r="V742" s="182"/>
      <c r="W742" s="181"/>
      <c r="X742" s="181"/>
      <c r="Y742" s="181"/>
      <c r="Z742" s="182"/>
      <c r="AA742" s="182"/>
      <c r="AB742" s="181"/>
      <c r="AC742" s="181"/>
      <c r="AD742" s="181"/>
      <c r="AE742" s="182"/>
      <c r="AF742" s="182"/>
      <c r="AG742" s="181"/>
      <c r="AH742" s="181"/>
      <c r="AI742" s="181"/>
      <c r="AJ742" s="182"/>
      <c r="AK742" s="182"/>
      <c r="AL742" s="181"/>
      <c r="AM742" s="181"/>
      <c r="AN742" s="181"/>
      <c r="AO742" s="182"/>
      <c r="AP742" s="182"/>
      <c r="AQ742" s="181"/>
      <c r="AR742" s="181"/>
      <c r="AS742" s="181"/>
      <c r="AT742" s="182"/>
      <c r="AU742" s="182"/>
      <c r="AV742" s="181"/>
      <c r="AW742" s="181"/>
      <c r="AX742" s="181"/>
      <c r="AY742" s="182"/>
      <c r="AZ742" s="182"/>
      <c r="BA742" s="181"/>
      <c r="BB742" s="181"/>
      <c r="BC742" s="181"/>
      <c r="BD742" s="182"/>
      <c r="BE742" s="182"/>
      <c r="BF742" s="181"/>
      <c r="BG742" s="180">
        <f t="shared" si="1278"/>
        <v>0</v>
      </c>
      <c r="BH742" s="116" t="str">
        <f t="shared" si="1279"/>
        <v/>
      </c>
      <c r="BI742" s="80" t="b">
        <f t="shared" si="1227"/>
        <v>0</v>
      </c>
      <c r="BJ742" s="80" t="str">
        <f t="shared" si="1228"/>
        <v/>
      </c>
      <c r="BK742" s="80" t="b">
        <f t="shared" si="1280"/>
        <v>0</v>
      </c>
      <c r="BL742" s="13" t="str">
        <f t="shared" si="1229"/>
        <v/>
      </c>
      <c r="BM742" s="13" t="b">
        <f t="shared" si="1281"/>
        <v>0</v>
      </c>
      <c r="BN742" s="35" t="str">
        <f t="shared" si="1230"/>
        <v/>
      </c>
      <c r="BO742" s="13" t="b">
        <f t="shared" si="1231"/>
        <v>0</v>
      </c>
      <c r="BP742" s="35" t="str">
        <f t="shared" si="1232"/>
        <v/>
      </c>
      <c r="BQ742" s="13" t="b">
        <f t="shared" si="1233"/>
        <v>0</v>
      </c>
      <c r="BR742" s="35" t="str">
        <f t="shared" si="1234"/>
        <v/>
      </c>
      <c r="BS742" s="35" t="b">
        <f t="shared" si="1235"/>
        <v>0</v>
      </c>
      <c r="BT742" s="35" t="str">
        <f t="shared" si="1236"/>
        <v/>
      </c>
      <c r="BU742" s="35" t="b">
        <f t="shared" si="1237"/>
        <v>0</v>
      </c>
      <c r="BV742" s="35" t="str">
        <f t="shared" si="1238"/>
        <v/>
      </c>
      <c r="BW742" s="13" t="b">
        <f t="shared" si="1313"/>
        <v>0</v>
      </c>
      <c r="BX742" s="35" t="str">
        <f t="shared" si="1239"/>
        <v/>
      </c>
      <c r="BY742" s="265" t="b">
        <f t="shared" si="1282"/>
        <v>0</v>
      </c>
      <c r="BZ742" s="35" t="str">
        <f t="shared" si="1240"/>
        <v/>
      </c>
      <c r="CA742" s="265" t="b">
        <f t="shared" si="1283"/>
        <v>0</v>
      </c>
      <c r="CB742" s="35" t="str">
        <f t="shared" si="1241"/>
        <v/>
      </c>
      <c r="CC742" s="272" t="b">
        <f t="shared" si="1284"/>
        <v>0</v>
      </c>
      <c r="CD742" s="35" t="str">
        <f t="shared" si="1242"/>
        <v/>
      </c>
      <c r="CE742" s="13" t="b">
        <f t="shared" si="1243"/>
        <v>0</v>
      </c>
      <c r="CF742" s="35" t="str">
        <f t="shared" si="1244"/>
        <v/>
      </c>
      <c r="CG742" s="179">
        <f t="shared" si="1245"/>
        <v>0</v>
      </c>
      <c r="CH742" s="179">
        <f t="shared" si="1246"/>
        <v>0</v>
      </c>
      <c r="CI742" s="218">
        <f t="shared" si="1285"/>
        <v>0</v>
      </c>
      <c r="CJ742" s="218">
        <f t="shared" si="1286"/>
        <v>0</v>
      </c>
      <c r="CK742" s="218">
        <f t="shared" si="1287"/>
        <v>0</v>
      </c>
      <c r="CL742" s="218">
        <f t="shared" si="1288"/>
        <v>0</v>
      </c>
      <c r="CM742" s="218">
        <f t="shared" si="1289"/>
        <v>0</v>
      </c>
      <c r="CN742" s="218">
        <f t="shared" si="1290"/>
        <v>0</v>
      </c>
      <c r="CO742" s="218">
        <f t="shared" si="1291"/>
        <v>0</v>
      </c>
      <c r="CP742" s="218">
        <f t="shared" si="1292"/>
        <v>0</v>
      </c>
      <c r="CQ742" s="218">
        <f t="shared" si="1293"/>
        <v>0</v>
      </c>
      <c r="CR742" s="218">
        <f t="shared" si="1294"/>
        <v>0</v>
      </c>
      <c r="CS742" s="14">
        <f t="shared" si="1247"/>
        <v>0</v>
      </c>
      <c r="CT742" s="236">
        <f t="shared" si="1248"/>
        <v>0</v>
      </c>
      <c r="CU742" s="237">
        <f t="shared" si="1316"/>
        <v>0</v>
      </c>
      <c r="CV742" s="16">
        <f t="shared" si="1316"/>
        <v>0</v>
      </c>
      <c r="CW742" s="16">
        <f t="shared" si="1316"/>
        <v>0</v>
      </c>
      <c r="CX742" s="16">
        <f t="shared" si="1316"/>
        <v>0</v>
      </c>
      <c r="CY742" s="16">
        <f t="shared" si="1316"/>
        <v>0</v>
      </c>
      <c r="CZ742" s="16">
        <f t="shared" si="1316"/>
        <v>0</v>
      </c>
      <c r="DA742" s="16">
        <f t="shared" si="1316"/>
        <v>0</v>
      </c>
      <c r="DB742" s="16">
        <f t="shared" si="1316"/>
        <v>0</v>
      </c>
      <c r="DC742" s="16">
        <f t="shared" si="1316"/>
        <v>0</v>
      </c>
      <c r="DD742" s="238">
        <f t="shared" si="1316"/>
        <v>0</v>
      </c>
      <c r="DE742" s="232">
        <f t="shared" si="1317"/>
        <v>0</v>
      </c>
      <c r="DF742" s="132">
        <f t="shared" si="1317"/>
        <v>0</v>
      </c>
      <c r="DG742" s="132">
        <f t="shared" si="1317"/>
        <v>0</v>
      </c>
      <c r="DH742" s="132">
        <f t="shared" si="1317"/>
        <v>0</v>
      </c>
      <c r="DI742" s="132">
        <f t="shared" si="1317"/>
        <v>0</v>
      </c>
      <c r="DJ742" s="132">
        <f t="shared" si="1317"/>
        <v>0</v>
      </c>
      <c r="DK742" s="132">
        <f t="shared" si="1317"/>
        <v>0</v>
      </c>
      <c r="DL742" s="132">
        <f t="shared" si="1317"/>
        <v>0</v>
      </c>
      <c r="DM742" s="132">
        <f t="shared" si="1317"/>
        <v>0</v>
      </c>
      <c r="DN742" s="233">
        <f t="shared" si="1317"/>
        <v>0</v>
      </c>
      <c r="DO742" s="232">
        <f t="shared" si="1249"/>
        <v>0</v>
      </c>
      <c r="DP742" s="132">
        <f t="shared" si="1250"/>
        <v>0</v>
      </c>
      <c r="DQ742" s="132">
        <f t="shared" si="1251"/>
        <v>0</v>
      </c>
      <c r="DR742" s="132">
        <f t="shared" si="1252"/>
        <v>0</v>
      </c>
      <c r="DS742" s="132">
        <f t="shared" si="1253"/>
        <v>0</v>
      </c>
      <c r="DT742" s="132">
        <f t="shared" si="1254"/>
        <v>0</v>
      </c>
      <c r="DU742" s="132">
        <f t="shared" si="1255"/>
        <v>0</v>
      </c>
      <c r="DV742" s="132">
        <f t="shared" si="1256"/>
        <v>0</v>
      </c>
      <c r="DW742" s="132">
        <f t="shared" si="1257"/>
        <v>0</v>
      </c>
      <c r="DX742" s="233">
        <f t="shared" si="1258"/>
        <v>0</v>
      </c>
      <c r="DY742" s="231" t="b">
        <f t="shared" si="1295"/>
        <v>0</v>
      </c>
      <c r="DZ742" s="163"/>
      <c r="EA742" s="226" t="str">
        <f t="shared" si="1296"/>
        <v/>
      </c>
      <c r="EB742" s="178" t="str">
        <f t="shared" si="1297"/>
        <v/>
      </c>
      <c r="EC742" s="178" t="str">
        <f t="shared" si="1298"/>
        <v/>
      </c>
      <c r="ED742" s="178" t="str">
        <f t="shared" si="1299"/>
        <v/>
      </c>
      <c r="EE742" s="178" t="str">
        <f t="shared" si="1300"/>
        <v/>
      </c>
      <c r="EF742" s="178" t="str">
        <f t="shared" si="1301"/>
        <v/>
      </c>
      <c r="EG742" s="178" t="str">
        <f t="shared" si="1302"/>
        <v/>
      </c>
      <c r="EH742" s="178" t="str">
        <f t="shared" si="1303"/>
        <v/>
      </c>
      <c r="EI742" s="178" t="str">
        <f t="shared" si="1304"/>
        <v/>
      </c>
      <c r="EJ742" s="227" t="str">
        <f t="shared" si="1305"/>
        <v/>
      </c>
      <c r="EK742" s="230" t="str">
        <f t="shared" si="1259"/>
        <v/>
      </c>
      <c r="EL742" s="177" t="str">
        <f t="shared" si="1260"/>
        <v/>
      </c>
      <c r="EM742" s="177" t="str">
        <f t="shared" si="1261"/>
        <v/>
      </c>
      <c r="EN742" s="177" t="str">
        <f t="shared" si="1262"/>
        <v/>
      </c>
      <c r="EO742" s="177" t="str">
        <f t="shared" si="1263"/>
        <v/>
      </c>
      <c r="EP742" s="177" t="str">
        <f t="shared" si="1264"/>
        <v/>
      </c>
      <c r="EQ742" s="177" t="str">
        <f t="shared" si="1265"/>
        <v/>
      </c>
      <c r="ER742" s="177" t="str">
        <f t="shared" si="1266"/>
        <v/>
      </c>
      <c r="ES742" s="177" t="str">
        <f t="shared" si="1267"/>
        <v/>
      </c>
      <c r="ET742" s="177" t="str">
        <f t="shared" si="1268"/>
        <v/>
      </c>
      <c r="EU742" s="229" t="e">
        <f t="shared" si="1269"/>
        <v>#VALUE!</v>
      </c>
      <c r="EV742" s="27" t="e">
        <f t="shared" si="1270"/>
        <v>#VALUE!</v>
      </c>
      <c r="EW742" s="27" t="e">
        <f t="shared" si="1271"/>
        <v>#VALUE!</v>
      </c>
      <c r="EX742" s="28" t="e">
        <f t="shared" si="1272"/>
        <v>#VALUE!</v>
      </c>
      <c r="EY742" s="28" t="e">
        <f t="shared" si="1273"/>
        <v>#VALUE!</v>
      </c>
      <c r="EZ742" s="28" t="b">
        <f t="shared" si="1274"/>
        <v>0</v>
      </c>
      <c r="FA742" s="176" t="str">
        <f t="shared" si="1275"/>
        <v/>
      </c>
      <c r="FB742" s="27" t="e" cm="1">
        <f t="array" aca="1" ref="FB742" ca="1">TEXT(RIGHT(10-RIGHT(SUM(INDEX(1*(MID(MID(C742,1,1)*2,ROW(INDIRECT("1:"&amp;LEN(MID(C742,1,1)*2))),1)),,))+MID(C742,2,1)+
SUM(INDEX(1*(MID(MID(C742,3,1)*2,ROW(INDIRECT("1:"&amp;LEN(MID(C742,3,1)*2))),1)),,))+MID(C742,4,1)+
SUM(INDEX(1*(MID(MID(C742,5,1)*2,ROW(INDIRECT("1:"&amp;LEN(MID(C742,5,1)*2))),1)),,))+MID(C742,6,1)+
SUM(INDEX(1*(MID(MID(C742,8,1)*2,ROW(INDIRECT("1:"&amp;LEN(MID(C742,8,1)*2))),1)),,))+MID(C742,9,1)+
SUM(INDEX(1*(MID(MID(C742,10,1)*2,ROW(INDIRECT("1:"&amp;LEN(MID(C742,10,1)*2))),1)),,)),1),1),"0")</f>
        <v>#VALUE!</v>
      </c>
      <c r="FC742" s="27" t="str">
        <f t="shared" si="1276"/>
        <v/>
      </c>
      <c r="FD742" s="29" t="b">
        <f t="shared" si="1277"/>
        <v>0</v>
      </c>
      <c r="FE742" s="112" t="b">
        <f>IFERROR(MATCH(D742,'Avtal för korttidsarbete'!$G$13:$G$1012,0),TRUE)</f>
        <v>1</v>
      </c>
      <c r="FF742" s="112" t="b">
        <f t="shared" si="1306"/>
        <v>0</v>
      </c>
      <c r="FG742" s="113" t="str" cm="1">
        <f t="array" ref="FG742">IF(FE742=TRUE,"x",INDEX('Avtal för korttidsarbete'!$E$13:$E$1012,$FE742))</f>
        <v>x</v>
      </c>
      <c r="FH742" s="113" t="str" cm="1">
        <f t="array" ref="FH742">IF(FE742=TRUE,"x",INDEX('Avtal för korttidsarbete'!$F$13:$F$1012,$FE742))</f>
        <v>x</v>
      </c>
      <c r="FI742" s="112" t="b">
        <f t="shared" si="1307"/>
        <v>0</v>
      </c>
      <c r="FJ742" s="135">
        <f t="shared" si="1308"/>
        <v>44166</v>
      </c>
      <c r="FK742" s="135">
        <f t="shared" si="1309"/>
        <v>44377</v>
      </c>
      <c r="FL742" s="112" t="b">
        <f t="shared" si="1310"/>
        <v>0</v>
      </c>
      <c r="FM742" s="113">
        <f t="shared" si="1311"/>
        <v>44166</v>
      </c>
      <c r="FN742" s="135">
        <f t="shared" si="1312"/>
        <v>44377</v>
      </c>
      <c r="FO742" s="148" t="b">
        <f>IFERROR(INDEX('Avtal för korttidsarbete'!R:R,MATCH(D742,'Avtal för korttidsarbete'!$G:$G,0)),TRUE)</f>
        <v>1</v>
      </c>
      <c r="FP742" s="135" t="str">
        <f>IF(FO742,"-",INDEX('Avtal för korttidsarbete'!$D:$D,MATCH(D742,'Avtal för korttidsarbete'!$G:$G,0)))</f>
        <v>-</v>
      </c>
      <c r="FQ742" s="113" t="b">
        <f>IFERROR(G742&gt;INDEX(Uppsägningar!E:E,MATCH(C742,Uppsägningar!C:C,0)),FALSE)</f>
        <v>0</v>
      </c>
    </row>
    <row r="743" spans="1:173" x14ac:dyDescent="0.25">
      <c r="A743" s="19">
        <v>727</v>
      </c>
      <c r="B743" s="20"/>
      <c r="C743" s="183"/>
      <c r="D743" s="66"/>
      <c r="E743" s="212">
        <f>IFERROR(INDEX(Admin!$C$7:$C$10,MATCH(FP743,TblNivåValTExt,0)),0)</f>
        <v>0</v>
      </c>
      <c r="F743" s="1"/>
      <c r="G743" s="1"/>
      <c r="H743" s="78"/>
      <c r="I743" s="181"/>
      <c r="J743" s="181"/>
      <c r="K743" s="182"/>
      <c r="L743" s="182"/>
      <c r="M743" s="181"/>
      <c r="N743" s="181"/>
      <c r="O743" s="181"/>
      <c r="P743" s="182"/>
      <c r="Q743" s="182"/>
      <c r="R743" s="181"/>
      <c r="S743" s="181"/>
      <c r="T743" s="181"/>
      <c r="U743" s="182"/>
      <c r="V743" s="182"/>
      <c r="W743" s="181"/>
      <c r="X743" s="181"/>
      <c r="Y743" s="181"/>
      <c r="Z743" s="182"/>
      <c r="AA743" s="182"/>
      <c r="AB743" s="181"/>
      <c r="AC743" s="181"/>
      <c r="AD743" s="181"/>
      <c r="AE743" s="182"/>
      <c r="AF743" s="182"/>
      <c r="AG743" s="181"/>
      <c r="AH743" s="181"/>
      <c r="AI743" s="181"/>
      <c r="AJ743" s="182"/>
      <c r="AK743" s="182"/>
      <c r="AL743" s="181"/>
      <c r="AM743" s="181"/>
      <c r="AN743" s="181"/>
      <c r="AO743" s="182"/>
      <c r="AP743" s="182"/>
      <c r="AQ743" s="181"/>
      <c r="AR743" s="181"/>
      <c r="AS743" s="181"/>
      <c r="AT743" s="182"/>
      <c r="AU743" s="182"/>
      <c r="AV743" s="181"/>
      <c r="AW743" s="181"/>
      <c r="AX743" s="181"/>
      <c r="AY743" s="182"/>
      <c r="AZ743" s="182"/>
      <c r="BA743" s="181"/>
      <c r="BB743" s="181"/>
      <c r="BC743" s="181"/>
      <c r="BD743" s="182"/>
      <c r="BE743" s="182"/>
      <c r="BF743" s="181"/>
      <c r="BG743" s="180">
        <f t="shared" si="1278"/>
        <v>0</v>
      </c>
      <c r="BH743" s="116" t="str">
        <f t="shared" si="1279"/>
        <v/>
      </c>
      <c r="BI743" s="80" t="b">
        <f t="shared" si="1227"/>
        <v>0</v>
      </c>
      <c r="BJ743" s="80" t="str">
        <f t="shared" si="1228"/>
        <v/>
      </c>
      <c r="BK743" s="80" t="b">
        <f t="shared" si="1280"/>
        <v>0</v>
      </c>
      <c r="BL743" s="13" t="str">
        <f t="shared" si="1229"/>
        <v/>
      </c>
      <c r="BM743" s="13" t="b">
        <f t="shared" si="1281"/>
        <v>0</v>
      </c>
      <c r="BN743" s="35" t="str">
        <f t="shared" si="1230"/>
        <v/>
      </c>
      <c r="BO743" s="13" t="b">
        <f t="shared" si="1231"/>
        <v>0</v>
      </c>
      <c r="BP743" s="35" t="str">
        <f t="shared" si="1232"/>
        <v/>
      </c>
      <c r="BQ743" s="13" t="b">
        <f t="shared" si="1233"/>
        <v>0</v>
      </c>
      <c r="BR743" s="35" t="str">
        <f t="shared" si="1234"/>
        <v/>
      </c>
      <c r="BS743" s="35" t="b">
        <f t="shared" si="1235"/>
        <v>0</v>
      </c>
      <c r="BT743" s="35" t="str">
        <f t="shared" si="1236"/>
        <v/>
      </c>
      <c r="BU743" s="35" t="b">
        <f t="shared" si="1237"/>
        <v>0</v>
      </c>
      <c r="BV743" s="35" t="str">
        <f t="shared" si="1238"/>
        <v/>
      </c>
      <c r="BW743" s="13" t="b">
        <f t="shared" si="1313"/>
        <v>0</v>
      </c>
      <c r="BX743" s="35" t="str">
        <f t="shared" si="1239"/>
        <v/>
      </c>
      <c r="BY743" s="265" t="b">
        <f t="shared" si="1282"/>
        <v>0</v>
      </c>
      <c r="BZ743" s="35" t="str">
        <f t="shared" si="1240"/>
        <v/>
      </c>
      <c r="CA743" s="265" t="b">
        <f t="shared" si="1283"/>
        <v>0</v>
      </c>
      <c r="CB743" s="35" t="str">
        <f t="shared" si="1241"/>
        <v/>
      </c>
      <c r="CC743" s="272" t="b">
        <f t="shared" si="1284"/>
        <v>0</v>
      </c>
      <c r="CD743" s="35" t="str">
        <f t="shared" si="1242"/>
        <v/>
      </c>
      <c r="CE743" s="13" t="b">
        <f t="shared" si="1243"/>
        <v>0</v>
      </c>
      <c r="CF743" s="35" t="str">
        <f t="shared" si="1244"/>
        <v/>
      </c>
      <c r="CG743" s="179">
        <f t="shared" si="1245"/>
        <v>0</v>
      </c>
      <c r="CH743" s="179">
        <f t="shared" si="1246"/>
        <v>0</v>
      </c>
      <c r="CI743" s="218">
        <f t="shared" si="1285"/>
        <v>0</v>
      </c>
      <c r="CJ743" s="218">
        <f t="shared" si="1286"/>
        <v>0</v>
      </c>
      <c r="CK743" s="218">
        <f t="shared" si="1287"/>
        <v>0</v>
      </c>
      <c r="CL743" s="218">
        <f t="shared" si="1288"/>
        <v>0</v>
      </c>
      <c r="CM743" s="218">
        <f t="shared" si="1289"/>
        <v>0</v>
      </c>
      <c r="CN743" s="218">
        <f t="shared" si="1290"/>
        <v>0</v>
      </c>
      <c r="CO743" s="218">
        <f t="shared" si="1291"/>
        <v>0</v>
      </c>
      <c r="CP743" s="218">
        <f t="shared" si="1292"/>
        <v>0</v>
      </c>
      <c r="CQ743" s="218">
        <f t="shared" si="1293"/>
        <v>0</v>
      </c>
      <c r="CR743" s="218">
        <f t="shared" si="1294"/>
        <v>0</v>
      </c>
      <c r="CS743" s="14">
        <f t="shared" si="1247"/>
        <v>0</v>
      </c>
      <c r="CT743" s="236">
        <f t="shared" si="1248"/>
        <v>0</v>
      </c>
      <c r="CU743" s="237">
        <f t="shared" si="1316"/>
        <v>0</v>
      </c>
      <c r="CV743" s="16">
        <f t="shared" si="1316"/>
        <v>0</v>
      </c>
      <c r="CW743" s="16">
        <f t="shared" si="1316"/>
        <v>0</v>
      </c>
      <c r="CX743" s="16">
        <f t="shared" si="1316"/>
        <v>0</v>
      </c>
      <c r="CY743" s="16">
        <f t="shared" si="1316"/>
        <v>0</v>
      </c>
      <c r="CZ743" s="16">
        <f t="shared" si="1316"/>
        <v>0</v>
      </c>
      <c r="DA743" s="16">
        <f t="shared" si="1316"/>
        <v>0</v>
      </c>
      <c r="DB743" s="16">
        <f t="shared" si="1316"/>
        <v>0</v>
      </c>
      <c r="DC743" s="16">
        <f t="shared" si="1316"/>
        <v>0</v>
      </c>
      <c r="DD743" s="238">
        <f t="shared" si="1316"/>
        <v>0</v>
      </c>
      <c r="DE743" s="232">
        <f t="shared" si="1317"/>
        <v>0</v>
      </c>
      <c r="DF743" s="132">
        <f t="shared" si="1317"/>
        <v>0</v>
      </c>
      <c r="DG743" s="132">
        <f t="shared" si="1317"/>
        <v>0</v>
      </c>
      <c r="DH743" s="132">
        <f t="shared" si="1317"/>
        <v>0</v>
      </c>
      <c r="DI743" s="132">
        <f t="shared" si="1317"/>
        <v>0</v>
      </c>
      <c r="DJ743" s="132">
        <f t="shared" si="1317"/>
        <v>0</v>
      </c>
      <c r="DK743" s="132">
        <f t="shared" si="1317"/>
        <v>0</v>
      </c>
      <c r="DL743" s="132">
        <f t="shared" si="1317"/>
        <v>0</v>
      </c>
      <c r="DM743" s="132">
        <f t="shared" si="1317"/>
        <v>0</v>
      </c>
      <c r="DN743" s="233">
        <f t="shared" si="1317"/>
        <v>0</v>
      </c>
      <c r="DO743" s="232">
        <f t="shared" si="1249"/>
        <v>0</v>
      </c>
      <c r="DP743" s="132">
        <f t="shared" si="1250"/>
        <v>0</v>
      </c>
      <c r="DQ743" s="132">
        <f t="shared" si="1251"/>
        <v>0</v>
      </c>
      <c r="DR743" s="132">
        <f t="shared" si="1252"/>
        <v>0</v>
      </c>
      <c r="DS743" s="132">
        <f t="shared" si="1253"/>
        <v>0</v>
      </c>
      <c r="DT743" s="132">
        <f t="shared" si="1254"/>
        <v>0</v>
      </c>
      <c r="DU743" s="132">
        <f t="shared" si="1255"/>
        <v>0</v>
      </c>
      <c r="DV743" s="132">
        <f t="shared" si="1256"/>
        <v>0</v>
      </c>
      <c r="DW743" s="132">
        <f t="shared" si="1257"/>
        <v>0</v>
      </c>
      <c r="DX743" s="233">
        <f t="shared" si="1258"/>
        <v>0</v>
      </c>
      <c r="DY743" s="231" t="b">
        <f t="shared" si="1295"/>
        <v>0</v>
      </c>
      <c r="DZ743" s="163"/>
      <c r="EA743" s="226" t="str">
        <f t="shared" si="1296"/>
        <v/>
      </c>
      <c r="EB743" s="178" t="str">
        <f t="shared" si="1297"/>
        <v/>
      </c>
      <c r="EC743" s="178" t="str">
        <f t="shared" si="1298"/>
        <v/>
      </c>
      <c r="ED743" s="178" t="str">
        <f t="shared" si="1299"/>
        <v/>
      </c>
      <c r="EE743" s="178" t="str">
        <f t="shared" si="1300"/>
        <v/>
      </c>
      <c r="EF743" s="178" t="str">
        <f t="shared" si="1301"/>
        <v/>
      </c>
      <c r="EG743" s="178" t="str">
        <f t="shared" si="1302"/>
        <v/>
      </c>
      <c r="EH743" s="178" t="str">
        <f t="shared" si="1303"/>
        <v/>
      </c>
      <c r="EI743" s="178" t="str">
        <f t="shared" si="1304"/>
        <v/>
      </c>
      <c r="EJ743" s="227" t="str">
        <f t="shared" si="1305"/>
        <v/>
      </c>
      <c r="EK743" s="230" t="str">
        <f t="shared" si="1259"/>
        <v/>
      </c>
      <c r="EL743" s="177" t="str">
        <f t="shared" si="1260"/>
        <v/>
      </c>
      <c r="EM743" s="177" t="str">
        <f t="shared" si="1261"/>
        <v/>
      </c>
      <c r="EN743" s="177" t="str">
        <f t="shared" si="1262"/>
        <v/>
      </c>
      <c r="EO743" s="177" t="str">
        <f t="shared" si="1263"/>
        <v/>
      </c>
      <c r="EP743" s="177" t="str">
        <f t="shared" si="1264"/>
        <v/>
      </c>
      <c r="EQ743" s="177" t="str">
        <f t="shared" si="1265"/>
        <v/>
      </c>
      <c r="ER743" s="177" t="str">
        <f t="shared" si="1266"/>
        <v/>
      </c>
      <c r="ES743" s="177" t="str">
        <f t="shared" si="1267"/>
        <v/>
      </c>
      <c r="ET743" s="177" t="str">
        <f t="shared" si="1268"/>
        <v/>
      </c>
      <c r="EU743" s="229" t="e">
        <f t="shared" si="1269"/>
        <v>#VALUE!</v>
      </c>
      <c r="EV743" s="27" t="e">
        <f t="shared" si="1270"/>
        <v>#VALUE!</v>
      </c>
      <c r="EW743" s="27" t="e">
        <f t="shared" si="1271"/>
        <v>#VALUE!</v>
      </c>
      <c r="EX743" s="28" t="e">
        <f t="shared" si="1272"/>
        <v>#VALUE!</v>
      </c>
      <c r="EY743" s="28" t="e">
        <f t="shared" si="1273"/>
        <v>#VALUE!</v>
      </c>
      <c r="EZ743" s="28" t="b">
        <f t="shared" si="1274"/>
        <v>0</v>
      </c>
      <c r="FA743" s="176" t="str">
        <f t="shared" si="1275"/>
        <v/>
      </c>
      <c r="FB743" s="27" t="e" cm="1">
        <f t="array" aca="1" ref="FB743" ca="1">TEXT(RIGHT(10-RIGHT(SUM(INDEX(1*(MID(MID(C743,1,1)*2,ROW(INDIRECT("1:"&amp;LEN(MID(C743,1,1)*2))),1)),,))+MID(C743,2,1)+
SUM(INDEX(1*(MID(MID(C743,3,1)*2,ROW(INDIRECT("1:"&amp;LEN(MID(C743,3,1)*2))),1)),,))+MID(C743,4,1)+
SUM(INDEX(1*(MID(MID(C743,5,1)*2,ROW(INDIRECT("1:"&amp;LEN(MID(C743,5,1)*2))),1)),,))+MID(C743,6,1)+
SUM(INDEX(1*(MID(MID(C743,8,1)*2,ROW(INDIRECT("1:"&amp;LEN(MID(C743,8,1)*2))),1)),,))+MID(C743,9,1)+
SUM(INDEX(1*(MID(MID(C743,10,1)*2,ROW(INDIRECT("1:"&amp;LEN(MID(C743,10,1)*2))),1)),,)),1),1),"0")</f>
        <v>#VALUE!</v>
      </c>
      <c r="FC743" s="27" t="str">
        <f t="shared" si="1276"/>
        <v/>
      </c>
      <c r="FD743" s="29" t="b">
        <f t="shared" si="1277"/>
        <v>0</v>
      </c>
      <c r="FE743" s="112" t="b">
        <f>IFERROR(MATCH(D743,'Avtal för korttidsarbete'!$G$13:$G$1012,0),TRUE)</f>
        <v>1</v>
      </c>
      <c r="FF743" s="112" t="b">
        <f t="shared" si="1306"/>
        <v>0</v>
      </c>
      <c r="FG743" s="113" t="str" cm="1">
        <f t="array" ref="FG743">IF(FE743=TRUE,"x",INDEX('Avtal för korttidsarbete'!$E$13:$E$1012,$FE743))</f>
        <v>x</v>
      </c>
      <c r="FH743" s="113" t="str" cm="1">
        <f t="array" ref="FH743">IF(FE743=TRUE,"x",INDEX('Avtal för korttidsarbete'!$F$13:$F$1012,$FE743))</f>
        <v>x</v>
      </c>
      <c r="FI743" s="112" t="b">
        <f t="shared" si="1307"/>
        <v>0</v>
      </c>
      <c r="FJ743" s="135">
        <f t="shared" si="1308"/>
        <v>44166</v>
      </c>
      <c r="FK743" s="135">
        <f t="shared" si="1309"/>
        <v>44377</v>
      </c>
      <c r="FL743" s="112" t="b">
        <f t="shared" si="1310"/>
        <v>0</v>
      </c>
      <c r="FM743" s="113">
        <f t="shared" si="1311"/>
        <v>44166</v>
      </c>
      <c r="FN743" s="135">
        <f t="shared" si="1312"/>
        <v>44377</v>
      </c>
      <c r="FO743" s="148" t="b">
        <f>IFERROR(INDEX('Avtal för korttidsarbete'!R:R,MATCH(D743,'Avtal för korttidsarbete'!$G:$G,0)),TRUE)</f>
        <v>1</v>
      </c>
      <c r="FP743" s="135" t="str">
        <f>IF(FO743,"-",INDEX('Avtal för korttidsarbete'!$D:$D,MATCH(D743,'Avtal för korttidsarbete'!$G:$G,0)))</f>
        <v>-</v>
      </c>
      <c r="FQ743" s="113" t="b">
        <f>IFERROR(G743&gt;INDEX(Uppsägningar!E:E,MATCH(C743,Uppsägningar!C:C,0)),FALSE)</f>
        <v>0</v>
      </c>
    </row>
    <row r="744" spans="1:173" x14ac:dyDescent="0.25">
      <c r="A744" s="19">
        <v>728</v>
      </c>
      <c r="B744" s="20"/>
      <c r="C744" s="183"/>
      <c r="D744" s="66"/>
      <c r="E744" s="212">
        <f>IFERROR(INDEX(Admin!$C$7:$C$10,MATCH(FP744,TblNivåValTExt,0)),0)</f>
        <v>0</v>
      </c>
      <c r="F744" s="1"/>
      <c r="G744" s="1"/>
      <c r="H744" s="78"/>
      <c r="I744" s="181"/>
      <c r="J744" s="181"/>
      <c r="K744" s="182"/>
      <c r="L744" s="182"/>
      <c r="M744" s="181"/>
      <c r="N744" s="181"/>
      <c r="O744" s="181"/>
      <c r="P744" s="182"/>
      <c r="Q744" s="182"/>
      <c r="R744" s="181"/>
      <c r="S744" s="181"/>
      <c r="T744" s="181"/>
      <c r="U744" s="182"/>
      <c r="V744" s="182"/>
      <c r="W744" s="181"/>
      <c r="X744" s="181"/>
      <c r="Y744" s="181"/>
      <c r="Z744" s="182"/>
      <c r="AA744" s="182"/>
      <c r="AB744" s="181"/>
      <c r="AC744" s="181"/>
      <c r="AD744" s="181"/>
      <c r="AE744" s="182"/>
      <c r="AF744" s="182"/>
      <c r="AG744" s="181"/>
      <c r="AH744" s="181"/>
      <c r="AI744" s="181"/>
      <c r="AJ744" s="182"/>
      <c r="AK744" s="182"/>
      <c r="AL744" s="181"/>
      <c r="AM744" s="181"/>
      <c r="AN744" s="181"/>
      <c r="AO744" s="182"/>
      <c r="AP744" s="182"/>
      <c r="AQ744" s="181"/>
      <c r="AR744" s="181"/>
      <c r="AS744" s="181"/>
      <c r="AT744" s="182"/>
      <c r="AU744" s="182"/>
      <c r="AV744" s="181"/>
      <c r="AW744" s="181"/>
      <c r="AX744" s="181"/>
      <c r="AY744" s="182"/>
      <c r="AZ744" s="182"/>
      <c r="BA744" s="181"/>
      <c r="BB744" s="181"/>
      <c r="BC744" s="181"/>
      <c r="BD744" s="182"/>
      <c r="BE744" s="182"/>
      <c r="BF744" s="181"/>
      <c r="BG744" s="180">
        <f t="shared" si="1278"/>
        <v>0</v>
      </c>
      <c r="BH744" s="116" t="str">
        <f t="shared" si="1279"/>
        <v/>
      </c>
      <c r="BI744" s="80" t="b">
        <f t="shared" si="1227"/>
        <v>0</v>
      </c>
      <c r="BJ744" s="80" t="str">
        <f t="shared" si="1228"/>
        <v/>
      </c>
      <c r="BK744" s="80" t="b">
        <f t="shared" si="1280"/>
        <v>0</v>
      </c>
      <c r="BL744" s="13" t="str">
        <f t="shared" si="1229"/>
        <v/>
      </c>
      <c r="BM744" s="13" t="b">
        <f t="shared" si="1281"/>
        <v>0</v>
      </c>
      <c r="BN744" s="35" t="str">
        <f t="shared" si="1230"/>
        <v/>
      </c>
      <c r="BO744" s="13" t="b">
        <f t="shared" si="1231"/>
        <v>0</v>
      </c>
      <c r="BP744" s="35" t="str">
        <f t="shared" si="1232"/>
        <v/>
      </c>
      <c r="BQ744" s="13" t="b">
        <f t="shared" si="1233"/>
        <v>0</v>
      </c>
      <c r="BR744" s="35" t="str">
        <f t="shared" si="1234"/>
        <v/>
      </c>
      <c r="BS744" s="35" t="b">
        <f t="shared" si="1235"/>
        <v>0</v>
      </c>
      <c r="BT744" s="35" t="str">
        <f t="shared" si="1236"/>
        <v/>
      </c>
      <c r="BU744" s="35" t="b">
        <f t="shared" si="1237"/>
        <v>0</v>
      </c>
      <c r="BV744" s="35" t="str">
        <f t="shared" si="1238"/>
        <v/>
      </c>
      <c r="BW744" s="13" t="b">
        <f t="shared" si="1313"/>
        <v>0</v>
      </c>
      <c r="BX744" s="35" t="str">
        <f t="shared" si="1239"/>
        <v/>
      </c>
      <c r="BY744" s="265" t="b">
        <f t="shared" si="1282"/>
        <v>0</v>
      </c>
      <c r="BZ744" s="35" t="str">
        <f t="shared" si="1240"/>
        <v/>
      </c>
      <c r="CA744" s="265" t="b">
        <f t="shared" si="1283"/>
        <v>0</v>
      </c>
      <c r="CB744" s="35" t="str">
        <f t="shared" si="1241"/>
        <v/>
      </c>
      <c r="CC744" s="272" t="b">
        <f t="shared" si="1284"/>
        <v>0</v>
      </c>
      <c r="CD744" s="35" t="str">
        <f t="shared" si="1242"/>
        <v/>
      </c>
      <c r="CE744" s="13" t="b">
        <f t="shared" si="1243"/>
        <v>0</v>
      </c>
      <c r="CF744" s="35" t="str">
        <f t="shared" si="1244"/>
        <v/>
      </c>
      <c r="CG744" s="179">
        <f t="shared" si="1245"/>
        <v>0</v>
      </c>
      <c r="CH744" s="179">
        <f t="shared" si="1246"/>
        <v>0</v>
      </c>
      <c r="CI744" s="218">
        <f t="shared" si="1285"/>
        <v>0</v>
      </c>
      <c r="CJ744" s="218">
        <f t="shared" si="1286"/>
        <v>0</v>
      </c>
      <c r="CK744" s="218">
        <f t="shared" si="1287"/>
        <v>0</v>
      </c>
      <c r="CL744" s="218">
        <f t="shared" si="1288"/>
        <v>0</v>
      </c>
      <c r="CM744" s="218">
        <f t="shared" si="1289"/>
        <v>0</v>
      </c>
      <c r="CN744" s="218">
        <f t="shared" si="1290"/>
        <v>0</v>
      </c>
      <c r="CO744" s="218">
        <f t="shared" si="1291"/>
        <v>0</v>
      </c>
      <c r="CP744" s="218">
        <f t="shared" si="1292"/>
        <v>0</v>
      </c>
      <c r="CQ744" s="218">
        <f t="shared" si="1293"/>
        <v>0</v>
      </c>
      <c r="CR744" s="218">
        <f t="shared" si="1294"/>
        <v>0</v>
      </c>
      <c r="CS744" s="14">
        <f t="shared" si="1247"/>
        <v>0</v>
      </c>
      <c r="CT744" s="236">
        <f t="shared" si="1248"/>
        <v>0</v>
      </c>
      <c r="CU744" s="237">
        <f t="shared" si="1316"/>
        <v>0</v>
      </c>
      <c r="CV744" s="16">
        <f t="shared" si="1316"/>
        <v>0</v>
      </c>
      <c r="CW744" s="16">
        <f t="shared" si="1316"/>
        <v>0</v>
      </c>
      <c r="CX744" s="16">
        <f t="shared" si="1316"/>
        <v>0</v>
      </c>
      <c r="CY744" s="16">
        <f t="shared" si="1316"/>
        <v>0</v>
      </c>
      <c r="CZ744" s="16">
        <f t="shared" si="1316"/>
        <v>0</v>
      </c>
      <c r="DA744" s="16">
        <f t="shared" si="1316"/>
        <v>0</v>
      </c>
      <c r="DB744" s="16">
        <f t="shared" si="1316"/>
        <v>0</v>
      </c>
      <c r="DC744" s="16">
        <f t="shared" si="1316"/>
        <v>0</v>
      </c>
      <c r="DD744" s="238">
        <f t="shared" si="1316"/>
        <v>0</v>
      </c>
      <c r="DE744" s="232">
        <f t="shared" si="1317"/>
        <v>0</v>
      </c>
      <c r="DF744" s="132">
        <f t="shared" si="1317"/>
        <v>0</v>
      </c>
      <c r="DG744" s="132">
        <f t="shared" si="1317"/>
        <v>0</v>
      </c>
      <c r="DH744" s="132">
        <f t="shared" si="1317"/>
        <v>0</v>
      </c>
      <c r="DI744" s="132">
        <f t="shared" si="1317"/>
        <v>0</v>
      </c>
      <c r="DJ744" s="132">
        <f t="shared" si="1317"/>
        <v>0</v>
      </c>
      <c r="DK744" s="132">
        <f t="shared" si="1317"/>
        <v>0</v>
      </c>
      <c r="DL744" s="132">
        <f t="shared" si="1317"/>
        <v>0</v>
      </c>
      <c r="DM744" s="132">
        <f t="shared" si="1317"/>
        <v>0</v>
      </c>
      <c r="DN744" s="233">
        <f t="shared" si="1317"/>
        <v>0</v>
      </c>
      <c r="DO744" s="232">
        <f t="shared" si="1249"/>
        <v>0</v>
      </c>
      <c r="DP744" s="132">
        <f t="shared" si="1250"/>
        <v>0</v>
      </c>
      <c r="DQ744" s="132">
        <f t="shared" si="1251"/>
        <v>0</v>
      </c>
      <c r="DR744" s="132">
        <f t="shared" si="1252"/>
        <v>0</v>
      </c>
      <c r="DS744" s="132">
        <f t="shared" si="1253"/>
        <v>0</v>
      </c>
      <c r="DT744" s="132">
        <f t="shared" si="1254"/>
        <v>0</v>
      </c>
      <c r="DU744" s="132">
        <f t="shared" si="1255"/>
        <v>0</v>
      </c>
      <c r="DV744" s="132">
        <f t="shared" si="1256"/>
        <v>0</v>
      </c>
      <c r="DW744" s="132">
        <f t="shared" si="1257"/>
        <v>0</v>
      </c>
      <c r="DX744" s="233">
        <f t="shared" si="1258"/>
        <v>0</v>
      </c>
      <c r="DY744" s="231" t="b">
        <f t="shared" si="1295"/>
        <v>0</v>
      </c>
      <c r="DZ744" s="163"/>
      <c r="EA744" s="226" t="str">
        <f t="shared" si="1296"/>
        <v/>
      </c>
      <c r="EB744" s="178" t="str">
        <f t="shared" si="1297"/>
        <v/>
      </c>
      <c r="EC744" s="178" t="str">
        <f t="shared" si="1298"/>
        <v/>
      </c>
      <c r="ED744" s="178" t="str">
        <f t="shared" si="1299"/>
        <v/>
      </c>
      <c r="EE744" s="178" t="str">
        <f t="shared" si="1300"/>
        <v/>
      </c>
      <c r="EF744" s="178" t="str">
        <f t="shared" si="1301"/>
        <v/>
      </c>
      <c r="EG744" s="178" t="str">
        <f t="shared" si="1302"/>
        <v/>
      </c>
      <c r="EH744" s="178" t="str">
        <f t="shared" si="1303"/>
        <v/>
      </c>
      <c r="EI744" s="178" t="str">
        <f t="shared" si="1304"/>
        <v/>
      </c>
      <c r="EJ744" s="227" t="str">
        <f t="shared" si="1305"/>
        <v/>
      </c>
      <c r="EK744" s="230" t="str">
        <f t="shared" si="1259"/>
        <v/>
      </c>
      <c r="EL744" s="177" t="str">
        <f t="shared" si="1260"/>
        <v/>
      </c>
      <c r="EM744" s="177" t="str">
        <f t="shared" si="1261"/>
        <v/>
      </c>
      <c r="EN744" s="177" t="str">
        <f t="shared" si="1262"/>
        <v/>
      </c>
      <c r="EO744" s="177" t="str">
        <f t="shared" si="1263"/>
        <v/>
      </c>
      <c r="EP744" s="177" t="str">
        <f t="shared" si="1264"/>
        <v/>
      </c>
      <c r="EQ744" s="177" t="str">
        <f t="shared" si="1265"/>
        <v/>
      </c>
      <c r="ER744" s="177" t="str">
        <f t="shared" si="1266"/>
        <v/>
      </c>
      <c r="ES744" s="177" t="str">
        <f t="shared" si="1267"/>
        <v/>
      </c>
      <c r="ET744" s="177" t="str">
        <f t="shared" si="1268"/>
        <v/>
      </c>
      <c r="EU744" s="229" t="e">
        <f t="shared" si="1269"/>
        <v>#VALUE!</v>
      </c>
      <c r="EV744" s="27" t="e">
        <f t="shared" si="1270"/>
        <v>#VALUE!</v>
      </c>
      <c r="EW744" s="27" t="e">
        <f t="shared" si="1271"/>
        <v>#VALUE!</v>
      </c>
      <c r="EX744" s="28" t="e">
        <f t="shared" si="1272"/>
        <v>#VALUE!</v>
      </c>
      <c r="EY744" s="28" t="e">
        <f t="shared" si="1273"/>
        <v>#VALUE!</v>
      </c>
      <c r="EZ744" s="28" t="b">
        <f t="shared" si="1274"/>
        <v>0</v>
      </c>
      <c r="FA744" s="176" t="str">
        <f t="shared" si="1275"/>
        <v/>
      </c>
      <c r="FB744" s="27" t="e" cm="1">
        <f t="array" aca="1" ref="FB744" ca="1">TEXT(RIGHT(10-RIGHT(SUM(INDEX(1*(MID(MID(C744,1,1)*2,ROW(INDIRECT("1:"&amp;LEN(MID(C744,1,1)*2))),1)),,))+MID(C744,2,1)+
SUM(INDEX(1*(MID(MID(C744,3,1)*2,ROW(INDIRECT("1:"&amp;LEN(MID(C744,3,1)*2))),1)),,))+MID(C744,4,1)+
SUM(INDEX(1*(MID(MID(C744,5,1)*2,ROW(INDIRECT("1:"&amp;LEN(MID(C744,5,1)*2))),1)),,))+MID(C744,6,1)+
SUM(INDEX(1*(MID(MID(C744,8,1)*2,ROW(INDIRECT("1:"&amp;LEN(MID(C744,8,1)*2))),1)),,))+MID(C744,9,1)+
SUM(INDEX(1*(MID(MID(C744,10,1)*2,ROW(INDIRECT("1:"&amp;LEN(MID(C744,10,1)*2))),1)),,)),1),1),"0")</f>
        <v>#VALUE!</v>
      </c>
      <c r="FC744" s="27" t="str">
        <f t="shared" si="1276"/>
        <v/>
      </c>
      <c r="FD744" s="29" t="b">
        <f t="shared" si="1277"/>
        <v>0</v>
      </c>
      <c r="FE744" s="112" t="b">
        <f>IFERROR(MATCH(D744,'Avtal för korttidsarbete'!$G$13:$G$1012,0),TRUE)</f>
        <v>1</v>
      </c>
      <c r="FF744" s="112" t="b">
        <f t="shared" si="1306"/>
        <v>0</v>
      </c>
      <c r="FG744" s="113" t="str" cm="1">
        <f t="array" ref="FG744">IF(FE744=TRUE,"x",INDEX('Avtal för korttidsarbete'!$E$13:$E$1012,$FE744))</f>
        <v>x</v>
      </c>
      <c r="FH744" s="113" t="str" cm="1">
        <f t="array" ref="FH744">IF(FE744=TRUE,"x",INDEX('Avtal för korttidsarbete'!$F$13:$F$1012,$FE744))</f>
        <v>x</v>
      </c>
      <c r="FI744" s="112" t="b">
        <f t="shared" si="1307"/>
        <v>0</v>
      </c>
      <c r="FJ744" s="135">
        <f t="shared" si="1308"/>
        <v>44166</v>
      </c>
      <c r="FK744" s="135">
        <f t="shared" si="1309"/>
        <v>44377</v>
      </c>
      <c r="FL744" s="112" t="b">
        <f t="shared" si="1310"/>
        <v>0</v>
      </c>
      <c r="FM744" s="113">
        <f t="shared" si="1311"/>
        <v>44166</v>
      </c>
      <c r="FN744" s="135">
        <f t="shared" si="1312"/>
        <v>44377</v>
      </c>
      <c r="FO744" s="148" t="b">
        <f>IFERROR(INDEX('Avtal för korttidsarbete'!R:R,MATCH(D744,'Avtal för korttidsarbete'!$G:$G,0)),TRUE)</f>
        <v>1</v>
      </c>
      <c r="FP744" s="135" t="str">
        <f>IF(FO744,"-",INDEX('Avtal för korttidsarbete'!$D:$D,MATCH(D744,'Avtal för korttidsarbete'!$G:$G,0)))</f>
        <v>-</v>
      </c>
      <c r="FQ744" s="113" t="b">
        <f>IFERROR(G744&gt;INDEX(Uppsägningar!E:E,MATCH(C744,Uppsägningar!C:C,0)),FALSE)</f>
        <v>0</v>
      </c>
    </row>
    <row r="745" spans="1:173" x14ac:dyDescent="0.25">
      <c r="A745" s="19">
        <v>729</v>
      </c>
      <c r="B745" s="20"/>
      <c r="C745" s="183"/>
      <c r="D745" s="66"/>
      <c r="E745" s="212">
        <f>IFERROR(INDEX(Admin!$C$7:$C$10,MATCH(FP745,TblNivåValTExt,0)),0)</f>
        <v>0</v>
      </c>
      <c r="F745" s="1"/>
      <c r="G745" s="1"/>
      <c r="H745" s="78"/>
      <c r="I745" s="181"/>
      <c r="J745" s="181"/>
      <c r="K745" s="182"/>
      <c r="L745" s="182"/>
      <c r="M745" s="181"/>
      <c r="N745" s="181"/>
      <c r="O745" s="181"/>
      <c r="P745" s="182"/>
      <c r="Q745" s="182"/>
      <c r="R745" s="181"/>
      <c r="S745" s="181"/>
      <c r="T745" s="181"/>
      <c r="U745" s="182"/>
      <c r="V745" s="182"/>
      <c r="W745" s="181"/>
      <c r="X745" s="181"/>
      <c r="Y745" s="181"/>
      <c r="Z745" s="182"/>
      <c r="AA745" s="182"/>
      <c r="AB745" s="181"/>
      <c r="AC745" s="181"/>
      <c r="AD745" s="181"/>
      <c r="AE745" s="182"/>
      <c r="AF745" s="182"/>
      <c r="AG745" s="181"/>
      <c r="AH745" s="181"/>
      <c r="AI745" s="181"/>
      <c r="AJ745" s="182"/>
      <c r="AK745" s="182"/>
      <c r="AL745" s="181"/>
      <c r="AM745" s="181"/>
      <c r="AN745" s="181"/>
      <c r="AO745" s="182"/>
      <c r="AP745" s="182"/>
      <c r="AQ745" s="181"/>
      <c r="AR745" s="181"/>
      <c r="AS745" s="181"/>
      <c r="AT745" s="182"/>
      <c r="AU745" s="182"/>
      <c r="AV745" s="181"/>
      <c r="AW745" s="181"/>
      <c r="AX745" s="181"/>
      <c r="AY745" s="182"/>
      <c r="AZ745" s="182"/>
      <c r="BA745" s="181"/>
      <c r="BB745" s="181"/>
      <c r="BC745" s="181"/>
      <c r="BD745" s="182"/>
      <c r="BE745" s="182"/>
      <c r="BF745" s="181"/>
      <c r="BG745" s="180">
        <f t="shared" si="1278"/>
        <v>0</v>
      </c>
      <c r="BH745" s="116" t="str">
        <f t="shared" si="1279"/>
        <v/>
      </c>
      <c r="BI745" s="80" t="b">
        <f t="shared" si="1227"/>
        <v>0</v>
      </c>
      <c r="BJ745" s="80" t="str">
        <f t="shared" si="1228"/>
        <v/>
      </c>
      <c r="BK745" s="80" t="b">
        <f t="shared" si="1280"/>
        <v>0</v>
      </c>
      <c r="BL745" s="13" t="str">
        <f t="shared" si="1229"/>
        <v/>
      </c>
      <c r="BM745" s="13" t="b">
        <f t="shared" si="1281"/>
        <v>0</v>
      </c>
      <c r="BN745" s="35" t="str">
        <f t="shared" si="1230"/>
        <v/>
      </c>
      <c r="BO745" s="13" t="b">
        <f t="shared" si="1231"/>
        <v>0</v>
      </c>
      <c r="BP745" s="35" t="str">
        <f t="shared" si="1232"/>
        <v/>
      </c>
      <c r="BQ745" s="13" t="b">
        <f t="shared" si="1233"/>
        <v>0</v>
      </c>
      <c r="BR745" s="35" t="str">
        <f t="shared" si="1234"/>
        <v/>
      </c>
      <c r="BS745" s="35" t="b">
        <f t="shared" si="1235"/>
        <v>0</v>
      </c>
      <c r="BT745" s="35" t="str">
        <f t="shared" si="1236"/>
        <v/>
      </c>
      <c r="BU745" s="35" t="b">
        <f t="shared" si="1237"/>
        <v>0</v>
      </c>
      <c r="BV745" s="35" t="str">
        <f t="shared" si="1238"/>
        <v/>
      </c>
      <c r="BW745" s="13" t="b">
        <f t="shared" si="1313"/>
        <v>0</v>
      </c>
      <c r="BX745" s="35" t="str">
        <f t="shared" si="1239"/>
        <v/>
      </c>
      <c r="BY745" s="265" t="b">
        <f t="shared" si="1282"/>
        <v>0</v>
      </c>
      <c r="BZ745" s="35" t="str">
        <f t="shared" si="1240"/>
        <v/>
      </c>
      <c r="CA745" s="265" t="b">
        <f t="shared" si="1283"/>
        <v>0</v>
      </c>
      <c r="CB745" s="35" t="str">
        <f t="shared" si="1241"/>
        <v/>
      </c>
      <c r="CC745" s="272" t="b">
        <f t="shared" si="1284"/>
        <v>0</v>
      </c>
      <c r="CD745" s="35" t="str">
        <f t="shared" si="1242"/>
        <v/>
      </c>
      <c r="CE745" s="13" t="b">
        <f t="shared" si="1243"/>
        <v>0</v>
      </c>
      <c r="CF745" s="35" t="str">
        <f t="shared" si="1244"/>
        <v/>
      </c>
      <c r="CG745" s="179">
        <f t="shared" si="1245"/>
        <v>0</v>
      </c>
      <c r="CH745" s="179">
        <f t="shared" si="1246"/>
        <v>0</v>
      </c>
      <c r="CI745" s="218">
        <f t="shared" si="1285"/>
        <v>0</v>
      </c>
      <c r="CJ745" s="218">
        <f t="shared" si="1286"/>
        <v>0</v>
      </c>
      <c r="CK745" s="218">
        <f t="shared" si="1287"/>
        <v>0</v>
      </c>
      <c r="CL745" s="218">
        <f t="shared" si="1288"/>
        <v>0</v>
      </c>
      <c r="CM745" s="218">
        <f t="shared" si="1289"/>
        <v>0</v>
      </c>
      <c r="CN745" s="218">
        <f t="shared" si="1290"/>
        <v>0</v>
      </c>
      <c r="CO745" s="218">
        <f t="shared" si="1291"/>
        <v>0</v>
      </c>
      <c r="CP745" s="218">
        <f t="shared" si="1292"/>
        <v>0</v>
      </c>
      <c r="CQ745" s="218">
        <f t="shared" si="1293"/>
        <v>0</v>
      </c>
      <c r="CR745" s="218">
        <f t="shared" si="1294"/>
        <v>0</v>
      </c>
      <c r="CS745" s="14">
        <f t="shared" si="1247"/>
        <v>0</v>
      </c>
      <c r="CT745" s="236">
        <f t="shared" si="1248"/>
        <v>0</v>
      </c>
      <c r="CU745" s="237">
        <f t="shared" si="1316"/>
        <v>0</v>
      </c>
      <c r="CV745" s="16">
        <f t="shared" si="1316"/>
        <v>0</v>
      </c>
      <c r="CW745" s="16">
        <f t="shared" si="1316"/>
        <v>0</v>
      </c>
      <c r="CX745" s="16">
        <f t="shared" si="1316"/>
        <v>0</v>
      </c>
      <c r="CY745" s="16">
        <f t="shared" si="1316"/>
        <v>0</v>
      </c>
      <c r="CZ745" s="16">
        <f t="shared" si="1316"/>
        <v>0</v>
      </c>
      <c r="DA745" s="16">
        <f t="shared" si="1316"/>
        <v>0</v>
      </c>
      <c r="DB745" s="16">
        <f t="shared" si="1316"/>
        <v>0</v>
      </c>
      <c r="DC745" s="16">
        <f t="shared" si="1316"/>
        <v>0</v>
      </c>
      <c r="DD745" s="238">
        <f t="shared" si="1316"/>
        <v>0</v>
      </c>
      <c r="DE745" s="232">
        <f t="shared" si="1317"/>
        <v>0</v>
      </c>
      <c r="DF745" s="132">
        <f t="shared" si="1317"/>
        <v>0</v>
      </c>
      <c r="DG745" s="132">
        <f t="shared" si="1317"/>
        <v>0</v>
      </c>
      <c r="DH745" s="132">
        <f t="shared" si="1317"/>
        <v>0</v>
      </c>
      <c r="DI745" s="132">
        <f t="shared" si="1317"/>
        <v>0</v>
      </c>
      <c r="DJ745" s="132">
        <f t="shared" si="1317"/>
        <v>0</v>
      </c>
      <c r="DK745" s="132">
        <f t="shared" si="1317"/>
        <v>0</v>
      </c>
      <c r="DL745" s="132">
        <f t="shared" si="1317"/>
        <v>0</v>
      </c>
      <c r="DM745" s="132">
        <f t="shared" si="1317"/>
        <v>0</v>
      </c>
      <c r="DN745" s="233">
        <f t="shared" si="1317"/>
        <v>0</v>
      </c>
      <c r="DO745" s="232">
        <f t="shared" si="1249"/>
        <v>0</v>
      </c>
      <c r="DP745" s="132">
        <f t="shared" si="1250"/>
        <v>0</v>
      </c>
      <c r="DQ745" s="132">
        <f t="shared" si="1251"/>
        <v>0</v>
      </c>
      <c r="DR745" s="132">
        <f t="shared" si="1252"/>
        <v>0</v>
      </c>
      <c r="DS745" s="132">
        <f t="shared" si="1253"/>
        <v>0</v>
      </c>
      <c r="DT745" s="132">
        <f t="shared" si="1254"/>
        <v>0</v>
      </c>
      <c r="DU745" s="132">
        <f t="shared" si="1255"/>
        <v>0</v>
      </c>
      <c r="DV745" s="132">
        <f t="shared" si="1256"/>
        <v>0</v>
      </c>
      <c r="DW745" s="132">
        <f t="shared" si="1257"/>
        <v>0</v>
      </c>
      <c r="DX745" s="233">
        <f t="shared" si="1258"/>
        <v>0</v>
      </c>
      <c r="DY745" s="231" t="b">
        <f t="shared" si="1295"/>
        <v>0</v>
      </c>
      <c r="DZ745" s="163"/>
      <c r="EA745" s="226" t="str">
        <f t="shared" si="1296"/>
        <v/>
      </c>
      <c r="EB745" s="178" t="str">
        <f t="shared" si="1297"/>
        <v/>
      </c>
      <c r="EC745" s="178" t="str">
        <f t="shared" si="1298"/>
        <v/>
      </c>
      <c r="ED745" s="178" t="str">
        <f t="shared" si="1299"/>
        <v/>
      </c>
      <c r="EE745" s="178" t="str">
        <f t="shared" si="1300"/>
        <v/>
      </c>
      <c r="EF745" s="178" t="str">
        <f t="shared" si="1301"/>
        <v/>
      </c>
      <c r="EG745" s="178" t="str">
        <f t="shared" si="1302"/>
        <v/>
      </c>
      <c r="EH745" s="178" t="str">
        <f t="shared" si="1303"/>
        <v/>
      </c>
      <c r="EI745" s="178" t="str">
        <f t="shared" si="1304"/>
        <v/>
      </c>
      <c r="EJ745" s="227" t="str">
        <f t="shared" si="1305"/>
        <v/>
      </c>
      <c r="EK745" s="230" t="str">
        <f t="shared" si="1259"/>
        <v/>
      </c>
      <c r="EL745" s="177" t="str">
        <f t="shared" si="1260"/>
        <v/>
      </c>
      <c r="EM745" s="177" t="str">
        <f t="shared" si="1261"/>
        <v/>
      </c>
      <c r="EN745" s="177" t="str">
        <f t="shared" si="1262"/>
        <v/>
      </c>
      <c r="EO745" s="177" t="str">
        <f t="shared" si="1263"/>
        <v/>
      </c>
      <c r="EP745" s="177" t="str">
        <f t="shared" si="1264"/>
        <v/>
      </c>
      <c r="EQ745" s="177" t="str">
        <f t="shared" si="1265"/>
        <v/>
      </c>
      <c r="ER745" s="177" t="str">
        <f t="shared" si="1266"/>
        <v/>
      </c>
      <c r="ES745" s="177" t="str">
        <f t="shared" si="1267"/>
        <v/>
      </c>
      <c r="ET745" s="177" t="str">
        <f t="shared" si="1268"/>
        <v/>
      </c>
      <c r="EU745" s="229" t="e">
        <f t="shared" si="1269"/>
        <v>#VALUE!</v>
      </c>
      <c r="EV745" s="27" t="e">
        <f t="shared" si="1270"/>
        <v>#VALUE!</v>
      </c>
      <c r="EW745" s="27" t="e">
        <f t="shared" si="1271"/>
        <v>#VALUE!</v>
      </c>
      <c r="EX745" s="28" t="e">
        <f t="shared" si="1272"/>
        <v>#VALUE!</v>
      </c>
      <c r="EY745" s="28" t="e">
        <f t="shared" si="1273"/>
        <v>#VALUE!</v>
      </c>
      <c r="EZ745" s="28" t="b">
        <f t="shared" si="1274"/>
        <v>0</v>
      </c>
      <c r="FA745" s="176" t="str">
        <f t="shared" si="1275"/>
        <v/>
      </c>
      <c r="FB745" s="27" t="e" cm="1">
        <f t="array" aca="1" ref="FB745" ca="1">TEXT(RIGHT(10-RIGHT(SUM(INDEX(1*(MID(MID(C745,1,1)*2,ROW(INDIRECT("1:"&amp;LEN(MID(C745,1,1)*2))),1)),,))+MID(C745,2,1)+
SUM(INDEX(1*(MID(MID(C745,3,1)*2,ROW(INDIRECT("1:"&amp;LEN(MID(C745,3,1)*2))),1)),,))+MID(C745,4,1)+
SUM(INDEX(1*(MID(MID(C745,5,1)*2,ROW(INDIRECT("1:"&amp;LEN(MID(C745,5,1)*2))),1)),,))+MID(C745,6,1)+
SUM(INDEX(1*(MID(MID(C745,8,1)*2,ROW(INDIRECT("1:"&amp;LEN(MID(C745,8,1)*2))),1)),,))+MID(C745,9,1)+
SUM(INDEX(1*(MID(MID(C745,10,1)*2,ROW(INDIRECT("1:"&amp;LEN(MID(C745,10,1)*2))),1)),,)),1),1),"0")</f>
        <v>#VALUE!</v>
      </c>
      <c r="FC745" s="27" t="str">
        <f t="shared" si="1276"/>
        <v/>
      </c>
      <c r="FD745" s="29" t="b">
        <f t="shared" si="1277"/>
        <v>0</v>
      </c>
      <c r="FE745" s="112" t="b">
        <f>IFERROR(MATCH(D745,'Avtal för korttidsarbete'!$G$13:$G$1012,0),TRUE)</f>
        <v>1</v>
      </c>
      <c r="FF745" s="112" t="b">
        <f t="shared" si="1306"/>
        <v>0</v>
      </c>
      <c r="FG745" s="113" t="str" cm="1">
        <f t="array" ref="FG745">IF(FE745=TRUE,"x",INDEX('Avtal för korttidsarbete'!$E$13:$E$1012,$FE745))</f>
        <v>x</v>
      </c>
      <c r="FH745" s="113" t="str" cm="1">
        <f t="array" ref="FH745">IF(FE745=TRUE,"x",INDEX('Avtal för korttidsarbete'!$F$13:$F$1012,$FE745))</f>
        <v>x</v>
      </c>
      <c r="FI745" s="112" t="b">
        <f t="shared" si="1307"/>
        <v>0</v>
      </c>
      <c r="FJ745" s="135">
        <f t="shared" si="1308"/>
        <v>44166</v>
      </c>
      <c r="FK745" s="135">
        <f t="shared" si="1309"/>
        <v>44377</v>
      </c>
      <c r="FL745" s="112" t="b">
        <f t="shared" si="1310"/>
        <v>0</v>
      </c>
      <c r="FM745" s="113">
        <f t="shared" si="1311"/>
        <v>44166</v>
      </c>
      <c r="FN745" s="135">
        <f t="shared" si="1312"/>
        <v>44377</v>
      </c>
      <c r="FO745" s="148" t="b">
        <f>IFERROR(INDEX('Avtal för korttidsarbete'!R:R,MATCH(D745,'Avtal för korttidsarbete'!$G:$G,0)),TRUE)</f>
        <v>1</v>
      </c>
      <c r="FP745" s="135" t="str">
        <f>IF(FO745,"-",INDEX('Avtal för korttidsarbete'!$D:$D,MATCH(D745,'Avtal för korttidsarbete'!$G:$G,0)))</f>
        <v>-</v>
      </c>
      <c r="FQ745" s="113" t="b">
        <f>IFERROR(G745&gt;INDEX(Uppsägningar!E:E,MATCH(C745,Uppsägningar!C:C,0)),FALSE)</f>
        <v>0</v>
      </c>
    </row>
    <row r="746" spans="1:173" x14ac:dyDescent="0.25">
      <c r="A746" s="19">
        <v>730</v>
      </c>
      <c r="B746" s="20"/>
      <c r="C746" s="183"/>
      <c r="D746" s="66"/>
      <c r="E746" s="212">
        <f>IFERROR(INDEX(Admin!$C$7:$C$10,MATCH(FP746,TblNivåValTExt,0)),0)</f>
        <v>0</v>
      </c>
      <c r="F746" s="1"/>
      <c r="G746" s="1"/>
      <c r="H746" s="78"/>
      <c r="I746" s="181"/>
      <c r="J746" s="181"/>
      <c r="K746" s="182"/>
      <c r="L746" s="182"/>
      <c r="M746" s="181"/>
      <c r="N746" s="181"/>
      <c r="O746" s="181"/>
      <c r="P746" s="182"/>
      <c r="Q746" s="182"/>
      <c r="R746" s="181"/>
      <c r="S746" s="181"/>
      <c r="T746" s="181"/>
      <c r="U746" s="182"/>
      <c r="V746" s="182"/>
      <c r="W746" s="181"/>
      <c r="X746" s="181"/>
      <c r="Y746" s="181"/>
      <c r="Z746" s="182"/>
      <c r="AA746" s="182"/>
      <c r="AB746" s="181"/>
      <c r="AC746" s="181"/>
      <c r="AD746" s="181"/>
      <c r="AE746" s="182"/>
      <c r="AF746" s="182"/>
      <c r="AG746" s="181"/>
      <c r="AH746" s="181"/>
      <c r="AI746" s="181"/>
      <c r="AJ746" s="182"/>
      <c r="AK746" s="182"/>
      <c r="AL746" s="181"/>
      <c r="AM746" s="181"/>
      <c r="AN746" s="181"/>
      <c r="AO746" s="182"/>
      <c r="AP746" s="182"/>
      <c r="AQ746" s="181"/>
      <c r="AR746" s="181"/>
      <c r="AS746" s="181"/>
      <c r="AT746" s="182"/>
      <c r="AU746" s="182"/>
      <c r="AV746" s="181"/>
      <c r="AW746" s="181"/>
      <c r="AX746" s="181"/>
      <c r="AY746" s="182"/>
      <c r="AZ746" s="182"/>
      <c r="BA746" s="181"/>
      <c r="BB746" s="181"/>
      <c r="BC746" s="181"/>
      <c r="BD746" s="182"/>
      <c r="BE746" s="182"/>
      <c r="BF746" s="181"/>
      <c r="BG746" s="180">
        <f t="shared" si="1278"/>
        <v>0</v>
      </c>
      <c r="BH746" s="116" t="str">
        <f t="shared" si="1279"/>
        <v/>
      </c>
      <c r="BI746" s="80" t="b">
        <f t="shared" si="1227"/>
        <v>0</v>
      </c>
      <c r="BJ746" s="80" t="str">
        <f t="shared" si="1228"/>
        <v/>
      </c>
      <c r="BK746" s="80" t="b">
        <f t="shared" si="1280"/>
        <v>0</v>
      </c>
      <c r="BL746" s="13" t="str">
        <f t="shared" si="1229"/>
        <v/>
      </c>
      <c r="BM746" s="13" t="b">
        <f t="shared" si="1281"/>
        <v>0</v>
      </c>
      <c r="BN746" s="35" t="str">
        <f t="shared" si="1230"/>
        <v/>
      </c>
      <c r="BO746" s="13" t="b">
        <f t="shared" si="1231"/>
        <v>0</v>
      </c>
      <c r="BP746" s="35" t="str">
        <f t="shared" si="1232"/>
        <v/>
      </c>
      <c r="BQ746" s="13" t="b">
        <f t="shared" si="1233"/>
        <v>0</v>
      </c>
      <c r="BR746" s="35" t="str">
        <f t="shared" si="1234"/>
        <v/>
      </c>
      <c r="BS746" s="35" t="b">
        <f t="shared" si="1235"/>
        <v>0</v>
      </c>
      <c r="BT746" s="35" t="str">
        <f t="shared" si="1236"/>
        <v/>
      </c>
      <c r="BU746" s="35" t="b">
        <f t="shared" si="1237"/>
        <v>0</v>
      </c>
      <c r="BV746" s="35" t="str">
        <f t="shared" si="1238"/>
        <v/>
      </c>
      <c r="BW746" s="13" t="b">
        <f t="shared" si="1313"/>
        <v>0</v>
      </c>
      <c r="BX746" s="35" t="str">
        <f t="shared" si="1239"/>
        <v/>
      </c>
      <c r="BY746" s="265" t="b">
        <f t="shared" si="1282"/>
        <v>0</v>
      </c>
      <c r="BZ746" s="35" t="str">
        <f t="shared" si="1240"/>
        <v/>
      </c>
      <c r="CA746" s="265" t="b">
        <f t="shared" si="1283"/>
        <v>0</v>
      </c>
      <c r="CB746" s="35" t="str">
        <f t="shared" si="1241"/>
        <v/>
      </c>
      <c r="CC746" s="272" t="b">
        <f t="shared" si="1284"/>
        <v>0</v>
      </c>
      <c r="CD746" s="35" t="str">
        <f t="shared" si="1242"/>
        <v/>
      </c>
      <c r="CE746" s="13" t="b">
        <f t="shared" si="1243"/>
        <v>0</v>
      </c>
      <c r="CF746" s="35" t="str">
        <f t="shared" si="1244"/>
        <v/>
      </c>
      <c r="CG746" s="179">
        <f t="shared" si="1245"/>
        <v>0</v>
      </c>
      <c r="CH746" s="179">
        <f t="shared" si="1246"/>
        <v>0</v>
      </c>
      <c r="CI746" s="218">
        <f t="shared" si="1285"/>
        <v>0</v>
      </c>
      <c r="CJ746" s="218">
        <f t="shared" si="1286"/>
        <v>0</v>
      </c>
      <c r="CK746" s="218">
        <f t="shared" si="1287"/>
        <v>0</v>
      </c>
      <c r="CL746" s="218">
        <f t="shared" si="1288"/>
        <v>0</v>
      </c>
      <c r="CM746" s="218">
        <f t="shared" si="1289"/>
        <v>0</v>
      </c>
      <c r="CN746" s="218">
        <f t="shared" si="1290"/>
        <v>0</v>
      </c>
      <c r="CO746" s="218">
        <f t="shared" si="1291"/>
        <v>0</v>
      </c>
      <c r="CP746" s="218">
        <f t="shared" si="1292"/>
        <v>0</v>
      </c>
      <c r="CQ746" s="218">
        <f t="shared" si="1293"/>
        <v>0</v>
      </c>
      <c r="CR746" s="218">
        <f t="shared" si="1294"/>
        <v>0</v>
      </c>
      <c r="CS746" s="14">
        <f t="shared" si="1247"/>
        <v>0</v>
      </c>
      <c r="CT746" s="236">
        <f t="shared" si="1248"/>
        <v>0</v>
      </c>
      <c r="CU746" s="237">
        <f t="shared" si="1316"/>
        <v>0</v>
      </c>
      <c r="CV746" s="16">
        <f t="shared" si="1316"/>
        <v>0</v>
      </c>
      <c r="CW746" s="16">
        <f t="shared" si="1316"/>
        <v>0</v>
      </c>
      <c r="CX746" s="16">
        <f t="shared" si="1316"/>
        <v>0</v>
      </c>
      <c r="CY746" s="16">
        <f t="shared" si="1316"/>
        <v>0</v>
      </c>
      <c r="CZ746" s="16">
        <f t="shared" si="1316"/>
        <v>0</v>
      </c>
      <c r="DA746" s="16">
        <f t="shared" si="1316"/>
        <v>0</v>
      </c>
      <c r="DB746" s="16">
        <f t="shared" si="1316"/>
        <v>0</v>
      </c>
      <c r="DC746" s="16">
        <f t="shared" si="1316"/>
        <v>0</v>
      </c>
      <c r="DD746" s="238">
        <f t="shared" si="1316"/>
        <v>0</v>
      </c>
      <c r="DE746" s="232">
        <f t="shared" si="1317"/>
        <v>0</v>
      </c>
      <c r="DF746" s="132">
        <f t="shared" si="1317"/>
        <v>0</v>
      </c>
      <c r="DG746" s="132">
        <f t="shared" si="1317"/>
        <v>0</v>
      </c>
      <c r="DH746" s="132">
        <f t="shared" si="1317"/>
        <v>0</v>
      </c>
      <c r="DI746" s="132">
        <f t="shared" si="1317"/>
        <v>0</v>
      </c>
      <c r="DJ746" s="132">
        <f t="shared" si="1317"/>
        <v>0</v>
      </c>
      <c r="DK746" s="132">
        <f t="shared" si="1317"/>
        <v>0</v>
      </c>
      <c r="DL746" s="132">
        <f t="shared" si="1317"/>
        <v>0</v>
      </c>
      <c r="DM746" s="132">
        <f t="shared" si="1317"/>
        <v>0</v>
      </c>
      <c r="DN746" s="233">
        <f t="shared" si="1317"/>
        <v>0</v>
      </c>
      <c r="DO746" s="232">
        <f t="shared" si="1249"/>
        <v>0</v>
      </c>
      <c r="DP746" s="132">
        <f t="shared" si="1250"/>
        <v>0</v>
      </c>
      <c r="DQ746" s="132">
        <f t="shared" si="1251"/>
        <v>0</v>
      </c>
      <c r="DR746" s="132">
        <f t="shared" si="1252"/>
        <v>0</v>
      </c>
      <c r="DS746" s="132">
        <f t="shared" si="1253"/>
        <v>0</v>
      </c>
      <c r="DT746" s="132">
        <f t="shared" si="1254"/>
        <v>0</v>
      </c>
      <c r="DU746" s="132">
        <f t="shared" si="1255"/>
        <v>0</v>
      </c>
      <c r="DV746" s="132">
        <f t="shared" si="1256"/>
        <v>0</v>
      </c>
      <c r="DW746" s="132">
        <f t="shared" si="1257"/>
        <v>0</v>
      </c>
      <c r="DX746" s="233">
        <f t="shared" si="1258"/>
        <v>0</v>
      </c>
      <c r="DY746" s="231" t="b">
        <f t="shared" si="1295"/>
        <v>0</v>
      </c>
      <c r="DZ746" s="163"/>
      <c r="EA746" s="226" t="str">
        <f t="shared" si="1296"/>
        <v/>
      </c>
      <c r="EB746" s="178" t="str">
        <f t="shared" si="1297"/>
        <v/>
      </c>
      <c r="EC746" s="178" t="str">
        <f t="shared" si="1298"/>
        <v/>
      </c>
      <c r="ED746" s="178" t="str">
        <f t="shared" si="1299"/>
        <v/>
      </c>
      <c r="EE746" s="178" t="str">
        <f t="shared" si="1300"/>
        <v/>
      </c>
      <c r="EF746" s="178" t="str">
        <f t="shared" si="1301"/>
        <v/>
      </c>
      <c r="EG746" s="178" t="str">
        <f t="shared" si="1302"/>
        <v/>
      </c>
      <c r="EH746" s="178" t="str">
        <f t="shared" si="1303"/>
        <v/>
      </c>
      <c r="EI746" s="178" t="str">
        <f t="shared" si="1304"/>
        <v/>
      </c>
      <c r="EJ746" s="227" t="str">
        <f t="shared" si="1305"/>
        <v/>
      </c>
      <c r="EK746" s="230" t="str">
        <f t="shared" si="1259"/>
        <v/>
      </c>
      <c r="EL746" s="177" t="str">
        <f t="shared" si="1260"/>
        <v/>
      </c>
      <c r="EM746" s="177" t="str">
        <f t="shared" si="1261"/>
        <v/>
      </c>
      <c r="EN746" s="177" t="str">
        <f t="shared" si="1262"/>
        <v/>
      </c>
      <c r="EO746" s="177" t="str">
        <f t="shared" si="1263"/>
        <v/>
      </c>
      <c r="EP746" s="177" t="str">
        <f t="shared" si="1264"/>
        <v/>
      </c>
      <c r="EQ746" s="177" t="str">
        <f t="shared" si="1265"/>
        <v/>
      </c>
      <c r="ER746" s="177" t="str">
        <f t="shared" si="1266"/>
        <v/>
      </c>
      <c r="ES746" s="177" t="str">
        <f t="shared" si="1267"/>
        <v/>
      </c>
      <c r="ET746" s="177" t="str">
        <f t="shared" si="1268"/>
        <v/>
      </c>
      <c r="EU746" s="229" t="e">
        <f t="shared" si="1269"/>
        <v>#VALUE!</v>
      </c>
      <c r="EV746" s="27" t="e">
        <f t="shared" si="1270"/>
        <v>#VALUE!</v>
      </c>
      <c r="EW746" s="27" t="e">
        <f t="shared" si="1271"/>
        <v>#VALUE!</v>
      </c>
      <c r="EX746" s="28" t="e">
        <f t="shared" si="1272"/>
        <v>#VALUE!</v>
      </c>
      <c r="EY746" s="28" t="e">
        <f t="shared" si="1273"/>
        <v>#VALUE!</v>
      </c>
      <c r="EZ746" s="28" t="b">
        <f t="shared" si="1274"/>
        <v>0</v>
      </c>
      <c r="FA746" s="176" t="str">
        <f t="shared" si="1275"/>
        <v/>
      </c>
      <c r="FB746" s="27" t="e" cm="1">
        <f t="array" aca="1" ref="FB746" ca="1">TEXT(RIGHT(10-RIGHT(SUM(INDEX(1*(MID(MID(C746,1,1)*2,ROW(INDIRECT("1:"&amp;LEN(MID(C746,1,1)*2))),1)),,))+MID(C746,2,1)+
SUM(INDEX(1*(MID(MID(C746,3,1)*2,ROW(INDIRECT("1:"&amp;LEN(MID(C746,3,1)*2))),1)),,))+MID(C746,4,1)+
SUM(INDEX(1*(MID(MID(C746,5,1)*2,ROW(INDIRECT("1:"&amp;LEN(MID(C746,5,1)*2))),1)),,))+MID(C746,6,1)+
SUM(INDEX(1*(MID(MID(C746,8,1)*2,ROW(INDIRECT("1:"&amp;LEN(MID(C746,8,1)*2))),1)),,))+MID(C746,9,1)+
SUM(INDEX(1*(MID(MID(C746,10,1)*2,ROW(INDIRECT("1:"&amp;LEN(MID(C746,10,1)*2))),1)),,)),1),1),"0")</f>
        <v>#VALUE!</v>
      </c>
      <c r="FC746" s="27" t="str">
        <f t="shared" si="1276"/>
        <v/>
      </c>
      <c r="FD746" s="29" t="b">
        <f t="shared" si="1277"/>
        <v>0</v>
      </c>
      <c r="FE746" s="112" t="b">
        <f>IFERROR(MATCH(D746,'Avtal för korttidsarbete'!$G$13:$G$1012,0),TRUE)</f>
        <v>1</v>
      </c>
      <c r="FF746" s="112" t="b">
        <f t="shared" si="1306"/>
        <v>0</v>
      </c>
      <c r="FG746" s="113" t="str" cm="1">
        <f t="array" ref="FG746">IF(FE746=TRUE,"x",INDEX('Avtal för korttidsarbete'!$E$13:$E$1012,$FE746))</f>
        <v>x</v>
      </c>
      <c r="FH746" s="113" t="str" cm="1">
        <f t="array" ref="FH746">IF(FE746=TRUE,"x",INDEX('Avtal för korttidsarbete'!$F$13:$F$1012,$FE746))</f>
        <v>x</v>
      </c>
      <c r="FI746" s="112" t="b">
        <f t="shared" si="1307"/>
        <v>0</v>
      </c>
      <c r="FJ746" s="135">
        <f t="shared" si="1308"/>
        <v>44166</v>
      </c>
      <c r="FK746" s="135">
        <f t="shared" si="1309"/>
        <v>44377</v>
      </c>
      <c r="FL746" s="112" t="b">
        <f t="shared" si="1310"/>
        <v>0</v>
      </c>
      <c r="FM746" s="113">
        <f t="shared" si="1311"/>
        <v>44166</v>
      </c>
      <c r="FN746" s="135">
        <f t="shared" si="1312"/>
        <v>44377</v>
      </c>
      <c r="FO746" s="148" t="b">
        <f>IFERROR(INDEX('Avtal för korttidsarbete'!R:R,MATCH(D746,'Avtal för korttidsarbete'!$G:$G,0)),TRUE)</f>
        <v>1</v>
      </c>
      <c r="FP746" s="135" t="str">
        <f>IF(FO746,"-",INDEX('Avtal för korttidsarbete'!$D:$D,MATCH(D746,'Avtal för korttidsarbete'!$G:$G,0)))</f>
        <v>-</v>
      </c>
      <c r="FQ746" s="113" t="b">
        <f>IFERROR(G746&gt;INDEX(Uppsägningar!E:E,MATCH(C746,Uppsägningar!C:C,0)),FALSE)</f>
        <v>0</v>
      </c>
    </row>
    <row r="747" spans="1:173" x14ac:dyDescent="0.25">
      <c r="A747" s="19">
        <v>731</v>
      </c>
      <c r="B747" s="20"/>
      <c r="C747" s="183"/>
      <c r="D747" s="66"/>
      <c r="E747" s="212">
        <f>IFERROR(INDEX(Admin!$C$7:$C$10,MATCH(FP747,TblNivåValTExt,0)),0)</f>
        <v>0</v>
      </c>
      <c r="F747" s="1"/>
      <c r="G747" s="1"/>
      <c r="H747" s="78"/>
      <c r="I747" s="181"/>
      <c r="J747" s="181"/>
      <c r="K747" s="182"/>
      <c r="L747" s="182"/>
      <c r="M747" s="181"/>
      <c r="N747" s="181"/>
      <c r="O747" s="181"/>
      <c r="P747" s="182"/>
      <c r="Q747" s="182"/>
      <c r="R747" s="181"/>
      <c r="S747" s="181"/>
      <c r="T747" s="181"/>
      <c r="U747" s="182"/>
      <c r="V747" s="182"/>
      <c r="W747" s="181"/>
      <c r="X747" s="181"/>
      <c r="Y747" s="181"/>
      <c r="Z747" s="182"/>
      <c r="AA747" s="182"/>
      <c r="AB747" s="181"/>
      <c r="AC747" s="181"/>
      <c r="AD747" s="181"/>
      <c r="AE747" s="182"/>
      <c r="AF747" s="182"/>
      <c r="AG747" s="181"/>
      <c r="AH747" s="181"/>
      <c r="AI747" s="181"/>
      <c r="AJ747" s="182"/>
      <c r="AK747" s="182"/>
      <c r="AL747" s="181"/>
      <c r="AM747" s="181"/>
      <c r="AN747" s="181"/>
      <c r="AO747" s="182"/>
      <c r="AP747" s="182"/>
      <c r="AQ747" s="181"/>
      <c r="AR747" s="181"/>
      <c r="AS747" s="181"/>
      <c r="AT747" s="182"/>
      <c r="AU747" s="182"/>
      <c r="AV747" s="181"/>
      <c r="AW747" s="181"/>
      <c r="AX747" s="181"/>
      <c r="AY747" s="182"/>
      <c r="AZ747" s="182"/>
      <c r="BA747" s="181"/>
      <c r="BB747" s="181"/>
      <c r="BC747" s="181"/>
      <c r="BD747" s="182"/>
      <c r="BE747" s="182"/>
      <c r="BF747" s="181"/>
      <c r="BG747" s="180">
        <f t="shared" si="1278"/>
        <v>0</v>
      </c>
      <c r="BH747" s="116" t="str">
        <f t="shared" si="1279"/>
        <v/>
      </c>
      <c r="BI747" s="80" t="b">
        <f t="shared" si="1227"/>
        <v>0</v>
      </c>
      <c r="BJ747" s="80" t="str">
        <f t="shared" si="1228"/>
        <v/>
      </c>
      <c r="BK747" s="80" t="b">
        <f t="shared" si="1280"/>
        <v>0</v>
      </c>
      <c r="BL747" s="13" t="str">
        <f t="shared" si="1229"/>
        <v/>
      </c>
      <c r="BM747" s="13" t="b">
        <f t="shared" si="1281"/>
        <v>0</v>
      </c>
      <c r="BN747" s="35" t="str">
        <f t="shared" si="1230"/>
        <v/>
      </c>
      <c r="BO747" s="13" t="b">
        <f t="shared" si="1231"/>
        <v>0</v>
      </c>
      <c r="BP747" s="35" t="str">
        <f t="shared" si="1232"/>
        <v/>
      </c>
      <c r="BQ747" s="13" t="b">
        <f t="shared" si="1233"/>
        <v>0</v>
      </c>
      <c r="BR747" s="35" t="str">
        <f t="shared" si="1234"/>
        <v/>
      </c>
      <c r="BS747" s="35" t="b">
        <f t="shared" si="1235"/>
        <v>0</v>
      </c>
      <c r="BT747" s="35" t="str">
        <f t="shared" si="1236"/>
        <v/>
      </c>
      <c r="BU747" s="35" t="b">
        <f t="shared" si="1237"/>
        <v>0</v>
      </c>
      <c r="BV747" s="35" t="str">
        <f t="shared" si="1238"/>
        <v/>
      </c>
      <c r="BW747" s="13" t="b">
        <f t="shared" si="1313"/>
        <v>0</v>
      </c>
      <c r="BX747" s="35" t="str">
        <f t="shared" si="1239"/>
        <v/>
      </c>
      <c r="BY747" s="265" t="b">
        <f t="shared" si="1282"/>
        <v>0</v>
      </c>
      <c r="BZ747" s="35" t="str">
        <f t="shared" si="1240"/>
        <v/>
      </c>
      <c r="CA747" s="265" t="b">
        <f t="shared" si="1283"/>
        <v>0</v>
      </c>
      <c r="CB747" s="35" t="str">
        <f t="shared" si="1241"/>
        <v/>
      </c>
      <c r="CC747" s="272" t="b">
        <f t="shared" si="1284"/>
        <v>0</v>
      </c>
      <c r="CD747" s="35" t="str">
        <f t="shared" si="1242"/>
        <v/>
      </c>
      <c r="CE747" s="13" t="b">
        <f t="shared" si="1243"/>
        <v>0</v>
      </c>
      <c r="CF747" s="35" t="str">
        <f t="shared" si="1244"/>
        <v/>
      </c>
      <c r="CG747" s="179">
        <f t="shared" si="1245"/>
        <v>0</v>
      </c>
      <c r="CH747" s="179">
        <f t="shared" si="1246"/>
        <v>0</v>
      </c>
      <c r="CI747" s="218">
        <f t="shared" si="1285"/>
        <v>0</v>
      </c>
      <c r="CJ747" s="218">
        <f t="shared" si="1286"/>
        <v>0</v>
      </c>
      <c r="CK747" s="218">
        <f t="shared" si="1287"/>
        <v>0</v>
      </c>
      <c r="CL747" s="218">
        <f t="shared" si="1288"/>
        <v>0</v>
      </c>
      <c r="CM747" s="218">
        <f t="shared" si="1289"/>
        <v>0</v>
      </c>
      <c r="CN747" s="218">
        <f t="shared" si="1290"/>
        <v>0</v>
      </c>
      <c r="CO747" s="218">
        <f t="shared" si="1291"/>
        <v>0</v>
      </c>
      <c r="CP747" s="218">
        <f t="shared" si="1292"/>
        <v>0</v>
      </c>
      <c r="CQ747" s="218">
        <f t="shared" si="1293"/>
        <v>0</v>
      </c>
      <c r="CR747" s="218">
        <f t="shared" si="1294"/>
        <v>0</v>
      </c>
      <c r="CS747" s="14">
        <f t="shared" si="1247"/>
        <v>0</v>
      </c>
      <c r="CT747" s="236">
        <f t="shared" si="1248"/>
        <v>0</v>
      </c>
      <c r="CU747" s="237">
        <f t="shared" ref="CU747:DD756" si="1318">IF(AND($CS747,$CT747,CU$12),MAX(0,MIN(CU$10,$CT747)-MAX(CU$9,$CS747)+1),0)</f>
        <v>0</v>
      </c>
      <c r="CV747" s="16">
        <f t="shared" si="1318"/>
        <v>0</v>
      </c>
      <c r="CW747" s="16">
        <f t="shared" si="1318"/>
        <v>0</v>
      </c>
      <c r="CX747" s="16">
        <f t="shared" si="1318"/>
        <v>0</v>
      </c>
      <c r="CY747" s="16">
        <f t="shared" si="1318"/>
        <v>0</v>
      </c>
      <c r="CZ747" s="16">
        <f t="shared" si="1318"/>
        <v>0</v>
      </c>
      <c r="DA747" s="16">
        <f t="shared" si="1318"/>
        <v>0</v>
      </c>
      <c r="DB747" s="16">
        <f t="shared" si="1318"/>
        <v>0</v>
      </c>
      <c r="DC747" s="16">
        <f t="shared" si="1318"/>
        <v>0</v>
      </c>
      <c r="DD747" s="238">
        <f t="shared" si="1318"/>
        <v>0</v>
      </c>
      <c r="DE747" s="232">
        <f t="shared" ref="DE747:DN756" si="1319">IF($H747&lt;=0,0,MAX(0,MIN($H747,$DE$11)))</f>
        <v>0</v>
      </c>
      <c r="DF747" s="132">
        <f t="shared" si="1319"/>
        <v>0</v>
      </c>
      <c r="DG747" s="132">
        <f t="shared" si="1319"/>
        <v>0</v>
      </c>
      <c r="DH747" s="132">
        <f t="shared" si="1319"/>
        <v>0</v>
      </c>
      <c r="DI747" s="132">
        <f t="shared" si="1319"/>
        <v>0</v>
      </c>
      <c r="DJ747" s="132">
        <f t="shared" si="1319"/>
        <v>0</v>
      </c>
      <c r="DK747" s="132">
        <f t="shared" si="1319"/>
        <v>0</v>
      </c>
      <c r="DL747" s="132">
        <f t="shared" si="1319"/>
        <v>0</v>
      </c>
      <c r="DM747" s="132">
        <f t="shared" si="1319"/>
        <v>0</v>
      </c>
      <c r="DN747" s="233">
        <f t="shared" si="1319"/>
        <v>0</v>
      </c>
      <c r="DO747" s="232">
        <f t="shared" si="1249"/>
        <v>0</v>
      </c>
      <c r="DP747" s="132">
        <f t="shared" si="1250"/>
        <v>0</v>
      </c>
      <c r="DQ747" s="132">
        <f t="shared" si="1251"/>
        <v>0</v>
      </c>
      <c r="DR747" s="132">
        <f t="shared" si="1252"/>
        <v>0</v>
      </c>
      <c r="DS747" s="132">
        <f t="shared" si="1253"/>
        <v>0</v>
      </c>
      <c r="DT747" s="132">
        <f t="shared" si="1254"/>
        <v>0</v>
      </c>
      <c r="DU747" s="132">
        <f t="shared" si="1255"/>
        <v>0</v>
      </c>
      <c r="DV747" s="132">
        <f t="shared" si="1256"/>
        <v>0</v>
      </c>
      <c r="DW747" s="132">
        <f t="shared" si="1257"/>
        <v>0</v>
      </c>
      <c r="DX747" s="233">
        <f t="shared" si="1258"/>
        <v>0</v>
      </c>
      <c r="DY747" s="231" t="b">
        <f t="shared" si="1295"/>
        <v>0</v>
      </c>
      <c r="DZ747" s="163"/>
      <c r="EA747" s="226" t="str">
        <f t="shared" si="1296"/>
        <v/>
      </c>
      <c r="EB747" s="178" t="str">
        <f t="shared" si="1297"/>
        <v/>
      </c>
      <c r="EC747" s="178" t="str">
        <f t="shared" si="1298"/>
        <v/>
      </c>
      <c r="ED747" s="178" t="str">
        <f t="shared" si="1299"/>
        <v/>
      </c>
      <c r="EE747" s="178" t="str">
        <f t="shared" si="1300"/>
        <v/>
      </c>
      <c r="EF747" s="178" t="str">
        <f t="shared" si="1301"/>
        <v/>
      </c>
      <c r="EG747" s="178" t="str">
        <f t="shared" si="1302"/>
        <v/>
      </c>
      <c r="EH747" s="178" t="str">
        <f t="shared" si="1303"/>
        <v/>
      </c>
      <c r="EI747" s="178" t="str">
        <f t="shared" si="1304"/>
        <v/>
      </c>
      <c r="EJ747" s="227" t="str">
        <f t="shared" si="1305"/>
        <v/>
      </c>
      <c r="EK747" s="230" t="str">
        <f t="shared" si="1259"/>
        <v/>
      </c>
      <c r="EL747" s="177" t="str">
        <f t="shared" si="1260"/>
        <v/>
      </c>
      <c r="EM747" s="177" t="str">
        <f t="shared" si="1261"/>
        <v/>
      </c>
      <c r="EN747" s="177" t="str">
        <f t="shared" si="1262"/>
        <v/>
      </c>
      <c r="EO747" s="177" t="str">
        <f t="shared" si="1263"/>
        <v/>
      </c>
      <c r="EP747" s="177" t="str">
        <f t="shared" si="1264"/>
        <v/>
      </c>
      <c r="EQ747" s="177" t="str">
        <f t="shared" si="1265"/>
        <v/>
      </c>
      <c r="ER747" s="177" t="str">
        <f t="shared" si="1266"/>
        <v/>
      </c>
      <c r="ES747" s="177" t="str">
        <f t="shared" si="1267"/>
        <v/>
      </c>
      <c r="ET747" s="177" t="str">
        <f t="shared" si="1268"/>
        <v/>
      </c>
      <c r="EU747" s="229" t="e">
        <f t="shared" si="1269"/>
        <v>#VALUE!</v>
      </c>
      <c r="EV747" s="27" t="e">
        <f t="shared" si="1270"/>
        <v>#VALUE!</v>
      </c>
      <c r="EW747" s="27" t="e">
        <f t="shared" si="1271"/>
        <v>#VALUE!</v>
      </c>
      <c r="EX747" s="28" t="e">
        <f t="shared" si="1272"/>
        <v>#VALUE!</v>
      </c>
      <c r="EY747" s="28" t="e">
        <f t="shared" si="1273"/>
        <v>#VALUE!</v>
      </c>
      <c r="EZ747" s="28" t="b">
        <f t="shared" si="1274"/>
        <v>0</v>
      </c>
      <c r="FA747" s="176" t="str">
        <f t="shared" si="1275"/>
        <v/>
      </c>
      <c r="FB747" s="27" t="e" cm="1">
        <f t="array" aca="1" ref="FB747" ca="1">TEXT(RIGHT(10-RIGHT(SUM(INDEX(1*(MID(MID(C747,1,1)*2,ROW(INDIRECT("1:"&amp;LEN(MID(C747,1,1)*2))),1)),,))+MID(C747,2,1)+
SUM(INDEX(1*(MID(MID(C747,3,1)*2,ROW(INDIRECT("1:"&amp;LEN(MID(C747,3,1)*2))),1)),,))+MID(C747,4,1)+
SUM(INDEX(1*(MID(MID(C747,5,1)*2,ROW(INDIRECT("1:"&amp;LEN(MID(C747,5,1)*2))),1)),,))+MID(C747,6,1)+
SUM(INDEX(1*(MID(MID(C747,8,1)*2,ROW(INDIRECT("1:"&amp;LEN(MID(C747,8,1)*2))),1)),,))+MID(C747,9,1)+
SUM(INDEX(1*(MID(MID(C747,10,1)*2,ROW(INDIRECT("1:"&amp;LEN(MID(C747,10,1)*2))),1)),,)),1),1),"0")</f>
        <v>#VALUE!</v>
      </c>
      <c r="FC747" s="27" t="str">
        <f t="shared" si="1276"/>
        <v/>
      </c>
      <c r="FD747" s="29" t="b">
        <f t="shared" si="1277"/>
        <v>0</v>
      </c>
      <c r="FE747" s="112" t="b">
        <f>IFERROR(MATCH(D747,'Avtal för korttidsarbete'!$G$13:$G$1012,0),TRUE)</f>
        <v>1</v>
      </c>
      <c r="FF747" s="112" t="b">
        <f t="shared" si="1306"/>
        <v>0</v>
      </c>
      <c r="FG747" s="113" t="str" cm="1">
        <f t="array" ref="FG747">IF(FE747=TRUE,"x",INDEX('Avtal för korttidsarbete'!$E$13:$E$1012,$FE747))</f>
        <v>x</v>
      </c>
      <c r="FH747" s="113" t="str" cm="1">
        <f t="array" ref="FH747">IF(FE747=TRUE,"x",INDEX('Avtal för korttidsarbete'!$F$13:$F$1012,$FE747))</f>
        <v>x</v>
      </c>
      <c r="FI747" s="112" t="b">
        <f t="shared" si="1307"/>
        <v>0</v>
      </c>
      <c r="FJ747" s="135">
        <f t="shared" si="1308"/>
        <v>44166</v>
      </c>
      <c r="FK747" s="135">
        <f t="shared" si="1309"/>
        <v>44377</v>
      </c>
      <c r="FL747" s="112" t="b">
        <f t="shared" si="1310"/>
        <v>0</v>
      </c>
      <c r="FM747" s="113">
        <f t="shared" si="1311"/>
        <v>44166</v>
      </c>
      <c r="FN747" s="135">
        <f t="shared" si="1312"/>
        <v>44377</v>
      </c>
      <c r="FO747" s="148" t="b">
        <f>IFERROR(INDEX('Avtal för korttidsarbete'!R:R,MATCH(D747,'Avtal för korttidsarbete'!$G:$G,0)),TRUE)</f>
        <v>1</v>
      </c>
      <c r="FP747" s="135" t="str">
        <f>IF(FO747,"-",INDEX('Avtal för korttidsarbete'!$D:$D,MATCH(D747,'Avtal för korttidsarbete'!$G:$G,0)))</f>
        <v>-</v>
      </c>
      <c r="FQ747" s="113" t="b">
        <f>IFERROR(G747&gt;INDEX(Uppsägningar!E:E,MATCH(C747,Uppsägningar!C:C,0)),FALSE)</f>
        <v>0</v>
      </c>
    </row>
    <row r="748" spans="1:173" x14ac:dyDescent="0.25">
      <c r="A748" s="19">
        <v>732</v>
      </c>
      <c r="B748" s="20"/>
      <c r="C748" s="183"/>
      <c r="D748" s="66"/>
      <c r="E748" s="212">
        <f>IFERROR(INDEX(Admin!$C$7:$C$10,MATCH(FP748,TblNivåValTExt,0)),0)</f>
        <v>0</v>
      </c>
      <c r="F748" s="1"/>
      <c r="G748" s="1"/>
      <c r="H748" s="78"/>
      <c r="I748" s="181"/>
      <c r="J748" s="181"/>
      <c r="K748" s="182"/>
      <c r="L748" s="182"/>
      <c r="M748" s="181"/>
      <c r="N748" s="181"/>
      <c r="O748" s="181"/>
      <c r="P748" s="182"/>
      <c r="Q748" s="182"/>
      <c r="R748" s="181"/>
      <c r="S748" s="181"/>
      <c r="T748" s="181"/>
      <c r="U748" s="182"/>
      <c r="V748" s="182"/>
      <c r="W748" s="181"/>
      <c r="X748" s="181"/>
      <c r="Y748" s="181"/>
      <c r="Z748" s="182"/>
      <c r="AA748" s="182"/>
      <c r="AB748" s="181"/>
      <c r="AC748" s="181"/>
      <c r="AD748" s="181"/>
      <c r="AE748" s="182"/>
      <c r="AF748" s="182"/>
      <c r="AG748" s="181"/>
      <c r="AH748" s="181"/>
      <c r="AI748" s="181"/>
      <c r="AJ748" s="182"/>
      <c r="AK748" s="182"/>
      <c r="AL748" s="181"/>
      <c r="AM748" s="181"/>
      <c r="AN748" s="181"/>
      <c r="AO748" s="182"/>
      <c r="AP748" s="182"/>
      <c r="AQ748" s="181"/>
      <c r="AR748" s="181"/>
      <c r="AS748" s="181"/>
      <c r="AT748" s="182"/>
      <c r="AU748" s="182"/>
      <c r="AV748" s="181"/>
      <c r="AW748" s="181"/>
      <c r="AX748" s="181"/>
      <c r="AY748" s="182"/>
      <c r="AZ748" s="182"/>
      <c r="BA748" s="181"/>
      <c r="BB748" s="181"/>
      <c r="BC748" s="181"/>
      <c r="BD748" s="182"/>
      <c r="BE748" s="182"/>
      <c r="BF748" s="181"/>
      <c r="BG748" s="180">
        <f t="shared" si="1278"/>
        <v>0</v>
      </c>
      <c r="BH748" s="116" t="str">
        <f t="shared" si="1279"/>
        <v/>
      </c>
      <c r="BI748" s="80" t="b">
        <f t="shared" si="1227"/>
        <v>0</v>
      </c>
      <c r="BJ748" s="80" t="str">
        <f t="shared" si="1228"/>
        <v/>
      </c>
      <c r="BK748" s="80" t="b">
        <f t="shared" si="1280"/>
        <v>0</v>
      </c>
      <c r="BL748" s="13" t="str">
        <f t="shared" si="1229"/>
        <v/>
      </c>
      <c r="BM748" s="13" t="b">
        <f t="shared" si="1281"/>
        <v>0</v>
      </c>
      <c r="BN748" s="35" t="str">
        <f t="shared" si="1230"/>
        <v/>
      </c>
      <c r="BO748" s="13" t="b">
        <f t="shared" si="1231"/>
        <v>0</v>
      </c>
      <c r="BP748" s="35" t="str">
        <f t="shared" si="1232"/>
        <v/>
      </c>
      <c r="BQ748" s="13" t="b">
        <f t="shared" si="1233"/>
        <v>0</v>
      </c>
      <c r="BR748" s="35" t="str">
        <f t="shared" si="1234"/>
        <v/>
      </c>
      <c r="BS748" s="35" t="b">
        <f t="shared" si="1235"/>
        <v>0</v>
      </c>
      <c r="BT748" s="35" t="str">
        <f t="shared" si="1236"/>
        <v/>
      </c>
      <c r="BU748" s="35" t="b">
        <f t="shared" si="1237"/>
        <v>0</v>
      </c>
      <c r="BV748" s="35" t="str">
        <f t="shared" si="1238"/>
        <v/>
      </c>
      <c r="BW748" s="13" t="b">
        <f t="shared" si="1313"/>
        <v>0</v>
      </c>
      <c r="BX748" s="35" t="str">
        <f t="shared" si="1239"/>
        <v/>
      </c>
      <c r="BY748" s="265" t="b">
        <f t="shared" si="1282"/>
        <v>0</v>
      </c>
      <c r="BZ748" s="35" t="str">
        <f t="shared" si="1240"/>
        <v/>
      </c>
      <c r="CA748" s="265" t="b">
        <f t="shared" si="1283"/>
        <v>0</v>
      </c>
      <c r="CB748" s="35" t="str">
        <f t="shared" si="1241"/>
        <v/>
      </c>
      <c r="CC748" s="272" t="b">
        <f t="shared" si="1284"/>
        <v>0</v>
      </c>
      <c r="CD748" s="35" t="str">
        <f t="shared" si="1242"/>
        <v/>
      </c>
      <c r="CE748" s="13" t="b">
        <f t="shared" si="1243"/>
        <v>0</v>
      </c>
      <c r="CF748" s="35" t="str">
        <f t="shared" si="1244"/>
        <v/>
      </c>
      <c r="CG748" s="179">
        <f t="shared" si="1245"/>
        <v>0</v>
      </c>
      <c r="CH748" s="179">
        <f t="shared" si="1246"/>
        <v>0</v>
      </c>
      <c r="CI748" s="218">
        <f t="shared" si="1285"/>
        <v>0</v>
      </c>
      <c r="CJ748" s="218">
        <f t="shared" si="1286"/>
        <v>0</v>
      </c>
      <c r="CK748" s="218">
        <f t="shared" si="1287"/>
        <v>0</v>
      </c>
      <c r="CL748" s="218">
        <f t="shared" si="1288"/>
        <v>0</v>
      </c>
      <c r="CM748" s="218">
        <f t="shared" si="1289"/>
        <v>0</v>
      </c>
      <c r="CN748" s="218">
        <f t="shared" si="1290"/>
        <v>0</v>
      </c>
      <c r="CO748" s="218">
        <f t="shared" si="1291"/>
        <v>0</v>
      </c>
      <c r="CP748" s="218">
        <f t="shared" si="1292"/>
        <v>0</v>
      </c>
      <c r="CQ748" s="218">
        <f t="shared" si="1293"/>
        <v>0</v>
      </c>
      <c r="CR748" s="218">
        <f t="shared" si="1294"/>
        <v>0</v>
      </c>
      <c r="CS748" s="14">
        <f t="shared" si="1247"/>
        <v>0</v>
      </c>
      <c r="CT748" s="236">
        <f t="shared" si="1248"/>
        <v>0</v>
      </c>
      <c r="CU748" s="237">
        <f t="shared" si="1318"/>
        <v>0</v>
      </c>
      <c r="CV748" s="16">
        <f t="shared" si="1318"/>
        <v>0</v>
      </c>
      <c r="CW748" s="16">
        <f t="shared" si="1318"/>
        <v>0</v>
      </c>
      <c r="CX748" s="16">
        <f t="shared" si="1318"/>
        <v>0</v>
      </c>
      <c r="CY748" s="16">
        <f t="shared" si="1318"/>
        <v>0</v>
      </c>
      <c r="CZ748" s="16">
        <f t="shared" si="1318"/>
        <v>0</v>
      </c>
      <c r="DA748" s="16">
        <f t="shared" si="1318"/>
        <v>0</v>
      </c>
      <c r="DB748" s="16">
        <f t="shared" si="1318"/>
        <v>0</v>
      </c>
      <c r="DC748" s="16">
        <f t="shared" si="1318"/>
        <v>0</v>
      </c>
      <c r="DD748" s="238">
        <f t="shared" si="1318"/>
        <v>0</v>
      </c>
      <c r="DE748" s="232">
        <f t="shared" si="1319"/>
        <v>0</v>
      </c>
      <c r="DF748" s="132">
        <f t="shared" si="1319"/>
        <v>0</v>
      </c>
      <c r="DG748" s="132">
        <f t="shared" si="1319"/>
        <v>0</v>
      </c>
      <c r="DH748" s="132">
        <f t="shared" si="1319"/>
        <v>0</v>
      </c>
      <c r="DI748" s="132">
        <f t="shared" si="1319"/>
        <v>0</v>
      </c>
      <c r="DJ748" s="132">
        <f t="shared" si="1319"/>
        <v>0</v>
      </c>
      <c r="DK748" s="132">
        <f t="shared" si="1319"/>
        <v>0</v>
      </c>
      <c r="DL748" s="132">
        <f t="shared" si="1319"/>
        <v>0</v>
      </c>
      <c r="DM748" s="132">
        <f t="shared" si="1319"/>
        <v>0</v>
      </c>
      <c r="DN748" s="233">
        <f t="shared" si="1319"/>
        <v>0</v>
      </c>
      <c r="DO748" s="232">
        <f t="shared" si="1249"/>
        <v>0</v>
      </c>
      <c r="DP748" s="132">
        <f t="shared" si="1250"/>
        <v>0</v>
      </c>
      <c r="DQ748" s="132">
        <f t="shared" si="1251"/>
        <v>0</v>
      </c>
      <c r="DR748" s="132">
        <f t="shared" si="1252"/>
        <v>0</v>
      </c>
      <c r="DS748" s="132">
        <f t="shared" si="1253"/>
        <v>0</v>
      </c>
      <c r="DT748" s="132">
        <f t="shared" si="1254"/>
        <v>0</v>
      </c>
      <c r="DU748" s="132">
        <f t="shared" si="1255"/>
        <v>0</v>
      </c>
      <c r="DV748" s="132">
        <f t="shared" si="1256"/>
        <v>0</v>
      </c>
      <c r="DW748" s="132">
        <f t="shared" si="1257"/>
        <v>0</v>
      </c>
      <c r="DX748" s="233">
        <f t="shared" si="1258"/>
        <v>0</v>
      </c>
      <c r="DY748" s="231" t="b">
        <f t="shared" si="1295"/>
        <v>0</v>
      </c>
      <c r="DZ748" s="163"/>
      <c r="EA748" s="226" t="str">
        <f t="shared" si="1296"/>
        <v/>
      </c>
      <c r="EB748" s="178" t="str">
        <f t="shared" si="1297"/>
        <v/>
      </c>
      <c r="EC748" s="178" t="str">
        <f t="shared" si="1298"/>
        <v/>
      </c>
      <c r="ED748" s="178" t="str">
        <f t="shared" si="1299"/>
        <v/>
      </c>
      <c r="EE748" s="178" t="str">
        <f t="shared" si="1300"/>
        <v/>
      </c>
      <c r="EF748" s="178" t="str">
        <f t="shared" si="1301"/>
        <v/>
      </c>
      <c r="EG748" s="178" t="str">
        <f t="shared" si="1302"/>
        <v/>
      </c>
      <c r="EH748" s="178" t="str">
        <f t="shared" si="1303"/>
        <v/>
      </c>
      <c r="EI748" s="178" t="str">
        <f t="shared" si="1304"/>
        <v/>
      </c>
      <c r="EJ748" s="227" t="str">
        <f t="shared" si="1305"/>
        <v/>
      </c>
      <c r="EK748" s="230" t="str">
        <f t="shared" si="1259"/>
        <v/>
      </c>
      <c r="EL748" s="177" t="str">
        <f t="shared" si="1260"/>
        <v/>
      </c>
      <c r="EM748" s="177" t="str">
        <f t="shared" si="1261"/>
        <v/>
      </c>
      <c r="EN748" s="177" t="str">
        <f t="shared" si="1262"/>
        <v/>
      </c>
      <c r="EO748" s="177" t="str">
        <f t="shared" si="1263"/>
        <v/>
      </c>
      <c r="EP748" s="177" t="str">
        <f t="shared" si="1264"/>
        <v/>
      </c>
      <c r="EQ748" s="177" t="str">
        <f t="shared" si="1265"/>
        <v/>
      </c>
      <c r="ER748" s="177" t="str">
        <f t="shared" si="1266"/>
        <v/>
      </c>
      <c r="ES748" s="177" t="str">
        <f t="shared" si="1267"/>
        <v/>
      </c>
      <c r="ET748" s="177" t="str">
        <f t="shared" si="1268"/>
        <v/>
      </c>
      <c r="EU748" s="229" t="e">
        <f t="shared" si="1269"/>
        <v>#VALUE!</v>
      </c>
      <c r="EV748" s="27" t="e">
        <f t="shared" si="1270"/>
        <v>#VALUE!</v>
      </c>
      <c r="EW748" s="27" t="e">
        <f t="shared" si="1271"/>
        <v>#VALUE!</v>
      </c>
      <c r="EX748" s="28" t="e">
        <f t="shared" si="1272"/>
        <v>#VALUE!</v>
      </c>
      <c r="EY748" s="28" t="e">
        <f t="shared" si="1273"/>
        <v>#VALUE!</v>
      </c>
      <c r="EZ748" s="28" t="b">
        <f t="shared" si="1274"/>
        <v>0</v>
      </c>
      <c r="FA748" s="176" t="str">
        <f t="shared" si="1275"/>
        <v/>
      </c>
      <c r="FB748" s="27" t="e" cm="1">
        <f t="array" aca="1" ref="FB748" ca="1">TEXT(RIGHT(10-RIGHT(SUM(INDEX(1*(MID(MID(C748,1,1)*2,ROW(INDIRECT("1:"&amp;LEN(MID(C748,1,1)*2))),1)),,))+MID(C748,2,1)+
SUM(INDEX(1*(MID(MID(C748,3,1)*2,ROW(INDIRECT("1:"&amp;LEN(MID(C748,3,1)*2))),1)),,))+MID(C748,4,1)+
SUM(INDEX(1*(MID(MID(C748,5,1)*2,ROW(INDIRECT("1:"&amp;LEN(MID(C748,5,1)*2))),1)),,))+MID(C748,6,1)+
SUM(INDEX(1*(MID(MID(C748,8,1)*2,ROW(INDIRECT("1:"&amp;LEN(MID(C748,8,1)*2))),1)),,))+MID(C748,9,1)+
SUM(INDEX(1*(MID(MID(C748,10,1)*2,ROW(INDIRECT("1:"&amp;LEN(MID(C748,10,1)*2))),1)),,)),1),1),"0")</f>
        <v>#VALUE!</v>
      </c>
      <c r="FC748" s="27" t="str">
        <f t="shared" si="1276"/>
        <v/>
      </c>
      <c r="FD748" s="29" t="b">
        <f t="shared" si="1277"/>
        <v>0</v>
      </c>
      <c r="FE748" s="112" t="b">
        <f>IFERROR(MATCH(D748,'Avtal för korttidsarbete'!$G$13:$G$1012,0),TRUE)</f>
        <v>1</v>
      </c>
      <c r="FF748" s="112" t="b">
        <f t="shared" si="1306"/>
        <v>0</v>
      </c>
      <c r="FG748" s="113" t="str" cm="1">
        <f t="array" ref="FG748">IF(FE748=TRUE,"x",INDEX('Avtal för korttidsarbete'!$E$13:$E$1012,$FE748))</f>
        <v>x</v>
      </c>
      <c r="FH748" s="113" t="str" cm="1">
        <f t="array" ref="FH748">IF(FE748=TRUE,"x",INDEX('Avtal för korttidsarbete'!$F$13:$F$1012,$FE748))</f>
        <v>x</v>
      </c>
      <c r="FI748" s="112" t="b">
        <f t="shared" si="1307"/>
        <v>0</v>
      </c>
      <c r="FJ748" s="135">
        <f t="shared" si="1308"/>
        <v>44166</v>
      </c>
      <c r="FK748" s="135">
        <f t="shared" si="1309"/>
        <v>44377</v>
      </c>
      <c r="FL748" s="112" t="b">
        <f t="shared" si="1310"/>
        <v>0</v>
      </c>
      <c r="FM748" s="113">
        <f t="shared" si="1311"/>
        <v>44166</v>
      </c>
      <c r="FN748" s="135">
        <f t="shared" si="1312"/>
        <v>44377</v>
      </c>
      <c r="FO748" s="148" t="b">
        <f>IFERROR(INDEX('Avtal för korttidsarbete'!R:R,MATCH(D748,'Avtal för korttidsarbete'!$G:$G,0)),TRUE)</f>
        <v>1</v>
      </c>
      <c r="FP748" s="135" t="str">
        <f>IF(FO748,"-",INDEX('Avtal för korttidsarbete'!$D:$D,MATCH(D748,'Avtal för korttidsarbete'!$G:$G,0)))</f>
        <v>-</v>
      </c>
      <c r="FQ748" s="113" t="b">
        <f>IFERROR(G748&gt;INDEX(Uppsägningar!E:E,MATCH(C748,Uppsägningar!C:C,0)),FALSE)</f>
        <v>0</v>
      </c>
    </row>
    <row r="749" spans="1:173" x14ac:dyDescent="0.25">
      <c r="A749" s="19">
        <v>733</v>
      </c>
      <c r="B749" s="20"/>
      <c r="C749" s="183"/>
      <c r="D749" s="66"/>
      <c r="E749" s="212">
        <f>IFERROR(INDEX(Admin!$C$7:$C$10,MATCH(FP749,TblNivåValTExt,0)),0)</f>
        <v>0</v>
      </c>
      <c r="F749" s="1"/>
      <c r="G749" s="1"/>
      <c r="H749" s="78"/>
      <c r="I749" s="181"/>
      <c r="J749" s="181"/>
      <c r="K749" s="182"/>
      <c r="L749" s="182"/>
      <c r="M749" s="181"/>
      <c r="N749" s="181"/>
      <c r="O749" s="181"/>
      <c r="P749" s="182"/>
      <c r="Q749" s="182"/>
      <c r="R749" s="181"/>
      <c r="S749" s="181"/>
      <c r="T749" s="181"/>
      <c r="U749" s="182"/>
      <c r="V749" s="182"/>
      <c r="W749" s="181"/>
      <c r="X749" s="181"/>
      <c r="Y749" s="181"/>
      <c r="Z749" s="182"/>
      <c r="AA749" s="182"/>
      <c r="AB749" s="181"/>
      <c r="AC749" s="181"/>
      <c r="AD749" s="181"/>
      <c r="AE749" s="182"/>
      <c r="AF749" s="182"/>
      <c r="AG749" s="181"/>
      <c r="AH749" s="181"/>
      <c r="AI749" s="181"/>
      <c r="AJ749" s="182"/>
      <c r="AK749" s="182"/>
      <c r="AL749" s="181"/>
      <c r="AM749" s="181"/>
      <c r="AN749" s="181"/>
      <c r="AO749" s="182"/>
      <c r="AP749" s="182"/>
      <c r="AQ749" s="181"/>
      <c r="AR749" s="181"/>
      <c r="AS749" s="181"/>
      <c r="AT749" s="182"/>
      <c r="AU749" s="182"/>
      <c r="AV749" s="181"/>
      <c r="AW749" s="181"/>
      <c r="AX749" s="181"/>
      <c r="AY749" s="182"/>
      <c r="AZ749" s="182"/>
      <c r="BA749" s="181"/>
      <c r="BB749" s="181"/>
      <c r="BC749" s="181"/>
      <c r="BD749" s="182"/>
      <c r="BE749" s="182"/>
      <c r="BF749" s="181"/>
      <c r="BG749" s="180">
        <f t="shared" si="1278"/>
        <v>0</v>
      </c>
      <c r="BH749" s="116" t="str">
        <f t="shared" si="1279"/>
        <v/>
      </c>
      <c r="BI749" s="80" t="b">
        <f t="shared" si="1227"/>
        <v>0</v>
      </c>
      <c r="BJ749" s="80" t="str">
        <f t="shared" si="1228"/>
        <v/>
      </c>
      <c r="BK749" s="80" t="b">
        <f t="shared" si="1280"/>
        <v>0</v>
      </c>
      <c r="BL749" s="13" t="str">
        <f t="shared" si="1229"/>
        <v/>
      </c>
      <c r="BM749" s="13" t="b">
        <f t="shared" si="1281"/>
        <v>0</v>
      </c>
      <c r="BN749" s="35" t="str">
        <f t="shared" si="1230"/>
        <v/>
      </c>
      <c r="BO749" s="13" t="b">
        <f t="shared" si="1231"/>
        <v>0</v>
      </c>
      <c r="BP749" s="35" t="str">
        <f t="shared" si="1232"/>
        <v/>
      </c>
      <c r="BQ749" s="13" t="b">
        <f t="shared" si="1233"/>
        <v>0</v>
      </c>
      <c r="BR749" s="35" t="str">
        <f t="shared" si="1234"/>
        <v/>
      </c>
      <c r="BS749" s="35" t="b">
        <f t="shared" si="1235"/>
        <v>0</v>
      </c>
      <c r="BT749" s="35" t="str">
        <f t="shared" si="1236"/>
        <v/>
      </c>
      <c r="BU749" s="35" t="b">
        <f t="shared" si="1237"/>
        <v>0</v>
      </c>
      <c r="BV749" s="35" t="str">
        <f t="shared" si="1238"/>
        <v/>
      </c>
      <c r="BW749" s="13" t="b">
        <f t="shared" si="1313"/>
        <v>0</v>
      </c>
      <c r="BX749" s="35" t="str">
        <f t="shared" si="1239"/>
        <v/>
      </c>
      <c r="BY749" s="265" t="b">
        <f t="shared" si="1282"/>
        <v>0</v>
      </c>
      <c r="BZ749" s="35" t="str">
        <f t="shared" si="1240"/>
        <v/>
      </c>
      <c r="CA749" s="265" t="b">
        <f t="shared" si="1283"/>
        <v>0</v>
      </c>
      <c r="CB749" s="35" t="str">
        <f t="shared" si="1241"/>
        <v/>
      </c>
      <c r="CC749" s="272" t="b">
        <f t="shared" si="1284"/>
        <v>0</v>
      </c>
      <c r="CD749" s="35" t="str">
        <f t="shared" si="1242"/>
        <v/>
      </c>
      <c r="CE749" s="13" t="b">
        <f t="shared" si="1243"/>
        <v>0</v>
      </c>
      <c r="CF749" s="35" t="str">
        <f t="shared" si="1244"/>
        <v/>
      </c>
      <c r="CG749" s="179">
        <f t="shared" si="1245"/>
        <v>0</v>
      </c>
      <c r="CH749" s="179">
        <f t="shared" si="1246"/>
        <v>0</v>
      </c>
      <c r="CI749" s="218">
        <f t="shared" si="1285"/>
        <v>0</v>
      </c>
      <c r="CJ749" s="218">
        <f t="shared" si="1286"/>
        <v>0</v>
      </c>
      <c r="CK749" s="218">
        <f t="shared" si="1287"/>
        <v>0</v>
      </c>
      <c r="CL749" s="218">
        <f t="shared" si="1288"/>
        <v>0</v>
      </c>
      <c r="CM749" s="218">
        <f t="shared" si="1289"/>
        <v>0</v>
      </c>
      <c r="CN749" s="218">
        <f t="shared" si="1290"/>
        <v>0</v>
      </c>
      <c r="CO749" s="218">
        <f t="shared" si="1291"/>
        <v>0</v>
      </c>
      <c r="CP749" s="218">
        <f t="shared" si="1292"/>
        <v>0</v>
      </c>
      <c r="CQ749" s="218">
        <f t="shared" si="1293"/>
        <v>0</v>
      </c>
      <c r="CR749" s="218">
        <f t="shared" si="1294"/>
        <v>0</v>
      </c>
      <c r="CS749" s="14">
        <f t="shared" si="1247"/>
        <v>0</v>
      </c>
      <c r="CT749" s="236">
        <f t="shared" si="1248"/>
        <v>0</v>
      </c>
      <c r="CU749" s="237">
        <f t="shared" si="1318"/>
        <v>0</v>
      </c>
      <c r="CV749" s="16">
        <f t="shared" si="1318"/>
        <v>0</v>
      </c>
      <c r="CW749" s="16">
        <f t="shared" si="1318"/>
        <v>0</v>
      </c>
      <c r="CX749" s="16">
        <f t="shared" si="1318"/>
        <v>0</v>
      </c>
      <c r="CY749" s="16">
        <f t="shared" si="1318"/>
        <v>0</v>
      </c>
      <c r="CZ749" s="16">
        <f t="shared" si="1318"/>
        <v>0</v>
      </c>
      <c r="DA749" s="16">
        <f t="shared" si="1318"/>
        <v>0</v>
      </c>
      <c r="DB749" s="16">
        <f t="shared" si="1318"/>
        <v>0</v>
      </c>
      <c r="DC749" s="16">
        <f t="shared" si="1318"/>
        <v>0</v>
      </c>
      <c r="DD749" s="238">
        <f t="shared" si="1318"/>
        <v>0</v>
      </c>
      <c r="DE749" s="232">
        <f t="shared" si="1319"/>
        <v>0</v>
      </c>
      <c r="DF749" s="132">
        <f t="shared" si="1319"/>
        <v>0</v>
      </c>
      <c r="DG749" s="132">
        <f t="shared" si="1319"/>
        <v>0</v>
      </c>
      <c r="DH749" s="132">
        <f t="shared" si="1319"/>
        <v>0</v>
      </c>
      <c r="DI749" s="132">
        <f t="shared" si="1319"/>
        <v>0</v>
      </c>
      <c r="DJ749" s="132">
        <f t="shared" si="1319"/>
        <v>0</v>
      </c>
      <c r="DK749" s="132">
        <f t="shared" si="1319"/>
        <v>0</v>
      </c>
      <c r="DL749" s="132">
        <f t="shared" si="1319"/>
        <v>0</v>
      </c>
      <c r="DM749" s="132">
        <f t="shared" si="1319"/>
        <v>0</v>
      </c>
      <c r="DN749" s="233">
        <f t="shared" si="1319"/>
        <v>0</v>
      </c>
      <c r="DO749" s="232">
        <f t="shared" si="1249"/>
        <v>0</v>
      </c>
      <c r="DP749" s="132">
        <f t="shared" si="1250"/>
        <v>0</v>
      </c>
      <c r="DQ749" s="132">
        <f t="shared" si="1251"/>
        <v>0</v>
      </c>
      <c r="DR749" s="132">
        <f t="shared" si="1252"/>
        <v>0</v>
      </c>
      <c r="DS749" s="132">
        <f t="shared" si="1253"/>
        <v>0</v>
      </c>
      <c r="DT749" s="132">
        <f t="shared" si="1254"/>
        <v>0</v>
      </c>
      <c r="DU749" s="132">
        <f t="shared" si="1255"/>
        <v>0</v>
      </c>
      <c r="DV749" s="132">
        <f t="shared" si="1256"/>
        <v>0</v>
      </c>
      <c r="DW749" s="132">
        <f t="shared" si="1257"/>
        <v>0</v>
      </c>
      <c r="DX749" s="233">
        <f t="shared" si="1258"/>
        <v>0</v>
      </c>
      <c r="DY749" s="231" t="b">
        <f t="shared" si="1295"/>
        <v>0</v>
      </c>
      <c r="DZ749" s="163"/>
      <c r="EA749" s="226" t="str">
        <f t="shared" si="1296"/>
        <v/>
      </c>
      <c r="EB749" s="178" t="str">
        <f t="shared" si="1297"/>
        <v/>
      </c>
      <c r="EC749" s="178" t="str">
        <f t="shared" si="1298"/>
        <v/>
      </c>
      <c r="ED749" s="178" t="str">
        <f t="shared" si="1299"/>
        <v/>
      </c>
      <c r="EE749" s="178" t="str">
        <f t="shared" si="1300"/>
        <v/>
      </c>
      <c r="EF749" s="178" t="str">
        <f t="shared" si="1301"/>
        <v/>
      </c>
      <c r="EG749" s="178" t="str">
        <f t="shared" si="1302"/>
        <v/>
      </c>
      <c r="EH749" s="178" t="str">
        <f t="shared" si="1303"/>
        <v/>
      </c>
      <c r="EI749" s="178" t="str">
        <f t="shared" si="1304"/>
        <v/>
      </c>
      <c r="EJ749" s="227" t="str">
        <f t="shared" si="1305"/>
        <v/>
      </c>
      <c r="EK749" s="230" t="str">
        <f t="shared" si="1259"/>
        <v/>
      </c>
      <c r="EL749" s="177" t="str">
        <f t="shared" si="1260"/>
        <v/>
      </c>
      <c r="EM749" s="177" t="str">
        <f t="shared" si="1261"/>
        <v/>
      </c>
      <c r="EN749" s="177" t="str">
        <f t="shared" si="1262"/>
        <v/>
      </c>
      <c r="EO749" s="177" t="str">
        <f t="shared" si="1263"/>
        <v/>
      </c>
      <c r="EP749" s="177" t="str">
        <f t="shared" si="1264"/>
        <v/>
      </c>
      <c r="EQ749" s="177" t="str">
        <f t="shared" si="1265"/>
        <v/>
      </c>
      <c r="ER749" s="177" t="str">
        <f t="shared" si="1266"/>
        <v/>
      </c>
      <c r="ES749" s="177" t="str">
        <f t="shared" si="1267"/>
        <v/>
      </c>
      <c r="ET749" s="177" t="str">
        <f t="shared" si="1268"/>
        <v/>
      </c>
      <c r="EU749" s="229" t="e">
        <f t="shared" si="1269"/>
        <v>#VALUE!</v>
      </c>
      <c r="EV749" s="27" t="e">
        <f t="shared" si="1270"/>
        <v>#VALUE!</v>
      </c>
      <c r="EW749" s="27" t="e">
        <f t="shared" si="1271"/>
        <v>#VALUE!</v>
      </c>
      <c r="EX749" s="28" t="e">
        <f t="shared" si="1272"/>
        <v>#VALUE!</v>
      </c>
      <c r="EY749" s="28" t="e">
        <f t="shared" si="1273"/>
        <v>#VALUE!</v>
      </c>
      <c r="EZ749" s="28" t="b">
        <f t="shared" si="1274"/>
        <v>0</v>
      </c>
      <c r="FA749" s="176" t="str">
        <f t="shared" si="1275"/>
        <v/>
      </c>
      <c r="FB749" s="27" t="e" cm="1">
        <f t="array" aca="1" ref="FB749" ca="1">TEXT(RIGHT(10-RIGHT(SUM(INDEX(1*(MID(MID(C749,1,1)*2,ROW(INDIRECT("1:"&amp;LEN(MID(C749,1,1)*2))),1)),,))+MID(C749,2,1)+
SUM(INDEX(1*(MID(MID(C749,3,1)*2,ROW(INDIRECT("1:"&amp;LEN(MID(C749,3,1)*2))),1)),,))+MID(C749,4,1)+
SUM(INDEX(1*(MID(MID(C749,5,1)*2,ROW(INDIRECT("1:"&amp;LEN(MID(C749,5,1)*2))),1)),,))+MID(C749,6,1)+
SUM(INDEX(1*(MID(MID(C749,8,1)*2,ROW(INDIRECT("1:"&amp;LEN(MID(C749,8,1)*2))),1)),,))+MID(C749,9,1)+
SUM(INDEX(1*(MID(MID(C749,10,1)*2,ROW(INDIRECT("1:"&amp;LEN(MID(C749,10,1)*2))),1)),,)),1),1),"0")</f>
        <v>#VALUE!</v>
      </c>
      <c r="FC749" s="27" t="str">
        <f t="shared" si="1276"/>
        <v/>
      </c>
      <c r="FD749" s="29" t="b">
        <f t="shared" si="1277"/>
        <v>0</v>
      </c>
      <c r="FE749" s="112" t="b">
        <f>IFERROR(MATCH(D749,'Avtal för korttidsarbete'!$G$13:$G$1012,0),TRUE)</f>
        <v>1</v>
      </c>
      <c r="FF749" s="112" t="b">
        <f t="shared" si="1306"/>
        <v>0</v>
      </c>
      <c r="FG749" s="113" t="str" cm="1">
        <f t="array" ref="FG749">IF(FE749=TRUE,"x",INDEX('Avtal för korttidsarbete'!$E$13:$E$1012,$FE749))</f>
        <v>x</v>
      </c>
      <c r="FH749" s="113" t="str" cm="1">
        <f t="array" ref="FH749">IF(FE749=TRUE,"x",INDEX('Avtal för korttidsarbete'!$F$13:$F$1012,$FE749))</f>
        <v>x</v>
      </c>
      <c r="FI749" s="112" t="b">
        <f t="shared" si="1307"/>
        <v>0</v>
      </c>
      <c r="FJ749" s="135">
        <f t="shared" si="1308"/>
        <v>44166</v>
      </c>
      <c r="FK749" s="135">
        <f t="shared" si="1309"/>
        <v>44377</v>
      </c>
      <c r="FL749" s="112" t="b">
        <f t="shared" si="1310"/>
        <v>0</v>
      </c>
      <c r="FM749" s="113">
        <f t="shared" si="1311"/>
        <v>44166</v>
      </c>
      <c r="FN749" s="135">
        <f t="shared" si="1312"/>
        <v>44377</v>
      </c>
      <c r="FO749" s="148" t="b">
        <f>IFERROR(INDEX('Avtal för korttidsarbete'!R:R,MATCH(D749,'Avtal för korttidsarbete'!$G:$G,0)),TRUE)</f>
        <v>1</v>
      </c>
      <c r="FP749" s="135" t="str">
        <f>IF(FO749,"-",INDEX('Avtal för korttidsarbete'!$D:$D,MATCH(D749,'Avtal för korttidsarbete'!$G:$G,0)))</f>
        <v>-</v>
      </c>
      <c r="FQ749" s="113" t="b">
        <f>IFERROR(G749&gt;INDEX(Uppsägningar!E:E,MATCH(C749,Uppsägningar!C:C,0)),FALSE)</f>
        <v>0</v>
      </c>
    </row>
    <row r="750" spans="1:173" x14ac:dyDescent="0.25">
      <c r="A750" s="19">
        <v>734</v>
      </c>
      <c r="B750" s="20"/>
      <c r="C750" s="183"/>
      <c r="D750" s="66"/>
      <c r="E750" s="212">
        <f>IFERROR(INDEX(Admin!$C$7:$C$10,MATCH(FP750,TblNivåValTExt,0)),0)</f>
        <v>0</v>
      </c>
      <c r="F750" s="1"/>
      <c r="G750" s="1"/>
      <c r="H750" s="78"/>
      <c r="I750" s="181"/>
      <c r="J750" s="181"/>
      <c r="K750" s="182"/>
      <c r="L750" s="182"/>
      <c r="M750" s="181"/>
      <c r="N750" s="181"/>
      <c r="O750" s="181"/>
      <c r="P750" s="182"/>
      <c r="Q750" s="182"/>
      <c r="R750" s="181"/>
      <c r="S750" s="181"/>
      <c r="T750" s="181"/>
      <c r="U750" s="182"/>
      <c r="V750" s="182"/>
      <c r="W750" s="181"/>
      <c r="X750" s="181"/>
      <c r="Y750" s="181"/>
      <c r="Z750" s="182"/>
      <c r="AA750" s="182"/>
      <c r="AB750" s="181"/>
      <c r="AC750" s="181"/>
      <c r="AD750" s="181"/>
      <c r="AE750" s="182"/>
      <c r="AF750" s="182"/>
      <c r="AG750" s="181"/>
      <c r="AH750" s="181"/>
      <c r="AI750" s="181"/>
      <c r="AJ750" s="182"/>
      <c r="AK750" s="182"/>
      <c r="AL750" s="181"/>
      <c r="AM750" s="181"/>
      <c r="AN750" s="181"/>
      <c r="AO750" s="182"/>
      <c r="AP750" s="182"/>
      <c r="AQ750" s="181"/>
      <c r="AR750" s="181"/>
      <c r="AS750" s="181"/>
      <c r="AT750" s="182"/>
      <c r="AU750" s="182"/>
      <c r="AV750" s="181"/>
      <c r="AW750" s="181"/>
      <c r="AX750" s="181"/>
      <c r="AY750" s="182"/>
      <c r="AZ750" s="182"/>
      <c r="BA750" s="181"/>
      <c r="BB750" s="181"/>
      <c r="BC750" s="181"/>
      <c r="BD750" s="182"/>
      <c r="BE750" s="182"/>
      <c r="BF750" s="181"/>
      <c r="BG750" s="180">
        <f t="shared" si="1278"/>
        <v>0</v>
      </c>
      <c r="BH750" s="116" t="str">
        <f t="shared" si="1279"/>
        <v/>
      </c>
      <c r="BI750" s="80" t="b">
        <f t="shared" si="1227"/>
        <v>0</v>
      </c>
      <c r="BJ750" s="80" t="str">
        <f t="shared" si="1228"/>
        <v/>
      </c>
      <c r="BK750" s="80" t="b">
        <f t="shared" si="1280"/>
        <v>0</v>
      </c>
      <c r="BL750" s="13" t="str">
        <f t="shared" si="1229"/>
        <v/>
      </c>
      <c r="BM750" s="13" t="b">
        <f t="shared" si="1281"/>
        <v>0</v>
      </c>
      <c r="BN750" s="35" t="str">
        <f t="shared" si="1230"/>
        <v/>
      </c>
      <c r="BO750" s="13" t="b">
        <f t="shared" si="1231"/>
        <v>0</v>
      </c>
      <c r="BP750" s="35" t="str">
        <f t="shared" si="1232"/>
        <v/>
      </c>
      <c r="BQ750" s="13" t="b">
        <f t="shared" si="1233"/>
        <v>0</v>
      </c>
      <c r="BR750" s="35" t="str">
        <f t="shared" si="1234"/>
        <v/>
      </c>
      <c r="BS750" s="35" t="b">
        <f t="shared" si="1235"/>
        <v>0</v>
      </c>
      <c r="BT750" s="35" t="str">
        <f t="shared" si="1236"/>
        <v/>
      </c>
      <c r="BU750" s="35" t="b">
        <f t="shared" si="1237"/>
        <v>0</v>
      </c>
      <c r="BV750" s="35" t="str">
        <f t="shared" si="1238"/>
        <v/>
      </c>
      <c r="BW750" s="13" t="b">
        <f t="shared" si="1313"/>
        <v>0</v>
      </c>
      <c r="BX750" s="35" t="str">
        <f t="shared" si="1239"/>
        <v/>
      </c>
      <c r="BY750" s="265" t="b">
        <f t="shared" si="1282"/>
        <v>0</v>
      </c>
      <c r="BZ750" s="35" t="str">
        <f t="shared" si="1240"/>
        <v/>
      </c>
      <c r="CA750" s="265" t="b">
        <f t="shared" si="1283"/>
        <v>0</v>
      </c>
      <c r="CB750" s="35" t="str">
        <f t="shared" si="1241"/>
        <v/>
      </c>
      <c r="CC750" s="272" t="b">
        <f t="shared" si="1284"/>
        <v>0</v>
      </c>
      <c r="CD750" s="35" t="str">
        <f t="shared" si="1242"/>
        <v/>
      </c>
      <c r="CE750" s="13" t="b">
        <f t="shared" si="1243"/>
        <v>0</v>
      </c>
      <c r="CF750" s="35" t="str">
        <f t="shared" si="1244"/>
        <v/>
      </c>
      <c r="CG750" s="179">
        <f t="shared" si="1245"/>
        <v>0</v>
      </c>
      <c r="CH750" s="179">
        <f t="shared" si="1246"/>
        <v>0</v>
      </c>
      <c r="CI750" s="218">
        <f t="shared" si="1285"/>
        <v>0</v>
      </c>
      <c r="CJ750" s="218">
        <f t="shared" si="1286"/>
        <v>0</v>
      </c>
      <c r="CK750" s="218">
        <f t="shared" si="1287"/>
        <v>0</v>
      </c>
      <c r="CL750" s="218">
        <f t="shared" si="1288"/>
        <v>0</v>
      </c>
      <c r="CM750" s="218">
        <f t="shared" si="1289"/>
        <v>0</v>
      </c>
      <c r="CN750" s="218">
        <f t="shared" si="1290"/>
        <v>0</v>
      </c>
      <c r="CO750" s="218">
        <f t="shared" si="1291"/>
        <v>0</v>
      </c>
      <c r="CP750" s="218">
        <f t="shared" si="1292"/>
        <v>0</v>
      </c>
      <c r="CQ750" s="218">
        <f t="shared" si="1293"/>
        <v>0</v>
      </c>
      <c r="CR750" s="218">
        <f t="shared" si="1294"/>
        <v>0</v>
      </c>
      <c r="CS750" s="14">
        <f t="shared" si="1247"/>
        <v>0</v>
      </c>
      <c r="CT750" s="236">
        <f t="shared" si="1248"/>
        <v>0</v>
      </c>
      <c r="CU750" s="237">
        <f t="shared" si="1318"/>
        <v>0</v>
      </c>
      <c r="CV750" s="16">
        <f t="shared" si="1318"/>
        <v>0</v>
      </c>
      <c r="CW750" s="16">
        <f t="shared" si="1318"/>
        <v>0</v>
      </c>
      <c r="CX750" s="16">
        <f t="shared" si="1318"/>
        <v>0</v>
      </c>
      <c r="CY750" s="16">
        <f t="shared" si="1318"/>
        <v>0</v>
      </c>
      <c r="CZ750" s="16">
        <f t="shared" si="1318"/>
        <v>0</v>
      </c>
      <c r="DA750" s="16">
        <f t="shared" si="1318"/>
        <v>0</v>
      </c>
      <c r="DB750" s="16">
        <f t="shared" si="1318"/>
        <v>0</v>
      </c>
      <c r="DC750" s="16">
        <f t="shared" si="1318"/>
        <v>0</v>
      </c>
      <c r="DD750" s="238">
        <f t="shared" si="1318"/>
        <v>0</v>
      </c>
      <c r="DE750" s="232">
        <f t="shared" si="1319"/>
        <v>0</v>
      </c>
      <c r="DF750" s="132">
        <f t="shared" si="1319"/>
        <v>0</v>
      </c>
      <c r="DG750" s="132">
        <f t="shared" si="1319"/>
        <v>0</v>
      </c>
      <c r="DH750" s="132">
        <f t="shared" si="1319"/>
        <v>0</v>
      </c>
      <c r="DI750" s="132">
        <f t="shared" si="1319"/>
        <v>0</v>
      </c>
      <c r="DJ750" s="132">
        <f t="shared" si="1319"/>
        <v>0</v>
      </c>
      <c r="DK750" s="132">
        <f t="shared" si="1319"/>
        <v>0</v>
      </c>
      <c r="DL750" s="132">
        <f t="shared" si="1319"/>
        <v>0</v>
      </c>
      <c r="DM750" s="132">
        <f t="shared" si="1319"/>
        <v>0</v>
      </c>
      <c r="DN750" s="233">
        <f t="shared" si="1319"/>
        <v>0</v>
      </c>
      <c r="DO750" s="232">
        <f t="shared" si="1249"/>
        <v>0</v>
      </c>
      <c r="DP750" s="132">
        <f t="shared" si="1250"/>
        <v>0</v>
      </c>
      <c r="DQ750" s="132">
        <f t="shared" si="1251"/>
        <v>0</v>
      </c>
      <c r="DR750" s="132">
        <f t="shared" si="1252"/>
        <v>0</v>
      </c>
      <c r="DS750" s="132">
        <f t="shared" si="1253"/>
        <v>0</v>
      </c>
      <c r="DT750" s="132">
        <f t="shared" si="1254"/>
        <v>0</v>
      </c>
      <c r="DU750" s="132">
        <f t="shared" si="1255"/>
        <v>0</v>
      </c>
      <c r="DV750" s="132">
        <f t="shared" si="1256"/>
        <v>0</v>
      </c>
      <c r="DW750" s="132">
        <f t="shared" si="1257"/>
        <v>0</v>
      </c>
      <c r="DX750" s="233">
        <f t="shared" si="1258"/>
        <v>0</v>
      </c>
      <c r="DY750" s="231" t="b">
        <f t="shared" si="1295"/>
        <v>0</v>
      </c>
      <c r="DZ750" s="163"/>
      <c r="EA750" s="226" t="str">
        <f t="shared" si="1296"/>
        <v/>
      </c>
      <c r="EB750" s="178" t="str">
        <f t="shared" si="1297"/>
        <v/>
      </c>
      <c r="EC750" s="178" t="str">
        <f t="shared" si="1298"/>
        <v/>
      </c>
      <c r="ED750" s="178" t="str">
        <f t="shared" si="1299"/>
        <v/>
      </c>
      <c r="EE750" s="178" t="str">
        <f t="shared" si="1300"/>
        <v/>
      </c>
      <c r="EF750" s="178" t="str">
        <f t="shared" si="1301"/>
        <v/>
      </c>
      <c r="EG750" s="178" t="str">
        <f t="shared" si="1302"/>
        <v/>
      </c>
      <c r="EH750" s="178" t="str">
        <f t="shared" si="1303"/>
        <v/>
      </c>
      <c r="EI750" s="178" t="str">
        <f t="shared" si="1304"/>
        <v/>
      </c>
      <c r="EJ750" s="227" t="str">
        <f t="shared" si="1305"/>
        <v/>
      </c>
      <c r="EK750" s="230" t="str">
        <f t="shared" si="1259"/>
        <v/>
      </c>
      <c r="EL750" s="177" t="str">
        <f t="shared" si="1260"/>
        <v/>
      </c>
      <c r="EM750" s="177" t="str">
        <f t="shared" si="1261"/>
        <v/>
      </c>
      <c r="EN750" s="177" t="str">
        <f t="shared" si="1262"/>
        <v/>
      </c>
      <c r="EO750" s="177" t="str">
        <f t="shared" si="1263"/>
        <v/>
      </c>
      <c r="EP750" s="177" t="str">
        <f t="shared" si="1264"/>
        <v/>
      </c>
      <c r="EQ750" s="177" t="str">
        <f t="shared" si="1265"/>
        <v/>
      </c>
      <c r="ER750" s="177" t="str">
        <f t="shared" si="1266"/>
        <v/>
      </c>
      <c r="ES750" s="177" t="str">
        <f t="shared" si="1267"/>
        <v/>
      </c>
      <c r="ET750" s="177" t="str">
        <f t="shared" si="1268"/>
        <v/>
      </c>
      <c r="EU750" s="229" t="e">
        <f t="shared" si="1269"/>
        <v>#VALUE!</v>
      </c>
      <c r="EV750" s="27" t="e">
        <f t="shared" si="1270"/>
        <v>#VALUE!</v>
      </c>
      <c r="EW750" s="27" t="e">
        <f t="shared" si="1271"/>
        <v>#VALUE!</v>
      </c>
      <c r="EX750" s="28" t="e">
        <f t="shared" si="1272"/>
        <v>#VALUE!</v>
      </c>
      <c r="EY750" s="28" t="e">
        <f t="shared" si="1273"/>
        <v>#VALUE!</v>
      </c>
      <c r="EZ750" s="28" t="b">
        <f t="shared" si="1274"/>
        <v>0</v>
      </c>
      <c r="FA750" s="176" t="str">
        <f t="shared" si="1275"/>
        <v/>
      </c>
      <c r="FB750" s="27" t="e" cm="1">
        <f t="array" aca="1" ref="FB750" ca="1">TEXT(RIGHT(10-RIGHT(SUM(INDEX(1*(MID(MID(C750,1,1)*2,ROW(INDIRECT("1:"&amp;LEN(MID(C750,1,1)*2))),1)),,))+MID(C750,2,1)+
SUM(INDEX(1*(MID(MID(C750,3,1)*2,ROW(INDIRECT("1:"&amp;LEN(MID(C750,3,1)*2))),1)),,))+MID(C750,4,1)+
SUM(INDEX(1*(MID(MID(C750,5,1)*2,ROW(INDIRECT("1:"&amp;LEN(MID(C750,5,1)*2))),1)),,))+MID(C750,6,1)+
SUM(INDEX(1*(MID(MID(C750,8,1)*2,ROW(INDIRECT("1:"&amp;LEN(MID(C750,8,1)*2))),1)),,))+MID(C750,9,1)+
SUM(INDEX(1*(MID(MID(C750,10,1)*2,ROW(INDIRECT("1:"&amp;LEN(MID(C750,10,1)*2))),1)),,)),1),1),"0")</f>
        <v>#VALUE!</v>
      </c>
      <c r="FC750" s="27" t="str">
        <f t="shared" si="1276"/>
        <v/>
      </c>
      <c r="FD750" s="29" t="b">
        <f t="shared" si="1277"/>
        <v>0</v>
      </c>
      <c r="FE750" s="112" t="b">
        <f>IFERROR(MATCH(D750,'Avtal för korttidsarbete'!$G$13:$G$1012,0),TRUE)</f>
        <v>1</v>
      </c>
      <c r="FF750" s="112" t="b">
        <f t="shared" si="1306"/>
        <v>0</v>
      </c>
      <c r="FG750" s="113" t="str" cm="1">
        <f t="array" ref="FG750">IF(FE750=TRUE,"x",INDEX('Avtal för korttidsarbete'!$E$13:$E$1012,$FE750))</f>
        <v>x</v>
      </c>
      <c r="FH750" s="113" t="str" cm="1">
        <f t="array" ref="FH750">IF(FE750=TRUE,"x",INDEX('Avtal för korttidsarbete'!$F$13:$F$1012,$FE750))</f>
        <v>x</v>
      </c>
      <c r="FI750" s="112" t="b">
        <f t="shared" si="1307"/>
        <v>0</v>
      </c>
      <c r="FJ750" s="135">
        <f t="shared" si="1308"/>
        <v>44166</v>
      </c>
      <c r="FK750" s="135">
        <f t="shared" si="1309"/>
        <v>44377</v>
      </c>
      <c r="FL750" s="112" t="b">
        <f t="shared" si="1310"/>
        <v>0</v>
      </c>
      <c r="FM750" s="113">
        <f t="shared" si="1311"/>
        <v>44166</v>
      </c>
      <c r="FN750" s="135">
        <f t="shared" si="1312"/>
        <v>44377</v>
      </c>
      <c r="FO750" s="148" t="b">
        <f>IFERROR(INDEX('Avtal för korttidsarbete'!R:R,MATCH(D750,'Avtal för korttidsarbete'!$G:$G,0)),TRUE)</f>
        <v>1</v>
      </c>
      <c r="FP750" s="135" t="str">
        <f>IF(FO750,"-",INDEX('Avtal för korttidsarbete'!$D:$D,MATCH(D750,'Avtal för korttidsarbete'!$G:$G,0)))</f>
        <v>-</v>
      </c>
      <c r="FQ750" s="113" t="b">
        <f>IFERROR(G750&gt;INDEX(Uppsägningar!E:E,MATCH(C750,Uppsägningar!C:C,0)),FALSE)</f>
        <v>0</v>
      </c>
    </row>
    <row r="751" spans="1:173" x14ac:dyDescent="0.25">
      <c r="A751" s="19">
        <v>735</v>
      </c>
      <c r="B751" s="20"/>
      <c r="C751" s="183"/>
      <c r="D751" s="66"/>
      <c r="E751" s="212">
        <f>IFERROR(INDEX(Admin!$C$7:$C$10,MATCH(FP751,TblNivåValTExt,0)),0)</f>
        <v>0</v>
      </c>
      <c r="F751" s="1"/>
      <c r="G751" s="1"/>
      <c r="H751" s="78"/>
      <c r="I751" s="181"/>
      <c r="J751" s="181"/>
      <c r="K751" s="182"/>
      <c r="L751" s="182"/>
      <c r="M751" s="181"/>
      <c r="N751" s="181"/>
      <c r="O751" s="181"/>
      <c r="P751" s="182"/>
      <c r="Q751" s="182"/>
      <c r="R751" s="181"/>
      <c r="S751" s="181"/>
      <c r="T751" s="181"/>
      <c r="U751" s="182"/>
      <c r="V751" s="182"/>
      <c r="W751" s="181"/>
      <c r="X751" s="181"/>
      <c r="Y751" s="181"/>
      <c r="Z751" s="182"/>
      <c r="AA751" s="182"/>
      <c r="AB751" s="181"/>
      <c r="AC751" s="181"/>
      <c r="AD751" s="181"/>
      <c r="AE751" s="182"/>
      <c r="AF751" s="182"/>
      <c r="AG751" s="181"/>
      <c r="AH751" s="181"/>
      <c r="AI751" s="181"/>
      <c r="AJ751" s="182"/>
      <c r="AK751" s="182"/>
      <c r="AL751" s="181"/>
      <c r="AM751" s="181"/>
      <c r="AN751" s="181"/>
      <c r="AO751" s="182"/>
      <c r="AP751" s="182"/>
      <c r="AQ751" s="181"/>
      <c r="AR751" s="181"/>
      <c r="AS751" s="181"/>
      <c r="AT751" s="182"/>
      <c r="AU751" s="182"/>
      <c r="AV751" s="181"/>
      <c r="AW751" s="181"/>
      <c r="AX751" s="181"/>
      <c r="AY751" s="182"/>
      <c r="AZ751" s="182"/>
      <c r="BA751" s="181"/>
      <c r="BB751" s="181"/>
      <c r="BC751" s="181"/>
      <c r="BD751" s="182"/>
      <c r="BE751" s="182"/>
      <c r="BF751" s="181"/>
      <c r="BG751" s="180">
        <f t="shared" si="1278"/>
        <v>0</v>
      </c>
      <c r="BH751" s="116" t="str">
        <f t="shared" si="1279"/>
        <v/>
      </c>
      <c r="BI751" s="80" t="b">
        <f t="shared" si="1227"/>
        <v>0</v>
      </c>
      <c r="BJ751" s="80" t="str">
        <f t="shared" si="1228"/>
        <v/>
      </c>
      <c r="BK751" s="80" t="b">
        <f t="shared" si="1280"/>
        <v>0</v>
      </c>
      <c r="BL751" s="13" t="str">
        <f t="shared" si="1229"/>
        <v/>
      </c>
      <c r="BM751" s="13" t="b">
        <f t="shared" si="1281"/>
        <v>0</v>
      </c>
      <c r="BN751" s="35" t="str">
        <f t="shared" si="1230"/>
        <v/>
      </c>
      <c r="BO751" s="13" t="b">
        <f t="shared" si="1231"/>
        <v>0</v>
      </c>
      <c r="BP751" s="35" t="str">
        <f t="shared" si="1232"/>
        <v/>
      </c>
      <c r="BQ751" s="13" t="b">
        <f t="shared" si="1233"/>
        <v>0</v>
      </c>
      <c r="BR751" s="35" t="str">
        <f t="shared" si="1234"/>
        <v/>
      </c>
      <c r="BS751" s="35" t="b">
        <f t="shared" si="1235"/>
        <v>0</v>
      </c>
      <c r="BT751" s="35" t="str">
        <f t="shared" si="1236"/>
        <v/>
      </c>
      <c r="BU751" s="35" t="b">
        <f t="shared" si="1237"/>
        <v>0</v>
      </c>
      <c r="BV751" s="35" t="str">
        <f t="shared" si="1238"/>
        <v/>
      </c>
      <c r="BW751" s="13" t="b">
        <f t="shared" si="1313"/>
        <v>0</v>
      </c>
      <c r="BX751" s="35" t="str">
        <f t="shared" si="1239"/>
        <v/>
      </c>
      <c r="BY751" s="265" t="b">
        <f t="shared" si="1282"/>
        <v>0</v>
      </c>
      <c r="BZ751" s="35" t="str">
        <f t="shared" si="1240"/>
        <v/>
      </c>
      <c r="CA751" s="265" t="b">
        <f t="shared" si="1283"/>
        <v>0</v>
      </c>
      <c r="CB751" s="35" t="str">
        <f t="shared" si="1241"/>
        <v/>
      </c>
      <c r="CC751" s="272" t="b">
        <f t="shared" si="1284"/>
        <v>0</v>
      </c>
      <c r="CD751" s="35" t="str">
        <f t="shared" si="1242"/>
        <v/>
      </c>
      <c r="CE751" s="13" t="b">
        <f t="shared" si="1243"/>
        <v>0</v>
      </c>
      <c r="CF751" s="35" t="str">
        <f t="shared" si="1244"/>
        <v/>
      </c>
      <c r="CG751" s="179">
        <f t="shared" si="1245"/>
        <v>0</v>
      </c>
      <c r="CH751" s="179">
        <f t="shared" si="1246"/>
        <v>0</v>
      </c>
      <c r="CI751" s="218">
        <f t="shared" si="1285"/>
        <v>0</v>
      </c>
      <c r="CJ751" s="218">
        <f t="shared" si="1286"/>
        <v>0</v>
      </c>
      <c r="CK751" s="218">
        <f t="shared" si="1287"/>
        <v>0</v>
      </c>
      <c r="CL751" s="218">
        <f t="shared" si="1288"/>
        <v>0</v>
      </c>
      <c r="CM751" s="218">
        <f t="shared" si="1289"/>
        <v>0</v>
      </c>
      <c r="CN751" s="218">
        <f t="shared" si="1290"/>
        <v>0</v>
      </c>
      <c r="CO751" s="218">
        <f t="shared" si="1291"/>
        <v>0</v>
      </c>
      <c r="CP751" s="218">
        <f t="shared" si="1292"/>
        <v>0</v>
      </c>
      <c r="CQ751" s="218">
        <f t="shared" si="1293"/>
        <v>0</v>
      </c>
      <c r="CR751" s="218">
        <f t="shared" si="1294"/>
        <v>0</v>
      </c>
      <c r="CS751" s="14">
        <f t="shared" si="1247"/>
        <v>0</v>
      </c>
      <c r="CT751" s="236">
        <f t="shared" si="1248"/>
        <v>0</v>
      </c>
      <c r="CU751" s="237">
        <f t="shared" si="1318"/>
        <v>0</v>
      </c>
      <c r="CV751" s="16">
        <f t="shared" si="1318"/>
        <v>0</v>
      </c>
      <c r="CW751" s="16">
        <f t="shared" si="1318"/>
        <v>0</v>
      </c>
      <c r="CX751" s="16">
        <f t="shared" si="1318"/>
        <v>0</v>
      </c>
      <c r="CY751" s="16">
        <f t="shared" si="1318"/>
        <v>0</v>
      </c>
      <c r="CZ751" s="16">
        <f t="shared" si="1318"/>
        <v>0</v>
      </c>
      <c r="DA751" s="16">
        <f t="shared" si="1318"/>
        <v>0</v>
      </c>
      <c r="DB751" s="16">
        <f t="shared" si="1318"/>
        <v>0</v>
      </c>
      <c r="DC751" s="16">
        <f t="shared" si="1318"/>
        <v>0</v>
      </c>
      <c r="DD751" s="238">
        <f t="shared" si="1318"/>
        <v>0</v>
      </c>
      <c r="DE751" s="232">
        <f t="shared" si="1319"/>
        <v>0</v>
      </c>
      <c r="DF751" s="132">
        <f t="shared" si="1319"/>
        <v>0</v>
      </c>
      <c r="DG751" s="132">
        <f t="shared" si="1319"/>
        <v>0</v>
      </c>
      <c r="DH751" s="132">
        <f t="shared" si="1319"/>
        <v>0</v>
      </c>
      <c r="DI751" s="132">
        <f t="shared" si="1319"/>
        <v>0</v>
      </c>
      <c r="DJ751" s="132">
        <f t="shared" si="1319"/>
        <v>0</v>
      </c>
      <c r="DK751" s="132">
        <f t="shared" si="1319"/>
        <v>0</v>
      </c>
      <c r="DL751" s="132">
        <f t="shared" si="1319"/>
        <v>0</v>
      </c>
      <c r="DM751" s="132">
        <f t="shared" si="1319"/>
        <v>0</v>
      </c>
      <c r="DN751" s="233">
        <f t="shared" si="1319"/>
        <v>0</v>
      </c>
      <c r="DO751" s="232">
        <f t="shared" si="1249"/>
        <v>0</v>
      </c>
      <c r="DP751" s="132">
        <f t="shared" si="1250"/>
        <v>0</v>
      </c>
      <c r="DQ751" s="132">
        <f t="shared" si="1251"/>
        <v>0</v>
      </c>
      <c r="DR751" s="132">
        <f t="shared" si="1252"/>
        <v>0</v>
      </c>
      <c r="DS751" s="132">
        <f t="shared" si="1253"/>
        <v>0</v>
      </c>
      <c r="DT751" s="132">
        <f t="shared" si="1254"/>
        <v>0</v>
      </c>
      <c r="DU751" s="132">
        <f t="shared" si="1255"/>
        <v>0</v>
      </c>
      <c r="DV751" s="132">
        <f t="shared" si="1256"/>
        <v>0</v>
      </c>
      <c r="DW751" s="132">
        <f t="shared" si="1257"/>
        <v>0</v>
      </c>
      <c r="DX751" s="233">
        <f t="shared" si="1258"/>
        <v>0</v>
      </c>
      <c r="DY751" s="231" t="b">
        <f t="shared" si="1295"/>
        <v>0</v>
      </c>
      <c r="DZ751" s="163"/>
      <c r="EA751" s="226" t="str">
        <f t="shared" si="1296"/>
        <v/>
      </c>
      <c r="EB751" s="178" t="str">
        <f t="shared" si="1297"/>
        <v/>
      </c>
      <c r="EC751" s="178" t="str">
        <f t="shared" si="1298"/>
        <v/>
      </c>
      <c r="ED751" s="178" t="str">
        <f t="shared" si="1299"/>
        <v/>
      </c>
      <c r="EE751" s="178" t="str">
        <f t="shared" si="1300"/>
        <v/>
      </c>
      <c r="EF751" s="178" t="str">
        <f t="shared" si="1301"/>
        <v/>
      </c>
      <c r="EG751" s="178" t="str">
        <f t="shared" si="1302"/>
        <v/>
      </c>
      <c r="EH751" s="178" t="str">
        <f t="shared" si="1303"/>
        <v/>
      </c>
      <c r="EI751" s="178" t="str">
        <f t="shared" si="1304"/>
        <v/>
      </c>
      <c r="EJ751" s="227" t="str">
        <f t="shared" si="1305"/>
        <v/>
      </c>
      <c r="EK751" s="230" t="str">
        <f t="shared" si="1259"/>
        <v/>
      </c>
      <c r="EL751" s="177" t="str">
        <f t="shared" si="1260"/>
        <v/>
      </c>
      <c r="EM751" s="177" t="str">
        <f t="shared" si="1261"/>
        <v/>
      </c>
      <c r="EN751" s="177" t="str">
        <f t="shared" si="1262"/>
        <v/>
      </c>
      <c r="EO751" s="177" t="str">
        <f t="shared" si="1263"/>
        <v/>
      </c>
      <c r="EP751" s="177" t="str">
        <f t="shared" si="1264"/>
        <v/>
      </c>
      <c r="EQ751" s="177" t="str">
        <f t="shared" si="1265"/>
        <v/>
      </c>
      <c r="ER751" s="177" t="str">
        <f t="shared" si="1266"/>
        <v/>
      </c>
      <c r="ES751" s="177" t="str">
        <f t="shared" si="1267"/>
        <v/>
      </c>
      <c r="ET751" s="177" t="str">
        <f t="shared" si="1268"/>
        <v/>
      </c>
      <c r="EU751" s="229" t="e">
        <f t="shared" si="1269"/>
        <v>#VALUE!</v>
      </c>
      <c r="EV751" s="27" t="e">
        <f t="shared" si="1270"/>
        <v>#VALUE!</v>
      </c>
      <c r="EW751" s="27" t="e">
        <f t="shared" si="1271"/>
        <v>#VALUE!</v>
      </c>
      <c r="EX751" s="28" t="e">
        <f t="shared" si="1272"/>
        <v>#VALUE!</v>
      </c>
      <c r="EY751" s="28" t="e">
        <f t="shared" si="1273"/>
        <v>#VALUE!</v>
      </c>
      <c r="EZ751" s="28" t="b">
        <f t="shared" si="1274"/>
        <v>0</v>
      </c>
      <c r="FA751" s="176" t="str">
        <f t="shared" si="1275"/>
        <v/>
      </c>
      <c r="FB751" s="27" t="e" cm="1">
        <f t="array" aca="1" ref="FB751" ca="1">TEXT(RIGHT(10-RIGHT(SUM(INDEX(1*(MID(MID(C751,1,1)*2,ROW(INDIRECT("1:"&amp;LEN(MID(C751,1,1)*2))),1)),,))+MID(C751,2,1)+
SUM(INDEX(1*(MID(MID(C751,3,1)*2,ROW(INDIRECT("1:"&amp;LEN(MID(C751,3,1)*2))),1)),,))+MID(C751,4,1)+
SUM(INDEX(1*(MID(MID(C751,5,1)*2,ROW(INDIRECT("1:"&amp;LEN(MID(C751,5,1)*2))),1)),,))+MID(C751,6,1)+
SUM(INDEX(1*(MID(MID(C751,8,1)*2,ROW(INDIRECT("1:"&amp;LEN(MID(C751,8,1)*2))),1)),,))+MID(C751,9,1)+
SUM(INDEX(1*(MID(MID(C751,10,1)*2,ROW(INDIRECT("1:"&amp;LEN(MID(C751,10,1)*2))),1)),,)),1),1),"0")</f>
        <v>#VALUE!</v>
      </c>
      <c r="FC751" s="27" t="str">
        <f t="shared" si="1276"/>
        <v/>
      </c>
      <c r="FD751" s="29" t="b">
        <f t="shared" si="1277"/>
        <v>0</v>
      </c>
      <c r="FE751" s="112" t="b">
        <f>IFERROR(MATCH(D751,'Avtal för korttidsarbete'!$G$13:$G$1012,0),TRUE)</f>
        <v>1</v>
      </c>
      <c r="FF751" s="112" t="b">
        <f t="shared" si="1306"/>
        <v>0</v>
      </c>
      <c r="FG751" s="113" t="str" cm="1">
        <f t="array" ref="FG751">IF(FE751=TRUE,"x",INDEX('Avtal för korttidsarbete'!$E$13:$E$1012,$FE751))</f>
        <v>x</v>
      </c>
      <c r="FH751" s="113" t="str" cm="1">
        <f t="array" ref="FH751">IF(FE751=TRUE,"x",INDEX('Avtal för korttidsarbete'!$F$13:$F$1012,$FE751))</f>
        <v>x</v>
      </c>
      <c r="FI751" s="112" t="b">
        <f t="shared" si="1307"/>
        <v>0</v>
      </c>
      <c r="FJ751" s="135">
        <f t="shared" si="1308"/>
        <v>44166</v>
      </c>
      <c r="FK751" s="135">
        <f t="shared" si="1309"/>
        <v>44377</v>
      </c>
      <c r="FL751" s="112" t="b">
        <f t="shared" si="1310"/>
        <v>0</v>
      </c>
      <c r="FM751" s="113">
        <f t="shared" si="1311"/>
        <v>44166</v>
      </c>
      <c r="FN751" s="135">
        <f t="shared" si="1312"/>
        <v>44377</v>
      </c>
      <c r="FO751" s="148" t="b">
        <f>IFERROR(INDEX('Avtal för korttidsarbete'!R:R,MATCH(D751,'Avtal för korttidsarbete'!$G:$G,0)),TRUE)</f>
        <v>1</v>
      </c>
      <c r="FP751" s="135" t="str">
        <f>IF(FO751,"-",INDEX('Avtal för korttidsarbete'!$D:$D,MATCH(D751,'Avtal för korttidsarbete'!$G:$G,0)))</f>
        <v>-</v>
      </c>
      <c r="FQ751" s="113" t="b">
        <f>IFERROR(G751&gt;INDEX(Uppsägningar!E:E,MATCH(C751,Uppsägningar!C:C,0)),FALSE)</f>
        <v>0</v>
      </c>
    </row>
    <row r="752" spans="1:173" x14ac:dyDescent="0.25">
      <c r="A752" s="19">
        <v>736</v>
      </c>
      <c r="B752" s="20"/>
      <c r="C752" s="183"/>
      <c r="D752" s="66"/>
      <c r="E752" s="212">
        <f>IFERROR(INDEX(Admin!$C$7:$C$10,MATCH(FP752,TblNivåValTExt,0)),0)</f>
        <v>0</v>
      </c>
      <c r="F752" s="1"/>
      <c r="G752" s="1"/>
      <c r="H752" s="78"/>
      <c r="I752" s="181"/>
      <c r="J752" s="181"/>
      <c r="K752" s="182"/>
      <c r="L752" s="182"/>
      <c r="M752" s="181"/>
      <c r="N752" s="181"/>
      <c r="O752" s="181"/>
      <c r="P752" s="182"/>
      <c r="Q752" s="182"/>
      <c r="R752" s="181"/>
      <c r="S752" s="181"/>
      <c r="T752" s="181"/>
      <c r="U752" s="182"/>
      <c r="V752" s="182"/>
      <c r="W752" s="181"/>
      <c r="X752" s="181"/>
      <c r="Y752" s="181"/>
      <c r="Z752" s="182"/>
      <c r="AA752" s="182"/>
      <c r="AB752" s="181"/>
      <c r="AC752" s="181"/>
      <c r="AD752" s="181"/>
      <c r="AE752" s="182"/>
      <c r="AF752" s="182"/>
      <c r="AG752" s="181"/>
      <c r="AH752" s="181"/>
      <c r="AI752" s="181"/>
      <c r="AJ752" s="182"/>
      <c r="AK752" s="182"/>
      <c r="AL752" s="181"/>
      <c r="AM752" s="181"/>
      <c r="AN752" s="181"/>
      <c r="AO752" s="182"/>
      <c r="AP752" s="182"/>
      <c r="AQ752" s="181"/>
      <c r="AR752" s="181"/>
      <c r="AS752" s="181"/>
      <c r="AT752" s="182"/>
      <c r="AU752" s="182"/>
      <c r="AV752" s="181"/>
      <c r="AW752" s="181"/>
      <c r="AX752" s="181"/>
      <c r="AY752" s="182"/>
      <c r="AZ752" s="182"/>
      <c r="BA752" s="181"/>
      <c r="BB752" s="181"/>
      <c r="BC752" s="181"/>
      <c r="BD752" s="182"/>
      <c r="BE752" s="182"/>
      <c r="BF752" s="181"/>
      <c r="BG752" s="180">
        <f t="shared" si="1278"/>
        <v>0</v>
      </c>
      <c r="BH752" s="116" t="str">
        <f t="shared" si="1279"/>
        <v/>
      </c>
      <c r="BI752" s="80" t="b">
        <f t="shared" si="1227"/>
        <v>0</v>
      </c>
      <c r="BJ752" s="80" t="str">
        <f t="shared" si="1228"/>
        <v/>
      </c>
      <c r="BK752" s="80" t="b">
        <f t="shared" si="1280"/>
        <v>0</v>
      </c>
      <c r="BL752" s="13" t="str">
        <f t="shared" si="1229"/>
        <v/>
      </c>
      <c r="BM752" s="13" t="b">
        <f t="shared" si="1281"/>
        <v>0</v>
      </c>
      <c r="BN752" s="35" t="str">
        <f t="shared" si="1230"/>
        <v/>
      </c>
      <c r="BO752" s="13" t="b">
        <f t="shared" si="1231"/>
        <v>0</v>
      </c>
      <c r="BP752" s="35" t="str">
        <f t="shared" si="1232"/>
        <v/>
      </c>
      <c r="BQ752" s="13" t="b">
        <f t="shared" si="1233"/>
        <v>0</v>
      </c>
      <c r="BR752" s="35" t="str">
        <f t="shared" si="1234"/>
        <v/>
      </c>
      <c r="BS752" s="35" t="b">
        <f t="shared" si="1235"/>
        <v>0</v>
      </c>
      <c r="BT752" s="35" t="str">
        <f t="shared" si="1236"/>
        <v/>
      </c>
      <c r="BU752" s="35" t="b">
        <f t="shared" si="1237"/>
        <v>0</v>
      </c>
      <c r="BV752" s="35" t="str">
        <f t="shared" si="1238"/>
        <v/>
      </c>
      <c r="BW752" s="13" t="b">
        <f t="shared" si="1313"/>
        <v>0</v>
      </c>
      <c r="BX752" s="35" t="str">
        <f t="shared" si="1239"/>
        <v/>
      </c>
      <c r="BY752" s="265" t="b">
        <f t="shared" si="1282"/>
        <v>0</v>
      </c>
      <c r="BZ752" s="35" t="str">
        <f t="shared" si="1240"/>
        <v/>
      </c>
      <c r="CA752" s="265" t="b">
        <f t="shared" si="1283"/>
        <v>0</v>
      </c>
      <c r="CB752" s="35" t="str">
        <f t="shared" si="1241"/>
        <v/>
      </c>
      <c r="CC752" s="272" t="b">
        <f t="shared" si="1284"/>
        <v>0</v>
      </c>
      <c r="CD752" s="35" t="str">
        <f t="shared" si="1242"/>
        <v/>
      </c>
      <c r="CE752" s="13" t="b">
        <f t="shared" si="1243"/>
        <v>0</v>
      </c>
      <c r="CF752" s="35" t="str">
        <f t="shared" si="1244"/>
        <v/>
      </c>
      <c r="CG752" s="179">
        <f t="shared" si="1245"/>
        <v>0</v>
      </c>
      <c r="CH752" s="179">
        <f t="shared" si="1246"/>
        <v>0</v>
      </c>
      <c r="CI752" s="218">
        <f t="shared" si="1285"/>
        <v>0</v>
      </c>
      <c r="CJ752" s="218">
        <f t="shared" si="1286"/>
        <v>0</v>
      </c>
      <c r="CK752" s="218">
        <f t="shared" si="1287"/>
        <v>0</v>
      </c>
      <c r="CL752" s="218">
        <f t="shared" si="1288"/>
        <v>0</v>
      </c>
      <c r="CM752" s="218">
        <f t="shared" si="1289"/>
        <v>0</v>
      </c>
      <c r="CN752" s="218">
        <f t="shared" si="1290"/>
        <v>0</v>
      </c>
      <c r="CO752" s="218">
        <f t="shared" si="1291"/>
        <v>0</v>
      </c>
      <c r="CP752" s="218">
        <f t="shared" si="1292"/>
        <v>0</v>
      </c>
      <c r="CQ752" s="218">
        <f t="shared" si="1293"/>
        <v>0</v>
      </c>
      <c r="CR752" s="218">
        <f t="shared" si="1294"/>
        <v>0</v>
      </c>
      <c r="CS752" s="14">
        <f t="shared" si="1247"/>
        <v>0</v>
      </c>
      <c r="CT752" s="236">
        <f t="shared" si="1248"/>
        <v>0</v>
      </c>
      <c r="CU752" s="237">
        <f t="shared" si="1318"/>
        <v>0</v>
      </c>
      <c r="CV752" s="16">
        <f t="shared" si="1318"/>
        <v>0</v>
      </c>
      <c r="CW752" s="16">
        <f t="shared" si="1318"/>
        <v>0</v>
      </c>
      <c r="CX752" s="16">
        <f t="shared" si="1318"/>
        <v>0</v>
      </c>
      <c r="CY752" s="16">
        <f t="shared" si="1318"/>
        <v>0</v>
      </c>
      <c r="CZ752" s="16">
        <f t="shared" si="1318"/>
        <v>0</v>
      </c>
      <c r="DA752" s="16">
        <f t="shared" si="1318"/>
        <v>0</v>
      </c>
      <c r="DB752" s="16">
        <f t="shared" si="1318"/>
        <v>0</v>
      </c>
      <c r="DC752" s="16">
        <f t="shared" si="1318"/>
        <v>0</v>
      </c>
      <c r="DD752" s="238">
        <f t="shared" si="1318"/>
        <v>0</v>
      </c>
      <c r="DE752" s="232">
        <f t="shared" si="1319"/>
        <v>0</v>
      </c>
      <c r="DF752" s="132">
        <f t="shared" si="1319"/>
        <v>0</v>
      </c>
      <c r="DG752" s="132">
        <f t="shared" si="1319"/>
        <v>0</v>
      </c>
      <c r="DH752" s="132">
        <f t="shared" si="1319"/>
        <v>0</v>
      </c>
      <c r="DI752" s="132">
        <f t="shared" si="1319"/>
        <v>0</v>
      </c>
      <c r="DJ752" s="132">
        <f t="shared" si="1319"/>
        <v>0</v>
      </c>
      <c r="DK752" s="132">
        <f t="shared" si="1319"/>
        <v>0</v>
      </c>
      <c r="DL752" s="132">
        <f t="shared" si="1319"/>
        <v>0</v>
      </c>
      <c r="DM752" s="132">
        <f t="shared" si="1319"/>
        <v>0</v>
      </c>
      <c r="DN752" s="233">
        <f t="shared" si="1319"/>
        <v>0</v>
      </c>
      <c r="DO752" s="232">
        <f t="shared" si="1249"/>
        <v>0</v>
      </c>
      <c r="DP752" s="132">
        <f t="shared" si="1250"/>
        <v>0</v>
      </c>
      <c r="DQ752" s="132">
        <f t="shared" si="1251"/>
        <v>0</v>
      </c>
      <c r="DR752" s="132">
        <f t="shared" si="1252"/>
        <v>0</v>
      </c>
      <c r="DS752" s="132">
        <f t="shared" si="1253"/>
        <v>0</v>
      </c>
      <c r="DT752" s="132">
        <f t="shared" si="1254"/>
        <v>0</v>
      </c>
      <c r="DU752" s="132">
        <f t="shared" si="1255"/>
        <v>0</v>
      </c>
      <c r="DV752" s="132">
        <f t="shared" si="1256"/>
        <v>0</v>
      </c>
      <c r="DW752" s="132">
        <f t="shared" si="1257"/>
        <v>0</v>
      </c>
      <c r="DX752" s="233">
        <f t="shared" si="1258"/>
        <v>0</v>
      </c>
      <c r="DY752" s="231" t="b">
        <f t="shared" si="1295"/>
        <v>0</v>
      </c>
      <c r="DZ752" s="163"/>
      <c r="EA752" s="226" t="str">
        <f t="shared" si="1296"/>
        <v/>
      </c>
      <c r="EB752" s="178" t="str">
        <f t="shared" si="1297"/>
        <v/>
      </c>
      <c r="EC752" s="178" t="str">
        <f t="shared" si="1298"/>
        <v/>
      </c>
      <c r="ED752" s="178" t="str">
        <f t="shared" si="1299"/>
        <v/>
      </c>
      <c r="EE752" s="178" t="str">
        <f t="shared" si="1300"/>
        <v/>
      </c>
      <c r="EF752" s="178" t="str">
        <f t="shared" si="1301"/>
        <v/>
      </c>
      <c r="EG752" s="178" t="str">
        <f t="shared" si="1302"/>
        <v/>
      </c>
      <c r="EH752" s="178" t="str">
        <f t="shared" si="1303"/>
        <v/>
      </c>
      <c r="EI752" s="178" t="str">
        <f t="shared" si="1304"/>
        <v/>
      </c>
      <c r="EJ752" s="227" t="str">
        <f t="shared" si="1305"/>
        <v/>
      </c>
      <c r="EK752" s="230" t="str">
        <f t="shared" si="1259"/>
        <v/>
      </c>
      <c r="EL752" s="177" t="str">
        <f t="shared" si="1260"/>
        <v/>
      </c>
      <c r="EM752" s="177" t="str">
        <f t="shared" si="1261"/>
        <v/>
      </c>
      <c r="EN752" s="177" t="str">
        <f t="shared" si="1262"/>
        <v/>
      </c>
      <c r="EO752" s="177" t="str">
        <f t="shared" si="1263"/>
        <v/>
      </c>
      <c r="EP752" s="177" t="str">
        <f t="shared" si="1264"/>
        <v/>
      </c>
      <c r="EQ752" s="177" t="str">
        <f t="shared" si="1265"/>
        <v/>
      </c>
      <c r="ER752" s="177" t="str">
        <f t="shared" si="1266"/>
        <v/>
      </c>
      <c r="ES752" s="177" t="str">
        <f t="shared" si="1267"/>
        <v/>
      </c>
      <c r="ET752" s="177" t="str">
        <f t="shared" si="1268"/>
        <v/>
      </c>
      <c r="EU752" s="229" t="e">
        <f t="shared" si="1269"/>
        <v>#VALUE!</v>
      </c>
      <c r="EV752" s="27" t="e">
        <f t="shared" si="1270"/>
        <v>#VALUE!</v>
      </c>
      <c r="EW752" s="27" t="e">
        <f t="shared" si="1271"/>
        <v>#VALUE!</v>
      </c>
      <c r="EX752" s="28" t="e">
        <f t="shared" si="1272"/>
        <v>#VALUE!</v>
      </c>
      <c r="EY752" s="28" t="e">
        <f t="shared" si="1273"/>
        <v>#VALUE!</v>
      </c>
      <c r="EZ752" s="28" t="b">
        <f t="shared" si="1274"/>
        <v>0</v>
      </c>
      <c r="FA752" s="176" t="str">
        <f t="shared" si="1275"/>
        <v/>
      </c>
      <c r="FB752" s="27" t="e" cm="1">
        <f t="array" aca="1" ref="FB752" ca="1">TEXT(RIGHT(10-RIGHT(SUM(INDEX(1*(MID(MID(C752,1,1)*2,ROW(INDIRECT("1:"&amp;LEN(MID(C752,1,1)*2))),1)),,))+MID(C752,2,1)+
SUM(INDEX(1*(MID(MID(C752,3,1)*2,ROW(INDIRECT("1:"&amp;LEN(MID(C752,3,1)*2))),1)),,))+MID(C752,4,1)+
SUM(INDEX(1*(MID(MID(C752,5,1)*2,ROW(INDIRECT("1:"&amp;LEN(MID(C752,5,1)*2))),1)),,))+MID(C752,6,1)+
SUM(INDEX(1*(MID(MID(C752,8,1)*2,ROW(INDIRECT("1:"&amp;LEN(MID(C752,8,1)*2))),1)),,))+MID(C752,9,1)+
SUM(INDEX(1*(MID(MID(C752,10,1)*2,ROW(INDIRECT("1:"&amp;LEN(MID(C752,10,1)*2))),1)),,)),1),1),"0")</f>
        <v>#VALUE!</v>
      </c>
      <c r="FC752" s="27" t="str">
        <f t="shared" si="1276"/>
        <v/>
      </c>
      <c r="FD752" s="29" t="b">
        <f t="shared" si="1277"/>
        <v>0</v>
      </c>
      <c r="FE752" s="112" t="b">
        <f>IFERROR(MATCH(D752,'Avtal för korttidsarbete'!$G$13:$G$1012,0),TRUE)</f>
        <v>1</v>
      </c>
      <c r="FF752" s="112" t="b">
        <f t="shared" si="1306"/>
        <v>0</v>
      </c>
      <c r="FG752" s="113" t="str" cm="1">
        <f t="array" ref="FG752">IF(FE752=TRUE,"x",INDEX('Avtal för korttidsarbete'!$E$13:$E$1012,$FE752))</f>
        <v>x</v>
      </c>
      <c r="FH752" s="113" t="str" cm="1">
        <f t="array" ref="FH752">IF(FE752=TRUE,"x",INDEX('Avtal för korttidsarbete'!$F$13:$F$1012,$FE752))</f>
        <v>x</v>
      </c>
      <c r="FI752" s="112" t="b">
        <f t="shared" si="1307"/>
        <v>0</v>
      </c>
      <c r="FJ752" s="135">
        <f t="shared" si="1308"/>
        <v>44166</v>
      </c>
      <c r="FK752" s="135">
        <f t="shared" si="1309"/>
        <v>44377</v>
      </c>
      <c r="FL752" s="112" t="b">
        <f t="shared" si="1310"/>
        <v>0</v>
      </c>
      <c r="FM752" s="113">
        <f t="shared" si="1311"/>
        <v>44166</v>
      </c>
      <c r="FN752" s="135">
        <f t="shared" si="1312"/>
        <v>44377</v>
      </c>
      <c r="FO752" s="148" t="b">
        <f>IFERROR(INDEX('Avtal för korttidsarbete'!R:R,MATCH(D752,'Avtal för korttidsarbete'!$G:$G,0)),TRUE)</f>
        <v>1</v>
      </c>
      <c r="FP752" s="135" t="str">
        <f>IF(FO752,"-",INDEX('Avtal för korttidsarbete'!$D:$D,MATCH(D752,'Avtal för korttidsarbete'!$G:$G,0)))</f>
        <v>-</v>
      </c>
      <c r="FQ752" s="113" t="b">
        <f>IFERROR(G752&gt;INDEX(Uppsägningar!E:E,MATCH(C752,Uppsägningar!C:C,0)),FALSE)</f>
        <v>0</v>
      </c>
    </row>
    <row r="753" spans="1:173" x14ac:dyDescent="0.25">
      <c r="A753" s="19">
        <v>737</v>
      </c>
      <c r="B753" s="20"/>
      <c r="C753" s="183"/>
      <c r="D753" s="66"/>
      <c r="E753" s="212">
        <f>IFERROR(INDEX(Admin!$C$7:$C$10,MATCH(FP753,TblNivåValTExt,0)),0)</f>
        <v>0</v>
      </c>
      <c r="F753" s="1"/>
      <c r="G753" s="1"/>
      <c r="H753" s="78"/>
      <c r="I753" s="181"/>
      <c r="J753" s="181"/>
      <c r="K753" s="182"/>
      <c r="L753" s="182"/>
      <c r="M753" s="181"/>
      <c r="N753" s="181"/>
      <c r="O753" s="181"/>
      <c r="P753" s="182"/>
      <c r="Q753" s="182"/>
      <c r="R753" s="181"/>
      <c r="S753" s="181"/>
      <c r="T753" s="181"/>
      <c r="U753" s="182"/>
      <c r="V753" s="182"/>
      <c r="W753" s="181"/>
      <c r="X753" s="181"/>
      <c r="Y753" s="181"/>
      <c r="Z753" s="182"/>
      <c r="AA753" s="182"/>
      <c r="AB753" s="181"/>
      <c r="AC753" s="181"/>
      <c r="AD753" s="181"/>
      <c r="AE753" s="182"/>
      <c r="AF753" s="182"/>
      <c r="AG753" s="181"/>
      <c r="AH753" s="181"/>
      <c r="AI753" s="181"/>
      <c r="AJ753" s="182"/>
      <c r="AK753" s="182"/>
      <c r="AL753" s="181"/>
      <c r="AM753" s="181"/>
      <c r="AN753" s="181"/>
      <c r="AO753" s="182"/>
      <c r="AP753" s="182"/>
      <c r="AQ753" s="181"/>
      <c r="AR753" s="181"/>
      <c r="AS753" s="181"/>
      <c r="AT753" s="182"/>
      <c r="AU753" s="182"/>
      <c r="AV753" s="181"/>
      <c r="AW753" s="181"/>
      <c r="AX753" s="181"/>
      <c r="AY753" s="182"/>
      <c r="AZ753" s="182"/>
      <c r="BA753" s="181"/>
      <c r="BB753" s="181"/>
      <c r="BC753" s="181"/>
      <c r="BD753" s="182"/>
      <c r="BE753" s="182"/>
      <c r="BF753" s="181"/>
      <c r="BG753" s="180">
        <f t="shared" si="1278"/>
        <v>0</v>
      </c>
      <c r="BH753" s="116" t="str">
        <f t="shared" si="1279"/>
        <v/>
      </c>
      <c r="BI753" s="80" t="b">
        <f t="shared" si="1227"/>
        <v>0</v>
      </c>
      <c r="BJ753" s="80" t="str">
        <f t="shared" si="1228"/>
        <v/>
      </c>
      <c r="BK753" s="80" t="b">
        <f t="shared" si="1280"/>
        <v>0</v>
      </c>
      <c r="BL753" s="13" t="str">
        <f t="shared" si="1229"/>
        <v/>
      </c>
      <c r="BM753" s="13" t="b">
        <f t="shared" si="1281"/>
        <v>0</v>
      </c>
      <c r="BN753" s="35" t="str">
        <f t="shared" si="1230"/>
        <v/>
      </c>
      <c r="BO753" s="13" t="b">
        <f t="shared" si="1231"/>
        <v>0</v>
      </c>
      <c r="BP753" s="35" t="str">
        <f t="shared" si="1232"/>
        <v/>
      </c>
      <c r="BQ753" s="13" t="b">
        <f t="shared" si="1233"/>
        <v>0</v>
      </c>
      <c r="BR753" s="35" t="str">
        <f t="shared" si="1234"/>
        <v/>
      </c>
      <c r="BS753" s="35" t="b">
        <f t="shared" si="1235"/>
        <v>0</v>
      </c>
      <c r="BT753" s="35" t="str">
        <f t="shared" si="1236"/>
        <v/>
      </c>
      <c r="BU753" s="35" t="b">
        <f t="shared" si="1237"/>
        <v>0</v>
      </c>
      <c r="BV753" s="35" t="str">
        <f t="shared" si="1238"/>
        <v/>
      </c>
      <c r="BW753" s="13" t="b">
        <f t="shared" si="1313"/>
        <v>0</v>
      </c>
      <c r="BX753" s="35" t="str">
        <f t="shared" si="1239"/>
        <v/>
      </c>
      <c r="BY753" s="265" t="b">
        <f t="shared" si="1282"/>
        <v>0</v>
      </c>
      <c r="BZ753" s="35" t="str">
        <f t="shared" si="1240"/>
        <v/>
      </c>
      <c r="CA753" s="265" t="b">
        <f t="shared" si="1283"/>
        <v>0</v>
      </c>
      <c r="CB753" s="35" t="str">
        <f t="shared" si="1241"/>
        <v/>
      </c>
      <c r="CC753" s="272" t="b">
        <f t="shared" si="1284"/>
        <v>0</v>
      </c>
      <c r="CD753" s="35" t="str">
        <f t="shared" si="1242"/>
        <v/>
      </c>
      <c r="CE753" s="13" t="b">
        <f t="shared" si="1243"/>
        <v>0</v>
      </c>
      <c r="CF753" s="35" t="str">
        <f t="shared" si="1244"/>
        <v/>
      </c>
      <c r="CG753" s="179">
        <f t="shared" si="1245"/>
        <v>0</v>
      </c>
      <c r="CH753" s="179">
        <f t="shared" si="1246"/>
        <v>0</v>
      </c>
      <c r="CI753" s="218">
        <f t="shared" si="1285"/>
        <v>0</v>
      </c>
      <c r="CJ753" s="218">
        <f t="shared" si="1286"/>
        <v>0</v>
      </c>
      <c r="CK753" s="218">
        <f t="shared" si="1287"/>
        <v>0</v>
      </c>
      <c r="CL753" s="218">
        <f t="shared" si="1288"/>
        <v>0</v>
      </c>
      <c r="CM753" s="218">
        <f t="shared" si="1289"/>
        <v>0</v>
      </c>
      <c r="CN753" s="218">
        <f t="shared" si="1290"/>
        <v>0</v>
      </c>
      <c r="CO753" s="218">
        <f t="shared" si="1291"/>
        <v>0</v>
      </c>
      <c r="CP753" s="218">
        <f t="shared" si="1292"/>
        <v>0</v>
      </c>
      <c r="CQ753" s="218">
        <f t="shared" si="1293"/>
        <v>0</v>
      </c>
      <c r="CR753" s="218">
        <f t="shared" si="1294"/>
        <v>0</v>
      </c>
      <c r="CS753" s="14">
        <f t="shared" si="1247"/>
        <v>0</v>
      </c>
      <c r="CT753" s="236">
        <f t="shared" si="1248"/>
        <v>0</v>
      </c>
      <c r="CU753" s="237">
        <f t="shared" si="1318"/>
        <v>0</v>
      </c>
      <c r="CV753" s="16">
        <f t="shared" si="1318"/>
        <v>0</v>
      </c>
      <c r="CW753" s="16">
        <f t="shared" si="1318"/>
        <v>0</v>
      </c>
      <c r="CX753" s="16">
        <f t="shared" si="1318"/>
        <v>0</v>
      </c>
      <c r="CY753" s="16">
        <f t="shared" si="1318"/>
        <v>0</v>
      </c>
      <c r="CZ753" s="16">
        <f t="shared" si="1318"/>
        <v>0</v>
      </c>
      <c r="DA753" s="16">
        <f t="shared" si="1318"/>
        <v>0</v>
      </c>
      <c r="DB753" s="16">
        <f t="shared" si="1318"/>
        <v>0</v>
      </c>
      <c r="DC753" s="16">
        <f t="shared" si="1318"/>
        <v>0</v>
      </c>
      <c r="DD753" s="238">
        <f t="shared" si="1318"/>
        <v>0</v>
      </c>
      <c r="DE753" s="232">
        <f t="shared" si="1319"/>
        <v>0</v>
      </c>
      <c r="DF753" s="132">
        <f t="shared" si="1319"/>
        <v>0</v>
      </c>
      <c r="DG753" s="132">
        <f t="shared" si="1319"/>
        <v>0</v>
      </c>
      <c r="DH753" s="132">
        <f t="shared" si="1319"/>
        <v>0</v>
      </c>
      <c r="DI753" s="132">
        <f t="shared" si="1319"/>
        <v>0</v>
      </c>
      <c r="DJ753" s="132">
        <f t="shared" si="1319"/>
        <v>0</v>
      </c>
      <c r="DK753" s="132">
        <f t="shared" si="1319"/>
        <v>0</v>
      </c>
      <c r="DL753" s="132">
        <f t="shared" si="1319"/>
        <v>0</v>
      </c>
      <c r="DM753" s="132">
        <f t="shared" si="1319"/>
        <v>0</v>
      </c>
      <c r="DN753" s="233">
        <f t="shared" si="1319"/>
        <v>0</v>
      </c>
      <c r="DO753" s="232">
        <f t="shared" si="1249"/>
        <v>0</v>
      </c>
      <c r="DP753" s="132">
        <f t="shared" si="1250"/>
        <v>0</v>
      </c>
      <c r="DQ753" s="132">
        <f t="shared" si="1251"/>
        <v>0</v>
      </c>
      <c r="DR753" s="132">
        <f t="shared" si="1252"/>
        <v>0</v>
      </c>
      <c r="DS753" s="132">
        <f t="shared" si="1253"/>
        <v>0</v>
      </c>
      <c r="DT753" s="132">
        <f t="shared" si="1254"/>
        <v>0</v>
      </c>
      <c r="DU753" s="132">
        <f t="shared" si="1255"/>
        <v>0</v>
      </c>
      <c r="DV753" s="132">
        <f t="shared" si="1256"/>
        <v>0</v>
      </c>
      <c r="DW753" s="132">
        <f t="shared" si="1257"/>
        <v>0</v>
      </c>
      <c r="DX753" s="233">
        <f t="shared" si="1258"/>
        <v>0</v>
      </c>
      <c r="DY753" s="231" t="b">
        <f t="shared" si="1295"/>
        <v>0</v>
      </c>
      <c r="DZ753" s="163"/>
      <c r="EA753" s="226" t="str">
        <f t="shared" si="1296"/>
        <v/>
      </c>
      <c r="EB753" s="178" t="str">
        <f t="shared" si="1297"/>
        <v/>
      </c>
      <c r="EC753" s="178" t="str">
        <f t="shared" si="1298"/>
        <v/>
      </c>
      <c r="ED753" s="178" t="str">
        <f t="shared" si="1299"/>
        <v/>
      </c>
      <c r="EE753" s="178" t="str">
        <f t="shared" si="1300"/>
        <v/>
      </c>
      <c r="EF753" s="178" t="str">
        <f t="shared" si="1301"/>
        <v/>
      </c>
      <c r="EG753" s="178" t="str">
        <f t="shared" si="1302"/>
        <v/>
      </c>
      <c r="EH753" s="178" t="str">
        <f t="shared" si="1303"/>
        <v/>
      </c>
      <c r="EI753" s="178" t="str">
        <f t="shared" si="1304"/>
        <v/>
      </c>
      <c r="EJ753" s="227" t="str">
        <f t="shared" si="1305"/>
        <v/>
      </c>
      <c r="EK753" s="230" t="str">
        <f t="shared" si="1259"/>
        <v/>
      </c>
      <c r="EL753" s="177" t="str">
        <f t="shared" si="1260"/>
        <v/>
      </c>
      <c r="EM753" s="177" t="str">
        <f t="shared" si="1261"/>
        <v/>
      </c>
      <c r="EN753" s="177" t="str">
        <f t="shared" si="1262"/>
        <v/>
      </c>
      <c r="EO753" s="177" t="str">
        <f t="shared" si="1263"/>
        <v/>
      </c>
      <c r="EP753" s="177" t="str">
        <f t="shared" si="1264"/>
        <v/>
      </c>
      <c r="EQ753" s="177" t="str">
        <f t="shared" si="1265"/>
        <v/>
      </c>
      <c r="ER753" s="177" t="str">
        <f t="shared" si="1266"/>
        <v/>
      </c>
      <c r="ES753" s="177" t="str">
        <f t="shared" si="1267"/>
        <v/>
      </c>
      <c r="ET753" s="177" t="str">
        <f t="shared" si="1268"/>
        <v/>
      </c>
      <c r="EU753" s="229" t="e">
        <f t="shared" si="1269"/>
        <v>#VALUE!</v>
      </c>
      <c r="EV753" s="27" t="e">
        <f t="shared" si="1270"/>
        <v>#VALUE!</v>
      </c>
      <c r="EW753" s="27" t="e">
        <f t="shared" si="1271"/>
        <v>#VALUE!</v>
      </c>
      <c r="EX753" s="28" t="e">
        <f t="shared" si="1272"/>
        <v>#VALUE!</v>
      </c>
      <c r="EY753" s="28" t="e">
        <f t="shared" si="1273"/>
        <v>#VALUE!</v>
      </c>
      <c r="EZ753" s="28" t="b">
        <f t="shared" si="1274"/>
        <v>0</v>
      </c>
      <c r="FA753" s="176" t="str">
        <f t="shared" si="1275"/>
        <v/>
      </c>
      <c r="FB753" s="27" t="e" cm="1">
        <f t="array" aca="1" ref="FB753" ca="1">TEXT(RIGHT(10-RIGHT(SUM(INDEX(1*(MID(MID(C753,1,1)*2,ROW(INDIRECT("1:"&amp;LEN(MID(C753,1,1)*2))),1)),,))+MID(C753,2,1)+
SUM(INDEX(1*(MID(MID(C753,3,1)*2,ROW(INDIRECT("1:"&amp;LEN(MID(C753,3,1)*2))),1)),,))+MID(C753,4,1)+
SUM(INDEX(1*(MID(MID(C753,5,1)*2,ROW(INDIRECT("1:"&amp;LEN(MID(C753,5,1)*2))),1)),,))+MID(C753,6,1)+
SUM(INDEX(1*(MID(MID(C753,8,1)*2,ROW(INDIRECT("1:"&amp;LEN(MID(C753,8,1)*2))),1)),,))+MID(C753,9,1)+
SUM(INDEX(1*(MID(MID(C753,10,1)*2,ROW(INDIRECT("1:"&amp;LEN(MID(C753,10,1)*2))),1)),,)),1),1),"0")</f>
        <v>#VALUE!</v>
      </c>
      <c r="FC753" s="27" t="str">
        <f t="shared" si="1276"/>
        <v/>
      </c>
      <c r="FD753" s="29" t="b">
        <f t="shared" si="1277"/>
        <v>0</v>
      </c>
      <c r="FE753" s="112" t="b">
        <f>IFERROR(MATCH(D753,'Avtal för korttidsarbete'!$G$13:$G$1012,0),TRUE)</f>
        <v>1</v>
      </c>
      <c r="FF753" s="112" t="b">
        <f t="shared" si="1306"/>
        <v>0</v>
      </c>
      <c r="FG753" s="113" t="str" cm="1">
        <f t="array" ref="FG753">IF(FE753=TRUE,"x",INDEX('Avtal för korttidsarbete'!$E$13:$E$1012,$FE753))</f>
        <v>x</v>
      </c>
      <c r="FH753" s="113" t="str" cm="1">
        <f t="array" ref="FH753">IF(FE753=TRUE,"x",INDEX('Avtal för korttidsarbete'!$F$13:$F$1012,$FE753))</f>
        <v>x</v>
      </c>
      <c r="FI753" s="112" t="b">
        <f t="shared" si="1307"/>
        <v>0</v>
      </c>
      <c r="FJ753" s="135">
        <f t="shared" si="1308"/>
        <v>44166</v>
      </c>
      <c r="FK753" s="135">
        <f t="shared" si="1309"/>
        <v>44377</v>
      </c>
      <c r="FL753" s="112" t="b">
        <f t="shared" si="1310"/>
        <v>0</v>
      </c>
      <c r="FM753" s="113">
        <f t="shared" si="1311"/>
        <v>44166</v>
      </c>
      <c r="FN753" s="135">
        <f t="shared" si="1312"/>
        <v>44377</v>
      </c>
      <c r="FO753" s="148" t="b">
        <f>IFERROR(INDEX('Avtal för korttidsarbete'!R:R,MATCH(D753,'Avtal för korttidsarbete'!$G:$G,0)),TRUE)</f>
        <v>1</v>
      </c>
      <c r="FP753" s="135" t="str">
        <f>IF(FO753,"-",INDEX('Avtal för korttidsarbete'!$D:$D,MATCH(D753,'Avtal för korttidsarbete'!$G:$G,0)))</f>
        <v>-</v>
      </c>
      <c r="FQ753" s="113" t="b">
        <f>IFERROR(G753&gt;INDEX(Uppsägningar!E:E,MATCH(C753,Uppsägningar!C:C,0)),FALSE)</f>
        <v>0</v>
      </c>
    </row>
    <row r="754" spans="1:173" x14ac:dyDescent="0.25">
      <c r="A754" s="19">
        <v>738</v>
      </c>
      <c r="B754" s="20"/>
      <c r="C754" s="183"/>
      <c r="D754" s="66"/>
      <c r="E754" s="212">
        <f>IFERROR(INDEX(Admin!$C$7:$C$10,MATCH(FP754,TblNivåValTExt,0)),0)</f>
        <v>0</v>
      </c>
      <c r="F754" s="1"/>
      <c r="G754" s="1"/>
      <c r="H754" s="78"/>
      <c r="I754" s="181"/>
      <c r="J754" s="181"/>
      <c r="K754" s="182"/>
      <c r="L754" s="182"/>
      <c r="M754" s="181"/>
      <c r="N754" s="181"/>
      <c r="O754" s="181"/>
      <c r="P754" s="182"/>
      <c r="Q754" s="182"/>
      <c r="R754" s="181"/>
      <c r="S754" s="181"/>
      <c r="T754" s="181"/>
      <c r="U754" s="182"/>
      <c r="V754" s="182"/>
      <c r="W754" s="181"/>
      <c r="X754" s="181"/>
      <c r="Y754" s="181"/>
      <c r="Z754" s="182"/>
      <c r="AA754" s="182"/>
      <c r="AB754" s="181"/>
      <c r="AC754" s="181"/>
      <c r="AD754" s="181"/>
      <c r="AE754" s="182"/>
      <c r="AF754" s="182"/>
      <c r="AG754" s="181"/>
      <c r="AH754" s="181"/>
      <c r="AI754" s="181"/>
      <c r="AJ754" s="182"/>
      <c r="AK754" s="182"/>
      <c r="AL754" s="181"/>
      <c r="AM754" s="181"/>
      <c r="AN754" s="181"/>
      <c r="AO754" s="182"/>
      <c r="AP754" s="182"/>
      <c r="AQ754" s="181"/>
      <c r="AR754" s="181"/>
      <c r="AS754" s="181"/>
      <c r="AT754" s="182"/>
      <c r="AU754" s="182"/>
      <c r="AV754" s="181"/>
      <c r="AW754" s="181"/>
      <c r="AX754" s="181"/>
      <c r="AY754" s="182"/>
      <c r="AZ754" s="182"/>
      <c r="BA754" s="181"/>
      <c r="BB754" s="181"/>
      <c r="BC754" s="181"/>
      <c r="BD754" s="182"/>
      <c r="BE754" s="182"/>
      <c r="BF754" s="181"/>
      <c r="BG754" s="180">
        <f t="shared" si="1278"/>
        <v>0</v>
      </c>
      <c r="BH754" s="116" t="str">
        <f t="shared" si="1279"/>
        <v/>
      </c>
      <c r="BI754" s="80" t="b">
        <f t="shared" si="1227"/>
        <v>0</v>
      </c>
      <c r="BJ754" s="80" t="str">
        <f t="shared" si="1228"/>
        <v/>
      </c>
      <c r="BK754" s="80" t="b">
        <f t="shared" si="1280"/>
        <v>0</v>
      </c>
      <c r="BL754" s="13" t="str">
        <f t="shared" si="1229"/>
        <v/>
      </c>
      <c r="BM754" s="13" t="b">
        <f t="shared" si="1281"/>
        <v>0</v>
      </c>
      <c r="BN754" s="35" t="str">
        <f t="shared" si="1230"/>
        <v/>
      </c>
      <c r="BO754" s="13" t="b">
        <f t="shared" si="1231"/>
        <v>0</v>
      </c>
      <c r="BP754" s="35" t="str">
        <f t="shared" si="1232"/>
        <v/>
      </c>
      <c r="BQ754" s="13" t="b">
        <f t="shared" si="1233"/>
        <v>0</v>
      </c>
      <c r="BR754" s="35" t="str">
        <f t="shared" si="1234"/>
        <v/>
      </c>
      <c r="BS754" s="35" t="b">
        <f t="shared" si="1235"/>
        <v>0</v>
      </c>
      <c r="BT754" s="35" t="str">
        <f t="shared" si="1236"/>
        <v/>
      </c>
      <c r="BU754" s="35" t="b">
        <f t="shared" si="1237"/>
        <v>0</v>
      </c>
      <c r="BV754" s="35" t="str">
        <f t="shared" si="1238"/>
        <v/>
      </c>
      <c r="BW754" s="13" t="b">
        <f t="shared" si="1313"/>
        <v>0</v>
      </c>
      <c r="BX754" s="35" t="str">
        <f t="shared" si="1239"/>
        <v/>
      </c>
      <c r="BY754" s="265" t="b">
        <f t="shared" si="1282"/>
        <v>0</v>
      </c>
      <c r="BZ754" s="35" t="str">
        <f t="shared" si="1240"/>
        <v/>
      </c>
      <c r="CA754" s="265" t="b">
        <f t="shared" si="1283"/>
        <v>0</v>
      </c>
      <c r="CB754" s="35" t="str">
        <f t="shared" si="1241"/>
        <v/>
      </c>
      <c r="CC754" s="272" t="b">
        <f t="shared" si="1284"/>
        <v>0</v>
      </c>
      <c r="CD754" s="35" t="str">
        <f t="shared" si="1242"/>
        <v/>
      </c>
      <c r="CE754" s="13" t="b">
        <f t="shared" si="1243"/>
        <v>0</v>
      </c>
      <c r="CF754" s="35" t="str">
        <f t="shared" si="1244"/>
        <v/>
      </c>
      <c r="CG754" s="179">
        <f t="shared" si="1245"/>
        <v>0</v>
      </c>
      <c r="CH754" s="179">
        <f t="shared" si="1246"/>
        <v>0</v>
      </c>
      <c r="CI754" s="218">
        <f t="shared" si="1285"/>
        <v>0</v>
      </c>
      <c r="CJ754" s="218">
        <f t="shared" si="1286"/>
        <v>0</v>
      </c>
      <c r="CK754" s="218">
        <f t="shared" si="1287"/>
        <v>0</v>
      </c>
      <c r="CL754" s="218">
        <f t="shared" si="1288"/>
        <v>0</v>
      </c>
      <c r="CM754" s="218">
        <f t="shared" si="1289"/>
        <v>0</v>
      </c>
      <c r="CN754" s="218">
        <f t="shared" si="1290"/>
        <v>0</v>
      </c>
      <c r="CO754" s="218">
        <f t="shared" si="1291"/>
        <v>0</v>
      </c>
      <c r="CP754" s="218">
        <f t="shared" si="1292"/>
        <v>0</v>
      </c>
      <c r="CQ754" s="218">
        <f t="shared" si="1293"/>
        <v>0</v>
      </c>
      <c r="CR754" s="218">
        <f t="shared" si="1294"/>
        <v>0</v>
      </c>
      <c r="CS754" s="14">
        <f t="shared" si="1247"/>
        <v>0</v>
      </c>
      <c r="CT754" s="236">
        <f t="shared" si="1248"/>
        <v>0</v>
      </c>
      <c r="CU754" s="237">
        <f t="shared" si="1318"/>
        <v>0</v>
      </c>
      <c r="CV754" s="16">
        <f t="shared" si="1318"/>
        <v>0</v>
      </c>
      <c r="CW754" s="16">
        <f t="shared" si="1318"/>
        <v>0</v>
      </c>
      <c r="CX754" s="16">
        <f t="shared" si="1318"/>
        <v>0</v>
      </c>
      <c r="CY754" s="16">
        <f t="shared" si="1318"/>
        <v>0</v>
      </c>
      <c r="CZ754" s="16">
        <f t="shared" si="1318"/>
        <v>0</v>
      </c>
      <c r="DA754" s="16">
        <f t="shared" si="1318"/>
        <v>0</v>
      </c>
      <c r="DB754" s="16">
        <f t="shared" si="1318"/>
        <v>0</v>
      </c>
      <c r="DC754" s="16">
        <f t="shared" si="1318"/>
        <v>0</v>
      </c>
      <c r="DD754" s="238">
        <f t="shared" si="1318"/>
        <v>0</v>
      </c>
      <c r="DE754" s="232">
        <f t="shared" si="1319"/>
        <v>0</v>
      </c>
      <c r="DF754" s="132">
        <f t="shared" si="1319"/>
        <v>0</v>
      </c>
      <c r="DG754" s="132">
        <f t="shared" si="1319"/>
        <v>0</v>
      </c>
      <c r="DH754" s="132">
        <f t="shared" si="1319"/>
        <v>0</v>
      </c>
      <c r="DI754" s="132">
        <f t="shared" si="1319"/>
        <v>0</v>
      </c>
      <c r="DJ754" s="132">
        <f t="shared" si="1319"/>
        <v>0</v>
      </c>
      <c r="DK754" s="132">
        <f t="shared" si="1319"/>
        <v>0</v>
      </c>
      <c r="DL754" s="132">
        <f t="shared" si="1319"/>
        <v>0</v>
      </c>
      <c r="DM754" s="132">
        <f t="shared" si="1319"/>
        <v>0</v>
      </c>
      <c r="DN754" s="233">
        <f t="shared" si="1319"/>
        <v>0</v>
      </c>
      <c r="DO754" s="232">
        <f t="shared" si="1249"/>
        <v>0</v>
      </c>
      <c r="DP754" s="132">
        <f t="shared" si="1250"/>
        <v>0</v>
      </c>
      <c r="DQ754" s="132">
        <f t="shared" si="1251"/>
        <v>0</v>
      </c>
      <c r="DR754" s="132">
        <f t="shared" si="1252"/>
        <v>0</v>
      </c>
      <c r="DS754" s="132">
        <f t="shared" si="1253"/>
        <v>0</v>
      </c>
      <c r="DT754" s="132">
        <f t="shared" si="1254"/>
        <v>0</v>
      </c>
      <c r="DU754" s="132">
        <f t="shared" si="1255"/>
        <v>0</v>
      </c>
      <c r="DV754" s="132">
        <f t="shared" si="1256"/>
        <v>0</v>
      </c>
      <c r="DW754" s="132">
        <f t="shared" si="1257"/>
        <v>0</v>
      </c>
      <c r="DX754" s="233">
        <f t="shared" si="1258"/>
        <v>0</v>
      </c>
      <c r="DY754" s="231" t="b">
        <f t="shared" si="1295"/>
        <v>0</v>
      </c>
      <c r="DZ754" s="163"/>
      <c r="EA754" s="226" t="str">
        <f t="shared" si="1296"/>
        <v/>
      </c>
      <c r="EB754" s="178" t="str">
        <f t="shared" si="1297"/>
        <v/>
      </c>
      <c r="EC754" s="178" t="str">
        <f t="shared" si="1298"/>
        <v/>
      </c>
      <c r="ED754" s="178" t="str">
        <f t="shared" si="1299"/>
        <v/>
      </c>
      <c r="EE754" s="178" t="str">
        <f t="shared" si="1300"/>
        <v/>
      </c>
      <c r="EF754" s="178" t="str">
        <f t="shared" si="1301"/>
        <v/>
      </c>
      <c r="EG754" s="178" t="str">
        <f t="shared" si="1302"/>
        <v/>
      </c>
      <c r="EH754" s="178" t="str">
        <f t="shared" si="1303"/>
        <v/>
      </c>
      <c r="EI754" s="178" t="str">
        <f t="shared" si="1304"/>
        <v/>
      </c>
      <c r="EJ754" s="227" t="str">
        <f t="shared" si="1305"/>
        <v/>
      </c>
      <c r="EK754" s="230" t="str">
        <f t="shared" si="1259"/>
        <v/>
      </c>
      <c r="EL754" s="177" t="str">
        <f t="shared" si="1260"/>
        <v/>
      </c>
      <c r="EM754" s="177" t="str">
        <f t="shared" si="1261"/>
        <v/>
      </c>
      <c r="EN754" s="177" t="str">
        <f t="shared" si="1262"/>
        <v/>
      </c>
      <c r="EO754" s="177" t="str">
        <f t="shared" si="1263"/>
        <v/>
      </c>
      <c r="EP754" s="177" t="str">
        <f t="shared" si="1264"/>
        <v/>
      </c>
      <c r="EQ754" s="177" t="str">
        <f t="shared" si="1265"/>
        <v/>
      </c>
      <c r="ER754" s="177" t="str">
        <f t="shared" si="1266"/>
        <v/>
      </c>
      <c r="ES754" s="177" t="str">
        <f t="shared" si="1267"/>
        <v/>
      </c>
      <c r="ET754" s="177" t="str">
        <f t="shared" si="1268"/>
        <v/>
      </c>
      <c r="EU754" s="229" t="e">
        <f t="shared" si="1269"/>
        <v>#VALUE!</v>
      </c>
      <c r="EV754" s="27" t="e">
        <f t="shared" si="1270"/>
        <v>#VALUE!</v>
      </c>
      <c r="EW754" s="27" t="e">
        <f t="shared" si="1271"/>
        <v>#VALUE!</v>
      </c>
      <c r="EX754" s="28" t="e">
        <f t="shared" si="1272"/>
        <v>#VALUE!</v>
      </c>
      <c r="EY754" s="28" t="e">
        <f t="shared" si="1273"/>
        <v>#VALUE!</v>
      </c>
      <c r="EZ754" s="28" t="b">
        <f t="shared" si="1274"/>
        <v>0</v>
      </c>
      <c r="FA754" s="176" t="str">
        <f t="shared" si="1275"/>
        <v/>
      </c>
      <c r="FB754" s="27" t="e" cm="1">
        <f t="array" aca="1" ref="FB754" ca="1">TEXT(RIGHT(10-RIGHT(SUM(INDEX(1*(MID(MID(C754,1,1)*2,ROW(INDIRECT("1:"&amp;LEN(MID(C754,1,1)*2))),1)),,))+MID(C754,2,1)+
SUM(INDEX(1*(MID(MID(C754,3,1)*2,ROW(INDIRECT("1:"&amp;LEN(MID(C754,3,1)*2))),1)),,))+MID(C754,4,1)+
SUM(INDEX(1*(MID(MID(C754,5,1)*2,ROW(INDIRECT("1:"&amp;LEN(MID(C754,5,1)*2))),1)),,))+MID(C754,6,1)+
SUM(INDEX(1*(MID(MID(C754,8,1)*2,ROW(INDIRECT("1:"&amp;LEN(MID(C754,8,1)*2))),1)),,))+MID(C754,9,1)+
SUM(INDEX(1*(MID(MID(C754,10,1)*2,ROW(INDIRECT("1:"&amp;LEN(MID(C754,10,1)*2))),1)),,)),1),1),"0")</f>
        <v>#VALUE!</v>
      </c>
      <c r="FC754" s="27" t="str">
        <f t="shared" si="1276"/>
        <v/>
      </c>
      <c r="FD754" s="29" t="b">
        <f t="shared" si="1277"/>
        <v>0</v>
      </c>
      <c r="FE754" s="112" t="b">
        <f>IFERROR(MATCH(D754,'Avtal för korttidsarbete'!$G$13:$G$1012,0),TRUE)</f>
        <v>1</v>
      </c>
      <c r="FF754" s="112" t="b">
        <f t="shared" si="1306"/>
        <v>0</v>
      </c>
      <c r="FG754" s="113" t="str" cm="1">
        <f t="array" ref="FG754">IF(FE754=TRUE,"x",INDEX('Avtal för korttidsarbete'!$E$13:$E$1012,$FE754))</f>
        <v>x</v>
      </c>
      <c r="FH754" s="113" t="str" cm="1">
        <f t="array" ref="FH754">IF(FE754=TRUE,"x",INDEX('Avtal för korttidsarbete'!$F$13:$F$1012,$FE754))</f>
        <v>x</v>
      </c>
      <c r="FI754" s="112" t="b">
        <f t="shared" si="1307"/>
        <v>0</v>
      </c>
      <c r="FJ754" s="135">
        <f t="shared" si="1308"/>
        <v>44166</v>
      </c>
      <c r="FK754" s="135">
        <f t="shared" si="1309"/>
        <v>44377</v>
      </c>
      <c r="FL754" s="112" t="b">
        <f t="shared" si="1310"/>
        <v>0</v>
      </c>
      <c r="FM754" s="113">
        <f t="shared" si="1311"/>
        <v>44166</v>
      </c>
      <c r="FN754" s="135">
        <f t="shared" si="1312"/>
        <v>44377</v>
      </c>
      <c r="FO754" s="148" t="b">
        <f>IFERROR(INDEX('Avtal för korttidsarbete'!R:R,MATCH(D754,'Avtal för korttidsarbete'!$G:$G,0)),TRUE)</f>
        <v>1</v>
      </c>
      <c r="FP754" s="135" t="str">
        <f>IF(FO754,"-",INDEX('Avtal för korttidsarbete'!$D:$D,MATCH(D754,'Avtal för korttidsarbete'!$G:$G,0)))</f>
        <v>-</v>
      </c>
      <c r="FQ754" s="113" t="b">
        <f>IFERROR(G754&gt;INDEX(Uppsägningar!E:E,MATCH(C754,Uppsägningar!C:C,0)),FALSE)</f>
        <v>0</v>
      </c>
    </row>
    <row r="755" spans="1:173" x14ac:dyDescent="0.25">
      <c r="A755" s="19">
        <v>739</v>
      </c>
      <c r="B755" s="20"/>
      <c r="C755" s="183"/>
      <c r="D755" s="66"/>
      <c r="E755" s="212">
        <f>IFERROR(INDEX(Admin!$C$7:$C$10,MATCH(FP755,TblNivåValTExt,0)),0)</f>
        <v>0</v>
      </c>
      <c r="F755" s="1"/>
      <c r="G755" s="1"/>
      <c r="H755" s="78"/>
      <c r="I755" s="181"/>
      <c r="J755" s="181"/>
      <c r="K755" s="182"/>
      <c r="L755" s="182"/>
      <c r="M755" s="181"/>
      <c r="N755" s="181"/>
      <c r="O755" s="181"/>
      <c r="P755" s="182"/>
      <c r="Q755" s="182"/>
      <c r="R755" s="181"/>
      <c r="S755" s="181"/>
      <c r="T755" s="181"/>
      <c r="U755" s="182"/>
      <c r="V755" s="182"/>
      <c r="W755" s="181"/>
      <c r="X755" s="181"/>
      <c r="Y755" s="181"/>
      <c r="Z755" s="182"/>
      <c r="AA755" s="182"/>
      <c r="AB755" s="181"/>
      <c r="AC755" s="181"/>
      <c r="AD755" s="181"/>
      <c r="AE755" s="182"/>
      <c r="AF755" s="182"/>
      <c r="AG755" s="181"/>
      <c r="AH755" s="181"/>
      <c r="AI755" s="181"/>
      <c r="AJ755" s="182"/>
      <c r="AK755" s="182"/>
      <c r="AL755" s="181"/>
      <c r="AM755" s="181"/>
      <c r="AN755" s="181"/>
      <c r="AO755" s="182"/>
      <c r="AP755" s="182"/>
      <c r="AQ755" s="181"/>
      <c r="AR755" s="181"/>
      <c r="AS755" s="181"/>
      <c r="AT755" s="182"/>
      <c r="AU755" s="182"/>
      <c r="AV755" s="181"/>
      <c r="AW755" s="181"/>
      <c r="AX755" s="181"/>
      <c r="AY755" s="182"/>
      <c r="AZ755" s="182"/>
      <c r="BA755" s="181"/>
      <c r="BB755" s="181"/>
      <c r="BC755" s="181"/>
      <c r="BD755" s="182"/>
      <c r="BE755" s="182"/>
      <c r="BF755" s="181"/>
      <c r="BG755" s="180">
        <f t="shared" si="1278"/>
        <v>0</v>
      </c>
      <c r="BH755" s="116" t="str">
        <f t="shared" si="1279"/>
        <v/>
      </c>
      <c r="BI755" s="80" t="b">
        <f t="shared" si="1227"/>
        <v>0</v>
      </c>
      <c r="BJ755" s="80" t="str">
        <f t="shared" si="1228"/>
        <v/>
      </c>
      <c r="BK755" s="80" t="b">
        <f t="shared" si="1280"/>
        <v>0</v>
      </c>
      <c r="BL755" s="13" t="str">
        <f t="shared" si="1229"/>
        <v/>
      </c>
      <c r="BM755" s="13" t="b">
        <f t="shared" si="1281"/>
        <v>0</v>
      </c>
      <c r="BN755" s="35" t="str">
        <f t="shared" si="1230"/>
        <v/>
      </c>
      <c r="BO755" s="13" t="b">
        <f t="shared" si="1231"/>
        <v>0</v>
      </c>
      <c r="BP755" s="35" t="str">
        <f t="shared" si="1232"/>
        <v/>
      </c>
      <c r="BQ755" s="13" t="b">
        <f t="shared" si="1233"/>
        <v>0</v>
      </c>
      <c r="BR755" s="35" t="str">
        <f t="shared" si="1234"/>
        <v/>
      </c>
      <c r="BS755" s="35" t="b">
        <f t="shared" si="1235"/>
        <v>0</v>
      </c>
      <c r="BT755" s="35" t="str">
        <f t="shared" si="1236"/>
        <v/>
      </c>
      <c r="BU755" s="35" t="b">
        <f t="shared" si="1237"/>
        <v>0</v>
      </c>
      <c r="BV755" s="35" t="str">
        <f t="shared" si="1238"/>
        <v/>
      </c>
      <c r="BW755" s="13" t="b">
        <f t="shared" si="1313"/>
        <v>0</v>
      </c>
      <c r="BX755" s="35" t="str">
        <f t="shared" si="1239"/>
        <v/>
      </c>
      <c r="BY755" s="265" t="b">
        <f t="shared" si="1282"/>
        <v>0</v>
      </c>
      <c r="BZ755" s="35" t="str">
        <f t="shared" si="1240"/>
        <v/>
      </c>
      <c r="CA755" s="265" t="b">
        <f t="shared" si="1283"/>
        <v>0</v>
      </c>
      <c r="CB755" s="35" t="str">
        <f t="shared" si="1241"/>
        <v/>
      </c>
      <c r="CC755" s="272" t="b">
        <f t="shared" si="1284"/>
        <v>0</v>
      </c>
      <c r="CD755" s="35" t="str">
        <f t="shared" si="1242"/>
        <v/>
      </c>
      <c r="CE755" s="13" t="b">
        <f t="shared" si="1243"/>
        <v>0</v>
      </c>
      <c r="CF755" s="35" t="str">
        <f t="shared" si="1244"/>
        <v/>
      </c>
      <c r="CG755" s="179">
        <f t="shared" si="1245"/>
        <v>0</v>
      </c>
      <c r="CH755" s="179">
        <f t="shared" si="1246"/>
        <v>0</v>
      </c>
      <c r="CI755" s="218">
        <f t="shared" si="1285"/>
        <v>0</v>
      </c>
      <c r="CJ755" s="218">
        <f t="shared" si="1286"/>
        <v>0</v>
      </c>
      <c r="CK755" s="218">
        <f t="shared" si="1287"/>
        <v>0</v>
      </c>
      <c r="CL755" s="218">
        <f t="shared" si="1288"/>
        <v>0</v>
      </c>
      <c r="CM755" s="218">
        <f t="shared" si="1289"/>
        <v>0</v>
      </c>
      <c r="CN755" s="218">
        <f t="shared" si="1290"/>
        <v>0</v>
      </c>
      <c r="CO755" s="218">
        <f t="shared" si="1291"/>
        <v>0</v>
      </c>
      <c r="CP755" s="218">
        <f t="shared" si="1292"/>
        <v>0</v>
      </c>
      <c r="CQ755" s="218">
        <f t="shared" si="1293"/>
        <v>0</v>
      </c>
      <c r="CR755" s="218">
        <f t="shared" si="1294"/>
        <v>0</v>
      </c>
      <c r="CS755" s="14">
        <f t="shared" si="1247"/>
        <v>0</v>
      </c>
      <c r="CT755" s="236">
        <f t="shared" si="1248"/>
        <v>0</v>
      </c>
      <c r="CU755" s="237">
        <f t="shared" si="1318"/>
        <v>0</v>
      </c>
      <c r="CV755" s="16">
        <f t="shared" si="1318"/>
        <v>0</v>
      </c>
      <c r="CW755" s="16">
        <f t="shared" si="1318"/>
        <v>0</v>
      </c>
      <c r="CX755" s="16">
        <f t="shared" si="1318"/>
        <v>0</v>
      </c>
      <c r="CY755" s="16">
        <f t="shared" si="1318"/>
        <v>0</v>
      </c>
      <c r="CZ755" s="16">
        <f t="shared" si="1318"/>
        <v>0</v>
      </c>
      <c r="DA755" s="16">
        <f t="shared" si="1318"/>
        <v>0</v>
      </c>
      <c r="DB755" s="16">
        <f t="shared" si="1318"/>
        <v>0</v>
      </c>
      <c r="DC755" s="16">
        <f t="shared" si="1318"/>
        <v>0</v>
      </c>
      <c r="DD755" s="238">
        <f t="shared" si="1318"/>
        <v>0</v>
      </c>
      <c r="DE755" s="232">
        <f t="shared" si="1319"/>
        <v>0</v>
      </c>
      <c r="DF755" s="132">
        <f t="shared" si="1319"/>
        <v>0</v>
      </c>
      <c r="DG755" s="132">
        <f t="shared" si="1319"/>
        <v>0</v>
      </c>
      <c r="DH755" s="132">
        <f t="shared" si="1319"/>
        <v>0</v>
      </c>
      <c r="DI755" s="132">
        <f t="shared" si="1319"/>
        <v>0</v>
      </c>
      <c r="DJ755" s="132">
        <f t="shared" si="1319"/>
        <v>0</v>
      </c>
      <c r="DK755" s="132">
        <f t="shared" si="1319"/>
        <v>0</v>
      </c>
      <c r="DL755" s="132">
        <f t="shared" si="1319"/>
        <v>0</v>
      </c>
      <c r="DM755" s="132">
        <f t="shared" si="1319"/>
        <v>0</v>
      </c>
      <c r="DN755" s="233">
        <f t="shared" si="1319"/>
        <v>0</v>
      </c>
      <c r="DO755" s="232">
        <f t="shared" si="1249"/>
        <v>0</v>
      </c>
      <c r="DP755" s="132">
        <f t="shared" si="1250"/>
        <v>0</v>
      </c>
      <c r="DQ755" s="132">
        <f t="shared" si="1251"/>
        <v>0</v>
      </c>
      <c r="DR755" s="132">
        <f t="shared" si="1252"/>
        <v>0</v>
      </c>
      <c r="DS755" s="132">
        <f t="shared" si="1253"/>
        <v>0</v>
      </c>
      <c r="DT755" s="132">
        <f t="shared" si="1254"/>
        <v>0</v>
      </c>
      <c r="DU755" s="132">
        <f t="shared" si="1255"/>
        <v>0</v>
      </c>
      <c r="DV755" s="132">
        <f t="shared" si="1256"/>
        <v>0</v>
      </c>
      <c r="DW755" s="132">
        <f t="shared" si="1257"/>
        <v>0</v>
      </c>
      <c r="DX755" s="233">
        <f t="shared" si="1258"/>
        <v>0</v>
      </c>
      <c r="DY755" s="231" t="b">
        <f t="shared" si="1295"/>
        <v>0</v>
      </c>
      <c r="DZ755" s="163"/>
      <c r="EA755" s="226" t="str">
        <f t="shared" si="1296"/>
        <v/>
      </c>
      <c r="EB755" s="178" t="str">
        <f t="shared" si="1297"/>
        <v/>
      </c>
      <c r="EC755" s="178" t="str">
        <f t="shared" si="1298"/>
        <v/>
      </c>
      <c r="ED755" s="178" t="str">
        <f t="shared" si="1299"/>
        <v/>
      </c>
      <c r="EE755" s="178" t="str">
        <f t="shared" si="1300"/>
        <v/>
      </c>
      <c r="EF755" s="178" t="str">
        <f t="shared" si="1301"/>
        <v/>
      </c>
      <c r="EG755" s="178" t="str">
        <f t="shared" si="1302"/>
        <v/>
      </c>
      <c r="EH755" s="178" t="str">
        <f t="shared" si="1303"/>
        <v/>
      </c>
      <c r="EI755" s="178" t="str">
        <f t="shared" si="1304"/>
        <v/>
      </c>
      <c r="EJ755" s="227" t="str">
        <f t="shared" si="1305"/>
        <v/>
      </c>
      <c r="EK755" s="230" t="str">
        <f t="shared" si="1259"/>
        <v/>
      </c>
      <c r="EL755" s="177" t="str">
        <f t="shared" si="1260"/>
        <v/>
      </c>
      <c r="EM755" s="177" t="str">
        <f t="shared" si="1261"/>
        <v/>
      </c>
      <c r="EN755" s="177" t="str">
        <f t="shared" si="1262"/>
        <v/>
      </c>
      <c r="EO755" s="177" t="str">
        <f t="shared" si="1263"/>
        <v/>
      </c>
      <c r="EP755" s="177" t="str">
        <f t="shared" si="1264"/>
        <v/>
      </c>
      <c r="EQ755" s="177" t="str">
        <f t="shared" si="1265"/>
        <v/>
      </c>
      <c r="ER755" s="177" t="str">
        <f t="shared" si="1266"/>
        <v/>
      </c>
      <c r="ES755" s="177" t="str">
        <f t="shared" si="1267"/>
        <v/>
      </c>
      <c r="ET755" s="177" t="str">
        <f t="shared" si="1268"/>
        <v/>
      </c>
      <c r="EU755" s="229" t="e">
        <f t="shared" si="1269"/>
        <v>#VALUE!</v>
      </c>
      <c r="EV755" s="27" t="e">
        <f t="shared" si="1270"/>
        <v>#VALUE!</v>
      </c>
      <c r="EW755" s="27" t="e">
        <f t="shared" si="1271"/>
        <v>#VALUE!</v>
      </c>
      <c r="EX755" s="28" t="e">
        <f t="shared" si="1272"/>
        <v>#VALUE!</v>
      </c>
      <c r="EY755" s="28" t="e">
        <f t="shared" si="1273"/>
        <v>#VALUE!</v>
      </c>
      <c r="EZ755" s="28" t="b">
        <f t="shared" si="1274"/>
        <v>0</v>
      </c>
      <c r="FA755" s="176" t="str">
        <f t="shared" si="1275"/>
        <v/>
      </c>
      <c r="FB755" s="27" t="e" cm="1">
        <f t="array" aca="1" ref="FB755" ca="1">TEXT(RIGHT(10-RIGHT(SUM(INDEX(1*(MID(MID(C755,1,1)*2,ROW(INDIRECT("1:"&amp;LEN(MID(C755,1,1)*2))),1)),,))+MID(C755,2,1)+
SUM(INDEX(1*(MID(MID(C755,3,1)*2,ROW(INDIRECT("1:"&amp;LEN(MID(C755,3,1)*2))),1)),,))+MID(C755,4,1)+
SUM(INDEX(1*(MID(MID(C755,5,1)*2,ROW(INDIRECT("1:"&amp;LEN(MID(C755,5,1)*2))),1)),,))+MID(C755,6,1)+
SUM(INDEX(1*(MID(MID(C755,8,1)*2,ROW(INDIRECT("1:"&amp;LEN(MID(C755,8,1)*2))),1)),,))+MID(C755,9,1)+
SUM(INDEX(1*(MID(MID(C755,10,1)*2,ROW(INDIRECT("1:"&amp;LEN(MID(C755,10,1)*2))),1)),,)),1),1),"0")</f>
        <v>#VALUE!</v>
      </c>
      <c r="FC755" s="27" t="str">
        <f t="shared" si="1276"/>
        <v/>
      </c>
      <c r="FD755" s="29" t="b">
        <f t="shared" si="1277"/>
        <v>0</v>
      </c>
      <c r="FE755" s="112" t="b">
        <f>IFERROR(MATCH(D755,'Avtal för korttidsarbete'!$G$13:$G$1012,0),TRUE)</f>
        <v>1</v>
      </c>
      <c r="FF755" s="112" t="b">
        <f t="shared" si="1306"/>
        <v>0</v>
      </c>
      <c r="FG755" s="113" t="str" cm="1">
        <f t="array" ref="FG755">IF(FE755=TRUE,"x",INDEX('Avtal för korttidsarbete'!$E$13:$E$1012,$FE755))</f>
        <v>x</v>
      </c>
      <c r="FH755" s="113" t="str" cm="1">
        <f t="array" ref="FH755">IF(FE755=TRUE,"x",INDEX('Avtal för korttidsarbete'!$F$13:$F$1012,$FE755))</f>
        <v>x</v>
      </c>
      <c r="FI755" s="112" t="b">
        <f t="shared" si="1307"/>
        <v>0</v>
      </c>
      <c r="FJ755" s="135">
        <f t="shared" si="1308"/>
        <v>44166</v>
      </c>
      <c r="FK755" s="135">
        <f t="shared" si="1309"/>
        <v>44377</v>
      </c>
      <c r="FL755" s="112" t="b">
        <f t="shared" si="1310"/>
        <v>0</v>
      </c>
      <c r="FM755" s="113">
        <f t="shared" si="1311"/>
        <v>44166</v>
      </c>
      <c r="FN755" s="135">
        <f t="shared" si="1312"/>
        <v>44377</v>
      </c>
      <c r="FO755" s="148" t="b">
        <f>IFERROR(INDEX('Avtal för korttidsarbete'!R:R,MATCH(D755,'Avtal för korttidsarbete'!$G:$G,0)),TRUE)</f>
        <v>1</v>
      </c>
      <c r="FP755" s="135" t="str">
        <f>IF(FO755,"-",INDEX('Avtal för korttidsarbete'!$D:$D,MATCH(D755,'Avtal för korttidsarbete'!$G:$G,0)))</f>
        <v>-</v>
      </c>
      <c r="FQ755" s="113" t="b">
        <f>IFERROR(G755&gt;INDEX(Uppsägningar!E:E,MATCH(C755,Uppsägningar!C:C,0)),FALSE)</f>
        <v>0</v>
      </c>
    </row>
    <row r="756" spans="1:173" x14ac:dyDescent="0.25">
      <c r="A756" s="19">
        <v>740</v>
      </c>
      <c r="B756" s="20"/>
      <c r="C756" s="183"/>
      <c r="D756" s="66"/>
      <c r="E756" s="212">
        <f>IFERROR(INDEX(Admin!$C$7:$C$10,MATCH(FP756,TblNivåValTExt,0)),0)</f>
        <v>0</v>
      </c>
      <c r="F756" s="1"/>
      <c r="G756" s="1"/>
      <c r="H756" s="78"/>
      <c r="I756" s="181"/>
      <c r="J756" s="181"/>
      <c r="K756" s="182"/>
      <c r="L756" s="182"/>
      <c r="M756" s="181"/>
      <c r="N756" s="181"/>
      <c r="O756" s="181"/>
      <c r="P756" s="182"/>
      <c r="Q756" s="182"/>
      <c r="R756" s="181"/>
      <c r="S756" s="181"/>
      <c r="T756" s="181"/>
      <c r="U756" s="182"/>
      <c r="V756" s="182"/>
      <c r="W756" s="181"/>
      <c r="X756" s="181"/>
      <c r="Y756" s="181"/>
      <c r="Z756" s="182"/>
      <c r="AA756" s="182"/>
      <c r="AB756" s="181"/>
      <c r="AC756" s="181"/>
      <c r="AD756" s="181"/>
      <c r="AE756" s="182"/>
      <c r="AF756" s="182"/>
      <c r="AG756" s="181"/>
      <c r="AH756" s="181"/>
      <c r="AI756" s="181"/>
      <c r="AJ756" s="182"/>
      <c r="AK756" s="182"/>
      <c r="AL756" s="181"/>
      <c r="AM756" s="181"/>
      <c r="AN756" s="181"/>
      <c r="AO756" s="182"/>
      <c r="AP756" s="182"/>
      <c r="AQ756" s="181"/>
      <c r="AR756" s="181"/>
      <c r="AS756" s="181"/>
      <c r="AT756" s="182"/>
      <c r="AU756" s="182"/>
      <c r="AV756" s="181"/>
      <c r="AW756" s="181"/>
      <c r="AX756" s="181"/>
      <c r="AY756" s="182"/>
      <c r="AZ756" s="182"/>
      <c r="BA756" s="181"/>
      <c r="BB756" s="181"/>
      <c r="BC756" s="181"/>
      <c r="BD756" s="182"/>
      <c r="BE756" s="182"/>
      <c r="BF756" s="181"/>
      <c r="BG756" s="180">
        <f t="shared" si="1278"/>
        <v>0</v>
      </c>
      <c r="BH756" s="116" t="str">
        <f t="shared" si="1279"/>
        <v/>
      </c>
      <c r="BI756" s="80" t="b">
        <f t="shared" si="1227"/>
        <v>0</v>
      </c>
      <c r="BJ756" s="80" t="str">
        <f t="shared" si="1228"/>
        <v/>
      </c>
      <c r="BK756" s="80" t="b">
        <f t="shared" si="1280"/>
        <v>0</v>
      </c>
      <c r="BL756" s="13" t="str">
        <f t="shared" si="1229"/>
        <v/>
      </c>
      <c r="BM756" s="13" t="b">
        <f t="shared" si="1281"/>
        <v>0</v>
      </c>
      <c r="BN756" s="35" t="str">
        <f t="shared" si="1230"/>
        <v/>
      </c>
      <c r="BO756" s="13" t="b">
        <f t="shared" si="1231"/>
        <v>0</v>
      </c>
      <c r="BP756" s="35" t="str">
        <f t="shared" si="1232"/>
        <v/>
      </c>
      <c r="BQ756" s="13" t="b">
        <f t="shared" si="1233"/>
        <v>0</v>
      </c>
      <c r="BR756" s="35" t="str">
        <f t="shared" si="1234"/>
        <v/>
      </c>
      <c r="BS756" s="35" t="b">
        <f t="shared" si="1235"/>
        <v>0</v>
      </c>
      <c r="BT756" s="35" t="str">
        <f t="shared" si="1236"/>
        <v/>
      </c>
      <c r="BU756" s="35" t="b">
        <f t="shared" si="1237"/>
        <v>0</v>
      </c>
      <c r="BV756" s="35" t="str">
        <f t="shared" si="1238"/>
        <v/>
      </c>
      <c r="BW756" s="13" t="b">
        <f t="shared" si="1313"/>
        <v>0</v>
      </c>
      <c r="BX756" s="35" t="str">
        <f t="shared" si="1239"/>
        <v/>
      </c>
      <c r="BY756" s="265" t="b">
        <f t="shared" si="1282"/>
        <v>0</v>
      </c>
      <c r="BZ756" s="35" t="str">
        <f t="shared" si="1240"/>
        <v/>
      </c>
      <c r="CA756" s="265" t="b">
        <f t="shared" si="1283"/>
        <v>0</v>
      </c>
      <c r="CB756" s="35" t="str">
        <f t="shared" si="1241"/>
        <v/>
      </c>
      <c r="CC756" s="272" t="b">
        <f t="shared" si="1284"/>
        <v>0</v>
      </c>
      <c r="CD756" s="35" t="str">
        <f t="shared" si="1242"/>
        <v/>
      </c>
      <c r="CE756" s="13" t="b">
        <f t="shared" si="1243"/>
        <v>0</v>
      </c>
      <c r="CF756" s="35" t="str">
        <f t="shared" si="1244"/>
        <v/>
      </c>
      <c r="CG756" s="179">
        <f t="shared" si="1245"/>
        <v>0</v>
      </c>
      <c r="CH756" s="179">
        <f t="shared" si="1246"/>
        <v>0</v>
      </c>
      <c r="CI756" s="218">
        <f t="shared" si="1285"/>
        <v>0</v>
      </c>
      <c r="CJ756" s="218">
        <f t="shared" si="1286"/>
        <v>0</v>
      </c>
      <c r="CK756" s="218">
        <f t="shared" si="1287"/>
        <v>0</v>
      </c>
      <c r="CL756" s="218">
        <f t="shared" si="1288"/>
        <v>0</v>
      </c>
      <c r="CM756" s="218">
        <f t="shared" si="1289"/>
        <v>0</v>
      </c>
      <c r="CN756" s="218">
        <f t="shared" si="1290"/>
        <v>0</v>
      </c>
      <c r="CO756" s="218">
        <f t="shared" si="1291"/>
        <v>0</v>
      </c>
      <c r="CP756" s="218">
        <f t="shared" si="1292"/>
        <v>0</v>
      </c>
      <c r="CQ756" s="218">
        <f t="shared" si="1293"/>
        <v>0</v>
      </c>
      <c r="CR756" s="218">
        <f t="shared" si="1294"/>
        <v>0</v>
      </c>
      <c r="CS756" s="14">
        <f t="shared" si="1247"/>
        <v>0</v>
      </c>
      <c r="CT756" s="236">
        <f t="shared" si="1248"/>
        <v>0</v>
      </c>
      <c r="CU756" s="237">
        <f t="shared" si="1318"/>
        <v>0</v>
      </c>
      <c r="CV756" s="16">
        <f t="shared" si="1318"/>
        <v>0</v>
      </c>
      <c r="CW756" s="16">
        <f t="shared" si="1318"/>
        <v>0</v>
      </c>
      <c r="CX756" s="16">
        <f t="shared" si="1318"/>
        <v>0</v>
      </c>
      <c r="CY756" s="16">
        <f t="shared" si="1318"/>
        <v>0</v>
      </c>
      <c r="CZ756" s="16">
        <f t="shared" si="1318"/>
        <v>0</v>
      </c>
      <c r="DA756" s="16">
        <f t="shared" si="1318"/>
        <v>0</v>
      </c>
      <c r="DB756" s="16">
        <f t="shared" si="1318"/>
        <v>0</v>
      </c>
      <c r="DC756" s="16">
        <f t="shared" si="1318"/>
        <v>0</v>
      </c>
      <c r="DD756" s="238">
        <f t="shared" si="1318"/>
        <v>0</v>
      </c>
      <c r="DE756" s="232">
        <f t="shared" si="1319"/>
        <v>0</v>
      </c>
      <c r="DF756" s="132">
        <f t="shared" si="1319"/>
        <v>0</v>
      </c>
      <c r="DG756" s="132">
        <f t="shared" si="1319"/>
        <v>0</v>
      </c>
      <c r="DH756" s="132">
        <f t="shared" si="1319"/>
        <v>0</v>
      </c>
      <c r="DI756" s="132">
        <f t="shared" si="1319"/>
        <v>0</v>
      </c>
      <c r="DJ756" s="132">
        <f t="shared" si="1319"/>
        <v>0</v>
      </c>
      <c r="DK756" s="132">
        <f t="shared" si="1319"/>
        <v>0</v>
      </c>
      <c r="DL756" s="132">
        <f t="shared" si="1319"/>
        <v>0</v>
      </c>
      <c r="DM756" s="132">
        <f t="shared" si="1319"/>
        <v>0</v>
      </c>
      <c r="DN756" s="233">
        <f t="shared" si="1319"/>
        <v>0</v>
      </c>
      <c r="DO756" s="232">
        <f t="shared" si="1249"/>
        <v>0</v>
      </c>
      <c r="DP756" s="132">
        <f t="shared" si="1250"/>
        <v>0</v>
      </c>
      <c r="DQ756" s="132">
        <f t="shared" si="1251"/>
        <v>0</v>
      </c>
      <c r="DR756" s="132">
        <f t="shared" si="1252"/>
        <v>0</v>
      </c>
      <c r="DS756" s="132">
        <f t="shared" si="1253"/>
        <v>0</v>
      </c>
      <c r="DT756" s="132">
        <f t="shared" si="1254"/>
        <v>0</v>
      </c>
      <c r="DU756" s="132">
        <f t="shared" si="1255"/>
        <v>0</v>
      </c>
      <c r="DV756" s="132">
        <f t="shared" si="1256"/>
        <v>0</v>
      </c>
      <c r="DW756" s="132">
        <f t="shared" si="1257"/>
        <v>0</v>
      </c>
      <c r="DX756" s="233">
        <f t="shared" si="1258"/>
        <v>0</v>
      </c>
      <c r="DY756" s="231" t="b">
        <f t="shared" si="1295"/>
        <v>0</v>
      </c>
      <c r="DZ756" s="163"/>
      <c r="EA756" s="226" t="str">
        <f t="shared" si="1296"/>
        <v/>
      </c>
      <c r="EB756" s="178" t="str">
        <f t="shared" si="1297"/>
        <v/>
      </c>
      <c r="EC756" s="178" t="str">
        <f t="shared" si="1298"/>
        <v/>
      </c>
      <c r="ED756" s="178" t="str">
        <f t="shared" si="1299"/>
        <v/>
      </c>
      <c r="EE756" s="178" t="str">
        <f t="shared" si="1300"/>
        <v/>
      </c>
      <c r="EF756" s="178" t="str">
        <f t="shared" si="1301"/>
        <v/>
      </c>
      <c r="EG756" s="178" t="str">
        <f t="shared" si="1302"/>
        <v/>
      </c>
      <c r="EH756" s="178" t="str">
        <f t="shared" si="1303"/>
        <v/>
      </c>
      <c r="EI756" s="178" t="str">
        <f t="shared" si="1304"/>
        <v/>
      </c>
      <c r="EJ756" s="227" t="str">
        <f t="shared" si="1305"/>
        <v/>
      </c>
      <c r="EK756" s="230" t="str">
        <f t="shared" si="1259"/>
        <v/>
      </c>
      <c r="EL756" s="177" t="str">
        <f t="shared" si="1260"/>
        <v/>
      </c>
      <c r="EM756" s="177" t="str">
        <f t="shared" si="1261"/>
        <v/>
      </c>
      <c r="EN756" s="177" t="str">
        <f t="shared" si="1262"/>
        <v/>
      </c>
      <c r="EO756" s="177" t="str">
        <f t="shared" si="1263"/>
        <v/>
      </c>
      <c r="EP756" s="177" t="str">
        <f t="shared" si="1264"/>
        <v/>
      </c>
      <c r="EQ756" s="177" t="str">
        <f t="shared" si="1265"/>
        <v/>
      </c>
      <c r="ER756" s="177" t="str">
        <f t="shared" si="1266"/>
        <v/>
      </c>
      <c r="ES756" s="177" t="str">
        <f t="shared" si="1267"/>
        <v/>
      </c>
      <c r="ET756" s="177" t="str">
        <f t="shared" si="1268"/>
        <v/>
      </c>
      <c r="EU756" s="229" t="e">
        <f t="shared" si="1269"/>
        <v>#VALUE!</v>
      </c>
      <c r="EV756" s="27" t="e">
        <f t="shared" si="1270"/>
        <v>#VALUE!</v>
      </c>
      <c r="EW756" s="27" t="e">
        <f t="shared" si="1271"/>
        <v>#VALUE!</v>
      </c>
      <c r="EX756" s="28" t="e">
        <f t="shared" si="1272"/>
        <v>#VALUE!</v>
      </c>
      <c r="EY756" s="28" t="e">
        <f t="shared" si="1273"/>
        <v>#VALUE!</v>
      </c>
      <c r="EZ756" s="28" t="b">
        <f t="shared" si="1274"/>
        <v>0</v>
      </c>
      <c r="FA756" s="176" t="str">
        <f t="shared" si="1275"/>
        <v/>
      </c>
      <c r="FB756" s="27" t="e" cm="1">
        <f t="array" aca="1" ref="FB756" ca="1">TEXT(RIGHT(10-RIGHT(SUM(INDEX(1*(MID(MID(C756,1,1)*2,ROW(INDIRECT("1:"&amp;LEN(MID(C756,1,1)*2))),1)),,))+MID(C756,2,1)+
SUM(INDEX(1*(MID(MID(C756,3,1)*2,ROW(INDIRECT("1:"&amp;LEN(MID(C756,3,1)*2))),1)),,))+MID(C756,4,1)+
SUM(INDEX(1*(MID(MID(C756,5,1)*2,ROW(INDIRECT("1:"&amp;LEN(MID(C756,5,1)*2))),1)),,))+MID(C756,6,1)+
SUM(INDEX(1*(MID(MID(C756,8,1)*2,ROW(INDIRECT("1:"&amp;LEN(MID(C756,8,1)*2))),1)),,))+MID(C756,9,1)+
SUM(INDEX(1*(MID(MID(C756,10,1)*2,ROW(INDIRECT("1:"&amp;LEN(MID(C756,10,1)*2))),1)),,)),1),1),"0")</f>
        <v>#VALUE!</v>
      </c>
      <c r="FC756" s="27" t="str">
        <f t="shared" si="1276"/>
        <v/>
      </c>
      <c r="FD756" s="29" t="b">
        <f t="shared" si="1277"/>
        <v>0</v>
      </c>
      <c r="FE756" s="112" t="b">
        <f>IFERROR(MATCH(D756,'Avtal för korttidsarbete'!$G$13:$G$1012,0),TRUE)</f>
        <v>1</v>
      </c>
      <c r="FF756" s="112" t="b">
        <f t="shared" si="1306"/>
        <v>0</v>
      </c>
      <c r="FG756" s="113" t="str" cm="1">
        <f t="array" ref="FG756">IF(FE756=TRUE,"x",INDEX('Avtal för korttidsarbete'!$E$13:$E$1012,$FE756))</f>
        <v>x</v>
      </c>
      <c r="FH756" s="113" t="str" cm="1">
        <f t="array" ref="FH756">IF(FE756=TRUE,"x",INDEX('Avtal för korttidsarbete'!$F$13:$F$1012,$FE756))</f>
        <v>x</v>
      </c>
      <c r="FI756" s="112" t="b">
        <f t="shared" si="1307"/>
        <v>0</v>
      </c>
      <c r="FJ756" s="135">
        <f t="shared" si="1308"/>
        <v>44166</v>
      </c>
      <c r="FK756" s="135">
        <f t="shared" si="1309"/>
        <v>44377</v>
      </c>
      <c r="FL756" s="112" t="b">
        <f t="shared" si="1310"/>
        <v>0</v>
      </c>
      <c r="FM756" s="113">
        <f t="shared" si="1311"/>
        <v>44166</v>
      </c>
      <c r="FN756" s="135">
        <f t="shared" si="1312"/>
        <v>44377</v>
      </c>
      <c r="FO756" s="148" t="b">
        <f>IFERROR(INDEX('Avtal för korttidsarbete'!R:R,MATCH(D756,'Avtal för korttidsarbete'!$G:$G,0)),TRUE)</f>
        <v>1</v>
      </c>
      <c r="FP756" s="135" t="str">
        <f>IF(FO756,"-",INDEX('Avtal för korttidsarbete'!$D:$D,MATCH(D756,'Avtal för korttidsarbete'!$G:$G,0)))</f>
        <v>-</v>
      </c>
      <c r="FQ756" s="113" t="b">
        <f>IFERROR(G756&gt;INDEX(Uppsägningar!E:E,MATCH(C756,Uppsägningar!C:C,0)),FALSE)</f>
        <v>0</v>
      </c>
    </row>
    <row r="757" spans="1:173" x14ac:dyDescent="0.25">
      <c r="A757" s="19">
        <v>741</v>
      </c>
      <c r="B757" s="20"/>
      <c r="C757" s="183"/>
      <c r="D757" s="66"/>
      <c r="E757" s="212">
        <f>IFERROR(INDEX(Admin!$C$7:$C$10,MATCH(FP757,TblNivåValTExt,0)),0)</f>
        <v>0</v>
      </c>
      <c r="F757" s="1"/>
      <c r="G757" s="1"/>
      <c r="H757" s="78"/>
      <c r="I757" s="181"/>
      <c r="J757" s="181"/>
      <c r="K757" s="182"/>
      <c r="L757" s="182"/>
      <c r="M757" s="181"/>
      <c r="N757" s="181"/>
      <c r="O757" s="181"/>
      <c r="P757" s="182"/>
      <c r="Q757" s="182"/>
      <c r="R757" s="181"/>
      <c r="S757" s="181"/>
      <c r="T757" s="181"/>
      <c r="U757" s="182"/>
      <c r="V757" s="182"/>
      <c r="W757" s="181"/>
      <c r="X757" s="181"/>
      <c r="Y757" s="181"/>
      <c r="Z757" s="182"/>
      <c r="AA757" s="182"/>
      <c r="AB757" s="181"/>
      <c r="AC757" s="181"/>
      <c r="AD757" s="181"/>
      <c r="AE757" s="182"/>
      <c r="AF757" s="182"/>
      <c r="AG757" s="181"/>
      <c r="AH757" s="181"/>
      <c r="AI757" s="181"/>
      <c r="AJ757" s="182"/>
      <c r="AK757" s="182"/>
      <c r="AL757" s="181"/>
      <c r="AM757" s="181"/>
      <c r="AN757" s="181"/>
      <c r="AO757" s="182"/>
      <c r="AP757" s="182"/>
      <c r="AQ757" s="181"/>
      <c r="AR757" s="181"/>
      <c r="AS757" s="181"/>
      <c r="AT757" s="182"/>
      <c r="AU757" s="182"/>
      <c r="AV757" s="181"/>
      <c r="AW757" s="181"/>
      <c r="AX757" s="181"/>
      <c r="AY757" s="182"/>
      <c r="AZ757" s="182"/>
      <c r="BA757" s="181"/>
      <c r="BB757" s="181"/>
      <c r="BC757" s="181"/>
      <c r="BD757" s="182"/>
      <c r="BE757" s="182"/>
      <c r="BF757" s="181"/>
      <c r="BG757" s="180">
        <f t="shared" si="1278"/>
        <v>0</v>
      </c>
      <c r="BH757" s="116" t="str">
        <f t="shared" si="1279"/>
        <v/>
      </c>
      <c r="BI757" s="80" t="b">
        <f t="shared" si="1227"/>
        <v>0</v>
      </c>
      <c r="BJ757" s="80" t="str">
        <f t="shared" si="1228"/>
        <v/>
      </c>
      <c r="BK757" s="80" t="b">
        <f t="shared" si="1280"/>
        <v>0</v>
      </c>
      <c r="BL757" s="13" t="str">
        <f t="shared" si="1229"/>
        <v/>
      </c>
      <c r="BM757" s="13" t="b">
        <f t="shared" si="1281"/>
        <v>0</v>
      </c>
      <c r="BN757" s="35" t="str">
        <f t="shared" si="1230"/>
        <v/>
      </c>
      <c r="BO757" s="13" t="b">
        <f t="shared" si="1231"/>
        <v>0</v>
      </c>
      <c r="BP757" s="35" t="str">
        <f t="shared" si="1232"/>
        <v/>
      </c>
      <c r="BQ757" s="13" t="b">
        <f t="shared" si="1233"/>
        <v>0</v>
      </c>
      <c r="BR757" s="35" t="str">
        <f t="shared" si="1234"/>
        <v/>
      </c>
      <c r="BS757" s="35" t="b">
        <f t="shared" si="1235"/>
        <v>0</v>
      </c>
      <c r="BT757" s="35" t="str">
        <f t="shared" si="1236"/>
        <v/>
      </c>
      <c r="BU757" s="35" t="b">
        <f t="shared" si="1237"/>
        <v>0</v>
      </c>
      <c r="BV757" s="35" t="str">
        <f t="shared" si="1238"/>
        <v/>
      </c>
      <c r="BW757" s="13" t="b">
        <f t="shared" si="1313"/>
        <v>0</v>
      </c>
      <c r="BX757" s="35" t="str">
        <f t="shared" si="1239"/>
        <v/>
      </c>
      <c r="BY757" s="265" t="b">
        <f t="shared" si="1282"/>
        <v>0</v>
      </c>
      <c r="BZ757" s="35" t="str">
        <f t="shared" si="1240"/>
        <v/>
      </c>
      <c r="CA757" s="265" t="b">
        <f t="shared" si="1283"/>
        <v>0</v>
      </c>
      <c r="CB757" s="35" t="str">
        <f t="shared" si="1241"/>
        <v/>
      </c>
      <c r="CC757" s="272" t="b">
        <f t="shared" si="1284"/>
        <v>0</v>
      </c>
      <c r="CD757" s="35" t="str">
        <f t="shared" si="1242"/>
        <v/>
      </c>
      <c r="CE757" s="13" t="b">
        <f t="shared" si="1243"/>
        <v>0</v>
      </c>
      <c r="CF757" s="35" t="str">
        <f t="shared" si="1244"/>
        <v/>
      </c>
      <c r="CG757" s="179">
        <f t="shared" si="1245"/>
        <v>0</v>
      </c>
      <c r="CH757" s="179">
        <f t="shared" si="1246"/>
        <v>0</v>
      </c>
      <c r="CI757" s="218">
        <f t="shared" si="1285"/>
        <v>0</v>
      </c>
      <c r="CJ757" s="218">
        <f t="shared" si="1286"/>
        <v>0</v>
      </c>
      <c r="CK757" s="218">
        <f t="shared" si="1287"/>
        <v>0</v>
      </c>
      <c r="CL757" s="218">
        <f t="shared" si="1288"/>
        <v>0</v>
      </c>
      <c r="CM757" s="218">
        <f t="shared" si="1289"/>
        <v>0</v>
      </c>
      <c r="CN757" s="218">
        <f t="shared" si="1290"/>
        <v>0</v>
      </c>
      <c r="CO757" s="218">
        <f t="shared" si="1291"/>
        <v>0</v>
      </c>
      <c r="CP757" s="218">
        <f t="shared" si="1292"/>
        <v>0</v>
      </c>
      <c r="CQ757" s="218">
        <f t="shared" si="1293"/>
        <v>0</v>
      </c>
      <c r="CR757" s="218">
        <f t="shared" si="1294"/>
        <v>0</v>
      </c>
      <c r="CS757" s="14">
        <f t="shared" si="1247"/>
        <v>0</v>
      </c>
      <c r="CT757" s="236">
        <f t="shared" si="1248"/>
        <v>0</v>
      </c>
      <c r="CU757" s="237">
        <f t="shared" ref="CU757:DD766" si="1320">IF(AND($CS757,$CT757,CU$12),MAX(0,MIN(CU$10,$CT757)-MAX(CU$9,$CS757)+1),0)</f>
        <v>0</v>
      </c>
      <c r="CV757" s="16">
        <f t="shared" si="1320"/>
        <v>0</v>
      </c>
      <c r="CW757" s="16">
        <f t="shared" si="1320"/>
        <v>0</v>
      </c>
      <c r="CX757" s="16">
        <f t="shared" si="1320"/>
        <v>0</v>
      </c>
      <c r="CY757" s="16">
        <f t="shared" si="1320"/>
        <v>0</v>
      </c>
      <c r="CZ757" s="16">
        <f t="shared" si="1320"/>
        <v>0</v>
      </c>
      <c r="DA757" s="16">
        <f t="shared" si="1320"/>
        <v>0</v>
      </c>
      <c r="DB757" s="16">
        <f t="shared" si="1320"/>
        <v>0</v>
      </c>
      <c r="DC757" s="16">
        <f t="shared" si="1320"/>
        <v>0</v>
      </c>
      <c r="DD757" s="238">
        <f t="shared" si="1320"/>
        <v>0</v>
      </c>
      <c r="DE757" s="232">
        <f t="shared" ref="DE757:DN766" si="1321">IF($H757&lt;=0,0,MAX(0,MIN($H757,$DE$11)))</f>
        <v>0</v>
      </c>
      <c r="DF757" s="132">
        <f t="shared" si="1321"/>
        <v>0</v>
      </c>
      <c r="DG757" s="132">
        <f t="shared" si="1321"/>
        <v>0</v>
      </c>
      <c r="DH757" s="132">
        <f t="shared" si="1321"/>
        <v>0</v>
      </c>
      <c r="DI757" s="132">
        <f t="shared" si="1321"/>
        <v>0</v>
      </c>
      <c r="DJ757" s="132">
        <f t="shared" si="1321"/>
        <v>0</v>
      </c>
      <c r="DK757" s="132">
        <f t="shared" si="1321"/>
        <v>0</v>
      </c>
      <c r="DL757" s="132">
        <f t="shared" si="1321"/>
        <v>0</v>
      </c>
      <c r="DM757" s="132">
        <f t="shared" si="1321"/>
        <v>0</v>
      </c>
      <c r="DN757" s="233">
        <f t="shared" si="1321"/>
        <v>0</v>
      </c>
      <c r="DO757" s="232">
        <f t="shared" si="1249"/>
        <v>0</v>
      </c>
      <c r="DP757" s="132">
        <f t="shared" si="1250"/>
        <v>0</v>
      </c>
      <c r="DQ757" s="132">
        <f t="shared" si="1251"/>
        <v>0</v>
      </c>
      <c r="DR757" s="132">
        <f t="shared" si="1252"/>
        <v>0</v>
      </c>
      <c r="DS757" s="132">
        <f t="shared" si="1253"/>
        <v>0</v>
      </c>
      <c r="DT757" s="132">
        <f t="shared" si="1254"/>
        <v>0</v>
      </c>
      <c r="DU757" s="132">
        <f t="shared" si="1255"/>
        <v>0</v>
      </c>
      <c r="DV757" s="132">
        <f t="shared" si="1256"/>
        <v>0</v>
      </c>
      <c r="DW757" s="132">
        <f t="shared" si="1257"/>
        <v>0</v>
      </c>
      <c r="DX757" s="233">
        <f t="shared" si="1258"/>
        <v>0</v>
      </c>
      <c r="DY757" s="231" t="b">
        <f t="shared" si="1295"/>
        <v>0</v>
      </c>
      <c r="DZ757" s="163"/>
      <c r="EA757" s="226" t="str">
        <f t="shared" si="1296"/>
        <v/>
      </c>
      <c r="EB757" s="178" t="str">
        <f t="shared" si="1297"/>
        <v/>
      </c>
      <c r="EC757" s="178" t="str">
        <f t="shared" si="1298"/>
        <v/>
      </c>
      <c r="ED757" s="178" t="str">
        <f t="shared" si="1299"/>
        <v/>
      </c>
      <c r="EE757" s="178" t="str">
        <f t="shared" si="1300"/>
        <v/>
      </c>
      <c r="EF757" s="178" t="str">
        <f t="shared" si="1301"/>
        <v/>
      </c>
      <c r="EG757" s="178" t="str">
        <f t="shared" si="1302"/>
        <v/>
      </c>
      <c r="EH757" s="178" t="str">
        <f t="shared" si="1303"/>
        <v/>
      </c>
      <c r="EI757" s="178" t="str">
        <f t="shared" si="1304"/>
        <v/>
      </c>
      <c r="EJ757" s="227" t="str">
        <f t="shared" si="1305"/>
        <v/>
      </c>
      <c r="EK757" s="230" t="str">
        <f t="shared" si="1259"/>
        <v/>
      </c>
      <c r="EL757" s="177" t="str">
        <f t="shared" si="1260"/>
        <v/>
      </c>
      <c r="EM757" s="177" t="str">
        <f t="shared" si="1261"/>
        <v/>
      </c>
      <c r="EN757" s="177" t="str">
        <f t="shared" si="1262"/>
        <v/>
      </c>
      <c r="EO757" s="177" t="str">
        <f t="shared" si="1263"/>
        <v/>
      </c>
      <c r="EP757" s="177" t="str">
        <f t="shared" si="1264"/>
        <v/>
      </c>
      <c r="EQ757" s="177" t="str">
        <f t="shared" si="1265"/>
        <v/>
      </c>
      <c r="ER757" s="177" t="str">
        <f t="shared" si="1266"/>
        <v/>
      </c>
      <c r="ES757" s="177" t="str">
        <f t="shared" si="1267"/>
        <v/>
      </c>
      <c r="ET757" s="177" t="str">
        <f t="shared" si="1268"/>
        <v/>
      </c>
      <c r="EU757" s="229" t="e">
        <f t="shared" si="1269"/>
        <v>#VALUE!</v>
      </c>
      <c r="EV757" s="27" t="e">
        <f t="shared" si="1270"/>
        <v>#VALUE!</v>
      </c>
      <c r="EW757" s="27" t="e">
        <f t="shared" si="1271"/>
        <v>#VALUE!</v>
      </c>
      <c r="EX757" s="28" t="e">
        <f t="shared" si="1272"/>
        <v>#VALUE!</v>
      </c>
      <c r="EY757" s="28" t="e">
        <f t="shared" si="1273"/>
        <v>#VALUE!</v>
      </c>
      <c r="EZ757" s="28" t="b">
        <f t="shared" si="1274"/>
        <v>0</v>
      </c>
      <c r="FA757" s="176" t="str">
        <f t="shared" si="1275"/>
        <v/>
      </c>
      <c r="FB757" s="27" t="e" cm="1">
        <f t="array" aca="1" ref="FB757" ca="1">TEXT(RIGHT(10-RIGHT(SUM(INDEX(1*(MID(MID(C757,1,1)*2,ROW(INDIRECT("1:"&amp;LEN(MID(C757,1,1)*2))),1)),,))+MID(C757,2,1)+
SUM(INDEX(1*(MID(MID(C757,3,1)*2,ROW(INDIRECT("1:"&amp;LEN(MID(C757,3,1)*2))),1)),,))+MID(C757,4,1)+
SUM(INDEX(1*(MID(MID(C757,5,1)*2,ROW(INDIRECT("1:"&amp;LEN(MID(C757,5,1)*2))),1)),,))+MID(C757,6,1)+
SUM(INDEX(1*(MID(MID(C757,8,1)*2,ROW(INDIRECT("1:"&amp;LEN(MID(C757,8,1)*2))),1)),,))+MID(C757,9,1)+
SUM(INDEX(1*(MID(MID(C757,10,1)*2,ROW(INDIRECT("1:"&amp;LEN(MID(C757,10,1)*2))),1)),,)),1),1),"0")</f>
        <v>#VALUE!</v>
      </c>
      <c r="FC757" s="27" t="str">
        <f t="shared" si="1276"/>
        <v/>
      </c>
      <c r="FD757" s="29" t="b">
        <f t="shared" si="1277"/>
        <v>0</v>
      </c>
      <c r="FE757" s="112" t="b">
        <f>IFERROR(MATCH(D757,'Avtal för korttidsarbete'!$G$13:$G$1012,0),TRUE)</f>
        <v>1</v>
      </c>
      <c r="FF757" s="112" t="b">
        <f t="shared" si="1306"/>
        <v>0</v>
      </c>
      <c r="FG757" s="113" t="str" cm="1">
        <f t="array" ref="FG757">IF(FE757=TRUE,"x",INDEX('Avtal för korttidsarbete'!$E$13:$E$1012,$FE757))</f>
        <v>x</v>
      </c>
      <c r="FH757" s="113" t="str" cm="1">
        <f t="array" ref="FH757">IF(FE757=TRUE,"x",INDEX('Avtal för korttidsarbete'!$F$13:$F$1012,$FE757))</f>
        <v>x</v>
      </c>
      <c r="FI757" s="112" t="b">
        <f t="shared" si="1307"/>
        <v>0</v>
      </c>
      <c r="FJ757" s="135">
        <f t="shared" si="1308"/>
        <v>44166</v>
      </c>
      <c r="FK757" s="135">
        <f t="shared" si="1309"/>
        <v>44377</v>
      </c>
      <c r="FL757" s="112" t="b">
        <f t="shared" si="1310"/>
        <v>0</v>
      </c>
      <c r="FM757" s="113">
        <f t="shared" si="1311"/>
        <v>44166</v>
      </c>
      <c r="FN757" s="135">
        <f t="shared" si="1312"/>
        <v>44377</v>
      </c>
      <c r="FO757" s="148" t="b">
        <f>IFERROR(INDEX('Avtal för korttidsarbete'!R:R,MATCH(D757,'Avtal för korttidsarbete'!$G:$G,0)),TRUE)</f>
        <v>1</v>
      </c>
      <c r="FP757" s="135" t="str">
        <f>IF(FO757,"-",INDEX('Avtal för korttidsarbete'!$D:$D,MATCH(D757,'Avtal för korttidsarbete'!$G:$G,0)))</f>
        <v>-</v>
      </c>
      <c r="FQ757" s="113" t="b">
        <f>IFERROR(G757&gt;INDEX(Uppsägningar!E:E,MATCH(C757,Uppsägningar!C:C,0)),FALSE)</f>
        <v>0</v>
      </c>
    </row>
    <row r="758" spans="1:173" x14ac:dyDescent="0.25">
      <c r="A758" s="19">
        <v>742</v>
      </c>
      <c r="B758" s="20"/>
      <c r="C758" s="183"/>
      <c r="D758" s="66"/>
      <c r="E758" s="212">
        <f>IFERROR(INDEX(Admin!$C$7:$C$10,MATCH(FP758,TblNivåValTExt,0)),0)</f>
        <v>0</v>
      </c>
      <c r="F758" s="1"/>
      <c r="G758" s="1"/>
      <c r="H758" s="78"/>
      <c r="I758" s="181"/>
      <c r="J758" s="181"/>
      <c r="K758" s="182"/>
      <c r="L758" s="182"/>
      <c r="M758" s="181"/>
      <c r="N758" s="181"/>
      <c r="O758" s="181"/>
      <c r="P758" s="182"/>
      <c r="Q758" s="182"/>
      <c r="R758" s="181"/>
      <c r="S758" s="181"/>
      <c r="T758" s="181"/>
      <c r="U758" s="182"/>
      <c r="V758" s="182"/>
      <c r="W758" s="181"/>
      <c r="X758" s="181"/>
      <c r="Y758" s="181"/>
      <c r="Z758" s="182"/>
      <c r="AA758" s="182"/>
      <c r="AB758" s="181"/>
      <c r="AC758" s="181"/>
      <c r="AD758" s="181"/>
      <c r="AE758" s="182"/>
      <c r="AF758" s="182"/>
      <c r="AG758" s="181"/>
      <c r="AH758" s="181"/>
      <c r="AI758" s="181"/>
      <c r="AJ758" s="182"/>
      <c r="AK758" s="182"/>
      <c r="AL758" s="181"/>
      <c r="AM758" s="181"/>
      <c r="AN758" s="181"/>
      <c r="AO758" s="182"/>
      <c r="AP758" s="182"/>
      <c r="AQ758" s="181"/>
      <c r="AR758" s="181"/>
      <c r="AS758" s="181"/>
      <c r="AT758" s="182"/>
      <c r="AU758" s="182"/>
      <c r="AV758" s="181"/>
      <c r="AW758" s="181"/>
      <c r="AX758" s="181"/>
      <c r="AY758" s="182"/>
      <c r="AZ758" s="182"/>
      <c r="BA758" s="181"/>
      <c r="BB758" s="181"/>
      <c r="BC758" s="181"/>
      <c r="BD758" s="182"/>
      <c r="BE758" s="182"/>
      <c r="BF758" s="181"/>
      <c r="BG758" s="180">
        <f t="shared" si="1278"/>
        <v>0</v>
      </c>
      <c r="BH758" s="116" t="str">
        <f t="shared" si="1279"/>
        <v/>
      </c>
      <c r="BI758" s="80" t="b">
        <f t="shared" si="1227"/>
        <v>0</v>
      </c>
      <c r="BJ758" s="80" t="str">
        <f t="shared" si="1228"/>
        <v/>
      </c>
      <c r="BK758" s="80" t="b">
        <f t="shared" si="1280"/>
        <v>0</v>
      </c>
      <c r="BL758" s="13" t="str">
        <f t="shared" si="1229"/>
        <v/>
      </c>
      <c r="BM758" s="13" t="b">
        <f t="shared" si="1281"/>
        <v>0</v>
      </c>
      <c r="BN758" s="35" t="str">
        <f t="shared" si="1230"/>
        <v/>
      </c>
      <c r="BO758" s="13" t="b">
        <f t="shared" si="1231"/>
        <v>0</v>
      </c>
      <c r="BP758" s="35" t="str">
        <f t="shared" si="1232"/>
        <v/>
      </c>
      <c r="BQ758" s="13" t="b">
        <f t="shared" si="1233"/>
        <v>0</v>
      </c>
      <c r="BR758" s="35" t="str">
        <f t="shared" si="1234"/>
        <v/>
      </c>
      <c r="BS758" s="35" t="b">
        <f t="shared" si="1235"/>
        <v>0</v>
      </c>
      <c r="BT758" s="35" t="str">
        <f t="shared" si="1236"/>
        <v/>
      </c>
      <c r="BU758" s="35" t="b">
        <f t="shared" si="1237"/>
        <v>0</v>
      </c>
      <c r="BV758" s="35" t="str">
        <f t="shared" si="1238"/>
        <v/>
      </c>
      <c r="BW758" s="13" t="b">
        <f t="shared" si="1313"/>
        <v>0</v>
      </c>
      <c r="BX758" s="35" t="str">
        <f t="shared" si="1239"/>
        <v/>
      </c>
      <c r="BY758" s="265" t="b">
        <f t="shared" si="1282"/>
        <v>0</v>
      </c>
      <c r="BZ758" s="35" t="str">
        <f t="shared" si="1240"/>
        <v/>
      </c>
      <c r="CA758" s="265" t="b">
        <f t="shared" si="1283"/>
        <v>0</v>
      </c>
      <c r="CB758" s="35" t="str">
        <f t="shared" si="1241"/>
        <v/>
      </c>
      <c r="CC758" s="272" t="b">
        <f t="shared" si="1284"/>
        <v>0</v>
      </c>
      <c r="CD758" s="35" t="str">
        <f t="shared" si="1242"/>
        <v/>
      </c>
      <c r="CE758" s="13" t="b">
        <f t="shared" si="1243"/>
        <v>0</v>
      </c>
      <c r="CF758" s="35" t="str">
        <f t="shared" si="1244"/>
        <v/>
      </c>
      <c r="CG758" s="179">
        <f t="shared" si="1245"/>
        <v>0</v>
      </c>
      <c r="CH758" s="179">
        <f t="shared" si="1246"/>
        <v>0</v>
      </c>
      <c r="CI758" s="218">
        <f t="shared" si="1285"/>
        <v>0</v>
      </c>
      <c r="CJ758" s="218">
        <f t="shared" si="1286"/>
        <v>0</v>
      </c>
      <c r="CK758" s="218">
        <f t="shared" si="1287"/>
        <v>0</v>
      </c>
      <c r="CL758" s="218">
        <f t="shared" si="1288"/>
        <v>0</v>
      </c>
      <c r="CM758" s="218">
        <f t="shared" si="1289"/>
        <v>0</v>
      </c>
      <c r="CN758" s="218">
        <f t="shared" si="1290"/>
        <v>0</v>
      </c>
      <c r="CO758" s="218">
        <f t="shared" si="1291"/>
        <v>0</v>
      </c>
      <c r="CP758" s="218">
        <f t="shared" si="1292"/>
        <v>0</v>
      </c>
      <c r="CQ758" s="218">
        <f t="shared" si="1293"/>
        <v>0</v>
      </c>
      <c r="CR758" s="218">
        <f t="shared" si="1294"/>
        <v>0</v>
      </c>
      <c r="CS758" s="14">
        <f t="shared" si="1247"/>
        <v>0</v>
      </c>
      <c r="CT758" s="236">
        <f t="shared" si="1248"/>
        <v>0</v>
      </c>
      <c r="CU758" s="237">
        <f t="shared" si="1320"/>
        <v>0</v>
      </c>
      <c r="CV758" s="16">
        <f t="shared" si="1320"/>
        <v>0</v>
      </c>
      <c r="CW758" s="16">
        <f t="shared" si="1320"/>
        <v>0</v>
      </c>
      <c r="CX758" s="16">
        <f t="shared" si="1320"/>
        <v>0</v>
      </c>
      <c r="CY758" s="16">
        <f t="shared" si="1320"/>
        <v>0</v>
      </c>
      <c r="CZ758" s="16">
        <f t="shared" si="1320"/>
        <v>0</v>
      </c>
      <c r="DA758" s="16">
        <f t="shared" si="1320"/>
        <v>0</v>
      </c>
      <c r="DB758" s="16">
        <f t="shared" si="1320"/>
        <v>0</v>
      </c>
      <c r="DC758" s="16">
        <f t="shared" si="1320"/>
        <v>0</v>
      </c>
      <c r="DD758" s="238">
        <f t="shared" si="1320"/>
        <v>0</v>
      </c>
      <c r="DE758" s="232">
        <f t="shared" si="1321"/>
        <v>0</v>
      </c>
      <c r="DF758" s="132">
        <f t="shared" si="1321"/>
        <v>0</v>
      </c>
      <c r="DG758" s="132">
        <f t="shared" si="1321"/>
        <v>0</v>
      </c>
      <c r="DH758" s="132">
        <f t="shared" si="1321"/>
        <v>0</v>
      </c>
      <c r="DI758" s="132">
        <f t="shared" si="1321"/>
        <v>0</v>
      </c>
      <c r="DJ758" s="132">
        <f t="shared" si="1321"/>
        <v>0</v>
      </c>
      <c r="DK758" s="132">
        <f t="shared" si="1321"/>
        <v>0</v>
      </c>
      <c r="DL758" s="132">
        <f t="shared" si="1321"/>
        <v>0</v>
      </c>
      <c r="DM758" s="132">
        <f t="shared" si="1321"/>
        <v>0</v>
      </c>
      <c r="DN758" s="233">
        <f t="shared" si="1321"/>
        <v>0</v>
      </c>
      <c r="DO758" s="232">
        <f t="shared" si="1249"/>
        <v>0</v>
      </c>
      <c r="DP758" s="132">
        <f t="shared" si="1250"/>
        <v>0</v>
      </c>
      <c r="DQ758" s="132">
        <f t="shared" si="1251"/>
        <v>0</v>
      </c>
      <c r="DR758" s="132">
        <f t="shared" si="1252"/>
        <v>0</v>
      </c>
      <c r="DS758" s="132">
        <f t="shared" si="1253"/>
        <v>0</v>
      </c>
      <c r="DT758" s="132">
        <f t="shared" si="1254"/>
        <v>0</v>
      </c>
      <c r="DU758" s="132">
        <f t="shared" si="1255"/>
        <v>0</v>
      </c>
      <c r="DV758" s="132">
        <f t="shared" si="1256"/>
        <v>0</v>
      </c>
      <c r="DW758" s="132">
        <f t="shared" si="1257"/>
        <v>0</v>
      </c>
      <c r="DX758" s="233">
        <f t="shared" si="1258"/>
        <v>0</v>
      </c>
      <c r="DY758" s="231" t="b">
        <f t="shared" si="1295"/>
        <v>0</v>
      </c>
      <c r="DZ758" s="163"/>
      <c r="EA758" s="226" t="str">
        <f t="shared" si="1296"/>
        <v/>
      </c>
      <c r="EB758" s="178" t="str">
        <f t="shared" si="1297"/>
        <v/>
      </c>
      <c r="EC758" s="178" t="str">
        <f t="shared" si="1298"/>
        <v/>
      </c>
      <c r="ED758" s="178" t="str">
        <f t="shared" si="1299"/>
        <v/>
      </c>
      <c r="EE758" s="178" t="str">
        <f t="shared" si="1300"/>
        <v/>
      </c>
      <c r="EF758" s="178" t="str">
        <f t="shared" si="1301"/>
        <v/>
      </c>
      <c r="EG758" s="178" t="str">
        <f t="shared" si="1302"/>
        <v/>
      </c>
      <c r="EH758" s="178" t="str">
        <f t="shared" si="1303"/>
        <v/>
      </c>
      <c r="EI758" s="178" t="str">
        <f t="shared" si="1304"/>
        <v/>
      </c>
      <c r="EJ758" s="227" t="str">
        <f t="shared" si="1305"/>
        <v/>
      </c>
      <c r="EK758" s="230" t="str">
        <f t="shared" si="1259"/>
        <v/>
      </c>
      <c r="EL758" s="177" t="str">
        <f t="shared" si="1260"/>
        <v/>
      </c>
      <c r="EM758" s="177" t="str">
        <f t="shared" si="1261"/>
        <v/>
      </c>
      <c r="EN758" s="177" t="str">
        <f t="shared" si="1262"/>
        <v/>
      </c>
      <c r="EO758" s="177" t="str">
        <f t="shared" si="1263"/>
        <v/>
      </c>
      <c r="EP758" s="177" t="str">
        <f t="shared" si="1264"/>
        <v/>
      </c>
      <c r="EQ758" s="177" t="str">
        <f t="shared" si="1265"/>
        <v/>
      </c>
      <c r="ER758" s="177" t="str">
        <f t="shared" si="1266"/>
        <v/>
      </c>
      <c r="ES758" s="177" t="str">
        <f t="shared" si="1267"/>
        <v/>
      </c>
      <c r="ET758" s="177" t="str">
        <f t="shared" si="1268"/>
        <v/>
      </c>
      <c r="EU758" s="229" t="e">
        <f t="shared" si="1269"/>
        <v>#VALUE!</v>
      </c>
      <c r="EV758" s="27" t="e">
        <f t="shared" si="1270"/>
        <v>#VALUE!</v>
      </c>
      <c r="EW758" s="27" t="e">
        <f t="shared" si="1271"/>
        <v>#VALUE!</v>
      </c>
      <c r="EX758" s="28" t="e">
        <f t="shared" si="1272"/>
        <v>#VALUE!</v>
      </c>
      <c r="EY758" s="28" t="e">
        <f t="shared" si="1273"/>
        <v>#VALUE!</v>
      </c>
      <c r="EZ758" s="28" t="b">
        <f t="shared" si="1274"/>
        <v>0</v>
      </c>
      <c r="FA758" s="176" t="str">
        <f t="shared" si="1275"/>
        <v/>
      </c>
      <c r="FB758" s="27" t="e" cm="1">
        <f t="array" aca="1" ref="FB758" ca="1">TEXT(RIGHT(10-RIGHT(SUM(INDEX(1*(MID(MID(C758,1,1)*2,ROW(INDIRECT("1:"&amp;LEN(MID(C758,1,1)*2))),1)),,))+MID(C758,2,1)+
SUM(INDEX(1*(MID(MID(C758,3,1)*2,ROW(INDIRECT("1:"&amp;LEN(MID(C758,3,1)*2))),1)),,))+MID(C758,4,1)+
SUM(INDEX(1*(MID(MID(C758,5,1)*2,ROW(INDIRECT("1:"&amp;LEN(MID(C758,5,1)*2))),1)),,))+MID(C758,6,1)+
SUM(INDEX(1*(MID(MID(C758,8,1)*2,ROW(INDIRECT("1:"&amp;LEN(MID(C758,8,1)*2))),1)),,))+MID(C758,9,1)+
SUM(INDEX(1*(MID(MID(C758,10,1)*2,ROW(INDIRECT("1:"&amp;LEN(MID(C758,10,1)*2))),1)),,)),1),1),"0")</f>
        <v>#VALUE!</v>
      </c>
      <c r="FC758" s="27" t="str">
        <f t="shared" si="1276"/>
        <v/>
      </c>
      <c r="FD758" s="29" t="b">
        <f t="shared" si="1277"/>
        <v>0</v>
      </c>
      <c r="FE758" s="112" t="b">
        <f>IFERROR(MATCH(D758,'Avtal för korttidsarbete'!$G$13:$G$1012,0),TRUE)</f>
        <v>1</v>
      </c>
      <c r="FF758" s="112" t="b">
        <f t="shared" si="1306"/>
        <v>0</v>
      </c>
      <c r="FG758" s="113" t="str" cm="1">
        <f t="array" ref="FG758">IF(FE758=TRUE,"x",INDEX('Avtal för korttidsarbete'!$E$13:$E$1012,$FE758))</f>
        <v>x</v>
      </c>
      <c r="FH758" s="113" t="str" cm="1">
        <f t="array" ref="FH758">IF(FE758=TRUE,"x",INDEX('Avtal för korttidsarbete'!$F$13:$F$1012,$FE758))</f>
        <v>x</v>
      </c>
      <c r="FI758" s="112" t="b">
        <f t="shared" si="1307"/>
        <v>0</v>
      </c>
      <c r="FJ758" s="135">
        <f t="shared" si="1308"/>
        <v>44166</v>
      </c>
      <c r="FK758" s="135">
        <f t="shared" si="1309"/>
        <v>44377</v>
      </c>
      <c r="FL758" s="112" t="b">
        <f t="shared" si="1310"/>
        <v>0</v>
      </c>
      <c r="FM758" s="113">
        <f t="shared" si="1311"/>
        <v>44166</v>
      </c>
      <c r="FN758" s="135">
        <f t="shared" si="1312"/>
        <v>44377</v>
      </c>
      <c r="FO758" s="148" t="b">
        <f>IFERROR(INDEX('Avtal för korttidsarbete'!R:R,MATCH(D758,'Avtal för korttidsarbete'!$G:$G,0)),TRUE)</f>
        <v>1</v>
      </c>
      <c r="FP758" s="135" t="str">
        <f>IF(FO758,"-",INDEX('Avtal för korttidsarbete'!$D:$D,MATCH(D758,'Avtal för korttidsarbete'!$G:$G,0)))</f>
        <v>-</v>
      </c>
      <c r="FQ758" s="113" t="b">
        <f>IFERROR(G758&gt;INDEX(Uppsägningar!E:E,MATCH(C758,Uppsägningar!C:C,0)),FALSE)</f>
        <v>0</v>
      </c>
    </row>
    <row r="759" spans="1:173" x14ac:dyDescent="0.25">
      <c r="A759" s="19">
        <v>743</v>
      </c>
      <c r="B759" s="20"/>
      <c r="C759" s="183"/>
      <c r="D759" s="66"/>
      <c r="E759" s="212">
        <f>IFERROR(INDEX(Admin!$C$7:$C$10,MATCH(FP759,TblNivåValTExt,0)),0)</f>
        <v>0</v>
      </c>
      <c r="F759" s="1"/>
      <c r="G759" s="1"/>
      <c r="H759" s="78"/>
      <c r="I759" s="181"/>
      <c r="J759" s="181"/>
      <c r="K759" s="182"/>
      <c r="L759" s="182"/>
      <c r="M759" s="181"/>
      <c r="N759" s="181"/>
      <c r="O759" s="181"/>
      <c r="P759" s="182"/>
      <c r="Q759" s="182"/>
      <c r="R759" s="181"/>
      <c r="S759" s="181"/>
      <c r="T759" s="181"/>
      <c r="U759" s="182"/>
      <c r="V759" s="182"/>
      <c r="W759" s="181"/>
      <c r="X759" s="181"/>
      <c r="Y759" s="181"/>
      <c r="Z759" s="182"/>
      <c r="AA759" s="182"/>
      <c r="AB759" s="181"/>
      <c r="AC759" s="181"/>
      <c r="AD759" s="181"/>
      <c r="AE759" s="182"/>
      <c r="AF759" s="182"/>
      <c r="AG759" s="181"/>
      <c r="AH759" s="181"/>
      <c r="AI759" s="181"/>
      <c r="AJ759" s="182"/>
      <c r="AK759" s="182"/>
      <c r="AL759" s="181"/>
      <c r="AM759" s="181"/>
      <c r="AN759" s="181"/>
      <c r="AO759" s="182"/>
      <c r="AP759" s="182"/>
      <c r="AQ759" s="181"/>
      <c r="AR759" s="181"/>
      <c r="AS759" s="181"/>
      <c r="AT759" s="182"/>
      <c r="AU759" s="182"/>
      <c r="AV759" s="181"/>
      <c r="AW759" s="181"/>
      <c r="AX759" s="181"/>
      <c r="AY759" s="182"/>
      <c r="AZ759" s="182"/>
      <c r="BA759" s="181"/>
      <c r="BB759" s="181"/>
      <c r="BC759" s="181"/>
      <c r="BD759" s="182"/>
      <c r="BE759" s="182"/>
      <c r="BF759" s="181"/>
      <c r="BG759" s="180">
        <f t="shared" si="1278"/>
        <v>0</v>
      </c>
      <c r="BH759" s="116" t="str">
        <f t="shared" si="1279"/>
        <v/>
      </c>
      <c r="BI759" s="80" t="b">
        <f t="shared" si="1227"/>
        <v>0</v>
      </c>
      <c r="BJ759" s="80" t="str">
        <f t="shared" si="1228"/>
        <v/>
      </c>
      <c r="BK759" s="80" t="b">
        <f t="shared" si="1280"/>
        <v>0</v>
      </c>
      <c r="BL759" s="13" t="str">
        <f t="shared" si="1229"/>
        <v/>
      </c>
      <c r="BM759" s="13" t="b">
        <f t="shared" si="1281"/>
        <v>0</v>
      </c>
      <c r="BN759" s="35" t="str">
        <f t="shared" si="1230"/>
        <v/>
      </c>
      <c r="BO759" s="13" t="b">
        <f t="shared" si="1231"/>
        <v>0</v>
      </c>
      <c r="BP759" s="35" t="str">
        <f t="shared" si="1232"/>
        <v/>
      </c>
      <c r="BQ759" s="13" t="b">
        <f t="shared" si="1233"/>
        <v>0</v>
      </c>
      <c r="BR759" s="35" t="str">
        <f t="shared" si="1234"/>
        <v/>
      </c>
      <c r="BS759" s="35" t="b">
        <f t="shared" si="1235"/>
        <v>0</v>
      </c>
      <c r="BT759" s="35" t="str">
        <f t="shared" si="1236"/>
        <v/>
      </c>
      <c r="BU759" s="35" t="b">
        <f t="shared" si="1237"/>
        <v>0</v>
      </c>
      <c r="BV759" s="35" t="str">
        <f t="shared" si="1238"/>
        <v/>
      </c>
      <c r="BW759" s="13" t="b">
        <f t="shared" si="1313"/>
        <v>0</v>
      </c>
      <c r="BX759" s="35" t="str">
        <f t="shared" si="1239"/>
        <v/>
      </c>
      <c r="BY759" s="265" t="b">
        <f t="shared" si="1282"/>
        <v>0</v>
      </c>
      <c r="BZ759" s="35" t="str">
        <f t="shared" si="1240"/>
        <v/>
      </c>
      <c r="CA759" s="265" t="b">
        <f t="shared" si="1283"/>
        <v>0</v>
      </c>
      <c r="CB759" s="35" t="str">
        <f t="shared" si="1241"/>
        <v/>
      </c>
      <c r="CC759" s="272" t="b">
        <f t="shared" si="1284"/>
        <v>0</v>
      </c>
      <c r="CD759" s="35" t="str">
        <f t="shared" si="1242"/>
        <v/>
      </c>
      <c r="CE759" s="13" t="b">
        <f t="shared" si="1243"/>
        <v>0</v>
      </c>
      <c r="CF759" s="35" t="str">
        <f t="shared" si="1244"/>
        <v/>
      </c>
      <c r="CG759" s="179">
        <f t="shared" si="1245"/>
        <v>0</v>
      </c>
      <c r="CH759" s="179">
        <f t="shared" si="1246"/>
        <v>0</v>
      </c>
      <c r="CI759" s="218">
        <f t="shared" si="1285"/>
        <v>0</v>
      </c>
      <c r="CJ759" s="218">
        <f t="shared" si="1286"/>
        <v>0</v>
      </c>
      <c r="CK759" s="218">
        <f t="shared" si="1287"/>
        <v>0</v>
      </c>
      <c r="CL759" s="218">
        <f t="shared" si="1288"/>
        <v>0</v>
      </c>
      <c r="CM759" s="218">
        <f t="shared" si="1289"/>
        <v>0</v>
      </c>
      <c r="CN759" s="218">
        <f t="shared" si="1290"/>
        <v>0</v>
      </c>
      <c r="CO759" s="218">
        <f t="shared" si="1291"/>
        <v>0</v>
      </c>
      <c r="CP759" s="218">
        <f t="shared" si="1292"/>
        <v>0</v>
      </c>
      <c r="CQ759" s="218">
        <f t="shared" si="1293"/>
        <v>0</v>
      </c>
      <c r="CR759" s="218">
        <f t="shared" si="1294"/>
        <v>0</v>
      </c>
      <c r="CS759" s="14">
        <f t="shared" si="1247"/>
        <v>0</v>
      </c>
      <c r="CT759" s="236">
        <f t="shared" si="1248"/>
        <v>0</v>
      </c>
      <c r="CU759" s="237">
        <f t="shared" si="1320"/>
        <v>0</v>
      </c>
      <c r="CV759" s="16">
        <f t="shared" si="1320"/>
        <v>0</v>
      </c>
      <c r="CW759" s="16">
        <f t="shared" si="1320"/>
        <v>0</v>
      </c>
      <c r="CX759" s="16">
        <f t="shared" si="1320"/>
        <v>0</v>
      </c>
      <c r="CY759" s="16">
        <f t="shared" si="1320"/>
        <v>0</v>
      </c>
      <c r="CZ759" s="16">
        <f t="shared" si="1320"/>
        <v>0</v>
      </c>
      <c r="DA759" s="16">
        <f t="shared" si="1320"/>
        <v>0</v>
      </c>
      <c r="DB759" s="16">
        <f t="shared" si="1320"/>
        <v>0</v>
      </c>
      <c r="DC759" s="16">
        <f t="shared" si="1320"/>
        <v>0</v>
      </c>
      <c r="DD759" s="238">
        <f t="shared" si="1320"/>
        <v>0</v>
      </c>
      <c r="DE759" s="232">
        <f t="shared" si="1321"/>
        <v>0</v>
      </c>
      <c r="DF759" s="132">
        <f t="shared" si="1321"/>
        <v>0</v>
      </c>
      <c r="DG759" s="132">
        <f t="shared" si="1321"/>
        <v>0</v>
      </c>
      <c r="DH759" s="132">
        <f t="shared" si="1321"/>
        <v>0</v>
      </c>
      <c r="DI759" s="132">
        <f t="shared" si="1321"/>
        <v>0</v>
      </c>
      <c r="DJ759" s="132">
        <f t="shared" si="1321"/>
        <v>0</v>
      </c>
      <c r="DK759" s="132">
        <f t="shared" si="1321"/>
        <v>0</v>
      </c>
      <c r="DL759" s="132">
        <f t="shared" si="1321"/>
        <v>0</v>
      </c>
      <c r="DM759" s="132">
        <f t="shared" si="1321"/>
        <v>0</v>
      </c>
      <c r="DN759" s="233">
        <f t="shared" si="1321"/>
        <v>0</v>
      </c>
      <c r="DO759" s="232">
        <f t="shared" si="1249"/>
        <v>0</v>
      </c>
      <c r="DP759" s="132">
        <f t="shared" si="1250"/>
        <v>0</v>
      </c>
      <c r="DQ759" s="132">
        <f t="shared" si="1251"/>
        <v>0</v>
      </c>
      <c r="DR759" s="132">
        <f t="shared" si="1252"/>
        <v>0</v>
      </c>
      <c r="DS759" s="132">
        <f t="shared" si="1253"/>
        <v>0</v>
      </c>
      <c r="DT759" s="132">
        <f t="shared" si="1254"/>
        <v>0</v>
      </c>
      <c r="DU759" s="132">
        <f t="shared" si="1255"/>
        <v>0</v>
      </c>
      <c r="DV759" s="132">
        <f t="shared" si="1256"/>
        <v>0</v>
      </c>
      <c r="DW759" s="132">
        <f t="shared" si="1257"/>
        <v>0</v>
      </c>
      <c r="DX759" s="233">
        <f t="shared" si="1258"/>
        <v>0</v>
      </c>
      <c r="DY759" s="231" t="b">
        <f t="shared" si="1295"/>
        <v>0</v>
      </c>
      <c r="DZ759" s="163"/>
      <c r="EA759" s="226" t="str">
        <f t="shared" si="1296"/>
        <v/>
      </c>
      <c r="EB759" s="178" t="str">
        <f t="shared" si="1297"/>
        <v/>
      </c>
      <c r="EC759" s="178" t="str">
        <f t="shared" si="1298"/>
        <v/>
      </c>
      <c r="ED759" s="178" t="str">
        <f t="shared" si="1299"/>
        <v/>
      </c>
      <c r="EE759" s="178" t="str">
        <f t="shared" si="1300"/>
        <v/>
      </c>
      <c r="EF759" s="178" t="str">
        <f t="shared" si="1301"/>
        <v/>
      </c>
      <c r="EG759" s="178" t="str">
        <f t="shared" si="1302"/>
        <v/>
      </c>
      <c r="EH759" s="178" t="str">
        <f t="shared" si="1303"/>
        <v/>
      </c>
      <c r="EI759" s="178" t="str">
        <f t="shared" si="1304"/>
        <v/>
      </c>
      <c r="EJ759" s="227" t="str">
        <f t="shared" si="1305"/>
        <v/>
      </c>
      <c r="EK759" s="230" t="str">
        <f t="shared" si="1259"/>
        <v/>
      </c>
      <c r="EL759" s="177" t="str">
        <f t="shared" si="1260"/>
        <v/>
      </c>
      <c r="EM759" s="177" t="str">
        <f t="shared" si="1261"/>
        <v/>
      </c>
      <c r="EN759" s="177" t="str">
        <f t="shared" si="1262"/>
        <v/>
      </c>
      <c r="EO759" s="177" t="str">
        <f t="shared" si="1263"/>
        <v/>
      </c>
      <c r="EP759" s="177" t="str">
        <f t="shared" si="1264"/>
        <v/>
      </c>
      <c r="EQ759" s="177" t="str">
        <f t="shared" si="1265"/>
        <v/>
      </c>
      <c r="ER759" s="177" t="str">
        <f t="shared" si="1266"/>
        <v/>
      </c>
      <c r="ES759" s="177" t="str">
        <f t="shared" si="1267"/>
        <v/>
      </c>
      <c r="ET759" s="177" t="str">
        <f t="shared" si="1268"/>
        <v/>
      </c>
      <c r="EU759" s="229" t="e">
        <f t="shared" si="1269"/>
        <v>#VALUE!</v>
      </c>
      <c r="EV759" s="27" t="e">
        <f t="shared" si="1270"/>
        <v>#VALUE!</v>
      </c>
      <c r="EW759" s="27" t="e">
        <f t="shared" si="1271"/>
        <v>#VALUE!</v>
      </c>
      <c r="EX759" s="28" t="e">
        <f t="shared" si="1272"/>
        <v>#VALUE!</v>
      </c>
      <c r="EY759" s="28" t="e">
        <f t="shared" si="1273"/>
        <v>#VALUE!</v>
      </c>
      <c r="EZ759" s="28" t="b">
        <f t="shared" si="1274"/>
        <v>0</v>
      </c>
      <c r="FA759" s="176" t="str">
        <f t="shared" si="1275"/>
        <v/>
      </c>
      <c r="FB759" s="27" t="e" cm="1">
        <f t="array" aca="1" ref="FB759" ca="1">TEXT(RIGHT(10-RIGHT(SUM(INDEX(1*(MID(MID(C759,1,1)*2,ROW(INDIRECT("1:"&amp;LEN(MID(C759,1,1)*2))),1)),,))+MID(C759,2,1)+
SUM(INDEX(1*(MID(MID(C759,3,1)*2,ROW(INDIRECT("1:"&amp;LEN(MID(C759,3,1)*2))),1)),,))+MID(C759,4,1)+
SUM(INDEX(1*(MID(MID(C759,5,1)*2,ROW(INDIRECT("1:"&amp;LEN(MID(C759,5,1)*2))),1)),,))+MID(C759,6,1)+
SUM(INDEX(1*(MID(MID(C759,8,1)*2,ROW(INDIRECT("1:"&amp;LEN(MID(C759,8,1)*2))),1)),,))+MID(C759,9,1)+
SUM(INDEX(1*(MID(MID(C759,10,1)*2,ROW(INDIRECT("1:"&amp;LEN(MID(C759,10,1)*2))),1)),,)),1),1),"0")</f>
        <v>#VALUE!</v>
      </c>
      <c r="FC759" s="27" t="str">
        <f t="shared" si="1276"/>
        <v/>
      </c>
      <c r="FD759" s="29" t="b">
        <f t="shared" si="1277"/>
        <v>0</v>
      </c>
      <c r="FE759" s="112" t="b">
        <f>IFERROR(MATCH(D759,'Avtal för korttidsarbete'!$G$13:$G$1012,0),TRUE)</f>
        <v>1</v>
      </c>
      <c r="FF759" s="112" t="b">
        <f t="shared" si="1306"/>
        <v>0</v>
      </c>
      <c r="FG759" s="113" t="str" cm="1">
        <f t="array" ref="FG759">IF(FE759=TRUE,"x",INDEX('Avtal för korttidsarbete'!$E$13:$E$1012,$FE759))</f>
        <v>x</v>
      </c>
      <c r="FH759" s="113" t="str" cm="1">
        <f t="array" ref="FH759">IF(FE759=TRUE,"x",INDEX('Avtal för korttidsarbete'!$F$13:$F$1012,$FE759))</f>
        <v>x</v>
      </c>
      <c r="FI759" s="112" t="b">
        <f t="shared" si="1307"/>
        <v>0</v>
      </c>
      <c r="FJ759" s="135">
        <f t="shared" si="1308"/>
        <v>44166</v>
      </c>
      <c r="FK759" s="135">
        <f t="shared" si="1309"/>
        <v>44377</v>
      </c>
      <c r="FL759" s="112" t="b">
        <f t="shared" si="1310"/>
        <v>0</v>
      </c>
      <c r="FM759" s="113">
        <f t="shared" si="1311"/>
        <v>44166</v>
      </c>
      <c r="FN759" s="135">
        <f t="shared" si="1312"/>
        <v>44377</v>
      </c>
      <c r="FO759" s="148" t="b">
        <f>IFERROR(INDEX('Avtal för korttidsarbete'!R:R,MATCH(D759,'Avtal för korttidsarbete'!$G:$G,0)),TRUE)</f>
        <v>1</v>
      </c>
      <c r="FP759" s="135" t="str">
        <f>IF(FO759,"-",INDEX('Avtal för korttidsarbete'!$D:$D,MATCH(D759,'Avtal för korttidsarbete'!$G:$G,0)))</f>
        <v>-</v>
      </c>
      <c r="FQ759" s="113" t="b">
        <f>IFERROR(G759&gt;INDEX(Uppsägningar!E:E,MATCH(C759,Uppsägningar!C:C,0)),FALSE)</f>
        <v>0</v>
      </c>
    </row>
    <row r="760" spans="1:173" x14ac:dyDescent="0.25">
      <c r="A760" s="19">
        <v>744</v>
      </c>
      <c r="B760" s="20"/>
      <c r="C760" s="183"/>
      <c r="D760" s="66"/>
      <c r="E760" s="212">
        <f>IFERROR(INDEX(Admin!$C$7:$C$10,MATCH(FP760,TblNivåValTExt,0)),0)</f>
        <v>0</v>
      </c>
      <c r="F760" s="1"/>
      <c r="G760" s="1"/>
      <c r="H760" s="78"/>
      <c r="I760" s="181"/>
      <c r="J760" s="181"/>
      <c r="K760" s="182"/>
      <c r="L760" s="182"/>
      <c r="M760" s="181"/>
      <c r="N760" s="181"/>
      <c r="O760" s="181"/>
      <c r="P760" s="182"/>
      <c r="Q760" s="182"/>
      <c r="R760" s="181"/>
      <c r="S760" s="181"/>
      <c r="T760" s="181"/>
      <c r="U760" s="182"/>
      <c r="V760" s="182"/>
      <c r="W760" s="181"/>
      <c r="X760" s="181"/>
      <c r="Y760" s="181"/>
      <c r="Z760" s="182"/>
      <c r="AA760" s="182"/>
      <c r="AB760" s="181"/>
      <c r="AC760" s="181"/>
      <c r="AD760" s="181"/>
      <c r="AE760" s="182"/>
      <c r="AF760" s="182"/>
      <c r="AG760" s="181"/>
      <c r="AH760" s="181"/>
      <c r="AI760" s="181"/>
      <c r="AJ760" s="182"/>
      <c r="AK760" s="182"/>
      <c r="AL760" s="181"/>
      <c r="AM760" s="181"/>
      <c r="AN760" s="181"/>
      <c r="AO760" s="182"/>
      <c r="AP760" s="182"/>
      <c r="AQ760" s="181"/>
      <c r="AR760" s="181"/>
      <c r="AS760" s="181"/>
      <c r="AT760" s="182"/>
      <c r="AU760" s="182"/>
      <c r="AV760" s="181"/>
      <c r="AW760" s="181"/>
      <c r="AX760" s="181"/>
      <c r="AY760" s="182"/>
      <c r="AZ760" s="182"/>
      <c r="BA760" s="181"/>
      <c r="BB760" s="181"/>
      <c r="BC760" s="181"/>
      <c r="BD760" s="182"/>
      <c r="BE760" s="182"/>
      <c r="BF760" s="181"/>
      <c r="BG760" s="180">
        <f t="shared" si="1278"/>
        <v>0</v>
      </c>
      <c r="BH760" s="116" t="str">
        <f t="shared" si="1279"/>
        <v/>
      </c>
      <c r="BI760" s="80" t="b">
        <f t="shared" si="1227"/>
        <v>0</v>
      </c>
      <c r="BJ760" s="80" t="str">
        <f t="shared" si="1228"/>
        <v/>
      </c>
      <c r="BK760" s="80" t="b">
        <f t="shared" si="1280"/>
        <v>0</v>
      </c>
      <c r="BL760" s="13" t="str">
        <f t="shared" si="1229"/>
        <v/>
      </c>
      <c r="BM760" s="13" t="b">
        <f t="shared" si="1281"/>
        <v>0</v>
      </c>
      <c r="BN760" s="35" t="str">
        <f t="shared" si="1230"/>
        <v/>
      </c>
      <c r="BO760" s="13" t="b">
        <f t="shared" si="1231"/>
        <v>0</v>
      </c>
      <c r="BP760" s="35" t="str">
        <f t="shared" si="1232"/>
        <v/>
      </c>
      <c r="BQ760" s="13" t="b">
        <f t="shared" si="1233"/>
        <v>0</v>
      </c>
      <c r="BR760" s="35" t="str">
        <f t="shared" si="1234"/>
        <v/>
      </c>
      <c r="BS760" s="35" t="b">
        <f t="shared" si="1235"/>
        <v>0</v>
      </c>
      <c r="BT760" s="35" t="str">
        <f t="shared" si="1236"/>
        <v/>
      </c>
      <c r="BU760" s="35" t="b">
        <f t="shared" si="1237"/>
        <v>0</v>
      </c>
      <c r="BV760" s="35" t="str">
        <f t="shared" si="1238"/>
        <v/>
      </c>
      <c r="BW760" s="13" t="b">
        <f t="shared" si="1313"/>
        <v>0</v>
      </c>
      <c r="BX760" s="35" t="str">
        <f t="shared" si="1239"/>
        <v/>
      </c>
      <c r="BY760" s="265" t="b">
        <f t="shared" si="1282"/>
        <v>0</v>
      </c>
      <c r="BZ760" s="35" t="str">
        <f t="shared" si="1240"/>
        <v/>
      </c>
      <c r="CA760" s="265" t="b">
        <f t="shared" si="1283"/>
        <v>0</v>
      </c>
      <c r="CB760" s="35" t="str">
        <f t="shared" si="1241"/>
        <v/>
      </c>
      <c r="CC760" s="272" t="b">
        <f t="shared" si="1284"/>
        <v>0</v>
      </c>
      <c r="CD760" s="35" t="str">
        <f t="shared" si="1242"/>
        <v/>
      </c>
      <c r="CE760" s="13" t="b">
        <f t="shared" si="1243"/>
        <v>0</v>
      </c>
      <c r="CF760" s="35" t="str">
        <f t="shared" si="1244"/>
        <v/>
      </c>
      <c r="CG760" s="179">
        <f t="shared" si="1245"/>
        <v>0</v>
      </c>
      <c r="CH760" s="179">
        <f t="shared" si="1246"/>
        <v>0</v>
      </c>
      <c r="CI760" s="218">
        <f t="shared" si="1285"/>
        <v>0</v>
      </c>
      <c r="CJ760" s="218">
        <f t="shared" si="1286"/>
        <v>0</v>
      </c>
      <c r="CK760" s="218">
        <f t="shared" si="1287"/>
        <v>0</v>
      </c>
      <c r="CL760" s="218">
        <f t="shared" si="1288"/>
        <v>0</v>
      </c>
      <c r="CM760" s="218">
        <f t="shared" si="1289"/>
        <v>0</v>
      </c>
      <c r="CN760" s="218">
        <f t="shared" si="1290"/>
        <v>0</v>
      </c>
      <c r="CO760" s="218">
        <f t="shared" si="1291"/>
        <v>0</v>
      </c>
      <c r="CP760" s="218">
        <f t="shared" si="1292"/>
        <v>0</v>
      </c>
      <c r="CQ760" s="218">
        <f t="shared" si="1293"/>
        <v>0</v>
      </c>
      <c r="CR760" s="218">
        <f t="shared" si="1294"/>
        <v>0</v>
      </c>
      <c r="CS760" s="14">
        <f t="shared" si="1247"/>
        <v>0</v>
      </c>
      <c r="CT760" s="236">
        <f t="shared" si="1248"/>
        <v>0</v>
      </c>
      <c r="CU760" s="237">
        <f t="shared" si="1320"/>
        <v>0</v>
      </c>
      <c r="CV760" s="16">
        <f t="shared" si="1320"/>
        <v>0</v>
      </c>
      <c r="CW760" s="16">
        <f t="shared" si="1320"/>
        <v>0</v>
      </c>
      <c r="CX760" s="16">
        <f t="shared" si="1320"/>
        <v>0</v>
      </c>
      <c r="CY760" s="16">
        <f t="shared" si="1320"/>
        <v>0</v>
      </c>
      <c r="CZ760" s="16">
        <f t="shared" si="1320"/>
        <v>0</v>
      </c>
      <c r="DA760" s="16">
        <f t="shared" si="1320"/>
        <v>0</v>
      </c>
      <c r="DB760" s="16">
        <f t="shared" si="1320"/>
        <v>0</v>
      </c>
      <c r="DC760" s="16">
        <f t="shared" si="1320"/>
        <v>0</v>
      </c>
      <c r="DD760" s="238">
        <f t="shared" si="1320"/>
        <v>0</v>
      </c>
      <c r="DE760" s="232">
        <f t="shared" si="1321"/>
        <v>0</v>
      </c>
      <c r="DF760" s="132">
        <f t="shared" si="1321"/>
        <v>0</v>
      </c>
      <c r="DG760" s="132">
        <f t="shared" si="1321"/>
        <v>0</v>
      </c>
      <c r="DH760" s="132">
        <f t="shared" si="1321"/>
        <v>0</v>
      </c>
      <c r="DI760" s="132">
        <f t="shared" si="1321"/>
        <v>0</v>
      </c>
      <c r="DJ760" s="132">
        <f t="shared" si="1321"/>
        <v>0</v>
      </c>
      <c r="DK760" s="132">
        <f t="shared" si="1321"/>
        <v>0</v>
      </c>
      <c r="DL760" s="132">
        <f t="shared" si="1321"/>
        <v>0</v>
      </c>
      <c r="DM760" s="132">
        <f t="shared" si="1321"/>
        <v>0</v>
      </c>
      <c r="DN760" s="233">
        <f t="shared" si="1321"/>
        <v>0</v>
      </c>
      <c r="DO760" s="232">
        <f t="shared" si="1249"/>
        <v>0</v>
      </c>
      <c r="DP760" s="132">
        <f t="shared" si="1250"/>
        <v>0</v>
      </c>
      <c r="DQ760" s="132">
        <f t="shared" si="1251"/>
        <v>0</v>
      </c>
      <c r="DR760" s="132">
        <f t="shared" si="1252"/>
        <v>0</v>
      </c>
      <c r="DS760" s="132">
        <f t="shared" si="1253"/>
        <v>0</v>
      </c>
      <c r="DT760" s="132">
        <f t="shared" si="1254"/>
        <v>0</v>
      </c>
      <c r="DU760" s="132">
        <f t="shared" si="1255"/>
        <v>0</v>
      </c>
      <c r="DV760" s="132">
        <f t="shared" si="1256"/>
        <v>0</v>
      </c>
      <c r="DW760" s="132">
        <f t="shared" si="1257"/>
        <v>0</v>
      </c>
      <c r="DX760" s="233">
        <f t="shared" si="1258"/>
        <v>0</v>
      </c>
      <c r="DY760" s="231" t="b">
        <f t="shared" si="1295"/>
        <v>0</v>
      </c>
      <c r="DZ760" s="163"/>
      <c r="EA760" s="226" t="str">
        <f t="shared" si="1296"/>
        <v/>
      </c>
      <c r="EB760" s="178" t="str">
        <f t="shared" si="1297"/>
        <v/>
      </c>
      <c r="EC760" s="178" t="str">
        <f t="shared" si="1298"/>
        <v/>
      </c>
      <c r="ED760" s="178" t="str">
        <f t="shared" si="1299"/>
        <v/>
      </c>
      <c r="EE760" s="178" t="str">
        <f t="shared" si="1300"/>
        <v/>
      </c>
      <c r="EF760" s="178" t="str">
        <f t="shared" si="1301"/>
        <v/>
      </c>
      <c r="EG760" s="178" t="str">
        <f t="shared" si="1302"/>
        <v/>
      </c>
      <c r="EH760" s="178" t="str">
        <f t="shared" si="1303"/>
        <v/>
      </c>
      <c r="EI760" s="178" t="str">
        <f t="shared" si="1304"/>
        <v/>
      </c>
      <c r="EJ760" s="227" t="str">
        <f t="shared" si="1305"/>
        <v/>
      </c>
      <c r="EK760" s="230" t="str">
        <f t="shared" si="1259"/>
        <v/>
      </c>
      <c r="EL760" s="177" t="str">
        <f t="shared" si="1260"/>
        <v/>
      </c>
      <c r="EM760" s="177" t="str">
        <f t="shared" si="1261"/>
        <v/>
      </c>
      <c r="EN760" s="177" t="str">
        <f t="shared" si="1262"/>
        <v/>
      </c>
      <c r="EO760" s="177" t="str">
        <f t="shared" si="1263"/>
        <v/>
      </c>
      <c r="EP760" s="177" t="str">
        <f t="shared" si="1264"/>
        <v/>
      </c>
      <c r="EQ760" s="177" t="str">
        <f t="shared" si="1265"/>
        <v/>
      </c>
      <c r="ER760" s="177" t="str">
        <f t="shared" si="1266"/>
        <v/>
      </c>
      <c r="ES760" s="177" t="str">
        <f t="shared" si="1267"/>
        <v/>
      </c>
      <c r="ET760" s="177" t="str">
        <f t="shared" si="1268"/>
        <v/>
      </c>
      <c r="EU760" s="229" t="e">
        <f t="shared" si="1269"/>
        <v>#VALUE!</v>
      </c>
      <c r="EV760" s="27" t="e">
        <f t="shared" si="1270"/>
        <v>#VALUE!</v>
      </c>
      <c r="EW760" s="27" t="e">
        <f t="shared" si="1271"/>
        <v>#VALUE!</v>
      </c>
      <c r="EX760" s="28" t="e">
        <f t="shared" si="1272"/>
        <v>#VALUE!</v>
      </c>
      <c r="EY760" s="28" t="e">
        <f t="shared" si="1273"/>
        <v>#VALUE!</v>
      </c>
      <c r="EZ760" s="28" t="b">
        <f t="shared" si="1274"/>
        <v>0</v>
      </c>
      <c r="FA760" s="176" t="str">
        <f t="shared" si="1275"/>
        <v/>
      </c>
      <c r="FB760" s="27" t="e" cm="1">
        <f t="array" aca="1" ref="FB760" ca="1">TEXT(RIGHT(10-RIGHT(SUM(INDEX(1*(MID(MID(C760,1,1)*2,ROW(INDIRECT("1:"&amp;LEN(MID(C760,1,1)*2))),1)),,))+MID(C760,2,1)+
SUM(INDEX(1*(MID(MID(C760,3,1)*2,ROW(INDIRECT("1:"&amp;LEN(MID(C760,3,1)*2))),1)),,))+MID(C760,4,1)+
SUM(INDEX(1*(MID(MID(C760,5,1)*2,ROW(INDIRECT("1:"&amp;LEN(MID(C760,5,1)*2))),1)),,))+MID(C760,6,1)+
SUM(INDEX(1*(MID(MID(C760,8,1)*2,ROW(INDIRECT("1:"&amp;LEN(MID(C760,8,1)*2))),1)),,))+MID(C760,9,1)+
SUM(INDEX(1*(MID(MID(C760,10,1)*2,ROW(INDIRECT("1:"&amp;LEN(MID(C760,10,1)*2))),1)),,)),1),1),"0")</f>
        <v>#VALUE!</v>
      </c>
      <c r="FC760" s="27" t="str">
        <f t="shared" si="1276"/>
        <v/>
      </c>
      <c r="FD760" s="29" t="b">
        <f t="shared" si="1277"/>
        <v>0</v>
      </c>
      <c r="FE760" s="112" t="b">
        <f>IFERROR(MATCH(D760,'Avtal för korttidsarbete'!$G$13:$G$1012,0),TRUE)</f>
        <v>1</v>
      </c>
      <c r="FF760" s="112" t="b">
        <f t="shared" si="1306"/>
        <v>0</v>
      </c>
      <c r="FG760" s="113" t="str" cm="1">
        <f t="array" ref="FG760">IF(FE760=TRUE,"x",INDEX('Avtal för korttidsarbete'!$E$13:$E$1012,$FE760))</f>
        <v>x</v>
      </c>
      <c r="FH760" s="113" t="str" cm="1">
        <f t="array" ref="FH760">IF(FE760=TRUE,"x",INDEX('Avtal för korttidsarbete'!$F$13:$F$1012,$FE760))</f>
        <v>x</v>
      </c>
      <c r="FI760" s="112" t="b">
        <f t="shared" si="1307"/>
        <v>0</v>
      </c>
      <c r="FJ760" s="135">
        <f t="shared" si="1308"/>
        <v>44166</v>
      </c>
      <c r="FK760" s="135">
        <f t="shared" si="1309"/>
        <v>44377</v>
      </c>
      <c r="FL760" s="112" t="b">
        <f t="shared" si="1310"/>
        <v>0</v>
      </c>
      <c r="FM760" s="113">
        <f t="shared" si="1311"/>
        <v>44166</v>
      </c>
      <c r="FN760" s="135">
        <f t="shared" si="1312"/>
        <v>44377</v>
      </c>
      <c r="FO760" s="148" t="b">
        <f>IFERROR(INDEX('Avtal för korttidsarbete'!R:R,MATCH(D760,'Avtal för korttidsarbete'!$G:$G,0)),TRUE)</f>
        <v>1</v>
      </c>
      <c r="FP760" s="135" t="str">
        <f>IF(FO760,"-",INDEX('Avtal för korttidsarbete'!$D:$D,MATCH(D760,'Avtal för korttidsarbete'!$G:$G,0)))</f>
        <v>-</v>
      </c>
      <c r="FQ760" s="113" t="b">
        <f>IFERROR(G760&gt;INDEX(Uppsägningar!E:E,MATCH(C760,Uppsägningar!C:C,0)),FALSE)</f>
        <v>0</v>
      </c>
    </row>
    <row r="761" spans="1:173" x14ac:dyDescent="0.25">
      <c r="A761" s="19">
        <v>745</v>
      </c>
      <c r="B761" s="20"/>
      <c r="C761" s="183"/>
      <c r="D761" s="66"/>
      <c r="E761" s="212">
        <f>IFERROR(INDEX(Admin!$C$7:$C$10,MATCH(FP761,TblNivåValTExt,0)),0)</f>
        <v>0</v>
      </c>
      <c r="F761" s="1"/>
      <c r="G761" s="1"/>
      <c r="H761" s="78"/>
      <c r="I761" s="181"/>
      <c r="J761" s="181"/>
      <c r="K761" s="182"/>
      <c r="L761" s="182"/>
      <c r="M761" s="181"/>
      <c r="N761" s="181"/>
      <c r="O761" s="181"/>
      <c r="P761" s="182"/>
      <c r="Q761" s="182"/>
      <c r="R761" s="181"/>
      <c r="S761" s="181"/>
      <c r="T761" s="181"/>
      <c r="U761" s="182"/>
      <c r="V761" s="182"/>
      <c r="W761" s="181"/>
      <c r="X761" s="181"/>
      <c r="Y761" s="181"/>
      <c r="Z761" s="182"/>
      <c r="AA761" s="182"/>
      <c r="AB761" s="181"/>
      <c r="AC761" s="181"/>
      <c r="AD761" s="181"/>
      <c r="AE761" s="182"/>
      <c r="AF761" s="182"/>
      <c r="AG761" s="181"/>
      <c r="AH761" s="181"/>
      <c r="AI761" s="181"/>
      <c r="AJ761" s="182"/>
      <c r="AK761" s="182"/>
      <c r="AL761" s="181"/>
      <c r="AM761" s="181"/>
      <c r="AN761" s="181"/>
      <c r="AO761" s="182"/>
      <c r="AP761" s="182"/>
      <c r="AQ761" s="181"/>
      <c r="AR761" s="181"/>
      <c r="AS761" s="181"/>
      <c r="AT761" s="182"/>
      <c r="AU761" s="182"/>
      <c r="AV761" s="181"/>
      <c r="AW761" s="181"/>
      <c r="AX761" s="181"/>
      <c r="AY761" s="182"/>
      <c r="AZ761" s="182"/>
      <c r="BA761" s="181"/>
      <c r="BB761" s="181"/>
      <c r="BC761" s="181"/>
      <c r="BD761" s="182"/>
      <c r="BE761" s="182"/>
      <c r="BF761" s="181"/>
      <c r="BG761" s="180">
        <f t="shared" si="1278"/>
        <v>0</v>
      </c>
      <c r="BH761" s="116" t="str">
        <f t="shared" si="1279"/>
        <v/>
      </c>
      <c r="BI761" s="80" t="b">
        <f t="shared" si="1227"/>
        <v>0</v>
      </c>
      <c r="BJ761" s="80" t="str">
        <f t="shared" si="1228"/>
        <v/>
      </c>
      <c r="BK761" s="80" t="b">
        <f t="shared" si="1280"/>
        <v>0</v>
      </c>
      <c r="BL761" s="13" t="str">
        <f t="shared" si="1229"/>
        <v/>
      </c>
      <c r="BM761" s="13" t="b">
        <f t="shared" si="1281"/>
        <v>0</v>
      </c>
      <c r="BN761" s="35" t="str">
        <f t="shared" si="1230"/>
        <v/>
      </c>
      <c r="BO761" s="13" t="b">
        <f t="shared" si="1231"/>
        <v>0</v>
      </c>
      <c r="BP761" s="35" t="str">
        <f t="shared" si="1232"/>
        <v/>
      </c>
      <c r="BQ761" s="13" t="b">
        <f t="shared" si="1233"/>
        <v>0</v>
      </c>
      <c r="BR761" s="35" t="str">
        <f t="shared" si="1234"/>
        <v/>
      </c>
      <c r="BS761" s="35" t="b">
        <f t="shared" si="1235"/>
        <v>0</v>
      </c>
      <c r="BT761" s="35" t="str">
        <f t="shared" si="1236"/>
        <v/>
      </c>
      <c r="BU761" s="35" t="b">
        <f t="shared" si="1237"/>
        <v>0</v>
      </c>
      <c r="BV761" s="35" t="str">
        <f t="shared" si="1238"/>
        <v/>
      </c>
      <c r="BW761" s="13" t="b">
        <f t="shared" si="1313"/>
        <v>0</v>
      </c>
      <c r="BX761" s="35" t="str">
        <f t="shared" si="1239"/>
        <v/>
      </c>
      <c r="BY761" s="265" t="b">
        <f t="shared" si="1282"/>
        <v>0</v>
      </c>
      <c r="BZ761" s="35" t="str">
        <f t="shared" si="1240"/>
        <v/>
      </c>
      <c r="CA761" s="265" t="b">
        <f t="shared" si="1283"/>
        <v>0</v>
      </c>
      <c r="CB761" s="35" t="str">
        <f t="shared" si="1241"/>
        <v/>
      </c>
      <c r="CC761" s="272" t="b">
        <f t="shared" si="1284"/>
        <v>0</v>
      </c>
      <c r="CD761" s="35" t="str">
        <f t="shared" si="1242"/>
        <v/>
      </c>
      <c r="CE761" s="13" t="b">
        <f t="shared" si="1243"/>
        <v>0</v>
      </c>
      <c r="CF761" s="35" t="str">
        <f t="shared" si="1244"/>
        <v/>
      </c>
      <c r="CG761" s="179">
        <f t="shared" si="1245"/>
        <v>0</v>
      </c>
      <c r="CH761" s="179">
        <f t="shared" si="1246"/>
        <v>0</v>
      </c>
      <c r="CI761" s="218">
        <f t="shared" si="1285"/>
        <v>0</v>
      </c>
      <c r="CJ761" s="218">
        <f t="shared" si="1286"/>
        <v>0</v>
      </c>
      <c r="CK761" s="218">
        <f t="shared" si="1287"/>
        <v>0</v>
      </c>
      <c r="CL761" s="218">
        <f t="shared" si="1288"/>
        <v>0</v>
      </c>
      <c r="CM761" s="218">
        <f t="shared" si="1289"/>
        <v>0</v>
      </c>
      <c r="CN761" s="218">
        <f t="shared" si="1290"/>
        <v>0</v>
      </c>
      <c r="CO761" s="218">
        <f t="shared" si="1291"/>
        <v>0</v>
      </c>
      <c r="CP761" s="218">
        <f t="shared" si="1292"/>
        <v>0</v>
      </c>
      <c r="CQ761" s="218">
        <f t="shared" si="1293"/>
        <v>0</v>
      </c>
      <c r="CR761" s="218">
        <f t="shared" si="1294"/>
        <v>0</v>
      </c>
      <c r="CS761" s="14">
        <f t="shared" si="1247"/>
        <v>0</v>
      </c>
      <c r="CT761" s="236">
        <f t="shared" si="1248"/>
        <v>0</v>
      </c>
      <c r="CU761" s="237">
        <f t="shared" si="1320"/>
        <v>0</v>
      </c>
      <c r="CV761" s="16">
        <f t="shared" si="1320"/>
        <v>0</v>
      </c>
      <c r="CW761" s="16">
        <f t="shared" si="1320"/>
        <v>0</v>
      </c>
      <c r="CX761" s="16">
        <f t="shared" si="1320"/>
        <v>0</v>
      </c>
      <c r="CY761" s="16">
        <f t="shared" si="1320"/>
        <v>0</v>
      </c>
      <c r="CZ761" s="16">
        <f t="shared" si="1320"/>
        <v>0</v>
      </c>
      <c r="DA761" s="16">
        <f t="shared" si="1320"/>
        <v>0</v>
      </c>
      <c r="DB761" s="16">
        <f t="shared" si="1320"/>
        <v>0</v>
      </c>
      <c r="DC761" s="16">
        <f t="shared" si="1320"/>
        <v>0</v>
      </c>
      <c r="DD761" s="238">
        <f t="shared" si="1320"/>
        <v>0</v>
      </c>
      <c r="DE761" s="232">
        <f t="shared" si="1321"/>
        <v>0</v>
      </c>
      <c r="DF761" s="132">
        <f t="shared" si="1321"/>
        <v>0</v>
      </c>
      <c r="DG761" s="132">
        <f t="shared" si="1321"/>
        <v>0</v>
      </c>
      <c r="DH761" s="132">
        <f t="shared" si="1321"/>
        <v>0</v>
      </c>
      <c r="DI761" s="132">
        <f t="shared" si="1321"/>
        <v>0</v>
      </c>
      <c r="DJ761" s="132">
        <f t="shared" si="1321"/>
        <v>0</v>
      </c>
      <c r="DK761" s="132">
        <f t="shared" si="1321"/>
        <v>0</v>
      </c>
      <c r="DL761" s="132">
        <f t="shared" si="1321"/>
        <v>0</v>
      </c>
      <c r="DM761" s="132">
        <f t="shared" si="1321"/>
        <v>0</v>
      </c>
      <c r="DN761" s="233">
        <f t="shared" si="1321"/>
        <v>0</v>
      </c>
      <c r="DO761" s="232">
        <f t="shared" si="1249"/>
        <v>0</v>
      </c>
      <c r="DP761" s="132">
        <f t="shared" si="1250"/>
        <v>0</v>
      </c>
      <c r="DQ761" s="132">
        <f t="shared" si="1251"/>
        <v>0</v>
      </c>
      <c r="DR761" s="132">
        <f t="shared" si="1252"/>
        <v>0</v>
      </c>
      <c r="DS761" s="132">
        <f t="shared" si="1253"/>
        <v>0</v>
      </c>
      <c r="DT761" s="132">
        <f t="shared" si="1254"/>
        <v>0</v>
      </c>
      <c r="DU761" s="132">
        <f t="shared" si="1255"/>
        <v>0</v>
      </c>
      <c r="DV761" s="132">
        <f t="shared" si="1256"/>
        <v>0</v>
      </c>
      <c r="DW761" s="132">
        <f t="shared" si="1257"/>
        <v>0</v>
      </c>
      <c r="DX761" s="233">
        <f t="shared" si="1258"/>
        <v>0</v>
      </c>
      <c r="DY761" s="231" t="b">
        <f t="shared" si="1295"/>
        <v>0</v>
      </c>
      <c r="DZ761" s="163"/>
      <c r="EA761" s="226" t="str">
        <f t="shared" si="1296"/>
        <v/>
      </c>
      <c r="EB761" s="178" t="str">
        <f t="shared" si="1297"/>
        <v/>
      </c>
      <c r="EC761" s="178" t="str">
        <f t="shared" si="1298"/>
        <v/>
      </c>
      <c r="ED761" s="178" t="str">
        <f t="shared" si="1299"/>
        <v/>
      </c>
      <c r="EE761" s="178" t="str">
        <f t="shared" si="1300"/>
        <v/>
      </c>
      <c r="EF761" s="178" t="str">
        <f t="shared" si="1301"/>
        <v/>
      </c>
      <c r="EG761" s="178" t="str">
        <f t="shared" si="1302"/>
        <v/>
      </c>
      <c r="EH761" s="178" t="str">
        <f t="shared" si="1303"/>
        <v/>
      </c>
      <c r="EI761" s="178" t="str">
        <f t="shared" si="1304"/>
        <v/>
      </c>
      <c r="EJ761" s="227" t="str">
        <f t="shared" si="1305"/>
        <v/>
      </c>
      <c r="EK761" s="230" t="str">
        <f t="shared" si="1259"/>
        <v/>
      </c>
      <c r="EL761" s="177" t="str">
        <f t="shared" si="1260"/>
        <v/>
      </c>
      <c r="EM761" s="177" t="str">
        <f t="shared" si="1261"/>
        <v/>
      </c>
      <c r="EN761" s="177" t="str">
        <f t="shared" si="1262"/>
        <v/>
      </c>
      <c r="EO761" s="177" t="str">
        <f t="shared" si="1263"/>
        <v/>
      </c>
      <c r="EP761" s="177" t="str">
        <f t="shared" si="1264"/>
        <v/>
      </c>
      <c r="EQ761" s="177" t="str">
        <f t="shared" si="1265"/>
        <v/>
      </c>
      <c r="ER761" s="177" t="str">
        <f t="shared" si="1266"/>
        <v/>
      </c>
      <c r="ES761" s="177" t="str">
        <f t="shared" si="1267"/>
        <v/>
      </c>
      <c r="ET761" s="177" t="str">
        <f t="shared" si="1268"/>
        <v/>
      </c>
      <c r="EU761" s="229" t="e">
        <f t="shared" si="1269"/>
        <v>#VALUE!</v>
      </c>
      <c r="EV761" s="27" t="e">
        <f t="shared" si="1270"/>
        <v>#VALUE!</v>
      </c>
      <c r="EW761" s="27" t="e">
        <f t="shared" si="1271"/>
        <v>#VALUE!</v>
      </c>
      <c r="EX761" s="28" t="e">
        <f t="shared" si="1272"/>
        <v>#VALUE!</v>
      </c>
      <c r="EY761" s="28" t="e">
        <f t="shared" si="1273"/>
        <v>#VALUE!</v>
      </c>
      <c r="EZ761" s="28" t="b">
        <f t="shared" si="1274"/>
        <v>0</v>
      </c>
      <c r="FA761" s="176" t="str">
        <f t="shared" si="1275"/>
        <v/>
      </c>
      <c r="FB761" s="27" t="e" cm="1">
        <f t="array" aca="1" ref="FB761" ca="1">TEXT(RIGHT(10-RIGHT(SUM(INDEX(1*(MID(MID(C761,1,1)*2,ROW(INDIRECT("1:"&amp;LEN(MID(C761,1,1)*2))),1)),,))+MID(C761,2,1)+
SUM(INDEX(1*(MID(MID(C761,3,1)*2,ROW(INDIRECT("1:"&amp;LEN(MID(C761,3,1)*2))),1)),,))+MID(C761,4,1)+
SUM(INDEX(1*(MID(MID(C761,5,1)*2,ROW(INDIRECT("1:"&amp;LEN(MID(C761,5,1)*2))),1)),,))+MID(C761,6,1)+
SUM(INDEX(1*(MID(MID(C761,8,1)*2,ROW(INDIRECT("1:"&amp;LEN(MID(C761,8,1)*2))),1)),,))+MID(C761,9,1)+
SUM(INDEX(1*(MID(MID(C761,10,1)*2,ROW(INDIRECT("1:"&amp;LEN(MID(C761,10,1)*2))),1)),,)),1),1),"0")</f>
        <v>#VALUE!</v>
      </c>
      <c r="FC761" s="27" t="str">
        <f t="shared" si="1276"/>
        <v/>
      </c>
      <c r="FD761" s="29" t="b">
        <f t="shared" si="1277"/>
        <v>0</v>
      </c>
      <c r="FE761" s="112" t="b">
        <f>IFERROR(MATCH(D761,'Avtal för korttidsarbete'!$G$13:$G$1012,0),TRUE)</f>
        <v>1</v>
      </c>
      <c r="FF761" s="112" t="b">
        <f t="shared" si="1306"/>
        <v>0</v>
      </c>
      <c r="FG761" s="113" t="str" cm="1">
        <f t="array" ref="FG761">IF(FE761=TRUE,"x",INDEX('Avtal för korttidsarbete'!$E$13:$E$1012,$FE761))</f>
        <v>x</v>
      </c>
      <c r="FH761" s="113" t="str" cm="1">
        <f t="array" ref="FH761">IF(FE761=TRUE,"x",INDEX('Avtal för korttidsarbete'!$F$13:$F$1012,$FE761))</f>
        <v>x</v>
      </c>
      <c r="FI761" s="112" t="b">
        <f t="shared" si="1307"/>
        <v>0</v>
      </c>
      <c r="FJ761" s="135">
        <f t="shared" si="1308"/>
        <v>44166</v>
      </c>
      <c r="FK761" s="135">
        <f t="shared" si="1309"/>
        <v>44377</v>
      </c>
      <c r="FL761" s="112" t="b">
        <f t="shared" si="1310"/>
        <v>0</v>
      </c>
      <c r="FM761" s="113">
        <f t="shared" si="1311"/>
        <v>44166</v>
      </c>
      <c r="FN761" s="135">
        <f t="shared" si="1312"/>
        <v>44377</v>
      </c>
      <c r="FO761" s="148" t="b">
        <f>IFERROR(INDEX('Avtal för korttidsarbete'!R:R,MATCH(D761,'Avtal för korttidsarbete'!$G:$G,0)),TRUE)</f>
        <v>1</v>
      </c>
      <c r="FP761" s="135" t="str">
        <f>IF(FO761,"-",INDEX('Avtal för korttidsarbete'!$D:$D,MATCH(D761,'Avtal för korttidsarbete'!$G:$G,0)))</f>
        <v>-</v>
      </c>
      <c r="FQ761" s="113" t="b">
        <f>IFERROR(G761&gt;INDEX(Uppsägningar!E:E,MATCH(C761,Uppsägningar!C:C,0)),FALSE)</f>
        <v>0</v>
      </c>
    </row>
    <row r="762" spans="1:173" x14ac:dyDescent="0.25">
      <c r="A762" s="19">
        <v>746</v>
      </c>
      <c r="B762" s="20"/>
      <c r="C762" s="183"/>
      <c r="D762" s="66"/>
      <c r="E762" s="212">
        <f>IFERROR(INDEX(Admin!$C$7:$C$10,MATCH(FP762,TblNivåValTExt,0)),0)</f>
        <v>0</v>
      </c>
      <c r="F762" s="1"/>
      <c r="G762" s="1"/>
      <c r="H762" s="78"/>
      <c r="I762" s="181"/>
      <c r="J762" s="181"/>
      <c r="K762" s="182"/>
      <c r="L762" s="182"/>
      <c r="M762" s="181"/>
      <c r="N762" s="181"/>
      <c r="O762" s="181"/>
      <c r="P762" s="182"/>
      <c r="Q762" s="182"/>
      <c r="R762" s="181"/>
      <c r="S762" s="181"/>
      <c r="T762" s="181"/>
      <c r="U762" s="182"/>
      <c r="V762" s="182"/>
      <c r="W762" s="181"/>
      <c r="X762" s="181"/>
      <c r="Y762" s="181"/>
      <c r="Z762" s="182"/>
      <c r="AA762" s="182"/>
      <c r="AB762" s="181"/>
      <c r="AC762" s="181"/>
      <c r="AD762" s="181"/>
      <c r="AE762" s="182"/>
      <c r="AF762" s="182"/>
      <c r="AG762" s="181"/>
      <c r="AH762" s="181"/>
      <c r="AI762" s="181"/>
      <c r="AJ762" s="182"/>
      <c r="AK762" s="182"/>
      <c r="AL762" s="181"/>
      <c r="AM762" s="181"/>
      <c r="AN762" s="181"/>
      <c r="AO762" s="182"/>
      <c r="AP762" s="182"/>
      <c r="AQ762" s="181"/>
      <c r="AR762" s="181"/>
      <c r="AS762" s="181"/>
      <c r="AT762" s="182"/>
      <c r="AU762" s="182"/>
      <c r="AV762" s="181"/>
      <c r="AW762" s="181"/>
      <c r="AX762" s="181"/>
      <c r="AY762" s="182"/>
      <c r="AZ762" s="182"/>
      <c r="BA762" s="181"/>
      <c r="BB762" s="181"/>
      <c r="BC762" s="181"/>
      <c r="BD762" s="182"/>
      <c r="BE762" s="182"/>
      <c r="BF762" s="181"/>
      <c r="BG762" s="180">
        <f t="shared" si="1278"/>
        <v>0</v>
      </c>
      <c r="BH762" s="116" t="str">
        <f t="shared" si="1279"/>
        <v/>
      </c>
      <c r="BI762" s="80" t="b">
        <f t="shared" si="1227"/>
        <v>0</v>
      </c>
      <c r="BJ762" s="80" t="str">
        <f t="shared" si="1228"/>
        <v/>
      </c>
      <c r="BK762" s="80" t="b">
        <f t="shared" si="1280"/>
        <v>0</v>
      </c>
      <c r="BL762" s="13" t="str">
        <f t="shared" si="1229"/>
        <v/>
      </c>
      <c r="BM762" s="13" t="b">
        <f t="shared" si="1281"/>
        <v>0</v>
      </c>
      <c r="BN762" s="35" t="str">
        <f t="shared" si="1230"/>
        <v/>
      </c>
      <c r="BO762" s="13" t="b">
        <f t="shared" si="1231"/>
        <v>0</v>
      </c>
      <c r="BP762" s="35" t="str">
        <f t="shared" si="1232"/>
        <v/>
      </c>
      <c r="BQ762" s="13" t="b">
        <f t="shared" si="1233"/>
        <v>0</v>
      </c>
      <c r="BR762" s="35" t="str">
        <f t="shared" si="1234"/>
        <v/>
      </c>
      <c r="BS762" s="35" t="b">
        <f t="shared" si="1235"/>
        <v>0</v>
      </c>
      <c r="BT762" s="35" t="str">
        <f t="shared" si="1236"/>
        <v/>
      </c>
      <c r="BU762" s="35" t="b">
        <f t="shared" si="1237"/>
        <v>0</v>
      </c>
      <c r="BV762" s="35" t="str">
        <f t="shared" si="1238"/>
        <v/>
      </c>
      <c r="BW762" s="13" t="b">
        <f t="shared" si="1313"/>
        <v>0</v>
      </c>
      <c r="BX762" s="35" t="str">
        <f t="shared" si="1239"/>
        <v/>
      </c>
      <c r="BY762" s="265" t="b">
        <f t="shared" si="1282"/>
        <v>0</v>
      </c>
      <c r="BZ762" s="35" t="str">
        <f t="shared" si="1240"/>
        <v/>
      </c>
      <c r="CA762" s="265" t="b">
        <f t="shared" si="1283"/>
        <v>0</v>
      </c>
      <c r="CB762" s="35" t="str">
        <f t="shared" si="1241"/>
        <v/>
      </c>
      <c r="CC762" s="272" t="b">
        <f t="shared" si="1284"/>
        <v>0</v>
      </c>
      <c r="CD762" s="35" t="str">
        <f t="shared" si="1242"/>
        <v/>
      </c>
      <c r="CE762" s="13" t="b">
        <f t="shared" si="1243"/>
        <v>0</v>
      </c>
      <c r="CF762" s="35" t="str">
        <f t="shared" si="1244"/>
        <v/>
      </c>
      <c r="CG762" s="179">
        <f t="shared" si="1245"/>
        <v>0</v>
      </c>
      <c r="CH762" s="179">
        <f t="shared" si="1246"/>
        <v>0</v>
      </c>
      <c r="CI762" s="218">
        <f t="shared" si="1285"/>
        <v>0</v>
      </c>
      <c r="CJ762" s="218">
        <f t="shared" si="1286"/>
        <v>0</v>
      </c>
      <c r="CK762" s="218">
        <f t="shared" si="1287"/>
        <v>0</v>
      </c>
      <c r="CL762" s="218">
        <f t="shared" si="1288"/>
        <v>0</v>
      </c>
      <c r="CM762" s="218">
        <f t="shared" si="1289"/>
        <v>0</v>
      </c>
      <c r="CN762" s="218">
        <f t="shared" si="1290"/>
        <v>0</v>
      </c>
      <c r="CO762" s="218">
        <f t="shared" si="1291"/>
        <v>0</v>
      </c>
      <c r="CP762" s="218">
        <f t="shared" si="1292"/>
        <v>0</v>
      </c>
      <c r="CQ762" s="218">
        <f t="shared" si="1293"/>
        <v>0</v>
      </c>
      <c r="CR762" s="218">
        <f t="shared" si="1294"/>
        <v>0</v>
      </c>
      <c r="CS762" s="14">
        <f t="shared" si="1247"/>
        <v>0</v>
      </c>
      <c r="CT762" s="236">
        <f t="shared" si="1248"/>
        <v>0</v>
      </c>
      <c r="CU762" s="237">
        <f t="shared" si="1320"/>
        <v>0</v>
      </c>
      <c r="CV762" s="16">
        <f t="shared" si="1320"/>
        <v>0</v>
      </c>
      <c r="CW762" s="16">
        <f t="shared" si="1320"/>
        <v>0</v>
      </c>
      <c r="CX762" s="16">
        <f t="shared" si="1320"/>
        <v>0</v>
      </c>
      <c r="CY762" s="16">
        <f t="shared" si="1320"/>
        <v>0</v>
      </c>
      <c r="CZ762" s="16">
        <f t="shared" si="1320"/>
        <v>0</v>
      </c>
      <c r="DA762" s="16">
        <f t="shared" si="1320"/>
        <v>0</v>
      </c>
      <c r="DB762" s="16">
        <f t="shared" si="1320"/>
        <v>0</v>
      </c>
      <c r="DC762" s="16">
        <f t="shared" si="1320"/>
        <v>0</v>
      </c>
      <c r="DD762" s="238">
        <f t="shared" si="1320"/>
        <v>0</v>
      </c>
      <c r="DE762" s="232">
        <f t="shared" si="1321"/>
        <v>0</v>
      </c>
      <c r="DF762" s="132">
        <f t="shared" si="1321"/>
        <v>0</v>
      </c>
      <c r="DG762" s="132">
        <f t="shared" si="1321"/>
        <v>0</v>
      </c>
      <c r="DH762" s="132">
        <f t="shared" si="1321"/>
        <v>0</v>
      </c>
      <c r="DI762" s="132">
        <f t="shared" si="1321"/>
        <v>0</v>
      </c>
      <c r="DJ762" s="132">
        <f t="shared" si="1321"/>
        <v>0</v>
      </c>
      <c r="DK762" s="132">
        <f t="shared" si="1321"/>
        <v>0</v>
      </c>
      <c r="DL762" s="132">
        <f t="shared" si="1321"/>
        <v>0</v>
      </c>
      <c r="DM762" s="132">
        <f t="shared" si="1321"/>
        <v>0</v>
      </c>
      <c r="DN762" s="233">
        <f t="shared" si="1321"/>
        <v>0</v>
      </c>
      <c r="DO762" s="232">
        <f t="shared" si="1249"/>
        <v>0</v>
      </c>
      <c r="DP762" s="132">
        <f t="shared" si="1250"/>
        <v>0</v>
      </c>
      <c r="DQ762" s="132">
        <f t="shared" si="1251"/>
        <v>0</v>
      </c>
      <c r="DR762" s="132">
        <f t="shared" si="1252"/>
        <v>0</v>
      </c>
      <c r="DS762" s="132">
        <f t="shared" si="1253"/>
        <v>0</v>
      </c>
      <c r="DT762" s="132">
        <f t="shared" si="1254"/>
        <v>0</v>
      </c>
      <c r="DU762" s="132">
        <f t="shared" si="1255"/>
        <v>0</v>
      </c>
      <c r="DV762" s="132">
        <f t="shared" si="1256"/>
        <v>0</v>
      </c>
      <c r="DW762" s="132">
        <f t="shared" si="1257"/>
        <v>0</v>
      </c>
      <c r="DX762" s="233">
        <f t="shared" si="1258"/>
        <v>0</v>
      </c>
      <c r="DY762" s="231" t="b">
        <f t="shared" si="1295"/>
        <v>0</v>
      </c>
      <c r="DZ762" s="163"/>
      <c r="EA762" s="226" t="str">
        <f t="shared" si="1296"/>
        <v/>
      </c>
      <c r="EB762" s="178" t="str">
        <f t="shared" si="1297"/>
        <v/>
      </c>
      <c r="EC762" s="178" t="str">
        <f t="shared" si="1298"/>
        <v/>
      </c>
      <c r="ED762" s="178" t="str">
        <f t="shared" si="1299"/>
        <v/>
      </c>
      <c r="EE762" s="178" t="str">
        <f t="shared" si="1300"/>
        <v/>
      </c>
      <c r="EF762" s="178" t="str">
        <f t="shared" si="1301"/>
        <v/>
      </c>
      <c r="EG762" s="178" t="str">
        <f t="shared" si="1302"/>
        <v/>
      </c>
      <c r="EH762" s="178" t="str">
        <f t="shared" si="1303"/>
        <v/>
      </c>
      <c r="EI762" s="178" t="str">
        <f t="shared" si="1304"/>
        <v/>
      </c>
      <c r="EJ762" s="227" t="str">
        <f t="shared" si="1305"/>
        <v/>
      </c>
      <c r="EK762" s="230" t="str">
        <f t="shared" si="1259"/>
        <v/>
      </c>
      <c r="EL762" s="177" t="str">
        <f t="shared" si="1260"/>
        <v/>
      </c>
      <c r="EM762" s="177" t="str">
        <f t="shared" si="1261"/>
        <v/>
      </c>
      <c r="EN762" s="177" t="str">
        <f t="shared" si="1262"/>
        <v/>
      </c>
      <c r="EO762" s="177" t="str">
        <f t="shared" si="1263"/>
        <v/>
      </c>
      <c r="EP762" s="177" t="str">
        <f t="shared" si="1264"/>
        <v/>
      </c>
      <c r="EQ762" s="177" t="str">
        <f t="shared" si="1265"/>
        <v/>
      </c>
      <c r="ER762" s="177" t="str">
        <f t="shared" si="1266"/>
        <v/>
      </c>
      <c r="ES762" s="177" t="str">
        <f t="shared" si="1267"/>
        <v/>
      </c>
      <c r="ET762" s="177" t="str">
        <f t="shared" si="1268"/>
        <v/>
      </c>
      <c r="EU762" s="229" t="e">
        <f t="shared" si="1269"/>
        <v>#VALUE!</v>
      </c>
      <c r="EV762" s="27" t="e">
        <f t="shared" si="1270"/>
        <v>#VALUE!</v>
      </c>
      <c r="EW762" s="27" t="e">
        <f t="shared" si="1271"/>
        <v>#VALUE!</v>
      </c>
      <c r="EX762" s="28" t="e">
        <f t="shared" si="1272"/>
        <v>#VALUE!</v>
      </c>
      <c r="EY762" s="28" t="e">
        <f t="shared" si="1273"/>
        <v>#VALUE!</v>
      </c>
      <c r="EZ762" s="28" t="b">
        <f t="shared" si="1274"/>
        <v>0</v>
      </c>
      <c r="FA762" s="176" t="str">
        <f t="shared" si="1275"/>
        <v/>
      </c>
      <c r="FB762" s="27" t="e" cm="1">
        <f t="array" aca="1" ref="FB762" ca="1">TEXT(RIGHT(10-RIGHT(SUM(INDEX(1*(MID(MID(C762,1,1)*2,ROW(INDIRECT("1:"&amp;LEN(MID(C762,1,1)*2))),1)),,))+MID(C762,2,1)+
SUM(INDEX(1*(MID(MID(C762,3,1)*2,ROW(INDIRECT("1:"&amp;LEN(MID(C762,3,1)*2))),1)),,))+MID(C762,4,1)+
SUM(INDEX(1*(MID(MID(C762,5,1)*2,ROW(INDIRECT("1:"&amp;LEN(MID(C762,5,1)*2))),1)),,))+MID(C762,6,1)+
SUM(INDEX(1*(MID(MID(C762,8,1)*2,ROW(INDIRECT("1:"&amp;LEN(MID(C762,8,1)*2))),1)),,))+MID(C762,9,1)+
SUM(INDEX(1*(MID(MID(C762,10,1)*2,ROW(INDIRECT("1:"&amp;LEN(MID(C762,10,1)*2))),1)),,)),1),1),"0")</f>
        <v>#VALUE!</v>
      </c>
      <c r="FC762" s="27" t="str">
        <f t="shared" si="1276"/>
        <v/>
      </c>
      <c r="FD762" s="29" t="b">
        <f t="shared" si="1277"/>
        <v>0</v>
      </c>
      <c r="FE762" s="112" t="b">
        <f>IFERROR(MATCH(D762,'Avtal för korttidsarbete'!$G$13:$G$1012,0),TRUE)</f>
        <v>1</v>
      </c>
      <c r="FF762" s="112" t="b">
        <f t="shared" si="1306"/>
        <v>0</v>
      </c>
      <c r="FG762" s="113" t="str" cm="1">
        <f t="array" ref="FG762">IF(FE762=TRUE,"x",INDEX('Avtal för korttidsarbete'!$E$13:$E$1012,$FE762))</f>
        <v>x</v>
      </c>
      <c r="FH762" s="113" t="str" cm="1">
        <f t="array" ref="FH762">IF(FE762=TRUE,"x",INDEX('Avtal för korttidsarbete'!$F$13:$F$1012,$FE762))</f>
        <v>x</v>
      </c>
      <c r="FI762" s="112" t="b">
        <f t="shared" si="1307"/>
        <v>0</v>
      </c>
      <c r="FJ762" s="135">
        <f t="shared" si="1308"/>
        <v>44166</v>
      </c>
      <c r="FK762" s="135">
        <f t="shared" si="1309"/>
        <v>44377</v>
      </c>
      <c r="FL762" s="112" t="b">
        <f t="shared" si="1310"/>
        <v>0</v>
      </c>
      <c r="FM762" s="113">
        <f t="shared" si="1311"/>
        <v>44166</v>
      </c>
      <c r="FN762" s="135">
        <f t="shared" si="1312"/>
        <v>44377</v>
      </c>
      <c r="FO762" s="148" t="b">
        <f>IFERROR(INDEX('Avtal för korttidsarbete'!R:R,MATCH(D762,'Avtal för korttidsarbete'!$G:$G,0)),TRUE)</f>
        <v>1</v>
      </c>
      <c r="FP762" s="135" t="str">
        <f>IF(FO762,"-",INDEX('Avtal för korttidsarbete'!$D:$D,MATCH(D762,'Avtal för korttidsarbete'!$G:$G,0)))</f>
        <v>-</v>
      </c>
      <c r="FQ762" s="113" t="b">
        <f>IFERROR(G762&gt;INDEX(Uppsägningar!E:E,MATCH(C762,Uppsägningar!C:C,0)),FALSE)</f>
        <v>0</v>
      </c>
    </row>
    <row r="763" spans="1:173" x14ac:dyDescent="0.25">
      <c r="A763" s="19">
        <v>747</v>
      </c>
      <c r="B763" s="20"/>
      <c r="C763" s="183"/>
      <c r="D763" s="66"/>
      <c r="E763" s="212">
        <f>IFERROR(INDEX(Admin!$C$7:$C$10,MATCH(FP763,TblNivåValTExt,0)),0)</f>
        <v>0</v>
      </c>
      <c r="F763" s="1"/>
      <c r="G763" s="1"/>
      <c r="H763" s="78"/>
      <c r="I763" s="181"/>
      <c r="J763" s="181"/>
      <c r="K763" s="182"/>
      <c r="L763" s="182"/>
      <c r="M763" s="181"/>
      <c r="N763" s="181"/>
      <c r="O763" s="181"/>
      <c r="P763" s="182"/>
      <c r="Q763" s="182"/>
      <c r="R763" s="181"/>
      <c r="S763" s="181"/>
      <c r="T763" s="181"/>
      <c r="U763" s="182"/>
      <c r="V763" s="182"/>
      <c r="W763" s="181"/>
      <c r="X763" s="181"/>
      <c r="Y763" s="181"/>
      <c r="Z763" s="182"/>
      <c r="AA763" s="182"/>
      <c r="AB763" s="181"/>
      <c r="AC763" s="181"/>
      <c r="AD763" s="181"/>
      <c r="AE763" s="182"/>
      <c r="AF763" s="182"/>
      <c r="AG763" s="181"/>
      <c r="AH763" s="181"/>
      <c r="AI763" s="181"/>
      <c r="AJ763" s="182"/>
      <c r="AK763" s="182"/>
      <c r="AL763" s="181"/>
      <c r="AM763" s="181"/>
      <c r="AN763" s="181"/>
      <c r="AO763" s="182"/>
      <c r="AP763" s="182"/>
      <c r="AQ763" s="181"/>
      <c r="AR763" s="181"/>
      <c r="AS763" s="181"/>
      <c r="AT763" s="182"/>
      <c r="AU763" s="182"/>
      <c r="AV763" s="181"/>
      <c r="AW763" s="181"/>
      <c r="AX763" s="181"/>
      <c r="AY763" s="182"/>
      <c r="AZ763" s="182"/>
      <c r="BA763" s="181"/>
      <c r="BB763" s="181"/>
      <c r="BC763" s="181"/>
      <c r="BD763" s="182"/>
      <c r="BE763" s="182"/>
      <c r="BF763" s="181"/>
      <c r="BG763" s="180">
        <f t="shared" si="1278"/>
        <v>0</v>
      </c>
      <c r="BH763" s="116" t="str">
        <f t="shared" si="1279"/>
        <v/>
      </c>
      <c r="BI763" s="80" t="b">
        <f t="shared" si="1227"/>
        <v>0</v>
      </c>
      <c r="BJ763" s="80" t="str">
        <f t="shared" si="1228"/>
        <v/>
      </c>
      <c r="BK763" s="80" t="b">
        <f t="shared" si="1280"/>
        <v>0</v>
      </c>
      <c r="BL763" s="13" t="str">
        <f t="shared" si="1229"/>
        <v/>
      </c>
      <c r="BM763" s="13" t="b">
        <f t="shared" si="1281"/>
        <v>0</v>
      </c>
      <c r="BN763" s="35" t="str">
        <f t="shared" si="1230"/>
        <v/>
      </c>
      <c r="BO763" s="13" t="b">
        <f t="shared" si="1231"/>
        <v>0</v>
      </c>
      <c r="BP763" s="35" t="str">
        <f t="shared" si="1232"/>
        <v/>
      </c>
      <c r="BQ763" s="13" t="b">
        <f t="shared" si="1233"/>
        <v>0</v>
      </c>
      <c r="BR763" s="35" t="str">
        <f t="shared" si="1234"/>
        <v/>
      </c>
      <c r="BS763" s="35" t="b">
        <f t="shared" si="1235"/>
        <v>0</v>
      </c>
      <c r="BT763" s="35" t="str">
        <f t="shared" si="1236"/>
        <v/>
      </c>
      <c r="BU763" s="35" t="b">
        <f t="shared" si="1237"/>
        <v>0</v>
      </c>
      <c r="BV763" s="35" t="str">
        <f t="shared" si="1238"/>
        <v/>
      </c>
      <c r="BW763" s="13" t="b">
        <f t="shared" si="1313"/>
        <v>0</v>
      </c>
      <c r="BX763" s="35" t="str">
        <f t="shared" si="1239"/>
        <v/>
      </c>
      <c r="BY763" s="265" t="b">
        <f t="shared" si="1282"/>
        <v>0</v>
      </c>
      <c r="BZ763" s="35" t="str">
        <f t="shared" si="1240"/>
        <v/>
      </c>
      <c r="CA763" s="265" t="b">
        <f t="shared" si="1283"/>
        <v>0</v>
      </c>
      <c r="CB763" s="35" t="str">
        <f t="shared" si="1241"/>
        <v/>
      </c>
      <c r="CC763" s="272" t="b">
        <f t="shared" si="1284"/>
        <v>0</v>
      </c>
      <c r="CD763" s="35" t="str">
        <f t="shared" si="1242"/>
        <v/>
      </c>
      <c r="CE763" s="13" t="b">
        <f t="shared" si="1243"/>
        <v>0</v>
      </c>
      <c r="CF763" s="35" t="str">
        <f t="shared" si="1244"/>
        <v/>
      </c>
      <c r="CG763" s="179">
        <f t="shared" si="1245"/>
        <v>0</v>
      </c>
      <c r="CH763" s="179">
        <f t="shared" si="1246"/>
        <v>0</v>
      </c>
      <c r="CI763" s="218">
        <f t="shared" si="1285"/>
        <v>0</v>
      </c>
      <c r="CJ763" s="218">
        <f t="shared" si="1286"/>
        <v>0</v>
      </c>
      <c r="CK763" s="218">
        <f t="shared" si="1287"/>
        <v>0</v>
      </c>
      <c r="CL763" s="218">
        <f t="shared" si="1288"/>
        <v>0</v>
      </c>
      <c r="CM763" s="218">
        <f t="shared" si="1289"/>
        <v>0</v>
      </c>
      <c r="CN763" s="218">
        <f t="shared" si="1290"/>
        <v>0</v>
      </c>
      <c r="CO763" s="218">
        <f t="shared" si="1291"/>
        <v>0</v>
      </c>
      <c r="CP763" s="218">
        <f t="shared" si="1292"/>
        <v>0</v>
      </c>
      <c r="CQ763" s="218">
        <f t="shared" si="1293"/>
        <v>0</v>
      </c>
      <c r="CR763" s="218">
        <f t="shared" si="1294"/>
        <v>0</v>
      </c>
      <c r="CS763" s="14">
        <f t="shared" si="1247"/>
        <v>0</v>
      </c>
      <c r="CT763" s="236">
        <f t="shared" si="1248"/>
        <v>0</v>
      </c>
      <c r="CU763" s="237">
        <f t="shared" si="1320"/>
        <v>0</v>
      </c>
      <c r="CV763" s="16">
        <f t="shared" si="1320"/>
        <v>0</v>
      </c>
      <c r="CW763" s="16">
        <f t="shared" si="1320"/>
        <v>0</v>
      </c>
      <c r="CX763" s="16">
        <f t="shared" si="1320"/>
        <v>0</v>
      </c>
      <c r="CY763" s="16">
        <f t="shared" si="1320"/>
        <v>0</v>
      </c>
      <c r="CZ763" s="16">
        <f t="shared" si="1320"/>
        <v>0</v>
      </c>
      <c r="DA763" s="16">
        <f t="shared" si="1320"/>
        <v>0</v>
      </c>
      <c r="DB763" s="16">
        <f t="shared" si="1320"/>
        <v>0</v>
      </c>
      <c r="DC763" s="16">
        <f t="shared" si="1320"/>
        <v>0</v>
      </c>
      <c r="DD763" s="238">
        <f t="shared" si="1320"/>
        <v>0</v>
      </c>
      <c r="DE763" s="232">
        <f t="shared" si="1321"/>
        <v>0</v>
      </c>
      <c r="DF763" s="132">
        <f t="shared" si="1321"/>
        <v>0</v>
      </c>
      <c r="DG763" s="132">
        <f t="shared" si="1321"/>
        <v>0</v>
      </c>
      <c r="DH763" s="132">
        <f t="shared" si="1321"/>
        <v>0</v>
      </c>
      <c r="DI763" s="132">
        <f t="shared" si="1321"/>
        <v>0</v>
      </c>
      <c r="DJ763" s="132">
        <f t="shared" si="1321"/>
        <v>0</v>
      </c>
      <c r="DK763" s="132">
        <f t="shared" si="1321"/>
        <v>0</v>
      </c>
      <c r="DL763" s="132">
        <f t="shared" si="1321"/>
        <v>0</v>
      </c>
      <c r="DM763" s="132">
        <f t="shared" si="1321"/>
        <v>0</v>
      </c>
      <c r="DN763" s="233">
        <f t="shared" si="1321"/>
        <v>0</v>
      </c>
      <c r="DO763" s="232">
        <f t="shared" si="1249"/>
        <v>0</v>
      </c>
      <c r="DP763" s="132">
        <f t="shared" si="1250"/>
        <v>0</v>
      </c>
      <c r="DQ763" s="132">
        <f t="shared" si="1251"/>
        <v>0</v>
      </c>
      <c r="DR763" s="132">
        <f t="shared" si="1252"/>
        <v>0</v>
      </c>
      <c r="DS763" s="132">
        <f t="shared" si="1253"/>
        <v>0</v>
      </c>
      <c r="DT763" s="132">
        <f t="shared" si="1254"/>
        <v>0</v>
      </c>
      <c r="DU763" s="132">
        <f t="shared" si="1255"/>
        <v>0</v>
      </c>
      <c r="DV763" s="132">
        <f t="shared" si="1256"/>
        <v>0</v>
      </c>
      <c r="DW763" s="132">
        <f t="shared" si="1257"/>
        <v>0</v>
      </c>
      <c r="DX763" s="233">
        <f t="shared" si="1258"/>
        <v>0</v>
      </c>
      <c r="DY763" s="231" t="b">
        <f t="shared" si="1295"/>
        <v>0</v>
      </c>
      <c r="DZ763" s="163"/>
      <c r="EA763" s="226" t="str">
        <f t="shared" si="1296"/>
        <v/>
      </c>
      <c r="EB763" s="178" t="str">
        <f t="shared" si="1297"/>
        <v/>
      </c>
      <c r="EC763" s="178" t="str">
        <f t="shared" si="1298"/>
        <v/>
      </c>
      <c r="ED763" s="178" t="str">
        <f t="shared" si="1299"/>
        <v/>
      </c>
      <c r="EE763" s="178" t="str">
        <f t="shared" si="1300"/>
        <v/>
      </c>
      <c r="EF763" s="178" t="str">
        <f t="shared" si="1301"/>
        <v/>
      </c>
      <c r="EG763" s="178" t="str">
        <f t="shared" si="1302"/>
        <v/>
      </c>
      <c r="EH763" s="178" t="str">
        <f t="shared" si="1303"/>
        <v/>
      </c>
      <c r="EI763" s="178" t="str">
        <f t="shared" si="1304"/>
        <v/>
      </c>
      <c r="EJ763" s="227" t="str">
        <f t="shared" si="1305"/>
        <v/>
      </c>
      <c r="EK763" s="230" t="str">
        <f t="shared" si="1259"/>
        <v/>
      </c>
      <c r="EL763" s="177" t="str">
        <f t="shared" si="1260"/>
        <v/>
      </c>
      <c r="EM763" s="177" t="str">
        <f t="shared" si="1261"/>
        <v/>
      </c>
      <c r="EN763" s="177" t="str">
        <f t="shared" si="1262"/>
        <v/>
      </c>
      <c r="EO763" s="177" t="str">
        <f t="shared" si="1263"/>
        <v/>
      </c>
      <c r="EP763" s="177" t="str">
        <f t="shared" si="1264"/>
        <v/>
      </c>
      <c r="EQ763" s="177" t="str">
        <f t="shared" si="1265"/>
        <v/>
      </c>
      <c r="ER763" s="177" t="str">
        <f t="shared" si="1266"/>
        <v/>
      </c>
      <c r="ES763" s="177" t="str">
        <f t="shared" si="1267"/>
        <v/>
      </c>
      <c r="ET763" s="177" t="str">
        <f t="shared" si="1268"/>
        <v/>
      </c>
      <c r="EU763" s="229" t="e">
        <f t="shared" si="1269"/>
        <v>#VALUE!</v>
      </c>
      <c r="EV763" s="27" t="e">
        <f t="shared" si="1270"/>
        <v>#VALUE!</v>
      </c>
      <c r="EW763" s="27" t="e">
        <f t="shared" si="1271"/>
        <v>#VALUE!</v>
      </c>
      <c r="EX763" s="28" t="e">
        <f t="shared" si="1272"/>
        <v>#VALUE!</v>
      </c>
      <c r="EY763" s="28" t="e">
        <f t="shared" si="1273"/>
        <v>#VALUE!</v>
      </c>
      <c r="EZ763" s="28" t="b">
        <f t="shared" si="1274"/>
        <v>0</v>
      </c>
      <c r="FA763" s="176" t="str">
        <f t="shared" si="1275"/>
        <v/>
      </c>
      <c r="FB763" s="27" t="e" cm="1">
        <f t="array" aca="1" ref="FB763" ca="1">TEXT(RIGHT(10-RIGHT(SUM(INDEX(1*(MID(MID(C763,1,1)*2,ROW(INDIRECT("1:"&amp;LEN(MID(C763,1,1)*2))),1)),,))+MID(C763,2,1)+
SUM(INDEX(1*(MID(MID(C763,3,1)*2,ROW(INDIRECT("1:"&amp;LEN(MID(C763,3,1)*2))),1)),,))+MID(C763,4,1)+
SUM(INDEX(1*(MID(MID(C763,5,1)*2,ROW(INDIRECT("1:"&amp;LEN(MID(C763,5,1)*2))),1)),,))+MID(C763,6,1)+
SUM(INDEX(1*(MID(MID(C763,8,1)*2,ROW(INDIRECT("1:"&amp;LEN(MID(C763,8,1)*2))),1)),,))+MID(C763,9,1)+
SUM(INDEX(1*(MID(MID(C763,10,1)*2,ROW(INDIRECT("1:"&amp;LEN(MID(C763,10,1)*2))),1)),,)),1),1),"0")</f>
        <v>#VALUE!</v>
      </c>
      <c r="FC763" s="27" t="str">
        <f t="shared" si="1276"/>
        <v/>
      </c>
      <c r="FD763" s="29" t="b">
        <f t="shared" si="1277"/>
        <v>0</v>
      </c>
      <c r="FE763" s="112" t="b">
        <f>IFERROR(MATCH(D763,'Avtal för korttidsarbete'!$G$13:$G$1012,0),TRUE)</f>
        <v>1</v>
      </c>
      <c r="FF763" s="112" t="b">
        <f t="shared" si="1306"/>
        <v>0</v>
      </c>
      <c r="FG763" s="113" t="str" cm="1">
        <f t="array" ref="FG763">IF(FE763=TRUE,"x",INDEX('Avtal för korttidsarbete'!$E$13:$E$1012,$FE763))</f>
        <v>x</v>
      </c>
      <c r="FH763" s="113" t="str" cm="1">
        <f t="array" ref="FH763">IF(FE763=TRUE,"x",INDEX('Avtal för korttidsarbete'!$F$13:$F$1012,$FE763))</f>
        <v>x</v>
      </c>
      <c r="FI763" s="112" t="b">
        <f t="shared" si="1307"/>
        <v>0</v>
      </c>
      <c r="FJ763" s="135">
        <f t="shared" si="1308"/>
        <v>44166</v>
      </c>
      <c r="FK763" s="135">
        <f t="shared" si="1309"/>
        <v>44377</v>
      </c>
      <c r="FL763" s="112" t="b">
        <f t="shared" si="1310"/>
        <v>0</v>
      </c>
      <c r="FM763" s="113">
        <f t="shared" si="1311"/>
        <v>44166</v>
      </c>
      <c r="FN763" s="135">
        <f t="shared" si="1312"/>
        <v>44377</v>
      </c>
      <c r="FO763" s="148" t="b">
        <f>IFERROR(INDEX('Avtal för korttidsarbete'!R:R,MATCH(D763,'Avtal för korttidsarbete'!$G:$G,0)),TRUE)</f>
        <v>1</v>
      </c>
      <c r="FP763" s="135" t="str">
        <f>IF(FO763,"-",INDEX('Avtal för korttidsarbete'!$D:$D,MATCH(D763,'Avtal för korttidsarbete'!$G:$G,0)))</f>
        <v>-</v>
      </c>
      <c r="FQ763" s="113" t="b">
        <f>IFERROR(G763&gt;INDEX(Uppsägningar!E:E,MATCH(C763,Uppsägningar!C:C,0)),FALSE)</f>
        <v>0</v>
      </c>
    </row>
    <row r="764" spans="1:173" x14ac:dyDescent="0.25">
      <c r="A764" s="19">
        <v>748</v>
      </c>
      <c r="B764" s="20"/>
      <c r="C764" s="183"/>
      <c r="D764" s="66"/>
      <c r="E764" s="212">
        <f>IFERROR(INDEX(Admin!$C$7:$C$10,MATCH(FP764,TblNivåValTExt,0)),0)</f>
        <v>0</v>
      </c>
      <c r="F764" s="1"/>
      <c r="G764" s="1"/>
      <c r="H764" s="78"/>
      <c r="I764" s="181"/>
      <c r="J764" s="181"/>
      <c r="K764" s="182"/>
      <c r="L764" s="182"/>
      <c r="M764" s="181"/>
      <c r="N764" s="181"/>
      <c r="O764" s="181"/>
      <c r="P764" s="182"/>
      <c r="Q764" s="182"/>
      <c r="R764" s="181"/>
      <c r="S764" s="181"/>
      <c r="T764" s="181"/>
      <c r="U764" s="182"/>
      <c r="V764" s="182"/>
      <c r="W764" s="181"/>
      <c r="X764" s="181"/>
      <c r="Y764" s="181"/>
      <c r="Z764" s="182"/>
      <c r="AA764" s="182"/>
      <c r="AB764" s="181"/>
      <c r="AC764" s="181"/>
      <c r="AD764" s="181"/>
      <c r="AE764" s="182"/>
      <c r="AF764" s="182"/>
      <c r="AG764" s="181"/>
      <c r="AH764" s="181"/>
      <c r="AI764" s="181"/>
      <c r="AJ764" s="182"/>
      <c r="AK764" s="182"/>
      <c r="AL764" s="181"/>
      <c r="AM764" s="181"/>
      <c r="AN764" s="181"/>
      <c r="AO764" s="182"/>
      <c r="AP764" s="182"/>
      <c r="AQ764" s="181"/>
      <c r="AR764" s="181"/>
      <c r="AS764" s="181"/>
      <c r="AT764" s="182"/>
      <c r="AU764" s="182"/>
      <c r="AV764" s="181"/>
      <c r="AW764" s="181"/>
      <c r="AX764" s="181"/>
      <c r="AY764" s="182"/>
      <c r="AZ764" s="182"/>
      <c r="BA764" s="181"/>
      <c r="BB764" s="181"/>
      <c r="BC764" s="181"/>
      <c r="BD764" s="182"/>
      <c r="BE764" s="182"/>
      <c r="BF764" s="181"/>
      <c r="BG764" s="180">
        <f t="shared" si="1278"/>
        <v>0</v>
      </c>
      <c r="BH764" s="116" t="str">
        <f t="shared" si="1279"/>
        <v/>
      </c>
      <c r="BI764" s="80" t="b">
        <f t="shared" si="1227"/>
        <v>0</v>
      </c>
      <c r="BJ764" s="80" t="str">
        <f t="shared" si="1228"/>
        <v/>
      </c>
      <c r="BK764" s="80" t="b">
        <f t="shared" si="1280"/>
        <v>0</v>
      </c>
      <c r="BL764" s="13" t="str">
        <f t="shared" si="1229"/>
        <v/>
      </c>
      <c r="BM764" s="13" t="b">
        <f t="shared" si="1281"/>
        <v>0</v>
      </c>
      <c r="BN764" s="35" t="str">
        <f t="shared" si="1230"/>
        <v/>
      </c>
      <c r="BO764" s="13" t="b">
        <f t="shared" si="1231"/>
        <v>0</v>
      </c>
      <c r="BP764" s="35" t="str">
        <f t="shared" si="1232"/>
        <v/>
      </c>
      <c r="BQ764" s="13" t="b">
        <f t="shared" si="1233"/>
        <v>0</v>
      </c>
      <c r="BR764" s="35" t="str">
        <f t="shared" si="1234"/>
        <v/>
      </c>
      <c r="BS764" s="35" t="b">
        <f t="shared" si="1235"/>
        <v>0</v>
      </c>
      <c r="BT764" s="35" t="str">
        <f t="shared" si="1236"/>
        <v/>
      </c>
      <c r="BU764" s="35" t="b">
        <f t="shared" si="1237"/>
        <v>0</v>
      </c>
      <c r="BV764" s="35" t="str">
        <f t="shared" si="1238"/>
        <v/>
      </c>
      <c r="BW764" s="13" t="b">
        <f t="shared" si="1313"/>
        <v>0</v>
      </c>
      <c r="BX764" s="35" t="str">
        <f t="shared" si="1239"/>
        <v/>
      </c>
      <c r="BY764" s="265" t="b">
        <f t="shared" si="1282"/>
        <v>0</v>
      </c>
      <c r="BZ764" s="35" t="str">
        <f t="shared" si="1240"/>
        <v/>
      </c>
      <c r="CA764" s="265" t="b">
        <f t="shared" si="1283"/>
        <v>0</v>
      </c>
      <c r="CB764" s="35" t="str">
        <f t="shared" si="1241"/>
        <v/>
      </c>
      <c r="CC764" s="272" t="b">
        <f t="shared" si="1284"/>
        <v>0</v>
      </c>
      <c r="CD764" s="35" t="str">
        <f t="shared" si="1242"/>
        <v/>
      </c>
      <c r="CE764" s="13" t="b">
        <f t="shared" si="1243"/>
        <v>0</v>
      </c>
      <c r="CF764" s="35" t="str">
        <f t="shared" si="1244"/>
        <v/>
      </c>
      <c r="CG764" s="179">
        <f t="shared" si="1245"/>
        <v>0</v>
      </c>
      <c r="CH764" s="179">
        <f t="shared" si="1246"/>
        <v>0</v>
      </c>
      <c r="CI764" s="218">
        <f t="shared" si="1285"/>
        <v>0</v>
      </c>
      <c r="CJ764" s="218">
        <f t="shared" si="1286"/>
        <v>0</v>
      </c>
      <c r="CK764" s="218">
        <f t="shared" si="1287"/>
        <v>0</v>
      </c>
      <c r="CL764" s="218">
        <f t="shared" si="1288"/>
        <v>0</v>
      </c>
      <c r="CM764" s="218">
        <f t="shared" si="1289"/>
        <v>0</v>
      </c>
      <c r="CN764" s="218">
        <f t="shared" si="1290"/>
        <v>0</v>
      </c>
      <c r="CO764" s="218">
        <f t="shared" si="1291"/>
        <v>0</v>
      </c>
      <c r="CP764" s="218">
        <f t="shared" si="1292"/>
        <v>0</v>
      </c>
      <c r="CQ764" s="218">
        <f t="shared" si="1293"/>
        <v>0</v>
      </c>
      <c r="CR764" s="218">
        <f t="shared" si="1294"/>
        <v>0</v>
      </c>
      <c r="CS764" s="14">
        <f t="shared" si="1247"/>
        <v>0</v>
      </c>
      <c r="CT764" s="236">
        <f t="shared" si="1248"/>
        <v>0</v>
      </c>
      <c r="CU764" s="237">
        <f t="shared" si="1320"/>
        <v>0</v>
      </c>
      <c r="CV764" s="16">
        <f t="shared" si="1320"/>
        <v>0</v>
      </c>
      <c r="CW764" s="16">
        <f t="shared" si="1320"/>
        <v>0</v>
      </c>
      <c r="CX764" s="16">
        <f t="shared" si="1320"/>
        <v>0</v>
      </c>
      <c r="CY764" s="16">
        <f t="shared" si="1320"/>
        <v>0</v>
      </c>
      <c r="CZ764" s="16">
        <f t="shared" si="1320"/>
        <v>0</v>
      </c>
      <c r="DA764" s="16">
        <f t="shared" si="1320"/>
        <v>0</v>
      </c>
      <c r="DB764" s="16">
        <f t="shared" si="1320"/>
        <v>0</v>
      </c>
      <c r="DC764" s="16">
        <f t="shared" si="1320"/>
        <v>0</v>
      </c>
      <c r="DD764" s="238">
        <f t="shared" si="1320"/>
        <v>0</v>
      </c>
      <c r="DE764" s="232">
        <f t="shared" si="1321"/>
        <v>0</v>
      </c>
      <c r="DF764" s="132">
        <f t="shared" si="1321"/>
        <v>0</v>
      </c>
      <c r="DG764" s="132">
        <f t="shared" si="1321"/>
        <v>0</v>
      </c>
      <c r="DH764" s="132">
        <f t="shared" si="1321"/>
        <v>0</v>
      </c>
      <c r="DI764" s="132">
        <f t="shared" si="1321"/>
        <v>0</v>
      </c>
      <c r="DJ764" s="132">
        <f t="shared" si="1321"/>
        <v>0</v>
      </c>
      <c r="DK764" s="132">
        <f t="shared" si="1321"/>
        <v>0</v>
      </c>
      <c r="DL764" s="132">
        <f t="shared" si="1321"/>
        <v>0</v>
      </c>
      <c r="DM764" s="132">
        <f t="shared" si="1321"/>
        <v>0</v>
      </c>
      <c r="DN764" s="233">
        <f t="shared" si="1321"/>
        <v>0</v>
      </c>
      <c r="DO764" s="232">
        <f t="shared" si="1249"/>
        <v>0</v>
      </c>
      <c r="DP764" s="132">
        <f t="shared" si="1250"/>
        <v>0</v>
      </c>
      <c r="DQ764" s="132">
        <f t="shared" si="1251"/>
        <v>0</v>
      </c>
      <c r="DR764" s="132">
        <f t="shared" si="1252"/>
        <v>0</v>
      </c>
      <c r="DS764" s="132">
        <f t="shared" si="1253"/>
        <v>0</v>
      </c>
      <c r="DT764" s="132">
        <f t="shared" si="1254"/>
        <v>0</v>
      </c>
      <c r="DU764" s="132">
        <f t="shared" si="1255"/>
        <v>0</v>
      </c>
      <c r="DV764" s="132">
        <f t="shared" si="1256"/>
        <v>0</v>
      </c>
      <c r="DW764" s="132">
        <f t="shared" si="1257"/>
        <v>0</v>
      </c>
      <c r="DX764" s="233">
        <f t="shared" si="1258"/>
        <v>0</v>
      </c>
      <c r="DY764" s="231" t="b">
        <f t="shared" si="1295"/>
        <v>0</v>
      </c>
      <c r="DZ764" s="163"/>
      <c r="EA764" s="226" t="str">
        <f t="shared" si="1296"/>
        <v/>
      </c>
      <c r="EB764" s="178" t="str">
        <f t="shared" si="1297"/>
        <v/>
      </c>
      <c r="EC764" s="178" t="str">
        <f t="shared" si="1298"/>
        <v/>
      </c>
      <c r="ED764" s="178" t="str">
        <f t="shared" si="1299"/>
        <v/>
      </c>
      <c r="EE764" s="178" t="str">
        <f t="shared" si="1300"/>
        <v/>
      </c>
      <c r="EF764" s="178" t="str">
        <f t="shared" si="1301"/>
        <v/>
      </c>
      <c r="EG764" s="178" t="str">
        <f t="shared" si="1302"/>
        <v/>
      </c>
      <c r="EH764" s="178" t="str">
        <f t="shared" si="1303"/>
        <v/>
      </c>
      <c r="EI764" s="178" t="str">
        <f t="shared" si="1304"/>
        <v/>
      </c>
      <c r="EJ764" s="227" t="str">
        <f t="shared" si="1305"/>
        <v/>
      </c>
      <c r="EK764" s="230" t="str">
        <f t="shared" si="1259"/>
        <v/>
      </c>
      <c r="EL764" s="177" t="str">
        <f t="shared" si="1260"/>
        <v/>
      </c>
      <c r="EM764" s="177" t="str">
        <f t="shared" si="1261"/>
        <v/>
      </c>
      <c r="EN764" s="177" t="str">
        <f t="shared" si="1262"/>
        <v/>
      </c>
      <c r="EO764" s="177" t="str">
        <f t="shared" si="1263"/>
        <v/>
      </c>
      <c r="EP764" s="177" t="str">
        <f t="shared" si="1264"/>
        <v/>
      </c>
      <c r="EQ764" s="177" t="str">
        <f t="shared" si="1265"/>
        <v/>
      </c>
      <c r="ER764" s="177" t="str">
        <f t="shared" si="1266"/>
        <v/>
      </c>
      <c r="ES764" s="177" t="str">
        <f t="shared" si="1267"/>
        <v/>
      </c>
      <c r="ET764" s="177" t="str">
        <f t="shared" si="1268"/>
        <v/>
      </c>
      <c r="EU764" s="229" t="e">
        <f t="shared" si="1269"/>
        <v>#VALUE!</v>
      </c>
      <c r="EV764" s="27" t="e">
        <f t="shared" si="1270"/>
        <v>#VALUE!</v>
      </c>
      <c r="EW764" s="27" t="e">
        <f t="shared" si="1271"/>
        <v>#VALUE!</v>
      </c>
      <c r="EX764" s="28" t="e">
        <f t="shared" si="1272"/>
        <v>#VALUE!</v>
      </c>
      <c r="EY764" s="28" t="e">
        <f t="shared" si="1273"/>
        <v>#VALUE!</v>
      </c>
      <c r="EZ764" s="28" t="b">
        <f t="shared" si="1274"/>
        <v>0</v>
      </c>
      <c r="FA764" s="176" t="str">
        <f t="shared" si="1275"/>
        <v/>
      </c>
      <c r="FB764" s="27" t="e" cm="1">
        <f t="array" aca="1" ref="FB764" ca="1">TEXT(RIGHT(10-RIGHT(SUM(INDEX(1*(MID(MID(C764,1,1)*2,ROW(INDIRECT("1:"&amp;LEN(MID(C764,1,1)*2))),1)),,))+MID(C764,2,1)+
SUM(INDEX(1*(MID(MID(C764,3,1)*2,ROW(INDIRECT("1:"&amp;LEN(MID(C764,3,1)*2))),1)),,))+MID(C764,4,1)+
SUM(INDEX(1*(MID(MID(C764,5,1)*2,ROW(INDIRECT("1:"&amp;LEN(MID(C764,5,1)*2))),1)),,))+MID(C764,6,1)+
SUM(INDEX(1*(MID(MID(C764,8,1)*2,ROW(INDIRECT("1:"&amp;LEN(MID(C764,8,1)*2))),1)),,))+MID(C764,9,1)+
SUM(INDEX(1*(MID(MID(C764,10,1)*2,ROW(INDIRECT("1:"&amp;LEN(MID(C764,10,1)*2))),1)),,)),1),1),"0")</f>
        <v>#VALUE!</v>
      </c>
      <c r="FC764" s="27" t="str">
        <f t="shared" si="1276"/>
        <v/>
      </c>
      <c r="FD764" s="29" t="b">
        <f t="shared" si="1277"/>
        <v>0</v>
      </c>
      <c r="FE764" s="112" t="b">
        <f>IFERROR(MATCH(D764,'Avtal för korttidsarbete'!$G$13:$G$1012,0),TRUE)</f>
        <v>1</v>
      </c>
      <c r="FF764" s="112" t="b">
        <f t="shared" si="1306"/>
        <v>0</v>
      </c>
      <c r="FG764" s="113" t="str" cm="1">
        <f t="array" ref="FG764">IF(FE764=TRUE,"x",INDEX('Avtal för korttidsarbete'!$E$13:$E$1012,$FE764))</f>
        <v>x</v>
      </c>
      <c r="FH764" s="113" t="str" cm="1">
        <f t="array" ref="FH764">IF(FE764=TRUE,"x",INDEX('Avtal för korttidsarbete'!$F$13:$F$1012,$FE764))</f>
        <v>x</v>
      </c>
      <c r="FI764" s="112" t="b">
        <f t="shared" si="1307"/>
        <v>0</v>
      </c>
      <c r="FJ764" s="135">
        <f t="shared" si="1308"/>
        <v>44166</v>
      </c>
      <c r="FK764" s="135">
        <f t="shared" si="1309"/>
        <v>44377</v>
      </c>
      <c r="FL764" s="112" t="b">
        <f t="shared" si="1310"/>
        <v>0</v>
      </c>
      <c r="FM764" s="113">
        <f t="shared" si="1311"/>
        <v>44166</v>
      </c>
      <c r="FN764" s="135">
        <f t="shared" si="1312"/>
        <v>44377</v>
      </c>
      <c r="FO764" s="148" t="b">
        <f>IFERROR(INDEX('Avtal för korttidsarbete'!R:R,MATCH(D764,'Avtal för korttidsarbete'!$G:$G,0)),TRUE)</f>
        <v>1</v>
      </c>
      <c r="FP764" s="135" t="str">
        <f>IF(FO764,"-",INDEX('Avtal för korttidsarbete'!$D:$D,MATCH(D764,'Avtal för korttidsarbete'!$G:$G,0)))</f>
        <v>-</v>
      </c>
      <c r="FQ764" s="113" t="b">
        <f>IFERROR(G764&gt;INDEX(Uppsägningar!E:E,MATCH(C764,Uppsägningar!C:C,0)),FALSE)</f>
        <v>0</v>
      </c>
    </row>
    <row r="765" spans="1:173" x14ac:dyDescent="0.25">
      <c r="A765" s="19">
        <v>749</v>
      </c>
      <c r="B765" s="20"/>
      <c r="C765" s="183"/>
      <c r="D765" s="66"/>
      <c r="E765" s="212">
        <f>IFERROR(INDEX(Admin!$C$7:$C$10,MATCH(FP765,TblNivåValTExt,0)),0)</f>
        <v>0</v>
      </c>
      <c r="F765" s="1"/>
      <c r="G765" s="1"/>
      <c r="H765" s="78"/>
      <c r="I765" s="181"/>
      <c r="J765" s="181"/>
      <c r="K765" s="182"/>
      <c r="L765" s="182"/>
      <c r="M765" s="181"/>
      <c r="N765" s="181"/>
      <c r="O765" s="181"/>
      <c r="P765" s="182"/>
      <c r="Q765" s="182"/>
      <c r="R765" s="181"/>
      <c r="S765" s="181"/>
      <c r="T765" s="181"/>
      <c r="U765" s="182"/>
      <c r="V765" s="182"/>
      <c r="W765" s="181"/>
      <c r="X765" s="181"/>
      <c r="Y765" s="181"/>
      <c r="Z765" s="182"/>
      <c r="AA765" s="182"/>
      <c r="AB765" s="181"/>
      <c r="AC765" s="181"/>
      <c r="AD765" s="181"/>
      <c r="AE765" s="182"/>
      <c r="AF765" s="182"/>
      <c r="AG765" s="181"/>
      <c r="AH765" s="181"/>
      <c r="AI765" s="181"/>
      <c r="AJ765" s="182"/>
      <c r="AK765" s="182"/>
      <c r="AL765" s="181"/>
      <c r="AM765" s="181"/>
      <c r="AN765" s="181"/>
      <c r="AO765" s="182"/>
      <c r="AP765" s="182"/>
      <c r="AQ765" s="181"/>
      <c r="AR765" s="181"/>
      <c r="AS765" s="181"/>
      <c r="AT765" s="182"/>
      <c r="AU765" s="182"/>
      <c r="AV765" s="181"/>
      <c r="AW765" s="181"/>
      <c r="AX765" s="181"/>
      <c r="AY765" s="182"/>
      <c r="AZ765" s="182"/>
      <c r="BA765" s="181"/>
      <c r="BB765" s="181"/>
      <c r="BC765" s="181"/>
      <c r="BD765" s="182"/>
      <c r="BE765" s="182"/>
      <c r="BF765" s="181"/>
      <c r="BG765" s="180">
        <f t="shared" si="1278"/>
        <v>0</v>
      </c>
      <c r="BH765" s="116" t="str">
        <f t="shared" si="1279"/>
        <v/>
      </c>
      <c r="BI765" s="80" t="b">
        <f t="shared" si="1227"/>
        <v>0</v>
      </c>
      <c r="BJ765" s="80" t="str">
        <f t="shared" si="1228"/>
        <v/>
      </c>
      <c r="BK765" s="80" t="b">
        <f t="shared" si="1280"/>
        <v>0</v>
      </c>
      <c r="BL765" s="13" t="str">
        <f t="shared" si="1229"/>
        <v/>
      </c>
      <c r="BM765" s="13" t="b">
        <f t="shared" si="1281"/>
        <v>0</v>
      </c>
      <c r="BN765" s="35" t="str">
        <f t="shared" si="1230"/>
        <v/>
      </c>
      <c r="BO765" s="13" t="b">
        <f t="shared" si="1231"/>
        <v>0</v>
      </c>
      <c r="BP765" s="35" t="str">
        <f t="shared" si="1232"/>
        <v/>
      </c>
      <c r="BQ765" s="13" t="b">
        <f t="shared" si="1233"/>
        <v>0</v>
      </c>
      <c r="BR765" s="35" t="str">
        <f t="shared" si="1234"/>
        <v/>
      </c>
      <c r="BS765" s="35" t="b">
        <f t="shared" si="1235"/>
        <v>0</v>
      </c>
      <c r="BT765" s="35" t="str">
        <f t="shared" si="1236"/>
        <v/>
      </c>
      <c r="BU765" s="35" t="b">
        <f t="shared" si="1237"/>
        <v>0</v>
      </c>
      <c r="BV765" s="35" t="str">
        <f t="shared" si="1238"/>
        <v/>
      </c>
      <c r="BW765" s="13" t="b">
        <f t="shared" si="1313"/>
        <v>0</v>
      </c>
      <c r="BX765" s="35" t="str">
        <f t="shared" si="1239"/>
        <v/>
      </c>
      <c r="BY765" s="265" t="b">
        <f t="shared" si="1282"/>
        <v>0</v>
      </c>
      <c r="BZ765" s="35" t="str">
        <f t="shared" si="1240"/>
        <v/>
      </c>
      <c r="CA765" s="265" t="b">
        <f t="shared" si="1283"/>
        <v>0</v>
      </c>
      <c r="CB765" s="35" t="str">
        <f t="shared" si="1241"/>
        <v/>
      </c>
      <c r="CC765" s="272" t="b">
        <f t="shared" si="1284"/>
        <v>0</v>
      </c>
      <c r="CD765" s="35" t="str">
        <f t="shared" si="1242"/>
        <v/>
      </c>
      <c r="CE765" s="13" t="b">
        <f t="shared" si="1243"/>
        <v>0</v>
      </c>
      <c r="CF765" s="35" t="str">
        <f t="shared" si="1244"/>
        <v/>
      </c>
      <c r="CG765" s="179">
        <f t="shared" si="1245"/>
        <v>0</v>
      </c>
      <c r="CH765" s="179">
        <f t="shared" si="1246"/>
        <v>0</v>
      </c>
      <c r="CI765" s="218">
        <f t="shared" si="1285"/>
        <v>0</v>
      </c>
      <c r="CJ765" s="218">
        <f t="shared" si="1286"/>
        <v>0</v>
      </c>
      <c r="CK765" s="218">
        <f t="shared" si="1287"/>
        <v>0</v>
      </c>
      <c r="CL765" s="218">
        <f t="shared" si="1288"/>
        <v>0</v>
      </c>
      <c r="CM765" s="218">
        <f t="shared" si="1289"/>
        <v>0</v>
      </c>
      <c r="CN765" s="218">
        <f t="shared" si="1290"/>
        <v>0</v>
      </c>
      <c r="CO765" s="218">
        <f t="shared" si="1291"/>
        <v>0</v>
      </c>
      <c r="CP765" s="218">
        <f t="shared" si="1292"/>
        <v>0</v>
      </c>
      <c r="CQ765" s="218">
        <f t="shared" si="1293"/>
        <v>0</v>
      </c>
      <c r="CR765" s="218">
        <f t="shared" si="1294"/>
        <v>0</v>
      </c>
      <c r="CS765" s="14">
        <f t="shared" si="1247"/>
        <v>0</v>
      </c>
      <c r="CT765" s="236">
        <f t="shared" si="1248"/>
        <v>0</v>
      </c>
      <c r="CU765" s="237">
        <f t="shared" si="1320"/>
        <v>0</v>
      </c>
      <c r="CV765" s="16">
        <f t="shared" si="1320"/>
        <v>0</v>
      </c>
      <c r="CW765" s="16">
        <f t="shared" si="1320"/>
        <v>0</v>
      </c>
      <c r="CX765" s="16">
        <f t="shared" si="1320"/>
        <v>0</v>
      </c>
      <c r="CY765" s="16">
        <f t="shared" si="1320"/>
        <v>0</v>
      </c>
      <c r="CZ765" s="16">
        <f t="shared" si="1320"/>
        <v>0</v>
      </c>
      <c r="DA765" s="16">
        <f t="shared" si="1320"/>
        <v>0</v>
      </c>
      <c r="DB765" s="16">
        <f t="shared" si="1320"/>
        <v>0</v>
      </c>
      <c r="DC765" s="16">
        <f t="shared" si="1320"/>
        <v>0</v>
      </c>
      <c r="DD765" s="238">
        <f t="shared" si="1320"/>
        <v>0</v>
      </c>
      <c r="DE765" s="232">
        <f t="shared" si="1321"/>
        <v>0</v>
      </c>
      <c r="DF765" s="132">
        <f t="shared" si="1321"/>
        <v>0</v>
      </c>
      <c r="DG765" s="132">
        <f t="shared" si="1321"/>
        <v>0</v>
      </c>
      <c r="DH765" s="132">
        <f t="shared" si="1321"/>
        <v>0</v>
      </c>
      <c r="DI765" s="132">
        <f t="shared" si="1321"/>
        <v>0</v>
      </c>
      <c r="DJ765" s="132">
        <f t="shared" si="1321"/>
        <v>0</v>
      </c>
      <c r="DK765" s="132">
        <f t="shared" si="1321"/>
        <v>0</v>
      </c>
      <c r="DL765" s="132">
        <f t="shared" si="1321"/>
        <v>0</v>
      </c>
      <c r="DM765" s="132">
        <f t="shared" si="1321"/>
        <v>0</v>
      </c>
      <c r="DN765" s="233">
        <f t="shared" si="1321"/>
        <v>0</v>
      </c>
      <c r="DO765" s="232">
        <f t="shared" si="1249"/>
        <v>0</v>
      </c>
      <c r="DP765" s="132">
        <f t="shared" si="1250"/>
        <v>0</v>
      </c>
      <c r="DQ765" s="132">
        <f t="shared" si="1251"/>
        <v>0</v>
      </c>
      <c r="DR765" s="132">
        <f t="shared" si="1252"/>
        <v>0</v>
      </c>
      <c r="DS765" s="132">
        <f t="shared" si="1253"/>
        <v>0</v>
      </c>
      <c r="DT765" s="132">
        <f t="shared" si="1254"/>
        <v>0</v>
      </c>
      <c r="DU765" s="132">
        <f t="shared" si="1255"/>
        <v>0</v>
      </c>
      <c r="DV765" s="132">
        <f t="shared" si="1256"/>
        <v>0</v>
      </c>
      <c r="DW765" s="132">
        <f t="shared" si="1257"/>
        <v>0</v>
      </c>
      <c r="DX765" s="233">
        <f t="shared" si="1258"/>
        <v>0</v>
      </c>
      <c r="DY765" s="231" t="b">
        <f t="shared" si="1295"/>
        <v>0</v>
      </c>
      <c r="DZ765" s="163"/>
      <c r="EA765" s="226" t="str">
        <f t="shared" si="1296"/>
        <v/>
      </c>
      <c r="EB765" s="178" t="str">
        <f t="shared" si="1297"/>
        <v/>
      </c>
      <c r="EC765" s="178" t="str">
        <f t="shared" si="1298"/>
        <v/>
      </c>
      <c r="ED765" s="178" t="str">
        <f t="shared" si="1299"/>
        <v/>
      </c>
      <c r="EE765" s="178" t="str">
        <f t="shared" si="1300"/>
        <v/>
      </c>
      <c r="EF765" s="178" t="str">
        <f t="shared" si="1301"/>
        <v/>
      </c>
      <c r="EG765" s="178" t="str">
        <f t="shared" si="1302"/>
        <v/>
      </c>
      <c r="EH765" s="178" t="str">
        <f t="shared" si="1303"/>
        <v/>
      </c>
      <c r="EI765" s="178" t="str">
        <f t="shared" si="1304"/>
        <v/>
      </c>
      <c r="EJ765" s="227" t="str">
        <f t="shared" si="1305"/>
        <v/>
      </c>
      <c r="EK765" s="230" t="str">
        <f t="shared" si="1259"/>
        <v/>
      </c>
      <c r="EL765" s="177" t="str">
        <f t="shared" si="1260"/>
        <v/>
      </c>
      <c r="EM765" s="177" t="str">
        <f t="shared" si="1261"/>
        <v/>
      </c>
      <c r="EN765" s="177" t="str">
        <f t="shared" si="1262"/>
        <v/>
      </c>
      <c r="EO765" s="177" t="str">
        <f t="shared" si="1263"/>
        <v/>
      </c>
      <c r="EP765" s="177" t="str">
        <f t="shared" si="1264"/>
        <v/>
      </c>
      <c r="EQ765" s="177" t="str">
        <f t="shared" si="1265"/>
        <v/>
      </c>
      <c r="ER765" s="177" t="str">
        <f t="shared" si="1266"/>
        <v/>
      </c>
      <c r="ES765" s="177" t="str">
        <f t="shared" si="1267"/>
        <v/>
      </c>
      <c r="ET765" s="177" t="str">
        <f t="shared" si="1268"/>
        <v/>
      </c>
      <c r="EU765" s="229" t="e">
        <f t="shared" si="1269"/>
        <v>#VALUE!</v>
      </c>
      <c r="EV765" s="27" t="e">
        <f t="shared" si="1270"/>
        <v>#VALUE!</v>
      </c>
      <c r="EW765" s="27" t="e">
        <f t="shared" si="1271"/>
        <v>#VALUE!</v>
      </c>
      <c r="EX765" s="28" t="e">
        <f t="shared" si="1272"/>
        <v>#VALUE!</v>
      </c>
      <c r="EY765" s="28" t="e">
        <f t="shared" si="1273"/>
        <v>#VALUE!</v>
      </c>
      <c r="EZ765" s="28" t="b">
        <f t="shared" si="1274"/>
        <v>0</v>
      </c>
      <c r="FA765" s="176" t="str">
        <f t="shared" si="1275"/>
        <v/>
      </c>
      <c r="FB765" s="27" t="e" cm="1">
        <f t="array" aca="1" ref="FB765" ca="1">TEXT(RIGHT(10-RIGHT(SUM(INDEX(1*(MID(MID(C765,1,1)*2,ROW(INDIRECT("1:"&amp;LEN(MID(C765,1,1)*2))),1)),,))+MID(C765,2,1)+
SUM(INDEX(1*(MID(MID(C765,3,1)*2,ROW(INDIRECT("1:"&amp;LEN(MID(C765,3,1)*2))),1)),,))+MID(C765,4,1)+
SUM(INDEX(1*(MID(MID(C765,5,1)*2,ROW(INDIRECT("1:"&amp;LEN(MID(C765,5,1)*2))),1)),,))+MID(C765,6,1)+
SUM(INDEX(1*(MID(MID(C765,8,1)*2,ROW(INDIRECT("1:"&amp;LEN(MID(C765,8,1)*2))),1)),,))+MID(C765,9,1)+
SUM(INDEX(1*(MID(MID(C765,10,1)*2,ROW(INDIRECT("1:"&amp;LEN(MID(C765,10,1)*2))),1)),,)),1),1),"0")</f>
        <v>#VALUE!</v>
      </c>
      <c r="FC765" s="27" t="str">
        <f t="shared" si="1276"/>
        <v/>
      </c>
      <c r="FD765" s="29" t="b">
        <f t="shared" si="1277"/>
        <v>0</v>
      </c>
      <c r="FE765" s="112" t="b">
        <f>IFERROR(MATCH(D765,'Avtal för korttidsarbete'!$G$13:$G$1012,0),TRUE)</f>
        <v>1</v>
      </c>
      <c r="FF765" s="112" t="b">
        <f t="shared" si="1306"/>
        <v>0</v>
      </c>
      <c r="FG765" s="113" t="str" cm="1">
        <f t="array" ref="FG765">IF(FE765=TRUE,"x",INDEX('Avtal för korttidsarbete'!$E$13:$E$1012,$FE765))</f>
        <v>x</v>
      </c>
      <c r="FH765" s="113" t="str" cm="1">
        <f t="array" ref="FH765">IF(FE765=TRUE,"x",INDEX('Avtal för korttidsarbete'!$F$13:$F$1012,$FE765))</f>
        <v>x</v>
      </c>
      <c r="FI765" s="112" t="b">
        <f t="shared" si="1307"/>
        <v>0</v>
      </c>
      <c r="FJ765" s="135">
        <f t="shared" si="1308"/>
        <v>44166</v>
      </c>
      <c r="FK765" s="135">
        <f t="shared" si="1309"/>
        <v>44377</v>
      </c>
      <c r="FL765" s="112" t="b">
        <f t="shared" si="1310"/>
        <v>0</v>
      </c>
      <c r="FM765" s="113">
        <f t="shared" si="1311"/>
        <v>44166</v>
      </c>
      <c r="FN765" s="135">
        <f t="shared" si="1312"/>
        <v>44377</v>
      </c>
      <c r="FO765" s="148" t="b">
        <f>IFERROR(INDEX('Avtal för korttidsarbete'!R:R,MATCH(D765,'Avtal för korttidsarbete'!$G:$G,0)),TRUE)</f>
        <v>1</v>
      </c>
      <c r="FP765" s="135" t="str">
        <f>IF(FO765,"-",INDEX('Avtal för korttidsarbete'!$D:$D,MATCH(D765,'Avtal för korttidsarbete'!$G:$G,0)))</f>
        <v>-</v>
      </c>
      <c r="FQ765" s="113" t="b">
        <f>IFERROR(G765&gt;INDEX(Uppsägningar!E:E,MATCH(C765,Uppsägningar!C:C,0)),FALSE)</f>
        <v>0</v>
      </c>
    </row>
    <row r="766" spans="1:173" x14ac:dyDescent="0.25">
      <c r="A766" s="19">
        <v>750</v>
      </c>
      <c r="B766" s="20"/>
      <c r="C766" s="183"/>
      <c r="D766" s="66"/>
      <c r="E766" s="212">
        <f>IFERROR(INDEX(Admin!$C$7:$C$10,MATCH(FP766,TblNivåValTExt,0)),0)</f>
        <v>0</v>
      </c>
      <c r="F766" s="1"/>
      <c r="G766" s="1"/>
      <c r="H766" s="78"/>
      <c r="I766" s="181"/>
      <c r="J766" s="181"/>
      <c r="K766" s="182"/>
      <c r="L766" s="182"/>
      <c r="M766" s="181"/>
      <c r="N766" s="181"/>
      <c r="O766" s="181"/>
      <c r="P766" s="182"/>
      <c r="Q766" s="182"/>
      <c r="R766" s="181"/>
      <c r="S766" s="181"/>
      <c r="T766" s="181"/>
      <c r="U766" s="182"/>
      <c r="V766" s="182"/>
      <c r="W766" s="181"/>
      <c r="X766" s="181"/>
      <c r="Y766" s="181"/>
      <c r="Z766" s="182"/>
      <c r="AA766" s="182"/>
      <c r="AB766" s="181"/>
      <c r="AC766" s="181"/>
      <c r="AD766" s="181"/>
      <c r="AE766" s="182"/>
      <c r="AF766" s="182"/>
      <c r="AG766" s="181"/>
      <c r="AH766" s="181"/>
      <c r="AI766" s="181"/>
      <c r="AJ766" s="182"/>
      <c r="AK766" s="182"/>
      <c r="AL766" s="181"/>
      <c r="AM766" s="181"/>
      <c r="AN766" s="181"/>
      <c r="AO766" s="182"/>
      <c r="AP766" s="182"/>
      <c r="AQ766" s="181"/>
      <c r="AR766" s="181"/>
      <c r="AS766" s="181"/>
      <c r="AT766" s="182"/>
      <c r="AU766" s="182"/>
      <c r="AV766" s="181"/>
      <c r="AW766" s="181"/>
      <c r="AX766" s="181"/>
      <c r="AY766" s="182"/>
      <c r="AZ766" s="182"/>
      <c r="BA766" s="181"/>
      <c r="BB766" s="181"/>
      <c r="BC766" s="181"/>
      <c r="BD766" s="182"/>
      <c r="BE766" s="182"/>
      <c r="BF766" s="181"/>
      <c r="BG766" s="180">
        <f t="shared" si="1278"/>
        <v>0</v>
      </c>
      <c r="BH766" s="116" t="str">
        <f t="shared" si="1279"/>
        <v/>
      </c>
      <c r="BI766" s="80" t="b">
        <f t="shared" si="1227"/>
        <v>0</v>
      </c>
      <c r="BJ766" s="80" t="str">
        <f t="shared" si="1228"/>
        <v/>
      </c>
      <c r="BK766" s="80" t="b">
        <f t="shared" si="1280"/>
        <v>0</v>
      </c>
      <c r="BL766" s="13" t="str">
        <f t="shared" si="1229"/>
        <v/>
      </c>
      <c r="BM766" s="13" t="b">
        <f t="shared" si="1281"/>
        <v>0</v>
      </c>
      <c r="BN766" s="35" t="str">
        <f t="shared" si="1230"/>
        <v/>
      </c>
      <c r="BO766" s="13" t="b">
        <f t="shared" si="1231"/>
        <v>0</v>
      </c>
      <c r="BP766" s="35" t="str">
        <f t="shared" si="1232"/>
        <v/>
      </c>
      <c r="BQ766" s="13" t="b">
        <f t="shared" si="1233"/>
        <v>0</v>
      </c>
      <c r="BR766" s="35" t="str">
        <f t="shared" si="1234"/>
        <v/>
      </c>
      <c r="BS766" s="35" t="b">
        <f t="shared" si="1235"/>
        <v>0</v>
      </c>
      <c r="BT766" s="35" t="str">
        <f t="shared" si="1236"/>
        <v/>
      </c>
      <c r="BU766" s="35" t="b">
        <f t="shared" si="1237"/>
        <v>0</v>
      </c>
      <c r="BV766" s="35" t="str">
        <f t="shared" si="1238"/>
        <v/>
      </c>
      <c r="BW766" s="13" t="b">
        <f t="shared" si="1313"/>
        <v>0</v>
      </c>
      <c r="BX766" s="35" t="str">
        <f t="shared" si="1239"/>
        <v/>
      </c>
      <c r="BY766" s="265" t="b">
        <f t="shared" si="1282"/>
        <v>0</v>
      </c>
      <c r="BZ766" s="35" t="str">
        <f t="shared" si="1240"/>
        <v/>
      </c>
      <c r="CA766" s="265" t="b">
        <f t="shared" si="1283"/>
        <v>0</v>
      </c>
      <c r="CB766" s="35" t="str">
        <f t="shared" si="1241"/>
        <v/>
      </c>
      <c r="CC766" s="272" t="b">
        <f t="shared" si="1284"/>
        <v>0</v>
      </c>
      <c r="CD766" s="35" t="str">
        <f t="shared" si="1242"/>
        <v/>
      </c>
      <c r="CE766" s="13" t="b">
        <f t="shared" si="1243"/>
        <v>0</v>
      </c>
      <c r="CF766" s="35" t="str">
        <f t="shared" si="1244"/>
        <v/>
      </c>
      <c r="CG766" s="179">
        <f t="shared" si="1245"/>
        <v>0</v>
      </c>
      <c r="CH766" s="179">
        <f t="shared" si="1246"/>
        <v>0</v>
      </c>
      <c r="CI766" s="218">
        <f t="shared" si="1285"/>
        <v>0</v>
      </c>
      <c r="CJ766" s="218">
        <f t="shared" si="1286"/>
        <v>0</v>
      </c>
      <c r="CK766" s="218">
        <f t="shared" si="1287"/>
        <v>0</v>
      </c>
      <c r="CL766" s="218">
        <f t="shared" si="1288"/>
        <v>0</v>
      </c>
      <c r="CM766" s="218">
        <f t="shared" si="1289"/>
        <v>0</v>
      </c>
      <c r="CN766" s="218">
        <f t="shared" si="1290"/>
        <v>0</v>
      </c>
      <c r="CO766" s="218">
        <f t="shared" si="1291"/>
        <v>0</v>
      </c>
      <c r="CP766" s="218">
        <f t="shared" si="1292"/>
        <v>0</v>
      </c>
      <c r="CQ766" s="218">
        <f t="shared" si="1293"/>
        <v>0</v>
      </c>
      <c r="CR766" s="218">
        <f t="shared" si="1294"/>
        <v>0</v>
      </c>
      <c r="CS766" s="14">
        <f t="shared" si="1247"/>
        <v>0</v>
      </c>
      <c r="CT766" s="236">
        <f t="shared" si="1248"/>
        <v>0</v>
      </c>
      <c r="CU766" s="237">
        <f t="shared" si="1320"/>
        <v>0</v>
      </c>
      <c r="CV766" s="16">
        <f t="shared" si="1320"/>
        <v>0</v>
      </c>
      <c r="CW766" s="16">
        <f t="shared" si="1320"/>
        <v>0</v>
      </c>
      <c r="CX766" s="16">
        <f t="shared" si="1320"/>
        <v>0</v>
      </c>
      <c r="CY766" s="16">
        <f t="shared" si="1320"/>
        <v>0</v>
      </c>
      <c r="CZ766" s="16">
        <f t="shared" si="1320"/>
        <v>0</v>
      </c>
      <c r="DA766" s="16">
        <f t="shared" si="1320"/>
        <v>0</v>
      </c>
      <c r="DB766" s="16">
        <f t="shared" si="1320"/>
        <v>0</v>
      </c>
      <c r="DC766" s="16">
        <f t="shared" si="1320"/>
        <v>0</v>
      </c>
      <c r="DD766" s="238">
        <f t="shared" si="1320"/>
        <v>0</v>
      </c>
      <c r="DE766" s="232">
        <f t="shared" si="1321"/>
        <v>0</v>
      </c>
      <c r="DF766" s="132">
        <f t="shared" si="1321"/>
        <v>0</v>
      </c>
      <c r="DG766" s="132">
        <f t="shared" si="1321"/>
        <v>0</v>
      </c>
      <c r="DH766" s="132">
        <f t="shared" si="1321"/>
        <v>0</v>
      </c>
      <c r="DI766" s="132">
        <f t="shared" si="1321"/>
        <v>0</v>
      </c>
      <c r="DJ766" s="132">
        <f t="shared" si="1321"/>
        <v>0</v>
      </c>
      <c r="DK766" s="132">
        <f t="shared" si="1321"/>
        <v>0</v>
      </c>
      <c r="DL766" s="132">
        <f t="shared" si="1321"/>
        <v>0</v>
      </c>
      <c r="DM766" s="132">
        <f t="shared" si="1321"/>
        <v>0</v>
      </c>
      <c r="DN766" s="233">
        <f t="shared" si="1321"/>
        <v>0</v>
      </c>
      <c r="DO766" s="232">
        <f t="shared" si="1249"/>
        <v>0</v>
      </c>
      <c r="DP766" s="132">
        <f t="shared" si="1250"/>
        <v>0</v>
      </c>
      <c r="DQ766" s="132">
        <f t="shared" si="1251"/>
        <v>0</v>
      </c>
      <c r="DR766" s="132">
        <f t="shared" si="1252"/>
        <v>0</v>
      </c>
      <c r="DS766" s="132">
        <f t="shared" si="1253"/>
        <v>0</v>
      </c>
      <c r="DT766" s="132">
        <f t="shared" si="1254"/>
        <v>0</v>
      </c>
      <c r="DU766" s="132">
        <f t="shared" si="1255"/>
        <v>0</v>
      </c>
      <c r="DV766" s="132">
        <f t="shared" si="1256"/>
        <v>0</v>
      </c>
      <c r="DW766" s="132">
        <f t="shared" si="1257"/>
        <v>0</v>
      </c>
      <c r="DX766" s="233">
        <f t="shared" si="1258"/>
        <v>0</v>
      </c>
      <c r="DY766" s="231" t="b">
        <f t="shared" si="1295"/>
        <v>0</v>
      </c>
      <c r="DZ766" s="163"/>
      <c r="EA766" s="226" t="str">
        <f t="shared" si="1296"/>
        <v/>
      </c>
      <c r="EB766" s="178" t="str">
        <f t="shared" si="1297"/>
        <v/>
      </c>
      <c r="EC766" s="178" t="str">
        <f t="shared" si="1298"/>
        <v/>
      </c>
      <c r="ED766" s="178" t="str">
        <f t="shared" si="1299"/>
        <v/>
      </c>
      <c r="EE766" s="178" t="str">
        <f t="shared" si="1300"/>
        <v/>
      </c>
      <c r="EF766" s="178" t="str">
        <f t="shared" si="1301"/>
        <v/>
      </c>
      <c r="EG766" s="178" t="str">
        <f t="shared" si="1302"/>
        <v/>
      </c>
      <c r="EH766" s="178" t="str">
        <f t="shared" si="1303"/>
        <v/>
      </c>
      <c r="EI766" s="178" t="str">
        <f t="shared" si="1304"/>
        <v/>
      </c>
      <c r="EJ766" s="227" t="str">
        <f t="shared" si="1305"/>
        <v/>
      </c>
      <c r="EK766" s="230" t="str">
        <f t="shared" si="1259"/>
        <v/>
      </c>
      <c r="EL766" s="177" t="str">
        <f t="shared" si="1260"/>
        <v/>
      </c>
      <c r="EM766" s="177" t="str">
        <f t="shared" si="1261"/>
        <v/>
      </c>
      <c r="EN766" s="177" t="str">
        <f t="shared" si="1262"/>
        <v/>
      </c>
      <c r="EO766" s="177" t="str">
        <f t="shared" si="1263"/>
        <v/>
      </c>
      <c r="EP766" s="177" t="str">
        <f t="shared" si="1264"/>
        <v/>
      </c>
      <c r="EQ766" s="177" t="str">
        <f t="shared" si="1265"/>
        <v/>
      </c>
      <c r="ER766" s="177" t="str">
        <f t="shared" si="1266"/>
        <v/>
      </c>
      <c r="ES766" s="177" t="str">
        <f t="shared" si="1267"/>
        <v/>
      </c>
      <c r="ET766" s="177" t="str">
        <f t="shared" si="1268"/>
        <v/>
      </c>
      <c r="EU766" s="229" t="e">
        <f t="shared" si="1269"/>
        <v>#VALUE!</v>
      </c>
      <c r="EV766" s="27" t="e">
        <f t="shared" si="1270"/>
        <v>#VALUE!</v>
      </c>
      <c r="EW766" s="27" t="e">
        <f t="shared" si="1271"/>
        <v>#VALUE!</v>
      </c>
      <c r="EX766" s="28" t="e">
        <f t="shared" si="1272"/>
        <v>#VALUE!</v>
      </c>
      <c r="EY766" s="28" t="e">
        <f t="shared" si="1273"/>
        <v>#VALUE!</v>
      </c>
      <c r="EZ766" s="28" t="b">
        <f t="shared" si="1274"/>
        <v>0</v>
      </c>
      <c r="FA766" s="176" t="str">
        <f t="shared" si="1275"/>
        <v/>
      </c>
      <c r="FB766" s="27" t="e" cm="1">
        <f t="array" aca="1" ref="FB766" ca="1">TEXT(RIGHT(10-RIGHT(SUM(INDEX(1*(MID(MID(C766,1,1)*2,ROW(INDIRECT("1:"&amp;LEN(MID(C766,1,1)*2))),1)),,))+MID(C766,2,1)+
SUM(INDEX(1*(MID(MID(C766,3,1)*2,ROW(INDIRECT("1:"&amp;LEN(MID(C766,3,1)*2))),1)),,))+MID(C766,4,1)+
SUM(INDEX(1*(MID(MID(C766,5,1)*2,ROW(INDIRECT("1:"&amp;LEN(MID(C766,5,1)*2))),1)),,))+MID(C766,6,1)+
SUM(INDEX(1*(MID(MID(C766,8,1)*2,ROW(INDIRECT("1:"&amp;LEN(MID(C766,8,1)*2))),1)),,))+MID(C766,9,1)+
SUM(INDEX(1*(MID(MID(C766,10,1)*2,ROW(INDIRECT("1:"&amp;LEN(MID(C766,10,1)*2))),1)),,)),1),1),"0")</f>
        <v>#VALUE!</v>
      </c>
      <c r="FC766" s="27" t="str">
        <f t="shared" si="1276"/>
        <v/>
      </c>
      <c r="FD766" s="29" t="b">
        <f t="shared" si="1277"/>
        <v>0</v>
      </c>
      <c r="FE766" s="112" t="b">
        <f>IFERROR(MATCH(D766,'Avtal för korttidsarbete'!$G$13:$G$1012,0),TRUE)</f>
        <v>1</v>
      </c>
      <c r="FF766" s="112" t="b">
        <f t="shared" si="1306"/>
        <v>0</v>
      </c>
      <c r="FG766" s="113" t="str" cm="1">
        <f t="array" ref="FG766">IF(FE766=TRUE,"x",INDEX('Avtal för korttidsarbete'!$E$13:$E$1012,$FE766))</f>
        <v>x</v>
      </c>
      <c r="FH766" s="113" t="str" cm="1">
        <f t="array" ref="FH766">IF(FE766=TRUE,"x",INDEX('Avtal för korttidsarbete'!$F$13:$F$1012,$FE766))</f>
        <v>x</v>
      </c>
      <c r="FI766" s="112" t="b">
        <f t="shared" si="1307"/>
        <v>0</v>
      </c>
      <c r="FJ766" s="135">
        <f t="shared" si="1308"/>
        <v>44166</v>
      </c>
      <c r="FK766" s="135">
        <f t="shared" si="1309"/>
        <v>44377</v>
      </c>
      <c r="FL766" s="112" t="b">
        <f t="shared" si="1310"/>
        <v>0</v>
      </c>
      <c r="FM766" s="113">
        <f t="shared" si="1311"/>
        <v>44166</v>
      </c>
      <c r="FN766" s="135">
        <f t="shared" si="1312"/>
        <v>44377</v>
      </c>
      <c r="FO766" s="148" t="b">
        <f>IFERROR(INDEX('Avtal för korttidsarbete'!R:R,MATCH(D766,'Avtal för korttidsarbete'!$G:$G,0)),TRUE)</f>
        <v>1</v>
      </c>
      <c r="FP766" s="135" t="str">
        <f>IF(FO766,"-",INDEX('Avtal för korttidsarbete'!$D:$D,MATCH(D766,'Avtal för korttidsarbete'!$G:$G,0)))</f>
        <v>-</v>
      </c>
      <c r="FQ766" s="113" t="b">
        <f>IFERROR(G766&gt;INDEX(Uppsägningar!E:E,MATCH(C766,Uppsägningar!C:C,0)),FALSE)</f>
        <v>0</v>
      </c>
    </row>
    <row r="767" spans="1:173" x14ac:dyDescent="0.25">
      <c r="A767" s="19">
        <v>751</v>
      </c>
      <c r="B767" s="20"/>
      <c r="C767" s="183"/>
      <c r="D767" s="66"/>
      <c r="E767" s="212">
        <f>IFERROR(INDEX(Admin!$C$7:$C$10,MATCH(FP767,TblNivåValTExt,0)),0)</f>
        <v>0</v>
      </c>
      <c r="F767" s="1"/>
      <c r="G767" s="1"/>
      <c r="H767" s="78"/>
      <c r="I767" s="181"/>
      <c r="J767" s="181"/>
      <c r="K767" s="182"/>
      <c r="L767" s="182"/>
      <c r="M767" s="181"/>
      <c r="N767" s="181"/>
      <c r="O767" s="181"/>
      <c r="P767" s="182"/>
      <c r="Q767" s="182"/>
      <c r="R767" s="181"/>
      <c r="S767" s="181"/>
      <c r="T767" s="181"/>
      <c r="U767" s="182"/>
      <c r="V767" s="182"/>
      <c r="W767" s="181"/>
      <c r="X767" s="181"/>
      <c r="Y767" s="181"/>
      <c r="Z767" s="182"/>
      <c r="AA767" s="182"/>
      <c r="AB767" s="181"/>
      <c r="AC767" s="181"/>
      <c r="AD767" s="181"/>
      <c r="AE767" s="182"/>
      <c r="AF767" s="182"/>
      <c r="AG767" s="181"/>
      <c r="AH767" s="181"/>
      <c r="AI767" s="181"/>
      <c r="AJ767" s="182"/>
      <c r="AK767" s="182"/>
      <c r="AL767" s="181"/>
      <c r="AM767" s="181"/>
      <c r="AN767" s="181"/>
      <c r="AO767" s="182"/>
      <c r="AP767" s="182"/>
      <c r="AQ767" s="181"/>
      <c r="AR767" s="181"/>
      <c r="AS767" s="181"/>
      <c r="AT767" s="182"/>
      <c r="AU767" s="182"/>
      <c r="AV767" s="181"/>
      <c r="AW767" s="181"/>
      <c r="AX767" s="181"/>
      <c r="AY767" s="182"/>
      <c r="AZ767" s="182"/>
      <c r="BA767" s="181"/>
      <c r="BB767" s="181"/>
      <c r="BC767" s="181"/>
      <c r="BD767" s="182"/>
      <c r="BE767" s="182"/>
      <c r="BF767" s="181"/>
      <c r="BG767" s="180">
        <f t="shared" si="1278"/>
        <v>0</v>
      </c>
      <c r="BH767" s="116" t="str">
        <f t="shared" si="1279"/>
        <v/>
      </c>
      <c r="BI767" s="80" t="b">
        <f t="shared" si="1227"/>
        <v>0</v>
      </c>
      <c r="BJ767" s="80" t="str">
        <f t="shared" si="1228"/>
        <v/>
      </c>
      <c r="BK767" s="80" t="b">
        <f t="shared" si="1280"/>
        <v>0</v>
      </c>
      <c r="BL767" s="13" t="str">
        <f t="shared" si="1229"/>
        <v/>
      </c>
      <c r="BM767" s="13" t="b">
        <f t="shared" si="1281"/>
        <v>0</v>
      </c>
      <c r="BN767" s="35" t="str">
        <f t="shared" si="1230"/>
        <v/>
      </c>
      <c r="BO767" s="13" t="b">
        <f t="shared" si="1231"/>
        <v>0</v>
      </c>
      <c r="BP767" s="35" t="str">
        <f t="shared" si="1232"/>
        <v/>
      </c>
      <c r="BQ767" s="13" t="b">
        <f t="shared" si="1233"/>
        <v>0</v>
      </c>
      <c r="BR767" s="35" t="str">
        <f t="shared" si="1234"/>
        <v/>
      </c>
      <c r="BS767" s="35" t="b">
        <f t="shared" si="1235"/>
        <v>0</v>
      </c>
      <c r="BT767" s="35" t="str">
        <f t="shared" si="1236"/>
        <v/>
      </c>
      <c r="BU767" s="35" t="b">
        <f t="shared" si="1237"/>
        <v>0</v>
      </c>
      <c r="BV767" s="35" t="str">
        <f t="shared" si="1238"/>
        <v/>
      </c>
      <c r="BW767" s="13" t="b">
        <f t="shared" si="1313"/>
        <v>0</v>
      </c>
      <c r="BX767" s="35" t="str">
        <f t="shared" si="1239"/>
        <v/>
      </c>
      <c r="BY767" s="265" t="b">
        <f t="shared" si="1282"/>
        <v>0</v>
      </c>
      <c r="BZ767" s="35" t="str">
        <f t="shared" si="1240"/>
        <v/>
      </c>
      <c r="CA767" s="265" t="b">
        <f t="shared" si="1283"/>
        <v>0</v>
      </c>
      <c r="CB767" s="35" t="str">
        <f t="shared" si="1241"/>
        <v/>
      </c>
      <c r="CC767" s="272" t="b">
        <f t="shared" si="1284"/>
        <v>0</v>
      </c>
      <c r="CD767" s="35" t="str">
        <f t="shared" si="1242"/>
        <v/>
      </c>
      <c r="CE767" s="13" t="b">
        <f t="shared" si="1243"/>
        <v>0</v>
      </c>
      <c r="CF767" s="35" t="str">
        <f t="shared" si="1244"/>
        <v/>
      </c>
      <c r="CG767" s="179">
        <f t="shared" si="1245"/>
        <v>0</v>
      </c>
      <c r="CH767" s="179">
        <f t="shared" si="1246"/>
        <v>0</v>
      </c>
      <c r="CI767" s="218">
        <f t="shared" si="1285"/>
        <v>0</v>
      </c>
      <c r="CJ767" s="218">
        <f t="shared" si="1286"/>
        <v>0</v>
      </c>
      <c r="CK767" s="218">
        <f t="shared" si="1287"/>
        <v>0</v>
      </c>
      <c r="CL767" s="218">
        <f t="shared" si="1288"/>
        <v>0</v>
      </c>
      <c r="CM767" s="218">
        <f t="shared" si="1289"/>
        <v>0</v>
      </c>
      <c r="CN767" s="218">
        <f t="shared" si="1290"/>
        <v>0</v>
      </c>
      <c r="CO767" s="218">
        <f t="shared" si="1291"/>
        <v>0</v>
      </c>
      <c r="CP767" s="218">
        <f t="shared" si="1292"/>
        <v>0</v>
      </c>
      <c r="CQ767" s="218">
        <f t="shared" si="1293"/>
        <v>0</v>
      </c>
      <c r="CR767" s="218">
        <f t="shared" si="1294"/>
        <v>0</v>
      </c>
      <c r="CS767" s="14">
        <f t="shared" si="1247"/>
        <v>0</v>
      </c>
      <c r="CT767" s="236">
        <f t="shared" si="1248"/>
        <v>0</v>
      </c>
      <c r="CU767" s="237">
        <f t="shared" ref="CU767:DD776" si="1322">IF(AND($CS767,$CT767,CU$12),MAX(0,MIN(CU$10,$CT767)-MAX(CU$9,$CS767)+1),0)</f>
        <v>0</v>
      </c>
      <c r="CV767" s="16">
        <f t="shared" si="1322"/>
        <v>0</v>
      </c>
      <c r="CW767" s="16">
        <f t="shared" si="1322"/>
        <v>0</v>
      </c>
      <c r="CX767" s="16">
        <f t="shared" si="1322"/>
        <v>0</v>
      </c>
      <c r="CY767" s="16">
        <f t="shared" si="1322"/>
        <v>0</v>
      </c>
      <c r="CZ767" s="16">
        <f t="shared" si="1322"/>
        <v>0</v>
      </c>
      <c r="DA767" s="16">
        <f t="shared" si="1322"/>
        <v>0</v>
      </c>
      <c r="DB767" s="16">
        <f t="shared" si="1322"/>
        <v>0</v>
      </c>
      <c r="DC767" s="16">
        <f t="shared" si="1322"/>
        <v>0</v>
      </c>
      <c r="DD767" s="238">
        <f t="shared" si="1322"/>
        <v>0</v>
      </c>
      <c r="DE767" s="232">
        <f t="shared" ref="DE767:DN776" si="1323">IF($H767&lt;=0,0,MAX(0,MIN($H767,$DE$11)))</f>
        <v>0</v>
      </c>
      <c r="DF767" s="132">
        <f t="shared" si="1323"/>
        <v>0</v>
      </c>
      <c r="DG767" s="132">
        <f t="shared" si="1323"/>
        <v>0</v>
      </c>
      <c r="DH767" s="132">
        <f t="shared" si="1323"/>
        <v>0</v>
      </c>
      <c r="DI767" s="132">
        <f t="shared" si="1323"/>
        <v>0</v>
      </c>
      <c r="DJ767" s="132">
        <f t="shared" si="1323"/>
        <v>0</v>
      </c>
      <c r="DK767" s="132">
        <f t="shared" si="1323"/>
        <v>0</v>
      </c>
      <c r="DL767" s="132">
        <f t="shared" si="1323"/>
        <v>0</v>
      </c>
      <c r="DM767" s="132">
        <f t="shared" si="1323"/>
        <v>0</v>
      </c>
      <c r="DN767" s="233">
        <f t="shared" si="1323"/>
        <v>0</v>
      </c>
      <c r="DO767" s="232">
        <f t="shared" si="1249"/>
        <v>0</v>
      </c>
      <c r="DP767" s="132">
        <f t="shared" si="1250"/>
        <v>0</v>
      </c>
      <c r="DQ767" s="132">
        <f t="shared" si="1251"/>
        <v>0</v>
      </c>
      <c r="DR767" s="132">
        <f t="shared" si="1252"/>
        <v>0</v>
      </c>
      <c r="DS767" s="132">
        <f t="shared" si="1253"/>
        <v>0</v>
      </c>
      <c r="DT767" s="132">
        <f t="shared" si="1254"/>
        <v>0</v>
      </c>
      <c r="DU767" s="132">
        <f t="shared" si="1255"/>
        <v>0</v>
      </c>
      <c r="DV767" s="132">
        <f t="shared" si="1256"/>
        <v>0</v>
      </c>
      <c r="DW767" s="132">
        <f t="shared" si="1257"/>
        <v>0</v>
      </c>
      <c r="DX767" s="233">
        <f t="shared" si="1258"/>
        <v>0</v>
      </c>
      <c r="DY767" s="231" t="b">
        <f t="shared" si="1295"/>
        <v>0</v>
      </c>
      <c r="DZ767" s="163"/>
      <c r="EA767" s="226" t="str">
        <f t="shared" si="1296"/>
        <v/>
      </c>
      <c r="EB767" s="178" t="str">
        <f t="shared" si="1297"/>
        <v/>
      </c>
      <c r="EC767" s="178" t="str">
        <f t="shared" si="1298"/>
        <v/>
      </c>
      <c r="ED767" s="178" t="str">
        <f t="shared" si="1299"/>
        <v/>
      </c>
      <c r="EE767" s="178" t="str">
        <f t="shared" si="1300"/>
        <v/>
      </c>
      <c r="EF767" s="178" t="str">
        <f t="shared" si="1301"/>
        <v/>
      </c>
      <c r="EG767" s="178" t="str">
        <f t="shared" si="1302"/>
        <v/>
      </c>
      <c r="EH767" s="178" t="str">
        <f t="shared" si="1303"/>
        <v/>
      </c>
      <c r="EI767" s="178" t="str">
        <f t="shared" si="1304"/>
        <v/>
      </c>
      <c r="EJ767" s="227" t="str">
        <f t="shared" si="1305"/>
        <v/>
      </c>
      <c r="EK767" s="230" t="str">
        <f t="shared" si="1259"/>
        <v/>
      </c>
      <c r="EL767" s="177" t="str">
        <f t="shared" si="1260"/>
        <v/>
      </c>
      <c r="EM767" s="177" t="str">
        <f t="shared" si="1261"/>
        <v/>
      </c>
      <c r="EN767" s="177" t="str">
        <f t="shared" si="1262"/>
        <v/>
      </c>
      <c r="EO767" s="177" t="str">
        <f t="shared" si="1263"/>
        <v/>
      </c>
      <c r="EP767" s="177" t="str">
        <f t="shared" si="1264"/>
        <v/>
      </c>
      <c r="EQ767" s="177" t="str">
        <f t="shared" si="1265"/>
        <v/>
      </c>
      <c r="ER767" s="177" t="str">
        <f t="shared" si="1266"/>
        <v/>
      </c>
      <c r="ES767" s="177" t="str">
        <f t="shared" si="1267"/>
        <v/>
      </c>
      <c r="ET767" s="177" t="str">
        <f t="shared" si="1268"/>
        <v/>
      </c>
      <c r="EU767" s="229" t="e">
        <f t="shared" si="1269"/>
        <v>#VALUE!</v>
      </c>
      <c r="EV767" s="27" t="e">
        <f t="shared" si="1270"/>
        <v>#VALUE!</v>
      </c>
      <c r="EW767" s="27" t="e">
        <f t="shared" si="1271"/>
        <v>#VALUE!</v>
      </c>
      <c r="EX767" s="28" t="e">
        <f t="shared" si="1272"/>
        <v>#VALUE!</v>
      </c>
      <c r="EY767" s="28" t="e">
        <f t="shared" si="1273"/>
        <v>#VALUE!</v>
      </c>
      <c r="EZ767" s="28" t="b">
        <f t="shared" si="1274"/>
        <v>0</v>
      </c>
      <c r="FA767" s="176" t="str">
        <f t="shared" si="1275"/>
        <v/>
      </c>
      <c r="FB767" s="27" t="e" cm="1">
        <f t="array" aca="1" ref="FB767" ca="1">TEXT(RIGHT(10-RIGHT(SUM(INDEX(1*(MID(MID(C767,1,1)*2,ROW(INDIRECT("1:"&amp;LEN(MID(C767,1,1)*2))),1)),,))+MID(C767,2,1)+
SUM(INDEX(1*(MID(MID(C767,3,1)*2,ROW(INDIRECT("1:"&amp;LEN(MID(C767,3,1)*2))),1)),,))+MID(C767,4,1)+
SUM(INDEX(1*(MID(MID(C767,5,1)*2,ROW(INDIRECT("1:"&amp;LEN(MID(C767,5,1)*2))),1)),,))+MID(C767,6,1)+
SUM(INDEX(1*(MID(MID(C767,8,1)*2,ROW(INDIRECT("1:"&amp;LEN(MID(C767,8,1)*2))),1)),,))+MID(C767,9,1)+
SUM(INDEX(1*(MID(MID(C767,10,1)*2,ROW(INDIRECT("1:"&amp;LEN(MID(C767,10,1)*2))),1)),,)),1),1),"0")</f>
        <v>#VALUE!</v>
      </c>
      <c r="FC767" s="27" t="str">
        <f t="shared" si="1276"/>
        <v/>
      </c>
      <c r="FD767" s="29" t="b">
        <f t="shared" si="1277"/>
        <v>0</v>
      </c>
      <c r="FE767" s="112" t="b">
        <f>IFERROR(MATCH(D767,'Avtal för korttidsarbete'!$G$13:$G$1012,0),TRUE)</f>
        <v>1</v>
      </c>
      <c r="FF767" s="112" t="b">
        <f t="shared" si="1306"/>
        <v>0</v>
      </c>
      <c r="FG767" s="113" t="str" cm="1">
        <f t="array" ref="FG767">IF(FE767=TRUE,"x",INDEX('Avtal för korttidsarbete'!$E$13:$E$1012,$FE767))</f>
        <v>x</v>
      </c>
      <c r="FH767" s="113" t="str" cm="1">
        <f t="array" ref="FH767">IF(FE767=TRUE,"x",INDEX('Avtal för korttidsarbete'!$F$13:$F$1012,$FE767))</f>
        <v>x</v>
      </c>
      <c r="FI767" s="112" t="b">
        <f t="shared" si="1307"/>
        <v>0</v>
      </c>
      <c r="FJ767" s="135">
        <f t="shared" si="1308"/>
        <v>44166</v>
      </c>
      <c r="FK767" s="135">
        <f t="shared" si="1309"/>
        <v>44377</v>
      </c>
      <c r="FL767" s="112" t="b">
        <f t="shared" si="1310"/>
        <v>0</v>
      </c>
      <c r="FM767" s="113">
        <f t="shared" si="1311"/>
        <v>44166</v>
      </c>
      <c r="FN767" s="135">
        <f t="shared" si="1312"/>
        <v>44377</v>
      </c>
      <c r="FO767" s="148" t="b">
        <f>IFERROR(INDEX('Avtal för korttidsarbete'!R:R,MATCH(D767,'Avtal för korttidsarbete'!$G:$G,0)),TRUE)</f>
        <v>1</v>
      </c>
      <c r="FP767" s="135" t="str">
        <f>IF(FO767,"-",INDEX('Avtal för korttidsarbete'!$D:$D,MATCH(D767,'Avtal för korttidsarbete'!$G:$G,0)))</f>
        <v>-</v>
      </c>
      <c r="FQ767" s="113" t="b">
        <f>IFERROR(G767&gt;INDEX(Uppsägningar!E:E,MATCH(C767,Uppsägningar!C:C,0)),FALSE)</f>
        <v>0</v>
      </c>
    </row>
    <row r="768" spans="1:173" x14ac:dyDescent="0.25">
      <c r="A768" s="19">
        <v>752</v>
      </c>
      <c r="B768" s="20"/>
      <c r="C768" s="183"/>
      <c r="D768" s="66"/>
      <c r="E768" s="212">
        <f>IFERROR(INDEX(Admin!$C$7:$C$10,MATCH(FP768,TblNivåValTExt,0)),0)</f>
        <v>0</v>
      </c>
      <c r="F768" s="1"/>
      <c r="G768" s="1"/>
      <c r="H768" s="78"/>
      <c r="I768" s="181"/>
      <c r="J768" s="181"/>
      <c r="K768" s="182"/>
      <c r="L768" s="182"/>
      <c r="M768" s="181"/>
      <c r="N768" s="181"/>
      <c r="O768" s="181"/>
      <c r="P768" s="182"/>
      <c r="Q768" s="182"/>
      <c r="R768" s="181"/>
      <c r="S768" s="181"/>
      <c r="T768" s="181"/>
      <c r="U768" s="182"/>
      <c r="V768" s="182"/>
      <c r="W768" s="181"/>
      <c r="X768" s="181"/>
      <c r="Y768" s="181"/>
      <c r="Z768" s="182"/>
      <c r="AA768" s="182"/>
      <c r="AB768" s="181"/>
      <c r="AC768" s="181"/>
      <c r="AD768" s="181"/>
      <c r="AE768" s="182"/>
      <c r="AF768" s="182"/>
      <c r="AG768" s="181"/>
      <c r="AH768" s="181"/>
      <c r="AI768" s="181"/>
      <c r="AJ768" s="182"/>
      <c r="AK768" s="182"/>
      <c r="AL768" s="181"/>
      <c r="AM768" s="181"/>
      <c r="AN768" s="181"/>
      <c r="AO768" s="182"/>
      <c r="AP768" s="182"/>
      <c r="AQ768" s="181"/>
      <c r="AR768" s="181"/>
      <c r="AS768" s="181"/>
      <c r="AT768" s="182"/>
      <c r="AU768" s="182"/>
      <c r="AV768" s="181"/>
      <c r="AW768" s="181"/>
      <c r="AX768" s="181"/>
      <c r="AY768" s="182"/>
      <c r="AZ768" s="182"/>
      <c r="BA768" s="181"/>
      <c r="BB768" s="181"/>
      <c r="BC768" s="181"/>
      <c r="BD768" s="182"/>
      <c r="BE768" s="182"/>
      <c r="BF768" s="181"/>
      <c r="BG768" s="180">
        <f t="shared" si="1278"/>
        <v>0</v>
      </c>
      <c r="BH768" s="116" t="str">
        <f t="shared" si="1279"/>
        <v/>
      </c>
      <c r="BI768" s="80" t="b">
        <f t="shared" si="1227"/>
        <v>0</v>
      </c>
      <c r="BJ768" s="80" t="str">
        <f t="shared" si="1228"/>
        <v/>
      </c>
      <c r="BK768" s="80" t="b">
        <f t="shared" si="1280"/>
        <v>0</v>
      </c>
      <c r="BL768" s="13" t="str">
        <f t="shared" si="1229"/>
        <v/>
      </c>
      <c r="BM768" s="13" t="b">
        <f t="shared" si="1281"/>
        <v>0</v>
      </c>
      <c r="BN768" s="35" t="str">
        <f t="shared" si="1230"/>
        <v/>
      </c>
      <c r="BO768" s="13" t="b">
        <f t="shared" si="1231"/>
        <v>0</v>
      </c>
      <c r="BP768" s="35" t="str">
        <f t="shared" si="1232"/>
        <v/>
      </c>
      <c r="BQ768" s="13" t="b">
        <f t="shared" si="1233"/>
        <v>0</v>
      </c>
      <c r="BR768" s="35" t="str">
        <f t="shared" si="1234"/>
        <v/>
      </c>
      <c r="BS768" s="35" t="b">
        <f t="shared" si="1235"/>
        <v>0</v>
      </c>
      <c r="BT768" s="35" t="str">
        <f t="shared" si="1236"/>
        <v/>
      </c>
      <c r="BU768" s="35" t="b">
        <f t="shared" si="1237"/>
        <v>0</v>
      </c>
      <c r="BV768" s="35" t="str">
        <f t="shared" si="1238"/>
        <v/>
      </c>
      <c r="BW768" s="13" t="b">
        <f t="shared" si="1313"/>
        <v>0</v>
      </c>
      <c r="BX768" s="35" t="str">
        <f t="shared" si="1239"/>
        <v/>
      </c>
      <c r="BY768" s="265" t="b">
        <f t="shared" si="1282"/>
        <v>0</v>
      </c>
      <c r="BZ768" s="35" t="str">
        <f t="shared" si="1240"/>
        <v/>
      </c>
      <c r="CA768" s="265" t="b">
        <f t="shared" si="1283"/>
        <v>0</v>
      </c>
      <c r="CB768" s="35" t="str">
        <f t="shared" si="1241"/>
        <v/>
      </c>
      <c r="CC768" s="272" t="b">
        <f t="shared" si="1284"/>
        <v>0</v>
      </c>
      <c r="CD768" s="35" t="str">
        <f t="shared" si="1242"/>
        <v/>
      </c>
      <c r="CE768" s="13" t="b">
        <f t="shared" si="1243"/>
        <v>0</v>
      </c>
      <c r="CF768" s="35" t="str">
        <f t="shared" si="1244"/>
        <v/>
      </c>
      <c r="CG768" s="179">
        <f t="shared" si="1245"/>
        <v>0</v>
      </c>
      <c r="CH768" s="179">
        <f t="shared" si="1246"/>
        <v>0</v>
      </c>
      <c r="CI768" s="218">
        <f t="shared" si="1285"/>
        <v>0</v>
      </c>
      <c r="CJ768" s="218">
        <f t="shared" si="1286"/>
        <v>0</v>
      </c>
      <c r="CK768" s="218">
        <f t="shared" si="1287"/>
        <v>0</v>
      </c>
      <c r="CL768" s="218">
        <f t="shared" si="1288"/>
        <v>0</v>
      </c>
      <c r="CM768" s="218">
        <f t="shared" si="1289"/>
        <v>0</v>
      </c>
      <c r="CN768" s="218">
        <f t="shared" si="1290"/>
        <v>0</v>
      </c>
      <c r="CO768" s="218">
        <f t="shared" si="1291"/>
        <v>0</v>
      </c>
      <c r="CP768" s="218">
        <f t="shared" si="1292"/>
        <v>0</v>
      </c>
      <c r="CQ768" s="218">
        <f t="shared" si="1293"/>
        <v>0</v>
      </c>
      <c r="CR768" s="218">
        <f t="shared" si="1294"/>
        <v>0</v>
      </c>
      <c r="CS768" s="14">
        <f t="shared" si="1247"/>
        <v>0</v>
      </c>
      <c r="CT768" s="236">
        <f t="shared" si="1248"/>
        <v>0</v>
      </c>
      <c r="CU768" s="237">
        <f t="shared" si="1322"/>
        <v>0</v>
      </c>
      <c r="CV768" s="16">
        <f t="shared" si="1322"/>
        <v>0</v>
      </c>
      <c r="CW768" s="16">
        <f t="shared" si="1322"/>
        <v>0</v>
      </c>
      <c r="CX768" s="16">
        <f t="shared" si="1322"/>
        <v>0</v>
      </c>
      <c r="CY768" s="16">
        <f t="shared" si="1322"/>
        <v>0</v>
      </c>
      <c r="CZ768" s="16">
        <f t="shared" si="1322"/>
        <v>0</v>
      </c>
      <c r="DA768" s="16">
        <f t="shared" si="1322"/>
        <v>0</v>
      </c>
      <c r="DB768" s="16">
        <f t="shared" si="1322"/>
        <v>0</v>
      </c>
      <c r="DC768" s="16">
        <f t="shared" si="1322"/>
        <v>0</v>
      </c>
      <c r="DD768" s="238">
        <f t="shared" si="1322"/>
        <v>0</v>
      </c>
      <c r="DE768" s="232">
        <f t="shared" si="1323"/>
        <v>0</v>
      </c>
      <c r="DF768" s="132">
        <f t="shared" si="1323"/>
        <v>0</v>
      </c>
      <c r="DG768" s="132">
        <f t="shared" si="1323"/>
        <v>0</v>
      </c>
      <c r="DH768" s="132">
        <f t="shared" si="1323"/>
        <v>0</v>
      </c>
      <c r="DI768" s="132">
        <f t="shared" si="1323"/>
        <v>0</v>
      </c>
      <c r="DJ768" s="132">
        <f t="shared" si="1323"/>
        <v>0</v>
      </c>
      <c r="DK768" s="132">
        <f t="shared" si="1323"/>
        <v>0</v>
      </c>
      <c r="DL768" s="132">
        <f t="shared" si="1323"/>
        <v>0</v>
      </c>
      <c r="DM768" s="132">
        <f t="shared" si="1323"/>
        <v>0</v>
      </c>
      <c r="DN768" s="233">
        <f t="shared" si="1323"/>
        <v>0</v>
      </c>
      <c r="DO768" s="232">
        <f t="shared" si="1249"/>
        <v>0</v>
      </c>
      <c r="DP768" s="132">
        <f t="shared" si="1250"/>
        <v>0</v>
      </c>
      <c r="DQ768" s="132">
        <f t="shared" si="1251"/>
        <v>0</v>
      </c>
      <c r="DR768" s="132">
        <f t="shared" si="1252"/>
        <v>0</v>
      </c>
      <c r="DS768" s="132">
        <f t="shared" si="1253"/>
        <v>0</v>
      </c>
      <c r="DT768" s="132">
        <f t="shared" si="1254"/>
        <v>0</v>
      </c>
      <c r="DU768" s="132">
        <f t="shared" si="1255"/>
        <v>0</v>
      </c>
      <c r="DV768" s="132">
        <f t="shared" si="1256"/>
        <v>0</v>
      </c>
      <c r="DW768" s="132">
        <f t="shared" si="1257"/>
        <v>0</v>
      </c>
      <c r="DX768" s="233">
        <f t="shared" si="1258"/>
        <v>0</v>
      </c>
      <c r="DY768" s="231" t="b">
        <f t="shared" si="1295"/>
        <v>0</v>
      </c>
      <c r="DZ768" s="163"/>
      <c r="EA768" s="226" t="str">
        <f t="shared" si="1296"/>
        <v/>
      </c>
      <c r="EB768" s="178" t="str">
        <f t="shared" si="1297"/>
        <v/>
      </c>
      <c r="EC768" s="178" t="str">
        <f t="shared" si="1298"/>
        <v/>
      </c>
      <c r="ED768" s="178" t="str">
        <f t="shared" si="1299"/>
        <v/>
      </c>
      <c r="EE768" s="178" t="str">
        <f t="shared" si="1300"/>
        <v/>
      </c>
      <c r="EF768" s="178" t="str">
        <f t="shared" si="1301"/>
        <v/>
      </c>
      <c r="EG768" s="178" t="str">
        <f t="shared" si="1302"/>
        <v/>
      </c>
      <c r="EH768" s="178" t="str">
        <f t="shared" si="1303"/>
        <v/>
      </c>
      <c r="EI768" s="178" t="str">
        <f t="shared" si="1304"/>
        <v/>
      </c>
      <c r="EJ768" s="227" t="str">
        <f t="shared" si="1305"/>
        <v/>
      </c>
      <c r="EK768" s="230" t="str">
        <f t="shared" si="1259"/>
        <v/>
      </c>
      <c r="EL768" s="177" t="str">
        <f t="shared" si="1260"/>
        <v/>
      </c>
      <c r="EM768" s="177" t="str">
        <f t="shared" si="1261"/>
        <v/>
      </c>
      <c r="EN768" s="177" t="str">
        <f t="shared" si="1262"/>
        <v/>
      </c>
      <c r="EO768" s="177" t="str">
        <f t="shared" si="1263"/>
        <v/>
      </c>
      <c r="EP768" s="177" t="str">
        <f t="shared" si="1264"/>
        <v/>
      </c>
      <c r="EQ768" s="177" t="str">
        <f t="shared" si="1265"/>
        <v/>
      </c>
      <c r="ER768" s="177" t="str">
        <f t="shared" si="1266"/>
        <v/>
      </c>
      <c r="ES768" s="177" t="str">
        <f t="shared" si="1267"/>
        <v/>
      </c>
      <c r="ET768" s="177" t="str">
        <f t="shared" si="1268"/>
        <v/>
      </c>
      <c r="EU768" s="229" t="e">
        <f t="shared" si="1269"/>
        <v>#VALUE!</v>
      </c>
      <c r="EV768" s="27" t="e">
        <f t="shared" si="1270"/>
        <v>#VALUE!</v>
      </c>
      <c r="EW768" s="27" t="e">
        <f t="shared" si="1271"/>
        <v>#VALUE!</v>
      </c>
      <c r="EX768" s="28" t="e">
        <f t="shared" si="1272"/>
        <v>#VALUE!</v>
      </c>
      <c r="EY768" s="28" t="e">
        <f t="shared" si="1273"/>
        <v>#VALUE!</v>
      </c>
      <c r="EZ768" s="28" t="b">
        <f t="shared" si="1274"/>
        <v>0</v>
      </c>
      <c r="FA768" s="176" t="str">
        <f t="shared" si="1275"/>
        <v/>
      </c>
      <c r="FB768" s="27" t="e" cm="1">
        <f t="array" aca="1" ref="FB768" ca="1">TEXT(RIGHT(10-RIGHT(SUM(INDEX(1*(MID(MID(C768,1,1)*2,ROW(INDIRECT("1:"&amp;LEN(MID(C768,1,1)*2))),1)),,))+MID(C768,2,1)+
SUM(INDEX(1*(MID(MID(C768,3,1)*2,ROW(INDIRECT("1:"&amp;LEN(MID(C768,3,1)*2))),1)),,))+MID(C768,4,1)+
SUM(INDEX(1*(MID(MID(C768,5,1)*2,ROW(INDIRECT("1:"&amp;LEN(MID(C768,5,1)*2))),1)),,))+MID(C768,6,1)+
SUM(INDEX(1*(MID(MID(C768,8,1)*2,ROW(INDIRECT("1:"&amp;LEN(MID(C768,8,1)*2))),1)),,))+MID(C768,9,1)+
SUM(INDEX(1*(MID(MID(C768,10,1)*2,ROW(INDIRECT("1:"&amp;LEN(MID(C768,10,1)*2))),1)),,)),1),1),"0")</f>
        <v>#VALUE!</v>
      </c>
      <c r="FC768" s="27" t="str">
        <f t="shared" si="1276"/>
        <v/>
      </c>
      <c r="FD768" s="29" t="b">
        <f t="shared" si="1277"/>
        <v>0</v>
      </c>
      <c r="FE768" s="112" t="b">
        <f>IFERROR(MATCH(D768,'Avtal för korttidsarbete'!$G$13:$G$1012,0),TRUE)</f>
        <v>1</v>
      </c>
      <c r="FF768" s="112" t="b">
        <f t="shared" si="1306"/>
        <v>0</v>
      </c>
      <c r="FG768" s="113" t="str" cm="1">
        <f t="array" ref="FG768">IF(FE768=TRUE,"x",INDEX('Avtal för korttidsarbete'!$E$13:$E$1012,$FE768))</f>
        <v>x</v>
      </c>
      <c r="FH768" s="113" t="str" cm="1">
        <f t="array" ref="FH768">IF(FE768=TRUE,"x",INDEX('Avtal för korttidsarbete'!$F$13:$F$1012,$FE768))</f>
        <v>x</v>
      </c>
      <c r="FI768" s="112" t="b">
        <f t="shared" si="1307"/>
        <v>0</v>
      </c>
      <c r="FJ768" s="135">
        <f t="shared" si="1308"/>
        <v>44166</v>
      </c>
      <c r="FK768" s="135">
        <f t="shared" si="1309"/>
        <v>44377</v>
      </c>
      <c r="FL768" s="112" t="b">
        <f t="shared" si="1310"/>
        <v>0</v>
      </c>
      <c r="FM768" s="113">
        <f t="shared" si="1311"/>
        <v>44166</v>
      </c>
      <c r="FN768" s="135">
        <f t="shared" si="1312"/>
        <v>44377</v>
      </c>
      <c r="FO768" s="148" t="b">
        <f>IFERROR(INDEX('Avtal för korttidsarbete'!R:R,MATCH(D768,'Avtal för korttidsarbete'!$G:$G,0)),TRUE)</f>
        <v>1</v>
      </c>
      <c r="FP768" s="135" t="str">
        <f>IF(FO768,"-",INDEX('Avtal för korttidsarbete'!$D:$D,MATCH(D768,'Avtal för korttidsarbete'!$G:$G,0)))</f>
        <v>-</v>
      </c>
      <c r="FQ768" s="113" t="b">
        <f>IFERROR(G768&gt;INDEX(Uppsägningar!E:E,MATCH(C768,Uppsägningar!C:C,0)),FALSE)</f>
        <v>0</v>
      </c>
    </row>
    <row r="769" spans="1:173" x14ac:dyDescent="0.25">
      <c r="A769" s="19">
        <v>753</v>
      </c>
      <c r="B769" s="20"/>
      <c r="C769" s="183"/>
      <c r="D769" s="66"/>
      <c r="E769" s="212">
        <f>IFERROR(INDEX(Admin!$C$7:$C$10,MATCH(FP769,TblNivåValTExt,0)),0)</f>
        <v>0</v>
      </c>
      <c r="F769" s="1"/>
      <c r="G769" s="1"/>
      <c r="H769" s="78"/>
      <c r="I769" s="181"/>
      <c r="J769" s="181"/>
      <c r="K769" s="182"/>
      <c r="L769" s="182"/>
      <c r="M769" s="181"/>
      <c r="N769" s="181"/>
      <c r="O769" s="181"/>
      <c r="P769" s="182"/>
      <c r="Q769" s="182"/>
      <c r="R769" s="181"/>
      <c r="S769" s="181"/>
      <c r="T769" s="181"/>
      <c r="U769" s="182"/>
      <c r="V769" s="182"/>
      <c r="W769" s="181"/>
      <c r="X769" s="181"/>
      <c r="Y769" s="181"/>
      <c r="Z769" s="182"/>
      <c r="AA769" s="182"/>
      <c r="AB769" s="181"/>
      <c r="AC769" s="181"/>
      <c r="AD769" s="181"/>
      <c r="AE769" s="182"/>
      <c r="AF769" s="182"/>
      <c r="AG769" s="181"/>
      <c r="AH769" s="181"/>
      <c r="AI769" s="181"/>
      <c r="AJ769" s="182"/>
      <c r="AK769" s="182"/>
      <c r="AL769" s="181"/>
      <c r="AM769" s="181"/>
      <c r="AN769" s="181"/>
      <c r="AO769" s="182"/>
      <c r="AP769" s="182"/>
      <c r="AQ769" s="181"/>
      <c r="AR769" s="181"/>
      <c r="AS769" s="181"/>
      <c r="AT769" s="182"/>
      <c r="AU769" s="182"/>
      <c r="AV769" s="181"/>
      <c r="AW769" s="181"/>
      <c r="AX769" s="181"/>
      <c r="AY769" s="182"/>
      <c r="AZ769" s="182"/>
      <c r="BA769" s="181"/>
      <c r="BB769" s="181"/>
      <c r="BC769" s="181"/>
      <c r="BD769" s="182"/>
      <c r="BE769" s="182"/>
      <c r="BF769" s="181"/>
      <c r="BG769" s="180">
        <f t="shared" si="1278"/>
        <v>0</v>
      </c>
      <c r="BH769" s="116" t="str">
        <f t="shared" si="1279"/>
        <v/>
      </c>
      <c r="BI769" s="80" t="b">
        <f t="shared" si="1227"/>
        <v>0</v>
      </c>
      <c r="BJ769" s="80" t="str">
        <f t="shared" si="1228"/>
        <v/>
      </c>
      <c r="BK769" s="80" t="b">
        <f t="shared" si="1280"/>
        <v>0</v>
      </c>
      <c r="BL769" s="13" t="str">
        <f t="shared" si="1229"/>
        <v/>
      </c>
      <c r="BM769" s="13" t="b">
        <f t="shared" si="1281"/>
        <v>0</v>
      </c>
      <c r="BN769" s="35" t="str">
        <f t="shared" si="1230"/>
        <v/>
      </c>
      <c r="BO769" s="13" t="b">
        <f t="shared" si="1231"/>
        <v>0</v>
      </c>
      <c r="BP769" s="35" t="str">
        <f t="shared" si="1232"/>
        <v/>
      </c>
      <c r="BQ769" s="13" t="b">
        <f t="shared" si="1233"/>
        <v>0</v>
      </c>
      <c r="BR769" s="35" t="str">
        <f t="shared" si="1234"/>
        <v/>
      </c>
      <c r="BS769" s="35" t="b">
        <f t="shared" si="1235"/>
        <v>0</v>
      </c>
      <c r="BT769" s="35" t="str">
        <f t="shared" si="1236"/>
        <v/>
      </c>
      <c r="BU769" s="35" t="b">
        <f t="shared" si="1237"/>
        <v>0</v>
      </c>
      <c r="BV769" s="35" t="str">
        <f t="shared" si="1238"/>
        <v/>
      </c>
      <c r="BW769" s="13" t="b">
        <f t="shared" si="1313"/>
        <v>0</v>
      </c>
      <c r="BX769" s="35" t="str">
        <f t="shared" si="1239"/>
        <v/>
      </c>
      <c r="BY769" s="265" t="b">
        <f t="shared" si="1282"/>
        <v>0</v>
      </c>
      <c r="BZ769" s="35" t="str">
        <f t="shared" si="1240"/>
        <v/>
      </c>
      <c r="CA769" s="265" t="b">
        <f t="shared" si="1283"/>
        <v>0</v>
      </c>
      <c r="CB769" s="35" t="str">
        <f t="shared" si="1241"/>
        <v/>
      </c>
      <c r="CC769" s="272" t="b">
        <f t="shared" si="1284"/>
        <v>0</v>
      </c>
      <c r="CD769" s="35" t="str">
        <f t="shared" si="1242"/>
        <v/>
      </c>
      <c r="CE769" s="13" t="b">
        <f t="shared" si="1243"/>
        <v>0</v>
      </c>
      <c r="CF769" s="35" t="str">
        <f t="shared" si="1244"/>
        <v/>
      </c>
      <c r="CG769" s="179">
        <f t="shared" si="1245"/>
        <v>0</v>
      </c>
      <c r="CH769" s="179">
        <f t="shared" si="1246"/>
        <v>0</v>
      </c>
      <c r="CI769" s="218">
        <f t="shared" si="1285"/>
        <v>0</v>
      </c>
      <c r="CJ769" s="218">
        <f t="shared" si="1286"/>
        <v>0</v>
      </c>
      <c r="CK769" s="218">
        <f t="shared" si="1287"/>
        <v>0</v>
      </c>
      <c r="CL769" s="218">
        <f t="shared" si="1288"/>
        <v>0</v>
      </c>
      <c r="CM769" s="218">
        <f t="shared" si="1289"/>
        <v>0</v>
      </c>
      <c r="CN769" s="218">
        <f t="shared" si="1290"/>
        <v>0</v>
      </c>
      <c r="CO769" s="218">
        <f t="shared" si="1291"/>
        <v>0</v>
      </c>
      <c r="CP769" s="218">
        <f t="shared" si="1292"/>
        <v>0</v>
      </c>
      <c r="CQ769" s="218">
        <f t="shared" si="1293"/>
        <v>0</v>
      </c>
      <c r="CR769" s="218">
        <f t="shared" si="1294"/>
        <v>0</v>
      </c>
      <c r="CS769" s="14">
        <f t="shared" si="1247"/>
        <v>0</v>
      </c>
      <c r="CT769" s="236">
        <f t="shared" si="1248"/>
        <v>0</v>
      </c>
      <c r="CU769" s="237">
        <f t="shared" si="1322"/>
        <v>0</v>
      </c>
      <c r="CV769" s="16">
        <f t="shared" si="1322"/>
        <v>0</v>
      </c>
      <c r="CW769" s="16">
        <f t="shared" si="1322"/>
        <v>0</v>
      </c>
      <c r="CX769" s="16">
        <f t="shared" si="1322"/>
        <v>0</v>
      </c>
      <c r="CY769" s="16">
        <f t="shared" si="1322"/>
        <v>0</v>
      </c>
      <c r="CZ769" s="16">
        <f t="shared" si="1322"/>
        <v>0</v>
      </c>
      <c r="DA769" s="16">
        <f t="shared" si="1322"/>
        <v>0</v>
      </c>
      <c r="DB769" s="16">
        <f t="shared" si="1322"/>
        <v>0</v>
      </c>
      <c r="DC769" s="16">
        <f t="shared" si="1322"/>
        <v>0</v>
      </c>
      <c r="DD769" s="238">
        <f t="shared" si="1322"/>
        <v>0</v>
      </c>
      <c r="DE769" s="232">
        <f t="shared" si="1323"/>
        <v>0</v>
      </c>
      <c r="DF769" s="132">
        <f t="shared" si="1323"/>
        <v>0</v>
      </c>
      <c r="DG769" s="132">
        <f t="shared" si="1323"/>
        <v>0</v>
      </c>
      <c r="DH769" s="132">
        <f t="shared" si="1323"/>
        <v>0</v>
      </c>
      <c r="DI769" s="132">
        <f t="shared" si="1323"/>
        <v>0</v>
      </c>
      <c r="DJ769" s="132">
        <f t="shared" si="1323"/>
        <v>0</v>
      </c>
      <c r="DK769" s="132">
        <f t="shared" si="1323"/>
        <v>0</v>
      </c>
      <c r="DL769" s="132">
        <f t="shared" si="1323"/>
        <v>0</v>
      </c>
      <c r="DM769" s="132">
        <f t="shared" si="1323"/>
        <v>0</v>
      </c>
      <c r="DN769" s="233">
        <f t="shared" si="1323"/>
        <v>0</v>
      </c>
      <c r="DO769" s="232">
        <f t="shared" si="1249"/>
        <v>0</v>
      </c>
      <c r="DP769" s="132">
        <f t="shared" si="1250"/>
        <v>0</v>
      </c>
      <c r="DQ769" s="132">
        <f t="shared" si="1251"/>
        <v>0</v>
      </c>
      <c r="DR769" s="132">
        <f t="shared" si="1252"/>
        <v>0</v>
      </c>
      <c r="DS769" s="132">
        <f t="shared" si="1253"/>
        <v>0</v>
      </c>
      <c r="DT769" s="132">
        <f t="shared" si="1254"/>
        <v>0</v>
      </c>
      <c r="DU769" s="132">
        <f t="shared" si="1255"/>
        <v>0</v>
      </c>
      <c r="DV769" s="132">
        <f t="shared" si="1256"/>
        <v>0</v>
      </c>
      <c r="DW769" s="132">
        <f t="shared" si="1257"/>
        <v>0</v>
      </c>
      <c r="DX769" s="233">
        <f t="shared" si="1258"/>
        <v>0</v>
      </c>
      <c r="DY769" s="231" t="b">
        <f t="shared" si="1295"/>
        <v>0</v>
      </c>
      <c r="DZ769" s="163"/>
      <c r="EA769" s="226" t="str">
        <f t="shared" si="1296"/>
        <v/>
      </c>
      <c r="EB769" s="178" t="str">
        <f t="shared" si="1297"/>
        <v/>
      </c>
      <c r="EC769" s="178" t="str">
        <f t="shared" si="1298"/>
        <v/>
      </c>
      <c r="ED769" s="178" t="str">
        <f t="shared" si="1299"/>
        <v/>
      </c>
      <c r="EE769" s="178" t="str">
        <f t="shared" si="1300"/>
        <v/>
      </c>
      <c r="EF769" s="178" t="str">
        <f t="shared" si="1301"/>
        <v/>
      </c>
      <c r="EG769" s="178" t="str">
        <f t="shared" si="1302"/>
        <v/>
      </c>
      <c r="EH769" s="178" t="str">
        <f t="shared" si="1303"/>
        <v/>
      </c>
      <c r="EI769" s="178" t="str">
        <f t="shared" si="1304"/>
        <v/>
      </c>
      <c r="EJ769" s="227" t="str">
        <f t="shared" si="1305"/>
        <v/>
      </c>
      <c r="EK769" s="230" t="str">
        <f t="shared" si="1259"/>
        <v/>
      </c>
      <c r="EL769" s="177" t="str">
        <f t="shared" si="1260"/>
        <v/>
      </c>
      <c r="EM769" s="177" t="str">
        <f t="shared" si="1261"/>
        <v/>
      </c>
      <c r="EN769" s="177" t="str">
        <f t="shared" si="1262"/>
        <v/>
      </c>
      <c r="EO769" s="177" t="str">
        <f t="shared" si="1263"/>
        <v/>
      </c>
      <c r="EP769" s="177" t="str">
        <f t="shared" si="1264"/>
        <v/>
      </c>
      <c r="EQ769" s="177" t="str">
        <f t="shared" si="1265"/>
        <v/>
      </c>
      <c r="ER769" s="177" t="str">
        <f t="shared" si="1266"/>
        <v/>
      </c>
      <c r="ES769" s="177" t="str">
        <f t="shared" si="1267"/>
        <v/>
      </c>
      <c r="ET769" s="177" t="str">
        <f t="shared" si="1268"/>
        <v/>
      </c>
      <c r="EU769" s="229" t="e">
        <f t="shared" si="1269"/>
        <v>#VALUE!</v>
      </c>
      <c r="EV769" s="27" t="e">
        <f t="shared" si="1270"/>
        <v>#VALUE!</v>
      </c>
      <c r="EW769" s="27" t="e">
        <f t="shared" si="1271"/>
        <v>#VALUE!</v>
      </c>
      <c r="EX769" s="28" t="e">
        <f t="shared" si="1272"/>
        <v>#VALUE!</v>
      </c>
      <c r="EY769" s="28" t="e">
        <f t="shared" si="1273"/>
        <v>#VALUE!</v>
      </c>
      <c r="EZ769" s="28" t="b">
        <f t="shared" si="1274"/>
        <v>0</v>
      </c>
      <c r="FA769" s="176" t="str">
        <f t="shared" si="1275"/>
        <v/>
      </c>
      <c r="FB769" s="27" t="e" cm="1">
        <f t="array" aca="1" ref="FB769" ca="1">TEXT(RIGHT(10-RIGHT(SUM(INDEX(1*(MID(MID(C769,1,1)*2,ROW(INDIRECT("1:"&amp;LEN(MID(C769,1,1)*2))),1)),,))+MID(C769,2,1)+
SUM(INDEX(1*(MID(MID(C769,3,1)*2,ROW(INDIRECT("1:"&amp;LEN(MID(C769,3,1)*2))),1)),,))+MID(C769,4,1)+
SUM(INDEX(1*(MID(MID(C769,5,1)*2,ROW(INDIRECT("1:"&amp;LEN(MID(C769,5,1)*2))),1)),,))+MID(C769,6,1)+
SUM(INDEX(1*(MID(MID(C769,8,1)*2,ROW(INDIRECT("1:"&amp;LEN(MID(C769,8,1)*2))),1)),,))+MID(C769,9,1)+
SUM(INDEX(1*(MID(MID(C769,10,1)*2,ROW(INDIRECT("1:"&amp;LEN(MID(C769,10,1)*2))),1)),,)),1),1),"0")</f>
        <v>#VALUE!</v>
      </c>
      <c r="FC769" s="27" t="str">
        <f t="shared" si="1276"/>
        <v/>
      </c>
      <c r="FD769" s="29" t="b">
        <f t="shared" si="1277"/>
        <v>0</v>
      </c>
      <c r="FE769" s="112" t="b">
        <f>IFERROR(MATCH(D769,'Avtal för korttidsarbete'!$G$13:$G$1012,0),TRUE)</f>
        <v>1</v>
      </c>
      <c r="FF769" s="112" t="b">
        <f t="shared" si="1306"/>
        <v>0</v>
      </c>
      <c r="FG769" s="113" t="str" cm="1">
        <f t="array" ref="FG769">IF(FE769=TRUE,"x",INDEX('Avtal för korttidsarbete'!$E$13:$E$1012,$FE769))</f>
        <v>x</v>
      </c>
      <c r="FH769" s="113" t="str" cm="1">
        <f t="array" ref="FH769">IF(FE769=TRUE,"x",INDEX('Avtal för korttidsarbete'!$F$13:$F$1012,$FE769))</f>
        <v>x</v>
      </c>
      <c r="FI769" s="112" t="b">
        <f t="shared" si="1307"/>
        <v>0</v>
      </c>
      <c r="FJ769" s="135">
        <f t="shared" si="1308"/>
        <v>44166</v>
      </c>
      <c r="FK769" s="135">
        <f t="shared" si="1309"/>
        <v>44377</v>
      </c>
      <c r="FL769" s="112" t="b">
        <f t="shared" si="1310"/>
        <v>0</v>
      </c>
      <c r="FM769" s="113">
        <f t="shared" si="1311"/>
        <v>44166</v>
      </c>
      <c r="FN769" s="135">
        <f t="shared" si="1312"/>
        <v>44377</v>
      </c>
      <c r="FO769" s="148" t="b">
        <f>IFERROR(INDEX('Avtal för korttidsarbete'!R:R,MATCH(D769,'Avtal för korttidsarbete'!$G:$G,0)),TRUE)</f>
        <v>1</v>
      </c>
      <c r="FP769" s="135" t="str">
        <f>IF(FO769,"-",INDEX('Avtal för korttidsarbete'!$D:$D,MATCH(D769,'Avtal för korttidsarbete'!$G:$G,0)))</f>
        <v>-</v>
      </c>
      <c r="FQ769" s="113" t="b">
        <f>IFERROR(G769&gt;INDEX(Uppsägningar!E:E,MATCH(C769,Uppsägningar!C:C,0)),FALSE)</f>
        <v>0</v>
      </c>
    </row>
    <row r="770" spans="1:173" x14ac:dyDescent="0.25">
      <c r="A770" s="19">
        <v>754</v>
      </c>
      <c r="B770" s="20"/>
      <c r="C770" s="183"/>
      <c r="D770" s="66"/>
      <c r="E770" s="212">
        <f>IFERROR(INDEX(Admin!$C$7:$C$10,MATCH(FP770,TblNivåValTExt,0)),0)</f>
        <v>0</v>
      </c>
      <c r="F770" s="1"/>
      <c r="G770" s="1"/>
      <c r="H770" s="78"/>
      <c r="I770" s="181"/>
      <c r="J770" s="181"/>
      <c r="K770" s="182"/>
      <c r="L770" s="182"/>
      <c r="M770" s="181"/>
      <c r="N770" s="181"/>
      <c r="O770" s="181"/>
      <c r="P770" s="182"/>
      <c r="Q770" s="182"/>
      <c r="R770" s="181"/>
      <c r="S770" s="181"/>
      <c r="T770" s="181"/>
      <c r="U770" s="182"/>
      <c r="V770" s="182"/>
      <c r="W770" s="181"/>
      <c r="X770" s="181"/>
      <c r="Y770" s="181"/>
      <c r="Z770" s="182"/>
      <c r="AA770" s="182"/>
      <c r="AB770" s="181"/>
      <c r="AC770" s="181"/>
      <c r="AD770" s="181"/>
      <c r="AE770" s="182"/>
      <c r="AF770" s="182"/>
      <c r="AG770" s="181"/>
      <c r="AH770" s="181"/>
      <c r="AI770" s="181"/>
      <c r="AJ770" s="182"/>
      <c r="AK770" s="182"/>
      <c r="AL770" s="181"/>
      <c r="AM770" s="181"/>
      <c r="AN770" s="181"/>
      <c r="AO770" s="182"/>
      <c r="AP770" s="182"/>
      <c r="AQ770" s="181"/>
      <c r="AR770" s="181"/>
      <c r="AS770" s="181"/>
      <c r="AT770" s="182"/>
      <c r="AU770" s="182"/>
      <c r="AV770" s="181"/>
      <c r="AW770" s="181"/>
      <c r="AX770" s="181"/>
      <c r="AY770" s="182"/>
      <c r="AZ770" s="182"/>
      <c r="BA770" s="181"/>
      <c r="BB770" s="181"/>
      <c r="BC770" s="181"/>
      <c r="BD770" s="182"/>
      <c r="BE770" s="182"/>
      <c r="BF770" s="181"/>
      <c r="BG770" s="180">
        <f t="shared" si="1278"/>
        <v>0</v>
      </c>
      <c r="BH770" s="116" t="str">
        <f t="shared" si="1279"/>
        <v/>
      </c>
      <c r="BI770" s="80" t="b">
        <f t="shared" si="1227"/>
        <v>0</v>
      </c>
      <c r="BJ770" s="80" t="str">
        <f t="shared" si="1228"/>
        <v/>
      </c>
      <c r="BK770" s="80" t="b">
        <f t="shared" si="1280"/>
        <v>0</v>
      </c>
      <c r="BL770" s="13" t="str">
        <f t="shared" si="1229"/>
        <v/>
      </c>
      <c r="BM770" s="13" t="b">
        <f t="shared" si="1281"/>
        <v>0</v>
      </c>
      <c r="BN770" s="35" t="str">
        <f t="shared" si="1230"/>
        <v/>
      </c>
      <c r="BO770" s="13" t="b">
        <f t="shared" si="1231"/>
        <v>0</v>
      </c>
      <c r="BP770" s="35" t="str">
        <f t="shared" si="1232"/>
        <v/>
      </c>
      <c r="BQ770" s="13" t="b">
        <f t="shared" si="1233"/>
        <v>0</v>
      </c>
      <c r="BR770" s="35" t="str">
        <f t="shared" si="1234"/>
        <v/>
      </c>
      <c r="BS770" s="35" t="b">
        <f t="shared" si="1235"/>
        <v>0</v>
      </c>
      <c r="BT770" s="35" t="str">
        <f t="shared" si="1236"/>
        <v/>
      </c>
      <c r="BU770" s="35" t="b">
        <f t="shared" si="1237"/>
        <v>0</v>
      </c>
      <c r="BV770" s="35" t="str">
        <f t="shared" si="1238"/>
        <v/>
      </c>
      <c r="BW770" s="13" t="b">
        <f t="shared" si="1313"/>
        <v>0</v>
      </c>
      <c r="BX770" s="35" t="str">
        <f t="shared" si="1239"/>
        <v/>
      </c>
      <c r="BY770" s="265" t="b">
        <f t="shared" si="1282"/>
        <v>0</v>
      </c>
      <c r="BZ770" s="35" t="str">
        <f t="shared" si="1240"/>
        <v/>
      </c>
      <c r="CA770" s="265" t="b">
        <f t="shared" si="1283"/>
        <v>0</v>
      </c>
      <c r="CB770" s="35" t="str">
        <f t="shared" si="1241"/>
        <v/>
      </c>
      <c r="CC770" s="272" t="b">
        <f t="shared" si="1284"/>
        <v>0</v>
      </c>
      <c r="CD770" s="35" t="str">
        <f t="shared" si="1242"/>
        <v/>
      </c>
      <c r="CE770" s="13" t="b">
        <f t="shared" si="1243"/>
        <v>0</v>
      </c>
      <c r="CF770" s="35" t="str">
        <f t="shared" si="1244"/>
        <v/>
      </c>
      <c r="CG770" s="179">
        <f t="shared" si="1245"/>
        <v>0</v>
      </c>
      <c r="CH770" s="179">
        <f t="shared" si="1246"/>
        <v>0</v>
      </c>
      <c r="CI770" s="218">
        <f t="shared" si="1285"/>
        <v>0</v>
      </c>
      <c r="CJ770" s="218">
        <f t="shared" si="1286"/>
        <v>0</v>
      </c>
      <c r="CK770" s="218">
        <f t="shared" si="1287"/>
        <v>0</v>
      </c>
      <c r="CL770" s="218">
        <f t="shared" si="1288"/>
        <v>0</v>
      </c>
      <c r="CM770" s="218">
        <f t="shared" si="1289"/>
        <v>0</v>
      </c>
      <c r="CN770" s="218">
        <f t="shared" si="1290"/>
        <v>0</v>
      </c>
      <c r="CO770" s="218">
        <f t="shared" si="1291"/>
        <v>0</v>
      </c>
      <c r="CP770" s="218">
        <f t="shared" si="1292"/>
        <v>0</v>
      </c>
      <c r="CQ770" s="218">
        <f t="shared" si="1293"/>
        <v>0</v>
      </c>
      <c r="CR770" s="218">
        <f t="shared" si="1294"/>
        <v>0</v>
      </c>
      <c r="CS770" s="14">
        <f t="shared" si="1247"/>
        <v>0</v>
      </c>
      <c r="CT770" s="236">
        <f t="shared" si="1248"/>
        <v>0</v>
      </c>
      <c r="CU770" s="237">
        <f t="shared" si="1322"/>
        <v>0</v>
      </c>
      <c r="CV770" s="16">
        <f t="shared" si="1322"/>
        <v>0</v>
      </c>
      <c r="CW770" s="16">
        <f t="shared" si="1322"/>
        <v>0</v>
      </c>
      <c r="CX770" s="16">
        <f t="shared" si="1322"/>
        <v>0</v>
      </c>
      <c r="CY770" s="16">
        <f t="shared" si="1322"/>
        <v>0</v>
      </c>
      <c r="CZ770" s="16">
        <f t="shared" si="1322"/>
        <v>0</v>
      </c>
      <c r="DA770" s="16">
        <f t="shared" si="1322"/>
        <v>0</v>
      </c>
      <c r="DB770" s="16">
        <f t="shared" si="1322"/>
        <v>0</v>
      </c>
      <c r="DC770" s="16">
        <f t="shared" si="1322"/>
        <v>0</v>
      </c>
      <c r="DD770" s="238">
        <f t="shared" si="1322"/>
        <v>0</v>
      </c>
      <c r="DE770" s="232">
        <f t="shared" si="1323"/>
        <v>0</v>
      </c>
      <c r="DF770" s="132">
        <f t="shared" si="1323"/>
        <v>0</v>
      </c>
      <c r="DG770" s="132">
        <f t="shared" si="1323"/>
        <v>0</v>
      </c>
      <c r="DH770" s="132">
        <f t="shared" si="1323"/>
        <v>0</v>
      </c>
      <c r="DI770" s="132">
        <f t="shared" si="1323"/>
        <v>0</v>
      </c>
      <c r="DJ770" s="132">
        <f t="shared" si="1323"/>
        <v>0</v>
      </c>
      <c r="DK770" s="132">
        <f t="shared" si="1323"/>
        <v>0</v>
      </c>
      <c r="DL770" s="132">
        <f t="shared" si="1323"/>
        <v>0</v>
      </c>
      <c r="DM770" s="132">
        <f t="shared" si="1323"/>
        <v>0</v>
      </c>
      <c r="DN770" s="233">
        <f t="shared" si="1323"/>
        <v>0</v>
      </c>
      <c r="DO770" s="232">
        <f t="shared" si="1249"/>
        <v>0</v>
      </c>
      <c r="DP770" s="132">
        <f t="shared" si="1250"/>
        <v>0</v>
      </c>
      <c r="DQ770" s="132">
        <f t="shared" si="1251"/>
        <v>0</v>
      </c>
      <c r="DR770" s="132">
        <f t="shared" si="1252"/>
        <v>0</v>
      </c>
      <c r="DS770" s="132">
        <f t="shared" si="1253"/>
        <v>0</v>
      </c>
      <c r="DT770" s="132">
        <f t="shared" si="1254"/>
        <v>0</v>
      </c>
      <c r="DU770" s="132">
        <f t="shared" si="1255"/>
        <v>0</v>
      </c>
      <c r="DV770" s="132">
        <f t="shared" si="1256"/>
        <v>0</v>
      </c>
      <c r="DW770" s="132">
        <f t="shared" si="1257"/>
        <v>0</v>
      </c>
      <c r="DX770" s="233">
        <f t="shared" si="1258"/>
        <v>0</v>
      </c>
      <c r="DY770" s="231" t="b">
        <f t="shared" si="1295"/>
        <v>0</v>
      </c>
      <c r="DZ770" s="163"/>
      <c r="EA770" s="226" t="str">
        <f t="shared" si="1296"/>
        <v/>
      </c>
      <c r="EB770" s="178" t="str">
        <f t="shared" si="1297"/>
        <v/>
      </c>
      <c r="EC770" s="178" t="str">
        <f t="shared" si="1298"/>
        <v/>
      </c>
      <c r="ED770" s="178" t="str">
        <f t="shared" si="1299"/>
        <v/>
      </c>
      <c r="EE770" s="178" t="str">
        <f t="shared" si="1300"/>
        <v/>
      </c>
      <c r="EF770" s="178" t="str">
        <f t="shared" si="1301"/>
        <v/>
      </c>
      <c r="EG770" s="178" t="str">
        <f t="shared" si="1302"/>
        <v/>
      </c>
      <c r="EH770" s="178" t="str">
        <f t="shared" si="1303"/>
        <v/>
      </c>
      <c r="EI770" s="178" t="str">
        <f t="shared" si="1304"/>
        <v/>
      </c>
      <c r="EJ770" s="227" t="str">
        <f t="shared" si="1305"/>
        <v/>
      </c>
      <c r="EK770" s="230" t="str">
        <f t="shared" si="1259"/>
        <v/>
      </c>
      <c r="EL770" s="177" t="str">
        <f t="shared" si="1260"/>
        <v/>
      </c>
      <c r="EM770" s="177" t="str">
        <f t="shared" si="1261"/>
        <v/>
      </c>
      <c r="EN770" s="177" t="str">
        <f t="shared" si="1262"/>
        <v/>
      </c>
      <c r="EO770" s="177" t="str">
        <f t="shared" si="1263"/>
        <v/>
      </c>
      <c r="EP770" s="177" t="str">
        <f t="shared" si="1264"/>
        <v/>
      </c>
      <c r="EQ770" s="177" t="str">
        <f t="shared" si="1265"/>
        <v/>
      </c>
      <c r="ER770" s="177" t="str">
        <f t="shared" si="1266"/>
        <v/>
      </c>
      <c r="ES770" s="177" t="str">
        <f t="shared" si="1267"/>
        <v/>
      </c>
      <c r="ET770" s="177" t="str">
        <f t="shared" si="1268"/>
        <v/>
      </c>
      <c r="EU770" s="229" t="e">
        <f t="shared" si="1269"/>
        <v>#VALUE!</v>
      </c>
      <c r="EV770" s="27" t="e">
        <f t="shared" si="1270"/>
        <v>#VALUE!</v>
      </c>
      <c r="EW770" s="27" t="e">
        <f t="shared" si="1271"/>
        <v>#VALUE!</v>
      </c>
      <c r="EX770" s="28" t="e">
        <f t="shared" si="1272"/>
        <v>#VALUE!</v>
      </c>
      <c r="EY770" s="28" t="e">
        <f t="shared" si="1273"/>
        <v>#VALUE!</v>
      </c>
      <c r="EZ770" s="28" t="b">
        <f t="shared" si="1274"/>
        <v>0</v>
      </c>
      <c r="FA770" s="176" t="str">
        <f t="shared" si="1275"/>
        <v/>
      </c>
      <c r="FB770" s="27" t="e" cm="1">
        <f t="array" aca="1" ref="FB770" ca="1">TEXT(RIGHT(10-RIGHT(SUM(INDEX(1*(MID(MID(C770,1,1)*2,ROW(INDIRECT("1:"&amp;LEN(MID(C770,1,1)*2))),1)),,))+MID(C770,2,1)+
SUM(INDEX(1*(MID(MID(C770,3,1)*2,ROW(INDIRECT("1:"&amp;LEN(MID(C770,3,1)*2))),1)),,))+MID(C770,4,1)+
SUM(INDEX(1*(MID(MID(C770,5,1)*2,ROW(INDIRECT("1:"&amp;LEN(MID(C770,5,1)*2))),1)),,))+MID(C770,6,1)+
SUM(INDEX(1*(MID(MID(C770,8,1)*2,ROW(INDIRECT("1:"&amp;LEN(MID(C770,8,1)*2))),1)),,))+MID(C770,9,1)+
SUM(INDEX(1*(MID(MID(C770,10,1)*2,ROW(INDIRECT("1:"&amp;LEN(MID(C770,10,1)*2))),1)),,)),1),1),"0")</f>
        <v>#VALUE!</v>
      </c>
      <c r="FC770" s="27" t="str">
        <f t="shared" si="1276"/>
        <v/>
      </c>
      <c r="FD770" s="29" t="b">
        <f t="shared" si="1277"/>
        <v>0</v>
      </c>
      <c r="FE770" s="112" t="b">
        <f>IFERROR(MATCH(D770,'Avtal för korttidsarbete'!$G$13:$G$1012,0),TRUE)</f>
        <v>1</v>
      </c>
      <c r="FF770" s="112" t="b">
        <f t="shared" si="1306"/>
        <v>0</v>
      </c>
      <c r="FG770" s="113" t="str" cm="1">
        <f t="array" ref="FG770">IF(FE770=TRUE,"x",INDEX('Avtal för korttidsarbete'!$E$13:$E$1012,$FE770))</f>
        <v>x</v>
      </c>
      <c r="FH770" s="113" t="str" cm="1">
        <f t="array" ref="FH770">IF(FE770=TRUE,"x",INDEX('Avtal för korttidsarbete'!$F$13:$F$1012,$FE770))</f>
        <v>x</v>
      </c>
      <c r="FI770" s="112" t="b">
        <f t="shared" si="1307"/>
        <v>0</v>
      </c>
      <c r="FJ770" s="135">
        <f t="shared" si="1308"/>
        <v>44166</v>
      </c>
      <c r="FK770" s="135">
        <f t="shared" si="1309"/>
        <v>44377</v>
      </c>
      <c r="FL770" s="112" t="b">
        <f t="shared" si="1310"/>
        <v>0</v>
      </c>
      <c r="FM770" s="113">
        <f t="shared" si="1311"/>
        <v>44166</v>
      </c>
      <c r="FN770" s="135">
        <f t="shared" si="1312"/>
        <v>44377</v>
      </c>
      <c r="FO770" s="148" t="b">
        <f>IFERROR(INDEX('Avtal för korttidsarbete'!R:R,MATCH(D770,'Avtal för korttidsarbete'!$G:$G,0)),TRUE)</f>
        <v>1</v>
      </c>
      <c r="FP770" s="135" t="str">
        <f>IF(FO770,"-",INDEX('Avtal för korttidsarbete'!$D:$D,MATCH(D770,'Avtal för korttidsarbete'!$G:$G,0)))</f>
        <v>-</v>
      </c>
      <c r="FQ770" s="113" t="b">
        <f>IFERROR(G770&gt;INDEX(Uppsägningar!E:E,MATCH(C770,Uppsägningar!C:C,0)),FALSE)</f>
        <v>0</v>
      </c>
    </row>
    <row r="771" spans="1:173" x14ac:dyDescent="0.25">
      <c r="A771" s="19">
        <v>755</v>
      </c>
      <c r="B771" s="20"/>
      <c r="C771" s="183"/>
      <c r="D771" s="66"/>
      <c r="E771" s="212">
        <f>IFERROR(INDEX(Admin!$C$7:$C$10,MATCH(FP771,TblNivåValTExt,0)),0)</f>
        <v>0</v>
      </c>
      <c r="F771" s="1"/>
      <c r="G771" s="1"/>
      <c r="H771" s="78"/>
      <c r="I771" s="181"/>
      <c r="J771" s="181"/>
      <c r="K771" s="182"/>
      <c r="L771" s="182"/>
      <c r="M771" s="181"/>
      <c r="N771" s="181"/>
      <c r="O771" s="181"/>
      <c r="P771" s="182"/>
      <c r="Q771" s="182"/>
      <c r="R771" s="181"/>
      <c r="S771" s="181"/>
      <c r="T771" s="181"/>
      <c r="U771" s="182"/>
      <c r="V771" s="182"/>
      <c r="W771" s="181"/>
      <c r="X771" s="181"/>
      <c r="Y771" s="181"/>
      <c r="Z771" s="182"/>
      <c r="AA771" s="182"/>
      <c r="AB771" s="181"/>
      <c r="AC771" s="181"/>
      <c r="AD771" s="181"/>
      <c r="AE771" s="182"/>
      <c r="AF771" s="182"/>
      <c r="AG771" s="181"/>
      <c r="AH771" s="181"/>
      <c r="AI771" s="181"/>
      <c r="AJ771" s="182"/>
      <c r="AK771" s="182"/>
      <c r="AL771" s="181"/>
      <c r="AM771" s="181"/>
      <c r="AN771" s="181"/>
      <c r="AO771" s="182"/>
      <c r="AP771" s="182"/>
      <c r="AQ771" s="181"/>
      <c r="AR771" s="181"/>
      <c r="AS771" s="181"/>
      <c r="AT771" s="182"/>
      <c r="AU771" s="182"/>
      <c r="AV771" s="181"/>
      <c r="AW771" s="181"/>
      <c r="AX771" s="181"/>
      <c r="AY771" s="182"/>
      <c r="AZ771" s="182"/>
      <c r="BA771" s="181"/>
      <c r="BB771" s="181"/>
      <c r="BC771" s="181"/>
      <c r="BD771" s="182"/>
      <c r="BE771" s="182"/>
      <c r="BF771" s="181"/>
      <c r="BG771" s="180">
        <f t="shared" si="1278"/>
        <v>0</v>
      </c>
      <c r="BH771" s="116" t="str">
        <f t="shared" si="1279"/>
        <v/>
      </c>
      <c r="BI771" s="80" t="b">
        <f t="shared" si="1227"/>
        <v>0</v>
      </c>
      <c r="BJ771" s="80" t="str">
        <f t="shared" si="1228"/>
        <v/>
      </c>
      <c r="BK771" s="80" t="b">
        <f t="shared" si="1280"/>
        <v>0</v>
      </c>
      <c r="BL771" s="13" t="str">
        <f t="shared" si="1229"/>
        <v/>
      </c>
      <c r="BM771" s="13" t="b">
        <f t="shared" si="1281"/>
        <v>0</v>
      </c>
      <c r="BN771" s="35" t="str">
        <f t="shared" si="1230"/>
        <v/>
      </c>
      <c r="BO771" s="13" t="b">
        <f t="shared" si="1231"/>
        <v>0</v>
      </c>
      <c r="BP771" s="35" t="str">
        <f t="shared" si="1232"/>
        <v/>
      </c>
      <c r="BQ771" s="13" t="b">
        <f t="shared" si="1233"/>
        <v>0</v>
      </c>
      <c r="BR771" s="35" t="str">
        <f t="shared" si="1234"/>
        <v/>
      </c>
      <c r="BS771" s="35" t="b">
        <f t="shared" si="1235"/>
        <v>0</v>
      </c>
      <c r="BT771" s="35" t="str">
        <f t="shared" si="1236"/>
        <v/>
      </c>
      <c r="BU771" s="35" t="b">
        <f t="shared" si="1237"/>
        <v>0</v>
      </c>
      <c r="BV771" s="35" t="str">
        <f t="shared" si="1238"/>
        <v/>
      </c>
      <c r="BW771" s="13" t="b">
        <f t="shared" si="1313"/>
        <v>0</v>
      </c>
      <c r="BX771" s="35" t="str">
        <f t="shared" si="1239"/>
        <v/>
      </c>
      <c r="BY771" s="265" t="b">
        <f t="shared" si="1282"/>
        <v>0</v>
      </c>
      <c r="BZ771" s="35" t="str">
        <f t="shared" si="1240"/>
        <v/>
      </c>
      <c r="CA771" s="265" t="b">
        <f t="shared" si="1283"/>
        <v>0</v>
      </c>
      <c r="CB771" s="35" t="str">
        <f t="shared" si="1241"/>
        <v/>
      </c>
      <c r="CC771" s="272" t="b">
        <f t="shared" si="1284"/>
        <v>0</v>
      </c>
      <c r="CD771" s="35" t="str">
        <f t="shared" si="1242"/>
        <v/>
      </c>
      <c r="CE771" s="13" t="b">
        <f t="shared" si="1243"/>
        <v>0</v>
      </c>
      <c r="CF771" s="35" t="str">
        <f t="shared" si="1244"/>
        <v/>
      </c>
      <c r="CG771" s="179">
        <f t="shared" si="1245"/>
        <v>0</v>
      </c>
      <c r="CH771" s="179">
        <f t="shared" si="1246"/>
        <v>0</v>
      </c>
      <c r="CI771" s="218">
        <f t="shared" si="1285"/>
        <v>0</v>
      </c>
      <c r="CJ771" s="218">
        <f t="shared" si="1286"/>
        <v>0</v>
      </c>
      <c r="CK771" s="218">
        <f t="shared" si="1287"/>
        <v>0</v>
      </c>
      <c r="CL771" s="218">
        <f t="shared" si="1288"/>
        <v>0</v>
      </c>
      <c r="CM771" s="218">
        <f t="shared" si="1289"/>
        <v>0</v>
      </c>
      <c r="CN771" s="218">
        <f t="shared" si="1290"/>
        <v>0</v>
      </c>
      <c r="CO771" s="218">
        <f t="shared" si="1291"/>
        <v>0</v>
      </c>
      <c r="CP771" s="218">
        <f t="shared" si="1292"/>
        <v>0</v>
      </c>
      <c r="CQ771" s="218">
        <f t="shared" si="1293"/>
        <v>0</v>
      </c>
      <c r="CR771" s="218">
        <f t="shared" si="1294"/>
        <v>0</v>
      </c>
      <c r="CS771" s="14">
        <f t="shared" si="1247"/>
        <v>0</v>
      </c>
      <c r="CT771" s="236">
        <f t="shared" si="1248"/>
        <v>0</v>
      </c>
      <c r="CU771" s="237">
        <f t="shared" si="1322"/>
        <v>0</v>
      </c>
      <c r="CV771" s="16">
        <f t="shared" si="1322"/>
        <v>0</v>
      </c>
      <c r="CW771" s="16">
        <f t="shared" si="1322"/>
        <v>0</v>
      </c>
      <c r="CX771" s="16">
        <f t="shared" si="1322"/>
        <v>0</v>
      </c>
      <c r="CY771" s="16">
        <f t="shared" si="1322"/>
        <v>0</v>
      </c>
      <c r="CZ771" s="16">
        <f t="shared" si="1322"/>
        <v>0</v>
      </c>
      <c r="DA771" s="16">
        <f t="shared" si="1322"/>
        <v>0</v>
      </c>
      <c r="DB771" s="16">
        <f t="shared" si="1322"/>
        <v>0</v>
      </c>
      <c r="DC771" s="16">
        <f t="shared" si="1322"/>
        <v>0</v>
      </c>
      <c r="DD771" s="238">
        <f t="shared" si="1322"/>
        <v>0</v>
      </c>
      <c r="DE771" s="232">
        <f t="shared" si="1323"/>
        <v>0</v>
      </c>
      <c r="DF771" s="132">
        <f t="shared" si="1323"/>
        <v>0</v>
      </c>
      <c r="DG771" s="132">
        <f t="shared" si="1323"/>
        <v>0</v>
      </c>
      <c r="DH771" s="132">
        <f t="shared" si="1323"/>
        <v>0</v>
      </c>
      <c r="DI771" s="132">
        <f t="shared" si="1323"/>
        <v>0</v>
      </c>
      <c r="DJ771" s="132">
        <f t="shared" si="1323"/>
        <v>0</v>
      </c>
      <c r="DK771" s="132">
        <f t="shared" si="1323"/>
        <v>0</v>
      </c>
      <c r="DL771" s="132">
        <f t="shared" si="1323"/>
        <v>0</v>
      </c>
      <c r="DM771" s="132">
        <f t="shared" si="1323"/>
        <v>0</v>
      </c>
      <c r="DN771" s="233">
        <f t="shared" si="1323"/>
        <v>0</v>
      </c>
      <c r="DO771" s="232">
        <f t="shared" si="1249"/>
        <v>0</v>
      </c>
      <c r="DP771" s="132">
        <f t="shared" si="1250"/>
        <v>0</v>
      </c>
      <c r="DQ771" s="132">
        <f t="shared" si="1251"/>
        <v>0</v>
      </c>
      <c r="DR771" s="132">
        <f t="shared" si="1252"/>
        <v>0</v>
      </c>
      <c r="DS771" s="132">
        <f t="shared" si="1253"/>
        <v>0</v>
      </c>
      <c r="DT771" s="132">
        <f t="shared" si="1254"/>
        <v>0</v>
      </c>
      <c r="DU771" s="132">
        <f t="shared" si="1255"/>
        <v>0</v>
      </c>
      <c r="DV771" s="132">
        <f t="shared" si="1256"/>
        <v>0</v>
      </c>
      <c r="DW771" s="132">
        <f t="shared" si="1257"/>
        <v>0</v>
      </c>
      <c r="DX771" s="233">
        <f t="shared" si="1258"/>
        <v>0</v>
      </c>
      <c r="DY771" s="231" t="b">
        <f t="shared" si="1295"/>
        <v>0</v>
      </c>
      <c r="DZ771" s="163"/>
      <c r="EA771" s="226" t="str">
        <f t="shared" si="1296"/>
        <v/>
      </c>
      <c r="EB771" s="178" t="str">
        <f t="shared" si="1297"/>
        <v/>
      </c>
      <c r="EC771" s="178" t="str">
        <f t="shared" si="1298"/>
        <v/>
      </c>
      <c r="ED771" s="178" t="str">
        <f t="shared" si="1299"/>
        <v/>
      </c>
      <c r="EE771" s="178" t="str">
        <f t="shared" si="1300"/>
        <v/>
      </c>
      <c r="EF771" s="178" t="str">
        <f t="shared" si="1301"/>
        <v/>
      </c>
      <c r="EG771" s="178" t="str">
        <f t="shared" si="1302"/>
        <v/>
      </c>
      <c r="EH771" s="178" t="str">
        <f t="shared" si="1303"/>
        <v/>
      </c>
      <c r="EI771" s="178" t="str">
        <f t="shared" si="1304"/>
        <v/>
      </c>
      <c r="EJ771" s="227" t="str">
        <f t="shared" si="1305"/>
        <v/>
      </c>
      <c r="EK771" s="230" t="str">
        <f t="shared" si="1259"/>
        <v/>
      </c>
      <c r="EL771" s="177" t="str">
        <f t="shared" si="1260"/>
        <v/>
      </c>
      <c r="EM771" s="177" t="str">
        <f t="shared" si="1261"/>
        <v/>
      </c>
      <c r="EN771" s="177" t="str">
        <f t="shared" si="1262"/>
        <v/>
      </c>
      <c r="EO771" s="177" t="str">
        <f t="shared" si="1263"/>
        <v/>
      </c>
      <c r="EP771" s="177" t="str">
        <f t="shared" si="1264"/>
        <v/>
      </c>
      <c r="EQ771" s="177" t="str">
        <f t="shared" si="1265"/>
        <v/>
      </c>
      <c r="ER771" s="177" t="str">
        <f t="shared" si="1266"/>
        <v/>
      </c>
      <c r="ES771" s="177" t="str">
        <f t="shared" si="1267"/>
        <v/>
      </c>
      <c r="ET771" s="177" t="str">
        <f t="shared" si="1268"/>
        <v/>
      </c>
      <c r="EU771" s="229" t="e">
        <f t="shared" si="1269"/>
        <v>#VALUE!</v>
      </c>
      <c r="EV771" s="27" t="e">
        <f t="shared" si="1270"/>
        <v>#VALUE!</v>
      </c>
      <c r="EW771" s="27" t="e">
        <f t="shared" si="1271"/>
        <v>#VALUE!</v>
      </c>
      <c r="EX771" s="28" t="e">
        <f t="shared" si="1272"/>
        <v>#VALUE!</v>
      </c>
      <c r="EY771" s="28" t="e">
        <f t="shared" si="1273"/>
        <v>#VALUE!</v>
      </c>
      <c r="EZ771" s="28" t="b">
        <f t="shared" si="1274"/>
        <v>0</v>
      </c>
      <c r="FA771" s="176" t="str">
        <f t="shared" si="1275"/>
        <v/>
      </c>
      <c r="FB771" s="27" t="e" cm="1">
        <f t="array" aca="1" ref="FB771" ca="1">TEXT(RIGHT(10-RIGHT(SUM(INDEX(1*(MID(MID(C771,1,1)*2,ROW(INDIRECT("1:"&amp;LEN(MID(C771,1,1)*2))),1)),,))+MID(C771,2,1)+
SUM(INDEX(1*(MID(MID(C771,3,1)*2,ROW(INDIRECT("1:"&amp;LEN(MID(C771,3,1)*2))),1)),,))+MID(C771,4,1)+
SUM(INDEX(1*(MID(MID(C771,5,1)*2,ROW(INDIRECT("1:"&amp;LEN(MID(C771,5,1)*2))),1)),,))+MID(C771,6,1)+
SUM(INDEX(1*(MID(MID(C771,8,1)*2,ROW(INDIRECT("1:"&amp;LEN(MID(C771,8,1)*2))),1)),,))+MID(C771,9,1)+
SUM(INDEX(1*(MID(MID(C771,10,1)*2,ROW(INDIRECT("1:"&amp;LEN(MID(C771,10,1)*2))),1)),,)),1),1),"0")</f>
        <v>#VALUE!</v>
      </c>
      <c r="FC771" s="27" t="str">
        <f t="shared" si="1276"/>
        <v/>
      </c>
      <c r="FD771" s="29" t="b">
        <f t="shared" si="1277"/>
        <v>0</v>
      </c>
      <c r="FE771" s="112" t="b">
        <f>IFERROR(MATCH(D771,'Avtal för korttidsarbete'!$G$13:$G$1012,0),TRUE)</f>
        <v>1</v>
      </c>
      <c r="FF771" s="112" t="b">
        <f t="shared" si="1306"/>
        <v>0</v>
      </c>
      <c r="FG771" s="113" t="str" cm="1">
        <f t="array" ref="FG771">IF(FE771=TRUE,"x",INDEX('Avtal för korttidsarbete'!$E$13:$E$1012,$FE771))</f>
        <v>x</v>
      </c>
      <c r="FH771" s="113" t="str" cm="1">
        <f t="array" ref="FH771">IF(FE771=TRUE,"x",INDEX('Avtal för korttidsarbete'!$F$13:$F$1012,$FE771))</f>
        <v>x</v>
      </c>
      <c r="FI771" s="112" t="b">
        <f t="shared" si="1307"/>
        <v>0</v>
      </c>
      <c r="FJ771" s="135">
        <f t="shared" si="1308"/>
        <v>44166</v>
      </c>
      <c r="FK771" s="135">
        <f t="shared" si="1309"/>
        <v>44377</v>
      </c>
      <c r="FL771" s="112" t="b">
        <f t="shared" si="1310"/>
        <v>0</v>
      </c>
      <c r="FM771" s="113">
        <f t="shared" si="1311"/>
        <v>44166</v>
      </c>
      <c r="FN771" s="135">
        <f t="shared" si="1312"/>
        <v>44377</v>
      </c>
      <c r="FO771" s="148" t="b">
        <f>IFERROR(INDEX('Avtal för korttidsarbete'!R:R,MATCH(D771,'Avtal för korttidsarbete'!$G:$G,0)),TRUE)</f>
        <v>1</v>
      </c>
      <c r="FP771" s="135" t="str">
        <f>IF(FO771,"-",INDEX('Avtal för korttidsarbete'!$D:$D,MATCH(D771,'Avtal för korttidsarbete'!$G:$G,0)))</f>
        <v>-</v>
      </c>
      <c r="FQ771" s="113" t="b">
        <f>IFERROR(G771&gt;INDEX(Uppsägningar!E:E,MATCH(C771,Uppsägningar!C:C,0)),FALSE)</f>
        <v>0</v>
      </c>
    </row>
    <row r="772" spans="1:173" x14ac:dyDescent="0.25">
      <c r="A772" s="19">
        <v>756</v>
      </c>
      <c r="B772" s="20"/>
      <c r="C772" s="183"/>
      <c r="D772" s="66"/>
      <c r="E772" s="212">
        <f>IFERROR(INDEX(Admin!$C$7:$C$10,MATCH(FP772,TblNivåValTExt,0)),0)</f>
        <v>0</v>
      </c>
      <c r="F772" s="1"/>
      <c r="G772" s="1"/>
      <c r="H772" s="78"/>
      <c r="I772" s="181"/>
      <c r="J772" s="181"/>
      <c r="K772" s="182"/>
      <c r="L772" s="182"/>
      <c r="M772" s="181"/>
      <c r="N772" s="181"/>
      <c r="O772" s="181"/>
      <c r="P772" s="182"/>
      <c r="Q772" s="182"/>
      <c r="R772" s="181"/>
      <c r="S772" s="181"/>
      <c r="T772" s="181"/>
      <c r="U772" s="182"/>
      <c r="V772" s="182"/>
      <c r="W772" s="181"/>
      <c r="X772" s="181"/>
      <c r="Y772" s="181"/>
      <c r="Z772" s="182"/>
      <c r="AA772" s="182"/>
      <c r="AB772" s="181"/>
      <c r="AC772" s="181"/>
      <c r="AD772" s="181"/>
      <c r="AE772" s="182"/>
      <c r="AF772" s="182"/>
      <c r="AG772" s="181"/>
      <c r="AH772" s="181"/>
      <c r="AI772" s="181"/>
      <c r="AJ772" s="182"/>
      <c r="AK772" s="182"/>
      <c r="AL772" s="181"/>
      <c r="AM772" s="181"/>
      <c r="AN772" s="181"/>
      <c r="AO772" s="182"/>
      <c r="AP772" s="182"/>
      <c r="AQ772" s="181"/>
      <c r="AR772" s="181"/>
      <c r="AS772" s="181"/>
      <c r="AT772" s="182"/>
      <c r="AU772" s="182"/>
      <c r="AV772" s="181"/>
      <c r="AW772" s="181"/>
      <c r="AX772" s="181"/>
      <c r="AY772" s="182"/>
      <c r="AZ772" s="182"/>
      <c r="BA772" s="181"/>
      <c r="BB772" s="181"/>
      <c r="BC772" s="181"/>
      <c r="BD772" s="182"/>
      <c r="BE772" s="182"/>
      <c r="BF772" s="181"/>
      <c r="BG772" s="180">
        <f t="shared" si="1278"/>
        <v>0</v>
      </c>
      <c r="BH772" s="116" t="str">
        <f t="shared" si="1279"/>
        <v/>
      </c>
      <c r="BI772" s="80" t="b">
        <f t="shared" si="1227"/>
        <v>0</v>
      </c>
      <c r="BJ772" s="80" t="str">
        <f t="shared" si="1228"/>
        <v/>
      </c>
      <c r="BK772" s="80" t="b">
        <f t="shared" si="1280"/>
        <v>0</v>
      </c>
      <c r="BL772" s="13" t="str">
        <f t="shared" si="1229"/>
        <v/>
      </c>
      <c r="BM772" s="13" t="b">
        <f t="shared" si="1281"/>
        <v>0</v>
      </c>
      <c r="BN772" s="35" t="str">
        <f t="shared" si="1230"/>
        <v/>
      </c>
      <c r="BO772" s="13" t="b">
        <f t="shared" si="1231"/>
        <v>0</v>
      </c>
      <c r="BP772" s="35" t="str">
        <f t="shared" si="1232"/>
        <v/>
      </c>
      <c r="BQ772" s="13" t="b">
        <f t="shared" si="1233"/>
        <v>0</v>
      </c>
      <c r="BR772" s="35" t="str">
        <f t="shared" si="1234"/>
        <v/>
      </c>
      <c r="BS772" s="35" t="b">
        <f t="shared" si="1235"/>
        <v>0</v>
      </c>
      <c r="BT772" s="35" t="str">
        <f t="shared" si="1236"/>
        <v/>
      </c>
      <c r="BU772" s="35" t="b">
        <f t="shared" si="1237"/>
        <v>0</v>
      </c>
      <c r="BV772" s="35" t="str">
        <f t="shared" si="1238"/>
        <v/>
      </c>
      <c r="BW772" s="13" t="b">
        <f t="shared" si="1313"/>
        <v>0</v>
      </c>
      <c r="BX772" s="35" t="str">
        <f t="shared" si="1239"/>
        <v/>
      </c>
      <c r="BY772" s="265" t="b">
        <f t="shared" si="1282"/>
        <v>0</v>
      </c>
      <c r="BZ772" s="35" t="str">
        <f t="shared" si="1240"/>
        <v/>
      </c>
      <c r="CA772" s="265" t="b">
        <f t="shared" si="1283"/>
        <v>0</v>
      </c>
      <c r="CB772" s="35" t="str">
        <f t="shared" si="1241"/>
        <v/>
      </c>
      <c r="CC772" s="272" t="b">
        <f t="shared" si="1284"/>
        <v>0</v>
      </c>
      <c r="CD772" s="35" t="str">
        <f t="shared" si="1242"/>
        <v/>
      </c>
      <c r="CE772" s="13" t="b">
        <f t="shared" si="1243"/>
        <v>0</v>
      </c>
      <c r="CF772" s="35" t="str">
        <f t="shared" si="1244"/>
        <v/>
      </c>
      <c r="CG772" s="179">
        <f t="shared" si="1245"/>
        <v>0</v>
      </c>
      <c r="CH772" s="179">
        <f t="shared" si="1246"/>
        <v>0</v>
      </c>
      <c r="CI772" s="218">
        <f t="shared" si="1285"/>
        <v>0</v>
      </c>
      <c r="CJ772" s="218">
        <f t="shared" si="1286"/>
        <v>0</v>
      </c>
      <c r="CK772" s="218">
        <f t="shared" si="1287"/>
        <v>0</v>
      </c>
      <c r="CL772" s="218">
        <f t="shared" si="1288"/>
        <v>0</v>
      </c>
      <c r="CM772" s="218">
        <f t="shared" si="1289"/>
        <v>0</v>
      </c>
      <c r="CN772" s="218">
        <f t="shared" si="1290"/>
        <v>0</v>
      </c>
      <c r="CO772" s="218">
        <f t="shared" si="1291"/>
        <v>0</v>
      </c>
      <c r="CP772" s="218">
        <f t="shared" si="1292"/>
        <v>0</v>
      </c>
      <c r="CQ772" s="218">
        <f t="shared" si="1293"/>
        <v>0</v>
      </c>
      <c r="CR772" s="218">
        <f t="shared" si="1294"/>
        <v>0</v>
      </c>
      <c r="CS772" s="14">
        <f t="shared" si="1247"/>
        <v>0</v>
      </c>
      <c r="CT772" s="236">
        <f t="shared" si="1248"/>
        <v>0</v>
      </c>
      <c r="CU772" s="237">
        <f t="shared" si="1322"/>
        <v>0</v>
      </c>
      <c r="CV772" s="16">
        <f t="shared" si="1322"/>
        <v>0</v>
      </c>
      <c r="CW772" s="16">
        <f t="shared" si="1322"/>
        <v>0</v>
      </c>
      <c r="CX772" s="16">
        <f t="shared" si="1322"/>
        <v>0</v>
      </c>
      <c r="CY772" s="16">
        <f t="shared" si="1322"/>
        <v>0</v>
      </c>
      <c r="CZ772" s="16">
        <f t="shared" si="1322"/>
        <v>0</v>
      </c>
      <c r="DA772" s="16">
        <f t="shared" si="1322"/>
        <v>0</v>
      </c>
      <c r="DB772" s="16">
        <f t="shared" si="1322"/>
        <v>0</v>
      </c>
      <c r="DC772" s="16">
        <f t="shared" si="1322"/>
        <v>0</v>
      </c>
      <c r="DD772" s="238">
        <f t="shared" si="1322"/>
        <v>0</v>
      </c>
      <c r="DE772" s="232">
        <f t="shared" si="1323"/>
        <v>0</v>
      </c>
      <c r="DF772" s="132">
        <f t="shared" si="1323"/>
        <v>0</v>
      </c>
      <c r="DG772" s="132">
        <f t="shared" si="1323"/>
        <v>0</v>
      </c>
      <c r="DH772" s="132">
        <f t="shared" si="1323"/>
        <v>0</v>
      </c>
      <c r="DI772" s="132">
        <f t="shared" si="1323"/>
        <v>0</v>
      </c>
      <c r="DJ772" s="132">
        <f t="shared" si="1323"/>
        <v>0</v>
      </c>
      <c r="DK772" s="132">
        <f t="shared" si="1323"/>
        <v>0</v>
      </c>
      <c r="DL772" s="132">
        <f t="shared" si="1323"/>
        <v>0</v>
      </c>
      <c r="DM772" s="132">
        <f t="shared" si="1323"/>
        <v>0</v>
      </c>
      <c r="DN772" s="233">
        <f t="shared" si="1323"/>
        <v>0</v>
      </c>
      <c r="DO772" s="232">
        <f t="shared" si="1249"/>
        <v>0</v>
      </c>
      <c r="DP772" s="132">
        <f t="shared" si="1250"/>
        <v>0</v>
      </c>
      <c r="DQ772" s="132">
        <f t="shared" si="1251"/>
        <v>0</v>
      </c>
      <c r="DR772" s="132">
        <f t="shared" si="1252"/>
        <v>0</v>
      </c>
      <c r="DS772" s="132">
        <f t="shared" si="1253"/>
        <v>0</v>
      </c>
      <c r="DT772" s="132">
        <f t="shared" si="1254"/>
        <v>0</v>
      </c>
      <c r="DU772" s="132">
        <f t="shared" si="1255"/>
        <v>0</v>
      </c>
      <c r="DV772" s="132">
        <f t="shared" si="1256"/>
        <v>0</v>
      </c>
      <c r="DW772" s="132">
        <f t="shared" si="1257"/>
        <v>0</v>
      </c>
      <c r="DX772" s="233">
        <f t="shared" si="1258"/>
        <v>0</v>
      </c>
      <c r="DY772" s="231" t="b">
        <f t="shared" si="1295"/>
        <v>0</v>
      </c>
      <c r="DZ772" s="163"/>
      <c r="EA772" s="226" t="str">
        <f t="shared" si="1296"/>
        <v/>
      </c>
      <c r="EB772" s="178" t="str">
        <f t="shared" si="1297"/>
        <v/>
      </c>
      <c r="EC772" s="178" t="str">
        <f t="shared" si="1298"/>
        <v/>
      </c>
      <c r="ED772" s="178" t="str">
        <f t="shared" si="1299"/>
        <v/>
      </c>
      <c r="EE772" s="178" t="str">
        <f t="shared" si="1300"/>
        <v/>
      </c>
      <c r="EF772" s="178" t="str">
        <f t="shared" si="1301"/>
        <v/>
      </c>
      <c r="EG772" s="178" t="str">
        <f t="shared" si="1302"/>
        <v/>
      </c>
      <c r="EH772" s="178" t="str">
        <f t="shared" si="1303"/>
        <v/>
      </c>
      <c r="EI772" s="178" t="str">
        <f t="shared" si="1304"/>
        <v/>
      </c>
      <c r="EJ772" s="227" t="str">
        <f t="shared" si="1305"/>
        <v/>
      </c>
      <c r="EK772" s="230" t="str">
        <f t="shared" si="1259"/>
        <v/>
      </c>
      <c r="EL772" s="177" t="str">
        <f t="shared" si="1260"/>
        <v/>
      </c>
      <c r="EM772" s="177" t="str">
        <f t="shared" si="1261"/>
        <v/>
      </c>
      <c r="EN772" s="177" t="str">
        <f t="shared" si="1262"/>
        <v/>
      </c>
      <c r="EO772" s="177" t="str">
        <f t="shared" si="1263"/>
        <v/>
      </c>
      <c r="EP772" s="177" t="str">
        <f t="shared" si="1264"/>
        <v/>
      </c>
      <c r="EQ772" s="177" t="str">
        <f t="shared" si="1265"/>
        <v/>
      </c>
      <c r="ER772" s="177" t="str">
        <f t="shared" si="1266"/>
        <v/>
      </c>
      <c r="ES772" s="177" t="str">
        <f t="shared" si="1267"/>
        <v/>
      </c>
      <c r="ET772" s="177" t="str">
        <f t="shared" si="1268"/>
        <v/>
      </c>
      <c r="EU772" s="229" t="e">
        <f t="shared" si="1269"/>
        <v>#VALUE!</v>
      </c>
      <c r="EV772" s="27" t="e">
        <f t="shared" si="1270"/>
        <v>#VALUE!</v>
      </c>
      <c r="EW772" s="27" t="e">
        <f t="shared" si="1271"/>
        <v>#VALUE!</v>
      </c>
      <c r="EX772" s="28" t="e">
        <f t="shared" si="1272"/>
        <v>#VALUE!</v>
      </c>
      <c r="EY772" s="28" t="e">
        <f t="shared" si="1273"/>
        <v>#VALUE!</v>
      </c>
      <c r="EZ772" s="28" t="b">
        <f t="shared" si="1274"/>
        <v>0</v>
      </c>
      <c r="FA772" s="176" t="str">
        <f t="shared" si="1275"/>
        <v/>
      </c>
      <c r="FB772" s="27" t="e" cm="1">
        <f t="array" aca="1" ref="FB772" ca="1">TEXT(RIGHT(10-RIGHT(SUM(INDEX(1*(MID(MID(C772,1,1)*2,ROW(INDIRECT("1:"&amp;LEN(MID(C772,1,1)*2))),1)),,))+MID(C772,2,1)+
SUM(INDEX(1*(MID(MID(C772,3,1)*2,ROW(INDIRECT("1:"&amp;LEN(MID(C772,3,1)*2))),1)),,))+MID(C772,4,1)+
SUM(INDEX(1*(MID(MID(C772,5,1)*2,ROW(INDIRECT("1:"&amp;LEN(MID(C772,5,1)*2))),1)),,))+MID(C772,6,1)+
SUM(INDEX(1*(MID(MID(C772,8,1)*2,ROW(INDIRECT("1:"&amp;LEN(MID(C772,8,1)*2))),1)),,))+MID(C772,9,1)+
SUM(INDEX(1*(MID(MID(C772,10,1)*2,ROW(INDIRECT("1:"&amp;LEN(MID(C772,10,1)*2))),1)),,)),1),1),"0")</f>
        <v>#VALUE!</v>
      </c>
      <c r="FC772" s="27" t="str">
        <f t="shared" si="1276"/>
        <v/>
      </c>
      <c r="FD772" s="29" t="b">
        <f t="shared" si="1277"/>
        <v>0</v>
      </c>
      <c r="FE772" s="112" t="b">
        <f>IFERROR(MATCH(D772,'Avtal för korttidsarbete'!$G$13:$G$1012,0),TRUE)</f>
        <v>1</v>
      </c>
      <c r="FF772" s="112" t="b">
        <f t="shared" si="1306"/>
        <v>0</v>
      </c>
      <c r="FG772" s="113" t="str" cm="1">
        <f t="array" ref="FG772">IF(FE772=TRUE,"x",INDEX('Avtal för korttidsarbete'!$E$13:$E$1012,$FE772))</f>
        <v>x</v>
      </c>
      <c r="FH772" s="113" t="str" cm="1">
        <f t="array" ref="FH772">IF(FE772=TRUE,"x",INDEX('Avtal för korttidsarbete'!$F$13:$F$1012,$FE772))</f>
        <v>x</v>
      </c>
      <c r="FI772" s="112" t="b">
        <f t="shared" si="1307"/>
        <v>0</v>
      </c>
      <c r="FJ772" s="135">
        <f t="shared" si="1308"/>
        <v>44166</v>
      </c>
      <c r="FK772" s="135">
        <f t="shared" si="1309"/>
        <v>44377</v>
      </c>
      <c r="FL772" s="112" t="b">
        <f t="shared" si="1310"/>
        <v>0</v>
      </c>
      <c r="FM772" s="113">
        <f t="shared" si="1311"/>
        <v>44166</v>
      </c>
      <c r="FN772" s="135">
        <f t="shared" si="1312"/>
        <v>44377</v>
      </c>
      <c r="FO772" s="148" t="b">
        <f>IFERROR(INDEX('Avtal för korttidsarbete'!R:R,MATCH(D772,'Avtal för korttidsarbete'!$G:$G,0)),TRUE)</f>
        <v>1</v>
      </c>
      <c r="FP772" s="135" t="str">
        <f>IF(FO772,"-",INDEX('Avtal för korttidsarbete'!$D:$D,MATCH(D772,'Avtal för korttidsarbete'!$G:$G,0)))</f>
        <v>-</v>
      </c>
      <c r="FQ772" s="113" t="b">
        <f>IFERROR(G772&gt;INDEX(Uppsägningar!E:E,MATCH(C772,Uppsägningar!C:C,0)),FALSE)</f>
        <v>0</v>
      </c>
    </row>
    <row r="773" spans="1:173" x14ac:dyDescent="0.25">
      <c r="A773" s="19">
        <v>757</v>
      </c>
      <c r="B773" s="20"/>
      <c r="C773" s="183"/>
      <c r="D773" s="66"/>
      <c r="E773" s="212">
        <f>IFERROR(INDEX(Admin!$C$7:$C$10,MATCH(FP773,TblNivåValTExt,0)),0)</f>
        <v>0</v>
      </c>
      <c r="F773" s="1"/>
      <c r="G773" s="1"/>
      <c r="H773" s="78"/>
      <c r="I773" s="181"/>
      <c r="J773" s="181"/>
      <c r="K773" s="182"/>
      <c r="L773" s="182"/>
      <c r="M773" s="181"/>
      <c r="N773" s="181"/>
      <c r="O773" s="181"/>
      <c r="P773" s="182"/>
      <c r="Q773" s="182"/>
      <c r="R773" s="181"/>
      <c r="S773" s="181"/>
      <c r="T773" s="181"/>
      <c r="U773" s="182"/>
      <c r="V773" s="182"/>
      <c r="W773" s="181"/>
      <c r="X773" s="181"/>
      <c r="Y773" s="181"/>
      <c r="Z773" s="182"/>
      <c r="AA773" s="182"/>
      <c r="AB773" s="181"/>
      <c r="AC773" s="181"/>
      <c r="AD773" s="181"/>
      <c r="AE773" s="182"/>
      <c r="AF773" s="182"/>
      <c r="AG773" s="181"/>
      <c r="AH773" s="181"/>
      <c r="AI773" s="181"/>
      <c r="AJ773" s="182"/>
      <c r="AK773" s="182"/>
      <c r="AL773" s="181"/>
      <c r="AM773" s="181"/>
      <c r="AN773" s="181"/>
      <c r="AO773" s="182"/>
      <c r="AP773" s="182"/>
      <c r="AQ773" s="181"/>
      <c r="AR773" s="181"/>
      <c r="AS773" s="181"/>
      <c r="AT773" s="182"/>
      <c r="AU773" s="182"/>
      <c r="AV773" s="181"/>
      <c r="AW773" s="181"/>
      <c r="AX773" s="181"/>
      <c r="AY773" s="182"/>
      <c r="AZ773" s="182"/>
      <c r="BA773" s="181"/>
      <c r="BB773" s="181"/>
      <c r="BC773" s="181"/>
      <c r="BD773" s="182"/>
      <c r="BE773" s="182"/>
      <c r="BF773" s="181"/>
      <c r="BG773" s="180">
        <f t="shared" si="1278"/>
        <v>0</v>
      </c>
      <c r="BH773" s="116" t="str">
        <f t="shared" si="1279"/>
        <v/>
      </c>
      <c r="BI773" s="80" t="b">
        <f t="shared" si="1227"/>
        <v>0</v>
      </c>
      <c r="BJ773" s="80" t="str">
        <f t="shared" si="1228"/>
        <v/>
      </c>
      <c r="BK773" s="80" t="b">
        <f t="shared" si="1280"/>
        <v>0</v>
      </c>
      <c r="BL773" s="13" t="str">
        <f t="shared" si="1229"/>
        <v/>
      </c>
      <c r="BM773" s="13" t="b">
        <f t="shared" si="1281"/>
        <v>0</v>
      </c>
      <c r="BN773" s="35" t="str">
        <f t="shared" si="1230"/>
        <v/>
      </c>
      <c r="BO773" s="13" t="b">
        <f t="shared" si="1231"/>
        <v>0</v>
      </c>
      <c r="BP773" s="35" t="str">
        <f t="shared" si="1232"/>
        <v/>
      </c>
      <c r="BQ773" s="13" t="b">
        <f t="shared" si="1233"/>
        <v>0</v>
      </c>
      <c r="BR773" s="35" t="str">
        <f t="shared" si="1234"/>
        <v/>
      </c>
      <c r="BS773" s="35" t="b">
        <f t="shared" si="1235"/>
        <v>0</v>
      </c>
      <c r="BT773" s="35" t="str">
        <f t="shared" si="1236"/>
        <v/>
      </c>
      <c r="BU773" s="35" t="b">
        <f t="shared" si="1237"/>
        <v>0</v>
      </c>
      <c r="BV773" s="35" t="str">
        <f t="shared" si="1238"/>
        <v/>
      </c>
      <c r="BW773" s="13" t="b">
        <f t="shared" si="1313"/>
        <v>0</v>
      </c>
      <c r="BX773" s="35" t="str">
        <f t="shared" si="1239"/>
        <v/>
      </c>
      <c r="BY773" s="265" t="b">
        <f t="shared" si="1282"/>
        <v>0</v>
      </c>
      <c r="BZ773" s="35" t="str">
        <f t="shared" si="1240"/>
        <v/>
      </c>
      <c r="CA773" s="265" t="b">
        <f t="shared" si="1283"/>
        <v>0</v>
      </c>
      <c r="CB773" s="35" t="str">
        <f t="shared" si="1241"/>
        <v/>
      </c>
      <c r="CC773" s="272" t="b">
        <f t="shared" si="1284"/>
        <v>0</v>
      </c>
      <c r="CD773" s="35" t="str">
        <f t="shared" si="1242"/>
        <v/>
      </c>
      <c r="CE773" s="13" t="b">
        <f t="shared" si="1243"/>
        <v>0</v>
      </c>
      <c r="CF773" s="35" t="str">
        <f t="shared" si="1244"/>
        <v/>
      </c>
      <c r="CG773" s="179">
        <f t="shared" si="1245"/>
        <v>0</v>
      </c>
      <c r="CH773" s="179">
        <f t="shared" si="1246"/>
        <v>0</v>
      </c>
      <c r="CI773" s="218">
        <f t="shared" si="1285"/>
        <v>0</v>
      </c>
      <c r="CJ773" s="218">
        <f t="shared" si="1286"/>
        <v>0</v>
      </c>
      <c r="CK773" s="218">
        <f t="shared" si="1287"/>
        <v>0</v>
      </c>
      <c r="CL773" s="218">
        <f t="shared" si="1288"/>
        <v>0</v>
      </c>
      <c r="CM773" s="218">
        <f t="shared" si="1289"/>
        <v>0</v>
      </c>
      <c r="CN773" s="218">
        <f t="shared" si="1290"/>
        <v>0</v>
      </c>
      <c r="CO773" s="218">
        <f t="shared" si="1291"/>
        <v>0</v>
      </c>
      <c r="CP773" s="218">
        <f t="shared" si="1292"/>
        <v>0</v>
      </c>
      <c r="CQ773" s="218">
        <f t="shared" si="1293"/>
        <v>0</v>
      </c>
      <c r="CR773" s="218">
        <f t="shared" si="1294"/>
        <v>0</v>
      </c>
      <c r="CS773" s="14">
        <f t="shared" si="1247"/>
        <v>0</v>
      </c>
      <c r="CT773" s="236">
        <f t="shared" si="1248"/>
        <v>0</v>
      </c>
      <c r="CU773" s="237">
        <f t="shared" si="1322"/>
        <v>0</v>
      </c>
      <c r="CV773" s="16">
        <f t="shared" si="1322"/>
        <v>0</v>
      </c>
      <c r="CW773" s="16">
        <f t="shared" si="1322"/>
        <v>0</v>
      </c>
      <c r="CX773" s="16">
        <f t="shared" si="1322"/>
        <v>0</v>
      </c>
      <c r="CY773" s="16">
        <f t="shared" si="1322"/>
        <v>0</v>
      </c>
      <c r="CZ773" s="16">
        <f t="shared" si="1322"/>
        <v>0</v>
      </c>
      <c r="DA773" s="16">
        <f t="shared" si="1322"/>
        <v>0</v>
      </c>
      <c r="DB773" s="16">
        <f t="shared" si="1322"/>
        <v>0</v>
      </c>
      <c r="DC773" s="16">
        <f t="shared" si="1322"/>
        <v>0</v>
      </c>
      <c r="DD773" s="238">
        <f t="shared" si="1322"/>
        <v>0</v>
      </c>
      <c r="DE773" s="232">
        <f t="shared" si="1323"/>
        <v>0</v>
      </c>
      <c r="DF773" s="132">
        <f t="shared" si="1323"/>
        <v>0</v>
      </c>
      <c r="DG773" s="132">
        <f t="shared" si="1323"/>
        <v>0</v>
      </c>
      <c r="DH773" s="132">
        <f t="shared" si="1323"/>
        <v>0</v>
      </c>
      <c r="DI773" s="132">
        <f t="shared" si="1323"/>
        <v>0</v>
      </c>
      <c r="DJ773" s="132">
        <f t="shared" si="1323"/>
        <v>0</v>
      </c>
      <c r="DK773" s="132">
        <f t="shared" si="1323"/>
        <v>0</v>
      </c>
      <c r="DL773" s="132">
        <f t="shared" si="1323"/>
        <v>0</v>
      </c>
      <c r="DM773" s="132">
        <f t="shared" si="1323"/>
        <v>0</v>
      </c>
      <c r="DN773" s="233">
        <f t="shared" si="1323"/>
        <v>0</v>
      </c>
      <c r="DO773" s="232">
        <f t="shared" si="1249"/>
        <v>0</v>
      </c>
      <c r="DP773" s="132">
        <f t="shared" si="1250"/>
        <v>0</v>
      </c>
      <c r="DQ773" s="132">
        <f t="shared" si="1251"/>
        <v>0</v>
      </c>
      <c r="DR773" s="132">
        <f t="shared" si="1252"/>
        <v>0</v>
      </c>
      <c r="DS773" s="132">
        <f t="shared" si="1253"/>
        <v>0</v>
      </c>
      <c r="DT773" s="132">
        <f t="shared" si="1254"/>
        <v>0</v>
      </c>
      <c r="DU773" s="132">
        <f t="shared" si="1255"/>
        <v>0</v>
      </c>
      <c r="DV773" s="132">
        <f t="shared" si="1256"/>
        <v>0</v>
      </c>
      <c r="DW773" s="132">
        <f t="shared" si="1257"/>
        <v>0</v>
      </c>
      <c r="DX773" s="233">
        <f t="shared" si="1258"/>
        <v>0</v>
      </c>
      <c r="DY773" s="231" t="b">
        <f t="shared" si="1295"/>
        <v>0</v>
      </c>
      <c r="DZ773" s="163"/>
      <c r="EA773" s="226" t="str">
        <f t="shared" si="1296"/>
        <v/>
      </c>
      <c r="EB773" s="178" t="str">
        <f t="shared" si="1297"/>
        <v/>
      </c>
      <c r="EC773" s="178" t="str">
        <f t="shared" si="1298"/>
        <v/>
      </c>
      <c r="ED773" s="178" t="str">
        <f t="shared" si="1299"/>
        <v/>
      </c>
      <c r="EE773" s="178" t="str">
        <f t="shared" si="1300"/>
        <v/>
      </c>
      <c r="EF773" s="178" t="str">
        <f t="shared" si="1301"/>
        <v/>
      </c>
      <c r="EG773" s="178" t="str">
        <f t="shared" si="1302"/>
        <v/>
      </c>
      <c r="EH773" s="178" t="str">
        <f t="shared" si="1303"/>
        <v/>
      </c>
      <c r="EI773" s="178" t="str">
        <f t="shared" si="1304"/>
        <v/>
      </c>
      <c r="EJ773" s="227" t="str">
        <f t="shared" si="1305"/>
        <v/>
      </c>
      <c r="EK773" s="230" t="str">
        <f t="shared" si="1259"/>
        <v/>
      </c>
      <c r="EL773" s="177" t="str">
        <f t="shared" si="1260"/>
        <v/>
      </c>
      <c r="EM773" s="177" t="str">
        <f t="shared" si="1261"/>
        <v/>
      </c>
      <c r="EN773" s="177" t="str">
        <f t="shared" si="1262"/>
        <v/>
      </c>
      <c r="EO773" s="177" t="str">
        <f t="shared" si="1263"/>
        <v/>
      </c>
      <c r="EP773" s="177" t="str">
        <f t="shared" si="1264"/>
        <v/>
      </c>
      <c r="EQ773" s="177" t="str">
        <f t="shared" si="1265"/>
        <v/>
      </c>
      <c r="ER773" s="177" t="str">
        <f t="shared" si="1266"/>
        <v/>
      </c>
      <c r="ES773" s="177" t="str">
        <f t="shared" si="1267"/>
        <v/>
      </c>
      <c r="ET773" s="177" t="str">
        <f t="shared" si="1268"/>
        <v/>
      </c>
      <c r="EU773" s="229" t="e">
        <f t="shared" si="1269"/>
        <v>#VALUE!</v>
      </c>
      <c r="EV773" s="27" t="e">
        <f t="shared" si="1270"/>
        <v>#VALUE!</v>
      </c>
      <c r="EW773" s="27" t="e">
        <f t="shared" si="1271"/>
        <v>#VALUE!</v>
      </c>
      <c r="EX773" s="28" t="e">
        <f t="shared" si="1272"/>
        <v>#VALUE!</v>
      </c>
      <c r="EY773" s="28" t="e">
        <f t="shared" si="1273"/>
        <v>#VALUE!</v>
      </c>
      <c r="EZ773" s="28" t="b">
        <f t="shared" si="1274"/>
        <v>0</v>
      </c>
      <c r="FA773" s="176" t="str">
        <f t="shared" si="1275"/>
        <v/>
      </c>
      <c r="FB773" s="27" t="e" cm="1">
        <f t="array" aca="1" ref="FB773" ca="1">TEXT(RIGHT(10-RIGHT(SUM(INDEX(1*(MID(MID(C773,1,1)*2,ROW(INDIRECT("1:"&amp;LEN(MID(C773,1,1)*2))),1)),,))+MID(C773,2,1)+
SUM(INDEX(1*(MID(MID(C773,3,1)*2,ROW(INDIRECT("1:"&amp;LEN(MID(C773,3,1)*2))),1)),,))+MID(C773,4,1)+
SUM(INDEX(1*(MID(MID(C773,5,1)*2,ROW(INDIRECT("1:"&amp;LEN(MID(C773,5,1)*2))),1)),,))+MID(C773,6,1)+
SUM(INDEX(1*(MID(MID(C773,8,1)*2,ROW(INDIRECT("1:"&amp;LEN(MID(C773,8,1)*2))),1)),,))+MID(C773,9,1)+
SUM(INDEX(1*(MID(MID(C773,10,1)*2,ROW(INDIRECT("1:"&amp;LEN(MID(C773,10,1)*2))),1)),,)),1),1),"0")</f>
        <v>#VALUE!</v>
      </c>
      <c r="FC773" s="27" t="str">
        <f t="shared" si="1276"/>
        <v/>
      </c>
      <c r="FD773" s="29" t="b">
        <f t="shared" si="1277"/>
        <v>0</v>
      </c>
      <c r="FE773" s="112" t="b">
        <f>IFERROR(MATCH(D773,'Avtal för korttidsarbete'!$G$13:$G$1012,0),TRUE)</f>
        <v>1</v>
      </c>
      <c r="FF773" s="112" t="b">
        <f t="shared" si="1306"/>
        <v>0</v>
      </c>
      <c r="FG773" s="113" t="str" cm="1">
        <f t="array" ref="FG773">IF(FE773=TRUE,"x",INDEX('Avtal för korttidsarbete'!$E$13:$E$1012,$FE773))</f>
        <v>x</v>
      </c>
      <c r="FH773" s="113" t="str" cm="1">
        <f t="array" ref="FH773">IF(FE773=TRUE,"x",INDEX('Avtal för korttidsarbete'!$F$13:$F$1012,$FE773))</f>
        <v>x</v>
      </c>
      <c r="FI773" s="112" t="b">
        <f t="shared" si="1307"/>
        <v>0</v>
      </c>
      <c r="FJ773" s="135">
        <f t="shared" si="1308"/>
        <v>44166</v>
      </c>
      <c r="FK773" s="135">
        <f t="shared" si="1309"/>
        <v>44377</v>
      </c>
      <c r="FL773" s="112" t="b">
        <f t="shared" si="1310"/>
        <v>0</v>
      </c>
      <c r="FM773" s="113">
        <f t="shared" si="1311"/>
        <v>44166</v>
      </c>
      <c r="FN773" s="135">
        <f t="shared" si="1312"/>
        <v>44377</v>
      </c>
      <c r="FO773" s="148" t="b">
        <f>IFERROR(INDEX('Avtal för korttidsarbete'!R:R,MATCH(D773,'Avtal för korttidsarbete'!$G:$G,0)),TRUE)</f>
        <v>1</v>
      </c>
      <c r="FP773" s="135" t="str">
        <f>IF(FO773,"-",INDEX('Avtal för korttidsarbete'!$D:$D,MATCH(D773,'Avtal för korttidsarbete'!$G:$G,0)))</f>
        <v>-</v>
      </c>
      <c r="FQ773" s="113" t="b">
        <f>IFERROR(G773&gt;INDEX(Uppsägningar!E:E,MATCH(C773,Uppsägningar!C:C,0)),FALSE)</f>
        <v>0</v>
      </c>
    </row>
    <row r="774" spans="1:173" x14ac:dyDescent="0.25">
      <c r="A774" s="19">
        <v>758</v>
      </c>
      <c r="B774" s="20"/>
      <c r="C774" s="183"/>
      <c r="D774" s="66"/>
      <c r="E774" s="212">
        <f>IFERROR(INDEX(Admin!$C$7:$C$10,MATCH(FP774,TblNivåValTExt,0)),0)</f>
        <v>0</v>
      </c>
      <c r="F774" s="1"/>
      <c r="G774" s="1"/>
      <c r="H774" s="78"/>
      <c r="I774" s="181"/>
      <c r="J774" s="181"/>
      <c r="K774" s="182"/>
      <c r="L774" s="182"/>
      <c r="M774" s="181"/>
      <c r="N774" s="181"/>
      <c r="O774" s="181"/>
      <c r="P774" s="182"/>
      <c r="Q774" s="182"/>
      <c r="R774" s="181"/>
      <c r="S774" s="181"/>
      <c r="T774" s="181"/>
      <c r="U774" s="182"/>
      <c r="V774" s="182"/>
      <c r="W774" s="181"/>
      <c r="X774" s="181"/>
      <c r="Y774" s="181"/>
      <c r="Z774" s="182"/>
      <c r="AA774" s="182"/>
      <c r="AB774" s="181"/>
      <c r="AC774" s="181"/>
      <c r="AD774" s="181"/>
      <c r="AE774" s="182"/>
      <c r="AF774" s="182"/>
      <c r="AG774" s="181"/>
      <c r="AH774" s="181"/>
      <c r="AI774" s="181"/>
      <c r="AJ774" s="182"/>
      <c r="AK774" s="182"/>
      <c r="AL774" s="181"/>
      <c r="AM774" s="181"/>
      <c r="AN774" s="181"/>
      <c r="AO774" s="182"/>
      <c r="AP774" s="182"/>
      <c r="AQ774" s="181"/>
      <c r="AR774" s="181"/>
      <c r="AS774" s="181"/>
      <c r="AT774" s="182"/>
      <c r="AU774" s="182"/>
      <c r="AV774" s="181"/>
      <c r="AW774" s="181"/>
      <c r="AX774" s="181"/>
      <c r="AY774" s="182"/>
      <c r="AZ774" s="182"/>
      <c r="BA774" s="181"/>
      <c r="BB774" s="181"/>
      <c r="BC774" s="181"/>
      <c r="BD774" s="182"/>
      <c r="BE774" s="182"/>
      <c r="BF774" s="181"/>
      <c r="BG774" s="180">
        <f t="shared" si="1278"/>
        <v>0</v>
      </c>
      <c r="BH774" s="116" t="str">
        <f t="shared" si="1279"/>
        <v/>
      </c>
      <c r="BI774" s="80" t="b">
        <f t="shared" si="1227"/>
        <v>0</v>
      </c>
      <c r="BJ774" s="80" t="str">
        <f t="shared" si="1228"/>
        <v/>
      </c>
      <c r="BK774" s="80" t="b">
        <f t="shared" si="1280"/>
        <v>0</v>
      </c>
      <c r="BL774" s="13" t="str">
        <f t="shared" si="1229"/>
        <v/>
      </c>
      <c r="BM774" s="13" t="b">
        <f t="shared" si="1281"/>
        <v>0</v>
      </c>
      <c r="BN774" s="35" t="str">
        <f t="shared" si="1230"/>
        <v/>
      </c>
      <c r="BO774" s="13" t="b">
        <f t="shared" si="1231"/>
        <v>0</v>
      </c>
      <c r="BP774" s="35" t="str">
        <f t="shared" si="1232"/>
        <v/>
      </c>
      <c r="BQ774" s="13" t="b">
        <f t="shared" si="1233"/>
        <v>0</v>
      </c>
      <c r="BR774" s="35" t="str">
        <f t="shared" si="1234"/>
        <v/>
      </c>
      <c r="BS774" s="35" t="b">
        <f t="shared" si="1235"/>
        <v>0</v>
      </c>
      <c r="BT774" s="35" t="str">
        <f t="shared" si="1236"/>
        <v/>
      </c>
      <c r="BU774" s="35" t="b">
        <f t="shared" si="1237"/>
        <v>0</v>
      </c>
      <c r="BV774" s="35" t="str">
        <f t="shared" si="1238"/>
        <v/>
      </c>
      <c r="BW774" s="13" t="b">
        <f t="shared" si="1313"/>
        <v>0</v>
      </c>
      <c r="BX774" s="35" t="str">
        <f t="shared" si="1239"/>
        <v/>
      </c>
      <c r="BY774" s="265" t="b">
        <f t="shared" si="1282"/>
        <v>0</v>
      </c>
      <c r="BZ774" s="35" t="str">
        <f t="shared" si="1240"/>
        <v/>
      </c>
      <c r="CA774" s="265" t="b">
        <f t="shared" si="1283"/>
        <v>0</v>
      </c>
      <c r="CB774" s="35" t="str">
        <f t="shared" si="1241"/>
        <v/>
      </c>
      <c r="CC774" s="272" t="b">
        <f t="shared" si="1284"/>
        <v>0</v>
      </c>
      <c r="CD774" s="35" t="str">
        <f t="shared" si="1242"/>
        <v/>
      </c>
      <c r="CE774" s="13" t="b">
        <f t="shared" si="1243"/>
        <v>0</v>
      </c>
      <c r="CF774" s="35" t="str">
        <f t="shared" si="1244"/>
        <v/>
      </c>
      <c r="CG774" s="179">
        <f t="shared" si="1245"/>
        <v>0</v>
      </c>
      <c r="CH774" s="179">
        <f t="shared" si="1246"/>
        <v>0</v>
      </c>
      <c r="CI774" s="218">
        <f t="shared" si="1285"/>
        <v>0</v>
      </c>
      <c r="CJ774" s="218">
        <f t="shared" si="1286"/>
        <v>0</v>
      </c>
      <c r="CK774" s="218">
        <f t="shared" si="1287"/>
        <v>0</v>
      </c>
      <c r="CL774" s="218">
        <f t="shared" si="1288"/>
        <v>0</v>
      </c>
      <c r="CM774" s="218">
        <f t="shared" si="1289"/>
        <v>0</v>
      </c>
      <c r="CN774" s="218">
        <f t="shared" si="1290"/>
        <v>0</v>
      </c>
      <c r="CO774" s="218">
        <f t="shared" si="1291"/>
        <v>0</v>
      </c>
      <c r="CP774" s="218">
        <f t="shared" si="1292"/>
        <v>0</v>
      </c>
      <c r="CQ774" s="218">
        <f t="shared" si="1293"/>
        <v>0</v>
      </c>
      <c r="CR774" s="218">
        <f t="shared" si="1294"/>
        <v>0</v>
      </c>
      <c r="CS774" s="14">
        <f t="shared" si="1247"/>
        <v>0</v>
      </c>
      <c r="CT774" s="236">
        <f t="shared" si="1248"/>
        <v>0</v>
      </c>
      <c r="CU774" s="237">
        <f t="shared" si="1322"/>
        <v>0</v>
      </c>
      <c r="CV774" s="16">
        <f t="shared" si="1322"/>
        <v>0</v>
      </c>
      <c r="CW774" s="16">
        <f t="shared" si="1322"/>
        <v>0</v>
      </c>
      <c r="CX774" s="16">
        <f t="shared" si="1322"/>
        <v>0</v>
      </c>
      <c r="CY774" s="16">
        <f t="shared" si="1322"/>
        <v>0</v>
      </c>
      <c r="CZ774" s="16">
        <f t="shared" si="1322"/>
        <v>0</v>
      </c>
      <c r="DA774" s="16">
        <f t="shared" si="1322"/>
        <v>0</v>
      </c>
      <c r="DB774" s="16">
        <f t="shared" si="1322"/>
        <v>0</v>
      </c>
      <c r="DC774" s="16">
        <f t="shared" si="1322"/>
        <v>0</v>
      </c>
      <c r="DD774" s="238">
        <f t="shared" si="1322"/>
        <v>0</v>
      </c>
      <c r="DE774" s="232">
        <f t="shared" si="1323"/>
        <v>0</v>
      </c>
      <c r="DF774" s="132">
        <f t="shared" si="1323"/>
        <v>0</v>
      </c>
      <c r="DG774" s="132">
        <f t="shared" si="1323"/>
        <v>0</v>
      </c>
      <c r="DH774" s="132">
        <f t="shared" si="1323"/>
        <v>0</v>
      </c>
      <c r="DI774" s="132">
        <f t="shared" si="1323"/>
        <v>0</v>
      </c>
      <c r="DJ774" s="132">
        <f t="shared" si="1323"/>
        <v>0</v>
      </c>
      <c r="DK774" s="132">
        <f t="shared" si="1323"/>
        <v>0</v>
      </c>
      <c r="DL774" s="132">
        <f t="shared" si="1323"/>
        <v>0</v>
      </c>
      <c r="DM774" s="132">
        <f t="shared" si="1323"/>
        <v>0</v>
      </c>
      <c r="DN774" s="233">
        <f t="shared" si="1323"/>
        <v>0</v>
      </c>
      <c r="DO774" s="232">
        <f t="shared" si="1249"/>
        <v>0</v>
      </c>
      <c r="DP774" s="132">
        <f t="shared" si="1250"/>
        <v>0</v>
      </c>
      <c r="DQ774" s="132">
        <f t="shared" si="1251"/>
        <v>0</v>
      </c>
      <c r="DR774" s="132">
        <f t="shared" si="1252"/>
        <v>0</v>
      </c>
      <c r="DS774" s="132">
        <f t="shared" si="1253"/>
        <v>0</v>
      </c>
      <c r="DT774" s="132">
        <f t="shared" si="1254"/>
        <v>0</v>
      </c>
      <c r="DU774" s="132">
        <f t="shared" si="1255"/>
        <v>0</v>
      </c>
      <c r="DV774" s="132">
        <f t="shared" si="1256"/>
        <v>0</v>
      </c>
      <c r="DW774" s="132">
        <f t="shared" si="1257"/>
        <v>0</v>
      </c>
      <c r="DX774" s="233">
        <f t="shared" si="1258"/>
        <v>0</v>
      </c>
      <c r="DY774" s="231" t="b">
        <f t="shared" si="1295"/>
        <v>0</v>
      </c>
      <c r="DZ774" s="163"/>
      <c r="EA774" s="226" t="str">
        <f t="shared" si="1296"/>
        <v/>
      </c>
      <c r="EB774" s="178" t="str">
        <f t="shared" si="1297"/>
        <v/>
      </c>
      <c r="EC774" s="178" t="str">
        <f t="shared" si="1298"/>
        <v/>
      </c>
      <c r="ED774" s="178" t="str">
        <f t="shared" si="1299"/>
        <v/>
      </c>
      <c r="EE774" s="178" t="str">
        <f t="shared" si="1300"/>
        <v/>
      </c>
      <c r="EF774" s="178" t="str">
        <f t="shared" si="1301"/>
        <v/>
      </c>
      <c r="EG774" s="178" t="str">
        <f t="shared" si="1302"/>
        <v/>
      </c>
      <c r="EH774" s="178" t="str">
        <f t="shared" si="1303"/>
        <v/>
      </c>
      <c r="EI774" s="178" t="str">
        <f t="shared" si="1304"/>
        <v/>
      </c>
      <c r="EJ774" s="227" t="str">
        <f t="shared" si="1305"/>
        <v/>
      </c>
      <c r="EK774" s="230" t="str">
        <f t="shared" si="1259"/>
        <v/>
      </c>
      <c r="EL774" s="177" t="str">
        <f t="shared" si="1260"/>
        <v/>
      </c>
      <c r="EM774" s="177" t="str">
        <f t="shared" si="1261"/>
        <v/>
      </c>
      <c r="EN774" s="177" t="str">
        <f t="shared" si="1262"/>
        <v/>
      </c>
      <c r="EO774" s="177" t="str">
        <f t="shared" si="1263"/>
        <v/>
      </c>
      <c r="EP774" s="177" t="str">
        <f t="shared" si="1264"/>
        <v/>
      </c>
      <c r="EQ774" s="177" t="str">
        <f t="shared" si="1265"/>
        <v/>
      </c>
      <c r="ER774" s="177" t="str">
        <f t="shared" si="1266"/>
        <v/>
      </c>
      <c r="ES774" s="177" t="str">
        <f t="shared" si="1267"/>
        <v/>
      </c>
      <c r="ET774" s="177" t="str">
        <f t="shared" si="1268"/>
        <v/>
      </c>
      <c r="EU774" s="229" t="e">
        <f t="shared" si="1269"/>
        <v>#VALUE!</v>
      </c>
      <c r="EV774" s="27" t="e">
        <f t="shared" si="1270"/>
        <v>#VALUE!</v>
      </c>
      <c r="EW774" s="27" t="e">
        <f t="shared" si="1271"/>
        <v>#VALUE!</v>
      </c>
      <c r="EX774" s="28" t="e">
        <f t="shared" si="1272"/>
        <v>#VALUE!</v>
      </c>
      <c r="EY774" s="28" t="e">
        <f t="shared" si="1273"/>
        <v>#VALUE!</v>
      </c>
      <c r="EZ774" s="28" t="b">
        <f t="shared" si="1274"/>
        <v>0</v>
      </c>
      <c r="FA774" s="176" t="str">
        <f t="shared" si="1275"/>
        <v/>
      </c>
      <c r="FB774" s="27" t="e" cm="1">
        <f t="array" aca="1" ref="FB774" ca="1">TEXT(RIGHT(10-RIGHT(SUM(INDEX(1*(MID(MID(C774,1,1)*2,ROW(INDIRECT("1:"&amp;LEN(MID(C774,1,1)*2))),1)),,))+MID(C774,2,1)+
SUM(INDEX(1*(MID(MID(C774,3,1)*2,ROW(INDIRECT("1:"&amp;LEN(MID(C774,3,1)*2))),1)),,))+MID(C774,4,1)+
SUM(INDEX(1*(MID(MID(C774,5,1)*2,ROW(INDIRECT("1:"&amp;LEN(MID(C774,5,1)*2))),1)),,))+MID(C774,6,1)+
SUM(INDEX(1*(MID(MID(C774,8,1)*2,ROW(INDIRECT("1:"&amp;LEN(MID(C774,8,1)*2))),1)),,))+MID(C774,9,1)+
SUM(INDEX(1*(MID(MID(C774,10,1)*2,ROW(INDIRECT("1:"&amp;LEN(MID(C774,10,1)*2))),1)),,)),1),1),"0")</f>
        <v>#VALUE!</v>
      </c>
      <c r="FC774" s="27" t="str">
        <f t="shared" si="1276"/>
        <v/>
      </c>
      <c r="FD774" s="29" t="b">
        <f t="shared" si="1277"/>
        <v>0</v>
      </c>
      <c r="FE774" s="112" t="b">
        <f>IFERROR(MATCH(D774,'Avtal för korttidsarbete'!$G$13:$G$1012,0),TRUE)</f>
        <v>1</v>
      </c>
      <c r="FF774" s="112" t="b">
        <f t="shared" si="1306"/>
        <v>0</v>
      </c>
      <c r="FG774" s="113" t="str" cm="1">
        <f t="array" ref="FG774">IF(FE774=TRUE,"x",INDEX('Avtal för korttidsarbete'!$E$13:$E$1012,$FE774))</f>
        <v>x</v>
      </c>
      <c r="FH774" s="113" t="str" cm="1">
        <f t="array" ref="FH774">IF(FE774=TRUE,"x",INDEX('Avtal för korttidsarbete'!$F$13:$F$1012,$FE774))</f>
        <v>x</v>
      </c>
      <c r="FI774" s="112" t="b">
        <f t="shared" si="1307"/>
        <v>0</v>
      </c>
      <c r="FJ774" s="135">
        <f t="shared" si="1308"/>
        <v>44166</v>
      </c>
      <c r="FK774" s="135">
        <f t="shared" si="1309"/>
        <v>44377</v>
      </c>
      <c r="FL774" s="112" t="b">
        <f t="shared" si="1310"/>
        <v>0</v>
      </c>
      <c r="FM774" s="113">
        <f t="shared" si="1311"/>
        <v>44166</v>
      </c>
      <c r="FN774" s="135">
        <f t="shared" si="1312"/>
        <v>44377</v>
      </c>
      <c r="FO774" s="148" t="b">
        <f>IFERROR(INDEX('Avtal för korttidsarbete'!R:R,MATCH(D774,'Avtal för korttidsarbete'!$G:$G,0)),TRUE)</f>
        <v>1</v>
      </c>
      <c r="FP774" s="135" t="str">
        <f>IF(FO774,"-",INDEX('Avtal för korttidsarbete'!$D:$D,MATCH(D774,'Avtal för korttidsarbete'!$G:$G,0)))</f>
        <v>-</v>
      </c>
      <c r="FQ774" s="113" t="b">
        <f>IFERROR(G774&gt;INDEX(Uppsägningar!E:E,MATCH(C774,Uppsägningar!C:C,0)),FALSE)</f>
        <v>0</v>
      </c>
    </row>
    <row r="775" spans="1:173" x14ac:dyDescent="0.25">
      <c r="A775" s="19">
        <v>759</v>
      </c>
      <c r="B775" s="20"/>
      <c r="C775" s="183"/>
      <c r="D775" s="66"/>
      <c r="E775" s="212">
        <f>IFERROR(INDEX(Admin!$C$7:$C$10,MATCH(FP775,TblNivåValTExt,0)),0)</f>
        <v>0</v>
      </c>
      <c r="F775" s="1"/>
      <c r="G775" s="1"/>
      <c r="H775" s="78"/>
      <c r="I775" s="181"/>
      <c r="J775" s="181"/>
      <c r="K775" s="182"/>
      <c r="L775" s="182"/>
      <c r="M775" s="181"/>
      <c r="N775" s="181"/>
      <c r="O775" s="181"/>
      <c r="P775" s="182"/>
      <c r="Q775" s="182"/>
      <c r="R775" s="181"/>
      <c r="S775" s="181"/>
      <c r="T775" s="181"/>
      <c r="U775" s="182"/>
      <c r="V775" s="182"/>
      <c r="W775" s="181"/>
      <c r="X775" s="181"/>
      <c r="Y775" s="181"/>
      <c r="Z775" s="182"/>
      <c r="AA775" s="182"/>
      <c r="AB775" s="181"/>
      <c r="AC775" s="181"/>
      <c r="AD775" s="181"/>
      <c r="AE775" s="182"/>
      <c r="AF775" s="182"/>
      <c r="AG775" s="181"/>
      <c r="AH775" s="181"/>
      <c r="AI775" s="181"/>
      <c r="AJ775" s="182"/>
      <c r="AK775" s="182"/>
      <c r="AL775" s="181"/>
      <c r="AM775" s="181"/>
      <c r="AN775" s="181"/>
      <c r="AO775" s="182"/>
      <c r="AP775" s="182"/>
      <c r="AQ775" s="181"/>
      <c r="AR775" s="181"/>
      <c r="AS775" s="181"/>
      <c r="AT775" s="182"/>
      <c r="AU775" s="182"/>
      <c r="AV775" s="181"/>
      <c r="AW775" s="181"/>
      <c r="AX775" s="181"/>
      <c r="AY775" s="182"/>
      <c r="AZ775" s="182"/>
      <c r="BA775" s="181"/>
      <c r="BB775" s="181"/>
      <c r="BC775" s="181"/>
      <c r="BD775" s="182"/>
      <c r="BE775" s="182"/>
      <c r="BF775" s="181"/>
      <c r="BG775" s="180">
        <f t="shared" si="1278"/>
        <v>0</v>
      </c>
      <c r="BH775" s="116" t="str">
        <f t="shared" si="1279"/>
        <v/>
      </c>
      <c r="BI775" s="80" t="b">
        <f t="shared" si="1227"/>
        <v>0</v>
      </c>
      <c r="BJ775" s="80" t="str">
        <f t="shared" si="1228"/>
        <v/>
      </c>
      <c r="BK775" s="80" t="b">
        <f t="shared" si="1280"/>
        <v>0</v>
      </c>
      <c r="BL775" s="13" t="str">
        <f t="shared" si="1229"/>
        <v/>
      </c>
      <c r="BM775" s="13" t="b">
        <f t="shared" si="1281"/>
        <v>0</v>
      </c>
      <c r="BN775" s="35" t="str">
        <f t="shared" si="1230"/>
        <v/>
      </c>
      <c r="BO775" s="13" t="b">
        <f t="shared" si="1231"/>
        <v>0</v>
      </c>
      <c r="BP775" s="35" t="str">
        <f t="shared" si="1232"/>
        <v/>
      </c>
      <c r="BQ775" s="13" t="b">
        <f t="shared" si="1233"/>
        <v>0</v>
      </c>
      <c r="BR775" s="35" t="str">
        <f t="shared" si="1234"/>
        <v/>
      </c>
      <c r="BS775" s="35" t="b">
        <f t="shared" si="1235"/>
        <v>0</v>
      </c>
      <c r="BT775" s="35" t="str">
        <f t="shared" si="1236"/>
        <v/>
      </c>
      <c r="BU775" s="35" t="b">
        <f t="shared" si="1237"/>
        <v>0</v>
      </c>
      <c r="BV775" s="35" t="str">
        <f t="shared" si="1238"/>
        <v/>
      </c>
      <c r="BW775" s="13" t="b">
        <f t="shared" si="1313"/>
        <v>0</v>
      </c>
      <c r="BX775" s="35" t="str">
        <f t="shared" si="1239"/>
        <v/>
      </c>
      <c r="BY775" s="265" t="b">
        <f t="shared" si="1282"/>
        <v>0</v>
      </c>
      <c r="BZ775" s="35" t="str">
        <f t="shared" si="1240"/>
        <v/>
      </c>
      <c r="CA775" s="265" t="b">
        <f t="shared" si="1283"/>
        <v>0</v>
      </c>
      <c r="CB775" s="35" t="str">
        <f t="shared" si="1241"/>
        <v/>
      </c>
      <c r="CC775" s="272" t="b">
        <f t="shared" si="1284"/>
        <v>0</v>
      </c>
      <c r="CD775" s="35" t="str">
        <f t="shared" si="1242"/>
        <v/>
      </c>
      <c r="CE775" s="13" t="b">
        <f t="shared" si="1243"/>
        <v>0</v>
      </c>
      <c r="CF775" s="35" t="str">
        <f t="shared" si="1244"/>
        <v/>
      </c>
      <c r="CG775" s="179">
        <f t="shared" si="1245"/>
        <v>0</v>
      </c>
      <c r="CH775" s="179">
        <f t="shared" si="1246"/>
        <v>0</v>
      </c>
      <c r="CI775" s="218">
        <f t="shared" si="1285"/>
        <v>0</v>
      </c>
      <c r="CJ775" s="218">
        <f t="shared" si="1286"/>
        <v>0</v>
      </c>
      <c r="CK775" s="218">
        <f t="shared" si="1287"/>
        <v>0</v>
      </c>
      <c r="CL775" s="218">
        <f t="shared" si="1288"/>
        <v>0</v>
      </c>
      <c r="CM775" s="218">
        <f t="shared" si="1289"/>
        <v>0</v>
      </c>
      <c r="CN775" s="218">
        <f t="shared" si="1290"/>
        <v>0</v>
      </c>
      <c r="CO775" s="218">
        <f t="shared" si="1291"/>
        <v>0</v>
      </c>
      <c r="CP775" s="218">
        <f t="shared" si="1292"/>
        <v>0</v>
      </c>
      <c r="CQ775" s="218">
        <f t="shared" si="1293"/>
        <v>0</v>
      </c>
      <c r="CR775" s="218">
        <f t="shared" si="1294"/>
        <v>0</v>
      </c>
      <c r="CS775" s="14">
        <f t="shared" si="1247"/>
        <v>0</v>
      </c>
      <c r="CT775" s="236">
        <f t="shared" si="1248"/>
        <v>0</v>
      </c>
      <c r="CU775" s="237">
        <f t="shared" si="1322"/>
        <v>0</v>
      </c>
      <c r="CV775" s="16">
        <f t="shared" si="1322"/>
        <v>0</v>
      </c>
      <c r="CW775" s="16">
        <f t="shared" si="1322"/>
        <v>0</v>
      </c>
      <c r="CX775" s="16">
        <f t="shared" si="1322"/>
        <v>0</v>
      </c>
      <c r="CY775" s="16">
        <f t="shared" si="1322"/>
        <v>0</v>
      </c>
      <c r="CZ775" s="16">
        <f t="shared" si="1322"/>
        <v>0</v>
      </c>
      <c r="DA775" s="16">
        <f t="shared" si="1322"/>
        <v>0</v>
      </c>
      <c r="DB775" s="16">
        <f t="shared" si="1322"/>
        <v>0</v>
      </c>
      <c r="DC775" s="16">
        <f t="shared" si="1322"/>
        <v>0</v>
      </c>
      <c r="DD775" s="238">
        <f t="shared" si="1322"/>
        <v>0</v>
      </c>
      <c r="DE775" s="232">
        <f t="shared" si="1323"/>
        <v>0</v>
      </c>
      <c r="DF775" s="132">
        <f t="shared" si="1323"/>
        <v>0</v>
      </c>
      <c r="DG775" s="132">
        <f t="shared" si="1323"/>
        <v>0</v>
      </c>
      <c r="DH775" s="132">
        <f t="shared" si="1323"/>
        <v>0</v>
      </c>
      <c r="DI775" s="132">
        <f t="shared" si="1323"/>
        <v>0</v>
      </c>
      <c r="DJ775" s="132">
        <f t="shared" si="1323"/>
        <v>0</v>
      </c>
      <c r="DK775" s="132">
        <f t="shared" si="1323"/>
        <v>0</v>
      </c>
      <c r="DL775" s="132">
        <f t="shared" si="1323"/>
        <v>0</v>
      </c>
      <c r="DM775" s="132">
        <f t="shared" si="1323"/>
        <v>0</v>
      </c>
      <c r="DN775" s="233">
        <f t="shared" si="1323"/>
        <v>0</v>
      </c>
      <c r="DO775" s="232">
        <f t="shared" si="1249"/>
        <v>0</v>
      </c>
      <c r="DP775" s="132">
        <f t="shared" si="1250"/>
        <v>0</v>
      </c>
      <c r="DQ775" s="132">
        <f t="shared" si="1251"/>
        <v>0</v>
      </c>
      <c r="DR775" s="132">
        <f t="shared" si="1252"/>
        <v>0</v>
      </c>
      <c r="DS775" s="132">
        <f t="shared" si="1253"/>
        <v>0</v>
      </c>
      <c r="DT775" s="132">
        <f t="shared" si="1254"/>
        <v>0</v>
      </c>
      <c r="DU775" s="132">
        <f t="shared" si="1255"/>
        <v>0</v>
      </c>
      <c r="DV775" s="132">
        <f t="shared" si="1256"/>
        <v>0</v>
      </c>
      <c r="DW775" s="132">
        <f t="shared" si="1257"/>
        <v>0</v>
      </c>
      <c r="DX775" s="233">
        <f t="shared" si="1258"/>
        <v>0</v>
      </c>
      <c r="DY775" s="231" t="b">
        <f t="shared" si="1295"/>
        <v>0</v>
      </c>
      <c r="DZ775" s="163"/>
      <c r="EA775" s="226" t="str">
        <f t="shared" si="1296"/>
        <v/>
      </c>
      <c r="EB775" s="178" t="str">
        <f t="shared" si="1297"/>
        <v/>
      </c>
      <c r="EC775" s="178" t="str">
        <f t="shared" si="1298"/>
        <v/>
      </c>
      <c r="ED775" s="178" t="str">
        <f t="shared" si="1299"/>
        <v/>
      </c>
      <c r="EE775" s="178" t="str">
        <f t="shared" si="1300"/>
        <v/>
      </c>
      <c r="EF775" s="178" t="str">
        <f t="shared" si="1301"/>
        <v/>
      </c>
      <c r="EG775" s="178" t="str">
        <f t="shared" si="1302"/>
        <v/>
      </c>
      <c r="EH775" s="178" t="str">
        <f t="shared" si="1303"/>
        <v/>
      </c>
      <c r="EI775" s="178" t="str">
        <f t="shared" si="1304"/>
        <v/>
      </c>
      <c r="EJ775" s="227" t="str">
        <f t="shared" si="1305"/>
        <v/>
      </c>
      <c r="EK775" s="230" t="str">
        <f t="shared" si="1259"/>
        <v/>
      </c>
      <c r="EL775" s="177" t="str">
        <f t="shared" si="1260"/>
        <v/>
      </c>
      <c r="EM775" s="177" t="str">
        <f t="shared" si="1261"/>
        <v/>
      </c>
      <c r="EN775" s="177" t="str">
        <f t="shared" si="1262"/>
        <v/>
      </c>
      <c r="EO775" s="177" t="str">
        <f t="shared" si="1263"/>
        <v/>
      </c>
      <c r="EP775" s="177" t="str">
        <f t="shared" si="1264"/>
        <v/>
      </c>
      <c r="EQ775" s="177" t="str">
        <f t="shared" si="1265"/>
        <v/>
      </c>
      <c r="ER775" s="177" t="str">
        <f t="shared" si="1266"/>
        <v/>
      </c>
      <c r="ES775" s="177" t="str">
        <f t="shared" si="1267"/>
        <v/>
      </c>
      <c r="ET775" s="177" t="str">
        <f t="shared" si="1268"/>
        <v/>
      </c>
      <c r="EU775" s="229" t="e">
        <f t="shared" si="1269"/>
        <v>#VALUE!</v>
      </c>
      <c r="EV775" s="27" t="e">
        <f t="shared" si="1270"/>
        <v>#VALUE!</v>
      </c>
      <c r="EW775" s="27" t="e">
        <f t="shared" si="1271"/>
        <v>#VALUE!</v>
      </c>
      <c r="EX775" s="28" t="e">
        <f t="shared" si="1272"/>
        <v>#VALUE!</v>
      </c>
      <c r="EY775" s="28" t="e">
        <f t="shared" si="1273"/>
        <v>#VALUE!</v>
      </c>
      <c r="EZ775" s="28" t="b">
        <f t="shared" si="1274"/>
        <v>0</v>
      </c>
      <c r="FA775" s="176" t="str">
        <f t="shared" si="1275"/>
        <v/>
      </c>
      <c r="FB775" s="27" t="e" cm="1">
        <f t="array" aca="1" ref="FB775" ca="1">TEXT(RIGHT(10-RIGHT(SUM(INDEX(1*(MID(MID(C775,1,1)*2,ROW(INDIRECT("1:"&amp;LEN(MID(C775,1,1)*2))),1)),,))+MID(C775,2,1)+
SUM(INDEX(1*(MID(MID(C775,3,1)*2,ROW(INDIRECT("1:"&amp;LEN(MID(C775,3,1)*2))),1)),,))+MID(C775,4,1)+
SUM(INDEX(1*(MID(MID(C775,5,1)*2,ROW(INDIRECT("1:"&amp;LEN(MID(C775,5,1)*2))),1)),,))+MID(C775,6,1)+
SUM(INDEX(1*(MID(MID(C775,8,1)*2,ROW(INDIRECT("1:"&amp;LEN(MID(C775,8,1)*2))),1)),,))+MID(C775,9,1)+
SUM(INDEX(1*(MID(MID(C775,10,1)*2,ROW(INDIRECT("1:"&amp;LEN(MID(C775,10,1)*2))),1)),,)),1),1),"0")</f>
        <v>#VALUE!</v>
      </c>
      <c r="FC775" s="27" t="str">
        <f t="shared" si="1276"/>
        <v/>
      </c>
      <c r="FD775" s="29" t="b">
        <f t="shared" si="1277"/>
        <v>0</v>
      </c>
      <c r="FE775" s="112" t="b">
        <f>IFERROR(MATCH(D775,'Avtal för korttidsarbete'!$G$13:$G$1012,0),TRUE)</f>
        <v>1</v>
      </c>
      <c r="FF775" s="112" t="b">
        <f t="shared" si="1306"/>
        <v>0</v>
      </c>
      <c r="FG775" s="113" t="str" cm="1">
        <f t="array" ref="FG775">IF(FE775=TRUE,"x",INDEX('Avtal för korttidsarbete'!$E$13:$E$1012,$FE775))</f>
        <v>x</v>
      </c>
      <c r="FH775" s="113" t="str" cm="1">
        <f t="array" ref="FH775">IF(FE775=TRUE,"x",INDEX('Avtal för korttidsarbete'!$F$13:$F$1012,$FE775))</f>
        <v>x</v>
      </c>
      <c r="FI775" s="112" t="b">
        <f t="shared" si="1307"/>
        <v>0</v>
      </c>
      <c r="FJ775" s="135">
        <f t="shared" si="1308"/>
        <v>44166</v>
      </c>
      <c r="FK775" s="135">
        <f t="shared" si="1309"/>
        <v>44377</v>
      </c>
      <c r="FL775" s="112" t="b">
        <f t="shared" si="1310"/>
        <v>0</v>
      </c>
      <c r="FM775" s="113">
        <f t="shared" si="1311"/>
        <v>44166</v>
      </c>
      <c r="FN775" s="135">
        <f t="shared" si="1312"/>
        <v>44377</v>
      </c>
      <c r="FO775" s="148" t="b">
        <f>IFERROR(INDEX('Avtal för korttidsarbete'!R:R,MATCH(D775,'Avtal för korttidsarbete'!$G:$G,0)),TRUE)</f>
        <v>1</v>
      </c>
      <c r="FP775" s="135" t="str">
        <f>IF(FO775,"-",INDEX('Avtal för korttidsarbete'!$D:$D,MATCH(D775,'Avtal för korttidsarbete'!$G:$G,0)))</f>
        <v>-</v>
      </c>
      <c r="FQ775" s="113" t="b">
        <f>IFERROR(G775&gt;INDEX(Uppsägningar!E:E,MATCH(C775,Uppsägningar!C:C,0)),FALSE)</f>
        <v>0</v>
      </c>
    </row>
    <row r="776" spans="1:173" x14ac:dyDescent="0.25">
      <c r="A776" s="19">
        <v>760</v>
      </c>
      <c r="B776" s="20"/>
      <c r="C776" s="183"/>
      <c r="D776" s="66"/>
      <c r="E776" s="212">
        <f>IFERROR(INDEX(Admin!$C$7:$C$10,MATCH(FP776,TblNivåValTExt,0)),0)</f>
        <v>0</v>
      </c>
      <c r="F776" s="1"/>
      <c r="G776" s="1"/>
      <c r="H776" s="78"/>
      <c r="I776" s="181"/>
      <c r="J776" s="181"/>
      <c r="K776" s="182"/>
      <c r="L776" s="182"/>
      <c r="M776" s="181"/>
      <c r="N776" s="181"/>
      <c r="O776" s="181"/>
      <c r="P776" s="182"/>
      <c r="Q776" s="182"/>
      <c r="R776" s="181"/>
      <c r="S776" s="181"/>
      <c r="T776" s="181"/>
      <c r="U776" s="182"/>
      <c r="V776" s="182"/>
      <c r="W776" s="181"/>
      <c r="X776" s="181"/>
      <c r="Y776" s="181"/>
      <c r="Z776" s="182"/>
      <c r="AA776" s="182"/>
      <c r="AB776" s="181"/>
      <c r="AC776" s="181"/>
      <c r="AD776" s="181"/>
      <c r="AE776" s="182"/>
      <c r="AF776" s="182"/>
      <c r="AG776" s="181"/>
      <c r="AH776" s="181"/>
      <c r="AI776" s="181"/>
      <c r="AJ776" s="182"/>
      <c r="AK776" s="182"/>
      <c r="AL776" s="181"/>
      <c r="AM776" s="181"/>
      <c r="AN776" s="181"/>
      <c r="AO776" s="182"/>
      <c r="AP776" s="182"/>
      <c r="AQ776" s="181"/>
      <c r="AR776" s="181"/>
      <c r="AS776" s="181"/>
      <c r="AT776" s="182"/>
      <c r="AU776" s="182"/>
      <c r="AV776" s="181"/>
      <c r="AW776" s="181"/>
      <c r="AX776" s="181"/>
      <c r="AY776" s="182"/>
      <c r="AZ776" s="182"/>
      <c r="BA776" s="181"/>
      <c r="BB776" s="181"/>
      <c r="BC776" s="181"/>
      <c r="BD776" s="182"/>
      <c r="BE776" s="182"/>
      <c r="BF776" s="181"/>
      <c r="BG776" s="180">
        <f t="shared" si="1278"/>
        <v>0</v>
      </c>
      <c r="BH776" s="116" t="str">
        <f t="shared" si="1279"/>
        <v/>
      </c>
      <c r="BI776" s="80" t="b">
        <f t="shared" si="1227"/>
        <v>0</v>
      </c>
      <c r="BJ776" s="80" t="str">
        <f t="shared" si="1228"/>
        <v/>
      </c>
      <c r="BK776" s="80" t="b">
        <f t="shared" si="1280"/>
        <v>0</v>
      </c>
      <c r="BL776" s="13" t="str">
        <f t="shared" si="1229"/>
        <v/>
      </c>
      <c r="BM776" s="13" t="b">
        <f t="shared" si="1281"/>
        <v>0</v>
      </c>
      <c r="BN776" s="35" t="str">
        <f t="shared" si="1230"/>
        <v/>
      </c>
      <c r="BO776" s="13" t="b">
        <f t="shared" si="1231"/>
        <v>0</v>
      </c>
      <c r="BP776" s="35" t="str">
        <f t="shared" si="1232"/>
        <v/>
      </c>
      <c r="BQ776" s="13" t="b">
        <f t="shared" si="1233"/>
        <v>0</v>
      </c>
      <c r="BR776" s="35" t="str">
        <f t="shared" si="1234"/>
        <v/>
      </c>
      <c r="BS776" s="35" t="b">
        <f t="shared" si="1235"/>
        <v>0</v>
      </c>
      <c r="BT776" s="35" t="str">
        <f t="shared" si="1236"/>
        <v/>
      </c>
      <c r="BU776" s="35" t="b">
        <f t="shared" si="1237"/>
        <v>0</v>
      </c>
      <c r="BV776" s="35" t="str">
        <f t="shared" si="1238"/>
        <v/>
      </c>
      <c r="BW776" s="13" t="b">
        <f t="shared" si="1313"/>
        <v>0</v>
      </c>
      <c r="BX776" s="35" t="str">
        <f t="shared" si="1239"/>
        <v/>
      </c>
      <c r="BY776" s="265" t="b">
        <f t="shared" si="1282"/>
        <v>0</v>
      </c>
      <c r="BZ776" s="35" t="str">
        <f t="shared" si="1240"/>
        <v/>
      </c>
      <c r="CA776" s="265" t="b">
        <f t="shared" si="1283"/>
        <v>0</v>
      </c>
      <c r="CB776" s="35" t="str">
        <f t="shared" si="1241"/>
        <v/>
      </c>
      <c r="CC776" s="272" t="b">
        <f t="shared" si="1284"/>
        <v>0</v>
      </c>
      <c r="CD776" s="35" t="str">
        <f t="shared" si="1242"/>
        <v/>
      </c>
      <c r="CE776" s="13" t="b">
        <f t="shared" si="1243"/>
        <v>0</v>
      </c>
      <c r="CF776" s="35" t="str">
        <f t="shared" si="1244"/>
        <v/>
      </c>
      <c r="CG776" s="179">
        <f t="shared" si="1245"/>
        <v>0</v>
      </c>
      <c r="CH776" s="179">
        <f t="shared" si="1246"/>
        <v>0</v>
      </c>
      <c r="CI776" s="218">
        <f t="shared" si="1285"/>
        <v>0</v>
      </c>
      <c r="CJ776" s="218">
        <f t="shared" si="1286"/>
        <v>0</v>
      </c>
      <c r="CK776" s="218">
        <f t="shared" si="1287"/>
        <v>0</v>
      </c>
      <c r="CL776" s="218">
        <f t="shared" si="1288"/>
        <v>0</v>
      </c>
      <c r="CM776" s="218">
        <f t="shared" si="1289"/>
        <v>0</v>
      </c>
      <c r="CN776" s="218">
        <f t="shared" si="1290"/>
        <v>0</v>
      </c>
      <c r="CO776" s="218">
        <f t="shared" si="1291"/>
        <v>0</v>
      </c>
      <c r="CP776" s="218">
        <f t="shared" si="1292"/>
        <v>0</v>
      </c>
      <c r="CQ776" s="218">
        <f t="shared" si="1293"/>
        <v>0</v>
      </c>
      <c r="CR776" s="218">
        <f t="shared" si="1294"/>
        <v>0</v>
      </c>
      <c r="CS776" s="14">
        <f t="shared" si="1247"/>
        <v>0</v>
      </c>
      <c r="CT776" s="236">
        <f t="shared" si="1248"/>
        <v>0</v>
      </c>
      <c r="CU776" s="237">
        <f t="shared" si="1322"/>
        <v>0</v>
      </c>
      <c r="CV776" s="16">
        <f t="shared" si="1322"/>
        <v>0</v>
      </c>
      <c r="CW776" s="16">
        <f t="shared" si="1322"/>
        <v>0</v>
      </c>
      <c r="CX776" s="16">
        <f t="shared" si="1322"/>
        <v>0</v>
      </c>
      <c r="CY776" s="16">
        <f t="shared" si="1322"/>
        <v>0</v>
      </c>
      <c r="CZ776" s="16">
        <f t="shared" si="1322"/>
        <v>0</v>
      </c>
      <c r="DA776" s="16">
        <f t="shared" si="1322"/>
        <v>0</v>
      </c>
      <c r="DB776" s="16">
        <f t="shared" si="1322"/>
        <v>0</v>
      </c>
      <c r="DC776" s="16">
        <f t="shared" si="1322"/>
        <v>0</v>
      </c>
      <c r="DD776" s="238">
        <f t="shared" si="1322"/>
        <v>0</v>
      </c>
      <c r="DE776" s="232">
        <f t="shared" si="1323"/>
        <v>0</v>
      </c>
      <c r="DF776" s="132">
        <f t="shared" si="1323"/>
        <v>0</v>
      </c>
      <c r="DG776" s="132">
        <f t="shared" si="1323"/>
        <v>0</v>
      </c>
      <c r="DH776" s="132">
        <f t="shared" si="1323"/>
        <v>0</v>
      </c>
      <c r="DI776" s="132">
        <f t="shared" si="1323"/>
        <v>0</v>
      </c>
      <c r="DJ776" s="132">
        <f t="shared" si="1323"/>
        <v>0</v>
      </c>
      <c r="DK776" s="132">
        <f t="shared" si="1323"/>
        <v>0</v>
      </c>
      <c r="DL776" s="132">
        <f t="shared" si="1323"/>
        <v>0</v>
      </c>
      <c r="DM776" s="132">
        <f t="shared" si="1323"/>
        <v>0</v>
      </c>
      <c r="DN776" s="233">
        <f t="shared" si="1323"/>
        <v>0</v>
      </c>
      <c r="DO776" s="232">
        <f t="shared" si="1249"/>
        <v>0</v>
      </c>
      <c r="DP776" s="132">
        <f t="shared" si="1250"/>
        <v>0</v>
      </c>
      <c r="DQ776" s="132">
        <f t="shared" si="1251"/>
        <v>0</v>
      </c>
      <c r="DR776" s="132">
        <f t="shared" si="1252"/>
        <v>0</v>
      </c>
      <c r="DS776" s="132">
        <f t="shared" si="1253"/>
        <v>0</v>
      </c>
      <c r="DT776" s="132">
        <f t="shared" si="1254"/>
        <v>0</v>
      </c>
      <c r="DU776" s="132">
        <f t="shared" si="1255"/>
        <v>0</v>
      </c>
      <c r="DV776" s="132">
        <f t="shared" si="1256"/>
        <v>0</v>
      </c>
      <c r="DW776" s="132">
        <f t="shared" si="1257"/>
        <v>0</v>
      </c>
      <c r="DX776" s="233">
        <f t="shared" si="1258"/>
        <v>0</v>
      </c>
      <c r="DY776" s="231" t="b">
        <f t="shared" si="1295"/>
        <v>0</v>
      </c>
      <c r="DZ776" s="163"/>
      <c r="EA776" s="226" t="str">
        <f t="shared" si="1296"/>
        <v/>
      </c>
      <c r="EB776" s="178" t="str">
        <f t="shared" si="1297"/>
        <v/>
      </c>
      <c r="EC776" s="178" t="str">
        <f t="shared" si="1298"/>
        <v/>
      </c>
      <c r="ED776" s="178" t="str">
        <f t="shared" si="1299"/>
        <v/>
      </c>
      <c r="EE776" s="178" t="str">
        <f t="shared" si="1300"/>
        <v/>
      </c>
      <c r="EF776" s="178" t="str">
        <f t="shared" si="1301"/>
        <v/>
      </c>
      <c r="EG776" s="178" t="str">
        <f t="shared" si="1302"/>
        <v/>
      </c>
      <c r="EH776" s="178" t="str">
        <f t="shared" si="1303"/>
        <v/>
      </c>
      <c r="EI776" s="178" t="str">
        <f t="shared" si="1304"/>
        <v/>
      </c>
      <c r="EJ776" s="227" t="str">
        <f t="shared" si="1305"/>
        <v/>
      </c>
      <c r="EK776" s="230" t="str">
        <f t="shared" si="1259"/>
        <v/>
      </c>
      <c r="EL776" s="177" t="str">
        <f t="shared" si="1260"/>
        <v/>
      </c>
      <c r="EM776" s="177" t="str">
        <f t="shared" si="1261"/>
        <v/>
      </c>
      <c r="EN776" s="177" t="str">
        <f t="shared" si="1262"/>
        <v/>
      </c>
      <c r="EO776" s="177" t="str">
        <f t="shared" si="1263"/>
        <v/>
      </c>
      <c r="EP776" s="177" t="str">
        <f t="shared" si="1264"/>
        <v/>
      </c>
      <c r="EQ776" s="177" t="str">
        <f t="shared" si="1265"/>
        <v/>
      </c>
      <c r="ER776" s="177" t="str">
        <f t="shared" si="1266"/>
        <v/>
      </c>
      <c r="ES776" s="177" t="str">
        <f t="shared" si="1267"/>
        <v/>
      </c>
      <c r="ET776" s="177" t="str">
        <f t="shared" si="1268"/>
        <v/>
      </c>
      <c r="EU776" s="229" t="e">
        <f t="shared" si="1269"/>
        <v>#VALUE!</v>
      </c>
      <c r="EV776" s="27" t="e">
        <f t="shared" si="1270"/>
        <v>#VALUE!</v>
      </c>
      <c r="EW776" s="27" t="e">
        <f t="shared" si="1271"/>
        <v>#VALUE!</v>
      </c>
      <c r="EX776" s="28" t="e">
        <f t="shared" si="1272"/>
        <v>#VALUE!</v>
      </c>
      <c r="EY776" s="28" t="e">
        <f t="shared" si="1273"/>
        <v>#VALUE!</v>
      </c>
      <c r="EZ776" s="28" t="b">
        <f t="shared" si="1274"/>
        <v>0</v>
      </c>
      <c r="FA776" s="176" t="str">
        <f t="shared" si="1275"/>
        <v/>
      </c>
      <c r="FB776" s="27" t="e" cm="1">
        <f t="array" aca="1" ref="FB776" ca="1">TEXT(RIGHT(10-RIGHT(SUM(INDEX(1*(MID(MID(C776,1,1)*2,ROW(INDIRECT("1:"&amp;LEN(MID(C776,1,1)*2))),1)),,))+MID(C776,2,1)+
SUM(INDEX(1*(MID(MID(C776,3,1)*2,ROW(INDIRECT("1:"&amp;LEN(MID(C776,3,1)*2))),1)),,))+MID(C776,4,1)+
SUM(INDEX(1*(MID(MID(C776,5,1)*2,ROW(INDIRECT("1:"&amp;LEN(MID(C776,5,1)*2))),1)),,))+MID(C776,6,1)+
SUM(INDEX(1*(MID(MID(C776,8,1)*2,ROW(INDIRECT("1:"&amp;LEN(MID(C776,8,1)*2))),1)),,))+MID(C776,9,1)+
SUM(INDEX(1*(MID(MID(C776,10,1)*2,ROW(INDIRECT("1:"&amp;LEN(MID(C776,10,1)*2))),1)),,)),1),1),"0")</f>
        <v>#VALUE!</v>
      </c>
      <c r="FC776" s="27" t="str">
        <f t="shared" si="1276"/>
        <v/>
      </c>
      <c r="FD776" s="29" t="b">
        <f t="shared" si="1277"/>
        <v>0</v>
      </c>
      <c r="FE776" s="112" t="b">
        <f>IFERROR(MATCH(D776,'Avtal för korttidsarbete'!$G$13:$G$1012,0),TRUE)</f>
        <v>1</v>
      </c>
      <c r="FF776" s="112" t="b">
        <f t="shared" si="1306"/>
        <v>0</v>
      </c>
      <c r="FG776" s="113" t="str" cm="1">
        <f t="array" ref="FG776">IF(FE776=TRUE,"x",INDEX('Avtal för korttidsarbete'!$E$13:$E$1012,$FE776))</f>
        <v>x</v>
      </c>
      <c r="FH776" s="113" t="str" cm="1">
        <f t="array" ref="FH776">IF(FE776=TRUE,"x",INDEX('Avtal för korttidsarbete'!$F$13:$F$1012,$FE776))</f>
        <v>x</v>
      </c>
      <c r="FI776" s="112" t="b">
        <f t="shared" si="1307"/>
        <v>0</v>
      </c>
      <c r="FJ776" s="135">
        <f t="shared" si="1308"/>
        <v>44166</v>
      </c>
      <c r="FK776" s="135">
        <f t="shared" si="1309"/>
        <v>44377</v>
      </c>
      <c r="FL776" s="112" t="b">
        <f t="shared" si="1310"/>
        <v>0</v>
      </c>
      <c r="FM776" s="113">
        <f t="shared" si="1311"/>
        <v>44166</v>
      </c>
      <c r="FN776" s="135">
        <f t="shared" si="1312"/>
        <v>44377</v>
      </c>
      <c r="FO776" s="148" t="b">
        <f>IFERROR(INDEX('Avtal för korttidsarbete'!R:R,MATCH(D776,'Avtal för korttidsarbete'!$G:$G,0)),TRUE)</f>
        <v>1</v>
      </c>
      <c r="FP776" s="135" t="str">
        <f>IF(FO776,"-",INDEX('Avtal för korttidsarbete'!$D:$D,MATCH(D776,'Avtal för korttidsarbete'!$G:$G,0)))</f>
        <v>-</v>
      </c>
      <c r="FQ776" s="113" t="b">
        <f>IFERROR(G776&gt;INDEX(Uppsägningar!E:E,MATCH(C776,Uppsägningar!C:C,0)),FALSE)</f>
        <v>0</v>
      </c>
    </row>
    <row r="777" spans="1:173" x14ac:dyDescent="0.25">
      <c r="A777" s="19">
        <v>761</v>
      </c>
      <c r="B777" s="20"/>
      <c r="C777" s="183"/>
      <c r="D777" s="66"/>
      <c r="E777" s="212">
        <f>IFERROR(INDEX(Admin!$C$7:$C$10,MATCH(FP777,TblNivåValTExt,0)),0)</f>
        <v>0</v>
      </c>
      <c r="F777" s="1"/>
      <c r="G777" s="1"/>
      <c r="H777" s="78"/>
      <c r="I777" s="181"/>
      <c r="J777" s="181"/>
      <c r="K777" s="182"/>
      <c r="L777" s="182"/>
      <c r="M777" s="181"/>
      <c r="N777" s="181"/>
      <c r="O777" s="181"/>
      <c r="P777" s="182"/>
      <c r="Q777" s="182"/>
      <c r="R777" s="181"/>
      <c r="S777" s="181"/>
      <c r="T777" s="181"/>
      <c r="U777" s="182"/>
      <c r="V777" s="182"/>
      <c r="W777" s="181"/>
      <c r="X777" s="181"/>
      <c r="Y777" s="181"/>
      <c r="Z777" s="182"/>
      <c r="AA777" s="182"/>
      <c r="AB777" s="181"/>
      <c r="AC777" s="181"/>
      <c r="AD777" s="181"/>
      <c r="AE777" s="182"/>
      <c r="AF777" s="182"/>
      <c r="AG777" s="181"/>
      <c r="AH777" s="181"/>
      <c r="AI777" s="181"/>
      <c r="AJ777" s="182"/>
      <c r="AK777" s="182"/>
      <c r="AL777" s="181"/>
      <c r="AM777" s="181"/>
      <c r="AN777" s="181"/>
      <c r="AO777" s="182"/>
      <c r="AP777" s="182"/>
      <c r="AQ777" s="181"/>
      <c r="AR777" s="181"/>
      <c r="AS777" s="181"/>
      <c r="AT777" s="182"/>
      <c r="AU777" s="182"/>
      <c r="AV777" s="181"/>
      <c r="AW777" s="181"/>
      <c r="AX777" s="181"/>
      <c r="AY777" s="182"/>
      <c r="AZ777" s="182"/>
      <c r="BA777" s="181"/>
      <c r="BB777" s="181"/>
      <c r="BC777" s="181"/>
      <c r="BD777" s="182"/>
      <c r="BE777" s="182"/>
      <c r="BF777" s="181"/>
      <c r="BG777" s="180">
        <f t="shared" si="1278"/>
        <v>0</v>
      </c>
      <c r="BH777" s="116" t="str">
        <f t="shared" si="1279"/>
        <v/>
      </c>
      <c r="BI777" s="80" t="b">
        <f t="shared" si="1227"/>
        <v>0</v>
      </c>
      <c r="BJ777" s="80" t="str">
        <f t="shared" si="1228"/>
        <v/>
      </c>
      <c r="BK777" s="80" t="b">
        <f t="shared" si="1280"/>
        <v>0</v>
      </c>
      <c r="BL777" s="13" t="str">
        <f t="shared" si="1229"/>
        <v/>
      </c>
      <c r="BM777" s="13" t="b">
        <f t="shared" si="1281"/>
        <v>0</v>
      </c>
      <c r="BN777" s="35" t="str">
        <f t="shared" si="1230"/>
        <v/>
      </c>
      <c r="BO777" s="13" t="b">
        <f t="shared" si="1231"/>
        <v>0</v>
      </c>
      <c r="BP777" s="35" t="str">
        <f t="shared" si="1232"/>
        <v/>
      </c>
      <c r="BQ777" s="13" t="b">
        <f t="shared" si="1233"/>
        <v>0</v>
      </c>
      <c r="BR777" s="35" t="str">
        <f t="shared" si="1234"/>
        <v/>
      </c>
      <c r="BS777" s="35" t="b">
        <f t="shared" si="1235"/>
        <v>0</v>
      </c>
      <c r="BT777" s="35" t="str">
        <f t="shared" si="1236"/>
        <v/>
      </c>
      <c r="BU777" s="35" t="b">
        <f t="shared" si="1237"/>
        <v>0</v>
      </c>
      <c r="BV777" s="35" t="str">
        <f t="shared" si="1238"/>
        <v/>
      </c>
      <c r="BW777" s="13" t="b">
        <f t="shared" si="1313"/>
        <v>0</v>
      </c>
      <c r="BX777" s="35" t="str">
        <f t="shared" si="1239"/>
        <v/>
      </c>
      <c r="BY777" s="265" t="b">
        <f t="shared" si="1282"/>
        <v>0</v>
      </c>
      <c r="BZ777" s="35" t="str">
        <f t="shared" si="1240"/>
        <v/>
      </c>
      <c r="CA777" s="265" t="b">
        <f t="shared" si="1283"/>
        <v>0</v>
      </c>
      <c r="CB777" s="35" t="str">
        <f t="shared" si="1241"/>
        <v/>
      </c>
      <c r="CC777" s="272" t="b">
        <f t="shared" si="1284"/>
        <v>0</v>
      </c>
      <c r="CD777" s="35" t="str">
        <f t="shared" si="1242"/>
        <v/>
      </c>
      <c r="CE777" s="13" t="b">
        <f t="shared" si="1243"/>
        <v>0</v>
      </c>
      <c r="CF777" s="35" t="str">
        <f t="shared" si="1244"/>
        <v/>
      </c>
      <c r="CG777" s="179">
        <f t="shared" si="1245"/>
        <v>0</v>
      </c>
      <c r="CH777" s="179">
        <f t="shared" si="1246"/>
        <v>0</v>
      </c>
      <c r="CI777" s="218">
        <f t="shared" si="1285"/>
        <v>0</v>
      </c>
      <c r="CJ777" s="218">
        <f t="shared" si="1286"/>
        <v>0</v>
      </c>
      <c r="CK777" s="218">
        <f t="shared" si="1287"/>
        <v>0</v>
      </c>
      <c r="CL777" s="218">
        <f t="shared" si="1288"/>
        <v>0</v>
      </c>
      <c r="CM777" s="218">
        <f t="shared" si="1289"/>
        <v>0</v>
      </c>
      <c r="CN777" s="218">
        <f t="shared" si="1290"/>
        <v>0</v>
      </c>
      <c r="CO777" s="218">
        <f t="shared" si="1291"/>
        <v>0</v>
      </c>
      <c r="CP777" s="218">
        <f t="shared" si="1292"/>
        <v>0</v>
      </c>
      <c r="CQ777" s="218">
        <f t="shared" si="1293"/>
        <v>0</v>
      </c>
      <c r="CR777" s="218">
        <f t="shared" si="1294"/>
        <v>0</v>
      </c>
      <c r="CS777" s="14">
        <f t="shared" si="1247"/>
        <v>0</v>
      </c>
      <c r="CT777" s="236">
        <f t="shared" si="1248"/>
        <v>0</v>
      </c>
      <c r="CU777" s="237">
        <f t="shared" ref="CU777:DD786" si="1324">IF(AND($CS777,$CT777,CU$12),MAX(0,MIN(CU$10,$CT777)-MAX(CU$9,$CS777)+1),0)</f>
        <v>0</v>
      </c>
      <c r="CV777" s="16">
        <f t="shared" si="1324"/>
        <v>0</v>
      </c>
      <c r="CW777" s="16">
        <f t="shared" si="1324"/>
        <v>0</v>
      </c>
      <c r="CX777" s="16">
        <f t="shared" si="1324"/>
        <v>0</v>
      </c>
      <c r="CY777" s="16">
        <f t="shared" si="1324"/>
        <v>0</v>
      </c>
      <c r="CZ777" s="16">
        <f t="shared" si="1324"/>
        <v>0</v>
      </c>
      <c r="DA777" s="16">
        <f t="shared" si="1324"/>
        <v>0</v>
      </c>
      <c r="DB777" s="16">
        <f t="shared" si="1324"/>
        <v>0</v>
      </c>
      <c r="DC777" s="16">
        <f t="shared" si="1324"/>
        <v>0</v>
      </c>
      <c r="DD777" s="238">
        <f t="shared" si="1324"/>
        <v>0</v>
      </c>
      <c r="DE777" s="232">
        <f t="shared" ref="DE777:DN786" si="1325">IF($H777&lt;=0,0,MAX(0,MIN($H777,$DE$11)))</f>
        <v>0</v>
      </c>
      <c r="DF777" s="132">
        <f t="shared" si="1325"/>
        <v>0</v>
      </c>
      <c r="DG777" s="132">
        <f t="shared" si="1325"/>
        <v>0</v>
      </c>
      <c r="DH777" s="132">
        <f t="shared" si="1325"/>
        <v>0</v>
      </c>
      <c r="DI777" s="132">
        <f t="shared" si="1325"/>
        <v>0</v>
      </c>
      <c r="DJ777" s="132">
        <f t="shared" si="1325"/>
        <v>0</v>
      </c>
      <c r="DK777" s="132">
        <f t="shared" si="1325"/>
        <v>0</v>
      </c>
      <c r="DL777" s="132">
        <f t="shared" si="1325"/>
        <v>0</v>
      </c>
      <c r="DM777" s="132">
        <f t="shared" si="1325"/>
        <v>0</v>
      </c>
      <c r="DN777" s="233">
        <f t="shared" si="1325"/>
        <v>0</v>
      </c>
      <c r="DO777" s="232">
        <f t="shared" si="1249"/>
        <v>0</v>
      </c>
      <c r="DP777" s="132">
        <f t="shared" si="1250"/>
        <v>0</v>
      </c>
      <c r="DQ777" s="132">
        <f t="shared" si="1251"/>
        <v>0</v>
      </c>
      <c r="DR777" s="132">
        <f t="shared" si="1252"/>
        <v>0</v>
      </c>
      <c r="DS777" s="132">
        <f t="shared" si="1253"/>
        <v>0</v>
      </c>
      <c r="DT777" s="132">
        <f t="shared" si="1254"/>
        <v>0</v>
      </c>
      <c r="DU777" s="132">
        <f t="shared" si="1255"/>
        <v>0</v>
      </c>
      <c r="DV777" s="132">
        <f t="shared" si="1256"/>
        <v>0</v>
      </c>
      <c r="DW777" s="132">
        <f t="shared" si="1257"/>
        <v>0</v>
      </c>
      <c r="DX777" s="233">
        <f t="shared" si="1258"/>
        <v>0</v>
      </c>
      <c r="DY777" s="231" t="b">
        <f t="shared" si="1295"/>
        <v>0</v>
      </c>
      <c r="DZ777" s="163"/>
      <c r="EA777" s="226" t="str">
        <f t="shared" si="1296"/>
        <v/>
      </c>
      <c r="EB777" s="178" t="str">
        <f t="shared" si="1297"/>
        <v/>
      </c>
      <c r="EC777" s="178" t="str">
        <f t="shared" si="1298"/>
        <v/>
      </c>
      <c r="ED777" s="178" t="str">
        <f t="shared" si="1299"/>
        <v/>
      </c>
      <c r="EE777" s="178" t="str">
        <f t="shared" si="1300"/>
        <v/>
      </c>
      <c r="EF777" s="178" t="str">
        <f t="shared" si="1301"/>
        <v/>
      </c>
      <c r="EG777" s="178" t="str">
        <f t="shared" si="1302"/>
        <v/>
      </c>
      <c r="EH777" s="178" t="str">
        <f t="shared" si="1303"/>
        <v/>
      </c>
      <c r="EI777" s="178" t="str">
        <f t="shared" si="1304"/>
        <v/>
      </c>
      <c r="EJ777" s="227" t="str">
        <f t="shared" si="1305"/>
        <v/>
      </c>
      <c r="EK777" s="230" t="str">
        <f t="shared" si="1259"/>
        <v/>
      </c>
      <c r="EL777" s="177" t="str">
        <f t="shared" si="1260"/>
        <v/>
      </c>
      <c r="EM777" s="177" t="str">
        <f t="shared" si="1261"/>
        <v/>
      </c>
      <c r="EN777" s="177" t="str">
        <f t="shared" si="1262"/>
        <v/>
      </c>
      <c r="EO777" s="177" t="str">
        <f t="shared" si="1263"/>
        <v/>
      </c>
      <c r="EP777" s="177" t="str">
        <f t="shared" si="1264"/>
        <v/>
      </c>
      <c r="EQ777" s="177" t="str">
        <f t="shared" si="1265"/>
        <v/>
      </c>
      <c r="ER777" s="177" t="str">
        <f t="shared" si="1266"/>
        <v/>
      </c>
      <c r="ES777" s="177" t="str">
        <f t="shared" si="1267"/>
        <v/>
      </c>
      <c r="ET777" s="177" t="str">
        <f t="shared" si="1268"/>
        <v/>
      </c>
      <c r="EU777" s="229" t="e">
        <f t="shared" si="1269"/>
        <v>#VALUE!</v>
      </c>
      <c r="EV777" s="27" t="e">
        <f t="shared" si="1270"/>
        <v>#VALUE!</v>
      </c>
      <c r="EW777" s="27" t="e">
        <f t="shared" si="1271"/>
        <v>#VALUE!</v>
      </c>
      <c r="EX777" s="28" t="e">
        <f t="shared" si="1272"/>
        <v>#VALUE!</v>
      </c>
      <c r="EY777" s="28" t="e">
        <f t="shared" si="1273"/>
        <v>#VALUE!</v>
      </c>
      <c r="EZ777" s="28" t="b">
        <f t="shared" si="1274"/>
        <v>0</v>
      </c>
      <c r="FA777" s="176" t="str">
        <f t="shared" si="1275"/>
        <v/>
      </c>
      <c r="FB777" s="27" t="e" cm="1">
        <f t="array" aca="1" ref="FB777" ca="1">TEXT(RIGHT(10-RIGHT(SUM(INDEX(1*(MID(MID(C777,1,1)*2,ROW(INDIRECT("1:"&amp;LEN(MID(C777,1,1)*2))),1)),,))+MID(C777,2,1)+
SUM(INDEX(1*(MID(MID(C777,3,1)*2,ROW(INDIRECT("1:"&amp;LEN(MID(C777,3,1)*2))),1)),,))+MID(C777,4,1)+
SUM(INDEX(1*(MID(MID(C777,5,1)*2,ROW(INDIRECT("1:"&amp;LEN(MID(C777,5,1)*2))),1)),,))+MID(C777,6,1)+
SUM(INDEX(1*(MID(MID(C777,8,1)*2,ROW(INDIRECT("1:"&amp;LEN(MID(C777,8,1)*2))),1)),,))+MID(C777,9,1)+
SUM(INDEX(1*(MID(MID(C777,10,1)*2,ROW(INDIRECT("1:"&amp;LEN(MID(C777,10,1)*2))),1)),,)),1),1),"0")</f>
        <v>#VALUE!</v>
      </c>
      <c r="FC777" s="27" t="str">
        <f t="shared" si="1276"/>
        <v/>
      </c>
      <c r="FD777" s="29" t="b">
        <f t="shared" si="1277"/>
        <v>0</v>
      </c>
      <c r="FE777" s="112" t="b">
        <f>IFERROR(MATCH(D777,'Avtal för korttidsarbete'!$G$13:$G$1012,0),TRUE)</f>
        <v>1</v>
      </c>
      <c r="FF777" s="112" t="b">
        <f t="shared" si="1306"/>
        <v>0</v>
      </c>
      <c r="FG777" s="113" t="str" cm="1">
        <f t="array" ref="FG777">IF(FE777=TRUE,"x",INDEX('Avtal för korttidsarbete'!$E$13:$E$1012,$FE777))</f>
        <v>x</v>
      </c>
      <c r="FH777" s="113" t="str" cm="1">
        <f t="array" ref="FH777">IF(FE777=TRUE,"x",INDEX('Avtal för korttidsarbete'!$F$13:$F$1012,$FE777))</f>
        <v>x</v>
      </c>
      <c r="FI777" s="112" t="b">
        <f t="shared" si="1307"/>
        <v>0</v>
      </c>
      <c r="FJ777" s="135">
        <f t="shared" si="1308"/>
        <v>44166</v>
      </c>
      <c r="FK777" s="135">
        <f t="shared" si="1309"/>
        <v>44377</v>
      </c>
      <c r="FL777" s="112" t="b">
        <f t="shared" si="1310"/>
        <v>0</v>
      </c>
      <c r="FM777" s="113">
        <f t="shared" si="1311"/>
        <v>44166</v>
      </c>
      <c r="FN777" s="135">
        <f t="shared" si="1312"/>
        <v>44377</v>
      </c>
      <c r="FO777" s="148" t="b">
        <f>IFERROR(INDEX('Avtal för korttidsarbete'!R:R,MATCH(D777,'Avtal för korttidsarbete'!$G:$G,0)),TRUE)</f>
        <v>1</v>
      </c>
      <c r="FP777" s="135" t="str">
        <f>IF(FO777,"-",INDEX('Avtal för korttidsarbete'!$D:$D,MATCH(D777,'Avtal för korttidsarbete'!$G:$G,0)))</f>
        <v>-</v>
      </c>
      <c r="FQ777" s="113" t="b">
        <f>IFERROR(G777&gt;INDEX(Uppsägningar!E:E,MATCH(C777,Uppsägningar!C:C,0)),FALSE)</f>
        <v>0</v>
      </c>
    </row>
    <row r="778" spans="1:173" x14ac:dyDescent="0.25">
      <c r="A778" s="19">
        <v>762</v>
      </c>
      <c r="B778" s="20"/>
      <c r="C778" s="183"/>
      <c r="D778" s="66"/>
      <c r="E778" s="212">
        <f>IFERROR(INDEX(Admin!$C$7:$C$10,MATCH(FP778,TblNivåValTExt,0)),0)</f>
        <v>0</v>
      </c>
      <c r="F778" s="1"/>
      <c r="G778" s="1"/>
      <c r="H778" s="78"/>
      <c r="I778" s="181"/>
      <c r="J778" s="181"/>
      <c r="K778" s="182"/>
      <c r="L778" s="182"/>
      <c r="M778" s="181"/>
      <c r="N778" s="181"/>
      <c r="O778" s="181"/>
      <c r="P778" s="182"/>
      <c r="Q778" s="182"/>
      <c r="R778" s="181"/>
      <c r="S778" s="181"/>
      <c r="T778" s="181"/>
      <c r="U778" s="182"/>
      <c r="V778" s="182"/>
      <c r="W778" s="181"/>
      <c r="X778" s="181"/>
      <c r="Y778" s="181"/>
      <c r="Z778" s="182"/>
      <c r="AA778" s="182"/>
      <c r="AB778" s="181"/>
      <c r="AC778" s="181"/>
      <c r="AD778" s="181"/>
      <c r="AE778" s="182"/>
      <c r="AF778" s="182"/>
      <c r="AG778" s="181"/>
      <c r="AH778" s="181"/>
      <c r="AI778" s="181"/>
      <c r="AJ778" s="182"/>
      <c r="AK778" s="182"/>
      <c r="AL778" s="181"/>
      <c r="AM778" s="181"/>
      <c r="AN778" s="181"/>
      <c r="AO778" s="182"/>
      <c r="AP778" s="182"/>
      <c r="AQ778" s="181"/>
      <c r="AR778" s="181"/>
      <c r="AS778" s="181"/>
      <c r="AT778" s="182"/>
      <c r="AU778" s="182"/>
      <c r="AV778" s="181"/>
      <c r="AW778" s="181"/>
      <c r="AX778" s="181"/>
      <c r="AY778" s="182"/>
      <c r="AZ778" s="182"/>
      <c r="BA778" s="181"/>
      <c r="BB778" s="181"/>
      <c r="BC778" s="181"/>
      <c r="BD778" s="182"/>
      <c r="BE778" s="182"/>
      <c r="BF778" s="181"/>
      <c r="BG778" s="180">
        <f t="shared" si="1278"/>
        <v>0</v>
      </c>
      <c r="BH778" s="116" t="str">
        <f t="shared" si="1279"/>
        <v/>
      </c>
      <c r="BI778" s="80" t="b">
        <f t="shared" si="1227"/>
        <v>0</v>
      </c>
      <c r="BJ778" s="80" t="str">
        <f t="shared" si="1228"/>
        <v/>
      </c>
      <c r="BK778" s="80" t="b">
        <f t="shared" si="1280"/>
        <v>0</v>
      </c>
      <c r="BL778" s="13" t="str">
        <f t="shared" si="1229"/>
        <v/>
      </c>
      <c r="BM778" s="13" t="b">
        <f t="shared" si="1281"/>
        <v>0</v>
      </c>
      <c r="BN778" s="35" t="str">
        <f t="shared" si="1230"/>
        <v/>
      </c>
      <c r="BO778" s="13" t="b">
        <f t="shared" si="1231"/>
        <v>0</v>
      </c>
      <c r="BP778" s="35" t="str">
        <f t="shared" si="1232"/>
        <v/>
      </c>
      <c r="BQ778" s="13" t="b">
        <f t="shared" si="1233"/>
        <v>0</v>
      </c>
      <c r="BR778" s="35" t="str">
        <f t="shared" si="1234"/>
        <v/>
      </c>
      <c r="BS778" s="35" t="b">
        <f t="shared" si="1235"/>
        <v>0</v>
      </c>
      <c r="BT778" s="35" t="str">
        <f t="shared" si="1236"/>
        <v/>
      </c>
      <c r="BU778" s="35" t="b">
        <f t="shared" si="1237"/>
        <v>0</v>
      </c>
      <c r="BV778" s="35" t="str">
        <f t="shared" si="1238"/>
        <v/>
      </c>
      <c r="BW778" s="13" t="b">
        <f t="shared" si="1313"/>
        <v>0</v>
      </c>
      <c r="BX778" s="35" t="str">
        <f t="shared" si="1239"/>
        <v/>
      </c>
      <c r="BY778" s="265" t="b">
        <f t="shared" si="1282"/>
        <v>0</v>
      </c>
      <c r="BZ778" s="35" t="str">
        <f t="shared" si="1240"/>
        <v/>
      </c>
      <c r="CA778" s="265" t="b">
        <f t="shared" si="1283"/>
        <v>0</v>
      </c>
      <c r="CB778" s="35" t="str">
        <f t="shared" si="1241"/>
        <v/>
      </c>
      <c r="CC778" s="272" t="b">
        <f t="shared" si="1284"/>
        <v>0</v>
      </c>
      <c r="CD778" s="35" t="str">
        <f t="shared" si="1242"/>
        <v/>
      </c>
      <c r="CE778" s="13" t="b">
        <f t="shared" si="1243"/>
        <v>0</v>
      </c>
      <c r="CF778" s="35" t="str">
        <f t="shared" si="1244"/>
        <v/>
      </c>
      <c r="CG778" s="179">
        <f t="shared" si="1245"/>
        <v>0</v>
      </c>
      <c r="CH778" s="179">
        <f t="shared" si="1246"/>
        <v>0</v>
      </c>
      <c r="CI778" s="218">
        <f t="shared" si="1285"/>
        <v>0</v>
      </c>
      <c r="CJ778" s="218">
        <f t="shared" si="1286"/>
        <v>0</v>
      </c>
      <c r="CK778" s="218">
        <f t="shared" si="1287"/>
        <v>0</v>
      </c>
      <c r="CL778" s="218">
        <f t="shared" si="1288"/>
        <v>0</v>
      </c>
      <c r="CM778" s="218">
        <f t="shared" si="1289"/>
        <v>0</v>
      </c>
      <c r="CN778" s="218">
        <f t="shared" si="1290"/>
        <v>0</v>
      </c>
      <c r="CO778" s="218">
        <f t="shared" si="1291"/>
        <v>0</v>
      </c>
      <c r="CP778" s="218">
        <f t="shared" si="1292"/>
        <v>0</v>
      </c>
      <c r="CQ778" s="218">
        <f t="shared" si="1293"/>
        <v>0</v>
      </c>
      <c r="CR778" s="218">
        <f t="shared" si="1294"/>
        <v>0</v>
      </c>
      <c r="CS778" s="14">
        <f t="shared" si="1247"/>
        <v>0</v>
      </c>
      <c r="CT778" s="236">
        <f t="shared" si="1248"/>
        <v>0</v>
      </c>
      <c r="CU778" s="237">
        <f t="shared" si="1324"/>
        <v>0</v>
      </c>
      <c r="CV778" s="16">
        <f t="shared" si="1324"/>
        <v>0</v>
      </c>
      <c r="CW778" s="16">
        <f t="shared" si="1324"/>
        <v>0</v>
      </c>
      <c r="CX778" s="16">
        <f t="shared" si="1324"/>
        <v>0</v>
      </c>
      <c r="CY778" s="16">
        <f t="shared" si="1324"/>
        <v>0</v>
      </c>
      <c r="CZ778" s="16">
        <f t="shared" si="1324"/>
        <v>0</v>
      </c>
      <c r="DA778" s="16">
        <f t="shared" si="1324"/>
        <v>0</v>
      </c>
      <c r="DB778" s="16">
        <f t="shared" si="1324"/>
        <v>0</v>
      </c>
      <c r="DC778" s="16">
        <f t="shared" si="1324"/>
        <v>0</v>
      </c>
      <c r="DD778" s="238">
        <f t="shared" si="1324"/>
        <v>0</v>
      </c>
      <c r="DE778" s="232">
        <f t="shared" si="1325"/>
        <v>0</v>
      </c>
      <c r="DF778" s="132">
        <f t="shared" si="1325"/>
        <v>0</v>
      </c>
      <c r="DG778" s="132">
        <f t="shared" si="1325"/>
        <v>0</v>
      </c>
      <c r="DH778" s="132">
        <f t="shared" si="1325"/>
        <v>0</v>
      </c>
      <c r="DI778" s="132">
        <f t="shared" si="1325"/>
        <v>0</v>
      </c>
      <c r="DJ778" s="132">
        <f t="shared" si="1325"/>
        <v>0</v>
      </c>
      <c r="DK778" s="132">
        <f t="shared" si="1325"/>
        <v>0</v>
      </c>
      <c r="DL778" s="132">
        <f t="shared" si="1325"/>
        <v>0</v>
      </c>
      <c r="DM778" s="132">
        <f t="shared" si="1325"/>
        <v>0</v>
      </c>
      <c r="DN778" s="233">
        <f t="shared" si="1325"/>
        <v>0</v>
      </c>
      <c r="DO778" s="232">
        <f t="shared" si="1249"/>
        <v>0</v>
      </c>
      <c r="DP778" s="132">
        <f t="shared" si="1250"/>
        <v>0</v>
      </c>
      <c r="DQ778" s="132">
        <f t="shared" si="1251"/>
        <v>0</v>
      </c>
      <c r="DR778" s="132">
        <f t="shared" si="1252"/>
        <v>0</v>
      </c>
      <c r="DS778" s="132">
        <f t="shared" si="1253"/>
        <v>0</v>
      </c>
      <c r="DT778" s="132">
        <f t="shared" si="1254"/>
        <v>0</v>
      </c>
      <c r="DU778" s="132">
        <f t="shared" si="1255"/>
        <v>0</v>
      </c>
      <c r="DV778" s="132">
        <f t="shared" si="1256"/>
        <v>0</v>
      </c>
      <c r="DW778" s="132">
        <f t="shared" si="1257"/>
        <v>0</v>
      </c>
      <c r="DX778" s="233">
        <f t="shared" si="1258"/>
        <v>0</v>
      </c>
      <c r="DY778" s="231" t="b">
        <f t="shared" si="1295"/>
        <v>0</v>
      </c>
      <c r="DZ778" s="163"/>
      <c r="EA778" s="226" t="str">
        <f t="shared" si="1296"/>
        <v/>
      </c>
      <c r="EB778" s="178" t="str">
        <f t="shared" si="1297"/>
        <v/>
      </c>
      <c r="EC778" s="178" t="str">
        <f t="shared" si="1298"/>
        <v/>
      </c>
      <c r="ED778" s="178" t="str">
        <f t="shared" si="1299"/>
        <v/>
      </c>
      <c r="EE778" s="178" t="str">
        <f t="shared" si="1300"/>
        <v/>
      </c>
      <c r="EF778" s="178" t="str">
        <f t="shared" si="1301"/>
        <v/>
      </c>
      <c r="EG778" s="178" t="str">
        <f t="shared" si="1302"/>
        <v/>
      </c>
      <c r="EH778" s="178" t="str">
        <f t="shared" si="1303"/>
        <v/>
      </c>
      <c r="EI778" s="178" t="str">
        <f t="shared" si="1304"/>
        <v/>
      </c>
      <c r="EJ778" s="227" t="str">
        <f t="shared" si="1305"/>
        <v/>
      </c>
      <c r="EK778" s="230" t="str">
        <f t="shared" si="1259"/>
        <v/>
      </c>
      <c r="EL778" s="177" t="str">
        <f t="shared" si="1260"/>
        <v/>
      </c>
      <c r="EM778" s="177" t="str">
        <f t="shared" si="1261"/>
        <v/>
      </c>
      <c r="EN778" s="177" t="str">
        <f t="shared" si="1262"/>
        <v/>
      </c>
      <c r="EO778" s="177" t="str">
        <f t="shared" si="1263"/>
        <v/>
      </c>
      <c r="EP778" s="177" t="str">
        <f t="shared" si="1264"/>
        <v/>
      </c>
      <c r="EQ778" s="177" t="str">
        <f t="shared" si="1265"/>
        <v/>
      </c>
      <c r="ER778" s="177" t="str">
        <f t="shared" si="1266"/>
        <v/>
      </c>
      <c r="ES778" s="177" t="str">
        <f t="shared" si="1267"/>
        <v/>
      </c>
      <c r="ET778" s="177" t="str">
        <f t="shared" si="1268"/>
        <v/>
      </c>
      <c r="EU778" s="229" t="e">
        <f t="shared" si="1269"/>
        <v>#VALUE!</v>
      </c>
      <c r="EV778" s="27" t="e">
        <f t="shared" si="1270"/>
        <v>#VALUE!</v>
      </c>
      <c r="EW778" s="27" t="e">
        <f t="shared" si="1271"/>
        <v>#VALUE!</v>
      </c>
      <c r="EX778" s="28" t="e">
        <f t="shared" si="1272"/>
        <v>#VALUE!</v>
      </c>
      <c r="EY778" s="28" t="e">
        <f t="shared" si="1273"/>
        <v>#VALUE!</v>
      </c>
      <c r="EZ778" s="28" t="b">
        <f t="shared" si="1274"/>
        <v>0</v>
      </c>
      <c r="FA778" s="176" t="str">
        <f t="shared" si="1275"/>
        <v/>
      </c>
      <c r="FB778" s="27" t="e" cm="1">
        <f t="array" aca="1" ref="FB778" ca="1">TEXT(RIGHT(10-RIGHT(SUM(INDEX(1*(MID(MID(C778,1,1)*2,ROW(INDIRECT("1:"&amp;LEN(MID(C778,1,1)*2))),1)),,))+MID(C778,2,1)+
SUM(INDEX(1*(MID(MID(C778,3,1)*2,ROW(INDIRECT("1:"&amp;LEN(MID(C778,3,1)*2))),1)),,))+MID(C778,4,1)+
SUM(INDEX(1*(MID(MID(C778,5,1)*2,ROW(INDIRECT("1:"&amp;LEN(MID(C778,5,1)*2))),1)),,))+MID(C778,6,1)+
SUM(INDEX(1*(MID(MID(C778,8,1)*2,ROW(INDIRECT("1:"&amp;LEN(MID(C778,8,1)*2))),1)),,))+MID(C778,9,1)+
SUM(INDEX(1*(MID(MID(C778,10,1)*2,ROW(INDIRECT("1:"&amp;LEN(MID(C778,10,1)*2))),1)),,)),1),1),"0")</f>
        <v>#VALUE!</v>
      </c>
      <c r="FC778" s="27" t="str">
        <f t="shared" si="1276"/>
        <v/>
      </c>
      <c r="FD778" s="29" t="b">
        <f t="shared" si="1277"/>
        <v>0</v>
      </c>
      <c r="FE778" s="112" t="b">
        <f>IFERROR(MATCH(D778,'Avtal för korttidsarbete'!$G$13:$G$1012,0),TRUE)</f>
        <v>1</v>
      </c>
      <c r="FF778" s="112" t="b">
        <f t="shared" si="1306"/>
        <v>0</v>
      </c>
      <c r="FG778" s="113" t="str" cm="1">
        <f t="array" ref="FG778">IF(FE778=TRUE,"x",INDEX('Avtal för korttidsarbete'!$E$13:$E$1012,$FE778))</f>
        <v>x</v>
      </c>
      <c r="FH778" s="113" t="str" cm="1">
        <f t="array" ref="FH778">IF(FE778=TRUE,"x",INDEX('Avtal för korttidsarbete'!$F$13:$F$1012,$FE778))</f>
        <v>x</v>
      </c>
      <c r="FI778" s="112" t="b">
        <f t="shared" si="1307"/>
        <v>0</v>
      </c>
      <c r="FJ778" s="135">
        <f t="shared" si="1308"/>
        <v>44166</v>
      </c>
      <c r="FK778" s="135">
        <f t="shared" si="1309"/>
        <v>44377</v>
      </c>
      <c r="FL778" s="112" t="b">
        <f t="shared" si="1310"/>
        <v>0</v>
      </c>
      <c r="FM778" s="113">
        <f t="shared" si="1311"/>
        <v>44166</v>
      </c>
      <c r="FN778" s="135">
        <f t="shared" si="1312"/>
        <v>44377</v>
      </c>
      <c r="FO778" s="148" t="b">
        <f>IFERROR(INDEX('Avtal för korttidsarbete'!R:R,MATCH(D778,'Avtal för korttidsarbete'!$G:$G,0)),TRUE)</f>
        <v>1</v>
      </c>
      <c r="FP778" s="135" t="str">
        <f>IF(FO778,"-",INDEX('Avtal för korttidsarbete'!$D:$D,MATCH(D778,'Avtal för korttidsarbete'!$G:$G,0)))</f>
        <v>-</v>
      </c>
      <c r="FQ778" s="113" t="b">
        <f>IFERROR(G778&gt;INDEX(Uppsägningar!E:E,MATCH(C778,Uppsägningar!C:C,0)),FALSE)</f>
        <v>0</v>
      </c>
    </row>
    <row r="779" spans="1:173" x14ac:dyDescent="0.25">
      <c r="A779" s="19">
        <v>763</v>
      </c>
      <c r="B779" s="20"/>
      <c r="C779" s="183"/>
      <c r="D779" s="66"/>
      <c r="E779" s="212">
        <f>IFERROR(INDEX(Admin!$C$7:$C$10,MATCH(FP779,TblNivåValTExt,0)),0)</f>
        <v>0</v>
      </c>
      <c r="F779" s="1"/>
      <c r="G779" s="1"/>
      <c r="H779" s="78"/>
      <c r="I779" s="181"/>
      <c r="J779" s="181"/>
      <c r="K779" s="182"/>
      <c r="L779" s="182"/>
      <c r="M779" s="181"/>
      <c r="N779" s="181"/>
      <c r="O779" s="181"/>
      <c r="P779" s="182"/>
      <c r="Q779" s="182"/>
      <c r="R779" s="181"/>
      <c r="S779" s="181"/>
      <c r="T779" s="181"/>
      <c r="U779" s="182"/>
      <c r="V779" s="182"/>
      <c r="W779" s="181"/>
      <c r="X779" s="181"/>
      <c r="Y779" s="181"/>
      <c r="Z779" s="182"/>
      <c r="AA779" s="182"/>
      <c r="AB779" s="181"/>
      <c r="AC779" s="181"/>
      <c r="AD779" s="181"/>
      <c r="AE779" s="182"/>
      <c r="AF779" s="182"/>
      <c r="AG779" s="181"/>
      <c r="AH779" s="181"/>
      <c r="AI779" s="181"/>
      <c r="AJ779" s="182"/>
      <c r="AK779" s="182"/>
      <c r="AL779" s="181"/>
      <c r="AM779" s="181"/>
      <c r="AN779" s="181"/>
      <c r="AO779" s="182"/>
      <c r="AP779" s="182"/>
      <c r="AQ779" s="181"/>
      <c r="AR779" s="181"/>
      <c r="AS779" s="181"/>
      <c r="AT779" s="182"/>
      <c r="AU779" s="182"/>
      <c r="AV779" s="181"/>
      <c r="AW779" s="181"/>
      <c r="AX779" s="181"/>
      <c r="AY779" s="182"/>
      <c r="AZ779" s="182"/>
      <c r="BA779" s="181"/>
      <c r="BB779" s="181"/>
      <c r="BC779" s="181"/>
      <c r="BD779" s="182"/>
      <c r="BE779" s="182"/>
      <c r="BF779" s="181"/>
      <c r="BG779" s="180">
        <f t="shared" si="1278"/>
        <v>0</v>
      </c>
      <c r="BH779" s="116" t="str">
        <f t="shared" si="1279"/>
        <v/>
      </c>
      <c r="BI779" s="80" t="b">
        <f t="shared" si="1227"/>
        <v>0</v>
      </c>
      <c r="BJ779" s="80" t="str">
        <f t="shared" si="1228"/>
        <v/>
      </c>
      <c r="BK779" s="80" t="b">
        <f t="shared" si="1280"/>
        <v>0</v>
      </c>
      <c r="BL779" s="13" t="str">
        <f t="shared" si="1229"/>
        <v/>
      </c>
      <c r="BM779" s="13" t="b">
        <f t="shared" si="1281"/>
        <v>0</v>
      </c>
      <c r="BN779" s="35" t="str">
        <f t="shared" si="1230"/>
        <v/>
      </c>
      <c r="BO779" s="13" t="b">
        <f t="shared" si="1231"/>
        <v>0</v>
      </c>
      <c r="BP779" s="35" t="str">
        <f t="shared" si="1232"/>
        <v/>
      </c>
      <c r="BQ779" s="13" t="b">
        <f t="shared" si="1233"/>
        <v>0</v>
      </c>
      <c r="BR779" s="35" t="str">
        <f t="shared" si="1234"/>
        <v/>
      </c>
      <c r="BS779" s="35" t="b">
        <f t="shared" si="1235"/>
        <v>0</v>
      </c>
      <c r="BT779" s="35" t="str">
        <f t="shared" si="1236"/>
        <v/>
      </c>
      <c r="BU779" s="35" t="b">
        <f t="shared" si="1237"/>
        <v>0</v>
      </c>
      <c r="BV779" s="35" t="str">
        <f t="shared" si="1238"/>
        <v/>
      </c>
      <c r="BW779" s="13" t="b">
        <f t="shared" si="1313"/>
        <v>0</v>
      </c>
      <c r="BX779" s="35" t="str">
        <f t="shared" si="1239"/>
        <v/>
      </c>
      <c r="BY779" s="265" t="b">
        <f t="shared" si="1282"/>
        <v>0</v>
      </c>
      <c r="BZ779" s="35" t="str">
        <f t="shared" si="1240"/>
        <v/>
      </c>
      <c r="CA779" s="265" t="b">
        <f t="shared" si="1283"/>
        <v>0</v>
      </c>
      <c r="CB779" s="35" t="str">
        <f t="shared" si="1241"/>
        <v/>
      </c>
      <c r="CC779" s="272" t="b">
        <f t="shared" si="1284"/>
        <v>0</v>
      </c>
      <c r="CD779" s="35" t="str">
        <f t="shared" si="1242"/>
        <v/>
      </c>
      <c r="CE779" s="13" t="b">
        <f t="shared" si="1243"/>
        <v>0</v>
      </c>
      <c r="CF779" s="35" t="str">
        <f t="shared" si="1244"/>
        <v/>
      </c>
      <c r="CG779" s="179">
        <f t="shared" si="1245"/>
        <v>0</v>
      </c>
      <c r="CH779" s="179">
        <f t="shared" si="1246"/>
        <v>0</v>
      </c>
      <c r="CI779" s="218">
        <f t="shared" si="1285"/>
        <v>0</v>
      </c>
      <c r="CJ779" s="218">
        <f t="shared" si="1286"/>
        <v>0</v>
      </c>
      <c r="CK779" s="218">
        <f t="shared" si="1287"/>
        <v>0</v>
      </c>
      <c r="CL779" s="218">
        <f t="shared" si="1288"/>
        <v>0</v>
      </c>
      <c r="CM779" s="218">
        <f t="shared" si="1289"/>
        <v>0</v>
      </c>
      <c r="CN779" s="218">
        <f t="shared" si="1290"/>
        <v>0</v>
      </c>
      <c r="CO779" s="218">
        <f t="shared" si="1291"/>
        <v>0</v>
      </c>
      <c r="CP779" s="218">
        <f t="shared" si="1292"/>
        <v>0</v>
      </c>
      <c r="CQ779" s="218">
        <f t="shared" si="1293"/>
        <v>0</v>
      </c>
      <c r="CR779" s="218">
        <f t="shared" si="1294"/>
        <v>0</v>
      </c>
      <c r="CS779" s="14">
        <f t="shared" si="1247"/>
        <v>0</v>
      </c>
      <c r="CT779" s="236">
        <f t="shared" si="1248"/>
        <v>0</v>
      </c>
      <c r="CU779" s="237">
        <f t="shared" si="1324"/>
        <v>0</v>
      </c>
      <c r="CV779" s="16">
        <f t="shared" si="1324"/>
        <v>0</v>
      </c>
      <c r="CW779" s="16">
        <f t="shared" si="1324"/>
        <v>0</v>
      </c>
      <c r="CX779" s="16">
        <f t="shared" si="1324"/>
        <v>0</v>
      </c>
      <c r="CY779" s="16">
        <f t="shared" si="1324"/>
        <v>0</v>
      </c>
      <c r="CZ779" s="16">
        <f t="shared" si="1324"/>
        <v>0</v>
      </c>
      <c r="DA779" s="16">
        <f t="shared" si="1324"/>
        <v>0</v>
      </c>
      <c r="DB779" s="16">
        <f t="shared" si="1324"/>
        <v>0</v>
      </c>
      <c r="DC779" s="16">
        <f t="shared" si="1324"/>
        <v>0</v>
      </c>
      <c r="DD779" s="238">
        <f t="shared" si="1324"/>
        <v>0</v>
      </c>
      <c r="DE779" s="232">
        <f t="shared" si="1325"/>
        <v>0</v>
      </c>
      <c r="DF779" s="132">
        <f t="shared" si="1325"/>
        <v>0</v>
      </c>
      <c r="DG779" s="132">
        <f t="shared" si="1325"/>
        <v>0</v>
      </c>
      <c r="DH779" s="132">
        <f t="shared" si="1325"/>
        <v>0</v>
      </c>
      <c r="DI779" s="132">
        <f t="shared" si="1325"/>
        <v>0</v>
      </c>
      <c r="DJ779" s="132">
        <f t="shared" si="1325"/>
        <v>0</v>
      </c>
      <c r="DK779" s="132">
        <f t="shared" si="1325"/>
        <v>0</v>
      </c>
      <c r="DL779" s="132">
        <f t="shared" si="1325"/>
        <v>0</v>
      </c>
      <c r="DM779" s="132">
        <f t="shared" si="1325"/>
        <v>0</v>
      </c>
      <c r="DN779" s="233">
        <f t="shared" si="1325"/>
        <v>0</v>
      </c>
      <c r="DO779" s="232">
        <f t="shared" si="1249"/>
        <v>0</v>
      </c>
      <c r="DP779" s="132">
        <f t="shared" si="1250"/>
        <v>0</v>
      </c>
      <c r="DQ779" s="132">
        <f t="shared" si="1251"/>
        <v>0</v>
      </c>
      <c r="DR779" s="132">
        <f t="shared" si="1252"/>
        <v>0</v>
      </c>
      <c r="DS779" s="132">
        <f t="shared" si="1253"/>
        <v>0</v>
      </c>
      <c r="DT779" s="132">
        <f t="shared" si="1254"/>
        <v>0</v>
      </c>
      <c r="DU779" s="132">
        <f t="shared" si="1255"/>
        <v>0</v>
      </c>
      <c r="DV779" s="132">
        <f t="shared" si="1256"/>
        <v>0</v>
      </c>
      <c r="DW779" s="132">
        <f t="shared" si="1257"/>
        <v>0</v>
      </c>
      <c r="DX779" s="233">
        <f t="shared" si="1258"/>
        <v>0</v>
      </c>
      <c r="DY779" s="231" t="b">
        <f t="shared" si="1295"/>
        <v>0</v>
      </c>
      <c r="DZ779" s="163"/>
      <c r="EA779" s="226" t="str">
        <f t="shared" si="1296"/>
        <v/>
      </c>
      <c r="EB779" s="178" t="str">
        <f t="shared" si="1297"/>
        <v/>
      </c>
      <c r="EC779" s="178" t="str">
        <f t="shared" si="1298"/>
        <v/>
      </c>
      <c r="ED779" s="178" t="str">
        <f t="shared" si="1299"/>
        <v/>
      </c>
      <c r="EE779" s="178" t="str">
        <f t="shared" si="1300"/>
        <v/>
      </c>
      <c r="EF779" s="178" t="str">
        <f t="shared" si="1301"/>
        <v/>
      </c>
      <c r="EG779" s="178" t="str">
        <f t="shared" si="1302"/>
        <v/>
      </c>
      <c r="EH779" s="178" t="str">
        <f t="shared" si="1303"/>
        <v/>
      </c>
      <c r="EI779" s="178" t="str">
        <f t="shared" si="1304"/>
        <v/>
      </c>
      <c r="EJ779" s="227" t="str">
        <f t="shared" si="1305"/>
        <v/>
      </c>
      <c r="EK779" s="230" t="str">
        <f t="shared" si="1259"/>
        <v/>
      </c>
      <c r="EL779" s="177" t="str">
        <f t="shared" si="1260"/>
        <v/>
      </c>
      <c r="EM779" s="177" t="str">
        <f t="shared" si="1261"/>
        <v/>
      </c>
      <c r="EN779" s="177" t="str">
        <f t="shared" si="1262"/>
        <v/>
      </c>
      <c r="EO779" s="177" t="str">
        <f t="shared" si="1263"/>
        <v/>
      </c>
      <c r="EP779" s="177" t="str">
        <f t="shared" si="1264"/>
        <v/>
      </c>
      <c r="EQ779" s="177" t="str">
        <f t="shared" si="1265"/>
        <v/>
      </c>
      <c r="ER779" s="177" t="str">
        <f t="shared" si="1266"/>
        <v/>
      </c>
      <c r="ES779" s="177" t="str">
        <f t="shared" si="1267"/>
        <v/>
      </c>
      <c r="ET779" s="177" t="str">
        <f t="shared" si="1268"/>
        <v/>
      </c>
      <c r="EU779" s="229" t="e">
        <f t="shared" si="1269"/>
        <v>#VALUE!</v>
      </c>
      <c r="EV779" s="27" t="e">
        <f t="shared" si="1270"/>
        <v>#VALUE!</v>
      </c>
      <c r="EW779" s="27" t="e">
        <f t="shared" si="1271"/>
        <v>#VALUE!</v>
      </c>
      <c r="EX779" s="28" t="e">
        <f t="shared" si="1272"/>
        <v>#VALUE!</v>
      </c>
      <c r="EY779" s="28" t="e">
        <f t="shared" si="1273"/>
        <v>#VALUE!</v>
      </c>
      <c r="EZ779" s="28" t="b">
        <f t="shared" si="1274"/>
        <v>0</v>
      </c>
      <c r="FA779" s="176" t="str">
        <f t="shared" si="1275"/>
        <v/>
      </c>
      <c r="FB779" s="27" t="e" cm="1">
        <f t="array" aca="1" ref="FB779" ca="1">TEXT(RIGHT(10-RIGHT(SUM(INDEX(1*(MID(MID(C779,1,1)*2,ROW(INDIRECT("1:"&amp;LEN(MID(C779,1,1)*2))),1)),,))+MID(C779,2,1)+
SUM(INDEX(1*(MID(MID(C779,3,1)*2,ROW(INDIRECT("1:"&amp;LEN(MID(C779,3,1)*2))),1)),,))+MID(C779,4,1)+
SUM(INDEX(1*(MID(MID(C779,5,1)*2,ROW(INDIRECT("1:"&amp;LEN(MID(C779,5,1)*2))),1)),,))+MID(C779,6,1)+
SUM(INDEX(1*(MID(MID(C779,8,1)*2,ROW(INDIRECT("1:"&amp;LEN(MID(C779,8,1)*2))),1)),,))+MID(C779,9,1)+
SUM(INDEX(1*(MID(MID(C779,10,1)*2,ROW(INDIRECT("1:"&amp;LEN(MID(C779,10,1)*2))),1)),,)),1),1),"0")</f>
        <v>#VALUE!</v>
      </c>
      <c r="FC779" s="27" t="str">
        <f t="shared" si="1276"/>
        <v/>
      </c>
      <c r="FD779" s="29" t="b">
        <f t="shared" si="1277"/>
        <v>0</v>
      </c>
      <c r="FE779" s="112" t="b">
        <f>IFERROR(MATCH(D779,'Avtal för korttidsarbete'!$G$13:$G$1012,0),TRUE)</f>
        <v>1</v>
      </c>
      <c r="FF779" s="112" t="b">
        <f t="shared" si="1306"/>
        <v>0</v>
      </c>
      <c r="FG779" s="113" t="str" cm="1">
        <f t="array" ref="FG779">IF(FE779=TRUE,"x",INDEX('Avtal för korttidsarbete'!$E$13:$E$1012,$FE779))</f>
        <v>x</v>
      </c>
      <c r="FH779" s="113" t="str" cm="1">
        <f t="array" ref="FH779">IF(FE779=TRUE,"x",INDEX('Avtal för korttidsarbete'!$F$13:$F$1012,$FE779))</f>
        <v>x</v>
      </c>
      <c r="FI779" s="112" t="b">
        <f t="shared" si="1307"/>
        <v>0</v>
      </c>
      <c r="FJ779" s="135">
        <f t="shared" si="1308"/>
        <v>44166</v>
      </c>
      <c r="FK779" s="135">
        <f t="shared" si="1309"/>
        <v>44377</v>
      </c>
      <c r="FL779" s="112" t="b">
        <f t="shared" si="1310"/>
        <v>0</v>
      </c>
      <c r="FM779" s="113">
        <f t="shared" si="1311"/>
        <v>44166</v>
      </c>
      <c r="FN779" s="135">
        <f t="shared" si="1312"/>
        <v>44377</v>
      </c>
      <c r="FO779" s="148" t="b">
        <f>IFERROR(INDEX('Avtal för korttidsarbete'!R:R,MATCH(D779,'Avtal för korttidsarbete'!$G:$G,0)),TRUE)</f>
        <v>1</v>
      </c>
      <c r="FP779" s="135" t="str">
        <f>IF(FO779,"-",INDEX('Avtal för korttidsarbete'!$D:$D,MATCH(D779,'Avtal för korttidsarbete'!$G:$G,0)))</f>
        <v>-</v>
      </c>
      <c r="FQ779" s="113" t="b">
        <f>IFERROR(G779&gt;INDEX(Uppsägningar!E:E,MATCH(C779,Uppsägningar!C:C,0)),FALSE)</f>
        <v>0</v>
      </c>
    </row>
    <row r="780" spans="1:173" x14ac:dyDescent="0.25">
      <c r="A780" s="19">
        <v>764</v>
      </c>
      <c r="B780" s="20"/>
      <c r="C780" s="183"/>
      <c r="D780" s="66"/>
      <c r="E780" s="212">
        <f>IFERROR(INDEX(Admin!$C$7:$C$10,MATCH(FP780,TblNivåValTExt,0)),0)</f>
        <v>0</v>
      </c>
      <c r="F780" s="1"/>
      <c r="G780" s="1"/>
      <c r="H780" s="78"/>
      <c r="I780" s="181"/>
      <c r="J780" s="181"/>
      <c r="K780" s="182"/>
      <c r="L780" s="182"/>
      <c r="M780" s="181"/>
      <c r="N780" s="181"/>
      <c r="O780" s="181"/>
      <c r="P780" s="182"/>
      <c r="Q780" s="182"/>
      <c r="R780" s="181"/>
      <c r="S780" s="181"/>
      <c r="T780" s="181"/>
      <c r="U780" s="182"/>
      <c r="V780" s="182"/>
      <c r="W780" s="181"/>
      <c r="X780" s="181"/>
      <c r="Y780" s="181"/>
      <c r="Z780" s="182"/>
      <c r="AA780" s="182"/>
      <c r="AB780" s="181"/>
      <c r="AC780" s="181"/>
      <c r="AD780" s="181"/>
      <c r="AE780" s="182"/>
      <c r="AF780" s="182"/>
      <c r="AG780" s="181"/>
      <c r="AH780" s="181"/>
      <c r="AI780" s="181"/>
      <c r="AJ780" s="182"/>
      <c r="AK780" s="182"/>
      <c r="AL780" s="181"/>
      <c r="AM780" s="181"/>
      <c r="AN780" s="181"/>
      <c r="AO780" s="182"/>
      <c r="AP780" s="182"/>
      <c r="AQ780" s="181"/>
      <c r="AR780" s="181"/>
      <c r="AS780" s="181"/>
      <c r="AT780" s="182"/>
      <c r="AU780" s="182"/>
      <c r="AV780" s="181"/>
      <c r="AW780" s="181"/>
      <c r="AX780" s="181"/>
      <c r="AY780" s="182"/>
      <c r="AZ780" s="182"/>
      <c r="BA780" s="181"/>
      <c r="BB780" s="181"/>
      <c r="BC780" s="181"/>
      <c r="BD780" s="182"/>
      <c r="BE780" s="182"/>
      <c r="BF780" s="181"/>
      <c r="BG780" s="180">
        <f t="shared" si="1278"/>
        <v>0</v>
      </c>
      <c r="BH780" s="116" t="str">
        <f t="shared" si="1279"/>
        <v/>
      </c>
      <c r="BI780" s="80" t="b">
        <f t="shared" si="1227"/>
        <v>0</v>
      </c>
      <c r="BJ780" s="80" t="str">
        <f t="shared" si="1228"/>
        <v/>
      </c>
      <c r="BK780" s="80" t="b">
        <f t="shared" si="1280"/>
        <v>0</v>
      </c>
      <c r="BL780" s="13" t="str">
        <f t="shared" si="1229"/>
        <v/>
      </c>
      <c r="BM780" s="13" t="b">
        <f t="shared" si="1281"/>
        <v>0</v>
      </c>
      <c r="BN780" s="35" t="str">
        <f t="shared" si="1230"/>
        <v/>
      </c>
      <c r="BO780" s="13" t="b">
        <f t="shared" si="1231"/>
        <v>0</v>
      </c>
      <c r="BP780" s="35" t="str">
        <f t="shared" si="1232"/>
        <v/>
      </c>
      <c r="BQ780" s="13" t="b">
        <f t="shared" si="1233"/>
        <v>0</v>
      </c>
      <c r="BR780" s="35" t="str">
        <f t="shared" si="1234"/>
        <v/>
      </c>
      <c r="BS780" s="35" t="b">
        <f t="shared" si="1235"/>
        <v>0</v>
      </c>
      <c r="BT780" s="35" t="str">
        <f t="shared" si="1236"/>
        <v/>
      </c>
      <c r="BU780" s="35" t="b">
        <f t="shared" si="1237"/>
        <v>0</v>
      </c>
      <c r="BV780" s="35" t="str">
        <f t="shared" si="1238"/>
        <v/>
      </c>
      <c r="BW780" s="13" t="b">
        <f t="shared" si="1313"/>
        <v>0</v>
      </c>
      <c r="BX780" s="35" t="str">
        <f t="shared" si="1239"/>
        <v/>
      </c>
      <c r="BY780" s="265" t="b">
        <f t="shared" si="1282"/>
        <v>0</v>
      </c>
      <c r="BZ780" s="35" t="str">
        <f t="shared" si="1240"/>
        <v/>
      </c>
      <c r="CA780" s="265" t="b">
        <f t="shared" si="1283"/>
        <v>0</v>
      </c>
      <c r="CB780" s="35" t="str">
        <f t="shared" si="1241"/>
        <v/>
      </c>
      <c r="CC780" s="272" t="b">
        <f t="shared" si="1284"/>
        <v>0</v>
      </c>
      <c r="CD780" s="35" t="str">
        <f t="shared" si="1242"/>
        <v/>
      </c>
      <c r="CE780" s="13" t="b">
        <f t="shared" si="1243"/>
        <v>0</v>
      </c>
      <c r="CF780" s="35" t="str">
        <f t="shared" si="1244"/>
        <v/>
      </c>
      <c r="CG780" s="179">
        <f t="shared" si="1245"/>
        <v>0</v>
      </c>
      <c r="CH780" s="179">
        <f t="shared" si="1246"/>
        <v>0</v>
      </c>
      <c r="CI780" s="218">
        <f t="shared" si="1285"/>
        <v>0</v>
      </c>
      <c r="CJ780" s="218">
        <f t="shared" si="1286"/>
        <v>0</v>
      </c>
      <c r="CK780" s="218">
        <f t="shared" si="1287"/>
        <v>0</v>
      </c>
      <c r="CL780" s="218">
        <f t="shared" si="1288"/>
        <v>0</v>
      </c>
      <c r="CM780" s="218">
        <f t="shared" si="1289"/>
        <v>0</v>
      </c>
      <c r="CN780" s="218">
        <f t="shared" si="1290"/>
        <v>0</v>
      </c>
      <c r="CO780" s="218">
        <f t="shared" si="1291"/>
        <v>0</v>
      </c>
      <c r="CP780" s="218">
        <f t="shared" si="1292"/>
        <v>0</v>
      </c>
      <c r="CQ780" s="218">
        <f t="shared" si="1293"/>
        <v>0</v>
      </c>
      <c r="CR780" s="218">
        <f t="shared" si="1294"/>
        <v>0</v>
      </c>
      <c r="CS780" s="14">
        <f t="shared" si="1247"/>
        <v>0</v>
      </c>
      <c r="CT780" s="236">
        <f t="shared" si="1248"/>
        <v>0</v>
      </c>
      <c r="CU780" s="237">
        <f t="shared" si="1324"/>
        <v>0</v>
      </c>
      <c r="CV780" s="16">
        <f t="shared" si="1324"/>
        <v>0</v>
      </c>
      <c r="CW780" s="16">
        <f t="shared" si="1324"/>
        <v>0</v>
      </c>
      <c r="CX780" s="16">
        <f t="shared" si="1324"/>
        <v>0</v>
      </c>
      <c r="CY780" s="16">
        <f t="shared" si="1324"/>
        <v>0</v>
      </c>
      <c r="CZ780" s="16">
        <f t="shared" si="1324"/>
        <v>0</v>
      </c>
      <c r="DA780" s="16">
        <f t="shared" si="1324"/>
        <v>0</v>
      </c>
      <c r="DB780" s="16">
        <f t="shared" si="1324"/>
        <v>0</v>
      </c>
      <c r="DC780" s="16">
        <f t="shared" si="1324"/>
        <v>0</v>
      </c>
      <c r="DD780" s="238">
        <f t="shared" si="1324"/>
        <v>0</v>
      </c>
      <c r="DE780" s="232">
        <f t="shared" si="1325"/>
        <v>0</v>
      </c>
      <c r="DF780" s="132">
        <f t="shared" si="1325"/>
        <v>0</v>
      </c>
      <c r="DG780" s="132">
        <f t="shared" si="1325"/>
        <v>0</v>
      </c>
      <c r="DH780" s="132">
        <f t="shared" si="1325"/>
        <v>0</v>
      </c>
      <c r="DI780" s="132">
        <f t="shared" si="1325"/>
        <v>0</v>
      </c>
      <c r="DJ780" s="132">
        <f t="shared" si="1325"/>
        <v>0</v>
      </c>
      <c r="DK780" s="132">
        <f t="shared" si="1325"/>
        <v>0</v>
      </c>
      <c r="DL780" s="132">
        <f t="shared" si="1325"/>
        <v>0</v>
      </c>
      <c r="DM780" s="132">
        <f t="shared" si="1325"/>
        <v>0</v>
      </c>
      <c r="DN780" s="233">
        <f t="shared" si="1325"/>
        <v>0</v>
      </c>
      <c r="DO780" s="232">
        <f t="shared" si="1249"/>
        <v>0</v>
      </c>
      <c r="DP780" s="132">
        <f t="shared" si="1250"/>
        <v>0</v>
      </c>
      <c r="DQ780" s="132">
        <f t="shared" si="1251"/>
        <v>0</v>
      </c>
      <c r="DR780" s="132">
        <f t="shared" si="1252"/>
        <v>0</v>
      </c>
      <c r="DS780" s="132">
        <f t="shared" si="1253"/>
        <v>0</v>
      </c>
      <c r="DT780" s="132">
        <f t="shared" si="1254"/>
        <v>0</v>
      </c>
      <c r="DU780" s="132">
        <f t="shared" si="1255"/>
        <v>0</v>
      </c>
      <c r="DV780" s="132">
        <f t="shared" si="1256"/>
        <v>0</v>
      </c>
      <c r="DW780" s="132">
        <f t="shared" si="1257"/>
        <v>0</v>
      </c>
      <c r="DX780" s="233">
        <f t="shared" si="1258"/>
        <v>0</v>
      </c>
      <c r="DY780" s="231" t="b">
        <f t="shared" si="1295"/>
        <v>0</v>
      </c>
      <c r="DZ780" s="163"/>
      <c r="EA780" s="226" t="str">
        <f t="shared" si="1296"/>
        <v/>
      </c>
      <c r="EB780" s="178" t="str">
        <f t="shared" si="1297"/>
        <v/>
      </c>
      <c r="EC780" s="178" t="str">
        <f t="shared" si="1298"/>
        <v/>
      </c>
      <c r="ED780" s="178" t="str">
        <f t="shared" si="1299"/>
        <v/>
      </c>
      <c r="EE780" s="178" t="str">
        <f t="shared" si="1300"/>
        <v/>
      </c>
      <c r="EF780" s="178" t="str">
        <f t="shared" si="1301"/>
        <v/>
      </c>
      <c r="EG780" s="178" t="str">
        <f t="shared" si="1302"/>
        <v/>
      </c>
      <c r="EH780" s="178" t="str">
        <f t="shared" si="1303"/>
        <v/>
      </c>
      <c r="EI780" s="178" t="str">
        <f t="shared" si="1304"/>
        <v/>
      </c>
      <c r="EJ780" s="227" t="str">
        <f t="shared" si="1305"/>
        <v/>
      </c>
      <c r="EK780" s="230" t="str">
        <f t="shared" si="1259"/>
        <v/>
      </c>
      <c r="EL780" s="177" t="str">
        <f t="shared" si="1260"/>
        <v/>
      </c>
      <c r="EM780" s="177" t="str">
        <f t="shared" si="1261"/>
        <v/>
      </c>
      <c r="EN780" s="177" t="str">
        <f t="shared" si="1262"/>
        <v/>
      </c>
      <c r="EO780" s="177" t="str">
        <f t="shared" si="1263"/>
        <v/>
      </c>
      <c r="EP780" s="177" t="str">
        <f t="shared" si="1264"/>
        <v/>
      </c>
      <c r="EQ780" s="177" t="str">
        <f t="shared" si="1265"/>
        <v/>
      </c>
      <c r="ER780" s="177" t="str">
        <f t="shared" si="1266"/>
        <v/>
      </c>
      <c r="ES780" s="177" t="str">
        <f t="shared" si="1267"/>
        <v/>
      </c>
      <c r="ET780" s="177" t="str">
        <f t="shared" si="1268"/>
        <v/>
      </c>
      <c r="EU780" s="229" t="e">
        <f t="shared" si="1269"/>
        <v>#VALUE!</v>
      </c>
      <c r="EV780" s="27" t="e">
        <f t="shared" si="1270"/>
        <v>#VALUE!</v>
      </c>
      <c r="EW780" s="27" t="e">
        <f t="shared" si="1271"/>
        <v>#VALUE!</v>
      </c>
      <c r="EX780" s="28" t="e">
        <f t="shared" si="1272"/>
        <v>#VALUE!</v>
      </c>
      <c r="EY780" s="28" t="e">
        <f t="shared" si="1273"/>
        <v>#VALUE!</v>
      </c>
      <c r="EZ780" s="28" t="b">
        <f t="shared" si="1274"/>
        <v>0</v>
      </c>
      <c r="FA780" s="176" t="str">
        <f t="shared" si="1275"/>
        <v/>
      </c>
      <c r="FB780" s="27" t="e" cm="1">
        <f t="array" aca="1" ref="FB780" ca="1">TEXT(RIGHT(10-RIGHT(SUM(INDEX(1*(MID(MID(C780,1,1)*2,ROW(INDIRECT("1:"&amp;LEN(MID(C780,1,1)*2))),1)),,))+MID(C780,2,1)+
SUM(INDEX(1*(MID(MID(C780,3,1)*2,ROW(INDIRECT("1:"&amp;LEN(MID(C780,3,1)*2))),1)),,))+MID(C780,4,1)+
SUM(INDEX(1*(MID(MID(C780,5,1)*2,ROW(INDIRECT("1:"&amp;LEN(MID(C780,5,1)*2))),1)),,))+MID(C780,6,1)+
SUM(INDEX(1*(MID(MID(C780,8,1)*2,ROW(INDIRECT("1:"&amp;LEN(MID(C780,8,1)*2))),1)),,))+MID(C780,9,1)+
SUM(INDEX(1*(MID(MID(C780,10,1)*2,ROW(INDIRECT("1:"&amp;LEN(MID(C780,10,1)*2))),1)),,)),1),1),"0")</f>
        <v>#VALUE!</v>
      </c>
      <c r="FC780" s="27" t="str">
        <f t="shared" si="1276"/>
        <v/>
      </c>
      <c r="FD780" s="29" t="b">
        <f t="shared" si="1277"/>
        <v>0</v>
      </c>
      <c r="FE780" s="112" t="b">
        <f>IFERROR(MATCH(D780,'Avtal för korttidsarbete'!$G$13:$G$1012,0),TRUE)</f>
        <v>1</v>
      </c>
      <c r="FF780" s="112" t="b">
        <f t="shared" si="1306"/>
        <v>0</v>
      </c>
      <c r="FG780" s="113" t="str" cm="1">
        <f t="array" ref="FG780">IF(FE780=TRUE,"x",INDEX('Avtal för korttidsarbete'!$E$13:$E$1012,$FE780))</f>
        <v>x</v>
      </c>
      <c r="FH780" s="113" t="str" cm="1">
        <f t="array" ref="FH780">IF(FE780=TRUE,"x",INDEX('Avtal för korttidsarbete'!$F$13:$F$1012,$FE780))</f>
        <v>x</v>
      </c>
      <c r="FI780" s="112" t="b">
        <f t="shared" si="1307"/>
        <v>0</v>
      </c>
      <c r="FJ780" s="135">
        <f t="shared" si="1308"/>
        <v>44166</v>
      </c>
      <c r="FK780" s="135">
        <f t="shared" si="1309"/>
        <v>44377</v>
      </c>
      <c r="FL780" s="112" t="b">
        <f t="shared" si="1310"/>
        <v>0</v>
      </c>
      <c r="FM780" s="113">
        <f t="shared" si="1311"/>
        <v>44166</v>
      </c>
      <c r="FN780" s="135">
        <f t="shared" si="1312"/>
        <v>44377</v>
      </c>
      <c r="FO780" s="148" t="b">
        <f>IFERROR(INDEX('Avtal för korttidsarbete'!R:R,MATCH(D780,'Avtal för korttidsarbete'!$G:$G,0)),TRUE)</f>
        <v>1</v>
      </c>
      <c r="FP780" s="135" t="str">
        <f>IF(FO780,"-",INDEX('Avtal för korttidsarbete'!$D:$D,MATCH(D780,'Avtal för korttidsarbete'!$G:$G,0)))</f>
        <v>-</v>
      </c>
      <c r="FQ780" s="113" t="b">
        <f>IFERROR(G780&gt;INDEX(Uppsägningar!E:E,MATCH(C780,Uppsägningar!C:C,0)),FALSE)</f>
        <v>0</v>
      </c>
    </row>
    <row r="781" spans="1:173" x14ac:dyDescent="0.25">
      <c r="A781" s="19">
        <v>765</v>
      </c>
      <c r="B781" s="20"/>
      <c r="C781" s="183"/>
      <c r="D781" s="66"/>
      <c r="E781" s="212">
        <f>IFERROR(INDEX(Admin!$C$7:$C$10,MATCH(FP781,TblNivåValTExt,0)),0)</f>
        <v>0</v>
      </c>
      <c r="F781" s="1"/>
      <c r="G781" s="1"/>
      <c r="H781" s="78"/>
      <c r="I781" s="181"/>
      <c r="J781" s="181"/>
      <c r="K781" s="182"/>
      <c r="L781" s="182"/>
      <c r="M781" s="181"/>
      <c r="N781" s="181"/>
      <c r="O781" s="181"/>
      <c r="P781" s="182"/>
      <c r="Q781" s="182"/>
      <c r="R781" s="181"/>
      <c r="S781" s="181"/>
      <c r="T781" s="181"/>
      <c r="U781" s="182"/>
      <c r="V781" s="182"/>
      <c r="W781" s="181"/>
      <c r="X781" s="181"/>
      <c r="Y781" s="181"/>
      <c r="Z781" s="182"/>
      <c r="AA781" s="182"/>
      <c r="AB781" s="181"/>
      <c r="AC781" s="181"/>
      <c r="AD781" s="181"/>
      <c r="AE781" s="182"/>
      <c r="AF781" s="182"/>
      <c r="AG781" s="181"/>
      <c r="AH781" s="181"/>
      <c r="AI781" s="181"/>
      <c r="AJ781" s="182"/>
      <c r="AK781" s="182"/>
      <c r="AL781" s="181"/>
      <c r="AM781" s="181"/>
      <c r="AN781" s="181"/>
      <c r="AO781" s="182"/>
      <c r="AP781" s="182"/>
      <c r="AQ781" s="181"/>
      <c r="AR781" s="181"/>
      <c r="AS781" s="181"/>
      <c r="AT781" s="182"/>
      <c r="AU781" s="182"/>
      <c r="AV781" s="181"/>
      <c r="AW781" s="181"/>
      <c r="AX781" s="181"/>
      <c r="AY781" s="182"/>
      <c r="AZ781" s="182"/>
      <c r="BA781" s="181"/>
      <c r="BB781" s="181"/>
      <c r="BC781" s="181"/>
      <c r="BD781" s="182"/>
      <c r="BE781" s="182"/>
      <c r="BF781" s="181"/>
      <c r="BG781" s="180">
        <f t="shared" si="1278"/>
        <v>0</v>
      </c>
      <c r="BH781" s="116" t="str">
        <f t="shared" si="1279"/>
        <v/>
      </c>
      <c r="BI781" s="80" t="b">
        <f t="shared" si="1227"/>
        <v>0</v>
      </c>
      <c r="BJ781" s="80" t="str">
        <f t="shared" si="1228"/>
        <v/>
      </c>
      <c r="BK781" s="80" t="b">
        <f t="shared" si="1280"/>
        <v>0</v>
      </c>
      <c r="BL781" s="13" t="str">
        <f t="shared" si="1229"/>
        <v/>
      </c>
      <c r="BM781" s="13" t="b">
        <f t="shared" si="1281"/>
        <v>0</v>
      </c>
      <c r="BN781" s="35" t="str">
        <f t="shared" si="1230"/>
        <v/>
      </c>
      <c r="BO781" s="13" t="b">
        <f t="shared" si="1231"/>
        <v>0</v>
      </c>
      <c r="BP781" s="35" t="str">
        <f t="shared" si="1232"/>
        <v/>
      </c>
      <c r="BQ781" s="13" t="b">
        <f t="shared" si="1233"/>
        <v>0</v>
      </c>
      <c r="BR781" s="35" t="str">
        <f t="shared" si="1234"/>
        <v/>
      </c>
      <c r="BS781" s="35" t="b">
        <f t="shared" si="1235"/>
        <v>0</v>
      </c>
      <c r="BT781" s="35" t="str">
        <f t="shared" si="1236"/>
        <v/>
      </c>
      <c r="BU781" s="35" t="b">
        <f t="shared" si="1237"/>
        <v>0</v>
      </c>
      <c r="BV781" s="35" t="str">
        <f t="shared" si="1238"/>
        <v/>
      </c>
      <c r="BW781" s="13" t="b">
        <f t="shared" si="1313"/>
        <v>0</v>
      </c>
      <c r="BX781" s="35" t="str">
        <f t="shared" si="1239"/>
        <v/>
      </c>
      <c r="BY781" s="265" t="b">
        <f t="shared" si="1282"/>
        <v>0</v>
      </c>
      <c r="BZ781" s="35" t="str">
        <f t="shared" si="1240"/>
        <v/>
      </c>
      <c r="CA781" s="265" t="b">
        <f t="shared" si="1283"/>
        <v>0</v>
      </c>
      <c r="CB781" s="35" t="str">
        <f t="shared" si="1241"/>
        <v/>
      </c>
      <c r="CC781" s="272" t="b">
        <f t="shared" si="1284"/>
        <v>0</v>
      </c>
      <c r="CD781" s="35" t="str">
        <f t="shared" si="1242"/>
        <v/>
      </c>
      <c r="CE781" s="13" t="b">
        <f t="shared" si="1243"/>
        <v>0</v>
      </c>
      <c r="CF781" s="35" t="str">
        <f t="shared" si="1244"/>
        <v/>
      </c>
      <c r="CG781" s="179">
        <f t="shared" si="1245"/>
        <v>0</v>
      </c>
      <c r="CH781" s="179">
        <f t="shared" si="1246"/>
        <v>0</v>
      </c>
      <c r="CI781" s="218">
        <f t="shared" si="1285"/>
        <v>0</v>
      </c>
      <c r="CJ781" s="218">
        <f t="shared" si="1286"/>
        <v>0</v>
      </c>
      <c r="CK781" s="218">
        <f t="shared" si="1287"/>
        <v>0</v>
      </c>
      <c r="CL781" s="218">
        <f t="shared" si="1288"/>
        <v>0</v>
      </c>
      <c r="CM781" s="218">
        <f t="shared" si="1289"/>
        <v>0</v>
      </c>
      <c r="CN781" s="218">
        <f t="shared" si="1290"/>
        <v>0</v>
      </c>
      <c r="CO781" s="218">
        <f t="shared" si="1291"/>
        <v>0</v>
      </c>
      <c r="CP781" s="218">
        <f t="shared" si="1292"/>
        <v>0</v>
      </c>
      <c r="CQ781" s="218">
        <f t="shared" si="1293"/>
        <v>0</v>
      </c>
      <c r="CR781" s="218">
        <f t="shared" si="1294"/>
        <v>0</v>
      </c>
      <c r="CS781" s="14">
        <f t="shared" si="1247"/>
        <v>0</v>
      </c>
      <c r="CT781" s="236">
        <f t="shared" si="1248"/>
        <v>0</v>
      </c>
      <c r="CU781" s="237">
        <f t="shared" si="1324"/>
        <v>0</v>
      </c>
      <c r="CV781" s="16">
        <f t="shared" si="1324"/>
        <v>0</v>
      </c>
      <c r="CW781" s="16">
        <f t="shared" si="1324"/>
        <v>0</v>
      </c>
      <c r="CX781" s="16">
        <f t="shared" si="1324"/>
        <v>0</v>
      </c>
      <c r="CY781" s="16">
        <f t="shared" si="1324"/>
        <v>0</v>
      </c>
      <c r="CZ781" s="16">
        <f t="shared" si="1324"/>
        <v>0</v>
      </c>
      <c r="DA781" s="16">
        <f t="shared" si="1324"/>
        <v>0</v>
      </c>
      <c r="DB781" s="16">
        <f t="shared" si="1324"/>
        <v>0</v>
      </c>
      <c r="DC781" s="16">
        <f t="shared" si="1324"/>
        <v>0</v>
      </c>
      <c r="DD781" s="238">
        <f t="shared" si="1324"/>
        <v>0</v>
      </c>
      <c r="DE781" s="232">
        <f t="shared" si="1325"/>
        <v>0</v>
      </c>
      <c r="DF781" s="132">
        <f t="shared" si="1325"/>
        <v>0</v>
      </c>
      <c r="DG781" s="132">
        <f t="shared" si="1325"/>
        <v>0</v>
      </c>
      <c r="DH781" s="132">
        <f t="shared" si="1325"/>
        <v>0</v>
      </c>
      <c r="DI781" s="132">
        <f t="shared" si="1325"/>
        <v>0</v>
      </c>
      <c r="DJ781" s="132">
        <f t="shared" si="1325"/>
        <v>0</v>
      </c>
      <c r="DK781" s="132">
        <f t="shared" si="1325"/>
        <v>0</v>
      </c>
      <c r="DL781" s="132">
        <f t="shared" si="1325"/>
        <v>0</v>
      </c>
      <c r="DM781" s="132">
        <f t="shared" si="1325"/>
        <v>0</v>
      </c>
      <c r="DN781" s="233">
        <f t="shared" si="1325"/>
        <v>0</v>
      </c>
      <c r="DO781" s="232">
        <f t="shared" si="1249"/>
        <v>0</v>
      </c>
      <c r="DP781" s="132">
        <f t="shared" si="1250"/>
        <v>0</v>
      </c>
      <c r="DQ781" s="132">
        <f t="shared" si="1251"/>
        <v>0</v>
      </c>
      <c r="DR781" s="132">
        <f t="shared" si="1252"/>
        <v>0</v>
      </c>
      <c r="DS781" s="132">
        <f t="shared" si="1253"/>
        <v>0</v>
      </c>
      <c r="DT781" s="132">
        <f t="shared" si="1254"/>
        <v>0</v>
      </c>
      <c r="DU781" s="132">
        <f t="shared" si="1255"/>
        <v>0</v>
      </c>
      <c r="DV781" s="132">
        <f t="shared" si="1256"/>
        <v>0</v>
      </c>
      <c r="DW781" s="132">
        <f t="shared" si="1257"/>
        <v>0</v>
      </c>
      <c r="DX781" s="233">
        <f t="shared" si="1258"/>
        <v>0</v>
      </c>
      <c r="DY781" s="231" t="b">
        <f t="shared" si="1295"/>
        <v>0</v>
      </c>
      <c r="DZ781" s="163"/>
      <c r="EA781" s="226" t="str">
        <f t="shared" si="1296"/>
        <v/>
      </c>
      <c r="EB781" s="178" t="str">
        <f t="shared" si="1297"/>
        <v/>
      </c>
      <c r="EC781" s="178" t="str">
        <f t="shared" si="1298"/>
        <v/>
      </c>
      <c r="ED781" s="178" t="str">
        <f t="shared" si="1299"/>
        <v/>
      </c>
      <c r="EE781" s="178" t="str">
        <f t="shared" si="1300"/>
        <v/>
      </c>
      <c r="EF781" s="178" t="str">
        <f t="shared" si="1301"/>
        <v/>
      </c>
      <c r="EG781" s="178" t="str">
        <f t="shared" si="1302"/>
        <v/>
      </c>
      <c r="EH781" s="178" t="str">
        <f t="shared" si="1303"/>
        <v/>
      </c>
      <c r="EI781" s="178" t="str">
        <f t="shared" si="1304"/>
        <v/>
      </c>
      <c r="EJ781" s="227" t="str">
        <f t="shared" si="1305"/>
        <v/>
      </c>
      <c r="EK781" s="230" t="str">
        <f t="shared" si="1259"/>
        <v/>
      </c>
      <c r="EL781" s="177" t="str">
        <f t="shared" si="1260"/>
        <v/>
      </c>
      <c r="EM781" s="177" t="str">
        <f t="shared" si="1261"/>
        <v/>
      </c>
      <c r="EN781" s="177" t="str">
        <f t="shared" si="1262"/>
        <v/>
      </c>
      <c r="EO781" s="177" t="str">
        <f t="shared" si="1263"/>
        <v/>
      </c>
      <c r="EP781" s="177" t="str">
        <f t="shared" si="1264"/>
        <v/>
      </c>
      <c r="EQ781" s="177" t="str">
        <f t="shared" si="1265"/>
        <v/>
      </c>
      <c r="ER781" s="177" t="str">
        <f t="shared" si="1266"/>
        <v/>
      </c>
      <c r="ES781" s="177" t="str">
        <f t="shared" si="1267"/>
        <v/>
      </c>
      <c r="ET781" s="177" t="str">
        <f t="shared" si="1268"/>
        <v/>
      </c>
      <c r="EU781" s="229" t="e">
        <f t="shared" si="1269"/>
        <v>#VALUE!</v>
      </c>
      <c r="EV781" s="27" t="e">
        <f t="shared" si="1270"/>
        <v>#VALUE!</v>
      </c>
      <c r="EW781" s="27" t="e">
        <f t="shared" si="1271"/>
        <v>#VALUE!</v>
      </c>
      <c r="EX781" s="28" t="e">
        <f t="shared" si="1272"/>
        <v>#VALUE!</v>
      </c>
      <c r="EY781" s="28" t="e">
        <f t="shared" si="1273"/>
        <v>#VALUE!</v>
      </c>
      <c r="EZ781" s="28" t="b">
        <f t="shared" si="1274"/>
        <v>0</v>
      </c>
      <c r="FA781" s="176" t="str">
        <f t="shared" si="1275"/>
        <v/>
      </c>
      <c r="FB781" s="27" t="e" cm="1">
        <f t="array" aca="1" ref="FB781" ca="1">TEXT(RIGHT(10-RIGHT(SUM(INDEX(1*(MID(MID(C781,1,1)*2,ROW(INDIRECT("1:"&amp;LEN(MID(C781,1,1)*2))),1)),,))+MID(C781,2,1)+
SUM(INDEX(1*(MID(MID(C781,3,1)*2,ROW(INDIRECT("1:"&amp;LEN(MID(C781,3,1)*2))),1)),,))+MID(C781,4,1)+
SUM(INDEX(1*(MID(MID(C781,5,1)*2,ROW(INDIRECT("1:"&amp;LEN(MID(C781,5,1)*2))),1)),,))+MID(C781,6,1)+
SUM(INDEX(1*(MID(MID(C781,8,1)*2,ROW(INDIRECT("1:"&amp;LEN(MID(C781,8,1)*2))),1)),,))+MID(C781,9,1)+
SUM(INDEX(1*(MID(MID(C781,10,1)*2,ROW(INDIRECT("1:"&amp;LEN(MID(C781,10,1)*2))),1)),,)),1),1),"0")</f>
        <v>#VALUE!</v>
      </c>
      <c r="FC781" s="27" t="str">
        <f t="shared" si="1276"/>
        <v/>
      </c>
      <c r="FD781" s="29" t="b">
        <f t="shared" si="1277"/>
        <v>0</v>
      </c>
      <c r="FE781" s="112" t="b">
        <f>IFERROR(MATCH(D781,'Avtal för korttidsarbete'!$G$13:$G$1012,0),TRUE)</f>
        <v>1</v>
      </c>
      <c r="FF781" s="112" t="b">
        <f t="shared" si="1306"/>
        <v>0</v>
      </c>
      <c r="FG781" s="113" t="str" cm="1">
        <f t="array" ref="FG781">IF(FE781=TRUE,"x",INDEX('Avtal för korttidsarbete'!$E$13:$E$1012,$FE781))</f>
        <v>x</v>
      </c>
      <c r="FH781" s="113" t="str" cm="1">
        <f t="array" ref="FH781">IF(FE781=TRUE,"x",INDEX('Avtal för korttidsarbete'!$F$13:$F$1012,$FE781))</f>
        <v>x</v>
      </c>
      <c r="FI781" s="112" t="b">
        <f t="shared" si="1307"/>
        <v>0</v>
      </c>
      <c r="FJ781" s="135">
        <f t="shared" si="1308"/>
        <v>44166</v>
      </c>
      <c r="FK781" s="135">
        <f t="shared" si="1309"/>
        <v>44377</v>
      </c>
      <c r="FL781" s="112" t="b">
        <f t="shared" si="1310"/>
        <v>0</v>
      </c>
      <c r="FM781" s="113">
        <f t="shared" si="1311"/>
        <v>44166</v>
      </c>
      <c r="FN781" s="135">
        <f t="shared" si="1312"/>
        <v>44377</v>
      </c>
      <c r="FO781" s="148" t="b">
        <f>IFERROR(INDEX('Avtal för korttidsarbete'!R:R,MATCH(D781,'Avtal för korttidsarbete'!$G:$G,0)),TRUE)</f>
        <v>1</v>
      </c>
      <c r="FP781" s="135" t="str">
        <f>IF(FO781,"-",INDEX('Avtal för korttidsarbete'!$D:$D,MATCH(D781,'Avtal för korttidsarbete'!$G:$G,0)))</f>
        <v>-</v>
      </c>
      <c r="FQ781" s="113" t="b">
        <f>IFERROR(G781&gt;INDEX(Uppsägningar!E:E,MATCH(C781,Uppsägningar!C:C,0)),FALSE)</f>
        <v>0</v>
      </c>
    </row>
    <row r="782" spans="1:173" x14ac:dyDescent="0.25">
      <c r="A782" s="19">
        <v>766</v>
      </c>
      <c r="B782" s="20"/>
      <c r="C782" s="183"/>
      <c r="D782" s="66"/>
      <c r="E782" s="212">
        <f>IFERROR(INDEX(Admin!$C$7:$C$10,MATCH(FP782,TblNivåValTExt,0)),0)</f>
        <v>0</v>
      </c>
      <c r="F782" s="1"/>
      <c r="G782" s="1"/>
      <c r="H782" s="78"/>
      <c r="I782" s="181"/>
      <c r="J782" s="181"/>
      <c r="K782" s="182"/>
      <c r="L782" s="182"/>
      <c r="M782" s="181"/>
      <c r="N782" s="181"/>
      <c r="O782" s="181"/>
      <c r="P782" s="182"/>
      <c r="Q782" s="182"/>
      <c r="R782" s="181"/>
      <c r="S782" s="181"/>
      <c r="T782" s="181"/>
      <c r="U782" s="182"/>
      <c r="V782" s="182"/>
      <c r="W782" s="181"/>
      <c r="X782" s="181"/>
      <c r="Y782" s="181"/>
      <c r="Z782" s="182"/>
      <c r="AA782" s="182"/>
      <c r="AB782" s="181"/>
      <c r="AC782" s="181"/>
      <c r="AD782" s="181"/>
      <c r="AE782" s="182"/>
      <c r="AF782" s="182"/>
      <c r="AG782" s="181"/>
      <c r="AH782" s="181"/>
      <c r="AI782" s="181"/>
      <c r="AJ782" s="182"/>
      <c r="AK782" s="182"/>
      <c r="AL782" s="181"/>
      <c r="AM782" s="181"/>
      <c r="AN782" s="181"/>
      <c r="AO782" s="182"/>
      <c r="AP782" s="182"/>
      <c r="AQ782" s="181"/>
      <c r="AR782" s="181"/>
      <c r="AS782" s="181"/>
      <c r="AT782" s="182"/>
      <c r="AU782" s="182"/>
      <c r="AV782" s="181"/>
      <c r="AW782" s="181"/>
      <c r="AX782" s="181"/>
      <c r="AY782" s="182"/>
      <c r="AZ782" s="182"/>
      <c r="BA782" s="181"/>
      <c r="BB782" s="181"/>
      <c r="BC782" s="181"/>
      <c r="BD782" s="182"/>
      <c r="BE782" s="182"/>
      <c r="BF782" s="181"/>
      <c r="BG782" s="180">
        <f t="shared" si="1278"/>
        <v>0</v>
      </c>
      <c r="BH782" s="116" t="str">
        <f t="shared" si="1279"/>
        <v/>
      </c>
      <c r="BI782" s="80" t="b">
        <f t="shared" si="1227"/>
        <v>0</v>
      </c>
      <c r="BJ782" s="80" t="str">
        <f t="shared" si="1228"/>
        <v/>
      </c>
      <c r="BK782" s="80" t="b">
        <f t="shared" si="1280"/>
        <v>0</v>
      </c>
      <c r="BL782" s="13" t="str">
        <f t="shared" si="1229"/>
        <v/>
      </c>
      <c r="BM782" s="13" t="b">
        <f t="shared" si="1281"/>
        <v>0</v>
      </c>
      <c r="BN782" s="35" t="str">
        <f t="shared" si="1230"/>
        <v/>
      </c>
      <c r="BO782" s="13" t="b">
        <f t="shared" si="1231"/>
        <v>0</v>
      </c>
      <c r="BP782" s="35" t="str">
        <f t="shared" si="1232"/>
        <v/>
      </c>
      <c r="BQ782" s="13" t="b">
        <f t="shared" si="1233"/>
        <v>0</v>
      </c>
      <c r="BR782" s="35" t="str">
        <f t="shared" si="1234"/>
        <v/>
      </c>
      <c r="BS782" s="35" t="b">
        <f t="shared" si="1235"/>
        <v>0</v>
      </c>
      <c r="BT782" s="35" t="str">
        <f t="shared" si="1236"/>
        <v/>
      </c>
      <c r="BU782" s="35" t="b">
        <f t="shared" si="1237"/>
        <v>0</v>
      </c>
      <c r="BV782" s="35" t="str">
        <f t="shared" si="1238"/>
        <v/>
      </c>
      <c r="BW782" s="13" t="b">
        <f t="shared" si="1313"/>
        <v>0</v>
      </c>
      <c r="BX782" s="35" t="str">
        <f t="shared" si="1239"/>
        <v/>
      </c>
      <c r="BY782" s="265" t="b">
        <f t="shared" si="1282"/>
        <v>0</v>
      </c>
      <c r="BZ782" s="35" t="str">
        <f t="shared" si="1240"/>
        <v/>
      </c>
      <c r="CA782" s="265" t="b">
        <f t="shared" si="1283"/>
        <v>0</v>
      </c>
      <c r="CB782" s="35" t="str">
        <f t="shared" si="1241"/>
        <v/>
      </c>
      <c r="CC782" s="272" t="b">
        <f t="shared" si="1284"/>
        <v>0</v>
      </c>
      <c r="CD782" s="35" t="str">
        <f t="shared" si="1242"/>
        <v/>
      </c>
      <c r="CE782" s="13" t="b">
        <f t="shared" si="1243"/>
        <v>0</v>
      </c>
      <c r="CF782" s="35" t="str">
        <f t="shared" si="1244"/>
        <v/>
      </c>
      <c r="CG782" s="179">
        <f t="shared" si="1245"/>
        <v>0</v>
      </c>
      <c r="CH782" s="179">
        <f t="shared" si="1246"/>
        <v>0</v>
      </c>
      <c r="CI782" s="218">
        <f t="shared" si="1285"/>
        <v>0</v>
      </c>
      <c r="CJ782" s="218">
        <f t="shared" si="1286"/>
        <v>0</v>
      </c>
      <c r="CK782" s="218">
        <f t="shared" si="1287"/>
        <v>0</v>
      </c>
      <c r="CL782" s="218">
        <f t="shared" si="1288"/>
        <v>0</v>
      </c>
      <c r="CM782" s="218">
        <f t="shared" si="1289"/>
        <v>0</v>
      </c>
      <c r="CN782" s="218">
        <f t="shared" si="1290"/>
        <v>0</v>
      </c>
      <c r="CO782" s="218">
        <f t="shared" si="1291"/>
        <v>0</v>
      </c>
      <c r="CP782" s="218">
        <f t="shared" si="1292"/>
        <v>0</v>
      </c>
      <c r="CQ782" s="218">
        <f t="shared" si="1293"/>
        <v>0</v>
      </c>
      <c r="CR782" s="218">
        <f t="shared" si="1294"/>
        <v>0</v>
      </c>
      <c r="CS782" s="14">
        <f t="shared" si="1247"/>
        <v>0</v>
      </c>
      <c r="CT782" s="236">
        <f t="shared" si="1248"/>
        <v>0</v>
      </c>
      <c r="CU782" s="237">
        <f t="shared" si="1324"/>
        <v>0</v>
      </c>
      <c r="CV782" s="16">
        <f t="shared" si="1324"/>
        <v>0</v>
      </c>
      <c r="CW782" s="16">
        <f t="shared" si="1324"/>
        <v>0</v>
      </c>
      <c r="CX782" s="16">
        <f t="shared" si="1324"/>
        <v>0</v>
      </c>
      <c r="CY782" s="16">
        <f t="shared" si="1324"/>
        <v>0</v>
      </c>
      <c r="CZ782" s="16">
        <f t="shared" si="1324"/>
        <v>0</v>
      </c>
      <c r="DA782" s="16">
        <f t="shared" si="1324"/>
        <v>0</v>
      </c>
      <c r="DB782" s="16">
        <f t="shared" si="1324"/>
        <v>0</v>
      </c>
      <c r="DC782" s="16">
        <f t="shared" si="1324"/>
        <v>0</v>
      </c>
      <c r="DD782" s="238">
        <f t="shared" si="1324"/>
        <v>0</v>
      </c>
      <c r="DE782" s="232">
        <f t="shared" si="1325"/>
        <v>0</v>
      </c>
      <c r="DF782" s="132">
        <f t="shared" si="1325"/>
        <v>0</v>
      </c>
      <c r="DG782" s="132">
        <f t="shared" si="1325"/>
        <v>0</v>
      </c>
      <c r="DH782" s="132">
        <f t="shared" si="1325"/>
        <v>0</v>
      </c>
      <c r="DI782" s="132">
        <f t="shared" si="1325"/>
        <v>0</v>
      </c>
      <c r="DJ782" s="132">
        <f t="shared" si="1325"/>
        <v>0</v>
      </c>
      <c r="DK782" s="132">
        <f t="shared" si="1325"/>
        <v>0</v>
      </c>
      <c r="DL782" s="132">
        <f t="shared" si="1325"/>
        <v>0</v>
      </c>
      <c r="DM782" s="132">
        <f t="shared" si="1325"/>
        <v>0</v>
      </c>
      <c r="DN782" s="233">
        <f t="shared" si="1325"/>
        <v>0</v>
      </c>
      <c r="DO782" s="232">
        <f t="shared" si="1249"/>
        <v>0</v>
      </c>
      <c r="DP782" s="132">
        <f t="shared" si="1250"/>
        <v>0</v>
      </c>
      <c r="DQ782" s="132">
        <f t="shared" si="1251"/>
        <v>0</v>
      </c>
      <c r="DR782" s="132">
        <f t="shared" si="1252"/>
        <v>0</v>
      </c>
      <c r="DS782" s="132">
        <f t="shared" si="1253"/>
        <v>0</v>
      </c>
      <c r="DT782" s="132">
        <f t="shared" si="1254"/>
        <v>0</v>
      </c>
      <c r="DU782" s="132">
        <f t="shared" si="1255"/>
        <v>0</v>
      </c>
      <c r="DV782" s="132">
        <f t="shared" si="1256"/>
        <v>0</v>
      </c>
      <c r="DW782" s="132">
        <f t="shared" si="1257"/>
        <v>0</v>
      </c>
      <c r="DX782" s="233">
        <f t="shared" si="1258"/>
        <v>0</v>
      </c>
      <c r="DY782" s="231" t="b">
        <f t="shared" si="1295"/>
        <v>0</v>
      </c>
      <c r="DZ782" s="163"/>
      <c r="EA782" s="226" t="str">
        <f t="shared" si="1296"/>
        <v/>
      </c>
      <c r="EB782" s="178" t="str">
        <f t="shared" si="1297"/>
        <v/>
      </c>
      <c r="EC782" s="178" t="str">
        <f t="shared" si="1298"/>
        <v/>
      </c>
      <c r="ED782" s="178" t="str">
        <f t="shared" si="1299"/>
        <v/>
      </c>
      <c r="EE782" s="178" t="str">
        <f t="shared" si="1300"/>
        <v/>
      </c>
      <c r="EF782" s="178" t="str">
        <f t="shared" si="1301"/>
        <v/>
      </c>
      <c r="EG782" s="178" t="str">
        <f t="shared" si="1302"/>
        <v/>
      </c>
      <c r="EH782" s="178" t="str">
        <f t="shared" si="1303"/>
        <v/>
      </c>
      <c r="EI782" s="178" t="str">
        <f t="shared" si="1304"/>
        <v/>
      </c>
      <c r="EJ782" s="227" t="str">
        <f t="shared" si="1305"/>
        <v/>
      </c>
      <c r="EK782" s="230" t="str">
        <f t="shared" si="1259"/>
        <v/>
      </c>
      <c r="EL782" s="177" t="str">
        <f t="shared" si="1260"/>
        <v/>
      </c>
      <c r="EM782" s="177" t="str">
        <f t="shared" si="1261"/>
        <v/>
      </c>
      <c r="EN782" s="177" t="str">
        <f t="shared" si="1262"/>
        <v/>
      </c>
      <c r="EO782" s="177" t="str">
        <f t="shared" si="1263"/>
        <v/>
      </c>
      <c r="EP782" s="177" t="str">
        <f t="shared" si="1264"/>
        <v/>
      </c>
      <c r="EQ782" s="177" t="str">
        <f t="shared" si="1265"/>
        <v/>
      </c>
      <c r="ER782" s="177" t="str">
        <f t="shared" si="1266"/>
        <v/>
      </c>
      <c r="ES782" s="177" t="str">
        <f t="shared" si="1267"/>
        <v/>
      </c>
      <c r="ET782" s="177" t="str">
        <f t="shared" si="1268"/>
        <v/>
      </c>
      <c r="EU782" s="229" t="e">
        <f t="shared" si="1269"/>
        <v>#VALUE!</v>
      </c>
      <c r="EV782" s="27" t="e">
        <f t="shared" si="1270"/>
        <v>#VALUE!</v>
      </c>
      <c r="EW782" s="27" t="e">
        <f t="shared" si="1271"/>
        <v>#VALUE!</v>
      </c>
      <c r="EX782" s="28" t="e">
        <f t="shared" si="1272"/>
        <v>#VALUE!</v>
      </c>
      <c r="EY782" s="28" t="e">
        <f t="shared" si="1273"/>
        <v>#VALUE!</v>
      </c>
      <c r="EZ782" s="28" t="b">
        <f t="shared" si="1274"/>
        <v>0</v>
      </c>
      <c r="FA782" s="176" t="str">
        <f t="shared" si="1275"/>
        <v/>
      </c>
      <c r="FB782" s="27" t="e" cm="1">
        <f t="array" aca="1" ref="FB782" ca="1">TEXT(RIGHT(10-RIGHT(SUM(INDEX(1*(MID(MID(C782,1,1)*2,ROW(INDIRECT("1:"&amp;LEN(MID(C782,1,1)*2))),1)),,))+MID(C782,2,1)+
SUM(INDEX(1*(MID(MID(C782,3,1)*2,ROW(INDIRECT("1:"&amp;LEN(MID(C782,3,1)*2))),1)),,))+MID(C782,4,1)+
SUM(INDEX(1*(MID(MID(C782,5,1)*2,ROW(INDIRECT("1:"&amp;LEN(MID(C782,5,1)*2))),1)),,))+MID(C782,6,1)+
SUM(INDEX(1*(MID(MID(C782,8,1)*2,ROW(INDIRECT("1:"&amp;LEN(MID(C782,8,1)*2))),1)),,))+MID(C782,9,1)+
SUM(INDEX(1*(MID(MID(C782,10,1)*2,ROW(INDIRECT("1:"&amp;LEN(MID(C782,10,1)*2))),1)),,)),1),1),"0")</f>
        <v>#VALUE!</v>
      </c>
      <c r="FC782" s="27" t="str">
        <f t="shared" si="1276"/>
        <v/>
      </c>
      <c r="FD782" s="29" t="b">
        <f t="shared" si="1277"/>
        <v>0</v>
      </c>
      <c r="FE782" s="112" t="b">
        <f>IFERROR(MATCH(D782,'Avtal för korttidsarbete'!$G$13:$G$1012,0),TRUE)</f>
        <v>1</v>
      </c>
      <c r="FF782" s="112" t="b">
        <f t="shared" si="1306"/>
        <v>0</v>
      </c>
      <c r="FG782" s="113" t="str" cm="1">
        <f t="array" ref="FG782">IF(FE782=TRUE,"x",INDEX('Avtal för korttidsarbete'!$E$13:$E$1012,$FE782))</f>
        <v>x</v>
      </c>
      <c r="FH782" s="113" t="str" cm="1">
        <f t="array" ref="FH782">IF(FE782=TRUE,"x",INDEX('Avtal för korttidsarbete'!$F$13:$F$1012,$FE782))</f>
        <v>x</v>
      </c>
      <c r="FI782" s="112" t="b">
        <f t="shared" si="1307"/>
        <v>0</v>
      </c>
      <c r="FJ782" s="135">
        <f t="shared" si="1308"/>
        <v>44166</v>
      </c>
      <c r="FK782" s="135">
        <f t="shared" si="1309"/>
        <v>44377</v>
      </c>
      <c r="FL782" s="112" t="b">
        <f t="shared" si="1310"/>
        <v>0</v>
      </c>
      <c r="FM782" s="113">
        <f t="shared" si="1311"/>
        <v>44166</v>
      </c>
      <c r="FN782" s="135">
        <f t="shared" si="1312"/>
        <v>44377</v>
      </c>
      <c r="FO782" s="148" t="b">
        <f>IFERROR(INDEX('Avtal för korttidsarbete'!R:R,MATCH(D782,'Avtal för korttidsarbete'!$G:$G,0)),TRUE)</f>
        <v>1</v>
      </c>
      <c r="FP782" s="135" t="str">
        <f>IF(FO782,"-",INDEX('Avtal för korttidsarbete'!$D:$D,MATCH(D782,'Avtal för korttidsarbete'!$G:$G,0)))</f>
        <v>-</v>
      </c>
      <c r="FQ782" s="113" t="b">
        <f>IFERROR(G782&gt;INDEX(Uppsägningar!E:E,MATCH(C782,Uppsägningar!C:C,0)),FALSE)</f>
        <v>0</v>
      </c>
    </row>
    <row r="783" spans="1:173" x14ac:dyDescent="0.25">
      <c r="A783" s="19">
        <v>767</v>
      </c>
      <c r="B783" s="20"/>
      <c r="C783" s="183"/>
      <c r="D783" s="66"/>
      <c r="E783" s="212">
        <f>IFERROR(INDEX(Admin!$C$7:$C$10,MATCH(FP783,TblNivåValTExt,0)),0)</f>
        <v>0</v>
      </c>
      <c r="F783" s="1"/>
      <c r="G783" s="1"/>
      <c r="H783" s="78"/>
      <c r="I783" s="181"/>
      <c r="J783" s="181"/>
      <c r="K783" s="182"/>
      <c r="L783" s="182"/>
      <c r="M783" s="181"/>
      <c r="N783" s="181"/>
      <c r="O783" s="181"/>
      <c r="P783" s="182"/>
      <c r="Q783" s="182"/>
      <c r="R783" s="181"/>
      <c r="S783" s="181"/>
      <c r="T783" s="181"/>
      <c r="U783" s="182"/>
      <c r="V783" s="182"/>
      <c r="W783" s="181"/>
      <c r="X783" s="181"/>
      <c r="Y783" s="181"/>
      <c r="Z783" s="182"/>
      <c r="AA783" s="182"/>
      <c r="AB783" s="181"/>
      <c r="AC783" s="181"/>
      <c r="AD783" s="181"/>
      <c r="AE783" s="182"/>
      <c r="AF783" s="182"/>
      <c r="AG783" s="181"/>
      <c r="AH783" s="181"/>
      <c r="AI783" s="181"/>
      <c r="AJ783" s="182"/>
      <c r="AK783" s="182"/>
      <c r="AL783" s="181"/>
      <c r="AM783" s="181"/>
      <c r="AN783" s="181"/>
      <c r="AO783" s="182"/>
      <c r="AP783" s="182"/>
      <c r="AQ783" s="181"/>
      <c r="AR783" s="181"/>
      <c r="AS783" s="181"/>
      <c r="AT783" s="182"/>
      <c r="AU783" s="182"/>
      <c r="AV783" s="181"/>
      <c r="AW783" s="181"/>
      <c r="AX783" s="181"/>
      <c r="AY783" s="182"/>
      <c r="AZ783" s="182"/>
      <c r="BA783" s="181"/>
      <c r="BB783" s="181"/>
      <c r="BC783" s="181"/>
      <c r="BD783" s="182"/>
      <c r="BE783" s="182"/>
      <c r="BF783" s="181"/>
      <c r="BG783" s="180">
        <f t="shared" si="1278"/>
        <v>0</v>
      </c>
      <c r="BH783" s="116" t="str">
        <f t="shared" si="1279"/>
        <v/>
      </c>
      <c r="BI783" s="80" t="b">
        <f t="shared" si="1227"/>
        <v>0</v>
      </c>
      <c r="BJ783" s="80" t="str">
        <f t="shared" si="1228"/>
        <v/>
      </c>
      <c r="BK783" s="80" t="b">
        <f t="shared" si="1280"/>
        <v>0</v>
      </c>
      <c r="BL783" s="13" t="str">
        <f t="shared" si="1229"/>
        <v/>
      </c>
      <c r="BM783" s="13" t="b">
        <f t="shared" si="1281"/>
        <v>0</v>
      </c>
      <c r="BN783" s="35" t="str">
        <f t="shared" si="1230"/>
        <v/>
      </c>
      <c r="BO783" s="13" t="b">
        <f t="shared" si="1231"/>
        <v>0</v>
      </c>
      <c r="BP783" s="35" t="str">
        <f t="shared" si="1232"/>
        <v/>
      </c>
      <c r="BQ783" s="13" t="b">
        <f t="shared" si="1233"/>
        <v>0</v>
      </c>
      <c r="BR783" s="35" t="str">
        <f t="shared" si="1234"/>
        <v/>
      </c>
      <c r="BS783" s="35" t="b">
        <f t="shared" si="1235"/>
        <v>0</v>
      </c>
      <c r="BT783" s="35" t="str">
        <f t="shared" si="1236"/>
        <v/>
      </c>
      <c r="BU783" s="35" t="b">
        <f t="shared" si="1237"/>
        <v>0</v>
      </c>
      <c r="BV783" s="35" t="str">
        <f t="shared" si="1238"/>
        <v/>
      </c>
      <c r="BW783" s="13" t="b">
        <f t="shared" si="1313"/>
        <v>0</v>
      </c>
      <c r="BX783" s="35" t="str">
        <f t="shared" si="1239"/>
        <v/>
      </c>
      <c r="BY783" s="265" t="b">
        <f t="shared" si="1282"/>
        <v>0</v>
      </c>
      <c r="BZ783" s="35" t="str">
        <f t="shared" si="1240"/>
        <v/>
      </c>
      <c r="CA783" s="265" t="b">
        <f t="shared" si="1283"/>
        <v>0</v>
      </c>
      <c r="CB783" s="35" t="str">
        <f t="shared" si="1241"/>
        <v/>
      </c>
      <c r="CC783" s="272" t="b">
        <f t="shared" si="1284"/>
        <v>0</v>
      </c>
      <c r="CD783" s="35" t="str">
        <f t="shared" si="1242"/>
        <v/>
      </c>
      <c r="CE783" s="13" t="b">
        <f t="shared" si="1243"/>
        <v>0</v>
      </c>
      <c r="CF783" s="35" t="str">
        <f t="shared" si="1244"/>
        <v/>
      </c>
      <c r="CG783" s="179">
        <f t="shared" si="1245"/>
        <v>0</v>
      </c>
      <c r="CH783" s="179">
        <f t="shared" si="1246"/>
        <v>0</v>
      </c>
      <c r="CI783" s="218">
        <f t="shared" si="1285"/>
        <v>0</v>
      </c>
      <c r="CJ783" s="218">
        <f t="shared" si="1286"/>
        <v>0</v>
      </c>
      <c r="CK783" s="218">
        <f t="shared" si="1287"/>
        <v>0</v>
      </c>
      <c r="CL783" s="218">
        <f t="shared" si="1288"/>
        <v>0</v>
      </c>
      <c r="CM783" s="218">
        <f t="shared" si="1289"/>
        <v>0</v>
      </c>
      <c r="CN783" s="218">
        <f t="shared" si="1290"/>
        <v>0</v>
      </c>
      <c r="CO783" s="218">
        <f t="shared" si="1291"/>
        <v>0</v>
      </c>
      <c r="CP783" s="218">
        <f t="shared" si="1292"/>
        <v>0</v>
      </c>
      <c r="CQ783" s="218">
        <f t="shared" si="1293"/>
        <v>0</v>
      </c>
      <c r="CR783" s="218">
        <f t="shared" si="1294"/>
        <v>0</v>
      </c>
      <c r="CS783" s="14">
        <f t="shared" si="1247"/>
        <v>0</v>
      </c>
      <c r="CT783" s="236">
        <f t="shared" si="1248"/>
        <v>0</v>
      </c>
      <c r="CU783" s="237">
        <f t="shared" si="1324"/>
        <v>0</v>
      </c>
      <c r="CV783" s="16">
        <f t="shared" si="1324"/>
        <v>0</v>
      </c>
      <c r="CW783" s="16">
        <f t="shared" si="1324"/>
        <v>0</v>
      </c>
      <c r="CX783" s="16">
        <f t="shared" si="1324"/>
        <v>0</v>
      </c>
      <c r="CY783" s="16">
        <f t="shared" si="1324"/>
        <v>0</v>
      </c>
      <c r="CZ783" s="16">
        <f t="shared" si="1324"/>
        <v>0</v>
      </c>
      <c r="DA783" s="16">
        <f t="shared" si="1324"/>
        <v>0</v>
      </c>
      <c r="DB783" s="16">
        <f t="shared" si="1324"/>
        <v>0</v>
      </c>
      <c r="DC783" s="16">
        <f t="shared" si="1324"/>
        <v>0</v>
      </c>
      <c r="DD783" s="238">
        <f t="shared" si="1324"/>
        <v>0</v>
      </c>
      <c r="DE783" s="232">
        <f t="shared" si="1325"/>
        <v>0</v>
      </c>
      <c r="DF783" s="132">
        <f t="shared" si="1325"/>
        <v>0</v>
      </c>
      <c r="DG783" s="132">
        <f t="shared" si="1325"/>
        <v>0</v>
      </c>
      <c r="DH783" s="132">
        <f t="shared" si="1325"/>
        <v>0</v>
      </c>
      <c r="DI783" s="132">
        <f t="shared" si="1325"/>
        <v>0</v>
      </c>
      <c r="DJ783" s="132">
        <f t="shared" si="1325"/>
        <v>0</v>
      </c>
      <c r="DK783" s="132">
        <f t="shared" si="1325"/>
        <v>0</v>
      </c>
      <c r="DL783" s="132">
        <f t="shared" si="1325"/>
        <v>0</v>
      </c>
      <c r="DM783" s="132">
        <f t="shared" si="1325"/>
        <v>0</v>
      </c>
      <c r="DN783" s="233">
        <f t="shared" si="1325"/>
        <v>0</v>
      </c>
      <c r="DO783" s="232">
        <f t="shared" si="1249"/>
        <v>0</v>
      </c>
      <c r="DP783" s="132">
        <f t="shared" si="1250"/>
        <v>0</v>
      </c>
      <c r="DQ783" s="132">
        <f t="shared" si="1251"/>
        <v>0</v>
      </c>
      <c r="DR783" s="132">
        <f t="shared" si="1252"/>
        <v>0</v>
      </c>
      <c r="DS783" s="132">
        <f t="shared" si="1253"/>
        <v>0</v>
      </c>
      <c r="DT783" s="132">
        <f t="shared" si="1254"/>
        <v>0</v>
      </c>
      <c r="DU783" s="132">
        <f t="shared" si="1255"/>
        <v>0</v>
      </c>
      <c r="DV783" s="132">
        <f t="shared" si="1256"/>
        <v>0</v>
      </c>
      <c r="DW783" s="132">
        <f t="shared" si="1257"/>
        <v>0</v>
      </c>
      <c r="DX783" s="233">
        <f t="shared" si="1258"/>
        <v>0</v>
      </c>
      <c r="DY783" s="231" t="b">
        <f t="shared" si="1295"/>
        <v>0</v>
      </c>
      <c r="DZ783" s="163"/>
      <c r="EA783" s="226" t="str">
        <f t="shared" si="1296"/>
        <v/>
      </c>
      <c r="EB783" s="178" t="str">
        <f t="shared" si="1297"/>
        <v/>
      </c>
      <c r="EC783" s="178" t="str">
        <f t="shared" si="1298"/>
        <v/>
      </c>
      <c r="ED783" s="178" t="str">
        <f t="shared" si="1299"/>
        <v/>
      </c>
      <c r="EE783" s="178" t="str">
        <f t="shared" si="1300"/>
        <v/>
      </c>
      <c r="EF783" s="178" t="str">
        <f t="shared" si="1301"/>
        <v/>
      </c>
      <c r="EG783" s="178" t="str">
        <f t="shared" si="1302"/>
        <v/>
      </c>
      <c r="EH783" s="178" t="str">
        <f t="shared" si="1303"/>
        <v/>
      </c>
      <c r="EI783" s="178" t="str">
        <f t="shared" si="1304"/>
        <v/>
      </c>
      <c r="EJ783" s="227" t="str">
        <f t="shared" si="1305"/>
        <v/>
      </c>
      <c r="EK783" s="230" t="str">
        <f t="shared" si="1259"/>
        <v/>
      </c>
      <c r="EL783" s="177" t="str">
        <f t="shared" si="1260"/>
        <v/>
      </c>
      <c r="EM783" s="177" t="str">
        <f t="shared" si="1261"/>
        <v/>
      </c>
      <c r="EN783" s="177" t="str">
        <f t="shared" si="1262"/>
        <v/>
      </c>
      <c r="EO783" s="177" t="str">
        <f t="shared" si="1263"/>
        <v/>
      </c>
      <c r="EP783" s="177" t="str">
        <f t="shared" si="1264"/>
        <v/>
      </c>
      <c r="EQ783" s="177" t="str">
        <f t="shared" si="1265"/>
        <v/>
      </c>
      <c r="ER783" s="177" t="str">
        <f t="shared" si="1266"/>
        <v/>
      </c>
      <c r="ES783" s="177" t="str">
        <f t="shared" si="1267"/>
        <v/>
      </c>
      <c r="ET783" s="177" t="str">
        <f t="shared" si="1268"/>
        <v/>
      </c>
      <c r="EU783" s="229" t="e">
        <f t="shared" si="1269"/>
        <v>#VALUE!</v>
      </c>
      <c r="EV783" s="27" t="e">
        <f t="shared" si="1270"/>
        <v>#VALUE!</v>
      </c>
      <c r="EW783" s="27" t="e">
        <f t="shared" si="1271"/>
        <v>#VALUE!</v>
      </c>
      <c r="EX783" s="28" t="e">
        <f t="shared" si="1272"/>
        <v>#VALUE!</v>
      </c>
      <c r="EY783" s="28" t="e">
        <f t="shared" si="1273"/>
        <v>#VALUE!</v>
      </c>
      <c r="EZ783" s="28" t="b">
        <f t="shared" si="1274"/>
        <v>0</v>
      </c>
      <c r="FA783" s="176" t="str">
        <f t="shared" si="1275"/>
        <v/>
      </c>
      <c r="FB783" s="27" t="e" cm="1">
        <f t="array" aca="1" ref="FB783" ca="1">TEXT(RIGHT(10-RIGHT(SUM(INDEX(1*(MID(MID(C783,1,1)*2,ROW(INDIRECT("1:"&amp;LEN(MID(C783,1,1)*2))),1)),,))+MID(C783,2,1)+
SUM(INDEX(1*(MID(MID(C783,3,1)*2,ROW(INDIRECT("1:"&amp;LEN(MID(C783,3,1)*2))),1)),,))+MID(C783,4,1)+
SUM(INDEX(1*(MID(MID(C783,5,1)*2,ROW(INDIRECT("1:"&amp;LEN(MID(C783,5,1)*2))),1)),,))+MID(C783,6,1)+
SUM(INDEX(1*(MID(MID(C783,8,1)*2,ROW(INDIRECT("1:"&amp;LEN(MID(C783,8,1)*2))),1)),,))+MID(C783,9,1)+
SUM(INDEX(1*(MID(MID(C783,10,1)*2,ROW(INDIRECT("1:"&amp;LEN(MID(C783,10,1)*2))),1)),,)),1),1),"0")</f>
        <v>#VALUE!</v>
      </c>
      <c r="FC783" s="27" t="str">
        <f t="shared" si="1276"/>
        <v/>
      </c>
      <c r="FD783" s="29" t="b">
        <f t="shared" si="1277"/>
        <v>0</v>
      </c>
      <c r="FE783" s="112" t="b">
        <f>IFERROR(MATCH(D783,'Avtal för korttidsarbete'!$G$13:$G$1012,0),TRUE)</f>
        <v>1</v>
      </c>
      <c r="FF783" s="112" t="b">
        <f t="shared" si="1306"/>
        <v>0</v>
      </c>
      <c r="FG783" s="113" t="str" cm="1">
        <f t="array" ref="FG783">IF(FE783=TRUE,"x",INDEX('Avtal för korttidsarbete'!$E$13:$E$1012,$FE783))</f>
        <v>x</v>
      </c>
      <c r="FH783" s="113" t="str" cm="1">
        <f t="array" ref="FH783">IF(FE783=TRUE,"x",INDEX('Avtal för korttidsarbete'!$F$13:$F$1012,$FE783))</f>
        <v>x</v>
      </c>
      <c r="FI783" s="112" t="b">
        <f t="shared" si="1307"/>
        <v>0</v>
      </c>
      <c r="FJ783" s="135">
        <f t="shared" si="1308"/>
        <v>44166</v>
      </c>
      <c r="FK783" s="135">
        <f t="shared" si="1309"/>
        <v>44377</v>
      </c>
      <c r="FL783" s="112" t="b">
        <f t="shared" si="1310"/>
        <v>0</v>
      </c>
      <c r="FM783" s="113">
        <f t="shared" si="1311"/>
        <v>44166</v>
      </c>
      <c r="FN783" s="135">
        <f t="shared" si="1312"/>
        <v>44377</v>
      </c>
      <c r="FO783" s="148" t="b">
        <f>IFERROR(INDEX('Avtal för korttidsarbete'!R:R,MATCH(D783,'Avtal för korttidsarbete'!$G:$G,0)),TRUE)</f>
        <v>1</v>
      </c>
      <c r="FP783" s="135" t="str">
        <f>IF(FO783,"-",INDEX('Avtal för korttidsarbete'!$D:$D,MATCH(D783,'Avtal för korttidsarbete'!$G:$G,0)))</f>
        <v>-</v>
      </c>
      <c r="FQ783" s="113" t="b">
        <f>IFERROR(G783&gt;INDEX(Uppsägningar!E:E,MATCH(C783,Uppsägningar!C:C,0)),FALSE)</f>
        <v>0</v>
      </c>
    </row>
    <row r="784" spans="1:173" x14ac:dyDescent="0.25">
      <c r="A784" s="19">
        <v>768</v>
      </c>
      <c r="B784" s="20"/>
      <c r="C784" s="183"/>
      <c r="D784" s="66"/>
      <c r="E784" s="212">
        <f>IFERROR(INDEX(Admin!$C$7:$C$10,MATCH(FP784,TblNivåValTExt,0)),0)</f>
        <v>0</v>
      </c>
      <c r="F784" s="1"/>
      <c r="G784" s="1"/>
      <c r="H784" s="78"/>
      <c r="I784" s="181"/>
      <c r="J784" s="181"/>
      <c r="K784" s="182"/>
      <c r="L784" s="182"/>
      <c r="M784" s="181"/>
      <c r="N784" s="181"/>
      <c r="O784" s="181"/>
      <c r="P784" s="182"/>
      <c r="Q784" s="182"/>
      <c r="R784" s="181"/>
      <c r="S784" s="181"/>
      <c r="T784" s="181"/>
      <c r="U784" s="182"/>
      <c r="V784" s="182"/>
      <c r="W784" s="181"/>
      <c r="X784" s="181"/>
      <c r="Y784" s="181"/>
      <c r="Z784" s="182"/>
      <c r="AA784" s="182"/>
      <c r="AB784" s="181"/>
      <c r="AC784" s="181"/>
      <c r="AD784" s="181"/>
      <c r="AE784" s="182"/>
      <c r="AF784" s="182"/>
      <c r="AG784" s="181"/>
      <c r="AH784" s="181"/>
      <c r="AI784" s="181"/>
      <c r="AJ784" s="182"/>
      <c r="AK784" s="182"/>
      <c r="AL784" s="181"/>
      <c r="AM784" s="181"/>
      <c r="AN784" s="181"/>
      <c r="AO784" s="182"/>
      <c r="AP784" s="182"/>
      <c r="AQ784" s="181"/>
      <c r="AR784" s="181"/>
      <c r="AS784" s="181"/>
      <c r="AT784" s="182"/>
      <c r="AU784" s="182"/>
      <c r="AV784" s="181"/>
      <c r="AW784" s="181"/>
      <c r="AX784" s="181"/>
      <c r="AY784" s="182"/>
      <c r="AZ784" s="182"/>
      <c r="BA784" s="181"/>
      <c r="BB784" s="181"/>
      <c r="BC784" s="181"/>
      <c r="BD784" s="182"/>
      <c r="BE784" s="182"/>
      <c r="BF784" s="181"/>
      <c r="BG784" s="180">
        <f t="shared" si="1278"/>
        <v>0</v>
      </c>
      <c r="BH784" s="116" t="str">
        <f t="shared" si="1279"/>
        <v/>
      </c>
      <c r="BI784" s="80" t="b">
        <f t="shared" si="1227"/>
        <v>0</v>
      </c>
      <c r="BJ784" s="80" t="str">
        <f t="shared" si="1228"/>
        <v/>
      </c>
      <c r="BK784" s="80" t="b">
        <f t="shared" si="1280"/>
        <v>0</v>
      </c>
      <c r="BL784" s="13" t="str">
        <f t="shared" si="1229"/>
        <v/>
      </c>
      <c r="BM784" s="13" t="b">
        <f t="shared" si="1281"/>
        <v>0</v>
      </c>
      <c r="BN784" s="35" t="str">
        <f t="shared" si="1230"/>
        <v/>
      </c>
      <c r="BO784" s="13" t="b">
        <f t="shared" si="1231"/>
        <v>0</v>
      </c>
      <c r="BP784" s="35" t="str">
        <f t="shared" si="1232"/>
        <v/>
      </c>
      <c r="BQ784" s="13" t="b">
        <f t="shared" si="1233"/>
        <v>0</v>
      </c>
      <c r="BR784" s="35" t="str">
        <f t="shared" si="1234"/>
        <v/>
      </c>
      <c r="BS784" s="35" t="b">
        <f t="shared" si="1235"/>
        <v>0</v>
      </c>
      <c r="BT784" s="35" t="str">
        <f t="shared" si="1236"/>
        <v/>
      </c>
      <c r="BU784" s="35" t="b">
        <f t="shared" si="1237"/>
        <v>0</v>
      </c>
      <c r="BV784" s="35" t="str">
        <f t="shared" si="1238"/>
        <v/>
      </c>
      <c r="BW784" s="13" t="b">
        <f t="shared" si="1313"/>
        <v>0</v>
      </c>
      <c r="BX784" s="35" t="str">
        <f t="shared" si="1239"/>
        <v/>
      </c>
      <c r="BY784" s="265" t="b">
        <f t="shared" si="1282"/>
        <v>0</v>
      </c>
      <c r="BZ784" s="35" t="str">
        <f t="shared" si="1240"/>
        <v/>
      </c>
      <c r="CA784" s="265" t="b">
        <f t="shared" si="1283"/>
        <v>0</v>
      </c>
      <c r="CB784" s="35" t="str">
        <f t="shared" si="1241"/>
        <v/>
      </c>
      <c r="CC784" s="272" t="b">
        <f t="shared" si="1284"/>
        <v>0</v>
      </c>
      <c r="CD784" s="35" t="str">
        <f t="shared" si="1242"/>
        <v/>
      </c>
      <c r="CE784" s="13" t="b">
        <f t="shared" si="1243"/>
        <v>0</v>
      </c>
      <c r="CF784" s="35" t="str">
        <f t="shared" si="1244"/>
        <v/>
      </c>
      <c r="CG784" s="179">
        <f t="shared" si="1245"/>
        <v>0</v>
      </c>
      <c r="CH784" s="179">
        <f t="shared" si="1246"/>
        <v>0</v>
      </c>
      <c r="CI784" s="218">
        <f t="shared" si="1285"/>
        <v>0</v>
      </c>
      <c r="CJ784" s="218">
        <f t="shared" si="1286"/>
        <v>0</v>
      </c>
      <c r="CK784" s="218">
        <f t="shared" si="1287"/>
        <v>0</v>
      </c>
      <c r="CL784" s="218">
        <f t="shared" si="1288"/>
        <v>0</v>
      </c>
      <c r="CM784" s="218">
        <f t="shared" si="1289"/>
        <v>0</v>
      </c>
      <c r="CN784" s="218">
        <f t="shared" si="1290"/>
        <v>0</v>
      </c>
      <c r="CO784" s="218">
        <f t="shared" si="1291"/>
        <v>0</v>
      </c>
      <c r="CP784" s="218">
        <f t="shared" si="1292"/>
        <v>0</v>
      </c>
      <c r="CQ784" s="218">
        <f t="shared" si="1293"/>
        <v>0</v>
      </c>
      <c r="CR784" s="218">
        <f t="shared" si="1294"/>
        <v>0</v>
      </c>
      <c r="CS784" s="14">
        <f t="shared" si="1247"/>
        <v>0</v>
      </c>
      <c r="CT784" s="236">
        <f t="shared" si="1248"/>
        <v>0</v>
      </c>
      <c r="CU784" s="237">
        <f t="shared" si="1324"/>
        <v>0</v>
      </c>
      <c r="CV784" s="16">
        <f t="shared" si="1324"/>
        <v>0</v>
      </c>
      <c r="CW784" s="16">
        <f t="shared" si="1324"/>
        <v>0</v>
      </c>
      <c r="CX784" s="16">
        <f t="shared" si="1324"/>
        <v>0</v>
      </c>
      <c r="CY784" s="16">
        <f t="shared" si="1324"/>
        <v>0</v>
      </c>
      <c r="CZ784" s="16">
        <f t="shared" si="1324"/>
        <v>0</v>
      </c>
      <c r="DA784" s="16">
        <f t="shared" si="1324"/>
        <v>0</v>
      </c>
      <c r="DB784" s="16">
        <f t="shared" si="1324"/>
        <v>0</v>
      </c>
      <c r="DC784" s="16">
        <f t="shared" si="1324"/>
        <v>0</v>
      </c>
      <c r="DD784" s="238">
        <f t="shared" si="1324"/>
        <v>0</v>
      </c>
      <c r="DE784" s="232">
        <f t="shared" si="1325"/>
        <v>0</v>
      </c>
      <c r="DF784" s="132">
        <f t="shared" si="1325"/>
        <v>0</v>
      </c>
      <c r="DG784" s="132">
        <f t="shared" si="1325"/>
        <v>0</v>
      </c>
      <c r="DH784" s="132">
        <f t="shared" si="1325"/>
        <v>0</v>
      </c>
      <c r="DI784" s="132">
        <f t="shared" si="1325"/>
        <v>0</v>
      </c>
      <c r="DJ784" s="132">
        <f t="shared" si="1325"/>
        <v>0</v>
      </c>
      <c r="DK784" s="132">
        <f t="shared" si="1325"/>
        <v>0</v>
      </c>
      <c r="DL784" s="132">
        <f t="shared" si="1325"/>
        <v>0</v>
      </c>
      <c r="DM784" s="132">
        <f t="shared" si="1325"/>
        <v>0</v>
      </c>
      <c r="DN784" s="233">
        <f t="shared" si="1325"/>
        <v>0</v>
      </c>
      <c r="DO784" s="232">
        <f t="shared" si="1249"/>
        <v>0</v>
      </c>
      <c r="DP784" s="132">
        <f t="shared" si="1250"/>
        <v>0</v>
      </c>
      <c r="DQ784" s="132">
        <f t="shared" si="1251"/>
        <v>0</v>
      </c>
      <c r="DR784" s="132">
        <f t="shared" si="1252"/>
        <v>0</v>
      </c>
      <c r="DS784" s="132">
        <f t="shared" si="1253"/>
        <v>0</v>
      </c>
      <c r="DT784" s="132">
        <f t="shared" si="1254"/>
        <v>0</v>
      </c>
      <c r="DU784" s="132">
        <f t="shared" si="1255"/>
        <v>0</v>
      </c>
      <c r="DV784" s="132">
        <f t="shared" si="1256"/>
        <v>0</v>
      </c>
      <c r="DW784" s="132">
        <f t="shared" si="1257"/>
        <v>0</v>
      </c>
      <c r="DX784" s="233">
        <f t="shared" si="1258"/>
        <v>0</v>
      </c>
      <c r="DY784" s="231" t="b">
        <f t="shared" si="1295"/>
        <v>0</v>
      </c>
      <c r="DZ784" s="163"/>
      <c r="EA784" s="226" t="str">
        <f t="shared" si="1296"/>
        <v/>
      </c>
      <c r="EB784" s="178" t="str">
        <f t="shared" si="1297"/>
        <v/>
      </c>
      <c r="EC784" s="178" t="str">
        <f t="shared" si="1298"/>
        <v/>
      </c>
      <c r="ED784" s="178" t="str">
        <f t="shared" si="1299"/>
        <v/>
      </c>
      <c r="EE784" s="178" t="str">
        <f t="shared" si="1300"/>
        <v/>
      </c>
      <c r="EF784" s="178" t="str">
        <f t="shared" si="1301"/>
        <v/>
      </c>
      <c r="EG784" s="178" t="str">
        <f t="shared" si="1302"/>
        <v/>
      </c>
      <c r="EH784" s="178" t="str">
        <f t="shared" si="1303"/>
        <v/>
      </c>
      <c r="EI784" s="178" t="str">
        <f t="shared" si="1304"/>
        <v/>
      </c>
      <c r="EJ784" s="227" t="str">
        <f t="shared" si="1305"/>
        <v/>
      </c>
      <c r="EK784" s="230" t="str">
        <f t="shared" si="1259"/>
        <v/>
      </c>
      <c r="EL784" s="177" t="str">
        <f t="shared" si="1260"/>
        <v/>
      </c>
      <c r="EM784" s="177" t="str">
        <f t="shared" si="1261"/>
        <v/>
      </c>
      <c r="EN784" s="177" t="str">
        <f t="shared" si="1262"/>
        <v/>
      </c>
      <c r="EO784" s="177" t="str">
        <f t="shared" si="1263"/>
        <v/>
      </c>
      <c r="EP784" s="177" t="str">
        <f t="shared" si="1264"/>
        <v/>
      </c>
      <c r="EQ784" s="177" t="str">
        <f t="shared" si="1265"/>
        <v/>
      </c>
      <c r="ER784" s="177" t="str">
        <f t="shared" si="1266"/>
        <v/>
      </c>
      <c r="ES784" s="177" t="str">
        <f t="shared" si="1267"/>
        <v/>
      </c>
      <c r="ET784" s="177" t="str">
        <f t="shared" si="1268"/>
        <v/>
      </c>
      <c r="EU784" s="229" t="e">
        <f t="shared" si="1269"/>
        <v>#VALUE!</v>
      </c>
      <c r="EV784" s="27" t="e">
        <f t="shared" si="1270"/>
        <v>#VALUE!</v>
      </c>
      <c r="EW784" s="27" t="e">
        <f t="shared" si="1271"/>
        <v>#VALUE!</v>
      </c>
      <c r="EX784" s="28" t="e">
        <f t="shared" si="1272"/>
        <v>#VALUE!</v>
      </c>
      <c r="EY784" s="28" t="e">
        <f t="shared" si="1273"/>
        <v>#VALUE!</v>
      </c>
      <c r="EZ784" s="28" t="b">
        <f t="shared" si="1274"/>
        <v>0</v>
      </c>
      <c r="FA784" s="176" t="str">
        <f t="shared" si="1275"/>
        <v/>
      </c>
      <c r="FB784" s="27" t="e" cm="1">
        <f t="array" aca="1" ref="FB784" ca="1">TEXT(RIGHT(10-RIGHT(SUM(INDEX(1*(MID(MID(C784,1,1)*2,ROW(INDIRECT("1:"&amp;LEN(MID(C784,1,1)*2))),1)),,))+MID(C784,2,1)+
SUM(INDEX(1*(MID(MID(C784,3,1)*2,ROW(INDIRECT("1:"&amp;LEN(MID(C784,3,1)*2))),1)),,))+MID(C784,4,1)+
SUM(INDEX(1*(MID(MID(C784,5,1)*2,ROW(INDIRECT("1:"&amp;LEN(MID(C784,5,1)*2))),1)),,))+MID(C784,6,1)+
SUM(INDEX(1*(MID(MID(C784,8,1)*2,ROW(INDIRECT("1:"&amp;LEN(MID(C784,8,1)*2))),1)),,))+MID(C784,9,1)+
SUM(INDEX(1*(MID(MID(C784,10,1)*2,ROW(INDIRECT("1:"&amp;LEN(MID(C784,10,1)*2))),1)),,)),1),1),"0")</f>
        <v>#VALUE!</v>
      </c>
      <c r="FC784" s="27" t="str">
        <f t="shared" si="1276"/>
        <v/>
      </c>
      <c r="FD784" s="29" t="b">
        <f t="shared" si="1277"/>
        <v>0</v>
      </c>
      <c r="FE784" s="112" t="b">
        <f>IFERROR(MATCH(D784,'Avtal för korttidsarbete'!$G$13:$G$1012,0),TRUE)</f>
        <v>1</v>
      </c>
      <c r="FF784" s="112" t="b">
        <f t="shared" si="1306"/>
        <v>0</v>
      </c>
      <c r="FG784" s="113" t="str" cm="1">
        <f t="array" ref="FG784">IF(FE784=TRUE,"x",INDEX('Avtal för korttidsarbete'!$E$13:$E$1012,$FE784))</f>
        <v>x</v>
      </c>
      <c r="FH784" s="113" t="str" cm="1">
        <f t="array" ref="FH784">IF(FE784=TRUE,"x",INDEX('Avtal för korttidsarbete'!$F$13:$F$1012,$FE784))</f>
        <v>x</v>
      </c>
      <c r="FI784" s="112" t="b">
        <f t="shared" si="1307"/>
        <v>0</v>
      </c>
      <c r="FJ784" s="135">
        <f t="shared" si="1308"/>
        <v>44166</v>
      </c>
      <c r="FK784" s="135">
        <f t="shared" si="1309"/>
        <v>44377</v>
      </c>
      <c r="FL784" s="112" t="b">
        <f t="shared" si="1310"/>
        <v>0</v>
      </c>
      <c r="FM784" s="113">
        <f t="shared" si="1311"/>
        <v>44166</v>
      </c>
      <c r="FN784" s="135">
        <f t="shared" si="1312"/>
        <v>44377</v>
      </c>
      <c r="FO784" s="148" t="b">
        <f>IFERROR(INDEX('Avtal för korttidsarbete'!R:R,MATCH(D784,'Avtal för korttidsarbete'!$G:$G,0)),TRUE)</f>
        <v>1</v>
      </c>
      <c r="FP784" s="135" t="str">
        <f>IF(FO784,"-",INDEX('Avtal för korttidsarbete'!$D:$D,MATCH(D784,'Avtal för korttidsarbete'!$G:$G,0)))</f>
        <v>-</v>
      </c>
      <c r="FQ784" s="113" t="b">
        <f>IFERROR(G784&gt;INDEX(Uppsägningar!E:E,MATCH(C784,Uppsägningar!C:C,0)),FALSE)</f>
        <v>0</v>
      </c>
    </row>
    <row r="785" spans="1:173" x14ac:dyDescent="0.25">
      <c r="A785" s="19">
        <v>769</v>
      </c>
      <c r="B785" s="20"/>
      <c r="C785" s="183"/>
      <c r="D785" s="66"/>
      <c r="E785" s="212">
        <f>IFERROR(INDEX(Admin!$C$7:$C$10,MATCH(FP785,TblNivåValTExt,0)),0)</f>
        <v>0</v>
      </c>
      <c r="F785" s="1"/>
      <c r="G785" s="1"/>
      <c r="H785" s="78"/>
      <c r="I785" s="181"/>
      <c r="J785" s="181"/>
      <c r="K785" s="182"/>
      <c r="L785" s="182"/>
      <c r="M785" s="181"/>
      <c r="N785" s="181"/>
      <c r="O785" s="181"/>
      <c r="P785" s="182"/>
      <c r="Q785" s="182"/>
      <c r="R785" s="181"/>
      <c r="S785" s="181"/>
      <c r="T785" s="181"/>
      <c r="U785" s="182"/>
      <c r="V785" s="182"/>
      <c r="W785" s="181"/>
      <c r="X785" s="181"/>
      <c r="Y785" s="181"/>
      <c r="Z785" s="182"/>
      <c r="AA785" s="182"/>
      <c r="AB785" s="181"/>
      <c r="AC785" s="181"/>
      <c r="AD785" s="181"/>
      <c r="AE785" s="182"/>
      <c r="AF785" s="182"/>
      <c r="AG785" s="181"/>
      <c r="AH785" s="181"/>
      <c r="AI785" s="181"/>
      <c r="AJ785" s="182"/>
      <c r="AK785" s="182"/>
      <c r="AL785" s="181"/>
      <c r="AM785" s="181"/>
      <c r="AN785" s="181"/>
      <c r="AO785" s="182"/>
      <c r="AP785" s="182"/>
      <c r="AQ785" s="181"/>
      <c r="AR785" s="181"/>
      <c r="AS785" s="181"/>
      <c r="AT785" s="182"/>
      <c r="AU785" s="182"/>
      <c r="AV785" s="181"/>
      <c r="AW785" s="181"/>
      <c r="AX785" s="181"/>
      <c r="AY785" s="182"/>
      <c r="AZ785" s="182"/>
      <c r="BA785" s="181"/>
      <c r="BB785" s="181"/>
      <c r="BC785" s="181"/>
      <c r="BD785" s="182"/>
      <c r="BE785" s="182"/>
      <c r="BF785" s="181"/>
      <c r="BG785" s="180">
        <f t="shared" si="1278"/>
        <v>0</v>
      </c>
      <c r="BH785" s="116" t="str">
        <f t="shared" si="1279"/>
        <v/>
      </c>
      <c r="BI785" s="80" t="b">
        <f t="shared" ref="BI785:BI848" si="1326">IF(G785=0,FALSE,G785&lt;F785)</f>
        <v>0</v>
      </c>
      <c r="BJ785" s="80" t="str">
        <f t="shared" ref="BJ785:BJ848" si="1327">IF(BI785,$BJ$15,"")</f>
        <v/>
      </c>
      <c r="BK785" s="80" t="b">
        <f t="shared" si="1280"/>
        <v>0</v>
      </c>
      <c r="BL785" s="13" t="str">
        <f t="shared" ref="BL785:BL848" si="1328">IF(BK785,BL$15,"")</f>
        <v/>
      </c>
      <c r="BM785" s="13" t="b">
        <f t="shared" si="1281"/>
        <v>0</v>
      </c>
      <c r="BN785" s="35" t="str">
        <f t="shared" ref="BN785:BN848" si="1329">IF(BM785,BN$15,"")</f>
        <v/>
      </c>
      <c r="BO785" s="13" t="b">
        <f t="shared" ref="BO785:BO848" si="1330">IF(F785=0,FALSE,FI785)</f>
        <v>0</v>
      </c>
      <c r="BP785" s="35" t="str">
        <f t="shared" ref="BP785:BP848" si="1331">IF(BO785,BP$15,"")</f>
        <v/>
      </c>
      <c r="BQ785" s="13" t="b">
        <f t="shared" ref="BQ785:BQ848" si="1332">OR(AND(COUNTA(I785:M785)&gt;0,I$12&lt;&gt;""),AND(COUNTA(N785:R785)&gt;0,N$12&lt;&gt;""),AND(COUNTA(S785:W785)&gt;0,S$12&lt;&gt;""),AND(COUNTA(X785:AB785)&gt;0,X$12&lt;&gt;""),AND(COUNTA(AC785:AG785)&gt;0,AC$12&lt;&gt;""),AND(COUNTA(AH785:AL785)&gt;0,AH$12&lt;&gt;""),AND(COUNTA(AM785:AQ785)&gt;0,AM$12&lt;&gt;""),AND(COUNTA(AR785:AV785)&gt;0,AR$12&lt;&gt;""),AND(COUNTA(AW785:BA785)&gt;0,AW$12&lt;&gt;""),AND(COUNTA(BB785:BF785)&gt;0,BB780&lt;&gt;""))</f>
        <v>0</v>
      </c>
      <c r="BR785" s="35" t="str">
        <f t="shared" ref="BR785:BR848" si="1333">IF(BQ785,BR$15,"")</f>
        <v/>
      </c>
      <c r="BS785" s="35" t="b">
        <f t="shared" ref="BS785:BS848" si="1334">FD785</f>
        <v>0</v>
      </c>
      <c r="BT785" s="35" t="str">
        <f t="shared" ref="BT785:BT848" si="1335">IF(BS785,BT$15,"")</f>
        <v/>
      </c>
      <c r="BU785" s="35" t="b">
        <f t="shared" ref="BU785:BU848" si="1336">OR(M785&lt;0,R785&lt;0,W785&lt;0,AB785&lt;0,AG785&lt;0,AL785&lt;0,AQ785&lt;0,AV785&lt;0,BA785&lt;0,BF785&lt;0,L785&lt;0,Q785&lt;0,V785&lt;0,AA785&lt;0,AF785&lt;0,AK785&lt;0,AP785&lt;0,AU785&lt;0,AZ785&lt;0,BE785&lt;0,CJ785&gt;CV785,CK785&gt;CW785,CL785&gt;CX785,CM785&gt;CY785,CN785&gt;CZ785,CO785&gt;DA785,CP785&gt;DB785,CQ785&gt;DC785,CR785&gt;DD785,CI785&gt;CU785)</f>
        <v>0</v>
      </c>
      <c r="BV785" s="35" t="str">
        <f t="shared" ref="BV785:BV848" si="1337">IF(BU785,BV$15,"")</f>
        <v/>
      </c>
      <c r="BW785" s="13" t="b">
        <f t="shared" si="1313"/>
        <v>0</v>
      </c>
      <c r="BX785" s="35" t="str">
        <f t="shared" ref="BX785:BX848" si="1338">IF(BW785,BX$15,"")</f>
        <v/>
      </c>
      <c r="BY785" s="265" t="b">
        <f t="shared" si="1282"/>
        <v>0</v>
      </c>
      <c r="BZ785" s="35" t="str">
        <f t="shared" ref="BZ785:BZ848" si="1339">IF(BY785,BZ$15,"")</f>
        <v/>
      </c>
      <c r="CA785" s="265" t="b">
        <f t="shared" si="1283"/>
        <v>0</v>
      </c>
      <c r="CB785" s="35" t="str">
        <f t="shared" ref="CB785:CB848" si="1340">IF(CA785,CB$15,"")</f>
        <v/>
      </c>
      <c r="CC785" s="272" t="b">
        <f t="shared" si="1284"/>
        <v>0</v>
      </c>
      <c r="CD785" s="35" t="str">
        <f t="shared" ref="CD785:CD848" si="1341">IF(CC785,CD$15,"")</f>
        <v/>
      </c>
      <c r="CE785" s="13" t="b">
        <f t="shared" ref="CE785:CE848" si="1342">AND(COUNTA(B785:D785,F785:BF785)&gt;0,OR(B785="",C785="",D785="",F785="",G785="",H785="",E785=0))</f>
        <v>0</v>
      </c>
      <c r="CF785" s="35" t="str">
        <f t="shared" ref="CF785:CF848" si="1343">IF(CE785,CF$15,"")</f>
        <v/>
      </c>
      <c r="CG785" s="179">
        <f t="shared" ref="CG785:CG848" si="1344">INDEX($CM$8:$CM$12,MATCH($E785,$CL$8:$CL$12,0))</f>
        <v>0</v>
      </c>
      <c r="CH785" s="179">
        <f t="shared" ref="CH785:CH848" si="1345">INDEX($CN$8:$CN$12,MATCH($E785,$CL$8:$CL$12,0))</f>
        <v>0</v>
      </c>
      <c r="CI785" s="218">
        <f t="shared" si="1285"/>
        <v>0</v>
      </c>
      <c r="CJ785" s="218">
        <f t="shared" si="1286"/>
        <v>0</v>
      </c>
      <c r="CK785" s="218">
        <f t="shared" si="1287"/>
        <v>0</v>
      </c>
      <c r="CL785" s="218">
        <f t="shared" si="1288"/>
        <v>0</v>
      </c>
      <c r="CM785" s="218">
        <f t="shared" si="1289"/>
        <v>0</v>
      </c>
      <c r="CN785" s="218">
        <f t="shared" si="1290"/>
        <v>0</v>
      </c>
      <c r="CO785" s="218">
        <f t="shared" si="1291"/>
        <v>0</v>
      </c>
      <c r="CP785" s="218">
        <f t="shared" si="1292"/>
        <v>0</v>
      </c>
      <c r="CQ785" s="218">
        <f t="shared" si="1293"/>
        <v>0</v>
      </c>
      <c r="CR785" s="218">
        <f t="shared" si="1294"/>
        <v>0</v>
      </c>
      <c r="CS785" s="14">
        <f t="shared" ref="CS785:CS848" si="1346">IF(F785=0,0,MAX(F785,$BO$10))</f>
        <v>0</v>
      </c>
      <c r="CT785" s="236">
        <f t="shared" ref="CT785:CT848" si="1347">IF(G785=0,0,MIN(G785,$BO$12))</f>
        <v>0</v>
      </c>
      <c r="CU785" s="237">
        <f t="shared" si="1324"/>
        <v>0</v>
      </c>
      <c r="CV785" s="16">
        <f t="shared" si="1324"/>
        <v>0</v>
      </c>
      <c r="CW785" s="16">
        <f t="shared" si="1324"/>
        <v>0</v>
      </c>
      <c r="CX785" s="16">
        <f t="shared" si="1324"/>
        <v>0</v>
      </c>
      <c r="CY785" s="16">
        <f t="shared" si="1324"/>
        <v>0</v>
      </c>
      <c r="CZ785" s="16">
        <f t="shared" si="1324"/>
        <v>0</v>
      </c>
      <c r="DA785" s="16">
        <f t="shared" si="1324"/>
        <v>0</v>
      </c>
      <c r="DB785" s="16">
        <f t="shared" si="1324"/>
        <v>0</v>
      </c>
      <c r="DC785" s="16">
        <f t="shared" si="1324"/>
        <v>0</v>
      </c>
      <c r="DD785" s="238">
        <f t="shared" si="1324"/>
        <v>0</v>
      </c>
      <c r="DE785" s="232">
        <f t="shared" si="1325"/>
        <v>0</v>
      </c>
      <c r="DF785" s="132">
        <f t="shared" si="1325"/>
        <v>0</v>
      </c>
      <c r="DG785" s="132">
        <f t="shared" si="1325"/>
        <v>0</v>
      </c>
      <c r="DH785" s="132">
        <f t="shared" si="1325"/>
        <v>0</v>
      </c>
      <c r="DI785" s="132">
        <f t="shared" si="1325"/>
        <v>0</v>
      </c>
      <c r="DJ785" s="132">
        <f t="shared" si="1325"/>
        <v>0</v>
      </c>
      <c r="DK785" s="132">
        <f t="shared" si="1325"/>
        <v>0</v>
      </c>
      <c r="DL785" s="132">
        <f t="shared" si="1325"/>
        <v>0</v>
      </c>
      <c r="DM785" s="132">
        <f t="shared" si="1325"/>
        <v>0</v>
      </c>
      <c r="DN785" s="233">
        <f t="shared" si="1325"/>
        <v>0</v>
      </c>
      <c r="DO785" s="232">
        <f t="shared" ref="DO785:DO848" si="1348">IF(DE785="","",DE785/CU$11*CU785)</f>
        <v>0</v>
      </c>
      <c r="DP785" s="132">
        <f t="shared" ref="DP785:DP848" si="1349">IF(DF785="","",DF785/CV$11*CV785)</f>
        <v>0</v>
      </c>
      <c r="DQ785" s="132">
        <f t="shared" ref="DQ785:DQ848" si="1350">IF(DG785="","",DG785/CW$11*CW785)</f>
        <v>0</v>
      </c>
      <c r="DR785" s="132">
        <f t="shared" ref="DR785:DR848" si="1351">IF(DH785="","",DH785/CX$11*CX785)</f>
        <v>0</v>
      </c>
      <c r="DS785" s="132">
        <f t="shared" ref="DS785:DS848" si="1352">IF(DI785="","",DI785/CY$11*CY785)</f>
        <v>0</v>
      </c>
      <c r="DT785" s="132">
        <f t="shared" ref="DT785:DT848" si="1353">IF(DJ785="","",DJ785/CZ$11*CZ785)</f>
        <v>0</v>
      </c>
      <c r="DU785" s="132">
        <f t="shared" ref="DU785:DU848" si="1354">IF(DK785="","",DK785/DA$11*DA785)</f>
        <v>0</v>
      </c>
      <c r="DV785" s="132">
        <f t="shared" ref="DV785:DV848" si="1355">IF(DL785="","",DL785/DB$11*DB785)</f>
        <v>0</v>
      </c>
      <c r="DW785" s="132">
        <f t="shared" ref="DW785:DW848" si="1356">IF(DM785="","",DM785/DC$11*DC785)</f>
        <v>0</v>
      </c>
      <c r="DX785" s="233">
        <f t="shared" ref="DX785:DX848" si="1357">IF(DN785="","",DN785/DD$11*DD785)</f>
        <v>0</v>
      </c>
      <c r="DY785" s="231" t="b">
        <f t="shared" si="1295"/>
        <v>0</v>
      </c>
      <c r="DZ785" s="163"/>
      <c r="EA785" s="226" t="str">
        <f t="shared" si="1296"/>
        <v/>
      </c>
      <c r="EB785" s="178" t="str">
        <f t="shared" si="1297"/>
        <v/>
      </c>
      <c r="EC785" s="178" t="str">
        <f t="shared" si="1298"/>
        <v/>
      </c>
      <c r="ED785" s="178" t="str">
        <f t="shared" si="1299"/>
        <v/>
      </c>
      <c r="EE785" s="178" t="str">
        <f t="shared" si="1300"/>
        <v/>
      </c>
      <c r="EF785" s="178" t="str">
        <f t="shared" si="1301"/>
        <v/>
      </c>
      <c r="EG785" s="178" t="str">
        <f t="shared" si="1302"/>
        <v/>
      </c>
      <c r="EH785" s="178" t="str">
        <f t="shared" si="1303"/>
        <v/>
      </c>
      <c r="EI785" s="178" t="str">
        <f t="shared" si="1304"/>
        <v/>
      </c>
      <c r="EJ785" s="227" t="str">
        <f t="shared" si="1305"/>
        <v/>
      </c>
      <c r="EK785" s="230" t="str">
        <f t="shared" ref="EK785:EK848" si="1358">IF(OR($E785="",I785="",J785="",$H785="",EA785="",DO785=""),"",DO785*EA785*$EK$12*$E785/100)</f>
        <v/>
      </c>
      <c r="EL785" s="177" t="str">
        <f t="shared" ref="EL785:EL848" si="1359">IF(OR($E785="",N785="",O785="",$H785="",EB785="",DP785=""),"",DP785*EB785*$EK$12*$E785/100)</f>
        <v/>
      </c>
      <c r="EM785" s="177" t="str">
        <f t="shared" ref="EM785:EM848" si="1360">IF(OR($E785="",S785="",T785="",$H785="",EC785="",DQ785=""),"",DQ785*EC785*$EK$12*$E785/100)</f>
        <v/>
      </c>
      <c r="EN785" s="177" t="str">
        <f t="shared" ref="EN785:EN848" si="1361">IF(OR($E785="",X785="",Y785="",$H785="",ED785="",DR785=""),"",DR785*ED785*$EK$12*$E785/100)</f>
        <v/>
      </c>
      <c r="EO785" s="177" t="str">
        <f t="shared" ref="EO785:EO848" si="1362">IF(OR($E785="",AC785="",AD785="",$H785="",EE785="",DS785=""),"",DS785*EE785*$EK$12*$E785/100)</f>
        <v/>
      </c>
      <c r="EP785" s="177" t="str">
        <f t="shared" ref="EP785:EP848" si="1363">IF(OR($E785="",AH785="",AI785="",$H785="",EF785="",DT785=""),"",DT785*EF785*$EK$12*$E785/100)</f>
        <v/>
      </c>
      <c r="EQ785" s="177" t="str">
        <f t="shared" ref="EQ785:EQ848" si="1364">IF(OR($E785="",AM785="",AN785="",$H785="",EG785="",DU785=""),"",DU785*EG785*$EK$12*$E785/100)</f>
        <v/>
      </c>
      <c r="ER785" s="177" t="str">
        <f t="shared" ref="ER785:ER848" si="1365">IF(OR($E785="",AR785="",AS785="",$H785="",EH785="",DV785=""),"",DV785*EH785*$EK$12*$E785/100)</f>
        <v/>
      </c>
      <c r="ES785" s="177" t="str">
        <f t="shared" ref="ES785:ES848" si="1366">IF(OR($E785="",AW785="",AX785="",$H785="",EI785="",DW785=""),"",DW785*EI785*$EK$12*$E785/100)</f>
        <v/>
      </c>
      <c r="ET785" s="177" t="str">
        <f t="shared" ref="ET785:ET848" si="1367">IF(OR($E785="",BB785="",BC785="",$H785="",EJ785="",DX785=""),"",DX785*EJ785*$EK$12*$E785/100)</f>
        <v/>
      </c>
      <c r="EU785" s="229" t="e">
        <f t="shared" ref="EU785:EU848" si="1368">VALUE(LEFT(C785,2))</f>
        <v>#VALUE!</v>
      </c>
      <c r="EV785" s="27" t="e">
        <f t="shared" ref="EV785:EV848" si="1369">VALUE(MID(C785,3,2))</f>
        <v>#VALUE!</v>
      </c>
      <c r="EW785" s="27" t="e">
        <f t="shared" ref="EW785:EW848" si="1370">TEXT(IF(VALUE(MID(C785,5,2))&gt;31,MID(C785,5,2)-60,VALUE(MID(C785,5,2))),"00")</f>
        <v>#VALUE!</v>
      </c>
      <c r="EX785" s="28" t="e">
        <f t="shared" ref="EX785:EX848" si="1371">DATEVALUE(IF(VALUE(LEFT(C785,2))&lt;20,20,19)&amp;TEXT(EU785,"00")&amp;"/"&amp;EV785&amp;"/"&amp;EW785)</f>
        <v>#VALUE!</v>
      </c>
      <c r="EY785" s="28" t="e">
        <f t="shared" ref="EY785:EY848" si="1372">DATE(EU785,EV785,EW785)</f>
        <v>#VALUE!</v>
      </c>
      <c r="EZ785" s="28" t="b">
        <f t="shared" ref="EZ785:EZ848" si="1373">NOT(ISERR(AND(EV785&lt;13,VALUE(EW785)&lt;31,EX785=EY785)))</f>
        <v>0</v>
      </c>
      <c r="FA785" s="176" t="str">
        <f t="shared" ref="FA785:FA848" si="1374">RIGHT(C785,1)</f>
        <v/>
      </c>
      <c r="FB785" s="27" t="e" cm="1">
        <f t="array" aca="1" ref="FB785" ca="1">TEXT(RIGHT(10-RIGHT(SUM(INDEX(1*(MID(MID(C785,1,1)*2,ROW(INDIRECT("1:"&amp;LEN(MID(C785,1,1)*2))),1)),,))+MID(C785,2,1)+
SUM(INDEX(1*(MID(MID(C785,3,1)*2,ROW(INDIRECT("1:"&amp;LEN(MID(C785,3,1)*2))),1)),,))+MID(C785,4,1)+
SUM(INDEX(1*(MID(MID(C785,5,1)*2,ROW(INDIRECT("1:"&amp;LEN(MID(C785,5,1)*2))),1)),,))+MID(C785,6,1)+
SUM(INDEX(1*(MID(MID(C785,8,1)*2,ROW(INDIRECT("1:"&amp;LEN(MID(C785,8,1)*2))),1)),,))+MID(C785,9,1)+
SUM(INDEX(1*(MID(MID(C785,10,1)*2,ROW(INDIRECT("1:"&amp;LEN(MID(C785,10,1)*2))),1)),,)),1),1),"0")</f>
        <v>#VALUE!</v>
      </c>
      <c r="FC785" s="27" t="str">
        <f t="shared" ref="FC785:FC848" si="1375">IF(C785="","",FB785=FA785)</f>
        <v/>
      </c>
      <c r="FD785" s="29" t="b">
        <f t="shared" ref="FD785:FD848" si="1376">NOT(IF(OR(C785&lt;&gt;"",F785&lt;&gt;""),AND(EZ785,FC785),TRUE))</f>
        <v>0</v>
      </c>
      <c r="FE785" s="112" t="b">
        <f>IFERROR(MATCH(D785,'Avtal för korttidsarbete'!$G$13:$G$1012,0),TRUE)</f>
        <v>1</v>
      </c>
      <c r="FF785" s="112" t="b">
        <f t="shared" si="1306"/>
        <v>0</v>
      </c>
      <c r="FG785" s="113" t="str" cm="1">
        <f t="array" ref="FG785">IF(FE785=TRUE,"x",INDEX('Avtal för korttidsarbete'!$E$13:$E$1012,$FE785))</f>
        <v>x</v>
      </c>
      <c r="FH785" s="113" t="str" cm="1">
        <f t="array" ref="FH785">IF(FE785=TRUE,"x",INDEX('Avtal för korttidsarbete'!$F$13:$F$1012,$FE785))</f>
        <v>x</v>
      </c>
      <c r="FI785" s="112" t="b">
        <f t="shared" si="1307"/>
        <v>0</v>
      </c>
      <c r="FJ785" s="135">
        <f t="shared" si="1308"/>
        <v>44166</v>
      </c>
      <c r="FK785" s="135">
        <f t="shared" si="1309"/>
        <v>44377</v>
      </c>
      <c r="FL785" s="112" t="b">
        <f t="shared" si="1310"/>
        <v>0</v>
      </c>
      <c r="FM785" s="113">
        <f t="shared" si="1311"/>
        <v>44166</v>
      </c>
      <c r="FN785" s="135">
        <f t="shared" si="1312"/>
        <v>44377</v>
      </c>
      <c r="FO785" s="148" t="b">
        <f>IFERROR(INDEX('Avtal för korttidsarbete'!R:R,MATCH(D785,'Avtal för korttidsarbete'!$G:$G,0)),TRUE)</f>
        <v>1</v>
      </c>
      <c r="FP785" s="135" t="str">
        <f>IF(FO785,"-",INDEX('Avtal för korttidsarbete'!$D:$D,MATCH(D785,'Avtal för korttidsarbete'!$G:$G,0)))</f>
        <v>-</v>
      </c>
      <c r="FQ785" s="113" t="b">
        <f>IFERROR(G785&gt;INDEX(Uppsägningar!E:E,MATCH(C785,Uppsägningar!C:C,0)),FALSE)</f>
        <v>0</v>
      </c>
    </row>
    <row r="786" spans="1:173" x14ac:dyDescent="0.25">
      <c r="A786" s="19">
        <v>770</v>
      </c>
      <c r="B786" s="20"/>
      <c r="C786" s="183"/>
      <c r="D786" s="66"/>
      <c r="E786" s="212">
        <f>IFERROR(INDEX(Admin!$C$7:$C$10,MATCH(FP786,TblNivåValTExt,0)),0)</f>
        <v>0</v>
      </c>
      <c r="F786" s="1"/>
      <c r="G786" s="1"/>
      <c r="H786" s="78"/>
      <c r="I786" s="181"/>
      <c r="J786" s="181"/>
      <c r="K786" s="182"/>
      <c r="L786" s="182"/>
      <c r="M786" s="181"/>
      <c r="N786" s="181"/>
      <c r="O786" s="181"/>
      <c r="P786" s="182"/>
      <c r="Q786" s="182"/>
      <c r="R786" s="181"/>
      <c r="S786" s="181"/>
      <c r="T786" s="181"/>
      <c r="U786" s="182"/>
      <c r="V786" s="182"/>
      <c r="W786" s="181"/>
      <c r="X786" s="181"/>
      <c r="Y786" s="181"/>
      <c r="Z786" s="182"/>
      <c r="AA786" s="182"/>
      <c r="AB786" s="181"/>
      <c r="AC786" s="181"/>
      <c r="AD786" s="181"/>
      <c r="AE786" s="182"/>
      <c r="AF786" s="182"/>
      <c r="AG786" s="181"/>
      <c r="AH786" s="181"/>
      <c r="AI786" s="181"/>
      <c r="AJ786" s="182"/>
      <c r="AK786" s="182"/>
      <c r="AL786" s="181"/>
      <c r="AM786" s="181"/>
      <c r="AN786" s="181"/>
      <c r="AO786" s="182"/>
      <c r="AP786" s="182"/>
      <c r="AQ786" s="181"/>
      <c r="AR786" s="181"/>
      <c r="AS786" s="181"/>
      <c r="AT786" s="182"/>
      <c r="AU786" s="182"/>
      <c r="AV786" s="181"/>
      <c r="AW786" s="181"/>
      <c r="AX786" s="181"/>
      <c r="AY786" s="182"/>
      <c r="AZ786" s="182"/>
      <c r="BA786" s="181"/>
      <c r="BB786" s="181"/>
      <c r="BC786" s="181"/>
      <c r="BD786" s="182"/>
      <c r="BE786" s="182"/>
      <c r="BF786" s="181"/>
      <c r="BG786" s="180">
        <f t="shared" ref="BG786:BG849" si="1377">IF(DY786,"",ROUNDUP(SUM(EK786:ET786),0))</f>
        <v>0</v>
      </c>
      <c r="BH786" s="116" t="str">
        <f t="shared" ref="BH786:BH849" si="1378">IF(BJ786="","",BJ786&amp;". ")&amp;IF(BL786="","",BL786&amp;". ")&amp;IF(BN786="","",BN786&amp;". ")&amp;IF(BP786="","",BP786&amp;". ")&amp;IF(BR786="","",BR786&amp;". ")&amp;IF(BT786="","",BT786&amp;". ")&amp;IF(BV786="","",BV786&amp;". ")&amp;IF(BX786="","",BX786&amp;". ")&amp;IF(BZ786="","",BZ786&amp;". ")&amp;IF(CB786="","",CB786&amp;". ")&amp;IF(CD786="","",CD786&amp;". ")&amp;IF(CF786="","",CF786&amp;". ")</f>
        <v/>
      </c>
      <c r="BI786" s="80" t="b">
        <f t="shared" si="1326"/>
        <v>0</v>
      </c>
      <c r="BJ786" s="80" t="str">
        <f t="shared" si="1327"/>
        <v/>
      </c>
      <c r="BK786" s="80" t="b">
        <f t="shared" ref="BK786:BK849" si="1379">FL786</f>
        <v>0</v>
      </c>
      <c r="BL786" s="13" t="str">
        <f t="shared" si="1328"/>
        <v/>
      </c>
      <c r="BM786" s="13" t="b">
        <f t="shared" ref="BM786:BM849" si="1380">FQ786</f>
        <v>0</v>
      </c>
      <c r="BN786" s="35" t="str">
        <f t="shared" si="1329"/>
        <v/>
      </c>
      <c r="BO786" s="13" t="b">
        <f t="shared" si="1330"/>
        <v>0</v>
      </c>
      <c r="BP786" s="35" t="str">
        <f t="shared" si="1331"/>
        <v/>
      </c>
      <c r="BQ786" s="13" t="b">
        <f t="shared" si="1332"/>
        <v>0</v>
      </c>
      <c r="BR786" s="35" t="str">
        <f t="shared" si="1333"/>
        <v/>
      </c>
      <c r="BS786" s="35" t="b">
        <f t="shared" si="1334"/>
        <v>0</v>
      </c>
      <c r="BT786" s="35" t="str">
        <f t="shared" si="1335"/>
        <v/>
      </c>
      <c r="BU786" s="35" t="b">
        <f t="shared" si="1336"/>
        <v>0</v>
      </c>
      <c r="BV786" s="35" t="str">
        <f t="shared" si="1337"/>
        <v/>
      </c>
      <c r="BW786" s="13" t="b">
        <f t="shared" si="1313"/>
        <v>0</v>
      </c>
      <c r="BX786" s="35" t="str">
        <f t="shared" si="1338"/>
        <v/>
      </c>
      <c r="BY786" s="265" t="b">
        <f t="shared" ref="BY786:BY849" si="1381">IF(H786="",FALSE,NOT(ISNUMBER(H786)))</f>
        <v>0</v>
      </c>
      <c r="BZ786" s="35" t="str">
        <f t="shared" si="1339"/>
        <v/>
      </c>
      <c r="CA786" s="265" t="b">
        <f t="shared" ref="CA786:CA849" si="1382">SUM(L786:M786,Q786:R786,V786:W786,AA786:AB786,AF786:AG786,AK786:AL786,AP786:AQ786,AU786:AV786,AZ786:BA786,BE786:BF786)-(TRUNC(L786)+TRUNC(M786)+TRUNC(Q786)+TRUNC(R786)+TRUNC(V786)+TRUNC(W786)+TRUNC(AA786)+TRUNC(AB786)+TRUNC(AF786)+TRUNC(AG786)+TRUNC(AK786)+TRUNC(AL786)+TRUNC(AP786)+TRUNC(AQ786)+TRUNC(AU786)+TRUNC(AV786)+TRUNC(AZ786)+TRUNC(BA786)+TRUNC(BE786)+TRUNC(BF786))&lt;&gt;0</f>
        <v>0</v>
      </c>
      <c r="CB786" s="35" t="str">
        <f t="shared" si="1340"/>
        <v/>
      </c>
      <c r="CC786" s="272" t="b">
        <f t="shared" ref="CC786:CC849" si="1383">IF(D786="",FALSE,FO786)</f>
        <v>0</v>
      </c>
      <c r="CD786" s="35" t="str">
        <f t="shared" si="1341"/>
        <v/>
      </c>
      <c r="CE786" s="13" t="b">
        <f t="shared" si="1342"/>
        <v>0</v>
      </c>
      <c r="CF786" s="35" t="str">
        <f t="shared" si="1343"/>
        <v/>
      </c>
      <c r="CG786" s="179">
        <f t="shared" si="1344"/>
        <v>0</v>
      </c>
      <c r="CH786" s="179">
        <f t="shared" si="1345"/>
        <v>0</v>
      </c>
      <c r="CI786" s="218">
        <f t="shared" ref="CI786:CI849" si="1384">TRUNC(L786)+TRUNC(M786)</f>
        <v>0</v>
      </c>
      <c r="CJ786" s="218">
        <f t="shared" ref="CJ786:CJ849" si="1385">TRUNC(Q786)+TRUNC(R786)</f>
        <v>0</v>
      </c>
      <c r="CK786" s="218">
        <f t="shared" ref="CK786:CK849" si="1386">TRUNC(V786)+TRUNC(W786)</f>
        <v>0</v>
      </c>
      <c r="CL786" s="218">
        <f t="shared" ref="CL786:CL849" si="1387">TRUNC(AA786)+TRUNC(AB786)</f>
        <v>0</v>
      </c>
      <c r="CM786" s="218">
        <f t="shared" ref="CM786:CM849" si="1388">TRUNC(AF786)+TRUNC(AG786)</f>
        <v>0</v>
      </c>
      <c r="CN786" s="218">
        <f t="shared" ref="CN786:CN849" si="1389">TRUNC(AK786)+TRUNC(AL786)</f>
        <v>0</v>
      </c>
      <c r="CO786" s="218">
        <f t="shared" ref="CO786:CO849" si="1390">TRUNC(AP786)+TRUNC(AQ786)</f>
        <v>0</v>
      </c>
      <c r="CP786" s="218">
        <f t="shared" ref="CP786:CP849" si="1391">TRUNC(AU786)+TRUNC(AV786)</f>
        <v>0</v>
      </c>
      <c r="CQ786" s="218">
        <f t="shared" ref="CQ786:CQ849" si="1392">TRUNC(AZ786)+TRUNC(BA786)</f>
        <v>0</v>
      </c>
      <c r="CR786" s="218">
        <f t="shared" ref="CR786:CR849" si="1393">TRUNC(BE786)+TRUNC(BF786)</f>
        <v>0</v>
      </c>
      <c r="CS786" s="14">
        <f t="shared" si="1346"/>
        <v>0</v>
      </c>
      <c r="CT786" s="236">
        <f t="shared" si="1347"/>
        <v>0</v>
      </c>
      <c r="CU786" s="237">
        <f t="shared" si="1324"/>
        <v>0</v>
      </c>
      <c r="CV786" s="16">
        <f t="shared" si="1324"/>
        <v>0</v>
      </c>
      <c r="CW786" s="16">
        <f t="shared" si="1324"/>
        <v>0</v>
      </c>
      <c r="CX786" s="16">
        <f t="shared" si="1324"/>
        <v>0</v>
      </c>
      <c r="CY786" s="16">
        <f t="shared" si="1324"/>
        <v>0</v>
      </c>
      <c r="CZ786" s="16">
        <f t="shared" si="1324"/>
        <v>0</v>
      </c>
      <c r="DA786" s="16">
        <f t="shared" si="1324"/>
        <v>0</v>
      </c>
      <c r="DB786" s="16">
        <f t="shared" si="1324"/>
        <v>0</v>
      </c>
      <c r="DC786" s="16">
        <f t="shared" si="1324"/>
        <v>0</v>
      </c>
      <c r="DD786" s="238">
        <f t="shared" si="1324"/>
        <v>0</v>
      </c>
      <c r="DE786" s="232">
        <f t="shared" si="1325"/>
        <v>0</v>
      </c>
      <c r="DF786" s="132">
        <f t="shared" si="1325"/>
        <v>0</v>
      </c>
      <c r="DG786" s="132">
        <f t="shared" si="1325"/>
        <v>0</v>
      </c>
      <c r="DH786" s="132">
        <f t="shared" si="1325"/>
        <v>0</v>
      </c>
      <c r="DI786" s="132">
        <f t="shared" si="1325"/>
        <v>0</v>
      </c>
      <c r="DJ786" s="132">
        <f t="shared" si="1325"/>
        <v>0</v>
      </c>
      <c r="DK786" s="132">
        <f t="shared" si="1325"/>
        <v>0</v>
      </c>
      <c r="DL786" s="132">
        <f t="shared" si="1325"/>
        <v>0</v>
      </c>
      <c r="DM786" s="132">
        <f t="shared" si="1325"/>
        <v>0</v>
      </c>
      <c r="DN786" s="233">
        <f t="shared" si="1325"/>
        <v>0</v>
      </c>
      <c r="DO786" s="232">
        <f t="shared" si="1348"/>
        <v>0</v>
      </c>
      <c r="DP786" s="132">
        <f t="shared" si="1349"/>
        <v>0</v>
      </c>
      <c r="DQ786" s="132">
        <f t="shared" si="1350"/>
        <v>0</v>
      </c>
      <c r="DR786" s="132">
        <f t="shared" si="1351"/>
        <v>0</v>
      </c>
      <c r="DS786" s="132">
        <f t="shared" si="1352"/>
        <v>0</v>
      </c>
      <c r="DT786" s="132">
        <f t="shared" si="1353"/>
        <v>0</v>
      </c>
      <c r="DU786" s="132">
        <f t="shared" si="1354"/>
        <v>0</v>
      </c>
      <c r="DV786" s="132">
        <f t="shared" si="1355"/>
        <v>0</v>
      </c>
      <c r="DW786" s="132">
        <f t="shared" si="1356"/>
        <v>0</v>
      </c>
      <c r="DX786" s="233">
        <f t="shared" si="1357"/>
        <v>0</v>
      </c>
      <c r="DY786" s="231" t="b">
        <f t="shared" ref="DY786:DY849" si="1394">OR(BI786,BK786,BM786,BO786,BQ786,BS786,BU786,BW786,BY786,CA786,CC786)</f>
        <v>0</v>
      </c>
      <c r="DZ786" s="163"/>
      <c r="EA786" s="226" t="str">
        <f t="shared" ref="EA786:EA849" si="1395">IF(OR(CU786="",CU786=0),"",(MAX((CU786-CI786),0))/CU786)</f>
        <v/>
      </c>
      <c r="EB786" s="178" t="str">
        <f t="shared" ref="EB786:EB849" si="1396">IF(OR(CV786="",CV786=0),"",(MAX((CV786-CJ786),0))/CV786)</f>
        <v/>
      </c>
      <c r="EC786" s="178" t="str">
        <f t="shared" ref="EC786:EC849" si="1397">IF(OR(CW786="",CW786=0),"",(MAX((CW786-CK786),0))/CW786)</f>
        <v/>
      </c>
      <c r="ED786" s="178" t="str">
        <f t="shared" ref="ED786:ED849" si="1398">IF(OR(CX786="",CX786=0),"",(MAX((CX786-CL786),0))/CX786)</f>
        <v/>
      </c>
      <c r="EE786" s="178" t="str">
        <f t="shared" ref="EE786:EE849" si="1399">IF(OR(CY786="",CY786=0),"",(MAX((CY786-CM786),0))/CY786)</f>
        <v/>
      </c>
      <c r="EF786" s="178" t="str">
        <f t="shared" ref="EF786:EF849" si="1400">IF(OR(CZ786="",CZ786=0),"",(MAX((CZ786-CN786),0))/CZ786)</f>
        <v/>
      </c>
      <c r="EG786" s="178" t="str">
        <f t="shared" ref="EG786:EG849" si="1401">IF(OR(DA786="",DA786=0),"",(MAX((DA786-CO786),0))/DA786)</f>
        <v/>
      </c>
      <c r="EH786" s="178" t="str">
        <f t="shared" ref="EH786:EH849" si="1402">IF(OR(DB786="",DB786=0),"",(MAX((DB786-CP786),0))/DB786)</f>
        <v/>
      </c>
      <c r="EI786" s="178" t="str">
        <f t="shared" ref="EI786:EI849" si="1403">IF(OR(DC786="",DC786=0),"",(MAX((DC786-CQ786),0))/DC786)</f>
        <v/>
      </c>
      <c r="EJ786" s="227" t="str">
        <f t="shared" ref="EJ786:EJ849" si="1404">IF(OR(DD786="",DD786=0),"",(MAX((DD786-CR786),0))/DD786)</f>
        <v/>
      </c>
      <c r="EK786" s="230" t="str">
        <f t="shared" si="1358"/>
        <v/>
      </c>
      <c r="EL786" s="177" t="str">
        <f t="shared" si="1359"/>
        <v/>
      </c>
      <c r="EM786" s="177" t="str">
        <f t="shared" si="1360"/>
        <v/>
      </c>
      <c r="EN786" s="177" t="str">
        <f t="shared" si="1361"/>
        <v/>
      </c>
      <c r="EO786" s="177" t="str">
        <f t="shared" si="1362"/>
        <v/>
      </c>
      <c r="EP786" s="177" t="str">
        <f t="shared" si="1363"/>
        <v/>
      </c>
      <c r="EQ786" s="177" t="str">
        <f t="shared" si="1364"/>
        <v/>
      </c>
      <c r="ER786" s="177" t="str">
        <f t="shared" si="1365"/>
        <v/>
      </c>
      <c r="ES786" s="177" t="str">
        <f t="shared" si="1366"/>
        <v/>
      </c>
      <c r="ET786" s="177" t="str">
        <f t="shared" si="1367"/>
        <v/>
      </c>
      <c r="EU786" s="229" t="e">
        <f t="shared" si="1368"/>
        <v>#VALUE!</v>
      </c>
      <c r="EV786" s="27" t="e">
        <f t="shared" si="1369"/>
        <v>#VALUE!</v>
      </c>
      <c r="EW786" s="27" t="e">
        <f t="shared" si="1370"/>
        <v>#VALUE!</v>
      </c>
      <c r="EX786" s="28" t="e">
        <f t="shared" si="1371"/>
        <v>#VALUE!</v>
      </c>
      <c r="EY786" s="28" t="e">
        <f t="shared" si="1372"/>
        <v>#VALUE!</v>
      </c>
      <c r="EZ786" s="28" t="b">
        <f t="shared" si="1373"/>
        <v>0</v>
      </c>
      <c r="FA786" s="176" t="str">
        <f t="shared" si="1374"/>
        <v/>
      </c>
      <c r="FB786" s="27" t="e" cm="1">
        <f t="array" aca="1" ref="FB786" ca="1">TEXT(RIGHT(10-RIGHT(SUM(INDEX(1*(MID(MID(C786,1,1)*2,ROW(INDIRECT("1:"&amp;LEN(MID(C786,1,1)*2))),1)),,))+MID(C786,2,1)+
SUM(INDEX(1*(MID(MID(C786,3,1)*2,ROW(INDIRECT("1:"&amp;LEN(MID(C786,3,1)*2))),1)),,))+MID(C786,4,1)+
SUM(INDEX(1*(MID(MID(C786,5,1)*2,ROW(INDIRECT("1:"&amp;LEN(MID(C786,5,1)*2))),1)),,))+MID(C786,6,1)+
SUM(INDEX(1*(MID(MID(C786,8,1)*2,ROW(INDIRECT("1:"&amp;LEN(MID(C786,8,1)*2))),1)),,))+MID(C786,9,1)+
SUM(INDEX(1*(MID(MID(C786,10,1)*2,ROW(INDIRECT("1:"&amp;LEN(MID(C786,10,1)*2))),1)),,)),1),1),"0")</f>
        <v>#VALUE!</v>
      </c>
      <c r="FC786" s="27" t="str">
        <f t="shared" si="1375"/>
        <v/>
      </c>
      <c r="FD786" s="29" t="b">
        <f t="shared" si="1376"/>
        <v>0</v>
      </c>
      <c r="FE786" s="112" t="b">
        <f>IFERROR(MATCH(D786,'Avtal för korttidsarbete'!$G$13:$G$1012,0),TRUE)</f>
        <v>1</v>
      </c>
      <c r="FF786" s="112" t="b">
        <f t="shared" ref="FF786:FF849" si="1405">IF(AND(B786&lt;&gt;"",FE786=TRUE),TRUE,FALSE)</f>
        <v>0</v>
      </c>
      <c r="FG786" s="113" t="str" cm="1">
        <f t="array" ref="FG786">IF(FE786=TRUE,"x",INDEX('Avtal för korttidsarbete'!$E$13:$E$1012,$FE786))</f>
        <v>x</v>
      </c>
      <c r="FH786" s="113" t="str" cm="1">
        <f t="array" ref="FH786">IF(FE786=TRUE,"x",INDEX('Avtal för korttidsarbete'!$F$13:$F$1012,$FE786))</f>
        <v>x</v>
      </c>
      <c r="FI786" s="112" t="b">
        <f t="shared" ref="FI786:FI849" si="1406">IF(FE786=TRUE,FALSE,IF(OR(F786&lt;FG786,G786&gt;FH786),TRUE,FALSE))</f>
        <v>0</v>
      </c>
      <c r="FJ786" s="135">
        <f t="shared" ref="FJ786:FJ849" si="1407">IFERROR(MAX(FG786,$FJ$14),FG786)</f>
        <v>44166</v>
      </c>
      <c r="FK786" s="135">
        <f t="shared" ref="FK786:FK849" si="1408">IFERROR(MIN(FH786,$FK$14),FH786)</f>
        <v>44377</v>
      </c>
      <c r="FL786" s="112" t="b">
        <f t="shared" ref="FL786:FL849" si="1409">IFERROR(IF(OR(F786="",G786="",FE786=TRUE),FALSE,IF(OR(F786&lt;$FJ$14,G786&gt;$FK$14),TRUE,FALSE)),TRUE)</f>
        <v>0</v>
      </c>
      <c r="FM786" s="113">
        <f t="shared" ref="FM786:FM849" si="1410">MAX(FG786,$FJ$14,F786)</f>
        <v>44166</v>
      </c>
      <c r="FN786" s="135">
        <f t="shared" ref="FN786:FN849" si="1411">MIN(FH786,$FK$14)</f>
        <v>44377</v>
      </c>
      <c r="FO786" s="148" t="b">
        <f>IFERROR(INDEX('Avtal för korttidsarbete'!R:R,MATCH(D786,'Avtal för korttidsarbete'!$G:$G,0)),TRUE)</f>
        <v>1</v>
      </c>
      <c r="FP786" s="135" t="str">
        <f>IF(FO786,"-",INDEX('Avtal för korttidsarbete'!$D:$D,MATCH(D786,'Avtal för korttidsarbete'!$G:$G,0)))</f>
        <v>-</v>
      </c>
      <c r="FQ786" s="113" t="b">
        <f>IFERROR(G786&gt;INDEX(Uppsägningar!E:E,MATCH(C786,Uppsägningar!C:C,0)),FALSE)</f>
        <v>0</v>
      </c>
    </row>
    <row r="787" spans="1:173" x14ac:dyDescent="0.25">
      <c r="A787" s="19">
        <v>771</v>
      </c>
      <c r="B787" s="20"/>
      <c r="C787" s="183"/>
      <c r="D787" s="66"/>
      <c r="E787" s="212">
        <f>IFERROR(INDEX(Admin!$C$7:$C$10,MATCH(FP787,TblNivåValTExt,0)),0)</f>
        <v>0</v>
      </c>
      <c r="F787" s="1"/>
      <c r="G787" s="1"/>
      <c r="H787" s="78"/>
      <c r="I787" s="181"/>
      <c r="J787" s="181"/>
      <c r="K787" s="182"/>
      <c r="L787" s="182"/>
      <c r="M787" s="181"/>
      <c r="N787" s="181"/>
      <c r="O787" s="181"/>
      <c r="P787" s="182"/>
      <c r="Q787" s="182"/>
      <c r="R787" s="181"/>
      <c r="S787" s="181"/>
      <c r="T787" s="181"/>
      <c r="U787" s="182"/>
      <c r="V787" s="182"/>
      <c r="W787" s="181"/>
      <c r="X787" s="181"/>
      <c r="Y787" s="181"/>
      <c r="Z787" s="182"/>
      <c r="AA787" s="182"/>
      <c r="AB787" s="181"/>
      <c r="AC787" s="181"/>
      <c r="AD787" s="181"/>
      <c r="AE787" s="182"/>
      <c r="AF787" s="182"/>
      <c r="AG787" s="181"/>
      <c r="AH787" s="181"/>
      <c r="AI787" s="181"/>
      <c r="AJ787" s="182"/>
      <c r="AK787" s="182"/>
      <c r="AL787" s="181"/>
      <c r="AM787" s="181"/>
      <c r="AN787" s="181"/>
      <c r="AO787" s="182"/>
      <c r="AP787" s="182"/>
      <c r="AQ787" s="181"/>
      <c r="AR787" s="181"/>
      <c r="AS787" s="181"/>
      <c r="AT787" s="182"/>
      <c r="AU787" s="182"/>
      <c r="AV787" s="181"/>
      <c r="AW787" s="181"/>
      <c r="AX787" s="181"/>
      <c r="AY787" s="182"/>
      <c r="AZ787" s="182"/>
      <c r="BA787" s="181"/>
      <c r="BB787" s="181"/>
      <c r="BC787" s="181"/>
      <c r="BD787" s="182"/>
      <c r="BE787" s="182"/>
      <c r="BF787" s="181"/>
      <c r="BG787" s="180">
        <f t="shared" si="1377"/>
        <v>0</v>
      </c>
      <c r="BH787" s="116" t="str">
        <f t="shared" si="1378"/>
        <v/>
      </c>
      <c r="BI787" s="80" t="b">
        <f t="shared" si="1326"/>
        <v>0</v>
      </c>
      <c r="BJ787" s="80" t="str">
        <f t="shared" si="1327"/>
        <v/>
      </c>
      <c r="BK787" s="80" t="b">
        <f t="shared" si="1379"/>
        <v>0</v>
      </c>
      <c r="BL787" s="13" t="str">
        <f t="shared" si="1328"/>
        <v/>
      </c>
      <c r="BM787" s="13" t="b">
        <f t="shared" si="1380"/>
        <v>0</v>
      </c>
      <c r="BN787" s="35" t="str">
        <f t="shared" si="1329"/>
        <v/>
      </c>
      <c r="BO787" s="13" t="b">
        <f t="shared" si="1330"/>
        <v>0</v>
      </c>
      <c r="BP787" s="35" t="str">
        <f t="shared" si="1331"/>
        <v/>
      </c>
      <c r="BQ787" s="13" t="b">
        <f t="shared" si="1332"/>
        <v>0</v>
      </c>
      <c r="BR787" s="35" t="str">
        <f t="shared" si="1333"/>
        <v/>
      </c>
      <c r="BS787" s="35" t="b">
        <f t="shared" si="1334"/>
        <v>0</v>
      </c>
      <c r="BT787" s="35" t="str">
        <f t="shared" si="1335"/>
        <v/>
      </c>
      <c r="BU787" s="35" t="b">
        <f t="shared" si="1336"/>
        <v>0</v>
      </c>
      <c r="BV787" s="35" t="str">
        <f t="shared" si="1337"/>
        <v/>
      </c>
      <c r="BW787" s="13" t="b">
        <f t="shared" ref="BW787:BW850" si="1412">IF(D787="",IF(AND(B787&lt;&gt;"",C787&lt;&gt;"",F787&lt;&gt;"",G787&lt;&gt;"",H787&lt;&gt;""),FF787,FALSE),FF787)</f>
        <v>0</v>
      </c>
      <c r="BX787" s="35" t="str">
        <f t="shared" si="1338"/>
        <v/>
      </c>
      <c r="BY787" s="265" t="b">
        <f t="shared" si="1381"/>
        <v>0</v>
      </c>
      <c r="BZ787" s="35" t="str">
        <f t="shared" si="1339"/>
        <v/>
      </c>
      <c r="CA787" s="265" t="b">
        <f t="shared" si="1382"/>
        <v>0</v>
      </c>
      <c r="CB787" s="35" t="str">
        <f t="shared" si="1340"/>
        <v/>
      </c>
      <c r="CC787" s="272" t="b">
        <f t="shared" si="1383"/>
        <v>0</v>
      </c>
      <c r="CD787" s="35" t="str">
        <f t="shared" si="1341"/>
        <v/>
      </c>
      <c r="CE787" s="13" t="b">
        <f t="shared" si="1342"/>
        <v>0</v>
      </c>
      <c r="CF787" s="35" t="str">
        <f t="shared" si="1343"/>
        <v/>
      </c>
      <c r="CG787" s="179">
        <f t="shared" si="1344"/>
        <v>0</v>
      </c>
      <c r="CH787" s="179">
        <f t="shared" si="1345"/>
        <v>0</v>
      </c>
      <c r="CI787" s="218">
        <f t="shared" si="1384"/>
        <v>0</v>
      </c>
      <c r="CJ787" s="218">
        <f t="shared" si="1385"/>
        <v>0</v>
      </c>
      <c r="CK787" s="218">
        <f t="shared" si="1386"/>
        <v>0</v>
      </c>
      <c r="CL787" s="218">
        <f t="shared" si="1387"/>
        <v>0</v>
      </c>
      <c r="CM787" s="218">
        <f t="shared" si="1388"/>
        <v>0</v>
      </c>
      <c r="CN787" s="218">
        <f t="shared" si="1389"/>
        <v>0</v>
      </c>
      <c r="CO787" s="218">
        <f t="shared" si="1390"/>
        <v>0</v>
      </c>
      <c r="CP787" s="218">
        <f t="shared" si="1391"/>
        <v>0</v>
      </c>
      <c r="CQ787" s="218">
        <f t="shared" si="1392"/>
        <v>0</v>
      </c>
      <c r="CR787" s="218">
        <f t="shared" si="1393"/>
        <v>0</v>
      </c>
      <c r="CS787" s="14">
        <f t="shared" si="1346"/>
        <v>0</v>
      </c>
      <c r="CT787" s="236">
        <f t="shared" si="1347"/>
        <v>0</v>
      </c>
      <c r="CU787" s="237">
        <f t="shared" ref="CU787:DD796" si="1413">IF(AND($CS787,$CT787,CU$12),MAX(0,MIN(CU$10,$CT787)-MAX(CU$9,$CS787)+1),0)</f>
        <v>0</v>
      </c>
      <c r="CV787" s="16">
        <f t="shared" si="1413"/>
        <v>0</v>
      </c>
      <c r="CW787" s="16">
        <f t="shared" si="1413"/>
        <v>0</v>
      </c>
      <c r="CX787" s="16">
        <f t="shared" si="1413"/>
        <v>0</v>
      </c>
      <c r="CY787" s="16">
        <f t="shared" si="1413"/>
        <v>0</v>
      </c>
      <c r="CZ787" s="16">
        <f t="shared" si="1413"/>
        <v>0</v>
      </c>
      <c r="DA787" s="16">
        <f t="shared" si="1413"/>
        <v>0</v>
      </c>
      <c r="DB787" s="16">
        <f t="shared" si="1413"/>
        <v>0</v>
      </c>
      <c r="DC787" s="16">
        <f t="shared" si="1413"/>
        <v>0</v>
      </c>
      <c r="DD787" s="238">
        <f t="shared" si="1413"/>
        <v>0</v>
      </c>
      <c r="DE787" s="232">
        <f t="shared" ref="DE787:DN796" si="1414">IF($H787&lt;=0,0,MAX(0,MIN($H787,$DE$11)))</f>
        <v>0</v>
      </c>
      <c r="DF787" s="132">
        <f t="shared" si="1414"/>
        <v>0</v>
      </c>
      <c r="DG787" s="132">
        <f t="shared" si="1414"/>
        <v>0</v>
      </c>
      <c r="DH787" s="132">
        <f t="shared" si="1414"/>
        <v>0</v>
      </c>
      <c r="DI787" s="132">
        <f t="shared" si="1414"/>
        <v>0</v>
      </c>
      <c r="DJ787" s="132">
        <f t="shared" si="1414"/>
        <v>0</v>
      </c>
      <c r="DK787" s="132">
        <f t="shared" si="1414"/>
        <v>0</v>
      </c>
      <c r="DL787" s="132">
        <f t="shared" si="1414"/>
        <v>0</v>
      </c>
      <c r="DM787" s="132">
        <f t="shared" si="1414"/>
        <v>0</v>
      </c>
      <c r="DN787" s="233">
        <f t="shared" si="1414"/>
        <v>0</v>
      </c>
      <c r="DO787" s="232">
        <f t="shared" si="1348"/>
        <v>0</v>
      </c>
      <c r="DP787" s="132">
        <f t="shared" si="1349"/>
        <v>0</v>
      </c>
      <c r="DQ787" s="132">
        <f t="shared" si="1350"/>
        <v>0</v>
      </c>
      <c r="DR787" s="132">
        <f t="shared" si="1351"/>
        <v>0</v>
      </c>
      <c r="DS787" s="132">
        <f t="shared" si="1352"/>
        <v>0</v>
      </c>
      <c r="DT787" s="132">
        <f t="shared" si="1353"/>
        <v>0</v>
      </c>
      <c r="DU787" s="132">
        <f t="shared" si="1354"/>
        <v>0</v>
      </c>
      <c r="DV787" s="132">
        <f t="shared" si="1355"/>
        <v>0</v>
      </c>
      <c r="DW787" s="132">
        <f t="shared" si="1356"/>
        <v>0</v>
      </c>
      <c r="DX787" s="233">
        <f t="shared" si="1357"/>
        <v>0</v>
      </c>
      <c r="DY787" s="231" t="b">
        <f t="shared" si="1394"/>
        <v>0</v>
      </c>
      <c r="DZ787" s="163"/>
      <c r="EA787" s="226" t="str">
        <f t="shared" si="1395"/>
        <v/>
      </c>
      <c r="EB787" s="178" t="str">
        <f t="shared" si="1396"/>
        <v/>
      </c>
      <c r="EC787" s="178" t="str">
        <f t="shared" si="1397"/>
        <v/>
      </c>
      <c r="ED787" s="178" t="str">
        <f t="shared" si="1398"/>
        <v/>
      </c>
      <c r="EE787" s="178" t="str">
        <f t="shared" si="1399"/>
        <v/>
      </c>
      <c r="EF787" s="178" t="str">
        <f t="shared" si="1400"/>
        <v/>
      </c>
      <c r="EG787" s="178" t="str">
        <f t="shared" si="1401"/>
        <v/>
      </c>
      <c r="EH787" s="178" t="str">
        <f t="shared" si="1402"/>
        <v/>
      </c>
      <c r="EI787" s="178" t="str">
        <f t="shared" si="1403"/>
        <v/>
      </c>
      <c r="EJ787" s="227" t="str">
        <f t="shared" si="1404"/>
        <v/>
      </c>
      <c r="EK787" s="230" t="str">
        <f t="shared" si="1358"/>
        <v/>
      </c>
      <c r="EL787" s="177" t="str">
        <f t="shared" si="1359"/>
        <v/>
      </c>
      <c r="EM787" s="177" t="str">
        <f t="shared" si="1360"/>
        <v/>
      </c>
      <c r="EN787" s="177" t="str">
        <f t="shared" si="1361"/>
        <v/>
      </c>
      <c r="EO787" s="177" t="str">
        <f t="shared" si="1362"/>
        <v/>
      </c>
      <c r="EP787" s="177" t="str">
        <f t="shared" si="1363"/>
        <v/>
      </c>
      <c r="EQ787" s="177" t="str">
        <f t="shared" si="1364"/>
        <v/>
      </c>
      <c r="ER787" s="177" t="str">
        <f t="shared" si="1365"/>
        <v/>
      </c>
      <c r="ES787" s="177" t="str">
        <f t="shared" si="1366"/>
        <v/>
      </c>
      <c r="ET787" s="177" t="str">
        <f t="shared" si="1367"/>
        <v/>
      </c>
      <c r="EU787" s="229" t="e">
        <f t="shared" si="1368"/>
        <v>#VALUE!</v>
      </c>
      <c r="EV787" s="27" t="e">
        <f t="shared" si="1369"/>
        <v>#VALUE!</v>
      </c>
      <c r="EW787" s="27" t="e">
        <f t="shared" si="1370"/>
        <v>#VALUE!</v>
      </c>
      <c r="EX787" s="28" t="e">
        <f t="shared" si="1371"/>
        <v>#VALUE!</v>
      </c>
      <c r="EY787" s="28" t="e">
        <f t="shared" si="1372"/>
        <v>#VALUE!</v>
      </c>
      <c r="EZ787" s="28" t="b">
        <f t="shared" si="1373"/>
        <v>0</v>
      </c>
      <c r="FA787" s="176" t="str">
        <f t="shared" si="1374"/>
        <v/>
      </c>
      <c r="FB787" s="27" t="e" cm="1">
        <f t="array" aca="1" ref="FB787" ca="1">TEXT(RIGHT(10-RIGHT(SUM(INDEX(1*(MID(MID(C787,1,1)*2,ROW(INDIRECT("1:"&amp;LEN(MID(C787,1,1)*2))),1)),,))+MID(C787,2,1)+
SUM(INDEX(1*(MID(MID(C787,3,1)*2,ROW(INDIRECT("1:"&amp;LEN(MID(C787,3,1)*2))),1)),,))+MID(C787,4,1)+
SUM(INDEX(1*(MID(MID(C787,5,1)*2,ROW(INDIRECT("1:"&amp;LEN(MID(C787,5,1)*2))),1)),,))+MID(C787,6,1)+
SUM(INDEX(1*(MID(MID(C787,8,1)*2,ROW(INDIRECT("1:"&amp;LEN(MID(C787,8,1)*2))),1)),,))+MID(C787,9,1)+
SUM(INDEX(1*(MID(MID(C787,10,1)*2,ROW(INDIRECT("1:"&amp;LEN(MID(C787,10,1)*2))),1)),,)),1),1),"0")</f>
        <v>#VALUE!</v>
      </c>
      <c r="FC787" s="27" t="str">
        <f t="shared" si="1375"/>
        <v/>
      </c>
      <c r="FD787" s="29" t="b">
        <f t="shared" si="1376"/>
        <v>0</v>
      </c>
      <c r="FE787" s="112" t="b">
        <f>IFERROR(MATCH(D787,'Avtal för korttidsarbete'!$G$13:$G$1012,0),TRUE)</f>
        <v>1</v>
      </c>
      <c r="FF787" s="112" t="b">
        <f t="shared" si="1405"/>
        <v>0</v>
      </c>
      <c r="FG787" s="113" t="str" cm="1">
        <f t="array" ref="FG787">IF(FE787=TRUE,"x",INDEX('Avtal för korttidsarbete'!$E$13:$E$1012,$FE787))</f>
        <v>x</v>
      </c>
      <c r="FH787" s="113" t="str" cm="1">
        <f t="array" ref="FH787">IF(FE787=TRUE,"x",INDEX('Avtal för korttidsarbete'!$F$13:$F$1012,$FE787))</f>
        <v>x</v>
      </c>
      <c r="FI787" s="112" t="b">
        <f t="shared" si="1406"/>
        <v>0</v>
      </c>
      <c r="FJ787" s="135">
        <f t="shared" si="1407"/>
        <v>44166</v>
      </c>
      <c r="FK787" s="135">
        <f t="shared" si="1408"/>
        <v>44377</v>
      </c>
      <c r="FL787" s="112" t="b">
        <f t="shared" si="1409"/>
        <v>0</v>
      </c>
      <c r="FM787" s="113">
        <f t="shared" si="1410"/>
        <v>44166</v>
      </c>
      <c r="FN787" s="135">
        <f t="shared" si="1411"/>
        <v>44377</v>
      </c>
      <c r="FO787" s="148" t="b">
        <f>IFERROR(INDEX('Avtal för korttidsarbete'!R:R,MATCH(D787,'Avtal för korttidsarbete'!$G:$G,0)),TRUE)</f>
        <v>1</v>
      </c>
      <c r="FP787" s="135" t="str">
        <f>IF(FO787,"-",INDEX('Avtal för korttidsarbete'!$D:$D,MATCH(D787,'Avtal för korttidsarbete'!$G:$G,0)))</f>
        <v>-</v>
      </c>
      <c r="FQ787" s="113" t="b">
        <f>IFERROR(G787&gt;INDEX(Uppsägningar!E:E,MATCH(C787,Uppsägningar!C:C,0)),FALSE)</f>
        <v>0</v>
      </c>
    </row>
    <row r="788" spans="1:173" x14ac:dyDescent="0.25">
      <c r="A788" s="19">
        <v>772</v>
      </c>
      <c r="B788" s="20"/>
      <c r="C788" s="183"/>
      <c r="D788" s="66"/>
      <c r="E788" s="212">
        <f>IFERROR(INDEX(Admin!$C$7:$C$10,MATCH(FP788,TblNivåValTExt,0)),0)</f>
        <v>0</v>
      </c>
      <c r="F788" s="1"/>
      <c r="G788" s="1"/>
      <c r="H788" s="78"/>
      <c r="I788" s="181"/>
      <c r="J788" s="181"/>
      <c r="K788" s="182"/>
      <c r="L788" s="182"/>
      <c r="M788" s="181"/>
      <c r="N788" s="181"/>
      <c r="O788" s="181"/>
      <c r="P788" s="182"/>
      <c r="Q788" s="182"/>
      <c r="R788" s="181"/>
      <c r="S788" s="181"/>
      <c r="T788" s="181"/>
      <c r="U788" s="182"/>
      <c r="V788" s="182"/>
      <c r="W788" s="181"/>
      <c r="X788" s="181"/>
      <c r="Y788" s="181"/>
      <c r="Z788" s="182"/>
      <c r="AA788" s="182"/>
      <c r="AB788" s="181"/>
      <c r="AC788" s="181"/>
      <c r="AD788" s="181"/>
      <c r="AE788" s="182"/>
      <c r="AF788" s="182"/>
      <c r="AG788" s="181"/>
      <c r="AH788" s="181"/>
      <c r="AI788" s="181"/>
      <c r="AJ788" s="182"/>
      <c r="AK788" s="182"/>
      <c r="AL788" s="181"/>
      <c r="AM788" s="181"/>
      <c r="AN788" s="181"/>
      <c r="AO788" s="182"/>
      <c r="AP788" s="182"/>
      <c r="AQ788" s="181"/>
      <c r="AR788" s="181"/>
      <c r="AS788" s="181"/>
      <c r="AT788" s="182"/>
      <c r="AU788" s="182"/>
      <c r="AV788" s="181"/>
      <c r="AW788" s="181"/>
      <c r="AX788" s="181"/>
      <c r="AY788" s="182"/>
      <c r="AZ788" s="182"/>
      <c r="BA788" s="181"/>
      <c r="BB788" s="181"/>
      <c r="BC788" s="181"/>
      <c r="BD788" s="182"/>
      <c r="BE788" s="182"/>
      <c r="BF788" s="181"/>
      <c r="BG788" s="180">
        <f t="shared" si="1377"/>
        <v>0</v>
      </c>
      <c r="BH788" s="116" t="str">
        <f t="shared" si="1378"/>
        <v/>
      </c>
      <c r="BI788" s="80" t="b">
        <f t="shared" si="1326"/>
        <v>0</v>
      </c>
      <c r="BJ788" s="80" t="str">
        <f t="shared" si="1327"/>
        <v/>
      </c>
      <c r="BK788" s="80" t="b">
        <f t="shared" si="1379"/>
        <v>0</v>
      </c>
      <c r="BL788" s="13" t="str">
        <f t="shared" si="1328"/>
        <v/>
      </c>
      <c r="BM788" s="13" t="b">
        <f t="shared" si="1380"/>
        <v>0</v>
      </c>
      <c r="BN788" s="35" t="str">
        <f t="shared" si="1329"/>
        <v/>
      </c>
      <c r="BO788" s="13" t="b">
        <f t="shared" si="1330"/>
        <v>0</v>
      </c>
      <c r="BP788" s="35" t="str">
        <f t="shared" si="1331"/>
        <v/>
      </c>
      <c r="BQ788" s="13" t="b">
        <f t="shared" si="1332"/>
        <v>0</v>
      </c>
      <c r="BR788" s="35" t="str">
        <f t="shared" si="1333"/>
        <v/>
      </c>
      <c r="BS788" s="35" t="b">
        <f t="shared" si="1334"/>
        <v>0</v>
      </c>
      <c r="BT788" s="35" t="str">
        <f t="shared" si="1335"/>
        <v/>
      </c>
      <c r="BU788" s="35" t="b">
        <f t="shared" si="1336"/>
        <v>0</v>
      </c>
      <c r="BV788" s="35" t="str">
        <f t="shared" si="1337"/>
        <v/>
      </c>
      <c r="BW788" s="13" t="b">
        <f t="shared" si="1412"/>
        <v>0</v>
      </c>
      <c r="BX788" s="35" t="str">
        <f t="shared" si="1338"/>
        <v/>
      </c>
      <c r="BY788" s="265" t="b">
        <f t="shared" si="1381"/>
        <v>0</v>
      </c>
      <c r="BZ788" s="35" t="str">
        <f t="shared" si="1339"/>
        <v/>
      </c>
      <c r="CA788" s="265" t="b">
        <f t="shared" si="1382"/>
        <v>0</v>
      </c>
      <c r="CB788" s="35" t="str">
        <f t="shared" si="1340"/>
        <v/>
      </c>
      <c r="CC788" s="272" t="b">
        <f t="shared" si="1383"/>
        <v>0</v>
      </c>
      <c r="CD788" s="35" t="str">
        <f t="shared" si="1341"/>
        <v/>
      </c>
      <c r="CE788" s="13" t="b">
        <f t="shared" si="1342"/>
        <v>0</v>
      </c>
      <c r="CF788" s="35" t="str">
        <f t="shared" si="1343"/>
        <v/>
      </c>
      <c r="CG788" s="179">
        <f t="shared" si="1344"/>
        <v>0</v>
      </c>
      <c r="CH788" s="179">
        <f t="shared" si="1345"/>
        <v>0</v>
      </c>
      <c r="CI788" s="218">
        <f t="shared" si="1384"/>
        <v>0</v>
      </c>
      <c r="CJ788" s="218">
        <f t="shared" si="1385"/>
        <v>0</v>
      </c>
      <c r="CK788" s="218">
        <f t="shared" si="1386"/>
        <v>0</v>
      </c>
      <c r="CL788" s="218">
        <f t="shared" si="1387"/>
        <v>0</v>
      </c>
      <c r="CM788" s="218">
        <f t="shared" si="1388"/>
        <v>0</v>
      </c>
      <c r="CN788" s="218">
        <f t="shared" si="1389"/>
        <v>0</v>
      </c>
      <c r="CO788" s="218">
        <f t="shared" si="1390"/>
        <v>0</v>
      </c>
      <c r="CP788" s="218">
        <f t="shared" si="1391"/>
        <v>0</v>
      </c>
      <c r="CQ788" s="218">
        <f t="shared" si="1392"/>
        <v>0</v>
      </c>
      <c r="CR788" s="218">
        <f t="shared" si="1393"/>
        <v>0</v>
      </c>
      <c r="CS788" s="14">
        <f t="shared" si="1346"/>
        <v>0</v>
      </c>
      <c r="CT788" s="236">
        <f t="shared" si="1347"/>
        <v>0</v>
      </c>
      <c r="CU788" s="237">
        <f t="shared" si="1413"/>
        <v>0</v>
      </c>
      <c r="CV788" s="16">
        <f t="shared" si="1413"/>
        <v>0</v>
      </c>
      <c r="CW788" s="16">
        <f t="shared" si="1413"/>
        <v>0</v>
      </c>
      <c r="CX788" s="16">
        <f t="shared" si="1413"/>
        <v>0</v>
      </c>
      <c r="CY788" s="16">
        <f t="shared" si="1413"/>
        <v>0</v>
      </c>
      <c r="CZ788" s="16">
        <f t="shared" si="1413"/>
        <v>0</v>
      </c>
      <c r="DA788" s="16">
        <f t="shared" si="1413"/>
        <v>0</v>
      </c>
      <c r="DB788" s="16">
        <f t="shared" si="1413"/>
        <v>0</v>
      </c>
      <c r="DC788" s="16">
        <f t="shared" si="1413"/>
        <v>0</v>
      </c>
      <c r="DD788" s="238">
        <f t="shared" si="1413"/>
        <v>0</v>
      </c>
      <c r="DE788" s="232">
        <f t="shared" si="1414"/>
        <v>0</v>
      </c>
      <c r="DF788" s="132">
        <f t="shared" si="1414"/>
        <v>0</v>
      </c>
      <c r="DG788" s="132">
        <f t="shared" si="1414"/>
        <v>0</v>
      </c>
      <c r="DH788" s="132">
        <f t="shared" si="1414"/>
        <v>0</v>
      </c>
      <c r="DI788" s="132">
        <f t="shared" si="1414"/>
        <v>0</v>
      </c>
      <c r="DJ788" s="132">
        <f t="shared" si="1414"/>
        <v>0</v>
      </c>
      <c r="DK788" s="132">
        <f t="shared" si="1414"/>
        <v>0</v>
      </c>
      <c r="DL788" s="132">
        <f t="shared" si="1414"/>
        <v>0</v>
      </c>
      <c r="DM788" s="132">
        <f t="shared" si="1414"/>
        <v>0</v>
      </c>
      <c r="DN788" s="233">
        <f t="shared" si="1414"/>
        <v>0</v>
      </c>
      <c r="DO788" s="232">
        <f t="shared" si="1348"/>
        <v>0</v>
      </c>
      <c r="DP788" s="132">
        <f t="shared" si="1349"/>
        <v>0</v>
      </c>
      <c r="DQ788" s="132">
        <f t="shared" si="1350"/>
        <v>0</v>
      </c>
      <c r="DR788" s="132">
        <f t="shared" si="1351"/>
        <v>0</v>
      </c>
      <c r="DS788" s="132">
        <f t="shared" si="1352"/>
        <v>0</v>
      </c>
      <c r="DT788" s="132">
        <f t="shared" si="1353"/>
        <v>0</v>
      </c>
      <c r="DU788" s="132">
        <f t="shared" si="1354"/>
        <v>0</v>
      </c>
      <c r="DV788" s="132">
        <f t="shared" si="1355"/>
        <v>0</v>
      </c>
      <c r="DW788" s="132">
        <f t="shared" si="1356"/>
        <v>0</v>
      </c>
      <c r="DX788" s="233">
        <f t="shared" si="1357"/>
        <v>0</v>
      </c>
      <c r="DY788" s="231" t="b">
        <f t="shared" si="1394"/>
        <v>0</v>
      </c>
      <c r="DZ788" s="163"/>
      <c r="EA788" s="226" t="str">
        <f t="shared" si="1395"/>
        <v/>
      </c>
      <c r="EB788" s="178" t="str">
        <f t="shared" si="1396"/>
        <v/>
      </c>
      <c r="EC788" s="178" t="str">
        <f t="shared" si="1397"/>
        <v/>
      </c>
      <c r="ED788" s="178" t="str">
        <f t="shared" si="1398"/>
        <v/>
      </c>
      <c r="EE788" s="178" t="str">
        <f t="shared" si="1399"/>
        <v/>
      </c>
      <c r="EF788" s="178" t="str">
        <f t="shared" si="1400"/>
        <v/>
      </c>
      <c r="EG788" s="178" t="str">
        <f t="shared" si="1401"/>
        <v/>
      </c>
      <c r="EH788" s="178" t="str">
        <f t="shared" si="1402"/>
        <v/>
      </c>
      <c r="EI788" s="178" t="str">
        <f t="shared" si="1403"/>
        <v/>
      </c>
      <c r="EJ788" s="227" t="str">
        <f t="shared" si="1404"/>
        <v/>
      </c>
      <c r="EK788" s="230" t="str">
        <f t="shared" si="1358"/>
        <v/>
      </c>
      <c r="EL788" s="177" t="str">
        <f t="shared" si="1359"/>
        <v/>
      </c>
      <c r="EM788" s="177" t="str">
        <f t="shared" si="1360"/>
        <v/>
      </c>
      <c r="EN788" s="177" t="str">
        <f t="shared" si="1361"/>
        <v/>
      </c>
      <c r="EO788" s="177" t="str">
        <f t="shared" si="1362"/>
        <v/>
      </c>
      <c r="EP788" s="177" t="str">
        <f t="shared" si="1363"/>
        <v/>
      </c>
      <c r="EQ788" s="177" t="str">
        <f t="shared" si="1364"/>
        <v/>
      </c>
      <c r="ER788" s="177" t="str">
        <f t="shared" si="1365"/>
        <v/>
      </c>
      <c r="ES788" s="177" t="str">
        <f t="shared" si="1366"/>
        <v/>
      </c>
      <c r="ET788" s="177" t="str">
        <f t="shared" si="1367"/>
        <v/>
      </c>
      <c r="EU788" s="229" t="e">
        <f t="shared" si="1368"/>
        <v>#VALUE!</v>
      </c>
      <c r="EV788" s="27" t="e">
        <f t="shared" si="1369"/>
        <v>#VALUE!</v>
      </c>
      <c r="EW788" s="27" t="e">
        <f t="shared" si="1370"/>
        <v>#VALUE!</v>
      </c>
      <c r="EX788" s="28" t="e">
        <f t="shared" si="1371"/>
        <v>#VALUE!</v>
      </c>
      <c r="EY788" s="28" t="e">
        <f t="shared" si="1372"/>
        <v>#VALUE!</v>
      </c>
      <c r="EZ788" s="28" t="b">
        <f t="shared" si="1373"/>
        <v>0</v>
      </c>
      <c r="FA788" s="176" t="str">
        <f t="shared" si="1374"/>
        <v/>
      </c>
      <c r="FB788" s="27" t="e" cm="1">
        <f t="array" aca="1" ref="FB788" ca="1">TEXT(RIGHT(10-RIGHT(SUM(INDEX(1*(MID(MID(C788,1,1)*2,ROW(INDIRECT("1:"&amp;LEN(MID(C788,1,1)*2))),1)),,))+MID(C788,2,1)+
SUM(INDEX(1*(MID(MID(C788,3,1)*2,ROW(INDIRECT("1:"&amp;LEN(MID(C788,3,1)*2))),1)),,))+MID(C788,4,1)+
SUM(INDEX(1*(MID(MID(C788,5,1)*2,ROW(INDIRECT("1:"&amp;LEN(MID(C788,5,1)*2))),1)),,))+MID(C788,6,1)+
SUM(INDEX(1*(MID(MID(C788,8,1)*2,ROW(INDIRECT("1:"&amp;LEN(MID(C788,8,1)*2))),1)),,))+MID(C788,9,1)+
SUM(INDEX(1*(MID(MID(C788,10,1)*2,ROW(INDIRECT("1:"&amp;LEN(MID(C788,10,1)*2))),1)),,)),1),1),"0")</f>
        <v>#VALUE!</v>
      </c>
      <c r="FC788" s="27" t="str">
        <f t="shared" si="1375"/>
        <v/>
      </c>
      <c r="FD788" s="29" t="b">
        <f t="shared" si="1376"/>
        <v>0</v>
      </c>
      <c r="FE788" s="112" t="b">
        <f>IFERROR(MATCH(D788,'Avtal för korttidsarbete'!$G$13:$G$1012,0),TRUE)</f>
        <v>1</v>
      </c>
      <c r="FF788" s="112" t="b">
        <f t="shared" si="1405"/>
        <v>0</v>
      </c>
      <c r="FG788" s="113" t="str" cm="1">
        <f t="array" ref="FG788">IF(FE788=TRUE,"x",INDEX('Avtal för korttidsarbete'!$E$13:$E$1012,$FE788))</f>
        <v>x</v>
      </c>
      <c r="FH788" s="113" t="str" cm="1">
        <f t="array" ref="FH788">IF(FE788=TRUE,"x",INDEX('Avtal för korttidsarbete'!$F$13:$F$1012,$FE788))</f>
        <v>x</v>
      </c>
      <c r="FI788" s="112" t="b">
        <f t="shared" si="1406"/>
        <v>0</v>
      </c>
      <c r="FJ788" s="135">
        <f t="shared" si="1407"/>
        <v>44166</v>
      </c>
      <c r="FK788" s="135">
        <f t="shared" si="1408"/>
        <v>44377</v>
      </c>
      <c r="FL788" s="112" t="b">
        <f t="shared" si="1409"/>
        <v>0</v>
      </c>
      <c r="FM788" s="113">
        <f t="shared" si="1410"/>
        <v>44166</v>
      </c>
      <c r="FN788" s="135">
        <f t="shared" si="1411"/>
        <v>44377</v>
      </c>
      <c r="FO788" s="148" t="b">
        <f>IFERROR(INDEX('Avtal för korttidsarbete'!R:R,MATCH(D788,'Avtal för korttidsarbete'!$G:$G,0)),TRUE)</f>
        <v>1</v>
      </c>
      <c r="FP788" s="135" t="str">
        <f>IF(FO788,"-",INDEX('Avtal för korttidsarbete'!$D:$D,MATCH(D788,'Avtal för korttidsarbete'!$G:$G,0)))</f>
        <v>-</v>
      </c>
      <c r="FQ788" s="113" t="b">
        <f>IFERROR(G788&gt;INDEX(Uppsägningar!E:E,MATCH(C788,Uppsägningar!C:C,0)),FALSE)</f>
        <v>0</v>
      </c>
    </row>
    <row r="789" spans="1:173" x14ac:dyDescent="0.25">
      <c r="A789" s="19">
        <v>773</v>
      </c>
      <c r="B789" s="20"/>
      <c r="C789" s="183"/>
      <c r="D789" s="66"/>
      <c r="E789" s="212">
        <f>IFERROR(INDEX(Admin!$C$7:$C$10,MATCH(FP789,TblNivåValTExt,0)),0)</f>
        <v>0</v>
      </c>
      <c r="F789" s="1"/>
      <c r="G789" s="1"/>
      <c r="H789" s="78"/>
      <c r="I789" s="181"/>
      <c r="J789" s="181"/>
      <c r="K789" s="182"/>
      <c r="L789" s="182"/>
      <c r="M789" s="181"/>
      <c r="N789" s="181"/>
      <c r="O789" s="181"/>
      <c r="P789" s="182"/>
      <c r="Q789" s="182"/>
      <c r="R789" s="181"/>
      <c r="S789" s="181"/>
      <c r="T789" s="181"/>
      <c r="U789" s="182"/>
      <c r="V789" s="182"/>
      <c r="W789" s="181"/>
      <c r="X789" s="181"/>
      <c r="Y789" s="181"/>
      <c r="Z789" s="182"/>
      <c r="AA789" s="182"/>
      <c r="AB789" s="181"/>
      <c r="AC789" s="181"/>
      <c r="AD789" s="181"/>
      <c r="AE789" s="182"/>
      <c r="AF789" s="182"/>
      <c r="AG789" s="181"/>
      <c r="AH789" s="181"/>
      <c r="AI789" s="181"/>
      <c r="AJ789" s="182"/>
      <c r="AK789" s="182"/>
      <c r="AL789" s="181"/>
      <c r="AM789" s="181"/>
      <c r="AN789" s="181"/>
      <c r="AO789" s="182"/>
      <c r="AP789" s="182"/>
      <c r="AQ789" s="181"/>
      <c r="AR789" s="181"/>
      <c r="AS789" s="181"/>
      <c r="AT789" s="182"/>
      <c r="AU789" s="182"/>
      <c r="AV789" s="181"/>
      <c r="AW789" s="181"/>
      <c r="AX789" s="181"/>
      <c r="AY789" s="182"/>
      <c r="AZ789" s="182"/>
      <c r="BA789" s="181"/>
      <c r="BB789" s="181"/>
      <c r="BC789" s="181"/>
      <c r="BD789" s="182"/>
      <c r="BE789" s="182"/>
      <c r="BF789" s="181"/>
      <c r="BG789" s="180">
        <f t="shared" si="1377"/>
        <v>0</v>
      </c>
      <c r="BH789" s="116" t="str">
        <f t="shared" si="1378"/>
        <v/>
      </c>
      <c r="BI789" s="80" t="b">
        <f t="shared" si="1326"/>
        <v>0</v>
      </c>
      <c r="BJ789" s="80" t="str">
        <f t="shared" si="1327"/>
        <v/>
      </c>
      <c r="BK789" s="80" t="b">
        <f t="shared" si="1379"/>
        <v>0</v>
      </c>
      <c r="BL789" s="13" t="str">
        <f t="shared" si="1328"/>
        <v/>
      </c>
      <c r="BM789" s="13" t="b">
        <f t="shared" si="1380"/>
        <v>0</v>
      </c>
      <c r="BN789" s="35" t="str">
        <f t="shared" si="1329"/>
        <v/>
      </c>
      <c r="BO789" s="13" t="b">
        <f t="shared" si="1330"/>
        <v>0</v>
      </c>
      <c r="BP789" s="35" t="str">
        <f t="shared" si="1331"/>
        <v/>
      </c>
      <c r="BQ789" s="13" t="b">
        <f t="shared" si="1332"/>
        <v>0</v>
      </c>
      <c r="BR789" s="35" t="str">
        <f t="shared" si="1333"/>
        <v/>
      </c>
      <c r="BS789" s="35" t="b">
        <f t="shared" si="1334"/>
        <v>0</v>
      </c>
      <c r="BT789" s="35" t="str">
        <f t="shared" si="1335"/>
        <v/>
      </c>
      <c r="BU789" s="35" t="b">
        <f t="shared" si="1336"/>
        <v>0</v>
      </c>
      <c r="BV789" s="35" t="str">
        <f t="shared" si="1337"/>
        <v/>
      </c>
      <c r="BW789" s="13" t="b">
        <f t="shared" si="1412"/>
        <v>0</v>
      </c>
      <c r="BX789" s="35" t="str">
        <f t="shared" si="1338"/>
        <v/>
      </c>
      <c r="BY789" s="265" t="b">
        <f t="shared" si="1381"/>
        <v>0</v>
      </c>
      <c r="BZ789" s="35" t="str">
        <f t="shared" si="1339"/>
        <v/>
      </c>
      <c r="CA789" s="265" t="b">
        <f t="shared" si="1382"/>
        <v>0</v>
      </c>
      <c r="CB789" s="35" t="str">
        <f t="shared" si="1340"/>
        <v/>
      </c>
      <c r="CC789" s="272" t="b">
        <f t="shared" si="1383"/>
        <v>0</v>
      </c>
      <c r="CD789" s="35" t="str">
        <f t="shared" si="1341"/>
        <v/>
      </c>
      <c r="CE789" s="13" t="b">
        <f t="shared" si="1342"/>
        <v>0</v>
      </c>
      <c r="CF789" s="35" t="str">
        <f t="shared" si="1343"/>
        <v/>
      </c>
      <c r="CG789" s="179">
        <f t="shared" si="1344"/>
        <v>0</v>
      </c>
      <c r="CH789" s="179">
        <f t="shared" si="1345"/>
        <v>0</v>
      </c>
      <c r="CI789" s="218">
        <f t="shared" si="1384"/>
        <v>0</v>
      </c>
      <c r="CJ789" s="218">
        <f t="shared" si="1385"/>
        <v>0</v>
      </c>
      <c r="CK789" s="218">
        <f t="shared" si="1386"/>
        <v>0</v>
      </c>
      <c r="CL789" s="218">
        <f t="shared" si="1387"/>
        <v>0</v>
      </c>
      <c r="CM789" s="218">
        <f t="shared" si="1388"/>
        <v>0</v>
      </c>
      <c r="CN789" s="218">
        <f t="shared" si="1389"/>
        <v>0</v>
      </c>
      <c r="CO789" s="218">
        <f t="shared" si="1390"/>
        <v>0</v>
      </c>
      <c r="CP789" s="218">
        <f t="shared" si="1391"/>
        <v>0</v>
      </c>
      <c r="CQ789" s="218">
        <f t="shared" si="1392"/>
        <v>0</v>
      </c>
      <c r="CR789" s="218">
        <f t="shared" si="1393"/>
        <v>0</v>
      </c>
      <c r="CS789" s="14">
        <f t="shared" si="1346"/>
        <v>0</v>
      </c>
      <c r="CT789" s="236">
        <f t="shared" si="1347"/>
        <v>0</v>
      </c>
      <c r="CU789" s="237">
        <f t="shared" si="1413"/>
        <v>0</v>
      </c>
      <c r="CV789" s="16">
        <f t="shared" si="1413"/>
        <v>0</v>
      </c>
      <c r="CW789" s="16">
        <f t="shared" si="1413"/>
        <v>0</v>
      </c>
      <c r="CX789" s="16">
        <f t="shared" si="1413"/>
        <v>0</v>
      </c>
      <c r="CY789" s="16">
        <f t="shared" si="1413"/>
        <v>0</v>
      </c>
      <c r="CZ789" s="16">
        <f t="shared" si="1413"/>
        <v>0</v>
      </c>
      <c r="DA789" s="16">
        <f t="shared" si="1413"/>
        <v>0</v>
      </c>
      <c r="DB789" s="16">
        <f t="shared" si="1413"/>
        <v>0</v>
      </c>
      <c r="DC789" s="16">
        <f t="shared" si="1413"/>
        <v>0</v>
      </c>
      <c r="DD789" s="238">
        <f t="shared" si="1413"/>
        <v>0</v>
      </c>
      <c r="DE789" s="232">
        <f t="shared" si="1414"/>
        <v>0</v>
      </c>
      <c r="DF789" s="132">
        <f t="shared" si="1414"/>
        <v>0</v>
      </c>
      <c r="DG789" s="132">
        <f t="shared" si="1414"/>
        <v>0</v>
      </c>
      <c r="DH789" s="132">
        <f t="shared" si="1414"/>
        <v>0</v>
      </c>
      <c r="DI789" s="132">
        <f t="shared" si="1414"/>
        <v>0</v>
      </c>
      <c r="DJ789" s="132">
        <f t="shared" si="1414"/>
        <v>0</v>
      </c>
      <c r="DK789" s="132">
        <f t="shared" si="1414"/>
        <v>0</v>
      </c>
      <c r="DL789" s="132">
        <f t="shared" si="1414"/>
        <v>0</v>
      </c>
      <c r="DM789" s="132">
        <f t="shared" si="1414"/>
        <v>0</v>
      </c>
      <c r="DN789" s="233">
        <f t="shared" si="1414"/>
        <v>0</v>
      </c>
      <c r="DO789" s="232">
        <f t="shared" si="1348"/>
        <v>0</v>
      </c>
      <c r="DP789" s="132">
        <f t="shared" si="1349"/>
        <v>0</v>
      </c>
      <c r="DQ789" s="132">
        <f t="shared" si="1350"/>
        <v>0</v>
      </c>
      <c r="DR789" s="132">
        <f t="shared" si="1351"/>
        <v>0</v>
      </c>
      <c r="DS789" s="132">
        <f t="shared" si="1352"/>
        <v>0</v>
      </c>
      <c r="DT789" s="132">
        <f t="shared" si="1353"/>
        <v>0</v>
      </c>
      <c r="DU789" s="132">
        <f t="shared" si="1354"/>
        <v>0</v>
      </c>
      <c r="DV789" s="132">
        <f t="shared" si="1355"/>
        <v>0</v>
      </c>
      <c r="DW789" s="132">
        <f t="shared" si="1356"/>
        <v>0</v>
      </c>
      <c r="DX789" s="233">
        <f t="shared" si="1357"/>
        <v>0</v>
      </c>
      <c r="DY789" s="231" t="b">
        <f t="shared" si="1394"/>
        <v>0</v>
      </c>
      <c r="DZ789" s="163"/>
      <c r="EA789" s="226" t="str">
        <f t="shared" si="1395"/>
        <v/>
      </c>
      <c r="EB789" s="178" t="str">
        <f t="shared" si="1396"/>
        <v/>
      </c>
      <c r="EC789" s="178" t="str">
        <f t="shared" si="1397"/>
        <v/>
      </c>
      <c r="ED789" s="178" t="str">
        <f t="shared" si="1398"/>
        <v/>
      </c>
      <c r="EE789" s="178" t="str">
        <f t="shared" si="1399"/>
        <v/>
      </c>
      <c r="EF789" s="178" t="str">
        <f t="shared" si="1400"/>
        <v/>
      </c>
      <c r="EG789" s="178" t="str">
        <f t="shared" si="1401"/>
        <v/>
      </c>
      <c r="EH789" s="178" t="str">
        <f t="shared" si="1402"/>
        <v/>
      </c>
      <c r="EI789" s="178" t="str">
        <f t="shared" si="1403"/>
        <v/>
      </c>
      <c r="EJ789" s="227" t="str">
        <f t="shared" si="1404"/>
        <v/>
      </c>
      <c r="EK789" s="230" t="str">
        <f t="shared" si="1358"/>
        <v/>
      </c>
      <c r="EL789" s="177" t="str">
        <f t="shared" si="1359"/>
        <v/>
      </c>
      <c r="EM789" s="177" t="str">
        <f t="shared" si="1360"/>
        <v/>
      </c>
      <c r="EN789" s="177" t="str">
        <f t="shared" si="1361"/>
        <v/>
      </c>
      <c r="EO789" s="177" t="str">
        <f t="shared" si="1362"/>
        <v/>
      </c>
      <c r="EP789" s="177" t="str">
        <f t="shared" si="1363"/>
        <v/>
      </c>
      <c r="EQ789" s="177" t="str">
        <f t="shared" si="1364"/>
        <v/>
      </c>
      <c r="ER789" s="177" t="str">
        <f t="shared" si="1365"/>
        <v/>
      </c>
      <c r="ES789" s="177" t="str">
        <f t="shared" si="1366"/>
        <v/>
      </c>
      <c r="ET789" s="177" t="str">
        <f t="shared" si="1367"/>
        <v/>
      </c>
      <c r="EU789" s="229" t="e">
        <f t="shared" si="1368"/>
        <v>#VALUE!</v>
      </c>
      <c r="EV789" s="27" t="e">
        <f t="shared" si="1369"/>
        <v>#VALUE!</v>
      </c>
      <c r="EW789" s="27" t="e">
        <f t="shared" si="1370"/>
        <v>#VALUE!</v>
      </c>
      <c r="EX789" s="28" t="e">
        <f t="shared" si="1371"/>
        <v>#VALUE!</v>
      </c>
      <c r="EY789" s="28" t="e">
        <f t="shared" si="1372"/>
        <v>#VALUE!</v>
      </c>
      <c r="EZ789" s="28" t="b">
        <f t="shared" si="1373"/>
        <v>0</v>
      </c>
      <c r="FA789" s="176" t="str">
        <f t="shared" si="1374"/>
        <v/>
      </c>
      <c r="FB789" s="27" t="e" cm="1">
        <f t="array" aca="1" ref="FB789" ca="1">TEXT(RIGHT(10-RIGHT(SUM(INDEX(1*(MID(MID(C789,1,1)*2,ROW(INDIRECT("1:"&amp;LEN(MID(C789,1,1)*2))),1)),,))+MID(C789,2,1)+
SUM(INDEX(1*(MID(MID(C789,3,1)*2,ROW(INDIRECT("1:"&amp;LEN(MID(C789,3,1)*2))),1)),,))+MID(C789,4,1)+
SUM(INDEX(1*(MID(MID(C789,5,1)*2,ROW(INDIRECT("1:"&amp;LEN(MID(C789,5,1)*2))),1)),,))+MID(C789,6,1)+
SUM(INDEX(1*(MID(MID(C789,8,1)*2,ROW(INDIRECT("1:"&amp;LEN(MID(C789,8,1)*2))),1)),,))+MID(C789,9,1)+
SUM(INDEX(1*(MID(MID(C789,10,1)*2,ROW(INDIRECT("1:"&amp;LEN(MID(C789,10,1)*2))),1)),,)),1),1),"0")</f>
        <v>#VALUE!</v>
      </c>
      <c r="FC789" s="27" t="str">
        <f t="shared" si="1375"/>
        <v/>
      </c>
      <c r="FD789" s="29" t="b">
        <f t="shared" si="1376"/>
        <v>0</v>
      </c>
      <c r="FE789" s="112" t="b">
        <f>IFERROR(MATCH(D789,'Avtal för korttidsarbete'!$G$13:$G$1012,0),TRUE)</f>
        <v>1</v>
      </c>
      <c r="FF789" s="112" t="b">
        <f t="shared" si="1405"/>
        <v>0</v>
      </c>
      <c r="FG789" s="113" t="str" cm="1">
        <f t="array" ref="FG789">IF(FE789=TRUE,"x",INDEX('Avtal för korttidsarbete'!$E$13:$E$1012,$FE789))</f>
        <v>x</v>
      </c>
      <c r="FH789" s="113" t="str" cm="1">
        <f t="array" ref="FH789">IF(FE789=TRUE,"x",INDEX('Avtal för korttidsarbete'!$F$13:$F$1012,$FE789))</f>
        <v>x</v>
      </c>
      <c r="FI789" s="112" t="b">
        <f t="shared" si="1406"/>
        <v>0</v>
      </c>
      <c r="FJ789" s="135">
        <f t="shared" si="1407"/>
        <v>44166</v>
      </c>
      <c r="FK789" s="135">
        <f t="shared" si="1408"/>
        <v>44377</v>
      </c>
      <c r="FL789" s="112" t="b">
        <f t="shared" si="1409"/>
        <v>0</v>
      </c>
      <c r="FM789" s="113">
        <f t="shared" si="1410"/>
        <v>44166</v>
      </c>
      <c r="FN789" s="135">
        <f t="shared" si="1411"/>
        <v>44377</v>
      </c>
      <c r="FO789" s="148" t="b">
        <f>IFERROR(INDEX('Avtal för korttidsarbete'!R:R,MATCH(D789,'Avtal för korttidsarbete'!$G:$G,0)),TRUE)</f>
        <v>1</v>
      </c>
      <c r="FP789" s="135" t="str">
        <f>IF(FO789,"-",INDEX('Avtal för korttidsarbete'!$D:$D,MATCH(D789,'Avtal för korttidsarbete'!$G:$G,0)))</f>
        <v>-</v>
      </c>
      <c r="FQ789" s="113" t="b">
        <f>IFERROR(G789&gt;INDEX(Uppsägningar!E:E,MATCH(C789,Uppsägningar!C:C,0)),FALSE)</f>
        <v>0</v>
      </c>
    </row>
    <row r="790" spans="1:173" x14ac:dyDescent="0.25">
      <c r="A790" s="19">
        <v>774</v>
      </c>
      <c r="B790" s="20"/>
      <c r="C790" s="183"/>
      <c r="D790" s="66"/>
      <c r="E790" s="212">
        <f>IFERROR(INDEX(Admin!$C$7:$C$10,MATCH(FP790,TblNivåValTExt,0)),0)</f>
        <v>0</v>
      </c>
      <c r="F790" s="1"/>
      <c r="G790" s="1"/>
      <c r="H790" s="78"/>
      <c r="I790" s="181"/>
      <c r="J790" s="181"/>
      <c r="K790" s="182"/>
      <c r="L790" s="182"/>
      <c r="M790" s="181"/>
      <c r="N790" s="181"/>
      <c r="O790" s="181"/>
      <c r="P790" s="182"/>
      <c r="Q790" s="182"/>
      <c r="R790" s="181"/>
      <c r="S790" s="181"/>
      <c r="T790" s="181"/>
      <c r="U790" s="182"/>
      <c r="V790" s="182"/>
      <c r="W790" s="181"/>
      <c r="X790" s="181"/>
      <c r="Y790" s="181"/>
      <c r="Z790" s="182"/>
      <c r="AA790" s="182"/>
      <c r="AB790" s="181"/>
      <c r="AC790" s="181"/>
      <c r="AD790" s="181"/>
      <c r="AE790" s="182"/>
      <c r="AF790" s="182"/>
      <c r="AG790" s="181"/>
      <c r="AH790" s="181"/>
      <c r="AI790" s="181"/>
      <c r="AJ790" s="182"/>
      <c r="AK790" s="182"/>
      <c r="AL790" s="181"/>
      <c r="AM790" s="181"/>
      <c r="AN790" s="181"/>
      <c r="AO790" s="182"/>
      <c r="AP790" s="182"/>
      <c r="AQ790" s="181"/>
      <c r="AR790" s="181"/>
      <c r="AS790" s="181"/>
      <c r="AT790" s="182"/>
      <c r="AU790" s="182"/>
      <c r="AV790" s="181"/>
      <c r="AW790" s="181"/>
      <c r="AX790" s="181"/>
      <c r="AY790" s="182"/>
      <c r="AZ790" s="182"/>
      <c r="BA790" s="181"/>
      <c r="BB790" s="181"/>
      <c r="BC790" s="181"/>
      <c r="BD790" s="182"/>
      <c r="BE790" s="182"/>
      <c r="BF790" s="181"/>
      <c r="BG790" s="180">
        <f t="shared" si="1377"/>
        <v>0</v>
      </c>
      <c r="BH790" s="116" t="str">
        <f t="shared" si="1378"/>
        <v/>
      </c>
      <c r="BI790" s="80" t="b">
        <f t="shared" si="1326"/>
        <v>0</v>
      </c>
      <c r="BJ790" s="80" t="str">
        <f t="shared" si="1327"/>
        <v/>
      </c>
      <c r="BK790" s="80" t="b">
        <f t="shared" si="1379"/>
        <v>0</v>
      </c>
      <c r="BL790" s="13" t="str">
        <f t="shared" si="1328"/>
        <v/>
      </c>
      <c r="BM790" s="13" t="b">
        <f t="shared" si="1380"/>
        <v>0</v>
      </c>
      <c r="BN790" s="35" t="str">
        <f t="shared" si="1329"/>
        <v/>
      </c>
      <c r="BO790" s="13" t="b">
        <f t="shared" si="1330"/>
        <v>0</v>
      </c>
      <c r="BP790" s="35" t="str">
        <f t="shared" si="1331"/>
        <v/>
      </c>
      <c r="BQ790" s="13" t="b">
        <f t="shared" si="1332"/>
        <v>0</v>
      </c>
      <c r="BR790" s="35" t="str">
        <f t="shared" si="1333"/>
        <v/>
      </c>
      <c r="BS790" s="35" t="b">
        <f t="shared" si="1334"/>
        <v>0</v>
      </c>
      <c r="BT790" s="35" t="str">
        <f t="shared" si="1335"/>
        <v/>
      </c>
      <c r="BU790" s="35" t="b">
        <f t="shared" si="1336"/>
        <v>0</v>
      </c>
      <c r="BV790" s="35" t="str">
        <f t="shared" si="1337"/>
        <v/>
      </c>
      <c r="BW790" s="13" t="b">
        <f t="shared" si="1412"/>
        <v>0</v>
      </c>
      <c r="BX790" s="35" t="str">
        <f t="shared" si="1338"/>
        <v/>
      </c>
      <c r="BY790" s="265" t="b">
        <f t="shared" si="1381"/>
        <v>0</v>
      </c>
      <c r="BZ790" s="35" t="str">
        <f t="shared" si="1339"/>
        <v/>
      </c>
      <c r="CA790" s="265" t="b">
        <f t="shared" si="1382"/>
        <v>0</v>
      </c>
      <c r="CB790" s="35" t="str">
        <f t="shared" si="1340"/>
        <v/>
      </c>
      <c r="CC790" s="272" t="b">
        <f t="shared" si="1383"/>
        <v>0</v>
      </c>
      <c r="CD790" s="35" t="str">
        <f t="shared" si="1341"/>
        <v/>
      </c>
      <c r="CE790" s="13" t="b">
        <f t="shared" si="1342"/>
        <v>0</v>
      </c>
      <c r="CF790" s="35" t="str">
        <f t="shared" si="1343"/>
        <v/>
      </c>
      <c r="CG790" s="179">
        <f t="shared" si="1344"/>
        <v>0</v>
      </c>
      <c r="CH790" s="179">
        <f t="shared" si="1345"/>
        <v>0</v>
      </c>
      <c r="CI790" s="218">
        <f t="shared" si="1384"/>
        <v>0</v>
      </c>
      <c r="CJ790" s="218">
        <f t="shared" si="1385"/>
        <v>0</v>
      </c>
      <c r="CK790" s="218">
        <f t="shared" si="1386"/>
        <v>0</v>
      </c>
      <c r="CL790" s="218">
        <f t="shared" si="1387"/>
        <v>0</v>
      </c>
      <c r="CM790" s="218">
        <f t="shared" si="1388"/>
        <v>0</v>
      </c>
      <c r="CN790" s="218">
        <f t="shared" si="1389"/>
        <v>0</v>
      </c>
      <c r="CO790" s="218">
        <f t="shared" si="1390"/>
        <v>0</v>
      </c>
      <c r="CP790" s="218">
        <f t="shared" si="1391"/>
        <v>0</v>
      </c>
      <c r="CQ790" s="218">
        <f t="shared" si="1392"/>
        <v>0</v>
      </c>
      <c r="CR790" s="218">
        <f t="shared" si="1393"/>
        <v>0</v>
      </c>
      <c r="CS790" s="14">
        <f t="shared" si="1346"/>
        <v>0</v>
      </c>
      <c r="CT790" s="236">
        <f t="shared" si="1347"/>
        <v>0</v>
      </c>
      <c r="CU790" s="237">
        <f t="shared" si="1413"/>
        <v>0</v>
      </c>
      <c r="CV790" s="16">
        <f t="shared" si="1413"/>
        <v>0</v>
      </c>
      <c r="CW790" s="16">
        <f t="shared" si="1413"/>
        <v>0</v>
      </c>
      <c r="CX790" s="16">
        <f t="shared" si="1413"/>
        <v>0</v>
      </c>
      <c r="CY790" s="16">
        <f t="shared" si="1413"/>
        <v>0</v>
      </c>
      <c r="CZ790" s="16">
        <f t="shared" si="1413"/>
        <v>0</v>
      </c>
      <c r="DA790" s="16">
        <f t="shared" si="1413"/>
        <v>0</v>
      </c>
      <c r="DB790" s="16">
        <f t="shared" si="1413"/>
        <v>0</v>
      </c>
      <c r="DC790" s="16">
        <f t="shared" si="1413"/>
        <v>0</v>
      </c>
      <c r="DD790" s="238">
        <f t="shared" si="1413"/>
        <v>0</v>
      </c>
      <c r="DE790" s="232">
        <f t="shared" si="1414"/>
        <v>0</v>
      </c>
      <c r="DF790" s="132">
        <f t="shared" si="1414"/>
        <v>0</v>
      </c>
      <c r="DG790" s="132">
        <f t="shared" si="1414"/>
        <v>0</v>
      </c>
      <c r="DH790" s="132">
        <f t="shared" si="1414"/>
        <v>0</v>
      </c>
      <c r="DI790" s="132">
        <f t="shared" si="1414"/>
        <v>0</v>
      </c>
      <c r="DJ790" s="132">
        <f t="shared" si="1414"/>
        <v>0</v>
      </c>
      <c r="DK790" s="132">
        <f t="shared" si="1414"/>
        <v>0</v>
      </c>
      <c r="DL790" s="132">
        <f t="shared" si="1414"/>
        <v>0</v>
      </c>
      <c r="DM790" s="132">
        <f t="shared" si="1414"/>
        <v>0</v>
      </c>
      <c r="DN790" s="233">
        <f t="shared" si="1414"/>
        <v>0</v>
      </c>
      <c r="DO790" s="232">
        <f t="shared" si="1348"/>
        <v>0</v>
      </c>
      <c r="DP790" s="132">
        <f t="shared" si="1349"/>
        <v>0</v>
      </c>
      <c r="DQ790" s="132">
        <f t="shared" si="1350"/>
        <v>0</v>
      </c>
      <c r="DR790" s="132">
        <f t="shared" si="1351"/>
        <v>0</v>
      </c>
      <c r="DS790" s="132">
        <f t="shared" si="1352"/>
        <v>0</v>
      </c>
      <c r="DT790" s="132">
        <f t="shared" si="1353"/>
        <v>0</v>
      </c>
      <c r="DU790" s="132">
        <f t="shared" si="1354"/>
        <v>0</v>
      </c>
      <c r="DV790" s="132">
        <f t="shared" si="1355"/>
        <v>0</v>
      </c>
      <c r="DW790" s="132">
        <f t="shared" si="1356"/>
        <v>0</v>
      </c>
      <c r="DX790" s="233">
        <f t="shared" si="1357"/>
        <v>0</v>
      </c>
      <c r="DY790" s="231" t="b">
        <f t="shared" si="1394"/>
        <v>0</v>
      </c>
      <c r="DZ790" s="163"/>
      <c r="EA790" s="226" t="str">
        <f t="shared" si="1395"/>
        <v/>
      </c>
      <c r="EB790" s="178" t="str">
        <f t="shared" si="1396"/>
        <v/>
      </c>
      <c r="EC790" s="178" t="str">
        <f t="shared" si="1397"/>
        <v/>
      </c>
      <c r="ED790" s="178" t="str">
        <f t="shared" si="1398"/>
        <v/>
      </c>
      <c r="EE790" s="178" t="str">
        <f t="shared" si="1399"/>
        <v/>
      </c>
      <c r="EF790" s="178" t="str">
        <f t="shared" si="1400"/>
        <v/>
      </c>
      <c r="EG790" s="178" t="str">
        <f t="shared" si="1401"/>
        <v/>
      </c>
      <c r="EH790" s="178" t="str">
        <f t="shared" si="1402"/>
        <v/>
      </c>
      <c r="EI790" s="178" t="str">
        <f t="shared" si="1403"/>
        <v/>
      </c>
      <c r="EJ790" s="227" t="str">
        <f t="shared" si="1404"/>
        <v/>
      </c>
      <c r="EK790" s="230" t="str">
        <f t="shared" si="1358"/>
        <v/>
      </c>
      <c r="EL790" s="177" t="str">
        <f t="shared" si="1359"/>
        <v/>
      </c>
      <c r="EM790" s="177" t="str">
        <f t="shared" si="1360"/>
        <v/>
      </c>
      <c r="EN790" s="177" t="str">
        <f t="shared" si="1361"/>
        <v/>
      </c>
      <c r="EO790" s="177" t="str">
        <f t="shared" si="1362"/>
        <v/>
      </c>
      <c r="EP790" s="177" t="str">
        <f t="shared" si="1363"/>
        <v/>
      </c>
      <c r="EQ790" s="177" t="str">
        <f t="shared" si="1364"/>
        <v/>
      </c>
      <c r="ER790" s="177" t="str">
        <f t="shared" si="1365"/>
        <v/>
      </c>
      <c r="ES790" s="177" t="str">
        <f t="shared" si="1366"/>
        <v/>
      </c>
      <c r="ET790" s="177" t="str">
        <f t="shared" si="1367"/>
        <v/>
      </c>
      <c r="EU790" s="229" t="e">
        <f t="shared" si="1368"/>
        <v>#VALUE!</v>
      </c>
      <c r="EV790" s="27" t="e">
        <f t="shared" si="1369"/>
        <v>#VALUE!</v>
      </c>
      <c r="EW790" s="27" t="e">
        <f t="shared" si="1370"/>
        <v>#VALUE!</v>
      </c>
      <c r="EX790" s="28" t="e">
        <f t="shared" si="1371"/>
        <v>#VALUE!</v>
      </c>
      <c r="EY790" s="28" t="e">
        <f t="shared" si="1372"/>
        <v>#VALUE!</v>
      </c>
      <c r="EZ790" s="28" t="b">
        <f t="shared" si="1373"/>
        <v>0</v>
      </c>
      <c r="FA790" s="176" t="str">
        <f t="shared" si="1374"/>
        <v/>
      </c>
      <c r="FB790" s="27" t="e" cm="1">
        <f t="array" aca="1" ref="FB790" ca="1">TEXT(RIGHT(10-RIGHT(SUM(INDEX(1*(MID(MID(C790,1,1)*2,ROW(INDIRECT("1:"&amp;LEN(MID(C790,1,1)*2))),1)),,))+MID(C790,2,1)+
SUM(INDEX(1*(MID(MID(C790,3,1)*2,ROW(INDIRECT("1:"&amp;LEN(MID(C790,3,1)*2))),1)),,))+MID(C790,4,1)+
SUM(INDEX(1*(MID(MID(C790,5,1)*2,ROW(INDIRECT("1:"&amp;LEN(MID(C790,5,1)*2))),1)),,))+MID(C790,6,1)+
SUM(INDEX(1*(MID(MID(C790,8,1)*2,ROW(INDIRECT("1:"&amp;LEN(MID(C790,8,1)*2))),1)),,))+MID(C790,9,1)+
SUM(INDEX(1*(MID(MID(C790,10,1)*2,ROW(INDIRECT("1:"&amp;LEN(MID(C790,10,1)*2))),1)),,)),1),1),"0")</f>
        <v>#VALUE!</v>
      </c>
      <c r="FC790" s="27" t="str">
        <f t="shared" si="1375"/>
        <v/>
      </c>
      <c r="FD790" s="29" t="b">
        <f t="shared" si="1376"/>
        <v>0</v>
      </c>
      <c r="FE790" s="112" t="b">
        <f>IFERROR(MATCH(D790,'Avtal för korttidsarbete'!$G$13:$G$1012,0),TRUE)</f>
        <v>1</v>
      </c>
      <c r="FF790" s="112" t="b">
        <f t="shared" si="1405"/>
        <v>0</v>
      </c>
      <c r="FG790" s="113" t="str" cm="1">
        <f t="array" ref="FG790">IF(FE790=TRUE,"x",INDEX('Avtal för korttidsarbete'!$E$13:$E$1012,$FE790))</f>
        <v>x</v>
      </c>
      <c r="FH790" s="113" t="str" cm="1">
        <f t="array" ref="FH790">IF(FE790=TRUE,"x",INDEX('Avtal för korttidsarbete'!$F$13:$F$1012,$FE790))</f>
        <v>x</v>
      </c>
      <c r="FI790" s="112" t="b">
        <f t="shared" si="1406"/>
        <v>0</v>
      </c>
      <c r="FJ790" s="135">
        <f t="shared" si="1407"/>
        <v>44166</v>
      </c>
      <c r="FK790" s="135">
        <f t="shared" si="1408"/>
        <v>44377</v>
      </c>
      <c r="FL790" s="112" t="b">
        <f t="shared" si="1409"/>
        <v>0</v>
      </c>
      <c r="FM790" s="113">
        <f t="shared" si="1410"/>
        <v>44166</v>
      </c>
      <c r="FN790" s="135">
        <f t="shared" si="1411"/>
        <v>44377</v>
      </c>
      <c r="FO790" s="148" t="b">
        <f>IFERROR(INDEX('Avtal för korttidsarbete'!R:R,MATCH(D790,'Avtal för korttidsarbete'!$G:$G,0)),TRUE)</f>
        <v>1</v>
      </c>
      <c r="FP790" s="135" t="str">
        <f>IF(FO790,"-",INDEX('Avtal för korttidsarbete'!$D:$D,MATCH(D790,'Avtal för korttidsarbete'!$G:$G,0)))</f>
        <v>-</v>
      </c>
      <c r="FQ790" s="113" t="b">
        <f>IFERROR(G790&gt;INDEX(Uppsägningar!E:E,MATCH(C790,Uppsägningar!C:C,0)),FALSE)</f>
        <v>0</v>
      </c>
    </row>
    <row r="791" spans="1:173" x14ac:dyDescent="0.25">
      <c r="A791" s="19">
        <v>775</v>
      </c>
      <c r="B791" s="20"/>
      <c r="C791" s="183"/>
      <c r="D791" s="66"/>
      <c r="E791" s="212">
        <f>IFERROR(INDEX(Admin!$C$7:$C$10,MATCH(FP791,TblNivåValTExt,0)),0)</f>
        <v>0</v>
      </c>
      <c r="F791" s="1"/>
      <c r="G791" s="1"/>
      <c r="H791" s="78"/>
      <c r="I791" s="181"/>
      <c r="J791" s="181"/>
      <c r="K791" s="182"/>
      <c r="L791" s="182"/>
      <c r="M791" s="181"/>
      <c r="N791" s="181"/>
      <c r="O791" s="181"/>
      <c r="P791" s="182"/>
      <c r="Q791" s="182"/>
      <c r="R791" s="181"/>
      <c r="S791" s="181"/>
      <c r="T791" s="181"/>
      <c r="U791" s="182"/>
      <c r="V791" s="182"/>
      <c r="W791" s="181"/>
      <c r="X791" s="181"/>
      <c r="Y791" s="181"/>
      <c r="Z791" s="182"/>
      <c r="AA791" s="182"/>
      <c r="AB791" s="181"/>
      <c r="AC791" s="181"/>
      <c r="AD791" s="181"/>
      <c r="AE791" s="182"/>
      <c r="AF791" s="182"/>
      <c r="AG791" s="181"/>
      <c r="AH791" s="181"/>
      <c r="AI791" s="181"/>
      <c r="AJ791" s="182"/>
      <c r="AK791" s="182"/>
      <c r="AL791" s="181"/>
      <c r="AM791" s="181"/>
      <c r="AN791" s="181"/>
      <c r="AO791" s="182"/>
      <c r="AP791" s="182"/>
      <c r="AQ791" s="181"/>
      <c r="AR791" s="181"/>
      <c r="AS791" s="181"/>
      <c r="AT791" s="182"/>
      <c r="AU791" s="182"/>
      <c r="AV791" s="181"/>
      <c r="AW791" s="181"/>
      <c r="AX791" s="181"/>
      <c r="AY791" s="182"/>
      <c r="AZ791" s="182"/>
      <c r="BA791" s="181"/>
      <c r="BB791" s="181"/>
      <c r="BC791" s="181"/>
      <c r="BD791" s="182"/>
      <c r="BE791" s="182"/>
      <c r="BF791" s="181"/>
      <c r="BG791" s="180">
        <f t="shared" si="1377"/>
        <v>0</v>
      </c>
      <c r="BH791" s="116" t="str">
        <f t="shared" si="1378"/>
        <v/>
      </c>
      <c r="BI791" s="80" t="b">
        <f t="shared" si="1326"/>
        <v>0</v>
      </c>
      <c r="BJ791" s="80" t="str">
        <f t="shared" si="1327"/>
        <v/>
      </c>
      <c r="BK791" s="80" t="b">
        <f t="shared" si="1379"/>
        <v>0</v>
      </c>
      <c r="BL791" s="13" t="str">
        <f t="shared" si="1328"/>
        <v/>
      </c>
      <c r="BM791" s="13" t="b">
        <f t="shared" si="1380"/>
        <v>0</v>
      </c>
      <c r="BN791" s="35" t="str">
        <f t="shared" si="1329"/>
        <v/>
      </c>
      <c r="BO791" s="13" t="b">
        <f t="shared" si="1330"/>
        <v>0</v>
      </c>
      <c r="BP791" s="35" t="str">
        <f t="shared" si="1331"/>
        <v/>
      </c>
      <c r="BQ791" s="13" t="b">
        <f t="shared" si="1332"/>
        <v>0</v>
      </c>
      <c r="BR791" s="35" t="str">
        <f t="shared" si="1333"/>
        <v/>
      </c>
      <c r="BS791" s="35" t="b">
        <f t="shared" si="1334"/>
        <v>0</v>
      </c>
      <c r="BT791" s="35" t="str">
        <f t="shared" si="1335"/>
        <v/>
      </c>
      <c r="BU791" s="35" t="b">
        <f t="shared" si="1336"/>
        <v>0</v>
      </c>
      <c r="BV791" s="35" t="str">
        <f t="shared" si="1337"/>
        <v/>
      </c>
      <c r="BW791" s="13" t="b">
        <f t="shared" si="1412"/>
        <v>0</v>
      </c>
      <c r="BX791" s="35" t="str">
        <f t="shared" si="1338"/>
        <v/>
      </c>
      <c r="BY791" s="265" t="b">
        <f t="shared" si="1381"/>
        <v>0</v>
      </c>
      <c r="BZ791" s="35" t="str">
        <f t="shared" si="1339"/>
        <v/>
      </c>
      <c r="CA791" s="265" t="b">
        <f t="shared" si="1382"/>
        <v>0</v>
      </c>
      <c r="CB791" s="35" t="str">
        <f t="shared" si="1340"/>
        <v/>
      </c>
      <c r="CC791" s="272" t="b">
        <f t="shared" si="1383"/>
        <v>0</v>
      </c>
      <c r="CD791" s="35" t="str">
        <f t="shared" si="1341"/>
        <v/>
      </c>
      <c r="CE791" s="13" t="b">
        <f t="shared" si="1342"/>
        <v>0</v>
      </c>
      <c r="CF791" s="35" t="str">
        <f t="shared" si="1343"/>
        <v/>
      </c>
      <c r="CG791" s="179">
        <f t="shared" si="1344"/>
        <v>0</v>
      </c>
      <c r="CH791" s="179">
        <f t="shared" si="1345"/>
        <v>0</v>
      </c>
      <c r="CI791" s="218">
        <f t="shared" si="1384"/>
        <v>0</v>
      </c>
      <c r="CJ791" s="218">
        <f t="shared" si="1385"/>
        <v>0</v>
      </c>
      <c r="CK791" s="218">
        <f t="shared" si="1386"/>
        <v>0</v>
      </c>
      <c r="CL791" s="218">
        <f t="shared" si="1387"/>
        <v>0</v>
      </c>
      <c r="CM791" s="218">
        <f t="shared" si="1388"/>
        <v>0</v>
      </c>
      <c r="CN791" s="218">
        <f t="shared" si="1389"/>
        <v>0</v>
      </c>
      <c r="CO791" s="218">
        <f t="shared" si="1390"/>
        <v>0</v>
      </c>
      <c r="CP791" s="218">
        <f t="shared" si="1391"/>
        <v>0</v>
      </c>
      <c r="CQ791" s="218">
        <f t="shared" si="1392"/>
        <v>0</v>
      </c>
      <c r="CR791" s="218">
        <f t="shared" si="1393"/>
        <v>0</v>
      </c>
      <c r="CS791" s="14">
        <f t="shared" si="1346"/>
        <v>0</v>
      </c>
      <c r="CT791" s="236">
        <f t="shared" si="1347"/>
        <v>0</v>
      </c>
      <c r="CU791" s="237">
        <f t="shared" si="1413"/>
        <v>0</v>
      </c>
      <c r="CV791" s="16">
        <f t="shared" si="1413"/>
        <v>0</v>
      </c>
      <c r="CW791" s="16">
        <f t="shared" si="1413"/>
        <v>0</v>
      </c>
      <c r="CX791" s="16">
        <f t="shared" si="1413"/>
        <v>0</v>
      </c>
      <c r="CY791" s="16">
        <f t="shared" si="1413"/>
        <v>0</v>
      </c>
      <c r="CZ791" s="16">
        <f t="shared" si="1413"/>
        <v>0</v>
      </c>
      <c r="DA791" s="16">
        <f t="shared" si="1413"/>
        <v>0</v>
      </c>
      <c r="DB791" s="16">
        <f t="shared" si="1413"/>
        <v>0</v>
      </c>
      <c r="DC791" s="16">
        <f t="shared" si="1413"/>
        <v>0</v>
      </c>
      <c r="DD791" s="238">
        <f t="shared" si="1413"/>
        <v>0</v>
      </c>
      <c r="DE791" s="232">
        <f t="shared" si="1414"/>
        <v>0</v>
      </c>
      <c r="DF791" s="132">
        <f t="shared" si="1414"/>
        <v>0</v>
      </c>
      <c r="DG791" s="132">
        <f t="shared" si="1414"/>
        <v>0</v>
      </c>
      <c r="DH791" s="132">
        <f t="shared" si="1414"/>
        <v>0</v>
      </c>
      <c r="DI791" s="132">
        <f t="shared" si="1414"/>
        <v>0</v>
      </c>
      <c r="DJ791" s="132">
        <f t="shared" si="1414"/>
        <v>0</v>
      </c>
      <c r="DK791" s="132">
        <f t="shared" si="1414"/>
        <v>0</v>
      </c>
      <c r="DL791" s="132">
        <f t="shared" si="1414"/>
        <v>0</v>
      </c>
      <c r="DM791" s="132">
        <f t="shared" si="1414"/>
        <v>0</v>
      </c>
      <c r="DN791" s="233">
        <f t="shared" si="1414"/>
        <v>0</v>
      </c>
      <c r="DO791" s="232">
        <f t="shared" si="1348"/>
        <v>0</v>
      </c>
      <c r="DP791" s="132">
        <f t="shared" si="1349"/>
        <v>0</v>
      </c>
      <c r="DQ791" s="132">
        <f t="shared" si="1350"/>
        <v>0</v>
      </c>
      <c r="DR791" s="132">
        <f t="shared" si="1351"/>
        <v>0</v>
      </c>
      <c r="DS791" s="132">
        <f t="shared" si="1352"/>
        <v>0</v>
      </c>
      <c r="DT791" s="132">
        <f t="shared" si="1353"/>
        <v>0</v>
      </c>
      <c r="DU791" s="132">
        <f t="shared" si="1354"/>
        <v>0</v>
      </c>
      <c r="DV791" s="132">
        <f t="shared" si="1355"/>
        <v>0</v>
      </c>
      <c r="DW791" s="132">
        <f t="shared" si="1356"/>
        <v>0</v>
      </c>
      <c r="DX791" s="233">
        <f t="shared" si="1357"/>
        <v>0</v>
      </c>
      <c r="DY791" s="231" t="b">
        <f t="shared" si="1394"/>
        <v>0</v>
      </c>
      <c r="DZ791" s="163"/>
      <c r="EA791" s="226" t="str">
        <f t="shared" si="1395"/>
        <v/>
      </c>
      <c r="EB791" s="178" t="str">
        <f t="shared" si="1396"/>
        <v/>
      </c>
      <c r="EC791" s="178" t="str">
        <f t="shared" si="1397"/>
        <v/>
      </c>
      <c r="ED791" s="178" t="str">
        <f t="shared" si="1398"/>
        <v/>
      </c>
      <c r="EE791" s="178" t="str">
        <f t="shared" si="1399"/>
        <v/>
      </c>
      <c r="EF791" s="178" t="str">
        <f t="shared" si="1400"/>
        <v/>
      </c>
      <c r="EG791" s="178" t="str">
        <f t="shared" si="1401"/>
        <v/>
      </c>
      <c r="EH791" s="178" t="str">
        <f t="shared" si="1402"/>
        <v/>
      </c>
      <c r="EI791" s="178" t="str">
        <f t="shared" si="1403"/>
        <v/>
      </c>
      <c r="EJ791" s="227" t="str">
        <f t="shared" si="1404"/>
        <v/>
      </c>
      <c r="EK791" s="230" t="str">
        <f t="shared" si="1358"/>
        <v/>
      </c>
      <c r="EL791" s="177" t="str">
        <f t="shared" si="1359"/>
        <v/>
      </c>
      <c r="EM791" s="177" t="str">
        <f t="shared" si="1360"/>
        <v/>
      </c>
      <c r="EN791" s="177" t="str">
        <f t="shared" si="1361"/>
        <v/>
      </c>
      <c r="EO791" s="177" t="str">
        <f t="shared" si="1362"/>
        <v/>
      </c>
      <c r="EP791" s="177" t="str">
        <f t="shared" si="1363"/>
        <v/>
      </c>
      <c r="EQ791" s="177" t="str">
        <f t="shared" si="1364"/>
        <v/>
      </c>
      <c r="ER791" s="177" t="str">
        <f t="shared" si="1365"/>
        <v/>
      </c>
      <c r="ES791" s="177" t="str">
        <f t="shared" si="1366"/>
        <v/>
      </c>
      <c r="ET791" s="177" t="str">
        <f t="shared" si="1367"/>
        <v/>
      </c>
      <c r="EU791" s="229" t="e">
        <f t="shared" si="1368"/>
        <v>#VALUE!</v>
      </c>
      <c r="EV791" s="27" t="e">
        <f t="shared" si="1369"/>
        <v>#VALUE!</v>
      </c>
      <c r="EW791" s="27" t="e">
        <f t="shared" si="1370"/>
        <v>#VALUE!</v>
      </c>
      <c r="EX791" s="28" t="e">
        <f t="shared" si="1371"/>
        <v>#VALUE!</v>
      </c>
      <c r="EY791" s="28" t="e">
        <f t="shared" si="1372"/>
        <v>#VALUE!</v>
      </c>
      <c r="EZ791" s="28" t="b">
        <f t="shared" si="1373"/>
        <v>0</v>
      </c>
      <c r="FA791" s="176" t="str">
        <f t="shared" si="1374"/>
        <v/>
      </c>
      <c r="FB791" s="27" t="e" cm="1">
        <f t="array" aca="1" ref="FB791" ca="1">TEXT(RIGHT(10-RIGHT(SUM(INDEX(1*(MID(MID(C791,1,1)*2,ROW(INDIRECT("1:"&amp;LEN(MID(C791,1,1)*2))),1)),,))+MID(C791,2,1)+
SUM(INDEX(1*(MID(MID(C791,3,1)*2,ROW(INDIRECT("1:"&amp;LEN(MID(C791,3,1)*2))),1)),,))+MID(C791,4,1)+
SUM(INDEX(1*(MID(MID(C791,5,1)*2,ROW(INDIRECT("1:"&amp;LEN(MID(C791,5,1)*2))),1)),,))+MID(C791,6,1)+
SUM(INDEX(1*(MID(MID(C791,8,1)*2,ROW(INDIRECT("1:"&amp;LEN(MID(C791,8,1)*2))),1)),,))+MID(C791,9,1)+
SUM(INDEX(1*(MID(MID(C791,10,1)*2,ROW(INDIRECT("1:"&amp;LEN(MID(C791,10,1)*2))),1)),,)),1),1),"0")</f>
        <v>#VALUE!</v>
      </c>
      <c r="FC791" s="27" t="str">
        <f t="shared" si="1375"/>
        <v/>
      </c>
      <c r="FD791" s="29" t="b">
        <f t="shared" si="1376"/>
        <v>0</v>
      </c>
      <c r="FE791" s="112" t="b">
        <f>IFERROR(MATCH(D791,'Avtal för korttidsarbete'!$G$13:$G$1012,0),TRUE)</f>
        <v>1</v>
      </c>
      <c r="FF791" s="112" t="b">
        <f t="shared" si="1405"/>
        <v>0</v>
      </c>
      <c r="FG791" s="113" t="str" cm="1">
        <f t="array" ref="FG791">IF(FE791=TRUE,"x",INDEX('Avtal för korttidsarbete'!$E$13:$E$1012,$FE791))</f>
        <v>x</v>
      </c>
      <c r="FH791" s="113" t="str" cm="1">
        <f t="array" ref="FH791">IF(FE791=TRUE,"x",INDEX('Avtal för korttidsarbete'!$F$13:$F$1012,$FE791))</f>
        <v>x</v>
      </c>
      <c r="FI791" s="112" t="b">
        <f t="shared" si="1406"/>
        <v>0</v>
      </c>
      <c r="FJ791" s="135">
        <f t="shared" si="1407"/>
        <v>44166</v>
      </c>
      <c r="FK791" s="135">
        <f t="shared" si="1408"/>
        <v>44377</v>
      </c>
      <c r="FL791" s="112" t="b">
        <f t="shared" si="1409"/>
        <v>0</v>
      </c>
      <c r="FM791" s="113">
        <f t="shared" si="1410"/>
        <v>44166</v>
      </c>
      <c r="FN791" s="135">
        <f t="shared" si="1411"/>
        <v>44377</v>
      </c>
      <c r="FO791" s="148" t="b">
        <f>IFERROR(INDEX('Avtal för korttidsarbete'!R:R,MATCH(D791,'Avtal för korttidsarbete'!$G:$G,0)),TRUE)</f>
        <v>1</v>
      </c>
      <c r="FP791" s="135" t="str">
        <f>IF(FO791,"-",INDEX('Avtal för korttidsarbete'!$D:$D,MATCH(D791,'Avtal för korttidsarbete'!$G:$G,0)))</f>
        <v>-</v>
      </c>
      <c r="FQ791" s="113" t="b">
        <f>IFERROR(G791&gt;INDEX(Uppsägningar!E:E,MATCH(C791,Uppsägningar!C:C,0)),FALSE)</f>
        <v>0</v>
      </c>
    </row>
    <row r="792" spans="1:173" x14ac:dyDescent="0.25">
      <c r="A792" s="19">
        <v>776</v>
      </c>
      <c r="B792" s="20"/>
      <c r="C792" s="183"/>
      <c r="D792" s="66"/>
      <c r="E792" s="212">
        <f>IFERROR(INDEX(Admin!$C$7:$C$10,MATCH(FP792,TblNivåValTExt,0)),0)</f>
        <v>0</v>
      </c>
      <c r="F792" s="1"/>
      <c r="G792" s="1"/>
      <c r="H792" s="78"/>
      <c r="I792" s="181"/>
      <c r="J792" s="181"/>
      <c r="K792" s="182"/>
      <c r="L792" s="182"/>
      <c r="M792" s="181"/>
      <c r="N792" s="181"/>
      <c r="O792" s="181"/>
      <c r="P792" s="182"/>
      <c r="Q792" s="182"/>
      <c r="R792" s="181"/>
      <c r="S792" s="181"/>
      <c r="T792" s="181"/>
      <c r="U792" s="182"/>
      <c r="V792" s="182"/>
      <c r="W792" s="181"/>
      <c r="X792" s="181"/>
      <c r="Y792" s="181"/>
      <c r="Z792" s="182"/>
      <c r="AA792" s="182"/>
      <c r="AB792" s="181"/>
      <c r="AC792" s="181"/>
      <c r="AD792" s="181"/>
      <c r="AE792" s="182"/>
      <c r="AF792" s="182"/>
      <c r="AG792" s="181"/>
      <c r="AH792" s="181"/>
      <c r="AI792" s="181"/>
      <c r="AJ792" s="182"/>
      <c r="AK792" s="182"/>
      <c r="AL792" s="181"/>
      <c r="AM792" s="181"/>
      <c r="AN792" s="181"/>
      <c r="AO792" s="182"/>
      <c r="AP792" s="182"/>
      <c r="AQ792" s="181"/>
      <c r="AR792" s="181"/>
      <c r="AS792" s="181"/>
      <c r="AT792" s="182"/>
      <c r="AU792" s="182"/>
      <c r="AV792" s="181"/>
      <c r="AW792" s="181"/>
      <c r="AX792" s="181"/>
      <c r="AY792" s="182"/>
      <c r="AZ792" s="182"/>
      <c r="BA792" s="181"/>
      <c r="BB792" s="181"/>
      <c r="BC792" s="181"/>
      <c r="BD792" s="182"/>
      <c r="BE792" s="182"/>
      <c r="BF792" s="181"/>
      <c r="BG792" s="180">
        <f t="shared" si="1377"/>
        <v>0</v>
      </c>
      <c r="BH792" s="116" t="str">
        <f t="shared" si="1378"/>
        <v/>
      </c>
      <c r="BI792" s="80" t="b">
        <f t="shared" si="1326"/>
        <v>0</v>
      </c>
      <c r="BJ792" s="80" t="str">
        <f t="shared" si="1327"/>
        <v/>
      </c>
      <c r="BK792" s="80" t="b">
        <f t="shared" si="1379"/>
        <v>0</v>
      </c>
      <c r="BL792" s="13" t="str">
        <f t="shared" si="1328"/>
        <v/>
      </c>
      <c r="BM792" s="13" t="b">
        <f t="shared" si="1380"/>
        <v>0</v>
      </c>
      <c r="BN792" s="35" t="str">
        <f t="shared" si="1329"/>
        <v/>
      </c>
      <c r="BO792" s="13" t="b">
        <f t="shared" si="1330"/>
        <v>0</v>
      </c>
      <c r="BP792" s="35" t="str">
        <f t="shared" si="1331"/>
        <v/>
      </c>
      <c r="BQ792" s="13" t="b">
        <f t="shared" si="1332"/>
        <v>0</v>
      </c>
      <c r="BR792" s="35" t="str">
        <f t="shared" si="1333"/>
        <v/>
      </c>
      <c r="BS792" s="35" t="b">
        <f t="shared" si="1334"/>
        <v>0</v>
      </c>
      <c r="BT792" s="35" t="str">
        <f t="shared" si="1335"/>
        <v/>
      </c>
      <c r="BU792" s="35" t="b">
        <f t="shared" si="1336"/>
        <v>0</v>
      </c>
      <c r="BV792" s="35" t="str">
        <f t="shared" si="1337"/>
        <v/>
      </c>
      <c r="BW792" s="13" t="b">
        <f t="shared" si="1412"/>
        <v>0</v>
      </c>
      <c r="BX792" s="35" t="str">
        <f t="shared" si="1338"/>
        <v/>
      </c>
      <c r="BY792" s="265" t="b">
        <f t="shared" si="1381"/>
        <v>0</v>
      </c>
      <c r="BZ792" s="35" t="str">
        <f t="shared" si="1339"/>
        <v/>
      </c>
      <c r="CA792" s="265" t="b">
        <f t="shared" si="1382"/>
        <v>0</v>
      </c>
      <c r="CB792" s="35" t="str">
        <f t="shared" si="1340"/>
        <v/>
      </c>
      <c r="CC792" s="272" t="b">
        <f t="shared" si="1383"/>
        <v>0</v>
      </c>
      <c r="CD792" s="35" t="str">
        <f t="shared" si="1341"/>
        <v/>
      </c>
      <c r="CE792" s="13" t="b">
        <f t="shared" si="1342"/>
        <v>0</v>
      </c>
      <c r="CF792" s="35" t="str">
        <f t="shared" si="1343"/>
        <v/>
      </c>
      <c r="CG792" s="179">
        <f t="shared" si="1344"/>
        <v>0</v>
      </c>
      <c r="CH792" s="179">
        <f t="shared" si="1345"/>
        <v>0</v>
      </c>
      <c r="CI792" s="218">
        <f t="shared" si="1384"/>
        <v>0</v>
      </c>
      <c r="CJ792" s="218">
        <f t="shared" si="1385"/>
        <v>0</v>
      </c>
      <c r="CK792" s="218">
        <f t="shared" si="1386"/>
        <v>0</v>
      </c>
      <c r="CL792" s="218">
        <f t="shared" si="1387"/>
        <v>0</v>
      </c>
      <c r="CM792" s="218">
        <f t="shared" si="1388"/>
        <v>0</v>
      </c>
      <c r="CN792" s="218">
        <f t="shared" si="1389"/>
        <v>0</v>
      </c>
      <c r="CO792" s="218">
        <f t="shared" si="1390"/>
        <v>0</v>
      </c>
      <c r="CP792" s="218">
        <f t="shared" si="1391"/>
        <v>0</v>
      </c>
      <c r="CQ792" s="218">
        <f t="shared" si="1392"/>
        <v>0</v>
      </c>
      <c r="CR792" s="218">
        <f t="shared" si="1393"/>
        <v>0</v>
      </c>
      <c r="CS792" s="14">
        <f t="shared" si="1346"/>
        <v>0</v>
      </c>
      <c r="CT792" s="236">
        <f t="shared" si="1347"/>
        <v>0</v>
      </c>
      <c r="CU792" s="237">
        <f t="shared" si="1413"/>
        <v>0</v>
      </c>
      <c r="CV792" s="16">
        <f t="shared" si="1413"/>
        <v>0</v>
      </c>
      <c r="CW792" s="16">
        <f t="shared" si="1413"/>
        <v>0</v>
      </c>
      <c r="CX792" s="16">
        <f t="shared" si="1413"/>
        <v>0</v>
      </c>
      <c r="CY792" s="16">
        <f t="shared" si="1413"/>
        <v>0</v>
      </c>
      <c r="CZ792" s="16">
        <f t="shared" si="1413"/>
        <v>0</v>
      </c>
      <c r="DA792" s="16">
        <f t="shared" si="1413"/>
        <v>0</v>
      </c>
      <c r="DB792" s="16">
        <f t="shared" si="1413"/>
        <v>0</v>
      </c>
      <c r="DC792" s="16">
        <f t="shared" si="1413"/>
        <v>0</v>
      </c>
      <c r="DD792" s="238">
        <f t="shared" si="1413"/>
        <v>0</v>
      </c>
      <c r="DE792" s="232">
        <f t="shared" si="1414"/>
        <v>0</v>
      </c>
      <c r="DF792" s="132">
        <f t="shared" si="1414"/>
        <v>0</v>
      </c>
      <c r="DG792" s="132">
        <f t="shared" si="1414"/>
        <v>0</v>
      </c>
      <c r="DH792" s="132">
        <f t="shared" si="1414"/>
        <v>0</v>
      </c>
      <c r="DI792" s="132">
        <f t="shared" si="1414"/>
        <v>0</v>
      </c>
      <c r="DJ792" s="132">
        <f t="shared" si="1414"/>
        <v>0</v>
      </c>
      <c r="DK792" s="132">
        <f t="shared" si="1414"/>
        <v>0</v>
      </c>
      <c r="DL792" s="132">
        <f t="shared" si="1414"/>
        <v>0</v>
      </c>
      <c r="DM792" s="132">
        <f t="shared" si="1414"/>
        <v>0</v>
      </c>
      <c r="DN792" s="233">
        <f t="shared" si="1414"/>
        <v>0</v>
      </c>
      <c r="DO792" s="232">
        <f t="shared" si="1348"/>
        <v>0</v>
      </c>
      <c r="DP792" s="132">
        <f t="shared" si="1349"/>
        <v>0</v>
      </c>
      <c r="DQ792" s="132">
        <f t="shared" si="1350"/>
        <v>0</v>
      </c>
      <c r="DR792" s="132">
        <f t="shared" si="1351"/>
        <v>0</v>
      </c>
      <c r="DS792" s="132">
        <f t="shared" si="1352"/>
        <v>0</v>
      </c>
      <c r="DT792" s="132">
        <f t="shared" si="1353"/>
        <v>0</v>
      </c>
      <c r="DU792" s="132">
        <f t="shared" si="1354"/>
        <v>0</v>
      </c>
      <c r="DV792" s="132">
        <f t="shared" si="1355"/>
        <v>0</v>
      </c>
      <c r="DW792" s="132">
        <f t="shared" si="1356"/>
        <v>0</v>
      </c>
      <c r="DX792" s="233">
        <f t="shared" si="1357"/>
        <v>0</v>
      </c>
      <c r="DY792" s="231" t="b">
        <f t="shared" si="1394"/>
        <v>0</v>
      </c>
      <c r="DZ792" s="163"/>
      <c r="EA792" s="226" t="str">
        <f t="shared" si="1395"/>
        <v/>
      </c>
      <c r="EB792" s="178" t="str">
        <f t="shared" si="1396"/>
        <v/>
      </c>
      <c r="EC792" s="178" t="str">
        <f t="shared" si="1397"/>
        <v/>
      </c>
      <c r="ED792" s="178" t="str">
        <f t="shared" si="1398"/>
        <v/>
      </c>
      <c r="EE792" s="178" t="str">
        <f t="shared" si="1399"/>
        <v/>
      </c>
      <c r="EF792" s="178" t="str">
        <f t="shared" si="1400"/>
        <v/>
      </c>
      <c r="EG792" s="178" t="str">
        <f t="shared" si="1401"/>
        <v/>
      </c>
      <c r="EH792" s="178" t="str">
        <f t="shared" si="1402"/>
        <v/>
      </c>
      <c r="EI792" s="178" t="str">
        <f t="shared" si="1403"/>
        <v/>
      </c>
      <c r="EJ792" s="227" t="str">
        <f t="shared" si="1404"/>
        <v/>
      </c>
      <c r="EK792" s="230" t="str">
        <f t="shared" si="1358"/>
        <v/>
      </c>
      <c r="EL792" s="177" t="str">
        <f t="shared" si="1359"/>
        <v/>
      </c>
      <c r="EM792" s="177" t="str">
        <f t="shared" si="1360"/>
        <v/>
      </c>
      <c r="EN792" s="177" t="str">
        <f t="shared" si="1361"/>
        <v/>
      </c>
      <c r="EO792" s="177" t="str">
        <f t="shared" si="1362"/>
        <v/>
      </c>
      <c r="EP792" s="177" t="str">
        <f t="shared" si="1363"/>
        <v/>
      </c>
      <c r="EQ792" s="177" t="str">
        <f t="shared" si="1364"/>
        <v/>
      </c>
      <c r="ER792" s="177" t="str">
        <f t="shared" si="1365"/>
        <v/>
      </c>
      <c r="ES792" s="177" t="str">
        <f t="shared" si="1366"/>
        <v/>
      </c>
      <c r="ET792" s="177" t="str">
        <f t="shared" si="1367"/>
        <v/>
      </c>
      <c r="EU792" s="229" t="e">
        <f t="shared" si="1368"/>
        <v>#VALUE!</v>
      </c>
      <c r="EV792" s="27" t="e">
        <f t="shared" si="1369"/>
        <v>#VALUE!</v>
      </c>
      <c r="EW792" s="27" t="e">
        <f t="shared" si="1370"/>
        <v>#VALUE!</v>
      </c>
      <c r="EX792" s="28" t="e">
        <f t="shared" si="1371"/>
        <v>#VALUE!</v>
      </c>
      <c r="EY792" s="28" t="e">
        <f t="shared" si="1372"/>
        <v>#VALUE!</v>
      </c>
      <c r="EZ792" s="28" t="b">
        <f t="shared" si="1373"/>
        <v>0</v>
      </c>
      <c r="FA792" s="176" t="str">
        <f t="shared" si="1374"/>
        <v/>
      </c>
      <c r="FB792" s="27" t="e" cm="1">
        <f t="array" aca="1" ref="FB792" ca="1">TEXT(RIGHT(10-RIGHT(SUM(INDEX(1*(MID(MID(C792,1,1)*2,ROW(INDIRECT("1:"&amp;LEN(MID(C792,1,1)*2))),1)),,))+MID(C792,2,1)+
SUM(INDEX(1*(MID(MID(C792,3,1)*2,ROW(INDIRECT("1:"&amp;LEN(MID(C792,3,1)*2))),1)),,))+MID(C792,4,1)+
SUM(INDEX(1*(MID(MID(C792,5,1)*2,ROW(INDIRECT("1:"&amp;LEN(MID(C792,5,1)*2))),1)),,))+MID(C792,6,1)+
SUM(INDEX(1*(MID(MID(C792,8,1)*2,ROW(INDIRECT("1:"&amp;LEN(MID(C792,8,1)*2))),1)),,))+MID(C792,9,1)+
SUM(INDEX(1*(MID(MID(C792,10,1)*2,ROW(INDIRECT("1:"&amp;LEN(MID(C792,10,1)*2))),1)),,)),1),1),"0")</f>
        <v>#VALUE!</v>
      </c>
      <c r="FC792" s="27" t="str">
        <f t="shared" si="1375"/>
        <v/>
      </c>
      <c r="FD792" s="29" t="b">
        <f t="shared" si="1376"/>
        <v>0</v>
      </c>
      <c r="FE792" s="112" t="b">
        <f>IFERROR(MATCH(D792,'Avtal för korttidsarbete'!$G$13:$G$1012,0),TRUE)</f>
        <v>1</v>
      </c>
      <c r="FF792" s="112" t="b">
        <f t="shared" si="1405"/>
        <v>0</v>
      </c>
      <c r="FG792" s="113" t="str" cm="1">
        <f t="array" ref="FG792">IF(FE792=TRUE,"x",INDEX('Avtal för korttidsarbete'!$E$13:$E$1012,$FE792))</f>
        <v>x</v>
      </c>
      <c r="FH792" s="113" t="str" cm="1">
        <f t="array" ref="FH792">IF(FE792=TRUE,"x",INDEX('Avtal för korttidsarbete'!$F$13:$F$1012,$FE792))</f>
        <v>x</v>
      </c>
      <c r="FI792" s="112" t="b">
        <f t="shared" si="1406"/>
        <v>0</v>
      </c>
      <c r="FJ792" s="135">
        <f t="shared" si="1407"/>
        <v>44166</v>
      </c>
      <c r="FK792" s="135">
        <f t="shared" si="1408"/>
        <v>44377</v>
      </c>
      <c r="FL792" s="112" t="b">
        <f t="shared" si="1409"/>
        <v>0</v>
      </c>
      <c r="FM792" s="113">
        <f t="shared" si="1410"/>
        <v>44166</v>
      </c>
      <c r="FN792" s="135">
        <f t="shared" si="1411"/>
        <v>44377</v>
      </c>
      <c r="FO792" s="148" t="b">
        <f>IFERROR(INDEX('Avtal för korttidsarbete'!R:R,MATCH(D792,'Avtal för korttidsarbete'!$G:$G,0)),TRUE)</f>
        <v>1</v>
      </c>
      <c r="FP792" s="135" t="str">
        <f>IF(FO792,"-",INDEX('Avtal för korttidsarbete'!$D:$D,MATCH(D792,'Avtal för korttidsarbete'!$G:$G,0)))</f>
        <v>-</v>
      </c>
      <c r="FQ792" s="113" t="b">
        <f>IFERROR(G792&gt;INDEX(Uppsägningar!E:E,MATCH(C792,Uppsägningar!C:C,0)),FALSE)</f>
        <v>0</v>
      </c>
    </row>
    <row r="793" spans="1:173" x14ac:dyDescent="0.25">
      <c r="A793" s="19">
        <v>777</v>
      </c>
      <c r="B793" s="20"/>
      <c r="C793" s="183"/>
      <c r="D793" s="66"/>
      <c r="E793" s="212">
        <f>IFERROR(INDEX(Admin!$C$7:$C$10,MATCH(FP793,TblNivåValTExt,0)),0)</f>
        <v>0</v>
      </c>
      <c r="F793" s="1"/>
      <c r="G793" s="1"/>
      <c r="H793" s="78"/>
      <c r="I793" s="181"/>
      <c r="J793" s="181"/>
      <c r="K793" s="182"/>
      <c r="L793" s="182"/>
      <c r="M793" s="181"/>
      <c r="N793" s="181"/>
      <c r="O793" s="181"/>
      <c r="P793" s="182"/>
      <c r="Q793" s="182"/>
      <c r="R793" s="181"/>
      <c r="S793" s="181"/>
      <c r="T793" s="181"/>
      <c r="U793" s="182"/>
      <c r="V793" s="182"/>
      <c r="W793" s="181"/>
      <c r="X793" s="181"/>
      <c r="Y793" s="181"/>
      <c r="Z793" s="182"/>
      <c r="AA793" s="182"/>
      <c r="AB793" s="181"/>
      <c r="AC793" s="181"/>
      <c r="AD793" s="181"/>
      <c r="AE793" s="182"/>
      <c r="AF793" s="182"/>
      <c r="AG793" s="181"/>
      <c r="AH793" s="181"/>
      <c r="AI793" s="181"/>
      <c r="AJ793" s="182"/>
      <c r="AK793" s="182"/>
      <c r="AL793" s="181"/>
      <c r="AM793" s="181"/>
      <c r="AN793" s="181"/>
      <c r="AO793" s="182"/>
      <c r="AP793" s="182"/>
      <c r="AQ793" s="181"/>
      <c r="AR793" s="181"/>
      <c r="AS793" s="181"/>
      <c r="AT793" s="182"/>
      <c r="AU793" s="182"/>
      <c r="AV793" s="181"/>
      <c r="AW793" s="181"/>
      <c r="AX793" s="181"/>
      <c r="AY793" s="182"/>
      <c r="AZ793" s="182"/>
      <c r="BA793" s="181"/>
      <c r="BB793" s="181"/>
      <c r="BC793" s="181"/>
      <c r="BD793" s="182"/>
      <c r="BE793" s="182"/>
      <c r="BF793" s="181"/>
      <c r="BG793" s="180">
        <f t="shared" si="1377"/>
        <v>0</v>
      </c>
      <c r="BH793" s="116" t="str">
        <f t="shared" si="1378"/>
        <v/>
      </c>
      <c r="BI793" s="80" t="b">
        <f t="shared" si="1326"/>
        <v>0</v>
      </c>
      <c r="BJ793" s="80" t="str">
        <f t="shared" si="1327"/>
        <v/>
      </c>
      <c r="BK793" s="80" t="b">
        <f t="shared" si="1379"/>
        <v>0</v>
      </c>
      <c r="BL793" s="13" t="str">
        <f t="shared" si="1328"/>
        <v/>
      </c>
      <c r="BM793" s="13" t="b">
        <f t="shared" si="1380"/>
        <v>0</v>
      </c>
      <c r="BN793" s="35" t="str">
        <f t="shared" si="1329"/>
        <v/>
      </c>
      <c r="BO793" s="13" t="b">
        <f t="shared" si="1330"/>
        <v>0</v>
      </c>
      <c r="BP793" s="35" t="str">
        <f t="shared" si="1331"/>
        <v/>
      </c>
      <c r="BQ793" s="13" t="b">
        <f t="shared" si="1332"/>
        <v>0</v>
      </c>
      <c r="BR793" s="35" t="str">
        <f t="shared" si="1333"/>
        <v/>
      </c>
      <c r="BS793" s="35" t="b">
        <f t="shared" si="1334"/>
        <v>0</v>
      </c>
      <c r="BT793" s="35" t="str">
        <f t="shared" si="1335"/>
        <v/>
      </c>
      <c r="BU793" s="35" t="b">
        <f t="shared" si="1336"/>
        <v>0</v>
      </c>
      <c r="BV793" s="35" t="str">
        <f t="shared" si="1337"/>
        <v/>
      </c>
      <c r="BW793" s="13" t="b">
        <f t="shared" si="1412"/>
        <v>0</v>
      </c>
      <c r="BX793" s="35" t="str">
        <f t="shared" si="1338"/>
        <v/>
      </c>
      <c r="BY793" s="265" t="b">
        <f t="shared" si="1381"/>
        <v>0</v>
      </c>
      <c r="BZ793" s="35" t="str">
        <f t="shared" si="1339"/>
        <v/>
      </c>
      <c r="CA793" s="265" t="b">
        <f t="shared" si="1382"/>
        <v>0</v>
      </c>
      <c r="CB793" s="35" t="str">
        <f t="shared" si="1340"/>
        <v/>
      </c>
      <c r="CC793" s="272" t="b">
        <f t="shared" si="1383"/>
        <v>0</v>
      </c>
      <c r="CD793" s="35" t="str">
        <f t="shared" si="1341"/>
        <v/>
      </c>
      <c r="CE793" s="13" t="b">
        <f t="shared" si="1342"/>
        <v>0</v>
      </c>
      <c r="CF793" s="35" t="str">
        <f t="shared" si="1343"/>
        <v/>
      </c>
      <c r="CG793" s="179">
        <f t="shared" si="1344"/>
        <v>0</v>
      </c>
      <c r="CH793" s="179">
        <f t="shared" si="1345"/>
        <v>0</v>
      </c>
      <c r="CI793" s="218">
        <f t="shared" si="1384"/>
        <v>0</v>
      </c>
      <c r="CJ793" s="218">
        <f t="shared" si="1385"/>
        <v>0</v>
      </c>
      <c r="CK793" s="218">
        <f t="shared" si="1386"/>
        <v>0</v>
      </c>
      <c r="CL793" s="218">
        <f t="shared" si="1387"/>
        <v>0</v>
      </c>
      <c r="CM793" s="218">
        <f t="shared" si="1388"/>
        <v>0</v>
      </c>
      <c r="CN793" s="218">
        <f t="shared" si="1389"/>
        <v>0</v>
      </c>
      <c r="CO793" s="218">
        <f t="shared" si="1390"/>
        <v>0</v>
      </c>
      <c r="CP793" s="218">
        <f t="shared" si="1391"/>
        <v>0</v>
      </c>
      <c r="CQ793" s="218">
        <f t="shared" si="1392"/>
        <v>0</v>
      </c>
      <c r="CR793" s="218">
        <f t="shared" si="1393"/>
        <v>0</v>
      </c>
      <c r="CS793" s="14">
        <f t="shared" si="1346"/>
        <v>0</v>
      </c>
      <c r="CT793" s="236">
        <f t="shared" si="1347"/>
        <v>0</v>
      </c>
      <c r="CU793" s="237">
        <f t="shared" si="1413"/>
        <v>0</v>
      </c>
      <c r="CV793" s="16">
        <f t="shared" si="1413"/>
        <v>0</v>
      </c>
      <c r="CW793" s="16">
        <f t="shared" si="1413"/>
        <v>0</v>
      </c>
      <c r="CX793" s="16">
        <f t="shared" si="1413"/>
        <v>0</v>
      </c>
      <c r="CY793" s="16">
        <f t="shared" si="1413"/>
        <v>0</v>
      </c>
      <c r="CZ793" s="16">
        <f t="shared" si="1413"/>
        <v>0</v>
      </c>
      <c r="DA793" s="16">
        <f t="shared" si="1413"/>
        <v>0</v>
      </c>
      <c r="DB793" s="16">
        <f t="shared" si="1413"/>
        <v>0</v>
      </c>
      <c r="DC793" s="16">
        <f t="shared" si="1413"/>
        <v>0</v>
      </c>
      <c r="DD793" s="238">
        <f t="shared" si="1413"/>
        <v>0</v>
      </c>
      <c r="DE793" s="232">
        <f t="shared" si="1414"/>
        <v>0</v>
      </c>
      <c r="DF793" s="132">
        <f t="shared" si="1414"/>
        <v>0</v>
      </c>
      <c r="DG793" s="132">
        <f t="shared" si="1414"/>
        <v>0</v>
      </c>
      <c r="DH793" s="132">
        <f t="shared" si="1414"/>
        <v>0</v>
      </c>
      <c r="DI793" s="132">
        <f t="shared" si="1414"/>
        <v>0</v>
      </c>
      <c r="DJ793" s="132">
        <f t="shared" si="1414"/>
        <v>0</v>
      </c>
      <c r="DK793" s="132">
        <f t="shared" si="1414"/>
        <v>0</v>
      </c>
      <c r="DL793" s="132">
        <f t="shared" si="1414"/>
        <v>0</v>
      </c>
      <c r="DM793" s="132">
        <f t="shared" si="1414"/>
        <v>0</v>
      </c>
      <c r="DN793" s="233">
        <f t="shared" si="1414"/>
        <v>0</v>
      </c>
      <c r="DO793" s="232">
        <f t="shared" si="1348"/>
        <v>0</v>
      </c>
      <c r="DP793" s="132">
        <f t="shared" si="1349"/>
        <v>0</v>
      </c>
      <c r="DQ793" s="132">
        <f t="shared" si="1350"/>
        <v>0</v>
      </c>
      <c r="DR793" s="132">
        <f t="shared" si="1351"/>
        <v>0</v>
      </c>
      <c r="DS793" s="132">
        <f t="shared" si="1352"/>
        <v>0</v>
      </c>
      <c r="DT793" s="132">
        <f t="shared" si="1353"/>
        <v>0</v>
      </c>
      <c r="DU793" s="132">
        <f t="shared" si="1354"/>
        <v>0</v>
      </c>
      <c r="DV793" s="132">
        <f t="shared" si="1355"/>
        <v>0</v>
      </c>
      <c r="DW793" s="132">
        <f t="shared" si="1356"/>
        <v>0</v>
      </c>
      <c r="DX793" s="233">
        <f t="shared" si="1357"/>
        <v>0</v>
      </c>
      <c r="DY793" s="231" t="b">
        <f t="shared" si="1394"/>
        <v>0</v>
      </c>
      <c r="DZ793" s="163"/>
      <c r="EA793" s="226" t="str">
        <f t="shared" si="1395"/>
        <v/>
      </c>
      <c r="EB793" s="178" t="str">
        <f t="shared" si="1396"/>
        <v/>
      </c>
      <c r="EC793" s="178" t="str">
        <f t="shared" si="1397"/>
        <v/>
      </c>
      <c r="ED793" s="178" t="str">
        <f t="shared" si="1398"/>
        <v/>
      </c>
      <c r="EE793" s="178" t="str">
        <f t="shared" si="1399"/>
        <v/>
      </c>
      <c r="EF793" s="178" t="str">
        <f t="shared" si="1400"/>
        <v/>
      </c>
      <c r="EG793" s="178" t="str">
        <f t="shared" si="1401"/>
        <v/>
      </c>
      <c r="EH793" s="178" t="str">
        <f t="shared" si="1402"/>
        <v/>
      </c>
      <c r="EI793" s="178" t="str">
        <f t="shared" si="1403"/>
        <v/>
      </c>
      <c r="EJ793" s="227" t="str">
        <f t="shared" si="1404"/>
        <v/>
      </c>
      <c r="EK793" s="230" t="str">
        <f t="shared" si="1358"/>
        <v/>
      </c>
      <c r="EL793" s="177" t="str">
        <f t="shared" si="1359"/>
        <v/>
      </c>
      <c r="EM793" s="177" t="str">
        <f t="shared" si="1360"/>
        <v/>
      </c>
      <c r="EN793" s="177" t="str">
        <f t="shared" si="1361"/>
        <v/>
      </c>
      <c r="EO793" s="177" t="str">
        <f t="shared" si="1362"/>
        <v/>
      </c>
      <c r="EP793" s="177" t="str">
        <f t="shared" si="1363"/>
        <v/>
      </c>
      <c r="EQ793" s="177" t="str">
        <f t="shared" si="1364"/>
        <v/>
      </c>
      <c r="ER793" s="177" t="str">
        <f t="shared" si="1365"/>
        <v/>
      </c>
      <c r="ES793" s="177" t="str">
        <f t="shared" si="1366"/>
        <v/>
      </c>
      <c r="ET793" s="177" t="str">
        <f t="shared" si="1367"/>
        <v/>
      </c>
      <c r="EU793" s="229" t="e">
        <f t="shared" si="1368"/>
        <v>#VALUE!</v>
      </c>
      <c r="EV793" s="27" t="e">
        <f t="shared" si="1369"/>
        <v>#VALUE!</v>
      </c>
      <c r="EW793" s="27" t="e">
        <f t="shared" si="1370"/>
        <v>#VALUE!</v>
      </c>
      <c r="EX793" s="28" t="e">
        <f t="shared" si="1371"/>
        <v>#VALUE!</v>
      </c>
      <c r="EY793" s="28" t="e">
        <f t="shared" si="1372"/>
        <v>#VALUE!</v>
      </c>
      <c r="EZ793" s="28" t="b">
        <f t="shared" si="1373"/>
        <v>0</v>
      </c>
      <c r="FA793" s="176" t="str">
        <f t="shared" si="1374"/>
        <v/>
      </c>
      <c r="FB793" s="27" t="e" cm="1">
        <f t="array" aca="1" ref="FB793" ca="1">TEXT(RIGHT(10-RIGHT(SUM(INDEX(1*(MID(MID(C793,1,1)*2,ROW(INDIRECT("1:"&amp;LEN(MID(C793,1,1)*2))),1)),,))+MID(C793,2,1)+
SUM(INDEX(1*(MID(MID(C793,3,1)*2,ROW(INDIRECT("1:"&amp;LEN(MID(C793,3,1)*2))),1)),,))+MID(C793,4,1)+
SUM(INDEX(1*(MID(MID(C793,5,1)*2,ROW(INDIRECT("1:"&amp;LEN(MID(C793,5,1)*2))),1)),,))+MID(C793,6,1)+
SUM(INDEX(1*(MID(MID(C793,8,1)*2,ROW(INDIRECT("1:"&amp;LEN(MID(C793,8,1)*2))),1)),,))+MID(C793,9,1)+
SUM(INDEX(1*(MID(MID(C793,10,1)*2,ROW(INDIRECT("1:"&amp;LEN(MID(C793,10,1)*2))),1)),,)),1),1),"0")</f>
        <v>#VALUE!</v>
      </c>
      <c r="FC793" s="27" t="str">
        <f t="shared" si="1375"/>
        <v/>
      </c>
      <c r="FD793" s="29" t="b">
        <f t="shared" si="1376"/>
        <v>0</v>
      </c>
      <c r="FE793" s="112" t="b">
        <f>IFERROR(MATCH(D793,'Avtal för korttidsarbete'!$G$13:$G$1012,0),TRUE)</f>
        <v>1</v>
      </c>
      <c r="FF793" s="112" t="b">
        <f t="shared" si="1405"/>
        <v>0</v>
      </c>
      <c r="FG793" s="113" t="str" cm="1">
        <f t="array" ref="FG793">IF(FE793=TRUE,"x",INDEX('Avtal för korttidsarbete'!$E$13:$E$1012,$FE793))</f>
        <v>x</v>
      </c>
      <c r="FH793" s="113" t="str" cm="1">
        <f t="array" ref="FH793">IF(FE793=TRUE,"x",INDEX('Avtal för korttidsarbete'!$F$13:$F$1012,$FE793))</f>
        <v>x</v>
      </c>
      <c r="FI793" s="112" t="b">
        <f t="shared" si="1406"/>
        <v>0</v>
      </c>
      <c r="FJ793" s="135">
        <f t="shared" si="1407"/>
        <v>44166</v>
      </c>
      <c r="FK793" s="135">
        <f t="shared" si="1408"/>
        <v>44377</v>
      </c>
      <c r="FL793" s="112" t="b">
        <f t="shared" si="1409"/>
        <v>0</v>
      </c>
      <c r="FM793" s="113">
        <f t="shared" si="1410"/>
        <v>44166</v>
      </c>
      <c r="FN793" s="135">
        <f t="shared" si="1411"/>
        <v>44377</v>
      </c>
      <c r="FO793" s="148" t="b">
        <f>IFERROR(INDEX('Avtal för korttidsarbete'!R:R,MATCH(D793,'Avtal för korttidsarbete'!$G:$G,0)),TRUE)</f>
        <v>1</v>
      </c>
      <c r="FP793" s="135" t="str">
        <f>IF(FO793,"-",INDEX('Avtal för korttidsarbete'!$D:$D,MATCH(D793,'Avtal för korttidsarbete'!$G:$G,0)))</f>
        <v>-</v>
      </c>
      <c r="FQ793" s="113" t="b">
        <f>IFERROR(G793&gt;INDEX(Uppsägningar!E:E,MATCH(C793,Uppsägningar!C:C,0)),FALSE)</f>
        <v>0</v>
      </c>
    </row>
    <row r="794" spans="1:173" x14ac:dyDescent="0.25">
      <c r="A794" s="19">
        <v>778</v>
      </c>
      <c r="B794" s="20"/>
      <c r="C794" s="183"/>
      <c r="D794" s="66"/>
      <c r="E794" s="212">
        <f>IFERROR(INDEX(Admin!$C$7:$C$10,MATCH(FP794,TblNivåValTExt,0)),0)</f>
        <v>0</v>
      </c>
      <c r="F794" s="1"/>
      <c r="G794" s="1"/>
      <c r="H794" s="78"/>
      <c r="I794" s="181"/>
      <c r="J794" s="181"/>
      <c r="K794" s="182"/>
      <c r="L794" s="182"/>
      <c r="M794" s="181"/>
      <c r="N794" s="181"/>
      <c r="O794" s="181"/>
      <c r="P794" s="182"/>
      <c r="Q794" s="182"/>
      <c r="R794" s="181"/>
      <c r="S794" s="181"/>
      <c r="T794" s="181"/>
      <c r="U794" s="182"/>
      <c r="V794" s="182"/>
      <c r="W794" s="181"/>
      <c r="X794" s="181"/>
      <c r="Y794" s="181"/>
      <c r="Z794" s="182"/>
      <c r="AA794" s="182"/>
      <c r="AB794" s="181"/>
      <c r="AC794" s="181"/>
      <c r="AD794" s="181"/>
      <c r="AE794" s="182"/>
      <c r="AF794" s="182"/>
      <c r="AG794" s="181"/>
      <c r="AH794" s="181"/>
      <c r="AI794" s="181"/>
      <c r="AJ794" s="182"/>
      <c r="AK794" s="182"/>
      <c r="AL794" s="181"/>
      <c r="AM794" s="181"/>
      <c r="AN794" s="181"/>
      <c r="AO794" s="182"/>
      <c r="AP794" s="182"/>
      <c r="AQ794" s="181"/>
      <c r="AR794" s="181"/>
      <c r="AS794" s="181"/>
      <c r="AT794" s="182"/>
      <c r="AU794" s="182"/>
      <c r="AV794" s="181"/>
      <c r="AW794" s="181"/>
      <c r="AX794" s="181"/>
      <c r="AY794" s="182"/>
      <c r="AZ794" s="182"/>
      <c r="BA794" s="181"/>
      <c r="BB794" s="181"/>
      <c r="BC794" s="181"/>
      <c r="BD794" s="182"/>
      <c r="BE794" s="182"/>
      <c r="BF794" s="181"/>
      <c r="BG794" s="180">
        <f t="shared" si="1377"/>
        <v>0</v>
      </c>
      <c r="BH794" s="116" t="str">
        <f t="shared" si="1378"/>
        <v/>
      </c>
      <c r="BI794" s="80" t="b">
        <f t="shared" si="1326"/>
        <v>0</v>
      </c>
      <c r="BJ794" s="80" t="str">
        <f t="shared" si="1327"/>
        <v/>
      </c>
      <c r="BK794" s="80" t="b">
        <f t="shared" si="1379"/>
        <v>0</v>
      </c>
      <c r="BL794" s="13" t="str">
        <f t="shared" si="1328"/>
        <v/>
      </c>
      <c r="BM794" s="13" t="b">
        <f t="shared" si="1380"/>
        <v>0</v>
      </c>
      <c r="BN794" s="35" t="str">
        <f t="shared" si="1329"/>
        <v/>
      </c>
      <c r="BO794" s="13" t="b">
        <f t="shared" si="1330"/>
        <v>0</v>
      </c>
      <c r="BP794" s="35" t="str">
        <f t="shared" si="1331"/>
        <v/>
      </c>
      <c r="BQ794" s="13" t="b">
        <f t="shared" si="1332"/>
        <v>0</v>
      </c>
      <c r="BR794" s="35" t="str">
        <f t="shared" si="1333"/>
        <v/>
      </c>
      <c r="BS794" s="35" t="b">
        <f t="shared" si="1334"/>
        <v>0</v>
      </c>
      <c r="BT794" s="35" t="str">
        <f t="shared" si="1335"/>
        <v/>
      </c>
      <c r="BU794" s="35" t="b">
        <f t="shared" si="1336"/>
        <v>0</v>
      </c>
      <c r="BV794" s="35" t="str">
        <f t="shared" si="1337"/>
        <v/>
      </c>
      <c r="BW794" s="13" t="b">
        <f t="shared" si="1412"/>
        <v>0</v>
      </c>
      <c r="BX794" s="35" t="str">
        <f t="shared" si="1338"/>
        <v/>
      </c>
      <c r="BY794" s="265" t="b">
        <f t="shared" si="1381"/>
        <v>0</v>
      </c>
      <c r="BZ794" s="35" t="str">
        <f t="shared" si="1339"/>
        <v/>
      </c>
      <c r="CA794" s="265" t="b">
        <f t="shared" si="1382"/>
        <v>0</v>
      </c>
      <c r="CB794" s="35" t="str">
        <f t="shared" si="1340"/>
        <v/>
      </c>
      <c r="CC794" s="272" t="b">
        <f t="shared" si="1383"/>
        <v>0</v>
      </c>
      <c r="CD794" s="35" t="str">
        <f t="shared" si="1341"/>
        <v/>
      </c>
      <c r="CE794" s="13" t="b">
        <f t="shared" si="1342"/>
        <v>0</v>
      </c>
      <c r="CF794" s="35" t="str">
        <f t="shared" si="1343"/>
        <v/>
      </c>
      <c r="CG794" s="179">
        <f t="shared" si="1344"/>
        <v>0</v>
      </c>
      <c r="CH794" s="179">
        <f t="shared" si="1345"/>
        <v>0</v>
      </c>
      <c r="CI794" s="218">
        <f t="shared" si="1384"/>
        <v>0</v>
      </c>
      <c r="CJ794" s="218">
        <f t="shared" si="1385"/>
        <v>0</v>
      </c>
      <c r="CK794" s="218">
        <f t="shared" si="1386"/>
        <v>0</v>
      </c>
      <c r="CL794" s="218">
        <f t="shared" si="1387"/>
        <v>0</v>
      </c>
      <c r="CM794" s="218">
        <f t="shared" si="1388"/>
        <v>0</v>
      </c>
      <c r="CN794" s="218">
        <f t="shared" si="1389"/>
        <v>0</v>
      </c>
      <c r="CO794" s="218">
        <f t="shared" si="1390"/>
        <v>0</v>
      </c>
      <c r="CP794" s="218">
        <f t="shared" si="1391"/>
        <v>0</v>
      </c>
      <c r="CQ794" s="218">
        <f t="shared" si="1392"/>
        <v>0</v>
      </c>
      <c r="CR794" s="218">
        <f t="shared" si="1393"/>
        <v>0</v>
      </c>
      <c r="CS794" s="14">
        <f t="shared" si="1346"/>
        <v>0</v>
      </c>
      <c r="CT794" s="236">
        <f t="shared" si="1347"/>
        <v>0</v>
      </c>
      <c r="CU794" s="237">
        <f t="shared" si="1413"/>
        <v>0</v>
      </c>
      <c r="CV794" s="16">
        <f t="shared" si="1413"/>
        <v>0</v>
      </c>
      <c r="CW794" s="16">
        <f t="shared" si="1413"/>
        <v>0</v>
      </c>
      <c r="CX794" s="16">
        <f t="shared" si="1413"/>
        <v>0</v>
      </c>
      <c r="CY794" s="16">
        <f t="shared" si="1413"/>
        <v>0</v>
      </c>
      <c r="CZ794" s="16">
        <f t="shared" si="1413"/>
        <v>0</v>
      </c>
      <c r="DA794" s="16">
        <f t="shared" si="1413"/>
        <v>0</v>
      </c>
      <c r="DB794" s="16">
        <f t="shared" si="1413"/>
        <v>0</v>
      </c>
      <c r="DC794" s="16">
        <f t="shared" si="1413"/>
        <v>0</v>
      </c>
      <c r="DD794" s="238">
        <f t="shared" si="1413"/>
        <v>0</v>
      </c>
      <c r="DE794" s="232">
        <f t="shared" si="1414"/>
        <v>0</v>
      </c>
      <c r="DF794" s="132">
        <f t="shared" si="1414"/>
        <v>0</v>
      </c>
      <c r="DG794" s="132">
        <f t="shared" si="1414"/>
        <v>0</v>
      </c>
      <c r="DH794" s="132">
        <f t="shared" si="1414"/>
        <v>0</v>
      </c>
      <c r="DI794" s="132">
        <f t="shared" si="1414"/>
        <v>0</v>
      </c>
      <c r="DJ794" s="132">
        <f t="shared" si="1414"/>
        <v>0</v>
      </c>
      <c r="DK794" s="132">
        <f t="shared" si="1414"/>
        <v>0</v>
      </c>
      <c r="DL794" s="132">
        <f t="shared" si="1414"/>
        <v>0</v>
      </c>
      <c r="DM794" s="132">
        <f t="shared" si="1414"/>
        <v>0</v>
      </c>
      <c r="DN794" s="233">
        <f t="shared" si="1414"/>
        <v>0</v>
      </c>
      <c r="DO794" s="232">
        <f t="shared" si="1348"/>
        <v>0</v>
      </c>
      <c r="DP794" s="132">
        <f t="shared" si="1349"/>
        <v>0</v>
      </c>
      <c r="DQ794" s="132">
        <f t="shared" si="1350"/>
        <v>0</v>
      </c>
      <c r="DR794" s="132">
        <f t="shared" si="1351"/>
        <v>0</v>
      </c>
      <c r="DS794" s="132">
        <f t="shared" si="1352"/>
        <v>0</v>
      </c>
      <c r="DT794" s="132">
        <f t="shared" si="1353"/>
        <v>0</v>
      </c>
      <c r="DU794" s="132">
        <f t="shared" si="1354"/>
        <v>0</v>
      </c>
      <c r="DV794" s="132">
        <f t="shared" si="1355"/>
        <v>0</v>
      </c>
      <c r="DW794" s="132">
        <f t="shared" si="1356"/>
        <v>0</v>
      </c>
      <c r="DX794" s="233">
        <f t="shared" si="1357"/>
        <v>0</v>
      </c>
      <c r="DY794" s="231" t="b">
        <f t="shared" si="1394"/>
        <v>0</v>
      </c>
      <c r="DZ794" s="163"/>
      <c r="EA794" s="226" t="str">
        <f t="shared" si="1395"/>
        <v/>
      </c>
      <c r="EB794" s="178" t="str">
        <f t="shared" si="1396"/>
        <v/>
      </c>
      <c r="EC794" s="178" t="str">
        <f t="shared" si="1397"/>
        <v/>
      </c>
      <c r="ED794" s="178" t="str">
        <f t="shared" si="1398"/>
        <v/>
      </c>
      <c r="EE794" s="178" t="str">
        <f t="shared" si="1399"/>
        <v/>
      </c>
      <c r="EF794" s="178" t="str">
        <f t="shared" si="1400"/>
        <v/>
      </c>
      <c r="EG794" s="178" t="str">
        <f t="shared" si="1401"/>
        <v/>
      </c>
      <c r="EH794" s="178" t="str">
        <f t="shared" si="1402"/>
        <v/>
      </c>
      <c r="EI794" s="178" t="str">
        <f t="shared" si="1403"/>
        <v/>
      </c>
      <c r="EJ794" s="227" t="str">
        <f t="shared" si="1404"/>
        <v/>
      </c>
      <c r="EK794" s="230" t="str">
        <f t="shared" si="1358"/>
        <v/>
      </c>
      <c r="EL794" s="177" t="str">
        <f t="shared" si="1359"/>
        <v/>
      </c>
      <c r="EM794" s="177" t="str">
        <f t="shared" si="1360"/>
        <v/>
      </c>
      <c r="EN794" s="177" t="str">
        <f t="shared" si="1361"/>
        <v/>
      </c>
      <c r="EO794" s="177" t="str">
        <f t="shared" si="1362"/>
        <v/>
      </c>
      <c r="EP794" s="177" t="str">
        <f t="shared" si="1363"/>
        <v/>
      </c>
      <c r="EQ794" s="177" t="str">
        <f t="shared" si="1364"/>
        <v/>
      </c>
      <c r="ER794" s="177" t="str">
        <f t="shared" si="1365"/>
        <v/>
      </c>
      <c r="ES794" s="177" t="str">
        <f t="shared" si="1366"/>
        <v/>
      </c>
      <c r="ET794" s="177" t="str">
        <f t="shared" si="1367"/>
        <v/>
      </c>
      <c r="EU794" s="229" t="e">
        <f t="shared" si="1368"/>
        <v>#VALUE!</v>
      </c>
      <c r="EV794" s="27" t="e">
        <f t="shared" si="1369"/>
        <v>#VALUE!</v>
      </c>
      <c r="EW794" s="27" t="e">
        <f t="shared" si="1370"/>
        <v>#VALUE!</v>
      </c>
      <c r="EX794" s="28" t="e">
        <f t="shared" si="1371"/>
        <v>#VALUE!</v>
      </c>
      <c r="EY794" s="28" t="e">
        <f t="shared" si="1372"/>
        <v>#VALUE!</v>
      </c>
      <c r="EZ794" s="28" t="b">
        <f t="shared" si="1373"/>
        <v>0</v>
      </c>
      <c r="FA794" s="176" t="str">
        <f t="shared" si="1374"/>
        <v/>
      </c>
      <c r="FB794" s="27" t="e" cm="1">
        <f t="array" aca="1" ref="FB794" ca="1">TEXT(RIGHT(10-RIGHT(SUM(INDEX(1*(MID(MID(C794,1,1)*2,ROW(INDIRECT("1:"&amp;LEN(MID(C794,1,1)*2))),1)),,))+MID(C794,2,1)+
SUM(INDEX(1*(MID(MID(C794,3,1)*2,ROW(INDIRECT("1:"&amp;LEN(MID(C794,3,1)*2))),1)),,))+MID(C794,4,1)+
SUM(INDEX(1*(MID(MID(C794,5,1)*2,ROW(INDIRECT("1:"&amp;LEN(MID(C794,5,1)*2))),1)),,))+MID(C794,6,1)+
SUM(INDEX(1*(MID(MID(C794,8,1)*2,ROW(INDIRECT("1:"&amp;LEN(MID(C794,8,1)*2))),1)),,))+MID(C794,9,1)+
SUM(INDEX(1*(MID(MID(C794,10,1)*2,ROW(INDIRECT("1:"&amp;LEN(MID(C794,10,1)*2))),1)),,)),1),1),"0")</f>
        <v>#VALUE!</v>
      </c>
      <c r="FC794" s="27" t="str">
        <f t="shared" si="1375"/>
        <v/>
      </c>
      <c r="FD794" s="29" t="b">
        <f t="shared" si="1376"/>
        <v>0</v>
      </c>
      <c r="FE794" s="112" t="b">
        <f>IFERROR(MATCH(D794,'Avtal för korttidsarbete'!$G$13:$G$1012,0),TRUE)</f>
        <v>1</v>
      </c>
      <c r="FF794" s="112" t="b">
        <f t="shared" si="1405"/>
        <v>0</v>
      </c>
      <c r="FG794" s="113" t="str" cm="1">
        <f t="array" ref="FG794">IF(FE794=TRUE,"x",INDEX('Avtal för korttidsarbete'!$E$13:$E$1012,$FE794))</f>
        <v>x</v>
      </c>
      <c r="FH794" s="113" t="str" cm="1">
        <f t="array" ref="FH794">IF(FE794=TRUE,"x",INDEX('Avtal för korttidsarbete'!$F$13:$F$1012,$FE794))</f>
        <v>x</v>
      </c>
      <c r="FI794" s="112" t="b">
        <f t="shared" si="1406"/>
        <v>0</v>
      </c>
      <c r="FJ794" s="135">
        <f t="shared" si="1407"/>
        <v>44166</v>
      </c>
      <c r="FK794" s="135">
        <f t="shared" si="1408"/>
        <v>44377</v>
      </c>
      <c r="FL794" s="112" t="b">
        <f t="shared" si="1409"/>
        <v>0</v>
      </c>
      <c r="FM794" s="113">
        <f t="shared" si="1410"/>
        <v>44166</v>
      </c>
      <c r="FN794" s="135">
        <f t="shared" si="1411"/>
        <v>44377</v>
      </c>
      <c r="FO794" s="148" t="b">
        <f>IFERROR(INDEX('Avtal för korttidsarbete'!R:R,MATCH(D794,'Avtal för korttidsarbete'!$G:$G,0)),TRUE)</f>
        <v>1</v>
      </c>
      <c r="FP794" s="135" t="str">
        <f>IF(FO794,"-",INDEX('Avtal för korttidsarbete'!$D:$D,MATCH(D794,'Avtal för korttidsarbete'!$G:$G,0)))</f>
        <v>-</v>
      </c>
      <c r="FQ794" s="113" t="b">
        <f>IFERROR(G794&gt;INDEX(Uppsägningar!E:E,MATCH(C794,Uppsägningar!C:C,0)),FALSE)</f>
        <v>0</v>
      </c>
    </row>
    <row r="795" spans="1:173" x14ac:dyDescent="0.25">
      <c r="A795" s="19">
        <v>779</v>
      </c>
      <c r="B795" s="20"/>
      <c r="C795" s="183"/>
      <c r="D795" s="66"/>
      <c r="E795" s="212">
        <f>IFERROR(INDEX(Admin!$C$7:$C$10,MATCH(FP795,TblNivåValTExt,0)),0)</f>
        <v>0</v>
      </c>
      <c r="F795" s="1"/>
      <c r="G795" s="1"/>
      <c r="H795" s="78"/>
      <c r="I795" s="181"/>
      <c r="J795" s="181"/>
      <c r="K795" s="182"/>
      <c r="L795" s="182"/>
      <c r="M795" s="181"/>
      <c r="N795" s="181"/>
      <c r="O795" s="181"/>
      <c r="P795" s="182"/>
      <c r="Q795" s="182"/>
      <c r="R795" s="181"/>
      <c r="S795" s="181"/>
      <c r="T795" s="181"/>
      <c r="U795" s="182"/>
      <c r="V795" s="182"/>
      <c r="W795" s="181"/>
      <c r="X795" s="181"/>
      <c r="Y795" s="181"/>
      <c r="Z795" s="182"/>
      <c r="AA795" s="182"/>
      <c r="AB795" s="181"/>
      <c r="AC795" s="181"/>
      <c r="AD795" s="181"/>
      <c r="AE795" s="182"/>
      <c r="AF795" s="182"/>
      <c r="AG795" s="181"/>
      <c r="AH795" s="181"/>
      <c r="AI795" s="181"/>
      <c r="AJ795" s="182"/>
      <c r="AK795" s="182"/>
      <c r="AL795" s="181"/>
      <c r="AM795" s="181"/>
      <c r="AN795" s="181"/>
      <c r="AO795" s="182"/>
      <c r="AP795" s="182"/>
      <c r="AQ795" s="181"/>
      <c r="AR795" s="181"/>
      <c r="AS795" s="181"/>
      <c r="AT795" s="182"/>
      <c r="AU795" s="182"/>
      <c r="AV795" s="181"/>
      <c r="AW795" s="181"/>
      <c r="AX795" s="181"/>
      <c r="AY795" s="182"/>
      <c r="AZ795" s="182"/>
      <c r="BA795" s="181"/>
      <c r="BB795" s="181"/>
      <c r="BC795" s="181"/>
      <c r="BD795" s="182"/>
      <c r="BE795" s="182"/>
      <c r="BF795" s="181"/>
      <c r="BG795" s="180">
        <f t="shared" si="1377"/>
        <v>0</v>
      </c>
      <c r="BH795" s="116" t="str">
        <f t="shared" si="1378"/>
        <v/>
      </c>
      <c r="BI795" s="80" t="b">
        <f t="shared" si="1326"/>
        <v>0</v>
      </c>
      <c r="BJ795" s="80" t="str">
        <f t="shared" si="1327"/>
        <v/>
      </c>
      <c r="BK795" s="80" t="b">
        <f t="shared" si="1379"/>
        <v>0</v>
      </c>
      <c r="BL795" s="13" t="str">
        <f t="shared" si="1328"/>
        <v/>
      </c>
      <c r="BM795" s="13" t="b">
        <f t="shared" si="1380"/>
        <v>0</v>
      </c>
      <c r="BN795" s="35" t="str">
        <f t="shared" si="1329"/>
        <v/>
      </c>
      <c r="BO795" s="13" t="b">
        <f t="shared" si="1330"/>
        <v>0</v>
      </c>
      <c r="BP795" s="35" t="str">
        <f t="shared" si="1331"/>
        <v/>
      </c>
      <c r="BQ795" s="13" t="b">
        <f t="shared" si="1332"/>
        <v>0</v>
      </c>
      <c r="BR795" s="35" t="str">
        <f t="shared" si="1333"/>
        <v/>
      </c>
      <c r="BS795" s="35" t="b">
        <f t="shared" si="1334"/>
        <v>0</v>
      </c>
      <c r="BT795" s="35" t="str">
        <f t="shared" si="1335"/>
        <v/>
      </c>
      <c r="BU795" s="35" t="b">
        <f t="shared" si="1336"/>
        <v>0</v>
      </c>
      <c r="BV795" s="35" t="str">
        <f t="shared" si="1337"/>
        <v/>
      </c>
      <c r="BW795" s="13" t="b">
        <f t="shared" si="1412"/>
        <v>0</v>
      </c>
      <c r="BX795" s="35" t="str">
        <f t="shared" si="1338"/>
        <v/>
      </c>
      <c r="BY795" s="265" t="b">
        <f t="shared" si="1381"/>
        <v>0</v>
      </c>
      <c r="BZ795" s="35" t="str">
        <f t="shared" si="1339"/>
        <v/>
      </c>
      <c r="CA795" s="265" t="b">
        <f t="shared" si="1382"/>
        <v>0</v>
      </c>
      <c r="CB795" s="35" t="str">
        <f t="shared" si="1340"/>
        <v/>
      </c>
      <c r="CC795" s="272" t="b">
        <f t="shared" si="1383"/>
        <v>0</v>
      </c>
      <c r="CD795" s="35" t="str">
        <f t="shared" si="1341"/>
        <v/>
      </c>
      <c r="CE795" s="13" t="b">
        <f t="shared" si="1342"/>
        <v>0</v>
      </c>
      <c r="CF795" s="35" t="str">
        <f t="shared" si="1343"/>
        <v/>
      </c>
      <c r="CG795" s="179">
        <f t="shared" si="1344"/>
        <v>0</v>
      </c>
      <c r="CH795" s="179">
        <f t="shared" si="1345"/>
        <v>0</v>
      </c>
      <c r="CI795" s="218">
        <f t="shared" si="1384"/>
        <v>0</v>
      </c>
      <c r="CJ795" s="218">
        <f t="shared" si="1385"/>
        <v>0</v>
      </c>
      <c r="CK795" s="218">
        <f t="shared" si="1386"/>
        <v>0</v>
      </c>
      <c r="CL795" s="218">
        <f t="shared" si="1387"/>
        <v>0</v>
      </c>
      <c r="CM795" s="218">
        <f t="shared" si="1388"/>
        <v>0</v>
      </c>
      <c r="CN795" s="218">
        <f t="shared" si="1389"/>
        <v>0</v>
      </c>
      <c r="CO795" s="218">
        <f t="shared" si="1390"/>
        <v>0</v>
      </c>
      <c r="CP795" s="218">
        <f t="shared" si="1391"/>
        <v>0</v>
      </c>
      <c r="CQ795" s="218">
        <f t="shared" si="1392"/>
        <v>0</v>
      </c>
      <c r="CR795" s="218">
        <f t="shared" si="1393"/>
        <v>0</v>
      </c>
      <c r="CS795" s="14">
        <f t="shared" si="1346"/>
        <v>0</v>
      </c>
      <c r="CT795" s="236">
        <f t="shared" si="1347"/>
        <v>0</v>
      </c>
      <c r="CU795" s="237">
        <f t="shared" si="1413"/>
        <v>0</v>
      </c>
      <c r="CV795" s="16">
        <f t="shared" si="1413"/>
        <v>0</v>
      </c>
      <c r="CW795" s="16">
        <f t="shared" si="1413"/>
        <v>0</v>
      </c>
      <c r="CX795" s="16">
        <f t="shared" si="1413"/>
        <v>0</v>
      </c>
      <c r="CY795" s="16">
        <f t="shared" si="1413"/>
        <v>0</v>
      </c>
      <c r="CZ795" s="16">
        <f t="shared" si="1413"/>
        <v>0</v>
      </c>
      <c r="DA795" s="16">
        <f t="shared" si="1413"/>
        <v>0</v>
      </c>
      <c r="DB795" s="16">
        <f t="shared" si="1413"/>
        <v>0</v>
      </c>
      <c r="DC795" s="16">
        <f t="shared" si="1413"/>
        <v>0</v>
      </c>
      <c r="DD795" s="238">
        <f t="shared" si="1413"/>
        <v>0</v>
      </c>
      <c r="DE795" s="232">
        <f t="shared" si="1414"/>
        <v>0</v>
      </c>
      <c r="DF795" s="132">
        <f t="shared" si="1414"/>
        <v>0</v>
      </c>
      <c r="DG795" s="132">
        <f t="shared" si="1414"/>
        <v>0</v>
      </c>
      <c r="DH795" s="132">
        <f t="shared" si="1414"/>
        <v>0</v>
      </c>
      <c r="DI795" s="132">
        <f t="shared" si="1414"/>
        <v>0</v>
      </c>
      <c r="DJ795" s="132">
        <f t="shared" si="1414"/>
        <v>0</v>
      </c>
      <c r="DK795" s="132">
        <f t="shared" si="1414"/>
        <v>0</v>
      </c>
      <c r="DL795" s="132">
        <f t="shared" si="1414"/>
        <v>0</v>
      </c>
      <c r="DM795" s="132">
        <f t="shared" si="1414"/>
        <v>0</v>
      </c>
      <c r="DN795" s="233">
        <f t="shared" si="1414"/>
        <v>0</v>
      </c>
      <c r="DO795" s="232">
        <f t="shared" si="1348"/>
        <v>0</v>
      </c>
      <c r="DP795" s="132">
        <f t="shared" si="1349"/>
        <v>0</v>
      </c>
      <c r="DQ795" s="132">
        <f t="shared" si="1350"/>
        <v>0</v>
      </c>
      <c r="DR795" s="132">
        <f t="shared" si="1351"/>
        <v>0</v>
      </c>
      <c r="DS795" s="132">
        <f t="shared" si="1352"/>
        <v>0</v>
      </c>
      <c r="DT795" s="132">
        <f t="shared" si="1353"/>
        <v>0</v>
      </c>
      <c r="DU795" s="132">
        <f t="shared" si="1354"/>
        <v>0</v>
      </c>
      <c r="DV795" s="132">
        <f t="shared" si="1355"/>
        <v>0</v>
      </c>
      <c r="DW795" s="132">
        <f t="shared" si="1356"/>
        <v>0</v>
      </c>
      <c r="DX795" s="233">
        <f t="shared" si="1357"/>
        <v>0</v>
      </c>
      <c r="DY795" s="231" t="b">
        <f t="shared" si="1394"/>
        <v>0</v>
      </c>
      <c r="DZ795" s="163"/>
      <c r="EA795" s="226" t="str">
        <f t="shared" si="1395"/>
        <v/>
      </c>
      <c r="EB795" s="178" t="str">
        <f t="shared" si="1396"/>
        <v/>
      </c>
      <c r="EC795" s="178" t="str">
        <f t="shared" si="1397"/>
        <v/>
      </c>
      <c r="ED795" s="178" t="str">
        <f t="shared" si="1398"/>
        <v/>
      </c>
      <c r="EE795" s="178" t="str">
        <f t="shared" si="1399"/>
        <v/>
      </c>
      <c r="EF795" s="178" t="str">
        <f t="shared" si="1400"/>
        <v/>
      </c>
      <c r="EG795" s="178" t="str">
        <f t="shared" si="1401"/>
        <v/>
      </c>
      <c r="EH795" s="178" t="str">
        <f t="shared" si="1402"/>
        <v/>
      </c>
      <c r="EI795" s="178" t="str">
        <f t="shared" si="1403"/>
        <v/>
      </c>
      <c r="EJ795" s="227" t="str">
        <f t="shared" si="1404"/>
        <v/>
      </c>
      <c r="EK795" s="230" t="str">
        <f t="shared" si="1358"/>
        <v/>
      </c>
      <c r="EL795" s="177" t="str">
        <f t="shared" si="1359"/>
        <v/>
      </c>
      <c r="EM795" s="177" t="str">
        <f t="shared" si="1360"/>
        <v/>
      </c>
      <c r="EN795" s="177" t="str">
        <f t="shared" si="1361"/>
        <v/>
      </c>
      <c r="EO795" s="177" t="str">
        <f t="shared" si="1362"/>
        <v/>
      </c>
      <c r="EP795" s="177" t="str">
        <f t="shared" si="1363"/>
        <v/>
      </c>
      <c r="EQ795" s="177" t="str">
        <f t="shared" si="1364"/>
        <v/>
      </c>
      <c r="ER795" s="177" t="str">
        <f t="shared" si="1365"/>
        <v/>
      </c>
      <c r="ES795" s="177" t="str">
        <f t="shared" si="1366"/>
        <v/>
      </c>
      <c r="ET795" s="177" t="str">
        <f t="shared" si="1367"/>
        <v/>
      </c>
      <c r="EU795" s="229" t="e">
        <f t="shared" si="1368"/>
        <v>#VALUE!</v>
      </c>
      <c r="EV795" s="27" t="e">
        <f t="shared" si="1369"/>
        <v>#VALUE!</v>
      </c>
      <c r="EW795" s="27" t="e">
        <f t="shared" si="1370"/>
        <v>#VALUE!</v>
      </c>
      <c r="EX795" s="28" t="e">
        <f t="shared" si="1371"/>
        <v>#VALUE!</v>
      </c>
      <c r="EY795" s="28" t="e">
        <f t="shared" si="1372"/>
        <v>#VALUE!</v>
      </c>
      <c r="EZ795" s="28" t="b">
        <f t="shared" si="1373"/>
        <v>0</v>
      </c>
      <c r="FA795" s="176" t="str">
        <f t="shared" si="1374"/>
        <v/>
      </c>
      <c r="FB795" s="27" t="e" cm="1">
        <f t="array" aca="1" ref="FB795" ca="1">TEXT(RIGHT(10-RIGHT(SUM(INDEX(1*(MID(MID(C795,1,1)*2,ROW(INDIRECT("1:"&amp;LEN(MID(C795,1,1)*2))),1)),,))+MID(C795,2,1)+
SUM(INDEX(1*(MID(MID(C795,3,1)*2,ROW(INDIRECT("1:"&amp;LEN(MID(C795,3,1)*2))),1)),,))+MID(C795,4,1)+
SUM(INDEX(1*(MID(MID(C795,5,1)*2,ROW(INDIRECT("1:"&amp;LEN(MID(C795,5,1)*2))),1)),,))+MID(C795,6,1)+
SUM(INDEX(1*(MID(MID(C795,8,1)*2,ROW(INDIRECT("1:"&amp;LEN(MID(C795,8,1)*2))),1)),,))+MID(C795,9,1)+
SUM(INDEX(1*(MID(MID(C795,10,1)*2,ROW(INDIRECT("1:"&amp;LEN(MID(C795,10,1)*2))),1)),,)),1),1),"0")</f>
        <v>#VALUE!</v>
      </c>
      <c r="FC795" s="27" t="str">
        <f t="shared" si="1375"/>
        <v/>
      </c>
      <c r="FD795" s="29" t="b">
        <f t="shared" si="1376"/>
        <v>0</v>
      </c>
      <c r="FE795" s="112" t="b">
        <f>IFERROR(MATCH(D795,'Avtal för korttidsarbete'!$G$13:$G$1012,0),TRUE)</f>
        <v>1</v>
      </c>
      <c r="FF795" s="112" t="b">
        <f t="shared" si="1405"/>
        <v>0</v>
      </c>
      <c r="FG795" s="113" t="str" cm="1">
        <f t="array" ref="FG795">IF(FE795=TRUE,"x",INDEX('Avtal för korttidsarbete'!$E$13:$E$1012,$FE795))</f>
        <v>x</v>
      </c>
      <c r="FH795" s="113" t="str" cm="1">
        <f t="array" ref="FH795">IF(FE795=TRUE,"x",INDEX('Avtal för korttidsarbete'!$F$13:$F$1012,$FE795))</f>
        <v>x</v>
      </c>
      <c r="FI795" s="112" t="b">
        <f t="shared" si="1406"/>
        <v>0</v>
      </c>
      <c r="FJ795" s="135">
        <f t="shared" si="1407"/>
        <v>44166</v>
      </c>
      <c r="FK795" s="135">
        <f t="shared" si="1408"/>
        <v>44377</v>
      </c>
      <c r="FL795" s="112" t="b">
        <f t="shared" si="1409"/>
        <v>0</v>
      </c>
      <c r="FM795" s="113">
        <f t="shared" si="1410"/>
        <v>44166</v>
      </c>
      <c r="FN795" s="135">
        <f t="shared" si="1411"/>
        <v>44377</v>
      </c>
      <c r="FO795" s="148" t="b">
        <f>IFERROR(INDEX('Avtal för korttidsarbete'!R:R,MATCH(D795,'Avtal för korttidsarbete'!$G:$G,0)),TRUE)</f>
        <v>1</v>
      </c>
      <c r="FP795" s="135" t="str">
        <f>IF(FO795,"-",INDEX('Avtal för korttidsarbete'!$D:$D,MATCH(D795,'Avtal för korttidsarbete'!$G:$G,0)))</f>
        <v>-</v>
      </c>
      <c r="FQ795" s="113" t="b">
        <f>IFERROR(G795&gt;INDEX(Uppsägningar!E:E,MATCH(C795,Uppsägningar!C:C,0)),FALSE)</f>
        <v>0</v>
      </c>
    </row>
    <row r="796" spans="1:173" x14ac:dyDescent="0.25">
      <c r="A796" s="19">
        <v>780</v>
      </c>
      <c r="B796" s="20"/>
      <c r="C796" s="183"/>
      <c r="D796" s="66"/>
      <c r="E796" s="212">
        <f>IFERROR(INDEX(Admin!$C$7:$C$10,MATCH(FP796,TblNivåValTExt,0)),0)</f>
        <v>0</v>
      </c>
      <c r="F796" s="1"/>
      <c r="G796" s="1"/>
      <c r="H796" s="78"/>
      <c r="I796" s="181"/>
      <c r="J796" s="181"/>
      <c r="K796" s="182"/>
      <c r="L796" s="182"/>
      <c r="M796" s="181"/>
      <c r="N796" s="181"/>
      <c r="O796" s="181"/>
      <c r="P796" s="182"/>
      <c r="Q796" s="182"/>
      <c r="R796" s="181"/>
      <c r="S796" s="181"/>
      <c r="T796" s="181"/>
      <c r="U796" s="182"/>
      <c r="V796" s="182"/>
      <c r="W796" s="181"/>
      <c r="X796" s="181"/>
      <c r="Y796" s="181"/>
      <c r="Z796" s="182"/>
      <c r="AA796" s="182"/>
      <c r="AB796" s="181"/>
      <c r="AC796" s="181"/>
      <c r="AD796" s="181"/>
      <c r="AE796" s="182"/>
      <c r="AF796" s="182"/>
      <c r="AG796" s="181"/>
      <c r="AH796" s="181"/>
      <c r="AI796" s="181"/>
      <c r="AJ796" s="182"/>
      <c r="AK796" s="182"/>
      <c r="AL796" s="181"/>
      <c r="AM796" s="181"/>
      <c r="AN796" s="181"/>
      <c r="AO796" s="182"/>
      <c r="AP796" s="182"/>
      <c r="AQ796" s="181"/>
      <c r="AR796" s="181"/>
      <c r="AS796" s="181"/>
      <c r="AT796" s="182"/>
      <c r="AU796" s="182"/>
      <c r="AV796" s="181"/>
      <c r="AW796" s="181"/>
      <c r="AX796" s="181"/>
      <c r="AY796" s="182"/>
      <c r="AZ796" s="182"/>
      <c r="BA796" s="181"/>
      <c r="BB796" s="181"/>
      <c r="BC796" s="181"/>
      <c r="BD796" s="182"/>
      <c r="BE796" s="182"/>
      <c r="BF796" s="181"/>
      <c r="BG796" s="180">
        <f t="shared" si="1377"/>
        <v>0</v>
      </c>
      <c r="BH796" s="116" t="str">
        <f t="shared" si="1378"/>
        <v/>
      </c>
      <c r="BI796" s="80" t="b">
        <f t="shared" si="1326"/>
        <v>0</v>
      </c>
      <c r="BJ796" s="80" t="str">
        <f t="shared" si="1327"/>
        <v/>
      </c>
      <c r="BK796" s="80" t="b">
        <f t="shared" si="1379"/>
        <v>0</v>
      </c>
      <c r="BL796" s="13" t="str">
        <f t="shared" si="1328"/>
        <v/>
      </c>
      <c r="BM796" s="13" t="b">
        <f t="shared" si="1380"/>
        <v>0</v>
      </c>
      <c r="BN796" s="35" t="str">
        <f t="shared" si="1329"/>
        <v/>
      </c>
      <c r="BO796" s="13" t="b">
        <f t="shared" si="1330"/>
        <v>0</v>
      </c>
      <c r="BP796" s="35" t="str">
        <f t="shared" si="1331"/>
        <v/>
      </c>
      <c r="BQ796" s="13" t="b">
        <f t="shared" si="1332"/>
        <v>0</v>
      </c>
      <c r="BR796" s="35" t="str">
        <f t="shared" si="1333"/>
        <v/>
      </c>
      <c r="BS796" s="35" t="b">
        <f t="shared" si="1334"/>
        <v>0</v>
      </c>
      <c r="BT796" s="35" t="str">
        <f t="shared" si="1335"/>
        <v/>
      </c>
      <c r="BU796" s="35" t="b">
        <f t="shared" si="1336"/>
        <v>0</v>
      </c>
      <c r="BV796" s="35" t="str">
        <f t="shared" si="1337"/>
        <v/>
      </c>
      <c r="BW796" s="13" t="b">
        <f t="shared" si="1412"/>
        <v>0</v>
      </c>
      <c r="BX796" s="35" t="str">
        <f t="shared" si="1338"/>
        <v/>
      </c>
      <c r="BY796" s="265" t="b">
        <f t="shared" si="1381"/>
        <v>0</v>
      </c>
      <c r="BZ796" s="35" t="str">
        <f t="shared" si="1339"/>
        <v/>
      </c>
      <c r="CA796" s="265" t="b">
        <f t="shared" si="1382"/>
        <v>0</v>
      </c>
      <c r="CB796" s="35" t="str">
        <f t="shared" si="1340"/>
        <v/>
      </c>
      <c r="CC796" s="272" t="b">
        <f t="shared" si="1383"/>
        <v>0</v>
      </c>
      <c r="CD796" s="35" t="str">
        <f t="shared" si="1341"/>
        <v/>
      </c>
      <c r="CE796" s="13" t="b">
        <f t="shared" si="1342"/>
        <v>0</v>
      </c>
      <c r="CF796" s="35" t="str">
        <f t="shared" si="1343"/>
        <v/>
      </c>
      <c r="CG796" s="179">
        <f t="shared" si="1344"/>
        <v>0</v>
      </c>
      <c r="CH796" s="179">
        <f t="shared" si="1345"/>
        <v>0</v>
      </c>
      <c r="CI796" s="218">
        <f t="shared" si="1384"/>
        <v>0</v>
      </c>
      <c r="CJ796" s="218">
        <f t="shared" si="1385"/>
        <v>0</v>
      </c>
      <c r="CK796" s="218">
        <f t="shared" si="1386"/>
        <v>0</v>
      </c>
      <c r="CL796" s="218">
        <f t="shared" si="1387"/>
        <v>0</v>
      </c>
      <c r="CM796" s="218">
        <f t="shared" si="1388"/>
        <v>0</v>
      </c>
      <c r="CN796" s="218">
        <f t="shared" si="1389"/>
        <v>0</v>
      </c>
      <c r="CO796" s="218">
        <f t="shared" si="1390"/>
        <v>0</v>
      </c>
      <c r="CP796" s="218">
        <f t="shared" si="1391"/>
        <v>0</v>
      </c>
      <c r="CQ796" s="218">
        <f t="shared" si="1392"/>
        <v>0</v>
      </c>
      <c r="CR796" s="218">
        <f t="shared" si="1393"/>
        <v>0</v>
      </c>
      <c r="CS796" s="14">
        <f t="shared" si="1346"/>
        <v>0</v>
      </c>
      <c r="CT796" s="236">
        <f t="shared" si="1347"/>
        <v>0</v>
      </c>
      <c r="CU796" s="237">
        <f t="shared" si="1413"/>
        <v>0</v>
      </c>
      <c r="CV796" s="16">
        <f t="shared" si="1413"/>
        <v>0</v>
      </c>
      <c r="CW796" s="16">
        <f t="shared" si="1413"/>
        <v>0</v>
      </c>
      <c r="CX796" s="16">
        <f t="shared" si="1413"/>
        <v>0</v>
      </c>
      <c r="CY796" s="16">
        <f t="shared" si="1413"/>
        <v>0</v>
      </c>
      <c r="CZ796" s="16">
        <f t="shared" si="1413"/>
        <v>0</v>
      </c>
      <c r="DA796" s="16">
        <f t="shared" si="1413"/>
        <v>0</v>
      </c>
      <c r="DB796" s="16">
        <f t="shared" si="1413"/>
        <v>0</v>
      </c>
      <c r="DC796" s="16">
        <f t="shared" si="1413"/>
        <v>0</v>
      </c>
      <c r="DD796" s="238">
        <f t="shared" si="1413"/>
        <v>0</v>
      </c>
      <c r="DE796" s="232">
        <f t="shared" si="1414"/>
        <v>0</v>
      </c>
      <c r="DF796" s="132">
        <f t="shared" si="1414"/>
        <v>0</v>
      </c>
      <c r="DG796" s="132">
        <f t="shared" si="1414"/>
        <v>0</v>
      </c>
      <c r="DH796" s="132">
        <f t="shared" si="1414"/>
        <v>0</v>
      </c>
      <c r="DI796" s="132">
        <f t="shared" si="1414"/>
        <v>0</v>
      </c>
      <c r="DJ796" s="132">
        <f t="shared" si="1414"/>
        <v>0</v>
      </c>
      <c r="DK796" s="132">
        <f t="shared" si="1414"/>
        <v>0</v>
      </c>
      <c r="DL796" s="132">
        <f t="shared" si="1414"/>
        <v>0</v>
      </c>
      <c r="DM796" s="132">
        <f t="shared" si="1414"/>
        <v>0</v>
      </c>
      <c r="DN796" s="233">
        <f t="shared" si="1414"/>
        <v>0</v>
      </c>
      <c r="DO796" s="232">
        <f t="shared" si="1348"/>
        <v>0</v>
      </c>
      <c r="DP796" s="132">
        <f t="shared" si="1349"/>
        <v>0</v>
      </c>
      <c r="DQ796" s="132">
        <f t="shared" si="1350"/>
        <v>0</v>
      </c>
      <c r="DR796" s="132">
        <f t="shared" si="1351"/>
        <v>0</v>
      </c>
      <c r="DS796" s="132">
        <f t="shared" si="1352"/>
        <v>0</v>
      </c>
      <c r="DT796" s="132">
        <f t="shared" si="1353"/>
        <v>0</v>
      </c>
      <c r="DU796" s="132">
        <f t="shared" si="1354"/>
        <v>0</v>
      </c>
      <c r="DV796" s="132">
        <f t="shared" si="1355"/>
        <v>0</v>
      </c>
      <c r="DW796" s="132">
        <f t="shared" si="1356"/>
        <v>0</v>
      </c>
      <c r="DX796" s="233">
        <f t="shared" si="1357"/>
        <v>0</v>
      </c>
      <c r="DY796" s="231" t="b">
        <f t="shared" si="1394"/>
        <v>0</v>
      </c>
      <c r="DZ796" s="163"/>
      <c r="EA796" s="226" t="str">
        <f t="shared" si="1395"/>
        <v/>
      </c>
      <c r="EB796" s="178" t="str">
        <f t="shared" si="1396"/>
        <v/>
      </c>
      <c r="EC796" s="178" t="str">
        <f t="shared" si="1397"/>
        <v/>
      </c>
      <c r="ED796" s="178" t="str">
        <f t="shared" si="1398"/>
        <v/>
      </c>
      <c r="EE796" s="178" t="str">
        <f t="shared" si="1399"/>
        <v/>
      </c>
      <c r="EF796" s="178" t="str">
        <f t="shared" si="1400"/>
        <v/>
      </c>
      <c r="EG796" s="178" t="str">
        <f t="shared" si="1401"/>
        <v/>
      </c>
      <c r="EH796" s="178" t="str">
        <f t="shared" si="1402"/>
        <v/>
      </c>
      <c r="EI796" s="178" t="str">
        <f t="shared" si="1403"/>
        <v/>
      </c>
      <c r="EJ796" s="227" t="str">
        <f t="shared" si="1404"/>
        <v/>
      </c>
      <c r="EK796" s="230" t="str">
        <f t="shared" si="1358"/>
        <v/>
      </c>
      <c r="EL796" s="177" t="str">
        <f t="shared" si="1359"/>
        <v/>
      </c>
      <c r="EM796" s="177" t="str">
        <f t="shared" si="1360"/>
        <v/>
      </c>
      <c r="EN796" s="177" t="str">
        <f t="shared" si="1361"/>
        <v/>
      </c>
      <c r="EO796" s="177" t="str">
        <f t="shared" si="1362"/>
        <v/>
      </c>
      <c r="EP796" s="177" t="str">
        <f t="shared" si="1363"/>
        <v/>
      </c>
      <c r="EQ796" s="177" t="str">
        <f t="shared" si="1364"/>
        <v/>
      </c>
      <c r="ER796" s="177" t="str">
        <f t="shared" si="1365"/>
        <v/>
      </c>
      <c r="ES796" s="177" t="str">
        <f t="shared" si="1366"/>
        <v/>
      </c>
      <c r="ET796" s="177" t="str">
        <f t="shared" si="1367"/>
        <v/>
      </c>
      <c r="EU796" s="229" t="e">
        <f t="shared" si="1368"/>
        <v>#VALUE!</v>
      </c>
      <c r="EV796" s="27" t="e">
        <f t="shared" si="1369"/>
        <v>#VALUE!</v>
      </c>
      <c r="EW796" s="27" t="e">
        <f t="shared" si="1370"/>
        <v>#VALUE!</v>
      </c>
      <c r="EX796" s="28" t="e">
        <f t="shared" si="1371"/>
        <v>#VALUE!</v>
      </c>
      <c r="EY796" s="28" t="e">
        <f t="shared" si="1372"/>
        <v>#VALUE!</v>
      </c>
      <c r="EZ796" s="28" t="b">
        <f t="shared" si="1373"/>
        <v>0</v>
      </c>
      <c r="FA796" s="176" t="str">
        <f t="shared" si="1374"/>
        <v/>
      </c>
      <c r="FB796" s="27" t="e" cm="1">
        <f t="array" aca="1" ref="FB796" ca="1">TEXT(RIGHT(10-RIGHT(SUM(INDEX(1*(MID(MID(C796,1,1)*2,ROW(INDIRECT("1:"&amp;LEN(MID(C796,1,1)*2))),1)),,))+MID(C796,2,1)+
SUM(INDEX(1*(MID(MID(C796,3,1)*2,ROW(INDIRECT("1:"&amp;LEN(MID(C796,3,1)*2))),1)),,))+MID(C796,4,1)+
SUM(INDEX(1*(MID(MID(C796,5,1)*2,ROW(INDIRECT("1:"&amp;LEN(MID(C796,5,1)*2))),1)),,))+MID(C796,6,1)+
SUM(INDEX(1*(MID(MID(C796,8,1)*2,ROW(INDIRECT("1:"&amp;LEN(MID(C796,8,1)*2))),1)),,))+MID(C796,9,1)+
SUM(INDEX(1*(MID(MID(C796,10,1)*2,ROW(INDIRECT("1:"&amp;LEN(MID(C796,10,1)*2))),1)),,)),1),1),"0")</f>
        <v>#VALUE!</v>
      </c>
      <c r="FC796" s="27" t="str">
        <f t="shared" si="1375"/>
        <v/>
      </c>
      <c r="FD796" s="29" t="b">
        <f t="shared" si="1376"/>
        <v>0</v>
      </c>
      <c r="FE796" s="112" t="b">
        <f>IFERROR(MATCH(D796,'Avtal för korttidsarbete'!$G$13:$G$1012,0),TRUE)</f>
        <v>1</v>
      </c>
      <c r="FF796" s="112" t="b">
        <f t="shared" si="1405"/>
        <v>0</v>
      </c>
      <c r="FG796" s="113" t="str" cm="1">
        <f t="array" ref="FG796">IF(FE796=TRUE,"x",INDEX('Avtal för korttidsarbete'!$E$13:$E$1012,$FE796))</f>
        <v>x</v>
      </c>
      <c r="FH796" s="113" t="str" cm="1">
        <f t="array" ref="FH796">IF(FE796=TRUE,"x",INDEX('Avtal för korttidsarbete'!$F$13:$F$1012,$FE796))</f>
        <v>x</v>
      </c>
      <c r="FI796" s="112" t="b">
        <f t="shared" si="1406"/>
        <v>0</v>
      </c>
      <c r="FJ796" s="135">
        <f t="shared" si="1407"/>
        <v>44166</v>
      </c>
      <c r="FK796" s="135">
        <f t="shared" si="1408"/>
        <v>44377</v>
      </c>
      <c r="FL796" s="112" t="b">
        <f t="shared" si="1409"/>
        <v>0</v>
      </c>
      <c r="FM796" s="113">
        <f t="shared" si="1410"/>
        <v>44166</v>
      </c>
      <c r="FN796" s="135">
        <f t="shared" si="1411"/>
        <v>44377</v>
      </c>
      <c r="FO796" s="148" t="b">
        <f>IFERROR(INDEX('Avtal för korttidsarbete'!R:R,MATCH(D796,'Avtal för korttidsarbete'!$G:$G,0)),TRUE)</f>
        <v>1</v>
      </c>
      <c r="FP796" s="135" t="str">
        <f>IF(FO796,"-",INDEX('Avtal för korttidsarbete'!$D:$D,MATCH(D796,'Avtal för korttidsarbete'!$G:$G,0)))</f>
        <v>-</v>
      </c>
      <c r="FQ796" s="113" t="b">
        <f>IFERROR(G796&gt;INDEX(Uppsägningar!E:E,MATCH(C796,Uppsägningar!C:C,0)),FALSE)</f>
        <v>0</v>
      </c>
    </row>
    <row r="797" spans="1:173" x14ac:dyDescent="0.25">
      <c r="A797" s="19">
        <v>781</v>
      </c>
      <c r="B797" s="20"/>
      <c r="C797" s="183"/>
      <c r="D797" s="66"/>
      <c r="E797" s="212">
        <f>IFERROR(INDEX(Admin!$C$7:$C$10,MATCH(FP797,TblNivåValTExt,0)),0)</f>
        <v>0</v>
      </c>
      <c r="F797" s="1"/>
      <c r="G797" s="1"/>
      <c r="H797" s="78"/>
      <c r="I797" s="181"/>
      <c r="J797" s="181"/>
      <c r="K797" s="182"/>
      <c r="L797" s="182"/>
      <c r="M797" s="181"/>
      <c r="N797" s="181"/>
      <c r="O797" s="181"/>
      <c r="P797" s="182"/>
      <c r="Q797" s="182"/>
      <c r="R797" s="181"/>
      <c r="S797" s="181"/>
      <c r="T797" s="181"/>
      <c r="U797" s="182"/>
      <c r="V797" s="182"/>
      <c r="W797" s="181"/>
      <c r="X797" s="181"/>
      <c r="Y797" s="181"/>
      <c r="Z797" s="182"/>
      <c r="AA797" s="182"/>
      <c r="AB797" s="181"/>
      <c r="AC797" s="181"/>
      <c r="AD797" s="181"/>
      <c r="AE797" s="182"/>
      <c r="AF797" s="182"/>
      <c r="AG797" s="181"/>
      <c r="AH797" s="181"/>
      <c r="AI797" s="181"/>
      <c r="AJ797" s="182"/>
      <c r="AK797" s="182"/>
      <c r="AL797" s="181"/>
      <c r="AM797" s="181"/>
      <c r="AN797" s="181"/>
      <c r="AO797" s="182"/>
      <c r="AP797" s="182"/>
      <c r="AQ797" s="181"/>
      <c r="AR797" s="181"/>
      <c r="AS797" s="181"/>
      <c r="AT797" s="182"/>
      <c r="AU797" s="182"/>
      <c r="AV797" s="181"/>
      <c r="AW797" s="181"/>
      <c r="AX797" s="181"/>
      <c r="AY797" s="182"/>
      <c r="AZ797" s="182"/>
      <c r="BA797" s="181"/>
      <c r="BB797" s="181"/>
      <c r="BC797" s="181"/>
      <c r="BD797" s="182"/>
      <c r="BE797" s="182"/>
      <c r="BF797" s="181"/>
      <c r="BG797" s="180">
        <f t="shared" si="1377"/>
        <v>0</v>
      </c>
      <c r="BH797" s="116" t="str">
        <f t="shared" si="1378"/>
        <v/>
      </c>
      <c r="BI797" s="80" t="b">
        <f t="shared" si="1326"/>
        <v>0</v>
      </c>
      <c r="BJ797" s="80" t="str">
        <f t="shared" si="1327"/>
        <v/>
      </c>
      <c r="BK797" s="80" t="b">
        <f t="shared" si="1379"/>
        <v>0</v>
      </c>
      <c r="BL797" s="13" t="str">
        <f t="shared" si="1328"/>
        <v/>
      </c>
      <c r="BM797" s="13" t="b">
        <f t="shared" si="1380"/>
        <v>0</v>
      </c>
      <c r="BN797" s="35" t="str">
        <f t="shared" si="1329"/>
        <v/>
      </c>
      <c r="BO797" s="13" t="b">
        <f t="shared" si="1330"/>
        <v>0</v>
      </c>
      <c r="BP797" s="35" t="str">
        <f t="shared" si="1331"/>
        <v/>
      </c>
      <c r="BQ797" s="13" t="b">
        <f t="shared" si="1332"/>
        <v>0</v>
      </c>
      <c r="BR797" s="35" t="str">
        <f t="shared" si="1333"/>
        <v/>
      </c>
      <c r="BS797" s="35" t="b">
        <f t="shared" si="1334"/>
        <v>0</v>
      </c>
      <c r="BT797" s="35" t="str">
        <f t="shared" si="1335"/>
        <v/>
      </c>
      <c r="BU797" s="35" t="b">
        <f t="shared" si="1336"/>
        <v>0</v>
      </c>
      <c r="BV797" s="35" t="str">
        <f t="shared" si="1337"/>
        <v/>
      </c>
      <c r="BW797" s="13" t="b">
        <f t="shared" si="1412"/>
        <v>0</v>
      </c>
      <c r="BX797" s="35" t="str">
        <f t="shared" si="1338"/>
        <v/>
      </c>
      <c r="BY797" s="265" t="b">
        <f t="shared" si="1381"/>
        <v>0</v>
      </c>
      <c r="BZ797" s="35" t="str">
        <f t="shared" si="1339"/>
        <v/>
      </c>
      <c r="CA797" s="265" t="b">
        <f t="shared" si="1382"/>
        <v>0</v>
      </c>
      <c r="CB797" s="35" t="str">
        <f t="shared" si="1340"/>
        <v/>
      </c>
      <c r="CC797" s="272" t="b">
        <f t="shared" si="1383"/>
        <v>0</v>
      </c>
      <c r="CD797" s="35" t="str">
        <f t="shared" si="1341"/>
        <v/>
      </c>
      <c r="CE797" s="13" t="b">
        <f t="shared" si="1342"/>
        <v>0</v>
      </c>
      <c r="CF797" s="35" t="str">
        <f t="shared" si="1343"/>
        <v/>
      </c>
      <c r="CG797" s="179">
        <f t="shared" si="1344"/>
        <v>0</v>
      </c>
      <c r="CH797" s="179">
        <f t="shared" si="1345"/>
        <v>0</v>
      </c>
      <c r="CI797" s="218">
        <f t="shared" si="1384"/>
        <v>0</v>
      </c>
      <c r="CJ797" s="218">
        <f t="shared" si="1385"/>
        <v>0</v>
      </c>
      <c r="CK797" s="218">
        <f t="shared" si="1386"/>
        <v>0</v>
      </c>
      <c r="CL797" s="218">
        <f t="shared" si="1387"/>
        <v>0</v>
      </c>
      <c r="CM797" s="218">
        <f t="shared" si="1388"/>
        <v>0</v>
      </c>
      <c r="CN797" s="218">
        <f t="shared" si="1389"/>
        <v>0</v>
      </c>
      <c r="CO797" s="218">
        <f t="shared" si="1390"/>
        <v>0</v>
      </c>
      <c r="CP797" s="218">
        <f t="shared" si="1391"/>
        <v>0</v>
      </c>
      <c r="CQ797" s="218">
        <f t="shared" si="1392"/>
        <v>0</v>
      </c>
      <c r="CR797" s="218">
        <f t="shared" si="1393"/>
        <v>0</v>
      </c>
      <c r="CS797" s="14">
        <f t="shared" si="1346"/>
        <v>0</v>
      </c>
      <c r="CT797" s="236">
        <f t="shared" si="1347"/>
        <v>0</v>
      </c>
      <c r="CU797" s="237">
        <f t="shared" ref="CU797:DD806" si="1415">IF(AND($CS797,$CT797,CU$12),MAX(0,MIN(CU$10,$CT797)-MAX(CU$9,$CS797)+1),0)</f>
        <v>0</v>
      </c>
      <c r="CV797" s="16">
        <f t="shared" si="1415"/>
        <v>0</v>
      </c>
      <c r="CW797" s="16">
        <f t="shared" si="1415"/>
        <v>0</v>
      </c>
      <c r="CX797" s="16">
        <f t="shared" si="1415"/>
        <v>0</v>
      </c>
      <c r="CY797" s="16">
        <f t="shared" si="1415"/>
        <v>0</v>
      </c>
      <c r="CZ797" s="16">
        <f t="shared" si="1415"/>
        <v>0</v>
      </c>
      <c r="DA797" s="16">
        <f t="shared" si="1415"/>
        <v>0</v>
      </c>
      <c r="DB797" s="16">
        <f t="shared" si="1415"/>
        <v>0</v>
      </c>
      <c r="DC797" s="16">
        <f t="shared" si="1415"/>
        <v>0</v>
      </c>
      <c r="DD797" s="238">
        <f t="shared" si="1415"/>
        <v>0</v>
      </c>
      <c r="DE797" s="232">
        <f t="shared" ref="DE797:DN806" si="1416">IF($H797&lt;=0,0,MAX(0,MIN($H797,$DE$11)))</f>
        <v>0</v>
      </c>
      <c r="DF797" s="132">
        <f t="shared" si="1416"/>
        <v>0</v>
      </c>
      <c r="DG797" s="132">
        <f t="shared" si="1416"/>
        <v>0</v>
      </c>
      <c r="DH797" s="132">
        <f t="shared" si="1416"/>
        <v>0</v>
      </c>
      <c r="DI797" s="132">
        <f t="shared" si="1416"/>
        <v>0</v>
      </c>
      <c r="DJ797" s="132">
        <f t="shared" si="1416"/>
        <v>0</v>
      </c>
      <c r="DK797" s="132">
        <f t="shared" si="1416"/>
        <v>0</v>
      </c>
      <c r="DL797" s="132">
        <f t="shared" si="1416"/>
        <v>0</v>
      </c>
      <c r="DM797" s="132">
        <f t="shared" si="1416"/>
        <v>0</v>
      </c>
      <c r="DN797" s="233">
        <f t="shared" si="1416"/>
        <v>0</v>
      </c>
      <c r="DO797" s="232">
        <f t="shared" si="1348"/>
        <v>0</v>
      </c>
      <c r="DP797" s="132">
        <f t="shared" si="1349"/>
        <v>0</v>
      </c>
      <c r="DQ797" s="132">
        <f t="shared" si="1350"/>
        <v>0</v>
      </c>
      <c r="DR797" s="132">
        <f t="shared" si="1351"/>
        <v>0</v>
      </c>
      <c r="DS797" s="132">
        <f t="shared" si="1352"/>
        <v>0</v>
      </c>
      <c r="DT797" s="132">
        <f t="shared" si="1353"/>
        <v>0</v>
      </c>
      <c r="DU797" s="132">
        <f t="shared" si="1354"/>
        <v>0</v>
      </c>
      <c r="DV797" s="132">
        <f t="shared" si="1355"/>
        <v>0</v>
      </c>
      <c r="DW797" s="132">
        <f t="shared" si="1356"/>
        <v>0</v>
      </c>
      <c r="DX797" s="233">
        <f t="shared" si="1357"/>
        <v>0</v>
      </c>
      <c r="DY797" s="231" t="b">
        <f t="shared" si="1394"/>
        <v>0</v>
      </c>
      <c r="DZ797" s="163"/>
      <c r="EA797" s="226" t="str">
        <f t="shared" si="1395"/>
        <v/>
      </c>
      <c r="EB797" s="178" t="str">
        <f t="shared" si="1396"/>
        <v/>
      </c>
      <c r="EC797" s="178" t="str">
        <f t="shared" si="1397"/>
        <v/>
      </c>
      <c r="ED797" s="178" t="str">
        <f t="shared" si="1398"/>
        <v/>
      </c>
      <c r="EE797" s="178" t="str">
        <f t="shared" si="1399"/>
        <v/>
      </c>
      <c r="EF797" s="178" t="str">
        <f t="shared" si="1400"/>
        <v/>
      </c>
      <c r="EG797" s="178" t="str">
        <f t="shared" si="1401"/>
        <v/>
      </c>
      <c r="EH797" s="178" t="str">
        <f t="shared" si="1402"/>
        <v/>
      </c>
      <c r="EI797" s="178" t="str">
        <f t="shared" si="1403"/>
        <v/>
      </c>
      <c r="EJ797" s="227" t="str">
        <f t="shared" si="1404"/>
        <v/>
      </c>
      <c r="EK797" s="230" t="str">
        <f t="shared" si="1358"/>
        <v/>
      </c>
      <c r="EL797" s="177" t="str">
        <f t="shared" si="1359"/>
        <v/>
      </c>
      <c r="EM797" s="177" t="str">
        <f t="shared" si="1360"/>
        <v/>
      </c>
      <c r="EN797" s="177" t="str">
        <f t="shared" si="1361"/>
        <v/>
      </c>
      <c r="EO797" s="177" t="str">
        <f t="shared" si="1362"/>
        <v/>
      </c>
      <c r="EP797" s="177" t="str">
        <f t="shared" si="1363"/>
        <v/>
      </c>
      <c r="EQ797" s="177" t="str">
        <f t="shared" si="1364"/>
        <v/>
      </c>
      <c r="ER797" s="177" t="str">
        <f t="shared" si="1365"/>
        <v/>
      </c>
      <c r="ES797" s="177" t="str">
        <f t="shared" si="1366"/>
        <v/>
      </c>
      <c r="ET797" s="177" t="str">
        <f t="shared" si="1367"/>
        <v/>
      </c>
      <c r="EU797" s="229" t="e">
        <f t="shared" si="1368"/>
        <v>#VALUE!</v>
      </c>
      <c r="EV797" s="27" t="e">
        <f t="shared" si="1369"/>
        <v>#VALUE!</v>
      </c>
      <c r="EW797" s="27" t="e">
        <f t="shared" si="1370"/>
        <v>#VALUE!</v>
      </c>
      <c r="EX797" s="28" t="e">
        <f t="shared" si="1371"/>
        <v>#VALUE!</v>
      </c>
      <c r="EY797" s="28" t="e">
        <f t="shared" si="1372"/>
        <v>#VALUE!</v>
      </c>
      <c r="EZ797" s="28" t="b">
        <f t="shared" si="1373"/>
        <v>0</v>
      </c>
      <c r="FA797" s="176" t="str">
        <f t="shared" si="1374"/>
        <v/>
      </c>
      <c r="FB797" s="27" t="e" cm="1">
        <f t="array" aca="1" ref="FB797" ca="1">TEXT(RIGHT(10-RIGHT(SUM(INDEX(1*(MID(MID(C797,1,1)*2,ROW(INDIRECT("1:"&amp;LEN(MID(C797,1,1)*2))),1)),,))+MID(C797,2,1)+
SUM(INDEX(1*(MID(MID(C797,3,1)*2,ROW(INDIRECT("1:"&amp;LEN(MID(C797,3,1)*2))),1)),,))+MID(C797,4,1)+
SUM(INDEX(1*(MID(MID(C797,5,1)*2,ROW(INDIRECT("1:"&amp;LEN(MID(C797,5,1)*2))),1)),,))+MID(C797,6,1)+
SUM(INDEX(1*(MID(MID(C797,8,1)*2,ROW(INDIRECT("1:"&amp;LEN(MID(C797,8,1)*2))),1)),,))+MID(C797,9,1)+
SUM(INDEX(1*(MID(MID(C797,10,1)*2,ROW(INDIRECT("1:"&amp;LEN(MID(C797,10,1)*2))),1)),,)),1),1),"0")</f>
        <v>#VALUE!</v>
      </c>
      <c r="FC797" s="27" t="str">
        <f t="shared" si="1375"/>
        <v/>
      </c>
      <c r="FD797" s="29" t="b">
        <f t="shared" si="1376"/>
        <v>0</v>
      </c>
      <c r="FE797" s="112" t="b">
        <f>IFERROR(MATCH(D797,'Avtal för korttidsarbete'!$G$13:$G$1012,0),TRUE)</f>
        <v>1</v>
      </c>
      <c r="FF797" s="112" t="b">
        <f t="shared" si="1405"/>
        <v>0</v>
      </c>
      <c r="FG797" s="113" t="str" cm="1">
        <f t="array" ref="FG797">IF(FE797=TRUE,"x",INDEX('Avtal för korttidsarbete'!$E$13:$E$1012,$FE797))</f>
        <v>x</v>
      </c>
      <c r="FH797" s="113" t="str" cm="1">
        <f t="array" ref="FH797">IF(FE797=TRUE,"x",INDEX('Avtal för korttidsarbete'!$F$13:$F$1012,$FE797))</f>
        <v>x</v>
      </c>
      <c r="FI797" s="112" t="b">
        <f t="shared" si="1406"/>
        <v>0</v>
      </c>
      <c r="FJ797" s="135">
        <f t="shared" si="1407"/>
        <v>44166</v>
      </c>
      <c r="FK797" s="135">
        <f t="shared" si="1408"/>
        <v>44377</v>
      </c>
      <c r="FL797" s="112" t="b">
        <f t="shared" si="1409"/>
        <v>0</v>
      </c>
      <c r="FM797" s="113">
        <f t="shared" si="1410"/>
        <v>44166</v>
      </c>
      <c r="FN797" s="135">
        <f t="shared" si="1411"/>
        <v>44377</v>
      </c>
      <c r="FO797" s="148" t="b">
        <f>IFERROR(INDEX('Avtal för korttidsarbete'!R:R,MATCH(D797,'Avtal för korttidsarbete'!$G:$G,0)),TRUE)</f>
        <v>1</v>
      </c>
      <c r="FP797" s="135" t="str">
        <f>IF(FO797,"-",INDEX('Avtal för korttidsarbete'!$D:$D,MATCH(D797,'Avtal för korttidsarbete'!$G:$G,0)))</f>
        <v>-</v>
      </c>
      <c r="FQ797" s="113" t="b">
        <f>IFERROR(G797&gt;INDEX(Uppsägningar!E:E,MATCH(C797,Uppsägningar!C:C,0)),FALSE)</f>
        <v>0</v>
      </c>
    </row>
    <row r="798" spans="1:173" x14ac:dyDescent="0.25">
      <c r="A798" s="19">
        <v>782</v>
      </c>
      <c r="B798" s="20"/>
      <c r="C798" s="183"/>
      <c r="D798" s="66"/>
      <c r="E798" s="212">
        <f>IFERROR(INDEX(Admin!$C$7:$C$10,MATCH(FP798,TblNivåValTExt,0)),0)</f>
        <v>0</v>
      </c>
      <c r="F798" s="1"/>
      <c r="G798" s="1"/>
      <c r="H798" s="78"/>
      <c r="I798" s="181"/>
      <c r="J798" s="181"/>
      <c r="K798" s="182"/>
      <c r="L798" s="182"/>
      <c r="M798" s="181"/>
      <c r="N798" s="181"/>
      <c r="O798" s="181"/>
      <c r="P798" s="182"/>
      <c r="Q798" s="182"/>
      <c r="R798" s="181"/>
      <c r="S798" s="181"/>
      <c r="T798" s="181"/>
      <c r="U798" s="182"/>
      <c r="V798" s="182"/>
      <c r="W798" s="181"/>
      <c r="X798" s="181"/>
      <c r="Y798" s="181"/>
      <c r="Z798" s="182"/>
      <c r="AA798" s="182"/>
      <c r="AB798" s="181"/>
      <c r="AC798" s="181"/>
      <c r="AD798" s="181"/>
      <c r="AE798" s="182"/>
      <c r="AF798" s="182"/>
      <c r="AG798" s="181"/>
      <c r="AH798" s="181"/>
      <c r="AI798" s="181"/>
      <c r="AJ798" s="182"/>
      <c r="AK798" s="182"/>
      <c r="AL798" s="181"/>
      <c r="AM798" s="181"/>
      <c r="AN798" s="181"/>
      <c r="AO798" s="182"/>
      <c r="AP798" s="182"/>
      <c r="AQ798" s="181"/>
      <c r="AR798" s="181"/>
      <c r="AS798" s="181"/>
      <c r="AT798" s="182"/>
      <c r="AU798" s="182"/>
      <c r="AV798" s="181"/>
      <c r="AW798" s="181"/>
      <c r="AX798" s="181"/>
      <c r="AY798" s="182"/>
      <c r="AZ798" s="182"/>
      <c r="BA798" s="181"/>
      <c r="BB798" s="181"/>
      <c r="BC798" s="181"/>
      <c r="BD798" s="182"/>
      <c r="BE798" s="182"/>
      <c r="BF798" s="181"/>
      <c r="BG798" s="180">
        <f t="shared" si="1377"/>
        <v>0</v>
      </c>
      <c r="BH798" s="116" t="str">
        <f t="shared" si="1378"/>
        <v/>
      </c>
      <c r="BI798" s="80" t="b">
        <f t="shared" si="1326"/>
        <v>0</v>
      </c>
      <c r="BJ798" s="80" t="str">
        <f t="shared" si="1327"/>
        <v/>
      </c>
      <c r="BK798" s="80" t="b">
        <f t="shared" si="1379"/>
        <v>0</v>
      </c>
      <c r="BL798" s="13" t="str">
        <f t="shared" si="1328"/>
        <v/>
      </c>
      <c r="BM798" s="13" t="b">
        <f t="shared" si="1380"/>
        <v>0</v>
      </c>
      <c r="BN798" s="35" t="str">
        <f t="shared" si="1329"/>
        <v/>
      </c>
      <c r="BO798" s="13" t="b">
        <f t="shared" si="1330"/>
        <v>0</v>
      </c>
      <c r="BP798" s="35" t="str">
        <f t="shared" si="1331"/>
        <v/>
      </c>
      <c r="BQ798" s="13" t="b">
        <f t="shared" si="1332"/>
        <v>0</v>
      </c>
      <c r="BR798" s="35" t="str">
        <f t="shared" si="1333"/>
        <v/>
      </c>
      <c r="BS798" s="35" t="b">
        <f t="shared" si="1334"/>
        <v>0</v>
      </c>
      <c r="BT798" s="35" t="str">
        <f t="shared" si="1335"/>
        <v/>
      </c>
      <c r="BU798" s="35" t="b">
        <f t="shared" si="1336"/>
        <v>0</v>
      </c>
      <c r="BV798" s="35" t="str">
        <f t="shared" si="1337"/>
        <v/>
      </c>
      <c r="BW798" s="13" t="b">
        <f t="shared" si="1412"/>
        <v>0</v>
      </c>
      <c r="BX798" s="35" t="str">
        <f t="shared" si="1338"/>
        <v/>
      </c>
      <c r="BY798" s="265" t="b">
        <f t="shared" si="1381"/>
        <v>0</v>
      </c>
      <c r="BZ798" s="35" t="str">
        <f t="shared" si="1339"/>
        <v/>
      </c>
      <c r="CA798" s="265" t="b">
        <f t="shared" si="1382"/>
        <v>0</v>
      </c>
      <c r="CB798" s="35" t="str">
        <f t="shared" si="1340"/>
        <v/>
      </c>
      <c r="CC798" s="272" t="b">
        <f t="shared" si="1383"/>
        <v>0</v>
      </c>
      <c r="CD798" s="35" t="str">
        <f t="shared" si="1341"/>
        <v/>
      </c>
      <c r="CE798" s="13" t="b">
        <f t="shared" si="1342"/>
        <v>0</v>
      </c>
      <c r="CF798" s="35" t="str">
        <f t="shared" si="1343"/>
        <v/>
      </c>
      <c r="CG798" s="179">
        <f t="shared" si="1344"/>
        <v>0</v>
      </c>
      <c r="CH798" s="179">
        <f t="shared" si="1345"/>
        <v>0</v>
      </c>
      <c r="CI798" s="218">
        <f t="shared" si="1384"/>
        <v>0</v>
      </c>
      <c r="CJ798" s="218">
        <f t="shared" si="1385"/>
        <v>0</v>
      </c>
      <c r="CK798" s="218">
        <f t="shared" si="1386"/>
        <v>0</v>
      </c>
      <c r="CL798" s="218">
        <f t="shared" si="1387"/>
        <v>0</v>
      </c>
      <c r="CM798" s="218">
        <f t="shared" si="1388"/>
        <v>0</v>
      </c>
      <c r="CN798" s="218">
        <f t="shared" si="1389"/>
        <v>0</v>
      </c>
      <c r="CO798" s="218">
        <f t="shared" si="1390"/>
        <v>0</v>
      </c>
      <c r="CP798" s="218">
        <f t="shared" si="1391"/>
        <v>0</v>
      </c>
      <c r="CQ798" s="218">
        <f t="shared" si="1392"/>
        <v>0</v>
      </c>
      <c r="CR798" s="218">
        <f t="shared" si="1393"/>
        <v>0</v>
      </c>
      <c r="CS798" s="14">
        <f t="shared" si="1346"/>
        <v>0</v>
      </c>
      <c r="CT798" s="236">
        <f t="shared" si="1347"/>
        <v>0</v>
      </c>
      <c r="CU798" s="237">
        <f t="shared" si="1415"/>
        <v>0</v>
      </c>
      <c r="CV798" s="16">
        <f t="shared" si="1415"/>
        <v>0</v>
      </c>
      <c r="CW798" s="16">
        <f t="shared" si="1415"/>
        <v>0</v>
      </c>
      <c r="CX798" s="16">
        <f t="shared" si="1415"/>
        <v>0</v>
      </c>
      <c r="CY798" s="16">
        <f t="shared" si="1415"/>
        <v>0</v>
      </c>
      <c r="CZ798" s="16">
        <f t="shared" si="1415"/>
        <v>0</v>
      </c>
      <c r="DA798" s="16">
        <f t="shared" si="1415"/>
        <v>0</v>
      </c>
      <c r="DB798" s="16">
        <f t="shared" si="1415"/>
        <v>0</v>
      </c>
      <c r="DC798" s="16">
        <f t="shared" si="1415"/>
        <v>0</v>
      </c>
      <c r="DD798" s="238">
        <f t="shared" si="1415"/>
        <v>0</v>
      </c>
      <c r="DE798" s="232">
        <f t="shared" si="1416"/>
        <v>0</v>
      </c>
      <c r="DF798" s="132">
        <f t="shared" si="1416"/>
        <v>0</v>
      </c>
      <c r="DG798" s="132">
        <f t="shared" si="1416"/>
        <v>0</v>
      </c>
      <c r="DH798" s="132">
        <f t="shared" si="1416"/>
        <v>0</v>
      </c>
      <c r="DI798" s="132">
        <f t="shared" si="1416"/>
        <v>0</v>
      </c>
      <c r="DJ798" s="132">
        <f t="shared" si="1416"/>
        <v>0</v>
      </c>
      <c r="DK798" s="132">
        <f t="shared" si="1416"/>
        <v>0</v>
      </c>
      <c r="DL798" s="132">
        <f t="shared" si="1416"/>
        <v>0</v>
      </c>
      <c r="DM798" s="132">
        <f t="shared" si="1416"/>
        <v>0</v>
      </c>
      <c r="DN798" s="233">
        <f t="shared" si="1416"/>
        <v>0</v>
      </c>
      <c r="DO798" s="232">
        <f t="shared" si="1348"/>
        <v>0</v>
      </c>
      <c r="DP798" s="132">
        <f t="shared" si="1349"/>
        <v>0</v>
      </c>
      <c r="DQ798" s="132">
        <f t="shared" si="1350"/>
        <v>0</v>
      </c>
      <c r="DR798" s="132">
        <f t="shared" si="1351"/>
        <v>0</v>
      </c>
      <c r="DS798" s="132">
        <f t="shared" si="1352"/>
        <v>0</v>
      </c>
      <c r="DT798" s="132">
        <f t="shared" si="1353"/>
        <v>0</v>
      </c>
      <c r="DU798" s="132">
        <f t="shared" si="1354"/>
        <v>0</v>
      </c>
      <c r="DV798" s="132">
        <f t="shared" si="1355"/>
        <v>0</v>
      </c>
      <c r="DW798" s="132">
        <f t="shared" si="1356"/>
        <v>0</v>
      </c>
      <c r="DX798" s="233">
        <f t="shared" si="1357"/>
        <v>0</v>
      </c>
      <c r="DY798" s="231" t="b">
        <f t="shared" si="1394"/>
        <v>0</v>
      </c>
      <c r="DZ798" s="163"/>
      <c r="EA798" s="226" t="str">
        <f t="shared" si="1395"/>
        <v/>
      </c>
      <c r="EB798" s="178" t="str">
        <f t="shared" si="1396"/>
        <v/>
      </c>
      <c r="EC798" s="178" t="str">
        <f t="shared" si="1397"/>
        <v/>
      </c>
      <c r="ED798" s="178" t="str">
        <f t="shared" si="1398"/>
        <v/>
      </c>
      <c r="EE798" s="178" t="str">
        <f t="shared" si="1399"/>
        <v/>
      </c>
      <c r="EF798" s="178" t="str">
        <f t="shared" si="1400"/>
        <v/>
      </c>
      <c r="EG798" s="178" t="str">
        <f t="shared" si="1401"/>
        <v/>
      </c>
      <c r="EH798" s="178" t="str">
        <f t="shared" si="1402"/>
        <v/>
      </c>
      <c r="EI798" s="178" t="str">
        <f t="shared" si="1403"/>
        <v/>
      </c>
      <c r="EJ798" s="227" t="str">
        <f t="shared" si="1404"/>
        <v/>
      </c>
      <c r="EK798" s="230" t="str">
        <f t="shared" si="1358"/>
        <v/>
      </c>
      <c r="EL798" s="177" t="str">
        <f t="shared" si="1359"/>
        <v/>
      </c>
      <c r="EM798" s="177" t="str">
        <f t="shared" si="1360"/>
        <v/>
      </c>
      <c r="EN798" s="177" t="str">
        <f t="shared" si="1361"/>
        <v/>
      </c>
      <c r="EO798" s="177" t="str">
        <f t="shared" si="1362"/>
        <v/>
      </c>
      <c r="EP798" s="177" t="str">
        <f t="shared" si="1363"/>
        <v/>
      </c>
      <c r="EQ798" s="177" t="str">
        <f t="shared" si="1364"/>
        <v/>
      </c>
      <c r="ER798" s="177" t="str">
        <f t="shared" si="1365"/>
        <v/>
      </c>
      <c r="ES798" s="177" t="str">
        <f t="shared" si="1366"/>
        <v/>
      </c>
      <c r="ET798" s="177" t="str">
        <f t="shared" si="1367"/>
        <v/>
      </c>
      <c r="EU798" s="229" t="e">
        <f t="shared" si="1368"/>
        <v>#VALUE!</v>
      </c>
      <c r="EV798" s="27" t="e">
        <f t="shared" si="1369"/>
        <v>#VALUE!</v>
      </c>
      <c r="EW798" s="27" t="e">
        <f t="shared" si="1370"/>
        <v>#VALUE!</v>
      </c>
      <c r="EX798" s="28" t="e">
        <f t="shared" si="1371"/>
        <v>#VALUE!</v>
      </c>
      <c r="EY798" s="28" t="e">
        <f t="shared" si="1372"/>
        <v>#VALUE!</v>
      </c>
      <c r="EZ798" s="28" t="b">
        <f t="shared" si="1373"/>
        <v>0</v>
      </c>
      <c r="FA798" s="176" t="str">
        <f t="shared" si="1374"/>
        <v/>
      </c>
      <c r="FB798" s="27" t="e" cm="1">
        <f t="array" aca="1" ref="FB798" ca="1">TEXT(RIGHT(10-RIGHT(SUM(INDEX(1*(MID(MID(C798,1,1)*2,ROW(INDIRECT("1:"&amp;LEN(MID(C798,1,1)*2))),1)),,))+MID(C798,2,1)+
SUM(INDEX(1*(MID(MID(C798,3,1)*2,ROW(INDIRECT("1:"&amp;LEN(MID(C798,3,1)*2))),1)),,))+MID(C798,4,1)+
SUM(INDEX(1*(MID(MID(C798,5,1)*2,ROW(INDIRECT("1:"&amp;LEN(MID(C798,5,1)*2))),1)),,))+MID(C798,6,1)+
SUM(INDEX(1*(MID(MID(C798,8,1)*2,ROW(INDIRECT("1:"&amp;LEN(MID(C798,8,1)*2))),1)),,))+MID(C798,9,1)+
SUM(INDEX(1*(MID(MID(C798,10,1)*2,ROW(INDIRECT("1:"&amp;LEN(MID(C798,10,1)*2))),1)),,)),1),1),"0")</f>
        <v>#VALUE!</v>
      </c>
      <c r="FC798" s="27" t="str">
        <f t="shared" si="1375"/>
        <v/>
      </c>
      <c r="FD798" s="29" t="b">
        <f t="shared" si="1376"/>
        <v>0</v>
      </c>
      <c r="FE798" s="112" t="b">
        <f>IFERROR(MATCH(D798,'Avtal för korttidsarbete'!$G$13:$G$1012,0),TRUE)</f>
        <v>1</v>
      </c>
      <c r="FF798" s="112" t="b">
        <f t="shared" si="1405"/>
        <v>0</v>
      </c>
      <c r="FG798" s="113" t="str" cm="1">
        <f t="array" ref="FG798">IF(FE798=TRUE,"x",INDEX('Avtal för korttidsarbete'!$E$13:$E$1012,$FE798))</f>
        <v>x</v>
      </c>
      <c r="FH798" s="113" t="str" cm="1">
        <f t="array" ref="FH798">IF(FE798=TRUE,"x",INDEX('Avtal för korttidsarbete'!$F$13:$F$1012,$FE798))</f>
        <v>x</v>
      </c>
      <c r="FI798" s="112" t="b">
        <f t="shared" si="1406"/>
        <v>0</v>
      </c>
      <c r="FJ798" s="135">
        <f t="shared" si="1407"/>
        <v>44166</v>
      </c>
      <c r="FK798" s="135">
        <f t="shared" si="1408"/>
        <v>44377</v>
      </c>
      <c r="FL798" s="112" t="b">
        <f t="shared" si="1409"/>
        <v>0</v>
      </c>
      <c r="FM798" s="113">
        <f t="shared" si="1410"/>
        <v>44166</v>
      </c>
      <c r="FN798" s="135">
        <f t="shared" si="1411"/>
        <v>44377</v>
      </c>
      <c r="FO798" s="148" t="b">
        <f>IFERROR(INDEX('Avtal för korttidsarbete'!R:R,MATCH(D798,'Avtal för korttidsarbete'!$G:$G,0)),TRUE)</f>
        <v>1</v>
      </c>
      <c r="FP798" s="135" t="str">
        <f>IF(FO798,"-",INDEX('Avtal för korttidsarbete'!$D:$D,MATCH(D798,'Avtal för korttidsarbete'!$G:$G,0)))</f>
        <v>-</v>
      </c>
      <c r="FQ798" s="113" t="b">
        <f>IFERROR(G798&gt;INDEX(Uppsägningar!E:E,MATCH(C798,Uppsägningar!C:C,0)),FALSE)</f>
        <v>0</v>
      </c>
    </row>
    <row r="799" spans="1:173" x14ac:dyDescent="0.25">
      <c r="A799" s="19">
        <v>783</v>
      </c>
      <c r="B799" s="20"/>
      <c r="C799" s="183"/>
      <c r="D799" s="66"/>
      <c r="E799" s="212">
        <f>IFERROR(INDEX(Admin!$C$7:$C$10,MATCH(FP799,TblNivåValTExt,0)),0)</f>
        <v>0</v>
      </c>
      <c r="F799" s="1"/>
      <c r="G799" s="1"/>
      <c r="H799" s="78"/>
      <c r="I799" s="181"/>
      <c r="J799" s="181"/>
      <c r="K799" s="182"/>
      <c r="L799" s="182"/>
      <c r="M799" s="181"/>
      <c r="N799" s="181"/>
      <c r="O799" s="181"/>
      <c r="P799" s="182"/>
      <c r="Q799" s="182"/>
      <c r="R799" s="181"/>
      <c r="S799" s="181"/>
      <c r="T799" s="181"/>
      <c r="U799" s="182"/>
      <c r="V799" s="182"/>
      <c r="W799" s="181"/>
      <c r="X799" s="181"/>
      <c r="Y799" s="181"/>
      <c r="Z799" s="182"/>
      <c r="AA799" s="182"/>
      <c r="AB799" s="181"/>
      <c r="AC799" s="181"/>
      <c r="AD799" s="181"/>
      <c r="AE799" s="182"/>
      <c r="AF799" s="182"/>
      <c r="AG799" s="181"/>
      <c r="AH799" s="181"/>
      <c r="AI799" s="181"/>
      <c r="AJ799" s="182"/>
      <c r="AK799" s="182"/>
      <c r="AL799" s="181"/>
      <c r="AM799" s="181"/>
      <c r="AN799" s="181"/>
      <c r="AO799" s="182"/>
      <c r="AP799" s="182"/>
      <c r="AQ799" s="181"/>
      <c r="AR799" s="181"/>
      <c r="AS799" s="181"/>
      <c r="AT799" s="182"/>
      <c r="AU799" s="182"/>
      <c r="AV799" s="181"/>
      <c r="AW799" s="181"/>
      <c r="AX799" s="181"/>
      <c r="AY799" s="182"/>
      <c r="AZ799" s="182"/>
      <c r="BA799" s="181"/>
      <c r="BB799" s="181"/>
      <c r="BC799" s="181"/>
      <c r="BD799" s="182"/>
      <c r="BE799" s="182"/>
      <c r="BF799" s="181"/>
      <c r="BG799" s="180">
        <f t="shared" si="1377"/>
        <v>0</v>
      </c>
      <c r="BH799" s="116" t="str">
        <f t="shared" si="1378"/>
        <v/>
      </c>
      <c r="BI799" s="80" t="b">
        <f t="shared" si="1326"/>
        <v>0</v>
      </c>
      <c r="BJ799" s="80" t="str">
        <f t="shared" si="1327"/>
        <v/>
      </c>
      <c r="BK799" s="80" t="b">
        <f t="shared" si="1379"/>
        <v>0</v>
      </c>
      <c r="BL799" s="13" t="str">
        <f t="shared" si="1328"/>
        <v/>
      </c>
      <c r="BM799" s="13" t="b">
        <f t="shared" si="1380"/>
        <v>0</v>
      </c>
      <c r="BN799" s="35" t="str">
        <f t="shared" si="1329"/>
        <v/>
      </c>
      <c r="BO799" s="13" t="b">
        <f t="shared" si="1330"/>
        <v>0</v>
      </c>
      <c r="BP799" s="35" t="str">
        <f t="shared" si="1331"/>
        <v/>
      </c>
      <c r="BQ799" s="13" t="b">
        <f t="shared" si="1332"/>
        <v>0</v>
      </c>
      <c r="BR799" s="35" t="str">
        <f t="shared" si="1333"/>
        <v/>
      </c>
      <c r="BS799" s="35" t="b">
        <f t="shared" si="1334"/>
        <v>0</v>
      </c>
      <c r="BT799" s="35" t="str">
        <f t="shared" si="1335"/>
        <v/>
      </c>
      <c r="BU799" s="35" t="b">
        <f t="shared" si="1336"/>
        <v>0</v>
      </c>
      <c r="BV799" s="35" t="str">
        <f t="shared" si="1337"/>
        <v/>
      </c>
      <c r="BW799" s="13" t="b">
        <f t="shared" si="1412"/>
        <v>0</v>
      </c>
      <c r="BX799" s="35" t="str">
        <f t="shared" si="1338"/>
        <v/>
      </c>
      <c r="BY799" s="265" t="b">
        <f t="shared" si="1381"/>
        <v>0</v>
      </c>
      <c r="BZ799" s="35" t="str">
        <f t="shared" si="1339"/>
        <v/>
      </c>
      <c r="CA799" s="265" t="b">
        <f t="shared" si="1382"/>
        <v>0</v>
      </c>
      <c r="CB799" s="35" t="str">
        <f t="shared" si="1340"/>
        <v/>
      </c>
      <c r="CC799" s="272" t="b">
        <f t="shared" si="1383"/>
        <v>0</v>
      </c>
      <c r="CD799" s="35" t="str">
        <f t="shared" si="1341"/>
        <v/>
      </c>
      <c r="CE799" s="13" t="b">
        <f t="shared" si="1342"/>
        <v>0</v>
      </c>
      <c r="CF799" s="35" t="str">
        <f t="shared" si="1343"/>
        <v/>
      </c>
      <c r="CG799" s="179">
        <f t="shared" si="1344"/>
        <v>0</v>
      </c>
      <c r="CH799" s="179">
        <f t="shared" si="1345"/>
        <v>0</v>
      </c>
      <c r="CI799" s="218">
        <f t="shared" si="1384"/>
        <v>0</v>
      </c>
      <c r="CJ799" s="218">
        <f t="shared" si="1385"/>
        <v>0</v>
      </c>
      <c r="CK799" s="218">
        <f t="shared" si="1386"/>
        <v>0</v>
      </c>
      <c r="CL799" s="218">
        <f t="shared" si="1387"/>
        <v>0</v>
      </c>
      <c r="CM799" s="218">
        <f t="shared" si="1388"/>
        <v>0</v>
      </c>
      <c r="CN799" s="218">
        <f t="shared" si="1389"/>
        <v>0</v>
      </c>
      <c r="CO799" s="218">
        <f t="shared" si="1390"/>
        <v>0</v>
      </c>
      <c r="CP799" s="218">
        <f t="shared" si="1391"/>
        <v>0</v>
      </c>
      <c r="CQ799" s="218">
        <f t="shared" si="1392"/>
        <v>0</v>
      </c>
      <c r="CR799" s="218">
        <f t="shared" si="1393"/>
        <v>0</v>
      </c>
      <c r="CS799" s="14">
        <f t="shared" si="1346"/>
        <v>0</v>
      </c>
      <c r="CT799" s="236">
        <f t="shared" si="1347"/>
        <v>0</v>
      </c>
      <c r="CU799" s="237">
        <f t="shared" si="1415"/>
        <v>0</v>
      </c>
      <c r="CV799" s="16">
        <f t="shared" si="1415"/>
        <v>0</v>
      </c>
      <c r="CW799" s="16">
        <f t="shared" si="1415"/>
        <v>0</v>
      </c>
      <c r="CX799" s="16">
        <f t="shared" si="1415"/>
        <v>0</v>
      </c>
      <c r="CY799" s="16">
        <f t="shared" si="1415"/>
        <v>0</v>
      </c>
      <c r="CZ799" s="16">
        <f t="shared" si="1415"/>
        <v>0</v>
      </c>
      <c r="DA799" s="16">
        <f t="shared" si="1415"/>
        <v>0</v>
      </c>
      <c r="DB799" s="16">
        <f t="shared" si="1415"/>
        <v>0</v>
      </c>
      <c r="DC799" s="16">
        <f t="shared" si="1415"/>
        <v>0</v>
      </c>
      <c r="DD799" s="238">
        <f t="shared" si="1415"/>
        <v>0</v>
      </c>
      <c r="DE799" s="232">
        <f t="shared" si="1416"/>
        <v>0</v>
      </c>
      <c r="DF799" s="132">
        <f t="shared" si="1416"/>
        <v>0</v>
      </c>
      <c r="DG799" s="132">
        <f t="shared" si="1416"/>
        <v>0</v>
      </c>
      <c r="DH799" s="132">
        <f t="shared" si="1416"/>
        <v>0</v>
      </c>
      <c r="DI799" s="132">
        <f t="shared" si="1416"/>
        <v>0</v>
      </c>
      <c r="DJ799" s="132">
        <f t="shared" si="1416"/>
        <v>0</v>
      </c>
      <c r="DK799" s="132">
        <f t="shared" si="1416"/>
        <v>0</v>
      </c>
      <c r="DL799" s="132">
        <f t="shared" si="1416"/>
        <v>0</v>
      </c>
      <c r="DM799" s="132">
        <f t="shared" si="1416"/>
        <v>0</v>
      </c>
      <c r="DN799" s="233">
        <f t="shared" si="1416"/>
        <v>0</v>
      </c>
      <c r="DO799" s="232">
        <f t="shared" si="1348"/>
        <v>0</v>
      </c>
      <c r="DP799" s="132">
        <f t="shared" si="1349"/>
        <v>0</v>
      </c>
      <c r="DQ799" s="132">
        <f t="shared" si="1350"/>
        <v>0</v>
      </c>
      <c r="DR799" s="132">
        <f t="shared" si="1351"/>
        <v>0</v>
      </c>
      <c r="DS799" s="132">
        <f t="shared" si="1352"/>
        <v>0</v>
      </c>
      <c r="DT799" s="132">
        <f t="shared" si="1353"/>
        <v>0</v>
      </c>
      <c r="DU799" s="132">
        <f t="shared" si="1354"/>
        <v>0</v>
      </c>
      <c r="DV799" s="132">
        <f t="shared" si="1355"/>
        <v>0</v>
      </c>
      <c r="DW799" s="132">
        <f t="shared" si="1356"/>
        <v>0</v>
      </c>
      <c r="DX799" s="233">
        <f t="shared" si="1357"/>
        <v>0</v>
      </c>
      <c r="DY799" s="231" t="b">
        <f t="shared" si="1394"/>
        <v>0</v>
      </c>
      <c r="DZ799" s="163"/>
      <c r="EA799" s="226" t="str">
        <f t="shared" si="1395"/>
        <v/>
      </c>
      <c r="EB799" s="178" t="str">
        <f t="shared" si="1396"/>
        <v/>
      </c>
      <c r="EC799" s="178" t="str">
        <f t="shared" si="1397"/>
        <v/>
      </c>
      <c r="ED799" s="178" t="str">
        <f t="shared" si="1398"/>
        <v/>
      </c>
      <c r="EE799" s="178" t="str">
        <f t="shared" si="1399"/>
        <v/>
      </c>
      <c r="EF799" s="178" t="str">
        <f t="shared" si="1400"/>
        <v/>
      </c>
      <c r="EG799" s="178" t="str">
        <f t="shared" si="1401"/>
        <v/>
      </c>
      <c r="EH799" s="178" t="str">
        <f t="shared" si="1402"/>
        <v/>
      </c>
      <c r="EI799" s="178" t="str">
        <f t="shared" si="1403"/>
        <v/>
      </c>
      <c r="EJ799" s="227" t="str">
        <f t="shared" si="1404"/>
        <v/>
      </c>
      <c r="EK799" s="230" t="str">
        <f t="shared" si="1358"/>
        <v/>
      </c>
      <c r="EL799" s="177" t="str">
        <f t="shared" si="1359"/>
        <v/>
      </c>
      <c r="EM799" s="177" t="str">
        <f t="shared" si="1360"/>
        <v/>
      </c>
      <c r="EN799" s="177" t="str">
        <f t="shared" si="1361"/>
        <v/>
      </c>
      <c r="EO799" s="177" t="str">
        <f t="shared" si="1362"/>
        <v/>
      </c>
      <c r="EP799" s="177" t="str">
        <f t="shared" si="1363"/>
        <v/>
      </c>
      <c r="EQ799" s="177" t="str">
        <f t="shared" si="1364"/>
        <v/>
      </c>
      <c r="ER799" s="177" t="str">
        <f t="shared" si="1365"/>
        <v/>
      </c>
      <c r="ES799" s="177" t="str">
        <f t="shared" si="1366"/>
        <v/>
      </c>
      <c r="ET799" s="177" t="str">
        <f t="shared" si="1367"/>
        <v/>
      </c>
      <c r="EU799" s="229" t="e">
        <f t="shared" si="1368"/>
        <v>#VALUE!</v>
      </c>
      <c r="EV799" s="27" t="e">
        <f t="shared" si="1369"/>
        <v>#VALUE!</v>
      </c>
      <c r="EW799" s="27" t="e">
        <f t="shared" si="1370"/>
        <v>#VALUE!</v>
      </c>
      <c r="EX799" s="28" t="e">
        <f t="shared" si="1371"/>
        <v>#VALUE!</v>
      </c>
      <c r="EY799" s="28" t="e">
        <f t="shared" si="1372"/>
        <v>#VALUE!</v>
      </c>
      <c r="EZ799" s="28" t="b">
        <f t="shared" si="1373"/>
        <v>0</v>
      </c>
      <c r="FA799" s="176" t="str">
        <f t="shared" si="1374"/>
        <v/>
      </c>
      <c r="FB799" s="27" t="e" cm="1">
        <f t="array" aca="1" ref="FB799" ca="1">TEXT(RIGHT(10-RIGHT(SUM(INDEX(1*(MID(MID(C799,1,1)*2,ROW(INDIRECT("1:"&amp;LEN(MID(C799,1,1)*2))),1)),,))+MID(C799,2,1)+
SUM(INDEX(1*(MID(MID(C799,3,1)*2,ROW(INDIRECT("1:"&amp;LEN(MID(C799,3,1)*2))),1)),,))+MID(C799,4,1)+
SUM(INDEX(1*(MID(MID(C799,5,1)*2,ROW(INDIRECT("1:"&amp;LEN(MID(C799,5,1)*2))),1)),,))+MID(C799,6,1)+
SUM(INDEX(1*(MID(MID(C799,8,1)*2,ROW(INDIRECT("1:"&amp;LEN(MID(C799,8,1)*2))),1)),,))+MID(C799,9,1)+
SUM(INDEX(1*(MID(MID(C799,10,1)*2,ROW(INDIRECT("1:"&amp;LEN(MID(C799,10,1)*2))),1)),,)),1),1),"0")</f>
        <v>#VALUE!</v>
      </c>
      <c r="FC799" s="27" t="str">
        <f t="shared" si="1375"/>
        <v/>
      </c>
      <c r="FD799" s="29" t="b">
        <f t="shared" si="1376"/>
        <v>0</v>
      </c>
      <c r="FE799" s="112" t="b">
        <f>IFERROR(MATCH(D799,'Avtal för korttidsarbete'!$G$13:$G$1012,0),TRUE)</f>
        <v>1</v>
      </c>
      <c r="FF799" s="112" t="b">
        <f t="shared" si="1405"/>
        <v>0</v>
      </c>
      <c r="FG799" s="113" t="str" cm="1">
        <f t="array" ref="FG799">IF(FE799=TRUE,"x",INDEX('Avtal för korttidsarbete'!$E$13:$E$1012,$FE799))</f>
        <v>x</v>
      </c>
      <c r="FH799" s="113" t="str" cm="1">
        <f t="array" ref="FH799">IF(FE799=TRUE,"x",INDEX('Avtal för korttidsarbete'!$F$13:$F$1012,$FE799))</f>
        <v>x</v>
      </c>
      <c r="FI799" s="112" t="b">
        <f t="shared" si="1406"/>
        <v>0</v>
      </c>
      <c r="FJ799" s="135">
        <f t="shared" si="1407"/>
        <v>44166</v>
      </c>
      <c r="FK799" s="135">
        <f t="shared" si="1408"/>
        <v>44377</v>
      </c>
      <c r="FL799" s="112" t="b">
        <f t="shared" si="1409"/>
        <v>0</v>
      </c>
      <c r="FM799" s="113">
        <f t="shared" si="1410"/>
        <v>44166</v>
      </c>
      <c r="FN799" s="135">
        <f t="shared" si="1411"/>
        <v>44377</v>
      </c>
      <c r="FO799" s="148" t="b">
        <f>IFERROR(INDEX('Avtal för korttidsarbete'!R:R,MATCH(D799,'Avtal för korttidsarbete'!$G:$G,0)),TRUE)</f>
        <v>1</v>
      </c>
      <c r="FP799" s="135" t="str">
        <f>IF(FO799,"-",INDEX('Avtal för korttidsarbete'!$D:$D,MATCH(D799,'Avtal för korttidsarbete'!$G:$G,0)))</f>
        <v>-</v>
      </c>
      <c r="FQ799" s="113" t="b">
        <f>IFERROR(G799&gt;INDEX(Uppsägningar!E:E,MATCH(C799,Uppsägningar!C:C,0)),FALSE)</f>
        <v>0</v>
      </c>
    </row>
    <row r="800" spans="1:173" x14ac:dyDescent="0.25">
      <c r="A800" s="19">
        <v>784</v>
      </c>
      <c r="B800" s="20"/>
      <c r="C800" s="183"/>
      <c r="D800" s="66"/>
      <c r="E800" s="212">
        <f>IFERROR(INDEX(Admin!$C$7:$C$10,MATCH(FP800,TblNivåValTExt,0)),0)</f>
        <v>0</v>
      </c>
      <c r="F800" s="1"/>
      <c r="G800" s="1"/>
      <c r="H800" s="78"/>
      <c r="I800" s="181"/>
      <c r="J800" s="181"/>
      <c r="K800" s="182"/>
      <c r="L800" s="182"/>
      <c r="M800" s="181"/>
      <c r="N800" s="181"/>
      <c r="O800" s="181"/>
      <c r="P800" s="182"/>
      <c r="Q800" s="182"/>
      <c r="R800" s="181"/>
      <c r="S800" s="181"/>
      <c r="T800" s="181"/>
      <c r="U800" s="182"/>
      <c r="V800" s="182"/>
      <c r="W800" s="181"/>
      <c r="X800" s="181"/>
      <c r="Y800" s="181"/>
      <c r="Z800" s="182"/>
      <c r="AA800" s="182"/>
      <c r="AB800" s="181"/>
      <c r="AC800" s="181"/>
      <c r="AD800" s="181"/>
      <c r="AE800" s="182"/>
      <c r="AF800" s="182"/>
      <c r="AG800" s="181"/>
      <c r="AH800" s="181"/>
      <c r="AI800" s="181"/>
      <c r="AJ800" s="182"/>
      <c r="AK800" s="182"/>
      <c r="AL800" s="181"/>
      <c r="AM800" s="181"/>
      <c r="AN800" s="181"/>
      <c r="AO800" s="182"/>
      <c r="AP800" s="182"/>
      <c r="AQ800" s="181"/>
      <c r="AR800" s="181"/>
      <c r="AS800" s="181"/>
      <c r="AT800" s="182"/>
      <c r="AU800" s="182"/>
      <c r="AV800" s="181"/>
      <c r="AW800" s="181"/>
      <c r="AX800" s="181"/>
      <c r="AY800" s="182"/>
      <c r="AZ800" s="182"/>
      <c r="BA800" s="181"/>
      <c r="BB800" s="181"/>
      <c r="BC800" s="181"/>
      <c r="BD800" s="182"/>
      <c r="BE800" s="182"/>
      <c r="BF800" s="181"/>
      <c r="BG800" s="180">
        <f t="shared" si="1377"/>
        <v>0</v>
      </c>
      <c r="BH800" s="116" t="str">
        <f t="shared" si="1378"/>
        <v/>
      </c>
      <c r="BI800" s="80" t="b">
        <f t="shared" si="1326"/>
        <v>0</v>
      </c>
      <c r="BJ800" s="80" t="str">
        <f t="shared" si="1327"/>
        <v/>
      </c>
      <c r="BK800" s="80" t="b">
        <f t="shared" si="1379"/>
        <v>0</v>
      </c>
      <c r="BL800" s="13" t="str">
        <f t="shared" si="1328"/>
        <v/>
      </c>
      <c r="BM800" s="13" t="b">
        <f t="shared" si="1380"/>
        <v>0</v>
      </c>
      <c r="BN800" s="35" t="str">
        <f t="shared" si="1329"/>
        <v/>
      </c>
      <c r="BO800" s="13" t="b">
        <f t="shared" si="1330"/>
        <v>0</v>
      </c>
      <c r="BP800" s="35" t="str">
        <f t="shared" si="1331"/>
        <v/>
      </c>
      <c r="BQ800" s="13" t="b">
        <f t="shared" si="1332"/>
        <v>0</v>
      </c>
      <c r="BR800" s="35" t="str">
        <f t="shared" si="1333"/>
        <v/>
      </c>
      <c r="BS800" s="35" t="b">
        <f t="shared" si="1334"/>
        <v>0</v>
      </c>
      <c r="BT800" s="35" t="str">
        <f t="shared" si="1335"/>
        <v/>
      </c>
      <c r="BU800" s="35" t="b">
        <f t="shared" si="1336"/>
        <v>0</v>
      </c>
      <c r="BV800" s="35" t="str">
        <f t="shared" si="1337"/>
        <v/>
      </c>
      <c r="BW800" s="13" t="b">
        <f t="shared" si="1412"/>
        <v>0</v>
      </c>
      <c r="BX800" s="35" t="str">
        <f t="shared" si="1338"/>
        <v/>
      </c>
      <c r="BY800" s="265" t="b">
        <f t="shared" si="1381"/>
        <v>0</v>
      </c>
      <c r="BZ800" s="35" t="str">
        <f t="shared" si="1339"/>
        <v/>
      </c>
      <c r="CA800" s="265" t="b">
        <f t="shared" si="1382"/>
        <v>0</v>
      </c>
      <c r="CB800" s="35" t="str">
        <f t="shared" si="1340"/>
        <v/>
      </c>
      <c r="CC800" s="272" t="b">
        <f t="shared" si="1383"/>
        <v>0</v>
      </c>
      <c r="CD800" s="35" t="str">
        <f t="shared" si="1341"/>
        <v/>
      </c>
      <c r="CE800" s="13" t="b">
        <f t="shared" si="1342"/>
        <v>0</v>
      </c>
      <c r="CF800" s="35" t="str">
        <f t="shared" si="1343"/>
        <v/>
      </c>
      <c r="CG800" s="179">
        <f t="shared" si="1344"/>
        <v>0</v>
      </c>
      <c r="CH800" s="179">
        <f t="shared" si="1345"/>
        <v>0</v>
      </c>
      <c r="CI800" s="218">
        <f t="shared" si="1384"/>
        <v>0</v>
      </c>
      <c r="CJ800" s="218">
        <f t="shared" si="1385"/>
        <v>0</v>
      </c>
      <c r="CK800" s="218">
        <f t="shared" si="1386"/>
        <v>0</v>
      </c>
      <c r="CL800" s="218">
        <f t="shared" si="1387"/>
        <v>0</v>
      </c>
      <c r="CM800" s="218">
        <f t="shared" si="1388"/>
        <v>0</v>
      </c>
      <c r="CN800" s="218">
        <f t="shared" si="1389"/>
        <v>0</v>
      </c>
      <c r="CO800" s="218">
        <f t="shared" si="1390"/>
        <v>0</v>
      </c>
      <c r="CP800" s="218">
        <f t="shared" si="1391"/>
        <v>0</v>
      </c>
      <c r="CQ800" s="218">
        <f t="shared" si="1392"/>
        <v>0</v>
      </c>
      <c r="CR800" s="218">
        <f t="shared" si="1393"/>
        <v>0</v>
      </c>
      <c r="CS800" s="14">
        <f t="shared" si="1346"/>
        <v>0</v>
      </c>
      <c r="CT800" s="236">
        <f t="shared" si="1347"/>
        <v>0</v>
      </c>
      <c r="CU800" s="237">
        <f t="shared" si="1415"/>
        <v>0</v>
      </c>
      <c r="CV800" s="16">
        <f t="shared" si="1415"/>
        <v>0</v>
      </c>
      <c r="CW800" s="16">
        <f t="shared" si="1415"/>
        <v>0</v>
      </c>
      <c r="CX800" s="16">
        <f t="shared" si="1415"/>
        <v>0</v>
      </c>
      <c r="CY800" s="16">
        <f t="shared" si="1415"/>
        <v>0</v>
      </c>
      <c r="CZ800" s="16">
        <f t="shared" si="1415"/>
        <v>0</v>
      </c>
      <c r="DA800" s="16">
        <f t="shared" si="1415"/>
        <v>0</v>
      </c>
      <c r="DB800" s="16">
        <f t="shared" si="1415"/>
        <v>0</v>
      </c>
      <c r="DC800" s="16">
        <f t="shared" si="1415"/>
        <v>0</v>
      </c>
      <c r="DD800" s="238">
        <f t="shared" si="1415"/>
        <v>0</v>
      </c>
      <c r="DE800" s="232">
        <f t="shared" si="1416"/>
        <v>0</v>
      </c>
      <c r="DF800" s="132">
        <f t="shared" si="1416"/>
        <v>0</v>
      </c>
      <c r="DG800" s="132">
        <f t="shared" si="1416"/>
        <v>0</v>
      </c>
      <c r="DH800" s="132">
        <f t="shared" si="1416"/>
        <v>0</v>
      </c>
      <c r="DI800" s="132">
        <f t="shared" si="1416"/>
        <v>0</v>
      </c>
      <c r="DJ800" s="132">
        <f t="shared" si="1416"/>
        <v>0</v>
      </c>
      <c r="DK800" s="132">
        <f t="shared" si="1416"/>
        <v>0</v>
      </c>
      <c r="DL800" s="132">
        <f t="shared" si="1416"/>
        <v>0</v>
      </c>
      <c r="DM800" s="132">
        <f t="shared" si="1416"/>
        <v>0</v>
      </c>
      <c r="DN800" s="233">
        <f t="shared" si="1416"/>
        <v>0</v>
      </c>
      <c r="DO800" s="232">
        <f t="shared" si="1348"/>
        <v>0</v>
      </c>
      <c r="DP800" s="132">
        <f t="shared" si="1349"/>
        <v>0</v>
      </c>
      <c r="DQ800" s="132">
        <f t="shared" si="1350"/>
        <v>0</v>
      </c>
      <c r="DR800" s="132">
        <f t="shared" si="1351"/>
        <v>0</v>
      </c>
      <c r="DS800" s="132">
        <f t="shared" si="1352"/>
        <v>0</v>
      </c>
      <c r="DT800" s="132">
        <f t="shared" si="1353"/>
        <v>0</v>
      </c>
      <c r="DU800" s="132">
        <f t="shared" si="1354"/>
        <v>0</v>
      </c>
      <c r="DV800" s="132">
        <f t="shared" si="1355"/>
        <v>0</v>
      </c>
      <c r="DW800" s="132">
        <f t="shared" si="1356"/>
        <v>0</v>
      </c>
      <c r="DX800" s="233">
        <f t="shared" si="1357"/>
        <v>0</v>
      </c>
      <c r="DY800" s="231" t="b">
        <f t="shared" si="1394"/>
        <v>0</v>
      </c>
      <c r="DZ800" s="163"/>
      <c r="EA800" s="226" t="str">
        <f t="shared" si="1395"/>
        <v/>
      </c>
      <c r="EB800" s="178" t="str">
        <f t="shared" si="1396"/>
        <v/>
      </c>
      <c r="EC800" s="178" t="str">
        <f t="shared" si="1397"/>
        <v/>
      </c>
      <c r="ED800" s="178" t="str">
        <f t="shared" si="1398"/>
        <v/>
      </c>
      <c r="EE800" s="178" t="str">
        <f t="shared" si="1399"/>
        <v/>
      </c>
      <c r="EF800" s="178" t="str">
        <f t="shared" si="1400"/>
        <v/>
      </c>
      <c r="EG800" s="178" t="str">
        <f t="shared" si="1401"/>
        <v/>
      </c>
      <c r="EH800" s="178" t="str">
        <f t="shared" si="1402"/>
        <v/>
      </c>
      <c r="EI800" s="178" t="str">
        <f t="shared" si="1403"/>
        <v/>
      </c>
      <c r="EJ800" s="227" t="str">
        <f t="shared" si="1404"/>
        <v/>
      </c>
      <c r="EK800" s="230" t="str">
        <f t="shared" si="1358"/>
        <v/>
      </c>
      <c r="EL800" s="177" t="str">
        <f t="shared" si="1359"/>
        <v/>
      </c>
      <c r="EM800" s="177" t="str">
        <f t="shared" si="1360"/>
        <v/>
      </c>
      <c r="EN800" s="177" t="str">
        <f t="shared" si="1361"/>
        <v/>
      </c>
      <c r="EO800" s="177" t="str">
        <f t="shared" si="1362"/>
        <v/>
      </c>
      <c r="EP800" s="177" t="str">
        <f t="shared" si="1363"/>
        <v/>
      </c>
      <c r="EQ800" s="177" t="str">
        <f t="shared" si="1364"/>
        <v/>
      </c>
      <c r="ER800" s="177" t="str">
        <f t="shared" si="1365"/>
        <v/>
      </c>
      <c r="ES800" s="177" t="str">
        <f t="shared" si="1366"/>
        <v/>
      </c>
      <c r="ET800" s="177" t="str">
        <f t="shared" si="1367"/>
        <v/>
      </c>
      <c r="EU800" s="229" t="e">
        <f t="shared" si="1368"/>
        <v>#VALUE!</v>
      </c>
      <c r="EV800" s="27" t="e">
        <f t="shared" si="1369"/>
        <v>#VALUE!</v>
      </c>
      <c r="EW800" s="27" t="e">
        <f t="shared" si="1370"/>
        <v>#VALUE!</v>
      </c>
      <c r="EX800" s="28" t="e">
        <f t="shared" si="1371"/>
        <v>#VALUE!</v>
      </c>
      <c r="EY800" s="28" t="e">
        <f t="shared" si="1372"/>
        <v>#VALUE!</v>
      </c>
      <c r="EZ800" s="28" t="b">
        <f t="shared" si="1373"/>
        <v>0</v>
      </c>
      <c r="FA800" s="176" t="str">
        <f t="shared" si="1374"/>
        <v/>
      </c>
      <c r="FB800" s="27" t="e" cm="1">
        <f t="array" aca="1" ref="FB800" ca="1">TEXT(RIGHT(10-RIGHT(SUM(INDEX(1*(MID(MID(C800,1,1)*2,ROW(INDIRECT("1:"&amp;LEN(MID(C800,1,1)*2))),1)),,))+MID(C800,2,1)+
SUM(INDEX(1*(MID(MID(C800,3,1)*2,ROW(INDIRECT("1:"&amp;LEN(MID(C800,3,1)*2))),1)),,))+MID(C800,4,1)+
SUM(INDEX(1*(MID(MID(C800,5,1)*2,ROW(INDIRECT("1:"&amp;LEN(MID(C800,5,1)*2))),1)),,))+MID(C800,6,1)+
SUM(INDEX(1*(MID(MID(C800,8,1)*2,ROW(INDIRECT("1:"&amp;LEN(MID(C800,8,1)*2))),1)),,))+MID(C800,9,1)+
SUM(INDEX(1*(MID(MID(C800,10,1)*2,ROW(INDIRECT("1:"&amp;LEN(MID(C800,10,1)*2))),1)),,)),1),1),"0")</f>
        <v>#VALUE!</v>
      </c>
      <c r="FC800" s="27" t="str">
        <f t="shared" si="1375"/>
        <v/>
      </c>
      <c r="FD800" s="29" t="b">
        <f t="shared" si="1376"/>
        <v>0</v>
      </c>
      <c r="FE800" s="112" t="b">
        <f>IFERROR(MATCH(D800,'Avtal för korttidsarbete'!$G$13:$G$1012,0),TRUE)</f>
        <v>1</v>
      </c>
      <c r="FF800" s="112" t="b">
        <f t="shared" si="1405"/>
        <v>0</v>
      </c>
      <c r="FG800" s="113" t="str" cm="1">
        <f t="array" ref="FG800">IF(FE800=TRUE,"x",INDEX('Avtal för korttidsarbete'!$E$13:$E$1012,$FE800))</f>
        <v>x</v>
      </c>
      <c r="FH800" s="113" t="str" cm="1">
        <f t="array" ref="FH800">IF(FE800=TRUE,"x",INDEX('Avtal för korttidsarbete'!$F$13:$F$1012,$FE800))</f>
        <v>x</v>
      </c>
      <c r="FI800" s="112" t="b">
        <f t="shared" si="1406"/>
        <v>0</v>
      </c>
      <c r="FJ800" s="135">
        <f t="shared" si="1407"/>
        <v>44166</v>
      </c>
      <c r="FK800" s="135">
        <f t="shared" si="1408"/>
        <v>44377</v>
      </c>
      <c r="FL800" s="112" t="b">
        <f t="shared" si="1409"/>
        <v>0</v>
      </c>
      <c r="FM800" s="113">
        <f t="shared" si="1410"/>
        <v>44166</v>
      </c>
      <c r="FN800" s="135">
        <f t="shared" si="1411"/>
        <v>44377</v>
      </c>
      <c r="FO800" s="148" t="b">
        <f>IFERROR(INDEX('Avtal för korttidsarbete'!R:R,MATCH(D800,'Avtal för korttidsarbete'!$G:$G,0)),TRUE)</f>
        <v>1</v>
      </c>
      <c r="FP800" s="135" t="str">
        <f>IF(FO800,"-",INDEX('Avtal för korttidsarbete'!$D:$D,MATCH(D800,'Avtal för korttidsarbete'!$G:$G,0)))</f>
        <v>-</v>
      </c>
      <c r="FQ800" s="113" t="b">
        <f>IFERROR(G800&gt;INDEX(Uppsägningar!E:E,MATCH(C800,Uppsägningar!C:C,0)),FALSE)</f>
        <v>0</v>
      </c>
    </row>
    <row r="801" spans="1:173" x14ac:dyDescent="0.25">
      <c r="A801" s="19">
        <v>785</v>
      </c>
      <c r="B801" s="20"/>
      <c r="C801" s="183"/>
      <c r="D801" s="66"/>
      <c r="E801" s="212">
        <f>IFERROR(INDEX(Admin!$C$7:$C$10,MATCH(FP801,TblNivåValTExt,0)),0)</f>
        <v>0</v>
      </c>
      <c r="F801" s="1"/>
      <c r="G801" s="1"/>
      <c r="H801" s="78"/>
      <c r="I801" s="181"/>
      <c r="J801" s="181"/>
      <c r="K801" s="182"/>
      <c r="L801" s="182"/>
      <c r="M801" s="181"/>
      <c r="N801" s="181"/>
      <c r="O801" s="181"/>
      <c r="P801" s="182"/>
      <c r="Q801" s="182"/>
      <c r="R801" s="181"/>
      <c r="S801" s="181"/>
      <c r="T801" s="181"/>
      <c r="U801" s="182"/>
      <c r="V801" s="182"/>
      <c r="W801" s="181"/>
      <c r="X801" s="181"/>
      <c r="Y801" s="181"/>
      <c r="Z801" s="182"/>
      <c r="AA801" s="182"/>
      <c r="AB801" s="181"/>
      <c r="AC801" s="181"/>
      <c r="AD801" s="181"/>
      <c r="AE801" s="182"/>
      <c r="AF801" s="182"/>
      <c r="AG801" s="181"/>
      <c r="AH801" s="181"/>
      <c r="AI801" s="181"/>
      <c r="AJ801" s="182"/>
      <c r="AK801" s="182"/>
      <c r="AL801" s="181"/>
      <c r="AM801" s="181"/>
      <c r="AN801" s="181"/>
      <c r="AO801" s="182"/>
      <c r="AP801" s="182"/>
      <c r="AQ801" s="181"/>
      <c r="AR801" s="181"/>
      <c r="AS801" s="181"/>
      <c r="AT801" s="182"/>
      <c r="AU801" s="182"/>
      <c r="AV801" s="181"/>
      <c r="AW801" s="181"/>
      <c r="AX801" s="181"/>
      <c r="AY801" s="182"/>
      <c r="AZ801" s="182"/>
      <c r="BA801" s="181"/>
      <c r="BB801" s="181"/>
      <c r="BC801" s="181"/>
      <c r="BD801" s="182"/>
      <c r="BE801" s="182"/>
      <c r="BF801" s="181"/>
      <c r="BG801" s="180">
        <f t="shared" si="1377"/>
        <v>0</v>
      </c>
      <c r="BH801" s="116" t="str">
        <f t="shared" si="1378"/>
        <v/>
      </c>
      <c r="BI801" s="80" t="b">
        <f t="shared" si="1326"/>
        <v>0</v>
      </c>
      <c r="BJ801" s="80" t="str">
        <f t="shared" si="1327"/>
        <v/>
      </c>
      <c r="BK801" s="80" t="b">
        <f t="shared" si="1379"/>
        <v>0</v>
      </c>
      <c r="BL801" s="13" t="str">
        <f t="shared" si="1328"/>
        <v/>
      </c>
      <c r="BM801" s="13" t="b">
        <f t="shared" si="1380"/>
        <v>0</v>
      </c>
      <c r="BN801" s="35" t="str">
        <f t="shared" si="1329"/>
        <v/>
      </c>
      <c r="BO801" s="13" t="b">
        <f t="shared" si="1330"/>
        <v>0</v>
      </c>
      <c r="BP801" s="35" t="str">
        <f t="shared" si="1331"/>
        <v/>
      </c>
      <c r="BQ801" s="13" t="b">
        <f t="shared" si="1332"/>
        <v>0</v>
      </c>
      <c r="BR801" s="35" t="str">
        <f t="shared" si="1333"/>
        <v/>
      </c>
      <c r="BS801" s="35" t="b">
        <f t="shared" si="1334"/>
        <v>0</v>
      </c>
      <c r="BT801" s="35" t="str">
        <f t="shared" si="1335"/>
        <v/>
      </c>
      <c r="BU801" s="35" t="b">
        <f t="shared" si="1336"/>
        <v>0</v>
      </c>
      <c r="BV801" s="35" t="str">
        <f t="shared" si="1337"/>
        <v/>
      </c>
      <c r="BW801" s="13" t="b">
        <f t="shared" si="1412"/>
        <v>0</v>
      </c>
      <c r="BX801" s="35" t="str">
        <f t="shared" si="1338"/>
        <v/>
      </c>
      <c r="BY801" s="265" t="b">
        <f t="shared" si="1381"/>
        <v>0</v>
      </c>
      <c r="BZ801" s="35" t="str">
        <f t="shared" si="1339"/>
        <v/>
      </c>
      <c r="CA801" s="265" t="b">
        <f t="shared" si="1382"/>
        <v>0</v>
      </c>
      <c r="CB801" s="35" t="str">
        <f t="shared" si="1340"/>
        <v/>
      </c>
      <c r="CC801" s="272" t="b">
        <f t="shared" si="1383"/>
        <v>0</v>
      </c>
      <c r="CD801" s="35" t="str">
        <f t="shared" si="1341"/>
        <v/>
      </c>
      <c r="CE801" s="13" t="b">
        <f t="shared" si="1342"/>
        <v>0</v>
      </c>
      <c r="CF801" s="35" t="str">
        <f t="shared" si="1343"/>
        <v/>
      </c>
      <c r="CG801" s="179">
        <f t="shared" si="1344"/>
        <v>0</v>
      </c>
      <c r="CH801" s="179">
        <f t="shared" si="1345"/>
        <v>0</v>
      </c>
      <c r="CI801" s="218">
        <f t="shared" si="1384"/>
        <v>0</v>
      </c>
      <c r="CJ801" s="218">
        <f t="shared" si="1385"/>
        <v>0</v>
      </c>
      <c r="CK801" s="218">
        <f t="shared" si="1386"/>
        <v>0</v>
      </c>
      <c r="CL801" s="218">
        <f t="shared" si="1387"/>
        <v>0</v>
      </c>
      <c r="CM801" s="218">
        <f t="shared" si="1388"/>
        <v>0</v>
      </c>
      <c r="CN801" s="218">
        <f t="shared" si="1389"/>
        <v>0</v>
      </c>
      <c r="CO801" s="218">
        <f t="shared" si="1390"/>
        <v>0</v>
      </c>
      <c r="CP801" s="218">
        <f t="shared" si="1391"/>
        <v>0</v>
      </c>
      <c r="CQ801" s="218">
        <f t="shared" si="1392"/>
        <v>0</v>
      </c>
      <c r="CR801" s="218">
        <f t="shared" si="1393"/>
        <v>0</v>
      </c>
      <c r="CS801" s="14">
        <f t="shared" si="1346"/>
        <v>0</v>
      </c>
      <c r="CT801" s="236">
        <f t="shared" si="1347"/>
        <v>0</v>
      </c>
      <c r="CU801" s="237">
        <f t="shared" si="1415"/>
        <v>0</v>
      </c>
      <c r="CV801" s="16">
        <f t="shared" si="1415"/>
        <v>0</v>
      </c>
      <c r="CW801" s="16">
        <f t="shared" si="1415"/>
        <v>0</v>
      </c>
      <c r="CX801" s="16">
        <f t="shared" si="1415"/>
        <v>0</v>
      </c>
      <c r="CY801" s="16">
        <f t="shared" si="1415"/>
        <v>0</v>
      </c>
      <c r="CZ801" s="16">
        <f t="shared" si="1415"/>
        <v>0</v>
      </c>
      <c r="DA801" s="16">
        <f t="shared" si="1415"/>
        <v>0</v>
      </c>
      <c r="DB801" s="16">
        <f t="shared" si="1415"/>
        <v>0</v>
      </c>
      <c r="DC801" s="16">
        <f t="shared" si="1415"/>
        <v>0</v>
      </c>
      <c r="DD801" s="238">
        <f t="shared" si="1415"/>
        <v>0</v>
      </c>
      <c r="DE801" s="232">
        <f t="shared" si="1416"/>
        <v>0</v>
      </c>
      <c r="DF801" s="132">
        <f t="shared" si="1416"/>
        <v>0</v>
      </c>
      <c r="DG801" s="132">
        <f t="shared" si="1416"/>
        <v>0</v>
      </c>
      <c r="DH801" s="132">
        <f t="shared" si="1416"/>
        <v>0</v>
      </c>
      <c r="DI801" s="132">
        <f t="shared" si="1416"/>
        <v>0</v>
      </c>
      <c r="DJ801" s="132">
        <f t="shared" si="1416"/>
        <v>0</v>
      </c>
      <c r="DK801" s="132">
        <f t="shared" si="1416"/>
        <v>0</v>
      </c>
      <c r="DL801" s="132">
        <f t="shared" si="1416"/>
        <v>0</v>
      </c>
      <c r="DM801" s="132">
        <f t="shared" si="1416"/>
        <v>0</v>
      </c>
      <c r="DN801" s="233">
        <f t="shared" si="1416"/>
        <v>0</v>
      </c>
      <c r="DO801" s="232">
        <f t="shared" si="1348"/>
        <v>0</v>
      </c>
      <c r="DP801" s="132">
        <f t="shared" si="1349"/>
        <v>0</v>
      </c>
      <c r="DQ801" s="132">
        <f t="shared" si="1350"/>
        <v>0</v>
      </c>
      <c r="DR801" s="132">
        <f t="shared" si="1351"/>
        <v>0</v>
      </c>
      <c r="DS801" s="132">
        <f t="shared" si="1352"/>
        <v>0</v>
      </c>
      <c r="DT801" s="132">
        <f t="shared" si="1353"/>
        <v>0</v>
      </c>
      <c r="DU801" s="132">
        <f t="shared" si="1354"/>
        <v>0</v>
      </c>
      <c r="DV801" s="132">
        <f t="shared" si="1355"/>
        <v>0</v>
      </c>
      <c r="DW801" s="132">
        <f t="shared" si="1356"/>
        <v>0</v>
      </c>
      <c r="DX801" s="233">
        <f t="shared" si="1357"/>
        <v>0</v>
      </c>
      <c r="DY801" s="231" t="b">
        <f t="shared" si="1394"/>
        <v>0</v>
      </c>
      <c r="DZ801" s="163"/>
      <c r="EA801" s="226" t="str">
        <f t="shared" si="1395"/>
        <v/>
      </c>
      <c r="EB801" s="178" t="str">
        <f t="shared" si="1396"/>
        <v/>
      </c>
      <c r="EC801" s="178" t="str">
        <f t="shared" si="1397"/>
        <v/>
      </c>
      <c r="ED801" s="178" t="str">
        <f t="shared" si="1398"/>
        <v/>
      </c>
      <c r="EE801" s="178" t="str">
        <f t="shared" si="1399"/>
        <v/>
      </c>
      <c r="EF801" s="178" t="str">
        <f t="shared" si="1400"/>
        <v/>
      </c>
      <c r="EG801" s="178" t="str">
        <f t="shared" si="1401"/>
        <v/>
      </c>
      <c r="EH801" s="178" t="str">
        <f t="shared" si="1402"/>
        <v/>
      </c>
      <c r="EI801" s="178" t="str">
        <f t="shared" si="1403"/>
        <v/>
      </c>
      <c r="EJ801" s="227" t="str">
        <f t="shared" si="1404"/>
        <v/>
      </c>
      <c r="EK801" s="230" t="str">
        <f t="shared" si="1358"/>
        <v/>
      </c>
      <c r="EL801" s="177" t="str">
        <f t="shared" si="1359"/>
        <v/>
      </c>
      <c r="EM801" s="177" t="str">
        <f t="shared" si="1360"/>
        <v/>
      </c>
      <c r="EN801" s="177" t="str">
        <f t="shared" si="1361"/>
        <v/>
      </c>
      <c r="EO801" s="177" t="str">
        <f t="shared" si="1362"/>
        <v/>
      </c>
      <c r="EP801" s="177" t="str">
        <f t="shared" si="1363"/>
        <v/>
      </c>
      <c r="EQ801" s="177" t="str">
        <f t="shared" si="1364"/>
        <v/>
      </c>
      <c r="ER801" s="177" t="str">
        <f t="shared" si="1365"/>
        <v/>
      </c>
      <c r="ES801" s="177" t="str">
        <f t="shared" si="1366"/>
        <v/>
      </c>
      <c r="ET801" s="177" t="str">
        <f t="shared" si="1367"/>
        <v/>
      </c>
      <c r="EU801" s="229" t="e">
        <f t="shared" si="1368"/>
        <v>#VALUE!</v>
      </c>
      <c r="EV801" s="27" t="e">
        <f t="shared" si="1369"/>
        <v>#VALUE!</v>
      </c>
      <c r="EW801" s="27" t="e">
        <f t="shared" si="1370"/>
        <v>#VALUE!</v>
      </c>
      <c r="EX801" s="28" t="e">
        <f t="shared" si="1371"/>
        <v>#VALUE!</v>
      </c>
      <c r="EY801" s="28" t="e">
        <f t="shared" si="1372"/>
        <v>#VALUE!</v>
      </c>
      <c r="EZ801" s="28" t="b">
        <f t="shared" si="1373"/>
        <v>0</v>
      </c>
      <c r="FA801" s="176" t="str">
        <f t="shared" si="1374"/>
        <v/>
      </c>
      <c r="FB801" s="27" t="e" cm="1">
        <f t="array" aca="1" ref="FB801" ca="1">TEXT(RIGHT(10-RIGHT(SUM(INDEX(1*(MID(MID(C801,1,1)*2,ROW(INDIRECT("1:"&amp;LEN(MID(C801,1,1)*2))),1)),,))+MID(C801,2,1)+
SUM(INDEX(1*(MID(MID(C801,3,1)*2,ROW(INDIRECT("1:"&amp;LEN(MID(C801,3,1)*2))),1)),,))+MID(C801,4,1)+
SUM(INDEX(1*(MID(MID(C801,5,1)*2,ROW(INDIRECT("1:"&amp;LEN(MID(C801,5,1)*2))),1)),,))+MID(C801,6,1)+
SUM(INDEX(1*(MID(MID(C801,8,1)*2,ROW(INDIRECT("1:"&amp;LEN(MID(C801,8,1)*2))),1)),,))+MID(C801,9,1)+
SUM(INDEX(1*(MID(MID(C801,10,1)*2,ROW(INDIRECT("1:"&amp;LEN(MID(C801,10,1)*2))),1)),,)),1),1),"0")</f>
        <v>#VALUE!</v>
      </c>
      <c r="FC801" s="27" t="str">
        <f t="shared" si="1375"/>
        <v/>
      </c>
      <c r="FD801" s="29" t="b">
        <f t="shared" si="1376"/>
        <v>0</v>
      </c>
      <c r="FE801" s="112" t="b">
        <f>IFERROR(MATCH(D801,'Avtal för korttidsarbete'!$G$13:$G$1012,0),TRUE)</f>
        <v>1</v>
      </c>
      <c r="FF801" s="112" t="b">
        <f t="shared" si="1405"/>
        <v>0</v>
      </c>
      <c r="FG801" s="113" t="str" cm="1">
        <f t="array" ref="FG801">IF(FE801=TRUE,"x",INDEX('Avtal för korttidsarbete'!$E$13:$E$1012,$FE801))</f>
        <v>x</v>
      </c>
      <c r="FH801" s="113" t="str" cm="1">
        <f t="array" ref="FH801">IF(FE801=TRUE,"x",INDEX('Avtal för korttidsarbete'!$F$13:$F$1012,$FE801))</f>
        <v>x</v>
      </c>
      <c r="FI801" s="112" t="b">
        <f t="shared" si="1406"/>
        <v>0</v>
      </c>
      <c r="FJ801" s="135">
        <f t="shared" si="1407"/>
        <v>44166</v>
      </c>
      <c r="FK801" s="135">
        <f t="shared" si="1408"/>
        <v>44377</v>
      </c>
      <c r="FL801" s="112" t="b">
        <f t="shared" si="1409"/>
        <v>0</v>
      </c>
      <c r="FM801" s="113">
        <f t="shared" si="1410"/>
        <v>44166</v>
      </c>
      <c r="FN801" s="135">
        <f t="shared" si="1411"/>
        <v>44377</v>
      </c>
      <c r="FO801" s="148" t="b">
        <f>IFERROR(INDEX('Avtal för korttidsarbete'!R:R,MATCH(D801,'Avtal för korttidsarbete'!$G:$G,0)),TRUE)</f>
        <v>1</v>
      </c>
      <c r="FP801" s="135" t="str">
        <f>IF(FO801,"-",INDEX('Avtal för korttidsarbete'!$D:$D,MATCH(D801,'Avtal för korttidsarbete'!$G:$G,0)))</f>
        <v>-</v>
      </c>
      <c r="FQ801" s="113" t="b">
        <f>IFERROR(G801&gt;INDEX(Uppsägningar!E:E,MATCH(C801,Uppsägningar!C:C,0)),FALSE)</f>
        <v>0</v>
      </c>
    </row>
    <row r="802" spans="1:173" x14ac:dyDescent="0.25">
      <c r="A802" s="19">
        <v>786</v>
      </c>
      <c r="B802" s="20"/>
      <c r="C802" s="183"/>
      <c r="D802" s="66"/>
      <c r="E802" s="212">
        <f>IFERROR(INDEX(Admin!$C$7:$C$10,MATCH(FP802,TblNivåValTExt,0)),0)</f>
        <v>0</v>
      </c>
      <c r="F802" s="1"/>
      <c r="G802" s="1"/>
      <c r="H802" s="78"/>
      <c r="I802" s="181"/>
      <c r="J802" s="181"/>
      <c r="K802" s="182"/>
      <c r="L802" s="182"/>
      <c r="M802" s="181"/>
      <c r="N802" s="181"/>
      <c r="O802" s="181"/>
      <c r="P802" s="182"/>
      <c r="Q802" s="182"/>
      <c r="R802" s="181"/>
      <c r="S802" s="181"/>
      <c r="T802" s="181"/>
      <c r="U802" s="182"/>
      <c r="V802" s="182"/>
      <c r="W802" s="181"/>
      <c r="X802" s="181"/>
      <c r="Y802" s="181"/>
      <c r="Z802" s="182"/>
      <c r="AA802" s="182"/>
      <c r="AB802" s="181"/>
      <c r="AC802" s="181"/>
      <c r="AD802" s="181"/>
      <c r="AE802" s="182"/>
      <c r="AF802" s="182"/>
      <c r="AG802" s="181"/>
      <c r="AH802" s="181"/>
      <c r="AI802" s="181"/>
      <c r="AJ802" s="182"/>
      <c r="AK802" s="182"/>
      <c r="AL802" s="181"/>
      <c r="AM802" s="181"/>
      <c r="AN802" s="181"/>
      <c r="AO802" s="182"/>
      <c r="AP802" s="182"/>
      <c r="AQ802" s="181"/>
      <c r="AR802" s="181"/>
      <c r="AS802" s="181"/>
      <c r="AT802" s="182"/>
      <c r="AU802" s="182"/>
      <c r="AV802" s="181"/>
      <c r="AW802" s="181"/>
      <c r="AX802" s="181"/>
      <c r="AY802" s="182"/>
      <c r="AZ802" s="182"/>
      <c r="BA802" s="181"/>
      <c r="BB802" s="181"/>
      <c r="BC802" s="181"/>
      <c r="BD802" s="182"/>
      <c r="BE802" s="182"/>
      <c r="BF802" s="181"/>
      <c r="BG802" s="180">
        <f t="shared" si="1377"/>
        <v>0</v>
      </c>
      <c r="BH802" s="116" t="str">
        <f t="shared" si="1378"/>
        <v/>
      </c>
      <c r="BI802" s="80" t="b">
        <f t="shared" si="1326"/>
        <v>0</v>
      </c>
      <c r="BJ802" s="80" t="str">
        <f t="shared" si="1327"/>
        <v/>
      </c>
      <c r="BK802" s="80" t="b">
        <f t="shared" si="1379"/>
        <v>0</v>
      </c>
      <c r="BL802" s="13" t="str">
        <f t="shared" si="1328"/>
        <v/>
      </c>
      <c r="BM802" s="13" t="b">
        <f t="shared" si="1380"/>
        <v>0</v>
      </c>
      <c r="BN802" s="35" t="str">
        <f t="shared" si="1329"/>
        <v/>
      </c>
      <c r="BO802" s="13" t="b">
        <f t="shared" si="1330"/>
        <v>0</v>
      </c>
      <c r="BP802" s="35" t="str">
        <f t="shared" si="1331"/>
        <v/>
      </c>
      <c r="BQ802" s="13" t="b">
        <f t="shared" si="1332"/>
        <v>0</v>
      </c>
      <c r="BR802" s="35" t="str">
        <f t="shared" si="1333"/>
        <v/>
      </c>
      <c r="BS802" s="35" t="b">
        <f t="shared" si="1334"/>
        <v>0</v>
      </c>
      <c r="BT802" s="35" t="str">
        <f t="shared" si="1335"/>
        <v/>
      </c>
      <c r="BU802" s="35" t="b">
        <f t="shared" si="1336"/>
        <v>0</v>
      </c>
      <c r="BV802" s="35" t="str">
        <f t="shared" si="1337"/>
        <v/>
      </c>
      <c r="BW802" s="13" t="b">
        <f t="shared" si="1412"/>
        <v>0</v>
      </c>
      <c r="BX802" s="35" t="str">
        <f t="shared" si="1338"/>
        <v/>
      </c>
      <c r="BY802" s="265" t="b">
        <f t="shared" si="1381"/>
        <v>0</v>
      </c>
      <c r="BZ802" s="35" t="str">
        <f t="shared" si="1339"/>
        <v/>
      </c>
      <c r="CA802" s="265" t="b">
        <f t="shared" si="1382"/>
        <v>0</v>
      </c>
      <c r="CB802" s="35" t="str">
        <f t="shared" si="1340"/>
        <v/>
      </c>
      <c r="CC802" s="272" t="b">
        <f t="shared" si="1383"/>
        <v>0</v>
      </c>
      <c r="CD802" s="35" t="str">
        <f t="shared" si="1341"/>
        <v/>
      </c>
      <c r="CE802" s="13" t="b">
        <f t="shared" si="1342"/>
        <v>0</v>
      </c>
      <c r="CF802" s="35" t="str">
        <f t="shared" si="1343"/>
        <v/>
      </c>
      <c r="CG802" s="179">
        <f t="shared" si="1344"/>
        <v>0</v>
      </c>
      <c r="CH802" s="179">
        <f t="shared" si="1345"/>
        <v>0</v>
      </c>
      <c r="CI802" s="218">
        <f t="shared" si="1384"/>
        <v>0</v>
      </c>
      <c r="CJ802" s="218">
        <f t="shared" si="1385"/>
        <v>0</v>
      </c>
      <c r="CK802" s="218">
        <f t="shared" si="1386"/>
        <v>0</v>
      </c>
      <c r="CL802" s="218">
        <f t="shared" si="1387"/>
        <v>0</v>
      </c>
      <c r="CM802" s="218">
        <f t="shared" si="1388"/>
        <v>0</v>
      </c>
      <c r="CN802" s="218">
        <f t="shared" si="1389"/>
        <v>0</v>
      </c>
      <c r="CO802" s="218">
        <f t="shared" si="1390"/>
        <v>0</v>
      </c>
      <c r="CP802" s="218">
        <f t="shared" si="1391"/>
        <v>0</v>
      </c>
      <c r="CQ802" s="218">
        <f t="shared" si="1392"/>
        <v>0</v>
      </c>
      <c r="CR802" s="218">
        <f t="shared" si="1393"/>
        <v>0</v>
      </c>
      <c r="CS802" s="14">
        <f t="shared" si="1346"/>
        <v>0</v>
      </c>
      <c r="CT802" s="236">
        <f t="shared" si="1347"/>
        <v>0</v>
      </c>
      <c r="CU802" s="237">
        <f t="shared" si="1415"/>
        <v>0</v>
      </c>
      <c r="CV802" s="16">
        <f t="shared" si="1415"/>
        <v>0</v>
      </c>
      <c r="CW802" s="16">
        <f t="shared" si="1415"/>
        <v>0</v>
      </c>
      <c r="CX802" s="16">
        <f t="shared" si="1415"/>
        <v>0</v>
      </c>
      <c r="CY802" s="16">
        <f t="shared" si="1415"/>
        <v>0</v>
      </c>
      <c r="CZ802" s="16">
        <f t="shared" si="1415"/>
        <v>0</v>
      </c>
      <c r="DA802" s="16">
        <f t="shared" si="1415"/>
        <v>0</v>
      </c>
      <c r="DB802" s="16">
        <f t="shared" si="1415"/>
        <v>0</v>
      </c>
      <c r="DC802" s="16">
        <f t="shared" si="1415"/>
        <v>0</v>
      </c>
      <c r="DD802" s="238">
        <f t="shared" si="1415"/>
        <v>0</v>
      </c>
      <c r="DE802" s="232">
        <f t="shared" si="1416"/>
        <v>0</v>
      </c>
      <c r="DF802" s="132">
        <f t="shared" si="1416"/>
        <v>0</v>
      </c>
      <c r="DG802" s="132">
        <f t="shared" si="1416"/>
        <v>0</v>
      </c>
      <c r="DH802" s="132">
        <f t="shared" si="1416"/>
        <v>0</v>
      </c>
      <c r="DI802" s="132">
        <f t="shared" si="1416"/>
        <v>0</v>
      </c>
      <c r="DJ802" s="132">
        <f t="shared" si="1416"/>
        <v>0</v>
      </c>
      <c r="DK802" s="132">
        <f t="shared" si="1416"/>
        <v>0</v>
      </c>
      <c r="DL802" s="132">
        <f t="shared" si="1416"/>
        <v>0</v>
      </c>
      <c r="DM802" s="132">
        <f t="shared" si="1416"/>
        <v>0</v>
      </c>
      <c r="DN802" s="233">
        <f t="shared" si="1416"/>
        <v>0</v>
      </c>
      <c r="DO802" s="232">
        <f t="shared" si="1348"/>
        <v>0</v>
      </c>
      <c r="DP802" s="132">
        <f t="shared" si="1349"/>
        <v>0</v>
      </c>
      <c r="DQ802" s="132">
        <f t="shared" si="1350"/>
        <v>0</v>
      </c>
      <c r="DR802" s="132">
        <f t="shared" si="1351"/>
        <v>0</v>
      </c>
      <c r="DS802" s="132">
        <f t="shared" si="1352"/>
        <v>0</v>
      </c>
      <c r="DT802" s="132">
        <f t="shared" si="1353"/>
        <v>0</v>
      </c>
      <c r="DU802" s="132">
        <f t="shared" si="1354"/>
        <v>0</v>
      </c>
      <c r="DV802" s="132">
        <f t="shared" si="1355"/>
        <v>0</v>
      </c>
      <c r="DW802" s="132">
        <f t="shared" si="1356"/>
        <v>0</v>
      </c>
      <c r="DX802" s="233">
        <f t="shared" si="1357"/>
        <v>0</v>
      </c>
      <c r="DY802" s="231" t="b">
        <f t="shared" si="1394"/>
        <v>0</v>
      </c>
      <c r="DZ802" s="163"/>
      <c r="EA802" s="226" t="str">
        <f t="shared" si="1395"/>
        <v/>
      </c>
      <c r="EB802" s="178" t="str">
        <f t="shared" si="1396"/>
        <v/>
      </c>
      <c r="EC802" s="178" t="str">
        <f t="shared" si="1397"/>
        <v/>
      </c>
      <c r="ED802" s="178" t="str">
        <f t="shared" si="1398"/>
        <v/>
      </c>
      <c r="EE802" s="178" t="str">
        <f t="shared" si="1399"/>
        <v/>
      </c>
      <c r="EF802" s="178" t="str">
        <f t="shared" si="1400"/>
        <v/>
      </c>
      <c r="EG802" s="178" t="str">
        <f t="shared" si="1401"/>
        <v/>
      </c>
      <c r="EH802" s="178" t="str">
        <f t="shared" si="1402"/>
        <v/>
      </c>
      <c r="EI802" s="178" t="str">
        <f t="shared" si="1403"/>
        <v/>
      </c>
      <c r="EJ802" s="227" t="str">
        <f t="shared" si="1404"/>
        <v/>
      </c>
      <c r="EK802" s="230" t="str">
        <f t="shared" si="1358"/>
        <v/>
      </c>
      <c r="EL802" s="177" t="str">
        <f t="shared" si="1359"/>
        <v/>
      </c>
      <c r="EM802" s="177" t="str">
        <f t="shared" si="1360"/>
        <v/>
      </c>
      <c r="EN802" s="177" t="str">
        <f t="shared" si="1361"/>
        <v/>
      </c>
      <c r="EO802" s="177" t="str">
        <f t="shared" si="1362"/>
        <v/>
      </c>
      <c r="EP802" s="177" t="str">
        <f t="shared" si="1363"/>
        <v/>
      </c>
      <c r="EQ802" s="177" t="str">
        <f t="shared" si="1364"/>
        <v/>
      </c>
      <c r="ER802" s="177" t="str">
        <f t="shared" si="1365"/>
        <v/>
      </c>
      <c r="ES802" s="177" t="str">
        <f t="shared" si="1366"/>
        <v/>
      </c>
      <c r="ET802" s="177" t="str">
        <f t="shared" si="1367"/>
        <v/>
      </c>
      <c r="EU802" s="229" t="e">
        <f t="shared" si="1368"/>
        <v>#VALUE!</v>
      </c>
      <c r="EV802" s="27" t="e">
        <f t="shared" si="1369"/>
        <v>#VALUE!</v>
      </c>
      <c r="EW802" s="27" t="e">
        <f t="shared" si="1370"/>
        <v>#VALUE!</v>
      </c>
      <c r="EX802" s="28" t="e">
        <f t="shared" si="1371"/>
        <v>#VALUE!</v>
      </c>
      <c r="EY802" s="28" t="e">
        <f t="shared" si="1372"/>
        <v>#VALUE!</v>
      </c>
      <c r="EZ802" s="28" t="b">
        <f t="shared" si="1373"/>
        <v>0</v>
      </c>
      <c r="FA802" s="176" t="str">
        <f t="shared" si="1374"/>
        <v/>
      </c>
      <c r="FB802" s="27" t="e" cm="1">
        <f t="array" aca="1" ref="FB802" ca="1">TEXT(RIGHT(10-RIGHT(SUM(INDEX(1*(MID(MID(C802,1,1)*2,ROW(INDIRECT("1:"&amp;LEN(MID(C802,1,1)*2))),1)),,))+MID(C802,2,1)+
SUM(INDEX(1*(MID(MID(C802,3,1)*2,ROW(INDIRECT("1:"&amp;LEN(MID(C802,3,1)*2))),1)),,))+MID(C802,4,1)+
SUM(INDEX(1*(MID(MID(C802,5,1)*2,ROW(INDIRECT("1:"&amp;LEN(MID(C802,5,1)*2))),1)),,))+MID(C802,6,1)+
SUM(INDEX(1*(MID(MID(C802,8,1)*2,ROW(INDIRECT("1:"&amp;LEN(MID(C802,8,1)*2))),1)),,))+MID(C802,9,1)+
SUM(INDEX(1*(MID(MID(C802,10,1)*2,ROW(INDIRECT("1:"&amp;LEN(MID(C802,10,1)*2))),1)),,)),1),1),"0")</f>
        <v>#VALUE!</v>
      </c>
      <c r="FC802" s="27" t="str">
        <f t="shared" si="1375"/>
        <v/>
      </c>
      <c r="FD802" s="29" t="b">
        <f t="shared" si="1376"/>
        <v>0</v>
      </c>
      <c r="FE802" s="112" t="b">
        <f>IFERROR(MATCH(D802,'Avtal för korttidsarbete'!$G$13:$G$1012,0),TRUE)</f>
        <v>1</v>
      </c>
      <c r="FF802" s="112" t="b">
        <f t="shared" si="1405"/>
        <v>0</v>
      </c>
      <c r="FG802" s="113" t="str" cm="1">
        <f t="array" ref="FG802">IF(FE802=TRUE,"x",INDEX('Avtal för korttidsarbete'!$E$13:$E$1012,$FE802))</f>
        <v>x</v>
      </c>
      <c r="FH802" s="113" t="str" cm="1">
        <f t="array" ref="FH802">IF(FE802=TRUE,"x",INDEX('Avtal för korttidsarbete'!$F$13:$F$1012,$FE802))</f>
        <v>x</v>
      </c>
      <c r="FI802" s="112" t="b">
        <f t="shared" si="1406"/>
        <v>0</v>
      </c>
      <c r="FJ802" s="135">
        <f t="shared" si="1407"/>
        <v>44166</v>
      </c>
      <c r="FK802" s="135">
        <f t="shared" si="1408"/>
        <v>44377</v>
      </c>
      <c r="FL802" s="112" t="b">
        <f t="shared" si="1409"/>
        <v>0</v>
      </c>
      <c r="FM802" s="113">
        <f t="shared" si="1410"/>
        <v>44166</v>
      </c>
      <c r="FN802" s="135">
        <f t="shared" si="1411"/>
        <v>44377</v>
      </c>
      <c r="FO802" s="148" t="b">
        <f>IFERROR(INDEX('Avtal för korttidsarbete'!R:R,MATCH(D802,'Avtal för korttidsarbete'!$G:$G,0)),TRUE)</f>
        <v>1</v>
      </c>
      <c r="FP802" s="135" t="str">
        <f>IF(FO802,"-",INDEX('Avtal för korttidsarbete'!$D:$D,MATCH(D802,'Avtal för korttidsarbete'!$G:$G,0)))</f>
        <v>-</v>
      </c>
      <c r="FQ802" s="113" t="b">
        <f>IFERROR(G802&gt;INDEX(Uppsägningar!E:E,MATCH(C802,Uppsägningar!C:C,0)),FALSE)</f>
        <v>0</v>
      </c>
    </row>
    <row r="803" spans="1:173" x14ac:dyDescent="0.25">
      <c r="A803" s="19">
        <v>787</v>
      </c>
      <c r="B803" s="20"/>
      <c r="C803" s="183"/>
      <c r="D803" s="66"/>
      <c r="E803" s="212">
        <f>IFERROR(INDEX(Admin!$C$7:$C$10,MATCH(FP803,TblNivåValTExt,0)),0)</f>
        <v>0</v>
      </c>
      <c r="F803" s="1"/>
      <c r="G803" s="1"/>
      <c r="H803" s="78"/>
      <c r="I803" s="181"/>
      <c r="J803" s="181"/>
      <c r="K803" s="182"/>
      <c r="L803" s="182"/>
      <c r="M803" s="181"/>
      <c r="N803" s="181"/>
      <c r="O803" s="181"/>
      <c r="P803" s="182"/>
      <c r="Q803" s="182"/>
      <c r="R803" s="181"/>
      <c r="S803" s="181"/>
      <c r="T803" s="181"/>
      <c r="U803" s="182"/>
      <c r="V803" s="182"/>
      <c r="W803" s="181"/>
      <c r="X803" s="181"/>
      <c r="Y803" s="181"/>
      <c r="Z803" s="182"/>
      <c r="AA803" s="182"/>
      <c r="AB803" s="181"/>
      <c r="AC803" s="181"/>
      <c r="AD803" s="181"/>
      <c r="AE803" s="182"/>
      <c r="AF803" s="182"/>
      <c r="AG803" s="181"/>
      <c r="AH803" s="181"/>
      <c r="AI803" s="181"/>
      <c r="AJ803" s="182"/>
      <c r="AK803" s="182"/>
      <c r="AL803" s="181"/>
      <c r="AM803" s="181"/>
      <c r="AN803" s="181"/>
      <c r="AO803" s="182"/>
      <c r="AP803" s="182"/>
      <c r="AQ803" s="181"/>
      <c r="AR803" s="181"/>
      <c r="AS803" s="181"/>
      <c r="AT803" s="182"/>
      <c r="AU803" s="182"/>
      <c r="AV803" s="181"/>
      <c r="AW803" s="181"/>
      <c r="AX803" s="181"/>
      <c r="AY803" s="182"/>
      <c r="AZ803" s="182"/>
      <c r="BA803" s="181"/>
      <c r="BB803" s="181"/>
      <c r="BC803" s="181"/>
      <c r="BD803" s="182"/>
      <c r="BE803" s="182"/>
      <c r="BF803" s="181"/>
      <c r="BG803" s="180">
        <f t="shared" si="1377"/>
        <v>0</v>
      </c>
      <c r="BH803" s="116" t="str">
        <f t="shared" si="1378"/>
        <v/>
      </c>
      <c r="BI803" s="80" t="b">
        <f t="shared" si="1326"/>
        <v>0</v>
      </c>
      <c r="BJ803" s="80" t="str">
        <f t="shared" si="1327"/>
        <v/>
      </c>
      <c r="BK803" s="80" t="b">
        <f t="shared" si="1379"/>
        <v>0</v>
      </c>
      <c r="BL803" s="13" t="str">
        <f t="shared" si="1328"/>
        <v/>
      </c>
      <c r="BM803" s="13" t="b">
        <f t="shared" si="1380"/>
        <v>0</v>
      </c>
      <c r="BN803" s="35" t="str">
        <f t="shared" si="1329"/>
        <v/>
      </c>
      <c r="BO803" s="13" t="b">
        <f t="shared" si="1330"/>
        <v>0</v>
      </c>
      <c r="BP803" s="35" t="str">
        <f t="shared" si="1331"/>
        <v/>
      </c>
      <c r="BQ803" s="13" t="b">
        <f t="shared" si="1332"/>
        <v>0</v>
      </c>
      <c r="BR803" s="35" t="str">
        <f t="shared" si="1333"/>
        <v/>
      </c>
      <c r="BS803" s="35" t="b">
        <f t="shared" si="1334"/>
        <v>0</v>
      </c>
      <c r="BT803" s="35" t="str">
        <f t="shared" si="1335"/>
        <v/>
      </c>
      <c r="BU803" s="35" t="b">
        <f t="shared" si="1336"/>
        <v>0</v>
      </c>
      <c r="BV803" s="35" t="str">
        <f t="shared" si="1337"/>
        <v/>
      </c>
      <c r="BW803" s="13" t="b">
        <f t="shared" si="1412"/>
        <v>0</v>
      </c>
      <c r="BX803" s="35" t="str">
        <f t="shared" si="1338"/>
        <v/>
      </c>
      <c r="BY803" s="265" t="b">
        <f t="shared" si="1381"/>
        <v>0</v>
      </c>
      <c r="BZ803" s="35" t="str">
        <f t="shared" si="1339"/>
        <v/>
      </c>
      <c r="CA803" s="265" t="b">
        <f t="shared" si="1382"/>
        <v>0</v>
      </c>
      <c r="CB803" s="35" t="str">
        <f t="shared" si="1340"/>
        <v/>
      </c>
      <c r="CC803" s="272" t="b">
        <f t="shared" si="1383"/>
        <v>0</v>
      </c>
      <c r="CD803" s="35" t="str">
        <f t="shared" si="1341"/>
        <v/>
      </c>
      <c r="CE803" s="13" t="b">
        <f t="shared" si="1342"/>
        <v>0</v>
      </c>
      <c r="CF803" s="35" t="str">
        <f t="shared" si="1343"/>
        <v/>
      </c>
      <c r="CG803" s="179">
        <f t="shared" si="1344"/>
        <v>0</v>
      </c>
      <c r="CH803" s="179">
        <f t="shared" si="1345"/>
        <v>0</v>
      </c>
      <c r="CI803" s="218">
        <f t="shared" si="1384"/>
        <v>0</v>
      </c>
      <c r="CJ803" s="218">
        <f t="shared" si="1385"/>
        <v>0</v>
      </c>
      <c r="CK803" s="218">
        <f t="shared" si="1386"/>
        <v>0</v>
      </c>
      <c r="CL803" s="218">
        <f t="shared" si="1387"/>
        <v>0</v>
      </c>
      <c r="CM803" s="218">
        <f t="shared" si="1388"/>
        <v>0</v>
      </c>
      <c r="CN803" s="218">
        <f t="shared" si="1389"/>
        <v>0</v>
      </c>
      <c r="CO803" s="218">
        <f t="shared" si="1390"/>
        <v>0</v>
      </c>
      <c r="CP803" s="218">
        <f t="shared" si="1391"/>
        <v>0</v>
      </c>
      <c r="CQ803" s="218">
        <f t="shared" si="1392"/>
        <v>0</v>
      </c>
      <c r="CR803" s="218">
        <f t="shared" si="1393"/>
        <v>0</v>
      </c>
      <c r="CS803" s="14">
        <f t="shared" si="1346"/>
        <v>0</v>
      </c>
      <c r="CT803" s="236">
        <f t="shared" si="1347"/>
        <v>0</v>
      </c>
      <c r="CU803" s="237">
        <f t="shared" si="1415"/>
        <v>0</v>
      </c>
      <c r="CV803" s="16">
        <f t="shared" si="1415"/>
        <v>0</v>
      </c>
      <c r="CW803" s="16">
        <f t="shared" si="1415"/>
        <v>0</v>
      </c>
      <c r="CX803" s="16">
        <f t="shared" si="1415"/>
        <v>0</v>
      </c>
      <c r="CY803" s="16">
        <f t="shared" si="1415"/>
        <v>0</v>
      </c>
      <c r="CZ803" s="16">
        <f t="shared" si="1415"/>
        <v>0</v>
      </c>
      <c r="DA803" s="16">
        <f t="shared" si="1415"/>
        <v>0</v>
      </c>
      <c r="DB803" s="16">
        <f t="shared" si="1415"/>
        <v>0</v>
      </c>
      <c r="DC803" s="16">
        <f t="shared" si="1415"/>
        <v>0</v>
      </c>
      <c r="DD803" s="238">
        <f t="shared" si="1415"/>
        <v>0</v>
      </c>
      <c r="DE803" s="232">
        <f t="shared" si="1416"/>
        <v>0</v>
      </c>
      <c r="DF803" s="132">
        <f t="shared" si="1416"/>
        <v>0</v>
      </c>
      <c r="DG803" s="132">
        <f t="shared" si="1416"/>
        <v>0</v>
      </c>
      <c r="DH803" s="132">
        <f t="shared" si="1416"/>
        <v>0</v>
      </c>
      <c r="DI803" s="132">
        <f t="shared" si="1416"/>
        <v>0</v>
      </c>
      <c r="DJ803" s="132">
        <f t="shared" si="1416"/>
        <v>0</v>
      </c>
      <c r="DK803" s="132">
        <f t="shared" si="1416"/>
        <v>0</v>
      </c>
      <c r="DL803" s="132">
        <f t="shared" si="1416"/>
        <v>0</v>
      </c>
      <c r="DM803" s="132">
        <f t="shared" si="1416"/>
        <v>0</v>
      </c>
      <c r="DN803" s="233">
        <f t="shared" si="1416"/>
        <v>0</v>
      </c>
      <c r="DO803" s="232">
        <f t="shared" si="1348"/>
        <v>0</v>
      </c>
      <c r="DP803" s="132">
        <f t="shared" si="1349"/>
        <v>0</v>
      </c>
      <c r="DQ803" s="132">
        <f t="shared" si="1350"/>
        <v>0</v>
      </c>
      <c r="DR803" s="132">
        <f t="shared" si="1351"/>
        <v>0</v>
      </c>
      <c r="DS803" s="132">
        <f t="shared" si="1352"/>
        <v>0</v>
      </c>
      <c r="DT803" s="132">
        <f t="shared" si="1353"/>
        <v>0</v>
      </c>
      <c r="DU803" s="132">
        <f t="shared" si="1354"/>
        <v>0</v>
      </c>
      <c r="DV803" s="132">
        <f t="shared" si="1355"/>
        <v>0</v>
      </c>
      <c r="DW803" s="132">
        <f t="shared" si="1356"/>
        <v>0</v>
      </c>
      <c r="DX803" s="233">
        <f t="shared" si="1357"/>
        <v>0</v>
      </c>
      <c r="DY803" s="231" t="b">
        <f t="shared" si="1394"/>
        <v>0</v>
      </c>
      <c r="DZ803" s="163"/>
      <c r="EA803" s="226" t="str">
        <f t="shared" si="1395"/>
        <v/>
      </c>
      <c r="EB803" s="178" t="str">
        <f t="shared" si="1396"/>
        <v/>
      </c>
      <c r="EC803" s="178" t="str">
        <f t="shared" si="1397"/>
        <v/>
      </c>
      <c r="ED803" s="178" t="str">
        <f t="shared" si="1398"/>
        <v/>
      </c>
      <c r="EE803" s="178" t="str">
        <f t="shared" si="1399"/>
        <v/>
      </c>
      <c r="EF803" s="178" t="str">
        <f t="shared" si="1400"/>
        <v/>
      </c>
      <c r="EG803" s="178" t="str">
        <f t="shared" si="1401"/>
        <v/>
      </c>
      <c r="EH803" s="178" t="str">
        <f t="shared" si="1402"/>
        <v/>
      </c>
      <c r="EI803" s="178" t="str">
        <f t="shared" si="1403"/>
        <v/>
      </c>
      <c r="EJ803" s="227" t="str">
        <f t="shared" si="1404"/>
        <v/>
      </c>
      <c r="EK803" s="230" t="str">
        <f t="shared" si="1358"/>
        <v/>
      </c>
      <c r="EL803" s="177" t="str">
        <f t="shared" si="1359"/>
        <v/>
      </c>
      <c r="EM803" s="177" t="str">
        <f t="shared" si="1360"/>
        <v/>
      </c>
      <c r="EN803" s="177" t="str">
        <f t="shared" si="1361"/>
        <v/>
      </c>
      <c r="EO803" s="177" t="str">
        <f t="shared" si="1362"/>
        <v/>
      </c>
      <c r="EP803" s="177" t="str">
        <f t="shared" si="1363"/>
        <v/>
      </c>
      <c r="EQ803" s="177" t="str">
        <f t="shared" si="1364"/>
        <v/>
      </c>
      <c r="ER803" s="177" t="str">
        <f t="shared" si="1365"/>
        <v/>
      </c>
      <c r="ES803" s="177" t="str">
        <f t="shared" si="1366"/>
        <v/>
      </c>
      <c r="ET803" s="177" t="str">
        <f t="shared" si="1367"/>
        <v/>
      </c>
      <c r="EU803" s="229" t="e">
        <f t="shared" si="1368"/>
        <v>#VALUE!</v>
      </c>
      <c r="EV803" s="27" t="e">
        <f t="shared" si="1369"/>
        <v>#VALUE!</v>
      </c>
      <c r="EW803" s="27" t="e">
        <f t="shared" si="1370"/>
        <v>#VALUE!</v>
      </c>
      <c r="EX803" s="28" t="e">
        <f t="shared" si="1371"/>
        <v>#VALUE!</v>
      </c>
      <c r="EY803" s="28" t="e">
        <f t="shared" si="1372"/>
        <v>#VALUE!</v>
      </c>
      <c r="EZ803" s="28" t="b">
        <f t="shared" si="1373"/>
        <v>0</v>
      </c>
      <c r="FA803" s="176" t="str">
        <f t="shared" si="1374"/>
        <v/>
      </c>
      <c r="FB803" s="27" t="e" cm="1">
        <f t="array" aca="1" ref="FB803" ca="1">TEXT(RIGHT(10-RIGHT(SUM(INDEX(1*(MID(MID(C803,1,1)*2,ROW(INDIRECT("1:"&amp;LEN(MID(C803,1,1)*2))),1)),,))+MID(C803,2,1)+
SUM(INDEX(1*(MID(MID(C803,3,1)*2,ROW(INDIRECT("1:"&amp;LEN(MID(C803,3,1)*2))),1)),,))+MID(C803,4,1)+
SUM(INDEX(1*(MID(MID(C803,5,1)*2,ROW(INDIRECT("1:"&amp;LEN(MID(C803,5,1)*2))),1)),,))+MID(C803,6,1)+
SUM(INDEX(1*(MID(MID(C803,8,1)*2,ROW(INDIRECT("1:"&amp;LEN(MID(C803,8,1)*2))),1)),,))+MID(C803,9,1)+
SUM(INDEX(1*(MID(MID(C803,10,1)*2,ROW(INDIRECT("1:"&amp;LEN(MID(C803,10,1)*2))),1)),,)),1),1),"0")</f>
        <v>#VALUE!</v>
      </c>
      <c r="FC803" s="27" t="str">
        <f t="shared" si="1375"/>
        <v/>
      </c>
      <c r="FD803" s="29" t="b">
        <f t="shared" si="1376"/>
        <v>0</v>
      </c>
      <c r="FE803" s="112" t="b">
        <f>IFERROR(MATCH(D803,'Avtal för korttidsarbete'!$G$13:$G$1012,0),TRUE)</f>
        <v>1</v>
      </c>
      <c r="FF803" s="112" t="b">
        <f t="shared" si="1405"/>
        <v>0</v>
      </c>
      <c r="FG803" s="113" t="str" cm="1">
        <f t="array" ref="FG803">IF(FE803=TRUE,"x",INDEX('Avtal för korttidsarbete'!$E$13:$E$1012,$FE803))</f>
        <v>x</v>
      </c>
      <c r="FH803" s="113" t="str" cm="1">
        <f t="array" ref="FH803">IF(FE803=TRUE,"x",INDEX('Avtal för korttidsarbete'!$F$13:$F$1012,$FE803))</f>
        <v>x</v>
      </c>
      <c r="FI803" s="112" t="b">
        <f t="shared" si="1406"/>
        <v>0</v>
      </c>
      <c r="FJ803" s="135">
        <f t="shared" si="1407"/>
        <v>44166</v>
      </c>
      <c r="FK803" s="135">
        <f t="shared" si="1408"/>
        <v>44377</v>
      </c>
      <c r="FL803" s="112" t="b">
        <f t="shared" si="1409"/>
        <v>0</v>
      </c>
      <c r="FM803" s="113">
        <f t="shared" si="1410"/>
        <v>44166</v>
      </c>
      <c r="FN803" s="135">
        <f t="shared" si="1411"/>
        <v>44377</v>
      </c>
      <c r="FO803" s="148" t="b">
        <f>IFERROR(INDEX('Avtal för korttidsarbete'!R:R,MATCH(D803,'Avtal för korttidsarbete'!$G:$G,0)),TRUE)</f>
        <v>1</v>
      </c>
      <c r="FP803" s="135" t="str">
        <f>IF(FO803,"-",INDEX('Avtal för korttidsarbete'!$D:$D,MATCH(D803,'Avtal för korttidsarbete'!$G:$G,0)))</f>
        <v>-</v>
      </c>
      <c r="FQ803" s="113" t="b">
        <f>IFERROR(G803&gt;INDEX(Uppsägningar!E:E,MATCH(C803,Uppsägningar!C:C,0)),FALSE)</f>
        <v>0</v>
      </c>
    </row>
    <row r="804" spans="1:173" x14ac:dyDescent="0.25">
      <c r="A804" s="19">
        <v>788</v>
      </c>
      <c r="B804" s="20"/>
      <c r="C804" s="183"/>
      <c r="D804" s="66"/>
      <c r="E804" s="212">
        <f>IFERROR(INDEX(Admin!$C$7:$C$10,MATCH(FP804,TblNivåValTExt,0)),0)</f>
        <v>0</v>
      </c>
      <c r="F804" s="1"/>
      <c r="G804" s="1"/>
      <c r="H804" s="78"/>
      <c r="I804" s="181"/>
      <c r="J804" s="181"/>
      <c r="K804" s="182"/>
      <c r="L804" s="182"/>
      <c r="M804" s="181"/>
      <c r="N804" s="181"/>
      <c r="O804" s="181"/>
      <c r="P804" s="182"/>
      <c r="Q804" s="182"/>
      <c r="R804" s="181"/>
      <c r="S804" s="181"/>
      <c r="T804" s="181"/>
      <c r="U804" s="182"/>
      <c r="V804" s="182"/>
      <c r="W804" s="181"/>
      <c r="X804" s="181"/>
      <c r="Y804" s="181"/>
      <c r="Z804" s="182"/>
      <c r="AA804" s="182"/>
      <c r="AB804" s="181"/>
      <c r="AC804" s="181"/>
      <c r="AD804" s="181"/>
      <c r="AE804" s="182"/>
      <c r="AF804" s="182"/>
      <c r="AG804" s="181"/>
      <c r="AH804" s="181"/>
      <c r="AI804" s="181"/>
      <c r="AJ804" s="182"/>
      <c r="AK804" s="182"/>
      <c r="AL804" s="181"/>
      <c r="AM804" s="181"/>
      <c r="AN804" s="181"/>
      <c r="AO804" s="182"/>
      <c r="AP804" s="182"/>
      <c r="AQ804" s="181"/>
      <c r="AR804" s="181"/>
      <c r="AS804" s="181"/>
      <c r="AT804" s="182"/>
      <c r="AU804" s="182"/>
      <c r="AV804" s="181"/>
      <c r="AW804" s="181"/>
      <c r="AX804" s="181"/>
      <c r="AY804" s="182"/>
      <c r="AZ804" s="182"/>
      <c r="BA804" s="181"/>
      <c r="BB804" s="181"/>
      <c r="BC804" s="181"/>
      <c r="BD804" s="182"/>
      <c r="BE804" s="182"/>
      <c r="BF804" s="181"/>
      <c r="BG804" s="180">
        <f t="shared" si="1377"/>
        <v>0</v>
      </c>
      <c r="BH804" s="116" t="str">
        <f t="shared" si="1378"/>
        <v/>
      </c>
      <c r="BI804" s="80" t="b">
        <f t="shared" si="1326"/>
        <v>0</v>
      </c>
      <c r="BJ804" s="80" t="str">
        <f t="shared" si="1327"/>
        <v/>
      </c>
      <c r="BK804" s="80" t="b">
        <f t="shared" si="1379"/>
        <v>0</v>
      </c>
      <c r="BL804" s="13" t="str">
        <f t="shared" si="1328"/>
        <v/>
      </c>
      <c r="BM804" s="13" t="b">
        <f t="shared" si="1380"/>
        <v>0</v>
      </c>
      <c r="BN804" s="35" t="str">
        <f t="shared" si="1329"/>
        <v/>
      </c>
      <c r="BO804" s="13" t="b">
        <f t="shared" si="1330"/>
        <v>0</v>
      </c>
      <c r="BP804" s="35" t="str">
        <f t="shared" si="1331"/>
        <v/>
      </c>
      <c r="BQ804" s="13" t="b">
        <f t="shared" si="1332"/>
        <v>0</v>
      </c>
      <c r="BR804" s="35" t="str">
        <f t="shared" si="1333"/>
        <v/>
      </c>
      <c r="BS804" s="35" t="b">
        <f t="shared" si="1334"/>
        <v>0</v>
      </c>
      <c r="BT804" s="35" t="str">
        <f t="shared" si="1335"/>
        <v/>
      </c>
      <c r="BU804" s="35" t="b">
        <f t="shared" si="1336"/>
        <v>0</v>
      </c>
      <c r="BV804" s="35" t="str">
        <f t="shared" si="1337"/>
        <v/>
      </c>
      <c r="BW804" s="13" t="b">
        <f t="shared" si="1412"/>
        <v>0</v>
      </c>
      <c r="BX804" s="35" t="str">
        <f t="shared" si="1338"/>
        <v/>
      </c>
      <c r="BY804" s="265" t="b">
        <f t="shared" si="1381"/>
        <v>0</v>
      </c>
      <c r="BZ804" s="35" t="str">
        <f t="shared" si="1339"/>
        <v/>
      </c>
      <c r="CA804" s="265" t="b">
        <f t="shared" si="1382"/>
        <v>0</v>
      </c>
      <c r="CB804" s="35" t="str">
        <f t="shared" si="1340"/>
        <v/>
      </c>
      <c r="CC804" s="272" t="b">
        <f t="shared" si="1383"/>
        <v>0</v>
      </c>
      <c r="CD804" s="35" t="str">
        <f t="shared" si="1341"/>
        <v/>
      </c>
      <c r="CE804" s="13" t="b">
        <f t="shared" si="1342"/>
        <v>0</v>
      </c>
      <c r="CF804" s="35" t="str">
        <f t="shared" si="1343"/>
        <v/>
      </c>
      <c r="CG804" s="179">
        <f t="shared" si="1344"/>
        <v>0</v>
      </c>
      <c r="CH804" s="179">
        <f t="shared" si="1345"/>
        <v>0</v>
      </c>
      <c r="CI804" s="218">
        <f t="shared" si="1384"/>
        <v>0</v>
      </c>
      <c r="CJ804" s="218">
        <f t="shared" si="1385"/>
        <v>0</v>
      </c>
      <c r="CK804" s="218">
        <f t="shared" si="1386"/>
        <v>0</v>
      </c>
      <c r="CL804" s="218">
        <f t="shared" si="1387"/>
        <v>0</v>
      </c>
      <c r="CM804" s="218">
        <f t="shared" si="1388"/>
        <v>0</v>
      </c>
      <c r="CN804" s="218">
        <f t="shared" si="1389"/>
        <v>0</v>
      </c>
      <c r="CO804" s="218">
        <f t="shared" si="1390"/>
        <v>0</v>
      </c>
      <c r="CP804" s="218">
        <f t="shared" si="1391"/>
        <v>0</v>
      </c>
      <c r="CQ804" s="218">
        <f t="shared" si="1392"/>
        <v>0</v>
      </c>
      <c r="CR804" s="218">
        <f t="shared" si="1393"/>
        <v>0</v>
      </c>
      <c r="CS804" s="14">
        <f t="shared" si="1346"/>
        <v>0</v>
      </c>
      <c r="CT804" s="236">
        <f t="shared" si="1347"/>
        <v>0</v>
      </c>
      <c r="CU804" s="237">
        <f t="shared" si="1415"/>
        <v>0</v>
      </c>
      <c r="CV804" s="16">
        <f t="shared" si="1415"/>
        <v>0</v>
      </c>
      <c r="CW804" s="16">
        <f t="shared" si="1415"/>
        <v>0</v>
      </c>
      <c r="CX804" s="16">
        <f t="shared" si="1415"/>
        <v>0</v>
      </c>
      <c r="CY804" s="16">
        <f t="shared" si="1415"/>
        <v>0</v>
      </c>
      <c r="CZ804" s="16">
        <f t="shared" si="1415"/>
        <v>0</v>
      </c>
      <c r="DA804" s="16">
        <f t="shared" si="1415"/>
        <v>0</v>
      </c>
      <c r="DB804" s="16">
        <f t="shared" si="1415"/>
        <v>0</v>
      </c>
      <c r="DC804" s="16">
        <f t="shared" si="1415"/>
        <v>0</v>
      </c>
      <c r="DD804" s="238">
        <f t="shared" si="1415"/>
        <v>0</v>
      </c>
      <c r="DE804" s="232">
        <f t="shared" si="1416"/>
        <v>0</v>
      </c>
      <c r="DF804" s="132">
        <f t="shared" si="1416"/>
        <v>0</v>
      </c>
      <c r="DG804" s="132">
        <f t="shared" si="1416"/>
        <v>0</v>
      </c>
      <c r="DH804" s="132">
        <f t="shared" si="1416"/>
        <v>0</v>
      </c>
      <c r="DI804" s="132">
        <f t="shared" si="1416"/>
        <v>0</v>
      </c>
      <c r="DJ804" s="132">
        <f t="shared" si="1416"/>
        <v>0</v>
      </c>
      <c r="DK804" s="132">
        <f t="shared" si="1416"/>
        <v>0</v>
      </c>
      <c r="DL804" s="132">
        <f t="shared" si="1416"/>
        <v>0</v>
      </c>
      <c r="DM804" s="132">
        <f t="shared" si="1416"/>
        <v>0</v>
      </c>
      <c r="DN804" s="233">
        <f t="shared" si="1416"/>
        <v>0</v>
      </c>
      <c r="DO804" s="232">
        <f t="shared" si="1348"/>
        <v>0</v>
      </c>
      <c r="DP804" s="132">
        <f t="shared" si="1349"/>
        <v>0</v>
      </c>
      <c r="DQ804" s="132">
        <f t="shared" si="1350"/>
        <v>0</v>
      </c>
      <c r="DR804" s="132">
        <f t="shared" si="1351"/>
        <v>0</v>
      </c>
      <c r="DS804" s="132">
        <f t="shared" si="1352"/>
        <v>0</v>
      </c>
      <c r="DT804" s="132">
        <f t="shared" si="1353"/>
        <v>0</v>
      </c>
      <c r="DU804" s="132">
        <f t="shared" si="1354"/>
        <v>0</v>
      </c>
      <c r="DV804" s="132">
        <f t="shared" si="1355"/>
        <v>0</v>
      </c>
      <c r="DW804" s="132">
        <f t="shared" si="1356"/>
        <v>0</v>
      </c>
      <c r="DX804" s="233">
        <f t="shared" si="1357"/>
        <v>0</v>
      </c>
      <c r="DY804" s="231" t="b">
        <f t="shared" si="1394"/>
        <v>0</v>
      </c>
      <c r="DZ804" s="163"/>
      <c r="EA804" s="226" t="str">
        <f t="shared" si="1395"/>
        <v/>
      </c>
      <c r="EB804" s="178" t="str">
        <f t="shared" si="1396"/>
        <v/>
      </c>
      <c r="EC804" s="178" t="str">
        <f t="shared" si="1397"/>
        <v/>
      </c>
      <c r="ED804" s="178" t="str">
        <f t="shared" si="1398"/>
        <v/>
      </c>
      <c r="EE804" s="178" t="str">
        <f t="shared" si="1399"/>
        <v/>
      </c>
      <c r="EF804" s="178" t="str">
        <f t="shared" si="1400"/>
        <v/>
      </c>
      <c r="EG804" s="178" t="str">
        <f t="shared" si="1401"/>
        <v/>
      </c>
      <c r="EH804" s="178" t="str">
        <f t="shared" si="1402"/>
        <v/>
      </c>
      <c r="EI804" s="178" t="str">
        <f t="shared" si="1403"/>
        <v/>
      </c>
      <c r="EJ804" s="227" t="str">
        <f t="shared" si="1404"/>
        <v/>
      </c>
      <c r="EK804" s="230" t="str">
        <f t="shared" si="1358"/>
        <v/>
      </c>
      <c r="EL804" s="177" t="str">
        <f t="shared" si="1359"/>
        <v/>
      </c>
      <c r="EM804" s="177" t="str">
        <f t="shared" si="1360"/>
        <v/>
      </c>
      <c r="EN804" s="177" t="str">
        <f t="shared" si="1361"/>
        <v/>
      </c>
      <c r="EO804" s="177" t="str">
        <f t="shared" si="1362"/>
        <v/>
      </c>
      <c r="EP804" s="177" t="str">
        <f t="shared" si="1363"/>
        <v/>
      </c>
      <c r="EQ804" s="177" t="str">
        <f t="shared" si="1364"/>
        <v/>
      </c>
      <c r="ER804" s="177" t="str">
        <f t="shared" si="1365"/>
        <v/>
      </c>
      <c r="ES804" s="177" t="str">
        <f t="shared" si="1366"/>
        <v/>
      </c>
      <c r="ET804" s="177" t="str">
        <f t="shared" si="1367"/>
        <v/>
      </c>
      <c r="EU804" s="229" t="e">
        <f t="shared" si="1368"/>
        <v>#VALUE!</v>
      </c>
      <c r="EV804" s="27" t="e">
        <f t="shared" si="1369"/>
        <v>#VALUE!</v>
      </c>
      <c r="EW804" s="27" t="e">
        <f t="shared" si="1370"/>
        <v>#VALUE!</v>
      </c>
      <c r="EX804" s="28" t="e">
        <f t="shared" si="1371"/>
        <v>#VALUE!</v>
      </c>
      <c r="EY804" s="28" t="e">
        <f t="shared" si="1372"/>
        <v>#VALUE!</v>
      </c>
      <c r="EZ804" s="28" t="b">
        <f t="shared" si="1373"/>
        <v>0</v>
      </c>
      <c r="FA804" s="176" t="str">
        <f t="shared" si="1374"/>
        <v/>
      </c>
      <c r="FB804" s="27" t="e" cm="1">
        <f t="array" aca="1" ref="FB804" ca="1">TEXT(RIGHT(10-RIGHT(SUM(INDEX(1*(MID(MID(C804,1,1)*2,ROW(INDIRECT("1:"&amp;LEN(MID(C804,1,1)*2))),1)),,))+MID(C804,2,1)+
SUM(INDEX(1*(MID(MID(C804,3,1)*2,ROW(INDIRECT("1:"&amp;LEN(MID(C804,3,1)*2))),1)),,))+MID(C804,4,1)+
SUM(INDEX(1*(MID(MID(C804,5,1)*2,ROW(INDIRECT("1:"&amp;LEN(MID(C804,5,1)*2))),1)),,))+MID(C804,6,1)+
SUM(INDEX(1*(MID(MID(C804,8,1)*2,ROW(INDIRECT("1:"&amp;LEN(MID(C804,8,1)*2))),1)),,))+MID(C804,9,1)+
SUM(INDEX(1*(MID(MID(C804,10,1)*2,ROW(INDIRECT("1:"&amp;LEN(MID(C804,10,1)*2))),1)),,)),1),1),"0")</f>
        <v>#VALUE!</v>
      </c>
      <c r="FC804" s="27" t="str">
        <f t="shared" si="1375"/>
        <v/>
      </c>
      <c r="FD804" s="29" t="b">
        <f t="shared" si="1376"/>
        <v>0</v>
      </c>
      <c r="FE804" s="112" t="b">
        <f>IFERROR(MATCH(D804,'Avtal för korttidsarbete'!$G$13:$G$1012,0),TRUE)</f>
        <v>1</v>
      </c>
      <c r="FF804" s="112" t="b">
        <f t="shared" si="1405"/>
        <v>0</v>
      </c>
      <c r="FG804" s="113" t="str" cm="1">
        <f t="array" ref="FG804">IF(FE804=TRUE,"x",INDEX('Avtal för korttidsarbete'!$E$13:$E$1012,$FE804))</f>
        <v>x</v>
      </c>
      <c r="FH804" s="113" t="str" cm="1">
        <f t="array" ref="FH804">IF(FE804=TRUE,"x",INDEX('Avtal för korttidsarbete'!$F$13:$F$1012,$FE804))</f>
        <v>x</v>
      </c>
      <c r="FI804" s="112" t="b">
        <f t="shared" si="1406"/>
        <v>0</v>
      </c>
      <c r="FJ804" s="135">
        <f t="shared" si="1407"/>
        <v>44166</v>
      </c>
      <c r="FK804" s="135">
        <f t="shared" si="1408"/>
        <v>44377</v>
      </c>
      <c r="FL804" s="112" t="b">
        <f t="shared" si="1409"/>
        <v>0</v>
      </c>
      <c r="FM804" s="113">
        <f t="shared" si="1410"/>
        <v>44166</v>
      </c>
      <c r="FN804" s="135">
        <f t="shared" si="1411"/>
        <v>44377</v>
      </c>
      <c r="FO804" s="148" t="b">
        <f>IFERROR(INDEX('Avtal för korttidsarbete'!R:R,MATCH(D804,'Avtal för korttidsarbete'!$G:$G,0)),TRUE)</f>
        <v>1</v>
      </c>
      <c r="FP804" s="135" t="str">
        <f>IF(FO804,"-",INDEX('Avtal för korttidsarbete'!$D:$D,MATCH(D804,'Avtal för korttidsarbete'!$G:$G,0)))</f>
        <v>-</v>
      </c>
      <c r="FQ804" s="113" t="b">
        <f>IFERROR(G804&gt;INDEX(Uppsägningar!E:E,MATCH(C804,Uppsägningar!C:C,0)),FALSE)</f>
        <v>0</v>
      </c>
    </row>
    <row r="805" spans="1:173" x14ac:dyDescent="0.25">
      <c r="A805" s="19">
        <v>789</v>
      </c>
      <c r="B805" s="20"/>
      <c r="C805" s="183"/>
      <c r="D805" s="66"/>
      <c r="E805" s="212">
        <f>IFERROR(INDEX(Admin!$C$7:$C$10,MATCH(FP805,TblNivåValTExt,0)),0)</f>
        <v>0</v>
      </c>
      <c r="F805" s="1"/>
      <c r="G805" s="1"/>
      <c r="H805" s="78"/>
      <c r="I805" s="181"/>
      <c r="J805" s="181"/>
      <c r="K805" s="182"/>
      <c r="L805" s="182"/>
      <c r="M805" s="181"/>
      <c r="N805" s="181"/>
      <c r="O805" s="181"/>
      <c r="P805" s="182"/>
      <c r="Q805" s="182"/>
      <c r="R805" s="181"/>
      <c r="S805" s="181"/>
      <c r="T805" s="181"/>
      <c r="U805" s="182"/>
      <c r="V805" s="182"/>
      <c r="W805" s="181"/>
      <c r="X805" s="181"/>
      <c r="Y805" s="181"/>
      <c r="Z805" s="182"/>
      <c r="AA805" s="182"/>
      <c r="AB805" s="181"/>
      <c r="AC805" s="181"/>
      <c r="AD805" s="181"/>
      <c r="AE805" s="182"/>
      <c r="AF805" s="182"/>
      <c r="AG805" s="181"/>
      <c r="AH805" s="181"/>
      <c r="AI805" s="181"/>
      <c r="AJ805" s="182"/>
      <c r="AK805" s="182"/>
      <c r="AL805" s="181"/>
      <c r="AM805" s="181"/>
      <c r="AN805" s="181"/>
      <c r="AO805" s="182"/>
      <c r="AP805" s="182"/>
      <c r="AQ805" s="181"/>
      <c r="AR805" s="181"/>
      <c r="AS805" s="181"/>
      <c r="AT805" s="182"/>
      <c r="AU805" s="182"/>
      <c r="AV805" s="181"/>
      <c r="AW805" s="181"/>
      <c r="AX805" s="181"/>
      <c r="AY805" s="182"/>
      <c r="AZ805" s="182"/>
      <c r="BA805" s="181"/>
      <c r="BB805" s="181"/>
      <c r="BC805" s="181"/>
      <c r="BD805" s="182"/>
      <c r="BE805" s="182"/>
      <c r="BF805" s="181"/>
      <c r="BG805" s="180">
        <f t="shared" si="1377"/>
        <v>0</v>
      </c>
      <c r="BH805" s="116" t="str">
        <f t="shared" si="1378"/>
        <v/>
      </c>
      <c r="BI805" s="80" t="b">
        <f t="shared" si="1326"/>
        <v>0</v>
      </c>
      <c r="BJ805" s="80" t="str">
        <f t="shared" si="1327"/>
        <v/>
      </c>
      <c r="BK805" s="80" t="b">
        <f t="shared" si="1379"/>
        <v>0</v>
      </c>
      <c r="BL805" s="13" t="str">
        <f t="shared" si="1328"/>
        <v/>
      </c>
      <c r="BM805" s="13" t="b">
        <f t="shared" si="1380"/>
        <v>0</v>
      </c>
      <c r="BN805" s="35" t="str">
        <f t="shared" si="1329"/>
        <v/>
      </c>
      <c r="BO805" s="13" t="b">
        <f t="shared" si="1330"/>
        <v>0</v>
      </c>
      <c r="BP805" s="35" t="str">
        <f t="shared" si="1331"/>
        <v/>
      </c>
      <c r="BQ805" s="13" t="b">
        <f t="shared" si="1332"/>
        <v>0</v>
      </c>
      <c r="BR805" s="35" t="str">
        <f t="shared" si="1333"/>
        <v/>
      </c>
      <c r="BS805" s="35" t="b">
        <f t="shared" si="1334"/>
        <v>0</v>
      </c>
      <c r="BT805" s="35" t="str">
        <f t="shared" si="1335"/>
        <v/>
      </c>
      <c r="BU805" s="35" t="b">
        <f t="shared" si="1336"/>
        <v>0</v>
      </c>
      <c r="BV805" s="35" t="str">
        <f t="shared" si="1337"/>
        <v/>
      </c>
      <c r="BW805" s="13" t="b">
        <f t="shared" si="1412"/>
        <v>0</v>
      </c>
      <c r="BX805" s="35" t="str">
        <f t="shared" si="1338"/>
        <v/>
      </c>
      <c r="BY805" s="265" t="b">
        <f t="shared" si="1381"/>
        <v>0</v>
      </c>
      <c r="BZ805" s="35" t="str">
        <f t="shared" si="1339"/>
        <v/>
      </c>
      <c r="CA805" s="265" t="b">
        <f t="shared" si="1382"/>
        <v>0</v>
      </c>
      <c r="CB805" s="35" t="str">
        <f t="shared" si="1340"/>
        <v/>
      </c>
      <c r="CC805" s="272" t="b">
        <f t="shared" si="1383"/>
        <v>0</v>
      </c>
      <c r="CD805" s="35" t="str">
        <f t="shared" si="1341"/>
        <v/>
      </c>
      <c r="CE805" s="13" t="b">
        <f t="shared" si="1342"/>
        <v>0</v>
      </c>
      <c r="CF805" s="35" t="str">
        <f t="shared" si="1343"/>
        <v/>
      </c>
      <c r="CG805" s="179">
        <f t="shared" si="1344"/>
        <v>0</v>
      </c>
      <c r="CH805" s="179">
        <f t="shared" si="1345"/>
        <v>0</v>
      </c>
      <c r="CI805" s="218">
        <f t="shared" si="1384"/>
        <v>0</v>
      </c>
      <c r="CJ805" s="218">
        <f t="shared" si="1385"/>
        <v>0</v>
      </c>
      <c r="CK805" s="218">
        <f t="shared" si="1386"/>
        <v>0</v>
      </c>
      <c r="CL805" s="218">
        <f t="shared" si="1387"/>
        <v>0</v>
      </c>
      <c r="CM805" s="218">
        <f t="shared" si="1388"/>
        <v>0</v>
      </c>
      <c r="CN805" s="218">
        <f t="shared" si="1389"/>
        <v>0</v>
      </c>
      <c r="CO805" s="218">
        <f t="shared" si="1390"/>
        <v>0</v>
      </c>
      <c r="CP805" s="218">
        <f t="shared" si="1391"/>
        <v>0</v>
      </c>
      <c r="CQ805" s="218">
        <f t="shared" si="1392"/>
        <v>0</v>
      </c>
      <c r="CR805" s="218">
        <f t="shared" si="1393"/>
        <v>0</v>
      </c>
      <c r="CS805" s="14">
        <f t="shared" si="1346"/>
        <v>0</v>
      </c>
      <c r="CT805" s="236">
        <f t="shared" si="1347"/>
        <v>0</v>
      </c>
      <c r="CU805" s="237">
        <f t="shared" si="1415"/>
        <v>0</v>
      </c>
      <c r="CV805" s="16">
        <f t="shared" si="1415"/>
        <v>0</v>
      </c>
      <c r="CW805" s="16">
        <f t="shared" si="1415"/>
        <v>0</v>
      </c>
      <c r="CX805" s="16">
        <f t="shared" si="1415"/>
        <v>0</v>
      </c>
      <c r="CY805" s="16">
        <f t="shared" si="1415"/>
        <v>0</v>
      </c>
      <c r="CZ805" s="16">
        <f t="shared" si="1415"/>
        <v>0</v>
      </c>
      <c r="DA805" s="16">
        <f t="shared" si="1415"/>
        <v>0</v>
      </c>
      <c r="DB805" s="16">
        <f t="shared" si="1415"/>
        <v>0</v>
      </c>
      <c r="DC805" s="16">
        <f t="shared" si="1415"/>
        <v>0</v>
      </c>
      <c r="DD805" s="238">
        <f t="shared" si="1415"/>
        <v>0</v>
      </c>
      <c r="DE805" s="232">
        <f t="shared" si="1416"/>
        <v>0</v>
      </c>
      <c r="DF805" s="132">
        <f t="shared" si="1416"/>
        <v>0</v>
      </c>
      <c r="DG805" s="132">
        <f t="shared" si="1416"/>
        <v>0</v>
      </c>
      <c r="DH805" s="132">
        <f t="shared" si="1416"/>
        <v>0</v>
      </c>
      <c r="DI805" s="132">
        <f t="shared" si="1416"/>
        <v>0</v>
      </c>
      <c r="DJ805" s="132">
        <f t="shared" si="1416"/>
        <v>0</v>
      </c>
      <c r="DK805" s="132">
        <f t="shared" si="1416"/>
        <v>0</v>
      </c>
      <c r="DL805" s="132">
        <f t="shared" si="1416"/>
        <v>0</v>
      </c>
      <c r="DM805" s="132">
        <f t="shared" si="1416"/>
        <v>0</v>
      </c>
      <c r="DN805" s="233">
        <f t="shared" si="1416"/>
        <v>0</v>
      </c>
      <c r="DO805" s="232">
        <f t="shared" si="1348"/>
        <v>0</v>
      </c>
      <c r="DP805" s="132">
        <f t="shared" si="1349"/>
        <v>0</v>
      </c>
      <c r="DQ805" s="132">
        <f t="shared" si="1350"/>
        <v>0</v>
      </c>
      <c r="DR805" s="132">
        <f t="shared" si="1351"/>
        <v>0</v>
      </c>
      <c r="DS805" s="132">
        <f t="shared" si="1352"/>
        <v>0</v>
      </c>
      <c r="DT805" s="132">
        <f t="shared" si="1353"/>
        <v>0</v>
      </c>
      <c r="DU805" s="132">
        <f t="shared" si="1354"/>
        <v>0</v>
      </c>
      <c r="DV805" s="132">
        <f t="shared" si="1355"/>
        <v>0</v>
      </c>
      <c r="DW805" s="132">
        <f t="shared" si="1356"/>
        <v>0</v>
      </c>
      <c r="DX805" s="233">
        <f t="shared" si="1357"/>
        <v>0</v>
      </c>
      <c r="DY805" s="231" t="b">
        <f t="shared" si="1394"/>
        <v>0</v>
      </c>
      <c r="DZ805" s="163"/>
      <c r="EA805" s="226" t="str">
        <f t="shared" si="1395"/>
        <v/>
      </c>
      <c r="EB805" s="178" t="str">
        <f t="shared" si="1396"/>
        <v/>
      </c>
      <c r="EC805" s="178" t="str">
        <f t="shared" si="1397"/>
        <v/>
      </c>
      <c r="ED805" s="178" t="str">
        <f t="shared" si="1398"/>
        <v/>
      </c>
      <c r="EE805" s="178" t="str">
        <f t="shared" si="1399"/>
        <v/>
      </c>
      <c r="EF805" s="178" t="str">
        <f t="shared" si="1400"/>
        <v/>
      </c>
      <c r="EG805" s="178" t="str">
        <f t="shared" si="1401"/>
        <v/>
      </c>
      <c r="EH805" s="178" t="str">
        <f t="shared" si="1402"/>
        <v/>
      </c>
      <c r="EI805" s="178" t="str">
        <f t="shared" si="1403"/>
        <v/>
      </c>
      <c r="EJ805" s="227" t="str">
        <f t="shared" si="1404"/>
        <v/>
      </c>
      <c r="EK805" s="230" t="str">
        <f t="shared" si="1358"/>
        <v/>
      </c>
      <c r="EL805" s="177" t="str">
        <f t="shared" si="1359"/>
        <v/>
      </c>
      <c r="EM805" s="177" t="str">
        <f t="shared" si="1360"/>
        <v/>
      </c>
      <c r="EN805" s="177" t="str">
        <f t="shared" si="1361"/>
        <v/>
      </c>
      <c r="EO805" s="177" t="str">
        <f t="shared" si="1362"/>
        <v/>
      </c>
      <c r="EP805" s="177" t="str">
        <f t="shared" si="1363"/>
        <v/>
      </c>
      <c r="EQ805" s="177" t="str">
        <f t="shared" si="1364"/>
        <v/>
      </c>
      <c r="ER805" s="177" t="str">
        <f t="shared" si="1365"/>
        <v/>
      </c>
      <c r="ES805" s="177" t="str">
        <f t="shared" si="1366"/>
        <v/>
      </c>
      <c r="ET805" s="177" t="str">
        <f t="shared" si="1367"/>
        <v/>
      </c>
      <c r="EU805" s="229" t="e">
        <f t="shared" si="1368"/>
        <v>#VALUE!</v>
      </c>
      <c r="EV805" s="27" t="e">
        <f t="shared" si="1369"/>
        <v>#VALUE!</v>
      </c>
      <c r="EW805" s="27" t="e">
        <f t="shared" si="1370"/>
        <v>#VALUE!</v>
      </c>
      <c r="EX805" s="28" t="e">
        <f t="shared" si="1371"/>
        <v>#VALUE!</v>
      </c>
      <c r="EY805" s="28" t="e">
        <f t="shared" si="1372"/>
        <v>#VALUE!</v>
      </c>
      <c r="EZ805" s="28" t="b">
        <f t="shared" si="1373"/>
        <v>0</v>
      </c>
      <c r="FA805" s="176" t="str">
        <f t="shared" si="1374"/>
        <v/>
      </c>
      <c r="FB805" s="27" t="e" cm="1">
        <f t="array" aca="1" ref="FB805" ca="1">TEXT(RIGHT(10-RIGHT(SUM(INDEX(1*(MID(MID(C805,1,1)*2,ROW(INDIRECT("1:"&amp;LEN(MID(C805,1,1)*2))),1)),,))+MID(C805,2,1)+
SUM(INDEX(1*(MID(MID(C805,3,1)*2,ROW(INDIRECT("1:"&amp;LEN(MID(C805,3,1)*2))),1)),,))+MID(C805,4,1)+
SUM(INDEX(1*(MID(MID(C805,5,1)*2,ROW(INDIRECT("1:"&amp;LEN(MID(C805,5,1)*2))),1)),,))+MID(C805,6,1)+
SUM(INDEX(1*(MID(MID(C805,8,1)*2,ROW(INDIRECT("1:"&amp;LEN(MID(C805,8,1)*2))),1)),,))+MID(C805,9,1)+
SUM(INDEX(1*(MID(MID(C805,10,1)*2,ROW(INDIRECT("1:"&amp;LEN(MID(C805,10,1)*2))),1)),,)),1),1),"0")</f>
        <v>#VALUE!</v>
      </c>
      <c r="FC805" s="27" t="str">
        <f t="shared" si="1375"/>
        <v/>
      </c>
      <c r="FD805" s="29" t="b">
        <f t="shared" si="1376"/>
        <v>0</v>
      </c>
      <c r="FE805" s="112" t="b">
        <f>IFERROR(MATCH(D805,'Avtal för korttidsarbete'!$G$13:$G$1012,0),TRUE)</f>
        <v>1</v>
      </c>
      <c r="FF805" s="112" t="b">
        <f t="shared" si="1405"/>
        <v>0</v>
      </c>
      <c r="FG805" s="113" t="str" cm="1">
        <f t="array" ref="FG805">IF(FE805=TRUE,"x",INDEX('Avtal för korttidsarbete'!$E$13:$E$1012,$FE805))</f>
        <v>x</v>
      </c>
      <c r="FH805" s="113" t="str" cm="1">
        <f t="array" ref="FH805">IF(FE805=TRUE,"x",INDEX('Avtal för korttidsarbete'!$F$13:$F$1012,$FE805))</f>
        <v>x</v>
      </c>
      <c r="FI805" s="112" t="b">
        <f t="shared" si="1406"/>
        <v>0</v>
      </c>
      <c r="FJ805" s="135">
        <f t="shared" si="1407"/>
        <v>44166</v>
      </c>
      <c r="FK805" s="135">
        <f t="shared" si="1408"/>
        <v>44377</v>
      </c>
      <c r="FL805" s="112" t="b">
        <f t="shared" si="1409"/>
        <v>0</v>
      </c>
      <c r="FM805" s="113">
        <f t="shared" si="1410"/>
        <v>44166</v>
      </c>
      <c r="FN805" s="135">
        <f t="shared" si="1411"/>
        <v>44377</v>
      </c>
      <c r="FO805" s="148" t="b">
        <f>IFERROR(INDEX('Avtal för korttidsarbete'!R:R,MATCH(D805,'Avtal för korttidsarbete'!$G:$G,0)),TRUE)</f>
        <v>1</v>
      </c>
      <c r="FP805" s="135" t="str">
        <f>IF(FO805,"-",INDEX('Avtal för korttidsarbete'!$D:$D,MATCH(D805,'Avtal för korttidsarbete'!$G:$G,0)))</f>
        <v>-</v>
      </c>
      <c r="FQ805" s="113" t="b">
        <f>IFERROR(G805&gt;INDEX(Uppsägningar!E:E,MATCH(C805,Uppsägningar!C:C,0)),FALSE)</f>
        <v>0</v>
      </c>
    </row>
    <row r="806" spans="1:173" x14ac:dyDescent="0.25">
      <c r="A806" s="19">
        <v>790</v>
      </c>
      <c r="B806" s="20"/>
      <c r="C806" s="183"/>
      <c r="D806" s="66"/>
      <c r="E806" s="212">
        <f>IFERROR(INDEX(Admin!$C$7:$C$10,MATCH(FP806,TblNivåValTExt,0)),0)</f>
        <v>0</v>
      </c>
      <c r="F806" s="1"/>
      <c r="G806" s="1"/>
      <c r="H806" s="78"/>
      <c r="I806" s="181"/>
      <c r="J806" s="181"/>
      <c r="K806" s="182"/>
      <c r="L806" s="182"/>
      <c r="M806" s="181"/>
      <c r="N806" s="181"/>
      <c r="O806" s="181"/>
      <c r="P806" s="182"/>
      <c r="Q806" s="182"/>
      <c r="R806" s="181"/>
      <c r="S806" s="181"/>
      <c r="T806" s="181"/>
      <c r="U806" s="182"/>
      <c r="V806" s="182"/>
      <c r="W806" s="181"/>
      <c r="X806" s="181"/>
      <c r="Y806" s="181"/>
      <c r="Z806" s="182"/>
      <c r="AA806" s="182"/>
      <c r="AB806" s="181"/>
      <c r="AC806" s="181"/>
      <c r="AD806" s="181"/>
      <c r="AE806" s="182"/>
      <c r="AF806" s="182"/>
      <c r="AG806" s="181"/>
      <c r="AH806" s="181"/>
      <c r="AI806" s="181"/>
      <c r="AJ806" s="182"/>
      <c r="AK806" s="182"/>
      <c r="AL806" s="181"/>
      <c r="AM806" s="181"/>
      <c r="AN806" s="181"/>
      <c r="AO806" s="182"/>
      <c r="AP806" s="182"/>
      <c r="AQ806" s="181"/>
      <c r="AR806" s="181"/>
      <c r="AS806" s="181"/>
      <c r="AT806" s="182"/>
      <c r="AU806" s="182"/>
      <c r="AV806" s="181"/>
      <c r="AW806" s="181"/>
      <c r="AX806" s="181"/>
      <c r="AY806" s="182"/>
      <c r="AZ806" s="182"/>
      <c r="BA806" s="181"/>
      <c r="BB806" s="181"/>
      <c r="BC806" s="181"/>
      <c r="BD806" s="182"/>
      <c r="BE806" s="182"/>
      <c r="BF806" s="181"/>
      <c r="BG806" s="180">
        <f t="shared" si="1377"/>
        <v>0</v>
      </c>
      <c r="BH806" s="116" t="str">
        <f t="shared" si="1378"/>
        <v/>
      </c>
      <c r="BI806" s="80" t="b">
        <f t="shared" si="1326"/>
        <v>0</v>
      </c>
      <c r="BJ806" s="80" t="str">
        <f t="shared" si="1327"/>
        <v/>
      </c>
      <c r="BK806" s="80" t="b">
        <f t="shared" si="1379"/>
        <v>0</v>
      </c>
      <c r="BL806" s="13" t="str">
        <f t="shared" si="1328"/>
        <v/>
      </c>
      <c r="BM806" s="13" t="b">
        <f t="shared" si="1380"/>
        <v>0</v>
      </c>
      <c r="BN806" s="35" t="str">
        <f t="shared" si="1329"/>
        <v/>
      </c>
      <c r="BO806" s="13" t="b">
        <f t="shared" si="1330"/>
        <v>0</v>
      </c>
      <c r="BP806" s="35" t="str">
        <f t="shared" si="1331"/>
        <v/>
      </c>
      <c r="BQ806" s="13" t="b">
        <f t="shared" si="1332"/>
        <v>0</v>
      </c>
      <c r="BR806" s="35" t="str">
        <f t="shared" si="1333"/>
        <v/>
      </c>
      <c r="BS806" s="35" t="b">
        <f t="shared" si="1334"/>
        <v>0</v>
      </c>
      <c r="BT806" s="35" t="str">
        <f t="shared" si="1335"/>
        <v/>
      </c>
      <c r="BU806" s="35" t="b">
        <f t="shared" si="1336"/>
        <v>0</v>
      </c>
      <c r="BV806" s="35" t="str">
        <f t="shared" si="1337"/>
        <v/>
      </c>
      <c r="BW806" s="13" t="b">
        <f t="shared" si="1412"/>
        <v>0</v>
      </c>
      <c r="BX806" s="35" t="str">
        <f t="shared" si="1338"/>
        <v/>
      </c>
      <c r="BY806" s="265" t="b">
        <f t="shared" si="1381"/>
        <v>0</v>
      </c>
      <c r="BZ806" s="35" t="str">
        <f t="shared" si="1339"/>
        <v/>
      </c>
      <c r="CA806" s="265" t="b">
        <f t="shared" si="1382"/>
        <v>0</v>
      </c>
      <c r="CB806" s="35" t="str">
        <f t="shared" si="1340"/>
        <v/>
      </c>
      <c r="CC806" s="272" t="b">
        <f t="shared" si="1383"/>
        <v>0</v>
      </c>
      <c r="CD806" s="35" t="str">
        <f t="shared" si="1341"/>
        <v/>
      </c>
      <c r="CE806" s="13" t="b">
        <f t="shared" si="1342"/>
        <v>0</v>
      </c>
      <c r="CF806" s="35" t="str">
        <f t="shared" si="1343"/>
        <v/>
      </c>
      <c r="CG806" s="179">
        <f t="shared" si="1344"/>
        <v>0</v>
      </c>
      <c r="CH806" s="179">
        <f t="shared" si="1345"/>
        <v>0</v>
      </c>
      <c r="CI806" s="218">
        <f t="shared" si="1384"/>
        <v>0</v>
      </c>
      <c r="CJ806" s="218">
        <f t="shared" si="1385"/>
        <v>0</v>
      </c>
      <c r="CK806" s="218">
        <f t="shared" si="1386"/>
        <v>0</v>
      </c>
      <c r="CL806" s="218">
        <f t="shared" si="1387"/>
        <v>0</v>
      </c>
      <c r="CM806" s="218">
        <f t="shared" si="1388"/>
        <v>0</v>
      </c>
      <c r="CN806" s="218">
        <f t="shared" si="1389"/>
        <v>0</v>
      </c>
      <c r="CO806" s="218">
        <f t="shared" si="1390"/>
        <v>0</v>
      </c>
      <c r="CP806" s="218">
        <f t="shared" si="1391"/>
        <v>0</v>
      </c>
      <c r="CQ806" s="218">
        <f t="shared" si="1392"/>
        <v>0</v>
      </c>
      <c r="CR806" s="218">
        <f t="shared" si="1393"/>
        <v>0</v>
      </c>
      <c r="CS806" s="14">
        <f t="shared" si="1346"/>
        <v>0</v>
      </c>
      <c r="CT806" s="236">
        <f t="shared" si="1347"/>
        <v>0</v>
      </c>
      <c r="CU806" s="237">
        <f t="shared" si="1415"/>
        <v>0</v>
      </c>
      <c r="CV806" s="16">
        <f t="shared" si="1415"/>
        <v>0</v>
      </c>
      <c r="CW806" s="16">
        <f t="shared" si="1415"/>
        <v>0</v>
      </c>
      <c r="CX806" s="16">
        <f t="shared" si="1415"/>
        <v>0</v>
      </c>
      <c r="CY806" s="16">
        <f t="shared" si="1415"/>
        <v>0</v>
      </c>
      <c r="CZ806" s="16">
        <f t="shared" si="1415"/>
        <v>0</v>
      </c>
      <c r="DA806" s="16">
        <f t="shared" si="1415"/>
        <v>0</v>
      </c>
      <c r="DB806" s="16">
        <f t="shared" si="1415"/>
        <v>0</v>
      </c>
      <c r="DC806" s="16">
        <f t="shared" si="1415"/>
        <v>0</v>
      </c>
      <c r="DD806" s="238">
        <f t="shared" si="1415"/>
        <v>0</v>
      </c>
      <c r="DE806" s="232">
        <f t="shared" si="1416"/>
        <v>0</v>
      </c>
      <c r="DF806" s="132">
        <f t="shared" si="1416"/>
        <v>0</v>
      </c>
      <c r="DG806" s="132">
        <f t="shared" si="1416"/>
        <v>0</v>
      </c>
      <c r="DH806" s="132">
        <f t="shared" si="1416"/>
        <v>0</v>
      </c>
      <c r="DI806" s="132">
        <f t="shared" si="1416"/>
        <v>0</v>
      </c>
      <c r="DJ806" s="132">
        <f t="shared" si="1416"/>
        <v>0</v>
      </c>
      <c r="DK806" s="132">
        <f t="shared" si="1416"/>
        <v>0</v>
      </c>
      <c r="DL806" s="132">
        <f t="shared" si="1416"/>
        <v>0</v>
      </c>
      <c r="DM806" s="132">
        <f t="shared" si="1416"/>
        <v>0</v>
      </c>
      <c r="DN806" s="233">
        <f t="shared" si="1416"/>
        <v>0</v>
      </c>
      <c r="DO806" s="232">
        <f t="shared" si="1348"/>
        <v>0</v>
      </c>
      <c r="DP806" s="132">
        <f t="shared" si="1349"/>
        <v>0</v>
      </c>
      <c r="DQ806" s="132">
        <f t="shared" si="1350"/>
        <v>0</v>
      </c>
      <c r="DR806" s="132">
        <f t="shared" si="1351"/>
        <v>0</v>
      </c>
      <c r="DS806" s="132">
        <f t="shared" si="1352"/>
        <v>0</v>
      </c>
      <c r="DT806" s="132">
        <f t="shared" si="1353"/>
        <v>0</v>
      </c>
      <c r="DU806" s="132">
        <f t="shared" si="1354"/>
        <v>0</v>
      </c>
      <c r="DV806" s="132">
        <f t="shared" si="1355"/>
        <v>0</v>
      </c>
      <c r="DW806" s="132">
        <f t="shared" si="1356"/>
        <v>0</v>
      </c>
      <c r="DX806" s="233">
        <f t="shared" si="1357"/>
        <v>0</v>
      </c>
      <c r="DY806" s="231" t="b">
        <f t="shared" si="1394"/>
        <v>0</v>
      </c>
      <c r="DZ806" s="163"/>
      <c r="EA806" s="226" t="str">
        <f t="shared" si="1395"/>
        <v/>
      </c>
      <c r="EB806" s="178" t="str">
        <f t="shared" si="1396"/>
        <v/>
      </c>
      <c r="EC806" s="178" t="str">
        <f t="shared" si="1397"/>
        <v/>
      </c>
      <c r="ED806" s="178" t="str">
        <f t="shared" si="1398"/>
        <v/>
      </c>
      <c r="EE806" s="178" t="str">
        <f t="shared" si="1399"/>
        <v/>
      </c>
      <c r="EF806" s="178" t="str">
        <f t="shared" si="1400"/>
        <v/>
      </c>
      <c r="EG806" s="178" t="str">
        <f t="shared" si="1401"/>
        <v/>
      </c>
      <c r="EH806" s="178" t="str">
        <f t="shared" si="1402"/>
        <v/>
      </c>
      <c r="EI806" s="178" t="str">
        <f t="shared" si="1403"/>
        <v/>
      </c>
      <c r="EJ806" s="227" t="str">
        <f t="shared" si="1404"/>
        <v/>
      </c>
      <c r="EK806" s="230" t="str">
        <f t="shared" si="1358"/>
        <v/>
      </c>
      <c r="EL806" s="177" t="str">
        <f t="shared" si="1359"/>
        <v/>
      </c>
      <c r="EM806" s="177" t="str">
        <f t="shared" si="1360"/>
        <v/>
      </c>
      <c r="EN806" s="177" t="str">
        <f t="shared" si="1361"/>
        <v/>
      </c>
      <c r="EO806" s="177" t="str">
        <f t="shared" si="1362"/>
        <v/>
      </c>
      <c r="EP806" s="177" t="str">
        <f t="shared" si="1363"/>
        <v/>
      </c>
      <c r="EQ806" s="177" t="str">
        <f t="shared" si="1364"/>
        <v/>
      </c>
      <c r="ER806" s="177" t="str">
        <f t="shared" si="1365"/>
        <v/>
      </c>
      <c r="ES806" s="177" t="str">
        <f t="shared" si="1366"/>
        <v/>
      </c>
      <c r="ET806" s="177" t="str">
        <f t="shared" si="1367"/>
        <v/>
      </c>
      <c r="EU806" s="229" t="e">
        <f t="shared" si="1368"/>
        <v>#VALUE!</v>
      </c>
      <c r="EV806" s="27" t="e">
        <f t="shared" si="1369"/>
        <v>#VALUE!</v>
      </c>
      <c r="EW806" s="27" t="e">
        <f t="shared" si="1370"/>
        <v>#VALUE!</v>
      </c>
      <c r="EX806" s="28" t="e">
        <f t="shared" si="1371"/>
        <v>#VALUE!</v>
      </c>
      <c r="EY806" s="28" t="e">
        <f t="shared" si="1372"/>
        <v>#VALUE!</v>
      </c>
      <c r="EZ806" s="28" t="b">
        <f t="shared" si="1373"/>
        <v>0</v>
      </c>
      <c r="FA806" s="176" t="str">
        <f t="shared" si="1374"/>
        <v/>
      </c>
      <c r="FB806" s="27" t="e" cm="1">
        <f t="array" aca="1" ref="FB806" ca="1">TEXT(RIGHT(10-RIGHT(SUM(INDEX(1*(MID(MID(C806,1,1)*2,ROW(INDIRECT("1:"&amp;LEN(MID(C806,1,1)*2))),1)),,))+MID(C806,2,1)+
SUM(INDEX(1*(MID(MID(C806,3,1)*2,ROW(INDIRECT("1:"&amp;LEN(MID(C806,3,1)*2))),1)),,))+MID(C806,4,1)+
SUM(INDEX(1*(MID(MID(C806,5,1)*2,ROW(INDIRECT("1:"&amp;LEN(MID(C806,5,1)*2))),1)),,))+MID(C806,6,1)+
SUM(INDEX(1*(MID(MID(C806,8,1)*2,ROW(INDIRECT("1:"&amp;LEN(MID(C806,8,1)*2))),1)),,))+MID(C806,9,1)+
SUM(INDEX(1*(MID(MID(C806,10,1)*2,ROW(INDIRECT("1:"&amp;LEN(MID(C806,10,1)*2))),1)),,)),1),1),"0")</f>
        <v>#VALUE!</v>
      </c>
      <c r="FC806" s="27" t="str">
        <f t="shared" si="1375"/>
        <v/>
      </c>
      <c r="FD806" s="29" t="b">
        <f t="shared" si="1376"/>
        <v>0</v>
      </c>
      <c r="FE806" s="112" t="b">
        <f>IFERROR(MATCH(D806,'Avtal för korttidsarbete'!$G$13:$G$1012,0),TRUE)</f>
        <v>1</v>
      </c>
      <c r="FF806" s="112" t="b">
        <f t="shared" si="1405"/>
        <v>0</v>
      </c>
      <c r="FG806" s="113" t="str" cm="1">
        <f t="array" ref="FG806">IF(FE806=TRUE,"x",INDEX('Avtal för korttidsarbete'!$E$13:$E$1012,$FE806))</f>
        <v>x</v>
      </c>
      <c r="FH806" s="113" t="str" cm="1">
        <f t="array" ref="FH806">IF(FE806=TRUE,"x",INDEX('Avtal för korttidsarbete'!$F$13:$F$1012,$FE806))</f>
        <v>x</v>
      </c>
      <c r="FI806" s="112" t="b">
        <f t="shared" si="1406"/>
        <v>0</v>
      </c>
      <c r="FJ806" s="135">
        <f t="shared" si="1407"/>
        <v>44166</v>
      </c>
      <c r="FK806" s="135">
        <f t="shared" si="1408"/>
        <v>44377</v>
      </c>
      <c r="FL806" s="112" t="b">
        <f t="shared" si="1409"/>
        <v>0</v>
      </c>
      <c r="FM806" s="113">
        <f t="shared" si="1410"/>
        <v>44166</v>
      </c>
      <c r="FN806" s="135">
        <f t="shared" si="1411"/>
        <v>44377</v>
      </c>
      <c r="FO806" s="148" t="b">
        <f>IFERROR(INDEX('Avtal för korttidsarbete'!R:R,MATCH(D806,'Avtal för korttidsarbete'!$G:$G,0)),TRUE)</f>
        <v>1</v>
      </c>
      <c r="FP806" s="135" t="str">
        <f>IF(FO806,"-",INDEX('Avtal för korttidsarbete'!$D:$D,MATCH(D806,'Avtal för korttidsarbete'!$G:$G,0)))</f>
        <v>-</v>
      </c>
      <c r="FQ806" s="113" t="b">
        <f>IFERROR(G806&gt;INDEX(Uppsägningar!E:E,MATCH(C806,Uppsägningar!C:C,0)),FALSE)</f>
        <v>0</v>
      </c>
    </row>
    <row r="807" spans="1:173" x14ac:dyDescent="0.25">
      <c r="A807" s="19">
        <v>791</v>
      </c>
      <c r="B807" s="20"/>
      <c r="C807" s="183"/>
      <c r="D807" s="66"/>
      <c r="E807" s="212">
        <f>IFERROR(INDEX(Admin!$C$7:$C$10,MATCH(FP807,TblNivåValTExt,0)),0)</f>
        <v>0</v>
      </c>
      <c r="F807" s="1"/>
      <c r="G807" s="1"/>
      <c r="H807" s="78"/>
      <c r="I807" s="181"/>
      <c r="J807" s="181"/>
      <c r="K807" s="182"/>
      <c r="L807" s="182"/>
      <c r="M807" s="181"/>
      <c r="N807" s="181"/>
      <c r="O807" s="181"/>
      <c r="P807" s="182"/>
      <c r="Q807" s="182"/>
      <c r="R807" s="181"/>
      <c r="S807" s="181"/>
      <c r="T807" s="181"/>
      <c r="U807" s="182"/>
      <c r="V807" s="182"/>
      <c r="W807" s="181"/>
      <c r="X807" s="181"/>
      <c r="Y807" s="181"/>
      <c r="Z807" s="182"/>
      <c r="AA807" s="182"/>
      <c r="AB807" s="181"/>
      <c r="AC807" s="181"/>
      <c r="AD807" s="181"/>
      <c r="AE807" s="182"/>
      <c r="AF807" s="182"/>
      <c r="AG807" s="181"/>
      <c r="AH807" s="181"/>
      <c r="AI807" s="181"/>
      <c r="AJ807" s="182"/>
      <c r="AK807" s="182"/>
      <c r="AL807" s="181"/>
      <c r="AM807" s="181"/>
      <c r="AN807" s="181"/>
      <c r="AO807" s="182"/>
      <c r="AP807" s="182"/>
      <c r="AQ807" s="181"/>
      <c r="AR807" s="181"/>
      <c r="AS807" s="181"/>
      <c r="AT807" s="182"/>
      <c r="AU807" s="182"/>
      <c r="AV807" s="181"/>
      <c r="AW807" s="181"/>
      <c r="AX807" s="181"/>
      <c r="AY807" s="182"/>
      <c r="AZ807" s="182"/>
      <c r="BA807" s="181"/>
      <c r="BB807" s="181"/>
      <c r="BC807" s="181"/>
      <c r="BD807" s="182"/>
      <c r="BE807" s="182"/>
      <c r="BF807" s="181"/>
      <c r="BG807" s="180">
        <f t="shared" si="1377"/>
        <v>0</v>
      </c>
      <c r="BH807" s="116" t="str">
        <f t="shared" si="1378"/>
        <v/>
      </c>
      <c r="BI807" s="80" t="b">
        <f t="shared" si="1326"/>
        <v>0</v>
      </c>
      <c r="BJ807" s="80" t="str">
        <f t="shared" si="1327"/>
        <v/>
      </c>
      <c r="BK807" s="80" t="b">
        <f t="shared" si="1379"/>
        <v>0</v>
      </c>
      <c r="BL807" s="13" t="str">
        <f t="shared" si="1328"/>
        <v/>
      </c>
      <c r="BM807" s="13" t="b">
        <f t="shared" si="1380"/>
        <v>0</v>
      </c>
      <c r="BN807" s="35" t="str">
        <f t="shared" si="1329"/>
        <v/>
      </c>
      <c r="BO807" s="13" t="b">
        <f t="shared" si="1330"/>
        <v>0</v>
      </c>
      <c r="BP807" s="35" t="str">
        <f t="shared" si="1331"/>
        <v/>
      </c>
      <c r="BQ807" s="13" t="b">
        <f t="shared" si="1332"/>
        <v>0</v>
      </c>
      <c r="BR807" s="35" t="str">
        <f t="shared" si="1333"/>
        <v/>
      </c>
      <c r="BS807" s="35" t="b">
        <f t="shared" si="1334"/>
        <v>0</v>
      </c>
      <c r="BT807" s="35" t="str">
        <f t="shared" si="1335"/>
        <v/>
      </c>
      <c r="BU807" s="35" t="b">
        <f t="shared" si="1336"/>
        <v>0</v>
      </c>
      <c r="BV807" s="35" t="str">
        <f t="shared" si="1337"/>
        <v/>
      </c>
      <c r="BW807" s="13" t="b">
        <f t="shared" si="1412"/>
        <v>0</v>
      </c>
      <c r="BX807" s="35" t="str">
        <f t="shared" si="1338"/>
        <v/>
      </c>
      <c r="BY807" s="265" t="b">
        <f t="shared" si="1381"/>
        <v>0</v>
      </c>
      <c r="BZ807" s="35" t="str">
        <f t="shared" si="1339"/>
        <v/>
      </c>
      <c r="CA807" s="265" t="b">
        <f t="shared" si="1382"/>
        <v>0</v>
      </c>
      <c r="CB807" s="35" t="str">
        <f t="shared" si="1340"/>
        <v/>
      </c>
      <c r="CC807" s="272" t="b">
        <f t="shared" si="1383"/>
        <v>0</v>
      </c>
      <c r="CD807" s="35" t="str">
        <f t="shared" si="1341"/>
        <v/>
      </c>
      <c r="CE807" s="13" t="b">
        <f t="shared" si="1342"/>
        <v>0</v>
      </c>
      <c r="CF807" s="35" t="str">
        <f t="shared" si="1343"/>
        <v/>
      </c>
      <c r="CG807" s="179">
        <f t="shared" si="1344"/>
        <v>0</v>
      </c>
      <c r="CH807" s="179">
        <f t="shared" si="1345"/>
        <v>0</v>
      </c>
      <c r="CI807" s="218">
        <f t="shared" si="1384"/>
        <v>0</v>
      </c>
      <c r="CJ807" s="218">
        <f t="shared" si="1385"/>
        <v>0</v>
      </c>
      <c r="CK807" s="218">
        <f t="shared" si="1386"/>
        <v>0</v>
      </c>
      <c r="CL807" s="218">
        <f t="shared" si="1387"/>
        <v>0</v>
      </c>
      <c r="CM807" s="218">
        <f t="shared" si="1388"/>
        <v>0</v>
      </c>
      <c r="CN807" s="218">
        <f t="shared" si="1389"/>
        <v>0</v>
      </c>
      <c r="CO807" s="218">
        <f t="shared" si="1390"/>
        <v>0</v>
      </c>
      <c r="CP807" s="218">
        <f t="shared" si="1391"/>
        <v>0</v>
      </c>
      <c r="CQ807" s="218">
        <f t="shared" si="1392"/>
        <v>0</v>
      </c>
      <c r="CR807" s="218">
        <f t="shared" si="1393"/>
        <v>0</v>
      </c>
      <c r="CS807" s="14">
        <f t="shared" si="1346"/>
        <v>0</v>
      </c>
      <c r="CT807" s="236">
        <f t="shared" si="1347"/>
        <v>0</v>
      </c>
      <c r="CU807" s="237">
        <f t="shared" ref="CU807:DD816" si="1417">IF(AND($CS807,$CT807,CU$12),MAX(0,MIN(CU$10,$CT807)-MAX(CU$9,$CS807)+1),0)</f>
        <v>0</v>
      </c>
      <c r="CV807" s="16">
        <f t="shared" si="1417"/>
        <v>0</v>
      </c>
      <c r="CW807" s="16">
        <f t="shared" si="1417"/>
        <v>0</v>
      </c>
      <c r="CX807" s="16">
        <f t="shared" si="1417"/>
        <v>0</v>
      </c>
      <c r="CY807" s="16">
        <f t="shared" si="1417"/>
        <v>0</v>
      </c>
      <c r="CZ807" s="16">
        <f t="shared" si="1417"/>
        <v>0</v>
      </c>
      <c r="DA807" s="16">
        <f t="shared" si="1417"/>
        <v>0</v>
      </c>
      <c r="DB807" s="16">
        <f t="shared" si="1417"/>
        <v>0</v>
      </c>
      <c r="DC807" s="16">
        <f t="shared" si="1417"/>
        <v>0</v>
      </c>
      <c r="DD807" s="238">
        <f t="shared" si="1417"/>
        <v>0</v>
      </c>
      <c r="DE807" s="232">
        <f t="shared" ref="DE807:DN816" si="1418">IF($H807&lt;=0,0,MAX(0,MIN($H807,$DE$11)))</f>
        <v>0</v>
      </c>
      <c r="DF807" s="132">
        <f t="shared" si="1418"/>
        <v>0</v>
      </c>
      <c r="DG807" s="132">
        <f t="shared" si="1418"/>
        <v>0</v>
      </c>
      <c r="DH807" s="132">
        <f t="shared" si="1418"/>
        <v>0</v>
      </c>
      <c r="DI807" s="132">
        <f t="shared" si="1418"/>
        <v>0</v>
      </c>
      <c r="DJ807" s="132">
        <f t="shared" si="1418"/>
        <v>0</v>
      </c>
      <c r="DK807" s="132">
        <f t="shared" si="1418"/>
        <v>0</v>
      </c>
      <c r="DL807" s="132">
        <f t="shared" si="1418"/>
        <v>0</v>
      </c>
      <c r="DM807" s="132">
        <f t="shared" si="1418"/>
        <v>0</v>
      </c>
      <c r="DN807" s="233">
        <f t="shared" si="1418"/>
        <v>0</v>
      </c>
      <c r="DO807" s="232">
        <f t="shared" si="1348"/>
        <v>0</v>
      </c>
      <c r="DP807" s="132">
        <f t="shared" si="1349"/>
        <v>0</v>
      </c>
      <c r="DQ807" s="132">
        <f t="shared" si="1350"/>
        <v>0</v>
      </c>
      <c r="DR807" s="132">
        <f t="shared" si="1351"/>
        <v>0</v>
      </c>
      <c r="DS807" s="132">
        <f t="shared" si="1352"/>
        <v>0</v>
      </c>
      <c r="DT807" s="132">
        <f t="shared" si="1353"/>
        <v>0</v>
      </c>
      <c r="DU807" s="132">
        <f t="shared" si="1354"/>
        <v>0</v>
      </c>
      <c r="DV807" s="132">
        <f t="shared" si="1355"/>
        <v>0</v>
      </c>
      <c r="DW807" s="132">
        <f t="shared" si="1356"/>
        <v>0</v>
      </c>
      <c r="DX807" s="233">
        <f t="shared" si="1357"/>
        <v>0</v>
      </c>
      <c r="DY807" s="231" t="b">
        <f t="shared" si="1394"/>
        <v>0</v>
      </c>
      <c r="DZ807" s="163"/>
      <c r="EA807" s="226" t="str">
        <f t="shared" si="1395"/>
        <v/>
      </c>
      <c r="EB807" s="178" t="str">
        <f t="shared" si="1396"/>
        <v/>
      </c>
      <c r="EC807" s="178" t="str">
        <f t="shared" si="1397"/>
        <v/>
      </c>
      <c r="ED807" s="178" t="str">
        <f t="shared" si="1398"/>
        <v/>
      </c>
      <c r="EE807" s="178" t="str">
        <f t="shared" si="1399"/>
        <v/>
      </c>
      <c r="EF807" s="178" t="str">
        <f t="shared" si="1400"/>
        <v/>
      </c>
      <c r="EG807" s="178" t="str">
        <f t="shared" si="1401"/>
        <v/>
      </c>
      <c r="EH807" s="178" t="str">
        <f t="shared" si="1402"/>
        <v/>
      </c>
      <c r="EI807" s="178" t="str">
        <f t="shared" si="1403"/>
        <v/>
      </c>
      <c r="EJ807" s="227" t="str">
        <f t="shared" si="1404"/>
        <v/>
      </c>
      <c r="EK807" s="230" t="str">
        <f t="shared" si="1358"/>
        <v/>
      </c>
      <c r="EL807" s="177" t="str">
        <f t="shared" si="1359"/>
        <v/>
      </c>
      <c r="EM807" s="177" t="str">
        <f t="shared" si="1360"/>
        <v/>
      </c>
      <c r="EN807" s="177" t="str">
        <f t="shared" si="1361"/>
        <v/>
      </c>
      <c r="EO807" s="177" t="str">
        <f t="shared" si="1362"/>
        <v/>
      </c>
      <c r="EP807" s="177" t="str">
        <f t="shared" si="1363"/>
        <v/>
      </c>
      <c r="EQ807" s="177" t="str">
        <f t="shared" si="1364"/>
        <v/>
      </c>
      <c r="ER807" s="177" t="str">
        <f t="shared" si="1365"/>
        <v/>
      </c>
      <c r="ES807" s="177" t="str">
        <f t="shared" si="1366"/>
        <v/>
      </c>
      <c r="ET807" s="177" t="str">
        <f t="shared" si="1367"/>
        <v/>
      </c>
      <c r="EU807" s="229" t="e">
        <f t="shared" si="1368"/>
        <v>#VALUE!</v>
      </c>
      <c r="EV807" s="27" t="e">
        <f t="shared" si="1369"/>
        <v>#VALUE!</v>
      </c>
      <c r="EW807" s="27" t="e">
        <f t="shared" si="1370"/>
        <v>#VALUE!</v>
      </c>
      <c r="EX807" s="28" t="e">
        <f t="shared" si="1371"/>
        <v>#VALUE!</v>
      </c>
      <c r="EY807" s="28" t="e">
        <f t="shared" si="1372"/>
        <v>#VALUE!</v>
      </c>
      <c r="EZ807" s="28" t="b">
        <f t="shared" si="1373"/>
        <v>0</v>
      </c>
      <c r="FA807" s="176" t="str">
        <f t="shared" si="1374"/>
        <v/>
      </c>
      <c r="FB807" s="27" t="e" cm="1">
        <f t="array" aca="1" ref="FB807" ca="1">TEXT(RIGHT(10-RIGHT(SUM(INDEX(1*(MID(MID(C807,1,1)*2,ROW(INDIRECT("1:"&amp;LEN(MID(C807,1,1)*2))),1)),,))+MID(C807,2,1)+
SUM(INDEX(1*(MID(MID(C807,3,1)*2,ROW(INDIRECT("1:"&amp;LEN(MID(C807,3,1)*2))),1)),,))+MID(C807,4,1)+
SUM(INDEX(1*(MID(MID(C807,5,1)*2,ROW(INDIRECT("1:"&amp;LEN(MID(C807,5,1)*2))),1)),,))+MID(C807,6,1)+
SUM(INDEX(1*(MID(MID(C807,8,1)*2,ROW(INDIRECT("1:"&amp;LEN(MID(C807,8,1)*2))),1)),,))+MID(C807,9,1)+
SUM(INDEX(1*(MID(MID(C807,10,1)*2,ROW(INDIRECT("1:"&amp;LEN(MID(C807,10,1)*2))),1)),,)),1),1),"0")</f>
        <v>#VALUE!</v>
      </c>
      <c r="FC807" s="27" t="str">
        <f t="shared" si="1375"/>
        <v/>
      </c>
      <c r="FD807" s="29" t="b">
        <f t="shared" si="1376"/>
        <v>0</v>
      </c>
      <c r="FE807" s="112" t="b">
        <f>IFERROR(MATCH(D807,'Avtal för korttidsarbete'!$G$13:$G$1012,0),TRUE)</f>
        <v>1</v>
      </c>
      <c r="FF807" s="112" t="b">
        <f t="shared" si="1405"/>
        <v>0</v>
      </c>
      <c r="FG807" s="113" t="str" cm="1">
        <f t="array" ref="FG807">IF(FE807=TRUE,"x",INDEX('Avtal för korttidsarbete'!$E$13:$E$1012,$FE807))</f>
        <v>x</v>
      </c>
      <c r="FH807" s="113" t="str" cm="1">
        <f t="array" ref="FH807">IF(FE807=TRUE,"x",INDEX('Avtal för korttidsarbete'!$F$13:$F$1012,$FE807))</f>
        <v>x</v>
      </c>
      <c r="FI807" s="112" t="b">
        <f t="shared" si="1406"/>
        <v>0</v>
      </c>
      <c r="FJ807" s="135">
        <f t="shared" si="1407"/>
        <v>44166</v>
      </c>
      <c r="FK807" s="135">
        <f t="shared" si="1408"/>
        <v>44377</v>
      </c>
      <c r="FL807" s="112" t="b">
        <f t="shared" si="1409"/>
        <v>0</v>
      </c>
      <c r="FM807" s="113">
        <f t="shared" si="1410"/>
        <v>44166</v>
      </c>
      <c r="FN807" s="135">
        <f t="shared" si="1411"/>
        <v>44377</v>
      </c>
      <c r="FO807" s="148" t="b">
        <f>IFERROR(INDEX('Avtal för korttidsarbete'!R:R,MATCH(D807,'Avtal för korttidsarbete'!$G:$G,0)),TRUE)</f>
        <v>1</v>
      </c>
      <c r="FP807" s="135" t="str">
        <f>IF(FO807,"-",INDEX('Avtal för korttidsarbete'!$D:$D,MATCH(D807,'Avtal för korttidsarbete'!$G:$G,0)))</f>
        <v>-</v>
      </c>
      <c r="FQ807" s="113" t="b">
        <f>IFERROR(G807&gt;INDEX(Uppsägningar!E:E,MATCH(C807,Uppsägningar!C:C,0)),FALSE)</f>
        <v>0</v>
      </c>
    </row>
    <row r="808" spans="1:173" x14ac:dyDescent="0.25">
      <c r="A808" s="19">
        <v>792</v>
      </c>
      <c r="B808" s="20"/>
      <c r="C808" s="183"/>
      <c r="D808" s="66"/>
      <c r="E808" s="212">
        <f>IFERROR(INDEX(Admin!$C$7:$C$10,MATCH(FP808,TblNivåValTExt,0)),0)</f>
        <v>0</v>
      </c>
      <c r="F808" s="1"/>
      <c r="G808" s="1"/>
      <c r="H808" s="78"/>
      <c r="I808" s="181"/>
      <c r="J808" s="181"/>
      <c r="K808" s="182"/>
      <c r="L808" s="182"/>
      <c r="M808" s="181"/>
      <c r="N808" s="181"/>
      <c r="O808" s="181"/>
      <c r="P808" s="182"/>
      <c r="Q808" s="182"/>
      <c r="R808" s="181"/>
      <c r="S808" s="181"/>
      <c r="T808" s="181"/>
      <c r="U808" s="182"/>
      <c r="V808" s="182"/>
      <c r="W808" s="181"/>
      <c r="X808" s="181"/>
      <c r="Y808" s="181"/>
      <c r="Z808" s="182"/>
      <c r="AA808" s="182"/>
      <c r="AB808" s="181"/>
      <c r="AC808" s="181"/>
      <c r="AD808" s="181"/>
      <c r="AE808" s="182"/>
      <c r="AF808" s="182"/>
      <c r="AG808" s="181"/>
      <c r="AH808" s="181"/>
      <c r="AI808" s="181"/>
      <c r="AJ808" s="182"/>
      <c r="AK808" s="182"/>
      <c r="AL808" s="181"/>
      <c r="AM808" s="181"/>
      <c r="AN808" s="181"/>
      <c r="AO808" s="182"/>
      <c r="AP808" s="182"/>
      <c r="AQ808" s="181"/>
      <c r="AR808" s="181"/>
      <c r="AS808" s="181"/>
      <c r="AT808" s="182"/>
      <c r="AU808" s="182"/>
      <c r="AV808" s="181"/>
      <c r="AW808" s="181"/>
      <c r="AX808" s="181"/>
      <c r="AY808" s="182"/>
      <c r="AZ808" s="182"/>
      <c r="BA808" s="181"/>
      <c r="BB808" s="181"/>
      <c r="BC808" s="181"/>
      <c r="BD808" s="182"/>
      <c r="BE808" s="182"/>
      <c r="BF808" s="181"/>
      <c r="BG808" s="180">
        <f t="shared" si="1377"/>
        <v>0</v>
      </c>
      <c r="BH808" s="116" t="str">
        <f t="shared" si="1378"/>
        <v/>
      </c>
      <c r="BI808" s="80" t="b">
        <f t="shared" si="1326"/>
        <v>0</v>
      </c>
      <c r="BJ808" s="80" t="str">
        <f t="shared" si="1327"/>
        <v/>
      </c>
      <c r="BK808" s="80" t="b">
        <f t="shared" si="1379"/>
        <v>0</v>
      </c>
      <c r="BL808" s="13" t="str">
        <f t="shared" si="1328"/>
        <v/>
      </c>
      <c r="BM808" s="13" t="b">
        <f t="shared" si="1380"/>
        <v>0</v>
      </c>
      <c r="BN808" s="35" t="str">
        <f t="shared" si="1329"/>
        <v/>
      </c>
      <c r="BO808" s="13" t="b">
        <f t="shared" si="1330"/>
        <v>0</v>
      </c>
      <c r="BP808" s="35" t="str">
        <f t="shared" si="1331"/>
        <v/>
      </c>
      <c r="BQ808" s="13" t="b">
        <f t="shared" si="1332"/>
        <v>0</v>
      </c>
      <c r="BR808" s="35" t="str">
        <f t="shared" si="1333"/>
        <v/>
      </c>
      <c r="BS808" s="35" t="b">
        <f t="shared" si="1334"/>
        <v>0</v>
      </c>
      <c r="BT808" s="35" t="str">
        <f t="shared" si="1335"/>
        <v/>
      </c>
      <c r="BU808" s="35" t="b">
        <f t="shared" si="1336"/>
        <v>0</v>
      </c>
      <c r="BV808" s="35" t="str">
        <f t="shared" si="1337"/>
        <v/>
      </c>
      <c r="BW808" s="13" t="b">
        <f t="shared" si="1412"/>
        <v>0</v>
      </c>
      <c r="BX808" s="35" t="str">
        <f t="shared" si="1338"/>
        <v/>
      </c>
      <c r="BY808" s="265" t="b">
        <f t="shared" si="1381"/>
        <v>0</v>
      </c>
      <c r="BZ808" s="35" t="str">
        <f t="shared" si="1339"/>
        <v/>
      </c>
      <c r="CA808" s="265" t="b">
        <f t="shared" si="1382"/>
        <v>0</v>
      </c>
      <c r="CB808" s="35" t="str">
        <f t="shared" si="1340"/>
        <v/>
      </c>
      <c r="CC808" s="272" t="b">
        <f t="shared" si="1383"/>
        <v>0</v>
      </c>
      <c r="CD808" s="35" t="str">
        <f t="shared" si="1341"/>
        <v/>
      </c>
      <c r="CE808" s="13" t="b">
        <f t="shared" si="1342"/>
        <v>0</v>
      </c>
      <c r="CF808" s="35" t="str">
        <f t="shared" si="1343"/>
        <v/>
      </c>
      <c r="CG808" s="179">
        <f t="shared" si="1344"/>
        <v>0</v>
      </c>
      <c r="CH808" s="179">
        <f t="shared" si="1345"/>
        <v>0</v>
      </c>
      <c r="CI808" s="218">
        <f t="shared" si="1384"/>
        <v>0</v>
      </c>
      <c r="CJ808" s="218">
        <f t="shared" si="1385"/>
        <v>0</v>
      </c>
      <c r="CK808" s="218">
        <f t="shared" si="1386"/>
        <v>0</v>
      </c>
      <c r="CL808" s="218">
        <f t="shared" si="1387"/>
        <v>0</v>
      </c>
      <c r="CM808" s="218">
        <f t="shared" si="1388"/>
        <v>0</v>
      </c>
      <c r="CN808" s="218">
        <f t="shared" si="1389"/>
        <v>0</v>
      </c>
      <c r="CO808" s="218">
        <f t="shared" si="1390"/>
        <v>0</v>
      </c>
      <c r="CP808" s="218">
        <f t="shared" si="1391"/>
        <v>0</v>
      </c>
      <c r="CQ808" s="218">
        <f t="shared" si="1392"/>
        <v>0</v>
      </c>
      <c r="CR808" s="218">
        <f t="shared" si="1393"/>
        <v>0</v>
      </c>
      <c r="CS808" s="14">
        <f t="shared" si="1346"/>
        <v>0</v>
      </c>
      <c r="CT808" s="236">
        <f t="shared" si="1347"/>
        <v>0</v>
      </c>
      <c r="CU808" s="237">
        <f t="shared" si="1417"/>
        <v>0</v>
      </c>
      <c r="CV808" s="16">
        <f t="shared" si="1417"/>
        <v>0</v>
      </c>
      <c r="CW808" s="16">
        <f t="shared" si="1417"/>
        <v>0</v>
      </c>
      <c r="CX808" s="16">
        <f t="shared" si="1417"/>
        <v>0</v>
      </c>
      <c r="CY808" s="16">
        <f t="shared" si="1417"/>
        <v>0</v>
      </c>
      <c r="CZ808" s="16">
        <f t="shared" si="1417"/>
        <v>0</v>
      </c>
      <c r="DA808" s="16">
        <f t="shared" si="1417"/>
        <v>0</v>
      </c>
      <c r="DB808" s="16">
        <f t="shared" si="1417"/>
        <v>0</v>
      </c>
      <c r="DC808" s="16">
        <f t="shared" si="1417"/>
        <v>0</v>
      </c>
      <c r="DD808" s="238">
        <f t="shared" si="1417"/>
        <v>0</v>
      </c>
      <c r="DE808" s="232">
        <f t="shared" si="1418"/>
        <v>0</v>
      </c>
      <c r="DF808" s="132">
        <f t="shared" si="1418"/>
        <v>0</v>
      </c>
      <c r="DG808" s="132">
        <f t="shared" si="1418"/>
        <v>0</v>
      </c>
      <c r="DH808" s="132">
        <f t="shared" si="1418"/>
        <v>0</v>
      </c>
      <c r="DI808" s="132">
        <f t="shared" si="1418"/>
        <v>0</v>
      </c>
      <c r="DJ808" s="132">
        <f t="shared" si="1418"/>
        <v>0</v>
      </c>
      <c r="DK808" s="132">
        <f t="shared" si="1418"/>
        <v>0</v>
      </c>
      <c r="DL808" s="132">
        <f t="shared" si="1418"/>
        <v>0</v>
      </c>
      <c r="DM808" s="132">
        <f t="shared" si="1418"/>
        <v>0</v>
      </c>
      <c r="DN808" s="233">
        <f t="shared" si="1418"/>
        <v>0</v>
      </c>
      <c r="DO808" s="232">
        <f t="shared" si="1348"/>
        <v>0</v>
      </c>
      <c r="DP808" s="132">
        <f t="shared" si="1349"/>
        <v>0</v>
      </c>
      <c r="DQ808" s="132">
        <f t="shared" si="1350"/>
        <v>0</v>
      </c>
      <c r="DR808" s="132">
        <f t="shared" si="1351"/>
        <v>0</v>
      </c>
      <c r="DS808" s="132">
        <f t="shared" si="1352"/>
        <v>0</v>
      </c>
      <c r="DT808" s="132">
        <f t="shared" si="1353"/>
        <v>0</v>
      </c>
      <c r="DU808" s="132">
        <f t="shared" si="1354"/>
        <v>0</v>
      </c>
      <c r="DV808" s="132">
        <f t="shared" si="1355"/>
        <v>0</v>
      </c>
      <c r="DW808" s="132">
        <f t="shared" si="1356"/>
        <v>0</v>
      </c>
      <c r="DX808" s="233">
        <f t="shared" si="1357"/>
        <v>0</v>
      </c>
      <c r="DY808" s="231" t="b">
        <f t="shared" si="1394"/>
        <v>0</v>
      </c>
      <c r="DZ808" s="163"/>
      <c r="EA808" s="226" t="str">
        <f t="shared" si="1395"/>
        <v/>
      </c>
      <c r="EB808" s="178" t="str">
        <f t="shared" si="1396"/>
        <v/>
      </c>
      <c r="EC808" s="178" t="str">
        <f t="shared" si="1397"/>
        <v/>
      </c>
      <c r="ED808" s="178" t="str">
        <f t="shared" si="1398"/>
        <v/>
      </c>
      <c r="EE808" s="178" t="str">
        <f t="shared" si="1399"/>
        <v/>
      </c>
      <c r="EF808" s="178" t="str">
        <f t="shared" si="1400"/>
        <v/>
      </c>
      <c r="EG808" s="178" t="str">
        <f t="shared" si="1401"/>
        <v/>
      </c>
      <c r="EH808" s="178" t="str">
        <f t="shared" si="1402"/>
        <v/>
      </c>
      <c r="EI808" s="178" t="str">
        <f t="shared" si="1403"/>
        <v/>
      </c>
      <c r="EJ808" s="227" t="str">
        <f t="shared" si="1404"/>
        <v/>
      </c>
      <c r="EK808" s="230" t="str">
        <f t="shared" si="1358"/>
        <v/>
      </c>
      <c r="EL808" s="177" t="str">
        <f t="shared" si="1359"/>
        <v/>
      </c>
      <c r="EM808" s="177" t="str">
        <f t="shared" si="1360"/>
        <v/>
      </c>
      <c r="EN808" s="177" t="str">
        <f t="shared" si="1361"/>
        <v/>
      </c>
      <c r="EO808" s="177" t="str">
        <f t="shared" si="1362"/>
        <v/>
      </c>
      <c r="EP808" s="177" t="str">
        <f t="shared" si="1363"/>
        <v/>
      </c>
      <c r="EQ808" s="177" t="str">
        <f t="shared" si="1364"/>
        <v/>
      </c>
      <c r="ER808" s="177" t="str">
        <f t="shared" si="1365"/>
        <v/>
      </c>
      <c r="ES808" s="177" t="str">
        <f t="shared" si="1366"/>
        <v/>
      </c>
      <c r="ET808" s="177" t="str">
        <f t="shared" si="1367"/>
        <v/>
      </c>
      <c r="EU808" s="229" t="e">
        <f t="shared" si="1368"/>
        <v>#VALUE!</v>
      </c>
      <c r="EV808" s="27" t="e">
        <f t="shared" si="1369"/>
        <v>#VALUE!</v>
      </c>
      <c r="EW808" s="27" t="e">
        <f t="shared" si="1370"/>
        <v>#VALUE!</v>
      </c>
      <c r="EX808" s="28" t="e">
        <f t="shared" si="1371"/>
        <v>#VALUE!</v>
      </c>
      <c r="EY808" s="28" t="e">
        <f t="shared" si="1372"/>
        <v>#VALUE!</v>
      </c>
      <c r="EZ808" s="28" t="b">
        <f t="shared" si="1373"/>
        <v>0</v>
      </c>
      <c r="FA808" s="176" t="str">
        <f t="shared" si="1374"/>
        <v/>
      </c>
      <c r="FB808" s="27" t="e" cm="1">
        <f t="array" aca="1" ref="FB808" ca="1">TEXT(RIGHT(10-RIGHT(SUM(INDEX(1*(MID(MID(C808,1,1)*2,ROW(INDIRECT("1:"&amp;LEN(MID(C808,1,1)*2))),1)),,))+MID(C808,2,1)+
SUM(INDEX(1*(MID(MID(C808,3,1)*2,ROW(INDIRECT("1:"&amp;LEN(MID(C808,3,1)*2))),1)),,))+MID(C808,4,1)+
SUM(INDEX(1*(MID(MID(C808,5,1)*2,ROW(INDIRECT("1:"&amp;LEN(MID(C808,5,1)*2))),1)),,))+MID(C808,6,1)+
SUM(INDEX(1*(MID(MID(C808,8,1)*2,ROW(INDIRECT("1:"&amp;LEN(MID(C808,8,1)*2))),1)),,))+MID(C808,9,1)+
SUM(INDEX(1*(MID(MID(C808,10,1)*2,ROW(INDIRECT("1:"&amp;LEN(MID(C808,10,1)*2))),1)),,)),1),1),"0")</f>
        <v>#VALUE!</v>
      </c>
      <c r="FC808" s="27" t="str">
        <f t="shared" si="1375"/>
        <v/>
      </c>
      <c r="FD808" s="29" t="b">
        <f t="shared" si="1376"/>
        <v>0</v>
      </c>
      <c r="FE808" s="112" t="b">
        <f>IFERROR(MATCH(D808,'Avtal för korttidsarbete'!$G$13:$G$1012,0),TRUE)</f>
        <v>1</v>
      </c>
      <c r="FF808" s="112" t="b">
        <f t="shared" si="1405"/>
        <v>0</v>
      </c>
      <c r="FG808" s="113" t="str" cm="1">
        <f t="array" ref="FG808">IF(FE808=TRUE,"x",INDEX('Avtal för korttidsarbete'!$E$13:$E$1012,$FE808))</f>
        <v>x</v>
      </c>
      <c r="FH808" s="113" t="str" cm="1">
        <f t="array" ref="FH808">IF(FE808=TRUE,"x",INDEX('Avtal för korttidsarbete'!$F$13:$F$1012,$FE808))</f>
        <v>x</v>
      </c>
      <c r="FI808" s="112" t="b">
        <f t="shared" si="1406"/>
        <v>0</v>
      </c>
      <c r="FJ808" s="135">
        <f t="shared" si="1407"/>
        <v>44166</v>
      </c>
      <c r="FK808" s="135">
        <f t="shared" si="1408"/>
        <v>44377</v>
      </c>
      <c r="FL808" s="112" t="b">
        <f t="shared" si="1409"/>
        <v>0</v>
      </c>
      <c r="FM808" s="113">
        <f t="shared" si="1410"/>
        <v>44166</v>
      </c>
      <c r="FN808" s="135">
        <f t="shared" si="1411"/>
        <v>44377</v>
      </c>
      <c r="FO808" s="148" t="b">
        <f>IFERROR(INDEX('Avtal för korttidsarbete'!R:R,MATCH(D808,'Avtal för korttidsarbete'!$G:$G,0)),TRUE)</f>
        <v>1</v>
      </c>
      <c r="FP808" s="135" t="str">
        <f>IF(FO808,"-",INDEX('Avtal för korttidsarbete'!$D:$D,MATCH(D808,'Avtal för korttidsarbete'!$G:$G,0)))</f>
        <v>-</v>
      </c>
      <c r="FQ808" s="113" t="b">
        <f>IFERROR(G808&gt;INDEX(Uppsägningar!E:E,MATCH(C808,Uppsägningar!C:C,0)),FALSE)</f>
        <v>0</v>
      </c>
    </row>
    <row r="809" spans="1:173" x14ac:dyDescent="0.25">
      <c r="A809" s="19">
        <v>793</v>
      </c>
      <c r="B809" s="20"/>
      <c r="C809" s="183"/>
      <c r="D809" s="66"/>
      <c r="E809" s="212">
        <f>IFERROR(INDEX(Admin!$C$7:$C$10,MATCH(FP809,TblNivåValTExt,0)),0)</f>
        <v>0</v>
      </c>
      <c r="F809" s="1"/>
      <c r="G809" s="1"/>
      <c r="H809" s="78"/>
      <c r="I809" s="181"/>
      <c r="J809" s="181"/>
      <c r="K809" s="182"/>
      <c r="L809" s="182"/>
      <c r="M809" s="181"/>
      <c r="N809" s="181"/>
      <c r="O809" s="181"/>
      <c r="P809" s="182"/>
      <c r="Q809" s="182"/>
      <c r="R809" s="181"/>
      <c r="S809" s="181"/>
      <c r="T809" s="181"/>
      <c r="U809" s="182"/>
      <c r="V809" s="182"/>
      <c r="W809" s="181"/>
      <c r="X809" s="181"/>
      <c r="Y809" s="181"/>
      <c r="Z809" s="182"/>
      <c r="AA809" s="182"/>
      <c r="AB809" s="181"/>
      <c r="AC809" s="181"/>
      <c r="AD809" s="181"/>
      <c r="AE809" s="182"/>
      <c r="AF809" s="182"/>
      <c r="AG809" s="181"/>
      <c r="AH809" s="181"/>
      <c r="AI809" s="181"/>
      <c r="AJ809" s="182"/>
      <c r="AK809" s="182"/>
      <c r="AL809" s="181"/>
      <c r="AM809" s="181"/>
      <c r="AN809" s="181"/>
      <c r="AO809" s="182"/>
      <c r="AP809" s="182"/>
      <c r="AQ809" s="181"/>
      <c r="AR809" s="181"/>
      <c r="AS809" s="181"/>
      <c r="AT809" s="182"/>
      <c r="AU809" s="182"/>
      <c r="AV809" s="181"/>
      <c r="AW809" s="181"/>
      <c r="AX809" s="181"/>
      <c r="AY809" s="182"/>
      <c r="AZ809" s="182"/>
      <c r="BA809" s="181"/>
      <c r="BB809" s="181"/>
      <c r="BC809" s="181"/>
      <c r="BD809" s="182"/>
      <c r="BE809" s="182"/>
      <c r="BF809" s="181"/>
      <c r="BG809" s="180">
        <f t="shared" si="1377"/>
        <v>0</v>
      </c>
      <c r="BH809" s="116" t="str">
        <f t="shared" si="1378"/>
        <v/>
      </c>
      <c r="BI809" s="80" t="b">
        <f t="shared" si="1326"/>
        <v>0</v>
      </c>
      <c r="BJ809" s="80" t="str">
        <f t="shared" si="1327"/>
        <v/>
      </c>
      <c r="BK809" s="80" t="b">
        <f t="shared" si="1379"/>
        <v>0</v>
      </c>
      <c r="BL809" s="13" t="str">
        <f t="shared" si="1328"/>
        <v/>
      </c>
      <c r="BM809" s="13" t="b">
        <f t="shared" si="1380"/>
        <v>0</v>
      </c>
      <c r="BN809" s="35" t="str">
        <f t="shared" si="1329"/>
        <v/>
      </c>
      <c r="BO809" s="13" t="b">
        <f t="shared" si="1330"/>
        <v>0</v>
      </c>
      <c r="BP809" s="35" t="str">
        <f t="shared" si="1331"/>
        <v/>
      </c>
      <c r="BQ809" s="13" t="b">
        <f t="shared" si="1332"/>
        <v>0</v>
      </c>
      <c r="BR809" s="35" t="str">
        <f t="shared" si="1333"/>
        <v/>
      </c>
      <c r="BS809" s="35" t="b">
        <f t="shared" si="1334"/>
        <v>0</v>
      </c>
      <c r="BT809" s="35" t="str">
        <f t="shared" si="1335"/>
        <v/>
      </c>
      <c r="BU809" s="35" t="b">
        <f t="shared" si="1336"/>
        <v>0</v>
      </c>
      <c r="BV809" s="35" t="str">
        <f t="shared" si="1337"/>
        <v/>
      </c>
      <c r="BW809" s="13" t="b">
        <f t="shared" si="1412"/>
        <v>0</v>
      </c>
      <c r="BX809" s="35" t="str">
        <f t="shared" si="1338"/>
        <v/>
      </c>
      <c r="BY809" s="265" t="b">
        <f t="shared" si="1381"/>
        <v>0</v>
      </c>
      <c r="BZ809" s="35" t="str">
        <f t="shared" si="1339"/>
        <v/>
      </c>
      <c r="CA809" s="265" t="b">
        <f t="shared" si="1382"/>
        <v>0</v>
      </c>
      <c r="CB809" s="35" t="str">
        <f t="shared" si="1340"/>
        <v/>
      </c>
      <c r="CC809" s="272" t="b">
        <f t="shared" si="1383"/>
        <v>0</v>
      </c>
      <c r="CD809" s="35" t="str">
        <f t="shared" si="1341"/>
        <v/>
      </c>
      <c r="CE809" s="13" t="b">
        <f t="shared" si="1342"/>
        <v>0</v>
      </c>
      <c r="CF809" s="35" t="str">
        <f t="shared" si="1343"/>
        <v/>
      </c>
      <c r="CG809" s="179">
        <f t="shared" si="1344"/>
        <v>0</v>
      </c>
      <c r="CH809" s="179">
        <f t="shared" si="1345"/>
        <v>0</v>
      </c>
      <c r="CI809" s="218">
        <f t="shared" si="1384"/>
        <v>0</v>
      </c>
      <c r="CJ809" s="218">
        <f t="shared" si="1385"/>
        <v>0</v>
      </c>
      <c r="CK809" s="218">
        <f t="shared" si="1386"/>
        <v>0</v>
      </c>
      <c r="CL809" s="218">
        <f t="shared" si="1387"/>
        <v>0</v>
      </c>
      <c r="CM809" s="218">
        <f t="shared" si="1388"/>
        <v>0</v>
      </c>
      <c r="CN809" s="218">
        <f t="shared" si="1389"/>
        <v>0</v>
      </c>
      <c r="CO809" s="218">
        <f t="shared" si="1390"/>
        <v>0</v>
      </c>
      <c r="CP809" s="218">
        <f t="shared" si="1391"/>
        <v>0</v>
      </c>
      <c r="CQ809" s="218">
        <f t="shared" si="1392"/>
        <v>0</v>
      </c>
      <c r="CR809" s="218">
        <f t="shared" si="1393"/>
        <v>0</v>
      </c>
      <c r="CS809" s="14">
        <f t="shared" si="1346"/>
        <v>0</v>
      </c>
      <c r="CT809" s="236">
        <f t="shared" si="1347"/>
        <v>0</v>
      </c>
      <c r="CU809" s="237">
        <f t="shared" si="1417"/>
        <v>0</v>
      </c>
      <c r="CV809" s="16">
        <f t="shared" si="1417"/>
        <v>0</v>
      </c>
      <c r="CW809" s="16">
        <f t="shared" si="1417"/>
        <v>0</v>
      </c>
      <c r="CX809" s="16">
        <f t="shared" si="1417"/>
        <v>0</v>
      </c>
      <c r="CY809" s="16">
        <f t="shared" si="1417"/>
        <v>0</v>
      </c>
      <c r="CZ809" s="16">
        <f t="shared" si="1417"/>
        <v>0</v>
      </c>
      <c r="DA809" s="16">
        <f t="shared" si="1417"/>
        <v>0</v>
      </c>
      <c r="DB809" s="16">
        <f t="shared" si="1417"/>
        <v>0</v>
      </c>
      <c r="DC809" s="16">
        <f t="shared" si="1417"/>
        <v>0</v>
      </c>
      <c r="DD809" s="238">
        <f t="shared" si="1417"/>
        <v>0</v>
      </c>
      <c r="DE809" s="232">
        <f t="shared" si="1418"/>
        <v>0</v>
      </c>
      <c r="DF809" s="132">
        <f t="shared" si="1418"/>
        <v>0</v>
      </c>
      <c r="DG809" s="132">
        <f t="shared" si="1418"/>
        <v>0</v>
      </c>
      <c r="DH809" s="132">
        <f t="shared" si="1418"/>
        <v>0</v>
      </c>
      <c r="DI809" s="132">
        <f t="shared" si="1418"/>
        <v>0</v>
      </c>
      <c r="DJ809" s="132">
        <f t="shared" si="1418"/>
        <v>0</v>
      </c>
      <c r="DK809" s="132">
        <f t="shared" si="1418"/>
        <v>0</v>
      </c>
      <c r="DL809" s="132">
        <f t="shared" si="1418"/>
        <v>0</v>
      </c>
      <c r="DM809" s="132">
        <f t="shared" si="1418"/>
        <v>0</v>
      </c>
      <c r="DN809" s="233">
        <f t="shared" si="1418"/>
        <v>0</v>
      </c>
      <c r="DO809" s="232">
        <f t="shared" si="1348"/>
        <v>0</v>
      </c>
      <c r="DP809" s="132">
        <f t="shared" si="1349"/>
        <v>0</v>
      </c>
      <c r="DQ809" s="132">
        <f t="shared" si="1350"/>
        <v>0</v>
      </c>
      <c r="DR809" s="132">
        <f t="shared" si="1351"/>
        <v>0</v>
      </c>
      <c r="DS809" s="132">
        <f t="shared" si="1352"/>
        <v>0</v>
      </c>
      <c r="DT809" s="132">
        <f t="shared" si="1353"/>
        <v>0</v>
      </c>
      <c r="DU809" s="132">
        <f t="shared" si="1354"/>
        <v>0</v>
      </c>
      <c r="DV809" s="132">
        <f t="shared" si="1355"/>
        <v>0</v>
      </c>
      <c r="DW809" s="132">
        <f t="shared" si="1356"/>
        <v>0</v>
      </c>
      <c r="DX809" s="233">
        <f t="shared" si="1357"/>
        <v>0</v>
      </c>
      <c r="DY809" s="231" t="b">
        <f t="shared" si="1394"/>
        <v>0</v>
      </c>
      <c r="DZ809" s="163"/>
      <c r="EA809" s="226" t="str">
        <f t="shared" si="1395"/>
        <v/>
      </c>
      <c r="EB809" s="178" t="str">
        <f t="shared" si="1396"/>
        <v/>
      </c>
      <c r="EC809" s="178" t="str">
        <f t="shared" si="1397"/>
        <v/>
      </c>
      <c r="ED809" s="178" t="str">
        <f t="shared" si="1398"/>
        <v/>
      </c>
      <c r="EE809" s="178" t="str">
        <f t="shared" si="1399"/>
        <v/>
      </c>
      <c r="EF809" s="178" t="str">
        <f t="shared" si="1400"/>
        <v/>
      </c>
      <c r="EG809" s="178" t="str">
        <f t="shared" si="1401"/>
        <v/>
      </c>
      <c r="EH809" s="178" t="str">
        <f t="shared" si="1402"/>
        <v/>
      </c>
      <c r="EI809" s="178" t="str">
        <f t="shared" si="1403"/>
        <v/>
      </c>
      <c r="EJ809" s="227" t="str">
        <f t="shared" si="1404"/>
        <v/>
      </c>
      <c r="EK809" s="230" t="str">
        <f t="shared" si="1358"/>
        <v/>
      </c>
      <c r="EL809" s="177" t="str">
        <f t="shared" si="1359"/>
        <v/>
      </c>
      <c r="EM809" s="177" t="str">
        <f t="shared" si="1360"/>
        <v/>
      </c>
      <c r="EN809" s="177" t="str">
        <f t="shared" si="1361"/>
        <v/>
      </c>
      <c r="EO809" s="177" t="str">
        <f t="shared" si="1362"/>
        <v/>
      </c>
      <c r="EP809" s="177" t="str">
        <f t="shared" si="1363"/>
        <v/>
      </c>
      <c r="EQ809" s="177" t="str">
        <f t="shared" si="1364"/>
        <v/>
      </c>
      <c r="ER809" s="177" t="str">
        <f t="shared" si="1365"/>
        <v/>
      </c>
      <c r="ES809" s="177" t="str">
        <f t="shared" si="1366"/>
        <v/>
      </c>
      <c r="ET809" s="177" t="str">
        <f t="shared" si="1367"/>
        <v/>
      </c>
      <c r="EU809" s="229" t="e">
        <f t="shared" si="1368"/>
        <v>#VALUE!</v>
      </c>
      <c r="EV809" s="27" t="e">
        <f t="shared" si="1369"/>
        <v>#VALUE!</v>
      </c>
      <c r="EW809" s="27" t="e">
        <f t="shared" si="1370"/>
        <v>#VALUE!</v>
      </c>
      <c r="EX809" s="28" t="e">
        <f t="shared" si="1371"/>
        <v>#VALUE!</v>
      </c>
      <c r="EY809" s="28" t="e">
        <f t="shared" si="1372"/>
        <v>#VALUE!</v>
      </c>
      <c r="EZ809" s="28" t="b">
        <f t="shared" si="1373"/>
        <v>0</v>
      </c>
      <c r="FA809" s="176" t="str">
        <f t="shared" si="1374"/>
        <v/>
      </c>
      <c r="FB809" s="27" t="e" cm="1">
        <f t="array" aca="1" ref="FB809" ca="1">TEXT(RIGHT(10-RIGHT(SUM(INDEX(1*(MID(MID(C809,1,1)*2,ROW(INDIRECT("1:"&amp;LEN(MID(C809,1,1)*2))),1)),,))+MID(C809,2,1)+
SUM(INDEX(1*(MID(MID(C809,3,1)*2,ROW(INDIRECT("1:"&amp;LEN(MID(C809,3,1)*2))),1)),,))+MID(C809,4,1)+
SUM(INDEX(1*(MID(MID(C809,5,1)*2,ROW(INDIRECT("1:"&amp;LEN(MID(C809,5,1)*2))),1)),,))+MID(C809,6,1)+
SUM(INDEX(1*(MID(MID(C809,8,1)*2,ROW(INDIRECT("1:"&amp;LEN(MID(C809,8,1)*2))),1)),,))+MID(C809,9,1)+
SUM(INDEX(1*(MID(MID(C809,10,1)*2,ROW(INDIRECT("1:"&amp;LEN(MID(C809,10,1)*2))),1)),,)),1),1),"0")</f>
        <v>#VALUE!</v>
      </c>
      <c r="FC809" s="27" t="str">
        <f t="shared" si="1375"/>
        <v/>
      </c>
      <c r="FD809" s="29" t="b">
        <f t="shared" si="1376"/>
        <v>0</v>
      </c>
      <c r="FE809" s="112" t="b">
        <f>IFERROR(MATCH(D809,'Avtal för korttidsarbete'!$G$13:$G$1012,0),TRUE)</f>
        <v>1</v>
      </c>
      <c r="FF809" s="112" t="b">
        <f t="shared" si="1405"/>
        <v>0</v>
      </c>
      <c r="FG809" s="113" t="str" cm="1">
        <f t="array" ref="FG809">IF(FE809=TRUE,"x",INDEX('Avtal för korttidsarbete'!$E$13:$E$1012,$FE809))</f>
        <v>x</v>
      </c>
      <c r="FH809" s="113" t="str" cm="1">
        <f t="array" ref="FH809">IF(FE809=TRUE,"x",INDEX('Avtal för korttidsarbete'!$F$13:$F$1012,$FE809))</f>
        <v>x</v>
      </c>
      <c r="FI809" s="112" t="b">
        <f t="shared" si="1406"/>
        <v>0</v>
      </c>
      <c r="FJ809" s="135">
        <f t="shared" si="1407"/>
        <v>44166</v>
      </c>
      <c r="FK809" s="135">
        <f t="shared" si="1408"/>
        <v>44377</v>
      </c>
      <c r="FL809" s="112" t="b">
        <f t="shared" si="1409"/>
        <v>0</v>
      </c>
      <c r="FM809" s="113">
        <f t="shared" si="1410"/>
        <v>44166</v>
      </c>
      <c r="FN809" s="135">
        <f t="shared" si="1411"/>
        <v>44377</v>
      </c>
      <c r="FO809" s="148" t="b">
        <f>IFERROR(INDEX('Avtal för korttidsarbete'!R:R,MATCH(D809,'Avtal för korttidsarbete'!$G:$G,0)),TRUE)</f>
        <v>1</v>
      </c>
      <c r="FP809" s="135" t="str">
        <f>IF(FO809,"-",INDEX('Avtal för korttidsarbete'!$D:$D,MATCH(D809,'Avtal för korttidsarbete'!$G:$G,0)))</f>
        <v>-</v>
      </c>
      <c r="FQ809" s="113" t="b">
        <f>IFERROR(G809&gt;INDEX(Uppsägningar!E:E,MATCH(C809,Uppsägningar!C:C,0)),FALSE)</f>
        <v>0</v>
      </c>
    </row>
    <row r="810" spans="1:173" x14ac:dyDescent="0.25">
      <c r="A810" s="19">
        <v>794</v>
      </c>
      <c r="B810" s="20"/>
      <c r="C810" s="183"/>
      <c r="D810" s="66"/>
      <c r="E810" s="212">
        <f>IFERROR(INDEX(Admin!$C$7:$C$10,MATCH(FP810,TblNivåValTExt,0)),0)</f>
        <v>0</v>
      </c>
      <c r="F810" s="1"/>
      <c r="G810" s="1"/>
      <c r="H810" s="78"/>
      <c r="I810" s="181"/>
      <c r="J810" s="181"/>
      <c r="K810" s="182"/>
      <c r="L810" s="182"/>
      <c r="M810" s="181"/>
      <c r="N810" s="181"/>
      <c r="O810" s="181"/>
      <c r="P810" s="182"/>
      <c r="Q810" s="182"/>
      <c r="R810" s="181"/>
      <c r="S810" s="181"/>
      <c r="T810" s="181"/>
      <c r="U810" s="182"/>
      <c r="V810" s="182"/>
      <c r="W810" s="181"/>
      <c r="X810" s="181"/>
      <c r="Y810" s="181"/>
      <c r="Z810" s="182"/>
      <c r="AA810" s="182"/>
      <c r="AB810" s="181"/>
      <c r="AC810" s="181"/>
      <c r="AD810" s="181"/>
      <c r="AE810" s="182"/>
      <c r="AF810" s="182"/>
      <c r="AG810" s="181"/>
      <c r="AH810" s="181"/>
      <c r="AI810" s="181"/>
      <c r="AJ810" s="182"/>
      <c r="AK810" s="182"/>
      <c r="AL810" s="181"/>
      <c r="AM810" s="181"/>
      <c r="AN810" s="181"/>
      <c r="AO810" s="182"/>
      <c r="AP810" s="182"/>
      <c r="AQ810" s="181"/>
      <c r="AR810" s="181"/>
      <c r="AS810" s="181"/>
      <c r="AT810" s="182"/>
      <c r="AU810" s="182"/>
      <c r="AV810" s="181"/>
      <c r="AW810" s="181"/>
      <c r="AX810" s="181"/>
      <c r="AY810" s="182"/>
      <c r="AZ810" s="182"/>
      <c r="BA810" s="181"/>
      <c r="BB810" s="181"/>
      <c r="BC810" s="181"/>
      <c r="BD810" s="182"/>
      <c r="BE810" s="182"/>
      <c r="BF810" s="181"/>
      <c r="BG810" s="180">
        <f t="shared" si="1377"/>
        <v>0</v>
      </c>
      <c r="BH810" s="116" t="str">
        <f t="shared" si="1378"/>
        <v/>
      </c>
      <c r="BI810" s="80" t="b">
        <f t="shared" si="1326"/>
        <v>0</v>
      </c>
      <c r="BJ810" s="80" t="str">
        <f t="shared" si="1327"/>
        <v/>
      </c>
      <c r="BK810" s="80" t="b">
        <f t="shared" si="1379"/>
        <v>0</v>
      </c>
      <c r="BL810" s="13" t="str">
        <f t="shared" si="1328"/>
        <v/>
      </c>
      <c r="BM810" s="13" t="b">
        <f t="shared" si="1380"/>
        <v>0</v>
      </c>
      <c r="BN810" s="35" t="str">
        <f t="shared" si="1329"/>
        <v/>
      </c>
      <c r="BO810" s="13" t="b">
        <f t="shared" si="1330"/>
        <v>0</v>
      </c>
      <c r="BP810" s="35" t="str">
        <f t="shared" si="1331"/>
        <v/>
      </c>
      <c r="BQ810" s="13" t="b">
        <f t="shared" si="1332"/>
        <v>0</v>
      </c>
      <c r="BR810" s="35" t="str">
        <f t="shared" si="1333"/>
        <v/>
      </c>
      <c r="BS810" s="35" t="b">
        <f t="shared" si="1334"/>
        <v>0</v>
      </c>
      <c r="BT810" s="35" t="str">
        <f t="shared" si="1335"/>
        <v/>
      </c>
      <c r="BU810" s="35" t="b">
        <f t="shared" si="1336"/>
        <v>0</v>
      </c>
      <c r="BV810" s="35" t="str">
        <f t="shared" si="1337"/>
        <v/>
      </c>
      <c r="BW810" s="13" t="b">
        <f t="shared" si="1412"/>
        <v>0</v>
      </c>
      <c r="BX810" s="35" t="str">
        <f t="shared" si="1338"/>
        <v/>
      </c>
      <c r="BY810" s="265" t="b">
        <f t="shared" si="1381"/>
        <v>0</v>
      </c>
      <c r="BZ810" s="35" t="str">
        <f t="shared" si="1339"/>
        <v/>
      </c>
      <c r="CA810" s="265" t="b">
        <f t="shared" si="1382"/>
        <v>0</v>
      </c>
      <c r="CB810" s="35" t="str">
        <f t="shared" si="1340"/>
        <v/>
      </c>
      <c r="CC810" s="272" t="b">
        <f t="shared" si="1383"/>
        <v>0</v>
      </c>
      <c r="CD810" s="35" t="str">
        <f t="shared" si="1341"/>
        <v/>
      </c>
      <c r="CE810" s="13" t="b">
        <f t="shared" si="1342"/>
        <v>0</v>
      </c>
      <c r="CF810" s="35" t="str">
        <f t="shared" si="1343"/>
        <v/>
      </c>
      <c r="CG810" s="179">
        <f t="shared" si="1344"/>
        <v>0</v>
      </c>
      <c r="CH810" s="179">
        <f t="shared" si="1345"/>
        <v>0</v>
      </c>
      <c r="CI810" s="218">
        <f t="shared" si="1384"/>
        <v>0</v>
      </c>
      <c r="CJ810" s="218">
        <f t="shared" si="1385"/>
        <v>0</v>
      </c>
      <c r="CK810" s="218">
        <f t="shared" si="1386"/>
        <v>0</v>
      </c>
      <c r="CL810" s="218">
        <f t="shared" si="1387"/>
        <v>0</v>
      </c>
      <c r="CM810" s="218">
        <f t="shared" si="1388"/>
        <v>0</v>
      </c>
      <c r="CN810" s="218">
        <f t="shared" si="1389"/>
        <v>0</v>
      </c>
      <c r="CO810" s="218">
        <f t="shared" si="1390"/>
        <v>0</v>
      </c>
      <c r="CP810" s="218">
        <f t="shared" si="1391"/>
        <v>0</v>
      </c>
      <c r="CQ810" s="218">
        <f t="shared" si="1392"/>
        <v>0</v>
      </c>
      <c r="CR810" s="218">
        <f t="shared" si="1393"/>
        <v>0</v>
      </c>
      <c r="CS810" s="14">
        <f t="shared" si="1346"/>
        <v>0</v>
      </c>
      <c r="CT810" s="236">
        <f t="shared" si="1347"/>
        <v>0</v>
      </c>
      <c r="CU810" s="237">
        <f t="shared" si="1417"/>
        <v>0</v>
      </c>
      <c r="CV810" s="16">
        <f t="shared" si="1417"/>
        <v>0</v>
      </c>
      <c r="CW810" s="16">
        <f t="shared" si="1417"/>
        <v>0</v>
      </c>
      <c r="CX810" s="16">
        <f t="shared" si="1417"/>
        <v>0</v>
      </c>
      <c r="CY810" s="16">
        <f t="shared" si="1417"/>
        <v>0</v>
      </c>
      <c r="CZ810" s="16">
        <f t="shared" si="1417"/>
        <v>0</v>
      </c>
      <c r="DA810" s="16">
        <f t="shared" si="1417"/>
        <v>0</v>
      </c>
      <c r="DB810" s="16">
        <f t="shared" si="1417"/>
        <v>0</v>
      </c>
      <c r="DC810" s="16">
        <f t="shared" si="1417"/>
        <v>0</v>
      </c>
      <c r="DD810" s="238">
        <f t="shared" si="1417"/>
        <v>0</v>
      </c>
      <c r="DE810" s="232">
        <f t="shared" si="1418"/>
        <v>0</v>
      </c>
      <c r="DF810" s="132">
        <f t="shared" si="1418"/>
        <v>0</v>
      </c>
      <c r="DG810" s="132">
        <f t="shared" si="1418"/>
        <v>0</v>
      </c>
      <c r="DH810" s="132">
        <f t="shared" si="1418"/>
        <v>0</v>
      </c>
      <c r="DI810" s="132">
        <f t="shared" si="1418"/>
        <v>0</v>
      </c>
      <c r="DJ810" s="132">
        <f t="shared" si="1418"/>
        <v>0</v>
      </c>
      <c r="DK810" s="132">
        <f t="shared" si="1418"/>
        <v>0</v>
      </c>
      <c r="DL810" s="132">
        <f t="shared" si="1418"/>
        <v>0</v>
      </c>
      <c r="DM810" s="132">
        <f t="shared" si="1418"/>
        <v>0</v>
      </c>
      <c r="DN810" s="233">
        <f t="shared" si="1418"/>
        <v>0</v>
      </c>
      <c r="DO810" s="232">
        <f t="shared" si="1348"/>
        <v>0</v>
      </c>
      <c r="DP810" s="132">
        <f t="shared" si="1349"/>
        <v>0</v>
      </c>
      <c r="DQ810" s="132">
        <f t="shared" si="1350"/>
        <v>0</v>
      </c>
      <c r="DR810" s="132">
        <f t="shared" si="1351"/>
        <v>0</v>
      </c>
      <c r="DS810" s="132">
        <f t="shared" si="1352"/>
        <v>0</v>
      </c>
      <c r="DT810" s="132">
        <f t="shared" si="1353"/>
        <v>0</v>
      </c>
      <c r="DU810" s="132">
        <f t="shared" si="1354"/>
        <v>0</v>
      </c>
      <c r="DV810" s="132">
        <f t="shared" si="1355"/>
        <v>0</v>
      </c>
      <c r="DW810" s="132">
        <f t="shared" si="1356"/>
        <v>0</v>
      </c>
      <c r="DX810" s="233">
        <f t="shared" si="1357"/>
        <v>0</v>
      </c>
      <c r="DY810" s="231" t="b">
        <f t="shared" si="1394"/>
        <v>0</v>
      </c>
      <c r="DZ810" s="163"/>
      <c r="EA810" s="226" t="str">
        <f t="shared" si="1395"/>
        <v/>
      </c>
      <c r="EB810" s="178" t="str">
        <f t="shared" si="1396"/>
        <v/>
      </c>
      <c r="EC810" s="178" t="str">
        <f t="shared" si="1397"/>
        <v/>
      </c>
      <c r="ED810" s="178" t="str">
        <f t="shared" si="1398"/>
        <v/>
      </c>
      <c r="EE810" s="178" t="str">
        <f t="shared" si="1399"/>
        <v/>
      </c>
      <c r="EF810" s="178" t="str">
        <f t="shared" si="1400"/>
        <v/>
      </c>
      <c r="EG810" s="178" t="str">
        <f t="shared" si="1401"/>
        <v/>
      </c>
      <c r="EH810" s="178" t="str">
        <f t="shared" si="1402"/>
        <v/>
      </c>
      <c r="EI810" s="178" t="str">
        <f t="shared" si="1403"/>
        <v/>
      </c>
      <c r="EJ810" s="227" t="str">
        <f t="shared" si="1404"/>
        <v/>
      </c>
      <c r="EK810" s="230" t="str">
        <f t="shared" si="1358"/>
        <v/>
      </c>
      <c r="EL810" s="177" t="str">
        <f t="shared" si="1359"/>
        <v/>
      </c>
      <c r="EM810" s="177" t="str">
        <f t="shared" si="1360"/>
        <v/>
      </c>
      <c r="EN810" s="177" t="str">
        <f t="shared" si="1361"/>
        <v/>
      </c>
      <c r="EO810" s="177" t="str">
        <f t="shared" si="1362"/>
        <v/>
      </c>
      <c r="EP810" s="177" t="str">
        <f t="shared" si="1363"/>
        <v/>
      </c>
      <c r="EQ810" s="177" t="str">
        <f t="shared" si="1364"/>
        <v/>
      </c>
      <c r="ER810" s="177" t="str">
        <f t="shared" si="1365"/>
        <v/>
      </c>
      <c r="ES810" s="177" t="str">
        <f t="shared" si="1366"/>
        <v/>
      </c>
      <c r="ET810" s="177" t="str">
        <f t="shared" si="1367"/>
        <v/>
      </c>
      <c r="EU810" s="229" t="e">
        <f t="shared" si="1368"/>
        <v>#VALUE!</v>
      </c>
      <c r="EV810" s="27" t="e">
        <f t="shared" si="1369"/>
        <v>#VALUE!</v>
      </c>
      <c r="EW810" s="27" t="e">
        <f t="shared" si="1370"/>
        <v>#VALUE!</v>
      </c>
      <c r="EX810" s="28" t="e">
        <f t="shared" si="1371"/>
        <v>#VALUE!</v>
      </c>
      <c r="EY810" s="28" t="e">
        <f t="shared" si="1372"/>
        <v>#VALUE!</v>
      </c>
      <c r="EZ810" s="28" t="b">
        <f t="shared" si="1373"/>
        <v>0</v>
      </c>
      <c r="FA810" s="176" t="str">
        <f t="shared" si="1374"/>
        <v/>
      </c>
      <c r="FB810" s="27" t="e" cm="1">
        <f t="array" aca="1" ref="FB810" ca="1">TEXT(RIGHT(10-RIGHT(SUM(INDEX(1*(MID(MID(C810,1,1)*2,ROW(INDIRECT("1:"&amp;LEN(MID(C810,1,1)*2))),1)),,))+MID(C810,2,1)+
SUM(INDEX(1*(MID(MID(C810,3,1)*2,ROW(INDIRECT("1:"&amp;LEN(MID(C810,3,1)*2))),1)),,))+MID(C810,4,1)+
SUM(INDEX(1*(MID(MID(C810,5,1)*2,ROW(INDIRECT("1:"&amp;LEN(MID(C810,5,1)*2))),1)),,))+MID(C810,6,1)+
SUM(INDEX(1*(MID(MID(C810,8,1)*2,ROW(INDIRECT("1:"&amp;LEN(MID(C810,8,1)*2))),1)),,))+MID(C810,9,1)+
SUM(INDEX(1*(MID(MID(C810,10,1)*2,ROW(INDIRECT("1:"&amp;LEN(MID(C810,10,1)*2))),1)),,)),1),1),"0")</f>
        <v>#VALUE!</v>
      </c>
      <c r="FC810" s="27" t="str">
        <f t="shared" si="1375"/>
        <v/>
      </c>
      <c r="FD810" s="29" t="b">
        <f t="shared" si="1376"/>
        <v>0</v>
      </c>
      <c r="FE810" s="112" t="b">
        <f>IFERROR(MATCH(D810,'Avtal för korttidsarbete'!$G$13:$G$1012,0),TRUE)</f>
        <v>1</v>
      </c>
      <c r="FF810" s="112" t="b">
        <f t="shared" si="1405"/>
        <v>0</v>
      </c>
      <c r="FG810" s="113" t="str" cm="1">
        <f t="array" ref="FG810">IF(FE810=TRUE,"x",INDEX('Avtal för korttidsarbete'!$E$13:$E$1012,$FE810))</f>
        <v>x</v>
      </c>
      <c r="FH810" s="113" t="str" cm="1">
        <f t="array" ref="FH810">IF(FE810=TRUE,"x",INDEX('Avtal för korttidsarbete'!$F$13:$F$1012,$FE810))</f>
        <v>x</v>
      </c>
      <c r="FI810" s="112" t="b">
        <f t="shared" si="1406"/>
        <v>0</v>
      </c>
      <c r="FJ810" s="135">
        <f t="shared" si="1407"/>
        <v>44166</v>
      </c>
      <c r="FK810" s="135">
        <f t="shared" si="1408"/>
        <v>44377</v>
      </c>
      <c r="FL810" s="112" t="b">
        <f t="shared" si="1409"/>
        <v>0</v>
      </c>
      <c r="FM810" s="113">
        <f t="shared" si="1410"/>
        <v>44166</v>
      </c>
      <c r="FN810" s="135">
        <f t="shared" si="1411"/>
        <v>44377</v>
      </c>
      <c r="FO810" s="148" t="b">
        <f>IFERROR(INDEX('Avtal för korttidsarbete'!R:R,MATCH(D810,'Avtal för korttidsarbete'!$G:$G,0)),TRUE)</f>
        <v>1</v>
      </c>
      <c r="FP810" s="135" t="str">
        <f>IF(FO810,"-",INDEX('Avtal för korttidsarbete'!$D:$D,MATCH(D810,'Avtal för korttidsarbete'!$G:$G,0)))</f>
        <v>-</v>
      </c>
      <c r="FQ810" s="113" t="b">
        <f>IFERROR(G810&gt;INDEX(Uppsägningar!E:E,MATCH(C810,Uppsägningar!C:C,0)),FALSE)</f>
        <v>0</v>
      </c>
    </row>
    <row r="811" spans="1:173" x14ac:dyDescent="0.25">
      <c r="A811" s="19">
        <v>795</v>
      </c>
      <c r="B811" s="20"/>
      <c r="C811" s="183"/>
      <c r="D811" s="66"/>
      <c r="E811" s="212">
        <f>IFERROR(INDEX(Admin!$C$7:$C$10,MATCH(FP811,TblNivåValTExt,0)),0)</f>
        <v>0</v>
      </c>
      <c r="F811" s="1"/>
      <c r="G811" s="1"/>
      <c r="H811" s="78"/>
      <c r="I811" s="181"/>
      <c r="J811" s="181"/>
      <c r="K811" s="182"/>
      <c r="L811" s="182"/>
      <c r="M811" s="181"/>
      <c r="N811" s="181"/>
      <c r="O811" s="181"/>
      <c r="P811" s="182"/>
      <c r="Q811" s="182"/>
      <c r="R811" s="181"/>
      <c r="S811" s="181"/>
      <c r="T811" s="181"/>
      <c r="U811" s="182"/>
      <c r="V811" s="182"/>
      <c r="W811" s="181"/>
      <c r="X811" s="181"/>
      <c r="Y811" s="181"/>
      <c r="Z811" s="182"/>
      <c r="AA811" s="182"/>
      <c r="AB811" s="181"/>
      <c r="AC811" s="181"/>
      <c r="AD811" s="181"/>
      <c r="AE811" s="182"/>
      <c r="AF811" s="182"/>
      <c r="AG811" s="181"/>
      <c r="AH811" s="181"/>
      <c r="AI811" s="181"/>
      <c r="AJ811" s="182"/>
      <c r="AK811" s="182"/>
      <c r="AL811" s="181"/>
      <c r="AM811" s="181"/>
      <c r="AN811" s="181"/>
      <c r="AO811" s="182"/>
      <c r="AP811" s="182"/>
      <c r="AQ811" s="181"/>
      <c r="AR811" s="181"/>
      <c r="AS811" s="181"/>
      <c r="AT811" s="182"/>
      <c r="AU811" s="182"/>
      <c r="AV811" s="181"/>
      <c r="AW811" s="181"/>
      <c r="AX811" s="181"/>
      <c r="AY811" s="182"/>
      <c r="AZ811" s="182"/>
      <c r="BA811" s="181"/>
      <c r="BB811" s="181"/>
      <c r="BC811" s="181"/>
      <c r="BD811" s="182"/>
      <c r="BE811" s="182"/>
      <c r="BF811" s="181"/>
      <c r="BG811" s="180">
        <f t="shared" si="1377"/>
        <v>0</v>
      </c>
      <c r="BH811" s="116" t="str">
        <f t="shared" si="1378"/>
        <v/>
      </c>
      <c r="BI811" s="80" t="b">
        <f t="shared" si="1326"/>
        <v>0</v>
      </c>
      <c r="BJ811" s="80" t="str">
        <f t="shared" si="1327"/>
        <v/>
      </c>
      <c r="BK811" s="80" t="b">
        <f t="shared" si="1379"/>
        <v>0</v>
      </c>
      <c r="BL811" s="13" t="str">
        <f t="shared" si="1328"/>
        <v/>
      </c>
      <c r="BM811" s="13" t="b">
        <f t="shared" si="1380"/>
        <v>0</v>
      </c>
      <c r="BN811" s="35" t="str">
        <f t="shared" si="1329"/>
        <v/>
      </c>
      <c r="BO811" s="13" t="b">
        <f t="shared" si="1330"/>
        <v>0</v>
      </c>
      <c r="BP811" s="35" t="str">
        <f t="shared" si="1331"/>
        <v/>
      </c>
      <c r="BQ811" s="13" t="b">
        <f t="shared" si="1332"/>
        <v>0</v>
      </c>
      <c r="BR811" s="35" t="str">
        <f t="shared" si="1333"/>
        <v/>
      </c>
      <c r="BS811" s="35" t="b">
        <f t="shared" si="1334"/>
        <v>0</v>
      </c>
      <c r="BT811" s="35" t="str">
        <f t="shared" si="1335"/>
        <v/>
      </c>
      <c r="BU811" s="35" t="b">
        <f t="shared" si="1336"/>
        <v>0</v>
      </c>
      <c r="BV811" s="35" t="str">
        <f t="shared" si="1337"/>
        <v/>
      </c>
      <c r="BW811" s="13" t="b">
        <f t="shared" si="1412"/>
        <v>0</v>
      </c>
      <c r="BX811" s="35" t="str">
        <f t="shared" si="1338"/>
        <v/>
      </c>
      <c r="BY811" s="265" t="b">
        <f t="shared" si="1381"/>
        <v>0</v>
      </c>
      <c r="BZ811" s="35" t="str">
        <f t="shared" si="1339"/>
        <v/>
      </c>
      <c r="CA811" s="265" t="b">
        <f t="shared" si="1382"/>
        <v>0</v>
      </c>
      <c r="CB811" s="35" t="str">
        <f t="shared" si="1340"/>
        <v/>
      </c>
      <c r="CC811" s="272" t="b">
        <f t="shared" si="1383"/>
        <v>0</v>
      </c>
      <c r="CD811" s="35" t="str">
        <f t="shared" si="1341"/>
        <v/>
      </c>
      <c r="CE811" s="13" t="b">
        <f t="shared" si="1342"/>
        <v>0</v>
      </c>
      <c r="CF811" s="35" t="str">
        <f t="shared" si="1343"/>
        <v/>
      </c>
      <c r="CG811" s="179">
        <f t="shared" si="1344"/>
        <v>0</v>
      </c>
      <c r="CH811" s="179">
        <f t="shared" si="1345"/>
        <v>0</v>
      </c>
      <c r="CI811" s="218">
        <f t="shared" si="1384"/>
        <v>0</v>
      </c>
      <c r="CJ811" s="218">
        <f t="shared" si="1385"/>
        <v>0</v>
      </c>
      <c r="CK811" s="218">
        <f t="shared" si="1386"/>
        <v>0</v>
      </c>
      <c r="CL811" s="218">
        <f t="shared" si="1387"/>
        <v>0</v>
      </c>
      <c r="CM811" s="218">
        <f t="shared" si="1388"/>
        <v>0</v>
      </c>
      <c r="CN811" s="218">
        <f t="shared" si="1389"/>
        <v>0</v>
      </c>
      <c r="CO811" s="218">
        <f t="shared" si="1390"/>
        <v>0</v>
      </c>
      <c r="CP811" s="218">
        <f t="shared" si="1391"/>
        <v>0</v>
      </c>
      <c r="CQ811" s="218">
        <f t="shared" si="1392"/>
        <v>0</v>
      </c>
      <c r="CR811" s="218">
        <f t="shared" si="1393"/>
        <v>0</v>
      </c>
      <c r="CS811" s="14">
        <f t="shared" si="1346"/>
        <v>0</v>
      </c>
      <c r="CT811" s="236">
        <f t="shared" si="1347"/>
        <v>0</v>
      </c>
      <c r="CU811" s="237">
        <f t="shared" si="1417"/>
        <v>0</v>
      </c>
      <c r="CV811" s="16">
        <f t="shared" si="1417"/>
        <v>0</v>
      </c>
      <c r="CW811" s="16">
        <f t="shared" si="1417"/>
        <v>0</v>
      </c>
      <c r="CX811" s="16">
        <f t="shared" si="1417"/>
        <v>0</v>
      </c>
      <c r="CY811" s="16">
        <f t="shared" si="1417"/>
        <v>0</v>
      </c>
      <c r="CZ811" s="16">
        <f t="shared" si="1417"/>
        <v>0</v>
      </c>
      <c r="DA811" s="16">
        <f t="shared" si="1417"/>
        <v>0</v>
      </c>
      <c r="DB811" s="16">
        <f t="shared" si="1417"/>
        <v>0</v>
      </c>
      <c r="DC811" s="16">
        <f t="shared" si="1417"/>
        <v>0</v>
      </c>
      <c r="DD811" s="238">
        <f t="shared" si="1417"/>
        <v>0</v>
      </c>
      <c r="DE811" s="232">
        <f t="shared" si="1418"/>
        <v>0</v>
      </c>
      <c r="DF811" s="132">
        <f t="shared" si="1418"/>
        <v>0</v>
      </c>
      <c r="DG811" s="132">
        <f t="shared" si="1418"/>
        <v>0</v>
      </c>
      <c r="DH811" s="132">
        <f t="shared" si="1418"/>
        <v>0</v>
      </c>
      <c r="DI811" s="132">
        <f t="shared" si="1418"/>
        <v>0</v>
      </c>
      <c r="DJ811" s="132">
        <f t="shared" si="1418"/>
        <v>0</v>
      </c>
      <c r="DK811" s="132">
        <f t="shared" si="1418"/>
        <v>0</v>
      </c>
      <c r="DL811" s="132">
        <f t="shared" si="1418"/>
        <v>0</v>
      </c>
      <c r="DM811" s="132">
        <f t="shared" si="1418"/>
        <v>0</v>
      </c>
      <c r="DN811" s="233">
        <f t="shared" si="1418"/>
        <v>0</v>
      </c>
      <c r="DO811" s="232">
        <f t="shared" si="1348"/>
        <v>0</v>
      </c>
      <c r="DP811" s="132">
        <f t="shared" si="1349"/>
        <v>0</v>
      </c>
      <c r="DQ811" s="132">
        <f t="shared" si="1350"/>
        <v>0</v>
      </c>
      <c r="DR811" s="132">
        <f t="shared" si="1351"/>
        <v>0</v>
      </c>
      <c r="DS811" s="132">
        <f t="shared" si="1352"/>
        <v>0</v>
      </c>
      <c r="DT811" s="132">
        <f t="shared" si="1353"/>
        <v>0</v>
      </c>
      <c r="DU811" s="132">
        <f t="shared" si="1354"/>
        <v>0</v>
      </c>
      <c r="DV811" s="132">
        <f t="shared" si="1355"/>
        <v>0</v>
      </c>
      <c r="DW811" s="132">
        <f t="shared" si="1356"/>
        <v>0</v>
      </c>
      <c r="DX811" s="233">
        <f t="shared" si="1357"/>
        <v>0</v>
      </c>
      <c r="DY811" s="231" t="b">
        <f t="shared" si="1394"/>
        <v>0</v>
      </c>
      <c r="DZ811" s="163"/>
      <c r="EA811" s="226" t="str">
        <f t="shared" si="1395"/>
        <v/>
      </c>
      <c r="EB811" s="178" t="str">
        <f t="shared" si="1396"/>
        <v/>
      </c>
      <c r="EC811" s="178" t="str">
        <f t="shared" si="1397"/>
        <v/>
      </c>
      <c r="ED811" s="178" t="str">
        <f t="shared" si="1398"/>
        <v/>
      </c>
      <c r="EE811" s="178" t="str">
        <f t="shared" si="1399"/>
        <v/>
      </c>
      <c r="EF811" s="178" t="str">
        <f t="shared" si="1400"/>
        <v/>
      </c>
      <c r="EG811" s="178" t="str">
        <f t="shared" si="1401"/>
        <v/>
      </c>
      <c r="EH811" s="178" t="str">
        <f t="shared" si="1402"/>
        <v/>
      </c>
      <c r="EI811" s="178" t="str">
        <f t="shared" si="1403"/>
        <v/>
      </c>
      <c r="EJ811" s="227" t="str">
        <f t="shared" si="1404"/>
        <v/>
      </c>
      <c r="EK811" s="230" t="str">
        <f t="shared" si="1358"/>
        <v/>
      </c>
      <c r="EL811" s="177" t="str">
        <f t="shared" si="1359"/>
        <v/>
      </c>
      <c r="EM811" s="177" t="str">
        <f t="shared" si="1360"/>
        <v/>
      </c>
      <c r="EN811" s="177" t="str">
        <f t="shared" si="1361"/>
        <v/>
      </c>
      <c r="EO811" s="177" t="str">
        <f t="shared" si="1362"/>
        <v/>
      </c>
      <c r="EP811" s="177" t="str">
        <f t="shared" si="1363"/>
        <v/>
      </c>
      <c r="EQ811" s="177" t="str">
        <f t="shared" si="1364"/>
        <v/>
      </c>
      <c r="ER811" s="177" t="str">
        <f t="shared" si="1365"/>
        <v/>
      </c>
      <c r="ES811" s="177" t="str">
        <f t="shared" si="1366"/>
        <v/>
      </c>
      <c r="ET811" s="177" t="str">
        <f t="shared" si="1367"/>
        <v/>
      </c>
      <c r="EU811" s="229" t="e">
        <f t="shared" si="1368"/>
        <v>#VALUE!</v>
      </c>
      <c r="EV811" s="27" t="e">
        <f t="shared" si="1369"/>
        <v>#VALUE!</v>
      </c>
      <c r="EW811" s="27" t="e">
        <f t="shared" si="1370"/>
        <v>#VALUE!</v>
      </c>
      <c r="EX811" s="28" t="e">
        <f t="shared" si="1371"/>
        <v>#VALUE!</v>
      </c>
      <c r="EY811" s="28" t="e">
        <f t="shared" si="1372"/>
        <v>#VALUE!</v>
      </c>
      <c r="EZ811" s="28" t="b">
        <f t="shared" si="1373"/>
        <v>0</v>
      </c>
      <c r="FA811" s="176" t="str">
        <f t="shared" si="1374"/>
        <v/>
      </c>
      <c r="FB811" s="27" t="e" cm="1">
        <f t="array" aca="1" ref="FB811" ca="1">TEXT(RIGHT(10-RIGHT(SUM(INDEX(1*(MID(MID(C811,1,1)*2,ROW(INDIRECT("1:"&amp;LEN(MID(C811,1,1)*2))),1)),,))+MID(C811,2,1)+
SUM(INDEX(1*(MID(MID(C811,3,1)*2,ROW(INDIRECT("1:"&amp;LEN(MID(C811,3,1)*2))),1)),,))+MID(C811,4,1)+
SUM(INDEX(1*(MID(MID(C811,5,1)*2,ROW(INDIRECT("1:"&amp;LEN(MID(C811,5,1)*2))),1)),,))+MID(C811,6,1)+
SUM(INDEX(1*(MID(MID(C811,8,1)*2,ROW(INDIRECT("1:"&amp;LEN(MID(C811,8,1)*2))),1)),,))+MID(C811,9,1)+
SUM(INDEX(1*(MID(MID(C811,10,1)*2,ROW(INDIRECT("1:"&amp;LEN(MID(C811,10,1)*2))),1)),,)),1),1),"0")</f>
        <v>#VALUE!</v>
      </c>
      <c r="FC811" s="27" t="str">
        <f t="shared" si="1375"/>
        <v/>
      </c>
      <c r="FD811" s="29" t="b">
        <f t="shared" si="1376"/>
        <v>0</v>
      </c>
      <c r="FE811" s="112" t="b">
        <f>IFERROR(MATCH(D811,'Avtal för korttidsarbete'!$G$13:$G$1012,0),TRUE)</f>
        <v>1</v>
      </c>
      <c r="FF811" s="112" t="b">
        <f t="shared" si="1405"/>
        <v>0</v>
      </c>
      <c r="FG811" s="113" t="str" cm="1">
        <f t="array" ref="FG811">IF(FE811=TRUE,"x",INDEX('Avtal för korttidsarbete'!$E$13:$E$1012,$FE811))</f>
        <v>x</v>
      </c>
      <c r="FH811" s="113" t="str" cm="1">
        <f t="array" ref="FH811">IF(FE811=TRUE,"x",INDEX('Avtal för korttidsarbete'!$F$13:$F$1012,$FE811))</f>
        <v>x</v>
      </c>
      <c r="FI811" s="112" t="b">
        <f t="shared" si="1406"/>
        <v>0</v>
      </c>
      <c r="FJ811" s="135">
        <f t="shared" si="1407"/>
        <v>44166</v>
      </c>
      <c r="FK811" s="135">
        <f t="shared" si="1408"/>
        <v>44377</v>
      </c>
      <c r="FL811" s="112" t="b">
        <f t="shared" si="1409"/>
        <v>0</v>
      </c>
      <c r="FM811" s="113">
        <f t="shared" si="1410"/>
        <v>44166</v>
      </c>
      <c r="FN811" s="135">
        <f t="shared" si="1411"/>
        <v>44377</v>
      </c>
      <c r="FO811" s="148" t="b">
        <f>IFERROR(INDEX('Avtal för korttidsarbete'!R:R,MATCH(D811,'Avtal för korttidsarbete'!$G:$G,0)),TRUE)</f>
        <v>1</v>
      </c>
      <c r="FP811" s="135" t="str">
        <f>IF(FO811,"-",INDEX('Avtal för korttidsarbete'!$D:$D,MATCH(D811,'Avtal för korttidsarbete'!$G:$G,0)))</f>
        <v>-</v>
      </c>
      <c r="FQ811" s="113" t="b">
        <f>IFERROR(G811&gt;INDEX(Uppsägningar!E:E,MATCH(C811,Uppsägningar!C:C,0)),FALSE)</f>
        <v>0</v>
      </c>
    </row>
    <row r="812" spans="1:173" x14ac:dyDescent="0.25">
      <c r="A812" s="19">
        <v>796</v>
      </c>
      <c r="B812" s="20"/>
      <c r="C812" s="183"/>
      <c r="D812" s="66"/>
      <c r="E812" s="212">
        <f>IFERROR(INDEX(Admin!$C$7:$C$10,MATCH(FP812,TblNivåValTExt,0)),0)</f>
        <v>0</v>
      </c>
      <c r="F812" s="1"/>
      <c r="G812" s="1"/>
      <c r="H812" s="78"/>
      <c r="I812" s="181"/>
      <c r="J812" s="181"/>
      <c r="K812" s="182"/>
      <c r="L812" s="182"/>
      <c r="M812" s="181"/>
      <c r="N812" s="181"/>
      <c r="O812" s="181"/>
      <c r="P812" s="182"/>
      <c r="Q812" s="182"/>
      <c r="R812" s="181"/>
      <c r="S812" s="181"/>
      <c r="T812" s="181"/>
      <c r="U812" s="182"/>
      <c r="V812" s="182"/>
      <c r="W812" s="181"/>
      <c r="X812" s="181"/>
      <c r="Y812" s="181"/>
      <c r="Z812" s="182"/>
      <c r="AA812" s="182"/>
      <c r="AB812" s="181"/>
      <c r="AC812" s="181"/>
      <c r="AD812" s="181"/>
      <c r="AE812" s="182"/>
      <c r="AF812" s="182"/>
      <c r="AG812" s="181"/>
      <c r="AH812" s="181"/>
      <c r="AI812" s="181"/>
      <c r="AJ812" s="182"/>
      <c r="AK812" s="182"/>
      <c r="AL812" s="181"/>
      <c r="AM812" s="181"/>
      <c r="AN812" s="181"/>
      <c r="AO812" s="182"/>
      <c r="AP812" s="182"/>
      <c r="AQ812" s="181"/>
      <c r="AR812" s="181"/>
      <c r="AS812" s="181"/>
      <c r="AT812" s="182"/>
      <c r="AU812" s="182"/>
      <c r="AV812" s="181"/>
      <c r="AW812" s="181"/>
      <c r="AX812" s="181"/>
      <c r="AY812" s="182"/>
      <c r="AZ812" s="182"/>
      <c r="BA812" s="181"/>
      <c r="BB812" s="181"/>
      <c r="BC812" s="181"/>
      <c r="BD812" s="182"/>
      <c r="BE812" s="182"/>
      <c r="BF812" s="181"/>
      <c r="BG812" s="180">
        <f t="shared" si="1377"/>
        <v>0</v>
      </c>
      <c r="BH812" s="116" t="str">
        <f t="shared" si="1378"/>
        <v/>
      </c>
      <c r="BI812" s="80" t="b">
        <f t="shared" si="1326"/>
        <v>0</v>
      </c>
      <c r="BJ812" s="80" t="str">
        <f t="shared" si="1327"/>
        <v/>
      </c>
      <c r="BK812" s="80" t="b">
        <f t="shared" si="1379"/>
        <v>0</v>
      </c>
      <c r="BL812" s="13" t="str">
        <f t="shared" si="1328"/>
        <v/>
      </c>
      <c r="BM812" s="13" t="b">
        <f t="shared" si="1380"/>
        <v>0</v>
      </c>
      <c r="BN812" s="35" t="str">
        <f t="shared" si="1329"/>
        <v/>
      </c>
      <c r="BO812" s="13" t="b">
        <f t="shared" si="1330"/>
        <v>0</v>
      </c>
      <c r="BP812" s="35" t="str">
        <f t="shared" si="1331"/>
        <v/>
      </c>
      <c r="BQ812" s="13" t="b">
        <f t="shared" si="1332"/>
        <v>0</v>
      </c>
      <c r="BR812" s="35" t="str">
        <f t="shared" si="1333"/>
        <v/>
      </c>
      <c r="BS812" s="35" t="b">
        <f t="shared" si="1334"/>
        <v>0</v>
      </c>
      <c r="BT812" s="35" t="str">
        <f t="shared" si="1335"/>
        <v/>
      </c>
      <c r="BU812" s="35" t="b">
        <f t="shared" si="1336"/>
        <v>0</v>
      </c>
      <c r="BV812" s="35" t="str">
        <f t="shared" si="1337"/>
        <v/>
      </c>
      <c r="BW812" s="13" t="b">
        <f t="shared" si="1412"/>
        <v>0</v>
      </c>
      <c r="BX812" s="35" t="str">
        <f t="shared" si="1338"/>
        <v/>
      </c>
      <c r="BY812" s="265" t="b">
        <f t="shared" si="1381"/>
        <v>0</v>
      </c>
      <c r="BZ812" s="35" t="str">
        <f t="shared" si="1339"/>
        <v/>
      </c>
      <c r="CA812" s="265" t="b">
        <f t="shared" si="1382"/>
        <v>0</v>
      </c>
      <c r="CB812" s="35" t="str">
        <f t="shared" si="1340"/>
        <v/>
      </c>
      <c r="CC812" s="272" t="b">
        <f t="shared" si="1383"/>
        <v>0</v>
      </c>
      <c r="CD812" s="35" t="str">
        <f t="shared" si="1341"/>
        <v/>
      </c>
      <c r="CE812" s="13" t="b">
        <f t="shared" si="1342"/>
        <v>0</v>
      </c>
      <c r="CF812" s="35" t="str">
        <f t="shared" si="1343"/>
        <v/>
      </c>
      <c r="CG812" s="179">
        <f t="shared" si="1344"/>
        <v>0</v>
      </c>
      <c r="CH812" s="179">
        <f t="shared" si="1345"/>
        <v>0</v>
      </c>
      <c r="CI812" s="218">
        <f t="shared" si="1384"/>
        <v>0</v>
      </c>
      <c r="CJ812" s="218">
        <f t="shared" si="1385"/>
        <v>0</v>
      </c>
      <c r="CK812" s="218">
        <f t="shared" si="1386"/>
        <v>0</v>
      </c>
      <c r="CL812" s="218">
        <f t="shared" si="1387"/>
        <v>0</v>
      </c>
      <c r="CM812" s="218">
        <f t="shared" si="1388"/>
        <v>0</v>
      </c>
      <c r="CN812" s="218">
        <f t="shared" si="1389"/>
        <v>0</v>
      </c>
      <c r="CO812" s="218">
        <f t="shared" si="1390"/>
        <v>0</v>
      </c>
      <c r="CP812" s="218">
        <f t="shared" si="1391"/>
        <v>0</v>
      </c>
      <c r="CQ812" s="218">
        <f t="shared" si="1392"/>
        <v>0</v>
      </c>
      <c r="CR812" s="218">
        <f t="shared" si="1393"/>
        <v>0</v>
      </c>
      <c r="CS812" s="14">
        <f t="shared" si="1346"/>
        <v>0</v>
      </c>
      <c r="CT812" s="236">
        <f t="shared" si="1347"/>
        <v>0</v>
      </c>
      <c r="CU812" s="237">
        <f t="shared" si="1417"/>
        <v>0</v>
      </c>
      <c r="CV812" s="16">
        <f t="shared" si="1417"/>
        <v>0</v>
      </c>
      <c r="CW812" s="16">
        <f t="shared" si="1417"/>
        <v>0</v>
      </c>
      <c r="CX812" s="16">
        <f t="shared" si="1417"/>
        <v>0</v>
      </c>
      <c r="CY812" s="16">
        <f t="shared" si="1417"/>
        <v>0</v>
      </c>
      <c r="CZ812" s="16">
        <f t="shared" si="1417"/>
        <v>0</v>
      </c>
      <c r="DA812" s="16">
        <f t="shared" si="1417"/>
        <v>0</v>
      </c>
      <c r="DB812" s="16">
        <f t="shared" si="1417"/>
        <v>0</v>
      </c>
      <c r="DC812" s="16">
        <f t="shared" si="1417"/>
        <v>0</v>
      </c>
      <c r="DD812" s="238">
        <f t="shared" si="1417"/>
        <v>0</v>
      </c>
      <c r="DE812" s="232">
        <f t="shared" si="1418"/>
        <v>0</v>
      </c>
      <c r="DF812" s="132">
        <f t="shared" si="1418"/>
        <v>0</v>
      </c>
      <c r="DG812" s="132">
        <f t="shared" si="1418"/>
        <v>0</v>
      </c>
      <c r="DH812" s="132">
        <f t="shared" si="1418"/>
        <v>0</v>
      </c>
      <c r="DI812" s="132">
        <f t="shared" si="1418"/>
        <v>0</v>
      </c>
      <c r="DJ812" s="132">
        <f t="shared" si="1418"/>
        <v>0</v>
      </c>
      <c r="DK812" s="132">
        <f t="shared" si="1418"/>
        <v>0</v>
      </c>
      <c r="DL812" s="132">
        <f t="shared" si="1418"/>
        <v>0</v>
      </c>
      <c r="DM812" s="132">
        <f t="shared" si="1418"/>
        <v>0</v>
      </c>
      <c r="DN812" s="233">
        <f t="shared" si="1418"/>
        <v>0</v>
      </c>
      <c r="DO812" s="232">
        <f t="shared" si="1348"/>
        <v>0</v>
      </c>
      <c r="DP812" s="132">
        <f t="shared" si="1349"/>
        <v>0</v>
      </c>
      <c r="DQ812" s="132">
        <f t="shared" si="1350"/>
        <v>0</v>
      </c>
      <c r="DR812" s="132">
        <f t="shared" si="1351"/>
        <v>0</v>
      </c>
      <c r="DS812" s="132">
        <f t="shared" si="1352"/>
        <v>0</v>
      </c>
      <c r="DT812" s="132">
        <f t="shared" si="1353"/>
        <v>0</v>
      </c>
      <c r="DU812" s="132">
        <f t="shared" si="1354"/>
        <v>0</v>
      </c>
      <c r="DV812" s="132">
        <f t="shared" si="1355"/>
        <v>0</v>
      </c>
      <c r="DW812" s="132">
        <f t="shared" si="1356"/>
        <v>0</v>
      </c>
      <c r="DX812" s="233">
        <f t="shared" si="1357"/>
        <v>0</v>
      </c>
      <c r="DY812" s="231" t="b">
        <f t="shared" si="1394"/>
        <v>0</v>
      </c>
      <c r="DZ812" s="163"/>
      <c r="EA812" s="226" t="str">
        <f t="shared" si="1395"/>
        <v/>
      </c>
      <c r="EB812" s="178" t="str">
        <f t="shared" si="1396"/>
        <v/>
      </c>
      <c r="EC812" s="178" t="str">
        <f t="shared" si="1397"/>
        <v/>
      </c>
      <c r="ED812" s="178" t="str">
        <f t="shared" si="1398"/>
        <v/>
      </c>
      <c r="EE812" s="178" t="str">
        <f t="shared" si="1399"/>
        <v/>
      </c>
      <c r="EF812" s="178" t="str">
        <f t="shared" si="1400"/>
        <v/>
      </c>
      <c r="EG812" s="178" t="str">
        <f t="shared" si="1401"/>
        <v/>
      </c>
      <c r="EH812" s="178" t="str">
        <f t="shared" si="1402"/>
        <v/>
      </c>
      <c r="EI812" s="178" t="str">
        <f t="shared" si="1403"/>
        <v/>
      </c>
      <c r="EJ812" s="227" t="str">
        <f t="shared" si="1404"/>
        <v/>
      </c>
      <c r="EK812" s="230" t="str">
        <f t="shared" si="1358"/>
        <v/>
      </c>
      <c r="EL812" s="177" t="str">
        <f t="shared" si="1359"/>
        <v/>
      </c>
      <c r="EM812" s="177" t="str">
        <f t="shared" si="1360"/>
        <v/>
      </c>
      <c r="EN812" s="177" t="str">
        <f t="shared" si="1361"/>
        <v/>
      </c>
      <c r="EO812" s="177" t="str">
        <f t="shared" si="1362"/>
        <v/>
      </c>
      <c r="EP812" s="177" t="str">
        <f t="shared" si="1363"/>
        <v/>
      </c>
      <c r="EQ812" s="177" t="str">
        <f t="shared" si="1364"/>
        <v/>
      </c>
      <c r="ER812" s="177" t="str">
        <f t="shared" si="1365"/>
        <v/>
      </c>
      <c r="ES812" s="177" t="str">
        <f t="shared" si="1366"/>
        <v/>
      </c>
      <c r="ET812" s="177" t="str">
        <f t="shared" si="1367"/>
        <v/>
      </c>
      <c r="EU812" s="229" t="e">
        <f t="shared" si="1368"/>
        <v>#VALUE!</v>
      </c>
      <c r="EV812" s="27" t="e">
        <f t="shared" si="1369"/>
        <v>#VALUE!</v>
      </c>
      <c r="EW812" s="27" t="e">
        <f t="shared" si="1370"/>
        <v>#VALUE!</v>
      </c>
      <c r="EX812" s="28" t="e">
        <f t="shared" si="1371"/>
        <v>#VALUE!</v>
      </c>
      <c r="EY812" s="28" t="e">
        <f t="shared" si="1372"/>
        <v>#VALUE!</v>
      </c>
      <c r="EZ812" s="28" t="b">
        <f t="shared" si="1373"/>
        <v>0</v>
      </c>
      <c r="FA812" s="176" t="str">
        <f t="shared" si="1374"/>
        <v/>
      </c>
      <c r="FB812" s="27" t="e" cm="1">
        <f t="array" aca="1" ref="FB812" ca="1">TEXT(RIGHT(10-RIGHT(SUM(INDEX(1*(MID(MID(C812,1,1)*2,ROW(INDIRECT("1:"&amp;LEN(MID(C812,1,1)*2))),1)),,))+MID(C812,2,1)+
SUM(INDEX(1*(MID(MID(C812,3,1)*2,ROW(INDIRECT("1:"&amp;LEN(MID(C812,3,1)*2))),1)),,))+MID(C812,4,1)+
SUM(INDEX(1*(MID(MID(C812,5,1)*2,ROW(INDIRECT("1:"&amp;LEN(MID(C812,5,1)*2))),1)),,))+MID(C812,6,1)+
SUM(INDEX(1*(MID(MID(C812,8,1)*2,ROW(INDIRECT("1:"&amp;LEN(MID(C812,8,1)*2))),1)),,))+MID(C812,9,1)+
SUM(INDEX(1*(MID(MID(C812,10,1)*2,ROW(INDIRECT("1:"&amp;LEN(MID(C812,10,1)*2))),1)),,)),1),1),"0")</f>
        <v>#VALUE!</v>
      </c>
      <c r="FC812" s="27" t="str">
        <f t="shared" si="1375"/>
        <v/>
      </c>
      <c r="FD812" s="29" t="b">
        <f t="shared" si="1376"/>
        <v>0</v>
      </c>
      <c r="FE812" s="112" t="b">
        <f>IFERROR(MATCH(D812,'Avtal för korttidsarbete'!$G$13:$G$1012,0),TRUE)</f>
        <v>1</v>
      </c>
      <c r="FF812" s="112" t="b">
        <f t="shared" si="1405"/>
        <v>0</v>
      </c>
      <c r="FG812" s="113" t="str" cm="1">
        <f t="array" ref="FG812">IF(FE812=TRUE,"x",INDEX('Avtal för korttidsarbete'!$E$13:$E$1012,$FE812))</f>
        <v>x</v>
      </c>
      <c r="FH812" s="113" t="str" cm="1">
        <f t="array" ref="FH812">IF(FE812=TRUE,"x",INDEX('Avtal för korttidsarbete'!$F$13:$F$1012,$FE812))</f>
        <v>x</v>
      </c>
      <c r="FI812" s="112" t="b">
        <f t="shared" si="1406"/>
        <v>0</v>
      </c>
      <c r="FJ812" s="135">
        <f t="shared" si="1407"/>
        <v>44166</v>
      </c>
      <c r="FK812" s="135">
        <f t="shared" si="1408"/>
        <v>44377</v>
      </c>
      <c r="FL812" s="112" t="b">
        <f t="shared" si="1409"/>
        <v>0</v>
      </c>
      <c r="FM812" s="113">
        <f t="shared" si="1410"/>
        <v>44166</v>
      </c>
      <c r="FN812" s="135">
        <f t="shared" si="1411"/>
        <v>44377</v>
      </c>
      <c r="FO812" s="148" t="b">
        <f>IFERROR(INDEX('Avtal för korttidsarbete'!R:R,MATCH(D812,'Avtal för korttidsarbete'!$G:$G,0)),TRUE)</f>
        <v>1</v>
      </c>
      <c r="FP812" s="135" t="str">
        <f>IF(FO812,"-",INDEX('Avtal för korttidsarbete'!$D:$D,MATCH(D812,'Avtal för korttidsarbete'!$G:$G,0)))</f>
        <v>-</v>
      </c>
      <c r="FQ812" s="113" t="b">
        <f>IFERROR(G812&gt;INDEX(Uppsägningar!E:E,MATCH(C812,Uppsägningar!C:C,0)),FALSE)</f>
        <v>0</v>
      </c>
    </row>
    <row r="813" spans="1:173" x14ac:dyDescent="0.25">
      <c r="A813" s="19">
        <v>797</v>
      </c>
      <c r="B813" s="20"/>
      <c r="C813" s="183"/>
      <c r="D813" s="66"/>
      <c r="E813" s="212">
        <f>IFERROR(INDEX(Admin!$C$7:$C$10,MATCH(FP813,TblNivåValTExt,0)),0)</f>
        <v>0</v>
      </c>
      <c r="F813" s="1"/>
      <c r="G813" s="1"/>
      <c r="H813" s="78"/>
      <c r="I813" s="181"/>
      <c r="J813" s="181"/>
      <c r="K813" s="182"/>
      <c r="L813" s="182"/>
      <c r="M813" s="181"/>
      <c r="N813" s="181"/>
      <c r="O813" s="181"/>
      <c r="P813" s="182"/>
      <c r="Q813" s="182"/>
      <c r="R813" s="181"/>
      <c r="S813" s="181"/>
      <c r="T813" s="181"/>
      <c r="U813" s="182"/>
      <c r="V813" s="182"/>
      <c r="W813" s="181"/>
      <c r="X813" s="181"/>
      <c r="Y813" s="181"/>
      <c r="Z813" s="182"/>
      <c r="AA813" s="182"/>
      <c r="AB813" s="181"/>
      <c r="AC813" s="181"/>
      <c r="AD813" s="181"/>
      <c r="AE813" s="182"/>
      <c r="AF813" s="182"/>
      <c r="AG813" s="181"/>
      <c r="AH813" s="181"/>
      <c r="AI813" s="181"/>
      <c r="AJ813" s="182"/>
      <c r="AK813" s="182"/>
      <c r="AL813" s="181"/>
      <c r="AM813" s="181"/>
      <c r="AN813" s="181"/>
      <c r="AO813" s="182"/>
      <c r="AP813" s="182"/>
      <c r="AQ813" s="181"/>
      <c r="AR813" s="181"/>
      <c r="AS813" s="181"/>
      <c r="AT813" s="182"/>
      <c r="AU813" s="182"/>
      <c r="AV813" s="181"/>
      <c r="AW813" s="181"/>
      <c r="AX813" s="181"/>
      <c r="AY813" s="182"/>
      <c r="AZ813" s="182"/>
      <c r="BA813" s="181"/>
      <c r="BB813" s="181"/>
      <c r="BC813" s="181"/>
      <c r="BD813" s="182"/>
      <c r="BE813" s="182"/>
      <c r="BF813" s="181"/>
      <c r="BG813" s="180">
        <f t="shared" si="1377"/>
        <v>0</v>
      </c>
      <c r="BH813" s="116" t="str">
        <f t="shared" si="1378"/>
        <v/>
      </c>
      <c r="BI813" s="80" t="b">
        <f t="shared" si="1326"/>
        <v>0</v>
      </c>
      <c r="BJ813" s="80" t="str">
        <f t="shared" si="1327"/>
        <v/>
      </c>
      <c r="BK813" s="80" t="b">
        <f t="shared" si="1379"/>
        <v>0</v>
      </c>
      <c r="BL813" s="13" t="str">
        <f t="shared" si="1328"/>
        <v/>
      </c>
      <c r="BM813" s="13" t="b">
        <f t="shared" si="1380"/>
        <v>0</v>
      </c>
      <c r="BN813" s="35" t="str">
        <f t="shared" si="1329"/>
        <v/>
      </c>
      <c r="BO813" s="13" t="b">
        <f t="shared" si="1330"/>
        <v>0</v>
      </c>
      <c r="BP813" s="35" t="str">
        <f t="shared" si="1331"/>
        <v/>
      </c>
      <c r="BQ813" s="13" t="b">
        <f t="shared" si="1332"/>
        <v>0</v>
      </c>
      <c r="BR813" s="35" t="str">
        <f t="shared" si="1333"/>
        <v/>
      </c>
      <c r="BS813" s="35" t="b">
        <f t="shared" si="1334"/>
        <v>0</v>
      </c>
      <c r="BT813" s="35" t="str">
        <f t="shared" si="1335"/>
        <v/>
      </c>
      <c r="BU813" s="35" t="b">
        <f t="shared" si="1336"/>
        <v>0</v>
      </c>
      <c r="BV813" s="35" t="str">
        <f t="shared" si="1337"/>
        <v/>
      </c>
      <c r="BW813" s="13" t="b">
        <f t="shared" si="1412"/>
        <v>0</v>
      </c>
      <c r="BX813" s="35" t="str">
        <f t="shared" si="1338"/>
        <v/>
      </c>
      <c r="BY813" s="265" t="b">
        <f t="shared" si="1381"/>
        <v>0</v>
      </c>
      <c r="BZ813" s="35" t="str">
        <f t="shared" si="1339"/>
        <v/>
      </c>
      <c r="CA813" s="265" t="b">
        <f t="shared" si="1382"/>
        <v>0</v>
      </c>
      <c r="CB813" s="35" t="str">
        <f t="shared" si="1340"/>
        <v/>
      </c>
      <c r="CC813" s="272" t="b">
        <f t="shared" si="1383"/>
        <v>0</v>
      </c>
      <c r="CD813" s="35" t="str">
        <f t="shared" si="1341"/>
        <v/>
      </c>
      <c r="CE813" s="13" t="b">
        <f t="shared" si="1342"/>
        <v>0</v>
      </c>
      <c r="CF813" s="35" t="str">
        <f t="shared" si="1343"/>
        <v/>
      </c>
      <c r="CG813" s="179">
        <f t="shared" si="1344"/>
        <v>0</v>
      </c>
      <c r="CH813" s="179">
        <f t="shared" si="1345"/>
        <v>0</v>
      </c>
      <c r="CI813" s="218">
        <f t="shared" si="1384"/>
        <v>0</v>
      </c>
      <c r="CJ813" s="218">
        <f t="shared" si="1385"/>
        <v>0</v>
      </c>
      <c r="CK813" s="218">
        <f t="shared" si="1386"/>
        <v>0</v>
      </c>
      <c r="CL813" s="218">
        <f t="shared" si="1387"/>
        <v>0</v>
      </c>
      <c r="CM813" s="218">
        <f t="shared" si="1388"/>
        <v>0</v>
      </c>
      <c r="CN813" s="218">
        <f t="shared" si="1389"/>
        <v>0</v>
      </c>
      <c r="CO813" s="218">
        <f t="shared" si="1390"/>
        <v>0</v>
      </c>
      <c r="CP813" s="218">
        <f t="shared" si="1391"/>
        <v>0</v>
      </c>
      <c r="CQ813" s="218">
        <f t="shared" si="1392"/>
        <v>0</v>
      </c>
      <c r="CR813" s="218">
        <f t="shared" si="1393"/>
        <v>0</v>
      </c>
      <c r="CS813" s="14">
        <f t="shared" si="1346"/>
        <v>0</v>
      </c>
      <c r="CT813" s="236">
        <f t="shared" si="1347"/>
        <v>0</v>
      </c>
      <c r="CU813" s="237">
        <f t="shared" si="1417"/>
        <v>0</v>
      </c>
      <c r="CV813" s="16">
        <f t="shared" si="1417"/>
        <v>0</v>
      </c>
      <c r="CW813" s="16">
        <f t="shared" si="1417"/>
        <v>0</v>
      </c>
      <c r="CX813" s="16">
        <f t="shared" si="1417"/>
        <v>0</v>
      </c>
      <c r="CY813" s="16">
        <f t="shared" si="1417"/>
        <v>0</v>
      </c>
      <c r="CZ813" s="16">
        <f t="shared" si="1417"/>
        <v>0</v>
      </c>
      <c r="DA813" s="16">
        <f t="shared" si="1417"/>
        <v>0</v>
      </c>
      <c r="DB813" s="16">
        <f t="shared" si="1417"/>
        <v>0</v>
      </c>
      <c r="DC813" s="16">
        <f t="shared" si="1417"/>
        <v>0</v>
      </c>
      <c r="DD813" s="238">
        <f t="shared" si="1417"/>
        <v>0</v>
      </c>
      <c r="DE813" s="232">
        <f t="shared" si="1418"/>
        <v>0</v>
      </c>
      <c r="DF813" s="132">
        <f t="shared" si="1418"/>
        <v>0</v>
      </c>
      <c r="DG813" s="132">
        <f t="shared" si="1418"/>
        <v>0</v>
      </c>
      <c r="DH813" s="132">
        <f t="shared" si="1418"/>
        <v>0</v>
      </c>
      <c r="DI813" s="132">
        <f t="shared" si="1418"/>
        <v>0</v>
      </c>
      <c r="DJ813" s="132">
        <f t="shared" si="1418"/>
        <v>0</v>
      </c>
      <c r="DK813" s="132">
        <f t="shared" si="1418"/>
        <v>0</v>
      </c>
      <c r="DL813" s="132">
        <f t="shared" si="1418"/>
        <v>0</v>
      </c>
      <c r="DM813" s="132">
        <f t="shared" si="1418"/>
        <v>0</v>
      </c>
      <c r="DN813" s="233">
        <f t="shared" si="1418"/>
        <v>0</v>
      </c>
      <c r="DO813" s="232">
        <f t="shared" si="1348"/>
        <v>0</v>
      </c>
      <c r="DP813" s="132">
        <f t="shared" si="1349"/>
        <v>0</v>
      </c>
      <c r="DQ813" s="132">
        <f t="shared" si="1350"/>
        <v>0</v>
      </c>
      <c r="DR813" s="132">
        <f t="shared" si="1351"/>
        <v>0</v>
      </c>
      <c r="DS813" s="132">
        <f t="shared" si="1352"/>
        <v>0</v>
      </c>
      <c r="DT813" s="132">
        <f t="shared" si="1353"/>
        <v>0</v>
      </c>
      <c r="DU813" s="132">
        <f t="shared" si="1354"/>
        <v>0</v>
      </c>
      <c r="DV813" s="132">
        <f t="shared" si="1355"/>
        <v>0</v>
      </c>
      <c r="DW813" s="132">
        <f t="shared" si="1356"/>
        <v>0</v>
      </c>
      <c r="DX813" s="233">
        <f t="shared" si="1357"/>
        <v>0</v>
      </c>
      <c r="DY813" s="231" t="b">
        <f t="shared" si="1394"/>
        <v>0</v>
      </c>
      <c r="DZ813" s="163"/>
      <c r="EA813" s="226" t="str">
        <f t="shared" si="1395"/>
        <v/>
      </c>
      <c r="EB813" s="178" t="str">
        <f t="shared" si="1396"/>
        <v/>
      </c>
      <c r="EC813" s="178" t="str">
        <f t="shared" si="1397"/>
        <v/>
      </c>
      <c r="ED813" s="178" t="str">
        <f t="shared" si="1398"/>
        <v/>
      </c>
      <c r="EE813" s="178" t="str">
        <f t="shared" si="1399"/>
        <v/>
      </c>
      <c r="EF813" s="178" t="str">
        <f t="shared" si="1400"/>
        <v/>
      </c>
      <c r="EG813" s="178" t="str">
        <f t="shared" si="1401"/>
        <v/>
      </c>
      <c r="EH813" s="178" t="str">
        <f t="shared" si="1402"/>
        <v/>
      </c>
      <c r="EI813" s="178" t="str">
        <f t="shared" si="1403"/>
        <v/>
      </c>
      <c r="EJ813" s="227" t="str">
        <f t="shared" si="1404"/>
        <v/>
      </c>
      <c r="EK813" s="230" t="str">
        <f t="shared" si="1358"/>
        <v/>
      </c>
      <c r="EL813" s="177" t="str">
        <f t="shared" si="1359"/>
        <v/>
      </c>
      <c r="EM813" s="177" t="str">
        <f t="shared" si="1360"/>
        <v/>
      </c>
      <c r="EN813" s="177" t="str">
        <f t="shared" si="1361"/>
        <v/>
      </c>
      <c r="EO813" s="177" t="str">
        <f t="shared" si="1362"/>
        <v/>
      </c>
      <c r="EP813" s="177" t="str">
        <f t="shared" si="1363"/>
        <v/>
      </c>
      <c r="EQ813" s="177" t="str">
        <f t="shared" si="1364"/>
        <v/>
      </c>
      <c r="ER813" s="177" t="str">
        <f t="shared" si="1365"/>
        <v/>
      </c>
      <c r="ES813" s="177" t="str">
        <f t="shared" si="1366"/>
        <v/>
      </c>
      <c r="ET813" s="177" t="str">
        <f t="shared" si="1367"/>
        <v/>
      </c>
      <c r="EU813" s="229" t="e">
        <f t="shared" si="1368"/>
        <v>#VALUE!</v>
      </c>
      <c r="EV813" s="27" t="e">
        <f t="shared" si="1369"/>
        <v>#VALUE!</v>
      </c>
      <c r="EW813" s="27" t="e">
        <f t="shared" si="1370"/>
        <v>#VALUE!</v>
      </c>
      <c r="EX813" s="28" t="e">
        <f t="shared" si="1371"/>
        <v>#VALUE!</v>
      </c>
      <c r="EY813" s="28" t="e">
        <f t="shared" si="1372"/>
        <v>#VALUE!</v>
      </c>
      <c r="EZ813" s="28" t="b">
        <f t="shared" si="1373"/>
        <v>0</v>
      </c>
      <c r="FA813" s="176" t="str">
        <f t="shared" si="1374"/>
        <v/>
      </c>
      <c r="FB813" s="27" t="e" cm="1">
        <f t="array" aca="1" ref="FB813" ca="1">TEXT(RIGHT(10-RIGHT(SUM(INDEX(1*(MID(MID(C813,1,1)*2,ROW(INDIRECT("1:"&amp;LEN(MID(C813,1,1)*2))),1)),,))+MID(C813,2,1)+
SUM(INDEX(1*(MID(MID(C813,3,1)*2,ROW(INDIRECT("1:"&amp;LEN(MID(C813,3,1)*2))),1)),,))+MID(C813,4,1)+
SUM(INDEX(1*(MID(MID(C813,5,1)*2,ROW(INDIRECT("1:"&amp;LEN(MID(C813,5,1)*2))),1)),,))+MID(C813,6,1)+
SUM(INDEX(1*(MID(MID(C813,8,1)*2,ROW(INDIRECT("1:"&amp;LEN(MID(C813,8,1)*2))),1)),,))+MID(C813,9,1)+
SUM(INDEX(1*(MID(MID(C813,10,1)*2,ROW(INDIRECT("1:"&amp;LEN(MID(C813,10,1)*2))),1)),,)),1),1),"0")</f>
        <v>#VALUE!</v>
      </c>
      <c r="FC813" s="27" t="str">
        <f t="shared" si="1375"/>
        <v/>
      </c>
      <c r="FD813" s="29" t="b">
        <f t="shared" si="1376"/>
        <v>0</v>
      </c>
      <c r="FE813" s="112" t="b">
        <f>IFERROR(MATCH(D813,'Avtal för korttidsarbete'!$G$13:$G$1012,0),TRUE)</f>
        <v>1</v>
      </c>
      <c r="FF813" s="112" t="b">
        <f t="shared" si="1405"/>
        <v>0</v>
      </c>
      <c r="FG813" s="113" t="str" cm="1">
        <f t="array" ref="FG813">IF(FE813=TRUE,"x",INDEX('Avtal för korttidsarbete'!$E$13:$E$1012,$FE813))</f>
        <v>x</v>
      </c>
      <c r="FH813" s="113" t="str" cm="1">
        <f t="array" ref="FH813">IF(FE813=TRUE,"x",INDEX('Avtal för korttidsarbete'!$F$13:$F$1012,$FE813))</f>
        <v>x</v>
      </c>
      <c r="FI813" s="112" t="b">
        <f t="shared" si="1406"/>
        <v>0</v>
      </c>
      <c r="FJ813" s="135">
        <f t="shared" si="1407"/>
        <v>44166</v>
      </c>
      <c r="FK813" s="135">
        <f t="shared" si="1408"/>
        <v>44377</v>
      </c>
      <c r="FL813" s="112" t="b">
        <f t="shared" si="1409"/>
        <v>0</v>
      </c>
      <c r="FM813" s="113">
        <f t="shared" si="1410"/>
        <v>44166</v>
      </c>
      <c r="FN813" s="135">
        <f t="shared" si="1411"/>
        <v>44377</v>
      </c>
      <c r="FO813" s="148" t="b">
        <f>IFERROR(INDEX('Avtal för korttidsarbete'!R:R,MATCH(D813,'Avtal för korttidsarbete'!$G:$G,0)),TRUE)</f>
        <v>1</v>
      </c>
      <c r="FP813" s="135" t="str">
        <f>IF(FO813,"-",INDEX('Avtal för korttidsarbete'!$D:$D,MATCH(D813,'Avtal för korttidsarbete'!$G:$G,0)))</f>
        <v>-</v>
      </c>
      <c r="FQ813" s="113" t="b">
        <f>IFERROR(G813&gt;INDEX(Uppsägningar!E:E,MATCH(C813,Uppsägningar!C:C,0)),FALSE)</f>
        <v>0</v>
      </c>
    </row>
    <row r="814" spans="1:173" x14ac:dyDescent="0.25">
      <c r="A814" s="19">
        <v>798</v>
      </c>
      <c r="B814" s="20"/>
      <c r="C814" s="183"/>
      <c r="D814" s="66"/>
      <c r="E814" s="212">
        <f>IFERROR(INDEX(Admin!$C$7:$C$10,MATCH(FP814,TblNivåValTExt,0)),0)</f>
        <v>0</v>
      </c>
      <c r="F814" s="1"/>
      <c r="G814" s="1"/>
      <c r="H814" s="78"/>
      <c r="I814" s="181"/>
      <c r="J814" s="181"/>
      <c r="K814" s="182"/>
      <c r="L814" s="182"/>
      <c r="M814" s="181"/>
      <c r="N814" s="181"/>
      <c r="O814" s="181"/>
      <c r="P814" s="182"/>
      <c r="Q814" s="182"/>
      <c r="R814" s="181"/>
      <c r="S814" s="181"/>
      <c r="T814" s="181"/>
      <c r="U814" s="182"/>
      <c r="V814" s="182"/>
      <c r="W814" s="181"/>
      <c r="X814" s="181"/>
      <c r="Y814" s="181"/>
      <c r="Z814" s="182"/>
      <c r="AA814" s="182"/>
      <c r="AB814" s="181"/>
      <c r="AC814" s="181"/>
      <c r="AD814" s="181"/>
      <c r="AE814" s="182"/>
      <c r="AF814" s="182"/>
      <c r="AG814" s="181"/>
      <c r="AH814" s="181"/>
      <c r="AI814" s="181"/>
      <c r="AJ814" s="182"/>
      <c r="AK814" s="182"/>
      <c r="AL814" s="181"/>
      <c r="AM814" s="181"/>
      <c r="AN814" s="181"/>
      <c r="AO814" s="182"/>
      <c r="AP814" s="182"/>
      <c r="AQ814" s="181"/>
      <c r="AR814" s="181"/>
      <c r="AS814" s="181"/>
      <c r="AT814" s="182"/>
      <c r="AU814" s="182"/>
      <c r="AV814" s="181"/>
      <c r="AW814" s="181"/>
      <c r="AX814" s="181"/>
      <c r="AY814" s="182"/>
      <c r="AZ814" s="182"/>
      <c r="BA814" s="181"/>
      <c r="BB814" s="181"/>
      <c r="BC814" s="181"/>
      <c r="BD814" s="182"/>
      <c r="BE814" s="182"/>
      <c r="BF814" s="181"/>
      <c r="BG814" s="180">
        <f t="shared" si="1377"/>
        <v>0</v>
      </c>
      <c r="BH814" s="116" t="str">
        <f t="shared" si="1378"/>
        <v/>
      </c>
      <c r="BI814" s="80" t="b">
        <f t="shared" si="1326"/>
        <v>0</v>
      </c>
      <c r="BJ814" s="80" t="str">
        <f t="shared" si="1327"/>
        <v/>
      </c>
      <c r="BK814" s="80" t="b">
        <f t="shared" si="1379"/>
        <v>0</v>
      </c>
      <c r="BL814" s="13" t="str">
        <f t="shared" si="1328"/>
        <v/>
      </c>
      <c r="BM814" s="13" t="b">
        <f t="shared" si="1380"/>
        <v>0</v>
      </c>
      <c r="BN814" s="35" t="str">
        <f t="shared" si="1329"/>
        <v/>
      </c>
      <c r="BO814" s="13" t="b">
        <f t="shared" si="1330"/>
        <v>0</v>
      </c>
      <c r="BP814" s="35" t="str">
        <f t="shared" si="1331"/>
        <v/>
      </c>
      <c r="BQ814" s="13" t="b">
        <f t="shared" si="1332"/>
        <v>0</v>
      </c>
      <c r="BR814" s="35" t="str">
        <f t="shared" si="1333"/>
        <v/>
      </c>
      <c r="BS814" s="35" t="b">
        <f t="shared" si="1334"/>
        <v>0</v>
      </c>
      <c r="BT814" s="35" t="str">
        <f t="shared" si="1335"/>
        <v/>
      </c>
      <c r="BU814" s="35" t="b">
        <f t="shared" si="1336"/>
        <v>0</v>
      </c>
      <c r="BV814" s="35" t="str">
        <f t="shared" si="1337"/>
        <v/>
      </c>
      <c r="BW814" s="13" t="b">
        <f t="shared" si="1412"/>
        <v>0</v>
      </c>
      <c r="BX814" s="35" t="str">
        <f t="shared" si="1338"/>
        <v/>
      </c>
      <c r="BY814" s="265" t="b">
        <f t="shared" si="1381"/>
        <v>0</v>
      </c>
      <c r="BZ814" s="35" t="str">
        <f t="shared" si="1339"/>
        <v/>
      </c>
      <c r="CA814" s="265" t="b">
        <f t="shared" si="1382"/>
        <v>0</v>
      </c>
      <c r="CB814" s="35" t="str">
        <f t="shared" si="1340"/>
        <v/>
      </c>
      <c r="CC814" s="272" t="b">
        <f t="shared" si="1383"/>
        <v>0</v>
      </c>
      <c r="CD814" s="35" t="str">
        <f t="shared" si="1341"/>
        <v/>
      </c>
      <c r="CE814" s="13" t="b">
        <f t="shared" si="1342"/>
        <v>0</v>
      </c>
      <c r="CF814" s="35" t="str">
        <f t="shared" si="1343"/>
        <v/>
      </c>
      <c r="CG814" s="179">
        <f t="shared" si="1344"/>
        <v>0</v>
      </c>
      <c r="CH814" s="179">
        <f t="shared" si="1345"/>
        <v>0</v>
      </c>
      <c r="CI814" s="218">
        <f t="shared" si="1384"/>
        <v>0</v>
      </c>
      <c r="CJ814" s="218">
        <f t="shared" si="1385"/>
        <v>0</v>
      </c>
      <c r="CK814" s="218">
        <f t="shared" si="1386"/>
        <v>0</v>
      </c>
      <c r="CL814" s="218">
        <f t="shared" si="1387"/>
        <v>0</v>
      </c>
      <c r="CM814" s="218">
        <f t="shared" si="1388"/>
        <v>0</v>
      </c>
      <c r="CN814" s="218">
        <f t="shared" si="1389"/>
        <v>0</v>
      </c>
      <c r="CO814" s="218">
        <f t="shared" si="1390"/>
        <v>0</v>
      </c>
      <c r="CP814" s="218">
        <f t="shared" si="1391"/>
        <v>0</v>
      </c>
      <c r="CQ814" s="218">
        <f t="shared" si="1392"/>
        <v>0</v>
      </c>
      <c r="CR814" s="218">
        <f t="shared" si="1393"/>
        <v>0</v>
      </c>
      <c r="CS814" s="14">
        <f t="shared" si="1346"/>
        <v>0</v>
      </c>
      <c r="CT814" s="236">
        <f t="shared" si="1347"/>
        <v>0</v>
      </c>
      <c r="CU814" s="237">
        <f t="shared" si="1417"/>
        <v>0</v>
      </c>
      <c r="CV814" s="16">
        <f t="shared" si="1417"/>
        <v>0</v>
      </c>
      <c r="CW814" s="16">
        <f t="shared" si="1417"/>
        <v>0</v>
      </c>
      <c r="CX814" s="16">
        <f t="shared" si="1417"/>
        <v>0</v>
      </c>
      <c r="CY814" s="16">
        <f t="shared" si="1417"/>
        <v>0</v>
      </c>
      <c r="CZ814" s="16">
        <f t="shared" si="1417"/>
        <v>0</v>
      </c>
      <c r="DA814" s="16">
        <f t="shared" si="1417"/>
        <v>0</v>
      </c>
      <c r="DB814" s="16">
        <f t="shared" si="1417"/>
        <v>0</v>
      </c>
      <c r="DC814" s="16">
        <f t="shared" si="1417"/>
        <v>0</v>
      </c>
      <c r="DD814" s="238">
        <f t="shared" si="1417"/>
        <v>0</v>
      </c>
      <c r="DE814" s="232">
        <f t="shared" si="1418"/>
        <v>0</v>
      </c>
      <c r="DF814" s="132">
        <f t="shared" si="1418"/>
        <v>0</v>
      </c>
      <c r="DG814" s="132">
        <f t="shared" si="1418"/>
        <v>0</v>
      </c>
      <c r="DH814" s="132">
        <f t="shared" si="1418"/>
        <v>0</v>
      </c>
      <c r="DI814" s="132">
        <f t="shared" si="1418"/>
        <v>0</v>
      </c>
      <c r="DJ814" s="132">
        <f t="shared" si="1418"/>
        <v>0</v>
      </c>
      <c r="DK814" s="132">
        <f t="shared" si="1418"/>
        <v>0</v>
      </c>
      <c r="DL814" s="132">
        <f t="shared" si="1418"/>
        <v>0</v>
      </c>
      <c r="DM814" s="132">
        <f t="shared" si="1418"/>
        <v>0</v>
      </c>
      <c r="DN814" s="233">
        <f t="shared" si="1418"/>
        <v>0</v>
      </c>
      <c r="DO814" s="232">
        <f t="shared" si="1348"/>
        <v>0</v>
      </c>
      <c r="DP814" s="132">
        <f t="shared" si="1349"/>
        <v>0</v>
      </c>
      <c r="DQ814" s="132">
        <f t="shared" si="1350"/>
        <v>0</v>
      </c>
      <c r="DR814" s="132">
        <f t="shared" si="1351"/>
        <v>0</v>
      </c>
      <c r="DS814" s="132">
        <f t="shared" si="1352"/>
        <v>0</v>
      </c>
      <c r="DT814" s="132">
        <f t="shared" si="1353"/>
        <v>0</v>
      </c>
      <c r="DU814" s="132">
        <f t="shared" si="1354"/>
        <v>0</v>
      </c>
      <c r="DV814" s="132">
        <f t="shared" si="1355"/>
        <v>0</v>
      </c>
      <c r="DW814" s="132">
        <f t="shared" si="1356"/>
        <v>0</v>
      </c>
      <c r="DX814" s="233">
        <f t="shared" si="1357"/>
        <v>0</v>
      </c>
      <c r="DY814" s="231" t="b">
        <f t="shared" si="1394"/>
        <v>0</v>
      </c>
      <c r="DZ814" s="163"/>
      <c r="EA814" s="226" t="str">
        <f t="shared" si="1395"/>
        <v/>
      </c>
      <c r="EB814" s="178" t="str">
        <f t="shared" si="1396"/>
        <v/>
      </c>
      <c r="EC814" s="178" t="str">
        <f t="shared" si="1397"/>
        <v/>
      </c>
      <c r="ED814" s="178" t="str">
        <f t="shared" si="1398"/>
        <v/>
      </c>
      <c r="EE814" s="178" t="str">
        <f t="shared" si="1399"/>
        <v/>
      </c>
      <c r="EF814" s="178" t="str">
        <f t="shared" si="1400"/>
        <v/>
      </c>
      <c r="EG814" s="178" t="str">
        <f t="shared" si="1401"/>
        <v/>
      </c>
      <c r="EH814" s="178" t="str">
        <f t="shared" si="1402"/>
        <v/>
      </c>
      <c r="EI814" s="178" t="str">
        <f t="shared" si="1403"/>
        <v/>
      </c>
      <c r="EJ814" s="227" t="str">
        <f t="shared" si="1404"/>
        <v/>
      </c>
      <c r="EK814" s="230" t="str">
        <f t="shared" si="1358"/>
        <v/>
      </c>
      <c r="EL814" s="177" t="str">
        <f t="shared" si="1359"/>
        <v/>
      </c>
      <c r="EM814" s="177" t="str">
        <f t="shared" si="1360"/>
        <v/>
      </c>
      <c r="EN814" s="177" t="str">
        <f t="shared" si="1361"/>
        <v/>
      </c>
      <c r="EO814" s="177" t="str">
        <f t="shared" si="1362"/>
        <v/>
      </c>
      <c r="EP814" s="177" t="str">
        <f t="shared" si="1363"/>
        <v/>
      </c>
      <c r="EQ814" s="177" t="str">
        <f t="shared" si="1364"/>
        <v/>
      </c>
      <c r="ER814" s="177" t="str">
        <f t="shared" si="1365"/>
        <v/>
      </c>
      <c r="ES814" s="177" t="str">
        <f t="shared" si="1366"/>
        <v/>
      </c>
      <c r="ET814" s="177" t="str">
        <f t="shared" si="1367"/>
        <v/>
      </c>
      <c r="EU814" s="229" t="e">
        <f t="shared" si="1368"/>
        <v>#VALUE!</v>
      </c>
      <c r="EV814" s="27" t="e">
        <f t="shared" si="1369"/>
        <v>#VALUE!</v>
      </c>
      <c r="EW814" s="27" t="e">
        <f t="shared" si="1370"/>
        <v>#VALUE!</v>
      </c>
      <c r="EX814" s="28" t="e">
        <f t="shared" si="1371"/>
        <v>#VALUE!</v>
      </c>
      <c r="EY814" s="28" t="e">
        <f t="shared" si="1372"/>
        <v>#VALUE!</v>
      </c>
      <c r="EZ814" s="28" t="b">
        <f t="shared" si="1373"/>
        <v>0</v>
      </c>
      <c r="FA814" s="176" t="str">
        <f t="shared" si="1374"/>
        <v/>
      </c>
      <c r="FB814" s="27" t="e" cm="1">
        <f t="array" aca="1" ref="FB814" ca="1">TEXT(RIGHT(10-RIGHT(SUM(INDEX(1*(MID(MID(C814,1,1)*2,ROW(INDIRECT("1:"&amp;LEN(MID(C814,1,1)*2))),1)),,))+MID(C814,2,1)+
SUM(INDEX(1*(MID(MID(C814,3,1)*2,ROW(INDIRECT("1:"&amp;LEN(MID(C814,3,1)*2))),1)),,))+MID(C814,4,1)+
SUM(INDEX(1*(MID(MID(C814,5,1)*2,ROW(INDIRECT("1:"&amp;LEN(MID(C814,5,1)*2))),1)),,))+MID(C814,6,1)+
SUM(INDEX(1*(MID(MID(C814,8,1)*2,ROW(INDIRECT("1:"&amp;LEN(MID(C814,8,1)*2))),1)),,))+MID(C814,9,1)+
SUM(INDEX(1*(MID(MID(C814,10,1)*2,ROW(INDIRECT("1:"&amp;LEN(MID(C814,10,1)*2))),1)),,)),1),1),"0")</f>
        <v>#VALUE!</v>
      </c>
      <c r="FC814" s="27" t="str">
        <f t="shared" si="1375"/>
        <v/>
      </c>
      <c r="FD814" s="29" t="b">
        <f t="shared" si="1376"/>
        <v>0</v>
      </c>
      <c r="FE814" s="112" t="b">
        <f>IFERROR(MATCH(D814,'Avtal för korttidsarbete'!$G$13:$G$1012,0),TRUE)</f>
        <v>1</v>
      </c>
      <c r="FF814" s="112" t="b">
        <f t="shared" si="1405"/>
        <v>0</v>
      </c>
      <c r="FG814" s="113" t="str" cm="1">
        <f t="array" ref="FG814">IF(FE814=TRUE,"x",INDEX('Avtal för korttidsarbete'!$E$13:$E$1012,$FE814))</f>
        <v>x</v>
      </c>
      <c r="FH814" s="113" t="str" cm="1">
        <f t="array" ref="FH814">IF(FE814=TRUE,"x",INDEX('Avtal för korttidsarbete'!$F$13:$F$1012,$FE814))</f>
        <v>x</v>
      </c>
      <c r="FI814" s="112" t="b">
        <f t="shared" si="1406"/>
        <v>0</v>
      </c>
      <c r="FJ814" s="135">
        <f t="shared" si="1407"/>
        <v>44166</v>
      </c>
      <c r="FK814" s="135">
        <f t="shared" si="1408"/>
        <v>44377</v>
      </c>
      <c r="FL814" s="112" t="b">
        <f t="shared" si="1409"/>
        <v>0</v>
      </c>
      <c r="FM814" s="113">
        <f t="shared" si="1410"/>
        <v>44166</v>
      </c>
      <c r="FN814" s="135">
        <f t="shared" si="1411"/>
        <v>44377</v>
      </c>
      <c r="FO814" s="148" t="b">
        <f>IFERROR(INDEX('Avtal för korttidsarbete'!R:R,MATCH(D814,'Avtal för korttidsarbete'!$G:$G,0)),TRUE)</f>
        <v>1</v>
      </c>
      <c r="FP814" s="135" t="str">
        <f>IF(FO814,"-",INDEX('Avtal för korttidsarbete'!$D:$D,MATCH(D814,'Avtal för korttidsarbete'!$G:$G,0)))</f>
        <v>-</v>
      </c>
      <c r="FQ814" s="113" t="b">
        <f>IFERROR(G814&gt;INDEX(Uppsägningar!E:E,MATCH(C814,Uppsägningar!C:C,0)),FALSE)</f>
        <v>0</v>
      </c>
    </row>
    <row r="815" spans="1:173" x14ac:dyDescent="0.25">
      <c r="A815" s="19">
        <v>799</v>
      </c>
      <c r="B815" s="20"/>
      <c r="C815" s="183"/>
      <c r="D815" s="66"/>
      <c r="E815" s="212">
        <f>IFERROR(INDEX(Admin!$C$7:$C$10,MATCH(FP815,TblNivåValTExt,0)),0)</f>
        <v>0</v>
      </c>
      <c r="F815" s="1"/>
      <c r="G815" s="1"/>
      <c r="H815" s="78"/>
      <c r="I815" s="181"/>
      <c r="J815" s="181"/>
      <c r="K815" s="182"/>
      <c r="L815" s="182"/>
      <c r="M815" s="181"/>
      <c r="N815" s="181"/>
      <c r="O815" s="181"/>
      <c r="P815" s="182"/>
      <c r="Q815" s="182"/>
      <c r="R815" s="181"/>
      <c r="S815" s="181"/>
      <c r="T815" s="181"/>
      <c r="U815" s="182"/>
      <c r="V815" s="182"/>
      <c r="W815" s="181"/>
      <c r="X815" s="181"/>
      <c r="Y815" s="181"/>
      <c r="Z815" s="182"/>
      <c r="AA815" s="182"/>
      <c r="AB815" s="181"/>
      <c r="AC815" s="181"/>
      <c r="AD815" s="181"/>
      <c r="AE815" s="182"/>
      <c r="AF815" s="182"/>
      <c r="AG815" s="181"/>
      <c r="AH815" s="181"/>
      <c r="AI815" s="181"/>
      <c r="AJ815" s="182"/>
      <c r="AK815" s="182"/>
      <c r="AL815" s="181"/>
      <c r="AM815" s="181"/>
      <c r="AN815" s="181"/>
      <c r="AO815" s="182"/>
      <c r="AP815" s="182"/>
      <c r="AQ815" s="181"/>
      <c r="AR815" s="181"/>
      <c r="AS815" s="181"/>
      <c r="AT815" s="182"/>
      <c r="AU815" s="182"/>
      <c r="AV815" s="181"/>
      <c r="AW815" s="181"/>
      <c r="AX815" s="181"/>
      <c r="AY815" s="182"/>
      <c r="AZ815" s="182"/>
      <c r="BA815" s="181"/>
      <c r="BB815" s="181"/>
      <c r="BC815" s="181"/>
      <c r="BD815" s="182"/>
      <c r="BE815" s="182"/>
      <c r="BF815" s="181"/>
      <c r="BG815" s="180">
        <f t="shared" si="1377"/>
        <v>0</v>
      </c>
      <c r="BH815" s="116" t="str">
        <f t="shared" si="1378"/>
        <v/>
      </c>
      <c r="BI815" s="80" t="b">
        <f t="shared" si="1326"/>
        <v>0</v>
      </c>
      <c r="BJ815" s="80" t="str">
        <f t="shared" si="1327"/>
        <v/>
      </c>
      <c r="BK815" s="80" t="b">
        <f t="shared" si="1379"/>
        <v>0</v>
      </c>
      <c r="BL815" s="13" t="str">
        <f t="shared" si="1328"/>
        <v/>
      </c>
      <c r="BM815" s="13" t="b">
        <f t="shared" si="1380"/>
        <v>0</v>
      </c>
      <c r="BN815" s="35" t="str">
        <f t="shared" si="1329"/>
        <v/>
      </c>
      <c r="BO815" s="13" t="b">
        <f t="shared" si="1330"/>
        <v>0</v>
      </c>
      <c r="BP815" s="35" t="str">
        <f t="shared" si="1331"/>
        <v/>
      </c>
      <c r="BQ815" s="13" t="b">
        <f t="shared" si="1332"/>
        <v>0</v>
      </c>
      <c r="BR815" s="35" t="str">
        <f t="shared" si="1333"/>
        <v/>
      </c>
      <c r="BS815" s="35" t="b">
        <f t="shared" si="1334"/>
        <v>0</v>
      </c>
      <c r="BT815" s="35" t="str">
        <f t="shared" si="1335"/>
        <v/>
      </c>
      <c r="BU815" s="35" t="b">
        <f t="shared" si="1336"/>
        <v>0</v>
      </c>
      <c r="BV815" s="35" t="str">
        <f t="shared" si="1337"/>
        <v/>
      </c>
      <c r="BW815" s="13" t="b">
        <f t="shared" si="1412"/>
        <v>0</v>
      </c>
      <c r="BX815" s="35" t="str">
        <f t="shared" si="1338"/>
        <v/>
      </c>
      <c r="BY815" s="265" t="b">
        <f t="shared" si="1381"/>
        <v>0</v>
      </c>
      <c r="BZ815" s="35" t="str">
        <f t="shared" si="1339"/>
        <v/>
      </c>
      <c r="CA815" s="265" t="b">
        <f t="shared" si="1382"/>
        <v>0</v>
      </c>
      <c r="CB815" s="35" t="str">
        <f t="shared" si="1340"/>
        <v/>
      </c>
      <c r="CC815" s="272" t="b">
        <f t="shared" si="1383"/>
        <v>0</v>
      </c>
      <c r="CD815" s="35" t="str">
        <f t="shared" si="1341"/>
        <v/>
      </c>
      <c r="CE815" s="13" t="b">
        <f t="shared" si="1342"/>
        <v>0</v>
      </c>
      <c r="CF815" s="35" t="str">
        <f t="shared" si="1343"/>
        <v/>
      </c>
      <c r="CG815" s="179">
        <f t="shared" si="1344"/>
        <v>0</v>
      </c>
      <c r="CH815" s="179">
        <f t="shared" si="1345"/>
        <v>0</v>
      </c>
      <c r="CI815" s="218">
        <f t="shared" si="1384"/>
        <v>0</v>
      </c>
      <c r="CJ815" s="218">
        <f t="shared" si="1385"/>
        <v>0</v>
      </c>
      <c r="CK815" s="218">
        <f t="shared" si="1386"/>
        <v>0</v>
      </c>
      <c r="CL815" s="218">
        <f t="shared" si="1387"/>
        <v>0</v>
      </c>
      <c r="CM815" s="218">
        <f t="shared" si="1388"/>
        <v>0</v>
      </c>
      <c r="CN815" s="218">
        <f t="shared" si="1389"/>
        <v>0</v>
      </c>
      <c r="CO815" s="218">
        <f t="shared" si="1390"/>
        <v>0</v>
      </c>
      <c r="CP815" s="218">
        <f t="shared" si="1391"/>
        <v>0</v>
      </c>
      <c r="CQ815" s="218">
        <f t="shared" si="1392"/>
        <v>0</v>
      </c>
      <c r="CR815" s="218">
        <f t="shared" si="1393"/>
        <v>0</v>
      </c>
      <c r="CS815" s="14">
        <f t="shared" si="1346"/>
        <v>0</v>
      </c>
      <c r="CT815" s="236">
        <f t="shared" si="1347"/>
        <v>0</v>
      </c>
      <c r="CU815" s="237">
        <f t="shared" si="1417"/>
        <v>0</v>
      </c>
      <c r="CV815" s="16">
        <f t="shared" si="1417"/>
        <v>0</v>
      </c>
      <c r="CW815" s="16">
        <f t="shared" si="1417"/>
        <v>0</v>
      </c>
      <c r="CX815" s="16">
        <f t="shared" si="1417"/>
        <v>0</v>
      </c>
      <c r="CY815" s="16">
        <f t="shared" si="1417"/>
        <v>0</v>
      </c>
      <c r="CZ815" s="16">
        <f t="shared" si="1417"/>
        <v>0</v>
      </c>
      <c r="DA815" s="16">
        <f t="shared" si="1417"/>
        <v>0</v>
      </c>
      <c r="DB815" s="16">
        <f t="shared" si="1417"/>
        <v>0</v>
      </c>
      <c r="DC815" s="16">
        <f t="shared" si="1417"/>
        <v>0</v>
      </c>
      <c r="DD815" s="238">
        <f t="shared" si="1417"/>
        <v>0</v>
      </c>
      <c r="DE815" s="232">
        <f t="shared" si="1418"/>
        <v>0</v>
      </c>
      <c r="DF815" s="132">
        <f t="shared" si="1418"/>
        <v>0</v>
      </c>
      <c r="DG815" s="132">
        <f t="shared" si="1418"/>
        <v>0</v>
      </c>
      <c r="DH815" s="132">
        <f t="shared" si="1418"/>
        <v>0</v>
      </c>
      <c r="DI815" s="132">
        <f t="shared" si="1418"/>
        <v>0</v>
      </c>
      <c r="DJ815" s="132">
        <f t="shared" si="1418"/>
        <v>0</v>
      </c>
      <c r="DK815" s="132">
        <f t="shared" si="1418"/>
        <v>0</v>
      </c>
      <c r="DL815" s="132">
        <f t="shared" si="1418"/>
        <v>0</v>
      </c>
      <c r="DM815" s="132">
        <f t="shared" si="1418"/>
        <v>0</v>
      </c>
      <c r="DN815" s="233">
        <f t="shared" si="1418"/>
        <v>0</v>
      </c>
      <c r="DO815" s="232">
        <f t="shared" si="1348"/>
        <v>0</v>
      </c>
      <c r="DP815" s="132">
        <f t="shared" si="1349"/>
        <v>0</v>
      </c>
      <c r="DQ815" s="132">
        <f t="shared" si="1350"/>
        <v>0</v>
      </c>
      <c r="DR815" s="132">
        <f t="shared" si="1351"/>
        <v>0</v>
      </c>
      <c r="DS815" s="132">
        <f t="shared" si="1352"/>
        <v>0</v>
      </c>
      <c r="DT815" s="132">
        <f t="shared" si="1353"/>
        <v>0</v>
      </c>
      <c r="DU815" s="132">
        <f t="shared" si="1354"/>
        <v>0</v>
      </c>
      <c r="DV815" s="132">
        <f t="shared" si="1355"/>
        <v>0</v>
      </c>
      <c r="DW815" s="132">
        <f t="shared" si="1356"/>
        <v>0</v>
      </c>
      <c r="DX815" s="233">
        <f t="shared" si="1357"/>
        <v>0</v>
      </c>
      <c r="DY815" s="231" t="b">
        <f t="shared" si="1394"/>
        <v>0</v>
      </c>
      <c r="DZ815" s="163"/>
      <c r="EA815" s="226" t="str">
        <f t="shared" si="1395"/>
        <v/>
      </c>
      <c r="EB815" s="178" t="str">
        <f t="shared" si="1396"/>
        <v/>
      </c>
      <c r="EC815" s="178" t="str">
        <f t="shared" si="1397"/>
        <v/>
      </c>
      <c r="ED815" s="178" t="str">
        <f t="shared" si="1398"/>
        <v/>
      </c>
      <c r="EE815" s="178" t="str">
        <f t="shared" si="1399"/>
        <v/>
      </c>
      <c r="EF815" s="178" t="str">
        <f t="shared" si="1400"/>
        <v/>
      </c>
      <c r="EG815" s="178" t="str">
        <f t="shared" si="1401"/>
        <v/>
      </c>
      <c r="EH815" s="178" t="str">
        <f t="shared" si="1402"/>
        <v/>
      </c>
      <c r="EI815" s="178" t="str">
        <f t="shared" si="1403"/>
        <v/>
      </c>
      <c r="EJ815" s="227" t="str">
        <f t="shared" si="1404"/>
        <v/>
      </c>
      <c r="EK815" s="230" t="str">
        <f t="shared" si="1358"/>
        <v/>
      </c>
      <c r="EL815" s="177" t="str">
        <f t="shared" si="1359"/>
        <v/>
      </c>
      <c r="EM815" s="177" t="str">
        <f t="shared" si="1360"/>
        <v/>
      </c>
      <c r="EN815" s="177" t="str">
        <f t="shared" si="1361"/>
        <v/>
      </c>
      <c r="EO815" s="177" t="str">
        <f t="shared" si="1362"/>
        <v/>
      </c>
      <c r="EP815" s="177" t="str">
        <f t="shared" si="1363"/>
        <v/>
      </c>
      <c r="EQ815" s="177" t="str">
        <f t="shared" si="1364"/>
        <v/>
      </c>
      <c r="ER815" s="177" t="str">
        <f t="shared" si="1365"/>
        <v/>
      </c>
      <c r="ES815" s="177" t="str">
        <f t="shared" si="1366"/>
        <v/>
      </c>
      <c r="ET815" s="177" t="str">
        <f t="shared" si="1367"/>
        <v/>
      </c>
      <c r="EU815" s="229" t="e">
        <f t="shared" si="1368"/>
        <v>#VALUE!</v>
      </c>
      <c r="EV815" s="27" t="e">
        <f t="shared" si="1369"/>
        <v>#VALUE!</v>
      </c>
      <c r="EW815" s="27" t="e">
        <f t="shared" si="1370"/>
        <v>#VALUE!</v>
      </c>
      <c r="EX815" s="28" t="e">
        <f t="shared" si="1371"/>
        <v>#VALUE!</v>
      </c>
      <c r="EY815" s="28" t="e">
        <f t="shared" si="1372"/>
        <v>#VALUE!</v>
      </c>
      <c r="EZ815" s="28" t="b">
        <f t="shared" si="1373"/>
        <v>0</v>
      </c>
      <c r="FA815" s="176" t="str">
        <f t="shared" si="1374"/>
        <v/>
      </c>
      <c r="FB815" s="27" t="e" cm="1">
        <f t="array" aca="1" ref="FB815" ca="1">TEXT(RIGHT(10-RIGHT(SUM(INDEX(1*(MID(MID(C815,1,1)*2,ROW(INDIRECT("1:"&amp;LEN(MID(C815,1,1)*2))),1)),,))+MID(C815,2,1)+
SUM(INDEX(1*(MID(MID(C815,3,1)*2,ROW(INDIRECT("1:"&amp;LEN(MID(C815,3,1)*2))),1)),,))+MID(C815,4,1)+
SUM(INDEX(1*(MID(MID(C815,5,1)*2,ROW(INDIRECT("1:"&amp;LEN(MID(C815,5,1)*2))),1)),,))+MID(C815,6,1)+
SUM(INDEX(1*(MID(MID(C815,8,1)*2,ROW(INDIRECT("1:"&amp;LEN(MID(C815,8,1)*2))),1)),,))+MID(C815,9,1)+
SUM(INDEX(1*(MID(MID(C815,10,1)*2,ROW(INDIRECT("1:"&amp;LEN(MID(C815,10,1)*2))),1)),,)),1),1),"0")</f>
        <v>#VALUE!</v>
      </c>
      <c r="FC815" s="27" t="str">
        <f t="shared" si="1375"/>
        <v/>
      </c>
      <c r="FD815" s="29" t="b">
        <f t="shared" si="1376"/>
        <v>0</v>
      </c>
      <c r="FE815" s="112" t="b">
        <f>IFERROR(MATCH(D815,'Avtal för korttidsarbete'!$G$13:$G$1012,0),TRUE)</f>
        <v>1</v>
      </c>
      <c r="FF815" s="112" t="b">
        <f t="shared" si="1405"/>
        <v>0</v>
      </c>
      <c r="FG815" s="113" t="str" cm="1">
        <f t="array" ref="FG815">IF(FE815=TRUE,"x",INDEX('Avtal för korttidsarbete'!$E$13:$E$1012,$FE815))</f>
        <v>x</v>
      </c>
      <c r="FH815" s="113" t="str" cm="1">
        <f t="array" ref="FH815">IF(FE815=TRUE,"x",INDEX('Avtal för korttidsarbete'!$F$13:$F$1012,$FE815))</f>
        <v>x</v>
      </c>
      <c r="FI815" s="112" t="b">
        <f t="shared" si="1406"/>
        <v>0</v>
      </c>
      <c r="FJ815" s="135">
        <f t="shared" si="1407"/>
        <v>44166</v>
      </c>
      <c r="FK815" s="135">
        <f t="shared" si="1408"/>
        <v>44377</v>
      </c>
      <c r="FL815" s="112" t="b">
        <f t="shared" si="1409"/>
        <v>0</v>
      </c>
      <c r="FM815" s="113">
        <f t="shared" si="1410"/>
        <v>44166</v>
      </c>
      <c r="FN815" s="135">
        <f t="shared" si="1411"/>
        <v>44377</v>
      </c>
      <c r="FO815" s="148" t="b">
        <f>IFERROR(INDEX('Avtal för korttidsarbete'!R:R,MATCH(D815,'Avtal för korttidsarbete'!$G:$G,0)),TRUE)</f>
        <v>1</v>
      </c>
      <c r="FP815" s="135" t="str">
        <f>IF(FO815,"-",INDEX('Avtal för korttidsarbete'!$D:$D,MATCH(D815,'Avtal för korttidsarbete'!$G:$G,0)))</f>
        <v>-</v>
      </c>
      <c r="FQ815" s="113" t="b">
        <f>IFERROR(G815&gt;INDEX(Uppsägningar!E:E,MATCH(C815,Uppsägningar!C:C,0)),FALSE)</f>
        <v>0</v>
      </c>
    </row>
    <row r="816" spans="1:173" x14ac:dyDescent="0.25">
      <c r="A816" s="19">
        <v>800</v>
      </c>
      <c r="B816" s="20"/>
      <c r="C816" s="183"/>
      <c r="D816" s="66"/>
      <c r="E816" s="212">
        <f>IFERROR(INDEX(Admin!$C$7:$C$10,MATCH(FP816,TblNivåValTExt,0)),0)</f>
        <v>0</v>
      </c>
      <c r="F816" s="1"/>
      <c r="G816" s="1"/>
      <c r="H816" s="78"/>
      <c r="I816" s="181"/>
      <c r="J816" s="181"/>
      <c r="K816" s="182"/>
      <c r="L816" s="182"/>
      <c r="M816" s="181"/>
      <c r="N816" s="181"/>
      <c r="O816" s="181"/>
      <c r="P816" s="182"/>
      <c r="Q816" s="182"/>
      <c r="R816" s="181"/>
      <c r="S816" s="181"/>
      <c r="T816" s="181"/>
      <c r="U816" s="182"/>
      <c r="V816" s="182"/>
      <c r="W816" s="181"/>
      <c r="X816" s="181"/>
      <c r="Y816" s="181"/>
      <c r="Z816" s="182"/>
      <c r="AA816" s="182"/>
      <c r="AB816" s="181"/>
      <c r="AC816" s="181"/>
      <c r="AD816" s="181"/>
      <c r="AE816" s="182"/>
      <c r="AF816" s="182"/>
      <c r="AG816" s="181"/>
      <c r="AH816" s="181"/>
      <c r="AI816" s="181"/>
      <c r="AJ816" s="182"/>
      <c r="AK816" s="182"/>
      <c r="AL816" s="181"/>
      <c r="AM816" s="181"/>
      <c r="AN816" s="181"/>
      <c r="AO816" s="182"/>
      <c r="AP816" s="182"/>
      <c r="AQ816" s="181"/>
      <c r="AR816" s="181"/>
      <c r="AS816" s="181"/>
      <c r="AT816" s="182"/>
      <c r="AU816" s="182"/>
      <c r="AV816" s="181"/>
      <c r="AW816" s="181"/>
      <c r="AX816" s="181"/>
      <c r="AY816" s="182"/>
      <c r="AZ816" s="182"/>
      <c r="BA816" s="181"/>
      <c r="BB816" s="181"/>
      <c r="BC816" s="181"/>
      <c r="BD816" s="182"/>
      <c r="BE816" s="182"/>
      <c r="BF816" s="181"/>
      <c r="BG816" s="180">
        <f t="shared" si="1377"/>
        <v>0</v>
      </c>
      <c r="BH816" s="116" t="str">
        <f t="shared" si="1378"/>
        <v/>
      </c>
      <c r="BI816" s="80" t="b">
        <f t="shared" si="1326"/>
        <v>0</v>
      </c>
      <c r="BJ816" s="80" t="str">
        <f t="shared" si="1327"/>
        <v/>
      </c>
      <c r="BK816" s="80" t="b">
        <f t="shared" si="1379"/>
        <v>0</v>
      </c>
      <c r="BL816" s="13" t="str">
        <f t="shared" si="1328"/>
        <v/>
      </c>
      <c r="BM816" s="13" t="b">
        <f t="shared" si="1380"/>
        <v>0</v>
      </c>
      <c r="BN816" s="35" t="str">
        <f t="shared" si="1329"/>
        <v/>
      </c>
      <c r="BO816" s="13" t="b">
        <f t="shared" si="1330"/>
        <v>0</v>
      </c>
      <c r="BP816" s="35" t="str">
        <f t="shared" si="1331"/>
        <v/>
      </c>
      <c r="BQ816" s="13" t="b">
        <f t="shared" si="1332"/>
        <v>0</v>
      </c>
      <c r="BR816" s="35" t="str">
        <f t="shared" si="1333"/>
        <v/>
      </c>
      <c r="BS816" s="35" t="b">
        <f t="shared" si="1334"/>
        <v>0</v>
      </c>
      <c r="BT816" s="35" t="str">
        <f t="shared" si="1335"/>
        <v/>
      </c>
      <c r="BU816" s="35" t="b">
        <f t="shared" si="1336"/>
        <v>0</v>
      </c>
      <c r="BV816" s="35" t="str">
        <f t="shared" si="1337"/>
        <v/>
      </c>
      <c r="BW816" s="13" t="b">
        <f t="shared" si="1412"/>
        <v>0</v>
      </c>
      <c r="BX816" s="35" t="str">
        <f t="shared" si="1338"/>
        <v/>
      </c>
      <c r="BY816" s="265" t="b">
        <f t="shared" si="1381"/>
        <v>0</v>
      </c>
      <c r="BZ816" s="35" t="str">
        <f t="shared" si="1339"/>
        <v/>
      </c>
      <c r="CA816" s="265" t="b">
        <f t="shared" si="1382"/>
        <v>0</v>
      </c>
      <c r="CB816" s="35" t="str">
        <f t="shared" si="1340"/>
        <v/>
      </c>
      <c r="CC816" s="272" t="b">
        <f t="shared" si="1383"/>
        <v>0</v>
      </c>
      <c r="CD816" s="35" t="str">
        <f t="shared" si="1341"/>
        <v/>
      </c>
      <c r="CE816" s="13" t="b">
        <f t="shared" si="1342"/>
        <v>0</v>
      </c>
      <c r="CF816" s="35" t="str">
        <f t="shared" si="1343"/>
        <v/>
      </c>
      <c r="CG816" s="179">
        <f t="shared" si="1344"/>
        <v>0</v>
      </c>
      <c r="CH816" s="179">
        <f t="shared" si="1345"/>
        <v>0</v>
      </c>
      <c r="CI816" s="218">
        <f t="shared" si="1384"/>
        <v>0</v>
      </c>
      <c r="CJ816" s="218">
        <f t="shared" si="1385"/>
        <v>0</v>
      </c>
      <c r="CK816" s="218">
        <f t="shared" si="1386"/>
        <v>0</v>
      </c>
      <c r="CL816" s="218">
        <f t="shared" si="1387"/>
        <v>0</v>
      </c>
      <c r="CM816" s="218">
        <f t="shared" si="1388"/>
        <v>0</v>
      </c>
      <c r="CN816" s="218">
        <f t="shared" si="1389"/>
        <v>0</v>
      </c>
      <c r="CO816" s="218">
        <f t="shared" si="1390"/>
        <v>0</v>
      </c>
      <c r="CP816" s="218">
        <f t="shared" si="1391"/>
        <v>0</v>
      </c>
      <c r="CQ816" s="218">
        <f t="shared" si="1392"/>
        <v>0</v>
      </c>
      <c r="CR816" s="218">
        <f t="shared" si="1393"/>
        <v>0</v>
      </c>
      <c r="CS816" s="14">
        <f t="shared" si="1346"/>
        <v>0</v>
      </c>
      <c r="CT816" s="236">
        <f t="shared" si="1347"/>
        <v>0</v>
      </c>
      <c r="CU816" s="237">
        <f t="shared" si="1417"/>
        <v>0</v>
      </c>
      <c r="CV816" s="16">
        <f t="shared" si="1417"/>
        <v>0</v>
      </c>
      <c r="CW816" s="16">
        <f t="shared" si="1417"/>
        <v>0</v>
      </c>
      <c r="CX816" s="16">
        <f t="shared" si="1417"/>
        <v>0</v>
      </c>
      <c r="CY816" s="16">
        <f t="shared" si="1417"/>
        <v>0</v>
      </c>
      <c r="CZ816" s="16">
        <f t="shared" si="1417"/>
        <v>0</v>
      </c>
      <c r="DA816" s="16">
        <f t="shared" si="1417"/>
        <v>0</v>
      </c>
      <c r="DB816" s="16">
        <f t="shared" si="1417"/>
        <v>0</v>
      </c>
      <c r="DC816" s="16">
        <f t="shared" si="1417"/>
        <v>0</v>
      </c>
      <c r="DD816" s="238">
        <f t="shared" si="1417"/>
        <v>0</v>
      </c>
      <c r="DE816" s="232">
        <f t="shared" si="1418"/>
        <v>0</v>
      </c>
      <c r="DF816" s="132">
        <f t="shared" si="1418"/>
        <v>0</v>
      </c>
      <c r="DG816" s="132">
        <f t="shared" si="1418"/>
        <v>0</v>
      </c>
      <c r="DH816" s="132">
        <f t="shared" si="1418"/>
        <v>0</v>
      </c>
      <c r="DI816" s="132">
        <f t="shared" si="1418"/>
        <v>0</v>
      </c>
      <c r="DJ816" s="132">
        <f t="shared" si="1418"/>
        <v>0</v>
      </c>
      <c r="DK816" s="132">
        <f t="shared" si="1418"/>
        <v>0</v>
      </c>
      <c r="DL816" s="132">
        <f t="shared" si="1418"/>
        <v>0</v>
      </c>
      <c r="DM816" s="132">
        <f t="shared" si="1418"/>
        <v>0</v>
      </c>
      <c r="DN816" s="233">
        <f t="shared" si="1418"/>
        <v>0</v>
      </c>
      <c r="DO816" s="232">
        <f t="shared" si="1348"/>
        <v>0</v>
      </c>
      <c r="DP816" s="132">
        <f t="shared" si="1349"/>
        <v>0</v>
      </c>
      <c r="DQ816" s="132">
        <f t="shared" si="1350"/>
        <v>0</v>
      </c>
      <c r="DR816" s="132">
        <f t="shared" si="1351"/>
        <v>0</v>
      </c>
      <c r="DS816" s="132">
        <f t="shared" si="1352"/>
        <v>0</v>
      </c>
      <c r="DT816" s="132">
        <f t="shared" si="1353"/>
        <v>0</v>
      </c>
      <c r="DU816" s="132">
        <f t="shared" si="1354"/>
        <v>0</v>
      </c>
      <c r="DV816" s="132">
        <f t="shared" si="1355"/>
        <v>0</v>
      </c>
      <c r="DW816" s="132">
        <f t="shared" si="1356"/>
        <v>0</v>
      </c>
      <c r="DX816" s="233">
        <f t="shared" si="1357"/>
        <v>0</v>
      </c>
      <c r="DY816" s="231" t="b">
        <f t="shared" si="1394"/>
        <v>0</v>
      </c>
      <c r="DZ816" s="163"/>
      <c r="EA816" s="226" t="str">
        <f t="shared" si="1395"/>
        <v/>
      </c>
      <c r="EB816" s="178" t="str">
        <f t="shared" si="1396"/>
        <v/>
      </c>
      <c r="EC816" s="178" t="str">
        <f t="shared" si="1397"/>
        <v/>
      </c>
      <c r="ED816" s="178" t="str">
        <f t="shared" si="1398"/>
        <v/>
      </c>
      <c r="EE816" s="178" t="str">
        <f t="shared" si="1399"/>
        <v/>
      </c>
      <c r="EF816" s="178" t="str">
        <f t="shared" si="1400"/>
        <v/>
      </c>
      <c r="EG816" s="178" t="str">
        <f t="shared" si="1401"/>
        <v/>
      </c>
      <c r="EH816" s="178" t="str">
        <f t="shared" si="1402"/>
        <v/>
      </c>
      <c r="EI816" s="178" t="str">
        <f t="shared" si="1403"/>
        <v/>
      </c>
      <c r="EJ816" s="227" t="str">
        <f t="shared" si="1404"/>
        <v/>
      </c>
      <c r="EK816" s="230" t="str">
        <f t="shared" si="1358"/>
        <v/>
      </c>
      <c r="EL816" s="177" t="str">
        <f t="shared" si="1359"/>
        <v/>
      </c>
      <c r="EM816" s="177" t="str">
        <f t="shared" si="1360"/>
        <v/>
      </c>
      <c r="EN816" s="177" t="str">
        <f t="shared" si="1361"/>
        <v/>
      </c>
      <c r="EO816" s="177" t="str">
        <f t="shared" si="1362"/>
        <v/>
      </c>
      <c r="EP816" s="177" t="str">
        <f t="shared" si="1363"/>
        <v/>
      </c>
      <c r="EQ816" s="177" t="str">
        <f t="shared" si="1364"/>
        <v/>
      </c>
      <c r="ER816" s="177" t="str">
        <f t="shared" si="1365"/>
        <v/>
      </c>
      <c r="ES816" s="177" t="str">
        <f t="shared" si="1366"/>
        <v/>
      </c>
      <c r="ET816" s="177" t="str">
        <f t="shared" si="1367"/>
        <v/>
      </c>
      <c r="EU816" s="229" t="e">
        <f t="shared" si="1368"/>
        <v>#VALUE!</v>
      </c>
      <c r="EV816" s="27" t="e">
        <f t="shared" si="1369"/>
        <v>#VALUE!</v>
      </c>
      <c r="EW816" s="27" t="e">
        <f t="shared" si="1370"/>
        <v>#VALUE!</v>
      </c>
      <c r="EX816" s="28" t="e">
        <f t="shared" si="1371"/>
        <v>#VALUE!</v>
      </c>
      <c r="EY816" s="28" t="e">
        <f t="shared" si="1372"/>
        <v>#VALUE!</v>
      </c>
      <c r="EZ816" s="28" t="b">
        <f t="shared" si="1373"/>
        <v>0</v>
      </c>
      <c r="FA816" s="176" t="str">
        <f t="shared" si="1374"/>
        <v/>
      </c>
      <c r="FB816" s="27" t="e" cm="1">
        <f t="array" aca="1" ref="FB816" ca="1">TEXT(RIGHT(10-RIGHT(SUM(INDEX(1*(MID(MID(C816,1,1)*2,ROW(INDIRECT("1:"&amp;LEN(MID(C816,1,1)*2))),1)),,))+MID(C816,2,1)+
SUM(INDEX(1*(MID(MID(C816,3,1)*2,ROW(INDIRECT("1:"&amp;LEN(MID(C816,3,1)*2))),1)),,))+MID(C816,4,1)+
SUM(INDEX(1*(MID(MID(C816,5,1)*2,ROW(INDIRECT("1:"&amp;LEN(MID(C816,5,1)*2))),1)),,))+MID(C816,6,1)+
SUM(INDEX(1*(MID(MID(C816,8,1)*2,ROW(INDIRECT("1:"&amp;LEN(MID(C816,8,1)*2))),1)),,))+MID(C816,9,1)+
SUM(INDEX(1*(MID(MID(C816,10,1)*2,ROW(INDIRECT("1:"&amp;LEN(MID(C816,10,1)*2))),1)),,)),1),1),"0")</f>
        <v>#VALUE!</v>
      </c>
      <c r="FC816" s="27" t="str">
        <f t="shared" si="1375"/>
        <v/>
      </c>
      <c r="FD816" s="29" t="b">
        <f t="shared" si="1376"/>
        <v>0</v>
      </c>
      <c r="FE816" s="112" t="b">
        <f>IFERROR(MATCH(D816,'Avtal för korttidsarbete'!$G$13:$G$1012,0),TRUE)</f>
        <v>1</v>
      </c>
      <c r="FF816" s="112" t="b">
        <f t="shared" si="1405"/>
        <v>0</v>
      </c>
      <c r="FG816" s="113" t="str" cm="1">
        <f t="array" ref="FG816">IF(FE816=TRUE,"x",INDEX('Avtal för korttidsarbete'!$E$13:$E$1012,$FE816))</f>
        <v>x</v>
      </c>
      <c r="FH816" s="113" t="str" cm="1">
        <f t="array" ref="FH816">IF(FE816=TRUE,"x",INDEX('Avtal för korttidsarbete'!$F$13:$F$1012,$FE816))</f>
        <v>x</v>
      </c>
      <c r="FI816" s="112" t="b">
        <f t="shared" si="1406"/>
        <v>0</v>
      </c>
      <c r="FJ816" s="135">
        <f t="shared" si="1407"/>
        <v>44166</v>
      </c>
      <c r="FK816" s="135">
        <f t="shared" si="1408"/>
        <v>44377</v>
      </c>
      <c r="FL816" s="112" t="b">
        <f t="shared" si="1409"/>
        <v>0</v>
      </c>
      <c r="FM816" s="113">
        <f t="shared" si="1410"/>
        <v>44166</v>
      </c>
      <c r="FN816" s="135">
        <f t="shared" si="1411"/>
        <v>44377</v>
      </c>
      <c r="FO816" s="148" t="b">
        <f>IFERROR(INDEX('Avtal för korttidsarbete'!R:R,MATCH(D816,'Avtal för korttidsarbete'!$G:$G,0)),TRUE)</f>
        <v>1</v>
      </c>
      <c r="FP816" s="135" t="str">
        <f>IF(FO816,"-",INDEX('Avtal för korttidsarbete'!$D:$D,MATCH(D816,'Avtal för korttidsarbete'!$G:$G,0)))</f>
        <v>-</v>
      </c>
      <c r="FQ816" s="113" t="b">
        <f>IFERROR(G816&gt;INDEX(Uppsägningar!E:E,MATCH(C816,Uppsägningar!C:C,0)),FALSE)</f>
        <v>0</v>
      </c>
    </row>
    <row r="817" spans="1:173" x14ac:dyDescent="0.25">
      <c r="A817" s="19">
        <v>801</v>
      </c>
      <c r="B817" s="20"/>
      <c r="C817" s="183"/>
      <c r="D817" s="66"/>
      <c r="E817" s="212">
        <f>IFERROR(INDEX(Admin!$C$7:$C$10,MATCH(FP817,TblNivåValTExt,0)),0)</f>
        <v>0</v>
      </c>
      <c r="F817" s="1"/>
      <c r="G817" s="1"/>
      <c r="H817" s="78"/>
      <c r="I817" s="181"/>
      <c r="J817" s="181"/>
      <c r="K817" s="182"/>
      <c r="L817" s="182"/>
      <c r="M817" s="181"/>
      <c r="N817" s="181"/>
      <c r="O817" s="181"/>
      <c r="P817" s="182"/>
      <c r="Q817" s="182"/>
      <c r="R817" s="181"/>
      <c r="S817" s="181"/>
      <c r="T817" s="181"/>
      <c r="U817" s="182"/>
      <c r="V817" s="182"/>
      <c r="W817" s="181"/>
      <c r="X817" s="181"/>
      <c r="Y817" s="181"/>
      <c r="Z817" s="182"/>
      <c r="AA817" s="182"/>
      <c r="AB817" s="181"/>
      <c r="AC817" s="181"/>
      <c r="AD817" s="181"/>
      <c r="AE817" s="182"/>
      <c r="AF817" s="182"/>
      <c r="AG817" s="181"/>
      <c r="AH817" s="181"/>
      <c r="AI817" s="181"/>
      <c r="AJ817" s="182"/>
      <c r="AK817" s="182"/>
      <c r="AL817" s="181"/>
      <c r="AM817" s="181"/>
      <c r="AN817" s="181"/>
      <c r="AO817" s="182"/>
      <c r="AP817" s="182"/>
      <c r="AQ817" s="181"/>
      <c r="AR817" s="181"/>
      <c r="AS817" s="181"/>
      <c r="AT817" s="182"/>
      <c r="AU817" s="182"/>
      <c r="AV817" s="181"/>
      <c r="AW817" s="181"/>
      <c r="AX817" s="181"/>
      <c r="AY817" s="182"/>
      <c r="AZ817" s="182"/>
      <c r="BA817" s="181"/>
      <c r="BB817" s="181"/>
      <c r="BC817" s="181"/>
      <c r="BD817" s="182"/>
      <c r="BE817" s="182"/>
      <c r="BF817" s="181"/>
      <c r="BG817" s="180">
        <f t="shared" si="1377"/>
        <v>0</v>
      </c>
      <c r="BH817" s="116" t="str">
        <f t="shared" si="1378"/>
        <v/>
      </c>
      <c r="BI817" s="80" t="b">
        <f t="shared" si="1326"/>
        <v>0</v>
      </c>
      <c r="BJ817" s="80" t="str">
        <f t="shared" si="1327"/>
        <v/>
      </c>
      <c r="BK817" s="80" t="b">
        <f t="shared" si="1379"/>
        <v>0</v>
      </c>
      <c r="BL817" s="13" t="str">
        <f t="shared" si="1328"/>
        <v/>
      </c>
      <c r="BM817" s="13" t="b">
        <f t="shared" si="1380"/>
        <v>0</v>
      </c>
      <c r="BN817" s="35" t="str">
        <f t="shared" si="1329"/>
        <v/>
      </c>
      <c r="BO817" s="13" t="b">
        <f t="shared" si="1330"/>
        <v>0</v>
      </c>
      <c r="BP817" s="35" t="str">
        <f t="shared" si="1331"/>
        <v/>
      </c>
      <c r="BQ817" s="13" t="b">
        <f t="shared" si="1332"/>
        <v>0</v>
      </c>
      <c r="BR817" s="35" t="str">
        <f t="shared" si="1333"/>
        <v/>
      </c>
      <c r="BS817" s="35" t="b">
        <f t="shared" si="1334"/>
        <v>0</v>
      </c>
      <c r="BT817" s="35" t="str">
        <f t="shared" si="1335"/>
        <v/>
      </c>
      <c r="BU817" s="35" t="b">
        <f t="shared" si="1336"/>
        <v>0</v>
      </c>
      <c r="BV817" s="35" t="str">
        <f t="shared" si="1337"/>
        <v/>
      </c>
      <c r="BW817" s="13" t="b">
        <f t="shared" si="1412"/>
        <v>0</v>
      </c>
      <c r="BX817" s="35" t="str">
        <f t="shared" si="1338"/>
        <v/>
      </c>
      <c r="BY817" s="265" t="b">
        <f t="shared" si="1381"/>
        <v>0</v>
      </c>
      <c r="BZ817" s="35" t="str">
        <f t="shared" si="1339"/>
        <v/>
      </c>
      <c r="CA817" s="265" t="b">
        <f t="shared" si="1382"/>
        <v>0</v>
      </c>
      <c r="CB817" s="35" t="str">
        <f t="shared" si="1340"/>
        <v/>
      </c>
      <c r="CC817" s="272" t="b">
        <f t="shared" si="1383"/>
        <v>0</v>
      </c>
      <c r="CD817" s="35" t="str">
        <f t="shared" si="1341"/>
        <v/>
      </c>
      <c r="CE817" s="13" t="b">
        <f t="shared" si="1342"/>
        <v>0</v>
      </c>
      <c r="CF817" s="35" t="str">
        <f t="shared" si="1343"/>
        <v/>
      </c>
      <c r="CG817" s="179">
        <f t="shared" si="1344"/>
        <v>0</v>
      </c>
      <c r="CH817" s="179">
        <f t="shared" si="1345"/>
        <v>0</v>
      </c>
      <c r="CI817" s="218">
        <f t="shared" si="1384"/>
        <v>0</v>
      </c>
      <c r="CJ817" s="218">
        <f t="shared" si="1385"/>
        <v>0</v>
      </c>
      <c r="CK817" s="218">
        <f t="shared" si="1386"/>
        <v>0</v>
      </c>
      <c r="CL817" s="218">
        <f t="shared" si="1387"/>
        <v>0</v>
      </c>
      <c r="CM817" s="218">
        <f t="shared" si="1388"/>
        <v>0</v>
      </c>
      <c r="CN817" s="218">
        <f t="shared" si="1389"/>
        <v>0</v>
      </c>
      <c r="CO817" s="218">
        <f t="shared" si="1390"/>
        <v>0</v>
      </c>
      <c r="CP817" s="218">
        <f t="shared" si="1391"/>
        <v>0</v>
      </c>
      <c r="CQ817" s="218">
        <f t="shared" si="1392"/>
        <v>0</v>
      </c>
      <c r="CR817" s="218">
        <f t="shared" si="1393"/>
        <v>0</v>
      </c>
      <c r="CS817" s="14">
        <f t="shared" si="1346"/>
        <v>0</v>
      </c>
      <c r="CT817" s="236">
        <f t="shared" si="1347"/>
        <v>0</v>
      </c>
      <c r="CU817" s="237">
        <f t="shared" ref="CU817:DD826" si="1419">IF(AND($CS817,$CT817,CU$12),MAX(0,MIN(CU$10,$CT817)-MAX(CU$9,$CS817)+1),0)</f>
        <v>0</v>
      </c>
      <c r="CV817" s="16">
        <f t="shared" si="1419"/>
        <v>0</v>
      </c>
      <c r="CW817" s="16">
        <f t="shared" si="1419"/>
        <v>0</v>
      </c>
      <c r="CX817" s="16">
        <f t="shared" si="1419"/>
        <v>0</v>
      </c>
      <c r="CY817" s="16">
        <f t="shared" si="1419"/>
        <v>0</v>
      </c>
      <c r="CZ817" s="16">
        <f t="shared" si="1419"/>
        <v>0</v>
      </c>
      <c r="DA817" s="16">
        <f t="shared" si="1419"/>
        <v>0</v>
      </c>
      <c r="DB817" s="16">
        <f t="shared" si="1419"/>
        <v>0</v>
      </c>
      <c r="DC817" s="16">
        <f t="shared" si="1419"/>
        <v>0</v>
      </c>
      <c r="DD817" s="238">
        <f t="shared" si="1419"/>
        <v>0</v>
      </c>
      <c r="DE817" s="232">
        <f t="shared" ref="DE817:DN826" si="1420">IF($H817&lt;=0,0,MAX(0,MIN($H817,$DE$11)))</f>
        <v>0</v>
      </c>
      <c r="DF817" s="132">
        <f t="shared" si="1420"/>
        <v>0</v>
      </c>
      <c r="DG817" s="132">
        <f t="shared" si="1420"/>
        <v>0</v>
      </c>
      <c r="DH817" s="132">
        <f t="shared" si="1420"/>
        <v>0</v>
      </c>
      <c r="DI817" s="132">
        <f t="shared" si="1420"/>
        <v>0</v>
      </c>
      <c r="DJ817" s="132">
        <f t="shared" si="1420"/>
        <v>0</v>
      </c>
      <c r="DK817" s="132">
        <f t="shared" si="1420"/>
        <v>0</v>
      </c>
      <c r="DL817" s="132">
        <f t="shared" si="1420"/>
        <v>0</v>
      </c>
      <c r="DM817" s="132">
        <f t="shared" si="1420"/>
        <v>0</v>
      </c>
      <c r="DN817" s="233">
        <f t="shared" si="1420"/>
        <v>0</v>
      </c>
      <c r="DO817" s="232">
        <f t="shared" si="1348"/>
        <v>0</v>
      </c>
      <c r="DP817" s="132">
        <f t="shared" si="1349"/>
        <v>0</v>
      </c>
      <c r="DQ817" s="132">
        <f t="shared" si="1350"/>
        <v>0</v>
      </c>
      <c r="DR817" s="132">
        <f t="shared" si="1351"/>
        <v>0</v>
      </c>
      <c r="DS817" s="132">
        <f t="shared" si="1352"/>
        <v>0</v>
      </c>
      <c r="DT817" s="132">
        <f t="shared" si="1353"/>
        <v>0</v>
      </c>
      <c r="DU817" s="132">
        <f t="shared" si="1354"/>
        <v>0</v>
      </c>
      <c r="DV817" s="132">
        <f t="shared" si="1355"/>
        <v>0</v>
      </c>
      <c r="DW817" s="132">
        <f t="shared" si="1356"/>
        <v>0</v>
      </c>
      <c r="DX817" s="233">
        <f t="shared" si="1357"/>
        <v>0</v>
      </c>
      <c r="DY817" s="231" t="b">
        <f t="shared" si="1394"/>
        <v>0</v>
      </c>
      <c r="DZ817" s="163"/>
      <c r="EA817" s="226" t="str">
        <f t="shared" si="1395"/>
        <v/>
      </c>
      <c r="EB817" s="178" t="str">
        <f t="shared" si="1396"/>
        <v/>
      </c>
      <c r="EC817" s="178" t="str">
        <f t="shared" si="1397"/>
        <v/>
      </c>
      <c r="ED817" s="178" t="str">
        <f t="shared" si="1398"/>
        <v/>
      </c>
      <c r="EE817" s="178" t="str">
        <f t="shared" si="1399"/>
        <v/>
      </c>
      <c r="EF817" s="178" t="str">
        <f t="shared" si="1400"/>
        <v/>
      </c>
      <c r="EG817" s="178" t="str">
        <f t="shared" si="1401"/>
        <v/>
      </c>
      <c r="EH817" s="178" t="str">
        <f t="shared" si="1402"/>
        <v/>
      </c>
      <c r="EI817" s="178" t="str">
        <f t="shared" si="1403"/>
        <v/>
      </c>
      <c r="EJ817" s="227" t="str">
        <f t="shared" si="1404"/>
        <v/>
      </c>
      <c r="EK817" s="230" t="str">
        <f t="shared" si="1358"/>
        <v/>
      </c>
      <c r="EL817" s="177" t="str">
        <f t="shared" si="1359"/>
        <v/>
      </c>
      <c r="EM817" s="177" t="str">
        <f t="shared" si="1360"/>
        <v/>
      </c>
      <c r="EN817" s="177" t="str">
        <f t="shared" si="1361"/>
        <v/>
      </c>
      <c r="EO817" s="177" t="str">
        <f t="shared" si="1362"/>
        <v/>
      </c>
      <c r="EP817" s="177" t="str">
        <f t="shared" si="1363"/>
        <v/>
      </c>
      <c r="EQ817" s="177" t="str">
        <f t="shared" si="1364"/>
        <v/>
      </c>
      <c r="ER817" s="177" t="str">
        <f t="shared" si="1365"/>
        <v/>
      </c>
      <c r="ES817" s="177" t="str">
        <f t="shared" si="1366"/>
        <v/>
      </c>
      <c r="ET817" s="177" t="str">
        <f t="shared" si="1367"/>
        <v/>
      </c>
      <c r="EU817" s="229" t="e">
        <f t="shared" si="1368"/>
        <v>#VALUE!</v>
      </c>
      <c r="EV817" s="27" t="e">
        <f t="shared" si="1369"/>
        <v>#VALUE!</v>
      </c>
      <c r="EW817" s="27" t="e">
        <f t="shared" si="1370"/>
        <v>#VALUE!</v>
      </c>
      <c r="EX817" s="28" t="e">
        <f t="shared" si="1371"/>
        <v>#VALUE!</v>
      </c>
      <c r="EY817" s="28" t="e">
        <f t="shared" si="1372"/>
        <v>#VALUE!</v>
      </c>
      <c r="EZ817" s="28" t="b">
        <f t="shared" si="1373"/>
        <v>0</v>
      </c>
      <c r="FA817" s="176" t="str">
        <f t="shared" si="1374"/>
        <v/>
      </c>
      <c r="FB817" s="27" t="e" cm="1">
        <f t="array" aca="1" ref="FB817" ca="1">TEXT(RIGHT(10-RIGHT(SUM(INDEX(1*(MID(MID(C817,1,1)*2,ROW(INDIRECT("1:"&amp;LEN(MID(C817,1,1)*2))),1)),,))+MID(C817,2,1)+
SUM(INDEX(1*(MID(MID(C817,3,1)*2,ROW(INDIRECT("1:"&amp;LEN(MID(C817,3,1)*2))),1)),,))+MID(C817,4,1)+
SUM(INDEX(1*(MID(MID(C817,5,1)*2,ROW(INDIRECT("1:"&amp;LEN(MID(C817,5,1)*2))),1)),,))+MID(C817,6,1)+
SUM(INDEX(1*(MID(MID(C817,8,1)*2,ROW(INDIRECT("1:"&amp;LEN(MID(C817,8,1)*2))),1)),,))+MID(C817,9,1)+
SUM(INDEX(1*(MID(MID(C817,10,1)*2,ROW(INDIRECT("1:"&amp;LEN(MID(C817,10,1)*2))),1)),,)),1),1),"0")</f>
        <v>#VALUE!</v>
      </c>
      <c r="FC817" s="27" t="str">
        <f t="shared" si="1375"/>
        <v/>
      </c>
      <c r="FD817" s="29" t="b">
        <f t="shared" si="1376"/>
        <v>0</v>
      </c>
      <c r="FE817" s="112" t="b">
        <f>IFERROR(MATCH(D817,'Avtal för korttidsarbete'!$G$13:$G$1012,0),TRUE)</f>
        <v>1</v>
      </c>
      <c r="FF817" s="112" t="b">
        <f t="shared" si="1405"/>
        <v>0</v>
      </c>
      <c r="FG817" s="113" t="str" cm="1">
        <f t="array" ref="FG817">IF(FE817=TRUE,"x",INDEX('Avtal för korttidsarbete'!$E$13:$E$1012,$FE817))</f>
        <v>x</v>
      </c>
      <c r="FH817" s="113" t="str" cm="1">
        <f t="array" ref="FH817">IF(FE817=TRUE,"x",INDEX('Avtal för korttidsarbete'!$F$13:$F$1012,$FE817))</f>
        <v>x</v>
      </c>
      <c r="FI817" s="112" t="b">
        <f t="shared" si="1406"/>
        <v>0</v>
      </c>
      <c r="FJ817" s="135">
        <f t="shared" si="1407"/>
        <v>44166</v>
      </c>
      <c r="FK817" s="135">
        <f t="shared" si="1408"/>
        <v>44377</v>
      </c>
      <c r="FL817" s="112" t="b">
        <f t="shared" si="1409"/>
        <v>0</v>
      </c>
      <c r="FM817" s="113">
        <f t="shared" si="1410"/>
        <v>44166</v>
      </c>
      <c r="FN817" s="135">
        <f t="shared" si="1411"/>
        <v>44377</v>
      </c>
      <c r="FO817" s="148" t="b">
        <f>IFERROR(INDEX('Avtal för korttidsarbete'!R:R,MATCH(D817,'Avtal för korttidsarbete'!$G:$G,0)),TRUE)</f>
        <v>1</v>
      </c>
      <c r="FP817" s="135" t="str">
        <f>IF(FO817,"-",INDEX('Avtal för korttidsarbete'!$D:$D,MATCH(D817,'Avtal för korttidsarbete'!$G:$G,0)))</f>
        <v>-</v>
      </c>
      <c r="FQ817" s="113" t="b">
        <f>IFERROR(G817&gt;INDEX(Uppsägningar!E:E,MATCH(C817,Uppsägningar!C:C,0)),FALSE)</f>
        <v>0</v>
      </c>
    </row>
    <row r="818" spans="1:173" x14ac:dyDescent="0.25">
      <c r="A818" s="19">
        <v>802</v>
      </c>
      <c r="B818" s="20"/>
      <c r="C818" s="183"/>
      <c r="D818" s="66"/>
      <c r="E818" s="212">
        <f>IFERROR(INDEX(Admin!$C$7:$C$10,MATCH(FP818,TblNivåValTExt,0)),0)</f>
        <v>0</v>
      </c>
      <c r="F818" s="1"/>
      <c r="G818" s="1"/>
      <c r="H818" s="78"/>
      <c r="I818" s="181"/>
      <c r="J818" s="181"/>
      <c r="K818" s="182"/>
      <c r="L818" s="182"/>
      <c r="M818" s="181"/>
      <c r="N818" s="181"/>
      <c r="O818" s="181"/>
      <c r="P818" s="182"/>
      <c r="Q818" s="182"/>
      <c r="R818" s="181"/>
      <c r="S818" s="181"/>
      <c r="T818" s="181"/>
      <c r="U818" s="182"/>
      <c r="V818" s="182"/>
      <c r="W818" s="181"/>
      <c r="X818" s="181"/>
      <c r="Y818" s="181"/>
      <c r="Z818" s="182"/>
      <c r="AA818" s="182"/>
      <c r="AB818" s="181"/>
      <c r="AC818" s="181"/>
      <c r="AD818" s="181"/>
      <c r="AE818" s="182"/>
      <c r="AF818" s="182"/>
      <c r="AG818" s="181"/>
      <c r="AH818" s="181"/>
      <c r="AI818" s="181"/>
      <c r="AJ818" s="182"/>
      <c r="AK818" s="182"/>
      <c r="AL818" s="181"/>
      <c r="AM818" s="181"/>
      <c r="AN818" s="181"/>
      <c r="AO818" s="182"/>
      <c r="AP818" s="182"/>
      <c r="AQ818" s="181"/>
      <c r="AR818" s="181"/>
      <c r="AS818" s="181"/>
      <c r="AT818" s="182"/>
      <c r="AU818" s="182"/>
      <c r="AV818" s="181"/>
      <c r="AW818" s="181"/>
      <c r="AX818" s="181"/>
      <c r="AY818" s="182"/>
      <c r="AZ818" s="182"/>
      <c r="BA818" s="181"/>
      <c r="BB818" s="181"/>
      <c r="BC818" s="181"/>
      <c r="BD818" s="182"/>
      <c r="BE818" s="182"/>
      <c r="BF818" s="181"/>
      <c r="BG818" s="180">
        <f t="shared" si="1377"/>
        <v>0</v>
      </c>
      <c r="BH818" s="116" t="str">
        <f t="shared" si="1378"/>
        <v/>
      </c>
      <c r="BI818" s="80" t="b">
        <f t="shared" si="1326"/>
        <v>0</v>
      </c>
      <c r="BJ818" s="80" t="str">
        <f t="shared" si="1327"/>
        <v/>
      </c>
      <c r="BK818" s="80" t="b">
        <f t="shared" si="1379"/>
        <v>0</v>
      </c>
      <c r="BL818" s="13" t="str">
        <f t="shared" si="1328"/>
        <v/>
      </c>
      <c r="BM818" s="13" t="b">
        <f t="shared" si="1380"/>
        <v>0</v>
      </c>
      <c r="BN818" s="35" t="str">
        <f t="shared" si="1329"/>
        <v/>
      </c>
      <c r="BO818" s="13" t="b">
        <f t="shared" si="1330"/>
        <v>0</v>
      </c>
      <c r="BP818" s="35" t="str">
        <f t="shared" si="1331"/>
        <v/>
      </c>
      <c r="BQ818" s="13" t="b">
        <f t="shared" si="1332"/>
        <v>0</v>
      </c>
      <c r="BR818" s="35" t="str">
        <f t="shared" si="1333"/>
        <v/>
      </c>
      <c r="BS818" s="35" t="b">
        <f t="shared" si="1334"/>
        <v>0</v>
      </c>
      <c r="BT818" s="35" t="str">
        <f t="shared" si="1335"/>
        <v/>
      </c>
      <c r="BU818" s="35" t="b">
        <f t="shared" si="1336"/>
        <v>0</v>
      </c>
      <c r="BV818" s="35" t="str">
        <f t="shared" si="1337"/>
        <v/>
      </c>
      <c r="BW818" s="13" t="b">
        <f t="shared" si="1412"/>
        <v>0</v>
      </c>
      <c r="BX818" s="35" t="str">
        <f t="shared" si="1338"/>
        <v/>
      </c>
      <c r="BY818" s="265" t="b">
        <f t="shared" si="1381"/>
        <v>0</v>
      </c>
      <c r="BZ818" s="35" t="str">
        <f t="shared" si="1339"/>
        <v/>
      </c>
      <c r="CA818" s="265" t="b">
        <f t="shared" si="1382"/>
        <v>0</v>
      </c>
      <c r="CB818" s="35" t="str">
        <f t="shared" si="1340"/>
        <v/>
      </c>
      <c r="CC818" s="272" t="b">
        <f t="shared" si="1383"/>
        <v>0</v>
      </c>
      <c r="CD818" s="35" t="str">
        <f t="shared" si="1341"/>
        <v/>
      </c>
      <c r="CE818" s="13" t="b">
        <f t="shared" si="1342"/>
        <v>0</v>
      </c>
      <c r="CF818" s="35" t="str">
        <f t="shared" si="1343"/>
        <v/>
      </c>
      <c r="CG818" s="179">
        <f t="shared" si="1344"/>
        <v>0</v>
      </c>
      <c r="CH818" s="179">
        <f t="shared" si="1345"/>
        <v>0</v>
      </c>
      <c r="CI818" s="218">
        <f t="shared" si="1384"/>
        <v>0</v>
      </c>
      <c r="CJ818" s="218">
        <f t="shared" si="1385"/>
        <v>0</v>
      </c>
      <c r="CK818" s="218">
        <f t="shared" si="1386"/>
        <v>0</v>
      </c>
      <c r="CL818" s="218">
        <f t="shared" si="1387"/>
        <v>0</v>
      </c>
      <c r="CM818" s="218">
        <f t="shared" si="1388"/>
        <v>0</v>
      </c>
      <c r="CN818" s="218">
        <f t="shared" si="1389"/>
        <v>0</v>
      </c>
      <c r="CO818" s="218">
        <f t="shared" si="1390"/>
        <v>0</v>
      </c>
      <c r="CP818" s="218">
        <f t="shared" si="1391"/>
        <v>0</v>
      </c>
      <c r="CQ818" s="218">
        <f t="shared" si="1392"/>
        <v>0</v>
      </c>
      <c r="CR818" s="218">
        <f t="shared" si="1393"/>
        <v>0</v>
      </c>
      <c r="CS818" s="14">
        <f t="shared" si="1346"/>
        <v>0</v>
      </c>
      <c r="CT818" s="236">
        <f t="shared" si="1347"/>
        <v>0</v>
      </c>
      <c r="CU818" s="237">
        <f t="shared" si="1419"/>
        <v>0</v>
      </c>
      <c r="CV818" s="16">
        <f t="shared" si="1419"/>
        <v>0</v>
      </c>
      <c r="CW818" s="16">
        <f t="shared" si="1419"/>
        <v>0</v>
      </c>
      <c r="CX818" s="16">
        <f t="shared" si="1419"/>
        <v>0</v>
      </c>
      <c r="CY818" s="16">
        <f t="shared" si="1419"/>
        <v>0</v>
      </c>
      <c r="CZ818" s="16">
        <f t="shared" si="1419"/>
        <v>0</v>
      </c>
      <c r="DA818" s="16">
        <f t="shared" si="1419"/>
        <v>0</v>
      </c>
      <c r="DB818" s="16">
        <f t="shared" si="1419"/>
        <v>0</v>
      </c>
      <c r="DC818" s="16">
        <f t="shared" si="1419"/>
        <v>0</v>
      </c>
      <c r="DD818" s="238">
        <f t="shared" si="1419"/>
        <v>0</v>
      </c>
      <c r="DE818" s="232">
        <f t="shared" si="1420"/>
        <v>0</v>
      </c>
      <c r="DF818" s="132">
        <f t="shared" si="1420"/>
        <v>0</v>
      </c>
      <c r="DG818" s="132">
        <f t="shared" si="1420"/>
        <v>0</v>
      </c>
      <c r="DH818" s="132">
        <f t="shared" si="1420"/>
        <v>0</v>
      </c>
      <c r="DI818" s="132">
        <f t="shared" si="1420"/>
        <v>0</v>
      </c>
      <c r="DJ818" s="132">
        <f t="shared" si="1420"/>
        <v>0</v>
      </c>
      <c r="DK818" s="132">
        <f t="shared" si="1420"/>
        <v>0</v>
      </c>
      <c r="DL818" s="132">
        <f t="shared" si="1420"/>
        <v>0</v>
      </c>
      <c r="DM818" s="132">
        <f t="shared" si="1420"/>
        <v>0</v>
      </c>
      <c r="DN818" s="233">
        <f t="shared" si="1420"/>
        <v>0</v>
      </c>
      <c r="DO818" s="232">
        <f t="shared" si="1348"/>
        <v>0</v>
      </c>
      <c r="DP818" s="132">
        <f t="shared" si="1349"/>
        <v>0</v>
      </c>
      <c r="DQ818" s="132">
        <f t="shared" si="1350"/>
        <v>0</v>
      </c>
      <c r="DR818" s="132">
        <f t="shared" si="1351"/>
        <v>0</v>
      </c>
      <c r="DS818" s="132">
        <f t="shared" si="1352"/>
        <v>0</v>
      </c>
      <c r="DT818" s="132">
        <f t="shared" si="1353"/>
        <v>0</v>
      </c>
      <c r="DU818" s="132">
        <f t="shared" si="1354"/>
        <v>0</v>
      </c>
      <c r="DV818" s="132">
        <f t="shared" si="1355"/>
        <v>0</v>
      </c>
      <c r="DW818" s="132">
        <f t="shared" si="1356"/>
        <v>0</v>
      </c>
      <c r="DX818" s="233">
        <f t="shared" si="1357"/>
        <v>0</v>
      </c>
      <c r="DY818" s="231" t="b">
        <f t="shared" si="1394"/>
        <v>0</v>
      </c>
      <c r="DZ818" s="163"/>
      <c r="EA818" s="226" t="str">
        <f t="shared" si="1395"/>
        <v/>
      </c>
      <c r="EB818" s="178" t="str">
        <f t="shared" si="1396"/>
        <v/>
      </c>
      <c r="EC818" s="178" t="str">
        <f t="shared" si="1397"/>
        <v/>
      </c>
      <c r="ED818" s="178" t="str">
        <f t="shared" si="1398"/>
        <v/>
      </c>
      <c r="EE818" s="178" t="str">
        <f t="shared" si="1399"/>
        <v/>
      </c>
      <c r="EF818" s="178" t="str">
        <f t="shared" si="1400"/>
        <v/>
      </c>
      <c r="EG818" s="178" t="str">
        <f t="shared" si="1401"/>
        <v/>
      </c>
      <c r="EH818" s="178" t="str">
        <f t="shared" si="1402"/>
        <v/>
      </c>
      <c r="EI818" s="178" t="str">
        <f t="shared" si="1403"/>
        <v/>
      </c>
      <c r="EJ818" s="227" t="str">
        <f t="shared" si="1404"/>
        <v/>
      </c>
      <c r="EK818" s="230" t="str">
        <f t="shared" si="1358"/>
        <v/>
      </c>
      <c r="EL818" s="177" t="str">
        <f t="shared" si="1359"/>
        <v/>
      </c>
      <c r="EM818" s="177" t="str">
        <f t="shared" si="1360"/>
        <v/>
      </c>
      <c r="EN818" s="177" t="str">
        <f t="shared" si="1361"/>
        <v/>
      </c>
      <c r="EO818" s="177" t="str">
        <f t="shared" si="1362"/>
        <v/>
      </c>
      <c r="EP818" s="177" t="str">
        <f t="shared" si="1363"/>
        <v/>
      </c>
      <c r="EQ818" s="177" t="str">
        <f t="shared" si="1364"/>
        <v/>
      </c>
      <c r="ER818" s="177" t="str">
        <f t="shared" si="1365"/>
        <v/>
      </c>
      <c r="ES818" s="177" t="str">
        <f t="shared" si="1366"/>
        <v/>
      </c>
      <c r="ET818" s="177" t="str">
        <f t="shared" si="1367"/>
        <v/>
      </c>
      <c r="EU818" s="229" t="e">
        <f t="shared" si="1368"/>
        <v>#VALUE!</v>
      </c>
      <c r="EV818" s="27" t="e">
        <f t="shared" si="1369"/>
        <v>#VALUE!</v>
      </c>
      <c r="EW818" s="27" t="e">
        <f t="shared" si="1370"/>
        <v>#VALUE!</v>
      </c>
      <c r="EX818" s="28" t="e">
        <f t="shared" si="1371"/>
        <v>#VALUE!</v>
      </c>
      <c r="EY818" s="28" t="e">
        <f t="shared" si="1372"/>
        <v>#VALUE!</v>
      </c>
      <c r="EZ818" s="28" t="b">
        <f t="shared" si="1373"/>
        <v>0</v>
      </c>
      <c r="FA818" s="176" t="str">
        <f t="shared" si="1374"/>
        <v/>
      </c>
      <c r="FB818" s="27" t="e" cm="1">
        <f t="array" aca="1" ref="FB818" ca="1">TEXT(RIGHT(10-RIGHT(SUM(INDEX(1*(MID(MID(C818,1,1)*2,ROW(INDIRECT("1:"&amp;LEN(MID(C818,1,1)*2))),1)),,))+MID(C818,2,1)+
SUM(INDEX(1*(MID(MID(C818,3,1)*2,ROW(INDIRECT("1:"&amp;LEN(MID(C818,3,1)*2))),1)),,))+MID(C818,4,1)+
SUM(INDEX(1*(MID(MID(C818,5,1)*2,ROW(INDIRECT("1:"&amp;LEN(MID(C818,5,1)*2))),1)),,))+MID(C818,6,1)+
SUM(INDEX(1*(MID(MID(C818,8,1)*2,ROW(INDIRECT("1:"&amp;LEN(MID(C818,8,1)*2))),1)),,))+MID(C818,9,1)+
SUM(INDEX(1*(MID(MID(C818,10,1)*2,ROW(INDIRECT("1:"&amp;LEN(MID(C818,10,1)*2))),1)),,)),1),1),"0")</f>
        <v>#VALUE!</v>
      </c>
      <c r="FC818" s="27" t="str">
        <f t="shared" si="1375"/>
        <v/>
      </c>
      <c r="FD818" s="29" t="b">
        <f t="shared" si="1376"/>
        <v>0</v>
      </c>
      <c r="FE818" s="112" t="b">
        <f>IFERROR(MATCH(D818,'Avtal för korttidsarbete'!$G$13:$G$1012,0),TRUE)</f>
        <v>1</v>
      </c>
      <c r="FF818" s="112" t="b">
        <f t="shared" si="1405"/>
        <v>0</v>
      </c>
      <c r="FG818" s="113" t="str" cm="1">
        <f t="array" ref="FG818">IF(FE818=TRUE,"x",INDEX('Avtal för korttidsarbete'!$E$13:$E$1012,$FE818))</f>
        <v>x</v>
      </c>
      <c r="FH818" s="113" t="str" cm="1">
        <f t="array" ref="FH818">IF(FE818=TRUE,"x",INDEX('Avtal för korttidsarbete'!$F$13:$F$1012,$FE818))</f>
        <v>x</v>
      </c>
      <c r="FI818" s="112" t="b">
        <f t="shared" si="1406"/>
        <v>0</v>
      </c>
      <c r="FJ818" s="135">
        <f t="shared" si="1407"/>
        <v>44166</v>
      </c>
      <c r="FK818" s="135">
        <f t="shared" si="1408"/>
        <v>44377</v>
      </c>
      <c r="FL818" s="112" t="b">
        <f t="shared" si="1409"/>
        <v>0</v>
      </c>
      <c r="FM818" s="113">
        <f t="shared" si="1410"/>
        <v>44166</v>
      </c>
      <c r="FN818" s="135">
        <f t="shared" si="1411"/>
        <v>44377</v>
      </c>
      <c r="FO818" s="148" t="b">
        <f>IFERROR(INDEX('Avtal för korttidsarbete'!R:R,MATCH(D818,'Avtal för korttidsarbete'!$G:$G,0)),TRUE)</f>
        <v>1</v>
      </c>
      <c r="FP818" s="135" t="str">
        <f>IF(FO818,"-",INDEX('Avtal för korttidsarbete'!$D:$D,MATCH(D818,'Avtal för korttidsarbete'!$G:$G,0)))</f>
        <v>-</v>
      </c>
      <c r="FQ818" s="113" t="b">
        <f>IFERROR(G818&gt;INDEX(Uppsägningar!E:E,MATCH(C818,Uppsägningar!C:C,0)),FALSE)</f>
        <v>0</v>
      </c>
    </row>
    <row r="819" spans="1:173" x14ac:dyDescent="0.25">
      <c r="A819" s="19">
        <v>803</v>
      </c>
      <c r="B819" s="20"/>
      <c r="C819" s="183"/>
      <c r="D819" s="66"/>
      <c r="E819" s="212">
        <f>IFERROR(INDEX(Admin!$C$7:$C$10,MATCH(FP819,TblNivåValTExt,0)),0)</f>
        <v>0</v>
      </c>
      <c r="F819" s="1"/>
      <c r="G819" s="1"/>
      <c r="H819" s="78"/>
      <c r="I819" s="181"/>
      <c r="J819" s="181"/>
      <c r="K819" s="182"/>
      <c r="L819" s="182"/>
      <c r="M819" s="181"/>
      <c r="N819" s="181"/>
      <c r="O819" s="181"/>
      <c r="P819" s="182"/>
      <c r="Q819" s="182"/>
      <c r="R819" s="181"/>
      <c r="S819" s="181"/>
      <c r="T819" s="181"/>
      <c r="U819" s="182"/>
      <c r="V819" s="182"/>
      <c r="W819" s="181"/>
      <c r="X819" s="181"/>
      <c r="Y819" s="181"/>
      <c r="Z819" s="182"/>
      <c r="AA819" s="182"/>
      <c r="AB819" s="181"/>
      <c r="AC819" s="181"/>
      <c r="AD819" s="181"/>
      <c r="AE819" s="182"/>
      <c r="AF819" s="182"/>
      <c r="AG819" s="181"/>
      <c r="AH819" s="181"/>
      <c r="AI819" s="181"/>
      <c r="AJ819" s="182"/>
      <c r="AK819" s="182"/>
      <c r="AL819" s="181"/>
      <c r="AM819" s="181"/>
      <c r="AN819" s="181"/>
      <c r="AO819" s="182"/>
      <c r="AP819" s="182"/>
      <c r="AQ819" s="181"/>
      <c r="AR819" s="181"/>
      <c r="AS819" s="181"/>
      <c r="AT819" s="182"/>
      <c r="AU819" s="182"/>
      <c r="AV819" s="181"/>
      <c r="AW819" s="181"/>
      <c r="AX819" s="181"/>
      <c r="AY819" s="182"/>
      <c r="AZ819" s="182"/>
      <c r="BA819" s="181"/>
      <c r="BB819" s="181"/>
      <c r="BC819" s="181"/>
      <c r="BD819" s="182"/>
      <c r="BE819" s="182"/>
      <c r="BF819" s="181"/>
      <c r="BG819" s="180">
        <f t="shared" si="1377"/>
        <v>0</v>
      </c>
      <c r="BH819" s="116" t="str">
        <f t="shared" si="1378"/>
        <v/>
      </c>
      <c r="BI819" s="80" t="b">
        <f t="shared" si="1326"/>
        <v>0</v>
      </c>
      <c r="BJ819" s="80" t="str">
        <f t="shared" si="1327"/>
        <v/>
      </c>
      <c r="BK819" s="80" t="b">
        <f t="shared" si="1379"/>
        <v>0</v>
      </c>
      <c r="BL819" s="13" t="str">
        <f t="shared" si="1328"/>
        <v/>
      </c>
      <c r="BM819" s="13" t="b">
        <f t="shared" si="1380"/>
        <v>0</v>
      </c>
      <c r="BN819" s="35" t="str">
        <f t="shared" si="1329"/>
        <v/>
      </c>
      <c r="BO819" s="13" t="b">
        <f t="shared" si="1330"/>
        <v>0</v>
      </c>
      <c r="BP819" s="35" t="str">
        <f t="shared" si="1331"/>
        <v/>
      </c>
      <c r="BQ819" s="13" t="b">
        <f t="shared" si="1332"/>
        <v>0</v>
      </c>
      <c r="BR819" s="35" t="str">
        <f t="shared" si="1333"/>
        <v/>
      </c>
      <c r="BS819" s="35" t="b">
        <f t="shared" si="1334"/>
        <v>0</v>
      </c>
      <c r="BT819" s="35" t="str">
        <f t="shared" si="1335"/>
        <v/>
      </c>
      <c r="BU819" s="35" t="b">
        <f t="shared" si="1336"/>
        <v>0</v>
      </c>
      <c r="BV819" s="35" t="str">
        <f t="shared" si="1337"/>
        <v/>
      </c>
      <c r="BW819" s="13" t="b">
        <f t="shared" si="1412"/>
        <v>0</v>
      </c>
      <c r="BX819" s="35" t="str">
        <f t="shared" si="1338"/>
        <v/>
      </c>
      <c r="BY819" s="265" t="b">
        <f t="shared" si="1381"/>
        <v>0</v>
      </c>
      <c r="BZ819" s="35" t="str">
        <f t="shared" si="1339"/>
        <v/>
      </c>
      <c r="CA819" s="265" t="b">
        <f t="shared" si="1382"/>
        <v>0</v>
      </c>
      <c r="CB819" s="35" t="str">
        <f t="shared" si="1340"/>
        <v/>
      </c>
      <c r="CC819" s="272" t="b">
        <f t="shared" si="1383"/>
        <v>0</v>
      </c>
      <c r="CD819" s="35" t="str">
        <f t="shared" si="1341"/>
        <v/>
      </c>
      <c r="CE819" s="13" t="b">
        <f t="shared" si="1342"/>
        <v>0</v>
      </c>
      <c r="CF819" s="35" t="str">
        <f t="shared" si="1343"/>
        <v/>
      </c>
      <c r="CG819" s="179">
        <f t="shared" si="1344"/>
        <v>0</v>
      </c>
      <c r="CH819" s="179">
        <f t="shared" si="1345"/>
        <v>0</v>
      </c>
      <c r="CI819" s="218">
        <f t="shared" si="1384"/>
        <v>0</v>
      </c>
      <c r="CJ819" s="218">
        <f t="shared" si="1385"/>
        <v>0</v>
      </c>
      <c r="CK819" s="218">
        <f t="shared" si="1386"/>
        <v>0</v>
      </c>
      <c r="CL819" s="218">
        <f t="shared" si="1387"/>
        <v>0</v>
      </c>
      <c r="CM819" s="218">
        <f t="shared" si="1388"/>
        <v>0</v>
      </c>
      <c r="CN819" s="218">
        <f t="shared" si="1389"/>
        <v>0</v>
      </c>
      <c r="CO819" s="218">
        <f t="shared" si="1390"/>
        <v>0</v>
      </c>
      <c r="CP819" s="218">
        <f t="shared" si="1391"/>
        <v>0</v>
      </c>
      <c r="CQ819" s="218">
        <f t="shared" si="1392"/>
        <v>0</v>
      </c>
      <c r="CR819" s="218">
        <f t="shared" si="1393"/>
        <v>0</v>
      </c>
      <c r="CS819" s="14">
        <f t="shared" si="1346"/>
        <v>0</v>
      </c>
      <c r="CT819" s="236">
        <f t="shared" si="1347"/>
        <v>0</v>
      </c>
      <c r="CU819" s="237">
        <f t="shared" si="1419"/>
        <v>0</v>
      </c>
      <c r="CV819" s="16">
        <f t="shared" si="1419"/>
        <v>0</v>
      </c>
      <c r="CW819" s="16">
        <f t="shared" si="1419"/>
        <v>0</v>
      </c>
      <c r="CX819" s="16">
        <f t="shared" si="1419"/>
        <v>0</v>
      </c>
      <c r="CY819" s="16">
        <f t="shared" si="1419"/>
        <v>0</v>
      </c>
      <c r="CZ819" s="16">
        <f t="shared" si="1419"/>
        <v>0</v>
      </c>
      <c r="DA819" s="16">
        <f t="shared" si="1419"/>
        <v>0</v>
      </c>
      <c r="DB819" s="16">
        <f t="shared" si="1419"/>
        <v>0</v>
      </c>
      <c r="DC819" s="16">
        <f t="shared" si="1419"/>
        <v>0</v>
      </c>
      <c r="DD819" s="238">
        <f t="shared" si="1419"/>
        <v>0</v>
      </c>
      <c r="DE819" s="232">
        <f t="shared" si="1420"/>
        <v>0</v>
      </c>
      <c r="DF819" s="132">
        <f t="shared" si="1420"/>
        <v>0</v>
      </c>
      <c r="DG819" s="132">
        <f t="shared" si="1420"/>
        <v>0</v>
      </c>
      <c r="DH819" s="132">
        <f t="shared" si="1420"/>
        <v>0</v>
      </c>
      <c r="DI819" s="132">
        <f t="shared" si="1420"/>
        <v>0</v>
      </c>
      <c r="DJ819" s="132">
        <f t="shared" si="1420"/>
        <v>0</v>
      </c>
      <c r="DK819" s="132">
        <f t="shared" si="1420"/>
        <v>0</v>
      </c>
      <c r="DL819" s="132">
        <f t="shared" si="1420"/>
        <v>0</v>
      </c>
      <c r="DM819" s="132">
        <f t="shared" si="1420"/>
        <v>0</v>
      </c>
      <c r="DN819" s="233">
        <f t="shared" si="1420"/>
        <v>0</v>
      </c>
      <c r="DO819" s="232">
        <f t="shared" si="1348"/>
        <v>0</v>
      </c>
      <c r="DP819" s="132">
        <f t="shared" si="1349"/>
        <v>0</v>
      </c>
      <c r="DQ819" s="132">
        <f t="shared" si="1350"/>
        <v>0</v>
      </c>
      <c r="DR819" s="132">
        <f t="shared" si="1351"/>
        <v>0</v>
      </c>
      <c r="DS819" s="132">
        <f t="shared" si="1352"/>
        <v>0</v>
      </c>
      <c r="DT819" s="132">
        <f t="shared" si="1353"/>
        <v>0</v>
      </c>
      <c r="DU819" s="132">
        <f t="shared" si="1354"/>
        <v>0</v>
      </c>
      <c r="DV819" s="132">
        <f t="shared" si="1355"/>
        <v>0</v>
      </c>
      <c r="DW819" s="132">
        <f t="shared" si="1356"/>
        <v>0</v>
      </c>
      <c r="DX819" s="233">
        <f t="shared" si="1357"/>
        <v>0</v>
      </c>
      <c r="DY819" s="231" t="b">
        <f t="shared" si="1394"/>
        <v>0</v>
      </c>
      <c r="DZ819" s="163"/>
      <c r="EA819" s="226" t="str">
        <f t="shared" si="1395"/>
        <v/>
      </c>
      <c r="EB819" s="178" t="str">
        <f t="shared" si="1396"/>
        <v/>
      </c>
      <c r="EC819" s="178" t="str">
        <f t="shared" si="1397"/>
        <v/>
      </c>
      <c r="ED819" s="178" t="str">
        <f t="shared" si="1398"/>
        <v/>
      </c>
      <c r="EE819" s="178" t="str">
        <f t="shared" si="1399"/>
        <v/>
      </c>
      <c r="EF819" s="178" t="str">
        <f t="shared" si="1400"/>
        <v/>
      </c>
      <c r="EG819" s="178" t="str">
        <f t="shared" si="1401"/>
        <v/>
      </c>
      <c r="EH819" s="178" t="str">
        <f t="shared" si="1402"/>
        <v/>
      </c>
      <c r="EI819" s="178" t="str">
        <f t="shared" si="1403"/>
        <v/>
      </c>
      <c r="EJ819" s="227" t="str">
        <f t="shared" si="1404"/>
        <v/>
      </c>
      <c r="EK819" s="230" t="str">
        <f t="shared" si="1358"/>
        <v/>
      </c>
      <c r="EL819" s="177" t="str">
        <f t="shared" si="1359"/>
        <v/>
      </c>
      <c r="EM819" s="177" t="str">
        <f t="shared" si="1360"/>
        <v/>
      </c>
      <c r="EN819" s="177" t="str">
        <f t="shared" si="1361"/>
        <v/>
      </c>
      <c r="EO819" s="177" t="str">
        <f t="shared" si="1362"/>
        <v/>
      </c>
      <c r="EP819" s="177" t="str">
        <f t="shared" si="1363"/>
        <v/>
      </c>
      <c r="EQ819" s="177" t="str">
        <f t="shared" si="1364"/>
        <v/>
      </c>
      <c r="ER819" s="177" t="str">
        <f t="shared" si="1365"/>
        <v/>
      </c>
      <c r="ES819" s="177" t="str">
        <f t="shared" si="1366"/>
        <v/>
      </c>
      <c r="ET819" s="177" t="str">
        <f t="shared" si="1367"/>
        <v/>
      </c>
      <c r="EU819" s="229" t="e">
        <f t="shared" si="1368"/>
        <v>#VALUE!</v>
      </c>
      <c r="EV819" s="27" t="e">
        <f t="shared" si="1369"/>
        <v>#VALUE!</v>
      </c>
      <c r="EW819" s="27" t="e">
        <f t="shared" si="1370"/>
        <v>#VALUE!</v>
      </c>
      <c r="EX819" s="28" t="e">
        <f t="shared" si="1371"/>
        <v>#VALUE!</v>
      </c>
      <c r="EY819" s="28" t="e">
        <f t="shared" si="1372"/>
        <v>#VALUE!</v>
      </c>
      <c r="EZ819" s="28" t="b">
        <f t="shared" si="1373"/>
        <v>0</v>
      </c>
      <c r="FA819" s="176" t="str">
        <f t="shared" si="1374"/>
        <v/>
      </c>
      <c r="FB819" s="27" t="e" cm="1">
        <f t="array" aca="1" ref="FB819" ca="1">TEXT(RIGHT(10-RIGHT(SUM(INDEX(1*(MID(MID(C819,1,1)*2,ROW(INDIRECT("1:"&amp;LEN(MID(C819,1,1)*2))),1)),,))+MID(C819,2,1)+
SUM(INDEX(1*(MID(MID(C819,3,1)*2,ROW(INDIRECT("1:"&amp;LEN(MID(C819,3,1)*2))),1)),,))+MID(C819,4,1)+
SUM(INDEX(1*(MID(MID(C819,5,1)*2,ROW(INDIRECT("1:"&amp;LEN(MID(C819,5,1)*2))),1)),,))+MID(C819,6,1)+
SUM(INDEX(1*(MID(MID(C819,8,1)*2,ROW(INDIRECT("1:"&amp;LEN(MID(C819,8,1)*2))),1)),,))+MID(C819,9,1)+
SUM(INDEX(1*(MID(MID(C819,10,1)*2,ROW(INDIRECT("1:"&amp;LEN(MID(C819,10,1)*2))),1)),,)),1),1),"0")</f>
        <v>#VALUE!</v>
      </c>
      <c r="FC819" s="27" t="str">
        <f t="shared" si="1375"/>
        <v/>
      </c>
      <c r="FD819" s="29" t="b">
        <f t="shared" si="1376"/>
        <v>0</v>
      </c>
      <c r="FE819" s="112" t="b">
        <f>IFERROR(MATCH(D819,'Avtal för korttidsarbete'!$G$13:$G$1012,0),TRUE)</f>
        <v>1</v>
      </c>
      <c r="FF819" s="112" t="b">
        <f t="shared" si="1405"/>
        <v>0</v>
      </c>
      <c r="FG819" s="113" t="str" cm="1">
        <f t="array" ref="FG819">IF(FE819=TRUE,"x",INDEX('Avtal för korttidsarbete'!$E$13:$E$1012,$FE819))</f>
        <v>x</v>
      </c>
      <c r="FH819" s="113" t="str" cm="1">
        <f t="array" ref="FH819">IF(FE819=TRUE,"x",INDEX('Avtal för korttidsarbete'!$F$13:$F$1012,$FE819))</f>
        <v>x</v>
      </c>
      <c r="FI819" s="112" t="b">
        <f t="shared" si="1406"/>
        <v>0</v>
      </c>
      <c r="FJ819" s="135">
        <f t="shared" si="1407"/>
        <v>44166</v>
      </c>
      <c r="FK819" s="135">
        <f t="shared" si="1408"/>
        <v>44377</v>
      </c>
      <c r="FL819" s="112" t="b">
        <f t="shared" si="1409"/>
        <v>0</v>
      </c>
      <c r="FM819" s="113">
        <f t="shared" si="1410"/>
        <v>44166</v>
      </c>
      <c r="FN819" s="135">
        <f t="shared" si="1411"/>
        <v>44377</v>
      </c>
      <c r="FO819" s="148" t="b">
        <f>IFERROR(INDEX('Avtal för korttidsarbete'!R:R,MATCH(D819,'Avtal för korttidsarbete'!$G:$G,0)),TRUE)</f>
        <v>1</v>
      </c>
      <c r="FP819" s="135" t="str">
        <f>IF(FO819,"-",INDEX('Avtal för korttidsarbete'!$D:$D,MATCH(D819,'Avtal för korttidsarbete'!$G:$G,0)))</f>
        <v>-</v>
      </c>
      <c r="FQ819" s="113" t="b">
        <f>IFERROR(G819&gt;INDEX(Uppsägningar!E:E,MATCH(C819,Uppsägningar!C:C,0)),FALSE)</f>
        <v>0</v>
      </c>
    </row>
    <row r="820" spans="1:173" x14ac:dyDescent="0.25">
      <c r="A820" s="19">
        <v>804</v>
      </c>
      <c r="B820" s="20"/>
      <c r="C820" s="183"/>
      <c r="D820" s="66"/>
      <c r="E820" s="212">
        <f>IFERROR(INDEX(Admin!$C$7:$C$10,MATCH(FP820,TblNivåValTExt,0)),0)</f>
        <v>0</v>
      </c>
      <c r="F820" s="1"/>
      <c r="G820" s="1"/>
      <c r="H820" s="78"/>
      <c r="I820" s="181"/>
      <c r="J820" s="181"/>
      <c r="K820" s="182"/>
      <c r="L820" s="182"/>
      <c r="M820" s="181"/>
      <c r="N820" s="181"/>
      <c r="O820" s="181"/>
      <c r="P820" s="182"/>
      <c r="Q820" s="182"/>
      <c r="R820" s="181"/>
      <c r="S820" s="181"/>
      <c r="T820" s="181"/>
      <c r="U820" s="182"/>
      <c r="V820" s="182"/>
      <c r="W820" s="181"/>
      <c r="X820" s="181"/>
      <c r="Y820" s="181"/>
      <c r="Z820" s="182"/>
      <c r="AA820" s="182"/>
      <c r="AB820" s="181"/>
      <c r="AC820" s="181"/>
      <c r="AD820" s="181"/>
      <c r="AE820" s="182"/>
      <c r="AF820" s="182"/>
      <c r="AG820" s="181"/>
      <c r="AH820" s="181"/>
      <c r="AI820" s="181"/>
      <c r="AJ820" s="182"/>
      <c r="AK820" s="182"/>
      <c r="AL820" s="181"/>
      <c r="AM820" s="181"/>
      <c r="AN820" s="181"/>
      <c r="AO820" s="182"/>
      <c r="AP820" s="182"/>
      <c r="AQ820" s="181"/>
      <c r="AR820" s="181"/>
      <c r="AS820" s="181"/>
      <c r="AT820" s="182"/>
      <c r="AU820" s="182"/>
      <c r="AV820" s="181"/>
      <c r="AW820" s="181"/>
      <c r="AX820" s="181"/>
      <c r="AY820" s="182"/>
      <c r="AZ820" s="182"/>
      <c r="BA820" s="181"/>
      <c r="BB820" s="181"/>
      <c r="BC820" s="181"/>
      <c r="BD820" s="182"/>
      <c r="BE820" s="182"/>
      <c r="BF820" s="181"/>
      <c r="BG820" s="180">
        <f t="shared" si="1377"/>
        <v>0</v>
      </c>
      <c r="BH820" s="116" t="str">
        <f t="shared" si="1378"/>
        <v/>
      </c>
      <c r="BI820" s="80" t="b">
        <f t="shared" si="1326"/>
        <v>0</v>
      </c>
      <c r="BJ820" s="80" t="str">
        <f t="shared" si="1327"/>
        <v/>
      </c>
      <c r="BK820" s="80" t="b">
        <f t="shared" si="1379"/>
        <v>0</v>
      </c>
      <c r="BL820" s="13" t="str">
        <f t="shared" si="1328"/>
        <v/>
      </c>
      <c r="BM820" s="13" t="b">
        <f t="shared" si="1380"/>
        <v>0</v>
      </c>
      <c r="BN820" s="35" t="str">
        <f t="shared" si="1329"/>
        <v/>
      </c>
      <c r="BO820" s="13" t="b">
        <f t="shared" si="1330"/>
        <v>0</v>
      </c>
      <c r="BP820" s="35" t="str">
        <f t="shared" si="1331"/>
        <v/>
      </c>
      <c r="BQ820" s="13" t="b">
        <f t="shared" si="1332"/>
        <v>0</v>
      </c>
      <c r="BR820" s="35" t="str">
        <f t="shared" si="1333"/>
        <v/>
      </c>
      <c r="BS820" s="35" t="b">
        <f t="shared" si="1334"/>
        <v>0</v>
      </c>
      <c r="BT820" s="35" t="str">
        <f t="shared" si="1335"/>
        <v/>
      </c>
      <c r="BU820" s="35" t="b">
        <f t="shared" si="1336"/>
        <v>0</v>
      </c>
      <c r="BV820" s="35" t="str">
        <f t="shared" si="1337"/>
        <v/>
      </c>
      <c r="BW820" s="13" t="b">
        <f t="shared" si="1412"/>
        <v>0</v>
      </c>
      <c r="BX820" s="35" t="str">
        <f t="shared" si="1338"/>
        <v/>
      </c>
      <c r="BY820" s="265" t="b">
        <f t="shared" si="1381"/>
        <v>0</v>
      </c>
      <c r="BZ820" s="35" t="str">
        <f t="shared" si="1339"/>
        <v/>
      </c>
      <c r="CA820" s="265" t="b">
        <f t="shared" si="1382"/>
        <v>0</v>
      </c>
      <c r="CB820" s="35" t="str">
        <f t="shared" si="1340"/>
        <v/>
      </c>
      <c r="CC820" s="272" t="b">
        <f t="shared" si="1383"/>
        <v>0</v>
      </c>
      <c r="CD820" s="35" t="str">
        <f t="shared" si="1341"/>
        <v/>
      </c>
      <c r="CE820" s="13" t="b">
        <f t="shared" si="1342"/>
        <v>0</v>
      </c>
      <c r="CF820" s="35" t="str">
        <f t="shared" si="1343"/>
        <v/>
      </c>
      <c r="CG820" s="179">
        <f t="shared" si="1344"/>
        <v>0</v>
      </c>
      <c r="CH820" s="179">
        <f t="shared" si="1345"/>
        <v>0</v>
      </c>
      <c r="CI820" s="218">
        <f t="shared" si="1384"/>
        <v>0</v>
      </c>
      <c r="CJ820" s="218">
        <f t="shared" si="1385"/>
        <v>0</v>
      </c>
      <c r="CK820" s="218">
        <f t="shared" si="1386"/>
        <v>0</v>
      </c>
      <c r="CL820" s="218">
        <f t="shared" si="1387"/>
        <v>0</v>
      </c>
      <c r="CM820" s="218">
        <f t="shared" si="1388"/>
        <v>0</v>
      </c>
      <c r="CN820" s="218">
        <f t="shared" si="1389"/>
        <v>0</v>
      </c>
      <c r="CO820" s="218">
        <f t="shared" si="1390"/>
        <v>0</v>
      </c>
      <c r="CP820" s="218">
        <f t="shared" si="1391"/>
        <v>0</v>
      </c>
      <c r="CQ820" s="218">
        <f t="shared" si="1392"/>
        <v>0</v>
      </c>
      <c r="CR820" s="218">
        <f t="shared" si="1393"/>
        <v>0</v>
      </c>
      <c r="CS820" s="14">
        <f t="shared" si="1346"/>
        <v>0</v>
      </c>
      <c r="CT820" s="236">
        <f t="shared" si="1347"/>
        <v>0</v>
      </c>
      <c r="CU820" s="237">
        <f t="shared" si="1419"/>
        <v>0</v>
      </c>
      <c r="CV820" s="16">
        <f t="shared" si="1419"/>
        <v>0</v>
      </c>
      <c r="CW820" s="16">
        <f t="shared" si="1419"/>
        <v>0</v>
      </c>
      <c r="CX820" s="16">
        <f t="shared" si="1419"/>
        <v>0</v>
      </c>
      <c r="CY820" s="16">
        <f t="shared" si="1419"/>
        <v>0</v>
      </c>
      <c r="CZ820" s="16">
        <f t="shared" si="1419"/>
        <v>0</v>
      </c>
      <c r="DA820" s="16">
        <f t="shared" si="1419"/>
        <v>0</v>
      </c>
      <c r="DB820" s="16">
        <f t="shared" si="1419"/>
        <v>0</v>
      </c>
      <c r="DC820" s="16">
        <f t="shared" si="1419"/>
        <v>0</v>
      </c>
      <c r="DD820" s="238">
        <f t="shared" si="1419"/>
        <v>0</v>
      </c>
      <c r="DE820" s="232">
        <f t="shared" si="1420"/>
        <v>0</v>
      </c>
      <c r="DF820" s="132">
        <f t="shared" si="1420"/>
        <v>0</v>
      </c>
      <c r="DG820" s="132">
        <f t="shared" si="1420"/>
        <v>0</v>
      </c>
      <c r="DH820" s="132">
        <f t="shared" si="1420"/>
        <v>0</v>
      </c>
      <c r="DI820" s="132">
        <f t="shared" si="1420"/>
        <v>0</v>
      </c>
      <c r="DJ820" s="132">
        <f t="shared" si="1420"/>
        <v>0</v>
      </c>
      <c r="DK820" s="132">
        <f t="shared" si="1420"/>
        <v>0</v>
      </c>
      <c r="DL820" s="132">
        <f t="shared" si="1420"/>
        <v>0</v>
      </c>
      <c r="DM820" s="132">
        <f t="shared" si="1420"/>
        <v>0</v>
      </c>
      <c r="DN820" s="233">
        <f t="shared" si="1420"/>
        <v>0</v>
      </c>
      <c r="DO820" s="232">
        <f t="shared" si="1348"/>
        <v>0</v>
      </c>
      <c r="DP820" s="132">
        <f t="shared" si="1349"/>
        <v>0</v>
      </c>
      <c r="DQ820" s="132">
        <f t="shared" si="1350"/>
        <v>0</v>
      </c>
      <c r="DR820" s="132">
        <f t="shared" si="1351"/>
        <v>0</v>
      </c>
      <c r="DS820" s="132">
        <f t="shared" si="1352"/>
        <v>0</v>
      </c>
      <c r="DT820" s="132">
        <f t="shared" si="1353"/>
        <v>0</v>
      </c>
      <c r="DU820" s="132">
        <f t="shared" si="1354"/>
        <v>0</v>
      </c>
      <c r="DV820" s="132">
        <f t="shared" si="1355"/>
        <v>0</v>
      </c>
      <c r="DW820" s="132">
        <f t="shared" si="1356"/>
        <v>0</v>
      </c>
      <c r="DX820" s="233">
        <f t="shared" si="1357"/>
        <v>0</v>
      </c>
      <c r="DY820" s="231" t="b">
        <f t="shared" si="1394"/>
        <v>0</v>
      </c>
      <c r="DZ820" s="163"/>
      <c r="EA820" s="226" t="str">
        <f t="shared" si="1395"/>
        <v/>
      </c>
      <c r="EB820" s="178" t="str">
        <f t="shared" si="1396"/>
        <v/>
      </c>
      <c r="EC820" s="178" t="str">
        <f t="shared" si="1397"/>
        <v/>
      </c>
      <c r="ED820" s="178" t="str">
        <f t="shared" si="1398"/>
        <v/>
      </c>
      <c r="EE820" s="178" t="str">
        <f t="shared" si="1399"/>
        <v/>
      </c>
      <c r="EF820" s="178" t="str">
        <f t="shared" si="1400"/>
        <v/>
      </c>
      <c r="EG820" s="178" t="str">
        <f t="shared" si="1401"/>
        <v/>
      </c>
      <c r="EH820" s="178" t="str">
        <f t="shared" si="1402"/>
        <v/>
      </c>
      <c r="EI820" s="178" t="str">
        <f t="shared" si="1403"/>
        <v/>
      </c>
      <c r="EJ820" s="227" t="str">
        <f t="shared" si="1404"/>
        <v/>
      </c>
      <c r="EK820" s="230" t="str">
        <f t="shared" si="1358"/>
        <v/>
      </c>
      <c r="EL820" s="177" t="str">
        <f t="shared" si="1359"/>
        <v/>
      </c>
      <c r="EM820" s="177" t="str">
        <f t="shared" si="1360"/>
        <v/>
      </c>
      <c r="EN820" s="177" t="str">
        <f t="shared" si="1361"/>
        <v/>
      </c>
      <c r="EO820" s="177" t="str">
        <f t="shared" si="1362"/>
        <v/>
      </c>
      <c r="EP820" s="177" t="str">
        <f t="shared" si="1363"/>
        <v/>
      </c>
      <c r="EQ820" s="177" t="str">
        <f t="shared" si="1364"/>
        <v/>
      </c>
      <c r="ER820" s="177" t="str">
        <f t="shared" si="1365"/>
        <v/>
      </c>
      <c r="ES820" s="177" t="str">
        <f t="shared" si="1366"/>
        <v/>
      </c>
      <c r="ET820" s="177" t="str">
        <f t="shared" si="1367"/>
        <v/>
      </c>
      <c r="EU820" s="229" t="e">
        <f t="shared" si="1368"/>
        <v>#VALUE!</v>
      </c>
      <c r="EV820" s="27" t="e">
        <f t="shared" si="1369"/>
        <v>#VALUE!</v>
      </c>
      <c r="EW820" s="27" t="e">
        <f t="shared" si="1370"/>
        <v>#VALUE!</v>
      </c>
      <c r="EX820" s="28" t="e">
        <f t="shared" si="1371"/>
        <v>#VALUE!</v>
      </c>
      <c r="EY820" s="28" t="e">
        <f t="shared" si="1372"/>
        <v>#VALUE!</v>
      </c>
      <c r="EZ820" s="28" t="b">
        <f t="shared" si="1373"/>
        <v>0</v>
      </c>
      <c r="FA820" s="176" t="str">
        <f t="shared" si="1374"/>
        <v/>
      </c>
      <c r="FB820" s="27" t="e" cm="1">
        <f t="array" aca="1" ref="FB820" ca="1">TEXT(RIGHT(10-RIGHT(SUM(INDEX(1*(MID(MID(C820,1,1)*2,ROW(INDIRECT("1:"&amp;LEN(MID(C820,1,1)*2))),1)),,))+MID(C820,2,1)+
SUM(INDEX(1*(MID(MID(C820,3,1)*2,ROW(INDIRECT("1:"&amp;LEN(MID(C820,3,1)*2))),1)),,))+MID(C820,4,1)+
SUM(INDEX(1*(MID(MID(C820,5,1)*2,ROW(INDIRECT("1:"&amp;LEN(MID(C820,5,1)*2))),1)),,))+MID(C820,6,1)+
SUM(INDEX(1*(MID(MID(C820,8,1)*2,ROW(INDIRECT("1:"&amp;LEN(MID(C820,8,1)*2))),1)),,))+MID(C820,9,1)+
SUM(INDEX(1*(MID(MID(C820,10,1)*2,ROW(INDIRECT("1:"&amp;LEN(MID(C820,10,1)*2))),1)),,)),1),1),"0")</f>
        <v>#VALUE!</v>
      </c>
      <c r="FC820" s="27" t="str">
        <f t="shared" si="1375"/>
        <v/>
      </c>
      <c r="FD820" s="29" t="b">
        <f t="shared" si="1376"/>
        <v>0</v>
      </c>
      <c r="FE820" s="112" t="b">
        <f>IFERROR(MATCH(D820,'Avtal för korttidsarbete'!$G$13:$G$1012,0),TRUE)</f>
        <v>1</v>
      </c>
      <c r="FF820" s="112" t="b">
        <f t="shared" si="1405"/>
        <v>0</v>
      </c>
      <c r="FG820" s="113" t="str" cm="1">
        <f t="array" ref="FG820">IF(FE820=TRUE,"x",INDEX('Avtal för korttidsarbete'!$E$13:$E$1012,$FE820))</f>
        <v>x</v>
      </c>
      <c r="FH820" s="113" t="str" cm="1">
        <f t="array" ref="FH820">IF(FE820=TRUE,"x",INDEX('Avtal för korttidsarbete'!$F$13:$F$1012,$FE820))</f>
        <v>x</v>
      </c>
      <c r="FI820" s="112" t="b">
        <f t="shared" si="1406"/>
        <v>0</v>
      </c>
      <c r="FJ820" s="135">
        <f t="shared" si="1407"/>
        <v>44166</v>
      </c>
      <c r="FK820" s="135">
        <f t="shared" si="1408"/>
        <v>44377</v>
      </c>
      <c r="FL820" s="112" t="b">
        <f t="shared" si="1409"/>
        <v>0</v>
      </c>
      <c r="FM820" s="113">
        <f t="shared" si="1410"/>
        <v>44166</v>
      </c>
      <c r="FN820" s="135">
        <f t="shared" si="1411"/>
        <v>44377</v>
      </c>
      <c r="FO820" s="148" t="b">
        <f>IFERROR(INDEX('Avtal för korttidsarbete'!R:R,MATCH(D820,'Avtal för korttidsarbete'!$G:$G,0)),TRUE)</f>
        <v>1</v>
      </c>
      <c r="FP820" s="135" t="str">
        <f>IF(FO820,"-",INDEX('Avtal för korttidsarbete'!$D:$D,MATCH(D820,'Avtal för korttidsarbete'!$G:$G,0)))</f>
        <v>-</v>
      </c>
      <c r="FQ820" s="113" t="b">
        <f>IFERROR(G820&gt;INDEX(Uppsägningar!E:E,MATCH(C820,Uppsägningar!C:C,0)),FALSE)</f>
        <v>0</v>
      </c>
    </row>
    <row r="821" spans="1:173" x14ac:dyDescent="0.25">
      <c r="A821" s="19">
        <v>805</v>
      </c>
      <c r="B821" s="20"/>
      <c r="C821" s="183"/>
      <c r="D821" s="66"/>
      <c r="E821" s="212">
        <f>IFERROR(INDEX(Admin!$C$7:$C$10,MATCH(FP821,TblNivåValTExt,0)),0)</f>
        <v>0</v>
      </c>
      <c r="F821" s="1"/>
      <c r="G821" s="1"/>
      <c r="H821" s="78"/>
      <c r="I821" s="181"/>
      <c r="J821" s="181"/>
      <c r="K821" s="182"/>
      <c r="L821" s="182"/>
      <c r="M821" s="181"/>
      <c r="N821" s="181"/>
      <c r="O821" s="181"/>
      <c r="P821" s="182"/>
      <c r="Q821" s="182"/>
      <c r="R821" s="181"/>
      <c r="S821" s="181"/>
      <c r="T821" s="181"/>
      <c r="U821" s="182"/>
      <c r="V821" s="182"/>
      <c r="W821" s="181"/>
      <c r="X821" s="181"/>
      <c r="Y821" s="181"/>
      <c r="Z821" s="182"/>
      <c r="AA821" s="182"/>
      <c r="AB821" s="181"/>
      <c r="AC821" s="181"/>
      <c r="AD821" s="181"/>
      <c r="AE821" s="182"/>
      <c r="AF821" s="182"/>
      <c r="AG821" s="181"/>
      <c r="AH821" s="181"/>
      <c r="AI821" s="181"/>
      <c r="AJ821" s="182"/>
      <c r="AK821" s="182"/>
      <c r="AL821" s="181"/>
      <c r="AM821" s="181"/>
      <c r="AN821" s="181"/>
      <c r="AO821" s="182"/>
      <c r="AP821" s="182"/>
      <c r="AQ821" s="181"/>
      <c r="AR821" s="181"/>
      <c r="AS821" s="181"/>
      <c r="AT821" s="182"/>
      <c r="AU821" s="182"/>
      <c r="AV821" s="181"/>
      <c r="AW821" s="181"/>
      <c r="AX821" s="181"/>
      <c r="AY821" s="182"/>
      <c r="AZ821" s="182"/>
      <c r="BA821" s="181"/>
      <c r="BB821" s="181"/>
      <c r="BC821" s="181"/>
      <c r="BD821" s="182"/>
      <c r="BE821" s="182"/>
      <c r="BF821" s="181"/>
      <c r="BG821" s="180">
        <f t="shared" si="1377"/>
        <v>0</v>
      </c>
      <c r="BH821" s="116" t="str">
        <f t="shared" si="1378"/>
        <v/>
      </c>
      <c r="BI821" s="80" t="b">
        <f t="shared" si="1326"/>
        <v>0</v>
      </c>
      <c r="BJ821" s="80" t="str">
        <f t="shared" si="1327"/>
        <v/>
      </c>
      <c r="BK821" s="80" t="b">
        <f t="shared" si="1379"/>
        <v>0</v>
      </c>
      <c r="BL821" s="13" t="str">
        <f t="shared" si="1328"/>
        <v/>
      </c>
      <c r="BM821" s="13" t="b">
        <f t="shared" si="1380"/>
        <v>0</v>
      </c>
      <c r="BN821" s="35" t="str">
        <f t="shared" si="1329"/>
        <v/>
      </c>
      <c r="BO821" s="13" t="b">
        <f t="shared" si="1330"/>
        <v>0</v>
      </c>
      <c r="BP821" s="35" t="str">
        <f t="shared" si="1331"/>
        <v/>
      </c>
      <c r="BQ821" s="13" t="b">
        <f t="shared" si="1332"/>
        <v>0</v>
      </c>
      <c r="BR821" s="35" t="str">
        <f t="shared" si="1333"/>
        <v/>
      </c>
      <c r="BS821" s="35" t="b">
        <f t="shared" si="1334"/>
        <v>0</v>
      </c>
      <c r="BT821" s="35" t="str">
        <f t="shared" si="1335"/>
        <v/>
      </c>
      <c r="BU821" s="35" t="b">
        <f t="shared" si="1336"/>
        <v>0</v>
      </c>
      <c r="BV821" s="35" t="str">
        <f t="shared" si="1337"/>
        <v/>
      </c>
      <c r="BW821" s="13" t="b">
        <f t="shared" si="1412"/>
        <v>0</v>
      </c>
      <c r="BX821" s="35" t="str">
        <f t="shared" si="1338"/>
        <v/>
      </c>
      <c r="BY821" s="265" t="b">
        <f t="shared" si="1381"/>
        <v>0</v>
      </c>
      <c r="BZ821" s="35" t="str">
        <f t="shared" si="1339"/>
        <v/>
      </c>
      <c r="CA821" s="265" t="b">
        <f t="shared" si="1382"/>
        <v>0</v>
      </c>
      <c r="CB821" s="35" t="str">
        <f t="shared" si="1340"/>
        <v/>
      </c>
      <c r="CC821" s="272" t="b">
        <f t="shared" si="1383"/>
        <v>0</v>
      </c>
      <c r="CD821" s="35" t="str">
        <f t="shared" si="1341"/>
        <v/>
      </c>
      <c r="CE821" s="13" t="b">
        <f t="shared" si="1342"/>
        <v>0</v>
      </c>
      <c r="CF821" s="35" t="str">
        <f t="shared" si="1343"/>
        <v/>
      </c>
      <c r="CG821" s="179">
        <f t="shared" si="1344"/>
        <v>0</v>
      </c>
      <c r="CH821" s="179">
        <f t="shared" si="1345"/>
        <v>0</v>
      </c>
      <c r="CI821" s="218">
        <f t="shared" si="1384"/>
        <v>0</v>
      </c>
      <c r="CJ821" s="218">
        <f t="shared" si="1385"/>
        <v>0</v>
      </c>
      <c r="CK821" s="218">
        <f t="shared" si="1386"/>
        <v>0</v>
      </c>
      <c r="CL821" s="218">
        <f t="shared" si="1387"/>
        <v>0</v>
      </c>
      <c r="CM821" s="218">
        <f t="shared" si="1388"/>
        <v>0</v>
      </c>
      <c r="CN821" s="218">
        <f t="shared" si="1389"/>
        <v>0</v>
      </c>
      <c r="CO821" s="218">
        <f t="shared" si="1390"/>
        <v>0</v>
      </c>
      <c r="CP821" s="218">
        <f t="shared" si="1391"/>
        <v>0</v>
      </c>
      <c r="CQ821" s="218">
        <f t="shared" si="1392"/>
        <v>0</v>
      </c>
      <c r="CR821" s="218">
        <f t="shared" si="1393"/>
        <v>0</v>
      </c>
      <c r="CS821" s="14">
        <f t="shared" si="1346"/>
        <v>0</v>
      </c>
      <c r="CT821" s="236">
        <f t="shared" si="1347"/>
        <v>0</v>
      </c>
      <c r="CU821" s="237">
        <f t="shared" si="1419"/>
        <v>0</v>
      </c>
      <c r="CV821" s="16">
        <f t="shared" si="1419"/>
        <v>0</v>
      </c>
      <c r="CW821" s="16">
        <f t="shared" si="1419"/>
        <v>0</v>
      </c>
      <c r="CX821" s="16">
        <f t="shared" si="1419"/>
        <v>0</v>
      </c>
      <c r="CY821" s="16">
        <f t="shared" si="1419"/>
        <v>0</v>
      </c>
      <c r="CZ821" s="16">
        <f t="shared" si="1419"/>
        <v>0</v>
      </c>
      <c r="DA821" s="16">
        <f t="shared" si="1419"/>
        <v>0</v>
      </c>
      <c r="DB821" s="16">
        <f t="shared" si="1419"/>
        <v>0</v>
      </c>
      <c r="DC821" s="16">
        <f t="shared" si="1419"/>
        <v>0</v>
      </c>
      <c r="DD821" s="238">
        <f t="shared" si="1419"/>
        <v>0</v>
      </c>
      <c r="DE821" s="232">
        <f t="shared" si="1420"/>
        <v>0</v>
      </c>
      <c r="DF821" s="132">
        <f t="shared" si="1420"/>
        <v>0</v>
      </c>
      <c r="DG821" s="132">
        <f t="shared" si="1420"/>
        <v>0</v>
      </c>
      <c r="DH821" s="132">
        <f t="shared" si="1420"/>
        <v>0</v>
      </c>
      <c r="DI821" s="132">
        <f t="shared" si="1420"/>
        <v>0</v>
      </c>
      <c r="DJ821" s="132">
        <f t="shared" si="1420"/>
        <v>0</v>
      </c>
      <c r="DK821" s="132">
        <f t="shared" si="1420"/>
        <v>0</v>
      </c>
      <c r="DL821" s="132">
        <f t="shared" si="1420"/>
        <v>0</v>
      </c>
      <c r="DM821" s="132">
        <f t="shared" si="1420"/>
        <v>0</v>
      </c>
      <c r="DN821" s="233">
        <f t="shared" si="1420"/>
        <v>0</v>
      </c>
      <c r="DO821" s="232">
        <f t="shared" si="1348"/>
        <v>0</v>
      </c>
      <c r="DP821" s="132">
        <f t="shared" si="1349"/>
        <v>0</v>
      </c>
      <c r="DQ821" s="132">
        <f t="shared" si="1350"/>
        <v>0</v>
      </c>
      <c r="DR821" s="132">
        <f t="shared" si="1351"/>
        <v>0</v>
      </c>
      <c r="DS821" s="132">
        <f t="shared" si="1352"/>
        <v>0</v>
      </c>
      <c r="DT821" s="132">
        <f t="shared" si="1353"/>
        <v>0</v>
      </c>
      <c r="DU821" s="132">
        <f t="shared" si="1354"/>
        <v>0</v>
      </c>
      <c r="DV821" s="132">
        <f t="shared" si="1355"/>
        <v>0</v>
      </c>
      <c r="DW821" s="132">
        <f t="shared" si="1356"/>
        <v>0</v>
      </c>
      <c r="DX821" s="233">
        <f t="shared" si="1357"/>
        <v>0</v>
      </c>
      <c r="DY821" s="231" t="b">
        <f t="shared" si="1394"/>
        <v>0</v>
      </c>
      <c r="DZ821" s="163"/>
      <c r="EA821" s="226" t="str">
        <f t="shared" si="1395"/>
        <v/>
      </c>
      <c r="EB821" s="178" t="str">
        <f t="shared" si="1396"/>
        <v/>
      </c>
      <c r="EC821" s="178" t="str">
        <f t="shared" si="1397"/>
        <v/>
      </c>
      <c r="ED821" s="178" t="str">
        <f t="shared" si="1398"/>
        <v/>
      </c>
      <c r="EE821" s="178" t="str">
        <f t="shared" si="1399"/>
        <v/>
      </c>
      <c r="EF821" s="178" t="str">
        <f t="shared" si="1400"/>
        <v/>
      </c>
      <c r="EG821" s="178" t="str">
        <f t="shared" si="1401"/>
        <v/>
      </c>
      <c r="EH821" s="178" t="str">
        <f t="shared" si="1402"/>
        <v/>
      </c>
      <c r="EI821" s="178" t="str">
        <f t="shared" si="1403"/>
        <v/>
      </c>
      <c r="EJ821" s="227" t="str">
        <f t="shared" si="1404"/>
        <v/>
      </c>
      <c r="EK821" s="230" t="str">
        <f t="shared" si="1358"/>
        <v/>
      </c>
      <c r="EL821" s="177" t="str">
        <f t="shared" si="1359"/>
        <v/>
      </c>
      <c r="EM821" s="177" t="str">
        <f t="shared" si="1360"/>
        <v/>
      </c>
      <c r="EN821" s="177" t="str">
        <f t="shared" si="1361"/>
        <v/>
      </c>
      <c r="EO821" s="177" t="str">
        <f t="shared" si="1362"/>
        <v/>
      </c>
      <c r="EP821" s="177" t="str">
        <f t="shared" si="1363"/>
        <v/>
      </c>
      <c r="EQ821" s="177" t="str">
        <f t="shared" si="1364"/>
        <v/>
      </c>
      <c r="ER821" s="177" t="str">
        <f t="shared" si="1365"/>
        <v/>
      </c>
      <c r="ES821" s="177" t="str">
        <f t="shared" si="1366"/>
        <v/>
      </c>
      <c r="ET821" s="177" t="str">
        <f t="shared" si="1367"/>
        <v/>
      </c>
      <c r="EU821" s="229" t="e">
        <f t="shared" si="1368"/>
        <v>#VALUE!</v>
      </c>
      <c r="EV821" s="27" t="e">
        <f t="shared" si="1369"/>
        <v>#VALUE!</v>
      </c>
      <c r="EW821" s="27" t="e">
        <f t="shared" si="1370"/>
        <v>#VALUE!</v>
      </c>
      <c r="EX821" s="28" t="e">
        <f t="shared" si="1371"/>
        <v>#VALUE!</v>
      </c>
      <c r="EY821" s="28" t="e">
        <f t="shared" si="1372"/>
        <v>#VALUE!</v>
      </c>
      <c r="EZ821" s="28" t="b">
        <f t="shared" si="1373"/>
        <v>0</v>
      </c>
      <c r="FA821" s="176" t="str">
        <f t="shared" si="1374"/>
        <v/>
      </c>
      <c r="FB821" s="27" t="e" cm="1">
        <f t="array" aca="1" ref="FB821" ca="1">TEXT(RIGHT(10-RIGHT(SUM(INDEX(1*(MID(MID(C821,1,1)*2,ROW(INDIRECT("1:"&amp;LEN(MID(C821,1,1)*2))),1)),,))+MID(C821,2,1)+
SUM(INDEX(1*(MID(MID(C821,3,1)*2,ROW(INDIRECT("1:"&amp;LEN(MID(C821,3,1)*2))),1)),,))+MID(C821,4,1)+
SUM(INDEX(1*(MID(MID(C821,5,1)*2,ROW(INDIRECT("1:"&amp;LEN(MID(C821,5,1)*2))),1)),,))+MID(C821,6,1)+
SUM(INDEX(1*(MID(MID(C821,8,1)*2,ROW(INDIRECT("1:"&amp;LEN(MID(C821,8,1)*2))),1)),,))+MID(C821,9,1)+
SUM(INDEX(1*(MID(MID(C821,10,1)*2,ROW(INDIRECT("1:"&amp;LEN(MID(C821,10,1)*2))),1)),,)),1),1),"0")</f>
        <v>#VALUE!</v>
      </c>
      <c r="FC821" s="27" t="str">
        <f t="shared" si="1375"/>
        <v/>
      </c>
      <c r="FD821" s="29" t="b">
        <f t="shared" si="1376"/>
        <v>0</v>
      </c>
      <c r="FE821" s="112" t="b">
        <f>IFERROR(MATCH(D821,'Avtal för korttidsarbete'!$G$13:$G$1012,0),TRUE)</f>
        <v>1</v>
      </c>
      <c r="FF821" s="112" t="b">
        <f t="shared" si="1405"/>
        <v>0</v>
      </c>
      <c r="FG821" s="113" t="str" cm="1">
        <f t="array" ref="FG821">IF(FE821=TRUE,"x",INDEX('Avtal för korttidsarbete'!$E$13:$E$1012,$FE821))</f>
        <v>x</v>
      </c>
      <c r="FH821" s="113" t="str" cm="1">
        <f t="array" ref="FH821">IF(FE821=TRUE,"x",INDEX('Avtal för korttidsarbete'!$F$13:$F$1012,$FE821))</f>
        <v>x</v>
      </c>
      <c r="FI821" s="112" t="b">
        <f t="shared" si="1406"/>
        <v>0</v>
      </c>
      <c r="FJ821" s="135">
        <f t="shared" si="1407"/>
        <v>44166</v>
      </c>
      <c r="FK821" s="135">
        <f t="shared" si="1408"/>
        <v>44377</v>
      </c>
      <c r="FL821" s="112" t="b">
        <f t="shared" si="1409"/>
        <v>0</v>
      </c>
      <c r="FM821" s="113">
        <f t="shared" si="1410"/>
        <v>44166</v>
      </c>
      <c r="FN821" s="135">
        <f t="shared" si="1411"/>
        <v>44377</v>
      </c>
      <c r="FO821" s="148" t="b">
        <f>IFERROR(INDEX('Avtal för korttidsarbete'!R:R,MATCH(D821,'Avtal för korttidsarbete'!$G:$G,0)),TRUE)</f>
        <v>1</v>
      </c>
      <c r="FP821" s="135" t="str">
        <f>IF(FO821,"-",INDEX('Avtal för korttidsarbete'!$D:$D,MATCH(D821,'Avtal för korttidsarbete'!$G:$G,0)))</f>
        <v>-</v>
      </c>
      <c r="FQ821" s="113" t="b">
        <f>IFERROR(G821&gt;INDEX(Uppsägningar!E:E,MATCH(C821,Uppsägningar!C:C,0)),FALSE)</f>
        <v>0</v>
      </c>
    </row>
    <row r="822" spans="1:173" x14ac:dyDescent="0.25">
      <c r="A822" s="19">
        <v>806</v>
      </c>
      <c r="B822" s="20"/>
      <c r="C822" s="183"/>
      <c r="D822" s="66"/>
      <c r="E822" s="212">
        <f>IFERROR(INDEX(Admin!$C$7:$C$10,MATCH(FP822,TblNivåValTExt,0)),0)</f>
        <v>0</v>
      </c>
      <c r="F822" s="1"/>
      <c r="G822" s="1"/>
      <c r="H822" s="78"/>
      <c r="I822" s="181"/>
      <c r="J822" s="181"/>
      <c r="K822" s="182"/>
      <c r="L822" s="182"/>
      <c r="M822" s="181"/>
      <c r="N822" s="181"/>
      <c r="O822" s="181"/>
      <c r="P822" s="182"/>
      <c r="Q822" s="182"/>
      <c r="R822" s="181"/>
      <c r="S822" s="181"/>
      <c r="T822" s="181"/>
      <c r="U822" s="182"/>
      <c r="V822" s="182"/>
      <c r="W822" s="181"/>
      <c r="X822" s="181"/>
      <c r="Y822" s="181"/>
      <c r="Z822" s="182"/>
      <c r="AA822" s="182"/>
      <c r="AB822" s="181"/>
      <c r="AC822" s="181"/>
      <c r="AD822" s="181"/>
      <c r="AE822" s="182"/>
      <c r="AF822" s="182"/>
      <c r="AG822" s="181"/>
      <c r="AH822" s="181"/>
      <c r="AI822" s="181"/>
      <c r="AJ822" s="182"/>
      <c r="AK822" s="182"/>
      <c r="AL822" s="181"/>
      <c r="AM822" s="181"/>
      <c r="AN822" s="181"/>
      <c r="AO822" s="182"/>
      <c r="AP822" s="182"/>
      <c r="AQ822" s="181"/>
      <c r="AR822" s="181"/>
      <c r="AS822" s="181"/>
      <c r="AT822" s="182"/>
      <c r="AU822" s="182"/>
      <c r="AV822" s="181"/>
      <c r="AW822" s="181"/>
      <c r="AX822" s="181"/>
      <c r="AY822" s="182"/>
      <c r="AZ822" s="182"/>
      <c r="BA822" s="181"/>
      <c r="BB822" s="181"/>
      <c r="BC822" s="181"/>
      <c r="BD822" s="182"/>
      <c r="BE822" s="182"/>
      <c r="BF822" s="181"/>
      <c r="BG822" s="180">
        <f t="shared" si="1377"/>
        <v>0</v>
      </c>
      <c r="BH822" s="116" t="str">
        <f t="shared" si="1378"/>
        <v/>
      </c>
      <c r="BI822" s="80" t="b">
        <f t="shared" si="1326"/>
        <v>0</v>
      </c>
      <c r="BJ822" s="80" t="str">
        <f t="shared" si="1327"/>
        <v/>
      </c>
      <c r="BK822" s="80" t="b">
        <f t="shared" si="1379"/>
        <v>0</v>
      </c>
      <c r="BL822" s="13" t="str">
        <f t="shared" si="1328"/>
        <v/>
      </c>
      <c r="BM822" s="13" t="b">
        <f t="shared" si="1380"/>
        <v>0</v>
      </c>
      <c r="BN822" s="35" t="str">
        <f t="shared" si="1329"/>
        <v/>
      </c>
      <c r="BO822" s="13" t="b">
        <f t="shared" si="1330"/>
        <v>0</v>
      </c>
      <c r="BP822" s="35" t="str">
        <f t="shared" si="1331"/>
        <v/>
      </c>
      <c r="BQ822" s="13" t="b">
        <f t="shared" si="1332"/>
        <v>0</v>
      </c>
      <c r="BR822" s="35" t="str">
        <f t="shared" si="1333"/>
        <v/>
      </c>
      <c r="BS822" s="35" t="b">
        <f t="shared" si="1334"/>
        <v>0</v>
      </c>
      <c r="BT822" s="35" t="str">
        <f t="shared" si="1335"/>
        <v/>
      </c>
      <c r="BU822" s="35" t="b">
        <f t="shared" si="1336"/>
        <v>0</v>
      </c>
      <c r="BV822" s="35" t="str">
        <f t="shared" si="1337"/>
        <v/>
      </c>
      <c r="BW822" s="13" t="b">
        <f t="shared" si="1412"/>
        <v>0</v>
      </c>
      <c r="BX822" s="35" t="str">
        <f t="shared" si="1338"/>
        <v/>
      </c>
      <c r="BY822" s="265" t="b">
        <f t="shared" si="1381"/>
        <v>0</v>
      </c>
      <c r="BZ822" s="35" t="str">
        <f t="shared" si="1339"/>
        <v/>
      </c>
      <c r="CA822" s="265" t="b">
        <f t="shared" si="1382"/>
        <v>0</v>
      </c>
      <c r="CB822" s="35" t="str">
        <f t="shared" si="1340"/>
        <v/>
      </c>
      <c r="CC822" s="272" t="b">
        <f t="shared" si="1383"/>
        <v>0</v>
      </c>
      <c r="CD822" s="35" t="str">
        <f t="shared" si="1341"/>
        <v/>
      </c>
      <c r="CE822" s="13" t="b">
        <f t="shared" si="1342"/>
        <v>0</v>
      </c>
      <c r="CF822" s="35" t="str">
        <f t="shared" si="1343"/>
        <v/>
      </c>
      <c r="CG822" s="179">
        <f t="shared" si="1344"/>
        <v>0</v>
      </c>
      <c r="CH822" s="179">
        <f t="shared" si="1345"/>
        <v>0</v>
      </c>
      <c r="CI822" s="218">
        <f t="shared" si="1384"/>
        <v>0</v>
      </c>
      <c r="CJ822" s="218">
        <f t="shared" si="1385"/>
        <v>0</v>
      </c>
      <c r="CK822" s="218">
        <f t="shared" si="1386"/>
        <v>0</v>
      </c>
      <c r="CL822" s="218">
        <f t="shared" si="1387"/>
        <v>0</v>
      </c>
      <c r="CM822" s="218">
        <f t="shared" si="1388"/>
        <v>0</v>
      </c>
      <c r="CN822" s="218">
        <f t="shared" si="1389"/>
        <v>0</v>
      </c>
      <c r="CO822" s="218">
        <f t="shared" si="1390"/>
        <v>0</v>
      </c>
      <c r="CP822" s="218">
        <f t="shared" si="1391"/>
        <v>0</v>
      </c>
      <c r="CQ822" s="218">
        <f t="shared" si="1392"/>
        <v>0</v>
      </c>
      <c r="CR822" s="218">
        <f t="shared" si="1393"/>
        <v>0</v>
      </c>
      <c r="CS822" s="14">
        <f t="shared" si="1346"/>
        <v>0</v>
      </c>
      <c r="CT822" s="236">
        <f t="shared" si="1347"/>
        <v>0</v>
      </c>
      <c r="CU822" s="237">
        <f t="shared" si="1419"/>
        <v>0</v>
      </c>
      <c r="CV822" s="16">
        <f t="shared" si="1419"/>
        <v>0</v>
      </c>
      <c r="CW822" s="16">
        <f t="shared" si="1419"/>
        <v>0</v>
      </c>
      <c r="CX822" s="16">
        <f t="shared" si="1419"/>
        <v>0</v>
      </c>
      <c r="CY822" s="16">
        <f t="shared" si="1419"/>
        <v>0</v>
      </c>
      <c r="CZ822" s="16">
        <f t="shared" si="1419"/>
        <v>0</v>
      </c>
      <c r="DA822" s="16">
        <f t="shared" si="1419"/>
        <v>0</v>
      </c>
      <c r="DB822" s="16">
        <f t="shared" si="1419"/>
        <v>0</v>
      </c>
      <c r="DC822" s="16">
        <f t="shared" si="1419"/>
        <v>0</v>
      </c>
      <c r="DD822" s="238">
        <f t="shared" si="1419"/>
        <v>0</v>
      </c>
      <c r="DE822" s="232">
        <f t="shared" si="1420"/>
        <v>0</v>
      </c>
      <c r="DF822" s="132">
        <f t="shared" si="1420"/>
        <v>0</v>
      </c>
      <c r="DG822" s="132">
        <f t="shared" si="1420"/>
        <v>0</v>
      </c>
      <c r="DH822" s="132">
        <f t="shared" si="1420"/>
        <v>0</v>
      </c>
      <c r="DI822" s="132">
        <f t="shared" si="1420"/>
        <v>0</v>
      </c>
      <c r="DJ822" s="132">
        <f t="shared" si="1420"/>
        <v>0</v>
      </c>
      <c r="DK822" s="132">
        <f t="shared" si="1420"/>
        <v>0</v>
      </c>
      <c r="DL822" s="132">
        <f t="shared" si="1420"/>
        <v>0</v>
      </c>
      <c r="DM822" s="132">
        <f t="shared" si="1420"/>
        <v>0</v>
      </c>
      <c r="DN822" s="233">
        <f t="shared" si="1420"/>
        <v>0</v>
      </c>
      <c r="DO822" s="232">
        <f t="shared" si="1348"/>
        <v>0</v>
      </c>
      <c r="DP822" s="132">
        <f t="shared" si="1349"/>
        <v>0</v>
      </c>
      <c r="DQ822" s="132">
        <f t="shared" si="1350"/>
        <v>0</v>
      </c>
      <c r="DR822" s="132">
        <f t="shared" si="1351"/>
        <v>0</v>
      </c>
      <c r="DS822" s="132">
        <f t="shared" si="1352"/>
        <v>0</v>
      </c>
      <c r="DT822" s="132">
        <f t="shared" si="1353"/>
        <v>0</v>
      </c>
      <c r="DU822" s="132">
        <f t="shared" si="1354"/>
        <v>0</v>
      </c>
      <c r="DV822" s="132">
        <f t="shared" si="1355"/>
        <v>0</v>
      </c>
      <c r="DW822" s="132">
        <f t="shared" si="1356"/>
        <v>0</v>
      </c>
      <c r="DX822" s="233">
        <f t="shared" si="1357"/>
        <v>0</v>
      </c>
      <c r="DY822" s="231" t="b">
        <f t="shared" si="1394"/>
        <v>0</v>
      </c>
      <c r="DZ822" s="163"/>
      <c r="EA822" s="226" t="str">
        <f t="shared" si="1395"/>
        <v/>
      </c>
      <c r="EB822" s="178" t="str">
        <f t="shared" si="1396"/>
        <v/>
      </c>
      <c r="EC822" s="178" t="str">
        <f t="shared" si="1397"/>
        <v/>
      </c>
      <c r="ED822" s="178" t="str">
        <f t="shared" si="1398"/>
        <v/>
      </c>
      <c r="EE822" s="178" t="str">
        <f t="shared" si="1399"/>
        <v/>
      </c>
      <c r="EF822" s="178" t="str">
        <f t="shared" si="1400"/>
        <v/>
      </c>
      <c r="EG822" s="178" t="str">
        <f t="shared" si="1401"/>
        <v/>
      </c>
      <c r="EH822" s="178" t="str">
        <f t="shared" si="1402"/>
        <v/>
      </c>
      <c r="EI822" s="178" t="str">
        <f t="shared" si="1403"/>
        <v/>
      </c>
      <c r="EJ822" s="227" t="str">
        <f t="shared" si="1404"/>
        <v/>
      </c>
      <c r="EK822" s="230" t="str">
        <f t="shared" si="1358"/>
        <v/>
      </c>
      <c r="EL822" s="177" t="str">
        <f t="shared" si="1359"/>
        <v/>
      </c>
      <c r="EM822" s="177" t="str">
        <f t="shared" si="1360"/>
        <v/>
      </c>
      <c r="EN822" s="177" t="str">
        <f t="shared" si="1361"/>
        <v/>
      </c>
      <c r="EO822" s="177" t="str">
        <f t="shared" si="1362"/>
        <v/>
      </c>
      <c r="EP822" s="177" t="str">
        <f t="shared" si="1363"/>
        <v/>
      </c>
      <c r="EQ822" s="177" t="str">
        <f t="shared" si="1364"/>
        <v/>
      </c>
      <c r="ER822" s="177" t="str">
        <f t="shared" si="1365"/>
        <v/>
      </c>
      <c r="ES822" s="177" t="str">
        <f t="shared" si="1366"/>
        <v/>
      </c>
      <c r="ET822" s="177" t="str">
        <f t="shared" si="1367"/>
        <v/>
      </c>
      <c r="EU822" s="229" t="e">
        <f t="shared" si="1368"/>
        <v>#VALUE!</v>
      </c>
      <c r="EV822" s="27" t="e">
        <f t="shared" si="1369"/>
        <v>#VALUE!</v>
      </c>
      <c r="EW822" s="27" t="e">
        <f t="shared" si="1370"/>
        <v>#VALUE!</v>
      </c>
      <c r="EX822" s="28" t="e">
        <f t="shared" si="1371"/>
        <v>#VALUE!</v>
      </c>
      <c r="EY822" s="28" t="e">
        <f t="shared" si="1372"/>
        <v>#VALUE!</v>
      </c>
      <c r="EZ822" s="28" t="b">
        <f t="shared" si="1373"/>
        <v>0</v>
      </c>
      <c r="FA822" s="176" t="str">
        <f t="shared" si="1374"/>
        <v/>
      </c>
      <c r="FB822" s="27" t="e" cm="1">
        <f t="array" aca="1" ref="FB822" ca="1">TEXT(RIGHT(10-RIGHT(SUM(INDEX(1*(MID(MID(C822,1,1)*2,ROW(INDIRECT("1:"&amp;LEN(MID(C822,1,1)*2))),1)),,))+MID(C822,2,1)+
SUM(INDEX(1*(MID(MID(C822,3,1)*2,ROW(INDIRECT("1:"&amp;LEN(MID(C822,3,1)*2))),1)),,))+MID(C822,4,1)+
SUM(INDEX(1*(MID(MID(C822,5,1)*2,ROW(INDIRECT("1:"&amp;LEN(MID(C822,5,1)*2))),1)),,))+MID(C822,6,1)+
SUM(INDEX(1*(MID(MID(C822,8,1)*2,ROW(INDIRECT("1:"&amp;LEN(MID(C822,8,1)*2))),1)),,))+MID(C822,9,1)+
SUM(INDEX(1*(MID(MID(C822,10,1)*2,ROW(INDIRECT("1:"&amp;LEN(MID(C822,10,1)*2))),1)),,)),1),1),"0")</f>
        <v>#VALUE!</v>
      </c>
      <c r="FC822" s="27" t="str">
        <f t="shared" si="1375"/>
        <v/>
      </c>
      <c r="FD822" s="29" t="b">
        <f t="shared" si="1376"/>
        <v>0</v>
      </c>
      <c r="FE822" s="112" t="b">
        <f>IFERROR(MATCH(D822,'Avtal för korttidsarbete'!$G$13:$G$1012,0),TRUE)</f>
        <v>1</v>
      </c>
      <c r="FF822" s="112" t="b">
        <f t="shared" si="1405"/>
        <v>0</v>
      </c>
      <c r="FG822" s="113" t="str" cm="1">
        <f t="array" ref="FG822">IF(FE822=TRUE,"x",INDEX('Avtal för korttidsarbete'!$E$13:$E$1012,$FE822))</f>
        <v>x</v>
      </c>
      <c r="FH822" s="113" t="str" cm="1">
        <f t="array" ref="FH822">IF(FE822=TRUE,"x",INDEX('Avtal för korttidsarbete'!$F$13:$F$1012,$FE822))</f>
        <v>x</v>
      </c>
      <c r="FI822" s="112" t="b">
        <f t="shared" si="1406"/>
        <v>0</v>
      </c>
      <c r="FJ822" s="135">
        <f t="shared" si="1407"/>
        <v>44166</v>
      </c>
      <c r="FK822" s="135">
        <f t="shared" si="1408"/>
        <v>44377</v>
      </c>
      <c r="FL822" s="112" t="b">
        <f t="shared" si="1409"/>
        <v>0</v>
      </c>
      <c r="FM822" s="113">
        <f t="shared" si="1410"/>
        <v>44166</v>
      </c>
      <c r="FN822" s="135">
        <f t="shared" si="1411"/>
        <v>44377</v>
      </c>
      <c r="FO822" s="148" t="b">
        <f>IFERROR(INDEX('Avtal för korttidsarbete'!R:R,MATCH(D822,'Avtal för korttidsarbete'!$G:$G,0)),TRUE)</f>
        <v>1</v>
      </c>
      <c r="FP822" s="135" t="str">
        <f>IF(FO822,"-",INDEX('Avtal för korttidsarbete'!$D:$D,MATCH(D822,'Avtal för korttidsarbete'!$G:$G,0)))</f>
        <v>-</v>
      </c>
      <c r="FQ822" s="113" t="b">
        <f>IFERROR(G822&gt;INDEX(Uppsägningar!E:E,MATCH(C822,Uppsägningar!C:C,0)),FALSE)</f>
        <v>0</v>
      </c>
    </row>
    <row r="823" spans="1:173" x14ac:dyDescent="0.25">
      <c r="A823" s="19">
        <v>807</v>
      </c>
      <c r="B823" s="20"/>
      <c r="C823" s="183"/>
      <c r="D823" s="66"/>
      <c r="E823" s="212">
        <f>IFERROR(INDEX(Admin!$C$7:$C$10,MATCH(FP823,TblNivåValTExt,0)),0)</f>
        <v>0</v>
      </c>
      <c r="F823" s="1"/>
      <c r="G823" s="1"/>
      <c r="H823" s="78"/>
      <c r="I823" s="181"/>
      <c r="J823" s="181"/>
      <c r="K823" s="182"/>
      <c r="L823" s="182"/>
      <c r="M823" s="181"/>
      <c r="N823" s="181"/>
      <c r="O823" s="181"/>
      <c r="P823" s="182"/>
      <c r="Q823" s="182"/>
      <c r="R823" s="181"/>
      <c r="S823" s="181"/>
      <c r="T823" s="181"/>
      <c r="U823" s="182"/>
      <c r="V823" s="182"/>
      <c r="W823" s="181"/>
      <c r="X823" s="181"/>
      <c r="Y823" s="181"/>
      <c r="Z823" s="182"/>
      <c r="AA823" s="182"/>
      <c r="AB823" s="181"/>
      <c r="AC823" s="181"/>
      <c r="AD823" s="181"/>
      <c r="AE823" s="182"/>
      <c r="AF823" s="182"/>
      <c r="AG823" s="181"/>
      <c r="AH823" s="181"/>
      <c r="AI823" s="181"/>
      <c r="AJ823" s="182"/>
      <c r="AK823" s="182"/>
      <c r="AL823" s="181"/>
      <c r="AM823" s="181"/>
      <c r="AN823" s="181"/>
      <c r="AO823" s="182"/>
      <c r="AP823" s="182"/>
      <c r="AQ823" s="181"/>
      <c r="AR823" s="181"/>
      <c r="AS823" s="181"/>
      <c r="AT823" s="182"/>
      <c r="AU823" s="182"/>
      <c r="AV823" s="181"/>
      <c r="AW823" s="181"/>
      <c r="AX823" s="181"/>
      <c r="AY823" s="182"/>
      <c r="AZ823" s="182"/>
      <c r="BA823" s="181"/>
      <c r="BB823" s="181"/>
      <c r="BC823" s="181"/>
      <c r="BD823" s="182"/>
      <c r="BE823" s="182"/>
      <c r="BF823" s="181"/>
      <c r="BG823" s="180">
        <f t="shared" si="1377"/>
        <v>0</v>
      </c>
      <c r="BH823" s="116" t="str">
        <f t="shared" si="1378"/>
        <v/>
      </c>
      <c r="BI823" s="80" t="b">
        <f t="shared" si="1326"/>
        <v>0</v>
      </c>
      <c r="BJ823" s="80" t="str">
        <f t="shared" si="1327"/>
        <v/>
      </c>
      <c r="BK823" s="80" t="b">
        <f t="shared" si="1379"/>
        <v>0</v>
      </c>
      <c r="BL823" s="13" t="str">
        <f t="shared" si="1328"/>
        <v/>
      </c>
      <c r="BM823" s="13" t="b">
        <f t="shared" si="1380"/>
        <v>0</v>
      </c>
      <c r="BN823" s="35" t="str">
        <f t="shared" si="1329"/>
        <v/>
      </c>
      <c r="BO823" s="13" t="b">
        <f t="shared" si="1330"/>
        <v>0</v>
      </c>
      <c r="BP823" s="35" t="str">
        <f t="shared" si="1331"/>
        <v/>
      </c>
      <c r="BQ823" s="13" t="b">
        <f t="shared" si="1332"/>
        <v>0</v>
      </c>
      <c r="BR823" s="35" t="str">
        <f t="shared" si="1333"/>
        <v/>
      </c>
      <c r="BS823" s="35" t="b">
        <f t="shared" si="1334"/>
        <v>0</v>
      </c>
      <c r="BT823" s="35" t="str">
        <f t="shared" si="1335"/>
        <v/>
      </c>
      <c r="BU823" s="35" t="b">
        <f t="shared" si="1336"/>
        <v>0</v>
      </c>
      <c r="BV823" s="35" t="str">
        <f t="shared" si="1337"/>
        <v/>
      </c>
      <c r="BW823" s="13" t="b">
        <f t="shared" si="1412"/>
        <v>0</v>
      </c>
      <c r="BX823" s="35" t="str">
        <f t="shared" si="1338"/>
        <v/>
      </c>
      <c r="BY823" s="265" t="b">
        <f t="shared" si="1381"/>
        <v>0</v>
      </c>
      <c r="BZ823" s="35" t="str">
        <f t="shared" si="1339"/>
        <v/>
      </c>
      <c r="CA823" s="265" t="b">
        <f t="shared" si="1382"/>
        <v>0</v>
      </c>
      <c r="CB823" s="35" t="str">
        <f t="shared" si="1340"/>
        <v/>
      </c>
      <c r="CC823" s="272" t="b">
        <f t="shared" si="1383"/>
        <v>0</v>
      </c>
      <c r="CD823" s="35" t="str">
        <f t="shared" si="1341"/>
        <v/>
      </c>
      <c r="CE823" s="13" t="b">
        <f t="shared" si="1342"/>
        <v>0</v>
      </c>
      <c r="CF823" s="35" t="str">
        <f t="shared" si="1343"/>
        <v/>
      </c>
      <c r="CG823" s="179">
        <f t="shared" si="1344"/>
        <v>0</v>
      </c>
      <c r="CH823" s="179">
        <f t="shared" si="1345"/>
        <v>0</v>
      </c>
      <c r="CI823" s="218">
        <f t="shared" si="1384"/>
        <v>0</v>
      </c>
      <c r="CJ823" s="218">
        <f t="shared" si="1385"/>
        <v>0</v>
      </c>
      <c r="CK823" s="218">
        <f t="shared" si="1386"/>
        <v>0</v>
      </c>
      <c r="CL823" s="218">
        <f t="shared" si="1387"/>
        <v>0</v>
      </c>
      <c r="CM823" s="218">
        <f t="shared" si="1388"/>
        <v>0</v>
      </c>
      <c r="CN823" s="218">
        <f t="shared" si="1389"/>
        <v>0</v>
      </c>
      <c r="CO823" s="218">
        <f t="shared" si="1390"/>
        <v>0</v>
      </c>
      <c r="CP823" s="218">
        <f t="shared" si="1391"/>
        <v>0</v>
      </c>
      <c r="CQ823" s="218">
        <f t="shared" si="1392"/>
        <v>0</v>
      </c>
      <c r="CR823" s="218">
        <f t="shared" si="1393"/>
        <v>0</v>
      </c>
      <c r="CS823" s="14">
        <f t="shared" si="1346"/>
        <v>0</v>
      </c>
      <c r="CT823" s="236">
        <f t="shared" si="1347"/>
        <v>0</v>
      </c>
      <c r="CU823" s="237">
        <f t="shared" si="1419"/>
        <v>0</v>
      </c>
      <c r="CV823" s="16">
        <f t="shared" si="1419"/>
        <v>0</v>
      </c>
      <c r="CW823" s="16">
        <f t="shared" si="1419"/>
        <v>0</v>
      </c>
      <c r="CX823" s="16">
        <f t="shared" si="1419"/>
        <v>0</v>
      </c>
      <c r="CY823" s="16">
        <f t="shared" si="1419"/>
        <v>0</v>
      </c>
      <c r="CZ823" s="16">
        <f t="shared" si="1419"/>
        <v>0</v>
      </c>
      <c r="DA823" s="16">
        <f t="shared" si="1419"/>
        <v>0</v>
      </c>
      <c r="DB823" s="16">
        <f t="shared" si="1419"/>
        <v>0</v>
      </c>
      <c r="DC823" s="16">
        <f t="shared" si="1419"/>
        <v>0</v>
      </c>
      <c r="DD823" s="238">
        <f t="shared" si="1419"/>
        <v>0</v>
      </c>
      <c r="DE823" s="232">
        <f t="shared" si="1420"/>
        <v>0</v>
      </c>
      <c r="DF823" s="132">
        <f t="shared" si="1420"/>
        <v>0</v>
      </c>
      <c r="DG823" s="132">
        <f t="shared" si="1420"/>
        <v>0</v>
      </c>
      <c r="DH823" s="132">
        <f t="shared" si="1420"/>
        <v>0</v>
      </c>
      <c r="DI823" s="132">
        <f t="shared" si="1420"/>
        <v>0</v>
      </c>
      <c r="DJ823" s="132">
        <f t="shared" si="1420"/>
        <v>0</v>
      </c>
      <c r="DK823" s="132">
        <f t="shared" si="1420"/>
        <v>0</v>
      </c>
      <c r="DL823" s="132">
        <f t="shared" si="1420"/>
        <v>0</v>
      </c>
      <c r="DM823" s="132">
        <f t="shared" si="1420"/>
        <v>0</v>
      </c>
      <c r="DN823" s="233">
        <f t="shared" si="1420"/>
        <v>0</v>
      </c>
      <c r="DO823" s="232">
        <f t="shared" si="1348"/>
        <v>0</v>
      </c>
      <c r="DP823" s="132">
        <f t="shared" si="1349"/>
        <v>0</v>
      </c>
      <c r="DQ823" s="132">
        <f t="shared" si="1350"/>
        <v>0</v>
      </c>
      <c r="DR823" s="132">
        <f t="shared" si="1351"/>
        <v>0</v>
      </c>
      <c r="DS823" s="132">
        <f t="shared" si="1352"/>
        <v>0</v>
      </c>
      <c r="DT823" s="132">
        <f t="shared" si="1353"/>
        <v>0</v>
      </c>
      <c r="DU823" s="132">
        <f t="shared" si="1354"/>
        <v>0</v>
      </c>
      <c r="DV823" s="132">
        <f t="shared" si="1355"/>
        <v>0</v>
      </c>
      <c r="DW823" s="132">
        <f t="shared" si="1356"/>
        <v>0</v>
      </c>
      <c r="DX823" s="233">
        <f t="shared" si="1357"/>
        <v>0</v>
      </c>
      <c r="DY823" s="231" t="b">
        <f t="shared" si="1394"/>
        <v>0</v>
      </c>
      <c r="DZ823" s="163"/>
      <c r="EA823" s="226" t="str">
        <f t="shared" si="1395"/>
        <v/>
      </c>
      <c r="EB823" s="178" t="str">
        <f t="shared" si="1396"/>
        <v/>
      </c>
      <c r="EC823" s="178" t="str">
        <f t="shared" si="1397"/>
        <v/>
      </c>
      <c r="ED823" s="178" t="str">
        <f t="shared" si="1398"/>
        <v/>
      </c>
      <c r="EE823" s="178" t="str">
        <f t="shared" si="1399"/>
        <v/>
      </c>
      <c r="EF823" s="178" t="str">
        <f t="shared" si="1400"/>
        <v/>
      </c>
      <c r="EG823" s="178" t="str">
        <f t="shared" si="1401"/>
        <v/>
      </c>
      <c r="EH823" s="178" t="str">
        <f t="shared" si="1402"/>
        <v/>
      </c>
      <c r="EI823" s="178" t="str">
        <f t="shared" si="1403"/>
        <v/>
      </c>
      <c r="EJ823" s="227" t="str">
        <f t="shared" si="1404"/>
        <v/>
      </c>
      <c r="EK823" s="230" t="str">
        <f t="shared" si="1358"/>
        <v/>
      </c>
      <c r="EL823" s="177" t="str">
        <f t="shared" si="1359"/>
        <v/>
      </c>
      <c r="EM823" s="177" t="str">
        <f t="shared" si="1360"/>
        <v/>
      </c>
      <c r="EN823" s="177" t="str">
        <f t="shared" si="1361"/>
        <v/>
      </c>
      <c r="EO823" s="177" t="str">
        <f t="shared" si="1362"/>
        <v/>
      </c>
      <c r="EP823" s="177" t="str">
        <f t="shared" si="1363"/>
        <v/>
      </c>
      <c r="EQ823" s="177" t="str">
        <f t="shared" si="1364"/>
        <v/>
      </c>
      <c r="ER823" s="177" t="str">
        <f t="shared" si="1365"/>
        <v/>
      </c>
      <c r="ES823" s="177" t="str">
        <f t="shared" si="1366"/>
        <v/>
      </c>
      <c r="ET823" s="177" t="str">
        <f t="shared" si="1367"/>
        <v/>
      </c>
      <c r="EU823" s="229" t="e">
        <f t="shared" si="1368"/>
        <v>#VALUE!</v>
      </c>
      <c r="EV823" s="27" t="e">
        <f t="shared" si="1369"/>
        <v>#VALUE!</v>
      </c>
      <c r="EW823" s="27" t="e">
        <f t="shared" si="1370"/>
        <v>#VALUE!</v>
      </c>
      <c r="EX823" s="28" t="e">
        <f t="shared" si="1371"/>
        <v>#VALUE!</v>
      </c>
      <c r="EY823" s="28" t="e">
        <f t="shared" si="1372"/>
        <v>#VALUE!</v>
      </c>
      <c r="EZ823" s="28" t="b">
        <f t="shared" si="1373"/>
        <v>0</v>
      </c>
      <c r="FA823" s="176" t="str">
        <f t="shared" si="1374"/>
        <v/>
      </c>
      <c r="FB823" s="27" t="e" cm="1">
        <f t="array" aca="1" ref="FB823" ca="1">TEXT(RIGHT(10-RIGHT(SUM(INDEX(1*(MID(MID(C823,1,1)*2,ROW(INDIRECT("1:"&amp;LEN(MID(C823,1,1)*2))),1)),,))+MID(C823,2,1)+
SUM(INDEX(1*(MID(MID(C823,3,1)*2,ROW(INDIRECT("1:"&amp;LEN(MID(C823,3,1)*2))),1)),,))+MID(C823,4,1)+
SUM(INDEX(1*(MID(MID(C823,5,1)*2,ROW(INDIRECT("1:"&amp;LEN(MID(C823,5,1)*2))),1)),,))+MID(C823,6,1)+
SUM(INDEX(1*(MID(MID(C823,8,1)*2,ROW(INDIRECT("1:"&amp;LEN(MID(C823,8,1)*2))),1)),,))+MID(C823,9,1)+
SUM(INDEX(1*(MID(MID(C823,10,1)*2,ROW(INDIRECT("1:"&amp;LEN(MID(C823,10,1)*2))),1)),,)),1),1),"0")</f>
        <v>#VALUE!</v>
      </c>
      <c r="FC823" s="27" t="str">
        <f t="shared" si="1375"/>
        <v/>
      </c>
      <c r="FD823" s="29" t="b">
        <f t="shared" si="1376"/>
        <v>0</v>
      </c>
      <c r="FE823" s="112" t="b">
        <f>IFERROR(MATCH(D823,'Avtal för korttidsarbete'!$G$13:$G$1012,0),TRUE)</f>
        <v>1</v>
      </c>
      <c r="FF823" s="112" t="b">
        <f t="shared" si="1405"/>
        <v>0</v>
      </c>
      <c r="FG823" s="113" t="str" cm="1">
        <f t="array" ref="FG823">IF(FE823=TRUE,"x",INDEX('Avtal för korttidsarbete'!$E$13:$E$1012,$FE823))</f>
        <v>x</v>
      </c>
      <c r="FH823" s="113" t="str" cm="1">
        <f t="array" ref="FH823">IF(FE823=TRUE,"x",INDEX('Avtal för korttidsarbete'!$F$13:$F$1012,$FE823))</f>
        <v>x</v>
      </c>
      <c r="FI823" s="112" t="b">
        <f t="shared" si="1406"/>
        <v>0</v>
      </c>
      <c r="FJ823" s="135">
        <f t="shared" si="1407"/>
        <v>44166</v>
      </c>
      <c r="FK823" s="135">
        <f t="shared" si="1408"/>
        <v>44377</v>
      </c>
      <c r="FL823" s="112" t="b">
        <f t="shared" si="1409"/>
        <v>0</v>
      </c>
      <c r="FM823" s="113">
        <f t="shared" si="1410"/>
        <v>44166</v>
      </c>
      <c r="FN823" s="135">
        <f t="shared" si="1411"/>
        <v>44377</v>
      </c>
      <c r="FO823" s="148" t="b">
        <f>IFERROR(INDEX('Avtal för korttidsarbete'!R:R,MATCH(D823,'Avtal för korttidsarbete'!$G:$G,0)),TRUE)</f>
        <v>1</v>
      </c>
      <c r="FP823" s="135" t="str">
        <f>IF(FO823,"-",INDEX('Avtal för korttidsarbete'!$D:$D,MATCH(D823,'Avtal för korttidsarbete'!$G:$G,0)))</f>
        <v>-</v>
      </c>
      <c r="FQ823" s="113" t="b">
        <f>IFERROR(G823&gt;INDEX(Uppsägningar!E:E,MATCH(C823,Uppsägningar!C:C,0)),FALSE)</f>
        <v>0</v>
      </c>
    </row>
    <row r="824" spans="1:173" x14ac:dyDescent="0.25">
      <c r="A824" s="19">
        <v>808</v>
      </c>
      <c r="B824" s="20"/>
      <c r="C824" s="183"/>
      <c r="D824" s="66"/>
      <c r="E824" s="212">
        <f>IFERROR(INDEX(Admin!$C$7:$C$10,MATCH(FP824,TblNivåValTExt,0)),0)</f>
        <v>0</v>
      </c>
      <c r="F824" s="1"/>
      <c r="G824" s="1"/>
      <c r="H824" s="78"/>
      <c r="I824" s="181"/>
      <c r="J824" s="181"/>
      <c r="K824" s="182"/>
      <c r="L824" s="182"/>
      <c r="M824" s="181"/>
      <c r="N824" s="181"/>
      <c r="O824" s="181"/>
      <c r="P824" s="182"/>
      <c r="Q824" s="182"/>
      <c r="R824" s="181"/>
      <c r="S824" s="181"/>
      <c r="T824" s="181"/>
      <c r="U824" s="182"/>
      <c r="V824" s="182"/>
      <c r="W824" s="181"/>
      <c r="X824" s="181"/>
      <c r="Y824" s="181"/>
      <c r="Z824" s="182"/>
      <c r="AA824" s="182"/>
      <c r="AB824" s="181"/>
      <c r="AC824" s="181"/>
      <c r="AD824" s="181"/>
      <c r="AE824" s="182"/>
      <c r="AF824" s="182"/>
      <c r="AG824" s="181"/>
      <c r="AH824" s="181"/>
      <c r="AI824" s="181"/>
      <c r="AJ824" s="182"/>
      <c r="AK824" s="182"/>
      <c r="AL824" s="181"/>
      <c r="AM824" s="181"/>
      <c r="AN824" s="181"/>
      <c r="AO824" s="182"/>
      <c r="AP824" s="182"/>
      <c r="AQ824" s="181"/>
      <c r="AR824" s="181"/>
      <c r="AS824" s="181"/>
      <c r="AT824" s="182"/>
      <c r="AU824" s="182"/>
      <c r="AV824" s="181"/>
      <c r="AW824" s="181"/>
      <c r="AX824" s="181"/>
      <c r="AY824" s="182"/>
      <c r="AZ824" s="182"/>
      <c r="BA824" s="181"/>
      <c r="BB824" s="181"/>
      <c r="BC824" s="181"/>
      <c r="BD824" s="182"/>
      <c r="BE824" s="182"/>
      <c r="BF824" s="181"/>
      <c r="BG824" s="180">
        <f t="shared" si="1377"/>
        <v>0</v>
      </c>
      <c r="BH824" s="116" t="str">
        <f t="shared" si="1378"/>
        <v/>
      </c>
      <c r="BI824" s="80" t="b">
        <f t="shared" si="1326"/>
        <v>0</v>
      </c>
      <c r="BJ824" s="80" t="str">
        <f t="shared" si="1327"/>
        <v/>
      </c>
      <c r="BK824" s="80" t="b">
        <f t="shared" si="1379"/>
        <v>0</v>
      </c>
      <c r="BL824" s="13" t="str">
        <f t="shared" si="1328"/>
        <v/>
      </c>
      <c r="BM824" s="13" t="b">
        <f t="shared" si="1380"/>
        <v>0</v>
      </c>
      <c r="BN824" s="35" t="str">
        <f t="shared" si="1329"/>
        <v/>
      </c>
      <c r="BO824" s="13" t="b">
        <f t="shared" si="1330"/>
        <v>0</v>
      </c>
      <c r="BP824" s="35" t="str">
        <f t="shared" si="1331"/>
        <v/>
      </c>
      <c r="BQ824" s="13" t="b">
        <f t="shared" si="1332"/>
        <v>0</v>
      </c>
      <c r="BR824" s="35" t="str">
        <f t="shared" si="1333"/>
        <v/>
      </c>
      <c r="BS824" s="35" t="b">
        <f t="shared" si="1334"/>
        <v>0</v>
      </c>
      <c r="BT824" s="35" t="str">
        <f t="shared" si="1335"/>
        <v/>
      </c>
      <c r="BU824" s="35" t="b">
        <f t="shared" si="1336"/>
        <v>0</v>
      </c>
      <c r="BV824" s="35" t="str">
        <f t="shared" si="1337"/>
        <v/>
      </c>
      <c r="BW824" s="13" t="b">
        <f t="shared" si="1412"/>
        <v>0</v>
      </c>
      <c r="BX824" s="35" t="str">
        <f t="shared" si="1338"/>
        <v/>
      </c>
      <c r="BY824" s="265" t="b">
        <f t="shared" si="1381"/>
        <v>0</v>
      </c>
      <c r="BZ824" s="35" t="str">
        <f t="shared" si="1339"/>
        <v/>
      </c>
      <c r="CA824" s="265" t="b">
        <f t="shared" si="1382"/>
        <v>0</v>
      </c>
      <c r="CB824" s="35" t="str">
        <f t="shared" si="1340"/>
        <v/>
      </c>
      <c r="CC824" s="272" t="b">
        <f t="shared" si="1383"/>
        <v>0</v>
      </c>
      <c r="CD824" s="35" t="str">
        <f t="shared" si="1341"/>
        <v/>
      </c>
      <c r="CE824" s="13" t="b">
        <f t="shared" si="1342"/>
        <v>0</v>
      </c>
      <c r="CF824" s="35" t="str">
        <f t="shared" si="1343"/>
        <v/>
      </c>
      <c r="CG824" s="179">
        <f t="shared" si="1344"/>
        <v>0</v>
      </c>
      <c r="CH824" s="179">
        <f t="shared" si="1345"/>
        <v>0</v>
      </c>
      <c r="CI824" s="218">
        <f t="shared" si="1384"/>
        <v>0</v>
      </c>
      <c r="CJ824" s="218">
        <f t="shared" si="1385"/>
        <v>0</v>
      </c>
      <c r="CK824" s="218">
        <f t="shared" si="1386"/>
        <v>0</v>
      </c>
      <c r="CL824" s="218">
        <f t="shared" si="1387"/>
        <v>0</v>
      </c>
      <c r="CM824" s="218">
        <f t="shared" si="1388"/>
        <v>0</v>
      </c>
      <c r="CN824" s="218">
        <f t="shared" si="1389"/>
        <v>0</v>
      </c>
      <c r="CO824" s="218">
        <f t="shared" si="1390"/>
        <v>0</v>
      </c>
      <c r="CP824" s="218">
        <f t="shared" si="1391"/>
        <v>0</v>
      </c>
      <c r="CQ824" s="218">
        <f t="shared" si="1392"/>
        <v>0</v>
      </c>
      <c r="CR824" s="218">
        <f t="shared" si="1393"/>
        <v>0</v>
      </c>
      <c r="CS824" s="14">
        <f t="shared" si="1346"/>
        <v>0</v>
      </c>
      <c r="CT824" s="236">
        <f t="shared" si="1347"/>
        <v>0</v>
      </c>
      <c r="CU824" s="237">
        <f t="shared" si="1419"/>
        <v>0</v>
      </c>
      <c r="CV824" s="16">
        <f t="shared" si="1419"/>
        <v>0</v>
      </c>
      <c r="CW824" s="16">
        <f t="shared" si="1419"/>
        <v>0</v>
      </c>
      <c r="CX824" s="16">
        <f t="shared" si="1419"/>
        <v>0</v>
      </c>
      <c r="CY824" s="16">
        <f t="shared" si="1419"/>
        <v>0</v>
      </c>
      <c r="CZ824" s="16">
        <f t="shared" si="1419"/>
        <v>0</v>
      </c>
      <c r="DA824" s="16">
        <f t="shared" si="1419"/>
        <v>0</v>
      </c>
      <c r="DB824" s="16">
        <f t="shared" si="1419"/>
        <v>0</v>
      </c>
      <c r="DC824" s="16">
        <f t="shared" si="1419"/>
        <v>0</v>
      </c>
      <c r="DD824" s="238">
        <f t="shared" si="1419"/>
        <v>0</v>
      </c>
      <c r="DE824" s="232">
        <f t="shared" si="1420"/>
        <v>0</v>
      </c>
      <c r="DF824" s="132">
        <f t="shared" si="1420"/>
        <v>0</v>
      </c>
      <c r="DG824" s="132">
        <f t="shared" si="1420"/>
        <v>0</v>
      </c>
      <c r="DH824" s="132">
        <f t="shared" si="1420"/>
        <v>0</v>
      </c>
      <c r="DI824" s="132">
        <f t="shared" si="1420"/>
        <v>0</v>
      </c>
      <c r="DJ824" s="132">
        <f t="shared" si="1420"/>
        <v>0</v>
      </c>
      <c r="DK824" s="132">
        <f t="shared" si="1420"/>
        <v>0</v>
      </c>
      <c r="DL824" s="132">
        <f t="shared" si="1420"/>
        <v>0</v>
      </c>
      <c r="DM824" s="132">
        <f t="shared" si="1420"/>
        <v>0</v>
      </c>
      <c r="DN824" s="233">
        <f t="shared" si="1420"/>
        <v>0</v>
      </c>
      <c r="DO824" s="232">
        <f t="shared" si="1348"/>
        <v>0</v>
      </c>
      <c r="DP824" s="132">
        <f t="shared" si="1349"/>
        <v>0</v>
      </c>
      <c r="DQ824" s="132">
        <f t="shared" si="1350"/>
        <v>0</v>
      </c>
      <c r="DR824" s="132">
        <f t="shared" si="1351"/>
        <v>0</v>
      </c>
      <c r="DS824" s="132">
        <f t="shared" si="1352"/>
        <v>0</v>
      </c>
      <c r="DT824" s="132">
        <f t="shared" si="1353"/>
        <v>0</v>
      </c>
      <c r="DU824" s="132">
        <f t="shared" si="1354"/>
        <v>0</v>
      </c>
      <c r="DV824" s="132">
        <f t="shared" si="1355"/>
        <v>0</v>
      </c>
      <c r="DW824" s="132">
        <f t="shared" si="1356"/>
        <v>0</v>
      </c>
      <c r="DX824" s="233">
        <f t="shared" si="1357"/>
        <v>0</v>
      </c>
      <c r="DY824" s="231" t="b">
        <f t="shared" si="1394"/>
        <v>0</v>
      </c>
      <c r="DZ824" s="163"/>
      <c r="EA824" s="226" t="str">
        <f t="shared" si="1395"/>
        <v/>
      </c>
      <c r="EB824" s="178" t="str">
        <f t="shared" si="1396"/>
        <v/>
      </c>
      <c r="EC824" s="178" t="str">
        <f t="shared" si="1397"/>
        <v/>
      </c>
      <c r="ED824" s="178" t="str">
        <f t="shared" si="1398"/>
        <v/>
      </c>
      <c r="EE824" s="178" t="str">
        <f t="shared" si="1399"/>
        <v/>
      </c>
      <c r="EF824" s="178" t="str">
        <f t="shared" si="1400"/>
        <v/>
      </c>
      <c r="EG824" s="178" t="str">
        <f t="shared" si="1401"/>
        <v/>
      </c>
      <c r="EH824" s="178" t="str">
        <f t="shared" si="1402"/>
        <v/>
      </c>
      <c r="EI824" s="178" t="str">
        <f t="shared" si="1403"/>
        <v/>
      </c>
      <c r="EJ824" s="227" t="str">
        <f t="shared" si="1404"/>
        <v/>
      </c>
      <c r="EK824" s="230" t="str">
        <f t="shared" si="1358"/>
        <v/>
      </c>
      <c r="EL824" s="177" t="str">
        <f t="shared" si="1359"/>
        <v/>
      </c>
      <c r="EM824" s="177" t="str">
        <f t="shared" si="1360"/>
        <v/>
      </c>
      <c r="EN824" s="177" t="str">
        <f t="shared" si="1361"/>
        <v/>
      </c>
      <c r="EO824" s="177" t="str">
        <f t="shared" si="1362"/>
        <v/>
      </c>
      <c r="EP824" s="177" t="str">
        <f t="shared" si="1363"/>
        <v/>
      </c>
      <c r="EQ824" s="177" t="str">
        <f t="shared" si="1364"/>
        <v/>
      </c>
      <c r="ER824" s="177" t="str">
        <f t="shared" si="1365"/>
        <v/>
      </c>
      <c r="ES824" s="177" t="str">
        <f t="shared" si="1366"/>
        <v/>
      </c>
      <c r="ET824" s="177" t="str">
        <f t="shared" si="1367"/>
        <v/>
      </c>
      <c r="EU824" s="229" t="e">
        <f t="shared" si="1368"/>
        <v>#VALUE!</v>
      </c>
      <c r="EV824" s="27" t="e">
        <f t="shared" si="1369"/>
        <v>#VALUE!</v>
      </c>
      <c r="EW824" s="27" t="e">
        <f t="shared" si="1370"/>
        <v>#VALUE!</v>
      </c>
      <c r="EX824" s="28" t="e">
        <f t="shared" si="1371"/>
        <v>#VALUE!</v>
      </c>
      <c r="EY824" s="28" t="e">
        <f t="shared" si="1372"/>
        <v>#VALUE!</v>
      </c>
      <c r="EZ824" s="28" t="b">
        <f t="shared" si="1373"/>
        <v>0</v>
      </c>
      <c r="FA824" s="176" t="str">
        <f t="shared" si="1374"/>
        <v/>
      </c>
      <c r="FB824" s="27" t="e" cm="1">
        <f t="array" aca="1" ref="FB824" ca="1">TEXT(RIGHT(10-RIGHT(SUM(INDEX(1*(MID(MID(C824,1,1)*2,ROW(INDIRECT("1:"&amp;LEN(MID(C824,1,1)*2))),1)),,))+MID(C824,2,1)+
SUM(INDEX(1*(MID(MID(C824,3,1)*2,ROW(INDIRECT("1:"&amp;LEN(MID(C824,3,1)*2))),1)),,))+MID(C824,4,1)+
SUM(INDEX(1*(MID(MID(C824,5,1)*2,ROW(INDIRECT("1:"&amp;LEN(MID(C824,5,1)*2))),1)),,))+MID(C824,6,1)+
SUM(INDEX(1*(MID(MID(C824,8,1)*2,ROW(INDIRECT("1:"&amp;LEN(MID(C824,8,1)*2))),1)),,))+MID(C824,9,1)+
SUM(INDEX(1*(MID(MID(C824,10,1)*2,ROW(INDIRECT("1:"&amp;LEN(MID(C824,10,1)*2))),1)),,)),1),1),"0")</f>
        <v>#VALUE!</v>
      </c>
      <c r="FC824" s="27" t="str">
        <f t="shared" si="1375"/>
        <v/>
      </c>
      <c r="FD824" s="29" t="b">
        <f t="shared" si="1376"/>
        <v>0</v>
      </c>
      <c r="FE824" s="112" t="b">
        <f>IFERROR(MATCH(D824,'Avtal för korttidsarbete'!$G$13:$G$1012,0),TRUE)</f>
        <v>1</v>
      </c>
      <c r="FF824" s="112" t="b">
        <f t="shared" si="1405"/>
        <v>0</v>
      </c>
      <c r="FG824" s="113" t="str" cm="1">
        <f t="array" ref="FG824">IF(FE824=TRUE,"x",INDEX('Avtal för korttidsarbete'!$E$13:$E$1012,$FE824))</f>
        <v>x</v>
      </c>
      <c r="FH824" s="113" t="str" cm="1">
        <f t="array" ref="FH824">IF(FE824=TRUE,"x",INDEX('Avtal för korttidsarbete'!$F$13:$F$1012,$FE824))</f>
        <v>x</v>
      </c>
      <c r="FI824" s="112" t="b">
        <f t="shared" si="1406"/>
        <v>0</v>
      </c>
      <c r="FJ824" s="135">
        <f t="shared" si="1407"/>
        <v>44166</v>
      </c>
      <c r="FK824" s="135">
        <f t="shared" si="1408"/>
        <v>44377</v>
      </c>
      <c r="FL824" s="112" t="b">
        <f t="shared" si="1409"/>
        <v>0</v>
      </c>
      <c r="FM824" s="113">
        <f t="shared" si="1410"/>
        <v>44166</v>
      </c>
      <c r="FN824" s="135">
        <f t="shared" si="1411"/>
        <v>44377</v>
      </c>
      <c r="FO824" s="148" t="b">
        <f>IFERROR(INDEX('Avtal för korttidsarbete'!R:R,MATCH(D824,'Avtal för korttidsarbete'!$G:$G,0)),TRUE)</f>
        <v>1</v>
      </c>
      <c r="FP824" s="135" t="str">
        <f>IF(FO824,"-",INDEX('Avtal för korttidsarbete'!$D:$D,MATCH(D824,'Avtal för korttidsarbete'!$G:$G,0)))</f>
        <v>-</v>
      </c>
      <c r="FQ824" s="113" t="b">
        <f>IFERROR(G824&gt;INDEX(Uppsägningar!E:E,MATCH(C824,Uppsägningar!C:C,0)),FALSE)</f>
        <v>0</v>
      </c>
    </row>
    <row r="825" spans="1:173" x14ac:dyDescent="0.25">
      <c r="A825" s="19">
        <v>809</v>
      </c>
      <c r="B825" s="20"/>
      <c r="C825" s="183"/>
      <c r="D825" s="66"/>
      <c r="E825" s="212">
        <f>IFERROR(INDEX(Admin!$C$7:$C$10,MATCH(FP825,TblNivåValTExt,0)),0)</f>
        <v>0</v>
      </c>
      <c r="F825" s="1"/>
      <c r="G825" s="1"/>
      <c r="H825" s="78"/>
      <c r="I825" s="181"/>
      <c r="J825" s="181"/>
      <c r="K825" s="182"/>
      <c r="L825" s="182"/>
      <c r="M825" s="181"/>
      <c r="N825" s="181"/>
      <c r="O825" s="181"/>
      <c r="P825" s="182"/>
      <c r="Q825" s="182"/>
      <c r="R825" s="181"/>
      <c r="S825" s="181"/>
      <c r="T825" s="181"/>
      <c r="U825" s="182"/>
      <c r="V825" s="182"/>
      <c r="W825" s="181"/>
      <c r="X825" s="181"/>
      <c r="Y825" s="181"/>
      <c r="Z825" s="182"/>
      <c r="AA825" s="182"/>
      <c r="AB825" s="181"/>
      <c r="AC825" s="181"/>
      <c r="AD825" s="181"/>
      <c r="AE825" s="182"/>
      <c r="AF825" s="182"/>
      <c r="AG825" s="181"/>
      <c r="AH825" s="181"/>
      <c r="AI825" s="181"/>
      <c r="AJ825" s="182"/>
      <c r="AK825" s="182"/>
      <c r="AL825" s="181"/>
      <c r="AM825" s="181"/>
      <c r="AN825" s="181"/>
      <c r="AO825" s="182"/>
      <c r="AP825" s="182"/>
      <c r="AQ825" s="181"/>
      <c r="AR825" s="181"/>
      <c r="AS825" s="181"/>
      <c r="AT825" s="182"/>
      <c r="AU825" s="182"/>
      <c r="AV825" s="181"/>
      <c r="AW825" s="181"/>
      <c r="AX825" s="181"/>
      <c r="AY825" s="182"/>
      <c r="AZ825" s="182"/>
      <c r="BA825" s="181"/>
      <c r="BB825" s="181"/>
      <c r="BC825" s="181"/>
      <c r="BD825" s="182"/>
      <c r="BE825" s="182"/>
      <c r="BF825" s="181"/>
      <c r="BG825" s="180">
        <f t="shared" si="1377"/>
        <v>0</v>
      </c>
      <c r="BH825" s="116" t="str">
        <f t="shared" si="1378"/>
        <v/>
      </c>
      <c r="BI825" s="80" t="b">
        <f t="shared" si="1326"/>
        <v>0</v>
      </c>
      <c r="BJ825" s="80" t="str">
        <f t="shared" si="1327"/>
        <v/>
      </c>
      <c r="BK825" s="80" t="b">
        <f t="shared" si="1379"/>
        <v>0</v>
      </c>
      <c r="BL825" s="13" t="str">
        <f t="shared" si="1328"/>
        <v/>
      </c>
      <c r="BM825" s="13" t="b">
        <f t="shared" si="1380"/>
        <v>0</v>
      </c>
      <c r="BN825" s="35" t="str">
        <f t="shared" si="1329"/>
        <v/>
      </c>
      <c r="BO825" s="13" t="b">
        <f t="shared" si="1330"/>
        <v>0</v>
      </c>
      <c r="BP825" s="35" t="str">
        <f t="shared" si="1331"/>
        <v/>
      </c>
      <c r="BQ825" s="13" t="b">
        <f t="shared" si="1332"/>
        <v>0</v>
      </c>
      <c r="BR825" s="35" t="str">
        <f t="shared" si="1333"/>
        <v/>
      </c>
      <c r="BS825" s="35" t="b">
        <f t="shared" si="1334"/>
        <v>0</v>
      </c>
      <c r="BT825" s="35" t="str">
        <f t="shared" si="1335"/>
        <v/>
      </c>
      <c r="BU825" s="35" t="b">
        <f t="shared" si="1336"/>
        <v>0</v>
      </c>
      <c r="BV825" s="35" t="str">
        <f t="shared" si="1337"/>
        <v/>
      </c>
      <c r="BW825" s="13" t="b">
        <f t="shared" si="1412"/>
        <v>0</v>
      </c>
      <c r="BX825" s="35" t="str">
        <f t="shared" si="1338"/>
        <v/>
      </c>
      <c r="BY825" s="265" t="b">
        <f t="shared" si="1381"/>
        <v>0</v>
      </c>
      <c r="BZ825" s="35" t="str">
        <f t="shared" si="1339"/>
        <v/>
      </c>
      <c r="CA825" s="265" t="b">
        <f t="shared" si="1382"/>
        <v>0</v>
      </c>
      <c r="CB825" s="35" t="str">
        <f t="shared" si="1340"/>
        <v/>
      </c>
      <c r="CC825" s="272" t="b">
        <f t="shared" si="1383"/>
        <v>0</v>
      </c>
      <c r="CD825" s="35" t="str">
        <f t="shared" si="1341"/>
        <v/>
      </c>
      <c r="CE825" s="13" t="b">
        <f t="shared" si="1342"/>
        <v>0</v>
      </c>
      <c r="CF825" s="35" t="str">
        <f t="shared" si="1343"/>
        <v/>
      </c>
      <c r="CG825" s="179">
        <f t="shared" si="1344"/>
        <v>0</v>
      </c>
      <c r="CH825" s="179">
        <f t="shared" si="1345"/>
        <v>0</v>
      </c>
      <c r="CI825" s="218">
        <f t="shared" si="1384"/>
        <v>0</v>
      </c>
      <c r="CJ825" s="218">
        <f t="shared" si="1385"/>
        <v>0</v>
      </c>
      <c r="CK825" s="218">
        <f t="shared" si="1386"/>
        <v>0</v>
      </c>
      <c r="CL825" s="218">
        <f t="shared" si="1387"/>
        <v>0</v>
      </c>
      <c r="CM825" s="218">
        <f t="shared" si="1388"/>
        <v>0</v>
      </c>
      <c r="CN825" s="218">
        <f t="shared" si="1389"/>
        <v>0</v>
      </c>
      <c r="CO825" s="218">
        <f t="shared" si="1390"/>
        <v>0</v>
      </c>
      <c r="CP825" s="218">
        <f t="shared" si="1391"/>
        <v>0</v>
      </c>
      <c r="CQ825" s="218">
        <f t="shared" si="1392"/>
        <v>0</v>
      </c>
      <c r="CR825" s="218">
        <f t="shared" si="1393"/>
        <v>0</v>
      </c>
      <c r="CS825" s="14">
        <f t="shared" si="1346"/>
        <v>0</v>
      </c>
      <c r="CT825" s="236">
        <f t="shared" si="1347"/>
        <v>0</v>
      </c>
      <c r="CU825" s="237">
        <f t="shared" si="1419"/>
        <v>0</v>
      </c>
      <c r="CV825" s="16">
        <f t="shared" si="1419"/>
        <v>0</v>
      </c>
      <c r="CW825" s="16">
        <f t="shared" si="1419"/>
        <v>0</v>
      </c>
      <c r="CX825" s="16">
        <f t="shared" si="1419"/>
        <v>0</v>
      </c>
      <c r="CY825" s="16">
        <f t="shared" si="1419"/>
        <v>0</v>
      </c>
      <c r="CZ825" s="16">
        <f t="shared" si="1419"/>
        <v>0</v>
      </c>
      <c r="DA825" s="16">
        <f t="shared" si="1419"/>
        <v>0</v>
      </c>
      <c r="DB825" s="16">
        <f t="shared" si="1419"/>
        <v>0</v>
      </c>
      <c r="DC825" s="16">
        <f t="shared" si="1419"/>
        <v>0</v>
      </c>
      <c r="DD825" s="238">
        <f t="shared" si="1419"/>
        <v>0</v>
      </c>
      <c r="DE825" s="232">
        <f t="shared" si="1420"/>
        <v>0</v>
      </c>
      <c r="DF825" s="132">
        <f t="shared" si="1420"/>
        <v>0</v>
      </c>
      <c r="DG825" s="132">
        <f t="shared" si="1420"/>
        <v>0</v>
      </c>
      <c r="DH825" s="132">
        <f t="shared" si="1420"/>
        <v>0</v>
      </c>
      <c r="DI825" s="132">
        <f t="shared" si="1420"/>
        <v>0</v>
      </c>
      <c r="DJ825" s="132">
        <f t="shared" si="1420"/>
        <v>0</v>
      </c>
      <c r="DK825" s="132">
        <f t="shared" si="1420"/>
        <v>0</v>
      </c>
      <c r="DL825" s="132">
        <f t="shared" si="1420"/>
        <v>0</v>
      </c>
      <c r="DM825" s="132">
        <f t="shared" si="1420"/>
        <v>0</v>
      </c>
      <c r="DN825" s="233">
        <f t="shared" si="1420"/>
        <v>0</v>
      </c>
      <c r="DO825" s="232">
        <f t="shared" si="1348"/>
        <v>0</v>
      </c>
      <c r="DP825" s="132">
        <f t="shared" si="1349"/>
        <v>0</v>
      </c>
      <c r="DQ825" s="132">
        <f t="shared" si="1350"/>
        <v>0</v>
      </c>
      <c r="DR825" s="132">
        <f t="shared" si="1351"/>
        <v>0</v>
      </c>
      <c r="DS825" s="132">
        <f t="shared" si="1352"/>
        <v>0</v>
      </c>
      <c r="DT825" s="132">
        <f t="shared" si="1353"/>
        <v>0</v>
      </c>
      <c r="DU825" s="132">
        <f t="shared" si="1354"/>
        <v>0</v>
      </c>
      <c r="DV825" s="132">
        <f t="shared" si="1355"/>
        <v>0</v>
      </c>
      <c r="DW825" s="132">
        <f t="shared" si="1356"/>
        <v>0</v>
      </c>
      <c r="DX825" s="233">
        <f t="shared" si="1357"/>
        <v>0</v>
      </c>
      <c r="DY825" s="231" t="b">
        <f t="shared" si="1394"/>
        <v>0</v>
      </c>
      <c r="DZ825" s="163"/>
      <c r="EA825" s="226" t="str">
        <f t="shared" si="1395"/>
        <v/>
      </c>
      <c r="EB825" s="178" t="str">
        <f t="shared" si="1396"/>
        <v/>
      </c>
      <c r="EC825" s="178" t="str">
        <f t="shared" si="1397"/>
        <v/>
      </c>
      <c r="ED825" s="178" t="str">
        <f t="shared" si="1398"/>
        <v/>
      </c>
      <c r="EE825" s="178" t="str">
        <f t="shared" si="1399"/>
        <v/>
      </c>
      <c r="EF825" s="178" t="str">
        <f t="shared" si="1400"/>
        <v/>
      </c>
      <c r="EG825" s="178" t="str">
        <f t="shared" si="1401"/>
        <v/>
      </c>
      <c r="EH825" s="178" t="str">
        <f t="shared" si="1402"/>
        <v/>
      </c>
      <c r="EI825" s="178" t="str">
        <f t="shared" si="1403"/>
        <v/>
      </c>
      <c r="EJ825" s="227" t="str">
        <f t="shared" si="1404"/>
        <v/>
      </c>
      <c r="EK825" s="230" t="str">
        <f t="shared" si="1358"/>
        <v/>
      </c>
      <c r="EL825" s="177" t="str">
        <f t="shared" si="1359"/>
        <v/>
      </c>
      <c r="EM825" s="177" t="str">
        <f t="shared" si="1360"/>
        <v/>
      </c>
      <c r="EN825" s="177" t="str">
        <f t="shared" si="1361"/>
        <v/>
      </c>
      <c r="EO825" s="177" t="str">
        <f t="shared" si="1362"/>
        <v/>
      </c>
      <c r="EP825" s="177" t="str">
        <f t="shared" si="1363"/>
        <v/>
      </c>
      <c r="EQ825" s="177" t="str">
        <f t="shared" si="1364"/>
        <v/>
      </c>
      <c r="ER825" s="177" t="str">
        <f t="shared" si="1365"/>
        <v/>
      </c>
      <c r="ES825" s="177" t="str">
        <f t="shared" si="1366"/>
        <v/>
      </c>
      <c r="ET825" s="177" t="str">
        <f t="shared" si="1367"/>
        <v/>
      </c>
      <c r="EU825" s="229" t="e">
        <f t="shared" si="1368"/>
        <v>#VALUE!</v>
      </c>
      <c r="EV825" s="27" t="e">
        <f t="shared" si="1369"/>
        <v>#VALUE!</v>
      </c>
      <c r="EW825" s="27" t="e">
        <f t="shared" si="1370"/>
        <v>#VALUE!</v>
      </c>
      <c r="EX825" s="28" t="e">
        <f t="shared" si="1371"/>
        <v>#VALUE!</v>
      </c>
      <c r="EY825" s="28" t="e">
        <f t="shared" si="1372"/>
        <v>#VALUE!</v>
      </c>
      <c r="EZ825" s="28" t="b">
        <f t="shared" si="1373"/>
        <v>0</v>
      </c>
      <c r="FA825" s="176" t="str">
        <f t="shared" si="1374"/>
        <v/>
      </c>
      <c r="FB825" s="27" t="e" cm="1">
        <f t="array" aca="1" ref="FB825" ca="1">TEXT(RIGHT(10-RIGHT(SUM(INDEX(1*(MID(MID(C825,1,1)*2,ROW(INDIRECT("1:"&amp;LEN(MID(C825,1,1)*2))),1)),,))+MID(C825,2,1)+
SUM(INDEX(1*(MID(MID(C825,3,1)*2,ROW(INDIRECT("1:"&amp;LEN(MID(C825,3,1)*2))),1)),,))+MID(C825,4,1)+
SUM(INDEX(1*(MID(MID(C825,5,1)*2,ROW(INDIRECT("1:"&amp;LEN(MID(C825,5,1)*2))),1)),,))+MID(C825,6,1)+
SUM(INDEX(1*(MID(MID(C825,8,1)*2,ROW(INDIRECT("1:"&amp;LEN(MID(C825,8,1)*2))),1)),,))+MID(C825,9,1)+
SUM(INDEX(1*(MID(MID(C825,10,1)*2,ROW(INDIRECT("1:"&amp;LEN(MID(C825,10,1)*2))),1)),,)),1),1),"0")</f>
        <v>#VALUE!</v>
      </c>
      <c r="FC825" s="27" t="str">
        <f t="shared" si="1375"/>
        <v/>
      </c>
      <c r="FD825" s="29" t="b">
        <f t="shared" si="1376"/>
        <v>0</v>
      </c>
      <c r="FE825" s="112" t="b">
        <f>IFERROR(MATCH(D825,'Avtal för korttidsarbete'!$G$13:$G$1012,0),TRUE)</f>
        <v>1</v>
      </c>
      <c r="FF825" s="112" t="b">
        <f t="shared" si="1405"/>
        <v>0</v>
      </c>
      <c r="FG825" s="113" t="str" cm="1">
        <f t="array" ref="FG825">IF(FE825=TRUE,"x",INDEX('Avtal för korttidsarbete'!$E$13:$E$1012,$FE825))</f>
        <v>x</v>
      </c>
      <c r="FH825" s="113" t="str" cm="1">
        <f t="array" ref="FH825">IF(FE825=TRUE,"x",INDEX('Avtal för korttidsarbete'!$F$13:$F$1012,$FE825))</f>
        <v>x</v>
      </c>
      <c r="FI825" s="112" t="b">
        <f t="shared" si="1406"/>
        <v>0</v>
      </c>
      <c r="FJ825" s="135">
        <f t="shared" si="1407"/>
        <v>44166</v>
      </c>
      <c r="FK825" s="135">
        <f t="shared" si="1408"/>
        <v>44377</v>
      </c>
      <c r="FL825" s="112" t="b">
        <f t="shared" si="1409"/>
        <v>0</v>
      </c>
      <c r="FM825" s="113">
        <f t="shared" si="1410"/>
        <v>44166</v>
      </c>
      <c r="FN825" s="135">
        <f t="shared" si="1411"/>
        <v>44377</v>
      </c>
      <c r="FO825" s="148" t="b">
        <f>IFERROR(INDEX('Avtal för korttidsarbete'!R:R,MATCH(D825,'Avtal för korttidsarbete'!$G:$G,0)),TRUE)</f>
        <v>1</v>
      </c>
      <c r="FP825" s="135" t="str">
        <f>IF(FO825,"-",INDEX('Avtal för korttidsarbete'!$D:$D,MATCH(D825,'Avtal för korttidsarbete'!$G:$G,0)))</f>
        <v>-</v>
      </c>
      <c r="FQ825" s="113" t="b">
        <f>IFERROR(G825&gt;INDEX(Uppsägningar!E:E,MATCH(C825,Uppsägningar!C:C,0)),FALSE)</f>
        <v>0</v>
      </c>
    </row>
    <row r="826" spans="1:173" x14ac:dyDescent="0.25">
      <c r="A826" s="19">
        <v>810</v>
      </c>
      <c r="B826" s="20"/>
      <c r="C826" s="183"/>
      <c r="D826" s="66"/>
      <c r="E826" s="212">
        <f>IFERROR(INDEX(Admin!$C$7:$C$10,MATCH(FP826,TblNivåValTExt,0)),0)</f>
        <v>0</v>
      </c>
      <c r="F826" s="1"/>
      <c r="G826" s="1"/>
      <c r="H826" s="78"/>
      <c r="I826" s="181"/>
      <c r="J826" s="181"/>
      <c r="K826" s="182"/>
      <c r="L826" s="182"/>
      <c r="M826" s="181"/>
      <c r="N826" s="181"/>
      <c r="O826" s="181"/>
      <c r="P826" s="182"/>
      <c r="Q826" s="182"/>
      <c r="R826" s="181"/>
      <c r="S826" s="181"/>
      <c r="T826" s="181"/>
      <c r="U826" s="182"/>
      <c r="V826" s="182"/>
      <c r="W826" s="181"/>
      <c r="X826" s="181"/>
      <c r="Y826" s="181"/>
      <c r="Z826" s="182"/>
      <c r="AA826" s="182"/>
      <c r="AB826" s="181"/>
      <c r="AC826" s="181"/>
      <c r="AD826" s="181"/>
      <c r="AE826" s="182"/>
      <c r="AF826" s="182"/>
      <c r="AG826" s="181"/>
      <c r="AH826" s="181"/>
      <c r="AI826" s="181"/>
      <c r="AJ826" s="182"/>
      <c r="AK826" s="182"/>
      <c r="AL826" s="181"/>
      <c r="AM826" s="181"/>
      <c r="AN826" s="181"/>
      <c r="AO826" s="182"/>
      <c r="AP826" s="182"/>
      <c r="AQ826" s="181"/>
      <c r="AR826" s="181"/>
      <c r="AS826" s="181"/>
      <c r="AT826" s="182"/>
      <c r="AU826" s="182"/>
      <c r="AV826" s="181"/>
      <c r="AW826" s="181"/>
      <c r="AX826" s="181"/>
      <c r="AY826" s="182"/>
      <c r="AZ826" s="182"/>
      <c r="BA826" s="181"/>
      <c r="BB826" s="181"/>
      <c r="BC826" s="181"/>
      <c r="BD826" s="182"/>
      <c r="BE826" s="182"/>
      <c r="BF826" s="181"/>
      <c r="BG826" s="180">
        <f t="shared" si="1377"/>
        <v>0</v>
      </c>
      <c r="BH826" s="116" t="str">
        <f t="shared" si="1378"/>
        <v/>
      </c>
      <c r="BI826" s="80" t="b">
        <f t="shared" si="1326"/>
        <v>0</v>
      </c>
      <c r="BJ826" s="80" t="str">
        <f t="shared" si="1327"/>
        <v/>
      </c>
      <c r="BK826" s="80" t="b">
        <f t="shared" si="1379"/>
        <v>0</v>
      </c>
      <c r="BL826" s="13" t="str">
        <f t="shared" si="1328"/>
        <v/>
      </c>
      <c r="BM826" s="13" t="b">
        <f t="shared" si="1380"/>
        <v>0</v>
      </c>
      <c r="BN826" s="35" t="str">
        <f t="shared" si="1329"/>
        <v/>
      </c>
      <c r="BO826" s="13" t="b">
        <f t="shared" si="1330"/>
        <v>0</v>
      </c>
      <c r="BP826" s="35" t="str">
        <f t="shared" si="1331"/>
        <v/>
      </c>
      <c r="BQ826" s="13" t="b">
        <f t="shared" si="1332"/>
        <v>0</v>
      </c>
      <c r="BR826" s="35" t="str">
        <f t="shared" si="1333"/>
        <v/>
      </c>
      <c r="BS826" s="35" t="b">
        <f t="shared" si="1334"/>
        <v>0</v>
      </c>
      <c r="BT826" s="35" t="str">
        <f t="shared" si="1335"/>
        <v/>
      </c>
      <c r="BU826" s="35" t="b">
        <f t="shared" si="1336"/>
        <v>0</v>
      </c>
      <c r="BV826" s="35" t="str">
        <f t="shared" si="1337"/>
        <v/>
      </c>
      <c r="BW826" s="13" t="b">
        <f t="shared" si="1412"/>
        <v>0</v>
      </c>
      <c r="BX826" s="35" t="str">
        <f t="shared" si="1338"/>
        <v/>
      </c>
      <c r="BY826" s="265" t="b">
        <f t="shared" si="1381"/>
        <v>0</v>
      </c>
      <c r="BZ826" s="35" t="str">
        <f t="shared" si="1339"/>
        <v/>
      </c>
      <c r="CA826" s="265" t="b">
        <f t="shared" si="1382"/>
        <v>0</v>
      </c>
      <c r="CB826" s="35" t="str">
        <f t="shared" si="1340"/>
        <v/>
      </c>
      <c r="CC826" s="272" t="b">
        <f t="shared" si="1383"/>
        <v>0</v>
      </c>
      <c r="CD826" s="35" t="str">
        <f t="shared" si="1341"/>
        <v/>
      </c>
      <c r="CE826" s="13" t="b">
        <f t="shared" si="1342"/>
        <v>0</v>
      </c>
      <c r="CF826" s="35" t="str">
        <f t="shared" si="1343"/>
        <v/>
      </c>
      <c r="CG826" s="179">
        <f t="shared" si="1344"/>
        <v>0</v>
      </c>
      <c r="CH826" s="179">
        <f t="shared" si="1345"/>
        <v>0</v>
      </c>
      <c r="CI826" s="218">
        <f t="shared" si="1384"/>
        <v>0</v>
      </c>
      <c r="CJ826" s="218">
        <f t="shared" si="1385"/>
        <v>0</v>
      </c>
      <c r="CK826" s="218">
        <f t="shared" si="1386"/>
        <v>0</v>
      </c>
      <c r="CL826" s="218">
        <f t="shared" si="1387"/>
        <v>0</v>
      </c>
      <c r="CM826" s="218">
        <f t="shared" si="1388"/>
        <v>0</v>
      </c>
      <c r="CN826" s="218">
        <f t="shared" si="1389"/>
        <v>0</v>
      </c>
      <c r="CO826" s="218">
        <f t="shared" si="1390"/>
        <v>0</v>
      </c>
      <c r="CP826" s="218">
        <f t="shared" si="1391"/>
        <v>0</v>
      </c>
      <c r="CQ826" s="218">
        <f t="shared" si="1392"/>
        <v>0</v>
      </c>
      <c r="CR826" s="218">
        <f t="shared" si="1393"/>
        <v>0</v>
      </c>
      <c r="CS826" s="14">
        <f t="shared" si="1346"/>
        <v>0</v>
      </c>
      <c r="CT826" s="236">
        <f t="shared" si="1347"/>
        <v>0</v>
      </c>
      <c r="CU826" s="237">
        <f t="shared" si="1419"/>
        <v>0</v>
      </c>
      <c r="CV826" s="16">
        <f t="shared" si="1419"/>
        <v>0</v>
      </c>
      <c r="CW826" s="16">
        <f t="shared" si="1419"/>
        <v>0</v>
      </c>
      <c r="CX826" s="16">
        <f t="shared" si="1419"/>
        <v>0</v>
      </c>
      <c r="CY826" s="16">
        <f t="shared" si="1419"/>
        <v>0</v>
      </c>
      <c r="CZ826" s="16">
        <f t="shared" si="1419"/>
        <v>0</v>
      </c>
      <c r="DA826" s="16">
        <f t="shared" si="1419"/>
        <v>0</v>
      </c>
      <c r="DB826" s="16">
        <f t="shared" si="1419"/>
        <v>0</v>
      </c>
      <c r="DC826" s="16">
        <f t="shared" si="1419"/>
        <v>0</v>
      </c>
      <c r="DD826" s="238">
        <f t="shared" si="1419"/>
        <v>0</v>
      </c>
      <c r="DE826" s="232">
        <f t="shared" si="1420"/>
        <v>0</v>
      </c>
      <c r="DF826" s="132">
        <f t="shared" si="1420"/>
        <v>0</v>
      </c>
      <c r="DG826" s="132">
        <f t="shared" si="1420"/>
        <v>0</v>
      </c>
      <c r="DH826" s="132">
        <f t="shared" si="1420"/>
        <v>0</v>
      </c>
      <c r="DI826" s="132">
        <f t="shared" si="1420"/>
        <v>0</v>
      </c>
      <c r="DJ826" s="132">
        <f t="shared" si="1420"/>
        <v>0</v>
      </c>
      <c r="DK826" s="132">
        <f t="shared" si="1420"/>
        <v>0</v>
      </c>
      <c r="DL826" s="132">
        <f t="shared" si="1420"/>
        <v>0</v>
      </c>
      <c r="DM826" s="132">
        <f t="shared" si="1420"/>
        <v>0</v>
      </c>
      <c r="DN826" s="233">
        <f t="shared" si="1420"/>
        <v>0</v>
      </c>
      <c r="DO826" s="232">
        <f t="shared" si="1348"/>
        <v>0</v>
      </c>
      <c r="DP826" s="132">
        <f t="shared" si="1349"/>
        <v>0</v>
      </c>
      <c r="DQ826" s="132">
        <f t="shared" si="1350"/>
        <v>0</v>
      </c>
      <c r="DR826" s="132">
        <f t="shared" si="1351"/>
        <v>0</v>
      </c>
      <c r="DS826" s="132">
        <f t="shared" si="1352"/>
        <v>0</v>
      </c>
      <c r="DT826" s="132">
        <f t="shared" si="1353"/>
        <v>0</v>
      </c>
      <c r="DU826" s="132">
        <f t="shared" si="1354"/>
        <v>0</v>
      </c>
      <c r="DV826" s="132">
        <f t="shared" si="1355"/>
        <v>0</v>
      </c>
      <c r="DW826" s="132">
        <f t="shared" si="1356"/>
        <v>0</v>
      </c>
      <c r="DX826" s="233">
        <f t="shared" si="1357"/>
        <v>0</v>
      </c>
      <c r="DY826" s="231" t="b">
        <f t="shared" si="1394"/>
        <v>0</v>
      </c>
      <c r="DZ826" s="163"/>
      <c r="EA826" s="226" t="str">
        <f t="shared" si="1395"/>
        <v/>
      </c>
      <c r="EB826" s="178" t="str">
        <f t="shared" si="1396"/>
        <v/>
      </c>
      <c r="EC826" s="178" t="str">
        <f t="shared" si="1397"/>
        <v/>
      </c>
      <c r="ED826" s="178" t="str">
        <f t="shared" si="1398"/>
        <v/>
      </c>
      <c r="EE826" s="178" t="str">
        <f t="shared" si="1399"/>
        <v/>
      </c>
      <c r="EF826" s="178" t="str">
        <f t="shared" si="1400"/>
        <v/>
      </c>
      <c r="EG826" s="178" t="str">
        <f t="shared" si="1401"/>
        <v/>
      </c>
      <c r="EH826" s="178" t="str">
        <f t="shared" si="1402"/>
        <v/>
      </c>
      <c r="EI826" s="178" t="str">
        <f t="shared" si="1403"/>
        <v/>
      </c>
      <c r="EJ826" s="227" t="str">
        <f t="shared" si="1404"/>
        <v/>
      </c>
      <c r="EK826" s="230" t="str">
        <f t="shared" si="1358"/>
        <v/>
      </c>
      <c r="EL826" s="177" t="str">
        <f t="shared" si="1359"/>
        <v/>
      </c>
      <c r="EM826" s="177" t="str">
        <f t="shared" si="1360"/>
        <v/>
      </c>
      <c r="EN826" s="177" t="str">
        <f t="shared" si="1361"/>
        <v/>
      </c>
      <c r="EO826" s="177" t="str">
        <f t="shared" si="1362"/>
        <v/>
      </c>
      <c r="EP826" s="177" t="str">
        <f t="shared" si="1363"/>
        <v/>
      </c>
      <c r="EQ826" s="177" t="str">
        <f t="shared" si="1364"/>
        <v/>
      </c>
      <c r="ER826" s="177" t="str">
        <f t="shared" si="1365"/>
        <v/>
      </c>
      <c r="ES826" s="177" t="str">
        <f t="shared" si="1366"/>
        <v/>
      </c>
      <c r="ET826" s="177" t="str">
        <f t="shared" si="1367"/>
        <v/>
      </c>
      <c r="EU826" s="229" t="e">
        <f t="shared" si="1368"/>
        <v>#VALUE!</v>
      </c>
      <c r="EV826" s="27" t="e">
        <f t="shared" si="1369"/>
        <v>#VALUE!</v>
      </c>
      <c r="EW826" s="27" t="e">
        <f t="shared" si="1370"/>
        <v>#VALUE!</v>
      </c>
      <c r="EX826" s="28" t="e">
        <f t="shared" si="1371"/>
        <v>#VALUE!</v>
      </c>
      <c r="EY826" s="28" t="e">
        <f t="shared" si="1372"/>
        <v>#VALUE!</v>
      </c>
      <c r="EZ826" s="28" t="b">
        <f t="shared" si="1373"/>
        <v>0</v>
      </c>
      <c r="FA826" s="176" t="str">
        <f t="shared" si="1374"/>
        <v/>
      </c>
      <c r="FB826" s="27" t="e" cm="1">
        <f t="array" aca="1" ref="FB826" ca="1">TEXT(RIGHT(10-RIGHT(SUM(INDEX(1*(MID(MID(C826,1,1)*2,ROW(INDIRECT("1:"&amp;LEN(MID(C826,1,1)*2))),1)),,))+MID(C826,2,1)+
SUM(INDEX(1*(MID(MID(C826,3,1)*2,ROW(INDIRECT("1:"&amp;LEN(MID(C826,3,1)*2))),1)),,))+MID(C826,4,1)+
SUM(INDEX(1*(MID(MID(C826,5,1)*2,ROW(INDIRECT("1:"&amp;LEN(MID(C826,5,1)*2))),1)),,))+MID(C826,6,1)+
SUM(INDEX(1*(MID(MID(C826,8,1)*2,ROW(INDIRECT("1:"&amp;LEN(MID(C826,8,1)*2))),1)),,))+MID(C826,9,1)+
SUM(INDEX(1*(MID(MID(C826,10,1)*2,ROW(INDIRECT("1:"&amp;LEN(MID(C826,10,1)*2))),1)),,)),1),1),"0")</f>
        <v>#VALUE!</v>
      </c>
      <c r="FC826" s="27" t="str">
        <f t="shared" si="1375"/>
        <v/>
      </c>
      <c r="FD826" s="29" t="b">
        <f t="shared" si="1376"/>
        <v>0</v>
      </c>
      <c r="FE826" s="112" t="b">
        <f>IFERROR(MATCH(D826,'Avtal för korttidsarbete'!$G$13:$G$1012,0),TRUE)</f>
        <v>1</v>
      </c>
      <c r="FF826" s="112" t="b">
        <f t="shared" si="1405"/>
        <v>0</v>
      </c>
      <c r="FG826" s="113" t="str" cm="1">
        <f t="array" ref="FG826">IF(FE826=TRUE,"x",INDEX('Avtal för korttidsarbete'!$E$13:$E$1012,$FE826))</f>
        <v>x</v>
      </c>
      <c r="FH826" s="113" t="str" cm="1">
        <f t="array" ref="FH826">IF(FE826=TRUE,"x",INDEX('Avtal för korttidsarbete'!$F$13:$F$1012,$FE826))</f>
        <v>x</v>
      </c>
      <c r="FI826" s="112" t="b">
        <f t="shared" si="1406"/>
        <v>0</v>
      </c>
      <c r="FJ826" s="135">
        <f t="shared" si="1407"/>
        <v>44166</v>
      </c>
      <c r="FK826" s="135">
        <f t="shared" si="1408"/>
        <v>44377</v>
      </c>
      <c r="FL826" s="112" t="b">
        <f t="shared" si="1409"/>
        <v>0</v>
      </c>
      <c r="FM826" s="113">
        <f t="shared" si="1410"/>
        <v>44166</v>
      </c>
      <c r="FN826" s="135">
        <f t="shared" si="1411"/>
        <v>44377</v>
      </c>
      <c r="FO826" s="148" t="b">
        <f>IFERROR(INDEX('Avtal för korttidsarbete'!R:R,MATCH(D826,'Avtal för korttidsarbete'!$G:$G,0)),TRUE)</f>
        <v>1</v>
      </c>
      <c r="FP826" s="135" t="str">
        <f>IF(FO826,"-",INDEX('Avtal för korttidsarbete'!$D:$D,MATCH(D826,'Avtal för korttidsarbete'!$G:$G,0)))</f>
        <v>-</v>
      </c>
      <c r="FQ826" s="113" t="b">
        <f>IFERROR(G826&gt;INDEX(Uppsägningar!E:E,MATCH(C826,Uppsägningar!C:C,0)),FALSE)</f>
        <v>0</v>
      </c>
    </row>
    <row r="827" spans="1:173" x14ac:dyDescent="0.25">
      <c r="A827" s="19">
        <v>811</v>
      </c>
      <c r="B827" s="20"/>
      <c r="C827" s="183"/>
      <c r="D827" s="66"/>
      <c r="E827" s="212">
        <f>IFERROR(INDEX(Admin!$C$7:$C$10,MATCH(FP827,TblNivåValTExt,0)),0)</f>
        <v>0</v>
      </c>
      <c r="F827" s="1"/>
      <c r="G827" s="1"/>
      <c r="H827" s="78"/>
      <c r="I827" s="181"/>
      <c r="J827" s="181"/>
      <c r="K827" s="182"/>
      <c r="L827" s="182"/>
      <c r="M827" s="181"/>
      <c r="N827" s="181"/>
      <c r="O827" s="181"/>
      <c r="P827" s="182"/>
      <c r="Q827" s="182"/>
      <c r="R827" s="181"/>
      <c r="S827" s="181"/>
      <c r="T827" s="181"/>
      <c r="U827" s="182"/>
      <c r="V827" s="182"/>
      <c r="W827" s="181"/>
      <c r="X827" s="181"/>
      <c r="Y827" s="181"/>
      <c r="Z827" s="182"/>
      <c r="AA827" s="182"/>
      <c r="AB827" s="181"/>
      <c r="AC827" s="181"/>
      <c r="AD827" s="181"/>
      <c r="AE827" s="182"/>
      <c r="AF827" s="182"/>
      <c r="AG827" s="181"/>
      <c r="AH827" s="181"/>
      <c r="AI827" s="181"/>
      <c r="AJ827" s="182"/>
      <c r="AK827" s="182"/>
      <c r="AL827" s="181"/>
      <c r="AM827" s="181"/>
      <c r="AN827" s="181"/>
      <c r="AO827" s="182"/>
      <c r="AP827" s="182"/>
      <c r="AQ827" s="181"/>
      <c r="AR827" s="181"/>
      <c r="AS827" s="181"/>
      <c r="AT827" s="182"/>
      <c r="AU827" s="182"/>
      <c r="AV827" s="181"/>
      <c r="AW827" s="181"/>
      <c r="AX827" s="181"/>
      <c r="AY827" s="182"/>
      <c r="AZ827" s="182"/>
      <c r="BA827" s="181"/>
      <c r="BB827" s="181"/>
      <c r="BC827" s="181"/>
      <c r="BD827" s="182"/>
      <c r="BE827" s="182"/>
      <c r="BF827" s="181"/>
      <c r="BG827" s="180">
        <f t="shared" si="1377"/>
        <v>0</v>
      </c>
      <c r="BH827" s="116" t="str">
        <f t="shared" si="1378"/>
        <v/>
      </c>
      <c r="BI827" s="80" t="b">
        <f t="shared" si="1326"/>
        <v>0</v>
      </c>
      <c r="BJ827" s="80" t="str">
        <f t="shared" si="1327"/>
        <v/>
      </c>
      <c r="BK827" s="80" t="b">
        <f t="shared" si="1379"/>
        <v>0</v>
      </c>
      <c r="BL827" s="13" t="str">
        <f t="shared" si="1328"/>
        <v/>
      </c>
      <c r="BM827" s="13" t="b">
        <f t="shared" si="1380"/>
        <v>0</v>
      </c>
      <c r="BN827" s="35" t="str">
        <f t="shared" si="1329"/>
        <v/>
      </c>
      <c r="BO827" s="13" t="b">
        <f t="shared" si="1330"/>
        <v>0</v>
      </c>
      <c r="BP827" s="35" t="str">
        <f t="shared" si="1331"/>
        <v/>
      </c>
      <c r="BQ827" s="13" t="b">
        <f t="shared" si="1332"/>
        <v>0</v>
      </c>
      <c r="BR827" s="35" t="str">
        <f t="shared" si="1333"/>
        <v/>
      </c>
      <c r="BS827" s="35" t="b">
        <f t="shared" si="1334"/>
        <v>0</v>
      </c>
      <c r="BT827" s="35" t="str">
        <f t="shared" si="1335"/>
        <v/>
      </c>
      <c r="BU827" s="35" t="b">
        <f t="shared" si="1336"/>
        <v>0</v>
      </c>
      <c r="BV827" s="35" t="str">
        <f t="shared" si="1337"/>
        <v/>
      </c>
      <c r="BW827" s="13" t="b">
        <f t="shared" si="1412"/>
        <v>0</v>
      </c>
      <c r="BX827" s="35" t="str">
        <f t="shared" si="1338"/>
        <v/>
      </c>
      <c r="BY827" s="265" t="b">
        <f t="shared" si="1381"/>
        <v>0</v>
      </c>
      <c r="BZ827" s="35" t="str">
        <f t="shared" si="1339"/>
        <v/>
      </c>
      <c r="CA827" s="265" t="b">
        <f t="shared" si="1382"/>
        <v>0</v>
      </c>
      <c r="CB827" s="35" t="str">
        <f t="shared" si="1340"/>
        <v/>
      </c>
      <c r="CC827" s="272" t="b">
        <f t="shared" si="1383"/>
        <v>0</v>
      </c>
      <c r="CD827" s="35" t="str">
        <f t="shared" si="1341"/>
        <v/>
      </c>
      <c r="CE827" s="13" t="b">
        <f t="shared" si="1342"/>
        <v>0</v>
      </c>
      <c r="CF827" s="35" t="str">
        <f t="shared" si="1343"/>
        <v/>
      </c>
      <c r="CG827" s="179">
        <f t="shared" si="1344"/>
        <v>0</v>
      </c>
      <c r="CH827" s="179">
        <f t="shared" si="1345"/>
        <v>0</v>
      </c>
      <c r="CI827" s="218">
        <f t="shared" si="1384"/>
        <v>0</v>
      </c>
      <c r="CJ827" s="218">
        <f t="shared" si="1385"/>
        <v>0</v>
      </c>
      <c r="CK827" s="218">
        <f t="shared" si="1386"/>
        <v>0</v>
      </c>
      <c r="CL827" s="218">
        <f t="shared" si="1387"/>
        <v>0</v>
      </c>
      <c r="CM827" s="218">
        <f t="shared" si="1388"/>
        <v>0</v>
      </c>
      <c r="CN827" s="218">
        <f t="shared" si="1389"/>
        <v>0</v>
      </c>
      <c r="CO827" s="218">
        <f t="shared" si="1390"/>
        <v>0</v>
      </c>
      <c r="CP827" s="218">
        <f t="shared" si="1391"/>
        <v>0</v>
      </c>
      <c r="CQ827" s="218">
        <f t="shared" si="1392"/>
        <v>0</v>
      </c>
      <c r="CR827" s="218">
        <f t="shared" si="1393"/>
        <v>0</v>
      </c>
      <c r="CS827" s="14">
        <f t="shared" si="1346"/>
        <v>0</v>
      </c>
      <c r="CT827" s="236">
        <f t="shared" si="1347"/>
        <v>0</v>
      </c>
      <c r="CU827" s="237">
        <f t="shared" ref="CU827:DD836" si="1421">IF(AND($CS827,$CT827,CU$12),MAX(0,MIN(CU$10,$CT827)-MAX(CU$9,$CS827)+1),0)</f>
        <v>0</v>
      </c>
      <c r="CV827" s="16">
        <f t="shared" si="1421"/>
        <v>0</v>
      </c>
      <c r="CW827" s="16">
        <f t="shared" si="1421"/>
        <v>0</v>
      </c>
      <c r="CX827" s="16">
        <f t="shared" si="1421"/>
        <v>0</v>
      </c>
      <c r="CY827" s="16">
        <f t="shared" si="1421"/>
        <v>0</v>
      </c>
      <c r="CZ827" s="16">
        <f t="shared" si="1421"/>
        <v>0</v>
      </c>
      <c r="DA827" s="16">
        <f t="shared" si="1421"/>
        <v>0</v>
      </c>
      <c r="DB827" s="16">
        <f t="shared" si="1421"/>
        <v>0</v>
      </c>
      <c r="DC827" s="16">
        <f t="shared" si="1421"/>
        <v>0</v>
      </c>
      <c r="DD827" s="238">
        <f t="shared" si="1421"/>
        <v>0</v>
      </c>
      <c r="DE827" s="232">
        <f t="shared" ref="DE827:DN836" si="1422">IF($H827&lt;=0,0,MAX(0,MIN($H827,$DE$11)))</f>
        <v>0</v>
      </c>
      <c r="DF827" s="132">
        <f t="shared" si="1422"/>
        <v>0</v>
      </c>
      <c r="DG827" s="132">
        <f t="shared" si="1422"/>
        <v>0</v>
      </c>
      <c r="DH827" s="132">
        <f t="shared" si="1422"/>
        <v>0</v>
      </c>
      <c r="DI827" s="132">
        <f t="shared" si="1422"/>
        <v>0</v>
      </c>
      <c r="DJ827" s="132">
        <f t="shared" si="1422"/>
        <v>0</v>
      </c>
      <c r="DK827" s="132">
        <f t="shared" si="1422"/>
        <v>0</v>
      </c>
      <c r="DL827" s="132">
        <f t="shared" si="1422"/>
        <v>0</v>
      </c>
      <c r="DM827" s="132">
        <f t="shared" si="1422"/>
        <v>0</v>
      </c>
      <c r="DN827" s="233">
        <f t="shared" si="1422"/>
        <v>0</v>
      </c>
      <c r="DO827" s="232">
        <f t="shared" si="1348"/>
        <v>0</v>
      </c>
      <c r="DP827" s="132">
        <f t="shared" si="1349"/>
        <v>0</v>
      </c>
      <c r="DQ827" s="132">
        <f t="shared" si="1350"/>
        <v>0</v>
      </c>
      <c r="DR827" s="132">
        <f t="shared" si="1351"/>
        <v>0</v>
      </c>
      <c r="DS827" s="132">
        <f t="shared" si="1352"/>
        <v>0</v>
      </c>
      <c r="DT827" s="132">
        <f t="shared" si="1353"/>
        <v>0</v>
      </c>
      <c r="DU827" s="132">
        <f t="shared" si="1354"/>
        <v>0</v>
      </c>
      <c r="DV827" s="132">
        <f t="shared" si="1355"/>
        <v>0</v>
      </c>
      <c r="DW827" s="132">
        <f t="shared" si="1356"/>
        <v>0</v>
      </c>
      <c r="DX827" s="233">
        <f t="shared" si="1357"/>
        <v>0</v>
      </c>
      <c r="DY827" s="231" t="b">
        <f t="shared" si="1394"/>
        <v>0</v>
      </c>
      <c r="DZ827" s="163"/>
      <c r="EA827" s="226" t="str">
        <f t="shared" si="1395"/>
        <v/>
      </c>
      <c r="EB827" s="178" t="str">
        <f t="shared" si="1396"/>
        <v/>
      </c>
      <c r="EC827" s="178" t="str">
        <f t="shared" si="1397"/>
        <v/>
      </c>
      <c r="ED827" s="178" t="str">
        <f t="shared" si="1398"/>
        <v/>
      </c>
      <c r="EE827" s="178" t="str">
        <f t="shared" si="1399"/>
        <v/>
      </c>
      <c r="EF827" s="178" t="str">
        <f t="shared" si="1400"/>
        <v/>
      </c>
      <c r="EG827" s="178" t="str">
        <f t="shared" si="1401"/>
        <v/>
      </c>
      <c r="EH827" s="178" t="str">
        <f t="shared" si="1402"/>
        <v/>
      </c>
      <c r="EI827" s="178" t="str">
        <f t="shared" si="1403"/>
        <v/>
      </c>
      <c r="EJ827" s="227" t="str">
        <f t="shared" si="1404"/>
        <v/>
      </c>
      <c r="EK827" s="230" t="str">
        <f t="shared" si="1358"/>
        <v/>
      </c>
      <c r="EL827" s="177" t="str">
        <f t="shared" si="1359"/>
        <v/>
      </c>
      <c r="EM827" s="177" t="str">
        <f t="shared" si="1360"/>
        <v/>
      </c>
      <c r="EN827" s="177" t="str">
        <f t="shared" si="1361"/>
        <v/>
      </c>
      <c r="EO827" s="177" t="str">
        <f t="shared" si="1362"/>
        <v/>
      </c>
      <c r="EP827" s="177" t="str">
        <f t="shared" si="1363"/>
        <v/>
      </c>
      <c r="EQ827" s="177" t="str">
        <f t="shared" si="1364"/>
        <v/>
      </c>
      <c r="ER827" s="177" t="str">
        <f t="shared" si="1365"/>
        <v/>
      </c>
      <c r="ES827" s="177" t="str">
        <f t="shared" si="1366"/>
        <v/>
      </c>
      <c r="ET827" s="177" t="str">
        <f t="shared" si="1367"/>
        <v/>
      </c>
      <c r="EU827" s="229" t="e">
        <f t="shared" si="1368"/>
        <v>#VALUE!</v>
      </c>
      <c r="EV827" s="27" t="e">
        <f t="shared" si="1369"/>
        <v>#VALUE!</v>
      </c>
      <c r="EW827" s="27" t="e">
        <f t="shared" si="1370"/>
        <v>#VALUE!</v>
      </c>
      <c r="EX827" s="28" t="e">
        <f t="shared" si="1371"/>
        <v>#VALUE!</v>
      </c>
      <c r="EY827" s="28" t="e">
        <f t="shared" si="1372"/>
        <v>#VALUE!</v>
      </c>
      <c r="EZ827" s="28" t="b">
        <f t="shared" si="1373"/>
        <v>0</v>
      </c>
      <c r="FA827" s="176" t="str">
        <f t="shared" si="1374"/>
        <v/>
      </c>
      <c r="FB827" s="27" t="e" cm="1">
        <f t="array" aca="1" ref="FB827" ca="1">TEXT(RIGHT(10-RIGHT(SUM(INDEX(1*(MID(MID(C827,1,1)*2,ROW(INDIRECT("1:"&amp;LEN(MID(C827,1,1)*2))),1)),,))+MID(C827,2,1)+
SUM(INDEX(1*(MID(MID(C827,3,1)*2,ROW(INDIRECT("1:"&amp;LEN(MID(C827,3,1)*2))),1)),,))+MID(C827,4,1)+
SUM(INDEX(1*(MID(MID(C827,5,1)*2,ROW(INDIRECT("1:"&amp;LEN(MID(C827,5,1)*2))),1)),,))+MID(C827,6,1)+
SUM(INDEX(1*(MID(MID(C827,8,1)*2,ROW(INDIRECT("1:"&amp;LEN(MID(C827,8,1)*2))),1)),,))+MID(C827,9,1)+
SUM(INDEX(1*(MID(MID(C827,10,1)*2,ROW(INDIRECT("1:"&amp;LEN(MID(C827,10,1)*2))),1)),,)),1),1),"0")</f>
        <v>#VALUE!</v>
      </c>
      <c r="FC827" s="27" t="str">
        <f t="shared" si="1375"/>
        <v/>
      </c>
      <c r="FD827" s="29" t="b">
        <f t="shared" si="1376"/>
        <v>0</v>
      </c>
      <c r="FE827" s="112" t="b">
        <f>IFERROR(MATCH(D827,'Avtal för korttidsarbete'!$G$13:$G$1012,0),TRUE)</f>
        <v>1</v>
      </c>
      <c r="FF827" s="112" t="b">
        <f t="shared" si="1405"/>
        <v>0</v>
      </c>
      <c r="FG827" s="113" t="str" cm="1">
        <f t="array" ref="FG827">IF(FE827=TRUE,"x",INDEX('Avtal för korttidsarbete'!$E$13:$E$1012,$FE827))</f>
        <v>x</v>
      </c>
      <c r="FH827" s="113" t="str" cm="1">
        <f t="array" ref="FH827">IF(FE827=TRUE,"x",INDEX('Avtal för korttidsarbete'!$F$13:$F$1012,$FE827))</f>
        <v>x</v>
      </c>
      <c r="FI827" s="112" t="b">
        <f t="shared" si="1406"/>
        <v>0</v>
      </c>
      <c r="FJ827" s="135">
        <f t="shared" si="1407"/>
        <v>44166</v>
      </c>
      <c r="FK827" s="135">
        <f t="shared" si="1408"/>
        <v>44377</v>
      </c>
      <c r="FL827" s="112" t="b">
        <f t="shared" si="1409"/>
        <v>0</v>
      </c>
      <c r="FM827" s="113">
        <f t="shared" si="1410"/>
        <v>44166</v>
      </c>
      <c r="FN827" s="135">
        <f t="shared" si="1411"/>
        <v>44377</v>
      </c>
      <c r="FO827" s="148" t="b">
        <f>IFERROR(INDEX('Avtal för korttidsarbete'!R:R,MATCH(D827,'Avtal för korttidsarbete'!$G:$G,0)),TRUE)</f>
        <v>1</v>
      </c>
      <c r="FP827" s="135" t="str">
        <f>IF(FO827,"-",INDEX('Avtal för korttidsarbete'!$D:$D,MATCH(D827,'Avtal för korttidsarbete'!$G:$G,0)))</f>
        <v>-</v>
      </c>
      <c r="FQ827" s="113" t="b">
        <f>IFERROR(G827&gt;INDEX(Uppsägningar!E:E,MATCH(C827,Uppsägningar!C:C,0)),FALSE)</f>
        <v>0</v>
      </c>
    </row>
    <row r="828" spans="1:173" x14ac:dyDescent="0.25">
      <c r="A828" s="19">
        <v>812</v>
      </c>
      <c r="B828" s="20"/>
      <c r="C828" s="183"/>
      <c r="D828" s="66"/>
      <c r="E828" s="212">
        <f>IFERROR(INDEX(Admin!$C$7:$C$10,MATCH(FP828,TblNivåValTExt,0)),0)</f>
        <v>0</v>
      </c>
      <c r="F828" s="1"/>
      <c r="G828" s="1"/>
      <c r="H828" s="78"/>
      <c r="I828" s="181"/>
      <c r="J828" s="181"/>
      <c r="K828" s="182"/>
      <c r="L828" s="182"/>
      <c r="M828" s="181"/>
      <c r="N828" s="181"/>
      <c r="O828" s="181"/>
      <c r="P828" s="182"/>
      <c r="Q828" s="182"/>
      <c r="R828" s="181"/>
      <c r="S828" s="181"/>
      <c r="T828" s="181"/>
      <c r="U828" s="182"/>
      <c r="V828" s="182"/>
      <c r="W828" s="181"/>
      <c r="X828" s="181"/>
      <c r="Y828" s="181"/>
      <c r="Z828" s="182"/>
      <c r="AA828" s="182"/>
      <c r="AB828" s="181"/>
      <c r="AC828" s="181"/>
      <c r="AD828" s="181"/>
      <c r="AE828" s="182"/>
      <c r="AF828" s="182"/>
      <c r="AG828" s="181"/>
      <c r="AH828" s="181"/>
      <c r="AI828" s="181"/>
      <c r="AJ828" s="182"/>
      <c r="AK828" s="182"/>
      <c r="AL828" s="181"/>
      <c r="AM828" s="181"/>
      <c r="AN828" s="181"/>
      <c r="AO828" s="182"/>
      <c r="AP828" s="182"/>
      <c r="AQ828" s="181"/>
      <c r="AR828" s="181"/>
      <c r="AS828" s="181"/>
      <c r="AT828" s="182"/>
      <c r="AU828" s="182"/>
      <c r="AV828" s="181"/>
      <c r="AW828" s="181"/>
      <c r="AX828" s="181"/>
      <c r="AY828" s="182"/>
      <c r="AZ828" s="182"/>
      <c r="BA828" s="181"/>
      <c r="BB828" s="181"/>
      <c r="BC828" s="181"/>
      <c r="BD828" s="182"/>
      <c r="BE828" s="182"/>
      <c r="BF828" s="181"/>
      <c r="BG828" s="180">
        <f t="shared" si="1377"/>
        <v>0</v>
      </c>
      <c r="BH828" s="116" t="str">
        <f t="shared" si="1378"/>
        <v/>
      </c>
      <c r="BI828" s="80" t="b">
        <f t="shared" si="1326"/>
        <v>0</v>
      </c>
      <c r="BJ828" s="80" t="str">
        <f t="shared" si="1327"/>
        <v/>
      </c>
      <c r="BK828" s="80" t="b">
        <f t="shared" si="1379"/>
        <v>0</v>
      </c>
      <c r="BL828" s="13" t="str">
        <f t="shared" si="1328"/>
        <v/>
      </c>
      <c r="BM828" s="13" t="b">
        <f t="shared" si="1380"/>
        <v>0</v>
      </c>
      <c r="BN828" s="35" t="str">
        <f t="shared" si="1329"/>
        <v/>
      </c>
      <c r="BO828" s="13" t="b">
        <f t="shared" si="1330"/>
        <v>0</v>
      </c>
      <c r="BP828" s="35" t="str">
        <f t="shared" si="1331"/>
        <v/>
      </c>
      <c r="BQ828" s="13" t="b">
        <f t="shared" si="1332"/>
        <v>0</v>
      </c>
      <c r="BR828" s="35" t="str">
        <f t="shared" si="1333"/>
        <v/>
      </c>
      <c r="BS828" s="35" t="b">
        <f t="shared" si="1334"/>
        <v>0</v>
      </c>
      <c r="BT828" s="35" t="str">
        <f t="shared" si="1335"/>
        <v/>
      </c>
      <c r="BU828" s="35" t="b">
        <f t="shared" si="1336"/>
        <v>0</v>
      </c>
      <c r="BV828" s="35" t="str">
        <f t="shared" si="1337"/>
        <v/>
      </c>
      <c r="BW828" s="13" t="b">
        <f t="shared" si="1412"/>
        <v>0</v>
      </c>
      <c r="BX828" s="35" t="str">
        <f t="shared" si="1338"/>
        <v/>
      </c>
      <c r="BY828" s="265" t="b">
        <f t="shared" si="1381"/>
        <v>0</v>
      </c>
      <c r="BZ828" s="35" t="str">
        <f t="shared" si="1339"/>
        <v/>
      </c>
      <c r="CA828" s="265" t="b">
        <f t="shared" si="1382"/>
        <v>0</v>
      </c>
      <c r="CB828" s="35" t="str">
        <f t="shared" si="1340"/>
        <v/>
      </c>
      <c r="CC828" s="272" t="b">
        <f t="shared" si="1383"/>
        <v>0</v>
      </c>
      <c r="CD828" s="35" t="str">
        <f t="shared" si="1341"/>
        <v/>
      </c>
      <c r="CE828" s="13" t="b">
        <f t="shared" si="1342"/>
        <v>0</v>
      </c>
      <c r="CF828" s="35" t="str">
        <f t="shared" si="1343"/>
        <v/>
      </c>
      <c r="CG828" s="179">
        <f t="shared" si="1344"/>
        <v>0</v>
      </c>
      <c r="CH828" s="179">
        <f t="shared" si="1345"/>
        <v>0</v>
      </c>
      <c r="CI828" s="218">
        <f t="shared" si="1384"/>
        <v>0</v>
      </c>
      <c r="CJ828" s="218">
        <f t="shared" si="1385"/>
        <v>0</v>
      </c>
      <c r="CK828" s="218">
        <f t="shared" si="1386"/>
        <v>0</v>
      </c>
      <c r="CL828" s="218">
        <f t="shared" si="1387"/>
        <v>0</v>
      </c>
      <c r="CM828" s="218">
        <f t="shared" si="1388"/>
        <v>0</v>
      </c>
      <c r="CN828" s="218">
        <f t="shared" si="1389"/>
        <v>0</v>
      </c>
      <c r="CO828" s="218">
        <f t="shared" si="1390"/>
        <v>0</v>
      </c>
      <c r="CP828" s="218">
        <f t="shared" si="1391"/>
        <v>0</v>
      </c>
      <c r="CQ828" s="218">
        <f t="shared" si="1392"/>
        <v>0</v>
      </c>
      <c r="CR828" s="218">
        <f t="shared" si="1393"/>
        <v>0</v>
      </c>
      <c r="CS828" s="14">
        <f t="shared" si="1346"/>
        <v>0</v>
      </c>
      <c r="CT828" s="236">
        <f t="shared" si="1347"/>
        <v>0</v>
      </c>
      <c r="CU828" s="237">
        <f t="shared" si="1421"/>
        <v>0</v>
      </c>
      <c r="CV828" s="16">
        <f t="shared" si="1421"/>
        <v>0</v>
      </c>
      <c r="CW828" s="16">
        <f t="shared" si="1421"/>
        <v>0</v>
      </c>
      <c r="CX828" s="16">
        <f t="shared" si="1421"/>
        <v>0</v>
      </c>
      <c r="CY828" s="16">
        <f t="shared" si="1421"/>
        <v>0</v>
      </c>
      <c r="CZ828" s="16">
        <f t="shared" si="1421"/>
        <v>0</v>
      </c>
      <c r="DA828" s="16">
        <f t="shared" si="1421"/>
        <v>0</v>
      </c>
      <c r="DB828" s="16">
        <f t="shared" si="1421"/>
        <v>0</v>
      </c>
      <c r="DC828" s="16">
        <f t="shared" si="1421"/>
        <v>0</v>
      </c>
      <c r="DD828" s="238">
        <f t="shared" si="1421"/>
        <v>0</v>
      </c>
      <c r="DE828" s="232">
        <f t="shared" si="1422"/>
        <v>0</v>
      </c>
      <c r="DF828" s="132">
        <f t="shared" si="1422"/>
        <v>0</v>
      </c>
      <c r="DG828" s="132">
        <f t="shared" si="1422"/>
        <v>0</v>
      </c>
      <c r="DH828" s="132">
        <f t="shared" si="1422"/>
        <v>0</v>
      </c>
      <c r="DI828" s="132">
        <f t="shared" si="1422"/>
        <v>0</v>
      </c>
      <c r="DJ828" s="132">
        <f t="shared" si="1422"/>
        <v>0</v>
      </c>
      <c r="DK828" s="132">
        <f t="shared" si="1422"/>
        <v>0</v>
      </c>
      <c r="DL828" s="132">
        <f t="shared" si="1422"/>
        <v>0</v>
      </c>
      <c r="DM828" s="132">
        <f t="shared" si="1422"/>
        <v>0</v>
      </c>
      <c r="DN828" s="233">
        <f t="shared" si="1422"/>
        <v>0</v>
      </c>
      <c r="DO828" s="232">
        <f t="shared" si="1348"/>
        <v>0</v>
      </c>
      <c r="DP828" s="132">
        <f t="shared" si="1349"/>
        <v>0</v>
      </c>
      <c r="DQ828" s="132">
        <f t="shared" si="1350"/>
        <v>0</v>
      </c>
      <c r="DR828" s="132">
        <f t="shared" si="1351"/>
        <v>0</v>
      </c>
      <c r="DS828" s="132">
        <f t="shared" si="1352"/>
        <v>0</v>
      </c>
      <c r="DT828" s="132">
        <f t="shared" si="1353"/>
        <v>0</v>
      </c>
      <c r="DU828" s="132">
        <f t="shared" si="1354"/>
        <v>0</v>
      </c>
      <c r="DV828" s="132">
        <f t="shared" si="1355"/>
        <v>0</v>
      </c>
      <c r="DW828" s="132">
        <f t="shared" si="1356"/>
        <v>0</v>
      </c>
      <c r="DX828" s="233">
        <f t="shared" si="1357"/>
        <v>0</v>
      </c>
      <c r="DY828" s="231" t="b">
        <f t="shared" si="1394"/>
        <v>0</v>
      </c>
      <c r="DZ828" s="163"/>
      <c r="EA828" s="226" t="str">
        <f t="shared" si="1395"/>
        <v/>
      </c>
      <c r="EB828" s="178" t="str">
        <f t="shared" si="1396"/>
        <v/>
      </c>
      <c r="EC828" s="178" t="str">
        <f t="shared" si="1397"/>
        <v/>
      </c>
      <c r="ED828" s="178" t="str">
        <f t="shared" si="1398"/>
        <v/>
      </c>
      <c r="EE828" s="178" t="str">
        <f t="shared" si="1399"/>
        <v/>
      </c>
      <c r="EF828" s="178" t="str">
        <f t="shared" si="1400"/>
        <v/>
      </c>
      <c r="EG828" s="178" t="str">
        <f t="shared" si="1401"/>
        <v/>
      </c>
      <c r="EH828" s="178" t="str">
        <f t="shared" si="1402"/>
        <v/>
      </c>
      <c r="EI828" s="178" t="str">
        <f t="shared" si="1403"/>
        <v/>
      </c>
      <c r="EJ828" s="227" t="str">
        <f t="shared" si="1404"/>
        <v/>
      </c>
      <c r="EK828" s="230" t="str">
        <f t="shared" si="1358"/>
        <v/>
      </c>
      <c r="EL828" s="177" t="str">
        <f t="shared" si="1359"/>
        <v/>
      </c>
      <c r="EM828" s="177" t="str">
        <f t="shared" si="1360"/>
        <v/>
      </c>
      <c r="EN828" s="177" t="str">
        <f t="shared" si="1361"/>
        <v/>
      </c>
      <c r="EO828" s="177" t="str">
        <f t="shared" si="1362"/>
        <v/>
      </c>
      <c r="EP828" s="177" t="str">
        <f t="shared" si="1363"/>
        <v/>
      </c>
      <c r="EQ828" s="177" t="str">
        <f t="shared" si="1364"/>
        <v/>
      </c>
      <c r="ER828" s="177" t="str">
        <f t="shared" si="1365"/>
        <v/>
      </c>
      <c r="ES828" s="177" t="str">
        <f t="shared" si="1366"/>
        <v/>
      </c>
      <c r="ET828" s="177" t="str">
        <f t="shared" si="1367"/>
        <v/>
      </c>
      <c r="EU828" s="229" t="e">
        <f t="shared" si="1368"/>
        <v>#VALUE!</v>
      </c>
      <c r="EV828" s="27" t="e">
        <f t="shared" si="1369"/>
        <v>#VALUE!</v>
      </c>
      <c r="EW828" s="27" t="e">
        <f t="shared" si="1370"/>
        <v>#VALUE!</v>
      </c>
      <c r="EX828" s="28" t="e">
        <f t="shared" si="1371"/>
        <v>#VALUE!</v>
      </c>
      <c r="EY828" s="28" t="e">
        <f t="shared" si="1372"/>
        <v>#VALUE!</v>
      </c>
      <c r="EZ828" s="28" t="b">
        <f t="shared" si="1373"/>
        <v>0</v>
      </c>
      <c r="FA828" s="176" t="str">
        <f t="shared" si="1374"/>
        <v/>
      </c>
      <c r="FB828" s="27" t="e" cm="1">
        <f t="array" aca="1" ref="FB828" ca="1">TEXT(RIGHT(10-RIGHT(SUM(INDEX(1*(MID(MID(C828,1,1)*2,ROW(INDIRECT("1:"&amp;LEN(MID(C828,1,1)*2))),1)),,))+MID(C828,2,1)+
SUM(INDEX(1*(MID(MID(C828,3,1)*2,ROW(INDIRECT("1:"&amp;LEN(MID(C828,3,1)*2))),1)),,))+MID(C828,4,1)+
SUM(INDEX(1*(MID(MID(C828,5,1)*2,ROW(INDIRECT("1:"&amp;LEN(MID(C828,5,1)*2))),1)),,))+MID(C828,6,1)+
SUM(INDEX(1*(MID(MID(C828,8,1)*2,ROW(INDIRECT("1:"&amp;LEN(MID(C828,8,1)*2))),1)),,))+MID(C828,9,1)+
SUM(INDEX(1*(MID(MID(C828,10,1)*2,ROW(INDIRECT("1:"&amp;LEN(MID(C828,10,1)*2))),1)),,)),1),1),"0")</f>
        <v>#VALUE!</v>
      </c>
      <c r="FC828" s="27" t="str">
        <f t="shared" si="1375"/>
        <v/>
      </c>
      <c r="FD828" s="29" t="b">
        <f t="shared" si="1376"/>
        <v>0</v>
      </c>
      <c r="FE828" s="112" t="b">
        <f>IFERROR(MATCH(D828,'Avtal för korttidsarbete'!$G$13:$G$1012,0),TRUE)</f>
        <v>1</v>
      </c>
      <c r="FF828" s="112" t="b">
        <f t="shared" si="1405"/>
        <v>0</v>
      </c>
      <c r="FG828" s="113" t="str" cm="1">
        <f t="array" ref="FG828">IF(FE828=TRUE,"x",INDEX('Avtal för korttidsarbete'!$E$13:$E$1012,$FE828))</f>
        <v>x</v>
      </c>
      <c r="FH828" s="113" t="str" cm="1">
        <f t="array" ref="FH828">IF(FE828=TRUE,"x",INDEX('Avtal för korttidsarbete'!$F$13:$F$1012,$FE828))</f>
        <v>x</v>
      </c>
      <c r="FI828" s="112" t="b">
        <f t="shared" si="1406"/>
        <v>0</v>
      </c>
      <c r="FJ828" s="135">
        <f t="shared" si="1407"/>
        <v>44166</v>
      </c>
      <c r="FK828" s="135">
        <f t="shared" si="1408"/>
        <v>44377</v>
      </c>
      <c r="FL828" s="112" t="b">
        <f t="shared" si="1409"/>
        <v>0</v>
      </c>
      <c r="FM828" s="113">
        <f t="shared" si="1410"/>
        <v>44166</v>
      </c>
      <c r="FN828" s="135">
        <f t="shared" si="1411"/>
        <v>44377</v>
      </c>
      <c r="FO828" s="148" t="b">
        <f>IFERROR(INDEX('Avtal för korttidsarbete'!R:R,MATCH(D828,'Avtal för korttidsarbete'!$G:$G,0)),TRUE)</f>
        <v>1</v>
      </c>
      <c r="FP828" s="135" t="str">
        <f>IF(FO828,"-",INDEX('Avtal för korttidsarbete'!$D:$D,MATCH(D828,'Avtal för korttidsarbete'!$G:$G,0)))</f>
        <v>-</v>
      </c>
      <c r="FQ828" s="113" t="b">
        <f>IFERROR(G828&gt;INDEX(Uppsägningar!E:E,MATCH(C828,Uppsägningar!C:C,0)),FALSE)</f>
        <v>0</v>
      </c>
    </row>
    <row r="829" spans="1:173" x14ac:dyDescent="0.25">
      <c r="A829" s="19">
        <v>813</v>
      </c>
      <c r="B829" s="20"/>
      <c r="C829" s="183"/>
      <c r="D829" s="66"/>
      <c r="E829" s="212">
        <f>IFERROR(INDEX(Admin!$C$7:$C$10,MATCH(FP829,TblNivåValTExt,0)),0)</f>
        <v>0</v>
      </c>
      <c r="F829" s="1"/>
      <c r="G829" s="1"/>
      <c r="H829" s="78"/>
      <c r="I829" s="181"/>
      <c r="J829" s="181"/>
      <c r="K829" s="182"/>
      <c r="L829" s="182"/>
      <c r="M829" s="181"/>
      <c r="N829" s="181"/>
      <c r="O829" s="181"/>
      <c r="P829" s="182"/>
      <c r="Q829" s="182"/>
      <c r="R829" s="181"/>
      <c r="S829" s="181"/>
      <c r="T829" s="181"/>
      <c r="U829" s="182"/>
      <c r="V829" s="182"/>
      <c r="W829" s="181"/>
      <c r="X829" s="181"/>
      <c r="Y829" s="181"/>
      <c r="Z829" s="182"/>
      <c r="AA829" s="182"/>
      <c r="AB829" s="181"/>
      <c r="AC829" s="181"/>
      <c r="AD829" s="181"/>
      <c r="AE829" s="182"/>
      <c r="AF829" s="182"/>
      <c r="AG829" s="181"/>
      <c r="AH829" s="181"/>
      <c r="AI829" s="181"/>
      <c r="AJ829" s="182"/>
      <c r="AK829" s="182"/>
      <c r="AL829" s="181"/>
      <c r="AM829" s="181"/>
      <c r="AN829" s="181"/>
      <c r="AO829" s="182"/>
      <c r="AP829" s="182"/>
      <c r="AQ829" s="181"/>
      <c r="AR829" s="181"/>
      <c r="AS829" s="181"/>
      <c r="AT829" s="182"/>
      <c r="AU829" s="182"/>
      <c r="AV829" s="181"/>
      <c r="AW829" s="181"/>
      <c r="AX829" s="181"/>
      <c r="AY829" s="182"/>
      <c r="AZ829" s="182"/>
      <c r="BA829" s="181"/>
      <c r="BB829" s="181"/>
      <c r="BC829" s="181"/>
      <c r="BD829" s="182"/>
      <c r="BE829" s="182"/>
      <c r="BF829" s="181"/>
      <c r="BG829" s="180">
        <f t="shared" si="1377"/>
        <v>0</v>
      </c>
      <c r="BH829" s="116" t="str">
        <f t="shared" si="1378"/>
        <v/>
      </c>
      <c r="BI829" s="80" t="b">
        <f t="shared" si="1326"/>
        <v>0</v>
      </c>
      <c r="BJ829" s="80" t="str">
        <f t="shared" si="1327"/>
        <v/>
      </c>
      <c r="BK829" s="80" t="b">
        <f t="shared" si="1379"/>
        <v>0</v>
      </c>
      <c r="BL829" s="13" t="str">
        <f t="shared" si="1328"/>
        <v/>
      </c>
      <c r="BM829" s="13" t="b">
        <f t="shared" si="1380"/>
        <v>0</v>
      </c>
      <c r="BN829" s="35" t="str">
        <f t="shared" si="1329"/>
        <v/>
      </c>
      <c r="BO829" s="13" t="b">
        <f t="shared" si="1330"/>
        <v>0</v>
      </c>
      <c r="BP829" s="35" t="str">
        <f t="shared" si="1331"/>
        <v/>
      </c>
      <c r="BQ829" s="13" t="b">
        <f t="shared" si="1332"/>
        <v>0</v>
      </c>
      <c r="BR829" s="35" t="str">
        <f t="shared" si="1333"/>
        <v/>
      </c>
      <c r="BS829" s="35" t="b">
        <f t="shared" si="1334"/>
        <v>0</v>
      </c>
      <c r="BT829" s="35" t="str">
        <f t="shared" si="1335"/>
        <v/>
      </c>
      <c r="BU829" s="35" t="b">
        <f t="shared" si="1336"/>
        <v>0</v>
      </c>
      <c r="BV829" s="35" t="str">
        <f t="shared" si="1337"/>
        <v/>
      </c>
      <c r="BW829" s="13" t="b">
        <f t="shared" si="1412"/>
        <v>0</v>
      </c>
      <c r="BX829" s="35" t="str">
        <f t="shared" si="1338"/>
        <v/>
      </c>
      <c r="BY829" s="265" t="b">
        <f t="shared" si="1381"/>
        <v>0</v>
      </c>
      <c r="BZ829" s="35" t="str">
        <f t="shared" si="1339"/>
        <v/>
      </c>
      <c r="CA829" s="265" t="b">
        <f t="shared" si="1382"/>
        <v>0</v>
      </c>
      <c r="CB829" s="35" t="str">
        <f t="shared" si="1340"/>
        <v/>
      </c>
      <c r="CC829" s="272" t="b">
        <f t="shared" si="1383"/>
        <v>0</v>
      </c>
      <c r="CD829" s="35" t="str">
        <f t="shared" si="1341"/>
        <v/>
      </c>
      <c r="CE829" s="13" t="b">
        <f t="shared" si="1342"/>
        <v>0</v>
      </c>
      <c r="CF829" s="35" t="str">
        <f t="shared" si="1343"/>
        <v/>
      </c>
      <c r="CG829" s="179">
        <f t="shared" si="1344"/>
        <v>0</v>
      </c>
      <c r="CH829" s="179">
        <f t="shared" si="1345"/>
        <v>0</v>
      </c>
      <c r="CI829" s="218">
        <f t="shared" si="1384"/>
        <v>0</v>
      </c>
      <c r="CJ829" s="218">
        <f t="shared" si="1385"/>
        <v>0</v>
      </c>
      <c r="CK829" s="218">
        <f t="shared" si="1386"/>
        <v>0</v>
      </c>
      <c r="CL829" s="218">
        <f t="shared" si="1387"/>
        <v>0</v>
      </c>
      <c r="CM829" s="218">
        <f t="shared" si="1388"/>
        <v>0</v>
      </c>
      <c r="CN829" s="218">
        <f t="shared" si="1389"/>
        <v>0</v>
      </c>
      <c r="CO829" s="218">
        <f t="shared" si="1390"/>
        <v>0</v>
      </c>
      <c r="CP829" s="218">
        <f t="shared" si="1391"/>
        <v>0</v>
      </c>
      <c r="CQ829" s="218">
        <f t="shared" si="1392"/>
        <v>0</v>
      </c>
      <c r="CR829" s="218">
        <f t="shared" si="1393"/>
        <v>0</v>
      </c>
      <c r="CS829" s="14">
        <f t="shared" si="1346"/>
        <v>0</v>
      </c>
      <c r="CT829" s="236">
        <f t="shared" si="1347"/>
        <v>0</v>
      </c>
      <c r="CU829" s="237">
        <f t="shared" si="1421"/>
        <v>0</v>
      </c>
      <c r="CV829" s="16">
        <f t="shared" si="1421"/>
        <v>0</v>
      </c>
      <c r="CW829" s="16">
        <f t="shared" si="1421"/>
        <v>0</v>
      </c>
      <c r="CX829" s="16">
        <f t="shared" si="1421"/>
        <v>0</v>
      </c>
      <c r="CY829" s="16">
        <f t="shared" si="1421"/>
        <v>0</v>
      </c>
      <c r="CZ829" s="16">
        <f t="shared" si="1421"/>
        <v>0</v>
      </c>
      <c r="DA829" s="16">
        <f t="shared" si="1421"/>
        <v>0</v>
      </c>
      <c r="DB829" s="16">
        <f t="shared" si="1421"/>
        <v>0</v>
      </c>
      <c r="DC829" s="16">
        <f t="shared" si="1421"/>
        <v>0</v>
      </c>
      <c r="DD829" s="238">
        <f t="shared" si="1421"/>
        <v>0</v>
      </c>
      <c r="DE829" s="232">
        <f t="shared" si="1422"/>
        <v>0</v>
      </c>
      <c r="DF829" s="132">
        <f t="shared" si="1422"/>
        <v>0</v>
      </c>
      <c r="DG829" s="132">
        <f t="shared" si="1422"/>
        <v>0</v>
      </c>
      <c r="DH829" s="132">
        <f t="shared" si="1422"/>
        <v>0</v>
      </c>
      <c r="DI829" s="132">
        <f t="shared" si="1422"/>
        <v>0</v>
      </c>
      <c r="DJ829" s="132">
        <f t="shared" si="1422"/>
        <v>0</v>
      </c>
      <c r="DK829" s="132">
        <f t="shared" si="1422"/>
        <v>0</v>
      </c>
      <c r="DL829" s="132">
        <f t="shared" si="1422"/>
        <v>0</v>
      </c>
      <c r="DM829" s="132">
        <f t="shared" si="1422"/>
        <v>0</v>
      </c>
      <c r="DN829" s="233">
        <f t="shared" si="1422"/>
        <v>0</v>
      </c>
      <c r="DO829" s="232">
        <f t="shared" si="1348"/>
        <v>0</v>
      </c>
      <c r="DP829" s="132">
        <f t="shared" si="1349"/>
        <v>0</v>
      </c>
      <c r="DQ829" s="132">
        <f t="shared" si="1350"/>
        <v>0</v>
      </c>
      <c r="DR829" s="132">
        <f t="shared" si="1351"/>
        <v>0</v>
      </c>
      <c r="DS829" s="132">
        <f t="shared" si="1352"/>
        <v>0</v>
      </c>
      <c r="DT829" s="132">
        <f t="shared" si="1353"/>
        <v>0</v>
      </c>
      <c r="DU829" s="132">
        <f t="shared" si="1354"/>
        <v>0</v>
      </c>
      <c r="DV829" s="132">
        <f t="shared" si="1355"/>
        <v>0</v>
      </c>
      <c r="DW829" s="132">
        <f t="shared" si="1356"/>
        <v>0</v>
      </c>
      <c r="DX829" s="233">
        <f t="shared" si="1357"/>
        <v>0</v>
      </c>
      <c r="DY829" s="231" t="b">
        <f t="shared" si="1394"/>
        <v>0</v>
      </c>
      <c r="DZ829" s="163"/>
      <c r="EA829" s="226" t="str">
        <f t="shared" si="1395"/>
        <v/>
      </c>
      <c r="EB829" s="178" t="str">
        <f t="shared" si="1396"/>
        <v/>
      </c>
      <c r="EC829" s="178" t="str">
        <f t="shared" si="1397"/>
        <v/>
      </c>
      <c r="ED829" s="178" t="str">
        <f t="shared" si="1398"/>
        <v/>
      </c>
      <c r="EE829" s="178" t="str">
        <f t="shared" si="1399"/>
        <v/>
      </c>
      <c r="EF829" s="178" t="str">
        <f t="shared" si="1400"/>
        <v/>
      </c>
      <c r="EG829" s="178" t="str">
        <f t="shared" si="1401"/>
        <v/>
      </c>
      <c r="EH829" s="178" t="str">
        <f t="shared" si="1402"/>
        <v/>
      </c>
      <c r="EI829" s="178" t="str">
        <f t="shared" si="1403"/>
        <v/>
      </c>
      <c r="EJ829" s="227" t="str">
        <f t="shared" si="1404"/>
        <v/>
      </c>
      <c r="EK829" s="230" t="str">
        <f t="shared" si="1358"/>
        <v/>
      </c>
      <c r="EL829" s="177" t="str">
        <f t="shared" si="1359"/>
        <v/>
      </c>
      <c r="EM829" s="177" t="str">
        <f t="shared" si="1360"/>
        <v/>
      </c>
      <c r="EN829" s="177" t="str">
        <f t="shared" si="1361"/>
        <v/>
      </c>
      <c r="EO829" s="177" t="str">
        <f t="shared" si="1362"/>
        <v/>
      </c>
      <c r="EP829" s="177" t="str">
        <f t="shared" si="1363"/>
        <v/>
      </c>
      <c r="EQ829" s="177" t="str">
        <f t="shared" si="1364"/>
        <v/>
      </c>
      <c r="ER829" s="177" t="str">
        <f t="shared" si="1365"/>
        <v/>
      </c>
      <c r="ES829" s="177" t="str">
        <f t="shared" si="1366"/>
        <v/>
      </c>
      <c r="ET829" s="177" t="str">
        <f t="shared" si="1367"/>
        <v/>
      </c>
      <c r="EU829" s="229" t="e">
        <f t="shared" si="1368"/>
        <v>#VALUE!</v>
      </c>
      <c r="EV829" s="27" t="e">
        <f t="shared" si="1369"/>
        <v>#VALUE!</v>
      </c>
      <c r="EW829" s="27" t="e">
        <f t="shared" si="1370"/>
        <v>#VALUE!</v>
      </c>
      <c r="EX829" s="28" t="e">
        <f t="shared" si="1371"/>
        <v>#VALUE!</v>
      </c>
      <c r="EY829" s="28" t="e">
        <f t="shared" si="1372"/>
        <v>#VALUE!</v>
      </c>
      <c r="EZ829" s="28" t="b">
        <f t="shared" si="1373"/>
        <v>0</v>
      </c>
      <c r="FA829" s="176" t="str">
        <f t="shared" si="1374"/>
        <v/>
      </c>
      <c r="FB829" s="27" t="e" cm="1">
        <f t="array" aca="1" ref="FB829" ca="1">TEXT(RIGHT(10-RIGHT(SUM(INDEX(1*(MID(MID(C829,1,1)*2,ROW(INDIRECT("1:"&amp;LEN(MID(C829,1,1)*2))),1)),,))+MID(C829,2,1)+
SUM(INDEX(1*(MID(MID(C829,3,1)*2,ROW(INDIRECT("1:"&amp;LEN(MID(C829,3,1)*2))),1)),,))+MID(C829,4,1)+
SUM(INDEX(1*(MID(MID(C829,5,1)*2,ROW(INDIRECT("1:"&amp;LEN(MID(C829,5,1)*2))),1)),,))+MID(C829,6,1)+
SUM(INDEX(1*(MID(MID(C829,8,1)*2,ROW(INDIRECT("1:"&amp;LEN(MID(C829,8,1)*2))),1)),,))+MID(C829,9,1)+
SUM(INDEX(1*(MID(MID(C829,10,1)*2,ROW(INDIRECT("1:"&amp;LEN(MID(C829,10,1)*2))),1)),,)),1),1),"0")</f>
        <v>#VALUE!</v>
      </c>
      <c r="FC829" s="27" t="str">
        <f t="shared" si="1375"/>
        <v/>
      </c>
      <c r="FD829" s="29" t="b">
        <f t="shared" si="1376"/>
        <v>0</v>
      </c>
      <c r="FE829" s="112" t="b">
        <f>IFERROR(MATCH(D829,'Avtal för korttidsarbete'!$G$13:$G$1012,0),TRUE)</f>
        <v>1</v>
      </c>
      <c r="FF829" s="112" t="b">
        <f t="shared" si="1405"/>
        <v>0</v>
      </c>
      <c r="FG829" s="113" t="str" cm="1">
        <f t="array" ref="FG829">IF(FE829=TRUE,"x",INDEX('Avtal för korttidsarbete'!$E$13:$E$1012,$FE829))</f>
        <v>x</v>
      </c>
      <c r="FH829" s="113" t="str" cm="1">
        <f t="array" ref="FH829">IF(FE829=TRUE,"x",INDEX('Avtal för korttidsarbete'!$F$13:$F$1012,$FE829))</f>
        <v>x</v>
      </c>
      <c r="FI829" s="112" t="b">
        <f t="shared" si="1406"/>
        <v>0</v>
      </c>
      <c r="FJ829" s="135">
        <f t="shared" si="1407"/>
        <v>44166</v>
      </c>
      <c r="FK829" s="135">
        <f t="shared" si="1408"/>
        <v>44377</v>
      </c>
      <c r="FL829" s="112" t="b">
        <f t="shared" si="1409"/>
        <v>0</v>
      </c>
      <c r="FM829" s="113">
        <f t="shared" si="1410"/>
        <v>44166</v>
      </c>
      <c r="FN829" s="135">
        <f t="shared" si="1411"/>
        <v>44377</v>
      </c>
      <c r="FO829" s="148" t="b">
        <f>IFERROR(INDEX('Avtal för korttidsarbete'!R:R,MATCH(D829,'Avtal för korttidsarbete'!$G:$G,0)),TRUE)</f>
        <v>1</v>
      </c>
      <c r="FP829" s="135" t="str">
        <f>IF(FO829,"-",INDEX('Avtal för korttidsarbete'!$D:$D,MATCH(D829,'Avtal för korttidsarbete'!$G:$G,0)))</f>
        <v>-</v>
      </c>
      <c r="FQ829" s="113" t="b">
        <f>IFERROR(G829&gt;INDEX(Uppsägningar!E:E,MATCH(C829,Uppsägningar!C:C,0)),FALSE)</f>
        <v>0</v>
      </c>
    </row>
    <row r="830" spans="1:173" x14ac:dyDescent="0.25">
      <c r="A830" s="19">
        <v>814</v>
      </c>
      <c r="B830" s="20"/>
      <c r="C830" s="183"/>
      <c r="D830" s="66"/>
      <c r="E830" s="212">
        <f>IFERROR(INDEX(Admin!$C$7:$C$10,MATCH(FP830,TblNivåValTExt,0)),0)</f>
        <v>0</v>
      </c>
      <c r="F830" s="1"/>
      <c r="G830" s="1"/>
      <c r="H830" s="78"/>
      <c r="I830" s="181"/>
      <c r="J830" s="181"/>
      <c r="K830" s="182"/>
      <c r="L830" s="182"/>
      <c r="M830" s="181"/>
      <c r="N830" s="181"/>
      <c r="O830" s="181"/>
      <c r="P830" s="182"/>
      <c r="Q830" s="182"/>
      <c r="R830" s="181"/>
      <c r="S830" s="181"/>
      <c r="T830" s="181"/>
      <c r="U830" s="182"/>
      <c r="V830" s="182"/>
      <c r="W830" s="181"/>
      <c r="X830" s="181"/>
      <c r="Y830" s="181"/>
      <c r="Z830" s="182"/>
      <c r="AA830" s="182"/>
      <c r="AB830" s="181"/>
      <c r="AC830" s="181"/>
      <c r="AD830" s="181"/>
      <c r="AE830" s="182"/>
      <c r="AF830" s="182"/>
      <c r="AG830" s="181"/>
      <c r="AH830" s="181"/>
      <c r="AI830" s="181"/>
      <c r="AJ830" s="182"/>
      <c r="AK830" s="182"/>
      <c r="AL830" s="181"/>
      <c r="AM830" s="181"/>
      <c r="AN830" s="181"/>
      <c r="AO830" s="182"/>
      <c r="AP830" s="182"/>
      <c r="AQ830" s="181"/>
      <c r="AR830" s="181"/>
      <c r="AS830" s="181"/>
      <c r="AT830" s="182"/>
      <c r="AU830" s="182"/>
      <c r="AV830" s="181"/>
      <c r="AW830" s="181"/>
      <c r="AX830" s="181"/>
      <c r="AY830" s="182"/>
      <c r="AZ830" s="182"/>
      <c r="BA830" s="181"/>
      <c r="BB830" s="181"/>
      <c r="BC830" s="181"/>
      <c r="BD830" s="182"/>
      <c r="BE830" s="182"/>
      <c r="BF830" s="181"/>
      <c r="BG830" s="180">
        <f t="shared" si="1377"/>
        <v>0</v>
      </c>
      <c r="BH830" s="116" t="str">
        <f t="shared" si="1378"/>
        <v/>
      </c>
      <c r="BI830" s="80" t="b">
        <f t="shared" si="1326"/>
        <v>0</v>
      </c>
      <c r="BJ830" s="80" t="str">
        <f t="shared" si="1327"/>
        <v/>
      </c>
      <c r="BK830" s="80" t="b">
        <f t="shared" si="1379"/>
        <v>0</v>
      </c>
      <c r="BL830" s="13" t="str">
        <f t="shared" si="1328"/>
        <v/>
      </c>
      <c r="BM830" s="13" t="b">
        <f t="shared" si="1380"/>
        <v>0</v>
      </c>
      <c r="BN830" s="35" t="str">
        <f t="shared" si="1329"/>
        <v/>
      </c>
      <c r="BO830" s="13" t="b">
        <f t="shared" si="1330"/>
        <v>0</v>
      </c>
      <c r="BP830" s="35" t="str">
        <f t="shared" si="1331"/>
        <v/>
      </c>
      <c r="BQ830" s="13" t="b">
        <f t="shared" si="1332"/>
        <v>0</v>
      </c>
      <c r="BR830" s="35" t="str">
        <f t="shared" si="1333"/>
        <v/>
      </c>
      <c r="BS830" s="35" t="b">
        <f t="shared" si="1334"/>
        <v>0</v>
      </c>
      <c r="BT830" s="35" t="str">
        <f t="shared" si="1335"/>
        <v/>
      </c>
      <c r="BU830" s="35" t="b">
        <f t="shared" si="1336"/>
        <v>0</v>
      </c>
      <c r="BV830" s="35" t="str">
        <f t="shared" si="1337"/>
        <v/>
      </c>
      <c r="BW830" s="13" t="b">
        <f t="shared" si="1412"/>
        <v>0</v>
      </c>
      <c r="BX830" s="35" t="str">
        <f t="shared" si="1338"/>
        <v/>
      </c>
      <c r="BY830" s="265" t="b">
        <f t="shared" si="1381"/>
        <v>0</v>
      </c>
      <c r="BZ830" s="35" t="str">
        <f t="shared" si="1339"/>
        <v/>
      </c>
      <c r="CA830" s="265" t="b">
        <f t="shared" si="1382"/>
        <v>0</v>
      </c>
      <c r="CB830" s="35" t="str">
        <f t="shared" si="1340"/>
        <v/>
      </c>
      <c r="CC830" s="272" t="b">
        <f t="shared" si="1383"/>
        <v>0</v>
      </c>
      <c r="CD830" s="35" t="str">
        <f t="shared" si="1341"/>
        <v/>
      </c>
      <c r="CE830" s="13" t="b">
        <f t="shared" si="1342"/>
        <v>0</v>
      </c>
      <c r="CF830" s="35" t="str">
        <f t="shared" si="1343"/>
        <v/>
      </c>
      <c r="CG830" s="179">
        <f t="shared" si="1344"/>
        <v>0</v>
      </c>
      <c r="CH830" s="179">
        <f t="shared" si="1345"/>
        <v>0</v>
      </c>
      <c r="CI830" s="218">
        <f t="shared" si="1384"/>
        <v>0</v>
      </c>
      <c r="CJ830" s="218">
        <f t="shared" si="1385"/>
        <v>0</v>
      </c>
      <c r="CK830" s="218">
        <f t="shared" si="1386"/>
        <v>0</v>
      </c>
      <c r="CL830" s="218">
        <f t="shared" si="1387"/>
        <v>0</v>
      </c>
      <c r="CM830" s="218">
        <f t="shared" si="1388"/>
        <v>0</v>
      </c>
      <c r="CN830" s="218">
        <f t="shared" si="1389"/>
        <v>0</v>
      </c>
      <c r="CO830" s="218">
        <f t="shared" si="1390"/>
        <v>0</v>
      </c>
      <c r="CP830" s="218">
        <f t="shared" si="1391"/>
        <v>0</v>
      </c>
      <c r="CQ830" s="218">
        <f t="shared" si="1392"/>
        <v>0</v>
      </c>
      <c r="CR830" s="218">
        <f t="shared" si="1393"/>
        <v>0</v>
      </c>
      <c r="CS830" s="14">
        <f t="shared" si="1346"/>
        <v>0</v>
      </c>
      <c r="CT830" s="236">
        <f t="shared" si="1347"/>
        <v>0</v>
      </c>
      <c r="CU830" s="237">
        <f t="shared" si="1421"/>
        <v>0</v>
      </c>
      <c r="CV830" s="16">
        <f t="shared" si="1421"/>
        <v>0</v>
      </c>
      <c r="CW830" s="16">
        <f t="shared" si="1421"/>
        <v>0</v>
      </c>
      <c r="CX830" s="16">
        <f t="shared" si="1421"/>
        <v>0</v>
      </c>
      <c r="CY830" s="16">
        <f t="shared" si="1421"/>
        <v>0</v>
      </c>
      <c r="CZ830" s="16">
        <f t="shared" si="1421"/>
        <v>0</v>
      </c>
      <c r="DA830" s="16">
        <f t="shared" si="1421"/>
        <v>0</v>
      </c>
      <c r="DB830" s="16">
        <f t="shared" si="1421"/>
        <v>0</v>
      </c>
      <c r="DC830" s="16">
        <f t="shared" si="1421"/>
        <v>0</v>
      </c>
      <c r="DD830" s="238">
        <f t="shared" si="1421"/>
        <v>0</v>
      </c>
      <c r="DE830" s="232">
        <f t="shared" si="1422"/>
        <v>0</v>
      </c>
      <c r="DF830" s="132">
        <f t="shared" si="1422"/>
        <v>0</v>
      </c>
      <c r="DG830" s="132">
        <f t="shared" si="1422"/>
        <v>0</v>
      </c>
      <c r="DH830" s="132">
        <f t="shared" si="1422"/>
        <v>0</v>
      </c>
      <c r="DI830" s="132">
        <f t="shared" si="1422"/>
        <v>0</v>
      </c>
      <c r="DJ830" s="132">
        <f t="shared" si="1422"/>
        <v>0</v>
      </c>
      <c r="DK830" s="132">
        <f t="shared" si="1422"/>
        <v>0</v>
      </c>
      <c r="DL830" s="132">
        <f t="shared" si="1422"/>
        <v>0</v>
      </c>
      <c r="DM830" s="132">
        <f t="shared" si="1422"/>
        <v>0</v>
      </c>
      <c r="DN830" s="233">
        <f t="shared" si="1422"/>
        <v>0</v>
      </c>
      <c r="DO830" s="232">
        <f t="shared" si="1348"/>
        <v>0</v>
      </c>
      <c r="DP830" s="132">
        <f t="shared" si="1349"/>
        <v>0</v>
      </c>
      <c r="DQ830" s="132">
        <f t="shared" si="1350"/>
        <v>0</v>
      </c>
      <c r="DR830" s="132">
        <f t="shared" si="1351"/>
        <v>0</v>
      </c>
      <c r="DS830" s="132">
        <f t="shared" si="1352"/>
        <v>0</v>
      </c>
      <c r="DT830" s="132">
        <f t="shared" si="1353"/>
        <v>0</v>
      </c>
      <c r="DU830" s="132">
        <f t="shared" si="1354"/>
        <v>0</v>
      </c>
      <c r="DV830" s="132">
        <f t="shared" si="1355"/>
        <v>0</v>
      </c>
      <c r="DW830" s="132">
        <f t="shared" si="1356"/>
        <v>0</v>
      </c>
      <c r="DX830" s="233">
        <f t="shared" si="1357"/>
        <v>0</v>
      </c>
      <c r="DY830" s="231" t="b">
        <f t="shared" si="1394"/>
        <v>0</v>
      </c>
      <c r="DZ830" s="163"/>
      <c r="EA830" s="226" t="str">
        <f t="shared" si="1395"/>
        <v/>
      </c>
      <c r="EB830" s="178" t="str">
        <f t="shared" si="1396"/>
        <v/>
      </c>
      <c r="EC830" s="178" t="str">
        <f t="shared" si="1397"/>
        <v/>
      </c>
      <c r="ED830" s="178" t="str">
        <f t="shared" si="1398"/>
        <v/>
      </c>
      <c r="EE830" s="178" t="str">
        <f t="shared" si="1399"/>
        <v/>
      </c>
      <c r="EF830" s="178" t="str">
        <f t="shared" si="1400"/>
        <v/>
      </c>
      <c r="EG830" s="178" t="str">
        <f t="shared" si="1401"/>
        <v/>
      </c>
      <c r="EH830" s="178" t="str">
        <f t="shared" si="1402"/>
        <v/>
      </c>
      <c r="EI830" s="178" t="str">
        <f t="shared" si="1403"/>
        <v/>
      </c>
      <c r="EJ830" s="227" t="str">
        <f t="shared" si="1404"/>
        <v/>
      </c>
      <c r="EK830" s="230" t="str">
        <f t="shared" si="1358"/>
        <v/>
      </c>
      <c r="EL830" s="177" t="str">
        <f t="shared" si="1359"/>
        <v/>
      </c>
      <c r="EM830" s="177" t="str">
        <f t="shared" si="1360"/>
        <v/>
      </c>
      <c r="EN830" s="177" t="str">
        <f t="shared" si="1361"/>
        <v/>
      </c>
      <c r="EO830" s="177" t="str">
        <f t="shared" si="1362"/>
        <v/>
      </c>
      <c r="EP830" s="177" t="str">
        <f t="shared" si="1363"/>
        <v/>
      </c>
      <c r="EQ830" s="177" t="str">
        <f t="shared" si="1364"/>
        <v/>
      </c>
      <c r="ER830" s="177" t="str">
        <f t="shared" si="1365"/>
        <v/>
      </c>
      <c r="ES830" s="177" t="str">
        <f t="shared" si="1366"/>
        <v/>
      </c>
      <c r="ET830" s="177" t="str">
        <f t="shared" si="1367"/>
        <v/>
      </c>
      <c r="EU830" s="229" t="e">
        <f t="shared" si="1368"/>
        <v>#VALUE!</v>
      </c>
      <c r="EV830" s="27" t="e">
        <f t="shared" si="1369"/>
        <v>#VALUE!</v>
      </c>
      <c r="EW830" s="27" t="e">
        <f t="shared" si="1370"/>
        <v>#VALUE!</v>
      </c>
      <c r="EX830" s="28" t="e">
        <f t="shared" si="1371"/>
        <v>#VALUE!</v>
      </c>
      <c r="EY830" s="28" t="e">
        <f t="shared" si="1372"/>
        <v>#VALUE!</v>
      </c>
      <c r="EZ830" s="28" t="b">
        <f t="shared" si="1373"/>
        <v>0</v>
      </c>
      <c r="FA830" s="176" t="str">
        <f t="shared" si="1374"/>
        <v/>
      </c>
      <c r="FB830" s="27" t="e" cm="1">
        <f t="array" aca="1" ref="FB830" ca="1">TEXT(RIGHT(10-RIGHT(SUM(INDEX(1*(MID(MID(C830,1,1)*2,ROW(INDIRECT("1:"&amp;LEN(MID(C830,1,1)*2))),1)),,))+MID(C830,2,1)+
SUM(INDEX(1*(MID(MID(C830,3,1)*2,ROW(INDIRECT("1:"&amp;LEN(MID(C830,3,1)*2))),1)),,))+MID(C830,4,1)+
SUM(INDEX(1*(MID(MID(C830,5,1)*2,ROW(INDIRECT("1:"&amp;LEN(MID(C830,5,1)*2))),1)),,))+MID(C830,6,1)+
SUM(INDEX(1*(MID(MID(C830,8,1)*2,ROW(INDIRECT("1:"&amp;LEN(MID(C830,8,1)*2))),1)),,))+MID(C830,9,1)+
SUM(INDEX(1*(MID(MID(C830,10,1)*2,ROW(INDIRECT("1:"&amp;LEN(MID(C830,10,1)*2))),1)),,)),1),1),"0")</f>
        <v>#VALUE!</v>
      </c>
      <c r="FC830" s="27" t="str">
        <f t="shared" si="1375"/>
        <v/>
      </c>
      <c r="FD830" s="29" t="b">
        <f t="shared" si="1376"/>
        <v>0</v>
      </c>
      <c r="FE830" s="112" t="b">
        <f>IFERROR(MATCH(D830,'Avtal för korttidsarbete'!$G$13:$G$1012,0),TRUE)</f>
        <v>1</v>
      </c>
      <c r="FF830" s="112" t="b">
        <f t="shared" si="1405"/>
        <v>0</v>
      </c>
      <c r="FG830" s="113" t="str" cm="1">
        <f t="array" ref="FG830">IF(FE830=TRUE,"x",INDEX('Avtal för korttidsarbete'!$E$13:$E$1012,$FE830))</f>
        <v>x</v>
      </c>
      <c r="FH830" s="113" t="str" cm="1">
        <f t="array" ref="FH830">IF(FE830=TRUE,"x",INDEX('Avtal för korttidsarbete'!$F$13:$F$1012,$FE830))</f>
        <v>x</v>
      </c>
      <c r="FI830" s="112" t="b">
        <f t="shared" si="1406"/>
        <v>0</v>
      </c>
      <c r="FJ830" s="135">
        <f t="shared" si="1407"/>
        <v>44166</v>
      </c>
      <c r="FK830" s="135">
        <f t="shared" si="1408"/>
        <v>44377</v>
      </c>
      <c r="FL830" s="112" t="b">
        <f t="shared" si="1409"/>
        <v>0</v>
      </c>
      <c r="FM830" s="113">
        <f t="shared" si="1410"/>
        <v>44166</v>
      </c>
      <c r="FN830" s="135">
        <f t="shared" si="1411"/>
        <v>44377</v>
      </c>
      <c r="FO830" s="148" t="b">
        <f>IFERROR(INDEX('Avtal för korttidsarbete'!R:R,MATCH(D830,'Avtal för korttidsarbete'!$G:$G,0)),TRUE)</f>
        <v>1</v>
      </c>
      <c r="FP830" s="135" t="str">
        <f>IF(FO830,"-",INDEX('Avtal för korttidsarbete'!$D:$D,MATCH(D830,'Avtal för korttidsarbete'!$G:$G,0)))</f>
        <v>-</v>
      </c>
      <c r="FQ830" s="113" t="b">
        <f>IFERROR(G830&gt;INDEX(Uppsägningar!E:E,MATCH(C830,Uppsägningar!C:C,0)),FALSE)</f>
        <v>0</v>
      </c>
    </row>
    <row r="831" spans="1:173" x14ac:dyDescent="0.25">
      <c r="A831" s="19">
        <v>815</v>
      </c>
      <c r="B831" s="20"/>
      <c r="C831" s="183"/>
      <c r="D831" s="66"/>
      <c r="E831" s="212">
        <f>IFERROR(INDEX(Admin!$C$7:$C$10,MATCH(FP831,TblNivåValTExt,0)),0)</f>
        <v>0</v>
      </c>
      <c r="F831" s="1"/>
      <c r="G831" s="1"/>
      <c r="H831" s="78"/>
      <c r="I831" s="181"/>
      <c r="J831" s="181"/>
      <c r="K831" s="182"/>
      <c r="L831" s="182"/>
      <c r="M831" s="181"/>
      <c r="N831" s="181"/>
      <c r="O831" s="181"/>
      <c r="P831" s="182"/>
      <c r="Q831" s="182"/>
      <c r="R831" s="181"/>
      <c r="S831" s="181"/>
      <c r="T831" s="181"/>
      <c r="U831" s="182"/>
      <c r="V831" s="182"/>
      <c r="W831" s="181"/>
      <c r="X831" s="181"/>
      <c r="Y831" s="181"/>
      <c r="Z831" s="182"/>
      <c r="AA831" s="182"/>
      <c r="AB831" s="181"/>
      <c r="AC831" s="181"/>
      <c r="AD831" s="181"/>
      <c r="AE831" s="182"/>
      <c r="AF831" s="182"/>
      <c r="AG831" s="181"/>
      <c r="AH831" s="181"/>
      <c r="AI831" s="181"/>
      <c r="AJ831" s="182"/>
      <c r="AK831" s="182"/>
      <c r="AL831" s="181"/>
      <c r="AM831" s="181"/>
      <c r="AN831" s="181"/>
      <c r="AO831" s="182"/>
      <c r="AP831" s="182"/>
      <c r="AQ831" s="181"/>
      <c r="AR831" s="181"/>
      <c r="AS831" s="181"/>
      <c r="AT831" s="182"/>
      <c r="AU831" s="182"/>
      <c r="AV831" s="181"/>
      <c r="AW831" s="181"/>
      <c r="AX831" s="181"/>
      <c r="AY831" s="182"/>
      <c r="AZ831" s="182"/>
      <c r="BA831" s="181"/>
      <c r="BB831" s="181"/>
      <c r="BC831" s="181"/>
      <c r="BD831" s="182"/>
      <c r="BE831" s="182"/>
      <c r="BF831" s="181"/>
      <c r="BG831" s="180">
        <f t="shared" si="1377"/>
        <v>0</v>
      </c>
      <c r="BH831" s="116" t="str">
        <f t="shared" si="1378"/>
        <v/>
      </c>
      <c r="BI831" s="80" t="b">
        <f t="shared" si="1326"/>
        <v>0</v>
      </c>
      <c r="BJ831" s="80" t="str">
        <f t="shared" si="1327"/>
        <v/>
      </c>
      <c r="BK831" s="80" t="b">
        <f t="shared" si="1379"/>
        <v>0</v>
      </c>
      <c r="BL831" s="13" t="str">
        <f t="shared" si="1328"/>
        <v/>
      </c>
      <c r="BM831" s="13" t="b">
        <f t="shared" si="1380"/>
        <v>0</v>
      </c>
      <c r="BN831" s="35" t="str">
        <f t="shared" si="1329"/>
        <v/>
      </c>
      <c r="BO831" s="13" t="b">
        <f t="shared" si="1330"/>
        <v>0</v>
      </c>
      <c r="BP831" s="35" t="str">
        <f t="shared" si="1331"/>
        <v/>
      </c>
      <c r="BQ831" s="13" t="b">
        <f t="shared" si="1332"/>
        <v>0</v>
      </c>
      <c r="BR831" s="35" t="str">
        <f t="shared" si="1333"/>
        <v/>
      </c>
      <c r="BS831" s="35" t="b">
        <f t="shared" si="1334"/>
        <v>0</v>
      </c>
      <c r="BT831" s="35" t="str">
        <f t="shared" si="1335"/>
        <v/>
      </c>
      <c r="BU831" s="35" t="b">
        <f t="shared" si="1336"/>
        <v>0</v>
      </c>
      <c r="BV831" s="35" t="str">
        <f t="shared" si="1337"/>
        <v/>
      </c>
      <c r="BW831" s="13" t="b">
        <f t="shared" si="1412"/>
        <v>0</v>
      </c>
      <c r="BX831" s="35" t="str">
        <f t="shared" si="1338"/>
        <v/>
      </c>
      <c r="BY831" s="265" t="b">
        <f t="shared" si="1381"/>
        <v>0</v>
      </c>
      <c r="BZ831" s="35" t="str">
        <f t="shared" si="1339"/>
        <v/>
      </c>
      <c r="CA831" s="265" t="b">
        <f t="shared" si="1382"/>
        <v>0</v>
      </c>
      <c r="CB831" s="35" t="str">
        <f t="shared" si="1340"/>
        <v/>
      </c>
      <c r="CC831" s="272" t="b">
        <f t="shared" si="1383"/>
        <v>0</v>
      </c>
      <c r="CD831" s="35" t="str">
        <f t="shared" si="1341"/>
        <v/>
      </c>
      <c r="CE831" s="13" t="b">
        <f t="shared" si="1342"/>
        <v>0</v>
      </c>
      <c r="CF831" s="35" t="str">
        <f t="shared" si="1343"/>
        <v/>
      </c>
      <c r="CG831" s="179">
        <f t="shared" si="1344"/>
        <v>0</v>
      </c>
      <c r="CH831" s="179">
        <f t="shared" si="1345"/>
        <v>0</v>
      </c>
      <c r="CI831" s="218">
        <f t="shared" si="1384"/>
        <v>0</v>
      </c>
      <c r="CJ831" s="218">
        <f t="shared" si="1385"/>
        <v>0</v>
      </c>
      <c r="CK831" s="218">
        <f t="shared" si="1386"/>
        <v>0</v>
      </c>
      <c r="CL831" s="218">
        <f t="shared" si="1387"/>
        <v>0</v>
      </c>
      <c r="CM831" s="218">
        <f t="shared" si="1388"/>
        <v>0</v>
      </c>
      <c r="CN831" s="218">
        <f t="shared" si="1389"/>
        <v>0</v>
      </c>
      <c r="CO831" s="218">
        <f t="shared" si="1390"/>
        <v>0</v>
      </c>
      <c r="CP831" s="218">
        <f t="shared" si="1391"/>
        <v>0</v>
      </c>
      <c r="CQ831" s="218">
        <f t="shared" si="1392"/>
        <v>0</v>
      </c>
      <c r="CR831" s="218">
        <f t="shared" si="1393"/>
        <v>0</v>
      </c>
      <c r="CS831" s="14">
        <f t="shared" si="1346"/>
        <v>0</v>
      </c>
      <c r="CT831" s="236">
        <f t="shared" si="1347"/>
        <v>0</v>
      </c>
      <c r="CU831" s="237">
        <f t="shared" si="1421"/>
        <v>0</v>
      </c>
      <c r="CV831" s="16">
        <f t="shared" si="1421"/>
        <v>0</v>
      </c>
      <c r="CW831" s="16">
        <f t="shared" si="1421"/>
        <v>0</v>
      </c>
      <c r="CX831" s="16">
        <f t="shared" si="1421"/>
        <v>0</v>
      </c>
      <c r="CY831" s="16">
        <f t="shared" si="1421"/>
        <v>0</v>
      </c>
      <c r="CZ831" s="16">
        <f t="shared" si="1421"/>
        <v>0</v>
      </c>
      <c r="DA831" s="16">
        <f t="shared" si="1421"/>
        <v>0</v>
      </c>
      <c r="DB831" s="16">
        <f t="shared" si="1421"/>
        <v>0</v>
      </c>
      <c r="DC831" s="16">
        <f t="shared" si="1421"/>
        <v>0</v>
      </c>
      <c r="DD831" s="238">
        <f t="shared" si="1421"/>
        <v>0</v>
      </c>
      <c r="DE831" s="232">
        <f t="shared" si="1422"/>
        <v>0</v>
      </c>
      <c r="DF831" s="132">
        <f t="shared" si="1422"/>
        <v>0</v>
      </c>
      <c r="DG831" s="132">
        <f t="shared" si="1422"/>
        <v>0</v>
      </c>
      <c r="DH831" s="132">
        <f t="shared" si="1422"/>
        <v>0</v>
      </c>
      <c r="DI831" s="132">
        <f t="shared" si="1422"/>
        <v>0</v>
      </c>
      <c r="DJ831" s="132">
        <f t="shared" si="1422"/>
        <v>0</v>
      </c>
      <c r="DK831" s="132">
        <f t="shared" si="1422"/>
        <v>0</v>
      </c>
      <c r="DL831" s="132">
        <f t="shared" si="1422"/>
        <v>0</v>
      </c>
      <c r="DM831" s="132">
        <f t="shared" si="1422"/>
        <v>0</v>
      </c>
      <c r="DN831" s="233">
        <f t="shared" si="1422"/>
        <v>0</v>
      </c>
      <c r="DO831" s="232">
        <f t="shared" si="1348"/>
        <v>0</v>
      </c>
      <c r="DP831" s="132">
        <f t="shared" si="1349"/>
        <v>0</v>
      </c>
      <c r="DQ831" s="132">
        <f t="shared" si="1350"/>
        <v>0</v>
      </c>
      <c r="DR831" s="132">
        <f t="shared" si="1351"/>
        <v>0</v>
      </c>
      <c r="DS831" s="132">
        <f t="shared" si="1352"/>
        <v>0</v>
      </c>
      <c r="DT831" s="132">
        <f t="shared" si="1353"/>
        <v>0</v>
      </c>
      <c r="DU831" s="132">
        <f t="shared" si="1354"/>
        <v>0</v>
      </c>
      <c r="DV831" s="132">
        <f t="shared" si="1355"/>
        <v>0</v>
      </c>
      <c r="DW831" s="132">
        <f t="shared" si="1356"/>
        <v>0</v>
      </c>
      <c r="DX831" s="233">
        <f t="shared" si="1357"/>
        <v>0</v>
      </c>
      <c r="DY831" s="231" t="b">
        <f t="shared" si="1394"/>
        <v>0</v>
      </c>
      <c r="DZ831" s="163"/>
      <c r="EA831" s="226" t="str">
        <f t="shared" si="1395"/>
        <v/>
      </c>
      <c r="EB831" s="178" t="str">
        <f t="shared" si="1396"/>
        <v/>
      </c>
      <c r="EC831" s="178" t="str">
        <f t="shared" si="1397"/>
        <v/>
      </c>
      <c r="ED831" s="178" t="str">
        <f t="shared" si="1398"/>
        <v/>
      </c>
      <c r="EE831" s="178" t="str">
        <f t="shared" si="1399"/>
        <v/>
      </c>
      <c r="EF831" s="178" t="str">
        <f t="shared" si="1400"/>
        <v/>
      </c>
      <c r="EG831" s="178" t="str">
        <f t="shared" si="1401"/>
        <v/>
      </c>
      <c r="EH831" s="178" t="str">
        <f t="shared" si="1402"/>
        <v/>
      </c>
      <c r="EI831" s="178" t="str">
        <f t="shared" si="1403"/>
        <v/>
      </c>
      <c r="EJ831" s="227" t="str">
        <f t="shared" si="1404"/>
        <v/>
      </c>
      <c r="EK831" s="230" t="str">
        <f t="shared" si="1358"/>
        <v/>
      </c>
      <c r="EL831" s="177" t="str">
        <f t="shared" si="1359"/>
        <v/>
      </c>
      <c r="EM831" s="177" t="str">
        <f t="shared" si="1360"/>
        <v/>
      </c>
      <c r="EN831" s="177" t="str">
        <f t="shared" si="1361"/>
        <v/>
      </c>
      <c r="EO831" s="177" t="str">
        <f t="shared" si="1362"/>
        <v/>
      </c>
      <c r="EP831" s="177" t="str">
        <f t="shared" si="1363"/>
        <v/>
      </c>
      <c r="EQ831" s="177" t="str">
        <f t="shared" si="1364"/>
        <v/>
      </c>
      <c r="ER831" s="177" t="str">
        <f t="shared" si="1365"/>
        <v/>
      </c>
      <c r="ES831" s="177" t="str">
        <f t="shared" si="1366"/>
        <v/>
      </c>
      <c r="ET831" s="177" t="str">
        <f t="shared" si="1367"/>
        <v/>
      </c>
      <c r="EU831" s="229" t="e">
        <f t="shared" si="1368"/>
        <v>#VALUE!</v>
      </c>
      <c r="EV831" s="27" t="e">
        <f t="shared" si="1369"/>
        <v>#VALUE!</v>
      </c>
      <c r="EW831" s="27" t="e">
        <f t="shared" si="1370"/>
        <v>#VALUE!</v>
      </c>
      <c r="EX831" s="28" t="e">
        <f t="shared" si="1371"/>
        <v>#VALUE!</v>
      </c>
      <c r="EY831" s="28" t="e">
        <f t="shared" si="1372"/>
        <v>#VALUE!</v>
      </c>
      <c r="EZ831" s="28" t="b">
        <f t="shared" si="1373"/>
        <v>0</v>
      </c>
      <c r="FA831" s="176" t="str">
        <f t="shared" si="1374"/>
        <v/>
      </c>
      <c r="FB831" s="27" t="e" cm="1">
        <f t="array" aca="1" ref="FB831" ca="1">TEXT(RIGHT(10-RIGHT(SUM(INDEX(1*(MID(MID(C831,1,1)*2,ROW(INDIRECT("1:"&amp;LEN(MID(C831,1,1)*2))),1)),,))+MID(C831,2,1)+
SUM(INDEX(1*(MID(MID(C831,3,1)*2,ROW(INDIRECT("1:"&amp;LEN(MID(C831,3,1)*2))),1)),,))+MID(C831,4,1)+
SUM(INDEX(1*(MID(MID(C831,5,1)*2,ROW(INDIRECT("1:"&amp;LEN(MID(C831,5,1)*2))),1)),,))+MID(C831,6,1)+
SUM(INDEX(1*(MID(MID(C831,8,1)*2,ROW(INDIRECT("1:"&amp;LEN(MID(C831,8,1)*2))),1)),,))+MID(C831,9,1)+
SUM(INDEX(1*(MID(MID(C831,10,1)*2,ROW(INDIRECT("1:"&amp;LEN(MID(C831,10,1)*2))),1)),,)),1),1),"0")</f>
        <v>#VALUE!</v>
      </c>
      <c r="FC831" s="27" t="str">
        <f t="shared" si="1375"/>
        <v/>
      </c>
      <c r="FD831" s="29" t="b">
        <f t="shared" si="1376"/>
        <v>0</v>
      </c>
      <c r="FE831" s="112" t="b">
        <f>IFERROR(MATCH(D831,'Avtal för korttidsarbete'!$G$13:$G$1012,0),TRUE)</f>
        <v>1</v>
      </c>
      <c r="FF831" s="112" t="b">
        <f t="shared" si="1405"/>
        <v>0</v>
      </c>
      <c r="FG831" s="113" t="str" cm="1">
        <f t="array" ref="FG831">IF(FE831=TRUE,"x",INDEX('Avtal för korttidsarbete'!$E$13:$E$1012,$FE831))</f>
        <v>x</v>
      </c>
      <c r="FH831" s="113" t="str" cm="1">
        <f t="array" ref="FH831">IF(FE831=TRUE,"x",INDEX('Avtal för korttidsarbete'!$F$13:$F$1012,$FE831))</f>
        <v>x</v>
      </c>
      <c r="FI831" s="112" t="b">
        <f t="shared" si="1406"/>
        <v>0</v>
      </c>
      <c r="FJ831" s="135">
        <f t="shared" si="1407"/>
        <v>44166</v>
      </c>
      <c r="FK831" s="135">
        <f t="shared" si="1408"/>
        <v>44377</v>
      </c>
      <c r="FL831" s="112" t="b">
        <f t="shared" si="1409"/>
        <v>0</v>
      </c>
      <c r="FM831" s="113">
        <f t="shared" si="1410"/>
        <v>44166</v>
      </c>
      <c r="FN831" s="135">
        <f t="shared" si="1411"/>
        <v>44377</v>
      </c>
      <c r="FO831" s="148" t="b">
        <f>IFERROR(INDEX('Avtal för korttidsarbete'!R:R,MATCH(D831,'Avtal för korttidsarbete'!$G:$G,0)),TRUE)</f>
        <v>1</v>
      </c>
      <c r="FP831" s="135" t="str">
        <f>IF(FO831,"-",INDEX('Avtal för korttidsarbete'!$D:$D,MATCH(D831,'Avtal för korttidsarbete'!$G:$G,0)))</f>
        <v>-</v>
      </c>
      <c r="FQ831" s="113" t="b">
        <f>IFERROR(G831&gt;INDEX(Uppsägningar!E:E,MATCH(C831,Uppsägningar!C:C,0)),FALSE)</f>
        <v>0</v>
      </c>
    </row>
    <row r="832" spans="1:173" x14ac:dyDescent="0.25">
      <c r="A832" s="19">
        <v>816</v>
      </c>
      <c r="B832" s="20"/>
      <c r="C832" s="183"/>
      <c r="D832" s="66"/>
      <c r="E832" s="212">
        <f>IFERROR(INDEX(Admin!$C$7:$C$10,MATCH(FP832,TblNivåValTExt,0)),0)</f>
        <v>0</v>
      </c>
      <c r="F832" s="1"/>
      <c r="G832" s="1"/>
      <c r="H832" s="78"/>
      <c r="I832" s="181"/>
      <c r="J832" s="181"/>
      <c r="K832" s="182"/>
      <c r="L832" s="182"/>
      <c r="M832" s="181"/>
      <c r="N832" s="181"/>
      <c r="O832" s="181"/>
      <c r="P832" s="182"/>
      <c r="Q832" s="182"/>
      <c r="R832" s="181"/>
      <c r="S832" s="181"/>
      <c r="T832" s="181"/>
      <c r="U832" s="182"/>
      <c r="V832" s="182"/>
      <c r="W832" s="181"/>
      <c r="X832" s="181"/>
      <c r="Y832" s="181"/>
      <c r="Z832" s="182"/>
      <c r="AA832" s="182"/>
      <c r="AB832" s="181"/>
      <c r="AC832" s="181"/>
      <c r="AD832" s="181"/>
      <c r="AE832" s="182"/>
      <c r="AF832" s="182"/>
      <c r="AG832" s="181"/>
      <c r="AH832" s="181"/>
      <c r="AI832" s="181"/>
      <c r="AJ832" s="182"/>
      <c r="AK832" s="182"/>
      <c r="AL832" s="181"/>
      <c r="AM832" s="181"/>
      <c r="AN832" s="181"/>
      <c r="AO832" s="182"/>
      <c r="AP832" s="182"/>
      <c r="AQ832" s="181"/>
      <c r="AR832" s="181"/>
      <c r="AS832" s="181"/>
      <c r="AT832" s="182"/>
      <c r="AU832" s="182"/>
      <c r="AV832" s="181"/>
      <c r="AW832" s="181"/>
      <c r="AX832" s="181"/>
      <c r="AY832" s="182"/>
      <c r="AZ832" s="182"/>
      <c r="BA832" s="181"/>
      <c r="BB832" s="181"/>
      <c r="BC832" s="181"/>
      <c r="BD832" s="182"/>
      <c r="BE832" s="182"/>
      <c r="BF832" s="181"/>
      <c r="BG832" s="180">
        <f t="shared" si="1377"/>
        <v>0</v>
      </c>
      <c r="BH832" s="116" t="str">
        <f t="shared" si="1378"/>
        <v/>
      </c>
      <c r="BI832" s="80" t="b">
        <f t="shared" si="1326"/>
        <v>0</v>
      </c>
      <c r="BJ832" s="80" t="str">
        <f t="shared" si="1327"/>
        <v/>
      </c>
      <c r="BK832" s="80" t="b">
        <f t="shared" si="1379"/>
        <v>0</v>
      </c>
      <c r="BL832" s="13" t="str">
        <f t="shared" si="1328"/>
        <v/>
      </c>
      <c r="BM832" s="13" t="b">
        <f t="shared" si="1380"/>
        <v>0</v>
      </c>
      <c r="BN832" s="35" t="str">
        <f t="shared" si="1329"/>
        <v/>
      </c>
      <c r="BO832" s="13" t="b">
        <f t="shared" si="1330"/>
        <v>0</v>
      </c>
      <c r="BP832" s="35" t="str">
        <f t="shared" si="1331"/>
        <v/>
      </c>
      <c r="BQ832" s="13" t="b">
        <f t="shared" si="1332"/>
        <v>0</v>
      </c>
      <c r="BR832" s="35" t="str">
        <f t="shared" si="1333"/>
        <v/>
      </c>
      <c r="BS832" s="35" t="b">
        <f t="shared" si="1334"/>
        <v>0</v>
      </c>
      <c r="BT832" s="35" t="str">
        <f t="shared" si="1335"/>
        <v/>
      </c>
      <c r="BU832" s="35" t="b">
        <f t="shared" si="1336"/>
        <v>0</v>
      </c>
      <c r="BV832" s="35" t="str">
        <f t="shared" si="1337"/>
        <v/>
      </c>
      <c r="BW832" s="13" t="b">
        <f t="shared" si="1412"/>
        <v>0</v>
      </c>
      <c r="BX832" s="35" t="str">
        <f t="shared" si="1338"/>
        <v/>
      </c>
      <c r="BY832" s="265" t="b">
        <f t="shared" si="1381"/>
        <v>0</v>
      </c>
      <c r="BZ832" s="35" t="str">
        <f t="shared" si="1339"/>
        <v/>
      </c>
      <c r="CA832" s="265" t="b">
        <f t="shared" si="1382"/>
        <v>0</v>
      </c>
      <c r="CB832" s="35" t="str">
        <f t="shared" si="1340"/>
        <v/>
      </c>
      <c r="CC832" s="272" t="b">
        <f t="shared" si="1383"/>
        <v>0</v>
      </c>
      <c r="CD832" s="35" t="str">
        <f t="shared" si="1341"/>
        <v/>
      </c>
      <c r="CE832" s="13" t="b">
        <f t="shared" si="1342"/>
        <v>0</v>
      </c>
      <c r="CF832" s="35" t="str">
        <f t="shared" si="1343"/>
        <v/>
      </c>
      <c r="CG832" s="179">
        <f t="shared" si="1344"/>
        <v>0</v>
      </c>
      <c r="CH832" s="179">
        <f t="shared" si="1345"/>
        <v>0</v>
      </c>
      <c r="CI832" s="218">
        <f t="shared" si="1384"/>
        <v>0</v>
      </c>
      <c r="CJ832" s="218">
        <f t="shared" si="1385"/>
        <v>0</v>
      </c>
      <c r="CK832" s="218">
        <f t="shared" si="1386"/>
        <v>0</v>
      </c>
      <c r="CL832" s="218">
        <f t="shared" si="1387"/>
        <v>0</v>
      </c>
      <c r="CM832" s="218">
        <f t="shared" si="1388"/>
        <v>0</v>
      </c>
      <c r="CN832" s="218">
        <f t="shared" si="1389"/>
        <v>0</v>
      </c>
      <c r="CO832" s="218">
        <f t="shared" si="1390"/>
        <v>0</v>
      </c>
      <c r="CP832" s="218">
        <f t="shared" si="1391"/>
        <v>0</v>
      </c>
      <c r="CQ832" s="218">
        <f t="shared" si="1392"/>
        <v>0</v>
      </c>
      <c r="CR832" s="218">
        <f t="shared" si="1393"/>
        <v>0</v>
      </c>
      <c r="CS832" s="14">
        <f t="shared" si="1346"/>
        <v>0</v>
      </c>
      <c r="CT832" s="236">
        <f t="shared" si="1347"/>
        <v>0</v>
      </c>
      <c r="CU832" s="237">
        <f t="shared" si="1421"/>
        <v>0</v>
      </c>
      <c r="CV832" s="16">
        <f t="shared" si="1421"/>
        <v>0</v>
      </c>
      <c r="CW832" s="16">
        <f t="shared" si="1421"/>
        <v>0</v>
      </c>
      <c r="CX832" s="16">
        <f t="shared" si="1421"/>
        <v>0</v>
      </c>
      <c r="CY832" s="16">
        <f t="shared" si="1421"/>
        <v>0</v>
      </c>
      <c r="CZ832" s="16">
        <f t="shared" si="1421"/>
        <v>0</v>
      </c>
      <c r="DA832" s="16">
        <f t="shared" si="1421"/>
        <v>0</v>
      </c>
      <c r="DB832" s="16">
        <f t="shared" si="1421"/>
        <v>0</v>
      </c>
      <c r="DC832" s="16">
        <f t="shared" si="1421"/>
        <v>0</v>
      </c>
      <c r="DD832" s="238">
        <f t="shared" si="1421"/>
        <v>0</v>
      </c>
      <c r="DE832" s="232">
        <f t="shared" si="1422"/>
        <v>0</v>
      </c>
      <c r="DF832" s="132">
        <f t="shared" si="1422"/>
        <v>0</v>
      </c>
      <c r="DG832" s="132">
        <f t="shared" si="1422"/>
        <v>0</v>
      </c>
      <c r="DH832" s="132">
        <f t="shared" si="1422"/>
        <v>0</v>
      </c>
      <c r="DI832" s="132">
        <f t="shared" si="1422"/>
        <v>0</v>
      </c>
      <c r="DJ832" s="132">
        <f t="shared" si="1422"/>
        <v>0</v>
      </c>
      <c r="DK832" s="132">
        <f t="shared" si="1422"/>
        <v>0</v>
      </c>
      <c r="DL832" s="132">
        <f t="shared" si="1422"/>
        <v>0</v>
      </c>
      <c r="DM832" s="132">
        <f t="shared" si="1422"/>
        <v>0</v>
      </c>
      <c r="DN832" s="233">
        <f t="shared" si="1422"/>
        <v>0</v>
      </c>
      <c r="DO832" s="232">
        <f t="shared" si="1348"/>
        <v>0</v>
      </c>
      <c r="DP832" s="132">
        <f t="shared" si="1349"/>
        <v>0</v>
      </c>
      <c r="DQ832" s="132">
        <f t="shared" si="1350"/>
        <v>0</v>
      </c>
      <c r="DR832" s="132">
        <f t="shared" si="1351"/>
        <v>0</v>
      </c>
      <c r="DS832" s="132">
        <f t="shared" si="1352"/>
        <v>0</v>
      </c>
      <c r="DT832" s="132">
        <f t="shared" si="1353"/>
        <v>0</v>
      </c>
      <c r="DU832" s="132">
        <f t="shared" si="1354"/>
        <v>0</v>
      </c>
      <c r="DV832" s="132">
        <f t="shared" si="1355"/>
        <v>0</v>
      </c>
      <c r="DW832" s="132">
        <f t="shared" si="1356"/>
        <v>0</v>
      </c>
      <c r="DX832" s="233">
        <f t="shared" si="1357"/>
        <v>0</v>
      </c>
      <c r="DY832" s="231" t="b">
        <f t="shared" si="1394"/>
        <v>0</v>
      </c>
      <c r="DZ832" s="163"/>
      <c r="EA832" s="226" t="str">
        <f t="shared" si="1395"/>
        <v/>
      </c>
      <c r="EB832" s="178" t="str">
        <f t="shared" si="1396"/>
        <v/>
      </c>
      <c r="EC832" s="178" t="str">
        <f t="shared" si="1397"/>
        <v/>
      </c>
      <c r="ED832" s="178" t="str">
        <f t="shared" si="1398"/>
        <v/>
      </c>
      <c r="EE832" s="178" t="str">
        <f t="shared" si="1399"/>
        <v/>
      </c>
      <c r="EF832" s="178" t="str">
        <f t="shared" si="1400"/>
        <v/>
      </c>
      <c r="EG832" s="178" t="str">
        <f t="shared" si="1401"/>
        <v/>
      </c>
      <c r="EH832" s="178" t="str">
        <f t="shared" si="1402"/>
        <v/>
      </c>
      <c r="EI832" s="178" t="str">
        <f t="shared" si="1403"/>
        <v/>
      </c>
      <c r="EJ832" s="227" t="str">
        <f t="shared" si="1404"/>
        <v/>
      </c>
      <c r="EK832" s="230" t="str">
        <f t="shared" si="1358"/>
        <v/>
      </c>
      <c r="EL832" s="177" t="str">
        <f t="shared" si="1359"/>
        <v/>
      </c>
      <c r="EM832" s="177" t="str">
        <f t="shared" si="1360"/>
        <v/>
      </c>
      <c r="EN832" s="177" t="str">
        <f t="shared" si="1361"/>
        <v/>
      </c>
      <c r="EO832" s="177" t="str">
        <f t="shared" si="1362"/>
        <v/>
      </c>
      <c r="EP832" s="177" t="str">
        <f t="shared" si="1363"/>
        <v/>
      </c>
      <c r="EQ832" s="177" t="str">
        <f t="shared" si="1364"/>
        <v/>
      </c>
      <c r="ER832" s="177" t="str">
        <f t="shared" si="1365"/>
        <v/>
      </c>
      <c r="ES832" s="177" t="str">
        <f t="shared" si="1366"/>
        <v/>
      </c>
      <c r="ET832" s="177" t="str">
        <f t="shared" si="1367"/>
        <v/>
      </c>
      <c r="EU832" s="229" t="e">
        <f t="shared" si="1368"/>
        <v>#VALUE!</v>
      </c>
      <c r="EV832" s="27" t="e">
        <f t="shared" si="1369"/>
        <v>#VALUE!</v>
      </c>
      <c r="EW832" s="27" t="e">
        <f t="shared" si="1370"/>
        <v>#VALUE!</v>
      </c>
      <c r="EX832" s="28" t="e">
        <f t="shared" si="1371"/>
        <v>#VALUE!</v>
      </c>
      <c r="EY832" s="28" t="e">
        <f t="shared" si="1372"/>
        <v>#VALUE!</v>
      </c>
      <c r="EZ832" s="28" t="b">
        <f t="shared" si="1373"/>
        <v>0</v>
      </c>
      <c r="FA832" s="176" t="str">
        <f t="shared" si="1374"/>
        <v/>
      </c>
      <c r="FB832" s="27" t="e" cm="1">
        <f t="array" aca="1" ref="FB832" ca="1">TEXT(RIGHT(10-RIGHT(SUM(INDEX(1*(MID(MID(C832,1,1)*2,ROW(INDIRECT("1:"&amp;LEN(MID(C832,1,1)*2))),1)),,))+MID(C832,2,1)+
SUM(INDEX(1*(MID(MID(C832,3,1)*2,ROW(INDIRECT("1:"&amp;LEN(MID(C832,3,1)*2))),1)),,))+MID(C832,4,1)+
SUM(INDEX(1*(MID(MID(C832,5,1)*2,ROW(INDIRECT("1:"&amp;LEN(MID(C832,5,1)*2))),1)),,))+MID(C832,6,1)+
SUM(INDEX(1*(MID(MID(C832,8,1)*2,ROW(INDIRECT("1:"&amp;LEN(MID(C832,8,1)*2))),1)),,))+MID(C832,9,1)+
SUM(INDEX(1*(MID(MID(C832,10,1)*2,ROW(INDIRECT("1:"&amp;LEN(MID(C832,10,1)*2))),1)),,)),1),1),"0")</f>
        <v>#VALUE!</v>
      </c>
      <c r="FC832" s="27" t="str">
        <f t="shared" si="1375"/>
        <v/>
      </c>
      <c r="FD832" s="29" t="b">
        <f t="shared" si="1376"/>
        <v>0</v>
      </c>
      <c r="FE832" s="112" t="b">
        <f>IFERROR(MATCH(D832,'Avtal för korttidsarbete'!$G$13:$G$1012,0),TRUE)</f>
        <v>1</v>
      </c>
      <c r="FF832" s="112" t="b">
        <f t="shared" si="1405"/>
        <v>0</v>
      </c>
      <c r="FG832" s="113" t="str" cm="1">
        <f t="array" ref="FG832">IF(FE832=TRUE,"x",INDEX('Avtal för korttidsarbete'!$E$13:$E$1012,$FE832))</f>
        <v>x</v>
      </c>
      <c r="FH832" s="113" t="str" cm="1">
        <f t="array" ref="FH832">IF(FE832=TRUE,"x",INDEX('Avtal för korttidsarbete'!$F$13:$F$1012,$FE832))</f>
        <v>x</v>
      </c>
      <c r="FI832" s="112" t="b">
        <f t="shared" si="1406"/>
        <v>0</v>
      </c>
      <c r="FJ832" s="135">
        <f t="shared" si="1407"/>
        <v>44166</v>
      </c>
      <c r="FK832" s="135">
        <f t="shared" si="1408"/>
        <v>44377</v>
      </c>
      <c r="FL832" s="112" t="b">
        <f t="shared" si="1409"/>
        <v>0</v>
      </c>
      <c r="FM832" s="113">
        <f t="shared" si="1410"/>
        <v>44166</v>
      </c>
      <c r="FN832" s="135">
        <f t="shared" si="1411"/>
        <v>44377</v>
      </c>
      <c r="FO832" s="148" t="b">
        <f>IFERROR(INDEX('Avtal för korttidsarbete'!R:R,MATCH(D832,'Avtal för korttidsarbete'!$G:$G,0)),TRUE)</f>
        <v>1</v>
      </c>
      <c r="FP832" s="135" t="str">
        <f>IF(FO832,"-",INDEX('Avtal för korttidsarbete'!$D:$D,MATCH(D832,'Avtal för korttidsarbete'!$G:$G,0)))</f>
        <v>-</v>
      </c>
      <c r="FQ832" s="113" t="b">
        <f>IFERROR(G832&gt;INDEX(Uppsägningar!E:E,MATCH(C832,Uppsägningar!C:C,0)),FALSE)</f>
        <v>0</v>
      </c>
    </row>
    <row r="833" spans="1:173" x14ac:dyDescent="0.25">
      <c r="A833" s="19">
        <v>817</v>
      </c>
      <c r="B833" s="20"/>
      <c r="C833" s="183"/>
      <c r="D833" s="66"/>
      <c r="E833" s="212">
        <f>IFERROR(INDEX(Admin!$C$7:$C$10,MATCH(FP833,TblNivåValTExt,0)),0)</f>
        <v>0</v>
      </c>
      <c r="F833" s="1"/>
      <c r="G833" s="1"/>
      <c r="H833" s="78"/>
      <c r="I833" s="181"/>
      <c r="J833" s="181"/>
      <c r="K833" s="182"/>
      <c r="L833" s="182"/>
      <c r="M833" s="181"/>
      <c r="N833" s="181"/>
      <c r="O833" s="181"/>
      <c r="P833" s="182"/>
      <c r="Q833" s="182"/>
      <c r="R833" s="181"/>
      <c r="S833" s="181"/>
      <c r="T833" s="181"/>
      <c r="U833" s="182"/>
      <c r="V833" s="182"/>
      <c r="W833" s="181"/>
      <c r="X833" s="181"/>
      <c r="Y833" s="181"/>
      <c r="Z833" s="182"/>
      <c r="AA833" s="182"/>
      <c r="AB833" s="181"/>
      <c r="AC833" s="181"/>
      <c r="AD833" s="181"/>
      <c r="AE833" s="182"/>
      <c r="AF833" s="182"/>
      <c r="AG833" s="181"/>
      <c r="AH833" s="181"/>
      <c r="AI833" s="181"/>
      <c r="AJ833" s="182"/>
      <c r="AK833" s="182"/>
      <c r="AL833" s="181"/>
      <c r="AM833" s="181"/>
      <c r="AN833" s="181"/>
      <c r="AO833" s="182"/>
      <c r="AP833" s="182"/>
      <c r="AQ833" s="181"/>
      <c r="AR833" s="181"/>
      <c r="AS833" s="181"/>
      <c r="AT833" s="182"/>
      <c r="AU833" s="182"/>
      <c r="AV833" s="181"/>
      <c r="AW833" s="181"/>
      <c r="AX833" s="181"/>
      <c r="AY833" s="182"/>
      <c r="AZ833" s="182"/>
      <c r="BA833" s="181"/>
      <c r="BB833" s="181"/>
      <c r="BC833" s="181"/>
      <c r="BD833" s="182"/>
      <c r="BE833" s="182"/>
      <c r="BF833" s="181"/>
      <c r="BG833" s="180">
        <f t="shared" si="1377"/>
        <v>0</v>
      </c>
      <c r="BH833" s="116" t="str">
        <f t="shared" si="1378"/>
        <v/>
      </c>
      <c r="BI833" s="80" t="b">
        <f t="shared" si="1326"/>
        <v>0</v>
      </c>
      <c r="BJ833" s="80" t="str">
        <f t="shared" si="1327"/>
        <v/>
      </c>
      <c r="BK833" s="80" t="b">
        <f t="shared" si="1379"/>
        <v>0</v>
      </c>
      <c r="BL833" s="13" t="str">
        <f t="shared" si="1328"/>
        <v/>
      </c>
      <c r="BM833" s="13" t="b">
        <f t="shared" si="1380"/>
        <v>0</v>
      </c>
      <c r="BN833" s="35" t="str">
        <f t="shared" si="1329"/>
        <v/>
      </c>
      <c r="BO833" s="13" t="b">
        <f t="shared" si="1330"/>
        <v>0</v>
      </c>
      <c r="BP833" s="35" t="str">
        <f t="shared" si="1331"/>
        <v/>
      </c>
      <c r="BQ833" s="13" t="b">
        <f t="shared" si="1332"/>
        <v>0</v>
      </c>
      <c r="BR833" s="35" t="str">
        <f t="shared" si="1333"/>
        <v/>
      </c>
      <c r="BS833" s="35" t="b">
        <f t="shared" si="1334"/>
        <v>0</v>
      </c>
      <c r="BT833" s="35" t="str">
        <f t="shared" si="1335"/>
        <v/>
      </c>
      <c r="BU833" s="35" t="b">
        <f t="shared" si="1336"/>
        <v>0</v>
      </c>
      <c r="BV833" s="35" t="str">
        <f t="shared" si="1337"/>
        <v/>
      </c>
      <c r="BW833" s="13" t="b">
        <f t="shared" si="1412"/>
        <v>0</v>
      </c>
      <c r="BX833" s="35" t="str">
        <f t="shared" si="1338"/>
        <v/>
      </c>
      <c r="BY833" s="265" t="b">
        <f t="shared" si="1381"/>
        <v>0</v>
      </c>
      <c r="BZ833" s="35" t="str">
        <f t="shared" si="1339"/>
        <v/>
      </c>
      <c r="CA833" s="265" t="b">
        <f t="shared" si="1382"/>
        <v>0</v>
      </c>
      <c r="CB833" s="35" t="str">
        <f t="shared" si="1340"/>
        <v/>
      </c>
      <c r="CC833" s="272" t="b">
        <f t="shared" si="1383"/>
        <v>0</v>
      </c>
      <c r="CD833" s="35" t="str">
        <f t="shared" si="1341"/>
        <v/>
      </c>
      <c r="CE833" s="13" t="b">
        <f t="shared" si="1342"/>
        <v>0</v>
      </c>
      <c r="CF833" s="35" t="str">
        <f t="shared" si="1343"/>
        <v/>
      </c>
      <c r="CG833" s="179">
        <f t="shared" si="1344"/>
        <v>0</v>
      </c>
      <c r="CH833" s="179">
        <f t="shared" si="1345"/>
        <v>0</v>
      </c>
      <c r="CI833" s="218">
        <f t="shared" si="1384"/>
        <v>0</v>
      </c>
      <c r="CJ833" s="218">
        <f t="shared" si="1385"/>
        <v>0</v>
      </c>
      <c r="CK833" s="218">
        <f t="shared" si="1386"/>
        <v>0</v>
      </c>
      <c r="CL833" s="218">
        <f t="shared" si="1387"/>
        <v>0</v>
      </c>
      <c r="CM833" s="218">
        <f t="shared" si="1388"/>
        <v>0</v>
      </c>
      <c r="CN833" s="218">
        <f t="shared" si="1389"/>
        <v>0</v>
      </c>
      <c r="CO833" s="218">
        <f t="shared" si="1390"/>
        <v>0</v>
      </c>
      <c r="CP833" s="218">
        <f t="shared" si="1391"/>
        <v>0</v>
      </c>
      <c r="CQ833" s="218">
        <f t="shared" si="1392"/>
        <v>0</v>
      </c>
      <c r="CR833" s="218">
        <f t="shared" si="1393"/>
        <v>0</v>
      </c>
      <c r="CS833" s="14">
        <f t="shared" si="1346"/>
        <v>0</v>
      </c>
      <c r="CT833" s="236">
        <f t="shared" si="1347"/>
        <v>0</v>
      </c>
      <c r="CU833" s="237">
        <f t="shared" si="1421"/>
        <v>0</v>
      </c>
      <c r="CV833" s="16">
        <f t="shared" si="1421"/>
        <v>0</v>
      </c>
      <c r="CW833" s="16">
        <f t="shared" si="1421"/>
        <v>0</v>
      </c>
      <c r="CX833" s="16">
        <f t="shared" si="1421"/>
        <v>0</v>
      </c>
      <c r="CY833" s="16">
        <f t="shared" si="1421"/>
        <v>0</v>
      </c>
      <c r="CZ833" s="16">
        <f t="shared" si="1421"/>
        <v>0</v>
      </c>
      <c r="DA833" s="16">
        <f t="shared" si="1421"/>
        <v>0</v>
      </c>
      <c r="DB833" s="16">
        <f t="shared" si="1421"/>
        <v>0</v>
      </c>
      <c r="DC833" s="16">
        <f t="shared" si="1421"/>
        <v>0</v>
      </c>
      <c r="DD833" s="238">
        <f t="shared" si="1421"/>
        <v>0</v>
      </c>
      <c r="DE833" s="232">
        <f t="shared" si="1422"/>
        <v>0</v>
      </c>
      <c r="DF833" s="132">
        <f t="shared" si="1422"/>
        <v>0</v>
      </c>
      <c r="DG833" s="132">
        <f t="shared" si="1422"/>
        <v>0</v>
      </c>
      <c r="DH833" s="132">
        <f t="shared" si="1422"/>
        <v>0</v>
      </c>
      <c r="DI833" s="132">
        <f t="shared" si="1422"/>
        <v>0</v>
      </c>
      <c r="DJ833" s="132">
        <f t="shared" si="1422"/>
        <v>0</v>
      </c>
      <c r="DK833" s="132">
        <f t="shared" si="1422"/>
        <v>0</v>
      </c>
      <c r="DL833" s="132">
        <f t="shared" si="1422"/>
        <v>0</v>
      </c>
      <c r="DM833" s="132">
        <f t="shared" si="1422"/>
        <v>0</v>
      </c>
      <c r="DN833" s="233">
        <f t="shared" si="1422"/>
        <v>0</v>
      </c>
      <c r="DO833" s="232">
        <f t="shared" si="1348"/>
        <v>0</v>
      </c>
      <c r="DP833" s="132">
        <f t="shared" si="1349"/>
        <v>0</v>
      </c>
      <c r="DQ833" s="132">
        <f t="shared" si="1350"/>
        <v>0</v>
      </c>
      <c r="DR833" s="132">
        <f t="shared" si="1351"/>
        <v>0</v>
      </c>
      <c r="DS833" s="132">
        <f t="shared" si="1352"/>
        <v>0</v>
      </c>
      <c r="DT833" s="132">
        <f t="shared" si="1353"/>
        <v>0</v>
      </c>
      <c r="DU833" s="132">
        <f t="shared" si="1354"/>
        <v>0</v>
      </c>
      <c r="DV833" s="132">
        <f t="shared" si="1355"/>
        <v>0</v>
      </c>
      <c r="DW833" s="132">
        <f t="shared" si="1356"/>
        <v>0</v>
      </c>
      <c r="DX833" s="233">
        <f t="shared" si="1357"/>
        <v>0</v>
      </c>
      <c r="DY833" s="231" t="b">
        <f t="shared" si="1394"/>
        <v>0</v>
      </c>
      <c r="DZ833" s="163"/>
      <c r="EA833" s="226" t="str">
        <f t="shared" si="1395"/>
        <v/>
      </c>
      <c r="EB833" s="178" t="str">
        <f t="shared" si="1396"/>
        <v/>
      </c>
      <c r="EC833" s="178" t="str">
        <f t="shared" si="1397"/>
        <v/>
      </c>
      <c r="ED833" s="178" t="str">
        <f t="shared" si="1398"/>
        <v/>
      </c>
      <c r="EE833" s="178" t="str">
        <f t="shared" si="1399"/>
        <v/>
      </c>
      <c r="EF833" s="178" t="str">
        <f t="shared" si="1400"/>
        <v/>
      </c>
      <c r="EG833" s="178" t="str">
        <f t="shared" si="1401"/>
        <v/>
      </c>
      <c r="EH833" s="178" t="str">
        <f t="shared" si="1402"/>
        <v/>
      </c>
      <c r="EI833" s="178" t="str">
        <f t="shared" si="1403"/>
        <v/>
      </c>
      <c r="EJ833" s="227" t="str">
        <f t="shared" si="1404"/>
        <v/>
      </c>
      <c r="EK833" s="230" t="str">
        <f t="shared" si="1358"/>
        <v/>
      </c>
      <c r="EL833" s="177" t="str">
        <f t="shared" si="1359"/>
        <v/>
      </c>
      <c r="EM833" s="177" t="str">
        <f t="shared" si="1360"/>
        <v/>
      </c>
      <c r="EN833" s="177" t="str">
        <f t="shared" si="1361"/>
        <v/>
      </c>
      <c r="EO833" s="177" t="str">
        <f t="shared" si="1362"/>
        <v/>
      </c>
      <c r="EP833" s="177" t="str">
        <f t="shared" si="1363"/>
        <v/>
      </c>
      <c r="EQ833" s="177" t="str">
        <f t="shared" si="1364"/>
        <v/>
      </c>
      <c r="ER833" s="177" t="str">
        <f t="shared" si="1365"/>
        <v/>
      </c>
      <c r="ES833" s="177" t="str">
        <f t="shared" si="1366"/>
        <v/>
      </c>
      <c r="ET833" s="177" t="str">
        <f t="shared" si="1367"/>
        <v/>
      </c>
      <c r="EU833" s="229" t="e">
        <f t="shared" si="1368"/>
        <v>#VALUE!</v>
      </c>
      <c r="EV833" s="27" t="e">
        <f t="shared" si="1369"/>
        <v>#VALUE!</v>
      </c>
      <c r="EW833" s="27" t="e">
        <f t="shared" si="1370"/>
        <v>#VALUE!</v>
      </c>
      <c r="EX833" s="28" t="e">
        <f t="shared" si="1371"/>
        <v>#VALUE!</v>
      </c>
      <c r="EY833" s="28" t="e">
        <f t="shared" si="1372"/>
        <v>#VALUE!</v>
      </c>
      <c r="EZ833" s="28" t="b">
        <f t="shared" si="1373"/>
        <v>0</v>
      </c>
      <c r="FA833" s="176" t="str">
        <f t="shared" si="1374"/>
        <v/>
      </c>
      <c r="FB833" s="27" t="e" cm="1">
        <f t="array" aca="1" ref="FB833" ca="1">TEXT(RIGHT(10-RIGHT(SUM(INDEX(1*(MID(MID(C833,1,1)*2,ROW(INDIRECT("1:"&amp;LEN(MID(C833,1,1)*2))),1)),,))+MID(C833,2,1)+
SUM(INDEX(1*(MID(MID(C833,3,1)*2,ROW(INDIRECT("1:"&amp;LEN(MID(C833,3,1)*2))),1)),,))+MID(C833,4,1)+
SUM(INDEX(1*(MID(MID(C833,5,1)*2,ROW(INDIRECT("1:"&amp;LEN(MID(C833,5,1)*2))),1)),,))+MID(C833,6,1)+
SUM(INDEX(1*(MID(MID(C833,8,1)*2,ROW(INDIRECT("1:"&amp;LEN(MID(C833,8,1)*2))),1)),,))+MID(C833,9,1)+
SUM(INDEX(1*(MID(MID(C833,10,1)*2,ROW(INDIRECT("1:"&amp;LEN(MID(C833,10,1)*2))),1)),,)),1),1),"0")</f>
        <v>#VALUE!</v>
      </c>
      <c r="FC833" s="27" t="str">
        <f t="shared" si="1375"/>
        <v/>
      </c>
      <c r="FD833" s="29" t="b">
        <f t="shared" si="1376"/>
        <v>0</v>
      </c>
      <c r="FE833" s="112" t="b">
        <f>IFERROR(MATCH(D833,'Avtal för korttidsarbete'!$G$13:$G$1012,0),TRUE)</f>
        <v>1</v>
      </c>
      <c r="FF833" s="112" t="b">
        <f t="shared" si="1405"/>
        <v>0</v>
      </c>
      <c r="FG833" s="113" t="str" cm="1">
        <f t="array" ref="FG833">IF(FE833=TRUE,"x",INDEX('Avtal för korttidsarbete'!$E$13:$E$1012,$FE833))</f>
        <v>x</v>
      </c>
      <c r="FH833" s="113" t="str" cm="1">
        <f t="array" ref="FH833">IF(FE833=TRUE,"x",INDEX('Avtal för korttidsarbete'!$F$13:$F$1012,$FE833))</f>
        <v>x</v>
      </c>
      <c r="FI833" s="112" t="b">
        <f t="shared" si="1406"/>
        <v>0</v>
      </c>
      <c r="FJ833" s="135">
        <f t="shared" si="1407"/>
        <v>44166</v>
      </c>
      <c r="FK833" s="135">
        <f t="shared" si="1408"/>
        <v>44377</v>
      </c>
      <c r="FL833" s="112" t="b">
        <f t="shared" si="1409"/>
        <v>0</v>
      </c>
      <c r="FM833" s="113">
        <f t="shared" si="1410"/>
        <v>44166</v>
      </c>
      <c r="FN833" s="135">
        <f t="shared" si="1411"/>
        <v>44377</v>
      </c>
      <c r="FO833" s="148" t="b">
        <f>IFERROR(INDEX('Avtal för korttidsarbete'!R:R,MATCH(D833,'Avtal för korttidsarbete'!$G:$G,0)),TRUE)</f>
        <v>1</v>
      </c>
      <c r="FP833" s="135" t="str">
        <f>IF(FO833,"-",INDEX('Avtal för korttidsarbete'!$D:$D,MATCH(D833,'Avtal för korttidsarbete'!$G:$G,0)))</f>
        <v>-</v>
      </c>
      <c r="FQ833" s="113" t="b">
        <f>IFERROR(G833&gt;INDEX(Uppsägningar!E:E,MATCH(C833,Uppsägningar!C:C,0)),FALSE)</f>
        <v>0</v>
      </c>
    </row>
    <row r="834" spans="1:173" x14ac:dyDescent="0.25">
      <c r="A834" s="19">
        <v>818</v>
      </c>
      <c r="B834" s="20"/>
      <c r="C834" s="183"/>
      <c r="D834" s="66"/>
      <c r="E834" s="212">
        <f>IFERROR(INDEX(Admin!$C$7:$C$10,MATCH(FP834,TblNivåValTExt,0)),0)</f>
        <v>0</v>
      </c>
      <c r="F834" s="1"/>
      <c r="G834" s="1"/>
      <c r="H834" s="78"/>
      <c r="I834" s="181"/>
      <c r="J834" s="181"/>
      <c r="K834" s="182"/>
      <c r="L834" s="182"/>
      <c r="M834" s="181"/>
      <c r="N834" s="181"/>
      <c r="O834" s="181"/>
      <c r="P834" s="182"/>
      <c r="Q834" s="182"/>
      <c r="R834" s="181"/>
      <c r="S834" s="181"/>
      <c r="T834" s="181"/>
      <c r="U834" s="182"/>
      <c r="V834" s="182"/>
      <c r="W834" s="181"/>
      <c r="X834" s="181"/>
      <c r="Y834" s="181"/>
      <c r="Z834" s="182"/>
      <c r="AA834" s="182"/>
      <c r="AB834" s="181"/>
      <c r="AC834" s="181"/>
      <c r="AD834" s="181"/>
      <c r="AE834" s="182"/>
      <c r="AF834" s="182"/>
      <c r="AG834" s="181"/>
      <c r="AH834" s="181"/>
      <c r="AI834" s="181"/>
      <c r="AJ834" s="182"/>
      <c r="AK834" s="182"/>
      <c r="AL834" s="181"/>
      <c r="AM834" s="181"/>
      <c r="AN834" s="181"/>
      <c r="AO834" s="182"/>
      <c r="AP834" s="182"/>
      <c r="AQ834" s="181"/>
      <c r="AR834" s="181"/>
      <c r="AS834" s="181"/>
      <c r="AT834" s="182"/>
      <c r="AU834" s="182"/>
      <c r="AV834" s="181"/>
      <c r="AW834" s="181"/>
      <c r="AX834" s="181"/>
      <c r="AY834" s="182"/>
      <c r="AZ834" s="182"/>
      <c r="BA834" s="181"/>
      <c r="BB834" s="181"/>
      <c r="BC834" s="181"/>
      <c r="BD834" s="182"/>
      <c r="BE834" s="182"/>
      <c r="BF834" s="181"/>
      <c r="BG834" s="180">
        <f t="shared" si="1377"/>
        <v>0</v>
      </c>
      <c r="BH834" s="116" t="str">
        <f t="shared" si="1378"/>
        <v/>
      </c>
      <c r="BI834" s="80" t="b">
        <f t="shared" si="1326"/>
        <v>0</v>
      </c>
      <c r="BJ834" s="80" t="str">
        <f t="shared" si="1327"/>
        <v/>
      </c>
      <c r="BK834" s="80" t="b">
        <f t="shared" si="1379"/>
        <v>0</v>
      </c>
      <c r="BL834" s="13" t="str">
        <f t="shared" si="1328"/>
        <v/>
      </c>
      <c r="BM834" s="13" t="b">
        <f t="shared" si="1380"/>
        <v>0</v>
      </c>
      <c r="BN834" s="35" t="str">
        <f t="shared" si="1329"/>
        <v/>
      </c>
      <c r="BO834" s="13" t="b">
        <f t="shared" si="1330"/>
        <v>0</v>
      </c>
      <c r="BP834" s="35" t="str">
        <f t="shared" si="1331"/>
        <v/>
      </c>
      <c r="BQ834" s="13" t="b">
        <f t="shared" si="1332"/>
        <v>0</v>
      </c>
      <c r="BR834" s="35" t="str">
        <f t="shared" si="1333"/>
        <v/>
      </c>
      <c r="BS834" s="35" t="b">
        <f t="shared" si="1334"/>
        <v>0</v>
      </c>
      <c r="BT834" s="35" t="str">
        <f t="shared" si="1335"/>
        <v/>
      </c>
      <c r="BU834" s="35" t="b">
        <f t="shared" si="1336"/>
        <v>0</v>
      </c>
      <c r="BV834" s="35" t="str">
        <f t="shared" si="1337"/>
        <v/>
      </c>
      <c r="BW834" s="13" t="b">
        <f t="shared" si="1412"/>
        <v>0</v>
      </c>
      <c r="BX834" s="35" t="str">
        <f t="shared" si="1338"/>
        <v/>
      </c>
      <c r="BY834" s="265" t="b">
        <f t="shared" si="1381"/>
        <v>0</v>
      </c>
      <c r="BZ834" s="35" t="str">
        <f t="shared" si="1339"/>
        <v/>
      </c>
      <c r="CA834" s="265" t="b">
        <f t="shared" si="1382"/>
        <v>0</v>
      </c>
      <c r="CB834" s="35" t="str">
        <f t="shared" si="1340"/>
        <v/>
      </c>
      <c r="CC834" s="272" t="b">
        <f t="shared" si="1383"/>
        <v>0</v>
      </c>
      <c r="CD834" s="35" t="str">
        <f t="shared" si="1341"/>
        <v/>
      </c>
      <c r="CE834" s="13" t="b">
        <f t="shared" si="1342"/>
        <v>0</v>
      </c>
      <c r="CF834" s="35" t="str">
        <f t="shared" si="1343"/>
        <v/>
      </c>
      <c r="CG834" s="179">
        <f t="shared" si="1344"/>
        <v>0</v>
      </c>
      <c r="CH834" s="179">
        <f t="shared" si="1345"/>
        <v>0</v>
      </c>
      <c r="CI834" s="218">
        <f t="shared" si="1384"/>
        <v>0</v>
      </c>
      <c r="CJ834" s="218">
        <f t="shared" si="1385"/>
        <v>0</v>
      </c>
      <c r="CK834" s="218">
        <f t="shared" si="1386"/>
        <v>0</v>
      </c>
      <c r="CL834" s="218">
        <f t="shared" si="1387"/>
        <v>0</v>
      </c>
      <c r="CM834" s="218">
        <f t="shared" si="1388"/>
        <v>0</v>
      </c>
      <c r="CN834" s="218">
        <f t="shared" si="1389"/>
        <v>0</v>
      </c>
      <c r="CO834" s="218">
        <f t="shared" si="1390"/>
        <v>0</v>
      </c>
      <c r="CP834" s="218">
        <f t="shared" si="1391"/>
        <v>0</v>
      </c>
      <c r="CQ834" s="218">
        <f t="shared" si="1392"/>
        <v>0</v>
      </c>
      <c r="CR834" s="218">
        <f t="shared" si="1393"/>
        <v>0</v>
      </c>
      <c r="CS834" s="14">
        <f t="shared" si="1346"/>
        <v>0</v>
      </c>
      <c r="CT834" s="236">
        <f t="shared" si="1347"/>
        <v>0</v>
      </c>
      <c r="CU834" s="237">
        <f t="shared" si="1421"/>
        <v>0</v>
      </c>
      <c r="CV834" s="16">
        <f t="shared" si="1421"/>
        <v>0</v>
      </c>
      <c r="CW834" s="16">
        <f t="shared" si="1421"/>
        <v>0</v>
      </c>
      <c r="CX834" s="16">
        <f t="shared" si="1421"/>
        <v>0</v>
      </c>
      <c r="CY834" s="16">
        <f t="shared" si="1421"/>
        <v>0</v>
      </c>
      <c r="CZ834" s="16">
        <f t="shared" si="1421"/>
        <v>0</v>
      </c>
      <c r="DA834" s="16">
        <f t="shared" si="1421"/>
        <v>0</v>
      </c>
      <c r="DB834" s="16">
        <f t="shared" si="1421"/>
        <v>0</v>
      </c>
      <c r="DC834" s="16">
        <f t="shared" si="1421"/>
        <v>0</v>
      </c>
      <c r="DD834" s="238">
        <f t="shared" si="1421"/>
        <v>0</v>
      </c>
      <c r="DE834" s="232">
        <f t="shared" si="1422"/>
        <v>0</v>
      </c>
      <c r="DF834" s="132">
        <f t="shared" si="1422"/>
        <v>0</v>
      </c>
      <c r="DG834" s="132">
        <f t="shared" si="1422"/>
        <v>0</v>
      </c>
      <c r="DH834" s="132">
        <f t="shared" si="1422"/>
        <v>0</v>
      </c>
      <c r="DI834" s="132">
        <f t="shared" si="1422"/>
        <v>0</v>
      </c>
      <c r="DJ834" s="132">
        <f t="shared" si="1422"/>
        <v>0</v>
      </c>
      <c r="DK834" s="132">
        <f t="shared" si="1422"/>
        <v>0</v>
      </c>
      <c r="DL834" s="132">
        <f t="shared" si="1422"/>
        <v>0</v>
      </c>
      <c r="DM834" s="132">
        <f t="shared" si="1422"/>
        <v>0</v>
      </c>
      <c r="DN834" s="233">
        <f t="shared" si="1422"/>
        <v>0</v>
      </c>
      <c r="DO834" s="232">
        <f t="shared" si="1348"/>
        <v>0</v>
      </c>
      <c r="DP834" s="132">
        <f t="shared" si="1349"/>
        <v>0</v>
      </c>
      <c r="DQ834" s="132">
        <f t="shared" si="1350"/>
        <v>0</v>
      </c>
      <c r="DR834" s="132">
        <f t="shared" si="1351"/>
        <v>0</v>
      </c>
      <c r="DS834" s="132">
        <f t="shared" si="1352"/>
        <v>0</v>
      </c>
      <c r="DT834" s="132">
        <f t="shared" si="1353"/>
        <v>0</v>
      </c>
      <c r="DU834" s="132">
        <f t="shared" si="1354"/>
        <v>0</v>
      </c>
      <c r="DV834" s="132">
        <f t="shared" si="1355"/>
        <v>0</v>
      </c>
      <c r="DW834" s="132">
        <f t="shared" si="1356"/>
        <v>0</v>
      </c>
      <c r="DX834" s="233">
        <f t="shared" si="1357"/>
        <v>0</v>
      </c>
      <c r="DY834" s="231" t="b">
        <f t="shared" si="1394"/>
        <v>0</v>
      </c>
      <c r="DZ834" s="163"/>
      <c r="EA834" s="226" t="str">
        <f t="shared" si="1395"/>
        <v/>
      </c>
      <c r="EB834" s="178" t="str">
        <f t="shared" si="1396"/>
        <v/>
      </c>
      <c r="EC834" s="178" t="str">
        <f t="shared" si="1397"/>
        <v/>
      </c>
      <c r="ED834" s="178" t="str">
        <f t="shared" si="1398"/>
        <v/>
      </c>
      <c r="EE834" s="178" t="str">
        <f t="shared" si="1399"/>
        <v/>
      </c>
      <c r="EF834" s="178" t="str">
        <f t="shared" si="1400"/>
        <v/>
      </c>
      <c r="EG834" s="178" t="str">
        <f t="shared" si="1401"/>
        <v/>
      </c>
      <c r="EH834" s="178" t="str">
        <f t="shared" si="1402"/>
        <v/>
      </c>
      <c r="EI834" s="178" t="str">
        <f t="shared" si="1403"/>
        <v/>
      </c>
      <c r="EJ834" s="227" t="str">
        <f t="shared" si="1404"/>
        <v/>
      </c>
      <c r="EK834" s="230" t="str">
        <f t="shared" si="1358"/>
        <v/>
      </c>
      <c r="EL834" s="177" t="str">
        <f t="shared" si="1359"/>
        <v/>
      </c>
      <c r="EM834" s="177" t="str">
        <f t="shared" si="1360"/>
        <v/>
      </c>
      <c r="EN834" s="177" t="str">
        <f t="shared" si="1361"/>
        <v/>
      </c>
      <c r="EO834" s="177" t="str">
        <f t="shared" si="1362"/>
        <v/>
      </c>
      <c r="EP834" s="177" t="str">
        <f t="shared" si="1363"/>
        <v/>
      </c>
      <c r="EQ834" s="177" t="str">
        <f t="shared" si="1364"/>
        <v/>
      </c>
      <c r="ER834" s="177" t="str">
        <f t="shared" si="1365"/>
        <v/>
      </c>
      <c r="ES834" s="177" t="str">
        <f t="shared" si="1366"/>
        <v/>
      </c>
      <c r="ET834" s="177" t="str">
        <f t="shared" si="1367"/>
        <v/>
      </c>
      <c r="EU834" s="229" t="e">
        <f t="shared" si="1368"/>
        <v>#VALUE!</v>
      </c>
      <c r="EV834" s="27" t="e">
        <f t="shared" si="1369"/>
        <v>#VALUE!</v>
      </c>
      <c r="EW834" s="27" t="e">
        <f t="shared" si="1370"/>
        <v>#VALUE!</v>
      </c>
      <c r="EX834" s="28" t="e">
        <f t="shared" si="1371"/>
        <v>#VALUE!</v>
      </c>
      <c r="EY834" s="28" t="e">
        <f t="shared" si="1372"/>
        <v>#VALUE!</v>
      </c>
      <c r="EZ834" s="28" t="b">
        <f t="shared" si="1373"/>
        <v>0</v>
      </c>
      <c r="FA834" s="176" t="str">
        <f t="shared" si="1374"/>
        <v/>
      </c>
      <c r="FB834" s="27" t="e" cm="1">
        <f t="array" aca="1" ref="FB834" ca="1">TEXT(RIGHT(10-RIGHT(SUM(INDEX(1*(MID(MID(C834,1,1)*2,ROW(INDIRECT("1:"&amp;LEN(MID(C834,1,1)*2))),1)),,))+MID(C834,2,1)+
SUM(INDEX(1*(MID(MID(C834,3,1)*2,ROW(INDIRECT("1:"&amp;LEN(MID(C834,3,1)*2))),1)),,))+MID(C834,4,1)+
SUM(INDEX(1*(MID(MID(C834,5,1)*2,ROW(INDIRECT("1:"&amp;LEN(MID(C834,5,1)*2))),1)),,))+MID(C834,6,1)+
SUM(INDEX(1*(MID(MID(C834,8,1)*2,ROW(INDIRECT("1:"&amp;LEN(MID(C834,8,1)*2))),1)),,))+MID(C834,9,1)+
SUM(INDEX(1*(MID(MID(C834,10,1)*2,ROW(INDIRECT("1:"&amp;LEN(MID(C834,10,1)*2))),1)),,)),1),1),"0")</f>
        <v>#VALUE!</v>
      </c>
      <c r="FC834" s="27" t="str">
        <f t="shared" si="1375"/>
        <v/>
      </c>
      <c r="FD834" s="29" t="b">
        <f t="shared" si="1376"/>
        <v>0</v>
      </c>
      <c r="FE834" s="112" t="b">
        <f>IFERROR(MATCH(D834,'Avtal för korttidsarbete'!$G$13:$G$1012,0),TRUE)</f>
        <v>1</v>
      </c>
      <c r="FF834" s="112" t="b">
        <f t="shared" si="1405"/>
        <v>0</v>
      </c>
      <c r="FG834" s="113" t="str" cm="1">
        <f t="array" ref="FG834">IF(FE834=TRUE,"x",INDEX('Avtal för korttidsarbete'!$E$13:$E$1012,$FE834))</f>
        <v>x</v>
      </c>
      <c r="FH834" s="113" t="str" cm="1">
        <f t="array" ref="FH834">IF(FE834=TRUE,"x",INDEX('Avtal för korttidsarbete'!$F$13:$F$1012,$FE834))</f>
        <v>x</v>
      </c>
      <c r="FI834" s="112" t="b">
        <f t="shared" si="1406"/>
        <v>0</v>
      </c>
      <c r="FJ834" s="135">
        <f t="shared" si="1407"/>
        <v>44166</v>
      </c>
      <c r="FK834" s="135">
        <f t="shared" si="1408"/>
        <v>44377</v>
      </c>
      <c r="FL834" s="112" t="b">
        <f t="shared" si="1409"/>
        <v>0</v>
      </c>
      <c r="FM834" s="113">
        <f t="shared" si="1410"/>
        <v>44166</v>
      </c>
      <c r="FN834" s="135">
        <f t="shared" si="1411"/>
        <v>44377</v>
      </c>
      <c r="FO834" s="148" t="b">
        <f>IFERROR(INDEX('Avtal för korttidsarbete'!R:R,MATCH(D834,'Avtal för korttidsarbete'!$G:$G,0)),TRUE)</f>
        <v>1</v>
      </c>
      <c r="FP834" s="135" t="str">
        <f>IF(FO834,"-",INDEX('Avtal för korttidsarbete'!$D:$D,MATCH(D834,'Avtal för korttidsarbete'!$G:$G,0)))</f>
        <v>-</v>
      </c>
      <c r="FQ834" s="113" t="b">
        <f>IFERROR(G834&gt;INDEX(Uppsägningar!E:E,MATCH(C834,Uppsägningar!C:C,0)),FALSE)</f>
        <v>0</v>
      </c>
    </row>
    <row r="835" spans="1:173" x14ac:dyDescent="0.25">
      <c r="A835" s="19">
        <v>819</v>
      </c>
      <c r="B835" s="20"/>
      <c r="C835" s="183"/>
      <c r="D835" s="66"/>
      <c r="E835" s="212">
        <f>IFERROR(INDEX(Admin!$C$7:$C$10,MATCH(FP835,TblNivåValTExt,0)),0)</f>
        <v>0</v>
      </c>
      <c r="F835" s="1"/>
      <c r="G835" s="1"/>
      <c r="H835" s="78"/>
      <c r="I835" s="181"/>
      <c r="J835" s="181"/>
      <c r="K835" s="182"/>
      <c r="L835" s="182"/>
      <c r="M835" s="181"/>
      <c r="N835" s="181"/>
      <c r="O835" s="181"/>
      <c r="P835" s="182"/>
      <c r="Q835" s="182"/>
      <c r="R835" s="181"/>
      <c r="S835" s="181"/>
      <c r="T835" s="181"/>
      <c r="U835" s="182"/>
      <c r="V835" s="182"/>
      <c r="W835" s="181"/>
      <c r="X835" s="181"/>
      <c r="Y835" s="181"/>
      <c r="Z835" s="182"/>
      <c r="AA835" s="182"/>
      <c r="AB835" s="181"/>
      <c r="AC835" s="181"/>
      <c r="AD835" s="181"/>
      <c r="AE835" s="182"/>
      <c r="AF835" s="182"/>
      <c r="AG835" s="181"/>
      <c r="AH835" s="181"/>
      <c r="AI835" s="181"/>
      <c r="AJ835" s="182"/>
      <c r="AK835" s="182"/>
      <c r="AL835" s="181"/>
      <c r="AM835" s="181"/>
      <c r="AN835" s="181"/>
      <c r="AO835" s="182"/>
      <c r="AP835" s="182"/>
      <c r="AQ835" s="181"/>
      <c r="AR835" s="181"/>
      <c r="AS835" s="181"/>
      <c r="AT835" s="182"/>
      <c r="AU835" s="182"/>
      <c r="AV835" s="181"/>
      <c r="AW835" s="181"/>
      <c r="AX835" s="181"/>
      <c r="AY835" s="182"/>
      <c r="AZ835" s="182"/>
      <c r="BA835" s="181"/>
      <c r="BB835" s="181"/>
      <c r="BC835" s="181"/>
      <c r="BD835" s="182"/>
      <c r="BE835" s="182"/>
      <c r="BF835" s="181"/>
      <c r="BG835" s="180">
        <f t="shared" si="1377"/>
        <v>0</v>
      </c>
      <c r="BH835" s="116" t="str">
        <f t="shared" si="1378"/>
        <v/>
      </c>
      <c r="BI835" s="80" t="b">
        <f t="shared" si="1326"/>
        <v>0</v>
      </c>
      <c r="BJ835" s="80" t="str">
        <f t="shared" si="1327"/>
        <v/>
      </c>
      <c r="BK835" s="80" t="b">
        <f t="shared" si="1379"/>
        <v>0</v>
      </c>
      <c r="BL835" s="13" t="str">
        <f t="shared" si="1328"/>
        <v/>
      </c>
      <c r="BM835" s="13" t="b">
        <f t="shared" si="1380"/>
        <v>0</v>
      </c>
      <c r="BN835" s="35" t="str">
        <f t="shared" si="1329"/>
        <v/>
      </c>
      <c r="BO835" s="13" t="b">
        <f t="shared" si="1330"/>
        <v>0</v>
      </c>
      <c r="BP835" s="35" t="str">
        <f t="shared" si="1331"/>
        <v/>
      </c>
      <c r="BQ835" s="13" t="b">
        <f t="shared" si="1332"/>
        <v>0</v>
      </c>
      <c r="BR835" s="35" t="str">
        <f t="shared" si="1333"/>
        <v/>
      </c>
      <c r="BS835" s="35" t="b">
        <f t="shared" si="1334"/>
        <v>0</v>
      </c>
      <c r="BT835" s="35" t="str">
        <f t="shared" si="1335"/>
        <v/>
      </c>
      <c r="BU835" s="35" t="b">
        <f t="shared" si="1336"/>
        <v>0</v>
      </c>
      <c r="BV835" s="35" t="str">
        <f t="shared" si="1337"/>
        <v/>
      </c>
      <c r="BW835" s="13" t="b">
        <f t="shared" si="1412"/>
        <v>0</v>
      </c>
      <c r="BX835" s="35" t="str">
        <f t="shared" si="1338"/>
        <v/>
      </c>
      <c r="BY835" s="265" t="b">
        <f t="shared" si="1381"/>
        <v>0</v>
      </c>
      <c r="BZ835" s="35" t="str">
        <f t="shared" si="1339"/>
        <v/>
      </c>
      <c r="CA835" s="265" t="b">
        <f t="shared" si="1382"/>
        <v>0</v>
      </c>
      <c r="CB835" s="35" t="str">
        <f t="shared" si="1340"/>
        <v/>
      </c>
      <c r="CC835" s="272" t="b">
        <f t="shared" si="1383"/>
        <v>0</v>
      </c>
      <c r="CD835" s="35" t="str">
        <f t="shared" si="1341"/>
        <v/>
      </c>
      <c r="CE835" s="13" t="b">
        <f t="shared" si="1342"/>
        <v>0</v>
      </c>
      <c r="CF835" s="35" t="str">
        <f t="shared" si="1343"/>
        <v/>
      </c>
      <c r="CG835" s="179">
        <f t="shared" si="1344"/>
        <v>0</v>
      </c>
      <c r="CH835" s="179">
        <f t="shared" si="1345"/>
        <v>0</v>
      </c>
      <c r="CI835" s="218">
        <f t="shared" si="1384"/>
        <v>0</v>
      </c>
      <c r="CJ835" s="218">
        <f t="shared" si="1385"/>
        <v>0</v>
      </c>
      <c r="CK835" s="218">
        <f t="shared" si="1386"/>
        <v>0</v>
      </c>
      <c r="CL835" s="218">
        <f t="shared" si="1387"/>
        <v>0</v>
      </c>
      <c r="CM835" s="218">
        <f t="shared" si="1388"/>
        <v>0</v>
      </c>
      <c r="CN835" s="218">
        <f t="shared" si="1389"/>
        <v>0</v>
      </c>
      <c r="CO835" s="218">
        <f t="shared" si="1390"/>
        <v>0</v>
      </c>
      <c r="CP835" s="218">
        <f t="shared" si="1391"/>
        <v>0</v>
      </c>
      <c r="CQ835" s="218">
        <f t="shared" si="1392"/>
        <v>0</v>
      </c>
      <c r="CR835" s="218">
        <f t="shared" si="1393"/>
        <v>0</v>
      </c>
      <c r="CS835" s="14">
        <f t="shared" si="1346"/>
        <v>0</v>
      </c>
      <c r="CT835" s="236">
        <f t="shared" si="1347"/>
        <v>0</v>
      </c>
      <c r="CU835" s="237">
        <f t="shared" si="1421"/>
        <v>0</v>
      </c>
      <c r="CV835" s="16">
        <f t="shared" si="1421"/>
        <v>0</v>
      </c>
      <c r="CW835" s="16">
        <f t="shared" si="1421"/>
        <v>0</v>
      </c>
      <c r="CX835" s="16">
        <f t="shared" si="1421"/>
        <v>0</v>
      </c>
      <c r="CY835" s="16">
        <f t="shared" si="1421"/>
        <v>0</v>
      </c>
      <c r="CZ835" s="16">
        <f t="shared" si="1421"/>
        <v>0</v>
      </c>
      <c r="DA835" s="16">
        <f t="shared" si="1421"/>
        <v>0</v>
      </c>
      <c r="DB835" s="16">
        <f t="shared" si="1421"/>
        <v>0</v>
      </c>
      <c r="DC835" s="16">
        <f t="shared" si="1421"/>
        <v>0</v>
      </c>
      <c r="DD835" s="238">
        <f t="shared" si="1421"/>
        <v>0</v>
      </c>
      <c r="DE835" s="232">
        <f t="shared" si="1422"/>
        <v>0</v>
      </c>
      <c r="DF835" s="132">
        <f t="shared" si="1422"/>
        <v>0</v>
      </c>
      <c r="DG835" s="132">
        <f t="shared" si="1422"/>
        <v>0</v>
      </c>
      <c r="DH835" s="132">
        <f t="shared" si="1422"/>
        <v>0</v>
      </c>
      <c r="DI835" s="132">
        <f t="shared" si="1422"/>
        <v>0</v>
      </c>
      <c r="DJ835" s="132">
        <f t="shared" si="1422"/>
        <v>0</v>
      </c>
      <c r="DK835" s="132">
        <f t="shared" si="1422"/>
        <v>0</v>
      </c>
      <c r="DL835" s="132">
        <f t="shared" si="1422"/>
        <v>0</v>
      </c>
      <c r="DM835" s="132">
        <f t="shared" si="1422"/>
        <v>0</v>
      </c>
      <c r="DN835" s="233">
        <f t="shared" si="1422"/>
        <v>0</v>
      </c>
      <c r="DO835" s="232">
        <f t="shared" si="1348"/>
        <v>0</v>
      </c>
      <c r="DP835" s="132">
        <f t="shared" si="1349"/>
        <v>0</v>
      </c>
      <c r="DQ835" s="132">
        <f t="shared" si="1350"/>
        <v>0</v>
      </c>
      <c r="DR835" s="132">
        <f t="shared" si="1351"/>
        <v>0</v>
      </c>
      <c r="DS835" s="132">
        <f t="shared" si="1352"/>
        <v>0</v>
      </c>
      <c r="DT835" s="132">
        <f t="shared" si="1353"/>
        <v>0</v>
      </c>
      <c r="DU835" s="132">
        <f t="shared" si="1354"/>
        <v>0</v>
      </c>
      <c r="DV835" s="132">
        <f t="shared" si="1355"/>
        <v>0</v>
      </c>
      <c r="DW835" s="132">
        <f t="shared" si="1356"/>
        <v>0</v>
      </c>
      <c r="DX835" s="233">
        <f t="shared" si="1357"/>
        <v>0</v>
      </c>
      <c r="DY835" s="231" t="b">
        <f t="shared" si="1394"/>
        <v>0</v>
      </c>
      <c r="DZ835" s="163"/>
      <c r="EA835" s="226" t="str">
        <f t="shared" si="1395"/>
        <v/>
      </c>
      <c r="EB835" s="178" t="str">
        <f t="shared" si="1396"/>
        <v/>
      </c>
      <c r="EC835" s="178" t="str">
        <f t="shared" si="1397"/>
        <v/>
      </c>
      <c r="ED835" s="178" t="str">
        <f t="shared" si="1398"/>
        <v/>
      </c>
      <c r="EE835" s="178" t="str">
        <f t="shared" si="1399"/>
        <v/>
      </c>
      <c r="EF835" s="178" t="str">
        <f t="shared" si="1400"/>
        <v/>
      </c>
      <c r="EG835" s="178" t="str">
        <f t="shared" si="1401"/>
        <v/>
      </c>
      <c r="EH835" s="178" t="str">
        <f t="shared" si="1402"/>
        <v/>
      </c>
      <c r="EI835" s="178" t="str">
        <f t="shared" si="1403"/>
        <v/>
      </c>
      <c r="EJ835" s="227" t="str">
        <f t="shared" si="1404"/>
        <v/>
      </c>
      <c r="EK835" s="230" t="str">
        <f t="shared" si="1358"/>
        <v/>
      </c>
      <c r="EL835" s="177" t="str">
        <f t="shared" si="1359"/>
        <v/>
      </c>
      <c r="EM835" s="177" t="str">
        <f t="shared" si="1360"/>
        <v/>
      </c>
      <c r="EN835" s="177" t="str">
        <f t="shared" si="1361"/>
        <v/>
      </c>
      <c r="EO835" s="177" t="str">
        <f t="shared" si="1362"/>
        <v/>
      </c>
      <c r="EP835" s="177" t="str">
        <f t="shared" si="1363"/>
        <v/>
      </c>
      <c r="EQ835" s="177" t="str">
        <f t="shared" si="1364"/>
        <v/>
      </c>
      <c r="ER835" s="177" t="str">
        <f t="shared" si="1365"/>
        <v/>
      </c>
      <c r="ES835" s="177" t="str">
        <f t="shared" si="1366"/>
        <v/>
      </c>
      <c r="ET835" s="177" t="str">
        <f t="shared" si="1367"/>
        <v/>
      </c>
      <c r="EU835" s="229" t="e">
        <f t="shared" si="1368"/>
        <v>#VALUE!</v>
      </c>
      <c r="EV835" s="27" t="e">
        <f t="shared" si="1369"/>
        <v>#VALUE!</v>
      </c>
      <c r="EW835" s="27" t="e">
        <f t="shared" si="1370"/>
        <v>#VALUE!</v>
      </c>
      <c r="EX835" s="28" t="e">
        <f t="shared" si="1371"/>
        <v>#VALUE!</v>
      </c>
      <c r="EY835" s="28" t="e">
        <f t="shared" si="1372"/>
        <v>#VALUE!</v>
      </c>
      <c r="EZ835" s="28" t="b">
        <f t="shared" si="1373"/>
        <v>0</v>
      </c>
      <c r="FA835" s="176" t="str">
        <f t="shared" si="1374"/>
        <v/>
      </c>
      <c r="FB835" s="27" t="e" cm="1">
        <f t="array" aca="1" ref="FB835" ca="1">TEXT(RIGHT(10-RIGHT(SUM(INDEX(1*(MID(MID(C835,1,1)*2,ROW(INDIRECT("1:"&amp;LEN(MID(C835,1,1)*2))),1)),,))+MID(C835,2,1)+
SUM(INDEX(1*(MID(MID(C835,3,1)*2,ROW(INDIRECT("1:"&amp;LEN(MID(C835,3,1)*2))),1)),,))+MID(C835,4,1)+
SUM(INDEX(1*(MID(MID(C835,5,1)*2,ROW(INDIRECT("1:"&amp;LEN(MID(C835,5,1)*2))),1)),,))+MID(C835,6,1)+
SUM(INDEX(1*(MID(MID(C835,8,1)*2,ROW(INDIRECT("1:"&amp;LEN(MID(C835,8,1)*2))),1)),,))+MID(C835,9,1)+
SUM(INDEX(1*(MID(MID(C835,10,1)*2,ROW(INDIRECT("1:"&amp;LEN(MID(C835,10,1)*2))),1)),,)),1),1),"0")</f>
        <v>#VALUE!</v>
      </c>
      <c r="FC835" s="27" t="str">
        <f t="shared" si="1375"/>
        <v/>
      </c>
      <c r="FD835" s="29" t="b">
        <f t="shared" si="1376"/>
        <v>0</v>
      </c>
      <c r="FE835" s="112" t="b">
        <f>IFERROR(MATCH(D835,'Avtal för korttidsarbete'!$G$13:$G$1012,0),TRUE)</f>
        <v>1</v>
      </c>
      <c r="FF835" s="112" t="b">
        <f t="shared" si="1405"/>
        <v>0</v>
      </c>
      <c r="FG835" s="113" t="str" cm="1">
        <f t="array" ref="FG835">IF(FE835=TRUE,"x",INDEX('Avtal för korttidsarbete'!$E$13:$E$1012,$FE835))</f>
        <v>x</v>
      </c>
      <c r="FH835" s="113" t="str" cm="1">
        <f t="array" ref="FH835">IF(FE835=TRUE,"x",INDEX('Avtal för korttidsarbete'!$F$13:$F$1012,$FE835))</f>
        <v>x</v>
      </c>
      <c r="FI835" s="112" t="b">
        <f t="shared" si="1406"/>
        <v>0</v>
      </c>
      <c r="FJ835" s="135">
        <f t="shared" si="1407"/>
        <v>44166</v>
      </c>
      <c r="FK835" s="135">
        <f t="shared" si="1408"/>
        <v>44377</v>
      </c>
      <c r="FL835" s="112" t="b">
        <f t="shared" si="1409"/>
        <v>0</v>
      </c>
      <c r="FM835" s="113">
        <f t="shared" si="1410"/>
        <v>44166</v>
      </c>
      <c r="FN835" s="135">
        <f t="shared" si="1411"/>
        <v>44377</v>
      </c>
      <c r="FO835" s="148" t="b">
        <f>IFERROR(INDEX('Avtal för korttidsarbete'!R:R,MATCH(D835,'Avtal för korttidsarbete'!$G:$G,0)),TRUE)</f>
        <v>1</v>
      </c>
      <c r="FP835" s="135" t="str">
        <f>IF(FO835,"-",INDEX('Avtal för korttidsarbete'!$D:$D,MATCH(D835,'Avtal för korttidsarbete'!$G:$G,0)))</f>
        <v>-</v>
      </c>
      <c r="FQ835" s="113" t="b">
        <f>IFERROR(G835&gt;INDEX(Uppsägningar!E:E,MATCH(C835,Uppsägningar!C:C,0)),FALSE)</f>
        <v>0</v>
      </c>
    </row>
    <row r="836" spans="1:173" x14ac:dyDescent="0.25">
      <c r="A836" s="19">
        <v>820</v>
      </c>
      <c r="B836" s="20"/>
      <c r="C836" s="183"/>
      <c r="D836" s="66"/>
      <c r="E836" s="212">
        <f>IFERROR(INDEX(Admin!$C$7:$C$10,MATCH(FP836,TblNivåValTExt,0)),0)</f>
        <v>0</v>
      </c>
      <c r="F836" s="1"/>
      <c r="G836" s="1"/>
      <c r="H836" s="78"/>
      <c r="I836" s="181"/>
      <c r="J836" s="181"/>
      <c r="K836" s="182"/>
      <c r="L836" s="182"/>
      <c r="M836" s="181"/>
      <c r="N836" s="181"/>
      <c r="O836" s="181"/>
      <c r="P836" s="182"/>
      <c r="Q836" s="182"/>
      <c r="R836" s="181"/>
      <c r="S836" s="181"/>
      <c r="T836" s="181"/>
      <c r="U836" s="182"/>
      <c r="V836" s="182"/>
      <c r="W836" s="181"/>
      <c r="X836" s="181"/>
      <c r="Y836" s="181"/>
      <c r="Z836" s="182"/>
      <c r="AA836" s="182"/>
      <c r="AB836" s="181"/>
      <c r="AC836" s="181"/>
      <c r="AD836" s="181"/>
      <c r="AE836" s="182"/>
      <c r="AF836" s="182"/>
      <c r="AG836" s="181"/>
      <c r="AH836" s="181"/>
      <c r="AI836" s="181"/>
      <c r="AJ836" s="182"/>
      <c r="AK836" s="182"/>
      <c r="AL836" s="181"/>
      <c r="AM836" s="181"/>
      <c r="AN836" s="181"/>
      <c r="AO836" s="182"/>
      <c r="AP836" s="182"/>
      <c r="AQ836" s="181"/>
      <c r="AR836" s="181"/>
      <c r="AS836" s="181"/>
      <c r="AT836" s="182"/>
      <c r="AU836" s="182"/>
      <c r="AV836" s="181"/>
      <c r="AW836" s="181"/>
      <c r="AX836" s="181"/>
      <c r="AY836" s="182"/>
      <c r="AZ836" s="182"/>
      <c r="BA836" s="181"/>
      <c r="BB836" s="181"/>
      <c r="BC836" s="181"/>
      <c r="BD836" s="182"/>
      <c r="BE836" s="182"/>
      <c r="BF836" s="181"/>
      <c r="BG836" s="180">
        <f t="shared" si="1377"/>
        <v>0</v>
      </c>
      <c r="BH836" s="116" t="str">
        <f t="shared" si="1378"/>
        <v/>
      </c>
      <c r="BI836" s="80" t="b">
        <f t="shared" si="1326"/>
        <v>0</v>
      </c>
      <c r="BJ836" s="80" t="str">
        <f t="shared" si="1327"/>
        <v/>
      </c>
      <c r="BK836" s="80" t="b">
        <f t="shared" si="1379"/>
        <v>0</v>
      </c>
      <c r="BL836" s="13" t="str">
        <f t="shared" si="1328"/>
        <v/>
      </c>
      <c r="BM836" s="13" t="b">
        <f t="shared" si="1380"/>
        <v>0</v>
      </c>
      <c r="BN836" s="35" t="str">
        <f t="shared" si="1329"/>
        <v/>
      </c>
      <c r="BO836" s="13" t="b">
        <f t="shared" si="1330"/>
        <v>0</v>
      </c>
      <c r="BP836" s="35" t="str">
        <f t="shared" si="1331"/>
        <v/>
      </c>
      <c r="BQ836" s="13" t="b">
        <f t="shared" si="1332"/>
        <v>0</v>
      </c>
      <c r="BR836" s="35" t="str">
        <f t="shared" si="1333"/>
        <v/>
      </c>
      <c r="BS836" s="35" t="b">
        <f t="shared" si="1334"/>
        <v>0</v>
      </c>
      <c r="BT836" s="35" t="str">
        <f t="shared" si="1335"/>
        <v/>
      </c>
      <c r="BU836" s="35" t="b">
        <f t="shared" si="1336"/>
        <v>0</v>
      </c>
      <c r="BV836" s="35" t="str">
        <f t="shared" si="1337"/>
        <v/>
      </c>
      <c r="BW836" s="13" t="b">
        <f t="shared" si="1412"/>
        <v>0</v>
      </c>
      <c r="BX836" s="35" t="str">
        <f t="shared" si="1338"/>
        <v/>
      </c>
      <c r="BY836" s="265" t="b">
        <f t="shared" si="1381"/>
        <v>0</v>
      </c>
      <c r="BZ836" s="35" t="str">
        <f t="shared" si="1339"/>
        <v/>
      </c>
      <c r="CA836" s="265" t="b">
        <f t="shared" si="1382"/>
        <v>0</v>
      </c>
      <c r="CB836" s="35" t="str">
        <f t="shared" si="1340"/>
        <v/>
      </c>
      <c r="CC836" s="272" t="b">
        <f t="shared" si="1383"/>
        <v>0</v>
      </c>
      <c r="CD836" s="35" t="str">
        <f t="shared" si="1341"/>
        <v/>
      </c>
      <c r="CE836" s="13" t="b">
        <f t="shared" si="1342"/>
        <v>0</v>
      </c>
      <c r="CF836" s="35" t="str">
        <f t="shared" si="1343"/>
        <v/>
      </c>
      <c r="CG836" s="179">
        <f t="shared" si="1344"/>
        <v>0</v>
      </c>
      <c r="CH836" s="179">
        <f t="shared" si="1345"/>
        <v>0</v>
      </c>
      <c r="CI836" s="218">
        <f t="shared" si="1384"/>
        <v>0</v>
      </c>
      <c r="CJ836" s="218">
        <f t="shared" si="1385"/>
        <v>0</v>
      </c>
      <c r="CK836" s="218">
        <f t="shared" si="1386"/>
        <v>0</v>
      </c>
      <c r="CL836" s="218">
        <f t="shared" si="1387"/>
        <v>0</v>
      </c>
      <c r="CM836" s="218">
        <f t="shared" si="1388"/>
        <v>0</v>
      </c>
      <c r="CN836" s="218">
        <f t="shared" si="1389"/>
        <v>0</v>
      </c>
      <c r="CO836" s="218">
        <f t="shared" si="1390"/>
        <v>0</v>
      </c>
      <c r="CP836" s="218">
        <f t="shared" si="1391"/>
        <v>0</v>
      </c>
      <c r="CQ836" s="218">
        <f t="shared" si="1392"/>
        <v>0</v>
      </c>
      <c r="CR836" s="218">
        <f t="shared" si="1393"/>
        <v>0</v>
      </c>
      <c r="CS836" s="14">
        <f t="shared" si="1346"/>
        <v>0</v>
      </c>
      <c r="CT836" s="236">
        <f t="shared" si="1347"/>
        <v>0</v>
      </c>
      <c r="CU836" s="237">
        <f t="shared" si="1421"/>
        <v>0</v>
      </c>
      <c r="CV836" s="16">
        <f t="shared" si="1421"/>
        <v>0</v>
      </c>
      <c r="CW836" s="16">
        <f t="shared" si="1421"/>
        <v>0</v>
      </c>
      <c r="CX836" s="16">
        <f t="shared" si="1421"/>
        <v>0</v>
      </c>
      <c r="CY836" s="16">
        <f t="shared" si="1421"/>
        <v>0</v>
      </c>
      <c r="CZ836" s="16">
        <f t="shared" si="1421"/>
        <v>0</v>
      </c>
      <c r="DA836" s="16">
        <f t="shared" si="1421"/>
        <v>0</v>
      </c>
      <c r="DB836" s="16">
        <f t="shared" si="1421"/>
        <v>0</v>
      </c>
      <c r="DC836" s="16">
        <f t="shared" si="1421"/>
        <v>0</v>
      </c>
      <c r="DD836" s="238">
        <f t="shared" si="1421"/>
        <v>0</v>
      </c>
      <c r="DE836" s="232">
        <f t="shared" si="1422"/>
        <v>0</v>
      </c>
      <c r="DF836" s="132">
        <f t="shared" si="1422"/>
        <v>0</v>
      </c>
      <c r="DG836" s="132">
        <f t="shared" si="1422"/>
        <v>0</v>
      </c>
      <c r="DH836" s="132">
        <f t="shared" si="1422"/>
        <v>0</v>
      </c>
      <c r="DI836" s="132">
        <f t="shared" si="1422"/>
        <v>0</v>
      </c>
      <c r="DJ836" s="132">
        <f t="shared" si="1422"/>
        <v>0</v>
      </c>
      <c r="DK836" s="132">
        <f t="shared" si="1422"/>
        <v>0</v>
      </c>
      <c r="DL836" s="132">
        <f t="shared" si="1422"/>
        <v>0</v>
      </c>
      <c r="DM836" s="132">
        <f t="shared" si="1422"/>
        <v>0</v>
      </c>
      <c r="DN836" s="233">
        <f t="shared" si="1422"/>
        <v>0</v>
      </c>
      <c r="DO836" s="232">
        <f t="shared" si="1348"/>
        <v>0</v>
      </c>
      <c r="DP836" s="132">
        <f t="shared" si="1349"/>
        <v>0</v>
      </c>
      <c r="DQ836" s="132">
        <f t="shared" si="1350"/>
        <v>0</v>
      </c>
      <c r="DR836" s="132">
        <f t="shared" si="1351"/>
        <v>0</v>
      </c>
      <c r="DS836" s="132">
        <f t="shared" si="1352"/>
        <v>0</v>
      </c>
      <c r="DT836" s="132">
        <f t="shared" si="1353"/>
        <v>0</v>
      </c>
      <c r="DU836" s="132">
        <f t="shared" si="1354"/>
        <v>0</v>
      </c>
      <c r="DV836" s="132">
        <f t="shared" si="1355"/>
        <v>0</v>
      </c>
      <c r="DW836" s="132">
        <f t="shared" si="1356"/>
        <v>0</v>
      </c>
      <c r="DX836" s="233">
        <f t="shared" si="1357"/>
        <v>0</v>
      </c>
      <c r="DY836" s="231" t="b">
        <f t="shared" si="1394"/>
        <v>0</v>
      </c>
      <c r="DZ836" s="163"/>
      <c r="EA836" s="226" t="str">
        <f t="shared" si="1395"/>
        <v/>
      </c>
      <c r="EB836" s="178" t="str">
        <f t="shared" si="1396"/>
        <v/>
      </c>
      <c r="EC836" s="178" t="str">
        <f t="shared" si="1397"/>
        <v/>
      </c>
      <c r="ED836" s="178" t="str">
        <f t="shared" si="1398"/>
        <v/>
      </c>
      <c r="EE836" s="178" t="str">
        <f t="shared" si="1399"/>
        <v/>
      </c>
      <c r="EF836" s="178" t="str">
        <f t="shared" si="1400"/>
        <v/>
      </c>
      <c r="EG836" s="178" t="str">
        <f t="shared" si="1401"/>
        <v/>
      </c>
      <c r="EH836" s="178" t="str">
        <f t="shared" si="1402"/>
        <v/>
      </c>
      <c r="EI836" s="178" t="str">
        <f t="shared" si="1403"/>
        <v/>
      </c>
      <c r="EJ836" s="227" t="str">
        <f t="shared" si="1404"/>
        <v/>
      </c>
      <c r="EK836" s="230" t="str">
        <f t="shared" si="1358"/>
        <v/>
      </c>
      <c r="EL836" s="177" t="str">
        <f t="shared" si="1359"/>
        <v/>
      </c>
      <c r="EM836" s="177" t="str">
        <f t="shared" si="1360"/>
        <v/>
      </c>
      <c r="EN836" s="177" t="str">
        <f t="shared" si="1361"/>
        <v/>
      </c>
      <c r="EO836" s="177" t="str">
        <f t="shared" si="1362"/>
        <v/>
      </c>
      <c r="EP836" s="177" t="str">
        <f t="shared" si="1363"/>
        <v/>
      </c>
      <c r="EQ836" s="177" t="str">
        <f t="shared" si="1364"/>
        <v/>
      </c>
      <c r="ER836" s="177" t="str">
        <f t="shared" si="1365"/>
        <v/>
      </c>
      <c r="ES836" s="177" t="str">
        <f t="shared" si="1366"/>
        <v/>
      </c>
      <c r="ET836" s="177" t="str">
        <f t="shared" si="1367"/>
        <v/>
      </c>
      <c r="EU836" s="229" t="e">
        <f t="shared" si="1368"/>
        <v>#VALUE!</v>
      </c>
      <c r="EV836" s="27" t="e">
        <f t="shared" si="1369"/>
        <v>#VALUE!</v>
      </c>
      <c r="EW836" s="27" t="e">
        <f t="shared" si="1370"/>
        <v>#VALUE!</v>
      </c>
      <c r="EX836" s="28" t="e">
        <f t="shared" si="1371"/>
        <v>#VALUE!</v>
      </c>
      <c r="EY836" s="28" t="e">
        <f t="shared" si="1372"/>
        <v>#VALUE!</v>
      </c>
      <c r="EZ836" s="28" t="b">
        <f t="shared" si="1373"/>
        <v>0</v>
      </c>
      <c r="FA836" s="176" t="str">
        <f t="shared" si="1374"/>
        <v/>
      </c>
      <c r="FB836" s="27" t="e" cm="1">
        <f t="array" aca="1" ref="FB836" ca="1">TEXT(RIGHT(10-RIGHT(SUM(INDEX(1*(MID(MID(C836,1,1)*2,ROW(INDIRECT("1:"&amp;LEN(MID(C836,1,1)*2))),1)),,))+MID(C836,2,1)+
SUM(INDEX(1*(MID(MID(C836,3,1)*2,ROW(INDIRECT("1:"&amp;LEN(MID(C836,3,1)*2))),1)),,))+MID(C836,4,1)+
SUM(INDEX(1*(MID(MID(C836,5,1)*2,ROW(INDIRECT("1:"&amp;LEN(MID(C836,5,1)*2))),1)),,))+MID(C836,6,1)+
SUM(INDEX(1*(MID(MID(C836,8,1)*2,ROW(INDIRECT("1:"&amp;LEN(MID(C836,8,1)*2))),1)),,))+MID(C836,9,1)+
SUM(INDEX(1*(MID(MID(C836,10,1)*2,ROW(INDIRECT("1:"&amp;LEN(MID(C836,10,1)*2))),1)),,)),1),1),"0")</f>
        <v>#VALUE!</v>
      </c>
      <c r="FC836" s="27" t="str">
        <f t="shared" si="1375"/>
        <v/>
      </c>
      <c r="FD836" s="29" t="b">
        <f t="shared" si="1376"/>
        <v>0</v>
      </c>
      <c r="FE836" s="112" t="b">
        <f>IFERROR(MATCH(D836,'Avtal för korttidsarbete'!$G$13:$G$1012,0),TRUE)</f>
        <v>1</v>
      </c>
      <c r="FF836" s="112" t="b">
        <f t="shared" si="1405"/>
        <v>0</v>
      </c>
      <c r="FG836" s="113" t="str" cm="1">
        <f t="array" ref="FG836">IF(FE836=TRUE,"x",INDEX('Avtal för korttidsarbete'!$E$13:$E$1012,$FE836))</f>
        <v>x</v>
      </c>
      <c r="FH836" s="113" t="str" cm="1">
        <f t="array" ref="FH836">IF(FE836=TRUE,"x",INDEX('Avtal för korttidsarbete'!$F$13:$F$1012,$FE836))</f>
        <v>x</v>
      </c>
      <c r="FI836" s="112" t="b">
        <f t="shared" si="1406"/>
        <v>0</v>
      </c>
      <c r="FJ836" s="135">
        <f t="shared" si="1407"/>
        <v>44166</v>
      </c>
      <c r="FK836" s="135">
        <f t="shared" si="1408"/>
        <v>44377</v>
      </c>
      <c r="FL836" s="112" t="b">
        <f t="shared" si="1409"/>
        <v>0</v>
      </c>
      <c r="FM836" s="113">
        <f t="shared" si="1410"/>
        <v>44166</v>
      </c>
      <c r="FN836" s="135">
        <f t="shared" si="1411"/>
        <v>44377</v>
      </c>
      <c r="FO836" s="148" t="b">
        <f>IFERROR(INDEX('Avtal för korttidsarbete'!R:R,MATCH(D836,'Avtal för korttidsarbete'!$G:$G,0)),TRUE)</f>
        <v>1</v>
      </c>
      <c r="FP836" s="135" t="str">
        <f>IF(FO836,"-",INDEX('Avtal för korttidsarbete'!$D:$D,MATCH(D836,'Avtal för korttidsarbete'!$G:$G,0)))</f>
        <v>-</v>
      </c>
      <c r="FQ836" s="113" t="b">
        <f>IFERROR(G836&gt;INDEX(Uppsägningar!E:E,MATCH(C836,Uppsägningar!C:C,0)),FALSE)</f>
        <v>0</v>
      </c>
    </row>
    <row r="837" spans="1:173" x14ac:dyDescent="0.25">
      <c r="A837" s="19">
        <v>821</v>
      </c>
      <c r="B837" s="20"/>
      <c r="C837" s="183"/>
      <c r="D837" s="66"/>
      <c r="E837" s="212">
        <f>IFERROR(INDEX(Admin!$C$7:$C$10,MATCH(FP837,TblNivåValTExt,0)),0)</f>
        <v>0</v>
      </c>
      <c r="F837" s="1"/>
      <c r="G837" s="1"/>
      <c r="H837" s="78"/>
      <c r="I837" s="181"/>
      <c r="J837" s="181"/>
      <c r="K837" s="182"/>
      <c r="L837" s="182"/>
      <c r="M837" s="181"/>
      <c r="N837" s="181"/>
      <c r="O837" s="181"/>
      <c r="P837" s="182"/>
      <c r="Q837" s="182"/>
      <c r="R837" s="181"/>
      <c r="S837" s="181"/>
      <c r="T837" s="181"/>
      <c r="U837" s="182"/>
      <c r="V837" s="182"/>
      <c r="W837" s="181"/>
      <c r="X837" s="181"/>
      <c r="Y837" s="181"/>
      <c r="Z837" s="182"/>
      <c r="AA837" s="182"/>
      <c r="AB837" s="181"/>
      <c r="AC837" s="181"/>
      <c r="AD837" s="181"/>
      <c r="AE837" s="182"/>
      <c r="AF837" s="182"/>
      <c r="AG837" s="181"/>
      <c r="AH837" s="181"/>
      <c r="AI837" s="181"/>
      <c r="AJ837" s="182"/>
      <c r="AK837" s="182"/>
      <c r="AL837" s="181"/>
      <c r="AM837" s="181"/>
      <c r="AN837" s="181"/>
      <c r="AO837" s="182"/>
      <c r="AP837" s="182"/>
      <c r="AQ837" s="181"/>
      <c r="AR837" s="181"/>
      <c r="AS837" s="181"/>
      <c r="AT837" s="182"/>
      <c r="AU837" s="182"/>
      <c r="AV837" s="181"/>
      <c r="AW837" s="181"/>
      <c r="AX837" s="181"/>
      <c r="AY837" s="182"/>
      <c r="AZ837" s="182"/>
      <c r="BA837" s="181"/>
      <c r="BB837" s="181"/>
      <c r="BC837" s="181"/>
      <c r="BD837" s="182"/>
      <c r="BE837" s="182"/>
      <c r="BF837" s="181"/>
      <c r="BG837" s="180">
        <f t="shared" si="1377"/>
        <v>0</v>
      </c>
      <c r="BH837" s="116" t="str">
        <f t="shared" si="1378"/>
        <v/>
      </c>
      <c r="BI837" s="80" t="b">
        <f t="shared" si="1326"/>
        <v>0</v>
      </c>
      <c r="BJ837" s="80" t="str">
        <f t="shared" si="1327"/>
        <v/>
      </c>
      <c r="BK837" s="80" t="b">
        <f t="shared" si="1379"/>
        <v>0</v>
      </c>
      <c r="BL837" s="13" t="str">
        <f t="shared" si="1328"/>
        <v/>
      </c>
      <c r="BM837" s="13" t="b">
        <f t="shared" si="1380"/>
        <v>0</v>
      </c>
      <c r="BN837" s="35" t="str">
        <f t="shared" si="1329"/>
        <v/>
      </c>
      <c r="BO837" s="13" t="b">
        <f t="shared" si="1330"/>
        <v>0</v>
      </c>
      <c r="BP837" s="35" t="str">
        <f t="shared" si="1331"/>
        <v/>
      </c>
      <c r="BQ837" s="13" t="b">
        <f t="shared" si="1332"/>
        <v>0</v>
      </c>
      <c r="BR837" s="35" t="str">
        <f t="shared" si="1333"/>
        <v/>
      </c>
      <c r="BS837" s="35" t="b">
        <f t="shared" si="1334"/>
        <v>0</v>
      </c>
      <c r="BT837" s="35" t="str">
        <f t="shared" si="1335"/>
        <v/>
      </c>
      <c r="BU837" s="35" t="b">
        <f t="shared" si="1336"/>
        <v>0</v>
      </c>
      <c r="BV837" s="35" t="str">
        <f t="shared" si="1337"/>
        <v/>
      </c>
      <c r="BW837" s="13" t="b">
        <f t="shared" si="1412"/>
        <v>0</v>
      </c>
      <c r="BX837" s="35" t="str">
        <f t="shared" si="1338"/>
        <v/>
      </c>
      <c r="BY837" s="265" t="b">
        <f t="shared" si="1381"/>
        <v>0</v>
      </c>
      <c r="BZ837" s="35" t="str">
        <f t="shared" si="1339"/>
        <v/>
      </c>
      <c r="CA837" s="265" t="b">
        <f t="shared" si="1382"/>
        <v>0</v>
      </c>
      <c r="CB837" s="35" t="str">
        <f t="shared" si="1340"/>
        <v/>
      </c>
      <c r="CC837" s="272" t="b">
        <f t="shared" si="1383"/>
        <v>0</v>
      </c>
      <c r="CD837" s="35" t="str">
        <f t="shared" si="1341"/>
        <v/>
      </c>
      <c r="CE837" s="13" t="b">
        <f t="shared" si="1342"/>
        <v>0</v>
      </c>
      <c r="CF837" s="35" t="str">
        <f t="shared" si="1343"/>
        <v/>
      </c>
      <c r="CG837" s="179">
        <f t="shared" si="1344"/>
        <v>0</v>
      </c>
      <c r="CH837" s="179">
        <f t="shared" si="1345"/>
        <v>0</v>
      </c>
      <c r="CI837" s="218">
        <f t="shared" si="1384"/>
        <v>0</v>
      </c>
      <c r="CJ837" s="218">
        <f t="shared" si="1385"/>
        <v>0</v>
      </c>
      <c r="CK837" s="218">
        <f t="shared" si="1386"/>
        <v>0</v>
      </c>
      <c r="CL837" s="218">
        <f t="shared" si="1387"/>
        <v>0</v>
      </c>
      <c r="CM837" s="218">
        <f t="shared" si="1388"/>
        <v>0</v>
      </c>
      <c r="CN837" s="218">
        <f t="shared" si="1389"/>
        <v>0</v>
      </c>
      <c r="CO837" s="218">
        <f t="shared" si="1390"/>
        <v>0</v>
      </c>
      <c r="CP837" s="218">
        <f t="shared" si="1391"/>
        <v>0</v>
      </c>
      <c r="CQ837" s="218">
        <f t="shared" si="1392"/>
        <v>0</v>
      </c>
      <c r="CR837" s="218">
        <f t="shared" si="1393"/>
        <v>0</v>
      </c>
      <c r="CS837" s="14">
        <f t="shared" si="1346"/>
        <v>0</v>
      </c>
      <c r="CT837" s="236">
        <f t="shared" si="1347"/>
        <v>0</v>
      </c>
      <c r="CU837" s="237">
        <f t="shared" ref="CU837:DD846" si="1423">IF(AND($CS837,$CT837,CU$12),MAX(0,MIN(CU$10,$CT837)-MAX(CU$9,$CS837)+1),0)</f>
        <v>0</v>
      </c>
      <c r="CV837" s="16">
        <f t="shared" si="1423"/>
        <v>0</v>
      </c>
      <c r="CW837" s="16">
        <f t="shared" si="1423"/>
        <v>0</v>
      </c>
      <c r="CX837" s="16">
        <f t="shared" si="1423"/>
        <v>0</v>
      </c>
      <c r="CY837" s="16">
        <f t="shared" si="1423"/>
        <v>0</v>
      </c>
      <c r="CZ837" s="16">
        <f t="shared" si="1423"/>
        <v>0</v>
      </c>
      <c r="DA837" s="16">
        <f t="shared" si="1423"/>
        <v>0</v>
      </c>
      <c r="DB837" s="16">
        <f t="shared" si="1423"/>
        <v>0</v>
      </c>
      <c r="DC837" s="16">
        <f t="shared" si="1423"/>
        <v>0</v>
      </c>
      <c r="DD837" s="238">
        <f t="shared" si="1423"/>
        <v>0</v>
      </c>
      <c r="DE837" s="232">
        <f t="shared" ref="DE837:DN846" si="1424">IF($H837&lt;=0,0,MAX(0,MIN($H837,$DE$11)))</f>
        <v>0</v>
      </c>
      <c r="DF837" s="132">
        <f t="shared" si="1424"/>
        <v>0</v>
      </c>
      <c r="DG837" s="132">
        <f t="shared" si="1424"/>
        <v>0</v>
      </c>
      <c r="DH837" s="132">
        <f t="shared" si="1424"/>
        <v>0</v>
      </c>
      <c r="DI837" s="132">
        <f t="shared" si="1424"/>
        <v>0</v>
      </c>
      <c r="DJ837" s="132">
        <f t="shared" si="1424"/>
        <v>0</v>
      </c>
      <c r="DK837" s="132">
        <f t="shared" si="1424"/>
        <v>0</v>
      </c>
      <c r="DL837" s="132">
        <f t="shared" si="1424"/>
        <v>0</v>
      </c>
      <c r="DM837" s="132">
        <f t="shared" si="1424"/>
        <v>0</v>
      </c>
      <c r="DN837" s="233">
        <f t="shared" si="1424"/>
        <v>0</v>
      </c>
      <c r="DO837" s="232">
        <f t="shared" si="1348"/>
        <v>0</v>
      </c>
      <c r="DP837" s="132">
        <f t="shared" si="1349"/>
        <v>0</v>
      </c>
      <c r="DQ837" s="132">
        <f t="shared" si="1350"/>
        <v>0</v>
      </c>
      <c r="DR837" s="132">
        <f t="shared" si="1351"/>
        <v>0</v>
      </c>
      <c r="DS837" s="132">
        <f t="shared" si="1352"/>
        <v>0</v>
      </c>
      <c r="DT837" s="132">
        <f t="shared" si="1353"/>
        <v>0</v>
      </c>
      <c r="DU837" s="132">
        <f t="shared" si="1354"/>
        <v>0</v>
      </c>
      <c r="DV837" s="132">
        <f t="shared" si="1355"/>
        <v>0</v>
      </c>
      <c r="DW837" s="132">
        <f t="shared" si="1356"/>
        <v>0</v>
      </c>
      <c r="DX837" s="233">
        <f t="shared" si="1357"/>
        <v>0</v>
      </c>
      <c r="DY837" s="231" t="b">
        <f t="shared" si="1394"/>
        <v>0</v>
      </c>
      <c r="DZ837" s="163"/>
      <c r="EA837" s="226" t="str">
        <f t="shared" si="1395"/>
        <v/>
      </c>
      <c r="EB837" s="178" t="str">
        <f t="shared" si="1396"/>
        <v/>
      </c>
      <c r="EC837" s="178" t="str">
        <f t="shared" si="1397"/>
        <v/>
      </c>
      <c r="ED837" s="178" t="str">
        <f t="shared" si="1398"/>
        <v/>
      </c>
      <c r="EE837" s="178" t="str">
        <f t="shared" si="1399"/>
        <v/>
      </c>
      <c r="EF837" s="178" t="str">
        <f t="shared" si="1400"/>
        <v/>
      </c>
      <c r="EG837" s="178" t="str">
        <f t="shared" si="1401"/>
        <v/>
      </c>
      <c r="EH837" s="178" t="str">
        <f t="shared" si="1402"/>
        <v/>
      </c>
      <c r="EI837" s="178" t="str">
        <f t="shared" si="1403"/>
        <v/>
      </c>
      <c r="EJ837" s="227" t="str">
        <f t="shared" si="1404"/>
        <v/>
      </c>
      <c r="EK837" s="230" t="str">
        <f t="shared" si="1358"/>
        <v/>
      </c>
      <c r="EL837" s="177" t="str">
        <f t="shared" si="1359"/>
        <v/>
      </c>
      <c r="EM837" s="177" t="str">
        <f t="shared" si="1360"/>
        <v/>
      </c>
      <c r="EN837" s="177" t="str">
        <f t="shared" si="1361"/>
        <v/>
      </c>
      <c r="EO837" s="177" t="str">
        <f t="shared" si="1362"/>
        <v/>
      </c>
      <c r="EP837" s="177" t="str">
        <f t="shared" si="1363"/>
        <v/>
      </c>
      <c r="EQ837" s="177" t="str">
        <f t="shared" si="1364"/>
        <v/>
      </c>
      <c r="ER837" s="177" t="str">
        <f t="shared" si="1365"/>
        <v/>
      </c>
      <c r="ES837" s="177" t="str">
        <f t="shared" si="1366"/>
        <v/>
      </c>
      <c r="ET837" s="177" t="str">
        <f t="shared" si="1367"/>
        <v/>
      </c>
      <c r="EU837" s="229" t="e">
        <f t="shared" si="1368"/>
        <v>#VALUE!</v>
      </c>
      <c r="EV837" s="27" t="e">
        <f t="shared" si="1369"/>
        <v>#VALUE!</v>
      </c>
      <c r="EW837" s="27" t="e">
        <f t="shared" si="1370"/>
        <v>#VALUE!</v>
      </c>
      <c r="EX837" s="28" t="e">
        <f t="shared" si="1371"/>
        <v>#VALUE!</v>
      </c>
      <c r="EY837" s="28" t="e">
        <f t="shared" si="1372"/>
        <v>#VALUE!</v>
      </c>
      <c r="EZ837" s="28" t="b">
        <f t="shared" si="1373"/>
        <v>0</v>
      </c>
      <c r="FA837" s="176" t="str">
        <f t="shared" si="1374"/>
        <v/>
      </c>
      <c r="FB837" s="27" t="e" cm="1">
        <f t="array" aca="1" ref="FB837" ca="1">TEXT(RIGHT(10-RIGHT(SUM(INDEX(1*(MID(MID(C837,1,1)*2,ROW(INDIRECT("1:"&amp;LEN(MID(C837,1,1)*2))),1)),,))+MID(C837,2,1)+
SUM(INDEX(1*(MID(MID(C837,3,1)*2,ROW(INDIRECT("1:"&amp;LEN(MID(C837,3,1)*2))),1)),,))+MID(C837,4,1)+
SUM(INDEX(1*(MID(MID(C837,5,1)*2,ROW(INDIRECT("1:"&amp;LEN(MID(C837,5,1)*2))),1)),,))+MID(C837,6,1)+
SUM(INDEX(1*(MID(MID(C837,8,1)*2,ROW(INDIRECT("1:"&amp;LEN(MID(C837,8,1)*2))),1)),,))+MID(C837,9,1)+
SUM(INDEX(1*(MID(MID(C837,10,1)*2,ROW(INDIRECT("1:"&amp;LEN(MID(C837,10,1)*2))),1)),,)),1),1),"0")</f>
        <v>#VALUE!</v>
      </c>
      <c r="FC837" s="27" t="str">
        <f t="shared" si="1375"/>
        <v/>
      </c>
      <c r="FD837" s="29" t="b">
        <f t="shared" si="1376"/>
        <v>0</v>
      </c>
      <c r="FE837" s="112" t="b">
        <f>IFERROR(MATCH(D837,'Avtal för korttidsarbete'!$G$13:$G$1012,0),TRUE)</f>
        <v>1</v>
      </c>
      <c r="FF837" s="112" t="b">
        <f t="shared" si="1405"/>
        <v>0</v>
      </c>
      <c r="FG837" s="113" t="str" cm="1">
        <f t="array" ref="FG837">IF(FE837=TRUE,"x",INDEX('Avtal för korttidsarbete'!$E$13:$E$1012,$FE837))</f>
        <v>x</v>
      </c>
      <c r="FH837" s="113" t="str" cm="1">
        <f t="array" ref="FH837">IF(FE837=TRUE,"x",INDEX('Avtal för korttidsarbete'!$F$13:$F$1012,$FE837))</f>
        <v>x</v>
      </c>
      <c r="FI837" s="112" t="b">
        <f t="shared" si="1406"/>
        <v>0</v>
      </c>
      <c r="FJ837" s="135">
        <f t="shared" si="1407"/>
        <v>44166</v>
      </c>
      <c r="FK837" s="135">
        <f t="shared" si="1408"/>
        <v>44377</v>
      </c>
      <c r="FL837" s="112" t="b">
        <f t="shared" si="1409"/>
        <v>0</v>
      </c>
      <c r="FM837" s="113">
        <f t="shared" si="1410"/>
        <v>44166</v>
      </c>
      <c r="FN837" s="135">
        <f t="shared" si="1411"/>
        <v>44377</v>
      </c>
      <c r="FO837" s="148" t="b">
        <f>IFERROR(INDEX('Avtal för korttidsarbete'!R:R,MATCH(D837,'Avtal för korttidsarbete'!$G:$G,0)),TRUE)</f>
        <v>1</v>
      </c>
      <c r="FP837" s="135" t="str">
        <f>IF(FO837,"-",INDEX('Avtal för korttidsarbete'!$D:$D,MATCH(D837,'Avtal för korttidsarbete'!$G:$G,0)))</f>
        <v>-</v>
      </c>
      <c r="FQ837" s="113" t="b">
        <f>IFERROR(G837&gt;INDEX(Uppsägningar!E:E,MATCH(C837,Uppsägningar!C:C,0)),FALSE)</f>
        <v>0</v>
      </c>
    </row>
    <row r="838" spans="1:173" x14ac:dyDescent="0.25">
      <c r="A838" s="19">
        <v>822</v>
      </c>
      <c r="B838" s="20"/>
      <c r="C838" s="183"/>
      <c r="D838" s="66"/>
      <c r="E838" s="212">
        <f>IFERROR(INDEX(Admin!$C$7:$C$10,MATCH(FP838,TblNivåValTExt,0)),0)</f>
        <v>0</v>
      </c>
      <c r="F838" s="1"/>
      <c r="G838" s="1"/>
      <c r="H838" s="78"/>
      <c r="I838" s="181"/>
      <c r="J838" s="181"/>
      <c r="K838" s="182"/>
      <c r="L838" s="182"/>
      <c r="M838" s="181"/>
      <c r="N838" s="181"/>
      <c r="O838" s="181"/>
      <c r="P838" s="182"/>
      <c r="Q838" s="182"/>
      <c r="R838" s="181"/>
      <c r="S838" s="181"/>
      <c r="T838" s="181"/>
      <c r="U838" s="182"/>
      <c r="V838" s="182"/>
      <c r="W838" s="181"/>
      <c r="X838" s="181"/>
      <c r="Y838" s="181"/>
      <c r="Z838" s="182"/>
      <c r="AA838" s="182"/>
      <c r="AB838" s="181"/>
      <c r="AC838" s="181"/>
      <c r="AD838" s="181"/>
      <c r="AE838" s="182"/>
      <c r="AF838" s="182"/>
      <c r="AG838" s="181"/>
      <c r="AH838" s="181"/>
      <c r="AI838" s="181"/>
      <c r="AJ838" s="182"/>
      <c r="AK838" s="182"/>
      <c r="AL838" s="181"/>
      <c r="AM838" s="181"/>
      <c r="AN838" s="181"/>
      <c r="AO838" s="182"/>
      <c r="AP838" s="182"/>
      <c r="AQ838" s="181"/>
      <c r="AR838" s="181"/>
      <c r="AS838" s="181"/>
      <c r="AT838" s="182"/>
      <c r="AU838" s="182"/>
      <c r="AV838" s="181"/>
      <c r="AW838" s="181"/>
      <c r="AX838" s="181"/>
      <c r="AY838" s="182"/>
      <c r="AZ838" s="182"/>
      <c r="BA838" s="181"/>
      <c r="BB838" s="181"/>
      <c r="BC838" s="181"/>
      <c r="BD838" s="182"/>
      <c r="BE838" s="182"/>
      <c r="BF838" s="181"/>
      <c r="BG838" s="180">
        <f t="shared" si="1377"/>
        <v>0</v>
      </c>
      <c r="BH838" s="116" t="str">
        <f t="shared" si="1378"/>
        <v/>
      </c>
      <c r="BI838" s="80" t="b">
        <f t="shared" si="1326"/>
        <v>0</v>
      </c>
      <c r="BJ838" s="80" t="str">
        <f t="shared" si="1327"/>
        <v/>
      </c>
      <c r="BK838" s="80" t="b">
        <f t="shared" si="1379"/>
        <v>0</v>
      </c>
      <c r="BL838" s="13" t="str">
        <f t="shared" si="1328"/>
        <v/>
      </c>
      <c r="BM838" s="13" t="b">
        <f t="shared" si="1380"/>
        <v>0</v>
      </c>
      <c r="BN838" s="35" t="str">
        <f t="shared" si="1329"/>
        <v/>
      </c>
      <c r="BO838" s="13" t="b">
        <f t="shared" si="1330"/>
        <v>0</v>
      </c>
      <c r="BP838" s="35" t="str">
        <f t="shared" si="1331"/>
        <v/>
      </c>
      <c r="BQ838" s="13" t="b">
        <f t="shared" si="1332"/>
        <v>0</v>
      </c>
      <c r="BR838" s="35" t="str">
        <f t="shared" si="1333"/>
        <v/>
      </c>
      <c r="BS838" s="35" t="b">
        <f t="shared" si="1334"/>
        <v>0</v>
      </c>
      <c r="BT838" s="35" t="str">
        <f t="shared" si="1335"/>
        <v/>
      </c>
      <c r="BU838" s="35" t="b">
        <f t="shared" si="1336"/>
        <v>0</v>
      </c>
      <c r="BV838" s="35" t="str">
        <f t="shared" si="1337"/>
        <v/>
      </c>
      <c r="BW838" s="13" t="b">
        <f t="shared" si="1412"/>
        <v>0</v>
      </c>
      <c r="BX838" s="35" t="str">
        <f t="shared" si="1338"/>
        <v/>
      </c>
      <c r="BY838" s="265" t="b">
        <f t="shared" si="1381"/>
        <v>0</v>
      </c>
      <c r="BZ838" s="35" t="str">
        <f t="shared" si="1339"/>
        <v/>
      </c>
      <c r="CA838" s="265" t="b">
        <f t="shared" si="1382"/>
        <v>0</v>
      </c>
      <c r="CB838" s="35" t="str">
        <f t="shared" si="1340"/>
        <v/>
      </c>
      <c r="CC838" s="272" t="b">
        <f t="shared" si="1383"/>
        <v>0</v>
      </c>
      <c r="CD838" s="35" t="str">
        <f t="shared" si="1341"/>
        <v/>
      </c>
      <c r="CE838" s="13" t="b">
        <f t="shared" si="1342"/>
        <v>0</v>
      </c>
      <c r="CF838" s="35" t="str">
        <f t="shared" si="1343"/>
        <v/>
      </c>
      <c r="CG838" s="179">
        <f t="shared" si="1344"/>
        <v>0</v>
      </c>
      <c r="CH838" s="179">
        <f t="shared" si="1345"/>
        <v>0</v>
      </c>
      <c r="CI838" s="218">
        <f t="shared" si="1384"/>
        <v>0</v>
      </c>
      <c r="CJ838" s="218">
        <f t="shared" si="1385"/>
        <v>0</v>
      </c>
      <c r="CK838" s="218">
        <f t="shared" si="1386"/>
        <v>0</v>
      </c>
      <c r="CL838" s="218">
        <f t="shared" si="1387"/>
        <v>0</v>
      </c>
      <c r="CM838" s="218">
        <f t="shared" si="1388"/>
        <v>0</v>
      </c>
      <c r="CN838" s="218">
        <f t="shared" si="1389"/>
        <v>0</v>
      </c>
      <c r="CO838" s="218">
        <f t="shared" si="1390"/>
        <v>0</v>
      </c>
      <c r="CP838" s="218">
        <f t="shared" si="1391"/>
        <v>0</v>
      </c>
      <c r="CQ838" s="218">
        <f t="shared" si="1392"/>
        <v>0</v>
      </c>
      <c r="CR838" s="218">
        <f t="shared" si="1393"/>
        <v>0</v>
      </c>
      <c r="CS838" s="14">
        <f t="shared" si="1346"/>
        <v>0</v>
      </c>
      <c r="CT838" s="236">
        <f t="shared" si="1347"/>
        <v>0</v>
      </c>
      <c r="CU838" s="237">
        <f t="shared" si="1423"/>
        <v>0</v>
      </c>
      <c r="CV838" s="16">
        <f t="shared" si="1423"/>
        <v>0</v>
      </c>
      <c r="CW838" s="16">
        <f t="shared" si="1423"/>
        <v>0</v>
      </c>
      <c r="CX838" s="16">
        <f t="shared" si="1423"/>
        <v>0</v>
      </c>
      <c r="CY838" s="16">
        <f t="shared" si="1423"/>
        <v>0</v>
      </c>
      <c r="CZ838" s="16">
        <f t="shared" si="1423"/>
        <v>0</v>
      </c>
      <c r="DA838" s="16">
        <f t="shared" si="1423"/>
        <v>0</v>
      </c>
      <c r="DB838" s="16">
        <f t="shared" si="1423"/>
        <v>0</v>
      </c>
      <c r="DC838" s="16">
        <f t="shared" si="1423"/>
        <v>0</v>
      </c>
      <c r="DD838" s="238">
        <f t="shared" si="1423"/>
        <v>0</v>
      </c>
      <c r="DE838" s="232">
        <f t="shared" si="1424"/>
        <v>0</v>
      </c>
      <c r="DF838" s="132">
        <f t="shared" si="1424"/>
        <v>0</v>
      </c>
      <c r="DG838" s="132">
        <f t="shared" si="1424"/>
        <v>0</v>
      </c>
      <c r="DH838" s="132">
        <f t="shared" si="1424"/>
        <v>0</v>
      </c>
      <c r="DI838" s="132">
        <f t="shared" si="1424"/>
        <v>0</v>
      </c>
      <c r="DJ838" s="132">
        <f t="shared" si="1424"/>
        <v>0</v>
      </c>
      <c r="DK838" s="132">
        <f t="shared" si="1424"/>
        <v>0</v>
      </c>
      <c r="DL838" s="132">
        <f t="shared" si="1424"/>
        <v>0</v>
      </c>
      <c r="DM838" s="132">
        <f t="shared" si="1424"/>
        <v>0</v>
      </c>
      <c r="DN838" s="233">
        <f t="shared" si="1424"/>
        <v>0</v>
      </c>
      <c r="DO838" s="232">
        <f t="shared" si="1348"/>
        <v>0</v>
      </c>
      <c r="DP838" s="132">
        <f t="shared" si="1349"/>
        <v>0</v>
      </c>
      <c r="DQ838" s="132">
        <f t="shared" si="1350"/>
        <v>0</v>
      </c>
      <c r="DR838" s="132">
        <f t="shared" si="1351"/>
        <v>0</v>
      </c>
      <c r="DS838" s="132">
        <f t="shared" si="1352"/>
        <v>0</v>
      </c>
      <c r="DT838" s="132">
        <f t="shared" si="1353"/>
        <v>0</v>
      </c>
      <c r="DU838" s="132">
        <f t="shared" si="1354"/>
        <v>0</v>
      </c>
      <c r="DV838" s="132">
        <f t="shared" si="1355"/>
        <v>0</v>
      </c>
      <c r="DW838" s="132">
        <f t="shared" si="1356"/>
        <v>0</v>
      </c>
      <c r="DX838" s="233">
        <f t="shared" si="1357"/>
        <v>0</v>
      </c>
      <c r="DY838" s="231" t="b">
        <f t="shared" si="1394"/>
        <v>0</v>
      </c>
      <c r="DZ838" s="163"/>
      <c r="EA838" s="226" t="str">
        <f t="shared" si="1395"/>
        <v/>
      </c>
      <c r="EB838" s="178" t="str">
        <f t="shared" si="1396"/>
        <v/>
      </c>
      <c r="EC838" s="178" t="str">
        <f t="shared" si="1397"/>
        <v/>
      </c>
      <c r="ED838" s="178" t="str">
        <f t="shared" si="1398"/>
        <v/>
      </c>
      <c r="EE838" s="178" t="str">
        <f t="shared" si="1399"/>
        <v/>
      </c>
      <c r="EF838" s="178" t="str">
        <f t="shared" si="1400"/>
        <v/>
      </c>
      <c r="EG838" s="178" t="str">
        <f t="shared" si="1401"/>
        <v/>
      </c>
      <c r="EH838" s="178" t="str">
        <f t="shared" si="1402"/>
        <v/>
      </c>
      <c r="EI838" s="178" t="str">
        <f t="shared" si="1403"/>
        <v/>
      </c>
      <c r="EJ838" s="227" t="str">
        <f t="shared" si="1404"/>
        <v/>
      </c>
      <c r="EK838" s="230" t="str">
        <f t="shared" si="1358"/>
        <v/>
      </c>
      <c r="EL838" s="177" t="str">
        <f t="shared" si="1359"/>
        <v/>
      </c>
      <c r="EM838" s="177" t="str">
        <f t="shared" si="1360"/>
        <v/>
      </c>
      <c r="EN838" s="177" t="str">
        <f t="shared" si="1361"/>
        <v/>
      </c>
      <c r="EO838" s="177" t="str">
        <f t="shared" si="1362"/>
        <v/>
      </c>
      <c r="EP838" s="177" t="str">
        <f t="shared" si="1363"/>
        <v/>
      </c>
      <c r="EQ838" s="177" t="str">
        <f t="shared" si="1364"/>
        <v/>
      </c>
      <c r="ER838" s="177" t="str">
        <f t="shared" si="1365"/>
        <v/>
      </c>
      <c r="ES838" s="177" t="str">
        <f t="shared" si="1366"/>
        <v/>
      </c>
      <c r="ET838" s="177" t="str">
        <f t="shared" si="1367"/>
        <v/>
      </c>
      <c r="EU838" s="229" t="e">
        <f t="shared" si="1368"/>
        <v>#VALUE!</v>
      </c>
      <c r="EV838" s="27" t="e">
        <f t="shared" si="1369"/>
        <v>#VALUE!</v>
      </c>
      <c r="EW838" s="27" t="e">
        <f t="shared" si="1370"/>
        <v>#VALUE!</v>
      </c>
      <c r="EX838" s="28" t="e">
        <f t="shared" si="1371"/>
        <v>#VALUE!</v>
      </c>
      <c r="EY838" s="28" t="e">
        <f t="shared" si="1372"/>
        <v>#VALUE!</v>
      </c>
      <c r="EZ838" s="28" t="b">
        <f t="shared" si="1373"/>
        <v>0</v>
      </c>
      <c r="FA838" s="176" t="str">
        <f t="shared" si="1374"/>
        <v/>
      </c>
      <c r="FB838" s="27" t="e" cm="1">
        <f t="array" aca="1" ref="FB838" ca="1">TEXT(RIGHT(10-RIGHT(SUM(INDEX(1*(MID(MID(C838,1,1)*2,ROW(INDIRECT("1:"&amp;LEN(MID(C838,1,1)*2))),1)),,))+MID(C838,2,1)+
SUM(INDEX(1*(MID(MID(C838,3,1)*2,ROW(INDIRECT("1:"&amp;LEN(MID(C838,3,1)*2))),1)),,))+MID(C838,4,1)+
SUM(INDEX(1*(MID(MID(C838,5,1)*2,ROW(INDIRECT("1:"&amp;LEN(MID(C838,5,1)*2))),1)),,))+MID(C838,6,1)+
SUM(INDEX(1*(MID(MID(C838,8,1)*2,ROW(INDIRECT("1:"&amp;LEN(MID(C838,8,1)*2))),1)),,))+MID(C838,9,1)+
SUM(INDEX(1*(MID(MID(C838,10,1)*2,ROW(INDIRECT("1:"&amp;LEN(MID(C838,10,1)*2))),1)),,)),1),1),"0")</f>
        <v>#VALUE!</v>
      </c>
      <c r="FC838" s="27" t="str">
        <f t="shared" si="1375"/>
        <v/>
      </c>
      <c r="FD838" s="29" t="b">
        <f t="shared" si="1376"/>
        <v>0</v>
      </c>
      <c r="FE838" s="112" t="b">
        <f>IFERROR(MATCH(D838,'Avtal för korttidsarbete'!$G$13:$G$1012,0),TRUE)</f>
        <v>1</v>
      </c>
      <c r="FF838" s="112" t="b">
        <f t="shared" si="1405"/>
        <v>0</v>
      </c>
      <c r="FG838" s="113" t="str" cm="1">
        <f t="array" ref="FG838">IF(FE838=TRUE,"x",INDEX('Avtal för korttidsarbete'!$E$13:$E$1012,$FE838))</f>
        <v>x</v>
      </c>
      <c r="FH838" s="113" t="str" cm="1">
        <f t="array" ref="FH838">IF(FE838=TRUE,"x",INDEX('Avtal för korttidsarbete'!$F$13:$F$1012,$FE838))</f>
        <v>x</v>
      </c>
      <c r="FI838" s="112" t="b">
        <f t="shared" si="1406"/>
        <v>0</v>
      </c>
      <c r="FJ838" s="135">
        <f t="shared" si="1407"/>
        <v>44166</v>
      </c>
      <c r="FK838" s="135">
        <f t="shared" si="1408"/>
        <v>44377</v>
      </c>
      <c r="FL838" s="112" t="b">
        <f t="shared" si="1409"/>
        <v>0</v>
      </c>
      <c r="FM838" s="113">
        <f t="shared" si="1410"/>
        <v>44166</v>
      </c>
      <c r="FN838" s="135">
        <f t="shared" si="1411"/>
        <v>44377</v>
      </c>
      <c r="FO838" s="148" t="b">
        <f>IFERROR(INDEX('Avtal för korttidsarbete'!R:R,MATCH(D838,'Avtal för korttidsarbete'!$G:$G,0)),TRUE)</f>
        <v>1</v>
      </c>
      <c r="FP838" s="135" t="str">
        <f>IF(FO838,"-",INDEX('Avtal för korttidsarbete'!$D:$D,MATCH(D838,'Avtal för korttidsarbete'!$G:$G,0)))</f>
        <v>-</v>
      </c>
      <c r="FQ838" s="113" t="b">
        <f>IFERROR(G838&gt;INDEX(Uppsägningar!E:E,MATCH(C838,Uppsägningar!C:C,0)),FALSE)</f>
        <v>0</v>
      </c>
    </row>
    <row r="839" spans="1:173" x14ac:dyDescent="0.25">
      <c r="A839" s="19">
        <v>823</v>
      </c>
      <c r="B839" s="20"/>
      <c r="C839" s="183"/>
      <c r="D839" s="66"/>
      <c r="E839" s="212">
        <f>IFERROR(INDEX(Admin!$C$7:$C$10,MATCH(FP839,TblNivåValTExt,0)),0)</f>
        <v>0</v>
      </c>
      <c r="F839" s="1"/>
      <c r="G839" s="1"/>
      <c r="H839" s="78"/>
      <c r="I839" s="181"/>
      <c r="J839" s="181"/>
      <c r="K839" s="182"/>
      <c r="L839" s="182"/>
      <c r="M839" s="181"/>
      <c r="N839" s="181"/>
      <c r="O839" s="181"/>
      <c r="P839" s="182"/>
      <c r="Q839" s="182"/>
      <c r="R839" s="181"/>
      <c r="S839" s="181"/>
      <c r="T839" s="181"/>
      <c r="U839" s="182"/>
      <c r="V839" s="182"/>
      <c r="W839" s="181"/>
      <c r="X839" s="181"/>
      <c r="Y839" s="181"/>
      <c r="Z839" s="182"/>
      <c r="AA839" s="182"/>
      <c r="AB839" s="181"/>
      <c r="AC839" s="181"/>
      <c r="AD839" s="181"/>
      <c r="AE839" s="182"/>
      <c r="AF839" s="182"/>
      <c r="AG839" s="181"/>
      <c r="AH839" s="181"/>
      <c r="AI839" s="181"/>
      <c r="AJ839" s="182"/>
      <c r="AK839" s="182"/>
      <c r="AL839" s="181"/>
      <c r="AM839" s="181"/>
      <c r="AN839" s="181"/>
      <c r="AO839" s="182"/>
      <c r="AP839" s="182"/>
      <c r="AQ839" s="181"/>
      <c r="AR839" s="181"/>
      <c r="AS839" s="181"/>
      <c r="AT839" s="182"/>
      <c r="AU839" s="182"/>
      <c r="AV839" s="181"/>
      <c r="AW839" s="181"/>
      <c r="AX839" s="181"/>
      <c r="AY839" s="182"/>
      <c r="AZ839" s="182"/>
      <c r="BA839" s="181"/>
      <c r="BB839" s="181"/>
      <c r="BC839" s="181"/>
      <c r="BD839" s="182"/>
      <c r="BE839" s="182"/>
      <c r="BF839" s="181"/>
      <c r="BG839" s="180">
        <f t="shared" si="1377"/>
        <v>0</v>
      </c>
      <c r="BH839" s="116" t="str">
        <f t="shared" si="1378"/>
        <v/>
      </c>
      <c r="BI839" s="80" t="b">
        <f t="shared" si="1326"/>
        <v>0</v>
      </c>
      <c r="BJ839" s="80" t="str">
        <f t="shared" si="1327"/>
        <v/>
      </c>
      <c r="BK839" s="80" t="b">
        <f t="shared" si="1379"/>
        <v>0</v>
      </c>
      <c r="BL839" s="13" t="str">
        <f t="shared" si="1328"/>
        <v/>
      </c>
      <c r="BM839" s="13" t="b">
        <f t="shared" si="1380"/>
        <v>0</v>
      </c>
      <c r="BN839" s="35" t="str">
        <f t="shared" si="1329"/>
        <v/>
      </c>
      <c r="BO839" s="13" t="b">
        <f t="shared" si="1330"/>
        <v>0</v>
      </c>
      <c r="BP839" s="35" t="str">
        <f t="shared" si="1331"/>
        <v/>
      </c>
      <c r="BQ839" s="13" t="b">
        <f t="shared" si="1332"/>
        <v>0</v>
      </c>
      <c r="BR839" s="35" t="str">
        <f t="shared" si="1333"/>
        <v/>
      </c>
      <c r="BS839" s="35" t="b">
        <f t="shared" si="1334"/>
        <v>0</v>
      </c>
      <c r="BT839" s="35" t="str">
        <f t="shared" si="1335"/>
        <v/>
      </c>
      <c r="BU839" s="35" t="b">
        <f t="shared" si="1336"/>
        <v>0</v>
      </c>
      <c r="BV839" s="35" t="str">
        <f t="shared" si="1337"/>
        <v/>
      </c>
      <c r="BW839" s="13" t="b">
        <f t="shared" si="1412"/>
        <v>0</v>
      </c>
      <c r="BX839" s="35" t="str">
        <f t="shared" si="1338"/>
        <v/>
      </c>
      <c r="BY839" s="265" t="b">
        <f t="shared" si="1381"/>
        <v>0</v>
      </c>
      <c r="BZ839" s="35" t="str">
        <f t="shared" si="1339"/>
        <v/>
      </c>
      <c r="CA839" s="265" t="b">
        <f t="shared" si="1382"/>
        <v>0</v>
      </c>
      <c r="CB839" s="35" t="str">
        <f t="shared" si="1340"/>
        <v/>
      </c>
      <c r="CC839" s="272" t="b">
        <f t="shared" si="1383"/>
        <v>0</v>
      </c>
      <c r="CD839" s="35" t="str">
        <f t="shared" si="1341"/>
        <v/>
      </c>
      <c r="CE839" s="13" t="b">
        <f t="shared" si="1342"/>
        <v>0</v>
      </c>
      <c r="CF839" s="35" t="str">
        <f t="shared" si="1343"/>
        <v/>
      </c>
      <c r="CG839" s="179">
        <f t="shared" si="1344"/>
        <v>0</v>
      </c>
      <c r="CH839" s="179">
        <f t="shared" si="1345"/>
        <v>0</v>
      </c>
      <c r="CI839" s="218">
        <f t="shared" si="1384"/>
        <v>0</v>
      </c>
      <c r="CJ839" s="218">
        <f t="shared" si="1385"/>
        <v>0</v>
      </c>
      <c r="CK839" s="218">
        <f t="shared" si="1386"/>
        <v>0</v>
      </c>
      <c r="CL839" s="218">
        <f t="shared" si="1387"/>
        <v>0</v>
      </c>
      <c r="CM839" s="218">
        <f t="shared" si="1388"/>
        <v>0</v>
      </c>
      <c r="CN839" s="218">
        <f t="shared" si="1389"/>
        <v>0</v>
      </c>
      <c r="CO839" s="218">
        <f t="shared" si="1390"/>
        <v>0</v>
      </c>
      <c r="CP839" s="218">
        <f t="shared" si="1391"/>
        <v>0</v>
      </c>
      <c r="CQ839" s="218">
        <f t="shared" si="1392"/>
        <v>0</v>
      </c>
      <c r="CR839" s="218">
        <f t="shared" si="1393"/>
        <v>0</v>
      </c>
      <c r="CS839" s="14">
        <f t="shared" si="1346"/>
        <v>0</v>
      </c>
      <c r="CT839" s="236">
        <f t="shared" si="1347"/>
        <v>0</v>
      </c>
      <c r="CU839" s="237">
        <f t="shared" si="1423"/>
        <v>0</v>
      </c>
      <c r="CV839" s="16">
        <f t="shared" si="1423"/>
        <v>0</v>
      </c>
      <c r="CW839" s="16">
        <f t="shared" si="1423"/>
        <v>0</v>
      </c>
      <c r="CX839" s="16">
        <f t="shared" si="1423"/>
        <v>0</v>
      </c>
      <c r="CY839" s="16">
        <f t="shared" si="1423"/>
        <v>0</v>
      </c>
      <c r="CZ839" s="16">
        <f t="shared" si="1423"/>
        <v>0</v>
      </c>
      <c r="DA839" s="16">
        <f t="shared" si="1423"/>
        <v>0</v>
      </c>
      <c r="DB839" s="16">
        <f t="shared" si="1423"/>
        <v>0</v>
      </c>
      <c r="DC839" s="16">
        <f t="shared" si="1423"/>
        <v>0</v>
      </c>
      <c r="DD839" s="238">
        <f t="shared" si="1423"/>
        <v>0</v>
      </c>
      <c r="DE839" s="232">
        <f t="shared" si="1424"/>
        <v>0</v>
      </c>
      <c r="DF839" s="132">
        <f t="shared" si="1424"/>
        <v>0</v>
      </c>
      <c r="DG839" s="132">
        <f t="shared" si="1424"/>
        <v>0</v>
      </c>
      <c r="DH839" s="132">
        <f t="shared" si="1424"/>
        <v>0</v>
      </c>
      <c r="DI839" s="132">
        <f t="shared" si="1424"/>
        <v>0</v>
      </c>
      <c r="DJ839" s="132">
        <f t="shared" si="1424"/>
        <v>0</v>
      </c>
      <c r="DK839" s="132">
        <f t="shared" si="1424"/>
        <v>0</v>
      </c>
      <c r="DL839" s="132">
        <f t="shared" si="1424"/>
        <v>0</v>
      </c>
      <c r="DM839" s="132">
        <f t="shared" si="1424"/>
        <v>0</v>
      </c>
      <c r="DN839" s="233">
        <f t="shared" si="1424"/>
        <v>0</v>
      </c>
      <c r="DO839" s="232">
        <f t="shared" si="1348"/>
        <v>0</v>
      </c>
      <c r="DP839" s="132">
        <f t="shared" si="1349"/>
        <v>0</v>
      </c>
      <c r="DQ839" s="132">
        <f t="shared" si="1350"/>
        <v>0</v>
      </c>
      <c r="DR839" s="132">
        <f t="shared" si="1351"/>
        <v>0</v>
      </c>
      <c r="DS839" s="132">
        <f t="shared" si="1352"/>
        <v>0</v>
      </c>
      <c r="DT839" s="132">
        <f t="shared" si="1353"/>
        <v>0</v>
      </c>
      <c r="DU839" s="132">
        <f t="shared" si="1354"/>
        <v>0</v>
      </c>
      <c r="DV839" s="132">
        <f t="shared" si="1355"/>
        <v>0</v>
      </c>
      <c r="DW839" s="132">
        <f t="shared" si="1356"/>
        <v>0</v>
      </c>
      <c r="DX839" s="233">
        <f t="shared" si="1357"/>
        <v>0</v>
      </c>
      <c r="DY839" s="231" t="b">
        <f t="shared" si="1394"/>
        <v>0</v>
      </c>
      <c r="DZ839" s="163"/>
      <c r="EA839" s="226" t="str">
        <f t="shared" si="1395"/>
        <v/>
      </c>
      <c r="EB839" s="178" t="str">
        <f t="shared" si="1396"/>
        <v/>
      </c>
      <c r="EC839" s="178" t="str">
        <f t="shared" si="1397"/>
        <v/>
      </c>
      <c r="ED839" s="178" t="str">
        <f t="shared" si="1398"/>
        <v/>
      </c>
      <c r="EE839" s="178" t="str">
        <f t="shared" si="1399"/>
        <v/>
      </c>
      <c r="EF839" s="178" t="str">
        <f t="shared" si="1400"/>
        <v/>
      </c>
      <c r="EG839" s="178" t="str">
        <f t="shared" si="1401"/>
        <v/>
      </c>
      <c r="EH839" s="178" t="str">
        <f t="shared" si="1402"/>
        <v/>
      </c>
      <c r="EI839" s="178" t="str">
        <f t="shared" si="1403"/>
        <v/>
      </c>
      <c r="EJ839" s="227" t="str">
        <f t="shared" si="1404"/>
        <v/>
      </c>
      <c r="EK839" s="230" t="str">
        <f t="shared" si="1358"/>
        <v/>
      </c>
      <c r="EL839" s="177" t="str">
        <f t="shared" si="1359"/>
        <v/>
      </c>
      <c r="EM839" s="177" t="str">
        <f t="shared" si="1360"/>
        <v/>
      </c>
      <c r="EN839" s="177" t="str">
        <f t="shared" si="1361"/>
        <v/>
      </c>
      <c r="EO839" s="177" t="str">
        <f t="shared" si="1362"/>
        <v/>
      </c>
      <c r="EP839" s="177" t="str">
        <f t="shared" si="1363"/>
        <v/>
      </c>
      <c r="EQ839" s="177" t="str">
        <f t="shared" si="1364"/>
        <v/>
      </c>
      <c r="ER839" s="177" t="str">
        <f t="shared" si="1365"/>
        <v/>
      </c>
      <c r="ES839" s="177" t="str">
        <f t="shared" si="1366"/>
        <v/>
      </c>
      <c r="ET839" s="177" t="str">
        <f t="shared" si="1367"/>
        <v/>
      </c>
      <c r="EU839" s="229" t="e">
        <f t="shared" si="1368"/>
        <v>#VALUE!</v>
      </c>
      <c r="EV839" s="27" t="e">
        <f t="shared" si="1369"/>
        <v>#VALUE!</v>
      </c>
      <c r="EW839" s="27" t="e">
        <f t="shared" si="1370"/>
        <v>#VALUE!</v>
      </c>
      <c r="EX839" s="28" t="e">
        <f t="shared" si="1371"/>
        <v>#VALUE!</v>
      </c>
      <c r="EY839" s="28" t="e">
        <f t="shared" si="1372"/>
        <v>#VALUE!</v>
      </c>
      <c r="EZ839" s="28" t="b">
        <f t="shared" si="1373"/>
        <v>0</v>
      </c>
      <c r="FA839" s="176" t="str">
        <f t="shared" si="1374"/>
        <v/>
      </c>
      <c r="FB839" s="27" t="e" cm="1">
        <f t="array" aca="1" ref="FB839" ca="1">TEXT(RIGHT(10-RIGHT(SUM(INDEX(1*(MID(MID(C839,1,1)*2,ROW(INDIRECT("1:"&amp;LEN(MID(C839,1,1)*2))),1)),,))+MID(C839,2,1)+
SUM(INDEX(1*(MID(MID(C839,3,1)*2,ROW(INDIRECT("1:"&amp;LEN(MID(C839,3,1)*2))),1)),,))+MID(C839,4,1)+
SUM(INDEX(1*(MID(MID(C839,5,1)*2,ROW(INDIRECT("1:"&amp;LEN(MID(C839,5,1)*2))),1)),,))+MID(C839,6,1)+
SUM(INDEX(1*(MID(MID(C839,8,1)*2,ROW(INDIRECT("1:"&amp;LEN(MID(C839,8,1)*2))),1)),,))+MID(C839,9,1)+
SUM(INDEX(1*(MID(MID(C839,10,1)*2,ROW(INDIRECT("1:"&amp;LEN(MID(C839,10,1)*2))),1)),,)),1),1),"0")</f>
        <v>#VALUE!</v>
      </c>
      <c r="FC839" s="27" t="str">
        <f t="shared" si="1375"/>
        <v/>
      </c>
      <c r="FD839" s="29" t="b">
        <f t="shared" si="1376"/>
        <v>0</v>
      </c>
      <c r="FE839" s="112" t="b">
        <f>IFERROR(MATCH(D839,'Avtal för korttidsarbete'!$G$13:$G$1012,0),TRUE)</f>
        <v>1</v>
      </c>
      <c r="FF839" s="112" t="b">
        <f t="shared" si="1405"/>
        <v>0</v>
      </c>
      <c r="FG839" s="113" t="str" cm="1">
        <f t="array" ref="FG839">IF(FE839=TRUE,"x",INDEX('Avtal för korttidsarbete'!$E$13:$E$1012,$FE839))</f>
        <v>x</v>
      </c>
      <c r="FH839" s="113" t="str" cm="1">
        <f t="array" ref="FH839">IF(FE839=TRUE,"x",INDEX('Avtal för korttidsarbete'!$F$13:$F$1012,$FE839))</f>
        <v>x</v>
      </c>
      <c r="FI839" s="112" t="b">
        <f t="shared" si="1406"/>
        <v>0</v>
      </c>
      <c r="FJ839" s="135">
        <f t="shared" si="1407"/>
        <v>44166</v>
      </c>
      <c r="FK839" s="135">
        <f t="shared" si="1408"/>
        <v>44377</v>
      </c>
      <c r="FL839" s="112" t="b">
        <f t="shared" si="1409"/>
        <v>0</v>
      </c>
      <c r="FM839" s="113">
        <f t="shared" si="1410"/>
        <v>44166</v>
      </c>
      <c r="FN839" s="135">
        <f t="shared" si="1411"/>
        <v>44377</v>
      </c>
      <c r="FO839" s="148" t="b">
        <f>IFERROR(INDEX('Avtal för korttidsarbete'!R:R,MATCH(D839,'Avtal för korttidsarbete'!$G:$G,0)),TRUE)</f>
        <v>1</v>
      </c>
      <c r="FP839" s="135" t="str">
        <f>IF(FO839,"-",INDEX('Avtal för korttidsarbete'!$D:$D,MATCH(D839,'Avtal för korttidsarbete'!$G:$G,0)))</f>
        <v>-</v>
      </c>
      <c r="FQ839" s="113" t="b">
        <f>IFERROR(G839&gt;INDEX(Uppsägningar!E:E,MATCH(C839,Uppsägningar!C:C,0)),FALSE)</f>
        <v>0</v>
      </c>
    </row>
    <row r="840" spans="1:173" x14ac:dyDescent="0.25">
      <c r="A840" s="19">
        <v>824</v>
      </c>
      <c r="B840" s="20"/>
      <c r="C840" s="183"/>
      <c r="D840" s="66"/>
      <c r="E840" s="212">
        <f>IFERROR(INDEX(Admin!$C$7:$C$10,MATCH(FP840,TblNivåValTExt,0)),0)</f>
        <v>0</v>
      </c>
      <c r="F840" s="1"/>
      <c r="G840" s="1"/>
      <c r="H840" s="78"/>
      <c r="I840" s="181"/>
      <c r="J840" s="181"/>
      <c r="K840" s="182"/>
      <c r="L840" s="182"/>
      <c r="M840" s="181"/>
      <c r="N840" s="181"/>
      <c r="O840" s="181"/>
      <c r="P840" s="182"/>
      <c r="Q840" s="182"/>
      <c r="R840" s="181"/>
      <c r="S840" s="181"/>
      <c r="T840" s="181"/>
      <c r="U840" s="182"/>
      <c r="V840" s="182"/>
      <c r="W840" s="181"/>
      <c r="X840" s="181"/>
      <c r="Y840" s="181"/>
      <c r="Z840" s="182"/>
      <c r="AA840" s="182"/>
      <c r="AB840" s="181"/>
      <c r="AC840" s="181"/>
      <c r="AD840" s="181"/>
      <c r="AE840" s="182"/>
      <c r="AF840" s="182"/>
      <c r="AG840" s="181"/>
      <c r="AH840" s="181"/>
      <c r="AI840" s="181"/>
      <c r="AJ840" s="182"/>
      <c r="AK840" s="182"/>
      <c r="AL840" s="181"/>
      <c r="AM840" s="181"/>
      <c r="AN840" s="181"/>
      <c r="AO840" s="182"/>
      <c r="AP840" s="182"/>
      <c r="AQ840" s="181"/>
      <c r="AR840" s="181"/>
      <c r="AS840" s="181"/>
      <c r="AT840" s="182"/>
      <c r="AU840" s="182"/>
      <c r="AV840" s="181"/>
      <c r="AW840" s="181"/>
      <c r="AX840" s="181"/>
      <c r="AY840" s="182"/>
      <c r="AZ840" s="182"/>
      <c r="BA840" s="181"/>
      <c r="BB840" s="181"/>
      <c r="BC840" s="181"/>
      <c r="BD840" s="182"/>
      <c r="BE840" s="182"/>
      <c r="BF840" s="181"/>
      <c r="BG840" s="180">
        <f t="shared" si="1377"/>
        <v>0</v>
      </c>
      <c r="BH840" s="116" t="str">
        <f t="shared" si="1378"/>
        <v/>
      </c>
      <c r="BI840" s="80" t="b">
        <f t="shared" si="1326"/>
        <v>0</v>
      </c>
      <c r="BJ840" s="80" t="str">
        <f t="shared" si="1327"/>
        <v/>
      </c>
      <c r="BK840" s="80" t="b">
        <f t="shared" si="1379"/>
        <v>0</v>
      </c>
      <c r="BL840" s="13" t="str">
        <f t="shared" si="1328"/>
        <v/>
      </c>
      <c r="BM840" s="13" t="b">
        <f t="shared" si="1380"/>
        <v>0</v>
      </c>
      <c r="BN840" s="35" t="str">
        <f t="shared" si="1329"/>
        <v/>
      </c>
      <c r="BO840" s="13" t="b">
        <f t="shared" si="1330"/>
        <v>0</v>
      </c>
      <c r="BP840" s="35" t="str">
        <f t="shared" si="1331"/>
        <v/>
      </c>
      <c r="BQ840" s="13" t="b">
        <f t="shared" si="1332"/>
        <v>0</v>
      </c>
      <c r="BR840" s="35" t="str">
        <f t="shared" si="1333"/>
        <v/>
      </c>
      <c r="BS840" s="35" t="b">
        <f t="shared" si="1334"/>
        <v>0</v>
      </c>
      <c r="BT840" s="35" t="str">
        <f t="shared" si="1335"/>
        <v/>
      </c>
      <c r="BU840" s="35" t="b">
        <f t="shared" si="1336"/>
        <v>0</v>
      </c>
      <c r="BV840" s="35" t="str">
        <f t="shared" si="1337"/>
        <v/>
      </c>
      <c r="BW840" s="13" t="b">
        <f t="shared" si="1412"/>
        <v>0</v>
      </c>
      <c r="BX840" s="35" t="str">
        <f t="shared" si="1338"/>
        <v/>
      </c>
      <c r="BY840" s="265" t="b">
        <f t="shared" si="1381"/>
        <v>0</v>
      </c>
      <c r="BZ840" s="35" t="str">
        <f t="shared" si="1339"/>
        <v/>
      </c>
      <c r="CA840" s="265" t="b">
        <f t="shared" si="1382"/>
        <v>0</v>
      </c>
      <c r="CB840" s="35" t="str">
        <f t="shared" si="1340"/>
        <v/>
      </c>
      <c r="CC840" s="272" t="b">
        <f t="shared" si="1383"/>
        <v>0</v>
      </c>
      <c r="CD840" s="35" t="str">
        <f t="shared" si="1341"/>
        <v/>
      </c>
      <c r="CE840" s="13" t="b">
        <f t="shared" si="1342"/>
        <v>0</v>
      </c>
      <c r="CF840" s="35" t="str">
        <f t="shared" si="1343"/>
        <v/>
      </c>
      <c r="CG840" s="179">
        <f t="shared" si="1344"/>
        <v>0</v>
      </c>
      <c r="CH840" s="179">
        <f t="shared" si="1345"/>
        <v>0</v>
      </c>
      <c r="CI840" s="218">
        <f t="shared" si="1384"/>
        <v>0</v>
      </c>
      <c r="CJ840" s="218">
        <f t="shared" si="1385"/>
        <v>0</v>
      </c>
      <c r="CK840" s="218">
        <f t="shared" si="1386"/>
        <v>0</v>
      </c>
      <c r="CL840" s="218">
        <f t="shared" si="1387"/>
        <v>0</v>
      </c>
      <c r="CM840" s="218">
        <f t="shared" si="1388"/>
        <v>0</v>
      </c>
      <c r="CN840" s="218">
        <f t="shared" si="1389"/>
        <v>0</v>
      </c>
      <c r="CO840" s="218">
        <f t="shared" si="1390"/>
        <v>0</v>
      </c>
      <c r="CP840" s="218">
        <f t="shared" si="1391"/>
        <v>0</v>
      </c>
      <c r="CQ840" s="218">
        <f t="shared" si="1392"/>
        <v>0</v>
      </c>
      <c r="CR840" s="218">
        <f t="shared" si="1393"/>
        <v>0</v>
      </c>
      <c r="CS840" s="14">
        <f t="shared" si="1346"/>
        <v>0</v>
      </c>
      <c r="CT840" s="236">
        <f t="shared" si="1347"/>
        <v>0</v>
      </c>
      <c r="CU840" s="237">
        <f t="shared" si="1423"/>
        <v>0</v>
      </c>
      <c r="CV840" s="16">
        <f t="shared" si="1423"/>
        <v>0</v>
      </c>
      <c r="CW840" s="16">
        <f t="shared" si="1423"/>
        <v>0</v>
      </c>
      <c r="CX840" s="16">
        <f t="shared" si="1423"/>
        <v>0</v>
      </c>
      <c r="CY840" s="16">
        <f t="shared" si="1423"/>
        <v>0</v>
      </c>
      <c r="CZ840" s="16">
        <f t="shared" si="1423"/>
        <v>0</v>
      </c>
      <c r="DA840" s="16">
        <f t="shared" si="1423"/>
        <v>0</v>
      </c>
      <c r="DB840" s="16">
        <f t="shared" si="1423"/>
        <v>0</v>
      </c>
      <c r="DC840" s="16">
        <f t="shared" si="1423"/>
        <v>0</v>
      </c>
      <c r="DD840" s="238">
        <f t="shared" si="1423"/>
        <v>0</v>
      </c>
      <c r="DE840" s="232">
        <f t="shared" si="1424"/>
        <v>0</v>
      </c>
      <c r="DF840" s="132">
        <f t="shared" si="1424"/>
        <v>0</v>
      </c>
      <c r="DG840" s="132">
        <f t="shared" si="1424"/>
        <v>0</v>
      </c>
      <c r="DH840" s="132">
        <f t="shared" si="1424"/>
        <v>0</v>
      </c>
      <c r="DI840" s="132">
        <f t="shared" si="1424"/>
        <v>0</v>
      </c>
      <c r="DJ840" s="132">
        <f t="shared" si="1424"/>
        <v>0</v>
      </c>
      <c r="DK840" s="132">
        <f t="shared" si="1424"/>
        <v>0</v>
      </c>
      <c r="DL840" s="132">
        <f t="shared" si="1424"/>
        <v>0</v>
      </c>
      <c r="DM840" s="132">
        <f t="shared" si="1424"/>
        <v>0</v>
      </c>
      <c r="DN840" s="233">
        <f t="shared" si="1424"/>
        <v>0</v>
      </c>
      <c r="DO840" s="232">
        <f t="shared" si="1348"/>
        <v>0</v>
      </c>
      <c r="DP840" s="132">
        <f t="shared" si="1349"/>
        <v>0</v>
      </c>
      <c r="DQ840" s="132">
        <f t="shared" si="1350"/>
        <v>0</v>
      </c>
      <c r="DR840" s="132">
        <f t="shared" si="1351"/>
        <v>0</v>
      </c>
      <c r="DS840" s="132">
        <f t="shared" si="1352"/>
        <v>0</v>
      </c>
      <c r="DT840" s="132">
        <f t="shared" si="1353"/>
        <v>0</v>
      </c>
      <c r="DU840" s="132">
        <f t="shared" si="1354"/>
        <v>0</v>
      </c>
      <c r="DV840" s="132">
        <f t="shared" si="1355"/>
        <v>0</v>
      </c>
      <c r="DW840" s="132">
        <f t="shared" si="1356"/>
        <v>0</v>
      </c>
      <c r="DX840" s="233">
        <f t="shared" si="1357"/>
        <v>0</v>
      </c>
      <c r="DY840" s="231" t="b">
        <f t="shared" si="1394"/>
        <v>0</v>
      </c>
      <c r="DZ840" s="163"/>
      <c r="EA840" s="226" t="str">
        <f t="shared" si="1395"/>
        <v/>
      </c>
      <c r="EB840" s="178" t="str">
        <f t="shared" si="1396"/>
        <v/>
      </c>
      <c r="EC840" s="178" t="str">
        <f t="shared" si="1397"/>
        <v/>
      </c>
      <c r="ED840" s="178" t="str">
        <f t="shared" si="1398"/>
        <v/>
      </c>
      <c r="EE840" s="178" t="str">
        <f t="shared" si="1399"/>
        <v/>
      </c>
      <c r="EF840" s="178" t="str">
        <f t="shared" si="1400"/>
        <v/>
      </c>
      <c r="EG840" s="178" t="str">
        <f t="shared" si="1401"/>
        <v/>
      </c>
      <c r="EH840" s="178" t="str">
        <f t="shared" si="1402"/>
        <v/>
      </c>
      <c r="EI840" s="178" t="str">
        <f t="shared" si="1403"/>
        <v/>
      </c>
      <c r="EJ840" s="227" t="str">
        <f t="shared" si="1404"/>
        <v/>
      </c>
      <c r="EK840" s="230" t="str">
        <f t="shared" si="1358"/>
        <v/>
      </c>
      <c r="EL840" s="177" t="str">
        <f t="shared" si="1359"/>
        <v/>
      </c>
      <c r="EM840" s="177" t="str">
        <f t="shared" si="1360"/>
        <v/>
      </c>
      <c r="EN840" s="177" t="str">
        <f t="shared" si="1361"/>
        <v/>
      </c>
      <c r="EO840" s="177" t="str">
        <f t="shared" si="1362"/>
        <v/>
      </c>
      <c r="EP840" s="177" t="str">
        <f t="shared" si="1363"/>
        <v/>
      </c>
      <c r="EQ840" s="177" t="str">
        <f t="shared" si="1364"/>
        <v/>
      </c>
      <c r="ER840" s="177" t="str">
        <f t="shared" si="1365"/>
        <v/>
      </c>
      <c r="ES840" s="177" t="str">
        <f t="shared" si="1366"/>
        <v/>
      </c>
      <c r="ET840" s="177" t="str">
        <f t="shared" si="1367"/>
        <v/>
      </c>
      <c r="EU840" s="229" t="e">
        <f t="shared" si="1368"/>
        <v>#VALUE!</v>
      </c>
      <c r="EV840" s="27" t="e">
        <f t="shared" si="1369"/>
        <v>#VALUE!</v>
      </c>
      <c r="EW840" s="27" t="e">
        <f t="shared" si="1370"/>
        <v>#VALUE!</v>
      </c>
      <c r="EX840" s="28" t="e">
        <f t="shared" si="1371"/>
        <v>#VALUE!</v>
      </c>
      <c r="EY840" s="28" t="e">
        <f t="shared" si="1372"/>
        <v>#VALUE!</v>
      </c>
      <c r="EZ840" s="28" t="b">
        <f t="shared" si="1373"/>
        <v>0</v>
      </c>
      <c r="FA840" s="176" t="str">
        <f t="shared" si="1374"/>
        <v/>
      </c>
      <c r="FB840" s="27" t="e" cm="1">
        <f t="array" aca="1" ref="FB840" ca="1">TEXT(RIGHT(10-RIGHT(SUM(INDEX(1*(MID(MID(C840,1,1)*2,ROW(INDIRECT("1:"&amp;LEN(MID(C840,1,1)*2))),1)),,))+MID(C840,2,1)+
SUM(INDEX(1*(MID(MID(C840,3,1)*2,ROW(INDIRECT("1:"&amp;LEN(MID(C840,3,1)*2))),1)),,))+MID(C840,4,1)+
SUM(INDEX(1*(MID(MID(C840,5,1)*2,ROW(INDIRECT("1:"&amp;LEN(MID(C840,5,1)*2))),1)),,))+MID(C840,6,1)+
SUM(INDEX(1*(MID(MID(C840,8,1)*2,ROW(INDIRECT("1:"&amp;LEN(MID(C840,8,1)*2))),1)),,))+MID(C840,9,1)+
SUM(INDEX(1*(MID(MID(C840,10,1)*2,ROW(INDIRECT("1:"&amp;LEN(MID(C840,10,1)*2))),1)),,)),1),1),"0")</f>
        <v>#VALUE!</v>
      </c>
      <c r="FC840" s="27" t="str">
        <f t="shared" si="1375"/>
        <v/>
      </c>
      <c r="FD840" s="29" t="b">
        <f t="shared" si="1376"/>
        <v>0</v>
      </c>
      <c r="FE840" s="112" t="b">
        <f>IFERROR(MATCH(D840,'Avtal för korttidsarbete'!$G$13:$G$1012,0),TRUE)</f>
        <v>1</v>
      </c>
      <c r="FF840" s="112" t="b">
        <f t="shared" si="1405"/>
        <v>0</v>
      </c>
      <c r="FG840" s="113" t="str" cm="1">
        <f t="array" ref="FG840">IF(FE840=TRUE,"x",INDEX('Avtal för korttidsarbete'!$E$13:$E$1012,$FE840))</f>
        <v>x</v>
      </c>
      <c r="FH840" s="113" t="str" cm="1">
        <f t="array" ref="FH840">IF(FE840=TRUE,"x",INDEX('Avtal för korttidsarbete'!$F$13:$F$1012,$FE840))</f>
        <v>x</v>
      </c>
      <c r="FI840" s="112" t="b">
        <f t="shared" si="1406"/>
        <v>0</v>
      </c>
      <c r="FJ840" s="135">
        <f t="shared" si="1407"/>
        <v>44166</v>
      </c>
      <c r="FK840" s="135">
        <f t="shared" si="1408"/>
        <v>44377</v>
      </c>
      <c r="FL840" s="112" t="b">
        <f t="shared" si="1409"/>
        <v>0</v>
      </c>
      <c r="FM840" s="113">
        <f t="shared" si="1410"/>
        <v>44166</v>
      </c>
      <c r="FN840" s="135">
        <f t="shared" si="1411"/>
        <v>44377</v>
      </c>
      <c r="FO840" s="148" t="b">
        <f>IFERROR(INDEX('Avtal för korttidsarbete'!R:R,MATCH(D840,'Avtal för korttidsarbete'!$G:$G,0)),TRUE)</f>
        <v>1</v>
      </c>
      <c r="FP840" s="135" t="str">
        <f>IF(FO840,"-",INDEX('Avtal för korttidsarbete'!$D:$D,MATCH(D840,'Avtal för korttidsarbete'!$G:$G,0)))</f>
        <v>-</v>
      </c>
      <c r="FQ840" s="113" t="b">
        <f>IFERROR(G840&gt;INDEX(Uppsägningar!E:E,MATCH(C840,Uppsägningar!C:C,0)),FALSE)</f>
        <v>0</v>
      </c>
    </row>
    <row r="841" spans="1:173" x14ac:dyDescent="0.25">
      <c r="A841" s="19">
        <v>825</v>
      </c>
      <c r="B841" s="20"/>
      <c r="C841" s="183"/>
      <c r="D841" s="66"/>
      <c r="E841" s="212">
        <f>IFERROR(INDEX(Admin!$C$7:$C$10,MATCH(FP841,TblNivåValTExt,0)),0)</f>
        <v>0</v>
      </c>
      <c r="F841" s="1"/>
      <c r="G841" s="1"/>
      <c r="H841" s="78"/>
      <c r="I841" s="181"/>
      <c r="J841" s="181"/>
      <c r="K841" s="182"/>
      <c r="L841" s="182"/>
      <c r="M841" s="181"/>
      <c r="N841" s="181"/>
      <c r="O841" s="181"/>
      <c r="P841" s="182"/>
      <c r="Q841" s="182"/>
      <c r="R841" s="181"/>
      <c r="S841" s="181"/>
      <c r="T841" s="181"/>
      <c r="U841" s="182"/>
      <c r="V841" s="182"/>
      <c r="W841" s="181"/>
      <c r="X841" s="181"/>
      <c r="Y841" s="181"/>
      <c r="Z841" s="182"/>
      <c r="AA841" s="182"/>
      <c r="AB841" s="181"/>
      <c r="AC841" s="181"/>
      <c r="AD841" s="181"/>
      <c r="AE841" s="182"/>
      <c r="AF841" s="182"/>
      <c r="AG841" s="181"/>
      <c r="AH841" s="181"/>
      <c r="AI841" s="181"/>
      <c r="AJ841" s="182"/>
      <c r="AK841" s="182"/>
      <c r="AL841" s="181"/>
      <c r="AM841" s="181"/>
      <c r="AN841" s="181"/>
      <c r="AO841" s="182"/>
      <c r="AP841" s="182"/>
      <c r="AQ841" s="181"/>
      <c r="AR841" s="181"/>
      <c r="AS841" s="181"/>
      <c r="AT841" s="182"/>
      <c r="AU841" s="182"/>
      <c r="AV841" s="181"/>
      <c r="AW841" s="181"/>
      <c r="AX841" s="181"/>
      <c r="AY841" s="182"/>
      <c r="AZ841" s="182"/>
      <c r="BA841" s="181"/>
      <c r="BB841" s="181"/>
      <c r="BC841" s="181"/>
      <c r="BD841" s="182"/>
      <c r="BE841" s="182"/>
      <c r="BF841" s="181"/>
      <c r="BG841" s="180">
        <f t="shared" si="1377"/>
        <v>0</v>
      </c>
      <c r="BH841" s="116" t="str">
        <f t="shared" si="1378"/>
        <v/>
      </c>
      <c r="BI841" s="80" t="b">
        <f t="shared" si="1326"/>
        <v>0</v>
      </c>
      <c r="BJ841" s="80" t="str">
        <f t="shared" si="1327"/>
        <v/>
      </c>
      <c r="BK841" s="80" t="b">
        <f t="shared" si="1379"/>
        <v>0</v>
      </c>
      <c r="BL841" s="13" t="str">
        <f t="shared" si="1328"/>
        <v/>
      </c>
      <c r="BM841" s="13" t="b">
        <f t="shared" si="1380"/>
        <v>0</v>
      </c>
      <c r="BN841" s="35" t="str">
        <f t="shared" si="1329"/>
        <v/>
      </c>
      <c r="BO841" s="13" t="b">
        <f t="shared" si="1330"/>
        <v>0</v>
      </c>
      <c r="BP841" s="35" t="str">
        <f t="shared" si="1331"/>
        <v/>
      </c>
      <c r="BQ841" s="13" t="b">
        <f t="shared" si="1332"/>
        <v>0</v>
      </c>
      <c r="BR841" s="35" t="str">
        <f t="shared" si="1333"/>
        <v/>
      </c>
      <c r="BS841" s="35" t="b">
        <f t="shared" si="1334"/>
        <v>0</v>
      </c>
      <c r="BT841" s="35" t="str">
        <f t="shared" si="1335"/>
        <v/>
      </c>
      <c r="BU841" s="35" t="b">
        <f t="shared" si="1336"/>
        <v>0</v>
      </c>
      <c r="BV841" s="35" t="str">
        <f t="shared" si="1337"/>
        <v/>
      </c>
      <c r="BW841" s="13" t="b">
        <f t="shared" si="1412"/>
        <v>0</v>
      </c>
      <c r="BX841" s="35" t="str">
        <f t="shared" si="1338"/>
        <v/>
      </c>
      <c r="BY841" s="265" t="b">
        <f t="shared" si="1381"/>
        <v>0</v>
      </c>
      <c r="BZ841" s="35" t="str">
        <f t="shared" si="1339"/>
        <v/>
      </c>
      <c r="CA841" s="265" t="b">
        <f t="shared" si="1382"/>
        <v>0</v>
      </c>
      <c r="CB841" s="35" t="str">
        <f t="shared" si="1340"/>
        <v/>
      </c>
      <c r="CC841" s="272" t="b">
        <f t="shared" si="1383"/>
        <v>0</v>
      </c>
      <c r="CD841" s="35" t="str">
        <f t="shared" si="1341"/>
        <v/>
      </c>
      <c r="CE841" s="13" t="b">
        <f t="shared" si="1342"/>
        <v>0</v>
      </c>
      <c r="CF841" s="35" t="str">
        <f t="shared" si="1343"/>
        <v/>
      </c>
      <c r="CG841" s="179">
        <f t="shared" si="1344"/>
        <v>0</v>
      </c>
      <c r="CH841" s="179">
        <f t="shared" si="1345"/>
        <v>0</v>
      </c>
      <c r="CI841" s="218">
        <f t="shared" si="1384"/>
        <v>0</v>
      </c>
      <c r="CJ841" s="218">
        <f t="shared" si="1385"/>
        <v>0</v>
      </c>
      <c r="CK841" s="218">
        <f t="shared" si="1386"/>
        <v>0</v>
      </c>
      <c r="CL841" s="218">
        <f t="shared" si="1387"/>
        <v>0</v>
      </c>
      <c r="CM841" s="218">
        <f t="shared" si="1388"/>
        <v>0</v>
      </c>
      <c r="CN841" s="218">
        <f t="shared" si="1389"/>
        <v>0</v>
      </c>
      <c r="CO841" s="218">
        <f t="shared" si="1390"/>
        <v>0</v>
      </c>
      <c r="CP841" s="218">
        <f t="shared" si="1391"/>
        <v>0</v>
      </c>
      <c r="CQ841" s="218">
        <f t="shared" si="1392"/>
        <v>0</v>
      </c>
      <c r="CR841" s="218">
        <f t="shared" si="1393"/>
        <v>0</v>
      </c>
      <c r="CS841" s="14">
        <f t="shared" si="1346"/>
        <v>0</v>
      </c>
      <c r="CT841" s="236">
        <f t="shared" si="1347"/>
        <v>0</v>
      </c>
      <c r="CU841" s="237">
        <f t="shared" si="1423"/>
        <v>0</v>
      </c>
      <c r="CV841" s="16">
        <f t="shared" si="1423"/>
        <v>0</v>
      </c>
      <c r="CW841" s="16">
        <f t="shared" si="1423"/>
        <v>0</v>
      </c>
      <c r="CX841" s="16">
        <f t="shared" si="1423"/>
        <v>0</v>
      </c>
      <c r="CY841" s="16">
        <f t="shared" si="1423"/>
        <v>0</v>
      </c>
      <c r="CZ841" s="16">
        <f t="shared" si="1423"/>
        <v>0</v>
      </c>
      <c r="DA841" s="16">
        <f t="shared" si="1423"/>
        <v>0</v>
      </c>
      <c r="DB841" s="16">
        <f t="shared" si="1423"/>
        <v>0</v>
      </c>
      <c r="DC841" s="16">
        <f t="shared" si="1423"/>
        <v>0</v>
      </c>
      <c r="DD841" s="238">
        <f t="shared" si="1423"/>
        <v>0</v>
      </c>
      <c r="DE841" s="232">
        <f t="shared" si="1424"/>
        <v>0</v>
      </c>
      <c r="DF841" s="132">
        <f t="shared" si="1424"/>
        <v>0</v>
      </c>
      <c r="DG841" s="132">
        <f t="shared" si="1424"/>
        <v>0</v>
      </c>
      <c r="DH841" s="132">
        <f t="shared" si="1424"/>
        <v>0</v>
      </c>
      <c r="DI841" s="132">
        <f t="shared" si="1424"/>
        <v>0</v>
      </c>
      <c r="DJ841" s="132">
        <f t="shared" si="1424"/>
        <v>0</v>
      </c>
      <c r="DK841" s="132">
        <f t="shared" si="1424"/>
        <v>0</v>
      </c>
      <c r="DL841" s="132">
        <f t="shared" si="1424"/>
        <v>0</v>
      </c>
      <c r="DM841" s="132">
        <f t="shared" si="1424"/>
        <v>0</v>
      </c>
      <c r="DN841" s="233">
        <f t="shared" si="1424"/>
        <v>0</v>
      </c>
      <c r="DO841" s="232">
        <f t="shared" si="1348"/>
        <v>0</v>
      </c>
      <c r="DP841" s="132">
        <f t="shared" si="1349"/>
        <v>0</v>
      </c>
      <c r="DQ841" s="132">
        <f t="shared" si="1350"/>
        <v>0</v>
      </c>
      <c r="DR841" s="132">
        <f t="shared" si="1351"/>
        <v>0</v>
      </c>
      <c r="DS841" s="132">
        <f t="shared" si="1352"/>
        <v>0</v>
      </c>
      <c r="DT841" s="132">
        <f t="shared" si="1353"/>
        <v>0</v>
      </c>
      <c r="DU841" s="132">
        <f t="shared" si="1354"/>
        <v>0</v>
      </c>
      <c r="DV841" s="132">
        <f t="shared" si="1355"/>
        <v>0</v>
      </c>
      <c r="DW841" s="132">
        <f t="shared" si="1356"/>
        <v>0</v>
      </c>
      <c r="DX841" s="233">
        <f t="shared" si="1357"/>
        <v>0</v>
      </c>
      <c r="DY841" s="231" t="b">
        <f t="shared" si="1394"/>
        <v>0</v>
      </c>
      <c r="DZ841" s="163"/>
      <c r="EA841" s="226" t="str">
        <f t="shared" si="1395"/>
        <v/>
      </c>
      <c r="EB841" s="178" t="str">
        <f t="shared" si="1396"/>
        <v/>
      </c>
      <c r="EC841" s="178" t="str">
        <f t="shared" si="1397"/>
        <v/>
      </c>
      <c r="ED841" s="178" t="str">
        <f t="shared" si="1398"/>
        <v/>
      </c>
      <c r="EE841" s="178" t="str">
        <f t="shared" si="1399"/>
        <v/>
      </c>
      <c r="EF841" s="178" t="str">
        <f t="shared" si="1400"/>
        <v/>
      </c>
      <c r="EG841" s="178" t="str">
        <f t="shared" si="1401"/>
        <v/>
      </c>
      <c r="EH841" s="178" t="str">
        <f t="shared" si="1402"/>
        <v/>
      </c>
      <c r="EI841" s="178" t="str">
        <f t="shared" si="1403"/>
        <v/>
      </c>
      <c r="EJ841" s="227" t="str">
        <f t="shared" si="1404"/>
        <v/>
      </c>
      <c r="EK841" s="230" t="str">
        <f t="shared" si="1358"/>
        <v/>
      </c>
      <c r="EL841" s="177" t="str">
        <f t="shared" si="1359"/>
        <v/>
      </c>
      <c r="EM841" s="177" t="str">
        <f t="shared" si="1360"/>
        <v/>
      </c>
      <c r="EN841" s="177" t="str">
        <f t="shared" si="1361"/>
        <v/>
      </c>
      <c r="EO841" s="177" t="str">
        <f t="shared" si="1362"/>
        <v/>
      </c>
      <c r="EP841" s="177" t="str">
        <f t="shared" si="1363"/>
        <v/>
      </c>
      <c r="EQ841" s="177" t="str">
        <f t="shared" si="1364"/>
        <v/>
      </c>
      <c r="ER841" s="177" t="str">
        <f t="shared" si="1365"/>
        <v/>
      </c>
      <c r="ES841" s="177" t="str">
        <f t="shared" si="1366"/>
        <v/>
      </c>
      <c r="ET841" s="177" t="str">
        <f t="shared" si="1367"/>
        <v/>
      </c>
      <c r="EU841" s="229" t="e">
        <f t="shared" si="1368"/>
        <v>#VALUE!</v>
      </c>
      <c r="EV841" s="27" t="e">
        <f t="shared" si="1369"/>
        <v>#VALUE!</v>
      </c>
      <c r="EW841" s="27" t="e">
        <f t="shared" si="1370"/>
        <v>#VALUE!</v>
      </c>
      <c r="EX841" s="28" t="e">
        <f t="shared" si="1371"/>
        <v>#VALUE!</v>
      </c>
      <c r="EY841" s="28" t="e">
        <f t="shared" si="1372"/>
        <v>#VALUE!</v>
      </c>
      <c r="EZ841" s="28" t="b">
        <f t="shared" si="1373"/>
        <v>0</v>
      </c>
      <c r="FA841" s="176" t="str">
        <f t="shared" si="1374"/>
        <v/>
      </c>
      <c r="FB841" s="27" t="e" cm="1">
        <f t="array" aca="1" ref="FB841" ca="1">TEXT(RIGHT(10-RIGHT(SUM(INDEX(1*(MID(MID(C841,1,1)*2,ROW(INDIRECT("1:"&amp;LEN(MID(C841,1,1)*2))),1)),,))+MID(C841,2,1)+
SUM(INDEX(1*(MID(MID(C841,3,1)*2,ROW(INDIRECT("1:"&amp;LEN(MID(C841,3,1)*2))),1)),,))+MID(C841,4,1)+
SUM(INDEX(1*(MID(MID(C841,5,1)*2,ROW(INDIRECT("1:"&amp;LEN(MID(C841,5,1)*2))),1)),,))+MID(C841,6,1)+
SUM(INDEX(1*(MID(MID(C841,8,1)*2,ROW(INDIRECT("1:"&amp;LEN(MID(C841,8,1)*2))),1)),,))+MID(C841,9,1)+
SUM(INDEX(1*(MID(MID(C841,10,1)*2,ROW(INDIRECT("1:"&amp;LEN(MID(C841,10,1)*2))),1)),,)),1),1),"0")</f>
        <v>#VALUE!</v>
      </c>
      <c r="FC841" s="27" t="str">
        <f t="shared" si="1375"/>
        <v/>
      </c>
      <c r="FD841" s="29" t="b">
        <f t="shared" si="1376"/>
        <v>0</v>
      </c>
      <c r="FE841" s="112" t="b">
        <f>IFERROR(MATCH(D841,'Avtal för korttidsarbete'!$G$13:$G$1012,0),TRUE)</f>
        <v>1</v>
      </c>
      <c r="FF841" s="112" t="b">
        <f t="shared" si="1405"/>
        <v>0</v>
      </c>
      <c r="FG841" s="113" t="str" cm="1">
        <f t="array" ref="FG841">IF(FE841=TRUE,"x",INDEX('Avtal för korttidsarbete'!$E$13:$E$1012,$FE841))</f>
        <v>x</v>
      </c>
      <c r="FH841" s="113" t="str" cm="1">
        <f t="array" ref="FH841">IF(FE841=TRUE,"x",INDEX('Avtal för korttidsarbete'!$F$13:$F$1012,$FE841))</f>
        <v>x</v>
      </c>
      <c r="FI841" s="112" t="b">
        <f t="shared" si="1406"/>
        <v>0</v>
      </c>
      <c r="FJ841" s="135">
        <f t="shared" si="1407"/>
        <v>44166</v>
      </c>
      <c r="FK841" s="135">
        <f t="shared" si="1408"/>
        <v>44377</v>
      </c>
      <c r="FL841" s="112" t="b">
        <f t="shared" si="1409"/>
        <v>0</v>
      </c>
      <c r="FM841" s="113">
        <f t="shared" si="1410"/>
        <v>44166</v>
      </c>
      <c r="FN841" s="135">
        <f t="shared" si="1411"/>
        <v>44377</v>
      </c>
      <c r="FO841" s="148" t="b">
        <f>IFERROR(INDEX('Avtal för korttidsarbete'!R:R,MATCH(D841,'Avtal för korttidsarbete'!$G:$G,0)),TRUE)</f>
        <v>1</v>
      </c>
      <c r="FP841" s="135" t="str">
        <f>IF(FO841,"-",INDEX('Avtal för korttidsarbete'!$D:$D,MATCH(D841,'Avtal för korttidsarbete'!$G:$G,0)))</f>
        <v>-</v>
      </c>
      <c r="FQ841" s="113" t="b">
        <f>IFERROR(G841&gt;INDEX(Uppsägningar!E:E,MATCH(C841,Uppsägningar!C:C,0)),FALSE)</f>
        <v>0</v>
      </c>
    </row>
    <row r="842" spans="1:173" x14ac:dyDescent="0.25">
      <c r="A842" s="19">
        <v>826</v>
      </c>
      <c r="B842" s="20"/>
      <c r="C842" s="183"/>
      <c r="D842" s="66"/>
      <c r="E842" s="212">
        <f>IFERROR(INDEX(Admin!$C$7:$C$10,MATCH(FP842,TblNivåValTExt,0)),0)</f>
        <v>0</v>
      </c>
      <c r="F842" s="1"/>
      <c r="G842" s="1"/>
      <c r="H842" s="78"/>
      <c r="I842" s="181"/>
      <c r="J842" s="181"/>
      <c r="K842" s="182"/>
      <c r="L842" s="182"/>
      <c r="M842" s="181"/>
      <c r="N842" s="181"/>
      <c r="O842" s="181"/>
      <c r="P842" s="182"/>
      <c r="Q842" s="182"/>
      <c r="R842" s="181"/>
      <c r="S842" s="181"/>
      <c r="T842" s="181"/>
      <c r="U842" s="182"/>
      <c r="V842" s="182"/>
      <c r="W842" s="181"/>
      <c r="X842" s="181"/>
      <c r="Y842" s="181"/>
      <c r="Z842" s="182"/>
      <c r="AA842" s="182"/>
      <c r="AB842" s="181"/>
      <c r="AC842" s="181"/>
      <c r="AD842" s="181"/>
      <c r="AE842" s="182"/>
      <c r="AF842" s="182"/>
      <c r="AG842" s="181"/>
      <c r="AH842" s="181"/>
      <c r="AI842" s="181"/>
      <c r="AJ842" s="182"/>
      <c r="AK842" s="182"/>
      <c r="AL842" s="181"/>
      <c r="AM842" s="181"/>
      <c r="AN842" s="181"/>
      <c r="AO842" s="182"/>
      <c r="AP842" s="182"/>
      <c r="AQ842" s="181"/>
      <c r="AR842" s="181"/>
      <c r="AS842" s="181"/>
      <c r="AT842" s="182"/>
      <c r="AU842" s="182"/>
      <c r="AV842" s="181"/>
      <c r="AW842" s="181"/>
      <c r="AX842" s="181"/>
      <c r="AY842" s="182"/>
      <c r="AZ842" s="182"/>
      <c r="BA842" s="181"/>
      <c r="BB842" s="181"/>
      <c r="BC842" s="181"/>
      <c r="BD842" s="182"/>
      <c r="BE842" s="182"/>
      <c r="BF842" s="181"/>
      <c r="BG842" s="180">
        <f t="shared" si="1377"/>
        <v>0</v>
      </c>
      <c r="BH842" s="116" t="str">
        <f t="shared" si="1378"/>
        <v/>
      </c>
      <c r="BI842" s="80" t="b">
        <f t="shared" si="1326"/>
        <v>0</v>
      </c>
      <c r="BJ842" s="80" t="str">
        <f t="shared" si="1327"/>
        <v/>
      </c>
      <c r="BK842" s="80" t="b">
        <f t="shared" si="1379"/>
        <v>0</v>
      </c>
      <c r="BL842" s="13" t="str">
        <f t="shared" si="1328"/>
        <v/>
      </c>
      <c r="BM842" s="13" t="b">
        <f t="shared" si="1380"/>
        <v>0</v>
      </c>
      <c r="BN842" s="35" t="str">
        <f t="shared" si="1329"/>
        <v/>
      </c>
      <c r="BO842" s="13" t="b">
        <f t="shared" si="1330"/>
        <v>0</v>
      </c>
      <c r="BP842" s="35" t="str">
        <f t="shared" si="1331"/>
        <v/>
      </c>
      <c r="BQ842" s="13" t="b">
        <f t="shared" si="1332"/>
        <v>0</v>
      </c>
      <c r="BR842" s="35" t="str">
        <f t="shared" si="1333"/>
        <v/>
      </c>
      <c r="BS842" s="35" t="b">
        <f t="shared" si="1334"/>
        <v>0</v>
      </c>
      <c r="BT842" s="35" t="str">
        <f t="shared" si="1335"/>
        <v/>
      </c>
      <c r="BU842" s="35" t="b">
        <f t="shared" si="1336"/>
        <v>0</v>
      </c>
      <c r="BV842" s="35" t="str">
        <f t="shared" si="1337"/>
        <v/>
      </c>
      <c r="BW842" s="13" t="b">
        <f t="shared" si="1412"/>
        <v>0</v>
      </c>
      <c r="BX842" s="35" t="str">
        <f t="shared" si="1338"/>
        <v/>
      </c>
      <c r="BY842" s="265" t="b">
        <f t="shared" si="1381"/>
        <v>0</v>
      </c>
      <c r="BZ842" s="35" t="str">
        <f t="shared" si="1339"/>
        <v/>
      </c>
      <c r="CA842" s="265" t="b">
        <f t="shared" si="1382"/>
        <v>0</v>
      </c>
      <c r="CB842" s="35" t="str">
        <f t="shared" si="1340"/>
        <v/>
      </c>
      <c r="CC842" s="272" t="b">
        <f t="shared" si="1383"/>
        <v>0</v>
      </c>
      <c r="CD842" s="35" t="str">
        <f t="shared" si="1341"/>
        <v/>
      </c>
      <c r="CE842" s="13" t="b">
        <f t="shared" si="1342"/>
        <v>0</v>
      </c>
      <c r="CF842" s="35" t="str">
        <f t="shared" si="1343"/>
        <v/>
      </c>
      <c r="CG842" s="179">
        <f t="shared" si="1344"/>
        <v>0</v>
      </c>
      <c r="CH842" s="179">
        <f t="shared" si="1345"/>
        <v>0</v>
      </c>
      <c r="CI842" s="218">
        <f t="shared" si="1384"/>
        <v>0</v>
      </c>
      <c r="CJ842" s="218">
        <f t="shared" si="1385"/>
        <v>0</v>
      </c>
      <c r="CK842" s="218">
        <f t="shared" si="1386"/>
        <v>0</v>
      </c>
      <c r="CL842" s="218">
        <f t="shared" si="1387"/>
        <v>0</v>
      </c>
      <c r="CM842" s="218">
        <f t="shared" si="1388"/>
        <v>0</v>
      </c>
      <c r="CN842" s="218">
        <f t="shared" si="1389"/>
        <v>0</v>
      </c>
      <c r="CO842" s="218">
        <f t="shared" si="1390"/>
        <v>0</v>
      </c>
      <c r="CP842" s="218">
        <f t="shared" si="1391"/>
        <v>0</v>
      </c>
      <c r="CQ842" s="218">
        <f t="shared" si="1392"/>
        <v>0</v>
      </c>
      <c r="CR842" s="218">
        <f t="shared" si="1393"/>
        <v>0</v>
      </c>
      <c r="CS842" s="14">
        <f t="shared" si="1346"/>
        <v>0</v>
      </c>
      <c r="CT842" s="236">
        <f t="shared" si="1347"/>
        <v>0</v>
      </c>
      <c r="CU842" s="237">
        <f t="shared" si="1423"/>
        <v>0</v>
      </c>
      <c r="CV842" s="16">
        <f t="shared" si="1423"/>
        <v>0</v>
      </c>
      <c r="CW842" s="16">
        <f t="shared" si="1423"/>
        <v>0</v>
      </c>
      <c r="CX842" s="16">
        <f t="shared" si="1423"/>
        <v>0</v>
      </c>
      <c r="CY842" s="16">
        <f t="shared" si="1423"/>
        <v>0</v>
      </c>
      <c r="CZ842" s="16">
        <f t="shared" si="1423"/>
        <v>0</v>
      </c>
      <c r="DA842" s="16">
        <f t="shared" si="1423"/>
        <v>0</v>
      </c>
      <c r="DB842" s="16">
        <f t="shared" si="1423"/>
        <v>0</v>
      </c>
      <c r="DC842" s="16">
        <f t="shared" si="1423"/>
        <v>0</v>
      </c>
      <c r="DD842" s="238">
        <f t="shared" si="1423"/>
        <v>0</v>
      </c>
      <c r="DE842" s="232">
        <f t="shared" si="1424"/>
        <v>0</v>
      </c>
      <c r="DF842" s="132">
        <f t="shared" si="1424"/>
        <v>0</v>
      </c>
      <c r="DG842" s="132">
        <f t="shared" si="1424"/>
        <v>0</v>
      </c>
      <c r="DH842" s="132">
        <f t="shared" si="1424"/>
        <v>0</v>
      </c>
      <c r="DI842" s="132">
        <f t="shared" si="1424"/>
        <v>0</v>
      </c>
      <c r="DJ842" s="132">
        <f t="shared" si="1424"/>
        <v>0</v>
      </c>
      <c r="DK842" s="132">
        <f t="shared" si="1424"/>
        <v>0</v>
      </c>
      <c r="DL842" s="132">
        <f t="shared" si="1424"/>
        <v>0</v>
      </c>
      <c r="DM842" s="132">
        <f t="shared" si="1424"/>
        <v>0</v>
      </c>
      <c r="DN842" s="233">
        <f t="shared" si="1424"/>
        <v>0</v>
      </c>
      <c r="DO842" s="232">
        <f t="shared" si="1348"/>
        <v>0</v>
      </c>
      <c r="DP842" s="132">
        <f t="shared" si="1349"/>
        <v>0</v>
      </c>
      <c r="DQ842" s="132">
        <f t="shared" si="1350"/>
        <v>0</v>
      </c>
      <c r="DR842" s="132">
        <f t="shared" si="1351"/>
        <v>0</v>
      </c>
      <c r="DS842" s="132">
        <f t="shared" si="1352"/>
        <v>0</v>
      </c>
      <c r="DT842" s="132">
        <f t="shared" si="1353"/>
        <v>0</v>
      </c>
      <c r="DU842" s="132">
        <f t="shared" si="1354"/>
        <v>0</v>
      </c>
      <c r="DV842" s="132">
        <f t="shared" si="1355"/>
        <v>0</v>
      </c>
      <c r="DW842" s="132">
        <f t="shared" si="1356"/>
        <v>0</v>
      </c>
      <c r="DX842" s="233">
        <f t="shared" si="1357"/>
        <v>0</v>
      </c>
      <c r="DY842" s="231" t="b">
        <f t="shared" si="1394"/>
        <v>0</v>
      </c>
      <c r="DZ842" s="163"/>
      <c r="EA842" s="226" t="str">
        <f t="shared" si="1395"/>
        <v/>
      </c>
      <c r="EB842" s="178" t="str">
        <f t="shared" si="1396"/>
        <v/>
      </c>
      <c r="EC842" s="178" t="str">
        <f t="shared" si="1397"/>
        <v/>
      </c>
      <c r="ED842" s="178" t="str">
        <f t="shared" si="1398"/>
        <v/>
      </c>
      <c r="EE842" s="178" t="str">
        <f t="shared" si="1399"/>
        <v/>
      </c>
      <c r="EF842" s="178" t="str">
        <f t="shared" si="1400"/>
        <v/>
      </c>
      <c r="EG842" s="178" t="str">
        <f t="shared" si="1401"/>
        <v/>
      </c>
      <c r="EH842" s="178" t="str">
        <f t="shared" si="1402"/>
        <v/>
      </c>
      <c r="EI842" s="178" t="str">
        <f t="shared" si="1403"/>
        <v/>
      </c>
      <c r="EJ842" s="227" t="str">
        <f t="shared" si="1404"/>
        <v/>
      </c>
      <c r="EK842" s="230" t="str">
        <f t="shared" si="1358"/>
        <v/>
      </c>
      <c r="EL842" s="177" t="str">
        <f t="shared" si="1359"/>
        <v/>
      </c>
      <c r="EM842" s="177" t="str">
        <f t="shared" si="1360"/>
        <v/>
      </c>
      <c r="EN842" s="177" t="str">
        <f t="shared" si="1361"/>
        <v/>
      </c>
      <c r="EO842" s="177" t="str">
        <f t="shared" si="1362"/>
        <v/>
      </c>
      <c r="EP842" s="177" t="str">
        <f t="shared" si="1363"/>
        <v/>
      </c>
      <c r="EQ842" s="177" t="str">
        <f t="shared" si="1364"/>
        <v/>
      </c>
      <c r="ER842" s="177" t="str">
        <f t="shared" si="1365"/>
        <v/>
      </c>
      <c r="ES842" s="177" t="str">
        <f t="shared" si="1366"/>
        <v/>
      </c>
      <c r="ET842" s="177" t="str">
        <f t="shared" si="1367"/>
        <v/>
      </c>
      <c r="EU842" s="229" t="e">
        <f t="shared" si="1368"/>
        <v>#VALUE!</v>
      </c>
      <c r="EV842" s="27" t="e">
        <f t="shared" si="1369"/>
        <v>#VALUE!</v>
      </c>
      <c r="EW842" s="27" t="e">
        <f t="shared" si="1370"/>
        <v>#VALUE!</v>
      </c>
      <c r="EX842" s="28" t="e">
        <f t="shared" si="1371"/>
        <v>#VALUE!</v>
      </c>
      <c r="EY842" s="28" t="e">
        <f t="shared" si="1372"/>
        <v>#VALUE!</v>
      </c>
      <c r="EZ842" s="28" t="b">
        <f t="shared" si="1373"/>
        <v>0</v>
      </c>
      <c r="FA842" s="176" t="str">
        <f t="shared" si="1374"/>
        <v/>
      </c>
      <c r="FB842" s="27" t="e" cm="1">
        <f t="array" aca="1" ref="FB842" ca="1">TEXT(RIGHT(10-RIGHT(SUM(INDEX(1*(MID(MID(C842,1,1)*2,ROW(INDIRECT("1:"&amp;LEN(MID(C842,1,1)*2))),1)),,))+MID(C842,2,1)+
SUM(INDEX(1*(MID(MID(C842,3,1)*2,ROW(INDIRECT("1:"&amp;LEN(MID(C842,3,1)*2))),1)),,))+MID(C842,4,1)+
SUM(INDEX(1*(MID(MID(C842,5,1)*2,ROW(INDIRECT("1:"&amp;LEN(MID(C842,5,1)*2))),1)),,))+MID(C842,6,1)+
SUM(INDEX(1*(MID(MID(C842,8,1)*2,ROW(INDIRECT("1:"&amp;LEN(MID(C842,8,1)*2))),1)),,))+MID(C842,9,1)+
SUM(INDEX(1*(MID(MID(C842,10,1)*2,ROW(INDIRECT("1:"&amp;LEN(MID(C842,10,1)*2))),1)),,)),1),1),"0")</f>
        <v>#VALUE!</v>
      </c>
      <c r="FC842" s="27" t="str">
        <f t="shared" si="1375"/>
        <v/>
      </c>
      <c r="FD842" s="29" t="b">
        <f t="shared" si="1376"/>
        <v>0</v>
      </c>
      <c r="FE842" s="112" t="b">
        <f>IFERROR(MATCH(D842,'Avtal för korttidsarbete'!$G$13:$G$1012,0),TRUE)</f>
        <v>1</v>
      </c>
      <c r="FF842" s="112" t="b">
        <f t="shared" si="1405"/>
        <v>0</v>
      </c>
      <c r="FG842" s="113" t="str" cm="1">
        <f t="array" ref="FG842">IF(FE842=TRUE,"x",INDEX('Avtal för korttidsarbete'!$E$13:$E$1012,$FE842))</f>
        <v>x</v>
      </c>
      <c r="FH842" s="113" t="str" cm="1">
        <f t="array" ref="FH842">IF(FE842=TRUE,"x",INDEX('Avtal för korttidsarbete'!$F$13:$F$1012,$FE842))</f>
        <v>x</v>
      </c>
      <c r="FI842" s="112" t="b">
        <f t="shared" si="1406"/>
        <v>0</v>
      </c>
      <c r="FJ842" s="135">
        <f t="shared" si="1407"/>
        <v>44166</v>
      </c>
      <c r="FK842" s="135">
        <f t="shared" si="1408"/>
        <v>44377</v>
      </c>
      <c r="FL842" s="112" t="b">
        <f t="shared" si="1409"/>
        <v>0</v>
      </c>
      <c r="FM842" s="113">
        <f t="shared" si="1410"/>
        <v>44166</v>
      </c>
      <c r="FN842" s="135">
        <f t="shared" si="1411"/>
        <v>44377</v>
      </c>
      <c r="FO842" s="148" t="b">
        <f>IFERROR(INDEX('Avtal för korttidsarbete'!R:R,MATCH(D842,'Avtal för korttidsarbete'!$G:$G,0)),TRUE)</f>
        <v>1</v>
      </c>
      <c r="FP842" s="135" t="str">
        <f>IF(FO842,"-",INDEX('Avtal för korttidsarbete'!$D:$D,MATCH(D842,'Avtal för korttidsarbete'!$G:$G,0)))</f>
        <v>-</v>
      </c>
      <c r="FQ842" s="113" t="b">
        <f>IFERROR(G842&gt;INDEX(Uppsägningar!E:E,MATCH(C842,Uppsägningar!C:C,0)),FALSE)</f>
        <v>0</v>
      </c>
    </row>
    <row r="843" spans="1:173" x14ac:dyDescent="0.25">
      <c r="A843" s="19">
        <v>827</v>
      </c>
      <c r="B843" s="20"/>
      <c r="C843" s="183"/>
      <c r="D843" s="66"/>
      <c r="E843" s="212">
        <f>IFERROR(INDEX(Admin!$C$7:$C$10,MATCH(FP843,TblNivåValTExt,0)),0)</f>
        <v>0</v>
      </c>
      <c r="F843" s="1"/>
      <c r="G843" s="1"/>
      <c r="H843" s="78"/>
      <c r="I843" s="181"/>
      <c r="J843" s="181"/>
      <c r="K843" s="182"/>
      <c r="L843" s="182"/>
      <c r="M843" s="181"/>
      <c r="N843" s="181"/>
      <c r="O843" s="181"/>
      <c r="P843" s="182"/>
      <c r="Q843" s="182"/>
      <c r="R843" s="181"/>
      <c r="S843" s="181"/>
      <c r="T843" s="181"/>
      <c r="U843" s="182"/>
      <c r="V843" s="182"/>
      <c r="W843" s="181"/>
      <c r="X843" s="181"/>
      <c r="Y843" s="181"/>
      <c r="Z843" s="182"/>
      <c r="AA843" s="182"/>
      <c r="AB843" s="181"/>
      <c r="AC843" s="181"/>
      <c r="AD843" s="181"/>
      <c r="AE843" s="182"/>
      <c r="AF843" s="182"/>
      <c r="AG843" s="181"/>
      <c r="AH843" s="181"/>
      <c r="AI843" s="181"/>
      <c r="AJ843" s="182"/>
      <c r="AK843" s="182"/>
      <c r="AL843" s="181"/>
      <c r="AM843" s="181"/>
      <c r="AN843" s="181"/>
      <c r="AO843" s="182"/>
      <c r="AP843" s="182"/>
      <c r="AQ843" s="181"/>
      <c r="AR843" s="181"/>
      <c r="AS843" s="181"/>
      <c r="AT843" s="182"/>
      <c r="AU843" s="182"/>
      <c r="AV843" s="181"/>
      <c r="AW843" s="181"/>
      <c r="AX843" s="181"/>
      <c r="AY843" s="182"/>
      <c r="AZ843" s="182"/>
      <c r="BA843" s="181"/>
      <c r="BB843" s="181"/>
      <c r="BC843" s="181"/>
      <c r="BD843" s="182"/>
      <c r="BE843" s="182"/>
      <c r="BF843" s="181"/>
      <c r="BG843" s="180">
        <f t="shared" si="1377"/>
        <v>0</v>
      </c>
      <c r="BH843" s="116" t="str">
        <f t="shared" si="1378"/>
        <v/>
      </c>
      <c r="BI843" s="80" t="b">
        <f t="shared" si="1326"/>
        <v>0</v>
      </c>
      <c r="BJ843" s="80" t="str">
        <f t="shared" si="1327"/>
        <v/>
      </c>
      <c r="BK843" s="80" t="b">
        <f t="shared" si="1379"/>
        <v>0</v>
      </c>
      <c r="BL843" s="13" t="str">
        <f t="shared" si="1328"/>
        <v/>
      </c>
      <c r="BM843" s="13" t="b">
        <f t="shared" si="1380"/>
        <v>0</v>
      </c>
      <c r="BN843" s="35" t="str">
        <f t="shared" si="1329"/>
        <v/>
      </c>
      <c r="BO843" s="13" t="b">
        <f t="shared" si="1330"/>
        <v>0</v>
      </c>
      <c r="BP843" s="35" t="str">
        <f t="shared" si="1331"/>
        <v/>
      </c>
      <c r="BQ843" s="13" t="b">
        <f t="shared" si="1332"/>
        <v>0</v>
      </c>
      <c r="BR843" s="35" t="str">
        <f t="shared" si="1333"/>
        <v/>
      </c>
      <c r="BS843" s="35" t="b">
        <f t="shared" si="1334"/>
        <v>0</v>
      </c>
      <c r="BT843" s="35" t="str">
        <f t="shared" si="1335"/>
        <v/>
      </c>
      <c r="BU843" s="35" t="b">
        <f t="shared" si="1336"/>
        <v>0</v>
      </c>
      <c r="BV843" s="35" t="str">
        <f t="shared" si="1337"/>
        <v/>
      </c>
      <c r="BW843" s="13" t="b">
        <f t="shared" si="1412"/>
        <v>0</v>
      </c>
      <c r="BX843" s="35" t="str">
        <f t="shared" si="1338"/>
        <v/>
      </c>
      <c r="BY843" s="265" t="b">
        <f t="shared" si="1381"/>
        <v>0</v>
      </c>
      <c r="BZ843" s="35" t="str">
        <f t="shared" si="1339"/>
        <v/>
      </c>
      <c r="CA843" s="265" t="b">
        <f t="shared" si="1382"/>
        <v>0</v>
      </c>
      <c r="CB843" s="35" t="str">
        <f t="shared" si="1340"/>
        <v/>
      </c>
      <c r="CC843" s="272" t="b">
        <f t="shared" si="1383"/>
        <v>0</v>
      </c>
      <c r="CD843" s="35" t="str">
        <f t="shared" si="1341"/>
        <v/>
      </c>
      <c r="CE843" s="13" t="b">
        <f t="shared" si="1342"/>
        <v>0</v>
      </c>
      <c r="CF843" s="35" t="str">
        <f t="shared" si="1343"/>
        <v/>
      </c>
      <c r="CG843" s="179">
        <f t="shared" si="1344"/>
        <v>0</v>
      </c>
      <c r="CH843" s="179">
        <f t="shared" si="1345"/>
        <v>0</v>
      </c>
      <c r="CI843" s="218">
        <f t="shared" si="1384"/>
        <v>0</v>
      </c>
      <c r="CJ843" s="218">
        <f t="shared" si="1385"/>
        <v>0</v>
      </c>
      <c r="CK843" s="218">
        <f t="shared" si="1386"/>
        <v>0</v>
      </c>
      <c r="CL843" s="218">
        <f t="shared" si="1387"/>
        <v>0</v>
      </c>
      <c r="CM843" s="218">
        <f t="shared" si="1388"/>
        <v>0</v>
      </c>
      <c r="CN843" s="218">
        <f t="shared" si="1389"/>
        <v>0</v>
      </c>
      <c r="CO843" s="218">
        <f t="shared" si="1390"/>
        <v>0</v>
      </c>
      <c r="CP843" s="218">
        <f t="shared" si="1391"/>
        <v>0</v>
      </c>
      <c r="CQ843" s="218">
        <f t="shared" si="1392"/>
        <v>0</v>
      </c>
      <c r="CR843" s="218">
        <f t="shared" si="1393"/>
        <v>0</v>
      </c>
      <c r="CS843" s="14">
        <f t="shared" si="1346"/>
        <v>0</v>
      </c>
      <c r="CT843" s="236">
        <f t="shared" si="1347"/>
        <v>0</v>
      </c>
      <c r="CU843" s="237">
        <f t="shared" si="1423"/>
        <v>0</v>
      </c>
      <c r="CV843" s="16">
        <f t="shared" si="1423"/>
        <v>0</v>
      </c>
      <c r="CW843" s="16">
        <f t="shared" si="1423"/>
        <v>0</v>
      </c>
      <c r="CX843" s="16">
        <f t="shared" si="1423"/>
        <v>0</v>
      </c>
      <c r="CY843" s="16">
        <f t="shared" si="1423"/>
        <v>0</v>
      </c>
      <c r="CZ843" s="16">
        <f t="shared" si="1423"/>
        <v>0</v>
      </c>
      <c r="DA843" s="16">
        <f t="shared" si="1423"/>
        <v>0</v>
      </c>
      <c r="DB843" s="16">
        <f t="shared" si="1423"/>
        <v>0</v>
      </c>
      <c r="DC843" s="16">
        <f t="shared" si="1423"/>
        <v>0</v>
      </c>
      <c r="DD843" s="238">
        <f t="shared" si="1423"/>
        <v>0</v>
      </c>
      <c r="DE843" s="232">
        <f t="shared" si="1424"/>
        <v>0</v>
      </c>
      <c r="DF843" s="132">
        <f t="shared" si="1424"/>
        <v>0</v>
      </c>
      <c r="DG843" s="132">
        <f t="shared" si="1424"/>
        <v>0</v>
      </c>
      <c r="DH843" s="132">
        <f t="shared" si="1424"/>
        <v>0</v>
      </c>
      <c r="DI843" s="132">
        <f t="shared" si="1424"/>
        <v>0</v>
      </c>
      <c r="DJ843" s="132">
        <f t="shared" si="1424"/>
        <v>0</v>
      </c>
      <c r="DK843" s="132">
        <f t="shared" si="1424"/>
        <v>0</v>
      </c>
      <c r="DL843" s="132">
        <f t="shared" si="1424"/>
        <v>0</v>
      </c>
      <c r="DM843" s="132">
        <f t="shared" si="1424"/>
        <v>0</v>
      </c>
      <c r="DN843" s="233">
        <f t="shared" si="1424"/>
        <v>0</v>
      </c>
      <c r="DO843" s="232">
        <f t="shared" si="1348"/>
        <v>0</v>
      </c>
      <c r="DP843" s="132">
        <f t="shared" si="1349"/>
        <v>0</v>
      </c>
      <c r="DQ843" s="132">
        <f t="shared" si="1350"/>
        <v>0</v>
      </c>
      <c r="DR843" s="132">
        <f t="shared" si="1351"/>
        <v>0</v>
      </c>
      <c r="DS843" s="132">
        <f t="shared" si="1352"/>
        <v>0</v>
      </c>
      <c r="DT843" s="132">
        <f t="shared" si="1353"/>
        <v>0</v>
      </c>
      <c r="DU843" s="132">
        <f t="shared" si="1354"/>
        <v>0</v>
      </c>
      <c r="DV843" s="132">
        <f t="shared" si="1355"/>
        <v>0</v>
      </c>
      <c r="DW843" s="132">
        <f t="shared" si="1356"/>
        <v>0</v>
      </c>
      <c r="DX843" s="233">
        <f t="shared" si="1357"/>
        <v>0</v>
      </c>
      <c r="DY843" s="231" t="b">
        <f t="shared" si="1394"/>
        <v>0</v>
      </c>
      <c r="DZ843" s="163"/>
      <c r="EA843" s="226" t="str">
        <f t="shared" si="1395"/>
        <v/>
      </c>
      <c r="EB843" s="178" t="str">
        <f t="shared" si="1396"/>
        <v/>
      </c>
      <c r="EC843" s="178" t="str">
        <f t="shared" si="1397"/>
        <v/>
      </c>
      <c r="ED843" s="178" t="str">
        <f t="shared" si="1398"/>
        <v/>
      </c>
      <c r="EE843" s="178" t="str">
        <f t="shared" si="1399"/>
        <v/>
      </c>
      <c r="EF843" s="178" t="str">
        <f t="shared" si="1400"/>
        <v/>
      </c>
      <c r="EG843" s="178" t="str">
        <f t="shared" si="1401"/>
        <v/>
      </c>
      <c r="EH843" s="178" t="str">
        <f t="shared" si="1402"/>
        <v/>
      </c>
      <c r="EI843" s="178" t="str">
        <f t="shared" si="1403"/>
        <v/>
      </c>
      <c r="EJ843" s="227" t="str">
        <f t="shared" si="1404"/>
        <v/>
      </c>
      <c r="EK843" s="230" t="str">
        <f t="shared" si="1358"/>
        <v/>
      </c>
      <c r="EL843" s="177" t="str">
        <f t="shared" si="1359"/>
        <v/>
      </c>
      <c r="EM843" s="177" t="str">
        <f t="shared" si="1360"/>
        <v/>
      </c>
      <c r="EN843" s="177" t="str">
        <f t="shared" si="1361"/>
        <v/>
      </c>
      <c r="EO843" s="177" t="str">
        <f t="shared" si="1362"/>
        <v/>
      </c>
      <c r="EP843" s="177" t="str">
        <f t="shared" si="1363"/>
        <v/>
      </c>
      <c r="EQ843" s="177" t="str">
        <f t="shared" si="1364"/>
        <v/>
      </c>
      <c r="ER843" s="177" t="str">
        <f t="shared" si="1365"/>
        <v/>
      </c>
      <c r="ES843" s="177" t="str">
        <f t="shared" si="1366"/>
        <v/>
      </c>
      <c r="ET843" s="177" t="str">
        <f t="shared" si="1367"/>
        <v/>
      </c>
      <c r="EU843" s="229" t="e">
        <f t="shared" si="1368"/>
        <v>#VALUE!</v>
      </c>
      <c r="EV843" s="27" t="e">
        <f t="shared" si="1369"/>
        <v>#VALUE!</v>
      </c>
      <c r="EW843" s="27" t="e">
        <f t="shared" si="1370"/>
        <v>#VALUE!</v>
      </c>
      <c r="EX843" s="28" t="e">
        <f t="shared" si="1371"/>
        <v>#VALUE!</v>
      </c>
      <c r="EY843" s="28" t="e">
        <f t="shared" si="1372"/>
        <v>#VALUE!</v>
      </c>
      <c r="EZ843" s="28" t="b">
        <f t="shared" si="1373"/>
        <v>0</v>
      </c>
      <c r="FA843" s="176" t="str">
        <f t="shared" si="1374"/>
        <v/>
      </c>
      <c r="FB843" s="27" t="e" cm="1">
        <f t="array" aca="1" ref="FB843" ca="1">TEXT(RIGHT(10-RIGHT(SUM(INDEX(1*(MID(MID(C843,1,1)*2,ROW(INDIRECT("1:"&amp;LEN(MID(C843,1,1)*2))),1)),,))+MID(C843,2,1)+
SUM(INDEX(1*(MID(MID(C843,3,1)*2,ROW(INDIRECT("1:"&amp;LEN(MID(C843,3,1)*2))),1)),,))+MID(C843,4,1)+
SUM(INDEX(1*(MID(MID(C843,5,1)*2,ROW(INDIRECT("1:"&amp;LEN(MID(C843,5,1)*2))),1)),,))+MID(C843,6,1)+
SUM(INDEX(1*(MID(MID(C843,8,1)*2,ROW(INDIRECT("1:"&amp;LEN(MID(C843,8,1)*2))),1)),,))+MID(C843,9,1)+
SUM(INDEX(1*(MID(MID(C843,10,1)*2,ROW(INDIRECT("1:"&amp;LEN(MID(C843,10,1)*2))),1)),,)),1),1),"0")</f>
        <v>#VALUE!</v>
      </c>
      <c r="FC843" s="27" t="str">
        <f t="shared" si="1375"/>
        <v/>
      </c>
      <c r="FD843" s="29" t="b">
        <f t="shared" si="1376"/>
        <v>0</v>
      </c>
      <c r="FE843" s="112" t="b">
        <f>IFERROR(MATCH(D843,'Avtal för korttidsarbete'!$G$13:$G$1012,0),TRUE)</f>
        <v>1</v>
      </c>
      <c r="FF843" s="112" t="b">
        <f t="shared" si="1405"/>
        <v>0</v>
      </c>
      <c r="FG843" s="113" t="str" cm="1">
        <f t="array" ref="FG843">IF(FE843=TRUE,"x",INDEX('Avtal för korttidsarbete'!$E$13:$E$1012,$FE843))</f>
        <v>x</v>
      </c>
      <c r="FH843" s="113" t="str" cm="1">
        <f t="array" ref="FH843">IF(FE843=TRUE,"x",INDEX('Avtal för korttidsarbete'!$F$13:$F$1012,$FE843))</f>
        <v>x</v>
      </c>
      <c r="FI843" s="112" t="b">
        <f t="shared" si="1406"/>
        <v>0</v>
      </c>
      <c r="FJ843" s="135">
        <f t="shared" si="1407"/>
        <v>44166</v>
      </c>
      <c r="FK843" s="135">
        <f t="shared" si="1408"/>
        <v>44377</v>
      </c>
      <c r="FL843" s="112" t="b">
        <f t="shared" si="1409"/>
        <v>0</v>
      </c>
      <c r="FM843" s="113">
        <f t="shared" si="1410"/>
        <v>44166</v>
      </c>
      <c r="FN843" s="135">
        <f t="shared" si="1411"/>
        <v>44377</v>
      </c>
      <c r="FO843" s="148" t="b">
        <f>IFERROR(INDEX('Avtal för korttidsarbete'!R:R,MATCH(D843,'Avtal för korttidsarbete'!$G:$G,0)),TRUE)</f>
        <v>1</v>
      </c>
      <c r="FP843" s="135" t="str">
        <f>IF(FO843,"-",INDEX('Avtal för korttidsarbete'!$D:$D,MATCH(D843,'Avtal för korttidsarbete'!$G:$G,0)))</f>
        <v>-</v>
      </c>
      <c r="FQ843" s="113" t="b">
        <f>IFERROR(G843&gt;INDEX(Uppsägningar!E:E,MATCH(C843,Uppsägningar!C:C,0)),FALSE)</f>
        <v>0</v>
      </c>
    </row>
    <row r="844" spans="1:173" x14ac:dyDescent="0.25">
      <c r="A844" s="19">
        <v>828</v>
      </c>
      <c r="B844" s="20"/>
      <c r="C844" s="183"/>
      <c r="D844" s="66"/>
      <c r="E844" s="212">
        <f>IFERROR(INDEX(Admin!$C$7:$C$10,MATCH(FP844,TblNivåValTExt,0)),0)</f>
        <v>0</v>
      </c>
      <c r="F844" s="1"/>
      <c r="G844" s="1"/>
      <c r="H844" s="78"/>
      <c r="I844" s="181"/>
      <c r="J844" s="181"/>
      <c r="K844" s="182"/>
      <c r="L844" s="182"/>
      <c r="M844" s="181"/>
      <c r="N844" s="181"/>
      <c r="O844" s="181"/>
      <c r="P844" s="182"/>
      <c r="Q844" s="182"/>
      <c r="R844" s="181"/>
      <c r="S844" s="181"/>
      <c r="T844" s="181"/>
      <c r="U844" s="182"/>
      <c r="V844" s="182"/>
      <c r="W844" s="181"/>
      <c r="X844" s="181"/>
      <c r="Y844" s="181"/>
      <c r="Z844" s="182"/>
      <c r="AA844" s="182"/>
      <c r="AB844" s="181"/>
      <c r="AC844" s="181"/>
      <c r="AD844" s="181"/>
      <c r="AE844" s="182"/>
      <c r="AF844" s="182"/>
      <c r="AG844" s="181"/>
      <c r="AH844" s="181"/>
      <c r="AI844" s="181"/>
      <c r="AJ844" s="182"/>
      <c r="AK844" s="182"/>
      <c r="AL844" s="181"/>
      <c r="AM844" s="181"/>
      <c r="AN844" s="181"/>
      <c r="AO844" s="182"/>
      <c r="AP844" s="182"/>
      <c r="AQ844" s="181"/>
      <c r="AR844" s="181"/>
      <c r="AS844" s="181"/>
      <c r="AT844" s="182"/>
      <c r="AU844" s="182"/>
      <c r="AV844" s="181"/>
      <c r="AW844" s="181"/>
      <c r="AX844" s="181"/>
      <c r="AY844" s="182"/>
      <c r="AZ844" s="182"/>
      <c r="BA844" s="181"/>
      <c r="BB844" s="181"/>
      <c r="BC844" s="181"/>
      <c r="BD844" s="182"/>
      <c r="BE844" s="182"/>
      <c r="BF844" s="181"/>
      <c r="BG844" s="180">
        <f t="shared" si="1377"/>
        <v>0</v>
      </c>
      <c r="BH844" s="116" t="str">
        <f t="shared" si="1378"/>
        <v/>
      </c>
      <c r="BI844" s="80" t="b">
        <f t="shared" si="1326"/>
        <v>0</v>
      </c>
      <c r="BJ844" s="80" t="str">
        <f t="shared" si="1327"/>
        <v/>
      </c>
      <c r="BK844" s="80" t="b">
        <f t="shared" si="1379"/>
        <v>0</v>
      </c>
      <c r="BL844" s="13" t="str">
        <f t="shared" si="1328"/>
        <v/>
      </c>
      <c r="BM844" s="13" t="b">
        <f t="shared" si="1380"/>
        <v>0</v>
      </c>
      <c r="BN844" s="35" t="str">
        <f t="shared" si="1329"/>
        <v/>
      </c>
      <c r="BO844" s="13" t="b">
        <f t="shared" si="1330"/>
        <v>0</v>
      </c>
      <c r="BP844" s="35" t="str">
        <f t="shared" si="1331"/>
        <v/>
      </c>
      <c r="BQ844" s="13" t="b">
        <f t="shared" si="1332"/>
        <v>0</v>
      </c>
      <c r="BR844" s="35" t="str">
        <f t="shared" si="1333"/>
        <v/>
      </c>
      <c r="BS844" s="35" t="b">
        <f t="shared" si="1334"/>
        <v>0</v>
      </c>
      <c r="BT844" s="35" t="str">
        <f t="shared" si="1335"/>
        <v/>
      </c>
      <c r="BU844" s="35" t="b">
        <f t="shared" si="1336"/>
        <v>0</v>
      </c>
      <c r="BV844" s="35" t="str">
        <f t="shared" si="1337"/>
        <v/>
      </c>
      <c r="BW844" s="13" t="b">
        <f t="shared" si="1412"/>
        <v>0</v>
      </c>
      <c r="BX844" s="35" t="str">
        <f t="shared" si="1338"/>
        <v/>
      </c>
      <c r="BY844" s="265" t="b">
        <f t="shared" si="1381"/>
        <v>0</v>
      </c>
      <c r="BZ844" s="35" t="str">
        <f t="shared" si="1339"/>
        <v/>
      </c>
      <c r="CA844" s="265" t="b">
        <f t="shared" si="1382"/>
        <v>0</v>
      </c>
      <c r="CB844" s="35" t="str">
        <f t="shared" si="1340"/>
        <v/>
      </c>
      <c r="CC844" s="272" t="b">
        <f t="shared" si="1383"/>
        <v>0</v>
      </c>
      <c r="CD844" s="35" t="str">
        <f t="shared" si="1341"/>
        <v/>
      </c>
      <c r="CE844" s="13" t="b">
        <f t="shared" si="1342"/>
        <v>0</v>
      </c>
      <c r="CF844" s="35" t="str">
        <f t="shared" si="1343"/>
        <v/>
      </c>
      <c r="CG844" s="179">
        <f t="shared" si="1344"/>
        <v>0</v>
      </c>
      <c r="CH844" s="179">
        <f t="shared" si="1345"/>
        <v>0</v>
      </c>
      <c r="CI844" s="218">
        <f t="shared" si="1384"/>
        <v>0</v>
      </c>
      <c r="CJ844" s="218">
        <f t="shared" si="1385"/>
        <v>0</v>
      </c>
      <c r="CK844" s="218">
        <f t="shared" si="1386"/>
        <v>0</v>
      </c>
      <c r="CL844" s="218">
        <f t="shared" si="1387"/>
        <v>0</v>
      </c>
      <c r="CM844" s="218">
        <f t="shared" si="1388"/>
        <v>0</v>
      </c>
      <c r="CN844" s="218">
        <f t="shared" si="1389"/>
        <v>0</v>
      </c>
      <c r="CO844" s="218">
        <f t="shared" si="1390"/>
        <v>0</v>
      </c>
      <c r="CP844" s="218">
        <f t="shared" si="1391"/>
        <v>0</v>
      </c>
      <c r="CQ844" s="218">
        <f t="shared" si="1392"/>
        <v>0</v>
      </c>
      <c r="CR844" s="218">
        <f t="shared" si="1393"/>
        <v>0</v>
      </c>
      <c r="CS844" s="14">
        <f t="shared" si="1346"/>
        <v>0</v>
      </c>
      <c r="CT844" s="236">
        <f t="shared" si="1347"/>
        <v>0</v>
      </c>
      <c r="CU844" s="237">
        <f t="shared" si="1423"/>
        <v>0</v>
      </c>
      <c r="CV844" s="16">
        <f t="shared" si="1423"/>
        <v>0</v>
      </c>
      <c r="CW844" s="16">
        <f t="shared" si="1423"/>
        <v>0</v>
      </c>
      <c r="CX844" s="16">
        <f t="shared" si="1423"/>
        <v>0</v>
      </c>
      <c r="CY844" s="16">
        <f t="shared" si="1423"/>
        <v>0</v>
      </c>
      <c r="CZ844" s="16">
        <f t="shared" si="1423"/>
        <v>0</v>
      </c>
      <c r="DA844" s="16">
        <f t="shared" si="1423"/>
        <v>0</v>
      </c>
      <c r="DB844" s="16">
        <f t="shared" si="1423"/>
        <v>0</v>
      </c>
      <c r="DC844" s="16">
        <f t="shared" si="1423"/>
        <v>0</v>
      </c>
      <c r="DD844" s="238">
        <f t="shared" si="1423"/>
        <v>0</v>
      </c>
      <c r="DE844" s="232">
        <f t="shared" si="1424"/>
        <v>0</v>
      </c>
      <c r="DF844" s="132">
        <f t="shared" si="1424"/>
        <v>0</v>
      </c>
      <c r="DG844" s="132">
        <f t="shared" si="1424"/>
        <v>0</v>
      </c>
      <c r="DH844" s="132">
        <f t="shared" si="1424"/>
        <v>0</v>
      </c>
      <c r="DI844" s="132">
        <f t="shared" si="1424"/>
        <v>0</v>
      </c>
      <c r="DJ844" s="132">
        <f t="shared" si="1424"/>
        <v>0</v>
      </c>
      <c r="DK844" s="132">
        <f t="shared" si="1424"/>
        <v>0</v>
      </c>
      <c r="DL844" s="132">
        <f t="shared" si="1424"/>
        <v>0</v>
      </c>
      <c r="DM844" s="132">
        <f t="shared" si="1424"/>
        <v>0</v>
      </c>
      <c r="DN844" s="233">
        <f t="shared" si="1424"/>
        <v>0</v>
      </c>
      <c r="DO844" s="232">
        <f t="shared" si="1348"/>
        <v>0</v>
      </c>
      <c r="DP844" s="132">
        <f t="shared" si="1349"/>
        <v>0</v>
      </c>
      <c r="DQ844" s="132">
        <f t="shared" si="1350"/>
        <v>0</v>
      </c>
      <c r="DR844" s="132">
        <f t="shared" si="1351"/>
        <v>0</v>
      </c>
      <c r="DS844" s="132">
        <f t="shared" si="1352"/>
        <v>0</v>
      </c>
      <c r="DT844" s="132">
        <f t="shared" si="1353"/>
        <v>0</v>
      </c>
      <c r="DU844" s="132">
        <f t="shared" si="1354"/>
        <v>0</v>
      </c>
      <c r="DV844" s="132">
        <f t="shared" si="1355"/>
        <v>0</v>
      </c>
      <c r="DW844" s="132">
        <f t="shared" si="1356"/>
        <v>0</v>
      </c>
      <c r="DX844" s="233">
        <f t="shared" si="1357"/>
        <v>0</v>
      </c>
      <c r="DY844" s="231" t="b">
        <f t="shared" si="1394"/>
        <v>0</v>
      </c>
      <c r="DZ844" s="163"/>
      <c r="EA844" s="226" t="str">
        <f t="shared" si="1395"/>
        <v/>
      </c>
      <c r="EB844" s="178" t="str">
        <f t="shared" si="1396"/>
        <v/>
      </c>
      <c r="EC844" s="178" t="str">
        <f t="shared" si="1397"/>
        <v/>
      </c>
      <c r="ED844" s="178" t="str">
        <f t="shared" si="1398"/>
        <v/>
      </c>
      <c r="EE844" s="178" t="str">
        <f t="shared" si="1399"/>
        <v/>
      </c>
      <c r="EF844" s="178" t="str">
        <f t="shared" si="1400"/>
        <v/>
      </c>
      <c r="EG844" s="178" t="str">
        <f t="shared" si="1401"/>
        <v/>
      </c>
      <c r="EH844" s="178" t="str">
        <f t="shared" si="1402"/>
        <v/>
      </c>
      <c r="EI844" s="178" t="str">
        <f t="shared" si="1403"/>
        <v/>
      </c>
      <c r="EJ844" s="227" t="str">
        <f t="shared" si="1404"/>
        <v/>
      </c>
      <c r="EK844" s="230" t="str">
        <f t="shared" si="1358"/>
        <v/>
      </c>
      <c r="EL844" s="177" t="str">
        <f t="shared" si="1359"/>
        <v/>
      </c>
      <c r="EM844" s="177" t="str">
        <f t="shared" si="1360"/>
        <v/>
      </c>
      <c r="EN844" s="177" t="str">
        <f t="shared" si="1361"/>
        <v/>
      </c>
      <c r="EO844" s="177" t="str">
        <f t="shared" si="1362"/>
        <v/>
      </c>
      <c r="EP844" s="177" t="str">
        <f t="shared" si="1363"/>
        <v/>
      </c>
      <c r="EQ844" s="177" t="str">
        <f t="shared" si="1364"/>
        <v/>
      </c>
      <c r="ER844" s="177" t="str">
        <f t="shared" si="1365"/>
        <v/>
      </c>
      <c r="ES844" s="177" t="str">
        <f t="shared" si="1366"/>
        <v/>
      </c>
      <c r="ET844" s="177" t="str">
        <f t="shared" si="1367"/>
        <v/>
      </c>
      <c r="EU844" s="229" t="e">
        <f t="shared" si="1368"/>
        <v>#VALUE!</v>
      </c>
      <c r="EV844" s="27" t="e">
        <f t="shared" si="1369"/>
        <v>#VALUE!</v>
      </c>
      <c r="EW844" s="27" t="e">
        <f t="shared" si="1370"/>
        <v>#VALUE!</v>
      </c>
      <c r="EX844" s="28" t="e">
        <f t="shared" si="1371"/>
        <v>#VALUE!</v>
      </c>
      <c r="EY844" s="28" t="e">
        <f t="shared" si="1372"/>
        <v>#VALUE!</v>
      </c>
      <c r="EZ844" s="28" t="b">
        <f t="shared" si="1373"/>
        <v>0</v>
      </c>
      <c r="FA844" s="176" t="str">
        <f t="shared" si="1374"/>
        <v/>
      </c>
      <c r="FB844" s="27" t="e" cm="1">
        <f t="array" aca="1" ref="FB844" ca="1">TEXT(RIGHT(10-RIGHT(SUM(INDEX(1*(MID(MID(C844,1,1)*2,ROW(INDIRECT("1:"&amp;LEN(MID(C844,1,1)*2))),1)),,))+MID(C844,2,1)+
SUM(INDEX(1*(MID(MID(C844,3,1)*2,ROW(INDIRECT("1:"&amp;LEN(MID(C844,3,1)*2))),1)),,))+MID(C844,4,1)+
SUM(INDEX(1*(MID(MID(C844,5,1)*2,ROW(INDIRECT("1:"&amp;LEN(MID(C844,5,1)*2))),1)),,))+MID(C844,6,1)+
SUM(INDEX(1*(MID(MID(C844,8,1)*2,ROW(INDIRECT("1:"&amp;LEN(MID(C844,8,1)*2))),1)),,))+MID(C844,9,1)+
SUM(INDEX(1*(MID(MID(C844,10,1)*2,ROW(INDIRECT("1:"&amp;LEN(MID(C844,10,1)*2))),1)),,)),1),1),"0")</f>
        <v>#VALUE!</v>
      </c>
      <c r="FC844" s="27" t="str">
        <f t="shared" si="1375"/>
        <v/>
      </c>
      <c r="FD844" s="29" t="b">
        <f t="shared" si="1376"/>
        <v>0</v>
      </c>
      <c r="FE844" s="112" t="b">
        <f>IFERROR(MATCH(D844,'Avtal för korttidsarbete'!$G$13:$G$1012,0),TRUE)</f>
        <v>1</v>
      </c>
      <c r="FF844" s="112" t="b">
        <f t="shared" si="1405"/>
        <v>0</v>
      </c>
      <c r="FG844" s="113" t="str" cm="1">
        <f t="array" ref="FG844">IF(FE844=TRUE,"x",INDEX('Avtal för korttidsarbete'!$E$13:$E$1012,$FE844))</f>
        <v>x</v>
      </c>
      <c r="FH844" s="113" t="str" cm="1">
        <f t="array" ref="FH844">IF(FE844=TRUE,"x",INDEX('Avtal för korttidsarbete'!$F$13:$F$1012,$FE844))</f>
        <v>x</v>
      </c>
      <c r="FI844" s="112" t="b">
        <f t="shared" si="1406"/>
        <v>0</v>
      </c>
      <c r="FJ844" s="135">
        <f t="shared" si="1407"/>
        <v>44166</v>
      </c>
      <c r="FK844" s="135">
        <f t="shared" si="1408"/>
        <v>44377</v>
      </c>
      <c r="FL844" s="112" t="b">
        <f t="shared" si="1409"/>
        <v>0</v>
      </c>
      <c r="FM844" s="113">
        <f t="shared" si="1410"/>
        <v>44166</v>
      </c>
      <c r="FN844" s="135">
        <f t="shared" si="1411"/>
        <v>44377</v>
      </c>
      <c r="FO844" s="148" t="b">
        <f>IFERROR(INDEX('Avtal för korttidsarbete'!R:R,MATCH(D844,'Avtal för korttidsarbete'!$G:$G,0)),TRUE)</f>
        <v>1</v>
      </c>
      <c r="FP844" s="135" t="str">
        <f>IF(FO844,"-",INDEX('Avtal för korttidsarbete'!$D:$D,MATCH(D844,'Avtal för korttidsarbete'!$G:$G,0)))</f>
        <v>-</v>
      </c>
      <c r="FQ844" s="113" t="b">
        <f>IFERROR(G844&gt;INDEX(Uppsägningar!E:E,MATCH(C844,Uppsägningar!C:C,0)),FALSE)</f>
        <v>0</v>
      </c>
    </row>
    <row r="845" spans="1:173" x14ac:dyDescent="0.25">
      <c r="A845" s="19">
        <v>829</v>
      </c>
      <c r="B845" s="20"/>
      <c r="C845" s="183"/>
      <c r="D845" s="66"/>
      <c r="E845" s="212">
        <f>IFERROR(INDEX(Admin!$C$7:$C$10,MATCH(FP845,TblNivåValTExt,0)),0)</f>
        <v>0</v>
      </c>
      <c r="F845" s="1"/>
      <c r="G845" s="1"/>
      <c r="H845" s="78"/>
      <c r="I845" s="181"/>
      <c r="J845" s="181"/>
      <c r="K845" s="182"/>
      <c r="L845" s="182"/>
      <c r="M845" s="181"/>
      <c r="N845" s="181"/>
      <c r="O845" s="181"/>
      <c r="P845" s="182"/>
      <c r="Q845" s="182"/>
      <c r="R845" s="181"/>
      <c r="S845" s="181"/>
      <c r="T845" s="181"/>
      <c r="U845" s="182"/>
      <c r="V845" s="182"/>
      <c r="W845" s="181"/>
      <c r="X845" s="181"/>
      <c r="Y845" s="181"/>
      <c r="Z845" s="182"/>
      <c r="AA845" s="182"/>
      <c r="AB845" s="181"/>
      <c r="AC845" s="181"/>
      <c r="AD845" s="181"/>
      <c r="AE845" s="182"/>
      <c r="AF845" s="182"/>
      <c r="AG845" s="181"/>
      <c r="AH845" s="181"/>
      <c r="AI845" s="181"/>
      <c r="AJ845" s="182"/>
      <c r="AK845" s="182"/>
      <c r="AL845" s="181"/>
      <c r="AM845" s="181"/>
      <c r="AN845" s="181"/>
      <c r="AO845" s="182"/>
      <c r="AP845" s="182"/>
      <c r="AQ845" s="181"/>
      <c r="AR845" s="181"/>
      <c r="AS845" s="181"/>
      <c r="AT845" s="182"/>
      <c r="AU845" s="182"/>
      <c r="AV845" s="181"/>
      <c r="AW845" s="181"/>
      <c r="AX845" s="181"/>
      <c r="AY845" s="182"/>
      <c r="AZ845" s="182"/>
      <c r="BA845" s="181"/>
      <c r="BB845" s="181"/>
      <c r="BC845" s="181"/>
      <c r="BD845" s="182"/>
      <c r="BE845" s="182"/>
      <c r="BF845" s="181"/>
      <c r="BG845" s="180">
        <f t="shared" si="1377"/>
        <v>0</v>
      </c>
      <c r="BH845" s="116" t="str">
        <f t="shared" si="1378"/>
        <v/>
      </c>
      <c r="BI845" s="80" t="b">
        <f t="shared" si="1326"/>
        <v>0</v>
      </c>
      <c r="BJ845" s="80" t="str">
        <f t="shared" si="1327"/>
        <v/>
      </c>
      <c r="BK845" s="80" t="b">
        <f t="shared" si="1379"/>
        <v>0</v>
      </c>
      <c r="BL845" s="13" t="str">
        <f t="shared" si="1328"/>
        <v/>
      </c>
      <c r="BM845" s="13" t="b">
        <f t="shared" si="1380"/>
        <v>0</v>
      </c>
      <c r="BN845" s="35" t="str">
        <f t="shared" si="1329"/>
        <v/>
      </c>
      <c r="BO845" s="13" t="b">
        <f t="shared" si="1330"/>
        <v>0</v>
      </c>
      <c r="BP845" s="35" t="str">
        <f t="shared" si="1331"/>
        <v/>
      </c>
      <c r="BQ845" s="13" t="b">
        <f t="shared" si="1332"/>
        <v>0</v>
      </c>
      <c r="BR845" s="35" t="str">
        <f t="shared" si="1333"/>
        <v/>
      </c>
      <c r="BS845" s="35" t="b">
        <f t="shared" si="1334"/>
        <v>0</v>
      </c>
      <c r="BT845" s="35" t="str">
        <f t="shared" si="1335"/>
        <v/>
      </c>
      <c r="BU845" s="35" t="b">
        <f t="shared" si="1336"/>
        <v>0</v>
      </c>
      <c r="BV845" s="35" t="str">
        <f t="shared" si="1337"/>
        <v/>
      </c>
      <c r="BW845" s="13" t="b">
        <f t="shared" si="1412"/>
        <v>0</v>
      </c>
      <c r="BX845" s="35" t="str">
        <f t="shared" si="1338"/>
        <v/>
      </c>
      <c r="BY845" s="265" t="b">
        <f t="shared" si="1381"/>
        <v>0</v>
      </c>
      <c r="BZ845" s="35" t="str">
        <f t="shared" si="1339"/>
        <v/>
      </c>
      <c r="CA845" s="265" t="b">
        <f t="shared" si="1382"/>
        <v>0</v>
      </c>
      <c r="CB845" s="35" t="str">
        <f t="shared" si="1340"/>
        <v/>
      </c>
      <c r="CC845" s="272" t="b">
        <f t="shared" si="1383"/>
        <v>0</v>
      </c>
      <c r="CD845" s="35" t="str">
        <f t="shared" si="1341"/>
        <v/>
      </c>
      <c r="CE845" s="13" t="b">
        <f t="shared" si="1342"/>
        <v>0</v>
      </c>
      <c r="CF845" s="35" t="str">
        <f t="shared" si="1343"/>
        <v/>
      </c>
      <c r="CG845" s="179">
        <f t="shared" si="1344"/>
        <v>0</v>
      </c>
      <c r="CH845" s="179">
        <f t="shared" si="1345"/>
        <v>0</v>
      </c>
      <c r="CI845" s="218">
        <f t="shared" si="1384"/>
        <v>0</v>
      </c>
      <c r="CJ845" s="218">
        <f t="shared" si="1385"/>
        <v>0</v>
      </c>
      <c r="CK845" s="218">
        <f t="shared" si="1386"/>
        <v>0</v>
      </c>
      <c r="CL845" s="218">
        <f t="shared" si="1387"/>
        <v>0</v>
      </c>
      <c r="CM845" s="218">
        <f t="shared" si="1388"/>
        <v>0</v>
      </c>
      <c r="CN845" s="218">
        <f t="shared" si="1389"/>
        <v>0</v>
      </c>
      <c r="CO845" s="218">
        <f t="shared" si="1390"/>
        <v>0</v>
      </c>
      <c r="CP845" s="218">
        <f t="shared" si="1391"/>
        <v>0</v>
      </c>
      <c r="CQ845" s="218">
        <f t="shared" si="1392"/>
        <v>0</v>
      </c>
      <c r="CR845" s="218">
        <f t="shared" si="1393"/>
        <v>0</v>
      </c>
      <c r="CS845" s="14">
        <f t="shared" si="1346"/>
        <v>0</v>
      </c>
      <c r="CT845" s="236">
        <f t="shared" si="1347"/>
        <v>0</v>
      </c>
      <c r="CU845" s="237">
        <f t="shared" si="1423"/>
        <v>0</v>
      </c>
      <c r="CV845" s="16">
        <f t="shared" si="1423"/>
        <v>0</v>
      </c>
      <c r="CW845" s="16">
        <f t="shared" si="1423"/>
        <v>0</v>
      </c>
      <c r="CX845" s="16">
        <f t="shared" si="1423"/>
        <v>0</v>
      </c>
      <c r="CY845" s="16">
        <f t="shared" si="1423"/>
        <v>0</v>
      </c>
      <c r="CZ845" s="16">
        <f t="shared" si="1423"/>
        <v>0</v>
      </c>
      <c r="DA845" s="16">
        <f t="shared" si="1423"/>
        <v>0</v>
      </c>
      <c r="DB845" s="16">
        <f t="shared" si="1423"/>
        <v>0</v>
      </c>
      <c r="DC845" s="16">
        <f t="shared" si="1423"/>
        <v>0</v>
      </c>
      <c r="DD845" s="238">
        <f t="shared" si="1423"/>
        <v>0</v>
      </c>
      <c r="DE845" s="232">
        <f t="shared" si="1424"/>
        <v>0</v>
      </c>
      <c r="DF845" s="132">
        <f t="shared" si="1424"/>
        <v>0</v>
      </c>
      <c r="DG845" s="132">
        <f t="shared" si="1424"/>
        <v>0</v>
      </c>
      <c r="DH845" s="132">
        <f t="shared" si="1424"/>
        <v>0</v>
      </c>
      <c r="DI845" s="132">
        <f t="shared" si="1424"/>
        <v>0</v>
      </c>
      <c r="DJ845" s="132">
        <f t="shared" si="1424"/>
        <v>0</v>
      </c>
      <c r="DK845" s="132">
        <f t="shared" si="1424"/>
        <v>0</v>
      </c>
      <c r="DL845" s="132">
        <f t="shared" si="1424"/>
        <v>0</v>
      </c>
      <c r="DM845" s="132">
        <f t="shared" si="1424"/>
        <v>0</v>
      </c>
      <c r="DN845" s="233">
        <f t="shared" si="1424"/>
        <v>0</v>
      </c>
      <c r="DO845" s="232">
        <f t="shared" si="1348"/>
        <v>0</v>
      </c>
      <c r="DP845" s="132">
        <f t="shared" si="1349"/>
        <v>0</v>
      </c>
      <c r="DQ845" s="132">
        <f t="shared" si="1350"/>
        <v>0</v>
      </c>
      <c r="DR845" s="132">
        <f t="shared" si="1351"/>
        <v>0</v>
      </c>
      <c r="DS845" s="132">
        <f t="shared" si="1352"/>
        <v>0</v>
      </c>
      <c r="DT845" s="132">
        <f t="shared" si="1353"/>
        <v>0</v>
      </c>
      <c r="DU845" s="132">
        <f t="shared" si="1354"/>
        <v>0</v>
      </c>
      <c r="DV845" s="132">
        <f t="shared" si="1355"/>
        <v>0</v>
      </c>
      <c r="DW845" s="132">
        <f t="shared" si="1356"/>
        <v>0</v>
      </c>
      <c r="DX845" s="233">
        <f t="shared" si="1357"/>
        <v>0</v>
      </c>
      <c r="DY845" s="231" t="b">
        <f t="shared" si="1394"/>
        <v>0</v>
      </c>
      <c r="DZ845" s="163"/>
      <c r="EA845" s="226" t="str">
        <f t="shared" si="1395"/>
        <v/>
      </c>
      <c r="EB845" s="178" t="str">
        <f t="shared" si="1396"/>
        <v/>
      </c>
      <c r="EC845" s="178" t="str">
        <f t="shared" si="1397"/>
        <v/>
      </c>
      <c r="ED845" s="178" t="str">
        <f t="shared" si="1398"/>
        <v/>
      </c>
      <c r="EE845" s="178" t="str">
        <f t="shared" si="1399"/>
        <v/>
      </c>
      <c r="EF845" s="178" t="str">
        <f t="shared" si="1400"/>
        <v/>
      </c>
      <c r="EG845" s="178" t="str">
        <f t="shared" si="1401"/>
        <v/>
      </c>
      <c r="EH845" s="178" t="str">
        <f t="shared" si="1402"/>
        <v/>
      </c>
      <c r="EI845" s="178" t="str">
        <f t="shared" si="1403"/>
        <v/>
      </c>
      <c r="EJ845" s="227" t="str">
        <f t="shared" si="1404"/>
        <v/>
      </c>
      <c r="EK845" s="230" t="str">
        <f t="shared" si="1358"/>
        <v/>
      </c>
      <c r="EL845" s="177" t="str">
        <f t="shared" si="1359"/>
        <v/>
      </c>
      <c r="EM845" s="177" t="str">
        <f t="shared" si="1360"/>
        <v/>
      </c>
      <c r="EN845" s="177" t="str">
        <f t="shared" si="1361"/>
        <v/>
      </c>
      <c r="EO845" s="177" t="str">
        <f t="shared" si="1362"/>
        <v/>
      </c>
      <c r="EP845" s="177" t="str">
        <f t="shared" si="1363"/>
        <v/>
      </c>
      <c r="EQ845" s="177" t="str">
        <f t="shared" si="1364"/>
        <v/>
      </c>
      <c r="ER845" s="177" t="str">
        <f t="shared" si="1365"/>
        <v/>
      </c>
      <c r="ES845" s="177" t="str">
        <f t="shared" si="1366"/>
        <v/>
      </c>
      <c r="ET845" s="177" t="str">
        <f t="shared" si="1367"/>
        <v/>
      </c>
      <c r="EU845" s="229" t="e">
        <f t="shared" si="1368"/>
        <v>#VALUE!</v>
      </c>
      <c r="EV845" s="27" t="e">
        <f t="shared" si="1369"/>
        <v>#VALUE!</v>
      </c>
      <c r="EW845" s="27" t="e">
        <f t="shared" si="1370"/>
        <v>#VALUE!</v>
      </c>
      <c r="EX845" s="28" t="e">
        <f t="shared" si="1371"/>
        <v>#VALUE!</v>
      </c>
      <c r="EY845" s="28" t="e">
        <f t="shared" si="1372"/>
        <v>#VALUE!</v>
      </c>
      <c r="EZ845" s="28" t="b">
        <f t="shared" si="1373"/>
        <v>0</v>
      </c>
      <c r="FA845" s="176" t="str">
        <f t="shared" si="1374"/>
        <v/>
      </c>
      <c r="FB845" s="27" t="e" cm="1">
        <f t="array" aca="1" ref="FB845" ca="1">TEXT(RIGHT(10-RIGHT(SUM(INDEX(1*(MID(MID(C845,1,1)*2,ROW(INDIRECT("1:"&amp;LEN(MID(C845,1,1)*2))),1)),,))+MID(C845,2,1)+
SUM(INDEX(1*(MID(MID(C845,3,1)*2,ROW(INDIRECT("1:"&amp;LEN(MID(C845,3,1)*2))),1)),,))+MID(C845,4,1)+
SUM(INDEX(1*(MID(MID(C845,5,1)*2,ROW(INDIRECT("1:"&amp;LEN(MID(C845,5,1)*2))),1)),,))+MID(C845,6,1)+
SUM(INDEX(1*(MID(MID(C845,8,1)*2,ROW(INDIRECT("1:"&amp;LEN(MID(C845,8,1)*2))),1)),,))+MID(C845,9,1)+
SUM(INDEX(1*(MID(MID(C845,10,1)*2,ROW(INDIRECT("1:"&amp;LEN(MID(C845,10,1)*2))),1)),,)),1),1),"0")</f>
        <v>#VALUE!</v>
      </c>
      <c r="FC845" s="27" t="str">
        <f t="shared" si="1375"/>
        <v/>
      </c>
      <c r="FD845" s="29" t="b">
        <f t="shared" si="1376"/>
        <v>0</v>
      </c>
      <c r="FE845" s="112" t="b">
        <f>IFERROR(MATCH(D845,'Avtal för korttidsarbete'!$G$13:$G$1012,0),TRUE)</f>
        <v>1</v>
      </c>
      <c r="FF845" s="112" t="b">
        <f t="shared" si="1405"/>
        <v>0</v>
      </c>
      <c r="FG845" s="113" t="str" cm="1">
        <f t="array" ref="FG845">IF(FE845=TRUE,"x",INDEX('Avtal för korttidsarbete'!$E$13:$E$1012,$FE845))</f>
        <v>x</v>
      </c>
      <c r="FH845" s="113" t="str" cm="1">
        <f t="array" ref="FH845">IF(FE845=TRUE,"x",INDEX('Avtal för korttidsarbete'!$F$13:$F$1012,$FE845))</f>
        <v>x</v>
      </c>
      <c r="FI845" s="112" t="b">
        <f t="shared" si="1406"/>
        <v>0</v>
      </c>
      <c r="FJ845" s="135">
        <f t="shared" si="1407"/>
        <v>44166</v>
      </c>
      <c r="FK845" s="135">
        <f t="shared" si="1408"/>
        <v>44377</v>
      </c>
      <c r="FL845" s="112" t="b">
        <f t="shared" si="1409"/>
        <v>0</v>
      </c>
      <c r="FM845" s="113">
        <f t="shared" si="1410"/>
        <v>44166</v>
      </c>
      <c r="FN845" s="135">
        <f t="shared" si="1411"/>
        <v>44377</v>
      </c>
      <c r="FO845" s="148" t="b">
        <f>IFERROR(INDEX('Avtal för korttidsarbete'!R:R,MATCH(D845,'Avtal för korttidsarbete'!$G:$G,0)),TRUE)</f>
        <v>1</v>
      </c>
      <c r="FP845" s="135" t="str">
        <f>IF(FO845,"-",INDEX('Avtal för korttidsarbete'!$D:$D,MATCH(D845,'Avtal för korttidsarbete'!$G:$G,0)))</f>
        <v>-</v>
      </c>
      <c r="FQ845" s="113" t="b">
        <f>IFERROR(G845&gt;INDEX(Uppsägningar!E:E,MATCH(C845,Uppsägningar!C:C,0)),FALSE)</f>
        <v>0</v>
      </c>
    </row>
    <row r="846" spans="1:173" x14ac:dyDescent="0.25">
      <c r="A846" s="19">
        <v>830</v>
      </c>
      <c r="B846" s="20"/>
      <c r="C846" s="183"/>
      <c r="D846" s="66"/>
      <c r="E846" s="212">
        <f>IFERROR(INDEX(Admin!$C$7:$C$10,MATCH(FP846,TblNivåValTExt,0)),0)</f>
        <v>0</v>
      </c>
      <c r="F846" s="1"/>
      <c r="G846" s="1"/>
      <c r="H846" s="78"/>
      <c r="I846" s="181"/>
      <c r="J846" s="181"/>
      <c r="K846" s="182"/>
      <c r="L846" s="182"/>
      <c r="M846" s="181"/>
      <c r="N846" s="181"/>
      <c r="O846" s="181"/>
      <c r="P846" s="182"/>
      <c r="Q846" s="182"/>
      <c r="R846" s="181"/>
      <c r="S846" s="181"/>
      <c r="T846" s="181"/>
      <c r="U846" s="182"/>
      <c r="V846" s="182"/>
      <c r="W846" s="181"/>
      <c r="X846" s="181"/>
      <c r="Y846" s="181"/>
      <c r="Z846" s="182"/>
      <c r="AA846" s="182"/>
      <c r="AB846" s="181"/>
      <c r="AC846" s="181"/>
      <c r="AD846" s="181"/>
      <c r="AE846" s="182"/>
      <c r="AF846" s="182"/>
      <c r="AG846" s="181"/>
      <c r="AH846" s="181"/>
      <c r="AI846" s="181"/>
      <c r="AJ846" s="182"/>
      <c r="AK846" s="182"/>
      <c r="AL846" s="181"/>
      <c r="AM846" s="181"/>
      <c r="AN846" s="181"/>
      <c r="AO846" s="182"/>
      <c r="AP846" s="182"/>
      <c r="AQ846" s="181"/>
      <c r="AR846" s="181"/>
      <c r="AS846" s="181"/>
      <c r="AT846" s="182"/>
      <c r="AU846" s="182"/>
      <c r="AV846" s="181"/>
      <c r="AW846" s="181"/>
      <c r="AX846" s="181"/>
      <c r="AY846" s="182"/>
      <c r="AZ846" s="182"/>
      <c r="BA846" s="181"/>
      <c r="BB846" s="181"/>
      <c r="BC846" s="181"/>
      <c r="BD846" s="182"/>
      <c r="BE846" s="182"/>
      <c r="BF846" s="181"/>
      <c r="BG846" s="180">
        <f t="shared" si="1377"/>
        <v>0</v>
      </c>
      <c r="BH846" s="116" t="str">
        <f t="shared" si="1378"/>
        <v/>
      </c>
      <c r="BI846" s="80" t="b">
        <f t="shared" si="1326"/>
        <v>0</v>
      </c>
      <c r="BJ846" s="80" t="str">
        <f t="shared" si="1327"/>
        <v/>
      </c>
      <c r="BK846" s="80" t="b">
        <f t="shared" si="1379"/>
        <v>0</v>
      </c>
      <c r="BL846" s="13" t="str">
        <f t="shared" si="1328"/>
        <v/>
      </c>
      <c r="BM846" s="13" t="b">
        <f t="shared" si="1380"/>
        <v>0</v>
      </c>
      <c r="BN846" s="35" t="str">
        <f t="shared" si="1329"/>
        <v/>
      </c>
      <c r="BO846" s="13" t="b">
        <f t="shared" si="1330"/>
        <v>0</v>
      </c>
      <c r="BP846" s="35" t="str">
        <f t="shared" si="1331"/>
        <v/>
      </c>
      <c r="BQ846" s="13" t="b">
        <f t="shared" si="1332"/>
        <v>0</v>
      </c>
      <c r="BR846" s="35" t="str">
        <f t="shared" si="1333"/>
        <v/>
      </c>
      <c r="BS846" s="35" t="b">
        <f t="shared" si="1334"/>
        <v>0</v>
      </c>
      <c r="BT846" s="35" t="str">
        <f t="shared" si="1335"/>
        <v/>
      </c>
      <c r="BU846" s="35" t="b">
        <f t="shared" si="1336"/>
        <v>0</v>
      </c>
      <c r="BV846" s="35" t="str">
        <f t="shared" si="1337"/>
        <v/>
      </c>
      <c r="BW846" s="13" t="b">
        <f t="shared" si="1412"/>
        <v>0</v>
      </c>
      <c r="BX846" s="35" t="str">
        <f t="shared" si="1338"/>
        <v/>
      </c>
      <c r="BY846" s="265" t="b">
        <f t="shared" si="1381"/>
        <v>0</v>
      </c>
      <c r="BZ846" s="35" t="str">
        <f t="shared" si="1339"/>
        <v/>
      </c>
      <c r="CA846" s="265" t="b">
        <f t="shared" si="1382"/>
        <v>0</v>
      </c>
      <c r="CB846" s="35" t="str">
        <f t="shared" si="1340"/>
        <v/>
      </c>
      <c r="CC846" s="272" t="b">
        <f t="shared" si="1383"/>
        <v>0</v>
      </c>
      <c r="CD846" s="35" t="str">
        <f t="shared" si="1341"/>
        <v/>
      </c>
      <c r="CE846" s="13" t="b">
        <f t="shared" si="1342"/>
        <v>0</v>
      </c>
      <c r="CF846" s="35" t="str">
        <f t="shared" si="1343"/>
        <v/>
      </c>
      <c r="CG846" s="179">
        <f t="shared" si="1344"/>
        <v>0</v>
      </c>
      <c r="CH846" s="179">
        <f t="shared" si="1345"/>
        <v>0</v>
      </c>
      <c r="CI846" s="218">
        <f t="shared" si="1384"/>
        <v>0</v>
      </c>
      <c r="CJ846" s="218">
        <f t="shared" si="1385"/>
        <v>0</v>
      </c>
      <c r="CK846" s="218">
        <f t="shared" si="1386"/>
        <v>0</v>
      </c>
      <c r="CL846" s="218">
        <f t="shared" si="1387"/>
        <v>0</v>
      </c>
      <c r="CM846" s="218">
        <f t="shared" si="1388"/>
        <v>0</v>
      </c>
      <c r="CN846" s="218">
        <f t="shared" si="1389"/>
        <v>0</v>
      </c>
      <c r="CO846" s="218">
        <f t="shared" si="1390"/>
        <v>0</v>
      </c>
      <c r="CP846" s="218">
        <f t="shared" si="1391"/>
        <v>0</v>
      </c>
      <c r="CQ846" s="218">
        <f t="shared" si="1392"/>
        <v>0</v>
      </c>
      <c r="CR846" s="218">
        <f t="shared" si="1393"/>
        <v>0</v>
      </c>
      <c r="CS846" s="14">
        <f t="shared" si="1346"/>
        <v>0</v>
      </c>
      <c r="CT846" s="236">
        <f t="shared" si="1347"/>
        <v>0</v>
      </c>
      <c r="CU846" s="237">
        <f t="shared" si="1423"/>
        <v>0</v>
      </c>
      <c r="CV846" s="16">
        <f t="shared" si="1423"/>
        <v>0</v>
      </c>
      <c r="CW846" s="16">
        <f t="shared" si="1423"/>
        <v>0</v>
      </c>
      <c r="CX846" s="16">
        <f t="shared" si="1423"/>
        <v>0</v>
      </c>
      <c r="CY846" s="16">
        <f t="shared" si="1423"/>
        <v>0</v>
      </c>
      <c r="CZ846" s="16">
        <f t="shared" si="1423"/>
        <v>0</v>
      </c>
      <c r="DA846" s="16">
        <f t="shared" si="1423"/>
        <v>0</v>
      </c>
      <c r="DB846" s="16">
        <f t="shared" si="1423"/>
        <v>0</v>
      </c>
      <c r="DC846" s="16">
        <f t="shared" si="1423"/>
        <v>0</v>
      </c>
      <c r="DD846" s="238">
        <f t="shared" si="1423"/>
        <v>0</v>
      </c>
      <c r="DE846" s="232">
        <f t="shared" si="1424"/>
        <v>0</v>
      </c>
      <c r="DF846" s="132">
        <f t="shared" si="1424"/>
        <v>0</v>
      </c>
      <c r="DG846" s="132">
        <f t="shared" si="1424"/>
        <v>0</v>
      </c>
      <c r="DH846" s="132">
        <f t="shared" si="1424"/>
        <v>0</v>
      </c>
      <c r="DI846" s="132">
        <f t="shared" si="1424"/>
        <v>0</v>
      </c>
      <c r="DJ846" s="132">
        <f t="shared" si="1424"/>
        <v>0</v>
      </c>
      <c r="DK846" s="132">
        <f t="shared" si="1424"/>
        <v>0</v>
      </c>
      <c r="DL846" s="132">
        <f t="shared" si="1424"/>
        <v>0</v>
      </c>
      <c r="DM846" s="132">
        <f t="shared" si="1424"/>
        <v>0</v>
      </c>
      <c r="DN846" s="233">
        <f t="shared" si="1424"/>
        <v>0</v>
      </c>
      <c r="DO846" s="232">
        <f t="shared" si="1348"/>
        <v>0</v>
      </c>
      <c r="DP846" s="132">
        <f t="shared" si="1349"/>
        <v>0</v>
      </c>
      <c r="DQ846" s="132">
        <f t="shared" si="1350"/>
        <v>0</v>
      </c>
      <c r="DR846" s="132">
        <f t="shared" si="1351"/>
        <v>0</v>
      </c>
      <c r="DS846" s="132">
        <f t="shared" si="1352"/>
        <v>0</v>
      </c>
      <c r="DT846" s="132">
        <f t="shared" si="1353"/>
        <v>0</v>
      </c>
      <c r="DU846" s="132">
        <f t="shared" si="1354"/>
        <v>0</v>
      </c>
      <c r="DV846" s="132">
        <f t="shared" si="1355"/>
        <v>0</v>
      </c>
      <c r="DW846" s="132">
        <f t="shared" si="1356"/>
        <v>0</v>
      </c>
      <c r="DX846" s="233">
        <f t="shared" si="1357"/>
        <v>0</v>
      </c>
      <c r="DY846" s="231" t="b">
        <f t="shared" si="1394"/>
        <v>0</v>
      </c>
      <c r="DZ846" s="163"/>
      <c r="EA846" s="226" t="str">
        <f t="shared" si="1395"/>
        <v/>
      </c>
      <c r="EB846" s="178" t="str">
        <f t="shared" si="1396"/>
        <v/>
      </c>
      <c r="EC846" s="178" t="str">
        <f t="shared" si="1397"/>
        <v/>
      </c>
      <c r="ED846" s="178" t="str">
        <f t="shared" si="1398"/>
        <v/>
      </c>
      <c r="EE846" s="178" t="str">
        <f t="shared" si="1399"/>
        <v/>
      </c>
      <c r="EF846" s="178" t="str">
        <f t="shared" si="1400"/>
        <v/>
      </c>
      <c r="EG846" s="178" t="str">
        <f t="shared" si="1401"/>
        <v/>
      </c>
      <c r="EH846" s="178" t="str">
        <f t="shared" si="1402"/>
        <v/>
      </c>
      <c r="EI846" s="178" t="str">
        <f t="shared" si="1403"/>
        <v/>
      </c>
      <c r="EJ846" s="227" t="str">
        <f t="shared" si="1404"/>
        <v/>
      </c>
      <c r="EK846" s="230" t="str">
        <f t="shared" si="1358"/>
        <v/>
      </c>
      <c r="EL846" s="177" t="str">
        <f t="shared" si="1359"/>
        <v/>
      </c>
      <c r="EM846" s="177" t="str">
        <f t="shared" si="1360"/>
        <v/>
      </c>
      <c r="EN846" s="177" t="str">
        <f t="shared" si="1361"/>
        <v/>
      </c>
      <c r="EO846" s="177" t="str">
        <f t="shared" si="1362"/>
        <v/>
      </c>
      <c r="EP846" s="177" t="str">
        <f t="shared" si="1363"/>
        <v/>
      </c>
      <c r="EQ846" s="177" t="str">
        <f t="shared" si="1364"/>
        <v/>
      </c>
      <c r="ER846" s="177" t="str">
        <f t="shared" si="1365"/>
        <v/>
      </c>
      <c r="ES846" s="177" t="str">
        <f t="shared" si="1366"/>
        <v/>
      </c>
      <c r="ET846" s="177" t="str">
        <f t="shared" si="1367"/>
        <v/>
      </c>
      <c r="EU846" s="229" t="e">
        <f t="shared" si="1368"/>
        <v>#VALUE!</v>
      </c>
      <c r="EV846" s="27" t="e">
        <f t="shared" si="1369"/>
        <v>#VALUE!</v>
      </c>
      <c r="EW846" s="27" t="e">
        <f t="shared" si="1370"/>
        <v>#VALUE!</v>
      </c>
      <c r="EX846" s="28" t="e">
        <f t="shared" si="1371"/>
        <v>#VALUE!</v>
      </c>
      <c r="EY846" s="28" t="e">
        <f t="shared" si="1372"/>
        <v>#VALUE!</v>
      </c>
      <c r="EZ846" s="28" t="b">
        <f t="shared" si="1373"/>
        <v>0</v>
      </c>
      <c r="FA846" s="176" t="str">
        <f t="shared" si="1374"/>
        <v/>
      </c>
      <c r="FB846" s="27" t="e" cm="1">
        <f t="array" aca="1" ref="FB846" ca="1">TEXT(RIGHT(10-RIGHT(SUM(INDEX(1*(MID(MID(C846,1,1)*2,ROW(INDIRECT("1:"&amp;LEN(MID(C846,1,1)*2))),1)),,))+MID(C846,2,1)+
SUM(INDEX(1*(MID(MID(C846,3,1)*2,ROW(INDIRECT("1:"&amp;LEN(MID(C846,3,1)*2))),1)),,))+MID(C846,4,1)+
SUM(INDEX(1*(MID(MID(C846,5,1)*2,ROW(INDIRECT("1:"&amp;LEN(MID(C846,5,1)*2))),1)),,))+MID(C846,6,1)+
SUM(INDEX(1*(MID(MID(C846,8,1)*2,ROW(INDIRECT("1:"&amp;LEN(MID(C846,8,1)*2))),1)),,))+MID(C846,9,1)+
SUM(INDEX(1*(MID(MID(C846,10,1)*2,ROW(INDIRECT("1:"&amp;LEN(MID(C846,10,1)*2))),1)),,)),1),1),"0")</f>
        <v>#VALUE!</v>
      </c>
      <c r="FC846" s="27" t="str">
        <f t="shared" si="1375"/>
        <v/>
      </c>
      <c r="FD846" s="29" t="b">
        <f t="shared" si="1376"/>
        <v>0</v>
      </c>
      <c r="FE846" s="112" t="b">
        <f>IFERROR(MATCH(D846,'Avtal för korttidsarbete'!$G$13:$G$1012,0),TRUE)</f>
        <v>1</v>
      </c>
      <c r="FF846" s="112" t="b">
        <f t="shared" si="1405"/>
        <v>0</v>
      </c>
      <c r="FG846" s="113" t="str" cm="1">
        <f t="array" ref="FG846">IF(FE846=TRUE,"x",INDEX('Avtal för korttidsarbete'!$E$13:$E$1012,$FE846))</f>
        <v>x</v>
      </c>
      <c r="FH846" s="113" t="str" cm="1">
        <f t="array" ref="FH846">IF(FE846=TRUE,"x",INDEX('Avtal för korttidsarbete'!$F$13:$F$1012,$FE846))</f>
        <v>x</v>
      </c>
      <c r="FI846" s="112" t="b">
        <f t="shared" si="1406"/>
        <v>0</v>
      </c>
      <c r="FJ846" s="135">
        <f t="shared" si="1407"/>
        <v>44166</v>
      </c>
      <c r="FK846" s="135">
        <f t="shared" si="1408"/>
        <v>44377</v>
      </c>
      <c r="FL846" s="112" t="b">
        <f t="shared" si="1409"/>
        <v>0</v>
      </c>
      <c r="FM846" s="113">
        <f t="shared" si="1410"/>
        <v>44166</v>
      </c>
      <c r="FN846" s="135">
        <f t="shared" si="1411"/>
        <v>44377</v>
      </c>
      <c r="FO846" s="148" t="b">
        <f>IFERROR(INDEX('Avtal för korttidsarbete'!R:R,MATCH(D846,'Avtal för korttidsarbete'!$G:$G,0)),TRUE)</f>
        <v>1</v>
      </c>
      <c r="FP846" s="135" t="str">
        <f>IF(FO846,"-",INDEX('Avtal för korttidsarbete'!$D:$D,MATCH(D846,'Avtal för korttidsarbete'!$G:$G,0)))</f>
        <v>-</v>
      </c>
      <c r="FQ846" s="113" t="b">
        <f>IFERROR(G846&gt;INDEX(Uppsägningar!E:E,MATCH(C846,Uppsägningar!C:C,0)),FALSE)</f>
        <v>0</v>
      </c>
    </row>
    <row r="847" spans="1:173" x14ac:dyDescent="0.25">
      <c r="A847" s="19">
        <v>831</v>
      </c>
      <c r="B847" s="20"/>
      <c r="C847" s="183"/>
      <c r="D847" s="66"/>
      <c r="E847" s="212">
        <f>IFERROR(INDEX(Admin!$C$7:$C$10,MATCH(FP847,TblNivåValTExt,0)),0)</f>
        <v>0</v>
      </c>
      <c r="F847" s="1"/>
      <c r="G847" s="1"/>
      <c r="H847" s="78"/>
      <c r="I847" s="181"/>
      <c r="J847" s="181"/>
      <c r="K847" s="182"/>
      <c r="L847" s="182"/>
      <c r="M847" s="181"/>
      <c r="N847" s="181"/>
      <c r="O847" s="181"/>
      <c r="P847" s="182"/>
      <c r="Q847" s="182"/>
      <c r="R847" s="181"/>
      <c r="S847" s="181"/>
      <c r="T847" s="181"/>
      <c r="U847" s="182"/>
      <c r="V847" s="182"/>
      <c r="W847" s="181"/>
      <c r="X847" s="181"/>
      <c r="Y847" s="181"/>
      <c r="Z847" s="182"/>
      <c r="AA847" s="182"/>
      <c r="AB847" s="181"/>
      <c r="AC847" s="181"/>
      <c r="AD847" s="181"/>
      <c r="AE847" s="182"/>
      <c r="AF847" s="182"/>
      <c r="AG847" s="181"/>
      <c r="AH847" s="181"/>
      <c r="AI847" s="181"/>
      <c r="AJ847" s="182"/>
      <c r="AK847" s="182"/>
      <c r="AL847" s="181"/>
      <c r="AM847" s="181"/>
      <c r="AN847" s="181"/>
      <c r="AO847" s="182"/>
      <c r="AP847" s="182"/>
      <c r="AQ847" s="181"/>
      <c r="AR847" s="181"/>
      <c r="AS847" s="181"/>
      <c r="AT847" s="182"/>
      <c r="AU847" s="182"/>
      <c r="AV847" s="181"/>
      <c r="AW847" s="181"/>
      <c r="AX847" s="181"/>
      <c r="AY847" s="182"/>
      <c r="AZ847" s="182"/>
      <c r="BA847" s="181"/>
      <c r="BB847" s="181"/>
      <c r="BC847" s="181"/>
      <c r="BD847" s="182"/>
      <c r="BE847" s="182"/>
      <c r="BF847" s="181"/>
      <c r="BG847" s="180">
        <f t="shared" si="1377"/>
        <v>0</v>
      </c>
      <c r="BH847" s="116" t="str">
        <f t="shared" si="1378"/>
        <v/>
      </c>
      <c r="BI847" s="80" t="b">
        <f t="shared" si="1326"/>
        <v>0</v>
      </c>
      <c r="BJ847" s="80" t="str">
        <f t="shared" si="1327"/>
        <v/>
      </c>
      <c r="BK847" s="80" t="b">
        <f t="shared" si="1379"/>
        <v>0</v>
      </c>
      <c r="BL847" s="13" t="str">
        <f t="shared" si="1328"/>
        <v/>
      </c>
      <c r="BM847" s="13" t="b">
        <f t="shared" si="1380"/>
        <v>0</v>
      </c>
      <c r="BN847" s="35" t="str">
        <f t="shared" si="1329"/>
        <v/>
      </c>
      <c r="BO847" s="13" t="b">
        <f t="shared" si="1330"/>
        <v>0</v>
      </c>
      <c r="BP847" s="35" t="str">
        <f t="shared" si="1331"/>
        <v/>
      </c>
      <c r="BQ847" s="13" t="b">
        <f t="shared" si="1332"/>
        <v>0</v>
      </c>
      <c r="BR847" s="35" t="str">
        <f t="shared" si="1333"/>
        <v/>
      </c>
      <c r="BS847" s="35" t="b">
        <f t="shared" si="1334"/>
        <v>0</v>
      </c>
      <c r="BT847" s="35" t="str">
        <f t="shared" si="1335"/>
        <v/>
      </c>
      <c r="BU847" s="35" t="b">
        <f t="shared" si="1336"/>
        <v>0</v>
      </c>
      <c r="BV847" s="35" t="str">
        <f t="shared" si="1337"/>
        <v/>
      </c>
      <c r="BW847" s="13" t="b">
        <f t="shared" si="1412"/>
        <v>0</v>
      </c>
      <c r="BX847" s="35" t="str">
        <f t="shared" si="1338"/>
        <v/>
      </c>
      <c r="BY847" s="265" t="b">
        <f t="shared" si="1381"/>
        <v>0</v>
      </c>
      <c r="BZ847" s="35" t="str">
        <f t="shared" si="1339"/>
        <v/>
      </c>
      <c r="CA847" s="265" t="b">
        <f t="shared" si="1382"/>
        <v>0</v>
      </c>
      <c r="CB847" s="35" t="str">
        <f t="shared" si="1340"/>
        <v/>
      </c>
      <c r="CC847" s="272" t="b">
        <f t="shared" si="1383"/>
        <v>0</v>
      </c>
      <c r="CD847" s="35" t="str">
        <f t="shared" si="1341"/>
        <v/>
      </c>
      <c r="CE847" s="13" t="b">
        <f t="shared" si="1342"/>
        <v>0</v>
      </c>
      <c r="CF847" s="35" t="str">
        <f t="shared" si="1343"/>
        <v/>
      </c>
      <c r="CG847" s="179">
        <f t="shared" si="1344"/>
        <v>0</v>
      </c>
      <c r="CH847" s="179">
        <f t="shared" si="1345"/>
        <v>0</v>
      </c>
      <c r="CI847" s="218">
        <f t="shared" si="1384"/>
        <v>0</v>
      </c>
      <c r="CJ847" s="218">
        <f t="shared" si="1385"/>
        <v>0</v>
      </c>
      <c r="CK847" s="218">
        <f t="shared" si="1386"/>
        <v>0</v>
      </c>
      <c r="CL847" s="218">
        <f t="shared" si="1387"/>
        <v>0</v>
      </c>
      <c r="CM847" s="218">
        <f t="shared" si="1388"/>
        <v>0</v>
      </c>
      <c r="CN847" s="218">
        <f t="shared" si="1389"/>
        <v>0</v>
      </c>
      <c r="CO847" s="218">
        <f t="shared" si="1390"/>
        <v>0</v>
      </c>
      <c r="CP847" s="218">
        <f t="shared" si="1391"/>
        <v>0</v>
      </c>
      <c r="CQ847" s="218">
        <f t="shared" si="1392"/>
        <v>0</v>
      </c>
      <c r="CR847" s="218">
        <f t="shared" si="1393"/>
        <v>0</v>
      </c>
      <c r="CS847" s="14">
        <f t="shared" si="1346"/>
        <v>0</v>
      </c>
      <c r="CT847" s="236">
        <f t="shared" si="1347"/>
        <v>0</v>
      </c>
      <c r="CU847" s="237">
        <f t="shared" ref="CU847:DD856" si="1425">IF(AND($CS847,$CT847,CU$12),MAX(0,MIN(CU$10,$CT847)-MAX(CU$9,$CS847)+1),0)</f>
        <v>0</v>
      </c>
      <c r="CV847" s="16">
        <f t="shared" si="1425"/>
        <v>0</v>
      </c>
      <c r="CW847" s="16">
        <f t="shared" si="1425"/>
        <v>0</v>
      </c>
      <c r="CX847" s="16">
        <f t="shared" si="1425"/>
        <v>0</v>
      </c>
      <c r="CY847" s="16">
        <f t="shared" si="1425"/>
        <v>0</v>
      </c>
      <c r="CZ847" s="16">
        <f t="shared" si="1425"/>
        <v>0</v>
      </c>
      <c r="DA847" s="16">
        <f t="shared" si="1425"/>
        <v>0</v>
      </c>
      <c r="DB847" s="16">
        <f t="shared" si="1425"/>
        <v>0</v>
      </c>
      <c r="DC847" s="16">
        <f t="shared" si="1425"/>
        <v>0</v>
      </c>
      <c r="DD847" s="238">
        <f t="shared" si="1425"/>
        <v>0</v>
      </c>
      <c r="DE847" s="232">
        <f t="shared" ref="DE847:DN856" si="1426">IF($H847&lt;=0,0,MAX(0,MIN($H847,$DE$11)))</f>
        <v>0</v>
      </c>
      <c r="DF847" s="132">
        <f t="shared" si="1426"/>
        <v>0</v>
      </c>
      <c r="DG847" s="132">
        <f t="shared" si="1426"/>
        <v>0</v>
      </c>
      <c r="DH847" s="132">
        <f t="shared" si="1426"/>
        <v>0</v>
      </c>
      <c r="DI847" s="132">
        <f t="shared" si="1426"/>
        <v>0</v>
      </c>
      <c r="DJ847" s="132">
        <f t="shared" si="1426"/>
        <v>0</v>
      </c>
      <c r="DK847" s="132">
        <f t="shared" si="1426"/>
        <v>0</v>
      </c>
      <c r="DL847" s="132">
        <f t="shared" si="1426"/>
        <v>0</v>
      </c>
      <c r="DM847" s="132">
        <f t="shared" si="1426"/>
        <v>0</v>
      </c>
      <c r="DN847" s="233">
        <f t="shared" si="1426"/>
        <v>0</v>
      </c>
      <c r="DO847" s="232">
        <f t="shared" si="1348"/>
        <v>0</v>
      </c>
      <c r="DP847" s="132">
        <f t="shared" si="1349"/>
        <v>0</v>
      </c>
      <c r="DQ847" s="132">
        <f t="shared" si="1350"/>
        <v>0</v>
      </c>
      <c r="DR847" s="132">
        <f t="shared" si="1351"/>
        <v>0</v>
      </c>
      <c r="DS847" s="132">
        <f t="shared" si="1352"/>
        <v>0</v>
      </c>
      <c r="DT847" s="132">
        <f t="shared" si="1353"/>
        <v>0</v>
      </c>
      <c r="DU847" s="132">
        <f t="shared" si="1354"/>
        <v>0</v>
      </c>
      <c r="DV847" s="132">
        <f t="shared" si="1355"/>
        <v>0</v>
      </c>
      <c r="DW847" s="132">
        <f t="shared" si="1356"/>
        <v>0</v>
      </c>
      <c r="DX847" s="233">
        <f t="shared" si="1357"/>
        <v>0</v>
      </c>
      <c r="DY847" s="231" t="b">
        <f t="shared" si="1394"/>
        <v>0</v>
      </c>
      <c r="DZ847" s="163"/>
      <c r="EA847" s="226" t="str">
        <f t="shared" si="1395"/>
        <v/>
      </c>
      <c r="EB847" s="178" t="str">
        <f t="shared" si="1396"/>
        <v/>
      </c>
      <c r="EC847" s="178" t="str">
        <f t="shared" si="1397"/>
        <v/>
      </c>
      <c r="ED847" s="178" t="str">
        <f t="shared" si="1398"/>
        <v/>
      </c>
      <c r="EE847" s="178" t="str">
        <f t="shared" si="1399"/>
        <v/>
      </c>
      <c r="EF847" s="178" t="str">
        <f t="shared" si="1400"/>
        <v/>
      </c>
      <c r="EG847" s="178" t="str">
        <f t="shared" si="1401"/>
        <v/>
      </c>
      <c r="EH847" s="178" t="str">
        <f t="shared" si="1402"/>
        <v/>
      </c>
      <c r="EI847" s="178" t="str">
        <f t="shared" si="1403"/>
        <v/>
      </c>
      <c r="EJ847" s="227" t="str">
        <f t="shared" si="1404"/>
        <v/>
      </c>
      <c r="EK847" s="230" t="str">
        <f t="shared" si="1358"/>
        <v/>
      </c>
      <c r="EL847" s="177" t="str">
        <f t="shared" si="1359"/>
        <v/>
      </c>
      <c r="EM847" s="177" t="str">
        <f t="shared" si="1360"/>
        <v/>
      </c>
      <c r="EN847" s="177" t="str">
        <f t="shared" si="1361"/>
        <v/>
      </c>
      <c r="EO847" s="177" t="str">
        <f t="shared" si="1362"/>
        <v/>
      </c>
      <c r="EP847" s="177" t="str">
        <f t="shared" si="1363"/>
        <v/>
      </c>
      <c r="EQ847" s="177" t="str">
        <f t="shared" si="1364"/>
        <v/>
      </c>
      <c r="ER847" s="177" t="str">
        <f t="shared" si="1365"/>
        <v/>
      </c>
      <c r="ES847" s="177" t="str">
        <f t="shared" si="1366"/>
        <v/>
      </c>
      <c r="ET847" s="177" t="str">
        <f t="shared" si="1367"/>
        <v/>
      </c>
      <c r="EU847" s="229" t="e">
        <f t="shared" si="1368"/>
        <v>#VALUE!</v>
      </c>
      <c r="EV847" s="27" t="e">
        <f t="shared" si="1369"/>
        <v>#VALUE!</v>
      </c>
      <c r="EW847" s="27" t="e">
        <f t="shared" si="1370"/>
        <v>#VALUE!</v>
      </c>
      <c r="EX847" s="28" t="e">
        <f t="shared" si="1371"/>
        <v>#VALUE!</v>
      </c>
      <c r="EY847" s="28" t="e">
        <f t="shared" si="1372"/>
        <v>#VALUE!</v>
      </c>
      <c r="EZ847" s="28" t="b">
        <f t="shared" si="1373"/>
        <v>0</v>
      </c>
      <c r="FA847" s="176" t="str">
        <f t="shared" si="1374"/>
        <v/>
      </c>
      <c r="FB847" s="27" t="e" cm="1">
        <f t="array" aca="1" ref="FB847" ca="1">TEXT(RIGHT(10-RIGHT(SUM(INDEX(1*(MID(MID(C847,1,1)*2,ROW(INDIRECT("1:"&amp;LEN(MID(C847,1,1)*2))),1)),,))+MID(C847,2,1)+
SUM(INDEX(1*(MID(MID(C847,3,1)*2,ROW(INDIRECT("1:"&amp;LEN(MID(C847,3,1)*2))),1)),,))+MID(C847,4,1)+
SUM(INDEX(1*(MID(MID(C847,5,1)*2,ROW(INDIRECT("1:"&amp;LEN(MID(C847,5,1)*2))),1)),,))+MID(C847,6,1)+
SUM(INDEX(1*(MID(MID(C847,8,1)*2,ROW(INDIRECT("1:"&amp;LEN(MID(C847,8,1)*2))),1)),,))+MID(C847,9,1)+
SUM(INDEX(1*(MID(MID(C847,10,1)*2,ROW(INDIRECT("1:"&amp;LEN(MID(C847,10,1)*2))),1)),,)),1),1),"0")</f>
        <v>#VALUE!</v>
      </c>
      <c r="FC847" s="27" t="str">
        <f t="shared" si="1375"/>
        <v/>
      </c>
      <c r="FD847" s="29" t="b">
        <f t="shared" si="1376"/>
        <v>0</v>
      </c>
      <c r="FE847" s="112" t="b">
        <f>IFERROR(MATCH(D847,'Avtal för korttidsarbete'!$G$13:$G$1012,0),TRUE)</f>
        <v>1</v>
      </c>
      <c r="FF847" s="112" t="b">
        <f t="shared" si="1405"/>
        <v>0</v>
      </c>
      <c r="FG847" s="113" t="str" cm="1">
        <f t="array" ref="FG847">IF(FE847=TRUE,"x",INDEX('Avtal för korttidsarbete'!$E$13:$E$1012,$FE847))</f>
        <v>x</v>
      </c>
      <c r="FH847" s="113" t="str" cm="1">
        <f t="array" ref="FH847">IF(FE847=TRUE,"x",INDEX('Avtal för korttidsarbete'!$F$13:$F$1012,$FE847))</f>
        <v>x</v>
      </c>
      <c r="FI847" s="112" t="b">
        <f t="shared" si="1406"/>
        <v>0</v>
      </c>
      <c r="FJ847" s="135">
        <f t="shared" si="1407"/>
        <v>44166</v>
      </c>
      <c r="FK847" s="135">
        <f t="shared" si="1408"/>
        <v>44377</v>
      </c>
      <c r="FL847" s="112" t="b">
        <f t="shared" si="1409"/>
        <v>0</v>
      </c>
      <c r="FM847" s="113">
        <f t="shared" si="1410"/>
        <v>44166</v>
      </c>
      <c r="FN847" s="135">
        <f t="shared" si="1411"/>
        <v>44377</v>
      </c>
      <c r="FO847" s="148" t="b">
        <f>IFERROR(INDEX('Avtal för korttidsarbete'!R:R,MATCH(D847,'Avtal för korttidsarbete'!$G:$G,0)),TRUE)</f>
        <v>1</v>
      </c>
      <c r="FP847" s="135" t="str">
        <f>IF(FO847,"-",INDEX('Avtal för korttidsarbete'!$D:$D,MATCH(D847,'Avtal för korttidsarbete'!$G:$G,0)))</f>
        <v>-</v>
      </c>
      <c r="FQ847" s="113" t="b">
        <f>IFERROR(G847&gt;INDEX(Uppsägningar!E:E,MATCH(C847,Uppsägningar!C:C,0)),FALSE)</f>
        <v>0</v>
      </c>
    </row>
    <row r="848" spans="1:173" x14ac:dyDescent="0.25">
      <c r="A848" s="19">
        <v>832</v>
      </c>
      <c r="B848" s="20"/>
      <c r="C848" s="183"/>
      <c r="D848" s="66"/>
      <c r="E848" s="212">
        <f>IFERROR(INDEX(Admin!$C$7:$C$10,MATCH(FP848,TblNivåValTExt,0)),0)</f>
        <v>0</v>
      </c>
      <c r="F848" s="1"/>
      <c r="G848" s="1"/>
      <c r="H848" s="78"/>
      <c r="I848" s="181"/>
      <c r="J848" s="181"/>
      <c r="K848" s="182"/>
      <c r="L848" s="182"/>
      <c r="M848" s="181"/>
      <c r="N848" s="181"/>
      <c r="O848" s="181"/>
      <c r="P848" s="182"/>
      <c r="Q848" s="182"/>
      <c r="R848" s="181"/>
      <c r="S848" s="181"/>
      <c r="T848" s="181"/>
      <c r="U848" s="182"/>
      <c r="V848" s="182"/>
      <c r="W848" s="181"/>
      <c r="X848" s="181"/>
      <c r="Y848" s="181"/>
      <c r="Z848" s="182"/>
      <c r="AA848" s="182"/>
      <c r="AB848" s="181"/>
      <c r="AC848" s="181"/>
      <c r="AD848" s="181"/>
      <c r="AE848" s="182"/>
      <c r="AF848" s="182"/>
      <c r="AG848" s="181"/>
      <c r="AH848" s="181"/>
      <c r="AI848" s="181"/>
      <c r="AJ848" s="182"/>
      <c r="AK848" s="182"/>
      <c r="AL848" s="181"/>
      <c r="AM848" s="181"/>
      <c r="AN848" s="181"/>
      <c r="AO848" s="182"/>
      <c r="AP848" s="182"/>
      <c r="AQ848" s="181"/>
      <c r="AR848" s="181"/>
      <c r="AS848" s="181"/>
      <c r="AT848" s="182"/>
      <c r="AU848" s="182"/>
      <c r="AV848" s="181"/>
      <c r="AW848" s="181"/>
      <c r="AX848" s="181"/>
      <c r="AY848" s="182"/>
      <c r="AZ848" s="182"/>
      <c r="BA848" s="181"/>
      <c r="BB848" s="181"/>
      <c r="BC848" s="181"/>
      <c r="BD848" s="182"/>
      <c r="BE848" s="182"/>
      <c r="BF848" s="181"/>
      <c r="BG848" s="180">
        <f t="shared" si="1377"/>
        <v>0</v>
      </c>
      <c r="BH848" s="116" t="str">
        <f t="shared" si="1378"/>
        <v/>
      </c>
      <c r="BI848" s="80" t="b">
        <f t="shared" si="1326"/>
        <v>0</v>
      </c>
      <c r="BJ848" s="80" t="str">
        <f t="shared" si="1327"/>
        <v/>
      </c>
      <c r="BK848" s="80" t="b">
        <f t="shared" si="1379"/>
        <v>0</v>
      </c>
      <c r="BL848" s="13" t="str">
        <f t="shared" si="1328"/>
        <v/>
      </c>
      <c r="BM848" s="13" t="b">
        <f t="shared" si="1380"/>
        <v>0</v>
      </c>
      <c r="BN848" s="35" t="str">
        <f t="shared" si="1329"/>
        <v/>
      </c>
      <c r="BO848" s="13" t="b">
        <f t="shared" si="1330"/>
        <v>0</v>
      </c>
      <c r="BP848" s="35" t="str">
        <f t="shared" si="1331"/>
        <v/>
      </c>
      <c r="BQ848" s="13" t="b">
        <f t="shared" si="1332"/>
        <v>0</v>
      </c>
      <c r="BR848" s="35" t="str">
        <f t="shared" si="1333"/>
        <v/>
      </c>
      <c r="BS848" s="35" t="b">
        <f t="shared" si="1334"/>
        <v>0</v>
      </c>
      <c r="BT848" s="35" t="str">
        <f t="shared" si="1335"/>
        <v/>
      </c>
      <c r="BU848" s="35" t="b">
        <f t="shared" si="1336"/>
        <v>0</v>
      </c>
      <c r="BV848" s="35" t="str">
        <f t="shared" si="1337"/>
        <v/>
      </c>
      <c r="BW848" s="13" t="b">
        <f t="shared" si="1412"/>
        <v>0</v>
      </c>
      <c r="BX848" s="35" t="str">
        <f t="shared" si="1338"/>
        <v/>
      </c>
      <c r="BY848" s="265" t="b">
        <f t="shared" si="1381"/>
        <v>0</v>
      </c>
      <c r="BZ848" s="35" t="str">
        <f t="shared" si="1339"/>
        <v/>
      </c>
      <c r="CA848" s="265" t="b">
        <f t="shared" si="1382"/>
        <v>0</v>
      </c>
      <c r="CB848" s="35" t="str">
        <f t="shared" si="1340"/>
        <v/>
      </c>
      <c r="CC848" s="272" t="b">
        <f t="shared" si="1383"/>
        <v>0</v>
      </c>
      <c r="CD848" s="35" t="str">
        <f t="shared" si="1341"/>
        <v/>
      </c>
      <c r="CE848" s="13" t="b">
        <f t="shared" si="1342"/>
        <v>0</v>
      </c>
      <c r="CF848" s="35" t="str">
        <f t="shared" si="1343"/>
        <v/>
      </c>
      <c r="CG848" s="179">
        <f t="shared" si="1344"/>
        <v>0</v>
      </c>
      <c r="CH848" s="179">
        <f t="shared" si="1345"/>
        <v>0</v>
      </c>
      <c r="CI848" s="218">
        <f t="shared" si="1384"/>
        <v>0</v>
      </c>
      <c r="CJ848" s="218">
        <f t="shared" si="1385"/>
        <v>0</v>
      </c>
      <c r="CK848" s="218">
        <f t="shared" si="1386"/>
        <v>0</v>
      </c>
      <c r="CL848" s="218">
        <f t="shared" si="1387"/>
        <v>0</v>
      </c>
      <c r="CM848" s="218">
        <f t="shared" si="1388"/>
        <v>0</v>
      </c>
      <c r="CN848" s="218">
        <f t="shared" si="1389"/>
        <v>0</v>
      </c>
      <c r="CO848" s="218">
        <f t="shared" si="1390"/>
        <v>0</v>
      </c>
      <c r="CP848" s="218">
        <f t="shared" si="1391"/>
        <v>0</v>
      </c>
      <c r="CQ848" s="218">
        <f t="shared" si="1392"/>
        <v>0</v>
      </c>
      <c r="CR848" s="218">
        <f t="shared" si="1393"/>
        <v>0</v>
      </c>
      <c r="CS848" s="14">
        <f t="shared" si="1346"/>
        <v>0</v>
      </c>
      <c r="CT848" s="236">
        <f t="shared" si="1347"/>
        <v>0</v>
      </c>
      <c r="CU848" s="237">
        <f t="shared" si="1425"/>
        <v>0</v>
      </c>
      <c r="CV848" s="16">
        <f t="shared" si="1425"/>
        <v>0</v>
      </c>
      <c r="CW848" s="16">
        <f t="shared" si="1425"/>
        <v>0</v>
      </c>
      <c r="CX848" s="16">
        <f t="shared" si="1425"/>
        <v>0</v>
      </c>
      <c r="CY848" s="16">
        <f t="shared" si="1425"/>
        <v>0</v>
      </c>
      <c r="CZ848" s="16">
        <f t="shared" si="1425"/>
        <v>0</v>
      </c>
      <c r="DA848" s="16">
        <f t="shared" si="1425"/>
        <v>0</v>
      </c>
      <c r="DB848" s="16">
        <f t="shared" si="1425"/>
        <v>0</v>
      </c>
      <c r="DC848" s="16">
        <f t="shared" si="1425"/>
        <v>0</v>
      </c>
      <c r="DD848" s="238">
        <f t="shared" si="1425"/>
        <v>0</v>
      </c>
      <c r="DE848" s="232">
        <f t="shared" si="1426"/>
        <v>0</v>
      </c>
      <c r="DF848" s="132">
        <f t="shared" si="1426"/>
        <v>0</v>
      </c>
      <c r="DG848" s="132">
        <f t="shared" si="1426"/>
        <v>0</v>
      </c>
      <c r="DH848" s="132">
        <f t="shared" si="1426"/>
        <v>0</v>
      </c>
      <c r="DI848" s="132">
        <f t="shared" si="1426"/>
        <v>0</v>
      </c>
      <c r="DJ848" s="132">
        <f t="shared" si="1426"/>
        <v>0</v>
      </c>
      <c r="DK848" s="132">
        <f t="shared" si="1426"/>
        <v>0</v>
      </c>
      <c r="DL848" s="132">
        <f t="shared" si="1426"/>
        <v>0</v>
      </c>
      <c r="DM848" s="132">
        <f t="shared" si="1426"/>
        <v>0</v>
      </c>
      <c r="DN848" s="233">
        <f t="shared" si="1426"/>
        <v>0</v>
      </c>
      <c r="DO848" s="232">
        <f t="shared" si="1348"/>
        <v>0</v>
      </c>
      <c r="DP848" s="132">
        <f t="shared" si="1349"/>
        <v>0</v>
      </c>
      <c r="DQ848" s="132">
        <f t="shared" si="1350"/>
        <v>0</v>
      </c>
      <c r="DR848" s="132">
        <f t="shared" si="1351"/>
        <v>0</v>
      </c>
      <c r="DS848" s="132">
        <f t="shared" si="1352"/>
        <v>0</v>
      </c>
      <c r="DT848" s="132">
        <f t="shared" si="1353"/>
        <v>0</v>
      </c>
      <c r="DU848" s="132">
        <f t="shared" si="1354"/>
        <v>0</v>
      </c>
      <c r="DV848" s="132">
        <f t="shared" si="1355"/>
        <v>0</v>
      </c>
      <c r="DW848" s="132">
        <f t="shared" si="1356"/>
        <v>0</v>
      </c>
      <c r="DX848" s="233">
        <f t="shared" si="1357"/>
        <v>0</v>
      </c>
      <c r="DY848" s="231" t="b">
        <f t="shared" si="1394"/>
        <v>0</v>
      </c>
      <c r="DZ848" s="163"/>
      <c r="EA848" s="226" t="str">
        <f t="shared" si="1395"/>
        <v/>
      </c>
      <c r="EB848" s="178" t="str">
        <f t="shared" si="1396"/>
        <v/>
      </c>
      <c r="EC848" s="178" t="str">
        <f t="shared" si="1397"/>
        <v/>
      </c>
      <c r="ED848" s="178" t="str">
        <f t="shared" si="1398"/>
        <v/>
      </c>
      <c r="EE848" s="178" t="str">
        <f t="shared" si="1399"/>
        <v/>
      </c>
      <c r="EF848" s="178" t="str">
        <f t="shared" si="1400"/>
        <v/>
      </c>
      <c r="EG848" s="178" t="str">
        <f t="shared" si="1401"/>
        <v/>
      </c>
      <c r="EH848" s="178" t="str">
        <f t="shared" si="1402"/>
        <v/>
      </c>
      <c r="EI848" s="178" t="str">
        <f t="shared" si="1403"/>
        <v/>
      </c>
      <c r="EJ848" s="227" t="str">
        <f t="shared" si="1404"/>
        <v/>
      </c>
      <c r="EK848" s="230" t="str">
        <f t="shared" si="1358"/>
        <v/>
      </c>
      <c r="EL848" s="177" t="str">
        <f t="shared" si="1359"/>
        <v/>
      </c>
      <c r="EM848" s="177" t="str">
        <f t="shared" si="1360"/>
        <v/>
      </c>
      <c r="EN848" s="177" t="str">
        <f t="shared" si="1361"/>
        <v/>
      </c>
      <c r="EO848" s="177" t="str">
        <f t="shared" si="1362"/>
        <v/>
      </c>
      <c r="EP848" s="177" t="str">
        <f t="shared" si="1363"/>
        <v/>
      </c>
      <c r="EQ848" s="177" t="str">
        <f t="shared" si="1364"/>
        <v/>
      </c>
      <c r="ER848" s="177" t="str">
        <f t="shared" si="1365"/>
        <v/>
      </c>
      <c r="ES848" s="177" t="str">
        <f t="shared" si="1366"/>
        <v/>
      </c>
      <c r="ET848" s="177" t="str">
        <f t="shared" si="1367"/>
        <v/>
      </c>
      <c r="EU848" s="229" t="e">
        <f t="shared" si="1368"/>
        <v>#VALUE!</v>
      </c>
      <c r="EV848" s="27" t="e">
        <f t="shared" si="1369"/>
        <v>#VALUE!</v>
      </c>
      <c r="EW848" s="27" t="e">
        <f t="shared" si="1370"/>
        <v>#VALUE!</v>
      </c>
      <c r="EX848" s="28" t="e">
        <f t="shared" si="1371"/>
        <v>#VALUE!</v>
      </c>
      <c r="EY848" s="28" t="e">
        <f t="shared" si="1372"/>
        <v>#VALUE!</v>
      </c>
      <c r="EZ848" s="28" t="b">
        <f t="shared" si="1373"/>
        <v>0</v>
      </c>
      <c r="FA848" s="176" t="str">
        <f t="shared" si="1374"/>
        <v/>
      </c>
      <c r="FB848" s="27" t="e" cm="1">
        <f t="array" aca="1" ref="FB848" ca="1">TEXT(RIGHT(10-RIGHT(SUM(INDEX(1*(MID(MID(C848,1,1)*2,ROW(INDIRECT("1:"&amp;LEN(MID(C848,1,1)*2))),1)),,))+MID(C848,2,1)+
SUM(INDEX(1*(MID(MID(C848,3,1)*2,ROW(INDIRECT("1:"&amp;LEN(MID(C848,3,1)*2))),1)),,))+MID(C848,4,1)+
SUM(INDEX(1*(MID(MID(C848,5,1)*2,ROW(INDIRECT("1:"&amp;LEN(MID(C848,5,1)*2))),1)),,))+MID(C848,6,1)+
SUM(INDEX(1*(MID(MID(C848,8,1)*2,ROW(INDIRECT("1:"&amp;LEN(MID(C848,8,1)*2))),1)),,))+MID(C848,9,1)+
SUM(INDEX(1*(MID(MID(C848,10,1)*2,ROW(INDIRECT("1:"&amp;LEN(MID(C848,10,1)*2))),1)),,)),1),1),"0")</f>
        <v>#VALUE!</v>
      </c>
      <c r="FC848" s="27" t="str">
        <f t="shared" si="1375"/>
        <v/>
      </c>
      <c r="FD848" s="29" t="b">
        <f t="shared" si="1376"/>
        <v>0</v>
      </c>
      <c r="FE848" s="112" t="b">
        <f>IFERROR(MATCH(D848,'Avtal för korttidsarbete'!$G$13:$G$1012,0),TRUE)</f>
        <v>1</v>
      </c>
      <c r="FF848" s="112" t="b">
        <f t="shared" si="1405"/>
        <v>0</v>
      </c>
      <c r="FG848" s="113" t="str" cm="1">
        <f t="array" ref="FG848">IF(FE848=TRUE,"x",INDEX('Avtal för korttidsarbete'!$E$13:$E$1012,$FE848))</f>
        <v>x</v>
      </c>
      <c r="FH848" s="113" t="str" cm="1">
        <f t="array" ref="FH848">IF(FE848=TRUE,"x",INDEX('Avtal för korttidsarbete'!$F$13:$F$1012,$FE848))</f>
        <v>x</v>
      </c>
      <c r="FI848" s="112" t="b">
        <f t="shared" si="1406"/>
        <v>0</v>
      </c>
      <c r="FJ848" s="135">
        <f t="shared" si="1407"/>
        <v>44166</v>
      </c>
      <c r="FK848" s="135">
        <f t="shared" si="1408"/>
        <v>44377</v>
      </c>
      <c r="FL848" s="112" t="b">
        <f t="shared" si="1409"/>
        <v>0</v>
      </c>
      <c r="FM848" s="113">
        <f t="shared" si="1410"/>
        <v>44166</v>
      </c>
      <c r="FN848" s="135">
        <f t="shared" si="1411"/>
        <v>44377</v>
      </c>
      <c r="FO848" s="148" t="b">
        <f>IFERROR(INDEX('Avtal för korttidsarbete'!R:R,MATCH(D848,'Avtal för korttidsarbete'!$G:$G,0)),TRUE)</f>
        <v>1</v>
      </c>
      <c r="FP848" s="135" t="str">
        <f>IF(FO848,"-",INDEX('Avtal för korttidsarbete'!$D:$D,MATCH(D848,'Avtal för korttidsarbete'!$G:$G,0)))</f>
        <v>-</v>
      </c>
      <c r="FQ848" s="113" t="b">
        <f>IFERROR(G848&gt;INDEX(Uppsägningar!E:E,MATCH(C848,Uppsägningar!C:C,0)),FALSE)</f>
        <v>0</v>
      </c>
    </row>
    <row r="849" spans="1:173" x14ac:dyDescent="0.25">
      <c r="A849" s="19">
        <v>833</v>
      </c>
      <c r="B849" s="20"/>
      <c r="C849" s="183"/>
      <c r="D849" s="66"/>
      <c r="E849" s="212">
        <f>IFERROR(INDEX(Admin!$C$7:$C$10,MATCH(FP849,TblNivåValTExt,0)),0)</f>
        <v>0</v>
      </c>
      <c r="F849" s="1"/>
      <c r="G849" s="1"/>
      <c r="H849" s="78"/>
      <c r="I849" s="181"/>
      <c r="J849" s="181"/>
      <c r="K849" s="182"/>
      <c r="L849" s="182"/>
      <c r="M849" s="181"/>
      <c r="N849" s="181"/>
      <c r="O849" s="181"/>
      <c r="P849" s="182"/>
      <c r="Q849" s="182"/>
      <c r="R849" s="181"/>
      <c r="S849" s="181"/>
      <c r="T849" s="181"/>
      <c r="U849" s="182"/>
      <c r="V849" s="182"/>
      <c r="W849" s="181"/>
      <c r="X849" s="181"/>
      <c r="Y849" s="181"/>
      <c r="Z849" s="182"/>
      <c r="AA849" s="182"/>
      <c r="AB849" s="181"/>
      <c r="AC849" s="181"/>
      <c r="AD849" s="181"/>
      <c r="AE849" s="182"/>
      <c r="AF849" s="182"/>
      <c r="AG849" s="181"/>
      <c r="AH849" s="181"/>
      <c r="AI849" s="181"/>
      <c r="AJ849" s="182"/>
      <c r="AK849" s="182"/>
      <c r="AL849" s="181"/>
      <c r="AM849" s="181"/>
      <c r="AN849" s="181"/>
      <c r="AO849" s="182"/>
      <c r="AP849" s="182"/>
      <c r="AQ849" s="181"/>
      <c r="AR849" s="181"/>
      <c r="AS849" s="181"/>
      <c r="AT849" s="182"/>
      <c r="AU849" s="182"/>
      <c r="AV849" s="181"/>
      <c r="AW849" s="181"/>
      <c r="AX849" s="181"/>
      <c r="AY849" s="182"/>
      <c r="AZ849" s="182"/>
      <c r="BA849" s="181"/>
      <c r="BB849" s="181"/>
      <c r="BC849" s="181"/>
      <c r="BD849" s="182"/>
      <c r="BE849" s="182"/>
      <c r="BF849" s="181"/>
      <c r="BG849" s="180">
        <f t="shared" si="1377"/>
        <v>0</v>
      </c>
      <c r="BH849" s="116" t="str">
        <f t="shared" si="1378"/>
        <v/>
      </c>
      <c r="BI849" s="80" t="b">
        <f t="shared" ref="BI849:BI912" si="1427">IF(G849=0,FALSE,G849&lt;F849)</f>
        <v>0</v>
      </c>
      <c r="BJ849" s="80" t="str">
        <f t="shared" ref="BJ849:BJ912" si="1428">IF(BI849,$BJ$15,"")</f>
        <v/>
      </c>
      <c r="BK849" s="80" t="b">
        <f t="shared" si="1379"/>
        <v>0</v>
      </c>
      <c r="BL849" s="13" t="str">
        <f t="shared" ref="BL849:BL912" si="1429">IF(BK849,BL$15,"")</f>
        <v/>
      </c>
      <c r="BM849" s="13" t="b">
        <f t="shared" si="1380"/>
        <v>0</v>
      </c>
      <c r="BN849" s="35" t="str">
        <f t="shared" ref="BN849:BN912" si="1430">IF(BM849,BN$15,"")</f>
        <v/>
      </c>
      <c r="BO849" s="13" t="b">
        <f t="shared" ref="BO849:BO912" si="1431">IF(F849=0,FALSE,FI849)</f>
        <v>0</v>
      </c>
      <c r="BP849" s="35" t="str">
        <f t="shared" ref="BP849:BP912" si="1432">IF(BO849,BP$15,"")</f>
        <v/>
      </c>
      <c r="BQ849" s="13" t="b">
        <f t="shared" ref="BQ849:BQ912" si="1433">OR(AND(COUNTA(I849:M849)&gt;0,I$12&lt;&gt;""),AND(COUNTA(N849:R849)&gt;0,N$12&lt;&gt;""),AND(COUNTA(S849:W849)&gt;0,S$12&lt;&gt;""),AND(COUNTA(X849:AB849)&gt;0,X$12&lt;&gt;""),AND(COUNTA(AC849:AG849)&gt;0,AC$12&lt;&gt;""),AND(COUNTA(AH849:AL849)&gt;0,AH$12&lt;&gt;""),AND(COUNTA(AM849:AQ849)&gt;0,AM$12&lt;&gt;""),AND(COUNTA(AR849:AV849)&gt;0,AR$12&lt;&gt;""),AND(COUNTA(AW849:BA849)&gt;0,AW$12&lt;&gt;""),AND(COUNTA(BB849:BF849)&gt;0,BB844&lt;&gt;""))</f>
        <v>0</v>
      </c>
      <c r="BR849" s="35" t="str">
        <f t="shared" ref="BR849:BR912" si="1434">IF(BQ849,BR$15,"")</f>
        <v/>
      </c>
      <c r="BS849" s="35" t="b">
        <f t="shared" ref="BS849:BS912" si="1435">FD849</f>
        <v>0</v>
      </c>
      <c r="BT849" s="35" t="str">
        <f t="shared" ref="BT849:BT912" si="1436">IF(BS849,BT$15,"")</f>
        <v/>
      </c>
      <c r="BU849" s="35" t="b">
        <f t="shared" ref="BU849:BU912" si="1437">OR(M849&lt;0,R849&lt;0,W849&lt;0,AB849&lt;0,AG849&lt;0,AL849&lt;0,AQ849&lt;0,AV849&lt;0,BA849&lt;0,BF849&lt;0,L849&lt;0,Q849&lt;0,V849&lt;0,AA849&lt;0,AF849&lt;0,AK849&lt;0,AP849&lt;0,AU849&lt;0,AZ849&lt;0,BE849&lt;0,CJ849&gt;CV849,CK849&gt;CW849,CL849&gt;CX849,CM849&gt;CY849,CN849&gt;CZ849,CO849&gt;DA849,CP849&gt;DB849,CQ849&gt;DC849,CR849&gt;DD849,CI849&gt;CU849)</f>
        <v>0</v>
      </c>
      <c r="BV849" s="35" t="str">
        <f t="shared" ref="BV849:BV912" si="1438">IF(BU849,BV$15,"")</f>
        <v/>
      </c>
      <c r="BW849" s="13" t="b">
        <f t="shared" si="1412"/>
        <v>0</v>
      </c>
      <c r="BX849" s="35" t="str">
        <f t="shared" ref="BX849:BX912" si="1439">IF(BW849,BX$15,"")</f>
        <v/>
      </c>
      <c r="BY849" s="265" t="b">
        <f t="shared" si="1381"/>
        <v>0</v>
      </c>
      <c r="BZ849" s="35" t="str">
        <f t="shared" ref="BZ849:BZ912" si="1440">IF(BY849,BZ$15,"")</f>
        <v/>
      </c>
      <c r="CA849" s="265" t="b">
        <f t="shared" si="1382"/>
        <v>0</v>
      </c>
      <c r="CB849" s="35" t="str">
        <f t="shared" ref="CB849:CB912" si="1441">IF(CA849,CB$15,"")</f>
        <v/>
      </c>
      <c r="CC849" s="272" t="b">
        <f t="shared" si="1383"/>
        <v>0</v>
      </c>
      <c r="CD849" s="35" t="str">
        <f t="shared" ref="CD849:CD912" si="1442">IF(CC849,CD$15,"")</f>
        <v/>
      </c>
      <c r="CE849" s="13" t="b">
        <f t="shared" ref="CE849:CE912" si="1443">AND(COUNTA(B849:D849,F849:BF849)&gt;0,OR(B849="",C849="",D849="",F849="",G849="",H849="",E849=0))</f>
        <v>0</v>
      </c>
      <c r="CF849" s="35" t="str">
        <f t="shared" ref="CF849:CF912" si="1444">IF(CE849,CF$15,"")</f>
        <v/>
      </c>
      <c r="CG849" s="179">
        <f t="shared" ref="CG849:CG912" si="1445">INDEX($CM$8:$CM$12,MATCH($E849,$CL$8:$CL$12,0))</f>
        <v>0</v>
      </c>
      <c r="CH849" s="179">
        <f t="shared" ref="CH849:CH912" si="1446">INDEX($CN$8:$CN$12,MATCH($E849,$CL$8:$CL$12,0))</f>
        <v>0</v>
      </c>
      <c r="CI849" s="218">
        <f t="shared" si="1384"/>
        <v>0</v>
      </c>
      <c r="CJ849" s="218">
        <f t="shared" si="1385"/>
        <v>0</v>
      </c>
      <c r="CK849" s="218">
        <f t="shared" si="1386"/>
        <v>0</v>
      </c>
      <c r="CL849" s="218">
        <f t="shared" si="1387"/>
        <v>0</v>
      </c>
      <c r="CM849" s="218">
        <f t="shared" si="1388"/>
        <v>0</v>
      </c>
      <c r="CN849" s="218">
        <f t="shared" si="1389"/>
        <v>0</v>
      </c>
      <c r="CO849" s="218">
        <f t="shared" si="1390"/>
        <v>0</v>
      </c>
      <c r="CP849" s="218">
        <f t="shared" si="1391"/>
        <v>0</v>
      </c>
      <c r="CQ849" s="218">
        <f t="shared" si="1392"/>
        <v>0</v>
      </c>
      <c r="CR849" s="218">
        <f t="shared" si="1393"/>
        <v>0</v>
      </c>
      <c r="CS849" s="14">
        <f t="shared" ref="CS849:CS912" si="1447">IF(F849=0,0,MAX(F849,$BO$10))</f>
        <v>0</v>
      </c>
      <c r="CT849" s="236">
        <f t="shared" ref="CT849:CT912" si="1448">IF(G849=0,0,MIN(G849,$BO$12))</f>
        <v>0</v>
      </c>
      <c r="CU849" s="237">
        <f t="shared" si="1425"/>
        <v>0</v>
      </c>
      <c r="CV849" s="16">
        <f t="shared" si="1425"/>
        <v>0</v>
      </c>
      <c r="CW849" s="16">
        <f t="shared" si="1425"/>
        <v>0</v>
      </c>
      <c r="CX849" s="16">
        <f t="shared" si="1425"/>
        <v>0</v>
      </c>
      <c r="CY849" s="16">
        <f t="shared" si="1425"/>
        <v>0</v>
      </c>
      <c r="CZ849" s="16">
        <f t="shared" si="1425"/>
        <v>0</v>
      </c>
      <c r="DA849" s="16">
        <f t="shared" si="1425"/>
        <v>0</v>
      </c>
      <c r="DB849" s="16">
        <f t="shared" si="1425"/>
        <v>0</v>
      </c>
      <c r="DC849" s="16">
        <f t="shared" si="1425"/>
        <v>0</v>
      </c>
      <c r="DD849" s="238">
        <f t="shared" si="1425"/>
        <v>0</v>
      </c>
      <c r="DE849" s="232">
        <f t="shared" si="1426"/>
        <v>0</v>
      </c>
      <c r="DF849" s="132">
        <f t="shared" si="1426"/>
        <v>0</v>
      </c>
      <c r="DG849" s="132">
        <f t="shared" si="1426"/>
        <v>0</v>
      </c>
      <c r="DH849" s="132">
        <f t="shared" si="1426"/>
        <v>0</v>
      </c>
      <c r="DI849" s="132">
        <f t="shared" si="1426"/>
        <v>0</v>
      </c>
      <c r="DJ849" s="132">
        <f t="shared" si="1426"/>
        <v>0</v>
      </c>
      <c r="DK849" s="132">
        <f t="shared" si="1426"/>
        <v>0</v>
      </c>
      <c r="DL849" s="132">
        <f t="shared" si="1426"/>
        <v>0</v>
      </c>
      <c r="DM849" s="132">
        <f t="shared" si="1426"/>
        <v>0</v>
      </c>
      <c r="DN849" s="233">
        <f t="shared" si="1426"/>
        <v>0</v>
      </c>
      <c r="DO849" s="232">
        <f t="shared" ref="DO849:DO912" si="1449">IF(DE849="","",DE849/CU$11*CU849)</f>
        <v>0</v>
      </c>
      <c r="DP849" s="132">
        <f t="shared" ref="DP849:DP912" si="1450">IF(DF849="","",DF849/CV$11*CV849)</f>
        <v>0</v>
      </c>
      <c r="DQ849" s="132">
        <f t="shared" ref="DQ849:DQ912" si="1451">IF(DG849="","",DG849/CW$11*CW849)</f>
        <v>0</v>
      </c>
      <c r="DR849" s="132">
        <f t="shared" ref="DR849:DR912" si="1452">IF(DH849="","",DH849/CX$11*CX849)</f>
        <v>0</v>
      </c>
      <c r="DS849" s="132">
        <f t="shared" ref="DS849:DS912" si="1453">IF(DI849="","",DI849/CY$11*CY849)</f>
        <v>0</v>
      </c>
      <c r="DT849" s="132">
        <f t="shared" ref="DT849:DT912" si="1454">IF(DJ849="","",DJ849/CZ$11*CZ849)</f>
        <v>0</v>
      </c>
      <c r="DU849" s="132">
        <f t="shared" ref="DU849:DU912" si="1455">IF(DK849="","",DK849/DA$11*DA849)</f>
        <v>0</v>
      </c>
      <c r="DV849" s="132">
        <f t="shared" ref="DV849:DV912" si="1456">IF(DL849="","",DL849/DB$11*DB849)</f>
        <v>0</v>
      </c>
      <c r="DW849" s="132">
        <f t="shared" ref="DW849:DW912" si="1457">IF(DM849="","",DM849/DC$11*DC849)</f>
        <v>0</v>
      </c>
      <c r="DX849" s="233">
        <f t="shared" ref="DX849:DX912" si="1458">IF(DN849="","",DN849/DD$11*DD849)</f>
        <v>0</v>
      </c>
      <c r="DY849" s="231" t="b">
        <f t="shared" si="1394"/>
        <v>0</v>
      </c>
      <c r="DZ849" s="163"/>
      <c r="EA849" s="226" t="str">
        <f t="shared" si="1395"/>
        <v/>
      </c>
      <c r="EB849" s="178" t="str">
        <f t="shared" si="1396"/>
        <v/>
      </c>
      <c r="EC849" s="178" t="str">
        <f t="shared" si="1397"/>
        <v/>
      </c>
      <c r="ED849" s="178" t="str">
        <f t="shared" si="1398"/>
        <v/>
      </c>
      <c r="EE849" s="178" t="str">
        <f t="shared" si="1399"/>
        <v/>
      </c>
      <c r="EF849" s="178" t="str">
        <f t="shared" si="1400"/>
        <v/>
      </c>
      <c r="EG849" s="178" t="str">
        <f t="shared" si="1401"/>
        <v/>
      </c>
      <c r="EH849" s="178" t="str">
        <f t="shared" si="1402"/>
        <v/>
      </c>
      <c r="EI849" s="178" t="str">
        <f t="shared" si="1403"/>
        <v/>
      </c>
      <c r="EJ849" s="227" t="str">
        <f t="shared" si="1404"/>
        <v/>
      </c>
      <c r="EK849" s="230" t="str">
        <f t="shared" ref="EK849:EK912" si="1459">IF(OR($E849="",I849="",J849="",$H849="",EA849="",DO849=""),"",DO849*EA849*$EK$12*$E849/100)</f>
        <v/>
      </c>
      <c r="EL849" s="177" t="str">
        <f t="shared" ref="EL849:EL912" si="1460">IF(OR($E849="",N849="",O849="",$H849="",EB849="",DP849=""),"",DP849*EB849*$EK$12*$E849/100)</f>
        <v/>
      </c>
      <c r="EM849" s="177" t="str">
        <f t="shared" ref="EM849:EM912" si="1461">IF(OR($E849="",S849="",T849="",$H849="",EC849="",DQ849=""),"",DQ849*EC849*$EK$12*$E849/100)</f>
        <v/>
      </c>
      <c r="EN849" s="177" t="str">
        <f t="shared" ref="EN849:EN912" si="1462">IF(OR($E849="",X849="",Y849="",$H849="",ED849="",DR849=""),"",DR849*ED849*$EK$12*$E849/100)</f>
        <v/>
      </c>
      <c r="EO849" s="177" t="str">
        <f t="shared" ref="EO849:EO912" si="1463">IF(OR($E849="",AC849="",AD849="",$H849="",EE849="",DS849=""),"",DS849*EE849*$EK$12*$E849/100)</f>
        <v/>
      </c>
      <c r="EP849" s="177" t="str">
        <f t="shared" ref="EP849:EP912" si="1464">IF(OR($E849="",AH849="",AI849="",$H849="",EF849="",DT849=""),"",DT849*EF849*$EK$12*$E849/100)</f>
        <v/>
      </c>
      <c r="EQ849" s="177" t="str">
        <f t="shared" ref="EQ849:EQ912" si="1465">IF(OR($E849="",AM849="",AN849="",$H849="",EG849="",DU849=""),"",DU849*EG849*$EK$12*$E849/100)</f>
        <v/>
      </c>
      <c r="ER849" s="177" t="str">
        <f t="shared" ref="ER849:ER912" si="1466">IF(OR($E849="",AR849="",AS849="",$H849="",EH849="",DV849=""),"",DV849*EH849*$EK$12*$E849/100)</f>
        <v/>
      </c>
      <c r="ES849" s="177" t="str">
        <f t="shared" ref="ES849:ES912" si="1467">IF(OR($E849="",AW849="",AX849="",$H849="",EI849="",DW849=""),"",DW849*EI849*$EK$12*$E849/100)</f>
        <v/>
      </c>
      <c r="ET849" s="177" t="str">
        <f t="shared" ref="ET849:ET912" si="1468">IF(OR($E849="",BB849="",BC849="",$H849="",EJ849="",DX849=""),"",DX849*EJ849*$EK$12*$E849/100)</f>
        <v/>
      </c>
      <c r="EU849" s="229" t="e">
        <f t="shared" ref="EU849:EU912" si="1469">VALUE(LEFT(C849,2))</f>
        <v>#VALUE!</v>
      </c>
      <c r="EV849" s="27" t="e">
        <f t="shared" ref="EV849:EV912" si="1470">VALUE(MID(C849,3,2))</f>
        <v>#VALUE!</v>
      </c>
      <c r="EW849" s="27" t="e">
        <f t="shared" ref="EW849:EW912" si="1471">TEXT(IF(VALUE(MID(C849,5,2))&gt;31,MID(C849,5,2)-60,VALUE(MID(C849,5,2))),"00")</f>
        <v>#VALUE!</v>
      </c>
      <c r="EX849" s="28" t="e">
        <f t="shared" ref="EX849:EX912" si="1472">DATEVALUE(IF(VALUE(LEFT(C849,2))&lt;20,20,19)&amp;TEXT(EU849,"00")&amp;"/"&amp;EV849&amp;"/"&amp;EW849)</f>
        <v>#VALUE!</v>
      </c>
      <c r="EY849" s="28" t="e">
        <f t="shared" ref="EY849:EY912" si="1473">DATE(EU849,EV849,EW849)</f>
        <v>#VALUE!</v>
      </c>
      <c r="EZ849" s="28" t="b">
        <f t="shared" ref="EZ849:EZ912" si="1474">NOT(ISERR(AND(EV849&lt;13,VALUE(EW849)&lt;31,EX849=EY849)))</f>
        <v>0</v>
      </c>
      <c r="FA849" s="176" t="str">
        <f t="shared" ref="FA849:FA912" si="1475">RIGHT(C849,1)</f>
        <v/>
      </c>
      <c r="FB849" s="27" t="e" cm="1">
        <f t="array" aca="1" ref="FB849" ca="1">TEXT(RIGHT(10-RIGHT(SUM(INDEX(1*(MID(MID(C849,1,1)*2,ROW(INDIRECT("1:"&amp;LEN(MID(C849,1,1)*2))),1)),,))+MID(C849,2,1)+
SUM(INDEX(1*(MID(MID(C849,3,1)*2,ROW(INDIRECT("1:"&amp;LEN(MID(C849,3,1)*2))),1)),,))+MID(C849,4,1)+
SUM(INDEX(1*(MID(MID(C849,5,1)*2,ROW(INDIRECT("1:"&amp;LEN(MID(C849,5,1)*2))),1)),,))+MID(C849,6,1)+
SUM(INDEX(1*(MID(MID(C849,8,1)*2,ROW(INDIRECT("1:"&amp;LEN(MID(C849,8,1)*2))),1)),,))+MID(C849,9,1)+
SUM(INDEX(1*(MID(MID(C849,10,1)*2,ROW(INDIRECT("1:"&amp;LEN(MID(C849,10,1)*2))),1)),,)),1),1),"0")</f>
        <v>#VALUE!</v>
      </c>
      <c r="FC849" s="27" t="str">
        <f t="shared" ref="FC849:FC912" si="1476">IF(C849="","",FB849=FA849)</f>
        <v/>
      </c>
      <c r="FD849" s="29" t="b">
        <f t="shared" ref="FD849:FD912" si="1477">NOT(IF(OR(C849&lt;&gt;"",F849&lt;&gt;""),AND(EZ849,FC849),TRUE))</f>
        <v>0</v>
      </c>
      <c r="FE849" s="112" t="b">
        <f>IFERROR(MATCH(D849,'Avtal för korttidsarbete'!$G$13:$G$1012,0),TRUE)</f>
        <v>1</v>
      </c>
      <c r="FF849" s="112" t="b">
        <f t="shared" si="1405"/>
        <v>0</v>
      </c>
      <c r="FG849" s="113" t="str" cm="1">
        <f t="array" ref="FG849">IF(FE849=TRUE,"x",INDEX('Avtal för korttidsarbete'!$E$13:$E$1012,$FE849))</f>
        <v>x</v>
      </c>
      <c r="FH849" s="113" t="str" cm="1">
        <f t="array" ref="FH849">IF(FE849=TRUE,"x",INDEX('Avtal för korttidsarbete'!$F$13:$F$1012,$FE849))</f>
        <v>x</v>
      </c>
      <c r="FI849" s="112" t="b">
        <f t="shared" si="1406"/>
        <v>0</v>
      </c>
      <c r="FJ849" s="135">
        <f t="shared" si="1407"/>
        <v>44166</v>
      </c>
      <c r="FK849" s="135">
        <f t="shared" si="1408"/>
        <v>44377</v>
      </c>
      <c r="FL849" s="112" t="b">
        <f t="shared" si="1409"/>
        <v>0</v>
      </c>
      <c r="FM849" s="113">
        <f t="shared" si="1410"/>
        <v>44166</v>
      </c>
      <c r="FN849" s="135">
        <f t="shared" si="1411"/>
        <v>44377</v>
      </c>
      <c r="FO849" s="148" t="b">
        <f>IFERROR(INDEX('Avtal för korttidsarbete'!R:R,MATCH(D849,'Avtal för korttidsarbete'!$G:$G,0)),TRUE)</f>
        <v>1</v>
      </c>
      <c r="FP849" s="135" t="str">
        <f>IF(FO849,"-",INDEX('Avtal för korttidsarbete'!$D:$D,MATCH(D849,'Avtal för korttidsarbete'!$G:$G,0)))</f>
        <v>-</v>
      </c>
      <c r="FQ849" s="113" t="b">
        <f>IFERROR(G849&gt;INDEX(Uppsägningar!E:E,MATCH(C849,Uppsägningar!C:C,0)),FALSE)</f>
        <v>0</v>
      </c>
    </row>
    <row r="850" spans="1:173" x14ac:dyDescent="0.25">
      <c r="A850" s="19">
        <v>834</v>
      </c>
      <c r="B850" s="20"/>
      <c r="C850" s="183"/>
      <c r="D850" s="66"/>
      <c r="E850" s="212">
        <f>IFERROR(INDEX(Admin!$C$7:$C$10,MATCH(FP850,TblNivåValTExt,0)),0)</f>
        <v>0</v>
      </c>
      <c r="F850" s="1"/>
      <c r="G850" s="1"/>
      <c r="H850" s="78"/>
      <c r="I850" s="181"/>
      <c r="J850" s="181"/>
      <c r="K850" s="182"/>
      <c r="L850" s="182"/>
      <c r="M850" s="181"/>
      <c r="N850" s="181"/>
      <c r="O850" s="181"/>
      <c r="P850" s="182"/>
      <c r="Q850" s="182"/>
      <c r="R850" s="181"/>
      <c r="S850" s="181"/>
      <c r="T850" s="181"/>
      <c r="U850" s="182"/>
      <c r="V850" s="182"/>
      <c r="W850" s="181"/>
      <c r="X850" s="181"/>
      <c r="Y850" s="181"/>
      <c r="Z850" s="182"/>
      <c r="AA850" s="182"/>
      <c r="AB850" s="181"/>
      <c r="AC850" s="181"/>
      <c r="AD850" s="181"/>
      <c r="AE850" s="182"/>
      <c r="AF850" s="182"/>
      <c r="AG850" s="181"/>
      <c r="AH850" s="181"/>
      <c r="AI850" s="181"/>
      <c r="AJ850" s="182"/>
      <c r="AK850" s="182"/>
      <c r="AL850" s="181"/>
      <c r="AM850" s="181"/>
      <c r="AN850" s="181"/>
      <c r="AO850" s="182"/>
      <c r="AP850" s="182"/>
      <c r="AQ850" s="181"/>
      <c r="AR850" s="181"/>
      <c r="AS850" s="181"/>
      <c r="AT850" s="182"/>
      <c r="AU850" s="182"/>
      <c r="AV850" s="181"/>
      <c r="AW850" s="181"/>
      <c r="AX850" s="181"/>
      <c r="AY850" s="182"/>
      <c r="AZ850" s="182"/>
      <c r="BA850" s="181"/>
      <c r="BB850" s="181"/>
      <c r="BC850" s="181"/>
      <c r="BD850" s="182"/>
      <c r="BE850" s="182"/>
      <c r="BF850" s="181"/>
      <c r="BG850" s="180">
        <f t="shared" ref="BG850:BG913" si="1478">IF(DY850,"",ROUNDUP(SUM(EK850:ET850),0))</f>
        <v>0</v>
      </c>
      <c r="BH850" s="116" t="str">
        <f t="shared" ref="BH850:BH913" si="1479">IF(BJ850="","",BJ850&amp;". ")&amp;IF(BL850="","",BL850&amp;". ")&amp;IF(BN850="","",BN850&amp;". ")&amp;IF(BP850="","",BP850&amp;". ")&amp;IF(BR850="","",BR850&amp;". ")&amp;IF(BT850="","",BT850&amp;". ")&amp;IF(BV850="","",BV850&amp;". ")&amp;IF(BX850="","",BX850&amp;". ")&amp;IF(BZ850="","",BZ850&amp;". ")&amp;IF(CB850="","",CB850&amp;". ")&amp;IF(CD850="","",CD850&amp;". ")&amp;IF(CF850="","",CF850&amp;". ")</f>
        <v/>
      </c>
      <c r="BI850" s="80" t="b">
        <f t="shared" si="1427"/>
        <v>0</v>
      </c>
      <c r="BJ850" s="80" t="str">
        <f t="shared" si="1428"/>
        <v/>
      </c>
      <c r="BK850" s="80" t="b">
        <f t="shared" ref="BK850:BK913" si="1480">FL850</f>
        <v>0</v>
      </c>
      <c r="BL850" s="13" t="str">
        <f t="shared" si="1429"/>
        <v/>
      </c>
      <c r="BM850" s="13" t="b">
        <f t="shared" ref="BM850:BM913" si="1481">FQ850</f>
        <v>0</v>
      </c>
      <c r="BN850" s="35" t="str">
        <f t="shared" si="1430"/>
        <v/>
      </c>
      <c r="BO850" s="13" t="b">
        <f t="shared" si="1431"/>
        <v>0</v>
      </c>
      <c r="BP850" s="35" t="str">
        <f t="shared" si="1432"/>
        <v/>
      </c>
      <c r="BQ850" s="13" t="b">
        <f t="shared" si="1433"/>
        <v>0</v>
      </c>
      <c r="BR850" s="35" t="str">
        <f t="shared" si="1434"/>
        <v/>
      </c>
      <c r="BS850" s="35" t="b">
        <f t="shared" si="1435"/>
        <v>0</v>
      </c>
      <c r="BT850" s="35" t="str">
        <f t="shared" si="1436"/>
        <v/>
      </c>
      <c r="BU850" s="35" t="b">
        <f t="shared" si="1437"/>
        <v>0</v>
      </c>
      <c r="BV850" s="35" t="str">
        <f t="shared" si="1438"/>
        <v/>
      </c>
      <c r="BW850" s="13" t="b">
        <f t="shared" si="1412"/>
        <v>0</v>
      </c>
      <c r="BX850" s="35" t="str">
        <f t="shared" si="1439"/>
        <v/>
      </c>
      <c r="BY850" s="265" t="b">
        <f t="shared" ref="BY850:BY913" si="1482">IF(H850="",FALSE,NOT(ISNUMBER(H850)))</f>
        <v>0</v>
      </c>
      <c r="BZ850" s="35" t="str">
        <f t="shared" si="1440"/>
        <v/>
      </c>
      <c r="CA850" s="265" t="b">
        <f t="shared" ref="CA850:CA913" si="1483">SUM(L850:M850,Q850:R850,V850:W850,AA850:AB850,AF850:AG850,AK850:AL850,AP850:AQ850,AU850:AV850,AZ850:BA850,BE850:BF850)-(TRUNC(L850)+TRUNC(M850)+TRUNC(Q850)+TRUNC(R850)+TRUNC(V850)+TRUNC(W850)+TRUNC(AA850)+TRUNC(AB850)+TRUNC(AF850)+TRUNC(AG850)+TRUNC(AK850)+TRUNC(AL850)+TRUNC(AP850)+TRUNC(AQ850)+TRUNC(AU850)+TRUNC(AV850)+TRUNC(AZ850)+TRUNC(BA850)+TRUNC(BE850)+TRUNC(BF850))&lt;&gt;0</f>
        <v>0</v>
      </c>
      <c r="CB850" s="35" t="str">
        <f t="shared" si="1441"/>
        <v/>
      </c>
      <c r="CC850" s="272" t="b">
        <f t="shared" ref="CC850:CC913" si="1484">IF(D850="",FALSE,FO850)</f>
        <v>0</v>
      </c>
      <c r="CD850" s="35" t="str">
        <f t="shared" si="1442"/>
        <v/>
      </c>
      <c r="CE850" s="13" t="b">
        <f t="shared" si="1443"/>
        <v>0</v>
      </c>
      <c r="CF850" s="35" t="str">
        <f t="shared" si="1444"/>
        <v/>
      </c>
      <c r="CG850" s="179">
        <f t="shared" si="1445"/>
        <v>0</v>
      </c>
      <c r="CH850" s="179">
        <f t="shared" si="1446"/>
        <v>0</v>
      </c>
      <c r="CI850" s="218">
        <f t="shared" ref="CI850:CI913" si="1485">TRUNC(L850)+TRUNC(M850)</f>
        <v>0</v>
      </c>
      <c r="CJ850" s="218">
        <f t="shared" ref="CJ850:CJ913" si="1486">TRUNC(Q850)+TRUNC(R850)</f>
        <v>0</v>
      </c>
      <c r="CK850" s="218">
        <f t="shared" ref="CK850:CK913" si="1487">TRUNC(V850)+TRUNC(W850)</f>
        <v>0</v>
      </c>
      <c r="CL850" s="218">
        <f t="shared" ref="CL850:CL913" si="1488">TRUNC(AA850)+TRUNC(AB850)</f>
        <v>0</v>
      </c>
      <c r="CM850" s="218">
        <f t="shared" ref="CM850:CM913" si="1489">TRUNC(AF850)+TRUNC(AG850)</f>
        <v>0</v>
      </c>
      <c r="CN850" s="218">
        <f t="shared" ref="CN850:CN913" si="1490">TRUNC(AK850)+TRUNC(AL850)</f>
        <v>0</v>
      </c>
      <c r="CO850" s="218">
        <f t="shared" ref="CO850:CO913" si="1491">TRUNC(AP850)+TRUNC(AQ850)</f>
        <v>0</v>
      </c>
      <c r="CP850" s="218">
        <f t="shared" ref="CP850:CP913" si="1492">TRUNC(AU850)+TRUNC(AV850)</f>
        <v>0</v>
      </c>
      <c r="CQ850" s="218">
        <f t="shared" ref="CQ850:CQ913" si="1493">TRUNC(AZ850)+TRUNC(BA850)</f>
        <v>0</v>
      </c>
      <c r="CR850" s="218">
        <f t="shared" ref="CR850:CR913" si="1494">TRUNC(BE850)+TRUNC(BF850)</f>
        <v>0</v>
      </c>
      <c r="CS850" s="14">
        <f t="shared" si="1447"/>
        <v>0</v>
      </c>
      <c r="CT850" s="236">
        <f t="shared" si="1448"/>
        <v>0</v>
      </c>
      <c r="CU850" s="237">
        <f t="shared" si="1425"/>
        <v>0</v>
      </c>
      <c r="CV850" s="16">
        <f t="shared" si="1425"/>
        <v>0</v>
      </c>
      <c r="CW850" s="16">
        <f t="shared" si="1425"/>
        <v>0</v>
      </c>
      <c r="CX850" s="16">
        <f t="shared" si="1425"/>
        <v>0</v>
      </c>
      <c r="CY850" s="16">
        <f t="shared" si="1425"/>
        <v>0</v>
      </c>
      <c r="CZ850" s="16">
        <f t="shared" si="1425"/>
        <v>0</v>
      </c>
      <c r="DA850" s="16">
        <f t="shared" si="1425"/>
        <v>0</v>
      </c>
      <c r="DB850" s="16">
        <f t="shared" si="1425"/>
        <v>0</v>
      </c>
      <c r="DC850" s="16">
        <f t="shared" si="1425"/>
        <v>0</v>
      </c>
      <c r="DD850" s="238">
        <f t="shared" si="1425"/>
        <v>0</v>
      </c>
      <c r="DE850" s="232">
        <f t="shared" si="1426"/>
        <v>0</v>
      </c>
      <c r="DF850" s="132">
        <f t="shared" si="1426"/>
        <v>0</v>
      </c>
      <c r="DG850" s="132">
        <f t="shared" si="1426"/>
        <v>0</v>
      </c>
      <c r="DH850" s="132">
        <f t="shared" si="1426"/>
        <v>0</v>
      </c>
      <c r="DI850" s="132">
        <f t="shared" si="1426"/>
        <v>0</v>
      </c>
      <c r="DJ850" s="132">
        <f t="shared" si="1426"/>
        <v>0</v>
      </c>
      <c r="DK850" s="132">
        <f t="shared" si="1426"/>
        <v>0</v>
      </c>
      <c r="DL850" s="132">
        <f t="shared" si="1426"/>
        <v>0</v>
      </c>
      <c r="DM850" s="132">
        <f t="shared" si="1426"/>
        <v>0</v>
      </c>
      <c r="DN850" s="233">
        <f t="shared" si="1426"/>
        <v>0</v>
      </c>
      <c r="DO850" s="232">
        <f t="shared" si="1449"/>
        <v>0</v>
      </c>
      <c r="DP850" s="132">
        <f t="shared" si="1450"/>
        <v>0</v>
      </c>
      <c r="DQ850" s="132">
        <f t="shared" si="1451"/>
        <v>0</v>
      </c>
      <c r="DR850" s="132">
        <f t="shared" si="1452"/>
        <v>0</v>
      </c>
      <c r="DS850" s="132">
        <f t="shared" si="1453"/>
        <v>0</v>
      </c>
      <c r="DT850" s="132">
        <f t="shared" si="1454"/>
        <v>0</v>
      </c>
      <c r="DU850" s="132">
        <f t="shared" si="1455"/>
        <v>0</v>
      </c>
      <c r="DV850" s="132">
        <f t="shared" si="1456"/>
        <v>0</v>
      </c>
      <c r="DW850" s="132">
        <f t="shared" si="1457"/>
        <v>0</v>
      </c>
      <c r="DX850" s="233">
        <f t="shared" si="1458"/>
        <v>0</v>
      </c>
      <c r="DY850" s="231" t="b">
        <f t="shared" ref="DY850:DY913" si="1495">OR(BI850,BK850,BM850,BO850,BQ850,BS850,BU850,BW850,BY850,CA850,CC850)</f>
        <v>0</v>
      </c>
      <c r="DZ850" s="163"/>
      <c r="EA850" s="226" t="str">
        <f t="shared" ref="EA850:EA913" si="1496">IF(OR(CU850="",CU850=0),"",(MAX((CU850-CI850),0))/CU850)</f>
        <v/>
      </c>
      <c r="EB850" s="178" t="str">
        <f t="shared" ref="EB850:EB913" si="1497">IF(OR(CV850="",CV850=0),"",(MAX((CV850-CJ850),0))/CV850)</f>
        <v/>
      </c>
      <c r="EC850" s="178" t="str">
        <f t="shared" ref="EC850:EC913" si="1498">IF(OR(CW850="",CW850=0),"",(MAX((CW850-CK850),0))/CW850)</f>
        <v/>
      </c>
      <c r="ED850" s="178" t="str">
        <f t="shared" ref="ED850:ED913" si="1499">IF(OR(CX850="",CX850=0),"",(MAX((CX850-CL850),0))/CX850)</f>
        <v/>
      </c>
      <c r="EE850" s="178" t="str">
        <f t="shared" ref="EE850:EE913" si="1500">IF(OR(CY850="",CY850=0),"",(MAX((CY850-CM850),0))/CY850)</f>
        <v/>
      </c>
      <c r="EF850" s="178" t="str">
        <f t="shared" ref="EF850:EF913" si="1501">IF(OR(CZ850="",CZ850=0),"",(MAX((CZ850-CN850),0))/CZ850)</f>
        <v/>
      </c>
      <c r="EG850" s="178" t="str">
        <f t="shared" ref="EG850:EG913" si="1502">IF(OR(DA850="",DA850=0),"",(MAX((DA850-CO850),0))/DA850)</f>
        <v/>
      </c>
      <c r="EH850" s="178" t="str">
        <f t="shared" ref="EH850:EH913" si="1503">IF(OR(DB850="",DB850=0),"",(MAX((DB850-CP850),0))/DB850)</f>
        <v/>
      </c>
      <c r="EI850" s="178" t="str">
        <f t="shared" ref="EI850:EI913" si="1504">IF(OR(DC850="",DC850=0),"",(MAX((DC850-CQ850),0))/DC850)</f>
        <v/>
      </c>
      <c r="EJ850" s="227" t="str">
        <f t="shared" ref="EJ850:EJ913" si="1505">IF(OR(DD850="",DD850=0),"",(MAX((DD850-CR850),0))/DD850)</f>
        <v/>
      </c>
      <c r="EK850" s="230" t="str">
        <f t="shared" si="1459"/>
        <v/>
      </c>
      <c r="EL850" s="177" t="str">
        <f t="shared" si="1460"/>
        <v/>
      </c>
      <c r="EM850" s="177" t="str">
        <f t="shared" si="1461"/>
        <v/>
      </c>
      <c r="EN850" s="177" t="str">
        <f t="shared" si="1462"/>
        <v/>
      </c>
      <c r="EO850" s="177" t="str">
        <f t="shared" si="1463"/>
        <v/>
      </c>
      <c r="EP850" s="177" t="str">
        <f t="shared" si="1464"/>
        <v/>
      </c>
      <c r="EQ850" s="177" t="str">
        <f t="shared" si="1465"/>
        <v/>
      </c>
      <c r="ER850" s="177" t="str">
        <f t="shared" si="1466"/>
        <v/>
      </c>
      <c r="ES850" s="177" t="str">
        <f t="shared" si="1467"/>
        <v/>
      </c>
      <c r="ET850" s="177" t="str">
        <f t="shared" si="1468"/>
        <v/>
      </c>
      <c r="EU850" s="229" t="e">
        <f t="shared" si="1469"/>
        <v>#VALUE!</v>
      </c>
      <c r="EV850" s="27" t="e">
        <f t="shared" si="1470"/>
        <v>#VALUE!</v>
      </c>
      <c r="EW850" s="27" t="e">
        <f t="shared" si="1471"/>
        <v>#VALUE!</v>
      </c>
      <c r="EX850" s="28" t="e">
        <f t="shared" si="1472"/>
        <v>#VALUE!</v>
      </c>
      <c r="EY850" s="28" t="e">
        <f t="shared" si="1473"/>
        <v>#VALUE!</v>
      </c>
      <c r="EZ850" s="28" t="b">
        <f t="shared" si="1474"/>
        <v>0</v>
      </c>
      <c r="FA850" s="176" t="str">
        <f t="shared" si="1475"/>
        <v/>
      </c>
      <c r="FB850" s="27" t="e" cm="1">
        <f t="array" aca="1" ref="FB850" ca="1">TEXT(RIGHT(10-RIGHT(SUM(INDEX(1*(MID(MID(C850,1,1)*2,ROW(INDIRECT("1:"&amp;LEN(MID(C850,1,1)*2))),1)),,))+MID(C850,2,1)+
SUM(INDEX(1*(MID(MID(C850,3,1)*2,ROW(INDIRECT("1:"&amp;LEN(MID(C850,3,1)*2))),1)),,))+MID(C850,4,1)+
SUM(INDEX(1*(MID(MID(C850,5,1)*2,ROW(INDIRECT("1:"&amp;LEN(MID(C850,5,1)*2))),1)),,))+MID(C850,6,1)+
SUM(INDEX(1*(MID(MID(C850,8,1)*2,ROW(INDIRECT("1:"&amp;LEN(MID(C850,8,1)*2))),1)),,))+MID(C850,9,1)+
SUM(INDEX(1*(MID(MID(C850,10,1)*2,ROW(INDIRECT("1:"&amp;LEN(MID(C850,10,1)*2))),1)),,)),1),1),"0")</f>
        <v>#VALUE!</v>
      </c>
      <c r="FC850" s="27" t="str">
        <f t="shared" si="1476"/>
        <v/>
      </c>
      <c r="FD850" s="29" t="b">
        <f t="shared" si="1477"/>
        <v>0</v>
      </c>
      <c r="FE850" s="112" t="b">
        <f>IFERROR(MATCH(D850,'Avtal för korttidsarbete'!$G$13:$G$1012,0),TRUE)</f>
        <v>1</v>
      </c>
      <c r="FF850" s="112" t="b">
        <f t="shared" ref="FF850:FF913" si="1506">IF(AND(B850&lt;&gt;"",FE850=TRUE),TRUE,FALSE)</f>
        <v>0</v>
      </c>
      <c r="FG850" s="113" t="str" cm="1">
        <f t="array" ref="FG850">IF(FE850=TRUE,"x",INDEX('Avtal för korttidsarbete'!$E$13:$E$1012,$FE850))</f>
        <v>x</v>
      </c>
      <c r="FH850" s="113" t="str" cm="1">
        <f t="array" ref="FH850">IF(FE850=TRUE,"x",INDEX('Avtal för korttidsarbete'!$F$13:$F$1012,$FE850))</f>
        <v>x</v>
      </c>
      <c r="FI850" s="112" t="b">
        <f t="shared" ref="FI850:FI913" si="1507">IF(FE850=TRUE,FALSE,IF(OR(F850&lt;FG850,G850&gt;FH850),TRUE,FALSE))</f>
        <v>0</v>
      </c>
      <c r="FJ850" s="135">
        <f t="shared" ref="FJ850:FJ913" si="1508">IFERROR(MAX(FG850,$FJ$14),FG850)</f>
        <v>44166</v>
      </c>
      <c r="FK850" s="135">
        <f t="shared" ref="FK850:FK913" si="1509">IFERROR(MIN(FH850,$FK$14),FH850)</f>
        <v>44377</v>
      </c>
      <c r="FL850" s="112" t="b">
        <f t="shared" ref="FL850:FL913" si="1510">IFERROR(IF(OR(F850="",G850="",FE850=TRUE),FALSE,IF(OR(F850&lt;$FJ$14,G850&gt;$FK$14),TRUE,FALSE)),TRUE)</f>
        <v>0</v>
      </c>
      <c r="FM850" s="113">
        <f t="shared" ref="FM850:FM913" si="1511">MAX(FG850,$FJ$14,F850)</f>
        <v>44166</v>
      </c>
      <c r="FN850" s="135">
        <f t="shared" ref="FN850:FN913" si="1512">MIN(FH850,$FK$14)</f>
        <v>44377</v>
      </c>
      <c r="FO850" s="148" t="b">
        <f>IFERROR(INDEX('Avtal för korttidsarbete'!R:R,MATCH(D850,'Avtal för korttidsarbete'!$G:$G,0)),TRUE)</f>
        <v>1</v>
      </c>
      <c r="FP850" s="135" t="str">
        <f>IF(FO850,"-",INDEX('Avtal för korttidsarbete'!$D:$D,MATCH(D850,'Avtal för korttidsarbete'!$G:$G,0)))</f>
        <v>-</v>
      </c>
      <c r="FQ850" s="113" t="b">
        <f>IFERROR(G850&gt;INDEX(Uppsägningar!E:E,MATCH(C850,Uppsägningar!C:C,0)),FALSE)</f>
        <v>0</v>
      </c>
    </row>
    <row r="851" spans="1:173" x14ac:dyDescent="0.25">
      <c r="A851" s="19">
        <v>835</v>
      </c>
      <c r="B851" s="20"/>
      <c r="C851" s="183"/>
      <c r="D851" s="66"/>
      <c r="E851" s="212">
        <f>IFERROR(INDEX(Admin!$C$7:$C$10,MATCH(FP851,TblNivåValTExt,0)),0)</f>
        <v>0</v>
      </c>
      <c r="F851" s="1"/>
      <c r="G851" s="1"/>
      <c r="H851" s="78"/>
      <c r="I851" s="181"/>
      <c r="J851" s="181"/>
      <c r="K851" s="182"/>
      <c r="L851" s="182"/>
      <c r="M851" s="181"/>
      <c r="N851" s="181"/>
      <c r="O851" s="181"/>
      <c r="P851" s="182"/>
      <c r="Q851" s="182"/>
      <c r="R851" s="181"/>
      <c r="S851" s="181"/>
      <c r="T851" s="181"/>
      <c r="U851" s="182"/>
      <c r="V851" s="182"/>
      <c r="W851" s="181"/>
      <c r="X851" s="181"/>
      <c r="Y851" s="181"/>
      <c r="Z851" s="182"/>
      <c r="AA851" s="182"/>
      <c r="AB851" s="181"/>
      <c r="AC851" s="181"/>
      <c r="AD851" s="181"/>
      <c r="AE851" s="182"/>
      <c r="AF851" s="182"/>
      <c r="AG851" s="181"/>
      <c r="AH851" s="181"/>
      <c r="AI851" s="181"/>
      <c r="AJ851" s="182"/>
      <c r="AK851" s="182"/>
      <c r="AL851" s="181"/>
      <c r="AM851" s="181"/>
      <c r="AN851" s="181"/>
      <c r="AO851" s="182"/>
      <c r="AP851" s="182"/>
      <c r="AQ851" s="181"/>
      <c r="AR851" s="181"/>
      <c r="AS851" s="181"/>
      <c r="AT851" s="182"/>
      <c r="AU851" s="182"/>
      <c r="AV851" s="181"/>
      <c r="AW851" s="181"/>
      <c r="AX851" s="181"/>
      <c r="AY851" s="182"/>
      <c r="AZ851" s="182"/>
      <c r="BA851" s="181"/>
      <c r="BB851" s="181"/>
      <c r="BC851" s="181"/>
      <c r="BD851" s="182"/>
      <c r="BE851" s="182"/>
      <c r="BF851" s="181"/>
      <c r="BG851" s="180">
        <f t="shared" si="1478"/>
        <v>0</v>
      </c>
      <c r="BH851" s="116" t="str">
        <f t="shared" si="1479"/>
        <v/>
      </c>
      <c r="BI851" s="80" t="b">
        <f t="shared" si="1427"/>
        <v>0</v>
      </c>
      <c r="BJ851" s="80" t="str">
        <f t="shared" si="1428"/>
        <v/>
      </c>
      <c r="BK851" s="80" t="b">
        <f t="shared" si="1480"/>
        <v>0</v>
      </c>
      <c r="BL851" s="13" t="str">
        <f t="shared" si="1429"/>
        <v/>
      </c>
      <c r="BM851" s="13" t="b">
        <f t="shared" si="1481"/>
        <v>0</v>
      </c>
      <c r="BN851" s="35" t="str">
        <f t="shared" si="1430"/>
        <v/>
      </c>
      <c r="BO851" s="13" t="b">
        <f t="shared" si="1431"/>
        <v>0</v>
      </c>
      <c r="BP851" s="35" t="str">
        <f t="shared" si="1432"/>
        <v/>
      </c>
      <c r="BQ851" s="13" t="b">
        <f t="shared" si="1433"/>
        <v>0</v>
      </c>
      <c r="BR851" s="35" t="str">
        <f t="shared" si="1434"/>
        <v/>
      </c>
      <c r="BS851" s="35" t="b">
        <f t="shared" si="1435"/>
        <v>0</v>
      </c>
      <c r="BT851" s="35" t="str">
        <f t="shared" si="1436"/>
        <v/>
      </c>
      <c r="BU851" s="35" t="b">
        <f t="shared" si="1437"/>
        <v>0</v>
      </c>
      <c r="BV851" s="35" t="str">
        <f t="shared" si="1438"/>
        <v/>
      </c>
      <c r="BW851" s="13" t="b">
        <f t="shared" ref="BW851:BW914" si="1513">IF(D851="",IF(AND(B851&lt;&gt;"",C851&lt;&gt;"",F851&lt;&gt;"",G851&lt;&gt;"",H851&lt;&gt;""),FF851,FALSE),FF851)</f>
        <v>0</v>
      </c>
      <c r="BX851" s="35" t="str">
        <f t="shared" si="1439"/>
        <v/>
      </c>
      <c r="BY851" s="265" t="b">
        <f t="shared" si="1482"/>
        <v>0</v>
      </c>
      <c r="BZ851" s="35" t="str">
        <f t="shared" si="1440"/>
        <v/>
      </c>
      <c r="CA851" s="265" t="b">
        <f t="shared" si="1483"/>
        <v>0</v>
      </c>
      <c r="CB851" s="35" t="str">
        <f t="shared" si="1441"/>
        <v/>
      </c>
      <c r="CC851" s="272" t="b">
        <f t="shared" si="1484"/>
        <v>0</v>
      </c>
      <c r="CD851" s="35" t="str">
        <f t="shared" si="1442"/>
        <v/>
      </c>
      <c r="CE851" s="13" t="b">
        <f t="shared" si="1443"/>
        <v>0</v>
      </c>
      <c r="CF851" s="35" t="str">
        <f t="shared" si="1444"/>
        <v/>
      </c>
      <c r="CG851" s="179">
        <f t="shared" si="1445"/>
        <v>0</v>
      </c>
      <c r="CH851" s="179">
        <f t="shared" si="1446"/>
        <v>0</v>
      </c>
      <c r="CI851" s="218">
        <f t="shared" si="1485"/>
        <v>0</v>
      </c>
      <c r="CJ851" s="218">
        <f t="shared" si="1486"/>
        <v>0</v>
      </c>
      <c r="CK851" s="218">
        <f t="shared" si="1487"/>
        <v>0</v>
      </c>
      <c r="CL851" s="218">
        <f t="shared" si="1488"/>
        <v>0</v>
      </c>
      <c r="CM851" s="218">
        <f t="shared" si="1489"/>
        <v>0</v>
      </c>
      <c r="CN851" s="218">
        <f t="shared" si="1490"/>
        <v>0</v>
      </c>
      <c r="CO851" s="218">
        <f t="shared" si="1491"/>
        <v>0</v>
      </c>
      <c r="CP851" s="218">
        <f t="shared" si="1492"/>
        <v>0</v>
      </c>
      <c r="CQ851" s="218">
        <f t="shared" si="1493"/>
        <v>0</v>
      </c>
      <c r="CR851" s="218">
        <f t="shared" si="1494"/>
        <v>0</v>
      </c>
      <c r="CS851" s="14">
        <f t="shared" si="1447"/>
        <v>0</v>
      </c>
      <c r="CT851" s="236">
        <f t="shared" si="1448"/>
        <v>0</v>
      </c>
      <c r="CU851" s="237">
        <f t="shared" si="1425"/>
        <v>0</v>
      </c>
      <c r="CV851" s="16">
        <f t="shared" si="1425"/>
        <v>0</v>
      </c>
      <c r="CW851" s="16">
        <f t="shared" si="1425"/>
        <v>0</v>
      </c>
      <c r="CX851" s="16">
        <f t="shared" si="1425"/>
        <v>0</v>
      </c>
      <c r="CY851" s="16">
        <f t="shared" si="1425"/>
        <v>0</v>
      </c>
      <c r="CZ851" s="16">
        <f t="shared" si="1425"/>
        <v>0</v>
      </c>
      <c r="DA851" s="16">
        <f t="shared" si="1425"/>
        <v>0</v>
      </c>
      <c r="DB851" s="16">
        <f t="shared" si="1425"/>
        <v>0</v>
      </c>
      <c r="DC851" s="16">
        <f t="shared" si="1425"/>
        <v>0</v>
      </c>
      <c r="DD851" s="238">
        <f t="shared" si="1425"/>
        <v>0</v>
      </c>
      <c r="DE851" s="232">
        <f t="shared" si="1426"/>
        <v>0</v>
      </c>
      <c r="DF851" s="132">
        <f t="shared" si="1426"/>
        <v>0</v>
      </c>
      <c r="DG851" s="132">
        <f t="shared" si="1426"/>
        <v>0</v>
      </c>
      <c r="DH851" s="132">
        <f t="shared" si="1426"/>
        <v>0</v>
      </c>
      <c r="DI851" s="132">
        <f t="shared" si="1426"/>
        <v>0</v>
      </c>
      <c r="DJ851" s="132">
        <f t="shared" si="1426"/>
        <v>0</v>
      </c>
      <c r="DK851" s="132">
        <f t="shared" si="1426"/>
        <v>0</v>
      </c>
      <c r="DL851" s="132">
        <f t="shared" si="1426"/>
        <v>0</v>
      </c>
      <c r="DM851" s="132">
        <f t="shared" si="1426"/>
        <v>0</v>
      </c>
      <c r="DN851" s="233">
        <f t="shared" si="1426"/>
        <v>0</v>
      </c>
      <c r="DO851" s="232">
        <f t="shared" si="1449"/>
        <v>0</v>
      </c>
      <c r="DP851" s="132">
        <f t="shared" si="1450"/>
        <v>0</v>
      </c>
      <c r="DQ851" s="132">
        <f t="shared" si="1451"/>
        <v>0</v>
      </c>
      <c r="DR851" s="132">
        <f t="shared" si="1452"/>
        <v>0</v>
      </c>
      <c r="DS851" s="132">
        <f t="shared" si="1453"/>
        <v>0</v>
      </c>
      <c r="DT851" s="132">
        <f t="shared" si="1454"/>
        <v>0</v>
      </c>
      <c r="DU851" s="132">
        <f t="shared" si="1455"/>
        <v>0</v>
      </c>
      <c r="DV851" s="132">
        <f t="shared" si="1456"/>
        <v>0</v>
      </c>
      <c r="DW851" s="132">
        <f t="shared" si="1457"/>
        <v>0</v>
      </c>
      <c r="DX851" s="233">
        <f t="shared" si="1458"/>
        <v>0</v>
      </c>
      <c r="DY851" s="231" t="b">
        <f t="shared" si="1495"/>
        <v>0</v>
      </c>
      <c r="DZ851" s="163"/>
      <c r="EA851" s="226" t="str">
        <f t="shared" si="1496"/>
        <v/>
      </c>
      <c r="EB851" s="178" t="str">
        <f t="shared" si="1497"/>
        <v/>
      </c>
      <c r="EC851" s="178" t="str">
        <f t="shared" si="1498"/>
        <v/>
      </c>
      <c r="ED851" s="178" t="str">
        <f t="shared" si="1499"/>
        <v/>
      </c>
      <c r="EE851" s="178" t="str">
        <f t="shared" si="1500"/>
        <v/>
      </c>
      <c r="EF851" s="178" t="str">
        <f t="shared" si="1501"/>
        <v/>
      </c>
      <c r="EG851" s="178" t="str">
        <f t="shared" si="1502"/>
        <v/>
      </c>
      <c r="EH851" s="178" t="str">
        <f t="shared" si="1503"/>
        <v/>
      </c>
      <c r="EI851" s="178" t="str">
        <f t="shared" si="1504"/>
        <v/>
      </c>
      <c r="EJ851" s="227" t="str">
        <f t="shared" si="1505"/>
        <v/>
      </c>
      <c r="EK851" s="230" t="str">
        <f t="shared" si="1459"/>
        <v/>
      </c>
      <c r="EL851" s="177" t="str">
        <f t="shared" si="1460"/>
        <v/>
      </c>
      <c r="EM851" s="177" t="str">
        <f t="shared" si="1461"/>
        <v/>
      </c>
      <c r="EN851" s="177" t="str">
        <f t="shared" si="1462"/>
        <v/>
      </c>
      <c r="EO851" s="177" t="str">
        <f t="shared" si="1463"/>
        <v/>
      </c>
      <c r="EP851" s="177" t="str">
        <f t="shared" si="1464"/>
        <v/>
      </c>
      <c r="EQ851" s="177" t="str">
        <f t="shared" si="1465"/>
        <v/>
      </c>
      <c r="ER851" s="177" t="str">
        <f t="shared" si="1466"/>
        <v/>
      </c>
      <c r="ES851" s="177" t="str">
        <f t="shared" si="1467"/>
        <v/>
      </c>
      <c r="ET851" s="177" t="str">
        <f t="shared" si="1468"/>
        <v/>
      </c>
      <c r="EU851" s="229" t="e">
        <f t="shared" si="1469"/>
        <v>#VALUE!</v>
      </c>
      <c r="EV851" s="27" t="e">
        <f t="shared" si="1470"/>
        <v>#VALUE!</v>
      </c>
      <c r="EW851" s="27" t="e">
        <f t="shared" si="1471"/>
        <v>#VALUE!</v>
      </c>
      <c r="EX851" s="28" t="e">
        <f t="shared" si="1472"/>
        <v>#VALUE!</v>
      </c>
      <c r="EY851" s="28" t="e">
        <f t="shared" si="1473"/>
        <v>#VALUE!</v>
      </c>
      <c r="EZ851" s="28" t="b">
        <f t="shared" si="1474"/>
        <v>0</v>
      </c>
      <c r="FA851" s="176" t="str">
        <f t="shared" si="1475"/>
        <v/>
      </c>
      <c r="FB851" s="27" t="e" cm="1">
        <f t="array" aca="1" ref="FB851" ca="1">TEXT(RIGHT(10-RIGHT(SUM(INDEX(1*(MID(MID(C851,1,1)*2,ROW(INDIRECT("1:"&amp;LEN(MID(C851,1,1)*2))),1)),,))+MID(C851,2,1)+
SUM(INDEX(1*(MID(MID(C851,3,1)*2,ROW(INDIRECT("1:"&amp;LEN(MID(C851,3,1)*2))),1)),,))+MID(C851,4,1)+
SUM(INDEX(1*(MID(MID(C851,5,1)*2,ROW(INDIRECT("1:"&amp;LEN(MID(C851,5,1)*2))),1)),,))+MID(C851,6,1)+
SUM(INDEX(1*(MID(MID(C851,8,1)*2,ROW(INDIRECT("1:"&amp;LEN(MID(C851,8,1)*2))),1)),,))+MID(C851,9,1)+
SUM(INDEX(1*(MID(MID(C851,10,1)*2,ROW(INDIRECT("1:"&amp;LEN(MID(C851,10,1)*2))),1)),,)),1),1),"0")</f>
        <v>#VALUE!</v>
      </c>
      <c r="FC851" s="27" t="str">
        <f t="shared" si="1476"/>
        <v/>
      </c>
      <c r="FD851" s="29" t="b">
        <f t="shared" si="1477"/>
        <v>0</v>
      </c>
      <c r="FE851" s="112" t="b">
        <f>IFERROR(MATCH(D851,'Avtal för korttidsarbete'!$G$13:$G$1012,0),TRUE)</f>
        <v>1</v>
      </c>
      <c r="FF851" s="112" t="b">
        <f t="shared" si="1506"/>
        <v>0</v>
      </c>
      <c r="FG851" s="113" t="str" cm="1">
        <f t="array" ref="FG851">IF(FE851=TRUE,"x",INDEX('Avtal för korttidsarbete'!$E$13:$E$1012,$FE851))</f>
        <v>x</v>
      </c>
      <c r="FH851" s="113" t="str" cm="1">
        <f t="array" ref="FH851">IF(FE851=TRUE,"x",INDEX('Avtal för korttidsarbete'!$F$13:$F$1012,$FE851))</f>
        <v>x</v>
      </c>
      <c r="FI851" s="112" t="b">
        <f t="shared" si="1507"/>
        <v>0</v>
      </c>
      <c r="FJ851" s="135">
        <f t="shared" si="1508"/>
        <v>44166</v>
      </c>
      <c r="FK851" s="135">
        <f t="shared" si="1509"/>
        <v>44377</v>
      </c>
      <c r="FL851" s="112" t="b">
        <f t="shared" si="1510"/>
        <v>0</v>
      </c>
      <c r="FM851" s="113">
        <f t="shared" si="1511"/>
        <v>44166</v>
      </c>
      <c r="FN851" s="135">
        <f t="shared" si="1512"/>
        <v>44377</v>
      </c>
      <c r="FO851" s="148" t="b">
        <f>IFERROR(INDEX('Avtal för korttidsarbete'!R:R,MATCH(D851,'Avtal för korttidsarbete'!$G:$G,0)),TRUE)</f>
        <v>1</v>
      </c>
      <c r="FP851" s="135" t="str">
        <f>IF(FO851,"-",INDEX('Avtal för korttidsarbete'!$D:$D,MATCH(D851,'Avtal för korttidsarbete'!$G:$G,0)))</f>
        <v>-</v>
      </c>
      <c r="FQ851" s="113" t="b">
        <f>IFERROR(G851&gt;INDEX(Uppsägningar!E:E,MATCH(C851,Uppsägningar!C:C,0)),FALSE)</f>
        <v>0</v>
      </c>
    </row>
    <row r="852" spans="1:173" x14ac:dyDescent="0.25">
      <c r="A852" s="19">
        <v>836</v>
      </c>
      <c r="B852" s="20"/>
      <c r="C852" s="183"/>
      <c r="D852" s="66"/>
      <c r="E852" s="212">
        <f>IFERROR(INDEX(Admin!$C$7:$C$10,MATCH(FP852,TblNivåValTExt,0)),0)</f>
        <v>0</v>
      </c>
      <c r="F852" s="1"/>
      <c r="G852" s="1"/>
      <c r="H852" s="78"/>
      <c r="I852" s="181"/>
      <c r="J852" s="181"/>
      <c r="K852" s="182"/>
      <c r="L852" s="182"/>
      <c r="M852" s="181"/>
      <c r="N852" s="181"/>
      <c r="O852" s="181"/>
      <c r="P852" s="182"/>
      <c r="Q852" s="182"/>
      <c r="R852" s="181"/>
      <c r="S852" s="181"/>
      <c r="T852" s="181"/>
      <c r="U852" s="182"/>
      <c r="V852" s="182"/>
      <c r="W852" s="181"/>
      <c r="X852" s="181"/>
      <c r="Y852" s="181"/>
      <c r="Z852" s="182"/>
      <c r="AA852" s="182"/>
      <c r="AB852" s="181"/>
      <c r="AC852" s="181"/>
      <c r="AD852" s="181"/>
      <c r="AE852" s="182"/>
      <c r="AF852" s="182"/>
      <c r="AG852" s="181"/>
      <c r="AH852" s="181"/>
      <c r="AI852" s="181"/>
      <c r="AJ852" s="182"/>
      <c r="AK852" s="182"/>
      <c r="AL852" s="181"/>
      <c r="AM852" s="181"/>
      <c r="AN852" s="181"/>
      <c r="AO852" s="182"/>
      <c r="AP852" s="182"/>
      <c r="AQ852" s="181"/>
      <c r="AR852" s="181"/>
      <c r="AS852" s="181"/>
      <c r="AT852" s="182"/>
      <c r="AU852" s="182"/>
      <c r="AV852" s="181"/>
      <c r="AW852" s="181"/>
      <c r="AX852" s="181"/>
      <c r="AY852" s="182"/>
      <c r="AZ852" s="182"/>
      <c r="BA852" s="181"/>
      <c r="BB852" s="181"/>
      <c r="BC852" s="181"/>
      <c r="BD852" s="182"/>
      <c r="BE852" s="182"/>
      <c r="BF852" s="181"/>
      <c r="BG852" s="180">
        <f t="shared" si="1478"/>
        <v>0</v>
      </c>
      <c r="BH852" s="116" t="str">
        <f t="shared" si="1479"/>
        <v/>
      </c>
      <c r="BI852" s="80" t="b">
        <f t="shared" si="1427"/>
        <v>0</v>
      </c>
      <c r="BJ852" s="80" t="str">
        <f t="shared" si="1428"/>
        <v/>
      </c>
      <c r="BK852" s="80" t="b">
        <f t="shared" si="1480"/>
        <v>0</v>
      </c>
      <c r="BL852" s="13" t="str">
        <f t="shared" si="1429"/>
        <v/>
      </c>
      <c r="BM852" s="13" t="b">
        <f t="shared" si="1481"/>
        <v>0</v>
      </c>
      <c r="BN852" s="35" t="str">
        <f t="shared" si="1430"/>
        <v/>
      </c>
      <c r="BO852" s="13" t="b">
        <f t="shared" si="1431"/>
        <v>0</v>
      </c>
      <c r="BP852" s="35" t="str">
        <f t="shared" si="1432"/>
        <v/>
      </c>
      <c r="BQ852" s="13" t="b">
        <f t="shared" si="1433"/>
        <v>0</v>
      </c>
      <c r="BR852" s="35" t="str">
        <f t="shared" si="1434"/>
        <v/>
      </c>
      <c r="BS852" s="35" t="b">
        <f t="shared" si="1435"/>
        <v>0</v>
      </c>
      <c r="BT852" s="35" t="str">
        <f t="shared" si="1436"/>
        <v/>
      </c>
      <c r="BU852" s="35" t="b">
        <f t="shared" si="1437"/>
        <v>0</v>
      </c>
      <c r="BV852" s="35" t="str">
        <f t="shared" si="1438"/>
        <v/>
      </c>
      <c r="BW852" s="13" t="b">
        <f t="shared" si="1513"/>
        <v>0</v>
      </c>
      <c r="BX852" s="35" t="str">
        <f t="shared" si="1439"/>
        <v/>
      </c>
      <c r="BY852" s="265" t="b">
        <f t="shared" si="1482"/>
        <v>0</v>
      </c>
      <c r="BZ852" s="35" t="str">
        <f t="shared" si="1440"/>
        <v/>
      </c>
      <c r="CA852" s="265" t="b">
        <f t="shared" si="1483"/>
        <v>0</v>
      </c>
      <c r="CB852" s="35" t="str">
        <f t="shared" si="1441"/>
        <v/>
      </c>
      <c r="CC852" s="272" t="b">
        <f t="shared" si="1484"/>
        <v>0</v>
      </c>
      <c r="CD852" s="35" t="str">
        <f t="shared" si="1442"/>
        <v/>
      </c>
      <c r="CE852" s="13" t="b">
        <f t="shared" si="1443"/>
        <v>0</v>
      </c>
      <c r="CF852" s="35" t="str">
        <f t="shared" si="1444"/>
        <v/>
      </c>
      <c r="CG852" s="179">
        <f t="shared" si="1445"/>
        <v>0</v>
      </c>
      <c r="CH852" s="179">
        <f t="shared" si="1446"/>
        <v>0</v>
      </c>
      <c r="CI852" s="218">
        <f t="shared" si="1485"/>
        <v>0</v>
      </c>
      <c r="CJ852" s="218">
        <f t="shared" si="1486"/>
        <v>0</v>
      </c>
      <c r="CK852" s="218">
        <f t="shared" si="1487"/>
        <v>0</v>
      </c>
      <c r="CL852" s="218">
        <f t="shared" si="1488"/>
        <v>0</v>
      </c>
      <c r="CM852" s="218">
        <f t="shared" si="1489"/>
        <v>0</v>
      </c>
      <c r="CN852" s="218">
        <f t="shared" si="1490"/>
        <v>0</v>
      </c>
      <c r="CO852" s="218">
        <f t="shared" si="1491"/>
        <v>0</v>
      </c>
      <c r="CP852" s="218">
        <f t="shared" si="1492"/>
        <v>0</v>
      </c>
      <c r="CQ852" s="218">
        <f t="shared" si="1493"/>
        <v>0</v>
      </c>
      <c r="CR852" s="218">
        <f t="shared" si="1494"/>
        <v>0</v>
      </c>
      <c r="CS852" s="14">
        <f t="shared" si="1447"/>
        <v>0</v>
      </c>
      <c r="CT852" s="236">
        <f t="shared" si="1448"/>
        <v>0</v>
      </c>
      <c r="CU852" s="237">
        <f t="shared" si="1425"/>
        <v>0</v>
      </c>
      <c r="CV852" s="16">
        <f t="shared" si="1425"/>
        <v>0</v>
      </c>
      <c r="CW852" s="16">
        <f t="shared" si="1425"/>
        <v>0</v>
      </c>
      <c r="CX852" s="16">
        <f t="shared" si="1425"/>
        <v>0</v>
      </c>
      <c r="CY852" s="16">
        <f t="shared" si="1425"/>
        <v>0</v>
      </c>
      <c r="CZ852" s="16">
        <f t="shared" si="1425"/>
        <v>0</v>
      </c>
      <c r="DA852" s="16">
        <f t="shared" si="1425"/>
        <v>0</v>
      </c>
      <c r="DB852" s="16">
        <f t="shared" si="1425"/>
        <v>0</v>
      </c>
      <c r="DC852" s="16">
        <f t="shared" si="1425"/>
        <v>0</v>
      </c>
      <c r="DD852" s="238">
        <f t="shared" si="1425"/>
        <v>0</v>
      </c>
      <c r="DE852" s="232">
        <f t="shared" si="1426"/>
        <v>0</v>
      </c>
      <c r="DF852" s="132">
        <f t="shared" si="1426"/>
        <v>0</v>
      </c>
      <c r="DG852" s="132">
        <f t="shared" si="1426"/>
        <v>0</v>
      </c>
      <c r="DH852" s="132">
        <f t="shared" si="1426"/>
        <v>0</v>
      </c>
      <c r="DI852" s="132">
        <f t="shared" si="1426"/>
        <v>0</v>
      </c>
      <c r="DJ852" s="132">
        <f t="shared" si="1426"/>
        <v>0</v>
      </c>
      <c r="DK852" s="132">
        <f t="shared" si="1426"/>
        <v>0</v>
      </c>
      <c r="DL852" s="132">
        <f t="shared" si="1426"/>
        <v>0</v>
      </c>
      <c r="DM852" s="132">
        <f t="shared" si="1426"/>
        <v>0</v>
      </c>
      <c r="DN852" s="233">
        <f t="shared" si="1426"/>
        <v>0</v>
      </c>
      <c r="DO852" s="232">
        <f t="shared" si="1449"/>
        <v>0</v>
      </c>
      <c r="DP852" s="132">
        <f t="shared" si="1450"/>
        <v>0</v>
      </c>
      <c r="DQ852" s="132">
        <f t="shared" si="1451"/>
        <v>0</v>
      </c>
      <c r="DR852" s="132">
        <f t="shared" si="1452"/>
        <v>0</v>
      </c>
      <c r="DS852" s="132">
        <f t="shared" si="1453"/>
        <v>0</v>
      </c>
      <c r="DT852" s="132">
        <f t="shared" si="1454"/>
        <v>0</v>
      </c>
      <c r="DU852" s="132">
        <f t="shared" si="1455"/>
        <v>0</v>
      </c>
      <c r="DV852" s="132">
        <f t="shared" si="1456"/>
        <v>0</v>
      </c>
      <c r="DW852" s="132">
        <f t="shared" si="1457"/>
        <v>0</v>
      </c>
      <c r="DX852" s="233">
        <f t="shared" si="1458"/>
        <v>0</v>
      </c>
      <c r="DY852" s="231" t="b">
        <f t="shared" si="1495"/>
        <v>0</v>
      </c>
      <c r="DZ852" s="163"/>
      <c r="EA852" s="226" t="str">
        <f t="shared" si="1496"/>
        <v/>
      </c>
      <c r="EB852" s="178" t="str">
        <f t="shared" si="1497"/>
        <v/>
      </c>
      <c r="EC852" s="178" t="str">
        <f t="shared" si="1498"/>
        <v/>
      </c>
      <c r="ED852" s="178" t="str">
        <f t="shared" si="1499"/>
        <v/>
      </c>
      <c r="EE852" s="178" t="str">
        <f t="shared" si="1500"/>
        <v/>
      </c>
      <c r="EF852" s="178" t="str">
        <f t="shared" si="1501"/>
        <v/>
      </c>
      <c r="EG852" s="178" t="str">
        <f t="shared" si="1502"/>
        <v/>
      </c>
      <c r="EH852" s="178" t="str">
        <f t="shared" si="1503"/>
        <v/>
      </c>
      <c r="EI852" s="178" t="str">
        <f t="shared" si="1504"/>
        <v/>
      </c>
      <c r="EJ852" s="227" t="str">
        <f t="shared" si="1505"/>
        <v/>
      </c>
      <c r="EK852" s="230" t="str">
        <f t="shared" si="1459"/>
        <v/>
      </c>
      <c r="EL852" s="177" t="str">
        <f t="shared" si="1460"/>
        <v/>
      </c>
      <c r="EM852" s="177" t="str">
        <f t="shared" si="1461"/>
        <v/>
      </c>
      <c r="EN852" s="177" t="str">
        <f t="shared" si="1462"/>
        <v/>
      </c>
      <c r="EO852" s="177" t="str">
        <f t="shared" si="1463"/>
        <v/>
      </c>
      <c r="EP852" s="177" t="str">
        <f t="shared" si="1464"/>
        <v/>
      </c>
      <c r="EQ852" s="177" t="str">
        <f t="shared" si="1465"/>
        <v/>
      </c>
      <c r="ER852" s="177" t="str">
        <f t="shared" si="1466"/>
        <v/>
      </c>
      <c r="ES852" s="177" t="str">
        <f t="shared" si="1467"/>
        <v/>
      </c>
      <c r="ET852" s="177" t="str">
        <f t="shared" si="1468"/>
        <v/>
      </c>
      <c r="EU852" s="229" t="e">
        <f t="shared" si="1469"/>
        <v>#VALUE!</v>
      </c>
      <c r="EV852" s="27" t="e">
        <f t="shared" si="1470"/>
        <v>#VALUE!</v>
      </c>
      <c r="EW852" s="27" t="e">
        <f t="shared" si="1471"/>
        <v>#VALUE!</v>
      </c>
      <c r="EX852" s="28" t="e">
        <f t="shared" si="1472"/>
        <v>#VALUE!</v>
      </c>
      <c r="EY852" s="28" t="e">
        <f t="shared" si="1473"/>
        <v>#VALUE!</v>
      </c>
      <c r="EZ852" s="28" t="b">
        <f t="shared" si="1474"/>
        <v>0</v>
      </c>
      <c r="FA852" s="176" t="str">
        <f t="shared" si="1475"/>
        <v/>
      </c>
      <c r="FB852" s="27" t="e" cm="1">
        <f t="array" aca="1" ref="FB852" ca="1">TEXT(RIGHT(10-RIGHT(SUM(INDEX(1*(MID(MID(C852,1,1)*2,ROW(INDIRECT("1:"&amp;LEN(MID(C852,1,1)*2))),1)),,))+MID(C852,2,1)+
SUM(INDEX(1*(MID(MID(C852,3,1)*2,ROW(INDIRECT("1:"&amp;LEN(MID(C852,3,1)*2))),1)),,))+MID(C852,4,1)+
SUM(INDEX(1*(MID(MID(C852,5,1)*2,ROW(INDIRECT("1:"&amp;LEN(MID(C852,5,1)*2))),1)),,))+MID(C852,6,1)+
SUM(INDEX(1*(MID(MID(C852,8,1)*2,ROW(INDIRECT("1:"&amp;LEN(MID(C852,8,1)*2))),1)),,))+MID(C852,9,1)+
SUM(INDEX(1*(MID(MID(C852,10,1)*2,ROW(INDIRECT("1:"&amp;LEN(MID(C852,10,1)*2))),1)),,)),1),1),"0")</f>
        <v>#VALUE!</v>
      </c>
      <c r="FC852" s="27" t="str">
        <f t="shared" si="1476"/>
        <v/>
      </c>
      <c r="FD852" s="29" t="b">
        <f t="shared" si="1477"/>
        <v>0</v>
      </c>
      <c r="FE852" s="112" t="b">
        <f>IFERROR(MATCH(D852,'Avtal för korttidsarbete'!$G$13:$G$1012,0),TRUE)</f>
        <v>1</v>
      </c>
      <c r="FF852" s="112" t="b">
        <f t="shared" si="1506"/>
        <v>0</v>
      </c>
      <c r="FG852" s="113" t="str" cm="1">
        <f t="array" ref="FG852">IF(FE852=TRUE,"x",INDEX('Avtal för korttidsarbete'!$E$13:$E$1012,$FE852))</f>
        <v>x</v>
      </c>
      <c r="FH852" s="113" t="str" cm="1">
        <f t="array" ref="FH852">IF(FE852=TRUE,"x",INDEX('Avtal för korttidsarbete'!$F$13:$F$1012,$FE852))</f>
        <v>x</v>
      </c>
      <c r="FI852" s="112" t="b">
        <f t="shared" si="1507"/>
        <v>0</v>
      </c>
      <c r="FJ852" s="135">
        <f t="shared" si="1508"/>
        <v>44166</v>
      </c>
      <c r="FK852" s="135">
        <f t="shared" si="1509"/>
        <v>44377</v>
      </c>
      <c r="FL852" s="112" t="b">
        <f t="shared" si="1510"/>
        <v>0</v>
      </c>
      <c r="FM852" s="113">
        <f t="shared" si="1511"/>
        <v>44166</v>
      </c>
      <c r="FN852" s="135">
        <f t="shared" si="1512"/>
        <v>44377</v>
      </c>
      <c r="FO852" s="148" t="b">
        <f>IFERROR(INDEX('Avtal för korttidsarbete'!R:R,MATCH(D852,'Avtal för korttidsarbete'!$G:$G,0)),TRUE)</f>
        <v>1</v>
      </c>
      <c r="FP852" s="135" t="str">
        <f>IF(FO852,"-",INDEX('Avtal för korttidsarbete'!$D:$D,MATCH(D852,'Avtal för korttidsarbete'!$G:$G,0)))</f>
        <v>-</v>
      </c>
      <c r="FQ852" s="113" t="b">
        <f>IFERROR(G852&gt;INDEX(Uppsägningar!E:E,MATCH(C852,Uppsägningar!C:C,0)),FALSE)</f>
        <v>0</v>
      </c>
    </row>
    <row r="853" spans="1:173" x14ac:dyDescent="0.25">
      <c r="A853" s="19">
        <v>837</v>
      </c>
      <c r="B853" s="20"/>
      <c r="C853" s="183"/>
      <c r="D853" s="66"/>
      <c r="E853" s="212">
        <f>IFERROR(INDEX(Admin!$C$7:$C$10,MATCH(FP853,TblNivåValTExt,0)),0)</f>
        <v>0</v>
      </c>
      <c r="F853" s="1"/>
      <c r="G853" s="1"/>
      <c r="H853" s="78"/>
      <c r="I853" s="181"/>
      <c r="J853" s="181"/>
      <c r="K853" s="182"/>
      <c r="L853" s="182"/>
      <c r="M853" s="181"/>
      <c r="N853" s="181"/>
      <c r="O853" s="181"/>
      <c r="P853" s="182"/>
      <c r="Q853" s="182"/>
      <c r="R853" s="181"/>
      <c r="S853" s="181"/>
      <c r="T853" s="181"/>
      <c r="U853" s="182"/>
      <c r="V853" s="182"/>
      <c r="W853" s="181"/>
      <c r="X853" s="181"/>
      <c r="Y853" s="181"/>
      <c r="Z853" s="182"/>
      <c r="AA853" s="182"/>
      <c r="AB853" s="181"/>
      <c r="AC853" s="181"/>
      <c r="AD853" s="181"/>
      <c r="AE853" s="182"/>
      <c r="AF853" s="182"/>
      <c r="AG853" s="181"/>
      <c r="AH853" s="181"/>
      <c r="AI853" s="181"/>
      <c r="AJ853" s="182"/>
      <c r="AK853" s="182"/>
      <c r="AL853" s="181"/>
      <c r="AM853" s="181"/>
      <c r="AN853" s="181"/>
      <c r="AO853" s="182"/>
      <c r="AP853" s="182"/>
      <c r="AQ853" s="181"/>
      <c r="AR853" s="181"/>
      <c r="AS853" s="181"/>
      <c r="AT853" s="182"/>
      <c r="AU853" s="182"/>
      <c r="AV853" s="181"/>
      <c r="AW853" s="181"/>
      <c r="AX853" s="181"/>
      <c r="AY853" s="182"/>
      <c r="AZ853" s="182"/>
      <c r="BA853" s="181"/>
      <c r="BB853" s="181"/>
      <c r="BC853" s="181"/>
      <c r="BD853" s="182"/>
      <c r="BE853" s="182"/>
      <c r="BF853" s="181"/>
      <c r="BG853" s="180">
        <f t="shared" si="1478"/>
        <v>0</v>
      </c>
      <c r="BH853" s="116" t="str">
        <f t="shared" si="1479"/>
        <v/>
      </c>
      <c r="BI853" s="80" t="b">
        <f t="shared" si="1427"/>
        <v>0</v>
      </c>
      <c r="BJ853" s="80" t="str">
        <f t="shared" si="1428"/>
        <v/>
      </c>
      <c r="BK853" s="80" t="b">
        <f t="shared" si="1480"/>
        <v>0</v>
      </c>
      <c r="BL853" s="13" t="str">
        <f t="shared" si="1429"/>
        <v/>
      </c>
      <c r="BM853" s="13" t="b">
        <f t="shared" si="1481"/>
        <v>0</v>
      </c>
      <c r="BN853" s="35" t="str">
        <f t="shared" si="1430"/>
        <v/>
      </c>
      <c r="BO853" s="13" t="b">
        <f t="shared" si="1431"/>
        <v>0</v>
      </c>
      <c r="BP853" s="35" t="str">
        <f t="shared" si="1432"/>
        <v/>
      </c>
      <c r="BQ853" s="13" t="b">
        <f t="shared" si="1433"/>
        <v>0</v>
      </c>
      <c r="BR853" s="35" t="str">
        <f t="shared" si="1434"/>
        <v/>
      </c>
      <c r="BS853" s="35" t="b">
        <f t="shared" si="1435"/>
        <v>0</v>
      </c>
      <c r="BT853" s="35" t="str">
        <f t="shared" si="1436"/>
        <v/>
      </c>
      <c r="BU853" s="35" t="b">
        <f t="shared" si="1437"/>
        <v>0</v>
      </c>
      <c r="BV853" s="35" t="str">
        <f t="shared" si="1438"/>
        <v/>
      </c>
      <c r="BW853" s="13" t="b">
        <f t="shared" si="1513"/>
        <v>0</v>
      </c>
      <c r="BX853" s="35" t="str">
        <f t="shared" si="1439"/>
        <v/>
      </c>
      <c r="BY853" s="265" t="b">
        <f t="shared" si="1482"/>
        <v>0</v>
      </c>
      <c r="BZ853" s="35" t="str">
        <f t="shared" si="1440"/>
        <v/>
      </c>
      <c r="CA853" s="265" t="b">
        <f t="shared" si="1483"/>
        <v>0</v>
      </c>
      <c r="CB853" s="35" t="str">
        <f t="shared" si="1441"/>
        <v/>
      </c>
      <c r="CC853" s="272" t="b">
        <f t="shared" si="1484"/>
        <v>0</v>
      </c>
      <c r="CD853" s="35" t="str">
        <f t="shared" si="1442"/>
        <v/>
      </c>
      <c r="CE853" s="13" t="b">
        <f t="shared" si="1443"/>
        <v>0</v>
      </c>
      <c r="CF853" s="35" t="str">
        <f t="shared" si="1444"/>
        <v/>
      </c>
      <c r="CG853" s="179">
        <f t="shared" si="1445"/>
        <v>0</v>
      </c>
      <c r="CH853" s="179">
        <f t="shared" si="1446"/>
        <v>0</v>
      </c>
      <c r="CI853" s="218">
        <f t="shared" si="1485"/>
        <v>0</v>
      </c>
      <c r="CJ853" s="218">
        <f t="shared" si="1486"/>
        <v>0</v>
      </c>
      <c r="CK853" s="218">
        <f t="shared" si="1487"/>
        <v>0</v>
      </c>
      <c r="CL853" s="218">
        <f t="shared" si="1488"/>
        <v>0</v>
      </c>
      <c r="CM853" s="218">
        <f t="shared" si="1489"/>
        <v>0</v>
      </c>
      <c r="CN853" s="218">
        <f t="shared" si="1490"/>
        <v>0</v>
      </c>
      <c r="CO853" s="218">
        <f t="shared" si="1491"/>
        <v>0</v>
      </c>
      <c r="CP853" s="218">
        <f t="shared" si="1492"/>
        <v>0</v>
      </c>
      <c r="CQ853" s="218">
        <f t="shared" si="1493"/>
        <v>0</v>
      </c>
      <c r="CR853" s="218">
        <f t="shared" si="1494"/>
        <v>0</v>
      </c>
      <c r="CS853" s="14">
        <f t="shared" si="1447"/>
        <v>0</v>
      </c>
      <c r="CT853" s="236">
        <f t="shared" si="1448"/>
        <v>0</v>
      </c>
      <c r="CU853" s="237">
        <f t="shared" si="1425"/>
        <v>0</v>
      </c>
      <c r="CV853" s="16">
        <f t="shared" si="1425"/>
        <v>0</v>
      </c>
      <c r="CW853" s="16">
        <f t="shared" si="1425"/>
        <v>0</v>
      </c>
      <c r="CX853" s="16">
        <f t="shared" si="1425"/>
        <v>0</v>
      </c>
      <c r="CY853" s="16">
        <f t="shared" si="1425"/>
        <v>0</v>
      </c>
      <c r="CZ853" s="16">
        <f t="shared" si="1425"/>
        <v>0</v>
      </c>
      <c r="DA853" s="16">
        <f t="shared" si="1425"/>
        <v>0</v>
      </c>
      <c r="DB853" s="16">
        <f t="shared" si="1425"/>
        <v>0</v>
      </c>
      <c r="DC853" s="16">
        <f t="shared" si="1425"/>
        <v>0</v>
      </c>
      <c r="DD853" s="238">
        <f t="shared" si="1425"/>
        <v>0</v>
      </c>
      <c r="DE853" s="232">
        <f t="shared" si="1426"/>
        <v>0</v>
      </c>
      <c r="DF853" s="132">
        <f t="shared" si="1426"/>
        <v>0</v>
      </c>
      <c r="DG853" s="132">
        <f t="shared" si="1426"/>
        <v>0</v>
      </c>
      <c r="DH853" s="132">
        <f t="shared" si="1426"/>
        <v>0</v>
      </c>
      <c r="DI853" s="132">
        <f t="shared" si="1426"/>
        <v>0</v>
      </c>
      <c r="DJ853" s="132">
        <f t="shared" si="1426"/>
        <v>0</v>
      </c>
      <c r="DK853" s="132">
        <f t="shared" si="1426"/>
        <v>0</v>
      </c>
      <c r="DL853" s="132">
        <f t="shared" si="1426"/>
        <v>0</v>
      </c>
      <c r="DM853" s="132">
        <f t="shared" si="1426"/>
        <v>0</v>
      </c>
      <c r="DN853" s="233">
        <f t="shared" si="1426"/>
        <v>0</v>
      </c>
      <c r="DO853" s="232">
        <f t="shared" si="1449"/>
        <v>0</v>
      </c>
      <c r="DP853" s="132">
        <f t="shared" si="1450"/>
        <v>0</v>
      </c>
      <c r="DQ853" s="132">
        <f t="shared" si="1451"/>
        <v>0</v>
      </c>
      <c r="DR853" s="132">
        <f t="shared" si="1452"/>
        <v>0</v>
      </c>
      <c r="DS853" s="132">
        <f t="shared" si="1453"/>
        <v>0</v>
      </c>
      <c r="DT853" s="132">
        <f t="shared" si="1454"/>
        <v>0</v>
      </c>
      <c r="DU853" s="132">
        <f t="shared" si="1455"/>
        <v>0</v>
      </c>
      <c r="DV853" s="132">
        <f t="shared" si="1456"/>
        <v>0</v>
      </c>
      <c r="DW853" s="132">
        <f t="shared" si="1457"/>
        <v>0</v>
      </c>
      <c r="DX853" s="233">
        <f t="shared" si="1458"/>
        <v>0</v>
      </c>
      <c r="DY853" s="231" t="b">
        <f t="shared" si="1495"/>
        <v>0</v>
      </c>
      <c r="DZ853" s="163"/>
      <c r="EA853" s="226" t="str">
        <f t="shared" si="1496"/>
        <v/>
      </c>
      <c r="EB853" s="178" t="str">
        <f t="shared" si="1497"/>
        <v/>
      </c>
      <c r="EC853" s="178" t="str">
        <f t="shared" si="1498"/>
        <v/>
      </c>
      <c r="ED853" s="178" t="str">
        <f t="shared" si="1499"/>
        <v/>
      </c>
      <c r="EE853" s="178" t="str">
        <f t="shared" si="1500"/>
        <v/>
      </c>
      <c r="EF853" s="178" t="str">
        <f t="shared" si="1501"/>
        <v/>
      </c>
      <c r="EG853" s="178" t="str">
        <f t="shared" si="1502"/>
        <v/>
      </c>
      <c r="EH853" s="178" t="str">
        <f t="shared" si="1503"/>
        <v/>
      </c>
      <c r="EI853" s="178" t="str">
        <f t="shared" si="1504"/>
        <v/>
      </c>
      <c r="EJ853" s="227" t="str">
        <f t="shared" si="1505"/>
        <v/>
      </c>
      <c r="EK853" s="230" t="str">
        <f t="shared" si="1459"/>
        <v/>
      </c>
      <c r="EL853" s="177" t="str">
        <f t="shared" si="1460"/>
        <v/>
      </c>
      <c r="EM853" s="177" t="str">
        <f t="shared" si="1461"/>
        <v/>
      </c>
      <c r="EN853" s="177" t="str">
        <f t="shared" si="1462"/>
        <v/>
      </c>
      <c r="EO853" s="177" t="str">
        <f t="shared" si="1463"/>
        <v/>
      </c>
      <c r="EP853" s="177" t="str">
        <f t="shared" si="1464"/>
        <v/>
      </c>
      <c r="EQ853" s="177" t="str">
        <f t="shared" si="1465"/>
        <v/>
      </c>
      <c r="ER853" s="177" t="str">
        <f t="shared" si="1466"/>
        <v/>
      </c>
      <c r="ES853" s="177" t="str">
        <f t="shared" si="1467"/>
        <v/>
      </c>
      <c r="ET853" s="177" t="str">
        <f t="shared" si="1468"/>
        <v/>
      </c>
      <c r="EU853" s="229" t="e">
        <f t="shared" si="1469"/>
        <v>#VALUE!</v>
      </c>
      <c r="EV853" s="27" t="e">
        <f t="shared" si="1470"/>
        <v>#VALUE!</v>
      </c>
      <c r="EW853" s="27" t="e">
        <f t="shared" si="1471"/>
        <v>#VALUE!</v>
      </c>
      <c r="EX853" s="28" t="e">
        <f t="shared" si="1472"/>
        <v>#VALUE!</v>
      </c>
      <c r="EY853" s="28" t="e">
        <f t="shared" si="1473"/>
        <v>#VALUE!</v>
      </c>
      <c r="EZ853" s="28" t="b">
        <f t="shared" si="1474"/>
        <v>0</v>
      </c>
      <c r="FA853" s="176" t="str">
        <f t="shared" si="1475"/>
        <v/>
      </c>
      <c r="FB853" s="27" t="e" cm="1">
        <f t="array" aca="1" ref="FB853" ca="1">TEXT(RIGHT(10-RIGHT(SUM(INDEX(1*(MID(MID(C853,1,1)*2,ROW(INDIRECT("1:"&amp;LEN(MID(C853,1,1)*2))),1)),,))+MID(C853,2,1)+
SUM(INDEX(1*(MID(MID(C853,3,1)*2,ROW(INDIRECT("1:"&amp;LEN(MID(C853,3,1)*2))),1)),,))+MID(C853,4,1)+
SUM(INDEX(1*(MID(MID(C853,5,1)*2,ROW(INDIRECT("1:"&amp;LEN(MID(C853,5,1)*2))),1)),,))+MID(C853,6,1)+
SUM(INDEX(1*(MID(MID(C853,8,1)*2,ROW(INDIRECT("1:"&amp;LEN(MID(C853,8,1)*2))),1)),,))+MID(C853,9,1)+
SUM(INDEX(1*(MID(MID(C853,10,1)*2,ROW(INDIRECT("1:"&amp;LEN(MID(C853,10,1)*2))),1)),,)),1),1),"0")</f>
        <v>#VALUE!</v>
      </c>
      <c r="FC853" s="27" t="str">
        <f t="shared" si="1476"/>
        <v/>
      </c>
      <c r="FD853" s="29" t="b">
        <f t="shared" si="1477"/>
        <v>0</v>
      </c>
      <c r="FE853" s="112" t="b">
        <f>IFERROR(MATCH(D853,'Avtal för korttidsarbete'!$G$13:$G$1012,0),TRUE)</f>
        <v>1</v>
      </c>
      <c r="FF853" s="112" t="b">
        <f t="shared" si="1506"/>
        <v>0</v>
      </c>
      <c r="FG853" s="113" t="str" cm="1">
        <f t="array" ref="FG853">IF(FE853=TRUE,"x",INDEX('Avtal för korttidsarbete'!$E$13:$E$1012,$FE853))</f>
        <v>x</v>
      </c>
      <c r="FH853" s="113" t="str" cm="1">
        <f t="array" ref="FH853">IF(FE853=TRUE,"x",INDEX('Avtal för korttidsarbete'!$F$13:$F$1012,$FE853))</f>
        <v>x</v>
      </c>
      <c r="FI853" s="112" t="b">
        <f t="shared" si="1507"/>
        <v>0</v>
      </c>
      <c r="FJ853" s="135">
        <f t="shared" si="1508"/>
        <v>44166</v>
      </c>
      <c r="FK853" s="135">
        <f t="shared" si="1509"/>
        <v>44377</v>
      </c>
      <c r="FL853" s="112" t="b">
        <f t="shared" si="1510"/>
        <v>0</v>
      </c>
      <c r="FM853" s="113">
        <f t="shared" si="1511"/>
        <v>44166</v>
      </c>
      <c r="FN853" s="135">
        <f t="shared" si="1512"/>
        <v>44377</v>
      </c>
      <c r="FO853" s="148" t="b">
        <f>IFERROR(INDEX('Avtal för korttidsarbete'!R:R,MATCH(D853,'Avtal för korttidsarbete'!$G:$G,0)),TRUE)</f>
        <v>1</v>
      </c>
      <c r="FP853" s="135" t="str">
        <f>IF(FO853,"-",INDEX('Avtal för korttidsarbete'!$D:$D,MATCH(D853,'Avtal för korttidsarbete'!$G:$G,0)))</f>
        <v>-</v>
      </c>
      <c r="FQ853" s="113" t="b">
        <f>IFERROR(G853&gt;INDEX(Uppsägningar!E:E,MATCH(C853,Uppsägningar!C:C,0)),FALSE)</f>
        <v>0</v>
      </c>
    </row>
    <row r="854" spans="1:173" x14ac:dyDescent="0.25">
      <c r="A854" s="19">
        <v>838</v>
      </c>
      <c r="B854" s="20"/>
      <c r="C854" s="183"/>
      <c r="D854" s="66"/>
      <c r="E854" s="212">
        <f>IFERROR(INDEX(Admin!$C$7:$C$10,MATCH(FP854,TblNivåValTExt,0)),0)</f>
        <v>0</v>
      </c>
      <c r="F854" s="1"/>
      <c r="G854" s="1"/>
      <c r="H854" s="78"/>
      <c r="I854" s="181"/>
      <c r="J854" s="181"/>
      <c r="K854" s="182"/>
      <c r="L854" s="182"/>
      <c r="M854" s="181"/>
      <c r="N854" s="181"/>
      <c r="O854" s="181"/>
      <c r="P854" s="182"/>
      <c r="Q854" s="182"/>
      <c r="R854" s="181"/>
      <c r="S854" s="181"/>
      <c r="T854" s="181"/>
      <c r="U854" s="182"/>
      <c r="V854" s="182"/>
      <c r="W854" s="181"/>
      <c r="X854" s="181"/>
      <c r="Y854" s="181"/>
      <c r="Z854" s="182"/>
      <c r="AA854" s="182"/>
      <c r="AB854" s="181"/>
      <c r="AC854" s="181"/>
      <c r="AD854" s="181"/>
      <c r="AE854" s="182"/>
      <c r="AF854" s="182"/>
      <c r="AG854" s="181"/>
      <c r="AH854" s="181"/>
      <c r="AI854" s="181"/>
      <c r="AJ854" s="182"/>
      <c r="AK854" s="182"/>
      <c r="AL854" s="181"/>
      <c r="AM854" s="181"/>
      <c r="AN854" s="181"/>
      <c r="AO854" s="182"/>
      <c r="AP854" s="182"/>
      <c r="AQ854" s="181"/>
      <c r="AR854" s="181"/>
      <c r="AS854" s="181"/>
      <c r="AT854" s="182"/>
      <c r="AU854" s="182"/>
      <c r="AV854" s="181"/>
      <c r="AW854" s="181"/>
      <c r="AX854" s="181"/>
      <c r="AY854" s="182"/>
      <c r="AZ854" s="182"/>
      <c r="BA854" s="181"/>
      <c r="BB854" s="181"/>
      <c r="BC854" s="181"/>
      <c r="BD854" s="182"/>
      <c r="BE854" s="182"/>
      <c r="BF854" s="181"/>
      <c r="BG854" s="180">
        <f t="shared" si="1478"/>
        <v>0</v>
      </c>
      <c r="BH854" s="116" t="str">
        <f t="shared" si="1479"/>
        <v/>
      </c>
      <c r="BI854" s="80" t="b">
        <f t="shared" si="1427"/>
        <v>0</v>
      </c>
      <c r="BJ854" s="80" t="str">
        <f t="shared" si="1428"/>
        <v/>
      </c>
      <c r="BK854" s="80" t="b">
        <f t="shared" si="1480"/>
        <v>0</v>
      </c>
      <c r="BL854" s="13" t="str">
        <f t="shared" si="1429"/>
        <v/>
      </c>
      <c r="BM854" s="13" t="b">
        <f t="shared" si="1481"/>
        <v>0</v>
      </c>
      <c r="BN854" s="35" t="str">
        <f t="shared" si="1430"/>
        <v/>
      </c>
      <c r="BO854" s="13" t="b">
        <f t="shared" si="1431"/>
        <v>0</v>
      </c>
      <c r="BP854" s="35" t="str">
        <f t="shared" si="1432"/>
        <v/>
      </c>
      <c r="BQ854" s="13" t="b">
        <f t="shared" si="1433"/>
        <v>0</v>
      </c>
      <c r="BR854" s="35" t="str">
        <f t="shared" si="1434"/>
        <v/>
      </c>
      <c r="BS854" s="35" t="b">
        <f t="shared" si="1435"/>
        <v>0</v>
      </c>
      <c r="BT854" s="35" t="str">
        <f t="shared" si="1436"/>
        <v/>
      </c>
      <c r="BU854" s="35" t="b">
        <f t="shared" si="1437"/>
        <v>0</v>
      </c>
      <c r="BV854" s="35" t="str">
        <f t="shared" si="1438"/>
        <v/>
      </c>
      <c r="BW854" s="13" t="b">
        <f t="shared" si="1513"/>
        <v>0</v>
      </c>
      <c r="BX854" s="35" t="str">
        <f t="shared" si="1439"/>
        <v/>
      </c>
      <c r="BY854" s="265" t="b">
        <f t="shared" si="1482"/>
        <v>0</v>
      </c>
      <c r="BZ854" s="35" t="str">
        <f t="shared" si="1440"/>
        <v/>
      </c>
      <c r="CA854" s="265" t="b">
        <f t="shared" si="1483"/>
        <v>0</v>
      </c>
      <c r="CB854" s="35" t="str">
        <f t="shared" si="1441"/>
        <v/>
      </c>
      <c r="CC854" s="272" t="b">
        <f t="shared" si="1484"/>
        <v>0</v>
      </c>
      <c r="CD854" s="35" t="str">
        <f t="shared" si="1442"/>
        <v/>
      </c>
      <c r="CE854" s="13" t="b">
        <f t="shared" si="1443"/>
        <v>0</v>
      </c>
      <c r="CF854" s="35" t="str">
        <f t="shared" si="1444"/>
        <v/>
      </c>
      <c r="CG854" s="179">
        <f t="shared" si="1445"/>
        <v>0</v>
      </c>
      <c r="CH854" s="179">
        <f t="shared" si="1446"/>
        <v>0</v>
      </c>
      <c r="CI854" s="218">
        <f t="shared" si="1485"/>
        <v>0</v>
      </c>
      <c r="CJ854" s="218">
        <f t="shared" si="1486"/>
        <v>0</v>
      </c>
      <c r="CK854" s="218">
        <f t="shared" si="1487"/>
        <v>0</v>
      </c>
      <c r="CL854" s="218">
        <f t="shared" si="1488"/>
        <v>0</v>
      </c>
      <c r="CM854" s="218">
        <f t="shared" si="1489"/>
        <v>0</v>
      </c>
      <c r="CN854" s="218">
        <f t="shared" si="1490"/>
        <v>0</v>
      </c>
      <c r="CO854" s="218">
        <f t="shared" si="1491"/>
        <v>0</v>
      </c>
      <c r="CP854" s="218">
        <f t="shared" si="1492"/>
        <v>0</v>
      </c>
      <c r="CQ854" s="218">
        <f t="shared" si="1493"/>
        <v>0</v>
      </c>
      <c r="CR854" s="218">
        <f t="shared" si="1494"/>
        <v>0</v>
      </c>
      <c r="CS854" s="14">
        <f t="shared" si="1447"/>
        <v>0</v>
      </c>
      <c r="CT854" s="236">
        <f t="shared" si="1448"/>
        <v>0</v>
      </c>
      <c r="CU854" s="237">
        <f t="shared" si="1425"/>
        <v>0</v>
      </c>
      <c r="CV854" s="16">
        <f t="shared" si="1425"/>
        <v>0</v>
      </c>
      <c r="CW854" s="16">
        <f t="shared" si="1425"/>
        <v>0</v>
      </c>
      <c r="CX854" s="16">
        <f t="shared" si="1425"/>
        <v>0</v>
      </c>
      <c r="CY854" s="16">
        <f t="shared" si="1425"/>
        <v>0</v>
      </c>
      <c r="CZ854" s="16">
        <f t="shared" si="1425"/>
        <v>0</v>
      </c>
      <c r="DA854" s="16">
        <f t="shared" si="1425"/>
        <v>0</v>
      </c>
      <c r="DB854" s="16">
        <f t="shared" si="1425"/>
        <v>0</v>
      </c>
      <c r="DC854" s="16">
        <f t="shared" si="1425"/>
        <v>0</v>
      </c>
      <c r="DD854" s="238">
        <f t="shared" si="1425"/>
        <v>0</v>
      </c>
      <c r="DE854" s="232">
        <f t="shared" si="1426"/>
        <v>0</v>
      </c>
      <c r="DF854" s="132">
        <f t="shared" si="1426"/>
        <v>0</v>
      </c>
      <c r="DG854" s="132">
        <f t="shared" si="1426"/>
        <v>0</v>
      </c>
      <c r="DH854" s="132">
        <f t="shared" si="1426"/>
        <v>0</v>
      </c>
      <c r="DI854" s="132">
        <f t="shared" si="1426"/>
        <v>0</v>
      </c>
      <c r="DJ854" s="132">
        <f t="shared" si="1426"/>
        <v>0</v>
      </c>
      <c r="DK854" s="132">
        <f t="shared" si="1426"/>
        <v>0</v>
      </c>
      <c r="DL854" s="132">
        <f t="shared" si="1426"/>
        <v>0</v>
      </c>
      <c r="DM854" s="132">
        <f t="shared" si="1426"/>
        <v>0</v>
      </c>
      <c r="DN854" s="233">
        <f t="shared" si="1426"/>
        <v>0</v>
      </c>
      <c r="DO854" s="232">
        <f t="shared" si="1449"/>
        <v>0</v>
      </c>
      <c r="DP854" s="132">
        <f t="shared" si="1450"/>
        <v>0</v>
      </c>
      <c r="DQ854" s="132">
        <f t="shared" si="1451"/>
        <v>0</v>
      </c>
      <c r="DR854" s="132">
        <f t="shared" si="1452"/>
        <v>0</v>
      </c>
      <c r="DS854" s="132">
        <f t="shared" si="1453"/>
        <v>0</v>
      </c>
      <c r="DT854" s="132">
        <f t="shared" si="1454"/>
        <v>0</v>
      </c>
      <c r="DU854" s="132">
        <f t="shared" si="1455"/>
        <v>0</v>
      </c>
      <c r="DV854" s="132">
        <f t="shared" si="1456"/>
        <v>0</v>
      </c>
      <c r="DW854" s="132">
        <f t="shared" si="1457"/>
        <v>0</v>
      </c>
      <c r="DX854" s="233">
        <f t="shared" si="1458"/>
        <v>0</v>
      </c>
      <c r="DY854" s="231" t="b">
        <f t="shared" si="1495"/>
        <v>0</v>
      </c>
      <c r="DZ854" s="163"/>
      <c r="EA854" s="226" t="str">
        <f t="shared" si="1496"/>
        <v/>
      </c>
      <c r="EB854" s="178" t="str">
        <f t="shared" si="1497"/>
        <v/>
      </c>
      <c r="EC854" s="178" t="str">
        <f t="shared" si="1498"/>
        <v/>
      </c>
      <c r="ED854" s="178" t="str">
        <f t="shared" si="1499"/>
        <v/>
      </c>
      <c r="EE854" s="178" t="str">
        <f t="shared" si="1500"/>
        <v/>
      </c>
      <c r="EF854" s="178" t="str">
        <f t="shared" si="1501"/>
        <v/>
      </c>
      <c r="EG854" s="178" t="str">
        <f t="shared" si="1502"/>
        <v/>
      </c>
      <c r="EH854" s="178" t="str">
        <f t="shared" si="1503"/>
        <v/>
      </c>
      <c r="EI854" s="178" t="str">
        <f t="shared" si="1504"/>
        <v/>
      </c>
      <c r="EJ854" s="227" t="str">
        <f t="shared" si="1505"/>
        <v/>
      </c>
      <c r="EK854" s="230" t="str">
        <f t="shared" si="1459"/>
        <v/>
      </c>
      <c r="EL854" s="177" t="str">
        <f t="shared" si="1460"/>
        <v/>
      </c>
      <c r="EM854" s="177" t="str">
        <f t="shared" si="1461"/>
        <v/>
      </c>
      <c r="EN854" s="177" t="str">
        <f t="shared" si="1462"/>
        <v/>
      </c>
      <c r="EO854" s="177" t="str">
        <f t="shared" si="1463"/>
        <v/>
      </c>
      <c r="EP854" s="177" t="str">
        <f t="shared" si="1464"/>
        <v/>
      </c>
      <c r="EQ854" s="177" t="str">
        <f t="shared" si="1465"/>
        <v/>
      </c>
      <c r="ER854" s="177" t="str">
        <f t="shared" si="1466"/>
        <v/>
      </c>
      <c r="ES854" s="177" t="str">
        <f t="shared" si="1467"/>
        <v/>
      </c>
      <c r="ET854" s="177" t="str">
        <f t="shared" si="1468"/>
        <v/>
      </c>
      <c r="EU854" s="229" t="e">
        <f t="shared" si="1469"/>
        <v>#VALUE!</v>
      </c>
      <c r="EV854" s="27" t="e">
        <f t="shared" si="1470"/>
        <v>#VALUE!</v>
      </c>
      <c r="EW854" s="27" t="e">
        <f t="shared" si="1471"/>
        <v>#VALUE!</v>
      </c>
      <c r="EX854" s="28" t="e">
        <f t="shared" si="1472"/>
        <v>#VALUE!</v>
      </c>
      <c r="EY854" s="28" t="e">
        <f t="shared" si="1473"/>
        <v>#VALUE!</v>
      </c>
      <c r="EZ854" s="28" t="b">
        <f t="shared" si="1474"/>
        <v>0</v>
      </c>
      <c r="FA854" s="176" t="str">
        <f t="shared" si="1475"/>
        <v/>
      </c>
      <c r="FB854" s="27" t="e" cm="1">
        <f t="array" aca="1" ref="FB854" ca="1">TEXT(RIGHT(10-RIGHT(SUM(INDEX(1*(MID(MID(C854,1,1)*2,ROW(INDIRECT("1:"&amp;LEN(MID(C854,1,1)*2))),1)),,))+MID(C854,2,1)+
SUM(INDEX(1*(MID(MID(C854,3,1)*2,ROW(INDIRECT("1:"&amp;LEN(MID(C854,3,1)*2))),1)),,))+MID(C854,4,1)+
SUM(INDEX(1*(MID(MID(C854,5,1)*2,ROW(INDIRECT("1:"&amp;LEN(MID(C854,5,1)*2))),1)),,))+MID(C854,6,1)+
SUM(INDEX(1*(MID(MID(C854,8,1)*2,ROW(INDIRECT("1:"&amp;LEN(MID(C854,8,1)*2))),1)),,))+MID(C854,9,1)+
SUM(INDEX(1*(MID(MID(C854,10,1)*2,ROW(INDIRECT("1:"&amp;LEN(MID(C854,10,1)*2))),1)),,)),1),1),"0")</f>
        <v>#VALUE!</v>
      </c>
      <c r="FC854" s="27" t="str">
        <f t="shared" si="1476"/>
        <v/>
      </c>
      <c r="FD854" s="29" t="b">
        <f t="shared" si="1477"/>
        <v>0</v>
      </c>
      <c r="FE854" s="112" t="b">
        <f>IFERROR(MATCH(D854,'Avtal för korttidsarbete'!$G$13:$G$1012,0),TRUE)</f>
        <v>1</v>
      </c>
      <c r="FF854" s="112" t="b">
        <f t="shared" si="1506"/>
        <v>0</v>
      </c>
      <c r="FG854" s="113" t="str" cm="1">
        <f t="array" ref="FG854">IF(FE854=TRUE,"x",INDEX('Avtal för korttidsarbete'!$E$13:$E$1012,$FE854))</f>
        <v>x</v>
      </c>
      <c r="FH854" s="113" t="str" cm="1">
        <f t="array" ref="FH854">IF(FE854=TRUE,"x",INDEX('Avtal för korttidsarbete'!$F$13:$F$1012,$FE854))</f>
        <v>x</v>
      </c>
      <c r="FI854" s="112" t="b">
        <f t="shared" si="1507"/>
        <v>0</v>
      </c>
      <c r="FJ854" s="135">
        <f t="shared" si="1508"/>
        <v>44166</v>
      </c>
      <c r="FK854" s="135">
        <f t="shared" si="1509"/>
        <v>44377</v>
      </c>
      <c r="FL854" s="112" t="b">
        <f t="shared" si="1510"/>
        <v>0</v>
      </c>
      <c r="FM854" s="113">
        <f t="shared" si="1511"/>
        <v>44166</v>
      </c>
      <c r="FN854" s="135">
        <f t="shared" si="1512"/>
        <v>44377</v>
      </c>
      <c r="FO854" s="148" t="b">
        <f>IFERROR(INDEX('Avtal för korttidsarbete'!R:R,MATCH(D854,'Avtal för korttidsarbete'!$G:$G,0)),TRUE)</f>
        <v>1</v>
      </c>
      <c r="FP854" s="135" t="str">
        <f>IF(FO854,"-",INDEX('Avtal för korttidsarbete'!$D:$D,MATCH(D854,'Avtal för korttidsarbete'!$G:$G,0)))</f>
        <v>-</v>
      </c>
      <c r="FQ854" s="113" t="b">
        <f>IFERROR(G854&gt;INDEX(Uppsägningar!E:E,MATCH(C854,Uppsägningar!C:C,0)),FALSE)</f>
        <v>0</v>
      </c>
    </row>
    <row r="855" spans="1:173" x14ac:dyDescent="0.25">
      <c r="A855" s="19">
        <v>839</v>
      </c>
      <c r="B855" s="20"/>
      <c r="C855" s="183"/>
      <c r="D855" s="66"/>
      <c r="E855" s="212">
        <f>IFERROR(INDEX(Admin!$C$7:$C$10,MATCH(FP855,TblNivåValTExt,0)),0)</f>
        <v>0</v>
      </c>
      <c r="F855" s="1"/>
      <c r="G855" s="1"/>
      <c r="H855" s="78"/>
      <c r="I855" s="181"/>
      <c r="J855" s="181"/>
      <c r="K855" s="182"/>
      <c r="L855" s="182"/>
      <c r="M855" s="181"/>
      <c r="N855" s="181"/>
      <c r="O855" s="181"/>
      <c r="P855" s="182"/>
      <c r="Q855" s="182"/>
      <c r="R855" s="181"/>
      <c r="S855" s="181"/>
      <c r="T855" s="181"/>
      <c r="U855" s="182"/>
      <c r="V855" s="182"/>
      <c r="W855" s="181"/>
      <c r="X855" s="181"/>
      <c r="Y855" s="181"/>
      <c r="Z855" s="182"/>
      <c r="AA855" s="182"/>
      <c r="AB855" s="181"/>
      <c r="AC855" s="181"/>
      <c r="AD855" s="181"/>
      <c r="AE855" s="182"/>
      <c r="AF855" s="182"/>
      <c r="AG855" s="181"/>
      <c r="AH855" s="181"/>
      <c r="AI855" s="181"/>
      <c r="AJ855" s="182"/>
      <c r="AK855" s="182"/>
      <c r="AL855" s="181"/>
      <c r="AM855" s="181"/>
      <c r="AN855" s="181"/>
      <c r="AO855" s="182"/>
      <c r="AP855" s="182"/>
      <c r="AQ855" s="181"/>
      <c r="AR855" s="181"/>
      <c r="AS855" s="181"/>
      <c r="AT855" s="182"/>
      <c r="AU855" s="182"/>
      <c r="AV855" s="181"/>
      <c r="AW855" s="181"/>
      <c r="AX855" s="181"/>
      <c r="AY855" s="182"/>
      <c r="AZ855" s="182"/>
      <c r="BA855" s="181"/>
      <c r="BB855" s="181"/>
      <c r="BC855" s="181"/>
      <c r="BD855" s="182"/>
      <c r="BE855" s="182"/>
      <c r="BF855" s="181"/>
      <c r="BG855" s="180">
        <f t="shared" si="1478"/>
        <v>0</v>
      </c>
      <c r="BH855" s="116" t="str">
        <f t="shared" si="1479"/>
        <v/>
      </c>
      <c r="BI855" s="80" t="b">
        <f t="shared" si="1427"/>
        <v>0</v>
      </c>
      <c r="BJ855" s="80" t="str">
        <f t="shared" si="1428"/>
        <v/>
      </c>
      <c r="BK855" s="80" t="b">
        <f t="shared" si="1480"/>
        <v>0</v>
      </c>
      <c r="BL855" s="13" t="str">
        <f t="shared" si="1429"/>
        <v/>
      </c>
      <c r="BM855" s="13" t="b">
        <f t="shared" si="1481"/>
        <v>0</v>
      </c>
      <c r="BN855" s="35" t="str">
        <f t="shared" si="1430"/>
        <v/>
      </c>
      <c r="BO855" s="13" t="b">
        <f t="shared" si="1431"/>
        <v>0</v>
      </c>
      <c r="BP855" s="35" t="str">
        <f t="shared" si="1432"/>
        <v/>
      </c>
      <c r="BQ855" s="13" t="b">
        <f t="shared" si="1433"/>
        <v>0</v>
      </c>
      <c r="BR855" s="35" t="str">
        <f t="shared" si="1434"/>
        <v/>
      </c>
      <c r="BS855" s="35" t="b">
        <f t="shared" si="1435"/>
        <v>0</v>
      </c>
      <c r="BT855" s="35" t="str">
        <f t="shared" si="1436"/>
        <v/>
      </c>
      <c r="BU855" s="35" t="b">
        <f t="shared" si="1437"/>
        <v>0</v>
      </c>
      <c r="BV855" s="35" t="str">
        <f t="shared" si="1438"/>
        <v/>
      </c>
      <c r="BW855" s="13" t="b">
        <f t="shared" si="1513"/>
        <v>0</v>
      </c>
      <c r="BX855" s="35" t="str">
        <f t="shared" si="1439"/>
        <v/>
      </c>
      <c r="BY855" s="265" t="b">
        <f t="shared" si="1482"/>
        <v>0</v>
      </c>
      <c r="BZ855" s="35" t="str">
        <f t="shared" si="1440"/>
        <v/>
      </c>
      <c r="CA855" s="265" t="b">
        <f t="shared" si="1483"/>
        <v>0</v>
      </c>
      <c r="CB855" s="35" t="str">
        <f t="shared" si="1441"/>
        <v/>
      </c>
      <c r="CC855" s="272" t="b">
        <f t="shared" si="1484"/>
        <v>0</v>
      </c>
      <c r="CD855" s="35" t="str">
        <f t="shared" si="1442"/>
        <v/>
      </c>
      <c r="CE855" s="13" t="b">
        <f t="shared" si="1443"/>
        <v>0</v>
      </c>
      <c r="CF855" s="35" t="str">
        <f t="shared" si="1444"/>
        <v/>
      </c>
      <c r="CG855" s="179">
        <f t="shared" si="1445"/>
        <v>0</v>
      </c>
      <c r="CH855" s="179">
        <f t="shared" si="1446"/>
        <v>0</v>
      </c>
      <c r="CI855" s="218">
        <f t="shared" si="1485"/>
        <v>0</v>
      </c>
      <c r="CJ855" s="218">
        <f t="shared" si="1486"/>
        <v>0</v>
      </c>
      <c r="CK855" s="218">
        <f t="shared" si="1487"/>
        <v>0</v>
      </c>
      <c r="CL855" s="218">
        <f t="shared" si="1488"/>
        <v>0</v>
      </c>
      <c r="CM855" s="218">
        <f t="shared" si="1489"/>
        <v>0</v>
      </c>
      <c r="CN855" s="218">
        <f t="shared" si="1490"/>
        <v>0</v>
      </c>
      <c r="CO855" s="218">
        <f t="shared" si="1491"/>
        <v>0</v>
      </c>
      <c r="CP855" s="218">
        <f t="shared" si="1492"/>
        <v>0</v>
      </c>
      <c r="CQ855" s="218">
        <f t="shared" si="1493"/>
        <v>0</v>
      </c>
      <c r="CR855" s="218">
        <f t="shared" si="1494"/>
        <v>0</v>
      </c>
      <c r="CS855" s="14">
        <f t="shared" si="1447"/>
        <v>0</v>
      </c>
      <c r="CT855" s="236">
        <f t="shared" si="1448"/>
        <v>0</v>
      </c>
      <c r="CU855" s="237">
        <f t="shared" si="1425"/>
        <v>0</v>
      </c>
      <c r="CV855" s="16">
        <f t="shared" si="1425"/>
        <v>0</v>
      </c>
      <c r="CW855" s="16">
        <f t="shared" si="1425"/>
        <v>0</v>
      </c>
      <c r="CX855" s="16">
        <f t="shared" si="1425"/>
        <v>0</v>
      </c>
      <c r="CY855" s="16">
        <f t="shared" si="1425"/>
        <v>0</v>
      </c>
      <c r="CZ855" s="16">
        <f t="shared" si="1425"/>
        <v>0</v>
      </c>
      <c r="DA855" s="16">
        <f t="shared" si="1425"/>
        <v>0</v>
      </c>
      <c r="DB855" s="16">
        <f t="shared" si="1425"/>
        <v>0</v>
      </c>
      <c r="DC855" s="16">
        <f t="shared" si="1425"/>
        <v>0</v>
      </c>
      <c r="DD855" s="238">
        <f t="shared" si="1425"/>
        <v>0</v>
      </c>
      <c r="DE855" s="232">
        <f t="shared" si="1426"/>
        <v>0</v>
      </c>
      <c r="DF855" s="132">
        <f t="shared" si="1426"/>
        <v>0</v>
      </c>
      <c r="DG855" s="132">
        <f t="shared" si="1426"/>
        <v>0</v>
      </c>
      <c r="DH855" s="132">
        <f t="shared" si="1426"/>
        <v>0</v>
      </c>
      <c r="DI855" s="132">
        <f t="shared" si="1426"/>
        <v>0</v>
      </c>
      <c r="DJ855" s="132">
        <f t="shared" si="1426"/>
        <v>0</v>
      </c>
      <c r="DK855" s="132">
        <f t="shared" si="1426"/>
        <v>0</v>
      </c>
      <c r="DL855" s="132">
        <f t="shared" si="1426"/>
        <v>0</v>
      </c>
      <c r="DM855" s="132">
        <f t="shared" si="1426"/>
        <v>0</v>
      </c>
      <c r="DN855" s="233">
        <f t="shared" si="1426"/>
        <v>0</v>
      </c>
      <c r="DO855" s="232">
        <f t="shared" si="1449"/>
        <v>0</v>
      </c>
      <c r="DP855" s="132">
        <f t="shared" si="1450"/>
        <v>0</v>
      </c>
      <c r="DQ855" s="132">
        <f t="shared" si="1451"/>
        <v>0</v>
      </c>
      <c r="DR855" s="132">
        <f t="shared" si="1452"/>
        <v>0</v>
      </c>
      <c r="DS855" s="132">
        <f t="shared" si="1453"/>
        <v>0</v>
      </c>
      <c r="DT855" s="132">
        <f t="shared" si="1454"/>
        <v>0</v>
      </c>
      <c r="DU855" s="132">
        <f t="shared" si="1455"/>
        <v>0</v>
      </c>
      <c r="DV855" s="132">
        <f t="shared" si="1456"/>
        <v>0</v>
      </c>
      <c r="DW855" s="132">
        <f t="shared" si="1457"/>
        <v>0</v>
      </c>
      <c r="DX855" s="233">
        <f t="shared" si="1458"/>
        <v>0</v>
      </c>
      <c r="DY855" s="231" t="b">
        <f t="shared" si="1495"/>
        <v>0</v>
      </c>
      <c r="DZ855" s="163"/>
      <c r="EA855" s="226" t="str">
        <f t="shared" si="1496"/>
        <v/>
      </c>
      <c r="EB855" s="178" t="str">
        <f t="shared" si="1497"/>
        <v/>
      </c>
      <c r="EC855" s="178" t="str">
        <f t="shared" si="1498"/>
        <v/>
      </c>
      <c r="ED855" s="178" t="str">
        <f t="shared" si="1499"/>
        <v/>
      </c>
      <c r="EE855" s="178" t="str">
        <f t="shared" si="1500"/>
        <v/>
      </c>
      <c r="EF855" s="178" t="str">
        <f t="shared" si="1501"/>
        <v/>
      </c>
      <c r="EG855" s="178" t="str">
        <f t="shared" si="1502"/>
        <v/>
      </c>
      <c r="EH855" s="178" t="str">
        <f t="shared" si="1503"/>
        <v/>
      </c>
      <c r="EI855" s="178" t="str">
        <f t="shared" si="1504"/>
        <v/>
      </c>
      <c r="EJ855" s="227" t="str">
        <f t="shared" si="1505"/>
        <v/>
      </c>
      <c r="EK855" s="230" t="str">
        <f t="shared" si="1459"/>
        <v/>
      </c>
      <c r="EL855" s="177" t="str">
        <f t="shared" si="1460"/>
        <v/>
      </c>
      <c r="EM855" s="177" t="str">
        <f t="shared" si="1461"/>
        <v/>
      </c>
      <c r="EN855" s="177" t="str">
        <f t="shared" si="1462"/>
        <v/>
      </c>
      <c r="EO855" s="177" t="str">
        <f t="shared" si="1463"/>
        <v/>
      </c>
      <c r="EP855" s="177" t="str">
        <f t="shared" si="1464"/>
        <v/>
      </c>
      <c r="EQ855" s="177" t="str">
        <f t="shared" si="1465"/>
        <v/>
      </c>
      <c r="ER855" s="177" t="str">
        <f t="shared" si="1466"/>
        <v/>
      </c>
      <c r="ES855" s="177" t="str">
        <f t="shared" si="1467"/>
        <v/>
      </c>
      <c r="ET855" s="177" t="str">
        <f t="shared" si="1468"/>
        <v/>
      </c>
      <c r="EU855" s="229" t="e">
        <f t="shared" si="1469"/>
        <v>#VALUE!</v>
      </c>
      <c r="EV855" s="27" t="e">
        <f t="shared" si="1470"/>
        <v>#VALUE!</v>
      </c>
      <c r="EW855" s="27" t="e">
        <f t="shared" si="1471"/>
        <v>#VALUE!</v>
      </c>
      <c r="EX855" s="28" t="e">
        <f t="shared" si="1472"/>
        <v>#VALUE!</v>
      </c>
      <c r="EY855" s="28" t="e">
        <f t="shared" si="1473"/>
        <v>#VALUE!</v>
      </c>
      <c r="EZ855" s="28" t="b">
        <f t="shared" si="1474"/>
        <v>0</v>
      </c>
      <c r="FA855" s="176" t="str">
        <f t="shared" si="1475"/>
        <v/>
      </c>
      <c r="FB855" s="27" t="e" cm="1">
        <f t="array" aca="1" ref="FB855" ca="1">TEXT(RIGHT(10-RIGHT(SUM(INDEX(1*(MID(MID(C855,1,1)*2,ROW(INDIRECT("1:"&amp;LEN(MID(C855,1,1)*2))),1)),,))+MID(C855,2,1)+
SUM(INDEX(1*(MID(MID(C855,3,1)*2,ROW(INDIRECT("1:"&amp;LEN(MID(C855,3,1)*2))),1)),,))+MID(C855,4,1)+
SUM(INDEX(1*(MID(MID(C855,5,1)*2,ROW(INDIRECT("1:"&amp;LEN(MID(C855,5,1)*2))),1)),,))+MID(C855,6,1)+
SUM(INDEX(1*(MID(MID(C855,8,1)*2,ROW(INDIRECT("1:"&amp;LEN(MID(C855,8,1)*2))),1)),,))+MID(C855,9,1)+
SUM(INDEX(1*(MID(MID(C855,10,1)*2,ROW(INDIRECT("1:"&amp;LEN(MID(C855,10,1)*2))),1)),,)),1),1),"0")</f>
        <v>#VALUE!</v>
      </c>
      <c r="FC855" s="27" t="str">
        <f t="shared" si="1476"/>
        <v/>
      </c>
      <c r="FD855" s="29" t="b">
        <f t="shared" si="1477"/>
        <v>0</v>
      </c>
      <c r="FE855" s="112" t="b">
        <f>IFERROR(MATCH(D855,'Avtal för korttidsarbete'!$G$13:$G$1012,0),TRUE)</f>
        <v>1</v>
      </c>
      <c r="FF855" s="112" t="b">
        <f t="shared" si="1506"/>
        <v>0</v>
      </c>
      <c r="FG855" s="113" t="str" cm="1">
        <f t="array" ref="FG855">IF(FE855=TRUE,"x",INDEX('Avtal för korttidsarbete'!$E$13:$E$1012,$FE855))</f>
        <v>x</v>
      </c>
      <c r="FH855" s="113" t="str" cm="1">
        <f t="array" ref="FH855">IF(FE855=TRUE,"x",INDEX('Avtal för korttidsarbete'!$F$13:$F$1012,$FE855))</f>
        <v>x</v>
      </c>
      <c r="FI855" s="112" t="b">
        <f t="shared" si="1507"/>
        <v>0</v>
      </c>
      <c r="FJ855" s="135">
        <f t="shared" si="1508"/>
        <v>44166</v>
      </c>
      <c r="FK855" s="135">
        <f t="shared" si="1509"/>
        <v>44377</v>
      </c>
      <c r="FL855" s="112" t="b">
        <f t="shared" si="1510"/>
        <v>0</v>
      </c>
      <c r="FM855" s="113">
        <f t="shared" si="1511"/>
        <v>44166</v>
      </c>
      <c r="FN855" s="135">
        <f t="shared" si="1512"/>
        <v>44377</v>
      </c>
      <c r="FO855" s="148" t="b">
        <f>IFERROR(INDEX('Avtal för korttidsarbete'!R:R,MATCH(D855,'Avtal för korttidsarbete'!$G:$G,0)),TRUE)</f>
        <v>1</v>
      </c>
      <c r="FP855" s="135" t="str">
        <f>IF(FO855,"-",INDEX('Avtal för korttidsarbete'!$D:$D,MATCH(D855,'Avtal för korttidsarbete'!$G:$G,0)))</f>
        <v>-</v>
      </c>
      <c r="FQ855" s="113" t="b">
        <f>IFERROR(G855&gt;INDEX(Uppsägningar!E:E,MATCH(C855,Uppsägningar!C:C,0)),FALSE)</f>
        <v>0</v>
      </c>
    </row>
    <row r="856" spans="1:173" x14ac:dyDescent="0.25">
      <c r="A856" s="19">
        <v>840</v>
      </c>
      <c r="B856" s="20"/>
      <c r="C856" s="183"/>
      <c r="D856" s="66"/>
      <c r="E856" s="212">
        <f>IFERROR(INDEX(Admin!$C$7:$C$10,MATCH(FP856,TblNivåValTExt,0)),0)</f>
        <v>0</v>
      </c>
      <c r="F856" s="1"/>
      <c r="G856" s="1"/>
      <c r="H856" s="78"/>
      <c r="I856" s="181"/>
      <c r="J856" s="181"/>
      <c r="K856" s="182"/>
      <c r="L856" s="182"/>
      <c r="M856" s="181"/>
      <c r="N856" s="181"/>
      <c r="O856" s="181"/>
      <c r="P856" s="182"/>
      <c r="Q856" s="182"/>
      <c r="R856" s="181"/>
      <c r="S856" s="181"/>
      <c r="T856" s="181"/>
      <c r="U856" s="182"/>
      <c r="V856" s="182"/>
      <c r="W856" s="181"/>
      <c r="X856" s="181"/>
      <c r="Y856" s="181"/>
      <c r="Z856" s="182"/>
      <c r="AA856" s="182"/>
      <c r="AB856" s="181"/>
      <c r="AC856" s="181"/>
      <c r="AD856" s="181"/>
      <c r="AE856" s="182"/>
      <c r="AF856" s="182"/>
      <c r="AG856" s="181"/>
      <c r="AH856" s="181"/>
      <c r="AI856" s="181"/>
      <c r="AJ856" s="182"/>
      <c r="AK856" s="182"/>
      <c r="AL856" s="181"/>
      <c r="AM856" s="181"/>
      <c r="AN856" s="181"/>
      <c r="AO856" s="182"/>
      <c r="AP856" s="182"/>
      <c r="AQ856" s="181"/>
      <c r="AR856" s="181"/>
      <c r="AS856" s="181"/>
      <c r="AT856" s="182"/>
      <c r="AU856" s="182"/>
      <c r="AV856" s="181"/>
      <c r="AW856" s="181"/>
      <c r="AX856" s="181"/>
      <c r="AY856" s="182"/>
      <c r="AZ856" s="182"/>
      <c r="BA856" s="181"/>
      <c r="BB856" s="181"/>
      <c r="BC856" s="181"/>
      <c r="BD856" s="182"/>
      <c r="BE856" s="182"/>
      <c r="BF856" s="181"/>
      <c r="BG856" s="180">
        <f t="shared" si="1478"/>
        <v>0</v>
      </c>
      <c r="BH856" s="116" t="str">
        <f t="shared" si="1479"/>
        <v/>
      </c>
      <c r="BI856" s="80" t="b">
        <f t="shared" si="1427"/>
        <v>0</v>
      </c>
      <c r="BJ856" s="80" t="str">
        <f t="shared" si="1428"/>
        <v/>
      </c>
      <c r="BK856" s="80" t="b">
        <f t="shared" si="1480"/>
        <v>0</v>
      </c>
      <c r="BL856" s="13" t="str">
        <f t="shared" si="1429"/>
        <v/>
      </c>
      <c r="BM856" s="13" t="b">
        <f t="shared" si="1481"/>
        <v>0</v>
      </c>
      <c r="BN856" s="35" t="str">
        <f t="shared" si="1430"/>
        <v/>
      </c>
      <c r="BO856" s="13" t="b">
        <f t="shared" si="1431"/>
        <v>0</v>
      </c>
      <c r="BP856" s="35" t="str">
        <f t="shared" si="1432"/>
        <v/>
      </c>
      <c r="BQ856" s="13" t="b">
        <f t="shared" si="1433"/>
        <v>0</v>
      </c>
      <c r="BR856" s="35" t="str">
        <f t="shared" si="1434"/>
        <v/>
      </c>
      <c r="BS856" s="35" t="b">
        <f t="shared" si="1435"/>
        <v>0</v>
      </c>
      <c r="BT856" s="35" t="str">
        <f t="shared" si="1436"/>
        <v/>
      </c>
      <c r="BU856" s="35" t="b">
        <f t="shared" si="1437"/>
        <v>0</v>
      </c>
      <c r="BV856" s="35" t="str">
        <f t="shared" si="1438"/>
        <v/>
      </c>
      <c r="BW856" s="13" t="b">
        <f t="shared" si="1513"/>
        <v>0</v>
      </c>
      <c r="BX856" s="35" t="str">
        <f t="shared" si="1439"/>
        <v/>
      </c>
      <c r="BY856" s="265" t="b">
        <f t="shared" si="1482"/>
        <v>0</v>
      </c>
      <c r="BZ856" s="35" t="str">
        <f t="shared" si="1440"/>
        <v/>
      </c>
      <c r="CA856" s="265" t="b">
        <f t="shared" si="1483"/>
        <v>0</v>
      </c>
      <c r="CB856" s="35" t="str">
        <f t="shared" si="1441"/>
        <v/>
      </c>
      <c r="CC856" s="272" t="b">
        <f t="shared" si="1484"/>
        <v>0</v>
      </c>
      <c r="CD856" s="35" t="str">
        <f t="shared" si="1442"/>
        <v/>
      </c>
      <c r="CE856" s="13" t="b">
        <f t="shared" si="1443"/>
        <v>0</v>
      </c>
      <c r="CF856" s="35" t="str">
        <f t="shared" si="1444"/>
        <v/>
      </c>
      <c r="CG856" s="179">
        <f t="shared" si="1445"/>
        <v>0</v>
      </c>
      <c r="CH856" s="179">
        <f t="shared" si="1446"/>
        <v>0</v>
      </c>
      <c r="CI856" s="218">
        <f t="shared" si="1485"/>
        <v>0</v>
      </c>
      <c r="CJ856" s="218">
        <f t="shared" si="1486"/>
        <v>0</v>
      </c>
      <c r="CK856" s="218">
        <f t="shared" si="1487"/>
        <v>0</v>
      </c>
      <c r="CL856" s="218">
        <f t="shared" si="1488"/>
        <v>0</v>
      </c>
      <c r="CM856" s="218">
        <f t="shared" si="1489"/>
        <v>0</v>
      </c>
      <c r="CN856" s="218">
        <f t="shared" si="1490"/>
        <v>0</v>
      </c>
      <c r="CO856" s="218">
        <f t="shared" si="1491"/>
        <v>0</v>
      </c>
      <c r="CP856" s="218">
        <f t="shared" si="1492"/>
        <v>0</v>
      </c>
      <c r="CQ856" s="218">
        <f t="shared" si="1493"/>
        <v>0</v>
      </c>
      <c r="CR856" s="218">
        <f t="shared" si="1494"/>
        <v>0</v>
      </c>
      <c r="CS856" s="14">
        <f t="shared" si="1447"/>
        <v>0</v>
      </c>
      <c r="CT856" s="236">
        <f t="shared" si="1448"/>
        <v>0</v>
      </c>
      <c r="CU856" s="237">
        <f t="shared" si="1425"/>
        <v>0</v>
      </c>
      <c r="CV856" s="16">
        <f t="shared" si="1425"/>
        <v>0</v>
      </c>
      <c r="CW856" s="16">
        <f t="shared" si="1425"/>
        <v>0</v>
      </c>
      <c r="CX856" s="16">
        <f t="shared" si="1425"/>
        <v>0</v>
      </c>
      <c r="CY856" s="16">
        <f t="shared" si="1425"/>
        <v>0</v>
      </c>
      <c r="CZ856" s="16">
        <f t="shared" si="1425"/>
        <v>0</v>
      </c>
      <c r="DA856" s="16">
        <f t="shared" si="1425"/>
        <v>0</v>
      </c>
      <c r="DB856" s="16">
        <f t="shared" si="1425"/>
        <v>0</v>
      </c>
      <c r="DC856" s="16">
        <f t="shared" si="1425"/>
        <v>0</v>
      </c>
      <c r="DD856" s="238">
        <f t="shared" si="1425"/>
        <v>0</v>
      </c>
      <c r="DE856" s="232">
        <f t="shared" si="1426"/>
        <v>0</v>
      </c>
      <c r="DF856" s="132">
        <f t="shared" si="1426"/>
        <v>0</v>
      </c>
      <c r="DG856" s="132">
        <f t="shared" si="1426"/>
        <v>0</v>
      </c>
      <c r="DH856" s="132">
        <f t="shared" si="1426"/>
        <v>0</v>
      </c>
      <c r="DI856" s="132">
        <f t="shared" si="1426"/>
        <v>0</v>
      </c>
      <c r="DJ856" s="132">
        <f t="shared" si="1426"/>
        <v>0</v>
      </c>
      <c r="DK856" s="132">
        <f t="shared" si="1426"/>
        <v>0</v>
      </c>
      <c r="DL856" s="132">
        <f t="shared" si="1426"/>
        <v>0</v>
      </c>
      <c r="DM856" s="132">
        <f t="shared" si="1426"/>
        <v>0</v>
      </c>
      <c r="DN856" s="233">
        <f t="shared" si="1426"/>
        <v>0</v>
      </c>
      <c r="DO856" s="232">
        <f t="shared" si="1449"/>
        <v>0</v>
      </c>
      <c r="DP856" s="132">
        <f t="shared" si="1450"/>
        <v>0</v>
      </c>
      <c r="DQ856" s="132">
        <f t="shared" si="1451"/>
        <v>0</v>
      </c>
      <c r="DR856" s="132">
        <f t="shared" si="1452"/>
        <v>0</v>
      </c>
      <c r="DS856" s="132">
        <f t="shared" si="1453"/>
        <v>0</v>
      </c>
      <c r="DT856" s="132">
        <f t="shared" si="1454"/>
        <v>0</v>
      </c>
      <c r="DU856" s="132">
        <f t="shared" si="1455"/>
        <v>0</v>
      </c>
      <c r="DV856" s="132">
        <f t="shared" si="1456"/>
        <v>0</v>
      </c>
      <c r="DW856" s="132">
        <f t="shared" si="1457"/>
        <v>0</v>
      </c>
      <c r="DX856" s="233">
        <f t="shared" si="1458"/>
        <v>0</v>
      </c>
      <c r="DY856" s="231" t="b">
        <f t="shared" si="1495"/>
        <v>0</v>
      </c>
      <c r="DZ856" s="163"/>
      <c r="EA856" s="226" t="str">
        <f t="shared" si="1496"/>
        <v/>
      </c>
      <c r="EB856" s="178" t="str">
        <f t="shared" si="1497"/>
        <v/>
      </c>
      <c r="EC856" s="178" t="str">
        <f t="shared" si="1498"/>
        <v/>
      </c>
      <c r="ED856" s="178" t="str">
        <f t="shared" si="1499"/>
        <v/>
      </c>
      <c r="EE856" s="178" t="str">
        <f t="shared" si="1500"/>
        <v/>
      </c>
      <c r="EF856" s="178" t="str">
        <f t="shared" si="1501"/>
        <v/>
      </c>
      <c r="EG856" s="178" t="str">
        <f t="shared" si="1502"/>
        <v/>
      </c>
      <c r="EH856" s="178" t="str">
        <f t="shared" si="1503"/>
        <v/>
      </c>
      <c r="EI856" s="178" t="str">
        <f t="shared" si="1504"/>
        <v/>
      </c>
      <c r="EJ856" s="227" t="str">
        <f t="shared" si="1505"/>
        <v/>
      </c>
      <c r="EK856" s="230" t="str">
        <f t="shared" si="1459"/>
        <v/>
      </c>
      <c r="EL856" s="177" t="str">
        <f t="shared" si="1460"/>
        <v/>
      </c>
      <c r="EM856" s="177" t="str">
        <f t="shared" si="1461"/>
        <v/>
      </c>
      <c r="EN856" s="177" t="str">
        <f t="shared" si="1462"/>
        <v/>
      </c>
      <c r="EO856" s="177" t="str">
        <f t="shared" si="1463"/>
        <v/>
      </c>
      <c r="EP856" s="177" t="str">
        <f t="shared" si="1464"/>
        <v/>
      </c>
      <c r="EQ856" s="177" t="str">
        <f t="shared" si="1465"/>
        <v/>
      </c>
      <c r="ER856" s="177" t="str">
        <f t="shared" si="1466"/>
        <v/>
      </c>
      <c r="ES856" s="177" t="str">
        <f t="shared" si="1467"/>
        <v/>
      </c>
      <c r="ET856" s="177" t="str">
        <f t="shared" si="1468"/>
        <v/>
      </c>
      <c r="EU856" s="229" t="e">
        <f t="shared" si="1469"/>
        <v>#VALUE!</v>
      </c>
      <c r="EV856" s="27" t="e">
        <f t="shared" si="1470"/>
        <v>#VALUE!</v>
      </c>
      <c r="EW856" s="27" t="e">
        <f t="shared" si="1471"/>
        <v>#VALUE!</v>
      </c>
      <c r="EX856" s="28" t="e">
        <f t="shared" si="1472"/>
        <v>#VALUE!</v>
      </c>
      <c r="EY856" s="28" t="e">
        <f t="shared" si="1473"/>
        <v>#VALUE!</v>
      </c>
      <c r="EZ856" s="28" t="b">
        <f t="shared" si="1474"/>
        <v>0</v>
      </c>
      <c r="FA856" s="176" t="str">
        <f t="shared" si="1475"/>
        <v/>
      </c>
      <c r="FB856" s="27" t="e" cm="1">
        <f t="array" aca="1" ref="FB856" ca="1">TEXT(RIGHT(10-RIGHT(SUM(INDEX(1*(MID(MID(C856,1,1)*2,ROW(INDIRECT("1:"&amp;LEN(MID(C856,1,1)*2))),1)),,))+MID(C856,2,1)+
SUM(INDEX(1*(MID(MID(C856,3,1)*2,ROW(INDIRECT("1:"&amp;LEN(MID(C856,3,1)*2))),1)),,))+MID(C856,4,1)+
SUM(INDEX(1*(MID(MID(C856,5,1)*2,ROW(INDIRECT("1:"&amp;LEN(MID(C856,5,1)*2))),1)),,))+MID(C856,6,1)+
SUM(INDEX(1*(MID(MID(C856,8,1)*2,ROW(INDIRECT("1:"&amp;LEN(MID(C856,8,1)*2))),1)),,))+MID(C856,9,1)+
SUM(INDEX(1*(MID(MID(C856,10,1)*2,ROW(INDIRECT("1:"&amp;LEN(MID(C856,10,1)*2))),1)),,)),1),1),"0")</f>
        <v>#VALUE!</v>
      </c>
      <c r="FC856" s="27" t="str">
        <f t="shared" si="1476"/>
        <v/>
      </c>
      <c r="FD856" s="29" t="b">
        <f t="shared" si="1477"/>
        <v>0</v>
      </c>
      <c r="FE856" s="112" t="b">
        <f>IFERROR(MATCH(D856,'Avtal för korttidsarbete'!$G$13:$G$1012,0),TRUE)</f>
        <v>1</v>
      </c>
      <c r="FF856" s="112" t="b">
        <f t="shared" si="1506"/>
        <v>0</v>
      </c>
      <c r="FG856" s="113" t="str" cm="1">
        <f t="array" ref="FG856">IF(FE856=TRUE,"x",INDEX('Avtal för korttidsarbete'!$E$13:$E$1012,$FE856))</f>
        <v>x</v>
      </c>
      <c r="FH856" s="113" t="str" cm="1">
        <f t="array" ref="FH856">IF(FE856=TRUE,"x",INDEX('Avtal för korttidsarbete'!$F$13:$F$1012,$FE856))</f>
        <v>x</v>
      </c>
      <c r="FI856" s="112" t="b">
        <f t="shared" si="1507"/>
        <v>0</v>
      </c>
      <c r="FJ856" s="135">
        <f t="shared" si="1508"/>
        <v>44166</v>
      </c>
      <c r="FK856" s="135">
        <f t="shared" si="1509"/>
        <v>44377</v>
      </c>
      <c r="FL856" s="112" t="b">
        <f t="shared" si="1510"/>
        <v>0</v>
      </c>
      <c r="FM856" s="113">
        <f t="shared" si="1511"/>
        <v>44166</v>
      </c>
      <c r="FN856" s="135">
        <f t="shared" si="1512"/>
        <v>44377</v>
      </c>
      <c r="FO856" s="148" t="b">
        <f>IFERROR(INDEX('Avtal för korttidsarbete'!R:R,MATCH(D856,'Avtal för korttidsarbete'!$G:$G,0)),TRUE)</f>
        <v>1</v>
      </c>
      <c r="FP856" s="135" t="str">
        <f>IF(FO856,"-",INDEX('Avtal för korttidsarbete'!$D:$D,MATCH(D856,'Avtal för korttidsarbete'!$G:$G,0)))</f>
        <v>-</v>
      </c>
      <c r="FQ856" s="113" t="b">
        <f>IFERROR(G856&gt;INDEX(Uppsägningar!E:E,MATCH(C856,Uppsägningar!C:C,0)),FALSE)</f>
        <v>0</v>
      </c>
    </row>
    <row r="857" spans="1:173" x14ac:dyDescent="0.25">
      <c r="A857" s="19">
        <v>841</v>
      </c>
      <c r="B857" s="20"/>
      <c r="C857" s="183"/>
      <c r="D857" s="66"/>
      <c r="E857" s="212">
        <f>IFERROR(INDEX(Admin!$C$7:$C$10,MATCH(FP857,TblNivåValTExt,0)),0)</f>
        <v>0</v>
      </c>
      <c r="F857" s="1"/>
      <c r="G857" s="1"/>
      <c r="H857" s="78"/>
      <c r="I857" s="181"/>
      <c r="J857" s="181"/>
      <c r="K857" s="182"/>
      <c r="L857" s="182"/>
      <c r="M857" s="181"/>
      <c r="N857" s="181"/>
      <c r="O857" s="181"/>
      <c r="P857" s="182"/>
      <c r="Q857" s="182"/>
      <c r="R857" s="181"/>
      <c r="S857" s="181"/>
      <c r="T857" s="181"/>
      <c r="U857" s="182"/>
      <c r="V857" s="182"/>
      <c r="W857" s="181"/>
      <c r="X857" s="181"/>
      <c r="Y857" s="181"/>
      <c r="Z857" s="182"/>
      <c r="AA857" s="182"/>
      <c r="AB857" s="181"/>
      <c r="AC857" s="181"/>
      <c r="AD857" s="181"/>
      <c r="AE857" s="182"/>
      <c r="AF857" s="182"/>
      <c r="AG857" s="181"/>
      <c r="AH857" s="181"/>
      <c r="AI857" s="181"/>
      <c r="AJ857" s="182"/>
      <c r="AK857" s="182"/>
      <c r="AL857" s="181"/>
      <c r="AM857" s="181"/>
      <c r="AN857" s="181"/>
      <c r="AO857" s="182"/>
      <c r="AP857" s="182"/>
      <c r="AQ857" s="181"/>
      <c r="AR857" s="181"/>
      <c r="AS857" s="181"/>
      <c r="AT857" s="182"/>
      <c r="AU857" s="182"/>
      <c r="AV857" s="181"/>
      <c r="AW857" s="181"/>
      <c r="AX857" s="181"/>
      <c r="AY857" s="182"/>
      <c r="AZ857" s="182"/>
      <c r="BA857" s="181"/>
      <c r="BB857" s="181"/>
      <c r="BC857" s="181"/>
      <c r="BD857" s="182"/>
      <c r="BE857" s="182"/>
      <c r="BF857" s="181"/>
      <c r="BG857" s="180">
        <f t="shared" si="1478"/>
        <v>0</v>
      </c>
      <c r="BH857" s="116" t="str">
        <f t="shared" si="1479"/>
        <v/>
      </c>
      <c r="BI857" s="80" t="b">
        <f t="shared" si="1427"/>
        <v>0</v>
      </c>
      <c r="BJ857" s="80" t="str">
        <f t="shared" si="1428"/>
        <v/>
      </c>
      <c r="BK857" s="80" t="b">
        <f t="shared" si="1480"/>
        <v>0</v>
      </c>
      <c r="BL857" s="13" t="str">
        <f t="shared" si="1429"/>
        <v/>
      </c>
      <c r="BM857" s="13" t="b">
        <f t="shared" si="1481"/>
        <v>0</v>
      </c>
      <c r="BN857" s="35" t="str">
        <f t="shared" si="1430"/>
        <v/>
      </c>
      <c r="BO857" s="13" t="b">
        <f t="shared" si="1431"/>
        <v>0</v>
      </c>
      <c r="BP857" s="35" t="str">
        <f t="shared" si="1432"/>
        <v/>
      </c>
      <c r="BQ857" s="13" t="b">
        <f t="shared" si="1433"/>
        <v>0</v>
      </c>
      <c r="BR857" s="35" t="str">
        <f t="shared" si="1434"/>
        <v/>
      </c>
      <c r="BS857" s="35" t="b">
        <f t="shared" si="1435"/>
        <v>0</v>
      </c>
      <c r="BT857" s="35" t="str">
        <f t="shared" si="1436"/>
        <v/>
      </c>
      <c r="BU857" s="35" t="b">
        <f t="shared" si="1437"/>
        <v>0</v>
      </c>
      <c r="BV857" s="35" t="str">
        <f t="shared" si="1438"/>
        <v/>
      </c>
      <c r="BW857" s="13" t="b">
        <f t="shared" si="1513"/>
        <v>0</v>
      </c>
      <c r="BX857" s="35" t="str">
        <f t="shared" si="1439"/>
        <v/>
      </c>
      <c r="BY857" s="265" t="b">
        <f t="shared" si="1482"/>
        <v>0</v>
      </c>
      <c r="BZ857" s="35" t="str">
        <f t="shared" si="1440"/>
        <v/>
      </c>
      <c r="CA857" s="265" t="b">
        <f t="shared" si="1483"/>
        <v>0</v>
      </c>
      <c r="CB857" s="35" t="str">
        <f t="shared" si="1441"/>
        <v/>
      </c>
      <c r="CC857" s="272" t="b">
        <f t="shared" si="1484"/>
        <v>0</v>
      </c>
      <c r="CD857" s="35" t="str">
        <f t="shared" si="1442"/>
        <v/>
      </c>
      <c r="CE857" s="13" t="b">
        <f t="shared" si="1443"/>
        <v>0</v>
      </c>
      <c r="CF857" s="35" t="str">
        <f t="shared" si="1444"/>
        <v/>
      </c>
      <c r="CG857" s="179">
        <f t="shared" si="1445"/>
        <v>0</v>
      </c>
      <c r="CH857" s="179">
        <f t="shared" si="1446"/>
        <v>0</v>
      </c>
      <c r="CI857" s="218">
        <f t="shared" si="1485"/>
        <v>0</v>
      </c>
      <c r="CJ857" s="218">
        <f t="shared" si="1486"/>
        <v>0</v>
      </c>
      <c r="CK857" s="218">
        <f t="shared" si="1487"/>
        <v>0</v>
      </c>
      <c r="CL857" s="218">
        <f t="shared" si="1488"/>
        <v>0</v>
      </c>
      <c r="CM857" s="218">
        <f t="shared" si="1489"/>
        <v>0</v>
      </c>
      <c r="CN857" s="218">
        <f t="shared" si="1490"/>
        <v>0</v>
      </c>
      <c r="CO857" s="218">
        <f t="shared" si="1491"/>
        <v>0</v>
      </c>
      <c r="CP857" s="218">
        <f t="shared" si="1492"/>
        <v>0</v>
      </c>
      <c r="CQ857" s="218">
        <f t="shared" si="1493"/>
        <v>0</v>
      </c>
      <c r="CR857" s="218">
        <f t="shared" si="1494"/>
        <v>0</v>
      </c>
      <c r="CS857" s="14">
        <f t="shared" si="1447"/>
        <v>0</v>
      </c>
      <c r="CT857" s="236">
        <f t="shared" si="1448"/>
        <v>0</v>
      </c>
      <c r="CU857" s="237">
        <f t="shared" ref="CU857:DD866" si="1514">IF(AND($CS857,$CT857,CU$12),MAX(0,MIN(CU$10,$CT857)-MAX(CU$9,$CS857)+1),0)</f>
        <v>0</v>
      </c>
      <c r="CV857" s="16">
        <f t="shared" si="1514"/>
        <v>0</v>
      </c>
      <c r="CW857" s="16">
        <f t="shared" si="1514"/>
        <v>0</v>
      </c>
      <c r="CX857" s="16">
        <f t="shared" si="1514"/>
        <v>0</v>
      </c>
      <c r="CY857" s="16">
        <f t="shared" si="1514"/>
        <v>0</v>
      </c>
      <c r="CZ857" s="16">
        <f t="shared" si="1514"/>
        <v>0</v>
      </c>
      <c r="DA857" s="16">
        <f t="shared" si="1514"/>
        <v>0</v>
      </c>
      <c r="DB857" s="16">
        <f t="shared" si="1514"/>
        <v>0</v>
      </c>
      <c r="DC857" s="16">
        <f t="shared" si="1514"/>
        <v>0</v>
      </c>
      <c r="DD857" s="238">
        <f t="shared" si="1514"/>
        <v>0</v>
      </c>
      <c r="DE857" s="232">
        <f t="shared" ref="DE857:DN866" si="1515">IF($H857&lt;=0,0,MAX(0,MIN($H857,$DE$11)))</f>
        <v>0</v>
      </c>
      <c r="DF857" s="132">
        <f t="shared" si="1515"/>
        <v>0</v>
      </c>
      <c r="DG857" s="132">
        <f t="shared" si="1515"/>
        <v>0</v>
      </c>
      <c r="DH857" s="132">
        <f t="shared" si="1515"/>
        <v>0</v>
      </c>
      <c r="DI857" s="132">
        <f t="shared" si="1515"/>
        <v>0</v>
      </c>
      <c r="DJ857" s="132">
        <f t="shared" si="1515"/>
        <v>0</v>
      </c>
      <c r="DK857" s="132">
        <f t="shared" si="1515"/>
        <v>0</v>
      </c>
      <c r="DL857" s="132">
        <f t="shared" si="1515"/>
        <v>0</v>
      </c>
      <c r="DM857" s="132">
        <f t="shared" si="1515"/>
        <v>0</v>
      </c>
      <c r="DN857" s="233">
        <f t="shared" si="1515"/>
        <v>0</v>
      </c>
      <c r="DO857" s="232">
        <f t="shared" si="1449"/>
        <v>0</v>
      </c>
      <c r="DP857" s="132">
        <f t="shared" si="1450"/>
        <v>0</v>
      </c>
      <c r="DQ857" s="132">
        <f t="shared" si="1451"/>
        <v>0</v>
      </c>
      <c r="DR857" s="132">
        <f t="shared" si="1452"/>
        <v>0</v>
      </c>
      <c r="DS857" s="132">
        <f t="shared" si="1453"/>
        <v>0</v>
      </c>
      <c r="DT857" s="132">
        <f t="shared" si="1454"/>
        <v>0</v>
      </c>
      <c r="DU857" s="132">
        <f t="shared" si="1455"/>
        <v>0</v>
      </c>
      <c r="DV857" s="132">
        <f t="shared" si="1456"/>
        <v>0</v>
      </c>
      <c r="DW857" s="132">
        <f t="shared" si="1457"/>
        <v>0</v>
      </c>
      <c r="DX857" s="233">
        <f t="shared" si="1458"/>
        <v>0</v>
      </c>
      <c r="DY857" s="231" t="b">
        <f t="shared" si="1495"/>
        <v>0</v>
      </c>
      <c r="DZ857" s="163"/>
      <c r="EA857" s="226" t="str">
        <f t="shared" si="1496"/>
        <v/>
      </c>
      <c r="EB857" s="178" t="str">
        <f t="shared" si="1497"/>
        <v/>
      </c>
      <c r="EC857" s="178" t="str">
        <f t="shared" si="1498"/>
        <v/>
      </c>
      <c r="ED857" s="178" t="str">
        <f t="shared" si="1499"/>
        <v/>
      </c>
      <c r="EE857" s="178" t="str">
        <f t="shared" si="1500"/>
        <v/>
      </c>
      <c r="EF857" s="178" t="str">
        <f t="shared" si="1501"/>
        <v/>
      </c>
      <c r="EG857" s="178" t="str">
        <f t="shared" si="1502"/>
        <v/>
      </c>
      <c r="EH857" s="178" t="str">
        <f t="shared" si="1503"/>
        <v/>
      </c>
      <c r="EI857" s="178" t="str">
        <f t="shared" si="1504"/>
        <v/>
      </c>
      <c r="EJ857" s="227" t="str">
        <f t="shared" si="1505"/>
        <v/>
      </c>
      <c r="EK857" s="230" t="str">
        <f t="shared" si="1459"/>
        <v/>
      </c>
      <c r="EL857" s="177" t="str">
        <f t="shared" si="1460"/>
        <v/>
      </c>
      <c r="EM857" s="177" t="str">
        <f t="shared" si="1461"/>
        <v/>
      </c>
      <c r="EN857" s="177" t="str">
        <f t="shared" si="1462"/>
        <v/>
      </c>
      <c r="EO857" s="177" t="str">
        <f t="shared" si="1463"/>
        <v/>
      </c>
      <c r="EP857" s="177" t="str">
        <f t="shared" si="1464"/>
        <v/>
      </c>
      <c r="EQ857" s="177" t="str">
        <f t="shared" si="1465"/>
        <v/>
      </c>
      <c r="ER857" s="177" t="str">
        <f t="shared" si="1466"/>
        <v/>
      </c>
      <c r="ES857" s="177" t="str">
        <f t="shared" si="1467"/>
        <v/>
      </c>
      <c r="ET857" s="177" t="str">
        <f t="shared" si="1468"/>
        <v/>
      </c>
      <c r="EU857" s="229" t="e">
        <f t="shared" si="1469"/>
        <v>#VALUE!</v>
      </c>
      <c r="EV857" s="27" t="e">
        <f t="shared" si="1470"/>
        <v>#VALUE!</v>
      </c>
      <c r="EW857" s="27" t="e">
        <f t="shared" si="1471"/>
        <v>#VALUE!</v>
      </c>
      <c r="EX857" s="28" t="e">
        <f t="shared" si="1472"/>
        <v>#VALUE!</v>
      </c>
      <c r="EY857" s="28" t="e">
        <f t="shared" si="1473"/>
        <v>#VALUE!</v>
      </c>
      <c r="EZ857" s="28" t="b">
        <f t="shared" si="1474"/>
        <v>0</v>
      </c>
      <c r="FA857" s="176" t="str">
        <f t="shared" si="1475"/>
        <v/>
      </c>
      <c r="FB857" s="27" t="e" cm="1">
        <f t="array" aca="1" ref="FB857" ca="1">TEXT(RIGHT(10-RIGHT(SUM(INDEX(1*(MID(MID(C857,1,1)*2,ROW(INDIRECT("1:"&amp;LEN(MID(C857,1,1)*2))),1)),,))+MID(C857,2,1)+
SUM(INDEX(1*(MID(MID(C857,3,1)*2,ROW(INDIRECT("1:"&amp;LEN(MID(C857,3,1)*2))),1)),,))+MID(C857,4,1)+
SUM(INDEX(1*(MID(MID(C857,5,1)*2,ROW(INDIRECT("1:"&amp;LEN(MID(C857,5,1)*2))),1)),,))+MID(C857,6,1)+
SUM(INDEX(1*(MID(MID(C857,8,1)*2,ROW(INDIRECT("1:"&amp;LEN(MID(C857,8,1)*2))),1)),,))+MID(C857,9,1)+
SUM(INDEX(1*(MID(MID(C857,10,1)*2,ROW(INDIRECT("1:"&amp;LEN(MID(C857,10,1)*2))),1)),,)),1),1),"0")</f>
        <v>#VALUE!</v>
      </c>
      <c r="FC857" s="27" t="str">
        <f t="shared" si="1476"/>
        <v/>
      </c>
      <c r="FD857" s="29" t="b">
        <f t="shared" si="1477"/>
        <v>0</v>
      </c>
      <c r="FE857" s="112" t="b">
        <f>IFERROR(MATCH(D857,'Avtal för korttidsarbete'!$G$13:$G$1012,0),TRUE)</f>
        <v>1</v>
      </c>
      <c r="FF857" s="112" t="b">
        <f t="shared" si="1506"/>
        <v>0</v>
      </c>
      <c r="FG857" s="113" t="str" cm="1">
        <f t="array" ref="FG857">IF(FE857=TRUE,"x",INDEX('Avtal för korttidsarbete'!$E$13:$E$1012,$FE857))</f>
        <v>x</v>
      </c>
      <c r="FH857" s="113" t="str" cm="1">
        <f t="array" ref="FH857">IF(FE857=TRUE,"x",INDEX('Avtal för korttidsarbete'!$F$13:$F$1012,$FE857))</f>
        <v>x</v>
      </c>
      <c r="FI857" s="112" t="b">
        <f t="shared" si="1507"/>
        <v>0</v>
      </c>
      <c r="FJ857" s="135">
        <f t="shared" si="1508"/>
        <v>44166</v>
      </c>
      <c r="FK857" s="135">
        <f t="shared" si="1509"/>
        <v>44377</v>
      </c>
      <c r="FL857" s="112" t="b">
        <f t="shared" si="1510"/>
        <v>0</v>
      </c>
      <c r="FM857" s="113">
        <f t="shared" si="1511"/>
        <v>44166</v>
      </c>
      <c r="FN857" s="135">
        <f t="shared" si="1512"/>
        <v>44377</v>
      </c>
      <c r="FO857" s="148" t="b">
        <f>IFERROR(INDEX('Avtal för korttidsarbete'!R:R,MATCH(D857,'Avtal för korttidsarbete'!$G:$G,0)),TRUE)</f>
        <v>1</v>
      </c>
      <c r="FP857" s="135" t="str">
        <f>IF(FO857,"-",INDEX('Avtal för korttidsarbete'!$D:$D,MATCH(D857,'Avtal för korttidsarbete'!$G:$G,0)))</f>
        <v>-</v>
      </c>
      <c r="FQ857" s="113" t="b">
        <f>IFERROR(G857&gt;INDEX(Uppsägningar!E:E,MATCH(C857,Uppsägningar!C:C,0)),FALSE)</f>
        <v>0</v>
      </c>
    </row>
    <row r="858" spans="1:173" x14ac:dyDescent="0.25">
      <c r="A858" s="19">
        <v>842</v>
      </c>
      <c r="B858" s="20"/>
      <c r="C858" s="183"/>
      <c r="D858" s="66"/>
      <c r="E858" s="212">
        <f>IFERROR(INDEX(Admin!$C$7:$C$10,MATCH(FP858,TblNivåValTExt,0)),0)</f>
        <v>0</v>
      </c>
      <c r="F858" s="1"/>
      <c r="G858" s="1"/>
      <c r="H858" s="78"/>
      <c r="I858" s="181"/>
      <c r="J858" s="181"/>
      <c r="K858" s="182"/>
      <c r="L858" s="182"/>
      <c r="M858" s="181"/>
      <c r="N858" s="181"/>
      <c r="O858" s="181"/>
      <c r="P858" s="182"/>
      <c r="Q858" s="182"/>
      <c r="R858" s="181"/>
      <c r="S858" s="181"/>
      <c r="T858" s="181"/>
      <c r="U858" s="182"/>
      <c r="V858" s="182"/>
      <c r="W858" s="181"/>
      <c r="X858" s="181"/>
      <c r="Y858" s="181"/>
      <c r="Z858" s="182"/>
      <c r="AA858" s="182"/>
      <c r="AB858" s="181"/>
      <c r="AC858" s="181"/>
      <c r="AD858" s="181"/>
      <c r="AE858" s="182"/>
      <c r="AF858" s="182"/>
      <c r="AG858" s="181"/>
      <c r="AH858" s="181"/>
      <c r="AI858" s="181"/>
      <c r="AJ858" s="182"/>
      <c r="AK858" s="182"/>
      <c r="AL858" s="181"/>
      <c r="AM858" s="181"/>
      <c r="AN858" s="181"/>
      <c r="AO858" s="182"/>
      <c r="AP858" s="182"/>
      <c r="AQ858" s="181"/>
      <c r="AR858" s="181"/>
      <c r="AS858" s="181"/>
      <c r="AT858" s="182"/>
      <c r="AU858" s="182"/>
      <c r="AV858" s="181"/>
      <c r="AW858" s="181"/>
      <c r="AX858" s="181"/>
      <c r="AY858" s="182"/>
      <c r="AZ858" s="182"/>
      <c r="BA858" s="181"/>
      <c r="BB858" s="181"/>
      <c r="BC858" s="181"/>
      <c r="BD858" s="182"/>
      <c r="BE858" s="182"/>
      <c r="BF858" s="181"/>
      <c r="BG858" s="180">
        <f t="shared" si="1478"/>
        <v>0</v>
      </c>
      <c r="BH858" s="116" t="str">
        <f t="shared" si="1479"/>
        <v/>
      </c>
      <c r="BI858" s="80" t="b">
        <f t="shared" si="1427"/>
        <v>0</v>
      </c>
      <c r="BJ858" s="80" t="str">
        <f t="shared" si="1428"/>
        <v/>
      </c>
      <c r="BK858" s="80" t="b">
        <f t="shared" si="1480"/>
        <v>0</v>
      </c>
      <c r="BL858" s="13" t="str">
        <f t="shared" si="1429"/>
        <v/>
      </c>
      <c r="BM858" s="13" t="b">
        <f t="shared" si="1481"/>
        <v>0</v>
      </c>
      <c r="BN858" s="35" t="str">
        <f t="shared" si="1430"/>
        <v/>
      </c>
      <c r="BO858" s="13" t="b">
        <f t="shared" si="1431"/>
        <v>0</v>
      </c>
      <c r="BP858" s="35" t="str">
        <f t="shared" si="1432"/>
        <v/>
      </c>
      <c r="BQ858" s="13" t="b">
        <f t="shared" si="1433"/>
        <v>0</v>
      </c>
      <c r="BR858" s="35" t="str">
        <f t="shared" si="1434"/>
        <v/>
      </c>
      <c r="BS858" s="35" t="b">
        <f t="shared" si="1435"/>
        <v>0</v>
      </c>
      <c r="BT858" s="35" t="str">
        <f t="shared" si="1436"/>
        <v/>
      </c>
      <c r="BU858" s="35" t="b">
        <f t="shared" si="1437"/>
        <v>0</v>
      </c>
      <c r="BV858" s="35" t="str">
        <f t="shared" si="1438"/>
        <v/>
      </c>
      <c r="BW858" s="13" t="b">
        <f t="shared" si="1513"/>
        <v>0</v>
      </c>
      <c r="BX858" s="35" t="str">
        <f t="shared" si="1439"/>
        <v/>
      </c>
      <c r="BY858" s="265" t="b">
        <f t="shared" si="1482"/>
        <v>0</v>
      </c>
      <c r="BZ858" s="35" t="str">
        <f t="shared" si="1440"/>
        <v/>
      </c>
      <c r="CA858" s="265" t="b">
        <f t="shared" si="1483"/>
        <v>0</v>
      </c>
      <c r="CB858" s="35" t="str">
        <f t="shared" si="1441"/>
        <v/>
      </c>
      <c r="CC858" s="272" t="b">
        <f t="shared" si="1484"/>
        <v>0</v>
      </c>
      <c r="CD858" s="35" t="str">
        <f t="shared" si="1442"/>
        <v/>
      </c>
      <c r="CE858" s="13" t="b">
        <f t="shared" si="1443"/>
        <v>0</v>
      </c>
      <c r="CF858" s="35" t="str">
        <f t="shared" si="1444"/>
        <v/>
      </c>
      <c r="CG858" s="179">
        <f t="shared" si="1445"/>
        <v>0</v>
      </c>
      <c r="CH858" s="179">
        <f t="shared" si="1446"/>
        <v>0</v>
      </c>
      <c r="CI858" s="218">
        <f t="shared" si="1485"/>
        <v>0</v>
      </c>
      <c r="CJ858" s="218">
        <f t="shared" si="1486"/>
        <v>0</v>
      </c>
      <c r="CK858" s="218">
        <f t="shared" si="1487"/>
        <v>0</v>
      </c>
      <c r="CL858" s="218">
        <f t="shared" si="1488"/>
        <v>0</v>
      </c>
      <c r="CM858" s="218">
        <f t="shared" si="1489"/>
        <v>0</v>
      </c>
      <c r="CN858" s="218">
        <f t="shared" si="1490"/>
        <v>0</v>
      </c>
      <c r="CO858" s="218">
        <f t="shared" si="1491"/>
        <v>0</v>
      </c>
      <c r="CP858" s="218">
        <f t="shared" si="1492"/>
        <v>0</v>
      </c>
      <c r="CQ858" s="218">
        <f t="shared" si="1493"/>
        <v>0</v>
      </c>
      <c r="CR858" s="218">
        <f t="shared" si="1494"/>
        <v>0</v>
      </c>
      <c r="CS858" s="14">
        <f t="shared" si="1447"/>
        <v>0</v>
      </c>
      <c r="CT858" s="236">
        <f t="shared" si="1448"/>
        <v>0</v>
      </c>
      <c r="CU858" s="237">
        <f t="shared" si="1514"/>
        <v>0</v>
      </c>
      <c r="CV858" s="16">
        <f t="shared" si="1514"/>
        <v>0</v>
      </c>
      <c r="CW858" s="16">
        <f t="shared" si="1514"/>
        <v>0</v>
      </c>
      <c r="CX858" s="16">
        <f t="shared" si="1514"/>
        <v>0</v>
      </c>
      <c r="CY858" s="16">
        <f t="shared" si="1514"/>
        <v>0</v>
      </c>
      <c r="CZ858" s="16">
        <f t="shared" si="1514"/>
        <v>0</v>
      </c>
      <c r="DA858" s="16">
        <f t="shared" si="1514"/>
        <v>0</v>
      </c>
      <c r="DB858" s="16">
        <f t="shared" si="1514"/>
        <v>0</v>
      </c>
      <c r="DC858" s="16">
        <f t="shared" si="1514"/>
        <v>0</v>
      </c>
      <c r="DD858" s="238">
        <f t="shared" si="1514"/>
        <v>0</v>
      </c>
      <c r="DE858" s="232">
        <f t="shared" si="1515"/>
        <v>0</v>
      </c>
      <c r="DF858" s="132">
        <f t="shared" si="1515"/>
        <v>0</v>
      </c>
      <c r="DG858" s="132">
        <f t="shared" si="1515"/>
        <v>0</v>
      </c>
      <c r="DH858" s="132">
        <f t="shared" si="1515"/>
        <v>0</v>
      </c>
      <c r="DI858" s="132">
        <f t="shared" si="1515"/>
        <v>0</v>
      </c>
      <c r="DJ858" s="132">
        <f t="shared" si="1515"/>
        <v>0</v>
      </c>
      <c r="DK858" s="132">
        <f t="shared" si="1515"/>
        <v>0</v>
      </c>
      <c r="DL858" s="132">
        <f t="shared" si="1515"/>
        <v>0</v>
      </c>
      <c r="DM858" s="132">
        <f t="shared" si="1515"/>
        <v>0</v>
      </c>
      <c r="DN858" s="233">
        <f t="shared" si="1515"/>
        <v>0</v>
      </c>
      <c r="DO858" s="232">
        <f t="shared" si="1449"/>
        <v>0</v>
      </c>
      <c r="DP858" s="132">
        <f t="shared" si="1450"/>
        <v>0</v>
      </c>
      <c r="DQ858" s="132">
        <f t="shared" si="1451"/>
        <v>0</v>
      </c>
      <c r="DR858" s="132">
        <f t="shared" si="1452"/>
        <v>0</v>
      </c>
      <c r="DS858" s="132">
        <f t="shared" si="1453"/>
        <v>0</v>
      </c>
      <c r="DT858" s="132">
        <f t="shared" si="1454"/>
        <v>0</v>
      </c>
      <c r="DU858" s="132">
        <f t="shared" si="1455"/>
        <v>0</v>
      </c>
      <c r="DV858" s="132">
        <f t="shared" si="1456"/>
        <v>0</v>
      </c>
      <c r="DW858" s="132">
        <f t="shared" si="1457"/>
        <v>0</v>
      </c>
      <c r="DX858" s="233">
        <f t="shared" si="1458"/>
        <v>0</v>
      </c>
      <c r="DY858" s="231" t="b">
        <f t="shared" si="1495"/>
        <v>0</v>
      </c>
      <c r="DZ858" s="163"/>
      <c r="EA858" s="226" t="str">
        <f t="shared" si="1496"/>
        <v/>
      </c>
      <c r="EB858" s="178" t="str">
        <f t="shared" si="1497"/>
        <v/>
      </c>
      <c r="EC858" s="178" t="str">
        <f t="shared" si="1498"/>
        <v/>
      </c>
      <c r="ED858" s="178" t="str">
        <f t="shared" si="1499"/>
        <v/>
      </c>
      <c r="EE858" s="178" t="str">
        <f t="shared" si="1500"/>
        <v/>
      </c>
      <c r="EF858" s="178" t="str">
        <f t="shared" si="1501"/>
        <v/>
      </c>
      <c r="EG858" s="178" t="str">
        <f t="shared" si="1502"/>
        <v/>
      </c>
      <c r="EH858" s="178" t="str">
        <f t="shared" si="1503"/>
        <v/>
      </c>
      <c r="EI858" s="178" t="str">
        <f t="shared" si="1504"/>
        <v/>
      </c>
      <c r="EJ858" s="227" t="str">
        <f t="shared" si="1505"/>
        <v/>
      </c>
      <c r="EK858" s="230" t="str">
        <f t="shared" si="1459"/>
        <v/>
      </c>
      <c r="EL858" s="177" t="str">
        <f t="shared" si="1460"/>
        <v/>
      </c>
      <c r="EM858" s="177" t="str">
        <f t="shared" si="1461"/>
        <v/>
      </c>
      <c r="EN858" s="177" t="str">
        <f t="shared" si="1462"/>
        <v/>
      </c>
      <c r="EO858" s="177" t="str">
        <f t="shared" si="1463"/>
        <v/>
      </c>
      <c r="EP858" s="177" t="str">
        <f t="shared" si="1464"/>
        <v/>
      </c>
      <c r="EQ858" s="177" t="str">
        <f t="shared" si="1465"/>
        <v/>
      </c>
      <c r="ER858" s="177" t="str">
        <f t="shared" si="1466"/>
        <v/>
      </c>
      <c r="ES858" s="177" t="str">
        <f t="shared" si="1467"/>
        <v/>
      </c>
      <c r="ET858" s="177" t="str">
        <f t="shared" si="1468"/>
        <v/>
      </c>
      <c r="EU858" s="229" t="e">
        <f t="shared" si="1469"/>
        <v>#VALUE!</v>
      </c>
      <c r="EV858" s="27" t="e">
        <f t="shared" si="1470"/>
        <v>#VALUE!</v>
      </c>
      <c r="EW858" s="27" t="e">
        <f t="shared" si="1471"/>
        <v>#VALUE!</v>
      </c>
      <c r="EX858" s="28" t="e">
        <f t="shared" si="1472"/>
        <v>#VALUE!</v>
      </c>
      <c r="EY858" s="28" t="e">
        <f t="shared" si="1473"/>
        <v>#VALUE!</v>
      </c>
      <c r="EZ858" s="28" t="b">
        <f t="shared" si="1474"/>
        <v>0</v>
      </c>
      <c r="FA858" s="176" t="str">
        <f t="shared" si="1475"/>
        <v/>
      </c>
      <c r="FB858" s="27" t="e" cm="1">
        <f t="array" aca="1" ref="FB858" ca="1">TEXT(RIGHT(10-RIGHT(SUM(INDEX(1*(MID(MID(C858,1,1)*2,ROW(INDIRECT("1:"&amp;LEN(MID(C858,1,1)*2))),1)),,))+MID(C858,2,1)+
SUM(INDEX(1*(MID(MID(C858,3,1)*2,ROW(INDIRECT("1:"&amp;LEN(MID(C858,3,1)*2))),1)),,))+MID(C858,4,1)+
SUM(INDEX(1*(MID(MID(C858,5,1)*2,ROW(INDIRECT("1:"&amp;LEN(MID(C858,5,1)*2))),1)),,))+MID(C858,6,1)+
SUM(INDEX(1*(MID(MID(C858,8,1)*2,ROW(INDIRECT("1:"&amp;LEN(MID(C858,8,1)*2))),1)),,))+MID(C858,9,1)+
SUM(INDEX(1*(MID(MID(C858,10,1)*2,ROW(INDIRECT("1:"&amp;LEN(MID(C858,10,1)*2))),1)),,)),1),1),"0")</f>
        <v>#VALUE!</v>
      </c>
      <c r="FC858" s="27" t="str">
        <f t="shared" si="1476"/>
        <v/>
      </c>
      <c r="FD858" s="29" t="b">
        <f t="shared" si="1477"/>
        <v>0</v>
      </c>
      <c r="FE858" s="112" t="b">
        <f>IFERROR(MATCH(D858,'Avtal för korttidsarbete'!$G$13:$G$1012,0),TRUE)</f>
        <v>1</v>
      </c>
      <c r="FF858" s="112" t="b">
        <f t="shared" si="1506"/>
        <v>0</v>
      </c>
      <c r="FG858" s="113" t="str" cm="1">
        <f t="array" ref="FG858">IF(FE858=TRUE,"x",INDEX('Avtal för korttidsarbete'!$E$13:$E$1012,$FE858))</f>
        <v>x</v>
      </c>
      <c r="FH858" s="113" t="str" cm="1">
        <f t="array" ref="FH858">IF(FE858=TRUE,"x",INDEX('Avtal för korttidsarbete'!$F$13:$F$1012,$FE858))</f>
        <v>x</v>
      </c>
      <c r="FI858" s="112" t="b">
        <f t="shared" si="1507"/>
        <v>0</v>
      </c>
      <c r="FJ858" s="135">
        <f t="shared" si="1508"/>
        <v>44166</v>
      </c>
      <c r="FK858" s="135">
        <f t="shared" si="1509"/>
        <v>44377</v>
      </c>
      <c r="FL858" s="112" t="b">
        <f t="shared" si="1510"/>
        <v>0</v>
      </c>
      <c r="FM858" s="113">
        <f t="shared" si="1511"/>
        <v>44166</v>
      </c>
      <c r="FN858" s="135">
        <f t="shared" si="1512"/>
        <v>44377</v>
      </c>
      <c r="FO858" s="148" t="b">
        <f>IFERROR(INDEX('Avtal för korttidsarbete'!R:R,MATCH(D858,'Avtal för korttidsarbete'!$G:$G,0)),TRUE)</f>
        <v>1</v>
      </c>
      <c r="FP858" s="135" t="str">
        <f>IF(FO858,"-",INDEX('Avtal för korttidsarbete'!$D:$D,MATCH(D858,'Avtal för korttidsarbete'!$G:$G,0)))</f>
        <v>-</v>
      </c>
      <c r="FQ858" s="113" t="b">
        <f>IFERROR(G858&gt;INDEX(Uppsägningar!E:E,MATCH(C858,Uppsägningar!C:C,0)),FALSE)</f>
        <v>0</v>
      </c>
    </row>
    <row r="859" spans="1:173" x14ac:dyDescent="0.25">
      <c r="A859" s="19">
        <v>843</v>
      </c>
      <c r="B859" s="20"/>
      <c r="C859" s="183"/>
      <c r="D859" s="66"/>
      <c r="E859" s="212">
        <f>IFERROR(INDEX(Admin!$C$7:$C$10,MATCH(FP859,TblNivåValTExt,0)),0)</f>
        <v>0</v>
      </c>
      <c r="F859" s="1"/>
      <c r="G859" s="1"/>
      <c r="H859" s="78"/>
      <c r="I859" s="181"/>
      <c r="J859" s="181"/>
      <c r="K859" s="182"/>
      <c r="L859" s="182"/>
      <c r="M859" s="181"/>
      <c r="N859" s="181"/>
      <c r="O859" s="181"/>
      <c r="P859" s="182"/>
      <c r="Q859" s="182"/>
      <c r="R859" s="181"/>
      <c r="S859" s="181"/>
      <c r="T859" s="181"/>
      <c r="U859" s="182"/>
      <c r="V859" s="182"/>
      <c r="W859" s="181"/>
      <c r="X859" s="181"/>
      <c r="Y859" s="181"/>
      <c r="Z859" s="182"/>
      <c r="AA859" s="182"/>
      <c r="AB859" s="181"/>
      <c r="AC859" s="181"/>
      <c r="AD859" s="181"/>
      <c r="AE859" s="182"/>
      <c r="AF859" s="182"/>
      <c r="AG859" s="181"/>
      <c r="AH859" s="181"/>
      <c r="AI859" s="181"/>
      <c r="AJ859" s="182"/>
      <c r="AK859" s="182"/>
      <c r="AL859" s="181"/>
      <c r="AM859" s="181"/>
      <c r="AN859" s="181"/>
      <c r="AO859" s="182"/>
      <c r="AP859" s="182"/>
      <c r="AQ859" s="181"/>
      <c r="AR859" s="181"/>
      <c r="AS859" s="181"/>
      <c r="AT859" s="182"/>
      <c r="AU859" s="182"/>
      <c r="AV859" s="181"/>
      <c r="AW859" s="181"/>
      <c r="AX859" s="181"/>
      <c r="AY859" s="182"/>
      <c r="AZ859" s="182"/>
      <c r="BA859" s="181"/>
      <c r="BB859" s="181"/>
      <c r="BC859" s="181"/>
      <c r="BD859" s="182"/>
      <c r="BE859" s="182"/>
      <c r="BF859" s="181"/>
      <c r="BG859" s="180">
        <f t="shared" si="1478"/>
        <v>0</v>
      </c>
      <c r="BH859" s="116" t="str">
        <f t="shared" si="1479"/>
        <v/>
      </c>
      <c r="BI859" s="80" t="b">
        <f t="shared" si="1427"/>
        <v>0</v>
      </c>
      <c r="BJ859" s="80" t="str">
        <f t="shared" si="1428"/>
        <v/>
      </c>
      <c r="BK859" s="80" t="b">
        <f t="shared" si="1480"/>
        <v>0</v>
      </c>
      <c r="BL859" s="13" t="str">
        <f t="shared" si="1429"/>
        <v/>
      </c>
      <c r="BM859" s="13" t="b">
        <f t="shared" si="1481"/>
        <v>0</v>
      </c>
      <c r="BN859" s="35" t="str">
        <f t="shared" si="1430"/>
        <v/>
      </c>
      <c r="BO859" s="13" t="b">
        <f t="shared" si="1431"/>
        <v>0</v>
      </c>
      <c r="BP859" s="35" t="str">
        <f t="shared" si="1432"/>
        <v/>
      </c>
      <c r="BQ859" s="13" t="b">
        <f t="shared" si="1433"/>
        <v>0</v>
      </c>
      <c r="BR859" s="35" t="str">
        <f t="shared" si="1434"/>
        <v/>
      </c>
      <c r="BS859" s="35" t="b">
        <f t="shared" si="1435"/>
        <v>0</v>
      </c>
      <c r="BT859" s="35" t="str">
        <f t="shared" si="1436"/>
        <v/>
      </c>
      <c r="BU859" s="35" t="b">
        <f t="shared" si="1437"/>
        <v>0</v>
      </c>
      <c r="BV859" s="35" t="str">
        <f t="shared" si="1438"/>
        <v/>
      </c>
      <c r="BW859" s="13" t="b">
        <f t="shared" si="1513"/>
        <v>0</v>
      </c>
      <c r="BX859" s="35" t="str">
        <f t="shared" si="1439"/>
        <v/>
      </c>
      <c r="BY859" s="265" t="b">
        <f t="shared" si="1482"/>
        <v>0</v>
      </c>
      <c r="BZ859" s="35" t="str">
        <f t="shared" si="1440"/>
        <v/>
      </c>
      <c r="CA859" s="265" t="b">
        <f t="shared" si="1483"/>
        <v>0</v>
      </c>
      <c r="CB859" s="35" t="str">
        <f t="shared" si="1441"/>
        <v/>
      </c>
      <c r="CC859" s="272" t="b">
        <f t="shared" si="1484"/>
        <v>0</v>
      </c>
      <c r="CD859" s="35" t="str">
        <f t="shared" si="1442"/>
        <v/>
      </c>
      <c r="CE859" s="13" t="b">
        <f t="shared" si="1443"/>
        <v>0</v>
      </c>
      <c r="CF859" s="35" t="str">
        <f t="shared" si="1444"/>
        <v/>
      </c>
      <c r="CG859" s="179">
        <f t="shared" si="1445"/>
        <v>0</v>
      </c>
      <c r="CH859" s="179">
        <f t="shared" si="1446"/>
        <v>0</v>
      </c>
      <c r="CI859" s="218">
        <f t="shared" si="1485"/>
        <v>0</v>
      </c>
      <c r="CJ859" s="218">
        <f t="shared" si="1486"/>
        <v>0</v>
      </c>
      <c r="CK859" s="218">
        <f t="shared" si="1487"/>
        <v>0</v>
      </c>
      <c r="CL859" s="218">
        <f t="shared" si="1488"/>
        <v>0</v>
      </c>
      <c r="CM859" s="218">
        <f t="shared" si="1489"/>
        <v>0</v>
      </c>
      <c r="CN859" s="218">
        <f t="shared" si="1490"/>
        <v>0</v>
      </c>
      <c r="CO859" s="218">
        <f t="shared" si="1491"/>
        <v>0</v>
      </c>
      <c r="CP859" s="218">
        <f t="shared" si="1492"/>
        <v>0</v>
      </c>
      <c r="CQ859" s="218">
        <f t="shared" si="1493"/>
        <v>0</v>
      </c>
      <c r="CR859" s="218">
        <f t="shared" si="1494"/>
        <v>0</v>
      </c>
      <c r="CS859" s="14">
        <f t="shared" si="1447"/>
        <v>0</v>
      </c>
      <c r="CT859" s="236">
        <f t="shared" si="1448"/>
        <v>0</v>
      </c>
      <c r="CU859" s="237">
        <f t="shared" si="1514"/>
        <v>0</v>
      </c>
      <c r="CV859" s="16">
        <f t="shared" si="1514"/>
        <v>0</v>
      </c>
      <c r="CW859" s="16">
        <f t="shared" si="1514"/>
        <v>0</v>
      </c>
      <c r="CX859" s="16">
        <f t="shared" si="1514"/>
        <v>0</v>
      </c>
      <c r="CY859" s="16">
        <f t="shared" si="1514"/>
        <v>0</v>
      </c>
      <c r="CZ859" s="16">
        <f t="shared" si="1514"/>
        <v>0</v>
      </c>
      <c r="DA859" s="16">
        <f t="shared" si="1514"/>
        <v>0</v>
      </c>
      <c r="DB859" s="16">
        <f t="shared" si="1514"/>
        <v>0</v>
      </c>
      <c r="DC859" s="16">
        <f t="shared" si="1514"/>
        <v>0</v>
      </c>
      <c r="DD859" s="238">
        <f t="shared" si="1514"/>
        <v>0</v>
      </c>
      <c r="DE859" s="232">
        <f t="shared" si="1515"/>
        <v>0</v>
      </c>
      <c r="DF859" s="132">
        <f t="shared" si="1515"/>
        <v>0</v>
      </c>
      <c r="DG859" s="132">
        <f t="shared" si="1515"/>
        <v>0</v>
      </c>
      <c r="DH859" s="132">
        <f t="shared" si="1515"/>
        <v>0</v>
      </c>
      <c r="DI859" s="132">
        <f t="shared" si="1515"/>
        <v>0</v>
      </c>
      <c r="DJ859" s="132">
        <f t="shared" si="1515"/>
        <v>0</v>
      </c>
      <c r="DK859" s="132">
        <f t="shared" si="1515"/>
        <v>0</v>
      </c>
      <c r="DL859" s="132">
        <f t="shared" si="1515"/>
        <v>0</v>
      </c>
      <c r="DM859" s="132">
        <f t="shared" si="1515"/>
        <v>0</v>
      </c>
      <c r="DN859" s="233">
        <f t="shared" si="1515"/>
        <v>0</v>
      </c>
      <c r="DO859" s="232">
        <f t="shared" si="1449"/>
        <v>0</v>
      </c>
      <c r="DP859" s="132">
        <f t="shared" si="1450"/>
        <v>0</v>
      </c>
      <c r="DQ859" s="132">
        <f t="shared" si="1451"/>
        <v>0</v>
      </c>
      <c r="DR859" s="132">
        <f t="shared" si="1452"/>
        <v>0</v>
      </c>
      <c r="DS859" s="132">
        <f t="shared" si="1453"/>
        <v>0</v>
      </c>
      <c r="DT859" s="132">
        <f t="shared" si="1454"/>
        <v>0</v>
      </c>
      <c r="DU859" s="132">
        <f t="shared" si="1455"/>
        <v>0</v>
      </c>
      <c r="DV859" s="132">
        <f t="shared" si="1456"/>
        <v>0</v>
      </c>
      <c r="DW859" s="132">
        <f t="shared" si="1457"/>
        <v>0</v>
      </c>
      <c r="DX859" s="233">
        <f t="shared" si="1458"/>
        <v>0</v>
      </c>
      <c r="DY859" s="231" t="b">
        <f t="shared" si="1495"/>
        <v>0</v>
      </c>
      <c r="DZ859" s="163"/>
      <c r="EA859" s="226" t="str">
        <f t="shared" si="1496"/>
        <v/>
      </c>
      <c r="EB859" s="178" t="str">
        <f t="shared" si="1497"/>
        <v/>
      </c>
      <c r="EC859" s="178" t="str">
        <f t="shared" si="1498"/>
        <v/>
      </c>
      <c r="ED859" s="178" t="str">
        <f t="shared" si="1499"/>
        <v/>
      </c>
      <c r="EE859" s="178" t="str">
        <f t="shared" si="1500"/>
        <v/>
      </c>
      <c r="EF859" s="178" t="str">
        <f t="shared" si="1501"/>
        <v/>
      </c>
      <c r="EG859" s="178" t="str">
        <f t="shared" si="1502"/>
        <v/>
      </c>
      <c r="EH859" s="178" t="str">
        <f t="shared" si="1503"/>
        <v/>
      </c>
      <c r="EI859" s="178" t="str">
        <f t="shared" si="1504"/>
        <v/>
      </c>
      <c r="EJ859" s="227" t="str">
        <f t="shared" si="1505"/>
        <v/>
      </c>
      <c r="EK859" s="230" t="str">
        <f t="shared" si="1459"/>
        <v/>
      </c>
      <c r="EL859" s="177" t="str">
        <f t="shared" si="1460"/>
        <v/>
      </c>
      <c r="EM859" s="177" t="str">
        <f t="shared" si="1461"/>
        <v/>
      </c>
      <c r="EN859" s="177" t="str">
        <f t="shared" si="1462"/>
        <v/>
      </c>
      <c r="EO859" s="177" t="str">
        <f t="shared" si="1463"/>
        <v/>
      </c>
      <c r="EP859" s="177" t="str">
        <f t="shared" si="1464"/>
        <v/>
      </c>
      <c r="EQ859" s="177" t="str">
        <f t="shared" si="1465"/>
        <v/>
      </c>
      <c r="ER859" s="177" t="str">
        <f t="shared" si="1466"/>
        <v/>
      </c>
      <c r="ES859" s="177" t="str">
        <f t="shared" si="1467"/>
        <v/>
      </c>
      <c r="ET859" s="177" t="str">
        <f t="shared" si="1468"/>
        <v/>
      </c>
      <c r="EU859" s="229" t="e">
        <f t="shared" si="1469"/>
        <v>#VALUE!</v>
      </c>
      <c r="EV859" s="27" t="e">
        <f t="shared" si="1470"/>
        <v>#VALUE!</v>
      </c>
      <c r="EW859" s="27" t="e">
        <f t="shared" si="1471"/>
        <v>#VALUE!</v>
      </c>
      <c r="EX859" s="28" t="e">
        <f t="shared" si="1472"/>
        <v>#VALUE!</v>
      </c>
      <c r="EY859" s="28" t="e">
        <f t="shared" si="1473"/>
        <v>#VALUE!</v>
      </c>
      <c r="EZ859" s="28" t="b">
        <f t="shared" si="1474"/>
        <v>0</v>
      </c>
      <c r="FA859" s="176" t="str">
        <f t="shared" si="1475"/>
        <v/>
      </c>
      <c r="FB859" s="27" t="e" cm="1">
        <f t="array" aca="1" ref="FB859" ca="1">TEXT(RIGHT(10-RIGHT(SUM(INDEX(1*(MID(MID(C859,1,1)*2,ROW(INDIRECT("1:"&amp;LEN(MID(C859,1,1)*2))),1)),,))+MID(C859,2,1)+
SUM(INDEX(1*(MID(MID(C859,3,1)*2,ROW(INDIRECT("1:"&amp;LEN(MID(C859,3,1)*2))),1)),,))+MID(C859,4,1)+
SUM(INDEX(1*(MID(MID(C859,5,1)*2,ROW(INDIRECT("1:"&amp;LEN(MID(C859,5,1)*2))),1)),,))+MID(C859,6,1)+
SUM(INDEX(1*(MID(MID(C859,8,1)*2,ROW(INDIRECT("1:"&amp;LEN(MID(C859,8,1)*2))),1)),,))+MID(C859,9,1)+
SUM(INDEX(1*(MID(MID(C859,10,1)*2,ROW(INDIRECT("1:"&amp;LEN(MID(C859,10,1)*2))),1)),,)),1),1),"0")</f>
        <v>#VALUE!</v>
      </c>
      <c r="FC859" s="27" t="str">
        <f t="shared" si="1476"/>
        <v/>
      </c>
      <c r="FD859" s="29" t="b">
        <f t="shared" si="1477"/>
        <v>0</v>
      </c>
      <c r="FE859" s="112" t="b">
        <f>IFERROR(MATCH(D859,'Avtal för korttidsarbete'!$G$13:$G$1012,0),TRUE)</f>
        <v>1</v>
      </c>
      <c r="FF859" s="112" t="b">
        <f t="shared" si="1506"/>
        <v>0</v>
      </c>
      <c r="FG859" s="113" t="str" cm="1">
        <f t="array" ref="FG859">IF(FE859=TRUE,"x",INDEX('Avtal för korttidsarbete'!$E$13:$E$1012,$FE859))</f>
        <v>x</v>
      </c>
      <c r="FH859" s="113" t="str" cm="1">
        <f t="array" ref="FH859">IF(FE859=TRUE,"x",INDEX('Avtal för korttidsarbete'!$F$13:$F$1012,$FE859))</f>
        <v>x</v>
      </c>
      <c r="FI859" s="112" t="b">
        <f t="shared" si="1507"/>
        <v>0</v>
      </c>
      <c r="FJ859" s="135">
        <f t="shared" si="1508"/>
        <v>44166</v>
      </c>
      <c r="FK859" s="135">
        <f t="shared" si="1509"/>
        <v>44377</v>
      </c>
      <c r="FL859" s="112" t="b">
        <f t="shared" si="1510"/>
        <v>0</v>
      </c>
      <c r="FM859" s="113">
        <f t="shared" si="1511"/>
        <v>44166</v>
      </c>
      <c r="FN859" s="135">
        <f t="shared" si="1512"/>
        <v>44377</v>
      </c>
      <c r="FO859" s="148" t="b">
        <f>IFERROR(INDEX('Avtal för korttidsarbete'!R:R,MATCH(D859,'Avtal för korttidsarbete'!$G:$G,0)),TRUE)</f>
        <v>1</v>
      </c>
      <c r="FP859" s="135" t="str">
        <f>IF(FO859,"-",INDEX('Avtal för korttidsarbete'!$D:$D,MATCH(D859,'Avtal för korttidsarbete'!$G:$G,0)))</f>
        <v>-</v>
      </c>
      <c r="FQ859" s="113" t="b">
        <f>IFERROR(G859&gt;INDEX(Uppsägningar!E:E,MATCH(C859,Uppsägningar!C:C,0)),FALSE)</f>
        <v>0</v>
      </c>
    </row>
    <row r="860" spans="1:173" x14ac:dyDescent="0.25">
      <c r="A860" s="19">
        <v>844</v>
      </c>
      <c r="B860" s="20"/>
      <c r="C860" s="183"/>
      <c r="D860" s="66"/>
      <c r="E860" s="212">
        <f>IFERROR(INDEX(Admin!$C$7:$C$10,MATCH(FP860,TblNivåValTExt,0)),0)</f>
        <v>0</v>
      </c>
      <c r="F860" s="1"/>
      <c r="G860" s="1"/>
      <c r="H860" s="78"/>
      <c r="I860" s="181"/>
      <c r="J860" s="181"/>
      <c r="K860" s="182"/>
      <c r="L860" s="182"/>
      <c r="M860" s="181"/>
      <c r="N860" s="181"/>
      <c r="O860" s="181"/>
      <c r="P860" s="182"/>
      <c r="Q860" s="182"/>
      <c r="R860" s="181"/>
      <c r="S860" s="181"/>
      <c r="T860" s="181"/>
      <c r="U860" s="182"/>
      <c r="V860" s="182"/>
      <c r="W860" s="181"/>
      <c r="X860" s="181"/>
      <c r="Y860" s="181"/>
      <c r="Z860" s="182"/>
      <c r="AA860" s="182"/>
      <c r="AB860" s="181"/>
      <c r="AC860" s="181"/>
      <c r="AD860" s="181"/>
      <c r="AE860" s="182"/>
      <c r="AF860" s="182"/>
      <c r="AG860" s="181"/>
      <c r="AH860" s="181"/>
      <c r="AI860" s="181"/>
      <c r="AJ860" s="182"/>
      <c r="AK860" s="182"/>
      <c r="AL860" s="181"/>
      <c r="AM860" s="181"/>
      <c r="AN860" s="181"/>
      <c r="AO860" s="182"/>
      <c r="AP860" s="182"/>
      <c r="AQ860" s="181"/>
      <c r="AR860" s="181"/>
      <c r="AS860" s="181"/>
      <c r="AT860" s="182"/>
      <c r="AU860" s="182"/>
      <c r="AV860" s="181"/>
      <c r="AW860" s="181"/>
      <c r="AX860" s="181"/>
      <c r="AY860" s="182"/>
      <c r="AZ860" s="182"/>
      <c r="BA860" s="181"/>
      <c r="BB860" s="181"/>
      <c r="BC860" s="181"/>
      <c r="BD860" s="182"/>
      <c r="BE860" s="182"/>
      <c r="BF860" s="181"/>
      <c r="BG860" s="180">
        <f t="shared" si="1478"/>
        <v>0</v>
      </c>
      <c r="BH860" s="116" t="str">
        <f t="shared" si="1479"/>
        <v/>
      </c>
      <c r="BI860" s="80" t="b">
        <f t="shared" si="1427"/>
        <v>0</v>
      </c>
      <c r="BJ860" s="80" t="str">
        <f t="shared" si="1428"/>
        <v/>
      </c>
      <c r="BK860" s="80" t="b">
        <f t="shared" si="1480"/>
        <v>0</v>
      </c>
      <c r="BL860" s="13" t="str">
        <f t="shared" si="1429"/>
        <v/>
      </c>
      <c r="BM860" s="13" t="b">
        <f t="shared" si="1481"/>
        <v>0</v>
      </c>
      <c r="BN860" s="35" t="str">
        <f t="shared" si="1430"/>
        <v/>
      </c>
      <c r="BO860" s="13" t="b">
        <f t="shared" si="1431"/>
        <v>0</v>
      </c>
      <c r="BP860" s="35" t="str">
        <f t="shared" si="1432"/>
        <v/>
      </c>
      <c r="BQ860" s="13" t="b">
        <f t="shared" si="1433"/>
        <v>0</v>
      </c>
      <c r="BR860" s="35" t="str">
        <f t="shared" si="1434"/>
        <v/>
      </c>
      <c r="BS860" s="35" t="b">
        <f t="shared" si="1435"/>
        <v>0</v>
      </c>
      <c r="BT860" s="35" t="str">
        <f t="shared" si="1436"/>
        <v/>
      </c>
      <c r="BU860" s="35" t="b">
        <f t="shared" si="1437"/>
        <v>0</v>
      </c>
      <c r="BV860" s="35" t="str">
        <f t="shared" si="1438"/>
        <v/>
      </c>
      <c r="BW860" s="13" t="b">
        <f t="shared" si="1513"/>
        <v>0</v>
      </c>
      <c r="BX860" s="35" t="str">
        <f t="shared" si="1439"/>
        <v/>
      </c>
      <c r="BY860" s="265" t="b">
        <f t="shared" si="1482"/>
        <v>0</v>
      </c>
      <c r="BZ860" s="35" t="str">
        <f t="shared" si="1440"/>
        <v/>
      </c>
      <c r="CA860" s="265" t="b">
        <f t="shared" si="1483"/>
        <v>0</v>
      </c>
      <c r="CB860" s="35" t="str">
        <f t="shared" si="1441"/>
        <v/>
      </c>
      <c r="CC860" s="272" t="b">
        <f t="shared" si="1484"/>
        <v>0</v>
      </c>
      <c r="CD860" s="35" t="str">
        <f t="shared" si="1442"/>
        <v/>
      </c>
      <c r="CE860" s="13" t="b">
        <f t="shared" si="1443"/>
        <v>0</v>
      </c>
      <c r="CF860" s="35" t="str">
        <f t="shared" si="1444"/>
        <v/>
      </c>
      <c r="CG860" s="179">
        <f t="shared" si="1445"/>
        <v>0</v>
      </c>
      <c r="CH860" s="179">
        <f t="shared" si="1446"/>
        <v>0</v>
      </c>
      <c r="CI860" s="218">
        <f t="shared" si="1485"/>
        <v>0</v>
      </c>
      <c r="CJ860" s="218">
        <f t="shared" si="1486"/>
        <v>0</v>
      </c>
      <c r="CK860" s="218">
        <f t="shared" si="1487"/>
        <v>0</v>
      </c>
      <c r="CL860" s="218">
        <f t="shared" si="1488"/>
        <v>0</v>
      </c>
      <c r="CM860" s="218">
        <f t="shared" si="1489"/>
        <v>0</v>
      </c>
      <c r="CN860" s="218">
        <f t="shared" si="1490"/>
        <v>0</v>
      </c>
      <c r="CO860" s="218">
        <f t="shared" si="1491"/>
        <v>0</v>
      </c>
      <c r="CP860" s="218">
        <f t="shared" si="1492"/>
        <v>0</v>
      </c>
      <c r="CQ860" s="218">
        <f t="shared" si="1493"/>
        <v>0</v>
      </c>
      <c r="CR860" s="218">
        <f t="shared" si="1494"/>
        <v>0</v>
      </c>
      <c r="CS860" s="14">
        <f t="shared" si="1447"/>
        <v>0</v>
      </c>
      <c r="CT860" s="236">
        <f t="shared" si="1448"/>
        <v>0</v>
      </c>
      <c r="CU860" s="237">
        <f t="shared" si="1514"/>
        <v>0</v>
      </c>
      <c r="CV860" s="16">
        <f t="shared" si="1514"/>
        <v>0</v>
      </c>
      <c r="CW860" s="16">
        <f t="shared" si="1514"/>
        <v>0</v>
      </c>
      <c r="CX860" s="16">
        <f t="shared" si="1514"/>
        <v>0</v>
      </c>
      <c r="CY860" s="16">
        <f t="shared" si="1514"/>
        <v>0</v>
      </c>
      <c r="CZ860" s="16">
        <f t="shared" si="1514"/>
        <v>0</v>
      </c>
      <c r="DA860" s="16">
        <f t="shared" si="1514"/>
        <v>0</v>
      </c>
      <c r="DB860" s="16">
        <f t="shared" si="1514"/>
        <v>0</v>
      </c>
      <c r="DC860" s="16">
        <f t="shared" si="1514"/>
        <v>0</v>
      </c>
      <c r="DD860" s="238">
        <f t="shared" si="1514"/>
        <v>0</v>
      </c>
      <c r="DE860" s="232">
        <f t="shared" si="1515"/>
        <v>0</v>
      </c>
      <c r="DF860" s="132">
        <f t="shared" si="1515"/>
        <v>0</v>
      </c>
      <c r="DG860" s="132">
        <f t="shared" si="1515"/>
        <v>0</v>
      </c>
      <c r="DH860" s="132">
        <f t="shared" si="1515"/>
        <v>0</v>
      </c>
      <c r="DI860" s="132">
        <f t="shared" si="1515"/>
        <v>0</v>
      </c>
      <c r="DJ860" s="132">
        <f t="shared" si="1515"/>
        <v>0</v>
      </c>
      <c r="DK860" s="132">
        <f t="shared" si="1515"/>
        <v>0</v>
      </c>
      <c r="DL860" s="132">
        <f t="shared" si="1515"/>
        <v>0</v>
      </c>
      <c r="DM860" s="132">
        <f t="shared" si="1515"/>
        <v>0</v>
      </c>
      <c r="DN860" s="233">
        <f t="shared" si="1515"/>
        <v>0</v>
      </c>
      <c r="DO860" s="232">
        <f t="shared" si="1449"/>
        <v>0</v>
      </c>
      <c r="DP860" s="132">
        <f t="shared" si="1450"/>
        <v>0</v>
      </c>
      <c r="DQ860" s="132">
        <f t="shared" si="1451"/>
        <v>0</v>
      </c>
      <c r="DR860" s="132">
        <f t="shared" si="1452"/>
        <v>0</v>
      </c>
      <c r="DS860" s="132">
        <f t="shared" si="1453"/>
        <v>0</v>
      </c>
      <c r="DT860" s="132">
        <f t="shared" si="1454"/>
        <v>0</v>
      </c>
      <c r="DU860" s="132">
        <f t="shared" si="1455"/>
        <v>0</v>
      </c>
      <c r="DV860" s="132">
        <f t="shared" si="1456"/>
        <v>0</v>
      </c>
      <c r="DW860" s="132">
        <f t="shared" si="1457"/>
        <v>0</v>
      </c>
      <c r="DX860" s="233">
        <f t="shared" si="1458"/>
        <v>0</v>
      </c>
      <c r="DY860" s="231" t="b">
        <f t="shared" si="1495"/>
        <v>0</v>
      </c>
      <c r="DZ860" s="163"/>
      <c r="EA860" s="226" t="str">
        <f t="shared" si="1496"/>
        <v/>
      </c>
      <c r="EB860" s="178" t="str">
        <f t="shared" si="1497"/>
        <v/>
      </c>
      <c r="EC860" s="178" t="str">
        <f t="shared" si="1498"/>
        <v/>
      </c>
      <c r="ED860" s="178" t="str">
        <f t="shared" si="1499"/>
        <v/>
      </c>
      <c r="EE860" s="178" t="str">
        <f t="shared" si="1500"/>
        <v/>
      </c>
      <c r="EF860" s="178" t="str">
        <f t="shared" si="1501"/>
        <v/>
      </c>
      <c r="EG860" s="178" t="str">
        <f t="shared" si="1502"/>
        <v/>
      </c>
      <c r="EH860" s="178" t="str">
        <f t="shared" si="1503"/>
        <v/>
      </c>
      <c r="EI860" s="178" t="str">
        <f t="shared" si="1504"/>
        <v/>
      </c>
      <c r="EJ860" s="227" t="str">
        <f t="shared" si="1505"/>
        <v/>
      </c>
      <c r="EK860" s="230" t="str">
        <f t="shared" si="1459"/>
        <v/>
      </c>
      <c r="EL860" s="177" t="str">
        <f t="shared" si="1460"/>
        <v/>
      </c>
      <c r="EM860" s="177" t="str">
        <f t="shared" si="1461"/>
        <v/>
      </c>
      <c r="EN860" s="177" t="str">
        <f t="shared" si="1462"/>
        <v/>
      </c>
      <c r="EO860" s="177" t="str">
        <f t="shared" si="1463"/>
        <v/>
      </c>
      <c r="EP860" s="177" t="str">
        <f t="shared" si="1464"/>
        <v/>
      </c>
      <c r="EQ860" s="177" t="str">
        <f t="shared" si="1465"/>
        <v/>
      </c>
      <c r="ER860" s="177" t="str">
        <f t="shared" si="1466"/>
        <v/>
      </c>
      <c r="ES860" s="177" t="str">
        <f t="shared" si="1467"/>
        <v/>
      </c>
      <c r="ET860" s="177" t="str">
        <f t="shared" si="1468"/>
        <v/>
      </c>
      <c r="EU860" s="229" t="e">
        <f t="shared" si="1469"/>
        <v>#VALUE!</v>
      </c>
      <c r="EV860" s="27" t="e">
        <f t="shared" si="1470"/>
        <v>#VALUE!</v>
      </c>
      <c r="EW860" s="27" t="e">
        <f t="shared" si="1471"/>
        <v>#VALUE!</v>
      </c>
      <c r="EX860" s="28" t="e">
        <f t="shared" si="1472"/>
        <v>#VALUE!</v>
      </c>
      <c r="EY860" s="28" t="e">
        <f t="shared" si="1473"/>
        <v>#VALUE!</v>
      </c>
      <c r="EZ860" s="28" t="b">
        <f t="shared" si="1474"/>
        <v>0</v>
      </c>
      <c r="FA860" s="176" t="str">
        <f t="shared" si="1475"/>
        <v/>
      </c>
      <c r="FB860" s="27" t="e" cm="1">
        <f t="array" aca="1" ref="FB860" ca="1">TEXT(RIGHT(10-RIGHT(SUM(INDEX(1*(MID(MID(C860,1,1)*2,ROW(INDIRECT("1:"&amp;LEN(MID(C860,1,1)*2))),1)),,))+MID(C860,2,1)+
SUM(INDEX(1*(MID(MID(C860,3,1)*2,ROW(INDIRECT("1:"&amp;LEN(MID(C860,3,1)*2))),1)),,))+MID(C860,4,1)+
SUM(INDEX(1*(MID(MID(C860,5,1)*2,ROW(INDIRECT("1:"&amp;LEN(MID(C860,5,1)*2))),1)),,))+MID(C860,6,1)+
SUM(INDEX(1*(MID(MID(C860,8,1)*2,ROW(INDIRECT("1:"&amp;LEN(MID(C860,8,1)*2))),1)),,))+MID(C860,9,1)+
SUM(INDEX(1*(MID(MID(C860,10,1)*2,ROW(INDIRECT("1:"&amp;LEN(MID(C860,10,1)*2))),1)),,)),1),1),"0")</f>
        <v>#VALUE!</v>
      </c>
      <c r="FC860" s="27" t="str">
        <f t="shared" si="1476"/>
        <v/>
      </c>
      <c r="FD860" s="29" t="b">
        <f t="shared" si="1477"/>
        <v>0</v>
      </c>
      <c r="FE860" s="112" t="b">
        <f>IFERROR(MATCH(D860,'Avtal för korttidsarbete'!$G$13:$G$1012,0),TRUE)</f>
        <v>1</v>
      </c>
      <c r="FF860" s="112" t="b">
        <f t="shared" si="1506"/>
        <v>0</v>
      </c>
      <c r="FG860" s="113" t="str" cm="1">
        <f t="array" ref="FG860">IF(FE860=TRUE,"x",INDEX('Avtal för korttidsarbete'!$E$13:$E$1012,$FE860))</f>
        <v>x</v>
      </c>
      <c r="FH860" s="113" t="str" cm="1">
        <f t="array" ref="FH860">IF(FE860=TRUE,"x",INDEX('Avtal för korttidsarbete'!$F$13:$F$1012,$FE860))</f>
        <v>x</v>
      </c>
      <c r="FI860" s="112" t="b">
        <f t="shared" si="1507"/>
        <v>0</v>
      </c>
      <c r="FJ860" s="135">
        <f t="shared" si="1508"/>
        <v>44166</v>
      </c>
      <c r="FK860" s="135">
        <f t="shared" si="1509"/>
        <v>44377</v>
      </c>
      <c r="FL860" s="112" t="b">
        <f t="shared" si="1510"/>
        <v>0</v>
      </c>
      <c r="FM860" s="113">
        <f t="shared" si="1511"/>
        <v>44166</v>
      </c>
      <c r="FN860" s="135">
        <f t="shared" si="1512"/>
        <v>44377</v>
      </c>
      <c r="FO860" s="148" t="b">
        <f>IFERROR(INDEX('Avtal för korttidsarbete'!R:R,MATCH(D860,'Avtal för korttidsarbete'!$G:$G,0)),TRUE)</f>
        <v>1</v>
      </c>
      <c r="FP860" s="135" t="str">
        <f>IF(FO860,"-",INDEX('Avtal för korttidsarbete'!$D:$D,MATCH(D860,'Avtal för korttidsarbete'!$G:$G,0)))</f>
        <v>-</v>
      </c>
      <c r="FQ860" s="113" t="b">
        <f>IFERROR(G860&gt;INDEX(Uppsägningar!E:E,MATCH(C860,Uppsägningar!C:C,0)),FALSE)</f>
        <v>0</v>
      </c>
    </row>
    <row r="861" spans="1:173" x14ac:dyDescent="0.25">
      <c r="A861" s="19">
        <v>845</v>
      </c>
      <c r="B861" s="20"/>
      <c r="C861" s="183"/>
      <c r="D861" s="66"/>
      <c r="E861" s="212">
        <f>IFERROR(INDEX(Admin!$C$7:$C$10,MATCH(FP861,TblNivåValTExt,0)),0)</f>
        <v>0</v>
      </c>
      <c r="F861" s="1"/>
      <c r="G861" s="1"/>
      <c r="H861" s="78"/>
      <c r="I861" s="181"/>
      <c r="J861" s="181"/>
      <c r="K861" s="182"/>
      <c r="L861" s="182"/>
      <c r="M861" s="181"/>
      <c r="N861" s="181"/>
      <c r="O861" s="181"/>
      <c r="P861" s="182"/>
      <c r="Q861" s="182"/>
      <c r="R861" s="181"/>
      <c r="S861" s="181"/>
      <c r="T861" s="181"/>
      <c r="U861" s="182"/>
      <c r="V861" s="182"/>
      <c r="W861" s="181"/>
      <c r="X861" s="181"/>
      <c r="Y861" s="181"/>
      <c r="Z861" s="182"/>
      <c r="AA861" s="182"/>
      <c r="AB861" s="181"/>
      <c r="AC861" s="181"/>
      <c r="AD861" s="181"/>
      <c r="AE861" s="182"/>
      <c r="AF861" s="182"/>
      <c r="AG861" s="181"/>
      <c r="AH861" s="181"/>
      <c r="AI861" s="181"/>
      <c r="AJ861" s="182"/>
      <c r="AK861" s="182"/>
      <c r="AL861" s="181"/>
      <c r="AM861" s="181"/>
      <c r="AN861" s="181"/>
      <c r="AO861" s="182"/>
      <c r="AP861" s="182"/>
      <c r="AQ861" s="181"/>
      <c r="AR861" s="181"/>
      <c r="AS861" s="181"/>
      <c r="AT861" s="182"/>
      <c r="AU861" s="182"/>
      <c r="AV861" s="181"/>
      <c r="AW861" s="181"/>
      <c r="AX861" s="181"/>
      <c r="AY861" s="182"/>
      <c r="AZ861" s="182"/>
      <c r="BA861" s="181"/>
      <c r="BB861" s="181"/>
      <c r="BC861" s="181"/>
      <c r="BD861" s="182"/>
      <c r="BE861" s="182"/>
      <c r="BF861" s="181"/>
      <c r="BG861" s="180">
        <f t="shared" si="1478"/>
        <v>0</v>
      </c>
      <c r="BH861" s="116" t="str">
        <f t="shared" si="1479"/>
        <v/>
      </c>
      <c r="BI861" s="80" t="b">
        <f t="shared" si="1427"/>
        <v>0</v>
      </c>
      <c r="BJ861" s="80" t="str">
        <f t="shared" si="1428"/>
        <v/>
      </c>
      <c r="BK861" s="80" t="b">
        <f t="shared" si="1480"/>
        <v>0</v>
      </c>
      <c r="BL861" s="13" t="str">
        <f t="shared" si="1429"/>
        <v/>
      </c>
      <c r="BM861" s="13" t="b">
        <f t="shared" si="1481"/>
        <v>0</v>
      </c>
      <c r="BN861" s="35" t="str">
        <f t="shared" si="1430"/>
        <v/>
      </c>
      <c r="BO861" s="13" t="b">
        <f t="shared" si="1431"/>
        <v>0</v>
      </c>
      <c r="BP861" s="35" t="str">
        <f t="shared" si="1432"/>
        <v/>
      </c>
      <c r="BQ861" s="13" t="b">
        <f t="shared" si="1433"/>
        <v>0</v>
      </c>
      <c r="BR861" s="35" t="str">
        <f t="shared" si="1434"/>
        <v/>
      </c>
      <c r="BS861" s="35" t="b">
        <f t="shared" si="1435"/>
        <v>0</v>
      </c>
      <c r="BT861" s="35" t="str">
        <f t="shared" si="1436"/>
        <v/>
      </c>
      <c r="BU861" s="35" t="b">
        <f t="shared" si="1437"/>
        <v>0</v>
      </c>
      <c r="BV861" s="35" t="str">
        <f t="shared" si="1438"/>
        <v/>
      </c>
      <c r="BW861" s="13" t="b">
        <f t="shared" si="1513"/>
        <v>0</v>
      </c>
      <c r="BX861" s="35" t="str">
        <f t="shared" si="1439"/>
        <v/>
      </c>
      <c r="BY861" s="265" t="b">
        <f t="shared" si="1482"/>
        <v>0</v>
      </c>
      <c r="BZ861" s="35" t="str">
        <f t="shared" si="1440"/>
        <v/>
      </c>
      <c r="CA861" s="265" t="b">
        <f t="shared" si="1483"/>
        <v>0</v>
      </c>
      <c r="CB861" s="35" t="str">
        <f t="shared" si="1441"/>
        <v/>
      </c>
      <c r="CC861" s="272" t="b">
        <f t="shared" si="1484"/>
        <v>0</v>
      </c>
      <c r="CD861" s="35" t="str">
        <f t="shared" si="1442"/>
        <v/>
      </c>
      <c r="CE861" s="13" t="b">
        <f t="shared" si="1443"/>
        <v>0</v>
      </c>
      <c r="CF861" s="35" t="str">
        <f t="shared" si="1444"/>
        <v/>
      </c>
      <c r="CG861" s="179">
        <f t="shared" si="1445"/>
        <v>0</v>
      </c>
      <c r="CH861" s="179">
        <f t="shared" si="1446"/>
        <v>0</v>
      </c>
      <c r="CI861" s="218">
        <f t="shared" si="1485"/>
        <v>0</v>
      </c>
      <c r="CJ861" s="218">
        <f t="shared" si="1486"/>
        <v>0</v>
      </c>
      <c r="CK861" s="218">
        <f t="shared" si="1487"/>
        <v>0</v>
      </c>
      <c r="CL861" s="218">
        <f t="shared" si="1488"/>
        <v>0</v>
      </c>
      <c r="CM861" s="218">
        <f t="shared" si="1489"/>
        <v>0</v>
      </c>
      <c r="CN861" s="218">
        <f t="shared" si="1490"/>
        <v>0</v>
      </c>
      <c r="CO861" s="218">
        <f t="shared" si="1491"/>
        <v>0</v>
      </c>
      <c r="CP861" s="218">
        <f t="shared" si="1492"/>
        <v>0</v>
      </c>
      <c r="CQ861" s="218">
        <f t="shared" si="1493"/>
        <v>0</v>
      </c>
      <c r="CR861" s="218">
        <f t="shared" si="1494"/>
        <v>0</v>
      </c>
      <c r="CS861" s="14">
        <f t="shared" si="1447"/>
        <v>0</v>
      </c>
      <c r="CT861" s="236">
        <f t="shared" si="1448"/>
        <v>0</v>
      </c>
      <c r="CU861" s="237">
        <f t="shared" si="1514"/>
        <v>0</v>
      </c>
      <c r="CV861" s="16">
        <f t="shared" si="1514"/>
        <v>0</v>
      </c>
      <c r="CW861" s="16">
        <f t="shared" si="1514"/>
        <v>0</v>
      </c>
      <c r="CX861" s="16">
        <f t="shared" si="1514"/>
        <v>0</v>
      </c>
      <c r="CY861" s="16">
        <f t="shared" si="1514"/>
        <v>0</v>
      </c>
      <c r="CZ861" s="16">
        <f t="shared" si="1514"/>
        <v>0</v>
      </c>
      <c r="DA861" s="16">
        <f t="shared" si="1514"/>
        <v>0</v>
      </c>
      <c r="DB861" s="16">
        <f t="shared" si="1514"/>
        <v>0</v>
      </c>
      <c r="DC861" s="16">
        <f t="shared" si="1514"/>
        <v>0</v>
      </c>
      <c r="DD861" s="238">
        <f t="shared" si="1514"/>
        <v>0</v>
      </c>
      <c r="DE861" s="232">
        <f t="shared" si="1515"/>
        <v>0</v>
      </c>
      <c r="DF861" s="132">
        <f t="shared" si="1515"/>
        <v>0</v>
      </c>
      <c r="DG861" s="132">
        <f t="shared" si="1515"/>
        <v>0</v>
      </c>
      <c r="DH861" s="132">
        <f t="shared" si="1515"/>
        <v>0</v>
      </c>
      <c r="DI861" s="132">
        <f t="shared" si="1515"/>
        <v>0</v>
      </c>
      <c r="DJ861" s="132">
        <f t="shared" si="1515"/>
        <v>0</v>
      </c>
      <c r="DK861" s="132">
        <f t="shared" si="1515"/>
        <v>0</v>
      </c>
      <c r="DL861" s="132">
        <f t="shared" si="1515"/>
        <v>0</v>
      </c>
      <c r="DM861" s="132">
        <f t="shared" si="1515"/>
        <v>0</v>
      </c>
      <c r="DN861" s="233">
        <f t="shared" si="1515"/>
        <v>0</v>
      </c>
      <c r="DO861" s="232">
        <f t="shared" si="1449"/>
        <v>0</v>
      </c>
      <c r="DP861" s="132">
        <f t="shared" si="1450"/>
        <v>0</v>
      </c>
      <c r="DQ861" s="132">
        <f t="shared" si="1451"/>
        <v>0</v>
      </c>
      <c r="DR861" s="132">
        <f t="shared" si="1452"/>
        <v>0</v>
      </c>
      <c r="DS861" s="132">
        <f t="shared" si="1453"/>
        <v>0</v>
      </c>
      <c r="DT861" s="132">
        <f t="shared" si="1454"/>
        <v>0</v>
      </c>
      <c r="DU861" s="132">
        <f t="shared" si="1455"/>
        <v>0</v>
      </c>
      <c r="DV861" s="132">
        <f t="shared" si="1456"/>
        <v>0</v>
      </c>
      <c r="DW861" s="132">
        <f t="shared" si="1457"/>
        <v>0</v>
      </c>
      <c r="DX861" s="233">
        <f t="shared" si="1458"/>
        <v>0</v>
      </c>
      <c r="DY861" s="231" t="b">
        <f t="shared" si="1495"/>
        <v>0</v>
      </c>
      <c r="DZ861" s="163"/>
      <c r="EA861" s="226" t="str">
        <f t="shared" si="1496"/>
        <v/>
      </c>
      <c r="EB861" s="178" t="str">
        <f t="shared" si="1497"/>
        <v/>
      </c>
      <c r="EC861" s="178" t="str">
        <f t="shared" si="1498"/>
        <v/>
      </c>
      <c r="ED861" s="178" t="str">
        <f t="shared" si="1499"/>
        <v/>
      </c>
      <c r="EE861" s="178" t="str">
        <f t="shared" si="1500"/>
        <v/>
      </c>
      <c r="EF861" s="178" t="str">
        <f t="shared" si="1501"/>
        <v/>
      </c>
      <c r="EG861" s="178" t="str">
        <f t="shared" si="1502"/>
        <v/>
      </c>
      <c r="EH861" s="178" t="str">
        <f t="shared" si="1503"/>
        <v/>
      </c>
      <c r="EI861" s="178" t="str">
        <f t="shared" si="1504"/>
        <v/>
      </c>
      <c r="EJ861" s="227" t="str">
        <f t="shared" si="1505"/>
        <v/>
      </c>
      <c r="EK861" s="230" t="str">
        <f t="shared" si="1459"/>
        <v/>
      </c>
      <c r="EL861" s="177" t="str">
        <f t="shared" si="1460"/>
        <v/>
      </c>
      <c r="EM861" s="177" t="str">
        <f t="shared" si="1461"/>
        <v/>
      </c>
      <c r="EN861" s="177" t="str">
        <f t="shared" si="1462"/>
        <v/>
      </c>
      <c r="EO861" s="177" t="str">
        <f t="shared" si="1463"/>
        <v/>
      </c>
      <c r="EP861" s="177" t="str">
        <f t="shared" si="1464"/>
        <v/>
      </c>
      <c r="EQ861" s="177" t="str">
        <f t="shared" si="1465"/>
        <v/>
      </c>
      <c r="ER861" s="177" t="str">
        <f t="shared" si="1466"/>
        <v/>
      </c>
      <c r="ES861" s="177" t="str">
        <f t="shared" si="1467"/>
        <v/>
      </c>
      <c r="ET861" s="177" t="str">
        <f t="shared" si="1468"/>
        <v/>
      </c>
      <c r="EU861" s="229" t="e">
        <f t="shared" si="1469"/>
        <v>#VALUE!</v>
      </c>
      <c r="EV861" s="27" t="e">
        <f t="shared" si="1470"/>
        <v>#VALUE!</v>
      </c>
      <c r="EW861" s="27" t="e">
        <f t="shared" si="1471"/>
        <v>#VALUE!</v>
      </c>
      <c r="EX861" s="28" t="e">
        <f t="shared" si="1472"/>
        <v>#VALUE!</v>
      </c>
      <c r="EY861" s="28" t="e">
        <f t="shared" si="1473"/>
        <v>#VALUE!</v>
      </c>
      <c r="EZ861" s="28" t="b">
        <f t="shared" si="1474"/>
        <v>0</v>
      </c>
      <c r="FA861" s="176" t="str">
        <f t="shared" si="1475"/>
        <v/>
      </c>
      <c r="FB861" s="27" t="e" cm="1">
        <f t="array" aca="1" ref="FB861" ca="1">TEXT(RIGHT(10-RIGHT(SUM(INDEX(1*(MID(MID(C861,1,1)*2,ROW(INDIRECT("1:"&amp;LEN(MID(C861,1,1)*2))),1)),,))+MID(C861,2,1)+
SUM(INDEX(1*(MID(MID(C861,3,1)*2,ROW(INDIRECT("1:"&amp;LEN(MID(C861,3,1)*2))),1)),,))+MID(C861,4,1)+
SUM(INDEX(1*(MID(MID(C861,5,1)*2,ROW(INDIRECT("1:"&amp;LEN(MID(C861,5,1)*2))),1)),,))+MID(C861,6,1)+
SUM(INDEX(1*(MID(MID(C861,8,1)*2,ROW(INDIRECT("1:"&amp;LEN(MID(C861,8,1)*2))),1)),,))+MID(C861,9,1)+
SUM(INDEX(1*(MID(MID(C861,10,1)*2,ROW(INDIRECT("1:"&amp;LEN(MID(C861,10,1)*2))),1)),,)),1),1),"0")</f>
        <v>#VALUE!</v>
      </c>
      <c r="FC861" s="27" t="str">
        <f t="shared" si="1476"/>
        <v/>
      </c>
      <c r="FD861" s="29" t="b">
        <f t="shared" si="1477"/>
        <v>0</v>
      </c>
      <c r="FE861" s="112" t="b">
        <f>IFERROR(MATCH(D861,'Avtal för korttidsarbete'!$G$13:$G$1012,0),TRUE)</f>
        <v>1</v>
      </c>
      <c r="FF861" s="112" t="b">
        <f t="shared" si="1506"/>
        <v>0</v>
      </c>
      <c r="FG861" s="113" t="str" cm="1">
        <f t="array" ref="FG861">IF(FE861=TRUE,"x",INDEX('Avtal för korttidsarbete'!$E$13:$E$1012,$FE861))</f>
        <v>x</v>
      </c>
      <c r="FH861" s="113" t="str" cm="1">
        <f t="array" ref="FH861">IF(FE861=TRUE,"x",INDEX('Avtal för korttidsarbete'!$F$13:$F$1012,$FE861))</f>
        <v>x</v>
      </c>
      <c r="FI861" s="112" t="b">
        <f t="shared" si="1507"/>
        <v>0</v>
      </c>
      <c r="FJ861" s="135">
        <f t="shared" si="1508"/>
        <v>44166</v>
      </c>
      <c r="FK861" s="135">
        <f t="shared" si="1509"/>
        <v>44377</v>
      </c>
      <c r="FL861" s="112" t="b">
        <f t="shared" si="1510"/>
        <v>0</v>
      </c>
      <c r="FM861" s="113">
        <f t="shared" si="1511"/>
        <v>44166</v>
      </c>
      <c r="FN861" s="135">
        <f t="shared" si="1512"/>
        <v>44377</v>
      </c>
      <c r="FO861" s="148" t="b">
        <f>IFERROR(INDEX('Avtal för korttidsarbete'!R:R,MATCH(D861,'Avtal för korttidsarbete'!$G:$G,0)),TRUE)</f>
        <v>1</v>
      </c>
      <c r="FP861" s="135" t="str">
        <f>IF(FO861,"-",INDEX('Avtal för korttidsarbete'!$D:$D,MATCH(D861,'Avtal för korttidsarbete'!$G:$G,0)))</f>
        <v>-</v>
      </c>
      <c r="FQ861" s="113" t="b">
        <f>IFERROR(G861&gt;INDEX(Uppsägningar!E:E,MATCH(C861,Uppsägningar!C:C,0)),FALSE)</f>
        <v>0</v>
      </c>
    </row>
    <row r="862" spans="1:173" x14ac:dyDescent="0.25">
      <c r="A862" s="19">
        <v>846</v>
      </c>
      <c r="B862" s="20"/>
      <c r="C862" s="183"/>
      <c r="D862" s="66"/>
      <c r="E862" s="212">
        <f>IFERROR(INDEX(Admin!$C$7:$C$10,MATCH(FP862,TblNivåValTExt,0)),0)</f>
        <v>0</v>
      </c>
      <c r="F862" s="1"/>
      <c r="G862" s="1"/>
      <c r="H862" s="78"/>
      <c r="I862" s="181"/>
      <c r="J862" s="181"/>
      <c r="K862" s="182"/>
      <c r="L862" s="182"/>
      <c r="M862" s="181"/>
      <c r="N862" s="181"/>
      <c r="O862" s="181"/>
      <c r="P862" s="182"/>
      <c r="Q862" s="182"/>
      <c r="R862" s="181"/>
      <c r="S862" s="181"/>
      <c r="T862" s="181"/>
      <c r="U862" s="182"/>
      <c r="V862" s="182"/>
      <c r="W862" s="181"/>
      <c r="X862" s="181"/>
      <c r="Y862" s="181"/>
      <c r="Z862" s="182"/>
      <c r="AA862" s="182"/>
      <c r="AB862" s="181"/>
      <c r="AC862" s="181"/>
      <c r="AD862" s="181"/>
      <c r="AE862" s="182"/>
      <c r="AF862" s="182"/>
      <c r="AG862" s="181"/>
      <c r="AH862" s="181"/>
      <c r="AI862" s="181"/>
      <c r="AJ862" s="182"/>
      <c r="AK862" s="182"/>
      <c r="AL862" s="181"/>
      <c r="AM862" s="181"/>
      <c r="AN862" s="181"/>
      <c r="AO862" s="182"/>
      <c r="AP862" s="182"/>
      <c r="AQ862" s="181"/>
      <c r="AR862" s="181"/>
      <c r="AS862" s="181"/>
      <c r="AT862" s="182"/>
      <c r="AU862" s="182"/>
      <c r="AV862" s="181"/>
      <c r="AW862" s="181"/>
      <c r="AX862" s="181"/>
      <c r="AY862" s="182"/>
      <c r="AZ862" s="182"/>
      <c r="BA862" s="181"/>
      <c r="BB862" s="181"/>
      <c r="BC862" s="181"/>
      <c r="BD862" s="182"/>
      <c r="BE862" s="182"/>
      <c r="BF862" s="181"/>
      <c r="BG862" s="180">
        <f t="shared" si="1478"/>
        <v>0</v>
      </c>
      <c r="BH862" s="116" t="str">
        <f t="shared" si="1479"/>
        <v/>
      </c>
      <c r="BI862" s="80" t="b">
        <f t="shared" si="1427"/>
        <v>0</v>
      </c>
      <c r="BJ862" s="80" t="str">
        <f t="shared" si="1428"/>
        <v/>
      </c>
      <c r="BK862" s="80" t="b">
        <f t="shared" si="1480"/>
        <v>0</v>
      </c>
      <c r="BL862" s="13" t="str">
        <f t="shared" si="1429"/>
        <v/>
      </c>
      <c r="BM862" s="13" t="b">
        <f t="shared" si="1481"/>
        <v>0</v>
      </c>
      <c r="BN862" s="35" t="str">
        <f t="shared" si="1430"/>
        <v/>
      </c>
      <c r="BO862" s="13" t="b">
        <f t="shared" si="1431"/>
        <v>0</v>
      </c>
      <c r="BP862" s="35" t="str">
        <f t="shared" si="1432"/>
        <v/>
      </c>
      <c r="BQ862" s="13" t="b">
        <f t="shared" si="1433"/>
        <v>0</v>
      </c>
      <c r="BR862" s="35" t="str">
        <f t="shared" si="1434"/>
        <v/>
      </c>
      <c r="BS862" s="35" t="b">
        <f t="shared" si="1435"/>
        <v>0</v>
      </c>
      <c r="BT862" s="35" t="str">
        <f t="shared" si="1436"/>
        <v/>
      </c>
      <c r="BU862" s="35" t="b">
        <f t="shared" si="1437"/>
        <v>0</v>
      </c>
      <c r="BV862" s="35" t="str">
        <f t="shared" si="1438"/>
        <v/>
      </c>
      <c r="BW862" s="13" t="b">
        <f t="shared" si="1513"/>
        <v>0</v>
      </c>
      <c r="BX862" s="35" t="str">
        <f t="shared" si="1439"/>
        <v/>
      </c>
      <c r="BY862" s="265" t="b">
        <f t="shared" si="1482"/>
        <v>0</v>
      </c>
      <c r="BZ862" s="35" t="str">
        <f t="shared" si="1440"/>
        <v/>
      </c>
      <c r="CA862" s="265" t="b">
        <f t="shared" si="1483"/>
        <v>0</v>
      </c>
      <c r="CB862" s="35" t="str">
        <f t="shared" si="1441"/>
        <v/>
      </c>
      <c r="CC862" s="272" t="b">
        <f t="shared" si="1484"/>
        <v>0</v>
      </c>
      <c r="CD862" s="35" t="str">
        <f t="shared" si="1442"/>
        <v/>
      </c>
      <c r="CE862" s="13" t="b">
        <f t="shared" si="1443"/>
        <v>0</v>
      </c>
      <c r="CF862" s="35" t="str">
        <f t="shared" si="1444"/>
        <v/>
      </c>
      <c r="CG862" s="179">
        <f t="shared" si="1445"/>
        <v>0</v>
      </c>
      <c r="CH862" s="179">
        <f t="shared" si="1446"/>
        <v>0</v>
      </c>
      <c r="CI862" s="218">
        <f t="shared" si="1485"/>
        <v>0</v>
      </c>
      <c r="CJ862" s="218">
        <f t="shared" si="1486"/>
        <v>0</v>
      </c>
      <c r="CK862" s="218">
        <f t="shared" si="1487"/>
        <v>0</v>
      </c>
      <c r="CL862" s="218">
        <f t="shared" si="1488"/>
        <v>0</v>
      </c>
      <c r="CM862" s="218">
        <f t="shared" si="1489"/>
        <v>0</v>
      </c>
      <c r="CN862" s="218">
        <f t="shared" si="1490"/>
        <v>0</v>
      </c>
      <c r="CO862" s="218">
        <f t="shared" si="1491"/>
        <v>0</v>
      </c>
      <c r="CP862" s="218">
        <f t="shared" si="1492"/>
        <v>0</v>
      </c>
      <c r="CQ862" s="218">
        <f t="shared" si="1493"/>
        <v>0</v>
      </c>
      <c r="CR862" s="218">
        <f t="shared" si="1494"/>
        <v>0</v>
      </c>
      <c r="CS862" s="14">
        <f t="shared" si="1447"/>
        <v>0</v>
      </c>
      <c r="CT862" s="236">
        <f t="shared" si="1448"/>
        <v>0</v>
      </c>
      <c r="CU862" s="237">
        <f t="shared" si="1514"/>
        <v>0</v>
      </c>
      <c r="CV862" s="16">
        <f t="shared" si="1514"/>
        <v>0</v>
      </c>
      <c r="CW862" s="16">
        <f t="shared" si="1514"/>
        <v>0</v>
      </c>
      <c r="CX862" s="16">
        <f t="shared" si="1514"/>
        <v>0</v>
      </c>
      <c r="CY862" s="16">
        <f t="shared" si="1514"/>
        <v>0</v>
      </c>
      <c r="CZ862" s="16">
        <f t="shared" si="1514"/>
        <v>0</v>
      </c>
      <c r="DA862" s="16">
        <f t="shared" si="1514"/>
        <v>0</v>
      </c>
      <c r="DB862" s="16">
        <f t="shared" si="1514"/>
        <v>0</v>
      </c>
      <c r="DC862" s="16">
        <f t="shared" si="1514"/>
        <v>0</v>
      </c>
      <c r="DD862" s="238">
        <f t="shared" si="1514"/>
        <v>0</v>
      </c>
      <c r="DE862" s="232">
        <f t="shared" si="1515"/>
        <v>0</v>
      </c>
      <c r="DF862" s="132">
        <f t="shared" si="1515"/>
        <v>0</v>
      </c>
      <c r="DG862" s="132">
        <f t="shared" si="1515"/>
        <v>0</v>
      </c>
      <c r="DH862" s="132">
        <f t="shared" si="1515"/>
        <v>0</v>
      </c>
      <c r="DI862" s="132">
        <f t="shared" si="1515"/>
        <v>0</v>
      </c>
      <c r="DJ862" s="132">
        <f t="shared" si="1515"/>
        <v>0</v>
      </c>
      <c r="DK862" s="132">
        <f t="shared" si="1515"/>
        <v>0</v>
      </c>
      <c r="DL862" s="132">
        <f t="shared" si="1515"/>
        <v>0</v>
      </c>
      <c r="DM862" s="132">
        <f t="shared" si="1515"/>
        <v>0</v>
      </c>
      <c r="DN862" s="233">
        <f t="shared" si="1515"/>
        <v>0</v>
      </c>
      <c r="DO862" s="232">
        <f t="shared" si="1449"/>
        <v>0</v>
      </c>
      <c r="DP862" s="132">
        <f t="shared" si="1450"/>
        <v>0</v>
      </c>
      <c r="DQ862" s="132">
        <f t="shared" si="1451"/>
        <v>0</v>
      </c>
      <c r="DR862" s="132">
        <f t="shared" si="1452"/>
        <v>0</v>
      </c>
      <c r="DS862" s="132">
        <f t="shared" si="1453"/>
        <v>0</v>
      </c>
      <c r="DT862" s="132">
        <f t="shared" si="1454"/>
        <v>0</v>
      </c>
      <c r="DU862" s="132">
        <f t="shared" si="1455"/>
        <v>0</v>
      </c>
      <c r="DV862" s="132">
        <f t="shared" si="1456"/>
        <v>0</v>
      </c>
      <c r="DW862" s="132">
        <f t="shared" si="1457"/>
        <v>0</v>
      </c>
      <c r="DX862" s="233">
        <f t="shared" si="1458"/>
        <v>0</v>
      </c>
      <c r="DY862" s="231" t="b">
        <f t="shared" si="1495"/>
        <v>0</v>
      </c>
      <c r="DZ862" s="163"/>
      <c r="EA862" s="226" t="str">
        <f t="shared" si="1496"/>
        <v/>
      </c>
      <c r="EB862" s="178" t="str">
        <f t="shared" si="1497"/>
        <v/>
      </c>
      <c r="EC862" s="178" t="str">
        <f t="shared" si="1498"/>
        <v/>
      </c>
      <c r="ED862" s="178" t="str">
        <f t="shared" si="1499"/>
        <v/>
      </c>
      <c r="EE862" s="178" t="str">
        <f t="shared" si="1500"/>
        <v/>
      </c>
      <c r="EF862" s="178" t="str">
        <f t="shared" si="1501"/>
        <v/>
      </c>
      <c r="EG862" s="178" t="str">
        <f t="shared" si="1502"/>
        <v/>
      </c>
      <c r="EH862" s="178" t="str">
        <f t="shared" si="1503"/>
        <v/>
      </c>
      <c r="EI862" s="178" t="str">
        <f t="shared" si="1504"/>
        <v/>
      </c>
      <c r="EJ862" s="227" t="str">
        <f t="shared" si="1505"/>
        <v/>
      </c>
      <c r="EK862" s="230" t="str">
        <f t="shared" si="1459"/>
        <v/>
      </c>
      <c r="EL862" s="177" t="str">
        <f t="shared" si="1460"/>
        <v/>
      </c>
      <c r="EM862" s="177" t="str">
        <f t="shared" si="1461"/>
        <v/>
      </c>
      <c r="EN862" s="177" t="str">
        <f t="shared" si="1462"/>
        <v/>
      </c>
      <c r="EO862" s="177" t="str">
        <f t="shared" si="1463"/>
        <v/>
      </c>
      <c r="EP862" s="177" t="str">
        <f t="shared" si="1464"/>
        <v/>
      </c>
      <c r="EQ862" s="177" t="str">
        <f t="shared" si="1465"/>
        <v/>
      </c>
      <c r="ER862" s="177" t="str">
        <f t="shared" si="1466"/>
        <v/>
      </c>
      <c r="ES862" s="177" t="str">
        <f t="shared" si="1467"/>
        <v/>
      </c>
      <c r="ET862" s="177" t="str">
        <f t="shared" si="1468"/>
        <v/>
      </c>
      <c r="EU862" s="229" t="e">
        <f t="shared" si="1469"/>
        <v>#VALUE!</v>
      </c>
      <c r="EV862" s="27" t="e">
        <f t="shared" si="1470"/>
        <v>#VALUE!</v>
      </c>
      <c r="EW862" s="27" t="e">
        <f t="shared" si="1471"/>
        <v>#VALUE!</v>
      </c>
      <c r="EX862" s="28" t="e">
        <f t="shared" si="1472"/>
        <v>#VALUE!</v>
      </c>
      <c r="EY862" s="28" t="e">
        <f t="shared" si="1473"/>
        <v>#VALUE!</v>
      </c>
      <c r="EZ862" s="28" t="b">
        <f t="shared" si="1474"/>
        <v>0</v>
      </c>
      <c r="FA862" s="176" t="str">
        <f t="shared" si="1475"/>
        <v/>
      </c>
      <c r="FB862" s="27" t="e" cm="1">
        <f t="array" aca="1" ref="FB862" ca="1">TEXT(RIGHT(10-RIGHT(SUM(INDEX(1*(MID(MID(C862,1,1)*2,ROW(INDIRECT("1:"&amp;LEN(MID(C862,1,1)*2))),1)),,))+MID(C862,2,1)+
SUM(INDEX(1*(MID(MID(C862,3,1)*2,ROW(INDIRECT("1:"&amp;LEN(MID(C862,3,1)*2))),1)),,))+MID(C862,4,1)+
SUM(INDEX(1*(MID(MID(C862,5,1)*2,ROW(INDIRECT("1:"&amp;LEN(MID(C862,5,1)*2))),1)),,))+MID(C862,6,1)+
SUM(INDEX(1*(MID(MID(C862,8,1)*2,ROW(INDIRECT("1:"&amp;LEN(MID(C862,8,1)*2))),1)),,))+MID(C862,9,1)+
SUM(INDEX(1*(MID(MID(C862,10,1)*2,ROW(INDIRECT("1:"&amp;LEN(MID(C862,10,1)*2))),1)),,)),1),1),"0")</f>
        <v>#VALUE!</v>
      </c>
      <c r="FC862" s="27" t="str">
        <f t="shared" si="1476"/>
        <v/>
      </c>
      <c r="FD862" s="29" t="b">
        <f t="shared" si="1477"/>
        <v>0</v>
      </c>
      <c r="FE862" s="112" t="b">
        <f>IFERROR(MATCH(D862,'Avtal för korttidsarbete'!$G$13:$G$1012,0),TRUE)</f>
        <v>1</v>
      </c>
      <c r="FF862" s="112" t="b">
        <f t="shared" si="1506"/>
        <v>0</v>
      </c>
      <c r="FG862" s="113" t="str" cm="1">
        <f t="array" ref="FG862">IF(FE862=TRUE,"x",INDEX('Avtal för korttidsarbete'!$E$13:$E$1012,$FE862))</f>
        <v>x</v>
      </c>
      <c r="FH862" s="113" t="str" cm="1">
        <f t="array" ref="FH862">IF(FE862=TRUE,"x",INDEX('Avtal för korttidsarbete'!$F$13:$F$1012,$FE862))</f>
        <v>x</v>
      </c>
      <c r="FI862" s="112" t="b">
        <f t="shared" si="1507"/>
        <v>0</v>
      </c>
      <c r="FJ862" s="135">
        <f t="shared" si="1508"/>
        <v>44166</v>
      </c>
      <c r="FK862" s="135">
        <f t="shared" si="1509"/>
        <v>44377</v>
      </c>
      <c r="FL862" s="112" t="b">
        <f t="shared" si="1510"/>
        <v>0</v>
      </c>
      <c r="FM862" s="113">
        <f t="shared" si="1511"/>
        <v>44166</v>
      </c>
      <c r="FN862" s="135">
        <f t="shared" si="1512"/>
        <v>44377</v>
      </c>
      <c r="FO862" s="148" t="b">
        <f>IFERROR(INDEX('Avtal för korttidsarbete'!R:R,MATCH(D862,'Avtal för korttidsarbete'!$G:$G,0)),TRUE)</f>
        <v>1</v>
      </c>
      <c r="FP862" s="135" t="str">
        <f>IF(FO862,"-",INDEX('Avtal för korttidsarbete'!$D:$D,MATCH(D862,'Avtal för korttidsarbete'!$G:$G,0)))</f>
        <v>-</v>
      </c>
      <c r="FQ862" s="113" t="b">
        <f>IFERROR(G862&gt;INDEX(Uppsägningar!E:E,MATCH(C862,Uppsägningar!C:C,0)),FALSE)</f>
        <v>0</v>
      </c>
    </row>
    <row r="863" spans="1:173" x14ac:dyDescent="0.25">
      <c r="A863" s="19">
        <v>847</v>
      </c>
      <c r="B863" s="20"/>
      <c r="C863" s="183"/>
      <c r="D863" s="66"/>
      <c r="E863" s="212">
        <f>IFERROR(INDEX(Admin!$C$7:$C$10,MATCH(FP863,TblNivåValTExt,0)),0)</f>
        <v>0</v>
      </c>
      <c r="F863" s="1"/>
      <c r="G863" s="1"/>
      <c r="H863" s="78"/>
      <c r="I863" s="181"/>
      <c r="J863" s="181"/>
      <c r="K863" s="182"/>
      <c r="L863" s="182"/>
      <c r="M863" s="181"/>
      <c r="N863" s="181"/>
      <c r="O863" s="181"/>
      <c r="P863" s="182"/>
      <c r="Q863" s="182"/>
      <c r="R863" s="181"/>
      <c r="S863" s="181"/>
      <c r="T863" s="181"/>
      <c r="U863" s="182"/>
      <c r="V863" s="182"/>
      <c r="W863" s="181"/>
      <c r="X863" s="181"/>
      <c r="Y863" s="181"/>
      <c r="Z863" s="182"/>
      <c r="AA863" s="182"/>
      <c r="AB863" s="181"/>
      <c r="AC863" s="181"/>
      <c r="AD863" s="181"/>
      <c r="AE863" s="182"/>
      <c r="AF863" s="182"/>
      <c r="AG863" s="181"/>
      <c r="AH863" s="181"/>
      <c r="AI863" s="181"/>
      <c r="AJ863" s="182"/>
      <c r="AK863" s="182"/>
      <c r="AL863" s="181"/>
      <c r="AM863" s="181"/>
      <c r="AN863" s="181"/>
      <c r="AO863" s="182"/>
      <c r="AP863" s="182"/>
      <c r="AQ863" s="181"/>
      <c r="AR863" s="181"/>
      <c r="AS863" s="181"/>
      <c r="AT863" s="182"/>
      <c r="AU863" s="182"/>
      <c r="AV863" s="181"/>
      <c r="AW863" s="181"/>
      <c r="AX863" s="181"/>
      <c r="AY863" s="182"/>
      <c r="AZ863" s="182"/>
      <c r="BA863" s="181"/>
      <c r="BB863" s="181"/>
      <c r="BC863" s="181"/>
      <c r="BD863" s="182"/>
      <c r="BE863" s="182"/>
      <c r="BF863" s="181"/>
      <c r="BG863" s="180">
        <f t="shared" si="1478"/>
        <v>0</v>
      </c>
      <c r="BH863" s="116" t="str">
        <f t="shared" si="1479"/>
        <v/>
      </c>
      <c r="BI863" s="80" t="b">
        <f t="shared" si="1427"/>
        <v>0</v>
      </c>
      <c r="BJ863" s="80" t="str">
        <f t="shared" si="1428"/>
        <v/>
      </c>
      <c r="BK863" s="80" t="b">
        <f t="shared" si="1480"/>
        <v>0</v>
      </c>
      <c r="BL863" s="13" t="str">
        <f t="shared" si="1429"/>
        <v/>
      </c>
      <c r="BM863" s="13" t="b">
        <f t="shared" si="1481"/>
        <v>0</v>
      </c>
      <c r="BN863" s="35" t="str">
        <f t="shared" si="1430"/>
        <v/>
      </c>
      <c r="BO863" s="13" t="b">
        <f t="shared" si="1431"/>
        <v>0</v>
      </c>
      <c r="BP863" s="35" t="str">
        <f t="shared" si="1432"/>
        <v/>
      </c>
      <c r="BQ863" s="13" t="b">
        <f t="shared" si="1433"/>
        <v>0</v>
      </c>
      <c r="BR863" s="35" t="str">
        <f t="shared" si="1434"/>
        <v/>
      </c>
      <c r="BS863" s="35" t="b">
        <f t="shared" si="1435"/>
        <v>0</v>
      </c>
      <c r="BT863" s="35" t="str">
        <f t="shared" si="1436"/>
        <v/>
      </c>
      <c r="BU863" s="35" t="b">
        <f t="shared" si="1437"/>
        <v>0</v>
      </c>
      <c r="BV863" s="35" t="str">
        <f t="shared" si="1438"/>
        <v/>
      </c>
      <c r="BW863" s="13" t="b">
        <f t="shared" si="1513"/>
        <v>0</v>
      </c>
      <c r="BX863" s="35" t="str">
        <f t="shared" si="1439"/>
        <v/>
      </c>
      <c r="BY863" s="265" t="b">
        <f t="shared" si="1482"/>
        <v>0</v>
      </c>
      <c r="BZ863" s="35" t="str">
        <f t="shared" si="1440"/>
        <v/>
      </c>
      <c r="CA863" s="265" t="b">
        <f t="shared" si="1483"/>
        <v>0</v>
      </c>
      <c r="CB863" s="35" t="str">
        <f t="shared" si="1441"/>
        <v/>
      </c>
      <c r="CC863" s="272" t="b">
        <f t="shared" si="1484"/>
        <v>0</v>
      </c>
      <c r="CD863" s="35" t="str">
        <f t="shared" si="1442"/>
        <v/>
      </c>
      <c r="CE863" s="13" t="b">
        <f t="shared" si="1443"/>
        <v>0</v>
      </c>
      <c r="CF863" s="35" t="str">
        <f t="shared" si="1444"/>
        <v/>
      </c>
      <c r="CG863" s="179">
        <f t="shared" si="1445"/>
        <v>0</v>
      </c>
      <c r="CH863" s="179">
        <f t="shared" si="1446"/>
        <v>0</v>
      </c>
      <c r="CI863" s="218">
        <f t="shared" si="1485"/>
        <v>0</v>
      </c>
      <c r="CJ863" s="218">
        <f t="shared" si="1486"/>
        <v>0</v>
      </c>
      <c r="CK863" s="218">
        <f t="shared" si="1487"/>
        <v>0</v>
      </c>
      <c r="CL863" s="218">
        <f t="shared" si="1488"/>
        <v>0</v>
      </c>
      <c r="CM863" s="218">
        <f t="shared" si="1489"/>
        <v>0</v>
      </c>
      <c r="CN863" s="218">
        <f t="shared" si="1490"/>
        <v>0</v>
      </c>
      <c r="CO863" s="218">
        <f t="shared" si="1491"/>
        <v>0</v>
      </c>
      <c r="CP863" s="218">
        <f t="shared" si="1492"/>
        <v>0</v>
      </c>
      <c r="CQ863" s="218">
        <f t="shared" si="1493"/>
        <v>0</v>
      </c>
      <c r="CR863" s="218">
        <f t="shared" si="1494"/>
        <v>0</v>
      </c>
      <c r="CS863" s="14">
        <f t="shared" si="1447"/>
        <v>0</v>
      </c>
      <c r="CT863" s="236">
        <f t="shared" si="1448"/>
        <v>0</v>
      </c>
      <c r="CU863" s="237">
        <f t="shared" si="1514"/>
        <v>0</v>
      </c>
      <c r="CV863" s="16">
        <f t="shared" si="1514"/>
        <v>0</v>
      </c>
      <c r="CW863" s="16">
        <f t="shared" si="1514"/>
        <v>0</v>
      </c>
      <c r="CX863" s="16">
        <f t="shared" si="1514"/>
        <v>0</v>
      </c>
      <c r="CY863" s="16">
        <f t="shared" si="1514"/>
        <v>0</v>
      </c>
      <c r="CZ863" s="16">
        <f t="shared" si="1514"/>
        <v>0</v>
      </c>
      <c r="DA863" s="16">
        <f t="shared" si="1514"/>
        <v>0</v>
      </c>
      <c r="DB863" s="16">
        <f t="shared" si="1514"/>
        <v>0</v>
      </c>
      <c r="DC863" s="16">
        <f t="shared" si="1514"/>
        <v>0</v>
      </c>
      <c r="DD863" s="238">
        <f t="shared" si="1514"/>
        <v>0</v>
      </c>
      <c r="DE863" s="232">
        <f t="shared" si="1515"/>
        <v>0</v>
      </c>
      <c r="DF863" s="132">
        <f t="shared" si="1515"/>
        <v>0</v>
      </c>
      <c r="DG863" s="132">
        <f t="shared" si="1515"/>
        <v>0</v>
      </c>
      <c r="DH863" s="132">
        <f t="shared" si="1515"/>
        <v>0</v>
      </c>
      <c r="DI863" s="132">
        <f t="shared" si="1515"/>
        <v>0</v>
      </c>
      <c r="DJ863" s="132">
        <f t="shared" si="1515"/>
        <v>0</v>
      </c>
      <c r="DK863" s="132">
        <f t="shared" si="1515"/>
        <v>0</v>
      </c>
      <c r="DL863" s="132">
        <f t="shared" si="1515"/>
        <v>0</v>
      </c>
      <c r="DM863" s="132">
        <f t="shared" si="1515"/>
        <v>0</v>
      </c>
      <c r="DN863" s="233">
        <f t="shared" si="1515"/>
        <v>0</v>
      </c>
      <c r="DO863" s="232">
        <f t="shared" si="1449"/>
        <v>0</v>
      </c>
      <c r="DP863" s="132">
        <f t="shared" si="1450"/>
        <v>0</v>
      </c>
      <c r="DQ863" s="132">
        <f t="shared" si="1451"/>
        <v>0</v>
      </c>
      <c r="DR863" s="132">
        <f t="shared" si="1452"/>
        <v>0</v>
      </c>
      <c r="DS863" s="132">
        <f t="shared" si="1453"/>
        <v>0</v>
      </c>
      <c r="DT863" s="132">
        <f t="shared" si="1454"/>
        <v>0</v>
      </c>
      <c r="DU863" s="132">
        <f t="shared" si="1455"/>
        <v>0</v>
      </c>
      <c r="DV863" s="132">
        <f t="shared" si="1456"/>
        <v>0</v>
      </c>
      <c r="DW863" s="132">
        <f t="shared" si="1457"/>
        <v>0</v>
      </c>
      <c r="DX863" s="233">
        <f t="shared" si="1458"/>
        <v>0</v>
      </c>
      <c r="DY863" s="231" t="b">
        <f t="shared" si="1495"/>
        <v>0</v>
      </c>
      <c r="DZ863" s="163"/>
      <c r="EA863" s="226" t="str">
        <f t="shared" si="1496"/>
        <v/>
      </c>
      <c r="EB863" s="178" t="str">
        <f t="shared" si="1497"/>
        <v/>
      </c>
      <c r="EC863" s="178" t="str">
        <f t="shared" si="1498"/>
        <v/>
      </c>
      <c r="ED863" s="178" t="str">
        <f t="shared" si="1499"/>
        <v/>
      </c>
      <c r="EE863" s="178" t="str">
        <f t="shared" si="1500"/>
        <v/>
      </c>
      <c r="EF863" s="178" t="str">
        <f t="shared" si="1501"/>
        <v/>
      </c>
      <c r="EG863" s="178" t="str">
        <f t="shared" si="1502"/>
        <v/>
      </c>
      <c r="EH863" s="178" t="str">
        <f t="shared" si="1503"/>
        <v/>
      </c>
      <c r="EI863" s="178" t="str">
        <f t="shared" si="1504"/>
        <v/>
      </c>
      <c r="EJ863" s="227" t="str">
        <f t="shared" si="1505"/>
        <v/>
      </c>
      <c r="EK863" s="230" t="str">
        <f t="shared" si="1459"/>
        <v/>
      </c>
      <c r="EL863" s="177" t="str">
        <f t="shared" si="1460"/>
        <v/>
      </c>
      <c r="EM863" s="177" t="str">
        <f t="shared" si="1461"/>
        <v/>
      </c>
      <c r="EN863" s="177" t="str">
        <f t="shared" si="1462"/>
        <v/>
      </c>
      <c r="EO863" s="177" t="str">
        <f t="shared" si="1463"/>
        <v/>
      </c>
      <c r="EP863" s="177" t="str">
        <f t="shared" si="1464"/>
        <v/>
      </c>
      <c r="EQ863" s="177" t="str">
        <f t="shared" si="1465"/>
        <v/>
      </c>
      <c r="ER863" s="177" t="str">
        <f t="shared" si="1466"/>
        <v/>
      </c>
      <c r="ES863" s="177" t="str">
        <f t="shared" si="1467"/>
        <v/>
      </c>
      <c r="ET863" s="177" t="str">
        <f t="shared" si="1468"/>
        <v/>
      </c>
      <c r="EU863" s="229" t="e">
        <f t="shared" si="1469"/>
        <v>#VALUE!</v>
      </c>
      <c r="EV863" s="27" t="e">
        <f t="shared" si="1470"/>
        <v>#VALUE!</v>
      </c>
      <c r="EW863" s="27" t="e">
        <f t="shared" si="1471"/>
        <v>#VALUE!</v>
      </c>
      <c r="EX863" s="28" t="e">
        <f t="shared" si="1472"/>
        <v>#VALUE!</v>
      </c>
      <c r="EY863" s="28" t="e">
        <f t="shared" si="1473"/>
        <v>#VALUE!</v>
      </c>
      <c r="EZ863" s="28" t="b">
        <f t="shared" si="1474"/>
        <v>0</v>
      </c>
      <c r="FA863" s="176" t="str">
        <f t="shared" si="1475"/>
        <v/>
      </c>
      <c r="FB863" s="27" t="e" cm="1">
        <f t="array" aca="1" ref="FB863" ca="1">TEXT(RIGHT(10-RIGHT(SUM(INDEX(1*(MID(MID(C863,1,1)*2,ROW(INDIRECT("1:"&amp;LEN(MID(C863,1,1)*2))),1)),,))+MID(C863,2,1)+
SUM(INDEX(1*(MID(MID(C863,3,1)*2,ROW(INDIRECT("1:"&amp;LEN(MID(C863,3,1)*2))),1)),,))+MID(C863,4,1)+
SUM(INDEX(1*(MID(MID(C863,5,1)*2,ROW(INDIRECT("1:"&amp;LEN(MID(C863,5,1)*2))),1)),,))+MID(C863,6,1)+
SUM(INDEX(1*(MID(MID(C863,8,1)*2,ROW(INDIRECT("1:"&amp;LEN(MID(C863,8,1)*2))),1)),,))+MID(C863,9,1)+
SUM(INDEX(1*(MID(MID(C863,10,1)*2,ROW(INDIRECT("1:"&amp;LEN(MID(C863,10,1)*2))),1)),,)),1),1),"0")</f>
        <v>#VALUE!</v>
      </c>
      <c r="FC863" s="27" t="str">
        <f t="shared" si="1476"/>
        <v/>
      </c>
      <c r="FD863" s="29" t="b">
        <f t="shared" si="1477"/>
        <v>0</v>
      </c>
      <c r="FE863" s="112" t="b">
        <f>IFERROR(MATCH(D863,'Avtal för korttidsarbete'!$G$13:$G$1012,0),TRUE)</f>
        <v>1</v>
      </c>
      <c r="FF863" s="112" t="b">
        <f t="shared" si="1506"/>
        <v>0</v>
      </c>
      <c r="FG863" s="113" t="str" cm="1">
        <f t="array" ref="FG863">IF(FE863=TRUE,"x",INDEX('Avtal för korttidsarbete'!$E$13:$E$1012,$FE863))</f>
        <v>x</v>
      </c>
      <c r="FH863" s="113" t="str" cm="1">
        <f t="array" ref="FH863">IF(FE863=TRUE,"x",INDEX('Avtal för korttidsarbete'!$F$13:$F$1012,$FE863))</f>
        <v>x</v>
      </c>
      <c r="FI863" s="112" t="b">
        <f t="shared" si="1507"/>
        <v>0</v>
      </c>
      <c r="FJ863" s="135">
        <f t="shared" si="1508"/>
        <v>44166</v>
      </c>
      <c r="FK863" s="135">
        <f t="shared" si="1509"/>
        <v>44377</v>
      </c>
      <c r="FL863" s="112" t="b">
        <f t="shared" si="1510"/>
        <v>0</v>
      </c>
      <c r="FM863" s="113">
        <f t="shared" si="1511"/>
        <v>44166</v>
      </c>
      <c r="FN863" s="135">
        <f t="shared" si="1512"/>
        <v>44377</v>
      </c>
      <c r="FO863" s="148" t="b">
        <f>IFERROR(INDEX('Avtal för korttidsarbete'!R:R,MATCH(D863,'Avtal för korttidsarbete'!$G:$G,0)),TRUE)</f>
        <v>1</v>
      </c>
      <c r="FP863" s="135" t="str">
        <f>IF(FO863,"-",INDEX('Avtal för korttidsarbete'!$D:$D,MATCH(D863,'Avtal för korttidsarbete'!$G:$G,0)))</f>
        <v>-</v>
      </c>
      <c r="FQ863" s="113" t="b">
        <f>IFERROR(G863&gt;INDEX(Uppsägningar!E:E,MATCH(C863,Uppsägningar!C:C,0)),FALSE)</f>
        <v>0</v>
      </c>
    </row>
    <row r="864" spans="1:173" x14ac:dyDescent="0.25">
      <c r="A864" s="19">
        <v>848</v>
      </c>
      <c r="B864" s="20"/>
      <c r="C864" s="183"/>
      <c r="D864" s="66"/>
      <c r="E864" s="212">
        <f>IFERROR(INDEX(Admin!$C$7:$C$10,MATCH(FP864,TblNivåValTExt,0)),0)</f>
        <v>0</v>
      </c>
      <c r="F864" s="1"/>
      <c r="G864" s="1"/>
      <c r="H864" s="78"/>
      <c r="I864" s="181"/>
      <c r="J864" s="181"/>
      <c r="K864" s="182"/>
      <c r="L864" s="182"/>
      <c r="M864" s="181"/>
      <c r="N864" s="181"/>
      <c r="O864" s="181"/>
      <c r="P864" s="182"/>
      <c r="Q864" s="182"/>
      <c r="R864" s="181"/>
      <c r="S864" s="181"/>
      <c r="T864" s="181"/>
      <c r="U864" s="182"/>
      <c r="V864" s="182"/>
      <c r="W864" s="181"/>
      <c r="X864" s="181"/>
      <c r="Y864" s="181"/>
      <c r="Z864" s="182"/>
      <c r="AA864" s="182"/>
      <c r="AB864" s="181"/>
      <c r="AC864" s="181"/>
      <c r="AD864" s="181"/>
      <c r="AE864" s="182"/>
      <c r="AF864" s="182"/>
      <c r="AG864" s="181"/>
      <c r="AH864" s="181"/>
      <c r="AI864" s="181"/>
      <c r="AJ864" s="182"/>
      <c r="AK864" s="182"/>
      <c r="AL864" s="181"/>
      <c r="AM864" s="181"/>
      <c r="AN864" s="181"/>
      <c r="AO864" s="182"/>
      <c r="AP864" s="182"/>
      <c r="AQ864" s="181"/>
      <c r="AR864" s="181"/>
      <c r="AS864" s="181"/>
      <c r="AT864" s="182"/>
      <c r="AU864" s="182"/>
      <c r="AV864" s="181"/>
      <c r="AW864" s="181"/>
      <c r="AX864" s="181"/>
      <c r="AY864" s="182"/>
      <c r="AZ864" s="182"/>
      <c r="BA864" s="181"/>
      <c r="BB864" s="181"/>
      <c r="BC864" s="181"/>
      <c r="BD864" s="182"/>
      <c r="BE864" s="182"/>
      <c r="BF864" s="181"/>
      <c r="BG864" s="180">
        <f t="shared" si="1478"/>
        <v>0</v>
      </c>
      <c r="BH864" s="116" t="str">
        <f t="shared" si="1479"/>
        <v/>
      </c>
      <c r="BI864" s="80" t="b">
        <f t="shared" si="1427"/>
        <v>0</v>
      </c>
      <c r="BJ864" s="80" t="str">
        <f t="shared" si="1428"/>
        <v/>
      </c>
      <c r="BK864" s="80" t="b">
        <f t="shared" si="1480"/>
        <v>0</v>
      </c>
      <c r="BL864" s="13" t="str">
        <f t="shared" si="1429"/>
        <v/>
      </c>
      <c r="BM864" s="13" t="b">
        <f t="shared" si="1481"/>
        <v>0</v>
      </c>
      <c r="BN864" s="35" t="str">
        <f t="shared" si="1430"/>
        <v/>
      </c>
      <c r="BO864" s="13" t="b">
        <f t="shared" si="1431"/>
        <v>0</v>
      </c>
      <c r="BP864" s="35" t="str">
        <f t="shared" si="1432"/>
        <v/>
      </c>
      <c r="BQ864" s="13" t="b">
        <f t="shared" si="1433"/>
        <v>0</v>
      </c>
      <c r="BR864" s="35" t="str">
        <f t="shared" si="1434"/>
        <v/>
      </c>
      <c r="BS864" s="35" t="b">
        <f t="shared" si="1435"/>
        <v>0</v>
      </c>
      <c r="BT864" s="35" t="str">
        <f t="shared" si="1436"/>
        <v/>
      </c>
      <c r="BU864" s="35" t="b">
        <f t="shared" si="1437"/>
        <v>0</v>
      </c>
      <c r="BV864" s="35" t="str">
        <f t="shared" si="1438"/>
        <v/>
      </c>
      <c r="BW864" s="13" t="b">
        <f t="shared" si="1513"/>
        <v>0</v>
      </c>
      <c r="BX864" s="35" t="str">
        <f t="shared" si="1439"/>
        <v/>
      </c>
      <c r="BY864" s="265" t="b">
        <f t="shared" si="1482"/>
        <v>0</v>
      </c>
      <c r="BZ864" s="35" t="str">
        <f t="shared" si="1440"/>
        <v/>
      </c>
      <c r="CA864" s="265" t="b">
        <f t="shared" si="1483"/>
        <v>0</v>
      </c>
      <c r="CB864" s="35" t="str">
        <f t="shared" si="1441"/>
        <v/>
      </c>
      <c r="CC864" s="272" t="b">
        <f t="shared" si="1484"/>
        <v>0</v>
      </c>
      <c r="CD864" s="35" t="str">
        <f t="shared" si="1442"/>
        <v/>
      </c>
      <c r="CE864" s="13" t="b">
        <f t="shared" si="1443"/>
        <v>0</v>
      </c>
      <c r="CF864" s="35" t="str">
        <f t="shared" si="1444"/>
        <v/>
      </c>
      <c r="CG864" s="179">
        <f t="shared" si="1445"/>
        <v>0</v>
      </c>
      <c r="CH864" s="179">
        <f t="shared" si="1446"/>
        <v>0</v>
      </c>
      <c r="CI864" s="218">
        <f t="shared" si="1485"/>
        <v>0</v>
      </c>
      <c r="CJ864" s="218">
        <f t="shared" si="1486"/>
        <v>0</v>
      </c>
      <c r="CK864" s="218">
        <f t="shared" si="1487"/>
        <v>0</v>
      </c>
      <c r="CL864" s="218">
        <f t="shared" si="1488"/>
        <v>0</v>
      </c>
      <c r="CM864" s="218">
        <f t="shared" si="1489"/>
        <v>0</v>
      </c>
      <c r="CN864" s="218">
        <f t="shared" si="1490"/>
        <v>0</v>
      </c>
      <c r="CO864" s="218">
        <f t="shared" si="1491"/>
        <v>0</v>
      </c>
      <c r="CP864" s="218">
        <f t="shared" si="1492"/>
        <v>0</v>
      </c>
      <c r="CQ864" s="218">
        <f t="shared" si="1493"/>
        <v>0</v>
      </c>
      <c r="CR864" s="218">
        <f t="shared" si="1494"/>
        <v>0</v>
      </c>
      <c r="CS864" s="14">
        <f t="shared" si="1447"/>
        <v>0</v>
      </c>
      <c r="CT864" s="236">
        <f t="shared" si="1448"/>
        <v>0</v>
      </c>
      <c r="CU864" s="237">
        <f t="shared" si="1514"/>
        <v>0</v>
      </c>
      <c r="CV864" s="16">
        <f t="shared" si="1514"/>
        <v>0</v>
      </c>
      <c r="CW864" s="16">
        <f t="shared" si="1514"/>
        <v>0</v>
      </c>
      <c r="CX864" s="16">
        <f t="shared" si="1514"/>
        <v>0</v>
      </c>
      <c r="CY864" s="16">
        <f t="shared" si="1514"/>
        <v>0</v>
      </c>
      <c r="CZ864" s="16">
        <f t="shared" si="1514"/>
        <v>0</v>
      </c>
      <c r="DA864" s="16">
        <f t="shared" si="1514"/>
        <v>0</v>
      </c>
      <c r="DB864" s="16">
        <f t="shared" si="1514"/>
        <v>0</v>
      </c>
      <c r="DC864" s="16">
        <f t="shared" si="1514"/>
        <v>0</v>
      </c>
      <c r="DD864" s="238">
        <f t="shared" si="1514"/>
        <v>0</v>
      </c>
      <c r="DE864" s="232">
        <f t="shared" si="1515"/>
        <v>0</v>
      </c>
      <c r="DF864" s="132">
        <f t="shared" si="1515"/>
        <v>0</v>
      </c>
      <c r="DG864" s="132">
        <f t="shared" si="1515"/>
        <v>0</v>
      </c>
      <c r="DH864" s="132">
        <f t="shared" si="1515"/>
        <v>0</v>
      </c>
      <c r="DI864" s="132">
        <f t="shared" si="1515"/>
        <v>0</v>
      </c>
      <c r="DJ864" s="132">
        <f t="shared" si="1515"/>
        <v>0</v>
      </c>
      <c r="DK864" s="132">
        <f t="shared" si="1515"/>
        <v>0</v>
      </c>
      <c r="DL864" s="132">
        <f t="shared" si="1515"/>
        <v>0</v>
      </c>
      <c r="DM864" s="132">
        <f t="shared" si="1515"/>
        <v>0</v>
      </c>
      <c r="DN864" s="233">
        <f t="shared" si="1515"/>
        <v>0</v>
      </c>
      <c r="DO864" s="232">
        <f t="shared" si="1449"/>
        <v>0</v>
      </c>
      <c r="DP864" s="132">
        <f t="shared" si="1450"/>
        <v>0</v>
      </c>
      <c r="DQ864" s="132">
        <f t="shared" si="1451"/>
        <v>0</v>
      </c>
      <c r="DR864" s="132">
        <f t="shared" si="1452"/>
        <v>0</v>
      </c>
      <c r="DS864" s="132">
        <f t="shared" si="1453"/>
        <v>0</v>
      </c>
      <c r="DT864" s="132">
        <f t="shared" si="1454"/>
        <v>0</v>
      </c>
      <c r="DU864" s="132">
        <f t="shared" si="1455"/>
        <v>0</v>
      </c>
      <c r="DV864" s="132">
        <f t="shared" si="1456"/>
        <v>0</v>
      </c>
      <c r="DW864" s="132">
        <f t="shared" si="1457"/>
        <v>0</v>
      </c>
      <c r="DX864" s="233">
        <f t="shared" si="1458"/>
        <v>0</v>
      </c>
      <c r="DY864" s="231" t="b">
        <f t="shared" si="1495"/>
        <v>0</v>
      </c>
      <c r="DZ864" s="163"/>
      <c r="EA864" s="226" t="str">
        <f t="shared" si="1496"/>
        <v/>
      </c>
      <c r="EB864" s="178" t="str">
        <f t="shared" si="1497"/>
        <v/>
      </c>
      <c r="EC864" s="178" t="str">
        <f t="shared" si="1498"/>
        <v/>
      </c>
      <c r="ED864" s="178" t="str">
        <f t="shared" si="1499"/>
        <v/>
      </c>
      <c r="EE864" s="178" t="str">
        <f t="shared" si="1500"/>
        <v/>
      </c>
      <c r="EF864" s="178" t="str">
        <f t="shared" si="1501"/>
        <v/>
      </c>
      <c r="EG864" s="178" t="str">
        <f t="shared" si="1502"/>
        <v/>
      </c>
      <c r="EH864" s="178" t="str">
        <f t="shared" si="1503"/>
        <v/>
      </c>
      <c r="EI864" s="178" t="str">
        <f t="shared" si="1504"/>
        <v/>
      </c>
      <c r="EJ864" s="227" t="str">
        <f t="shared" si="1505"/>
        <v/>
      </c>
      <c r="EK864" s="230" t="str">
        <f t="shared" si="1459"/>
        <v/>
      </c>
      <c r="EL864" s="177" t="str">
        <f t="shared" si="1460"/>
        <v/>
      </c>
      <c r="EM864" s="177" t="str">
        <f t="shared" si="1461"/>
        <v/>
      </c>
      <c r="EN864" s="177" t="str">
        <f t="shared" si="1462"/>
        <v/>
      </c>
      <c r="EO864" s="177" t="str">
        <f t="shared" si="1463"/>
        <v/>
      </c>
      <c r="EP864" s="177" t="str">
        <f t="shared" si="1464"/>
        <v/>
      </c>
      <c r="EQ864" s="177" t="str">
        <f t="shared" si="1465"/>
        <v/>
      </c>
      <c r="ER864" s="177" t="str">
        <f t="shared" si="1466"/>
        <v/>
      </c>
      <c r="ES864" s="177" t="str">
        <f t="shared" si="1467"/>
        <v/>
      </c>
      <c r="ET864" s="177" t="str">
        <f t="shared" si="1468"/>
        <v/>
      </c>
      <c r="EU864" s="229" t="e">
        <f t="shared" si="1469"/>
        <v>#VALUE!</v>
      </c>
      <c r="EV864" s="27" t="e">
        <f t="shared" si="1470"/>
        <v>#VALUE!</v>
      </c>
      <c r="EW864" s="27" t="e">
        <f t="shared" si="1471"/>
        <v>#VALUE!</v>
      </c>
      <c r="EX864" s="28" t="e">
        <f t="shared" si="1472"/>
        <v>#VALUE!</v>
      </c>
      <c r="EY864" s="28" t="e">
        <f t="shared" si="1473"/>
        <v>#VALUE!</v>
      </c>
      <c r="EZ864" s="28" t="b">
        <f t="shared" si="1474"/>
        <v>0</v>
      </c>
      <c r="FA864" s="176" t="str">
        <f t="shared" si="1475"/>
        <v/>
      </c>
      <c r="FB864" s="27" t="e" cm="1">
        <f t="array" aca="1" ref="FB864" ca="1">TEXT(RIGHT(10-RIGHT(SUM(INDEX(1*(MID(MID(C864,1,1)*2,ROW(INDIRECT("1:"&amp;LEN(MID(C864,1,1)*2))),1)),,))+MID(C864,2,1)+
SUM(INDEX(1*(MID(MID(C864,3,1)*2,ROW(INDIRECT("1:"&amp;LEN(MID(C864,3,1)*2))),1)),,))+MID(C864,4,1)+
SUM(INDEX(1*(MID(MID(C864,5,1)*2,ROW(INDIRECT("1:"&amp;LEN(MID(C864,5,1)*2))),1)),,))+MID(C864,6,1)+
SUM(INDEX(1*(MID(MID(C864,8,1)*2,ROW(INDIRECT("1:"&amp;LEN(MID(C864,8,1)*2))),1)),,))+MID(C864,9,1)+
SUM(INDEX(1*(MID(MID(C864,10,1)*2,ROW(INDIRECT("1:"&amp;LEN(MID(C864,10,1)*2))),1)),,)),1),1),"0")</f>
        <v>#VALUE!</v>
      </c>
      <c r="FC864" s="27" t="str">
        <f t="shared" si="1476"/>
        <v/>
      </c>
      <c r="FD864" s="29" t="b">
        <f t="shared" si="1477"/>
        <v>0</v>
      </c>
      <c r="FE864" s="112" t="b">
        <f>IFERROR(MATCH(D864,'Avtal för korttidsarbete'!$G$13:$G$1012,0),TRUE)</f>
        <v>1</v>
      </c>
      <c r="FF864" s="112" t="b">
        <f t="shared" si="1506"/>
        <v>0</v>
      </c>
      <c r="FG864" s="113" t="str" cm="1">
        <f t="array" ref="FG864">IF(FE864=TRUE,"x",INDEX('Avtal för korttidsarbete'!$E$13:$E$1012,$FE864))</f>
        <v>x</v>
      </c>
      <c r="FH864" s="113" t="str" cm="1">
        <f t="array" ref="FH864">IF(FE864=TRUE,"x",INDEX('Avtal för korttidsarbete'!$F$13:$F$1012,$FE864))</f>
        <v>x</v>
      </c>
      <c r="FI864" s="112" t="b">
        <f t="shared" si="1507"/>
        <v>0</v>
      </c>
      <c r="FJ864" s="135">
        <f t="shared" si="1508"/>
        <v>44166</v>
      </c>
      <c r="FK864" s="135">
        <f t="shared" si="1509"/>
        <v>44377</v>
      </c>
      <c r="FL864" s="112" t="b">
        <f t="shared" si="1510"/>
        <v>0</v>
      </c>
      <c r="FM864" s="113">
        <f t="shared" si="1511"/>
        <v>44166</v>
      </c>
      <c r="FN864" s="135">
        <f t="shared" si="1512"/>
        <v>44377</v>
      </c>
      <c r="FO864" s="148" t="b">
        <f>IFERROR(INDEX('Avtal för korttidsarbete'!R:R,MATCH(D864,'Avtal för korttidsarbete'!$G:$G,0)),TRUE)</f>
        <v>1</v>
      </c>
      <c r="FP864" s="135" t="str">
        <f>IF(FO864,"-",INDEX('Avtal för korttidsarbete'!$D:$D,MATCH(D864,'Avtal för korttidsarbete'!$G:$G,0)))</f>
        <v>-</v>
      </c>
      <c r="FQ864" s="113" t="b">
        <f>IFERROR(G864&gt;INDEX(Uppsägningar!E:E,MATCH(C864,Uppsägningar!C:C,0)),FALSE)</f>
        <v>0</v>
      </c>
    </row>
    <row r="865" spans="1:173" x14ac:dyDescent="0.25">
      <c r="A865" s="19">
        <v>849</v>
      </c>
      <c r="B865" s="20"/>
      <c r="C865" s="183"/>
      <c r="D865" s="66"/>
      <c r="E865" s="212">
        <f>IFERROR(INDEX(Admin!$C$7:$C$10,MATCH(FP865,TblNivåValTExt,0)),0)</f>
        <v>0</v>
      </c>
      <c r="F865" s="1"/>
      <c r="G865" s="1"/>
      <c r="H865" s="78"/>
      <c r="I865" s="181"/>
      <c r="J865" s="181"/>
      <c r="K865" s="182"/>
      <c r="L865" s="182"/>
      <c r="M865" s="181"/>
      <c r="N865" s="181"/>
      <c r="O865" s="181"/>
      <c r="P865" s="182"/>
      <c r="Q865" s="182"/>
      <c r="R865" s="181"/>
      <c r="S865" s="181"/>
      <c r="T865" s="181"/>
      <c r="U865" s="182"/>
      <c r="V865" s="182"/>
      <c r="W865" s="181"/>
      <c r="X865" s="181"/>
      <c r="Y865" s="181"/>
      <c r="Z865" s="182"/>
      <c r="AA865" s="182"/>
      <c r="AB865" s="181"/>
      <c r="AC865" s="181"/>
      <c r="AD865" s="181"/>
      <c r="AE865" s="182"/>
      <c r="AF865" s="182"/>
      <c r="AG865" s="181"/>
      <c r="AH865" s="181"/>
      <c r="AI865" s="181"/>
      <c r="AJ865" s="182"/>
      <c r="AK865" s="182"/>
      <c r="AL865" s="181"/>
      <c r="AM865" s="181"/>
      <c r="AN865" s="181"/>
      <c r="AO865" s="182"/>
      <c r="AP865" s="182"/>
      <c r="AQ865" s="181"/>
      <c r="AR865" s="181"/>
      <c r="AS865" s="181"/>
      <c r="AT865" s="182"/>
      <c r="AU865" s="182"/>
      <c r="AV865" s="181"/>
      <c r="AW865" s="181"/>
      <c r="AX865" s="181"/>
      <c r="AY865" s="182"/>
      <c r="AZ865" s="182"/>
      <c r="BA865" s="181"/>
      <c r="BB865" s="181"/>
      <c r="BC865" s="181"/>
      <c r="BD865" s="182"/>
      <c r="BE865" s="182"/>
      <c r="BF865" s="181"/>
      <c r="BG865" s="180">
        <f t="shared" si="1478"/>
        <v>0</v>
      </c>
      <c r="BH865" s="116" t="str">
        <f t="shared" si="1479"/>
        <v/>
      </c>
      <c r="BI865" s="80" t="b">
        <f t="shared" si="1427"/>
        <v>0</v>
      </c>
      <c r="BJ865" s="80" t="str">
        <f t="shared" si="1428"/>
        <v/>
      </c>
      <c r="BK865" s="80" t="b">
        <f t="shared" si="1480"/>
        <v>0</v>
      </c>
      <c r="BL865" s="13" t="str">
        <f t="shared" si="1429"/>
        <v/>
      </c>
      <c r="BM865" s="13" t="b">
        <f t="shared" si="1481"/>
        <v>0</v>
      </c>
      <c r="BN865" s="35" t="str">
        <f t="shared" si="1430"/>
        <v/>
      </c>
      <c r="BO865" s="13" t="b">
        <f t="shared" si="1431"/>
        <v>0</v>
      </c>
      <c r="BP865" s="35" t="str">
        <f t="shared" si="1432"/>
        <v/>
      </c>
      <c r="BQ865" s="13" t="b">
        <f t="shared" si="1433"/>
        <v>0</v>
      </c>
      <c r="BR865" s="35" t="str">
        <f t="shared" si="1434"/>
        <v/>
      </c>
      <c r="BS865" s="35" t="b">
        <f t="shared" si="1435"/>
        <v>0</v>
      </c>
      <c r="BT865" s="35" t="str">
        <f t="shared" si="1436"/>
        <v/>
      </c>
      <c r="BU865" s="35" t="b">
        <f t="shared" si="1437"/>
        <v>0</v>
      </c>
      <c r="BV865" s="35" t="str">
        <f t="shared" si="1438"/>
        <v/>
      </c>
      <c r="BW865" s="13" t="b">
        <f t="shared" si="1513"/>
        <v>0</v>
      </c>
      <c r="BX865" s="35" t="str">
        <f t="shared" si="1439"/>
        <v/>
      </c>
      <c r="BY865" s="265" t="b">
        <f t="shared" si="1482"/>
        <v>0</v>
      </c>
      <c r="BZ865" s="35" t="str">
        <f t="shared" si="1440"/>
        <v/>
      </c>
      <c r="CA865" s="265" t="b">
        <f t="shared" si="1483"/>
        <v>0</v>
      </c>
      <c r="CB865" s="35" t="str">
        <f t="shared" si="1441"/>
        <v/>
      </c>
      <c r="CC865" s="272" t="b">
        <f t="shared" si="1484"/>
        <v>0</v>
      </c>
      <c r="CD865" s="35" t="str">
        <f t="shared" si="1442"/>
        <v/>
      </c>
      <c r="CE865" s="13" t="b">
        <f t="shared" si="1443"/>
        <v>0</v>
      </c>
      <c r="CF865" s="35" t="str">
        <f t="shared" si="1444"/>
        <v/>
      </c>
      <c r="CG865" s="179">
        <f t="shared" si="1445"/>
        <v>0</v>
      </c>
      <c r="CH865" s="179">
        <f t="shared" si="1446"/>
        <v>0</v>
      </c>
      <c r="CI865" s="218">
        <f t="shared" si="1485"/>
        <v>0</v>
      </c>
      <c r="CJ865" s="218">
        <f t="shared" si="1486"/>
        <v>0</v>
      </c>
      <c r="CK865" s="218">
        <f t="shared" si="1487"/>
        <v>0</v>
      </c>
      <c r="CL865" s="218">
        <f t="shared" si="1488"/>
        <v>0</v>
      </c>
      <c r="CM865" s="218">
        <f t="shared" si="1489"/>
        <v>0</v>
      </c>
      <c r="CN865" s="218">
        <f t="shared" si="1490"/>
        <v>0</v>
      </c>
      <c r="CO865" s="218">
        <f t="shared" si="1491"/>
        <v>0</v>
      </c>
      <c r="CP865" s="218">
        <f t="shared" si="1492"/>
        <v>0</v>
      </c>
      <c r="CQ865" s="218">
        <f t="shared" si="1493"/>
        <v>0</v>
      </c>
      <c r="CR865" s="218">
        <f t="shared" si="1494"/>
        <v>0</v>
      </c>
      <c r="CS865" s="14">
        <f t="shared" si="1447"/>
        <v>0</v>
      </c>
      <c r="CT865" s="236">
        <f t="shared" si="1448"/>
        <v>0</v>
      </c>
      <c r="CU865" s="237">
        <f t="shared" si="1514"/>
        <v>0</v>
      </c>
      <c r="CV865" s="16">
        <f t="shared" si="1514"/>
        <v>0</v>
      </c>
      <c r="CW865" s="16">
        <f t="shared" si="1514"/>
        <v>0</v>
      </c>
      <c r="CX865" s="16">
        <f t="shared" si="1514"/>
        <v>0</v>
      </c>
      <c r="CY865" s="16">
        <f t="shared" si="1514"/>
        <v>0</v>
      </c>
      <c r="CZ865" s="16">
        <f t="shared" si="1514"/>
        <v>0</v>
      </c>
      <c r="DA865" s="16">
        <f t="shared" si="1514"/>
        <v>0</v>
      </c>
      <c r="DB865" s="16">
        <f t="shared" si="1514"/>
        <v>0</v>
      </c>
      <c r="DC865" s="16">
        <f t="shared" si="1514"/>
        <v>0</v>
      </c>
      <c r="DD865" s="238">
        <f t="shared" si="1514"/>
        <v>0</v>
      </c>
      <c r="DE865" s="232">
        <f t="shared" si="1515"/>
        <v>0</v>
      </c>
      <c r="DF865" s="132">
        <f t="shared" si="1515"/>
        <v>0</v>
      </c>
      <c r="DG865" s="132">
        <f t="shared" si="1515"/>
        <v>0</v>
      </c>
      <c r="DH865" s="132">
        <f t="shared" si="1515"/>
        <v>0</v>
      </c>
      <c r="DI865" s="132">
        <f t="shared" si="1515"/>
        <v>0</v>
      </c>
      <c r="DJ865" s="132">
        <f t="shared" si="1515"/>
        <v>0</v>
      </c>
      <c r="DK865" s="132">
        <f t="shared" si="1515"/>
        <v>0</v>
      </c>
      <c r="DL865" s="132">
        <f t="shared" si="1515"/>
        <v>0</v>
      </c>
      <c r="DM865" s="132">
        <f t="shared" si="1515"/>
        <v>0</v>
      </c>
      <c r="DN865" s="233">
        <f t="shared" si="1515"/>
        <v>0</v>
      </c>
      <c r="DO865" s="232">
        <f t="shared" si="1449"/>
        <v>0</v>
      </c>
      <c r="DP865" s="132">
        <f t="shared" si="1450"/>
        <v>0</v>
      </c>
      <c r="DQ865" s="132">
        <f t="shared" si="1451"/>
        <v>0</v>
      </c>
      <c r="DR865" s="132">
        <f t="shared" si="1452"/>
        <v>0</v>
      </c>
      <c r="DS865" s="132">
        <f t="shared" si="1453"/>
        <v>0</v>
      </c>
      <c r="DT865" s="132">
        <f t="shared" si="1454"/>
        <v>0</v>
      </c>
      <c r="DU865" s="132">
        <f t="shared" si="1455"/>
        <v>0</v>
      </c>
      <c r="DV865" s="132">
        <f t="shared" si="1456"/>
        <v>0</v>
      </c>
      <c r="DW865" s="132">
        <f t="shared" si="1457"/>
        <v>0</v>
      </c>
      <c r="DX865" s="233">
        <f t="shared" si="1458"/>
        <v>0</v>
      </c>
      <c r="DY865" s="231" t="b">
        <f t="shared" si="1495"/>
        <v>0</v>
      </c>
      <c r="DZ865" s="163"/>
      <c r="EA865" s="226" t="str">
        <f t="shared" si="1496"/>
        <v/>
      </c>
      <c r="EB865" s="178" t="str">
        <f t="shared" si="1497"/>
        <v/>
      </c>
      <c r="EC865" s="178" t="str">
        <f t="shared" si="1498"/>
        <v/>
      </c>
      <c r="ED865" s="178" t="str">
        <f t="shared" si="1499"/>
        <v/>
      </c>
      <c r="EE865" s="178" t="str">
        <f t="shared" si="1500"/>
        <v/>
      </c>
      <c r="EF865" s="178" t="str">
        <f t="shared" si="1501"/>
        <v/>
      </c>
      <c r="EG865" s="178" t="str">
        <f t="shared" si="1502"/>
        <v/>
      </c>
      <c r="EH865" s="178" t="str">
        <f t="shared" si="1503"/>
        <v/>
      </c>
      <c r="EI865" s="178" t="str">
        <f t="shared" si="1504"/>
        <v/>
      </c>
      <c r="EJ865" s="227" t="str">
        <f t="shared" si="1505"/>
        <v/>
      </c>
      <c r="EK865" s="230" t="str">
        <f t="shared" si="1459"/>
        <v/>
      </c>
      <c r="EL865" s="177" t="str">
        <f t="shared" si="1460"/>
        <v/>
      </c>
      <c r="EM865" s="177" t="str">
        <f t="shared" si="1461"/>
        <v/>
      </c>
      <c r="EN865" s="177" t="str">
        <f t="shared" si="1462"/>
        <v/>
      </c>
      <c r="EO865" s="177" t="str">
        <f t="shared" si="1463"/>
        <v/>
      </c>
      <c r="EP865" s="177" t="str">
        <f t="shared" si="1464"/>
        <v/>
      </c>
      <c r="EQ865" s="177" t="str">
        <f t="shared" si="1465"/>
        <v/>
      </c>
      <c r="ER865" s="177" t="str">
        <f t="shared" si="1466"/>
        <v/>
      </c>
      <c r="ES865" s="177" t="str">
        <f t="shared" si="1467"/>
        <v/>
      </c>
      <c r="ET865" s="177" t="str">
        <f t="shared" si="1468"/>
        <v/>
      </c>
      <c r="EU865" s="229" t="e">
        <f t="shared" si="1469"/>
        <v>#VALUE!</v>
      </c>
      <c r="EV865" s="27" t="e">
        <f t="shared" si="1470"/>
        <v>#VALUE!</v>
      </c>
      <c r="EW865" s="27" t="e">
        <f t="shared" si="1471"/>
        <v>#VALUE!</v>
      </c>
      <c r="EX865" s="28" t="e">
        <f t="shared" si="1472"/>
        <v>#VALUE!</v>
      </c>
      <c r="EY865" s="28" t="e">
        <f t="shared" si="1473"/>
        <v>#VALUE!</v>
      </c>
      <c r="EZ865" s="28" t="b">
        <f t="shared" si="1474"/>
        <v>0</v>
      </c>
      <c r="FA865" s="176" t="str">
        <f t="shared" si="1475"/>
        <v/>
      </c>
      <c r="FB865" s="27" t="e" cm="1">
        <f t="array" aca="1" ref="FB865" ca="1">TEXT(RIGHT(10-RIGHT(SUM(INDEX(1*(MID(MID(C865,1,1)*2,ROW(INDIRECT("1:"&amp;LEN(MID(C865,1,1)*2))),1)),,))+MID(C865,2,1)+
SUM(INDEX(1*(MID(MID(C865,3,1)*2,ROW(INDIRECT("1:"&amp;LEN(MID(C865,3,1)*2))),1)),,))+MID(C865,4,1)+
SUM(INDEX(1*(MID(MID(C865,5,1)*2,ROW(INDIRECT("1:"&amp;LEN(MID(C865,5,1)*2))),1)),,))+MID(C865,6,1)+
SUM(INDEX(1*(MID(MID(C865,8,1)*2,ROW(INDIRECT("1:"&amp;LEN(MID(C865,8,1)*2))),1)),,))+MID(C865,9,1)+
SUM(INDEX(1*(MID(MID(C865,10,1)*2,ROW(INDIRECT("1:"&amp;LEN(MID(C865,10,1)*2))),1)),,)),1),1),"0")</f>
        <v>#VALUE!</v>
      </c>
      <c r="FC865" s="27" t="str">
        <f t="shared" si="1476"/>
        <v/>
      </c>
      <c r="FD865" s="29" t="b">
        <f t="shared" si="1477"/>
        <v>0</v>
      </c>
      <c r="FE865" s="112" t="b">
        <f>IFERROR(MATCH(D865,'Avtal för korttidsarbete'!$G$13:$G$1012,0),TRUE)</f>
        <v>1</v>
      </c>
      <c r="FF865" s="112" t="b">
        <f t="shared" si="1506"/>
        <v>0</v>
      </c>
      <c r="FG865" s="113" t="str" cm="1">
        <f t="array" ref="FG865">IF(FE865=TRUE,"x",INDEX('Avtal för korttidsarbete'!$E$13:$E$1012,$FE865))</f>
        <v>x</v>
      </c>
      <c r="FH865" s="113" t="str" cm="1">
        <f t="array" ref="FH865">IF(FE865=TRUE,"x",INDEX('Avtal för korttidsarbete'!$F$13:$F$1012,$FE865))</f>
        <v>x</v>
      </c>
      <c r="FI865" s="112" t="b">
        <f t="shared" si="1507"/>
        <v>0</v>
      </c>
      <c r="FJ865" s="135">
        <f t="shared" si="1508"/>
        <v>44166</v>
      </c>
      <c r="FK865" s="135">
        <f t="shared" si="1509"/>
        <v>44377</v>
      </c>
      <c r="FL865" s="112" t="b">
        <f t="shared" si="1510"/>
        <v>0</v>
      </c>
      <c r="FM865" s="113">
        <f t="shared" si="1511"/>
        <v>44166</v>
      </c>
      <c r="FN865" s="135">
        <f t="shared" si="1512"/>
        <v>44377</v>
      </c>
      <c r="FO865" s="148" t="b">
        <f>IFERROR(INDEX('Avtal för korttidsarbete'!R:R,MATCH(D865,'Avtal för korttidsarbete'!$G:$G,0)),TRUE)</f>
        <v>1</v>
      </c>
      <c r="FP865" s="135" t="str">
        <f>IF(FO865,"-",INDEX('Avtal för korttidsarbete'!$D:$D,MATCH(D865,'Avtal för korttidsarbete'!$G:$G,0)))</f>
        <v>-</v>
      </c>
      <c r="FQ865" s="113" t="b">
        <f>IFERROR(G865&gt;INDEX(Uppsägningar!E:E,MATCH(C865,Uppsägningar!C:C,0)),FALSE)</f>
        <v>0</v>
      </c>
    </row>
    <row r="866" spans="1:173" x14ac:dyDescent="0.25">
      <c r="A866" s="19">
        <v>850</v>
      </c>
      <c r="B866" s="20"/>
      <c r="C866" s="183"/>
      <c r="D866" s="66"/>
      <c r="E866" s="212">
        <f>IFERROR(INDEX(Admin!$C$7:$C$10,MATCH(FP866,TblNivåValTExt,0)),0)</f>
        <v>0</v>
      </c>
      <c r="F866" s="1"/>
      <c r="G866" s="1"/>
      <c r="H866" s="78"/>
      <c r="I866" s="181"/>
      <c r="J866" s="181"/>
      <c r="K866" s="182"/>
      <c r="L866" s="182"/>
      <c r="M866" s="181"/>
      <c r="N866" s="181"/>
      <c r="O866" s="181"/>
      <c r="P866" s="182"/>
      <c r="Q866" s="182"/>
      <c r="R866" s="181"/>
      <c r="S866" s="181"/>
      <c r="T866" s="181"/>
      <c r="U866" s="182"/>
      <c r="V866" s="182"/>
      <c r="W866" s="181"/>
      <c r="X866" s="181"/>
      <c r="Y866" s="181"/>
      <c r="Z866" s="182"/>
      <c r="AA866" s="182"/>
      <c r="AB866" s="181"/>
      <c r="AC866" s="181"/>
      <c r="AD866" s="181"/>
      <c r="AE866" s="182"/>
      <c r="AF866" s="182"/>
      <c r="AG866" s="181"/>
      <c r="AH866" s="181"/>
      <c r="AI866" s="181"/>
      <c r="AJ866" s="182"/>
      <c r="AK866" s="182"/>
      <c r="AL866" s="181"/>
      <c r="AM866" s="181"/>
      <c r="AN866" s="181"/>
      <c r="AO866" s="182"/>
      <c r="AP866" s="182"/>
      <c r="AQ866" s="181"/>
      <c r="AR866" s="181"/>
      <c r="AS866" s="181"/>
      <c r="AT866" s="182"/>
      <c r="AU866" s="182"/>
      <c r="AV866" s="181"/>
      <c r="AW866" s="181"/>
      <c r="AX866" s="181"/>
      <c r="AY866" s="182"/>
      <c r="AZ866" s="182"/>
      <c r="BA866" s="181"/>
      <c r="BB866" s="181"/>
      <c r="BC866" s="181"/>
      <c r="BD866" s="182"/>
      <c r="BE866" s="182"/>
      <c r="BF866" s="181"/>
      <c r="BG866" s="180">
        <f t="shared" si="1478"/>
        <v>0</v>
      </c>
      <c r="BH866" s="116" t="str">
        <f t="shared" si="1479"/>
        <v/>
      </c>
      <c r="BI866" s="80" t="b">
        <f t="shared" si="1427"/>
        <v>0</v>
      </c>
      <c r="BJ866" s="80" t="str">
        <f t="shared" si="1428"/>
        <v/>
      </c>
      <c r="BK866" s="80" t="b">
        <f t="shared" si="1480"/>
        <v>0</v>
      </c>
      <c r="BL866" s="13" t="str">
        <f t="shared" si="1429"/>
        <v/>
      </c>
      <c r="BM866" s="13" t="b">
        <f t="shared" si="1481"/>
        <v>0</v>
      </c>
      <c r="BN866" s="35" t="str">
        <f t="shared" si="1430"/>
        <v/>
      </c>
      <c r="BO866" s="13" t="b">
        <f t="shared" si="1431"/>
        <v>0</v>
      </c>
      <c r="BP866" s="35" t="str">
        <f t="shared" si="1432"/>
        <v/>
      </c>
      <c r="BQ866" s="13" t="b">
        <f t="shared" si="1433"/>
        <v>0</v>
      </c>
      <c r="BR866" s="35" t="str">
        <f t="shared" si="1434"/>
        <v/>
      </c>
      <c r="BS866" s="35" t="b">
        <f t="shared" si="1435"/>
        <v>0</v>
      </c>
      <c r="BT866" s="35" t="str">
        <f t="shared" si="1436"/>
        <v/>
      </c>
      <c r="BU866" s="35" t="b">
        <f t="shared" si="1437"/>
        <v>0</v>
      </c>
      <c r="BV866" s="35" t="str">
        <f t="shared" si="1438"/>
        <v/>
      </c>
      <c r="BW866" s="13" t="b">
        <f t="shared" si="1513"/>
        <v>0</v>
      </c>
      <c r="BX866" s="35" t="str">
        <f t="shared" si="1439"/>
        <v/>
      </c>
      <c r="BY866" s="265" t="b">
        <f t="shared" si="1482"/>
        <v>0</v>
      </c>
      <c r="BZ866" s="35" t="str">
        <f t="shared" si="1440"/>
        <v/>
      </c>
      <c r="CA866" s="265" t="b">
        <f t="shared" si="1483"/>
        <v>0</v>
      </c>
      <c r="CB866" s="35" t="str">
        <f t="shared" si="1441"/>
        <v/>
      </c>
      <c r="CC866" s="272" t="b">
        <f t="shared" si="1484"/>
        <v>0</v>
      </c>
      <c r="CD866" s="35" t="str">
        <f t="shared" si="1442"/>
        <v/>
      </c>
      <c r="CE866" s="13" t="b">
        <f t="shared" si="1443"/>
        <v>0</v>
      </c>
      <c r="CF866" s="35" t="str">
        <f t="shared" si="1444"/>
        <v/>
      </c>
      <c r="CG866" s="179">
        <f t="shared" si="1445"/>
        <v>0</v>
      </c>
      <c r="CH866" s="179">
        <f t="shared" si="1446"/>
        <v>0</v>
      </c>
      <c r="CI866" s="218">
        <f t="shared" si="1485"/>
        <v>0</v>
      </c>
      <c r="CJ866" s="218">
        <f t="shared" si="1486"/>
        <v>0</v>
      </c>
      <c r="CK866" s="218">
        <f t="shared" si="1487"/>
        <v>0</v>
      </c>
      <c r="CL866" s="218">
        <f t="shared" si="1488"/>
        <v>0</v>
      </c>
      <c r="CM866" s="218">
        <f t="shared" si="1489"/>
        <v>0</v>
      </c>
      <c r="CN866" s="218">
        <f t="shared" si="1490"/>
        <v>0</v>
      </c>
      <c r="CO866" s="218">
        <f t="shared" si="1491"/>
        <v>0</v>
      </c>
      <c r="CP866" s="218">
        <f t="shared" si="1492"/>
        <v>0</v>
      </c>
      <c r="CQ866" s="218">
        <f t="shared" si="1493"/>
        <v>0</v>
      </c>
      <c r="CR866" s="218">
        <f t="shared" si="1494"/>
        <v>0</v>
      </c>
      <c r="CS866" s="14">
        <f t="shared" si="1447"/>
        <v>0</v>
      </c>
      <c r="CT866" s="236">
        <f t="shared" si="1448"/>
        <v>0</v>
      </c>
      <c r="CU866" s="237">
        <f t="shared" si="1514"/>
        <v>0</v>
      </c>
      <c r="CV866" s="16">
        <f t="shared" si="1514"/>
        <v>0</v>
      </c>
      <c r="CW866" s="16">
        <f t="shared" si="1514"/>
        <v>0</v>
      </c>
      <c r="CX866" s="16">
        <f t="shared" si="1514"/>
        <v>0</v>
      </c>
      <c r="CY866" s="16">
        <f t="shared" si="1514"/>
        <v>0</v>
      </c>
      <c r="CZ866" s="16">
        <f t="shared" si="1514"/>
        <v>0</v>
      </c>
      <c r="DA866" s="16">
        <f t="shared" si="1514"/>
        <v>0</v>
      </c>
      <c r="DB866" s="16">
        <f t="shared" si="1514"/>
        <v>0</v>
      </c>
      <c r="DC866" s="16">
        <f t="shared" si="1514"/>
        <v>0</v>
      </c>
      <c r="DD866" s="238">
        <f t="shared" si="1514"/>
        <v>0</v>
      </c>
      <c r="DE866" s="232">
        <f t="shared" si="1515"/>
        <v>0</v>
      </c>
      <c r="DF866" s="132">
        <f t="shared" si="1515"/>
        <v>0</v>
      </c>
      <c r="DG866" s="132">
        <f t="shared" si="1515"/>
        <v>0</v>
      </c>
      <c r="DH866" s="132">
        <f t="shared" si="1515"/>
        <v>0</v>
      </c>
      <c r="DI866" s="132">
        <f t="shared" si="1515"/>
        <v>0</v>
      </c>
      <c r="DJ866" s="132">
        <f t="shared" si="1515"/>
        <v>0</v>
      </c>
      <c r="DK866" s="132">
        <f t="shared" si="1515"/>
        <v>0</v>
      </c>
      <c r="DL866" s="132">
        <f t="shared" si="1515"/>
        <v>0</v>
      </c>
      <c r="DM866" s="132">
        <f t="shared" si="1515"/>
        <v>0</v>
      </c>
      <c r="DN866" s="233">
        <f t="shared" si="1515"/>
        <v>0</v>
      </c>
      <c r="DO866" s="232">
        <f t="shared" si="1449"/>
        <v>0</v>
      </c>
      <c r="DP866" s="132">
        <f t="shared" si="1450"/>
        <v>0</v>
      </c>
      <c r="DQ866" s="132">
        <f t="shared" si="1451"/>
        <v>0</v>
      </c>
      <c r="DR866" s="132">
        <f t="shared" si="1452"/>
        <v>0</v>
      </c>
      <c r="DS866" s="132">
        <f t="shared" si="1453"/>
        <v>0</v>
      </c>
      <c r="DT866" s="132">
        <f t="shared" si="1454"/>
        <v>0</v>
      </c>
      <c r="DU866" s="132">
        <f t="shared" si="1455"/>
        <v>0</v>
      </c>
      <c r="DV866" s="132">
        <f t="shared" si="1456"/>
        <v>0</v>
      </c>
      <c r="DW866" s="132">
        <f t="shared" si="1457"/>
        <v>0</v>
      </c>
      <c r="DX866" s="233">
        <f t="shared" si="1458"/>
        <v>0</v>
      </c>
      <c r="DY866" s="231" t="b">
        <f t="shared" si="1495"/>
        <v>0</v>
      </c>
      <c r="DZ866" s="163"/>
      <c r="EA866" s="226" t="str">
        <f t="shared" si="1496"/>
        <v/>
      </c>
      <c r="EB866" s="178" t="str">
        <f t="shared" si="1497"/>
        <v/>
      </c>
      <c r="EC866" s="178" t="str">
        <f t="shared" si="1498"/>
        <v/>
      </c>
      <c r="ED866" s="178" t="str">
        <f t="shared" si="1499"/>
        <v/>
      </c>
      <c r="EE866" s="178" t="str">
        <f t="shared" si="1500"/>
        <v/>
      </c>
      <c r="EF866" s="178" t="str">
        <f t="shared" si="1501"/>
        <v/>
      </c>
      <c r="EG866" s="178" t="str">
        <f t="shared" si="1502"/>
        <v/>
      </c>
      <c r="EH866" s="178" t="str">
        <f t="shared" si="1503"/>
        <v/>
      </c>
      <c r="EI866" s="178" t="str">
        <f t="shared" si="1504"/>
        <v/>
      </c>
      <c r="EJ866" s="227" t="str">
        <f t="shared" si="1505"/>
        <v/>
      </c>
      <c r="EK866" s="230" t="str">
        <f t="shared" si="1459"/>
        <v/>
      </c>
      <c r="EL866" s="177" t="str">
        <f t="shared" si="1460"/>
        <v/>
      </c>
      <c r="EM866" s="177" t="str">
        <f t="shared" si="1461"/>
        <v/>
      </c>
      <c r="EN866" s="177" t="str">
        <f t="shared" si="1462"/>
        <v/>
      </c>
      <c r="EO866" s="177" t="str">
        <f t="shared" si="1463"/>
        <v/>
      </c>
      <c r="EP866" s="177" t="str">
        <f t="shared" si="1464"/>
        <v/>
      </c>
      <c r="EQ866" s="177" t="str">
        <f t="shared" si="1465"/>
        <v/>
      </c>
      <c r="ER866" s="177" t="str">
        <f t="shared" si="1466"/>
        <v/>
      </c>
      <c r="ES866" s="177" t="str">
        <f t="shared" si="1467"/>
        <v/>
      </c>
      <c r="ET866" s="177" t="str">
        <f t="shared" si="1468"/>
        <v/>
      </c>
      <c r="EU866" s="229" t="e">
        <f t="shared" si="1469"/>
        <v>#VALUE!</v>
      </c>
      <c r="EV866" s="27" t="e">
        <f t="shared" si="1470"/>
        <v>#VALUE!</v>
      </c>
      <c r="EW866" s="27" t="e">
        <f t="shared" si="1471"/>
        <v>#VALUE!</v>
      </c>
      <c r="EX866" s="28" t="e">
        <f t="shared" si="1472"/>
        <v>#VALUE!</v>
      </c>
      <c r="EY866" s="28" t="e">
        <f t="shared" si="1473"/>
        <v>#VALUE!</v>
      </c>
      <c r="EZ866" s="28" t="b">
        <f t="shared" si="1474"/>
        <v>0</v>
      </c>
      <c r="FA866" s="176" t="str">
        <f t="shared" si="1475"/>
        <v/>
      </c>
      <c r="FB866" s="27" t="e" cm="1">
        <f t="array" aca="1" ref="FB866" ca="1">TEXT(RIGHT(10-RIGHT(SUM(INDEX(1*(MID(MID(C866,1,1)*2,ROW(INDIRECT("1:"&amp;LEN(MID(C866,1,1)*2))),1)),,))+MID(C866,2,1)+
SUM(INDEX(1*(MID(MID(C866,3,1)*2,ROW(INDIRECT("1:"&amp;LEN(MID(C866,3,1)*2))),1)),,))+MID(C866,4,1)+
SUM(INDEX(1*(MID(MID(C866,5,1)*2,ROW(INDIRECT("1:"&amp;LEN(MID(C866,5,1)*2))),1)),,))+MID(C866,6,1)+
SUM(INDEX(1*(MID(MID(C866,8,1)*2,ROW(INDIRECT("1:"&amp;LEN(MID(C866,8,1)*2))),1)),,))+MID(C866,9,1)+
SUM(INDEX(1*(MID(MID(C866,10,1)*2,ROW(INDIRECT("1:"&amp;LEN(MID(C866,10,1)*2))),1)),,)),1),1),"0")</f>
        <v>#VALUE!</v>
      </c>
      <c r="FC866" s="27" t="str">
        <f t="shared" si="1476"/>
        <v/>
      </c>
      <c r="FD866" s="29" t="b">
        <f t="shared" si="1477"/>
        <v>0</v>
      </c>
      <c r="FE866" s="112" t="b">
        <f>IFERROR(MATCH(D866,'Avtal för korttidsarbete'!$G$13:$G$1012,0),TRUE)</f>
        <v>1</v>
      </c>
      <c r="FF866" s="112" t="b">
        <f t="shared" si="1506"/>
        <v>0</v>
      </c>
      <c r="FG866" s="113" t="str" cm="1">
        <f t="array" ref="FG866">IF(FE866=TRUE,"x",INDEX('Avtal för korttidsarbete'!$E$13:$E$1012,$FE866))</f>
        <v>x</v>
      </c>
      <c r="FH866" s="113" t="str" cm="1">
        <f t="array" ref="FH866">IF(FE866=TRUE,"x",INDEX('Avtal för korttidsarbete'!$F$13:$F$1012,$FE866))</f>
        <v>x</v>
      </c>
      <c r="FI866" s="112" t="b">
        <f t="shared" si="1507"/>
        <v>0</v>
      </c>
      <c r="FJ866" s="135">
        <f t="shared" si="1508"/>
        <v>44166</v>
      </c>
      <c r="FK866" s="135">
        <f t="shared" si="1509"/>
        <v>44377</v>
      </c>
      <c r="FL866" s="112" t="b">
        <f t="shared" si="1510"/>
        <v>0</v>
      </c>
      <c r="FM866" s="113">
        <f t="shared" si="1511"/>
        <v>44166</v>
      </c>
      <c r="FN866" s="135">
        <f t="shared" si="1512"/>
        <v>44377</v>
      </c>
      <c r="FO866" s="148" t="b">
        <f>IFERROR(INDEX('Avtal för korttidsarbete'!R:R,MATCH(D866,'Avtal för korttidsarbete'!$G:$G,0)),TRUE)</f>
        <v>1</v>
      </c>
      <c r="FP866" s="135" t="str">
        <f>IF(FO866,"-",INDEX('Avtal för korttidsarbete'!$D:$D,MATCH(D866,'Avtal för korttidsarbete'!$G:$G,0)))</f>
        <v>-</v>
      </c>
      <c r="FQ866" s="113" t="b">
        <f>IFERROR(G866&gt;INDEX(Uppsägningar!E:E,MATCH(C866,Uppsägningar!C:C,0)),FALSE)</f>
        <v>0</v>
      </c>
    </row>
    <row r="867" spans="1:173" x14ac:dyDescent="0.25">
      <c r="A867" s="19">
        <v>851</v>
      </c>
      <c r="B867" s="20"/>
      <c r="C867" s="183"/>
      <c r="D867" s="66"/>
      <c r="E867" s="212">
        <f>IFERROR(INDEX(Admin!$C$7:$C$10,MATCH(FP867,TblNivåValTExt,0)),0)</f>
        <v>0</v>
      </c>
      <c r="F867" s="1"/>
      <c r="G867" s="1"/>
      <c r="H867" s="78"/>
      <c r="I867" s="181"/>
      <c r="J867" s="181"/>
      <c r="K867" s="182"/>
      <c r="L867" s="182"/>
      <c r="M867" s="181"/>
      <c r="N867" s="181"/>
      <c r="O867" s="181"/>
      <c r="P867" s="182"/>
      <c r="Q867" s="182"/>
      <c r="R867" s="181"/>
      <c r="S867" s="181"/>
      <c r="T867" s="181"/>
      <c r="U867" s="182"/>
      <c r="V867" s="182"/>
      <c r="W867" s="181"/>
      <c r="X867" s="181"/>
      <c r="Y867" s="181"/>
      <c r="Z867" s="182"/>
      <c r="AA867" s="182"/>
      <c r="AB867" s="181"/>
      <c r="AC867" s="181"/>
      <c r="AD867" s="181"/>
      <c r="AE867" s="182"/>
      <c r="AF867" s="182"/>
      <c r="AG867" s="181"/>
      <c r="AH867" s="181"/>
      <c r="AI867" s="181"/>
      <c r="AJ867" s="182"/>
      <c r="AK867" s="182"/>
      <c r="AL867" s="181"/>
      <c r="AM867" s="181"/>
      <c r="AN867" s="181"/>
      <c r="AO867" s="182"/>
      <c r="AP867" s="182"/>
      <c r="AQ867" s="181"/>
      <c r="AR867" s="181"/>
      <c r="AS867" s="181"/>
      <c r="AT867" s="182"/>
      <c r="AU867" s="182"/>
      <c r="AV867" s="181"/>
      <c r="AW867" s="181"/>
      <c r="AX867" s="181"/>
      <c r="AY867" s="182"/>
      <c r="AZ867" s="182"/>
      <c r="BA867" s="181"/>
      <c r="BB867" s="181"/>
      <c r="BC867" s="181"/>
      <c r="BD867" s="182"/>
      <c r="BE867" s="182"/>
      <c r="BF867" s="181"/>
      <c r="BG867" s="180">
        <f t="shared" si="1478"/>
        <v>0</v>
      </c>
      <c r="BH867" s="116" t="str">
        <f t="shared" si="1479"/>
        <v/>
      </c>
      <c r="BI867" s="80" t="b">
        <f t="shared" si="1427"/>
        <v>0</v>
      </c>
      <c r="BJ867" s="80" t="str">
        <f t="shared" si="1428"/>
        <v/>
      </c>
      <c r="BK867" s="80" t="b">
        <f t="shared" si="1480"/>
        <v>0</v>
      </c>
      <c r="BL867" s="13" t="str">
        <f t="shared" si="1429"/>
        <v/>
      </c>
      <c r="BM867" s="13" t="b">
        <f t="shared" si="1481"/>
        <v>0</v>
      </c>
      <c r="BN867" s="35" t="str">
        <f t="shared" si="1430"/>
        <v/>
      </c>
      <c r="BO867" s="13" t="b">
        <f t="shared" si="1431"/>
        <v>0</v>
      </c>
      <c r="BP867" s="35" t="str">
        <f t="shared" si="1432"/>
        <v/>
      </c>
      <c r="BQ867" s="13" t="b">
        <f t="shared" si="1433"/>
        <v>0</v>
      </c>
      <c r="BR867" s="35" t="str">
        <f t="shared" si="1434"/>
        <v/>
      </c>
      <c r="BS867" s="35" t="b">
        <f t="shared" si="1435"/>
        <v>0</v>
      </c>
      <c r="BT867" s="35" t="str">
        <f t="shared" si="1436"/>
        <v/>
      </c>
      <c r="BU867" s="35" t="b">
        <f t="shared" si="1437"/>
        <v>0</v>
      </c>
      <c r="BV867" s="35" t="str">
        <f t="shared" si="1438"/>
        <v/>
      </c>
      <c r="BW867" s="13" t="b">
        <f t="shared" si="1513"/>
        <v>0</v>
      </c>
      <c r="BX867" s="35" t="str">
        <f t="shared" si="1439"/>
        <v/>
      </c>
      <c r="BY867" s="265" t="b">
        <f t="shared" si="1482"/>
        <v>0</v>
      </c>
      <c r="BZ867" s="35" t="str">
        <f t="shared" si="1440"/>
        <v/>
      </c>
      <c r="CA867" s="265" t="b">
        <f t="shared" si="1483"/>
        <v>0</v>
      </c>
      <c r="CB867" s="35" t="str">
        <f t="shared" si="1441"/>
        <v/>
      </c>
      <c r="CC867" s="272" t="b">
        <f t="shared" si="1484"/>
        <v>0</v>
      </c>
      <c r="CD867" s="35" t="str">
        <f t="shared" si="1442"/>
        <v/>
      </c>
      <c r="CE867" s="13" t="b">
        <f t="shared" si="1443"/>
        <v>0</v>
      </c>
      <c r="CF867" s="35" t="str">
        <f t="shared" si="1444"/>
        <v/>
      </c>
      <c r="CG867" s="179">
        <f t="shared" si="1445"/>
        <v>0</v>
      </c>
      <c r="CH867" s="179">
        <f t="shared" si="1446"/>
        <v>0</v>
      </c>
      <c r="CI867" s="218">
        <f t="shared" si="1485"/>
        <v>0</v>
      </c>
      <c r="CJ867" s="218">
        <f t="shared" si="1486"/>
        <v>0</v>
      </c>
      <c r="CK867" s="218">
        <f t="shared" si="1487"/>
        <v>0</v>
      </c>
      <c r="CL867" s="218">
        <f t="shared" si="1488"/>
        <v>0</v>
      </c>
      <c r="CM867" s="218">
        <f t="shared" si="1489"/>
        <v>0</v>
      </c>
      <c r="CN867" s="218">
        <f t="shared" si="1490"/>
        <v>0</v>
      </c>
      <c r="CO867" s="218">
        <f t="shared" si="1491"/>
        <v>0</v>
      </c>
      <c r="CP867" s="218">
        <f t="shared" si="1492"/>
        <v>0</v>
      </c>
      <c r="CQ867" s="218">
        <f t="shared" si="1493"/>
        <v>0</v>
      </c>
      <c r="CR867" s="218">
        <f t="shared" si="1494"/>
        <v>0</v>
      </c>
      <c r="CS867" s="14">
        <f t="shared" si="1447"/>
        <v>0</v>
      </c>
      <c r="CT867" s="236">
        <f t="shared" si="1448"/>
        <v>0</v>
      </c>
      <c r="CU867" s="237">
        <f t="shared" ref="CU867:DD876" si="1516">IF(AND($CS867,$CT867,CU$12),MAX(0,MIN(CU$10,$CT867)-MAX(CU$9,$CS867)+1),0)</f>
        <v>0</v>
      </c>
      <c r="CV867" s="16">
        <f t="shared" si="1516"/>
        <v>0</v>
      </c>
      <c r="CW867" s="16">
        <f t="shared" si="1516"/>
        <v>0</v>
      </c>
      <c r="CX867" s="16">
        <f t="shared" si="1516"/>
        <v>0</v>
      </c>
      <c r="CY867" s="16">
        <f t="shared" si="1516"/>
        <v>0</v>
      </c>
      <c r="CZ867" s="16">
        <f t="shared" si="1516"/>
        <v>0</v>
      </c>
      <c r="DA867" s="16">
        <f t="shared" si="1516"/>
        <v>0</v>
      </c>
      <c r="DB867" s="16">
        <f t="shared" si="1516"/>
        <v>0</v>
      </c>
      <c r="DC867" s="16">
        <f t="shared" si="1516"/>
        <v>0</v>
      </c>
      <c r="DD867" s="238">
        <f t="shared" si="1516"/>
        <v>0</v>
      </c>
      <c r="DE867" s="232">
        <f t="shared" ref="DE867:DN876" si="1517">IF($H867&lt;=0,0,MAX(0,MIN($H867,$DE$11)))</f>
        <v>0</v>
      </c>
      <c r="DF867" s="132">
        <f t="shared" si="1517"/>
        <v>0</v>
      </c>
      <c r="DG867" s="132">
        <f t="shared" si="1517"/>
        <v>0</v>
      </c>
      <c r="DH867" s="132">
        <f t="shared" si="1517"/>
        <v>0</v>
      </c>
      <c r="DI867" s="132">
        <f t="shared" si="1517"/>
        <v>0</v>
      </c>
      <c r="DJ867" s="132">
        <f t="shared" si="1517"/>
        <v>0</v>
      </c>
      <c r="DK867" s="132">
        <f t="shared" si="1517"/>
        <v>0</v>
      </c>
      <c r="DL867" s="132">
        <f t="shared" si="1517"/>
        <v>0</v>
      </c>
      <c r="DM867" s="132">
        <f t="shared" si="1517"/>
        <v>0</v>
      </c>
      <c r="DN867" s="233">
        <f t="shared" si="1517"/>
        <v>0</v>
      </c>
      <c r="DO867" s="232">
        <f t="shared" si="1449"/>
        <v>0</v>
      </c>
      <c r="DP867" s="132">
        <f t="shared" si="1450"/>
        <v>0</v>
      </c>
      <c r="DQ867" s="132">
        <f t="shared" si="1451"/>
        <v>0</v>
      </c>
      <c r="DR867" s="132">
        <f t="shared" si="1452"/>
        <v>0</v>
      </c>
      <c r="DS867" s="132">
        <f t="shared" si="1453"/>
        <v>0</v>
      </c>
      <c r="DT867" s="132">
        <f t="shared" si="1454"/>
        <v>0</v>
      </c>
      <c r="DU867" s="132">
        <f t="shared" si="1455"/>
        <v>0</v>
      </c>
      <c r="DV867" s="132">
        <f t="shared" si="1456"/>
        <v>0</v>
      </c>
      <c r="DW867" s="132">
        <f t="shared" si="1457"/>
        <v>0</v>
      </c>
      <c r="DX867" s="233">
        <f t="shared" si="1458"/>
        <v>0</v>
      </c>
      <c r="DY867" s="231" t="b">
        <f t="shared" si="1495"/>
        <v>0</v>
      </c>
      <c r="DZ867" s="163"/>
      <c r="EA867" s="226" t="str">
        <f t="shared" si="1496"/>
        <v/>
      </c>
      <c r="EB867" s="178" t="str">
        <f t="shared" si="1497"/>
        <v/>
      </c>
      <c r="EC867" s="178" t="str">
        <f t="shared" si="1498"/>
        <v/>
      </c>
      <c r="ED867" s="178" t="str">
        <f t="shared" si="1499"/>
        <v/>
      </c>
      <c r="EE867" s="178" t="str">
        <f t="shared" si="1500"/>
        <v/>
      </c>
      <c r="EF867" s="178" t="str">
        <f t="shared" si="1501"/>
        <v/>
      </c>
      <c r="EG867" s="178" t="str">
        <f t="shared" si="1502"/>
        <v/>
      </c>
      <c r="EH867" s="178" t="str">
        <f t="shared" si="1503"/>
        <v/>
      </c>
      <c r="EI867" s="178" t="str">
        <f t="shared" si="1504"/>
        <v/>
      </c>
      <c r="EJ867" s="227" t="str">
        <f t="shared" si="1505"/>
        <v/>
      </c>
      <c r="EK867" s="230" t="str">
        <f t="shared" si="1459"/>
        <v/>
      </c>
      <c r="EL867" s="177" t="str">
        <f t="shared" si="1460"/>
        <v/>
      </c>
      <c r="EM867" s="177" t="str">
        <f t="shared" si="1461"/>
        <v/>
      </c>
      <c r="EN867" s="177" t="str">
        <f t="shared" si="1462"/>
        <v/>
      </c>
      <c r="EO867" s="177" t="str">
        <f t="shared" si="1463"/>
        <v/>
      </c>
      <c r="EP867" s="177" t="str">
        <f t="shared" si="1464"/>
        <v/>
      </c>
      <c r="EQ867" s="177" t="str">
        <f t="shared" si="1465"/>
        <v/>
      </c>
      <c r="ER867" s="177" t="str">
        <f t="shared" si="1466"/>
        <v/>
      </c>
      <c r="ES867" s="177" t="str">
        <f t="shared" si="1467"/>
        <v/>
      </c>
      <c r="ET867" s="177" t="str">
        <f t="shared" si="1468"/>
        <v/>
      </c>
      <c r="EU867" s="229" t="e">
        <f t="shared" si="1469"/>
        <v>#VALUE!</v>
      </c>
      <c r="EV867" s="27" t="e">
        <f t="shared" si="1470"/>
        <v>#VALUE!</v>
      </c>
      <c r="EW867" s="27" t="e">
        <f t="shared" si="1471"/>
        <v>#VALUE!</v>
      </c>
      <c r="EX867" s="28" t="e">
        <f t="shared" si="1472"/>
        <v>#VALUE!</v>
      </c>
      <c r="EY867" s="28" t="e">
        <f t="shared" si="1473"/>
        <v>#VALUE!</v>
      </c>
      <c r="EZ867" s="28" t="b">
        <f t="shared" si="1474"/>
        <v>0</v>
      </c>
      <c r="FA867" s="176" t="str">
        <f t="shared" si="1475"/>
        <v/>
      </c>
      <c r="FB867" s="27" t="e" cm="1">
        <f t="array" aca="1" ref="FB867" ca="1">TEXT(RIGHT(10-RIGHT(SUM(INDEX(1*(MID(MID(C867,1,1)*2,ROW(INDIRECT("1:"&amp;LEN(MID(C867,1,1)*2))),1)),,))+MID(C867,2,1)+
SUM(INDEX(1*(MID(MID(C867,3,1)*2,ROW(INDIRECT("1:"&amp;LEN(MID(C867,3,1)*2))),1)),,))+MID(C867,4,1)+
SUM(INDEX(1*(MID(MID(C867,5,1)*2,ROW(INDIRECT("1:"&amp;LEN(MID(C867,5,1)*2))),1)),,))+MID(C867,6,1)+
SUM(INDEX(1*(MID(MID(C867,8,1)*2,ROW(INDIRECT("1:"&amp;LEN(MID(C867,8,1)*2))),1)),,))+MID(C867,9,1)+
SUM(INDEX(1*(MID(MID(C867,10,1)*2,ROW(INDIRECT("1:"&amp;LEN(MID(C867,10,1)*2))),1)),,)),1),1),"0")</f>
        <v>#VALUE!</v>
      </c>
      <c r="FC867" s="27" t="str">
        <f t="shared" si="1476"/>
        <v/>
      </c>
      <c r="FD867" s="29" t="b">
        <f t="shared" si="1477"/>
        <v>0</v>
      </c>
      <c r="FE867" s="112" t="b">
        <f>IFERROR(MATCH(D867,'Avtal för korttidsarbete'!$G$13:$G$1012,0),TRUE)</f>
        <v>1</v>
      </c>
      <c r="FF867" s="112" t="b">
        <f t="shared" si="1506"/>
        <v>0</v>
      </c>
      <c r="FG867" s="113" t="str" cm="1">
        <f t="array" ref="FG867">IF(FE867=TRUE,"x",INDEX('Avtal för korttidsarbete'!$E$13:$E$1012,$FE867))</f>
        <v>x</v>
      </c>
      <c r="FH867" s="113" t="str" cm="1">
        <f t="array" ref="FH867">IF(FE867=TRUE,"x",INDEX('Avtal för korttidsarbete'!$F$13:$F$1012,$FE867))</f>
        <v>x</v>
      </c>
      <c r="FI867" s="112" t="b">
        <f t="shared" si="1507"/>
        <v>0</v>
      </c>
      <c r="FJ867" s="135">
        <f t="shared" si="1508"/>
        <v>44166</v>
      </c>
      <c r="FK867" s="135">
        <f t="shared" si="1509"/>
        <v>44377</v>
      </c>
      <c r="FL867" s="112" t="b">
        <f t="shared" si="1510"/>
        <v>0</v>
      </c>
      <c r="FM867" s="113">
        <f t="shared" si="1511"/>
        <v>44166</v>
      </c>
      <c r="FN867" s="135">
        <f t="shared" si="1512"/>
        <v>44377</v>
      </c>
      <c r="FO867" s="148" t="b">
        <f>IFERROR(INDEX('Avtal för korttidsarbete'!R:R,MATCH(D867,'Avtal för korttidsarbete'!$G:$G,0)),TRUE)</f>
        <v>1</v>
      </c>
      <c r="FP867" s="135" t="str">
        <f>IF(FO867,"-",INDEX('Avtal för korttidsarbete'!$D:$D,MATCH(D867,'Avtal för korttidsarbete'!$G:$G,0)))</f>
        <v>-</v>
      </c>
      <c r="FQ867" s="113" t="b">
        <f>IFERROR(G867&gt;INDEX(Uppsägningar!E:E,MATCH(C867,Uppsägningar!C:C,0)),FALSE)</f>
        <v>0</v>
      </c>
    </row>
    <row r="868" spans="1:173" x14ac:dyDescent="0.25">
      <c r="A868" s="19">
        <v>852</v>
      </c>
      <c r="B868" s="20"/>
      <c r="C868" s="183"/>
      <c r="D868" s="66"/>
      <c r="E868" s="212">
        <f>IFERROR(INDEX(Admin!$C$7:$C$10,MATCH(FP868,TblNivåValTExt,0)),0)</f>
        <v>0</v>
      </c>
      <c r="F868" s="1"/>
      <c r="G868" s="1"/>
      <c r="H868" s="78"/>
      <c r="I868" s="181"/>
      <c r="J868" s="181"/>
      <c r="K868" s="182"/>
      <c r="L868" s="182"/>
      <c r="M868" s="181"/>
      <c r="N868" s="181"/>
      <c r="O868" s="181"/>
      <c r="P868" s="182"/>
      <c r="Q868" s="182"/>
      <c r="R868" s="181"/>
      <c r="S868" s="181"/>
      <c r="T868" s="181"/>
      <c r="U868" s="182"/>
      <c r="V868" s="182"/>
      <c r="W868" s="181"/>
      <c r="X868" s="181"/>
      <c r="Y868" s="181"/>
      <c r="Z868" s="182"/>
      <c r="AA868" s="182"/>
      <c r="AB868" s="181"/>
      <c r="AC868" s="181"/>
      <c r="AD868" s="181"/>
      <c r="AE868" s="182"/>
      <c r="AF868" s="182"/>
      <c r="AG868" s="181"/>
      <c r="AH868" s="181"/>
      <c r="AI868" s="181"/>
      <c r="AJ868" s="182"/>
      <c r="AK868" s="182"/>
      <c r="AL868" s="181"/>
      <c r="AM868" s="181"/>
      <c r="AN868" s="181"/>
      <c r="AO868" s="182"/>
      <c r="AP868" s="182"/>
      <c r="AQ868" s="181"/>
      <c r="AR868" s="181"/>
      <c r="AS868" s="181"/>
      <c r="AT868" s="182"/>
      <c r="AU868" s="182"/>
      <c r="AV868" s="181"/>
      <c r="AW868" s="181"/>
      <c r="AX868" s="181"/>
      <c r="AY868" s="182"/>
      <c r="AZ868" s="182"/>
      <c r="BA868" s="181"/>
      <c r="BB868" s="181"/>
      <c r="BC868" s="181"/>
      <c r="BD868" s="182"/>
      <c r="BE868" s="182"/>
      <c r="BF868" s="181"/>
      <c r="BG868" s="180">
        <f t="shared" si="1478"/>
        <v>0</v>
      </c>
      <c r="BH868" s="116" t="str">
        <f t="shared" si="1479"/>
        <v/>
      </c>
      <c r="BI868" s="80" t="b">
        <f t="shared" si="1427"/>
        <v>0</v>
      </c>
      <c r="BJ868" s="80" t="str">
        <f t="shared" si="1428"/>
        <v/>
      </c>
      <c r="BK868" s="80" t="b">
        <f t="shared" si="1480"/>
        <v>0</v>
      </c>
      <c r="BL868" s="13" t="str">
        <f t="shared" si="1429"/>
        <v/>
      </c>
      <c r="BM868" s="13" t="b">
        <f t="shared" si="1481"/>
        <v>0</v>
      </c>
      <c r="BN868" s="35" t="str">
        <f t="shared" si="1430"/>
        <v/>
      </c>
      <c r="BO868" s="13" t="b">
        <f t="shared" si="1431"/>
        <v>0</v>
      </c>
      <c r="BP868" s="35" t="str">
        <f t="shared" si="1432"/>
        <v/>
      </c>
      <c r="BQ868" s="13" t="b">
        <f t="shared" si="1433"/>
        <v>0</v>
      </c>
      <c r="BR868" s="35" t="str">
        <f t="shared" si="1434"/>
        <v/>
      </c>
      <c r="BS868" s="35" t="b">
        <f t="shared" si="1435"/>
        <v>0</v>
      </c>
      <c r="BT868" s="35" t="str">
        <f t="shared" si="1436"/>
        <v/>
      </c>
      <c r="BU868" s="35" t="b">
        <f t="shared" si="1437"/>
        <v>0</v>
      </c>
      <c r="BV868" s="35" t="str">
        <f t="shared" si="1438"/>
        <v/>
      </c>
      <c r="BW868" s="13" t="b">
        <f t="shared" si="1513"/>
        <v>0</v>
      </c>
      <c r="BX868" s="35" t="str">
        <f t="shared" si="1439"/>
        <v/>
      </c>
      <c r="BY868" s="265" t="b">
        <f t="shared" si="1482"/>
        <v>0</v>
      </c>
      <c r="BZ868" s="35" t="str">
        <f t="shared" si="1440"/>
        <v/>
      </c>
      <c r="CA868" s="265" t="b">
        <f t="shared" si="1483"/>
        <v>0</v>
      </c>
      <c r="CB868" s="35" t="str">
        <f t="shared" si="1441"/>
        <v/>
      </c>
      <c r="CC868" s="272" t="b">
        <f t="shared" si="1484"/>
        <v>0</v>
      </c>
      <c r="CD868" s="35" t="str">
        <f t="shared" si="1442"/>
        <v/>
      </c>
      <c r="CE868" s="13" t="b">
        <f t="shared" si="1443"/>
        <v>0</v>
      </c>
      <c r="CF868" s="35" t="str">
        <f t="shared" si="1444"/>
        <v/>
      </c>
      <c r="CG868" s="179">
        <f t="shared" si="1445"/>
        <v>0</v>
      </c>
      <c r="CH868" s="179">
        <f t="shared" si="1446"/>
        <v>0</v>
      </c>
      <c r="CI868" s="218">
        <f t="shared" si="1485"/>
        <v>0</v>
      </c>
      <c r="CJ868" s="218">
        <f t="shared" si="1486"/>
        <v>0</v>
      </c>
      <c r="CK868" s="218">
        <f t="shared" si="1487"/>
        <v>0</v>
      </c>
      <c r="CL868" s="218">
        <f t="shared" si="1488"/>
        <v>0</v>
      </c>
      <c r="CM868" s="218">
        <f t="shared" si="1489"/>
        <v>0</v>
      </c>
      <c r="CN868" s="218">
        <f t="shared" si="1490"/>
        <v>0</v>
      </c>
      <c r="CO868" s="218">
        <f t="shared" si="1491"/>
        <v>0</v>
      </c>
      <c r="CP868" s="218">
        <f t="shared" si="1492"/>
        <v>0</v>
      </c>
      <c r="CQ868" s="218">
        <f t="shared" si="1493"/>
        <v>0</v>
      </c>
      <c r="CR868" s="218">
        <f t="shared" si="1494"/>
        <v>0</v>
      </c>
      <c r="CS868" s="14">
        <f t="shared" si="1447"/>
        <v>0</v>
      </c>
      <c r="CT868" s="236">
        <f t="shared" si="1448"/>
        <v>0</v>
      </c>
      <c r="CU868" s="237">
        <f t="shared" si="1516"/>
        <v>0</v>
      </c>
      <c r="CV868" s="16">
        <f t="shared" si="1516"/>
        <v>0</v>
      </c>
      <c r="CW868" s="16">
        <f t="shared" si="1516"/>
        <v>0</v>
      </c>
      <c r="CX868" s="16">
        <f t="shared" si="1516"/>
        <v>0</v>
      </c>
      <c r="CY868" s="16">
        <f t="shared" si="1516"/>
        <v>0</v>
      </c>
      <c r="CZ868" s="16">
        <f t="shared" si="1516"/>
        <v>0</v>
      </c>
      <c r="DA868" s="16">
        <f t="shared" si="1516"/>
        <v>0</v>
      </c>
      <c r="DB868" s="16">
        <f t="shared" si="1516"/>
        <v>0</v>
      </c>
      <c r="DC868" s="16">
        <f t="shared" si="1516"/>
        <v>0</v>
      </c>
      <c r="DD868" s="238">
        <f t="shared" si="1516"/>
        <v>0</v>
      </c>
      <c r="DE868" s="232">
        <f t="shared" si="1517"/>
        <v>0</v>
      </c>
      <c r="DF868" s="132">
        <f t="shared" si="1517"/>
        <v>0</v>
      </c>
      <c r="DG868" s="132">
        <f t="shared" si="1517"/>
        <v>0</v>
      </c>
      <c r="DH868" s="132">
        <f t="shared" si="1517"/>
        <v>0</v>
      </c>
      <c r="DI868" s="132">
        <f t="shared" si="1517"/>
        <v>0</v>
      </c>
      <c r="DJ868" s="132">
        <f t="shared" si="1517"/>
        <v>0</v>
      </c>
      <c r="DK868" s="132">
        <f t="shared" si="1517"/>
        <v>0</v>
      </c>
      <c r="DL868" s="132">
        <f t="shared" si="1517"/>
        <v>0</v>
      </c>
      <c r="DM868" s="132">
        <f t="shared" si="1517"/>
        <v>0</v>
      </c>
      <c r="DN868" s="233">
        <f t="shared" si="1517"/>
        <v>0</v>
      </c>
      <c r="DO868" s="232">
        <f t="shared" si="1449"/>
        <v>0</v>
      </c>
      <c r="DP868" s="132">
        <f t="shared" si="1450"/>
        <v>0</v>
      </c>
      <c r="DQ868" s="132">
        <f t="shared" si="1451"/>
        <v>0</v>
      </c>
      <c r="DR868" s="132">
        <f t="shared" si="1452"/>
        <v>0</v>
      </c>
      <c r="DS868" s="132">
        <f t="shared" si="1453"/>
        <v>0</v>
      </c>
      <c r="DT868" s="132">
        <f t="shared" si="1454"/>
        <v>0</v>
      </c>
      <c r="DU868" s="132">
        <f t="shared" si="1455"/>
        <v>0</v>
      </c>
      <c r="DV868" s="132">
        <f t="shared" si="1456"/>
        <v>0</v>
      </c>
      <c r="DW868" s="132">
        <f t="shared" si="1457"/>
        <v>0</v>
      </c>
      <c r="DX868" s="233">
        <f t="shared" si="1458"/>
        <v>0</v>
      </c>
      <c r="DY868" s="231" t="b">
        <f t="shared" si="1495"/>
        <v>0</v>
      </c>
      <c r="DZ868" s="163"/>
      <c r="EA868" s="226" t="str">
        <f t="shared" si="1496"/>
        <v/>
      </c>
      <c r="EB868" s="178" t="str">
        <f t="shared" si="1497"/>
        <v/>
      </c>
      <c r="EC868" s="178" t="str">
        <f t="shared" si="1498"/>
        <v/>
      </c>
      <c r="ED868" s="178" t="str">
        <f t="shared" si="1499"/>
        <v/>
      </c>
      <c r="EE868" s="178" t="str">
        <f t="shared" si="1500"/>
        <v/>
      </c>
      <c r="EF868" s="178" t="str">
        <f t="shared" si="1501"/>
        <v/>
      </c>
      <c r="EG868" s="178" t="str">
        <f t="shared" si="1502"/>
        <v/>
      </c>
      <c r="EH868" s="178" t="str">
        <f t="shared" si="1503"/>
        <v/>
      </c>
      <c r="EI868" s="178" t="str">
        <f t="shared" si="1504"/>
        <v/>
      </c>
      <c r="EJ868" s="227" t="str">
        <f t="shared" si="1505"/>
        <v/>
      </c>
      <c r="EK868" s="230" t="str">
        <f t="shared" si="1459"/>
        <v/>
      </c>
      <c r="EL868" s="177" t="str">
        <f t="shared" si="1460"/>
        <v/>
      </c>
      <c r="EM868" s="177" t="str">
        <f t="shared" si="1461"/>
        <v/>
      </c>
      <c r="EN868" s="177" t="str">
        <f t="shared" si="1462"/>
        <v/>
      </c>
      <c r="EO868" s="177" t="str">
        <f t="shared" si="1463"/>
        <v/>
      </c>
      <c r="EP868" s="177" t="str">
        <f t="shared" si="1464"/>
        <v/>
      </c>
      <c r="EQ868" s="177" t="str">
        <f t="shared" si="1465"/>
        <v/>
      </c>
      <c r="ER868" s="177" t="str">
        <f t="shared" si="1466"/>
        <v/>
      </c>
      <c r="ES868" s="177" t="str">
        <f t="shared" si="1467"/>
        <v/>
      </c>
      <c r="ET868" s="177" t="str">
        <f t="shared" si="1468"/>
        <v/>
      </c>
      <c r="EU868" s="229" t="e">
        <f t="shared" si="1469"/>
        <v>#VALUE!</v>
      </c>
      <c r="EV868" s="27" t="e">
        <f t="shared" si="1470"/>
        <v>#VALUE!</v>
      </c>
      <c r="EW868" s="27" t="e">
        <f t="shared" si="1471"/>
        <v>#VALUE!</v>
      </c>
      <c r="EX868" s="28" t="e">
        <f t="shared" si="1472"/>
        <v>#VALUE!</v>
      </c>
      <c r="EY868" s="28" t="e">
        <f t="shared" si="1473"/>
        <v>#VALUE!</v>
      </c>
      <c r="EZ868" s="28" t="b">
        <f t="shared" si="1474"/>
        <v>0</v>
      </c>
      <c r="FA868" s="176" t="str">
        <f t="shared" si="1475"/>
        <v/>
      </c>
      <c r="FB868" s="27" t="e" cm="1">
        <f t="array" aca="1" ref="FB868" ca="1">TEXT(RIGHT(10-RIGHT(SUM(INDEX(1*(MID(MID(C868,1,1)*2,ROW(INDIRECT("1:"&amp;LEN(MID(C868,1,1)*2))),1)),,))+MID(C868,2,1)+
SUM(INDEX(1*(MID(MID(C868,3,1)*2,ROW(INDIRECT("1:"&amp;LEN(MID(C868,3,1)*2))),1)),,))+MID(C868,4,1)+
SUM(INDEX(1*(MID(MID(C868,5,1)*2,ROW(INDIRECT("1:"&amp;LEN(MID(C868,5,1)*2))),1)),,))+MID(C868,6,1)+
SUM(INDEX(1*(MID(MID(C868,8,1)*2,ROW(INDIRECT("1:"&amp;LEN(MID(C868,8,1)*2))),1)),,))+MID(C868,9,1)+
SUM(INDEX(1*(MID(MID(C868,10,1)*2,ROW(INDIRECT("1:"&amp;LEN(MID(C868,10,1)*2))),1)),,)),1),1),"0")</f>
        <v>#VALUE!</v>
      </c>
      <c r="FC868" s="27" t="str">
        <f t="shared" si="1476"/>
        <v/>
      </c>
      <c r="FD868" s="29" t="b">
        <f t="shared" si="1477"/>
        <v>0</v>
      </c>
      <c r="FE868" s="112" t="b">
        <f>IFERROR(MATCH(D868,'Avtal för korttidsarbete'!$G$13:$G$1012,0),TRUE)</f>
        <v>1</v>
      </c>
      <c r="FF868" s="112" t="b">
        <f t="shared" si="1506"/>
        <v>0</v>
      </c>
      <c r="FG868" s="113" t="str" cm="1">
        <f t="array" ref="FG868">IF(FE868=TRUE,"x",INDEX('Avtal för korttidsarbete'!$E$13:$E$1012,$FE868))</f>
        <v>x</v>
      </c>
      <c r="FH868" s="113" t="str" cm="1">
        <f t="array" ref="FH868">IF(FE868=TRUE,"x",INDEX('Avtal för korttidsarbete'!$F$13:$F$1012,$FE868))</f>
        <v>x</v>
      </c>
      <c r="FI868" s="112" t="b">
        <f t="shared" si="1507"/>
        <v>0</v>
      </c>
      <c r="FJ868" s="135">
        <f t="shared" si="1508"/>
        <v>44166</v>
      </c>
      <c r="FK868" s="135">
        <f t="shared" si="1509"/>
        <v>44377</v>
      </c>
      <c r="FL868" s="112" t="b">
        <f t="shared" si="1510"/>
        <v>0</v>
      </c>
      <c r="FM868" s="113">
        <f t="shared" si="1511"/>
        <v>44166</v>
      </c>
      <c r="FN868" s="135">
        <f t="shared" si="1512"/>
        <v>44377</v>
      </c>
      <c r="FO868" s="148" t="b">
        <f>IFERROR(INDEX('Avtal för korttidsarbete'!R:R,MATCH(D868,'Avtal för korttidsarbete'!$G:$G,0)),TRUE)</f>
        <v>1</v>
      </c>
      <c r="FP868" s="135" t="str">
        <f>IF(FO868,"-",INDEX('Avtal för korttidsarbete'!$D:$D,MATCH(D868,'Avtal för korttidsarbete'!$G:$G,0)))</f>
        <v>-</v>
      </c>
      <c r="FQ868" s="113" t="b">
        <f>IFERROR(G868&gt;INDEX(Uppsägningar!E:E,MATCH(C868,Uppsägningar!C:C,0)),FALSE)</f>
        <v>0</v>
      </c>
    </row>
    <row r="869" spans="1:173" x14ac:dyDescent="0.25">
      <c r="A869" s="19">
        <v>853</v>
      </c>
      <c r="B869" s="20"/>
      <c r="C869" s="183"/>
      <c r="D869" s="66"/>
      <c r="E869" s="212">
        <f>IFERROR(INDEX(Admin!$C$7:$C$10,MATCH(FP869,TblNivåValTExt,0)),0)</f>
        <v>0</v>
      </c>
      <c r="F869" s="1"/>
      <c r="G869" s="1"/>
      <c r="H869" s="78"/>
      <c r="I869" s="181"/>
      <c r="J869" s="181"/>
      <c r="K869" s="182"/>
      <c r="L869" s="182"/>
      <c r="M869" s="181"/>
      <c r="N869" s="181"/>
      <c r="O869" s="181"/>
      <c r="P869" s="182"/>
      <c r="Q869" s="182"/>
      <c r="R869" s="181"/>
      <c r="S869" s="181"/>
      <c r="T869" s="181"/>
      <c r="U869" s="182"/>
      <c r="V869" s="182"/>
      <c r="W869" s="181"/>
      <c r="X869" s="181"/>
      <c r="Y869" s="181"/>
      <c r="Z869" s="182"/>
      <c r="AA869" s="182"/>
      <c r="AB869" s="181"/>
      <c r="AC869" s="181"/>
      <c r="AD869" s="181"/>
      <c r="AE869" s="182"/>
      <c r="AF869" s="182"/>
      <c r="AG869" s="181"/>
      <c r="AH869" s="181"/>
      <c r="AI869" s="181"/>
      <c r="AJ869" s="182"/>
      <c r="AK869" s="182"/>
      <c r="AL869" s="181"/>
      <c r="AM869" s="181"/>
      <c r="AN869" s="181"/>
      <c r="AO869" s="182"/>
      <c r="AP869" s="182"/>
      <c r="AQ869" s="181"/>
      <c r="AR869" s="181"/>
      <c r="AS869" s="181"/>
      <c r="AT869" s="182"/>
      <c r="AU869" s="182"/>
      <c r="AV869" s="181"/>
      <c r="AW869" s="181"/>
      <c r="AX869" s="181"/>
      <c r="AY869" s="182"/>
      <c r="AZ869" s="182"/>
      <c r="BA869" s="181"/>
      <c r="BB869" s="181"/>
      <c r="BC869" s="181"/>
      <c r="BD869" s="182"/>
      <c r="BE869" s="182"/>
      <c r="BF869" s="181"/>
      <c r="BG869" s="180">
        <f t="shared" si="1478"/>
        <v>0</v>
      </c>
      <c r="BH869" s="116" t="str">
        <f t="shared" si="1479"/>
        <v/>
      </c>
      <c r="BI869" s="80" t="b">
        <f t="shared" si="1427"/>
        <v>0</v>
      </c>
      <c r="BJ869" s="80" t="str">
        <f t="shared" si="1428"/>
        <v/>
      </c>
      <c r="BK869" s="80" t="b">
        <f t="shared" si="1480"/>
        <v>0</v>
      </c>
      <c r="BL869" s="13" t="str">
        <f t="shared" si="1429"/>
        <v/>
      </c>
      <c r="BM869" s="13" t="b">
        <f t="shared" si="1481"/>
        <v>0</v>
      </c>
      <c r="BN869" s="35" t="str">
        <f t="shared" si="1430"/>
        <v/>
      </c>
      <c r="BO869" s="13" t="b">
        <f t="shared" si="1431"/>
        <v>0</v>
      </c>
      <c r="BP869" s="35" t="str">
        <f t="shared" si="1432"/>
        <v/>
      </c>
      <c r="BQ869" s="13" t="b">
        <f t="shared" si="1433"/>
        <v>0</v>
      </c>
      <c r="BR869" s="35" t="str">
        <f t="shared" si="1434"/>
        <v/>
      </c>
      <c r="BS869" s="35" t="b">
        <f t="shared" si="1435"/>
        <v>0</v>
      </c>
      <c r="BT869" s="35" t="str">
        <f t="shared" si="1436"/>
        <v/>
      </c>
      <c r="BU869" s="35" t="b">
        <f t="shared" si="1437"/>
        <v>0</v>
      </c>
      <c r="BV869" s="35" t="str">
        <f t="shared" si="1438"/>
        <v/>
      </c>
      <c r="BW869" s="13" t="b">
        <f t="shared" si="1513"/>
        <v>0</v>
      </c>
      <c r="BX869" s="35" t="str">
        <f t="shared" si="1439"/>
        <v/>
      </c>
      <c r="BY869" s="265" t="b">
        <f t="shared" si="1482"/>
        <v>0</v>
      </c>
      <c r="BZ869" s="35" t="str">
        <f t="shared" si="1440"/>
        <v/>
      </c>
      <c r="CA869" s="265" t="b">
        <f t="shared" si="1483"/>
        <v>0</v>
      </c>
      <c r="CB869" s="35" t="str">
        <f t="shared" si="1441"/>
        <v/>
      </c>
      <c r="CC869" s="272" t="b">
        <f t="shared" si="1484"/>
        <v>0</v>
      </c>
      <c r="CD869" s="35" t="str">
        <f t="shared" si="1442"/>
        <v/>
      </c>
      <c r="CE869" s="13" t="b">
        <f t="shared" si="1443"/>
        <v>0</v>
      </c>
      <c r="CF869" s="35" t="str">
        <f t="shared" si="1444"/>
        <v/>
      </c>
      <c r="CG869" s="179">
        <f t="shared" si="1445"/>
        <v>0</v>
      </c>
      <c r="CH869" s="179">
        <f t="shared" si="1446"/>
        <v>0</v>
      </c>
      <c r="CI869" s="218">
        <f t="shared" si="1485"/>
        <v>0</v>
      </c>
      <c r="CJ869" s="218">
        <f t="shared" si="1486"/>
        <v>0</v>
      </c>
      <c r="CK869" s="218">
        <f t="shared" si="1487"/>
        <v>0</v>
      </c>
      <c r="CL869" s="218">
        <f t="shared" si="1488"/>
        <v>0</v>
      </c>
      <c r="CM869" s="218">
        <f t="shared" si="1489"/>
        <v>0</v>
      </c>
      <c r="CN869" s="218">
        <f t="shared" si="1490"/>
        <v>0</v>
      </c>
      <c r="CO869" s="218">
        <f t="shared" si="1491"/>
        <v>0</v>
      </c>
      <c r="CP869" s="218">
        <f t="shared" si="1492"/>
        <v>0</v>
      </c>
      <c r="CQ869" s="218">
        <f t="shared" si="1493"/>
        <v>0</v>
      </c>
      <c r="CR869" s="218">
        <f t="shared" si="1494"/>
        <v>0</v>
      </c>
      <c r="CS869" s="14">
        <f t="shared" si="1447"/>
        <v>0</v>
      </c>
      <c r="CT869" s="236">
        <f t="shared" si="1448"/>
        <v>0</v>
      </c>
      <c r="CU869" s="237">
        <f t="shared" si="1516"/>
        <v>0</v>
      </c>
      <c r="CV869" s="16">
        <f t="shared" si="1516"/>
        <v>0</v>
      </c>
      <c r="CW869" s="16">
        <f t="shared" si="1516"/>
        <v>0</v>
      </c>
      <c r="CX869" s="16">
        <f t="shared" si="1516"/>
        <v>0</v>
      </c>
      <c r="CY869" s="16">
        <f t="shared" si="1516"/>
        <v>0</v>
      </c>
      <c r="CZ869" s="16">
        <f t="shared" si="1516"/>
        <v>0</v>
      </c>
      <c r="DA869" s="16">
        <f t="shared" si="1516"/>
        <v>0</v>
      </c>
      <c r="DB869" s="16">
        <f t="shared" si="1516"/>
        <v>0</v>
      </c>
      <c r="DC869" s="16">
        <f t="shared" si="1516"/>
        <v>0</v>
      </c>
      <c r="DD869" s="238">
        <f t="shared" si="1516"/>
        <v>0</v>
      </c>
      <c r="DE869" s="232">
        <f t="shared" si="1517"/>
        <v>0</v>
      </c>
      <c r="DF869" s="132">
        <f t="shared" si="1517"/>
        <v>0</v>
      </c>
      <c r="DG869" s="132">
        <f t="shared" si="1517"/>
        <v>0</v>
      </c>
      <c r="DH869" s="132">
        <f t="shared" si="1517"/>
        <v>0</v>
      </c>
      <c r="DI869" s="132">
        <f t="shared" si="1517"/>
        <v>0</v>
      </c>
      <c r="DJ869" s="132">
        <f t="shared" si="1517"/>
        <v>0</v>
      </c>
      <c r="DK869" s="132">
        <f t="shared" si="1517"/>
        <v>0</v>
      </c>
      <c r="DL869" s="132">
        <f t="shared" si="1517"/>
        <v>0</v>
      </c>
      <c r="DM869" s="132">
        <f t="shared" si="1517"/>
        <v>0</v>
      </c>
      <c r="DN869" s="233">
        <f t="shared" si="1517"/>
        <v>0</v>
      </c>
      <c r="DO869" s="232">
        <f t="shared" si="1449"/>
        <v>0</v>
      </c>
      <c r="DP869" s="132">
        <f t="shared" si="1450"/>
        <v>0</v>
      </c>
      <c r="DQ869" s="132">
        <f t="shared" si="1451"/>
        <v>0</v>
      </c>
      <c r="DR869" s="132">
        <f t="shared" si="1452"/>
        <v>0</v>
      </c>
      <c r="DS869" s="132">
        <f t="shared" si="1453"/>
        <v>0</v>
      </c>
      <c r="DT869" s="132">
        <f t="shared" si="1454"/>
        <v>0</v>
      </c>
      <c r="DU869" s="132">
        <f t="shared" si="1455"/>
        <v>0</v>
      </c>
      <c r="DV869" s="132">
        <f t="shared" si="1456"/>
        <v>0</v>
      </c>
      <c r="DW869" s="132">
        <f t="shared" si="1457"/>
        <v>0</v>
      </c>
      <c r="DX869" s="233">
        <f t="shared" si="1458"/>
        <v>0</v>
      </c>
      <c r="DY869" s="231" t="b">
        <f t="shared" si="1495"/>
        <v>0</v>
      </c>
      <c r="DZ869" s="163"/>
      <c r="EA869" s="226" t="str">
        <f t="shared" si="1496"/>
        <v/>
      </c>
      <c r="EB869" s="178" t="str">
        <f t="shared" si="1497"/>
        <v/>
      </c>
      <c r="EC869" s="178" t="str">
        <f t="shared" si="1498"/>
        <v/>
      </c>
      <c r="ED869" s="178" t="str">
        <f t="shared" si="1499"/>
        <v/>
      </c>
      <c r="EE869" s="178" t="str">
        <f t="shared" si="1500"/>
        <v/>
      </c>
      <c r="EF869" s="178" t="str">
        <f t="shared" si="1501"/>
        <v/>
      </c>
      <c r="EG869" s="178" t="str">
        <f t="shared" si="1502"/>
        <v/>
      </c>
      <c r="EH869" s="178" t="str">
        <f t="shared" si="1503"/>
        <v/>
      </c>
      <c r="EI869" s="178" t="str">
        <f t="shared" si="1504"/>
        <v/>
      </c>
      <c r="EJ869" s="227" t="str">
        <f t="shared" si="1505"/>
        <v/>
      </c>
      <c r="EK869" s="230" t="str">
        <f t="shared" si="1459"/>
        <v/>
      </c>
      <c r="EL869" s="177" t="str">
        <f t="shared" si="1460"/>
        <v/>
      </c>
      <c r="EM869" s="177" t="str">
        <f t="shared" si="1461"/>
        <v/>
      </c>
      <c r="EN869" s="177" t="str">
        <f t="shared" si="1462"/>
        <v/>
      </c>
      <c r="EO869" s="177" t="str">
        <f t="shared" si="1463"/>
        <v/>
      </c>
      <c r="EP869" s="177" t="str">
        <f t="shared" si="1464"/>
        <v/>
      </c>
      <c r="EQ869" s="177" t="str">
        <f t="shared" si="1465"/>
        <v/>
      </c>
      <c r="ER869" s="177" t="str">
        <f t="shared" si="1466"/>
        <v/>
      </c>
      <c r="ES869" s="177" t="str">
        <f t="shared" si="1467"/>
        <v/>
      </c>
      <c r="ET869" s="177" t="str">
        <f t="shared" si="1468"/>
        <v/>
      </c>
      <c r="EU869" s="229" t="e">
        <f t="shared" si="1469"/>
        <v>#VALUE!</v>
      </c>
      <c r="EV869" s="27" t="e">
        <f t="shared" si="1470"/>
        <v>#VALUE!</v>
      </c>
      <c r="EW869" s="27" t="e">
        <f t="shared" si="1471"/>
        <v>#VALUE!</v>
      </c>
      <c r="EX869" s="28" t="e">
        <f t="shared" si="1472"/>
        <v>#VALUE!</v>
      </c>
      <c r="EY869" s="28" t="e">
        <f t="shared" si="1473"/>
        <v>#VALUE!</v>
      </c>
      <c r="EZ869" s="28" t="b">
        <f t="shared" si="1474"/>
        <v>0</v>
      </c>
      <c r="FA869" s="176" t="str">
        <f t="shared" si="1475"/>
        <v/>
      </c>
      <c r="FB869" s="27" t="e" cm="1">
        <f t="array" aca="1" ref="FB869" ca="1">TEXT(RIGHT(10-RIGHT(SUM(INDEX(1*(MID(MID(C869,1,1)*2,ROW(INDIRECT("1:"&amp;LEN(MID(C869,1,1)*2))),1)),,))+MID(C869,2,1)+
SUM(INDEX(1*(MID(MID(C869,3,1)*2,ROW(INDIRECT("1:"&amp;LEN(MID(C869,3,1)*2))),1)),,))+MID(C869,4,1)+
SUM(INDEX(1*(MID(MID(C869,5,1)*2,ROW(INDIRECT("1:"&amp;LEN(MID(C869,5,1)*2))),1)),,))+MID(C869,6,1)+
SUM(INDEX(1*(MID(MID(C869,8,1)*2,ROW(INDIRECT("1:"&amp;LEN(MID(C869,8,1)*2))),1)),,))+MID(C869,9,1)+
SUM(INDEX(1*(MID(MID(C869,10,1)*2,ROW(INDIRECT("1:"&amp;LEN(MID(C869,10,1)*2))),1)),,)),1),1),"0")</f>
        <v>#VALUE!</v>
      </c>
      <c r="FC869" s="27" t="str">
        <f t="shared" si="1476"/>
        <v/>
      </c>
      <c r="FD869" s="29" t="b">
        <f t="shared" si="1477"/>
        <v>0</v>
      </c>
      <c r="FE869" s="112" t="b">
        <f>IFERROR(MATCH(D869,'Avtal för korttidsarbete'!$G$13:$G$1012,0),TRUE)</f>
        <v>1</v>
      </c>
      <c r="FF869" s="112" t="b">
        <f t="shared" si="1506"/>
        <v>0</v>
      </c>
      <c r="FG869" s="113" t="str" cm="1">
        <f t="array" ref="FG869">IF(FE869=TRUE,"x",INDEX('Avtal för korttidsarbete'!$E$13:$E$1012,$FE869))</f>
        <v>x</v>
      </c>
      <c r="FH869" s="113" t="str" cm="1">
        <f t="array" ref="FH869">IF(FE869=TRUE,"x",INDEX('Avtal för korttidsarbete'!$F$13:$F$1012,$FE869))</f>
        <v>x</v>
      </c>
      <c r="FI869" s="112" t="b">
        <f t="shared" si="1507"/>
        <v>0</v>
      </c>
      <c r="FJ869" s="135">
        <f t="shared" si="1508"/>
        <v>44166</v>
      </c>
      <c r="FK869" s="135">
        <f t="shared" si="1509"/>
        <v>44377</v>
      </c>
      <c r="FL869" s="112" t="b">
        <f t="shared" si="1510"/>
        <v>0</v>
      </c>
      <c r="FM869" s="113">
        <f t="shared" si="1511"/>
        <v>44166</v>
      </c>
      <c r="FN869" s="135">
        <f t="shared" si="1512"/>
        <v>44377</v>
      </c>
      <c r="FO869" s="148" t="b">
        <f>IFERROR(INDEX('Avtal för korttidsarbete'!R:R,MATCH(D869,'Avtal för korttidsarbete'!$G:$G,0)),TRUE)</f>
        <v>1</v>
      </c>
      <c r="FP869" s="135" t="str">
        <f>IF(FO869,"-",INDEX('Avtal för korttidsarbete'!$D:$D,MATCH(D869,'Avtal för korttidsarbete'!$G:$G,0)))</f>
        <v>-</v>
      </c>
      <c r="FQ869" s="113" t="b">
        <f>IFERROR(G869&gt;INDEX(Uppsägningar!E:E,MATCH(C869,Uppsägningar!C:C,0)),FALSE)</f>
        <v>0</v>
      </c>
    </row>
    <row r="870" spans="1:173" x14ac:dyDescent="0.25">
      <c r="A870" s="19">
        <v>854</v>
      </c>
      <c r="B870" s="20"/>
      <c r="C870" s="183"/>
      <c r="D870" s="66"/>
      <c r="E870" s="212">
        <f>IFERROR(INDEX(Admin!$C$7:$C$10,MATCH(FP870,TblNivåValTExt,0)),0)</f>
        <v>0</v>
      </c>
      <c r="F870" s="1"/>
      <c r="G870" s="1"/>
      <c r="H870" s="78"/>
      <c r="I870" s="181"/>
      <c r="J870" s="181"/>
      <c r="K870" s="182"/>
      <c r="L870" s="182"/>
      <c r="M870" s="181"/>
      <c r="N870" s="181"/>
      <c r="O870" s="181"/>
      <c r="P870" s="182"/>
      <c r="Q870" s="182"/>
      <c r="R870" s="181"/>
      <c r="S870" s="181"/>
      <c r="T870" s="181"/>
      <c r="U870" s="182"/>
      <c r="V870" s="182"/>
      <c r="W870" s="181"/>
      <c r="X870" s="181"/>
      <c r="Y870" s="181"/>
      <c r="Z870" s="182"/>
      <c r="AA870" s="182"/>
      <c r="AB870" s="181"/>
      <c r="AC870" s="181"/>
      <c r="AD870" s="181"/>
      <c r="AE870" s="182"/>
      <c r="AF870" s="182"/>
      <c r="AG870" s="181"/>
      <c r="AH870" s="181"/>
      <c r="AI870" s="181"/>
      <c r="AJ870" s="182"/>
      <c r="AK870" s="182"/>
      <c r="AL870" s="181"/>
      <c r="AM870" s="181"/>
      <c r="AN870" s="181"/>
      <c r="AO870" s="182"/>
      <c r="AP870" s="182"/>
      <c r="AQ870" s="181"/>
      <c r="AR870" s="181"/>
      <c r="AS870" s="181"/>
      <c r="AT870" s="182"/>
      <c r="AU870" s="182"/>
      <c r="AV870" s="181"/>
      <c r="AW870" s="181"/>
      <c r="AX870" s="181"/>
      <c r="AY870" s="182"/>
      <c r="AZ870" s="182"/>
      <c r="BA870" s="181"/>
      <c r="BB870" s="181"/>
      <c r="BC870" s="181"/>
      <c r="BD870" s="182"/>
      <c r="BE870" s="182"/>
      <c r="BF870" s="181"/>
      <c r="BG870" s="180">
        <f t="shared" si="1478"/>
        <v>0</v>
      </c>
      <c r="BH870" s="116" t="str">
        <f t="shared" si="1479"/>
        <v/>
      </c>
      <c r="BI870" s="80" t="b">
        <f t="shared" si="1427"/>
        <v>0</v>
      </c>
      <c r="BJ870" s="80" t="str">
        <f t="shared" si="1428"/>
        <v/>
      </c>
      <c r="BK870" s="80" t="b">
        <f t="shared" si="1480"/>
        <v>0</v>
      </c>
      <c r="BL870" s="13" t="str">
        <f t="shared" si="1429"/>
        <v/>
      </c>
      <c r="BM870" s="13" t="b">
        <f t="shared" si="1481"/>
        <v>0</v>
      </c>
      <c r="BN870" s="35" t="str">
        <f t="shared" si="1430"/>
        <v/>
      </c>
      <c r="BO870" s="13" t="b">
        <f t="shared" si="1431"/>
        <v>0</v>
      </c>
      <c r="BP870" s="35" t="str">
        <f t="shared" si="1432"/>
        <v/>
      </c>
      <c r="BQ870" s="13" t="b">
        <f t="shared" si="1433"/>
        <v>0</v>
      </c>
      <c r="BR870" s="35" t="str">
        <f t="shared" si="1434"/>
        <v/>
      </c>
      <c r="BS870" s="35" t="b">
        <f t="shared" si="1435"/>
        <v>0</v>
      </c>
      <c r="BT870" s="35" t="str">
        <f t="shared" si="1436"/>
        <v/>
      </c>
      <c r="BU870" s="35" t="b">
        <f t="shared" si="1437"/>
        <v>0</v>
      </c>
      <c r="BV870" s="35" t="str">
        <f t="shared" si="1438"/>
        <v/>
      </c>
      <c r="BW870" s="13" t="b">
        <f t="shared" si="1513"/>
        <v>0</v>
      </c>
      <c r="BX870" s="35" t="str">
        <f t="shared" si="1439"/>
        <v/>
      </c>
      <c r="BY870" s="265" t="b">
        <f t="shared" si="1482"/>
        <v>0</v>
      </c>
      <c r="BZ870" s="35" t="str">
        <f t="shared" si="1440"/>
        <v/>
      </c>
      <c r="CA870" s="265" t="b">
        <f t="shared" si="1483"/>
        <v>0</v>
      </c>
      <c r="CB870" s="35" t="str">
        <f t="shared" si="1441"/>
        <v/>
      </c>
      <c r="CC870" s="272" t="b">
        <f t="shared" si="1484"/>
        <v>0</v>
      </c>
      <c r="CD870" s="35" t="str">
        <f t="shared" si="1442"/>
        <v/>
      </c>
      <c r="CE870" s="13" t="b">
        <f t="shared" si="1443"/>
        <v>0</v>
      </c>
      <c r="CF870" s="35" t="str">
        <f t="shared" si="1444"/>
        <v/>
      </c>
      <c r="CG870" s="179">
        <f t="shared" si="1445"/>
        <v>0</v>
      </c>
      <c r="CH870" s="179">
        <f t="shared" si="1446"/>
        <v>0</v>
      </c>
      <c r="CI870" s="218">
        <f t="shared" si="1485"/>
        <v>0</v>
      </c>
      <c r="CJ870" s="218">
        <f t="shared" si="1486"/>
        <v>0</v>
      </c>
      <c r="CK870" s="218">
        <f t="shared" si="1487"/>
        <v>0</v>
      </c>
      <c r="CL870" s="218">
        <f t="shared" si="1488"/>
        <v>0</v>
      </c>
      <c r="CM870" s="218">
        <f t="shared" si="1489"/>
        <v>0</v>
      </c>
      <c r="CN870" s="218">
        <f t="shared" si="1490"/>
        <v>0</v>
      </c>
      <c r="CO870" s="218">
        <f t="shared" si="1491"/>
        <v>0</v>
      </c>
      <c r="CP870" s="218">
        <f t="shared" si="1492"/>
        <v>0</v>
      </c>
      <c r="CQ870" s="218">
        <f t="shared" si="1493"/>
        <v>0</v>
      </c>
      <c r="CR870" s="218">
        <f t="shared" si="1494"/>
        <v>0</v>
      </c>
      <c r="CS870" s="14">
        <f t="shared" si="1447"/>
        <v>0</v>
      </c>
      <c r="CT870" s="236">
        <f t="shared" si="1448"/>
        <v>0</v>
      </c>
      <c r="CU870" s="237">
        <f t="shared" si="1516"/>
        <v>0</v>
      </c>
      <c r="CV870" s="16">
        <f t="shared" si="1516"/>
        <v>0</v>
      </c>
      <c r="CW870" s="16">
        <f t="shared" si="1516"/>
        <v>0</v>
      </c>
      <c r="CX870" s="16">
        <f t="shared" si="1516"/>
        <v>0</v>
      </c>
      <c r="CY870" s="16">
        <f t="shared" si="1516"/>
        <v>0</v>
      </c>
      <c r="CZ870" s="16">
        <f t="shared" si="1516"/>
        <v>0</v>
      </c>
      <c r="DA870" s="16">
        <f t="shared" si="1516"/>
        <v>0</v>
      </c>
      <c r="DB870" s="16">
        <f t="shared" si="1516"/>
        <v>0</v>
      </c>
      <c r="DC870" s="16">
        <f t="shared" si="1516"/>
        <v>0</v>
      </c>
      <c r="DD870" s="238">
        <f t="shared" si="1516"/>
        <v>0</v>
      </c>
      <c r="DE870" s="232">
        <f t="shared" si="1517"/>
        <v>0</v>
      </c>
      <c r="DF870" s="132">
        <f t="shared" si="1517"/>
        <v>0</v>
      </c>
      <c r="DG870" s="132">
        <f t="shared" si="1517"/>
        <v>0</v>
      </c>
      <c r="DH870" s="132">
        <f t="shared" si="1517"/>
        <v>0</v>
      </c>
      <c r="DI870" s="132">
        <f t="shared" si="1517"/>
        <v>0</v>
      </c>
      <c r="DJ870" s="132">
        <f t="shared" si="1517"/>
        <v>0</v>
      </c>
      <c r="DK870" s="132">
        <f t="shared" si="1517"/>
        <v>0</v>
      </c>
      <c r="DL870" s="132">
        <f t="shared" si="1517"/>
        <v>0</v>
      </c>
      <c r="DM870" s="132">
        <f t="shared" si="1517"/>
        <v>0</v>
      </c>
      <c r="DN870" s="233">
        <f t="shared" si="1517"/>
        <v>0</v>
      </c>
      <c r="DO870" s="232">
        <f t="shared" si="1449"/>
        <v>0</v>
      </c>
      <c r="DP870" s="132">
        <f t="shared" si="1450"/>
        <v>0</v>
      </c>
      <c r="DQ870" s="132">
        <f t="shared" si="1451"/>
        <v>0</v>
      </c>
      <c r="DR870" s="132">
        <f t="shared" si="1452"/>
        <v>0</v>
      </c>
      <c r="DS870" s="132">
        <f t="shared" si="1453"/>
        <v>0</v>
      </c>
      <c r="DT870" s="132">
        <f t="shared" si="1454"/>
        <v>0</v>
      </c>
      <c r="DU870" s="132">
        <f t="shared" si="1455"/>
        <v>0</v>
      </c>
      <c r="DV870" s="132">
        <f t="shared" si="1456"/>
        <v>0</v>
      </c>
      <c r="DW870" s="132">
        <f t="shared" si="1457"/>
        <v>0</v>
      </c>
      <c r="DX870" s="233">
        <f t="shared" si="1458"/>
        <v>0</v>
      </c>
      <c r="DY870" s="231" t="b">
        <f t="shared" si="1495"/>
        <v>0</v>
      </c>
      <c r="DZ870" s="163"/>
      <c r="EA870" s="226" t="str">
        <f t="shared" si="1496"/>
        <v/>
      </c>
      <c r="EB870" s="178" t="str">
        <f t="shared" si="1497"/>
        <v/>
      </c>
      <c r="EC870" s="178" t="str">
        <f t="shared" si="1498"/>
        <v/>
      </c>
      <c r="ED870" s="178" t="str">
        <f t="shared" si="1499"/>
        <v/>
      </c>
      <c r="EE870" s="178" t="str">
        <f t="shared" si="1500"/>
        <v/>
      </c>
      <c r="EF870" s="178" t="str">
        <f t="shared" si="1501"/>
        <v/>
      </c>
      <c r="EG870" s="178" t="str">
        <f t="shared" si="1502"/>
        <v/>
      </c>
      <c r="EH870" s="178" t="str">
        <f t="shared" si="1503"/>
        <v/>
      </c>
      <c r="EI870" s="178" t="str">
        <f t="shared" si="1504"/>
        <v/>
      </c>
      <c r="EJ870" s="227" t="str">
        <f t="shared" si="1505"/>
        <v/>
      </c>
      <c r="EK870" s="230" t="str">
        <f t="shared" si="1459"/>
        <v/>
      </c>
      <c r="EL870" s="177" t="str">
        <f t="shared" si="1460"/>
        <v/>
      </c>
      <c r="EM870" s="177" t="str">
        <f t="shared" si="1461"/>
        <v/>
      </c>
      <c r="EN870" s="177" t="str">
        <f t="shared" si="1462"/>
        <v/>
      </c>
      <c r="EO870" s="177" t="str">
        <f t="shared" si="1463"/>
        <v/>
      </c>
      <c r="EP870" s="177" t="str">
        <f t="shared" si="1464"/>
        <v/>
      </c>
      <c r="EQ870" s="177" t="str">
        <f t="shared" si="1465"/>
        <v/>
      </c>
      <c r="ER870" s="177" t="str">
        <f t="shared" si="1466"/>
        <v/>
      </c>
      <c r="ES870" s="177" t="str">
        <f t="shared" si="1467"/>
        <v/>
      </c>
      <c r="ET870" s="177" t="str">
        <f t="shared" si="1468"/>
        <v/>
      </c>
      <c r="EU870" s="229" t="e">
        <f t="shared" si="1469"/>
        <v>#VALUE!</v>
      </c>
      <c r="EV870" s="27" t="e">
        <f t="shared" si="1470"/>
        <v>#VALUE!</v>
      </c>
      <c r="EW870" s="27" t="e">
        <f t="shared" si="1471"/>
        <v>#VALUE!</v>
      </c>
      <c r="EX870" s="28" t="e">
        <f t="shared" si="1472"/>
        <v>#VALUE!</v>
      </c>
      <c r="EY870" s="28" t="e">
        <f t="shared" si="1473"/>
        <v>#VALUE!</v>
      </c>
      <c r="EZ870" s="28" t="b">
        <f t="shared" si="1474"/>
        <v>0</v>
      </c>
      <c r="FA870" s="176" t="str">
        <f t="shared" si="1475"/>
        <v/>
      </c>
      <c r="FB870" s="27" t="e" cm="1">
        <f t="array" aca="1" ref="FB870" ca="1">TEXT(RIGHT(10-RIGHT(SUM(INDEX(1*(MID(MID(C870,1,1)*2,ROW(INDIRECT("1:"&amp;LEN(MID(C870,1,1)*2))),1)),,))+MID(C870,2,1)+
SUM(INDEX(1*(MID(MID(C870,3,1)*2,ROW(INDIRECT("1:"&amp;LEN(MID(C870,3,1)*2))),1)),,))+MID(C870,4,1)+
SUM(INDEX(1*(MID(MID(C870,5,1)*2,ROW(INDIRECT("1:"&amp;LEN(MID(C870,5,1)*2))),1)),,))+MID(C870,6,1)+
SUM(INDEX(1*(MID(MID(C870,8,1)*2,ROW(INDIRECT("1:"&amp;LEN(MID(C870,8,1)*2))),1)),,))+MID(C870,9,1)+
SUM(INDEX(1*(MID(MID(C870,10,1)*2,ROW(INDIRECT("1:"&amp;LEN(MID(C870,10,1)*2))),1)),,)),1),1),"0")</f>
        <v>#VALUE!</v>
      </c>
      <c r="FC870" s="27" t="str">
        <f t="shared" si="1476"/>
        <v/>
      </c>
      <c r="FD870" s="29" t="b">
        <f t="shared" si="1477"/>
        <v>0</v>
      </c>
      <c r="FE870" s="112" t="b">
        <f>IFERROR(MATCH(D870,'Avtal för korttidsarbete'!$G$13:$G$1012,0),TRUE)</f>
        <v>1</v>
      </c>
      <c r="FF870" s="112" t="b">
        <f t="shared" si="1506"/>
        <v>0</v>
      </c>
      <c r="FG870" s="113" t="str" cm="1">
        <f t="array" ref="FG870">IF(FE870=TRUE,"x",INDEX('Avtal för korttidsarbete'!$E$13:$E$1012,$FE870))</f>
        <v>x</v>
      </c>
      <c r="FH870" s="113" t="str" cm="1">
        <f t="array" ref="FH870">IF(FE870=TRUE,"x",INDEX('Avtal för korttidsarbete'!$F$13:$F$1012,$FE870))</f>
        <v>x</v>
      </c>
      <c r="FI870" s="112" t="b">
        <f t="shared" si="1507"/>
        <v>0</v>
      </c>
      <c r="FJ870" s="135">
        <f t="shared" si="1508"/>
        <v>44166</v>
      </c>
      <c r="FK870" s="135">
        <f t="shared" si="1509"/>
        <v>44377</v>
      </c>
      <c r="FL870" s="112" t="b">
        <f t="shared" si="1510"/>
        <v>0</v>
      </c>
      <c r="FM870" s="113">
        <f t="shared" si="1511"/>
        <v>44166</v>
      </c>
      <c r="FN870" s="135">
        <f t="shared" si="1512"/>
        <v>44377</v>
      </c>
      <c r="FO870" s="148" t="b">
        <f>IFERROR(INDEX('Avtal för korttidsarbete'!R:R,MATCH(D870,'Avtal för korttidsarbete'!$G:$G,0)),TRUE)</f>
        <v>1</v>
      </c>
      <c r="FP870" s="135" t="str">
        <f>IF(FO870,"-",INDEX('Avtal för korttidsarbete'!$D:$D,MATCH(D870,'Avtal för korttidsarbete'!$G:$G,0)))</f>
        <v>-</v>
      </c>
      <c r="FQ870" s="113" t="b">
        <f>IFERROR(G870&gt;INDEX(Uppsägningar!E:E,MATCH(C870,Uppsägningar!C:C,0)),FALSE)</f>
        <v>0</v>
      </c>
    </row>
    <row r="871" spans="1:173" x14ac:dyDescent="0.25">
      <c r="A871" s="19">
        <v>855</v>
      </c>
      <c r="B871" s="20"/>
      <c r="C871" s="183"/>
      <c r="D871" s="66"/>
      <c r="E871" s="212">
        <f>IFERROR(INDEX(Admin!$C$7:$C$10,MATCH(FP871,TblNivåValTExt,0)),0)</f>
        <v>0</v>
      </c>
      <c r="F871" s="1"/>
      <c r="G871" s="1"/>
      <c r="H871" s="78"/>
      <c r="I871" s="181"/>
      <c r="J871" s="181"/>
      <c r="K871" s="182"/>
      <c r="L871" s="182"/>
      <c r="M871" s="181"/>
      <c r="N871" s="181"/>
      <c r="O871" s="181"/>
      <c r="P871" s="182"/>
      <c r="Q871" s="182"/>
      <c r="R871" s="181"/>
      <c r="S871" s="181"/>
      <c r="T871" s="181"/>
      <c r="U871" s="182"/>
      <c r="V871" s="182"/>
      <c r="W871" s="181"/>
      <c r="X871" s="181"/>
      <c r="Y871" s="181"/>
      <c r="Z871" s="182"/>
      <c r="AA871" s="182"/>
      <c r="AB871" s="181"/>
      <c r="AC871" s="181"/>
      <c r="AD871" s="181"/>
      <c r="AE871" s="182"/>
      <c r="AF871" s="182"/>
      <c r="AG871" s="181"/>
      <c r="AH871" s="181"/>
      <c r="AI871" s="181"/>
      <c r="AJ871" s="182"/>
      <c r="AK871" s="182"/>
      <c r="AL871" s="181"/>
      <c r="AM871" s="181"/>
      <c r="AN871" s="181"/>
      <c r="AO871" s="182"/>
      <c r="AP871" s="182"/>
      <c r="AQ871" s="181"/>
      <c r="AR871" s="181"/>
      <c r="AS871" s="181"/>
      <c r="AT871" s="182"/>
      <c r="AU871" s="182"/>
      <c r="AV871" s="181"/>
      <c r="AW871" s="181"/>
      <c r="AX871" s="181"/>
      <c r="AY871" s="182"/>
      <c r="AZ871" s="182"/>
      <c r="BA871" s="181"/>
      <c r="BB871" s="181"/>
      <c r="BC871" s="181"/>
      <c r="BD871" s="182"/>
      <c r="BE871" s="182"/>
      <c r="BF871" s="181"/>
      <c r="BG871" s="180">
        <f t="shared" si="1478"/>
        <v>0</v>
      </c>
      <c r="BH871" s="116" t="str">
        <f t="shared" si="1479"/>
        <v/>
      </c>
      <c r="BI871" s="80" t="b">
        <f t="shared" si="1427"/>
        <v>0</v>
      </c>
      <c r="BJ871" s="80" t="str">
        <f t="shared" si="1428"/>
        <v/>
      </c>
      <c r="BK871" s="80" t="b">
        <f t="shared" si="1480"/>
        <v>0</v>
      </c>
      <c r="BL871" s="13" t="str">
        <f t="shared" si="1429"/>
        <v/>
      </c>
      <c r="BM871" s="13" t="b">
        <f t="shared" si="1481"/>
        <v>0</v>
      </c>
      <c r="BN871" s="35" t="str">
        <f t="shared" si="1430"/>
        <v/>
      </c>
      <c r="BO871" s="13" t="b">
        <f t="shared" si="1431"/>
        <v>0</v>
      </c>
      <c r="BP871" s="35" t="str">
        <f t="shared" si="1432"/>
        <v/>
      </c>
      <c r="BQ871" s="13" t="b">
        <f t="shared" si="1433"/>
        <v>0</v>
      </c>
      <c r="BR871" s="35" t="str">
        <f t="shared" si="1434"/>
        <v/>
      </c>
      <c r="BS871" s="35" t="b">
        <f t="shared" si="1435"/>
        <v>0</v>
      </c>
      <c r="BT871" s="35" t="str">
        <f t="shared" si="1436"/>
        <v/>
      </c>
      <c r="BU871" s="35" t="b">
        <f t="shared" si="1437"/>
        <v>0</v>
      </c>
      <c r="BV871" s="35" t="str">
        <f t="shared" si="1438"/>
        <v/>
      </c>
      <c r="BW871" s="13" t="b">
        <f t="shared" si="1513"/>
        <v>0</v>
      </c>
      <c r="BX871" s="35" t="str">
        <f t="shared" si="1439"/>
        <v/>
      </c>
      <c r="BY871" s="265" t="b">
        <f t="shared" si="1482"/>
        <v>0</v>
      </c>
      <c r="BZ871" s="35" t="str">
        <f t="shared" si="1440"/>
        <v/>
      </c>
      <c r="CA871" s="265" t="b">
        <f t="shared" si="1483"/>
        <v>0</v>
      </c>
      <c r="CB871" s="35" t="str">
        <f t="shared" si="1441"/>
        <v/>
      </c>
      <c r="CC871" s="272" t="b">
        <f t="shared" si="1484"/>
        <v>0</v>
      </c>
      <c r="CD871" s="35" t="str">
        <f t="shared" si="1442"/>
        <v/>
      </c>
      <c r="CE871" s="13" t="b">
        <f t="shared" si="1443"/>
        <v>0</v>
      </c>
      <c r="CF871" s="35" t="str">
        <f t="shared" si="1444"/>
        <v/>
      </c>
      <c r="CG871" s="179">
        <f t="shared" si="1445"/>
        <v>0</v>
      </c>
      <c r="CH871" s="179">
        <f t="shared" si="1446"/>
        <v>0</v>
      </c>
      <c r="CI871" s="218">
        <f t="shared" si="1485"/>
        <v>0</v>
      </c>
      <c r="CJ871" s="218">
        <f t="shared" si="1486"/>
        <v>0</v>
      </c>
      <c r="CK871" s="218">
        <f t="shared" si="1487"/>
        <v>0</v>
      </c>
      <c r="CL871" s="218">
        <f t="shared" si="1488"/>
        <v>0</v>
      </c>
      <c r="CM871" s="218">
        <f t="shared" si="1489"/>
        <v>0</v>
      </c>
      <c r="CN871" s="218">
        <f t="shared" si="1490"/>
        <v>0</v>
      </c>
      <c r="CO871" s="218">
        <f t="shared" si="1491"/>
        <v>0</v>
      </c>
      <c r="CP871" s="218">
        <f t="shared" si="1492"/>
        <v>0</v>
      </c>
      <c r="CQ871" s="218">
        <f t="shared" si="1493"/>
        <v>0</v>
      </c>
      <c r="CR871" s="218">
        <f t="shared" si="1494"/>
        <v>0</v>
      </c>
      <c r="CS871" s="14">
        <f t="shared" si="1447"/>
        <v>0</v>
      </c>
      <c r="CT871" s="236">
        <f t="shared" si="1448"/>
        <v>0</v>
      </c>
      <c r="CU871" s="237">
        <f t="shared" si="1516"/>
        <v>0</v>
      </c>
      <c r="CV871" s="16">
        <f t="shared" si="1516"/>
        <v>0</v>
      </c>
      <c r="CW871" s="16">
        <f t="shared" si="1516"/>
        <v>0</v>
      </c>
      <c r="CX871" s="16">
        <f t="shared" si="1516"/>
        <v>0</v>
      </c>
      <c r="CY871" s="16">
        <f t="shared" si="1516"/>
        <v>0</v>
      </c>
      <c r="CZ871" s="16">
        <f t="shared" si="1516"/>
        <v>0</v>
      </c>
      <c r="DA871" s="16">
        <f t="shared" si="1516"/>
        <v>0</v>
      </c>
      <c r="DB871" s="16">
        <f t="shared" si="1516"/>
        <v>0</v>
      </c>
      <c r="DC871" s="16">
        <f t="shared" si="1516"/>
        <v>0</v>
      </c>
      <c r="DD871" s="238">
        <f t="shared" si="1516"/>
        <v>0</v>
      </c>
      <c r="DE871" s="232">
        <f t="shared" si="1517"/>
        <v>0</v>
      </c>
      <c r="DF871" s="132">
        <f t="shared" si="1517"/>
        <v>0</v>
      </c>
      <c r="DG871" s="132">
        <f t="shared" si="1517"/>
        <v>0</v>
      </c>
      <c r="DH871" s="132">
        <f t="shared" si="1517"/>
        <v>0</v>
      </c>
      <c r="DI871" s="132">
        <f t="shared" si="1517"/>
        <v>0</v>
      </c>
      <c r="DJ871" s="132">
        <f t="shared" si="1517"/>
        <v>0</v>
      </c>
      <c r="DK871" s="132">
        <f t="shared" si="1517"/>
        <v>0</v>
      </c>
      <c r="DL871" s="132">
        <f t="shared" si="1517"/>
        <v>0</v>
      </c>
      <c r="DM871" s="132">
        <f t="shared" si="1517"/>
        <v>0</v>
      </c>
      <c r="DN871" s="233">
        <f t="shared" si="1517"/>
        <v>0</v>
      </c>
      <c r="DO871" s="232">
        <f t="shared" si="1449"/>
        <v>0</v>
      </c>
      <c r="DP871" s="132">
        <f t="shared" si="1450"/>
        <v>0</v>
      </c>
      <c r="DQ871" s="132">
        <f t="shared" si="1451"/>
        <v>0</v>
      </c>
      <c r="DR871" s="132">
        <f t="shared" si="1452"/>
        <v>0</v>
      </c>
      <c r="DS871" s="132">
        <f t="shared" si="1453"/>
        <v>0</v>
      </c>
      <c r="DT871" s="132">
        <f t="shared" si="1454"/>
        <v>0</v>
      </c>
      <c r="DU871" s="132">
        <f t="shared" si="1455"/>
        <v>0</v>
      </c>
      <c r="DV871" s="132">
        <f t="shared" si="1456"/>
        <v>0</v>
      </c>
      <c r="DW871" s="132">
        <f t="shared" si="1457"/>
        <v>0</v>
      </c>
      <c r="DX871" s="233">
        <f t="shared" si="1458"/>
        <v>0</v>
      </c>
      <c r="DY871" s="231" t="b">
        <f t="shared" si="1495"/>
        <v>0</v>
      </c>
      <c r="DZ871" s="163"/>
      <c r="EA871" s="226" t="str">
        <f t="shared" si="1496"/>
        <v/>
      </c>
      <c r="EB871" s="178" t="str">
        <f t="shared" si="1497"/>
        <v/>
      </c>
      <c r="EC871" s="178" t="str">
        <f t="shared" si="1498"/>
        <v/>
      </c>
      <c r="ED871" s="178" t="str">
        <f t="shared" si="1499"/>
        <v/>
      </c>
      <c r="EE871" s="178" t="str">
        <f t="shared" si="1500"/>
        <v/>
      </c>
      <c r="EF871" s="178" t="str">
        <f t="shared" si="1501"/>
        <v/>
      </c>
      <c r="EG871" s="178" t="str">
        <f t="shared" si="1502"/>
        <v/>
      </c>
      <c r="EH871" s="178" t="str">
        <f t="shared" si="1503"/>
        <v/>
      </c>
      <c r="EI871" s="178" t="str">
        <f t="shared" si="1504"/>
        <v/>
      </c>
      <c r="EJ871" s="227" t="str">
        <f t="shared" si="1505"/>
        <v/>
      </c>
      <c r="EK871" s="230" t="str">
        <f t="shared" si="1459"/>
        <v/>
      </c>
      <c r="EL871" s="177" t="str">
        <f t="shared" si="1460"/>
        <v/>
      </c>
      <c r="EM871" s="177" t="str">
        <f t="shared" si="1461"/>
        <v/>
      </c>
      <c r="EN871" s="177" t="str">
        <f t="shared" si="1462"/>
        <v/>
      </c>
      <c r="EO871" s="177" t="str">
        <f t="shared" si="1463"/>
        <v/>
      </c>
      <c r="EP871" s="177" t="str">
        <f t="shared" si="1464"/>
        <v/>
      </c>
      <c r="EQ871" s="177" t="str">
        <f t="shared" si="1465"/>
        <v/>
      </c>
      <c r="ER871" s="177" t="str">
        <f t="shared" si="1466"/>
        <v/>
      </c>
      <c r="ES871" s="177" t="str">
        <f t="shared" si="1467"/>
        <v/>
      </c>
      <c r="ET871" s="177" t="str">
        <f t="shared" si="1468"/>
        <v/>
      </c>
      <c r="EU871" s="229" t="e">
        <f t="shared" si="1469"/>
        <v>#VALUE!</v>
      </c>
      <c r="EV871" s="27" t="e">
        <f t="shared" si="1470"/>
        <v>#VALUE!</v>
      </c>
      <c r="EW871" s="27" t="e">
        <f t="shared" si="1471"/>
        <v>#VALUE!</v>
      </c>
      <c r="EX871" s="28" t="e">
        <f t="shared" si="1472"/>
        <v>#VALUE!</v>
      </c>
      <c r="EY871" s="28" t="e">
        <f t="shared" si="1473"/>
        <v>#VALUE!</v>
      </c>
      <c r="EZ871" s="28" t="b">
        <f t="shared" si="1474"/>
        <v>0</v>
      </c>
      <c r="FA871" s="176" t="str">
        <f t="shared" si="1475"/>
        <v/>
      </c>
      <c r="FB871" s="27" t="e" cm="1">
        <f t="array" aca="1" ref="FB871" ca="1">TEXT(RIGHT(10-RIGHT(SUM(INDEX(1*(MID(MID(C871,1,1)*2,ROW(INDIRECT("1:"&amp;LEN(MID(C871,1,1)*2))),1)),,))+MID(C871,2,1)+
SUM(INDEX(1*(MID(MID(C871,3,1)*2,ROW(INDIRECT("1:"&amp;LEN(MID(C871,3,1)*2))),1)),,))+MID(C871,4,1)+
SUM(INDEX(1*(MID(MID(C871,5,1)*2,ROW(INDIRECT("1:"&amp;LEN(MID(C871,5,1)*2))),1)),,))+MID(C871,6,1)+
SUM(INDEX(1*(MID(MID(C871,8,1)*2,ROW(INDIRECT("1:"&amp;LEN(MID(C871,8,1)*2))),1)),,))+MID(C871,9,1)+
SUM(INDEX(1*(MID(MID(C871,10,1)*2,ROW(INDIRECT("1:"&amp;LEN(MID(C871,10,1)*2))),1)),,)),1),1),"0")</f>
        <v>#VALUE!</v>
      </c>
      <c r="FC871" s="27" t="str">
        <f t="shared" si="1476"/>
        <v/>
      </c>
      <c r="FD871" s="29" t="b">
        <f t="shared" si="1477"/>
        <v>0</v>
      </c>
      <c r="FE871" s="112" t="b">
        <f>IFERROR(MATCH(D871,'Avtal för korttidsarbete'!$G$13:$G$1012,0),TRUE)</f>
        <v>1</v>
      </c>
      <c r="FF871" s="112" t="b">
        <f t="shared" si="1506"/>
        <v>0</v>
      </c>
      <c r="FG871" s="113" t="str" cm="1">
        <f t="array" ref="FG871">IF(FE871=TRUE,"x",INDEX('Avtal för korttidsarbete'!$E$13:$E$1012,$FE871))</f>
        <v>x</v>
      </c>
      <c r="FH871" s="113" t="str" cm="1">
        <f t="array" ref="FH871">IF(FE871=TRUE,"x",INDEX('Avtal för korttidsarbete'!$F$13:$F$1012,$FE871))</f>
        <v>x</v>
      </c>
      <c r="FI871" s="112" t="b">
        <f t="shared" si="1507"/>
        <v>0</v>
      </c>
      <c r="FJ871" s="135">
        <f t="shared" si="1508"/>
        <v>44166</v>
      </c>
      <c r="FK871" s="135">
        <f t="shared" si="1509"/>
        <v>44377</v>
      </c>
      <c r="FL871" s="112" t="b">
        <f t="shared" si="1510"/>
        <v>0</v>
      </c>
      <c r="FM871" s="113">
        <f t="shared" si="1511"/>
        <v>44166</v>
      </c>
      <c r="FN871" s="135">
        <f t="shared" si="1512"/>
        <v>44377</v>
      </c>
      <c r="FO871" s="148" t="b">
        <f>IFERROR(INDEX('Avtal för korttidsarbete'!R:R,MATCH(D871,'Avtal för korttidsarbete'!$G:$G,0)),TRUE)</f>
        <v>1</v>
      </c>
      <c r="FP871" s="135" t="str">
        <f>IF(FO871,"-",INDEX('Avtal för korttidsarbete'!$D:$D,MATCH(D871,'Avtal för korttidsarbete'!$G:$G,0)))</f>
        <v>-</v>
      </c>
      <c r="FQ871" s="113" t="b">
        <f>IFERROR(G871&gt;INDEX(Uppsägningar!E:E,MATCH(C871,Uppsägningar!C:C,0)),FALSE)</f>
        <v>0</v>
      </c>
    </row>
    <row r="872" spans="1:173" x14ac:dyDescent="0.25">
      <c r="A872" s="19">
        <v>856</v>
      </c>
      <c r="B872" s="20"/>
      <c r="C872" s="183"/>
      <c r="D872" s="66"/>
      <c r="E872" s="212">
        <f>IFERROR(INDEX(Admin!$C$7:$C$10,MATCH(FP872,TblNivåValTExt,0)),0)</f>
        <v>0</v>
      </c>
      <c r="F872" s="1"/>
      <c r="G872" s="1"/>
      <c r="H872" s="78"/>
      <c r="I872" s="181"/>
      <c r="J872" s="181"/>
      <c r="K872" s="182"/>
      <c r="L872" s="182"/>
      <c r="M872" s="181"/>
      <c r="N872" s="181"/>
      <c r="O872" s="181"/>
      <c r="P872" s="182"/>
      <c r="Q872" s="182"/>
      <c r="R872" s="181"/>
      <c r="S872" s="181"/>
      <c r="T872" s="181"/>
      <c r="U872" s="182"/>
      <c r="V872" s="182"/>
      <c r="W872" s="181"/>
      <c r="X872" s="181"/>
      <c r="Y872" s="181"/>
      <c r="Z872" s="182"/>
      <c r="AA872" s="182"/>
      <c r="AB872" s="181"/>
      <c r="AC872" s="181"/>
      <c r="AD872" s="181"/>
      <c r="AE872" s="182"/>
      <c r="AF872" s="182"/>
      <c r="AG872" s="181"/>
      <c r="AH872" s="181"/>
      <c r="AI872" s="181"/>
      <c r="AJ872" s="182"/>
      <c r="AK872" s="182"/>
      <c r="AL872" s="181"/>
      <c r="AM872" s="181"/>
      <c r="AN872" s="181"/>
      <c r="AO872" s="182"/>
      <c r="AP872" s="182"/>
      <c r="AQ872" s="181"/>
      <c r="AR872" s="181"/>
      <c r="AS872" s="181"/>
      <c r="AT872" s="182"/>
      <c r="AU872" s="182"/>
      <c r="AV872" s="181"/>
      <c r="AW872" s="181"/>
      <c r="AX872" s="181"/>
      <c r="AY872" s="182"/>
      <c r="AZ872" s="182"/>
      <c r="BA872" s="181"/>
      <c r="BB872" s="181"/>
      <c r="BC872" s="181"/>
      <c r="BD872" s="182"/>
      <c r="BE872" s="182"/>
      <c r="BF872" s="181"/>
      <c r="BG872" s="180">
        <f t="shared" si="1478"/>
        <v>0</v>
      </c>
      <c r="BH872" s="116" t="str">
        <f t="shared" si="1479"/>
        <v/>
      </c>
      <c r="BI872" s="80" t="b">
        <f t="shared" si="1427"/>
        <v>0</v>
      </c>
      <c r="BJ872" s="80" t="str">
        <f t="shared" si="1428"/>
        <v/>
      </c>
      <c r="BK872" s="80" t="b">
        <f t="shared" si="1480"/>
        <v>0</v>
      </c>
      <c r="BL872" s="13" t="str">
        <f t="shared" si="1429"/>
        <v/>
      </c>
      <c r="BM872" s="13" t="b">
        <f t="shared" si="1481"/>
        <v>0</v>
      </c>
      <c r="BN872" s="35" t="str">
        <f t="shared" si="1430"/>
        <v/>
      </c>
      <c r="BO872" s="13" t="b">
        <f t="shared" si="1431"/>
        <v>0</v>
      </c>
      <c r="BP872" s="35" t="str">
        <f t="shared" si="1432"/>
        <v/>
      </c>
      <c r="BQ872" s="13" t="b">
        <f t="shared" si="1433"/>
        <v>0</v>
      </c>
      <c r="BR872" s="35" t="str">
        <f t="shared" si="1434"/>
        <v/>
      </c>
      <c r="BS872" s="35" t="b">
        <f t="shared" si="1435"/>
        <v>0</v>
      </c>
      <c r="BT872" s="35" t="str">
        <f t="shared" si="1436"/>
        <v/>
      </c>
      <c r="BU872" s="35" t="b">
        <f t="shared" si="1437"/>
        <v>0</v>
      </c>
      <c r="BV872" s="35" t="str">
        <f t="shared" si="1438"/>
        <v/>
      </c>
      <c r="BW872" s="13" t="b">
        <f t="shared" si="1513"/>
        <v>0</v>
      </c>
      <c r="BX872" s="35" t="str">
        <f t="shared" si="1439"/>
        <v/>
      </c>
      <c r="BY872" s="265" t="b">
        <f t="shared" si="1482"/>
        <v>0</v>
      </c>
      <c r="BZ872" s="35" t="str">
        <f t="shared" si="1440"/>
        <v/>
      </c>
      <c r="CA872" s="265" t="b">
        <f t="shared" si="1483"/>
        <v>0</v>
      </c>
      <c r="CB872" s="35" t="str">
        <f t="shared" si="1441"/>
        <v/>
      </c>
      <c r="CC872" s="272" t="b">
        <f t="shared" si="1484"/>
        <v>0</v>
      </c>
      <c r="CD872" s="35" t="str">
        <f t="shared" si="1442"/>
        <v/>
      </c>
      <c r="CE872" s="13" t="b">
        <f t="shared" si="1443"/>
        <v>0</v>
      </c>
      <c r="CF872" s="35" t="str">
        <f t="shared" si="1444"/>
        <v/>
      </c>
      <c r="CG872" s="179">
        <f t="shared" si="1445"/>
        <v>0</v>
      </c>
      <c r="CH872" s="179">
        <f t="shared" si="1446"/>
        <v>0</v>
      </c>
      <c r="CI872" s="218">
        <f t="shared" si="1485"/>
        <v>0</v>
      </c>
      <c r="CJ872" s="218">
        <f t="shared" si="1486"/>
        <v>0</v>
      </c>
      <c r="CK872" s="218">
        <f t="shared" si="1487"/>
        <v>0</v>
      </c>
      <c r="CL872" s="218">
        <f t="shared" si="1488"/>
        <v>0</v>
      </c>
      <c r="CM872" s="218">
        <f t="shared" si="1489"/>
        <v>0</v>
      </c>
      <c r="CN872" s="218">
        <f t="shared" si="1490"/>
        <v>0</v>
      </c>
      <c r="CO872" s="218">
        <f t="shared" si="1491"/>
        <v>0</v>
      </c>
      <c r="CP872" s="218">
        <f t="shared" si="1492"/>
        <v>0</v>
      </c>
      <c r="CQ872" s="218">
        <f t="shared" si="1493"/>
        <v>0</v>
      </c>
      <c r="CR872" s="218">
        <f t="shared" si="1494"/>
        <v>0</v>
      </c>
      <c r="CS872" s="14">
        <f t="shared" si="1447"/>
        <v>0</v>
      </c>
      <c r="CT872" s="236">
        <f t="shared" si="1448"/>
        <v>0</v>
      </c>
      <c r="CU872" s="237">
        <f t="shared" si="1516"/>
        <v>0</v>
      </c>
      <c r="CV872" s="16">
        <f t="shared" si="1516"/>
        <v>0</v>
      </c>
      <c r="CW872" s="16">
        <f t="shared" si="1516"/>
        <v>0</v>
      </c>
      <c r="CX872" s="16">
        <f t="shared" si="1516"/>
        <v>0</v>
      </c>
      <c r="CY872" s="16">
        <f t="shared" si="1516"/>
        <v>0</v>
      </c>
      <c r="CZ872" s="16">
        <f t="shared" si="1516"/>
        <v>0</v>
      </c>
      <c r="DA872" s="16">
        <f t="shared" si="1516"/>
        <v>0</v>
      </c>
      <c r="DB872" s="16">
        <f t="shared" si="1516"/>
        <v>0</v>
      </c>
      <c r="DC872" s="16">
        <f t="shared" si="1516"/>
        <v>0</v>
      </c>
      <c r="DD872" s="238">
        <f t="shared" si="1516"/>
        <v>0</v>
      </c>
      <c r="DE872" s="232">
        <f t="shared" si="1517"/>
        <v>0</v>
      </c>
      <c r="DF872" s="132">
        <f t="shared" si="1517"/>
        <v>0</v>
      </c>
      <c r="DG872" s="132">
        <f t="shared" si="1517"/>
        <v>0</v>
      </c>
      <c r="DH872" s="132">
        <f t="shared" si="1517"/>
        <v>0</v>
      </c>
      <c r="DI872" s="132">
        <f t="shared" si="1517"/>
        <v>0</v>
      </c>
      <c r="DJ872" s="132">
        <f t="shared" si="1517"/>
        <v>0</v>
      </c>
      <c r="DK872" s="132">
        <f t="shared" si="1517"/>
        <v>0</v>
      </c>
      <c r="DL872" s="132">
        <f t="shared" si="1517"/>
        <v>0</v>
      </c>
      <c r="DM872" s="132">
        <f t="shared" si="1517"/>
        <v>0</v>
      </c>
      <c r="DN872" s="233">
        <f t="shared" si="1517"/>
        <v>0</v>
      </c>
      <c r="DO872" s="232">
        <f t="shared" si="1449"/>
        <v>0</v>
      </c>
      <c r="DP872" s="132">
        <f t="shared" si="1450"/>
        <v>0</v>
      </c>
      <c r="DQ872" s="132">
        <f t="shared" si="1451"/>
        <v>0</v>
      </c>
      <c r="DR872" s="132">
        <f t="shared" si="1452"/>
        <v>0</v>
      </c>
      <c r="DS872" s="132">
        <f t="shared" si="1453"/>
        <v>0</v>
      </c>
      <c r="DT872" s="132">
        <f t="shared" si="1454"/>
        <v>0</v>
      </c>
      <c r="DU872" s="132">
        <f t="shared" si="1455"/>
        <v>0</v>
      </c>
      <c r="DV872" s="132">
        <f t="shared" si="1456"/>
        <v>0</v>
      </c>
      <c r="DW872" s="132">
        <f t="shared" si="1457"/>
        <v>0</v>
      </c>
      <c r="DX872" s="233">
        <f t="shared" si="1458"/>
        <v>0</v>
      </c>
      <c r="DY872" s="231" t="b">
        <f t="shared" si="1495"/>
        <v>0</v>
      </c>
      <c r="DZ872" s="163"/>
      <c r="EA872" s="226" t="str">
        <f t="shared" si="1496"/>
        <v/>
      </c>
      <c r="EB872" s="178" t="str">
        <f t="shared" si="1497"/>
        <v/>
      </c>
      <c r="EC872" s="178" t="str">
        <f t="shared" si="1498"/>
        <v/>
      </c>
      <c r="ED872" s="178" t="str">
        <f t="shared" si="1499"/>
        <v/>
      </c>
      <c r="EE872" s="178" t="str">
        <f t="shared" si="1500"/>
        <v/>
      </c>
      <c r="EF872" s="178" t="str">
        <f t="shared" si="1501"/>
        <v/>
      </c>
      <c r="EG872" s="178" t="str">
        <f t="shared" si="1502"/>
        <v/>
      </c>
      <c r="EH872" s="178" t="str">
        <f t="shared" si="1503"/>
        <v/>
      </c>
      <c r="EI872" s="178" t="str">
        <f t="shared" si="1504"/>
        <v/>
      </c>
      <c r="EJ872" s="227" t="str">
        <f t="shared" si="1505"/>
        <v/>
      </c>
      <c r="EK872" s="230" t="str">
        <f t="shared" si="1459"/>
        <v/>
      </c>
      <c r="EL872" s="177" t="str">
        <f t="shared" si="1460"/>
        <v/>
      </c>
      <c r="EM872" s="177" t="str">
        <f t="shared" si="1461"/>
        <v/>
      </c>
      <c r="EN872" s="177" t="str">
        <f t="shared" si="1462"/>
        <v/>
      </c>
      <c r="EO872" s="177" t="str">
        <f t="shared" si="1463"/>
        <v/>
      </c>
      <c r="EP872" s="177" t="str">
        <f t="shared" si="1464"/>
        <v/>
      </c>
      <c r="EQ872" s="177" t="str">
        <f t="shared" si="1465"/>
        <v/>
      </c>
      <c r="ER872" s="177" t="str">
        <f t="shared" si="1466"/>
        <v/>
      </c>
      <c r="ES872" s="177" t="str">
        <f t="shared" si="1467"/>
        <v/>
      </c>
      <c r="ET872" s="177" t="str">
        <f t="shared" si="1468"/>
        <v/>
      </c>
      <c r="EU872" s="229" t="e">
        <f t="shared" si="1469"/>
        <v>#VALUE!</v>
      </c>
      <c r="EV872" s="27" t="e">
        <f t="shared" si="1470"/>
        <v>#VALUE!</v>
      </c>
      <c r="EW872" s="27" t="e">
        <f t="shared" si="1471"/>
        <v>#VALUE!</v>
      </c>
      <c r="EX872" s="28" t="e">
        <f t="shared" si="1472"/>
        <v>#VALUE!</v>
      </c>
      <c r="EY872" s="28" t="e">
        <f t="shared" si="1473"/>
        <v>#VALUE!</v>
      </c>
      <c r="EZ872" s="28" t="b">
        <f t="shared" si="1474"/>
        <v>0</v>
      </c>
      <c r="FA872" s="176" t="str">
        <f t="shared" si="1475"/>
        <v/>
      </c>
      <c r="FB872" s="27" t="e" cm="1">
        <f t="array" aca="1" ref="FB872" ca="1">TEXT(RIGHT(10-RIGHT(SUM(INDEX(1*(MID(MID(C872,1,1)*2,ROW(INDIRECT("1:"&amp;LEN(MID(C872,1,1)*2))),1)),,))+MID(C872,2,1)+
SUM(INDEX(1*(MID(MID(C872,3,1)*2,ROW(INDIRECT("1:"&amp;LEN(MID(C872,3,1)*2))),1)),,))+MID(C872,4,1)+
SUM(INDEX(1*(MID(MID(C872,5,1)*2,ROW(INDIRECT("1:"&amp;LEN(MID(C872,5,1)*2))),1)),,))+MID(C872,6,1)+
SUM(INDEX(1*(MID(MID(C872,8,1)*2,ROW(INDIRECT("1:"&amp;LEN(MID(C872,8,1)*2))),1)),,))+MID(C872,9,1)+
SUM(INDEX(1*(MID(MID(C872,10,1)*2,ROW(INDIRECT("1:"&amp;LEN(MID(C872,10,1)*2))),1)),,)),1),1),"0")</f>
        <v>#VALUE!</v>
      </c>
      <c r="FC872" s="27" t="str">
        <f t="shared" si="1476"/>
        <v/>
      </c>
      <c r="FD872" s="29" t="b">
        <f t="shared" si="1477"/>
        <v>0</v>
      </c>
      <c r="FE872" s="112" t="b">
        <f>IFERROR(MATCH(D872,'Avtal för korttidsarbete'!$G$13:$G$1012,0),TRUE)</f>
        <v>1</v>
      </c>
      <c r="FF872" s="112" t="b">
        <f t="shared" si="1506"/>
        <v>0</v>
      </c>
      <c r="FG872" s="113" t="str" cm="1">
        <f t="array" ref="FG872">IF(FE872=TRUE,"x",INDEX('Avtal för korttidsarbete'!$E$13:$E$1012,$FE872))</f>
        <v>x</v>
      </c>
      <c r="FH872" s="113" t="str" cm="1">
        <f t="array" ref="FH872">IF(FE872=TRUE,"x",INDEX('Avtal för korttidsarbete'!$F$13:$F$1012,$FE872))</f>
        <v>x</v>
      </c>
      <c r="FI872" s="112" t="b">
        <f t="shared" si="1507"/>
        <v>0</v>
      </c>
      <c r="FJ872" s="135">
        <f t="shared" si="1508"/>
        <v>44166</v>
      </c>
      <c r="FK872" s="135">
        <f t="shared" si="1509"/>
        <v>44377</v>
      </c>
      <c r="FL872" s="112" t="b">
        <f t="shared" si="1510"/>
        <v>0</v>
      </c>
      <c r="FM872" s="113">
        <f t="shared" si="1511"/>
        <v>44166</v>
      </c>
      <c r="FN872" s="135">
        <f t="shared" si="1512"/>
        <v>44377</v>
      </c>
      <c r="FO872" s="148" t="b">
        <f>IFERROR(INDEX('Avtal för korttidsarbete'!R:R,MATCH(D872,'Avtal för korttidsarbete'!$G:$G,0)),TRUE)</f>
        <v>1</v>
      </c>
      <c r="FP872" s="135" t="str">
        <f>IF(FO872,"-",INDEX('Avtal för korttidsarbete'!$D:$D,MATCH(D872,'Avtal för korttidsarbete'!$G:$G,0)))</f>
        <v>-</v>
      </c>
      <c r="FQ872" s="113" t="b">
        <f>IFERROR(G872&gt;INDEX(Uppsägningar!E:E,MATCH(C872,Uppsägningar!C:C,0)),FALSE)</f>
        <v>0</v>
      </c>
    </row>
    <row r="873" spans="1:173" x14ac:dyDescent="0.25">
      <c r="A873" s="19">
        <v>857</v>
      </c>
      <c r="B873" s="20"/>
      <c r="C873" s="183"/>
      <c r="D873" s="66"/>
      <c r="E873" s="212">
        <f>IFERROR(INDEX(Admin!$C$7:$C$10,MATCH(FP873,TblNivåValTExt,0)),0)</f>
        <v>0</v>
      </c>
      <c r="F873" s="1"/>
      <c r="G873" s="1"/>
      <c r="H873" s="78"/>
      <c r="I873" s="181"/>
      <c r="J873" s="181"/>
      <c r="K873" s="182"/>
      <c r="L873" s="182"/>
      <c r="M873" s="181"/>
      <c r="N873" s="181"/>
      <c r="O873" s="181"/>
      <c r="P873" s="182"/>
      <c r="Q873" s="182"/>
      <c r="R873" s="181"/>
      <c r="S873" s="181"/>
      <c r="T873" s="181"/>
      <c r="U873" s="182"/>
      <c r="V873" s="182"/>
      <c r="W873" s="181"/>
      <c r="X873" s="181"/>
      <c r="Y873" s="181"/>
      <c r="Z873" s="182"/>
      <c r="AA873" s="182"/>
      <c r="AB873" s="181"/>
      <c r="AC873" s="181"/>
      <c r="AD873" s="181"/>
      <c r="AE873" s="182"/>
      <c r="AF873" s="182"/>
      <c r="AG873" s="181"/>
      <c r="AH873" s="181"/>
      <c r="AI873" s="181"/>
      <c r="AJ873" s="182"/>
      <c r="AK873" s="182"/>
      <c r="AL873" s="181"/>
      <c r="AM873" s="181"/>
      <c r="AN873" s="181"/>
      <c r="AO873" s="182"/>
      <c r="AP873" s="182"/>
      <c r="AQ873" s="181"/>
      <c r="AR873" s="181"/>
      <c r="AS873" s="181"/>
      <c r="AT873" s="182"/>
      <c r="AU873" s="182"/>
      <c r="AV873" s="181"/>
      <c r="AW873" s="181"/>
      <c r="AX873" s="181"/>
      <c r="AY873" s="182"/>
      <c r="AZ873" s="182"/>
      <c r="BA873" s="181"/>
      <c r="BB873" s="181"/>
      <c r="BC873" s="181"/>
      <c r="BD873" s="182"/>
      <c r="BE873" s="182"/>
      <c r="BF873" s="181"/>
      <c r="BG873" s="180">
        <f t="shared" si="1478"/>
        <v>0</v>
      </c>
      <c r="BH873" s="116" t="str">
        <f t="shared" si="1479"/>
        <v/>
      </c>
      <c r="BI873" s="80" t="b">
        <f t="shared" si="1427"/>
        <v>0</v>
      </c>
      <c r="BJ873" s="80" t="str">
        <f t="shared" si="1428"/>
        <v/>
      </c>
      <c r="BK873" s="80" t="b">
        <f t="shared" si="1480"/>
        <v>0</v>
      </c>
      <c r="BL873" s="13" t="str">
        <f t="shared" si="1429"/>
        <v/>
      </c>
      <c r="BM873" s="13" t="b">
        <f t="shared" si="1481"/>
        <v>0</v>
      </c>
      <c r="BN873" s="35" t="str">
        <f t="shared" si="1430"/>
        <v/>
      </c>
      <c r="BO873" s="13" t="b">
        <f t="shared" si="1431"/>
        <v>0</v>
      </c>
      <c r="BP873" s="35" t="str">
        <f t="shared" si="1432"/>
        <v/>
      </c>
      <c r="BQ873" s="13" t="b">
        <f t="shared" si="1433"/>
        <v>0</v>
      </c>
      <c r="BR873" s="35" t="str">
        <f t="shared" si="1434"/>
        <v/>
      </c>
      <c r="BS873" s="35" t="b">
        <f t="shared" si="1435"/>
        <v>0</v>
      </c>
      <c r="BT873" s="35" t="str">
        <f t="shared" si="1436"/>
        <v/>
      </c>
      <c r="BU873" s="35" t="b">
        <f t="shared" si="1437"/>
        <v>0</v>
      </c>
      <c r="BV873" s="35" t="str">
        <f t="shared" si="1438"/>
        <v/>
      </c>
      <c r="BW873" s="13" t="b">
        <f t="shared" si="1513"/>
        <v>0</v>
      </c>
      <c r="BX873" s="35" t="str">
        <f t="shared" si="1439"/>
        <v/>
      </c>
      <c r="BY873" s="265" t="b">
        <f t="shared" si="1482"/>
        <v>0</v>
      </c>
      <c r="BZ873" s="35" t="str">
        <f t="shared" si="1440"/>
        <v/>
      </c>
      <c r="CA873" s="265" t="b">
        <f t="shared" si="1483"/>
        <v>0</v>
      </c>
      <c r="CB873" s="35" t="str">
        <f t="shared" si="1441"/>
        <v/>
      </c>
      <c r="CC873" s="272" t="b">
        <f t="shared" si="1484"/>
        <v>0</v>
      </c>
      <c r="CD873" s="35" t="str">
        <f t="shared" si="1442"/>
        <v/>
      </c>
      <c r="CE873" s="13" t="b">
        <f t="shared" si="1443"/>
        <v>0</v>
      </c>
      <c r="CF873" s="35" t="str">
        <f t="shared" si="1444"/>
        <v/>
      </c>
      <c r="CG873" s="179">
        <f t="shared" si="1445"/>
        <v>0</v>
      </c>
      <c r="CH873" s="179">
        <f t="shared" si="1446"/>
        <v>0</v>
      </c>
      <c r="CI873" s="218">
        <f t="shared" si="1485"/>
        <v>0</v>
      </c>
      <c r="CJ873" s="218">
        <f t="shared" si="1486"/>
        <v>0</v>
      </c>
      <c r="CK873" s="218">
        <f t="shared" si="1487"/>
        <v>0</v>
      </c>
      <c r="CL873" s="218">
        <f t="shared" si="1488"/>
        <v>0</v>
      </c>
      <c r="CM873" s="218">
        <f t="shared" si="1489"/>
        <v>0</v>
      </c>
      <c r="CN873" s="218">
        <f t="shared" si="1490"/>
        <v>0</v>
      </c>
      <c r="CO873" s="218">
        <f t="shared" si="1491"/>
        <v>0</v>
      </c>
      <c r="CP873" s="218">
        <f t="shared" si="1492"/>
        <v>0</v>
      </c>
      <c r="CQ873" s="218">
        <f t="shared" si="1493"/>
        <v>0</v>
      </c>
      <c r="CR873" s="218">
        <f t="shared" si="1494"/>
        <v>0</v>
      </c>
      <c r="CS873" s="14">
        <f t="shared" si="1447"/>
        <v>0</v>
      </c>
      <c r="CT873" s="236">
        <f t="shared" si="1448"/>
        <v>0</v>
      </c>
      <c r="CU873" s="237">
        <f t="shared" si="1516"/>
        <v>0</v>
      </c>
      <c r="CV873" s="16">
        <f t="shared" si="1516"/>
        <v>0</v>
      </c>
      <c r="CW873" s="16">
        <f t="shared" si="1516"/>
        <v>0</v>
      </c>
      <c r="CX873" s="16">
        <f t="shared" si="1516"/>
        <v>0</v>
      </c>
      <c r="CY873" s="16">
        <f t="shared" si="1516"/>
        <v>0</v>
      </c>
      <c r="CZ873" s="16">
        <f t="shared" si="1516"/>
        <v>0</v>
      </c>
      <c r="DA873" s="16">
        <f t="shared" si="1516"/>
        <v>0</v>
      </c>
      <c r="DB873" s="16">
        <f t="shared" si="1516"/>
        <v>0</v>
      </c>
      <c r="DC873" s="16">
        <f t="shared" si="1516"/>
        <v>0</v>
      </c>
      <c r="DD873" s="238">
        <f t="shared" si="1516"/>
        <v>0</v>
      </c>
      <c r="DE873" s="232">
        <f t="shared" si="1517"/>
        <v>0</v>
      </c>
      <c r="DF873" s="132">
        <f t="shared" si="1517"/>
        <v>0</v>
      </c>
      <c r="DG873" s="132">
        <f t="shared" si="1517"/>
        <v>0</v>
      </c>
      <c r="DH873" s="132">
        <f t="shared" si="1517"/>
        <v>0</v>
      </c>
      <c r="DI873" s="132">
        <f t="shared" si="1517"/>
        <v>0</v>
      </c>
      <c r="DJ873" s="132">
        <f t="shared" si="1517"/>
        <v>0</v>
      </c>
      <c r="DK873" s="132">
        <f t="shared" si="1517"/>
        <v>0</v>
      </c>
      <c r="DL873" s="132">
        <f t="shared" si="1517"/>
        <v>0</v>
      </c>
      <c r="DM873" s="132">
        <f t="shared" si="1517"/>
        <v>0</v>
      </c>
      <c r="DN873" s="233">
        <f t="shared" si="1517"/>
        <v>0</v>
      </c>
      <c r="DO873" s="232">
        <f t="shared" si="1449"/>
        <v>0</v>
      </c>
      <c r="DP873" s="132">
        <f t="shared" si="1450"/>
        <v>0</v>
      </c>
      <c r="DQ873" s="132">
        <f t="shared" si="1451"/>
        <v>0</v>
      </c>
      <c r="DR873" s="132">
        <f t="shared" si="1452"/>
        <v>0</v>
      </c>
      <c r="DS873" s="132">
        <f t="shared" si="1453"/>
        <v>0</v>
      </c>
      <c r="DT873" s="132">
        <f t="shared" si="1454"/>
        <v>0</v>
      </c>
      <c r="DU873" s="132">
        <f t="shared" si="1455"/>
        <v>0</v>
      </c>
      <c r="DV873" s="132">
        <f t="shared" si="1456"/>
        <v>0</v>
      </c>
      <c r="DW873" s="132">
        <f t="shared" si="1457"/>
        <v>0</v>
      </c>
      <c r="DX873" s="233">
        <f t="shared" si="1458"/>
        <v>0</v>
      </c>
      <c r="DY873" s="231" t="b">
        <f t="shared" si="1495"/>
        <v>0</v>
      </c>
      <c r="DZ873" s="163"/>
      <c r="EA873" s="226" t="str">
        <f t="shared" si="1496"/>
        <v/>
      </c>
      <c r="EB873" s="178" t="str">
        <f t="shared" si="1497"/>
        <v/>
      </c>
      <c r="EC873" s="178" t="str">
        <f t="shared" si="1498"/>
        <v/>
      </c>
      <c r="ED873" s="178" t="str">
        <f t="shared" si="1499"/>
        <v/>
      </c>
      <c r="EE873" s="178" t="str">
        <f t="shared" si="1500"/>
        <v/>
      </c>
      <c r="EF873" s="178" t="str">
        <f t="shared" si="1501"/>
        <v/>
      </c>
      <c r="EG873" s="178" t="str">
        <f t="shared" si="1502"/>
        <v/>
      </c>
      <c r="EH873" s="178" t="str">
        <f t="shared" si="1503"/>
        <v/>
      </c>
      <c r="EI873" s="178" t="str">
        <f t="shared" si="1504"/>
        <v/>
      </c>
      <c r="EJ873" s="227" t="str">
        <f t="shared" si="1505"/>
        <v/>
      </c>
      <c r="EK873" s="230" t="str">
        <f t="shared" si="1459"/>
        <v/>
      </c>
      <c r="EL873" s="177" t="str">
        <f t="shared" si="1460"/>
        <v/>
      </c>
      <c r="EM873" s="177" t="str">
        <f t="shared" si="1461"/>
        <v/>
      </c>
      <c r="EN873" s="177" t="str">
        <f t="shared" si="1462"/>
        <v/>
      </c>
      <c r="EO873" s="177" t="str">
        <f t="shared" si="1463"/>
        <v/>
      </c>
      <c r="EP873" s="177" t="str">
        <f t="shared" si="1464"/>
        <v/>
      </c>
      <c r="EQ873" s="177" t="str">
        <f t="shared" si="1465"/>
        <v/>
      </c>
      <c r="ER873" s="177" t="str">
        <f t="shared" si="1466"/>
        <v/>
      </c>
      <c r="ES873" s="177" t="str">
        <f t="shared" si="1467"/>
        <v/>
      </c>
      <c r="ET873" s="177" t="str">
        <f t="shared" si="1468"/>
        <v/>
      </c>
      <c r="EU873" s="229" t="e">
        <f t="shared" si="1469"/>
        <v>#VALUE!</v>
      </c>
      <c r="EV873" s="27" t="e">
        <f t="shared" si="1470"/>
        <v>#VALUE!</v>
      </c>
      <c r="EW873" s="27" t="e">
        <f t="shared" si="1471"/>
        <v>#VALUE!</v>
      </c>
      <c r="EX873" s="28" t="e">
        <f t="shared" si="1472"/>
        <v>#VALUE!</v>
      </c>
      <c r="EY873" s="28" t="e">
        <f t="shared" si="1473"/>
        <v>#VALUE!</v>
      </c>
      <c r="EZ873" s="28" t="b">
        <f t="shared" si="1474"/>
        <v>0</v>
      </c>
      <c r="FA873" s="176" t="str">
        <f t="shared" si="1475"/>
        <v/>
      </c>
      <c r="FB873" s="27" t="e" cm="1">
        <f t="array" aca="1" ref="FB873" ca="1">TEXT(RIGHT(10-RIGHT(SUM(INDEX(1*(MID(MID(C873,1,1)*2,ROW(INDIRECT("1:"&amp;LEN(MID(C873,1,1)*2))),1)),,))+MID(C873,2,1)+
SUM(INDEX(1*(MID(MID(C873,3,1)*2,ROW(INDIRECT("1:"&amp;LEN(MID(C873,3,1)*2))),1)),,))+MID(C873,4,1)+
SUM(INDEX(1*(MID(MID(C873,5,1)*2,ROW(INDIRECT("1:"&amp;LEN(MID(C873,5,1)*2))),1)),,))+MID(C873,6,1)+
SUM(INDEX(1*(MID(MID(C873,8,1)*2,ROW(INDIRECT("1:"&amp;LEN(MID(C873,8,1)*2))),1)),,))+MID(C873,9,1)+
SUM(INDEX(1*(MID(MID(C873,10,1)*2,ROW(INDIRECT("1:"&amp;LEN(MID(C873,10,1)*2))),1)),,)),1),1),"0")</f>
        <v>#VALUE!</v>
      </c>
      <c r="FC873" s="27" t="str">
        <f t="shared" si="1476"/>
        <v/>
      </c>
      <c r="FD873" s="29" t="b">
        <f t="shared" si="1477"/>
        <v>0</v>
      </c>
      <c r="FE873" s="112" t="b">
        <f>IFERROR(MATCH(D873,'Avtal för korttidsarbete'!$G$13:$G$1012,0),TRUE)</f>
        <v>1</v>
      </c>
      <c r="FF873" s="112" t="b">
        <f t="shared" si="1506"/>
        <v>0</v>
      </c>
      <c r="FG873" s="113" t="str" cm="1">
        <f t="array" ref="FG873">IF(FE873=TRUE,"x",INDEX('Avtal för korttidsarbete'!$E$13:$E$1012,$FE873))</f>
        <v>x</v>
      </c>
      <c r="FH873" s="113" t="str" cm="1">
        <f t="array" ref="FH873">IF(FE873=TRUE,"x",INDEX('Avtal för korttidsarbete'!$F$13:$F$1012,$FE873))</f>
        <v>x</v>
      </c>
      <c r="FI873" s="112" t="b">
        <f t="shared" si="1507"/>
        <v>0</v>
      </c>
      <c r="FJ873" s="135">
        <f t="shared" si="1508"/>
        <v>44166</v>
      </c>
      <c r="FK873" s="135">
        <f t="shared" si="1509"/>
        <v>44377</v>
      </c>
      <c r="FL873" s="112" t="b">
        <f t="shared" si="1510"/>
        <v>0</v>
      </c>
      <c r="FM873" s="113">
        <f t="shared" si="1511"/>
        <v>44166</v>
      </c>
      <c r="FN873" s="135">
        <f t="shared" si="1512"/>
        <v>44377</v>
      </c>
      <c r="FO873" s="148" t="b">
        <f>IFERROR(INDEX('Avtal för korttidsarbete'!R:R,MATCH(D873,'Avtal för korttidsarbete'!$G:$G,0)),TRUE)</f>
        <v>1</v>
      </c>
      <c r="FP873" s="135" t="str">
        <f>IF(FO873,"-",INDEX('Avtal för korttidsarbete'!$D:$D,MATCH(D873,'Avtal för korttidsarbete'!$G:$G,0)))</f>
        <v>-</v>
      </c>
      <c r="FQ873" s="113" t="b">
        <f>IFERROR(G873&gt;INDEX(Uppsägningar!E:E,MATCH(C873,Uppsägningar!C:C,0)),FALSE)</f>
        <v>0</v>
      </c>
    </row>
    <row r="874" spans="1:173" x14ac:dyDescent="0.25">
      <c r="A874" s="19">
        <v>858</v>
      </c>
      <c r="B874" s="20"/>
      <c r="C874" s="183"/>
      <c r="D874" s="66"/>
      <c r="E874" s="212">
        <f>IFERROR(INDEX(Admin!$C$7:$C$10,MATCH(FP874,TblNivåValTExt,0)),0)</f>
        <v>0</v>
      </c>
      <c r="F874" s="1"/>
      <c r="G874" s="1"/>
      <c r="H874" s="78"/>
      <c r="I874" s="181"/>
      <c r="J874" s="181"/>
      <c r="K874" s="182"/>
      <c r="L874" s="182"/>
      <c r="M874" s="181"/>
      <c r="N874" s="181"/>
      <c r="O874" s="181"/>
      <c r="P874" s="182"/>
      <c r="Q874" s="182"/>
      <c r="R874" s="181"/>
      <c r="S874" s="181"/>
      <c r="T874" s="181"/>
      <c r="U874" s="182"/>
      <c r="V874" s="182"/>
      <c r="W874" s="181"/>
      <c r="X874" s="181"/>
      <c r="Y874" s="181"/>
      <c r="Z874" s="182"/>
      <c r="AA874" s="182"/>
      <c r="AB874" s="181"/>
      <c r="AC874" s="181"/>
      <c r="AD874" s="181"/>
      <c r="AE874" s="182"/>
      <c r="AF874" s="182"/>
      <c r="AG874" s="181"/>
      <c r="AH874" s="181"/>
      <c r="AI874" s="181"/>
      <c r="AJ874" s="182"/>
      <c r="AK874" s="182"/>
      <c r="AL874" s="181"/>
      <c r="AM874" s="181"/>
      <c r="AN874" s="181"/>
      <c r="AO874" s="182"/>
      <c r="AP874" s="182"/>
      <c r="AQ874" s="181"/>
      <c r="AR874" s="181"/>
      <c r="AS874" s="181"/>
      <c r="AT874" s="182"/>
      <c r="AU874" s="182"/>
      <c r="AV874" s="181"/>
      <c r="AW874" s="181"/>
      <c r="AX874" s="181"/>
      <c r="AY874" s="182"/>
      <c r="AZ874" s="182"/>
      <c r="BA874" s="181"/>
      <c r="BB874" s="181"/>
      <c r="BC874" s="181"/>
      <c r="BD874" s="182"/>
      <c r="BE874" s="182"/>
      <c r="BF874" s="181"/>
      <c r="BG874" s="180">
        <f t="shared" si="1478"/>
        <v>0</v>
      </c>
      <c r="BH874" s="116" t="str">
        <f t="shared" si="1479"/>
        <v/>
      </c>
      <c r="BI874" s="80" t="b">
        <f t="shared" si="1427"/>
        <v>0</v>
      </c>
      <c r="BJ874" s="80" t="str">
        <f t="shared" si="1428"/>
        <v/>
      </c>
      <c r="BK874" s="80" t="b">
        <f t="shared" si="1480"/>
        <v>0</v>
      </c>
      <c r="BL874" s="13" t="str">
        <f t="shared" si="1429"/>
        <v/>
      </c>
      <c r="BM874" s="13" t="b">
        <f t="shared" si="1481"/>
        <v>0</v>
      </c>
      <c r="BN874" s="35" t="str">
        <f t="shared" si="1430"/>
        <v/>
      </c>
      <c r="BO874" s="13" t="b">
        <f t="shared" si="1431"/>
        <v>0</v>
      </c>
      <c r="BP874" s="35" t="str">
        <f t="shared" si="1432"/>
        <v/>
      </c>
      <c r="BQ874" s="13" t="b">
        <f t="shared" si="1433"/>
        <v>0</v>
      </c>
      <c r="BR874" s="35" t="str">
        <f t="shared" si="1434"/>
        <v/>
      </c>
      <c r="BS874" s="35" t="b">
        <f t="shared" si="1435"/>
        <v>0</v>
      </c>
      <c r="BT874" s="35" t="str">
        <f t="shared" si="1436"/>
        <v/>
      </c>
      <c r="BU874" s="35" t="b">
        <f t="shared" si="1437"/>
        <v>0</v>
      </c>
      <c r="BV874" s="35" t="str">
        <f t="shared" si="1438"/>
        <v/>
      </c>
      <c r="BW874" s="13" t="b">
        <f t="shared" si="1513"/>
        <v>0</v>
      </c>
      <c r="BX874" s="35" t="str">
        <f t="shared" si="1439"/>
        <v/>
      </c>
      <c r="BY874" s="265" t="b">
        <f t="shared" si="1482"/>
        <v>0</v>
      </c>
      <c r="BZ874" s="35" t="str">
        <f t="shared" si="1440"/>
        <v/>
      </c>
      <c r="CA874" s="265" t="b">
        <f t="shared" si="1483"/>
        <v>0</v>
      </c>
      <c r="CB874" s="35" t="str">
        <f t="shared" si="1441"/>
        <v/>
      </c>
      <c r="CC874" s="272" t="b">
        <f t="shared" si="1484"/>
        <v>0</v>
      </c>
      <c r="CD874" s="35" t="str">
        <f t="shared" si="1442"/>
        <v/>
      </c>
      <c r="CE874" s="13" t="b">
        <f t="shared" si="1443"/>
        <v>0</v>
      </c>
      <c r="CF874" s="35" t="str">
        <f t="shared" si="1444"/>
        <v/>
      </c>
      <c r="CG874" s="179">
        <f t="shared" si="1445"/>
        <v>0</v>
      </c>
      <c r="CH874" s="179">
        <f t="shared" si="1446"/>
        <v>0</v>
      </c>
      <c r="CI874" s="218">
        <f t="shared" si="1485"/>
        <v>0</v>
      </c>
      <c r="CJ874" s="218">
        <f t="shared" si="1486"/>
        <v>0</v>
      </c>
      <c r="CK874" s="218">
        <f t="shared" si="1487"/>
        <v>0</v>
      </c>
      <c r="CL874" s="218">
        <f t="shared" si="1488"/>
        <v>0</v>
      </c>
      <c r="CM874" s="218">
        <f t="shared" si="1489"/>
        <v>0</v>
      </c>
      <c r="CN874" s="218">
        <f t="shared" si="1490"/>
        <v>0</v>
      </c>
      <c r="CO874" s="218">
        <f t="shared" si="1491"/>
        <v>0</v>
      </c>
      <c r="CP874" s="218">
        <f t="shared" si="1492"/>
        <v>0</v>
      </c>
      <c r="CQ874" s="218">
        <f t="shared" si="1493"/>
        <v>0</v>
      </c>
      <c r="CR874" s="218">
        <f t="shared" si="1494"/>
        <v>0</v>
      </c>
      <c r="CS874" s="14">
        <f t="shared" si="1447"/>
        <v>0</v>
      </c>
      <c r="CT874" s="236">
        <f t="shared" si="1448"/>
        <v>0</v>
      </c>
      <c r="CU874" s="237">
        <f t="shared" si="1516"/>
        <v>0</v>
      </c>
      <c r="CV874" s="16">
        <f t="shared" si="1516"/>
        <v>0</v>
      </c>
      <c r="CW874" s="16">
        <f t="shared" si="1516"/>
        <v>0</v>
      </c>
      <c r="CX874" s="16">
        <f t="shared" si="1516"/>
        <v>0</v>
      </c>
      <c r="CY874" s="16">
        <f t="shared" si="1516"/>
        <v>0</v>
      </c>
      <c r="CZ874" s="16">
        <f t="shared" si="1516"/>
        <v>0</v>
      </c>
      <c r="DA874" s="16">
        <f t="shared" si="1516"/>
        <v>0</v>
      </c>
      <c r="DB874" s="16">
        <f t="shared" si="1516"/>
        <v>0</v>
      </c>
      <c r="DC874" s="16">
        <f t="shared" si="1516"/>
        <v>0</v>
      </c>
      <c r="DD874" s="238">
        <f t="shared" si="1516"/>
        <v>0</v>
      </c>
      <c r="DE874" s="232">
        <f t="shared" si="1517"/>
        <v>0</v>
      </c>
      <c r="DF874" s="132">
        <f t="shared" si="1517"/>
        <v>0</v>
      </c>
      <c r="DG874" s="132">
        <f t="shared" si="1517"/>
        <v>0</v>
      </c>
      <c r="DH874" s="132">
        <f t="shared" si="1517"/>
        <v>0</v>
      </c>
      <c r="DI874" s="132">
        <f t="shared" si="1517"/>
        <v>0</v>
      </c>
      <c r="DJ874" s="132">
        <f t="shared" si="1517"/>
        <v>0</v>
      </c>
      <c r="DK874" s="132">
        <f t="shared" si="1517"/>
        <v>0</v>
      </c>
      <c r="DL874" s="132">
        <f t="shared" si="1517"/>
        <v>0</v>
      </c>
      <c r="DM874" s="132">
        <f t="shared" si="1517"/>
        <v>0</v>
      </c>
      <c r="DN874" s="233">
        <f t="shared" si="1517"/>
        <v>0</v>
      </c>
      <c r="DO874" s="232">
        <f t="shared" si="1449"/>
        <v>0</v>
      </c>
      <c r="DP874" s="132">
        <f t="shared" si="1450"/>
        <v>0</v>
      </c>
      <c r="DQ874" s="132">
        <f t="shared" si="1451"/>
        <v>0</v>
      </c>
      <c r="DR874" s="132">
        <f t="shared" si="1452"/>
        <v>0</v>
      </c>
      <c r="DS874" s="132">
        <f t="shared" si="1453"/>
        <v>0</v>
      </c>
      <c r="DT874" s="132">
        <f t="shared" si="1454"/>
        <v>0</v>
      </c>
      <c r="DU874" s="132">
        <f t="shared" si="1455"/>
        <v>0</v>
      </c>
      <c r="DV874" s="132">
        <f t="shared" si="1456"/>
        <v>0</v>
      </c>
      <c r="DW874" s="132">
        <f t="shared" si="1457"/>
        <v>0</v>
      </c>
      <c r="DX874" s="233">
        <f t="shared" si="1458"/>
        <v>0</v>
      </c>
      <c r="DY874" s="231" t="b">
        <f t="shared" si="1495"/>
        <v>0</v>
      </c>
      <c r="DZ874" s="163"/>
      <c r="EA874" s="226" t="str">
        <f t="shared" si="1496"/>
        <v/>
      </c>
      <c r="EB874" s="178" t="str">
        <f t="shared" si="1497"/>
        <v/>
      </c>
      <c r="EC874" s="178" t="str">
        <f t="shared" si="1498"/>
        <v/>
      </c>
      <c r="ED874" s="178" t="str">
        <f t="shared" si="1499"/>
        <v/>
      </c>
      <c r="EE874" s="178" t="str">
        <f t="shared" si="1500"/>
        <v/>
      </c>
      <c r="EF874" s="178" t="str">
        <f t="shared" si="1501"/>
        <v/>
      </c>
      <c r="EG874" s="178" t="str">
        <f t="shared" si="1502"/>
        <v/>
      </c>
      <c r="EH874" s="178" t="str">
        <f t="shared" si="1503"/>
        <v/>
      </c>
      <c r="EI874" s="178" t="str">
        <f t="shared" si="1504"/>
        <v/>
      </c>
      <c r="EJ874" s="227" t="str">
        <f t="shared" si="1505"/>
        <v/>
      </c>
      <c r="EK874" s="230" t="str">
        <f t="shared" si="1459"/>
        <v/>
      </c>
      <c r="EL874" s="177" t="str">
        <f t="shared" si="1460"/>
        <v/>
      </c>
      <c r="EM874" s="177" t="str">
        <f t="shared" si="1461"/>
        <v/>
      </c>
      <c r="EN874" s="177" t="str">
        <f t="shared" si="1462"/>
        <v/>
      </c>
      <c r="EO874" s="177" t="str">
        <f t="shared" si="1463"/>
        <v/>
      </c>
      <c r="EP874" s="177" t="str">
        <f t="shared" si="1464"/>
        <v/>
      </c>
      <c r="EQ874" s="177" t="str">
        <f t="shared" si="1465"/>
        <v/>
      </c>
      <c r="ER874" s="177" t="str">
        <f t="shared" si="1466"/>
        <v/>
      </c>
      <c r="ES874" s="177" t="str">
        <f t="shared" si="1467"/>
        <v/>
      </c>
      <c r="ET874" s="177" t="str">
        <f t="shared" si="1468"/>
        <v/>
      </c>
      <c r="EU874" s="229" t="e">
        <f t="shared" si="1469"/>
        <v>#VALUE!</v>
      </c>
      <c r="EV874" s="27" t="e">
        <f t="shared" si="1470"/>
        <v>#VALUE!</v>
      </c>
      <c r="EW874" s="27" t="e">
        <f t="shared" si="1471"/>
        <v>#VALUE!</v>
      </c>
      <c r="EX874" s="28" t="e">
        <f t="shared" si="1472"/>
        <v>#VALUE!</v>
      </c>
      <c r="EY874" s="28" t="e">
        <f t="shared" si="1473"/>
        <v>#VALUE!</v>
      </c>
      <c r="EZ874" s="28" t="b">
        <f t="shared" si="1474"/>
        <v>0</v>
      </c>
      <c r="FA874" s="176" t="str">
        <f t="shared" si="1475"/>
        <v/>
      </c>
      <c r="FB874" s="27" t="e" cm="1">
        <f t="array" aca="1" ref="FB874" ca="1">TEXT(RIGHT(10-RIGHT(SUM(INDEX(1*(MID(MID(C874,1,1)*2,ROW(INDIRECT("1:"&amp;LEN(MID(C874,1,1)*2))),1)),,))+MID(C874,2,1)+
SUM(INDEX(1*(MID(MID(C874,3,1)*2,ROW(INDIRECT("1:"&amp;LEN(MID(C874,3,1)*2))),1)),,))+MID(C874,4,1)+
SUM(INDEX(1*(MID(MID(C874,5,1)*2,ROW(INDIRECT("1:"&amp;LEN(MID(C874,5,1)*2))),1)),,))+MID(C874,6,1)+
SUM(INDEX(1*(MID(MID(C874,8,1)*2,ROW(INDIRECT("1:"&amp;LEN(MID(C874,8,1)*2))),1)),,))+MID(C874,9,1)+
SUM(INDEX(1*(MID(MID(C874,10,1)*2,ROW(INDIRECT("1:"&amp;LEN(MID(C874,10,1)*2))),1)),,)),1),1),"0")</f>
        <v>#VALUE!</v>
      </c>
      <c r="FC874" s="27" t="str">
        <f t="shared" si="1476"/>
        <v/>
      </c>
      <c r="FD874" s="29" t="b">
        <f t="shared" si="1477"/>
        <v>0</v>
      </c>
      <c r="FE874" s="112" t="b">
        <f>IFERROR(MATCH(D874,'Avtal för korttidsarbete'!$G$13:$G$1012,0),TRUE)</f>
        <v>1</v>
      </c>
      <c r="FF874" s="112" t="b">
        <f t="shared" si="1506"/>
        <v>0</v>
      </c>
      <c r="FG874" s="113" t="str" cm="1">
        <f t="array" ref="FG874">IF(FE874=TRUE,"x",INDEX('Avtal för korttidsarbete'!$E$13:$E$1012,$FE874))</f>
        <v>x</v>
      </c>
      <c r="FH874" s="113" t="str" cm="1">
        <f t="array" ref="FH874">IF(FE874=TRUE,"x",INDEX('Avtal för korttidsarbete'!$F$13:$F$1012,$FE874))</f>
        <v>x</v>
      </c>
      <c r="FI874" s="112" t="b">
        <f t="shared" si="1507"/>
        <v>0</v>
      </c>
      <c r="FJ874" s="135">
        <f t="shared" si="1508"/>
        <v>44166</v>
      </c>
      <c r="FK874" s="135">
        <f t="shared" si="1509"/>
        <v>44377</v>
      </c>
      <c r="FL874" s="112" t="b">
        <f t="shared" si="1510"/>
        <v>0</v>
      </c>
      <c r="FM874" s="113">
        <f t="shared" si="1511"/>
        <v>44166</v>
      </c>
      <c r="FN874" s="135">
        <f t="shared" si="1512"/>
        <v>44377</v>
      </c>
      <c r="FO874" s="148" t="b">
        <f>IFERROR(INDEX('Avtal för korttidsarbete'!R:R,MATCH(D874,'Avtal för korttidsarbete'!$G:$G,0)),TRUE)</f>
        <v>1</v>
      </c>
      <c r="FP874" s="135" t="str">
        <f>IF(FO874,"-",INDEX('Avtal för korttidsarbete'!$D:$D,MATCH(D874,'Avtal för korttidsarbete'!$G:$G,0)))</f>
        <v>-</v>
      </c>
      <c r="FQ874" s="113" t="b">
        <f>IFERROR(G874&gt;INDEX(Uppsägningar!E:E,MATCH(C874,Uppsägningar!C:C,0)),FALSE)</f>
        <v>0</v>
      </c>
    </row>
    <row r="875" spans="1:173" x14ac:dyDescent="0.25">
      <c r="A875" s="19">
        <v>859</v>
      </c>
      <c r="B875" s="20"/>
      <c r="C875" s="183"/>
      <c r="D875" s="66"/>
      <c r="E875" s="212">
        <f>IFERROR(INDEX(Admin!$C$7:$C$10,MATCH(FP875,TblNivåValTExt,0)),0)</f>
        <v>0</v>
      </c>
      <c r="F875" s="1"/>
      <c r="G875" s="1"/>
      <c r="H875" s="78"/>
      <c r="I875" s="181"/>
      <c r="J875" s="181"/>
      <c r="K875" s="182"/>
      <c r="L875" s="182"/>
      <c r="M875" s="181"/>
      <c r="N875" s="181"/>
      <c r="O875" s="181"/>
      <c r="P875" s="182"/>
      <c r="Q875" s="182"/>
      <c r="R875" s="181"/>
      <c r="S875" s="181"/>
      <c r="T875" s="181"/>
      <c r="U875" s="182"/>
      <c r="V875" s="182"/>
      <c r="W875" s="181"/>
      <c r="X875" s="181"/>
      <c r="Y875" s="181"/>
      <c r="Z875" s="182"/>
      <c r="AA875" s="182"/>
      <c r="AB875" s="181"/>
      <c r="AC875" s="181"/>
      <c r="AD875" s="181"/>
      <c r="AE875" s="182"/>
      <c r="AF875" s="182"/>
      <c r="AG875" s="181"/>
      <c r="AH875" s="181"/>
      <c r="AI875" s="181"/>
      <c r="AJ875" s="182"/>
      <c r="AK875" s="182"/>
      <c r="AL875" s="181"/>
      <c r="AM875" s="181"/>
      <c r="AN875" s="181"/>
      <c r="AO875" s="182"/>
      <c r="AP875" s="182"/>
      <c r="AQ875" s="181"/>
      <c r="AR875" s="181"/>
      <c r="AS875" s="181"/>
      <c r="AT875" s="182"/>
      <c r="AU875" s="182"/>
      <c r="AV875" s="181"/>
      <c r="AW875" s="181"/>
      <c r="AX875" s="181"/>
      <c r="AY875" s="182"/>
      <c r="AZ875" s="182"/>
      <c r="BA875" s="181"/>
      <c r="BB875" s="181"/>
      <c r="BC875" s="181"/>
      <c r="BD875" s="182"/>
      <c r="BE875" s="182"/>
      <c r="BF875" s="181"/>
      <c r="BG875" s="180">
        <f t="shared" si="1478"/>
        <v>0</v>
      </c>
      <c r="BH875" s="116" t="str">
        <f t="shared" si="1479"/>
        <v/>
      </c>
      <c r="BI875" s="80" t="b">
        <f t="shared" si="1427"/>
        <v>0</v>
      </c>
      <c r="BJ875" s="80" t="str">
        <f t="shared" si="1428"/>
        <v/>
      </c>
      <c r="BK875" s="80" t="b">
        <f t="shared" si="1480"/>
        <v>0</v>
      </c>
      <c r="BL875" s="13" t="str">
        <f t="shared" si="1429"/>
        <v/>
      </c>
      <c r="BM875" s="13" t="b">
        <f t="shared" si="1481"/>
        <v>0</v>
      </c>
      <c r="BN875" s="35" t="str">
        <f t="shared" si="1430"/>
        <v/>
      </c>
      <c r="BO875" s="13" t="b">
        <f t="shared" si="1431"/>
        <v>0</v>
      </c>
      <c r="BP875" s="35" t="str">
        <f t="shared" si="1432"/>
        <v/>
      </c>
      <c r="BQ875" s="13" t="b">
        <f t="shared" si="1433"/>
        <v>0</v>
      </c>
      <c r="BR875" s="35" t="str">
        <f t="shared" si="1434"/>
        <v/>
      </c>
      <c r="BS875" s="35" t="b">
        <f t="shared" si="1435"/>
        <v>0</v>
      </c>
      <c r="BT875" s="35" t="str">
        <f t="shared" si="1436"/>
        <v/>
      </c>
      <c r="BU875" s="35" t="b">
        <f t="shared" si="1437"/>
        <v>0</v>
      </c>
      <c r="BV875" s="35" t="str">
        <f t="shared" si="1438"/>
        <v/>
      </c>
      <c r="BW875" s="13" t="b">
        <f t="shared" si="1513"/>
        <v>0</v>
      </c>
      <c r="BX875" s="35" t="str">
        <f t="shared" si="1439"/>
        <v/>
      </c>
      <c r="BY875" s="265" t="b">
        <f t="shared" si="1482"/>
        <v>0</v>
      </c>
      <c r="BZ875" s="35" t="str">
        <f t="shared" si="1440"/>
        <v/>
      </c>
      <c r="CA875" s="265" t="b">
        <f t="shared" si="1483"/>
        <v>0</v>
      </c>
      <c r="CB875" s="35" t="str">
        <f t="shared" si="1441"/>
        <v/>
      </c>
      <c r="CC875" s="272" t="b">
        <f t="shared" si="1484"/>
        <v>0</v>
      </c>
      <c r="CD875" s="35" t="str">
        <f t="shared" si="1442"/>
        <v/>
      </c>
      <c r="CE875" s="13" t="b">
        <f t="shared" si="1443"/>
        <v>0</v>
      </c>
      <c r="CF875" s="35" t="str">
        <f t="shared" si="1444"/>
        <v/>
      </c>
      <c r="CG875" s="179">
        <f t="shared" si="1445"/>
        <v>0</v>
      </c>
      <c r="CH875" s="179">
        <f t="shared" si="1446"/>
        <v>0</v>
      </c>
      <c r="CI875" s="218">
        <f t="shared" si="1485"/>
        <v>0</v>
      </c>
      <c r="CJ875" s="218">
        <f t="shared" si="1486"/>
        <v>0</v>
      </c>
      <c r="CK875" s="218">
        <f t="shared" si="1487"/>
        <v>0</v>
      </c>
      <c r="CL875" s="218">
        <f t="shared" si="1488"/>
        <v>0</v>
      </c>
      <c r="CM875" s="218">
        <f t="shared" si="1489"/>
        <v>0</v>
      </c>
      <c r="CN875" s="218">
        <f t="shared" si="1490"/>
        <v>0</v>
      </c>
      <c r="CO875" s="218">
        <f t="shared" si="1491"/>
        <v>0</v>
      </c>
      <c r="CP875" s="218">
        <f t="shared" si="1492"/>
        <v>0</v>
      </c>
      <c r="CQ875" s="218">
        <f t="shared" si="1493"/>
        <v>0</v>
      </c>
      <c r="CR875" s="218">
        <f t="shared" si="1494"/>
        <v>0</v>
      </c>
      <c r="CS875" s="14">
        <f t="shared" si="1447"/>
        <v>0</v>
      </c>
      <c r="CT875" s="236">
        <f t="shared" si="1448"/>
        <v>0</v>
      </c>
      <c r="CU875" s="237">
        <f t="shared" si="1516"/>
        <v>0</v>
      </c>
      <c r="CV875" s="16">
        <f t="shared" si="1516"/>
        <v>0</v>
      </c>
      <c r="CW875" s="16">
        <f t="shared" si="1516"/>
        <v>0</v>
      </c>
      <c r="CX875" s="16">
        <f t="shared" si="1516"/>
        <v>0</v>
      </c>
      <c r="CY875" s="16">
        <f t="shared" si="1516"/>
        <v>0</v>
      </c>
      <c r="CZ875" s="16">
        <f t="shared" si="1516"/>
        <v>0</v>
      </c>
      <c r="DA875" s="16">
        <f t="shared" si="1516"/>
        <v>0</v>
      </c>
      <c r="DB875" s="16">
        <f t="shared" si="1516"/>
        <v>0</v>
      </c>
      <c r="DC875" s="16">
        <f t="shared" si="1516"/>
        <v>0</v>
      </c>
      <c r="DD875" s="238">
        <f t="shared" si="1516"/>
        <v>0</v>
      </c>
      <c r="DE875" s="232">
        <f t="shared" si="1517"/>
        <v>0</v>
      </c>
      <c r="DF875" s="132">
        <f t="shared" si="1517"/>
        <v>0</v>
      </c>
      <c r="DG875" s="132">
        <f t="shared" si="1517"/>
        <v>0</v>
      </c>
      <c r="DH875" s="132">
        <f t="shared" si="1517"/>
        <v>0</v>
      </c>
      <c r="DI875" s="132">
        <f t="shared" si="1517"/>
        <v>0</v>
      </c>
      <c r="DJ875" s="132">
        <f t="shared" si="1517"/>
        <v>0</v>
      </c>
      <c r="DK875" s="132">
        <f t="shared" si="1517"/>
        <v>0</v>
      </c>
      <c r="DL875" s="132">
        <f t="shared" si="1517"/>
        <v>0</v>
      </c>
      <c r="DM875" s="132">
        <f t="shared" si="1517"/>
        <v>0</v>
      </c>
      <c r="DN875" s="233">
        <f t="shared" si="1517"/>
        <v>0</v>
      </c>
      <c r="DO875" s="232">
        <f t="shared" si="1449"/>
        <v>0</v>
      </c>
      <c r="DP875" s="132">
        <f t="shared" si="1450"/>
        <v>0</v>
      </c>
      <c r="DQ875" s="132">
        <f t="shared" si="1451"/>
        <v>0</v>
      </c>
      <c r="DR875" s="132">
        <f t="shared" si="1452"/>
        <v>0</v>
      </c>
      <c r="DS875" s="132">
        <f t="shared" si="1453"/>
        <v>0</v>
      </c>
      <c r="DT875" s="132">
        <f t="shared" si="1454"/>
        <v>0</v>
      </c>
      <c r="DU875" s="132">
        <f t="shared" si="1455"/>
        <v>0</v>
      </c>
      <c r="DV875" s="132">
        <f t="shared" si="1456"/>
        <v>0</v>
      </c>
      <c r="DW875" s="132">
        <f t="shared" si="1457"/>
        <v>0</v>
      </c>
      <c r="DX875" s="233">
        <f t="shared" si="1458"/>
        <v>0</v>
      </c>
      <c r="DY875" s="231" t="b">
        <f t="shared" si="1495"/>
        <v>0</v>
      </c>
      <c r="DZ875" s="163"/>
      <c r="EA875" s="226" t="str">
        <f t="shared" si="1496"/>
        <v/>
      </c>
      <c r="EB875" s="178" t="str">
        <f t="shared" si="1497"/>
        <v/>
      </c>
      <c r="EC875" s="178" t="str">
        <f t="shared" si="1498"/>
        <v/>
      </c>
      <c r="ED875" s="178" t="str">
        <f t="shared" si="1499"/>
        <v/>
      </c>
      <c r="EE875" s="178" t="str">
        <f t="shared" si="1500"/>
        <v/>
      </c>
      <c r="EF875" s="178" t="str">
        <f t="shared" si="1501"/>
        <v/>
      </c>
      <c r="EG875" s="178" t="str">
        <f t="shared" si="1502"/>
        <v/>
      </c>
      <c r="EH875" s="178" t="str">
        <f t="shared" si="1503"/>
        <v/>
      </c>
      <c r="EI875" s="178" t="str">
        <f t="shared" si="1504"/>
        <v/>
      </c>
      <c r="EJ875" s="227" t="str">
        <f t="shared" si="1505"/>
        <v/>
      </c>
      <c r="EK875" s="230" t="str">
        <f t="shared" si="1459"/>
        <v/>
      </c>
      <c r="EL875" s="177" t="str">
        <f t="shared" si="1460"/>
        <v/>
      </c>
      <c r="EM875" s="177" t="str">
        <f t="shared" si="1461"/>
        <v/>
      </c>
      <c r="EN875" s="177" t="str">
        <f t="shared" si="1462"/>
        <v/>
      </c>
      <c r="EO875" s="177" t="str">
        <f t="shared" si="1463"/>
        <v/>
      </c>
      <c r="EP875" s="177" t="str">
        <f t="shared" si="1464"/>
        <v/>
      </c>
      <c r="EQ875" s="177" t="str">
        <f t="shared" si="1465"/>
        <v/>
      </c>
      <c r="ER875" s="177" t="str">
        <f t="shared" si="1466"/>
        <v/>
      </c>
      <c r="ES875" s="177" t="str">
        <f t="shared" si="1467"/>
        <v/>
      </c>
      <c r="ET875" s="177" t="str">
        <f t="shared" si="1468"/>
        <v/>
      </c>
      <c r="EU875" s="229" t="e">
        <f t="shared" si="1469"/>
        <v>#VALUE!</v>
      </c>
      <c r="EV875" s="27" t="e">
        <f t="shared" si="1470"/>
        <v>#VALUE!</v>
      </c>
      <c r="EW875" s="27" t="e">
        <f t="shared" si="1471"/>
        <v>#VALUE!</v>
      </c>
      <c r="EX875" s="28" t="e">
        <f t="shared" si="1472"/>
        <v>#VALUE!</v>
      </c>
      <c r="EY875" s="28" t="e">
        <f t="shared" si="1473"/>
        <v>#VALUE!</v>
      </c>
      <c r="EZ875" s="28" t="b">
        <f t="shared" si="1474"/>
        <v>0</v>
      </c>
      <c r="FA875" s="176" t="str">
        <f t="shared" si="1475"/>
        <v/>
      </c>
      <c r="FB875" s="27" t="e" cm="1">
        <f t="array" aca="1" ref="FB875" ca="1">TEXT(RIGHT(10-RIGHT(SUM(INDEX(1*(MID(MID(C875,1,1)*2,ROW(INDIRECT("1:"&amp;LEN(MID(C875,1,1)*2))),1)),,))+MID(C875,2,1)+
SUM(INDEX(1*(MID(MID(C875,3,1)*2,ROW(INDIRECT("1:"&amp;LEN(MID(C875,3,1)*2))),1)),,))+MID(C875,4,1)+
SUM(INDEX(1*(MID(MID(C875,5,1)*2,ROW(INDIRECT("1:"&amp;LEN(MID(C875,5,1)*2))),1)),,))+MID(C875,6,1)+
SUM(INDEX(1*(MID(MID(C875,8,1)*2,ROW(INDIRECT("1:"&amp;LEN(MID(C875,8,1)*2))),1)),,))+MID(C875,9,1)+
SUM(INDEX(1*(MID(MID(C875,10,1)*2,ROW(INDIRECT("1:"&amp;LEN(MID(C875,10,1)*2))),1)),,)),1),1),"0")</f>
        <v>#VALUE!</v>
      </c>
      <c r="FC875" s="27" t="str">
        <f t="shared" si="1476"/>
        <v/>
      </c>
      <c r="FD875" s="29" t="b">
        <f t="shared" si="1477"/>
        <v>0</v>
      </c>
      <c r="FE875" s="112" t="b">
        <f>IFERROR(MATCH(D875,'Avtal för korttidsarbete'!$G$13:$G$1012,0),TRUE)</f>
        <v>1</v>
      </c>
      <c r="FF875" s="112" t="b">
        <f t="shared" si="1506"/>
        <v>0</v>
      </c>
      <c r="FG875" s="113" t="str" cm="1">
        <f t="array" ref="FG875">IF(FE875=TRUE,"x",INDEX('Avtal för korttidsarbete'!$E$13:$E$1012,$FE875))</f>
        <v>x</v>
      </c>
      <c r="FH875" s="113" t="str" cm="1">
        <f t="array" ref="FH875">IF(FE875=TRUE,"x",INDEX('Avtal för korttidsarbete'!$F$13:$F$1012,$FE875))</f>
        <v>x</v>
      </c>
      <c r="FI875" s="112" t="b">
        <f t="shared" si="1507"/>
        <v>0</v>
      </c>
      <c r="FJ875" s="135">
        <f t="shared" si="1508"/>
        <v>44166</v>
      </c>
      <c r="FK875" s="135">
        <f t="shared" si="1509"/>
        <v>44377</v>
      </c>
      <c r="FL875" s="112" t="b">
        <f t="shared" si="1510"/>
        <v>0</v>
      </c>
      <c r="FM875" s="113">
        <f t="shared" si="1511"/>
        <v>44166</v>
      </c>
      <c r="FN875" s="135">
        <f t="shared" si="1512"/>
        <v>44377</v>
      </c>
      <c r="FO875" s="148" t="b">
        <f>IFERROR(INDEX('Avtal för korttidsarbete'!R:R,MATCH(D875,'Avtal för korttidsarbete'!$G:$G,0)),TRUE)</f>
        <v>1</v>
      </c>
      <c r="FP875" s="135" t="str">
        <f>IF(FO875,"-",INDEX('Avtal för korttidsarbete'!$D:$D,MATCH(D875,'Avtal för korttidsarbete'!$G:$G,0)))</f>
        <v>-</v>
      </c>
      <c r="FQ875" s="113" t="b">
        <f>IFERROR(G875&gt;INDEX(Uppsägningar!E:E,MATCH(C875,Uppsägningar!C:C,0)),FALSE)</f>
        <v>0</v>
      </c>
    </row>
    <row r="876" spans="1:173" x14ac:dyDescent="0.25">
      <c r="A876" s="19">
        <v>860</v>
      </c>
      <c r="B876" s="20"/>
      <c r="C876" s="183"/>
      <c r="D876" s="66"/>
      <c r="E876" s="212">
        <f>IFERROR(INDEX(Admin!$C$7:$C$10,MATCH(FP876,TblNivåValTExt,0)),0)</f>
        <v>0</v>
      </c>
      <c r="F876" s="1"/>
      <c r="G876" s="1"/>
      <c r="H876" s="78"/>
      <c r="I876" s="181"/>
      <c r="J876" s="181"/>
      <c r="K876" s="182"/>
      <c r="L876" s="182"/>
      <c r="M876" s="181"/>
      <c r="N876" s="181"/>
      <c r="O876" s="181"/>
      <c r="P876" s="182"/>
      <c r="Q876" s="182"/>
      <c r="R876" s="181"/>
      <c r="S876" s="181"/>
      <c r="T876" s="181"/>
      <c r="U876" s="182"/>
      <c r="V876" s="182"/>
      <c r="W876" s="181"/>
      <c r="X876" s="181"/>
      <c r="Y876" s="181"/>
      <c r="Z876" s="182"/>
      <c r="AA876" s="182"/>
      <c r="AB876" s="181"/>
      <c r="AC876" s="181"/>
      <c r="AD876" s="181"/>
      <c r="AE876" s="182"/>
      <c r="AF876" s="182"/>
      <c r="AG876" s="181"/>
      <c r="AH876" s="181"/>
      <c r="AI876" s="181"/>
      <c r="AJ876" s="182"/>
      <c r="AK876" s="182"/>
      <c r="AL876" s="181"/>
      <c r="AM876" s="181"/>
      <c r="AN876" s="181"/>
      <c r="AO876" s="182"/>
      <c r="AP876" s="182"/>
      <c r="AQ876" s="181"/>
      <c r="AR876" s="181"/>
      <c r="AS876" s="181"/>
      <c r="AT876" s="182"/>
      <c r="AU876" s="182"/>
      <c r="AV876" s="181"/>
      <c r="AW876" s="181"/>
      <c r="AX876" s="181"/>
      <c r="AY876" s="182"/>
      <c r="AZ876" s="182"/>
      <c r="BA876" s="181"/>
      <c r="BB876" s="181"/>
      <c r="BC876" s="181"/>
      <c r="BD876" s="182"/>
      <c r="BE876" s="182"/>
      <c r="BF876" s="181"/>
      <c r="BG876" s="180">
        <f t="shared" si="1478"/>
        <v>0</v>
      </c>
      <c r="BH876" s="116" t="str">
        <f t="shared" si="1479"/>
        <v/>
      </c>
      <c r="BI876" s="80" t="b">
        <f t="shared" si="1427"/>
        <v>0</v>
      </c>
      <c r="BJ876" s="80" t="str">
        <f t="shared" si="1428"/>
        <v/>
      </c>
      <c r="BK876" s="80" t="b">
        <f t="shared" si="1480"/>
        <v>0</v>
      </c>
      <c r="BL876" s="13" t="str">
        <f t="shared" si="1429"/>
        <v/>
      </c>
      <c r="BM876" s="13" t="b">
        <f t="shared" si="1481"/>
        <v>0</v>
      </c>
      <c r="BN876" s="35" t="str">
        <f t="shared" si="1430"/>
        <v/>
      </c>
      <c r="BO876" s="13" t="b">
        <f t="shared" si="1431"/>
        <v>0</v>
      </c>
      <c r="BP876" s="35" t="str">
        <f t="shared" si="1432"/>
        <v/>
      </c>
      <c r="BQ876" s="13" t="b">
        <f t="shared" si="1433"/>
        <v>0</v>
      </c>
      <c r="BR876" s="35" t="str">
        <f t="shared" si="1434"/>
        <v/>
      </c>
      <c r="BS876" s="35" t="b">
        <f t="shared" si="1435"/>
        <v>0</v>
      </c>
      <c r="BT876" s="35" t="str">
        <f t="shared" si="1436"/>
        <v/>
      </c>
      <c r="BU876" s="35" t="b">
        <f t="shared" si="1437"/>
        <v>0</v>
      </c>
      <c r="BV876" s="35" t="str">
        <f t="shared" si="1438"/>
        <v/>
      </c>
      <c r="BW876" s="13" t="b">
        <f t="shared" si="1513"/>
        <v>0</v>
      </c>
      <c r="BX876" s="35" t="str">
        <f t="shared" si="1439"/>
        <v/>
      </c>
      <c r="BY876" s="265" t="b">
        <f t="shared" si="1482"/>
        <v>0</v>
      </c>
      <c r="BZ876" s="35" t="str">
        <f t="shared" si="1440"/>
        <v/>
      </c>
      <c r="CA876" s="265" t="b">
        <f t="shared" si="1483"/>
        <v>0</v>
      </c>
      <c r="CB876" s="35" t="str">
        <f t="shared" si="1441"/>
        <v/>
      </c>
      <c r="CC876" s="272" t="b">
        <f t="shared" si="1484"/>
        <v>0</v>
      </c>
      <c r="CD876" s="35" t="str">
        <f t="shared" si="1442"/>
        <v/>
      </c>
      <c r="CE876" s="13" t="b">
        <f t="shared" si="1443"/>
        <v>0</v>
      </c>
      <c r="CF876" s="35" t="str">
        <f t="shared" si="1444"/>
        <v/>
      </c>
      <c r="CG876" s="179">
        <f t="shared" si="1445"/>
        <v>0</v>
      </c>
      <c r="CH876" s="179">
        <f t="shared" si="1446"/>
        <v>0</v>
      </c>
      <c r="CI876" s="218">
        <f t="shared" si="1485"/>
        <v>0</v>
      </c>
      <c r="CJ876" s="218">
        <f t="shared" si="1486"/>
        <v>0</v>
      </c>
      <c r="CK876" s="218">
        <f t="shared" si="1487"/>
        <v>0</v>
      </c>
      <c r="CL876" s="218">
        <f t="shared" si="1488"/>
        <v>0</v>
      </c>
      <c r="CM876" s="218">
        <f t="shared" si="1489"/>
        <v>0</v>
      </c>
      <c r="CN876" s="218">
        <f t="shared" si="1490"/>
        <v>0</v>
      </c>
      <c r="CO876" s="218">
        <f t="shared" si="1491"/>
        <v>0</v>
      </c>
      <c r="CP876" s="218">
        <f t="shared" si="1492"/>
        <v>0</v>
      </c>
      <c r="CQ876" s="218">
        <f t="shared" si="1493"/>
        <v>0</v>
      </c>
      <c r="CR876" s="218">
        <f t="shared" si="1494"/>
        <v>0</v>
      </c>
      <c r="CS876" s="14">
        <f t="shared" si="1447"/>
        <v>0</v>
      </c>
      <c r="CT876" s="236">
        <f t="shared" si="1448"/>
        <v>0</v>
      </c>
      <c r="CU876" s="237">
        <f t="shared" si="1516"/>
        <v>0</v>
      </c>
      <c r="CV876" s="16">
        <f t="shared" si="1516"/>
        <v>0</v>
      </c>
      <c r="CW876" s="16">
        <f t="shared" si="1516"/>
        <v>0</v>
      </c>
      <c r="CX876" s="16">
        <f t="shared" si="1516"/>
        <v>0</v>
      </c>
      <c r="CY876" s="16">
        <f t="shared" si="1516"/>
        <v>0</v>
      </c>
      <c r="CZ876" s="16">
        <f t="shared" si="1516"/>
        <v>0</v>
      </c>
      <c r="DA876" s="16">
        <f t="shared" si="1516"/>
        <v>0</v>
      </c>
      <c r="DB876" s="16">
        <f t="shared" si="1516"/>
        <v>0</v>
      </c>
      <c r="DC876" s="16">
        <f t="shared" si="1516"/>
        <v>0</v>
      </c>
      <c r="DD876" s="238">
        <f t="shared" si="1516"/>
        <v>0</v>
      </c>
      <c r="DE876" s="232">
        <f t="shared" si="1517"/>
        <v>0</v>
      </c>
      <c r="DF876" s="132">
        <f t="shared" si="1517"/>
        <v>0</v>
      </c>
      <c r="DG876" s="132">
        <f t="shared" si="1517"/>
        <v>0</v>
      </c>
      <c r="DH876" s="132">
        <f t="shared" si="1517"/>
        <v>0</v>
      </c>
      <c r="DI876" s="132">
        <f t="shared" si="1517"/>
        <v>0</v>
      </c>
      <c r="DJ876" s="132">
        <f t="shared" si="1517"/>
        <v>0</v>
      </c>
      <c r="DK876" s="132">
        <f t="shared" si="1517"/>
        <v>0</v>
      </c>
      <c r="DL876" s="132">
        <f t="shared" si="1517"/>
        <v>0</v>
      </c>
      <c r="DM876" s="132">
        <f t="shared" si="1517"/>
        <v>0</v>
      </c>
      <c r="DN876" s="233">
        <f t="shared" si="1517"/>
        <v>0</v>
      </c>
      <c r="DO876" s="232">
        <f t="shared" si="1449"/>
        <v>0</v>
      </c>
      <c r="DP876" s="132">
        <f t="shared" si="1450"/>
        <v>0</v>
      </c>
      <c r="DQ876" s="132">
        <f t="shared" si="1451"/>
        <v>0</v>
      </c>
      <c r="DR876" s="132">
        <f t="shared" si="1452"/>
        <v>0</v>
      </c>
      <c r="DS876" s="132">
        <f t="shared" si="1453"/>
        <v>0</v>
      </c>
      <c r="DT876" s="132">
        <f t="shared" si="1454"/>
        <v>0</v>
      </c>
      <c r="DU876" s="132">
        <f t="shared" si="1455"/>
        <v>0</v>
      </c>
      <c r="DV876" s="132">
        <f t="shared" si="1456"/>
        <v>0</v>
      </c>
      <c r="DW876" s="132">
        <f t="shared" si="1457"/>
        <v>0</v>
      </c>
      <c r="DX876" s="233">
        <f t="shared" si="1458"/>
        <v>0</v>
      </c>
      <c r="DY876" s="231" t="b">
        <f t="shared" si="1495"/>
        <v>0</v>
      </c>
      <c r="DZ876" s="163"/>
      <c r="EA876" s="226" t="str">
        <f t="shared" si="1496"/>
        <v/>
      </c>
      <c r="EB876" s="178" t="str">
        <f t="shared" si="1497"/>
        <v/>
      </c>
      <c r="EC876" s="178" t="str">
        <f t="shared" si="1498"/>
        <v/>
      </c>
      <c r="ED876" s="178" t="str">
        <f t="shared" si="1499"/>
        <v/>
      </c>
      <c r="EE876" s="178" t="str">
        <f t="shared" si="1500"/>
        <v/>
      </c>
      <c r="EF876" s="178" t="str">
        <f t="shared" si="1501"/>
        <v/>
      </c>
      <c r="EG876" s="178" t="str">
        <f t="shared" si="1502"/>
        <v/>
      </c>
      <c r="EH876" s="178" t="str">
        <f t="shared" si="1503"/>
        <v/>
      </c>
      <c r="EI876" s="178" t="str">
        <f t="shared" si="1504"/>
        <v/>
      </c>
      <c r="EJ876" s="227" t="str">
        <f t="shared" si="1505"/>
        <v/>
      </c>
      <c r="EK876" s="230" t="str">
        <f t="shared" si="1459"/>
        <v/>
      </c>
      <c r="EL876" s="177" t="str">
        <f t="shared" si="1460"/>
        <v/>
      </c>
      <c r="EM876" s="177" t="str">
        <f t="shared" si="1461"/>
        <v/>
      </c>
      <c r="EN876" s="177" t="str">
        <f t="shared" si="1462"/>
        <v/>
      </c>
      <c r="EO876" s="177" t="str">
        <f t="shared" si="1463"/>
        <v/>
      </c>
      <c r="EP876" s="177" t="str">
        <f t="shared" si="1464"/>
        <v/>
      </c>
      <c r="EQ876" s="177" t="str">
        <f t="shared" si="1465"/>
        <v/>
      </c>
      <c r="ER876" s="177" t="str">
        <f t="shared" si="1466"/>
        <v/>
      </c>
      <c r="ES876" s="177" t="str">
        <f t="shared" si="1467"/>
        <v/>
      </c>
      <c r="ET876" s="177" t="str">
        <f t="shared" si="1468"/>
        <v/>
      </c>
      <c r="EU876" s="229" t="e">
        <f t="shared" si="1469"/>
        <v>#VALUE!</v>
      </c>
      <c r="EV876" s="27" t="e">
        <f t="shared" si="1470"/>
        <v>#VALUE!</v>
      </c>
      <c r="EW876" s="27" t="e">
        <f t="shared" si="1471"/>
        <v>#VALUE!</v>
      </c>
      <c r="EX876" s="28" t="e">
        <f t="shared" si="1472"/>
        <v>#VALUE!</v>
      </c>
      <c r="EY876" s="28" t="e">
        <f t="shared" si="1473"/>
        <v>#VALUE!</v>
      </c>
      <c r="EZ876" s="28" t="b">
        <f t="shared" si="1474"/>
        <v>0</v>
      </c>
      <c r="FA876" s="176" t="str">
        <f t="shared" si="1475"/>
        <v/>
      </c>
      <c r="FB876" s="27" t="e" cm="1">
        <f t="array" aca="1" ref="FB876" ca="1">TEXT(RIGHT(10-RIGHT(SUM(INDEX(1*(MID(MID(C876,1,1)*2,ROW(INDIRECT("1:"&amp;LEN(MID(C876,1,1)*2))),1)),,))+MID(C876,2,1)+
SUM(INDEX(1*(MID(MID(C876,3,1)*2,ROW(INDIRECT("1:"&amp;LEN(MID(C876,3,1)*2))),1)),,))+MID(C876,4,1)+
SUM(INDEX(1*(MID(MID(C876,5,1)*2,ROW(INDIRECT("1:"&amp;LEN(MID(C876,5,1)*2))),1)),,))+MID(C876,6,1)+
SUM(INDEX(1*(MID(MID(C876,8,1)*2,ROW(INDIRECT("1:"&amp;LEN(MID(C876,8,1)*2))),1)),,))+MID(C876,9,1)+
SUM(INDEX(1*(MID(MID(C876,10,1)*2,ROW(INDIRECT("1:"&amp;LEN(MID(C876,10,1)*2))),1)),,)),1),1),"0")</f>
        <v>#VALUE!</v>
      </c>
      <c r="FC876" s="27" t="str">
        <f t="shared" si="1476"/>
        <v/>
      </c>
      <c r="FD876" s="29" t="b">
        <f t="shared" si="1477"/>
        <v>0</v>
      </c>
      <c r="FE876" s="112" t="b">
        <f>IFERROR(MATCH(D876,'Avtal för korttidsarbete'!$G$13:$G$1012,0),TRUE)</f>
        <v>1</v>
      </c>
      <c r="FF876" s="112" t="b">
        <f t="shared" si="1506"/>
        <v>0</v>
      </c>
      <c r="FG876" s="113" t="str" cm="1">
        <f t="array" ref="FG876">IF(FE876=TRUE,"x",INDEX('Avtal för korttidsarbete'!$E$13:$E$1012,$FE876))</f>
        <v>x</v>
      </c>
      <c r="FH876" s="113" t="str" cm="1">
        <f t="array" ref="FH876">IF(FE876=TRUE,"x",INDEX('Avtal för korttidsarbete'!$F$13:$F$1012,$FE876))</f>
        <v>x</v>
      </c>
      <c r="FI876" s="112" t="b">
        <f t="shared" si="1507"/>
        <v>0</v>
      </c>
      <c r="FJ876" s="135">
        <f t="shared" si="1508"/>
        <v>44166</v>
      </c>
      <c r="FK876" s="135">
        <f t="shared" si="1509"/>
        <v>44377</v>
      </c>
      <c r="FL876" s="112" t="b">
        <f t="shared" si="1510"/>
        <v>0</v>
      </c>
      <c r="FM876" s="113">
        <f t="shared" si="1511"/>
        <v>44166</v>
      </c>
      <c r="FN876" s="135">
        <f t="shared" si="1512"/>
        <v>44377</v>
      </c>
      <c r="FO876" s="148" t="b">
        <f>IFERROR(INDEX('Avtal för korttidsarbete'!R:R,MATCH(D876,'Avtal för korttidsarbete'!$G:$G,0)),TRUE)</f>
        <v>1</v>
      </c>
      <c r="FP876" s="135" t="str">
        <f>IF(FO876,"-",INDEX('Avtal för korttidsarbete'!$D:$D,MATCH(D876,'Avtal för korttidsarbete'!$G:$G,0)))</f>
        <v>-</v>
      </c>
      <c r="FQ876" s="113" t="b">
        <f>IFERROR(G876&gt;INDEX(Uppsägningar!E:E,MATCH(C876,Uppsägningar!C:C,0)),FALSE)</f>
        <v>0</v>
      </c>
    </row>
    <row r="877" spans="1:173" x14ac:dyDescent="0.25">
      <c r="A877" s="19">
        <v>861</v>
      </c>
      <c r="B877" s="20"/>
      <c r="C877" s="183"/>
      <c r="D877" s="66"/>
      <c r="E877" s="212">
        <f>IFERROR(INDEX(Admin!$C$7:$C$10,MATCH(FP877,TblNivåValTExt,0)),0)</f>
        <v>0</v>
      </c>
      <c r="F877" s="1"/>
      <c r="G877" s="1"/>
      <c r="H877" s="78"/>
      <c r="I877" s="181"/>
      <c r="J877" s="181"/>
      <c r="K877" s="182"/>
      <c r="L877" s="182"/>
      <c r="M877" s="181"/>
      <c r="N877" s="181"/>
      <c r="O877" s="181"/>
      <c r="P877" s="182"/>
      <c r="Q877" s="182"/>
      <c r="R877" s="181"/>
      <c r="S877" s="181"/>
      <c r="T877" s="181"/>
      <c r="U877" s="182"/>
      <c r="V877" s="182"/>
      <c r="W877" s="181"/>
      <c r="X877" s="181"/>
      <c r="Y877" s="181"/>
      <c r="Z877" s="182"/>
      <c r="AA877" s="182"/>
      <c r="AB877" s="181"/>
      <c r="AC877" s="181"/>
      <c r="AD877" s="181"/>
      <c r="AE877" s="182"/>
      <c r="AF877" s="182"/>
      <c r="AG877" s="181"/>
      <c r="AH877" s="181"/>
      <c r="AI877" s="181"/>
      <c r="AJ877" s="182"/>
      <c r="AK877" s="182"/>
      <c r="AL877" s="181"/>
      <c r="AM877" s="181"/>
      <c r="AN877" s="181"/>
      <c r="AO877" s="182"/>
      <c r="AP877" s="182"/>
      <c r="AQ877" s="181"/>
      <c r="AR877" s="181"/>
      <c r="AS877" s="181"/>
      <c r="AT877" s="182"/>
      <c r="AU877" s="182"/>
      <c r="AV877" s="181"/>
      <c r="AW877" s="181"/>
      <c r="AX877" s="181"/>
      <c r="AY877" s="182"/>
      <c r="AZ877" s="182"/>
      <c r="BA877" s="181"/>
      <c r="BB877" s="181"/>
      <c r="BC877" s="181"/>
      <c r="BD877" s="182"/>
      <c r="BE877" s="182"/>
      <c r="BF877" s="181"/>
      <c r="BG877" s="180">
        <f t="shared" si="1478"/>
        <v>0</v>
      </c>
      <c r="BH877" s="116" t="str">
        <f t="shared" si="1479"/>
        <v/>
      </c>
      <c r="BI877" s="80" t="b">
        <f t="shared" si="1427"/>
        <v>0</v>
      </c>
      <c r="BJ877" s="80" t="str">
        <f t="shared" si="1428"/>
        <v/>
      </c>
      <c r="BK877" s="80" t="b">
        <f t="shared" si="1480"/>
        <v>0</v>
      </c>
      <c r="BL877" s="13" t="str">
        <f t="shared" si="1429"/>
        <v/>
      </c>
      <c r="BM877" s="13" t="b">
        <f t="shared" si="1481"/>
        <v>0</v>
      </c>
      <c r="BN877" s="35" t="str">
        <f t="shared" si="1430"/>
        <v/>
      </c>
      <c r="BO877" s="13" t="b">
        <f t="shared" si="1431"/>
        <v>0</v>
      </c>
      <c r="BP877" s="35" t="str">
        <f t="shared" si="1432"/>
        <v/>
      </c>
      <c r="BQ877" s="13" t="b">
        <f t="shared" si="1433"/>
        <v>0</v>
      </c>
      <c r="BR877" s="35" t="str">
        <f t="shared" si="1434"/>
        <v/>
      </c>
      <c r="BS877" s="35" t="b">
        <f t="shared" si="1435"/>
        <v>0</v>
      </c>
      <c r="BT877" s="35" t="str">
        <f t="shared" si="1436"/>
        <v/>
      </c>
      <c r="BU877" s="35" t="b">
        <f t="shared" si="1437"/>
        <v>0</v>
      </c>
      <c r="BV877" s="35" t="str">
        <f t="shared" si="1438"/>
        <v/>
      </c>
      <c r="BW877" s="13" t="b">
        <f t="shared" si="1513"/>
        <v>0</v>
      </c>
      <c r="BX877" s="35" t="str">
        <f t="shared" si="1439"/>
        <v/>
      </c>
      <c r="BY877" s="265" t="b">
        <f t="shared" si="1482"/>
        <v>0</v>
      </c>
      <c r="BZ877" s="35" t="str">
        <f t="shared" si="1440"/>
        <v/>
      </c>
      <c r="CA877" s="265" t="b">
        <f t="shared" si="1483"/>
        <v>0</v>
      </c>
      <c r="CB877" s="35" t="str">
        <f t="shared" si="1441"/>
        <v/>
      </c>
      <c r="CC877" s="272" t="b">
        <f t="shared" si="1484"/>
        <v>0</v>
      </c>
      <c r="CD877" s="35" t="str">
        <f t="shared" si="1442"/>
        <v/>
      </c>
      <c r="CE877" s="13" t="b">
        <f t="shared" si="1443"/>
        <v>0</v>
      </c>
      <c r="CF877" s="35" t="str">
        <f t="shared" si="1444"/>
        <v/>
      </c>
      <c r="CG877" s="179">
        <f t="shared" si="1445"/>
        <v>0</v>
      </c>
      <c r="CH877" s="179">
        <f t="shared" si="1446"/>
        <v>0</v>
      </c>
      <c r="CI877" s="218">
        <f t="shared" si="1485"/>
        <v>0</v>
      </c>
      <c r="CJ877" s="218">
        <f t="shared" si="1486"/>
        <v>0</v>
      </c>
      <c r="CK877" s="218">
        <f t="shared" si="1487"/>
        <v>0</v>
      </c>
      <c r="CL877" s="218">
        <f t="shared" si="1488"/>
        <v>0</v>
      </c>
      <c r="CM877" s="218">
        <f t="shared" si="1489"/>
        <v>0</v>
      </c>
      <c r="CN877" s="218">
        <f t="shared" si="1490"/>
        <v>0</v>
      </c>
      <c r="CO877" s="218">
        <f t="shared" si="1491"/>
        <v>0</v>
      </c>
      <c r="CP877" s="218">
        <f t="shared" si="1492"/>
        <v>0</v>
      </c>
      <c r="CQ877" s="218">
        <f t="shared" si="1493"/>
        <v>0</v>
      </c>
      <c r="CR877" s="218">
        <f t="shared" si="1494"/>
        <v>0</v>
      </c>
      <c r="CS877" s="14">
        <f t="shared" si="1447"/>
        <v>0</v>
      </c>
      <c r="CT877" s="236">
        <f t="shared" si="1448"/>
        <v>0</v>
      </c>
      <c r="CU877" s="237">
        <f t="shared" ref="CU877:DD886" si="1518">IF(AND($CS877,$CT877,CU$12),MAX(0,MIN(CU$10,$CT877)-MAX(CU$9,$CS877)+1),0)</f>
        <v>0</v>
      </c>
      <c r="CV877" s="16">
        <f t="shared" si="1518"/>
        <v>0</v>
      </c>
      <c r="CW877" s="16">
        <f t="shared" si="1518"/>
        <v>0</v>
      </c>
      <c r="CX877" s="16">
        <f t="shared" si="1518"/>
        <v>0</v>
      </c>
      <c r="CY877" s="16">
        <f t="shared" si="1518"/>
        <v>0</v>
      </c>
      <c r="CZ877" s="16">
        <f t="shared" si="1518"/>
        <v>0</v>
      </c>
      <c r="DA877" s="16">
        <f t="shared" si="1518"/>
        <v>0</v>
      </c>
      <c r="DB877" s="16">
        <f t="shared" si="1518"/>
        <v>0</v>
      </c>
      <c r="DC877" s="16">
        <f t="shared" si="1518"/>
        <v>0</v>
      </c>
      <c r="DD877" s="238">
        <f t="shared" si="1518"/>
        <v>0</v>
      </c>
      <c r="DE877" s="232">
        <f t="shared" ref="DE877:DN886" si="1519">IF($H877&lt;=0,0,MAX(0,MIN($H877,$DE$11)))</f>
        <v>0</v>
      </c>
      <c r="DF877" s="132">
        <f t="shared" si="1519"/>
        <v>0</v>
      </c>
      <c r="DG877" s="132">
        <f t="shared" si="1519"/>
        <v>0</v>
      </c>
      <c r="DH877" s="132">
        <f t="shared" si="1519"/>
        <v>0</v>
      </c>
      <c r="DI877" s="132">
        <f t="shared" si="1519"/>
        <v>0</v>
      </c>
      <c r="DJ877" s="132">
        <f t="shared" si="1519"/>
        <v>0</v>
      </c>
      <c r="DK877" s="132">
        <f t="shared" si="1519"/>
        <v>0</v>
      </c>
      <c r="DL877" s="132">
        <f t="shared" si="1519"/>
        <v>0</v>
      </c>
      <c r="DM877" s="132">
        <f t="shared" si="1519"/>
        <v>0</v>
      </c>
      <c r="DN877" s="233">
        <f t="shared" si="1519"/>
        <v>0</v>
      </c>
      <c r="DO877" s="232">
        <f t="shared" si="1449"/>
        <v>0</v>
      </c>
      <c r="DP877" s="132">
        <f t="shared" si="1450"/>
        <v>0</v>
      </c>
      <c r="DQ877" s="132">
        <f t="shared" si="1451"/>
        <v>0</v>
      </c>
      <c r="DR877" s="132">
        <f t="shared" si="1452"/>
        <v>0</v>
      </c>
      <c r="DS877" s="132">
        <f t="shared" si="1453"/>
        <v>0</v>
      </c>
      <c r="DT877" s="132">
        <f t="shared" si="1454"/>
        <v>0</v>
      </c>
      <c r="DU877" s="132">
        <f t="shared" si="1455"/>
        <v>0</v>
      </c>
      <c r="DV877" s="132">
        <f t="shared" si="1456"/>
        <v>0</v>
      </c>
      <c r="DW877" s="132">
        <f t="shared" si="1457"/>
        <v>0</v>
      </c>
      <c r="DX877" s="233">
        <f t="shared" si="1458"/>
        <v>0</v>
      </c>
      <c r="DY877" s="231" t="b">
        <f t="shared" si="1495"/>
        <v>0</v>
      </c>
      <c r="DZ877" s="163"/>
      <c r="EA877" s="226" t="str">
        <f t="shared" si="1496"/>
        <v/>
      </c>
      <c r="EB877" s="178" t="str">
        <f t="shared" si="1497"/>
        <v/>
      </c>
      <c r="EC877" s="178" t="str">
        <f t="shared" si="1498"/>
        <v/>
      </c>
      <c r="ED877" s="178" t="str">
        <f t="shared" si="1499"/>
        <v/>
      </c>
      <c r="EE877" s="178" t="str">
        <f t="shared" si="1500"/>
        <v/>
      </c>
      <c r="EF877" s="178" t="str">
        <f t="shared" si="1501"/>
        <v/>
      </c>
      <c r="EG877" s="178" t="str">
        <f t="shared" si="1502"/>
        <v/>
      </c>
      <c r="EH877" s="178" t="str">
        <f t="shared" si="1503"/>
        <v/>
      </c>
      <c r="EI877" s="178" t="str">
        <f t="shared" si="1504"/>
        <v/>
      </c>
      <c r="EJ877" s="227" t="str">
        <f t="shared" si="1505"/>
        <v/>
      </c>
      <c r="EK877" s="230" t="str">
        <f t="shared" si="1459"/>
        <v/>
      </c>
      <c r="EL877" s="177" t="str">
        <f t="shared" si="1460"/>
        <v/>
      </c>
      <c r="EM877" s="177" t="str">
        <f t="shared" si="1461"/>
        <v/>
      </c>
      <c r="EN877" s="177" t="str">
        <f t="shared" si="1462"/>
        <v/>
      </c>
      <c r="EO877" s="177" t="str">
        <f t="shared" si="1463"/>
        <v/>
      </c>
      <c r="EP877" s="177" t="str">
        <f t="shared" si="1464"/>
        <v/>
      </c>
      <c r="EQ877" s="177" t="str">
        <f t="shared" si="1465"/>
        <v/>
      </c>
      <c r="ER877" s="177" t="str">
        <f t="shared" si="1466"/>
        <v/>
      </c>
      <c r="ES877" s="177" t="str">
        <f t="shared" si="1467"/>
        <v/>
      </c>
      <c r="ET877" s="177" t="str">
        <f t="shared" si="1468"/>
        <v/>
      </c>
      <c r="EU877" s="229" t="e">
        <f t="shared" si="1469"/>
        <v>#VALUE!</v>
      </c>
      <c r="EV877" s="27" t="e">
        <f t="shared" si="1470"/>
        <v>#VALUE!</v>
      </c>
      <c r="EW877" s="27" t="e">
        <f t="shared" si="1471"/>
        <v>#VALUE!</v>
      </c>
      <c r="EX877" s="28" t="e">
        <f t="shared" si="1472"/>
        <v>#VALUE!</v>
      </c>
      <c r="EY877" s="28" t="e">
        <f t="shared" si="1473"/>
        <v>#VALUE!</v>
      </c>
      <c r="EZ877" s="28" t="b">
        <f t="shared" si="1474"/>
        <v>0</v>
      </c>
      <c r="FA877" s="176" t="str">
        <f t="shared" si="1475"/>
        <v/>
      </c>
      <c r="FB877" s="27" t="e" cm="1">
        <f t="array" aca="1" ref="FB877" ca="1">TEXT(RIGHT(10-RIGHT(SUM(INDEX(1*(MID(MID(C877,1,1)*2,ROW(INDIRECT("1:"&amp;LEN(MID(C877,1,1)*2))),1)),,))+MID(C877,2,1)+
SUM(INDEX(1*(MID(MID(C877,3,1)*2,ROW(INDIRECT("1:"&amp;LEN(MID(C877,3,1)*2))),1)),,))+MID(C877,4,1)+
SUM(INDEX(1*(MID(MID(C877,5,1)*2,ROW(INDIRECT("1:"&amp;LEN(MID(C877,5,1)*2))),1)),,))+MID(C877,6,1)+
SUM(INDEX(1*(MID(MID(C877,8,1)*2,ROW(INDIRECT("1:"&amp;LEN(MID(C877,8,1)*2))),1)),,))+MID(C877,9,1)+
SUM(INDEX(1*(MID(MID(C877,10,1)*2,ROW(INDIRECT("1:"&amp;LEN(MID(C877,10,1)*2))),1)),,)),1),1),"0")</f>
        <v>#VALUE!</v>
      </c>
      <c r="FC877" s="27" t="str">
        <f t="shared" si="1476"/>
        <v/>
      </c>
      <c r="FD877" s="29" t="b">
        <f t="shared" si="1477"/>
        <v>0</v>
      </c>
      <c r="FE877" s="112" t="b">
        <f>IFERROR(MATCH(D877,'Avtal för korttidsarbete'!$G$13:$G$1012,0),TRUE)</f>
        <v>1</v>
      </c>
      <c r="FF877" s="112" t="b">
        <f t="shared" si="1506"/>
        <v>0</v>
      </c>
      <c r="FG877" s="113" t="str" cm="1">
        <f t="array" ref="FG877">IF(FE877=TRUE,"x",INDEX('Avtal för korttidsarbete'!$E$13:$E$1012,$FE877))</f>
        <v>x</v>
      </c>
      <c r="FH877" s="113" t="str" cm="1">
        <f t="array" ref="FH877">IF(FE877=TRUE,"x",INDEX('Avtal för korttidsarbete'!$F$13:$F$1012,$FE877))</f>
        <v>x</v>
      </c>
      <c r="FI877" s="112" t="b">
        <f t="shared" si="1507"/>
        <v>0</v>
      </c>
      <c r="FJ877" s="135">
        <f t="shared" si="1508"/>
        <v>44166</v>
      </c>
      <c r="FK877" s="135">
        <f t="shared" si="1509"/>
        <v>44377</v>
      </c>
      <c r="FL877" s="112" t="b">
        <f t="shared" si="1510"/>
        <v>0</v>
      </c>
      <c r="FM877" s="113">
        <f t="shared" si="1511"/>
        <v>44166</v>
      </c>
      <c r="FN877" s="135">
        <f t="shared" si="1512"/>
        <v>44377</v>
      </c>
      <c r="FO877" s="148" t="b">
        <f>IFERROR(INDEX('Avtal för korttidsarbete'!R:R,MATCH(D877,'Avtal för korttidsarbete'!$G:$G,0)),TRUE)</f>
        <v>1</v>
      </c>
      <c r="FP877" s="135" t="str">
        <f>IF(FO877,"-",INDEX('Avtal för korttidsarbete'!$D:$D,MATCH(D877,'Avtal för korttidsarbete'!$G:$G,0)))</f>
        <v>-</v>
      </c>
      <c r="FQ877" s="113" t="b">
        <f>IFERROR(G877&gt;INDEX(Uppsägningar!E:E,MATCH(C877,Uppsägningar!C:C,0)),FALSE)</f>
        <v>0</v>
      </c>
    </row>
    <row r="878" spans="1:173" x14ac:dyDescent="0.25">
      <c r="A878" s="19">
        <v>862</v>
      </c>
      <c r="B878" s="20"/>
      <c r="C878" s="183"/>
      <c r="D878" s="66"/>
      <c r="E878" s="212">
        <f>IFERROR(INDEX(Admin!$C$7:$C$10,MATCH(FP878,TblNivåValTExt,0)),0)</f>
        <v>0</v>
      </c>
      <c r="F878" s="1"/>
      <c r="G878" s="1"/>
      <c r="H878" s="78"/>
      <c r="I878" s="181"/>
      <c r="J878" s="181"/>
      <c r="K878" s="182"/>
      <c r="L878" s="182"/>
      <c r="M878" s="181"/>
      <c r="N878" s="181"/>
      <c r="O878" s="181"/>
      <c r="P878" s="182"/>
      <c r="Q878" s="182"/>
      <c r="R878" s="181"/>
      <c r="S878" s="181"/>
      <c r="T878" s="181"/>
      <c r="U878" s="182"/>
      <c r="V878" s="182"/>
      <c r="W878" s="181"/>
      <c r="X878" s="181"/>
      <c r="Y878" s="181"/>
      <c r="Z878" s="182"/>
      <c r="AA878" s="182"/>
      <c r="AB878" s="181"/>
      <c r="AC878" s="181"/>
      <c r="AD878" s="181"/>
      <c r="AE878" s="182"/>
      <c r="AF878" s="182"/>
      <c r="AG878" s="181"/>
      <c r="AH878" s="181"/>
      <c r="AI878" s="181"/>
      <c r="AJ878" s="182"/>
      <c r="AK878" s="182"/>
      <c r="AL878" s="181"/>
      <c r="AM878" s="181"/>
      <c r="AN878" s="181"/>
      <c r="AO878" s="182"/>
      <c r="AP878" s="182"/>
      <c r="AQ878" s="181"/>
      <c r="AR878" s="181"/>
      <c r="AS878" s="181"/>
      <c r="AT878" s="182"/>
      <c r="AU878" s="182"/>
      <c r="AV878" s="181"/>
      <c r="AW878" s="181"/>
      <c r="AX878" s="181"/>
      <c r="AY878" s="182"/>
      <c r="AZ878" s="182"/>
      <c r="BA878" s="181"/>
      <c r="BB878" s="181"/>
      <c r="BC878" s="181"/>
      <c r="BD878" s="182"/>
      <c r="BE878" s="182"/>
      <c r="BF878" s="181"/>
      <c r="BG878" s="180">
        <f t="shared" si="1478"/>
        <v>0</v>
      </c>
      <c r="BH878" s="116" t="str">
        <f t="shared" si="1479"/>
        <v/>
      </c>
      <c r="BI878" s="80" t="b">
        <f t="shared" si="1427"/>
        <v>0</v>
      </c>
      <c r="BJ878" s="80" t="str">
        <f t="shared" si="1428"/>
        <v/>
      </c>
      <c r="BK878" s="80" t="b">
        <f t="shared" si="1480"/>
        <v>0</v>
      </c>
      <c r="BL878" s="13" t="str">
        <f t="shared" si="1429"/>
        <v/>
      </c>
      <c r="BM878" s="13" t="b">
        <f t="shared" si="1481"/>
        <v>0</v>
      </c>
      <c r="BN878" s="35" t="str">
        <f t="shared" si="1430"/>
        <v/>
      </c>
      <c r="BO878" s="13" t="b">
        <f t="shared" si="1431"/>
        <v>0</v>
      </c>
      <c r="BP878" s="35" t="str">
        <f t="shared" si="1432"/>
        <v/>
      </c>
      <c r="BQ878" s="13" t="b">
        <f t="shared" si="1433"/>
        <v>0</v>
      </c>
      <c r="BR878" s="35" t="str">
        <f t="shared" si="1434"/>
        <v/>
      </c>
      <c r="BS878" s="35" t="b">
        <f t="shared" si="1435"/>
        <v>0</v>
      </c>
      <c r="BT878" s="35" t="str">
        <f t="shared" si="1436"/>
        <v/>
      </c>
      <c r="BU878" s="35" t="b">
        <f t="shared" si="1437"/>
        <v>0</v>
      </c>
      <c r="BV878" s="35" t="str">
        <f t="shared" si="1438"/>
        <v/>
      </c>
      <c r="BW878" s="13" t="b">
        <f t="shared" si="1513"/>
        <v>0</v>
      </c>
      <c r="BX878" s="35" t="str">
        <f t="shared" si="1439"/>
        <v/>
      </c>
      <c r="BY878" s="265" t="b">
        <f t="shared" si="1482"/>
        <v>0</v>
      </c>
      <c r="BZ878" s="35" t="str">
        <f t="shared" si="1440"/>
        <v/>
      </c>
      <c r="CA878" s="265" t="b">
        <f t="shared" si="1483"/>
        <v>0</v>
      </c>
      <c r="CB878" s="35" t="str">
        <f t="shared" si="1441"/>
        <v/>
      </c>
      <c r="CC878" s="272" t="b">
        <f t="shared" si="1484"/>
        <v>0</v>
      </c>
      <c r="CD878" s="35" t="str">
        <f t="shared" si="1442"/>
        <v/>
      </c>
      <c r="CE878" s="13" t="b">
        <f t="shared" si="1443"/>
        <v>0</v>
      </c>
      <c r="CF878" s="35" t="str">
        <f t="shared" si="1444"/>
        <v/>
      </c>
      <c r="CG878" s="179">
        <f t="shared" si="1445"/>
        <v>0</v>
      </c>
      <c r="CH878" s="179">
        <f t="shared" si="1446"/>
        <v>0</v>
      </c>
      <c r="CI878" s="218">
        <f t="shared" si="1485"/>
        <v>0</v>
      </c>
      <c r="CJ878" s="218">
        <f t="shared" si="1486"/>
        <v>0</v>
      </c>
      <c r="CK878" s="218">
        <f t="shared" si="1487"/>
        <v>0</v>
      </c>
      <c r="CL878" s="218">
        <f t="shared" si="1488"/>
        <v>0</v>
      </c>
      <c r="CM878" s="218">
        <f t="shared" si="1489"/>
        <v>0</v>
      </c>
      <c r="CN878" s="218">
        <f t="shared" si="1490"/>
        <v>0</v>
      </c>
      <c r="CO878" s="218">
        <f t="shared" si="1491"/>
        <v>0</v>
      </c>
      <c r="CP878" s="218">
        <f t="shared" si="1492"/>
        <v>0</v>
      </c>
      <c r="CQ878" s="218">
        <f t="shared" si="1493"/>
        <v>0</v>
      </c>
      <c r="CR878" s="218">
        <f t="shared" si="1494"/>
        <v>0</v>
      </c>
      <c r="CS878" s="14">
        <f t="shared" si="1447"/>
        <v>0</v>
      </c>
      <c r="CT878" s="236">
        <f t="shared" si="1448"/>
        <v>0</v>
      </c>
      <c r="CU878" s="237">
        <f t="shared" si="1518"/>
        <v>0</v>
      </c>
      <c r="CV878" s="16">
        <f t="shared" si="1518"/>
        <v>0</v>
      </c>
      <c r="CW878" s="16">
        <f t="shared" si="1518"/>
        <v>0</v>
      </c>
      <c r="CX878" s="16">
        <f t="shared" si="1518"/>
        <v>0</v>
      </c>
      <c r="CY878" s="16">
        <f t="shared" si="1518"/>
        <v>0</v>
      </c>
      <c r="CZ878" s="16">
        <f t="shared" si="1518"/>
        <v>0</v>
      </c>
      <c r="DA878" s="16">
        <f t="shared" si="1518"/>
        <v>0</v>
      </c>
      <c r="DB878" s="16">
        <f t="shared" si="1518"/>
        <v>0</v>
      </c>
      <c r="DC878" s="16">
        <f t="shared" si="1518"/>
        <v>0</v>
      </c>
      <c r="DD878" s="238">
        <f t="shared" si="1518"/>
        <v>0</v>
      </c>
      <c r="DE878" s="232">
        <f t="shared" si="1519"/>
        <v>0</v>
      </c>
      <c r="DF878" s="132">
        <f t="shared" si="1519"/>
        <v>0</v>
      </c>
      <c r="DG878" s="132">
        <f t="shared" si="1519"/>
        <v>0</v>
      </c>
      <c r="DH878" s="132">
        <f t="shared" si="1519"/>
        <v>0</v>
      </c>
      <c r="DI878" s="132">
        <f t="shared" si="1519"/>
        <v>0</v>
      </c>
      <c r="DJ878" s="132">
        <f t="shared" si="1519"/>
        <v>0</v>
      </c>
      <c r="DK878" s="132">
        <f t="shared" si="1519"/>
        <v>0</v>
      </c>
      <c r="DL878" s="132">
        <f t="shared" si="1519"/>
        <v>0</v>
      </c>
      <c r="DM878" s="132">
        <f t="shared" si="1519"/>
        <v>0</v>
      </c>
      <c r="DN878" s="233">
        <f t="shared" si="1519"/>
        <v>0</v>
      </c>
      <c r="DO878" s="232">
        <f t="shared" si="1449"/>
        <v>0</v>
      </c>
      <c r="DP878" s="132">
        <f t="shared" si="1450"/>
        <v>0</v>
      </c>
      <c r="DQ878" s="132">
        <f t="shared" si="1451"/>
        <v>0</v>
      </c>
      <c r="DR878" s="132">
        <f t="shared" si="1452"/>
        <v>0</v>
      </c>
      <c r="DS878" s="132">
        <f t="shared" si="1453"/>
        <v>0</v>
      </c>
      <c r="DT878" s="132">
        <f t="shared" si="1454"/>
        <v>0</v>
      </c>
      <c r="DU878" s="132">
        <f t="shared" si="1455"/>
        <v>0</v>
      </c>
      <c r="DV878" s="132">
        <f t="shared" si="1456"/>
        <v>0</v>
      </c>
      <c r="DW878" s="132">
        <f t="shared" si="1457"/>
        <v>0</v>
      </c>
      <c r="DX878" s="233">
        <f t="shared" si="1458"/>
        <v>0</v>
      </c>
      <c r="DY878" s="231" t="b">
        <f t="shared" si="1495"/>
        <v>0</v>
      </c>
      <c r="DZ878" s="163"/>
      <c r="EA878" s="226" t="str">
        <f t="shared" si="1496"/>
        <v/>
      </c>
      <c r="EB878" s="178" t="str">
        <f t="shared" si="1497"/>
        <v/>
      </c>
      <c r="EC878" s="178" t="str">
        <f t="shared" si="1498"/>
        <v/>
      </c>
      <c r="ED878" s="178" t="str">
        <f t="shared" si="1499"/>
        <v/>
      </c>
      <c r="EE878" s="178" t="str">
        <f t="shared" si="1500"/>
        <v/>
      </c>
      <c r="EF878" s="178" t="str">
        <f t="shared" si="1501"/>
        <v/>
      </c>
      <c r="EG878" s="178" t="str">
        <f t="shared" si="1502"/>
        <v/>
      </c>
      <c r="EH878" s="178" t="str">
        <f t="shared" si="1503"/>
        <v/>
      </c>
      <c r="EI878" s="178" t="str">
        <f t="shared" si="1504"/>
        <v/>
      </c>
      <c r="EJ878" s="227" t="str">
        <f t="shared" si="1505"/>
        <v/>
      </c>
      <c r="EK878" s="230" t="str">
        <f t="shared" si="1459"/>
        <v/>
      </c>
      <c r="EL878" s="177" t="str">
        <f t="shared" si="1460"/>
        <v/>
      </c>
      <c r="EM878" s="177" t="str">
        <f t="shared" si="1461"/>
        <v/>
      </c>
      <c r="EN878" s="177" t="str">
        <f t="shared" si="1462"/>
        <v/>
      </c>
      <c r="EO878" s="177" t="str">
        <f t="shared" si="1463"/>
        <v/>
      </c>
      <c r="EP878" s="177" t="str">
        <f t="shared" si="1464"/>
        <v/>
      </c>
      <c r="EQ878" s="177" t="str">
        <f t="shared" si="1465"/>
        <v/>
      </c>
      <c r="ER878" s="177" t="str">
        <f t="shared" si="1466"/>
        <v/>
      </c>
      <c r="ES878" s="177" t="str">
        <f t="shared" si="1467"/>
        <v/>
      </c>
      <c r="ET878" s="177" t="str">
        <f t="shared" si="1468"/>
        <v/>
      </c>
      <c r="EU878" s="229" t="e">
        <f t="shared" si="1469"/>
        <v>#VALUE!</v>
      </c>
      <c r="EV878" s="27" t="e">
        <f t="shared" si="1470"/>
        <v>#VALUE!</v>
      </c>
      <c r="EW878" s="27" t="e">
        <f t="shared" si="1471"/>
        <v>#VALUE!</v>
      </c>
      <c r="EX878" s="28" t="e">
        <f t="shared" si="1472"/>
        <v>#VALUE!</v>
      </c>
      <c r="EY878" s="28" t="e">
        <f t="shared" si="1473"/>
        <v>#VALUE!</v>
      </c>
      <c r="EZ878" s="28" t="b">
        <f t="shared" si="1474"/>
        <v>0</v>
      </c>
      <c r="FA878" s="176" t="str">
        <f t="shared" si="1475"/>
        <v/>
      </c>
      <c r="FB878" s="27" t="e" cm="1">
        <f t="array" aca="1" ref="FB878" ca="1">TEXT(RIGHT(10-RIGHT(SUM(INDEX(1*(MID(MID(C878,1,1)*2,ROW(INDIRECT("1:"&amp;LEN(MID(C878,1,1)*2))),1)),,))+MID(C878,2,1)+
SUM(INDEX(1*(MID(MID(C878,3,1)*2,ROW(INDIRECT("1:"&amp;LEN(MID(C878,3,1)*2))),1)),,))+MID(C878,4,1)+
SUM(INDEX(1*(MID(MID(C878,5,1)*2,ROW(INDIRECT("1:"&amp;LEN(MID(C878,5,1)*2))),1)),,))+MID(C878,6,1)+
SUM(INDEX(1*(MID(MID(C878,8,1)*2,ROW(INDIRECT("1:"&amp;LEN(MID(C878,8,1)*2))),1)),,))+MID(C878,9,1)+
SUM(INDEX(1*(MID(MID(C878,10,1)*2,ROW(INDIRECT("1:"&amp;LEN(MID(C878,10,1)*2))),1)),,)),1),1),"0")</f>
        <v>#VALUE!</v>
      </c>
      <c r="FC878" s="27" t="str">
        <f t="shared" si="1476"/>
        <v/>
      </c>
      <c r="FD878" s="29" t="b">
        <f t="shared" si="1477"/>
        <v>0</v>
      </c>
      <c r="FE878" s="112" t="b">
        <f>IFERROR(MATCH(D878,'Avtal för korttidsarbete'!$G$13:$G$1012,0),TRUE)</f>
        <v>1</v>
      </c>
      <c r="FF878" s="112" t="b">
        <f t="shared" si="1506"/>
        <v>0</v>
      </c>
      <c r="FG878" s="113" t="str" cm="1">
        <f t="array" ref="FG878">IF(FE878=TRUE,"x",INDEX('Avtal för korttidsarbete'!$E$13:$E$1012,$FE878))</f>
        <v>x</v>
      </c>
      <c r="FH878" s="113" t="str" cm="1">
        <f t="array" ref="FH878">IF(FE878=TRUE,"x",INDEX('Avtal för korttidsarbete'!$F$13:$F$1012,$FE878))</f>
        <v>x</v>
      </c>
      <c r="FI878" s="112" t="b">
        <f t="shared" si="1507"/>
        <v>0</v>
      </c>
      <c r="FJ878" s="135">
        <f t="shared" si="1508"/>
        <v>44166</v>
      </c>
      <c r="FK878" s="135">
        <f t="shared" si="1509"/>
        <v>44377</v>
      </c>
      <c r="FL878" s="112" t="b">
        <f t="shared" si="1510"/>
        <v>0</v>
      </c>
      <c r="FM878" s="113">
        <f t="shared" si="1511"/>
        <v>44166</v>
      </c>
      <c r="FN878" s="135">
        <f t="shared" si="1512"/>
        <v>44377</v>
      </c>
      <c r="FO878" s="148" t="b">
        <f>IFERROR(INDEX('Avtal för korttidsarbete'!R:R,MATCH(D878,'Avtal för korttidsarbete'!$G:$G,0)),TRUE)</f>
        <v>1</v>
      </c>
      <c r="FP878" s="135" t="str">
        <f>IF(FO878,"-",INDEX('Avtal för korttidsarbete'!$D:$D,MATCH(D878,'Avtal för korttidsarbete'!$G:$G,0)))</f>
        <v>-</v>
      </c>
      <c r="FQ878" s="113" t="b">
        <f>IFERROR(G878&gt;INDEX(Uppsägningar!E:E,MATCH(C878,Uppsägningar!C:C,0)),FALSE)</f>
        <v>0</v>
      </c>
    </row>
    <row r="879" spans="1:173" x14ac:dyDescent="0.25">
      <c r="A879" s="19">
        <v>863</v>
      </c>
      <c r="B879" s="20"/>
      <c r="C879" s="183"/>
      <c r="D879" s="66"/>
      <c r="E879" s="212">
        <f>IFERROR(INDEX(Admin!$C$7:$C$10,MATCH(FP879,TblNivåValTExt,0)),0)</f>
        <v>0</v>
      </c>
      <c r="F879" s="1"/>
      <c r="G879" s="1"/>
      <c r="H879" s="78"/>
      <c r="I879" s="181"/>
      <c r="J879" s="181"/>
      <c r="K879" s="182"/>
      <c r="L879" s="182"/>
      <c r="M879" s="181"/>
      <c r="N879" s="181"/>
      <c r="O879" s="181"/>
      <c r="P879" s="182"/>
      <c r="Q879" s="182"/>
      <c r="R879" s="181"/>
      <c r="S879" s="181"/>
      <c r="T879" s="181"/>
      <c r="U879" s="182"/>
      <c r="V879" s="182"/>
      <c r="W879" s="181"/>
      <c r="X879" s="181"/>
      <c r="Y879" s="181"/>
      <c r="Z879" s="182"/>
      <c r="AA879" s="182"/>
      <c r="AB879" s="181"/>
      <c r="AC879" s="181"/>
      <c r="AD879" s="181"/>
      <c r="AE879" s="182"/>
      <c r="AF879" s="182"/>
      <c r="AG879" s="181"/>
      <c r="AH879" s="181"/>
      <c r="AI879" s="181"/>
      <c r="AJ879" s="182"/>
      <c r="AK879" s="182"/>
      <c r="AL879" s="181"/>
      <c r="AM879" s="181"/>
      <c r="AN879" s="181"/>
      <c r="AO879" s="182"/>
      <c r="AP879" s="182"/>
      <c r="AQ879" s="181"/>
      <c r="AR879" s="181"/>
      <c r="AS879" s="181"/>
      <c r="AT879" s="182"/>
      <c r="AU879" s="182"/>
      <c r="AV879" s="181"/>
      <c r="AW879" s="181"/>
      <c r="AX879" s="181"/>
      <c r="AY879" s="182"/>
      <c r="AZ879" s="182"/>
      <c r="BA879" s="181"/>
      <c r="BB879" s="181"/>
      <c r="BC879" s="181"/>
      <c r="BD879" s="182"/>
      <c r="BE879" s="182"/>
      <c r="BF879" s="181"/>
      <c r="BG879" s="180">
        <f t="shared" si="1478"/>
        <v>0</v>
      </c>
      <c r="BH879" s="116" t="str">
        <f t="shared" si="1479"/>
        <v/>
      </c>
      <c r="BI879" s="80" t="b">
        <f t="shared" si="1427"/>
        <v>0</v>
      </c>
      <c r="BJ879" s="80" t="str">
        <f t="shared" si="1428"/>
        <v/>
      </c>
      <c r="BK879" s="80" t="b">
        <f t="shared" si="1480"/>
        <v>0</v>
      </c>
      <c r="BL879" s="13" t="str">
        <f t="shared" si="1429"/>
        <v/>
      </c>
      <c r="BM879" s="13" t="b">
        <f t="shared" si="1481"/>
        <v>0</v>
      </c>
      <c r="BN879" s="35" t="str">
        <f t="shared" si="1430"/>
        <v/>
      </c>
      <c r="BO879" s="13" t="b">
        <f t="shared" si="1431"/>
        <v>0</v>
      </c>
      <c r="BP879" s="35" t="str">
        <f t="shared" si="1432"/>
        <v/>
      </c>
      <c r="BQ879" s="13" t="b">
        <f t="shared" si="1433"/>
        <v>0</v>
      </c>
      <c r="BR879" s="35" t="str">
        <f t="shared" si="1434"/>
        <v/>
      </c>
      <c r="BS879" s="35" t="b">
        <f t="shared" si="1435"/>
        <v>0</v>
      </c>
      <c r="BT879" s="35" t="str">
        <f t="shared" si="1436"/>
        <v/>
      </c>
      <c r="BU879" s="35" t="b">
        <f t="shared" si="1437"/>
        <v>0</v>
      </c>
      <c r="BV879" s="35" t="str">
        <f t="shared" si="1438"/>
        <v/>
      </c>
      <c r="BW879" s="13" t="b">
        <f t="shared" si="1513"/>
        <v>0</v>
      </c>
      <c r="BX879" s="35" t="str">
        <f t="shared" si="1439"/>
        <v/>
      </c>
      <c r="BY879" s="265" t="b">
        <f t="shared" si="1482"/>
        <v>0</v>
      </c>
      <c r="BZ879" s="35" t="str">
        <f t="shared" si="1440"/>
        <v/>
      </c>
      <c r="CA879" s="265" t="b">
        <f t="shared" si="1483"/>
        <v>0</v>
      </c>
      <c r="CB879" s="35" t="str">
        <f t="shared" si="1441"/>
        <v/>
      </c>
      <c r="CC879" s="272" t="b">
        <f t="shared" si="1484"/>
        <v>0</v>
      </c>
      <c r="CD879" s="35" t="str">
        <f t="shared" si="1442"/>
        <v/>
      </c>
      <c r="CE879" s="13" t="b">
        <f t="shared" si="1443"/>
        <v>0</v>
      </c>
      <c r="CF879" s="35" t="str">
        <f t="shared" si="1444"/>
        <v/>
      </c>
      <c r="CG879" s="179">
        <f t="shared" si="1445"/>
        <v>0</v>
      </c>
      <c r="CH879" s="179">
        <f t="shared" si="1446"/>
        <v>0</v>
      </c>
      <c r="CI879" s="218">
        <f t="shared" si="1485"/>
        <v>0</v>
      </c>
      <c r="CJ879" s="218">
        <f t="shared" si="1486"/>
        <v>0</v>
      </c>
      <c r="CK879" s="218">
        <f t="shared" si="1487"/>
        <v>0</v>
      </c>
      <c r="CL879" s="218">
        <f t="shared" si="1488"/>
        <v>0</v>
      </c>
      <c r="CM879" s="218">
        <f t="shared" si="1489"/>
        <v>0</v>
      </c>
      <c r="CN879" s="218">
        <f t="shared" si="1490"/>
        <v>0</v>
      </c>
      <c r="CO879" s="218">
        <f t="shared" si="1491"/>
        <v>0</v>
      </c>
      <c r="CP879" s="218">
        <f t="shared" si="1492"/>
        <v>0</v>
      </c>
      <c r="CQ879" s="218">
        <f t="shared" si="1493"/>
        <v>0</v>
      </c>
      <c r="CR879" s="218">
        <f t="shared" si="1494"/>
        <v>0</v>
      </c>
      <c r="CS879" s="14">
        <f t="shared" si="1447"/>
        <v>0</v>
      </c>
      <c r="CT879" s="236">
        <f t="shared" si="1448"/>
        <v>0</v>
      </c>
      <c r="CU879" s="237">
        <f t="shared" si="1518"/>
        <v>0</v>
      </c>
      <c r="CV879" s="16">
        <f t="shared" si="1518"/>
        <v>0</v>
      </c>
      <c r="CW879" s="16">
        <f t="shared" si="1518"/>
        <v>0</v>
      </c>
      <c r="CX879" s="16">
        <f t="shared" si="1518"/>
        <v>0</v>
      </c>
      <c r="CY879" s="16">
        <f t="shared" si="1518"/>
        <v>0</v>
      </c>
      <c r="CZ879" s="16">
        <f t="shared" si="1518"/>
        <v>0</v>
      </c>
      <c r="DA879" s="16">
        <f t="shared" si="1518"/>
        <v>0</v>
      </c>
      <c r="DB879" s="16">
        <f t="shared" si="1518"/>
        <v>0</v>
      </c>
      <c r="DC879" s="16">
        <f t="shared" si="1518"/>
        <v>0</v>
      </c>
      <c r="DD879" s="238">
        <f t="shared" si="1518"/>
        <v>0</v>
      </c>
      <c r="DE879" s="232">
        <f t="shared" si="1519"/>
        <v>0</v>
      </c>
      <c r="DF879" s="132">
        <f t="shared" si="1519"/>
        <v>0</v>
      </c>
      <c r="DG879" s="132">
        <f t="shared" si="1519"/>
        <v>0</v>
      </c>
      <c r="DH879" s="132">
        <f t="shared" si="1519"/>
        <v>0</v>
      </c>
      <c r="DI879" s="132">
        <f t="shared" si="1519"/>
        <v>0</v>
      </c>
      <c r="DJ879" s="132">
        <f t="shared" si="1519"/>
        <v>0</v>
      </c>
      <c r="DK879" s="132">
        <f t="shared" si="1519"/>
        <v>0</v>
      </c>
      <c r="DL879" s="132">
        <f t="shared" si="1519"/>
        <v>0</v>
      </c>
      <c r="DM879" s="132">
        <f t="shared" si="1519"/>
        <v>0</v>
      </c>
      <c r="DN879" s="233">
        <f t="shared" si="1519"/>
        <v>0</v>
      </c>
      <c r="DO879" s="232">
        <f t="shared" si="1449"/>
        <v>0</v>
      </c>
      <c r="DP879" s="132">
        <f t="shared" si="1450"/>
        <v>0</v>
      </c>
      <c r="DQ879" s="132">
        <f t="shared" si="1451"/>
        <v>0</v>
      </c>
      <c r="DR879" s="132">
        <f t="shared" si="1452"/>
        <v>0</v>
      </c>
      <c r="DS879" s="132">
        <f t="shared" si="1453"/>
        <v>0</v>
      </c>
      <c r="DT879" s="132">
        <f t="shared" si="1454"/>
        <v>0</v>
      </c>
      <c r="DU879" s="132">
        <f t="shared" si="1455"/>
        <v>0</v>
      </c>
      <c r="DV879" s="132">
        <f t="shared" si="1456"/>
        <v>0</v>
      </c>
      <c r="DW879" s="132">
        <f t="shared" si="1457"/>
        <v>0</v>
      </c>
      <c r="DX879" s="233">
        <f t="shared" si="1458"/>
        <v>0</v>
      </c>
      <c r="DY879" s="231" t="b">
        <f t="shared" si="1495"/>
        <v>0</v>
      </c>
      <c r="DZ879" s="163"/>
      <c r="EA879" s="226" t="str">
        <f t="shared" si="1496"/>
        <v/>
      </c>
      <c r="EB879" s="178" t="str">
        <f t="shared" si="1497"/>
        <v/>
      </c>
      <c r="EC879" s="178" t="str">
        <f t="shared" si="1498"/>
        <v/>
      </c>
      <c r="ED879" s="178" t="str">
        <f t="shared" si="1499"/>
        <v/>
      </c>
      <c r="EE879" s="178" t="str">
        <f t="shared" si="1500"/>
        <v/>
      </c>
      <c r="EF879" s="178" t="str">
        <f t="shared" si="1501"/>
        <v/>
      </c>
      <c r="EG879" s="178" t="str">
        <f t="shared" si="1502"/>
        <v/>
      </c>
      <c r="EH879" s="178" t="str">
        <f t="shared" si="1503"/>
        <v/>
      </c>
      <c r="EI879" s="178" t="str">
        <f t="shared" si="1504"/>
        <v/>
      </c>
      <c r="EJ879" s="227" t="str">
        <f t="shared" si="1505"/>
        <v/>
      </c>
      <c r="EK879" s="230" t="str">
        <f t="shared" si="1459"/>
        <v/>
      </c>
      <c r="EL879" s="177" t="str">
        <f t="shared" si="1460"/>
        <v/>
      </c>
      <c r="EM879" s="177" t="str">
        <f t="shared" si="1461"/>
        <v/>
      </c>
      <c r="EN879" s="177" t="str">
        <f t="shared" si="1462"/>
        <v/>
      </c>
      <c r="EO879" s="177" t="str">
        <f t="shared" si="1463"/>
        <v/>
      </c>
      <c r="EP879" s="177" t="str">
        <f t="shared" si="1464"/>
        <v/>
      </c>
      <c r="EQ879" s="177" t="str">
        <f t="shared" si="1465"/>
        <v/>
      </c>
      <c r="ER879" s="177" t="str">
        <f t="shared" si="1466"/>
        <v/>
      </c>
      <c r="ES879" s="177" t="str">
        <f t="shared" si="1467"/>
        <v/>
      </c>
      <c r="ET879" s="177" t="str">
        <f t="shared" si="1468"/>
        <v/>
      </c>
      <c r="EU879" s="229" t="e">
        <f t="shared" si="1469"/>
        <v>#VALUE!</v>
      </c>
      <c r="EV879" s="27" t="e">
        <f t="shared" si="1470"/>
        <v>#VALUE!</v>
      </c>
      <c r="EW879" s="27" t="e">
        <f t="shared" si="1471"/>
        <v>#VALUE!</v>
      </c>
      <c r="EX879" s="28" t="e">
        <f t="shared" si="1472"/>
        <v>#VALUE!</v>
      </c>
      <c r="EY879" s="28" t="e">
        <f t="shared" si="1473"/>
        <v>#VALUE!</v>
      </c>
      <c r="EZ879" s="28" t="b">
        <f t="shared" si="1474"/>
        <v>0</v>
      </c>
      <c r="FA879" s="176" t="str">
        <f t="shared" si="1475"/>
        <v/>
      </c>
      <c r="FB879" s="27" t="e" cm="1">
        <f t="array" aca="1" ref="FB879" ca="1">TEXT(RIGHT(10-RIGHT(SUM(INDEX(1*(MID(MID(C879,1,1)*2,ROW(INDIRECT("1:"&amp;LEN(MID(C879,1,1)*2))),1)),,))+MID(C879,2,1)+
SUM(INDEX(1*(MID(MID(C879,3,1)*2,ROW(INDIRECT("1:"&amp;LEN(MID(C879,3,1)*2))),1)),,))+MID(C879,4,1)+
SUM(INDEX(1*(MID(MID(C879,5,1)*2,ROW(INDIRECT("1:"&amp;LEN(MID(C879,5,1)*2))),1)),,))+MID(C879,6,1)+
SUM(INDEX(1*(MID(MID(C879,8,1)*2,ROW(INDIRECT("1:"&amp;LEN(MID(C879,8,1)*2))),1)),,))+MID(C879,9,1)+
SUM(INDEX(1*(MID(MID(C879,10,1)*2,ROW(INDIRECT("1:"&amp;LEN(MID(C879,10,1)*2))),1)),,)),1),1),"0")</f>
        <v>#VALUE!</v>
      </c>
      <c r="FC879" s="27" t="str">
        <f t="shared" si="1476"/>
        <v/>
      </c>
      <c r="FD879" s="29" t="b">
        <f t="shared" si="1477"/>
        <v>0</v>
      </c>
      <c r="FE879" s="112" t="b">
        <f>IFERROR(MATCH(D879,'Avtal för korttidsarbete'!$G$13:$G$1012,0),TRUE)</f>
        <v>1</v>
      </c>
      <c r="FF879" s="112" t="b">
        <f t="shared" si="1506"/>
        <v>0</v>
      </c>
      <c r="FG879" s="113" t="str" cm="1">
        <f t="array" ref="FG879">IF(FE879=TRUE,"x",INDEX('Avtal för korttidsarbete'!$E$13:$E$1012,$FE879))</f>
        <v>x</v>
      </c>
      <c r="FH879" s="113" t="str" cm="1">
        <f t="array" ref="FH879">IF(FE879=TRUE,"x",INDEX('Avtal för korttidsarbete'!$F$13:$F$1012,$FE879))</f>
        <v>x</v>
      </c>
      <c r="FI879" s="112" t="b">
        <f t="shared" si="1507"/>
        <v>0</v>
      </c>
      <c r="FJ879" s="135">
        <f t="shared" si="1508"/>
        <v>44166</v>
      </c>
      <c r="FK879" s="135">
        <f t="shared" si="1509"/>
        <v>44377</v>
      </c>
      <c r="FL879" s="112" t="b">
        <f t="shared" si="1510"/>
        <v>0</v>
      </c>
      <c r="FM879" s="113">
        <f t="shared" si="1511"/>
        <v>44166</v>
      </c>
      <c r="FN879" s="135">
        <f t="shared" si="1512"/>
        <v>44377</v>
      </c>
      <c r="FO879" s="148" t="b">
        <f>IFERROR(INDEX('Avtal för korttidsarbete'!R:R,MATCH(D879,'Avtal för korttidsarbete'!$G:$G,0)),TRUE)</f>
        <v>1</v>
      </c>
      <c r="FP879" s="135" t="str">
        <f>IF(FO879,"-",INDEX('Avtal för korttidsarbete'!$D:$D,MATCH(D879,'Avtal för korttidsarbete'!$G:$G,0)))</f>
        <v>-</v>
      </c>
      <c r="FQ879" s="113" t="b">
        <f>IFERROR(G879&gt;INDEX(Uppsägningar!E:E,MATCH(C879,Uppsägningar!C:C,0)),FALSE)</f>
        <v>0</v>
      </c>
    </row>
    <row r="880" spans="1:173" x14ac:dyDescent="0.25">
      <c r="A880" s="19">
        <v>864</v>
      </c>
      <c r="B880" s="20"/>
      <c r="C880" s="183"/>
      <c r="D880" s="66"/>
      <c r="E880" s="212">
        <f>IFERROR(INDEX(Admin!$C$7:$C$10,MATCH(FP880,TblNivåValTExt,0)),0)</f>
        <v>0</v>
      </c>
      <c r="F880" s="1"/>
      <c r="G880" s="1"/>
      <c r="H880" s="78"/>
      <c r="I880" s="181"/>
      <c r="J880" s="181"/>
      <c r="K880" s="182"/>
      <c r="L880" s="182"/>
      <c r="M880" s="181"/>
      <c r="N880" s="181"/>
      <c r="O880" s="181"/>
      <c r="P880" s="182"/>
      <c r="Q880" s="182"/>
      <c r="R880" s="181"/>
      <c r="S880" s="181"/>
      <c r="T880" s="181"/>
      <c r="U880" s="182"/>
      <c r="V880" s="182"/>
      <c r="W880" s="181"/>
      <c r="X880" s="181"/>
      <c r="Y880" s="181"/>
      <c r="Z880" s="182"/>
      <c r="AA880" s="182"/>
      <c r="AB880" s="181"/>
      <c r="AC880" s="181"/>
      <c r="AD880" s="181"/>
      <c r="AE880" s="182"/>
      <c r="AF880" s="182"/>
      <c r="AG880" s="181"/>
      <c r="AH880" s="181"/>
      <c r="AI880" s="181"/>
      <c r="AJ880" s="182"/>
      <c r="AK880" s="182"/>
      <c r="AL880" s="181"/>
      <c r="AM880" s="181"/>
      <c r="AN880" s="181"/>
      <c r="AO880" s="182"/>
      <c r="AP880" s="182"/>
      <c r="AQ880" s="181"/>
      <c r="AR880" s="181"/>
      <c r="AS880" s="181"/>
      <c r="AT880" s="182"/>
      <c r="AU880" s="182"/>
      <c r="AV880" s="181"/>
      <c r="AW880" s="181"/>
      <c r="AX880" s="181"/>
      <c r="AY880" s="182"/>
      <c r="AZ880" s="182"/>
      <c r="BA880" s="181"/>
      <c r="BB880" s="181"/>
      <c r="BC880" s="181"/>
      <c r="BD880" s="182"/>
      <c r="BE880" s="182"/>
      <c r="BF880" s="181"/>
      <c r="BG880" s="180">
        <f t="shared" si="1478"/>
        <v>0</v>
      </c>
      <c r="BH880" s="116" t="str">
        <f t="shared" si="1479"/>
        <v/>
      </c>
      <c r="BI880" s="80" t="b">
        <f t="shared" si="1427"/>
        <v>0</v>
      </c>
      <c r="BJ880" s="80" t="str">
        <f t="shared" si="1428"/>
        <v/>
      </c>
      <c r="BK880" s="80" t="b">
        <f t="shared" si="1480"/>
        <v>0</v>
      </c>
      <c r="BL880" s="13" t="str">
        <f t="shared" si="1429"/>
        <v/>
      </c>
      <c r="BM880" s="13" t="b">
        <f t="shared" si="1481"/>
        <v>0</v>
      </c>
      <c r="BN880" s="35" t="str">
        <f t="shared" si="1430"/>
        <v/>
      </c>
      <c r="BO880" s="13" t="b">
        <f t="shared" si="1431"/>
        <v>0</v>
      </c>
      <c r="BP880" s="35" t="str">
        <f t="shared" si="1432"/>
        <v/>
      </c>
      <c r="BQ880" s="13" t="b">
        <f t="shared" si="1433"/>
        <v>0</v>
      </c>
      <c r="BR880" s="35" t="str">
        <f t="shared" si="1434"/>
        <v/>
      </c>
      <c r="BS880" s="35" t="b">
        <f t="shared" si="1435"/>
        <v>0</v>
      </c>
      <c r="BT880" s="35" t="str">
        <f t="shared" si="1436"/>
        <v/>
      </c>
      <c r="BU880" s="35" t="b">
        <f t="shared" si="1437"/>
        <v>0</v>
      </c>
      <c r="BV880" s="35" t="str">
        <f t="shared" si="1438"/>
        <v/>
      </c>
      <c r="BW880" s="13" t="b">
        <f t="shared" si="1513"/>
        <v>0</v>
      </c>
      <c r="BX880" s="35" t="str">
        <f t="shared" si="1439"/>
        <v/>
      </c>
      <c r="BY880" s="265" t="b">
        <f t="shared" si="1482"/>
        <v>0</v>
      </c>
      <c r="BZ880" s="35" t="str">
        <f t="shared" si="1440"/>
        <v/>
      </c>
      <c r="CA880" s="265" t="b">
        <f t="shared" si="1483"/>
        <v>0</v>
      </c>
      <c r="CB880" s="35" t="str">
        <f t="shared" si="1441"/>
        <v/>
      </c>
      <c r="CC880" s="272" t="b">
        <f t="shared" si="1484"/>
        <v>0</v>
      </c>
      <c r="CD880" s="35" t="str">
        <f t="shared" si="1442"/>
        <v/>
      </c>
      <c r="CE880" s="13" t="b">
        <f t="shared" si="1443"/>
        <v>0</v>
      </c>
      <c r="CF880" s="35" t="str">
        <f t="shared" si="1444"/>
        <v/>
      </c>
      <c r="CG880" s="179">
        <f t="shared" si="1445"/>
        <v>0</v>
      </c>
      <c r="CH880" s="179">
        <f t="shared" si="1446"/>
        <v>0</v>
      </c>
      <c r="CI880" s="218">
        <f t="shared" si="1485"/>
        <v>0</v>
      </c>
      <c r="CJ880" s="218">
        <f t="shared" si="1486"/>
        <v>0</v>
      </c>
      <c r="CK880" s="218">
        <f t="shared" si="1487"/>
        <v>0</v>
      </c>
      <c r="CL880" s="218">
        <f t="shared" si="1488"/>
        <v>0</v>
      </c>
      <c r="CM880" s="218">
        <f t="shared" si="1489"/>
        <v>0</v>
      </c>
      <c r="CN880" s="218">
        <f t="shared" si="1490"/>
        <v>0</v>
      </c>
      <c r="CO880" s="218">
        <f t="shared" si="1491"/>
        <v>0</v>
      </c>
      <c r="CP880" s="218">
        <f t="shared" si="1492"/>
        <v>0</v>
      </c>
      <c r="CQ880" s="218">
        <f t="shared" si="1493"/>
        <v>0</v>
      </c>
      <c r="CR880" s="218">
        <f t="shared" si="1494"/>
        <v>0</v>
      </c>
      <c r="CS880" s="14">
        <f t="shared" si="1447"/>
        <v>0</v>
      </c>
      <c r="CT880" s="236">
        <f t="shared" si="1448"/>
        <v>0</v>
      </c>
      <c r="CU880" s="237">
        <f t="shared" si="1518"/>
        <v>0</v>
      </c>
      <c r="CV880" s="16">
        <f t="shared" si="1518"/>
        <v>0</v>
      </c>
      <c r="CW880" s="16">
        <f t="shared" si="1518"/>
        <v>0</v>
      </c>
      <c r="CX880" s="16">
        <f t="shared" si="1518"/>
        <v>0</v>
      </c>
      <c r="CY880" s="16">
        <f t="shared" si="1518"/>
        <v>0</v>
      </c>
      <c r="CZ880" s="16">
        <f t="shared" si="1518"/>
        <v>0</v>
      </c>
      <c r="DA880" s="16">
        <f t="shared" si="1518"/>
        <v>0</v>
      </c>
      <c r="DB880" s="16">
        <f t="shared" si="1518"/>
        <v>0</v>
      </c>
      <c r="DC880" s="16">
        <f t="shared" si="1518"/>
        <v>0</v>
      </c>
      <c r="DD880" s="238">
        <f t="shared" si="1518"/>
        <v>0</v>
      </c>
      <c r="DE880" s="232">
        <f t="shared" si="1519"/>
        <v>0</v>
      </c>
      <c r="DF880" s="132">
        <f t="shared" si="1519"/>
        <v>0</v>
      </c>
      <c r="DG880" s="132">
        <f t="shared" si="1519"/>
        <v>0</v>
      </c>
      <c r="DH880" s="132">
        <f t="shared" si="1519"/>
        <v>0</v>
      </c>
      <c r="DI880" s="132">
        <f t="shared" si="1519"/>
        <v>0</v>
      </c>
      <c r="DJ880" s="132">
        <f t="shared" si="1519"/>
        <v>0</v>
      </c>
      <c r="DK880" s="132">
        <f t="shared" si="1519"/>
        <v>0</v>
      </c>
      <c r="DL880" s="132">
        <f t="shared" si="1519"/>
        <v>0</v>
      </c>
      <c r="DM880" s="132">
        <f t="shared" si="1519"/>
        <v>0</v>
      </c>
      <c r="DN880" s="233">
        <f t="shared" si="1519"/>
        <v>0</v>
      </c>
      <c r="DO880" s="232">
        <f t="shared" si="1449"/>
        <v>0</v>
      </c>
      <c r="DP880" s="132">
        <f t="shared" si="1450"/>
        <v>0</v>
      </c>
      <c r="DQ880" s="132">
        <f t="shared" si="1451"/>
        <v>0</v>
      </c>
      <c r="DR880" s="132">
        <f t="shared" si="1452"/>
        <v>0</v>
      </c>
      <c r="DS880" s="132">
        <f t="shared" si="1453"/>
        <v>0</v>
      </c>
      <c r="DT880" s="132">
        <f t="shared" si="1454"/>
        <v>0</v>
      </c>
      <c r="DU880" s="132">
        <f t="shared" si="1455"/>
        <v>0</v>
      </c>
      <c r="DV880" s="132">
        <f t="shared" si="1456"/>
        <v>0</v>
      </c>
      <c r="DW880" s="132">
        <f t="shared" si="1457"/>
        <v>0</v>
      </c>
      <c r="DX880" s="233">
        <f t="shared" si="1458"/>
        <v>0</v>
      </c>
      <c r="DY880" s="231" t="b">
        <f t="shared" si="1495"/>
        <v>0</v>
      </c>
      <c r="DZ880" s="163"/>
      <c r="EA880" s="226" t="str">
        <f t="shared" si="1496"/>
        <v/>
      </c>
      <c r="EB880" s="178" t="str">
        <f t="shared" si="1497"/>
        <v/>
      </c>
      <c r="EC880" s="178" t="str">
        <f t="shared" si="1498"/>
        <v/>
      </c>
      <c r="ED880" s="178" t="str">
        <f t="shared" si="1499"/>
        <v/>
      </c>
      <c r="EE880" s="178" t="str">
        <f t="shared" si="1500"/>
        <v/>
      </c>
      <c r="EF880" s="178" t="str">
        <f t="shared" si="1501"/>
        <v/>
      </c>
      <c r="EG880" s="178" t="str">
        <f t="shared" si="1502"/>
        <v/>
      </c>
      <c r="EH880" s="178" t="str">
        <f t="shared" si="1503"/>
        <v/>
      </c>
      <c r="EI880" s="178" t="str">
        <f t="shared" si="1504"/>
        <v/>
      </c>
      <c r="EJ880" s="227" t="str">
        <f t="shared" si="1505"/>
        <v/>
      </c>
      <c r="EK880" s="230" t="str">
        <f t="shared" si="1459"/>
        <v/>
      </c>
      <c r="EL880" s="177" t="str">
        <f t="shared" si="1460"/>
        <v/>
      </c>
      <c r="EM880" s="177" t="str">
        <f t="shared" si="1461"/>
        <v/>
      </c>
      <c r="EN880" s="177" t="str">
        <f t="shared" si="1462"/>
        <v/>
      </c>
      <c r="EO880" s="177" t="str">
        <f t="shared" si="1463"/>
        <v/>
      </c>
      <c r="EP880" s="177" t="str">
        <f t="shared" si="1464"/>
        <v/>
      </c>
      <c r="EQ880" s="177" t="str">
        <f t="shared" si="1465"/>
        <v/>
      </c>
      <c r="ER880" s="177" t="str">
        <f t="shared" si="1466"/>
        <v/>
      </c>
      <c r="ES880" s="177" t="str">
        <f t="shared" si="1467"/>
        <v/>
      </c>
      <c r="ET880" s="177" t="str">
        <f t="shared" si="1468"/>
        <v/>
      </c>
      <c r="EU880" s="229" t="e">
        <f t="shared" si="1469"/>
        <v>#VALUE!</v>
      </c>
      <c r="EV880" s="27" t="e">
        <f t="shared" si="1470"/>
        <v>#VALUE!</v>
      </c>
      <c r="EW880" s="27" t="e">
        <f t="shared" si="1471"/>
        <v>#VALUE!</v>
      </c>
      <c r="EX880" s="28" t="e">
        <f t="shared" si="1472"/>
        <v>#VALUE!</v>
      </c>
      <c r="EY880" s="28" t="e">
        <f t="shared" si="1473"/>
        <v>#VALUE!</v>
      </c>
      <c r="EZ880" s="28" t="b">
        <f t="shared" si="1474"/>
        <v>0</v>
      </c>
      <c r="FA880" s="176" t="str">
        <f t="shared" si="1475"/>
        <v/>
      </c>
      <c r="FB880" s="27" t="e" cm="1">
        <f t="array" aca="1" ref="FB880" ca="1">TEXT(RIGHT(10-RIGHT(SUM(INDEX(1*(MID(MID(C880,1,1)*2,ROW(INDIRECT("1:"&amp;LEN(MID(C880,1,1)*2))),1)),,))+MID(C880,2,1)+
SUM(INDEX(1*(MID(MID(C880,3,1)*2,ROW(INDIRECT("1:"&amp;LEN(MID(C880,3,1)*2))),1)),,))+MID(C880,4,1)+
SUM(INDEX(1*(MID(MID(C880,5,1)*2,ROW(INDIRECT("1:"&amp;LEN(MID(C880,5,1)*2))),1)),,))+MID(C880,6,1)+
SUM(INDEX(1*(MID(MID(C880,8,1)*2,ROW(INDIRECT("1:"&amp;LEN(MID(C880,8,1)*2))),1)),,))+MID(C880,9,1)+
SUM(INDEX(1*(MID(MID(C880,10,1)*2,ROW(INDIRECT("1:"&amp;LEN(MID(C880,10,1)*2))),1)),,)),1),1),"0")</f>
        <v>#VALUE!</v>
      </c>
      <c r="FC880" s="27" t="str">
        <f t="shared" si="1476"/>
        <v/>
      </c>
      <c r="FD880" s="29" t="b">
        <f t="shared" si="1477"/>
        <v>0</v>
      </c>
      <c r="FE880" s="112" t="b">
        <f>IFERROR(MATCH(D880,'Avtal för korttidsarbete'!$G$13:$G$1012,0),TRUE)</f>
        <v>1</v>
      </c>
      <c r="FF880" s="112" t="b">
        <f t="shared" si="1506"/>
        <v>0</v>
      </c>
      <c r="FG880" s="113" t="str" cm="1">
        <f t="array" ref="FG880">IF(FE880=TRUE,"x",INDEX('Avtal för korttidsarbete'!$E$13:$E$1012,$FE880))</f>
        <v>x</v>
      </c>
      <c r="FH880" s="113" t="str" cm="1">
        <f t="array" ref="FH880">IF(FE880=TRUE,"x",INDEX('Avtal för korttidsarbete'!$F$13:$F$1012,$FE880))</f>
        <v>x</v>
      </c>
      <c r="FI880" s="112" t="b">
        <f t="shared" si="1507"/>
        <v>0</v>
      </c>
      <c r="FJ880" s="135">
        <f t="shared" si="1508"/>
        <v>44166</v>
      </c>
      <c r="FK880" s="135">
        <f t="shared" si="1509"/>
        <v>44377</v>
      </c>
      <c r="FL880" s="112" t="b">
        <f t="shared" si="1510"/>
        <v>0</v>
      </c>
      <c r="FM880" s="113">
        <f t="shared" si="1511"/>
        <v>44166</v>
      </c>
      <c r="FN880" s="135">
        <f t="shared" si="1512"/>
        <v>44377</v>
      </c>
      <c r="FO880" s="148" t="b">
        <f>IFERROR(INDEX('Avtal för korttidsarbete'!R:R,MATCH(D880,'Avtal för korttidsarbete'!$G:$G,0)),TRUE)</f>
        <v>1</v>
      </c>
      <c r="FP880" s="135" t="str">
        <f>IF(FO880,"-",INDEX('Avtal för korttidsarbete'!$D:$D,MATCH(D880,'Avtal för korttidsarbete'!$G:$G,0)))</f>
        <v>-</v>
      </c>
      <c r="FQ880" s="113" t="b">
        <f>IFERROR(G880&gt;INDEX(Uppsägningar!E:E,MATCH(C880,Uppsägningar!C:C,0)),FALSE)</f>
        <v>0</v>
      </c>
    </row>
    <row r="881" spans="1:173" x14ac:dyDescent="0.25">
      <c r="A881" s="19">
        <v>865</v>
      </c>
      <c r="B881" s="20"/>
      <c r="C881" s="183"/>
      <c r="D881" s="66"/>
      <c r="E881" s="212">
        <f>IFERROR(INDEX(Admin!$C$7:$C$10,MATCH(FP881,TblNivåValTExt,0)),0)</f>
        <v>0</v>
      </c>
      <c r="F881" s="1"/>
      <c r="G881" s="1"/>
      <c r="H881" s="78"/>
      <c r="I881" s="181"/>
      <c r="J881" s="181"/>
      <c r="K881" s="182"/>
      <c r="L881" s="182"/>
      <c r="M881" s="181"/>
      <c r="N881" s="181"/>
      <c r="O881" s="181"/>
      <c r="P881" s="182"/>
      <c r="Q881" s="182"/>
      <c r="R881" s="181"/>
      <c r="S881" s="181"/>
      <c r="T881" s="181"/>
      <c r="U881" s="182"/>
      <c r="V881" s="182"/>
      <c r="W881" s="181"/>
      <c r="X881" s="181"/>
      <c r="Y881" s="181"/>
      <c r="Z881" s="182"/>
      <c r="AA881" s="182"/>
      <c r="AB881" s="181"/>
      <c r="AC881" s="181"/>
      <c r="AD881" s="181"/>
      <c r="AE881" s="182"/>
      <c r="AF881" s="182"/>
      <c r="AG881" s="181"/>
      <c r="AH881" s="181"/>
      <c r="AI881" s="181"/>
      <c r="AJ881" s="182"/>
      <c r="AK881" s="182"/>
      <c r="AL881" s="181"/>
      <c r="AM881" s="181"/>
      <c r="AN881" s="181"/>
      <c r="AO881" s="182"/>
      <c r="AP881" s="182"/>
      <c r="AQ881" s="181"/>
      <c r="AR881" s="181"/>
      <c r="AS881" s="181"/>
      <c r="AT881" s="182"/>
      <c r="AU881" s="182"/>
      <c r="AV881" s="181"/>
      <c r="AW881" s="181"/>
      <c r="AX881" s="181"/>
      <c r="AY881" s="182"/>
      <c r="AZ881" s="182"/>
      <c r="BA881" s="181"/>
      <c r="BB881" s="181"/>
      <c r="BC881" s="181"/>
      <c r="BD881" s="182"/>
      <c r="BE881" s="182"/>
      <c r="BF881" s="181"/>
      <c r="BG881" s="180">
        <f t="shared" si="1478"/>
        <v>0</v>
      </c>
      <c r="BH881" s="116" t="str">
        <f t="shared" si="1479"/>
        <v/>
      </c>
      <c r="BI881" s="80" t="b">
        <f t="shared" si="1427"/>
        <v>0</v>
      </c>
      <c r="BJ881" s="80" t="str">
        <f t="shared" si="1428"/>
        <v/>
      </c>
      <c r="BK881" s="80" t="b">
        <f t="shared" si="1480"/>
        <v>0</v>
      </c>
      <c r="BL881" s="13" t="str">
        <f t="shared" si="1429"/>
        <v/>
      </c>
      <c r="BM881" s="13" t="b">
        <f t="shared" si="1481"/>
        <v>0</v>
      </c>
      <c r="BN881" s="35" t="str">
        <f t="shared" si="1430"/>
        <v/>
      </c>
      <c r="BO881" s="13" t="b">
        <f t="shared" si="1431"/>
        <v>0</v>
      </c>
      <c r="BP881" s="35" t="str">
        <f t="shared" si="1432"/>
        <v/>
      </c>
      <c r="BQ881" s="13" t="b">
        <f t="shared" si="1433"/>
        <v>0</v>
      </c>
      <c r="BR881" s="35" t="str">
        <f t="shared" si="1434"/>
        <v/>
      </c>
      <c r="BS881" s="35" t="b">
        <f t="shared" si="1435"/>
        <v>0</v>
      </c>
      <c r="BT881" s="35" t="str">
        <f t="shared" si="1436"/>
        <v/>
      </c>
      <c r="BU881" s="35" t="b">
        <f t="shared" si="1437"/>
        <v>0</v>
      </c>
      <c r="BV881" s="35" t="str">
        <f t="shared" si="1438"/>
        <v/>
      </c>
      <c r="BW881" s="13" t="b">
        <f t="shared" si="1513"/>
        <v>0</v>
      </c>
      <c r="BX881" s="35" t="str">
        <f t="shared" si="1439"/>
        <v/>
      </c>
      <c r="BY881" s="265" t="b">
        <f t="shared" si="1482"/>
        <v>0</v>
      </c>
      <c r="BZ881" s="35" t="str">
        <f t="shared" si="1440"/>
        <v/>
      </c>
      <c r="CA881" s="265" t="b">
        <f t="shared" si="1483"/>
        <v>0</v>
      </c>
      <c r="CB881" s="35" t="str">
        <f t="shared" si="1441"/>
        <v/>
      </c>
      <c r="CC881" s="272" t="b">
        <f t="shared" si="1484"/>
        <v>0</v>
      </c>
      <c r="CD881" s="35" t="str">
        <f t="shared" si="1442"/>
        <v/>
      </c>
      <c r="CE881" s="13" t="b">
        <f t="shared" si="1443"/>
        <v>0</v>
      </c>
      <c r="CF881" s="35" t="str">
        <f t="shared" si="1444"/>
        <v/>
      </c>
      <c r="CG881" s="179">
        <f t="shared" si="1445"/>
        <v>0</v>
      </c>
      <c r="CH881" s="179">
        <f t="shared" si="1446"/>
        <v>0</v>
      </c>
      <c r="CI881" s="218">
        <f t="shared" si="1485"/>
        <v>0</v>
      </c>
      <c r="CJ881" s="218">
        <f t="shared" si="1486"/>
        <v>0</v>
      </c>
      <c r="CK881" s="218">
        <f t="shared" si="1487"/>
        <v>0</v>
      </c>
      <c r="CL881" s="218">
        <f t="shared" si="1488"/>
        <v>0</v>
      </c>
      <c r="CM881" s="218">
        <f t="shared" si="1489"/>
        <v>0</v>
      </c>
      <c r="CN881" s="218">
        <f t="shared" si="1490"/>
        <v>0</v>
      </c>
      <c r="CO881" s="218">
        <f t="shared" si="1491"/>
        <v>0</v>
      </c>
      <c r="CP881" s="218">
        <f t="shared" si="1492"/>
        <v>0</v>
      </c>
      <c r="CQ881" s="218">
        <f t="shared" si="1493"/>
        <v>0</v>
      </c>
      <c r="CR881" s="218">
        <f t="shared" si="1494"/>
        <v>0</v>
      </c>
      <c r="CS881" s="14">
        <f t="shared" si="1447"/>
        <v>0</v>
      </c>
      <c r="CT881" s="236">
        <f t="shared" si="1448"/>
        <v>0</v>
      </c>
      <c r="CU881" s="237">
        <f t="shared" si="1518"/>
        <v>0</v>
      </c>
      <c r="CV881" s="16">
        <f t="shared" si="1518"/>
        <v>0</v>
      </c>
      <c r="CW881" s="16">
        <f t="shared" si="1518"/>
        <v>0</v>
      </c>
      <c r="CX881" s="16">
        <f t="shared" si="1518"/>
        <v>0</v>
      </c>
      <c r="CY881" s="16">
        <f t="shared" si="1518"/>
        <v>0</v>
      </c>
      <c r="CZ881" s="16">
        <f t="shared" si="1518"/>
        <v>0</v>
      </c>
      <c r="DA881" s="16">
        <f t="shared" si="1518"/>
        <v>0</v>
      </c>
      <c r="DB881" s="16">
        <f t="shared" si="1518"/>
        <v>0</v>
      </c>
      <c r="DC881" s="16">
        <f t="shared" si="1518"/>
        <v>0</v>
      </c>
      <c r="DD881" s="238">
        <f t="shared" si="1518"/>
        <v>0</v>
      </c>
      <c r="DE881" s="232">
        <f t="shared" si="1519"/>
        <v>0</v>
      </c>
      <c r="DF881" s="132">
        <f t="shared" si="1519"/>
        <v>0</v>
      </c>
      <c r="DG881" s="132">
        <f t="shared" si="1519"/>
        <v>0</v>
      </c>
      <c r="DH881" s="132">
        <f t="shared" si="1519"/>
        <v>0</v>
      </c>
      <c r="DI881" s="132">
        <f t="shared" si="1519"/>
        <v>0</v>
      </c>
      <c r="DJ881" s="132">
        <f t="shared" si="1519"/>
        <v>0</v>
      </c>
      <c r="DK881" s="132">
        <f t="shared" si="1519"/>
        <v>0</v>
      </c>
      <c r="DL881" s="132">
        <f t="shared" si="1519"/>
        <v>0</v>
      </c>
      <c r="DM881" s="132">
        <f t="shared" si="1519"/>
        <v>0</v>
      </c>
      <c r="DN881" s="233">
        <f t="shared" si="1519"/>
        <v>0</v>
      </c>
      <c r="DO881" s="232">
        <f t="shared" si="1449"/>
        <v>0</v>
      </c>
      <c r="DP881" s="132">
        <f t="shared" si="1450"/>
        <v>0</v>
      </c>
      <c r="DQ881" s="132">
        <f t="shared" si="1451"/>
        <v>0</v>
      </c>
      <c r="DR881" s="132">
        <f t="shared" si="1452"/>
        <v>0</v>
      </c>
      <c r="DS881" s="132">
        <f t="shared" si="1453"/>
        <v>0</v>
      </c>
      <c r="DT881" s="132">
        <f t="shared" si="1454"/>
        <v>0</v>
      </c>
      <c r="DU881" s="132">
        <f t="shared" si="1455"/>
        <v>0</v>
      </c>
      <c r="DV881" s="132">
        <f t="shared" si="1456"/>
        <v>0</v>
      </c>
      <c r="DW881" s="132">
        <f t="shared" si="1457"/>
        <v>0</v>
      </c>
      <c r="DX881" s="233">
        <f t="shared" si="1458"/>
        <v>0</v>
      </c>
      <c r="DY881" s="231" t="b">
        <f t="shared" si="1495"/>
        <v>0</v>
      </c>
      <c r="DZ881" s="163"/>
      <c r="EA881" s="226" t="str">
        <f t="shared" si="1496"/>
        <v/>
      </c>
      <c r="EB881" s="178" t="str">
        <f t="shared" si="1497"/>
        <v/>
      </c>
      <c r="EC881" s="178" t="str">
        <f t="shared" si="1498"/>
        <v/>
      </c>
      <c r="ED881" s="178" t="str">
        <f t="shared" si="1499"/>
        <v/>
      </c>
      <c r="EE881" s="178" t="str">
        <f t="shared" si="1500"/>
        <v/>
      </c>
      <c r="EF881" s="178" t="str">
        <f t="shared" si="1501"/>
        <v/>
      </c>
      <c r="EG881" s="178" t="str">
        <f t="shared" si="1502"/>
        <v/>
      </c>
      <c r="EH881" s="178" t="str">
        <f t="shared" si="1503"/>
        <v/>
      </c>
      <c r="EI881" s="178" t="str">
        <f t="shared" si="1504"/>
        <v/>
      </c>
      <c r="EJ881" s="227" t="str">
        <f t="shared" si="1505"/>
        <v/>
      </c>
      <c r="EK881" s="230" t="str">
        <f t="shared" si="1459"/>
        <v/>
      </c>
      <c r="EL881" s="177" t="str">
        <f t="shared" si="1460"/>
        <v/>
      </c>
      <c r="EM881" s="177" t="str">
        <f t="shared" si="1461"/>
        <v/>
      </c>
      <c r="EN881" s="177" t="str">
        <f t="shared" si="1462"/>
        <v/>
      </c>
      <c r="EO881" s="177" t="str">
        <f t="shared" si="1463"/>
        <v/>
      </c>
      <c r="EP881" s="177" t="str">
        <f t="shared" si="1464"/>
        <v/>
      </c>
      <c r="EQ881" s="177" t="str">
        <f t="shared" si="1465"/>
        <v/>
      </c>
      <c r="ER881" s="177" t="str">
        <f t="shared" si="1466"/>
        <v/>
      </c>
      <c r="ES881" s="177" t="str">
        <f t="shared" si="1467"/>
        <v/>
      </c>
      <c r="ET881" s="177" t="str">
        <f t="shared" si="1468"/>
        <v/>
      </c>
      <c r="EU881" s="229" t="e">
        <f t="shared" si="1469"/>
        <v>#VALUE!</v>
      </c>
      <c r="EV881" s="27" t="e">
        <f t="shared" si="1470"/>
        <v>#VALUE!</v>
      </c>
      <c r="EW881" s="27" t="e">
        <f t="shared" si="1471"/>
        <v>#VALUE!</v>
      </c>
      <c r="EX881" s="28" t="e">
        <f t="shared" si="1472"/>
        <v>#VALUE!</v>
      </c>
      <c r="EY881" s="28" t="e">
        <f t="shared" si="1473"/>
        <v>#VALUE!</v>
      </c>
      <c r="EZ881" s="28" t="b">
        <f t="shared" si="1474"/>
        <v>0</v>
      </c>
      <c r="FA881" s="176" t="str">
        <f t="shared" si="1475"/>
        <v/>
      </c>
      <c r="FB881" s="27" t="e" cm="1">
        <f t="array" aca="1" ref="FB881" ca="1">TEXT(RIGHT(10-RIGHT(SUM(INDEX(1*(MID(MID(C881,1,1)*2,ROW(INDIRECT("1:"&amp;LEN(MID(C881,1,1)*2))),1)),,))+MID(C881,2,1)+
SUM(INDEX(1*(MID(MID(C881,3,1)*2,ROW(INDIRECT("1:"&amp;LEN(MID(C881,3,1)*2))),1)),,))+MID(C881,4,1)+
SUM(INDEX(1*(MID(MID(C881,5,1)*2,ROW(INDIRECT("1:"&amp;LEN(MID(C881,5,1)*2))),1)),,))+MID(C881,6,1)+
SUM(INDEX(1*(MID(MID(C881,8,1)*2,ROW(INDIRECT("1:"&amp;LEN(MID(C881,8,1)*2))),1)),,))+MID(C881,9,1)+
SUM(INDEX(1*(MID(MID(C881,10,1)*2,ROW(INDIRECT("1:"&amp;LEN(MID(C881,10,1)*2))),1)),,)),1),1),"0")</f>
        <v>#VALUE!</v>
      </c>
      <c r="FC881" s="27" t="str">
        <f t="shared" si="1476"/>
        <v/>
      </c>
      <c r="FD881" s="29" t="b">
        <f t="shared" si="1477"/>
        <v>0</v>
      </c>
      <c r="FE881" s="112" t="b">
        <f>IFERROR(MATCH(D881,'Avtal för korttidsarbete'!$G$13:$G$1012,0),TRUE)</f>
        <v>1</v>
      </c>
      <c r="FF881" s="112" t="b">
        <f t="shared" si="1506"/>
        <v>0</v>
      </c>
      <c r="FG881" s="113" t="str" cm="1">
        <f t="array" ref="FG881">IF(FE881=TRUE,"x",INDEX('Avtal för korttidsarbete'!$E$13:$E$1012,$FE881))</f>
        <v>x</v>
      </c>
      <c r="FH881" s="113" t="str" cm="1">
        <f t="array" ref="FH881">IF(FE881=TRUE,"x",INDEX('Avtal för korttidsarbete'!$F$13:$F$1012,$FE881))</f>
        <v>x</v>
      </c>
      <c r="FI881" s="112" t="b">
        <f t="shared" si="1507"/>
        <v>0</v>
      </c>
      <c r="FJ881" s="135">
        <f t="shared" si="1508"/>
        <v>44166</v>
      </c>
      <c r="FK881" s="135">
        <f t="shared" si="1509"/>
        <v>44377</v>
      </c>
      <c r="FL881" s="112" t="b">
        <f t="shared" si="1510"/>
        <v>0</v>
      </c>
      <c r="FM881" s="113">
        <f t="shared" si="1511"/>
        <v>44166</v>
      </c>
      <c r="FN881" s="135">
        <f t="shared" si="1512"/>
        <v>44377</v>
      </c>
      <c r="FO881" s="148" t="b">
        <f>IFERROR(INDEX('Avtal för korttidsarbete'!R:R,MATCH(D881,'Avtal för korttidsarbete'!$G:$G,0)),TRUE)</f>
        <v>1</v>
      </c>
      <c r="FP881" s="135" t="str">
        <f>IF(FO881,"-",INDEX('Avtal för korttidsarbete'!$D:$D,MATCH(D881,'Avtal för korttidsarbete'!$G:$G,0)))</f>
        <v>-</v>
      </c>
      <c r="FQ881" s="113" t="b">
        <f>IFERROR(G881&gt;INDEX(Uppsägningar!E:E,MATCH(C881,Uppsägningar!C:C,0)),FALSE)</f>
        <v>0</v>
      </c>
    </row>
    <row r="882" spans="1:173" x14ac:dyDescent="0.25">
      <c r="A882" s="19">
        <v>866</v>
      </c>
      <c r="B882" s="20"/>
      <c r="C882" s="183"/>
      <c r="D882" s="66"/>
      <c r="E882" s="212">
        <f>IFERROR(INDEX(Admin!$C$7:$C$10,MATCH(FP882,TblNivåValTExt,0)),0)</f>
        <v>0</v>
      </c>
      <c r="F882" s="1"/>
      <c r="G882" s="1"/>
      <c r="H882" s="78"/>
      <c r="I882" s="181"/>
      <c r="J882" s="181"/>
      <c r="K882" s="182"/>
      <c r="L882" s="182"/>
      <c r="M882" s="181"/>
      <c r="N882" s="181"/>
      <c r="O882" s="181"/>
      <c r="P882" s="182"/>
      <c r="Q882" s="182"/>
      <c r="R882" s="181"/>
      <c r="S882" s="181"/>
      <c r="T882" s="181"/>
      <c r="U882" s="182"/>
      <c r="V882" s="182"/>
      <c r="W882" s="181"/>
      <c r="X882" s="181"/>
      <c r="Y882" s="181"/>
      <c r="Z882" s="182"/>
      <c r="AA882" s="182"/>
      <c r="AB882" s="181"/>
      <c r="AC882" s="181"/>
      <c r="AD882" s="181"/>
      <c r="AE882" s="182"/>
      <c r="AF882" s="182"/>
      <c r="AG882" s="181"/>
      <c r="AH882" s="181"/>
      <c r="AI882" s="181"/>
      <c r="AJ882" s="182"/>
      <c r="AK882" s="182"/>
      <c r="AL882" s="181"/>
      <c r="AM882" s="181"/>
      <c r="AN882" s="181"/>
      <c r="AO882" s="182"/>
      <c r="AP882" s="182"/>
      <c r="AQ882" s="181"/>
      <c r="AR882" s="181"/>
      <c r="AS882" s="181"/>
      <c r="AT882" s="182"/>
      <c r="AU882" s="182"/>
      <c r="AV882" s="181"/>
      <c r="AW882" s="181"/>
      <c r="AX882" s="181"/>
      <c r="AY882" s="182"/>
      <c r="AZ882" s="182"/>
      <c r="BA882" s="181"/>
      <c r="BB882" s="181"/>
      <c r="BC882" s="181"/>
      <c r="BD882" s="182"/>
      <c r="BE882" s="182"/>
      <c r="BF882" s="181"/>
      <c r="BG882" s="180">
        <f t="shared" si="1478"/>
        <v>0</v>
      </c>
      <c r="BH882" s="116" t="str">
        <f t="shared" si="1479"/>
        <v/>
      </c>
      <c r="BI882" s="80" t="b">
        <f t="shared" si="1427"/>
        <v>0</v>
      </c>
      <c r="BJ882" s="80" t="str">
        <f t="shared" si="1428"/>
        <v/>
      </c>
      <c r="BK882" s="80" t="b">
        <f t="shared" si="1480"/>
        <v>0</v>
      </c>
      <c r="BL882" s="13" t="str">
        <f t="shared" si="1429"/>
        <v/>
      </c>
      <c r="BM882" s="13" t="b">
        <f t="shared" si="1481"/>
        <v>0</v>
      </c>
      <c r="BN882" s="35" t="str">
        <f t="shared" si="1430"/>
        <v/>
      </c>
      <c r="BO882" s="13" t="b">
        <f t="shared" si="1431"/>
        <v>0</v>
      </c>
      <c r="BP882" s="35" t="str">
        <f t="shared" si="1432"/>
        <v/>
      </c>
      <c r="BQ882" s="13" t="b">
        <f t="shared" si="1433"/>
        <v>0</v>
      </c>
      <c r="BR882" s="35" t="str">
        <f t="shared" si="1434"/>
        <v/>
      </c>
      <c r="BS882" s="35" t="b">
        <f t="shared" si="1435"/>
        <v>0</v>
      </c>
      <c r="BT882" s="35" t="str">
        <f t="shared" si="1436"/>
        <v/>
      </c>
      <c r="BU882" s="35" t="b">
        <f t="shared" si="1437"/>
        <v>0</v>
      </c>
      <c r="BV882" s="35" t="str">
        <f t="shared" si="1438"/>
        <v/>
      </c>
      <c r="BW882" s="13" t="b">
        <f t="shared" si="1513"/>
        <v>0</v>
      </c>
      <c r="BX882" s="35" t="str">
        <f t="shared" si="1439"/>
        <v/>
      </c>
      <c r="BY882" s="265" t="b">
        <f t="shared" si="1482"/>
        <v>0</v>
      </c>
      <c r="BZ882" s="35" t="str">
        <f t="shared" si="1440"/>
        <v/>
      </c>
      <c r="CA882" s="265" t="b">
        <f t="shared" si="1483"/>
        <v>0</v>
      </c>
      <c r="CB882" s="35" t="str">
        <f t="shared" si="1441"/>
        <v/>
      </c>
      <c r="CC882" s="272" t="b">
        <f t="shared" si="1484"/>
        <v>0</v>
      </c>
      <c r="CD882" s="35" t="str">
        <f t="shared" si="1442"/>
        <v/>
      </c>
      <c r="CE882" s="13" t="b">
        <f t="shared" si="1443"/>
        <v>0</v>
      </c>
      <c r="CF882" s="35" t="str">
        <f t="shared" si="1444"/>
        <v/>
      </c>
      <c r="CG882" s="179">
        <f t="shared" si="1445"/>
        <v>0</v>
      </c>
      <c r="CH882" s="179">
        <f t="shared" si="1446"/>
        <v>0</v>
      </c>
      <c r="CI882" s="218">
        <f t="shared" si="1485"/>
        <v>0</v>
      </c>
      <c r="CJ882" s="218">
        <f t="shared" si="1486"/>
        <v>0</v>
      </c>
      <c r="CK882" s="218">
        <f t="shared" si="1487"/>
        <v>0</v>
      </c>
      <c r="CL882" s="218">
        <f t="shared" si="1488"/>
        <v>0</v>
      </c>
      <c r="CM882" s="218">
        <f t="shared" si="1489"/>
        <v>0</v>
      </c>
      <c r="CN882" s="218">
        <f t="shared" si="1490"/>
        <v>0</v>
      </c>
      <c r="CO882" s="218">
        <f t="shared" si="1491"/>
        <v>0</v>
      </c>
      <c r="CP882" s="218">
        <f t="shared" si="1492"/>
        <v>0</v>
      </c>
      <c r="CQ882" s="218">
        <f t="shared" si="1493"/>
        <v>0</v>
      </c>
      <c r="CR882" s="218">
        <f t="shared" si="1494"/>
        <v>0</v>
      </c>
      <c r="CS882" s="14">
        <f t="shared" si="1447"/>
        <v>0</v>
      </c>
      <c r="CT882" s="236">
        <f t="shared" si="1448"/>
        <v>0</v>
      </c>
      <c r="CU882" s="237">
        <f t="shared" si="1518"/>
        <v>0</v>
      </c>
      <c r="CV882" s="16">
        <f t="shared" si="1518"/>
        <v>0</v>
      </c>
      <c r="CW882" s="16">
        <f t="shared" si="1518"/>
        <v>0</v>
      </c>
      <c r="CX882" s="16">
        <f t="shared" si="1518"/>
        <v>0</v>
      </c>
      <c r="CY882" s="16">
        <f t="shared" si="1518"/>
        <v>0</v>
      </c>
      <c r="CZ882" s="16">
        <f t="shared" si="1518"/>
        <v>0</v>
      </c>
      <c r="DA882" s="16">
        <f t="shared" si="1518"/>
        <v>0</v>
      </c>
      <c r="DB882" s="16">
        <f t="shared" si="1518"/>
        <v>0</v>
      </c>
      <c r="DC882" s="16">
        <f t="shared" si="1518"/>
        <v>0</v>
      </c>
      <c r="DD882" s="238">
        <f t="shared" si="1518"/>
        <v>0</v>
      </c>
      <c r="DE882" s="232">
        <f t="shared" si="1519"/>
        <v>0</v>
      </c>
      <c r="DF882" s="132">
        <f t="shared" si="1519"/>
        <v>0</v>
      </c>
      <c r="DG882" s="132">
        <f t="shared" si="1519"/>
        <v>0</v>
      </c>
      <c r="DH882" s="132">
        <f t="shared" si="1519"/>
        <v>0</v>
      </c>
      <c r="DI882" s="132">
        <f t="shared" si="1519"/>
        <v>0</v>
      </c>
      <c r="DJ882" s="132">
        <f t="shared" si="1519"/>
        <v>0</v>
      </c>
      <c r="DK882" s="132">
        <f t="shared" si="1519"/>
        <v>0</v>
      </c>
      <c r="DL882" s="132">
        <f t="shared" si="1519"/>
        <v>0</v>
      </c>
      <c r="DM882" s="132">
        <f t="shared" si="1519"/>
        <v>0</v>
      </c>
      <c r="DN882" s="233">
        <f t="shared" si="1519"/>
        <v>0</v>
      </c>
      <c r="DO882" s="232">
        <f t="shared" si="1449"/>
        <v>0</v>
      </c>
      <c r="DP882" s="132">
        <f t="shared" si="1450"/>
        <v>0</v>
      </c>
      <c r="DQ882" s="132">
        <f t="shared" si="1451"/>
        <v>0</v>
      </c>
      <c r="DR882" s="132">
        <f t="shared" si="1452"/>
        <v>0</v>
      </c>
      <c r="DS882" s="132">
        <f t="shared" si="1453"/>
        <v>0</v>
      </c>
      <c r="DT882" s="132">
        <f t="shared" si="1454"/>
        <v>0</v>
      </c>
      <c r="DU882" s="132">
        <f t="shared" si="1455"/>
        <v>0</v>
      </c>
      <c r="DV882" s="132">
        <f t="shared" si="1456"/>
        <v>0</v>
      </c>
      <c r="DW882" s="132">
        <f t="shared" si="1457"/>
        <v>0</v>
      </c>
      <c r="DX882" s="233">
        <f t="shared" si="1458"/>
        <v>0</v>
      </c>
      <c r="DY882" s="231" t="b">
        <f t="shared" si="1495"/>
        <v>0</v>
      </c>
      <c r="DZ882" s="163"/>
      <c r="EA882" s="226" t="str">
        <f t="shared" si="1496"/>
        <v/>
      </c>
      <c r="EB882" s="178" t="str">
        <f t="shared" si="1497"/>
        <v/>
      </c>
      <c r="EC882" s="178" t="str">
        <f t="shared" si="1498"/>
        <v/>
      </c>
      <c r="ED882" s="178" t="str">
        <f t="shared" si="1499"/>
        <v/>
      </c>
      <c r="EE882" s="178" t="str">
        <f t="shared" si="1500"/>
        <v/>
      </c>
      <c r="EF882" s="178" t="str">
        <f t="shared" si="1501"/>
        <v/>
      </c>
      <c r="EG882" s="178" t="str">
        <f t="shared" si="1502"/>
        <v/>
      </c>
      <c r="EH882" s="178" t="str">
        <f t="shared" si="1503"/>
        <v/>
      </c>
      <c r="EI882" s="178" t="str">
        <f t="shared" si="1504"/>
        <v/>
      </c>
      <c r="EJ882" s="227" t="str">
        <f t="shared" si="1505"/>
        <v/>
      </c>
      <c r="EK882" s="230" t="str">
        <f t="shared" si="1459"/>
        <v/>
      </c>
      <c r="EL882" s="177" t="str">
        <f t="shared" si="1460"/>
        <v/>
      </c>
      <c r="EM882" s="177" t="str">
        <f t="shared" si="1461"/>
        <v/>
      </c>
      <c r="EN882" s="177" t="str">
        <f t="shared" si="1462"/>
        <v/>
      </c>
      <c r="EO882" s="177" t="str">
        <f t="shared" si="1463"/>
        <v/>
      </c>
      <c r="EP882" s="177" t="str">
        <f t="shared" si="1464"/>
        <v/>
      </c>
      <c r="EQ882" s="177" t="str">
        <f t="shared" si="1465"/>
        <v/>
      </c>
      <c r="ER882" s="177" t="str">
        <f t="shared" si="1466"/>
        <v/>
      </c>
      <c r="ES882" s="177" t="str">
        <f t="shared" si="1467"/>
        <v/>
      </c>
      <c r="ET882" s="177" t="str">
        <f t="shared" si="1468"/>
        <v/>
      </c>
      <c r="EU882" s="229" t="e">
        <f t="shared" si="1469"/>
        <v>#VALUE!</v>
      </c>
      <c r="EV882" s="27" t="e">
        <f t="shared" si="1470"/>
        <v>#VALUE!</v>
      </c>
      <c r="EW882" s="27" t="e">
        <f t="shared" si="1471"/>
        <v>#VALUE!</v>
      </c>
      <c r="EX882" s="28" t="e">
        <f t="shared" si="1472"/>
        <v>#VALUE!</v>
      </c>
      <c r="EY882" s="28" t="e">
        <f t="shared" si="1473"/>
        <v>#VALUE!</v>
      </c>
      <c r="EZ882" s="28" t="b">
        <f t="shared" si="1474"/>
        <v>0</v>
      </c>
      <c r="FA882" s="176" t="str">
        <f t="shared" si="1475"/>
        <v/>
      </c>
      <c r="FB882" s="27" t="e" cm="1">
        <f t="array" aca="1" ref="FB882" ca="1">TEXT(RIGHT(10-RIGHT(SUM(INDEX(1*(MID(MID(C882,1,1)*2,ROW(INDIRECT("1:"&amp;LEN(MID(C882,1,1)*2))),1)),,))+MID(C882,2,1)+
SUM(INDEX(1*(MID(MID(C882,3,1)*2,ROW(INDIRECT("1:"&amp;LEN(MID(C882,3,1)*2))),1)),,))+MID(C882,4,1)+
SUM(INDEX(1*(MID(MID(C882,5,1)*2,ROW(INDIRECT("1:"&amp;LEN(MID(C882,5,1)*2))),1)),,))+MID(C882,6,1)+
SUM(INDEX(1*(MID(MID(C882,8,1)*2,ROW(INDIRECT("1:"&amp;LEN(MID(C882,8,1)*2))),1)),,))+MID(C882,9,1)+
SUM(INDEX(1*(MID(MID(C882,10,1)*2,ROW(INDIRECT("1:"&amp;LEN(MID(C882,10,1)*2))),1)),,)),1),1),"0")</f>
        <v>#VALUE!</v>
      </c>
      <c r="FC882" s="27" t="str">
        <f t="shared" si="1476"/>
        <v/>
      </c>
      <c r="FD882" s="29" t="b">
        <f t="shared" si="1477"/>
        <v>0</v>
      </c>
      <c r="FE882" s="112" t="b">
        <f>IFERROR(MATCH(D882,'Avtal för korttidsarbete'!$G$13:$G$1012,0),TRUE)</f>
        <v>1</v>
      </c>
      <c r="FF882" s="112" t="b">
        <f t="shared" si="1506"/>
        <v>0</v>
      </c>
      <c r="FG882" s="113" t="str" cm="1">
        <f t="array" ref="FG882">IF(FE882=TRUE,"x",INDEX('Avtal för korttidsarbete'!$E$13:$E$1012,$FE882))</f>
        <v>x</v>
      </c>
      <c r="FH882" s="113" t="str" cm="1">
        <f t="array" ref="FH882">IF(FE882=TRUE,"x",INDEX('Avtal för korttidsarbete'!$F$13:$F$1012,$FE882))</f>
        <v>x</v>
      </c>
      <c r="FI882" s="112" t="b">
        <f t="shared" si="1507"/>
        <v>0</v>
      </c>
      <c r="FJ882" s="135">
        <f t="shared" si="1508"/>
        <v>44166</v>
      </c>
      <c r="FK882" s="135">
        <f t="shared" si="1509"/>
        <v>44377</v>
      </c>
      <c r="FL882" s="112" t="b">
        <f t="shared" si="1510"/>
        <v>0</v>
      </c>
      <c r="FM882" s="113">
        <f t="shared" si="1511"/>
        <v>44166</v>
      </c>
      <c r="FN882" s="135">
        <f t="shared" si="1512"/>
        <v>44377</v>
      </c>
      <c r="FO882" s="148" t="b">
        <f>IFERROR(INDEX('Avtal för korttidsarbete'!R:R,MATCH(D882,'Avtal för korttidsarbete'!$G:$G,0)),TRUE)</f>
        <v>1</v>
      </c>
      <c r="FP882" s="135" t="str">
        <f>IF(FO882,"-",INDEX('Avtal för korttidsarbete'!$D:$D,MATCH(D882,'Avtal för korttidsarbete'!$G:$G,0)))</f>
        <v>-</v>
      </c>
      <c r="FQ882" s="113" t="b">
        <f>IFERROR(G882&gt;INDEX(Uppsägningar!E:E,MATCH(C882,Uppsägningar!C:C,0)),FALSE)</f>
        <v>0</v>
      </c>
    </row>
    <row r="883" spans="1:173" x14ac:dyDescent="0.25">
      <c r="A883" s="19">
        <v>867</v>
      </c>
      <c r="B883" s="20"/>
      <c r="C883" s="183"/>
      <c r="D883" s="66"/>
      <c r="E883" s="212">
        <f>IFERROR(INDEX(Admin!$C$7:$C$10,MATCH(FP883,TblNivåValTExt,0)),0)</f>
        <v>0</v>
      </c>
      <c r="F883" s="1"/>
      <c r="G883" s="1"/>
      <c r="H883" s="78"/>
      <c r="I883" s="181"/>
      <c r="J883" s="181"/>
      <c r="K883" s="182"/>
      <c r="L883" s="182"/>
      <c r="M883" s="181"/>
      <c r="N883" s="181"/>
      <c r="O883" s="181"/>
      <c r="P883" s="182"/>
      <c r="Q883" s="182"/>
      <c r="R883" s="181"/>
      <c r="S883" s="181"/>
      <c r="T883" s="181"/>
      <c r="U883" s="182"/>
      <c r="V883" s="182"/>
      <c r="W883" s="181"/>
      <c r="X883" s="181"/>
      <c r="Y883" s="181"/>
      <c r="Z883" s="182"/>
      <c r="AA883" s="182"/>
      <c r="AB883" s="181"/>
      <c r="AC883" s="181"/>
      <c r="AD883" s="181"/>
      <c r="AE883" s="182"/>
      <c r="AF883" s="182"/>
      <c r="AG883" s="181"/>
      <c r="AH883" s="181"/>
      <c r="AI883" s="181"/>
      <c r="AJ883" s="182"/>
      <c r="AK883" s="182"/>
      <c r="AL883" s="181"/>
      <c r="AM883" s="181"/>
      <c r="AN883" s="181"/>
      <c r="AO883" s="182"/>
      <c r="AP883" s="182"/>
      <c r="AQ883" s="181"/>
      <c r="AR883" s="181"/>
      <c r="AS883" s="181"/>
      <c r="AT883" s="182"/>
      <c r="AU883" s="182"/>
      <c r="AV883" s="181"/>
      <c r="AW883" s="181"/>
      <c r="AX883" s="181"/>
      <c r="AY883" s="182"/>
      <c r="AZ883" s="182"/>
      <c r="BA883" s="181"/>
      <c r="BB883" s="181"/>
      <c r="BC883" s="181"/>
      <c r="BD883" s="182"/>
      <c r="BE883" s="182"/>
      <c r="BF883" s="181"/>
      <c r="BG883" s="180">
        <f t="shared" si="1478"/>
        <v>0</v>
      </c>
      <c r="BH883" s="116" t="str">
        <f t="shared" si="1479"/>
        <v/>
      </c>
      <c r="BI883" s="80" t="b">
        <f t="shared" si="1427"/>
        <v>0</v>
      </c>
      <c r="BJ883" s="80" t="str">
        <f t="shared" si="1428"/>
        <v/>
      </c>
      <c r="BK883" s="80" t="b">
        <f t="shared" si="1480"/>
        <v>0</v>
      </c>
      <c r="BL883" s="13" t="str">
        <f t="shared" si="1429"/>
        <v/>
      </c>
      <c r="BM883" s="13" t="b">
        <f t="shared" si="1481"/>
        <v>0</v>
      </c>
      <c r="BN883" s="35" t="str">
        <f t="shared" si="1430"/>
        <v/>
      </c>
      <c r="BO883" s="13" t="b">
        <f t="shared" si="1431"/>
        <v>0</v>
      </c>
      <c r="BP883" s="35" t="str">
        <f t="shared" si="1432"/>
        <v/>
      </c>
      <c r="BQ883" s="13" t="b">
        <f t="shared" si="1433"/>
        <v>0</v>
      </c>
      <c r="BR883" s="35" t="str">
        <f t="shared" si="1434"/>
        <v/>
      </c>
      <c r="BS883" s="35" t="b">
        <f t="shared" si="1435"/>
        <v>0</v>
      </c>
      <c r="BT883" s="35" t="str">
        <f t="shared" si="1436"/>
        <v/>
      </c>
      <c r="BU883" s="35" t="b">
        <f t="shared" si="1437"/>
        <v>0</v>
      </c>
      <c r="BV883" s="35" t="str">
        <f t="shared" si="1438"/>
        <v/>
      </c>
      <c r="BW883" s="13" t="b">
        <f t="shared" si="1513"/>
        <v>0</v>
      </c>
      <c r="BX883" s="35" t="str">
        <f t="shared" si="1439"/>
        <v/>
      </c>
      <c r="BY883" s="265" t="b">
        <f t="shared" si="1482"/>
        <v>0</v>
      </c>
      <c r="BZ883" s="35" t="str">
        <f t="shared" si="1440"/>
        <v/>
      </c>
      <c r="CA883" s="265" t="b">
        <f t="shared" si="1483"/>
        <v>0</v>
      </c>
      <c r="CB883" s="35" t="str">
        <f t="shared" si="1441"/>
        <v/>
      </c>
      <c r="CC883" s="272" t="b">
        <f t="shared" si="1484"/>
        <v>0</v>
      </c>
      <c r="CD883" s="35" t="str">
        <f t="shared" si="1442"/>
        <v/>
      </c>
      <c r="CE883" s="13" t="b">
        <f t="shared" si="1443"/>
        <v>0</v>
      </c>
      <c r="CF883" s="35" t="str">
        <f t="shared" si="1444"/>
        <v/>
      </c>
      <c r="CG883" s="179">
        <f t="shared" si="1445"/>
        <v>0</v>
      </c>
      <c r="CH883" s="179">
        <f t="shared" si="1446"/>
        <v>0</v>
      </c>
      <c r="CI883" s="218">
        <f t="shared" si="1485"/>
        <v>0</v>
      </c>
      <c r="CJ883" s="218">
        <f t="shared" si="1486"/>
        <v>0</v>
      </c>
      <c r="CK883" s="218">
        <f t="shared" si="1487"/>
        <v>0</v>
      </c>
      <c r="CL883" s="218">
        <f t="shared" si="1488"/>
        <v>0</v>
      </c>
      <c r="CM883" s="218">
        <f t="shared" si="1489"/>
        <v>0</v>
      </c>
      <c r="CN883" s="218">
        <f t="shared" si="1490"/>
        <v>0</v>
      </c>
      <c r="CO883" s="218">
        <f t="shared" si="1491"/>
        <v>0</v>
      </c>
      <c r="CP883" s="218">
        <f t="shared" si="1492"/>
        <v>0</v>
      </c>
      <c r="CQ883" s="218">
        <f t="shared" si="1493"/>
        <v>0</v>
      </c>
      <c r="CR883" s="218">
        <f t="shared" si="1494"/>
        <v>0</v>
      </c>
      <c r="CS883" s="14">
        <f t="shared" si="1447"/>
        <v>0</v>
      </c>
      <c r="CT883" s="236">
        <f t="shared" si="1448"/>
        <v>0</v>
      </c>
      <c r="CU883" s="237">
        <f t="shared" si="1518"/>
        <v>0</v>
      </c>
      <c r="CV883" s="16">
        <f t="shared" si="1518"/>
        <v>0</v>
      </c>
      <c r="CW883" s="16">
        <f t="shared" si="1518"/>
        <v>0</v>
      </c>
      <c r="CX883" s="16">
        <f t="shared" si="1518"/>
        <v>0</v>
      </c>
      <c r="CY883" s="16">
        <f t="shared" si="1518"/>
        <v>0</v>
      </c>
      <c r="CZ883" s="16">
        <f t="shared" si="1518"/>
        <v>0</v>
      </c>
      <c r="DA883" s="16">
        <f t="shared" si="1518"/>
        <v>0</v>
      </c>
      <c r="DB883" s="16">
        <f t="shared" si="1518"/>
        <v>0</v>
      </c>
      <c r="DC883" s="16">
        <f t="shared" si="1518"/>
        <v>0</v>
      </c>
      <c r="DD883" s="238">
        <f t="shared" si="1518"/>
        <v>0</v>
      </c>
      <c r="DE883" s="232">
        <f t="shared" si="1519"/>
        <v>0</v>
      </c>
      <c r="DF883" s="132">
        <f t="shared" si="1519"/>
        <v>0</v>
      </c>
      <c r="DG883" s="132">
        <f t="shared" si="1519"/>
        <v>0</v>
      </c>
      <c r="DH883" s="132">
        <f t="shared" si="1519"/>
        <v>0</v>
      </c>
      <c r="DI883" s="132">
        <f t="shared" si="1519"/>
        <v>0</v>
      </c>
      <c r="DJ883" s="132">
        <f t="shared" si="1519"/>
        <v>0</v>
      </c>
      <c r="DK883" s="132">
        <f t="shared" si="1519"/>
        <v>0</v>
      </c>
      <c r="DL883" s="132">
        <f t="shared" si="1519"/>
        <v>0</v>
      </c>
      <c r="DM883" s="132">
        <f t="shared" si="1519"/>
        <v>0</v>
      </c>
      <c r="DN883" s="233">
        <f t="shared" si="1519"/>
        <v>0</v>
      </c>
      <c r="DO883" s="232">
        <f t="shared" si="1449"/>
        <v>0</v>
      </c>
      <c r="DP883" s="132">
        <f t="shared" si="1450"/>
        <v>0</v>
      </c>
      <c r="DQ883" s="132">
        <f t="shared" si="1451"/>
        <v>0</v>
      </c>
      <c r="DR883" s="132">
        <f t="shared" si="1452"/>
        <v>0</v>
      </c>
      <c r="DS883" s="132">
        <f t="shared" si="1453"/>
        <v>0</v>
      </c>
      <c r="DT883" s="132">
        <f t="shared" si="1454"/>
        <v>0</v>
      </c>
      <c r="DU883" s="132">
        <f t="shared" si="1455"/>
        <v>0</v>
      </c>
      <c r="DV883" s="132">
        <f t="shared" si="1456"/>
        <v>0</v>
      </c>
      <c r="DW883" s="132">
        <f t="shared" si="1457"/>
        <v>0</v>
      </c>
      <c r="DX883" s="233">
        <f t="shared" si="1458"/>
        <v>0</v>
      </c>
      <c r="DY883" s="231" t="b">
        <f t="shared" si="1495"/>
        <v>0</v>
      </c>
      <c r="DZ883" s="163"/>
      <c r="EA883" s="226" t="str">
        <f t="shared" si="1496"/>
        <v/>
      </c>
      <c r="EB883" s="178" t="str">
        <f t="shared" si="1497"/>
        <v/>
      </c>
      <c r="EC883" s="178" t="str">
        <f t="shared" si="1498"/>
        <v/>
      </c>
      <c r="ED883" s="178" t="str">
        <f t="shared" si="1499"/>
        <v/>
      </c>
      <c r="EE883" s="178" t="str">
        <f t="shared" si="1500"/>
        <v/>
      </c>
      <c r="EF883" s="178" t="str">
        <f t="shared" si="1501"/>
        <v/>
      </c>
      <c r="EG883" s="178" t="str">
        <f t="shared" si="1502"/>
        <v/>
      </c>
      <c r="EH883" s="178" t="str">
        <f t="shared" si="1503"/>
        <v/>
      </c>
      <c r="EI883" s="178" t="str">
        <f t="shared" si="1504"/>
        <v/>
      </c>
      <c r="EJ883" s="227" t="str">
        <f t="shared" si="1505"/>
        <v/>
      </c>
      <c r="EK883" s="230" t="str">
        <f t="shared" si="1459"/>
        <v/>
      </c>
      <c r="EL883" s="177" t="str">
        <f t="shared" si="1460"/>
        <v/>
      </c>
      <c r="EM883" s="177" t="str">
        <f t="shared" si="1461"/>
        <v/>
      </c>
      <c r="EN883" s="177" t="str">
        <f t="shared" si="1462"/>
        <v/>
      </c>
      <c r="EO883" s="177" t="str">
        <f t="shared" si="1463"/>
        <v/>
      </c>
      <c r="EP883" s="177" t="str">
        <f t="shared" si="1464"/>
        <v/>
      </c>
      <c r="EQ883" s="177" t="str">
        <f t="shared" si="1465"/>
        <v/>
      </c>
      <c r="ER883" s="177" t="str">
        <f t="shared" si="1466"/>
        <v/>
      </c>
      <c r="ES883" s="177" t="str">
        <f t="shared" si="1467"/>
        <v/>
      </c>
      <c r="ET883" s="177" t="str">
        <f t="shared" si="1468"/>
        <v/>
      </c>
      <c r="EU883" s="229" t="e">
        <f t="shared" si="1469"/>
        <v>#VALUE!</v>
      </c>
      <c r="EV883" s="27" t="e">
        <f t="shared" si="1470"/>
        <v>#VALUE!</v>
      </c>
      <c r="EW883" s="27" t="e">
        <f t="shared" si="1471"/>
        <v>#VALUE!</v>
      </c>
      <c r="EX883" s="28" t="e">
        <f t="shared" si="1472"/>
        <v>#VALUE!</v>
      </c>
      <c r="EY883" s="28" t="e">
        <f t="shared" si="1473"/>
        <v>#VALUE!</v>
      </c>
      <c r="EZ883" s="28" t="b">
        <f t="shared" si="1474"/>
        <v>0</v>
      </c>
      <c r="FA883" s="176" t="str">
        <f t="shared" si="1475"/>
        <v/>
      </c>
      <c r="FB883" s="27" t="e" cm="1">
        <f t="array" aca="1" ref="FB883" ca="1">TEXT(RIGHT(10-RIGHT(SUM(INDEX(1*(MID(MID(C883,1,1)*2,ROW(INDIRECT("1:"&amp;LEN(MID(C883,1,1)*2))),1)),,))+MID(C883,2,1)+
SUM(INDEX(1*(MID(MID(C883,3,1)*2,ROW(INDIRECT("1:"&amp;LEN(MID(C883,3,1)*2))),1)),,))+MID(C883,4,1)+
SUM(INDEX(1*(MID(MID(C883,5,1)*2,ROW(INDIRECT("1:"&amp;LEN(MID(C883,5,1)*2))),1)),,))+MID(C883,6,1)+
SUM(INDEX(1*(MID(MID(C883,8,1)*2,ROW(INDIRECT("1:"&amp;LEN(MID(C883,8,1)*2))),1)),,))+MID(C883,9,1)+
SUM(INDEX(1*(MID(MID(C883,10,1)*2,ROW(INDIRECT("1:"&amp;LEN(MID(C883,10,1)*2))),1)),,)),1),1),"0")</f>
        <v>#VALUE!</v>
      </c>
      <c r="FC883" s="27" t="str">
        <f t="shared" si="1476"/>
        <v/>
      </c>
      <c r="FD883" s="29" t="b">
        <f t="shared" si="1477"/>
        <v>0</v>
      </c>
      <c r="FE883" s="112" t="b">
        <f>IFERROR(MATCH(D883,'Avtal för korttidsarbete'!$G$13:$G$1012,0),TRUE)</f>
        <v>1</v>
      </c>
      <c r="FF883" s="112" t="b">
        <f t="shared" si="1506"/>
        <v>0</v>
      </c>
      <c r="FG883" s="113" t="str" cm="1">
        <f t="array" ref="FG883">IF(FE883=TRUE,"x",INDEX('Avtal för korttidsarbete'!$E$13:$E$1012,$FE883))</f>
        <v>x</v>
      </c>
      <c r="FH883" s="113" t="str" cm="1">
        <f t="array" ref="FH883">IF(FE883=TRUE,"x",INDEX('Avtal för korttidsarbete'!$F$13:$F$1012,$FE883))</f>
        <v>x</v>
      </c>
      <c r="FI883" s="112" t="b">
        <f t="shared" si="1507"/>
        <v>0</v>
      </c>
      <c r="FJ883" s="135">
        <f t="shared" si="1508"/>
        <v>44166</v>
      </c>
      <c r="FK883" s="135">
        <f t="shared" si="1509"/>
        <v>44377</v>
      </c>
      <c r="FL883" s="112" t="b">
        <f t="shared" si="1510"/>
        <v>0</v>
      </c>
      <c r="FM883" s="113">
        <f t="shared" si="1511"/>
        <v>44166</v>
      </c>
      <c r="FN883" s="135">
        <f t="shared" si="1512"/>
        <v>44377</v>
      </c>
      <c r="FO883" s="148" t="b">
        <f>IFERROR(INDEX('Avtal för korttidsarbete'!R:R,MATCH(D883,'Avtal för korttidsarbete'!$G:$G,0)),TRUE)</f>
        <v>1</v>
      </c>
      <c r="FP883" s="135" t="str">
        <f>IF(FO883,"-",INDEX('Avtal för korttidsarbete'!$D:$D,MATCH(D883,'Avtal för korttidsarbete'!$G:$G,0)))</f>
        <v>-</v>
      </c>
      <c r="FQ883" s="113" t="b">
        <f>IFERROR(G883&gt;INDEX(Uppsägningar!E:E,MATCH(C883,Uppsägningar!C:C,0)),FALSE)</f>
        <v>0</v>
      </c>
    </row>
    <row r="884" spans="1:173" x14ac:dyDescent="0.25">
      <c r="A884" s="19">
        <v>868</v>
      </c>
      <c r="B884" s="20"/>
      <c r="C884" s="183"/>
      <c r="D884" s="66"/>
      <c r="E884" s="212">
        <f>IFERROR(INDEX(Admin!$C$7:$C$10,MATCH(FP884,TblNivåValTExt,0)),0)</f>
        <v>0</v>
      </c>
      <c r="F884" s="1"/>
      <c r="G884" s="1"/>
      <c r="H884" s="78"/>
      <c r="I884" s="181"/>
      <c r="J884" s="181"/>
      <c r="K884" s="182"/>
      <c r="L884" s="182"/>
      <c r="M884" s="181"/>
      <c r="N884" s="181"/>
      <c r="O884" s="181"/>
      <c r="P884" s="182"/>
      <c r="Q884" s="182"/>
      <c r="R884" s="181"/>
      <c r="S884" s="181"/>
      <c r="T884" s="181"/>
      <c r="U884" s="182"/>
      <c r="V884" s="182"/>
      <c r="W884" s="181"/>
      <c r="X884" s="181"/>
      <c r="Y884" s="181"/>
      <c r="Z884" s="182"/>
      <c r="AA884" s="182"/>
      <c r="AB884" s="181"/>
      <c r="AC884" s="181"/>
      <c r="AD884" s="181"/>
      <c r="AE884" s="182"/>
      <c r="AF884" s="182"/>
      <c r="AG884" s="181"/>
      <c r="AH884" s="181"/>
      <c r="AI884" s="181"/>
      <c r="AJ884" s="182"/>
      <c r="AK884" s="182"/>
      <c r="AL884" s="181"/>
      <c r="AM884" s="181"/>
      <c r="AN884" s="181"/>
      <c r="AO884" s="182"/>
      <c r="AP884" s="182"/>
      <c r="AQ884" s="181"/>
      <c r="AR884" s="181"/>
      <c r="AS884" s="181"/>
      <c r="AT884" s="182"/>
      <c r="AU884" s="182"/>
      <c r="AV884" s="181"/>
      <c r="AW884" s="181"/>
      <c r="AX884" s="181"/>
      <c r="AY884" s="182"/>
      <c r="AZ884" s="182"/>
      <c r="BA884" s="181"/>
      <c r="BB884" s="181"/>
      <c r="BC884" s="181"/>
      <c r="BD884" s="182"/>
      <c r="BE884" s="182"/>
      <c r="BF884" s="181"/>
      <c r="BG884" s="180">
        <f t="shared" si="1478"/>
        <v>0</v>
      </c>
      <c r="BH884" s="116" t="str">
        <f t="shared" si="1479"/>
        <v/>
      </c>
      <c r="BI884" s="80" t="b">
        <f t="shared" si="1427"/>
        <v>0</v>
      </c>
      <c r="BJ884" s="80" t="str">
        <f t="shared" si="1428"/>
        <v/>
      </c>
      <c r="BK884" s="80" t="b">
        <f t="shared" si="1480"/>
        <v>0</v>
      </c>
      <c r="BL884" s="13" t="str">
        <f t="shared" si="1429"/>
        <v/>
      </c>
      <c r="BM884" s="13" t="b">
        <f t="shared" si="1481"/>
        <v>0</v>
      </c>
      <c r="BN884" s="35" t="str">
        <f t="shared" si="1430"/>
        <v/>
      </c>
      <c r="BO884" s="13" t="b">
        <f t="shared" si="1431"/>
        <v>0</v>
      </c>
      <c r="BP884" s="35" t="str">
        <f t="shared" si="1432"/>
        <v/>
      </c>
      <c r="BQ884" s="13" t="b">
        <f t="shared" si="1433"/>
        <v>0</v>
      </c>
      <c r="BR884" s="35" t="str">
        <f t="shared" si="1434"/>
        <v/>
      </c>
      <c r="BS884" s="35" t="b">
        <f t="shared" si="1435"/>
        <v>0</v>
      </c>
      <c r="BT884" s="35" t="str">
        <f t="shared" si="1436"/>
        <v/>
      </c>
      <c r="BU884" s="35" t="b">
        <f t="shared" si="1437"/>
        <v>0</v>
      </c>
      <c r="BV884" s="35" t="str">
        <f t="shared" si="1438"/>
        <v/>
      </c>
      <c r="BW884" s="13" t="b">
        <f t="shared" si="1513"/>
        <v>0</v>
      </c>
      <c r="BX884" s="35" t="str">
        <f t="shared" si="1439"/>
        <v/>
      </c>
      <c r="BY884" s="265" t="b">
        <f t="shared" si="1482"/>
        <v>0</v>
      </c>
      <c r="BZ884" s="35" t="str">
        <f t="shared" si="1440"/>
        <v/>
      </c>
      <c r="CA884" s="265" t="b">
        <f t="shared" si="1483"/>
        <v>0</v>
      </c>
      <c r="CB884" s="35" t="str">
        <f t="shared" si="1441"/>
        <v/>
      </c>
      <c r="CC884" s="272" t="b">
        <f t="shared" si="1484"/>
        <v>0</v>
      </c>
      <c r="CD884" s="35" t="str">
        <f t="shared" si="1442"/>
        <v/>
      </c>
      <c r="CE884" s="13" t="b">
        <f t="shared" si="1443"/>
        <v>0</v>
      </c>
      <c r="CF884" s="35" t="str">
        <f t="shared" si="1444"/>
        <v/>
      </c>
      <c r="CG884" s="179">
        <f t="shared" si="1445"/>
        <v>0</v>
      </c>
      <c r="CH884" s="179">
        <f t="shared" si="1446"/>
        <v>0</v>
      </c>
      <c r="CI884" s="218">
        <f t="shared" si="1485"/>
        <v>0</v>
      </c>
      <c r="CJ884" s="218">
        <f t="shared" si="1486"/>
        <v>0</v>
      </c>
      <c r="CK884" s="218">
        <f t="shared" si="1487"/>
        <v>0</v>
      </c>
      <c r="CL884" s="218">
        <f t="shared" si="1488"/>
        <v>0</v>
      </c>
      <c r="CM884" s="218">
        <f t="shared" si="1489"/>
        <v>0</v>
      </c>
      <c r="CN884" s="218">
        <f t="shared" si="1490"/>
        <v>0</v>
      </c>
      <c r="CO884" s="218">
        <f t="shared" si="1491"/>
        <v>0</v>
      </c>
      <c r="CP884" s="218">
        <f t="shared" si="1492"/>
        <v>0</v>
      </c>
      <c r="CQ884" s="218">
        <f t="shared" si="1493"/>
        <v>0</v>
      </c>
      <c r="CR884" s="218">
        <f t="shared" si="1494"/>
        <v>0</v>
      </c>
      <c r="CS884" s="14">
        <f t="shared" si="1447"/>
        <v>0</v>
      </c>
      <c r="CT884" s="236">
        <f t="shared" si="1448"/>
        <v>0</v>
      </c>
      <c r="CU884" s="237">
        <f t="shared" si="1518"/>
        <v>0</v>
      </c>
      <c r="CV884" s="16">
        <f t="shared" si="1518"/>
        <v>0</v>
      </c>
      <c r="CW884" s="16">
        <f t="shared" si="1518"/>
        <v>0</v>
      </c>
      <c r="CX884" s="16">
        <f t="shared" si="1518"/>
        <v>0</v>
      </c>
      <c r="CY884" s="16">
        <f t="shared" si="1518"/>
        <v>0</v>
      </c>
      <c r="CZ884" s="16">
        <f t="shared" si="1518"/>
        <v>0</v>
      </c>
      <c r="DA884" s="16">
        <f t="shared" si="1518"/>
        <v>0</v>
      </c>
      <c r="DB884" s="16">
        <f t="shared" si="1518"/>
        <v>0</v>
      </c>
      <c r="DC884" s="16">
        <f t="shared" si="1518"/>
        <v>0</v>
      </c>
      <c r="DD884" s="238">
        <f t="shared" si="1518"/>
        <v>0</v>
      </c>
      <c r="DE884" s="232">
        <f t="shared" si="1519"/>
        <v>0</v>
      </c>
      <c r="DF884" s="132">
        <f t="shared" si="1519"/>
        <v>0</v>
      </c>
      <c r="DG884" s="132">
        <f t="shared" si="1519"/>
        <v>0</v>
      </c>
      <c r="DH884" s="132">
        <f t="shared" si="1519"/>
        <v>0</v>
      </c>
      <c r="DI884" s="132">
        <f t="shared" si="1519"/>
        <v>0</v>
      </c>
      <c r="DJ884" s="132">
        <f t="shared" si="1519"/>
        <v>0</v>
      </c>
      <c r="DK884" s="132">
        <f t="shared" si="1519"/>
        <v>0</v>
      </c>
      <c r="DL884" s="132">
        <f t="shared" si="1519"/>
        <v>0</v>
      </c>
      <c r="DM884" s="132">
        <f t="shared" si="1519"/>
        <v>0</v>
      </c>
      <c r="DN884" s="233">
        <f t="shared" si="1519"/>
        <v>0</v>
      </c>
      <c r="DO884" s="232">
        <f t="shared" si="1449"/>
        <v>0</v>
      </c>
      <c r="DP884" s="132">
        <f t="shared" si="1450"/>
        <v>0</v>
      </c>
      <c r="DQ884" s="132">
        <f t="shared" si="1451"/>
        <v>0</v>
      </c>
      <c r="DR884" s="132">
        <f t="shared" si="1452"/>
        <v>0</v>
      </c>
      <c r="DS884" s="132">
        <f t="shared" si="1453"/>
        <v>0</v>
      </c>
      <c r="DT884" s="132">
        <f t="shared" si="1454"/>
        <v>0</v>
      </c>
      <c r="DU884" s="132">
        <f t="shared" si="1455"/>
        <v>0</v>
      </c>
      <c r="DV884" s="132">
        <f t="shared" si="1456"/>
        <v>0</v>
      </c>
      <c r="DW884" s="132">
        <f t="shared" si="1457"/>
        <v>0</v>
      </c>
      <c r="DX884" s="233">
        <f t="shared" si="1458"/>
        <v>0</v>
      </c>
      <c r="DY884" s="231" t="b">
        <f t="shared" si="1495"/>
        <v>0</v>
      </c>
      <c r="DZ884" s="163"/>
      <c r="EA884" s="226" t="str">
        <f t="shared" si="1496"/>
        <v/>
      </c>
      <c r="EB884" s="178" t="str">
        <f t="shared" si="1497"/>
        <v/>
      </c>
      <c r="EC884" s="178" t="str">
        <f t="shared" si="1498"/>
        <v/>
      </c>
      <c r="ED884" s="178" t="str">
        <f t="shared" si="1499"/>
        <v/>
      </c>
      <c r="EE884" s="178" t="str">
        <f t="shared" si="1500"/>
        <v/>
      </c>
      <c r="EF884" s="178" t="str">
        <f t="shared" si="1501"/>
        <v/>
      </c>
      <c r="EG884" s="178" t="str">
        <f t="shared" si="1502"/>
        <v/>
      </c>
      <c r="EH884" s="178" t="str">
        <f t="shared" si="1503"/>
        <v/>
      </c>
      <c r="EI884" s="178" t="str">
        <f t="shared" si="1504"/>
        <v/>
      </c>
      <c r="EJ884" s="227" t="str">
        <f t="shared" si="1505"/>
        <v/>
      </c>
      <c r="EK884" s="230" t="str">
        <f t="shared" si="1459"/>
        <v/>
      </c>
      <c r="EL884" s="177" t="str">
        <f t="shared" si="1460"/>
        <v/>
      </c>
      <c r="EM884" s="177" t="str">
        <f t="shared" si="1461"/>
        <v/>
      </c>
      <c r="EN884" s="177" t="str">
        <f t="shared" si="1462"/>
        <v/>
      </c>
      <c r="EO884" s="177" t="str">
        <f t="shared" si="1463"/>
        <v/>
      </c>
      <c r="EP884" s="177" t="str">
        <f t="shared" si="1464"/>
        <v/>
      </c>
      <c r="EQ884" s="177" t="str">
        <f t="shared" si="1465"/>
        <v/>
      </c>
      <c r="ER884" s="177" t="str">
        <f t="shared" si="1466"/>
        <v/>
      </c>
      <c r="ES884" s="177" t="str">
        <f t="shared" si="1467"/>
        <v/>
      </c>
      <c r="ET884" s="177" t="str">
        <f t="shared" si="1468"/>
        <v/>
      </c>
      <c r="EU884" s="229" t="e">
        <f t="shared" si="1469"/>
        <v>#VALUE!</v>
      </c>
      <c r="EV884" s="27" t="e">
        <f t="shared" si="1470"/>
        <v>#VALUE!</v>
      </c>
      <c r="EW884" s="27" t="e">
        <f t="shared" si="1471"/>
        <v>#VALUE!</v>
      </c>
      <c r="EX884" s="28" t="e">
        <f t="shared" si="1472"/>
        <v>#VALUE!</v>
      </c>
      <c r="EY884" s="28" t="e">
        <f t="shared" si="1473"/>
        <v>#VALUE!</v>
      </c>
      <c r="EZ884" s="28" t="b">
        <f t="shared" si="1474"/>
        <v>0</v>
      </c>
      <c r="FA884" s="176" t="str">
        <f t="shared" si="1475"/>
        <v/>
      </c>
      <c r="FB884" s="27" t="e" cm="1">
        <f t="array" aca="1" ref="FB884" ca="1">TEXT(RIGHT(10-RIGHT(SUM(INDEX(1*(MID(MID(C884,1,1)*2,ROW(INDIRECT("1:"&amp;LEN(MID(C884,1,1)*2))),1)),,))+MID(C884,2,1)+
SUM(INDEX(1*(MID(MID(C884,3,1)*2,ROW(INDIRECT("1:"&amp;LEN(MID(C884,3,1)*2))),1)),,))+MID(C884,4,1)+
SUM(INDEX(1*(MID(MID(C884,5,1)*2,ROW(INDIRECT("1:"&amp;LEN(MID(C884,5,1)*2))),1)),,))+MID(C884,6,1)+
SUM(INDEX(1*(MID(MID(C884,8,1)*2,ROW(INDIRECT("1:"&amp;LEN(MID(C884,8,1)*2))),1)),,))+MID(C884,9,1)+
SUM(INDEX(1*(MID(MID(C884,10,1)*2,ROW(INDIRECT("1:"&amp;LEN(MID(C884,10,1)*2))),1)),,)),1),1),"0")</f>
        <v>#VALUE!</v>
      </c>
      <c r="FC884" s="27" t="str">
        <f t="shared" si="1476"/>
        <v/>
      </c>
      <c r="FD884" s="29" t="b">
        <f t="shared" si="1477"/>
        <v>0</v>
      </c>
      <c r="FE884" s="112" t="b">
        <f>IFERROR(MATCH(D884,'Avtal för korttidsarbete'!$G$13:$G$1012,0),TRUE)</f>
        <v>1</v>
      </c>
      <c r="FF884" s="112" t="b">
        <f t="shared" si="1506"/>
        <v>0</v>
      </c>
      <c r="FG884" s="113" t="str" cm="1">
        <f t="array" ref="FG884">IF(FE884=TRUE,"x",INDEX('Avtal för korttidsarbete'!$E$13:$E$1012,$FE884))</f>
        <v>x</v>
      </c>
      <c r="FH884" s="113" t="str" cm="1">
        <f t="array" ref="FH884">IF(FE884=TRUE,"x",INDEX('Avtal för korttidsarbete'!$F$13:$F$1012,$FE884))</f>
        <v>x</v>
      </c>
      <c r="FI884" s="112" t="b">
        <f t="shared" si="1507"/>
        <v>0</v>
      </c>
      <c r="FJ884" s="135">
        <f t="shared" si="1508"/>
        <v>44166</v>
      </c>
      <c r="FK884" s="135">
        <f t="shared" si="1509"/>
        <v>44377</v>
      </c>
      <c r="FL884" s="112" t="b">
        <f t="shared" si="1510"/>
        <v>0</v>
      </c>
      <c r="FM884" s="113">
        <f t="shared" si="1511"/>
        <v>44166</v>
      </c>
      <c r="FN884" s="135">
        <f t="shared" si="1512"/>
        <v>44377</v>
      </c>
      <c r="FO884" s="148" t="b">
        <f>IFERROR(INDEX('Avtal för korttidsarbete'!R:R,MATCH(D884,'Avtal för korttidsarbete'!$G:$G,0)),TRUE)</f>
        <v>1</v>
      </c>
      <c r="FP884" s="135" t="str">
        <f>IF(FO884,"-",INDEX('Avtal för korttidsarbete'!$D:$D,MATCH(D884,'Avtal för korttidsarbete'!$G:$G,0)))</f>
        <v>-</v>
      </c>
      <c r="FQ884" s="113" t="b">
        <f>IFERROR(G884&gt;INDEX(Uppsägningar!E:E,MATCH(C884,Uppsägningar!C:C,0)),FALSE)</f>
        <v>0</v>
      </c>
    </row>
    <row r="885" spans="1:173" x14ac:dyDescent="0.25">
      <c r="A885" s="19">
        <v>869</v>
      </c>
      <c r="B885" s="20"/>
      <c r="C885" s="183"/>
      <c r="D885" s="66"/>
      <c r="E885" s="212">
        <f>IFERROR(INDEX(Admin!$C$7:$C$10,MATCH(FP885,TblNivåValTExt,0)),0)</f>
        <v>0</v>
      </c>
      <c r="F885" s="1"/>
      <c r="G885" s="1"/>
      <c r="H885" s="78"/>
      <c r="I885" s="181"/>
      <c r="J885" s="181"/>
      <c r="K885" s="182"/>
      <c r="L885" s="182"/>
      <c r="M885" s="181"/>
      <c r="N885" s="181"/>
      <c r="O885" s="181"/>
      <c r="P885" s="182"/>
      <c r="Q885" s="182"/>
      <c r="R885" s="181"/>
      <c r="S885" s="181"/>
      <c r="T885" s="181"/>
      <c r="U885" s="182"/>
      <c r="V885" s="182"/>
      <c r="W885" s="181"/>
      <c r="X885" s="181"/>
      <c r="Y885" s="181"/>
      <c r="Z885" s="182"/>
      <c r="AA885" s="182"/>
      <c r="AB885" s="181"/>
      <c r="AC885" s="181"/>
      <c r="AD885" s="181"/>
      <c r="AE885" s="182"/>
      <c r="AF885" s="182"/>
      <c r="AG885" s="181"/>
      <c r="AH885" s="181"/>
      <c r="AI885" s="181"/>
      <c r="AJ885" s="182"/>
      <c r="AK885" s="182"/>
      <c r="AL885" s="181"/>
      <c r="AM885" s="181"/>
      <c r="AN885" s="181"/>
      <c r="AO885" s="182"/>
      <c r="AP885" s="182"/>
      <c r="AQ885" s="181"/>
      <c r="AR885" s="181"/>
      <c r="AS885" s="181"/>
      <c r="AT885" s="182"/>
      <c r="AU885" s="182"/>
      <c r="AV885" s="181"/>
      <c r="AW885" s="181"/>
      <c r="AX885" s="181"/>
      <c r="AY885" s="182"/>
      <c r="AZ885" s="182"/>
      <c r="BA885" s="181"/>
      <c r="BB885" s="181"/>
      <c r="BC885" s="181"/>
      <c r="BD885" s="182"/>
      <c r="BE885" s="182"/>
      <c r="BF885" s="181"/>
      <c r="BG885" s="180">
        <f t="shared" si="1478"/>
        <v>0</v>
      </c>
      <c r="BH885" s="116" t="str">
        <f t="shared" si="1479"/>
        <v/>
      </c>
      <c r="BI885" s="80" t="b">
        <f t="shared" si="1427"/>
        <v>0</v>
      </c>
      <c r="BJ885" s="80" t="str">
        <f t="shared" si="1428"/>
        <v/>
      </c>
      <c r="BK885" s="80" t="b">
        <f t="shared" si="1480"/>
        <v>0</v>
      </c>
      <c r="BL885" s="13" t="str">
        <f t="shared" si="1429"/>
        <v/>
      </c>
      <c r="BM885" s="13" t="b">
        <f t="shared" si="1481"/>
        <v>0</v>
      </c>
      <c r="BN885" s="35" t="str">
        <f t="shared" si="1430"/>
        <v/>
      </c>
      <c r="BO885" s="13" t="b">
        <f t="shared" si="1431"/>
        <v>0</v>
      </c>
      <c r="BP885" s="35" t="str">
        <f t="shared" si="1432"/>
        <v/>
      </c>
      <c r="BQ885" s="13" t="b">
        <f t="shared" si="1433"/>
        <v>0</v>
      </c>
      <c r="BR885" s="35" t="str">
        <f t="shared" si="1434"/>
        <v/>
      </c>
      <c r="BS885" s="35" t="b">
        <f t="shared" si="1435"/>
        <v>0</v>
      </c>
      <c r="BT885" s="35" t="str">
        <f t="shared" si="1436"/>
        <v/>
      </c>
      <c r="BU885" s="35" t="b">
        <f t="shared" si="1437"/>
        <v>0</v>
      </c>
      <c r="BV885" s="35" t="str">
        <f t="shared" si="1438"/>
        <v/>
      </c>
      <c r="BW885" s="13" t="b">
        <f t="shared" si="1513"/>
        <v>0</v>
      </c>
      <c r="BX885" s="35" t="str">
        <f t="shared" si="1439"/>
        <v/>
      </c>
      <c r="BY885" s="265" t="b">
        <f t="shared" si="1482"/>
        <v>0</v>
      </c>
      <c r="BZ885" s="35" t="str">
        <f t="shared" si="1440"/>
        <v/>
      </c>
      <c r="CA885" s="265" t="b">
        <f t="shared" si="1483"/>
        <v>0</v>
      </c>
      <c r="CB885" s="35" t="str">
        <f t="shared" si="1441"/>
        <v/>
      </c>
      <c r="CC885" s="272" t="b">
        <f t="shared" si="1484"/>
        <v>0</v>
      </c>
      <c r="CD885" s="35" t="str">
        <f t="shared" si="1442"/>
        <v/>
      </c>
      <c r="CE885" s="13" t="b">
        <f t="shared" si="1443"/>
        <v>0</v>
      </c>
      <c r="CF885" s="35" t="str">
        <f t="shared" si="1444"/>
        <v/>
      </c>
      <c r="CG885" s="179">
        <f t="shared" si="1445"/>
        <v>0</v>
      </c>
      <c r="CH885" s="179">
        <f t="shared" si="1446"/>
        <v>0</v>
      </c>
      <c r="CI885" s="218">
        <f t="shared" si="1485"/>
        <v>0</v>
      </c>
      <c r="CJ885" s="218">
        <f t="shared" si="1486"/>
        <v>0</v>
      </c>
      <c r="CK885" s="218">
        <f t="shared" si="1487"/>
        <v>0</v>
      </c>
      <c r="CL885" s="218">
        <f t="shared" si="1488"/>
        <v>0</v>
      </c>
      <c r="CM885" s="218">
        <f t="shared" si="1489"/>
        <v>0</v>
      </c>
      <c r="CN885" s="218">
        <f t="shared" si="1490"/>
        <v>0</v>
      </c>
      <c r="CO885" s="218">
        <f t="shared" si="1491"/>
        <v>0</v>
      </c>
      <c r="CP885" s="218">
        <f t="shared" si="1492"/>
        <v>0</v>
      </c>
      <c r="CQ885" s="218">
        <f t="shared" si="1493"/>
        <v>0</v>
      </c>
      <c r="CR885" s="218">
        <f t="shared" si="1494"/>
        <v>0</v>
      </c>
      <c r="CS885" s="14">
        <f t="shared" si="1447"/>
        <v>0</v>
      </c>
      <c r="CT885" s="236">
        <f t="shared" si="1448"/>
        <v>0</v>
      </c>
      <c r="CU885" s="237">
        <f t="shared" si="1518"/>
        <v>0</v>
      </c>
      <c r="CV885" s="16">
        <f t="shared" si="1518"/>
        <v>0</v>
      </c>
      <c r="CW885" s="16">
        <f t="shared" si="1518"/>
        <v>0</v>
      </c>
      <c r="CX885" s="16">
        <f t="shared" si="1518"/>
        <v>0</v>
      </c>
      <c r="CY885" s="16">
        <f t="shared" si="1518"/>
        <v>0</v>
      </c>
      <c r="CZ885" s="16">
        <f t="shared" si="1518"/>
        <v>0</v>
      </c>
      <c r="DA885" s="16">
        <f t="shared" si="1518"/>
        <v>0</v>
      </c>
      <c r="DB885" s="16">
        <f t="shared" si="1518"/>
        <v>0</v>
      </c>
      <c r="DC885" s="16">
        <f t="shared" si="1518"/>
        <v>0</v>
      </c>
      <c r="DD885" s="238">
        <f t="shared" si="1518"/>
        <v>0</v>
      </c>
      <c r="DE885" s="232">
        <f t="shared" si="1519"/>
        <v>0</v>
      </c>
      <c r="DF885" s="132">
        <f t="shared" si="1519"/>
        <v>0</v>
      </c>
      <c r="DG885" s="132">
        <f t="shared" si="1519"/>
        <v>0</v>
      </c>
      <c r="DH885" s="132">
        <f t="shared" si="1519"/>
        <v>0</v>
      </c>
      <c r="DI885" s="132">
        <f t="shared" si="1519"/>
        <v>0</v>
      </c>
      <c r="DJ885" s="132">
        <f t="shared" si="1519"/>
        <v>0</v>
      </c>
      <c r="DK885" s="132">
        <f t="shared" si="1519"/>
        <v>0</v>
      </c>
      <c r="DL885" s="132">
        <f t="shared" si="1519"/>
        <v>0</v>
      </c>
      <c r="DM885" s="132">
        <f t="shared" si="1519"/>
        <v>0</v>
      </c>
      <c r="DN885" s="233">
        <f t="shared" si="1519"/>
        <v>0</v>
      </c>
      <c r="DO885" s="232">
        <f t="shared" si="1449"/>
        <v>0</v>
      </c>
      <c r="DP885" s="132">
        <f t="shared" si="1450"/>
        <v>0</v>
      </c>
      <c r="DQ885" s="132">
        <f t="shared" si="1451"/>
        <v>0</v>
      </c>
      <c r="DR885" s="132">
        <f t="shared" si="1452"/>
        <v>0</v>
      </c>
      <c r="DS885" s="132">
        <f t="shared" si="1453"/>
        <v>0</v>
      </c>
      <c r="DT885" s="132">
        <f t="shared" si="1454"/>
        <v>0</v>
      </c>
      <c r="DU885" s="132">
        <f t="shared" si="1455"/>
        <v>0</v>
      </c>
      <c r="DV885" s="132">
        <f t="shared" si="1456"/>
        <v>0</v>
      </c>
      <c r="DW885" s="132">
        <f t="shared" si="1457"/>
        <v>0</v>
      </c>
      <c r="DX885" s="233">
        <f t="shared" si="1458"/>
        <v>0</v>
      </c>
      <c r="DY885" s="231" t="b">
        <f t="shared" si="1495"/>
        <v>0</v>
      </c>
      <c r="DZ885" s="163"/>
      <c r="EA885" s="226" t="str">
        <f t="shared" si="1496"/>
        <v/>
      </c>
      <c r="EB885" s="178" t="str">
        <f t="shared" si="1497"/>
        <v/>
      </c>
      <c r="EC885" s="178" t="str">
        <f t="shared" si="1498"/>
        <v/>
      </c>
      <c r="ED885" s="178" t="str">
        <f t="shared" si="1499"/>
        <v/>
      </c>
      <c r="EE885" s="178" t="str">
        <f t="shared" si="1500"/>
        <v/>
      </c>
      <c r="EF885" s="178" t="str">
        <f t="shared" si="1501"/>
        <v/>
      </c>
      <c r="EG885" s="178" t="str">
        <f t="shared" si="1502"/>
        <v/>
      </c>
      <c r="EH885" s="178" t="str">
        <f t="shared" si="1503"/>
        <v/>
      </c>
      <c r="EI885" s="178" t="str">
        <f t="shared" si="1504"/>
        <v/>
      </c>
      <c r="EJ885" s="227" t="str">
        <f t="shared" si="1505"/>
        <v/>
      </c>
      <c r="EK885" s="230" t="str">
        <f t="shared" si="1459"/>
        <v/>
      </c>
      <c r="EL885" s="177" t="str">
        <f t="shared" si="1460"/>
        <v/>
      </c>
      <c r="EM885" s="177" t="str">
        <f t="shared" si="1461"/>
        <v/>
      </c>
      <c r="EN885" s="177" t="str">
        <f t="shared" si="1462"/>
        <v/>
      </c>
      <c r="EO885" s="177" t="str">
        <f t="shared" si="1463"/>
        <v/>
      </c>
      <c r="EP885" s="177" t="str">
        <f t="shared" si="1464"/>
        <v/>
      </c>
      <c r="EQ885" s="177" t="str">
        <f t="shared" si="1465"/>
        <v/>
      </c>
      <c r="ER885" s="177" t="str">
        <f t="shared" si="1466"/>
        <v/>
      </c>
      <c r="ES885" s="177" t="str">
        <f t="shared" si="1467"/>
        <v/>
      </c>
      <c r="ET885" s="177" t="str">
        <f t="shared" si="1468"/>
        <v/>
      </c>
      <c r="EU885" s="229" t="e">
        <f t="shared" si="1469"/>
        <v>#VALUE!</v>
      </c>
      <c r="EV885" s="27" t="e">
        <f t="shared" si="1470"/>
        <v>#VALUE!</v>
      </c>
      <c r="EW885" s="27" t="e">
        <f t="shared" si="1471"/>
        <v>#VALUE!</v>
      </c>
      <c r="EX885" s="28" t="e">
        <f t="shared" si="1472"/>
        <v>#VALUE!</v>
      </c>
      <c r="EY885" s="28" t="e">
        <f t="shared" si="1473"/>
        <v>#VALUE!</v>
      </c>
      <c r="EZ885" s="28" t="b">
        <f t="shared" si="1474"/>
        <v>0</v>
      </c>
      <c r="FA885" s="176" t="str">
        <f t="shared" si="1475"/>
        <v/>
      </c>
      <c r="FB885" s="27" t="e" cm="1">
        <f t="array" aca="1" ref="FB885" ca="1">TEXT(RIGHT(10-RIGHT(SUM(INDEX(1*(MID(MID(C885,1,1)*2,ROW(INDIRECT("1:"&amp;LEN(MID(C885,1,1)*2))),1)),,))+MID(C885,2,1)+
SUM(INDEX(1*(MID(MID(C885,3,1)*2,ROW(INDIRECT("1:"&amp;LEN(MID(C885,3,1)*2))),1)),,))+MID(C885,4,1)+
SUM(INDEX(1*(MID(MID(C885,5,1)*2,ROW(INDIRECT("1:"&amp;LEN(MID(C885,5,1)*2))),1)),,))+MID(C885,6,1)+
SUM(INDEX(1*(MID(MID(C885,8,1)*2,ROW(INDIRECT("1:"&amp;LEN(MID(C885,8,1)*2))),1)),,))+MID(C885,9,1)+
SUM(INDEX(1*(MID(MID(C885,10,1)*2,ROW(INDIRECT("1:"&amp;LEN(MID(C885,10,1)*2))),1)),,)),1),1),"0")</f>
        <v>#VALUE!</v>
      </c>
      <c r="FC885" s="27" t="str">
        <f t="shared" si="1476"/>
        <v/>
      </c>
      <c r="FD885" s="29" t="b">
        <f t="shared" si="1477"/>
        <v>0</v>
      </c>
      <c r="FE885" s="112" t="b">
        <f>IFERROR(MATCH(D885,'Avtal för korttidsarbete'!$G$13:$G$1012,0),TRUE)</f>
        <v>1</v>
      </c>
      <c r="FF885" s="112" t="b">
        <f t="shared" si="1506"/>
        <v>0</v>
      </c>
      <c r="FG885" s="113" t="str" cm="1">
        <f t="array" ref="FG885">IF(FE885=TRUE,"x",INDEX('Avtal för korttidsarbete'!$E$13:$E$1012,$FE885))</f>
        <v>x</v>
      </c>
      <c r="FH885" s="113" t="str" cm="1">
        <f t="array" ref="FH885">IF(FE885=TRUE,"x",INDEX('Avtal för korttidsarbete'!$F$13:$F$1012,$FE885))</f>
        <v>x</v>
      </c>
      <c r="FI885" s="112" t="b">
        <f t="shared" si="1507"/>
        <v>0</v>
      </c>
      <c r="FJ885" s="135">
        <f t="shared" si="1508"/>
        <v>44166</v>
      </c>
      <c r="FK885" s="135">
        <f t="shared" si="1509"/>
        <v>44377</v>
      </c>
      <c r="FL885" s="112" t="b">
        <f t="shared" si="1510"/>
        <v>0</v>
      </c>
      <c r="FM885" s="113">
        <f t="shared" si="1511"/>
        <v>44166</v>
      </c>
      <c r="FN885" s="135">
        <f t="shared" si="1512"/>
        <v>44377</v>
      </c>
      <c r="FO885" s="148" t="b">
        <f>IFERROR(INDEX('Avtal för korttidsarbete'!R:R,MATCH(D885,'Avtal för korttidsarbete'!$G:$G,0)),TRUE)</f>
        <v>1</v>
      </c>
      <c r="FP885" s="135" t="str">
        <f>IF(FO885,"-",INDEX('Avtal för korttidsarbete'!$D:$D,MATCH(D885,'Avtal för korttidsarbete'!$G:$G,0)))</f>
        <v>-</v>
      </c>
      <c r="FQ885" s="113" t="b">
        <f>IFERROR(G885&gt;INDEX(Uppsägningar!E:E,MATCH(C885,Uppsägningar!C:C,0)),FALSE)</f>
        <v>0</v>
      </c>
    </row>
    <row r="886" spans="1:173" x14ac:dyDescent="0.25">
      <c r="A886" s="19">
        <v>870</v>
      </c>
      <c r="B886" s="20"/>
      <c r="C886" s="183"/>
      <c r="D886" s="66"/>
      <c r="E886" s="212">
        <f>IFERROR(INDEX(Admin!$C$7:$C$10,MATCH(FP886,TblNivåValTExt,0)),0)</f>
        <v>0</v>
      </c>
      <c r="F886" s="1"/>
      <c r="G886" s="1"/>
      <c r="H886" s="78"/>
      <c r="I886" s="181"/>
      <c r="J886" s="181"/>
      <c r="K886" s="182"/>
      <c r="L886" s="182"/>
      <c r="M886" s="181"/>
      <c r="N886" s="181"/>
      <c r="O886" s="181"/>
      <c r="P886" s="182"/>
      <c r="Q886" s="182"/>
      <c r="R886" s="181"/>
      <c r="S886" s="181"/>
      <c r="T886" s="181"/>
      <c r="U886" s="182"/>
      <c r="V886" s="182"/>
      <c r="W886" s="181"/>
      <c r="X886" s="181"/>
      <c r="Y886" s="181"/>
      <c r="Z886" s="182"/>
      <c r="AA886" s="182"/>
      <c r="AB886" s="181"/>
      <c r="AC886" s="181"/>
      <c r="AD886" s="181"/>
      <c r="AE886" s="182"/>
      <c r="AF886" s="182"/>
      <c r="AG886" s="181"/>
      <c r="AH886" s="181"/>
      <c r="AI886" s="181"/>
      <c r="AJ886" s="182"/>
      <c r="AK886" s="182"/>
      <c r="AL886" s="181"/>
      <c r="AM886" s="181"/>
      <c r="AN886" s="181"/>
      <c r="AO886" s="182"/>
      <c r="AP886" s="182"/>
      <c r="AQ886" s="181"/>
      <c r="AR886" s="181"/>
      <c r="AS886" s="181"/>
      <c r="AT886" s="182"/>
      <c r="AU886" s="182"/>
      <c r="AV886" s="181"/>
      <c r="AW886" s="181"/>
      <c r="AX886" s="181"/>
      <c r="AY886" s="182"/>
      <c r="AZ886" s="182"/>
      <c r="BA886" s="181"/>
      <c r="BB886" s="181"/>
      <c r="BC886" s="181"/>
      <c r="BD886" s="182"/>
      <c r="BE886" s="182"/>
      <c r="BF886" s="181"/>
      <c r="BG886" s="180">
        <f t="shared" si="1478"/>
        <v>0</v>
      </c>
      <c r="BH886" s="116" t="str">
        <f t="shared" si="1479"/>
        <v/>
      </c>
      <c r="BI886" s="80" t="b">
        <f t="shared" si="1427"/>
        <v>0</v>
      </c>
      <c r="BJ886" s="80" t="str">
        <f t="shared" si="1428"/>
        <v/>
      </c>
      <c r="BK886" s="80" t="b">
        <f t="shared" si="1480"/>
        <v>0</v>
      </c>
      <c r="BL886" s="13" t="str">
        <f t="shared" si="1429"/>
        <v/>
      </c>
      <c r="BM886" s="13" t="b">
        <f t="shared" si="1481"/>
        <v>0</v>
      </c>
      <c r="BN886" s="35" t="str">
        <f t="shared" si="1430"/>
        <v/>
      </c>
      <c r="BO886" s="13" t="b">
        <f t="shared" si="1431"/>
        <v>0</v>
      </c>
      <c r="BP886" s="35" t="str">
        <f t="shared" si="1432"/>
        <v/>
      </c>
      <c r="BQ886" s="13" t="b">
        <f t="shared" si="1433"/>
        <v>0</v>
      </c>
      <c r="BR886" s="35" t="str">
        <f t="shared" si="1434"/>
        <v/>
      </c>
      <c r="BS886" s="35" t="b">
        <f t="shared" si="1435"/>
        <v>0</v>
      </c>
      <c r="BT886" s="35" t="str">
        <f t="shared" si="1436"/>
        <v/>
      </c>
      <c r="BU886" s="35" t="b">
        <f t="shared" si="1437"/>
        <v>0</v>
      </c>
      <c r="BV886" s="35" t="str">
        <f t="shared" si="1438"/>
        <v/>
      </c>
      <c r="BW886" s="13" t="b">
        <f t="shared" si="1513"/>
        <v>0</v>
      </c>
      <c r="BX886" s="35" t="str">
        <f t="shared" si="1439"/>
        <v/>
      </c>
      <c r="BY886" s="265" t="b">
        <f t="shared" si="1482"/>
        <v>0</v>
      </c>
      <c r="BZ886" s="35" t="str">
        <f t="shared" si="1440"/>
        <v/>
      </c>
      <c r="CA886" s="265" t="b">
        <f t="shared" si="1483"/>
        <v>0</v>
      </c>
      <c r="CB886" s="35" t="str">
        <f t="shared" si="1441"/>
        <v/>
      </c>
      <c r="CC886" s="272" t="b">
        <f t="shared" si="1484"/>
        <v>0</v>
      </c>
      <c r="CD886" s="35" t="str">
        <f t="shared" si="1442"/>
        <v/>
      </c>
      <c r="CE886" s="13" t="b">
        <f t="shared" si="1443"/>
        <v>0</v>
      </c>
      <c r="CF886" s="35" t="str">
        <f t="shared" si="1444"/>
        <v/>
      </c>
      <c r="CG886" s="179">
        <f t="shared" si="1445"/>
        <v>0</v>
      </c>
      <c r="CH886" s="179">
        <f t="shared" si="1446"/>
        <v>0</v>
      </c>
      <c r="CI886" s="218">
        <f t="shared" si="1485"/>
        <v>0</v>
      </c>
      <c r="CJ886" s="218">
        <f t="shared" si="1486"/>
        <v>0</v>
      </c>
      <c r="CK886" s="218">
        <f t="shared" si="1487"/>
        <v>0</v>
      </c>
      <c r="CL886" s="218">
        <f t="shared" si="1488"/>
        <v>0</v>
      </c>
      <c r="CM886" s="218">
        <f t="shared" si="1489"/>
        <v>0</v>
      </c>
      <c r="CN886" s="218">
        <f t="shared" si="1490"/>
        <v>0</v>
      </c>
      <c r="CO886" s="218">
        <f t="shared" si="1491"/>
        <v>0</v>
      </c>
      <c r="CP886" s="218">
        <f t="shared" si="1492"/>
        <v>0</v>
      </c>
      <c r="CQ886" s="218">
        <f t="shared" si="1493"/>
        <v>0</v>
      </c>
      <c r="CR886" s="218">
        <f t="shared" si="1494"/>
        <v>0</v>
      </c>
      <c r="CS886" s="14">
        <f t="shared" si="1447"/>
        <v>0</v>
      </c>
      <c r="CT886" s="236">
        <f t="shared" si="1448"/>
        <v>0</v>
      </c>
      <c r="CU886" s="237">
        <f t="shared" si="1518"/>
        <v>0</v>
      </c>
      <c r="CV886" s="16">
        <f t="shared" si="1518"/>
        <v>0</v>
      </c>
      <c r="CW886" s="16">
        <f t="shared" si="1518"/>
        <v>0</v>
      </c>
      <c r="CX886" s="16">
        <f t="shared" si="1518"/>
        <v>0</v>
      </c>
      <c r="CY886" s="16">
        <f t="shared" si="1518"/>
        <v>0</v>
      </c>
      <c r="CZ886" s="16">
        <f t="shared" si="1518"/>
        <v>0</v>
      </c>
      <c r="DA886" s="16">
        <f t="shared" si="1518"/>
        <v>0</v>
      </c>
      <c r="DB886" s="16">
        <f t="shared" si="1518"/>
        <v>0</v>
      </c>
      <c r="DC886" s="16">
        <f t="shared" si="1518"/>
        <v>0</v>
      </c>
      <c r="DD886" s="238">
        <f t="shared" si="1518"/>
        <v>0</v>
      </c>
      <c r="DE886" s="232">
        <f t="shared" si="1519"/>
        <v>0</v>
      </c>
      <c r="DF886" s="132">
        <f t="shared" si="1519"/>
        <v>0</v>
      </c>
      <c r="DG886" s="132">
        <f t="shared" si="1519"/>
        <v>0</v>
      </c>
      <c r="DH886" s="132">
        <f t="shared" si="1519"/>
        <v>0</v>
      </c>
      <c r="DI886" s="132">
        <f t="shared" si="1519"/>
        <v>0</v>
      </c>
      <c r="DJ886" s="132">
        <f t="shared" si="1519"/>
        <v>0</v>
      </c>
      <c r="DK886" s="132">
        <f t="shared" si="1519"/>
        <v>0</v>
      </c>
      <c r="DL886" s="132">
        <f t="shared" si="1519"/>
        <v>0</v>
      </c>
      <c r="DM886" s="132">
        <f t="shared" si="1519"/>
        <v>0</v>
      </c>
      <c r="DN886" s="233">
        <f t="shared" si="1519"/>
        <v>0</v>
      </c>
      <c r="DO886" s="232">
        <f t="shared" si="1449"/>
        <v>0</v>
      </c>
      <c r="DP886" s="132">
        <f t="shared" si="1450"/>
        <v>0</v>
      </c>
      <c r="DQ886" s="132">
        <f t="shared" si="1451"/>
        <v>0</v>
      </c>
      <c r="DR886" s="132">
        <f t="shared" si="1452"/>
        <v>0</v>
      </c>
      <c r="DS886" s="132">
        <f t="shared" si="1453"/>
        <v>0</v>
      </c>
      <c r="DT886" s="132">
        <f t="shared" si="1454"/>
        <v>0</v>
      </c>
      <c r="DU886" s="132">
        <f t="shared" si="1455"/>
        <v>0</v>
      </c>
      <c r="DV886" s="132">
        <f t="shared" si="1456"/>
        <v>0</v>
      </c>
      <c r="DW886" s="132">
        <f t="shared" si="1457"/>
        <v>0</v>
      </c>
      <c r="DX886" s="233">
        <f t="shared" si="1458"/>
        <v>0</v>
      </c>
      <c r="DY886" s="231" t="b">
        <f t="shared" si="1495"/>
        <v>0</v>
      </c>
      <c r="DZ886" s="163"/>
      <c r="EA886" s="226" t="str">
        <f t="shared" si="1496"/>
        <v/>
      </c>
      <c r="EB886" s="178" t="str">
        <f t="shared" si="1497"/>
        <v/>
      </c>
      <c r="EC886" s="178" t="str">
        <f t="shared" si="1498"/>
        <v/>
      </c>
      <c r="ED886" s="178" t="str">
        <f t="shared" si="1499"/>
        <v/>
      </c>
      <c r="EE886" s="178" t="str">
        <f t="shared" si="1500"/>
        <v/>
      </c>
      <c r="EF886" s="178" t="str">
        <f t="shared" si="1501"/>
        <v/>
      </c>
      <c r="EG886" s="178" t="str">
        <f t="shared" si="1502"/>
        <v/>
      </c>
      <c r="EH886" s="178" t="str">
        <f t="shared" si="1503"/>
        <v/>
      </c>
      <c r="EI886" s="178" t="str">
        <f t="shared" si="1504"/>
        <v/>
      </c>
      <c r="EJ886" s="227" t="str">
        <f t="shared" si="1505"/>
        <v/>
      </c>
      <c r="EK886" s="230" t="str">
        <f t="shared" si="1459"/>
        <v/>
      </c>
      <c r="EL886" s="177" t="str">
        <f t="shared" si="1460"/>
        <v/>
      </c>
      <c r="EM886" s="177" t="str">
        <f t="shared" si="1461"/>
        <v/>
      </c>
      <c r="EN886" s="177" t="str">
        <f t="shared" si="1462"/>
        <v/>
      </c>
      <c r="EO886" s="177" t="str">
        <f t="shared" si="1463"/>
        <v/>
      </c>
      <c r="EP886" s="177" t="str">
        <f t="shared" si="1464"/>
        <v/>
      </c>
      <c r="EQ886" s="177" t="str">
        <f t="shared" si="1465"/>
        <v/>
      </c>
      <c r="ER886" s="177" t="str">
        <f t="shared" si="1466"/>
        <v/>
      </c>
      <c r="ES886" s="177" t="str">
        <f t="shared" si="1467"/>
        <v/>
      </c>
      <c r="ET886" s="177" t="str">
        <f t="shared" si="1468"/>
        <v/>
      </c>
      <c r="EU886" s="229" t="e">
        <f t="shared" si="1469"/>
        <v>#VALUE!</v>
      </c>
      <c r="EV886" s="27" t="e">
        <f t="shared" si="1470"/>
        <v>#VALUE!</v>
      </c>
      <c r="EW886" s="27" t="e">
        <f t="shared" si="1471"/>
        <v>#VALUE!</v>
      </c>
      <c r="EX886" s="28" t="e">
        <f t="shared" si="1472"/>
        <v>#VALUE!</v>
      </c>
      <c r="EY886" s="28" t="e">
        <f t="shared" si="1473"/>
        <v>#VALUE!</v>
      </c>
      <c r="EZ886" s="28" t="b">
        <f t="shared" si="1474"/>
        <v>0</v>
      </c>
      <c r="FA886" s="176" t="str">
        <f t="shared" si="1475"/>
        <v/>
      </c>
      <c r="FB886" s="27" t="e" cm="1">
        <f t="array" aca="1" ref="FB886" ca="1">TEXT(RIGHT(10-RIGHT(SUM(INDEX(1*(MID(MID(C886,1,1)*2,ROW(INDIRECT("1:"&amp;LEN(MID(C886,1,1)*2))),1)),,))+MID(C886,2,1)+
SUM(INDEX(1*(MID(MID(C886,3,1)*2,ROW(INDIRECT("1:"&amp;LEN(MID(C886,3,1)*2))),1)),,))+MID(C886,4,1)+
SUM(INDEX(1*(MID(MID(C886,5,1)*2,ROW(INDIRECT("1:"&amp;LEN(MID(C886,5,1)*2))),1)),,))+MID(C886,6,1)+
SUM(INDEX(1*(MID(MID(C886,8,1)*2,ROW(INDIRECT("1:"&amp;LEN(MID(C886,8,1)*2))),1)),,))+MID(C886,9,1)+
SUM(INDEX(1*(MID(MID(C886,10,1)*2,ROW(INDIRECT("1:"&amp;LEN(MID(C886,10,1)*2))),1)),,)),1),1),"0")</f>
        <v>#VALUE!</v>
      </c>
      <c r="FC886" s="27" t="str">
        <f t="shared" si="1476"/>
        <v/>
      </c>
      <c r="FD886" s="29" t="b">
        <f t="shared" si="1477"/>
        <v>0</v>
      </c>
      <c r="FE886" s="112" t="b">
        <f>IFERROR(MATCH(D886,'Avtal för korttidsarbete'!$G$13:$G$1012,0),TRUE)</f>
        <v>1</v>
      </c>
      <c r="FF886" s="112" t="b">
        <f t="shared" si="1506"/>
        <v>0</v>
      </c>
      <c r="FG886" s="113" t="str" cm="1">
        <f t="array" ref="FG886">IF(FE886=TRUE,"x",INDEX('Avtal för korttidsarbete'!$E$13:$E$1012,$FE886))</f>
        <v>x</v>
      </c>
      <c r="FH886" s="113" t="str" cm="1">
        <f t="array" ref="FH886">IF(FE886=TRUE,"x",INDEX('Avtal för korttidsarbete'!$F$13:$F$1012,$FE886))</f>
        <v>x</v>
      </c>
      <c r="FI886" s="112" t="b">
        <f t="shared" si="1507"/>
        <v>0</v>
      </c>
      <c r="FJ886" s="135">
        <f t="shared" si="1508"/>
        <v>44166</v>
      </c>
      <c r="FK886" s="135">
        <f t="shared" si="1509"/>
        <v>44377</v>
      </c>
      <c r="FL886" s="112" t="b">
        <f t="shared" si="1510"/>
        <v>0</v>
      </c>
      <c r="FM886" s="113">
        <f t="shared" si="1511"/>
        <v>44166</v>
      </c>
      <c r="FN886" s="135">
        <f t="shared" si="1512"/>
        <v>44377</v>
      </c>
      <c r="FO886" s="148" t="b">
        <f>IFERROR(INDEX('Avtal för korttidsarbete'!R:R,MATCH(D886,'Avtal för korttidsarbete'!$G:$G,0)),TRUE)</f>
        <v>1</v>
      </c>
      <c r="FP886" s="135" t="str">
        <f>IF(FO886,"-",INDEX('Avtal för korttidsarbete'!$D:$D,MATCH(D886,'Avtal för korttidsarbete'!$G:$G,0)))</f>
        <v>-</v>
      </c>
      <c r="FQ886" s="113" t="b">
        <f>IFERROR(G886&gt;INDEX(Uppsägningar!E:E,MATCH(C886,Uppsägningar!C:C,0)),FALSE)</f>
        <v>0</v>
      </c>
    </row>
    <row r="887" spans="1:173" x14ac:dyDescent="0.25">
      <c r="A887" s="19">
        <v>871</v>
      </c>
      <c r="B887" s="20"/>
      <c r="C887" s="183"/>
      <c r="D887" s="66"/>
      <c r="E887" s="212">
        <f>IFERROR(INDEX(Admin!$C$7:$C$10,MATCH(FP887,TblNivåValTExt,0)),0)</f>
        <v>0</v>
      </c>
      <c r="F887" s="1"/>
      <c r="G887" s="1"/>
      <c r="H887" s="78"/>
      <c r="I887" s="181"/>
      <c r="J887" s="181"/>
      <c r="K887" s="182"/>
      <c r="L887" s="182"/>
      <c r="M887" s="181"/>
      <c r="N887" s="181"/>
      <c r="O887" s="181"/>
      <c r="P887" s="182"/>
      <c r="Q887" s="182"/>
      <c r="R887" s="181"/>
      <c r="S887" s="181"/>
      <c r="T887" s="181"/>
      <c r="U887" s="182"/>
      <c r="V887" s="182"/>
      <c r="W887" s="181"/>
      <c r="X887" s="181"/>
      <c r="Y887" s="181"/>
      <c r="Z887" s="182"/>
      <c r="AA887" s="182"/>
      <c r="AB887" s="181"/>
      <c r="AC887" s="181"/>
      <c r="AD887" s="181"/>
      <c r="AE887" s="182"/>
      <c r="AF887" s="182"/>
      <c r="AG887" s="181"/>
      <c r="AH887" s="181"/>
      <c r="AI887" s="181"/>
      <c r="AJ887" s="182"/>
      <c r="AK887" s="182"/>
      <c r="AL887" s="181"/>
      <c r="AM887" s="181"/>
      <c r="AN887" s="181"/>
      <c r="AO887" s="182"/>
      <c r="AP887" s="182"/>
      <c r="AQ887" s="181"/>
      <c r="AR887" s="181"/>
      <c r="AS887" s="181"/>
      <c r="AT887" s="182"/>
      <c r="AU887" s="182"/>
      <c r="AV887" s="181"/>
      <c r="AW887" s="181"/>
      <c r="AX887" s="181"/>
      <c r="AY887" s="182"/>
      <c r="AZ887" s="182"/>
      <c r="BA887" s="181"/>
      <c r="BB887" s="181"/>
      <c r="BC887" s="181"/>
      <c r="BD887" s="182"/>
      <c r="BE887" s="182"/>
      <c r="BF887" s="181"/>
      <c r="BG887" s="180">
        <f t="shared" si="1478"/>
        <v>0</v>
      </c>
      <c r="BH887" s="116" t="str">
        <f t="shared" si="1479"/>
        <v/>
      </c>
      <c r="BI887" s="80" t="b">
        <f t="shared" si="1427"/>
        <v>0</v>
      </c>
      <c r="BJ887" s="80" t="str">
        <f t="shared" si="1428"/>
        <v/>
      </c>
      <c r="BK887" s="80" t="b">
        <f t="shared" si="1480"/>
        <v>0</v>
      </c>
      <c r="BL887" s="13" t="str">
        <f t="shared" si="1429"/>
        <v/>
      </c>
      <c r="BM887" s="13" t="b">
        <f t="shared" si="1481"/>
        <v>0</v>
      </c>
      <c r="BN887" s="35" t="str">
        <f t="shared" si="1430"/>
        <v/>
      </c>
      <c r="BO887" s="13" t="b">
        <f t="shared" si="1431"/>
        <v>0</v>
      </c>
      <c r="BP887" s="35" t="str">
        <f t="shared" si="1432"/>
        <v/>
      </c>
      <c r="BQ887" s="13" t="b">
        <f t="shared" si="1433"/>
        <v>0</v>
      </c>
      <c r="BR887" s="35" t="str">
        <f t="shared" si="1434"/>
        <v/>
      </c>
      <c r="BS887" s="35" t="b">
        <f t="shared" si="1435"/>
        <v>0</v>
      </c>
      <c r="BT887" s="35" t="str">
        <f t="shared" si="1436"/>
        <v/>
      </c>
      <c r="BU887" s="35" t="b">
        <f t="shared" si="1437"/>
        <v>0</v>
      </c>
      <c r="BV887" s="35" t="str">
        <f t="shared" si="1438"/>
        <v/>
      </c>
      <c r="BW887" s="13" t="b">
        <f t="shared" si="1513"/>
        <v>0</v>
      </c>
      <c r="BX887" s="35" t="str">
        <f t="shared" si="1439"/>
        <v/>
      </c>
      <c r="BY887" s="265" t="b">
        <f t="shared" si="1482"/>
        <v>0</v>
      </c>
      <c r="BZ887" s="35" t="str">
        <f t="shared" si="1440"/>
        <v/>
      </c>
      <c r="CA887" s="265" t="b">
        <f t="shared" si="1483"/>
        <v>0</v>
      </c>
      <c r="CB887" s="35" t="str">
        <f t="shared" si="1441"/>
        <v/>
      </c>
      <c r="CC887" s="272" t="b">
        <f t="shared" si="1484"/>
        <v>0</v>
      </c>
      <c r="CD887" s="35" t="str">
        <f t="shared" si="1442"/>
        <v/>
      </c>
      <c r="CE887" s="13" t="b">
        <f t="shared" si="1443"/>
        <v>0</v>
      </c>
      <c r="CF887" s="35" t="str">
        <f t="shared" si="1444"/>
        <v/>
      </c>
      <c r="CG887" s="179">
        <f t="shared" si="1445"/>
        <v>0</v>
      </c>
      <c r="CH887" s="179">
        <f t="shared" si="1446"/>
        <v>0</v>
      </c>
      <c r="CI887" s="218">
        <f t="shared" si="1485"/>
        <v>0</v>
      </c>
      <c r="CJ887" s="218">
        <f t="shared" si="1486"/>
        <v>0</v>
      </c>
      <c r="CK887" s="218">
        <f t="shared" si="1487"/>
        <v>0</v>
      </c>
      <c r="CL887" s="218">
        <f t="shared" si="1488"/>
        <v>0</v>
      </c>
      <c r="CM887" s="218">
        <f t="shared" si="1489"/>
        <v>0</v>
      </c>
      <c r="CN887" s="218">
        <f t="shared" si="1490"/>
        <v>0</v>
      </c>
      <c r="CO887" s="218">
        <f t="shared" si="1491"/>
        <v>0</v>
      </c>
      <c r="CP887" s="218">
        <f t="shared" si="1492"/>
        <v>0</v>
      </c>
      <c r="CQ887" s="218">
        <f t="shared" si="1493"/>
        <v>0</v>
      </c>
      <c r="CR887" s="218">
        <f t="shared" si="1494"/>
        <v>0</v>
      </c>
      <c r="CS887" s="14">
        <f t="shared" si="1447"/>
        <v>0</v>
      </c>
      <c r="CT887" s="236">
        <f t="shared" si="1448"/>
        <v>0</v>
      </c>
      <c r="CU887" s="237">
        <f t="shared" ref="CU887:DD896" si="1520">IF(AND($CS887,$CT887,CU$12),MAX(0,MIN(CU$10,$CT887)-MAX(CU$9,$CS887)+1),0)</f>
        <v>0</v>
      </c>
      <c r="CV887" s="16">
        <f t="shared" si="1520"/>
        <v>0</v>
      </c>
      <c r="CW887" s="16">
        <f t="shared" si="1520"/>
        <v>0</v>
      </c>
      <c r="CX887" s="16">
        <f t="shared" si="1520"/>
        <v>0</v>
      </c>
      <c r="CY887" s="16">
        <f t="shared" si="1520"/>
        <v>0</v>
      </c>
      <c r="CZ887" s="16">
        <f t="shared" si="1520"/>
        <v>0</v>
      </c>
      <c r="DA887" s="16">
        <f t="shared" si="1520"/>
        <v>0</v>
      </c>
      <c r="DB887" s="16">
        <f t="shared" si="1520"/>
        <v>0</v>
      </c>
      <c r="DC887" s="16">
        <f t="shared" si="1520"/>
        <v>0</v>
      </c>
      <c r="DD887" s="238">
        <f t="shared" si="1520"/>
        <v>0</v>
      </c>
      <c r="DE887" s="232">
        <f t="shared" ref="DE887:DN896" si="1521">IF($H887&lt;=0,0,MAX(0,MIN($H887,$DE$11)))</f>
        <v>0</v>
      </c>
      <c r="DF887" s="132">
        <f t="shared" si="1521"/>
        <v>0</v>
      </c>
      <c r="DG887" s="132">
        <f t="shared" si="1521"/>
        <v>0</v>
      </c>
      <c r="DH887" s="132">
        <f t="shared" si="1521"/>
        <v>0</v>
      </c>
      <c r="DI887" s="132">
        <f t="shared" si="1521"/>
        <v>0</v>
      </c>
      <c r="DJ887" s="132">
        <f t="shared" si="1521"/>
        <v>0</v>
      </c>
      <c r="DK887" s="132">
        <f t="shared" si="1521"/>
        <v>0</v>
      </c>
      <c r="DL887" s="132">
        <f t="shared" si="1521"/>
        <v>0</v>
      </c>
      <c r="DM887" s="132">
        <f t="shared" si="1521"/>
        <v>0</v>
      </c>
      <c r="DN887" s="233">
        <f t="shared" si="1521"/>
        <v>0</v>
      </c>
      <c r="DO887" s="232">
        <f t="shared" si="1449"/>
        <v>0</v>
      </c>
      <c r="DP887" s="132">
        <f t="shared" si="1450"/>
        <v>0</v>
      </c>
      <c r="DQ887" s="132">
        <f t="shared" si="1451"/>
        <v>0</v>
      </c>
      <c r="DR887" s="132">
        <f t="shared" si="1452"/>
        <v>0</v>
      </c>
      <c r="DS887" s="132">
        <f t="shared" si="1453"/>
        <v>0</v>
      </c>
      <c r="DT887" s="132">
        <f t="shared" si="1454"/>
        <v>0</v>
      </c>
      <c r="DU887" s="132">
        <f t="shared" si="1455"/>
        <v>0</v>
      </c>
      <c r="DV887" s="132">
        <f t="shared" si="1456"/>
        <v>0</v>
      </c>
      <c r="DW887" s="132">
        <f t="shared" si="1457"/>
        <v>0</v>
      </c>
      <c r="DX887" s="233">
        <f t="shared" si="1458"/>
        <v>0</v>
      </c>
      <c r="DY887" s="231" t="b">
        <f t="shared" si="1495"/>
        <v>0</v>
      </c>
      <c r="DZ887" s="163"/>
      <c r="EA887" s="226" t="str">
        <f t="shared" si="1496"/>
        <v/>
      </c>
      <c r="EB887" s="178" t="str">
        <f t="shared" si="1497"/>
        <v/>
      </c>
      <c r="EC887" s="178" t="str">
        <f t="shared" si="1498"/>
        <v/>
      </c>
      <c r="ED887" s="178" t="str">
        <f t="shared" si="1499"/>
        <v/>
      </c>
      <c r="EE887" s="178" t="str">
        <f t="shared" si="1500"/>
        <v/>
      </c>
      <c r="EF887" s="178" t="str">
        <f t="shared" si="1501"/>
        <v/>
      </c>
      <c r="EG887" s="178" t="str">
        <f t="shared" si="1502"/>
        <v/>
      </c>
      <c r="EH887" s="178" t="str">
        <f t="shared" si="1503"/>
        <v/>
      </c>
      <c r="EI887" s="178" t="str">
        <f t="shared" si="1504"/>
        <v/>
      </c>
      <c r="EJ887" s="227" t="str">
        <f t="shared" si="1505"/>
        <v/>
      </c>
      <c r="EK887" s="230" t="str">
        <f t="shared" si="1459"/>
        <v/>
      </c>
      <c r="EL887" s="177" t="str">
        <f t="shared" si="1460"/>
        <v/>
      </c>
      <c r="EM887" s="177" t="str">
        <f t="shared" si="1461"/>
        <v/>
      </c>
      <c r="EN887" s="177" t="str">
        <f t="shared" si="1462"/>
        <v/>
      </c>
      <c r="EO887" s="177" t="str">
        <f t="shared" si="1463"/>
        <v/>
      </c>
      <c r="EP887" s="177" t="str">
        <f t="shared" si="1464"/>
        <v/>
      </c>
      <c r="EQ887" s="177" t="str">
        <f t="shared" si="1465"/>
        <v/>
      </c>
      <c r="ER887" s="177" t="str">
        <f t="shared" si="1466"/>
        <v/>
      </c>
      <c r="ES887" s="177" t="str">
        <f t="shared" si="1467"/>
        <v/>
      </c>
      <c r="ET887" s="177" t="str">
        <f t="shared" si="1468"/>
        <v/>
      </c>
      <c r="EU887" s="229" t="e">
        <f t="shared" si="1469"/>
        <v>#VALUE!</v>
      </c>
      <c r="EV887" s="27" t="e">
        <f t="shared" si="1470"/>
        <v>#VALUE!</v>
      </c>
      <c r="EW887" s="27" t="e">
        <f t="shared" si="1471"/>
        <v>#VALUE!</v>
      </c>
      <c r="EX887" s="28" t="e">
        <f t="shared" si="1472"/>
        <v>#VALUE!</v>
      </c>
      <c r="EY887" s="28" t="e">
        <f t="shared" si="1473"/>
        <v>#VALUE!</v>
      </c>
      <c r="EZ887" s="28" t="b">
        <f t="shared" si="1474"/>
        <v>0</v>
      </c>
      <c r="FA887" s="176" t="str">
        <f t="shared" si="1475"/>
        <v/>
      </c>
      <c r="FB887" s="27" t="e" cm="1">
        <f t="array" aca="1" ref="FB887" ca="1">TEXT(RIGHT(10-RIGHT(SUM(INDEX(1*(MID(MID(C887,1,1)*2,ROW(INDIRECT("1:"&amp;LEN(MID(C887,1,1)*2))),1)),,))+MID(C887,2,1)+
SUM(INDEX(1*(MID(MID(C887,3,1)*2,ROW(INDIRECT("1:"&amp;LEN(MID(C887,3,1)*2))),1)),,))+MID(C887,4,1)+
SUM(INDEX(1*(MID(MID(C887,5,1)*2,ROW(INDIRECT("1:"&amp;LEN(MID(C887,5,1)*2))),1)),,))+MID(C887,6,1)+
SUM(INDEX(1*(MID(MID(C887,8,1)*2,ROW(INDIRECT("1:"&amp;LEN(MID(C887,8,1)*2))),1)),,))+MID(C887,9,1)+
SUM(INDEX(1*(MID(MID(C887,10,1)*2,ROW(INDIRECT("1:"&amp;LEN(MID(C887,10,1)*2))),1)),,)),1),1),"0")</f>
        <v>#VALUE!</v>
      </c>
      <c r="FC887" s="27" t="str">
        <f t="shared" si="1476"/>
        <v/>
      </c>
      <c r="FD887" s="29" t="b">
        <f t="shared" si="1477"/>
        <v>0</v>
      </c>
      <c r="FE887" s="112" t="b">
        <f>IFERROR(MATCH(D887,'Avtal för korttidsarbete'!$G$13:$G$1012,0),TRUE)</f>
        <v>1</v>
      </c>
      <c r="FF887" s="112" t="b">
        <f t="shared" si="1506"/>
        <v>0</v>
      </c>
      <c r="FG887" s="113" t="str" cm="1">
        <f t="array" ref="FG887">IF(FE887=TRUE,"x",INDEX('Avtal för korttidsarbete'!$E$13:$E$1012,$FE887))</f>
        <v>x</v>
      </c>
      <c r="FH887" s="113" t="str" cm="1">
        <f t="array" ref="FH887">IF(FE887=TRUE,"x",INDEX('Avtal för korttidsarbete'!$F$13:$F$1012,$FE887))</f>
        <v>x</v>
      </c>
      <c r="FI887" s="112" t="b">
        <f t="shared" si="1507"/>
        <v>0</v>
      </c>
      <c r="FJ887" s="135">
        <f t="shared" si="1508"/>
        <v>44166</v>
      </c>
      <c r="FK887" s="135">
        <f t="shared" si="1509"/>
        <v>44377</v>
      </c>
      <c r="FL887" s="112" t="b">
        <f t="shared" si="1510"/>
        <v>0</v>
      </c>
      <c r="FM887" s="113">
        <f t="shared" si="1511"/>
        <v>44166</v>
      </c>
      <c r="FN887" s="135">
        <f t="shared" si="1512"/>
        <v>44377</v>
      </c>
      <c r="FO887" s="148" t="b">
        <f>IFERROR(INDEX('Avtal för korttidsarbete'!R:R,MATCH(D887,'Avtal för korttidsarbete'!$G:$G,0)),TRUE)</f>
        <v>1</v>
      </c>
      <c r="FP887" s="135" t="str">
        <f>IF(FO887,"-",INDEX('Avtal för korttidsarbete'!$D:$D,MATCH(D887,'Avtal för korttidsarbete'!$G:$G,0)))</f>
        <v>-</v>
      </c>
      <c r="FQ887" s="113" t="b">
        <f>IFERROR(G887&gt;INDEX(Uppsägningar!E:E,MATCH(C887,Uppsägningar!C:C,0)),FALSE)</f>
        <v>0</v>
      </c>
    </row>
    <row r="888" spans="1:173" x14ac:dyDescent="0.25">
      <c r="A888" s="19">
        <v>872</v>
      </c>
      <c r="B888" s="20"/>
      <c r="C888" s="183"/>
      <c r="D888" s="66"/>
      <c r="E888" s="212">
        <f>IFERROR(INDEX(Admin!$C$7:$C$10,MATCH(FP888,TblNivåValTExt,0)),0)</f>
        <v>0</v>
      </c>
      <c r="F888" s="1"/>
      <c r="G888" s="1"/>
      <c r="H888" s="78"/>
      <c r="I888" s="181"/>
      <c r="J888" s="181"/>
      <c r="K888" s="182"/>
      <c r="L888" s="182"/>
      <c r="M888" s="181"/>
      <c r="N888" s="181"/>
      <c r="O888" s="181"/>
      <c r="P888" s="182"/>
      <c r="Q888" s="182"/>
      <c r="R888" s="181"/>
      <c r="S888" s="181"/>
      <c r="T888" s="181"/>
      <c r="U888" s="182"/>
      <c r="V888" s="182"/>
      <c r="W888" s="181"/>
      <c r="X888" s="181"/>
      <c r="Y888" s="181"/>
      <c r="Z888" s="182"/>
      <c r="AA888" s="182"/>
      <c r="AB888" s="181"/>
      <c r="AC888" s="181"/>
      <c r="AD888" s="181"/>
      <c r="AE888" s="182"/>
      <c r="AF888" s="182"/>
      <c r="AG888" s="181"/>
      <c r="AH888" s="181"/>
      <c r="AI888" s="181"/>
      <c r="AJ888" s="182"/>
      <c r="AK888" s="182"/>
      <c r="AL888" s="181"/>
      <c r="AM888" s="181"/>
      <c r="AN888" s="181"/>
      <c r="AO888" s="182"/>
      <c r="AP888" s="182"/>
      <c r="AQ888" s="181"/>
      <c r="AR888" s="181"/>
      <c r="AS888" s="181"/>
      <c r="AT888" s="182"/>
      <c r="AU888" s="182"/>
      <c r="AV888" s="181"/>
      <c r="AW888" s="181"/>
      <c r="AX888" s="181"/>
      <c r="AY888" s="182"/>
      <c r="AZ888" s="182"/>
      <c r="BA888" s="181"/>
      <c r="BB888" s="181"/>
      <c r="BC888" s="181"/>
      <c r="BD888" s="182"/>
      <c r="BE888" s="182"/>
      <c r="BF888" s="181"/>
      <c r="BG888" s="180">
        <f t="shared" si="1478"/>
        <v>0</v>
      </c>
      <c r="BH888" s="116" t="str">
        <f t="shared" si="1479"/>
        <v/>
      </c>
      <c r="BI888" s="80" t="b">
        <f t="shared" si="1427"/>
        <v>0</v>
      </c>
      <c r="BJ888" s="80" t="str">
        <f t="shared" si="1428"/>
        <v/>
      </c>
      <c r="BK888" s="80" t="b">
        <f t="shared" si="1480"/>
        <v>0</v>
      </c>
      <c r="BL888" s="13" t="str">
        <f t="shared" si="1429"/>
        <v/>
      </c>
      <c r="BM888" s="13" t="b">
        <f t="shared" si="1481"/>
        <v>0</v>
      </c>
      <c r="BN888" s="35" t="str">
        <f t="shared" si="1430"/>
        <v/>
      </c>
      <c r="BO888" s="13" t="b">
        <f t="shared" si="1431"/>
        <v>0</v>
      </c>
      <c r="BP888" s="35" t="str">
        <f t="shared" si="1432"/>
        <v/>
      </c>
      <c r="BQ888" s="13" t="b">
        <f t="shared" si="1433"/>
        <v>0</v>
      </c>
      <c r="BR888" s="35" t="str">
        <f t="shared" si="1434"/>
        <v/>
      </c>
      <c r="BS888" s="35" t="b">
        <f t="shared" si="1435"/>
        <v>0</v>
      </c>
      <c r="BT888" s="35" t="str">
        <f t="shared" si="1436"/>
        <v/>
      </c>
      <c r="BU888" s="35" t="b">
        <f t="shared" si="1437"/>
        <v>0</v>
      </c>
      <c r="BV888" s="35" t="str">
        <f t="shared" si="1438"/>
        <v/>
      </c>
      <c r="BW888" s="13" t="b">
        <f t="shared" si="1513"/>
        <v>0</v>
      </c>
      <c r="BX888" s="35" t="str">
        <f t="shared" si="1439"/>
        <v/>
      </c>
      <c r="BY888" s="265" t="b">
        <f t="shared" si="1482"/>
        <v>0</v>
      </c>
      <c r="BZ888" s="35" t="str">
        <f t="shared" si="1440"/>
        <v/>
      </c>
      <c r="CA888" s="265" t="b">
        <f t="shared" si="1483"/>
        <v>0</v>
      </c>
      <c r="CB888" s="35" t="str">
        <f t="shared" si="1441"/>
        <v/>
      </c>
      <c r="CC888" s="272" t="b">
        <f t="shared" si="1484"/>
        <v>0</v>
      </c>
      <c r="CD888" s="35" t="str">
        <f t="shared" si="1442"/>
        <v/>
      </c>
      <c r="CE888" s="13" t="b">
        <f t="shared" si="1443"/>
        <v>0</v>
      </c>
      <c r="CF888" s="35" t="str">
        <f t="shared" si="1444"/>
        <v/>
      </c>
      <c r="CG888" s="179">
        <f t="shared" si="1445"/>
        <v>0</v>
      </c>
      <c r="CH888" s="179">
        <f t="shared" si="1446"/>
        <v>0</v>
      </c>
      <c r="CI888" s="218">
        <f t="shared" si="1485"/>
        <v>0</v>
      </c>
      <c r="CJ888" s="218">
        <f t="shared" si="1486"/>
        <v>0</v>
      </c>
      <c r="CK888" s="218">
        <f t="shared" si="1487"/>
        <v>0</v>
      </c>
      <c r="CL888" s="218">
        <f t="shared" si="1488"/>
        <v>0</v>
      </c>
      <c r="CM888" s="218">
        <f t="shared" si="1489"/>
        <v>0</v>
      </c>
      <c r="CN888" s="218">
        <f t="shared" si="1490"/>
        <v>0</v>
      </c>
      <c r="CO888" s="218">
        <f t="shared" si="1491"/>
        <v>0</v>
      </c>
      <c r="CP888" s="218">
        <f t="shared" si="1492"/>
        <v>0</v>
      </c>
      <c r="CQ888" s="218">
        <f t="shared" si="1493"/>
        <v>0</v>
      </c>
      <c r="CR888" s="218">
        <f t="shared" si="1494"/>
        <v>0</v>
      </c>
      <c r="CS888" s="14">
        <f t="shared" si="1447"/>
        <v>0</v>
      </c>
      <c r="CT888" s="236">
        <f t="shared" si="1448"/>
        <v>0</v>
      </c>
      <c r="CU888" s="237">
        <f t="shared" si="1520"/>
        <v>0</v>
      </c>
      <c r="CV888" s="16">
        <f t="shared" si="1520"/>
        <v>0</v>
      </c>
      <c r="CW888" s="16">
        <f t="shared" si="1520"/>
        <v>0</v>
      </c>
      <c r="CX888" s="16">
        <f t="shared" si="1520"/>
        <v>0</v>
      </c>
      <c r="CY888" s="16">
        <f t="shared" si="1520"/>
        <v>0</v>
      </c>
      <c r="CZ888" s="16">
        <f t="shared" si="1520"/>
        <v>0</v>
      </c>
      <c r="DA888" s="16">
        <f t="shared" si="1520"/>
        <v>0</v>
      </c>
      <c r="DB888" s="16">
        <f t="shared" si="1520"/>
        <v>0</v>
      </c>
      <c r="DC888" s="16">
        <f t="shared" si="1520"/>
        <v>0</v>
      </c>
      <c r="DD888" s="238">
        <f t="shared" si="1520"/>
        <v>0</v>
      </c>
      <c r="DE888" s="232">
        <f t="shared" si="1521"/>
        <v>0</v>
      </c>
      <c r="DF888" s="132">
        <f t="shared" si="1521"/>
        <v>0</v>
      </c>
      <c r="DG888" s="132">
        <f t="shared" si="1521"/>
        <v>0</v>
      </c>
      <c r="DH888" s="132">
        <f t="shared" si="1521"/>
        <v>0</v>
      </c>
      <c r="DI888" s="132">
        <f t="shared" si="1521"/>
        <v>0</v>
      </c>
      <c r="DJ888" s="132">
        <f t="shared" si="1521"/>
        <v>0</v>
      </c>
      <c r="DK888" s="132">
        <f t="shared" si="1521"/>
        <v>0</v>
      </c>
      <c r="DL888" s="132">
        <f t="shared" si="1521"/>
        <v>0</v>
      </c>
      <c r="DM888" s="132">
        <f t="shared" si="1521"/>
        <v>0</v>
      </c>
      <c r="DN888" s="233">
        <f t="shared" si="1521"/>
        <v>0</v>
      </c>
      <c r="DO888" s="232">
        <f t="shared" si="1449"/>
        <v>0</v>
      </c>
      <c r="DP888" s="132">
        <f t="shared" si="1450"/>
        <v>0</v>
      </c>
      <c r="DQ888" s="132">
        <f t="shared" si="1451"/>
        <v>0</v>
      </c>
      <c r="DR888" s="132">
        <f t="shared" si="1452"/>
        <v>0</v>
      </c>
      <c r="DS888" s="132">
        <f t="shared" si="1453"/>
        <v>0</v>
      </c>
      <c r="DT888" s="132">
        <f t="shared" si="1454"/>
        <v>0</v>
      </c>
      <c r="DU888" s="132">
        <f t="shared" si="1455"/>
        <v>0</v>
      </c>
      <c r="DV888" s="132">
        <f t="shared" si="1456"/>
        <v>0</v>
      </c>
      <c r="DW888" s="132">
        <f t="shared" si="1457"/>
        <v>0</v>
      </c>
      <c r="DX888" s="233">
        <f t="shared" si="1458"/>
        <v>0</v>
      </c>
      <c r="DY888" s="231" t="b">
        <f t="shared" si="1495"/>
        <v>0</v>
      </c>
      <c r="DZ888" s="163"/>
      <c r="EA888" s="226" t="str">
        <f t="shared" si="1496"/>
        <v/>
      </c>
      <c r="EB888" s="178" t="str">
        <f t="shared" si="1497"/>
        <v/>
      </c>
      <c r="EC888" s="178" t="str">
        <f t="shared" si="1498"/>
        <v/>
      </c>
      <c r="ED888" s="178" t="str">
        <f t="shared" si="1499"/>
        <v/>
      </c>
      <c r="EE888" s="178" t="str">
        <f t="shared" si="1500"/>
        <v/>
      </c>
      <c r="EF888" s="178" t="str">
        <f t="shared" si="1501"/>
        <v/>
      </c>
      <c r="EG888" s="178" t="str">
        <f t="shared" si="1502"/>
        <v/>
      </c>
      <c r="EH888" s="178" t="str">
        <f t="shared" si="1503"/>
        <v/>
      </c>
      <c r="EI888" s="178" t="str">
        <f t="shared" si="1504"/>
        <v/>
      </c>
      <c r="EJ888" s="227" t="str">
        <f t="shared" si="1505"/>
        <v/>
      </c>
      <c r="EK888" s="230" t="str">
        <f t="shared" si="1459"/>
        <v/>
      </c>
      <c r="EL888" s="177" t="str">
        <f t="shared" si="1460"/>
        <v/>
      </c>
      <c r="EM888" s="177" t="str">
        <f t="shared" si="1461"/>
        <v/>
      </c>
      <c r="EN888" s="177" t="str">
        <f t="shared" si="1462"/>
        <v/>
      </c>
      <c r="EO888" s="177" t="str">
        <f t="shared" si="1463"/>
        <v/>
      </c>
      <c r="EP888" s="177" t="str">
        <f t="shared" si="1464"/>
        <v/>
      </c>
      <c r="EQ888" s="177" t="str">
        <f t="shared" si="1465"/>
        <v/>
      </c>
      <c r="ER888" s="177" t="str">
        <f t="shared" si="1466"/>
        <v/>
      </c>
      <c r="ES888" s="177" t="str">
        <f t="shared" si="1467"/>
        <v/>
      </c>
      <c r="ET888" s="177" t="str">
        <f t="shared" si="1468"/>
        <v/>
      </c>
      <c r="EU888" s="229" t="e">
        <f t="shared" si="1469"/>
        <v>#VALUE!</v>
      </c>
      <c r="EV888" s="27" t="e">
        <f t="shared" si="1470"/>
        <v>#VALUE!</v>
      </c>
      <c r="EW888" s="27" t="e">
        <f t="shared" si="1471"/>
        <v>#VALUE!</v>
      </c>
      <c r="EX888" s="28" t="e">
        <f t="shared" si="1472"/>
        <v>#VALUE!</v>
      </c>
      <c r="EY888" s="28" t="e">
        <f t="shared" si="1473"/>
        <v>#VALUE!</v>
      </c>
      <c r="EZ888" s="28" t="b">
        <f t="shared" si="1474"/>
        <v>0</v>
      </c>
      <c r="FA888" s="176" t="str">
        <f t="shared" si="1475"/>
        <v/>
      </c>
      <c r="FB888" s="27" t="e" cm="1">
        <f t="array" aca="1" ref="FB888" ca="1">TEXT(RIGHT(10-RIGHT(SUM(INDEX(1*(MID(MID(C888,1,1)*2,ROW(INDIRECT("1:"&amp;LEN(MID(C888,1,1)*2))),1)),,))+MID(C888,2,1)+
SUM(INDEX(1*(MID(MID(C888,3,1)*2,ROW(INDIRECT("1:"&amp;LEN(MID(C888,3,1)*2))),1)),,))+MID(C888,4,1)+
SUM(INDEX(1*(MID(MID(C888,5,1)*2,ROW(INDIRECT("1:"&amp;LEN(MID(C888,5,1)*2))),1)),,))+MID(C888,6,1)+
SUM(INDEX(1*(MID(MID(C888,8,1)*2,ROW(INDIRECT("1:"&amp;LEN(MID(C888,8,1)*2))),1)),,))+MID(C888,9,1)+
SUM(INDEX(1*(MID(MID(C888,10,1)*2,ROW(INDIRECT("1:"&amp;LEN(MID(C888,10,1)*2))),1)),,)),1),1),"0")</f>
        <v>#VALUE!</v>
      </c>
      <c r="FC888" s="27" t="str">
        <f t="shared" si="1476"/>
        <v/>
      </c>
      <c r="FD888" s="29" t="b">
        <f t="shared" si="1477"/>
        <v>0</v>
      </c>
      <c r="FE888" s="112" t="b">
        <f>IFERROR(MATCH(D888,'Avtal för korttidsarbete'!$G$13:$G$1012,0),TRUE)</f>
        <v>1</v>
      </c>
      <c r="FF888" s="112" t="b">
        <f t="shared" si="1506"/>
        <v>0</v>
      </c>
      <c r="FG888" s="113" t="str" cm="1">
        <f t="array" ref="FG888">IF(FE888=TRUE,"x",INDEX('Avtal för korttidsarbete'!$E$13:$E$1012,$FE888))</f>
        <v>x</v>
      </c>
      <c r="FH888" s="113" t="str" cm="1">
        <f t="array" ref="FH888">IF(FE888=TRUE,"x",INDEX('Avtal för korttidsarbete'!$F$13:$F$1012,$FE888))</f>
        <v>x</v>
      </c>
      <c r="FI888" s="112" t="b">
        <f t="shared" si="1507"/>
        <v>0</v>
      </c>
      <c r="FJ888" s="135">
        <f t="shared" si="1508"/>
        <v>44166</v>
      </c>
      <c r="FK888" s="135">
        <f t="shared" si="1509"/>
        <v>44377</v>
      </c>
      <c r="FL888" s="112" t="b">
        <f t="shared" si="1510"/>
        <v>0</v>
      </c>
      <c r="FM888" s="113">
        <f t="shared" si="1511"/>
        <v>44166</v>
      </c>
      <c r="FN888" s="135">
        <f t="shared" si="1512"/>
        <v>44377</v>
      </c>
      <c r="FO888" s="148" t="b">
        <f>IFERROR(INDEX('Avtal för korttidsarbete'!R:R,MATCH(D888,'Avtal för korttidsarbete'!$G:$G,0)),TRUE)</f>
        <v>1</v>
      </c>
      <c r="FP888" s="135" t="str">
        <f>IF(FO888,"-",INDEX('Avtal för korttidsarbete'!$D:$D,MATCH(D888,'Avtal för korttidsarbete'!$G:$G,0)))</f>
        <v>-</v>
      </c>
      <c r="FQ888" s="113" t="b">
        <f>IFERROR(G888&gt;INDEX(Uppsägningar!E:E,MATCH(C888,Uppsägningar!C:C,0)),FALSE)</f>
        <v>0</v>
      </c>
    </row>
    <row r="889" spans="1:173" x14ac:dyDescent="0.25">
      <c r="A889" s="19">
        <v>873</v>
      </c>
      <c r="B889" s="20"/>
      <c r="C889" s="183"/>
      <c r="D889" s="66"/>
      <c r="E889" s="212">
        <f>IFERROR(INDEX(Admin!$C$7:$C$10,MATCH(FP889,TblNivåValTExt,0)),0)</f>
        <v>0</v>
      </c>
      <c r="F889" s="1"/>
      <c r="G889" s="1"/>
      <c r="H889" s="78"/>
      <c r="I889" s="181"/>
      <c r="J889" s="181"/>
      <c r="K889" s="182"/>
      <c r="L889" s="182"/>
      <c r="M889" s="181"/>
      <c r="N889" s="181"/>
      <c r="O889" s="181"/>
      <c r="P889" s="182"/>
      <c r="Q889" s="182"/>
      <c r="R889" s="181"/>
      <c r="S889" s="181"/>
      <c r="T889" s="181"/>
      <c r="U889" s="182"/>
      <c r="V889" s="182"/>
      <c r="W889" s="181"/>
      <c r="X889" s="181"/>
      <c r="Y889" s="181"/>
      <c r="Z889" s="182"/>
      <c r="AA889" s="182"/>
      <c r="AB889" s="181"/>
      <c r="AC889" s="181"/>
      <c r="AD889" s="181"/>
      <c r="AE889" s="182"/>
      <c r="AF889" s="182"/>
      <c r="AG889" s="181"/>
      <c r="AH889" s="181"/>
      <c r="AI889" s="181"/>
      <c r="AJ889" s="182"/>
      <c r="AK889" s="182"/>
      <c r="AL889" s="181"/>
      <c r="AM889" s="181"/>
      <c r="AN889" s="181"/>
      <c r="AO889" s="182"/>
      <c r="AP889" s="182"/>
      <c r="AQ889" s="181"/>
      <c r="AR889" s="181"/>
      <c r="AS889" s="181"/>
      <c r="AT889" s="182"/>
      <c r="AU889" s="182"/>
      <c r="AV889" s="181"/>
      <c r="AW889" s="181"/>
      <c r="AX889" s="181"/>
      <c r="AY889" s="182"/>
      <c r="AZ889" s="182"/>
      <c r="BA889" s="181"/>
      <c r="BB889" s="181"/>
      <c r="BC889" s="181"/>
      <c r="BD889" s="182"/>
      <c r="BE889" s="182"/>
      <c r="BF889" s="181"/>
      <c r="BG889" s="180">
        <f t="shared" si="1478"/>
        <v>0</v>
      </c>
      <c r="BH889" s="116" t="str">
        <f t="shared" si="1479"/>
        <v/>
      </c>
      <c r="BI889" s="80" t="b">
        <f t="shared" si="1427"/>
        <v>0</v>
      </c>
      <c r="BJ889" s="80" t="str">
        <f t="shared" si="1428"/>
        <v/>
      </c>
      <c r="BK889" s="80" t="b">
        <f t="shared" si="1480"/>
        <v>0</v>
      </c>
      <c r="BL889" s="13" t="str">
        <f t="shared" si="1429"/>
        <v/>
      </c>
      <c r="BM889" s="13" t="b">
        <f t="shared" si="1481"/>
        <v>0</v>
      </c>
      <c r="BN889" s="35" t="str">
        <f t="shared" si="1430"/>
        <v/>
      </c>
      <c r="BO889" s="13" t="b">
        <f t="shared" si="1431"/>
        <v>0</v>
      </c>
      <c r="BP889" s="35" t="str">
        <f t="shared" si="1432"/>
        <v/>
      </c>
      <c r="BQ889" s="13" t="b">
        <f t="shared" si="1433"/>
        <v>0</v>
      </c>
      <c r="BR889" s="35" t="str">
        <f t="shared" si="1434"/>
        <v/>
      </c>
      <c r="BS889" s="35" t="b">
        <f t="shared" si="1435"/>
        <v>0</v>
      </c>
      <c r="BT889" s="35" t="str">
        <f t="shared" si="1436"/>
        <v/>
      </c>
      <c r="BU889" s="35" t="b">
        <f t="shared" si="1437"/>
        <v>0</v>
      </c>
      <c r="BV889" s="35" t="str">
        <f t="shared" si="1438"/>
        <v/>
      </c>
      <c r="BW889" s="13" t="b">
        <f t="shared" si="1513"/>
        <v>0</v>
      </c>
      <c r="BX889" s="35" t="str">
        <f t="shared" si="1439"/>
        <v/>
      </c>
      <c r="BY889" s="265" t="b">
        <f t="shared" si="1482"/>
        <v>0</v>
      </c>
      <c r="BZ889" s="35" t="str">
        <f t="shared" si="1440"/>
        <v/>
      </c>
      <c r="CA889" s="265" t="b">
        <f t="shared" si="1483"/>
        <v>0</v>
      </c>
      <c r="CB889" s="35" t="str">
        <f t="shared" si="1441"/>
        <v/>
      </c>
      <c r="CC889" s="272" t="b">
        <f t="shared" si="1484"/>
        <v>0</v>
      </c>
      <c r="CD889" s="35" t="str">
        <f t="shared" si="1442"/>
        <v/>
      </c>
      <c r="CE889" s="13" t="b">
        <f t="shared" si="1443"/>
        <v>0</v>
      </c>
      <c r="CF889" s="35" t="str">
        <f t="shared" si="1444"/>
        <v/>
      </c>
      <c r="CG889" s="179">
        <f t="shared" si="1445"/>
        <v>0</v>
      </c>
      <c r="CH889" s="179">
        <f t="shared" si="1446"/>
        <v>0</v>
      </c>
      <c r="CI889" s="218">
        <f t="shared" si="1485"/>
        <v>0</v>
      </c>
      <c r="CJ889" s="218">
        <f t="shared" si="1486"/>
        <v>0</v>
      </c>
      <c r="CK889" s="218">
        <f t="shared" si="1487"/>
        <v>0</v>
      </c>
      <c r="CL889" s="218">
        <f t="shared" si="1488"/>
        <v>0</v>
      </c>
      <c r="CM889" s="218">
        <f t="shared" si="1489"/>
        <v>0</v>
      </c>
      <c r="CN889" s="218">
        <f t="shared" si="1490"/>
        <v>0</v>
      </c>
      <c r="CO889" s="218">
        <f t="shared" si="1491"/>
        <v>0</v>
      </c>
      <c r="CP889" s="218">
        <f t="shared" si="1492"/>
        <v>0</v>
      </c>
      <c r="CQ889" s="218">
        <f t="shared" si="1493"/>
        <v>0</v>
      </c>
      <c r="CR889" s="218">
        <f t="shared" si="1494"/>
        <v>0</v>
      </c>
      <c r="CS889" s="14">
        <f t="shared" si="1447"/>
        <v>0</v>
      </c>
      <c r="CT889" s="236">
        <f t="shared" si="1448"/>
        <v>0</v>
      </c>
      <c r="CU889" s="237">
        <f t="shared" si="1520"/>
        <v>0</v>
      </c>
      <c r="CV889" s="16">
        <f t="shared" si="1520"/>
        <v>0</v>
      </c>
      <c r="CW889" s="16">
        <f t="shared" si="1520"/>
        <v>0</v>
      </c>
      <c r="CX889" s="16">
        <f t="shared" si="1520"/>
        <v>0</v>
      </c>
      <c r="CY889" s="16">
        <f t="shared" si="1520"/>
        <v>0</v>
      </c>
      <c r="CZ889" s="16">
        <f t="shared" si="1520"/>
        <v>0</v>
      </c>
      <c r="DA889" s="16">
        <f t="shared" si="1520"/>
        <v>0</v>
      </c>
      <c r="DB889" s="16">
        <f t="shared" si="1520"/>
        <v>0</v>
      </c>
      <c r="DC889" s="16">
        <f t="shared" si="1520"/>
        <v>0</v>
      </c>
      <c r="DD889" s="238">
        <f t="shared" si="1520"/>
        <v>0</v>
      </c>
      <c r="DE889" s="232">
        <f t="shared" si="1521"/>
        <v>0</v>
      </c>
      <c r="DF889" s="132">
        <f t="shared" si="1521"/>
        <v>0</v>
      </c>
      <c r="DG889" s="132">
        <f t="shared" si="1521"/>
        <v>0</v>
      </c>
      <c r="DH889" s="132">
        <f t="shared" si="1521"/>
        <v>0</v>
      </c>
      <c r="DI889" s="132">
        <f t="shared" si="1521"/>
        <v>0</v>
      </c>
      <c r="DJ889" s="132">
        <f t="shared" si="1521"/>
        <v>0</v>
      </c>
      <c r="DK889" s="132">
        <f t="shared" si="1521"/>
        <v>0</v>
      </c>
      <c r="DL889" s="132">
        <f t="shared" si="1521"/>
        <v>0</v>
      </c>
      <c r="DM889" s="132">
        <f t="shared" si="1521"/>
        <v>0</v>
      </c>
      <c r="DN889" s="233">
        <f t="shared" si="1521"/>
        <v>0</v>
      </c>
      <c r="DO889" s="232">
        <f t="shared" si="1449"/>
        <v>0</v>
      </c>
      <c r="DP889" s="132">
        <f t="shared" si="1450"/>
        <v>0</v>
      </c>
      <c r="DQ889" s="132">
        <f t="shared" si="1451"/>
        <v>0</v>
      </c>
      <c r="DR889" s="132">
        <f t="shared" si="1452"/>
        <v>0</v>
      </c>
      <c r="DS889" s="132">
        <f t="shared" si="1453"/>
        <v>0</v>
      </c>
      <c r="DT889" s="132">
        <f t="shared" si="1454"/>
        <v>0</v>
      </c>
      <c r="DU889" s="132">
        <f t="shared" si="1455"/>
        <v>0</v>
      </c>
      <c r="DV889" s="132">
        <f t="shared" si="1456"/>
        <v>0</v>
      </c>
      <c r="DW889" s="132">
        <f t="shared" si="1457"/>
        <v>0</v>
      </c>
      <c r="DX889" s="233">
        <f t="shared" si="1458"/>
        <v>0</v>
      </c>
      <c r="DY889" s="231" t="b">
        <f t="shared" si="1495"/>
        <v>0</v>
      </c>
      <c r="DZ889" s="163"/>
      <c r="EA889" s="226" t="str">
        <f t="shared" si="1496"/>
        <v/>
      </c>
      <c r="EB889" s="178" t="str">
        <f t="shared" si="1497"/>
        <v/>
      </c>
      <c r="EC889" s="178" t="str">
        <f t="shared" si="1498"/>
        <v/>
      </c>
      <c r="ED889" s="178" t="str">
        <f t="shared" si="1499"/>
        <v/>
      </c>
      <c r="EE889" s="178" t="str">
        <f t="shared" si="1500"/>
        <v/>
      </c>
      <c r="EF889" s="178" t="str">
        <f t="shared" si="1501"/>
        <v/>
      </c>
      <c r="EG889" s="178" t="str">
        <f t="shared" si="1502"/>
        <v/>
      </c>
      <c r="EH889" s="178" t="str">
        <f t="shared" si="1503"/>
        <v/>
      </c>
      <c r="EI889" s="178" t="str">
        <f t="shared" si="1504"/>
        <v/>
      </c>
      <c r="EJ889" s="227" t="str">
        <f t="shared" si="1505"/>
        <v/>
      </c>
      <c r="EK889" s="230" t="str">
        <f t="shared" si="1459"/>
        <v/>
      </c>
      <c r="EL889" s="177" t="str">
        <f t="shared" si="1460"/>
        <v/>
      </c>
      <c r="EM889" s="177" t="str">
        <f t="shared" si="1461"/>
        <v/>
      </c>
      <c r="EN889" s="177" t="str">
        <f t="shared" si="1462"/>
        <v/>
      </c>
      <c r="EO889" s="177" t="str">
        <f t="shared" si="1463"/>
        <v/>
      </c>
      <c r="EP889" s="177" t="str">
        <f t="shared" si="1464"/>
        <v/>
      </c>
      <c r="EQ889" s="177" t="str">
        <f t="shared" si="1465"/>
        <v/>
      </c>
      <c r="ER889" s="177" t="str">
        <f t="shared" si="1466"/>
        <v/>
      </c>
      <c r="ES889" s="177" t="str">
        <f t="shared" si="1467"/>
        <v/>
      </c>
      <c r="ET889" s="177" t="str">
        <f t="shared" si="1468"/>
        <v/>
      </c>
      <c r="EU889" s="229" t="e">
        <f t="shared" si="1469"/>
        <v>#VALUE!</v>
      </c>
      <c r="EV889" s="27" t="e">
        <f t="shared" si="1470"/>
        <v>#VALUE!</v>
      </c>
      <c r="EW889" s="27" t="e">
        <f t="shared" si="1471"/>
        <v>#VALUE!</v>
      </c>
      <c r="EX889" s="28" t="e">
        <f t="shared" si="1472"/>
        <v>#VALUE!</v>
      </c>
      <c r="EY889" s="28" t="e">
        <f t="shared" si="1473"/>
        <v>#VALUE!</v>
      </c>
      <c r="EZ889" s="28" t="b">
        <f t="shared" si="1474"/>
        <v>0</v>
      </c>
      <c r="FA889" s="176" t="str">
        <f t="shared" si="1475"/>
        <v/>
      </c>
      <c r="FB889" s="27" t="e" cm="1">
        <f t="array" aca="1" ref="FB889" ca="1">TEXT(RIGHT(10-RIGHT(SUM(INDEX(1*(MID(MID(C889,1,1)*2,ROW(INDIRECT("1:"&amp;LEN(MID(C889,1,1)*2))),1)),,))+MID(C889,2,1)+
SUM(INDEX(1*(MID(MID(C889,3,1)*2,ROW(INDIRECT("1:"&amp;LEN(MID(C889,3,1)*2))),1)),,))+MID(C889,4,1)+
SUM(INDEX(1*(MID(MID(C889,5,1)*2,ROW(INDIRECT("1:"&amp;LEN(MID(C889,5,1)*2))),1)),,))+MID(C889,6,1)+
SUM(INDEX(1*(MID(MID(C889,8,1)*2,ROW(INDIRECT("1:"&amp;LEN(MID(C889,8,1)*2))),1)),,))+MID(C889,9,1)+
SUM(INDEX(1*(MID(MID(C889,10,1)*2,ROW(INDIRECT("1:"&amp;LEN(MID(C889,10,1)*2))),1)),,)),1),1),"0")</f>
        <v>#VALUE!</v>
      </c>
      <c r="FC889" s="27" t="str">
        <f t="shared" si="1476"/>
        <v/>
      </c>
      <c r="FD889" s="29" t="b">
        <f t="shared" si="1477"/>
        <v>0</v>
      </c>
      <c r="FE889" s="112" t="b">
        <f>IFERROR(MATCH(D889,'Avtal för korttidsarbete'!$G$13:$G$1012,0),TRUE)</f>
        <v>1</v>
      </c>
      <c r="FF889" s="112" t="b">
        <f t="shared" si="1506"/>
        <v>0</v>
      </c>
      <c r="FG889" s="113" t="str" cm="1">
        <f t="array" ref="FG889">IF(FE889=TRUE,"x",INDEX('Avtal för korttidsarbete'!$E$13:$E$1012,$FE889))</f>
        <v>x</v>
      </c>
      <c r="FH889" s="113" t="str" cm="1">
        <f t="array" ref="FH889">IF(FE889=TRUE,"x",INDEX('Avtal för korttidsarbete'!$F$13:$F$1012,$FE889))</f>
        <v>x</v>
      </c>
      <c r="FI889" s="112" t="b">
        <f t="shared" si="1507"/>
        <v>0</v>
      </c>
      <c r="FJ889" s="135">
        <f t="shared" si="1508"/>
        <v>44166</v>
      </c>
      <c r="FK889" s="135">
        <f t="shared" si="1509"/>
        <v>44377</v>
      </c>
      <c r="FL889" s="112" t="b">
        <f t="shared" si="1510"/>
        <v>0</v>
      </c>
      <c r="FM889" s="113">
        <f t="shared" si="1511"/>
        <v>44166</v>
      </c>
      <c r="FN889" s="135">
        <f t="shared" si="1512"/>
        <v>44377</v>
      </c>
      <c r="FO889" s="148" t="b">
        <f>IFERROR(INDEX('Avtal för korttidsarbete'!R:R,MATCH(D889,'Avtal för korttidsarbete'!$G:$G,0)),TRUE)</f>
        <v>1</v>
      </c>
      <c r="FP889" s="135" t="str">
        <f>IF(FO889,"-",INDEX('Avtal för korttidsarbete'!$D:$D,MATCH(D889,'Avtal för korttidsarbete'!$G:$G,0)))</f>
        <v>-</v>
      </c>
      <c r="FQ889" s="113" t="b">
        <f>IFERROR(G889&gt;INDEX(Uppsägningar!E:E,MATCH(C889,Uppsägningar!C:C,0)),FALSE)</f>
        <v>0</v>
      </c>
    </row>
    <row r="890" spans="1:173" x14ac:dyDescent="0.25">
      <c r="A890" s="19">
        <v>874</v>
      </c>
      <c r="B890" s="20"/>
      <c r="C890" s="183"/>
      <c r="D890" s="66"/>
      <c r="E890" s="212">
        <f>IFERROR(INDEX(Admin!$C$7:$C$10,MATCH(FP890,TblNivåValTExt,0)),0)</f>
        <v>0</v>
      </c>
      <c r="F890" s="1"/>
      <c r="G890" s="1"/>
      <c r="H890" s="78"/>
      <c r="I890" s="181"/>
      <c r="J890" s="181"/>
      <c r="K890" s="182"/>
      <c r="L890" s="182"/>
      <c r="M890" s="181"/>
      <c r="N890" s="181"/>
      <c r="O890" s="181"/>
      <c r="P890" s="182"/>
      <c r="Q890" s="182"/>
      <c r="R890" s="181"/>
      <c r="S890" s="181"/>
      <c r="T890" s="181"/>
      <c r="U890" s="182"/>
      <c r="V890" s="182"/>
      <c r="W890" s="181"/>
      <c r="X890" s="181"/>
      <c r="Y890" s="181"/>
      <c r="Z890" s="182"/>
      <c r="AA890" s="182"/>
      <c r="AB890" s="181"/>
      <c r="AC890" s="181"/>
      <c r="AD890" s="181"/>
      <c r="AE890" s="182"/>
      <c r="AF890" s="182"/>
      <c r="AG890" s="181"/>
      <c r="AH890" s="181"/>
      <c r="AI890" s="181"/>
      <c r="AJ890" s="182"/>
      <c r="AK890" s="182"/>
      <c r="AL890" s="181"/>
      <c r="AM890" s="181"/>
      <c r="AN890" s="181"/>
      <c r="AO890" s="182"/>
      <c r="AP890" s="182"/>
      <c r="AQ890" s="181"/>
      <c r="AR890" s="181"/>
      <c r="AS890" s="181"/>
      <c r="AT890" s="182"/>
      <c r="AU890" s="182"/>
      <c r="AV890" s="181"/>
      <c r="AW890" s="181"/>
      <c r="AX890" s="181"/>
      <c r="AY890" s="182"/>
      <c r="AZ890" s="182"/>
      <c r="BA890" s="181"/>
      <c r="BB890" s="181"/>
      <c r="BC890" s="181"/>
      <c r="BD890" s="182"/>
      <c r="BE890" s="182"/>
      <c r="BF890" s="181"/>
      <c r="BG890" s="180">
        <f t="shared" si="1478"/>
        <v>0</v>
      </c>
      <c r="BH890" s="116" t="str">
        <f t="shared" si="1479"/>
        <v/>
      </c>
      <c r="BI890" s="80" t="b">
        <f t="shared" si="1427"/>
        <v>0</v>
      </c>
      <c r="BJ890" s="80" t="str">
        <f t="shared" si="1428"/>
        <v/>
      </c>
      <c r="BK890" s="80" t="b">
        <f t="shared" si="1480"/>
        <v>0</v>
      </c>
      <c r="BL890" s="13" t="str">
        <f t="shared" si="1429"/>
        <v/>
      </c>
      <c r="BM890" s="13" t="b">
        <f t="shared" si="1481"/>
        <v>0</v>
      </c>
      <c r="BN890" s="35" t="str">
        <f t="shared" si="1430"/>
        <v/>
      </c>
      <c r="BO890" s="13" t="b">
        <f t="shared" si="1431"/>
        <v>0</v>
      </c>
      <c r="BP890" s="35" t="str">
        <f t="shared" si="1432"/>
        <v/>
      </c>
      <c r="BQ890" s="13" t="b">
        <f t="shared" si="1433"/>
        <v>0</v>
      </c>
      <c r="BR890" s="35" t="str">
        <f t="shared" si="1434"/>
        <v/>
      </c>
      <c r="BS890" s="35" t="b">
        <f t="shared" si="1435"/>
        <v>0</v>
      </c>
      <c r="BT890" s="35" t="str">
        <f t="shared" si="1436"/>
        <v/>
      </c>
      <c r="BU890" s="35" t="b">
        <f t="shared" si="1437"/>
        <v>0</v>
      </c>
      <c r="BV890" s="35" t="str">
        <f t="shared" si="1438"/>
        <v/>
      </c>
      <c r="BW890" s="13" t="b">
        <f t="shared" si="1513"/>
        <v>0</v>
      </c>
      <c r="BX890" s="35" t="str">
        <f t="shared" si="1439"/>
        <v/>
      </c>
      <c r="BY890" s="265" t="b">
        <f t="shared" si="1482"/>
        <v>0</v>
      </c>
      <c r="BZ890" s="35" t="str">
        <f t="shared" si="1440"/>
        <v/>
      </c>
      <c r="CA890" s="265" t="b">
        <f t="shared" si="1483"/>
        <v>0</v>
      </c>
      <c r="CB890" s="35" t="str">
        <f t="shared" si="1441"/>
        <v/>
      </c>
      <c r="CC890" s="272" t="b">
        <f t="shared" si="1484"/>
        <v>0</v>
      </c>
      <c r="CD890" s="35" t="str">
        <f t="shared" si="1442"/>
        <v/>
      </c>
      <c r="CE890" s="13" t="b">
        <f t="shared" si="1443"/>
        <v>0</v>
      </c>
      <c r="CF890" s="35" t="str">
        <f t="shared" si="1444"/>
        <v/>
      </c>
      <c r="CG890" s="179">
        <f t="shared" si="1445"/>
        <v>0</v>
      </c>
      <c r="CH890" s="179">
        <f t="shared" si="1446"/>
        <v>0</v>
      </c>
      <c r="CI890" s="218">
        <f t="shared" si="1485"/>
        <v>0</v>
      </c>
      <c r="CJ890" s="218">
        <f t="shared" si="1486"/>
        <v>0</v>
      </c>
      <c r="CK890" s="218">
        <f t="shared" si="1487"/>
        <v>0</v>
      </c>
      <c r="CL890" s="218">
        <f t="shared" si="1488"/>
        <v>0</v>
      </c>
      <c r="CM890" s="218">
        <f t="shared" si="1489"/>
        <v>0</v>
      </c>
      <c r="CN890" s="218">
        <f t="shared" si="1490"/>
        <v>0</v>
      </c>
      <c r="CO890" s="218">
        <f t="shared" si="1491"/>
        <v>0</v>
      </c>
      <c r="CP890" s="218">
        <f t="shared" si="1492"/>
        <v>0</v>
      </c>
      <c r="CQ890" s="218">
        <f t="shared" si="1493"/>
        <v>0</v>
      </c>
      <c r="CR890" s="218">
        <f t="shared" si="1494"/>
        <v>0</v>
      </c>
      <c r="CS890" s="14">
        <f t="shared" si="1447"/>
        <v>0</v>
      </c>
      <c r="CT890" s="236">
        <f t="shared" si="1448"/>
        <v>0</v>
      </c>
      <c r="CU890" s="237">
        <f t="shared" si="1520"/>
        <v>0</v>
      </c>
      <c r="CV890" s="16">
        <f t="shared" si="1520"/>
        <v>0</v>
      </c>
      <c r="CW890" s="16">
        <f t="shared" si="1520"/>
        <v>0</v>
      </c>
      <c r="CX890" s="16">
        <f t="shared" si="1520"/>
        <v>0</v>
      </c>
      <c r="CY890" s="16">
        <f t="shared" si="1520"/>
        <v>0</v>
      </c>
      <c r="CZ890" s="16">
        <f t="shared" si="1520"/>
        <v>0</v>
      </c>
      <c r="DA890" s="16">
        <f t="shared" si="1520"/>
        <v>0</v>
      </c>
      <c r="DB890" s="16">
        <f t="shared" si="1520"/>
        <v>0</v>
      </c>
      <c r="DC890" s="16">
        <f t="shared" si="1520"/>
        <v>0</v>
      </c>
      <c r="DD890" s="238">
        <f t="shared" si="1520"/>
        <v>0</v>
      </c>
      <c r="DE890" s="232">
        <f t="shared" si="1521"/>
        <v>0</v>
      </c>
      <c r="DF890" s="132">
        <f t="shared" si="1521"/>
        <v>0</v>
      </c>
      <c r="DG890" s="132">
        <f t="shared" si="1521"/>
        <v>0</v>
      </c>
      <c r="DH890" s="132">
        <f t="shared" si="1521"/>
        <v>0</v>
      </c>
      <c r="DI890" s="132">
        <f t="shared" si="1521"/>
        <v>0</v>
      </c>
      <c r="DJ890" s="132">
        <f t="shared" si="1521"/>
        <v>0</v>
      </c>
      <c r="DK890" s="132">
        <f t="shared" si="1521"/>
        <v>0</v>
      </c>
      <c r="DL890" s="132">
        <f t="shared" si="1521"/>
        <v>0</v>
      </c>
      <c r="DM890" s="132">
        <f t="shared" si="1521"/>
        <v>0</v>
      </c>
      <c r="DN890" s="233">
        <f t="shared" si="1521"/>
        <v>0</v>
      </c>
      <c r="DO890" s="232">
        <f t="shared" si="1449"/>
        <v>0</v>
      </c>
      <c r="DP890" s="132">
        <f t="shared" si="1450"/>
        <v>0</v>
      </c>
      <c r="DQ890" s="132">
        <f t="shared" si="1451"/>
        <v>0</v>
      </c>
      <c r="DR890" s="132">
        <f t="shared" si="1452"/>
        <v>0</v>
      </c>
      <c r="DS890" s="132">
        <f t="shared" si="1453"/>
        <v>0</v>
      </c>
      <c r="DT890" s="132">
        <f t="shared" si="1454"/>
        <v>0</v>
      </c>
      <c r="DU890" s="132">
        <f t="shared" si="1455"/>
        <v>0</v>
      </c>
      <c r="DV890" s="132">
        <f t="shared" si="1456"/>
        <v>0</v>
      </c>
      <c r="DW890" s="132">
        <f t="shared" si="1457"/>
        <v>0</v>
      </c>
      <c r="DX890" s="233">
        <f t="shared" si="1458"/>
        <v>0</v>
      </c>
      <c r="DY890" s="231" t="b">
        <f t="shared" si="1495"/>
        <v>0</v>
      </c>
      <c r="DZ890" s="163"/>
      <c r="EA890" s="226" t="str">
        <f t="shared" si="1496"/>
        <v/>
      </c>
      <c r="EB890" s="178" t="str">
        <f t="shared" si="1497"/>
        <v/>
      </c>
      <c r="EC890" s="178" t="str">
        <f t="shared" si="1498"/>
        <v/>
      </c>
      <c r="ED890" s="178" t="str">
        <f t="shared" si="1499"/>
        <v/>
      </c>
      <c r="EE890" s="178" t="str">
        <f t="shared" si="1500"/>
        <v/>
      </c>
      <c r="EF890" s="178" t="str">
        <f t="shared" si="1501"/>
        <v/>
      </c>
      <c r="EG890" s="178" t="str">
        <f t="shared" si="1502"/>
        <v/>
      </c>
      <c r="EH890" s="178" t="str">
        <f t="shared" si="1503"/>
        <v/>
      </c>
      <c r="EI890" s="178" t="str">
        <f t="shared" si="1504"/>
        <v/>
      </c>
      <c r="EJ890" s="227" t="str">
        <f t="shared" si="1505"/>
        <v/>
      </c>
      <c r="EK890" s="230" t="str">
        <f t="shared" si="1459"/>
        <v/>
      </c>
      <c r="EL890" s="177" t="str">
        <f t="shared" si="1460"/>
        <v/>
      </c>
      <c r="EM890" s="177" t="str">
        <f t="shared" si="1461"/>
        <v/>
      </c>
      <c r="EN890" s="177" t="str">
        <f t="shared" si="1462"/>
        <v/>
      </c>
      <c r="EO890" s="177" t="str">
        <f t="shared" si="1463"/>
        <v/>
      </c>
      <c r="EP890" s="177" t="str">
        <f t="shared" si="1464"/>
        <v/>
      </c>
      <c r="EQ890" s="177" t="str">
        <f t="shared" si="1465"/>
        <v/>
      </c>
      <c r="ER890" s="177" t="str">
        <f t="shared" si="1466"/>
        <v/>
      </c>
      <c r="ES890" s="177" t="str">
        <f t="shared" si="1467"/>
        <v/>
      </c>
      <c r="ET890" s="177" t="str">
        <f t="shared" si="1468"/>
        <v/>
      </c>
      <c r="EU890" s="229" t="e">
        <f t="shared" si="1469"/>
        <v>#VALUE!</v>
      </c>
      <c r="EV890" s="27" t="e">
        <f t="shared" si="1470"/>
        <v>#VALUE!</v>
      </c>
      <c r="EW890" s="27" t="e">
        <f t="shared" si="1471"/>
        <v>#VALUE!</v>
      </c>
      <c r="EX890" s="28" t="e">
        <f t="shared" si="1472"/>
        <v>#VALUE!</v>
      </c>
      <c r="EY890" s="28" t="e">
        <f t="shared" si="1473"/>
        <v>#VALUE!</v>
      </c>
      <c r="EZ890" s="28" t="b">
        <f t="shared" si="1474"/>
        <v>0</v>
      </c>
      <c r="FA890" s="176" t="str">
        <f t="shared" si="1475"/>
        <v/>
      </c>
      <c r="FB890" s="27" t="e" cm="1">
        <f t="array" aca="1" ref="FB890" ca="1">TEXT(RIGHT(10-RIGHT(SUM(INDEX(1*(MID(MID(C890,1,1)*2,ROW(INDIRECT("1:"&amp;LEN(MID(C890,1,1)*2))),1)),,))+MID(C890,2,1)+
SUM(INDEX(1*(MID(MID(C890,3,1)*2,ROW(INDIRECT("1:"&amp;LEN(MID(C890,3,1)*2))),1)),,))+MID(C890,4,1)+
SUM(INDEX(1*(MID(MID(C890,5,1)*2,ROW(INDIRECT("1:"&amp;LEN(MID(C890,5,1)*2))),1)),,))+MID(C890,6,1)+
SUM(INDEX(1*(MID(MID(C890,8,1)*2,ROW(INDIRECT("1:"&amp;LEN(MID(C890,8,1)*2))),1)),,))+MID(C890,9,1)+
SUM(INDEX(1*(MID(MID(C890,10,1)*2,ROW(INDIRECT("1:"&amp;LEN(MID(C890,10,1)*2))),1)),,)),1),1),"0")</f>
        <v>#VALUE!</v>
      </c>
      <c r="FC890" s="27" t="str">
        <f t="shared" si="1476"/>
        <v/>
      </c>
      <c r="FD890" s="29" t="b">
        <f t="shared" si="1477"/>
        <v>0</v>
      </c>
      <c r="FE890" s="112" t="b">
        <f>IFERROR(MATCH(D890,'Avtal för korttidsarbete'!$G$13:$G$1012,0),TRUE)</f>
        <v>1</v>
      </c>
      <c r="FF890" s="112" t="b">
        <f t="shared" si="1506"/>
        <v>0</v>
      </c>
      <c r="FG890" s="113" t="str" cm="1">
        <f t="array" ref="FG890">IF(FE890=TRUE,"x",INDEX('Avtal för korttidsarbete'!$E$13:$E$1012,$FE890))</f>
        <v>x</v>
      </c>
      <c r="FH890" s="113" t="str" cm="1">
        <f t="array" ref="FH890">IF(FE890=TRUE,"x",INDEX('Avtal för korttidsarbete'!$F$13:$F$1012,$FE890))</f>
        <v>x</v>
      </c>
      <c r="FI890" s="112" t="b">
        <f t="shared" si="1507"/>
        <v>0</v>
      </c>
      <c r="FJ890" s="135">
        <f t="shared" si="1508"/>
        <v>44166</v>
      </c>
      <c r="FK890" s="135">
        <f t="shared" si="1509"/>
        <v>44377</v>
      </c>
      <c r="FL890" s="112" t="b">
        <f t="shared" si="1510"/>
        <v>0</v>
      </c>
      <c r="FM890" s="113">
        <f t="shared" si="1511"/>
        <v>44166</v>
      </c>
      <c r="FN890" s="135">
        <f t="shared" si="1512"/>
        <v>44377</v>
      </c>
      <c r="FO890" s="148" t="b">
        <f>IFERROR(INDEX('Avtal för korttidsarbete'!R:R,MATCH(D890,'Avtal för korttidsarbete'!$G:$G,0)),TRUE)</f>
        <v>1</v>
      </c>
      <c r="FP890" s="135" t="str">
        <f>IF(FO890,"-",INDEX('Avtal för korttidsarbete'!$D:$D,MATCH(D890,'Avtal för korttidsarbete'!$G:$G,0)))</f>
        <v>-</v>
      </c>
      <c r="FQ890" s="113" t="b">
        <f>IFERROR(G890&gt;INDEX(Uppsägningar!E:E,MATCH(C890,Uppsägningar!C:C,0)),FALSE)</f>
        <v>0</v>
      </c>
    </row>
    <row r="891" spans="1:173" x14ac:dyDescent="0.25">
      <c r="A891" s="19">
        <v>875</v>
      </c>
      <c r="B891" s="20"/>
      <c r="C891" s="183"/>
      <c r="D891" s="66"/>
      <c r="E891" s="212">
        <f>IFERROR(INDEX(Admin!$C$7:$C$10,MATCH(FP891,TblNivåValTExt,0)),0)</f>
        <v>0</v>
      </c>
      <c r="F891" s="1"/>
      <c r="G891" s="1"/>
      <c r="H891" s="78"/>
      <c r="I891" s="181"/>
      <c r="J891" s="181"/>
      <c r="K891" s="182"/>
      <c r="L891" s="182"/>
      <c r="M891" s="181"/>
      <c r="N891" s="181"/>
      <c r="O891" s="181"/>
      <c r="P891" s="182"/>
      <c r="Q891" s="182"/>
      <c r="R891" s="181"/>
      <c r="S891" s="181"/>
      <c r="T891" s="181"/>
      <c r="U891" s="182"/>
      <c r="V891" s="182"/>
      <c r="W891" s="181"/>
      <c r="X891" s="181"/>
      <c r="Y891" s="181"/>
      <c r="Z891" s="182"/>
      <c r="AA891" s="182"/>
      <c r="AB891" s="181"/>
      <c r="AC891" s="181"/>
      <c r="AD891" s="181"/>
      <c r="AE891" s="182"/>
      <c r="AF891" s="182"/>
      <c r="AG891" s="181"/>
      <c r="AH891" s="181"/>
      <c r="AI891" s="181"/>
      <c r="AJ891" s="182"/>
      <c r="AK891" s="182"/>
      <c r="AL891" s="181"/>
      <c r="AM891" s="181"/>
      <c r="AN891" s="181"/>
      <c r="AO891" s="182"/>
      <c r="AP891" s="182"/>
      <c r="AQ891" s="181"/>
      <c r="AR891" s="181"/>
      <c r="AS891" s="181"/>
      <c r="AT891" s="182"/>
      <c r="AU891" s="182"/>
      <c r="AV891" s="181"/>
      <c r="AW891" s="181"/>
      <c r="AX891" s="181"/>
      <c r="AY891" s="182"/>
      <c r="AZ891" s="182"/>
      <c r="BA891" s="181"/>
      <c r="BB891" s="181"/>
      <c r="BC891" s="181"/>
      <c r="BD891" s="182"/>
      <c r="BE891" s="182"/>
      <c r="BF891" s="181"/>
      <c r="BG891" s="180">
        <f t="shared" si="1478"/>
        <v>0</v>
      </c>
      <c r="BH891" s="116" t="str">
        <f t="shared" si="1479"/>
        <v/>
      </c>
      <c r="BI891" s="80" t="b">
        <f t="shared" si="1427"/>
        <v>0</v>
      </c>
      <c r="BJ891" s="80" t="str">
        <f t="shared" si="1428"/>
        <v/>
      </c>
      <c r="BK891" s="80" t="b">
        <f t="shared" si="1480"/>
        <v>0</v>
      </c>
      <c r="BL891" s="13" t="str">
        <f t="shared" si="1429"/>
        <v/>
      </c>
      <c r="BM891" s="13" t="b">
        <f t="shared" si="1481"/>
        <v>0</v>
      </c>
      <c r="BN891" s="35" t="str">
        <f t="shared" si="1430"/>
        <v/>
      </c>
      <c r="BO891" s="13" t="b">
        <f t="shared" si="1431"/>
        <v>0</v>
      </c>
      <c r="BP891" s="35" t="str">
        <f t="shared" si="1432"/>
        <v/>
      </c>
      <c r="BQ891" s="13" t="b">
        <f t="shared" si="1433"/>
        <v>0</v>
      </c>
      <c r="BR891" s="35" t="str">
        <f t="shared" si="1434"/>
        <v/>
      </c>
      <c r="BS891" s="35" t="b">
        <f t="shared" si="1435"/>
        <v>0</v>
      </c>
      <c r="BT891" s="35" t="str">
        <f t="shared" si="1436"/>
        <v/>
      </c>
      <c r="BU891" s="35" t="b">
        <f t="shared" si="1437"/>
        <v>0</v>
      </c>
      <c r="BV891" s="35" t="str">
        <f t="shared" si="1438"/>
        <v/>
      </c>
      <c r="BW891" s="13" t="b">
        <f t="shared" si="1513"/>
        <v>0</v>
      </c>
      <c r="BX891" s="35" t="str">
        <f t="shared" si="1439"/>
        <v/>
      </c>
      <c r="BY891" s="265" t="b">
        <f t="shared" si="1482"/>
        <v>0</v>
      </c>
      <c r="BZ891" s="35" t="str">
        <f t="shared" si="1440"/>
        <v/>
      </c>
      <c r="CA891" s="265" t="b">
        <f t="shared" si="1483"/>
        <v>0</v>
      </c>
      <c r="CB891" s="35" t="str">
        <f t="shared" si="1441"/>
        <v/>
      </c>
      <c r="CC891" s="272" t="b">
        <f t="shared" si="1484"/>
        <v>0</v>
      </c>
      <c r="CD891" s="35" t="str">
        <f t="shared" si="1442"/>
        <v/>
      </c>
      <c r="CE891" s="13" t="b">
        <f t="shared" si="1443"/>
        <v>0</v>
      </c>
      <c r="CF891" s="35" t="str">
        <f t="shared" si="1444"/>
        <v/>
      </c>
      <c r="CG891" s="179">
        <f t="shared" si="1445"/>
        <v>0</v>
      </c>
      <c r="CH891" s="179">
        <f t="shared" si="1446"/>
        <v>0</v>
      </c>
      <c r="CI891" s="218">
        <f t="shared" si="1485"/>
        <v>0</v>
      </c>
      <c r="CJ891" s="218">
        <f t="shared" si="1486"/>
        <v>0</v>
      </c>
      <c r="CK891" s="218">
        <f t="shared" si="1487"/>
        <v>0</v>
      </c>
      <c r="CL891" s="218">
        <f t="shared" si="1488"/>
        <v>0</v>
      </c>
      <c r="CM891" s="218">
        <f t="shared" si="1489"/>
        <v>0</v>
      </c>
      <c r="CN891" s="218">
        <f t="shared" si="1490"/>
        <v>0</v>
      </c>
      <c r="CO891" s="218">
        <f t="shared" si="1491"/>
        <v>0</v>
      </c>
      <c r="CP891" s="218">
        <f t="shared" si="1492"/>
        <v>0</v>
      </c>
      <c r="CQ891" s="218">
        <f t="shared" si="1493"/>
        <v>0</v>
      </c>
      <c r="CR891" s="218">
        <f t="shared" si="1494"/>
        <v>0</v>
      </c>
      <c r="CS891" s="14">
        <f t="shared" si="1447"/>
        <v>0</v>
      </c>
      <c r="CT891" s="236">
        <f t="shared" si="1448"/>
        <v>0</v>
      </c>
      <c r="CU891" s="237">
        <f t="shared" si="1520"/>
        <v>0</v>
      </c>
      <c r="CV891" s="16">
        <f t="shared" si="1520"/>
        <v>0</v>
      </c>
      <c r="CW891" s="16">
        <f t="shared" si="1520"/>
        <v>0</v>
      </c>
      <c r="CX891" s="16">
        <f t="shared" si="1520"/>
        <v>0</v>
      </c>
      <c r="CY891" s="16">
        <f t="shared" si="1520"/>
        <v>0</v>
      </c>
      <c r="CZ891" s="16">
        <f t="shared" si="1520"/>
        <v>0</v>
      </c>
      <c r="DA891" s="16">
        <f t="shared" si="1520"/>
        <v>0</v>
      </c>
      <c r="DB891" s="16">
        <f t="shared" si="1520"/>
        <v>0</v>
      </c>
      <c r="DC891" s="16">
        <f t="shared" si="1520"/>
        <v>0</v>
      </c>
      <c r="DD891" s="238">
        <f t="shared" si="1520"/>
        <v>0</v>
      </c>
      <c r="DE891" s="232">
        <f t="shared" si="1521"/>
        <v>0</v>
      </c>
      <c r="DF891" s="132">
        <f t="shared" si="1521"/>
        <v>0</v>
      </c>
      <c r="DG891" s="132">
        <f t="shared" si="1521"/>
        <v>0</v>
      </c>
      <c r="DH891" s="132">
        <f t="shared" si="1521"/>
        <v>0</v>
      </c>
      <c r="DI891" s="132">
        <f t="shared" si="1521"/>
        <v>0</v>
      </c>
      <c r="DJ891" s="132">
        <f t="shared" si="1521"/>
        <v>0</v>
      </c>
      <c r="DK891" s="132">
        <f t="shared" si="1521"/>
        <v>0</v>
      </c>
      <c r="DL891" s="132">
        <f t="shared" si="1521"/>
        <v>0</v>
      </c>
      <c r="DM891" s="132">
        <f t="shared" si="1521"/>
        <v>0</v>
      </c>
      <c r="DN891" s="233">
        <f t="shared" si="1521"/>
        <v>0</v>
      </c>
      <c r="DO891" s="232">
        <f t="shared" si="1449"/>
        <v>0</v>
      </c>
      <c r="DP891" s="132">
        <f t="shared" si="1450"/>
        <v>0</v>
      </c>
      <c r="DQ891" s="132">
        <f t="shared" si="1451"/>
        <v>0</v>
      </c>
      <c r="DR891" s="132">
        <f t="shared" si="1452"/>
        <v>0</v>
      </c>
      <c r="DS891" s="132">
        <f t="shared" si="1453"/>
        <v>0</v>
      </c>
      <c r="DT891" s="132">
        <f t="shared" si="1454"/>
        <v>0</v>
      </c>
      <c r="DU891" s="132">
        <f t="shared" si="1455"/>
        <v>0</v>
      </c>
      <c r="DV891" s="132">
        <f t="shared" si="1456"/>
        <v>0</v>
      </c>
      <c r="DW891" s="132">
        <f t="shared" si="1457"/>
        <v>0</v>
      </c>
      <c r="DX891" s="233">
        <f t="shared" si="1458"/>
        <v>0</v>
      </c>
      <c r="DY891" s="231" t="b">
        <f t="shared" si="1495"/>
        <v>0</v>
      </c>
      <c r="DZ891" s="163"/>
      <c r="EA891" s="226" t="str">
        <f t="shared" si="1496"/>
        <v/>
      </c>
      <c r="EB891" s="178" t="str">
        <f t="shared" si="1497"/>
        <v/>
      </c>
      <c r="EC891" s="178" t="str">
        <f t="shared" si="1498"/>
        <v/>
      </c>
      <c r="ED891" s="178" t="str">
        <f t="shared" si="1499"/>
        <v/>
      </c>
      <c r="EE891" s="178" t="str">
        <f t="shared" si="1500"/>
        <v/>
      </c>
      <c r="EF891" s="178" t="str">
        <f t="shared" si="1501"/>
        <v/>
      </c>
      <c r="EG891" s="178" t="str">
        <f t="shared" si="1502"/>
        <v/>
      </c>
      <c r="EH891" s="178" t="str">
        <f t="shared" si="1503"/>
        <v/>
      </c>
      <c r="EI891" s="178" t="str">
        <f t="shared" si="1504"/>
        <v/>
      </c>
      <c r="EJ891" s="227" t="str">
        <f t="shared" si="1505"/>
        <v/>
      </c>
      <c r="EK891" s="230" t="str">
        <f t="shared" si="1459"/>
        <v/>
      </c>
      <c r="EL891" s="177" t="str">
        <f t="shared" si="1460"/>
        <v/>
      </c>
      <c r="EM891" s="177" t="str">
        <f t="shared" si="1461"/>
        <v/>
      </c>
      <c r="EN891" s="177" t="str">
        <f t="shared" si="1462"/>
        <v/>
      </c>
      <c r="EO891" s="177" t="str">
        <f t="shared" si="1463"/>
        <v/>
      </c>
      <c r="EP891" s="177" t="str">
        <f t="shared" si="1464"/>
        <v/>
      </c>
      <c r="EQ891" s="177" t="str">
        <f t="shared" si="1465"/>
        <v/>
      </c>
      <c r="ER891" s="177" t="str">
        <f t="shared" si="1466"/>
        <v/>
      </c>
      <c r="ES891" s="177" t="str">
        <f t="shared" si="1467"/>
        <v/>
      </c>
      <c r="ET891" s="177" t="str">
        <f t="shared" si="1468"/>
        <v/>
      </c>
      <c r="EU891" s="229" t="e">
        <f t="shared" si="1469"/>
        <v>#VALUE!</v>
      </c>
      <c r="EV891" s="27" t="e">
        <f t="shared" si="1470"/>
        <v>#VALUE!</v>
      </c>
      <c r="EW891" s="27" t="e">
        <f t="shared" si="1471"/>
        <v>#VALUE!</v>
      </c>
      <c r="EX891" s="28" t="e">
        <f t="shared" si="1472"/>
        <v>#VALUE!</v>
      </c>
      <c r="EY891" s="28" t="e">
        <f t="shared" si="1473"/>
        <v>#VALUE!</v>
      </c>
      <c r="EZ891" s="28" t="b">
        <f t="shared" si="1474"/>
        <v>0</v>
      </c>
      <c r="FA891" s="176" t="str">
        <f t="shared" si="1475"/>
        <v/>
      </c>
      <c r="FB891" s="27" t="e" cm="1">
        <f t="array" aca="1" ref="FB891" ca="1">TEXT(RIGHT(10-RIGHT(SUM(INDEX(1*(MID(MID(C891,1,1)*2,ROW(INDIRECT("1:"&amp;LEN(MID(C891,1,1)*2))),1)),,))+MID(C891,2,1)+
SUM(INDEX(1*(MID(MID(C891,3,1)*2,ROW(INDIRECT("1:"&amp;LEN(MID(C891,3,1)*2))),1)),,))+MID(C891,4,1)+
SUM(INDEX(1*(MID(MID(C891,5,1)*2,ROW(INDIRECT("1:"&amp;LEN(MID(C891,5,1)*2))),1)),,))+MID(C891,6,1)+
SUM(INDEX(1*(MID(MID(C891,8,1)*2,ROW(INDIRECT("1:"&amp;LEN(MID(C891,8,1)*2))),1)),,))+MID(C891,9,1)+
SUM(INDEX(1*(MID(MID(C891,10,1)*2,ROW(INDIRECT("1:"&amp;LEN(MID(C891,10,1)*2))),1)),,)),1),1),"0")</f>
        <v>#VALUE!</v>
      </c>
      <c r="FC891" s="27" t="str">
        <f t="shared" si="1476"/>
        <v/>
      </c>
      <c r="FD891" s="29" t="b">
        <f t="shared" si="1477"/>
        <v>0</v>
      </c>
      <c r="FE891" s="112" t="b">
        <f>IFERROR(MATCH(D891,'Avtal för korttidsarbete'!$G$13:$G$1012,0),TRUE)</f>
        <v>1</v>
      </c>
      <c r="FF891" s="112" t="b">
        <f t="shared" si="1506"/>
        <v>0</v>
      </c>
      <c r="FG891" s="113" t="str" cm="1">
        <f t="array" ref="FG891">IF(FE891=TRUE,"x",INDEX('Avtal för korttidsarbete'!$E$13:$E$1012,$FE891))</f>
        <v>x</v>
      </c>
      <c r="FH891" s="113" t="str" cm="1">
        <f t="array" ref="FH891">IF(FE891=TRUE,"x",INDEX('Avtal för korttidsarbete'!$F$13:$F$1012,$FE891))</f>
        <v>x</v>
      </c>
      <c r="FI891" s="112" t="b">
        <f t="shared" si="1507"/>
        <v>0</v>
      </c>
      <c r="FJ891" s="135">
        <f t="shared" si="1508"/>
        <v>44166</v>
      </c>
      <c r="FK891" s="135">
        <f t="shared" si="1509"/>
        <v>44377</v>
      </c>
      <c r="FL891" s="112" t="b">
        <f t="shared" si="1510"/>
        <v>0</v>
      </c>
      <c r="FM891" s="113">
        <f t="shared" si="1511"/>
        <v>44166</v>
      </c>
      <c r="FN891" s="135">
        <f t="shared" si="1512"/>
        <v>44377</v>
      </c>
      <c r="FO891" s="148" t="b">
        <f>IFERROR(INDEX('Avtal för korttidsarbete'!R:R,MATCH(D891,'Avtal för korttidsarbete'!$G:$G,0)),TRUE)</f>
        <v>1</v>
      </c>
      <c r="FP891" s="135" t="str">
        <f>IF(FO891,"-",INDEX('Avtal för korttidsarbete'!$D:$D,MATCH(D891,'Avtal för korttidsarbete'!$G:$G,0)))</f>
        <v>-</v>
      </c>
      <c r="FQ891" s="113" t="b">
        <f>IFERROR(G891&gt;INDEX(Uppsägningar!E:E,MATCH(C891,Uppsägningar!C:C,0)),FALSE)</f>
        <v>0</v>
      </c>
    </row>
    <row r="892" spans="1:173" x14ac:dyDescent="0.25">
      <c r="A892" s="19">
        <v>876</v>
      </c>
      <c r="B892" s="20"/>
      <c r="C892" s="183"/>
      <c r="D892" s="66"/>
      <c r="E892" s="212">
        <f>IFERROR(INDEX(Admin!$C$7:$C$10,MATCH(FP892,TblNivåValTExt,0)),0)</f>
        <v>0</v>
      </c>
      <c r="F892" s="1"/>
      <c r="G892" s="1"/>
      <c r="H892" s="78"/>
      <c r="I892" s="181"/>
      <c r="J892" s="181"/>
      <c r="K892" s="182"/>
      <c r="L892" s="182"/>
      <c r="M892" s="181"/>
      <c r="N892" s="181"/>
      <c r="O892" s="181"/>
      <c r="P892" s="182"/>
      <c r="Q892" s="182"/>
      <c r="R892" s="181"/>
      <c r="S892" s="181"/>
      <c r="T892" s="181"/>
      <c r="U892" s="182"/>
      <c r="V892" s="182"/>
      <c r="W892" s="181"/>
      <c r="X892" s="181"/>
      <c r="Y892" s="181"/>
      <c r="Z892" s="182"/>
      <c r="AA892" s="182"/>
      <c r="AB892" s="181"/>
      <c r="AC892" s="181"/>
      <c r="AD892" s="181"/>
      <c r="AE892" s="182"/>
      <c r="AF892" s="182"/>
      <c r="AG892" s="181"/>
      <c r="AH892" s="181"/>
      <c r="AI892" s="181"/>
      <c r="AJ892" s="182"/>
      <c r="AK892" s="182"/>
      <c r="AL892" s="181"/>
      <c r="AM892" s="181"/>
      <c r="AN892" s="181"/>
      <c r="AO892" s="182"/>
      <c r="AP892" s="182"/>
      <c r="AQ892" s="181"/>
      <c r="AR892" s="181"/>
      <c r="AS892" s="181"/>
      <c r="AT892" s="182"/>
      <c r="AU892" s="182"/>
      <c r="AV892" s="181"/>
      <c r="AW892" s="181"/>
      <c r="AX892" s="181"/>
      <c r="AY892" s="182"/>
      <c r="AZ892" s="182"/>
      <c r="BA892" s="181"/>
      <c r="BB892" s="181"/>
      <c r="BC892" s="181"/>
      <c r="BD892" s="182"/>
      <c r="BE892" s="182"/>
      <c r="BF892" s="181"/>
      <c r="BG892" s="180">
        <f t="shared" si="1478"/>
        <v>0</v>
      </c>
      <c r="BH892" s="116" t="str">
        <f t="shared" si="1479"/>
        <v/>
      </c>
      <c r="BI892" s="80" t="b">
        <f t="shared" si="1427"/>
        <v>0</v>
      </c>
      <c r="BJ892" s="80" t="str">
        <f t="shared" si="1428"/>
        <v/>
      </c>
      <c r="BK892" s="80" t="b">
        <f t="shared" si="1480"/>
        <v>0</v>
      </c>
      <c r="BL892" s="13" t="str">
        <f t="shared" si="1429"/>
        <v/>
      </c>
      <c r="BM892" s="13" t="b">
        <f t="shared" si="1481"/>
        <v>0</v>
      </c>
      <c r="BN892" s="35" t="str">
        <f t="shared" si="1430"/>
        <v/>
      </c>
      <c r="BO892" s="13" t="b">
        <f t="shared" si="1431"/>
        <v>0</v>
      </c>
      <c r="BP892" s="35" t="str">
        <f t="shared" si="1432"/>
        <v/>
      </c>
      <c r="BQ892" s="13" t="b">
        <f t="shared" si="1433"/>
        <v>0</v>
      </c>
      <c r="BR892" s="35" t="str">
        <f t="shared" si="1434"/>
        <v/>
      </c>
      <c r="BS892" s="35" t="b">
        <f t="shared" si="1435"/>
        <v>0</v>
      </c>
      <c r="BT892" s="35" t="str">
        <f t="shared" si="1436"/>
        <v/>
      </c>
      <c r="BU892" s="35" t="b">
        <f t="shared" si="1437"/>
        <v>0</v>
      </c>
      <c r="BV892" s="35" t="str">
        <f t="shared" si="1438"/>
        <v/>
      </c>
      <c r="BW892" s="13" t="b">
        <f t="shared" si="1513"/>
        <v>0</v>
      </c>
      <c r="BX892" s="35" t="str">
        <f t="shared" si="1439"/>
        <v/>
      </c>
      <c r="BY892" s="265" t="b">
        <f t="shared" si="1482"/>
        <v>0</v>
      </c>
      <c r="BZ892" s="35" t="str">
        <f t="shared" si="1440"/>
        <v/>
      </c>
      <c r="CA892" s="265" t="b">
        <f t="shared" si="1483"/>
        <v>0</v>
      </c>
      <c r="CB892" s="35" t="str">
        <f t="shared" si="1441"/>
        <v/>
      </c>
      <c r="CC892" s="272" t="b">
        <f t="shared" si="1484"/>
        <v>0</v>
      </c>
      <c r="CD892" s="35" t="str">
        <f t="shared" si="1442"/>
        <v/>
      </c>
      <c r="CE892" s="13" t="b">
        <f t="shared" si="1443"/>
        <v>0</v>
      </c>
      <c r="CF892" s="35" t="str">
        <f t="shared" si="1444"/>
        <v/>
      </c>
      <c r="CG892" s="179">
        <f t="shared" si="1445"/>
        <v>0</v>
      </c>
      <c r="CH892" s="179">
        <f t="shared" si="1446"/>
        <v>0</v>
      </c>
      <c r="CI892" s="218">
        <f t="shared" si="1485"/>
        <v>0</v>
      </c>
      <c r="CJ892" s="218">
        <f t="shared" si="1486"/>
        <v>0</v>
      </c>
      <c r="CK892" s="218">
        <f t="shared" si="1487"/>
        <v>0</v>
      </c>
      <c r="CL892" s="218">
        <f t="shared" si="1488"/>
        <v>0</v>
      </c>
      <c r="CM892" s="218">
        <f t="shared" si="1489"/>
        <v>0</v>
      </c>
      <c r="CN892" s="218">
        <f t="shared" si="1490"/>
        <v>0</v>
      </c>
      <c r="CO892" s="218">
        <f t="shared" si="1491"/>
        <v>0</v>
      </c>
      <c r="CP892" s="218">
        <f t="shared" si="1492"/>
        <v>0</v>
      </c>
      <c r="CQ892" s="218">
        <f t="shared" si="1493"/>
        <v>0</v>
      </c>
      <c r="CR892" s="218">
        <f t="shared" si="1494"/>
        <v>0</v>
      </c>
      <c r="CS892" s="14">
        <f t="shared" si="1447"/>
        <v>0</v>
      </c>
      <c r="CT892" s="236">
        <f t="shared" si="1448"/>
        <v>0</v>
      </c>
      <c r="CU892" s="237">
        <f t="shared" si="1520"/>
        <v>0</v>
      </c>
      <c r="CV892" s="16">
        <f t="shared" si="1520"/>
        <v>0</v>
      </c>
      <c r="CW892" s="16">
        <f t="shared" si="1520"/>
        <v>0</v>
      </c>
      <c r="CX892" s="16">
        <f t="shared" si="1520"/>
        <v>0</v>
      </c>
      <c r="CY892" s="16">
        <f t="shared" si="1520"/>
        <v>0</v>
      </c>
      <c r="CZ892" s="16">
        <f t="shared" si="1520"/>
        <v>0</v>
      </c>
      <c r="DA892" s="16">
        <f t="shared" si="1520"/>
        <v>0</v>
      </c>
      <c r="DB892" s="16">
        <f t="shared" si="1520"/>
        <v>0</v>
      </c>
      <c r="DC892" s="16">
        <f t="shared" si="1520"/>
        <v>0</v>
      </c>
      <c r="DD892" s="238">
        <f t="shared" si="1520"/>
        <v>0</v>
      </c>
      <c r="DE892" s="232">
        <f t="shared" si="1521"/>
        <v>0</v>
      </c>
      <c r="DF892" s="132">
        <f t="shared" si="1521"/>
        <v>0</v>
      </c>
      <c r="DG892" s="132">
        <f t="shared" si="1521"/>
        <v>0</v>
      </c>
      <c r="DH892" s="132">
        <f t="shared" si="1521"/>
        <v>0</v>
      </c>
      <c r="DI892" s="132">
        <f t="shared" si="1521"/>
        <v>0</v>
      </c>
      <c r="DJ892" s="132">
        <f t="shared" si="1521"/>
        <v>0</v>
      </c>
      <c r="DK892" s="132">
        <f t="shared" si="1521"/>
        <v>0</v>
      </c>
      <c r="DL892" s="132">
        <f t="shared" si="1521"/>
        <v>0</v>
      </c>
      <c r="DM892" s="132">
        <f t="shared" si="1521"/>
        <v>0</v>
      </c>
      <c r="DN892" s="233">
        <f t="shared" si="1521"/>
        <v>0</v>
      </c>
      <c r="DO892" s="232">
        <f t="shared" si="1449"/>
        <v>0</v>
      </c>
      <c r="DP892" s="132">
        <f t="shared" si="1450"/>
        <v>0</v>
      </c>
      <c r="DQ892" s="132">
        <f t="shared" si="1451"/>
        <v>0</v>
      </c>
      <c r="DR892" s="132">
        <f t="shared" si="1452"/>
        <v>0</v>
      </c>
      <c r="DS892" s="132">
        <f t="shared" si="1453"/>
        <v>0</v>
      </c>
      <c r="DT892" s="132">
        <f t="shared" si="1454"/>
        <v>0</v>
      </c>
      <c r="DU892" s="132">
        <f t="shared" si="1455"/>
        <v>0</v>
      </c>
      <c r="DV892" s="132">
        <f t="shared" si="1456"/>
        <v>0</v>
      </c>
      <c r="DW892" s="132">
        <f t="shared" si="1457"/>
        <v>0</v>
      </c>
      <c r="DX892" s="233">
        <f t="shared" si="1458"/>
        <v>0</v>
      </c>
      <c r="DY892" s="231" t="b">
        <f t="shared" si="1495"/>
        <v>0</v>
      </c>
      <c r="DZ892" s="163"/>
      <c r="EA892" s="226" t="str">
        <f t="shared" si="1496"/>
        <v/>
      </c>
      <c r="EB892" s="178" t="str">
        <f t="shared" si="1497"/>
        <v/>
      </c>
      <c r="EC892" s="178" t="str">
        <f t="shared" si="1498"/>
        <v/>
      </c>
      <c r="ED892" s="178" t="str">
        <f t="shared" si="1499"/>
        <v/>
      </c>
      <c r="EE892" s="178" t="str">
        <f t="shared" si="1500"/>
        <v/>
      </c>
      <c r="EF892" s="178" t="str">
        <f t="shared" si="1501"/>
        <v/>
      </c>
      <c r="EG892" s="178" t="str">
        <f t="shared" si="1502"/>
        <v/>
      </c>
      <c r="EH892" s="178" t="str">
        <f t="shared" si="1503"/>
        <v/>
      </c>
      <c r="EI892" s="178" t="str">
        <f t="shared" si="1504"/>
        <v/>
      </c>
      <c r="EJ892" s="227" t="str">
        <f t="shared" si="1505"/>
        <v/>
      </c>
      <c r="EK892" s="230" t="str">
        <f t="shared" si="1459"/>
        <v/>
      </c>
      <c r="EL892" s="177" t="str">
        <f t="shared" si="1460"/>
        <v/>
      </c>
      <c r="EM892" s="177" t="str">
        <f t="shared" si="1461"/>
        <v/>
      </c>
      <c r="EN892" s="177" t="str">
        <f t="shared" si="1462"/>
        <v/>
      </c>
      <c r="EO892" s="177" t="str">
        <f t="shared" si="1463"/>
        <v/>
      </c>
      <c r="EP892" s="177" t="str">
        <f t="shared" si="1464"/>
        <v/>
      </c>
      <c r="EQ892" s="177" t="str">
        <f t="shared" si="1465"/>
        <v/>
      </c>
      <c r="ER892" s="177" t="str">
        <f t="shared" si="1466"/>
        <v/>
      </c>
      <c r="ES892" s="177" t="str">
        <f t="shared" si="1467"/>
        <v/>
      </c>
      <c r="ET892" s="177" t="str">
        <f t="shared" si="1468"/>
        <v/>
      </c>
      <c r="EU892" s="229" t="e">
        <f t="shared" si="1469"/>
        <v>#VALUE!</v>
      </c>
      <c r="EV892" s="27" t="e">
        <f t="shared" si="1470"/>
        <v>#VALUE!</v>
      </c>
      <c r="EW892" s="27" t="e">
        <f t="shared" si="1471"/>
        <v>#VALUE!</v>
      </c>
      <c r="EX892" s="28" t="e">
        <f t="shared" si="1472"/>
        <v>#VALUE!</v>
      </c>
      <c r="EY892" s="28" t="e">
        <f t="shared" si="1473"/>
        <v>#VALUE!</v>
      </c>
      <c r="EZ892" s="28" t="b">
        <f t="shared" si="1474"/>
        <v>0</v>
      </c>
      <c r="FA892" s="176" t="str">
        <f t="shared" si="1475"/>
        <v/>
      </c>
      <c r="FB892" s="27" t="e" cm="1">
        <f t="array" aca="1" ref="FB892" ca="1">TEXT(RIGHT(10-RIGHT(SUM(INDEX(1*(MID(MID(C892,1,1)*2,ROW(INDIRECT("1:"&amp;LEN(MID(C892,1,1)*2))),1)),,))+MID(C892,2,1)+
SUM(INDEX(1*(MID(MID(C892,3,1)*2,ROW(INDIRECT("1:"&amp;LEN(MID(C892,3,1)*2))),1)),,))+MID(C892,4,1)+
SUM(INDEX(1*(MID(MID(C892,5,1)*2,ROW(INDIRECT("1:"&amp;LEN(MID(C892,5,1)*2))),1)),,))+MID(C892,6,1)+
SUM(INDEX(1*(MID(MID(C892,8,1)*2,ROW(INDIRECT("1:"&amp;LEN(MID(C892,8,1)*2))),1)),,))+MID(C892,9,1)+
SUM(INDEX(1*(MID(MID(C892,10,1)*2,ROW(INDIRECT("1:"&amp;LEN(MID(C892,10,1)*2))),1)),,)),1),1),"0")</f>
        <v>#VALUE!</v>
      </c>
      <c r="FC892" s="27" t="str">
        <f t="shared" si="1476"/>
        <v/>
      </c>
      <c r="FD892" s="29" t="b">
        <f t="shared" si="1477"/>
        <v>0</v>
      </c>
      <c r="FE892" s="112" t="b">
        <f>IFERROR(MATCH(D892,'Avtal för korttidsarbete'!$G$13:$G$1012,0),TRUE)</f>
        <v>1</v>
      </c>
      <c r="FF892" s="112" t="b">
        <f t="shared" si="1506"/>
        <v>0</v>
      </c>
      <c r="FG892" s="113" t="str" cm="1">
        <f t="array" ref="FG892">IF(FE892=TRUE,"x",INDEX('Avtal för korttidsarbete'!$E$13:$E$1012,$FE892))</f>
        <v>x</v>
      </c>
      <c r="FH892" s="113" t="str" cm="1">
        <f t="array" ref="FH892">IF(FE892=TRUE,"x",INDEX('Avtal för korttidsarbete'!$F$13:$F$1012,$FE892))</f>
        <v>x</v>
      </c>
      <c r="FI892" s="112" t="b">
        <f t="shared" si="1507"/>
        <v>0</v>
      </c>
      <c r="FJ892" s="135">
        <f t="shared" si="1508"/>
        <v>44166</v>
      </c>
      <c r="FK892" s="135">
        <f t="shared" si="1509"/>
        <v>44377</v>
      </c>
      <c r="FL892" s="112" t="b">
        <f t="shared" si="1510"/>
        <v>0</v>
      </c>
      <c r="FM892" s="113">
        <f t="shared" si="1511"/>
        <v>44166</v>
      </c>
      <c r="FN892" s="135">
        <f t="shared" si="1512"/>
        <v>44377</v>
      </c>
      <c r="FO892" s="148" t="b">
        <f>IFERROR(INDEX('Avtal för korttidsarbete'!R:R,MATCH(D892,'Avtal för korttidsarbete'!$G:$G,0)),TRUE)</f>
        <v>1</v>
      </c>
      <c r="FP892" s="135" t="str">
        <f>IF(FO892,"-",INDEX('Avtal för korttidsarbete'!$D:$D,MATCH(D892,'Avtal för korttidsarbete'!$G:$G,0)))</f>
        <v>-</v>
      </c>
      <c r="FQ892" s="113" t="b">
        <f>IFERROR(G892&gt;INDEX(Uppsägningar!E:E,MATCH(C892,Uppsägningar!C:C,0)),FALSE)</f>
        <v>0</v>
      </c>
    </row>
    <row r="893" spans="1:173" x14ac:dyDescent="0.25">
      <c r="A893" s="19">
        <v>877</v>
      </c>
      <c r="B893" s="20"/>
      <c r="C893" s="183"/>
      <c r="D893" s="66"/>
      <c r="E893" s="212">
        <f>IFERROR(INDEX(Admin!$C$7:$C$10,MATCH(FP893,TblNivåValTExt,0)),0)</f>
        <v>0</v>
      </c>
      <c r="F893" s="1"/>
      <c r="G893" s="1"/>
      <c r="H893" s="78"/>
      <c r="I893" s="181"/>
      <c r="J893" s="181"/>
      <c r="K893" s="182"/>
      <c r="L893" s="182"/>
      <c r="M893" s="181"/>
      <c r="N893" s="181"/>
      <c r="O893" s="181"/>
      <c r="P893" s="182"/>
      <c r="Q893" s="182"/>
      <c r="R893" s="181"/>
      <c r="S893" s="181"/>
      <c r="T893" s="181"/>
      <c r="U893" s="182"/>
      <c r="V893" s="182"/>
      <c r="W893" s="181"/>
      <c r="X893" s="181"/>
      <c r="Y893" s="181"/>
      <c r="Z893" s="182"/>
      <c r="AA893" s="182"/>
      <c r="AB893" s="181"/>
      <c r="AC893" s="181"/>
      <c r="AD893" s="181"/>
      <c r="AE893" s="182"/>
      <c r="AF893" s="182"/>
      <c r="AG893" s="181"/>
      <c r="AH893" s="181"/>
      <c r="AI893" s="181"/>
      <c r="AJ893" s="182"/>
      <c r="AK893" s="182"/>
      <c r="AL893" s="181"/>
      <c r="AM893" s="181"/>
      <c r="AN893" s="181"/>
      <c r="AO893" s="182"/>
      <c r="AP893" s="182"/>
      <c r="AQ893" s="181"/>
      <c r="AR893" s="181"/>
      <c r="AS893" s="181"/>
      <c r="AT893" s="182"/>
      <c r="AU893" s="182"/>
      <c r="AV893" s="181"/>
      <c r="AW893" s="181"/>
      <c r="AX893" s="181"/>
      <c r="AY893" s="182"/>
      <c r="AZ893" s="182"/>
      <c r="BA893" s="181"/>
      <c r="BB893" s="181"/>
      <c r="BC893" s="181"/>
      <c r="BD893" s="182"/>
      <c r="BE893" s="182"/>
      <c r="BF893" s="181"/>
      <c r="BG893" s="180">
        <f t="shared" si="1478"/>
        <v>0</v>
      </c>
      <c r="BH893" s="116" t="str">
        <f t="shared" si="1479"/>
        <v/>
      </c>
      <c r="BI893" s="80" t="b">
        <f t="shared" si="1427"/>
        <v>0</v>
      </c>
      <c r="BJ893" s="80" t="str">
        <f t="shared" si="1428"/>
        <v/>
      </c>
      <c r="BK893" s="80" t="b">
        <f t="shared" si="1480"/>
        <v>0</v>
      </c>
      <c r="BL893" s="13" t="str">
        <f t="shared" si="1429"/>
        <v/>
      </c>
      <c r="BM893" s="13" t="b">
        <f t="shared" si="1481"/>
        <v>0</v>
      </c>
      <c r="BN893" s="35" t="str">
        <f t="shared" si="1430"/>
        <v/>
      </c>
      <c r="BO893" s="13" t="b">
        <f t="shared" si="1431"/>
        <v>0</v>
      </c>
      <c r="BP893" s="35" t="str">
        <f t="shared" si="1432"/>
        <v/>
      </c>
      <c r="BQ893" s="13" t="b">
        <f t="shared" si="1433"/>
        <v>0</v>
      </c>
      <c r="BR893" s="35" t="str">
        <f t="shared" si="1434"/>
        <v/>
      </c>
      <c r="BS893" s="35" t="b">
        <f t="shared" si="1435"/>
        <v>0</v>
      </c>
      <c r="BT893" s="35" t="str">
        <f t="shared" si="1436"/>
        <v/>
      </c>
      <c r="BU893" s="35" t="b">
        <f t="shared" si="1437"/>
        <v>0</v>
      </c>
      <c r="BV893" s="35" t="str">
        <f t="shared" si="1438"/>
        <v/>
      </c>
      <c r="BW893" s="13" t="b">
        <f t="shared" si="1513"/>
        <v>0</v>
      </c>
      <c r="BX893" s="35" t="str">
        <f t="shared" si="1439"/>
        <v/>
      </c>
      <c r="BY893" s="265" t="b">
        <f t="shared" si="1482"/>
        <v>0</v>
      </c>
      <c r="BZ893" s="35" t="str">
        <f t="shared" si="1440"/>
        <v/>
      </c>
      <c r="CA893" s="265" t="b">
        <f t="shared" si="1483"/>
        <v>0</v>
      </c>
      <c r="CB893" s="35" t="str">
        <f t="shared" si="1441"/>
        <v/>
      </c>
      <c r="CC893" s="272" t="b">
        <f t="shared" si="1484"/>
        <v>0</v>
      </c>
      <c r="CD893" s="35" t="str">
        <f t="shared" si="1442"/>
        <v/>
      </c>
      <c r="CE893" s="13" t="b">
        <f t="shared" si="1443"/>
        <v>0</v>
      </c>
      <c r="CF893" s="35" t="str">
        <f t="shared" si="1444"/>
        <v/>
      </c>
      <c r="CG893" s="179">
        <f t="shared" si="1445"/>
        <v>0</v>
      </c>
      <c r="CH893" s="179">
        <f t="shared" si="1446"/>
        <v>0</v>
      </c>
      <c r="CI893" s="218">
        <f t="shared" si="1485"/>
        <v>0</v>
      </c>
      <c r="CJ893" s="218">
        <f t="shared" si="1486"/>
        <v>0</v>
      </c>
      <c r="CK893" s="218">
        <f t="shared" si="1487"/>
        <v>0</v>
      </c>
      <c r="CL893" s="218">
        <f t="shared" si="1488"/>
        <v>0</v>
      </c>
      <c r="CM893" s="218">
        <f t="shared" si="1489"/>
        <v>0</v>
      </c>
      <c r="CN893" s="218">
        <f t="shared" si="1490"/>
        <v>0</v>
      </c>
      <c r="CO893" s="218">
        <f t="shared" si="1491"/>
        <v>0</v>
      </c>
      <c r="CP893" s="218">
        <f t="shared" si="1492"/>
        <v>0</v>
      </c>
      <c r="CQ893" s="218">
        <f t="shared" si="1493"/>
        <v>0</v>
      </c>
      <c r="CR893" s="218">
        <f t="shared" si="1494"/>
        <v>0</v>
      </c>
      <c r="CS893" s="14">
        <f t="shared" si="1447"/>
        <v>0</v>
      </c>
      <c r="CT893" s="236">
        <f t="shared" si="1448"/>
        <v>0</v>
      </c>
      <c r="CU893" s="237">
        <f t="shared" si="1520"/>
        <v>0</v>
      </c>
      <c r="CV893" s="16">
        <f t="shared" si="1520"/>
        <v>0</v>
      </c>
      <c r="CW893" s="16">
        <f t="shared" si="1520"/>
        <v>0</v>
      </c>
      <c r="CX893" s="16">
        <f t="shared" si="1520"/>
        <v>0</v>
      </c>
      <c r="CY893" s="16">
        <f t="shared" si="1520"/>
        <v>0</v>
      </c>
      <c r="CZ893" s="16">
        <f t="shared" si="1520"/>
        <v>0</v>
      </c>
      <c r="DA893" s="16">
        <f t="shared" si="1520"/>
        <v>0</v>
      </c>
      <c r="DB893" s="16">
        <f t="shared" si="1520"/>
        <v>0</v>
      </c>
      <c r="DC893" s="16">
        <f t="shared" si="1520"/>
        <v>0</v>
      </c>
      <c r="DD893" s="238">
        <f t="shared" si="1520"/>
        <v>0</v>
      </c>
      <c r="DE893" s="232">
        <f t="shared" si="1521"/>
        <v>0</v>
      </c>
      <c r="DF893" s="132">
        <f t="shared" si="1521"/>
        <v>0</v>
      </c>
      <c r="DG893" s="132">
        <f t="shared" si="1521"/>
        <v>0</v>
      </c>
      <c r="DH893" s="132">
        <f t="shared" si="1521"/>
        <v>0</v>
      </c>
      <c r="DI893" s="132">
        <f t="shared" si="1521"/>
        <v>0</v>
      </c>
      <c r="DJ893" s="132">
        <f t="shared" si="1521"/>
        <v>0</v>
      </c>
      <c r="DK893" s="132">
        <f t="shared" si="1521"/>
        <v>0</v>
      </c>
      <c r="DL893" s="132">
        <f t="shared" si="1521"/>
        <v>0</v>
      </c>
      <c r="DM893" s="132">
        <f t="shared" si="1521"/>
        <v>0</v>
      </c>
      <c r="DN893" s="233">
        <f t="shared" si="1521"/>
        <v>0</v>
      </c>
      <c r="DO893" s="232">
        <f t="shared" si="1449"/>
        <v>0</v>
      </c>
      <c r="DP893" s="132">
        <f t="shared" si="1450"/>
        <v>0</v>
      </c>
      <c r="DQ893" s="132">
        <f t="shared" si="1451"/>
        <v>0</v>
      </c>
      <c r="DR893" s="132">
        <f t="shared" si="1452"/>
        <v>0</v>
      </c>
      <c r="DS893" s="132">
        <f t="shared" si="1453"/>
        <v>0</v>
      </c>
      <c r="DT893" s="132">
        <f t="shared" si="1454"/>
        <v>0</v>
      </c>
      <c r="DU893" s="132">
        <f t="shared" si="1455"/>
        <v>0</v>
      </c>
      <c r="DV893" s="132">
        <f t="shared" si="1456"/>
        <v>0</v>
      </c>
      <c r="DW893" s="132">
        <f t="shared" si="1457"/>
        <v>0</v>
      </c>
      <c r="DX893" s="233">
        <f t="shared" si="1458"/>
        <v>0</v>
      </c>
      <c r="DY893" s="231" t="b">
        <f t="shared" si="1495"/>
        <v>0</v>
      </c>
      <c r="DZ893" s="163"/>
      <c r="EA893" s="226" t="str">
        <f t="shared" si="1496"/>
        <v/>
      </c>
      <c r="EB893" s="178" t="str">
        <f t="shared" si="1497"/>
        <v/>
      </c>
      <c r="EC893" s="178" t="str">
        <f t="shared" si="1498"/>
        <v/>
      </c>
      <c r="ED893" s="178" t="str">
        <f t="shared" si="1499"/>
        <v/>
      </c>
      <c r="EE893" s="178" t="str">
        <f t="shared" si="1500"/>
        <v/>
      </c>
      <c r="EF893" s="178" t="str">
        <f t="shared" si="1501"/>
        <v/>
      </c>
      <c r="EG893" s="178" t="str">
        <f t="shared" si="1502"/>
        <v/>
      </c>
      <c r="EH893" s="178" t="str">
        <f t="shared" si="1503"/>
        <v/>
      </c>
      <c r="EI893" s="178" t="str">
        <f t="shared" si="1504"/>
        <v/>
      </c>
      <c r="EJ893" s="227" t="str">
        <f t="shared" si="1505"/>
        <v/>
      </c>
      <c r="EK893" s="230" t="str">
        <f t="shared" si="1459"/>
        <v/>
      </c>
      <c r="EL893" s="177" t="str">
        <f t="shared" si="1460"/>
        <v/>
      </c>
      <c r="EM893" s="177" t="str">
        <f t="shared" si="1461"/>
        <v/>
      </c>
      <c r="EN893" s="177" t="str">
        <f t="shared" si="1462"/>
        <v/>
      </c>
      <c r="EO893" s="177" t="str">
        <f t="shared" si="1463"/>
        <v/>
      </c>
      <c r="EP893" s="177" t="str">
        <f t="shared" si="1464"/>
        <v/>
      </c>
      <c r="EQ893" s="177" t="str">
        <f t="shared" si="1465"/>
        <v/>
      </c>
      <c r="ER893" s="177" t="str">
        <f t="shared" si="1466"/>
        <v/>
      </c>
      <c r="ES893" s="177" t="str">
        <f t="shared" si="1467"/>
        <v/>
      </c>
      <c r="ET893" s="177" t="str">
        <f t="shared" si="1468"/>
        <v/>
      </c>
      <c r="EU893" s="229" t="e">
        <f t="shared" si="1469"/>
        <v>#VALUE!</v>
      </c>
      <c r="EV893" s="27" t="e">
        <f t="shared" si="1470"/>
        <v>#VALUE!</v>
      </c>
      <c r="EW893" s="27" t="e">
        <f t="shared" si="1471"/>
        <v>#VALUE!</v>
      </c>
      <c r="EX893" s="28" t="e">
        <f t="shared" si="1472"/>
        <v>#VALUE!</v>
      </c>
      <c r="EY893" s="28" t="e">
        <f t="shared" si="1473"/>
        <v>#VALUE!</v>
      </c>
      <c r="EZ893" s="28" t="b">
        <f t="shared" si="1474"/>
        <v>0</v>
      </c>
      <c r="FA893" s="176" t="str">
        <f t="shared" si="1475"/>
        <v/>
      </c>
      <c r="FB893" s="27" t="e" cm="1">
        <f t="array" aca="1" ref="FB893" ca="1">TEXT(RIGHT(10-RIGHT(SUM(INDEX(1*(MID(MID(C893,1,1)*2,ROW(INDIRECT("1:"&amp;LEN(MID(C893,1,1)*2))),1)),,))+MID(C893,2,1)+
SUM(INDEX(1*(MID(MID(C893,3,1)*2,ROW(INDIRECT("1:"&amp;LEN(MID(C893,3,1)*2))),1)),,))+MID(C893,4,1)+
SUM(INDEX(1*(MID(MID(C893,5,1)*2,ROW(INDIRECT("1:"&amp;LEN(MID(C893,5,1)*2))),1)),,))+MID(C893,6,1)+
SUM(INDEX(1*(MID(MID(C893,8,1)*2,ROW(INDIRECT("1:"&amp;LEN(MID(C893,8,1)*2))),1)),,))+MID(C893,9,1)+
SUM(INDEX(1*(MID(MID(C893,10,1)*2,ROW(INDIRECT("1:"&amp;LEN(MID(C893,10,1)*2))),1)),,)),1),1),"0")</f>
        <v>#VALUE!</v>
      </c>
      <c r="FC893" s="27" t="str">
        <f t="shared" si="1476"/>
        <v/>
      </c>
      <c r="FD893" s="29" t="b">
        <f t="shared" si="1477"/>
        <v>0</v>
      </c>
      <c r="FE893" s="112" t="b">
        <f>IFERROR(MATCH(D893,'Avtal för korttidsarbete'!$G$13:$G$1012,0),TRUE)</f>
        <v>1</v>
      </c>
      <c r="FF893" s="112" t="b">
        <f t="shared" si="1506"/>
        <v>0</v>
      </c>
      <c r="FG893" s="113" t="str" cm="1">
        <f t="array" ref="FG893">IF(FE893=TRUE,"x",INDEX('Avtal för korttidsarbete'!$E$13:$E$1012,$FE893))</f>
        <v>x</v>
      </c>
      <c r="FH893" s="113" t="str" cm="1">
        <f t="array" ref="FH893">IF(FE893=TRUE,"x",INDEX('Avtal för korttidsarbete'!$F$13:$F$1012,$FE893))</f>
        <v>x</v>
      </c>
      <c r="FI893" s="112" t="b">
        <f t="shared" si="1507"/>
        <v>0</v>
      </c>
      <c r="FJ893" s="135">
        <f t="shared" si="1508"/>
        <v>44166</v>
      </c>
      <c r="FK893" s="135">
        <f t="shared" si="1509"/>
        <v>44377</v>
      </c>
      <c r="FL893" s="112" t="b">
        <f t="shared" si="1510"/>
        <v>0</v>
      </c>
      <c r="FM893" s="113">
        <f t="shared" si="1511"/>
        <v>44166</v>
      </c>
      <c r="FN893" s="135">
        <f t="shared" si="1512"/>
        <v>44377</v>
      </c>
      <c r="FO893" s="148" t="b">
        <f>IFERROR(INDEX('Avtal för korttidsarbete'!R:R,MATCH(D893,'Avtal för korttidsarbete'!$G:$G,0)),TRUE)</f>
        <v>1</v>
      </c>
      <c r="FP893" s="135" t="str">
        <f>IF(FO893,"-",INDEX('Avtal för korttidsarbete'!$D:$D,MATCH(D893,'Avtal för korttidsarbete'!$G:$G,0)))</f>
        <v>-</v>
      </c>
      <c r="FQ893" s="113" t="b">
        <f>IFERROR(G893&gt;INDEX(Uppsägningar!E:E,MATCH(C893,Uppsägningar!C:C,0)),FALSE)</f>
        <v>0</v>
      </c>
    </row>
    <row r="894" spans="1:173" x14ac:dyDescent="0.25">
      <c r="A894" s="19">
        <v>878</v>
      </c>
      <c r="B894" s="20"/>
      <c r="C894" s="183"/>
      <c r="D894" s="66"/>
      <c r="E894" s="212">
        <f>IFERROR(INDEX(Admin!$C$7:$C$10,MATCH(FP894,TblNivåValTExt,0)),0)</f>
        <v>0</v>
      </c>
      <c r="F894" s="1"/>
      <c r="G894" s="1"/>
      <c r="H894" s="78"/>
      <c r="I894" s="181"/>
      <c r="J894" s="181"/>
      <c r="K894" s="182"/>
      <c r="L894" s="182"/>
      <c r="M894" s="181"/>
      <c r="N894" s="181"/>
      <c r="O894" s="181"/>
      <c r="P894" s="182"/>
      <c r="Q894" s="182"/>
      <c r="R894" s="181"/>
      <c r="S894" s="181"/>
      <c r="T894" s="181"/>
      <c r="U894" s="182"/>
      <c r="V894" s="182"/>
      <c r="W894" s="181"/>
      <c r="X894" s="181"/>
      <c r="Y894" s="181"/>
      <c r="Z894" s="182"/>
      <c r="AA894" s="182"/>
      <c r="AB894" s="181"/>
      <c r="AC894" s="181"/>
      <c r="AD894" s="181"/>
      <c r="AE894" s="182"/>
      <c r="AF894" s="182"/>
      <c r="AG894" s="181"/>
      <c r="AH894" s="181"/>
      <c r="AI894" s="181"/>
      <c r="AJ894" s="182"/>
      <c r="AK894" s="182"/>
      <c r="AL894" s="181"/>
      <c r="AM894" s="181"/>
      <c r="AN894" s="181"/>
      <c r="AO894" s="182"/>
      <c r="AP894" s="182"/>
      <c r="AQ894" s="181"/>
      <c r="AR894" s="181"/>
      <c r="AS894" s="181"/>
      <c r="AT894" s="182"/>
      <c r="AU894" s="182"/>
      <c r="AV894" s="181"/>
      <c r="AW894" s="181"/>
      <c r="AX894" s="181"/>
      <c r="AY894" s="182"/>
      <c r="AZ894" s="182"/>
      <c r="BA894" s="181"/>
      <c r="BB894" s="181"/>
      <c r="BC894" s="181"/>
      <c r="BD894" s="182"/>
      <c r="BE894" s="182"/>
      <c r="BF894" s="181"/>
      <c r="BG894" s="180">
        <f t="shared" si="1478"/>
        <v>0</v>
      </c>
      <c r="BH894" s="116" t="str">
        <f t="shared" si="1479"/>
        <v/>
      </c>
      <c r="BI894" s="80" t="b">
        <f t="shared" si="1427"/>
        <v>0</v>
      </c>
      <c r="BJ894" s="80" t="str">
        <f t="shared" si="1428"/>
        <v/>
      </c>
      <c r="BK894" s="80" t="b">
        <f t="shared" si="1480"/>
        <v>0</v>
      </c>
      <c r="BL894" s="13" t="str">
        <f t="shared" si="1429"/>
        <v/>
      </c>
      <c r="BM894" s="13" t="b">
        <f t="shared" si="1481"/>
        <v>0</v>
      </c>
      <c r="BN894" s="35" t="str">
        <f t="shared" si="1430"/>
        <v/>
      </c>
      <c r="BO894" s="13" t="b">
        <f t="shared" si="1431"/>
        <v>0</v>
      </c>
      <c r="BP894" s="35" t="str">
        <f t="shared" si="1432"/>
        <v/>
      </c>
      <c r="BQ894" s="13" t="b">
        <f t="shared" si="1433"/>
        <v>0</v>
      </c>
      <c r="BR894" s="35" t="str">
        <f t="shared" si="1434"/>
        <v/>
      </c>
      <c r="BS894" s="35" t="b">
        <f t="shared" si="1435"/>
        <v>0</v>
      </c>
      <c r="BT894" s="35" t="str">
        <f t="shared" si="1436"/>
        <v/>
      </c>
      <c r="BU894" s="35" t="b">
        <f t="shared" si="1437"/>
        <v>0</v>
      </c>
      <c r="BV894" s="35" t="str">
        <f t="shared" si="1438"/>
        <v/>
      </c>
      <c r="BW894" s="13" t="b">
        <f t="shared" si="1513"/>
        <v>0</v>
      </c>
      <c r="BX894" s="35" t="str">
        <f t="shared" si="1439"/>
        <v/>
      </c>
      <c r="BY894" s="265" t="b">
        <f t="shared" si="1482"/>
        <v>0</v>
      </c>
      <c r="BZ894" s="35" t="str">
        <f t="shared" si="1440"/>
        <v/>
      </c>
      <c r="CA894" s="265" t="b">
        <f t="shared" si="1483"/>
        <v>0</v>
      </c>
      <c r="CB894" s="35" t="str">
        <f t="shared" si="1441"/>
        <v/>
      </c>
      <c r="CC894" s="272" t="b">
        <f t="shared" si="1484"/>
        <v>0</v>
      </c>
      <c r="CD894" s="35" t="str">
        <f t="shared" si="1442"/>
        <v/>
      </c>
      <c r="CE894" s="13" t="b">
        <f t="shared" si="1443"/>
        <v>0</v>
      </c>
      <c r="CF894" s="35" t="str">
        <f t="shared" si="1444"/>
        <v/>
      </c>
      <c r="CG894" s="179">
        <f t="shared" si="1445"/>
        <v>0</v>
      </c>
      <c r="CH894" s="179">
        <f t="shared" si="1446"/>
        <v>0</v>
      </c>
      <c r="CI894" s="218">
        <f t="shared" si="1485"/>
        <v>0</v>
      </c>
      <c r="CJ894" s="218">
        <f t="shared" si="1486"/>
        <v>0</v>
      </c>
      <c r="CK894" s="218">
        <f t="shared" si="1487"/>
        <v>0</v>
      </c>
      <c r="CL894" s="218">
        <f t="shared" si="1488"/>
        <v>0</v>
      </c>
      <c r="CM894" s="218">
        <f t="shared" si="1489"/>
        <v>0</v>
      </c>
      <c r="CN894" s="218">
        <f t="shared" si="1490"/>
        <v>0</v>
      </c>
      <c r="CO894" s="218">
        <f t="shared" si="1491"/>
        <v>0</v>
      </c>
      <c r="CP894" s="218">
        <f t="shared" si="1492"/>
        <v>0</v>
      </c>
      <c r="CQ894" s="218">
        <f t="shared" si="1493"/>
        <v>0</v>
      </c>
      <c r="CR894" s="218">
        <f t="shared" si="1494"/>
        <v>0</v>
      </c>
      <c r="CS894" s="14">
        <f t="shared" si="1447"/>
        <v>0</v>
      </c>
      <c r="CT894" s="236">
        <f t="shared" si="1448"/>
        <v>0</v>
      </c>
      <c r="CU894" s="237">
        <f t="shared" si="1520"/>
        <v>0</v>
      </c>
      <c r="CV894" s="16">
        <f t="shared" si="1520"/>
        <v>0</v>
      </c>
      <c r="CW894" s="16">
        <f t="shared" si="1520"/>
        <v>0</v>
      </c>
      <c r="CX894" s="16">
        <f t="shared" si="1520"/>
        <v>0</v>
      </c>
      <c r="CY894" s="16">
        <f t="shared" si="1520"/>
        <v>0</v>
      </c>
      <c r="CZ894" s="16">
        <f t="shared" si="1520"/>
        <v>0</v>
      </c>
      <c r="DA894" s="16">
        <f t="shared" si="1520"/>
        <v>0</v>
      </c>
      <c r="DB894" s="16">
        <f t="shared" si="1520"/>
        <v>0</v>
      </c>
      <c r="DC894" s="16">
        <f t="shared" si="1520"/>
        <v>0</v>
      </c>
      <c r="DD894" s="238">
        <f t="shared" si="1520"/>
        <v>0</v>
      </c>
      <c r="DE894" s="232">
        <f t="shared" si="1521"/>
        <v>0</v>
      </c>
      <c r="DF894" s="132">
        <f t="shared" si="1521"/>
        <v>0</v>
      </c>
      <c r="DG894" s="132">
        <f t="shared" si="1521"/>
        <v>0</v>
      </c>
      <c r="DH894" s="132">
        <f t="shared" si="1521"/>
        <v>0</v>
      </c>
      <c r="DI894" s="132">
        <f t="shared" si="1521"/>
        <v>0</v>
      </c>
      <c r="DJ894" s="132">
        <f t="shared" si="1521"/>
        <v>0</v>
      </c>
      <c r="DK894" s="132">
        <f t="shared" si="1521"/>
        <v>0</v>
      </c>
      <c r="DL894" s="132">
        <f t="shared" si="1521"/>
        <v>0</v>
      </c>
      <c r="DM894" s="132">
        <f t="shared" si="1521"/>
        <v>0</v>
      </c>
      <c r="DN894" s="233">
        <f t="shared" si="1521"/>
        <v>0</v>
      </c>
      <c r="DO894" s="232">
        <f t="shared" si="1449"/>
        <v>0</v>
      </c>
      <c r="DP894" s="132">
        <f t="shared" si="1450"/>
        <v>0</v>
      </c>
      <c r="DQ894" s="132">
        <f t="shared" si="1451"/>
        <v>0</v>
      </c>
      <c r="DR894" s="132">
        <f t="shared" si="1452"/>
        <v>0</v>
      </c>
      <c r="DS894" s="132">
        <f t="shared" si="1453"/>
        <v>0</v>
      </c>
      <c r="DT894" s="132">
        <f t="shared" si="1454"/>
        <v>0</v>
      </c>
      <c r="DU894" s="132">
        <f t="shared" si="1455"/>
        <v>0</v>
      </c>
      <c r="DV894" s="132">
        <f t="shared" si="1456"/>
        <v>0</v>
      </c>
      <c r="DW894" s="132">
        <f t="shared" si="1457"/>
        <v>0</v>
      </c>
      <c r="DX894" s="233">
        <f t="shared" si="1458"/>
        <v>0</v>
      </c>
      <c r="DY894" s="231" t="b">
        <f t="shared" si="1495"/>
        <v>0</v>
      </c>
      <c r="DZ894" s="163"/>
      <c r="EA894" s="226" t="str">
        <f t="shared" si="1496"/>
        <v/>
      </c>
      <c r="EB894" s="178" t="str">
        <f t="shared" si="1497"/>
        <v/>
      </c>
      <c r="EC894" s="178" t="str">
        <f t="shared" si="1498"/>
        <v/>
      </c>
      <c r="ED894" s="178" t="str">
        <f t="shared" si="1499"/>
        <v/>
      </c>
      <c r="EE894" s="178" t="str">
        <f t="shared" si="1500"/>
        <v/>
      </c>
      <c r="EF894" s="178" t="str">
        <f t="shared" si="1501"/>
        <v/>
      </c>
      <c r="EG894" s="178" t="str">
        <f t="shared" si="1502"/>
        <v/>
      </c>
      <c r="EH894" s="178" t="str">
        <f t="shared" si="1503"/>
        <v/>
      </c>
      <c r="EI894" s="178" t="str">
        <f t="shared" si="1504"/>
        <v/>
      </c>
      <c r="EJ894" s="227" t="str">
        <f t="shared" si="1505"/>
        <v/>
      </c>
      <c r="EK894" s="230" t="str">
        <f t="shared" si="1459"/>
        <v/>
      </c>
      <c r="EL894" s="177" t="str">
        <f t="shared" si="1460"/>
        <v/>
      </c>
      <c r="EM894" s="177" t="str">
        <f t="shared" si="1461"/>
        <v/>
      </c>
      <c r="EN894" s="177" t="str">
        <f t="shared" si="1462"/>
        <v/>
      </c>
      <c r="EO894" s="177" t="str">
        <f t="shared" si="1463"/>
        <v/>
      </c>
      <c r="EP894" s="177" t="str">
        <f t="shared" si="1464"/>
        <v/>
      </c>
      <c r="EQ894" s="177" t="str">
        <f t="shared" si="1465"/>
        <v/>
      </c>
      <c r="ER894" s="177" t="str">
        <f t="shared" si="1466"/>
        <v/>
      </c>
      <c r="ES894" s="177" t="str">
        <f t="shared" si="1467"/>
        <v/>
      </c>
      <c r="ET894" s="177" t="str">
        <f t="shared" si="1468"/>
        <v/>
      </c>
      <c r="EU894" s="229" t="e">
        <f t="shared" si="1469"/>
        <v>#VALUE!</v>
      </c>
      <c r="EV894" s="27" t="e">
        <f t="shared" si="1470"/>
        <v>#VALUE!</v>
      </c>
      <c r="EW894" s="27" t="e">
        <f t="shared" si="1471"/>
        <v>#VALUE!</v>
      </c>
      <c r="EX894" s="28" t="e">
        <f t="shared" si="1472"/>
        <v>#VALUE!</v>
      </c>
      <c r="EY894" s="28" t="e">
        <f t="shared" si="1473"/>
        <v>#VALUE!</v>
      </c>
      <c r="EZ894" s="28" t="b">
        <f t="shared" si="1474"/>
        <v>0</v>
      </c>
      <c r="FA894" s="176" t="str">
        <f t="shared" si="1475"/>
        <v/>
      </c>
      <c r="FB894" s="27" t="e" cm="1">
        <f t="array" aca="1" ref="FB894" ca="1">TEXT(RIGHT(10-RIGHT(SUM(INDEX(1*(MID(MID(C894,1,1)*2,ROW(INDIRECT("1:"&amp;LEN(MID(C894,1,1)*2))),1)),,))+MID(C894,2,1)+
SUM(INDEX(1*(MID(MID(C894,3,1)*2,ROW(INDIRECT("1:"&amp;LEN(MID(C894,3,1)*2))),1)),,))+MID(C894,4,1)+
SUM(INDEX(1*(MID(MID(C894,5,1)*2,ROW(INDIRECT("1:"&amp;LEN(MID(C894,5,1)*2))),1)),,))+MID(C894,6,1)+
SUM(INDEX(1*(MID(MID(C894,8,1)*2,ROW(INDIRECT("1:"&amp;LEN(MID(C894,8,1)*2))),1)),,))+MID(C894,9,1)+
SUM(INDEX(1*(MID(MID(C894,10,1)*2,ROW(INDIRECT("1:"&amp;LEN(MID(C894,10,1)*2))),1)),,)),1),1),"0")</f>
        <v>#VALUE!</v>
      </c>
      <c r="FC894" s="27" t="str">
        <f t="shared" si="1476"/>
        <v/>
      </c>
      <c r="FD894" s="29" t="b">
        <f t="shared" si="1477"/>
        <v>0</v>
      </c>
      <c r="FE894" s="112" t="b">
        <f>IFERROR(MATCH(D894,'Avtal för korttidsarbete'!$G$13:$G$1012,0),TRUE)</f>
        <v>1</v>
      </c>
      <c r="FF894" s="112" t="b">
        <f t="shared" si="1506"/>
        <v>0</v>
      </c>
      <c r="FG894" s="113" t="str" cm="1">
        <f t="array" ref="FG894">IF(FE894=TRUE,"x",INDEX('Avtal för korttidsarbete'!$E$13:$E$1012,$FE894))</f>
        <v>x</v>
      </c>
      <c r="FH894" s="113" t="str" cm="1">
        <f t="array" ref="FH894">IF(FE894=TRUE,"x",INDEX('Avtal för korttidsarbete'!$F$13:$F$1012,$FE894))</f>
        <v>x</v>
      </c>
      <c r="FI894" s="112" t="b">
        <f t="shared" si="1507"/>
        <v>0</v>
      </c>
      <c r="FJ894" s="135">
        <f t="shared" si="1508"/>
        <v>44166</v>
      </c>
      <c r="FK894" s="135">
        <f t="shared" si="1509"/>
        <v>44377</v>
      </c>
      <c r="FL894" s="112" t="b">
        <f t="shared" si="1510"/>
        <v>0</v>
      </c>
      <c r="FM894" s="113">
        <f t="shared" si="1511"/>
        <v>44166</v>
      </c>
      <c r="FN894" s="135">
        <f t="shared" si="1512"/>
        <v>44377</v>
      </c>
      <c r="FO894" s="148" t="b">
        <f>IFERROR(INDEX('Avtal för korttidsarbete'!R:R,MATCH(D894,'Avtal för korttidsarbete'!$G:$G,0)),TRUE)</f>
        <v>1</v>
      </c>
      <c r="FP894" s="135" t="str">
        <f>IF(FO894,"-",INDEX('Avtal för korttidsarbete'!$D:$D,MATCH(D894,'Avtal för korttidsarbete'!$G:$G,0)))</f>
        <v>-</v>
      </c>
      <c r="FQ894" s="113" t="b">
        <f>IFERROR(G894&gt;INDEX(Uppsägningar!E:E,MATCH(C894,Uppsägningar!C:C,0)),FALSE)</f>
        <v>0</v>
      </c>
    </row>
    <row r="895" spans="1:173" x14ac:dyDescent="0.25">
      <c r="A895" s="19">
        <v>879</v>
      </c>
      <c r="B895" s="20"/>
      <c r="C895" s="183"/>
      <c r="D895" s="66"/>
      <c r="E895" s="212">
        <f>IFERROR(INDEX(Admin!$C$7:$C$10,MATCH(FP895,TblNivåValTExt,0)),0)</f>
        <v>0</v>
      </c>
      <c r="F895" s="1"/>
      <c r="G895" s="1"/>
      <c r="H895" s="78"/>
      <c r="I895" s="181"/>
      <c r="J895" s="181"/>
      <c r="K895" s="182"/>
      <c r="L895" s="182"/>
      <c r="M895" s="181"/>
      <c r="N895" s="181"/>
      <c r="O895" s="181"/>
      <c r="P895" s="182"/>
      <c r="Q895" s="182"/>
      <c r="R895" s="181"/>
      <c r="S895" s="181"/>
      <c r="T895" s="181"/>
      <c r="U895" s="182"/>
      <c r="V895" s="182"/>
      <c r="W895" s="181"/>
      <c r="X895" s="181"/>
      <c r="Y895" s="181"/>
      <c r="Z895" s="182"/>
      <c r="AA895" s="182"/>
      <c r="AB895" s="181"/>
      <c r="AC895" s="181"/>
      <c r="AD895" s="181"/>
      <c r="AE895" s="182"/>
      <c r="AF895" s="182"/>
      <c r="AG895" s="181"/>
      <c r="AH895" s="181"/>
      <c r="AI895" s="181"/>
      <c r="AJ895" s="182"/>
      <c r="AK895" s="182"/>
      <c r="AL895" s="181"/>
      <c r="AM895" s="181"/>
      <c r="AN895" s="181"/>
      <c r="AO895" s="182"/>
      <c r="AP895" s="182"/>
      <c r="AQ895" s="181"/>
      <c r="AR895" s="181"/>
      <c r="AS895" s="181"/>
      <c r="AT895" s="182"/>
      <c r="AU895" s="182"/>
      <c r="AV895" s="181"/>
      <c r="AW895" s="181"/>
      <c r="AX895" s="181"/>
      <c r="AY895" s="182"/>
      <c r="AZ895" s="182"/>
      <c r="BA895" s="181"/>
      <c r="BB895" s="181"/>
      <c r="BC895" s="181"/>
      <c r="BD895" s="182"/>
      <c r="BE895" s="182"/>
      <c r="BF895" s="181"/>
      <c r="BG895" s="180">
        <f t="shared" si="1478"/>
        <v>0</v>
      </c>
      <c r="BH895" s="116" t="str">
        <f t="shared" si="1479"/>
        <v/>
      </c>
      <c r="BI895" s="80" t="b">
        <f t="shared" si="1427"/>
        <v>0</v>
      </c>
      <c r="BJ895" s="80" t="str">
        <f t="shared" si="1428"/>
        <v/>
      </c>
      <c r="BK895" s="80" t="b">
        <f t="shared" si="1480"/>
        <v>0</v>
      </c>
      <c r="BL895" s="13" t="str">
        <f t="shared" si="1429"/>
        <v/>
      </c>
      <c r="BM895" s="13" t="b">
        <f t="shared" si="1481"/>
        <v>0</v>
      </c>
      <c r="BN895" s="35" t="str">
        <f t="shared" si="1430"/>
        <v/>
      </c>
      <c r="BO895" s="13" t="b">
        <f t="shared" si="1431"/>
        <v>0</v>
      </c>
      <c r="BP895" s="35" t="str">
        <f t="shared" si="1432"/>
        <v/>
      </c>
      <c r="BQ895" s="13" t="b">
        <f t="shared" si="1433"/>
        <v>0</v>
      </c>
      <c r="BR895" s="35" t="str">
        <f t="shared" si="1434"/>
        <v/>
      </c>
      <c r="BS895" s="35" t="b">
        <f t="shared" si="1435"/>
        <v>0</v>
      </c>
      <c r="BT895" s="35" t="str">
        <f t="shared" si="1436"/>
        <v/>
      </c>
      <c r="BU895" s="35" t="b">
        <f t="shared" si="1437"/>
        <v>0</v>
      </c>
      <c r="BV895" s="35" t="str">
        <f t="shared" si="1438"/>
        <v/>
      </c>
      <c r="BW895" s="13" t="b">
        <f t="shared" si="1513"/>
        <v>0</v>
      </c>
      <c r="BX895" s="35" t="str">
        <f t="shared" si="1439"/>
        <v/>
      </c>
      <c r="BY895" s="265" t="b">
        <f t="shared" si="1482"/>
        <v>0</v>
      </c>
      <c r="BZ895" s="35" t="str">
        <f t="shared" si="1440"/>
        <v/>
      </c>
      <c r="CA895" s="265" t="b">
        <f t="shared" si="1483"/>
        <v>0</v>
      </c>
      <c r="CB895" s="35" t="str">
        <f t="shared" si="1441"/>
        <v/>
      </c>
      <c r="CC895" s="272" t="b">
        <f t="shared" si="1484"/>
        <v>0</v>
      </c>
      <c r="CD895" s="35" t="str">
        <f t="shared" si="1442"/>
        <v/>
      </c>
      <c r="CE895" s="13" t="b">
        <f t="shared" si="1443"/>
        <v>0</v>
      </c>
      <c r="CF895" s="35" t="str">
        <f t="shared" si="1444"/>
        <v/>
      </c>
      <c r="CG895" s="179">
        <f t="shared" si="1445"/>
        <v>0</v>
      </c>
      <c r="CH895" s="179">
        <f t="shared" si="1446"/>
        <v>0</v>
      </c>
      <c r="CI895" s="218">
        <f t="shared" si="1485"/>
        <v>0</v>
      </c>
      <c r="CJ895" s="218">
        <f t="shared" si="1486"/>
        <v>0</v>
      </c>
      <c r="CK895" s="218">
        <f t="shared" si="1487"/>
        <v>0</v>
      </c>
      <c r="CL895" s="218">
        <f t="shared" si="1488"/>
        <v>0</v>
      </c>
      <c r="CM895" s="218">
        <f t="shared" si="1489"/>
        <v>0</v>
      </c>
      <c r="CN895" s="218">
        <f t="shared" si="1490"/>
        <v>0</v>
      </c>
      <c r="CO895" s="218">
        <f t="shared" si="1491"/>
        <v>0</v>
      </c>
      <c r="CP895" s="218">
        <f t="shared" si="1492"/>
        <v>0</v>
      </c>
      <c r="CQ895" s="218">
        <f t="shared" si="1493"/>
        <v>0</v>
      </c>
      <c r="CR895" s="218">
        <f t="shared" si="1494"/>
        <v>0</v>
      </c>
      <c r="CS895" s="14">
        <f t="shared" si="1447"/>
        <v>0</v>
      </c>
      <c r="CT895" s="236">
        <f t="shared" si="1448"/>
        <v>0</v>
      </c>
      <c r="CU895" s="237">
        <f t="shared" si="1520"/>
        <v>0</v>
      </c>
      <c r="CV895" s="16">
        <f t="shared" si="1520"/>
        <v>0</v>
      </c>
      <c r="CW895" s="16">
        <f t="shared" si="1520"/>
        <v>0</v>
      </c>
      <c r="CX895" s="16">
        <f t="shared" si="1520"/>
        <v>0</v>
      </c>
      <c r="CY895" s="16">
        <f t="shared" si="1520"/>
        <v>0</v>
      </c>
      <c r="CZ895" s="16">
        <f t="shared" si="1520"/>
        <v>0</v>
      </c>
      <c r="DA895" s="16">
        <f t="shared" si="1520"/>
        <v>0</v>
      </c>
      <c r="DB895" s="16">
        <f t="shared" si="1520"/>
        <v>0</v>
      </c>
      <c r="DC895" s="16">
        <f t="shared" si="1520"/>
        <v>0</v>
      </c>
      <c r="DD895" s="238">
        <f t="shared" si="1520"/>
        <v>0</v>
      </c>
      <c r="DE895" s="232">
        <f t="shared" si="1521"/>
        <v>0</v>
      </c>
      <c r="DF895" s="132">
        <f t="shared" si="1521"/>
        <v>0</v>
      </c>
      <c r="DG895" s="132">
        <f t="shared" si="1521"/>
        <v>0</v>
      </c>
      <c r="DH895" s="132">
        <f t="shared" si="1521"/>
        <v>0</v>
      </c>
      <c r="DI895" s="132">
        <f t="shared" si="1521"/>
        <v>0</v>
      </c>
      <c r="DJ895" s="132">
        <f t="shared" si="1521"/>
        <v>0</v>
      </c>
      <c r="DK895" s="132">
        <f t="shared" si="1521"/>
        <v>0</v>
      </c>
      <c r="DL895" s="132">
        <f t="shared" si="1521"/>
        <v>0</v>
      </c>
      <c r="DM895" s="132">
        <f t="shared" si="1521"/>
        <v>0</v>
      </c>
      <c r="DN895" s="233">
        <f t="shared" si="1521"/>
        <v>0</v>
      </c>
      <c r="DO895" s="232">
        <f t="shared" si="1449"/>
        <v>0</v>
      </c>
      <c r="DP895" s="132">
        <f t="shared" si="1450"/>
        <v>0</v>
      </c>
      <c r="DQ895" s="132">
        <f t="shared" si="1451"/>
        <v>0</v>
      </c>
      <c r="DR895" s="132">
        <f t="shared" si="1452"/>
        <v>0</v>
      </c>
      <c r="DS895" s="132">
        <f t="shared" si="1453"/>
        <v>0</v>
      </c>
      <c r="DT895" s="132">
        <f t="shared" si="1454"/>
        <v>0</v>
      </c>
      <c r="DU895" s="132">
        <f t="shared" si="1455"/>
        <v>0</v>
      </c>
      <c r="DV895" s="132">
        <f t="shared" si="1456"/>
        <v>0</v>
      </c>
      <c r="DW895" s="132">
        <f t="shared" si="1457"/>
        <v>0</v>
      </c>
      <c r="DX895" s="233">
        <f t="shared" si="1458"/>
        <v>0</v>
      </c>
      <c r="DY895" s="231" t="b">
        <f t="shared" si="1495"/>
        <v>0</v>
      </c>
      <c r="DZ895" s="163"/>
      <c r="EA895" s="226" t="str">
        <f t="shared" si="1496"/>
        <v/>
      </c>
      <c r="EB895" s="178" t="str">
        <f t="shared" si="1497"/>
        <v/>
      </c>
      <c r="EC895" s="178" t="str">
        <f t="shared" si="1498"/>
        <v/>
      </c>
      <c r="ED895" s="178" t="str">
        <f t="shared" si="1499"/>
        <v/>
      </c>
      <c r="EE895" s="178" t="str">
        <f t="shared" si="1500"/>
        <v/>
      </c>
      <c r="EF895" s="178" t="str">
        <f t="shared" si="1501"/>
        <v/>
      </c>
      <c r="EG895" s="178" t="str">
        <f t="shared" si="1502"/>
        <v/>
      </c>
      <c r="EH895" s="178" t="str">
        <f t="shared" si="1503"/>
        <v/>
      </c>
      <c r="EI895" s="178" t="str">
        <f t="shared" si="1504"/>
        <v/>
      </c>
      <c r="EJ895" s="227" t="str">
        <f t="shared" si="1505"/>
        <v/>
      </c>
      <c r="EK895" s="230" t="str">
        <f t="shared" si="1459"/>
        <v/>
      </c>
      <c r="EL895" s="177" t="str">
        <f t="shared" si="1460"/>
        <v/>
      </c>
      <c r="EM895" s="177" t="str">
        <f t="shared" si="1461"/>
        <v/>
      </c>
      <c r="EN895" s="177" t="str">
        <f t="shared" si="1462"/>
        <v/>
      </c>
      <c r="EO895" s="177" t="str">
        <f t="shared" si="1463"/>
        <v/>
      </c>
      <c r="EP895" s="177" t="str">
        <f t="shared" si="1464"/>
        <v/>
      </c>
      <c r="EQ895" s="177" t="str">
        <f t="shared" si="1465"/>
        <v/>
      </c>
      <c r="ER895" s="177" t="str">
        <f t="shared" si="1466"/>
        <v/>
      </c>
      <c r="ES895" s="177" t="str">
        <f t="shared" si="1467"/>
        <v/>
      </c>
      <c r="ET895" s="177" t="str">
        <f t="shared" si="1468"/>
        <v/>
      </c>
      <c r="EU895" s="229" t="e">
        <f t="shared" si="1469"/>
        <v>#VALUE!</v>
      </c>
      <c r="EV895" s="27" t="e">
        <f t="shared" si="1470"/>
        <v>#VALUE!</v>
      </c>
      <c r="EW895" s="27" t="e">
        <f t="shared" si="1471"/>
        <v>#VALUE!</v>
      </c>
      <c r="EX895" s="28" t="e">
        <f t="shared" si="1472"/>
        <v>#VALUE!</v>
      </c>
      <c r="EY895" s="28" t="e">
        <f t="shared" si="1473"/>
        <v>#VALUE!</v>
      </c>
      <c r="EZ895" s="28" t="b">
        <f t="shared" si="1474"/>
        <v>0</v>
      </c>
      <c r="FA895" s="176" t="str">
        <f t="shared" si="1475"/>
        <v/>
      </c>
      <c r="FB895" s="27" t="e" cm="1">
        <f t="array" aca="1" ref="FB895" ca="1">TEXT(RIGHT(10-RIGHT(SUM(INDEX(1*(MID(MID(C895,1,1)*2,ROW(INDIRECT("1:"&amp;LEN(MID(C895,1,1)*2))),1)),,))+MID(C895,2,1)+
SUM(INDEX(1*(MID(MID(C895,3,1)*2,ROW(INDIRECT("1:"&amp;LEN(MID(C895,3,1)*2))),1)),,))+MID(C895,4,1)+
SUM(INDEX(1*(MID(MID(C895,5,1)*2,ROW(INDIRECT("1:"&amp;LEN(MID(C895,5,1)*2))),1)),,))+MID(C895,6,1)+
SUM(INDEX(1*(MID(MID(C895,8,1)*2,ROW(INDIRECT("1:"&amp;LEN(MID(C895,8,1)*2))),1)),,))+MID(C895,9,1)+
SUM(INDEX(1*(MID(MID(C895,10,1)*2,ROW(INDIRECT("1:"&amp;LEN(MID(C895,10,1)*2))),1)),,)),1),1),"0")</f>
        <v>#VALUE!</v>
      </c>
      <c r="FC895" s="27" t="str">
        <f t="shared" si="1476"/>
        <v/>
      </c>
      <c r="FD895" s="29" t="b">
        <f t="shared" si="1477"/>
        <v>0</v>
      </c>
      <c r="FE895" s="112" t="b">
        <f>IFERROR(MATCH(D895,'Avtal för korttidsarbete'!$G$13:$G$1012,0),TRUE)</f>
        <v>1</v>
      </c>
      <c r="FF895" s="112" t="b">
        <f t="shared" si="1506"/>
        <v>0</v>
      </c>
      <c r="FG895" s="113" t="str" cm="1">
        <f t="array" ref="FG895">IF(FE895=TRUE,"x",INDEX('Avtal för korttidsarbete'!$E$13:$E$1012,$FE895))</f>
        <v>x</v>
      </c>
      <c r="FH895" s="113" t="str" cm="1">
        <f t="array" ref="FH895">IF(FE895=TRUE,"x",INDEX('Avtal för korttidsarbete'!$F$13:$F$1012,$FE895))</f>
        <v>x</v>
      </c>
      <c r="FI895" s="112" t="b">
        <f t="shared" si="1507"/>
        <v>0</v>
      </c>
      <c r="FJ895" s="135">
        <f t="shared" si="1508"/>
        <v>44166</v>
      </c>
      <c r="FK895" s="135">
        <f t="shared" si="1509"/>
        <v>44377</v>
      </c>
      <c r="FL895" s="112" t="b">
        <f t="shared" si="1510"/>
        <v>0</v>
      </c>
      <c r="FM895" s="113">
        <f t="shared" si="1511"/>
        <v>44166</v>
      </c>
      <c r="FN895" s="135">
        <f t="shared" si="1512"/>
        <v>44377</v>
      </c>
      <c r="FO895" s="148" t="b">
        <f>IFERROR(INDEX('Avtal för korttidsarbete'!R:R,MATCH(D895,'Avtal för korttidsarbete'!$G:$G,0)),TRUE)</f>
        <v>1</v>
      </c>
      <c r="FP895" s="135" t="str">
        <f>IF(FO895,"-",INDEX('Avtal för korttidsarbete'!$D:$D,MATCH(D895,'Avtal för korttidsarbete'!$G:$G,0)))</f>
        <v>-</v>
      </c>
      <c r="FQ895" s="113" t="b">
        <f>IFERROR(G895&gt;INDEX(Uppsägningar!E:E,MATCH(C895,Uppsägningar!C:C,0)),FALSE)</f>
        <v>0</v>
      </c>
    </row>
    <row r="896" spans="1:173" x14ac:dyDescent="0.25">
      <c r="A896" s="19">
        <v>880</v>
      </c>
      <c r="B896" s="20"/>
      <c r="C896" s="183"/>
      <c r="D896" s="66"/>
      <c r="E896" s="212">
        <f>IFERROR(INDEX(Admin!$C$7:$C$10,MATCH(FP896,TblNivåValTExt,0)),0)</f>
        <v>0</v>
      </c>
      <c r="F896" s="1"/>
      <c r="G896" s="1"/>
      <c r="H896" s="78"/>
      <c r="I896" s="181"/>
      <c r="J896" s="181"/>
      <c r="K896" s="182"/>
      <c r="L896" s="182"/>
      <c r="M896" s="181"/>
      <c r="N896" s="181"/>
      <c r="O896" s="181"/>
      <c r="P896" s="182"/>
      <c r="Q896" s="182"/>
      <c r="R896" s="181"/>
      <c r="S896" s="181"/>
      <c r="T896" s="181"/>
      <c r="U896" s="182"/>
      <c r="V896" s="182"/>
      <c r="W896" s="181"/>
      <c r="X896" s="181"/>
      <c r="Y896" s="181"/>
      <c r="Z896" s="182"/>
      <c r="AA896" s="182"/>
      <c r="AB896" s="181"/>
      <c r="AC896" s="181"/>
      <c r="AD896" s="181"/>
      <c r="AE896" s="182"/>
      <c r="AF896" s="182"/>
      <c r="AG896" s="181"/>
      <c r="AH896" s="181"/>
      <c r="AI896" s="181"/>
      <c r="AJ896" s="182"/>
      <c r="AK896" s="182"/>
      <c r="AL896" s="181"/>
      <c r="AM896" s="181"/>
      <c r="AN896" s="181"/>
      <c r="AO896" s="182"/>
      <c r="AP896" s="182"/>
      <c r="AQ896" s="181"/>
      <c r="AR896" s="181"/>
      <c r="AS896" s="181"/>
      <c r="AT896" s="182"/>
      <c r="AU896" s="182"/>
      <c r="AV896" s="181"/>
      <c r="AW896" s="181"/>
      <c r="AX896" s="181"/>
      <c r="AY896" s="182"/>
      <c r="AZ896" s="182"/>
      <c r="BA896" s="181"/>
      <c r="BB896" s="181"/>
      <c r="BC896" s="181"/>
      <c r="BD896" s="182"/>
      <c r="BE896" s="182"/>
      <c r="BF896" s="181"/>
      <c r="BG896" s="180">
        <f t="shared" si="1478"/>
        <v>0</v>
      </c>
      <c r="BH896" s="116" t="str">
        <f t="shared" si="1479"/>
        <v/>
      </c>
      <c r="BI896" s="80" t="b">
        <f t="shared" si="1427"/>
        <v>0</v>
      </c>
      <c r="BJ896" s="80" t="str">
        <f t="shared" si="1428"/>
        <v/>
      </c>
      <c r="BK896" s="80" t="b">
        <f t="shared" si="1480"/>
        <v>0</v>
      </c>
      <c r="BL896" s="13" t="str">
        <f t="shared" si="1429"/>
        <v/>
      </c>
      <c r="BM896" s="13" t="b">
        <f t="shared" si="1481"/>
        <v>0</v>
      </c>
      <c r="BN896" s="35" t="str">
        <f t="shared" si="1430"/>
        <v/>
      </c>
      <c r="BO896" s="13" t="b">
        <f t="shared" si="1431"/>
        <v>0</v>
      </c>
      <c r="BP896" s="35" t="str">
        <f t="shared" si="1432"/>
        <v/>
      </c>
      <c r="BQ896" s="13" t="b">
        <f t="shared" si="1433"/>
        <v>0</v>
      </c>
      <c r="BR896" s="35" t="str">
        <f t="shared" si="1434"/>
        <v/>
      </c>
      <c r="BS896" s="35" t="b">
        <f t="shared" si="1435"/>
        <v>0</v>
      </c>
      <c r="BT896" s="35" t="str">
        <f t="shared" si="1436"/>
        <v/>
      </c>
      <c r="BU896" s="35" t="b">
        <f t="shared" si="1437"/>
        <v>0</v>
      </c>
      <c r="BV896" s="35" t="str">
        <f t="shared" si="1438"/>
        <v/>
      </c>
      <c r="BW896" s="13" t="b">
        <f t="shared" si="1513"/>
        <v>0</v>
      </c>
      <c r="BX896" s="35" t="str">
        <f t="shared" si="1439"/>
        <v/>
      </c>
      <c r="BY896" s="265" t="b">
        <f t="shared" si="1482"/>
        <v>0</v>
      </c>
      <c r="BZ896" s="35" t="str">
        <f t="shared" si="1440"/>
        <v/>
      </c>
      <c r="CA896" s="265" t="b">
        <f t="shared" si="1483"/>
        <v>0</v>
      </c>
      <c r="CB896" s="35" t="str">
        <f t="shared" si="1441"/>
        <v/>
      </c>
      <c r="CC896" s="272" t="b">
        <f t="shared" si="1484"/>
        <v>0</v>
      </c>
      <c r="CD896" s="35" t="str">
        <f t="shared" si="1442"/>
        <v/>
      </c>
      <c r="CE896" s="13" t="b">
        <f t="shared" si="1443"/>
        <v>0</v>
      </c>
      <c r="CF896" s="35" t="str">
        <f t="shared" si="1444"/>
        <v/>
      </c>
      <c r="CG896" s="179">
        <f t="shared" si="1445"/>
        <v>0</v>
      </c>
      <c r="CH896" s="179">
        <f t="shared" si="1446"/>
        <v>0</v>
      </c>
      <c r="CI896" s="218">
        <f t="shared" si="1485"/>
        <v>0</v>
      </c>
      <c r="CJ896" s="218">
        <f t="shared" si="1486"/>
        <v>0</v>
      </c>
      <c r="CK896" s="218">
        <f t="shared" si="1487"/>
        <v>0</v>
      </c>
      <c r="CL896" s="218">
        <f t="shared" si="1488"/>
        <v>0</v>
      </c>
      <c r="CM896" s="218">
        <f t="shared" si="1489"/>
        <v>0</v>
      </c>
      <c r="CN896" s="218">
        <f t="shared" si="1490"/>
        <v>0</v>
      </c>
      <c r="CO896" s="218">
        <f t="shared" si="1491"/>
        <v>0</v>
      </c>
      <c r="CP896" s="218">
        <f t="shared" si="1492"/>
        <v>0</v>
      </c>
      <c r="CQ896" s="218">
        <f t="shared" si="1493"/>
        <v>0</v>
      </c>
      <c r="CR896" s="218">
        <f t="shared" si="1494"/>
        <v>0</v>
      </c>
      <c r="CS896" s="14">
        <f t="shared" si="1447"/>
        <v>0</v>
      </c>
      <c r="CT896" s="236">
        <f t="shared" si="1448"/>
        <v>0</v>
      </c>
      <c r="CU896" s="237">
        <f t="shared" si="1520"/>
        <v>0</v>
      </c>
      <c r="CV896" s="16">
        <f t="shared" si="1520"/>
        <v>0</v>
      </c>
      <c r="CW896" s="16">
        <f t="shared" si="1520"/>
        <v>0</v>
      </c>
      <c r="CX896" s="16">
        <f t="shared" si="1520"/>
        <v>0</v>
      </c>
      <c r="CY896" s="16">
        <f t="shared" si="1520"/>
        <v>0</v>
      </c>
      <c r="CZ896" s="16">
        <f t="shared" si="1520"/>
        <v>0</v>
      </c>
      <c r="DA896" s="16">
        <f t="shared" si="1520"/>
        <v>0</v>
      </c>
      <c r="DB896" s="16">
        <f t="shared" si="1520"/>
        <v>0</v>
      </c>
      <c r="DC896" s="16">
        <f t="shared" si="1520"/>
        <v>0</v>
      </c>
      <c r="DD896" s="238">
        <f t="shared" si="1520"/>
        <v>0</v>
      </c>
      <c r="DE896" s="232">
        <f t="shared" si="1521"/>
        <v>0</v>
      </c>
      <c r="DF896" s="132">
        <f t="shared" si="1521"/>
        <v>0</v>
      </c>
      <c r="DG896" s="132">
        <f t="shared" si="1521"/>
        <v>0</v>
      </c>
      <c r="DH896" s="132">
        <f t="shared" si="1521"/>
        <v>0</v>
      </c>
      <c r="DI896" s="132">
        <f t="shared" si="1521"/>
        <v>0</v>
      </c>
      <c r="DJ896" s="132">
        <f t="shared" si="1521"/>
        <v>0</v>
      </c>
      <c r="DK896" s="132">
        <f t="shared" si="1521"/>
        <v>0</v>
      </c>
      <c r="DL896" s="132">
        <f t="shared" si="1521"/>
        <v>0</v>
      </c>
      <c r="DM896" s="132">
        <f t="shared" si="1521"/>
        <v>0</v>
      </c>
      <c r="DN896" s="233">
        <f t="shared" si="1521"/>
        <v>0</v>
      </c>
      <c r="DO896" s="232">
        <f t="shared" si="1449"/>
        <v>0</v>
      </c>
      <c r="DP896" s="132">
        <f t="shared" si="1450"/>
        <v>0</v>
      </c>
      <c r="DQ896" s="132">
        <f t="shared" si="1451"/>
        <v>0</v>
      </c>
      <c r="DR896" s="132">
        <f t="shared" si="1452"/>
        <v>0</v>
      </c>
      <c r="DS896" s="132">
        <f t="shared" si="1453"/>
        <v>0</v>
      </c>
      <c r="DT896" s="132">
        <f t="shared" si="1454"/>
        <v>0</v>
      </c>
      <c r="DU896" s="132">
        <f t="shared" si="1455"/>
        <v>0</v>
      </c>
      <c r="DV896" s="132">
        <f t="shared" si="1456"/>
        <v>0</v>
      </c>
      <c r="DW896" s="132">
        <f t="shared" si="1457"/>
        <v>0</v>
      </c>
      <c r="DX896" s="233">
        <f t="shared" si="1458"/>
        <v>0</v>
      </c>
      <c r="DY896" s="231" t="b">
        <f t="shared" si="1495"/>
        <v>0</v>
      </c>
      <c r="DZ896" s="163"/>
      <c r="EA896" s="226" t="str">
        <f t="shared" si="1496"/>
        <v/>
      </c>
      <c r="EB896" s="178" t="str">
        <f t="shared" si="1497"/>
        <v/>
      </c>
      <c r="EC896" s="178" t="str">
        <f t="shared" si="1498"/>
        <v/>
      </c>
      <c r="ED896" s="178" t="str">
        <f t="shared" si="1499"/>
        <v/>
      </c>
      <c r="EE896" s="178" t="str">
        <f t="shared" si="1500"/>
        <v/>
      </c>
      <c r="EF896" s="178" t="str">
        <f t="shared" si="1501"/>
        <v/>
      </c>
      <c r="EG896" s="178" t="str">
        <f t="shared" si="1502"/>
        <v/>
      </c>
      <c r="EH896" s="178" t="str">
        <f t="shared" si="1503"/>
        <v/>
      </c>
      <c r="EI896" s="178" t="str">
        <f t="shared" si="1504"/>
        <v/>
      </c>
      <c r="EJ896" s="227" t="str">
        <f t="shared" si="1505"/>
        <v/>
      </c>
      <c r="EK896" s="230" t="str">
        <f t="shared" si="1459"/>
        <v/>
      </c>
      <c r="EL896" s="177" t="str">
        <f t="shared" si="1460"/>
        <v/>
      </c>
      <c r="EM896" s="177" t="str">
        <f t="shared" si="1461"/>
        <v/>
      </c>
      <c r="EN896" s="177" t="str">
        <f t="shared" si="1462"/>
        <v/>
      </c>
      <c r="EO896" s="177" t="str">
        <f t="shared" si="1463"/>
        <v/>
      </c>
      <c r="EP896" s="177" t="str">
        <f t="shared" si="1464"/>
        <v/>
      </c>
      <c r="EQ896" s="177" t="str">
        <f t="shared" si="1465"/>
        <v/>
      </c>
      <c r="ER896" s="177" t="str">
        <f t="shared" si="1466"/>
        <v/>
      </c>
      <c r="ES896" s="177" t="str">
        <f t="shared" si="1467"/>
        <v/>
      </c>
      <c r="ET896" s="177" t="str">
        <f t="shared" si="1468"/>
        <v/>
      </c>
      <c r="EU896" s="229" t="e">
        <f t="shared" si="1469"/>
        <v>#VALUE!</v>
      </c>
      <c r="EV896" s="27" t="e">
        <f t="shared" si="1470"/>
        <v>#VALUE!</v>
      </c>
      <c r="EW896" s="27" t="e">
        <f t="shared" si="1471"/>
        <v>#VALUE!</v>
      </c>
      <c r="EX896" s="28" t="e">
        <f t="shared" si="1472"/>
        <v>#VALUE!</v>
      </c>
      <c r="EY896" s="28" t="e">
        <f t="shared" si="1473"/>
        <v>#VALUE!</v>
      </c>
      <c r="EZ896" s="28" t="b">
        <f t="shared" si="1474"/>
        <v>0</v>
      </c>
      <c r="FA896" s="176" t="str">
        <f t="shared" si="1475"/>
        <v/>
      </c>
      <c r="FB896" s="27" t="e" cm="1">
        <f t="array" aca="1" ref="FB896" ca="1">TEXT(RIGHT(10-RIGHT(SUM(INDEX(1*(MID(MID(C896,1,1)*2,ROW(INDIRECT("1:"&amp;LEN(MID(C896,1,1)*2))),1)),,))+MID(C896,2,1)+
SUM(INDEX(1*(MID(MID(C896,3,1)*2,ROW(INDIRECT("1:"&amp;LEN(MID(C896,3,1)*2))),1)),,))+MID(C896,4,1)+
SUM(INDEX(1*(MID(MID(C896,5,1)*2,ROW(INDIRECT("1:"&amp;LEN(MID(C896,5,1)*2))),1)),,))+MID(C896,6,1)+
SUM(INDEX(1*(MID(MID(C896,8,1)*2,ROW(INDIRECT("1:"&amp;LEN(MID(C896,8,1)*2))),1)),,))+MID(C896,9,1)+
SUM(INDEX(1*(MID(MID(C896,10,1)*2,ROW(INDIRECT("1:"&amp;LEN(MID(C896,10,1)*2))),1)),,)),1),1),"0")</f>
        <v>#VALUE!</v>
      </c>
      <c r="FC896" s="27" t="str">
        <f t="shared" si="1476"/>
        <v/>
      </c>
      <c r="FD896" s="29" t="b">
        <f t="shared" si="1477"/>
        <v>0</v>
      </c>
      <c r="FE896" s="112" t="b">
        <f>IFERROR(MATCH(D896,'Avtal för korttidsarbete'!$G$13:$G$1012,0),TRUE)</f>
        <v>1</v>
      </c>
      <c r="FF896" s="112" t="b">
        <f t="shared" si="1506"/>
        <v>0</v>
      </c>
      <c r="FG896" s="113" t="str" cm="1">
        <f t="array" ref="FG896">IF(FE896=TRUE,"x",INDEX('Avtal för korttidsarbete'!$E$13:$E$1012,$FE896))</f>
        <v>x</v>
      </c>
      <c r="FH896" s="113" t="str" cm="1">
        <f t="array" ref="FH896">IF(FE896=TRUE,"x",INDEX('Avtal för korttidsarbete'!$F$13:$F$1012,$FE896))</f>
        <v>x</v>
      </c>
      <c r="FI896" s="112" t="b">
        <f t="shared" si="1507"/>
        <v>0</v>
      </c>
      <c r="FJ896" s="135">
        <f t="shared" si="1508"/>
        <v>44166</v>
      </c>
      <c r="FK896" s="135">
        <f t="shared" si="1509"/>
        <v>44377</v>
      </c>
      <c r="FL896" s="112" t="b">
        <f t="shared" si="1510"/>
        <v>0</v>
      </c>
      <c r="FM896" s="113">
        <f t="shared" si="1511"/>
        <v>44166</v>
      </c>
      <c r="FN896" s="135">
        <f t="shared" si="1512"/>
        <v>44377</v>
      </c>
      <c r="FO896" s="148" t="b">
        <f>IFERROR(INDEX('Avtal för korttidsarbete'!R:R,MATCH(D896,'Avtal för korttidsarbete'!$G:$G,0)),TRUE)</f>
        <v>1</v>
      </c>
      <c r="FP896" s="135" t="str">
        <f>IF(FO896,"-",INDEX('Avtal för korttidsarbete'!$D:$D,MATCH(D896,'Avtal för korttidsarbete'!$G:$G,0)))</f>
        <v>-</v>
      </c>
      <c r="FQ896" s="113" t="b">
        <f>IFERROR(G896&gt;INDEX(Uppsägningar!E:E,MATCH(C896,Uppsägningar!C:C,0)),FALSE)</f>
        <v>0</v>
      </c>
    </row>
    <row r="897" spans="1:173" x14ac:dyDescent="0.25">
      <c r="A897" s="19">
        <v>881</v>
      </c>
      <c r="B897" s="20"/>
      <c r="C897" s="183"/>
      <c r="D897" s="66"/>
      <c r="E897" s="212">
        <f>IFERROR(INDEX(Admin!$C$7:$C$10,MATCH(FP897,TblNivåValTExt,0)),0)</f>
        <v>0</v>
      </c>
      <c r="F897" s="1"/>
      <c r="G897" s="1"/>
      <c r="H897" s="78"/>
      <c r="I897" s="181"/>
      <c r="J897" s="181"/>
      <c r="K897" s="182"/>
      <c r="L897" s="182"/>
      <c r="M897" s="181"/>
      <c r="N897" s="181"/>
      <c r="O897" s="181"/>
      <c r="P897" s="182"/>
      <c r="Q897" s="182"/>
      <c r="R897" s="181"/>
      <c r="S897" s="181"/>
      <c r="T897" s="181"/>
      <c r="U897" s="182"/>
      <c r="V897" s="182"/>
      <c r="W897" s="181"/>
      <c r="X897" s="181"/>
      <c r="Y897" s="181"/>
      <c r="Z897" s="182"/>
      <c r="AA897" s="182"/>
      <c r="AB897" s="181"/>
      <c r="AC897" s="181"/>
      <c r="AD897" s="181"/>
      <c r="AE897" s="182"/>
      <c r="AF897" s="182"/>
      <c r="AG897" s="181"/>
      <c r="AH897" s="181"/>
      <c r="AI897" s="181"/>
      <c r="AJ897" s="182"/>
      <c r="AK897" s="182"/>
      <c r="AL897" s="181"/>
      <c r="AM897" s="181"/>
      <c r="AN897" s="181"/>
      <c r="AO897" s="182"/>
      <c r="AP897" s="182"/>
      <c r="AQ897" s="181"/>
      <c r="AR897" s="181"/>
      <c r="AS897" s="181"/>
      <c r="AT897" s="182"/>
      <c r="AU897" s="182"/>
      <c r="AV897" s="181"/>
      <c r="AW897" s="181"/>
      <c r="AX897" s="181"/>
      <c r="AY897" s="182"/>
      <c r="AZ897" s="182"/>
      <c r="BA897" s="181"/>
      <c r="BB897" s="181"/>
      <c r="BC897" s="181"/>
      <c r="BD897" s="182"/>
      <c r="BE897" s="182"/>
      <c r="BF897" s="181"/>
      <c r="BG897" s="180">
        <f t="shared" si="1478"/>
        <v>0</v>
      </c>
      <c r="BH897" s="116" t="str">
        <f t="shared" si="1479"/>
        <v/>
      </c>
      <c r="BI897" s="80" t="b">
        <f t="shared" si="1427"/>
        <v>0</v>
      </c>
      <c r="BJ897" s="80" t="str">
        <f t="shared" si="1428"/>
        <v/>
      </c>
      <c r="BK897" s="80" t="b">
        <f t="shared" si="1480"/>
        <v>0</v>
      </c>
      <c r="BL897" s="13" t="str">
        <f t="shared" si="1429"/>
        <v/>
      </c>
      <c r="BM897" s="13" t="b">
        <f t="shared" si="1481"/>
        <v>0</v>
      </c>
      <c r="BN897" s="35" t="str">
        <f t="shared" si="1430"/>
        <v/>
      </c>
      <c r="BO897" s="13" t="b">
        <f t="shared" si="1431"/>
        <v>0</v>
      </c>
      <c r="BP897" s="35" t="str">
        <f t="shared" si="1432"/>
        <v/>
      </c>
      <c r="BQ897" s="13" t="b">
        <f t="shared" si="1433"/>
        <v>0</v>
      </c>
      <c r="BR897" s="35" t="str">
        <f t="shared" si="1434"/>
        <v/>
      </c>
      <c r="BS897" s="35" t="b">
        <f t="shared" si="1435"/>
        <v>0</v>
      </c>
      <c r="BT897" s="35" t="str">
        <f t="shared" si="1436"/>
        <v/>
      </c>
      <c r="BU897" s="35" t="b">
        <f t="shared" si="1437"/>
        <v>0</v>
      </c>
      <c r="BV897" s="35" t="str">
        <f t="shared" si="1438"/>
        <v/>
      </c>
      <c r="BW897" s="13" t="b">
        <f t="shared" si="1513"/>
        <v>0</v>
      </c>
      <c r="BX897" s="35" t="str">
        <f t="shared" si="1439"/>
        <v/>
      </c>
      <c r="BY897" s="265" t="b">
        <f t="shared" si="1482"/>
        <v>0</v>
      </c>
      <c r="BZ897" s="35" t="str">
        <f t="shared" si="1440"/>
        <v/>
      </c>
      <c r="CA897" s="265" t="b">
        <f t="shared" si="1483"/>
        <v>0</v>
      </c>
      <c r="CB897" s="35" t="str">
        <f t="shared" si="1441"/>
        <v/>
      </c>
      <c r="CC897" s="272" t="b">
        <f t="shared" si="1484"/>
        <v>0</v>
      </c>
      <c r="CD897" s="35" t="str">
        <f t="shared" si="1442"/>
        <v/>
      </c>
      <c r="CE897" s="13" t="b">
        <f t="shared" si="1443"/>
        <v>0</v>
      </c>
      <c r="CF897" s="35" t="str">
        <f t="shared" si="1444"/>
        <v/>
      </c>
      <c r="CG897" s="179">
        <f t="shared" si="1445"/>
        <v>0</v>
      </c>
      <c r="CH897" s="179">
        <f t="shared" si="1446"/>
        <v>0</v>
      </c>
      <c r="CI897" s="218">
        <f t="shared" si="1485"/>
        <v>0</v>
      </c>
      <c r="CJ897" s="218">
        <f t="shared" si="1486"/>
        <v>0</v>
      </c>
      <c r="CK897" s="218">
        <f t="shared" si="1487"/>
        <v>0</v>
      </c>
      <c r="CL897" s="218">
        <f t="shared" si="1488"/>
        <v>0</v>
      </c>
      <c r="CM897" s="218">
        <f t="shared" si="1489"/>
        <v>0</v>
      </c>
      <c r="CN897" s="218">
        <f t="shared" si="1490"/>
        <v>0</v>
      </c>
      <c r="CO897" s="218">
        <f t="shared" si="1491"/>
        <v>0</v>
      </c>
      <c r="CP897" s="218">
        <f t="shared" si="1492"/>
        <v>0</v>
      </c>
      <c r="CQ897" s="218">
        <f t="shared" si="1493"/>
        <v>0</v>
      </c>
      <c r="CR897" s="218">
        <f t="shared" si="1494"/>
        <v>0</v>
      </c>
      <c r="CS897" s="14">
        <f t="shared" si="1447"/>
        <v>0</v>
      </c>
      <c r="CT897" s="236">
        <f t="shared" si="1448"/>
        <v>0</v>
      </c>
      <c r="CU897" s="237">
        <f t="shared" ref="CU897:DD906" si="1522">IF(AND($CS897,$CT897,CU$12),MAX(0,MIN(CU$10,$CT897)-MAX(CU$9,$CS897)+1),0)</f>
        <v>0</v>
      </c>
      <c r="CV897" s="16">
        <f t="shared" si="1522"/>
        <v>0</v>
      </c>
      <c r="CW897" s="16">
        <f t="shared" si="1522"/>
        <v>0</v>
      </c>
      <c r="CX897" s="16">
        <f t="shared" si="1522"/>
        <v>0</v>
      </c>
      <c r="CY897" s="16">
        <f t="shared" si="1522"/>
        <v>0</v>
      </c>
      <c r="CZ897" s="16">
        <f t="shared" si="1522"/>
        <v>0</v>
      </c>
      <c r="DA897" s="16">
        <f t="shared" si="1522"/>
        <v>0</v>
      </c>
      <c r="DB897" s="16">
        <f t="shared" si="1522"/>
        <v>0</v>
      </c>
      <c r="DC897" s="16">
        <f t="shared" si="1522"/>
        <v>0</v>
      </c>
      <c r="DD897" s="238">
        <f t="shared" si="1522"/>
        <v>0</v>
      </c>
      <c r="DE897" s="232">
        <f t="shared" ref="DE897:DN906" si="1523">IF($H897&lt;=0,0,MAX(0,MIN($H897,$DE$11)))</f>
        <v>0</v>
      </c>
      <c r="DF897" s="132">
        <f t="shared" si="1523"/>
        <v>0</v>
      </c>
      <c r="DG897" s="132">
        <f t="shared" si="1523"/>
        <v>0</v>
      </c>
      <c r="DH897" s="132">
        <f t="shared" si="1523"/>
        <v>0</v>
      </c>
      <c r="DI897" s="132">
        <f t="shared" si="1523"/>
        <v>0</v>
      </c>
      <c r="DJ897" s="132">
        <f t="shared" si="1523"/>
        <v>0</v>
      </c>
      <c r="DK897" s="132">
        <f t="shared" si="1523"/>
        <v>0</v>
      </c>
      <c r="DL897" s="132">
        <f t="shared" si="1523"/>
        <v>0</v>
      </c>
      <c r="DM897" s="132">
        <f t="shared" si="1523"/>
        <v>0</v>
      </c>
      <c r="DN897" s="233">
        <f t="shared" si="1523"/>
        <v>0</v>
      </c>
      <c r="DO897" s="232">
        <f t="shared" si="1449"/>
        <v>0</v>
      </c>
      <c r="DP897" s="132">
        <f t="shared" si="1450"/>
        <v>0</v>
      </c>
      <c r="DQ897" s="132">
        <f t="shared" si="1451"/>
        <v>0</v>
      </c>
      <c r="DR897" s="132">
        <f t="shared" si="1452"/>
        <v>0</v>
      </c>
      <c r="DS897" s="132">
        <f t="shared" si="1453"/>
        <v>0</v>
      </c>
      <c r="DT897" s="132">
        <f t="shared" si="1454"/>
        <v>0</v>
      </c>
      <c r="DU897" s="132">
        <f t="shared" si="1455"/>
        <v>0</v>
      </c>
      <c r="DV897" s="132">
        <f t="shared" si="1456"/>
        <v>0</v>
      </c>
      <c r="DW897" s="132">
        <f t="shared" si="1457"/>
        <v>0</v>
      </c>
      <c r="DX897" s="233">
        <f t="shared" si="1458"/>
        <v>0</v>
      </c>
      <c r="DY897" s="231" t="b">
        <f t="shared" si="1495"/>
        <v>0</v>
      </c>
      <c r="DZ897" s="163"/>
      <c r="EA897" s="226" t="str">
        <f t="shared" si="1496"/>
        <v/>
      </c>
      <c r="EB897" s="178" t="str">
        <f t="shared" si="1497"/>
        <v/>
      </c>
      <c r="EC897" s="178" t="str">
        <f t="shared" si="1498"/>
        <v/>
      </c>
      <c r="ED897" s="178" t="str">
        <f t="shared" si="1499"/>
        <v/>
      </c>
      <c r="EE897" s="178" t="str">
        <f t="shared" si="1500"/>
        <v/>
      </c>
      <c r="EF897" s="178" t="str">
        <f t="shared" si="1501"/>
        <v/>
      </c>
      <c r="EG897" s="178" t="str">
        <f t="shared" si="1502"/>
        <v/>
      </c>
      <c r="EH897" s="178" t="str">
        <f t="shared" si="1503"/>
        <v/>
      </c>
      <c r="EI897" s="178" t="str">
        <f t="shared" si="1504"/>
        <v/>
      </c>
      <c r="EJ897" s="227" t="str">
        <f t="shared" si="1505"/>
        <v/>
      </c>
      <c r="EK897" s="230" t="str">
        <f t="shared" si="1459"/>
        <v/>
      </c>
      <c r="EL897" s="177" t="str">
        <f t="shared" si="1460"/>
        <v/>
      </c>
      <c r="EM897" s="177" t="str">
        <f t="shared" si="1461"/>
        <v/>
      </c>
      <c r="EN897" s="177" t="str">
        <f t="shared" si="1462"/>
        <v/>
      </c>
      <c r="EO897" s="177" t="str">
        <f t="shared" si="1463"/>
        <v/>
      </c>
      <c r="EP897" s="177" t="str">
        <f t="shared" si="1464"/>
        <v/>
      </c>
      <c r="EQ897" s="177" t="str">
        <f t="shared" si="1465"/>
        <v/>
      </c>
      <c r="ER897" s="177" t="str">
        <f t="shared" si="1466"/>
        <v/>
      </c>
      <c r="ES897" s="177" t="str">
        <f t="shared" si="1467"/>
        <v/>
      </c>
      <c r="ET897" s="177" t="str">
        <f t="shared" si="1468"/>
        <v/>
      </c>
      <c r="EU897" s="229" t="e">
        <f t="shared" si="1469"/>
        <v>#VALUE!</v>
      </c>
      <c r="EV897" s="27" t="e">
        <f t="shared" si="1470"/>
        <v>#VALUE!</v>
      </c>
      <c r="EW897" s="27" t="e">
        <f t="shared" si="1471"/>
        <v>#VALUE!</v>
      </c>
      <c r="EX897" s="28" t="e">
        <f t="shared" si="1472"/>
        <v>#VALUE!</v>
      </c>
      <c r="EY897" s="28" t="e">
        <f t="shared" si="1473"/>
        <v>#VALUE!</v>
      </c>
      <c r="EZ897" s="28" t="b">
        <f t="shared" si="1474"/>
        <v>0</v>
      </c>
      <c r="FA897" s="176" t="str">
        <f t="shared" si="1475"/>
        <v/>
      </c>
      <c r="FB897" s="27" t="e" cm="1">
        <f t="array" aca="1" ref="FB897" ca="1">TEXT(RIGHT(10-RIGHT(SUM(INDEX(1*(MID(MID(C897,1,1)*2,ROW(INDIRECT("1:"&amp;LEN(MID(C897,1,1)*2))),1)),,))+MID(C897,2,1)+
SUM(INDEX(1*(MID(MID(C897,3,1)*2,ROW(INDIRECT("1:"&amp;LEN(MID(C897,3,1)*2))),1)),,))+MID(C897,4,1)+
SUM(INDEX(1*(MID(MID(C897,5,1)*2,ROW(INDIRECT("1:"&amp;LEN(MID(C897,5,1)*2))),1)),,))+MID(C897,6,1)+
SUM(INDEX(1*(MID(MID(C897,8,1)*2,ROW(INDIRECT("1:"&amp;LEN(MID(C897,8,1)*2))),1)),,))+MID(C897,9,1)+
SUM(INDEX(1*(MID(MID(C897,10,1)*2,ROW(INDIRECT("1:"&amp;LEN(MID(C897,10,1)*2))),1)),,)),1),1),"0")</f>
        <v>#VALUE!</v>
      </c>
      <c r="FC897" s="27" t="str">
        <f t="shared" si="1476"/>
        <v/>
      </c>
      <c r="FD897" s="29" t="b">
        <f t="shared" si="1477"/>
        <v>0</v>
      </c>
      <c r="FE897" s="112" t="b">
        <f>IFERROR(MATCH(D897,'Avtal för korttidsarbete'!$G$13:$G$1012,0),TRUE)</f>
        <v>1</v>
      </c>
      <c r="FF897" s="112" t="b">
        <f t="shared" si="1506"/>
        <v>0</v>
      </c>
      <c r="FG897" s="113" t="str" cm="1">
        <f t="array" ref="FG897">IF(FE897=TRUE,"x",INDEX('Avtal för korttidsarbete'!$E$13:$E$1012,$FE897))</f>
        <v>x</v>
      </c>
      <c r="FH897" s="113" t="str" cm="1">
        <f t="array" ref="FH897">IF(FE897=TRUE,"x",INDEX('Avtal för korttidsarbete'!$F$13:$F$1012,$FE897))</f>
        <v>x</v>
      </c>
      <c r="FI897" s="112" t="b">
        <f t="shared" si="1507"/>
        <v>0</v>
      </c>
      <c r="FJ897" s="135">
        <f t="shared" si="1508"/>
        <v>44166</v>
      </c>
      <c r="FK897" s="135">
        <f t="shared" si="1509"/>
        <v>44377</v>
      </c>
      <c r="FL897" s="112" t="b">
        <f t="shared" si="1510"/>
        <v>0</v>
      </c>
      <c r="FM897" s="113">
        <f t="shared" si="1511"/>
        <v>44166</v>
      </c>
      <c r="FN897" s="135">
        <f t="shared" si="1512"/>
        <v>44377</v>
      </c>
      <c r="FO897" s="148" t="b">
        <f>IFERROR(INDEX('Avtal för korttidsarbete'!R:R,MATCH(D897,'Avtal för korttidsarbete'!$G:$G,0)),TRUE)</f>
        <v>1</v>
      </c>
      <c r="FP897" s="135" t="str">
        <f>IF(FO897,"-",INDEX('Avtal för korttidsarbete'!$D:$D,MATCH(D897,'Avtal för korttidsarbete'!$G:$G,0)))</f>
        <v>-</v>
      </c>
      <c r="FQ897" s="113" t="b">
        <f>IFERROR(G897&gt;INDEX(Uppsägningar!E:E,MATCH(C897,Uppsägningar!C:C,0)),FALSE)</f>
        <v>0</v>
      </c>
    </row>
    <row r="898" spans="1:173" x14ac:dyDescent="0.25">
      <c r="A898" s="19">
        <v>882</v>
      </c>
      <c r="B898" s="20"/>
      <c r="C898" s="183"/>
      <c r="D898" s="66"/>
      <c r="E898" s="212">
        <f>IFERROR(INDEX(Admin!$C$7:$C$10,MATCH(FP898,TblNivåValTExt,0)),0)</f>
        <v>0</v>
      </c>
      <c r="F898" s="1"/>
      <c r="G898" s="1"/>
      <c r="H898" s="78"/>
      <c r="I898" s="181"/>
      <c r="J898" s="181"/>
      <c r="K898" s="182"/>
      <c r="L898" s="182"/>
      <c r="M898" s="181"/>
      <c r="N898" s="181"/>
      <c r="O898" s="181"/>
      <c r="P898" s="182"/>
      <c r="Q898" s="182"/>
      <c r="R898" s="181"/>
      <c r="S898" s="181"/>
      <c r="T898" s="181"/>
      <c r="U898" s="182"/>
      <c r="V898" s="182"/>
      <c r="W898" s="181"/>
      <c r="X898" s="181"/>
      <c r="Y898" s="181"/>
      <c r="Z898" s="182"/>
      <c r="AA898" s="182"/>
      <c r="AB898" s="181"/>
      <c r="AC898" s="181"/>
      <c r="AD898" s="181"/>
      <c r="AE898" s="182"/>
      <c r="AF898" s="182"/>
      <c r="AG898" s="181"/>
      <c r="AH898" s="181"/>
      <c r="AI898" s="181"/>
      <c r="AJ898" s="182"/>
      <c r="AK898" s="182"/>
      <c r="AL898" s="181"/>
      <c r="AM898" s="181"/>
      <c r="AN898" s="181"/>
      <c r="AO898" s="182"/>
      <c r="AP898" s="182"/>
      <c r="AQ898" s="181"/>
      <c r="AR898" s="181"/>
      <c r="AS898" s="181"/>
      <c r="AT898" s="182"/>
      <c r="AU898" s="182"/>
      <c r="AV898" s="181"/>
      <c r="AW898" s="181"/>
      <c r="AX898" s="181"/>
      <c r="AY898" s="182"/>
      <c r="AZ898" s="182"/>
      <c r="BA898" s="181"/>
      <c r="BB898" s="181"/>
      <c r="BC898" s="181"/>
      <c r="BD898" s="182"/>
      <c r="BE898" s="182"/>
      <c r="BF898" s="181"/>
      <c r="BG898" s="180">
        <f t="shared" si="1478"/>
        <v>0</v>
      </c>
      <c r="BH898" s="116" t="str">
        <f t="shared" si="1479"/>
        <v/>
      </c>
      <c r="BI898" s="80" t="b">
        <f t="shared" si="1427"/>
        <v>0</v>
      </c>
      <c r="BJ898" s="80" t="str">
        <f t="shared" si="1428"/>
        <v/>
      </c>
      <c r="BK898" s="80" t="b">
        <f t="shared" si="1480"/>
        <v>0</v>
      </c>
      <c r="BL898" s="13" t="str">
        <f t="shared" si="1429"/>
        <v/>
      </c>
      <c r="BM898" s="13" t="b">
        <f t="shared" si="1481"/>
        <v>0</v>
      </c>
      <c r="BN898" s="35" t="str">
        <f t="shared" si="1430"/>
        <v/>
      </c>
      <c r="BO898" s="13" t="b">
        <f t="shared" si="1431"/>
        <v>0</v>
      </c>
      <c r="BP898" s="35" t="str">
        <f t="shared" si="1432"/>
        <v/>
      </c>
      <c r="BQ898" s="13" t="b">
        <f t="shared" si="1433"/>
        <v>0</v>
      </c>
      <c r="BR898" s="35" t="str">
        <f t="shared" si="1434"/>
        <v/>
      </c>
      <c r="BS898" s="35" t="b">
        <f t="shared" si="1435"/>
        <v>0</v>
      </c>
      <c r="BT898" s="35" t="str">
        <f t="shared" si="1436"/>
        <v/>
      </c>
      <c r="BU898" s="35" t="b">
        <f t="shared" si="1437"/>
        <v>0</v>
      </c>
      <c r="BV898" s="35" t="str">
        <f t="shared" si="1438"/>
        <v/>
      </c>
      <c r="BW898" s="13" t="b">
        <f t="shared" si="1513"/>
        <v>0</v>
      </c>
      <c r="BX898" s="35" t="str">
        <f t="shared" si="1439"/>
        <v/>
      </c>
      <c r="BY898" s="265" t="b">
        <f t="shared" si="1482"/>
        <v>0</v>
      </c>
      <c r="BZ898" s="35" t="str">
        <f t="shared" si="1440"/>
        <v/>
      </c>
      <c r="CA898" s="265" t="b">
        <f t="shared" si="1483"/>
        <v>0</v>
      </c>
      <c r="CB898" s="35" t="str">
        <f t="shared" si="1441"/>
        <v/>
      </c>
      <c r="CC898" s="272" t="b">
        <f t="shared" si="1484"/>
        <v>0</v>
      </c>
      <c r="CD898" s="35" t="str">
        <f t="shared" si="1442"/>
        <v/>
      </c>
      <c r="CE898" s="13" t="b">
        <f t="shared" si="1443"/>
        <v>0</v>
      </c>
      <c r="CF898" s="35" t="str">
        <f t="shared" si="1444"/>
        <v/>
      </c>
      <c r="CG898" s="179">
        <f t="shared" si="1445"/>
        <v>0</v>
      </c>
      <c r="CH898" s="179">
        <f t="shared" si="1446"/>
        <v>0</v>
      </c>
      <c r="CI898" s="218">
        <f t="shared" si="1485"/>
        <v>0</v>
      </c>
      <c r="CJ898" s="218">
        <f t="shared" si="1486"/>
        <v>0</v>
      </c>
      <c r="CK898" s="218">
        <f t="shared" si="1487"/>
        <v>0</v>
      </c>
      <c r="CL898" s="218">
        <f t="shared" si="1488"/>
        <v>0</v>
      </c>
      <c r="CM898" s="218">
        <f t="shared" si="1489"/>
        <v>0</v>
      </c>
      <c r="CN898" s="218">
        <f t="shared" si="1490"/>
        <v>0</v>
      </c>
      <c r="CO898" s="218">
        <f t="shared" si="1491"/>
        <v>0</v>
      </c>
      <c r="CP898" s="218">
        <f t="shared" si="1492"/>
        <v>0</v>
      </c>
      <c r="CQ898" s="218">
        <f t="shared" si="1493"/>
        <v>0</v>
      </c>
      <c r="CR898" s="218">
        <f t="shared" si="1494"/>
        <v>0</v>
      </c>
      <c r="CS898" s="14">
        <f t="shared" si="1447"/>
        <v>0</v>
      </c>
      <c r="CT898" s="236">
        <f t="shared" si="1448"/>
        <v>0</v>
      </c>
      <c r="CU898" s="237">
        <f t="shared" si="1522"/>
        <v>0</v>
      </c>
      <c r="CV898" s="16">
        <f t="shared" si="1522"/>
        <v>0</v>
      </c>
      <c r="CW898" s="16">
        <f t="shared" si="1522"/>
        <v>0</v>
      </c>
      <c r="CX898" s="16">
        <f t="shared" si="1522"/>
        <v>0</v>
      </c>
      <c r="CY898" s="16">
        <f t="shared" si="1522"/>
        <v>0</v>
      </c>
      <c r="CZ898" s="16">
        <f t="shared" si="1522"/>
        <v>0</v>
      </c>
      <c r="DA898" s="16">
        <f t="shared" si="1522"/>
        <v>0</v>
      </c>
      <c r="DB898" s="16">
        <f t="shared" si="1522"/>
        <v>0</v>
      </c>
      <c r="DC898" s="16">
        <f t="shared" si="1522"/>
        <v>0</v>
      </c>
      <c r="DD898" s="238">
        <f t="shared" si="1522"/>
        <v>0</v>
      </c>
      <c r="DE898" s="232">
        <f t="shared" si="1523"/>
        <v>0</v>
      </c>
      <c r="DF898" s="132">
        <f t="shared" si="1523"/>
        <v>0</v>
      </c>
      <c r="DG898" s="132">
        <f t="shared" si="1523"/>
        <v>0</v>
      </c>
      <c r="DH898" s="132">
        <f t="shared" si="1523"/>
        <v>0</v>
      </c>
      <c r="DI898" s="132">
        <f t="shared" si="1523"/>
        <v>0</v>
      </c>
      <c r="DJ898" s="132">
        <f t="shared" si="1523"/>
        <v>0</v>
      </c>
      <c r="DK898" s="132">
        <f t="shared" si="1523"/>
        <v>0</v>
      </c>
      <c r="DL898" s="132">
        <f t="shared" si="1523"/>
        <v>0</v>
      </c>
      <c r="DM898" s="132">
        <f t="shared" si="1523"/>
        <v>0</v>
      </c>
      <c r="DN898" s="233">
        <f t="shared" si="1523"/>
        <v>0</v>
      </c>
      <c r="DO898" s="232">
        <f t="shared" si="1449"/>
        <v>0</v>
      </c>
      <c r="DP898" s="132">
        <f t="shared" si="1450"/>
        <v>0</v>
      </c>
      <c r="DQ898" s="132">
        <f t="shared" si="1451"/>
        <v>0</v>
      </c>
      <c r="DR898" s="132">
        <f t="shared" si="1452"/>
        <v>0</v>
      </c>
      <c r="DS898" s="132">
        <f t="shared" si="1453"/>
        <v>0</v>
      </c>
      <c r="DT898" s="132">
        <f t="shared" si="1454"/>
        <v>0</v>
      </c>
      <c r="DU898" s="132">
        <f t="shared" si="1455"/>
        <v>0</v>
      </c>
      <c r="DV898" s="132">
        <f t="shared" si="1456"/>
        <v>0</v>
      </c>
      <c r="DW898" s="132">
        <f t="shared" si="1457"/>
        <v>0</v>
      </c>
      <c r="DX898" s="233">
        <f t="shared" si="1458"/>
        <v>0</v>
      </c>
      <c r="DY898" s="231" t="b">
        <f t="shared" si="1495"/>
        <v>0</v>
      </c>
      <c r="DZ898" s="163"/>
      <c r="EA898" s="226" t="str">
        <f t="shared" si="1496"/>
        <v/>
      </c>
      <c r="EB898" s="178" t="str">
        <f t="shared" si="1497"/>
        <v/>
      </c>
      <c r="EC898" s="178" t="str">
        <f t="shared" si="1498"/>
        <v/>
      </c>
      <c r="ED898" s="178" t="str">
        <f t="shared" si="1499"/>
        <v/>
      </c>
      <c r="EE898" s="178" t="str">
        <f t="shared" si="1500"/>
        <v/>
      </c>
      <c r="EF898" s="178" t="str">
        <f t="shared" si="1501"/>
        <v/>
      </c>
      <c r="EG898" s="178" t="str">
        <f t="shared" si="1502"/>
        <v/>
      </c>
      <c r="EH898" s="178" t="str">
        <f t="shared" si="1503"/>
        <v/>
      </c>
      <c r="EI898" s="178" t="str">
        <f t="shared" si="1504"/>
        <v/>
      </c>
      <c r="EJ898" s="227" t="str">
        <f t="shared" si="1505"/>
        <v/>
      </c>
      <c r="EK898" s="230" t="str">
        <f t="shared" si="1459"/>
        <v/>
      </c>
      <c r="EL898" s="177" t="str">
        <f t="shared" si="1460"/>
        <v/>
      </c>
      <c r="EM898" s="177" t="str">
        <f t="shared" si="1461"/>
        <v/>
      </c>
      <c r="EN898" s="177" t="str">
        <f t="shared" si="1462"/>
        <v/>
      </c>
      <c r="EO898" s="177" t="str">
        <f t="shared" si="1463"/>
        <v/>
      </c>
      <c r="EP898" s="177" t="str">
        <f t="shared" si="1464"/>
        <v/>
      </c>
      <c r="EQ898" s="177" t="str">
        <f t="shared" si="1465"/>
        <v/>
      </c>
      <c r="ER898" s="177" t="str">
        <f t="shared" si="1466"/>
        <v/>
      </c>
      <c r="ES898" s="177" t="str">
        <f t="shared" si="1467"/>
        <v/>
      </c>
      <c r="ET898" s="177" t="str">
        <f t="shared" si="1468"/>
        <v/>
      </c>
      <c r="EU898" s="229" t="e">
        <f t="shared" si="1469"/>
        <v>#VALUE!</v>
      </c>
      <c r="EV898" s="27" t="e">
        <f t="shared" si="1470"/>
        <v>#VALUE!</v>
      </c>
      <c r="EW898" s="27" t="e">
        <f t="shared" si="1471"/>
        <v>#VALUE!</v>
      </c>
      <c r="EX898" s="28" t="e">
        <f t="shared" si="1472"/>
        <v>#VALUE!</v>
      </c>
      <c r="EY898" s="28" t="e">
        <f t="shared" si="1473"/>
        <v>#VALUE!</v>
      </c>
      <c r="EZ898" s="28" t="b">
        <f t="shared" si="1474"/>
        <v>0</v>
      </c>
      <c r="FA898" s="176" t="str">
        <f t="shared" si="1475"/>
        <v/>
      </c>
      <c r="FB898" s="27" t="e" cm="1">
        <f t="array" aca="1" ref="FB898" ca="1">TEXT(RIGHT(10-RIGHT(SUM(INDEX(1*(MID(MID(C898,1,1)*2,ROW(INDIRECT("1:"&amp;LEN(MID(C898,1,1)*2))),1)),,))+MID(C898,2,1)+
SUM(INDEX(1*(MID(MID(C898,3,1)*2,ROW(INDIRECT("1:"&amp;LEN(MID(C898,3,1)*2))),1)),,))+MID(C898,4,1)+
SUM(INDEX(1*(MID(MID(C898,5,1)*2,ROW(INDIRECT("1:"&amp;LEN(MID(C898,5,1)*2))),1)),,))+MID(C898,6,1)+
SUM(INDEX(1*(MID(MID(C898,8,1)*2,ROW(INDIRECT("1:"&amp;LEN(MID(C898,8,1)*2))),1)),,))+MID(C898,9,1)+
SUM(INDEX(1*(MID(MID(C898,10,1)*2,ROW(INDIRECT("1:"&amp;LEN(MID(C898,10,1)*2))),1)),,)),1),1),"0")</f>
        <v>#VALUE!</v>
      </c>
      <c r="FC898" s="27" t="str">
        <f t="shared" si="1476"/>
        <v/>
      </c>
      <c r="FD898" s="29" t="b">
        <f t="shared" si="1477"/>
        <v>0</v>
      </c>
      <c r="FE898" s="112" t="b">
        <f>IFERROR(MATCH(D898,'Avtal för korttidsarbete'!$G$13:$G$1012,0),TRUE)</f>
        <v>1</v>
      </c>
      <c r="FF898" s="112" t="b">
        <f t="shared" si="1506"/>
        <v>0</v>
      </c>
      <c r="FG898" s="113" t="str" cm="1">
        <f t="array" ref="FG898">IF(FE898=TRUE,"x",INDEX('Avtal för korttidsarbete'!$E$13:$E$1012,$FE898))</f>
        <v>x</v>
      </c>
      <c r="FH898" s="113" t="str" cm="1">
        <f t="array" ref="FH898">IF(FE898=TRUE,"x",INDEX('Avtal för korttidsarbete'!$F$13:$F$1012,$FE898))</f>
        <v>x</v>
      </c>
      <c r="FI898" s="112" t="b">
        <f t="shared" si="1507"/>
        <v>0</v>
      </c>
      <c r="FJ898" s="135">
        <f t="shared" si="1508"/>
        <v>44166</v>
      </c>
      <c r="FK898" s="135">
        <f t="shared" si="1509"/>
        <v>44377</v>
      </c>
      <c r="FL898" s="112" t="b">
        <f t="shared" si="1510"/>
        <v>0</v>
      </c>
      <c r="FM898" s="113">
        <f t="shared" si="1511"/>
        <v>44166</v>
      </c>
      <c r="FN898" s="135">
        <f t="shared" si="1512"/>
        <v>44377</v>
      </c>
      <c r="FO898" s="148" t="b">
        <f>IFERROR(INDEX('Avtal för korttidsarbete'!R:R,MATCH(D898,'Avtal för korttidsarbete'!$G:$G,0)),TRUE)</f>
        <v>1</v>
      </c>
      <c r="FP898" s="135" t="str">
        <f>IF(FO898,"-",INDEX('Avtal för korttidsarbete'!$D:$D,MATCH(D898,'Avtal för korttidsarbete'!$G:$G,0)))</f>
        <v>-</v>
      </c>
      <c r="FQ898" s="113" t="b">
        <f>IFERROR(G898&gt;INDEX(Uppsägningar!E:E,MATCH(C898,Uppsägningar!C:C,0)),FALSE)</f>
        <v>0</v>
      </c>
    </row>
    <row r="899" spans="1:173" x14ac:dyDescent="0.25">
      <c r="A899" s="19">
        <v>883</v>
      </c>
      <c r="B899" s="20"/>
      <c r="C899" s="183"/>
      <c r="D899" s="66"/>
      <c r="E899" s="212">
        <f>IFERROR(INDEX(Admin!$C$7:$C$10,MATCH(FP899,TblNivåValTExt,0)),0)</f>
        <v>0</v>
      </c>
      <c r="F899" s="1"/>
      <c r="G899" s="1"/>
      <c r="H899" s="78"/>
      <c r="I899" s="181"/>
      <c r="J899" s="181"/>
      <c r="K899" s="182"/>
      <c r="L899" s="182"/>
      <c r="M899" s="181"/>
      <c r="N899" s="181"/>
      <c r="O899" s="181"/>
      <c r="P899" s="182"/>
      <c r="Q899" s="182"/>
      <c r="R899" s="181"/>
      <c r="S899" s="181"/>
      <c r="T899" s="181"/>
      <c r="U899" s="182"/>
      <c r="V899" s="182"/>
      <c r="W899" s="181"/>
      <c r="X899" s="181"/>
      <c r="Y899" s="181"/>
      <c r="Z899" s="182"/>
      <c r="AA899" s="182"/>
      <c r="AB899" s="181"/>
      <c r="AC899" s="181"/>
      <c r="AD899" s="181"/>
      <c r="AE899" s="182"/>
      <c r="AF899" s="182"/>
      <c r="AG899" s="181"/>
      <c r="AH899" s="181"/>
      <c r="AI899" s="181"/>
      <c r="AJ899" s="182"/>
      <c r="AK899" s="182"/>
      <c r="AL899" s="181"/>
      <c r="AM899" s="181"/>
      <c r="AN899" s="181"/>
      <c r="AO899" s="182"/>
      <c r="AP899" s="182"/>
      <c r="AQ899" s="181"/>
      <c r="AR899" s="181"/>
      <c r="AS899" s="181"/>
      <c r="AT899" s="182"/>
      <c r="AU899" s="182"/>
      <c r="AV899" s="181"/>
      <c r="AW899" s="181"/>
      <c r="AX899" s="181"/>
      <c r="AY899" s="182"/>
      <c r="AZ899" s="182"/>
      <c r="BA899" s="181"/>
      <c r="BB899" s="181"/>
      <c r="BC899" s="181"/>
      <c r="BD899" s="182"/>
      <c r="BE899" s="182"/>
      <c r="BF899" s="181"/>
      <c r="BG899" s="180">
        <f t="shared" si="1478"/>
        <v>0</v>
      </c>
      <c r="BH899" s="116" t="str">
        <f t="shared" si="1479"/>
        <v/>
      </c>
      <c r="BI899" s="80" t="b">
        <f t="shared" si="1427"/>
        <v>0</v>
      </c>
      <c r="BJ899" s="80" t="str">
        <f t="shared" si="1428"/>
        <v/>
      </c>
      <c r="BK899" s="80" t="b">
        <f t="shared" si="1480"/>
        <v>0</v>
      </c>
      <c r="BL899" s="13" t="str">
        <f t="shared" si="1429"/>
        <v/>
      </c>
      <c r="BM899" s="13" t="b">
        <f t="shared" si="1481"/>
        <v>0</v>
      </c>
      <c r="BN899" s="35" t="str">
        <f t="shared" si="1430"/>
        <v/>
      </c>
      <c r="BO899" s="13" t="b">
        <f t="shared" si="1431"/>
        <v>0</v>
      </c>
      <c r="BP899" s="35" t="str">
        <f t="shared" si="1432"/>
        <v/>
      </c>
      <c r="BQ899" s="13" t="b">
        <f t="shared" si="1433"/>
        <v>0</v>
      </c>
      <c r="BR899" s="35" t="str">
        <f t="shared" si="1434"/>
        <v/>
      </c>
      <c r="BS899" s="35" t="b">
        <f t="shared" si="1435"/>
        <v>0</v>
      </c>
      <c r="BT899" s="35" t="str">
        <f t="shared" si="1436"/>
        <v/>
      </c>
      <c r="BU899" s="35" t="b">
        <f t="shared" si="1437"/>
        <v>0</v>
      </c>
      <c r="BV899" s="35" t="str">
        <f t="shared" si="1438"/>
        <v/>
      </c>
      <c r="BW899" s="13" t="b">
        <f t="shared" si="1513"/>
        <v>0</v>
      </c>
      <c r="BX899" s="35" t="str">
        <f t="shared" si="1439"/>
        <v/>
      </c>
      <c r="BY899" s="265" t="b">
        <f t="shared" si="1482"/>
        <v>0</v>
      </c>
      <c r="BZ899" s="35" t="str">
        <f t="shared" si="1440"/>
        <v/>
      </c>
      <c r="CA899" s="265" t="b">
        <f t="shared" si="1483"/>
        <v>0</v>
      </c>
      <c r="CB899" s="35" t="str">
        <f t="shared" si="1441"/>
        <v/>
      </c>
      <c r="CC899" s="272" t="b">
        <f t="shared" si="1484"/>
        <v>0</v>
      </c>
      <c r="CD899" s="35" t="str">
        <f t="shared" si="1442"/>
        <v/>
      </c>
      <c r="CE899" s="13" t="b">
        <f t="shared" si="1443"/>
        <v>0</v>
      </c>
      <c r="CF899" s="35" t="str">
        <f t="shared" si="1444"/>
        <v/>
      </c>
      <c r="CG899" s="179">
        <f t="shared" si="1445"/>
        <v>0</v>
      </c>
      <c r="CH899" s="179">
        <f t="shared" si="1446"/>
        <v>0</v>
      </c>
      <c r="CI899" s="218">
        <f t="shared" si="1485"/>
        <v>0</v>
      </c>
      <c r="CJ899" s="218">
        <f t="shared" si="1486"/>
        <v>0</v>
      </c>
      <c r="CK899" s="218">
        <f t="shared" si="1487"/>
        <v>0</v>
      </c>
      <c r="CL899" s="218">
        <f t="shared" si="1488"/>
        <v>0</v>
      </c>
      <c r="CM899" s="218">
        <f t="shared" si="1489"/>
        <v>0</v>
      </c>
      <c r="CN899" s="218">
        <f t="shared" si="1490"/>
        <v>0</v>
      </c>
      <c r="CO899" s="218">
        <f t="shared" si="1491"/>
        <v>0</v>
      </c>
      <c r="CP899" s="218">
        <f t="shared" si="1492"/>
        <v>0</v>
      </c>
      <c r="CQ899" s="218">
        <f t="shared" si="1493"/>
        <v>0</v>
      </c>
      <c r="CR899" s="218">
        <f t="shared" si="1494"/>
        <v>0</v>
      </c>
      <c r="CS899" s="14">
        <f t="shared" si="1447"/>
        <v>0</v>
      </c>
      <c r="CT899" s="236">
        <f t="shared" si="1448"/>
        <v>0</v>
      </c>
      <c r="CU899" s="237">
        <f t="shared" si="1522"/>
        <v>0</v>
      </c>
      <c r="CV899" s="16">
        <f t="shared" si="1522"/>
        <v>0</v>
      </c>
      <c r="CW899" s="16">
        <f t="shared" si="1522"/>
        <v>0</v>
      </c>
      <c r="CX899" s="16">
        <f t="shared" si="1522"/>
        <v>0</v>
      </c>
      <c r="CY899" s="16">
        <f t="shared" si="1522"/>
        <v>0</v>
      </c>
      <c r="CZ899" s="16">
        <f t="shared" si="1522"/>
        <v>0</v>
      </c>
      <c r="DA899" s="16">
        <f t="shared" si="1522"/>
        <v>0</v>
      </c>
      <c r="DB899" s="16">
        <f t="shared" si="1522"/>
        <v>0</v>
      </c>
      <c r="DC899" s="16">
        <f t="shared" si="1522"/>
        <v>0</v>
      </c>
      <c r="DD899" s="238">
        <f t="shared" si="1522"/>
        <v>0</v>
      </c>
      <c r="DE899" s="232">
        <f t="shared" si="1523"/>
        <v>0</v>
      </c>
      <c r="DF899" s="132">
        <f t="shared" si="1523"/>
        <v>0</v>
      </c>
      <c r="DG899" s="132">
        <f t="shared" si="1523"/>
        <v>0</v>
      </c>
      <c r="DH899" s="132">
        <f t="shared" si="1523"/>
        <v>0</v>
      </c>
      <c r="DI899" s="132">
        <f t="shared" si="1523"/>
        <v>0</v>
      </c>
      <c r="DJ899" s="132">
        <f t="shared" si="1523"/>
        <v>0</v>
      </c>
      <c r="DK899" s="132">
        <f t="shared" si="1523"/>
        <v>0</v>
      </c>
      <c r="DL899" s="132">
        <f t="shared" si="1523"/>
        <v>0</v>
      </c>
      <c r="DM899" s="132">
        <f t="shared" si="1523"/>
        <v>0</v>
      </c>
      <c r="DN899" s="233">
        <f t="shared" si="1523"/>
        <v>0</v>
      </c>
      <c r="DO899" s="232">
        <f t="shared" si="1449"/>
        <v>0</v>
      </c>
      <c r="DP899" s="132">
        <f t="shared" si="1450"/>
        <v>0</v>
      </c>
      <c r="DQ899" s="132">
        <f t="shared" si="1451"/>
        <v>0</v>
      </c>
      <c r="DR899" s="132">
        <f t="shared" si="1452"/>
        <v>0</v>
      </c>
      <c r="DS899" s="132">
        <f t="shared" si="1453"/>
        <v>0</v>
      </c>
      <c r="DT899" s="132">
        <f t="shared" si="1454"/>
        <v>0</v>
      </c>
      <c r="DU899" s="132">
        <f t="shared" si="1455"/>
        <v>0</v>
      </c>
      <c r="DV899" s="132">
        <f t="shared" si="1456"/>
        <v>0</v>
      </c>
      <c r="DW899" s="132">
        <f t="shared" si="1457"/>
        <v>0</v>
      </c>
      <c r="DX899" s="233">
        <f t="shared" si="1458"/>
        <v>0</v>
      </c>
      <c r="DY899" s="231" t="b">
        <f t="shared" si="1495"/>
        <v>0</v>
      </c>
      <c r="DZ899" s="163"/>
      <c r="EA899" s="226" t="str">
        <f t="shared" si="1496"/>
        <v/>
      </c>
      <c r="EB899" s="178" t="str">
        <f t="shared" si="1497"/>
        <v/>
      </c>
      <c r="EC899" s="178" t="str">
        <f t="shared" si="1498"/>
        <v/>
      </c>
      <c r="ED899" s="178" t="str">
        <f t="shared" si="1499"/>
        <v/>
      </c>
      <c r="EE899" s="178" t="str">
        <f t="shared" si="1500"/>
        <v/>
      </c>
      <c r="EF899" s="178" t="str">
        <f t="shared" si="1501"/>
        <v/>
      </c>
      <c r="EG899" s="178" t="str">
        <f t="shared" si="1502"/>
        <v/>
      </c>
      <c r="EH899" s="178" t="str">
        <f t="shared" si="1503"/>
        <v/>
      </c>
      <c r="EI899" s="178" t="str">
        <f t="shared" si="1504"/>
        <v/>
      </c>
      <c r="EJ899" s="227" t="str">
        <f t="shared" si="1505"/>
        <v/>
      </c>
      <c r="EK899" s="230" t="str">
        <f t="shared" si="1459"/>
        <v/>
      </c>
      <c r="EL899" s="177" t="str">
        <f t="shared" si="1460"/>
        <v/>
      </c>
      <c r="EM899" s="177" t="str">
        <f t="shared" si="1461"/>
        <v/>
      </c>
      <c r="EN899" s="177" t="str">
        <f t="shared" si="1462"/>
        <v/>
      </c>
      <c r="EO899" s="177" t="str">
        <f t="shared" si="1463"/>
        <v/>
      </c>
      <c r="EP899" s="177" t="str">
        <f t="shared" si="1464"/>
        <v/>
      </c>
      <c r="EQ899" s="177" t="str">
        <f t="shared" si="1465"/>
        <v/>
      </c>
      <c r="ER899" s="177" t="str">
        <f t="shared" si="1466"/>
        <v/>
      </c>
      <c r="ES899" s="177" t="str">
        <f t="shared" si="1467"/>
        <v/>
      </c>
      <c r="ET899" s="177" t="str">
        <f t="shared" si="1468"/>
        <v/>
      </c>
      <c r="EU899" s="229" t="e">
        <f t="shared" si="1469"/>
        <v>#VALUE!</v>
      </c>
      <c r="EV899" s="27" t="e">
        <f t="shared" si="1470"/>
        <v>#VALUE!</v>
      </c>
      <c r="EW899" s="27" t="e">
        <f t="shared" si="1471"/>
        <v>#VALUE!</v>
      </c>
      <c r="EX899" s="28" t="e">
        <f t="shared" si="1472"/>
        <v>#VALUE!</v>
      </c>
      <c r="EY899" s="28" t="e">
        <f t="shared" si="1473"/>
        <v>#VALUE!</v>
      </c>
      <c r="EZ899" s="28" t="b">
        <f t="shared" si="1474"/>
        <v>0</v>
      </c>
      <c r="FA899" s="176" t="str">
        <f t="shared" si="1475"/>
        <v/>
      </c>
      <c r="FB899" s="27" t="e" cm="1">
        <f t="array" aca="1" ref="FB899" ca="1">TEXT(RIGHT(10-RIGHT(SUM(INDEX(1*(MID(MID(C899,1,1)*2,ROW(INDIRECT("1:"&amp;LEN(MID(C899,1,1)*2))),1)),,))+MID(C899,2,1)+
SUM(INDEX(1*(MID(MID(C899,3,1)*2,ROW(INDIRECT("1:"&amp;LEN(MID(C899,3,1)*2))),1)),,))+MID(C899,4,1)+
SUM(INDEX(1*(MID(MID(C899,5,1)*2,ROW(INDIRECT("1:"&amp;LEN(MID(C899,5,1)*2))),1)),,))+MID(C899,6,1)+
SUM(INDEX(1*(MID(MID(C899,8,1)*2,ROW(INDIRECT("1:"&amp;LEN(MID(C899,8,1)*2))),1)),,))+MID(C899,9,1)+
SUM(INDEX(1*(MID(MID(C899,10,1)*2,ROW(INDIRECT("1:"&amp;LEN(MID(C899,10,1)*2))),1)),,)),1),1),"0")</f>
        <v>#VALUE!</v>
      </c>
      <c r="FC899" s="27" t="str">
        <f t="shared" si="1476"/>
        <v/>
      </c>
      <c r="FD899" s="29" t="b">
        <f t="shared" si="1477"/>
        <v>0</v>
      </c>
      <c r="FE899" s="112" t="b">
        <f>IFERROR(MATCH(D899,'Avtal för korttidsarbete'!$G$13:$G$1012,0),TRUE)</f>
        <v>1</v>
      </c>
      <c r="FF899" s="112" t="b">
        <f t="shared" si="1506"/>
        <v>0</v>
      </c>
      <c r="FG899" s="113" t="str" cm="1">
        <f t="array" ref="FG899">IF(FE899=TRUE,"x",INDEX('Avtal för korttidsarbete'!$E$13:$E$1012,$FE899))</f>
        <v>x</v>
      </c>
      <c r="FH899" s="113" t="str" cm="1">
        <f t="array" ref="FH899">IF(FE899=TRUE,"x",INDEX('Avtal för korttidsarbete'!$F$13:$F$1012,$FE899))</f>
        <v>x</v>
      </c>
      <c r="FI899" s="112" t="b">
        <f t="shared" si="1507"/>
        <v>0</v>
      </c>
      <c r="FJ899" s="135">
        <f t="shared" si="1508"/>
        <v>44166</v>
      </c>
      <c r="FK899" s="135">
        <f t="shared" si="1509"/>
        <v>44377</v>
      </c>
      <c r="FL899" s="112" t="b">
        <f t="shared" si="1510"/>
        <v>0</v>
      </c>
      <c r="FM899" s="113">
        <f t="shared" si="1511"/>
        <v>44166</v>
      </c>
      <c r="FN899" s="135">
        <f t="shared" si="1512"/>
        <v>44377</v>
      </c>
      <c r="FO899" s="148" t="b">
        <f>IFERROR(INDEX('Avtal för korttidsarbete'!R:R,MATCH(D899,'Avtal för korttidsarbete'!$G:$G,0)),TRUE)</f>
        <v>1</v>
      </c>
      <c r="FP899" s="135" t="str">
        <f>IF(FO899,"-",INDEX('Avtal för korttidsarbete'!$D:$D,MATCH(D899,'Avtal för korttidsarbete'!$G:$G,0)))</f>
        <v>-</v>
      </c>
      <c r="FQ899" s="113" t="b">
        <f>IFERROR(G899&gt;INDEX(Uppsägningar!E:E,MATCH(C899,Uppsägningar!C:C,0)),FALSE)</f>
        <v>0</v>
      </c>
    </row>
    <row r="900" spans="1:173" x14ac:dyDescent="0.25">
      <c r="A900" s="19">
        <v>884</v>
      </c>
      <c r="B900" s="20"/>
      <c r="C900" s="183"/>
      <c r="D900" s="66"/>
      <c r="E900" s="212">
        <f>IFERROR(INDEX(Admin!$C$7:$C$10,MATCH(FP900,TblNivåValTExt,0)),0)</f>
        <v>0</v>
      </c>
      <c r="F900" s="1"/>
      <c r="G900" s="1"/>
      <c r="H900" s="78"/>
      <c r="I900" s="181"/>
      <c r="J900" s="181"/>
      <c r="K900" s="182"/>
      <c r="L900" s="182"/>
      <c r="M900" s="181"/>
      <c r="N900" s="181"/>
      <c r="O900" s="181"/>
      <c r="P900" s="182"/>
      <c r="Q900" s="182"/>
      <c r="R900" s="181"/>
      <c r="S900" s="181"/>
      <c r="T900" s="181"/>
      <c r="U900" s="182"/>
      <c r="V900" s="182"/>
      <c r="W900" s="181"/>
      <c r="X900" s="181"/>
      <c r="Y900" s="181"/>
      <c r="Z900" s="182"/>
      <c r="AA900" s="182"/>
      <c r="AB900" s="181"/>
      <c r="AC900" s="181"/>
      <c r="AD900" s="181"/>
      <c r="AE900" s="182"/>
      <c r="AF900" s="182"/>
      <c r="AG900" s="181"/>
      <c r="AH900" s="181"/>
      <c r="AI900" s="181"/>
      <c r="AJ900" s="182"/>
      <c r="AK900" s="182"/>
      <c r="AL900" s="181"/>
      <c r="AM900" s="181"/>
      <c r="AN900" s="181"/>
      <c r="AO900" s="182"/>
      <c r="AP900" s="182"/>
      <c r="AQ900" s="181"/>
      <c r="AR900" s="181"/>
      <c r="AS900" s="181"/>
      <c r="AT900" s="182"/>
      <c r="AU900" s="182"/>
      <c r="AV900" s="181"/>
      <c r="AW900" s="181"/>
      <c r="AX900" s="181"/>
      <c r="AY900" s="182"/>
      <c r="AZ900" s="182"/>
      <c r="BA900" s="181"/>
      <c r="BB900" s="181"/>
      <c r="BC900" s="181"/>
      <c r="BD900" s="182"/>
      <c r="BE900" s="182"/>
      <c r="BF900" s="181"/>
      <c r="BG900" s="180">
        <f t="shared" si="1478"/>
        <v>0</v>
      </c>
      <c r="BH900" s="116" t="str">
        <f t="shared" si="1479"/>
        <v/>
      </c>
      <c r="BI900" s="80" t="b">
        <f t="shared" si="1427"/>
        <v>0</v>
      </c>
      <c r="BJ900" s="80" t="str">
        <f t="shared" si="1428"/>
        <v/>
      </c>
      <c r="BK900" s="80" t="b">
        <f t="shared" si="1480"/>
        <v>0</v>
      </c>
      <c r="BL900" s="13" t="str">
        <f t="shared" si="1429"/>
        <v/>
      </c>
      <c r="BM900" s="13" t="b">
        <f t="shared" si="1481"/>
        <v>0</v>
      </c>
      <c r="BN900" s="35" t="str">
        <f t="shared" si="1430"/>
        <v/>
      </c>
      <c r="BO900" s="13" t="b">
        <f t="shared" si="1431"/>
        <v>0</v>
      </c>
      <c r="BP900" s="35" t="str">
        <f t="shared" si="1432"/>
        <v/>
      </c>
      <c r="BQ900" s="13" t="b">
        <f t="shared" si="1433"/>
        <v>0</v>
      </c>
      <c r="BR900" s="35" t="str">
        <f t="shared" si="1434"/>
        <v/>
      </c>
      <c r="BS900" s="35" t="b">
        <f t="shared" si="1435"/>
        <v>0</v>
      </c>
      <c r="BT900" s="35" t="str">
        <f t="shared" si="1436"/>
        <v/>
      </c>
      <c r="BU900" s="35" t="b">
        <f t="shared" si="1437"/>
        <v>0</v>
      </c>
      <c r="BV900" s="35" t="str">
        <f t="shared" si="1438"/>
        <v/>
      </c>
      <c r="BW900" s="13" t="b">
        <f t="shared" si="1513"/>
        <v>0</v>
      </c>
      <c r="BX900" s="35" t="str">
        <f t="shared" si="1439"/>
        <v/>
      </c>
      <c r="BY900" s="265" t="b">
        <f t="shared" si="1482"/>
        <v>0</v>
      </c>
      <c r="BZ900" s="35" t="str">
        <f t="shared" si="1440"/>
        <v/>
      </c>
      <c r="CA900" s="265" t="b">
        <f t="shared" si="1483"/>
        <v>0</v>
      </c>
      <c r="CB900" s="35" t="str">
        <f t="shared" si="1441"/>
        <v/>
      </c>
      <c r="CC900" s="272" t="b">
        <f t="shared" si="1484"/>
        <v>0</v>
      </c>
      <c r="CD900" s="35" t="str">
        <f t="shared" si="1442"/>
        <v/>
      </c>
      <c r="CE900" s="13" t="b">
        <f t="shared" si="1443"/>
        <v>0</v>
      </c>
      <c r="CF900" s="35" t="str">
        <f t="shared" si="1444"/>
        <v/>
      </c>
      <c r="CG900" s="179">
        <f t="shared" si="1445"/>
        <v>0</v>
      </c>
      <c r="CH900" s="179">
        <f t="shared" si="1446"/>
        <v>0</v>
      </c>
      <c r="CI900" s="218">
        <f t="shared" si="1485"/>
        <v>0</v>
      </c>
      <c r="CJ900" s="218">
        <f t="shared" si="1486"/>
        <v>0</v>
      </c>
      <c r="CK900" s="218">
        <f t="shared" si="1487"/>
        <v>0</v>
      </c>
      <c r="CL900" s="218">
        <f t="shared" si="1488"/>
        <v>0</v>
      </c>
      <c r="CM900" s="218">
        <f t="shared" si="1489"/>
        <v>0</v>
      </c>
      <c r="CN900" s="218">
        <f t="shared" si="1490"/>
        <v>0</v>
      </c>
      <c r="CO900" s="218">
        <f t="shared" si="1491"/>
        <v>0</v>
      </c>
      <c r="CP900" s="218">
        <f t="shared" si="1492"/>
        <v>0</v>
      </c>
      <c r="CQ900" s="218">
        <f t="shared" si="1493"/>
        <v>0</v>
      </c>
      <c r="CR900" s="218">
        <f t="shared" si="1494"/>
        <v>0</v>
      </c>
      <c r="CS900" s="14">
        <f t="shared" si="1447"/>
        <v>0</v>
      </c>
      <c r="CT900" s="236">
        <f t="shared" si="1448"/>
        <v>0</v>
      </c>
      <c r="CU900" s="237">
        <f t="shared" si="1522"/>
        <v>0</v>
      </c>
      <c r="CV900" s="16">
        <f t="shared" si="1522"/>
        <v>0</v>
      </c>
      <c r="CW900" s="16">
        <f t="shared" si="1522"/>
        <v>0</v>
      </c>
      <c r="CX900" s="16">
        <f t="shared" si="1522"/>
        <v>0</v>
      </c>
      <c r="CY900" s="16">
        <f t="shared" si="1522"/>
        <v>0</v>
      </c>
      <c r="CZ900" s="16">
        <f t="shared" si="1522"/>
        <v>0</v>
      </c>
      <c r="DA900" s="16">
        <f t="shared" si="1522"/>
        <v>0</v>
      </c>
      <c r="DB900" s="16">
        <f t="shared" si="1522"/>
        <v>0</v>
      </c>
      <c r="DC900" s="16">
        <f t="shared" si="1522"/>
        <v>0</v>
      </c>
      <c r="DD900" s="238">
        <f t="shared" si="1522"/>
        <v>0</v>
      </c>
      <c r="DE900" s="232">
        <f t="shared" si="1523"/>
        <v>0</v>
      </c>
      <c r="DF900" s="132">
        <f t="shared" si="1523"/>
        <v>0</v>
      </c>
      <c r="DG900" s="132">
        <f t="shared" si="1523"/>
        <v>0</v>
      </c>
      <c r="DH900" s="132">
        <f t="shared" si="1523"/>
        <v>0</v>
      </c>
      <c r="DI900" s="132">
        <f t="shared" si="1523"/>
        <v>0</v>
      </c>
      <c r="DJ900" s="132">
        <f t="shared" si="1523"/>
        <v>0</v>
      </c>
      <c r="DK900" s="132">
        <f t="shared" si="1523"/>
        <v>0</v>
      </c>
      <c r="DL900" s="132">
        <f t="shared" si="1523"/>
        <v>0</v>
      </c>
      <c r="DM900" s="132">
        <f t="shared" si="1523"/>
        <v>0</v>
      </c>
      <c r="DN900" s="233">
        <f t="shared" si="1523"/>
        <v>0</v>
      </c>
      <c r="DO900" s="232">
        <f t="shared" si="1449"/>
        <v>0</v>
      </c>
      <c r="DP900" s="132">
        <f t="shared" si="1450"/>
        <v>0</v>
      </c>
      <c r="DQ900" s="132">
        <f t="shared" si="1451"/>
        <v>0</v>
      </c>
      <c r="DR900" s="132">
        <f t="shared" si="1452"/>
        <v>0</v>
      </c>
      <c r="DS900" s="132">
        <f t="shared" si="1453"/>
        <v>0</v>
      </c>
      <c r="DT900" s="132">
        <f t="shared" si="1454"/>
        <v>0</v>
      </c>
      <c r="DU900" s="132">
        <f t="shared" si="1455"/>
        <v>0</v>
      </c>
      <c r="DV900" s="132">
        <f t="shared" si="1456"/>
        <v>0</v>
      </c>
      <c r="DW900" s="132">
        <f t="shared" si="1457"/>
        <v>0</v>
      </c>
      <c r="DX900" s="233">
        <f t="shared" si="1458"/>
        <v>0</v>
      </c>
      <c r="DY900" s="231" t="b">
        <f t="shared" si="1495"/>
        <v>0</v>
      </c>
      <c r="DZ900" s="163"/>
      <c r="EA900" s="226" t="str">
        <f t="shared" si="1496"/>
        <v/>
      </c>
      <c r="EB900" s="178" t="str">
        <f t="shared" si="1497"/>
        <v/>
      </c>
      <c r="EC900" s="178" t="str">
        <f t="shared" si="1498"/>
        <v/>
      </c>
      <c r="ED900" s="178" t="str">
        <f t="shared" si="1499"/>
        <v/>
      </c>
      <c r="EE900" s="178" t="str">
        <f t="shared" si="1500"/>
        <v/>
      </c>
      <c r="EF900" s="178" t="str">
        <f t="shared" si="1501"/>
        <v/>
      </c>
      <c r="EG900" s="178" t="str">
        <f t="shared" si="1502"/>
        <v/>
      </c>
      <c r="EH900" s="178" t="str">
        <f t="shared" si="1503"/>
        <v/>
      </c>
      <c r="EI900" s="178" t="str">
        <f t="shared" si="1504"/>
        <v/>
      </c>
      <c r="EJ900" s="227" t="str">
        <f t="shared" si="1505"/>
        <v/>
      </c>
      <c r="EK900" s="230" t="str">
        <f t="shared" si="1459"/>
        <v/>
      </c>
      <c r="EL900" s="177" t="str">
        <f t="shared" si="1460"/>
        <v/>
      </c>
      <c r="EM900" s="177" t="str">
        <f t="shared" si="1461"/>
        <v/>
      </c>
      <c r="EN900" s="177" t="str">
        <f t="shared" si="1462"/>
        <v/>
      </c>
      <c r="EO900" s="177" t="str">
        <f t="shared" si="1463"/>
        <v/>
      </c>
      <c r="EP900" s="177" t="str">
        <f t="shared" si="1464"/>
        <v/>
      </c>
      <c r="EQ900" s="177" t="str">
        <f t="shared" si="1465"/>
        <v/>
      </c>
      <c r="ER900" s="177" t="str">
        <f t="shared" si="1466"/>
        <v/>
      </c>
      <c r="ES900" s="177" t="str">
        <f t="shared" si="1467"/>
        <v/>
      </c>
      <c r="ET900" s="177" t="str">
        <f t="shared" si="1468"/>
        <v/>
      </c>
      <c r="EU900" s="229" t="e">
        <f t="shared" si="1469"/>
        <v>#VALUE!</v>
      </c>
      <c r="EV900" s="27" t="e">
        <f t="shared" si="1470"/>
        <v>#VALUE!</v>
      </c>
      <c r="EW900" s="27" t="e">
        <f t="shared" si="1471"/>
        <v>#VALUE!</v>
      </c>
      <c r="EX900" s="28" t="e">
        <f t="shared" si="1472"/>
        <v>#VALUE!</v>
      </c>
      <c r="EY900" s="28" t="e">
        <f t="shared" si="1473"/>
        <v>#VALUE!</v>
      </c>
      <c r="EZ900" s="28" t="b">
        <f t="shared" si="1474"/>
        <v>0</v>
      </c>
      <c r="FA900" s="176" t="str">
        <f t="shared" si="1475"/>
        <v/>
      </c>
      <c r="FB900" s="27" t="e" cm="1">
        <f t="array" aca="1" ref="FB900" ca="1">TEXT(RIGHT(10-RIGHT(SUM(INDEX(1*(MID(MID(C900,1,1)*2,ROW(INDIRECT("1:"&amp;LEN(MID(C900,1,1)*2))),1)),,))+MID(C900,2,1)+
SUM(INDEX(1*(MID(MID(C900,3,1)*2,ROW(INDIRECT("1:"&amp;LEN(MID(C900,3,1)*2))),1)),,))+MID(C900,4,1)+
SUM(INDEX(1*(MID(MID(C900,5,1)*2,ROW(INDIRECT("1:"&amp;LEN(MID(C900,5,1)*2))),1)),,))+MID(C900,6,1)+
SUM(INDEX(1*(MID(MID(C900,8,1)*2,ROW(INDIRECT("1:"&amp;LEN(MID(C900,8,1)*2))),1)),,))+MID(C900,9,1)+
SUM(INDEX(1*(MID(MID(C900,10,1)*2,ROW(INDIRECT("1:"&amp;LEN(MID(C900,10,1)*2))),1)),,)),1),1),"0")</f>
        <v>#VALUE!</v>
      </c>
      <c r="FC900" s="27" t="str">
        <f t="shared" si="1476"/>
        <v/>
      </c>
      <c r="FD900" s="29" t="b">
        <f t="shared" si="1477"/>
        <v>0</v>
      </c>
      <c r="FE900" s="112" t="b">
        <f>IFERROR(MATCH(D900,'Avtal för korttidsarbete'!$G$13:$G$1012,0),TRUE)</f>
        <v>1</v>
      </c>
      <c r="FF900" s="112" t="b">
        <f t="shared" si="1506"/>
        <v>0</v>
      </c>
      <c r="FG900" s="113" t="str" cm="1">
        <f t="array" ref="FG900">IF(FE900=TRUE,"x",INDEX('Avtal för korttidsarbete'!$E$13:$E$1012,$FE900))</f>
        <v>x</v>
      </c>
      <c r="FH900" s="113" t="str" cm="1">
        <f t="array" ref="FH900">IF(FE900=TRUE,"x",INDEX('Avtal för korttidsarbete'!$F$13:$F$1012,$FE900))</f>
        <v>x</v>
      </c>
      <c r="FI900" s="112" t="b">
        <f t="shared" si="1507"/>
        <v>0</v>
      </c>
      <c r="FJ900" s="135">
        <f t="shared" si="1508"/>
        <v>44166</v>
      </c>
      <c r="FK900" s="135">
        <f t="shared" si="1509"/>
        <v>44377</v>
      </c>
      <c r="FL900" s="112" t="b">
        <f t="shared" si="1510"/>
        <v>0</v>
      </c>
      <c r="FM900" s="113">
        <f t="shared" si="1511"/>
        <v>44166</v>
      </c>
      <c r="FN900" s="135">
        <f t="shared" si="1512"/>
        <v>44377</v>
      </c>
      <c r="FO900" s="148" t="b">
        <f>IFERROR(INDEX('Avtal för korttidsarbete'!R:R,MATCH(D900,'Avtal för korttidsarbete'!$G:$G,0)),TRUE)</f>
        <v>1</v>
      </c>
      <c r="FP900" s="135" t="str">
        <f>IF(FO900,"-",INDEX('Avtal för korttidsarbete'!$D:$D,MATCH(D900,'Avtal för korttidsarbete'!$G:$G,0)))</f>
        <v>-</v>
      </c>
      <c r="FQ900" s="113" t="b">
        <f>IFERROR(G900&gt;INDEX(Uppsägningar!E:E,MATCH(C900,Uppsägningar!C:C,0)),FALSE)</f>
        <v>0</v>
      </c>
    </row>
    <row r="901" spans="1:173" x14ac:dyDescent="0.25">
      <c r="A901" s="19">
        <v>885</v>
      </c>
      <c r="B901" s="20"/>
      <c r="C901" s="183"/>
      <c r="D901" s="66"/>
      <c r="E901" s="212">
        <f>IFERROR(INDEX(Admin!$C$7:$C$10,MATCH(FP901,TblNivåValTExt,0)),0)</f>
        <v>0</v>
      </c>
      <c r="F901" s="1"/>
      <c r="G901" s="1"/>
      <c r="H901" s="78"/>
      <c r="I901" s="181"/>
      <c r="J901" s="181"/>
      <c r="K901" s="182"/>
      <c r="L901" s="182"/>
      <c r="M901" s="181"/>
      <c r="N901" s="181"/>
      <c r="O901" s="181"/>
      <c r="P901" s="182"/>
      <c r="Q901" s="182"/>
      <c r="R901" s="181"/>
      <c r="S901" s="181"/>
      <c r="T901" s="181"/>
      <c r="U901" s="182"/>
      <c r="V901" s="182"/>
      <c r="W901" s="181"/>
      <c r="X901" s="181"/>
      <c r="Y901" s="181"/>
      <c r="Z901" s="182"/>
      <c r="AA901" s="182"/>
      <c r="AB901" s="181"/>
      <c r="AC901" s="181"/>
      <c r="AD901" s="181"/>
      <c r="AE901" s="182"/>
      <c r="AF901" s="182"/>
      <c r="AG901" s="181"/>
      <c r="AH901" s="181"/>
      <c r="AI901" s="181"/>
      <c r="AJ901" s="182"/>
      <c r="AK901" s="182"/>
      <c r="AL901" s="181"/>
      <c r="AM901" s="181"/>
      <c r="AN901" s="181"/>
      <c r="AO901" s="182"/>
      <c r="AP901" s="182"/>
      <c r="AQ901" s="181"/>
      <c r="AR901" s="181"/>
      <c r="AS901" s="181"/>
      <c r="AT901" s="182"/>
      <c r="AU901" s="182"/>
      <c r="AV901" s="181"/>
      <c r="AW901" s="181"/>
      <c r="AX901" s="181"/>
      <c r="AY901" s="182"/>
      <c r="AZ901" s="182"/>
      <c r="BA901" s="181"/>
      <c r="BB901" s="181"/>
      <c r="BC901" s="181"/>
      <c r="BD901" s="182"/>
      <c r="BE901" s="182"/>
      <c r="BF901" s="181"/>
      <c r="BG901" s="180">
        <f t="shared" si="1478"/>
        <v>0</v>
      </c>
      <c r="BH901" s="116" t="str">
        <f t="shared" si="1479"/>
        <v/>
      </c>
      <c r="BI901" s="80" t="b">
        <f t="shared" si="1427"/>
        <v>0</v>
      </c>
      <c r="BJ901" s="80" t="str">
        <f t="shared" si="1428"/>
        <v/>
      </c>
      <c r="BK901" s="80" t="b">
        <f t="shared" si="1480"/>
        <v>0</v>
      </c>
      <c r="BL901" s="13" t="str">
        <f t="shared" si="1429"/>
        <v/>
      </c>
      <c r="BM901" s="13" t="b">
        <f t="shared" si="1481"/>
        <v>0</v>
      </c>
      <c r="BN901" s="35" t="str">
        <f t="shared" si="1430"/>
        <v/>
      </c>
      <c r="BO901" s="13" t="b">
        <f t="shared" si="1431"/>
        <v>0</v>
      </c>
      <c r="BP901" s="35" t="str">
        <f t="shared" si="1432"/>
        <v/>
      </c>
      <c r="BQ901" s="13" t="b">
        <f t="shared" si="1433"/>
        <v>0</v>
      </c>
      <c r="BR901" s="35" t="str">
        <f t="shared" si="1434"/>
        <v/>
      </c>
      <c r="BS901" s="35" t="b">
        <f t="shared" si="1435"/>
        <v>0</v>
      </c>
      <c r="BT901" s="35" t="str">
        <f t="shared" si="1436"/>
        <v/>
      </c>
      <c r="BU901" s="35" t="b">
        <f t="shared" si="1437"/>
        <v>0</v>
      </c>
      <c r="BV901" s="35" t="str">
        <f t="shared" si="1438"/>
        <v/>
      </c>
      <c r="BW901" s="13" t="b">
        <f t="shared" si="1513"/>
        <v>0</v>
      </c>
      <c r="BX901" s="35" t="str">
        <f t="shared" si="1439"/>
        <v/>
      </c>
      <c r="BY901" s="265" t="b">
        <f t="shared" si="1482"/>
        <v>0</v>
      </c>
      <c r="BZ901" s="35" t="str">
        <f t="shared" si="1440"/>
        <v/>
      </c>
      <c r="CA901" s="265" t="b">
        <f t="shared" si="1483"/>
        <v>0</v>
      </c>
      <c r="CB901" s="35" t="str">
        <f t="shared" si="1441"/>
        <v/>
      </c>
      <c r="CC901" s="272" t="b">
        <f t="shared" si="1484"/>
        <v>0</v>
      </c>
      <c r="CD901" s="35" t="str">
        <f t="shared" si="1442"/>
        <v/>
      </c>
      <c r="CE901" s="13" t="b">
        <f t="shared" si="1443"/>
        <v>0</v>
      </c>
      <c r="CF901" s="35" t="str">
        <f t="shared" si="1444"/>
        <v/>
      </c>
      <c r="CG901" s="179">
        <f t="shared" si="1445"/>
        <v>0</v>
      </c>
      <c r="CH901" s="179">
        <f t="shared" si="1446"/>
        <v>0</v>
      </c>
      <c r="CI901" s="218">
        <f t="shared" si="1485"/>
        <v>0</v>
      </c>
      <c r="CJ901" s="218">
        <f t="shared" si="1486"/>
        <v>0</v>
      </c>
      <c r="CK901" s="218">
        <f t="shared" si="1487"/>
        <v>0</v>
      </c>
      <c r="CL901" s="218">
        <f t="shared" si="1488"/>
        <v>0</v>
      </c>
      <c r="CM901" s="218">
        <f t="shared" si="1489"/>
        <v>0</v>
      </c>
      <c r="CN901" s="218">
        <f t="shared" si="1490"/>
        <v>0</v>
      </c>
      <c r="CO901" s="218">
        <f t="shared" si="1491"/>
        <v>0</v>
      </c>
      <c r="CP901" s="218">
        <f t="shared" si="1492"/>
        <v>0</v>
      </c>
      <c r="CQ901" s="218">
        <f t="shared" si="1493"/>
        <v>0</v>
      </c>
      <c r="CR901" s="218">
        <f t="shared" si="1494"/>
        <v>0</v>
      </c>
      <c r="CS901" s="14">
        <f t="shared" si="1447"/>
        <v>0</v>
      </c>
      <c r="CT901" s="236">
        <f t="shared" si="1448"/>
        <v>0</v>
      </c>
      <c r="CU901" s="237">
        <f t="shared" si="1522"/>
        <v>0</v>
      </c>
      <c r="CV901" s="16">
        <f t="shared" si="1522"/>
        <v>0</v>
      </c>
      <c r="CW901" s="16">
        <f t="shared" si="1522"/>
        <v>0</v>
      </c>
      <c r="CX901" s="16">
        <f t="shared" si="1522"/>
        <v>0</v>
      </c>
      <c r="CY901" s="16">
        <f t="shared" si="1522"/>
        <v>0</v>
      </c>
      <c r="CZ901" s="16">
        <f t="shared" si="1522"/>
        <v>0</v>
      </c>
      <c r="DA901" s="16">
        <f t="shared" si="1522"/>
        <v>0</v>
      </c>
      <c r="DB901" s="16">
        <f t="shared" si="1522"/>
        <v>0</v>
      </c>
      <c r="DC901" s="16">
        <f t="shared" si="1522"/>
        <v>0</v>
      </c>
      <c r="DD901" s="238">
        <f t="shared" si="1522"/>
        <v>0</v>
      </c>
      <c r="DE901" s="232">
        <f t="shared" si="1523"/>
        <v>0</v>
      </c>
      <c r="DF901" s="132">
        <f t="shared" si="1523"/>
        <v>0</v>
      </c>
      <c r="DG901" s="132">
        <f t="shared" si="1523"/>
        <v>0</v>
      </c>
      <c r="DH901" s="132">
        <f t="shared" si="1523"/>
        <v>0</v>
      </c>
      <c r="DI901" s="132">
        <f t="shared" si="1523"/>
        <v>0</v>
      </c>
      <c r="DJ901" s="132">
        <f t="shared" si="1523"/>
        <v>0</v>
      </c>
      <c r="DK901" s="132">
        <f t="shared" si="1523"/>
        <v>0</v>
      </c>
      <c r="DL901" s="132">
        <f t="shared" si="1523"/>
        <v>0</v>
      </c>
      <c r="DM901" s="132">
        <f t="shared" si="1523"/>
        <v>0</v>
      </c>
      <c r="DN901" s="233">
        <f t="shared" si="1523"/>
        <v>0</v>
      </c>
      <c r="DO901" s="232">
        <f t="shared" si="1449"/>
        <v>0</v>
      </c>
      <c r="DP901" s="132">
        <f t="shared" si="1450"/>
        <v>0</v>
      </c>
      <c r="DQ901" s="132">
        <f t="shared" si="1451"/>
        <v>0</v>
      </c>
      <c r="DR901" s="132">
        <f t="shared" si="1452"/>
        <v>0</v>
      </c>
      <c r="DS901" s="132">
        <f t="shared" si="1453"/>
        <v>0</v>
      </c>
      <c r="DT901" s="132">
        <f t="shared" si="1454"/>
        <v>0</v>
      </c>
      <c r="DU901" s="132">
        <f t="shared" si="1455"/>
        <v>0</v>
      </c>
      <c r="DV901" s="132">
        <f t="shared" si="1456"/>
        <v>0</v>
      </c>
      <c r="DW901" s="132">
        <f t="shared" si="1457"/>
        <v>0</v>
      </c>
      <c r="DX901" s="233">
        <f t="shared" si="1458"/>
        <v>0</v>
      </c>
      <c r="DY901" s="231" t="b">
        <f t="shared" si="1495"/>
        <v>0</v>
      </c>
      <c r="DZ901" s="163"/>
      <c r="EA901" s="226" t="str">
        <f t="shared" si="1496"/>
        <v/>
      </c>
      <c r="EB901" s="178" t="str">
        <f t="shared" si="1497"/>
        <v/>
      </c>
      <c r="EC901" s="178" t="str">
        <f t="shared" si="1498"/>
        <v/>
      </c>
      <c r="ED901" s="178" t="str">
        <f t="shared" si="1499"/>
        <v/>
      </c>
      <c r="EE901" s="178" t="str">
        <f t="shared" si="1500"/>
        <v/>
      </c>
      <c r="EF901" s="178" t="str">
        <f t="shared" si="1501"/>
        <v/>
      </c>
      <c r="EG901" s="178" t="str">
        <f t="shared" si="1502"/>
        <v/>
      </c>
      <c r="EH901" s="178" t="str">
        <f t="shared" si="1503"/>
        <v/>
      </c>
      <c r="EI901" s="178" t="str">
        <f t="shared" si="1504"/>
        <v/>
      </c>
      <c r="EJ901" s="227" t="str">
        <f t="shared" si="1505"/>
        <v/>
      </c>
      <c r="EK901" s="230" t="str">
        <f t="shared" si="1459"/>
        <v/>
      </c>
      <c r="EL901" s="177" t="str">
        <f t="shared" si="1460"/>
        <v/>
      </c>
      <c r="EM901" s="177" t="str">
        <f t="shared" si="1461"/>
        <v/>
      </c>
      <c r="EN901" s="177" t="str">
        <f t="shared" si="1462"/>
        <v/>
      </c>
      <c r="EO901" s="177" t="str">
        <f t="shared" si="1463"/>
        <v/>
      </c>
      <c r="EP901" s="177" t="str">
        <f t="shared" si="1464"/>
        <v/>
      </c>
      <c r="EQ901" s="177" t="str">
        <f t="shared" si="1465"/>
        <v/>
      </c>
      <c r="ER901" s="177" t="str">
        <f t="shared" si="1466"/>
        <v/>
      </c>
      <c r="ES901" s="177" t="str">
        <f t="shared" si="1467"/>
        <v/>
      </c>
      <c r="ET901" s="177" t="str">
        <f t="shared" si="1468"/>
        <v/>
      </c>
      <c r="EU901" s="229" t="e">
        <f t="shared" si="1469"/>
        <v>#VALUE!</v>
      </c>
      <c r="EV901" s="27" t="e">
        <f t="shared" si="1470"/>
        <v>#VALUE!</v>
      </c>
      <c r="EW901" s="27" t="e">
        <f t="shared" si="1471"/>
        <v>#VALUE!</v>
      </c>
      <c r="EX901" s="28" t="e">
        <f t="shared" si="1472"/>
        <v>#VALUE!</v>
      </c>
      <c r="EY901" s="28" t="e">
        <f t="shared" si="1473"/>
        <v>#VALUE!</v>
      </c>
      <c r="EZ901" s="28" t="b">
        <f t="shared" si="1474"/>
        <v>0</v>
      </c>
      <c r="FA901" s="176" t="str">
        <f t="shared" si="1475"/>
        <v/>
      </c>
      <c r="FB901" s="27" t="e" cm="1">
        <f t="array" aca="1" ref="FB901" ca="1">TEXT(RIGHT(10-RIGHT(SUM(INDEX(1*(MID(MID(C901,1,1)*2,ROW(INDIRECT("1:"&amp;LEN(MID(C901,1,1)*2))),1)),,))+MID(C901,2,1)+
SUM(INDEX(1*(MID(MID(C901,3,1)*2,ROW(INDIRECT("1:"&amp;LEN(MID(C901,3,1)*2))),1)),,))+MID(C901,4,1)+
SUM(INDEX(1*(MID(MID(C901,5,1)*2,ROW(INDIRECT("1:"&amp;LEN(MID(C901,5,1)*2))),1)),,))+MID(C901,6,1)+
SUM(INDEX(1*(MID(MID(C901,8,1)*2,ROW(INDIRECT("1:"&amp;LEN(MID(C901,8,1)*2))),1)),,))+MID(C901,9,1)+
SUM(INDEX(1*(MID(MID(C901,10,1)*2,ROW(INDIRECT("1:"&amp;LEN(MID(C901,10,1)*2))),1)),,)),1),1),"0")</f>
        <v>#VALUE!</v>
      </c>
      <c r="FC901" s="27" t="str">
        <f t="shared" si="1476"/>
        <v/>
      </c>
      <c r="FD901" s="29" t="b">
        <f t="shared" si="1477"/>
        <v>0</v>
      </c>
      <c r="FE901" s="112" t="b">
        <f>IFERROR(MATCH(D901,'Avtal för korttidsarbete'!$G$13:$G$1012,0),TRUE)</f>
        <v>1</v>
      </c>
      <c r="FF901" s="112" t="b">
        <f t="shared" si="1506"/>
        <v>0</v>
      </c>
      <c r="FG901" s="113" t="str" cm="1">
        <f t="array" ref="FG901">IF(FE901=TRUE,"x",INDEX('Avtal för korttidsarbete'!$E$13:$E$1012,$FE901))</f>
        <v>x</v>
      </c>
      <c r="FH901" s="113" t="str" cm="1">
        <f t="array" ref="FH901">IF(FE901=TRUE,"x",INDEX('Avtal för korttidsarbete'!$F$13:$F$1012,$FE901))</f>
        <v>x</v>
      </c>
      <c r="FI901" s="112" t="b">
        <f t="shared" si="1507"/>
        <v>0</v>
      </c>
      <c r="FJ901" s="135">
        <f t="shared" si="1508"/>
        <v>44166</v>
      </c>
      <c r="FK901" s="135">
        <f t="shared" si="1509"/>
        <v>44377</v>
      </c>
      <c r="FL901" s="112" t="b">
        <f t="shared" si="1510"/>
        <v>0</v>
      </c>
      <c r="FM901" s="113">
        <f t="shared" si="1511"/>
        <v>44166</v>
      </c>
      <c r="FN901" s="135">
        <f t="shared" si="1512"/>
        <v>44377</v>
      </c>
      <c r="FO901" s="148" t="b">
        <f>IFERROR(INDEX('Avtal för korttidsarbete'!R:R,MATCH(D901,'Avtal för korttidsarbete'!$G:$G,0)),TRUE)</f>
        <v>1</v>
      </c>
      <c r="FP901" s="135" t="str">
        <f>IF(FO901,"-",INDEX('Avtal för korttidsarbete'!$D:$D,MATCH(D901,'Avtal för korttidsarbete'!$G:$G,0)))</f>
        <v>-</v>
      </c>
      <c r="FQ901" s="113" t="b">
        <f>IFERROR(G901&gt;INDEX(Uppsägningar!E:E,MATCH(C901,Uppsägningar!C:C,0)),FALSE)</f>
        <v>0</v>
      </c>
    </row>
    <row r="902" spans="1:173" x14ac:dyDescent="0.25">
      <c r="A902" s="19">
        <v>886</v>
      </c>
      <c r="B902" s="20"/>
      <c r="C902" s="183"/>
      <c r="D902" s="66"/>
      <c r="E902" s="212">
        <f>IFERROR(INDEX(Admin!$C$7:$C$10,MATCH(FP902,TblNivåValTExt,0)),0)</f>
        <v>0</v>
      </c>
      <c r="F902" s="1"/>
      <c r="G902" s="1"/>
      <c r="H902" s="78"/>
      <c r="I902" s="181"/>
      <c r="J902" s="181"/>
      <c r="K902" s="182"/>
      <c r="L902" s="182"/>
      <c r="M902" s="181"/>
      <c r="N902" s="181"/>
      <c r="O902" s="181"/>
      <c r="P902" s="182"/>
      <c r="Q902" s="182"/>
      <c r="R902" s="181"/>
      <c r="S902" s="181"/>
      <c r="T902" s="181"/>
      <c r="U902" s="182"/>
      <c r="V902" s="182"/>
      <c r="W902" s="181"/>
      <c r="X902" s="181"/>
      <c r="Y902" s="181"/>
      <c r="Z902" s="182"/>
      <c r="AA902" s="182"/>
      <c r="AB902" s="181"/>
      <c r="AC902" s="181"/>
      <c r="AD902" s="181"/>
      <c r="AE902" s="182"/>
      <c r="AF902" s="182"/>
      <c r="AG902" s="181"/>
      <c r="AH902" s="181"/>
      <c r="AI902" s="181"/>
      <c r="AJ902" s="182"/>
      <c r="AK902" s="182"/>
      <c r="AL902" s="181"/>
      <c r="AM902" s="181"/>
      <c r="AN902" s="181"/>
      <c r="AO902" s="182"/>
      <c r="AP902" s="182"/>
      <c r="AQ902" s="181"/>
      <c r="AR902" s="181"/>
      <c r="AS902" s="181"/>
      <c r="AT902" s="182"/>
      <c r="AU902" s="182"/>
      <c r="AV902" s="181"/>
      <c r="AW902" s="181"/>
      <c r="AX902" s="181"/>
      <c r="AY902" s="182"/>
      <c r="AZ902" s="182"/>
      <c r="BA902" s="181"/>
      <c r="BB902" s="181"/>
      <c r="BC902" s="181"/>
      <c r="BD902" s="182"/>
      <c r="BE902" s="182"/>
      <c r="BF902" s="181"/>
      <c r="BG902" s="180">
        <f t="shared" si="1478"/>
        <v>0</v>
      </c>
      <c r="BH902" s="116" t="str">
        <f t="shared" si="1479"/>
        <v/>
      </c>
      <c r="BI902" s="80" t="b">
        <f t="shared" si="1427"/>
        <v>0</v>
      </c>
      <c r="BJ902" s="80" t="str">
        <f t="shared" si="1428"/>
        <v/>
      </c>
      <c r="BK902" s="80" t="b">
        <f t="shared" si="1480"/>
        <v>0</v>
      </c>
      <c r="BL902" s="13" t="str">
        <f t="shared" si="1429"/>
        <v/>
      </c>
      <c r="BM902" s="13" t="b">
        <f t="shared" si="1481"/>
        <v>0</v>
      </c>
      <c r="BN902" s="35" t="str">
        <f t="shared" si="1430"/>
        <v/>
      </c>
      <c r="BO902" s="13" t="b">
        <f t="shared" si="1431"/>
        <v>0</v>
      </c>
      <c r="BP902" s="35" t="str">
        <f t="shared" si="1432"/>
        <v/>
      </c>
      <c r="BQ902" s="13" t="b">
        <f t="shared" si="1433"/>
        <v>0</v>
      </c>
      <c r="BR902" s="35" t="str">
        <f t="shared" si="1434"/>
        <v/>
      </c>
      <c r="BS902" s="35" t="b">
        <f t="shared" si="1435"/>
        <v>0</v>
      </c>
      <c r="BT902" s="35" t="str">
        <f t="shared" si="1436"/>
        <v/>
      </c>
      <c r="BU902" s="35" t="b">
        <f t="shared" si="1437"/>
        <v>0</v>
      </c>
      <c r="BV902" s="35" t="str">
        <f t="shared" si="1438"/>
        <v/>
      </c>
      <c r="BW902" s="13" t="b">
        <f t="shared" si="1513"/>
        <v>0</v>
      </c>
      <c r="BX902" s="35" t="str">
        <f t="shared" si="1439"/>
        <v/>
      </c>
      <c r="BY902" s="265" t="b">
        <f t="shared" si="1482"/>
        <v>0</v>
      </c>
      <c r="BZ902" s="35" t="str">
        <f t="shared" si="1440"/>
        <v/>
      </c>
      <c r="CA902" s="265" t="b">
        <f t="shared" si="1483"/>
        <v>0</v>
      </c>
      <c r="CB902" s="35" t="str">
        <f t="shared" si="1441"/>
        <v/>
      </c>
      <c r="CC902" s="272" t="b">
        <f t="shared" si="1484"/>
        <v>0</v>
      </c>
      <c r="CD902" s="35" t="str">
        <f t="shared" si="1442"/>
        <v/>
      </c>
      <c r="CE902" s="13" t="b">
        <f t="shared" si="1443"/>
        <v>0</v>
      </c>
      <c r="CF902" s="35" t="str">
        <f t="shared" si="1444"/>
        <v/>
      </c>
      <c r="CG902" s="179">
        <f t="shared" si="1445"/>
        <v>0</v>
      </c>
      <c r="CH902" s="179">
        <f t="shared" si="1446"/>
        <v>0</v>
      </c>
      <c r="CI902" s="218">
        <f t="shared" si="1485"/>
        <v>0</v>
      </c>
      <c r="CJ902" s="218">
        <f t="shared" si="1486"/>
        <v>0</v>
      </c>
      <c r="CK902" s="218">
        <f t="shared" si="1487"/>
        <v>0</v>
      </c>
      <c r="CL902" s="218">
        <f t="shared" si="1488"/>
        <v>0</v>
      </c>
      <c r="CM902" s="218">
        <f t="shared" si="1489"/>
        <v>0</v>
      </c>
      <c r="CN902" s="218">
        <f t="shared" si="1490"/>
        <v>0</v>
      </c>
      <c r="CO902" s="218">
        <f t="shared" si="1491"/>
        <v>0</v>
      </c>
      <c r="CP902" s="218">
        <f t="shared" si="1492"/>
        <v>0</v>
      </c>
      <c r="CQ902" s="218">
        <f t="shared" si="1493"/>
        <v>0</v>
      </c>
      <c r="CR902" s="218">
        <f t="shared" si="1494"/>
        <v>0</v>
      </c>
      <c r="CS902" s="14">
        <f t="shared" si="1447"/>
        <v>0</v>
      </c>
      <c r="CT902" s="236">
        <f t="shared" si="1448"/>
        <v>0</v>
      </c>
      <c r="CU902" s="237">
        <f t="shared" si="1522"/>
        <v>0</v>
      </c>
      <c r="CV902" s="16">
        <f t="shared" si="1522"/>
        <v>0</v>
      </c>
      <c r="CW902" s="16">
        <f t="shared" si="1522"/>
        <v>0</v>
      </c>
      <c r="CX902" s="16">
        <f t="shared" si="1522"/>
        <v>0</v>
      </c>
      <c r="CY902" s="16">
        <f t="shared" si="1522"/>
        <v>0</v>
      </c>
      <c r="CZ902" s="16">
        <f t="shared" si="1522"/>
        <v>0</v>
      </c>
      <c r="DA902" s="16">
        <f t="shared" si="1522"/>
        <v>0</v>
      </c>
      <c r="DB902" s="16">
        <f t="shared" si="1522"/>
        <v>0</v>
      </c>
      <c r="DC902" s="16">
        <f t="shared" si="1522"/>
        <v>0</v>
      </c>
      <c r="DD902" s="238">
        <f t="shared" si="1522"/>
        <v>0</v>
      </c>
      <c r="DE902" s="232">
        <f t="shared" si="1523"/>
        <v>0</v>
      </c>
      <c r="DF902" s="132">
        <f t="shared" si="1523"/>
        <v>0</v>
      </c>
      <c r="DG902" s="132">
        <f t="shared" si="1523"/>
        <v>0</v>
      </c>
      <c r="DH902" s="132">
        <f t="shared" si="1523"/>
        <v>0</v>
      </c>
      <c r="DI902" s="132">
        <f t="shared" si="1523"/>
        <v>0</v>
      </c>
      <c r="DJ902" s="132">
        <f t="shared" si="1523"/>
        <v>0</v>
      </c>
      <c r="DK902" s="132">
        <f t="shared" si="1523"/>
        <v>0</v>
      </c>
      <c r="DL902" s="132">
        <f t="shared" si="1523"/>
        <v>0</v>
      </c>
      <c r="DM902" s="132">
        <f t="shared" si="1523"/>
        <v>0</v>
      </c>
      <c r="DN902" s="233">
        <f t="shared" si="1523"/>
        <v>0</v>
      </c>
      <c r="DO902" s="232">
        <f t="shared" si="1449"/>
        <v>0</v>
      </c>
      <c r="DP902" s="132">
        <f t="shared" si="1450"/>
        <v>0</v>
      </c>
      <c r="DQ902" s="132">
        <f t="shared" si="1451"/>
        <v>0</v>
      </c>
      <c r="DR902" s="132">
        <f t="shared" si="1452"/>
        <v>0</v>
      </c>
      <c r="DS902" s="132">
        <f t="shared" si="1453"/>
        <v>0</v>
      </c>
      <c r="DT902" s="132">
        <f t="shared" si="1454"/>
        <v>0</v>
      </c>
      <c r="DU902" s="132">
        <f t="shared" si="1455"/>
        <v>0</v>
      </c>
      <c r="DV902" s="132">
        <f t="shared" si="1456"/>
        <v>0</v>
      </c>
      <c r="DW902" s="132">
        <f t="shared" si="1457"/>
        <v>0</v>
      </c>
      <c r="DX902" s="233">
        <f t="shared" si="1458"/>
        <v>0</v>
      </c>
      <c r="DY902" s="231" t="b">
        <f t="shared" si="1495"/>
        <v>0</v>
      </c>
      <c r="DZ902" s="163"/>
      <c r="EA902" s="226" t="str">
        <f t="shared" si="1496"/>
        <v/>
      </c>
      <c r="EB902" s="178" t="str">
        <f t="shared" si="1497"/>
        <v/>
      </c>
      <c r="EC902" s="178" t="str">
        <f t="shared" si="1498"/>
        <v/>
      </c>
      <c r="ED902" s="178" t="str">
        <f t="shared" si="1499"/>
        <v/>
      </c>
      <c r="EE902" s="178" t="str">
        <f t="shared" si="1500"/>
        <v/>
      </c>
      <c r="EF902" s="178" t="str">
        <f t="shared" si="1501"/>
        <v/>
      </c>
      <c r="EG902" s="178" t="str">
        <f t="shared" si="1502"/>
        <v/>
      </c>
      <c r="EH902" s="178" t="str">
        <f t="shared" si="1503"/>
        <v/>
      </c>
      <c r="EI902" s="178" t="str">
        <f t="shared" si="1504"/>
        <v/>
      </c>
      <c r="EJ902" s="227" t="str">
        <f t="shared" si="1505"/>
        <v/>
      </c>
      <c r="EK902" s="230" t="str">
        <f t="shared" si="1459"/>
        <v/>
      </c>
      <c r="EL902" s="177" t="str">
        <f t="shared" si="1460"/>
        <v/>
      </c>
      <c r="EM902" s="177" t="str">
        <f t="shared" si="1461"/>
        <v/>
      </c>
      <c r="EN902" s="177" t="str">
        <f t="shared" si="1462"/>
        <v/>
      </c>
      <c r="EO902" s="177" t="str">
        <f t="shared" si="1463"/>
        <v/>
      </c>
      <c r="EP902" s="177" t="str">
        <f t="shared" si="1464"/>
        <v/>
      </c>
      <c r="EQ902" s="177" t="str">
        <f t="shared" si="1465"/>
        <v/>
      </c>
      <c r="ER902" s="177" t="str">
        <f t="shared" si="1466"/>
        <v/>
      </c>
      <c r="ES902" s="177" t="str">
        <f t="shared" si="1467"/>
        <v/>
      </c>
      <c r="ET902" s="177" t="str">
        <f t="shared" si="1468"/>
        <v/>
      </c>
      <c r="EU902" s="229" t="e">
        <f t="shared" si="1469"/>
        <v>#VALUE!</v>
      </c>
      <c r="EV902" s="27" t="e">
        <f t="shared" si="1470"/>
        <v>#VALUE!</v>
      </c>
      <c r="EW902" s="27" t="e">
        <f t="shared" si="1471"/>
        <v>#VALUE!</v>
      </c>
      <c r="EX902" s="28" t="e">
        <f t="shared" si="1472"/>
        <v>#VALUE!</v>
      </c>
      <c r="EY902" s="28" t="e">
        <f t="shared" si="1473"/>
        <v>#VALUE!</v>
      </c>
      <c r="EZ902" s="28" t="b">
        <f t="shared" si="1474"/>
        <v>0</v>
      </c>
      <c r="FA902" s="176" t="str">
        <f t="shared" si="1475"/>
        <v/>
      </c>
      <c r="FB902" s="27" t="e" cm="1">
        <f t="array" aca="1" ref="FB902" ca="1">TEXT(RIGHT(10-RIGHT(SUM(INDEX(1*(MID(MID(C902,1,1)*2,ROW(INDIRECT("1:"&amp;LEN(MID(C902,1,1)*2))),1)),,))+MID(C902,2,1)+
SUM(INDEX(1*(MID(MID(C902,3,1)*2,ROW(INDIRECT("1:"&amp;LEN(MID(C902,3,1)*2))),1)),,))+MID(C902,4,1)+
SUM(INDEX(1*(MID(MID(C902,5,1)*2,ROW(INDIRECT("1:"&amp;LEN(MID(C902,5,1)*2))),1)),,))+MID(C902,6,1)+
SUM(INDEX(1*(MID(MID(C902,8,1)*2,ROW(INDIRECT("1:"&amp;LEN(MID(C902,8,1)*2))),1)),,))+MID(C902,9,1)+
SUM(INDEX(1*(MID(MID(C902,10,1)*2,ROW(INDIRECT("1:"&amp;LEN(MID(C902,10,1)*2))),1)),,)),1),1),"0")</f>
        <v>#VALUE!</v>
      </c>
      <c r="FC902" s="27" t="str">
        <f t="shared" si="1476"/>
        <v/>
      </c>
      <c r="FD902" s="29" t="b">
        <f t="shared" si="1477"/>
        <v>0</v>
      </c>
      <c r="FE902" s="112" t="b">
        <f>IFERROR(MATCH(D902,'Avtal för korttidsarbete'!$G$13:$G$1012,0),TRUE)</f>
        <v>1</v>
      </c>
      <c r="FF902" s="112" t="b">
        <f t="shared" si="1506"/>
        <v>0</v>
      </c>
      <c r="FG902" s="113" t="str" cm="1">
        <f t="array" ref="FG902">IF(FE902=TRUE,"x",INDEX('Avtal för korttidsarbete'!$E$13:$E$1012,$FE902))</f>
        <v>x</v>
      </c>
      <c r="FH902" s="113" t="str" cm="1">
        <f t="array" ref="FH902">IF(FE902=TRUE,"x",INDEX('Avtal för korttidsarbete'!$F$13:$F$1012,$FE902))</f>
        <v>x</v>
      </c>
      <c r="FI902" s="112" t="b">
        <f t="shared" si="1507"/>
        <v>0</v>
      </c>
      <c r="FJ902" s="135">
        <f t="shared" si="1508"/>
        <v>44166</v>
      </c>
      <c r="FK902" s="135">
        <f t="shared" si="1509"/>
        <v>44377</v>
      </c>
      <c r="FL902" s="112" t="b">
        <f t="shared" si="1510"/>
        <v>0</v>
      </c>
      <c r="FM902" s="113">
        <f t="shared" si="1511"/>
        <v>44166</v>
      </c>
      <c r="FN902" s="135">
        <f t="shared" si="1512"/>
        <v>44377</v>
      </c>
      <c r="FO902" s="148" t="b">
        <f>IFERROR(INDEX('Avtal för korttidsarbete'!R:R,MATCH(D902,'Avtal för korttidsarbete'!$G:$G,0)),TRUE)</f>
        <v>1</v>
      </c>
      <c r="FP902" s="135" t="str">
        <f>IF(FO902,"-",INDEX('Avtal för korttidsarbete'!$D:$D,MATCH(D902,'Avtal för korttidsarbete'!$G:$G,0)))</f>
        <v>-</v>
      </c>
      <c r="FQ902" s="113" t="b">
        <f>IFERROR(G902&gt;INDEX(Uppsägningar!E:E,MATCH(C902,Uppsägningar!C:C,0)),FALSE)</f>
        <v>0</v>
      </c>
    </row>
    <row r="903" spans="1:173" x14ac:dyDescent="0.25">
      <c r="A903" s="19">
        <v>887</v>
      </c>
      <c r="B903" s="20"/>
      <c r="C903" s="183"/>
      <c r="D903" s="66"/>
      <c r="E903" s="212">
        <f>IFERROR(INDEX(Admin!$C$7:$C$10,MATCH(FP903,TblNivåValTExt,0)),0)</f>
        <v>0</v>
      </c>
      <c r="F903" s="1"/>
      <c r="G903" s="1"/>
      <c r="H903" s="78"/>
      <c r="I903" s="181"/>
      <c r="J903" s="181"/>
      <c r="K903" s="182"/>
      <c r="L903" s="182"/>
      <c r="M903" s="181"/>
      <c r="N903" s="181"/>
      <c r="O903" s="181"/>
      <c r="P903" s="182"/>
      <c r="Q903" s="182"/>
      <c r="R903" s="181"/>
      <c r="S903" s="181"/>
      <c r="T903" s="181"/>
      <c r="U903" s="182"/>
      <c r="V903" s="182"/>
      <c r="W903" s="181"/>
      <c r="X903" s="181"/>
      <c r="Y903" s="181"/>
      <c r="Z903" s="182"/>
      <c r="AA903" s="182"/>
      <c r="AB903" s="181"/>
      <c r="AC903" s="181"/>
      <c r="AD903" s="181"/>
      <c r="AE903" s="182"/>
      <c r="AF903" s="182"/>
      <c r="AG903" s="181"/>
      <c r="AH903" s="181"/>
      <c r="AI903" s="181"/>
      <c r="AJ903" s="182"/>
      <c r="AK903" s="182"/>
      <c r="AL903" s="181"/>
      <c r="AM903" s="181"/>
      <c r="AN903" s="181"/>
      <c r="AO903" s="182"/>
      <c r="AP903" s="182"/>
      <c r="AQ903" s="181"/>
      <c r="AR903" s="181"/>
      <c r="AS903" s="181"/>
      <c r="AT903" s="182"/>
      <c r="AU903" s="182"/>
      <c r="AV903" s="181"/>
      <c r="AW903" s="181"/>
      <c r="AX903" s="181"/>
      <c r="AY903" s="182"/>
      <c r="AZ903" s="182"/>
      <c r="BA903" s="181"/>
      <c r="BB903" s="181"/>
      <c r="BC903" s="181"/>
      <c r="BD903" s="182"/>
      <c r="BE903" s="182"/>
      <c r="BF903" s="181"/>
      <c r="BG903" s="180">
        <f t="shared" si="1478"/>
        <v>0</v>
      </c>
      <c r="BH903" s="116" t="str">
        <f t="shared" si="1479"/>
        <v/>
      </c>
      <c r="BI903" s="80" t="b">
        <f t="shared" si="1427"/>
        <v>0</v>
      </c>
      <c r="BJ903" s="80" t="str">
        <f t="shared" si="1428"/>
        <v/>
      </c>
      <c r="BK903" s="80" t="b">
        <f t="shared" si="1480"/>
        <v>0</v>
      </c>
      <c r="BL903" s="13" t="str">
        <f t="shared" si="1429"/>
        <v/>
      </c>
      <c r="BM903" s="13" t="b">
        <f t="shared" si="1481"/>
        <v>0</v>
      </c>
      <c r="BN903" s="35" t="str">
        <f t="shared" si="1430"/>
        <v/>
      </c>
      <c r="BO903" s="13" t="b">
        <f t="shared" si="1431"/>
        <v>0</v>
      </c>
      <c r="BP903" s="35" t="str">
        <f t="shared" si="1432"/>
        <v/>
      </c>
      <c r="BQ903" s="13" t="b">
        <f t="shared" si="1433"/>
        <v>0</v>
      </c>
      <c r="BR903" s="35" t="str">
        <f t="shared" si="1434"/>
        <v/>
      </c>
      <c r="BS903" s="35" t="b">
        <f t="shared" si="1435"/>
        <v>0</v>
      </c>
      <c r="BT903" s="35" t="str">
        <f t="shared" si="1436"/>
        <v/>
      </c>
      <c r="BU903" s="35" t="b">
        <f t="shared" si="1437"/>
        <v>0</v>
      </c>
      <c r="BV903" s="35" t="str">
        <f t="shared" si="1438"/>
        <v/>
      </c>
      <c r="BW903" s="13" t="b">
        <f t="shared" si="1513"/>
        <v>0</v>
      </c>
      <c r="BX903" s="35" t="str">
        <f t="shared" si="1439"/>
        <v/>
      </c>
      <c r="BY903" s="265" t="b">
        <f t="shared" si="1482"/>
        <v>0</v>
      </c>
      <c r="BZ903" s="35" t="str">
        <f t="shared" si="1440"/>
        <v/>
      </c>
      <c r="CA903" s="265" t="b">
        <f t="shared" si="1483"/>
        <v>0</v>
      </c>
      <c r="CB903" s="35" t="str">
        <f t="shared" si="1441"/>
        <v/>
      </c>
      <c r="CC903" s="272" t="b">
        <f t="shared" si="1484"/>
        <v>0</v>
      </c>
      <c r="CD903" s="35" t="str">
        <f t="shared" si="1442"/>
        <v/>
      </c>
      <c r="CE903" s="13" t="b">
        <f t="shared" si="1443"/>
        <v>0</v>
      </c>
      <c r="CF903" s="35" t="str">
        <f t="shared" si="1444"/>
        <v/>
      </c>
      <c r="CG903" s="179">
        <f t="shared" si="1445"/>
        <v>0</v>
      </c>
      <c r="CH903" s="179">
        <f t="shared" si="1446"/>
        <v>0</v>
      </c>
      <c r="CI903" s="218">
        <f t="shared" si="1485"/>
        <v>0</v>
      </c>
      <c r="CJ903" s="218">
        <f t="shared" si="1486"/>
        <v>0</v>
      </c>
      <c r="CK903" s="218">
        <f t="shared" si="1487"/>
        <v>0</v>
      </c>
      <c r="CL903" s="218">
        <f t="shared" si="1488"/>
        <v>0</v>
      </c>
      <c r="CM903" s="218">
        <f t="shared" si="1489"/>
        <v>0</v>
      </c>
      <c r="CN903" s="218">
        <f t="shared" si="1490"/>
        <v>0</v>
      </c>
      <c r="CO903" s="218">
        <f t="shared" si="1491"/>
        <v>0</v>
      </c>
      <c r="CP903" s="218">
        <f t="shared" si="1492"/>
        <v>0</v>
      </c>
      <c r="CQ903" s="218">
        <f t="shared" si="1493"/>
        <v>0</v>
      </c>
      <c r="CR903" s="218">
        <f t="shared" si="1494"/>
        <v>0</v>
      </c>
      <c r="CS903" s="14">
        <f t="shared" si="1447"/>
        <v>0</v>
      </c>
      <c r="CT903" s="236">
        <f t="shared" si="1448"/>
        <v>0</v>
      </c>
      <c r="CU903" s="237">
        <f t="shared" si="1522"/>
        <v>0</v>
      </c>
      <c r="CV903" s="16">
        <f t="shared" si="1522"/>
        <v>0</v>
      </c>
      <c r="CW903" s="16">
        <f t="shared" si="1522"/>
        <v>0</v>
      </c>
      <c r="CX903" s="16">
        <f t="shared" si="1522"/>
        <v>0</v>
      </c>
      <c r="CY903" s="16">
        <f t="shared" si="1522"/>
        <v>0</v>
      </c>
      <c r="CZ903" s="16">
        <f t="shared" si="1522"/>
        <v>0</v>
      </c>
      <c r="DA903" s="16">
        <f t="shared" si="1522"/>
        <v>0</v>
      </c>
      <c r="DB903" s="16">
        <f t="shared" si="1522"/>
        <v>0</v>
      </c>
      <c r="DC903" s="16">
        <f t="shared" si="1522"/>
        <v>0</v>
      </c>
      <c r="DD903" s="238">
        <f t="shared" si="1522"/>
        <v>0</v>
      </c>
      <c r="DE903" s="232">
        <f t="shared" si="1523"/>
        <v>0</v>
      </c>
      <c r="DF903" s="132">
        <f t="shared" si="1523"/>
        <v>0</v>
      </c>
      <c r="DG903" s="132">
        <f t="shared" si="1523"/>
        <v>0</v>
      </c>
      <c r="DH903" s="132">
        <f t="shared" si="1523"/>
        <v>0</v>
      </c>
      <c r="DI903" s="132">
        <f t="shared" si="1523"/>
        <v>0</v>
      </c>
      <c r="DJ903" s="132">
        <f t="shared" si="1523"/>
        <v>0</v>
      </c>
      <c r="DK903" s="132">
        <f t="shared" si="1523"/>
        <v>0</v>
      </c>
      <c r="DL903" s="132">
        <f t="shared" si="1523"/>
        <v>0</v>
      </c>
      <c r="DM903" s="132">
        <f t="shared" si="1523"/>
        <v>0</v>
      </c>
      <c r="DN903" s="233">
        <f t="shared" si="1523"/>
        <v>0</v>
      </c>
      <c r="DO903" s="232">
        <f t="shared" si="1449"/>
        <v>0</v>
      </c>
      <c r="DP903" s="132">
        <f t="shared" si="1450"/>
        <v>0</v>
      </c>
      <c r="DQ903" s="132">
        <f t="shared" si="1451"/>
        <v>0</v>
      </c>
      <c r="DR903" s="132">
        <f t="shared" si="1452"/>
        <v>0</v>
      </c>
      <c r="DS903" s="132">
        <f t="shared" si="1453"/>
        <v>0</v>
      </c>
      <c r="DT903" s="132">
        <f t="shared" si="1454"/>
        <v>0</v>
      </c>
      <c r="DU903" s="132">
        <f t="shared" si="1455"/>
        <v>0</v>
      </c>
      <c r="DV903" s="132">
        <f t="shared" si="1456"/>
        <v>0</v>
      </c>
      <c r="DW903" s="132">
        <f t="shared" si="1457"/>
        <v>0</v>
      </c>
      <c r="DX903" s="233">
        <f t="shared" si="1458"/>
        <v>0</v>
      </c>
      <c r="DY903" s="231" t="b">
        <f t="shared" si="1495"/>
        <v>0</v>
      </c>
      <c r="DZ903" s="163"/>
      <c r="EA903" s="226" t="str">
        <f t="shared" si="1496"/>
        <v/>
      </c>
      <c r="EB903" s="178" t="str">
        <f t="shared" si="1497"/>
        <v/>
      </c>
      <c r="EC903" s="178" t="str">
        <f t="shared" si="1498"/>
        <v/>
      </c>
      <c r="ED903" s="178" t="str">
        <f t="shared" si="1499"/>
        <v/>
      </c>
      <c r="EE903" s="178" t="str">
        <f t="shared" si="1500"/>
        <v/>
      </c>
      <c r="EF903" s="178" t="str">
        <f t="shared" si="1501"/>
        <v/>
      </c>
      <c r="EG903" s="178" t="str">
        <f t="shared" si="1502"/>
        <v/>
      </c>
      <c r="EH903" s="178" t="str">
        <f t="shared" si="1503"/>
        <v/>
      </c>
      <c r="EI903" s="178" t="str">
        <f t="shared" si="1504"/>
        <v/>
      </c>
      <c r="EJ903" s="227" t="str">
        <f t="shared" si="1505"/>
        <v/>
      </c>
      <c r="EK903" s="230" t="str">
        <f t="shared" si="1459"/>
        <v/>
      </c>
      <c r="EL903" s="177" t="str">
        <f t="shared" si="1460"/>
        <v/>
      </c>
      <c r="EM903" s="177" t="str">
        <f t="shared" si="1461"/>
        <v/>
      </c>
      <c r="EN903" s="177" t="str">
        <f t="shared" si="1462"/>
        <v/>
      </c>
      <c r="EO903" s="177" t="str">
        <f t="shared" si="1463"/>
        <v/>
      </c>
      <c r="EP903" s="177" t="str">
        <f t="shared" si="1464"/>
        <v/>
      </c>
      <c r="EQ903" s="177" t="str">
        <f t="shared" si="1465"/>
        <v/>
      </c>
      <c r="ER903" s="177" t="str">
        <f t="shared" si="1466"/>
        <v/>
      </c>
      <c r="ES903" s="177" t="str">
        <f t="shared" si="1467"/>
        <v/>
      </c>
      <c r="ET903" s="177" t="str">
        <f t="shared" si="1468"/>
        <v/>
      </c>
      <c r="EU903" s="229" t="e">
        <f t="shared" si="1469"/>
        <v>#VALUE!</v>
      </c>
      <c r="EV903" s="27" t="e">
        <f t="shared" si="1470"/>
        <v>#VALUE!</v>
      </c>
      <c r="EW903" s="27" t="e">
        <f t="shared" si="1471"/>
        <v>#VALUE!</v>
      </c>
      <c r="EX903" s="28" t="e">
        <f t="shared" si="1472"/>
        <v>#VALUE!</v>
      </c>
      <c r="EY903" s="28" t="e">
        <f t="shared" si="1473"/>
        <v>#VALUE!</v>
      </c>
      <c r="EZ903" s="28" t="b">
        <f t="shared" si="1474"/>
        <v>0</v>
      </c>
      <c r="FA903" s="176" t="str">
        <f t="shared" si="1475"/>
        <v/>
      </c>
      <c r="FB903" s="27" t="e" cm="1">
        <f t="array" aca="1" ref="FB903" ca="1">TEXT(RIGHT(10-RIGHT(SUM(INDEX(1*(MID(MID(C903,1,1)*2,ROW(INDIRECT("1:"&amp;LEN(MID(C903,1,1)*2))),1)),,))+MID(C903,2,1)+
SUM(INDEX(1*(MID(MID(C903,3,1)*2,ROW(INDIRECT("1:"&amp;LEN(MID(C903,3,1)*2))),1)),,))+MID(C903,4,1)+
SUM(INDEX(1*(MID(MID(C903,5,1)*2,ROW(INDIRECT("1:"&amp;LEN(MID(C903,5,1)*2))),1)),,))+MID(C903,6,1)+
SUM(INDEX(1*(MID(MID(C903,8,1)*2,ROW(INDIRECT("1:"&amp;LEN(MID(C903,8,1)*2))),1)),,))+MID(C903,9,1)+
SUM(INDEX(1*(MID(MID(C903,10,1)*2,ROW(INDIRECT("1:"&amp;LEN(MID(C903,10,1)*2))),1)),,)),1),1),"0")</f>
        <v>#VALUE!</v>
      </c>
      <c r="FC903" s="27" t="str">
        <f t="shared" si="1476"/>
        <v/>
      </c>
      <c r="FD903" s="29" t="b">
        <f t="shared" si="1477"/>
        <v>0</v>
      </c>
      <c r="FE903" s="112" t="b">
        <f>IFERROR(MATCH(D903,'Avtal för korttidsarbete'!$G$13:$G$1012,0),TRUE)</f>
        <v>1</v>
      </c>
      <c r="FF903" s="112" t="b">
        <f t="shared" si="1506"/>
        <v>0</v>
      </c>
      <c r="FG903" s="113" t="str" cm="1">
        <f t="array" ref="FG903">IF(FE903=TRUE,"x",INDEX('Avtal för korttidsarbete'!$E$13:$E$1012,$FE903))</f>
        <v>x</v>
      </c>
      <c r="FH903" s="113" t="str" cm="1">
        <f t="array" ref="FH903">IF(FE903=TRUE,"x",INDEX('Avtal för korttidsarbete'!$F$13:$F$1012,$FE903))</f>
        <v>x</v>
      </c>
      <c r="FI903" s="112" t="b">
        <f t="shared" si="1507"/>
        <v>0</v>
      </c>
      <c r="FJ903" s="135">
        <f t="shared" si="1508"/>
        <v>44166</v>
      </c>
      <c r="FK903" s="135">
        <f t="shared" si="1509"/>
        <v>44377</v>
      </c>
      <c r="FL903" s="112" t="b">
        <f t="shared" si="1510"/>
        <v>0</v>
      </c>
      <c r="FM903" s="113">
        <f t="shared" si="1511"/>
        <v>44166</v>
      </c>
      <c r="FN903" s="135">
        <f t="shared" si="1512"/>
        <v>44377</v>
      </c>
      <c r="FO903" s="148" t="b">
        <f>IFERROR(INDEX('Avtal för korttidsarbete'!R:R,MATCH(D903,'Avtal för korttidsarbete'!$G:$G,0)),TRUE)</f>
        <v>1</v>
      </c>
      <c r="FP903" s="135" t="str">
        <f>IF(FO903,"-",INDEX('Avtal för korttidsarbete'!$D:$D,MATCH(D903,'Avtal för korttidsarbete'!$G:$G,0)))</f>
        <v>-</v>
      </c>
      <c r="FQ903" s="113" t="b">
        <f>IFERROR(G903&gt;INDEX(Uppsägningar!E:E,MATCH(C903,Uppsägningar!C:C,0)),FALSE)</f>
        <v>0</v>
      </c>
    </row>
    <row r="904" spans="1:173" x14ac:dyDescent="0.25">
      <c r="A904" s="19">
        <v>888</v>
      </c>
      <c r="B904" s="20"/>
      <c r="C904" s="183"/>
      <c r="D904" s="66"/>
      <c r="E904" s="212">
        <f>IFERROR(INDEX(Admin!$C$7:$C$10,MATCH(FP904,TblNivåValTExt,0)),0)</f>
        <v>0</v>
      </c>
      <c r="F904" s="1"/>
      <c r="G904" s="1"/>
      <c r="H904" s="78"/>
      <c r="I904" s="181"/>
      <c r="J904" s="181"/>
      <c r="K904" s="182"/>
      <c r="L904" s="182"/>
      <c r="M904" s="181"/>
      <c r="N904" s="181"/>
      <c r="O904" s="181"/>
      <c r="P904" s="182"/>
      <c r="Q904" s="182"/>
      <c r="R904" s="181"/>
      <c r="S904" s="181"/>
      <c r="T904" s="181"/>
      <c r="U904" s="182"/>
      <c r="V904" s="182"/>
      <c r="W904" s="181"/>
      <c r="X904" s="181"/>
      <c r="Y904" s="181"/>
      <c r="Z904" s="182"/>
      <c r="AA904" s="182"/>
      <c r="AB904" s="181"/>
      <c r="AC904" s="181"/>
      <c r="AD904" s="181"/>
      <c r="AE904" s="182"/>
      <c r="AF904" s="182"/>
      <c r="AG904" s="181"/>
      <c r="AH904" s="181"/>
      <c r="AI904" s="181"/>
      <c r="AJ904" s="182"/>
      <c r="AK904" s="182"/>
      <c r="AL904" s="181"/>
      <c r="AM904" s="181"/>
      <c r="AN904" s="181"/>
      <c r="AO904" s="182"/>
      <c r="AP904" s="182"/>
      <c r="AQ904" s="181"/>
      <c r="AR904" s="181"/>
      <c r="AS904" s="181"/>
      <c r="AT904" s="182"/>
      <c r="AU904" s="182"/>
      <c r="AV904" s="181"/>
      <c r="AW904" s="181"/>
      <c r="AX904" s="181"/>
      <c r="AY904" s="182"/>
      <c r="AZ904" s="182"/>
      <c r="BA904" s="181"/>
      <c r="BB904" s="181"/>
      <c r="BC904" s="181"/>
      <c r="BD904" s="182"/>
      <c r="BE904" s="182"/>
      <c r="BF904" s="181"/>
      <c r="BG904" s="180">
        <f t="shared" si="1478"/>
        <v>0</v>
      </c>
      <c r="BH904" s="116" t="str">
        <f t="shared" si="1479"/>
        <v/>
      </c>
      <c r="BI904" s="80" t="b">
        <f t="shared" si="1427"/>
        <v>0</v>
      </c>
      <c r="BJ904" s="80" t="str">
        <f t="shared" si="1428"/>
        <v/>
      </c>
      <c r="BK904" s="80" t="b">
        <f t="shared" si="1480"/>
        <v>0</v>
      </c>
      <c r="BL904" s="13" t="str">
        <f t="shared" si="1429"/>
        <v/>
      </c>
      <c r="BM904" s="13" t="b">
        <f t="shared" si="1481"/>
        <v>0</v>
      </c>
      <c r="BN904" s="35" t="str">
        <f t="shared" si="1430"/>
        <v/>
      </c>
      <c r="BO904" s="13" t="b">
        <f t="shared" si="1431"/>
        <v>0</v>
      </c>
      <c r="BP904" s="35" t="str">
        <f t="shared" si="1432"/>
        <v/>
      </c>
      <c r="BQ904" s="13" t="b">
        <f t="shared" si="1433"/>
        <v>0</v>
      </c>
      <c r="BR904" s="35" t="str">
        <f t="shared" si="1434"/>
        <v/>
      </c>
      <c r="BS904" s="35" t="b">
        <f t="shared" si="1435"/>
        <v>0</v>
      </c>
      <c r="BT904" s="35" t="str">
        <f t="shared" si="1436"/>
        <v/>
      </c>
      <c r="BU904" s="35" t="b">
        <f t="shared" si="1437"/>
        <v>0</v>
      </c>
      <c r="BV904" s="35" t="str">
        <f t="shared" si="1438"/>
        <v/>
      </c>
      <c r="BW904" s="13" t="b">
        <f t="shared" si="1513"/>
        <v>0</v>
      </c>
      <c r="BX904" s="35" t="str">
        <f t="shared" si="1439"/>
        <v/>
      </c>
      <c r="BY904" s="265" t="b">
        <f t="shared" si="1482"/>
        <v>0</v>
      </c>
      <c r="BZ904" s="35" t="str">
        <f t="shared" si="1440"/>
        <v/>
      </c>
      <c r="CA904" s="265" t="b">
        <f t="shared" si="1483"/>
        <v>0</v>
      </c>
      <c r="CB904" s="35" t="str">
        <f t="shared" si="1441"/>
        <v/>
      </c>
      <c r="CC904" s="272" t="b">
        <f t="shared" si="1484"/>
        <v>0</v>
      </c>
      <c r="CD904" s="35" t="str">
        <f t="shared" si="1442"/>
        <v/>
      </c>
      <c r="CE904" s="13" t="b">
        <f t="shared" si="1443"/>
        <v>0</v>
      </c>
      <c r="CF904" s="35" t="str">
        <f t="shared" si="1444"/>
        <v/>
      </c>
      <c r="CG904" s="179">
        <f t="shared" si="1445"/>
        <v>0</v>
      </c>
      <c r="CH904" s="179">
        <f t="shared" si="1446"/>
        <v>0</v>
      </c>
      <c r="CI904" s="218">
        <f t="shared" si="1485"/>
        <v>0</v>
      </c>
      <c r="CJ904" s="218">
        <f t="shared" si="1486"/>
        <v>0</v>
      </c>
      <c r="CK904" s="218">
        <f t="shared" si="1487"/>
        <v>0</v>
      </c>
      <c r="CL904" s="218">
        <f t="shared" si="1488"/>
        <v>0</v>
      </c>
      <c r="CM904" s="218">
        <f t="shared" si="1489"/>
        <v>0</v>
      </c>
      <c r="CN904" s="218">
        <f t="shared" si="1490"/>
        <v>0</v>
      </c>
      <c r="CO904" s="218">
        <f t="shared" si="1491"/>
        <v>0</v>
      </c>
      <c r="CP904" s="218">
        <f t="shared" si="1492"/>
        <v>0</v>
      </c>
      <c r="CQ904" s="218">
        <f t="shared" si="1493"/>
        <v>0</v>
      </c>
      <c r="CR904" s="218">
        <f t="shared" si="1494"/>
        <v>0</v>
      </c>
      <c r="CS904" s="14">
        <f t="shared" si="1447"/>
        <v>0</v>
      </c>
      <c r="CT904" s="236">
        <f t="shared" si="1448"/>
        <v>0</v>
      </c>
      <c r="CU904" s="237">
        <f t="shared" si="1522"/>
        <v>0</v>
      </c>
      <c r="CV904" s="16">
        <f t="shared" si="1522"/>
        <v>0</v>
      </c>
      <c r="CW904" s="16">
        <f t="shared" si="1522"/>
        <v>0</v>
      </c>
      <c r="CX904" s="16">
        <f t="shared" si="1522"/>
        <v>0</v>
      </c>
      <c r="CY904" s="16">
        <f t="shared" si="1522"/>
        <v>0</v>
      </c>
      <c r="CZ904" s="16">
        <f t="shared" si="1522"/>
        <v>0</v>
      </c>
      <c r="DA904" s="16">
        <f t="shared" si="1522"/>
        <v>0</v>
      </c>
      <c r="DB904" s="16">
        <f t="shared" si="1522"/>
        <v>0</v>
      </c>
      <c r="DC904" s="16">
        <f t="shared" si="1522"/>
        <v>0</v>
      </c>
      <c r="DD904" s="238">
        <f t="shared" si="1522"/>
        <v>0</v>
      </c>
      <c r="DE904" s="232">
        <f t="shared" si="1523"/>
        <v>0</v>
      </c>
      <c r="DF904" s="132">
        <f t="shared" si="1523"/>
        <v>0</v>
      </c>
      <c r="DG904" s="132">
        <f t="shared" si="1523"/>
        <v>0</v>
      </c>
      <c r="DH904" s="132">
        <f t="shared" si="1523"/>
        <v>0</v>
      </c>
      <c r="DI904" s="132">
        <f t="shared" si="1523"/>
        <v>0</v>
      </c>
      <c r="DJ904" s="132">
        <f t="shared" si="1523"/>
        <v>0</v>
      </c>
      <c r="DK904" s="132">
        <f t="shared" si="1523"/>
        <v>0</v>
      </c>
      <c r="DL904" s="132">
        <f t="shared" si="1523"/>
        <v>0</v>
      </c>
      <c r="DM904" s="132">
        <f t="shared" si="1523"/>
        <v>0</v>
      </c>
      <c r="DN904" s="233">
        <f t="shared" si="1523"/>
        <v>0</v>
      </c>
      <c r="DO904" s="232">
        <f t="shared" si="1449"/>
        <v>0</v>
      </c>
      <c r="DP904" s="132">
        <f t="shared" si="1450"/>
        <v>0</v>
      </c>
      <c r="DQ904" s="132">
        <f t="shared" si="1451"/>
        <v>0</v>
      </c>
      <c r="DR904" s="132">
        <f t="shared" si="1452"/>
        <v>0</v>
      </c>
      <c r="DS904" s="132">
        <f t="shared" si="1453"/>
        <v>0</v>
      </c>
      <c r="DT904" s="132">
        <f t="shared" si="1454"/>
        <v>0</v>
      </c>
      <c r="DU904" s="132">
        <f t="shared" si="1455"/>
        <v>0</v>
      </c>
      <c r="DV904" s="132">
        <f t="shared" si="1456"/>
        <v>0</v>
      </c>
      <c r="DW904" s="132">
        <f t="shared" si="1457"/>
        <v>0</v>
      </c>
      <c r="DX904" s="233">
        <f t="shared" si="1458"/>
        <v>0</v>
      </c>
      <c r="DY904" s="231" t="b">
        <f t="shared" si="1495"/>
        <v>0</v>
      </c>
      <c r="DZ904" s="163"/>
      <c r="EA904" s="226" t="str">
        <f t="shared" si="1496"/>
        <v/>
      </c>
      <c r="EB904" s="178" t="str">
        <f t="shared" si="1497"/>
        <v/>
      </c>
      <c r="EC904" s="178" t="str">
        <f t="shared" si="1498"/>
        <v/>
      </c>
      <c r="ED904" s="178" t="str">
        <f t="shared" si="1499"/>
        <v/>
      </c>
      <c r="EE904" s="178" t="str">
        <f t="shared" si="1500"/>
        <v/>
      </c>
      <c r="EF904" s="178" t="str">
        <f t="shared" si="1501"/>
        <v/>
      </c>
      <c r="EG904" s="178" t="str">
        <f t="shared" si="1502"/>
        <v/>
      </c>
      <c r="EH904" s="178" t="str">
        <f t="shared" si="1503"/>
        <v/>
      </c>
      <c r="EI904" s="178" t="str">
        <f t="shared" si="1504"/>
        <v/>
      </c>
      <c r="EJ904" s="227" t="str">
        <f t="shared" si="1505"/>
        <v/>
      </c>
      <c r="EK904" s="230" t="str">
        <f t="shared" si="1459"/>
        <v/>
      </c>
      <c r="EL904" s="177" t="str">
        <f t="shared" si="1460"/>
        <v/>
      </c>
      <c r="EM904" s="177" t="str">
        <f t="shared" si="1461"/>
        <v/>
      </c>
      <c r="EN904" s="177" t="str">
        <f t="shared" si="1462"/>
        <v/>
      </c>
      <c r="EO904" s="177" t="str">
        <f t="shared" si="1463"/>
        <v/>
      </c>
      <c r="EP904" s="177" t="str">
        <f t="shared" si="1464"/>
        <v/>
      </c>
      <c r="EQ904" s="177" t="str">
        <f t="shared" si="1465"/>
        <v/>
      </c>
      <c r="ER904" s="177" t="str">
        <f t="shared" si="1466"/>
        <v/>
      </c>
      <c r="ES904" s="177" t="str">
        <f t="shared" si="1467"/>
        <v/>
      </c>
      <c r="ET904" s="177" t="str">
        <f t="shared" si="1468"/>
        <v/>
      </c>
      <c r="EU904" s="229" t="e">
        <f t="shared" si="1469"/>
        <v>#VALUE!</v>
      </c>
      <c r="EV904" s="27" t="e">
        <f t="shared" si="1470"/>
        <v>#VALUE!</v>
      </c>
      <c r="EW904" s="27" t="e">
        <f t="shared" si="1471"/>
        <v>#VALUE!</v>
      </c>
      <c r="EX904" s="28" t="e">
        <f t="shared" si="1472"/>
        <v>#VALUE!</v>
      </c>
      <c r="EY904" s="28" t="e">
        <f t="shared" si="1473"/>
        <v>#VALUE!</v>
      </c>
      <c r="EZ904" s="28" t="b">
        <f t="shared" si="1474"/>
        <v>0</v>
      </c>
      <c r="FA904" s="176" t="str">
        <f t="shared" si="1475"/>
        <v/>
      </c>
      <c r="FB904" s="27" t="e" cm="1">
        <f t="array" aca="1" ref="FB904" ca="1">TEXT(RIGHT(10-RIGHT(SUM(INDEX(1*(MID(MID(C904,1,1)*2,ROW(INDIRECT("1:"&amp;LEN(MID(C904,1,1)*2))),1)),,))+MID(C904,2,1)+
SUM(INDEX(1*(MID(MID(C904,3,1)*2,ROW(INDIRECT("1:"&amp;LEN(MID(C904,3,1)*2))),1)),,))+MID(C904,4,1)+
SUM(INDEX(1*(MID(MID(C904,5,1)*2,ROW(INDIRECT("1:"&amp;LEN(MID(C904,5,1)*2))),1)),,))+MID(C904,6,1)+
SUM(INDEX(1*(MID(MID(C904,8,1)*2,ROW(INDIRECT("1:"&amp;LEN(MID(C904,8,1)*2))),1)),,))+MID(C904,9,1)+
SUM(INDEX(1*(MID(MID(C904,10,1)*2,ROW(INDIRECT("1:"&amp;LEN(MID(C904,10,1)*2))),1)),,)),1),1),"0")</f>
        <v>#VALUE!</v>
      </c>
      <c r="FC904" s="27" t="str">
        <f t="shared" si="1476"/>
        <v/>
      </c>
      <c r="FD904" s="29" t="b">
        <f t="shared" si="1477"/>
        <v>0</v>
      </c>
      <c r="FE904" s="112" t="b">
        <f>IFERROR(MATCH(D904,'Avtal för korttidsarbete'!$G$13:$G$1012,0),TRUE)</f>
        <v>1</v>
      </c>
      <c r="FF904" s="112" t="b">
        <f t="shared" si="1506"/>
        <v>0</v>
      </c>
      <c r="FG904" s="113" t="str" cm="1">
        <f t="array" ref="FG904">IF(FE904=TRUE,"x",INDEX('Avtal för korttidsarbete'!$E$13:$E$1012,$FE904))</f>
        <v>x</v>
      </c>
      <c r="FH904" s="113" t="str" cm="1">
        <f t="array" ref="FH904">IF(FE904=TRUE,"x",INDEX('Avtal för korttidsarbete'!$F$13:$F$1012,$FE904))</f>
        <v>x</v>
      </c>
      <c r="FI904" s="112" t="b">
        <f t="shared" si="1507"/>
        <v>0</v>
      </c>
      <c r="FJ904" s="135">
        <f t="shared" si="1508"/>
        <v>44166</v>
      </c>
      <c r="FK904" s="135">
        <f t="shared" si="1509"/>
        <v>44377</v>
      </c>
      <c r="FL904" s="112" t="b">
        <f t="shared" si="1510"/>
        <v>0</v>
      </c>
      <c r="FM904" s="113">
        <f t="shared" si="1511"/>
        <v>44166</v>
      </c>
      <c r="FN904" s="135">
        <f t="shared" si="1512"/>
        <v>44377</v>
      </c>
      <c r="FO904" s="148" t="b">
        <f>IFERROR(INDEX('Avtal för korttidsarbete'!R:R,MATCH(D904,'Avtal för korttidsarbete'!$G:$G,0)),TRUE)</f>
        <v>1</v>
      </c>
      <c r="FP904" s="135" t="str">
        <f>IF(FO904,"-",INDEX('Avtal för korttidsarbete'!$D:$D,MATCH(D904,'Avtal för korttidsarbete'!$G:$G,0)))</f>
        <v>-</v>
      </c>
      <c r="FQ904" s="113" t="b">
        <f>IFERROR(G904&gt;INDEX(Uppsägningar!E:E,MATCH(C904,Uppsägningar!C:C,0)),FALSE)</f>
        <v>0</v>
      </c>
    </row>
    <row r="905" spans="1:173" x14ac:dyDescent="0.25">
      <c r="A905" s="19">
        <v>889</v>
      </c>
      <c r="B905" s="20"/>
      <c r="C905" s="183"/>
      <c r="D905" s="66"/>
      <c r="E905" s="212">
        <f>IFERROR(INDEX(Admin!$C$7:$C$10,MATCH(FP905,TblNivåValTExt,0)),0)</f>
        <v>0</v>
      </c>
      <c r="F905" s="1"/>
      <c r="G905" s="1"/>
      <c r="H905" s="78"/>
      <c r="I905" s="181"/>
      <c r="J905" s="181"/>
      <c r="K905" s="182"/>
      <c r="L905" s="182"/>
      <c r="M905" s="181"/>
      <c r="N905" s="181"/>
      <c r="O905" s="181"/>
      <c r="P905" s="182"/>
      <c r="Q905" s="182"/>
      <c r="R905" s="181"/>
      <c r="S905" s="181"/>
      <c r="T905" s="181"/>
      <c r="U905" s="182"/>
      <c r="V905" s="182"/>
      <c r="W905" s="181"/>
      <c r="X905" s="181"/>
      <c r="Y905" s="181"/>
      <c r="Z905" s="182"/>
      <c r="AA905" s="182"/>
      <c r="AB905" s="181"/>
      <c r="AC905" s="181"/>
      <c r="AD905" s="181"/>
      <c r="AE905" s="182"/>
      <c r="AF905" s="182"/>
      <c r="AG905" s="181"/>
      <c r="AH905" s="181"/>
      <c r="AI905" s="181"/>
      <c r="AJ905" s="182"/>
      <c r="AK905" s="182"/>
      <c r="AL905" s="181"/>
      <c r="AM905" s="181"/>
      <c r="AN905" s="181"/>
      <c r="AO905" s="182"/>
      <c r="AP905" s="182"/>
      <c r="AQ905" s="181"/>
      <c r="AR905" s="181"/>
      <c r="AS905" s="181"/>
      <c r="AT905" s="182"/>
      <c r="AU905" s="182"/>
      <c r="AV905" s="181"/>
      <c r="AW905" s="181"/>
      <c r="AX905" s="181"/>
      <c r="AY905" s="182"/>
      <c r="AZ905" s="182"/>
      <c r="BA905" s="181"/>
      <c r="BB905" s="181"/>
      <c r="BC905" s="181"/>
      <c r="BD905" s="182"/>
      <c r="BE905" s="182"/>
      <c r="BF905" s="181"/>
      <c r="BG905" s="180">
        <f t="shared" si="1478"/>
        <v>0</v>
      </c>
      <c r="BH905" s="116" t="str">
        <f t="shared" si="1479"/>
        <v/>
      </c>
      <c r="BI905" s="80" t="b">
        <f t="shared" si="1427"/>
        <v>0</v>
      </c>
      <c r="BJ905" s="80" t="str">
        <f t="shared" si="1428"/>
        <v/>
      </c>
      <c r="BK905" s="80" t="b">
        <f t="shared" si="1480"/>
        <v>0</v>
      </c>
      <c r="BL905" s="13" t="str">
        <f t="shared" si="1429"/>
        <v/>
      </c>
      <c r="BM905" s="13" t="b">
        <f t="shared" si="1481"/>
        <v>0</v>
      </c>
      <c r="BN905" s="35" t="str">
        <f t="shared" si="1430"/>
        <v/>
      </c>
      <c r="BO905" s="13" t="b">
        <f t="shared" si="1431"/>
        <v>0</v>
      </c>
      <c r="BP905" s="35" t="str">
        <f t="shared" si="1432"/>
        <v/>
      </c>
      <c r="BQ905" s="13" t="b">
        <f t="shared" si="1433"/>
        <v>0</v>
      </c>
      <c r="BR905" s="35" t="str">
        <f t="shared" si="1434"/>
        <v/>
      </c>
      <c r="BS905" s="35" t="b">
        <f t="shared" si="1435"/>
        <v>0</v>
      </c>
      <c r="BT905" s="35" t="str">
        <f t="shared" si="1436"/>
        <v/>
      </c>
      <c r="BU905" s="35" t="b">
        <f t="shared" si="1437"/>
        <v>0</v>
      </c>
      <c r="BV905" s="35" t="str">
        <f t="shared" si="1438"/>
        <v/>
      </c>
      <c r="BW905" s="13" t="b">
        <f t="shared" si="1513"/>
        <v>0</v>
      </c>
      <c r="BX905" s="35" t="str">
        <f t="shared" si="1439"/>
        <v/>
      </c>
      <c r="BY905" s="265" t="b">
        <f t="shared" si="1482"/>
        <v>0</v>
      </c>
      <c r="BZ905" s="35" t="str">
        <f t="shared" si="1440"/>
        <v/>
      </c>
      <c r="CA905" s="265" t="b">
        <f t="shared" si="1483"/>
        <v>0</v>
      </c>
      <c r="CB905" s="35" t="str">
        <f t="shared" si="1441"/>
        <v/>
      </c>
      <c r="CC905" s="272" t="b">
        <f t="shared" si="1484"/>
        <v>0</v>
      </c>
      <c r="CD905" s="35" t="str">
        <f t="shared" si="1442"/>
        <v/>
      </c>
      <c r="CE905" s="13" t="b">
        <f t="shared" si="1443"/>
        <v>0</v>
      </c>
      <c r="CF905" s="35" t="str">
        <f t="shared" si="1444"/>
        <v/>
      </c>
      <c r="CG905" s="179">
        <f t="shared" si="1445"/>
        <v>0</v>
      </c>
      <c r="CH905" s="179">
        <f t="shared" si="1446"/>
        <v>0</v>
      </c>
      <c r="CI905" s="218">
        <f t="shared" si="1485"/>
        <v>0</v>
      </c>
      <c r="CJ905" s="218">
        <f t="shared" si="1486"/>
        <v>0</v>
      </c>
      <c r="CK905" s="218">
        <f t="shared" si="1487"/>
        <v>0</v>
      </c>
      <c r="CL905" s="218">
        <f t="shared" si="1488"/>
        <v>0</v>
      </c>
      <c r="CM905" s="218">
        <f t="shared" si="1489"/>
        <v>0</v>
      </c>
      <c r="CN905" s="218">
        <f t="shared" si="1490"/>
        <v>0</v>
      </c>
      <c r="CO905" s="218">
        <f t="shared" si="1491"/>
        <v>0</v>
      </c>
      <c r="CP905" s="218">
        <f t="shared" si="1492"/>
        <v>0</v>
      </c>
      <c r="CQ905" s="218">
        <f t="shared" si="1493"/>
        <v>0</v>
      </c>
      <c r="CR905" s="218">
        <f t="shared" si="1494"/>
        <v>0</v>
      </c>
      <c r="CS905" s="14">
        <f t="shared" si="1447"/>
        <v>0</v>
      </c>
      <c r="CT905" s="236">
        <f t="shared" si="1448"/>
        <v>0</v>
      </c>
      <c r="CU905" s="237">
        <f t="shared" si="1522"/>
        <v>0</v>
      </c>
      <c r="CV905" s="16">
        <f t="shared" si="1522"/>
        <v>0</v>
      </c>
      <c r="CW905" s="16">
        <f t="shared" si="1522"/>
        <v>0</v>
      </c>
      <c r="CX905" s="16">
        <f t="shared" si="1522"/>
        <v>0</v>
      </c>
      <c r="CY905" s="16">
        <f t="shared" si="1522"/>
        <v>0</v>
      </c>
      <c r="CZ905" s="16">
        <f t="shared" si="1522"/>
        <v>0</v>
      </c>
      <c r="DA905" s="16">
        <f t="shared" si="1522"/>
        <v>0</v>
      </c>
      <c r="DB905" s="16">
        <f t="shared" si="1522"/>
        <v>0</v>
      </c>
      <c r="DC905" s="16">
        <f t="shared" si="1522"/>
        <v>0</v>
      </c>
      <c r="DD905" s="238">
        <f t="shared" si="1522"/>
        <v>0</v>
      </c>
      <c r="DE905" s="232">
        <f t="shared" si="1523"/>
        <v>0</v>
      </c>
      <c r="DF905" s="132">
        <f t="shared" si="1523"/>
        <v>0</v>
      </c>
      <c r="DG905" s="132">
        <f t="shared" si="1523"/>
        <v>0</v>
      </c>
      <c r="DH905" s="132">
        <f t="shared" si="1523"/>
        <v>0</v>
      </c>
      <c r="DI905" s="132">
        <f t="shared" si="1523"/>
        <v>0</v>
      </c>
      <c r="DJ905" s="132">
        <f t="shared" si="1523"/>
        <v>0</v>
      </c>
      <c r="DK905" s="132">
        <f t="shared" si="1523"/>
        <v>0</v>
      </c>
      <c r="DL905" s="132">
        <f t="shared" si="1523"/>
        <v>0</v>
      </c>
      <c r="DM905" s="132">
        <f t="shared" si="1523"/>
        <v>0</v>
      </c>
      <c r="DN905" s="233">
        <f t="shared" si="1523"/>
        <v>0</v>
      </c>
      <c r="DO905" s="232">
        <f t="shared" si="1449"/>
        <v>0</v>
      </c>
      <c r="DP905" s="132">
        <f t="shared" si="1450"/>
        <v>0</v>
      </c>
      <c r="DQ905" s="132">
        <f t="shared" si="1451"/>
        <v>0</v>
      </c>
      <c r="DR905" s="132">
        <f t="shared" si="1452"/>
        <v>0</v>
      </c>
      <c r="DS905" s="132">
        <f t="shared" si="1453"/>
        <v>0</v>
      </c>
      <c r="DT905" s="132">
        <f t="shared" si="1454"/>
        <v>0</v>
      </c>
      <c r="DU905" s="132">
        <f t="shared" si="1455"/>
        <v>0</v>
      </c>
      <c r="DV905" s="132">
        <f t="shared" si="1456"/>
        <v>0</v>
      </c>
      <c r="DW905" s="132">
        <f t="shared" si="1457"/>
        <v>0</v>
      </c>
      <c r="DX905" s="233">
        <f t="shared" si="1458"/>
        <v>0</v>
      </c>
      <c r="DY905" s="231" t="b">
        <f t="shared" si="1495"/>
        <v>0</v>
      </c>
      <c r="DZ905" s="163"/>
      <c r="EA905" s="226" t="str">
        <f t="shared" si="1496"/>
        <v/>
      </c>
      <c r="EB905" s="178" t="str">
        <f t="shared" si="1497"/>
        <v/>
      </c>
      <c r="EC905" s="178" t="str">
        <f t="shared" si="1498"/>
        <v/>
      </c>
      <c r="ED905" s="178" t="str">
        <f t="shared" si="1499"/>
        <v/>
      </c>
      <c r="EE905" s="178" t="str">
        <f t="shared" si="1500"/>
        <v/>
      </c>
      <c r="EF905" s="178" t="str">
        <f t="shared" si="1501"/>
        <v/>
      </c>
      <c r="EG905" s="178" t="str">
        <f t="shared" si="1502"/>
        <v/>
      </c>
      <c r="EH905" s="178" t="str">
        <f t="shared" si="1503"/>
        <v/>
      </c>
      <c r="EI905" s="178" t="str">
        <f t="shared" si="1504"/>
        <v/>
      </c>
      <c r="EJ905" s="227" t="str">
        <f t="shared" si="1505"/>
        <v/>
      </c>
      <c r="EK905" s="230" t="str">
        <f t="shared" si="1459"/>
        <v/>
      </c>
      <c r="EL905" s="177" t="str">
        <f t="shared" si="1460"/>
        <v/>
      </c>
      <c r="EM905" s="177" t="str">
        <f t="shared" si="1461"/>
        <v/>
      </c>
      <c r="EN905" s="177" t="str">
        <f t="shared" si="1462"/>
        <v/>
      </c>
      <c r="EO905" s="177" t="str">
        <f t="shared" si="1463"/>
        <v/>
      </c>
      <c r="EP905" s="177" t="str">
        <f t="shared" si="1464"/>
        <v/>
      </c>
      <c r="EQ905" s="177" t="str">
        <f t="shared" si="1465"/>
        <v/>
      </c>
      <c r="ER905" s="177" t="str">
        <f t="shared" si="1466"/>
        <v/>
      </c>
      <c r="ES905" s="177" t="str">
        <f t="shared" si="1467"/>
        <v/>
      </c>
      <c r="ET905" s="177" t="str">
        <f t="shared" si="1468"/>
        <v/>
      </c>
      <c r="EU905" s="229" t="e">
        <f t="shared" si="1469"/>
        <v>#VALUE!</v>
      </c>
      <c r="EV905" s="27" t="e">
        <f t="shared" si="1470"/>
        <v>#VALUE!</v>
      </c>
      <c r="EW905" s="27" t="e">
        <f t="shared" si="1471"/>
        <v>#VALUE!</v>
      </c>
      <c r="EX905" s="28" t="e">
        <f t="shared" si="1472"/>
        <v>#VALUE!</v>
      </c>
      <c r="EY905" s="28" t="e">
        <f t="shared" si="1473"/>
        <v>#VALUE!</v>
      </c>
      <c r="EZ905" s="28" t="b">
        <f t="shared" si="1474"/>
        <v>0</v>
      </c>
      <c r="FA905" s="176" t="str">
        <f t="shared" si="1475"/>
        <v/>
      </c>
      <c r="FB905" s="27" t="e" cm="1">
        <f t="array" aca="1" ref="FB905" ca="1">TEXT(RIGHT(10-RIGHT(SUM(INDEX(1*(MID(MID(C905,1,1)*2,ROW(INDIRECT("1:"&amp;LEN(MID(C905,1,1)*2))),1)),,))+MID(C905,2,1)+
SUM(INDEX(1*(MID(MID(C905,3,1)*2,ROW(INDIRECT("1:"&amp;LEN(MID(C905,3,1)*2))),1)),,))+MID(C905,4,1)+
SUM(INDEX(1*(MID(MID(C905,5,1)*2,ROW(INDIRECT("1:"&amp;LEN(MID(C905,5,1)*2))),1)),,))+MID(C905,6,1)+
SUM(INDEX(1*(MID(MID(C905,8,1)*2,ROW(INDIRECT("1:"&amp;LEN(MID(C905,8,1)*2))),1)),,))+MID(C905,9,1)+
SUM(INDEX(1*(MID(MID(C905,10,1)*2,ROW(INDIRECT("1:"&amp;LEN(MID(C905,10,1)*2))),1)),,)),1),1),"0")</f>
        <v>#VALUE!</v>
      </c>
      <c r="FC905" s="27" t="str">
        <f t="shared" si="1476"/>
        <v/>
      </c>
      <c r="FD905" s="29" t="b">
        <f t="shared" si="1477"/>
        <v>0</v>
      </c>
      <c r="FE905" s="112" t="b">
        <f>IFERROR(MATCH(D905,'Avtal för korttidsarbete'!$G$13:$G$1012,0),TRUE)</f>
        <v>1</v>
      </c>
      <c r="FF905" s="112" t="b">
        <f t="shared" si="1506"/>
        <v>0</v>
      </c>
      <c r="FG905" s="113" t="str" cm="1">
        <f t="array" ref="FG905">IF(FE905=TRUE,"x",INDEX('Avtal för korttidsarbete'!$E$13:$E$1012,$FE905))</f>
        <v>x</v>
      </c>
      <c r="FH905" s="113" t="str" cm="1">
        <f t="array" ref="FH905">IF(FE905=TRUE,"x",INDEX('Avtal för korttidsarbete'!$F$13:$F$1012,$FE905))</f>
        <v>x</v>
      </c>
      <c r="FI905" s="112" t="b">
        <f t="shared" si="1507"/>
        <v>0</v>
      </c>
      <c r="FJ905" s="135">
        <f t="shared" si="1508"/>
        <v>44166</v>
      </c>
      <c r="FK905" s="135">
        <f t="shared" si="1509"/>
        <v>44377</v>
      </c>
      <c r="FL905" s="112" t="b">
        <f t="shared" si="1510"/>
        <v>0</v>
      </c>
      <c r="FM905" s="113">
        <f t="shared" si="1511"/>
        <v>44166</v>
      </c>
      <c r="FN905" s="135">
        <f t="shared" si="1512"/>
        <v>44377</v>
      </c>
      <c r="FO905" s="148" t="b">
        <f>IFERROR(INDEX('Avtal för korttidsarbete'!R:R,MATCH(D905,'Avtal för korttidsarbete'!$G:$G,0)),TRUE)</f>
        <v>1</v>
      </c>
      <c r="FP905" s="135" t="str">
        <f>IF(FO905,"-",INDEX('Avtal för korttidsarbete'!$D:$D,MATCH(D905,'Avtal för korttidsarbete'!$G:$G,0)))</f>
        <v>-</v>
      </c>
      <c r="FQ905" s="113" t="b">
        <f>IFERROR(G905&gt;INDEX(Uppsägningar!E:E,MATCH(C905,Uppsägningar!C:C,0)),FALSE)</f>
        <v>0</v>
      </c>
    </row>
    <row r="906" spans="1:173" x14ac:dyDescent="0.25">
      <c r="A906" s="19">
        <v>890</v>
      </c>
      <c r="B906" s="20"/>
      <c r="C906" s="183"/>
      <c r="D906" s="66"/>
      <c r="E906" s="212">
        <f>IFERROR(INDEX(Admin!$C$7:$C$10,MATCH(FP906,TblNivåValTExt,0)),0)</f>
        <v>0</v>
      </c>
      <c r="F906" s="1"/>
      <c r="G906" s="1"/>
      <c r="H906" s="78"/>
      <c r="I906" s="181"/>
      <c r="J906" s="181"/>
      <c r="K906" s="182"/>
      <c r="L906" s="182"/>
      <c r="M906" s="181"/>
      <c r="N906" s="181"/>
      <c r="O906" s="181"/>
      <c r="P906" s="182"/>
      <c r="Q906" s="182"/>
      <c r="R906" s="181"/>
      <c r="S906" s="181"/>
      <c r="T906" s="181"/>
      <c r="U906" s="182"/>
      <c r="V906" s="182"/>
      <c r="W906" s="181"/>
      <c r="X906" s="181"/>
      <c r="Y906" s="181"/>
      <c r="Z906" s="182"/>
      <c r="AA906" s="182"/>
      <c r="AB906" s="181"/>
      <c r="AC906" s="181"/>
      <c r="AD906" s="181"/>
      <c r="AE906" s="182"/>
      <c r="AF906" s="182"/>
      <c r="AG906" s="181"/>
      <c r="AH906" s="181"/>
      <c r="AI906" s="181"/>
      <c r="AJ906" s="182"/>
      <c r="AK906" s="182"/>
      <c r="AL906" s="181"/>
      <c r="AM906" s="181"/>
      <c r="AN906" s="181"/>
      <c r="AO906" s="182"/>
      <c r="AP906" s="182"/>
      <c r="AQ906" s="181"/>
      <c r="AR906" s="181"/>
      <c r="AS906" s="181"/>
      <c r="AT906" s="182"/>
      <c r="AU906" s="182"/>
      <c r="AV906" s="181"/>
      <c r="AW906" s="181"/>
      <c r="AX906" s="181"/>
      <c r="AY906" s="182"/>
      <c r="AZ906" s="182"/>
      <c r="BA906" s="181"/>
      <c r="BB906" s="181"/>
      <c r="BC906" s="181"/>
      <c r="BD906" s="182"/>
      <c r="BE906" s="182"/>
      <c r="BF906" s="181"/>
      <c r="BG906" s="180">
        <f t="shared" si="1478"/>
        <v>0</v>
      </c>
      <c r="BH906" s="116" t="str">
        <f t="shared" si="1479"/>
        <v/>
      </c>
      <c r="BI906" s="80" t="b">
        <f t="shared" si="1427"/>
        <v>0</v>
      </c>
      <c r="BJ906" s="80" t="str">
        <f t="shared" si="1428"/>
        <v/>
      </c>
      <c r="BK906" s="80" t="b">
        <f t="shared" si="1480"/>
        <v>0</v>
      </c>
      <c r="BL906" s="13" t="str">
        <f t="shared" si="1429"/>
        <v/>
      </c>
      <c r="BM906" s="13" t="b">
        <f t="shared" si="1481"/>
        <v>0</v>
      </c>
      <c r="BN906" s="35" t="str">
        <f t="shared" si="1430"/>
        <v/>
      </c>
      <c r="BO906" s="13" t="b">
        <f t="shared" si="1431"/>
        <v>0</v>
      </c>
      <c r="BP906" s="35" t="str">
        <f t="shared" si="1432"/>
        <v/>
      </c>
      <c r="BQ906" s="13" t="b">
        <f t="shared" si="1433"/>
        <v>0</v>
      </c>
      <c r="BR906" s="35" t="str">
        <f t="shared" si="1434"/>
        <v/>
      </c>
      <c r="BS906" s="35" t="b">
        <f t="shared" si="1435"/>
        <v>0</v>
      </c>
      <c r="BT906" s="35" t="str">
        <f t="shared" si="1436"/>
        <v/>
      </c>
      <c r="BU906" s="35" t="b">
        <f t="shared" si="1437"/>
        <v>0</v>
      </c>
      <c r="BV906" s="35" t="str">
        <f t="shared" si="1438"/>
        <v/>
      </c>
      <c r="BW906" s="13" t="b">
        <f t="shared" si="1513"/>
        <v>0</v>
      </c>
      <c r="BX906" s="35" t="str">
        <f t="shared" si="1439"/>
        <v/>
      </c>
      <c r="BY906" s="265" t="b">
        <f t="shared" si="1482"/>
        <v>0</v>
      </c>
      <c r="BZ906" s="35" t="str">
        <f t="shared" si="1440"/>
        <v/>
      </c>
      <c r="CA906" s="265" t="b">
        <f t="shared" si="1483"/>
        <v>0</v>
      </c>
      <c r="CB906" s="35" t="str">
        <f t="shared" si="1441"/>
        <v/>
      </c>
      <c r="CC906" s="272" t="b">
        <f t="shared" si="1484"/>
        <v>0</v>
      </c>
      <c r="CD906" s="35" t="str">
        <f t="shared" si="1442"/>
        <v/>
      </c>
      <c r="CE906" s="13" t="b">
        <f t="shared" si="1443"/>
        <v>0</v>
      </c>
      <c r="CF906" s="35" t="str">
        <f t="shared" si="1444"/>
        <v/>
      </c>
      <c r="CG906" s="179">
        <f t="shared" si="1445"/>
        <v>0</v>
      </c>
      <c r="CH906" s="179">
        <f t="shared" si="1446"/>
        <v>0</v>
      </c>
      <c r="CI906" s="218">
        <f t="shared" si="1485"/>
        <v>0</v>
      </c>
      <c r="CJ906" s="218">
        <f t="shared" si="1486"/>
        <v>0</v>
      </c>
      <c r="CK906" s="218">
        <f t="shared" si="1487"/>
        <v>0</v>
      </c>
      <c r="CL906" s="218">
        <f t="shared" si="1488"/>
        <v>0</v>
      </c>
      <c r="CM906" s="218">
        <f t="shared" si="1489"/>
        <v>0</v>
      </c>
      <c r="CN906" s="218">
        <f t="shared" si="1490"/>
        <v>0</v>
      </c>
      <c r="CO906" s="218">
        <f t="shared" si="1491"/>
        <v>0</v>
      </c>
      <c r="CP906" s="218">
        <f t="shared" si="1492"/>
        <v>0</v>
      </c>
      <c r="CQ906" s="218">
        <f t="shared" si="1493"/>
        <v>0</v>
      </c>
      <c r="CR906" s="218">
        <f t="shared" si="1494"/>
        <v>0</v>
      </c>
      <c r="CS906" s="14">
        <f t="shared" si="1447"/>
        <v>0</v>
      </c>
      <c r="CT906" s="236">
        <f t="shared" si="1448"/>
        <v>0</v>
      </c>
      <c r="CU906" s="237">
        <f t="shared" si="1522"/>
        <v>0</v>
      </c>
      <c r="CV906" s="16">
        <f t="shared" si="1522"/>
        <v>0</v>
      </c>
      <c r="CW906" s="16">
        <f t="shared" si="1522"/>
        <v>0</v>
      </c>
      <c r="CX906" s="16">
        <f t="shared" si="1522"/>
        <v>0</v>
      </c>
      <c r="CY906" s="16">
        <f t="shared" si="1522"/>
        <v>0</v>
      </c>
      <c r="CZ906" s="16">
        <f t="shared" si="1522"/>
        <v>0</v>
      </c>
      <c r="DA906" s="16">
        <f t="shared" si="1522"/>
        <v>0</v>
      </c>
      <c r="DB906" s="16">
        <f t="shared" si="1522"/>
        <v>0</v>
      </c>
      <c r="DC906" s="16">
        <f t="shared" si="1522"/>
        <v>0</v>
      </c>
      <c r="DD906" s="238">
        <f t="shared" si="1522"/>
        <v>0</v>
      </c>
      <c r="DE906" s="232">
        <f t="shared" si="1523"/>
        <v>0</v>
      </c>
      <c r="DF906" s="132">
        <f t="shared" si="1523"/>
        <v>0</v>
      </c>
      <c r="DG906" s="132">
        <f t="shared" si="1523"/>
        <v>0</v>
      </c>
      <c r="DH906" s="132">
        <f t="shared" si="1523"/>
        <v>0</v>
      </c>
      <c r="DI906" s="132">
        <f t="shared" si="1523"/>
        <v>0</v>
      </c>
      <c r="DJ906" s="132">
        <f t="shared" si="1523"/>
        <v>0</v>
      </c>
      <c r="DK906" s="132">
        <f t="shared" si="1523"/>
        <v>0</v>
      </c>
      <c r="DL906" s="132">
        <f t="shared" si="1523"/>
        <v>0</v>
      </c>
      <c r="DM906" s="132">
        <f t="shared" si="1523"/>
        <v>0</v>
      </c>
      <c r="DN906" s="233">
        <f t="shared" si="1523"/>
        <v>0</v>
      </c>
      <c r="DO906" s="232">
        <f t="shared" si="1449"/>
        <v>0</v>
      </c>
      <c r="DP906" s="132">
        <f t="shared" si="1450"/>
        <v>0</v>
      </c>
      <c r="DQ906" s="132">
        <f t="shared" si="1451"/>
        <v>0</v>
      </c>
      <c r="DR906" s="132">
        <f t="shared" si="1452"/>
        <v>0</v>
      </c>
      <c r="DS906" s="132">
        <f t="shared" si="1453"/>
        <v>0</v>
      </c>
      <c r="DT906" s="132">
        <f t="shared" si="1454"/>
        <v>0</v>
      </c>
      <c r="DU906" s="132">
        <f t="shared" si="1455"/>
        <v>0</v>
      </c>
      <c r="DV906" s="132">
        <f t="shared" si="1456"/>
        <v>0</v>
      </c>
      <c r="DW906" s="132">
        <f t="shared" si="1457"/>
        <v>0</v>
      </c>
      <c r="DX906" s="233">
        <f t="shared" si="1458"/>
        <v>0</v>
      </c>
      <c r="DY906" s="231" t="b">
        <f t="shared" si="1495"/>
        <v>0</v>
      </c>
      <c r="DZ906" s="163"/>
      <c r="EA906" s="226" t="str">
        <f t="shared" si="1496"/>
        <v/>
      </c>
      <c r="EB906" s="178" t="str">
        <f t="shared" si="1497"/>
        <v/>
      </c>
      <c r="EC906" s="178" t="str">
        <f t="shared" si="1498"/>
        <v/>
      </c>
      <c r="ED906" s="178" t="str">
        <f t="shared" si="1499"/>
        <v/>
      </c>
      <c r="EE906" s="178" t="str">
        <f t="shared" si="1500"/>
        <v/>
      </c>
      <c r="EF906" s="178" t="str">
        <f t="shared" si="1501"/>
        <v/>
      </c>
      <c r="EG906" s="178" t="str">
        <f t="shared" si="1502"/>
        <v/>
      </c>
      <c r="EH906" s="178" t="str">
        <f t="shared" si="1503"/>
        <v/>
      </c>
      <c r="EI906" s="178" t="str">
        <f t="shared" si="1504"/>
        <v/>
      </c>
      <c r="EJ906" s="227" t="str">
        <f t="shared" si="1505"/>
        <v/>
      </c>
      <c r="EK906" s="230" t="str">
        <f t="shared" si="1459"/>
        <v/>
      </c>
      <c r="EL906" s="177" t="str">
        <f t="shared" si="1460"/>
        <v/>
      </c>
      <c r="EM906" s="177" t="str">
        <f t="shared" si="1461"/>
        <v/>
      </c>
      <c r="EN906" s="177" t="str">
        <f t="shared" si="1462"/>
        <v/>
      </c>
      <c r="EO906" s="177" t="str">
        <f t="shared" si="1463"/>
        <v/>
      </c>
      <c r="EP906" s="177" t="str">
        <f t="shared" si="1464"/>
        <v/>
      </c>
      <c r="EQ906" s="177" t="str">
        <f t="shared" si="1465"/>
        <v/>
      </c>
      <c r="ER906" s="177" t="str">
        <f t="shared" si="1466"/>
        <v/>
      </c>
      <c r="ES906" s="177" t="str">
        <f t="shared" si="1467"/>
        <v/>
      </c>
      <c r="ET906" s="177" t="str">
        <f t="shared" si="1468"/>
        <v/>
      </c>
      <c r="EU906" s="229" t="e">
        <f t="shared" si="1469"/>
        <v>#VALUE!</v>
      </c>
      <c r="EV906" s="27" t="e">
        <f t="shared" si="1470"/>
        <v>#VALUE!</v>
      </c>
      <c r="EW906" s="27" t="e">
        <f t="shared" si="1471"/>
        <v>#VALUE!</v>
      </c>
      <c r="EX906" s="28" t="e">
        <f t="shared" si="1472"/>
        <v>#VALUE!</v>
      </c>
      <c r="EY906" s="28" t="e">
        <f t="shared" si="1473"/>
        <v>#VALUE!</v>
      </c>
      <c r="EZ906" s="28" t="b">
        <f t="shared" si="1474"/>
        <v>0</v>
      </c>
      <c r="FA906" s="176" t="str">
        <f t="shared" si="1475"/>
        <v/>
      </c>
      <c r="FB906" s="27" t="e" cm="1">
        <f t="array" aca="1" ref="FB906" ca="1">TEXT(RIGHT(10-RIGHT(SUM(INDEX(1*(MID(MID(C906,1,1)*2,ROW(INDIRECT("1:"&amp;LEN(MID(C906,1,1)*2))),1)),,))+MID(C906,2,1)+
SUM(INDEX(1*(MID(MID(C906,3,1)*2,ROW(INDIRECT("1:"&amp;LEN(MID(C906,3,1)*2))),1)),,))+MID(C906,4,1)+
SUM(INDEX(1*(MID(MID(C906,5,1)*2,ROW(INDIRECT("1:"&amp;LEN(MID(C906,5,1)*2))),1)),,))+MID(C906,6,1)+
SUM(INDEX(1*(MID(MID(C906,8,1)*2,ROW(INDIRECT("1:"&amp;LEN(MID(C906,8,1)*2))),1)),,))+MID(C906,9,1)+
SUM(INDEX(1*(MID(MID(C906,10,1)*2,ROW(INDIRECT("1:"&amp;LEN(MID(C906,10,1)*2))),1)),,)),1),1),"0")</f>
        <v>#VALUE!</v>
      </c>
      <c r="FC906" s="27" t="str">
        <f t="shared" si="1476"/>
        <v/>
      </c>
      <c r="FD906" s="29" t="b">
        <f t="shared" si="1477"/>
        <v>0</v>
      </c>
      <c r="FE906" s="112" t="b">
        <f>IFERROR(MATCH(D906,'Avtal för korttidsarbete'!$G$13:$G$1012,0),TRUE)</f>
        <v>1</v>
      </c>
      <c r="FF906" s="112" t="b">
        <f t="shared" si="1506"/>
        <v>0</v>
      </c>
      <c r="FG906" s="113" t="str" cm="1">
        <f t="array" ref="FG906">IF(FE906=TRUE,"x",INDEX('Avtal för korttidsarbete'!$E$13:$E$1012,$FE906))</f>
        <v>x</v>
      </c>
      <c r="FH906" s="113" t="str" cm="1">
        <f t="array" ref="FH906">IF(FE906=TRUE,"x",INDEX('Avtal för korttidsarbete'!$F$13:$F$1012,$FE906))</f>
        <v>x</v>
      </c>
      <c r="FI906" s="112" t="b">
        <f t="shared" si="1507"/>
        <v>0</v>
      </c>
      <c r="FJ906" s="135">
        <f t="shared" si="1508"/>
        <v>44166</v>
      </c>
      <c r="FK906" s="135">
        <f t="shared" si="1509"/>
        <v>44377</v>
      </c>
      <c r="FL906" s="112" t="b">
        <f t="shared" si="1510"/>
        <v>0</v>
      </c>
      <c r="FM906" s="113">
        <f t="shared" si="1511"/>
        <v>44166</v>
      </c>
      <c r="FN906" s="135">
        <f t="shared" si="1512"/>
        <v>44377</v>
      </c>
      <c r="FO906" s="148" t="b">
        <f>IFERROR(INDEX('Avtal för korttidsarbete'!R:R,MATCH(D906,'Avtal för korttidsarbete'!$G:$G,0)),TRUE)</f>
        <v>1</v>
      </c>
      <c r="FP906" s="135" t="str">
        <f>IF(FO906,"-",INDEX('Avtal för korttidsarbete'!$D:$D,MATCH(D906,'Avtal för korttidsarbete'!$G:$G,0)))</f>
        <v>-</v>
      </c>
      <c r="FQ906" s="113" t="b">
        <f>IFERROR(G906&gt;INDEX(Uppsägningar!E:E,MATCH(C906,Uppsägningar!C:C,0)),FALSE)</f>
        <v>0</v>
      </c>
    </row>
    <row r="907" spans="1:173" x14ac:dyDescent="0.25">
      <c r="A907" s="19">
        <v>891</v>
      </c>
      <c r="B907" s="20"/>
      <c r="C907" s="183"/>
      <c r="D907" s="66"/>
      <c r="E907" s="212">
        <f>IFERROR(INDEX(Admin!$C$7:$C$10,MATCH(FP907,TblNivåValTExt,0)),0)</f>
        <v>0</v>
      </c>
      <c r="F907" s="1"/>
      <c r="G907" s="1"/>
      <c r="H907" s="78"/>
      <c r="I907" s="181"/>
      <c r="J907" s="181"/>
      <c r="K907" s="182"/>
      <c r="L907" s="182"/>
      <c r="M907" s="181"/>
      <c r="N907" s="181"/>
      <c r="O907" s="181"/>
      <c r="P907" s="182"/>
      <c r="Q907" s="182"/>
      <c r="R907" s="181"/>
      <c r="S907" s="181"/>
      <c r="T907" s="181"/>
      <c r="U907" s="182"/>
      <c r="V907" s="182"/>
      <c r="W907" s="181"/>
      <c r="X907" s="181"/>
      <c r="Y907" s="181"/>
      <c r="Z907" s="182"/>
      <c r="AA907" s="182"/>
      <c r="AB907" s="181"/>
      <c r="AC907" s="181"/>
      <c r="AD907" s="181"/>
      <c r="AE907" s="182"/>
      <c r="AF907" s="182"/>
      <c r="AG907" s="181"/>
      <c r="AH907" s="181"/>
      <c r="AI907" s="181"/>
      <c r="AJ907" s="182"/>
      <c r="AK907" s="182"/>
      <c r="AL907" s="181"/>
      <c r="AM907" s="181"/>
      <c r="AN907" s="181"/>
      <c r="AO907" s="182"/>
      <c r="AP907" s="182"/>
      <c r="AQ907" s="181"/>
      <c r="AR907" s="181"/>
      <c r="AS907" s="181"/>
      <c r="AT907" s="182"/>
      <c r="AU907" s="182"/>
      <c r="AV907" s="181"/>
      <c r="AW907" s="181"/>
      <c r="AX907" s="181"/>
      <c r="AY907" s="182"/>
      <c r="AZ907" s="182"/>
      <c r="BA907" s="181"/>
      <c r="BB907" s="181"/>
      <c r="BC907" s="181"/>
      <c r="BD907" s="182"/>
      <c r="BE907" s="182"/>
      <c r="BF907" s="181"/>
      <c r="BG907" s="180">
        <f t="shared" si="1478"/>
        <v>0</v>
      </c>
      <c r="BH907" s="116" t="str">
        <f t="shared" si="1479"/>
        <v/>
      </c>
      <c r="BI907" s="80" t="b">
        <f t="shared" si="1427"/>
        <v>0</v>
      </c>
      <c r="BJ907" s="80" t="str">
        <f t="shared" si="1428"/>
        <v/>
      </c>
      <c r="BK907" s="80" t="b">
        <f t="shared" si="1480"/>
        <v>0</v>
      </c>
      <c r="BL907" s="13" t="str">
        <f t="shared" si="1429"/>
        <v/>
      </c>
      <c r="BM907" s="13" t="b">
        <f t="shared" si="1481"/>
        <v>0</v>
      </c>
      <c r="BN907" s="35" t="str">
        <f t="shared" si="1430"/>
        <v/>
      </c>
      <c r="BO907" s="13" t="b">
        <f t="shared" si="1431"/>
        <v>0</v>
      </c>
      <c r="BP907" s="35" t="str">
        <f t="shared" si="1432"/>
        <v/>
      </c>
      <c r="BQ907" s="13" t="b">
        <f t="shared" si="1433"/>
        <v>0</v>
      </c>
      <c r="BR907" s="35" t="str">
        <f t="shared" si="1434"/>
        <v/>
      </c>
      <c r="BS907" s="35" t="b">
        <f t="shared" si="1435"/>
        <v>0</v>
      </c>
      <c r="BT907" s="35" t="str">
        <f t="shared" si="1436"/>
        <v/>
      </c>
      <c r="BU907" s="35" t="b">
        <f t="shared" si="1437"/>
        <v>0</v>
      </c>
      <c r="BV907" s="35" t="str">
        <f t="shared" si="1438"/>
        <v/>
      </c>
      <c r="BW907" s="13" t="b">
        <f t="shared" si="1513"/>
        <v>0</v>
      </c>
      <c r="BX907" s="35" t="str">
        <f t="shared" si="1439"/>
        <v/>
      </c>
      <c r="BY907" s="265" t="b">
        <f t="shared" si="1482"/>
        <v>0</v>
      </c>
      <c r="BZ907" s="35" t="str">
        <f t="shared" si="1440"/>
        <v/>
      </c>
      <c r="CA907" s="265" t="b">
        <f t="shared" si="1483"/>
        <v>0</v>
      </c>
      <c r="CB907" s="35" t="str">
        <f t="shared" si="1441"/>
        <v/>
      </c>
      <c r="CC907" s="272" t="b">
        <f t="shared" si="1484"/>
        <v>0</v>
      </c>
      <c r="CD907" s="35" t="str">
        <f t="shared" si="1442"/>
        <v/>
      </c>
      <c r="CE907" s="13" t="b">
        <f t="shared" si="1443"/>
        <v>0</v>
      </c>
      <c r="CF907" s="35" t="str">
        <f t="shared" si="1444"/>
        <v/>
      </c>
      <c r="CG907" s="179">
        <f t="shared" si="1445"/>
        <v>0</v>
      </c>
      <c r="CH907" s="179">
        <f t="shared" si="1446"/>
        <v>0</v>
      </c>
      <c r="CI907" s="218">
        <f t="shared" si="1485"/>
        <v>0</v>
      </c>
      <c r="CJ907" s="218">
        <f t="shared" si="1486"/>
        <v>0</v>
      </c>
      <c r="CK907" s="218">
        <f t="shared" si="1487"/>
        <v>0</v>
      </c>
      <c r="CL907" s="218">
        <f t="shared" si="1488"/>
        <v>0</v>
      </c>
      <c r="CM907" s="218">
        <f t="shared" si="1489"/>
        <v>0</v>
      </c>
      <c r="CN907" s="218">
        <f t="shared" si="1490"/>
        <v>0</v>
      </c>
      <c r="CO907" s="218">
        <f t="shared" si="1491"/>
        <v>0</v>
      </c>
      <c r="CP907" s="218">
        <f t="shared" si="1492"/>
        <v>0</v>
      </c>
      <c r="CQ907" s="218">
        <f t="shared" si="1493"/>
        <v>0</v>
      </c>
      <c r="CR907" s="218">
        <f t="shared" si="1494"/>
        <v>0</v>
      </c>
      <c r="CS907" s="14">
        <f t="shared" si="1447"/>
        <v>0</v>
      </c>
      <c r="CT907" s="236">
        <f t="shared" si="1448"/>
        <v>0</v>
      </c>
      <c r="CU907" s="237">
        <f t="shared" ref="CU907:DD916" si="1524">IF(AND($CS907,$CT907,CU$12),MAX(0,MIN(CU$10,$CT907)-MAX(CU$9,$CS907)+1),0)</f>
        <v>0</v>
      </c>
      <c r="CV907" s="16">
        <f t="shared" si="1524"/>
        <v>0</v>
      </c>
      <c r="CW907" s="16">
        <f t="shared" si="1524"/>
        <v>0</v>
      </c>
      <c r="CX907" s="16">
        <f t="shared" si="1524"/>
        <v>0</v>
      </c>
      <c r="CY907" s="16">
        <f t="shared" si="1524"/>
        <v>0</v>
      </c>
      <c r="CZ907" s="16">
        <f t="shared" si="1524"/>
        <v>0</v>
      </c>
      <c r="DA907" s="16">
        <f t="shared" si="1524"/>
        <v>0</v>
      </c>
      <c r="DB907" s="16">
        <f t="shared" si="1524"/>
        <v>0</v>
      </c>
      <c r="DC907" s="16">
        <f t="shared" si="1524"/>
        <v>0</v>
      </c>
      <c r="DD907" s="238">
        <f t="shared" si="1524"/>
        <v>0</v>
      </c>
      <c r="DE907" s="232">
        <f t="shared" ref="DE907:DN916" si="1525">IF($H907&lt;=0,0,MAX(0,MIN($H907,$DE$11)))</f>
        <v>0</v>
      </c>
      <c r="DF907" s="132">
        <f t="shared" si="1525"/>
        <v>0</v>
      </c>
      <c r="DG907" s="132">
        <f t="shared" si="1525"/>
        <v>0</v>
      </c>
      <c r="DH907" s="132">
        <f t="shared" si="1525"/>
        <v>0</v>
      </c>
      <c r="DI907" s="132">
        <f t="shared" si="1525"/>
        <v>0</v>
      </c>
      <c r="DJ907" s="132">
        <f t="shared" si="1525"/>
        <v>0</v>
      </c>
      <c r="DK907" s="132">
        <f t="shared" si="1525"/>
        <v>0</v>
      </c>
      <c r="DL907" s="132">
        <f t="shared" si="1525"/>
        <v>0</v>
      </c>
      <c r="DM907" s="132">
        <f t="shared" si="1525"/>
        <v>0</v>
      </c>
      <c r="DN907" s="233">
        <f t="shared" si="1525"/>
        <v>0</v>
      </c>
      <c r="DO907" s="232">
        <f t="shared" si="1449"/>
        <v>0</v>
      </c>
      <c r="DP907" s="132">
        <f t="shared" si="1450"/>
        <v>0</v>
      </c>
      <c r="DQ907" s="132">
        <f t="shared" si="1451"/>
        <v>0</v>
      </c>
      <c r="DR907" s="132">
        <f t="shared" si="1452"/>
        <v>0</v>
      </c>
      <c r="DS907" s="132">
        <f t="shared" si="1453"/>
        <v>0</v>
      </c>
      <c r="DT907" s="132">
        <f t="shared" si="1454"/>
        <v>0</v>
      </c>
      <c r="DU907" s="132">
        <f t="shared" si="1455"/>
        <v>0</v>
      </c>
      <c r="DV907" s="132">
        <f t="shared" si="1456"/>
        <v>0</v>
      </c>
      <c r="DW907" s="132">
        <f t="shared" si="1457"/>
        <v>0</v>
      </c>
      <c r="DX907" s="233">
        <f t="shared" si="1458"/>
        <v>0</v>
      </c>
      <c r="DY907" s="231" t="b">
        <f t="shared" si="1495"/>
        <v>0</v>
      </c>
      <c r="DZ907" s="163"/>
      <c r="EA907" s="226" t="str">
        <f t="shared" si="1496"/>
        <v/>
      </c>
      <c r="EB907" s="178" t="str">
        <f t="shared" si="1497"/>
        <v/>
      </c>
      <c r="EC907" s="178" t="str">
        <f t="shared" si="1498"/>
        <v/>
      </c>
      <c r="ED907" s="178" t="str">
        <f t="shared" si="1499"/>
        <v/>
      </c>
      <c r="EE907" s="178" t="str">
        <f t="shared" si="1500"/>
        <v/>
      </c>
      <c r="EF907" s="178" t="str">
        <f t="shared" si="1501"/>
        <v/>
      </c>
      <c r="EG907" s="178" t="str">
        <f t="shared" si="1502"/>
        <v/>
      </c>
      <c r="EH907" s="178" t="str">
        <f t="shared" si="1503"/>
        <v/>
      </c>
      <c r="EI907" s="178" t="str">
        <f t="shared" si="1504"/>
        <v/>
      </c>
      <c r="EJ907" s="227" t="str">
        <f t="shared" si="1505"/>
        <v/>
      </c>
      <c r="EK907" s="230" t="str">
        <f t="shared" si="1459"/>
        <v/>
      </c>
      <c r="EL907" s="177" t="str">
        <f t="shared" si="1460"/>
        <v/>
      </c>
      <c r="EM907" s="177" t="str">
        <f t="shared" si="1461"/>
        <v/>
      </c>
      <c r="EN907" s="177" t="str">
        <f t="shared" si="1462"/>
        <v/>
      </c>
      <c r="EO907" s="177" t="str">
        <f t="shared" si="1463"/>
        <v/>
      </c>
      <c r="EP907" s="177" t="str">
        <f t="shared" si="1464"/>
        <v/>
      </c>
      <c r="EQ907" s="177" t="str">
        <f t="shared" si="1465"/>
        <v/>
      </c>
      <c r="ER907" s="177" t="str">
        <f t="shared" si="1466"/>
        <v/>
      </c>
      <c r="ES907" s="177" t="str">
        <f t="shared" si="1467"/>
        <v/>
      </c>
      <c r="ET907" s="177" t="str">
        <f t="shared" si="1468"/>
        <v/>
      </c>
      <c r="EU907" s="229" t="e">
        <f t="shared" si="1469"/>
        <v>#VALUE!</v>
      </c>
      <c r="EV907" s="27" t="e">
        <f t="shared" si="1470"/>
        <v>#VALUE!</v>
      </c>
      <c r="EW907" s="27" t="e">
        <f t="shared" si="1471"/>
        <v>#VALUE!</v>
      </c>
      <c r="EX907" s="28" t="e">
        <f t="shared" si="1472"/>
        <v>#VALUE!</v>
      </c>
      <c r="EY907" s="28" t="e">
        <f t="shared" si="1473"/>
        <v>#VALUE!</v>
      </c>
      <c r="EZ907" s="28" t="b">
        <f t="shared" si="1474"/>
        <v>0</v>
      </c>
      <c r="FA907" s="176" t="str">
        <f t="shared" si="1475"/>
        <v/>
      </c>
      <c r="FB907" s="27" t="e" cm="1">
        <f t="array" aca="1" ref="FB907" ca="1">TEXT(RIGHT(10-RIGHT(SUM(INDEX(1*(MID(MID(C907,1,1)*2,ROW(INDIRECT("1:"&amp;LEN(MID(C907,1,1)*2))),1)),,))+MID(C907,2,1)+
SUM(INDEX(1*(MID(MID(C907,3,1)*2,ROW(INDIRECT("1:"&amp;LEN(MID(C907,3,1)*2))),1)),,))+MID(C907,4,1)+
SUM(INDEX(1*(MID(MID(C907,5,1)*2,ROW(INDIRECT("1:"&amp;LEN(MID(C907,5,1)*2))),1)),,))+MID(C907,6,1)+
SUM(INDEX(1*(MID(MID(C907,8,1)*2,ROW(INDIRECT("1:"&amp;LEN(MID(C907,8,1)*2))),1)),,))+MID(C907,9,1)+
SUM(INDEX(1*(MID(MID(C907,10,1)*2,ROW(INDIRECT("1:"&amp;LEN(MID(C907,10,1)*2))),1)),,)),1),1),"0")</f>
        <v>#VALUE!</v>
      </c>
      <c r="FC907" s="27" t="str">
        <f t="shared" si="1476"/>
        <v/>
      </c>
      <c r="FD907" s="29" t="b">
        <f t="shared" si="1477"/>
        <v>0</v>
      </c>
      <c r="FE907" s="112" t="b">
        <f>IFERROR(MATCH(D907,'Avtal för korttidsarbete'!$G$13:$G$1012,0),TRUE)</f>
        <v>1</v>
      </c>
      <c r="FF907" s="112" t="b">
        <f t="shared" si="1506"/>
        <v>0</v>
      </c>
      <c r="FG907" s="113" t="str" cm="1">
        <f t="array" ref="FG907">IF(FE907=TRUE,"x",INDEX('Avtal för korttidsarbete'!$E$13:$E$1012,$FE907))</f>
        <v>x</v>
      </c>
      <c r="FH907" s="113" t="str" cm="1">
        <f t="array" ref="FH907">IF(FE907=TRUE,"x",INDEX('Avtal för korttidsarbete'!$F$13:$F$1012,$FE907))</f>
        <v>x</v>
      </c>
      <c r="FI907" s="112" t="b">
        <f t="shared" si="1507"/>
        <v>0</v>
      </c>
      <c r="FJ907" s="135">
        <f t="shared" si="1508"/>
        <v>44166</v>
      </c>
      <c r="FK907" s="135">
        <f t="shared" si="1509"/>
        <v>44377</v>
      </c>
      <c r="FL907" s="112" t="b">
        <f t="shared" si="1510"/>
        <v>0</v>
      </c>
      <c r="FM907" s="113">
        <f t="shared" si="1511"/>
        <v>44166</v>
      </c>
      <c r="FN907" s="135">
        <f t="shared" si="1512"/>
        <v>44377</v>
      </c>
      <c r="FO907" s="148" t="b">
        <f>IFERROR(INDEX('Avtal för korttidsarbete'!R:R,MATCH(D907,'Avtal för korttidsarbete'!$G:$G,0)),TRUE)</f>
        <v>1</v>
      </c>
      <c r="FP907" s="135" t="str">
        <f>IF(FO907,"-",INDEX('Avtal för korttidsarbete'!$D:$D,MATCH(D907,'Avtal för korttidsarbete'!$G:$G,0)))</f>
        <v>-</v>
      </c>
      <c r="FQ907" s="113" t="b">
        <f>IFERROR(G907&gt;INDEX(Uppsägningar!E:E,MATCH(C907,Uppsägningar!C:C,0)),FALSE)</f>
        <v>0</v>
      </c>
    </row>
    <row r="908" spans="1:173" x14ac:dyDescent="0.25">
      <c r="A908" s="19">
        <v>892</v>
      </c>
      <c r="B908" s="20"/>
      <c r="C908" s="183"/>
      <c r="D908" s="66"/>
      <c r="E908" s="212">
        <f>IFERROR(INDEX(Admin!$C$7:$C$10,MATCH(FP908,TblNivåValTExt,0)),0)</f>
        <v>0</v>
      </c>
      <c r="F908" s="1"/>
      <c r="G908" s="1"/>
      <c r="H908" s="78"/>
      <c r="I908" s="181"/>
      <c r="J908" s="181"/>
      <c r="K908" s="182"/>
      <c r="L908" s="182"/>
      <c r="M908" s="181"/>
      <c r="N908" s="181"/>
      <c r="O908" s="181"/>
      <c r="P908" s="182"/>
      <c r="Q908" s="182"/>
      <c r="R908" s="181"/>
      <c r="S908" s="181"/>
      <c r="T908" s="181"/>
      <c r="U908" s="182"/>
      <c r="V908" s="182"/>
      <c r="W908" s="181"/>
      <c r="X908" s="181"/>
      <c r="Y908" s="181"/>
      <c r="Z908" s="182"/>
      <c r="AA908" s="182"/>
      <c r="AB908" s="181"/>
      <c r="AC908" s="181"/>
      <c r="AD908" s="181"/>
      <c r="AE908" s="182"/>
      <c r="AF908" s="182"/>
      <c r="AG908" s="181"/>
      <c r="AH908" s="181"/>
      <c r="AI908" s="181"/>
      <c r="AJ908" s="182"/>
      <c r="AK908" s="182"/>
      <c r="AL908" s="181"/>
      <c r="AM908" s="181"/>
      <c r="AN908" s="181"/>
      <c r="AO908" s="182"/>
      <c r="AP908" s="182"/>
      <c r="AQ908" s="181"/>
      <c r="AR908" s="181"/>
      <c r="AS908" s="181"/>
      <c r="AT908" s="182"/>
      <c r="AU908" s="182"/>
      <c r="AV908" s="181"/>
      <c r="AW908" s="181"/>
      <c r="AX908" s="181"/>
      <c r="AY908" s="182"/>
      <c r="AZ908" s="182"/>
      <c r="BA908" s="181"/>
      <c r="BB908" s="181"/>
      <c r="BC908" s="181"/>
      <c r="BD908" s="182"/>
      <c r="BE908" s="182"/>
      <c r="BF908" s="181"/>
      <c r="BG908" s="180">
        <f t="shared" si="1478"/>
        <v>0</v>
      </c>
      <c r="BH908" s="116" t="str">
        <f t="shared" si="1479"/>
        <v/>
      </c>
      <c r="BI908" s="80" t="b">
        <f t="shared" si="1427"/>
        <v>0</v>
      </c>
      <c r="BJ908" s="80" t="str">
        <f t="shared" si="1428"/>
        <v/>
      </c>
      <c r="BK908" s="80" t="b">
        <f t="shared" si="1480"/>
        <v>0</v>
      </c>
      <c r="BL908" s="13" t="str">
        <f t="shared" si="1429"/>
        <v/>
      </c>
      <c r="BM908" s="13" t="b">
        <f t="shared" si="1481"/>
        <v>0</v>
      </c>
      <c r="BN908" s="35" t="str">
        <f t="shared" si="1430"/>
        <v/>
      </c>
      <c r="BO908" s="13" t="b">
        <f t="shared" si="1431"/>
        <v>0</v>
      </c>
      <c r="BP908" s="35" t="str">
        <f t="shared" si="1432"/>
        <v/>
      </c>
      <c r="BQ908" s="13" t="b">
        <f t="shared" si="1433"/>
        <v>0</v>
      </c>
      <c r="BR908" s="35" t="str">
        <f t="shared" si="1434"/>
        <v/>
      </c>
      <c r="BS908" s="35" t="b">
        <f t="shared" si="1435"/>
        <v>0</v>
      </c>
      <c r="BT908" s="35" t="str">
        <f t="shared" si="1436"/>
        <v/>
      </c>
      <c r="BU908" s="35" t="b">
        <f t="shared" si="1437"/>
        <v>0</v>
      </c>
      <c r="BV908" s="35" t="str">
        <f t="shared" si="1438"/>
        <v/>
      </c>
      <c r="BW908" s="13" t="b">
        <f t="shared" si="1513"/>
        <v>0</v>
      </c>
      <c r="BX908" s="35" t="str">
        <f t="shared" si="1439"/>
        <v/>
      </c>
      <c r="BY908" s="265" t="b">
        <f t="shared" si="1482"/>
        <v>0</v>
      </c>
      <c r="BZ908" s="35" t="str">
        <f t="shared" si="1440"/>
        <v/>
      </c>
      <c r="CA908" s="265" t="b">
        <f t="shared" si="1483"/>
        <v>0</v>
      </c>
      <c r="CB908" s="35" t="str">
        <f t="shared" si="1441"/>
        <v/>
      </c>
      <c r="CC908" s="272" t="b">
        <f t="shared" si="1484"/>
        <v>0</v>
      </c>
      <c r="CD908" s="35" t="str">
        <f t="shared" si="1442"/>
        <v/>
      </c>
      <c r="CE908" s="13" t="b">
        <f t="shared" si="1443"/>
        <v>0</v>
      </c>
      <c r="CF908" s="35" t="str">
        <f t="shared" si="1444"/>
        <v/>
      </c>
      <c r="CG908" s="179">
        <f t="shared" si="1445"/>
        <v>0</v>
      </c>
      <c r="CH908" s="179">
        <f t="shared" si="1446"/>
        <v>0</v>
      </c>
      <c r="CI908" s="218">
        <f t="shared" si="1485"/>
        <v>0</v>
      </c>
      <c r="CJ908" s="218">
        <f t="shared" si="1486"/>
        <v>0</v>
      </c>
      <c r="CK908" s="218">
        <f t="shared" si="1487"/>
        <v>0</v>
      </c>
      <c r="CL908" s="218">
        <f t="shared" si="1488"/>
        <v>0</v>
      </c>
      <c r="CM908" s="218">
        <f t="shared" si="1489"/>
        <v>0</v>
      </c>
      <c r="CN908" s="218">
        <f t="shared" si="1490"/>
        <v>0</v>
      </c>
      <c r="CO908" s="218">
        <f t="shared" si="1491"/>
        <v>0</v>
      </c>
      <c r="CP908" s="218">
        <f t="shared" si="1492"/>
        <v>0</v>
      </c>
      <c r="CQ908" s="218">
        <f t="shared" si="1493"/>
        <v>0</v>
      </c>
      <c r="CR908" s="218">
        <f t="shared" si="1494"/>
        <v>0</v>
      </c>
      <c r="CS908" s="14">
        <f t="shared" si="1447"/>
        <v>0</v>
      </c>
      <c r="CT908" s="236">
        <f t="shared" si="1448"/>
        <v>0</v>
      </c>
      <c r="CU908" s="237">
        <f t="shared" si="1524"/>
        <v>0</v>
      </c>
      <c r="CV908" s="16">
        <f t="shared" si="1524"/>
        <v>0</v>
      </c>
      <c r="CW908" s="16">
        <f t="shared" si="1524"/>
        <v>0</v>
      </c>
      <c r="CX908" s="16">
        <f t="shared" si="1524"/>
        <v>0</v>
      </c>
      <c r="CY908" s="16">
        <f t="shared" si="1524"/>
        <v>0</v>
      </c>
      <c r="CZ908" s="16">
        <f t="shared" si="1524"/>
        <v>0</v>
      </c>
      <c r="DA908" s="16">
        <f t="shared" si="1524"/>
        <v>0</v>
      </c>
      <c r="DB908" s="16">
        <f t="shared" si="1524"/>
        <v>0</v>
      </c>
      <c r="DC908" s="16">
        <f t="shared" si="1524"/>
        <v>0</v>
      </c>
      <c r="DD908" s="238">
        <f t="shared" si="1524"/>
        <v>0</v>
      </c>
      <c r="DE908" s="232">
        <f t="shared" si="1525"/>
        <v>0</v>
      </c>
      <c r="DF908" s="132">
        <f t="shared" si="1525"/>
        <v>0</v>
      </c>
      <c r="DG908" s="132">
        <f t="shared" si="1525"/>
        <v>0</v>
      </c>
      <c r="DH908" s="132">
        <f t="shared" si="1525"/>
        <v>0</v>
      </c>
      <c r="DI908" s="132">
        <f t="shared" si="1525"/>
        <v>0</v>
      </c>
      <c r="DJ908" s="132">
        <f t="shared" si="1525"/>
        <v>0</v>
      </c>
      <c r="DK908" s="132">
        <f t="shared" si="1525"/>
        <v>0</v>
      </c>
      <c r="DL908" s="132">
        <f t="shared" si="1525"/>
        <v>0</v>
      </c>
      <c r="DM908" s="132">
        <f t="shared" si="1525"/>
        <v>0</v>
      </c>
      <c r="DN908" s="233">
        <f t="shared" si="1525"/>
        <v>0</v>
      </c>
      <c r="DO908" s="232">
        <f t="shared" si="1449"/>
        <v>0</v>
      </c>
      <c r="DP908" s="132">
        <f t="shared" si="1450"/>
        <v>0</v>
      </c>
      <c r="DQ908" s="132">
        <f t="shared" si="1451"/>
        <v>0</v>
      </c>
      <c r="DR908" s="132">
        <f t="shared" si="1452"/>
        <v>0</v>
      </c>
      <c r="DS908" s="132">
        <f t="shared" si="1453"/>
        <v>0</v>
      </c>
      <c r="DT908" s="132">
        <f t="shared" si="1454"/>
        <v>0</v>
      </c>
      <c r="DU908" s="132">
        <f t="shared" si="1455"/>
        <v>0</v>
      </c>
      <c r="DV908" s="132">
        <f t="shared" si="1456"/>
        <v>0</v>
      </c>
      <c r="DW908" s="132">
        <f t="shared" si="1457"/>
        <v>0</v>
      </c>
      <c r="DX908" s="233">
        <f t="shared" si="1458"/>
        <v>0</v>
      </c>
      <c r="DY908" s="231" t="b">
        <f t="shared" si="1495"/>
        <v>0</v>
      </c>
      <c r="DZ908" s="163"/>
      <c r="EA908" s="226" t="str">
        <f t="shared" si="1496"/>
        <v/>
      </c>
      <c r="EB908" s="178" t="str">
        <f t="shared" si="1497"/>
        <v/>
      </c>
      <c r="EC908" s="178" t="str">
        <f t="shared" si="1498"/>
        <v/>
      </c>
      <c r="ED908" s="178" t="str">
        <f t="shared" si="1499"/>
        <v/>
      </c>
      <c r="EE908" s="178" t="str">
        <f t="shared" si="1500"/>
        <v/>
      </c>
      <c r="EF908" s="178" t="str">
        <f t="shared" si="1501"/>
        <v/>
      </c>
      <c r="EG908" s="178" t="str">
        <f t="shared" si="1502"/>
        <v/>
      </c>
      <c r="EH908" s="178" t="str">
        <f t="shared" si="1503"/>
        <v/>
      </c>
      <c r="EI908" s="178" t="str">
        <f t="shared" si="1504"/>
        <v/>
      </c>
      <c r="EJ908" s="227" t="str">
        <f t="shared" si="1505"/>
        <v/>
      </c>
      <c r="EK908" s="230" t="str">
        <f t="shared" si="1459"/>
        <v/>
      </c>
      <c r="EL908" s="177" t="str">
        <f t="shared" si="1460"/>
        <v/>
      </c>
      <c r="EM908" s="177" t="str">
        <f t="shared" si="1461"/>
        <v/>
      </c>
      <c r="EN908" s="177" t="str">
        <f t="shared" si="1462"/>
        <v/>
      </c>
      <c r="EO908" s="177" t="str">
        <f t="shared" si="1463"/>
        <v/>
      </c>
      <c r="EP908" s="177" t="str">
        <f t="shared" si="1464"/>
        <v/>
      </c>
      <c r="EQ908" s="177" t="str">
        <f t="shared" si="1465"/>
        <v/>
      </c>
      <c r="ER908" s="177" t="str">
        <f t="shared" si="1466"/>
        <v/>
      </c>
      <c r="ES908" s="177" t="str">
        <f t="shared" si="1467"/>
        <v/>
      </c>
      <c r="ET908" s="177" t="str">
        <f t="shared" si="1468"/>
        <v/>
      </c>
      <c r="EU908" s="229" t="e">
        <f t="shared" si="1469"/>
        <v>#VALUE!</v>
      </c>
      <c r="EV908" s="27" t="e">
        <f t="shared" si="1470"/>
        <v>#VALUE!</v>
      </c>
      <c r="EW908" s="27" t="e">
        <f t="shared" si="1471"/>
        <v>#VALUE!</v>
      </c>
      <c r="EX908" s="28" t="e">
        <f t="shared" si="1472"/>
        <v>#VALUE!</v>
      </c>
      <c r="EY908" s="28" t="e">
        <f t="shared" si="1473"/>
        <v>#VALUE!</v>
      </c>
      <c r="EZ908" s="28" t="b">
        <f t="shared" si="1474"/>
        <v>0</v>
      </c>
      <c r="FA908" s="176" t="str">
        <f t="shared" si="1475"/>
        <v/>
      </c>
      <c r="FB908" s="27" t="e" cm="1">
        <f t="array" aca="1" ref="FB908" ca="1">TEXT(RIGHT(10-RIGHT(SUM(INDEX(1*(MID(MID(C908,1,1)*2,ROW(INDIRECT("1:"&amp;LEN(MID(C908,1,1)*2))),1)),,))+MID(C908,2,1)+
SUM(INDEX(1*(MID(MID(C908,3,1)*2,ROW(INDIRECT("1:"&amp;LEN(MID(C908,3,1)*2))),1)),,))+MID(C908,4,1)+
SUM(INDEX(1*(MID(MID(C908,5,1)*2,ROW(INDIRECT("1:"&amp;LEN(MID(C908,5,1)*2))),1)),,))+MID(C908,6,1)+
SUM(INDEX(1*(MID(MID(C908,8,1)*2,ROW(INDIRECT("1:"&amp;LEN(MID(C908,8,1)*2))),1)),,))+MID(C908,9,1)+
SUM(INDEX(1*(MID(MID(C908,10,1)*2,ROW(INDIRECT("1:"&amp;LEN(MID(C908,10,1)*2))),1)),,)),1),1),"0")</f>
        <v>#VALUE!</v>
      </c>
      <c r="FC908" s="27" t="str">
        <f t="shared" si="1476"/>
        <v/>
      </c>
      <c r="FD908" s="29" t="b">
        <f t="shared" si="1477"/>
        <v>0</v>
      </c>
      <c r="FE908" s="112" t="b">
        <f>IFERROR(MATCH(D908,'Avtal för korttidsarbete'!$G$13:$G$1012,0),TRUE)</f>
        <v>1</v>
      </c>
      <c r="FF908" s="112" t="b">
        <f t="shared" si="1506"/>
        <v>0</v>
      </c>
      <c r="FG908" s="113" t="str" cm="1">
        <f t="array" ref="FG908">IF(FE908=TRUE,"x",INDEX('Avtal för korttidsarbete'!$E$13:$E$1012,$FE908))</f>
        <v>x</v>
      </c>
      <c r="FH908" s="113" t="str" cm="1">
        <f t="array" ref="FH908">IF(FE908=TRUE,"x",INDEX('Avtal för korttidsarbete'!$F$13:$F$1012,$FE908))</f>
        <v>x</v>
      </c>
      <c r="FI908" s="112" t="b">
        <f t="shared" si="1507"/>
        <v>0</v>
      </c>
      <c r="FJ908" s="135">
        <f t="shared" si="1508"/>
        <v>44166</v>
      </c>
      <c r="FK908" s="135">
        <f t="shared" si="1509"/>
        <v>44377</v>
      </c>
      <c r="FL908" s="112" t="b">
        <f t="shared" si="1510"/>
        <v>0</v>
      </c>
      <c r="FM908" s="113">
        <f t="shared" si="1511"/>
        <v>44166</v>
      </c>
      <c r="FN908" s="135">
        <f t="shared" si="1512"/>
        <v>44377</v>
      </c>
      <c r="FO908" s="148" t="b">
        <f>IFERROR(INDEX('Avtal för korttidsarbete'!R:R,MATCH(D908,'Avtal för korttidsarbete'!$G:$G,0)),TRUE)</f>
        <v>1</v>
      </c>
      <c r="FP908" s="135" t="str">
        <f>IF(FO908,"-",INDEX('Avtal för korttidsarbete'!$D:$D,MATCH(D908,'Avtal för korttidsarbete'!$G:$G,0)))</f>
        <v>-</v>
      </c>
      <c r="FQ908" s="113" t="b">
        <f>IFERROR(G908&gt;INDEX(Uppsägningar!E:E,MATCH(C908,Uppsägningar!C:C,0)),FALSE)</f>
        <v>0</v>
      </c>
    </row>
    <row r="909" spans="1:173" x14ac:dyDescent="0.25">
      <c r="A909" s="19">
        <v>893</v>
      </c>
      <c r="B909" s="20"/>
      <c r="C909" s="183"/>
      <c r="D909" s="66"/>
      <c r="E909" s="212">
        <f>IFERROR(INDEX(Admin!$C$7:$C$10,MATCH(FP909,TblNivåValTExt,0)),0)</f>
        <v>0</v>
      </c>
      <c r="F909" s="1"/>
      <c r="G909" s="1"/>
      <c r="H909" s="78"/>
      <c r="I909" s="181"/>
      <c r="J909" s="181"/>
      <c r="K909" s="182"/>
      <c r="L909" s="182"/>
      <c r="M909" s="181"/>
      <c r="N909" s="181"/>
      <c r="O909" s="181"/>
      <c r="P909" s="182"/>
      <c r="Q909" s="182"/>
      <c r="R909" s="181"/>
      <c r="S909" s="181"/>
      <c r="T909" s="181"/>
      <c r="U909" s="182"/>
      <c r="V909" s="182"/>
      <c r="W909" s="181"/>
      <c r="X909" s="181"/>
      <c r="Y909" s="181"/>
      <c r="Z909" s="182"/>
      <c r="AA909" s="182"/>
      <c r="AB909" s="181"/>
      <c r="AC909" s="181"/>
      <c r="AD909" s="181"/>
      <c r="AE909" s="182"/>
      <c r="AF909" s="182"/>
      <c r="AG909" s="181"/>
      <c r="AH909" s="181"/>
      <c r="AI909" s="181"/>
      <c r="AJ909" s="182"/>
      <c r="AK909" s="182"/>
      <c r="AL909" s="181"/>
      <c r="AM909" s="181"/>
      <c r="AN909" s="181"/>
      <c r="AO909" s="182"/>
      <c r="AP909" s="182"/>
      <c r="AQ909" s="181"/>
      <c r="AR909" s="181"/>
      <c r="AS909" s="181"/>
      <c r="AT909" s="182"/>
      <c r="AU909" s="182"/>
      <c r="AV909" s="181"/>
      <c r="AW909" s="181"/>
      <c r="AX909" s="181"/>
      <c r="AY909" s="182"/>
      <c r="AZ909" s="182"/>
      <c r="BA909" s="181"/>
      <c r="BB909" s="181"/>
      <c r="BC909" s="181"/>
      <c r="BD909" s="182"/>
      <c r="BE909" s="182"/>
      <c r="BF909" s="181"/>
      <c r="BG909" s="180">
        <f t="shared" si="1478"/>
        <v>0</v>
      </c>
      <c r="BH909" s="116" t="str">
        <f t="shared" si="1479"/>
        <v/>
      </c>
      <c r="BI909" s="80" t="b">
        <f t="shared" si="1427"/>
        <v>0</v>
      </c>
      <c r="BJ909" s="80" t="str">
        <f t="shared" si="1428"/>
        <v/>
      </c>
      <c r="BK909" s="80" t="b">
        <f t="shared" si="1480"/>
        <v>0</v>
      </c>
      <c r="BL909" s="13" t="str">
        <f t="shared" si="1429"/>
        <v/>
      </c>
      <c r="BM909" s="13" t="b">
        <f t="shared" si="1481"/>
        <v>0</v>
      </c>
      <c r="BN909" s="35" t="str">
        <f t="shared" si="1430"/>
        <v/>
      </c>
      <c r="BO909" s="13" t="b">
        <f t="shared" si="1431"/>
        <v>0</v>
      </c>
      <c r="BP909" s="35" t="str">
        <f t="shared" si="1432"/>
        <v/>
      </c>
      <c r="BQ909" s="13" t="b">
        <f t="shared" si="1433"/>
        <v>0</v>
      </c>
      <c r="BR909" s="35" t="str">
        <f t="shared" si="1434"/>
        <v/>
      </c>
      <c r="BS909" s="35" t="b">
        <f t="shared" si="1435"/>
        <v>0</v>
      </c>
      <c r="BT909" s="35" t="str">
        <f t="shared" si="1436"/>
        <v/>
      </c>
      <c r="BU909" s="35" t="b">
        <f t="shared" si="1437"/>
        <v>0</v>
      </c>
      <c r="BV909" s="35" t="str">
        <f t="shared" si="1438"/>
        <v/>
      </c>
      <c r="BW909" s="13" t="b">
        <f t="shared" si="1513"/>
        <v>0</v>
      </c>
      <c r="BX909" s="35" t="str">
        <f t="shared" si="1439"/>
        <v/>
      </c>
      <c r="BY909" s="265" t="b">
        <f t="shared" si="1482"/>
        <v>0</v>
      </c>
      <c r="BZ909" s="35" t="str">
        <f t="shared" si="1440"/>
        <v/>
      </c>
      <c r="CA909" s="265" t="b">
        <f t="shared" si="1483"/>
        <v>0</v>
      </c>
      <c r="CB909" s="35" t="str">
        <f t="shared" si="1441"/>
        <v/>
      </c>
      <c r="CC909" s="272" t="b">
        <f t="shared" si="1484"/>
        <v>0</v>
      </c>
      <c r="CD909" s="35" t="str">
        <f t="shared" si="1442"/>
        <v/>
      </c>
      <c r="CE909" s="13" t="b">
        <f t="shared" si="1443"/>
        <v>0</v>
      </c>
      <c r="CF909" s="35" t="str">
        <f t="shared" si="1444"/>
        <v/>
      </c>
      <c r="CG909" s="179">
        <f t="shared" si="1445"/>
        <v>0</v>
      </c>
      <c r="CH909" s="179">
        <f t="shared" si="1446"/>
        <v>0</v>
      </c>
      <c r="CI909" s="218">
        <f t="shared" si="1485"/>
        <v>0</v>
      </c>
      <c r="CJ909" s="218">
        <f t="shared" si="1486"/>
        <v>0</v>
      </c>
      <c r="CK909" s="218">
        <f t="shared" si="1487"/>
        <v>0</v>
      </c>
      <c r="CL909" s="218">
        <f t="shared" si="1488"/>
        <v>0</v>
      </c>
      <c r="CM909" s="218">
        <f t="shared" si="1489"/>
        <v>0</v>
      </c>
      <c r="CN909" s="218">
        <f t="shared" si="1490"/>
        <v>0</v>
      </c>
      <c r="CO909" s="218">
        <f t="shared" si="1491"/>
        <v>0</v>
      </c>
      <c r="CP909" s="218">
        <f t="shared" si="1492"/>
        <v>0</v>
      </c>
      <c r="CQ909" s="218">
        <f t="shared" si="1493"/>
        <v>0</v>
      </c>
      <c r="CR909" s="218">
        <f t="shared" si="1494"/>
        <v>0</v>
      </c>
      <c r="CS909" s="14">
        <f t="shared" si="1447"/>
        <v>0</v>
      </c>
      <c r="CT909" s="236">
        <f t="shared" si="1448"/>
        <v>0</v>
      </c>
      <c r="CU909" s="237">
        <f t="shared" si="1524"/>
        <v>0</v>
      </c>
      <c r="CV909" s="16">
        <f t="shared" si="1524"/>
        <v>0</v>
      </c>
      <c r="CW909" s="16">
        <f t="shared" si="1524"/>
        <v>0</v>
      </c>
      <c r="CX909" s="16">
        <f t="shared" si="1524"/>
        <v>0</v>
      </c>
      <c r="CY909" s="16">
        <f t="shared" si="1524"/>
        <v>0</v>
      </c>
      <c r="CZ909" s="16">
        <f t="shared" si="1524"/>
        <v>0</v>
      </c>
      <c r="DA909" s="16">
        <f t="shared" si="1524"/>
        <v>0</v>
      </c>
      <c r="DB909" s="16">
        <f t="shared" si="1524"/>
        <v>0</v>
      </c>
      <c r="DC909" s="16">
        <f t="shared" si="1524"/>
        <v>0</v>
      </c>
      <c r="DD909" s="238">
        <f t="shared" si="1524"/>
        <v>0</v>
      </c>
      <c r="DE909" s="232">
        <f t="shared" si="1525"/>
        <v>0</v>
      </c>
      <c r="DF909" s="132">
        <f t="shared" si="1525"/>
        <v>0</v>
      </c>
      <c r="DG909" s="132">
        <f t="shared" si="1525"/>
        <v>0</v>
      </c>
      <c r="DH909" s="132">
        <f t="shared" si="1525"/>
        <v>0</v>
      </c>
      <c r="DI909" s="132">
        <f t="shared" si="1525"/>
        <v>0</v>
      </c>
      <c r="DJ909" s="132">
        <f t="shared" si="1525"/>
        <v>0</v>
      </c>
      <c r="DK909" s="132">
        <f t="shared" si="1525"/>
        <v>0</v>
      </c>
      <c r="DL909" s="132">
        <f t="shared" si="1525"/>
        <v>0</v>
      </c>
      <c r="DM909" s="132">
        <f t="shared" si="1525"/>
        <v>0</v>
      </c>
      <c r="DN909" s="233">
        <f t="shared" si="1525"/>
        <v>0</v>
      </c>
      <c r="DO909" s="232">
        <f t="shared" si="1449"/>
        <v>0</v>
      </c>
      <c r="DP909" s="132">
        <f t="shared" si="1450"/>
        <v>0</v>
      </c>
      <c r="DQ909" s="132">
        <f t="shared" si="1451"/>
        <v>0</v>
      </c>
      <c r="DR909" s="132">
        <f t="shared" si="1452"/>
        <v>0</v>
      </c>
      <c r="DS909" s="132">
        <f t="shared" si="1453"/>
        <v>0</v>
      </c>
      <c r="DT909" s="132">
        <f t="shared" si="1454"/>
        <v>0</v>
      </c>
      <c r="DU909" s="132">
        <f t="shared" si="1455"/>
        <v>0</v>
      </c>
      <c r="DV909" s="132">
        <f t="shared" si="1456"/>
        <v>0</v>
      </c>
      <c r="DW909" s="132">
        <f t="shared" si="1457"/>
        <v>0</v>
      </c>
      <c r="DX909" s="233">
        <f t="shared" si="1458"/>
        <v>0</v>
      </c>
      <c r="DY909" s="231" t="b">
        <f t="shared" si="1495"/>
        <v>0</v>
      </c>
      <c r="DZ909" s="163"/>
      <c r="EA909" s="226" t="str">
        <f t="shared" si="1496"/>
        <v/>
      </c>
      <c r="EB909" s="178" t="str">
        <f t="shared" si="1497"/>
        <v/>
      </c>
      <c r="EC909" s="178" t="str">
        <f t="shared" si="1498"/>
        <v/>
      </c>
      <c r="ED909" s="178" t="str">
        <f t="shared" si="1499"/>
        <v/>
      </c>
      <c r="EE909" s="178" t="str">
        <f t="shared" si="1500"/>
        <v/>
      </c>
      <c r="EF909" s="178" t="str">
        <f t="shared" si="1501"/>
        <v/>
      </c>
      <c r="EG909" s="178" t="str">
        <f t="shared" si="1502"/>
        <v/>
      </c>
      <c r="EH909" s="178" t="str">
        <f t="shared" si="1503"/>
        <v/>
      </c>
      <c r="EI909" s="178" t="str">
        <f t="shared" si="1504"/>
        <v/>
      </c>
      <c r="EJ909" s="227" t="str">
        <f t="shared" si="1505"/>
        <v/>
      </c>
      <c r="EK909" s="230" t="str">
        <f t="shared" si="1459"/>
        <v/>
      </c>
      <c r="EL909" s="177" t="str">
        <f t="shared" si="1460"/>
        <v/>
      </c>
      <c r="EM909" s="177" t="str">
        <f t="shared" si="1461"/>
        <v/>
      </c>
      <c r="EN909" s="177" t="str">
        <f t="shared" si="1462"/>
        <v/>
      </c>
      <c r="EO909" s="177" t="str">
        <f t="shared" si="1463"/>
        <v/>
      </c>
      <c r="EP909" s="177" t="str">
        <f t="shared" si="1464"/>
        <v/>
      </c>
      <c r="EQ909" s="177" t="str">
        <f t="shared" si="1465"/>
        <v/>
      </c>
      <c r="ER909" s="177" t="str">
        <f t="shared" si="1466"/>
        <v/>
      </c>
      <c r="ES909" s="177" t="str">
        <f t="shared" si="1467"/>
        <v/>
      </c>
      <c r="ET909" s="177" t="str">
        <f t="shared" si="1468"/>
        <v/>
      </c>
      <c r="EU909" s="229" t="e">
        <f t="shared" si="1469"/>
        <v>#VALUE!</v>
      </c>
      <c r="EV909" s="27" t="e">
        <f t="shared" si="1470"/>
        <v>#VALUE!</v>
      </c>
      <c r="EW909" s="27" t="e">
        <f t="shared" si="1471"/>
        <v>#VALUE!</v>
      </c>
      <c r="EX909" s="28" t="e">
        <f t="shared" si="1472"/>
        <v>#VALUE!</v>
      </c>
      <c r="EY909" s="28" t="e">
        <f t="shared" si="1473"/>
        <v>#VALUE!</v>
      </c>
      <c r="EZ909" s="28" t="b">
        <f t="shared" si="1474"/>
        <v>0</v>
      </c>
      <c r="FA909" s="176" t="str">
        <f t="shared" si="1475"/>
        <v/>
      </c>
      <c r="FB909" s="27" t="e" cm="1">
        <f t="array" aca="1" ref="FB909" ca="1">TEXT(RIGHT(10-RIGHT(SUM(INDEX(1*(MID(MID(C909,1,1)*2,ROW(INDIRECT("1:"&amp;LEN(MID(C909,1,1)*2))),1)),,))+MID(C909,2,1)+
SUM(INDEX(1*(MID(MID(C909,3,1)*2,ROW(INDIRECT("1:"&amp;LEN(MID(C909,3,1)*2))),1)),,))+MID(C909,4,1)+
SUM(INDEX(1*(MID(MID(C909,5,1)*2,ROW(INDIRECT("1:"&amp;LEN(MID(C909,5,1)*2))),1)),,))+MID(C909,6,1)+
SUM(INDEX(1*(MID(MID(C909,8,1)*2,ROW(INDIRECT("1:"&amp;LEN(MID(C909,8,1)*2))),1)),,))+MID(C909,9,1)+
SUM(INDEX(1*(MID(MID(C909,10,1)*2,ROW(INDIRECT("1:"&amp;LEN(MID(C909,10,1)*2))),1)),,)),1),1),"0")</f>
        <v>#VALUE!</v>
      </c>
      <c r="FC909" s="27" t="str">
        <f t="shared" si="1476"/>
        <v/>
      </c>
      <c r="FD909" s="29" t="b">
        <f t="shared" si="1477"/>
        <v>0</v>
      </c>
      <c r="FE909" s="112" t="b">
        <f>IFERROR(MATCH(D909,'Avtal för korttidsarbete'!$G$13:$G$1012,0),TRUE)</f>
        <v>1</v>
      </c>
      <c r="FF909" s="112" t="b">
        <f t="shared" si="1506"/>
        <v>0</v>
      </c>
      <c r="FG909" s="113" t="str" cm="1">
        <f t="array" ref="FG909">IF(FE909=TRUE,"x",INDEX('Avtal för korttidsarbete'!$E$13:$E$1012,$FE909))</f>
        <v>x</v>
      </c>
      <c r="FH909" s="113" t="str" cm="1">
        <f t="array" ref="FH909">IF(FE909=TRUE,"x",INDEX('Avtal för korttidsarbete'!$F$13:$F$1012,$FE909))</f>
        <v>x</v>
      </c>
      <c r="FI909" s="112" t="b">
        <f t="shared" si="1507"/>
        <v>0</v>
      </c>
      <c r="FJ909" s="135">
        <f t="shared" si="1508"/>
        <v>44166</v>
      </c>
      <c r="FK909" s="135">
        <f t="shared" si="1509"/>
        <v>44377</v>
      </c>
      <c r="FL909" s="112" t="b">
        <f t="shared" si="1510"/>
        <v>0</v>
      </c>
      <c r="FM909" s="113">
        <f t="shared" si="1511"/>
        <v>44166</v>
      </c>
      <c r="FN909" s="135">
        <f t="shared" si="1512"/>
        <v>44377</v>
      </c>
      <c r="FO909" s="148" t="b">
        <f>IFERROR(INDEX('Avtal för korttidsarbete'!R:R,MATCH(D909,'Avtal för korttidsarbete'!$G:$G,0)),TRUE)</f>
        <v>1</v>
      </c>
      <c r="FP909" s="135" t="str">
        <f>IF(FO909,"-",INDEX('Avtal för korttidsarbete'!$D:$D,MATCH(D909,'Avtal för korttidsarbete'!$G:$G,0)))</f>
        <v>-</v>
      </c>
      <c r="FQ909" s="113" t="b">
        <f>IFERROR(G909&gt;INDEX(Uppsägningar!E:E,MATCH(C909,Uppsägningar!C:C,0)),FALSE)</f>
        <v>0</v>
      </c>
    </row>
    <row r="910" spans="1:173" x14ac:dyDescent="0.25">
      <c r="A910" s="19">
        <v>894</v>
      </c>
      <c r="B910" s="20"/>
      <c r="C910" s="183"/>
      <c r="D910" s="66"/>
      <c r="E910" s="212">
        <f>IFERROR(INDEX(Admin!$C$7:$C$10,MATCH(FP910,TblNivåValTExt,0)),0)</f>
        <v>0</v>
      </c>
      <c r="F910" s="1"/>
      <c r="G910" s="1"/>
      <c r="H910" s="78"/>
      <c r="I910" s="181"/>
      <c r="J910" s="181"/>
      <c r="K910" s="182"/>
      <c r="L910" s="182"/>
      <c r="M910" s="181"/>
      <c r="N910" s="181"/>
      <c r="O910" s="181"/>
      <c r="P910" s="182"/>
      <c r="Q910" s="182"/>
      <c r="R910" s="181"/>
      <c r="S910" s="181"/>
      <c r="T910" s="181"/>
      <c r="U910" s="182"/>
      <c r="V910" s="182"/>
      <c r="W910" s="181"/>
      <c r="X910" s="181"/>
      <c r="Y910" s="181"/>
      <c r="Z910" s="182"/>
      <c r="AA910" s="182"/>
      <c r="AB910" s="181"/>
      <c r="AC910" s="181"/>
      <c r="AD910" s="181"/>
      <c r="AE910" s="182"/>
      <c r="AF910" s="182"/>
      <c r="AG910" s="181"/>
      <c r="AH910" s="181"/>
      <c r="AI910" s="181"/>
      <c r="AJ910" s="182"/>
      <c r="AK910" s="182"/>
      <c r="AL910" s="181"/>
      <c r="AM910" s="181"/>
      <c r="AN910" s="181"/>
      <c r="AO910" s="182"/>
      <c r="AP910" s="182"/>
      <c r="AQ910" s="181"/>
      <c r="AR910" s="181"/>
      <c r="AS910" s="181"/>
      <c r="AT910" s="182"/>
      <c r="AU910" s="182"/>
      <c r="AV910" s="181"/>
      <c r="AW910" s="181"/>
      <c r="AX910" s="181"/>
      <c r="AY910" s="182"/>
      <c r="AZ910" s="182"/>
      <c r="BA910" s="181"/>
      <c r="BB910" s="181"/>
      <c r="BC910" s="181"/>
      <c r="BD910" s="182"/>
      <c r="BE910" s="182"/>
      <c r="BF910" s="181"/>
      <c r="BG910" s="180">
        <f t="shared" si="1478"/>
        <v>0</v>
      </c>
      <c r="BH910" s="116" t="str">
        <f t="shared" si="1479"/>
        <v/>
      </c>
      <c r="BI910" s="80" t="b">
        <f t="shared" si="1427"/>
        <v>0</v>
      </c>
      <c r="BJ910" s="80" t="str">
        <f t="shared" si="1428"/>
        <v/>
      </c>
      <c r="BK910" s="80" t="b">
        <f t="shared" si="1480"/>
        <v>0</v>
      </c>
      <c r="BL910" s="13" t="str">
        <f t="shared" si="1429"/>
        <v/>
      </c>
      <c r="BM910" s="13" t="b">
        <f t="shared" si="1481"/>
        <v>0</v>
      </c>
      <c r="BN910" s="35" t="str">
        <f t="shared" si="1430"/>
        <v/>
      </c>
      <c r="BO910" s="13" t="b">
        <f t="shared" si="1431"/>
        <v>0</v>
      </c>
      <c r="BP910" s="35" t="str">
        <f t="shared" si="1432"/>
        <v/>
      </c>
      <c r="BQ910" s="13" t="b">
        <f t="shared" si="1433"/>
        <v>0</v>
      </c>
      <c r="BR910" s="35" t="str">
        <f t="shared" si="1434"/>
        <v/>
      </c>
      <c r="BS910" s="35" t="b">
        <f t="shared" si="1435"/>
        <v>0</v>
      </c>
      <c r="BT910" s="35" t="str">
        <f t="shared" si="1436"/>
        <v/>
      </c>
      <c r="BU910" s="35" t="b">
        <f t="shared" si="1437"/>
        <v>0</v>
      </c>
      <c r="BV910" s="35" t="str">
        <f t="shared" si="1438"/>
        <v/>
      </c>
      <c r="BW910" s="13" t="b">
        <f t="shared" si="1513"/>
        <v>0</v>
      </c>
      <c r="BX910" s="35" t="str">
        <f t="shared" si="1439"/>
        <v/>
      </c>
      <c r="BY910" s="265" t="b">
        <f t="shared" si="1482"/>
        <v>0</v>
      </c>
      <c r="BZ910" s="35" t="str">
        <f t="shared" si="1440"/>
        <v/>
      </c>
      <c r="CA910" s="265" t="b">
        <f t="shared" si="1483"/>
        <v>0</v>
      </c>
      <c r="CB910" s="35" t="str">
        <f t="shared" si="1441"/>
        <v/>
      </c>
      <c r="CC910" s="272" t="b">
        <f t="shared" si="1484"/>
        <v>0</v>
      </c>
      <c r="CD910" s="35" t="str">
        <f t="shared" si="1442"/>
        <v/>
      </c>
      <c r="CE910" s="13" t="b">
        <f t="shared" si="1443"/>
        <v>0</v>
      </c>
      <c r="CF910" s="35" t="str">
        <f t="shared" si="1444"/>
        <v/>
      </c>
      <c r="CG910" s="179">
        <f t="shared" si="1445"/>
        <v>0</v>
      </c>
      <c r="CH910" s="179">
        <f t="shared" si="1446"/>
        <v>0</v>
      </c>
      <c r="CI910" s="218">
        <f t="shared" si="1485"/>
        <v>0</v>
      </c>
      <c r="CJ910" s="218">
        <f t="shared" si="1486"/>
        <v>0</v>
      </c>
      <c r="CK910" s="218">
        <f t="shared" si="1487"/>
        <v>0</v>
      </c>
      <c r="CL910" s="218">
        <f t="shared" si="1488"/>
        <v>0</v>
      </c>
      <c r="CM910" s="218">
        <f t="shared" si="1489"/>
        <v>0</v>
      </c>
      <c r="CN910" s="218">
        <f t="shared" si="1490"/>
        <v>0</v>
      </c>
      <c r="CO910" s="218">
        <f t="shared" si="1491"/>
        <v>0</v>
      </c>
      <c r="CP910" s="218">
        <f t="shared" si="1492"/>
        <v>0</v>
      </c>
      <c r="CQ910" s="218">
        <f t="shared" si="1493"/>
        <v>0</v>
      </c>
      <c r="CR910" s="218">
        <f t="shared" si="1494"/>
        <v>0</v>
      </c>
      <c r="CS910" s="14">
        <f t="shared" si="1447"/>
        <v>0</v>
      </c>
      <c r="CT910" s="236">
        <f t="shared" si="1448"/>
        <v>0</v>
      </c>
      <c r="CU910" s="237">
        <f t="shared" si="1524"/>
        <v>0</v>
      </c>
      <c r="CV910" s="16">
        <f t="shared" si="1524"/>
        <v>0</v>
      </c>
      <c r="CW910" s="16">
        <f t="shared" si="1524"/>
        <v>0</v>
      </c>
      <c r="CX910" s="16">
        <f t="shared" si="1524"/>
        <v>0</v>
      </c>
      <c r="CY910" s="16">
        <f t="shared" si="1524"/>
        <v>0</v>
      </c>
      <c r="CZ910" s="16">
        <f t="shared" si="1524"/>
        <v>0</v>
      </c>
      <c r="DA910" s="16">
        <f t="shared" si="1524"/>
        <v>0</v>
      </c>
      <c r="DB910" s="16">
        <f t="shared" si="1524"/>
        <v>0</v>
      </c>
      <c r="DC910" s="16">
        <f t="shared" si="1524"/>
        <v>0</v>
      </c>
      <c r="DD910" s="238">
        <f t="shared" si="1524"/>
        <v>0</v>
      </c>
      <c r="DE910" s="232">
        <f t="shared" si="1525"/>
        <v>0</v>
      </c>
      <c r="DF910" s="132">
        <f t="shared" si="1525"/>
        <v>0</v>
      </c>
      <c r="DG910" s="132">
        <f t="shared" si="1525"/>
        <v>0</v>
      </c>
      <c r="DH910" s="132">
        <f t="shared" si="1525"/>
        <v>0</v>
      </c>
      <c r="DI910" s="132">
        <f t="shared" si="1525"/>
        <v>0</v>
      </c>
      <c r="DJ910" s="132">
        <f t="shared" si="1525"/>
        <v>0</v>
      </c>
      <c r="DK910" s="132">
        <f t="shared" si="1525"/>
        <v>0</v>
      </c>
      <c r="DL910" s="132">
        <f t="shared" si="1525"/>
        <v>0</v>
      </c>
      <c r="DM910" s="132">
        <f t="shared" si="1525"/>
        <v>0</v>
      </c>
      <c r="DN910" s="233">
        <f t="shared" si="1525"/>
        <v>0</v>
      </c>
      <c r="DO910" s="232">
        <f t="shared" si="1449"/>
        <v>0</v>
      </c>
      <c r="DP910" s="132">
        <f t="shared" si="1450"/>
        <v>0</v>
      </c>
      <c r="DQ910" s="132">
        <f t="shared" si="1451"/>
        <v>0</v>
      </c>
      <c r="DR910" s="132">
        <f t="shared" si="1452"/>
        <v>0</v>
      </c>
      <c r="DS910" s="132">
        <f t="shared" si="1453"/>
        <v>0</v>
      </c>
      <c r="DT910" s="132">
        <f t="shared" si="1454"/>
        <v>0</v>
      </c>
      <c r="DU910" s="132">
        <f t="shared" si="1455"/>
        <v>0</v>
      </c>
      <c r="DV910" s="132">
        <f t="shared" si="1456"/>
        <v>0</v>
      </c>
      <c r="DW910" s="132">
        <f t="shared" si="1457"/>
        <v>0</v>
      </c>
      <c r="DX910" s="233">
        <f t="shared" si="1458"/>
        <v>0</v>
      </c>
      <c r="DY910" s="231" t="b">
        <f t="shared" si="1495"/>
        <v>0</v>
      </c>
      <c r="DZ910" s="163"/>
      <c r="EA910" s="226" t="str">
        <f t="shared" si="1496"/>
        <v/>
      </c>
      <c r="EB910" s="178" t="str">
        <f t="shared" si="1497"/>
        <v/>
      </c>
      <c r="EC910" s="178" t="str">
        <f t="shared" si="1498"/>
        <v/>
      </c>
      <c r="ED910" s="178" t="str">
        <f t="shared" si="1499"/>
        <v/>
      </c>
      <c r="EE910" s="178" t="str">
        <f t="shared" si="1500"/>
        <v/>
      </c>
      <c r="EF910" s="178" t="str">
        <f t="shared" si="1501"/>
        <v/>
      </c>
      <c r="EG910" s="178" t="str">
        <f t="shared" si="1502"/>
        <v/>
      </c>
      <c r="EH910" s="178" t="str">
        <f t="shared" si="1503"/>
        <v/>
      </c>
      <c r="EI910" s="178" t="str">
        <f t="shared" si="1504"/>
        <v/>
      </c>
      <c r="EJ910" s="227" t="str">
        <f t="shared" si="1505"/>
        <v/>
      </c>
      <c r="EK910" s="230" t="str">
        <f t="shared" si="1459"/>
        <v/>
      </c>
      <c r="EL910" s="177" t="str">
        <f t="shared" si="1460"/>
        <v/>
      </c>
      <c r="EM910" s="177" t="str">
        <f t="shared" si="1461"/>
        <v/>
      </c>
      <c r="EN910" s="177" t="str">
        <f t="shared" si="1462"/>
        <v/>
      </c>
      <c r="EO910" s="177" t="str">
        <f t="shared" si="1463"/>
        <v/>
      </c>
      <c r="EP910" s="177" t="str">
        <f t="shared" si="1464"/>
        <v/>
      </c>
      <c r="EQ910" s="177" t="str">
        <f t="shared" si="1465"/>
        <v/>
      </c>
      <c r="ER910" s="177" t="str">
        <f t="shared" si="1466"/>
        <v/>
      </c>
      <c r="ES910" s="177" t="str">
        <f t="shared" si="1467"/>
        <v/>
      </c>
      <c r="ET910" s="177" t="str">
        <f t="shared" si="1468"/>
        <v/>
      </c>
      <c r="EU910" s="229" t="e">
        <f t="shared" si="1469"/>
        <v>#VALUE!</v>
      </c>
      <c r="EV910" s="27" t="e">
        <f t="shared" si="1470"/>
        <v>#VALUE!</v>
      </c>
      <c r="EW910" s="27" t="e">
        <f t="shared" si="1471"/>
        <v>#VALUE!</v>
      </c>
      <c r="EX910" s="28" t="e">
        <f t="shared" si="1472"/>
        <v>#VALUE!</v>
      </c>
      <c r="EY910" s="28" t="e">
        <f t="shared" si="1473"/>
        <v>#VALUE!</v>
      </c>
      <c r="EZ910" s="28" t="b">
        <f t="shared" si="1474"/>
        <v>0</v>
      </c>
      <c r="FA910" s="176" t="str">
        <f t="shared" si="1475"/>
        <v/>
      </c>
      <c r="FB910" s="27" t="e" cm="1">
        <f t="array" aca="1" ref="FB910" ca="1">TEXT(RIGHT(10-RIGHT(SUM(INDEX(1*(MID(MID(C910,1,1)*2,ROW(INDIRECT("1:"&amp;LEN(MID(C910,1,1)*2))),1)),,))+MID(C910,2,1)+
SUM(INDEX(1*(MID(MID(C910,3,1)*2,ROW(INDIRECT("1:"&amp;LEN(MID(C910,3,1)*2))),1)),,))+MID(C910,4,1)+
SUM(INDEX(1*(MID(MID(C910,5,1)*2,ROW(INDIRECT("1:"&amp;LEN(MID(C910,5,1)*2))),1)),,))+MID(C910,6,1)+
SUM(INDEX(1*(MID(MID(C910,8,1)*2,ROW(INDIRECT("1:"&amp;LEN(MID(C910,8,1)*2))),1)),,))+MID(C910,9,1)+
SUM(INDEX(1*(MID(MID(C910,10,1)*2,ROW(INDIRECT("1:"&amp;LEN(MID(C910,10,1)*2))),1)),,)),1),1),"0")</f>
        <v>#VALUE!</v>
      </c>
      <c r="FC910" s="27" t="str">
        <f t="shared" si="1476"/>
        <v/>
      </c>
      <c r="FD910" s="29" t="b">
        <f t="shared" si="1477"/>
        <v>0</v>
      </c>
      <c r="FE910" s="112" t="b">
        <f>IFERROR(MATCH(D910,'Avtal för korttidsarbete'!$G$13:$G$1012,0),TRUE)</f>
        <v>1</v>
      </c>
      <c r="FF910" s="112" t="b">
        <f t="shared" si="1506"/>
        <v>0</v>
      </c>
      <c r="FG910" s="113" t="str" cm="1">
        <f t="array" ref="FG910">IF(FE910=TRUE,"x",INDEX('Avtal för korttidsarbete'!$E$13:$E$1012,$FE910))</f>
        <v>x</v>
      </c>
      <c r="FH910" s="113" t="str" cm="1">
        <f t="array" ref="FH910">IF(FE910=TRUE,"x",INDEX('Avtal för korttidsarbete'!$F$13:$F$1012,$FE910))</f>
        <v>x</v>
      </c>
      <c r="FI910" s="112" t="b">
        <f t="shared" si="1507"/>
        <v>0</v>
      </c>
      <c r="FJ910" s="135">
        <f t="shared" si="1508"/>
        <v>44166</v>
      </c>
      <c r="FK910" s="135">
        <f t="shared" si="1509"/>
        <v>44377</v>
      </c>
      <c r="FL910" s="112" t="b">
        <f t="shared" si="1510"/>
        <v>0</v>
      </c>
      <c r="FM910" s="113">
        <f t="shared" si="1511"/>
        <v>44166</v>
      </c>
      <c r="FN910" s="135">
        <f t="shared" si="1512"/>
        <v>44377</v>
      </c>
      <c r="FO910" s="148" t="b">
        <f>IFERROR(INDEX('Avtal för korttidsarbete'!R:R,MATCH(D910,'Avtal för korttidsarbete'!$G:$G,0)),TRUE)</f>
        <v>1</v>
      </c>
      <c r="FP910" s="135" t="str">
        <f>IF(FO910,"-",INDEX('Avtal för korttidsarbete'!$D:$D,MATCH(D910,'Avtal för korttidsarbete'!$G:$G,0)))</f>
        <v>-</v>
      </c>
      <c r="FQ910" s="113" t="b">
        <f>IFERROR(G910&gt;INDEX(Uppsägningar!E:E,MATCH(C910,Uppsägningar!C:C,0)),FALSE)</f>
        <v>0</v>
      </c>
    </row>
    <row r="911" spans="1:173" x14ac:dyDescent="0.25">
      <c r="A911" s="19">
        <v>895</v>
      </c>
      <c r="B911" s="20"/>
      <c r="C911" s="183"/>
      <c r="D911" s="66"/>
      <c r="E911" s="212">
        <f>IFERROR(INDEX(Admin!$C$7:$C$10,MATCH(FP911,TblNivåValTExt,0)),0)</f>
        <v>0</v>
      </c>
      <c r="F911" s="1"/>
      <c r="G911" s="1"/>
      <c r="H911" s="78"/>
      <c r="I911" s="181"/>
      <c r="J911" s="181"/>
      <c r="K911" s="182"/>
      <c r="L911" s="182"/>
      <c r="M911" s="181"/>
      <c r="N911" s="181"/>
      <c r="O911" s="181"/>
      <c r="P911" s="182"/>
      <c r="Q911" s="182"/>
      <c r="R911" s="181"/>
      <c r="S911" s="181"/>
      <c r="T911" s="181"/>
      <c r="U911" s="182"/>
      <c r="V911" s="182"/>
      <c r="W911" s="181"/>
      <c r="X911" s="181"/>
      <c r="Y911" s="181"/>
      <c r="Z911" s="182"/>
      <c r="AA911" s="182"/>
      <c r="AB911" s="181"/>
      <c r="AC911" s="181"/>
      <c r="AD911" s="181"/>
      <c r="AE911" s="182"/>
      <c r="AF911" s="182"/>
      <c r="AG911" s="181"/>
      <c r="AH911" s="181"/>
      <c r="AI911" s="181"/>
      <c r="AJ911" s="182"/>
      <c r="AK911" s="182"/>
      <c r="AL911" s="181"/>
      <c r="AM911" s="181"/>
      <c r="AN911" s="181"/>
      <c r="AO911" s="182"/>
      <c r="AP911" s="182"/>
      <c r="AQ911" s="181"/>
      <c r="AR911" s="181"/>
      <c r="AS911" s="181"/>
      <c r="AT911" s="182"/>
      <c r="AU911" s="182"/>
      <c r="AV911" s="181"/>
      <c r="AW911" s="181"/>
      <c r="AX911" s="181"/>
      <c r="AY911" s="182"/>
      <c r="AZ911" s="182"/>
      <c r="BA911" s="181"/>
      <c r="BB911" s="181"/>
      <c r="BC911" s="181"/>
      <c r="BD911" s="182"/>
      <c r="BE911" s="182"/>
      <c r="BF911" s="181"/>
      <c r="BG911" s="180">
        <f t="shared" si="1478"/>
        <v>0</v>
      </c>
      <c r="BH911" s="116" t="str">
        <f t="shared" si="1479"/>
        <v/>
      </c>
      <c r="BI911" s="80" t="b">
        <f t="shared" si="1427"/>
        <v>0</v>
      </c>
      <c r="BJ911" s="80" t="str">
        <f t="shared" si="1428"/>
        <v/>
      </c>
      <c r="BK911" s="80" t="b">
        <f t="shared" si="1480"/>
        <v>0</v>
      </c>
      <c r="BL911" s="13" t="str">
        <f t="shared" si="1429"/>
        <v/>
      </c>
      <c r="BM911" s="13" t="b">
        <f t="shared" si="1481"/>
        <v>0</v>
      </c>
      <c r="BN911" s="35" t="str">
        <f t="shared" si="1430"/>
        <v/>
      </c>
      <c r="BO911" s="13" t="b">
        <f t="shared" si="1431"/>
        <v>0</v>
      </c>
      <c r="BP911" s="35" t="str">
        <f t="shared" si="1432"/>
        <v/>
      </c>
      <c r="BQ911" s="13" t="b">
        <f t="shared" si="1433"/>
        <v>0</v>
      </c>
      <c r="BR911" s="35" t="str">
        <f t="shared" si="1434"/>
        <v/>
      </c>
      <c r="BS911" s="35" t="b">
        <f t="shared" si="1435"/>
        <v>0</v>
      </c>
      <c r="BT911" s="35" t="str">
        <f t="shared" si="1436"/>
        <v/>
      </c>
      <c r="BU911" s="35" t="b">
        <f t="shared" si="1437"/>
        <v>0</v>
      </c>
      <c r="BV911" s="35" t="str">
        <f t="shared" si="1438"/>
        <v/>
      </c>
      <c r="BW911" s="13" t="b">
        <f t="shared" si="1513"/>
        <v>0</v>
      </c>
      <c r="BX911" s="35" t="str">
        <f t="shared" si="1439"/>
        <v/>
      </c>
      <c r="BY911" s="265" t="b">
        <f t="shared" si="1482"/>
        <v>0</v>
      </c>
      <c r="BZ911" s="35" t="str">
        <f t="shared" si="1440"/>
        <v/>
      </c>
      <c r="CA911" s="265" t="b">
        <f t="shared" si="1483"/>
        <v>0</v>
      </c>
      <c r="CB911" s="35" t="str">
        <f t="shared" si="1441"/>
        <v/>
      </c>
      <c r="CC911" s="272" t="b">
        <f t="shared" si="1484"/>
        <v>0</v>
      </c>
      <c r="CD911" s="35" t="str">
        <f t="shared" si="1442"/>
        <v/>
      </c>
      <c r="CE911" s="13" t="b">
        <f t="shared" si="1443"/>
        <v>0</v>
      </c>
      <c r="CF911" s="35" t="str">
        <f t="shared" si="1444"/>
        <v/>
      </c>
      <c r="CG911" s="179">
        <f t="shared" si="1445"/>
        <v>0</v>
      </c>
      <c r="CH911" s="179">
        <f t="shared" si="1446"/>
        <v>0</v>
      </c>
      <c r="CI911" s="218">
        <f t="shared" si="1485"/>
        <v>0</v>
      </c>
      <c r="CJ911" s="218">
        <f t="shared" si="1486"/>
        <v>0</v>
      </c>
      <c r="CK911" s="218">
        <f t="shared" si="1487"/>
        <v>0</v>
      </c>
      <c r="CL911" s="218">
        <f t="shared" si="1488"/>
        <v>0</v>
      </c>
      <c r="CM911" s="218">
        <f t="shared" si="1489"/>
        <v>0</v>
      </c>
      <c r="CN911" s="218">
        <f t="shared" si="1490"/>
        <v>0</v>
      </c>
      <c r="CO911" s="218">
        <f t="shared" si="1491"/>
        <v>0</v>
      </c>
      <c r="CP911" s="218">
        <f t="shared" si="1492"/>
        <v>0</v>
      </c>
      <c r="CQ911" s="218">
        <f t="shared" si="1493"/>
        <v>0</v>
      </c>
      <c r="CR911" s="218">
        <f t="shared" si="1494"/>
        <v>0</v>
      </c>
      <c r="CS911" s="14">
        <f t="shared" si="1447"/>
        <v>0</v>
      </c>
      <c r="CT911" s="236">
        <f t="shared" si="1448"/>
        <v>0</v>
      </c>
      <c r="CU911" s="237">
        <f t="shared" si="1524"/>
        <v>0</v>
      </c>
      <c r="CV911" s="16">
        <f t="shared" si="1524"/>
        <v>0</v>
      </c>
      <c r="CW911" s="16">
        <f t="shared" si="1524"/>
        <v>0</v>
      </c>
      <c r="CX911" s="16">
        <f t="shared" si="1524"/>
        <v>0</v>
      </c>
      <c r="CY911" s="16">
        <f t="shared" si="1524"/>
        <v>0</v>
      </c>
      <c r="CZ911" s="16">
        <f t="shared" si="1524"/>
        <v>0</v>
      </c>
      <c r="DA911" s="16">
        <f t="shared" si="1524"/>
        <v>0</v>
      </c>
      <c r="DB911" s="16">
        <f t="shared" si="1524"/>
        <v>0</v>
      </c>
      <c r="DC911" s="16">
        <f t="shared" si="1524"/>
        <v>0</v>
      </c>
      <c r="DD911" s="238">
        <f t="shared" si="1524"/>
        <v>0</v>
      </c>
      <c r="DE911" s="232">
        <f t="shared" si="1525"/>
        <v>0</v>
      </c>
      <c r="DF911" s="132">
        <f t="shared" si="1525"/>
        <v>0</v>
      </c>
      <c r="DG911" s="132">
        <f t="shared" si="1525"/>
        <v>0</v>
      </c>
      <c r="DH911" s="132">
        <f t="shared" si="1525"/>
        <v>0</v>
      </c>
      <c r="DI911" s="132">
        <f t="shared" si="1525"/>
        <v>0</v>
      </c>
      <c r="DJ911" s="132">
        <f t="shared" si="1525"/>
        <v>0</v>
      </c>
      <c r="DK911" s="132">
        <f t="shared" si="1525"/>
        <v>0</v>
      </c>
      <c r="DL911" s="132">
        <f t="shared" si="1525"/>
        <v>0</v>
      </c>
      <c r="DM911" s="132">
        <f t="shared" si="1525"/>
        <v>0</v>
      </c>
      <c r="DN911" s="233">
        <f t="shared" si="1525"/>
        <v>0</v>
      </c>
      <c r="DO911" s="232">
        <f t="shared" si="1449"/>
        <v>0</v>
      </c>
      <c r="DP911" s="132">
        <f t="shared" si="1450"/>
        <v>0</v>
      </c>
      <c r="DQ911" s="132">
        <f t="shared" si="1451"/>
        <v>0</v>
      </c>
      <c r="DR911" s="132">
        <f t="shared" si="1452"/>
        <v>0</v>
      </c>
      <c r="DS911" s="132">
        <f t="shared" si="1453"/>
        <v>0</v>
      </c>
      <c r="DT911" s="132">
        <f t="shared" si="1454"/>
        <v>0</v>
      </c>
      <c r="DU911" s="132">
        <f t="shared" si="1455"/>
        <v>0</v>
      </c>
      <c r="DV911" s="132">
        <f t="shared" si="1456"/>
        <v>0</v>
      </c>
      <c r="DW911" s="132">
        <f t="shared" si="1457"/>
        <v>0</v>
      </c>
      <c r="DX911" s="233">
        <f t="shared" si="1458"/>
        <v>0</v>
      </c>
      <c r="DY911" s="231" t="b">
        <f t="shared" si="1495"/>
        <v>0</v>
      </c>
      <c r="DZ911" s="163"/>
      <c r="EA911" s="226" t="str">
        <f t="shared" si="1496"/>
        <v/>
      </c>
      <c r="EB911" s="178" t="str">
        <f t="shared" si="1497"/>
        <v/>
      </c>
      <c r="EC911" s="178" t="str">
        <f t="shared" si="1498"/>
        <v/>
      </c>
      <c r="ED911" s="178" t="str">
        <f t="shared" si="1499"/>
        <v/>
      </c>
      <c r="EE911" s="178" t="str">
        <f t="shared" si="1500"/>
        <v/>
      </c>
      <c r="EF911" s="178" t="str">
        <f t="shared" si="1501"/>
        <v/>
      </c>
      <c r="EG911" s="178" t="str">
        <f t="shared" si="1502"/>
        <v/>
      </c>
      <c r="EH911" s="178" t="str">
        <f t="shared" si="1503"/>
        <v/>
      </c>
      <c r="EI911" s="178" t="str">
        <f t="shared" si="1504"/>
        <v/>
      </c>
      <c r="EJ911" s="227" t="str">
        <f t="shared" si="1505"/>
        <v/>
      </c>
      <c r="EK911" s="230" t="str">
        <f t="shared" si="1459"/>
        <v/>
      </c>
      <c r="EL911" s="177" t="str">
        <f t="shared" si="1460"/>
        <v/>
      </c>
      <c r="EM911" s="177" t="str">
        <f t="shared" si="1461"/>
        <v/>
      </c>
      <c r="EN911" s="177" t="str">
        <f t="shared" si="1462"/>
        <v/>
      </c>
      <c r="EO911" s="177" t="str">
        <f t="shared" si="1463"/>
        <v/>
      </c>
      <c r="EP911" s="177" t="str">
        <f t="shared" si="1464"/>
        <v/>
      </c>
      <c r="EQ911" s="177" t="str">
        <f t="shared" si="1465"/>
        <v/>
      </c>
      <c r="ER911" s="177" t="str">
        <f t="shared" si="1466"/>
        <v/>
      </c>
      <c r="ES911" s="177" t="str">
        <f t="shared" si="1467"/>
        <v/>
      </c>
      <c r="ET911" s="177" t="str">
        <f t="shared" si="1468"/>
        <v/>
      </c>
      <c r="EU911" s="229" t="e">
        <f t="shared" si="1469"/>
        <v>#VALUE!</v>
      </c>
      <c r="EV911" s="27" t="e">
        <f t="shared" si="1470"/>
        <v>#VALUE!</v>
      </c>
      <c r="EW911" s="27" t="e">
        <f t="shared" si="1471"/>
        <v>#VALUE!</v>
      </c>
      <c r="EX911" s="28" t="e">
        <f t="shared" si="1472"/>
        <v>#VALUE!</v>
      </c>
      <c r="EY911" s="28" t="e">
        <f t="shared" si="1473"/>
        <v>#VALUE!</v>
      </c>
      <c r="EZ911" s="28" t="b">
        <f t="shared" si="1474"/>
        <v>0</v>
      </c>
      <c r="FA911" s="176" t="str">
        <f t="shared" si="1475"/>
        <v/>
      </c>
      <c r="FB911" s="27" t="e" cm="1">
        <f t="array" aca="1" ref="FB911" ca="1">TEXT(RIGHT(10-RIGHT(SUM(INDEX(1*(MID(MID(C911,1,1)*2,ROW(INDIRECT("1:"&amp;LEN(MID(C911,1,1)*2))),1)),,))+MID(C911,2,1)+
SUM(INDEX(1*(MID(MID(C911,3,1)*2,ROW(INDIRECT("1:"&amp;LEN(MID(C911,3,1)*2))),1)),,))+MID(C911,4,1)+
SUM(INDEX(1*(MID(MID(C911,5,1)*2,ROW(INDIRECT("1:"&amp;LEN(MID(C911,5,1)*2))),1)),,))+MID(C911,6,1)+
SUM(INDEX(1*(MID(MID(C911,8,1)*2,ROW(INDIRECT("1:"&amp;LEN(MID(C911,8,1)*2))),1)),,))+MID(C911,9,1)+
SUM(INDEX(1*(MID(MID(C911,10,1)*2,ROW(INDIRECT("1:"&amp;LEN(MID(C911,10,1)*2))),1)),,)),1),1),"0")</f>
        <v>#VALUE!</v>
      </c>
      <c r="FC911" s="27" t="str">
        <f t="shared" si="1476"/>
        <v/>
      </c>
      <c r="FD911" s="29" t="b">
        <f t="shared" si="1477"/>
        <v>0</v>
      </c>
      <c r="FE911" s="112" t="b">
        <f>IFERROR(MATCH(D911,'Avtal för korttidsarbete'!$G$13:$G$1012,0),TRUE)</f>
        <v>1</v>
      </c>
      <c r="FF911" s="112" t="b">
        <f t="shared" si="1506"/>
        <v>0</v>
      </c>
      <c r="FG911" s="113" t="str" cm="1">
        <f t="array" ref="FG911">IF(FE911=TRUE,"x",INDEX('Avtal för korttidsarbete'!$E$13:$E$1012,$FE911))</f>
        <v>x</v>
      </c>
      <c r="FH911" s="113" t="str" cm="1">
        <f t="array" ref="FH911">IF(FE911=TRUE,"x",INDEX('Avtal för korttidsarbete'!$F$13:$F$1012,$FE911))</f>
        <v>x</v>
      </c>
      <c r="FI911" s="112" t="b">
        <f t="shared" si="1507"/>
        <v>0</v>
      </c>
      <c r="FJ911" s="135">
        <f t="shared" si="1508"/>
        <v>44166</v>
      </c>
      <c r="FK911" s="135">
        <f t="shared" si="1509"/>
        <v>44377</v>
      </c>
      <c r="FL911" s="112" t="b">
        <f t="shared" si="1510"/>
        <v>0</v>
      </c>
      <c r="FM911" s="113">
        <f t="shared" si="1511"/>
        <v>44166</v>
      </c>
      <c r="FN911" s="135">
        <f t="shared" si="1512"/>
        <v>44377</v>
      </c>
      <c r="FO911" s="148" t="b">
        <f>IFERROR(INDEX('Avtal för korttidsarbete'!R:R,MATCH(D911,'Avtal för korttidsarbete'!$G:$G,0)),TRUE)</f>
        <v>1</v>
      </c>
      <c r="FP911" s="135" t="str">
        <f>IF(FO911,"-",INDEX('Avtal för korttidsarbete'!$D:$D,MATCH(D911,'Avtal för korttidsarbete'!$G:$G,0)))</f>
        <v>-</v>
      </c>
      <c r="FQ911" s="113" t="b">
        <f>IFERROR(G911&gt;INDEX(Uppsägningar!E:E,MATCH(C911,Uppsägningar!C:C,0)),FALSE)</f>
        <v>0</v>
      </c>
    </row>
    <row r="912" spans="1:173" x14ac:dyDescent="0.25">
      <c r="A912" s="19">
        <v>896</v>
      </c>
      <c r="B912" s="20"/>
      <c r="C912" s="183"/>
      <c r="D912" s="66"/>
      <c r="E912" s="212">
        <f>IFERROR(INDEX(Admin!$C$7:$C$10,MATCH(FP912,TblNivåValTExt,0)),0)</f>
        <v>0</v>
      </c>
      <c r="F912" s="1"/>
      <c r="G912" s="1"/>
      <c r="H912" s="78"/>
      <c r="I912" s="181"/>
      <c r="J912" s="181"/>
      <c r="K912" s="182"/>
      <c r="L912" s="182"/>
      <c r="M912" s="181"/>
      <c r="N912" s="181"/>
      <c r="O912" s="181"/>
      <c r="P912" s="182"/>
      <c r="Q912" s="182"/>
      <c r="R912" s="181"/>
      <c r="S912" s="181"/>
      <c r="T912" s="181"/>
      <c r="U912" s="182"/>
      <c r="V912" s="182"/>
      <c r="W912" s="181"/>
      <c r="X912" s="181"/>
      <c r="Y912" s="181"/>
      <c r="Z912" s="182"/>
      <c r="AA912" s="182"/>
      <c r="AB912" s="181"/>
      <c r="AC912" s="181"/>
      <c r="AD912" s="181"/>
      <c r="AE912" s="182"/>
      <c r="AF912" s="182"/>
      <c r="AG912" s="181"/>
      <c r="AH912" s="181"/>
      <c r="AI912" s="181"/>
      <c r="AJ912" s="182"/>
      <c r="AK912" s="182"/>
      <c r="AL912" s="181"/>
      <c r="AM912" s="181"/>
      <c r="AN912" s="181"/>
      <c r="AO912" s="182"/>
      <c r="AP912" s="182"/>
      <c r="AQ912" s="181"/>
      <c r="AR912" s="181"/>
      <c r="AS912" s="181"/>
      <c r="AT912" s="182"/>
      <c r="AU912" s="182"/>
      <c r="AV912" s="181"/>
      <c r="AW912" s="181"/>
      <c r="AX912" s="181"/>
      <c r="AY912" s="182"/>
      <c r="AZ912" s="182"/>
      <c r="BA912" s="181"/>
      <c r="BB912" s="181"/>
      <c r="BC912" s="181"/>
      <c r="BD912" s="182"/>
      <c r="BE912" s="182"/>
      <c r="BF912" s="181"/>
      <c r="BG912" s="180">
        <f t="shared" si="1478"/>
        <v>0</v>
      </c>
      <c r="BH912" s="116" t="str">
        <f t="shared" si="1479"/>
        <v/>
      </c>
      <c r="BI912" s="80" t="b">
        <f t="shared" si="1427"/>
        <v>0</v>
      </c>
      <c r="BJ912" s="80" t="str">
        <f t="shared" si="1428"/>
        <v/>
      </c>
      <c r="BK912" s="80" t="b">
        <f t="shared" si="1480"/>
        <v>0</v>
      </c>
      <c r="BL912" s="13" t="str">
        <f t="shared" si="1429"/>
        <v/>
      </c>
      <c r="BM912" s="13" t="b">
        <f t="shared" si="1481"/>
        <v>0</v>
      </c>
      <c r="BN912" s="35" t="str">
        <f t="shared" si="1430"/>
        <v/>
      </c>
      <c r="BO912" s="13" t="b">
        <f t="shared" si="1431"/>
        <v>0</v>
      </c>
      <c r="BP912" s="35" t="str">
        <f t="shared" si="1432"/>
        <v/>
      </c>
      <c r="BQ912" s="13" t="b">
        <f t="shared" si="1433"/>
        <v>0</v>
      </c>
      <c r="BR912" s="35" t="str">
        <f t="shared" si="1434"/>
        <v/>
      </c>
      <c r="BS912" s="35" t="b">
        <f t="shared" si="1435"/>
        <v>0</v>
      </c>
      <c r="BT912" s="35" t="str">
        <f t="shared" si="1436"/>
        <v/>
      </c>
      <c r="BU912" s="35" t="b">
        <f t="shared" si="1437"/>
        <v>0</v>
      </c>
      <c r="BV912" s="35" t="str">
        <f t="shared" si="1438"/>
        <v/>
      </c>
      <c r="BW912" s="13" t="b">
        <f t="shared" si="1513"/>
        <v>0</v>
      </c>
      <c r="BX912" s="35" t="str">
        <f t="shared" si="1439"/>
        <v/>
      </c>
      <c r="BY912" s="265" t="b">
        <f t="shared" si="1482"/>
        <v>0</v>
      </c>
      <c r="BZ912" s="35" t="str">
        <f t="shared" si="1440"/>
        <v/>
      </c>
      <c r="CA912" s="265" t="b">
        <f t="shared" si="1483"/>
        <v>0</v>
      </c>
      <c r="CB912" s="35" t="str">
        <f t="shared" si="1441"/>
        <v/>
      </c>
      <c r="CC912" s="272" t="b">
        <f t="shared" si="1484"/>
        <v>0</v>
      </c>
      <c r="CD912" s="35" t="str">
        <f t="shared" si="1442"/>
        <v/>
      </c>
      <c r="CE912" s="13" t="b">
        <f t="shared" si="1443"/>
        <v>0</v>
      </c>
      <c r="CF912" s="35" t="str">
        <f t="shared" si="1444"/>
        <v/>
      </c>
      <c r="CG912" s="179">
        <f t="shared" si="1445"/>
        <v>0</v>
      </c>
      <c r="CH912" s="179">
        <f t="shared" si="1446"/>
        <v>0</v>
      </c>
      <c r="CI912" s="218">
        <f t="shared" si="1485"/>
        <v>0</v>
      </c>
      <c r="CJ912" s="218">
        <f t="shared" si="1486"/>
        <v>0</v>
      </c>
      <c r="CK912" s="218">
        <f t="shared" si="1487"/>
        <v>0</v>
      </c>
      <c r="CL912" s="218">
        <f t="shared" si="1488"/>
        <v>0</v>
      </c>
      <c r="CM912" s="218">
        <f t="shared" si="1489"/>
        <v>0</v>
      </c>
      <c r="CN912" s="218">
        <f t="shared" si="1490"/>
        <v>0</v>
      </c>
      <c r="CO912" s="218">
        <f t="shared" si="1491"/>
        <v>0</v>
      </c>
      <c r="CP912" s="218">
        <f t="shared" si="1492"/>
        <v>0</v>
      </c>
      <c r="CQ912" s="218">
        <f t="shared" si="1493"/>
        <v>0</v>
      </c>
      <c r="CR912" s="218">
        <f t="shared" si="1494"/>
        <v>0</v>
      </c>
      <c r="CS912" s="14">
        <f t="shared" si="1447"/>
        <v>0</v>
      </c>
      <c r="CT912" s="236">
        <f t="shared" si="1448"/>
        <v>0</v>
      </c>
      <c r="CU912" s="237">
        <f t="shared" si="1524"/>
        <v>0</v>
      </c>
      <c r="CV912" s="16">
        <f t="shared" si="1524"/>
        <v>0</v>
      </c>
      <c r="CW912" s="16">
        <f t="shared" si="1524"/>
        <v>0</v>
      </c>
      <c r="CX912" s="16">
        <f t="shared" si="1524"/>
        <v>0</v>
      </c>
      <c r="CY912" s="16">
        <f t="shared" si="1524"/>
        <v>0</v>
      </c>
      <c r="CZ912" s="16">
        <f t="shared" si="1524"/>
        <v>0</v>
      </c>
      <c r="DA912" s="16">
        <f t="shared" si="1524"/>
        <v>0</v>
      </c>
      <c r="DB912" s="16">
        <f t="shared" si="1524"/>
        <v>0</v>
      </c>
      <c r="DC912" s="16">
        <f t="shared" si="1524"/>
        <v>0</v>
      </c>
      <c r="DD912" s="238">
        <f t="shared" si="1524"/>
        <v>0</v>
      </c>
      <c r="DE912" s="232">
        <f t="shared" si="1525"/>
        <v>0</v>
      </c>
      <c r="DF912" s="132">
        <f t="shared" si="1525"/>
        <v>0</v>
      </c>
      <c r="DG912" s="132">
        <f t="shared" si="1525"/>
        <v>0</v>
      </c>
      <c r="DH912" s="132">
        <f t="shared" si="1525"/>
        <v>0</v>
      </c>
      <c r="DI912" s="132">
        <f t="shared" si="1525"/>
        <v>0</v>
      </c>
      <c r="DJ912" s="132">
        <f t="shared" si="1525"/>
        <v>0</v>
      </c>
      <c r="DK912" s="132">
        <f t="shared" si="1525"/>
        <v>0</v>
      </c>
      <c r="DL912" s="132">
        <f t="shared" si="1525"/>
        <v>0</v>
      </c>
      <c r="DM912" s="132">
        <f t="shared" si="1525"/>
        <v>0</v>
      </c>
      <c r="DN912" s="233">
        <f t="shared" si="1525"/>
        <v>0</v>
      </c>
      <c r="DO912" s="232">
        <f t="shared" si="1449"/>
        <v>0</v>
      </c>
      <c r="DP912" s="132">
        <f t="shared" si="1450"/>
        <v>0</v>
      </c>
      <c r="DQ912" s="132">
        <f t="shared" si="1451"/>
        <v>0</v>
      </c>
      <c r="DR912" s="132">
        <f t="shared" si="1452"/>
        <v>0</v>
      </c>
      <c r="DS912" s="132">
        <f t="shared" si="1453"/>
        <v>0</v>
      </c>
      <c r="DT912" s="132">
        <f t="shared" si="1454"/>
        <v>0</v>
      </c>
      <c r="DU912" s="132">
        <f t="shared" si="1455"/>
        <v>0</v>
      </c>
      <c r="DV912" s="132">
        <f t="shared" si="1456"/>
        <v>0</v>
      </c>
      <c r="DW912" s="132">
        <f t="shared" si="1457"/>
        <v>0</v>
      </c>
      <c r="DX912" s="233">
        <f t="shared" si="1458"/>
        <v>0</v>
      </c>
      <c r="DY912" s="231" t="b">
        <f t="shared" si="1495"/>
        <v>0</v>
      </c>
      <c r="DZ912" s="163"/>
      <c r="EA912" s="226" t="str">
        <f t="shared" si="1496"/>
        <v/>
      </c>
      <c r="EB912" s="178" t="str">
        <f t="shared" si="1497"/>
        <v/>
      </c>
      <c r="EC912" s="178" t="str">
        <f t="shared" si="1498"/>
        <v/>
      </c>
      <c r="ED912" s="178" t="str">
        <f t="shared" si="1499"/>
        <v/>
      </c>
      <c r="EE912" s="178" t="str">
        <f t="shared" si="1500"/>
        <v/>
      </c>
      <c r="EF912" s="178" t="str">
        <f t="shared" si="1501"/>
        <v/>
      </c>
      <c r="EG912" s="178" t="str">
        <f t="shared" si="1502"/>
        <v/>
      </c>
      <c r="EH912" s="178" t="str">
        <f t="shared" si="1503"/>
        <v/>
      </c>
      <c r="EI912" s="178" t="str">
        <f t="shared" si="1504"/>
        <v/>
      </c>
      <c r="EJ912" s="227" t="str">
        <f t="shared" si="1505"/>
        <v/>
      </c>
      <c r="EK912" s="230" t="str">
        <f t="shared" si="1459"/>
        <v/>
      </c>
      <c r="EL912" s="177" t="str">
        <f t="shared" si="1460"/>
        <v/>
      </c>
      <c r="EM912" s="177" t="str">
        <f t="shared" si="1461"/>
        <v/>
      </c>
      <c r="EN912" s="177" t="str">
        <f t="shared" si="1462"/>
        <v/>
      </c>
      <c r="EO912" s="177" t="str">
        <f t="shared" si="1463"/>
        <v/>
      </c>
      <c r="EP912" s="177" t="str">
        <f t="shared" si="1464"/>
        <v/>
      </c>
      <c r="EQ912" s="177" t="str">
        <f t="shared" si="1465"/>
        <v/>
      </c>
      <c r="ER912" s="177" t="str">
        <f t="shared" si="1466"/>
        <v/>
      </c>
      <c r="ES912" s="177" t="str">
        <f t="shared" si="1467"/>
        <v/>
      </c>
      <c r="ET912" s="177" t="str">
        <f t="shared" si="1468"/>
        <v/>
      </c>
      <c r="EU912" s="229" t="e">
        <f t="shared" si="1469"/>
        <v>#VALUE!</v>
      </c>
      <c r="EV912" s="27" t="e">
        <f t="shared" si="1470"/>
        <v>#VALUE!</v>
      </c>
      <c r="EW912" s="27" t="e">
        <f t="shared" si="1471"/>
        <v>#VALUE!</v>
      </c>
      <c r="EX912" s="28" t="e">
        <f t="shared" si="1472"/>
        <v>#VALUE!</v>
      </c>
      <c r="EY912" s="28" t="e">
        <f t="shared" si="1473"/>
        <v>#VALUE!</v>
      </c>
      <c r="EZ912" s="28" t="b">
        <f t="shared" si="1474"/>
        <v>0</v>
      </c>
      <c r="FA912" s="176" t="str">
        <f t="shared" si="1475"/>
        <v/>
      </c>
      <c r="FB912" s="27" t="e" cm="1">
        <f t="array" aca="1" ref="FB912" ca="1">TEXT(RIGHT(10-RIGHT(SUM(INDEX(1*(MID(MID(C912,1,1)*2,ROW(INDIRECT("1:"&amp;LEN(MID(C912,1,1)*2))),1)),,))+MID(C912,2,1)+
SUM(INDEX(1*(MID(MID(C912,3,1)*2,ROW(INDIRECT("1:"&amp;LEN(MID(C912,3,1)*2))),1)),,))+MID(C912,4,1)+
SUM(INDEX(1*(MID(MID(C912,5,1)*2,ROW(INDIRECT("1:"&amp;LEN(MID(C912,5,1)*2))),1)),,))+MID(C912,6,1)+
SUM(INDEX(1*(MID(MID(C912,8,1)*2,ROW(INDIRECT("1:"&amp;LEN(MID(C912,8,1)*2))),1)),,))+MID(C912,9,1)+
SUM(INDEX(1*(MID(MID(C912,10,1)*2,ROW(INDIRECT("1:"&amp;LEN(MID(C912,10,1)*2))),1)),,)),1),1),"0")</f>
        <v>#VALUE!</v>
      </c>
      <c r="FC912" s="27" t="str">
        <f t="shared" si="1476"/>
        <v/>
      </c>
      <c r="FD912" s="29" t="b">
        <f t="shared" si="1477"/>
        <v>0</v>
      </c>
      <c r="FE912" s="112" t="b">
        <f>IFERROR(MATCH(D912,'Avtal för korttidsarbete'!$G$13:$G$1012,0),TRUE)</f>
        <v>1</v>
      </c>
      <c r="FF912" s="112" t="b">
        <f t="shared" si="1506"/>
        <v>0</v>
      </c>
      <c r="FG912" s="113" t="str" cm="1">
        <f t="array" ref="FG912">IF(FE912=TRUE,"x",INDEX('Avtal för korttidsarbete'!$E$13:$E$1012,$FE912))</f>
        <v>x</v>
      </c>
      <c r="FH912" s="113" t="str" cm="1">
        <f t="array" ref="FH912">IF(FE912=TRUE,"x",INDEX('Avtal för korttidsarbete'!$F$13:$F$1012,$FE912))</f>
        <v>x</v>
      </c>
      <c r="FI912" s="112" t="b">
        <f t="shared" si="1507"/>
        <v>0</v>
      </c>
      <c r="FJ912" s="135">
        <f t="shared" si="1508"/>
        <v>44166</v>
      </c>
      <c r="FK912" s="135">
        <f t="shared" si="1509"/>
        <v>44377</v>
      </c>
      <c r="FL912" s="112" t="b">
        <f t="shared" si="1510"/>
        <v>0</v>
      </c>
      <c r="FM912" s="113">
        <f t="shared" si="1511"/>
        <v>44166</v>
      </c>
      <c r="FN912" s="135">
        <f t="shared" si="1512"/>
        <v>44377</v>
      </c>
      <c r="FO912" s="148" t="b">
        <f>IFERROR(INDEX('Avtal för korttidsarbete'!R:R,MATCH(D912,'Avtal för korttidsarbete'!$G:$G,0)),TRUE)</f>
        <v>1</v>
      </c>
      <c r="FP912" s="135" t="str">
        <f>IF(FO912,"-",INDEX('Avtal för korttidsarbete'!$D:$D,MATCH(D912,'Avtal för korttidsarbete'!$G:$G,0)))</f>
        <v>-</v>
      </c>
      <c r="FQ912" s="113" t="b">
        <f>IFERROR(G912&gt;INDEX(Uppsägningar!E:E,MATCH(C912,Uppsägningar!C:C,0)),FALSE)</f>
        <v>0</v>
      </c>
    </row>
    <row r="913" spans="1:173" x14ac:dyDescent="0.25">
      <c r="A913" s="19">
        <v>897</v>
      </c>
      <c r="B913" s="20"/>
      <c r="C913" s="183"/>
      <c r="D913" s="66"/>
      <c r="E913" s="212">
        <f>IFERROR(INDEX(Admin!$C$7:$C$10,MATCH(FP913,TblNivåValTExt,0)),0)</f>
        <v>0</v>
      </c>
      <c r="F913" s="1"/>
      <c r="G913" s="1"/>
      <c r="H913" s="78"/>
      <c r="I913" s="181"/>
      <c r="J913" s="181"/>
      <c r="K913" s="182"/>
      <c r="L913" s="182"/>
      <c r="M913" s="181"/>
      <c r="N913" s="181"/>
      <c r="O913" s="181"/>
      <c r="P913" s="182"/>
      <c r="Q913" s="182"/>
      <c r="R913" s="181"/>
      <c r="S913" s="181"/>
      <c r="T913" s="181"/>
      <c r="U913" s="182"/>
      <c r="V913" s="182"/>
      <c r="W913" s="181"/>
      <c r="X913" s="181"/>
      <c r="Y913" s="181"/>
      <c r="Z913" s="182"/>
      <c r="AA913" s="182"/>
      <c r="AB913" s="181"/>
      <c r="AC913" s="181"/>
      <c r="AD913" s="181"/>
      <c r="AE913" s="182"/>
      <c r="AF913" s="182"/>
      <c r="AG913" s="181"/>
      <c r="AH913" s="181"/>
      <c r="AI913" s="181"/>
      <c r="AJ913" s="182"/>
      <c r="AK913" s="182"/>
      <c r="AL913" s="181"/>
      <c r="AM913" s="181"/>
      <c r="AN913" s="181"/>
      <c r="AO913" s="182"/>
      <c r="AP913" s="182"/>
      <c r="AQ913" s="181"/>
      <c r="AR913" s="181"/>
      <c r="AS913" s="181"/>
      <c r="AT913" s="182"/>
      <c r="AU913" s="182"/>
      <c r="AV913" s="181"/>
      <c r="AW913" s="181"/>
      <c r="AX913" s="181"/>
      <c r="AY913" s="182"/>
      <c r="AZ913" s="182"/>
      <c r="BA913" s="181"/>
      <c r="BB913" s="181"/>
      <c r="BC913" s="181"/>
      <c r="BD913" s="182"/>
      <c r="BE913" s="182"/>
      <c r="BF913" s="181"/>
      <c r="BG913" s="180">
        <f t="shared" si="1478"/>
        <v>0</v>
      </c>
      <c r="BH913" s="116" t="str">
        <f t="shared" si="1479"/>
        <v/>
      </c>
      <c r="BI913" s="80" t="b">
        <f t="shared" ref="BI913:BI976" si="1526">IF(G913=0,FALSE,G913&lt;F913)</f>
        <v>0</v>
      </c>
      <c r="BJ913" s="80" t="str">
        <f t="shared" ref="BJ913:BJ976" si="1527">IF(BI913,$BJ$15,"")</f>
        <v/>
      </c>
      <c r="BK913" s="80" t="b">
        <f t="shared" si="1480"/>
        <v>0</v>
      </c>
      <c r="BL913" s="13" t="str">
        <f t="shared" ref="BL913:BL976" si="1528">IF(BK913,BL$15,"")</f>
        <v/>
      </c>
      <c r="BM913" s="13" t="b">
        <f t="shared" si="1481"/>
        <v>0</v>
      </c>
      <c r="BN913" s="35" t="str">
        <f t="shared" ref="BN913:BN976" si="1529">IF(BM913,BN$15,"")</f>
        <v/>
      </c>
      <c r="BO913" s="13" t="b">
        <f t="shared" ref="BO913:BO976" si="1530">IF(F913=0,FALSE,FI913)</f>
        <v>0</v>
      </c>
      <c r="BP913" s="35" t="str">
        <f t="shared" ref="BP913:BP976" si="1531">IF(BO913,BP$15,"")</f>
        <v/>
      </c>
      <c r="BQ913" s="13" t="b">
        <f t="shared" ref="BQ913:BQ976" si="1532">OR(AND(COUNTA(I913:M913)&gt;0,I$12&lt;&gt;""),AND(COUNTA(N913:R913)&gt;0,N$12&lt;&gt;""),AND(COUNTA(S913:W913)&gt;0,S$12&lt;&gt;""),AND(COUNTA(X913:AB913)&gt;0,X$12&lt;&gt;""),AND(COUNTA(AC913:AG913)&gt;0,AC$12&lt;&gt;""),AND(COUNTA(AH913:AL913)&gt;0,AH$12&lt;&gt;""),AND(COUNTA(AM913:AQ913)&gt;0,AM$12&lt;&gt;""),AND(COUNTA(AR913:AV913)&gt;0,AR$12&lt;&gt;""),AND(COUNTA(AW913:BA913)&gt;0,AW$12&lt;&gt;""),AND(COUNTA(BB913:BF913)&gt;0,BB908&lt;&gt;""))</f>
        <v>0</v>
      </c>
      <c r="BR913" s="35" t="str">
        <f t="shared" ref="BR913:BR976" si="1533">IF(BQ913,BR$15,"")</f>
        <v/>
      </c>
      <c r="BS913" s="35" t="b">
        <f t="shared" ref="BS913:BS976" si="1534">FD913</f>
        <v>0</v>
      </c>
      <c r="BT913" s="35" t="str">
        <f t="shared" ref="BT913:BT976" si="1535">IF(BS913,BT$15,"")</f>
        <v/>
      </c>
      <c r="BU913" s="35" t="b">
        <f t="shared" ref="BU913:BU976" si="1536">OR(M913&lt;0,R913&lt;0,W913&lt;0,AB913&lt;0,AG913&lt;0,AL913&lt;0,AQ913&lt;0,AV913&lt;0,BA913&lt;0,BF913&lt;0,L913&lt;0,Q913&lt;0,V913&lt;0,AA913&lt;0,AF913&lt;0,AK913&lt;0,AP913&lt;0,AU913&lt;0,AZ913&lt;0,BE913&lt;0,CJ913&gt;CV913,CK913&gt;CW913,CL913&gt;CX913,CM913&gt;CY913,CN913&gt;CZ913,CO913&gt;DA913,CP913&gt;DB913,CQ913&gt;DC913,CR913&gt;DD913,CI913&gt;CU913)</f>
        <v>0</v>
      </c>
      <c r="BV913" s="35" t="str">
        <f t="shared" ref="BV913:BV976" si="1537">IF(BU913,BV$15,"")</f>
        <v/>
      </c>
      <c r="BW913" s="13" t="b">
        <f t="shared" si="1513"/>
        <v>0</v>
      </c>
      <c r="BX913" s="35" t="str">
        <f t="shared" ref="BX913:BX976" si="1538">IF(BW913,BX$15,"")</f>
        <v/>
      </c>
      <c r="BY913" s="265" t="b">
        <f t="shared" si="1482"/>
        <v>0</v>
      </c>
      <c r="BZ913" s="35" t="str">
        <f t="shared" ref="BZ913:BZ976" si="1539">IF(BY913,BZ$15,"")</f>
        <v/>
      </c>
      <c r="CA913" s="265" t="b">
        <f t="shared" si="1483"/>
        <v>0</v>
      </c>
      <c r="CB913" s="35" t="str">
        <f t="shared" ref="CB913:CB976" si="1540">IF(CA913,CB$15,"")</f>
        <v/>
      </c>
      <c r="CC913" s="272" t="b">
        <f t="shared" si="1484"/>
        <v>0</v>
      </c>
      <c r="CD913" s="35" t="str">
        <f t="shared" ref="CD913:CD976" si="1541">IF(CC913,CD$15,"")</f>
        <v/>
      </c>
      <c r="CE913" s="13" t="b">
        <f t="shared" ref="CE913:CE976" si="1542">AND(COUNTA(B913:D913,F913:BF913)&gt;0,OR(B913="",C913="",D913="",F913="",G913="",H913="",E913=0))</f>
        <v>0</v>
      </c>
      <c r="CF913" s="35" t="str">
        <f t="shared" ref="CF913:CF976" si="1543">IF(CE913,CF$15,"")</f>
        <v/>
      </c>
      <c r="CG913" s="179">
        <f t="shared" ref="CG913:CG976" si="1544">INDEX($CM$8:$CM$12,MATCH($E913,$CL$8:$CL$12,0))</f>
        <v>0</v>
      </c>
      <c r="CH913" s="179">
        <f t="shared" ref="CH913:CH976" si="1545">INDEX($CN$8:$CN$12,MATCH($E913,$CL$8:$CL$12,0))</f>
        <v>0</v>
      </c>
      <c r="CI913" s="218">
        <f t="shared" si="1485"/>
        <v>0</v>
      </c>
      <c r="CJ913" s="218">
        <f t="shared" si="1486"/>
        <v>0</v>
      </c>
      <c r="CK913" s="218">
        <f t="shared" si="1487"/>
        <v>0</v>
      </c>
      <c r="CL913" s="218">
        <f t="shared" si="1488"/>
        <v>0</v>
      </c>
      <c r="CM913" s="218">
        <f t="shared" si="1489"/>
        <v>0</v>
      </c>
      <c r="CN913" s="218">
        <f t="shared" si="1490"/>
        <v>0</v>
      </c>
      <c r="CO913" s="218">
        <f t="shared" si="1491"/>
        <v>0</v>
      </c>
      <c r="CP913" s="218">
        <f t="shared" si="1492"/>
        <v>0</v>
      </c>
      <c r="CQ913" s="218">
        <f t="shared" si="1493"/>
        <v>0</v>
      </c>
      <c r="CR913" s="218">
        <f t="shared" si="1494"/>
        <v>0</v>
      </c>
      <c r="CS913" s="14">
        <f t="shared" ref="CS913:CS976" si="1546">IF(F913=0,0,MAX(F913,$BO$10))</f>
        <v>0</v>
      </c>
      <c r="CT913" s="236">
        <f t="shared" ref="CT913:CT976" si="1547">IF(G913=0,0,MIN(G913,$BO$12))</f>
        <v>0</v>
      </c>
      <c r="CU913" s="237">
        <f t="shared" si="1524"/>
        <v>0</v>
      </c>
      <c r="CV913" s="16">
        <f t="shared" si="1524"/>
        <v>0</v>
      </c>
      <c r="CW913" s="16">
        <f t="shared" si="1524"/>
        <v>0</v>
      </c>
      <c r="CX913" s="16">
        <f t="shared" si="1524"/>
        <v>0</v>
      </c>
      <c r="CY913" s="16">
        <f t="shared" si="1524"/>
        <v>0</v>
      </c>
      <c r="CZ913" s="16">
        <f t="shared" si="1524"/>
        <v>0</v>
      </c>
      <c r="DA913" s="16">
        <f t="shared" si="1524"/>
        <v>0</v>
      </c>
      <c r="DB913" s="16">
        <f t="shared" si="1524"/>
        <v>0</v>
      </c>
      <c r="DC913" s="16">
        <f t="shared" si="1524"/>
        <v>0</v>
      </c>
      <c r="DD913" s="238">
        <f t="shared" si="1524"/>
        <v>0</v>
      </c>
      <c r="DE913" s="232">
        <f t="shared" si="1525"/>
        <v>0</v>
      </c>
      <c r="DF913" s="132">
        <f t="shared" si="1525"/>
        <v>0</v>
      </c>
      <c r="DG913" s="132">
        <f t="shared" si="1525"/>
        <v>0</v>
      </c>
      <c r="DH913" s="132">
        <f t="shared" si="1525"/>
        <v>0</v>
      </c>
      <c r="DI913" s="132">
        <f t="shared" si="1525"/>
        <v>0</v>
      </c>
      <c r="DJ913" s="132">
        <f t="shared" si="1525"/>
        <v>0</v>
      </c>
      <c r="DK913" s="132">
        <f t="shared" si="1525"/>
        <v>0</v>
      </c>
      <c r="DL913" s="132">
        <f t="shared" si="1525"/>
        <v>0</v>
      </c>
      <c r="DM913" s="132">
        <f t="shared" si="1525"/>
        <v>0</v>
      </c>
      <c r="DN913" s="233">
        <f t="shared" si="1525"/>
        <v>0</v>
      </c>
      <c r="DO913" s="232">
        <f t="shared" ref="DO913:DO976" si="1548">IF(DE913="","",DE913/CU$11*CU913)</f>
        <v>0</v>
      </c>
      <c r="DP913" s="132">
        <f t="shared" ref="DP913:DP976" si="1549">IF(DF913="","",DF913/CV$11*CV913)</f>
        <v>0</v>
      </c>
      <c r="DQ913" s="132">
        <f t="shared" ref="DQ913:DQ976" si="1550">IF(DG913="","",DG913/CW$11*CW913)</f>
        <v>0</v>
      </c>
      <c r="DR913" s="132">
        <f t="shared" ref="DR913:DR976" si="1551">IF(DH913="","",DH913/CX$11*CX913)</f>
        <v>0</v>
      </c>
      <c r="DS913" s="132">
        <f t="shared" ref="DS913:DS976" si="1552">IF(DI913="","",DI913/CY$11*CY913)</f>
        <v>0</v>
      </c>
      <c r="DT913" s="132">
        <f t="shared" ref="DT913:DT976" si="1553">IF(DJ913="","",DJ913/CZ$11*CZ913)</f>
        <v>0</v>
      </c>
      <c r="DU913" s="132">
        <f t="shared" ref="DU913:DU976" si="1554">IF(DK913="","",DK913/DA$11*DA913)</f>
        <v>0</v>
      </c>
      <c r="DV913" s="132">
        <f t="shared" ref="DV913:DV976" si="1555">IF(DL913="","",DL913/DB$11*DB913)</f>
        <v>0</v>
      </c>
      <c r="DW913" s="132">
        <f t="shared" ref="DW913:DW976" si="1556">IF(DM913="","",DM913/DC$11*DC913)</f>
        <v>0</v>
      </c>
      <c r="DX913" s="233">
        <f t="shared" ref="DX913:DX976" si="1557">IF(DN913="","",DN913/DD$11*DD913)</f>
        <v>0</v>
      </c>
      <c r="DY913" s="231" t="b">
        <f t="shared" si="1495"/>
        <v>0</v>
      </c>
      <c r="DZ913" s="163"/>
      <c r="EA913" s="226" t="str">
        <f t="shared" si="1496"/>
        <v/>
      </c>
      <c r="EB913" s="178" t="str">
        <f t="shared" si="1497"/>
        <v/>
      </c>
      <c r="EC913" s="178" t="str">
        <f t="shared" si="1498"/>
        <v/>
      </c>
      <c r="ED913" s="178" t="str">
        <f t="shared" si="1499"/>
        <v/>
      </c>
      <c r="EE913" s="178" t="str">
        <f t="shared" si="1500"/>
        <v/>
      </c>
      <c r="EF913" s="178" t="str">
        <f t="shared" si="1501"/>
        <v/>
      </c>
      <c r="EG913" s="178" t="str">
        <f t="shared" si="1502"/>
        <v/>
      </c>
      <c r="EH913" s="178" t="str">
        <f t="shared" si="1503"/>
        <v/>
      </c>
      <c r="EI913" s="178" t="str">
        <f t="shared" si="1504"/>
        <v/>
      </c>
      <c r="EJ913" s="227" t="str">
        <f t="shared" si="1505"/>
        <v/>
      </c>
      <c r="EK913" s="230" t="str">
        <f t="shared" ref="EK913:EK976" si="1558">IF(OR($E913="",I913="",J913="",$H913="",EA913="",DO913=""),"",DO913*EA913*$EK$12*$E913/100)</f>
        <v/>
      </c>
      <c r="EL913" s="177" t="str">
        <f t="shared" ref="EL913:EL976" si="1559">IF(OR($E913="",N913="",O913="",$H913="",EB913="",DP913=""),"",DP913*EB913*$EK$12*$E913/100)</f>
        <v/>
      </c>
      <c r="EM913" s="177" t="str">
        <f t="shared" ref="EM913:EM976" si="1560">IF(OR($E913="",S913="",T913="",$H913="",EC913="",DQ913=""),"",DQ913*EC913*$EK$12*$E913/100)</f>
        <v/>
      </c>
      <c r="EN913" s="177" t="str">
        <f t="shared" ref="EN913:EN976" si="1561">IF(OR($E913="",X913="",Y913="",$H913="",ED913="",DR913=""),"",DR913*ED913*$EK$12*$E913/100)</f>
        <v/>
      </c>
      <c r="EO913" s="177" t="str">
        <f t="shared" ref="EO913:EO976" si="1562">IF(OR($E913="",AC913="",AD913="",$H913="",EE913="",DS913=""),"",DS913*EE913*$EK$12*$E913/100)</f>
        <v/>
      </c>
      <c r="EP913" s="177" t="str">
        <f t="shared" ref="EP913:EP976" si="1563">IF(OR($E913="",AH913="",AI913="",$H913="",EF913="",DT913=""),"",DT913*EF913*$EK$12*$E913/100)</f>
        <v/>
      </c>
      <c r="EQ913" s="177" t="str">
        <f t="shared" ref="EQ913:EQ976" si="1564">IF(OR($E913="",AM913="",AN913="",$H913="",EG913="",DU913=""),"",DU913*EG913*$EK$12*$E913/100)</f>
        <v/>
      </c>
      <c r="ER913" s="177" t="str">
        <f t="shared" ref="ER913:ER976" si="1565">IF(OR($E913="",AR913="",AS913="",$H913="",EH913="",DV913=""),"",DV913*EH913*$EK$12*$E913/100)</f>
        <v/>
      </c>
      <c r="ES913" s="177" t="str">
        <f t="shared" ref="ES913:ES976" si="1566">IF(OR($E913="",AW913="",AX913="",$H913="",EI913="",DW913=""),"",DW913*EI913*$EK$12*$E913/100)</f>
        <v/>
      </c>
      <c r="ET913" s="177" t="str">
        <f t="shared" ref="ET913:ET976" si="1567">IF(OR($E913="",BB913="",BC913="",$H913="",EJ913="",DX913=""),"",DX913*EJ913*$EK$12*$E913/100)</f>
        <v/>
      </c>
      <c r="EU913" s="229" t="e">
        <f t="shared" ref="EU913:EU976" si="1568">VALUE(LEFT(C913,2))</f>
        <v>#VALUE!</v>
      </c>
      <c r="EV913" s="27" t="e">
        <f t="shared" ref="EV913:EV976" si="1569">VALUE(MID(C913,3,2))</f>
        <v>#VALUE!</v>
      </c>
      <c r="EW913" s="27" t="e">
        <f t="shared" ref="EW913:EW976" si="1570">TEXT(IF(VALUE(MID(C913,5,2))&gt;31,MID(C913,5,2)-60,VALUE(MID(C913,5,2))),"00")</f>
        <v>#VALUE!</v>
      </c>
      <c r="EX913" s="28" t="e">
        <f t="shared" ref="EX913:EX976" si="1571">DATEVALUE(IF(VALUE(LEFT(C913,2))&lt;20,20,19)&amp;TEXT(EU913,"00")&amp;"/"&amp;EV913&amp;"/"&amp;EW913)</f>
        <v>#VALUE!</v>
      </c>
      <c r="EY913" s="28" t="e">
        <f t="shared" ref="EY913:EY976" si="1572">DATE(EU913,EV913,EW913)</f>
        <v>#VALUE!</v>
      </c>
      <c r="EZ913" s="28" t="b">
        <f t="shared" ref="EZ913:EZ976" si="1573">NOT(ISERR(AND(EV913&lt;13,VALUE(EW913)&lt;31,EX913=EY913)))</f>
        <v>0</v>
      </c>
      <c r="FA913" s="176" t="str">
        <f t="shared" ref="FA913:FA976" si="1574">RIGHT(C913,1)</f>
        <v/>
      </c>
      <c r="FB913" s="27" t="e" cm="1">
        <f t="array" aca="1" ref="FB913" ca="1">TEXT(RIGHT(10-RIGHT(SUM(INDEX(1*(MID(MID(C913,1,1)*2,ROW(INDIRECT("1:"&amp;LEN(MID(C913,1,1)*2))),1)),,))+MID(C913,2,1)+
SUM(INDEX(1*(MID(MID(C913,3,1)*2,ROW(INDIRECT("1:"&amp;LEN(MID(C913,3,1)*2))),1)),,))+MID(C913,4,1)+
SUM(INDEX(1*(MID(MID(C913,5,1)*2,ROW(INDIRECT("1:"&amp;LEN(MID(C913,5,1)*2))),1)),,))+MID(C913,6,1)+
SUM(INDEX(1*(MID(MID(C913,8,1)*2,ROW(INDIRECT("1:"&amp;LEN(MID(C913,8,1)*2))),1)),,))+MID(C913,9,1)+
SUM(INDEX(1*(MID(MID(C913,10,1)*2,ROW(INDIRECT("1:"&amp;LEN(MID(C913,10,1)*2))),1)),,)),1),1),"0")</f>
        <v>#VALUE!</v>
      </c>
      <c r="FC913" s="27" t="str">
        <f t="shared" ref="FC913:FC976" si="1575">IF(C913="","",FB913=FA913)</f>
        <v/>
      </c>
      <c r="FD913" s="29" t="b">
        <f t="shared" ref="FD913:FD976" si="1576">NOT(IF(OR(C913&lt;&gt;"",F913&lt;&gt;""),AND(EZ913,FC913),TRUE))</f>
        <v>0</v>
      </c>
      <c r="FE913" s="112" t="b">
        <f>IFERROR(MATCH(D913,'Avtal för korttidsarbete'!$G$13:$G$1012,0),TRUE)</f>
        <v>1</v>
      </c>
      <c r="FF913" s="112" t="b">
        <f t="shared" si="1506"/>
        <v>0</v>
      </c>
      <c r="FG913" s="113" t="str" cm="1">
        <f t="array" ref="FG913">IF(FE913=TRUE,"x",INDEX('Avtal för korttidsarbete'!$E$13:$E$1012,$FE913))</f>
        <v>x</v>
      </c>
      <c r="FH913" s="113" t="str" cm="1">
        <f t="array" ref="FH913">IF(FE913=TRUE,"x",INDEX('Avtal för korttidsarbete'!$F$13:$F$1012,$FE913))</f>
        <v>x</v>
      </c>
      <c r="FI913" s="112" t="b">
        <f t="shared" si="1507"/>
        <v>0</v>
      </c>
      <c r="FJ913" s="135">
        <f t="shared" si="1508"/>
        <v>44166</v>
      </c>
      <c r="FK913" s="135">
        <f t="shared" si="1509"/>
        <v>44377</v>
      </c>
      <c r="FL913" s="112" t="b">
        <f t="shared" si="1510"/>
        <v>0</v>
      </c>
      <c r="FM913" s="113">
        <f t="shared" si="1511"/>
        <v>44166</v>
      </c>
      <c r="FN913" s="135">
        <f t="shared" si="1512"/>
        <v>44377</v>
      </c>
      <c r="FO913" s="148" t="b">
        <f>IFERROR(INDEX('Avtal för korttidsarbete'!R:R,MATCH(D913,'Avtal för korttidsarbete'!$G:$G,0)),TRUE)</f>
        <v>1</v>
      </c>
      <c r="FP913" s="135" t="str">
        <f>IF(FO913,"-",INDEX('Avtal för korttidsarbete'!$D:$D,MATCH(D913,'Avtal för korttidsarbete'!$G:$G,0)))</f>
        <v>-</v>
      </c>
      <c r="FQ913" s="113" t="b">
        <f>IFERROR(G913&gt;INDEX(Uppsägningar!E:E,MATCH(C913,Uppsägningar!C:C,0)),FALSE)</f>
        <v>0</v>
      </c>
    </row>
    <row r="914" spans="1:173" x14ac:dyDescent="0.25">
      <c r="A914" s="19">
        <v>898</v>
      </c>
      <c r="B914" s="20"/>
      <c r="C914" s="183"/>
      <c r="D914" s="66"/>
      <c r="E914" s="212">
        <f>IFERROR(INDEX(Admin!$C$7:$C$10,MATCH(FP914,TblNivåValTExt,0)),0)</f>
        <v>0</v>
      </c>
      <c r="F914" s="1"/>
      <c r="G914" s="1"/>
      <c r="H914" s="78"/>
      <c r="I914" s="181"/>
      <c r="J914" s="181"/>
      <c r="K914" s="182"/>
      <c r="L914" s="182"/>
      <c r="M914" s="181"/>
      <c r="N914" s="181"/>
      <c r="O914" s="181"/>
      <c r="P914" s="182"/>
      <c r="Q914" s="182"/>
      <c r="R914" s="181"/>
      <c r="S914" s="181"/>
      <c r="T914" s="181"/>
      <c r="U914" s="182"/>
      <c r="V914" s="182"/>
      <c r="W914" s="181"/>
      <c r="X914" s="181"/>
      <c r="Y914" s="181"/>
      <c r="Z914" s="182"/>
      <c r="AA914" s="182"/>
      <c r="AB914" s="181"/>
      <c r="AC914" s="181"/>
      <c r="AD914" s="181"/>
      <c r="AE914" s="182"/>
      <c r="AF914" s="182"/>
      <c r="AG914" s="181"/>
      <c r="AH914" s="181"/>
      <c r="AI914" s="181"/>
      <c r="AJ914" s="182"/>
      <c r="AK914" s="182"/>
      <c r="AL914" s="181"/>
      <c r="AM914" s="181"/>
      <c r="AN914" s="181"/>
      <c r="AO914" s="182"/>
      <c r="AP914" s="182"/>
      <c r="AQ914" s="181"/>
      <c r="AR914" s="181"/>
      <c r="AS914" s="181"/>
      <c r="AT914" s="182"/>
      <c r="AU914" s="182"/>
      <c r="AV914" s="181"/>
      <c r="AW914" s="181"/>
      <c r="AX914" s="181"/>
      <c r="AY914" s="182"/>
      <c r="AZ914" s="182"/>
      <c r="BA914" s="181"/>
      <c r="BB914" s="181"/>
      <c r="BC914" s="181"/>
      <c r="BD914" s="182"/>
      <c r="BE914" s="182"/>
      <c r="BF914" s="181"/>
      <c r="BG914" s="180">
        <f t="shared" ref="BG914:BG977" si="1577">IF(DY914,"",ROUNDUP(SUM(EK914:ET914),0))</f>
        <v>0</v>
      </c>
      <c r="BH914" s="116" t="str">
        <f t="shared" ref="BH914:BH977" si="1578">IF(BJ914="","",BJ914&amp;". ")&amp;IF(BL914="","",BL914&amp;". ")&amp;IF(BN914="","",BN914&amp;". ")&amp;IF(BP914="","",BP914&amp;". ")&amp;IF(BR914="","",BR914&amp;". ")&amp;IF(BT914="","",BT914&amp;". ")&amp;IF(BV914="","",BV914&amp;". ")&amp;IF(BX914="","",BX914&amp;". ")&amp;IF(BZ914="","",BZ914&amp;". ")&amp;IF(CB914="","",CB914&amp;". ")&amp;IF(CD914="","",CD914&amp;". ")&amp;IF(CF914="","",CF914&amp;". ")</f>
        <v/>
      </c>
      <c r="BI914" s="80" t="b">
        <f t="shared" si="1526"/>
        <v>0</v>
      </c>
      <c r="BJ914" s="80" t="str">
        <f t="shared" si="1527"/>
        <v/>
      </c>
      <c r="BK914" s="80" t="b">
        <f t="shared" ref="BK914:BK977" si="1579">FL914</f>
        <v>0</v>
      </c>
      <c r="BL914" s="13" t="str">
        <f t="shared" si="1528"/>
        <v/>
      </c>
      <c r="BM914" s="13" t="b">
        <f t="shared" ref="BM914:BM977" si="1580">FQ914</f>
        <v>0</v>
      </c>
      <c r="BN914" s="35" t="str">
        <f t="shared" si="1529"/>
        <v/>
      </c>
      <c r="BO914" s="13" t="b">
        <f t="shared" si="1530"/>
        <v>0</v>
      </c>
      <c r="BP914" s="35" t="str">
        <f t="shared" si="1531"/>
        <v/>
      </c>
      <c r="BQ914" s="13" t="b">
        <f t="shared" si="1532"/>
        <v>0</v>
      </c>
      <c r="BR914" s="35" t="str">
        <f t="shared" si="1533"/>
        <v/>
      </c>
      <c r="BS914" s="35" t="b">
        <f t="shared" si="1534"/>
        <v>0</v>
      </c>
      <c r="BT914" s="35" t="str">
        <f t="shared" si="1535"/>
        <v/>
      </c>
      <c r="BU914" s="35" t="b">
        <f t="shared" si="1536"/>
        <v>0</v>
      </c>
      <c r="BV914" s="35" t="str">
        <f t="shared" si="1537"/>
        <v/>
      </c>
      <c r="BW914" s="13" t="b">
        <f t="shared" si="1513"/>
        <v>0</v>
      </c>
      <c r="BX914" s="35" t="str">
        <f t="shared" si="1538"/>
        <v/>
      </c>
      <c r="BY914" s="265" t="b">
        <f t="shared" ref="BY914:BY977" si="1581">IF(H914="",FALSE,NOT(ISNUMBER(H914)))</f>
        <v>0</v>
      </c>
      <c r="BZ914" s="35" t="str">
        <f t="shared" si="1539"/>
        <v/>
      </c>
      <c r="CA914" s="265" t="b">
        <f t="shared" ref="CA914:CA977" si="1582">SUM(L914:M914,Q914:R914,V914:W914,AA914:AB914,AF914:AG914,AK914:AL914,AP914:AQ914,AU914:AV914,AZ914:BA914,BE914:BF914)-(TRUNC(L914)+TRUNC(M914)+TRUNC(Q914)+TRUNC(R914)+TRUNC(V914)+TRUNC(W914)+TRUNC(AA914)+TRUNC(AB914)+TRUNC(AF914)+TRUNC(AG914)+TRUNC(AK914)+TRUNC(AL914)+TRUNC(AP914)+TRUNC(AQ914)+TRUNC(AU914)+TRUNC(AV914)+TRUNC(AZ914)+TRUNC(BA914)+TRUNC(BE914)+TRUNC(BF914))&lt;&gt;0</f>
        <v>0</v>
      </c>
      <c r="CB914" s="35" t="str">
        <f t="shared" si="1540"/>
        <v/>
      </c>
      <c r="CC914" s="272" t="b">
        <f t="shared" ref="CC914:CC977" si="1583">IF(D914="",FALSE,FO914)</f>
        <v>0</v>
      </c>
      <c r="CD914" s="35" t="str">
        <f t="shared" si="1541"/>
        <v/>
      </c>
      <c r="CE914" s="13" t="b">
        <f t="shared" si="1542"/>
        <v>0</v>
      </c>
      <c r="CF914" s="35" t="str">
        <f t="shared" si="1543"/>
        <v/>
      </c>
      <c r="CG914" s="179">
        <f t="shared" si="1544"/>
        <v>0</v>
      </c>
      <c r="CH914" s="179">
        <f t="shared" si="1545"/>
        <v>0</v>
      </c>
      <c r="CI914" s="218">
        <f t="shared" ref="CI914:CI977" si="1584">TRUNC(L914)+TRUNC(M914)</f>
        <v>0</v>
      </c>
      <c r="CJ914" s="218">
        <f t="shared" ref="CJ914:CJ977" si="1585">TRUNC(Q914)+TRUNC(R914)</f>
        <v>0</v>
      </c>
      <c r="CK914" s="218">
        <f t="shared" ref="CK914:CK977" si="1586">TRUNC(V914)+TRUNC(W914)</f>
        <v>0</v>
      </c>
      <c r="CL914" s="218">
        <f t="shared" ref="CL914:CL977" si="1587">TRUNC(AA914)+TRUNC(AB914)</f>
        <v>0</v>
      </c>
      <c r="CM914" s="218">
        <f t="shared" ref="CM914:CM977" si="1588">TRUNC(AF914)+TRUNC(AG914)</f>
        <v>0</v>
      </c>
      <c r="CN914" s="218">
        <f t="shared" ref="CN914:CN977" si="1589">TRUNC(AK914)+TRUNC(AL914)</f>
        <v>0</v>
      </c>
      <c r="CO914" s="218">
        <f t="shared" ref="CO914:CO977" si="1590">TRUNC(AP914)+TRUNC(AQ914)</f>
        <v>0</v>
      </c>
      <c r="CP914" s="218">
        <f t="shared" ref="CP914:CP977" si="1591">TRUNC(AU914)+TRUNC(AV914)</f>
        <v>0</v>
      </c>
      <c r="CQ914" s="218">
        <f t="shared" ref="CQ914:CQ977" si="1592">TRUNC(AZ914)+TRUNC(BA914)</f>
        <v>0</v>
      </c>
      <c r="CR914" s="218">
        <f t="shared" ref="CR914:CR977" si="1593">TRUNC(BE914)+TRUNC(BF914)</f>
        <v>0</v>
      </c>
      <c r="CS914" s="14">
        <f t="shared" si="1546"/>
        <v>0</v>
      </c>
      <c r="CT914" s="236">
        <f t="shared" si="1547"/>
        <v>0</v>
      </c>
      <c r="CU914" s="237">
        <f t="shared" si="1524"/>
        <v>0</v>
      </c>
      <c r="CV914" s="16">
        <f t="shared" si="1524"/>
        <v>0</v>
      </c>
      <c r="CW914" s="16">
        <f t="shared" si="1524"/>
        <v>0</v>
      </c>
      <c r="CX914" s="16">
        <f t="shared" si="1524"/>
        <v>0</v>
      </c>
      <c r="CY914" s="16">
        <f t="shared" si="1524"/>
        <v>0</v>
      </c>
      <c r="CZ914" s="16">
        <f t="shared" si="1524"/>
        <v>0</v>
      </c>
      <c r="DA914" s="16">
        <f t="shared" si="1524"/>
        <v>0</v>
      </c>
      <c r="DB914" s="16">
        <f t="shared" si="1524"/>
        <v>0</v>
      </c>
      <c r="DC914" s="16">
        <f t="shared" si="1524"/>
        <v>0</v>
      </c>
      <c r="DD914" s="238">
        <f t="shared" si="1524"/>
        <v>0</v>
      </c>
      <c r="DE914" s="232">
        <f t="shared" si="1525"/>
        <v>0</v>
      </c>
      <c r="DF914" s="132">
        <f t="shared" si="1525"/>
        <v>0</v>
      </c>
      <c r="DG914" s="132">
        <f t="shared" si="1525"/>
        <v>0</v>
      </c>
      <c r="DH914" s="132">
        <f t="shared" si="1525"/>
        <v>0</v>
      </c>
      <c r="DI914" s="132">
        <f t="shared" si="1525"/>
        <v>0</v>
      </c>
      <c r="DJ914" s="132">
        <f t="shared" si="1525"/>
        <v>0</v>
      </c>
      <c r="DK914" s="132">
        <f t="shared" si="1525"/>
        <v>0</v>
      </c>
      <c r="DL914" s="132">
        <f t="shared" si="1525"/>
        <v>0</v>
      </c>
      <c r="DM914" s="132">
        <f t="shared" si="1525"/>
        <v>0</v>
      </c>
      <c r="DN914" s="233">
        <f t="shared" si="1525"/>
        <v>0</v>
      </c>
      <c r="DO914" s="232">
        <f t="shared" si="1548"/>
        <v>0</v>
      </c>
      <c r="DP914" s="132">
        <f t="shared" si="1549"/>
        <v>0</v>
      </c>
      <c r="DQ914" s="132">
        <f t="shared" si="1550"/>
        <v>0</v>
      </c>
      <c r="DR914" s="132">
        <f t="shared" si="1551"/>
        <v>0</v>
      </c>
      <c r="DS914" s="132">
        <f t="shared" si="1552"/>
        <v>0</v>
      </c>
      <c r="DT914" s="132">
        <f t="shared" si="1553"/>
        <v>0</v>
      </c>
      <c r="DU914" s="132">
        <f t="shared" si="1554"/>
        <v>0</v>
      </c>
      <c r="DV914" s="132">
        <f t="shared" si="1555"/>
        <v>0</v>
      </c>
      <c r="DW914" s="132">
        <f t="shared" si="1556"/>
        <v>0</v>
      </c>
      <c r="DX914" s="233">
        <f t="shared" si="1557"/>
        <v>0</v>
      </c>
      <c r="DY914" s="231" t="b">
        <f t="shared" ref="DY914:DY977" si="1594">OR(BI914,BK914,BM914,BO914,BQ914,BS914,BU914,BW914,BY914,CA914,CC914)</f>
        <v>0</v>
      </c>
      <c r="DZ914" s="163"/>
      <c r="EA914" s="226" t="str">
        <f t="shared" ref="EA914:EA977" si="1595">IF(OR(CU914="",CU914=0),"",(MAX((CU914-CI914),0))/CU914)</f>
        <v/>
      </c>
      <c r="EB914" s="178" t="str">
        <f t="shared" ref="EB914:EB977" si="1596">IF(OR(CV914="",CV914=0),"",(MAX((CV914-CJ914),0))/CV914)</f>
        <v/>
      </c>
      <c r="EC914" s="178" t="str">
        <f t="shared" ref="EC914:EC977" si="1597">IF(OR(CW914="",CW914=0),"",(MAX((CW914-CK914),0))/CW914)</f>
        <v/>
      </c>
      <c r="ED914" s="178" t="str">
        <f t="shared" ref="ED914:ED977" si="1598">IF(OR(CX914="",CX914=0),"",(MAX((CX914-CL914),0))/CX914)</f>
        <v/>
      </c>
      <c r="EE914" s="178" t="str">
        <f t="shared" ref="EE914:EE977" si="1599">IF(OR(CY914="",CY914=0),"",(MAX((CY914-CM914),0))/CY914)</f>
        <v/>
      </c>
      <c r="EF914" s="178" t="str">
        <f t="shared" ref="EF914:EF977" si="1600">IF(OR(CZ914="",CZ914=0),"",(MAX((CZ914-CN914),0))/CZ914)</f>
        <v/>
      </c>
      <c r="EG914" s="178" t="str">
        <f t="shared" ref="EG914:EG977" si="1601">IF(OR(DA914="",DA914=0),"",(MAX((DA914-CO914),0))/DA914)</f>
        <v/>
      </c>
      <c r="EH914" s="178" t="str">
        <f t="shared" ref="EH914:EH977" si="1602">IF(OR(DB914="",DB914=0),"",(MAX((DB914-CP914),0))/DB914)</f>
        <v/>
      </c>
      <c r="EI914" s="178" t="str">
        <f t="shared" ref="EI914:EI977" si="1603">IF(OR(DC914="",DC914=0),"",(MAX((DC914-CQ914),0))/DC914)</f>
        <v/>
      </c>
      <c r="EJ914" s="227" t="str">
        <f t="shared" ref="EJ914:EJ977" si="1604">IF(OR(DD914="",DD914=0),"",(MAX((DD914-CR914),0))/DD914)</f>
        <v/>
      </c>
      <c r="EK914" s="230" t="str">
        <f t="shared" si="1558"/>
        <v/>
      </c>
      <c r="EL914" s="177" t="str">
        <f t="shared" si="1559"/>
        <v/>
      </c>
      <c r="EM914" s="177" t="str">
        <f t="shared" si="1560"/>
        <v/>
      </c>
      <c r="EN914" s="177" t="str">
        <f t="shared" si="1561"/>
        <v/>
      </c>
      <c r="EO914" s="177" t="str">
        <f t="shared" si="1562"/>
        <v/>
      </c>
      <c r="EP914" s="177" t="str">
        <f t="shared" si="1563"/>
        <v/>
      </c>
      <c r="EQ914" s="177" t="str">
        <f t="shared" si="1564"/>
        <v/>
      </c>
      <c r="ER914" s="177" t="str">
        <f t="shared" si="1565"/>
        <v/>
      </c>
      <c r="ES914" s="177" t="str">
        <f t="shared" si="1566"/>
        <v/>
      </c>
      <c r="ET914" s="177" t="str">
        <f t="shared" si="1567"/>
        <v/>
      </c>
      <c r="EU914" s="229" t="e">
        <f t="shared" si="1568"/>
        <v>#VALUE!</v>
      </c>
      <c r="EV914" s="27" t="e">
        <f t="shared" si="1569"/>
        <v>#VALUE!</v>
      </c>
      <c r="EW914" s="27" t="e">
        <f t="shared" si="1570"/>
        <v>#VALUE!</v>
      </c>
      <c r="EX914" s="28" t="e">
        <f t="shared" si="1571"/>
        <v>#VALUE!</v>
      </c>
      <c r="EY914" s="28" t="e">
        <f t="shared" si="1572"/>
        <v>#VALUE!</v>
      </c>
      <c r="EZ914" s="28" t="b">
        <f t="shared" si="1573"/>
        <v>0</v>
      </c>
      <c r="FA914" s="176" t="str">
        <f t="shared" si="1574"/>
        <v/>
      </c>
      <c r="FB914" s="27" t="e" cm="1">
        <f t="array" aca="1" ref="FB914" ca="1">TEXT(RIGHT(10-RIGHT(SUM(INDEX(1*(MID(MID(C914,1,1)*2,ROW(INDIRECT("1:"&amp;LEN(MID(C914,1,1)*2))),1)),,))+MID(C914,2,1)+
SUM(INDEX(1*(MID(MID(C914,3,1)*2,ROW(INDIRECT("1:"&amp;LEN(MID(C914,3,1)*2))),1)),,))+MID(C914,4,1)+
SUM(INDEX(1*(MID(MID(C914,5,1)*2,ROW(INDIRECT("1:"&amp;LEN(MID(C914,5,1)*2))),1)),,))+MID(C914,6,1)+
SUM(INDEX(1*(MID(MID(C914,8,1)*2,ROW(INDIRECT("1:"&amp;LEN(MID(C914,8,1)*2))),1)),,))+MID(C914,9,1)+
SUM(INDEX(1*(MID(MID(C914,10,1)*2,ROW(INDIRECT("1:"&amp;LEN(MID(C914,10,1)*2))),1)),,)),1),1),"0")</f>
        <v>#VALUE!</v>
      </c>
      <c r="FC914" s="27" t="str">
        <f t="shared" si="1575"/>
        <v/>
      </c>
      <c r="FD914" s="29" t="b">
        <f t="shared" si="1576"/>
        <v>0</v>
      </c>
      <c r="FE914" s="112" t="b">
        <f>IFERROR(MATCH(D914,'Avtal för korttidsarbete'!$G$13:$G$1012,0),TRUE)</f>
        <v>1</v>
      </c>
      <c r="FF914" s="112" t="b">
        <f t="shared" ref="FF914:FF977" si="1605">IF(AND(B914&lt;&gt;"",FE914=TRUE),TRUE,FALSE)</f>
        <v>0</v>
      </c>
      <c r="FG914" s="113" t="str" cm="1">
        <f t="array" ref="FG914">IF(FE914=TRUE,"x",INDEX('Avtal för korttidsarbete'!$E$13:$E$1012,$FE914))</f>
        <v>x</v>
      </c>
      <c r="FH914" s="113" t="str" cm="1">
        <f t="array" ref="FH914">IF(FE914=TRUE,"x",INDEX('Avtal för korttidsarbete'!$F$13:$F$1012,$FE914))</f>
        <v>x</v>
      </c>
      <c r="FI914" s="112" t="b">
        <f t="shared" ref="FI914:FI977" si="1606">IF(FE914=TRUE,FALSE,IF(OR(F914&lt;FG914,G914&gt;FH914),TRUE,FALSE))</f>
        <v>0</v>
      </c>
      <c r="FJ914" s="135">
        <f t="shared" ref="FJ914:FJ977" si="1607">IFERROR(MAX(FG914,$FJ$14),FG914)</f>
        <v>44166</v>
      </c>
      <c r="FK914" s="135">
        <f t="shared" ref="FK914:FK977" si="1608">IFERROR(MIN(FH914,$FK$14),FH914)</f>
        <v>44377</v>
      </c>
      <c r="FL914" s="112" t="b">
        <f t="shared" ref="FL914:FL977" si="1609">IFERROR(IF(OR(F914="",G914="",FE914=TRUE),FALSE,IF(OR(F914&lt;$FJ$14,G914&gt;$FK$14),TRUE,FALSE)),TRUE)</f>
        <v>0</v>
      </c>
      <c r="FM914" s="113">
        <f t="shared" ref="FM914:FM977" si="1610">MAX(FG914,$FJ$14,F914)</f>
        <v>44166</v>
      </c>
      <c r="FN914" s="135">
        <f t="shared" ref="FN914:FN977" si="1611">MIN(FH914,$FK$14)</f>
        <v>44377</v>
      </c>
      <c r="FO914" s="148" t="b">
        <f>IFERROR(INDEX('Avtal för korttidsarbete'!R:R,MATCH(D914,'Avtal för korttidsarbete'!$G:$G,0)),TRUE)</f>
        <v>1</v>
      </c>
      <c r="FP914" s="135" t="str">
        <f>IF(FO914,"-",INDEX('Avtal för korttidsarbete'!$D:$D,MATCH(D914,'Avtal för korttidsarbete'!$G:$G,0)))</f>
        <v>-</v>
      </c>
      <c r="FQ914" s="113" t="b">
        <f>IFERROR(G914&gt;INDEX(Uppsägningar!E:E,MATCH(C914,Uppsägningar!C:C,0)),FALSE)</f>
        <v>0</v>
      </c>
    </row>
    <row r="915" spans="1:173" x14ac:dyDescent="0.25">
      <c r="A915" s="19">
        <v>899</v>
      </c>
      <c r="B915" s="20"/>
      <c r="C915" s="183"/>
      <c r="D915" s="66"/>
      <c r="E915" s="212">
        <f>IFERROR(INDEX(Admin!$C$7:$C$10,MATCH(FP915,TblNivåValTExt,0)),0)</f>
        <v>0</v>
      </c>
      <c r="F915" s="1"/>
      <c r="G915" s="1"/>
      <c r="H915" s="78"/>
      <c r="I915" s="181"/>
      <c r="J915" s="181"/>
      <c r="K915" s="182"/>
      <c r="L915" s="182"/>
      <c r="M915" s="181"/>
      <c r="N915" s="181"/>
      <c r="O915" s="181"/>
      <c r="P915" s="182"/>
      <c r="Q915" s="182"/>
      <c r="R915" s="181"/>
      <c r="S915" s="181"/>
      <c r="T915" s="181"/>
      <c r="U915" s="182"/>
      <c r="V915" s="182"/>
      <c r="W915" s="181"/>
      <c r="X915" s="181"/>
      <c r="Y915" s="181"/>
      <c r="Z915" s="182"/>
      <c r="AA915" s="182"/>
      <c r="AB915" s="181"/>
      <c r="AC915" s="181"/>
      <c r="AD915" s="181"/>
      <c r="AE915" s="182"/>
      <c r="AF915" s="182"/>
      <c r="AG915" s="181"/>
      <c r="AH915" s="181"/>
      <c r="AI915" s="181"/>
      <c r="AJ915" s="182"/>
      <c r="AK915" s="182"/>
      <c r="AL915" s="181"/>
      <c r="AM915" s="181"/>
      <c r="AN915" s="181"/>
      <c r="AO915" s="182"/>
      <c r="AP915" s="182"/>
      <c r="AQ915" s="181"/>
      <c r="AR915" s="181"/>
      <c r="AS915" s="181"/>
      <c r="AT915" s="182"/>
      <c r="AU915" s="182"/>
      <c r="AV915" s="181"/>
      <c r="AW915" s="181"/>
      <c r="AX915" s="181"/>
      <c r="AY915" s="182"/>
      <c r="AZ915" s="182"/>
      <c r="BA915" s="181"/>
      <c r="BB915" s="181"/>
      <c r="BC915" s="181"/>
      <c r="BD915" s="182"/>
      <c r="BE915" s="182"/>
      <c r="BF915" s="181"/>
      <c r="BG915" s="180">
        <f t="shared" si="1577"/>
        <v>0</v>
      </c>
      <c r="BH915" s="116" t="str">
        <f t="shared" si="1578"/>
        <v/>
      </c>
      <c r="BI915" s="80" t="b">
        <f t="shared" si="1526"/>
        <v>0</v>
      </c>
      <c r="BJ915" s="80" t="str">
        <f t="shared" si="1527"/>
        <v/>
      </c>
      <c r="BK915" s="80" t="b">
        <f t="shared" si="1579"/>
        <v>0</v>
      </c>
      <c r="BL915" s="13" t="str">
        <f t="shared" si="1528"/>
        <v/>
      </c>
      <c r="BM915" s="13" t="b">
        <f t="shared" si="1580"/>
        <v>0</v>
      </c>
      <c r="BN915" s="35" t="str">
        <f t="shared" si="1529"/>
        <v/>
      </c>
      <c r="BO915" s="13" t="b">
        <f t="shared" si="1530"/>
        <v>0</v>
      </c>
      <c r="BP915" s="35" t="str">
        <f t="shared" si="1531"/>
        <v/>
      </c>
      <c r="BQ915" s="13" t="b">
        <f t="shared" si="1532"/>
        <v>0</v>
      </c>
      <c r="BR915" s="35" t="str">
        <f t="shared" si="1533"/>
        <v/>
      </c>
      <c r="BS915" s="35" t="b">
        <f t="shared" si="1534"/>
        <v>0</v>
      </c>
      <c r="BT915" s="35" t="str">
        <f t="shared" si="1535"/>
        <v/>
      </c>
      <c r="BU915" s="35" t="b">
        <f t="shared" si="1536"/>
        <v>0</v>
      </c>
      <c r="BV915" s="35" t="str">
        <f t="shared" si="1537"/>
        <v/>
      </c>
      <c r="BW915" s="13" t="b">
        <f t="shared" ref="BW915:BW978" si="1612">IF(D915="",IF(AND(B915&lt;&gt;"",C915&lt;&gt;"",F915&lt;&gt;"",G915&lt;&gt;"",H915&lt;&gt;""),FF915,FALSE),FF915)</f>
        <v>0</v>
      </c>
      <c r="BX915" s="35" t="str">
        <f t="shared" si="1538"/>
        <v/>
      </c>
      <c r="BY915" s="265" t="b">
        <f t="shared" si="1581"/>
        <v>0</v>
      </c>
      <c r="BZ915" s="35" t="str">
        <f t="shared" si="1539"/>
        <v/>
      </c>
      <c r="CA915" s="265" t="b">
        <f t="shared" si="1582"/>
        <v>0</v>
      </c>
      <c r="CB915" s="35" t="str">
        <f t="shared" si="1540"/>
        <v/>
      </c>
      <c r="CC915" s="272" t="b">
        <f t="shared" si="1583"/>
        <v>0</v>
      </c>
      <c r="CD915" s="35" t="str">
        <f t="shared" si="1541"/>
        <v/>
      </c>
      <c r="CE915" s="13" t="b">
        <f t="shared" si="1542"/>
        <v>0</v>
      </c>
      <c r="CF915" s="35" t="str">
        <f t="shared" si="1543"/>
        <v/>
      </c>
      <c r="CG915" s="179">
        <f t="shared" si="1544"/>
        <v>0</v>
      </c>
      <c r="CH915" s="179">
        <f t="shared" si="1545"/>
        <v>0</v>
      </c>
      <c r="CI915" s="218">
        <f t="shared" si="1584"/>
        <v>0</v>
      </c>
      <c r="CJ915" s="218">
        <f t="shared" si="1585"/>
        <v>0</v>
      </c>
      <c r="CK915" s="218">
        <f t="shared" si="1586"/>
        <v>0</v>
      </c>
      <c r="CL915" s="218">
        <f t="shared" si="1587"/>
        <v>0</v>
      </c>
      <c r="CM915" s="218">
        <f t="shared" si="1588"/>
        <v>0</v>
      </c>
      <c r="CN915" s="218">
        <f t="shared" si="1589"/>
        <v>0</v>
      </c>
      <c r="CO915" s="218">
        <f t="shared" si="1590"/>
        <v>0</v>
      </c>
      <c r="CP915" s="218">
        <f t="shared" si="1591"/>
        <v>0</v>
      </c>
      <c r="CQ915" s="218">
        <f t="shared" si="1592"/>
        <v>0</v>
      </c>
      <c r="CR915" s="218">
        <f t="shared" si="1593"/>
        <v>0</v>
      </c>
      <c r="CS915" s="14">
        <f t="shared" si="1546"/>
        <v>0</v>
      </c>
      <c r="CT915" s="236">
        <f t="shared" si="1547"/>
        <v>0</v>
      </c>
      <c r="CU915" s="237">
        <f t="shared" si="1524"/>
        <v>0</v>
      </c>
      <c r="CV915" s="16">
        <f t="shared" si="1524"/>
        <v>0</v>
      </c>
      <c r="CW915" s="16">
        <f t="shared" si="1524"/>
        <v>0</v>
      </c>
      <c r="CX915" s="16">
        <f t="shared" si="1524"/>
        <v>0</v>
      </c>
      <c r="CY915" s="16">
        <f t="shared" si="1524"/>
        <v>0</v>
      </c>
      <c r="CZ915" s="16">
        <f t="shared" si="1524"/>
        <v>0</v>
      </c>
      <c r="DA915" s="16">
        <f t="shared" si="1524"/>
        <v>0</v>
      </c>
      <c r="DB915" s="16">
        <f t="shared" si="1524"/>
        <v>0</v>
      </c>
      <c r="DC915" s="16">
        <f t="shared" si="1524"/>
        <v>0</v>
      </c>
      <c r="DD915" s="238">
        <f t="shared" si="1524"/>
        <v>0</v>
      </c>
      <c r="DE915" s="232">
        <f t="shared" si="1525"/>
        <v>0</v>
      </c>
      <c r="DF915" s="132">
        <f t="shared" si="1525"/>
        <v>0</v>
      </c>
      <c r="DG915" s="132">
        <f t="shared" si="1525"/>
        <v>0</v>
      </c>
      <c r="DH915" s="132">
        <f t="shared" si="1525"/>
        <v>0</v>
      </c>
      <c r="DI915" s="132">
        <f t="shared" si="1525"/>
        <v>0</v>
      </c>
      <c r="DJ915" s="132">
        <f t="shared" si="1525"/>
        <v>0</v>
      </c>
      <c r="DK915" s="132">
        <f t="shared" si="1525"/>
        <v>0</v>
      </c>
      <c r="DL915" s="132">
        <f t="shared" si="1525"/>
        <v>0</v>
      </c>
      <c r="DM915" s="132">
        <f t="shared" si="1525"/>
        <v>0</v>
      </c>
      <c r="DN915" s="233">
        <f t="shared" si="1525"/>
        <v>0</v>
      </c>
      <c r="DO915" s="232">
        <f t="shared" si="1548"/>
        <v>0</v>
      </c>
      <c r="DP915" s="132">
        <f t="shared" si="1549"/>
        <v>0</v>
      </c>
      <c r="DQ915" s="132">
        <f t="shared" si="1550"/>
        <v>0</v>
      </c>
      <c r="DR915" s="132">
        <f t="shared" si="1551"/>
        <v>0</v>
      </c>
      <c r="DS915" s="132">
        <f t="shared" si="1552"/>
        <v>0</v>
      </c>
      <c r="DT915" s="132">
        <f t="shared" si="1553"/>
        <v>0</v>
      </c>
      <c r="DU915" s="132">
        <f t="shared" si="1554"/>
        <v>0</v>
      </c>
      <c r="DV915" s="132">
        <f t="shared" si="1555"/>
        <v>0</v>
      </c>
      <c r="DW915" s="132">
        <f t="shared" si="1556"/>
        <v>0</v>
      </c>
      <c r="DX915" s="233">
        <f t="shared" si="1557"/>
        <v>0</v>
      </c>
      <c r="DY915" s="231" t="b">
        <f t="shared" si="1594"/>
        <v>0</v>
      </c>
      <c r="DZ915" s="163"/>
      <c r="EA915" s="226" t="str">
        <f t="shared" si="1595"/>
        <v/>
      </c>
      <c r="EB915" s="178" t="str">
        <f t="shared" si="1596"/>
        <v/>
      </c>
      <c r="EC915" s="178" t="str">
        <f t="shared" si="1597"/>
        <v/>
      </c>
      <c r="ED915" s="178" t="str">
        <f t="shared" si="1598"/>
        <v/>
      </c>
      <c r="EE915" s="178" t="str">
        <f t="shared" si="1599"/>
        <v/>
      </c>
      <c r="EF915" s="178" t="str">
        <f t="shared" si="1600"/>
        <v/>
      </c>
      <c r="EG915" s="178" t="str">
        <f t="shared" si="1601"/>
        <v/>
      </c>
      <c r="EH915" s="178" t="str">
        <f t="shared" si="1602"/>
        <v/>
      </c>
      <c r="EI915" s="178" t="str">
        <f t="shared" si="1603"/>
        <v/>
      </c>
      <c r="EJ915" s="227" t="str">
        <f t="shared" si="1604"/>
        <v/>
      </c>
      <c r="EK915" s="230" t="str">
        <f t="shared" si="1558"/>
        <v/>
      </c>
      <c r="EL915" s="177" t="str">
        <f t="shared" si="1559"/>
        <v/>
      </c>
      <c r="EM915" s="177" t="str">
        <f t="shared" si="1560"/>
        <v/>
      </c>
      <c r="EN915" s="177" t="str">
        <f t="shared" si="1561"/>
        <v/>
      </c>
      <c r="EO915" s="177" t="str">
        <f t="shared" si="1562"/>
        <v/>
      </c>
      <c r="EP915" s="177" t="str">
        <f t="shared" si="1563"/>
        <v/>
      </c>
      <c r="EQ915" s="177" t="str">
        <f t="shared" si="1564"/>
        <v/>
      </c>
      <c r="ER915" s="177" t="str">
        <f t="shared" si="1565"/>
        <v/>
      </c>
      <c r="ES915" s="177" t="str">
        <f t="shared" si="1566"/>
        <v/>
      </c>
      <c r="ET915" s="177" t="str">
        <f t="shared" si="1567"/>
        <v/>
      </c>
      <c r="EU915" s="229" t="e">
        <f t="shared" si="1568"/>
        <v>#VALUE!</v>
      </c>
      <c r="EV915" s="27" t="e">
        <f t="shared" si="1569"/>
        <v>#VALUE!</v>
      </c>
      <c r="EW915" s="27" t="e">
        <f t="shared" si="1570"/>
        <v>#VALUE!</v>
      </c>
      <c r="EX915" s="28" t="e">
        <f t="shared" si="1571"/>
        <v>#VALUE!</v>
      </c>
      <c r="EY915" s="28" t="e">
        <f t="shared" si="1572"/>
        <v>#VALUE!</v>
      </c>
      <c r="EZ915" s="28" t="b">
        <f t="shared" si="1573"/>
        <v>0</v>
      </c>
      <c r="FA915" s="176" t="str">
        <f t="shared" si="1574"/>
        <v/>
      </c>
      <c r="FB915" s="27" t="e" cm="1">
        <f t="array" aca="1" ref="FB915" ca="1">TEXT(RIGHT(10-RIGHT(SUM(INDEX(1*(MID(MID(C915,1,1)*2,ROW(INDIRECT("1:"&amp;LEN(MID(C915,1,1)*2))),1)),,))+MID(C915,2,1)+
SUM(INDEX(1*(MID(MID(C915,3,1)*2,ROW(INDIRECT("1:"&amp;LEN(MID(C915,3,1)*2))),1)),,))+MID(C915,4,1)+
SUM(INDEX(1*(MID(MID(C915,5,1)*2,ROW(INDIRECT("1:"&amp;LEN(MID(C915,5,1)*2))),1)),,))+MID(C915,6,1)+
SUM(INDEX(1*(MID(MID(C915,8,1)*2,ROW(INDIRECT("1:"&amp;LEN(MID(C915,8,1)*2))),1)),,))+MID(C915,9,1)+
SUM(INDEX(1*(MID(MID(C915,10,1)*2,ROW(INDIRECT("1:"&amp;LEN(MID(C915,10,1)*2))),1)),,)),1),1),"0")</f>
        <v>#VALUE!</v>
      </c>
      <c r="FC915" s="27" t="str">
        <f t="shared" si="1575"/>
        <v/>
      </c>
      <c r="FD915" s="29" t="b">
        <f t="shared" si="1576"/>
        <v>0</v>
      </c>
      <c r="FE915" s="112" t="b">
        <f>IFERROR(MATCH(D915,'Avtal för korttidsarbete'!$G$13:$G$1012,0),TRUE)</f>
        <v>1</v>
      </c>
      <c r="FF915" s="112" t="b">
        <f t="shared" si="1605"/>
        <v>0</v>
      </c>
      <c r="FG915" s="113" t="str" cm="1">
        <f t="array" ref="FG915">IF(FE915=TRUE,"x",INDEX('Avtal för korttidsarbete'!$E$13:$E$1012,$FE915))</f>
        <v>x</v>
      </c>
      <c r="FH915" s="113" t="str" cm="1">
        <f t="array" ref="FH915">IF(FE915=TRUE,"x",INDEX('Avtal för korttidsarbete'!$F$13:$F$1012,$FE915))</f>
        <v>x</v>
      </c>
      <c r="FI915" s="112" t="b">
        <f t="shared" si="1606"/>
        <v>0</v>
      </c>
      <c r="FJ915" s="135">
        <f t="shared" si="1607"/>
        <v>44166</v>
      </c>
      <c r="FK915" s="135">
        <f t="shared" si="1608"/>
        <v>44377</v>
      </c>
      <c r="FL915" s="112" t="b">
        <f t="shared" si="1609"/>
        <v>0</v>
      </c>
      <c r="FM915" s="113">
        <f t="shared" si="1610"/>
        <v>44166</v>
      </c>
      <c r="FN915" s="135">
        <f t="shared" si="1611"/>
        <v>44377</v>
      </c>
      <c r="FO915" s="148" t="b">
        <f>IFERROR(INDEX('Avtal för korttidsarbete'!R:R,MATCH(D915,'Avtal för korttidsarbete'!$G:$G,0)),TRUE)</f>
        <v>1</v>
      </c>
      <c r="FP915" s="135" t="str">
        <f>IF(FO915,"-",INDEX('Avtal för korttidsarbete'!$D:$D,MATCH(D915,'Avtal för korttidsarbete'!$G:$G,0)))</f>
        <v>-</v>
      </c>
      <c r="FQ915" s="113" t="b">
        <f>IFERROR(G915&gt;INDEX(Uppsägningar!E:E,MATCH(C915,Uppsägningar!C:C,0)),FALSE)</f>
        <v>0</v>
      </c>
    </row>
    <row r="916" spans="1:173" x14ac:dyDescent="0.25">
      <c r="A916" s="19">
        <v>900</v>
      </c>
      <c r="B916" s="20"/>
      <c r="C916" s="183"/>
      <c r="D916" s="66"/>
      <c r="E916" s="212">
        <f>IFERROR(INDEX(Admin!$C$7:$C$10,MATCH(FP916,TblNivåValTExt,0)),0)</f>
        <v>0</v>
      </c>
      <c r="F916" s="1"/>
      <c r="G916" s="1"/>
      <c r="H916" s="78"/>
      <c r="I916" s="181"/>
      <c r="J916" s="181"/>
      <c r="K916" s="182"/>
      <c r="L916" s="182"/>
      <c r="M916" s="181"/>
      <c r="N916" s="181"/>
      <c r="O916" s="181"/>
      <c r="P916" s="182"/>
      <c r="Q916" s="182"/>
      <c r="R916" s="181"/>
      <c r="S916" s="181"/>
      <c r="T916" s="181"/>
      <c r="U916" s="182"/>
      <c r="V916" s="182"/>
      <c r="W916" s="181"/>
      <c r="X916" s="181"/>
      <c r="Y916" s="181"/>
      <c r="Z916" s="182"/>
      <c r="AA916" s="182"/>
      <c r="AB916" s="181"/>
      <c r="AC916" s="181"/>
      <c r="AD916" s="181"/>
      <c r="AE916" s="182"/>
      <c r="AF916" s="182"/>
      <c r="AG916" s="181"/>
      <c r="AH916" s="181"/>
      <c r="AI916" s="181"/>
      <c r="AJ916" s="182"/>
      <c r="AK916" s="182"/>
      <c r="AL916" s="181"/>
      <c r="AM916" s="181"/>
      <c r="AN916" s="181"/>
      <c r="AO916" s="182"/>
      <c r="AP916" s="182"/>
      <c r="AQ916" s="181"/>
      <c r="AR916" s="181"/>
      <c r="AS916" s="181"/>
      <c r="AT916" s="182"/>
      <c r="AU916" s="182"/>
      <c r="AV916" s="181"/>
      <c r="AW916" s="181"/>
      <c r="AX916" s="181"/>
      <c r="AY916" s="182"/>
      <c r="AZ916" s="182"/>
      <c r="BA916" s="181"/>
      <c r="BB916" s="181"/>
      <c r="BC916" s="181"/>
      <c r="BD916" s="182"/>
      <c r="BE916" s="182"/>
      <c r="BF916" s="181"/>
      <c r="BG916" s="180">
        <f t="shared" si="1577"/>
        <v>0</v>
      </c>
      <c r="BH916" s="116" t="str">
        <f t="shared" si="1578"/>
        <v/>
      </c>
      <c r="BI916" s="80" t="b">
        <f t="shared" si="1526"/>
        <v>0</v>
      </c>
      <c r="BJ916" s="80" t="str">
        <f t="shared" si="1527"/>
        <v/>
      </c>
      <c r="BK916" s="80" t="b">
        <f t="shared" si="1579"/>
        <v>0</v>
      </c>
      <c r="BL916" s="13" t="str">
        <f t="shared" si="1528"/>
        <v/>
      </c>
      <c r="BM916" s="13" t="b">
        <f t="shared" si="1580"/>
        <v>0</v>
      </c>
      <c r="BN916" s="35" t="str">
        <f t="shared" si="1529"/>
        <v/>
      </c>
      <c r="BO916" s="13" t="b">
        <f t="shared" si="1530"/>
        <v>0</v>
      </c>
      <c r="BP916" s="35" t="str">
        <f t="shared" si="1531"/>
        <v/>
      </c>
      <c r="BQ916" s="13" t="b">
        <f t="shared" si="1532"/>
        <v>0</v>
      </c>
      <c r="BR916" s="35" t="str">
        <f t="shared" si="1533"/>
        <v/>
      </c>
      <c r="BS916" s="35" t="b">
        <f t="shared" si="1534"/>
        <v>0</v>
      </c>
      <c r="BT916" s="35" t="str">
        <f t="shared" si="1535"/>
        <v/>
      </c>
      <c r="BU916" s="35" t="b">
        <f t="shared" si="1536"/>
        <v>0</v>
      </c>
      <c r="BV916" s="35" t="str">
        <f t="shared" si="1537"/>
        <v/>
      </c>
      <c r="BW916" s="13" t="b">
        <f t="shared" si="1612"/>
        <v>0</v>
      </c>
      <c r="BX916" s="35" t="str">
        <f t="shared" si="1538"/>
        <v/>
      </c>
      <c r="BY916" s="265" t="b">
        <f t="shared" si="1581"/>
        <v>0</v>
      </c>
      <c r="BZ916" s="35" t="str">
        <f t="shared" si="1539"/>
        <v/>
      </c>
      <c r="CA916" s="265" t="b">
        <f t="shared" si="1582"/>
        <v>0</v>
      </c>
      <c r="CB916" s="35" t="str">
        <f t="shared" si="1540"/>
        <v/>
      </c>
      <c r="CC916" s="272" t="b">
        <f t="shared" si="1583"/>
        <v>0</v>
      </c>
      <c r="CD916" s="35" t="str">
        <f t="shared" si="1541"/>
        <v/>
      </c>
      <c r="CE916" s="13" t="b">
        <f t="shared" si="1542"/>
        <v>0</v>
      </c>
      <c r="CF916" s="35" t="str">
        <f t="shared" si="1543"/>
        <v/>
      </c>
      <c r="CG916" s="179">
        <f t="shared" si="1544"/>
        <v>0</v>
      </c>
      <c r="CH916" s="179">
        <f t="shared" si="1545"/>
        <v>0</v>
      </c>
      <c r="CI916" s="218">
        <f t="shared" si="1584"/>
        <v>0</v>
      </c>
      <c r="CJ916" s="218">
        <f t="shared" si="1585"/>
        <v>0</v>
      </c>
      <c r="CK916" s="218">
        <f t="shared" si="1586"/>
        <v>0</v>
      </c>
      <c r="CL916" s="218">
        <f t="shared" si="1587"/>
        <v>0</v>
      </c>
      <c r="CM916" s="218">
        <f t="shared" si="1588"/>
        <v>0</v>
      </c>
      <c r="CN916" s="218">
        <f t="shared" si="1589"/>
        <v>0</v>
      </c>
      <c r="CO916" s="218">
        <f t="shared" si="1590"/>
        <v>0</v>
      </c>
      <c r="CP916" s="218">
        <f t="shared" si="1591"/>
        <v>0</v>
      </c>
      <c r="CQ916" s="218">
        <f t="shared" si="1592"/>
        <v>0</v>
      </c>
      <c r="CR916" s="218">
        <f t="shared" si="1593"/>
        <v>0</v>
      </c>
      <c r="CS916" s="14">
        <f t="shared" si="1546"/>
        <v>0</v>
      </c>
      <c r="CT916" s="236">
        <f t="shared" si="1547"/>
        <v>0</v>
      </c>
      <c r="CU916" s="237">
        <f t="shared" si="1524"/>
        <v>0</v>
      </c>
      <c r="CV916" s="16">
        <f t="shared" si="1524"/>
        <v>0</v>
      </c>
      <c r="CW916" s="16">
        <f t="shared" si="1524"/>
        <v>0</v>
      </c>
      <c r="CX916" s="16">
        <f t="shared" si="1524"/>
        <v>0</v>
      </c>
      <c r="CY916" s="16">
        <f t="shared" si="1524"/>
        <v>0</v>
      </c>
      <c r="CZ916" s="16">
        <f t="shared" si="1524"/>
        <v>0</v>
      </c>
      <c r="DA916" s="16">
        <f t="shared" si="1524"/>
        <v>0</v>
      </c>
      <c r="DB916" s="16">
        <f t="shared" si="1524"/>
        <v>0</v>
      </c>
      <c r="DC916" s="16">
        <f t="shared" si="1524"/>
        <v>0</v>
      </c>
      <c r="DD916" s="238">
        <f t="shared" si="1524"/>
        <v>0</v>
      </c>
      <c r="DE916" s="232">
        <f t="shared" si="1525"/>
        <v>0</v>
      </c>
      <c r="DF916" s="132">
        <f t="shared" si="1525"/>
        <v>0</v>
      </c>
      <c r="DG916" s="132">
        <f t="shared" si="1525"/>
        <v>0</v>
      </c>
      <c r="DH916" s="132">
        <f t="shared" si="1525"/>
        <v>0</v>
      </c>
      <c r="DI916" s="132">
        <f t="shared" si="1525"/>
        <v>0</v>
      </c>
      <c r="DJ916" s="132">
        <f t="shared" si="1525"/>
        <v>0</v>
      </c>
      <c r="DK916" s="132">
        <f t="shared" si="1525"/>
        <v>0</v>
      </c>
      <c r="DL916" s="132">
        <f t="shared" si="1525"/>
        <v>0</v>
      </c>
      <c r="DM916" s="132">
        <f t="shared" si="1525"/>
        <v>0</v>
      </c>
      <c r="DN916" s="233">
        <f t="shared" si="1525"/>
        <v>0</v>
      </c>
      <c r="DO916" s="232">
        <f t="shared" si="1548"/>
        <v>0</v>
      </c>
      <c r="DP916" s="132">
        <f t="shared" si="1549"/>
        <v>0</v>
      </c>
      <c r="DQ916" s="132">
        <f t="shared" si="1550"/>
        <v>0</v>
      </c>
      <c r="DR916" s="132">
        <f t="shared" si="1551"/>
        <v>0</v>
      </c>
      <c r="DS916" s="132">
        <f t="shared" si="1552"/>
        <v>0</v>
      </c>
      <c r="DT916" s="132">
        <f t="shared" si="1553"/>
        <v>0</v>
      </c>
      <c r="DU916" s="132">
        <f t="shared" si="1554"/>
        <v>0</v>
      </c>
      <c r="DV916" s="132">
        <f t="shared" si="1555"/>
        <v>0</v>
      </c>
      <c r="DW916" s="132">
        <f t="shared" si="1556"/>
        <v>0</v>
      </c>
      <c r="DX916" s="233">
        <f t="shared" si="1557"/>
        <v>0</v>
      </c>
      <c r="DY916" s="231" t="b">
        <f t="shared" si="1594"/>
        <v>0</v>
      </c>
      <c r="DZ916" s="163"/>
      <c r="EA916" s="226" t="str">
        <f t="shared" si="1595"/>
        <v/>
      </c>
      <c r="EB916" s="178" t="str">
        <f t="shared" si="1596"/>
        <v/>
      </c>
      <c r="EC916" s="178" t="str">
        <f t="shared" si="1597"/>
        <v/>
      </c>
      <c r="ED916" s="178" t="str">
        <f t="shared" si="1598"/>
        <v/>
      </c>
      <c r="EE916" s="178" t="str">
        <f t="shared" si="1599"/>
        <v/>
      </c>
      <c r="EF916" s="178" t="str">
        <f t="shared" si="1600"/>
        <v/>
      </c>
      <c r="EG916" s="178" t="str">
        <f t="shared" si="1601"/>
        <v/>
      </c>
      <c r="EH916" s="178" t="str">
        <f t="shared" si="1602"/>
        <v/>
      </c>
      <c r="EI916" s="178" t="str">
        <f t="shared" si="1603"/>
        <v/>
      </c>
      <c r="EJ916" s="227" t="str">
        <f t="shared" si="1604"/>
        <v/>
      </c>
      <c r="EK916" s="230" t="str">
        <f t="shared" si="1558"/>
        <v/>
      </c>
      <c r="EL916" s="177" t="str">
        <f t="shared" si="1559"/>
        <v/>
      </c>
      <c r="EM916" s="177" t="str">
        <f t="shared" si="1560"/>
        <v/>
      </c>
      <c r="EN916" s="177" t="str">
        <f t="shared" si="1561"/>
        <v/>
      </c>
      <c r="EO916" s="177" t="str">
        <f t="shared" si="1562"/>
        <v/>
      </c>
      <c r="EP916" s="177" t="str">
        <f t="shared" si="1563"/>
        <v/>
      </c>
      <c r="EQ916" s="177" t="str">
        <f t="shared" si="1564"/>
        <v/>
      </c>
      <c r="ER916" s="177" t="str">
        <f t="shared" si="1565"/>
        <v/>
      </c>
      <c r="ES916" s="177" t="str">
        <f t="shared" si="1566"/>
        <v/>
      </c>
      <c r="ET916" s="177" t="str">
        <f t="shared" si="1567"/>
        <v/>
      </c>
      <c r="EU916" s="229" t="e">
        <f t="shared" si="1568"/>
        <v>#VALUE!</v>
      </c>
      <c r="EV916" s="27" t="e">
        <f t="shared" si="1569"/>
        <v>#VALUE!</v>
      </c>
      <c r="EW916" s="27" t="e">
        <f t="shared" si="1570"/>
        <v>#VALUE!</v>
      </c>
      <c r="EX916" s="28" t="e">
        <f t="shared" si="1571"/>
        <v>#VALUE!</v>
      </c>
      <c r="EY916" s="28" t="e">
        <f t="shared" si="1572"/>
        <v>#VALUE!</v>
      </c>
      <c r="EZ916" s="28" t="b">
        <f t="shared" si="1573"/>
        <v>0</v>
      </c>
      <c r="FA916" s="176" t="str">
        <f t="shared" si="1574"/>
        <v/>
      </c>
      <c r="FB916" s="27" t="e" cm="1">
        <f t="array" aca="1" ref="FB916" ca="1">TEXT(RIGHT(10-RIGHT(SUM(INDEX(1*(MID(MID(C916,1,1)*2,ROW(INDIRECT("1:"&amp;LEN(MID(C916,1,1)*2))),1)),,))+MID(C916,2,1)+
SUM(INDEX(1*(MID(MID(C916,3,1)*2,ROW(INDIRECT("1:"&amp;LEN(MID(C916,3,1)*2))),1)),,))+MID(C916,4,1)+
SUM(INDEX(1*(MID(MID(C916,5,1)*2,ROW(INDIRECT("1:"&amp;LEN(MID(C916,5,1)*2))),1)),,))+MID(C916,6,1)+
SUM(INDEX(1*(MID(MID(C916,8,1)*2,ROW(INDIRECT("1:"&amp;LEN(MID(C916,8,1)*2))),1)),,))+MID(C916,9,1)+
SUM(INDEX(1*(MID(MID(C916,10,1)*2,ROW(INDIRECT("1:"&amp;LEN(MID(C916,10,1)*2))),1)),,)),1),1),"0")</f>
        <v>#VALUE!</v>
      </c>
      <c r="FC916" s="27" t="str">
        <f t="shared" si="1575"/>
        <v/>
      </c>
      <c r="FD916" s="29" t="b">
        <f t="shared" si="1576"/>
        <v>0</v>
      </c>
      <c r="FE916" s="112" t="b">
        <f>IFERROR(MATCH(D916,'Avtal för korttidsarbete'!$G$13:$G$1012,0),TRUE)</f>
        <v>1</v>
      </c>
      <c r="FF916" s="112" t="b">
        <f t="shared" si="1605"/>
        <v>0</v>
      </c>
      <c r="FG916" s="113" t="str" cm="1">
        <f t="array" ref="FG916">IF(FE916=TRUE,"x",INDEX('Avtal för korttidsarbete'!$E$13:$E$1012,$FE916))</f>
        <v>x</v>
      </c>
      <c r="FH916" s="113" t="str" cm="1">
        <f t="array" ref="FH916">IF(FE916=TRUE,"x",INDEX('Avtal för korttidsarbete'!$F$13:$F$1012,$FE916))</f>
        <v>x</v>
      </c>
      <c r="FI916" s="112" t="b">
        <f t="shared" si="1606"/>
        <v>0</v>
      </c>
      <c r="FJ916" s="135">
        <f t="shared" si="1607"/>
        <v>44166</v>
      </c>
      <c r="FK916" s="135">
        <f t="shared" si="1608"/>
        <v>44377</v>
      </c>
      <c r="FL916" s="112" t="b">
        <f t="shared" si="1609"/>
        <v>0</v>
      </c>
      <c r="FM916" s="113">
        <f t="shared" si="1610"/>
        <v>44166</v>
      </c>
      <c r="FN916" s="135">
        <f t="shared" si="1611"/>
        <v>44377</v>
      </c>
      <c r="FO916" s="148" t="b">
        <f>IFERROR(INDEX('Avtal för korttidsarbete'!R:R,MATCH(D916,'Avtal för korttidsarbete'!$G:$G,0)),TRUE)</f>
        <v>1</v>
      </c>
      <c r="FP916" s="135" t="str">
        <f>IF(FO916,"-",INDEX('Avtal för korttidsarbete'!$D:$D,MATCH(D916,'Avtal för korttidsarbete'!$G:$G,0)))</f>
        <v>-</v>
      </c>
      <c r="FQ916" s="113" t="b">
        <f>IFERROR(G916&gt;INDEX(Uppsägningar!E:E,MATCH(C916,Uppsägningar!C:C,0)),FALSE)</f>
        <v>0</v>
      </c>
    </row>
    <row r="917" spans="1:173" x14ac:dyDescent="0.25">
      <c r="A917" s="19">
        <v>901</v>
      </c>
      <c r="B917" s="20"/>
      <c r="C917" s="183"/>
      <c r="D917" s="66"/>
      <c r="E917" s="212">
        <f>IFERROR(INDEX(Admin!$C$7:$C$10,MATCH(FP917,TblNivåValTExt,0)),0)</f>
        <v>0</v>
      </c>
      <c r="F917" s="1"/>
      <c r="G917" s="1"/>
      <c r="H917" s="78"/>
      <c r="I917" s="181"/>
      <c r="J917" s="181"/>
      <c r="K917" s="182"/>
      <c r="L917" s="182"/>
      <c r="M917" s="181"/>
      <c r="N917" s="181"/>
      <c r="O917" s="181"/>
      <c r="P917" s="182"/>
      <c r="Q917" s="182"/>
      <c r="R917" s="181"/>
      <c r="S917" s="181"/>
      <c r="T917" s="181"/>
      <c r="U917" s="182"/>
      <c r="V917" s="182"/>
      <c r="W917" s="181"/>
      <c r="X917" s="181"/>
      <c r="Y917" s="181"/>
      <c r="Z917" s="182"/>
      <c r="AA917" s="182"/>
      <c r="AB917" s="181"/>
      <c r="AC917" s="181"/>
      <c r="AD917" s="181"/>
      <c r="AE917" s="182"/>
      <c r="AF917" s="182"/>
      <c r="AG917" s="181"/>
      <c r="AH917" s="181"/>
      <c r="AI917" s="181"/>
      <c r="AJ917" s="182"/>
      <c r="AK917" s="182"/>
      <c r="AL917" s="181"/>
      <c r="AM917" s="181"/>
      <c r="AN917" s="181"/>
      <c r="AO917" s="182"/>
      <c r="AP917" s="182"/>
      <c r="AQ917" s="181"/>
      <c r="AR917" s="181"/>
      <c r="AS917" s="181"/>
      <c r="AT917" s="182"/>
      <c r="AU917" s="182"/>
      <c r="AV917" s="181"/>
      <c r="AW917" s="181"/>
      <c r="AX917" s="181"/>
      <c r="AY917" s="182"/>
      <c r="AZ917" s="182"/>
      <c r="BA917" s="181"/>
      <c r="BB917" s="181"/>
      <c r="BC917" s="181"/>
      <c r="BD917" s="182"/>
      <c r="BE917" s="182"/>
      <c r="BF917" s="181"/>
      <c r="BG917" s="180">
        <f t="shared" si="1577"/>
        <v>0</v>
      </c>
      <c r="BH917" s="116" t="str">
        <f t="shared" si="1578"/>
        <v/>
      </c>
      <c r="BI917" s="80" t="b">
        <f t="shared" si="1526"/>
        <v>0</v>
      </c>
      <c r="BJ917" s="80" t="str">
        <f t="shared" si="1527"/>
        <v/>
      </c>
      <c r="BK917" s="80" t="b">
        <f t="shared" si="1579"/>
        <v>0</v>
      </c>
      <c r="BL917" s="13" t="str">
        <f t="shared" si="1528"/>
        <v/>
      </c>
      <c r="BM917" s="13" t="b">
        <f t="shared" si="1580"/>
        <v>0</v>
      </c>
      <c r="BN917" s="35" t="str">
        <f t="shared" si="1529"/>
        <v/>
      </c>
      <c r="BO917" s="13" t="b">
        <f t="shared" si="1530"/>
        <v>0</v>
      </c>
      <c r="BP917" s="35" t="str">
        <f t="shared" si="1531"/>
        <v/>
      </c>
      <c r="BQ917" s="13" t="b">
        <f t="shared" si="1532"/>
        <v>0</v>
      </c>
      <c r="BR917" s="35" t="str">
        <f t="shared" si="1533"/>
        <v/>
      </c>
      <c r="BS917" s="35" t="b">
        <f t="shared" si="1534"/>
        <v>0</v>
      </c>
      <c r="BT917" s="35" t="str">
        <f t="shared" si="1535"/>
        <v/>
      </c>
      <c r="BU917" s="35" t="b">
        <f t="shared" si="1536"/>
        <v>0</v>
      </c>
      <c r="BV917" s="35" t="str">
        <f t="shared" si="1537"/>
        <v/>
      </c>
      <c r="BW917" s="13" t="b">
        <f t="shared" si="1612"/>
        <v>0</v>
      </c>
      <c r="BX917" s="35" t="str">
        <f t="shared" si="1538"/>
        <v/>
      </c>
      <c r="BY917" s="265" t="b">
        <f t="shared" si="1581"/>
        <v>0</v>
      </c>
      <c r="BZ917" s="35" t="str">
        <f t="shared" si="1539"/>
        <v/>
      </c>
      <c r="CA917" s="265" t="b">
        <f t="shared" si="1582"/>
        <v>0</v>
      </c>
      <c r="CB917" s="35" t="str">
        <f t="shared" si="1540"/>
        <v/>
      </c>
      <c r="CC917" s="272" t="b">
        <f t="shared" si="1583"/>
        <v>0</v>
      </c>
      <c r="CD917" s="35" t="str">
        <f t="shared" si="1541"/>
        <v/>
      </c>
      <c r="CE917" s="13" t="b">
        <f t="shared" si="1542"/>
        <v>0</v>
      </c>
      <c r="CF917" s="35" t="str">
        <f t="shared" si="1543"/>
        <v/>
      </c>
      <c r="CG917" s="179">
        <f t="shared" si="1544"/>
        <v>0</v>
      </c>
      <c r="CH917" s="179">
        <f t="shared" si="1545"/>
        <v>0</v>
      </c>
      <c r="CI917" s="218">
        <f t="shared" si="1584"/>
        <v>0</v>
      </c>
      <c r="CJ917" s="218">
        <f t="shared" si="1585"/>
        <v>0</v>
      </c>
      <c r="CK917" s="218">
        <f t="shared" si="1586"/>
        <v>0</v>
      </c>
      <c r="CL917" s="218">
        <f t="shared" si="1587"/>
        <v>0</v>
      </c>
      <c r="CM917" s="218">
        <f t="shared" si="1588"/>
        <v>0</v>
      </c>
      <c r="CN917" s="218">
        <f t="shared" si="1589"/>
        <v>0</v>
      </c>
      <c r="CO917" s="218">
        <f t="shared" si="1590"/>
        <v>0</v>
      </c>
      <c r="CP917" s="218">
        <f t="shared" si="1591"/>
        <v>0</v>
      </c>
      <c r="CQ917" s="218">
        <f t="shared" si="1592"/>
        <v>0</v>
      </c>
      <c r="CR917" s="218">
        <f t="shared" si="1593"/>
        <v>0</v>
      </c>
      <c r="CS917" s="14">
        <f t="shared" si="1546"/>
        <v>0</v>
      </c>
      <c r="CT917" s="236">
        <f t="shared" si="1547"/>
        <v>0</v>
      </c>
      <c r="CU917" s="237">
        <f t="shared" ref="CU917:DD926" si="1613">IF(AND($CS917,$CT917,CU$12),MAX(0,MIN(CU$10,$CT917)-MAX(CU$9,$CS917)+1),0)</f>
        <v>0</v>
      </c>
      <c r="CV917" s="16">
        <f t="shared" si="1613"/>
        <v>0</v>
      </c>
      <c r="CW917" s="16">
        <f t="shared" si="1613"/>
        <v>0</v>
      </c>
      <c r="CX917" s="16">
        <f t="shared" si="1613"/>
        <v>0</v>
      </c>
      <c r="CY917" s="16">
        <f t="shared" si="1613"/>
        <v>0</v>
      </c>
      <c r="CZ917" s="16">
        <f t="shared" si="1613"/>
        <v>0</v>
      </c>
      <c r="DA917" s="16">
        <f t="shared" si="1613"/>
        <v>0</v>
      </c>
      <c r="DB917" s="16">
        <f t="shared" si="1613"/>
        <v>0</v>
      </c>
      <c r="DC917" s="16">
        <f t="shared" si="1613"/>
        <v>0</v>
      </c>
      <c r="DD917" s="238">
        <f t="shared" si="1613"/>
        <v>0</v>
      </c>
      <c r="DE917" s="232">
        <f t="shared" ref="DE917:DN926" si="1614">IF($H917&lt;=0,0,MAX(0,MIN($H917,$DE$11)))</f>
        <v>0</v>
      </c>
      <c r="DF917" s="132">
        <f t="shared" si="1614"/>
        <v>0</v>
      </c>
      <c r="DG917" s="132">
        <f t="shared" si="1614"/>
        <v>0</v>
      </c>
      <c r="DH917" s="132">
        <f t="shared" si="1614"/>
        <v>0</v>
      </c>
      <c r="DI917" s="132">
        <f t="shared" si="1614"/>
        <v>0</v>
      </c>
      <c r="DJ917" s="132">
        <f t="shared" si="1614"/>
        <v>0</v>
      </c>
      <c r="DK917" s="132">
        <f t="shared" si="1614"/>
        <v>0</v>
      </c>
      <c r="DL917" s="132">
        <f t="shared" si="1614"/>
        <v>0</v>
      </c>
      <c r="DM917" s="132">
        <f t="shared" si="1614"/>
        <v>0</v>
      </c>
      <c r="DN917" s="233">
        <f t="shared" si="1614"/>
        <v>0</v>
      </c>
      <c r="DO917" s="232">
        <f t="shared" si="1548"/>
        <v>0</v>
      </c>
      <c r="DP917" s="132">
        <f t="shared" si="1549"/>
        <v>0</v>
      </c>
      <c r="DQ917" s="132">
        <f t="shared" si="1550"/>
        <v>0</v>
      </c>
      <c r="DR917" s="132">
        <f t="shared" si="1551"/>
        <v>0</v>
      </c>
      <c r="DS917" s="132">
        <f t="shared" si="1552"/>
        <v>0</v>
      </c>
      <c r="DT917" s="132">
        <f t="shared" si="1553"/>
        <v>0</v>
      </c>
      <c r="DU917" s="132">
        <f t="shared" si="1554"/>
        <v>0</v>
      </c>
      <c r="DV917" s="132">
        <f t="shared" si="1555"/>
        <v>0</v>
      </c>
      <c r="DW917" s="132">
        <f t="shared" si="1556"/>
        <v>0</v>
      </c>
      <c r="DX917" s="233">
        <f t="shared" si="1557"/>
        <v>0</v>
      </c>
      <c r="DY917" s="231" t="b">
        <f t="shared" si="1594"/>
        <v>0</v>
      </c>
      <c r="DZ917" s="163"/>
      <c r="EA917" s="226" t="str">
        <f t="shared" si="1595"/>
        <v/>
      </c>
      <c r="EB917" s="178" t="str">
        <f t="shared" si="1596"/>
        <v/>
      </c>
      <c r="EC917" s="178" t="str">
        <f t="shared" si="1597"/>
        <v/>
      </c>
      <c r="ED917" s="178" t="str">
        <f t="shared" si="1598"/>
        <v/>
      </c>
      <c r="EE917" s="178" t="str">
        <f t="shared" si="1599"/>
        <v/>
      </c>
      <c r="EF917" s="178" t="str">
        <f t="shared" si="1600"/>
        <v/>
      </c>
      <c r="EG917" s="178" t="str">
        <f t="shared" si="1601"/>
        <v/>
      </c>
      <c r="EH917" s="178" t="str">
        <f t="shared" si="1602"/>
        <v/>
      </c>
      <c r="EI917" s="178" t="str">
        <f t="shared" si="1603"/>
        <v/>
      </c>
      <c r="EJ917" s="227" t="str">
        <f t="shared" si="1604"/>
        <v/>
      </c>
      <c r="EK917" s="230" t="str">
        <f t="shared" si="1558"/>
        <v/>
      </c>
      <c r="EL917" s="177" t="str">
        <f t="shared" si="1559"/>
        <v/>
      </c>
      <c r="EM917" s="177" t="str">
        <f t="shared" si="1560"/>
        <v/>
      </c>
      <c r="EN917" s="177" t="str">
        <f t="shared" si="1561"/>
        <v/>
      </c>
      <c r="EO917" s="177" t="str">
        <f t="shared" si="1562"/>
        <v/>
      </c>
      <c r="EP917" s="177" t="str">
        <f t="shared" si="1563"/>
        <v/>
      </c>
      <c r="EQ917" s="177" t="str">
        <f t="shared" si="1564"/>
        <v/>
      </c>
      <c r="ER917" s="177" t="str">
        <f t="shared" si="1565"/>
        <v/>
      </c>
      <c r="ES917" s="177" t="str">
        <f t="shared" si="1566"/>
        <v/>
      </c>
      <c r="ET917" s="177" t="str">
        <f t="shared" si="1567"/>
        <v/>
      </c>
      <c r="EU917" s="229" t="e">
        <f t="shared" si="1568"/>
        <v>#VALUE!</v>
      </c>
      <c r="EV917" s="27" t="e">
        <f t="shared" si="1569"/>
        <v>#VALUE!</v>
      </c>
      <c r="EW917" s="27" t="e">
        <f t="shared" si="1570"/>
        <v>#VALUE!</v>
      </c>
      <c r="EX917" s="28" t="e">
        <f t="shared" si="1571"/>
        <v>#VALUE!</v>
      </c>
      <c r="EY917" s="28" t="e">
        <f t="shared" si="1572"/>
        <v>#VALUE!</v>
      </c>
      <c r="EZ917" s="28" t="b">
        <f t="shared" si="1573"/>
        <v>0</v>
      </c>
      <c r="FA917" s="176" t="str">
        <f t="shared" si="1574"/>
        <v/>
      </c>
      <c r="FB917" s="27" t="e" cm="1">
        <f t="array" aca="1" ref="FB917" ca="1">TEXT(RIGHT(10-RIGHT(SUM(INDEX(1*(MID(MID(C917,1,1)*2,ROW(INDIRECT("1:"&amp;LEN(MID(C917,1,1)*2))),1)),,))+MID(C917,2,1)+
SUM(INDEX(1*(MID(MID(C917,3,1)*2,ROW(INDIRECT("1:"&amp;LEN(MID(C917,3,1)*2))),1)),,))+MID(C917,4,1)+
SUM(INDEX(1*(MID(MID(C917,5,1)*2,ROW(INDIRECT("1:"&amp;LEN(MID(C917,5,1)*2))),1)),,))+MID(C917,6,1)+
SUM(INDEX(1*(MID(MID(C917,8,1)*2,ROW(INDIRECT("1:"&amp;LEN(MID(C917,8,1)*2))),1)),,))+MID(C917,9,1)+
SUM(INDEX(1*(MID(MID(C917,10,1)*2,ROW(INDIRECT("1:"&amp;LEN(MID(C917,10,1)*2))),1)),,)),1),1),"0")</f>
        <v>#VALUE!</v>
      </c>
      <c r="FC917" s="27" t="str">
        <f t="shared" si="1575"/>
        <v/>
      </c>
      <c r="FD917" s="29" t="b">
        <f t="shared" si="1576"/>
        <v>0</v>
      </c>
      <c r="FE917" s="112" t="b">
        <f>IFERROR(MATCH(D917,'Avtal för korttidsarbete'!$G$13:$G$1012,0),TRUE)</f>
        <v>1</v>
      </c>
      <c r="FF917" s="112" t="b">
        <f t="shared" si="1605"/>
        <v>0</v>
      </c>
      <c r="FG917" s="113" t="str" cm="1">
        <f t="array" ref="FG917">IF(FE917=TRUE,"x",INDEX('Avtal för korttidsarbete'!$E$13:$E$1012,$FE917))</f>
        <v>x</v>
      </c>
      <c r="FH917" s="113" t="str" cm="1">
        <f t="array" ref="FH917">IF(FE917=TRUE,"x",INDEX('Avtal för korttidsarbete'!$F$13:$F$1012,$FE917))</f>
        <v>x</v>
      </c>
      <c r="FI917" s="112" t="b">
        <f t="shared" si="1606"/>
        <v>0</v>
      </c>
      <c r="FJ917" s="135">
        <f t="shared" si="1607"/>
        <v>44166</v>
      </c>
      <c r="FK917" s="135">
        <f t="shared" si="1608"/>
        <v>44377</v>
      </c>
      <c r="FL917" s="112" t="b">
        <f t="shared" si="1609"/>
        <v>0</v>
      </c>
      <c r="FM917" s="113">
        <f t="shared" si="1610"/>
        <v>44166</v>
      </c>
      <c r="FN917" s="135">
        <f t="shared" si="1611"/>
        <v>44377</v>
      </c>
      <c r="FO917" s="148" t="b">
        <f>IFERROR(INDEX('Avtal för korttidsarbete'!R:R,MATCH(D917,'Avtal för korttidsarbete'!$G:$G,0)),TRUE)</f>
        <v>1</v>
      </c>
      <c r="FP917" s="135" t="str">
        <f>IF(FO917,"-",INDEX('Avtal för korttidsarbete'!$D:$D,MATCH(D917,'Avtal för korttidsarbete'!$G:$G,0)))</f>
        <v>-</v>
      </c>
      <c r="FQ917" s="113" t="b">
        <f>IFERROR(G917&gt;INDEX(Uppsägningar!E:E,MATCH(C917,Uppsägningar!C:C,0)),FALSE)</f>
        <v>0</v>
      </c>
    </row>
    <row r="918" spans="1:173" x14ac:dyDescent="0.25">
      <c r="A918" s="19">
        <v>902</v>
      </c>
      <c r="B918" s="20"/>
      <c r="C918" s="183"/>
      <c r="D918" s="66"/>
      <c r="E918" s="212">
        <f>IFERROR(INDEX(Admin!$C$7:$C$10,MATCH(FP918,TblNivåValTExt,0)),0)</f>
        <v>0</v>
      </c>
      <c r="F918" s="1"/>
      <c r="G918" s="1"/>
      <c r="H918" s="78"/>
      <c r="I918" s="181"/>
      <c r="J918" s="181"/>
      <c r="K918" s="182"/>
      <c r="L918" s="182"/>
      <c r="M918" s="181"/>
      <c r="N918" s="181"/>
      <c r="O918" s="181"/>
      <c r="P918" s="182"/>
      <c r="Q918" s="182"/>
      <c r="R918" s="181"/>
      <c r="S918" s="181"/>
      <c r="T918" s="181"/>
      <c r="U918" s="182"/>
      <c r="V918" s="182"/>
      <c r="W918" s="181"/>
      <c r="X918" s="181"/>
      <c r="Y918" s="181"/>
      <c r="Z918" s="182"/>
      <c r="AA918" s="182"/>
      <c r="AB918" s="181"/>
      <c r="AC918" s="181"/>
      <c r="AD918" s="181"/>
      <c r="AE918" s="182"/>
      <c r="AF918" s="182"/>
      <c r="AG918" s="181"/>
      <c r="AH918" s="181"/>
      <c r="AI918" s="181"/>
      <c r="AJ918" s="182"/>
      <c r="AK918" s="182"/>
      <c r="AL918" s="181"/>
      <c r="AM918" s="181"/>
      <c r="AN918" s="181"/>
      <c r="AO918" s="182"/>
      <c r="AP918" s="182"/>
      <c r="AQ918" s="181"/>
      <c r="AR918" s="181"/>
      <c r="AS918" s="181"/>
      <c r="AT918" s="182"/>
      <c r="AU918" s="182"/>
      <c r="AV918" s="181"/>
      <c r="AW918" s="181"/>
      <c r="AX918" s="181"/>
      <c r="AY918" s="182"/>
      <c r="AZ918" s="182"/>
      <c r="BA918" s="181"/>
      <c r="BB918" s="181"/>
      <c r="BC918" s="181"/>
      <c r="BD918" s="182"/>
      <c r="BE918" s="182"/>
      <c r="BF918" s="181"/>
      <c r="BG918" s="180">
        <f t="shared" si="1577"/>
        <v>0</v>
      </c>
      <c r="BH918" s="116" t="str">
        <f t="shared" si="1578"/>
        <v/>
      </c>
      <c r="BI918" s="80" t="b">
        <f t="shared" si="1526"/>
        <v>0</v>
      </c>
      <c r="BJ918" s="80" t="str">
        <f t="shared" si="1527"/>
        <v/>
      </c>
      <c r="BK918" s="80" t="b">
        <f t="shared" si="1579"/>
        <v>0</v>
      </c>
      <c r="BL918" s="13" t="str">
        <f t="shared" si="1528"/>
        <v/>
      </c>
      <c r="BM918" s="13" t="b">
        <f t="shared" si="1580"/>
        <v>0</v>
      </c>
      <c r="BN918" s="35" t="str">
        <f t="shared" si="1529"/>
        <v/>
      </c>
      <c r="BO918" s="13" t="b">
        <f t="shared" si="1530"/>
        <v>0</v>
      </c>
      <c r="BP918" s="35" t="str">
        <f t="shared" si="1531"/>
        <v/>
      </c>
      <c r="BQ918" s="13" t="b">
        <f t="shared" si="1532"/>
        <v>0</v>
      </c>
      <c r="BR918" s="35" t="str">
        <f t="shared" si="1533"/>
        <v/>
      </c>
      <c r="BS918" s="35" t="b">
        <f t="shared" si="1534"/>
        <v>0</v>
      </c>
      <c r="BT918" s="35" t="str">
        <f t="shared" si="1535"/>
        <v/>
      </c>
      <c r="BU918" s="35" t="b">
        <f t="shared" si="1536"/>
        <v>0</v>
      </c>
      <c r="BV918" s="35" t="str">
        <f t="shared" si="1537"/>
        <v/>
      </c>
      <c r="BW918" s="13" t="b">
        <f t="shared" si="1612"/>
        <v>0</v>
      </c>
      <c r="BX918" s="35" t="str">
        <f t="shared" si="1538"/>
        <v/>
      </c>
      <c r="BY918" s="265" t="b">
        <f t="shared" si="1581"/>
        <v>0</v>
      </c>
      <c r="BZ918" s="35" t="str">
        <f t="shared" si="1539"/>
        <v/>
      </c>
      <c r="CA918" s="265" t="b">
        <f t="shared" si="1582"/>
        <v>0</v>
      </c>
      <c r="CB918" s="35" t="str">
        <f t="shared" si="1540"/>
        <v/>
      </c>
      <c r="CC918" s="272" t="b">
        <f t="shared" si="1583"/>
        <v>0</v>
      </c>
      <c r="CD918" s="35" t="str">
        <f t="shared" si="1541"/>
        <v/>
      </c>
      <c r="CE918" s="13" t="b">
        <f t="shared" si="1542"/>
        <v>0</v>
      </c>
      <c r="CF918" s="35" t="str">
        <f t="shared" si="1543"/>
        <v/>
      </c>
      <c r="CG918" s="179">
        <f t="shared" si="1544"/>
        <v>0</v>
      </c>
      <c r="CH918" s="179">
        <f t="shared" si="1545"/>
        <v>0</v>
      </c>
      <c r="CI918" s="218">
        <f t="shared" si="1584"/>
        <v>0</v>
      </c>
      <c r="CJ918" s="218">
        <f t="shared" si="1585"/>
        <v>0</v>
      </c>
      <c r="CK918" s="218">
        <f t="shared" si="1586"/>
        <v>0</v>
      </c>
      <c r="CL918" s="218">
        <f t="shared" si="1587"/>
        <v>0</v>
      </c>
      <c r="CM918" s="218">
        <f t="shared" si="1588"/>
        <v>0</v>
      </c>
      <c r="CN918" s="218">
        <f t="shared" si="1589"/>
        <v>0</v>
      </c>
      <c r="CO918" s="218">
        <f t="shared" si="1590"/>
        <v>0</v>
      </c>
      <c r="CP918" s="218">
        <f t="shared" si="1591"/>
        <v>0</v>
      </c>
      <c r="CQ918" s="218">
        <f t="shared" si="1592"/>
        <v>0</v>
      </c>
      <c r="CR918" s="218">
        <f t="shared" si="1593"/>
        <v>0</v>
      </c>
      <c r="CS918" s="14">
        <f t="shared" si="1546"/>
        <v>0</v>
      </c>
      <c r="CT918" s="236">
        <f t="shared" si="1547"/>
        <v>0</v>
      </c>
      <c r="CU918" s="237">
        <f t="shared" si="1613"/>
        <v>0</v>
      </c>
      <c r="CV918" s="16">
        <f t="shared" si="1613"/>
        <v>0</v>
      </c>
      <c r="CW918" s="16">
        <f t="shared" si="1613"/>
        <v>0</v>
      </c>
      <c r="CX918" s="16">
        <f t="shared" si="1613"/>
        <v>0</v>
      </c>
      <c r="CY918" s="16">
        <f t="shared" si="1613"/>
        <v>0</v>
      </c>
      <c r="CZ918" s="16">
        <f t="shared" si="1613"/>
        <v>0</v>
      </c>
      <c r="DA918" s="16">
        <f t="shared" si="1613"/>
        <v>0</v>
      </c>
      <c r="DB918" s="16">
        <f t="shared" si="1613"/>
        <v>0</v>
      </c>
      <c r="DC918" s="16">
        <f t="shared" si="1613"/>
        <v>0</v>
      </c>
      <c r="DD918" s="238">
        <f t="shared" si="1613"/>
        <v>0</v>
      </c>
      <c r="DE918" s="232">
        <f t="shared" si="1614"/>
        <v>0</v>
      </c>
      <c r="DF918" s="132">
        <f t="shared" si="1614"/>
        <v>0</v>
      </c>
      <c r="DG918" s="132">
        <f t="shared" si="1614"/>
        <v>0</v>
      </c>
      <c r="DH918" s="132">
        <f t="shared" si="1614"/>
        <v>0</v>
      </c>
      <c r="DI918" s="132">
        <f t="shared" si="1614"/>
        <v>0</v>
      </c>
      <c r="DJ918" s="132">
        <f t="shared" si="1614"/>
        <v>0</v>
      </c>
      <c r="DK918" s="132">
        <f t="shared" si="1614"/>
        <v>0</v>
      </c>
      <c r="DL918" s="132">
        <f t="shared" si="1614"/>
        <v>0</v>
      </c>
      <c r="DM918" s="132">
        <f t="shared" si="1614"/>
        <v>0</v>
      </c>
      <c r="DN918" s="233">
        <f t="shared" si="1614"/>
        <v>0</v>
      </c>
      <c r="DO918" s="232">
        <f t="shared" si="1548"/>
        <v>0</v>
      </c>
      <c r="DP918" s="132">
        <f t="shared" si="1549"/>
        <v>0</v>
      </c>
      <c r="DQ918" s="132">
        <f t="shared" si="1550"/>
        <v>0</v>
      </c>
      <c r="DR918" s="132">
        <f t="shared" si="1551"/>
        <v>0</v>
      </c>
      <c r="DS918" s="132">
        <f t="shared" si="1552"/>
        <v>0</v>
      </c>
      <c r="DT918" s="132">
        <f t="shared" si="1553"/>
        <v>0</v>
      </c>
      <c r="DU918" s="132">
        <f t="shared" si="1554"/>
        <v>0</v>
      </c>
      <c r="DV918" s="132">
        <f t="shared" si="1555"/>
        <v>0</v>
      </c>
      <c r="DW918" s="132">
        <f t="shared" si="1556"/>
        <v>0</v>
      </c>
      <c r="DX918" s="233">
        <f t="shared" si="1557"/>
        <v>0</v>
      </c>
      <c r="DY918" s="231" t="b">
        <f t="shared" si="1594"/>
        <v>0</v>
      </c>
      <c r="DZ918" s="163"/>
      <c r="EA918" s="226" t="str">
        <f t="shared" si="1595"/>
        <v/>
      </c>
      <c r="EB918" s="178" t="str">
        <f t="shared" si="1596"/>
        <v/>
      </c>
      <c r="EC918" s="178" t="str">
        <f t="shared" si="1597"/>
        <v/>
      </c>
      <c r="ED918" s="178" t="str">
        <f t="shared" si="1598"/>
        <v/>
      </c>
      <c r="EE918" s="178" t="str">
        <f t="shared" si="1599"/>
        <v/>
      </c>
      <c r="EF918" s="178" t="str">
        <f t="shared" si="1600"/>
        <v/>
      </c>
      <c r="EG918" s="178" t="str">
        <f t="shared" si="1601"/>
        <v/>
      </c>
      <c r="EH918" s="178" t="str">
        <f t="shared" si="1602"/>
        <v/>
      </c>
      <c r="EI918" s="178" t="str">
        <f t="shared" si="1603"/>
        <v/>
      </c>
      <c r="EJ918" s="227" t="str">
        <f t="shared" si="1604"/>
        <v/>
      </c>
      <c r="EK918" s="230" t="str">
        <f t="shared" si="1558"/>
        <v/>
      </c>
      <c r="EL918" s="177" t="str">
        <f t="shared" si="1559"/>
        <v/>
      </c>
      <c r="EM918" s="177" t="str">
        <f t="shared" si="1560"/>
        <v/>
      </c>
      <c r="EN918" s="177" t="str">
        <f t="shared" si="1561"/>
        <v/>
      </c>
      <c r="EO918" s="177" t="str">
        <f t="shared" si="1562"/>
        <v/>
      </c>
      <c r="EP918" s="177" t="str">
        <f t="shared" si="1563"/>
        <v/>
      </c>
      <c r="EQ918" s="177" t="str">
        <f t="shared" si="1564"/>
        <v/>
      </c>
      <c r="ER918" s="177" t="str">
        <f t="shared" si="1565"/>
        <v/>
      </c>
      <c r="ES918" s="177" t="str">
        <f t="shared" si="1566"/>
        <v/>
      </c>
      <c r="ET918" s="177" t="str">
        <f t="shared" si="1567"/>
        <v/>
      </c>
      <c r="EU918" s="229" t="e">
        <f t="shared" si="1568"/>
        <v>#VALUE!</v>
      </c>
      <c r="EV918" s="27" t="e">
        <f t="shared" si="1569"/>
        <v>#VALUE!</v>
      </c>
      <c r="EW918" s="27" t="e">
        <f t="shared" si="1570"/>
        <v>#VALUE!</v>
      </c>
      <c r="EX918" s="28" t="e">
        <f t="shared" si="1571"/>
        <v>#VALUE!</v>
      </c>
      <c r="EY918" s="28" t="e">
        <f t="shared" si="1572"/>
        <v>#VALUE!</v>
      </c>
      <c r="EZ918" s="28" t="b">
        <f t="shared" si="1573"/>
        <v>0</v>
      </c>
      <c r="FA918" s="176" t="str">
        <f t="shared" si="1574"/>
        <v/>
      </c>
      <c r="FB918" s="27" t="e" cm="1">
        <f t="array" aca="1" ref="FB918" ca="1">TEXT(RIGHT(10-RIGHT(SUM(INDEX(1*(MID(MID(C918,1,1)*2,ROW(INDIRECT("1:"&amp;LEN(MID(C918,1,1)*2))),1)),,))+MID(C918,2,1)+
SUM(INDEX(1*(MID(MID(C918,3,1)*2,ROW(INDIRECT("1:"&amp;LEN(MID(C918,3,1)*2))),1)),,))+MID(C918,4,1)+
SUM(INDEX(1*(MID(MID(C918,5,1)*2,ROW(INDIRECT("1:"&amp;LEN(MID(C918,5,1)*2))),1)),,))+MID(C918,6,1)+
SUM(INDEX(1*(MID(MID(C918,8,1)*2,ROW(INDIRECT("1:"&amp;LEN(MID(C918,8,1)*2))),1)),,))+MID(C918,9,1)+
SUM(INDEX(1*(MID(MID(C918,10,1)*2,ROW(INDIRECT("1:"&amp;LEN(MID(C918,10,1)*2))),1)),,)),1),1),"0")</f>
        <v>#VALUE!</v>
      </c>
      <c r="FC918" s="27" t="str">
        <f t="shared" si="1575"/>
        <v/>
      </c>
      <c r="FD918" s="29" t="b">
        <f t="shared" si="1576"/>
        <v>0</v>
      </c>
      <c r="FE918" s="112" t="b">
        <f>IFERROR(MATCH(D918,'Avtal för korttidsarbete'!$G$13:$G$1012,0),TRUE)</f>
        <v>1</v>
      </c>
      <c r="FF918" s="112" t="b">
        <f t="shared" si="1605"/>
        <v>0</v>
      </c>
      <c r="FG918" s="113" t="str" cm="1">
        <f t="array" ref="FG918">IF(FE918=TRUE,"x",INDEX('Avtal för korttidsarbete'!$E$13:$E$1012,$FE918))</f>
        <v>x</v>
      </c>
      <c r="FH918" s="113" t="str" cm="1">
        <f t="array" ref="FH918">IF(FE918=TRUE,"x",INDEX('Avtal för korttidsarbete'!$F$13:$F$1012,$FE918))</f>
        <v>x</v>
      </c>
      <c r="FI918" s="112" t="b">
        <f t="shared" si="1606"/>
        <v>0</v>
      </c>
      <c r="FJ918" s="135">
        <f t="shared" si="1607"/>
        <v>44166</v>
      </c>
      <c r="FK918" s="135">
        <f t="shared" si="1608"/>
        <v>44377</v>
      </c>
      <c r="FL918" s="112" t="b">
        <f t="shared" si="1609"/>
        <v>0</v>
      </c>
      <c r="FM918" s="113">
        <f t="shared" si="1610"/>
        <v>44166</v>
      </c>
      <c r="FN918" s="135">
        <f t="shared" si="1611"/>
        <v>44377</v>
      </c>
      <c r="FO918" s="148" t="b">
        <f>IFERROR(INDEX('Avtal för korttidsarbete'!R:R,MATCH(D918,'Avtal för korttidsarbete'!$G:$G,0)),TRUE)</f>
        <v>1</v>
      </c>
      <c r="FP918" s="135" t="str">
        <f>IF(FO918,"-",INDEX('Avtal för korttidsarbete'!$D:$D,MATCH(D918,'Avtal för korttidsarbete'!$G:$G,0)))</f>
        <v>-</v>
      </c>
      <c r="FQ918" s="113" t="b">
        <f>IFERROR(G918&gt;INDEX(Uppsägningar!E:E,MATCH(C918,Uppsägningar!C:C,0)),FALSE)</f>
        <v>0</v>
      </c>
    </row>
    <row r="919" spans="1:173" x14ac:dyDescent="0.25">
      <c r="A919" s="19">
        <v>903</v>
      </c>
      <c r="B919" s="20"/>
      <c r="C919" s="183"/>
      <c r="D919" s="66"/>
      <c r="E919" s="212">
        <f>IFERROR(INDEX(Admin!$C$7:$C$10,MATCH(FP919,TblNivåValTExt,0)),0)</f>
        <v>0</v>
      </c>
      <c r="F919" s="1"/>
      <c r="G919" s="1"/>
      <c r="H919" s="78"/>
      <c r="I919" s="181"/>
      <c r="J919" s="181"/>
      <c r="K919" s="182"/>
      <c r="L919" s="182"/>
      <c r="M919" s="181"/>
      <c r="N919" s="181"/>
      <c r="O919" s="181"/>
      <c r="P919" s="182"/>
      <c r="Q919" s="182"/>
      <c r="R919" s="181"/>
      <c r="S919" s="181"/>
      <c r="T919" s="181"/>
      <c r="U919" s="182"/>
      <c r="V919" s="182"/>
      <c r="W919" s="181"/>
      <c r="X919" s="181"/>
      <c r="Y919" s="181"/>
      <c r="Z919" s="182"/>
      <c r="AA919" s="182"/>
      <c r="AB919" s="181"/>
      <c r="AC919" s="181"/>
      <c r="AD919" s="181"/>
      <c r="AE919" s="182"/>
      <c r="AF919" s="182"/>
      <c r="AG919" s="181"/>
      <c r="AH919" s="181"/>
      <c r="AI919" s="181"/>
      <c r="AJ919" s="182"/>
      <c r="AK919" s="182"/>
      <c r="AL919" s="181"/>
      <c r="AM919" s="181"/>
      <c r="AN919" s="181"/>
      <c r="AO919" s="182"/>
      <c r="AP919" s="182"/>
      <c r="AQ919" s="181"/>
      <c r="AR919" s="181"/>
      <c r="AS919" s="181"/>
      <c r="AT919" s="182"/>
      <c r="AU919" s="182"/>
      <c r="AV919" s="181"/>
      <c r="AW919" s="181"/>
      <c r="AX919" s="181"/>
      <c r="AY919" s="182"/>
      <c r="AZ919" s="182"/>
      <c r="BA919" s="181"/>
      <c r="BB919" s="181"/>
      <c r="BC919" s="181"/>
      <c r="BD919" s="182"/>
      <c r="BE919" s="182"/>
      <c r="BF919" s="181"/>
      <c r="BG919" s="180">
        <f t="shared" si="1577"/>
        <v>0</v>
      </c>
      <c r="BH919" s="116" t="str">
        <f t="shared" si="1578"/>
        <v/>
      </c>
      <c r="BI919" s="80" t="b">
        <f t="shared" si="1526"/>
        <v>0</v>
      </c>
      <c r="BJ919" s="80" t="str">
        <f t="shared" si="1527"/>
        <v/>
      </c>
      <c r="BK919" s="80" t="b">
        <f t="shared" si="1579"/>
        <v>0</v>
      </c>
      <c r="BL919" s="13" t="str">
        <f t="shared" si="1528"/>
        <v/>
      </c>
      <c r="BM919" s="13" t="b">
        <f t="shared" si="1580"/>
        <v>0</v>
      </c>
      <c r="BN919" s="35" t="str">
        <f t="shared" si="1529"/>
        <v/>
      </c>
      <c r="BO919" s="13" t="b">
        <f t="shared" si="1530"/>
        <v>0</v>
      </c>
      <c r="BP919" s="35" t="str">
        <f t="shared" si="1531"/>
        <v/>
      </c>
      <c r="BQ919" s="13" t="b">
        <f t="shared" si="1532"/>
        <v>0</v>
      </c>
      <c r="BR919" s="35" t="str">
        <f t="shared" si="1533"/>
        <v/>
      </c>
      <c r="BS919" s="35" t="b">
        <f t="shared" si="1534"/>
        <v>0</v>
      </c>
      <c r="BT919" s="35" t="str">
        <f t="shared" si="1535"/>
        <v/>
      </c>
      <c r="BU919" s="35" t="b">
        <f t="shared" si="1536"/>
        <v>0</v>
      </c>
      <c r="BV919" s="35" t="str">
        <f t="shared" si="1537"/>
        <v/>
      </c>
      <c r="BW919" s="13" t="b">
        <f t="shared" si="1612"/>
        <v>0</v>
      </c>
      <c r="BX919" s="35" t="str">
        <f t="shared" si="1538"/>
        <v/>
      </c>
      <c r="BY919" s="265" t="b">
        <f t="shared" si="1581"/>
        <v>0</v>
      </c>
      <c r="BZ919" s="35" t="str">
        <f t="shared" si="1539"/>
        <v/>
      </c>
      <c r="CA919" s="265" t="b">
        <f t="shared" si="1582"/>
        <v>0</v>
      </c>
      <c r="CB919" s="35" t="str">
        <f t="shared" si="1540"/>
        <v/>
      </c>
      <c r="CC919" s="272" t="b">
        <f t="shared" si="1583"/>
        <v>0</v>
      </c>
      <c r="CD919" s="35" t="str">
        <f t="shared" si="1541"/>
        <v/>
      </c>
      <c r="CE919" s="13" t="b">
        <f t="shared" si="1542"/>
        <v>0</v>
      </c>
      <c r="CF919" s="35" t="str">
        <f t="shared" si="1543"/>
        <v/>
      </c>
      <c r="CG919" s="179">
        <f t="shared" si="1544"/>
        <v>0</v>
      </c>
      <c r="CH919" s="179">
        <f t="shared" si="1545"/>
        <v>0</v>
      </c>
      <c r="CI919" s="218">
        <f t="shared" si="1584"/>
        <v>0</v>
      </c>
      <c r="CJ919" s="218">
        <f t="shared" si="1585"/>
        <v>0</v>
      </c>
      <c r="CK919" s="218">
        <f t="shared" si="1586"/>
        <v>0</v>
      </c>
      <c r="CL919" s="218">
        <f t="shared" si="1587"/>
        <v>0</v>
      </c>
      <c r="CM919" s="218">
        <f t="shared" si="1588"/>
        <v>0</v>
      </c>
      <c r="CN919" s="218">
        <f t="shared" si="1589"/>
        <v>0</v>
      </c>
      <c r="CO919" s="218">
        <f t="shared" si="1590"/>
        <v>0</v>
      </c>
      <c r="CP919" s="218">
        <f t="shared" si="1591"/>
        <v>0</v>
      </c>
      <c r="CQ919" s="218">
        <f t="shared" si="1592"/>
        <v>0</v>
      </c>
      <c r="CR919" s="218">
        <f t="shared" si="1593"/>
        <v>0</v>
      </c>
      <c r="CS919" s="14">
        <f t="shared" si="1546"/>
        <v>0</v>
      </c>
      <c r="CT919" s="236">
        <f t="shared" si="1547"/>
        <v>0</v>
      </c>
      <c r="CU919" s="237">
        <f t="shared" si="1613"/>
        <v>0</v>
      </c>
      <c r="CV919" s="16">
        <f t="shared" si="1613"/>
        <v>0</v>
      </c>
      <c r="CW919" s="16">
        <f t="shared" si="1613"/>
        <v>0</v>
      </c>
      <c r="CX919" s="16">
        <f t="shared" si="1613"/>
        <v>0</v>
      </c>
      <c r="CY919" s="16">
        <f t="shared" si="1613"/>
        <v>0</v>
      </c>
      <c r="CZ919" s="16">
        <f t="shared" si="1613"/>
        <v>0</v>
      </c>
      <c r="DA919" s="16">
        <f t="shared" si="1613"/>
        <v>0</v>
      </c>
      <c r="DB919" s="16">
        <f t="shared" si="1613"/>
        <v>0</v>
      </c>
      <c r="DC919" s="16">
        <f t="shared" si="1613"/>
        <v>0</v>
      </c>
      <c r="DD919" s="238">
        <f t="shared" si="1613"/>
        <v>0</v>
      </c>
      <c r="DE919" s="232">
        <f t="shared" si="1614"/>
        <v>0</v>
      </c>
      <c r="DF919" s="132">
        <f t="shared" si="1614"/>
        <v>0</v>
      </c>
      <c r="DG919" s="132">
        <f t="shared" si="1614"/>
        <v>0</v>
      </c>
      <c r="DH919" s="132">
        <f t="shared" si="1614"/>
        <v>0</v>
      </c>
      <c r="DI919" s="132">
        <f t="shared" si="1614"/>
        <v>0</v>
      </c>
      <c r="DJ919" s="132">
        <f t="shared" si="1614"/>
        <v>0</v>
      </c>
      <c r="DK919" s="132">
        <f t="shared" si="1614"/>
        <v>0</v>
      </c>
      <c r="DL919" s="132">
        <f t="shared" si="1614"/>
        <v>0</v>
      </c>
      <c r="DM919" s="132">
        <f t="shared" si="1614"/>
        <v>0</v>
      </c>
      <c r="DN919" s="233">
        <f t="shared" si="1614"/>
        <v>0</v>
      </c>
      <c r="DO919" s="232">
        <f t="shared" si="1548"/>
        <v>0</v>
      </c>
      <c r="DP919" s="132">
        <f t="shared" si="1549"/>
        <v>0</v>
      </c>
      <c r="DQ919" s="132">
        <f t="shared" si="1550"/>
        <v>0</v>
      </c>
      <c r="DR919" s="132">
        <f t="shared" si="1551"/>
        <v>0</v>
      </c>
      <c r="DS919" s="132">
        <f t="shared" si="1552"/>
        <v>0</v>
      </c>
      <c r="DT919" s="132">
        <f t="shared" si="1553"/>
        <v>0</v>
      </c>
      <c r="DU919" s="132">
        <f t="shared" si="1554"/>
        <v>0</v>
      </c>
      <c r="DV919" s="132">
        <f t="shared" si="1555"/>
        <v>0</v>
      </c>
      <c r="DW919" s="132">
        <f t="shared" si="1556"/>
        <v>0</v>
      </c>
      <c r="DX919" s="233">
        <f t="shared" si="1557"/>
        <v>0</v>
      </c>
      <c r="DY919" s="231" t="b">
        <f t="shared" si="1594"/>
        <v>0</v>
      </c>
      <c r="DZ919" s="163"/>
      <c r="EA919" s="226" t="str">
        <f t="shared" si="1595"/>
        <v/>
      </c>
      <c r="EB919" s="178" t="str">
        <f t="shared" si="1596"/>
        <v/>
      </c>
      <c r="EC919" s="178" t="str">
        <f t="shared" si="1597"/>
        <v/>
      </c>
      <c r="ED919" s="178" t="str">
        <f t="shared" si="1598"/>
        <v/>
      </c>
      <c r="EE919" s="178" t="str">
        <f t="shared" si="1599"/>
        <v/>
      </c>
      <c r="EF919" s="178" t="str">
        <f t="shared" si="1600"/>
        <v/>
      </c>
      <c r="EG919" s="178" t="str">
        <f t="shared" si="1601"/>
        <v/>
      </c>
      <c r="EH919" s="178" t="str">
        <f t="shared" si="1602"/>
        <v/>
      </c>
      <c r="EI919" s="178" t="str">
        <f t="shared" si="1603"/>
        <v/>
      </c>
      <c r="EJ919" s="227" t="str">
        <f t="shared" si="1604"/>
        <v/>
      </c>
      <c r="EK919" s="230" t="str">
        <f t="shared" si="1558"/>
        <v/>
      </c>
      <c r="EL919" s="177" t="str">
        <f t="shared" si="1559"/>
        <v/>
      </c>
      <c r="EM919" s="177" t="str">
        <f t="shared" si="1560"/>
        <v/>
      </c>
      <c r="EN919" s="177" t="str">
        <f t="shared" si="1561"/>
        <v/>
      </c>
      <c r="EO919" s="177" t="str">
        <f t="shared" si="1562"/>
        <v/>
      </c>
      <c r="EP919" s="177" t="str">
        <f t="shared" si="1563"/>
        <v/>
      </c>
      <c r="EQ919" s="177" t="str">
        <f t="shared" si="1564"/>
        <v/>
      </c>
      <c r="ER919" s="177" t="str">
        <f t="shared" si="1565"/>
        <v/>
      </c>
      <c r="ES919" s="177" t="str">
        <f t="shared" si="1566"/>
        <v/>
      </c>
      <c r="ET919" s="177" t="str">
        <f t="shared" si="1567"/>
        <v/>
      </c>
      <c r="EU919" s="229" t="e">
        <f t="shared" si="1568"/>
        <v>#VALUE!</v>
      </c>
      <c r="EV919" s="27" t="e">
        <f t="shared" si="1569"/>
        <v>#VALUE!</v>
      </c>
      <c r="EW919" s="27" t="e">
        <f t="shared" si="1570"/>
        <v>#VALUE!</v>
      </c>
      <c r="EX919" s="28" t="e">
        <f t="shared" si="1571"/>
        <v>#VALUE!</v>
      </c>
      <c r="EY919" s="28" t="e">
        <f t="shared" si="1572"/>
        <v>#VALUE!</v>
      </c>
      <c r="EZ919" s="28" t="b">
        <f t="shared" si="1573"/>
        <v>0</v>
      </c>
      <c r="FA919" s="176" t="str">
        <f t="shared" si="1574"/>
        <v/>
      </c>
      <c r="FB919" s="27" t="e" cm="1">
        <f t="array" aca="1" ref="FB919" ca="1">TEXT(RIGHT(10-RIGHT(SUM(INDEX(1*(MID(MID(C919,1,1)*2,ROW(INDIRECT("1:"&amp;LEN(MID(C919,1,1)*2))),1)),,))+MID(C919,2,1)+
SUM(INDEX(1*(MID(MID(C919,3,1)*2,ROW(INDIRECT("1:"&amp;LEN(MID(C919,3,1)*2))),1)),,))+MID(C919,4,1)+
SUM(INDEX(1*(MID(MID(C919,5,1)*2,ROW(INDIRECT("1:"&amp;LEN(MID(C919,5,1)*2))),1)),,))+MID(C919,6,1)+
SUM(INDEX(1*(MID(MID(C919,8,1)*2,ROW(INDIRECT("1:"&amp;LEN(MID(C919,8,1)*2))),1)),,))+MID(C919,9,1)+
SUM(INDEX(1*(MID(MID(C919,10,1)*2,ROW(INDIRECT("1:"&amp;LEN(MID(C919,10,1)*2))),1)),,)),1),1),"0")</f>
        <v>#VALUE!</v>
      </c>
      <c r="FC919" s="27" t="str">
        <f t="shared" si="1575"/>
        <v/>
      </c>
      <c r="FD919" s="29" t="b">
        <f t="shared" si="1576"/>
        <v>0</v>
      </c>
      <c r="FE919" s="112" t="b">
        <f>IFERROR(MATCH(D919,'Avtal för korttidsarbete'!$G$13:$G$1012,0),TRUE)</f>
        <v>1</v>
      </c>
      <c r="FF919" s="112" t="b">
        <f t="shared" si="1605"/>
        <v>0</v>
      </c>
      <c r="FG919" s="113" t="str" cm="1">
        <f t="array" ref="FG919">IF(FE919=TRUE,"x",INDEX('Avtal för korttidsarbete'!$E$13:$E$1012,$FE919))</f>
        <v>x</v>
      </c>
      <c r="FH919" s="113" t="str" cm="1">
        <f t="array" ref="FH919">IF(FE919=TRUE,"x",INDEX('Avtal för korttidsarbete'!$F$13:$F$1012,$FE919))</f>
        <v>x</v>
      </c>
      <c r="FI919" s="112" t="b">
        <f t="shared" si="1606"/>
        <v>0</v>
      </c>
      <c r="FJ919" s="135">
        <f t="shared" si="1607"/>
        <v>44166</v>
      </c>
      <c r="FK919" s="135">
        <f t="shared" si="1608"/>
        <v>44377</v>
      </c>
      <c r="FL919" s="112" t="b">
        <f t="shared" si="1609"/>
        <v>0</v>
      </c>
      <c r="FM919" s="113">
        <f t="shared" si="1610"/>
        <v>44166</v>
      </c>
      <c r="FN919" s="135">
        <f t="shared" si="1611"/>
        <v>44377</v>
      </c>
      <c r="FO919" s="148" t="b">
        <f>IFERROR(INDEX('Avtal för korttidsarbete'!R:R,MATCH(D919,'Avtal för korttidsarbete'!$G:$G,0)),TRUE)</f>
        <v>1</v>
      </c>
      <c r="FP919" s="135" t="str">
        <f>IF(FO919,"-",INDEX('Avtal för korttidsarbete'!$D:$D,MATCH(D919,'Avtal för korttidsarbete'!$G:$G,0)))</f>
        <v>-</v>
      </c>
      <c r="FQ919" s="113" t="b">
        <f>IFERROR(G919&gt;INDEX(Uppsägningar!E:E,MATCH(C919,Uppsägningar!C:C,0)),FALSE)</f>
        <v>0</v>
      </c>
    </row>
    <row r="920" spans="1:173" x14ac:dyDescent="0.25">
      <c r="A920" s="19">
        <v>904</v>
      </c>
      <c r="B920" s="20"/>
      <c r="C920" s="183"/>
      <c r="D920" s="66"/>
      <c r="E920" s="212">
        <f>IFERROR(INDEX(Admin!$C$7:$C$10,MATCH(FP920,TblNivåValTExt,0)),0)</f>
        <v>0</v>
      </c>
      <c r="F920" s="1"/>
      <c r="G920" s="1"/>
      <c r="H920" s="78"/>
      <c r="I920" s="181"/>
      <c r="J920" s="181"/>
      <c r="K920" s="182"/>
      <c r="L920" s="182"/>
      <c r="M920" s="181"/>
      <c r="N920" s="181"/>
      <c r="O920" s="181"/>
      <c r="P920" s="182"/>
      <c r="Q920" s="182"/>
      <c r="R920" s="181"/>
      <c r="S920" s="181"/>
      <c r="T920" s="181"/>
      <c r="U920" s="182"/>
      <c r="V920" s="182"/>
      <c r="W920" s="181"/>
      <c r="X920" s="181"/>
      <c r="Y920" s="181"/>
      <c r="Z920" s="182"/>
      <c r="AA920" s="182"/>
      <c r="AB920" s="181"/>
      <c r="AC920" s="181"/>
      <c r="AD920" s="181"/>
      <c r="AE920" s="182"/>
      <c r="AF920" s="182"/>
      <c r="AG920" s="181"/>
      <c r="AH920" s="181"/>
      <c r="AI920" s="181"/>
      <c r="AJ920" s="182"/>
      <c r="AK920" s="182"/>
      <c r="AL920" s="181"/>
      <c r="AM920" s="181"/>
      <c r="AN920" s="181"/>
      <c r="AO920" s="182"/>
      <c r="AP920" s="182"/>
      <c r="AQ920" s="181"/>
      <c r="AR920" s="181"/>
      <c r="AS920" s="181"/>
      <c r="AT920" s="182"/>
      <c r="AU920" s="182"/>
      <c r="AV920" s="181"/>
      <c r="AW920" s="181"/>
      <c r="AX920" s="181"/>
      <c r="AY920" s="182"/>
      <c r="AZ920" s="182"/>
      <c r="BA920" s="181"/>
      <c r="BB920" s="181"/>
      <c r="BC920" s="181"/>
      <c r="BD920" s="182"/>
      <c r="BE920" s="182"/>
      <c r="BF920" s="181"/>
      <c r="BG920" s="180">
        <f t="shared" si="1577"/>
        <v>0</v>
      </c>
      <c r="BH920" s="116" t="str">
        <f t="shared" si="1578"/>
        <v/>
      </c>
      <c r="BI920" s="80" t="b">
        <f t="shared" si="1526"/>
        <v>0</v>
      </c>
      <c r="BJ920" s="80" t="str">
        <f t="shared" si="1527"/>
        <v/>
      </c>
      <c r="BK920" s="80" t="b">
        <f t="shared" si="1579"/>
        <v>0</v>
      </c>
      <c r="BL920" s="13" t="str">
        <f t="shared" si="1528"/>
        <v/>
      </c>
      <c r="BM920" s="13" t="b">
        <f t="shared" si="1580"/>
        <v>0</v>
      </c>
      <c r="BN920" s="35" t="str">
        <f t="shared" si="1529"/>
        <v/>
      </c>
      <c r="BO920" s="13" t="b">
        <f t="shared" si="1530"/>
        <v>0</v>
      </c>
      <c r="BP920" s="35" t="str">
        <f t="shared" si="1531"/>
        <v/>
      </c>
      <c r="BQ920" s="13" t="b">
        <f t="shared" si="1532"/>
        <v>0</v>
      </c>
      <c r="BR920" s="35" t="str">
        <f t="shared" si="1533"/>
        <v/>
      </c>
      <c r="BS920" s="35" t="b">
        <f t="shared" si="1534"/>
        <v>0</v>
      </c>
      <c r="BT920" s="35" t="str">
        <f t="shared" si="1535"/>
        <v/>
      </c>
      <c r="BU920" s="35" t="b">
        <f t="shared" si="1536"/>
        <v>0</v>
      </c>
      <c r="BV920" s="35" t="str">
        <f t="shared" si="1537"/>
        <v/>
      </c>
      <c r="BW920" s="13" t="b">
        <f t="shared" si="1612"/>
        <v>0</v>
      </c>
      <c r="BX920" s="35" t="str">
        <f t="shared" si="1538"/>
        <v/>
      </c>
      <c r="BY920" s="265" t="b">
        <f t="shared" si="1581"/>
        <v>0</v>
      </c>
      <c r="BZ920" s="35" t="str">
        <f t="shared" si="1539"/>
        <v/>
      </c>
      <c r="CA920" s="265" t="b">
        <f t="shared" si="1582"/>
        <v>0</v>
      </c>
      <c r="CB920" s="35" t="str">
        <f t="shared" si="1540"/>
        <v/>
      </c>
      <c r="CC920" s="272" t="b">
        <f t="shared" si="1583"/>
        <v>0</v>
      </c>
      <c r="CD920" s="35" t="str">
        <f t="shared" si="1541"/>
        <v/>
      </c>
      <c r="CE920" s="13" t="b">
        <f t="shared" si="1542"/>
        <v>0</v>
      </c>
      <c r="CF920" s="35" t="str">
        <f t="shared" si="1543"/>
        <v/>
      </c>
      <c r="CG920" s="179">
        <f t="shared" si="1544"/>
        <v>0</v>
      </c>
      <c r="CH920" s="179">
        <f t="shared" si="1545"/>
        <v>0</v>
      </c>
      <c r="CI920" s="218">
        <f t="shared" si="1584"/>
        <v>0</v>
      </c>
      <c r="CJ920" s="218">
        <f t="shared" si="1585"/>
        <v>0</v>
      </c>
      <c r="CK920" s="218">
        <f t="shared" si="1586"/>
        <v>0</v>
      </c>
      <c r="CL920" s="218">
        <f t="shared" si="1587"/>
        <v>0</v>
      </c>
      <c r="CM920" s="218">
        <f t="shared" si="1588"/>
        <v>0</v>
      </c>
      <c r="CN920" s="218">
        <f t="shared" si="1589"/>
        <v>0</v>
      </c>
      <c r="CO920" s="218">
        <f t="shared" si="1590"/>
        <v>0</v>
      </c>
      <c r="CP920" s="218">
        <f t="shared" si="1591"/>
        <v>0</v>
      </c>
      <c r="CQ920" s="218">
        <f t="shared" si="1592"/>
        <v>0</v>
      </c>
      <c r="CR920" s="218">
        <f t="shared" si="1593"/>
        <v>0</v>
      </c>
      <c r="CS920" s="14">
        <f t="shared" si="1546"/>
        <v>0</v>
      </c>
      <c r="CT920" s="236">
        <f t="shared" si="1547"/>
        <v>0</v>
      </c>
      <c r="CU920" s="237">
        <f t="shared" si="1613"/>
        <v>0</v>
      </c>
      <c r="CV920" s="16">
        <f t="shared" si="1613"/>
        <v>0</v>
      </c>
      <c r="CW920" s="16">
        <f t="shared" si="1613"/>
        <v>0</v>
      </c>
      <c r="CX920" s="16">
        <f t="shared" si="1613"/>
        <v>0</v>
      </c>
      <c r="CY920" s="16">
        <f t="shared" si="1613"/>
        <v>0</v>
      </c>
      <c r="CZ920" s="16">
        <f t="shared" si="1613"/>
        <v>0</v>
      </c>
      <c r="DA920" s="16">
        <f t="shared" si="1613"/>
        <v>0</v>
      </c>
      <c r="DB920" s="16">
        <f t="shared" si="1613"/>
        <v>0</v>
      </c>
      <c r="DC920" s="16">
        <f t="shared" si="1613"/>
        <v>0</v>
      </c>
      <c r="DD920" s="238">
        <f t="shared" si="1613"/>
        <v>0</v>
      </c>
      <c r="DE920" s="232">
        <f t="shared" si="1614"/>
        <v>0</v>
      </c>
      <c r="DF920" s="132">
        <f t="shared" si="1614"/>
        <v>0</v>
      </c>
      <c r="DG920" s="132">
        <f t="shared" si="1614"/>
        <v>0</v>
      </c>
      <c r="DH920" s="132">
        <f t="shared" si="1614"/>
        <v>0</v>
      </c>
      <c r="DI920" s="132">
        <f t="shared" si="1614"/>
        <v>0</v>
      </c>
      <c r="DJ920" s="132">
        <f t="shared" si="1614"/>
        <v>0</v>
      </c>
      <c r="DK920" s="132">
        <f t="shared" si="1614"/>
        <v>0</v>
      </c>
      <c r="DL920" s="132">
        <f t="shared" si="1614"/>
        <v>0</v>
      </c>
      <c r="DM920" s="132">
        <f t="shared" si="1614"/>
        <v>0</v>
      </c>
      <c r="DN920" s="233">
        <f t="shared" si="1614"/>
        <v>0</v>
      </c>
      <c r="DO920" s="232">
        <f t="shared" si="1548"/>
        <v>0</v>
      </c>
      <c r="DP920" s="132">
        <f t="shared" si="1549"/>
        <v>0</v>
      </c>
      <c r="DQ920" s="132">
        <f t="shared" si="1550"/>
        <v>0</v>
      </c>
      <c r="DR920" s="132">
        <f t="shared" si="1551"/>
        <v>0</v>
      </c>
      <c r="DS920" s="132">
        <f t="shared" si="1552"/>
        <v>0</v>
      </c>
      <c r="DT920" s="132">
        <f t="shared" si="1553"/>
        <v>0</v>
      </c>
      <c r="DU920" s="132">
        <f t="shared" si="1554"/>
        <v>0</v>
      </c>
      <c r="DV920" s="132">
        <f t="shared" si="1555"/>
        <v>0</v>
      </c>
      <c r="DW920" s="132">
        <f t="shared" si="1556"/>
        <v>0</v>
      </c>
      <c r="DX920" s="233">
        <f t="shared" si="1557"/>
        <v>0</v>
      </c>
      <c r="DY920" s="231" t="b">
        <f t="shared" si="1594"/>
        <v>0</v>
      </c>
      <c r="DZ920" s="163"/>
      <c r="EA920" s="226" t="str">
        <f t="shared" si="1595"/>
        <v/>
      </c>
      <c r="EB920" s="178" t="str">
        <f t="shared" si="1596"/>
        <v/>
      </c>
      <c r="EC920" s="178" t="str">
        <f t="shared" si="1597"/>
        <v/>
      </c>
      <c r="ED920" s="178" t="str">
        <f t="shared" si="1598"/>
        <v/>
      </c>
      <c r="EE920" s="178" t="str">
        <f t="shared" si="1599"/>
        <v/>
      </c>
      <c r="EF920" s="178" t="str">
        <f t="shared" si="1600"/>
        <v/>
      </c>
      <c r="EG920" s="178" t="str">
        <f t="shared" si="1601"/>
        <v/>
      </c>
      <c r="EH920" s="178" t="str">
        <f t="shared" si="1602"/>
        <v/>
      </c>
      <c r="EI920" s="178" t="str">
        <f t="shared" si="1603"/>
        <v/>
      </c>
      <c r="EJ920" s="227" t="str">
        <f t="shared" si="1604"/>
        <v/>
      </c>
      <c r="EK920" s="230" t="str">
        <f t="shared" si="1558"/>
        <v/>
      </c>
      <c r="EL920" s="177" t="str">
        <f t="shared" si="1559"/>
        <v/>
      </c>
      <c r="EM920" s="177" t="str">
        <f t="shared" si="1560"/>
        <v/>
      </c>
      <c r="EN920" s="177" t="str">
        <f t="shared" si="1561"/>
        <v/>
      </c>
      <c r="EO920" s="177" t="str">
        <f t="shared" si="1562"/>
        <v/>
      </c>
      <c r="EP920" s="177" t="str">
        <f t="shared" si="1563"/>
        <v/>
      </c>
      <c r="EQ920" s="177" t="str">
        <f t="shared" si="1564"/>
        <v/>
      </c>
      <c r="ER920" s="177" t="str">
        <f t="shared" si="1565"/>
        <v/>
      </c>
      <c r="ES920" s="177" t="str">
        <f t="shared" si="1566"/>
        <v/>
      </c>
      <c r="ET920" s="177" t="str">
        <f t="shared" si="1567"/>
        <v/>
      </c>
      <c r="EU920" s="229" t="e">
        <f t="shared" si="1568"/>
        <v>#VALUE!</v>
      </c>
      <c r="EV920" s="27" t="e">
        <f t="shared" si="1569"/>
        <v>#VALUE!</v>
      </c>
      <c r="EW920" s="27" t="e">
        <f t="shared" si="1570"/>
        <v>#VALUE!</v>
      </c>
      <c r="EX920" s="28" t="e">
        <f t="shared" si="1571"/>
        <v>#VALUE!</v>
      </c>
      <c r="EY920" s="28" t="e">
        <f t="shared" si="1572"/>
        <v>#VALUE!</v>
      </c>
      <c r="EZ920" s="28" t="b">
        <f t="shared" si="1573"/>
        <v>0</v>
      </c>
      <c r="FA920" s="176" t="str">
        <f t="shared" si="1574"/>
        <v/>
      </c>
      <c r="FB920" s="27" t="e" cm="1">
        <f t="array" aca="1" ref="FB920" ca="1">TEXT(RIGHT(10-RIGHT(SUM(INDEX(1*(MID(MID(C920,1,1)*2,ROW(INDIRECT("1:"&amp;LEN(MID(C920,1,1)*2))),1)),,))+MID(C920,2,1)+
SUM(INDEX(1*(MID(MID(C920,3,1)*2,ROW(INDIRECT("1:"&amp;LEN(MID(C920,3,1)*2))),1)),,))+MID(C920,4,1)+
SUM(INDEX(1*(MID(MID(C920,5,1)*2,ROW(INDIRECT("1:"&amp;LEN(MID(C920,5,1)*2))),1)),,))+MID(C920,6,1)+
SUM(INDEX(1*(MID(MID(C920,8,1)*2,ROW(INDIRECT("1:"&amp;LEN(MID(C920,8,1)*2))),1)),,))+MID(C920,9,1)+
SUM(INDEX(1*(MID(MID(C920,10,1)*2,ROW(INDIRECT("1:"&amp;LEN(MID(C920,10,1)*2))),1)),,)),1),1),"0")</f>
        <v>#VALUE!</v>
      </c>
      <c r="FC920" s="27" t="str">
        <f t="shared" si="1575"/>
        <v/>
      </c>
      <c r="FD920" s="29" t="b">
        <f t="shared" si="1576"/>
        <v>0</v>
      </c>
      <c r="FE920" s="112" t="b">
        <f>IFERROR(MATCH(D920,'Avtal för korttidsarbete'!$G$13:$G$1012,0),TRUE)</f>
        <v>1</v>
      </c>
      <c r="FF920" s="112" t="b">
        <f t="shared" si="1605"/>
        <v>0</v>
      </c>
      <c r="FG920" s="113" t="str" cm="1">
        <f t="array" ref="FG920">IF(FE920=TRUE,"x",INDEX('Avtal för korttidsarbete'!$E$13:$E$1012,$FE920))</f>
        <v>x</v>
      </c>
      <c r="FH920" s="113" t="str" cm="1">
        <f t="array" ref="FH920">IF(FE920=TRUE,"x",INDEX('Avtal för korttidsarbete'!$F$13:$F$1012,$FE920))</f>
        <v>x</v>
      </c>
      <c r="FI920" s="112" t="b">
        <f t="shared" si="1606"/>
        <v>0</v>
      </c>
      <c r="FJ920" s="135">
        <f t="shared" si="1607"/>
        <v>44166</v>
      </c>
      <c r="FK920" s="135">
        <f t="shared" si="1608"/>
        <v>44377</v>
      </c>
      <c r="FL920" s="112" t="b">
        <f t="shared" si="1609"/>
        <v>0</v>
      </c>
      <c r="FM920" s="113">
        <f t="shared" si="1610"/>
        <v>44166</v>
      </c>
      <c r="FN920" s="135">
        <f t="shared" si="1611"/>
        <v>44377</v>
      </c>
      <c r="FO920" s="148" t="b">
        <f>IFERROR(INDEX('Avtal för korttidsarbete'!R:R,MATCH(D920,'Avtal för korttidsarbete'!$G:$G,0)),TRUE)</f>
        <v>1</v>
      </c>
      <c r="FP920" s="135" t="str">
        <f>IF(FO920,"-",INDEX('Avtal för korttidsarbete'!$D:$D,MATCH(D920,'Avtal för korttidsarbete'!$G:$G,0)))</f>
        <v>-</v>
      </c>
      <c r="FQ920" s="113" t="b">
        <f>IFERROR(G920&gt;INDEX(Uppsägningar!E:E,MATCH(C920,Uppsägningar!C:C,0)),FALSE)</f>
        <v>0</v>
      </c>
    </row>
    <row r="921" spans="1:173" x14ac:dyDescent="0.25">
      <c r="A921" s="19">
        <v>905</v>
      </c>
      <c r="B921" s="20"/>
      <c r="C921" s="183"/>
      <c r="D921" s="66"/>
      <c r="E921" s="212">
        <f>IFERROR(INDEX(Admin!$C$7:$C$10,MATCH(FP921,TblNivåValTExt,0)),0)</f>
        <v>0</v>
      </c>
      <c r="F921" s="1"/>
      <c r="G921" s="1"/>
      <c r="H921" s="78"/>
      <c r="I921" s="181"/>
      <c r="J921" s="181"/>
      <c r="K921" s="182"/>
      <c r="L921" s="182"/>
      <c r="M921" s="181"/>
      <c r="N921" s="181"/>
      <c r="O921" s="181"/>
      <c r="P921" s="182"/>
      <c r="Q921" s="182"/>
      <c r="R921" s="181"/>
      <c r="S921" s="181"/>
      <c r="T921" s="181"/>
      <c r="U921" s="182"/>
      <c r="V921" s="182"/>
      <c r="W921" s="181"/>
      <c r="X921" s="181"/>
      <c r="Y921" s="181"/>
      <c r="Z921" s="182"/>
      <c r="AA921" s="182"/>
      <c r="AB921" s="181"/>
      <c r="AC921" s="181"/>
      <c r="AD921" s="181"/>
      <c r="AE921" s="182"/>
      <c r="AF921" s="182"/>
      <c r="AG921" s="181"/>
      <c r="AH921" s="181"/>
      <c r="AI921" s="181"/>
      <c r="AJ921" s="182"/>
      <c r="AK921" s="182"/>
      <c r="AL921" s="181"/>
      <c r="AM921" s="181"/>
      <c r="AN921" s="181"/>
      <c r="AO921" s="182"/>
      <c r="AP921" s="182"/>
      <c r="AQ921" s="181"/>
      <c r="AR921" s="181"/>
      <c r="AS921" s="181"/>
      <c r="AT921" s="182"/>
      <c r="AU921" s="182"/>
      <c r="AV921" s="181"/>
      <c r="AW921" s="181"/>
      <c r="AX921" s="181"/>
      <c r="AY921" s="182"/>
      <c r="AZ921" s="182"/>
      <c r="BA921" s="181"/>
      <c r="BB921" s="181"/>
      <c r="BC921" s="181"/>
      <c r="BD921" s="182"/>
      <c r="BE921" s="182"/>
      <c r="BF921" s="181"/>
      <c r="BG921" s="180">
        <f t="shared" si="1577"/>
        <v>0</v>
      </c>
      <c r="BH921" s="116" t="str">
        <f t="shared" si="1578"/>
        <v/>
      </c>
      <c r="BI921" s="80" t="b">
        <f t="shared" si="1526"/>
        <v>0</v>
      </c>
      <c r="BJ921" s="80" t="str">
        <f t="shared" si="1527"/>
        <v/>
      </c>
      <c r="BK921" s="80" t="b">
        <f t="shared" si="1579"/>
        <v>0</v>
      </c>
      <c r="BL921" s="13" t="str">
        <f t="shared" si="1528"/>
        <v/>
      </c>
      <c r="BM921" s="13" t="b">
        <f t="shared" si="1580"/>
        <v>0</v>
      </c>
      <c r="BN921" s="35" t="str">
        <f t="shared" si="1529"/>
        <v/>
      </c>
      <c r="BO921" s="13" t="b">
        <f t="shared" si="1530"/>
        <v>0</v>
      </c>
      <c r="BP921" s="35" t="str">
        <f t="shared" si="1531"/>
        <v/>
      </c>
      <c r="BQ921" s="13" t="b">
        <f t="shared" si="1532"/>
        <v>0</v>
      </c>
      <c r="BR921" s="35" t="str">
        <f t="shared" si="1533"/>
        <v/>
      </c>
      <c r="BS921" s="35" t="b">
        <f t="shared" si="1534"/>
        <v>0</v>
      </c>
      <c r="BT921" s="35" t="str">
        <f t="shared" si="1535"/>
        <v/>
      </c>
      <c r="BU921" s="35" t="b">
        <f t="shared" si="1536"/>
        <v>0</v>
      </c>
      <c r="BV921" s="35" t="str">
        <f t="shared" si="1537"/>
        <v/>
      </c>
      <c r="BW921" s="13" t="b">
        <f t="shared" si="1612"/>
        <v>0</v>
      </c>
      <c r="BX921" s="35" t="str">
        <f t="shared" si="1538"/>
        <v/>
      </c>
      <c r="BY921" s="265" t="b">
        <f t="shared" si="1581"/>
        <v>0</v>
      </c>
      <c r="BZ921" s="35" t="str">
        <f t="shared" si="1539"/>
        <v/>
      </c>
      <c r="CA921" s="265" t="b">
        <f t="shared" si="1582"/>
        <v>0</v>
      </c>
      <c r="CB921" s="35" t="str">
        <f t="shared" si="1540"/>
        <v/>
      </c>
      <c r="CC921" s="272" t="b">
        <f t="shared" si="1583"/>
        <v>0</v>
      </c>
      <c r="CD921" s="35" t="str">
        <f t="shared" si="1541"/>
        <v/>
      </c>
      <c r="CE921" s="13" t="b">
        <f t="shared" si="1542"/>
        <v>0</v>
      </c>
      <c r="CF921" s="35" t="str">
        <f t="shared" si="1543"/>
        <v/>
      </c>
      <c r="CG921" s="179">
        <f t="shared" si="1544"/>
        <v>0</v>
      </c>
      <c r="CH921" s="179">
        <f t="shared" si="1545"/>
        <v>0</v>
      </c>
      <c r="CI921" s="218">
        <f t="shared" si="1584"/>
        <v>0</v>
      </c>
      <c r="CJ921" s="218">
        <f t="shared" si="1585"/>
        <v>0</v>
      </c>
      <c r="CK921" s="218">
        <f t="shared" si="1586"/>
        <v>0</v>
      </c>
      <c r="CL921" s="218">
        <f t="shared" si="1587"/>
        <v>0</v>
      </c>
      <c r="CM921" s="218">
        <f t="shared" si="1588"/>
        <v>0</v>
      </c>
      <c r="CN921" s="218">
        <f t="shared" si="1589"/>
        <v>0</v>
      </c>
      <c r="CO921" s="218">
        <f t="shared" si="1590"/>
        <v>0</v>
      </c>
      <c r="CP921" s="218">
        <f t="shared" si="1591"/>
        <v>0</v>
      </c>
      <c r="CQ921" s="218">
        <f t="shared" si="1592"/>
        <v>0</v>
      </c>
      <c r="CR921" s="218">
        <f t="shared" si="1593"/>
        <v>0</v>
      </c>
      <c r="CS921" s="14">
        <f t="shared" si="1546"/>
        <v>0</v>
      </c>
      <c r="CT921" s="236">
        <f t="shared" si="1547"/>
        <v>0</v>
      </c>
      <c r="CU921" s="237">
        <f t="shared" si="1613"/>
        <v>0</v>
      </c>
      <c r="CV921" s="16">
        <f t="shared" si="1613"/>
        <v>0</v>
      </c>
      <c r="CW921" s="16">
        <f t="shared" si="1613"/>
        <v>0</v>
      </c>
      <c r="CX921" s="16">
        <f t="shared" si="1613"/>
        <v>0</v>
      </c>
      <c r="CY921" s="16">
        <f t="shared" si="1613"/>
        <v>0</v>
      </c>
      <c r="CZ921" s="16">
        <f t="shared" si="1613"/>
        <v>0</v>
      </c>
      <c r="DA921" s="16">
        <f t="shared" si="1613"/>
        <v>0</v>
      </c>
      <c r="DB921" s="16">
        <f t="shared" si="1613"/>
        <v>0</v>
      </c>
      <c r="DC921" s="16">
        <f t="shared" si="1613"/>
        <v>0</v>
      </c>
      <c r="DD921" s="238">
        <f t="shared" si="1613"/>
        <v>0</v>
      </c>
      <c r="DE921" s="232">
        <f t="shared" si="1614"/>
        <v>0</v>
      </c>
      <c r="DF921" s="132">
        <f t="shared" si="1614"/>
        <v>0</v>
      </c>
      <c r="DG921" s="132">
        <f t="shared" si="1614"/>
        <v>0</v>
      </c>
      <c r="DH921" s="132">
        <f t="shared" si="1614"/>
        <v>0</v>
      </c>
      <c r="DI921" s="132">
        <f t="shared" si="1614"/>
        <v>0</v>
      </c>
      <c r="DJ921" s="132">
        <f t="shared" si="1614"/>
        <v>0</v>
      </c>
      <c r="DK921" s="132">
        <f t="shared" si="1614"/>
        <v>0</v>
      </c>
      <c r="DL921" s="132">
        <f t="shared" si="1614"/>
        <v>0</v>
      </c>
      <c r="DM921" s="132">
        <f t="shared" si="1614"/>
        <v>0</v>
      </c>
      <c r="DN921" s="233">
        <f t="shared" si="1614"/>
        <v>0</v>
      </c>
      <c r="DO921" s="232">
        <f t="shared" si="1548"/>
        <v>0</v>
      </c>
      <c r="DP921" s="132">
        <f t="shared" si="1549"/>
        <v>0</v>
      </c>
      <c r="DQ921" s="132">
        <f t="shared" si="1550"/>
        <v>0</v>
      </c>
      <c r="DR921" s="132">
        <f t="shared" si="1551"/>
        <v>0</v>
      </c>
      <c r="DS921" s="132">
        <f t="shared" si="1552"/>
        <v>0</v>
      </c>
      <c r="DT921" s="132">
        <f t="shared" si="1553"/>
        <v>0</v>
      </c>
      <c r="DU921" s="132">
        <f t="shared" si="1554"/>
        <v>0</v>
      </c>
      <c r="DV921" s="132">
        <f t="shared" si="1555"/>
        <v>0</v>
      </c>
      <c r="DW921" s="132">
        <f t="shared" si="1556"/>
        <v>0</v>
      </c>
      <c r="DX921" s="233">
        <f t="shared" si="1557"/>
        <v>0</v>
      </c>
      <c r="DY921" s="231" t="b">
        <f t="shared" si="1594"/>
        <v>0</v>
      </c>
      <c r="DZ921" s="163"/>
      <c r="EA921" s="226" t="str">
        <f t="shared" si="1595"/>
        <v/>
      </c>
      <c r="EB921" s="178" t="str">
        <f t="shared" si="1596"/>
        <v/>
      </c>
      <c r="EC921" s="178" t="str">
        <f t="shared" si="1597"/>
        <v/>
      </c>
      <c r="ED921" s="178" t="str">
        <f t="shared" si="1598"/>
        <v/>
      </c>
      <c r="EE921" s="178" t="str">
        <f t="shared" si="1599"/>
        <v/>
      </c>
      <c r="EF921" s="178" t="str">
        <f t="shared" si="1600"/>
        <v/>
      </c>
      <c r="EG921" s="178" t="str">
        <f t="shared" si="1601"/>
        <v/>
      </c>
      <c r="EH921" s="178" t="str">
        <f t="shared" si="1602"/>
        <v/>
      </c>
      <c r="EI921" s="178" t="str">
        <f t="shared" si="1603"/>
        <v/>
      </c>
      <c r="EJ921" s="227" t="str">
        <f t="shared" si="1604"/>
        <v/>
      </c>
      <c r="EK921" s="230" t="str">
        <f t="shared" si="1558"/>
        <v/>
      </c>
      <c r="EL921" s="177" t="str">
        <f t="shared" si="1559"/>
        <v/>
      </c>
      <c r="EM921" s="177" t="str">
        <f t="shared" si="1560"/>
        <v/>
      </c>
      <c r="EN921" s="177" t="str">
        <f t="shared" si="1561"/>
        <v/>
      </c>
      <c r="EO921" s="177" t="str">
        <f t="shared" si="1562"/>
        <v/>
      </c>
      <c r="EP921" s="177" t="str">
        <f t="shared" si="1563"/>
        <v/>
      </c>
      <c r="EQ921" s="177" t="str">
        <f t="shared" si="1564"/>
        <v/>
      </c>
      <c r="ER921" s="177" t="str">
        <f t="shared" si="1565"/>
        <v/>
      </c>
      <c r="ES921" s="177" t="str">
        <f t="shared" si="1566"/>
        <v/>
      </c>
      <c r="ET921" s="177" t="str">
        <f t="shared" si="1567"/>
        <v/>
      </c>
      <c r="EU921" s="229" t="e">
        <f t="shared" si="1568"/>
        <v>#VALUE!</v>
      </c>
      <c r="EV921" s="27" t="e">
        <f t="shared" si="1569"/>
        <v>#VALUE!</v>
      </c>
      <c r="EW921" s="27" t="e">
        <f t="shared" si="1570"/>
        <v>#VALUE!</v>
      </c>
      <c r="EX921" s="28" t="e">
        <f t="shared" si="1571"/>
        <v>#VALUE!</v>
      </c>
      <c r="EY921" s="28" t="e">
        <f t="shared" si="1572"/>
        <v>#VALUE!</v>
      </c>
      <c r="EZ921" s="28" t="b">
        <f t="shared" si="1573"/>
        <v>0</v>
      </c>
      <c r="FA921" s="176" t="str">
        <f t="shared" si="1574"/>
        <v/>
      </c>
      <c r="FB921" s="27" t="e" cm="1">
        <f t="array" aca="1" ref="FB921" ca="1">TEXT(RIGHT(10-RIGHT(SUM(INDEX(1*(MID(MID(C921,1,1)*2,ROW(INDIRECT("1:"&amp;LEN(MID(C921,1,1)*2))),1)),,))+MID(C921,2,1)+
SUM(INDEX(1*(MID(MID(C921,3,1)*2,ROW(INDIRECT("1:"&amp;LEN(MID(C921,3,1)*2))),1)),,))+MID(C921,4,1)+
SUM(INDEX(1*(MID(MID(C921,5,1)*2,ROW(INDIRECT("1:"&amp;LEN(MID(C921,5,1)*2))),1)),,))+MID(C921,6,1)+
SUM(INDEX(1*(MID(MID(C921,8,1)*2,ROW(INDIRECT("1:"&amp;LEN(MID(C921,8,1)*2))),1)),,))+MID(C921,9,1)+
SUM(INDEX(1*(MID(MID(C921,10,1)*2,ROW(INDIRECT("1:"&amp;LEN(MID(C921,10,1)*2))),1)),,)),1),1),"0")</f>
        <v>#VALUE!</v>
      </c>
      <c r="FC921" s="27" t="str">
        <f t="shared" si="1575"/>
        <v/>
      </c>
      <c r="FD921" s="29" t="b">
        <f t="shared" si="1576"/>
        <v>0</v>
      </c>
      <c r="FE921" s="112" t="b">
        <f>IFERROR(MATCH(D921,'Avtal för korttidsarbete'!$G$13:$G$1012,0),TRUE)</f>
        <v>1</v>
      </c>
      <c r="FF921" s="112" t="b">
        <f t="shared" si="1605"/>
        <v>0</v>
      </c>
      <c r="FG921" s="113" t="str" cm="1">
        <f t="array" ref="FG921">IF(FE921=TRUE,"x",INDEX('Avtal för korttidsarbete'!$E$13:$E$1012,$FE921))</f>
        <v>x</v>
      </c>
      <c r="FH921" s="113" t="str" cm="1">
        <f t="array" ref="FH921">IF(FE921=TRUE,"x",INDEX('Avtal för korttidsarbete'!$F$13:$F$1012,$FE921))</f>
        <v>x</v>
      </c>
      <c r="FI921" s="112" t="b">
        <f t="shared" si="1606"/>
        <v>0</v>
      </c>
      <c r="FJ921" s="135">
        <f t="shared" si="1607"/>
        <v>44166</v>
      </c>
      <c r="FK921" s="135">
        <f t="shared" si="1608"/>
        <v>44377</v>
      </c>
      <c r="FL921" s="112" t="b">
        <f t="shared" si="1609"/>
        <v>0</v>
      </c>
      <c r="FM921" s="113">
        <f t="shared" si="1610"/>
        <v>44166</v>
      </c>
      <c r="FN921" s="135">
        <f t="shared" si="1611"/>
        <v>44377</v>
      </c>
      <c r="FO921" s="148" t="b">
        <f>IFERROR(INDEX('Avtal för korttidsarbete'!R:R,MATCH(D921,'Avtal för korttidsarbete'!$G:$G,0)),TRUE)</f>
        <v>1</v>
      </c>
      <c r="FP921" s="135" t="str">
        <f>IF(FO921,"-",INDEX('Avtal för korttidsarbete'!$D:$D,MATCH(D921,'Avtal för korttidsarbete'!$G:$G,0)))</f>
        <v>-</v>
      </c>
      <c r="FQ921" s="113" t="b">
        <f>IFERROR(G921&gt;INDEX(Uppsägningar!E:E,MATCH(C921,Uppsägningar!C:C,0)),FALSE)</f>
        <v>0</v>
      </c>
    </row>
    <row r="922" spans="1:173" x14ac:dyDescent="0.25">
      <c r="A922" s="19">
        <v>906</v>
      </c>
      <c r="B922" s="20"/>
      <c r="C922" s="183"/>
      <c r="D922" s="66"/>
      <c r="E922" s="212">
        <f>IFERROR(INDEX(Admin!$C$7:$C$10,MATCH(FP922,TblNivåValTExt,0)),0)</f>
        <v>0</v>
      </c>
      <c r="F922" s="1"/>
      <c r="G922" s="1"/>
      <c r="H922" s="78"/>
      <c r="I922" s="181"/>
      <c r="J922" s="181"/>
      <c r="K922" s="182"/>
      <c r="L922" s="182"/>
      <c r="M922" s="181"/>
      <c r="N922" s="181"/>
      <c r="O922" s="181"/>
      <c r="P922" s="182"/>
      <c r="Q922" s="182"/>
      <c r="R922" s="181"/>
      <c r="S922" s="181"/>
      <c r="T922" s="181"/>
      <c r="U922" s="182"/>
      <c r="V922" s="182"/>
      <c r="W922" s="181"/>
      <c r="X922" s="181"/>
      <c r="Y922" s="181"/>
      <c r="Z922" s="182"/>
      <c r="AA922" s="182"/>
      <c r="AB922" s="181"/>
      <c r="AC922" s="181"/>
      <c r="AD922" s="181"/>
      <c r="AE922" s="182"/>
      <c r="AF922" s="182"/>
      <c r="AG922" s="181"/>
      <c r="AH922" s="181"/>
      <c r="AI922" s="181"/>
      <c r="AJ922" s="182"/>
      <c r="AK922" s="182"/>
      <c r="AL922" s="181"/>
      <c r="AM922" s="181"/>
      <c r="AN922" s="181"/>
      <c r="AO922" s="182"/>
      <c r="AP922" s="182"/>
      <c r="AQ922" s="181"/>
      <c r="AR922" s="181"/>
      <c r="AS922" s="181"/>
      <c r="AT922" s="182"/>
      <c r="AU922" s="182"/>
      <c r="AV922" s="181"/>
      <c r="AW922" s="181"/>
      <c r="AX922" s="181"/>
      <c r="AY922" s="182"/>
      <c r="AZ922" s="182"/>
      <c r="BA922" s="181"/>
      <c r="BB922" s="181"/>
      <c r="BC922" s="181"/>
      <c r="BD922" s="182"/>
      <c r="BE922" s="182"/>
      <c r="BF922" s="181"/>
      <c r="BG922" s="180">
        <f t="shared" si="1577"/>
        <v>0</v>
      </c>
      <c r="BH922" s="116" t="str">
        <f t="shared" si="1578"/>
        <v/>
      </c>
      <c r="BI922" s="80" t="b">
        <f t="shared" si="1526"/>
        <v>0</v>
      </c>
      <c r="BJ922" s="80" t="str">
        <f t="shared" si="1527"/>
        <v/>
      </c>
      <c r="BK922" s="80" t="b">
        <f t="shared" si="1579"/>
        <v>0</v>
      </c>
      <c r="BL922" s="13" t="str">
        <f t="shared" si="1528"/>
        <v/>
      </c>
      <c r="BM922" s="13" t="b">
        <f t="shared" si="1580"/>
        <v>0</v>
      </c>
      <c r="BN922" s="35" t="str">
        <f t="shared" si="1529"/>
        <v/>
      </c>
      <c r="BO922" s="13" t="b">
        <f t="shared" si="1530"/>
        <v>0</v>
      </c>
      <c r="BP922" s="35" t="str">
        <f t="shared" si="1531"/>
        <v/>
      </c>
      <c r="BQ922" s="13" t="b">
        <f t="shared" si="1532"/>
        <v>0</v>
      </c>
      <c r="BR922" s="35" t="str">
        <f t="shared" si="1533"/>
        <v/>
      </c>
      <c r="BS922" s="35" t="b">
        <f t="shared" si="1534"/>
        <v>0</v>
      </c>
      <c r="BT922" s="35" t="str">
        <f t="shared" si="1535"/>
        <v/>
      </c>
      <c r="BU922" s="35" t="b">
        <f t="shared" si="1536"/>
        <v>0</v>
      </c>
      <c r="BV922" s="35" t="str">
        <f t="shared" si="1537"/>
        <v/>
      </c>
      <c r="BW922" s="13" t="b">
        <f t="shared" si="1612"/>
        <v>0</v>
      </c>
      <c r="BX922" s="35" t="str">
        <f t="shared" si="1538"/>
        <v/>
      </c>
      <c r="BY922" s="265" t="b">
        <f t="shared" si="1581"/>
        <v>0</v>
      </c>
      <c r="BZ922" s="35" t="str">
        <f t="shared" si="1539"/>
        <v/>
      </c>
      <c r="CA922" s="265" t="b">
        <f t="shared" si="1582"/>
        <v>0</v>
      </c>
      <c r="CB922" s="35" t="str">
        <f t="shared" si="1540"/>
        <v/>
      </c>
      <c r="CC922" s="272" t="b">
        <f t="shared" si="1583"/>
        <v>0</v>
      </c>
      <c r="CD922" s="35" t="str">
        <f t="shared" si="1541"/>
        <v/>
      </c>
      <c r="CE922" s="13" t="b">
        <f t="shared" si="1542"/>
        <v>0</v>
      </c>
      <c r="CF922" s="35" t="str">
        <f t="shared" si="1543"/>
        <v/>
      </c>
      <c r="CG922" s="179">
        <f t="shared" si="1544"/>
        <v>0</v>
      </c>
      <c r="CH922" s="179">
        <f t="shared" si="1545"/>
        <v>0</v>
      </c>
      <c r="CI922" s="218">
        <f t="shared" si="1584"/>
        <v>0</v>
      </c>
      <c r="CJ922" s="218">
        <f t="shared" si="1585"/>
        <v>0</v>
      </c>
      <c r="CK922" s="218">
        <f t="shared" si="1586"/>
        <v>0</v>
      </c>
      <c r="CL922" s="218">
        <f t="shared" si="1587"/>
        <v>0</v>
      </c>
      <c r="CM922" s="218">
        <f t="shared" si="1588"/>
        <v>0</v>
      </c>
      <c r="CN922" s="218">
        <f t="shared" si="1589"/>
        <v>0</v>
      </c>
      <c r="CO922" s="218">
        <f t="shared" si="1590"/>
        <v>0</v>
      </c>
      <c r="CP922" s="218">
        <f t="shared" si="1591"/>
        <v>0</v>
      </c>
      <c r="CQ922" s="218">
        <f t="shared" si="1592"/>
        <v>0</v>
      </c>
      <c r="CR922" s="218">
        <f t="shared" si="1593"/>
        <v>0</v>
      </c>
      <c r="CS922" s="14">
        <f t="shared" si="1546"/>
        <v>0</v>
      </c>
      <c r="CT922" s="236">
        <f t="shared" si="1547"/>
        <v>0</v>
      </c>
      <c r="CU922" s="237">
        <f t="shared" si="1613"/>
        <v>0</v>
      </c>
      <c r="CV922" s="16">
        <f t="shared" si="1613"/>
        <v>0</v>
      </c>
      <c r="CW922" s="16">
        <f t="shared" si="1613"/>
        <v>0</v>
      </c>
      <c r="CX922" s="16">
        <f t="shared" si="1613"/>
        <v>0</v>
      </c>
      <c r="CY922" s="16">
        <f t="shared" si="1613"/>
        <v>0</v>
      </c>
      <c r="CZ922" s="16">
        <f t="shared" si="1613"/>
        <v>0</v>
      </c>
      <c r="DA922" s="16">
        <f t="shared" si="1613"/>
        <v>0</v>
      </c>
      <c r="DB922" s="16">
        <f t="shared" si="1613"/>
        <v>0</v>
      </c>
      <c r="DC922" s="16">
        <f t="shared" si="1613"/>
        <v>0</v>
      </c>
      <c r="DD922" s="238">
        <f t="shared" si="1613"/>
        <v>0</v>
      </c>
      <c r="DE922" s="232">
        <f t="shared" si="1614"/>
        <v>0</v>
      </c>
      <c r="DF922" s="132">
        <f t="shared" si="1614"/>
        <v>0</v>
      </c>
      <c r="DG922" s="132">
        <f t="shared" si="1614"/>
        <v>0</v>
      </c>
      <c r="DH922" s="132">
        <f t="shared" si="1614"/>
        <v>0</v>
      </c>
      <c r="DI922" s="132">
        <f t="shared" si="1614"/>
        <v>0</v>
      </c>
      <c r="DJ922" s="132">
        <f t="shared" si="1614"/>
        <v>0</v>
      </c>
      <c r="DK922" s="132">
        <f t="shared" si="1614"/>
        <v>0</v>
      </c>
      <c r="DL922" s="132">
        <f t="shared" si="1614"/>
        <v>0</v>
      </c>
      <c r="DM922" s="132">
        <f t="shared" si="1614"/>
        <v>0</v>
      </c>
      <c r="DN922" s="233">
        <f t="shared" si="1614"/>
        <v>0</v>
      </c>
      <c r="DO922" s="232">
        <f t="shared" si="1548"/>
        <v>0</v>
      </c>
      <c r="DP922" s="132">
        <f t="shared" si="1549"/>
        <v>0</v>
      </c>
      <c r="DQ922" s="132">
        <f t="shared" si="1550"/>
        <v>0</v>
      </c>
      <c r="DR922" s="132">
        <f t="shared" si="1551"/>
        <v>0</v>
      </c>
      <c r="DS922" s="132">
        <f t="shared" si="1552"/>
        <v>0</v>
      </c>
      <c r="DT922" s="132">
        <f t="shared" si="1553"/>
        <v>0</v>
      </c>
      <c r="DU922" s="132">
        <f t="shared" si="1554"/>
        <v>0</v>
      </c>
      <c r="DV922" s="132">
        <f t="shared" si="1555"/>
        <v>0</v>
      </c>
      <c r="DW922" s="132">
        <f t="shared" si="1556"/>
        <v>0</v>
      </c>
      <c r="DX922" s="233">
        <f t="shared" si="1557"/>
        <v>0</v>
      </c>
      <c r="DY922" s="231" t="b">
        <f t="shared" si="1594"/>
        <v>0</v>
      </c>
      <c r="DZ922" s="163"/>
      <c r="EA922" s="226" t="str">
        <f t="shared" si="1595"/>
        <v/>
      </c>
      <c r="EB922" s="178" t="str">
        <f t="shared" si="1596"/>
        <v/>
      </c>
      <c r="EC922" s="178" t="str">
        <f t="shared" si="1597"/>
        <v/>
      </c>
      <c r="ED922" s="178" t="str">
        <f t="shared" si="1598"/>
        <v/>
      </c>
      <c r="EE922" s="178" t="str">
        <f t="shared" si="1599"/>
        <v/>
      </c>
      <c r="EF922" s="178" t="str">
        <f t="shared" si="1600"/>
        <v/>
      </c>
      <c r="EG922" s="178" t="str">
        <f t="shared" si="1601"/>
        <v/>
      </c>
      <c r="EH922" s="178" t="str">
        <f t="shared" si="1602"/>
        <v/>
      </c>
      <c r="EI922" s="178" t="str">
        <f t="shared" si="1603"/>
        <v/>
      </c>
      <c r="EJ922" s="227" t="str">
        <f t="shared" si="1604"/>
        <v/>
      </c>
      <c r="EK922" s="230" t="str">
        <f t="shared" si="1558"/>
        <v/>
      </c>
      <c r="EL922" s="177" t="str">
        <f t="shared" si="1559"/>
        <v/>
      </c>
      <c r="EM922" s="177" t="str">
        <f t="shared" si="1560"/>
        <v/>
      </c>
      <c r="EN922" s="177" t="str">
        <f t="shared" si="1561"/>
        <v/>
      </c>
      <c r="EO922" s="177" t="str">
        <f t="shared" si="1562"/>
        <v/>
      </c>
      <c r="EP922" s="177" t="str">
        <f t="shared" si="1563"/>
        <v/>
      </c>
      <c r="EQ922" s="177" t="str">
        <f t="shared" si="1564"/>
        <v/>
      </c>
      <c r="ER922" s="177" t="str">
        <f t="shared" si="1565"/>
        <v/>
      </c>
      <c r="ES922" s="177" t="str">
        <f t="shared" si="1566"/>
        <v/>
      </c>
      <c r="ET922" s="177" t="str">
        <f t="shared" si="1567"/>
        <v/>
      </c>
      <c r="EU922" s="229" t="e">
        <f t="shared" si="1568"/>
        <v>#VALUE!</v>
      </c>
      <c r="EV922" s="27" t="e">
        <f t="shared" si="1569"/>
        <v>#VALUE!</v>
      </c>
      <c r="EW922" s="27" t="e">
        <f t="shared" si="1570"/>
        <v>#VALUE!</v>
      </c>
      <c r="EX922" s="28" t="e">
        <f t="shared" si="1571"/>
        <v>#VALUE!</v>
      </c>
      <c r="EY922" s="28" t="e">
        <f t="shared" si="1572"/>
        <v>#VALUE!</v>
      </c>
      <c r="EZ922" s="28" t="b">
        <f t="shared" si="1573"/>
        <v>0</v>
      </c>
      <c r="FA922" s="176" t="str">
        <f t="shared" si="1574"/>
        <v/>
      </c>
      <c r="FB922" s="27" t="e" cm="1">
        <f t="array" aca="1" ref="FB922" ca="1">TEXT(RIGHT(10-RIGHT(SUM(INDEX(1*(MID(MID(C922,1,1)*2,ROW(INDIRECT("1:"&amp;LEN(MID(C922,1,1)*2))),1)),,))+MID(C922,2,1)+
SUM(INDEX(1*(MID(MID(C922,3,1)*2,ROW(INDIRECT("1:"&amp;LEN(MID(C922,3,1)*2))),1)),,))+MID(C922,4,1)+
SUM(INDEX(1*(MID(MID(C922,5,1)*2,ROW(INDIRECT("1:"&amp;LEN(MID(C922,5,1)*2))),1)),,))+MID(C922,6,1)+
SUM(INDEX(1*(MID(MID(C922,8,1)*2,ROW(INDIRECT("1:"&amp;LEN(MID(C922,8,1)*2))),1)),,))+MID(C922,9,1)+
SUM(INDEX(1*(MID(MID(C922,10,1)*2,ROW(INDIRECT("1:"&amp;LEN(MID(C922,10,1)*2))),1)),,)),1),1),"0")</f>
        <v>#VALUE!</v>
      </c>
      <c r="FC922" s="27" t="str">
        <f t="shared" si="1575"/>
        <v/>
      </c>
      <c r="FD922" s="29" t="b">
        <f t="shared" si="1576"/>
        <v>0</v>
      </c>
      <c r="FE922" s="112" t="b">
        <f>IFERROR(MATCH(D922,'Avtal för korttidsarbete'!$G$13:$G$1012,0),TRUE)</f>
        <v>1</v>
      </c>
      <c r="FF922" s="112" t="b">
        <f t="shared" si="1605"/>
        <v>0</v>
      </c>
      <c r="FG922" s="113" t="str" cm="1">
        <f t="array" ref="FG922">IF(FE922=TRUE,"x",INDEX('Avtal för korttidsarbete'!$E$13:$E$1012,$FE922))</f>
        <v>x</v>
      </c>
      <c r="FH922" s="113" t="str" cm="1">
        <f t="array" ref="FH922">IF(FE922=TRUE,"x",INDEX('Avtal för korttidsarbete'!$F$13:$F$1012,$FE922))</f>
        <v>x</v>
      </c>
      <c r="FI922" s="112" t="b">
        <f t="shared" si="1606"/>
        <v>0</v>
      </c>
      <c r="FJ922" s="135">
        <f t="shared" si="1607"/>
        <v>44166</v>
      </c>
      <c r="FK922" s="135">
        <f t="shared" si="1608"/>
        <v>44377</v>
      </c>
      <c r="FL922" s="112" t="b">
        <f t="shared" si="1609"/>
        <v>0</v>
      </c>
      <c r="FM922" s="113">
        <f t="shared" si="1610"/>
        <v>44166</v>
      </c>
      <c r="FN922" s="135">
        <f t="shared" si="1611"/>
        <v>44377</v>
      </c>
      <c r="FO922" s="148" t="b">
        <f>IFERROR(INDEX('Avtal för korttidsarbete'!R:R,MATCH(D922,'Avtal för korttidsarbete'!$G:$G,0)),TRUE)</f>
        <v>1</v>
      </c>
      <c r="FP922" s="135" t="str">
        <f>IF(FO922,"-",INDEX('Avtal för korttidsarbete'!$D:$D,MATCH(D922,'Avtal för korttidsarbete'!$G:$G,0)))</f>
        <v>-</v>
      </c>
      <c r="FQ922" s="113" t="b">
        <f>IFERROR(G922&gt;INDEX(Uppsägningar!E:E,MATCH(C922,Uppsägningar!C:C,0)),FALSE)</f>
        <v>0</v>
      </c>
    </row>
    <row r="923" spans="1:173" x14ac:dyDescent="0.25">
      <c r="A923" s="19">
        <v>907</v>
      </c>
      <c r="B923" s="20"/>
      <c r="C923" s="183"/>
      <c r="D923" s="66"/>
      <c r="E923" s="212">
        <f>IFERROR(INDEX(Admin!$C$7:$C$10,MATCH(FP923,TblNivåValTExt,0)),0)</f>
        <v>0</v>
      </c>
      <c r="F923" s="1"/>
      <c r="G923" s="1"/>
      <c r="H923" s="78"/>
      <c r="I923" s="181"/>
      <c r="J923" s="181"/>
      <c r="K923" s="182"/>
      <c r="L923" s="182"/>
      <c r="M923" s="181"/>
      <c r="N923" s="181"/>
      <c r="O923" s="181"/>
      <c r="P923" s="182"/>
      <c r="Q923" s="182"/>
      <c r="R923" s="181"/>
      <c r="S923" s="181"/>
      <c r="T923" s="181"/>
      <c r="U923" s="182"/>
      <c r="V923" s="182"/>
      <c r="W923" s="181"/>
      <c r="X923" s="181"/>
      <c r="Y923" s="181"/>
      <c r="Z923" s="182"/>
      <c r="AA923" s="182"/>
      <c r="AB923" s="181"/>
      <c r="AC923" s="181"/>
      <c r="AD923" s="181"/>
      <c r="AE923" s="182"/>
      <c r="AF923" s="182"/>
      <c r="AG923" s="181"/>
      <c r="AH923" s="181"/>
      <c r="AI923" s="181"/>
      <c r="AJ923" s="182"/>
      <c r="AK923" s="182"/>
      <c r="AL923" s="181"/>
      <c r="AM923" s="181"/>
      <c r="AN923" s="181"/>
      <c r="AO923" s="182"/>
      <c r="AP923" s="182"/>
      <c r="AQ923" s="181"/>
      <c r="AR923" s="181"/>
      <c r="AS923" s="181"/>
      <c r="AT923" s="182"/>
      <c r="AU923" s="182"/>
      <c r="AV923" s="181"/>
      <c r="AW923" s="181"/>
      <c r="AX923" s="181"/>
      <c r="AY923" s="182"/>
      <c r="AZ923" s="182"/>
      <c r="BA923" s="181"/>
      <c r="BB923" s="181"/>
      <c r="BC923" s="181"/>
      <c r="BD923" s="182"/>
      <c r="BE923" s="182"/>
      <c r="BF923" s="181"/>
      <c r="BG923" s="180">
        <f t="shared" si="1577"/>
        <v>0</v>
      </c>
      <c r="BH923" s="116" t="str">
        <f t="shared" si="1578"/>
        <v/>
      </c>
      <c r="BI923" s="80" t="b">
        <f t="shared" si="1526"/>
        <v>0</v>
      </c>
      <c r="BJ923" s="80" t="str">
        <f t="shared" si="1527"/>
        <v/>
      </c>
      <c r="BK923" s="80" t="b">
        <f t="shared" si="1579"/>
        <v>0</v>
      </c>
      <c r="BL923" s="13" t="str">
        <f t="shared" si="1528"/>
        <v/>
      </c>
      <c r="BM923" s="13" t="b">
        <f t="shared" si="1580"/>
        <v>0</v>
      </c>
      <c r="BN923" s="35" t="str">
        <f t="shared" si="1529"/>
        <v/>
      </c>
      <c r="BO923" s="13" t="b">
        <f t="shared" si="1530"/>
        <v>0</v>
      </c>
      <c r="BP923" s="35" t="str">
        <f t="shared" si="1531"/>
        <v/>
      </c>
      <c r="BQ923" s="13" t="b">
        <f t="shared" si="1532"/>
        <v>0</v>
      </c>
      <c r="BR923" s="35" t="str">
        <f t="shared" si="1533"/>
        <v/>
      </c>
      <c r="BS923" s="35" t="b">
        <f t="shared" si="1534"/>
        <v>0</v>
      </c>
      <c r="BT923" s="35" t="str">
        <f t="shared" si="1535"/>
        <v/>
      </c>
      <c r="BU923" s="35" t="b">
        <f t="shared" si="1536"/>
        <v>0</v>
      </c>
      <c r="BV923" s="35" t="str">
        <f t="shared" si="1537"/>
        <v/>
      </c>
      <c r="BW923" s="13" t="b">
        <f t="shared" si="1612"/>
        <v>0</v>
      </c>
      <c r="BX923" s="35" t="str">
        <f t="shared" si="1538"/>
        <v/>
      </c>
      <c r="BY923" s="265" t="b">
        <f t="shared" si="1581"/>
        <v>0</v>
      </c>
      <c r="BZ923" s="35" t="str">
        <f t="shared" si="1539"/>
        <v/>
      </c>
      <c r="CA923" s="265" t="b">
        <f t="shared" si="1582"/>
        <v>0</v>
      </c>
      <c r="CB923" s="35" t="str">
        <f t="shared" si="1540"/>
        <v/>
      </c>
      <c r="CC923" s="272" t="b">
        <f t="shared" si="1583"/>
        <v>0</v>
      </c>
      <c r="CD923" s="35" t="str">
        <f t="shared" si="1541"/>
        <v/>
      </c>
      <c r="CE923" s="13" t="b">
        <f t="shared" si="1542"/>
        <v>0</v>
      </c>
      <c r="CF923" s="35" t="str">
        <f t="shared" si="1543"/>
        <v/>
      </c>
      <c r="CG923" s="179">
        <f t="shared" si="1544"/>
        <v>0</v>
      </c>
      <c r="CH923" s="179">
        <f t="shared" si="1545"/>
        <v>0</v>
      </c>
      <c r="CI923" s="218">
        <f t="shared" si="1584"/>
        <v>0</v>
      </c>
      <c r="CJ923" s="218">
        <f t="shared" si="1585"/>
        <v>0</v>
      </c>
      <c r="CK923" s="218">
        <f t="shared" si="1586"/>
        <v>0</v>
      </c>
      <c r="CL923" s="218">
        <f t="shared" si="1587"/>
        <v>0</v>
      </c>
      <c r="CM923" s="218">
        <f t="shared" si="1588"/>
        <v>0</v>
      </c>
      <c r="CN923" s="218">
        <f t="shared" si="1589"/>
        <v>0</v>
      </c>
      <c r="CO923" s="218">
        <f t="shared" si="1590"/>
        <v>0</v>
      </c>
      <c r="CP923" s="218">
        <f t="shared" si="1591"/>
        <v>0</v>
      </c>
      <c r="CQ923" s="218">
        <f t="shared" si="1592"/>
        <v>0</v>
      </c>
      <c r="CR923" s="218">
        <f t="shared" si="1593"/>
        <v>0</v>
      </c>
      <c r="CS923" s="14">
        <f t="shared" si="1546"/>
        <v>0</v>
      </c>
      <c r="CT923" s="236">
        <f t="shared" si="1547"/>
        <v>0</v>
      </c>
      <c r="CU923" s="237">
        <f t="shared" si="1613"/>
        <v>0</v>
      </c>
      <c r="CV923" s="16">
        <f t="shared" si="1613"/>
        <v>0</v>
      </c>
      <c r="CW923" s="16">
        <f t="shared" si="1613"/>
        <v>0</v>
      </c>
      <c r="CX923" s="16">
        <f t="shared" si="1613"/>
        <v>0</v>
      </c>
      <c r="CY923" s="16">
        <f t="shared" si="1613"/>
        <v>0</v>
      </c>
      <c r="CZ923" s="16">
        <f t="shared" si="1613"/>
        <v>0</v>
      </c>
      <c r="DA923" s="16">
        <f t="shared" si="1613"/>
        <v>0</v>
      </c>
      <c r="DB923" s="16">
        <f t="shared" si="1613"/>
        <v>0</v>
      </c>
      <c r="DC923" s="16">
        <f t="shared" si="1613"/>
        <v>0</v>
      </c>
      <c r="DD923" s="238">
        <f t="shared" si="1613"/>
        <v>0</v>
      </c>
      <c r="DE923" s="232">
        <f t="shared" si="1614"/>
        <v>0</v>
      </c>
      <c r="DF923" s="132">
        <f t="shared" si="1614"/>
        <v>0</v>
      </c>
      <c r="DG923" s="132">
        <f t="shared" si="1614"/>
        <v>0</v>
      </c>
      <c r="DH923" s="132">
        <f t="shared" si="1614"/>
        <v>0</v>
      </c>
      <c r="DI923" s="132">
        <f t="shared" si="1614"/>
        <v>0</v>
      </c>
      <c r="DJ923" s="132">
        <f t="shared" si="1614"/>
        <v>0</v>
      </c>
      <c r="DK923" s="132">
        <f t="shared" si="1614"/>
        <v>0</v>
      </c>
      <c r="DL923" s="132">
        <f t="shared" si="1614"/>
        <v>0</v>
      </c>
      <c r="DM923" s="132">
        <f t="shared" si="1614"/>
        <v>0</v>
      </c>
      <c r="DN923" s="233">
        <f t="shared" si="1614"/>
        <v>0</v>
      </c>
      <c r="DO923" s="232">
        <f t="shared" si="1548"/>
        <v>0</v>
      </c>
      <c r="DP923" s="132">
        <f t="shared" si="1549"/>
        <v>0</v>
      </c>
      <c r="DQ923" s="132">
        <f t="shared" si="1550"/>
        <v>0</v>
      </c>
      <c r="DR923" s="132">
        <f t="shared" si="1551"/>
        <v>0</v>
      </c>
      <c r="DS923" s="132">
        <f t="shared" si="1552"/>
        <v>0</v>
      </c>
      <c r="DT923" s="132">
        <f t="shared" si="1553"/>
        <v>0</v>
      </c>
      <c r="DU923" s="132">
        <f t="shared" si="1554"/>
        <v>0</v>
      </c>
      <c r="DV923" s="132">
        <f t="shared" si="1555"/>
        <v>0</v>
      </c>
      <c r="DW923" s="132">
        <f t="shared" si="1556"/>
        <v>0</v>
      </c>
      <c r="DX923" s="233">
        <f t="shared" si="1557"/>
        <v>0</v>
      </c>
      <c r="DY923" s="231" t="b">
        <f t="shared" si="1594"/>
        <v>0</v>
      </c>
      <c r="DZ923" s="163"/>
      <c r="EA923" s="226" t="str">
        <f t="shared" si="1595"/>
        <v/>
      </c>
      <c r="EB923" s="178" t="str">
        <f t="shared" si="1596"/>
        <v/>
      </c>
      <c r="EC923" s="178" t="str">
        <f t="shared" si="1597"/>
        <v/>
      </c>
      <c r="ED923" s="178" t="str">
        <f t="shared" si="1598"/>
        <v/>
      </c>
      <c r="EE923" s="178" t="str">
        <f t="shared" si="1599"/>
        <v/>
      </c>
      <c r="EF923" s="178" t="str">
        <f t="shared" si="1600"/>
        <v/>
      </c>
      <c r="EG923" s="178" t="str">
        <f t="shared" si="1601"/>
        <v/>
      </c>
      <c r="EH923" s="178" t="str">
        <f t="shared" si="1602"/>
        <v/>
      </c>
      <c r="EI923" s="178" t="str">
        <f t="shared" si="1603"/>
        <v/>
      </c>
      <c r="EJ923" s="227" t="str">
        <f t="shared" si="1604"/>
        <v/>
      </c>
      <c r="EK923" s="230" t="str">
        <f t="shared" si="1558"/>
        <v/>
      </c>
      <c r="EL923" s="177" t="str">
        <f t="shared" si="1559"/>
        <v/>
      </c>
      <c r="EM923" s="177" t="str">
        <f t="shared" si="1560"/>
        <v/>
      </c>
      <c r="EN923" s="177" t="str">
        <f t="shared" si="1561"/>
        <v/>
      </c>
      <c r="EO923" s="177" t="str">
        <f t="shared" si="1562"/>
        <v/>
      </c>
      <c r="EP923" s="177" t="str">
        <f t="shared" si="1563"/>
        <v/>
      </c>
      <c r="EQ923" s="177" t="str">
        <f t="shared" si="1564"/>
        <v/>
      </c>
      <c r="ER923" s="177" t="str">
        <f t="shared" si="1565"/>
        <v/>
      </c>
      <c r="ES923" s="177" t="str">
        <f t="shared" si="1566"/>
        <v/>
      </c>
      <c r="ET923" s="177" t="str">
        <f t="shared" si="1567"/>
        <v/>
      </c>
      <c r="EU923" s="229" t="e">
        <f t="shared" si="1568"/>
        <v>#VALUE!</v>
      </c>
      <c r="EV923" s="27" t="e">
        <f t="shared" si="1569"/>
        <v>#VALUE!</v>
      </c>
      <c r="EW923" s="27" t="e">
        <f t="shared" si="1570"/>
        <v>#VALUE!</v>
      </c>
      <c r="EX923" s="28" t="e">
        <f t="shared" si="1571"/>
        <v>#VALUE!</v>
      </c>
      <c r="EY923" s="28" t="e">
        <f t="shared" si="1572"/>
        <v>#VALUE!</v>
      </c>
      <c r="EZ923" s="28" t="b">
        <f t="shared" si="1573"/>
        <v>0</v>
      </c>
      <c r="FA923" s="176" t="str">
        <f t="shared" si="1574"/>
        <v/>
      </c>
      <c r="FB923" s="27" t="e" cm="1">
        <f t="array" aca="1" ref="FB923" ca="1">TEXT(RIGHT(10-RIGHT(SUM(INDEX(1*(MID(MID(C923,1,1)*2,ROW(INDIRECT("1:"&amp;LEN(MID(C923,1,1)*2))),1)),,))+MID(C923,2,1)+
SUM(INDEX(1*(MID(MID(C923,3,1)*2,ROW(INDIRECT("1:"&amp;LEN(MID(C923,3,1)*2))),1)),,))+MID(C923,4,1)+
SUM(INDEX(1*(MID(MID(C923,5,1)*2,ROW(INDIRECT("1:"&amp;LEN(MID(C923,5,1)*2))),1)),,))+MID(C923,6,1)+
SUM(INDEX(1*(MID(MID(C923,8,1)*2,ROW(INDIRECT("1:"&amp;LEN(MID(C923,8,1)*2))),1)),,))+MID(C923,9,1)+
SUM(INDEX(1*(MID(MID(C923,10,1)*2,ROW(INDIRECT("1:"&amp;LEN(MID(C923,10,1)*2))),1)),,)),1),1),"0")</f>
        <v>#VALUE!</v>
      </c>
      <c r="FC923" s="27" t="str">
        <f t="shared" si="1575"/>
        <v/>
      </c>
      <c r="FD923" s="29" t="b">
        <f t="shared" si="1576"/>
        <v>0</v>
      </c>
      <c r="FE923" s="112" t="b">
        <f>IFERROR(MATCH(D923,'Avtal för korttidsarbete'!$G$13:$G$1012,0),TRUE)</f>
        <v>1</v>
      </c>
      <c r="FF923" s="112" t="b">
        <f t="shared" si="1605"/>
        <v>0</v>
      </c>
      <c r="FG923" s="113" t="str" cm="1">
        <f t="array" ref="FG923">IF(FE923=TRUE,"x",INDEX('Avtal för korttidsarbete'!$E$13:$E$1012,$FE923))</f>
        <v>x</v>
      </c>
      <c r="FH923" s="113" t="str" cm="1">
        <f t="array" ref="FH923">IF(FE923=TRUE,"x",INDEX('Avtal för korttidsarbete'!$F$13:$F$1012,$FE923))</f>
        <v>x</v>
      </c>
      <c r="FI923" s="112" t="b">
        <f t="shared" si="1606"/>
        <v>0</v>
      </c>
      <c r="FJ923" s="135">
        <f t="shared" si="1607"/>
        <v>44166</v>
      </c>
      <c r="FK923" s="135">
        <f t="shared" si="1608"/>
        <v>44377</v>
      </c>
      <c r="FL923" s="112" t="b">
        <f t="shared" si="1609"/>
        <v>0</v>
      </c>
      <c r="FM923" s="113">
        <f t="shared" si="1610"/>
        <v>44166</v>
      </c>
      <c r="FN923" s="135">
        <f t="shared" si="1611"/>
        <v>44377</v>
      </c>
      <c r="FO923" s="148" t="b">
        <f>IFERROR(INDEX('Avtal för korttidsarbete'!R:R,MATCH(D923,'Avtal för korttidsarbete'!$G:$G,0)),TRUE)</f>
        <v>1</v>
      </c>
      <c r="FP923" s="135" t="str">
        <f>IF(FO923,"-",INDEX('Avtal för korttidsarbete'!$D:$D,MATCH(D923,'Avtal för korttidsarbete'!$G:$G,0)))</f>
        <v>-</v>
      </c>
      <c r="FQ923" s="113" t="b">
        <f>IFERROR(G923&gt;INDEX(Uppsägningar!E:E,MATCH(C923,Uppsägningar!C:C,0)),FALSE)</f>
        <v>0</v>
      </c>
    </row>
    <row r="924" spans="1:173" x14ac:dyDescent="0.25">
      <c r="A924" s="19">
        <v>908</v>
      </c>
      <c r="B924" s="20"/>
      <c r="C924" s="183"/>
      <c r="D924" s="66"/>
      <c r="E924" s="212">
        <f>IFERROR(INDEX(Admin!$C$7:$C$10,MATCH(FP924,TblNivåValTExt,0)),0)</f>
        <v>0</v>
      </c>
      <c r="F924" s="1"/>
      <c r="G924" s="1"/>
      <c r="H924" s="78"/>
      <c r="I924" s="181"/>
      <c r="J924" s="181"/>
      <c r="K924" s="182"/>
      <c r="L924" s="182"/>
      <c r="M924" s="181"/>
      <c r="N924" s="181"/>
      <c r="O924" s="181"/>
      <c r="P924" s="182"/>
      <c r="Q924" s="182"/>
      <c r="R924" s="181"/>
      <c r="S924" s="181"/>
      <c r="T924" s="181"/>
      <c r="U924" s="182"/>
      <c r="V924" s="182"/>
      <c r="W924" s="181"/>
      <c r="X924" s="181"/>
      <c r="Y924" s="181"/>
      <c r="Z924" s="182"/>
      <c r="AA924" s="182"/>
      <c r="AB924" s="181"/>
      <c r="AC924" s="181"/>
      <c r="AD924" s="181"/>
      <c r="AE924" s="182"/>
      <c r="AF924" s="182"/>
      <c r="AG924" s="181"/>
      <c r="AH924" s="181"/>
      <c r="AI924" s="181"/>
      <c r="AJ924" s="182"/>
      <c r="AK924" s="182"/>
      <c r="AL924" s="181"/>
      <c r="AM924" s="181"/>
      <c r="AN924" s="181"/>
      <c r="AO924" s="182"/>
      <c r="AP924" s="182"/>
      <c r="AQ924" s="181"/>
      <c r="AR924" s="181"/>
      <c r="AS924" s="181"/>
      <c r="AT924" s="182"/>
      <c r="AU924" s="182"/>
      <c r="AV924" s="181"/>
      <c r="AW924" s="181"/>
      <c r="AX924" s="181"/>
      <c r="AY924" s="182"/>
      <c r="AZ924" s="182"/>
      <c r="BA924" s="181"/>
      <c r="BB924" s="181"/>
      <c r="BC924" s="181"/>
      <c r="BD924" s="182"/>
      <c r="BE924" s="182"/>
      <c r="BF924" s="181"/>
      <c r="BG924" s="180">
        <f t="shared" si="1577"/>
        <v>0</v>
      </c>
      <c r="BH924" s="116" t="str">
        <f t="shared" si="1578"/>
        <v/>
      </c>
      <c r="BI924" s="80" t="b">
        <f t="shared" si="1526"/>
        <v>0</v>
      </c>
      <c r="BJ924" s="80" t="str">
        <f t="shared" si="1527"/>
        <v/>
      </c>
      <c r="BK924" s="80" t="b">
        <f t="shared" si="1579"/>
        <v>0</v>
      </c>
      <c r="BL924" s="13" t="str">
        <f t="shared" si="1528"/>
        <v/>
      </c>
      <c r="BM924" s="13" t="b">
        <f t="shared" si="1580"/>
        <v>0</v>
      </c>
      <c r="BN924" s="35" t="str">
        <f t="shared" si="1529"/>
        <v/>
      </c>
      <c r="BO924" s="13" t="b">
        <f t="shared" si="1530"/>
        <v>0</v>
      </c>
      <c r="BP924" s="35" t="str">
        <f t="shared" si="1531"/>
        <v/>
      </c>
      <c r="BQ924" s="13" t="b">
        <f t="shared" si="1532"/>
        <v>0</v>
      </c>
      <c r="BR924" s="35" t="str">
        <f t="shared" si="1533"/>
        <v/>
      </c>
      <c r="BS924" s="35" t="b">
        <f t="shared" si="1534"/>
        <v>0</v>
      </c>
      <c r="BT924" s="35" t="str">
        <f t="shared" si="1535"/>
        <v/>
      </c>
      <c r="BU924" s="35" t="b">
        <f t="shared" si="1536"/>
        <v>0</v>
      </c>
      <c r="BV924" s="35" t="str">
        <f t="shared" si="1537"/>
        <v/>
      </c>
      <c r="BW924" s="13" t="b">
        <f t="shared" si="1612"/>
        <v>0</v>
      </c>
      <c r="BX924" s="35" t="str">
        <f t="shared" si="1538"/>
        <v/>
      </c>
      <c r="BY924" s="265" t="b">
        <f t="shared" si="1581"/>
        <v>0</v>
      </c>
      <c r="BZ924" s="35" t="str">
        <f t="shared" si="1539"/>
        <v/>
      </c>
      <c r="CA924" s="265" t="b">
        <f t="shared" si="1582"/>
        <v>0</v>
      </c>
      <c r="CB924" s="35" t="str">
        <f t="shared" si="1540"/>
        <v/>
      </c>
      <c r="CC924" s="272" t="b">
        <f t="shared" si="1583"/>
        <v>0</v>
      </c>
      <c r="CD924" s="35" t="str">
        <f t="shared" si="1541"/>
        <v/>
      </c>
      <c r="CE924" s="13" t="b">
        <f t="shared" si="1542"/>
        <v>0</v>
      </c>
      <c r="CF924" s="35" t="str">
        <f t="shared" si="1543"/>
        <v/>
      </c>
      <c r="CG924" s="179">
        <f t="shared" si="1544"/>
        <v>0</v>
      </c>
      <c r="CH924" s="179">
        <f t="shared" si="1545"/>
        <v>0</v>
      </c>
      <c r="CI924" s="218">
        <f t="shared" si="1584"/>
        <v>0</v>
      </c>
      <c r="CJ924" s="218">
        <f t="shared" si="1585"/>
        <v>0</v>
      </c>
      <c r="CK924" s="218">
        <f t="shared" si="1586"/>
        <v>0</v>
      </c>
      <c r="CL924" s="218">
        <f t="shared" si="1587"/>
        <v>0</v>
      </c>
      <c r="CM924" s="218">
        <f t="shared" si="1588"/>
        <v>0</v>
      </c>
      <c r="CN924" s="218">
        <f t="shared" si="1589"/>
        <v>0</v>
      </c>
      <c r="CO924" s="218">
        <f t="shared" si="1590"/>
        <v>0</v>
      </c>
      <c r="CP924" s="218">
        <f t="shared" si="1591"/>
        <v>0</v>
      </c>
      <c r="CQ924" s="218">
        <f t="shared" si="1592"/>
        <v>0</v>
      </c>
      <c r="CR924" s="218">
        <f t="shared" si="1593"/>
        <v>0</v>
      </c>
      <c r="CS924" s="14">
        <f t="shared" si="1546"/>
        <v>0</v>
      </c>
      <c r="CT924" s="236">
        <f t="shared" si="1547"/>
        <v>0</v>
      </c>
      <c r="CU924" s="237">
        <f t="shared" si="1613"/>
        <v>0</v>
      </c>
      <c r="CV924" s="16">
        <f t="shared" si="1613"/>
        <v>0</v>
      </c>
      <c r="CW924" s="16">
        <f t="shared" si="1613"/>
        <v>0</v>
      </c>
      <c r="CX924" s="16">
        <f t="shared" si="1613"/>
        <v>0</v>
      </c>
      <c r="CY924" s="16">
        <f t="shared" si="1613"/>
        <v>0</v>
      </c>
      <c r="CZ924" s="16">
        <f t="shared" si="1613"/>
        <v>0</v>
      </c>
      <c r="DA924" s="16">
        <f t="shared" si="1613"/>
        <v>0</v>
      </c>
      <c r="DB924" s="16">
        <f t="shared" si="1613"/>
        <v>0</v>
      </c>
      <c r="DC924" s="16">
        <f t="shared" si="1613"/>
        <v>0</v>
      </c>
      <c r="DD924" s="238">
        <f t="shared" si="1613"/>
        <v>0</v>
      </c>
      <c r="DE924" s="232">
        <f t="shared" si="1614"/>
        <v>0</v>
      </c>
      <c r="DF924" s="132">
        <f t="shared" si="1614"/>
        <v>0</v>
      </c>
      <c r="DG924" s="132">
        <f t="shared" si="1614"/>
        <v>0</v>
      </c>
      <c r="DH924" s="132">
        <f t="shared" si="1614"/>
        <v>0</v>
      </c>
      <c r="DI924" s="132">
        <f t="shared" si="1614"/>
        <v>0</v>
      </c>
      <c r="DJ924" s="132">
        <f t="shared" si="1614"/>
        <v>0</v>
      </c>
      <c r="DK924" s="132">
        <f t="shared" si="1614"/>
        <v>0</v>
      </c>
      <c r="DL924" s="132">
        <f t="shared" si="1614"/>
        <v>0</v>
      </c>
      <c r="DM924" s="132">
        <f t="shared" si="1614"/>
        <v>0</v>
      </c>
      <c r="DN924" s="233">
        <f t="shared" si="1614"/>
        <v>0</v>
      </c>
      <c r="DO924" s="232">
        <f t="shared" si="1548"/>
        <v>0</v>
      </c>
      <c r="DP924" s="132">
        <f t="shared" si="1549"/>
        <v>0</v>
      </c>
      <c r="DQ924" s="132">
        <f t="shared" si="1550"/>
        <v>0</v>
      </c>
      <c r="DR924" s="132">
        <f t="shared" si="1551"/>
        <v>0</v>
      </c>
      <c r="DS924" s="132">
        <f t="shared" si="1552"/>
        <v>0</v>
      </c>
      <c r="DT924" s="132">
        <f t="shared" si="1553"/>
        <v>0</v>
      </c>
      <c r="DU924" s="132">
        <f t="shared" si="1554"/>
        <v>0</v>
      </c>
      <c r="DV924" s="132">
        <f t="shared" si="1555"/>
        <v>0</v>
      </c>
      <c r="DW924" s="132">
        <f t="shared" si="1556"/>
        <v>0</v>
      </c>
      <c r="DX924" s="233">
        <f t="shared" si="1557"/>
        <v>0</v>
      </c>
      <c r="DY924" s="231" t="b">
        <f t="shared" si="1594"/>
        <v>0</v>
      </c>
      <c r="DZ924" s="163"/>
      <c r="EA924" s="226" t="str">
        <f t="shared" si="1595"/>
        <v/>
      </c>
      <c r="EB924" s="178" t="str">
        <f t="shared" si="1596"/>
        <v/>
      </c>
      <c r="EC924" s="178" t="str">
        <f t="shared" si="1597"/>
        <v/>
      </c>
      <c r="ED924" s="178" t="str">
        <f t="shared" si="1598"/>
        <v/>
      </c>
      <c r="EE924" s="178" t="str">
        <f t="shared" si="1599"/>
        <v/>
      </c>
      <c r="EF924" s="178" t="str">
        <f t="shared" si="1600"/>
        <v/>
      </c>
      <c r="EG924" s="178" t="str">
        <f t="shared" si="1601"/>
        <v/>
      </c>
      <c r="EH924" s="178" t="str">
        <f t="shared" si="1602"/>
        <v/>
      </c>
      <c r="EI924" s="178" t="str">
        <f t="shared" si="1603"/>
        <v/>
      </c>
      <c r="EJ924" s="227" t="str">
        <f t="shared" si="1604"/>
        <v/>
      </c>
      <c r="EK924" s="230" t="str">
        <f t="shared" si="1558"/>
        <v/>
      </c>
      <c r="EL924" s="177" t="str">
        <f t="shared" si="1559"/>
        <v/>
      </c>
      <c r="EM924" s="177" t="str">
        <f t="shared" si="1560"/>
        <v/>
      </c>
      <c r="EN924" s="177" t="str">
        <f t="shared" si="1561"/>
        <v/>
      </c>
      <c r="EO924" s="177" t="str">
        <f t="shared" si="1562"/>
        <v/>
      </c>
      <c r="EP924" s="177" t="str">
        <f t="shared" si="1563"/>
        <v/>
      </c>
      <c r="EQ924" s="177" t="str">
        <f t="shared" si="1564"/>
        <v/>
      </c>
      <c r="ER924" s="177" t="str">
        <f t="shared" si="1565"/>
        <v/>
      </c>
      <c r="ES924" s="177" t="str">
        <f t="shared" si="1566"/>
        <v/>
      </c>
      <c r="ET924" s="177" t="str">
        <f t="shared" si="1567"/>
        <v/>
      </c>
      <c r="EU924" s="229" t="e">
        <f t="shared" si="1568"/>
        <v>#VALUE!</v>
      </c>
      <c r="EV924" s="27" t="e">
        <f t="shared" si="1569"/>
        <v>#VALUE!</v>
      </c>
      <c r="EW924" s="27" t="e">
        <f t="shared" si="1570"/>
        <v>#VALUE!</v>
      </c>
      <c r="EX924" s="28" t="e">
        <f t="shared" si="1571"/>
        <v>#VALUE!</v>
      </c>
      <c r="EY924" s="28" t="e">
        <f t="shared" si="1572"/>
        <v>#VALUE!</v>
      </c>
      <c r="EZ924" s="28" t="b">
        <f t="shared" si="1573"/>
        <v>0</v>
      </c>
      <c r="FA924" s="176" t="str">
        <f t="shared" si="1574"/>
        <v/>
      </c>
      <c r="FB924" s="27" t="e" cm="1">
        <f t="array" aca="1" ref="FB924" ca="1">TEXT(RIGHT(10-RIGHT(SUM(INDEX(1*(MID(MID(C924,1,1)*2,ROW(INDIRECT("1:"&amp;LEN(MID(C924,1,1)*2))),1)),,))+MID(C924,2,1)+
SUM(INDEX(1*(MID(MID(C924,3,1)*2,ROW(INDIRECT("1:"&amp;LEN(MID(C924,3,1)*2))),1)),,))+MID(C924,4,1)+
SUM(INDEX(1*(MID(MID(C924,5,1)*2,ROW(INDIRECT("1:"&amp;LEN(MID(C924,5,1)*2))),1)),,))+MID(C924,6,1)+
SUM(INDEX(1*(MID(MID(C924,8,1)*2,ROW(INDIRECT("1:"&amp;LEN(MID(C924,8,1)*2))),1)),,))+MID(C924,9,1)+
SUM(INDEX(1*(MID(MID(C924,10,1)*2,ROW(INDIRECT("1:"&amp;LEN(MID(C924,10,1)*2))),1)),,)),1),1),"0")</f>
        <v>#VALUE!</v>
      </c>
      <c r="FC924" s="27" t="str">
        <f t="shared" si="1575"/>
        <v/>
      </c>
      <c r="FD924" s="29" t="b">
        <f t="shared" si="1576"/>
        <v>0</v>
      </c>
      <c r="FE924" s="112" t="b">
        <f>IFERROR(MATCH(D924,'Avtal för korttidsarbete'!$G$13:$G$1012,0),TRUE)</f>
        <v>1</v>
      </c>
      <c r="FF924" s="112" t="b">
        <f t="shared" si="1605"/>
        <v>0</v>
      </c>
      <c r="FG924" s="113" t="str" cm="1">
        <f t="array" ref="FG924">IF(FE924=TRUE,"x",INDEX('Avtal för korttidsarbete'!$E$13:$E$1012,$FE924))</f>
        <v>x</v>
      </c>
      <c r="FH924" s="113" t="str" cm="1">
        <f t="array" ref="FH924">IF(FE924=TRUE,"x",INDEX('Avtal för korttidsarbete'!$F$13:$F$1012,$FE924))</f>
        <v>x</v>
      </c>
      <c r="FI924" s="112" t="b">
        <f t="shared" si="1606"/>
        <v>0</v>
      </c>
      <c r="FJ924" s="135">
        <f t="shared" si="1607"/>
        <v>44166</v>
      </c>
      <c r="FK924" s="135">
        <f t="shared" si="1608"/>
        <v>44377</v>
      </c>
      <c r="FL924" s="112" t="b">
        <f t="shared" si="1609"/>
        <v>0</v>
      </c>
      <c r="FM924" s="113">
        <f t="shared" si="1610"/>
        <v>44166</v>
      </c>
      <c r="FN924" s="135">
        <f t="shared" si="1611"/>
        <v>44377</v>
      </c>
      <c r="FO924" s="148" t="b">
        <f>IFERROR(INDEX('Avtal för korttidsarbete'!R:R,MATCH(D924,'Avtal för korttidsarbete'!$G:$G,0)),TRUE)</f>
        <v>1</v>
      </c>
      <c r="FP924" s="135" t="str">
        <f>IF(FO924,"-",INDEX('Avtal för korttidsarbete'!$D:$D,MATCH(D924,'Avtal för korttidsarbete'!$G:$G,0)))</f>
        <v>-</v>
      </c>
      <c r="FQ924" s="113" t="b">
        <f>IFERROR(G924&gt;INDEX(Uppsägningar!E:E,MATCH(C924,Uppsägningar!C:C,0)),FALSE)</f>
        <v>0</v>
      </c>
    </row>
    <row r="925" spans="1:173" x14ac:dyDescent="0.25">
      <c r="A925" s="19">
        <v>909</v>
      </c>
      <c r="B925" s="20"/>
      <c r="C925" s="183"/>
      <c r="D925" s="66"/>
      <c r="E925" s="212">
        <f>IFERROR(INDEX(Admin!$C$7:$C$10,MATCH(FP925,TblNivåValTExt,0)),0)</f>
        <v>0</v>
      </c>
      <c r="F925" s="1"/>
      <c r="G925" s="1"/>
      <c r="H925" s="78"/>
      <c r="I925" s="181"/>
      <c r="J925" s="181"/>
      <c r="K925" s="182"/>
      <c r="L925" s="182"/>
      <c r="M925" s="181"/>
      <c r="N925" s="181"/>
      <c r="O925" s="181"/>
      <c r="P925" s="182"/>
      <c r="Q925" s="182"/>
      <c r="R925" s="181"/>
      <c r="S925" s="181"/>
      <c r="T925" s="181"/>
      <c r="U925" s="182"/>
      <c r="V925" s="182"/>
      <c r="W925" s="181"/>
      <c r="X925" s="181"/>
      <c r="Y925" s="181"/>
      <c r="Z925" s="182"/>
      <c r="AA925" s="182"/>
      <c r="AB925" s="181"/>
      <c r="AC925" s="181"/>
      <c r="AD925" s="181"/>
      <c r="AE925" s="182"/>
      <c r="AF925" s="182"/>
      <c r="AG925" s="181"/>
      <c r="AH925" s="181"/>
      <c r="AI925" s="181"/>
      <c r="AJ925" s="182"/>
      <c r="AK925" s="182"/>
      <c r="AL925" s="181"/>
      <c r="AM925" s="181"/>
      <c r="AN925" s="181"/>
      <c r="AO925" s="182"/>
      <c r="AP925" s="182"/>
      <c r="AQ925" s="181"/>
      <c r="AR925" s="181"/>
      <c r="AS925" s="181"/>
      <c r="AT925" s="182"/>
      <c r="AU925" s="182"/>
      <c r="AV925" s="181"/>
      <c r="AW925" s="181"/>
      <c r="AX925" s="181"/>
      <c r="AY925" s="182"/>
      <c r="AZ925" s="182"/>
      <c r="BA925" s="181"/>
      <c r="BB925" s="181"/>
      <c r="BC925" s="181"/>
      <c r="BD925" s="182"/>
      <c r="BE925" s="182"/>
      <c r="BF925" s="181"/>
      <c r="BG925" s="180">
        <f t="shared" si="1577"/>
        <v>0</v>
      </c>
      <c r="BH925" s="116" t="str">
        <f t="shared" si="1578"/>
        <v/>
      </c>
      <c r="BI925" s="80" t="b">
        <f t="shared" si="1526"/>
        <v>0</v>
      </c>
      <c r="BJ925" s="80" t="str">
        <f t="shared" si="1527"/>
        <v/>
      </c>
      <c r="BK925" s="80" t="b">
        <f t="shared" si="1579"/>
        <v>0</v>
      </c>
      <c r="BL925" s="13" t="str">
        <f t="shared" si="1528"/>
        <v/>
      </c>
      <c r="BM925" s="13" t="b">
        <f t="shared" si="1580"/>
        <v>0</v>
      </c>
      <c r="BN925" s="35" t="str">
        <f t="shared" si="1529"/>
        <v/>
      </c>
      <c r="BO925" s="13" t="b">
        <f t="shared" si="1530"/>
        <v>0</v>
      </c>
      <c r="BP925" s="35" t="str">
        <f t="shared" si="1531"/>
        <v/>
      </c>
      <c r="BQ925" s="13" t="b">
        <f t="shared" si="1532"/>
        <v>0</v>
      </c>
      <c r="BR925" s="35" t="str">
        <f t="shared" si="1533"/>
        <v/>
      </c>
      <c r="BS925" s="35" t="b">
        <f t="shared" si="1534"/>
        <v>0</v>
      </c>
      <c r="BT925" s="35" t="str">
        <f t="shared" si="1535"/>
        <v/>
      </c>
      <c r="BU925" s="35" t="b">
        <f t="shared" si="1536"/>
        <v>0</v>
      </c>
      <c r="BV925" s="35" t="str">
        <f t="shared" si="1537"/>
        <v/>
      </c>
      <c r="BW925" s="13" t="b">
        <f t="shared" si="1612"/>
        <v>0</v>
      </c>
      <c r="BX925" s="35" t="str">
        <f t="shared" si="1538"/>
        <v/>
      </c>
      <c r="BY925" s="265" t="b">
        <f t="shared" si="1581"/>
        <v>0</v>
      </c>
      <c r="BZ925" s="35" t="str">
        <f t="shared" si="1539"/>
        <v/>
      </c>
      <c r="CA925" s="265" t="b">
        <f t="shared" si="1582"/>
        <v>0</v>
      </c>
      <c r="CB925" s="35" t="str">
        <f t="shared" si="1540"/>
        <v/>
      </c>
      <c r="CC925" s="272" t="b">
        <f t="shared" si="1583"/>
        <v>0</v>
      </c>
      <c r="CD925" s="35" t="str">
        <f t="shared" si="1541"/>
        <v/>
      </c>
      <c r="CE925" s="13" t="b">
        <f t="shared" si="1542"/>
        <v>0</v>
      </c>
      <c r="CF925" s="35" t="str">
        <f t="shared" si="1543"/>
        <v/>
      </c>
      <c r="CG925" s="179">
        <f t="shared" si="1544"/>
        <v>0</v>
      </c>
      <c r="CH925" s="179">
        <f t="shared" si="1545"/>
        <v>0</v>
      </c>
      <c r="CI925" s="218">
        <f t="shared" si="1584"/>
        <v>0</v>
      </c>
      <c r="CJ925" s="218">
        <f t="shared" si="1585"/>
        <v>0</v>
      </c>
      <c r="CK925" s="218">
        <f t="shared" si="1586"/>
        <v>0</v>
      </c>
      <c r="CL925" s="218">
        <f t="shared" si="1587"/>
        <v>0</v>
      </c>
      <c r="CM925" s="218">
        <f t="shared" si="1588"/>
        <v>0</v>
      </c>
      <c r="CN925" s="218">
        <f t="shared" si="1589"/>
        <v>0</v>
      </c>
      <c r="CO925" s="218">
        <f t="shared" si="1590"/>
        <v>0</v>
      </c>
      <c r="CP925" s="218">
        <f t="shared" si="1591"/>
        <v>0</v>
      </c>
      <c r="CQ925" s="218">
        <f t="shared" si="1592"/>
        <v>0</v>
      </c>
      <c r="CR925" s="218">
        <f t="shared" si="1593"/>
        <v>0</v>
      </c>
      <c r="CS925" s="14">
        <f t="shared" si="1546"/>
        <v>0</v>
      </c>
      <c r="CT925" s="236">
        <f t="shared" si="1547"/>
        <v>0</v>
      </c>
      <c r="CU925" s="237">
        <f t="shared" si="1613"/>
        <v>0</v>
      </c>
      <c r="CV925" s="16">
        <f t="shared" si="1613"/>
        <v>0</v>
      </c>
      <c r="CW925" s="16">
        <f t="shared" si="1613"/>
        <v>0</v>
      </c>
      <c r="CX925" s="16">
        <f t="shared" si="1613"/>
        <v>0</v>
      </c>
      <c r="CY925" s="16">
        <f t="shared" si="1613"/>
        <v>0</v>
      </c>
      <c r="CZ925" s="16">
        <f t="shared" si="1613"/>
        <v>0</v>
      </c>
      <c r="DA925" s="16">
        <f t="shared" si="1613"/>
        <v>0</v>
      </c>
      <c r="DB925" s="16">
        <f t="shared" si="1613"/>
        <v>0</v>
      </c>
      <c r="DC925" s="16">
        <f t="shared" si="1613"/>
        <v>0</v>
      </c>
      <c r="DD925" s="238">
        <f t="shared" si="1613"/>
        <v>0</v>
      </c>
      <c r="DE925" s="232">
        <f t="shared" si="1614"/>
        <v>0</v>
      </c>
      <c r="DF925" s="132">
        <f t="shared" si="1614"/>
        <v>0</v>
      </c>
      <c r="DG925" s="132">
        <f t="shared" si="1614"/>
        <v>0</v>
      </c>
      <c r="DH925" s="132">
        <f t="shared" si="1614"/>
        <v>0</v>
      </c>
      <c r="DI925" s="132">
        <f t="shared" si="1614"/>
        <v>0</v>
      </c>
      <c r="DJ925" s="132">
        <f t="shared" si="1614"/>
        <v>0</v>
      </c>
      <c r="DK925" s="132">
        <f t="shared" si="1614"/>
        <v>0</v>
      </c>
      <c r="DL925" s="132">
        <f t="shared" si="1614"/>
        <v>0</v>
      </c>
      <c r="DM925" s="132">
        <f t="shared" si="1614"/>
        <v>0</v>
      </c>
      <c r="DN925" s="233">
        <f t="shared" si="1614"/>
        <v>0</v>
      </c>
      <c r="DO925" s="232">
        <f t="shared" si="1548"/>
        <v>0</v>
      </c>
      <c r="DP925" s="132">
        <f t="shared" si="1549"/>
        <v>0</v>
      </c>
      <c r="DQ925" s="132">
        <f t="shared" si="1550"/>
        <v>0</v>
      </c>
      <c r="DR925" s="132">
        <f t="shared" si="1551"/>
        <v>0</v>
      </c>
      <c r="DS925" s="132">
        <f t="shared" si="1552"/>
        <v>0</v>
      </c>
      <c r="DT925" s="132">
        <f t="shared" si="1553"/>
        <v>0</v>
      </c>
      <c r="DU925" s="132">
        <f t="shared" si="1554"/>
        <v>0</v>
      </c>
      <c r="DV925" s="132">
        <f t="shared" si="1555"/>
        <v>0</v>
      </c>
      <c r="DW925" s="132">
        <f t="shared" si="1556"/>
        <v>0</v>
      </c>
      <c r="DX925" s="233">
        <f t="shared" si="1557"/>
        <v>0</v>
      </c>
      <c r="DY925" s="231" t="b">
        <f t="shared" si="1594"/>
        <v>0</v>
      </c>
      <c r="DZ925" s="163"/>
      <c r="EA925" s="226" t="str">
        <f t="shared" si="1595"/>
        <v/>
      </c>
      <c r="EB925" s="178" t="str">
        <f t="shared" si="1596"/>
        <v/>
      </c>
      <c r="EC925" s="178" t="str">
        <f t="shared" si="1597"/>
        <v/>
      </c>
      <c r="ED925" s="178" t="str">
        <f t="shared" si="1598"/>
        <v/>
      </c>
      <c r="EE925" s="178" t="str">
        <f t="shared" si="1599"/>
        <v/>
      </c>
      <c r="EF925" s="178" t="str">
        <f t="shared" si="1600"/>
        <v/>
      </c>
      <c r="EG925" s="178" t="str">
        <f t="shared" si="1601"/>
        <v/>
      </c>
      <c r="EH925" s="178" t="str">
        <f t="shared" si="1602"/>
        <v/>
      </c>
      <c r="EI925" s="178" t="str">
        <f t="shared" si="1603"/>
        <v/>
      </c>
      <c r="EJ925" s="227" t="str">
        <f t="shared" si="1604"/>
        <v/>
      </c>
      <c r="EK925" s="230" t="str">
        <f t="shared" si="1558"/>
        <v/>
      </c>
      <c r="EL925" s="177" t="str">
        <f t="shared" si="1559"/>
        <v/>
      </c>
      <c r="EM925" s="177" t="str">
        <f t="shared" si="1560"/>
        <v/>
      </c>
      <c r="EN925" s="177" t="str">
        <f t="shared" si="1561"/>
        <v/>
      </c>
      <c r="EO925" s="177" t="str">
        <f t="shared" si="1562"/>
        <v/>
      </c>
      <c r="EP925" s="177" t="str">
        <f t="shared" si="1563"/>
        <v/>
      </c>
      <c r="EQ925" s="177" t="str">
        <f t="shared" si="1564"/>
        <v/>
      </c>
      <c r="ER925" s="177" t="str">
        <f t="shared" si="1565"/>
        <v/>
      </c>
      <c r="ES925" s="177" t="str">
        <f t="shared" si="1566"/>
        <v/>
      </c>
      <c r="ET925" s="177" t="str">
        <f t="shared" si="1567"/>
        <v/>
      </c>
      <c r="EU925" s="229" t="e">
        <f t="shared" si="1568"/>
        <v>#VALUE!</v>
      </c>
      <c r="EV925" s="27" t="e">
        <f t="shared" si="1569"/>
        <v>#VALUE!</v>
      </c>
      <c r="EW925" s="27" t="e">
        <f t="shared" si="1570"/>
        <v>#VALUE!</v>
      </c>
      <c r="EX925" s="28" t="e">
        <f t="shared" si="1571"/>
        <v>#VALUE!</v>
      </c>
      <c r="EY925" s="28" t="e">
        <f t="shared" si="1572"/>
        <v>#VALUE!</v>
      </c>
      <c r="EZ925" s="28" t="b">
        <f t="shared" si="1573"/>
        <v>0</v>
      </c>
      <c r="FA925" s="176" t="str">
        <f t="shared" si="1574"/>
        <v/>
      </c>
      <c r="FB925" s="27" t="e" cm="1">
        <f t="array" aca="1" ref="FB925" ca="1">TEXT(RIGHT(10-RIGHT(SUM(INDEX(1*(MID(MID(C925,1,1)*2,ROW(INDIRECT("1:"&amp;LEN(MID(C925,1,1)*2))),1)),,))+MID(C925,2,1)+
SUM(INDEX(1*(MID(MID(C925,3,1)*2,ROW(INDIRECT("1:"&amp;LEN(MID(C925,3,1)*2))),1)),,))+MID(C925,4,1)+
SUM(INDEX(1*(MID(MID(C925,5,1)*2,ROW(INDIRECT("1:"&amp;LEN(MID(C925,5,1)*2))),1)),,))+MID(C925,6,1)+
SUM(INDEX(1*(MID(MID(C925,8,1)*2,ROW(INDIRECT("1:"&amp;LEN(MID(C925,8,1)*2))),1)),,))+MID(C925,9,1)+
SUM(INDEX(1*(MID(MID(C925,10,1)*2,ROW(INDIRECT("1:"&amp;LEN(MID(C925,10,1)*2))),1)),,)),1),1),"0")</f>
        <v>#VALUE!</v>
      </c>
      <c r="FC925" s="27" t="str">
        <f t="shared" si="1575"/>
        <v/>
      </c>
      <c r="FD925" s="29" t="b">
        <f t="shared" si="1576"/>
        <v>0</v>
      </c>
      <c r="FE925" s="112" t="b">
        <f>IFERROR(MATCH(D925,'Avtal för korttidsarbete'!$G$13:$G$1012,0),TRUE)</f>
        <v>1</v>
      </c>
      <c r="FF925" s="112" t="b">
        <f t="shared" si="1605"/>
        <v>0</v>
      </c>
      <c r="FG925" s="113" t="str" cm="1">
        <f t="array" ref="FG925">IF(FE925=TRUE,"x",INDEX('Avtal för korttidsarbete'!$E$13:$E$1012,$FE925))</f>
        <v>x</v>
      </c>
      <c r="FH925" s="113" t="str" cm="1">
        <f t="array" ref="FH925">IF(FE925=TRUE,"x",INDEX('Avtal för korttidsarbete'!$F$13:$F$1012,$FE925))</f>
        <v>x</v>
      </c>
      <c r="FI925" s="112" t="b">
        <f t="shared" si="1606"/>
        <v>0</v>
      </c>
      <c r="FJ925" s="135">
        <f t="shared" si="1607"/>
        <v>44166</v>
      </c>
      <c r="FK925" s="135">
        <f t="shared" si="1608"/>
        <v>44377</v>
      </c>
      <c r="FL925" s="112" t="b">
        <f t="shared" si="1609"/>
        <v>0</v>
      </c>
      <c r="FM925" s="113">
        <f t="shared" si="1610"/>
        <v>44166</v>
      </c>
      <c r="FN925" s="135">
        <f t="shared" si="1611"/>
        <v>44377</v>
      </c>
      <c r="FO925" s="148" t="b">
        <f>IFERROR(INDEX('Avtal för korttidsarbete'!R:R,MATCH(D925,'Avtal för korttidsarbete'!$G:$G,0)),TRUE)</f>
        <v>1</v>
      </c>
      <c r="FP925" s="135" t="str">
        <f>IF(FO925,"-",INDEX('Avtal för korttidsarbete'!$D:$D,MATCH(D925,'Avtal för korttidsarbete'!$G:$G,0)))</f>
        <v>-</v>
      </c>
      <c r="FQ925" s="113" t="b">
        <f>IFERROR(G925&gt;INDEX(Uppsägningar!E:E,MATCH(C925,Uppsägningar!C:C,0)),FALSE)</f>
        <v>0</v>
      </c>
    </row>
    <row r="926" spans="1:173" x14ac:dyDescent="0.25">
      <c r="A926" s="19">
        <v>910</v>
      </c>
      <c r="B926" s="20"/>
      <c r="C926" s="183"/>
      <c r="D926" s="66"/>
      <c r="E926" s="212">
        <f>IFERROR(INDEX(Admin!$C$7:$C$10,MATCH(FP926,TblNivåValTExt,0)),0)</f>
        <v>0</v>
      </c>
      <c r="F926" s="1"/>
      <c r="G926" s="1"/>
      <c r="H926" s="78"/>
      <c r="I926" s="181"/>
      <c r="J926" s="181"/>
      <c r="K926" s="182"/>
      <c r="L926" s="182"/>
      <c r="M926" s="181"/>
      <c r="N926" s="181"/>
      <c r="O926" s="181"/>
      <c r="P926" s="182"/>
      <c r="Q926" s="182"/>
      <c r="R926" s="181"/>
      <c r="S926" s="181"/>
      <c r="T926" s="181"/>
      <c r="U926" s="182"/>
      <c r="V926" s="182"/>
      <c r="W926" s="181"/>
      <c r="X926" s="181"/>
      <c r="Y926" s="181"/>
      <c r="Z926" s="182"/>
      <c r="AA926" s="182"/>
      <c r="AB926" s="181"/>
      <c r="AC926" s="181"/>
      <c r="AD926" s="181"/>
      <c r="AE926" s="182"/>
      <c r="AF926" s="182"/>
      <c r="AG926" s="181"/>
      <c r="AH926" s="181"/>
      <c r="AI926" s="181"/>
      <c r="AJ926" s="182"/>
      <c r="AK926" s="182"/>
      <c r="AL926" s="181"/>
      <c r="AM926" s="181"/>
      <c r="AN926" s="181"/>
      <c r="AO926" s="182"/>
      <c r="AP926" s="182"/>
      <c r="AQ926" s="181"/>
      <c r="AR926" s="181"/>
      <c r="AS926" s="181"/>
      <c r="AT926" s="182"/>
      <c r="AU926" s="182"/>
      <c r="AV926" s="181"/>
      <c r="AW926" s="181"/>
      <c r="AX926" s="181"/>
      <c r="AY926" s="182"/>
      <c r="AZ926" s="182"/>
      <c r="BA926" s="181"/>
      <c r="BB926" s="181"/>
      <c r="BC926" s="181"/>
      <c r="BD926" s="182"/>
      <c r="BE926" s="182"/>
      <c r="BF926" s="181"/>
      <c r="BG926" s="180">
        <f t="shared" si="1577"/>
        <v>0</v>
      </c>
      <c r="BH926" s="116" t="str">
        <f t="shared" si="1578"/>
        <v/>
      </c>
      <c r="BI926" s="80" t="b">
        <f t="shared" si="1526"/>
        <v>0</v>
      </c>
      <c r="BJ926" s="80" t="str">
        <f t="shared" si="1527"/>
        <v/>
      </c>
      <c r="BK926" s="80" t="b">
        <f t="shared" si="1579"/>
        <v>0</v>
      </c>
      <c r="BL926" s="13" t="str">
        <f t="shared" si="1528"/>
        <v/>
      </c>
      <c r="BM926" s="13" t="b">
        <f t="shared" si="1580"/>
        <v>0</v>
      </c>
      <c r="BN926" s="35" t="str">
        <f t="shared" si="1529"/>
        <v/>
      </c>
      <c r="BO926" s="13" t="b">
        <f t="shared" si="1530"/>
        <v>0</v>
      </c>
      <c r="BP926" s="35" t="str">
        <f t="shared" si="1531"/>
        <v/>
      </c>
      <c r="BQ926" s="13" t="b">
        <f t="shared" si="1532"/>
        <v>0</v>
      </c>
      <c r="BR926" s="35" t="str">
        <f t="shared" si="1533"/>
        <v/>
      </c>
      <c r="BS926" s="35" t="b">
        <f t="shared" si="1534"/>
        <v>0</v>
      </c>
      <c r="BT926" s="35" t="str">
        <f t="shared" si="1535"/>
        <v/>
      </c>
      <c r="BU926" s="35" t="b">
        <f t="shared" si="1536"/>
        <v>0</v>
      </c>
      <c r="BV926" s="35" t="str">
        <f t="shared" si="1537"/>
        <v/>
      </c>
      <c r="BW926" s="13" t="b">
        <f t="shared" si="1612"/>
        <v>0</v>
      </c>
      <c r="BX926" s="35" t="str">
        <f t="shared" si="1538"/>
        <v/>
      </c>
      <c r="BY926" s="265" t="b">
        <f t="shared" si="1581"/>
        <v>0</v>
      </c>
      <c r="BZ926" s="35" t="str">
        <f t="shared" si="1539"/>
        <v/>
      </c>
      <c r="CA926" s="265" t="b">
        <f t="shared" si="1582"/>
        <v>0</v>
      </c>
      <c r="CB926" s="35" t="str">
        <f t="shared" si="1540"/>
        <v/>
      </c>
      <c r="CC926" s="272" t="b">
        <f t="shared" si="1583"/>
        <v>0</v>
      </c>
      <c r="CD926" s="35" t="str">
        <f t="shared" si="1541"/>
        <v/>
      </c>
      <c r="CE926" s="13" t="b">
        <f t="shared" si="1542"/>
        <v>0</v>
      </c>
      <c r="CF926" s="35" t="str">
        <f t="shared" si="1543"/>
        <v/>
      </c>
      <c r="CG926" s="179">
        <f t="shared" si="1544"/>
        <v>0</v>
      </c>
      <c r="CH926" s="179">
        <f t="shared" si="1545"/>
        <v>0</v>
      </c>
      <c r="CI926" s="218">
        <f t="shared" si="1584"/>
        <v>0</v>
      </c>
      <c r="CJ926" s="218">
        <f t="shared" si="1585"/>
        <v>0</v>
      </c>
      <c r="CK926" s="218">
        <f t="shared" si="1586"/>
        <v>0</v>
      </c>
      <c r="CL926" s="218">
        <f t="shared" si="1587"/>
        <v>0</v>
      </c>
      <c r="CM926" s="218">
        <f t="shared" si="1588"/>
        <v>0</v>
      </c>
      <c r="CN926" s="218">
        <f t="shared" si="1589"/>
        <v>0</v>
      </c>
      <c r="CO926" s="218">
        <f t="shared" si="1590"/>
        <v>0</v>
      </c>
      <c r="CP926" s="218">
        <f t="shared" si="1591"/>
        <v>0</v>
      </c>
      <c r="CQ926" s="218">
        <f t="shared" si="1592"/>
        <v>0</v>
      </c>
      <c r="CR926" s="218">
        <f t="shared" si="1593"/>
        <v>0</v>
      </c>
      <c r="CS926" s="14">
        <f t="shared" si="1546"/>
        <v>0</v>
      </c>
      <c r="CT926" s="236">
        <f t="shared" si="1547"/>
        <v>0</v>
      </c>
      <c r="CU926" s="237">
        <f t="shared" si="1613"/>
        <v>0</v>
      </c>
      <c r="CV926" s="16">
        <f t="shared" si="1613"/>
        <v>0</v>
      </c>
      <c r="CW926" s="16">
        <f t="shared" si="1613"/>
        <v>0</v>
      </c>
      <c r="CX926" s="16">
        <f t="shared" si="1613"/>
        <v>0</v>
      </c>
      <c r="CY926" s="16">
        <f t="shared" si="1613"/>
        <v>0</v>
      </c>
      <c r="CZ926" s="16">
        <f t="shared" si="1613"/>
        <v>0</v>
      </c>
      <c r="DA926" s="16">
        <f t="shared" si="1613"/>
        <v>0</v>
      </c>
      <c r="DB926" s="16">
        <f t="shared" si="1613"/>
        <v>0</v>
      </c>
      <c r="DC926" s="16">
        <f t="shared" si="1613"/>
        <v>0</v>
      </c>
      <c r="DD926" s="238">
        <f t="shared" si="1613"/>
        <v>0</v>
      </c>
      <c r="DE926" s="232">
        <f t="shared" si="1614"/>
        <v>0</v>
      </c>
      <c r="DF926" s="132">
        <f t="shared" si="1614"/>
        <v>0</v>
      </c>
      <c r="DG926" s="132">
        <f t="shared" si="1614"/>
        <v>0</v>
      </c>
      <c r="DH926" s="132">
        <f t="shared" si="1614"/>
        <v>0</v>
      </c>
      <c r="DI926" s="132">
        <f t="shared" si="1614"/>
        <v>0</v>
      </c>
      <c r="DJ926" s="132">
        <f t="shared" si="1614"/>
        <v>0</v>
      </c>
      <c r="DK926" s="132">
        <f t="shared" si="1614"/>
        <v>0</v>
      </c>
      <c r="DL926" s="132">
        <f t="shared" si="1614"/>
        <v>0</v>
      </c>
      <c r="DM926" s="132">
        <f t="shared" si="1614"/>
        <v>0</v>
      </c>
      <c r="DN926" s="233">
        <f t="shared" si="1614"/>
        <v>0</v>
      </c>
      <c r="DO926" s="232">
        <f t="shared" si="1548"/>
        <v>0</v>
      </c>
      <c r="DP926" s="132">
        <f t="shared" si="1549"/>
        <v>0</v>
      </c>
      <c r="DQ926" s="132">
        <f t="shared" si="1550"/>
        <v>0</v>
      </c>
      <c r="DR926" s="132">
        <f t="shared" si="1551"/>
        <v>0</v>
      </c>
      <c r="DS926" s="132">
        <f t="shared" si="1552"/>
        <v>0</v>
      </c>
      <c r="DT926" s="132">
        <f t="shared" si="1553"/>
        <v>0</v>
      </c>
      <c r="DU926" s="132">
        <f t="shared" si="1554"/>
        <v>0</v>
      </c>
      <c r="DV926" s="132">
        <f t="shared" si="1555"/>
        <v>0</v>
      </c>
      <c r="DW926" s="132">
        <f t="shared" si="1556"/>
        <v>0</v>
      </c>
      <c r="DX926" s="233">
        <f t="shared" si="1557"/>
        <v>0</v>
      </c>
      <c r="DY926" s="231" t="b">
        <f t="shared" si="1594"/>
        <v>0</v>
      </c>
      <c r="DZ926" s="163"/>
      <c r="EA926" s="226" t="str">
        <f t="shared" si="1595"/>
        <v/>
      </c>
      <c r="EB926" s="178" t="str">
        <f t="shared" si="1596"/>
        <v/>
      </c>
      <c r="EC926" s="178" t="str">
        <f t="shared" si="1597"/>
        <v/>
      </c>
      <c r="ED926" s="178" t="str">
        <f t="shared" si="1598"/>
        <v/>
      </c>
      <c r="EE926" s="178" t="str">
        <f t="shared" si="1599"/>
        <v/>
      </c>
      <c r="EF926" s="178" t="str">
        <f t="shared" si="1600"/>
        <v/>
      </c>
      <c r="EG926" s="178" t="str">
        <f t="shared" si="1601"/>
        <v/>
      </c>
      <c r="EH926" s="178" t="str">
        <f t="shared" si="1602"/>
        <v/>
      </c>
      <c r="EI926" s="178" t="str">
        <f t="shared" si="1603"/>
        <v/>
      </c>
      <c r="EJ926" s="227" t="str">
        <f t="shared" si="1604"/>
        <v/>
      </c>
      <c r="EK926" s="230" t="str">
        <f t="shared" si="1558"/>
        <v/>
      </c>
      <c r="EL926" s="177" t="str">
        <f t="shared" si="1559"/>
        <v/>
      </c>
      <c r="EM926" s="177" t="str">
        <f t="shared" si="1560"/>
        <v/>
      </c>
      <c r="EN926" s="177" t="str">
        <f t="shared" si="1561"/>
        <v/>
      </c>
      <c r="EO926" s="177" t="str">
        <f t="shared" si="1562"/>
        <v/>
      </c>
      <c r="EP926" s="177" t="str">
        <f t="shared" si="1563"/>
        <v/>
      </c>
      <c r="EQ926" s="177" t="str">
        <f t="shared" si="1564"/>
        <v/>
      </c>
      <c r="ER926" s="177" t="str">
        <f t="shared" si="1565"/>
        <v/>
      </c>
      <c r="ES926" s="177" t="str">
        <f t="shared" si="1566"/>
        <v/>
      </c>
      <c r="ET926" s="177" t="str">
        <f t="shared" si="1567"/>
        <v/>
      </c>
      <c r="EU926" s="229" t="e">
        <f t="shared" si="1568"/>
        <v>#VALUE!</v>
      </c>
      <c r="EV926" s="27" t="e">
        <f t="shared" si="1569"/>
        <v>#VALUE!</v>
      </c>
      <c r="EW926" s="27" t="e">
        <f t="shared" si="1570"/>
        <v>#VALUE!</v>
      </c>
      <c r="EX926" s="28" t="e">
        <f t="shared" si="1571"/>
        <v>#VALUE!</v>
      </c>
      <c r="EY926" s="28" t="e">
        <f t="shared" si="1572"/>
        <v>#VALUE!</v>
      </c>
      <c r="EZ926" s="28" t="b">
        <f t="shared" si="1573"/>
        <v>0</v>
      </c>
      <c r="FA926" s="176" t="str">
        <f t="shared" si="1574"/>
        <v/>
      </c>
      <c r="FB926" s="27" t="e" cm="1">
        <f t="array" aca="1" ref="FB926" ca="1">TEXT(RIGHT(10-RIGHT(SUM(INDEX(1*(MID(MID(C926,1,1)*2,ROW(INDIRECT("1:"&amp;LEN(MID(C926,1,1)*2))),1)),,))+MID(C926,2,1)+
SUM(INDEX(1*(MID(MID(C926,3,1)*2,ROW(INDIRECT("1:"&amp;LEN(MID(C926,3,1)*2))),1)),,))+MID(C926,4,1)+
SUM(INDEX(1*(MID(MID(C926,5,1)*2,ROW(INDIRECT("1:"&amp;LEN(MID(C926,5,1)*2))),1)),,))+MID(C926,6,1)+
SUM(INDEX(1*(MID(MID(C926,8,1)*2,ROW(INDIRECT("1:"&amp;LEN(MID(C926,8,1)*2))),1)),,))+MID(C926,9,1)+
SUM(INDEX(1*(MID(MID(C926,10,1)*2,ROW(INDIRECT("1:"&amp;LEN(MID(C926,10,1)*2))),1)),,)),1),1),"0")</f>
        <v>#VALUE!</v>
      </c>
      <c r="FC926" s="27" t="str">
        <f t="shared" si="1575"/>
        <v/>
      </c>
      <c r="FD926" s="29" t="b">
        <f t="shared" si="1576"/>
        <v>0</v>
      </c>
      <c r="FE926" s="112" t="b">
        <f>IFERROR(MATCH(D926,'Avtal för korttidsarbete'!$G$13:$G$1012,0),TRUE)</f>
        <v>1</v>
      </c>
      <c r="FF926" s="112" t="b">
        <f t="shared" si="1605"/>
        <v>0</v>
      </c>
      <c r="FG926" s="113" t="str" cm="1">
        <f t="array" ref="FG926">IF(FE926=TRUE,"x",INDEX('Avtal för korttidsarbete'!$E$13:$E$1012,$FE926))</f>
        <v>x</v>
      </c>
      <c r="FH926" s="113" t="str" cm="1">
        <f t="array" ref="FH926">IF(FE926=TRUE,"x",INDEX('Avtal för korttidsarbete'!$F$13:$F$1012,$FE926))</f>
        <v>x</v>
      </c>
      <c r="FI926" s="112" t="b">
        <f t="shared" si="1606"/>
        <v>0</v>
      </c>
      <c r="FJ926" s="135">
        <f t="shared" si="1607"/>
        <v>44166</v>
      </c>
      <c r="FK926" s="135">
        <f t="shared" si="1608"/>
        <v>44377</v>
      </c>
      <c r="FL926" s="112" t="b">
        <f t="shared" si="1609"/>
        <v>0</v>
      </c>
      <c r="FM926" s="113">
        <f t="shared" si="1610"/>
        <v>44166</v>
      </c>
      <c r="FN926" s="135">
        <f t="shared" si="1611"/>
        <v>44377</v>
      </c>
      <c r="FO926" s="148" t="b">
        <f>IFERROR(INDEX('Avtal för korttidsarbete'!R:R,MATCH(D926,'Avtal för korttidsarbete'!$G:$G,0)),TRUE)</f>
        <v>1</v>
      </c>
      <c r="FP926" s="135" t="str">
        <f>IF(FO926,"-",INDEX('Avtal för korttidsarbete'!$D:$D,MATCH(D926,'Avtal för korttidsarbete'!$G:$G,0)))</f>
        <v>-</v>
      </c>
      <c r="FQ926" s="113" t="b">
        <f>IFERROR(G926&gt;INDEX(Uppsägningar!E:E,MATCH(C926,Uppsägningar!C:C,0)),FALSE)</f>
        <v>0</v>
      </c>
    </row>
    <row r="927" spans="1:173" x14ac:dyDescent="0.25">
      <c r="A927" s="19">
        <v>911</v>
      </c>
      <c r="B927" s="20"/>
      <c r="C927" s="183"/>
      <c r="D927" s="66"/>
      <c r="E927" s="212">
        <f>IFERROR(INDEX(Admin!$C$7:$C$10,MATCH(FP927,TblNivåValTExt,0)),0)</f>
        <v>0</v>
      </c>
      <c r="F927" s="1"/>
      <c r="G927" s="1"/>
      <c r="H927" s="78"/>
      <c r="I927" s="181"/>
      <c r="J927" s="181"/>
      <c r="K927" s="182"/>
      <c r="L927" s="182"/>
      <c r="M927" s="181"/>
      <c r="N927" s="181"/>
      <c r="O927" s="181"/>
      <c r="P927" s="182"/>
      <c r="Q927" s="182"/>
      <c r="R927" s="181"/>
      <c r="S927" s="181"/>
      <c r="T927" s="181"/>
      <c r="U927" s="182"/>
      <c r="V927" s="182"/>
      <c r="W927" s="181"/>
      <c r="X927" s="181"/>
      <c r="Y927" s="181"/>
      <c r="Z927" s="182"/>
      <c r="AA927" s="182"/>
      <c r="AB927" s="181"/>
      <c r="AC927" s="181"/>
      <c r="AD927" s="181"/>
      <c r="AE927" s="182"/>
      <c r="AF927" s="182"/>
      <c r="AG927" s="181"/>
      <c r="AH927" s="181"/>
      <c r="AI927" s="181"/>
      <c r="AJ927" s="182"/>
      <c r="AK927" s="182"/>
      <c r="AL927" s="181"/>
      <c r="AM927" s="181"/>
      <c r="AN927" s="181"/>
      <c r="AO927" s="182"/>
      <c r="AP927" s="182"/>
      <c r="AQ927" s="181"/>
      <c r="AR927" s="181"/>
      <c r="AS927" s="181"/>
      <c r="AT927" s="182"/>
      <c r="AU927" s="182"/>
      <c r="AV927" s="181"/>
      <c r="AW927" s="181"/>
      <c r="AX927" s="181"/>
      <c r="AY927" s="182"/>
      <c r="AZ927" s="182"/>
      <c r="BA927" s="181"/>
      <c r="BB927" s="181"/>
      <c r="BC927" s="181"/>
      <c r="BD927" s="182"/>
      <c r="BE927" s="182"/>
      <c r="BF927" s="181"/>
      <c r="BG927" s="180">
        <f t="shared" si="1577"/>
        <v>0</v>
      </c>
      <c r="BH927" s="116" t="str">
        <f t="shared" si="1578"/>
        <v/>
      </c>
      <c r="BI927" s="80" t="b">
        <f t="shared" si="1526"/>
        <v>0</v>
      </c>
      <c r="BJ927" s="80" t="str">
        <f t="shared" si="1527"/>
        <v/>
      </c>
      <c r="BK927" s="80" t="b">
        <f t="shared" si="1579"/>
        <v>0</v>
      </c>
      <c r="BL927" s="13" t="str">
        <f t="shared" si="1528"/>
        <v/>
      </c>
      <c r="BM927" s="13" t="b">
        <f t="shared" si="1580"/>
        <v>0</v>
      </c>
      <c r="BN927" s="35" t="str">
        <f t="shared" si="1529"/>
        <v/>
      </c>
      <c r="BO927" s="13" t="b">
        <f t="shared" si="1530"/>
        <v>0</v>
      </c>
      <c r="BP927" s="35" t="str">
        <f t="shared" si="1531"/>
        <v/>
      </c>
      <c r="BQ927" s="13" t="b">
        <f t="shared" si="1532"/>
        <v>0</v>
      </c>
      <c r="BR927" s="35" t="str">
        <f t="shared" si="1533"/>
        <v/>
      </c>
      <c r="BS927" s="35" t="b">
        <f t="shared" si="1534"/>
        <v>0</v>
      </c>
      <c r="BT927" s="35" t="str">
        <f t="shared" si="1535"/>
        <v/>
      </c>
      <c r="BU927" s="35" t="b">
        <f t="shared" si="1536"/>
        <v>0</v>
      </c>
      <c r="BV927" s="35" t="str">
        <f t="shared" si="1537"/>
        <v/>
      </c>
      <c r="BW927" s="13" t="b">
        <f t="shared" si="1612"/>
        <v>0</v>
      </c>
      <c r="BX927" s="35" t="str">
        <f t="shared" si="1538"/>
        <v/>
      </c>
      <c r="BY927" s="265" t="b">
        <f t="shared" si="1581"/>
        <v>0</v>
      </c>
      <c r="BZ927" s="35" t="str">
        <f t="shared" si="1539"/>
        <v/>
      </c>
      <c r="CA927" s="265" t="b">
        <f t="shared" si="1582"/>
        <v>0</v>
      </c>
      <c r="CB927" s="35" t="str">
        <f t="shared" si="1540"/>
        <v/>
      </c>
      <c r="CC927" s="272" t="b">
        <f t="shared" si="1583"/>
        <v>0</v>
      </c>
      <c r="CD927" s="35" t="str">
        <f t="shared" si="1541"/>
        <v/>
      </c>
      <c r="CE927" s="13" t="b">
        <f t="shared" si="1542"/>
        <v>0</v>
      </c>
      <c r="CF927" s="35" t="str">
        <f t="shared" si="1543"/>
        <v/>
      </c>
      <c r="CG927" s="179">
        <f t="shared" si="1544"/>
        <v>0</v>
      </c>
      <c r="CH927" s="179">
        <f t="shared" si="1545"/>
        <v>0</v>
      </c>
      <c r="CI927" s="218">
        <f t="shared" si="1584"/>
        <v>0</v>
      </c>
      <c r="CJ927" s="218">
        <f t="shared" si="1585"/>
        <v>0</v>
      </c>
      <c r="CK927" s="218">
        <f t="shared" si="1586"/>
        <v>0</v>
      </c>
      <c r="CL927" s="218">
        <f t="shared" si="1587"/>
        <v>0</v>
      </c>
      <c r="CM927" s="218">
        <f t="shared" si="1588"/>
        <v>0</v>
      </c>
      <c r="CN927" s="218">
        <f t="shared" si="1589"/>
        <v>0</v>
      </c>
      <c r="CO927" s="218">
        <f t="shared" si="1590"/>
        <v>0</v>
      </c>
      <c r="CP927" s="218">
        <f t="shared" si="1591"/>
        <v>0</v>
      </c>
      <c r="CQ927" s="218">
        <f t="shared" si="1592"/>
        <v>0</v>
      </c>
      <c r="CR927" s="218">
        <f t="shared" si="1593"/>
        <v>0</v>
      </c>
      <c r="CS927" s="14">
        <f t="shared" si="1546"/>
        <v>0</v>
      </c>
      <c r="CT927" s="236">
        <f t="shared" si="1547"/>
        <v>0</v>
      </c>
      <c r="CU927" s="237">
        <f t="shared" ref="CU927:DD936" si="1615">IF(AND($CS927,$CT927,CU$12),MAX(0,MIN(CU$10,$CT927)-MAX(CU$9,$CS927)+1),0)</f>
        <v>0</v>
      </c>
      <c r="CV927" s="16">
        <f t="shared" si="1615"/>
        <v>0</v>
      </c>
      <c r="CW927" s="16">
        <f t="shared" si="1615"/>
        <v>0</v>
      </c>
      <c r="CX927" s="16">
        <f t="shared" si="1615"/>
        <v>0</v>
      </c>
      <c r="CY927" s="16">
        <f t="shared" si="1615"/>
        <v>0</v>
      </c>
      <c r="CZ927" s="16">
        <f t="shared" si="1615"/>
        <v>0</v>
      </c>
      <c r="DA927" s="16">
        <f t="shared" si="1615"/>
        <v>0</v>
      </c>
      <c r="DB927" s="16">
        <f t="shared" si="1615"/>
        <v>0</v>
      </c>
      <c r="DC927" s="16">
        <f t="shared" si="1615"/>
        <v>0</v>
      </c>
      <c r="DD927" s="238">
        <f t="shared" si="1615"/>
        <v>0</v>
      </c>
      <c r="DE927" s="232">
        <f t="shared" ref="DE927:DN936" si="1616">IF($H927&lt;=0,0,MAX(0,MIN($H927,$DE$11)))</f>
        <v>0</v>
      </c>
      <c r="DF927" s="132">
        <f t="shared" si="1616"/>
        <v>0</v>
      </c>
      <c r="DG927" s="132">
        <f t="shared" si="1616"/>
        <v>0</v>
      </c>
      <c r="DH927" s="132">
        <f t="shared" si="1616"/>
        <v>0</v>
      </c>
      <c r="DI927" s="132">
        <f t="shared" si="1616"/>
        <v>0</v>
      </c>
      <c r="DJ927" s="132">
        <f t="shared" si="1616"/>
        <v>0</v>
      </c>
      <c r="DK927" s="132">
        <f t="shared" si="1616"/>
        <v>0</v>
      </c>
      <c r="DL927" s="132">
        <f t="shared" si="1616"/>
        <v>0</v>
      </c>
      <c r="DM927" s="132">
        <f t="shared" si="1616"/>
        <v>0</v>
      </c>
      <c r="DN927" s="233">
        <f t="shared" si="1616"/>
        <v>0</v>
      </c>
      <c r="DO927" s="232">
        <f t="shared" si="1548"/>
        <v>0</v>
      </c>
      <c r="DP927" s="132">
        <f t="shared" si="1549"/>
        <v>0</v>
      </c>
      <c r="DQ927" s="132">
        <f t="shared" si="1550"/>
        <v>0</v>
      </c>
      <c r="DR927" s="132">
        <f t="shared" si="1551"/>
        <v>0</v>
      </c>
      <c r="DS927" s="132">
        <f t="shared" si="1552"/>
        <v>0</v>
      </c>
      <c r="DT927" s="132">
        <f t="shared" si="1553"/>
        <v>0</v>
      </c>
      <c r="DU927" s="132">
        <f t="shared" si="1554"/>
        <v>0</v>
      </c>
      <c r="DV927" s="132">
        <f t="shared" si="1555"/>
        <v>0</v>
      </c>
      <c r="DW927" s="132">
        <f t="shared" si="1556"/>
        <v>0</v>
      </c>
      <c r="DX927" s="233">
        <f t="shared" si="1557"/>
        <v>0</v>
      </c>
      <c r="DY927" s="231" t="b">
        <f t="shared" si="1594"/>
        <v>0</v>
      </c>
      <c r="DZ927" s="163"/>
      <c r="EA927" s="226" t="str">
        <f t="shared" si="1595"/>
        <v/>
      </c>
      <c r="EB927" s="178" t="str">
        <f t="shared" si="1596"/>
        <v/>
      </c>
      <c r="EC927" s="178" t="str">
        <f t="shared" si="1597"/>
        <v/>
      </c>
      <c r="ED927" s="178" t="str">
        <f t="shared" si="1598"/>
        <v/>
      </c>
      <c r="EE927" s="178" t="str">
        <f t="shared" si="1599"/>
        <v/>
      </c>
      <c r="EF927" s="178" t="str">
        <f t="shared" si="1600"/>
        <v/>
      </c>
      <c r="EG927" s="178" t="str">
        <f t="shared" si="1601"/>
        <v/>
      </c>
      <c r="EH927" s="178" t="str">
        <f t="shared" si="1602"/>
        <v/>
      </c>
      <c r="EI927" s="178" t="str">
        <f t="shared" si="1603"/>
        <v/>
      </c>
      <c r="EJ927" s="227" t="str">
        <f t="shared" si="1604"/>
        <v/>
      </c>
      <c r="EK927" s="230" t="str">
        <f t="shared" si="1558"/>
        <v/>
      </c>
      <c r="EL927" s="177" t="str">
        <f t="shared" si="1559"/>
        <v/>
      </c>
      <c r="EM927" s="177" t="str">
        <f t="shared" si="1560"/>
        <v/>
      </c>
      <c r="EN927" s="177" t="str">
        <f t="shared" si="1561"/>
        <v/>
      </c>
      <c r="EO927" s="177" t="str">
        <f t="shared" si="1562"/>
        <v/>
      </c>
      <c r="EP927" s="177" t="str">
        <f t="shared" si="1563"/>
        <v/>
      </c>
      <c r="EQ927" s="177" t="str">
        <f t="shared" si="1564"/>
        <v/>
      </c>
      <c r="ER927" s="177" t="str">
        <f t="shared" si="1565"/>
        <v/>
      </c>
      <c r="ES927" s="177" t="str">
        <f t="shared" si="1566"/>
        <v/>
      </c>
      <c r="ET927" s="177" t="str">
        <f t="shared" si="1567"/>
        <v/>
      </c>
      <c r="EU927" s="229" t="e">
        <f t="shared" si="1568"/>
        <v>#VALUE!</v>
      </c>
      <c r="EV927" s="27" t="e">
        <f t="shared" si="1569"/>
        <v>#VALUE!</v>
      </c>
      <c r="EW927" s="27" t="e">
        <f t="shared" si="1570"/>
        <v>#VALUE!</v>
      </c>
      <c r="EX927" s="28" t="e">
        <f t="shared" si="1571"/>
        <v>#VALUE!</v>
      </c>
      <c r="EY927" s="28" t="e">
        <f t="shared" si="1572"/>
        <v>#VALUE!</v>
      </c>
      <c r="EZ927" s="28" t="b">
        <f t="shared" si="1573"/>
        <v>0</v>
      </c>
      <c r="FA927" s="176" t="str">
        <f t="shared" si="1574"/>
        <v/>
      </c>
      <c r="FB927" s="27" t="e" cm="1">
        <f t="array" aca="1" ref="FB927" ca="1">TEXT(RIGHT(10-RIGHT(SUM(INDEX(1*(MID(MID(C927,1,1)*2,ROW(INDIRECT("1:"&amp;LEN(MID(C927,1,1)*2))),1)),,))+MID(C927,2,1)+
SUM(INDEX(1*(MID(MID(C927,3,1)*2,ROW(INDIRECT("1:"&amp;LEN(MID(C927,3,1)*2))),1)),,))+MID(C927,4,1)+
SUM(INDEX(1*(MID(MID(C927,5,1)*2,ROW(INDIRECT("1:"&amp;LEN(MID(C927,5,1)*2))),1)),,))+MID(C927,6,1)+
SUM(INDEX(1*(MID(MID(C927,8,1)*2,ROW(INDIRECT("1:"&amp;LEN(MID(C927,8,1)*2))),1)),,))+MID(C927,9,1)+
SUM(INDEX(1*(MID(MID(C927,10,1)*2,ROW(INDIRECT("1:"&amp;LEN(MID(C927,10,1)*2))),1)),,)),1),1),"0")</f>
        <v>#VALUE!</v>
      </c>
      <c r="FC927" s="27" t="str">
        <f t="shared" si="1575"/>
        <v/>
      </c>
      <c r="FD927" s="29" t="b">
        <f t="shared" si="1576"/>
        <v>0</v>
      </c>
      <c r="FE927" s="112" t="b">
        <f>IFERROR(MATCH(D927,'Avtal för korttidsarbete'!$G$13:$G$1012,0),TRUE)</f>
        <v>1</v>
      </c>
      <c r="FF927" s="112" t="b">
        <f t="shared" si="1605"/>
        <v>0</v>
      </c>
      <c r="FG927" s="113" t="str" cm="1">
        <f t="array" ref="FG927">IF(FE927=TRUE,"x",INDEX('Avtal för korttidsarbete'!$E$13:$E$1012,$FE927))</f>
        <v>x</v>
      </c>
      <c r="FH927" s="113" t="str" cm="1">
        <f t="array" ref="FH927">IF(FE927=TRUE,"x",INDEX('Avtal för korttidsarbete'!$F$13:$F$1012,$FE927))</f>
        <v>x</v>
      </c>
      <c r="FI927" s="112" t="b">
        <f t="shared" si="1606"/>
        <v>0</v>
      </c>
      <c r="FJ927" s="135">
        <f t="shared" si="1607"/>
        <v>44166</v>
      </c>
      <c r="FK927" s="135">
        <f t="shared" si="1608"/>
        <v>44377</v>
      </c>
      <c r="FL927" s="112" t="b">
        <f t="shared" si="1609"/>
        <v>0</v>
      </c>
      <c r="FM927" s="113">
        <f t="shared" si="1610"/>
        <v>44166</v>
      </c>
      <c r="FN927" s="135">
        <f t="shared" si="1611"/>
        <v>44377</v>
      </c>
      <c r="FO927" s="148" t="b">
        <f>IFERROR(INDEX('Avtal för korttidsarbete'!R:R,MATCH(D927,'Avtal för korttidsarbete'!$G:$G,0)),TRUE)</f>
        <v>1</v>
      </c>
      <c r="FP927" s="135" t="str">
        <f>IF(FO927,"-",INDEX('Avtal för korttidsarbete'!$D:$D,MATCH(D927,'Avtal för korttidsarbete'!$G:$G,0)))</f>
        <v>-</v>
      </c>
      <c r="FQ927" s="113" t="b">
        <f>IFERROR(G927&gt;INDEX(Uppsägningar!E:E,MATCH(C927,Uppsägningar!C:C,0)),FALSE)</f>
        <v>0</v>
      </c>
    </row>
    <row r="928" spans="1:173" x14ac:dyDescent="0.25">
      <c r="A928" s="19">
        <v>912</v>
      </c>
      <c r="B928" s="20"/>
      <c r="C928" s="183"/>
      <c r="D928" s="66"/>
      <c r="E928" s="212">
        <f>IFERROR(INDEX(Admin!$C$7:$C$10,MATCH(FP928,TblNivåValTExt,0)),0)</f>
        <v>0</v>
      </c>
      <c r="F928" s="1"/>
      <c r="G928" s="1"/>
      <c r="H928" s="78"/>
      <c r="I928" s="181"/>
      <c r="J928" s="181"/>
      <c r="K928" s="182"/>
      <c r="L928" s="182"/>
      <c r="M928" s="181"/>
      <c r="N928" s="181"/>
      <c r="O928" s="181"/>
      <c r="P928" s="182"/>
      <c r="Q928" s="182"/>
      <c r="R928" s="181"/>
      <c r="S928" s="181"/>
      <c r="T928" s="181"/>
      <c r="U928" s="182"/>
      <c r="V928" s="182"/>
      <c r="W928" s="181"/>
      <c r="X928" s="181"/>
      <c r="Y928" s="181"/>
      <c r="Z928" s="182"/>
      <c r="AA928" s="182"/>
      <c r="AB928" s="181"/>
      <c r="AC928" s="181"/>
      <c r="AD928" s="181"/>
      <c r="AE928" s="182"/>
      <c r="AF928" s="182"/>
      <c r="AG928" s="181"/>
      <c r="AH928" s="181"/>
      <c r="AI928" s="181"/>
      <c r="AJ928" s="182"/>
      <c r="AK928" s="182"/>
      <c r="AL928" s="181"/>
      <c r="AM928" s="181"/>
      <c r="AN928" s="181"/>
      <c r="AO928" s="182"/>
      <c r="AP928" s="182"/>
      <c r="AQ928" s="181"/>
      <c r="AR928" s="181"/>
      <c r="AS928" s="181"/>
      <c r="AT928" s="182"/>
      <c r="AU928" s="182"/>
      <c r="AV928" s="181"/>
      <c r="AW928" s="181"/>
      <c r="AX928" s="181"/>
      <c r="AY928" s="182"/>
      <c r="AZ928" s="182"/>
      <c r="BA928" s="181"/>
      <c r="BB928" s="181"/>
      <c r="BC928" s="181"/>
      <c r="BD928" s="182"/>
      <c r="BE928" s="182"/>
      <c r="BF928" s="181"/>
      <c r="BG928" s="180">
        <f t="shared" si="1577"/>
        <v>0</v>
      </c>
      <c r="BH928" s="116" t="str">
        <f t="shared" si="1578"/>
        <v/>
      </c>
      <c r="BI928" s="80" t="b">
        <f t="shared" si="1526"/>
        <v>0</v>
      </c>
      <c r="BJ928" s="80" t="str">
        <f t="shared" si="1527"/>
        <v/>
      </c>
      <c r="BK928" s="80" t="b">
        <f t="shared" si="1579"/>
        <v>0</v>
      </c>
      <c r="BL928" s="13" t="str">
        <f t="shared" si="1528"/>
        <v/>
      </c>
      <c r="BM928" s="13" t="b">
        <f t="shared" si="1580"/>
        <v>0</v>
      </c>
      <c r="BN928" s="35" t="str">
        <f t="shared" si="1529"/>
        <v/>
      </c>
      <c r="BO928" s="13" t="b">
        <f t="shared" si="1530"/>
        <v>0</v>
      </c>
      <c r="BP928" s="35" t="str">
        <f t="shared" si="1531"/>
        <v/>
      </c>
      <c r="BQ928" s="13" t="b">
        <f t="shared" si="1532"/>
        <v>0</v>
      </c>
      <c r="BR928" s="35" t="str">
        <f t="shared" si="1533"/>
        <v/>
      </c>
      <c r="BS928" s="35" t="b">
        <f t="shared" si="1534"/>
        <v>0</v>
      </c>
      <c r="BT928" s="35" t="str">
        <f t="shared" si="1535"/>
        <v/>
      </c>
      <c r="BU928" s="35" t="b">
        <f t="shared" si="1536"/>
        <v>0</v>
      </c>
      <c r="BV928" s="35" t="str">
        <f t="shared" si="1537"/>
        <v/>
      </c>
      <c r="BW928" s="13" t="b">
        <f t="shared" si="1612"/>
        <v>0</v>
      </c>
      <c r="BX928" s="35" t="str">
        <f t="shared" si="1538"/>
        <v/>
      </c>
      <c r="BY928" s="265" t="b">
        <f t="shared" si="1581"/>
        <v>0</v>
      </c>
      <c r="BZ928" s="35" t="str">
        <f t="shared" si="1539"/>
        <v/>
      </c>
      <c r="CA928" s="265" t="b">
        <f t="shared" si="1582"/>
        <v>0</v>
      </c>
      <c r="CB928" s="35" t="str">
        <f t="shared" si="1540"/>
        <v/>
      </c>
      <c r="CC928" s="272" t="b">
        <f t="shared" si="1583"/>
        <v>0</v>
      </c>
      <c r="CD928" s="35" t="str">
        <f t="shared" si="1541"/>
        <v/>
      </c>
      <c r="CE928" s="13" t="b">
        <f t="shared" si="1542"/>
        <v>0</v>
      </c>
      <c r="CF928" s="35" t="str">
        <f t="shared" si="1543"/>
        <v/>
      </c>
      <c r="CG928" s="179">
        <f t="shared" si="1544"/>
        <v>0</v>
      </c>
      <c r="CH928" s="179">
        <f t="shared" si="1545"/>
        <v>0</v>
      </c>
      <c r="CI928" s="218">
        <f t="shared" si="1584"/>
        <v>0</v>
      </c>
      <c r="CJ928" s="218">
        <f t="shared" si="1585"/>
        <v>0</v>
      </c>
      <c r="CK928" s="218">
        <f t="shared" si="1586"/>
        <v>0</v>
      </c>
      <c r="CL928" s="218">
        <f t="shared" si="1587"/>
        <v>0</v>
      </c>
      <c r="CM928" s="218">
        <f t="shared" si="1588"/>
        <v>0</v>
      </c>
      <c r="CN928" s="218">
        <f t="shared" si="1589"/>
        <v>0</v>
      </c>
      <c r="CO928" s="218">
        <f t="shared" si="1590"/>
        <v>0</v>
      </c>
      <c r="CP928" s="218">
        <f t="shared" si="1591"/>
        <v>0</v>
      </c>
      <c r="CQ928" s="218">
        <f t="shared" si="1592"/>
        <v>0</v>
      </c>
      <c r="CR928" s="218">
        <f t="shared" si="1593"/>
        <v>0</v>
      </c>
      <c r="CS928" s="14">
        <f t="shared" si="1546"/>
        <v>0</v>
      </c>
      <c r="CT928" s="236">
        <f t="shared" si="1547"/>
        <v>0</v>
      </c>
      <c r="CU928" s="237">
        <f t="shared" si="1615"/>
        <v>0</v>
      </c>
      <c r="CV928" s="16">
        <f t="shared" si="1615"/>
        <v>0</v>
      </c>
      <c r="CW928" s="16">
        <f t="shared" si="1615"/>
        <v>0</v>
      </c>
      <c r="CX928" s="16">
        <f t="shared" si="1615"/>
        <v>0</v>
      </c>
      <c r="CY928" s="16">
        <f t="shared" si="1615"/>
        <v>0</v>
      </c>
      <c r="CZ928" s="16">
        <f t="shared" si="1615"/>
        <v>0</v>
      </c>
      <c r="DA928" s="16">
        <f t="shared" si="1615"/>
        <v>0</v>
      </c>
      <c r="DB928" s="16">
        <f t="shared" si="1615"/>
        <v>0</v>
      </c>
      <c r="DC928" s="16">
        <f t="shared" si="1615"/>
        <v>0</v>
      </c>
      <c r="DD928" s="238">
        <f t="shared" si="1615"/>
        <v>0</v>
      </c>
      <c r="DE928" s="232">
        <f t="shared" si="1616"/>
        <v>0</v>
      </c>
      <c r="DF928" s="132">
        <f t="shared" si="1616"/>
        <v>0</v>
      </c>
      <c r="DG928" s="132">
        <f t="shared" si="1616"/>
        <v>0</v>
      </c>
      <c r="DH928" s="132">
        <f t="shared" si="1616"/>
        <v>0</v>
      </c>
      <c r="DI928" s="132">
        <f t="shared" si="1616"/>
        <v>0</v>
      </c>
      <c r="DJ928" s="132">
        <f t="shared" si="1616"/>
        <v>0</v>
      </c>
      <c r="DK928" s="132">
        <f t="shared" si="1616"/>
        <v>0</v>
      </c>
      <c r="DL928" s="132">
        <f t="shared" si="1616"/>
        <v>0</v>
      </c>
      <c r="DM928" s="132">
        <f t="shared" si="1616"/>
        <v>0</v>
      </c>
      <c r="DN928" s="233">
        <f t="shared" si="1616"/>
        <v>0</v>
      </c>
      <c r="DO928" s="232">
        <f t="shared" si="1548"/>
        <v>0</v>
      </c>
      <c r="DP928" s="132">
        <f t="shared" si="1549"/>
        <v>0</v>
      </c>
      <c r="DQ928" s="132">
        <f t="shared" si="1550"/>
        <v>0</v>
      </c>
      <c r="DR928" s="132">
        <f t="shared" si="1551"/>
        <v>0</v>
      </c>
      <c r="DS928" s="132">
        <f t="shared" si="1552"/>
        <v>0</v>
      </c>
      <c r="DT928" s="132">
        <f t="shared" si="1553"/>
        <v>0</v>
      </c>
      <c r="DU928" s="132">
        <f t="shared" si="1554"/>
        <v>0</v>
      </c>
      <c r="DV928" s="132">
        <f t="shared" si="1555"/>
        <v>0</v>
      </c>
      <c r="DW928" s="132">
        <f t="shared" si="1556"/>
        <v>0</v>
      </c>
      <c r="DX928" s="233">
        <f t="shared" si="1557"/>
        <v>0</v>
      </c>
      <c r="DY928" s="231" t="b">
        <f t="shared" si="1594"/>
        <v>0</v>
      </c>
      <c r="DZ928" s="163"/>
      <c r="EA928" s="226" t="str">
        <f t="shared" si="1595"/>
        <v/>
      </c>
      <c r="EB928" s="178" t="str">
        <f t="shared" si="1596"/>
        <v/>
      </c>
      <c r="EC928" s="178" t="str">
        <f t="shared" si="1597"/>
        <v/>
      </c>
      <c r="ED928" s="178" t="str">
        <f t="shared" si="1598"/>
        <v/>
      </c>
      <c r="EE928" s="178" t="str">
        <f t="shared" si="1599"/>
        <v/>
      </c>
      <c r="EF928" s="178" t="str">
        <f t="shared" si="1600"/>
        <v/>
      </c>
      <c r="EG928" s="178" t="str">
        <f t="shared" si="1601"/>
        <v/>
      </c>
      <c r="EH928" s="178" t="str">
        <f t="shared" si="1602"/>
        <v/>
      </c>
      <c r="EI928" s="178" t="str">
        <f t="shared" si="1603"/>
        <v/>
      </c>
      <c r="EJ928" s="227" t="str">
        <f t="shared" si="1604"/>
        <v/>
      </c>
      <c r="EK928" s="230" t="str">
        <f t="shared" si="1558"/>
        <v/>
      </c>
      <c r="EL928" s="177" t="str">
        <f t="shared" si="1559"/>
        <v/>
      </c>
      <c r="EM928" s="177" t="str">
        <f t="shared" si="1560"/>
        <v/>
      </c>
      <c r="EN928" s="177" t="str">
        <f t="shared" si="1561"/>
        <v/>
      </c>
      <c r="EO928" s="177" t="str">
        <f t="shared" si="1562"/>
        <v/>
      </c>
      <c r="EP928" s="177" t="str">
        <f t="shared" si="1563"/>
        <v/>
      </c>
      <c r="EQ928" s="177" t="str">
        <f t="shared" si="1564"/>
        <v/>
      </c>
      <c r="ER928" s="177" t="str">
        <f t="shared" si="1565"/>
        <v/>
      </c>
      <c r="ES928" s="177" t="str">
        <f t="shared" si="1566"/>
        <v/>
      </c>
      <c r="ET928" s="177" t="str">
        <f t="shared" si="1567"/>
        <v/>
      </c>
      <c r="EU928" s="229" t="e">
        <f t="shared" si="1568"/>
        <v>#VALUE!</v>
      </c>
      <c r="EV928" s="27" t="e">
        <f t="shared" si="1569"/>
        <v>#VALUE!</v>
      </c>
      <c r="EW928" s="27" t="e">
        <f t="shared" si="1570"/>
        <v>#VALUE!</v>
      </c>
      <c r="EX928" s="28" t="e">
        <f t="shared" si="1571"/>
        <v>#VALUE!</v>
      </c>
      <c r="EY928" s="28" t="e">
        <f t="shared" si="1572"/>
        <v>#VALUE!</v>
      </c>
      <c r="EZ928" s="28" t="b">
        <f t="shared" si="1573"/>
        <v>0</v>
      </c>
      <c r="FA928" s="176" t="str">
        <f t="shared" si="1574"/>
        <v/>
      </c>
      <c r="FB928" s="27" t="e" cm="1">
        <f t="array" aca="1" ref="FB928" ca="1">TEXT(RIGHT(10-RIGHT(SUM(INDEX(1*(MID(MID(C928,1,1)*2,ROW(INDIRECT("1:"&amp;LEN(MID(C928,1,1)*2))),1)),,))+MID(C928,2,1)+
SUM(INDEX(1*(MID(MID(C928,3,1)*2,ROW(INDIRECT("1:"&amp;LEN(MID(C928,3,1)*2))),1)),,))+MID(C928,4,1)+
SUM(INDEX(1*(MID(MID(C928,5,1)*2,ROW(INDIRECT("1:"&amp;LEN(MID(C928,5,1)*2))),1)),,))+MID(C928,6,1)+
SUM(INDEX(1*(MID(MID(C928,8,1)*2,ROW(INDIRECT("1:"&amp;LEN(MID(C928,8,1)*2))),1)),,))+MID(C928,9,1)+
SUM(INDEX(1*(MID(MID(C928,10,1)*2,ROW(INDIRECT("1:"&amp;LEN(MID(C928,10,1)*2))),1)),,)),1),1),"0")</f>
        <v>#VALUE!</v>
      </c>
      <c r="FC928" s="27" t="str">
        <f t="shared" si="1575"/>
        <v/>
      </c>
      <c r="FD928" s="29" t="b">
        <f t="shared" si="1576"/>
        <v>0</v>
      </c>
      <c r="FE928" s="112" t="b">
        <f>IFERROR(MATCH(D928,'Avtal för korttidsarbete'!$G$13:$G$1012,0),TRUE)</f>
        <v>1</v>
      </c>
      <c r="FF928" s="112" t="b">
        <f t="shared" si="1605"/>
        <v>0</v>
      </c>
      <c r="FG928" s="113" t="str" cm="1">
        <f t="array" ref="FG928">IF(FE928=TRUE,"x",INDEX('Avtal för korttidsarbete'!$E$13:$E$1012,$FE928))</f>
        <v>x</v>
      </c>
      <c r="FH928" s="113" t="str" cm="1">
        <f t="array" ref="FH928">IF(FE928=TRUE,"x",INDEX('Avtal för korttidsarbete'!$F$13:$F$1012,$FE928))</f>
        <v>x</v>
      </c>
      <c r="FI928" s="112" t="b">
        <f t="shared" si="1606"/>
        <v>0</v>
      </c>
      <c r="FJ928" s="135">
        <f t="shared" si="1607"/>
        <v>44166</v>
      </c>
      <c r="FK928" s="135">
        <f t="shared" si="1608"/>
        <v>44377</v>
      </c>
      <c r="FL928" s="112" t="b">
        <f t="shared" si="1609"/>
        <v>0</v>
      </c>
      <c r="FM928" s="113">
        <f t="shared" si="1610"/>
        <v>44166</v>
      </c>
      <c r="FN928" s="135">
        <f t="shared" si="1611"/>
        <v>44377</v>
      </c>
      <c r="FO928" s="148" t="b">
        <f>IFERROR(INDEX('Avtal för korttidsarbete'!R:R,MATCH(D928,'Avtal för korttidsarbete'!$G:$G,0)),TRUE)</f>
        <v>1</v>
      </c>
      <c r="FP928" s="135" t="str">
        <f>IF(FO928,"-",INDEX('Avtal för korttidsarbete'!$D:$D,MATCH(D928,'Avtal för korttidsarbete'!$G:$G,0)))</f>
        <v>-</v>
      </c>
      <c r="FQ928" s="113" t="b">
        <f>IFERROR(G928&gt;INDEX(Uppsägningar!E:E,MATCH(C928,Uppsägningar!C:C,0)),FALSE)</f>
        <v>0</v>
      </c>
    </row>
    <row r="929" spans="1:173" x14ac:dyDescent="0.25">
      <c r="A929" s="19">
        <v>913</v>
      </c>
      <c r="B929" s="20"/>
      <c r="C929" s="183"/>
      <c r="D929" s="66"/>
      <c r="E929" s="212">
        <f>IFERROR(INDEX(Admin!$C$7:$C$10,MATCH(FP929,TblNivåValTExt,0)),0)</f>
        <v>0</v>
      </c>
      <c r="F929" s="1"/>
      <c r="G929" s="1"/>
      <c r="H929" s="78"/>
      <c r="I929" s="181"/>
      <c r="J929" s="181"/>
      <c r="K929" s="182"/>
      <c r="L929" s="182"/>
      <c r="M929" s="181"/>
      <c r="N929" s="181"/>
      <c r="O929" s="181"/>
      <c r="P929" s="182"/>
      <c r="Q929" s="182"/>
      <c r="R929" s="181"/>
      <c r="S929" s="181"/>
      <c r="T929" s="181"/>
      <c r="U929" s="182"/>
      <c r="V929" s="182"/>
      <c r="W929" s="181"/>
      <c r="X929" s="181"/>
      <c r="Y929" s="181"/>
      <c r="Z929" s="182"/>
      <c r="AA929" s="182"/>
      <c r="AB929" s="181"/>
      <c r="AC929" s="181"/>
      <c r="AD929" s="181"/>
      <c r="AE929" s="182"/>
      <c r="AF929" s="182"/>
      <c r="AG929" s="181"/>
      <c r="AH929" s="181"/>
      <c r="AI929" s="181"/>
      <c r="AJ929" s="182"/>
      <c r="AK929" s="182"/>
      <c r="AL929" s="181"/>
      <c r="AM929" s="181"/>
      <c r="AN929" s="181"/>
      <c r="AO929" s="182"/>
      <c r="AP929" s="182"/>
      <c r="AQ929" s="181"/>
      <c r="AR929" s="181"/>
      <c r="AS929" s="181"/>
      <c r="AT929" s="182"/>
      <c r="AU929" s="182"/>
      <c r="AV929" s="181"/>
      <c r="AW929" s="181"/>
      <c r="AX929" s="181"/>
      <c r="AY929" s="182"/>
      <c r="AZ929" s="182"/>
      <c r="BA929" s="181"/>
      <c r="BB929" s="181"/>
      <c r="BC929" s="181"/>
      <c r="BD929" s="182"/>
      <c r="BE929" s="182"/>
      <c r="BF929" s="181"/>
      <c r="BG929" s="180">
        <f t="shared" si="1577"/>
        <v>0</v>
      </c>
      <c r="BH929" s="116" t="str">
        <f t="shared" si="1578"/>
        <v/>
      </c>
      <c r="BI929" s="80" t="b">
        <f t="shared" si="1526"/>
        <v>0</v>
      </c>
      <c r="BJ929" s="80" t="str">
        <f t="shared" si="1527"/>
        <v/>
      </c>
      <c r="BK929" s="80" t="b">
        <f t="shared" si="1579"/>
        <v>0</v>
      </c>
      <c r="BL929" s="13" t="str">
        <f t="shared" si="1528"/>
        <v/>
      </c>
      <c r="BM929" s="13" t="b">
        <f t="shared" si="1580"/>
        <v>0</v>
      </c>
      <c r="BN929" s="35" t="str">
        <f t="shared" si="1529"/>
        <v/>
      </c>
      <c r="BO929" s="13" t="b">
        <f t="shared" si="1530"/>
        <v>0</v>
      </c>
      <c r="BP929" s="35" t="str">
        <f t="shared" si="1531"/>
        <v/>
      </c>
      <c r="BQ929" s="13" t="b">
        <f t="shared" si="1532"/>
        <v>0</v>
      </c>
      <c r="BR929" s="35" t="str">
        <f t="shared" si="1533"/>
        <v/>
      </c>
      <c r="BS929" s="35" t="b">
        <f t="shared" si="1534"/>
        <v>0</v>
      </c>
      <c r="BT929" s="35" t="str">
        <f t="shared" si="1535"/>
        <v/>
      </c>
      <c r="BU929" s="35" t="b">
        <f t="shared" si="1536"/>
        <v>0</v>
      </c>
      <c r="BV929" s="35" t="str">
        <f t="shared" si="1537"/>
        <v/>
      </c>
      <c r="BW929" s="13" t="b">
        <f t="shared" si="1612"/>
        <v>0</v>
      </c>
      <c r="BX929" s="35" t="str">
        <f t="shared" si="1538"/>
        <v/>
      </c>
      <c r="BY929" s="265" t="b">
        <f t="shared" si="1581"/>
        <v>0</v>
      </c>
      <c r="BZ929" s="35" t="str">
        <f t="shared" si="1539"/>
        <v/>
      </c>
      <c r="CA929" s="265" t="b">
        <f t="shared" si="1582"/>
        <v>0</v>
      </c>
      <c r="CB929" s="35" t="str">
        <f t="shared" si="1540"/>
        <v/>
      </c>
      <c r="CC929" s="272" t="b">
        <f t="shared" si="1583"/>
        <v>0</v>
      </c>
      <c r="CD929" s="35" t="str">
        <f t="shared" si="1541"/>
        <v/>
      </c>
      <c r="CE929" s="13" t="b">
        <f t="shared" si="1542"/>
        <v>0</v>
      </c>
      <c r="CF929" s="35" t="str">
        <f t="shared" si="1543"/>
        <v/>
      </c>
      <c r="CG929" s="179">
        <f t="shared" si="1544"/>
        <v>0</v>
      </c>
      <c r="CH929" s="179">
        <f t="shared" si="1545"/>
        <v>0</v>
      </c>
      <c r="CI929" s="218">
        <f t="shared" si="1584"/>
        <v>0</v>
      </c>
      <c r="CJ929" s="218">
        <f t="shared" si="1585"/>
        <v>0</v>
      </c>
      <c r="CK929" s="218">
        <f t="shared" si="1586"/>
        <v>0</v>
      </c>
      <c r="CL929" s="218">
        <f t="shared" si="1587"/>
        <v>0</v>
      </c>
      <c r="CM929" s="218">
        <f t="shared" si="1588"/>
        <v>0</v>
      </c>
      <c r="CN929" s="218">
        <f t="shared" si="1589"/>
        <v>0</v>
      </c>
      <c r="CO929" s="218">
        <f t="shared" si="1590"/>
        <v>0</v>
      </c>
      <c r="CP929" s="218">
        <f t="shared" si="1591"/>
        <v>0</v>
      </c>
      <c r="CQ929" s="218">
        <f t="shared" si="1592"/>
        <v>0</v>
      </c>
      <c r="CR929" s="218">
        <f t="shared" si="1593"/>
        <v>0</v>
      </c>
      <c r="CS929" s="14">
        <f t="shared" si="1546"/>
        <v>0</v>
      </c>
      <c r="CT929" s="236">
        <f t="shared" si="1547"/>
        <v>0</v>
      </c>
      <c r="CU929" s="237">
        <f t="shared" si="1615"/>
        <v>0</v>
      </c>
      <c r="CV929" s="16">
        <f t="shared" si="1615"/>
        <v>0</v>
      </c>
      <c r="CW929" s="16">
        <f t="shared" si="1615"/>
        <v>0</v>
      </c>
      <c r="CX929" s="16">
        <f t="shared" si="1615"/>
        <v>0</v>
      </c>
      <c r="CY929" s="16">
        <f t="shared" si="1615"/>
        <v>0</v>
      </c>
      <c r="CZ929" s="16">
        <f t="shared" si="1615"/>
        <v>0</v>
      </c>
      <c r="DA929" s="16">
        <f t="shared" si="1615"/>
        <v>0</v>
      </c>
      <c r="DB929" s="16">
        <f t="shared" si="1615"/>
        <v>0</v>
      </c>
      <c r="DC929" s="16">
        <f t="shared" si="1615"/>
        <v>0</v>
      </c>
      <c r="DD929" s="238">
        <f t="shared" si="1615"/>
        <v>0</v>
      </c>
      <c r="DE929" s="232">
        <f t="shared" si="1616"/>
        <v>0</v>
      </c>
      <c r="DF929" s="132">
        <f t="shared" si="1616"/>
        <v>0</v>
      </c>
      <c r="DG929" s="132">
        <f t="shared" si="1616"/>
        <v>0</v>
      </c>
      <c r="DH929" s="132">
        <f t="shared" si="1616"/>
        <v>0</v>
      </c>
      <c r="DI929" s="132">
        <f t="shared" si="1616"/>
        <v>0</v>
      </c>
      <c r="DJ929" s="132">
        <f t="shared" si="1616"/>
        <v>0</v>
      </c>
      <c r="DK929" s="132">
        <f t="shared" si="1616"/>
        <v>0</v>
      </c>
      <c r="DL929" s="132">
        <f t="shared" si="1616"/>
        <v>0</v>
      </c>
      <c r="DM929" s="132">
        <f t="shared" si="1616"/>
        <v>0</v>
      </c>
      <c r="DN929" s="233">
        <f t="shared" si="1616"/>
        <v>0</v>
      </c>
      <c r="DO929" s="232">
        <f t="shared" si="1548"/>
        <v>0</v>
      </c>
      <c r="DP929" s="132">
        <f t="shared" si="1549"/>
        <v>0</v>
      </c>
      <c r="DQ929" s="132">
        <f t="shared" si="1550"/>
        <v>0</v>
      </c>
      <c r="DR929" s="132">
        <f t="shared" si="1551"/>
        <v>0</v>
      </c>
      <c r="DS929" s="132">
        <f t="shared" si="1552"/>
        <v>0</v>
      </c>
      <c r="DT929" s="132">
        <f t="shared" si="1553"/>
        <v>0</v>
      </c>
      <c r="DU929" s="132">
        <f t="shared" si="1554"/>
        <v>0</v>
      </c>
      <c r="DV929" s="132">
        <f t="shared" si="1555"/>
        <v>0</v>
      </c>
      <c r="DW929" s="132">
        <f t="shared" si="1556"/>
        <v>0</v>
      </c>
      <c r="DX929" s="233">
        <f t="shared" si="1557"/>
        <v>0</v>
      </c>
      <c r="DY929" s="231" t="b">
        <f t="shared" si="1594"/>
        <v>0</v>
      </c>
      <c r="DZ929" s="163"/>
      <c r="EA929" s="226" t="str">
        <f t="shared" si="1595"/>
        <v/>
      </c>
      <c r="EB929" s="178" t="str">
        <f t="shared" si="1596"/>
        <v/>
      </c>
      <c r="EC929" s="178" t="str">
        <f t="shared" si="1597"/>
        <v/>
      </c>
      <c r="ED929" s="178" t="str">
        <f t="shared" si="1598"/>
        <v/>
      </c>
      <c r="EE929" s="178" t="str">
        <f t="shared" si="1599"/>
        <v/>
      </c>
      <c r="EF929" s="178" t="str">
        <f t="shared" si="1600"/>
        <v/>
      </c>
      <c r="EG929" s="178" t="str">
        <f t="shared" si="1601"/>
        <v/>
      </c>
      <c r="EH929" s="178" t="str">
        <f t="shared" si="1602"/>
        <v/>
      </c>
      <c r="EI929" s="178" t="str">
        <f t="shared" si="1603"/>
        <v/>
      </c>
      <c r="EJ929" s="227" t="str">
        <f t="shared" si="1604"/>
        <v/>
      </c>
      <c r="EK929" s="230" t="str">
        <f t="shared" si="1558"/>
        <v/>
      </c>
      <c r="EL929" s="177" t="str">
        <f t="shared" si="1559"/>
        <v/>
      </c>
      <c r="EM929" s="177" t="str">
        <f t="shared" si="1560"/>
        <v/>
      </c>
      <c r="EN929" s="177" t="str">
        <f t="shared" si="1561"/>
        <v/>
      </c>
      <c r="EO929" s="177" t="str">
        <f t="shared" si="1562"/>
        <v/>
      </c>
      <c r="EP929" s="177" t="str">
        <f t="shared" si="1563"/>
        <v/>
      </c>
      <c r="EQ929" s="177" t="str">
        <f t="shared" si="1564"/>
        <v/>
      </c>
      <c r="ER929" s="177" t="str">
        <f t="shared" si="1565"/>
        <v/>
      </c>
      <c r="ES929" s="177" t="str">
        <f t="shared" si="1566"/>
        <v/>
      </c>
      <c r="ET929" s="177" t="str">
        <f t="shared" si="1567"/>
        <v/>
      </c>
      <c r="EU929" s="229" t="e">
        <f t="shared" si="1568"/>
        <v>#VALUE!</v>
      </c>
      <c r="EV929" s="27" t="e">
        <f t="shared" si="1569"/>
        <v>#VALUE!</v>
      </c>
      <c r="EW929" s="27" t="e">
        <f t="shared" si="1570"/>
        <v>#VALUE!</v>
      </c>
      <c r="EX929" s="28" t="e">
        <f t="shared" si="1571"/>
        <v>#VALUE!</v>
      </c>
      <c r="EY929" s="28" t="e">
        <f t="shared" si="1572"/>
        <v>#VALUE!</v>
      </c>
      <c r="EZ929" s="28" t="b">
        <f t="shared" si="1573"/>
        <v>0</v>
      </c>
      <c r="FA929" s="176" t="str">
        <f t="shared" si="1574"/>
        <v/>
      </c>
      <c r="FB929" s="27" t="e" cm="1">
        <f t="array" aca="1" ref="FB929" ca="1">TEXT(RIGHT(10-RIGHT(SUM(INDEX(1*(MID(MID(C929,1,1)*2,ROW(INDIRECT("1:"&amp;LEN(MID(C929,1,1)*2))),1)),,))+MID(C929,2,1)+
SUM(INDEX(1*(MID(MID(C929,3,1)*2,ROW(INDIRECT("1:"&amp;LEN(MID(C929,3,1)*2))),1)),,))+MID(C929,4,1)+
SUM(INDEX(1*(MID(MID(C929,5,1)*2,ROW(INDIRECT("1:"&amp;LEN(MID(C929,5,1)*2))),1)),,))+MID(C929,6,1)+
SUM(INDEX(1*(MID(MID(C929,8,1)*2,ROW(INDIRECT("1:"&amp;LEN(MID(C929,8,1)*2))),1)),,))+MID(C929,9,1)+
SUM(INDEX(1*(MID(MID(C929,10,1)*2,ROW(INDIRECT("1:"&amp;LEN(MID(C929,10,1)*2))),1)),,)),1),1),"0")</f>
        <v>#VALUE!</v>
      </c>
      <c r="FC929" s="27" t="str">
        <f t="shared" si="1575"/>
        <v/>
      </c>
      <c r="FD929" s="29" t="b">
        <f t="shared" si="1576"/>
        <v>0</v>
      </c>
      <c r="FE929" s="112" t="b">
        <f>IFERROR(MATCH(D929,'Avtal för korttidsarbete'!$G$13:$G$1012,0),TRUE)</f>
        <v>1</v>
      </c>
      <c r="FF929" s="112" t="b">
        <f t="shared" si="1605"/>
        <v>0</v>
      </c>
      <c r="FG929" s="113" t="str" cm="1">
        <f t="array" ref="FG929">IF(FE929=TRUE,"x",INDEX('Avtal för korttidsarbete'!$E$13:$E$1012,$FE929))</f>
        <v>x</v>
      </c>
      <c r="FH929" s="113" t="str" cm="1">
        <f t="array" ref="FH929">IF(FE929=TRUE,"x",INDEX('Avtal för korttidsarbete'!$F$13:$F$1012,$FE929))</f>
        <v>x</v>
      </c>
      <c r="FI929" s="112" t="b">
        <f t="shared" si="1606"/>
        <v>0</v>
      </c>
      <c r="FJ929" s="135">
        <f t="shared" si="1607"/>
        <v>44166</v>
      </c>
      <c r="FK929" s="135">
        <f t="shared" si="1608"/>
        <v>44377</v>
      </c>
      <c r="FL929" s="112" t="b">
        <f t="shared" si="1609"/>
        <v>0</v>
      </c>
      <c r="FM929" s="113">
        <f t="shared" si="1610"/>
        <v>44166</v>
      </c>
      <c r="FN929" s="135">
        <f t="shared" si="1611"/>
        <v>44377</v>
      </c>
      <c r="FO929" s="148" t="b">
        <f>IFERROR(INDEX('Avtal för korttidsarbete'!R:R,MATCH(D929,'Avtal för korttidsarbete'!$G:$G,0)),TRUE)</f>
        <v>1</v>
      </c>
      <c r="FP929" s="135" t="str">
        <f>IF(FO929,"-",INDEX('Avtal för korttidsarbete'!$D:$D,MATCH(D929,'Avtal för korttidsarbete'!$G:$G,0)))</f>
        <v>-</v>
      </c>
      <c r="FQ929" s="113" t="b">
        <f>IFERROR(G929&gt;INDEX(Uppsägningar!E:E,MATCH(C929,Uppsägningar!C:C,0)),FALSE)</f>
        <v>0</v>
      </c>
    </row>
    <row r="930" spans="1:173" x14ac:dyDescent="0.25">
      <c r="A930" s="19">
        <v>914</v>
      </c>
      <c r="B930" s="20"/>
      <c r="C930" s="183"/>
      <c r="D930" s="66"/>
      <c r="E930" s="212">
        <f>IFERROR(INDEX(Admin!$C$7:$C$10,MATCH(FP930,TblNivåValTExt,0)),0)</f>
        <v>0</v>
      </c>
      <c r="F930" s="1"/>
      <c r="G930" s="1"/>
      <c r="H930" s="78"/>
      <c r="I930" s="181"/>
      <c r="J930" s="181"/>
      <c r="K930" s="182"/>
      <c r="L930" s="182"/>
      <c r="M930" s="181"/>
      <c r="N930" s="181"/>
      <c r="O930" s="181"/>
      <c r="P930" s="182"/>
      <c r="Q930" s="182"/>
      <c r="R930" s="181"/>
      <c r="S930" s="181"/>
      <c r="T930" s="181"/>
      <c r="U930" s="182"/>
      <c r="V930" s="182"/>
      <c r="W930" s="181"/>
      <c r="X930" s="181"/>
      <c r="Y930" s="181"/>
      <c r="Z930" s="182"/>
      <c r="AA930" s="182"/>
      <c r="AB930" s="181"/>
      <c r="AC930" s="181"/>
      <c r="AD930" s="181"/>
      <c r="AE930" s="182"/>
      <c r="AF930" s="182"/>
      <c r="AG930" s="181"/>
      <c r="AH930" s="181"/>
      <c r="AI930" s="181"/>
      <c r="AJ930" s="182"/>
      <c r="AK930" s="182"/>
      <c r="AL930" s="181"/>
      <c r="AM930" s="181"/>
      <c r="AN930" s="181"/>
      <c r="AO930" s="182"/>
      <c r="AP930" s="182"/>
      <c r="AQ930" s="181"/>
      <c r="AR930" s="181"/>
      <c r="AS930" s="181"/>
      <c r="AT930" s="182"/>
      <c r="AU930" s="182"/>
      <c r="AV930" s="181"/>
      <c r="AW930" s="181"/>
      <c r="AX930" s="181"/>
      <c r="AY930" s="182"/>
      <c r="AZ930" s="182"/>
      <c r="BA930" s="181"/>
      <c r="BB930" s="181"/>
      <c r="BC930" s="181"/>
      <c r="BD930" s="182"/>
      <c r="BE930" s="182"/>
      <c r="BF930" s="181"/>
      <c r="BG930" s="180">
        <f t="shared" si="1577"/>
        <v>0</v>
      </c>
      <c r="BH930" s="116" t="str">
        <f t="shared" si="1578"/>
        <v/>
      </c>
      <c r="BI930" s="80" t="b">
        <f t="shared" si="1526"/>
        <v>0</v>
      </c>
      <c r="BJ930" s="80" t="str">
        <f t="shared" si="1527"/>
        <v/>
      </c>
      <c r="BK930" s="80" t="b">
        <f t="shared" si="1579"/>
        <v>0</v>
      </c>
      <c r="BL930" s="13" t="str">
        <f t="shared" si="1528"/>
        <v/>
      </c>
      <c r="BM930" s="13" t="b">
        <f t="shared" si="1580"/>
        <v>0</v>
      </c>
      <c r="BN930" s="35" t="str">
        <f t="shared" si="1529"/>
        <v/>
      </c>
      <c r="BO930" s="13" t="b">
        <f t="shared" si="1530"/>
        <v>0</v>
      </c>
      <c r="BP930" s="35" t="str">
        <f t="shared" si="1531"/>
        <v/>
      </c>
      <c r="BQ930" s="13" t="b">
        <f t="shared" si="1532"/>
        <v>0</v>
      </c>
      <c r="BR930" s="35" t="str">
        <f t="shared" si="1533"/>
        <v/>
      </c>
      <c r="BS930" s="35" t="b">
        <f t="shared" si="1534"/>
        <v>0</v>
      </c>
      <c r="BT930" s="35" t="str">
        <f t="shared" si="1535"/>
        <v/>
      </c>
      <c r="BU930" s="35" t="b">
        <f t="shared" si="1536"/>
        <v>0</v>
      </c>
      <c r="BV930" s="35" t="str">
        <f t="shared" si="1537"/>
        <v/>
      </c>
      <c r="BW930" s="13" t="b">
        <f t="shared" si="1612"/>
        <v>0</v>
      </c>
      <c r="BX930" s="35" t="str">
        <f t="shared" si="1538"/>
        <v/>
      </c>
      <c r="BY930" s="265" t="b">
        <f t="shared" si="1581"/>
        <v>0</v>
      </c>
      <c r="BZ930" s="35" t="str">
        <f t="shared" si="1539"/>
        <v/>
      </c>
      <c r="CA930" s="265" t="b">
        <f t="shared" si="1582"/>
        <v>0</v>
      </c>
      <c r="CB930" s="35" t="str">
        <f t="shared" si="1540"/>
        <v/>
      </c>
      <c r="CC930" s="272" t="b">
        <f t="shared" si="1583"/>
        <v>0</v>
      </c>
      <c r="CD930" s="35" t="str">
        <f t="shared" si="1541"/>
        <v/>
      </c>
      <c r="CE930" s="13" t="b">
        <f t="shared" si="1542"/>
        <v>0</v>
      </c>
      <c r="CF930" s="35" t="str">
        <f t="shared" si="1543"/>
        <v/>
      </c>
      <c r="CG930" s="179">
        <f t="shared" si="1544"/>
        <v>0</v>
      </c>
      <c r="CH930" s="179">
        <f t="shared" si="1545"/>
        <v>0</v>
      </c>
      <c r="CI930" s="218">
        <f t="shared" si="1584"/>
        <v>0</v>
      </c>
      <c r="CJ930" s="218">
        <f t="shared" si="1585"/>
        <v>0</v>
      </c>
      <c r="CK930" s="218">
        <f t="shared" si="1586"/>
        <v>0</v>
      </c>
      <c r="CL930" s="218">
        <f t="shared" si="1587"/>
        <v>0</v>
      </c>
      <c r="CM930" s="218">
        <f t="shared" si="1588"/>
        <v>0</v>
      </c>
      <c r="CN930" s="218">
        <f t="shared" si="1589"/>
        <v>0</v>
      </c>
      <c r="CO930" s="218">
        <f t="shared" si="1590"/>
        <v>0</v>
      </c>
      <c r="CP930" s="218">
        <f t="shared" si="1591"/>
        <v>0</v>
      </c>
      <c r="CQ930" s="218">
        <f t="shared" si="1592"/>
        <v>0</v>
      </c>
      <c r="CR930" s="218">
        <f t="shared" si="1593"/>
        <v>0</v>
      </c>
      <c r="CS930" s="14">
        <f t="shared" si="1546"/>
        <v>0</v>
      </c>
      <c r="CT930" s="236">
        <f t="shared" si="1547"/>
        <v>0</v>
      </c>
      <c r="CU930" s="237">
        <f t="shared" si="1615"/>
        <v>0</v>
      </c>
      <c r="CV930" s="16">
        <f t="shared" si="1615"/>
        <v>0</v>
      </c>
      <c r="CW930" s="16">
        <f t="shared" si="1615"/>
        <v>0</v>
      </c>
      <c r="CX930" s="16">
        <f t="shared" si="1615"/>
        <v>0</v>
      </c>
      <c r="CY930" s="16">
        <f t="shared" si="1615"/>
        <v>0</v>
      </c>
      <c r="CZ930" s="16">
        <f t="shared" si="1615"/>
        <v>0</v>
      </c>
      <c r="DA930" s="16">
        <f t="shared" si="1615"/>
        <v>0</v>
      </c>
      <c r="DB930" s="16">
        <f t="shared" si="1615"/>
        <v>0</v>
      </c>
      <c r="DC930" s="16">
        <f t="shared" si="1615"/>
        <v>0</v>
      </c>
      <c r="DD930" s="238">
        <f t="shared" si="1615"/>
        <v>0</v>
      </c>
      <c r="DE930" s="232">
        <f t="shared" si="1616"/>
        <v>0</v>
      </c>
      <c r="DF930" s="132">
        <f t="shared" si="1616"/>
        <v>0</v>
      </c>
      <c r="DG930" s="132">
        <f t="shared" si="1616"/>
        <v>0</v>
      </c>
      <c r="DH930" s="132">
        <f t="shared" si="1616"/>
        <v>0</v>
      </c>
      <c r="DI930" s="132">
        <f t="shared" si="1616"/>
        <v>0</v>
      </c>
      <c r="DJ930" s="132">
        <f t="shared" si="1616"/>
        <v>0</v>
      </c>
      <c r="DK930" s="132">
        <f t="shared" si="1616"/>
        <v>0</v>
      </c>
      <c r="DL930" s="132">
        <f t="shared" si="1616"/>
        <v>0</v>
      </c>
      <c r="DM930" s="132">
        <f t="shared" si="1616"/>
        <v>0</v>
      </c>
      <c r="DN930" s="233">
        <f t="shared" si="1616"/>
        <v>0</v>
      </c>
      <c r="DO930" s="232">
        <f t="shared" si="1548"/>
        <v>0</v>
      </c>
      <c r="DP930" s="132">
        <f t="shared" si="1549"/>
        <v>0</v>
      </c>
      <c r="DQ930" s="132">
        <f t="shared" si="1550"/>
        <v>0</v>
      </c>
      <c r="DR930" s="132">
        <f t="shared" si="1551"/>
        <v>0</v>
      </c>
      <c r="DS930" s="132">
        <f t="shared" si="1552"/>
        <v>0</v>
      </c>
      <c r="DT930" s="132">
        <f t="shared" si="1553"/>
        <v>0</v>
      </c>
      <c r="DU930" s="132">
        <f t="shared" si="1554"/>
        <v>0</v>
      </c>
      <c r="DV930" s="132">
        <f t="shared" si="1555"/>
        <v>0</v>
      </c>
      <c r="DW930" s="132">
        <f t="shared" si="1556"/>
        <v>0</v>
      </c>
      <c r="DX930" s="233">
        <f t="shared" si="1557"/>
        <v>0</v>
      </c>
      <c r="DY930" s="231" t="b">
        <f t="shared" si="1594"/>
        <v>0</v>
      </c>
      <c r="DZ930" s="163"/>
      <c r="EA930" s="226" t="str">
        <f t="shared" si="1595"/>
        <v/>
      </c>
      <c r="EB930" s="178" t="str">
        <f t="shared" si="1596"/>
        <v/>
      </c>
      <c r="EC930" s="178" t="str">
        <f t="shared" si="1597"/>
        <v/>
      </c>
      <c r="ED930" s="178" t="str">
        <f t="shared" si="1598"/>
        <v/>
      </c>
      <c r="EE930" s="178" t="str">
        <f t="shared" si="1599"/>
        <v/>
      </c>
      <c r="EF930" s="178" t="str">
        <f t="shared" si="1600"/>
        <v/>
      </c>
      <c r="EG930" s="178" t="str">
        <f t="shared" si="1601"/>
        <v/>
      </c>
      <c r="EH930" s="178" t="str">
        <f t="shared" si="1602"/>
        <v/>
      </c>
      <c r="EI930" s="178" t="str">
        <f t="shared" si="1603"/>
        <v/>
      </c>
      <c r="EJ930" s="227" t="str">
        <f t="shared" si="1604"/>
        <v/>
      </c>
      <c r="EK930" s="230" t="str">
        <f t="shared" si="1558"/>
        <v/>
      </c>
      <c r="EL930" s="177" t="str">
        <f t="shared" si="1559"/>
        <v/>
      </c>
      <c r="EM930" s="177" t="str">
        <f t="shared" si="1560"/>
        <v/>
      </c>
      <c r="EN930" s="177" t="str">
        <f t="shared" si="1561"/>
        <v/>
      </c>
      <c r="EO930" s="177" t="str">
        <f t="shared" si="1562"/>
        <v/>
      </c>
      <c r="EP930" s="177" t="str">
        <f t="shared" si="1563"/>
        <v/>
      </c>
      <c r="EQ930" s="177" t="str">
        <f t="shared" si="1564"/>
        <v/>
      </c>
      <c r="ER930" s="177" t="str">
        <f t="shared" si="1565"/>
        <v/>
      </c>
      <c r="ES930" s="177" t="str">
        <f t="shared" si="1566"/>
        <v/>
      </c>
      <c r="ET930" s="177" t="str">
        <f t="shared" si="1567"/>
        <v/>
      </c>
      <c r="EU930" s="229" t="e">
        <f t="shared" si="1568"/>
        <v>#VALUE!</v>
      </c>
      <c r="EV930" s="27" t="e">
        <f t="shared" si="1569"/>
        <v>#VALUE!</v>
      </c>
      <c r="EW930" s="27" t="e">
        <f t="shared" si="1570"/>
        <v>#VALUE!</v>
      </c>
      <c r="EX930" s="28" t="e">
        <f t="shared" si="1571"/>
        <v>#VALUE!</v>
      </c>
      <c r="EY930" s="28" t="e">
        <f t="shared" si="1572"/>
        <v>#VALUE!</v>
      </c>
      <c r="EZ930" s="28" t="b">
        <f t="shared" si="1573"/>
        <v>0</v>
      </c>
      <c r="FA930" s="176" t="str">
        <f t="shared" si="1574"/>
        <v/>
      </c>
      <c r="FB930" s="27" t="e" cm="1">
        <f t="array" aca="1" ref="FB930" ca="1">TEXT(RIGHT(10-RIGHT(SUM(INDEX(1*(MID(MID(C930,1,1)*2,ROW(INDIRECT("1:"&amp;LEN(MID(C930,1,1)*2))),1)),,))+MID(C930,2,1)+
SUM(INDEX(1*(MID(MID(C930,3,1)*2,ROW(INDIRECT("1:"&amp;LEN(MID(C930,3,1)*2))),1)),,))+MID(C930,4,1)+
SUM(INDEX(1*(MID(MID(C930,5,1)*2,ROW(INDIRECT("1:"&amp;LEN(MID(C930,5,1)*2))),1)),,))+MID(C930,6,1)+
SUM(INDEX(1*(MID(MID(C930,8,1)*2,ROW(INDIRECT("1:"&amp;LEN(MID(C930,8,1)*2))),1)),,))+MID(C930,9,1)+
SUM(INDEX(1*(MID(MID(C930,10,1)*2,ROW(INDIRECT("1:"&amp;LEN(MID(C930,10,1)*2))),1)),,)),1),1),"0")</f>
        <v>#VALUE!</v>
      </c>
      <c r="FC930" s="27" t="str">
        <f t="shared" si="1575"/>
        <v/>
      </c>
      <c r="FD930" s="29" t="b">
        <f t="shared" si="1576"/>
        <v>0</v>
      </c>
      <c r="FE930" s="112" t="b">
        <f>IFERROR(MATCH(D930,'Avtal för korttidsarbete'!$G$13:$G$1012,0),TRUE)</f>
        <v>1</v>
      </c>
      <c r="FF930" s="112" t="b">
        <f t="shared" si="1605"/>
        <v>0</v>
      </c>
      <c r="FG930" s="113" t="str" cm="1">
        <f t="array" ref="FG930">IF(FE930=TRUE,"x",INDEX('Avtal för korttidsarbete'!$E$13:$E$1012,$FE930))</f>
        <v>x</v>
      </c>
      <c r="FH930" s="113" t="str" cm="1">
        <f t="array" ref="FH930">IF(FE930=TRUE,"x",INDEX('Avtal för korttidsarbete'!$F$13:$F$1012,$FE930))</f>
        <v>x</v>
      </c>
      <c r="FI930" s="112" t="b">
        <f t="shared" si="1606"/>
        <v>0</v>
      </c>
      <c r="FJ930" s="135">
        <f t="shared" si="1607"/>
        <v>44166</v>
      </c>
      <c r="FK930" s="135">
        <f t="shared" si="1608"/>
        <v>44377</v>
      </c>
      <c r="FL930" s="112" t="b">
        <f t="shared" si="1609"/>
        <v>0</v>
      </c>
      <c r="FM930" s="113">
        <f t="shared" si="1610"/>
        <v>44166</v>
      </c>
      <c r="FN930" s="135">
        <f t="shared" si="1611"/>
        <v>44377</v>
      </c>
      <c r="FO930" s="148" t="b">
        <f>IFERROR(INDEX('Avtal för korttidsarbete'!R:R,MATCH(D930,'Avtal för korttidsarbete'!$G:$G,0)),TRUE)</f>
        <v>1</v>
      </c>
      <c r="FP930" s="135" t="str">
        <f>IF(FO930,"-",INDEX('Avtal för korttidsarbete'!$D:$D,MATCH(D930,'Avtal för korttidsarbete'!$G:$G,0)))</f>
        <v>-</v>
      </c>
      <c r="FQ930" s="113" t="b">
        <f>IFERROR(G930&gt;INDEX(Uppsägningar!E:E,MATCH(C930,Uppsägningar!C:C,0)),FALSE)</f>
        <v>0</v>
      </c>
    </row>
    <row r="931" spans="1:173" x14ac:dyDescent="0.25">
      <c r="A931" s="19">
        <v>915</v>
      </c>
      <c r="B931" s="20"/>
      <c r="C931" s="183"/>
      <c r="D931" s="66"/>
      <c r="E931" s="212">
        <f>IFERROR(INDEX(Admin!$C$7:$C$10,MATCH(FP931,TblNivåValTExt,0)),0)</f>
        <v>0</v>
      </c>
      <c r="F931" s="1"/>
      <c r="G931" s="1"/>
      <c r="H931" s="78"/>
      <c r="I931" s="181"/>
      <c r="J931" s="181"/>
      <c r="K931" s="182"/>
      <c r="L931" s="182"/>
      <c r="M931" s="181"/>
      <c r="N931" s="181"/>
      <c r="O931" s="181"/>
      <c r="P931" s="182"/>
      <c r="Q931" s="182"/>
      <c r="R931" s="181"/>
      <c r="S931" s="181"/>
      <c r="T931" s="181"/>
      <c r="U931" s="182"/>
      <c r="V931" s="182"/>
      <c r="W931" s="181"/>
      <c r="X931" s="181"/>
      <c r="Y931" s="181"/>
      <c r="Z931" s="182"/>
      <c r="AA931" s="182"/>
      <c r="AB931" s="181"/>
      <c r="AC931" s="181"/>
      <c r="AD931" s="181"/>
      <c r="AE931" s="182"/>
      <c r="AF931" s="182"/>
      <c r="AG931" s="181"/>
      <c r="AH931" s="181"/>
      <c r="AI931" s="181"/>
      <c r="AJ931" s="182"/>
      <c r="AK931" s="182"/>
      <c r="AL931" s="181"/>
      <c r="AM931" s="181"/>
      <c r="AN931" s="181"/>
      <c r="AO931" s="182"/>
      <c r="AP931" s="182"/>
      <c r="AQ931" s="181"/>
      <c r="AR931" s="181"/>
      <c r="AS931" s="181"/>
      <c r="AT931" s="182"/>
      <c r="AU931" s="182"/>
      <c r="AV931" s="181"/>
      <c r="AW931" s="181"/>
      <c r="AX931" s="181"/>
      <c r="AY931" s="182"/>
      <c r="AZ931" s="182"/>
      <c r="BA931" s="181"/>
      <c r="BB931" s="181"/>
      <c r="BC931" s="181"/>
      <c r="BD931" s="182"/>
      <c r="BE931" s="182"/>
      <c r="BF931" s="181"/>
      <c r="BG931" s="180">
        <f t="shared" si="1577"/>
        <v>0</v>
      </c>
      <c r="BH931" s="116" t="str">
        <f t="shared" si="1578"/>
        <v/>
      </c>
      <c r="BI931" s="80" t="b">
        <f t="shared" si="1526"/>
        <v>0</v>
      </c>
      <c r="BJ931" s="80" t="str">
        <f t="shared" si="1527"/>
        <v/>
      </c>
      <c r="BK931" s="80" t="b">
        <f t="shared" si="1579"/>
        <v>0</v>
      </c>
      <c r="BL931" s="13" t="str">
        <f t="shared" si="1528"/>
        <v/>
      </c>
      <c r="BM931" s="13" t="b">
        <f t="shared" si="1580"/>
        <v>0</v>
      </c>
      <c r="BN931" s="35" t="str">
        <f t="shared" si="1529"/>
        <v/>
      </c>
      <c r="BO931" s="13" t="b">
        <f t="shared" si="1530"/>
        <v>0</v>
      </c>
      <c r="BP931" s="35" t="str">
        <f t="shared" si="1531"/>
        <v/>
      </c>
      <c r="BQ931" s="13" t="b">
        <f t="shared" si="1532"/>
        <v>0</v>
      </c>
      <c r="BR931" s="35" t="str">
        <f t="shared" si="1533"/>
        <v/>
      </c>
      <c r="BS931" s="35" t="b">
        <f t="shared" si="1534"/>
        <v>0</v>
      </c>
      <c r="BT931" s="35" t="str">
        <f t="shared" si="1535"/>
        <v/>
      </c>
      <c r="BU931" s="35" t="b">
        <f t="shared" si="1536"/>
        <v>0</v>
      </c>
      <c r="BV931" s="35" t="str">
        <f t="shared" si="1537"/>
        <v/>
      </c>
      <c r="BW931" s="13" t="b">
        <f t="shared" si="1612"/>
        <v>0</v>
      </c>
      <c r="BX931" s="35" t="str">
        <f t="shared" si="1538"/>
        <v/>
      </c>
      <c r="BY931" s="265" t="b">
        <f t="shared" si="1581"/>
        <v>0</v>
      </c>
      <c r="BZ931" s="35" t="str">
        <f t="shared" si="1539"/>
        <v/>
      </c>
      <c r="CA931" s="265" t="b">
        <f t="shared" si="1582"/>
        <v>0</v>
      </c>
      <c r="CB931" s="35" t="str">
        <f t="shared" si="1540"/>
        <v/>
      </c>
      <c r="CC931" s="272" t="b">
        <f t="shared" si="1583"/>
        <v>0</v>
      </c>
      <c r="CD931" s="35" t="str">
        <f t="shared" si="1541"/>
        <v/>
      </c>
      <c r="CE931" s="13" t="b">
        <f t="shared" si="1542"/>
        <v>0</v>
      </c>
      <c r="CF931" s="35" t="str">
        <f t="shared" si="1543"/>
        <v/>
      </c>
      <c r="CG931" s="179">
        <f t="shared" si="1544"/>
        <v>0</v>
      </c>
      <c r="CH931" s="179">
        <f t="shared" si="1545"/>
        <v>0</v>
      </c>
      <c r="CI931" s="218">
        <f t="shared" si="1584"/>
        <v>0</v>
      </c>
      <c r="CJ931" s="218">
        <f t="shared" si="1585"/>
        <v>0</v>
      </c>
      <c r="CK931" s="218">
        <f t="shared" si="1586"/>
        <v>0</v>
      </c>
      <c r="CL931" s="218">
        <f t="shared" si="1587"/>
        <v>0</v>
      </c>
      <c r="CM931" s="218">
        <f t="shared" si="1588"/>
        <v>0</v>
      </c>
      <c r="CN931" s="218">
        <f t="shared" si="1589"/>
        <v>0</v>
      </c>
      <c r="CO931" s="218">
        <f t="shared" si="1590"/>
        <v>0</v>
      </c>
      <c r="CP931" s="218">
        <f t="shared" si="1591"/>
        <v>0</v>
      </c>
      <c r="CQ931" s="218">
        <f t="shared" si="1592"/>
        <v>0</v>
      </c>
      <c r="CR931" s="218">
        <f t="shared" si="1593"/>
        <v>0</v>
      </c>
      <c r="CS931" s="14">
        <f t="shared" si="1546"/>
        <v>0</v>
      </c>
      <c r="CT931" s="236">
        <f t="shared" si="1547"/>
        <v>0</v>
      </c>
      <c r="CU931" s="237">
        <f t="shared" si="1615"/>
        <v>0</v>
      </c>
      <c r="CV931" s="16">
        <f t="shared" si="1615"/>
        <v>0</v>
      </c>
      <c r="CW931" s="16">
        <f t="shared" si="1615"/>
        <v>0</v>
      </c>
      <c r="CX931" s="16">
        <f t="shared" si="1615"/>
        <v>0</v>
      </c>
      <c r="CY931" s="16">
        <f t="shared" si="1615"/>
        <v>0</v>
      </c>
      <c r="CZ931" s="16">
        <f t="shared" si="1615"/>
        <v>0</v>
      </c>
      <c r="DA931" s="16">
        <f t="shared" si="1615"/>
        <v>0</v>
      </c>
      <c r="DB931" s="16">
        <f t="shared" si="1615"/>
        <v>0</v>
      </c>
      <c r="DC931" s="16">
        <f t="shared" si="1615"/>
        <v>0</v>
      </c>
      <c r="DD931" s="238">
        <f t="shared" si="1615"/>
        <v>0</v>
      </c>
      <c r="DE931" s="232">
        <f t="shared" si="1616"/>
        <v>0</v>
      </c>
      <c r="DF931" s="132">
        <f t="shared" si="1616"/>
        <v>0</v>
      </c>
      <c r="DG931" s="132">
        <f t="shared" si="1616"/>
        <v>0</v>
      </c>
      <c r="DH931" s="132">
        <f t="shared" si="1616"/>
        <v>0</v>
      </c>
      <c r="DI931" s="132">
        <f t="shared" si="1616"/>
        <v>0</v>
      </c>
      <c r="DJ931" s="132">
        <f t="shared" si="1616"/>
        <v>0</v>
      </c>
      <c r="DK931" s="132">
        <f t="shared" si="1616"/>
        <v>0</v>
      </c>
      <c r="DL931" s="132">
        <f t="shared" si="1616"/>
        <v>0</v>
      </c>
      <c r="DM931" s="132">
        <f t="shared" si="1616"/>
        <v>0</v>
      </c>
      <c r="DN931" s="233">
        <f t="shared" si="1616"/>
        <v>0</v>
      </c>
      <c r="DO931" s="232">
        <f t="shared" si="1548"/>
        <v>0</v>
      </c>
      <c r="DP931" s="132">
        <f t="shared" si="1549"/>
        <v>0</v>
      </c>
      <c r="DQ931" s="132">
        <f t="shared" si="1550"/>
        <v>0</v>
      </c>
      <c r="DR931" s="132">
        <f t="shared" si="1551"/>
        <v>0</v>
      </c>
      <c r="DS931" s="132">
        <f t="shared" si="1552"/>
        <v>0</v>
      </c>
      <c r="DT931" s="132">
        <f t="shared" si="1553"/>
        <v>0</v>
      </c>
      <c r="DU931" s="132">
        <f t="shared" si="1554"/>
        <v>0</v>
      </c>
      <c r="DV931" s="132">
        <f t="shared" si="1555"/>
        <v>0</v>
      </c>
      <c r="DW931" s="132">
        <f t="shared" si="1556"/>
        <v>0</v>
      </c>
      <c r="DX931" s="233">
        <f t="shared" si="1557"/>
        <v>0</v>
      </c>
      <c r="DY931" s="231" t="b">
        <f t="shared" si="1594"/>
        <v>0</v>
      </c>
      <c r="DZ931" s="163"/>
      <c r="EA931" s="226" t="str">
        <f t="shared" si="1595"/>
        <v/>
      </c>
      <c r="EB931" s="178" t="str">
        <f t="shared" si="1596"/>
        <v/>
      </c>
      <c r="EC931" s="178" t="str">
        <f t="shared" si="1597"/>
        <v/>
      </c>
      <c r="ED931" s="178" t="str">
        <f t="shared" si="1598"/>
        <v/>
      </c>
      <c r="EE931" s="178" t="str">
        <f t="shared" si="1599"/>
        <v/>
      </c>
      <c r="EF931" s="178" t="str">
        <f t="shared" si="1600"/>
        <v/>
      </c>
      <c r="EG931" s="178" t="str">
        <f t="shared" si="1601"/>
        <v/>
      </c>
      <c r="EH931" s="178" t="str">
        <f t="shared" si="1602"/>
        <v/>
      </c>
      <c r="EI931" s="178" t="str">
        <f t="shared" si="1603"/>
        <v/>
      </c>
      <c r="EJ931" s="227" t="str">
        <f t="shared" si="1604"/>
        <v/>
      </c>
      <c r="EK931" s="230" t="str">
        <f t="shared" si="1558"/>
        <v/>
      </c>
      <c r="EL931" s="177" t="str">
        <f t="shared" si="1559"/>
        <v/>
      </c>
      <c r="EM931" s="177" t="str">
        <f t="shared" si="1560"/>
        <v/>
      </c>
      <c r="EN931" s="177" t="str">
        <f t="shared" si="1561"/>
        <v/>
      </c>
      <c r="EO931" s="177" t="str">
        <f t="shared" si="1562"/>
        <v/>
      </c>
      <c r="EP931" s="177" t="str">
        <f t="shared" si="1563"/>
        <v/>
      </c>
      <c r="EQ931" s="177" t="str">
        <f t="shared" si="1564"/>
        <v/>
      </c>
      <c r="ER931" s="177" t="str">
        <f t="shared" si="1565"/>
        <v/>
      </c>
      <c r="ES931" s="177" t="str">
        <f t="shared" si="1566"/>
        <v/>
      </c>
      <c r="ET931" s="177" t="str">
        <f t="shared" si="1567"/>
        <v/>
      </c>
      <c r="EU931" s="229" t="e">
        <f t="shared" si="1568"/>
        <v>#VALUE!</v>
      </c>
      <c r="EV931" s="27" t="e">
        <f t="shared" si="1569"/>
        <v>#VALUE!</v>
      </c>
      <c r="EW931" s="27" t="e">
        <f t="shared" si="1570"/>
        <v>#VALUE!</v>
      </c>
      <c r="EX931" s="28" t="e">
        <f t="shared" si="1571"/>
        <v>#VALUE!</v>
      </c>
      <c r="EY931" s="28" t="e">
        <f t="shared" si="1572"/>
        <v>#VALUE!</v>
      </c>
      <c r="EZ931" s="28" t="b">
        <f t="shared" si="1573"/>
        <v>0</v>
      </c>
      <c r="FA931" s="176" t="str">
        <f t="shared" si="1574"/>
        <v/>
      </c>
      <c r="FB931" s="27" t="e" cm="1">
        <f t="array" aca="1" ref="FB931" ca="1">TEXT(RIGHT(10-RIGHT(SUM(INDEX(1*(MID(MID(C931,1,1)*2,ROW(INDIRECT("1:"&amp;LEN(MID(C931,1,1)*2))),1)),,))+MID(C931,2,1)+
SUM(INDEX(1*(MID(MID(C931,3,1)*2,ROW(INDIRECT("1:"&amp;LEN(MID(C931,3,1)*2))),1)),,))+MID(C931,4,1)+
SUM(INDEX(1*(MID(MID(C931,5,1)*2,ROW(INDIRECT("1:"&amp;LEN(MID(C931,5,1)*2))),1)),,))+MID(C931,6,1)+
SUM(INDEX(1*(MID(MID(C931,8,1)*2,ROW(INDIRECT("1:"&amp;LEN(MID(C931,8,1)*2))),1)),,))+MID(C931,9,1)+
SUM(INDEX(1*(MID(MID(C931,10,1)*2,ROW(INDIRECT("1:"&amp;LEN(MID(C931,10,1)*2))),1)),,)),1),1),"0")</f>
        <v>#VALUE!</v>
      </c>
      <c r="FC931" s="27" t="str">
        <f t="shared" si="1575"/>
        <v/>
      </c>
      <c r="FD931" s="29" t="b">
        <f t="shared" si="1576"/>
        <v>0</v>
      </c>
      <c r="FE931" s="112" t="b">
        <f>IFERROR(MATCH(D931,'Avtal för korttidsarbete'!$G$13:$G$1012,0),TRUE)</f>
        <v>1</v>
      </c>
      <c r="FF931" s="112" t="b">
        <f t="shared" si="1605"/>
        <v>0</v>
      </c>
      <c r="FG931" s="113" t="str" cm="1">
        <f t="array" ref="FG931">IF(FE931=TRUE,"x",INDEX('Avtal för korttidsarbete'!$E$13:$E$1012,$FE931))</f>
        <v>x</v>
      </c>
      <c r="FH931" s="113" t="str" cm="1">
        <f t="array" ref="FH931">IF(FE931=TRUE,"x",INDEX('Avtal för korttidsarbete'!$F$13:$F$1012,$FE931))</f>
        <v>x</v>
      </c>
      <c r="FI931" s="112" t="b">
        <f t="shared" si="1606"/>
        <v>0</v>
      </c>
      <c r="FJ931" s="135">
        <f t="shared" si="1607"/>
        <v>44166</v>
      </c>
      <c r="FK931" s="135">
        <f t="shared" si="1608"/>
        <v>44377</v>
      </c>
      <c r="FL931" s="112" t="b">
        <f t="shared" si="1609"/>
        <v>0</v>
      </c>
      <c r="FM931" s="113">
        <f t="shared" si="1610"/>
        <v>44166</v>
      </c>
      <c r="FN931" s="135">
        <f t="shared" si="1611"/>
        <v>44377</v>
      </c>
      <c r="FO931" s="148" t="b">
        <f>IFERROR(INDEX('Avtal för korttidsarbete'!R:R,MATCH(D931,'Avtal för korttidsarbete'!$G:$G,0)),TRUE)</f>
        <v>1</v>
      </c>
      <c r="FP931" s="135" t="str">
        <f>IF(FO931,"-",INDEX('Avtal för korttidsarbete'!$D:$D,MATCH(D931,'Avtal för korttidsarbete'!$G:$G,0)))</f>
        <v>-</v>
      </c>
      <c r="FQ931" s="113" t="b">
        <f>IFERROR(G931&gt;INDEX(Uppsägningar!E:E,MATCH(C931,Uppsägningar!C:C,0)),FALSE)</f>
        <v>0</v>
      </c>
    </row>
    <row r="932" spans="1:173" x14ac:dyDescent="0.25">
      <c r="A932" s="19">
        <v>916</v>
      </c>
      <c r="B932" s="20"/>
      <c r="C932" s="183"/>
      <c r="D932" s="66"/>
      <c r="E932" s="212">
        <f>IFERROR(INDEX(Admin!$C$7:$C$10,MATCH(FP932,TblNivåValTExt,0)),0)</f>
        <v>0</v>
      </c>
      <c r="F932" s="1"/>
      <c r="G932" s="1"/>
      <c r="H932" s="78"/>
      <c r="I932" s="181"/>
      <c r="J932" s="181"/>
      <c r="K932" s="182"/>
      <c r="L932" s="182"/>
      <c r="M932" s="181"/>
      <c r="N932" s="181"/>
      <c r="O932" s="181"/>
      <c r="P932" s="182"/>
      <c r="Q932" s="182"/>
      <c r="R932" s="181"/>
      <c r="S932" s="181"/>
      <c r="T932" s="181"/>
      <c r="U932" s="182"/>
      <c r="V932" s="182"/>
      <c r="W932" s="181"/>
      <c r="X932" s="181"/>
      <c r="Y932" s="181"/>
      <c r="Z932" s="182"/>
      <c r="AA932" s="182"/>
      <c r="AB932" s="181"/>
      <c r="AC932" s="181"/>
      <c r="AD932" s="181"/>
      <c r="AE932" s="182"/>
      <c r="AF932" s="182"/>
      <c r="AG932" s="181"/>
      <c r="AH932" s="181"/>
      <c r="AI932" s="181"/>
      <c r="AJ932" s="182"/>
      <c r="AK932" s="182"/>
      <c r="AL932" s="181"/>
      <c r="AM932" s="181"/>
      <c r="AN932" s="181"/>
      <c r="AO932" s="182"/>
      <c r="AP932" s="182"/>
      <c r="AQ932" s="181"/>
      <c r="AR932" s="181"/>
      <c r="AS932" s="181"/>
      <c r="AT932" s="182"/>
      <c r="AU932" s="182"/>
      <c r="AV932" s="181"/>
      <c r="AW932" s="181"/>
      <c r="AX932" s="181"/>
      <c r="AY932" s="182"/>
      <c r="AZ932" s="182"/>
      <c r="BA932" s="181"/>
      <c r="BB932" s="181"/>
      <c r="BC932" s="181"/>
      <c r="BD932" s="182"/>
      <c r="BE932" s="182"/>
      <c r="BF932" s="181"/>
      <c r="BG932" s="180">
        <f t="shared" si="1577"/>
        <v>0</v>
      </c>
      <c r="BH932" s="116" t="str">
        <f t="shared" si="1578"/>
        <v/>
      </c>
      <c r="BI932" s="80" t="b">
        <f t="shared" si="1526"/>
        <v>0</v>
      </c>
      <c r="BJ932" s="80" t="str">
        <f t="shared" si="1527"/>
        <v/>
      </c>
      <c r="BK932" s="80" t="b">
        <f t="shared" si="1579"/>
        <v>0</v>
      </c>
      <c r="BL932" s="13" t="str">
        <f t="shared" si="1528"/>
        <v/>
      </c>
      <c r="BM932" s="13" t="b">
        <f t="shared" si="1580"/>
        <v>0</v>
      </c>
      <c r="BN932" s="35" t="str">
        <f t="shared" si="1529"/>
        <v/>
      </c>
      <c r="BO932" s="13" t="b">
        <f t="shared" si="1530"/>
        <v>0</v>
      </c>
      <c r="BP932" s="35" t="str">
        <f t="shared" si="1531"/>
        <v/>
      </c>
      <c r="BQ932" s="13" t="b">
        <f t="shared" si="1532"/>
        <v>0</v>
      </c>
      <c r="BR932" s="35" t="str">
        <f t="shared" si="1533"/>
        <v/>
      </c>
      <c r="BS932" s="35" t="b">
        <f t="shared" si="1534"/>
        <v>0</v>
      </c>
      <c r="BT932" s="35" t="str">
        <f t="shared" si="1535"/>
        <v/>
      </c>
      <c r="BU932" s="35" t="b">
        <f t="shared" si="1536"/>
        <v>0</v>
      </c>
      <c r="BV932" s="35" t="str">
        <f t="shared" si="1537"/>
        <v/>
      </c>
      <c r="BW932" s="13" t="b">
        <f t="shared" si="1612"/>
        <v>0</v>
      </c>
      <c r="BX932" s="35" t="str">
        <f t="shared" si="1538"/>
        <v/>
      </c>
      <c r="BY932" s="265" t="b">
        <f t="shared" si="1581"/>
        <v>0</v>
      </c>
      <c r="BZ932" s="35" t="str">
        <f t="shared" si="1539"/>
        <v/>
      </c>
      <c r="CA932" s="265" t="b">
        <f t="shared" si="1582"/>
        <v>0</v>
      </c>
      <c r="CB932" s="35" t="str">
        <f t="shared" si="1540"/>
        <v/>
      </c>
      <c r="CC932" s="272" t="b">
        <f t="shared" si="1583"/>
        <v>0</v>
      </c>
      <c r="CD932" s="35" t="str">
        <f t="shared" si="1541"/>
        <v/>
      </c>
      <c r="CE932" s="13" t="b">
        <f t="shared" si="1542"/>
        <v>0</v>
      </c>
      <c r="CF932" s="35" t="str">
        <f t="shared" si="1543"/>
        <v/>
      </c>
      <c r="CG932" s="179">
        <f t="shared" si="1544"/>
        <v>0</v>
      </c>
      <c r="CH932" s="179">
        <f t="shared" si="1545"/>
        <v>0</v>
      </c>
      <c r="CI932" s="218">
        <f t="shared" si="1584"/>
        <v>0</v>
      </c>
      <c r="CJ932" s="218">
        <f t="shared" si="1585"/>
        <v>0</v>
      </c>
      <c r="CK932" s="218">
        <f t="shared" si="1586"/>
        <v>0</v>
      </c>
      <c r="CL932" s="218">
        <f t="shared" si="1587"/>
        <v>0</v>
      </c>
      <c r="CM932" s="218">
        <f t="shared" si="1588"/>
        <v>0</v>
      </c>
      <c r="CN932" s="218">
        <f t="shared" si="1589"/>
        <v>0</v>
      </c>
      <c r="CO932" s="218">
        <f t="shared" si="1590"/>
        <v>0</v>
      </c>
      <c r="CP932" s="218">
        <f t="shared" si="1591"/>
        <v>0</v>
      </c>
      <c r="CQ932" s="218">
        <f t="shared" si="1592"/>
        <v>0</v>
      </c>
      <c r="CR932" s="218">
        <f t="shared" si="1593"/>
        <v>0</v>
      </c>
      <c r="CS932" s="14">
        <f t="shared" si="1546"/>
        <v>0</v>
      </c>
      <c r="CT932" s="236">
        <f t="shared" si="1547"/>
        <v>0</v>
      </c>
      <c r="CU932" s="237">
        <f t="shared" si="1615"/>
        <v>0</v>
      </c>
      <c r="CV932" s="16">
        <f t="shared" si="1615"/>
        <v>0</v>
      </c>
      <c r="CW932" s="16">
        <f t="shared" si="1615"/>
        <v>0</v>
      </c>
      <c r="CX932" s="16">
        <f t="shared" si="1615"/>
        <v>0</v>
      </c>
      <c r="CY932" s="16">
        <f t="shared" si="1615"/>
        <v>0</v>
      </c>
      <c r="CZ932" s="16">
        <f t="shared" si="1615"/>
        <v>0</v>
      </c>
      <c r="DA932" s="16">
        <f t="shared" si="1615"/>
        <v>0</v>
      </c>
      <c r="DB932" s="16">
        <f t="shared" si="1615"/>
        <v>0</v>
      </c>
      <c r="DC932" s="16">
        <f t="shared" si="1615"/>
        <v>0</v>
      </c>
      <c r="DD932" s="238">
        <f t="shared" si="1615"/>
        <v>0</v>
      </c>
      <c r="DE932" s="232">
        <f t="shared" si="1616"/>
        <v>0</v>
      </c>
      <c r="DF932" s="132">
        <f t="shared" si="1616"/>
        <v>0</v>
      </c>
      <c r="DG932" s="132">
        <f t="shared" si="1616"/>
        <v>0</v>
      </c>
      <c r="DH932" s="132">
        <f t="shared" si="1616"/>
        <v>0</v>
      </c>
      <c r="DI932" s="132">
        <f t="shared" si="1616"/>
        <v>0</v>
      </c>
      <c r="DJ932" s="132">
        <f t="shared" si="1616"/>
        <v>0</v>
      </c>
      <c r="DK932" s="132">
        <f t="shared" si="1616"/>
        <v>0</v>
      </c>
      <c r="DL932" s="132">
        <f t="shared" si="1616"/>
        <v>0</v>
      </c>
      <c r="DM932" s="132">
        <f t="shared" si="1616"/>
        <v>0</v>
      </c>
      <c r="DN932" s="233">
        <f t="shared" si="1616"/>
        <v>0</v>
      </c>
      <c r="DO932" s="232">
        <f t="shared" si="1548"/>
        <v>0</v>
      </c>
      <c r="DP932" s="132">
        <f t="shared" si="1549"/>
        <v>0</v>
      </c>
      <c r="DQ932" s="132">
        <f t="shared" si="1550"/>
        <v>0</v>
      </c>
      <c r="DR932" s="132">
        <f t="shared" si="1551"/>
        <v>0</v>
      </c>
      <c r="DS932" s="132">
        <f t="shared" si="1552"/>
        <v>0</v>
      </c>
      <c r="DT932" s="132">
        <f t="shared" si="1553"/>
        <v>0</v>
      </c>
      <c r="DU932" s="132">
        <f t="shared" si="1554"/>
        <v>0</v>
      </c>
      <c r="DV932" s="132">
        <f t="shared" si="1555"/>
        <v>0</v>
      </c>
      <c r="DW932" s="132">
        <f t="shared" si="1556"/>
        <v>0</v>
      </c>
      <c r="DX932" s="233">
        <f t="shared" si="1557"/>
        <v>0</v>
      </c>
      <c r="DY932" s="231" t="b">
        <f t="shared" si="1594"/>
        <v>0</v>
      </c>
      <c r="DZ932" s="163"/>
      <c r="EA932" s="226" t="str">
        <f t="shared" si="1595"/>
        <v/>
      </c>
      <c r="EB932" s="178" t="str">
        <f t="shared" si="1596"/>
        <v/>
      </c>
      <c r="EC932" s="178" t="str">
        <f t="shared" si="1597"/>
        <v/>
      </c>
      <c r="ED932" s="178" t="str">
        <f t="shared" si="1598"/>
        <v/>
      </c>
      <c r="EE932" s="178" t="str">
        <f t="shared" si="1599"/>
        <v/>
      </c>
      <c r="EF932" s="178" t="str">
        <f t="shared" si="1600"/>
        <v/>
      </c>
      <c r="EG932" s="178" t="str">
        <f t="shared" si="1601"/>
        <v/>
      </c>
      <c r="EH932" s="178" t="str">
        <f t="shared" si="1602"/>
        <v/>
      </c>
      <c r="EI932" s="178" t="str">
        <f t="shared" si="1603"/>
        <v/>
      </c>
      <c r="EJ932" s="227" t="str">
        <f t="shared" si="1604"/>
        <v/>
      </c>
      <c r="EK932" s="230" t="str">
        <f t="shared" si="1558"/>
        <v/>
      </c>
      <c r="EL932" s="177" t="str">
        <f t="shared" si="1559"/>
        <v/>
      </c>
      <c r="EM932" s="177" t="str">
        <f t="shared" si="1560"/>
        <v/>
      </c>
      <c r="EN932" s="177" t="str">
        <f t="shared" si="1561"/>
        <v/>
      </c>
      <c r="EO932" s="177" t="str">
        <f t="shared" si="1562"/>
        <v/>
      </c>
      <c r="EP932" s="177" t="str">
        <f t="shared" si="1563"/>
        <v/>
      </c>
      <c r="EQ932" s="177" t="str">
        <f t="shared" si="1564"/>
        <v/>
      </c>
      <c r="ER932" s="177" t="str">
        <f t="shared" si="1565"/>
        <v/>
      </c>
      <c r="ES932" s="177" t="str">
        <f t="shared" si="1566"/>
        <v/>
      </c>
      <c r="ET932" s="177" t="str">
        <f t="shared" si="1567"/>
        <v/>
      </c>
      <c r="EU932" s="229" t="e">
        <f t="shared" si="1568"/>
        <v>#VALUE!</v>
      </c>
      <c r="EV932" s="27" t="e">
        <f t="shared" si="1569"/>
        <v>#VALUE!</v>
      </c>
      <c r="EW932" s="27" t="e">
        <f t="shared" si="1570"/>
        <v>#VALUE!</v>
      </c>
      <c r="EX932" s="28" t="e">
        <f t="shared" si="1571"/>
        <v>#VALUE!</v>
      </c>
      <c r="EY932" s="28" t="e">
        <f t="shared" si="1572"/>
        <v>#VALUE!</v>
      </c>
      <c r="EZ932" s="28" t="b">
        <f t="shared" si="1573"/>
        <v>0</v>
      </c>
      <c r="FA932" s="176" t="str">
        <f t="shared" si="1574"/>
        <v/>
      </c>
      <c r="FB932" s="27" t="e" cm="1">
        <f t="array" aca="1" ref="FB932" ca="1">TEXT(RIGHT(10-RIGHT(SUM(INDEX(1*(MID(MID(C932,1,1)*2,ROW(INDIRECT("1:"&amp;LEN(MID(C932,1,1)*2))),1)),,))+MID(C932,2,1)+
SUM(INDEX(1*(MID(MID(C932,3,1)*2,ROW(INDIRECT("1:"&amp;LEN(MID(C932,3,1)*2))),1)),,))+MID(C932,4,1)+
SUM(INDEX(1*(MID(MID(C932,5,1)*2,ROW(INDIRECT("1:"&amp;LEN(MID(C932,5,1)*2))),1)),,))+MID(C932,6,1)+
SUM(INDEX(1*(MID(MID(C932,8,1)*2,ROW(INDIRECT("1:"&amp;LEN(MID(C932,8,1)*2))),1)),,))+MID(C932,9,1)+
SUM(INDEX(1*(MID(MID(C932,10,1)*2,ROW(INDIRECT("1:"&amp;LEN(MID(C932,10,1)*2))),1)),,)),1),1),"0")</f>
        <v>#VALUE!</v>
      </c>
      <c r="FC932" s="27" t="str">
        <f t="shared" si="1575"/>
        <v/>
      </c>
      <c r="FD932" s="29" t="b">
        <f t="shared" si="1576"/>
        <v>0</v>
      </c>
      <c r="FE932" s="112" t="b">
        <f>IFERROR(MATCH(D932,'Avtal för korttidsarbete'!$G$13:$G$1012,0),TRUE)</f>
        <v>1</v>
      </c>
      <c r="FF932" s="112" t="b">
        <f t="shared" si="1605"/>
        <v>0</v>
      </c>
      <c r="FG932" s="113" t="str" cm="1">
        <f t="array" ref="FG932">IF(FE932=TRUE,"x",INDEX('Avtal för korttidsarbete'!$E$13:$E$1012,$FE932))</f>
        <v>x</v>
      </c>
      <c r="FH932" s="113" t="str" cm="1">
        <f t="array" ref="FH932">IF(FE932=TRUE,"x",INDEX('Avtal för korttidsarbete'!$F$13:$F$1012,$FE932))</f>
        <v>x</v>
      </c>
      <c r="FI932" s="112" t="b">
        <f t="shared" si="1606"/>
        <v>0</v>
      </c>
      <c r="FJ932" s="135">
        <f t="shared" si="1607"/>
        <v>44166</v>
      </c>
      <c r="FK932" s="135">
        <f t="shared" si="1608"/>
        <v>44377</v>
      </c>
      <c r="FL932" s="112" t="b">
        <f t="shared" si="1609"/>
        <v>0</v>
      </c>
      <c r="FM932" s="113">
        <f t="shared" si="1610"/>
        <v>44166</v>
      </c>
      <c r="FN932" s="135">
        <f t="shared" si="1611"/>
        <v>44377</v>
      </c>
      <c r="FO932" s="148" t="b">
        <f>IFERROR(INDEX('Avtal för korttidsarbete'!R:R,MATCH(D932,'Avtal för korttidsarbete'!$G:$G,0)),TRUE)</f>
        <v>1</v>
      </c>
      <c r="FP932" s="135" t="str">
        <f>IF(FO932,"-",INDEX('Avtal för korttidsarbete'!$D:$D,MATCH(D932,'Avtal för korttidsarbete'!$G:$G,0)))</f>
        <v>-</v>
      </c>
      <c r="FQ932" s="113" t="b">
        <f>IFERROR(G932&gt;INDEX(Uppsägningar!E:E,MATCH(C932,Uppsägningar!C:C,0)),FALSE)</f>
        <v>0</v>
      </c>
    </row>
    <row r="933" spans="1:173" x14ac:dyDescent="0.25">
      <c r="A933" s="19">
        <v>917</v>
      </c>
      <c r="B933" s="20"/>
      <c r="C933" s="183"/>
      <c r="D933" s="66"/>
      <c r="E933" s="212">
        <f>IFERROR(INDEX(Admin!$C$7:$C$10,MATCH(FP933,TblNivåValTExt,0)),0)</f>
        <v>0</v>
      </c>
      <c r="F933" s="1"/>
      <c r="G933" s="1"/>
      <c r="H933" s="78"/>
      <c r="I933" s="181"/>
      <c r="J933" s="181"/>
      <c r="K933" s="182"/>
      <c r="L933" s="182"/>
      <c r="M933" s="181"/>
      <c r="N933" s="181"/>
      <c r="O933" s="181"/>
      <c r="P933" s="182"/>
      <c r="Q933" s="182"/>
      <c r="R933" s="181"/>
      <c r="S933" s="181"/>
      <c r="T933" s="181"/>
      <c r="U933" s="182"/>
      <c r="V933" s="182"/>
      <c r="W933" s="181"/>
      <c r="X933" s="181"/>
      <c r="Y933" s="181"/>
      <c r="Z933" s="182"/>
      <c r="AA933" s="182"/>
      <c r="AB933" s="181"/>
      <c r="AC933" s="181"/>
      <c r="AD933" s="181"/>
      <c r="AE933" s="182"/>
      <c r="AF933" s="182"/>
      <c r="AG933" s="181"/>
      <c r="AH933" s="181"/>
      <c r="AI933" s="181"/>
      <c r="AJ933" s="182"/>
      <c r="AK933" s="182"/>
      <c r="AL933" s="181"/>
      <c r="AM933" s="181"/>
      <c r="AN933" s="181"/>
      <c r="AO933" s="182"/>
      <c r="AP933" s="182"/>
      <c r="AQ933" s="181"/>
      <c r="AR933" s="181"/>
      <c r="AS933" s="181"/>
      <c r="AT933" s="182"/>
      <c r="AU933" s="182"/>
      <c r="AV933" s="181"/>
      <c r="AW933" s="181"/>
      <c r="AX933" s="181"/>
      <c r="AY933" s="182"/>
      <c r="AZ933" s="182"/>
      <c r="BA933" s="181"/>
      <c r="BB933" s="181"/>
      <c r="BC933" s="181"/>
      <c r="BD933" s="182"/>
      <c r="BE933" s="182"/>
      <c r="BF933" s="181"/>
      <c r="BG933" s="180">
        <f t="shared" si="1577"/>
        <v>0</v>
      </c>
      <c r="BH933" s="116" t="str">
        <f t="shared" si="1578"/>
        <v/>
      </c>
      <c r="BI933" s="80" t="b">
        <f t="shared" si="1526"/>
        <v>0</v>
      </c>
      <c r="BJ933" s="80" t="str">
        <f t="shared" si="1527"/>
        <v/>
      </c>
      <c r="BK933" s="80" t="b">
        <f t="shared" si="1579"/>
        <v>0</v>
      </c>
      <c r="BL933" s="13" t="str">
        <f t="shared" si="1528"/>
        <v/>
      </c>
      <c r="BM933" s="13" t="b">
        <f t="shared" si="1580"/>
        <v>0</v>
      </c>
      <c r="BN933" s="35" t="str">
        <f t="shared" si="1529"/>
        <v/>
      </c>
      <c r="BO933" s="13" t="b">
        <f t="shared" si="1530"/>
        <v>0</v>
      </c>
      <c r="BP933" s="35" t="str">
        <f t="shared" si="1531"/>
        <v/>
      </c>
      <c r="BQ933" s="13" t="b">
        <f t="shared" si="1532"/>
        <v>0</v>
      </c>
      <c r="BR933" s="35" t="str">
        <f t="shared" si="1533"/>
        <v/>
      </c>
      <c r="BS933" s="35" t="b">
        <f t="shared" si="1534"/>
        <v>0</v>
      </c>
      <c r="BT933" s="35" t="str">
        <f t="shared" si="1535"/>
        <v/>
      </c>
      <c r="BU933" s="35" t="b">
        <f t="shared" si="1536"/>
        <v>0</v>
      </c>
      <c r="BV933" s="35" t="str">
        <f t="shared" si="1537"/>
        <v/>
      </c>
      <c r="BW933" s="13" t="b">
        <f t="shared" si="1612"/>
        <v>0</v>
      </c>
      <c r="BX933" s="35" t="str">
        <f t="shared" si="1538"/>
        <v/>
      </c>
      <c r="BY933" s="265" t="b">
        <f t="shared" si="1581"/>
        <v>0</v>
      </c>
      <c r="BZ933" s="35" t="str">
        <f t="shared" si="1539"/>
        <v/>
      </c>
      <c r="CA933" s="265" t="b">
        <f t="shared" si="1582"/>
        <v>0</v>
      </c>
      <c r="CB933" s="35" t="str">
        <f t="shared" si="1540"/>
        <v/>
      </c>
      <c r="CC933" s="272" t="b">
        <f t="shared" si="1583"/>
        <v>0</v>
      </c>
      <c r="CD933" s="35" t="str">
        <f t="shared" si="1541"/>
        <v/>
      </c>
      <c r="CE933" s="13" t="b">
        <f t="shared" si="1542"/>
        <v>0</v>
      </c>
      <c r="CF933" s="35" t="str">
        <f t="shared" si="1543"/>
        <v/>
      </c>
      <c r="CG933" s="179">
        <f t="shared" si="1544"/>
        <v>0</v>
      </c>
      <c r="CH933" s="179">
        <f t="shared" si="1545"/>
        <v>0</v>
      </c>
      <c r="CI933" s="218">
        <f t="shared" si="1584"/>
        <v>0</v>
      </c>
      <c r="CJ933" s="218">
        <f t="shared" si="1585"/>
        <v>0</v>
      </c>
      <c r="CK933" s="218">
        <f t="shared" si="1586"/>
        <v>0</v>
      </c>
      <c r="CL933" s="218">
        <f t="shared" si="1587"/>
        <v>0</v>
      </c>
      <c r="CM933" s="218">
        <f t="shared" si="1588"/>
        <v>0</v>
      </c>
      <c r="CN933" s="218">
        <f t="shared" si="1589"/>
        <v>0</v>
      </c>
      <c r="CO933" s="218">
        <f t="shared" si="1590"/>
        <v>0</v>
      </c>
      <c r="CP933" s="218">
        <f t="shared" si="1591"/>
        <v>0</v>
      </c>
      <c r="CQ933" s="218">
        <f t="shared" si="1592"/>
        <v>0</v>
      </c>
      <c r="CR933" s="218">
        <f t="shared" si="1593"/>
        <v>0</v>
      </c>
      <c r="CS933" s="14">
        <f t="shared" si="1546"/>
        <v>0</v>
      </c>
      <c r="CT933" s="236">
        <f t="shared" si="1547"/>
        <v>0</v>
      </c>
      <c r="CU933" s="237">
        <f t="shared" si="1615"/>
        <v>0</v>
      </c>
      <c r="CV933" s="16">
        <f t="shared" si="1615"/>
        <v>0</v>
      </c>
      <c r="CW933" s="16">
        <f t="shared" si="1615"/>
        <v>0</v>
      </c>
      <c r="CX933" s="16">
        <f t="shared" si="1615"/>
        <v>0</v>
      </c>
      <c r="CY933" s="16">
        <f t="shared" si="1615"/>
        <v>0</v>
      </c>
      <c r="CZ933" s="16">
        <f t="shared" si="1615"/>
        <v>0</v>
      </c>
      <c r="DA933" s="16">
        <f t="shared" si="1615"/>
        <v>0</v>
      </c>
      <c r="DB933" s="16">
        <f t="shared" si="1615"/>
        <v>0</v>
      </c>
      <c r="DC933" s="16">
        <f t="shared" si="1615"/>
        <v>0</v>
      </c>
      <c r="DD933" s="238">
        <f t="shared" si="1615"/>
        <v>0</v>
      </c>
      <c r="DE933" s="232">
        <f t="shared" si="1616"/>
        <v>0</v>
      </c>
      <c r="DF933" s="132">
        <f t="shared" si="1616"/>
        <v>0</v>
      </c>
      <c r="DG933" s="132">
        <f t="shared" si="1616"/>
        <v>0</v>
      </c>
      <c r="DH933" s="132">
        <f t="shared" si="1616"/>
        <v>0</v>
      </c>
      <c r="DI933" s="132">
        <f t="shared" si="1616"/>
        <v>0</v>
      </c>
      <c r="DJ933" s="132">
        <f t="shared" si="1616"/>
        <v>0</v>
      </c>
      <c r="DK933" s="132">
        <f t="shared" si="1616"/>
        <v>0</v>
      </c>
      <c r="DL933" s="132">
        <f t="shared" si="1616"/>
        <v>0</v>
      </c>
      <c r="DM933" s="132">
        <f t="shared" si="1616"/>
        <v>0</v>
      </c>
      <c r="DN933" s="233">
        <f t="shared" si="1616"/>
        <v>0</v>
      </c>
      <c r="DO933" s="232">
        <f t="shared" si="1548"/>
        <v>0</v>
      </c>
      <c r="DP933" s="132">
        <f t="shared" si="1549"/>
        <v>0</v>
      </c>
      <c r="DQ933" s="132">
        <f t="shared" si="1550"/>
        <v>0</v>
      </c>
      <c r="DR933" s="132">
        <f t="shared" si="1551"/>
        <v>0</v>
      </c>
      <c r="DS933" s="132">
        <f t="shared" si="1552"/>
        <v>0</v>
      </c>
      <c r="DT933" s="132">
        <f t="shared" si="1553"/>
        <v>0</v>
      </c>
      <c r="DU933" s="132">
        <f t="shared" si="1554"/>
        <v>0</v>
      </c>
      <c r="DV933" s="132">
        <f t="shared" si="1555"/>
        <v>0</v>
      </c>
      <c r="DW933" s="132">
        <f t="shared" si="1556"/>
        <v>0</v>
      </c>
      <c r="DX933" s="233">
        <f t="shared" si="1557"/>
        <v>0</v>
      </c>
      <c r="DY933" s="231" t="b">
        <f t="shared" si="1594"/>
        <v>0</v>
      </c>
      <c r="DZ933" s="163"/>
      <c r="EA933" s="226" t="str">
        <f t="shared" si="1595"/>
        <v/>
      </c>
      <c r="EB933" s="178" t="str">
        <f t="shared" si="1596"/>
        <v/>
      </c>
      <c r="EC933" s="178" t="str">
        <f t="shared" si="1597"/>
        <v/>
      </c>
      <c r="ED933" s="178" t="str">
        <f t="shared" si="1598"/>
        <v/>
      </c>
      <c r="EE933" s="178" t="str">
        <f t="shared" si="1599"/>
        <v/>
      </c>
      <c r="EF933" s="178" t="str">
        <f t="shared" si="1600"/>
        <v/>
      </c>
      <c r="EG933" s="178" t="str">
        <f t="shared" si="1601"/>
        <v/>
      </c>
      <c r="EH933" s="178" t="str">
        <f t="shared" si="1602"/>
        <v/>
      </c>
      <c r="EI933" s="178" t="str">
        <f t="shared" si="1603"/>
        <v/>
      </c>
      <c r="EJ933" s="227" t="str">
        <f t="shared" si="1604"/>
        <v/>
      </c>
      <c r="EK933" s="230" t="str">
        <f t="shared" si="1558"/>
        <v/>
      </c>
      <c r="EL933" s="177" t="str">
        <f t="shared" si="1559"/>
        <v/>
      </c>
      <c r="EM933" s="177" t="str">
        <f t="shared" si="1560"/>
        <v/>
      </c>
      <c r="EN933" s="177" t="str">
        <f t="shared" si="1561"/>
        <v/>
      </c>
      <c r="EO933" s="177" t="str">
        <f t="shared" si="1562"/>
        <v/>
      </c>
      <c r="EP933" s="177" t="str">
        <f t="shared" si="1563"/>
        <v/>
      </c>
      <c r="EQ933" s="177" t="str">
        <f t="shared" si="1564"/>
        <v/>
      </c>
      <c r="ER933" s="177" t="str">
        <f t="shared" si="1565"/>
        <v/>
      </c>
      <c r="ES933" s="177" t="str">
        <f t="shared" si="1566"/>
        <v/>
      </c>
      <c r="ET933" s="177" t="str">
        <f t="shared" si="1567"/>
        <v/>
      </c>
      <c r="EU933" s="229" t="e">
        <f t="shared" si="1568"/>
        <v>#VALUE!</v>
      </c>
      <c r="EV933" s="27" t="e">
        <f t="shared" si="1569"/>
        <v>#VALUE!</v>
      </c>
      <c r="EW933" s="27" t="e">
        <f t="shared" si="1570"/>
        <v>#VALUE!</v>
      </c>
      <c r="EX933" s="28" t="e">
        <f t="shared" si="1571"/>
        <v>#VALUE!</v>
      </c>
      <c r="EY933" s="28" t="e">
        <f t="shared" si="1572"/>
        <v>#VALUE!</v>
      </c>
      <c r="EZ933" s="28" t="b">
        <f t="shared" si="1573"/>
        <v>0</v>
      </c>
      <c r="FA933" s="176" t="str">
        <f t="shared" si="1574"/>
        <v/>
      </c>
      <c r="FB933" s="27" t="e" cm="1">
        <f t="array" aca="1" ref="FB933" ca="1">TEXT(RIGHT(10-RIGHT(SUM(INDEX(1*(MID(MID(C933,1,1)*2,ROW(INDIRECT("1:"&amp;LEN(MID(C933,1,1)*2))),1)),,))+MID(C933,2,1)+
SUM(INDEX(1*(MID(MID(C933,3,1)*2,ROW(INDIRECT("1:"&amp;LEN(MID(C933,3,1)*2))),1)),,))+MID(C933,4,1)+
SUM(INDEX(1*(MID(MID(C933,5,1)*2,ROW(INDIRECT("1:"&amp;LEN(MID(C933,5,1)*2))),1)),,))+MID(C933,6,1)+
SUM(INDEX(1*(MID(MID(C933,8,1)*2,ROW(INDIRECT("1:"&amp;LEN(MID(C933,8,1)*2))),1)),,))+MID(C933,9,1)+
SUM(INDEX(1*(MID(MID(C933,10,1)*2,ROW(INDIRECT("1:"&amp;LEN(MID(C933,10,1)*2))),1)),,)),1),1),"0")</f>
        <v>#VALUE!</v>
      </c>
      <c r="FC933" s="27" t="str">
        <f t="shared" si="1575"/>
        <v/>
      </c>
      <c r="FD933" s="29" t="b">
        <f t="shared" si="1576"/>
        <v>0</v>
      </c>
      <c r="FE933" s="112" t="b">
        <f>IFERROR(MATCH(D933,'Avtal för korttidsarbete'!$G$13:$G$1012,0),TRUE)</f>
        <v>1</v>
      </c>
      <c r="FF933" s="112" t="b">
        <f t="shared" si="1605"/>
        <v>0</v>
      </c>
      <c r="FG933" s="113" t="str" cm="1">
        <f t="array" ref="FG933">IF(FE933=TRUE,"x",INDEX('Avtal för korttidsarbete'!$E$13:$E$1012,$FE933))</f>
        <v>x</v>
      </c>
      <c r="FH933" s="113" t="str" cm="1">
        <f t="array" ref="FH933">IF(FE933=TRUE,"x",INDEX('Avtal för korttidsarbete'!$F$13:$F$1012,$FE933))</f>
        <v>x</v>
      </c>
      <c r="FI933" s="112" t="b">
        <f t="shared" si="1606"/>
        <v>0</v>
      </c>
      <c r="FJ933" s="135">
        <f t="shared" si="1607"/>
        <v>44166</v>
      </c>
      <c r="FK933" s="135">
        <f t="shared" si="1608"/>
        <v>44377</v>
      </c>
      <c r="FL933" s="112" t="b">
        <f t="shared" si="1609"/>
        <v>0</v>
      </c>
      <c r="FM933" s="113">
        <f t="shared" si="1610"/>
        <v>44166</v>
      </c>
      <c r="FN933" s="135">
        <f t="shared" si="1611"/>
        <v>44377</v>
      </c>
      <c r="FO933" s="148" t="b">
        <f>IFERROR(INDEX('Avtal för korttidsarbete'!R:R,MATCH(D933,'Avtal för korttidsarbete'!$G:$G,0)),TRUE)</f>
        <v>1</v>
      </c>
      <c r="FP933" s="135" t="str">
        <f>IF(FO933,"-",INDEX('Avtal för korttidsarbete'!$D:$D,MATCH(D933,'Avtal för korttidsarbete'!$G:$G,0)))</f>
        <v>-</v>
      </c>
      <c r="FQ933" s="113" t="b">
        <f>IFERROR(G933&gt;INDEX(Uppsägningar!E:E,MATCH(C933,Uppsägningar!C:C,0)),FALSE)</f>
        <v>0</v>
      </c>
    </row>
    <row r="934" spans="1:173" x14ac:dyDescent="0.25">
      <c r="A934" s="19">
        <v>918</v>
      </c>
      <c r="B934" s="20"/>
      <c r="C934" s="183"/>
      <c r="D934" s="66"/>
      <c r="E934" s="212">
        <f>IFERROR(INDEX(Admin!$C$7:$C$10,MATCH(FP934,TblNivåValTExt,0)),0)</f>
        <v>0</v>
      </c>
      <c r="F934" s="1"/>
      <c r="G934" s="1"/>
      <c r="H934" s="78"/>
      <c r="I934" s="181"/>
      <c r="J934" s="181"/>
      <c r="K934" s="182"/>
      <c r="L934" s="182"/>
      <c r="M934" s="181"/>
      <c r="N934" s="181"/>
      <c r="O934" s="181"/>
      <c r="P934" s="182"/>
      <c r="Q934" s="182"/>
      <c r="R934" s="181"/>
      <c r="S934" s="181"/>
      <c r="T934" s="181"/>
      <c r="U934" s="182"/>
      <c r="V934" s="182"/>
      <c r="W934" s="181"/>
      <c r="X934" s="181"/>
      <c r="Y934" s="181"/>
      <c r="Z934" s="182"/>
      <c r="AA934" s="182"/>
      <c r="AB934" s="181"/>
      <c r="AC934" s="181"/>
      <c r="AD934" s="181"/>
      <c r="AE934" s="182"/>
      <c r="AF934" s="182"/>
      <c r="AG934" s="181"/>
      <c r="AH934" s="181"/>
      <c r="AI934" s="181"/>
      <c r="AJ934" s="182"/>
      <c r="AK934" s="182"/>
      <c r="AL934" s="181"/>
      <c r="AM934" s="181"/>
      <c r="AN934" s="181"/>
      <c r="AO934" s="182"/>
      <c r="AP934" s="182"/>
      <c r="AQ934" s="181"/>
      <c r="AR934" s="181"/>
      <c r="AS934" s="181"/>
      <c r="AT934" s="182"/>
      <c r="AU934" s="182"/>
      <c r="AV934" s="181"/>
      <c r="AW934" s="181"/>
      <c r="AX934" s="181"/>
      <c r="AY934" s="182"/>
      <c r="AZ934" s="182"/>
      <c r="BA934" s="181"/>
      <c r="BB934" s="181"/>
      <c r="BC934" s="181"/>
      <c r="BD934" s="182"/>
      <c r="BE934" s="182"/>
      <c r="BF934" s="181"/>
      <c r="BG934" s="180">
        <f t="shared" si="1577"/>
        <v>0</v>
      </c>
      <c r="BH934" s="116" t="str">
        <f t="shared" si="1578"/>
        <v/>
      </c>
      <c r="BI934" s="80" t="b">
        <f t="shared" si="1526"/>
        <v>0</v>
      </c>
      <c r="BJ934" s="80" t="str">
        <f t="shared" si="1527"/>
        <v/>
      </c>
      <c r="BK934" s="80" t="b">
        <f t="shared" si="1579"/>
        <v>0</v>
      </c>
      <c r="BL934" s="13" t="str">
        <f t="shared" si="1528"/>
        <v/>
      </c>
      <c r="BM934" s="13" t="b">
        <f t="shared" si="1580"/>
        <v>0</v>
      </c>
      <c r="BN934" s="35" t="str">
        <f t="shared" si="1529"/>
        <v/>
      </c>
      <c r="BO934" s="13" t="b">
        <f t="shared" si="1530"/>
        <v>0</v>
      </c>
      <c r="BP934" s="35" t="str">
        <f t="shared" si="1531"/>
        <v/>
      </c>
      <c r="BQ934" s="13" t="b">
        <f t="shared" si="1532"/>
        <v>0</v>
      </c>
      <c r="BR934" s="35" t="str">
        <f t="shared" si="1533"/>
        <v/>
      </c>
      <c r="BS934" s="35" t="b">
        <f t="shared" si="1534"/>
        <v>0</v>
      </c>
      <c r="BT934" s="35" t="str">
        <f t="shared" si="1535"/>
        <v/>
      </c>
      <c r="BU934" s="35" t="b">
        <f t="shared" si="1536"/>
        <v>0</v>
      </c>
      <c r="BV934" s="35" t="str">
        <f t="shared" si="1537"/>
        <v/>
      </c>
      <c r="BW934" s="13" t="b">
        <f t="shared" si="1612"/>
        <v>0</v>
      </c>
      <c r="BX934" s="35" t="str">
        <f t="shared" si="1538"/>
        <v/>
      </c>
      <c r="BY934" s="265" t="b">
        <f t="shared" si="1581"/>
        <v>0</v>
      </c>
      <c r="BZ934" s="35" t="str">
        <f t="shared" si="1539"/>
        <v/>
      </c>
      <c r="CA934" s="265" t="b">
        <f t="shared" si="1582"/>
        <v>0</v>
      </c>
      <c r="CB934" s="35" t="str">
        <f t="shared" si="1540"/>
        <v/>
      </c>
      <c r="CC934" s="272" t="b">
        <f t="shared" si="1583"/>
        <v>0</v>
      </c>
      <c r="CD934" s="35" t="str">
        <f t="shared" si="1541"/>
        <v/>
      </c>
      <c r="CE934" s="13" t="b">
        <f t="shared" si="1542"/>
        <v>0</v>
      </c>
      <c r="CF934" s="35" t="str">
        <f t="shared" si="1543"/>
        <v/>
      </c>
      <c r="CG934" s="179">
        <f t="shared" si="1544"/>
        <v>0</v>
      </c>
      <c r="CH934" s="179">
        <f t="shared" si="1545"/>
        <v>0</v>
      </c>
      <c r="CI934" s="218">
        <f t="shared" si="1584"/>
        <v>0</v>
      </c>
      <c r="CJ934" s="218">
        <f t="shared" si="1585"/>
        <v>0</v>
      </c>
      <c r="CK934" s="218">
        <f t="shared" si="1586"/>
        <v>0</v>
      </c>
      <c r="CL934" s="218">
        <f t="shared" si="1587"/>
        <v>0</v>
      </c>
      <c r="CM934" s="218">
        <f t="shared" si="1588"/>
        <v>0</v>
      </c>
      <c r="CN934" s="218">
        <f t="shared" si="1589"/>
        <v>0</v>
      </c>
      <c r="CO934" s="218">
        <f t="shared" si="1590"/>
        <v>0</v>
      </c>
      <c r="CP934" s="218">
        <f t="shared" si="1591"/>
        <v>0</v>
      </c>
      <c r="CQ934" s="218">
        <f t="shared" si="1592"/>
        <v>0</v>
      </c>
      <c r="CR934" s="218">
        <f t="shared" si="1593"/>
        <v>0</v>
      </c>
      <c r="CS934" s="14">
        <f t="shared" si="1546"/>
        <v>0</v>
      </c>
      <c r="CT934" s="236">
        <f t="shared" si="1547"/>
        <v>0</v>
      </c>
      <c r="CU934" s="237">
        <f t="shared" si="1615"/>
        <v>0</v>
      </c>
      <c r="CV934" s="16">
        <f t="shared" si="1615"/>
        <v>0</v>
      </c>
      <c r="CW934" s="16">
        <f t="shared" si="1615"/>
        <v>0</v>
      </c>
      <c r="CX934" s="16">
        <f t="shared" si="1615"/>
        <v>0</v>
      </c>
      <c r="CY934" s="16">
        <f t="shared" si="1615"/>
        <v>0</v>
      </c>
      <c r="CZ934" s="16">
        <f t="shared" si="1615"/>
        <v>0</v>
      </c>
      <c r="DA934" s="16">
        <f t="shared" si="1615"/>
        <v>0</v>
      </c>
      <c r="DB934" s="16">
        <f t="shared" si="1615"/>
        <v>0</v>
      </c>
      <c r="DC934" s="16">
        <f t="shared" si="1615"/>
        <v>0</v>
      </c>
      <c r="DD934" s="238">
        <f t="shared" si="1615"/>
        <v>0</v>
      </c>
      <c r="DE934" s="232">
        <f t="shared" si="1616"/>
        <v>0</v>
      </c>
      <c r="DF934" s="132">
        <f t="shared" si="1616"/>
        <v>0</v>
      </c>
      <c r="DG934" s="132">
        <f t="shared" si="1616"/>
        <v>0</v>
      </c>
      <c r="DH934" s="132">
        <f t="shared" si="1616"/>
        <v>0</v>
      </c>
      <c r="DI934" s="132">
        <f t="shared" si="1616"/>
        <v>0</v>
      </c>
      <c r="DJ934" s="132">
        <f t="shared" si="1616"/>
        <v>0</v>
      </c>
      <c r="DK934" s="132">
        <f t="shared" si="1616"/>
        <v>0</v>
      </c>
      <c r="DL934" s="132">
        <f t="shared" si="1616"/>
        <v>0</v>
      </c>
      <c r="DM934" s="132">
        <f t="shared" si="1616"/>
        <v>0</v>
      </c>
      <c r="DN934" s="233">
        <f t="shared" si="1616"/>
        <v>0</v>
      </c>
      <c r="DO934" s="232">
        <f t="shared" si="1548"/>
        <v>0</v>
      </c>
      <c r="DP934" s="132">
        <f t="shared" si="1549"/>
        <v>0</v>
      </c>
      <c r="DQ934" s="132">
        <f t="shared" si="1550"/>
        <v>0</v>
      </c>
      <c r="DR934" s="132">
        <f t="shared" si="1551"/>
        <v>0</v>
      </c>
      <c r="DS934" s="132">
        <f t="shared" si="1552"/>
        <v>0</v>
      </c>
      <c r="DT934" s="132">
        <f t="shared" si="1553"/>
        <v>0</v>
      </c>
      <c r="DU934" s="132">
        <f t="shared" si="1554"/>
        <v>0</v>
      </c>
      <c r="DV934" s="132">
        <f t="shared" si="1555"/>
        <v>0</v>
      </c>
      <c r="DW934" s="132">
        <f t="shared" si="1556"/>
        <v>0</v>
      </c>
      <c r="DX934" s="233">
        <f t="shared" si="1557"/>
        <v>0</v>
      </c>
      <c r="DY934" s="231" t="b">
        <f t="shared" si="1594"/>
        <v>0</v>
      </c>
      <c r="DZ934" s="163"/>
      <c r="EA934" s="226" t="str">
        <f t="shared" si="1595"/>
        <v/>
      </c>
      <c r="EB934" s="178" t="str">
        <f t="shared" si="1596"/>
        <v/>
      </c>
      <c r="EC934" s="178" t="str">
        <f t="shared" si="1597"/>
        <v/>
      </c>
      <c r="ED934" s="178" t="str">
        <f t="shared" si="1598"/>
        <v/>
      </c>
      <c r="EE934" s="178" t="str">
        <f t="shared" si="1599"/>
        <v/>
      </c>
      <c r="EF934" s="178" t="str">
        <f t="shared" si="1600"/>
        <v/>
      </c>
      <c r="EG934" s="178" t="str">
        <f t="shared" si="1601"/>
        <v/>
      </c>
      <c r="EH934" s="178" t="str">
        <f t="shared" si="1602"/>
        <v/>
      </c>
      <c r="EI934" s="178" t="str">
        <f t="shared" si="1603"/>
        <v/>
      </c>
      <c r="EJ934" s="227" t="str">
        <f t="shared" si="1604"/>
        <v/>
      </c>
      <c r="EK934" s="230" t="str">
        <f t="shared" si="1558"/>
        <v/>
      </c>
      <c r="EL934" s="177" t="str">
        <f t="shared" si="1559"/>
        <v/>
      </c>
      <c r="EM934" s="177" t="str">
        <f t="shared" si="1560"/>
        <v/>
      </c>
      <c r="EN934" s="177" t="str">
        <f t="shared" si="1561"/>
        <v/>
      </c>
      <c r="EO934" s="177" t="str">
        <f t="shared" si="1562"/>
        <v/>
      </c>
      <c r="EP934" s="177" t="str">
        <f t="shared" si="1563"/>
        <v/>
      </c>
      <c r="EQ934" s="177" t="str">
        <f t="shared" si="1564"/>
        <v/>
      </c>
      <c r="ER934" s="177" t="str">
        <f t="shared" si="1565"/>
        <v/>
      </c>
      <c r="ES934" s="177" t="str">
        <f t="shared" si="1566"/>
        <v/>
      </c>
      <c r="ET934" s="177" t="str">
        <f t="shared" si="1567"/>
        <v/>
      </c>
      <c r="EU934" s="229" t="e">
        <f t="shared" si="1568"/>
        <v>#VALUE!</v>
      </c>
      <c r="EV934" s="27" t="e">
        <f t="shared" si="1569"/>
        <v>#VALUE!</v>
      </c>
      <c r="EW934" s="27" t="e">
        <f t="shared" si="1570"/>
        <v>#VALUE!</v>
      </c>
      <c r="EX934" s="28" t="e">
        <f t="shared" si="1571"/>
        <v>#VALUE!</v>
      </c>
      <c r="EY934" s="28" t="e">
        <f t="shared" si="1572"/>
        <v>#VALUE!</v>
      </c>
      <c r="EZ934" s="28" t="b">
        <f t="shared" si="1573"/>
        <v>0</v>
      </c>
      <c r="FA934" s="176" t="str">
        <f t="shared" si="1574"/>
        <v/>
      </c>
      <c r="FB934" s="27" t="e" cm="1">
        <f t="array" aca="1" ref="FB934" ca="1">TEXT(RIGHT(10-RIGHT(SUM(INDEX(1*(MID(MID(C934,1,1)*2,ROW(INDIRECT("1:"&amp;LEN(MID(C934,1,1)*2))),1)),,))+MID(C934,2,1)+
SUM(INDEX(1*(MID(MID(C934,3,1)*2,ROW(INDIRECT("1:"&amp;LEN(MID(C934,3,1)*2))),1)),,))+MID(C934,4,1)+
SUM(INDEX(1*(MID(MID(C934,5,1)*2,ROW(INDIRECT("1:"&amp;LEN(MID(C934,5,1)*2))),1)),,))+MID(C934,6,1)+
SUM(INDEX(1*(MID(MID(C934,8,1)*2,ROW(INDIRECT("1:"&amp;LEN(MID(C934,8,1)*2))),1)),,))+MID(C934,9,1)+
SUM(INDEX(1*(MID(MID(C934,10,1)*2,ROW(INDIRECT("1:"&amp;LEN(MID(C934,10,1)*2))),1)),,)),1),1),"0")</f>
        <v>#VALUE!</v>
      </c>
      <c r="FC934" s="27" t="str">
        <f t="shared" si="1575"/>
        <v/>
      </c>
      <c r="FD934" s="29" t="b">
        <f t="shared" si="1576"/>
        <v>0</v>
      </c>
      <c r="FE934" s="112" t="b">
        <f>IFERROR(MATCH(D934,'Avtal för korttidsarbete'!$G$13:$G$1012,0),TRUE)</f>
        <v>1</v>
      </c>
      <c r="FF934" s="112" t="b">
        <f t="shared" si="1605"/>
        <v>0</v>
      </c>
      <c r="FG934" s="113" t="str" cm="1">
        <f t="array" ref="FG934">IF(FE934=TRUE,"x",INDEX('Avtal för korttidsarbete'!$E$13:$E$1012,$FE934))</f>
        <v>x</v>
      </c>
      <c r="FH934" s="113" t="str" cm="1">
        <f t="array" ref="FH934">IF(FE934=TRUE,"x",INDEX('Avtal för korttidsarbete'!$F$13:$F$1012,$FE934))</f>
        <v>x</v>
      </c>
      <c r="FI934" s="112" t="b">
        <f t="shared" si="1606"/>
        <v>0</v>
      </c>
      <c r="FJ934" s="135">
        <f t="shared" si="1607"/>
        <v>44166</v>
      </c>
      <c r="FK934" s="135">
        <f t="shared" si="1608"/>
        <v>44377</v>
      </c>
      <c r="FL934" s="112" t="b">
        <f t="shared" si="1609"/>
        <v>0</v>
      </c>
      <c r="FM934" s="113">
        <f t="shared" si="1610"/>
        <v>44166</v>
      </c>
      <c r="FN934" s="135">
        <f t="shared" si="1611"/>
        <v>44377</v>
      </c>
      <c r="FO934" s="148" t="b">
        <f>IFERROR(INDEX('Avtal för korttidsarbete'!R:R,MATCH(D934,'Avtal för korttidsarbete'!$G:$G,0)),TRUE)</f>
        <v>1</v>
      </c>
      <c r="FP934" s="135" t="str">
        <f>IF(FO934,"-",INDEX('Avtal för korttidsarbete'!$D:$D,MATCH(D934,'Avtal för korttidsarbete'!$G:$G,0)))</f>
        <v>-</v>
      </c>
      <c r="FQ934" s="113" t="b">
        <f>IFERROR(G934&gt;INDEX(Uppsägningar!E:E,MATCH(C934,Uppsägningar!C:C,0)),FALSE)</f>
        <v>0</v>
      </c>
    </row>
    <row r="935" spans="1:173" x14ac:dyDescent="0.25">
      <c r="A935" s="19">
        <v>919</v>
      </c>
      <c r="B935" s="20"/>
      <c r="C935" s="183"/>
      <c r="D935" s="66"/>
      <c r="E935" s="212">
        <f>IFERROR(INDEX(Admin!$C$7:$C$10,MATCH(FP935,TblNivåValTExt,0)),0)</f>
        <v>0</v>
      </c>
      <c r="F935" s="1"/>
      <c r="G935" s="1"/>
      <c r="H935" s="78"/>
      <c r="I935" s="181"/>
      <c r="J935" s="181"/>
      <c r="K935" s="182"/>
      <c r="L935" s="182"/>
      <c r="M935" s="181"/>
      <c r="N935" s="181"/>
      <c r="O935" s="181"/>
      <c r="P935" s="182"/>
      <c r="Q935" s="182"/>
      <c r="R935" s="181"/>
      <c r="S935" s="181"/>
      <c r="T935" s="181"/>
      <c r="U935" s="182"/>
      <c r="V935" s="182"/>
      <c r="W935" s="181"/>
      <c r="X935" s="181"/>
      <c r="Y935" s="181"/>
      <c r="Z935" s="182"/>
      <c r="AA935" s="182"/>
      <c r="AB935" s="181"/>
      <c r="AC935" s="181"/>
      <c r="AD935" s="181"/>
      <c r="AE935" s="182"/>
      <c r="AF935" s="182"/>
      <c r="AG935" s="181"/>
      <c r="AH935" s="181"/>
      <c r="AI935" s="181"/>
      <c r="AJ935" s="182"/>
      <c r="AK935" s="182"/>
      <c r="AL935" s="181"/>
      <c r="AM935" s="181"/>
      <c r="AN935" s="181"/>
      <c r="AO935" s="182"/>
      <c r="AP935" s="182"/>
      <c r="AQ935" s="181"/>
      <c r="AR935" s="181"/>
      <c r="AS935" s="181"/>
      <c r="AT935" s="182"/>
      <c r="AU935" s="182"/>
      <c r="AV935" s="181"/>
      <c r="AW935" s="181"/>
      <c r="AX935" s="181"/>
      <c r="AY935" s="182"/>
      <c r="AZ935" s="182"/>
      <c r="BA935" s="181"/>
      <c r="BB935" s="181"/>
      <c r="BC935" s="181"/>
      <c r="BD935" s="182"/>
      <c r="BE935" s="182"/>
      <c r="BF935" s="181"/>
      <c r="BG935" s="180">
        <f t="shared" si="1577"/>
        <v>0</v>
      </c>
      <c r="BH935" s="116" t="str">
        <f t="shared" si="1578"/>
        <v/>
      </c>
      <c r="BI935" s="80" t="b">
        <f t="shared" si="1526"/>
        <v>0</v>
      </c>
      <c r="BJ935" s="80" t="str">
        <f t="shared" si="1527"/>
        <v/>
      </c>
      <c r="BK935" s="80" t="b">
        <f t="shared" si="1579"/>
        <v>0</v>
      </c>
      <c r="BL935" s="13" t="str">
        <f t="shared" si="1528"/>
        <v/>
      </c>
      <c r="BM935" s="13" t="b">
        <f t="shared" si="1580"/>
        <v>0</v>
      </c>
      <c r="BN935" s="35" t="str">
        <f t="shared" si="1529"/>
        <v/>
      </c>
      <c r="BO935" s="13" t="b">
        <f t="shared" si="1530"/>
        <v>0</v>
      </c>
      <c r="BP935" s="35" t="str">
        <f t="shared" si="1531"/>
        <v/>
      </c>
      <c r="BQ935" s="13" t="b">
        <f t="shared" si="1532"/>
        <v>0</v>
      </c>
      <c r="BR935" s="35" t="str">
        <f t="shared" si="1533"/>
        <v/>
      </c>
      <c r="BS935" s="35" t="b">
        <f t="shared" si="1534"/>
        <v>0</v>
      </c>
      <c r="BT935" s="35" t="str">
        <f t="shared" si="1535"/>
        <v/>
      </c>
      <c r="BU935" s="35" t="b">
        <f t="shared" si="1536"/>
        <v>0</v>
      </c>
      <c r="BV935" s="35" t="str">
        <f t="shared" si="1537"/>
        <v/>
      </c>
      <c r="BW935" s="13" t="b">
        <f t="shared" si="1612"/>
        <v>0</v>
      </c>
      <c r="BX935" s="35" t="str">
        <f t="shared" si="1538"/>
        <v/>
      </c>
      <c r="BY935" s="265" t="b">
        <f t="shared" si="1581"/>
        <v>0</v>
      </c>
      <c r="BZ935" s="35" t="str">
        <f t="shared" si="1539"/>
        <v/>
      </c>
      <c r="CA935" s="265" t="b">
        <f t="shared" si="1582"/>
        <v>0</v>
      </c>
      <c r="CB935" s="35" t="str">
        <f t="shared" si="1540"/>
        <v/>
      </c>
      <c r="CC935" s="272" t="b">
        <f t="shared" si="1583"/>
        <v>0</v>
      </c>
      <c r="CD935" s="35" t="str">
        <f t="shared" si="1541"/>
        <v/>
      </c>
      <c r="CE935" s="13" t="b">
        <f t="shared" si="1542"/>
        <v>0</v>
      </c>
      <c r="CF935" s="35" t="str">
        <f t="shared" si="1543"/>
        <v/>
      </c>
      <c r="CG935" s="179">
        <f t="shared" si="1544"/>
        <v>0</v>
      </c>
      <c r="CH935" s="179">
        <f t="shared" si="1545"/>
        <v>0</v>
      </c>
      <c r="CI935" s="218">
        <f t="shared" si="1584"/>
        <v>0</v>
      </c>
      <c r="CJ935" s="218">
        <f t="shared" si="1585"/>
        <v>0</v>
      </c>
      <c r="CK935" s="218">
        <f t="shared" si="1586"/>
        <v>0</v>
      </c>
      <c r="CL935" s="218">
        <f t="shared" si="1587"/>
        <v>0</v>
      </c>
      <c r="CM935" s="218">
        <f t="shared" si="1588"/>
        <v>0</v>
      </c>
      <c r="CN935" s="218">
        <f t="shared" si="1589"/>
        <v>0</v>
      </c>
      <c r="CO935" s="218">
        <f t="shared" si="1590"/>
        <v>0</v>
      </c>
      <c r="CP935" s="218">
        <f t="shared" si="1591"/>
        <v>0</v>
      </c>
      <c r="CQ935" s="218">
        <f t="shared" si="1592"/>
        <v>0</v>
      </c>
      <c r="CR935" s="218">
        <f t="shared" si="1593"/>
        <v>0</v>
      </c>
      <c r="CS935" s="14">
        <f t="shared" si="1546"/>
        <v>0</v>
      </c>
      <c r="CT935" s="236">
        <f t="shared" si="1547"/>
        <v>0</v>
      </c>
      <c r="CU935" s="237">
        <f t="shared" si="1615"/>
        <v>0</v>
      </c>
      <c r="CV935" s="16">
        <f t="shared" si="1615"/>
        <v>0</v>
      </c>
      <c r="CW935" s="16">
        <f t="shared" si="1615"/>
        <v>0</v>
      </c>
      <c r="CX935" s="16">
        <f t="shared" si="1615"/>
        <v>0</v>
      </c>
      <c r="CY935" s="16">
        <f t="shared" si="1615"/>
        <v>0</v>
      </c>
      <c r="CZ935" s="16">
        <f t="shared" si="1615"/>
        <v>0</v>
      </c>
      <c r="DA935" s="16">
        <f t="shared" si="1615"/>
        <v>0</v>
      </c>
      <c r="DB935" s="16">
        <f t="shared" si="1615"/>
        <v>0</v>
      </c>
      <c r="DC935" s="16">
        <f t="shared" si="1615"/>
        <v>0</v>
      </c>
      <c r="DD935" s="238">
        <f t="shared" si="1615"/>
        <v>0</v>
      </c>
      <c r="DE935" s="232">
        <f t="shared" si="1616"/>
        <v>0</v>
      </c>
      <c r="DF935" s="132">
        <f t="shared" si="1616"/>
        <v>0</v>
      </c>
      <c r="DG935" s="132">
        <f t="shared" si="1616"/>
        <v>0</v>
      </c>
      <c r="DH935" s="132">
        <f t="shared" si="1616"/>
        <v>0</v>
      </c>
      <c r="DI935" s="132">
        <f t="shared" si="1616"/>
        <v>0</v>
      </c>
      <c r="DJ935" s="132">
        <f t="shared" si="1616"/>
        <v>0</v>
      </c>
      <c r="DK935" s="132">
        <f t="shared" si="1616"/>
        <v>0</v>
      </c>
      <c r="DL935" s="132">
        <f t="shared" si="1616"/>
        <v>0</v>
      </c>
      <c r="DM935" s="132">
        <f t="shared" si="1616"/>
        <v>0</v>
      </c>
      <c r="DN935" s="233">
        <f t="shared" si="1616"/>
        <v>0</v>
      </c>
      <c r="DO935" s="232">
        <f t="shared" si="1548"/>
        <v>0</v>
      </c>
      <c r="DP935" s="132">
        <f t="shared" si="1549"/>
        <v>0</v>
      </c>
      <c r="DQ935" s="132">
        <f t="shared" si="1550"/>
        <v>0</v>
      </c>
      <c r="DR935" s="132">
        <f t="shared" si="1551"/>
        <v>0</v>
      </c>
      <c r="DS935" s="132">
        <f t="shared" si="1552"/>
        <v>0</v>
      </c>
      <c r="DT935" s="132">
        <f t="shared" si="1553"/>
        <v>0</v>
      </c>
      <c r="DU935" s="132">
        <f t="shared" si="1554"/>
        <v>0</v>
      </c>
      <c r="DV935" s="132">
        <f t="shared" si="1555"/>
        <v>0</v>
      </c>
      <c r="DW935" s="132">
        <f t="shared" si="1556"/>
        <v>0</v>
      </c>
      <c r="DX935" s="233">
        <f t="shared" si="1557"/>
        <v>0</v>
      </c>
      <c r="DY935" s="231" t="b">
        <f t="shared" si="1594"/>
        <v>0</v>
      </c>
      <c r="DZ935" s="163"/>
      <c r="EA935" s="226" t="str">
        <f t="shared" si="1595"/>
        <v/>
      </c>
      <c r="EB935" s="178" t="str">
        <f t="shared" si="1596"/>
        <v/>
      </c>
      <c r="EC935" s="178" t="str">
        <f t="shared" si="1597"/>
        <v/>
      </c>
      <c r="ED935" s="178" t="str">
        <f t="shared" si="1598"/>
        <v/>
      </c>
      <c r="EE935" s="178" t="str">
        <f t="shared" si="1599"/>
        <v/>
      </c>
      <c r="EF935" s="178" t="str">
        <f t="shared" si="1600"/>
        <v/>
      </c>
      <c r="EG935" s="178" t="str">
        <f t="shared" si="1601"/>
        <v/>
      </c>
      <c r="EH935" s="178" t="str">
        <f t="shared" si="1602"/>
        <v/>
      </c>
      <c r="EI935" s="178" t="str">
        <f t="shared" si="1603"/>
        <v/>
      </c>
      <c r="EJ935" s="227" t="str">
        <f t="shared" si="1604"/>
        <v/>
      </c>
      <c r="EK935" s="230" t="str">
        <f t="shared" si="1558"/>
        <v/>
      </c>
      <c r="EL935" s="177" t="str">
        <f t="shared" si="1559"/>
        <v/>
      </c>
      <c r="EM935" s="177" t="str">
        <f t="shared" si="1560"/>
        <v/>
      </c>
      <c r="EN935" s="177" t="str">
        <f t="shared" si="1561"/>
        <v/>
      </c>
      <c r="EO935" s="177" t="str">
        <f t="shared" si="1562"/>
        <v/>
      </c>
      <c r="EP935" s="177" t="str">
        <f t="shared" si="1563"/>
        <v/>
      </c>
      <c r="EQ935" s="177" t="str">
        <f t="shared" si="1564"/>
        <v/>
      </c>
      <c r="ER935" s="177" t="str">
        <f t="shared" si="1565"/>
        <v/>
      </c>
      <c r="ES935" s="177" t="str">
        <f t="shared" si="1566"/>
        <v/>
      </c>
      <c r="ET935" s="177" t="str">
        <f t="shared" si="1567"/>
        <v/>
      </c>
      <c r="EU935" s="229" t="e">
        <f t="shared" si="1568"/>
        <v>#VALUE!</v>
      </c>
      <c r="EV935" s="27" t="e">
        <f t="shared" si="1569"/>
        <v>#VALUE!</v>
      </c>
      <c r="EW935" s="27" t="e">
        <f t="shared" si="1570"/>
        <v>#VALUE!</v>
      </c>
      <c r="EX935" s="28" t="e">
        <f t="shared" si="1571"/>
        <v>#VALUE!</v>
      </c>
      <c r="EY935" s="28" t="e">
        <f t="shared" si="1572"/>
        <v>#VALUE!</v>
      </c>
      <c r="EZ935" s="28" t="b">
        <f t="shared" si="1573"/>
        <v>0</v>
      </c>
      <c r="FA935" s="176" t="str">
        <f t="shared" si="1574"/>
        <v/>
      </c>
      <c r="FB935" s="27" t="e" cm="1">
        <f t="array" aca="1" ref="FB935" ca="1">TEXT(RIGHT(10-RIGHT(SUM(INDEX(1*(MID(MID(C935,1,1)*2,ROW(INDIRECT("1:"&amp;LEN(MID(C935,1,1)*2))),1)),,))+MID(C935,2,1)+
SUM(INDEX(1*(MID(MID(C935,3,1)*2,ROW(INDIRECT("1:"&amp;LEN(MID(C935,3,1)*2))),1)),,))+MID(C935,4,1)+
SUM(INDEX(1*(MID(MID(C935,5,1)*2,ROW(INDIRECT("1:"&amp;LEN(MID(C935,5,1)*2))),1)),,))+MID(C935,6,1)+
SUM(INDEX(1*(MID(MID(C935,8,1)*2,ROW(INDIRECT("1:"&amp;LEN(MID(C935,8,1)*2))),1)),,))+MID(C935,9,1)+
SUM(INDEX(1*(MID(MID(C935,10,1)*2,ROW(INDIRECT("1:"&amp;LEN(MID(C935,10,1)*2))),1)),,)),1),1),"0")</f>
        <v>#VALUE!</v>
      </c>
      <c r="FC935" s="27" t="str">
        <f t="shared" si="1575"/>
        <v/>
      </c>
      <c r="FD935" s="29" t="b">
        <f t="shared" si="1576"/>
        <v>0</v>
      </c>
      <c r="FE935" s="112" t="b">
        <f>IFERROR(MATCH(D935,'Avtal för korttidsarbete'!$G$13:$G$1012,0),TRUE)</f>
        <v>1</v>
      </c>
      <c r="FF935" s="112" t="b">
        <f t="shared" si="1605"/>
        <v>0</v>
      </c>
      <c r="FG935" s="113" t="str" cm="1">
        <f t="array" ref="FG935">IF(FE935=TRUE,"x",INDEX('Avtal för korttidsarbete'!$E$13:$E$1012,$FE935))</f>
        <v>x</v>
      </c>
      <c r="FH935" s="113" t="str" cm="1">
        <f t="array" ref="FH935">IF(FE935=TRUE,"x",INDEX('Avtal för korttidsarbete'!$F$13:$F$1012,$FE935))</f>
        <v>x</v>
      </c>
      <c r="FI935" s="112" t="b">
        <f t="shared" si="1606"/>
        <v>0</v>
      </c>
      <c r="FJ935" s="135">
        <f t="shared" si="1607"/>
        <v>44166</v>
      </c>
      <c r="FK935" s="135">
        <f t="shared" si="1608"/>
        <v>44377</v>
      </c>
      <c r="FL935" s="112" t="b">
        <f t="shared" si="1609"/>
        <v>0</v>
      </c>
      <c r="FM935" s="113">
        <f t="shared" si="1610"/>
        <v>44166</v>
      </c>
      <c r="FN935" s="135">
        <f t="shared" si="1611"/>
        <v>44377</v>
      </c>
      <c r="FO935" s="148" t="b">
        <f>IFERROR(INDEX('Avtal för korttidsarbete'!R:R,MATCH(D935,'Avtal för korttidsarbete'!$G:$G,0)),TRUE)</f>
        <v>1</v>
      </c>
      <c r="FP935" s="135" t="str">
        <f>IF(FO935,"-",INDEX('Avtal för korttidsarbete'!$D:$D,MATCH(D935,'Avtal för korttidsarbete'!$G:$G,0)))</f>
        <v>-</v>
      </c>
      <c r="FQ935" s="113" t="b">
        <f>IFERROR(G935&gt;INDEX(Uppsägningar!E:E,MATCH(C935,Uppsägningar!C:C,0)),FALSE)</f>
        <v>0</v>
      </c>
    </row>
    <row r="936" spans="1:173" x14ac:dyDescent="0.25">
      <c r="A936" s="19">
        <v>920</v>
      </c>
      <c r="B936" s="20"/>
      <c r="C936" s="183"/>
      <c r="D936" s="66"/>
      <c r="E936" s="212">
        <f>IFERROR(INDEX(Admin!$C$7:$C$10,MATCH(FP936,TblNivåValTExt,0)),0)</f>
        <v>0</v>
      </c>
      <c r="F936" s="1"/>
      <c r="G936" s="1"/>
      <c r="H936" s="78"/>
      <c r="I936" s="181"/>
      <c r="J936" s="181"/>
      <c r="K936" s="182"/>
      <c r="L936" s="182"/>
      <c r="M936" s="181"/>
      <c r="N936" s="181"/>
      <c r="O936" s="181"/>
      <c r="P936" s="182"/>
      <c r="Q936" s="182"/>
      <c r="R936" s="181"/>
      <c r="S936" s="181"/>
      <c r="T936" s="181"/>
      <c r="U936" s="182"/>
      <c r="V936" s="182"/>
      <c r="W936" s="181"/>
      <c r="X936" s="181"/>
      <c r="Y936" s="181"/>
      <c r="Z936" s="182"/>
      <c r="AA936" s="182"/>
      <c r="AB936" s="181"/>
      <c r="AC936" s="181"/>
      <c r="AD936" s="181"/>
      <c r="AE936" s="182"/>
      <c r="AF936" s="182"/>
      <c r="AG936" s="181"/>
      <c r="AH936" s="181"/>
      <c r="AI936" s="181"/>
      <c r="AJ936" s="182"/>
      <c r="AK936" s="182"/>
      <c r="AL936" s="181"/>
      <c r="AM936" s="181"/>
      <c r="AN936" s="181"/>
      <c r="AO936" s="182"/>
      <c r="AP936" s="182"/>
      <c r="AQ936" s="181"/>
      <c r="AR936" s="181"/>
      <c r="AS936" s="181"/>
      <c r="AT936" s="182"/>
      <c r="AU936" s="182"/>
      <c r="AV936" s="181"/>
      <c r="AW936" s="181"/>
      <c r="AX936" s="181"/>
      <c r="AY936" s="182"/>
      <c r="AZ936" s="182"/>
      <c r="BA936" s="181"/>
      <c r="BB936" s="181"/>
      <c r="BC936" s="181"/>
      <c r="BD936" s="182"/>
      <c r="BE936" s="182"/>
      <c r="BF936" s="181"/>
      <c r="BG936" s="180">
        <f t="shared" si="1577"/>
        <v>0</v>
      </c>
      <c r="BH936" s="116" t="str">
        <f t="shared" si="1578"/>
        <v/>
      </c>
      <c r="BI936" s="80" t="b">
        <f t="shared" si="1526"/>
        <v>0</v>
      </c>
      <c r="BJ936" s="80" t="str">
        <f t="shared" si="1527"/>
        <v/>
      </c>
      <c r="BK936" s="80" t="b">
        <f t="shared" si="1579"/>
        <v>0</v>
      </c>
      <c r="BL936" s="13" t="str">
        <f t="shared" si="1528"/>
        <v/>
      </c>
      <c r="BM936" s="13" t="b">
        <f t="shared" si="1580"/>
        <v>0</v>
      </c>
      <c r="BN936" s="35" t="str">
        <f t="shared" si="1529"/>
        <v/>
      </c>
      <c r="BO936" s="13" t="b">
        <f t="shared" si="1530"/>
        <v>0</v>
      </c>
      <c r="BP936" s="35" t="str">
        <f t="shared" si="1531"/>
        <v/>
      </c>
      <c r="BQ936" s="13" t="b">
        <f t="shared" si="1532"/>
        <v>0</v>
      </c>
      <c r="BR936" s="35" t="str">
        <f t="shared" si="1533"/>
        <v/>
      </c>
      <c r="BS936" s="35" t="b">
        <f t="shared" si="1534"/>
        <v>0</v>
      </c>
      <c r="BT936" s="35" t="str">
        <f t="shared" si="1535"/>
        <v/>
      </c>
      <c r="BU936" s="35" t="b">
        <f t="shared" si="1536"/>
        <v>0</v>
      </c>
      <c r="BV936" s="35" t="str">
        <f t="shared" si="1537"/>
        <v/>
      </c>
      <c r="BW936" s="13" t="b">
        <f t="shared" si="1612"/>
        <v>0</v>
      </c>
      <c r="BX936" s="35" t="str">
        <f t="shared" si="1538"/>
        <v/>
      </c>
      <c r="BY936" s="265" t="b">
        <f t="shared" si="1581"/>
        <v>0</v>
      </c>
      <c r="BZ936" s="35" t="str">
        <f t="shared" si="1539"/>
        <v/>
      </c>
      <c r="CA936" s="265" t="b">
        <f t="shared" si="1582"/>
        <v>0</v>
      </c>
      <c r="CB936" s="35" t="str">
        <f t="shared" si="1540"/>
        <v/>
      </c>
      <c r="CC936" s="272" t="b">
        <f t="shared" si="1583"/>
        <v>0</v>
      </c>
      <c r="CD936" s="35" t="str">
        <f t="shared" si="1541"/>
        <v/>
      </c>
      <c r="CE936" s="13" t="b">
        <f t="shared" si="1542"/>
        <v>0</v>
      </c>
      <c r="CF936" s="35" t="str">
        <f t="shared" si="1543"/>
        <v/>
      </c>
      <c r="CG936" s="179">
        <f t="shared" si="1544"/>
        <v>0</v>
      </c>
      <c r="CH936" s="179">
        <f t="shared" si="1545"/>
        <v>0</v>
      </c>
      <c r="CI936" s="218">
        <f t="shared" si="1584"/>
        <v>0</v>
      </c>
      <c r="CJ936" s="218">
        <f t="shared" si="1585"/>
        <v>0</v>
      </c>
      <c r="CK936" s="218">
        <f t="shared" si="1586"/>
        <v>0</v>
      </c>
      <c r="CL936" s="218">
        <f t="shared" si="1587"/>
        <v>0</v>
      </c>
      <c r="CM936" s="218">
        <f t="shared" si="1588"/>
        <v>0</v>
      </c>
      <c r="CN936" s="218">
        <f t="shared" si="1589"/>
        <v>0</v>
      </c>
      <c r="CO936" s="218">
        <f t="shared" si="1590"/>
        <v>0</v>
      </c>
      <c r="CP936" s="218">
        <f t="shared" si="1591"/>
        <v>0</v>
      </c>
      <c r="CQ936" s="218">
        <f t="shared" si="1592"/>
        <v>0</v>
      </c>
      <c r="CR936" s="218">
        <f t="shared" si="1593"/>
        <v>0</v>
      </c>
      <c r="CS936" s="14">
        <f t="shared" si="1546"/>
        <v>0</v>
      </c>
      <c r="CT936" s="236">
        <f t="shared" si="1547"/>
        <v>0</v>
      </c>
      <c r="CU936" s="237">
        <f t="shared" si="1615"/>
        <v>0</v>
      </c>
      <c r="CV936" s="16">
        <f t="shared" si="1615"/>
        <v>0</v>
      </c>
      <c r="CW936" s="16">
        <f t="shared" si="1615"/>
        <v>0</v>
      </c>
      <c r="CX936" s="16">
        <f t="shared" si="1615"/>
        <v>0</v>
      </c>
      <c r="CY936" s="16">
        <f t="shared" si="1615"/>
        <v>0</v>
      </c>
      <c r="CZ936" s="16">
        <f t="shared" si="1615"/>
        <v>0</v>
      </c>
      <c r="DA936" s="16">
        <f t="shared" si="1615"/>
        <v>0</v>
      </c>
      <c r="DB936" s="16">
        <f t="shared" si="1615"/>
        <v>0</v>
      </c>
      <c r="DC936" s="16">
        <f t="shared" si="1615"/>
        <v>0</v>
      </c>
      <c r="DD936" s="238">
        <f t="shared" si="1615"/>
        <v>0</v>
      </c>
      <c r="DE936" s="232">
        <f t="shared" si="1616"/>
        <v>0</v>
      </c>
      <c r="DF936" s="132">
        <f t="shared" si="1616"/>
        <v>0</v>
      </c>
      <c r="DG936" s="132">
        <f t="shared" si="1616"/>
        <v>0</v>
      </c>
      <c r="DH936" s="132">
        <f t="shared" si="1616"/>
        <v>0</v>
      </c>
      <c r="DI936" s="132">
        <f t="shared" si="1616"/>
        <v>0</v>
      </c>
      <c r="DJ936" s="132">
        <f t="shared" si="1616"/>
        <v>0</v>
      </c>
      <c r="DK936" s="132">
        <f t="shared" si="1616"/>
        <v>0</v>
      </c>
      <c r="DL936" s="132">
        <f t="shared" si="1616"/>
        <v>0</v>
      </c>
      <c r="DM936" s="132">
        <f t="shared" si="1616"/>
        <v>0</v>
      </c>
      <c r="DN936" s="233">
        <f t="shared" si="1616"/>
        <v>0</v>
      </c>
      <c r="DO936" s="232">
        <f t="shared" si="1548"/>
        <v>0</v>
      </c>
      <c r="DP936" s="132">
        <f t="shared" si="1549"/>
        <v>0</v>
      </c>
      <c r="DQ936" s="132">
        <f t="shared" si="1550"/>
        <v>0</v>
      </c>
      <c r="DR936" s="132">
        <f t="shared" si="1551"/>
        <v>0</v>
      </c>
      <c r="DS936" s="132">
        <f t="shared" si="1552"/>
        <v>0</v>
      </c>
      <c r="DT936" s="132">
        <f t="shared" si="1553"/>
        <v>0</v>
      </c>
      <c r="DU936" s="132">
        <f t="shared" si="1554"/>
        <v>0</v>
      </c>
      <c r="DV936" s="132">
        <f t="shared" si="1555"/>
        <v>0</v>
      </c>
      <c r="DW936" s="132">
        <f t="shared" si="1556"/>
        <v>0</v>
      </c>
      <c r="DX936" s="233">
        <f t="shared" si="1557"/>
        <v>0</v>
      </c>
      <c r="DY936" s="231" t="b">
        <f t="shared" si="1594"/>
        <v>0</v>
      </c>
      <c r="DZ936" s="163"/>
      <c r="EA936" s="226" t="str">
        <f t="shared" si="1595"/>
        <v/>
      </c>
      <c r="EB936" s="178" t="str">
        <f t="shared" si="1596"/>
        <v/>
      </c>
      <c r="EC936" s="178" t="str">
        <f t="shared" si="1597"/>
        <v/>
      </c>
      <c r="ED936" s="178" t="str">
        <f t="shared" si="1598"/>
        <v/>
      </c>
      <c r="EE936" s="178" t="str">
        <f t="shared" si="1599"/>
        <v/>
      </c>
      <c r="EF936" s="178" t="str">
        <f t="shared" si="1600"/>
        <v/>
      </c>
      <c r="EG936" s="178" t="str">
        <f t="shared" si="1601"/>
        <v/>
      </c>
      <c r="EH936" s="178" t="str">
        <f t="shared" si="1602"/>
        <v/>
      </c>
      <c r="EI936" s="178" t="str">
        <f t="shared" si="1603"/>
        <v/>
      </c>
      <c r="EJ936" s="227" t="str">
        <f t="shared" si="1604"/>
        <v/>
      </c>
      <c r="EK936" s="230" t="str">
        <f t="shared" si="1558"/>
        <v/>
      </c>
      <c r="EL936" s="177" t="str">
        <f t="shared" si="1559"/>
        <v/>
      </c>
      <c r="EM936" s="177" t="str">
        <f t="shared" si="1560"/>
        <v/>
      </c>
      <c r="EN936" s="177" t="str">
        <f t="shared" si="1561"/>
        <v/>
      </c>
      <c r="EO936" s="177" t="str">
        <f t="shared" si="1562"/>
        <v/>
      </c>
      <c r="EP936" s="177" t="str">
        <f t="shared" si="1563"/>
        <v/>
      </c>
      <c r="EQ936" s="177" t="str">
        <f t="shared" si="1564"/>
        <v/>
      </c>
      <c r="ER936" s="177" t="str">
        <f t="shared" si="1565"/>
        <v/>
      </c>
      <c r="ES936" s="177" t="str">
        <f t="shared" si="1566"/>
        <v/>
      </c>
      <c r="ET936" s="177" t="str">
        <f t="shared" si="1567"/>
        <v/>
      </c>
      <c r="EU936" s="229" t="e">
        <f t="shared" si="1568"/>
        <v>#VALUE!</v>
      </c>
      <c r="EV936" s="27" t="e">
        <f t="shared" si="1569"/>
        <v>#VALUE!</v>
      </c>
      <c r="EW936" s="27" t="e">
        <f t="shared" si="1570"/>
        <v>#VALUE!</v>
      </c>
      <c r="EX936" s="28" t="e">
        <f t="shared" si="1571"/>
        <v>#VALUE!</v>
      </c>
      <c r="EY936" s="28" t="e">
        <f t="shared" si="1572"/>
        <v>#VALUE!</v>
      </c>
      <c r="EZ936" s="28" t="b">
        <f t="shared" si="1573"/>
        <v>0</v>
      </c>
      <c r="FA936" s="176" t="str">
        <f t="shared" si="1574"/>
        <v/>
      </c>
      <c r="FB936" s="27" t="e" cm="1">
        <f t="array" aca="1" ref="FB936" ca="1">TEXT(RIGHT(10-RIGHT(SUM(INDEX(1*(MID(MID(C936,1,1)*2,ROW(INDIRECT("1:"&amp;LEN(MID(C936,1,1)*2))),1)),,))+MID(C936,2,1)+
SUM(INDEX(1*(MID(MID(C936,3,1)*2,ROW(INDIRECT("1:"&amp;LEN(MID(C936,3,1)*2))),1)),,))+MID(C936,4,1)+
SUM(INDEX(1*(MID(MID(C936,5,1)*2,ROW(INDIRECT("1:"&amp;LEN(MID(C936,5,1)*2))),1)),,))+MID(C936,6,1)+
SUM(INDEX(1*(MID(MID(C936,8,1)*2,ROW(INDIRECT("1:"&amp;LEN(MID(C936,8,1)*2))),1)),,))+MID(C936,9,1)+
SUM(INDEX(1*(MID(MID(C936,10,1)*2,ROW(INDIRECT("1:"&amp;LEN(MID(C936,10,1)*2))),1)),,)),1),1),"0")</f>
        <v>#VALUE!</v>
      </c>
      <c r="FC936" s="27" t="str">
        <f t="shared" si="1575"/>
        <v/>
      </c>
      <c r="FD936" s="29" t="b">
        <f t="shared" si="1576"/>
        <v>0</v>
      </c>
      <c r="FE936" s="112" t="b">
        <f>IFERROR(MATCH(D936,'Avtal för korttidsarbete'!$G$13:$G$1012,0),TRUE)</f>
        <v>1</v>
      </c>
      <c r="FF936" s="112" t="b">
        <f t="shared" si="1605"/>
        <v>0</v>
      </c>
      <c r="FG936" s="113" t="str" cm="1">
        <f t="array" ref="FG936">IF(FE936=TRUE,"x",INDEX('Avtal för korttidsarbete'!$E$13:$E$1012,$FE936))</f>
        <v>x</v>
      </c>
      <c r="FH936" s="113" t="str" cm="1">
        <f t="array" ref="FH936">IF(FE936=TRUE,"x",INDEX('Avtal för korttidsarbete'!$F$13:$F$1012,$FE936))</f>
        <v>x</v>
      </c>
      <c r="FI936" s="112" t="b">
        <f t="shared" si="1606"/>
        <v>0</v>
      </c>
      <c r="FJ936" s="135">
        <f t="shared" si="1607"/>
        <v>44166</v>
      </c>
      <c r="FK936" s="135">
        <f t="shared" si="1608"/>
        <v>44377</v>
      </c>
      <c r="FL936" s="112" t="b">
        <f t="shared" si="1609"/>
        <v>0</v>
      </c>
      <c r="FM936" s="113">
        <f t="shared" si="1610"/>
        <v>44166</v>
      </c>
      <c r="FN936" s="135">
        <f t="shared" si="1611"/>
        <v>44377</v>
      </c>
      <c r="FO936" s="148" t="b">
        <f>IFERROR(INDEX('Avtal för korttidsarbete'!R:R,MATCH(D936,'Avtal för korttidsarbete'!$G:$G,0)),TRUE)</f>
        <v>1</v>
      </c>
      <c r="FP936" s="135" t="str">
        <f>IF(FO936,"-",INDEX('Avtal för korttidsarbete'!$D:$D,MATCH(D936,'Avtal för korttidsarbete'!$G:$G,0)))</f>
        <v>-</v>
      </c>
      <c r="FQ936" s="113" t="b">
        <f>IFERROR(G936&gt;INDEX(Uppsägningar!E:E,MATCH(C936,Uppsägningar!C:C,0)),FALSE)</f>
        <v>0</v>
      </c>
    </row>
    <row r="937" spans="1:173" x14ac:dyDescent="0.25">
      <c r="A937" s="19">
        <v>921</v>
      </c>
      <c r="B937" s="20"/>
      <c r="C937" s="183"/>
      <c r="D937" s="66"/>
      <c r="E937" s="212">
        <f>IFERROR(INDEX(Admin!$C$7:$C$10,MATCH(FP937,TblNivåValTExt,0)),0)</f>
        <v>0</v>
      </c>
      <c r="F937" s="1"/>
      <c r="G937" s="1"/>
      <c r="H937" s="78"/>
      <c r="I937" s="181"/>
      <c r="J937" s="181"/>
      <c r="K937" s="182"/>
      <c r="L937" s="182"/>
      <c r="M937" s="181"/>
      <c r="N937" s="181"/>
      <c r="O937" s="181"/>
      <c r="P937" s="182"/>
      <c r="Q937" s="182"/>
      <c r="R937" s="181"/>
      <c r="S937" s="181"/>
      <c r="T937" s="181"/>
      <c r="U937" s="182"/>
      <c r="V937" s="182"/>
      <c r="W937" s="181"/>
      <c r="X937" s="181"/>
      <c r="Y937" s="181"/>
      <c r="Z937" s="182"/>
      <c r="AA937" s="182"/>
      <c r="AB937" s="181"/>
      <c r="AC937" s="181"/>
      <c r="AD937" s="181"/>
      <c r="AE937" s="182"/>
      <c r="AF937" s="182"/>
      <c r="AG937" s="181"/>
      <c r="AH937" s="181"/>
      <c r="AI937" s="181"/>
      <c r="AJ937" s="182"/>
      <c r="AK937" s="182"/>
      <c r="AL937" s="181"/>
      <c r="AM937" s="181"/>
      <c r="AN937" s="181"/>
      <c r="AO937" s="182"/>
      <c r="AP937" s="182"/>
      <c r="AQ937" s="181"/>
      <c r="AR937" s="181"/>
      <c r="AS937" s="181"/>
      <c r="AT937" s="182"/>
      <c r="AU937" s="182"/>
      <c r="AV937" s="181"/>
      <c r="AW937" s="181"/>
      <c r="AX937" s="181"/>
      <c r="AY937" s="182"/>
      <c r="AZ937" s="182"/>
      <c r="BA937" s="181"/>
      <c r="BB937" s="181"/>
      <c r="BC937" s="181"/>
      <c r="BD937" s="182"/>
      <c r="BE937" s="182"/>
      <c r="BF937" s="181"/>
      <c r="BG937" s="180">
        <f t="shared" si="1577"/>
        <v>0</v>
      </c>
      <c r="BH937" s="116" t="str">
        <f t="shared" si="1578"/>
        <v/>
      </c>
      <c r="BI937" s="80" t="b">
        <f t="shared" si="1526"/>
        <v>0</v>
      </c>
      <c r="BJ937" s="80" t="str">
        <f t="shared" si="1527"/>
        <v/>
      </c>
      <c r="BK937" s="80" t="b">
        <f t="shared" si="1579"/>
        <v>0</v>
      </c>
      <c r="BL937" s="13" t="str">
        <f t="shared" si="1528"/>
        <v/>
      </c>
      <c r="BM937" s="13" t="b">
        <f t="shared" si="1580"/>
        <v>0</v>
      </c>
      <c r="BN937" s="35" t="str">
        <f t="shared" si="1529"/>
        <v/>
      </c>
      <c r="BO937" s="13" t="b">
        <f t="shared" si="1530"/>
        <v>0</v>
      </c>
      <c r="BP937" s="35" t="str">
        <f t="shared" si="1531"/>
        <v/>
      </c>
      <c r="BQ937" s="13" t="b">
        <f t="shared" si="1532"/>
        <v>0</v>
      </c>
      <c r="BR937" s="35" t="str">
        <f t="shared" si="1533"/>
        <v/>
      </c>
      <c r="BS937" s="35" t="b">
        <f t="shared" si="1534"/>
        <v>0</v>
      </c>
      <c r="BT937" s="35" t="str">
        <f t="shared" si="1535"/>
        <v/>
      </c>
      <c r="BU937" s="35" t="b">
        <f t="shared" si="1536"/>
        <v>0</v>
      </c>
      <c r="BV937" s="35" t="str">
        <f t="shared" si="1537"/>
        <v/>
      </c>
      <c r="BW937" s="13" t="b">
        <f t="shared" si="1612"/>
        <v>0</v>
      </c>
      <c r="BX937" s="35" t="str">
        <f t="shared" si="1538"/>
        <v/>
      </c>
      <c r="BY937" s="265" t="b">
        <f t="shared" si="1581"/>
        <v>0</v>
      </c>
      <c r="BZ937" s="35" t="str">
        <f t="shared" si="1539"/>
        <v/>
      </c>
      <c r="CA937" s="265" t="b">
        <f t="shared" si="1582"/>
        <v>0</v>
      </c>
      <c r="CB937" s="35" t="str">
        <f t="shared" si="1540"/>
        <v/>
      </c>
      <c r="CC937" s="272" t="b">
        <f t="shared" si="1583"/>
        <v>0</v>
      </c>
      <c r="CD937" s="35" t="str">
        <f t="shared" si="1541"/>
        <v/>
      </c>
      <c r="CE937" s="13" t="b">
        <f t="shared" si="1542"/>
        <v>0</v>
      </c>
      <c r="CF937" s="35" t="str">
        <f t="shared" si="1543"/>
        <v/>
      </c>
      <c r="CG937" s="179">
        <f t="shared" si="1544"/>
        <v>0</v>
      </c>
      <c r="CH937" s="179">
        <f t="shared" si="1545"/>
        <v>0</v>
      </c>
      <c r="CI937" s="218">
        <f t="shared" si="1584"/>
        <v>0</v>
      </c>
      <c r="CJ937" s="218">
        <f t="shared" si="1585"/>
        <v>0</v>
      </c>
      <c r="CK937" s="218">
        <f t="shared" si="1586"/>
        <v>0</v>
      </c>
      <c r="CL937" s="218">
        <f t="shared" si="1587"/>
        <v>0</v>
      </c>
      <c r="CM937" s="218">
        <f t="shared" si="1588"/>
        <v>0</v>
      </c>
      <c r="CN937" s="218">
        <f t="shared" si="1589"/>
        <v>0</v>
      </c>
      <c r="CO937" s="218">
        <f t="shared" si="1590"/>
        <v>0</v>
      </c>
      <c r="CP937" s="218">
        <f t="shared" si="1591"/>
        <v>0</v>
      </c>
      <c r="CQ937" s="218">
        <f t="shared" si="1592"/>
        <v>0</v>
      </c>
      <c r="CR937" s="218">
        <f t="shared" si="1593"/>
        <v>0</v>
      </c>
      <c r="CS937" s="14">
        <f t="shared" si="1546"/>
        <v>0</v>
      </c>
      <c r="CT937" s="236">
        <f t="shared" si="1547"/>
        <v>0</v>
      </c>
      <c r="CU937" s="237">
        <f t="shared" ref="CU937:DD946" si="1617">IF(AND($CS937,$CT937,CU$12),MAX(0,MIN(CU$10,$CT937)-MAX(CU$9,$CS937)+1),0)</f>
        <v>0</v>
      </c>
      <c r="CV937" s="16">
        <f t="shared" si="1617"/>
        <v>0</v>
      </c>
      <c r="CW937" s="16">
        <f t="shared" si="1617"/>
        <v>0</v>
      </c>
      <c r="CX937" s="16">
        <f t="shared" si="1617"/>
        <v>0</v>
      </c>
      <c r="CY937" s="16">
        <f t="shared" si="1617"/>
        <v>0</v>
      </c>
      <c r="CZ937" s="16">
        <f t="shared" si="1617"/>
        <v>0</v>
      </c>
      <c r="DA937" s="16">
        <f t="shared" si="1617"/>
        <v>0</v>
      </c>
      <c r="DB937" s="16">
        <f t="shared" si="1617"/>
        <v>0</v>
      </c>
      <c r="DC937" s="16">
        <f t="shared" si="1617"/>
        <v>0</v>
      </c>
      <c r="DD937" s="238">
        <f t="shared" si="1617"/>
        <v>0</v>
      </c>
      <c r="DE937" s="232">
        <f t="shared" ref="DE937:DN946" si="1618">IF($H937&lt;=0,0,MAX(0,MIN($H937,$DE$11)))</f>
        <v>0</v>
      </c>
      <c r="DF937" s="132">
        <f t="shared" si="1618"/>
        <v>0</v>
      </c>
      <c r="DG937" s="132">
        <f t="shared" si="1618"/>
        <v>0</v>
      </c>
      <c r="DH937" s="132">
        <f t="shared" si="1618"/>
        <v>0</v>
      </c>
      <c r="DI937" s="132">
        <f t="shared" si="1618"/>
        <v>0</v>
      </c>
      <c r="DJ937" s="132">
        <f t="shared" si="1618"/>
        <v>0</v>
      </c>
      <c r="DK937" s="132">
        <f t="shared" si="1618"/>
        <v>0</v>
      </c>
      <c r="DL937" s="132">
        <f t="shared" si="1618"/>
        <v>0</v>
      </c>
      <c r="DM937" s="132">
        <f t="shared" si="1618"/>
        <v>0</v>
      </c>
      <c r="DN937" s="233">
        <f t="shared" si="1618"/>
        <v>0</v>
      </c>
      <c r="DO937" s="232">
        <f t="shared" si="1548"/>
        <v>0</v>
      </c>
      <c r="DP937" s="132">
        <f t="shared" si="1549"/>
        <v>0</v>
      </c>
      <c r="DQ937" s="132">
        <f t="shared" si="1550"/>
        <v>0</v>
      </c>
      <c r="DR937" s="132">
        <f t="shared" si="1551"/>
        <v>0</v>
      </c>
      <c r="DS937" s="132">
        <f t="shared" si="1552"/>
        <v>0</v>
      </c>
      <c r="DT937" s="132">
        <f t="shared" si="1553"/>
        <v>0</v>
      </c>
      <c r="DU937" s="132">
        <f t="shared" si="1554"/>
        <v>0</v>
      </c>
      <c r="DV937" s="132">
        <f t="shared" si="1555"/>
        <v>0</v>
      </c>
      <c r="DW937" s="132">
        <f t="shared" si="1556"/>
        <v>0</v>
      </c>
      <c r="DX937" s="233">
        <f t="shared" si="1557"/>
        <v>0</v>
      </c>
      <c r="DY937" s="231" t="b">
        <f t="shared" si="1594"/>
        <v>0</v>
      </c>
      <c r="DZ937" s="163"/>
      <c r="EA937" s="226" t="str">
        <f t="shared" si="1595"/>
        <v/>
      </c>
      <c r="EB937" s="178" t="str">
        <f t="shared" si="1596"/>
        <v/>
      </c>
      <c r="EC937" s="178" t="str">
        <f t="shared" si="1597"/>
        <v/>
      </c>
      <c r="ED937" s="178" t="str">
        <f t="shared" si="1598"/>
        <v/>
      </c>
      <c r="EE937" s="178" t="str">
        <f t="shared" si="1599"/>
        <v/>
      </c>
      <c r="EF937" s="178" t="str">
        <f t="shared" si="1600"/>
        <v/>
      </c>
      <c r="EG937" s="178" t="str">
        <f t="shared" si="1601"/>
        <v/>
      </c>
      <c r="EH937" s="178" t="str">
        <f t="shared" si="1602"/>
        <v/>
      </c>
      <c r="EI937" s="178" t="str">
        <f t="shared" si="1603"/>
        <v/>
      </c>
      <c r="EJ937" s="227" t="str">
        <f t="shared" si="1604"/>
        <v/>
      </c>
      <c r="EK937" s="230" t="str">
        <f t="shared" si="1558"/>
        <v/>
      </c>
      <c r="EL937" s="177" t="str">
        <f t="shared" si="1559"/>
        <v/>
      </c>
      <c r="EM937" s="177" t="str">
        <f t="shared" si="1560"/>
        <v/>
      </c>
      <c r="EN937" s="177" t="str">
        <f t="shared" si="1561"/>
        <v/>
      </c>
      <c r="EO937" s="177" t="str">
        <f t="shared" si="1562"/>
        <v/>
      </c>
      <c r="EP937" s="177" t="str">
        <f t="shared" si="1563"/>
        <v/>
      </c>
      <c r="EQ937" s="177" t="str">
        <f t="shared" si="1564"/>
        <v/>
      </c>
      <c r="ER937" s="177" t="str">
        <f t="shared" si="1565"/>
        <v/>
      </c>
      <c r="ES937" s="177" t="str">
        <f t="shared" si="1566"/>
        <v/>
      </c>
      <c r="ET937" s="177" t="str">
        <f t="shared" si="1567"/>
        <v/>
      </c>
      <c r="EU937" s="229" t="e">
        <f t="shared" si="1568"/>
        <v>#VALUE!</v>
      </c>
      <c r="EV937" s="27" t="e">
        <f t="shared" si="1569"/>
        <v>#VALUE!</v>
      </c>
      <c r="EW937" s="27" t="e">
        <f t="shared" si="1570"/>
        <v>#VALUE!</v>
      </c>
      <c r="EX937" s="28" t="e">
        <f t="shared" si="1571"/>
        <v>#VALUE!</v>
      </c>
      <c r="EY937" s="28" t="e">
        <f t="shared" si="1572"/>
        <v>#VALUE!</v>
      </c>
      <c r="EZ937" s="28" t="b">
        <f t="shared" si="1573"/>
        <v>0</v>
      </c>
      <c r="FA937" s="176" t="str">
        <f t="shared" si="1574"/>
        <v/>
      </c>
      <c r="FB937" s="27" t="e" cm="1">
        <f t="array" aca="1" ref="FB937" ca="1">TEXT(RIGHT(10-RIGHT(SUM(INDEX(1*(MID(MID(C937,1,1)*2,ROW(INDIRECT("1:"&amp;LEN(MID(C937,1,1)*2))),1)),,))+MID(C937,2,1)+
SUM(INDEX(1*(MID(MID(C937,3,1)*2,ROW(INDIRECT("1:"&amp;LEN(MID(C937,3,1)*2))),1)),,))+MID(C937,4,1)+
SUM(INDEX(1*(MID(MID(C937,5,1)*2,ROW(INDIRECT("1:"&amp;LEN(MID(C937,5,1)*2))),1)),,))+MID(C937,6,1)+
SUM(INDEX(1*(MID(MID(C937,8,1)*2,ROW(INDIRECT("1:"&amp;LEN(MID(C937,8,1)*2))),1)),,))+MID(C937,9,1)+
SUM(INDEX(1*(MID(MID(C937,10,1)*2,ROW(INDIRECT("1:"&amp;LEN(MID(C937,10,1)*2))),1)),,)),1),1),"0")</f>
        <v>#VALUE!</v>
      </c>
      <c r="FC937" s="27" t="str">
        <f t="shared" si="1575"/>
        <v/>
      </c>
      <c r="FD937" s="29" t="b">
        <f t="shared" si="1576"/>
        <v>0</v>
      </c>
      <c r="FE937" s="112" t="b">
        <f>IFERROR(MATCH(D937,'Avtal för korttidsarbete'!$G$13:$G$1012,0),TRUE)</f>
        <v>1</v>
      </c>
      <c r="FF937" s="112" t="b">
        <f t="shared" si="1605"/>
        <v>0</v>
      </c>
      <c r="FG937" s="113" t="str" cm="1">
        <f t="array" ref="FG937">IF(FE937=TRUE,"x",INDEX('Avtal för korttidsarbete'!$E$13:$E$1012,$FE937))</f>
        <v>x</v>
      </c>
      <c r="FH937" s="113" t="str" cm="1">
        <f t="array" ref="FH937">IF(FE937=TRUE,"x",INDEX('Avtal för korttidsarbete'!$F$13:$F$1012,$FE937))</f>
        <v>x</v>
      </c>
      <c r="FI937" s="112" t="b">
        <f t="shared" si="1606"/>
        <v>0</v>
      </c>
      <c r="FJ937" s="135">
        <f t="shared" si="1607"/>
        <v>44166</v>
      </c>
      <c r="FK937" s="135">
        <f t="shared" si="1608"/>
        <v>44377</v>
      </c>
      <c r="FL937" s="112" t="b">
        <f t="shared" si="1609"/>
        <v>0</v>
      </c>
      <c r="FM937" s="113">
        <f t="shared" si="1610"/>
        <v>44166</v>
      </c>
      <c r="FN937" s="135">
        <f t="shared" si="1611"/>
        <v>44377</v>
      </c>
      <c r="FO937" s="148" t="b">
        <f>IFERROR(INDEX('Avtal för korttidsarbete'!R:R,MATCH(D937,'Avtal för korttidsarbete'!$G:$G,0)),TRUE)</f>
        <v>1</v>
      </c>
      <c r="FP937" s="135" t="str">
        <f>IF(FO937,"-",INDEX('Avtal för korttidsarbete'!$D:$D,MATCH(D937,'Avtal för korttidsarbete'!$G:$G,0)))</f>
        <v>-</v>
      </c>
      <c r="FQ937" s="113" t="b">
        <f>IFERROR(G937&gt;INDEX(Uppsägningar!E:E,MATCH(C937,Uppsägningar!C:C,0)),FALSE)</f>
        <v>0</v>
      </c>
    </row>
    <row r="938" spans="1:173" x14ac:dyDescent="0.25">
      <c r="A938" s="19">
        <v>922</v>
      </c>
      <c r="B938" s="20"/>
      <c r="C938" s="183"/>
      <c r="D938" s="66"/>
      <c r="E938" s="212">
        <f>IFERROR(INDEX(Admin!$C$7:$C$10,MATCH(FP938,TblNivåValTExt,0)),0)</f>
        <v>0</v>
      </c>
      <c r="F938" s="1"/>
      <c r="G938" s="1"/>
      <c r="H938" s="78"/>
      <c r="I938" s="181"/>
      <c r="J938" s="181"/>
      <c r="K938" s="182"/>
      <c r="L938" s="182"/>
      <c r="M938" s="181"/>
      <c r="N938" s="181"/>
      <c r="O938" s="181"/>
      <c r="P938" s="182"/>
      <c r="Q938" s="182"/>
      <c r="R938" s="181"/>
      <c r="S938" s="181"/>
      <c r="T938" s="181"/>
      <c r="U938" s="182"/>
      <c r="V938" s="182"/>
      <c r="W938" s="181"/>
      <c r="X938" s="181"/>
      <c r="Y938" s="181"/>
      <c r="Z938" s="182"/>
      <c r="AA938" s="182"/>
      <c r="AB938" s="181"/>
      <c r="AC938" s="181"/>
      <c r="AD938" s="181"/>
      <c r="AE938" s="182"/>
      <c r="AF938" s="182"/>
      <c r="AG938" s="181"/>
      <c r="AH938" s="181"/>
      <c r="AI938" s="181"/>
      <c r="AJ938" s="182"/>
      <c r="AK938" s="182"/>
      <c r="AL938" s="181"/>
      <c r="AM938" s="181"/>
      <c r="AN938" s="181"/>
      <c r="AO938" s="182"/>
      <c r="AP938" s="182"/>
      <c r="AQ938" s="181"/>
      <c r="AR938" s="181"/>
      <c r="AS938" s="181"/>
      <c r="AT938" s="182"/>
      <c r="AU938" s="182"/>
      <c r="AV938" s="181"/>
      <c r="AW938" s="181"/>
      <c r="AX938" s="181"/>
      <c r="AY938" s="182"/>
      <c r="AZ938" s="182"/>
      <c r="BA938" s="181"/>
      <c r="BB938" s="181"/>
      <c r="BC938" s="181"/>
      <c r="BD938" s="182"/>
      <c r="BE938" s="182"/>
      <c r="BF938" s="181"/>
      <c r="BG938" s="180">
        <f t="shared" si="1577"/>
        <v>0</v>
      </c>
      <c r="BH938" s="116" t="str">
        <f t="shared" si="1578"/>
        <v/>
      </c>
      <c r="BI938" s="80" t="b">
        <f t="shared" si="1526"/>
        <v>0</v>
      </c>
      <c r="BJ938" s="80" t="str">
        <f t="shared" si="1527"/>
        <v/>
      </c>
      <c r="BK938" s="80" t="b">
        <f t="shared" si="1579"/>
        <v>0</v>
      </c>
      <c r="BL938" s="13" t="str">
        <f t="shared" si="1528"/>
        <v/>
      </c>
      <c r="BM938" s="13" t="b">
        <f t="shared" si="1580"/>
        <v>0</v>
      </c>
      <c r="BN938" s="35" t="str">
        <f t="shared" si="1529"/>
        <v/>
      </c>
      <c r="BO938" s="13" t="b">
        <f t="shared" si="1530"/>
        <v>0</v>
      </c>
      <c r="BP938" s="35" t="str">
        <f t="shared" si="1531"/>
        <v/>
      </c>
      <c r="BQ938" s="13" t="b">
        <f t="shared" si="1532"/>
        <v>0</v>
      </c>
      <c r="BR938" s="35" t="str">
        <f t="shared" si="1533"/>
        <v/>
      </c>
      <c r="BS938" s="35" t="b">
        <f t="shared" si="1534"/>
        <v>0</v>
      </c>
      <c r="BT938" s="35" t="str">
        <f t="shared" si="1535"/>
        <v/>
      </c>
      <c r="BU938" s="35" t="b">
        <f t="shared" si="1536"/>
        <v>0</v>
      </c>
      <c r="BV938" s="35" t="str">
        <f t="shared" si="1537"/>
        <v/>
      </c>
      <c r="BW938" s="13" t="b">
        <f t="shared" si="1612"/>
        <v>0</v>
      </c>
      <c r="BX938" s="35" t="str">
        <f t="shared" si="1538"/>
        <v/>
      </c>
      <c r="BY938" s="265" t="b">
        <f t="shared" si="1581"/>
        <v>0</v>
      </c>
      <c r="BZ938" s="35" t="str">
        <f t="shared" si="1539"/>
        <v/>
      </c>
      <c r="CA938" s="265" t="b">
        <f t="shared" si="1582"/>
        <v>0</v>
      </c>
      <c r="CB938" s="35" t="str">
        <f t="shared" si="1540"/>
        <v/>
      </c>
      <c r="CC938" s="272" t="b">
        <f t="shared" si="1583"/>
        <v>0</v>
      </c>
      <c r="CD938" s="35" t="str">
        <f t="shared" si="1541"/>
        <v/>
      </c>
      <c r="CE938" s="13" t="b">
        <f t="shared" si="1542"/>
        <v>0</v>
      </c>
      <c r="CF938" s="35" t="str">
        <f t="shared" si="1543"/>
        <v/>
      </c>
      <c r="CG938" s="179">
        <f t="shared" si="1544"/>
        <v>0</v>
      </c>
      <c r="CH938" s="179">
        <f t="shared" si="1545"/>
        <v>0</v>
      </c>
      <c r="CI938" s="218">
        <f t="shared" si="1584"/>
        <v>0</v>
      </c>
      <c r="CJ938" s="218">
        <f t="shared" si="1585"/>
        <v>0</v>
      </c>
      <c r="CK938" s="218">
        <f t="shared" si="1586"/>
        <v>0</v>
      </c>
      <c r="CL938" s="218">
        <f t="shared" si="1587"/>
        <v>0</v>
      </c>
      <c r="CM938" s="218">
        <f t="shared" si="1588"/>
        <v>0</v>
      </c>
      <c r="CN938" s="218">
        <f t="shared" si="1589"/>
        <v>0</v>
      </c>
      <c r="CO938" s="218">
        <f t="shared" si="1590"/>
        <v>0</v>
      </c>
      <c r="CP938" s="218">
        <f t="shared" si="1591"/>
        <v>0</v>
      </c>
      <c r="CQ938" s="218">
        <f t="shared" si="1592"/>
        <v>0</v>
      </c>
      <c r="CR938" s="218">
        <f t="shared" si="1593"/>
        <v>0</v>
      </c>
      <c r="CS938" s="14">
        <f t="shared" si="1546"/>
        <v>0</v>
      </c>
      <c r="CT938" s="236">
        <f t="shared" si="1547"/>
        <v>0</v>
      </c>
      <c r="CU938" s="237">
        <f t="shared" si="1617"/>
        <v>0</v>
      </c>
      <c r="CV938" s="16">
        <f t="shared" si="1617"/>
        <v>0</v>
      </c>
      <c r="CW938" s="16">
        <f t="shared" si="1617"/>
        <v>0</v>
      </c>
      <c r="CX938" s="16">
        <f t="shared" si="1617"/>
        <v>0</v>
      </c>
      <c r="CY938" s="16">
        <f t="shared" si="1617"/>
        <v>0</v>
      </c>
      <c r="CZ938" s="16">
        <f t="shared" si="1617"/>
        <v>0</v>
      </c>
      <c r="DA938" s="16">
        <f t="shared" si="1617"/>
        <v>0</v>
      </c>
      <c r="DB938" s="16">
        <f t="shared" si="1617"/>
        <v>0</v>
      </c>
      <c r="DC938" s="16">
        <f t="shared" si="1617"/>
        <v>0</v>
      </c>
      <c r="DD938" s="238">
        <f t="shared" si="1617"/>
        <v>0</v>
      </c>
      <c r="DE938" s="232">
        <f t="shared" si="1618"/>
        <v>0</v>
      </c>
      <c r="DF938" s="132">
        <f t="shared" si="1618"/>
        <v>0</v>
      </c>
      <c r="DG938" s="132">
        <f t="shared" si="1618"/>
        <v>0</v>
      </c>
      <c r="DH938" s="132">
        <f t="shared" si="1618"/>
        <v>0</v>
      </c>
      <c r="DI938" s="132">
        <f t="shared" si="1618"/>
        <v>0</v>
      </c>
      <c r="DJ938" s="132">
        <f t="shared" si="1618"/>
        <v>0</v>
      </c>
      <c r="DK938" s="132">
        <f t="shared" si="1618"/>
        <v>0</v>
      </c>
      <c r="DL938" s="132">
        <f t="shared" si="1618"/>
        <v>0</v>
      </c>
      <c r="DM938" s="132">
        <f t="shared" si="1618"/>
        <v>0</v>
      </c>
      <c r="DN938" s="233">
        <f t="shared" si="1618"/>
        <v>0</v>
      </c>
      <c r="DO938" s="232">
        <f t="shared" si="1548"/>
        <v>0</v>
      </c>
      <c r="DP938" s="132">
        <f t="shared" si="1549"/>
        <v>0</v>
      </c>
      <c r="DQ938" s="132">
        <f t="shared" si="1550"/>
        <v>0</v>
      </c>
      <c r="DR938" s="132">
        <f t="shared" si="1551"/>
        <v>0</v>
      </c>
      <c r="DS938" s="132">
        <f t="shared" si="1552"/>
        <v>0</v>
      </c>
      <c r="DT938" s="132">
        <f t="shared" si="1553"/>
        <v>0</v>
      </c>
      <c r="DU938" s="132">
        <f t="shared" si="1554"/>
        <v>0</v>
      </c>
      <c r="DV938" s="132">
        <f t="shared" si="1555"/>
        <v>0</v>
      </c>
      <c r="DW938" s="132">
        <f t="shared" si="1556"/>
        <v>0</v>
      </c>
      <c r="DX938" s="233">
        <f t="shared" si="1557"/>
        <v>0</v>
      </c>
      <c r="DY938" s="231" t="b">
        <f t="shared" si="1594"/>
        <v>0</v>
      </c>
      <c r="DZ938" s="163"/>
      <c r="EA938" s="226" t="str">
        <f t="shared" si="1595"/>
        <v/>
      </c>
      <c r="EB938" s="178" t="str">
        <f t="shared" si="1596"/>
        <v/>
      </c>
      <c r="EC938" s="178" t="str">
        <f t="shared" si="1597"/>
        <v/>
      </c>
      <c r="ED938" s="178" t="str">
        <f t="shared" si="1598"/>
        <v/>
      </c>
      <c r="EE938" s="178" t="str">
        <f t="shared" si="1599"/>
        <v/>
      </c>
      <c r="EF938" s="178" t="str">
        <f t="shared" si="1600"/>
        <v/>
      </c>
      <c r="EG938" s="178" t="str">
        <f t="shared" si="1601"/>
        <v/>
      </c>
      <c r="EH938" s="178" t="str">
        <f t="shared" si="1602"/>
        <v/>
      </c>
      <c r="EI938" s="178" t="str">
        <f t="shared" si="1603"/>
        <v/>
      </c>
      <c r="EJ938" s="227" t="str">
        <f t="shared" si="1604"/>
        <v/>
      </c>
      <c r="EK938" s="230" t="str">
        <f t="shared" si="1558"/>
        <v/>
      </c>
      <c r="EL938" s="177" t="str">
        <f t="shared" si="1559"/>
        <v/>
      </c>
      <c r="EM938" s="177" t="str">
        <f t="shared" si="1560"/>
        <v/>
      </c>
      <c r="EN938" s="177" t="str">
        <f t="shared" si="1561"/>
        <v/>
      </c>
      <c r="EO938" s="177" t="str">
        <f t="shared" si="1562"/>
        <v/>
      </c>
      <c r="EP938" s="177" t="str">
        <f t="shared" si="1563"/>
        <v/>
      </c>
      <c r="EQ938" s="177" t="str">
        <f t="shared" si="1564"/>
        <v/>
      </c>
      <c r="ER938" s="177" t="str">
        <f t="shared" si="1565"/>
        <v/>
      </c>
      <c r="ES938" s="177" t="str">
        <f t="shared" si="1566"/>
        <v/>
      </c>
      <c r="ET938" s="177" t="str">
        <f t="shared" si="1567"/>
        <v/>
      </c>
      <c r="EU938" s="229" t="e">
        <f t="shared" si="1568"/>
        <v>#VALUE!</v>
      </c>
      <c r="EV938" s="27" t="e">
        <f t="shared" si="1569"/>
        <v>#VALUE!</v>
      </c>
      <c r="EW938" s="27" t="e">
        <f t="shared" si="1570"/>
        <v>#VALUE!</v>
      </c>
      <c r="EX938" s="28" t="e">
        <f t="shared" si="1571"/>
        <v>#VALUE!</v>
      </c>
      <c r="EY938" s="28" t="e">
        <f t="shared" si="1572"/>
        <v>#VALUE!</v>
      </c>
      <c r="EZ938" s="28" t="b">
        <f t="shared" si="1573"/>
        <v>0</v>
      </c>
      <c r="FA938" s="176" t="str">
        <f t="shared" si="1574"/>
        <v/>
      </c>
      <c r="FB938" s="27" t="e" cm="1">
        <f t="array" aca="1" ref="FB938" ca="1">TEXT(RIGHT(10-RIGHT(SUM(INDEX(1*(MID(MID(C938,1,1)*2,ROW(INDIRECT("1:"&amp;LEN(MID(C938,1,1)*2))),1)),,))+MID(C938,2,1)+
SUM(INDEX(1*(MID(MID(C938,3,1)*2,ROW(INDIRECT("1:"&amp;LEN(MID(C938,3,1)*2))),1)),,))+MID(C938,4,1)+
SUM(INDEX(1*(MID(MID(C938,5,1)*2,ROW(INDIRECT("1:"&amp;LEN(MID(C938,5,1)*2))),1)),,))+MID(C938,6,1)+
SUM(INDEX(1*(MID(MID(C938,8,1)*2,ROW(INDIRECT("1:"&amp;LEN(MID(C938,8,1)*2))),1)),,))+MID(C938,9,1)+
SUM(INDEX(1*(MID(MID(C938,10,1)*2,ROW(INDIRECT("1:"&amp;LEN(MID(C938,10,1)*2))),1)),,)),1),1),"0")</f>
        <v>#VALUE!</v>
      </c>
      <c r="FC938" s="27" t="str">
        <f t="shared" si="1575"/>
        <v/>
      </c>
      <c r="FD938" s="29" t="b">
        <f t="shared" si="1576"/>
        <v>0</v>
      </c>
      <c r="FE938" s="112" t="b">
        <f>IFERROR(MATCH(D938,'Avtal för korttidsarbete'!$G$13:$G$1012,0),TRUE)</f>
        <v>1</v>
      </c>
      <c r="FF938" s="112" t="b">
        <f t="shared" si="1605"/>
        <v>0</v>
      </c>
      <c r="FG938" s="113" t="str" cm="1">
        <f t="array" ref="FG938">IF(FE938=TRUE,"x",INDEX('Avtal för korttidsarbete'!$E$13:$E$1012,$FE938))</f>
        <v>x</v>
      </c>
      <c r="FH938" s="113" t="str" cm="1">
        <f t="array" ref="FH938">IF(FE938=TRUE,"x",INDEX('Avtal för korttidsarbete'!$F$13:$F$1012,$FE938))</f>
        <v>x</v>
      </c>
      <c r="FI938" s="112" t="b">
        <f t="shared" si="1606"/>
        <v>0</v>
      </c>
      <c r="FJ938" s="135">
        <f t="shared" si="1607"/>
        <v>44166</v>
      </c>
      <c r="FK938" s="135">
        <f t="shared" si="1608"/>
        <v>44377</v>
      </c>
      <c r="FL938" s="112" t="b">
        <f t="shared" si="1609"/>
        <v>0</v>
      </c>
      <c r="FM938" s="113">
        <f t="shared" si="1610"/>
        <v>44166</v>
      </c>
      <c r="FN938" s="135">
        <f t="shared" si="1611"/>
        <v>44377</v>
      </c>
      <c r="FO938" s="148" t="b">
        <f>IFERROR(INDEX('Avtal för korttidsarbete'!R:R,MATCH(D938,'Avtal för korttidsarbete'!$G:$G,0)),TRUE)</f>
        <v>1</v>
      </c>
      <c r="FP938" s="135" t="str">
        <f>IF(FO938,"-",INDEX('Avtal för korttidsarbete'!$D:$D,MATCH(D938,'Avtal för korttidsarbete'!$G:$G,0)))</f>
        <v>-</v>
      </c>
      <c r="FQ938" s="113" t="b">
        <f>IFERROR(G938&gt;INDEX(Uppsägningar!E:E,MATCH(C938,Uppsägningar!C:C,0)),FALSE)</f>
        <v>0</v>
      </c>
    </row>
    <row r="939" spans="1:173" x14ac:dyDescent="0.25">
      <c r="A939" s="19">
        <v>923</v>
      </c>
      <c r="B939" s="20"/>
      <c r="C939" s="183"/>
      <c r="D939" s="66"/>
      <c r="E939" s="212">
        <f>IFERROR(INDEX(Admin!$C$7:$C$10,MATCH(FP939,TblNivåValTExt,0)),0)</f>
        <v>0</v>
      </c>
      <c r="F939" s="1"/>
      <c r="G939" s="1"/>
      <c r="H939" s="78"/>
      <c r="I939" s="181"/>
      <c r="J939" s="181"/>
      <c r="K939" s="182"/>
      <c r="L939" s="182"/>
      <c r="M939" s="181"/>
      <c r="N939" s="181"/>
      <c r="O939" s="181"/>
      <c r="P939" s="182"/>
      <c r="Q939" s="182"/>
      <c r="R939" s="181"/>
      <c r="S939" s="181"/>
      <c r="T939" s="181"/>
      <c r="U939" s="182"/>
      <c r="V939" s="182"/>
      <c r="W939" s="181"/>
      <c r="X939" s="181"/>
      <c r="Y939" s="181"/>
      <c r="Z939" s="182"/>
      <c r="AA939" s="182"/>
      <c r="AB939" s="181"/>
      <c r="AC939" s="181"/>
      <c r="AD939" s="181"/>
      <c r="AE939" s="182"/>
      <c r="AF939" s="182"/>
      <c r="AG939" s="181"/>
      <c r="AH939" s="181"/>
      <c r="AI939" s="181"/>
      <c r="AJ939" s="182"/>
      <c r="AK939" s="182"/>
      <c r="AL939" s="181"/>
      <c r="AM939" s="181"/>
      <c r="AN939" s="181"/>
      <c r="AO939" s="182"/>
      <c r="AP939" s="182"/>
      <c r="AQ939" s="181"/>
      <c r="AR939" s="181"/>
      <c r="AS939" s="181"/>
      <c r="AT939" s="182"/>
      <c r="AU939" s="182"/>
      <c r="AV939" s="181"/>
      <c r="AW939" s="181"/>
      <c r="AX939" s="181"/>
      <c r="AY939" s="182"/>
      <c r="AZ939" s="182"/>
      <c r="BA939" s="181"/>
      <c r="BB939" s="181"/>
      <c r="BC939" s="181"/>
      <c r="BD939" s="182"/>
      <c r="BE939" s="182"/>
      <c r="BF939" s="181"/>
      <c r="BG939" s="180">
        <f t="shared" si="1577"/>
        <v>0</v>
      </c>
      <c r="BH939" s="116" t="str">
        <f t="shared" si="1578"/>
        <v/>
      </c>
      <c r="BI939" s="80" t="b">
        <f t="shared" si="1526"/>
        <v>0</v>
      </c>
      <c r="BJ939" s="80" t="str">
        <f t="shared" si="1527"/>
        <v/>
      </c>
      <c r="BK939" s="80" t="b">
        <f t="shared" si="1579"/>
        <v>0</v>
      </c>
      <c r="BL939" s="13" t="str">
        <f t="shared" si="1528"/>
        <v/>
      </c>
      <c r="BM939" s="13" t="b">
        <f t="shared" si="1580"/>
        <v>0</v>
      </c>
      <c r="BN939" s="35" t="str">
        <f t="shared" si="1529"/>
        <v/>
      </c>
      <c r="BO939" s="13" t="b">
        <f t="shared" si="1530"/>
        <v>0</v>
      </c>
      <c r="BP939" s="35" t="str">
        <f t="shared" si="1531"/>
        <v/>
      </c>
      <c r="BQ939" s="13" t="b">
        <f t="shared" si="1532"/>
        <v>0</v>
      </c>
      <c r="BR939" s="35" t="str">
        <f t="shared" si="1533"/>
        <v/>
      </c>
      <c r="BS939" s="35" t="b">
        <f t="shared" si="1534"/>
        <v>0</v>
      </c>
      <c r="BT939" s="35" t="str">
        <f t="shared" si="1535"/>
        <v/>
      </c>
      <c r="BU939" s="35" t="b">
        <f t="shared" si="1536"/>
        <v>0</v>
      </c>
      <c r="BV939" s="35" t="str">
        <f t="shared" si="1537"/>
        <v/>
      </c>
      <c r="BW939" s="13" t="b">
        <f t="shared" si="1612"/>
        <v>0</v>
      </c>
      <c r="BX939" s="35" t="str">
        <f t="shared" si="1538"/>
        <v/>
      </c>
      <c r="BY939" s="265" t="b">
        <f t="shared" si="1581"/>
        <v>0</v>
      </c>
      <c r="BZ939" s="35" t="str">
        <f t="shared" si="1539"/>
        <v/>
      </c>
      <c r="CA939" s="265" t="b">
        <f t="shared" si="1582"/>
        <v>0</v>
      </c>
      <c r="CB939" s="35" t="str">
        <f t="shared" si="1540"/>
        <v/>
      </c>
      <c r="CC939" s="272" t="b">
        <f t="shared" si="1583"/>
        <v>0</v>
      </c>
      <c r="CD939" s="35" t="str">
        <f t="shared" si="1541"/>
        <v/>
      </c>
      <c r="CE939" s="13" t="b">
        <f t="shared" si="1542"/>
        <v>0</v>
      </c>
      <c r="CF939" s="35" t="str">
        <f t="shared" si="1543"/>
        <v/>
      </c>
      <c r="CG939" s="179">
        <f t="shared" si="1544"/>
        <v>0</v>
      </c>
      <c r="CH939" s="179">
        <f t="shared" si="1545"/>
        <v>0</v>
      </c>
      <c r="CI939" s="218">
        <f t="shared" si="1584"/>
        <v>0</v>
      </c>
      <c r="CJ939" s="218">
        <f t="shared" si="1585"/>
        <v>0</v>
      </c>
      <c r="CK939" s="218">
        <f t="shared" si="1586"/>
        <v>0</v>
      </c>
      <c r="CL939" s="218">
        <f t="shared" si="1587"/>
        <v>0</v>
      </c>
      <c r="CM939" s="218">
        <f t="shared" si="1588"/>
        <v>0</v>
      </c>
      <c r="CN939" s="218">
        <f t="shared" si="1589"/>
        <v>0</v>
      </c>
      <c r="CO939" s="218">
        <f t="shared" si="1590"/>
        <v>0</v>
      </c>
      <c r="CP939" s="218">
        <f t="shared" si="1591"/>
        <v>0</v>
      </c>
      <c r="CQ939" s="218">
        <f t="shared" si="1592"/>
        <v>0</v>
      </c>
      <c r="CR939" s="218">
        <f t="shared" si="1593"/>
        <v>0</v>
      </c>
      <c r="CS939" s="14">
        <f t="shared" si="1546"/>
        <v>0</v>
      </c>
      <c r="CT939" s="236">
        <f t="shared" si="1547"/>
        <v>0</v>
      </c>
      <c r="CU939" s="237">
        <f t="shared" si="1617"/>
        <v>0</v>
      </c>
      <c r="CV939" s="16">
        <f t="shared" si="1617"/>
        <v>0</v>
      </c>
      <c r="CW939" s="16">
        <f t="shared" si="1617"/>
        <v>0</v>
      </c>
      <c r="CX939" s="16">
        <f t="shared" si="1617"/>
        <v>0</v>
      </c>
      <c r="CY939" s="16">
        <f t="shared" si="1617"/>
        <v>0</v>
      </c>
      <c r="CZ939" s="16">
        <f t="shared" si="1617"/>
        <v>0</v>
      </c>
      <c r="DA939" s="16">
        <f t="shared" si="1617"/>
        <v>0</v>
      </c>
      <c r="DB939" s="16">
        <f t="shared" si="1617"/>
        <v>0</v>
      </c>
      <c r="DC939" s="16">
        <f t="shared" si="1617"/>
        <v>0</v>
      </c>
      <c r="DD939" s="238">
        <f t="shared" si="1617"/>
        <v>0</v>
      </c>
      <c r="DE939" s="232">
        <f t="shared" si="1618"/>
        <v>0</v>
      </c>
      <c r="DF939" s="132">
        <f t="shared" si="1618"/>
        <v>0</v>
      </c>
      <c r="DG939" s="132">
        <f t="shared" si="1618"/>
        <v>0</v>
      </c>
      <c r="DH939" s="132">
        <f t="shared" si="1618"/>
        <v>0</v>
      </c>
      <c r="DI939" s="132">
        <f t="shared" si="1618"/>
        <v>0</v>
      </c>
      <c r="DJ939" s="132">
        <f t="shared" si="1618"/>
        <v>0</v>
      </c>
      <c r="DK939" s="132">
        <f t="shared" si="1618"/>
        <v>0</v>
      </c>
      <c r="DL939" s="132">
        <f t="shared" si="1618"/>
        <v>0</v>
      </c>
      <c r="DM939" s="132">
        <f t="shared" si="1618"/>
        <v>0</v>
      </c>
      <c r="DN939" s="233">
        <f t="shared" si="1618"/>
        <v>0</v>
      </c>
      <c r="DO939" s="232">
        <f t="shared" si="1548"/>
        <v>0</v>
      </c>
      <c r="DP939" s="132">
        <f t="shared" si="1549"/>
        <v>0</v>
      </c>
      <c r="DQ939" s="132">
        <f t="shared" si="1550"/>
        <v>0</v>
      </c>
      <c r="DR939" s="132">
        <f t="shared" si="1551"/>
        <v>0</v>
      </c>
      <c r="DS939" s="132">
        <f t="shared" si="1552"/>
        <v>0</v>
      </c>
      <c r="DT939" s="132">
        <f t="shared" si="1553"/>
        <v>0</v>
      </c>
      <c r="DU939" s="132">
        <f t="shared" si="1554"/>
        <v>0</v>
      </c>
      <c r="DV939" s="132">
        <f t="shared" si="1555"/>
        <v>0</v>
      </c>
      <c r="DW939" s="132">
        <f t="shared" si="1556"/>
        <v>0</v>
      </c>
      <c r="DX939" s="233">
        <f t="shared" si="1557"/>
        <v>0</v>
      </c>
      <c r="DY939" s="231" t="b">
        <f t="shared" si="1594"/>
        <v>0</v>
      </c>
      <c r="DZ939" s="163"/>
      <c r="EA939" s="226" t="str">
        <f t="shared" si="1595"/>
        <v/>
      </c>
      <c r="EB939" s="178" t="str">
        <f t="shared" si="1596"/>
        <v/>
      </c>
      <c r="EC939" s="178" t="str">
        <f t="shared" si="1597"/>
        <v/>
      </c>
      <c r="ED939" s="178" t="str">
        <f t="shared" si="1598"/>
        <v/>
      </c>
      <c r="EE939" s="178" t="str">
        <f t="shared" si="1599"/>
        <v/>
      </c>
      <c r="EF939" s="178" t="str">
        <f t="shared" si="1600"/>
        <v/>
      </c>
      <c r="EG939" s="178" t="str">
        <f t="shared" si="1601"/>
        <v/>
      </c>
      <c r="EH939" s="178" t="str">
        <f t="shared" si="1602"/>
        <v/>
      </c>
      <c r="EI939" s="178" t="str">
        <f t="shared" si="1603"/>
        <v/>
      </c>
      <c r="EJ939" s="227" t="str">
        <f t="shared" si="1604"/>
        <v/>
      </c>
      <c r="EK939" s="230" t="str">
        <f t="shared" si="1558"/>
        <v/>
      </c>
      <c r="EL939" s="177" t="str">
        <f t="shared" si="1559"/>
        <v/>
      </c>
      <c r="EM939" s="177" t="str">
        <f t="shared" si="1560"/>
        <v/>
      </c>
      <c r="EN939" s="177" t="str">
        <f t="shared" si="1561"/>
        <v/>
      </c>
      <c r="EO939" s="177" t="str">
        <f t="shared" si="1562"/>
        <v/>
      </c>
      <c r="EP939" s="177" t="str">
        <f t="shared" si="1563"/>
        <v/>
      </c>
      <c r="EQ939" s="177" t="str">
        <f t="shared" si="1564"/>
        <v/>
      </c>
      <c r="ER939" s="177" t="str">
        <f t="shared" si="1565"/>
        <v/>
      </c>
      <c r="ES939" s="177" t="str">
        <f t="shared" si="1566"/>
        <v/>
      </c>
      <c r="ET939" s="177" t="str">
        <f t="shared" si="1567"/>
        <v/>
      </c>
      <c r="EU939" s="229" t="e">
        <f t="shared" si="1568"/>
        <v>#VALUE!</v>
      </c>
      <c r="EV939" s="27" t="e">
        <f t="shared" si="1569"/>
        <v>#VALUE!</v>
      </c>
      <c r="EW939" s="27" t="e">
        <f t="shared" si="1570"/>
        <v>#VALUE!</v>
      </c>
      <c r="EX939" s="28" t="e">
        <f t="shared" si="1571"/>
        <v>#VALUE!</v>
      </c>
      <c r="EY939" s="28" t="e">
        <f t="shared" si="1572"/>
        <v>#VALUE!</v>
      </c>
      <c r="EZ939" s="28" t="b">
        <f t="shared" si="1573"/>
        <v>0</v>
      </c>
      <c r="FA939" s="176" t="str">
        <f t="shared" si="1574"/>
        <v/>
      </c>
      <c r="FB939" s="27" t="e" cm="1">
        <f t="array" aca="1" ref="FB939" ca="1">TEXT(RIGHT(10-RIGHT(SUM(INDEX(1*(MID(MID(C939,1,1)*2,ROW(INDIRECT("1:"&amp;LEN(MID(C939,1,1)*2))),1)),,))+MID(C939,2,1)+
SUM(INDEX(1*(MID(MID(C939,3,1)*2,ROW(INDIRECT("1:"&amp;LEN(MID(C939,3,1)*2))),1)),,))+MID(C939,4,1)+
SUM(INDEX(1*(MID(MID(C939,5,1)*2,ROW(INDIRECT("1:"&amp;LEN(MID(C939,5,1)*2))),1)),,))+MID(C939,6,1)+
SUM(INDEX(1*(MID(MID(C939,8,1)*2,ROW(INDIRECT("1:"&amp;LEN(MID(C939,8,1)*2))),1)),,))+MID(C939,9,1)+
SUM(INDEX(1*(MID(MID(C939,10,1)*2,ROW(INDIRECT("1:"&amp;LEN(MID(C939,10,1)*2))),1)),,)),1),1),"0")</f>
        <v>#VALUE!</v>
      </c>
      <c r="FC939" s="27" t="str">
        <f t="shared" si="1575"/>
        <v/>
      </c>
      <c r="FD939" s="29" t="b">
        <f t="shared" si="1576"/>
        <v>0</v>
      </c>
      <c r="FE939" s="112" t="b">
        <f>IFERROR(MATCH(D939,'Avtal för korttidsarbete'!$G$13:$G$1012,0),TRUE)</f>
        <v>1</v>
      </c>
      <c r="FF939" s="112" t="b">
        <f t="shared" si="1605"/>
        <v>0</v>
      </c>
      <c r="FG939" s="113" t="str" cm="1">
        <f t="array" ref="FG939">IF(FE939=TRUE,"x",INDEX('Avtal för korttidsarbete'!$E$13:$E$1012,$FE939))</f>
        <v>x</v>
      </c>
      <c r="FH939" s="113" t="str" cm="1">
        <f t="array" ref="FH939">IF(FE939=TRUE,"x",INDEX('Avtal för korttidsarbete'!$F$13:$F$1012,$FE939))</f>
        <v>x</v>
      </c>
      <c r="FI939" s="112" t="b">
        <f t="shared" si="1606"/>
        <v>0</v>
      </c>
      <c r="FJ939" s="135">
        <f t="shared" si="1607"/>
        <v>44166</v>
      </c>
      <c r="FK939" s="135">
        <f t="shared" si="1608"/>
        <v>44377</v>
      </c>
      <c r="FL939" s="112" t="b">
        <f t="shared" si="1609"/>
        <v>0</v>
      </c>
      <c r="FM939" s="113">
        <f t="shared" si="1610"/>
        <v>44166</v>
      </c>
      <c r="FN939" s="135">
        <f t="shared" si="1611"/>
        <v>44377</v>
      </c>
      <c r="FO939" s="148" t="b">
        <f>IFERROR(INDEX('Avtal för korttidsarbete'!R:R,MATCH(D939,'Avtal för korttidsarbete'!$G:$G,0)),TRUE)</f>
        <v>1</v>
      </c>
      <c r="FP939" s="135" t="str">
        <f>IF(FO939,"-",INDEX('Avtal för korttidsarbete'!$D:$D,MATCH(D939,'Avtal för korttidsarbete'!$G:$G,0)))</f>
        <v>-</v>
      </c>
      <c r="FQ939" s="113" t="b">
        <f>IFERROR(G939&gt;INDEX(Uppsägningar!E:E,MATCH(C939,Uppsägningar!C:C,0)),FALSE)</f>
        <v>0</v>
      </c>
    </row>
    <row r="940" spans="1:173" x14ac:dyDescent="0.25">
      <c r="A940" s="19">
        <v>924</v>
      </c>
      <c r="B940" s="20"/>
      <c r="C940" s="183"/>
      <c r="D940" s="66"/>
      <c r="E940" s="212">
        <f>IFERROR(INDEX(Admin!$C$7:$C$10,MATCH(FP940,TblNivåValTExt,0)),0)</f>
        <v>0</v>
      </c>
      <c r="F940" s="1"/>
      <c r="G940" s="1"/>
      <c r="H940" s="78"/>
      <c r="I940" s="181"/>
      <c r="J940" s="181"/>
      <c r="K940" s="182"/>
      <c r="L940" s="182"/>
      <c r="M940" s="181"/>
      <c r="N940" s="181"/>
      <c r="O940" s="181"/>
      <c r="P940" s="182"/>
      <c r="Q940" s="182"/>
      <c r="R940" s="181"/>
      <c r="S940" s="181"/>
      <c r="T940" s="181"/>
      <c r="U940" s="182"/>
      <c r="V940" s="182"/>
      <c r="W940" s="181"/>
      <c r="X940" s="181"/>
      <c r="Y940" s="181"/>
      <c r="Z940" s="182"/>
      <c r="AA940" s="182"/>
      <c r="AB940" s="181"/>
      <c r="AC940" s="181"/>
      <c r="AD940" s="181"/>
      <c r="AE940" s="182"/>
      <c r="AF940" s="182"/>
      <c r="AG940" s="181"/>
      <c r="AH940" s="181"/>
      <c r="AI940" s="181"/>
      <c r="AJ940" s="182"/>
      <c r="AK940" s="182"/>
      <c r="AL940" s="181"/>
      <c r="AM940" s="181"/>
      <c r="AN940" s="181"/>
      <c r="AO940" s="182"/>
      <c r="AP940" s="182"/>
      <c r="AQ940" s="181"/>
      <c r="AR940" s="181"/>
      <c r="AS940" s="181"/>
      <c r="AT940" s="182"/>
      <c r="AU940" s="182"/>
      <c r="AV940" s="181"/>
      <c r="AW940" s="181"/>
      <c r="AX940" s="181"/>
      <c r="AY940" s="182"/>
      <c r="AZ940" s="182"/>
      <c r="BA940" s="181"/>
      <c r="BB940" s="181"/>
      <c r="BC940" s="181"/>
      <c r="BD940" s="182"/>
      <c r="BE940" s="182"/>
      <c r="BF940" s="181"/>
      <c r="BG940" s="180">
        <f t="shared" si="1577"/>
        <v>0</v>
      </c>
      <c r="BH940" s="116" t="str">
        <f t="shared" si="1578"/>
        <v/>
      </c>
      <c r="BI940" s="80" t="b">
        <f t="shared" si="1526"/>
        <v>0</v>
      </c>
      <c r="BJ940" s="80" t="str">
        <f t="shared" si="1527"/>
        <v/>
      </c>
      <c r="BK940" s="80" t="b">
        <f t="shared" si="1579"/>
        <v>0</v>
      </c>
      <c r="BL940" s="13" t="str">
        <f t="shared" si="1528"/>
        <v/>
      </c>
      <c r="BM940" s="13" t="b">
        <f t="shared" si="1580"/>
        <v>0</v>
      </c>
      <c r="BN940" s="35" t="str">
        <f t="shared" si="1529"/>
        <v/>
      </c>
      <c r="BO940" s="13" t="b">
        <f t="shared" si="1530"/>
        <v>0</v>
      </c>
      <c r="BP940" s="35" t="str">
        <f t="shared" si="1531"/>
        <v/>
      </c>
      <c r="BQ940" s="13" t="b">
        <f t="shared" si="1532"/>
        <v>0</v>
      </c>
      <c r="BR940" s="35" t="str">
        <f t="shared" si="1533"/>
        <v/>
      </c>
      <c r="BS940" s="35" t="b">
        <f t="shared" si="1534"/>
        <v>0</v>
      </c>
      <c r="BT940" s="35" t="str">
        <f t="shared" si="1535"/>
        <v/>
      </c>
      <c r="BU940" s="35" t="b">
        <f t="shared" si="1536"/>
        <v>0</v>
      </c>
      <c r="BV940" s="35" t="str">
        <f t="shared" si="1537"/>
        <v/>
      </c>
      <c r="BW940" s="13" t="b">
        <f t="shared" si="1612"/>
        <v>0</v>
      </c>
      <c r="BX940" s="35" t="str">
        <f t="shared" si="1538"/>
        <v/>
      </c>
      <c r="BY940" s="265" t="b">
        <f t="shared" si="1581"/>
        <v>0</v>
      </c>
      <c r="BZ940" s="35" t="str">
        <f t="shared" si="1539"/>
        <v/>
      </c>
      <c r="CA940" s="265" t="b">
        <f t="shared" si="1582"/>
        <v>0</v>
      </c>
      <c r="CB940" s="35" t="str">
        <f t="shared" si="1540"/>
        <v/>
      </c>
      <c r="CC940" s="272" t="b">
        <f t="shared" si="1583"/>
        <v>0</v>
      </c>
      <c r="CD940" s="35" t="str">
        <f t="shared" si="1541"/>
        <v/>
      </c>
      <c r="CE940" s="13" t="b">
        <f t="shared" si="1542"/>
        <v>0</v>
      </c>
      <c r="CF940" s="35" t="str">
        <f t="shared" si="1543"/>
        <v/>
      </c>
      <c r="CG940" s="179">
        <f t="shared" si="1544"/>
        <v>0</v>
      </c>
      <c r="CH940" s="179">
        <f t="shared" si="1545"/>
        <v>0</v>
      </c>
      <c r="CI940" s="218">
        <f t="shared" si="1584"/>
        <v>0</v>
      </c>
      <c r="CJ940" s="218">
        <f t="shared" si="1585"/>
        <v>0</v>
      </c>
      <c r="CK940" s="218">
        <f t="shared" si="1586"/>
        <v>0</v>
      </c>
      <c r="CL940" s="218">
        <f t="shared" si="1587"/>
        <v>0</v>
      </c>
      <c r="CM940" s="218">
        <f t="shared" si="1588"/>
        <v>0</v>
      </c>
      <c r="CN940" s="218">
        <f t="shared" si="1589"/>
        <v>0</v>
      </c>
      <c r="CO940" s="218">
        <f t="shared" si="1590"/>
        <v>0</v>
      </c>
      <c r="CP940" s="218">
        <f t="shared" si="1591"/>
        <v>0</v>
      </c>
      <c r="CQ940" s="218">
        <f t="shared" si="1592"/>
        <v>0</v>
      </c>
      <c r="CR940" s="218">
        <f t="shared" si="1593"/>
        <v>0</v>
      </c>
      <c r="CS940" s="14">
        <f t="shared" si="1546"/>
        <v>0</v>
      </c>
      <c r="CT940" s="236">
        <f t="shared" si="1547"/>
        <v>0</v>
      </c>
      <c r="CU940" s="237">
        <f t="shared" si="1617"/>
        <v>0</v>
      </c>
      <c r="CV940" s="16">
        <f t="shared" si="1617"/>
        <v>0</v>
      </c>
      <c r="CW940" s="16">
        <f t="shared" si="1617"/>
        <v>0</v>
      </c>
      <c r="CX940" s="16">
        <f t="shared" si="1617"/>
        <v>0</v>
      </c>
      <c r="CY940" s="16">
        <f t="shared" si="1617"/>
        <v>0</v>
      </c>
      <c r="CZ940" s="16">
        <f t="shared" si="1617"/>
        <v>0</v>
      </c>
      <c r="DA940" s="16">
        <f t="shared" si="1617"/>
        <v>0</v>
      </c>
      <c r="DB940" s="16">
        <f t="shared" si="1617"/>
        <v>0</v>
      </c>
      <c r="DC940" s="16">
        <f t="shared" si="1617"/>
        <v>0</v>
      </c>
      <c r="DD940" s="238">
        <f t="shared" si="1617"/>
        <v>0</v>
      </c>
      <c r="DE940" s="232">
        <f t="shared" si="1618"/>
        <v>0</v>
      </c>
      <c r="DF940" s="132">
        <f t="shared" si="1618"/>
        <v>0</v>
      </c>
      <c r="DG940" s="132">
        <f t="shared" si="1618"/>
        <v>0</v>
      </c>
      <c r="DH940" s="132">
        <f t="shared" si="1618"/>
        <v>0</v>
      </c>
      <c r="DI940" s="132">
        <f t="shared" si="1618"/>
        <v>0</v>
      </c>
      <c r="DJ940" s="132">
        <f t="shared" si="1618"/>
        <v>0</v>
      </c>
      <c r="DK940" s="132">
        <f t="shared" si="1618"/>
        <v>0</v>
      </c>
      <c r="DL940" s="132">
        <f t="shared" si="1618"/>
        <v>0</v>
      </c>
      <c r="DM940" s="132">
        <f t="shared" si="1618"/>
        <v>0</v>
      </c>
      <c r="DN940" s="233">
        <f t="shared" si="1618"/>
        <v>0</v>
      </c>
      <c r="DO940" s="232">
        <f t="shared" si="1548"/>
        <v>0</v>
      </c>
      <c r="DP940" s="132">
        <f t="shared" si="1549"/>
        <v>0</v>
      </c>
      <c r="DQ940" s="132">
        <f t="shared" si="1550"/>
        <v>0</v>
      </c>
      <c r="DR940" s="132">
        <f t="shared" si="1551"/>
        <v>0</v>
      </c>
      <c r="DS940" s="132">
        <f t="shared" si="1552"/>
        <v>0</v>
      </c>
      <c r="DT940" s="132">
        <f t="shared" si="1553"/>
        <v>0</v>
      </c>
      <c r="DU940" s="132">
        <f t="shared" si="1554"/>
        <v>0</v>
      </c>
      <c r="DV940" s="132">
        <f t="shared" si="1555"/>
        <v>0</v>
      </c>
      <c r="DW940" s="132">
        <f t="shared" si="1556"/>
        <v>0</v>
      </c>
      <c r="DX940" s="233">
        <f t="shared" si="1557"/>
        <v>0</v>
      </c>
      <c r="DY940" s="231" t="b">
        <f t="shared" si="1594"/>
        <v>0</v>
      </c>
      <c r="DZ940" s="163"/>
      <c r="EA940" s="226" t="str">
        <f t="shared" si="1595"/>
        <v/>
      </c>
      <c r="EB940" s="178" t="str">
        <f t="shared" si="1596"/>
        <v/>
      </c>
      <c r="EC940" s="178" t="str">
        <f t="shared" si="1597"/>
        <v/>
      </c>
      <c r="ED940" s="178" t="str">
        <f t="shared" si="1598"/>
        <v/>
      </c>
      <c r="EE940" s="178" t="str">
        <f t="shared" si="1599"/>
        <v/>
      </c>
      <c r="EF940" s="178" t="str">
        <f t="shared" si="1600"/>
        <v/>
      </c>
      <c r="EG940" s="178" t="str">
        <f t="shared" si="1601"/>
        <v/>
      </c>
      <c r="EH940" s="178" t="str">
        <f t="shared" si="1602"/>
        <v/>
      </c>
      <c r="EI940" s="178" t="str">
        <f t="shared" si="1603"/>
        <v/>
      </c>
      <c r="EJ940" s="227" t="str">
        <f t="shared" si="1604"/>
        <v/>
      </c>
      <c r="EK940" s="230" t="str">
        <f t="shared" si="1558"/>
        <v/>
      </c>
      <c r="EL940" s="177" t="str">
        <f t="shared" si="1559"/>
        <v/>
      </c>
      <c r="EM940" s="177" t="str">
        <f t="shared" si="1560"/>
        <v/>
      </c>
      <c r="EN940" s="177" t="str">
        <f t="shared" si="1561"/>
        <v/>
      </c>
      <c r="EO940" s="177" t="str">
        <f t="shared" si="1562"/>
        <v/>
      </c>
      <c r="EP940" s="177" t="str">
        <f t="shared" si="1563"/>
        <v/>
      </c>
      <c r="EQ940" s="177" t="str">
        <f t="shared" si="1564"/>
        <v/>
      </c>
      <c r="ER940" s="177" t="str">
        <f t="shared" si="1565"/>
        <v/>
      </c>
      <c r="ES940" s="177" t="str">
        <f t="shared" si="1566"/>
        <v/>
      </c>
      <c r="ET940" s="177" t="str">
        <f t="shared" si="1567"/>
        <v/>
      </c>
      <c r="EU940" s="229" t="e">
        <f t="shared" si="1568"/>
        <v>#VALUE!</v>
      </c>
      <c r="EV940" s="27" t="e">
        <f t="shared" si="1569"/>
        <v>#VALUE!</v>
      </c>
      <c r="EW940" s="27" t="e">
        <f t="shared" si="1570"/>
        <v>#VALUE!</v>
      </c>
      <c r="EX940" s="28" t="e">
        <f t="shared" si="1571"/>
        <v>#VALUE!</v>
      </c>
      <c r="EY940" s="28" t="e">
        <f t="shared" si="1572"/>
        <v>#VALUE!</v>
      </c>
      <c r="EZ940" s="28" t="b">
        <f t="shared" si="1573"/>
        <v>0</v>
      </c>
      <c r="FA940" s="176" t="str">
        <f t="shared" si="1574"/>
        <v/>
      </c>
      <c r="FB940" s="27" t="e" cm="1">
        <f t="array" aca="1" ref="FB940" ca="1">TEXT(RIGHT(10-RIGHT(SUM(INDEX(1*(MID(MID(C940,1,1)*2,ROW(INDIRECT("1:"&amp;LEN(MID(C940,1,1)*2))),1)),,))+MID(C940,2,1)+
SUM(INDEX(1*(MID(MID(C940,3,1)*2,ROW(INDIRECT("1:"&amp;LEN(MID(C940,3,1)*2))),1)),,))+MID(C940,4,1)+
SUM(INDEX(1*(MID(MID(C940,5,1)*2,ROW(INDIRECT("1:"&amp;LEN(MID(C940,5,1)*2))),1)),,))+MID(C940,6,1)+
SUM(INDEX(1*(MID(MID(C940,8,1)*2,ROW(INDIRECT("1:"&amp;LEN(MID(C940,8,1)*2))),1)),,))+MID(C940,9,1)+
SUM(INDEX(1*(MID(MID(C940,10,1)*2,ROW(INDIRECT("1:"&amp;LEN(MID(C940,10,1)*2))),1)),,)),1),1),"0")</f>
        <v>#VALUE!</v>
      </c>
      <c r="FC940" s="27" t="str">
        <f t="shared" si="1575"/>
        <v/>
      </c>
      <c r="FD940" s="29" t="b">
        <f t="shared" si="1576"/>
        <v>0</v>
      </c>
      <c r="FE940" s="112" t="b">
        <f>IFERROR(MATCH(D940,'Avtal för korttidsarbete'!$G$13:$G$1012,0),TRUE)</f>
        <v>1</v>
      </c>
      <c r="FF940" s="112" t="b">
        <f t="shared" si="1605"/>
        <v>0</v>
      </c>
      <c r="FG940" s="113" t="str" cm="1">
        <f t="array" ref="FG940">IF(FE940=TRUE,"x",INDEX('Avtal för korttidsarbete'!$E$13:$E$1012,$FE940))</f>
        <v>x</v>
      </c>
      <c r="FH940" s="113" t="str" cm="1">
        <f t="array" ref="FH940">IF(FE940=TRUE,"x",INDEX('Avtal för korttidsarbete'!$F$13:$F$1012,$FE940))</f>
        <v>x</v>
      </c>
      <c r="FI940" s="112" t="b">
        <f t="shared" si="1606"/>
        <v>0</v>
      </c>
      <c r="FJ940" s="135">
        <f t="shared" si="1607"/>
        <v>44166</v>
      </c>
      <c r="FK940" s="135">
        <f t="shared" si="1608"/>
        <v>44377</v>
      </c>
      <c r="FL940" s="112" t="b">
        <f t="shared" si="1609"/>
        <v>0</v>
      </c>
      <c r="FM940" s="113">
        <f t="shared" si="1610"/>
        <v>44166</v>
      </c>
      <c r="FN940" s="135">
        <f t="shared" si="1611"/>
        <v>44377</v>
      </c>
      <c r="FO940" s="148" t="b">
        <f>IFERROR(INDEX('Avtal för korttidsarbete'!R:R,MATCH(D940,'Avtal för korttidsarbete'!$G:$G,0)),TRUE)</f>
        <v>1</v>
      </c>
      <c r="FP940" s="135" t="str">
        <f>IF(FO940,"-",INDEX('Avtal för korttidsarbete'!$D:$D,MATCH(D940,'Avtal för korttidsarbete'!$G:$G,0)))</f>
        <v>-</v>
      </c>
      <c r="FQ940" s="113" t="b">
        <f>IFERROR(G940&gt;INDEX(Uppsägningar!E:E,MATCH(C940,Uppsägningar!C:C,0)),FALSE)</f>
        <v>0</v>
      </c>
    </row>
    <row r="941" spans="1:173" x14ac:dyDescent="0.25">
      <c r="A941" s="19">
        <v>925</v>
      </c>
      <c r="B941" s="20"/>
      <c r="C941" s="183"/>
      <c r="D941" s="66"/>
      <c r="E941" s="212">
        <f>IFERROR(INDEX(Admin!$C$7:$C$10,MATCH(FP941,TblNivåValTExt,0)),0)</f>
        <v>0</v>
      </c>
      <c r="F941" s="1"/>
      <c r="G941" s="1"/>
      <c r="H941" s="78"/>
      <c r="I941" s="181"/>
      <c r="J941" s="181"/>
      <c r="K941" s="182"/>
      <c r="L941" s="182"/>
      <c r="M941" s="181"/>
      <c r="N941" s="181"/>
      <c r="O941" s="181"/>
      <c r="P941" s="182"/>
      <c r="Q941" s="182"/>
      <c r="R941" s="181"/>
      <c r="S941" s="181"/>
      <c r="T941" s="181"/>
      <c r="U941" s="182"/>
      <c r="V941" s="182"/>
      <c r="W941" s="181"/>
      <c r="X941" s="181"/>
      <c r="Y941" s="181"/>
      <c r="Z941" s="182"/>
      <c r="AA941" s="182"/>
      <c r="AB941" s="181"/>
      <c r="AC941" s="181"/>
      <c r="AD941" s="181"/>
      <c r="AE941" s="182"/>
      <c r="AF941" s="182"/>
      <c r="AG941" s="181"/>
      <c r="AH941" s="181"/>
      <c r="AI941" s="181"/>
      <c r="AJ941" s="182"/>
      <c r="AK941" s="182"/>
      <c r="AL941" s="181"/>
      <c r="AM941" s="181"/>
      <c r="AN941" s="181"/>
      <c r="AO941" s="182"/>
      <c r="AP941" s="182"/>
      <c r="AQ941" s="181"/>
      <c r="AR941" s="181"/>
      <c r="AS941" s="181"/>
      <c r="AT941" s="182"/>
      <c r="AU941" s="182"/>
      <c r="AV941" s="181"/>
      <c r="AW941" s="181"/>
      <c r="AX941" s="181"/>
      <c r="AY941" s="182"/>
      <c r="AZ941" s="182"/>
      <c r="BA941" s="181"/>
      <c r="BB941" s="181"/>
      <c r="BC941" s="181"/>
      <c r="BD941" s="182"/>
      <c r="BE941" s="182"/>
      <c r="BF941" s="181"/>
      <c r="BG941" s="180">
        <f t="shared" si="1577"/>
        <v>0</v>
      </c>
      <c r="BH941" s="116" t="str">
        <f t="shared" si="1578"/>
        <v/>
      </c>
      <c r="BI941" s="80" t="b">
        <f t="shared" si="1526"/>
        <v>0</v>
      </c>
      <c r="BJ941" s="80" t="str">
        <f t="shared" si="1527"/>
        <v/>
      </c>
      <c r="BK941" s="80" t="b">
        <f t="shared" si="1579"/>
        <v>0</v>
      </c>
      <c r="BL941" s="13" t="str">
        <f t="shared" si="1528"/>
        <v/>
      </c>
      <c r="BM941" s="13" t="b">
        <f t="shared" si="1580"/>
        <v>0</v>
      </c>
      <c r="BN941" s="35" t="str">
        <f t="shared" si="1529"/>
        <v/>
      </c>
      <c r="BO941" s="13" t="b">
        <f t="shared" si="1530"/>
        <v>0</v>
      </c>
      <c r="BP941" s="35" t="str">
        <f t="shared" si="1531"/>
        <v/>
      </c>
      <c r="BQ941" s="13" t="b">
        <f t="shared" si="1532"/>
        <v>0</v>
      </c>
      <c r="BR941" s="35" t="str">
        <f t="shared" si="1533"/>
        <v/>
      </c>
      <c r="BS941" s="35" t="b">
        <f t="shared" si="1534"/>
        <v>0</v>
      </c>
      <c r="BT941" s="35" t="str">
        <f t="shared" si="1535"/>
        <v/>
      </c>
      <c r="BU941" s="35" t="b">
        <f t="shared" si="1536"/>
        <v>0</v>
      </c>
      <c r="BV941" s="35" t="str">
        <f t="shared" si="1537"/>
        <v/>
      </c>
      <c r="BW941" s="13" t="b">
        <f t="shared" si="1612"/>
        <v>0</v>
      </c>
      <c r="BX941" s="35" t="str">
        <f t="shared" si="1538"/>
        <v/>
      </c>
      <c r="BY941" s="265" t="b">
        <f t="shared" si="1581"/>
        <v>0</v>
      </c>
      <c r="BZ941" s="35" t="str">
        <f t="shared" si="1539"/>
        <v/>
      </c>
      <c r="CA941" s="265" t="b">
        <f t="shared" si="1582"/>
        <v>0</v>
      </c>
      <c r="CB941" s="35" t="str">
        <f t="shared" si="1540"/>
        <v/>
      </c>
      <c r="CC941" s="272" t="b">
        <f t="shared" si="1583"/>
        <v>0</v>
      </c>
      <c r="CD941" s="35" t="str">
        <f t="shared" si="1541"/>
        <v/>
      </c>
      <c r="CE941" s="13" t="b">
        <f t="shared" si="1542"/>
        <v>0</v>
      </c>
      <c r="CF941" s="35" t="str">
        <f t="shared" si="1543"/>
        <v/>
      </c>
      <c r="CG941" s="179">
        <f t="shared" si="1544"/>
        <v>0</v>
      </c>
      <c r="CH941" s="179">
        <f t="shared" si="1545"/>
        <v>0</v>
      </c>
      <c r="CI941" s="218">
        <f t="shared" si="1584"/>
        <v>0</v>
      </c>
      <c r="CJ941" s="218">
        <f t="shared" si="1585"/>
        <v>0</v>
      </c>
      <c r="CK941" s="218">
        <f t="shared" si="1586"/>
        <v>0</v>
      </c>
      <c r="CL941" s="218">
        <f t="shared" si="1587"/>
        <v>0</v>
      </c>
      <c r="CM941" s="218">
        <f t="shared" si="1588"/>
        <v>0</v>
      </c>
      <c r="CN941" s="218">
        <f t="shared" si="1589"/>
        <v>0</v>
      </c>
      <c r="CO941" s="218">
        <f t="shared" si="1590"/>
        <v>0</v>
      </c>
      <c r="CP941" s="218">
        <f t="shared" si="1591"/>
        <v>0</v>
      </c>
      <c r="CQ941" s="218">
        <f t="shared" si="1592"/>
        <v>0</v>
      </c>
      <c r="CR941" s="218">
        <f t="shared" si="1593"/>
        <v>0</v>
      </c>
      <c r="CS941" s="14">
        <f t="shared" si="1546"/>
        <v>0</v>
      </c>
      <c r="CT941" s="236">
        <f t="shared" si="1547"/>
        <v>0</v>
      </c>
      <c r="CU941" s="237">
        <f t="shared" si="1617"/>
        <v>0</v>
      </c>
      <c r="CV941" s="16">
        <f t="shared" si="1617"/>
        <v>0</v>
      </c>
      <c r="CW941" s="16">
        <f t="shared" si="1617"/>
        <v>0</v>
      </c>
      <c r="CX941" s="16">
        <f t="shared" si="1617"/>
        <v>0</v>
      </c>
      <c r="CY941" s="16">
        <f t="shared" si="1617"/>
        <v>0</v>
      </c>
      <c r="CZ941" s="16">
        <f t="shared" si="1617"/>
        <v>0</v>
      </c>
      <c r="DA941" s="16">
        <f t="shared" si="1617"/>
        <v>0</v>
      </c>
      <c r="DB941" s="16">
        <f t="shared" si="1617"/>
        <v>0</v>
      </c>
      <c r="DC941" s="16">
        <f t="shared" si="1617"/>
        <v>0</v>
      </c>
      <c r="DD941" s="238">
        <f t="shared" si="1617"/>
        <v>0</v>
      </c>
      <c r="DE941" s="232">
        <f t="shared" si="1618"/>
        <v>0</v>
      </c>
      <c r="DF941" s="132">
        <f t="shared" si="1618"/>
        <v>0</v>
      </c>
      <c r="DG941" s="132">
        <f t="shared" si="1618"/>
        <v>0</v>
      </c>
      <c r="DH941" s="132">
        <f t="shared" si="1618"/>
        <v>0</v>
      </c>
      <c r="DI941" s="132">
        <f t="shared" si="1618"/>
        <v>0</v>
      </c>
      <c r="DJ941" s="132">
        <f t="shared" si="1618"/>
        <v>0</v>
      </c>
      <c r="DK941" s="132">
        <f t="shared" si="1618"/>
        <v>0</v>
      </c>
      <c r="DL941" s="132">
        <f t="shared" si="1618"/>
        <v>0</v>
      </c>
      <c r="DM941" s="132">
        <f t="shared" si="1618"/>
        <v>0</v>
      </c>
      <c r="DN941" s="233">
        <f t="shared" si="1618"/>
        <v>0</v>
      </c>
      <c r="DO941" s="232">
        <f t="shared" si="1548"/>
        <v>0</v>
      </c>
      <c r="DP941" s="132">
        <f t="shared" si="1549"/>
        <v>0</v>
      </c>
      <c r="DQ941" s="132">
        <f t="shared" si="1550"/>
        <v>0</v>
      </c>
      <c r="DR941" s="132">
        <f t="shared" si="1551"/>
        <v>0</v>
      </c>
      <c r="DS941" s="132">
        <f t="shared" si="1552"/>
        <v>0</v>
      </c>
      <c r="DT941" s="132">
        <f t="shared" si="1553"/>
        <v>0</v>
      </c>
      <c r="DU941" s="132">
        <f t="shared" si="1554"/>
        <v>0</v>
      </c>
      <c r="DV941" s="132">
        <f t="shared" si="1555"/>
        <v>0</v>
      </c>
      <c r="DW941" s="132">
        <f t="shared" si="1556"/>
        <v>0</v>
      </c>
      <c r="DX941" s="233">
        <f t="shared" si="1557"/>
        <v>0</v>
      </c>
      <c r="DY941" s="231" t="b">
        <f t="shared" si="1594"/>
        <v>0</v>
      </c>
      <c r="DZ941" s="163"/>
      <c r="EA941" s="226" t="str">
        <f t="shared" si="1595"/>
        <v/>
      </c>
      <c r="EB941" s="178" t="str">
        <f t="shared" si="1596"/>
        <v/>
      </c>
      <c r="EC941" s="178" t="str">
        <f t="shared" si="1597"/>
        <v/>
      </c>
      <c r="ED941" s="178" t="str">
        <f t="shared" si="1598"/>
        <v/>
      </c>
      <c r="EE941" s="178" t="str">
        <f t="shared" si="1599"/>
        <v/>
      </c>
      <c r="EF941" s="178" t="str">
        <f t="shared" si="1600"/>
        <v/>
      </c>
      <c r="EG941" s="178" t="str">
        <f t="shared" si="1601"/>
        <v/>
      </c>
      <c r="EH941" s="178" t="str">
        <f t="shared" si="1602"/>
        <v/>
      </c>
      <c r="EI941" s="178" t="str">
        <f t="shared" si="1603"/>
        <v/>
      </c>
      <c r="EJ941" s="227" t="str">
        <f t="shared" si="1604"/>
        <v/>
      </c>
      <c r="EK941" s="230" t="str">
        <f t="shared" si="1558"/>
        <v/>
      </c>
      <c r="EL941" s="177" t="str">
        <f t="shared" si="1559"/>
        <v/>
      </c>
      <c r="EM941" s="177" t="str">
        <f t="shared" si="1560"/>
        <v/>
      </c>
      <c r="EN941" s="177" t="str">
        <f t="shared" si="1561"/>
        <v/>
      </c>
      <c r="EO941" s="177" t="str">
        <f t="shared" si="1562"/>
        <v/>
      </c>
      <c r="EP941" s="177" t="str">
        <f t="shared" si="1563"/>
        <v/>
      </c>
      <c r="EQ941" s="177" t="str">
        <f t="shared" si="1564"/>
        <v/>
      </c>
      <c r="ER941" s="177" t="str">
        <f t="shared" si="1565"/>
        <v/>
      </c>
      <c r="ES941" s="177" t="str">
        <f t="shared" si="1566"/>
        <v/>
      </c>
      <c r="ET941" s="177" t="str">
        <f t="shared" si="1567"/>
        <v/>
      </c>
      <c r="EU941" s="229" t="e">
        <f t="shared" si="1568"/>
        <v>#VALUE!</v>
      </c>
      <c r="EV941" s="27" t="e">
        <f t="shared" si="1569"/>
        <v>#VALUE!</v>
      </c>
      <c r="EW941" s="27" t="e">
        <f t="shared" si="1570"/>
        <v>#VALUE!</v>
      </c>
      <c r="EX941" s="28" t="e">
        <f t="shared" si="1571"/>
        <v>#VALUE!</v>
      </c>
      <c r="EY941" s="28" t="e">
        <f t="shared" si="1572"/>
        <v>#VALUE!</v>
      </c>
      <c r="EZ941" s="28" t="b">
        <f t="shared" si="1573"/>
        <v>0</v>
      </c>
      <c r="FA941" s="176" t="str">
        <f t="shared" si="1574"/>
        <v/>
      </c>
      <c r="FB941" s="27" t="e" cm="1">
        <f t="array" aca="1" ref="FB941" ca="1">TEXT(RIGHT(10-RIGHT(SUM(INDEX(1*(MID(MID(C941,1,1)*2,ROW(INDIRECT("1:"&amp;LEN(MID(C941,1,1)*2))),1)),,))+MID(C941,2,1)+
SUM(INDEX(1*(MID(MID(C941,3,1)*2,ROW(INDIRECT("1:"&amp;LEN(MID(C941,3,1)*2))),1)),,))+MID(C941,4,1)+
SUM(INDEX(1*(MID(MID(C941,5,1)*2,ROW(INDIRECT("1:"&amp;LEN(MID(C941,5,1)*2))),1)),,))+MID(C941,6,1)+
SUM(INDEX(1*(MID(MID(C941,8,1)*2,ROW(INDIRECT("1:"&amp;LEN(MID(C941,8,1)*2))),1)),,))+MID(C941,9,1)+
SUM(INDEX(1*(MID(MID(C941,10,1)*2,ROW(INDIRECT("1:"&amp;LEN(MID(C941,10,1)*2))),1)),,)),1),1),"0")</f>
        <v>#VALUE!</v>
      </c>
      <c r="FC941" s="27" t="str">
        <f t="shared" si="1575"/>
        <v/>
      </c>
      <c r="FD941" s="29" t="b">
        <f t="shared" si="1576"/>
        <v>0</v>
      </c>
      <c r="FE941" s="112" t="b">
        <f>IFERROR(MATCH(D941,'Avtal för korttidsarbete'!$G$13:$G$1012,0),TRUE)</f>
        <v>1</v>
      </c>
      <c r="FF941" s="112" t="b">
        <f t="shared" si="1605"/>
        <v>0</v>
      </c>
      <c r="FG941" s="113" t="str" cm="1">
        <f t="array" ref="FG941">IF(FE941=TRUE,"x",INDEX('Avtal för korttidsarbete'!$E$13:$E$1012,$FE941))</f>
        <v>x</v>
      </c>
      <c r="FH941" s="113" t="str" cm="1">
        <f t="array" ref="FH941">IF(FE941=TRUE,"x",INDEX('Avtal för korttidsarbete'!$F$13:$F$1012,$FE941))</f>
        <v>x</v>
      </c>
      <c r="FI941" s="112" t="b">
        <f t="shared" si="1606"/>
        <v>0</v>
      </c>
      <c r="FJ941" s="135">
        <f t="shared" si="1607"/>
        <v>44166</v>
      </c>
      <c r="FK941" s="135">
        <f t="shared" si="1608"/>
        <v>44377</v>
      </c>
      <c r="FL941" s="112" t="b">
        <f t="shared" si="1609"/>
        <v>0</v>
      </c>
      <c r="FM941" s="113">
        <f t="shared" si="1610"/>
        <v>44166</v>
      </c>
      <c r="FN941" s="135">
        <f t="shared" si="1611"/>
        <v>44377</v>
      </c>
      <c r="FO941" s="148" t="b">
        <f>IFERROR(INDEX('Avtal för korttidsarbete'!R:R,MATCH(D941,'Avtal för korttidsarbete'!$G:$G,0)),TRUE)</f>
        <v>1</v>
      </c>
      <c r="FP941" s="135" t="str">
        <f>IF(FO941,"-",INDEX('Avtal för korttidsarbete'!$D:$D,MATCH(D941,'Avtal för korttidsarbete'!$G:$G,0)))</f>
        <v>-</v>
      </c>
      <c r="FQ941" s="113" t="b">
        <f>IFERROR(G941&gt;INDEX(Uppsägningar!E:E,MATCH(C941,Uppsägningar!C:C,0)),FALSE)</f>
        <v>0</v>
      </c>
    </row>
    <row r="942" spans="1:173" x14ac:dyDescent="0.25">
      <c r="A942" s="19">
        <v>926</v>
      </c>
      <c r="B942" s="20"/>
      <c r="C942" s="183"/>
      <c r="D942" s="66"/>
      <c r="E942" s="212">
        <f>IFERROR(INDEX(Admin!$C$7:$C$10,MATCH(FP942,TblNivåValTExt,0)),0)</f>
        <v>0</v>
      </c>
      <c r="F942" s="1"/>
      <c r="G942" s="1"/>
      <c r="H942" s="78"/>
      <c r="I942" s="181"/>
      <c r="J942" s="181"/>
      <c r="K942" s="182"/>
      <c r="L942" s="182"/>
      <c r="M942" s="181"/>
      <c r="N942" s="181"/>
      <c r="O942" s="181"/>
      <c r="P942" s="182"/>
      <c r="Q942" s="182"/>
      <c r="R942" s="181"/>
      <c r="S942" s="181"/>
      <c r="T942" s="181"/>
      <c r="U942" s="182"/>
      <c r="V942" s="182"/>
      <c r="W942" s="181"/>
      <c r="X942" s="181"/>
      <c r="Y942" s="181"/>
      <c r="Z942" s="182"/>
      <c r="AA942" s="182"/>
      <c r="AB942" s="181"/>
      <c r="AC942" s="181"/>
      <c r="AD942" s="181"/>
      <c r="AE942" s="182"/>
      <c r="AF942" s="182"/>
      <c r="AG942" s="181"/>
      <c r="AH942" s="181"/>
      <c r="AI942" s="181"/>
      <c r="AJ942" s="182"/>
      <c r="AK942" s="182"/>
      <c r="AL942" s="181"/>
      <c r="AM942" s="181"/>
      <c r="AN942" s="181"/>
      <c r="AO942" s="182"/>
      <c r="AP942" s="182"/>
      <c r="AQ942" s="181"/>
      <c r="AR942" s="181"/>
      <c r="AS942" s="181"/>
      <c r="AT942" s="182"/>
      <c r="AU942" s="182"/>
      <c r="AV942" s="181"/>
      <c r="AW942" s="181"/>
      <c r="AX942" s="181"/>
      <c r="AY942" s="182"/>
      <c r="AZ942" s="182"/>
      <c r="BA942" s="181"/>
      <c r="BB942" s="181"/>
      <c r="BC942" s="181"/>
      <c r="BD942" s="182"/>
      <c r="BE942" s="182"/>
      <c r="BF942" s="181"/>
      <c r="BG942" s="180">
        <f t="shared" si="1577"/>
        <v>0</v>
      </c>
      <c r="BH942" s="116" t="str">
        <f t="shared" si="1578"/>
        <v/>
      </c>
      <c r="BI942" s="80" t="b">
        <f t="shared" si="1526"/>
        <v>0</v>
      </c>
      <c r="BJ942" s="80" t="str">
        <f t="shared" si="1527"/>
        <v/>
      </c>
      <c r="BK942" s="80" t="b">
        <f t="shared" si="1579"/>
        <v>0</v>
      </c>
      <c r="BL942" s="13" t="str">
        <f t="shared" si="1528"/>
        <v/>
      </c>
      <c r="BM942" s="13" t="b">
        <f t="shared" si="1580"/>
        <v>0</v>
      </c>
      <c r="BN942" s="35" t="str">
        <f t="shared" si="1529"/>
        <v/>
      </c>
      <c r="BO942" s="13" t="b">
        <f t="shared" si="1530"/>
        <v>0</v>
      </c>
      <c r="BP942" s="35" t="str">
        <f t="shared" si="1531"/>
        <v/>
      </c>
      <c r="BQ942" s="13" t="b">
        <f t="shared" si="1532"/>
        <v>0</v>
      </c>
      <c r="BR942" s="35" t="str">
        <f t="shared" si="1533"/>
        <v/>
      </c>
      <c r="BS942" s="35" t="b">
        <f t="shared" si="1534"/>
        <v>0</v>
      </c>
      <c r="BT942" s="35" t="str">
        <f t="shared" si="1535"/>
        <v/>
      </c>
      <c r="BU942" s="35" t="b">
        <f t="shared" si="1536"/>
        <v>0</v>
      </c>
      <c r="BV942" s="35" t="str">
        <f t="shared" si="1537"/>
        <v/>
      </c>
      <c r="BW942" s="13" t="b">
        <f t="shared" si="1612"/>
        <v>0</v>
      </c>
      <c r="BX942" s="35" t="str">
        <f t="shared" si="1538"/>
        <v/>
      </c>
      <c r="BY942" s="265" t="b">
        <f t="shared" si="1581"/>
        <v>0</v>
      </c>
      <c r="BZ942" s="35" t="str">
        <f t="shared" si="1539"/>
        <v/>
      </c>
      <c r="CA942" s="265" t="b">
        <f t="shared" si="1582"/>
        <v>0</v>
      </c>
      <c r="CB942" s="35" t="str">
        <f t="shared" si="1540"/>
        <v/>
      </c>
      <c r="CC942" s="272" t="b">
        <f t="shared" si="1583"/>
        <v>0</v>
      </c>
      <c r="CD942" s="35" t="str">
        <f t="shared" si="1541"/>
        <v/>
      </c>
      <c r="CE942" s="13" t="b">
        <f t="shared" si="1542"/>
        <v>0</v>
      </c>
      <c r="CF942" s="35" t="str">
        <f t="shared" si="1543"/>
        <v/>
      </c>
      <c r="CG942" s="179">
        <f t="shared" si="1544"/>
        <v>0</v>
      </c>
      <c r="CH942" s="179">
        <f t="shared" si="1545"/>
        <v>0</v>
      </c>
      <c r="CI942" s="218">
        <f t="shared" si="1584"/>
        <v>0</v>
      </c>
      <c r="CJ942" s="218">
        <f t="shared" si="1585"/>
        <v>0</v>
      </c>
      <c r="CK942" s="218">
        <f t="shared" si="1586"/>
        <v>0</v>
      </c>
      <c r="CL942" s="218">
        <f t="shared" si="1587"/>
        <v>0</v>
      </c>
      <c r="CM942" s="218">
        <f t="shared" si="1588"/>
        <v>0</v>
      </c>
      <c r="CN942" s="218">
        <f t="shared" si="1589"/>
        <v>0</v>
      </c>
      <c r="CO942" s="218">
        <f t="shared" si="1590"/>
        <v>0</v>
      </c>
      <c r="CP942" s="218">
        <f t="shared" si="1591"/>
        <v>0</v>
      </c>
      <c r="CQ942" s="218">
        <f t="shared" si="1592"/>
        <v>0</v>
      </c>
      <c r="CR942" s="218">
        <f t="shared" si="1593"/>
        <v>0</v>
      </c>
      <c r="CS942" s="14">
        <f t="shared" si="1546"/>
        <v>0</v>
      </c>
      <c r="CT942" s="236">
        <f t="shared" si="1547"/>
        <v>0</v>
      </c>
      <c r="CU942" s="237">
        <f t="shared" si="1617"/>
        <v>0</v>
      </c>
      <c r="CV942" s="16">
        <f t="shared" si="1617"/>
        <v>0</v>
      </c>
      <c r="CW942" s="16">
        <f t="shared" si="1617"/>
        <v>0</v>
      </c>
      <c r="CX942" s="16">
        <f t="shared" si="1617"/>
        <v>0</v>
      </c>
      <c r="CY942" s="16">
        <f t="shared" si="1617"/>
        <v>0</v>
      </c>
      <c r="CZ942" s="16">
        <f t="shared" si="1617"/>
        <v>0</v>
      </c>
      <c r="DA942" s="16">
        <f t="shared" si="1617"/>
        <v>0</v>
      </c>
      <c r="DB942" s="16">
        <f t="shared" si="1617"/>
        <v>0</v>
      </c>
      <c r="DC942" s="16">
        <f t="shared" si="1617"/>
        <v>0</v>
      </c>
      <c r="DD942" s="238">
        <f t="shared" si="1617"/>
        <v>0</v>
      </c>
      <c r="DE942" s="232">
        <f t="shared" si="1618"/>
        <v>0</v>
      </c>
      <c r="DF942" s="132">
        <f t="shared" si="1618"/>
        <v>0</v>
      </c>
      <c r="DG942" s="132">
        <f t="shared" si="1618"/>
        <v>0</v>
      </c>
      <c r="DH942" s="132">
        <f t="shared" si="1618"/>
        <v>0</v>
      </c>
      <c r="DI942" s="132">
        <f t="shared" si="1618"/>
        <v>0</v>
      </c>
      <c r="DJ942" s="132">
        <f t="shared" si="1618"/>
        <v>0</v>
      </c>
      <c r="DK942" s="132">
        <f t="shared" si="1618"/>
        <v>0</v>
      </c>
      <c r="DL942" s="132">
        <f t="shared" si="1618"/>
        <v>0</v>
      </c>
      <c r="DM942" s="132">
        <f t="shared" si="1618"/>
        <v>0</v>
      </c>
      <c r="DN942" s="233">
        <f t="shared" si="1618"/>
        <v>0</v>
      </c>
      <c r="DO942" s="232">
        <f t="shared" si="1548"/>
        <v>0</v>
      </c>
      <c r="DP942" s="132">
        <f t="shared" si="1549"/>
        <v>0</v>
      </c>
      <c r="DQ942" s="132">
        <f t="shared" si="1550"/>
        <v>0</v>
      </c>
      <c r="DR942" s="132">
        <f t="shared" si="1551"/>
        <v>0</v>
      </c>
      <c r="DS942" s="132">
        <f t="shared" si="1552"/>
        <v>0</v>
      </c>
      <c r="DT942" s="132">
        <f t="shared" si="1553"/>
        <v>0</v>
      </c>
      <c r="DU942" s="132">
        <f t="shared" si="1554"/>
        <v>0</v>
      </c>
      <c r="DV942" s="132">
        <f t="shared" si="1555"/>
        <v>0</v>
      </c>
      <c r="DW942" s="132">
        <f t="shared" si="1556"/>
        <v>0</v>
      </c>
      <c r="DX942" s="233">
        <f t="shared" si="1557"/>
        <v>0</v>
      </c>
      <c r="DY942" s="231" t="b">
        <f t="shared" si="1594"/>
        <v>0</v>
      </c>
      <c r="DZ942" s="163"/>
      <c r="EA942" s="226" t="str">
        <f t="shared" si="1595"/>
        <v/>
      </c>
      <c r="EB942" s="178" t="str">
        <f t="shared" si="1596"/>
        <v/>
      </c>
      <c r="EC942" s="178" t="str">
        <f t="shared" si="1597"/>
        <v/>
      </c>
      <c r="ED942" s="178" t="str">
        <f t="shared" si="1598"/>
        <v/>
      </c>
      <c r="EE942" s="178" t="str">
        <f t="shared" si="1599"/>
        <v/>
      </c>
      <c r="EF942" s="178" t="str">
        <f t="shared" si="1600"/>
        <v/>
      </c>
      <c r="EG942" s="178" t="str">
        <f t="shared" si="1601"/>
        <v/>
      </c>
      <c r="EH942" s="178" t="str">
        <f t="shared" si="1602"/>
        <v/>
      </c>
      <c r="EI942" s="178" t="str">
        <f t="shared" si="1603"/>
        <v/>
      </c>
      <c r="EJ942" s="227" t="str">
        <f t="shared" si="1604"/>
        <v/>
      </c>
      <c r="EK942" s="230" t="str">
        <f t="shared" si="1558"/>
        <v/>
      </c>
      <c r="EL942" s="177" t="str">
        <f t="shared" si="1559"/>
        <v/>
      </c>
      <c r="EM942" s="177" t="str">
        <f t="shared" si="1560"/>
        <v/>
      </c>
      <c r="EN942" s="177" t="str">
        <f t="shared" si="1561"/>
        <v/>
      </c>
      <c r="EO942" s="177" t="str">
        <f t="shared" si="1562"/>
        <v/>
      </c>
      <c r="EP942" s="177" t="str">
        <f t="shared" si="1563"/>
        <v/>
      </c>
      <c r="EQ942" s="177" t="str">
        <f t="shared" si="1564"/>
        <v/>
      </c>
      <c r="ER942" s="177" t="str">
        <f t="shared" si="1565"/>
        <v/>
      </c>
      <c r="ES942" s="177" t="str">
        <f t="shared" si="1566"/>
        <v/>
      </c>
      <c r="ET942" s="177" t="str">
        <f t="shared" si="1567"/>
        <v/>
      </c>
      <c r="EU942" s="229" t="e">
        <f t="shared" si="1568"/>
        <v>#VALUE!</v>
      </c>
      <c r="EV942" s="27" t="e">
        <f t="shared" si="1569"/>
        <v>#VALUE!</v>
      </c>
      <c r="EW942" s="27" t="e">
        <f t="shared" si="1570"/>
        <v>#VALUE!</v>
      </c>
      <c r="EX942" s="28" t="e">
        <f t="shared" si="1571"/>
        <v>#VALUE!</v>
      </c>
      <c r="EY942" s="28" t="e">
        <f t="shared" si="1572"/>
        <v>#VALUE!</v>
      </c>
      <c r="EZ942" s="28" t="b">
        <f t="shared" si="1573"/>
        <v>0</v>
      </c>
      <c r="FA942" s="176" t="str">
        <f t="shared" si="1574"/>
        <v/>
      </c>
      <c r="FB942" s="27" t="e" cm="1">
        <f t="array" aca="1" ref="FB942" ca="1">TEXT(RIGHT(10-RIGHT(SUM(INDEX(1*(MID(MID(C942,1,1)*2,ROW(INDIRECT("1:"&amp;LEN(MID(C942,1,1)*2))),1)),,))+MID(C942,2,1)+
SUM(INDEX(1*(MID(MID(C942,3,1)*2,ROW(INDIRECT("1:"&amp;LEN(MID(C942,3,1)*2))),1)),,))+MID(C942,4,1)+
SUM(INDEX(1*(MID(MID(C942,5,1)*2,ROW(INDIRECT("1:"&amp;LEN(MID(C942,5,1)*2))),1)),,))+MID(C942,6,1)+
SUM(INDEX(1*(MID(MID(C942,8,1)*2,ROW(INDIRECT("1:"&amp;LEN(MID(C942,8,1)*2))),1)),,))+MID(C942,9,1)+
SUM(INDEX(1*(MID(MID(C942,10,1)*2,ROW(INDIRECT("1:"&amp;LEN(MID(C942,10,1)*2))),1)),,)),1),1),"0")</f>
        <v>#VALUE!</v>
      </c>
      <c r="FC942" s="27" t="str">
        <f t="shared" si="1575"/>
        <v/>
      </c>
      <c r="FD942" s="29" t="b">
        <f t="shared" si="1576"/>
        <v>0</v>
      </c>
      <c r="FE942" s="112" t="b">
        <f>IFERROR(MATCH(D942,'Avtal för korttidsarbete'!$G$13:$G$1012,0),TRUE)</f>
        <v>1</v>
      </c>
      <c r="FF942" s="112" t="b">
        <f t="shared" si="1605"/>
        <v>0</v>
      </c>
      <c r="FG942" s="113" t="str" cm="1">
        <f t="array" ref="FG942">IF(FE942=TRUE,"x",INDEX('Avtal för korttidsarbete'!$E$13:$E$1012,$FE942))</f>
        <v>x</v>
      </c>
      <c r="FH942" s="113" t="str" cm="1">
        <f t="array" ref="FH942">IF(FE942=TRUE,"x",INDEX('Avtal för korttidsarbete'!$F$13:$F$1012,$FE942))</f>
        <v>x</v>
      </c>
      <c r="FI942" s="112" t="b">
        <f t="shared" si="1606"/>
        <v>0</v>
      </c>
      <c r="FJ942" s="135">
        <f t="shared" si="1607"/>
        <v>44166</v>
      </c>
      <c r="FK942" s="135">
        <f t="shared" si="1608"/>
        <v>44377</v>
      </c>
      <c r="FL942" s="112" t="b">
        <f t="shared" si="1609"/>
        <v>0</v>
      </c>
      <c r="FM942" s="113">
        <f t="shared" si="1610"/>
        <v>44166</v>
      </c>
      <c r="FN942" s="135">
        <f t="shared" si="1611"/>
        <v>44377</v>
      </c>
      <c r="FO942" s="148" t="b">
        <f>IFERROR(INDEX('Avtal för korttidsarbete'!R:R,MATCH(D942,'Avtal för korttidsarbete'!$G:$G,0)),TRUE)</f>
        <v>1</v>
      </c>
      <c r="FP942" s="135" t="str">
        <f>IF(FO942,"-",INDEX('Avtal för korttidsarbete'!$D:$D,MATCH(D942,'Avtal för korttidsarbete'!$G:$G,0)))</f>
        <v>-</v>
      </c>
      <c r="FQ942" s="113" t="b">
        <f>IFERROR(G942&gt;INDEX(Uppsägningar!E:E,MATCH(C942,Uppsägningar!C:C,0)),FALSE)</f>
        <v>0</v>
      </c>
    </row>
    <row r="943" spans="1:173" x14ac:dyDescent="0.25">
      <c r="A943" s="19">
        <v>927</v>
      </c>
      <c r="B943" s="20"/>
      <c r="C943" s="183"/>
      <c r="D943" s="66"/>
      <c r="E943" s="212">
        <f>IFERROR(INDEX(Admin!$C$7:$C$10,MATCH(FP943,TblNivåValTExt,0)),0)</f>
        <v>0</v>
      </c>
      <c r="F943" s="1"/>
      <c r="G943" s="1"/>
      <c r="H943" s="78"/>
      <c r="I943" s="181"/>
      <c r="J943" s="181"/>
      <c r="K943" s="182"/>
      <c r="L943" s="182"/>
      <c r="M943" s="181"/>
      <c r="N943" s="181"/>
      <c r="O943" s="181"/>
      <c r="P943" s="182"/>
      <c r="Q943" s="182"/>
      <c r="R943" s="181"/>
      <c r="S943" s="181"/>
      <c r="T943" s="181"/>
      <c r="U943" s="182"/>
      <c r="V943" s="182"/>
      <c r="W943" s="181"/>
      <c r="X943" s="181"/>
      <c r="Y943" s="181"/>
      <c r="Z943" s="182"/>
      <c r="AA943" s="182"/>
      <c r="AB943" s="181"/>
      <c r="AC943" s="181"/>
      <c r="AD943" s="181"/>
      <c r="AE943" s="182"/>
      <c r="AF943" s="182"/>
      <c r="AG943" s="181"/>
      <c r="AH943" s="181"/>
      <c r="AI943" s="181"/>
      <c r="AJ943" s="182"/>
      <c r="AK943" s="182"/>
      <c r="AL943" s="181"/>
      <c r="AM943" s="181"/>
      <c r="AN943" s="181"/>
      <c r="AO943" s="182"/>
      <c r="AP943" s="182"/>
      <c r="AQ943" s="181"/>
      <c r="AR943" s="181"/>
      <c r="AS943" s="181"/>
      <c r="AT943" s="182"/>
      <c r="AU943" s="182"/>
      <c r="AV943" s="181"/>
      <c r="AW943" s="181"/>
      <c r="AX943" s="181"/>
      <c r="AY943" s="182"/>
      <c r="AZ943" s="182"/>
      <c r="BA943" s="181"/>
      <c r="BB943" s="181"/>
      <c r="BC943" s="181"/>
      <c r="BD943" s="182"/>
      <c r="BE943" s="182"/>
      <c r="BF943" s="181"/>
      <c r="BG943" s="180">
        <f t="shared" si="1577"/>
        <v>0</v>
      </c>
      <c r="BH943" s="116" t="str">
        <f t="shared" si="1578"/>
        <v/>
      </c>
      <c r="BI943" s="80" t="b">
        <f t="shared" si="1526"/>
        <v>0</v>
      </c>
      <c r="BJ943" s="80" t="str">
        <f t="shared" si="1527"/>
        <v/>
      </c>
      <c r="BK943" s="80" t="b">
        <f t="shared" si="1579"/>
        <v>0</v>
      </c>
      <c r="BL943" s="13" t="str">
        <f t="shared" si="1528"/>
        <v/>
      </c>
      <c r="BM943" s="13" t="b">
        <f t="shared" si="1580"/>
        <v>0</v>
      </c>
      <c r="BN943" s="35" t="str">
        <f t="shared" si="1529"/>
        <v/>
      </c>
      <c r="BO943" s="13" t="b">
        <f t="shared" si="1530"/>
        <v>0</v>
      </c>
      <c r="BP943" s="35" t="str">
        <f t="shared" si="1531"/>
        <v/>
      </c>
      <c r="BQ943" s="13" t="b">
        <f t="shared" si="1532"/>
        <v>0</v>
      </c>
      <c r="BR943" s="35" t="str">
        <f t="shared" si="1533"/>
        <v/>
      </c>
      <c r="BS943" s="35" t="b">
        <f t="shared" si="1534"/>
        <v>0</v>
      </c>
      <c r="BT943" s="35" t="str">
        <f t="shared" si="1535"/>
        <v/>
      </c>
      <c r="BU943" s="35" t="b">
        <f t="shared" si="1536"/>
        <v>0</v>
      </c>
      <c r="BV943" s="35" t="str">
        <f t="shared" si="1537"/>
        <v/>
      </c>
      <c r="BW943" s="13" t="b">
        <f t="shared" si="1612"/>
        <v>0</v>
      </c>
      <c r="BX943" s="35" t="str">
        <f t="shared" si="1538"/>
        <v/>
      </c>
      <c r="BY943" s="265" t="b">
        <f t="shared" si="1581"/>
        <v>0</v>
      </c>
      <c r="BZ943" s="35" t="str">
        <f t="shared" si="1539"/>
        <v/>
      </c>
      <c r="CA943" s="265" t="b">
        <f t="shared" si="1582"/>
        <v>0</v>
      </c>
      <c r="CB943" s="35" t="str">
        <f t="shared" si="1540"/>
        <v/>
      </c>
      <c r="CC943" s="272" t="b">
        <f t="shared" si="1583"/>
        <v>0</v>
      </c>
      <c r="CD943" s="35" t="str">
        <f t="shared" si="1541"/>
        <v/>
      </c>
      <c r="CE943" s="13" t="b">
        <f t="shared" si="1542"/>
        <v>0</v>
      </c>
      <c r="CF943" s="35" t="str">
        <f t="shared" si="1543"/>
        <v/>
      </c>
      <c r="CG943" s="179">
        <f t="shared" si="1544"/>
        <v>0</v>
      </c>
      <c r="CH943" s="179">
        <f t="shared" si="1545"/>
        <v>0</v>
      </c>
      <c r="CI943" s="218">
        <f t="shared" si="1584"/>
        <v>0</v>
      </c>
      <c r="CJ943" s="218">
        <f t="shared" si="1585"/>
        <v>0</v>
      </c>
      <c r="CK943" s="218">
        <f t="shared" si="1586"/>
        <v>0</v>
      </c>
      <c r="CL943" s="218">
        <f t="shared" si="1587"/>
        <v>0</v>
      </c>
      <c r="CM943" s="218">
        <f t="shared" si="1588"/>
        <v>0</v>
      </c>
      <c r="CN943" s="218">
        <f t="shared" si="1589"/>
        <v>0</v>
      </c>
      <c r="CO943" s="218">
        <f t="shared" si="1590"/>
        <v>0</v>
      </c>
      <c r="CP943" s="218">
        <f t="shared" si="1591"/>
        <v>0</v>
      </c>
      <c r="CQ943" s="218">
        <f t="shared" si="1592"/>
        <v>0</v>
      </c>
      <c r="CR943" s="218">
        <f t="shared" si="1593"/>
        <v>0</v>
      </c>
      <c r="CS943" s="14">
        <f t="shared" si="1546"/>
        <v>0</v>
      </c>
      <c r="CT943" s="236">
        <f t="shared" si="1547"/>
        <v>0</v>
      </c>
      <c r="CU943" s="237">
        <f t="shared" si="1617"/>
        <v>0</v>
      </c>
      <c r="CV943" s="16">
        <f t="shared" si="1617"/>
        <v>0</v>
      </c>
      <c r="CW943" s="16">
        <f t="shared" si="1617"/>
        <v>0</v>
      </c>
      <c r="CX943" s="16">
        <f t="shared" si="1617"/>
        <v>0</v>
      </c>
      <c r="CY943" s="16">
        <f t="shared" si="1617"/>
        <v>0</v>
      </c>
      <c r="CZ943" s="16">
        <f t="shared" si="1617"/>
        <v>0</v>
      </c>
      <c r="DA943" s="16">
        <f t="shared" si="1617"/>
        <v>0</v>
      </c>
      <c r="DB943" s="16">
        <f t="shared" si="1617"/>
        <v>0</v>
      </c>
      <c r="DC943" s="16">
        <f t="shared" si="1617"/>
        <v>0</v>
      </c>
      <c r="DD943" s="238">
        <f t="shared" si="1617"/>
        <v>0</v>
      </c>
      <c r="DE943" s="232">
        <f t="shared" si="1618"/>
        <v>0</v>
      </c>
      <c r="DF943" s="132">
        <f t="shared" si="1618"/>
        <v>0</v>
      </c>
      <c r="DG943" s="132">
        <f t="shared" si="1618"/>
        <v>0</v>
      </c>
      <c r="DH943" s="132">
        <f t="shared" si="1618"/>
        <v>0</v>
      </c>
      <c r="DI943" s="132">
        <f t="shared" si="1618"/>
        <v>0</v>
      </c>
      <c r="DJ943" s="132">
        <f t="shared" si="1618"/>
        <v>0</v>
      </c>
      <c r="DK943" s="132">
        <f t="shared" si="1618"/>
        <v>0</v>
      </c>
      <c r="DL943" s="132">
        <f t="shared" si="1618"/>
        <v>0</v>
      </c>
      <c r="DM943" s="132">
        <f t="shared" si="1618"/>
        <v>0</v>
      </c>
      <c r="DN943" s="233">
        <f t="shared" si="1618"/>
        <v>0</v>
      </c>
      <c r="DO943" s="232">
        <f t="shared" si="1548"/>
        <v>0</v>
      </c>
      <c r="DP943" s="132">
        <f t="shared" si="1549"/>
        <v>0</v>
      </c>
      <c r="DQ943" s="132">
        <f t="shared" si="1550"/>
        <v>0</v>
      </c>
      <c r="DR943" s="132">
        <f t="shared" si="1551"/>
        <v>0</v>
      </c>
      <c r="DS943" s="132">
        <f t="shared" si="1552"/>
        <v>0</v>
      </c>
      <c r="DT943" s="132">
        <f t="shared" si="1553"/>
        <v>0</v>
      </c>
      <c r="DU943" s="132">
        <f t="shared" si="1554"/>
        <v>0</v>
      </c>
      <c r="DV943" s="132">
        <f t="shared" si="1555"/>
        <v>0</v>
      </c>
      <c r="DW943" s="132">
        <f t="shared" si="1556"/>
        <v>0</v>
      </c>
      <c r="DX943" s="233">
        <f t="shared" si="1557"/>
        <v>0</v>
      </c>
      <c r="DY943" s="231" t="b">
        <f t="shared" si="1594"/>
        <v>0</v>
      </c>
      <c r="DZ943" s="163"/>
      <c r="EA943" s="226" t="str">
        <f t="shared" si="1595"/>
        <v/>
      </c>
      <c r="EB943" s="178" t="str">
        <f t="shared" si="1596"/>
        <v/>
      </c>
      <c r="EC943" s="178" t="str">
        <f t="shared" si="1597"/>
        <v/>
      </c>
      <c r="ED943" s="178" t="str">
        <f t="shared" si="1598"/>
        <v/>
      </c>
      <c r="EE943" s="178" t="str">
        <f t="shared" si="1599"/>
        <v/>
      </c>
      <c r="EF943" s="178" t="str">
        <f t="shared" si="1600"/>
        <v/>
      </c>
      <c r="EG943" s="178" t="str">
        <f t="shared" si="1601"/>
        <v/>
      </c>
      <c r="EH943" s="178" t="str">
        <f t="shared" si="1602"/>
        <v/>
      </c>
      <c r="EI943" s="178" t="str">
        <f t="shared" si="1603"/>
        <v/>
      </c>
      <c r="EJ943" s="227" t="str">
        <f t="shared" si="1604"/>
        <v/>
      </c>
      <c r="EK943" s="230" t="str">
        <f t="shared" si="1558"/>
        <v/>
      </c>
      <c r="EL943" s="177" t="str">
        <f t="shared" si="1559"/>
        <v/>
      </c>
      <c r="EM943" s="177" t="str">
        <f t="shared" si="1560"/>
        <v/>
      </c>
      <c r="EN943" s="177" t="str">
        <f t="shared" si="1561"/>
        <v/>
      </c>
      <c r="EO943" s="177" t="str">
        <f t="shared" si="1562"/>
        <v/>
      </c>
      <c r="EP943" s="177" t="str">
        <f t="shared" si="1563"/>
        <v/>
      </c>
      <c r="EQ943" s="177" t="str">
        <f t="shared" si="1564"/>
        <v/>
      </c>
      <c r="ER943" s="177" t="str">
        <f t="shared" si="1565"/>
        <v/>
      </c>
      <c r="ES943" s="177" t="str">
        <f t="shared" si="1566"/>
        <v/>
      </c>
      <c r="ET943" s="177" t="str">
        <f t="shared" si="1567"/>
        <v/>
      </c>
      <c r="EU943" s="229" t="e">
        <f t="shared" si="1568"/>
        <v>#VALUE!</v>
      </c>
      <c r="EV943" s="27" t="e">
        <f t="shared" si="1569"/>
        <v>#VALUE!</v>
      </c>
      <c r="EW943" s="27" t="e">
        <f t="shared" si="1570"/>
        <v>#VALUE!</v>
      </c>
      <c r="EX943" s="28" t="e">
        <f t="shared" si="1571"/>
        <v>#VALUE!</v>
      </c>
      <c r="EY943" s="28" t="e">
        <f t="shared" si="1572"/>
        <v>#VALUE!</v>
      </c>
      <c r="EZ943" s="28" t="b">
        <f t="shared" si="1573"/>
        <v>0</v>
      </c>
      <c r="FA943" s="176" t="str">
        <f t="shared" si="1574"/>
        <v/>
      </c>
      <c r="FB943" s="27" t="e" cm="1">
        <f t="array" aca="1" ref="FB943" ca="1">TEXT(RIGHT(10-RIGHT(SUM(INDEX(1*(MID(MID(C943,1,1)*2,ROW(INDIRECT("1:"&amp;LEN(MID(C943,1,1)*2))),1)),,))+MID(C943,2,1)+
SUM(INDEX(1*(MID(MID(C943,3,1)*2,ROW(INDIRECT("1:"&amp;LEN(MID(C943,3,1)*2))),1)),,))+MID(C943,4,1)+
SUM(INDEX(1*(MID(MID(C943,5,1)*2,ROW(INDIRECT("1:"&amp;LEN(MID(C943,5,1)*2))),1)),,))+MID(C943,6,1)+
SUM(INDEX(1*(MID(MID(C943,8,1)*2,ROW(INDIRECT("1:"&amp;LEN(MID(C943,8,1)*2))),1)),,))+MID(C943,9,1)+
SUM(INDEX(1*(MID(MID(C943,10,1)*2,ROW(INDIRECT("1:"&amp;LEN(MID(C943,10,1)*2))),1)),,)),1),1),"0")</f>
        <v>#VALUE!</v>
      </c>
      <c r="FC943" s="27" t="str">
        <f t="shared" si="1575"/>
        <v/>
      </c>
      <c r="FD943" s="29" t="b">
        <f t="shared" si="1576"/>
        <v>0</v>
      </c>
      <c r="FE943" s="112" t="b">
        <f>IFERROR(MATCH(D943,'Avtal för korttidsarbete'!$G$13:$G$1012,0),TRUE)</f>
        <v>1</v>
      </c>
      <c r="FF943" s="112" t="b">
        <f t="shared" si="1605"/>
        <v>0</v>
      </c>
      <c r="FG943" s="113" t="str" cm="1">
        <f t="array" ref="FG943">IF(FE943=TRUE,"x",INDEX('Avtal för korttidsarbete'!$E$13:$E$1012,$FE943))</f>
        <v>x</v>
      </c>
      <c r="FH943" s="113" t="str" cm="1">
        <f t="array" ref="FH943">IF(FE943=TRUE,"x",INDEX('Avtal för korttidsarbete'!$F$13:$F$1012,$FE943))</f>
        <v>x</v>
      </c>
      <c r="FI943" s="112" t="b">
        <f t="shared" si="1606"/>
        <v>0</v>
      </c>
      <c r="FJ943" s="135">
        <f t="shared" si="1607"/>
        <v>44166</v>
      </c>
      <c r="FK943" s="135">
        <f t="shared" si="1608"/>
        <v>44377</v>
      </c>
      <c r="FL943" s="112" t="b">
        <f t="shared" si="1609"/>
        <v>0</v>
      </c>
      <c r="FM943" s="113">
        <f t="shared" si="1610"/>
        <v>44166</v>
      </c>
      <c r="FN943" s="135">
        <f t="shared" si="1611"/>
        <v>44377</v>
      </c>
      <c r="FO943" s="148" t="b">
        <f>IFERROR(INDEX('Avtal för korttidsarbete'!R:R,MATCH(D943,'Avtal för korttidsarbete'!$G:$G,0)),TRUE)</f>
        <v>1</v>
      </c>
      <c r="FP943" s="135" t="str">
        <f>IF(FO943,"-",INDEX('Avtal för korttidsarbete'!$D:$D,MATCH(D943,'Avtal för korttidsarbete'!$G:$G,0)))</f>
        <v>-</v>
      </c>
      <c r="FQ943" s="113" t="b">
        <f>IFERROR(G943&gt;INDEX(Uppsägningar!E:E,MATCH(C943,Uppsägningar!C:C,0)),FALSE)</f>
        <v>0</v>
      </c>
    </row>
    <row r="944" spans="1:173" x14ac:dyDescent="0.25">
      <c r="A944" s="19">
        <v>928</v>
      </c>
      <c r="B944" s="20"/>
      <c r="C944" s="183"/>
      <c r="D944" s="66"/>
      <c r="E944" s="212">
        <f>IFERROR(INDEX(Admin!$C$7:$C$10,MATCH(FP944,TblNivåValTExt,0)),0)</f>
        <v>0</v>
      </c>
      <c r="F944" s="1"/>
      <c r="G944" s="1"/>
      <c r="H944" s="78"/>
      <c r="I944" s="181"/>
      <c r="J944" s="181"/>
      <c r="K944" s="182"/>
      <c r="L944" s="182"/>
      <c r="M944" s="181"/>
      <c r="N944" s="181"/>
      <c r="O944" s="181"/>
      <c r="P944" s="182"/>
      <c r="Q944" s="182"/>
      <c r="R944" s="181"/>
      <c r="S944" s="181"/>
      <c r="T944" s="181"/>
      <c r="U944" s="182"/>
      <c r="V944" s="182"/>
      <c r="W944" s="181"/>
      <c r="X944" s="181"/>
      <c r="Y944" s="181"/>
      <c r="Z944" s="182"/>
      <c r="AA944" s="182"/>
      <c r="AB944" s="181"/>
      <c r="AC944" s="181"/>
      <c r="AD944" s="181"/>
      <c r="AE944" s="182"/>
      <c r="AF944" s="182"/>
      <c r="AG944" s="181"/>
      <c r="AH944" s="181"/>
      <c r="AI944" s="181"/>
      <c r="AJ944" s="182"/>
      <c r="AK944" s="182"/>
      <c r="AL944" s="181"/>
      <c r="AM944" s="181"/>
      <c r="AN944" s="181"/>
      <c r="AO944" s="182"/>
      <c r="AP944" s="182"/>
      <c r="AQ944" s="181"/>
      <c r="AR944" s="181"/>
      <c r="AS944" s="181"/>
      <c r="AT944" s="182"/>
      <c r="AU944" s="182"/>
      <c r="AV944" s="181"/>
      <c r="AW944" s="181"/>
      <c r="AX944" s="181"/>
      <c r="AY944" s="182"/>
      <c r="AZ944" s="182"/>
      <c r="BA944" s="181"/>
      <c r="BB944" s="181"/>
      <c r="BC944" s="181"/>
      <c r="BD944" s="182"/>
      <c r="BE944" s="182"/>
      <c r="BF944" s="181"/>
      <c r="BG944" s="180">
        <f t="shared" si="1577"/>
        <v>0</v>
      </c>
      <c r="BH944" s="116" t="str">
        <f t="shared" si="1578"/>
        <v/>
      </c>
      <c r="BI944" s="80" t="b">
        <f t="shared" si="1526"/>
        <v>0</v>
      </c>
      <c r="BJ944" s="80" t="str">
        <f t="shared" si="1527"/>
        <v/>
      </c>
      <c r="BK944" s="80" t="b">
        <f t="shared" si="1579"/>
        <v>0</v>
      </c>
      <c r="BL944" s="13" t="str">
        <f t="shared" si="1528"/>
        <v/>
      </c>
      <c r="BM944" s="13" t="b">
        <f t="shared" si="1580"/>
        <v>0</v>
      </c>
      <c r="BN944" s="35" t="str">
        <f t="shared" si="1529"/>
        <v/>
      </c>
      <c r="BO944" s="13" t="b">
        <f t="shared" si="1530"/>
        <v>0</v>
      </c>
      <c r="BP944" s="35" t="str">
        <f t="shared" si="1531"/>
        <v/>
      </c>
      <c r="BQ944" s="13" t="b">
        <f t="shared" si="1532"/>
        <v>0</v>
      </c>
      <c r="BR944" s="35" t="str">
        <f t="shared" si="1533"/>
        <v/>
      </c>
      <c r="BS944" s="35" t="b">
        <f t="shared" si="1534"/>
        <v>0</v>
      </c>
      <c r="BT944" s="35" t="str">
        <f t="shared" si="1535"/>
        <v/>
      </c>
      <c r="BU944" s="35" t="b">
        <f t="shared" si="1536"/>
        <v>0</v>
      </c>
      <c r="BV944" s="35" t="str">
        <f t="shared" si="1537"/>
        <v/>
      </c>
      <c r="BW944" s="13" t="b">
        <f t="shared" si="1612"/>
        <v>0</v>
      </c>
      <c r="BX944" s="35" t="str">
        <f t="shared" si="1538"/>
        <v/>
      </c>
      <c r="BY944" s="265" t="b">
        <f t="shared" si="1581"/>
        <v>0</v>
      </c>
      <c r="BZ944" s="35" t="str">
        <f t="shared" si="1539"/>
        <v/>
      </c>
      <c r="CA944" s="265" t="b">
        <f t="shared" si="1582"/>
        <v>0</v>
      </c>
      <c r="CB944" s="35" t="str">
        <f t="shared" si="1540"/>
        <v/>
      </c>
      <c r="CC944" s="272" t="b">
        <f t="shared" si="1583"/>
        <v>0</v>
      </c>
      <c r="CD944" s="35" t="str">
        <f t="shared" si="1541"/>
        <v/>
      </c>
      <c r="CE944" s="13" t="b">
        <f t="shared" si="1542"/>
        <v>0</v>
      </c>
      <c r="CF944" s="35" t="str">
        <f t="shared" si="1543"/>
        <v/>
      </c>
      <c r="CG944" s="179">
        <f t="shared" si="1544"/>
        <v>0</v>
      </c>
      <c r="CH944" s="179">
        <f t="shared" si="1545"/>
        <v>0</v>
      </c>
      <c r="CI944" s="218">
        <f t="shared" si="1584"/>
        <v>0</v>
      </c>
      <c r="CJ944" s="218">
        <f t="shared" si="1585"/>
        <v>0</v>
      </c>
      <c r="CK944" s="218">
        <f t="shared" si="1586"/>
        <v>0</v>
      </c>
      <c r="CL944" s="218">
        <f t="shared" si="1587"/>
        <v>0</v>
      </c>
      <c r="CM944" s="218">
        <f t="shared" si="1588"/>
        <v>0</v>
      </c>
      <c r="CN944" s="218">
        <f t="shared" si="1589"/>
        <v>0</v>
      </c>
      <c r="CO944" s="218">
        <f t="shared" si="1590"/>
        <v>0</v>
      </c>
      <c r="CP944" s="218">
        <f t="shared" si="1591"/>
        <v>0</v>
      </c>
      <c r="CQ944" s="218">
        <f t="shared" si="1592"/>
        <v>0</v>
      </c>
      <c r="CR944" s="218">
        <f t="shared" si="1593"/>
        <v>0</v>
      </c>
      <c r="CS944" s="14">
        <f t="shared" si="1546"/>
        <v>0</v>
      </c>
      <c r="CT944" s="236">
        <f t="shared" si="1547"/>
        <v>0</v>
      </c>
      <c r="CU944" s="237">
        <f t="shared" si="1617"/>
        <v>0</v>
      </c>
      <c r="CV944" s="16">
        <f t="shared" si="1617"/>
        <v>0</v>
      </c>
      <c r="CW944" s="16">
        <f t="shared" si="1617"/>
        <v>0</v>
      </c>
      <c r="CX944" s="16">
        <f t="shared" si="1617"/>
        <v>0</v>
      </c>
      <c r="CY944" s="16">
        <f t="shared" si="1617"/>
        <v>0</v>
      </c>
      <c r="CZ944" s="16">
        <f t="shared" si="1617"/>
        <v>0</v>
      </c>
      <c r="DA944" s="16">
        <f t="shared" si="1617"/>
        <v>0</v>
      </c>
      <c r="DB944" s="16">
        <f t="shared" si="1617"/>
        <v>0</v>
      </c>
      <c r="DC944" s="16">
        <f t="shared" si="1617"/>
        <v>0</v>
      </c>
      <c r="DD944" s="238">
        <f t="shared" si="1617"/>
        <v>0</v>
      </c>
      <c r="DE944" s="232">
        <f t="shared" si="1618"/>
        <v>0</v>
      </c>
      <c r="DF944" s="132">
        <f t="shared" si="1618"/>
        <v>0</v>
      </c>
      <c r="DG944" s="132">
        <f t="shared" si="1618"/>
        <v>0</v>
      </c>
      <c r="DH944" s="132">
        <f t="shared" si="1618"/>
        <v>0</v>
      </c>
      <c r="DI944" s="132">
        <f t="shared" si="1618"/>
        <v>0</v>
      </c>
      <c r="DJ944" s="132">
        <f t="shared" si="1618"/>
        <v>0</v>
      </c>
      <c r="DK944" s="132">
        <f t="shared" si="1618"/>
        <v>0</v>
      </c>
      <c r="DL944" s="132">
        <f t="shared" si="1618"/>
        <v>0</v>
      </c>
      <c r="DM944" s="132">
        <f t="shared" si="1618"/>
        <v>0</v>
      </c>
      <c r="DN944" s="233">
        <f t="shared" si="1618"/>
        <v>0</v>
      </c>
      <c r="DO944" s="232">
        <f t="shared" si="1548"/>
        <v>0</v>
      </c>
      <c r="DP944" s="132">
        <f t="shared" si="1549"/>
        <v>0</v>
      </c>
      <c r="DQ944" s="132">
        <f t="shared" si="1550"/>
        <v>0</v>
      </c>
      <c r="DR944" s="132">
        <f t="shared" si="1551"/>
        <v>0</v>
      </c>
      <c r="DS944" s="132">
        <f t="shared" si="1552"/>
        <v>0</v>
      </c>
      <c r="DT944" s="132">
        <f t="shared" si="1553"/>
        <v>0</v>
      </c>
      <c r="DU944" s="132">
        <f t="shared" si="1554"/>
        <v>0</v>
      </c>
      <c r="DV944" s="132">
        <f t="shared" si="1555"/>
        <v>0</v>
      </c>
      <c r="DW944" s="132">
        <f t="shared" si="1556"/>
        <v>0</v>
      </c>
      <c r="DX944" s="233">
        <f t="shared" si="1557"/>
        <v>0</v>
      </c>
      <c r="DY944" s="231" t="b">
        <f t="shared" si="1594"/>
        <v>0</v>
      </c>
      <c r="DZ944" s="163"/>
      <c r="EA944" s="226" t="str">
        <f t="shared" si="1595"/>
        <v/>
      </c>
      <c r="EB944" s="178" t="str">
        <f t="shared" si="1596"/>
        <v/>
      </c>
      <c r="EC944" s="178" t="str">
        <f t="shared" si="1597"/>
        <v/>
      </c>
      <c r="ED944" s="178" t="str">
        <f t="shared" si="1598"/>
        <v/>
      </c>
      <c r="EE944" s="178" t="str">
        <f t="shared" si="1599"/>
        <v/>
      </c>
      <c r="EF944" s="178" t="str">
        <f t="shared" si="1600"/>
        <v/>
      </c>
      <c r="EG944" s="178" t="str">
        <f t="shared" si="1601"/>
        <v/>
      </c>
      <c r="EH944" s="178" t="str">
        <f t="shared" si="1602"/>
        <v/>
      </c>
      <c r="EI944" s="178" t="str">
        <f t="shared" si="1603"/>
        <v/>
      </c>
      <c r="EJ944" s="227" t="str">
        <f t="shared" si="1604"/>
        <v/>
      </c>
      <c r="EK944" s="230" t="str">
        <f t="shared" si="1558"/>
        <v/>
      </c>
      <c r="EL944" s="177" t="str">
        <f t="shared" si="1559"/>
        <v/>
      </c>
      <c r="EM944" s="177" t="str">
        <f t="shared" si="1560"/>
        <v/>
      </c>
      <c r="EN944" s="177" t="str">
        <f t="shared" si="1561"/>
        <v/>
      </c>
      <c r="EO944" s="177" t="str">
        <f t="shared" si="1562"/>
        <v/>
      </c>
      <c r="EP944" s="177" t="str">
        <f t="shared" si="1563"/>
        <v/>
      </c>
      <c r="EQ944" s="177" t="str">
        <f t="shared" si="1564"/>
        <v/>
      </c>
      <c r="ER944" s="177" t="str">
        <f t="shared" si="1565"/>
        <v/>
      </c>
      <c r="ES944" s="177" t="str">
        <f t="shared" si="1566"/>
        <v/>
      </c>
      <c r="ET944" s="177" t="str">
        <f t="shared" si="1567"/>
        <v/>
      </c>
      <c r="EU944" s="229" t="e">
        <f t="shared" si="1568"/>
        <v>#VALUE!</v>
      </c>
      <c r="EV944" s="27" t="e">
        <f t="shared" si="1569"/>
        <v>#VALUE!</v>
      </c>
      <c r="EW944" s="27" t="e">
        <f t="shared" si="1570"/>
        <v>#VALUE!</v>
      </c>
      <c r="EX944" s="28" t="e">
        <f t="shared" si="1571"/>
        <v>#VALUE!</v>
      </c>
      <c r="EY944" s="28" t="e">
        <f t="shared" si="1572"/>
        <v>#VALUE!</v>
      </c>
      <c r="EZ944" s="28" t="b">
        <f t="shared" si="1573"/>
        <v>0</v>
      </c>
      <c r="FA944" s="176" t="str">
        <f t="shared" si="1574"/>
        <v/>
      </c>
      <c r="FB944" s="27" t="e" cm="1">
        <f t="array" aca="1" ref="FB944" ca="1">TEXT(RIGHT(10-RIGHT(SUM(INDEX(1*(MID(MID(C944,1,1)*2,ROW(INDIRECT("1:"&amp;LEN(MID(C944,1,1)*2))),1)),,))+MID(C944,2,1)+
SUM(INDEX(1*(MID(MID(C944,3,1)*2,ROW(INDIRECT("1:"&amp;LEN(MID(C944,3,1)*2))),1)),,))+MID(C944,4,1)+
SUM(INDEX(1*(MID(MID(C944,5,1)*2,ROW(INDIRECT("1:"&amp;LEN(MID(C944,5,1)*2))),1)),,))+MID(C944,6,1)+
SUM(INDEX(1*(MID(MID(C944,8,1)*2,ROW(INDIRECT("1:"&amp;LEN(MID(C944,8,1)*2))),1)),,))+MID(C944,9,1)+
SUM(INDEX(1*(MID(MID(C944,10,1)*2,ROW(INDIRECT("1:"&amp;LEN(MID(C944,10,1)*2))),1)),,)),1),1),"0")</f>
        <v>#VALUE!</v>
      </c>
      <c r="FC944" s="27" t="str">
        <f t="shared" si="1575"/>
        <v/>
      </c>
      <c r="FD944" s="29" t="b">
        <f t="shared" si="1576"/>
        <v>0</v>
      </c>
      <c r="FE944" s="112" t="b">
        <f>IFERROR(MATCH(D944,'Avtal för korttidsarbete'!$G$13:$G$1012,0),TRUE)</f>
        <v>1</v>
      </c>
      <c r="FF944" s="112" t="b">
        <f t="shared" si="1605"/>
        <v>0</v>
      </c>
      <c r="FG944" s="113" t="str" cm="1">
        <f t="array" ref="FG944">IF(FE944=TRUE,"x",INDEX('Avtal för korttidsarbete'!$E$13:$E$1012,$FE944))</f>
        <v>x</v>
      </c>
      <c r="FH944" s="113" t="str" cm="1">
        <f t="array" ref="FH944">IF(FE944=TRUE,"x",INDEX('Avtal för korttidsarbete'!$F$13:$F$1012,$FE944))</f>
        <v>x</v>
      </c>
      <c r="FI944" s="112" t="b">
        <f t="shared" si="1606"/>
        <v>0</v>
      </c>
      <c r="FJ944" s="135">
        <f t="shared" si="1607"/>
        <v>44166</v>
      </c>
      <c r="FK944" s="135">
        <f t="shared" si="1608"/>
        <v>44377</v>
      </c>
      <c r="FL944" s="112" t="b">
        <f t="shared" si="1609"/>
        <v>0</v>
      </c>
      <c r="FM944" s="113">
        <f t="shared" si="1610"/>
        <v>44166</v>
      </c>
      <c r="FN944" s="135">
        <f t="shared" si="1611"/>
        <v>44377</v>
      </c>
      <c r="FO944" s="148" t="b">
        <f>IFERROR(INDEX('Avtal för korttidsarbete'!R:R,MATCH(D944,'Avtal för korttidsarbete'!$G:$G,0)),TRUE)</f>
        <v>1</v>
      </c>
      <c r="FP944" s="135" t="str">
        <f>IF(FO944,"-",INDEX('Avtal för korttidsarbete'!$D:$D,MATCH(D944,'Avtal för korttidsarbete'!$G:$G,0)))</f>
        <v>-</v>
      </c>
      <c r="FQ944" s="113" t="b">
        <f>IFERROR(G944&gt;INDEX(Uppsägningar!E:E,MATCH(C944,Uppsägningar!C:C,0)),FALSE)</f>
        <v>0</v>
      </c>
    </row>
    <row r="945" spans="1:173" x14ac:dyDescent="0.25">
      <c r="A945" s="19">
        <v>929</v>
      </c>
      <c r="B945" s="20"/>
      <c r="C945" s="183"/>
      <c r="D945" s="66"/>
      <c r="E945" s="212">
        <f>IFERROR(INDEX(Admin!$C$7:$C$10,MATCH(FP945,TblNivåValTExt,0)),0)</f>
        <v>0</v>
      </c>
      <c r="F945" s="1"/>
      <c r="G945" s="1"/>
      <c r="H945" s="78"/>
      <c r="I945" s="181"/>
      <c r="J945" s="181"/>
      <c r="K945" s="182"/>
      <c r="L945" s="182"/>
      <c r="M945" s="181"/>
      <c r="N945" s="181"/>
      <c r="O945" s="181"/>
      <c r="P945" s="182"/>
      <c r="Q945" s="182"/>
      <c r="R945" s="181"/>
      <c r="S945" s="181"/>
      <c r="T945" s="181"/>
      <c r="U945" s="182"/>
      <c r="V945" s="182"/>
      <c r="W945" s="181"/>
      <c r="X945" s="181"/>
      <c r="Y945" s="181"/>
      <c r="Z945" s="182"/>
      <c r="AA945" s="182"/>
      <c r="AB945" s="181"/>
      <c r="AC945" s="181"/>
      <c r="AD945" s="181"/>
      <c r="AE945" s="182"/>
      <c r="AF945" s="182"/>
      <c r="AG945" s="181"/>
      <c r="AH945" s="181"/>
      <c r="AI945" s="181"/>
      <c r="AJ945" s="182"/>
      <c r="AK945" s="182"/>
      <c r="AL945" s="181"/>
      <c r="AM945" s="181"/>
      <c r="AN945" s="181"/>
      <c r="AO945" s="182"/>
      <c r="AP945" s="182"/>
      <c r="AQ945" s="181"/>
      <c r="AR945" s="181"/>
      <c r="AS945" s="181"/>
      <c r="AT945" s="182"/>
      <c r="AU945" s="182"/>
      <c r="AV945" s="181"/>
      <c r="AW945" s="181"/>
      <c r="AX945" s="181"/>
      <c r="AY945" s="182"/>
      <c r="AZ945" s="182"/>
      <c r="BA945" s="181"/>
      <c r="BB945" s="181"/>
      <c r="BC945" s="181"/>
      <c r="BD945" s="182"/>
      <c r="BE945" s="182"/>
      <c r="BF945" s="181"/>
      <c r="BG945" s="180">
        <f t="shared" si="1577"/>
        <v>0</v>
      </c>
      <c r="BH945" s="116" t="str">
        <f t="shared" si="1578"/>
        <v/>
      </c>
      <c r="BI945" s="80" t="b">
        <f t="shared" si="1526"/>
        <v>0</v>
      </c>
      <c r="BJ945" s="80" t="str">
        <f t="shared" si="1527"/>
        <v/>
      </c>
      <c r="BK945" s="80" t="b">
        <f t="shared" si="1579"/>
        <v>0</v>
      </c>
      <c r="BL945" s="13" t="str">
        <f t="shared" si="1528"/>
        <v/>
      </c>
      <c r="BM945" s="13" t="b">
        <f t="shared" si="1580"/>
        <v>0</v>
      </c>
      <c r="BN945" s="35" t="str">
        <f t="shared" si="1529"/>
        <v/>
      </c>
      <c r="BO945" s="13" t="b">
        <f t="shared" si="1530"/>
        <v>0</v>
      </c>
      <c r="BP945" s="35" t="str">
        <f t="shared" si="1531"/>
        <v/>
      </c>
      <c r="BQ945" s="13" t="b">
        <f t="shared" si="1532"/>
        <v>0</v>
      </c>
      <c r="BR945" s="35" t="str">
        <f t="shared" si="1533"/>
        <v/>
      </c>
      <c r="BS945" s="35" t="b">
        <f t="shared" si="1534"/>
        <v>0</v>
      </c>
      <c r="BT945" s="35" t="str">
        <f t="shared" si="1535"/>
        <v/>
      </c>
      <c r="BU945" s="35" t="b">
        <f t="shared" si="1536"/>
        <v>0</v>
      </c>
      <c r="BV945" s="35" t="str">
        <f t="shared" si="1537"/>
        <v/>
      </c>
      <c r="BW945" s="13" t="b">
        <f t="shared" si="1612"/>
        <v>0</v>
      </c>
      <c r="BX945" s="35" t="str">
        <f t="shared" si="1538"/>
        <v/>
      </c>
      <c r="BY945" s="265" t="b">
        <f t="shared" si="1581"/>
        <v>0</v>
      </c>
      <c r="BZ945" s="35" t="str">
        <f t="shared" si="1539"/>
        <v/>
      </c>
      <c r="CA945" s="265" t="b">
        <f t="shared" si="1582"/>
        <v>0</v>
      </c>
      <c r="CB945" s="35" t="str">
        <f t="shared" si="1540"/>
        <v/>
      </c>
      <c r="CC945" s="272" t="b">
        <f t="shared" si="1583"/>
        <v>0</v>
      </c>
      <c r="CD945" s="35" t="str">
        <f t="shared" si="1541"/>
        <v/>
      </c>
      <c r="CE945" s="13" t="b">
        <f t="shared" si="1542"/>
        <v>0</v>
      </c>
      <c r="CF945" s="35" t="str">
        <f t="shared" si="1543"/>
        <v/>
      </c>
      <c r="CG945" s="179">
        <f t="shared" si="1544"/>
        <v>0</v>
      </c>
      <c r="CH945" s="179">
        <f t="shared" si="1545"/>
        <v>0</v>
      </c>
      <c r="CI945" s="218">
        <f t="shared" si="1584"/>
        <v>0</v>
      </c>
      <c r="CJ945" s="218">
        <f t="shared" si="1585"/>
        <v>0</v>
      </c>
      <c r="CK945" s="218">
        <f t="shared" si="1586"/>
        <v>0</v>
      </c>
      <c r="CL945" s="218">
        <f t="shared" si="1587"/>
        <v>0</v>
      </c>
      <c r="CM945" s="218">
        <f t="shared" si="1588"/>
        <v>0</v>
      </c>
      <c r="CN945" s="218">
        <f t="shared" si="1589"/>
        <v>0</v>
      </c>
      <c r="CO945" s="218">
        <f t="shared" si="1590"/>
        <v>0</v>
      </c>
      <c r="CP945" s="218">
        <f t="shared" si="1591"/>
        <v>0</v>
      </c>
      <c r="CQ945" s="218">
        <f t="shared" si="1592"/>
        <v>0</v>
      </c>
      <c r="CR945" s="218">
        <f t="shared" si="1593"/>
        <v>0</v>
      </c>
      <c r="CS945" s="14">
        <f t="shared" si="1546"/>
        <v>0</v>
      </c>
      <c r="CT945" s="236">
        <f t="shared" si="1547"/>
        <v>0</v>
      </c>
      <c r="CU945" s="237">
        <f t="shared" si="1617"/>
        <v>0</v>
      </c>
      <c r="CV945" s="16">
        <f t="shared" si="1617"/>
        <v>0</v>
      </c>
      <c r="CW945" s="16">
        <f t="shared" si="1617"/>
        <v>0</v>
      </c>
      <c r="CX945" s="16">
        <f t="shared" si="1617"/>
        <v>0</v>
      </c>
      <c r="CY945" s="16">
        <f t="shared" si="1617"/>
        <v>0</v>
      </c>
      <c r="CZ945" s="16">
        <f t="shared" si="1617"/>
        <v>0</v>
      </c>
      <c r="DA945" s="16">
        <f t="shared" si="1617"/>
        <v>0</v>
      </c>
      <c r="DB945" s="16">
        <f t="shared" si="1617"/>
        <v>0</v>
      </c>
      <c r="DC945" s="16">
        <f t="shared" si="1617"/>
        <v>0</v>
      </c>
      <c r="DD945" s="238">
        <f t="shared" si="1617"/>
        <v>0</v>
      </c>
      <c r="DE945" s="232">
        <f t="shared" si="1618"/>
        <v>0</v>
      </c>
      <c r="DF945" s="132">
        <f t="shared" si="1618"/>
        <v>0</v>
      </c>
      <c r="DG945" s="132">
        <f t="shared" si="1618"/>
        <v>0</v>
      </c>
      <c r="DH945" s="132">
        <f t="shared" si="1618"/>
        <v>0</v>
      </c>
      <c r="DI945" s="132">
        <f t="shared" si="1618"/>
        <v>0</v>
      </c>
      <c r="DJ945" s="132">
        <f t="shared" si="1618"/>
        <v>0</v>
      </c>
      <c r="DK945" s="132">
        <f t="shared" si="1618"/>
        <v>0</v>
      </c>
      <c r="DL945" s="132">
        <f t="shared" si="1618"/>
        <v>0</v>
      </c>
      <c r="DM945" s="132">
        <f t="shared" si="1618"/>
        <v>0</v>
      </c>
      <c r="DN945" s="233">
        <f t="shared" si="1618"/>
        <v>0</v>
      </c>
      <c r="DO945" s="232">
        <f t="shared" si="1548"/>
        <v>0</v>
      </c>
      <c r="DP945" s="132">
        <f t="shared" si="1549"/>
        <v>0</v>
      </c>
      <c r="DQ945" s="132">
        <f t="shared" si="1550"/>
        <v>0</v>
      </c>
      <c r="DR945" s="132">
        <f t="shared" si="1551"/>
        <v>0</v>
      </c>
      <c r="DS945" s="132">
        <f t="shared" si="1552"/>
        <v>0</v>
      </c>
      <c r="DT945" s="132">
        <f t="shared" si="1553"/>
        <v>0</v>
      </c>
      <c r="DU945" s="132">
        <f t="shared" si="1554"/>
        <v>0</v>
      </c>
      <c r="DV945" s="132">
        <f t="shared" si="1555"/>
        <v>0</v>
      </c>
      <c r="DW945" s="132">
        <f t="shared" si="1556"/>
        <v>0</v>
      </c>
      <c r="DX945" s="233">
        <f t="shared" si="1557"/>
        <v>0</v>
      </c>
      <c r="DY945" s="231" t="b">
        <f t="shared" si="1594"/>
        <v>0</v>
      </c>
      <c r="DZ945" s="163"/>
      <c r="EA945" s="226" t="str">
        <f t="shared" si="1595"/>
        <v/>
      </c>
      <c r="EB945" s="178" t="str">
        <f t="shared" si="1596"/>
        <v/>
      </c>
      <c r="EC945" s="178" t="str">
        <f t="shared" si="1597"/>
        <v/>
      </c>
      <c r="ED945" s="178" t="str">
        <f t="shared" si="1598"/>
        <v/>
      </c>
      <c r="EE945" s="178" t="str">
        <f t="shared" si="1599"/>
        <v/>
      </c>
      <c r="EF945" s="178" t="str">
        <f t="shared" si="1600"/>
        <v/>
      </c>
      <c r="EG945" s="178" t="str">
        <f t="shared" si="1601"/>
        <v/>
      </c>
      <c r="EH945" s="178" t="str">
        <f t="shared" si="1602"/>
        <v/>
      </c>
      <c r="EI945" s="178" t="str">
        <f t="shared" si="1603"/>
        <v/>
      </c>
      <c r="EJ945" s="227" t="str">
        <f t="shared" si="1604"/>
        <v/>
      </c>
      <c r="EK945" s="230" t="str">
        <f t="shared" si="1558"/>
        <v/>
      </c>
      <c r="EL945" s="177" t="str">
        <f t="shared" si="1559"/>
        <v/>
      </c>
      <c r="EM945" s="177" t="str">
        <f t="shared" si="1560"/>
        <v/>
      </c>
      <c r="EN945" s="177" t="str">
        <f t="shared" si="1561"/>
        <v/>
      </c>
      <c r="EO945" s="177" t="str">
        <f t="shared" si="1562"/>
        <v/>
      </c>
      <c r="EP945" s="177" t="str">
        <f t="shared" si="1563"/>
        <v/>
      </c>
      <c r="EQ945" s="177" t="str">
        <f t="shared" si="1564"/>
        <v/>
      </c>
      <c r="ER945" s="177" t="str">
        <f t="shared" si="1565"/>
        <v/>
      </c>
      <c r="ES945" s="177" t="str">
        <f t="shared" si="1566"/>
        <v/>
      </c>
      <c r="ET945" s="177" t="str">
        <f t="shared" si="1567"/>
        <v/>
      </c>
      <c r="EU945" s="229" t="e">
        <f t="shared" si="1568"/>
        <v>#VALUE!</v>
      </c>
      <c r="EV945" s="27" t="e">
        <f t="shared" si="1569"/>
        <v>#VALUE!</v>
      </c>
      <c r="EW945" s="27" t="e">
        <f t="shared" si="1570"/>
        <v>#VALUE!</v>
      </c>
      <c r="EX945" s="28" t="e">
        <f t="shared" si="1571"/>
        <v>#VALUE!</v>
      </c>
      <c r="EY945" s="28" t="e">
        <f t="shared" si="1572"/>
        <v>#VALUE!</v>
      </c>
      <c r="EZ945" s="28" t="b">
        <f t="shared" si="1573"/>
        <v>0</v>
      </c>
      <c r="FA945" s="176" t="str">
        <f t="shared" si="1574"/>
        <v/>
      </c>
      <c r="FB945" s="27" t="e" cm="1">
        <f t="array" aca="1" ref="FB945" ca="1">TEXT(RIGHT(10-RIGHT(SUM(INDEX(1*(MID(MID(C945,1,1)*2,ROW(INDIRECT("1:"&amp;LEN(MID(C945,1,1)*2))),1)),,))+MID(C945,2,1)+
SUM(INDEX(1*(MID(MID(C945,3,1)*2,ROW(INDIRECT("1:"&amp;LEN(MID(C945,3,1)*2))),1)),,))+MID(C945,4,1)+
SUM(INDEX(1*(MID(MID(C945,5,1)*2,ROW(INDIRECT("1:"&amp;LEN(MID(C945,5,1)*2))),1)),,))+MID(C945,6,1)+
SUM(INDEX(1*(MID(MID(C945,8,1)*2,ROW(INDIRECT("1:"&amp;LEN(MID(C945,8,1)*2))),1)),,))+MID(C945,9,1)+
SUM(INDEX(1*(MID(MID(C945,10,1)*2,ROW(INDIRECT("1:"&amp;LEN(MID(C945,10,1)*2))),1)),,)),1),1),"0")</f>
        <v>#VALUE!</v>
      </c>
      <c r="FC945" s="27" t="str">
        <f t="shared" si="1575"/>
        <v/>
      </c>
      <c r="FD945" s="29" t="b">
        <f t="shared" si="1576"/>
        <v>0</v>
      </c>
      <c r="FE945" s="112" t="b">
        <f>IFERROR(MATCH(D945,'Avtal för korttidsarbete'!$G$13:$G$1012,0),TRUE)</f>
        <v>1</v>
      </c>
      <c r="FF945" s="112" t="b">
        <f t="shared" si="1605"/>
        <v>0</v>
      </c>
      <c r="FG945" s="113" t="str" cm="1">
        <f t="array" ref="FG945">IF(FE945=TRUE,"x",INDEX('Avtal för korttidsarbete'!$E$13:$E$1012,$FE945))</f>
        <v>x</v>
      </c>
      <c r="FH945" s="113" t="str" cm="1">
        <f t="array" ref="FH945">IF(FE945=TRUE,"x",INDEX('Avtal för korttidsarbete'!$F$13:$F$1012,$FE945))</f>
        <v>x</v>
      </c>
      <c r="FI945" s="112" t="b">
        <f t="shared" si="1606"/>
        <v>0</v>
      </c>
      <c r="FJ945" s="135">
        <f t="shared" si="1607"/>
        <v>44166</v>
      </c>
      <c r="FK945" s="135">
        <f t="shared" si="1608"/>
        <v>44377</v>
      </c>
      <c r="FL945" s="112" t="b">
        <f t="shared" si="1609"/>
        <v>0</v>
      </c>
      <c r="FM945" s="113">
        <f t="shared" si="1610"/>
        <v>44166</v>
      </c>
      <c r="FN945" s="135">
        <f t="shared" si="1611"/>
        <v>44377</v>
      </c>
      <c r="FO945" s="148" t="b">
        <f>IFERROR(INDEX('Avtal för korttidsarbete'!R:R,MATCH(D945,'Avtal för korttidsarbete'!$G:$G,0)),TRUE)</f>
        <v>1</v>
      </c>
      <c r="FP945" s="135" t="str">
        <f>IF(FO945,"-",INDEX('Avtal för korttidsarbete'!$D:$D,MATCH(D945,'Avtal för korttidsarbete'!$G:$G,0)))</f>
        <v>-</v>
      </c>
      <c r="FQ945" s="113" t="b">
        <f>IFERROR(G945&gt;INDEX(Uppsägningar!E:E,MATCH(C945,Uppsägningar!C:C,0)),FALSE)</f>
        <v>0</v>
      </c>
    </row>
    <row r="946" spans="1:173" x14ac:dyDescent="0.25">
      <c r="A946" s="19">
        <v>930</v>
      </c>
      <c r="B946" s="20"/>
      <c r="C946" s="183"/>
      <c r="D946" s="66"/>
      <c r="E946" s="212">
        <f>IFERROR(INDEX(Admin!$C$7:$C$10,MATCH(FP946,TblNivåValTExt,0)),0)</f>
        <v>0</v>
      </c>
      <c r="F946" s="1"/>
      <c r="G946" s="1"/>
      <c r="H946" s="78"/>
      <c r="I946" s="181"/>
      <c r="J946" s="181"/>
      <c r="K946" s="182"/>
      <c r="L946" s="182"/>
      <c r="M946" s="181"/>
      <c r="N946" s="181"/>
      <c r="O946" s="181"/>
      <c r="P946" s="182"/>
      <c r="Q946" s="182"/>
      <c r="R946" s="181"/>
      <c r="S946" s="181"/>
      <c r="T946" s="181"/>
      <c r="U946" s="182"/>
      <c r="V946" s="182"/>
      <c r="W946" s="181"/>
      <c r="X946" s="181"/>
      <c r="Y946" s="181"/>
      <c r="Z946" s="182"/>
      <c r="AA946" s="182"/>
      <c r="AB946" s="181"/>
      <c r="AC946" s="181"/>
      <c r="AD946" s="181"/>
      <c r="AE946" s="182"/>
      <c r="AF946" s="182"/>
      <c r="AG946" s="181"/>
      <c r="AH946" s="181"/>
      <c r="AI946" s="181"/>
      <c r="AJ946" s="182"/>
      <c r="AK946" s="182"/>
      <c r="AL946" s="181"/>
      <c r="AM946" s="181"/>
      <c r="AN946" s="181"/>
      <c r="AO946" s="182"/>
      <c r="AP946" s="182"/>
      <c r="AQ946" s="181"/>
      <c r="AR946" s="181"/>
      <c r="AS946" s="181"/>
      <c r="AT946" s="182"/>
      <c r="AU946" s="182"/>
      <c r="AV946" s="181"/>
      <c r="AW946" s="181"/>
      <c r="AX946" s="181"/>
      <c r="AY946" s="182"/>
      <c r="AZ946" s="182"/>
      <c r="BA946" s="181"/>
      <c r="BB946" s="181"/>
      <c r="BC946" s="181"/>
      <c r="BD946" s="182"/>
      <c r="BE946" s="182"/>
      <c r="BF946" s="181"/>
      <c r="BG946" s="180">
        <f t="shared" si="1577"/>
        <v>0</v>
      </c>
      <c r="BH946" s="116" t="str">
        <f t="shared" si="1578"/>
        <v/>
      </c>
      <c r="BI946" s="80" t="b">
        <f t="shared" si="1526"/>
        <v>0</v>
      </c>
      <c r="BJ946" s="80" t="str">
        <f t="shared" si="1527"/>
        <v/>
      </c>
      <c r="BK946" s="80" t="b">
        <f t="shared" si="1579"/>
        <v>0</v>
      </c>
      <c r="BL946" s="13" t="str">
        <f t="shared" si="1528"/>
        <v/>
      </c>
      <c r="BM946" s="13" t="b">
        <f t="shared" si="1580"/>
        <v>0</v>
      </c>
      <c r="BN946" s="35" t="str">
        <f t="shared" si="1529"/>
        <v/>
      </c>
      <c r="BO946" s="13" t="b">
        <f t="shared" si="1530"/>
        <v>0</v>
      </c>
      <c r="BP946" s="35" t="str">
        <f t="shared" si="1531"/>
        <v/>
      </c>
      <c r="BQ946" s="13" t="b">
        <f t="shared" si="1532"/>
        <v>0</v>
      </c>
      <c r="BR946" s="35" t="str">
        <f t="shared" si="1533"/>
        <v/>
      </c>
      <c r="BS946" s="35" t="b">
        <f t="shared" si="1534"/>
        <v>0</v>
      </c>
      <c r="BT946" s="35" t="str">
        <f t="shared" si="1535"/>
        <v/>
      </c>
      <c r="BU946" s="35" t="b">
        <f t="shared" si="1536"/>
        <v>0</v>
      </c>
      <c r="BV946" s="35" t="str">
        <f t="shared" si="1537"/>
        <v/>
      </c>
      <c r="BW946" s="13" t="b">
        <f t="shared" si="1612"/>
        <v>0</v>
      </c>
      <c r="BX946" s="35" t="str">
        <f t="shared" si="1538"/>
        <v/>
      </c>
      <c r="BY946" s="265" t="b">
        <f t="shared" si="1581"/>
        <v>0</v>
      </c>
      <c r="BZ946" s="35" t="str">
        <f t="shared" si="1539"/>
        <v/>
      </c>
      <c r="CA946" s="265" t="b">
        <f t="shared" si="1582"/>
        <v>0</v>
      </c>
      <c r="CB946" s="35" t="str">
        <f t="shared" si="1540"/>
        <v/>
      </c>
      <c r="CC946" s="272" t="b">
        <f t="shared" si="1583"/>
        <v>0</v>
      </c>
      <c r="CD946" s="35" t="str">
        <f t="shared" si="1541"/>
        <v/>
      </c>
      <c r="CE946" s="13" t="b">
        <f t="shared" si="1542"/>
        <v>0</v>
      </c>
      <c r="CF946" s="35" t="str">
        <f t="shared" si="1543"/>
        <v/>
      </c>
      <c r="CG946" s="179">
        <f t="shared" si="1544"/>
        <v>0</v>
      </c>
      <c r="CH946" s="179">
        <f t="shared" si="1545"/>
        <v>0</v>
      </c>
      <c r="CI946" s="218">
        <f t="shared" si="1584"/>
        <v>0</v>
      </c>
      <c r="CJ946" s="218">
        <f t="shared" si="1585"/>
        <v>0</v>
      </c>
      <c r="CK946" s="218">
        <f t="shared" si="1586"/>
        <v>0</v>
      </c>
      <c r="CL946" s="218">
        <f t="shared" si="1587"/>
        <v>0</v>
      </c>
      <c r="CM946" s="218">
        <f t="shared" si="1588"/>
        <v>0</v>
      </c>
      <c r="CN946" s="218">
        <f t="shared" si="1589"/>
        <v>0</v>
      </c>
      <c r="CO946" s="218">
        <f t="shared" si="1590"/>
        <v>0</v>
      </c>
      <c r="CP946" s="218">
        <f t="shared" si="1591"/>
        <v>0</v>
      </c>
      <c r="CQ946" s="218">
        <f t="shared" si="1592"/>
        <v>0</v>
      </c>
      <c r="CR946" s="218">
        <f t="shared" si="1593"/>
        <v>0</v>
      </c>
      <c r="CS946" s="14">
        <f t="shared" si="1546"/>
        <v>0</v>
      </c>
      <c r="CT946" s="236">
        <f t="shared" si="1547"/>
        <v>0</v>
      </c>
      <c r="CU946" s="237">
        <f t="shared" si="1617"/>
        <v>0</v>
      </c>
      <c r="CV946" s="16">
        <f t="shared" si="1617"/>
        <v>0</v>
      </c>
      <c r="CW946" s="16">
        <f t="shared" si="1617"/>
        <v>0</v>
      </c>
      <c r="CX946" s="16">
        <f t="shared" si="1617"/>
        <v>0</v>
      </c>
      <c r="CY946" s="16">
        <f t="shared" si="1617"/>
        <v>0</v>
      </c>
      <c r="CZ946" s="16">
        <f t="shared" si="1617"/>
        <v>0</v>
      </c>
      <c r="DA946" s="16">
        <f t="shared" si="1617"/>
        <v>0</v>
      </c>
      <c r="DB946" s="16">
        <f t="shared" si="1617"/>
        <v>0</v>
      </c>
      <c r="DC946" s="16">
        <f t="shared" si="1617"/>
        <v>0</v>
      </c>
      <c r="DD946" s="238">
        <f t="shared" si="1617"/>
        <v>0</v>
      </c>
      <c r="DE946" s="232">
        <f t="shared" si="1618"/>
        <v>0</v>
      </c>
      <c r="DF946" s="132">
        <f t="shared" si="1618"/>
        <v>0</v>
      </c>
      <c r="DG946" s="132">
        <f t="shared" si="1618"/>
        <v>0</v>
      </c>
      <c r="DH946" s="132">
        <f t="shared" si="1618"/>
        <v>0</v>
      </c>
      <c r="DI946" s="132">
        <f t="shared" si="1618"/>
        <v>0</v>
      </c>
      <c r="DJ946" s="132">
        <f t="shared" si="1618"/>
        <v>0</v>
      </c>
      <c r="DK946" s="132">
        <f t="shared" si="1618"/>
        <v>0</v>
      </c>
      <c r="DL946" s="132">
        <f t="shared" si="1618"/>
        <v>0</v>
      </c>
      <c r="DM946" s="132">
        <f t="shared" si="1618"/>
        <v>0</v>
      </c>
      <c r="DN946" s="233">
        <f t="shared" si="1618"/>
        <v>0</v>
      </c>
      <c r="DO946" s="232">
        <f t="shared" si="1548"/>
        <v>0</v>
      </c>
      <c r="DP946" s="132">
        <f t="shared" si="1549"/>
        <v>0</v>
      </c>
      <c r="DQ946" s="132">
        <f t="shared" si="1550"/>
        <v>0</v>
      </c>
      <c r="DR946" s="132">
        <f t="shared" si="1551"/>
        <v>0</v>
      </c>
      <c r="DS946" s="132">
        <f t="shared" si="1552"/>
        <v>0</v>
      </c>
      <c r="DT946" s="132">
        <f t="shared" si="1553"/>
        <v>0</v>
      </c>
      <c r="DU946" s="132">
        <f t="shared" si="1554"/>
        <v>0</v>
      </c>
      <c r="DV946" s="132">
        <f t="shared" si="1555"/>
        <v>0</v>
      </c>
      <c r="DW946" s="132">
        <f t="shared" si="1556"/>
        <v>0</v>
      </c>
      <c r="DX946" s="233">
        <f t="shared" si="1557"/>
        <v>0</v>
      </c>
      <c r="DY946" s="231" t="b">
        <f t="shared" si="1594"/>
        <v>0</v>
      </c>
      <c r="DZ946" s="163"/>
      <c r="EA946" s="226" t="str">
        <f t="shared" si="1595"/>
        <v/>
      </c>
      <c r="EB946" s="178" t="str">
        <f t="shared" si="1596"/>
        <v/>
      </c>
      <c r="EC946" s="178" t="str">
        <f t="shared" si="1597"/>
        <v/>
      </c>
      <c r="ED946" s="178" t="str">
        <f t="shared" si="1598"/>
        <v/>
      </c>
      <c r="EE946" s="178" t="str">
        <f t="shared" si="1599"/>
        <v/>
      </c>
      <c r="EF946" s="178" t="str">
        <f t="shared" si="1600"/>
        <v/>
      </c>
      <c r="EG946" s="178" t="str">
        <f t="shared" si="1601"/>
        <v/>
      </c>
      <c r="EH946" s="178" t="str">
        <f t="shared" si="1602"/>
        <v/>
      </c>
      <c r="EI946" s="178" t="str">
        <f t="shared" si="1603"/>
        <v/>
      </c>
      <c r="EJ946" s="227" t="str">
        <f t="shared" si="1604"/>
        <v/>
      </c>
      <c r="EK946" s="230" t="str">
        <f t="shared" si="1558"/>
        <v/>
      </c>
      <c r="EL946" s="177" t="str">
        <f t="shared" si="1559"/>
        <v/>
      </c>
      <c r="EM946" s="177" t="str">
        <f t="shared" si="1560"/>
        <v/>
      </c>
      <c r="EN946" s="177" t="str">
        <f t="shared" si="1561"/>
        <v/>
      </c>
      <c r="EO946" s="177" t="str">
        <f t="shared" si="1562"/>
        <v/>
      </c>
      <c r="EP946" s="177" t="str">
        <f t="shared" si="1563"/>
        <v/>
      </c>
      <c r="EQ946" s="177" t="str">
        <f t="shared" si="1564"/>
        <v/>
      </c>
      <c r="ER946" s="177" t="str">
        <f t="shared" si="1565"/>
        <v/>
      </c>
      <c r="ES946" s="177" t="str">
        <f t="shared" si="1566"/>
        <v/>
      </c>
      <c r="ET946" s="177" t="str">
        <f t="shared" si="1567"/>
        <v/>
      </c>
      <c r="EU946" s="229" t="e">
        <f t="shared" si="1568"/>
        <v>#VALUE!</v>
      </c>
      <c r="EV946" s="27" t="e">
        <f t="shared" si="1569"/>
        <v>#VALUE!</v>
      </c>
      <c r="EW946" s="27" t="e">
        <f t="shared" si="1570"/>
        <v>#VALUE!</v>
      </c>
      <c r="EX946" s="28" t="e">
        <f t="shared" si="1571"/>
        <v>#VALUE!</v>
      </c>
      <c r="EY946" s="28" t="e">
        <f t="shared" si="1572"/>
        <v>#VALUE!</v>
      </c>
      <c r="EZ946" s="28" t="b">
        <f t="shared" si="1573"/>
        <v>0</v>
      </c>
      <c r="FA946" s="176" t="str">
        <f t="shared" si="1574"/>
        <v/>
      </c>
      <c r="FB946" s="27" t="e" cm="1">
        <f t="array" aca="1" ref="FB946" ca="1">TEXT(RIGHT(10-RIGHT(SUM(INDEX(1*(MID(MID(C946,1,1)*2,ROW(INDIRECT("1:"&amp;LEN(MID(C946,1,1)*2))),1)),,))+MID(C946,2,1)+
SUM(INDEX(1*(MID(MID(C946,3,1)*2,ROW(INDIRECT("1:"&amp;LEN(MID(C946,3,1)*2))),1)),,))+MID(C946,4,1)+
SUM(INDEX(1*(MID(MID(C946,5,1)*2,ROW(INDIRECT("1:"&amp;LEN(MID(C946,5,1)*2))),1)),,))+MID(C946,6,1)+
SUM(INDEX(1*(MID(MID(C946,8,1)*2,ROW(INDIRECT("1:"&amp;LEN(MID(C946,8,1)*2))),1)),,))+MID(C946,9,1)+
SUM(INDEX(1*(MID(MID(C946,10,1)*2,ROW(INDIRECT("1:"&amp;LEN(MID(C946,10,1)*2))),1)),,)),1),1),"0")</f>
        <v>#VALUE!</v>
      </c>
      <c r="FC946" s="27" t="str">
        <f t="shared" si="1575"/>
        <v/>
      </c>
      <c r="FD946" s="29" t="b">
        <f t="shared" si="1576"/>
        <v>0</v>
      </c>
      <c r="FE946" s="112" t="b">
        <f>IFERROR(MATCH(D946,'Avtal för korttidsarbete'!$G$13:$G$1012,0),TRUE)</f>
        <v>1</v>
      </c>
      <c r="FF946" s="112" t="b">
        <f t="shared" si="1605"/>
        <v>0</v>
      </c>
      <c r="FG946" s="113" t="str" cm="1">
        <f t="array" ref="FG946">IF(FE946=TRUE,"x",INDEX('Avtal för korttidsarbete'!$E$13:$E$1012,$FE946))</f>
        <v>x</v>
      </c>
      <c r="FH946" s="113" t="str" cm="1">
        <f t="array" ref="FH946">IF(FE946=TRUE,"x",INDEX('Avtal för korttidsarbete'!$F$13:$F$1012,$FE946))</f>
        <v>x</v>
      </c>
      <c r="FI946" s="112" t="b">
        <f t="shared" si="1606"/>
        <v>0</v>
      </c>
      <c r="FJ946" s="135">
        <f t="shared" si="1607"/>
        <v>44166</v>
      </c>
      <c r="FK946" s="135">
        <f t="shared" si="1608"/>
        <v>44377</v>
      </c>
      <c r="FL946" s="112" t="b">
        <f t="shared" si="1609"/>
        <v>0</v>
      </c>
      <c r="FM946" s="113">
        <f t="shared" si="1610"/>
        <v>44166</v>
      </c>
      <c r="FN946" s="135">
        <f t="shared" si="1611"/>
        <v>44377</v>
      </c>
      <c r="FO946" s="148" t="b">
        <f>IFERROR(INDEX('Avtal för korttidsarbete'!R:R,MATCH(D946,'Avtal för korttidsarbete'!$G:$G,0)),TRUE)</f>
        <v>1</v>
      </c>
      <c r="FP946" s="135" t="str">
        <f>IF(FO946,"-",INDEX('Avtal för korttidsarbete'!$D:$D,MATCH(D946,'Avtal för korttidsarbete'!$G:$G,0)))</f>
        <v>-</v>
      </c>
      <c r="FQ946" s="113" t="b">
        <f>IFERROR(G946&gt;INDEX(Uppsägningar!E:E,MATCH(C946,Uppsägningar!C:C,0)),FALSE)</f>
        <v>0</v>
      </c>
    </row>
    <row r="947" spans="1:173" x14ac:dyDescent="0.25">
      <c r="A947" s="19">
        <v>931</v>
      </c>
      <c r="B947" s="20"/>
      <c r="C947" s="183"/>
      <c r="D947" s="66"/>
      <c r="E947" s="212">
        <f>IFERROR(INDEX(Admin!$C$7:$C$10,MATCH(FP947,TblNivåValTExt,0)),0)</f>
        <v>0</v>
      </c>
      <c r="F947" s="1"/>
      <c r="G947" s="1"/>
      <c r="H947" s="78"/>
      <c r="I947" s="181"/>
      <c r="J947" s="181"/>
      <c r="K947" s="182"/>
      <c r="L947" s="182"/>
      <c r="M947" s="181"/>
      <c r="N947" s="181"/>
      <c r="O947" s="181"/>
      <c r="P947" s="182"/>
      <c r="Q947" s="182"/>
      <c r="R947" s="181"/>
      <c r="S947" s="181"/>
      <c r="T947" s="181"/>
      <c r="U947" s="182"/>
      <c r="V947" s="182"/>
      <c r="W947" s="181"/>
      <c r="X947" s="181"/>
      <c r="Y947" s="181"/>
      <c r="Z947" s="182"/>
      <c r="AA947" s="182"/>
      <c r="AB947" s="181"/>
      <c r="AC947" s="181"/>
      <c r="AD947" s="181"/>
      <c r="AE947" s="182"/>
      <c r="AF947" s="182"/>
      <c r="AG947" s="181"/>
      <c r="AH947" s="181"/>
      <c r="AI947" s="181"/>
      <c r="AJ947" s="182"/>
      <c r="AK947" s="182"/>
      <c r="AL947" s="181"/>
      <c r="AM947" s="181"/>
      <c r="AN947" s="181"/>
      <c r="AO947" s="182"/>
      <c r="AP947" s="182"/>
      <c r="AQ947" s="181"/>
      <c r="AR947" s="181"/>
      <c r="AS947" s="181"/>
      <c r="AT947" s="182"/>
      <c r="AU947" s="182"/>
      <c r="AV947" s="181"/>
      <c r="AW947" s="181"/>
      <c r="AX947" s="181"/>
      <c r="AY947" s="182"/>
      <c r="AZ947" s="182"/>
      <c r="BA947" s="181"/>
      <c r="BB947" s="181"/>
      <c r="BC947" s="181"/>
      <c r="BD947" s="182"/>
      <c r="BE947" s="182"/>
      <c r="BF947" s="181"/>
      <c r="BG947" s="180">
        <f t="shared" si="1577"/>
        <v>0</v>
      </c>
      <c r="BH947" s="116" t="str">
        <f t="shared" si="1578"/>
        <v/>
      </c>
      <c r="BI947" s="80" t="b">
        <f t="shared" si="1526"/>
        <v>0</v>
      </c>
      <c r="BJ947" s="80" t="str">
        <f t="shared" si="1527"/>
        <v/>
      </c>
      <c r="BK947" s="80" t="b">
        <f t="shared" si="1579"/>
        <v>0</v>
      </c>
      <c r="BL947" s="13" t="str">
        <f t="shared" si="1528"/>
        <v/>
      </c>
      <c r="BM947" s="13" t="b">
        <f t="shared" si="1580"/>
        <v>0</v>
      </c>
      <c r="BN947" s="35" t="str">
        <f t="shared" si="1529"/>
        <v/>
      </c>
      <c r="BO947" s="13" t="b">
        <f t="shared" si="1530"/>
        <v>0</v>
      </c>
      <c r="BP947" s="35" t="str">
        <f t="shared" si="1531"/>
        <v/>
      </c>
      <c r="BQ947" s="13" t="b">
        <f t="shared" si="1532"/>
        <v>0</v>
      </c>
      <c r="BR947" s="35" t="str">
        <f t="shared" si="1533"/>
        <v/>
      </c>
      <c r="BS947" s="35" t="b">
        <f t="shared" si="1534"/>
        <v>0</v>
      </c>
      <c r="BT947" s="35" t="str">
        <f t="shared" si="1535"/>
        <v/>
      </c>
      <c r="BU947" s="35" t="b">
        <f t="shared" si="1536"/>
        <v>0</v>
      </c>
      <c r="BV947" s="35" t="str">
        <f t="shared" si="1537"/>
        <v/>
      </c>
      <c r="BW947" s="13" t="b">
        <f t="shared" si="1612"/>
        <v>0</v>
      </c>
      <c r="BX947" s="35" t="str">
        <f t="shared" si="1538"/>
        <v/>
      </c>
      <c r="BY947" s="265" t="b">
        <f t="shared" si="1581"/>
        <v>0</v>
      </c>
      <c r="BZ947" s="35" t="str">
        <f t="shared" si="1539"/>
        <v/>
      </c>
      <c r="CA947" s="265" t="b">
        <f t="shared" si="1582"/>
        <v>0</v>
      </c>
      <c r="CB947" s="35" t="str">
        <f t="shared" si="1540"/>
        <v/>
      </c>
      <c r="CC947" s="272" t="b">
        <f t="shared" si="1583"/>
        <v>0</v>
      </c>
      <c r="CD947" s="35" t="str">
        <f t="shared" si="1541"/>
        <v/>
      </c>
      <c r="CE947" s="13" t="b">
        <f t="shared" si="1542"/>
        <v>0</v>
      </c>
      <c r="CF947" s="35" t="str">
        <f t="shared" si="1543"/>
        <v/>
      </c>
      <c r="CG947" s="179">
        <f t="shared" si="1544"/>
        <v>0</v>
      </c>
      <c r="CH947" s="179">
        <f t="shared" si="1545"/>
        <v>0</v>
      </c>
      <c r="CI947" s="218">
        <f t="shared" si="1584"/>
        <v>0</v>
      </c>
      <c r="CJ947" s="218">
        <f t="shared" si="1585"/>
        <v>0</v>
      </c>
      <c r="CK947" s="218">
        <f t="shared" si="1586"/>
        <v>0</v>
      </c>
      <c r="CL947" s="218">
        <f t="shared" si="1587"/>
        <v>0</v>
      </c>
      <c r="CM947" s="218">
        <f t="shared" si="1588"/>
        <v>0</v>
      </c>
      <c r="CN947" s="218">
        <f t="shared" si="1589"/>
        <v>0</v>
      </c>
      <c r="CO947" s="218">
        <f t="shared" si="1590"/>
        <v>0</v>
      </c>
      <c r="CP947" s="218">
        <f t="shared" si="1591"/>
        <v>0</v>
      </c>
      <c r="CQ947" s="218">
        <f t="shared" si="1592"/>
        <v>0</v>
      </c>
      <c r="CR947" s="218">
        <f t="shared" si="1593"/>
        <v>0</v>
      </c>
      <c r="CS947" s="14">
        <f t="shared" si="1546"/>
        <v>0</v>
      </c>
      <c r="CT947" s="236">
        <f t="shared" si="1547"/>
        <v>0</v>
      </c>
      <c r="CU947" s="237">
        <f t="shared" ref="CU947:DD956" si="1619">IF(AND($CS947,$CT947,CU$12),MAX(0,MIN(CU$10,$CT947)-MAX(CU$9,$CS947)+1),0)</f>
        <v>0</v>
      </c>
      <c r="CV947" s="16">
        <f t="shared" si="1619"/>
        <v>0</v>
      </c>
      <c r="CW947" s="16">
        <f t="shared" si="1619"/>
        <v>0</v>
      </c>
      <c r="CX947" s="16">
        <f t="shared" si="1619"/>
        <v>0</v>
      </c>
      <c r="CY947" s="16">
        <f t="shared" si="1619"/>
        <v>0</v>
      </c>
      <c r="CZ947" s="16">
        <f t="shared" si="1619"/>
        <v>0</v>
      </c>
      <c r="DA947" s="16">
        <f t="shared" si="1619"/>
        <v>0</v>
      </c>
      <c r="DB947" s="16">
        <f t="shared" si="1619"/>
        <v>0</v>
      </c>
      <c r="DC947" s="16">
        <f t="shared" si="1619"/>
        <v>0</v>
      </c>
      <c r="DD947" s="238">
        <f t="shared" si="1619"/>
        <v>0</v>
      </c>
      <c r="DE947" s="232">
        <f t="shared" ref="DE947:DN956" si="1620">IF($H947&lt;=0,0,MAX(0,MIN($H947,$DE$11)))</f>
        <v>0</v>
      </c>
      <c r="DF947" s="132">
        <f t="shared" si="1620"/>
        <v>0</v>
      </c>
      <c r="DG947" s="132">
        <f t="shared" si="1620"/>
        <v>0</v>
      </c>
      <c r="DH947" s="132">
        <f t="shared" si="1620"/>
        <v>0</v>
      </c>
      <c r="DI947" s="132">
        <f t="shared" si="1620"/>
        <v>0</v>
      </c>
      <c r="DJ947" s="132">
        <f t="shared" si="1620"/>
        <v>0</v>
      </c>
      <c r="DK947" s="132">
        <f t="shared" si="1620"/>
        <v>0</v>
      </c>
      <c r="DL947" s="132">
        <f t="shared" si="1620"/>
        <v>0</v>
      </c>
      <c r="DM947" s="132">
        <f t="shared" si="1620"/>
        <v>0</v>
      </c>
      <c r="DN947" s="233">
        <f t="shared" si="1620"/>
        <v>0</v>
      </c>
      <c r="DO947" s="232">
        <f t="shared" si="1548"/>
        <v>0</v>
      </c>
      <c r="DP947" s="132">
        <f t="shared" si="1549"/>
        <v>0</v>
      </c>
      <c r="DQ947" s="132">
        <f t="shared" si="1550"/>
        <v>0</v>
      </c>
      <c r="DR947" s="132">
        <f t="shared" si="1551"/>
        <v>0</v>
      </c>
      <c r="DS947" s="132">
        <f t="shared" si="1552"/>
        <v>0</v>
      </c>
      <c r="DT947" s="132">
        <f t="shared" si="1553"/>
        <v>0</v>
      </c>
      <c r="DU947" s="132">
        <f t="shared" si="1554"/>
        <v>0</v>
      </c>
      <c r="DV947" s="132">
        <f t="shared" si="1555"/>
        <v>0</v>
      </c>
      <c r="DW947" s="132">
        <f t="shared" si="1556"/>
        <v>0</v>
      </c>
      <c r="DX947" s="233">
        <f t="shared" si="1557"/>
        <v>0</v>
      </c>
      <c r="DY947" s="231" t="b">
        <f t="shared" si="1594"/>
        <v>0</v>
      </c>
      <c r="DZ947" s="163"/>
      <c r="EA947" s="226" t="str">
        <f t="shared" si="1595"/>
        <v/>
      </c>
      <c r="EB947" s="178" t="str">
        <f t="shared" si="1596"/>
        <v/>
      </c>
      <c r="EC947" s="178" t="str">
        <f t="shared" si="1597"/>
        <v/>
      </c>
      <c r="ED947" s="178" t="str">
        <f t="shared" si="1598"/>
        <v/>
      </c>
      <c r="EE947" s="178" t="str">
        <f t="shared" si="1599"/>
        <v/>
      </c>
      <c r="EF947" s="178" t="str">
        <f t="shared" si="1600"/>
        <v/>
      </c>
      <c r="EG947" s="178" t="str">
        <f t="shared" si="1601"/>
        <v/>
      </c>
      <c r="EH947" s="178" t="str">
        <f t="shared" si="1602"/>
        <v/>
      </c>
      <c r="EI947" s="178" t="str">
        <f t="shared" si="1603"/>
        <v/>
      </c>
      <c r="EJ947" s="227" t="str">
        <f t="shared" si="1604"/>
        <v/>
      </c>
      <c r="EK947" s="230" t="str">
        <f t="shared" si="1558"/>
        <v/>
      </c>
      <c r="EL947" s="177" t="str">
        <f t="shared" si="1559"/>
        <v/>
      </c>
      <c r="EM947" s="177" t="str">
        <f t="shared" si="1560"/>
        <v/>
      </c>
      <c r="EN947" s="177" t="str">
        <f t="shared" si="1561"/>
        <v/>
      </c>
      <c r="EO947" s="177" t="str">
        <f t="shared" si="1562"/>
        <v/>
      </c>
      <c r="EP947" s="177" t="str">
        <f t="shared" si="1563"/>
        <v/>
      </c>
      <c r="EQ947" s="177" t="str">
        <f t="shared" si="1564"/>
        <v/>
      </c>
      <c r="ER947" s="177" t="str">
        <f t="shared" si="1565"/>
        <v/>
      </c>
      <c r="ES947" s="177" t="str">
        <f t="shared" si="1566"/>
        <v/>
      </c>
      <c r="ET947" s="177" t="str">
        <f t="shared" si="1567"/>
        <v/>
      </c>
      <c r="EU947" s="229" t="e">
        <f t="shared" si="1568"/>
        <v>#VALUE!</v>
      </c>
      <c r="EV947" s="27" t="e">
        <f t="shared" si="1569"/>
        <v>#VALUE!</v>
      </c>
      <c r="EW947" s="27" t="e">
        <f t="shared" si="1570"/>
        <v>#VALUE!</v>
      </c>
      <c r="EX947" s="28" t="e">
        <f t="shared" si="1571"/>
        <v>#VALUE!</v>
      </c>
      <c r="EY947" s="28" t="e">
        <f t="shared" si="1572"/>
        <v>#VALUE!</v>
      </c>
      <c r="EZ947" s="28" t="b">
        <f t="shared" si="1573"/>
        <v>0</v>
      </c>
      <c r="FA947" s="176" t="str">
        <f t="shared" si="1574"/>
        <v/>
      </c>
      <c r="FB947" s="27" t="e" cm="1">
        <f t="array" aca="1" ref="FB947" ca="1">TEXT(RIGHT(10-RIGHT(SUM(INDEX(1*(MID(MID(C947,1,1)*2,ROW(INDIRECT("1:"&amp;LEN(MID(C947,1,1)*2))),1)),,))+MID(C947,2,1)+
SUM(INDEX(1*(MID(MID(C947,3,1)*2,ROW(INDIRECT("1:"&amp;LEN(MID(C947,3,1)*2))),1)),,))+MID(C947,4,1)+
SUM(INDEX(1*(MID(MID(C947,5,1)*2,ROW(INDIRECT("1:"&amp;LEN(MID(C947,5,1)*2))),1)),,))+MID(C947,6,1)+
SUM(INDEX(1*(MID(MID(C947,8,1)*2,ROW(INDIRECT("1:"&amp;LEN(MID(C947,8,1)*2))),1)),,))+MID(C947,9,1)+
SUM(INDEX(1*(MID(MID(C947,10,1)*2,ROW(INDIRECT("1:"&amp;LEN(MID(C947,10,1)*2))),1)),,)),1),1),"0")</f>
        <v>#VALUE!</v>
      </c>
      <c r="FC947" s="27" t="str">
        <f t="shared" si="1575"/>
        <v/>
      </c>
      <c r="FD947" s="29" t="b">
        <f t="shared" si="1576"/>
        <v>0</v>
      </c>
      <c r="FE947" s="112" t="b">
        <f>IFERROR(MATCH(D947,'Avtal för korttidsarbete'!$G$13:$G$1012,0),TRUE)</f>
        <v>1</v>
      </c>
      <c r="FF947" s="112" t="b">
        <f t="shared" si="1605"/>
        <v>0</v>
      </c>
      <c r="FG947" s="113" t="str" cm="1">
        <f t="array" ref="FG947">IF(FE947=TRUE,"x",INDEX('Avtal för korttidsarbete'!$E$13:$E$1012,$FE947))</f>
        <v>x</v>
      </c>
      <c r="FH947" s="113" t="str" cm="1">
        <f t="array" ref="FH947">IF(FE947=TRUE,"x",INDEX('Avtal för korttidsarbete'!$F$13:$F$1012,$FE947))</f>
        <v>x</v>
      </c>
      <c r="FI947" s="112" t="b">
        <f t="shared" si="1606"/>
        <v>0</v>
      </c>
      <c r="FJ947" s="135">
        <f t="shared" si="1607"/>
        <v>44166</v>
      </c>
      <c r="FK947" s="135">
        <f t="shared" si="1608"/>
        <v>44377</v>
      </c>
      <c r="FL947" s="112" t="b">
        <f t="shared" si="1609"/>
        <v>0</v>
      </c>
      <c r="FM947" s="113">
        <f t="shared" si="1610"/>
        <v>44166</v>
      </c>
      <c r="FN947" s="135">
        <f t="shared" si="1611"/>
        <v>44377</v>
      </c>
      <c r="FO947" s="148" t="b">
        <f>IFERROR(INDEX('Avtal för korttidsarbete'!R:R,MATCH(D947,'Avtal för korttidsarbete'!$G:$G,0)),TRUE)</f>
        <v>1</v>
      </c>
      <c r="FP947" s="135" t="str">
        <f>IF(FO947,"-",INDEX('Avtal för korttidsarbete'!$D:$D,MATCH(D947,'Avtal för korttidsarbete'!$G:$G,0)))</f>
        <v>-</v>
      </c>
      <c r="FQ947" s="113" t="b">
        <f>IFERROR(G947&gt;INDEX(Uppsägningar!E:E,MATCH(C947,Uppsägningar!C:C,0)),FALSE)</f>
        <v>0</v>
      </c>
    </row>
    <row r="948" spans="1:173" x14ac:dyDescent="0.25">
      <c r="A948" s="19">
        <v>932</v>
      </c>
      <c r="B948" s="20"/>
      <c r="C948" s="183"/>
      <c r="D948" s="66"/>
      <c r="E948" s="212">
        <f>IFERROR(INDEX(Admin!$C$7:$C$10,MATCH(FP948,TblNivåValTExt,0)),0)</f>
        <v>0</v>
      </c>
      <c r="F948" s="1"/>
      <c r="G948" s="1"/>
      <c r="H948" s="78"/>
      <c r="I948" s="181"/>
      <c r="J948" s="181"/>
      <c r="K948" s="182"/>
      <c r="L948" s="182"/>
      <c r="M948" s="181"/>
      <c r="N948" s="181"/>
      <c r="O948" s="181"/>
      <c r="P948" s="182"/>
      <c r="Q948" s="182"/>
      <c r="R948" s="181"/>
      <c r="S948" s="181"/>
      <c r="T948" s="181"/>
      <c r="U948" s="182"/>
      <c r="V948" s="182"/>
      <c r="W948" s="181"/>
      <c r="X948" s="181"/>
      <c r="Y948" s="181"/>
      <c r="Z948" s="182"/>
      <c r="AA948" s="182"/>
      <c r="AB948" s="181"/>
      <c r="AC948" s="181"/>
      <c r="AD948" s="181"/>
      <c r="AE948" s="182"/>
      <c r="AF948" s="182"/>
      <c r="AG948" s="181"/>
      <c r="AH948" s="181"/>
      <c r="AI948" s="181"/>
      <c r="AJ948" s="182"/>
      <c r="AK948" s="182"/>
      <c r="AL948" s="181"/>
      <c r="AM948" s="181"/>
      <c r="AN948" s="181"/>
      <c r="AO948" s="182"/>
      <c r="AP948" s="182"/>
      <c r="AQ948" s="181"/>
      <c r="AR948" s="181"/>
      <c r="AS948" s="181"/>
      <c r="AT948" s="182"/>
      <c r="AU948" s="182"/>
      <c r="AV948" s="181"/>
      <c r="AW948" s="181"/>
      <c r="AX948" s="181"/>
      <c r="AY948" s="182"/>
      <c r="AZ948" s="182"/>
      <c r="BA948" s="181"/>
      <c r="BB948" s="181"/>
      <c r="BC948" s="181"/>
      <c r="BD948" s="182"/>
      <c r="BE948" s="182"/>
      <c r="BF948" s="181"/>
      <c r="BG948" s="180">
        <f t="shared" si="1577"/>
        <v>0</v>
      </c>
      <c r="BH948" s="116" t="str">
        <f t="shared" si="1578"/>
        <v/>
      </c>
      <c r="BI948" s="80" t="b">
        <f t="shared" si="1526"/>
        <v>0</v>
      </c>
      <c r="BJ948" s="80" t="str">
        <f t="shared" si="1527"/>
        <v/>
      </c>
      <c r="BK948" s="80" t="b">
        <f t="shared" si="1579"/>
        <v>0</v>
      </c>
      <c r="BL948" s="13" t="str">
        <f t="shared" si="1528"/>
        <v/>
      </c>
      <c r="BM948" s="13" t="b">
        <f t="shared" si="1580"/>
        <v>0</v>
      </c>
      <c r="BN948" s="35" t="str">
        <f t="shared" si="1529"/>
        <v/>
      </c>
      <c r="BO948" s="13" t="b">
        <f t="shared" si="1530"/>
        <v>0</v>
      </c>
      <c r="BP948" s="35" t="str">
        <f t="shared" si="1531"/>
        <v/>
      </c>
      <c r="BQ948" s="13" t="b">
        <f t="shared" si="1532"/>
        <v>0</v>
      </c>
      <c r="BR948" s="35" t="str">
        <f t="shared" si="1533"/>
        <v/>
      </c>
      <c r="BS948" s="35" t="b">
        <f t="shared" si="1534"/>
        <v>0</v>
      </c>
      <c r="BT948" s="35" t="str">
        <f t="shared" si="1535"/>
        <v/>
      </c>
      <c r="BU948" s="35" t="b">
        <f t="shared" si="1536"/>
        <v>0</v>
      </c>
      <c r="BV948" s="35" t="str">
        <f t="shared" si="1537"/>
        <v/>
      </c>
      <c r="BW948" s="13" t="b">
        <f t="shared" si="1612"/>
        <v>0</v>
      </c>
      <c r="BX948" s="35" t="str">
        <f t="shared" si="1538"/>
        <v/>
      </c>
      <c r="BY948" s="265" t="b">
        <f t="shared" si="1581"/>
        <v>0</v>
      </c>
      <c r="BZ948" s="35" t="str">
        <f t="shared" si="1539"/>
        <v/>
      </c>
      <c r="CA948" s="265" t="b">
        <f t="shared" si="1582"/>
        <v>0</v>
      </c>
      <c r="CB948" s="35" t="str">
        <f t="shared" si="1540"/>
        <v/>
      </c>
      <c r="CC948" s="272" t="b">
        <f t="shared" si="1583"/>
        <v>0</v>
      </c>
      <c r="CD948" s="35" t="str">
        <f t="shared" si="1541"/>
        <v/>
      </c>
      <c r="CE948" s="13" t="b">
        <f t="shared" si="1542"/>
        <v>0</v>
      </c>
      <c r="CF948" s="35" t="str">
        <f t="shared" si="1543"/>
        <v/>
      </c>
      <c r="CG948" s="179">
        <f t="shared" si="1544"/>
        <v>0</v>
      </c>
      <c r="CH948" s="179">
        <f t="shared" si="1545"/>
        <v>0</v>
      </c>
      <c r="CI948" s="218">
        <f t="shared" si="1584"/>
        <v>0</v>
      </c>
      <c r="CJ948" s="218">
        <f t="shared" si="1585"/>
        <v>0</v>
      </c>
      <c r="CK948" s="218">
        <f t="shared" si="1586"/>
        <v>0</v>
      </c>
      <c r="CL948" s="218">
        <f t="shared" si="1587"/>
        <v>0</v>
      </c>
      <c r="CM948" s="218">
        <f t="shared" si="1588"/>
        <v>0</v>
      </c>
      <c r="CN948" s="218">
        <f t="shared" si="1589"/>
        <v>0</v>
      </c>
      <c r="CO948" s="218">
        <f t="shared" si="1590"/>
        <v>0</v>
      </c>
      <c r="CP948" s="218">
        <f t="shared" si="1591"/>
        <v>0</v>
      </c>
      <c r="CQ948" s="218">
        <f t="shared" si="1592"/>
        <v>0</v>
      </c>
      <c r="CR948" s="218">
        <f t="shared" si="1593"/>
        <v>0</v>
      </c>
      <c r="CS948" s="14">
        <f t="shared" si="1546"/>
        <v>0</v>
      </c>
      <c r="CT948" s="236">
        <f t="shared" si="1547"/>
        <v>0</v>
      </c>
      <c r="CU948" s="237">
        <f t="shared" si="1619"/>
        <v>0</v>
      </c>
      <c r="CV948" s="16">
        <f t="shared" si="1619"/>
        <v>0</v>
      </c>
      <c r="CW948" s="16">
        <f t="shared" si="1619"/>
        <v>0</v>
      </c>
      <c r="CX948" s="16">
        <f t="shared" si="1619"/>
        <v>0</v>
      </c>
      <c r="CY948" s="16">
        <f t="shared" si="1619"/>
        <v>0</v>
      </c>
      <c r="CZ948" s="16">
        <f t="shared" si="1619"/>
        <v>0</v>
      </c>
      <c r="DA948" s="16">
        <f t="shared" si="1619"/>
        <v>0</v>
      </c>
      <c r="DB948" s="16">
        <f t="shared" si="1619"/>
        <v>0</v>
      </c>
      <c r="DC948" s="16">
        <f t="shared" si="1619"/>
        <v>0</v>
      </c>
      <c r="DD948" s="238">
        <f t="shared" si="1619"/>
        <v>0</v>
      </c>
      <c r="DE948" s="232">
        <f t="shared" si="1620"/>
        <v>0</v>
      </c>
      <c r="DF948" s="132">
        <f t="shared" si="1620"/>
        <v>0</v>
      </c>
      <c r="DG948" s="132">
        <f t="shared" si="1620"/>
        <v>0</v>
      </c>
      <c r="DH948" s="132">
        <f t="shared" si="1620"/>
        <v>0</v>
      </c>
      <c r="DI948" s="132">
        <f t="shared" si="1620"/>
        <v>0</v>
      </c>
      <c r="DJ948" s="132">
        <f t="shared" si="1620"/>
        <v>0</v>
      </c>
      <c r="DK948" s="132">
        <f t="shared" si="1620"/>
        <v>0</v>
      </c>
      <c r="DL948" s="132">
        <f t="shared" si="1620"/>
        <v>0</v>
      </c>
      <c r="DM948" s="132">
        <f t="shared" si="1620"/>
        <v>0</v>
      </c>
      <c r="DN948" s="233">
        <f t="shared" si="1620"/>
        <v>0</v>
      </c>
      <c r="DO948" s="232">
        <f t="shared" si="1548"/>
        <v>0</v>
      </c>
      <c r="DP948" s="132">
        <f t="shared" si="1549"/>
        <v>0</v>
      </c>
      <c r="DQ948" s="132">
        <f t="shared" si="1550"/>
        <v>0</v>
      </c>
      <c r="DR948" s="132">
        <f t="shared" si="1551"/>
        <v>0</v>
      </c>
      <c r="DS948" s="132">
        <f t="shared" si="1552"/>
        <v>0</v>
      </c>
      <c r="DT948" s="132">
        <f t="shared" si="1553"/>
        <v>0</v>
      </c>
      <c r="DU948" s="132">
        <f t="shared" si="1554"/>
        <v>0</v>
      </c>
      <c r="DV948" s="132">
        <f t="shared" si="1555"/>
        <v>0</v>
      </c>
      <c r="DW948" s="132">
        <f t="shared" si="1556"/>
        <v>0</v>
      </c>
      <c r="DX948" s="233">
        <f t="shared" si="1557"/>
        <v>0</v>
      </c>
      <c r="DY948" s="231" t="b">
        <f t="shared" si="1594"/>
        <v>0</v>
      </c>
      <c r="DZ948" s="163"/>
      <c r="EA948" s="226" t="str">
        <f t="shared" si="1595"/>
        <v/>
      </c>
      <c r="EB948" s="178" t="str">
        <f t="shared" si="1596"/>
        <v/>
      </c>
      <c r="EC948" s="178" t="str">
        <f t="shared" si="1597"/>
        <v/>
      </c>
      <c r="ED948" s="178" t="str">
        <f t="shared" si="1598"/>
        <v/>
      </c>
      <c r="EE948" s="178" t="str">
        <f t="shared" si="1599"/>
        <v/>
      </c>
      <c r="EF948" s="178" t="str">
        <f t="shared" si="1600"/>
        <v/>
      </c>
      <c r="EG948" s="178" t="str">
        <f t="shared" si="1601"/>
        <v/>
      </c>
      <c r="EH948" s="178" t="str">
        <f t="shared" si="1602"/>
        <v/>
      </c>
      <c r="EI948" s="178" t="str">
        <f t="shared" si="1603"/>
        <v/>
      </c>
      <c r="EJ948" s="227" t="str">
        <f t="shared" si="1604"/>
        <v/>
      </c>
      <c r="EK948" s="230" t="str">
        <f t="shared" si="1558"/>
        <v/>
      </c>
      <c r="EL948" s="177" t="str">
        <f t="shared" si="1559"/>
        <v/>
      </c>
      <c r="EM948" s="177" t="str">
        <f t="shared" si="1560"/>
        <v/>
      </c>
      <c r="EN948" s="177" t="str">
        <f t="shared" si="1561"/>
        <v/>
      </c>
      <c r="EO948" s="177" t="str">
        <f t="shared" si="1562"/>
        <v/>
      </c>
      <c r="EP948" s="177" t="str">
        <f t="shared" si="1563"/>
        <v/>
      </c>
      <c r="EQ948" s="177" t="str">
        <f t="shared" si="1564"/>
        <v/>
      </c>
      <c r="ER948" s="177" t="str">
        <f t="shared" si="1565"/>
        <v/>
      </c>
      <c r="ES948" s="177" t="str">
        <f t="shared" si="1566"/>
        <v/>
      </c>
      <c r="ET948" s="177" t="str">
        <f t="shared" si="1567"/>
        <v/>
      </c>
      <c r="EU948" s="229" t="e">
        <f t="shared" si="1568"/>
        <v>#VALUE!</v>
      </c>
      <c r="EV948" s="27" t="e">
        <f t="shared" si="1569"/>
        <v>#VALUE!</v>
      </c>
      <c r="EW948" s="27" t="e">
        <f t="shared" si="1570"/>
        <v>#VALUE!</v>
      </c>
      <c r="EX948" s="28" t="e">
        <f t="shared" si="1571"/>
        <v>#VALUE!</v>
      </c>
      <c r="EY948" s="28" t="e">
        <f t="shared" si="1572"/>
        <v>#VALUE!</v>
      </c>
      <c r="EZ948" s="28" t="b">
        <f t="shared" si="1573"/>
        <v>0</v>
      </c>
      <c r="FA948" s="176" t="str">
        <f t="shared" si="1574"/>
        <v/>
      </c>
      <c r="FB948" s="27" t="e" cm="1">
        <f t="array" aca="1" ref="FB948" ca="1">TEXT(RIGHT(10-RIGHT(SUM(INDEX(1*(MID(MID(C948,1,1)*2,ROW(INDIRECT("1:"&amp;LEN(MID(C948,1,1)*2))),1)),,))+MID(C948,2,1)+
SUM(INDEX(1*(MID(MID(C948,3,1)*2,ROW(INDIRECT("1:"&amp;LEN(MID(C948,3,1)*2))),1)),,))+MID(C948,4,1)+
SUM(INDEX(1*(MID(MID(C948,5,1)*2,ROW(INDIRECT("1:"&amp;LEN(MID(C948,5,1)*2))),1)),,))+MID(C948,6,1)+
SUM(INDEX(1*(MID(MID(C948,8,1)*2,ROW(INDIRECT("1:"&amp;LEN(MID(C948,8,1)*2))),1)),,))+MID(C948,9,1)+
SUM(INDEX(1*(MID(MID(C948,10,1)*2,ROW(INDIRECT("1:"&amp;LEN(MID(C948,10,1)*2))),1)),,)),1),1),"0")</f>
        <v>#VALUE!</v>
      </c>
      <c r="FC948" s="27" t="str">
        <f t="shared" si="1575"/>
        <v/>
      </c>
      <c r="FD948" s="29" t="b">
        <f t="shared" si="1576"/>
        <v>0</v>
      </c>
      <c r="FE948" s="112" t="b">
        <f>IFERROR(MATCH(D948,'Avtal för korttidsarbete'!$G$13:$G$1012,0),TRUE)</f>
        <v>1</v>
      </c>
      <c r="FF948" s="112" t="b">
        <f t="shared" si="1605"/>
        <v>0</v>
      </c>
      <c r="FG948" s="113" t="str" cm="1">
        <f t="array" ref="FG948">IF(FE948=TRUE,"x",INDEX('Avtal för korttidsarbete'!$E$13:$E$1012,$FE948))</f>
        <v>x</v>
      </c>
      <c r="FH948" s="113" t="str" cm="1">
        <f t="array" ref="FH948">IF(FE948=TRUE,"x",INDEX('Avtal för korttidsarbete'!$F$13:$F$1012,$FE948))</f>
        <v>x</v>
      </c>
      <c r="FI948" s="112" t="b">
        <f t="shared" si="1606"/>
        <v>0</v>
      </c>
      <c r="FJ948" s="135">
        <f t="shared" si="1607"/>
        <v>44166</v>
      </c>
      <c r="FK948" s="135">
        <f t="shared" si="1608"/>
        <v>44377</v>
      </c>
      <c r="FL948" s="112" t="b">
        <f t="shared" si="1609"/>
        <v>0</v>
      </c>
      <c r="FM948" s="113">
        <f t="shared" si="1610"/>
        <v>44166</v>
      </c>
      <c r="FN948" s="135">
        <f t="shared" si="1611"/>
        <v>44377</v>
      </c>
      <c r="FO948" s="148" t="b">
        <f>IFERROR(INDEX('Avtal för korttidsarbete'!R:R,MATCH(D948,'Avtal för korttidsarbete'!$G:$G,0)),TRUE)</f>
        <v>1</v>
      </c>
      <c r="FP948" s="135" t="str">
        <f>IF(FO948,"-",INDEX('Avtal för korttidsarbete'!$D:$D,MATCH(D948,'Avtal för korttidsarbete'!$G:$G,0)))</f>
        <v>-</v>
      </c>
      <c r="FQ948" s="113" t="b">
        <f>IFERROR(G948&gt;INDEX(Uppsägningar!E:E,MATCH(C948,Uppsägningar!C:C,0)),FALSE)</f>
        <v>0</v>
      </c>
    </row>
    <row r="949" spans="1:173" x14ac:dyDescent="0.25">
      <c r="A949" s="19">
        <v>933</v>
      </c>
      <c r="B949" s="20"/>
      <c r="C949" s="183"/>
      <c r="D949" s="66"/>
      <c r="E949" s="212">
        <f>IFERROR(INDEX(Admin!$C$7:$C$10,MATCH(FP949,TblNivåValTExt,0)),0)</f>
        <v>0</v>
      </c>
      <c r="F949" s="1"/>
      <c r="G949" s="1"/>
      <c r="H949" s="78"/>
      <c r="I949" s="181"/>
      <c r="J949" s="181"/>
      <c r="K949" s="182"/>
      <c r="L949" s="182"/>
      <c r="M949" s="181"/>
      <c r="N949" s="181"/>
      <c r="O949" s="181"/>
      <c r="P949" s="182"/>
      <c r="Q949" s="182"/>
      <c r="R949" s="181"/>
      <c r="S949" s="181"/>
      <c r="T949" s="181"/>
      <c r="U949" s="182"/>
      <c r="V949" s="182"/>
      <c r="W949" s="181"/>
      <c r="X949" s="181"/>
      <c r="Y949" s="181"/>
      <c r="Z949" s="182"/>
      <c r="AA949" s="182"/>
      <c r="AB949" s="181"/>
      <c r="AC949" s="181"/>
      <c r="AD949" s="181"/>
      <c r="AE949" s="182"/>
      <c r="AF949" s="182"/>
      <c r="AG949" s="181"/>
      <c r="AH949" s="181"/>
      <c r="AI949" s="181"/>
      <c r="AJ949" s="182"/>
      <c r="AK949" s="182"/>
      <c r="AL949" s="181"/>
      <c r="AM949" s="181"/>
      <c r="AN949" s="181"/>
      <c r="AO949" s="182"/>
      <c r="AP949" s="182"/>
      <c r="AQ949" s="181"/>
      <c r="AR949" s="181"/>
      <c r="AS949" s="181"/>
      <c r="AT949" s="182"/>
      <c r="AU949" s="182"/>
      <c r="AV949" s="181"/>
      <c r="AW949" s="181"/>
      <c r="AX949" s="181"/>
      <c r="AY949" s="182"/>
      <c r="AZ949" s="182"/>
      <c r="BA949" s="181"/>
      <c r="BB949" s="181"/>
      <c r="BC949" s="181"/>
      <c r="BD949" s="182"/>
      <c r="BE949" s="182"/>
      <c r="BF949" s="181"/>
      <c r="BG949" s="180">
        <f t="shared" si="1577"/>
        <v>0</v>
      </c>
      <c r="BH949" s="116" t="str">
        <f t="shared" si="1578"/>
        <v/>
      </c>
      <c r="BI949" s="80" t="b">
        <f t="shared" si="1526"/>
        <v>0</v>
      </c>
      <c r="BJ949" s="80" t="str">
        <f t="shared" si="1527"/>
        <v/>
      </c>
      <c r="BK949" s="80" t="b">
        <f t="shared" si="1579"/>
        <v>0</v>
      </c>
      <c r="BL949" s="13" t="str">
        <f t="shared" si="1528"/>
        <v/>
      </c>
      <c r="BM949" s="13" t="b">
        <f t="shared" si="1580"/>
        <v>0</v>
      </c>
      <c r="BN949" s="35" t="str">
        <f t="shared" si="1529"/>
        <v/>
      </c>
      <c r="BO949" s="13" t="b">
        <f t="shared" si="1530"/>
        <v>0</v>
      </c>
      <c r="BP949" s="35" t="str">
        <f t="shared" si="1531"/>
        <v/>
      </c>
      <c r="BQ949" s="13" t="b">
        <f t="shared" si="1532"/>
        <v>0</v>
      </c>
      <c r="BR949" s="35" t="str">
        <f t="shared" si="1533"/>
        <v/>
      </c>
      <c r="BS949" s="35" t="b">
        <f t="shared" si="1534"/>
        <v>0</v>
      </c>
      <c r="BT949" s="35" t="str">
        <f t="shared" si="1535"/>
        <v/>
      </c>
      <c r="BU949" s="35" t="b">
        <f t="shared" si="1536"/>
        <v>0</v>
      </c>
      <c r="BV949" s="35" t="str">
        <f t="shared" si="1537"/>
        <v/>
      </c>
      <c r="BW949" s="13" t="b">
        <f t="shared" si="1612"/>
        <v>0</v>
      </c>
      <c r="BX949" s="35" t="str">
        <f t="shared" si="1538"/>
        <v/>
      </c>
      <c r="BY949" s="265" t="b">
        <f t="shared" si="1581"/>
        <v>0</v>
      </c>
      <c r="BZ949" s="35" t="str">
        <f t="shared" si="1539"/>
        <v/>
      </c>
      <c r="CA949" s="265" t="b">
        <f t="shared" si="1582"/>
        <v>0</v>
      </c>
      <c r="CB949" s="35" t="str">
        <f t="shared" si="1540"/>
        <v/>
      </c>
      <c r="CC949" s="272" t="b">
        <f t="shared" si="1583"/>
        <v>0</v>
      </c>
      <c r="CD949" s="35" t="str">
        <f t="shared" si="1541"/>
        <v/>
      </c>
      <c r="CE949" s="13" t="b">
        <f t="shared" si="1542"/>
        <v>0</v>
      </c>
      <c r="CF949" s="35" t="str">
        <f t="shared" si="1543"/>
        <v/>
      </c>
      <c r="CG949" s="179">
        <f t="shared" si="1544"/>
        <v>0</v>
      </c>
      <c r="CH949" s="179">
        <f t="shared" si="1545"/>
        <v>0</v>
      </c>
      <c r="CI949" s="218">
        <f t="shared" si="1584"/>
        <v>0</v>
      </c>
      <c r="CJ949" s="218">
        <f t="shared" si="1585"/>
        <v>0</v>
      </c>
      <c r="CK949" s="218">
        <f t="shared" si="1586"/>
        <v>0</v>
      </c>
      <c r="CL949" s="218">
        <f t="shared" si="1587"/>
        <v>0</v>
      </c>
      <c r="CM949" s="218">
        <f t="shared" si="1588"/>
        <v>0</v>
      </c>
      <c r="CN949" s="218">
        <f t="shared" si="1589"/>
        <v>0</v>
      </c>
      <c r="CO949" s="218">
        <f t="shared" si="1590"/>
        <v>0</v>
      </c>
      <c r="CP949" s="218">
        <f t="shared" si="1591"/>
        <v>0</v>
      </c>
      <c r="CQ949" s="218">
        <f t="shared" si="1592"/>
        <v>0</v>
      </c>
      <c r="CR949" s="218">
        <f t="shared" si="1593"/>
        <v>0</v>
      </c>
      <c r="CS949" s="14">
        <f t="shared" si="1546"/>
        <v>0</v>
      </c>
      <c r="CT949" s="236">
        <f t="shared" si="1547"/>
        <v>0</v>
      </c>
      <c r="CU949" s="237">
        <f t="shared" si="1619"/>
        <v>0</v>
      </c>
      <c r="CV949" s="16">
        <f t="shared" si="1619"/>
        <v>0</v>
      </c>
      <c r="CW949" s="16">
        <f t="shared" si="1619"/>
        <v>0</v>
      </c>
      <c r="CX949" s="16">
        <f t="shared" si="1619"/>
        <v>0</v>
      </c>
      <c r="CY949" s="16">
        <f t="shared" si="1619"/>
        <v>0</v>
      </c>
      <c r="CZ949" s="16">
        <f t="shared" si="1619"/>
        <v>0</v>
      </c>
      <c r="DA949" s="16">
        <f t="shared" si="1619"/>
        <v>0</v>
      </c>
      <c r="DB949" s="16">
        <f t="shared" si="1619"/>
        <v>0</v>
      </c>
      <c r="DC949" s="16">
        <f t="shared" si="1619"/>
        <v>0</v>
      </c>
      <c r="DD949" s="238">
        <f t="shared" si="1619"/>
        <v>0</v>
      </c>
      <c r="DE949" s="232">
        <f t="shared" si="1620"/>
        <v>0</v>
      </c>
      <c r="DF949" s="132">
        <f t="shared" si="1620"/>
        <v>0</v>
      </c>
      <c r="DG949" s="132">
        <f t="shared" si="1620"/>
        <v>0</v>
      </c>
      <c r="DH949" s="132">
        <f t="shared" si="1620"/>
        <v>0</v>
      </c>
      <c r="DI949" s="132">
        <f t="shared" si="1620"/>
        <v>0</v>
      </c>
      <c r="DJ949" s="132">
        <f t="shared" si="1620"/>
        <v>0</v>
      </c>
      <c r="DK949" s="132">
        <f t="shared" si="1620"/>
        <v>0</v>
      </c>
      <c r="DL949" s="132">
        <f t="shared" si="1620"/>
        <v>0</v>
      </c>
      <c r="DM949" s="132">
        <f t="shared" si="1620"/>
        <v>0</v>
      </c>
      <c r="DN949" s="233">
        <f t="shared" si="1620"/>
        <v>0</v>
      </c>
      <c r="DO949" s="232">
        <f t="shared" si="1548"/>
        <v>0</v>
      </c>
      <c r="DP949" s="132">
        <f t="shared" si="1549"/>
        <v>0</v>
      </c>
      <c r="DQ949" s="132">
        <f t="shared" si="1550"/>
        <v>0</v>
      </c>
      <c r="DR949" s="132">
        <f t="shared" si="1551"/>
        <v>0</v>
      </c>
      <c r="DS949" s="132">
        <f t="shared" si="1552"/>
        <v>0</v>
      </c>
      <c r="DT949" s="132">
        <f t="shared" si="1553"/>
        <v>0</v>
      </c>
      <c r="DU949" s="132">
        <f t="shared" si="1554"/>
        <v>0</v>
      </c>
      <c r="DV949" s="132">
        <f t="shared" si="1555"/>
        <v>0</v>
      </c>
      <c r="DW949" s="132">
        <f t="shared" si="1556"/>
        <v>0</v>
      </c>
      <c r="DX949" s="233">
        <f t="shared" si="1557"/>
        <v>0</v>
      </c>
      <c r="DY949" s="231" t="b">
        <f t="shared" si="1594"/>
        <v>0</v>
      </c>
      <c r="DZ949" s="163"/>
      <c r="EA949" s="226" t="str">
        <f t="shared" si="1595"/>
        <v/>
      </c>
      <c r="EB949" s="178" t="str">
        <f t="shared" si="1596"/>
        <v/>
      </c>
      <c r="EC949" s="178" t="str">
        <f t="shared" si="1597"/>
        <v/>
      </c>
      <c r="ED949" s="178" t="str">
        <f t="shared" si="1598"/>
        <v/>
      </c>
      <c r="EE949" s="178" t="str">
        <f t="shared" si="1599"/>
        <v/>
      </c>
      <c r="EF949" s="178" t="str">
        <f t="shared" si="1600"/>
        <v/>
      </c>
      <c r="EG949" s="178" t="str">
        <f t="shared" si="1601"/>
        <v/>
      </c>
      <c r="EH949" s="178" t="str">
        <f t="shared" si="1602"/>
        <v/>
      </c>
      <c r="EI949" s="178" t="str">
        <f t="shared" si="1603"/>
        <v/>
      </c>
      <c r="EJ949" s="227" t="str">
        <f t="shared" si="1604"/>
        <v/>
      </c>
      <c r="EK949" s="230" t="str">
        <f t="shared" si="1558"/>
        <v/>
      </c>
      <c r="EL949" s="177" t="str">
        <f t="shared" si="1559"/>
        <v/>
      </c>
      <c r="EM949" s="177" t="str">
        <f t="shared" si="1560"/>
        <v/>
      </c>
      <c r="EN949" s="177" t="str">
        <f t="shared" si="1561"/>
        <v/>
      </c>
      <c r="EO949" s="177" t="str">
        <f t="shared" si="1562"/>
        <v/>
      </c>
      <c r="EP949" s="177" t="str">
        <f t="shared" si="1563"/>
        <v/>
      </c>
      <c r="EQ949" s="177" t="str">
        <f t="shared" si="1564"/>
        <v/>
      </c>
      <c r="ER949" s="177" t="str">
        <f t="shared" si="1565"/>
        <v/>
      </c>
      <c r="ES949" s="177" t="str">
        <f t="shared" si="1566"/>
        <v/>
      </c>
      <c r="ET949" s="177" t="str">
        <f t="shared" si="1567"/>
        <v/>
      </c>
      <c r="EU949" s="229" t="e">
        <f t="shared" si="1568"/>
        <v>#VALUE!</v>
      </c>
      <c r="EV949" s="27" t="e">
        <f t="shared" si="1569"/>
        <v>#VALUE!</v>
      </c>
      <c r="EW949" s="27" t="e">
        <f t="shared" si="1570"/>
        <v>#VALUE!</v>
      </c>
      <c r="EX949" s="28" t="e">
        <f t="shared" si="1571"/>
        <v>#VALUE!</v>
      </c>
      <c r="EY949" s="28" t="e">
        <f t="shared" si="1572"/>
        <v>#VALUE!</v>
      </c>
      <c r="EZ949" s="28" t="b">
        <f t="shared" si="1573"/>
        <v>0</v>
      </c>
      <c r="FA949" s="176" t="str">
        <f t="shared" si="1574"/>
        <v/>
      </c>
      <c r="FB949" s="27" t="e" cm="1">
        <f t="array" aca="1" ref="FB949" ca="1">TEXT(RIGHT(10-RIGHT(SUM(INDEX(1*(MID(MID(C949,1,1)*2,ROW(INDIRECT("1:"&amp;LEN(MID(C949,1,1)*2))),1)),,))+MID(C949,2,1)+
SUM(INDEX(1*(MID(MID(C949,3,1)*2,ROW(INDIRECT("1:"&amp;LEN(MID(C949,3,1)*2))),1)),,))+MID(C949,4,1)+
SUM(INDEX(1*(MID(MID(C949,5,1)*2,ROW(INDIRECT("1:"&amp;LEN(MID(C949,5,1)*2))),1)),,))+MID(C949,6,1)+
SUM(INDEX(1*(MID(MID(C949,8,1)*2,ROW(INDIRECT("1:"&amp;LEN(MID(C949,8,1)*2))),1)),,))+MID(C949,9,1)+
SUM(INDEX(1*(MID(MID(C949,10,1)*2,ROW(INDIRECT("1:"&amp;LEN(MID(C949,10,1)*2))),1)),,)),1),1),"0")</f>
        <v>#VALUE!</v>
      </c>
      <c r="FC949" s="27" t="str">
        <f t="shared" si="1575"/>
        <v/>
      </c>
      <c r="FD949" s="29" t="b">
        <f t="shared" si="1576"/>
        <v>0</v>
      </c>
      <c r="FE949" s="112" t="b">
        <f>IFERROR(MATCH(D949,'Avtal för korttidsarbete'!$G$13:$G$1012,0),TRUE)</f>
        <v>1</v>
      </c>
      <c r="FF949" s="112" t="b">
        <f t="shared" si="1605"/>
        <v>0</v>
      </c>
      <c r="FG949" s="113" t="str" cm="1">
        <f t="array" ref="FG949">IF(FE949=TRUE,"x",INDEX('Avtal för korttidsarbete'!$E$13:$E$1012,$FE949))</f>
        <v>x</v>
      </c>
      <c r="FH949" s="113" t="str" cm="1">
        <f t="array" ref="FH949">IF(FE949=TRUE,"x",INDEX('Avtal för korttidsarbete'!$F$13:$F$1012,$FE949))</f>
        <v>x</v>
      </c>
      <c r="FI949" s="112" t="b">
        <f t="shared" si="1606"/>
        <v>0</v>
      </c>
      <c r="FJ949" s="135">
        <f t="shared" si="1607"/>
        <v>44166</v>
      </c>
      <c r="FK949" s="135">
        <f t="shared" si="1608"/>
        <v>44377</v>
      </c>
      <c r="FL949" s="112" t="b">
        <f t="shared" si="1609"/>
        <v>0</v>
      </c>
      <c r="FM949" s="113">
        <f t="shared" si="1610"/>
        <v>44166</v>
      </c>
      <c r="FN949" s="135">
        <f t="shared" si="1611"/>
        <v>44377</v>
      </c>
      <c r="FO949" s="148" t="b">
        <f>IFERROR(INDEX('Avtal för korttidsarbete'!R:R,MATCH(D949,'Avtal för korttidsarbete'!$G:$G,0)),TRUE)</f>
        <v>1</v>
      </c>
      <c r="FP949" s="135" t="str">
        <f>IF(FO949,"-",INDEX('Avtal för korttidsarbete'!$D:$D,MATCH(D949,'Avtal för korttidsarbete'!$G:$G,0)))</f>
        <v>-</v>
      </c>
      <c r="FQ949" s="113" t="b">
        <f>IFERROR(G949&gt;INDEX(Uppsägningar!E:E,MATCH(C949,Uppsägningar!C:C,0)),FALSE)</f>
        <v>0</v>
      </c>
    </row>
    <row r="950" spans="1:173" x14ac:dyDescent="0.25">
      <c r="A950" s="19">
        <v>934</v>
      </c>
      <c r="B950" s="20"/>
      <c r="C950" s="183"/>
      <c r="D950" s="66"/>
      <c r="E950" s="212">
        <f>IFERROR(INDEX(Admin!$C$7:$C$10,MATCH(FP950,TblNivåValTExt,0)),0)</f>
        <v>0</v>
      </c>
      <c r="F950" s="1"/>
      <c r="G950" s="1"/>
      <c r="H950" s="78"/>
      <c r="I950" s="181"/>
      <c r="J950" s="181"/>
      <c r="K950" s="182"/>
      <c r="L950" s="182"/>
      <c r="M950" s="181"/>
      <c r="N950" s="181"/>
      <c r="O950" s="181"/>
      <c r="P950" s="182"/>
      <c r="Q950" s="182"/>
      <c r="R950" s="181"/>
      <c r="S950" s="181"/>
      <c r="T950" s="181"/>
      <c r="U950" s="182"/>
      <c r="V950" s="182"/>
      <c r="W950" s="181"/>
      <c r="X950" s="181"/>
      <c r="Y950" s="181"/>
      <c r="Z950" s="182"/>
      <c r="AA950" s="182"/>
      <c r="AB950" s="181"/>
      <c r="AC950" s="181"/>
      <c r="AD950" s="181"/>
      <c r="AE950" s="182"/>
      <c r="AF950" s="182"/>
      <c r="AG950" s="181"/>
      <c r="AH950" s="181"/>
      <c r="AI950" s="181"/>
      <c r="AJ950" s="182"/>
      <c r="AK950" s="182"/>
      <c r="AL950" s="181"/>
      <c r="AM950" s="181"/>
      <c r="AN950" s="181"/>
      <c r="AO950" s="182"/>
      <c r="AP950" s="182"/>
      <c r="AQ950" s="181"/>
      <c r="AR950" s="181"/>
      <c r="AS950" s="181"/>
      <c r="AT950" s="182"/>
      <c r="AU950" s="182"/>
      <c r="AV950" s="181"/>
      <c r="AW950" s="181"/>
      <c r="AX950" s="181"/>
      <c r="AY950" s="182"/>
      <c r="AZ950" s="182"/>
      <c r="BA950" s="181"/>
      <c r="BB950" s="181"/>
      <c r="BC950" s="181"/>
      <c r="BD950" s="182"/>
      <c r="BE950" s="182"/>
      <c r="BF950" s="181"/>
      <c r="BG950" s="180">
        <f t="shared" si="1577"/>
        <v>0</v>
      </c>
      <c r="BH950" s="116" t="str">
        <f t="shared" si="1578"/>
        <v/>
      </c>
      <c r="BI950" s="80" t="b">
        <f t="shared" si="1526"/>
        <v>0</v>
      </c>
      <c r="BJ950" s="80" t="str">
        <f t="shared" si="1527"/>
        <v/>
      </c>
      <c r="BK950" s="80" t="b">
        <f t="shared" si="1579"/>
        <v>0</v>
      </c>
      <c r="BL950" s="13" t="str">
        <f t="shared" si="1528"/>
        <v/>
      </c>
      <c r="BM950" s="13" t="b">
        <f t="shared" si="1580"/>
        <v>0</v>
      </c>
      <c r="BN950" s="35" t="str">
        <f t="shared" si="1529"/>
        <v/>
      </c>
      <c r="BO950" s="13" t="b">
        <f t="shared" si="1530"/>
        <v>0</v>
      </c>
      <c r="BP950" s="35" t="str">
        <f t="shared" si="1531"/>
        <v/>
      </c>
      <c r="BQ950" s="13" t="b">
        <f t="shared" si="1532"/>
        <v>0</v>
      </c>
      <c r="BR950" s="35" t="str">
        <f t="shared" si="1533"/>
        <v/>
      </c>
      <c r="BS950" s="35" t="b">
        <f t="shared" si="1534"/>
        <v>0</v>
      </c>
      <c r="BT950" s="35" t="str">
        <f t="shared" si="1535"/>
        <v/>
      </c>
      <c r="BU950" s="35" t="b">
        <f t="shared" si="1536"/>
        <v>0</v>
      </c>
      <c r="BV950" s="35" t="str">
        <f t="shared" si="1537"/>
        <v/>
      </c>
      <c r="BW950" s="13" t="b">
        <f t="shared" si="1612"/>
        <v>0</v>
      </c>
      <c r="BX950" s="35" t="str">
        <f t="shared" si="1538"/>
        <v/>
      </c>
      <c r="BY950" s="265" t="b">
        <f t="shared" si="1581"/>
        <v>0</v>
      </c>
      <c r="BZ950" s="35" t="str">
        <f t="shared" si="1539"/>
        <v/>
      </c>
      <c r="CA950" s="265" t="b">
        <f t="shared" si="1582"/>
        <v>0</v>
      </c>
      <c r="CB950" s="35" t="str">
        <f t="shared" si="1540"/>
        <v/>
      </c>
      <c r="CC950" s="272" t="b">
        <f t="shared" si="1583"/>
        <v>0</v>
      </c>
      <c r="CD950" s="35" t="str">
        <f t="shared" si="1541"/>
        <v/>
      </c>
      <c r="CE950" s="13" t="b">
        <f t="shared" si="1542"/>
        <v>0</v>
      </c>
      <c r="CF950" s="35" t="str">
        <f t="shared" si="1543"/>
        <v/>
      </c>
      <c r="CG950" s="179">
        <f t="shared" si="1544"/>
        <v>0</v>
      </c>
      <c r="CH950" s="179">
        <f t="shared" si="1545"/>
        <v>0</v>
      </c>
      <c r="CI950" s="218">
        <f t="shared" si="1584"/>
        <v>0</v>
      </c>
      <c r="CJ950" s="218">
        <f t="shared" si="1585"/>
        <v>0</v>
      </c>
      <c r="CK950" s="218">
        <f t="shared" si="1586"/>
        <v>0</v>
      </c>
      <c r="CL950" s="218">
        <f t="shared" si="1587"/>
        <v>0</v>
      </c>
      <c r="CM950" s="218">
        <f t="shared" si="1588"/>
        <v>0</v>
      </c>
      <c r="CN950" s="218">
        <f t="shared" si="1589"/>
        <v>0</v>
      </c>
      <c r="CO950" s="218">
        <f t="shared" si="1590"/>
        <v>0</v>
      </c>
      <c r="CP950" s="218">
        <f t="shared" si="1591"/>
        <v>0</v>
      </c>
      <c r="CQ950" s="218">
        <f t="shared" si="1592"/>
        <v>0</v>
      </c>
      <c r="CR950" s="218">
        <f t="shared" si="1593"/>
        <v>0</v>
      </c>
      <c r="CS950" s="14">
        <f t="shared" si="1546"/>
        <v>0</v>
      </c>
      <c r="CT950" s="236">
        <f t="shared" si="1547"/>
        <v>0</v>
      </c>
      <c r="CU950" s="237">
        <f t="shared" si="1619"/>
        <v>0</v>
      </c>
      <c r="CV950" s="16">
        <f t="shared" si="1619"/>
        <v>0</v>
      </c>
      <c r="CW950" s="16">
        <f t="shared" si="1619"/>
        <v>0</v>
      </c>
      <c r="CX950" s="16">
        <f t="shared" si="1619"/>
        <v>0</v>
      </c>
      <c r="CY950" s="16">
        <f t="shared" si="1619"/>
        <v>0</v>
      </c>
      <c r="CZ950" s="16">
        <f t="shared" si="1619"/>
        <v>0</v>
      </c>
      <c r="DA950" s="16">
        <f t="shared" si="1619"/>
        <v>0</v>
      </c>
      <c r="DB950" s="16">
        <f t="shared" si="1619"/>
        <v>0</v>
      </c>
      <c r="DC950" s="16">
        <f t="shared" si="1619"/>
        <v>0</v>
      </c>
      <c r="DD950" s="238">
        <f t="shared" si="1619"/>
        <v>0</v>
      </c>
      <c r="DE950" s="232">
        <f t="shared" si="1620"/>
        <v>0</v>
      </c>
      <c r="DF950" s="132">
        <f t="shared" si="1620"/>
        <v>0</v>
      </c>
      <c r="DG950" s="132">
        <f t="shared" si="1620"/>
        <v>0</v>
      </c>
      <c r="DH950" s="132">
        <f t="shared" si="1620"/>
        <v>0</v>
      </c>
      <c r="DI950" s="132">
        <f t="shared" si="1620"/>
        <v>0</v>
      </c>
      <c r="DJ950" s="132">
        <f t="shared" si="1620"/>
        <v>0</v>
      </c>
      <c r="DK950" s="132">
        <f t="shared" si="1620"/>
        <v>0</v>
      </c>
      <c r="DL950" s="132">
        <f t="shared" si="1620"/>
        <v>0</v>
      </c>
      <c r="DM950" s="132">
        <f t="shared" si="1620"/>
        <v>0</v>
      </c>
      <c r="DN950" s="233">
        <f t="shared" si="1620"/>
        <v>0</v>
      </c>
      <c r="DO950" s="232">
        <f t="shared" si="1548"/>
        <v>0</v>
      </c>
      <c r="DP950" s="132">
        <f t="shared" si="1549"/>
        <v>0</v>
      </c>
      <c r="DQ950" s="132">
        <f t="shared" si="1550"/>
        <v>0</v>
      </c>
      <c r="DR950" s="132">
        <f t="shared" si="1551"/>
        <v>0</v>
      </c>
      <c r="DS950" s="132">
        <f t="shared" si="1552"/>
        <v>0</v>
      </c>
      <c r="DT950" s="132">
        <f t="shared" si="1553"/>
        <v>0</v>
      </c>
      <c r="DU950" s="132">
        <f t="shared" si="1554"/>
        <v>0</v>
      </c>
      <c r="DV950" s="132">
        <f t="shared" si="1555"/>
        <v>0</v>
      </c>
      <c r="DW950" s="132">
        <f t="shared" si="1556"/>
        <v>0</v>
      </c>
      <c r="DX950" s="233">
        <f t="shared" si="1557"/>
        <v>0</v>
      </c>
      <c r="DY950" s="231" t="b">
        <f t="shared" si="1594"/>
        <v>0</v>
      </c>
      <c r="DZ950" s="163"/>
      <c r="EA950" s="226" t="str">
        <f t="shared" si="1595"/>
        <v/>
      </c>
      <c r="EB950" s="178" t="str">
        <f t="shared" si="1596"/>
        <v/>
      </c>
      <c r="EC950" s="178" t="str">
        <f t="shared" si="1597"/>
        <v/>
      </c>
      <c r="ED950" s="178" t="str">
        <f t="shared" si="1598"/>
        <v/>
      </c>
      <c r="EE950" s="178" t="str">
        <f t="shared" si="1599"/>
        <v/>
      </c>
      <c r="EF950" s="178" t="str">
        <f t="shared" si="1600"/>
        <v/>
      </c>
      <c r="EG950" s="178" t="str">
        <f t="shared" si="1601"/>
        <v/>
      </c>
      <c r="EH950" s="178" t="str">
        <f t="shared" si="1602"/>
        <v/>
      </c>
      <c r="EI950" s="178" t="str">
        <f t="shared" si="1603"/>
        <v/>
      </c>
      <c r="EJ950" s="227" t="str">
        <f t="shared" si="1604"/>
        <v/>
      </c>
      <c r="EK950" s="230" t="str">
        <f t="shared" si="1558"/>
        <v/>
      </c>
      <c r="EL950" s="177" t="str">
        <f t="shared" si="1559"/>
        <v/>
      </c>
      <c r="EM950" s="177" t="str">
        <f t="shared" si="1560"/>
        <v/>
      </c>
      <c r="EN950" s="177" t="str">
        <f t="shared" si="1561"/>
        <v/>
      </c>
      <c r="EO950" s="177" t="str">
        <f t="shared" si="1562"/>
        <v/>
      </c>
      <c r="EP950" s="177" t="str">
        <f t="shared" si="1563"/>
        <v/>
      </c>
      <c r="EQ950" s="177" t="str">
        <f t="shared" si="1564"/>
        <v/>
      </c>
      <c r="ER950" s="177" t="str">
        <f t="shared" si="1565"/>
        <v/>
      </c>
      <c r="ES950" s="177" t="str">
        <f t="shared" si="1566"/>
        <v/>
      </c>
      <c r="ET950" s="177" t="str">
        <f t="shared" si="1567"/>
        <v/>
      </c>
      <c r="EU950" s="229" t="e">
        <f t="shared" si="1568"/>
        <v>#VALUE!</v>
      </c>
      <c r="EV950" s="27" t="e">
        <f t="shared" si="1569"/>
        <v>#VALUE!</v>
      </c>
      <c r="EW950" s="27" t="e">
        <f t="shared" si="1570"/>
        <v>#VALUE!</v>
      </c>
      <c r="EX950" s="28" t="e">
        <f t="shared" si="1571"/>
        <v>#VALUE!</v>
      </c>
      <c r="EY950" s="28" t="e">
        <f t="shared" si="1572"/>
        <v>#VALUE!</v>
      </c>
      <c r="EZ950" s="28" t="b">
        <f t="shared" si="1573"/>
        <v>0</v>
      </c>
      <c r="FA950" s="176" t="str">
        <f t="shared" si="1574"/>
        <v/>
      </c>
      <c r="FB950" s="27" t="e" cm="1">
        <f t="array" aca="1" ref="FB950" ca="1">TEXT(RIGHT(10-RIGHT(SUM(INDEX(1*(MID(MID(C950,1,1)*2,ROW(INDIRECT("1:"&amp;LEN(MID(C950,1,1)*2))),1)),,))+MID(C950,2,1)+
SUM(INDEX(1*(MID(MID(C950,3,1)*2,ROW(INDIRECT("1:"&amp;LEN(MID(C950,3,1)*2))),1)),,))+MID(C950,4,1)+
SUM(INDEX(1*(MID(MID(C950,5,1)*2,ROW(INDIRECT("1:"&amp;LEN(MID(C950,5,1)*2))),1)),,))+MID(C950,6,1)+
SUM(INDEX(1*(MID(MID(C950,8,1)*2,ROW(INDIRECT("1:"&amp;LEN(MID(C950,8,1)*2))),1)),,))+MID(C950,9,1)+
SUM(INDEX(1*(MID(MID(C950,10,1)*2,ROW(INDIRECT("1:"&amp;LEN(MID(C950,10,1)*2))),1)),,)),1),1),"0")</f>
        <v>#VALUE!</v>
      </c>
      <c r="FC950" s="27" t="str">
        <f t="shared" si="1575"/>
        <v/>
      </c>
      <c r="FD950" s="29" t="b">
        <f t="shared" si="1576"/>
        <v>0</v>
      </c>
      <c r="FE950" s="112" t="b">
        <f>IFERROR(MATCH(D950,'Avtal för korttidsarbete'!$G$13:$G$1012,0),TRUE)</f>
        <v>1</v>
      </c>
      <c r="FF950" s="112" t="b">
        <f t="shared" si="1605"/>
        <v>0</v>
      </c>
      <c r="FG950" s="113" t="str" cm="1">
        <f t="array" ref="FG950">IF(FE950=TRUE,"x",INDEX('Avtal för korttidsarbete'!$E$13:$E$1012,$FE950))</f>
        <v>x</v>
      </c>
      <c r="FH950" s="113" t="str" cm="1">
        <f t="array" ref="FH950">IF(FE950=TRUE,"x",INDEX('Avtal för korttidsarbete'!$F$13:$F$1012,$FE950))</f>
        <v>x</v>
      </c>
      <c r="FI950" s="112" t="b">
        <f t="shared" si="1606"/>
        <v>0</v>
      </c>
      <c r="FJ950" s="135">
        <f t="shared" si="1607"/>
        <v>44166</v>
      </c>
      <c r="FK950" s="135">
        <f t="shared" si="1608"/>
        <v>44377</v>
      </c>
      <c r="FL950" s="112" t="b">
        <f t="shared" si="1609"/>
        <v>0</v>
      </c>
      <c r="FM950" s="113">
        <f t="shared" si="1610"/>
        <v>44166</v>
      </c>
      <c r="FN950" s="135">
        <f t="shared" si="1611"/>
        <v>44377</v>
      </c>
      <c r="FO950" s="148" t="b">
        <f>IFERROR(INDEX('Avtal för korttidsarbete'!R:R,MATCH(D950,'Avtal för korttidsarbete'!$G:$G,0)),TRUE)</f>
        <v>1</v>
      </c>
      <c r="FP950" s="135" t="str">
        <f>IF(FO950,"-",INDEX('Avtal för korttidsarbete'!$D:$D,MATCH(D950,'Avtal för korttidsarbete'!$G:$G,0)))</f>
        <v>-</v>
      </c>
      <c r="FQ950" s="113" t="b">
        <f>IFERROR(G950&gt;INDEX(Uppsägningar!E:E,MATCH(C950,Uppsägningar!C:C,0)),FALSE)</f>
        <v>0</v>
      </c>
    </row>
    <row r="951" spans="1:173" x14ac:dyDescent="0.25">
      <c r="A951" s="19">
        <v>935</v>
      </c>
      <c r="B951" s="20"/>
      <c r="C951" s="183"/>
      <c r="D951" s="66"/>
      <c r="E951" s="212">
        <f>IFERROR(INDEX(Admin!$C$7:$C$10,MATCH(FP951,TblNivåValTExt,0)),0)</f>
        <v>0</v>
      </c>
      <c r="F951" s="1"/>
      <c r="G951" s="1"/>
      <c r="H951" s="78"/>
      <c r="I951" s="181"/>
      <c r="J951" s="181"/>
      <c r="K951" s="182"/>
      <c r="L951" s="182"/>
      <c r="M951" s="181"/>
      <c r="N951" s="181"/>
      <c r="O951" s="181"/>
      <c r="P951" s="182"/>
      <c r="Q951" s="182"/>
      <c r="R951" s="181"/>
      <c r="S951" s="181"/>
      <c r="T951" s="181"/>
      <c r="U951" s="182"/>
      <c r="V951" s="182"/>
      <c r="W951" s="181"/>
      <c r="X951" s="181"/>
      <c r="Y951" s="181"/>
      <c r="Z951" s="182"/>
      <c r="AA951" s="182"/>
      <c r="AB951" s="181"/>
      <c r="AC951" s="181"/>
      <c r="AD951" s="181"/>
      <c r="AE951" s="182"/>
      <c r="AF951" s="182"/>
      <c r="AG951" s="181"/>
      <c r="AH951" s="181"/>
      <c r="AI951" s="181"/>
      <c r="AJ951" s="182"/>
      <c r="AK951" s="182"/>
      <c r="AL951" s="181"/>
      <c r="AM951" s="181"/>
      <c r="AN951" s="181"/>
      <c r="AO951" s="182"/>
      <c r="AP951" s="182"/>
      <c r="AQ951" s="181"/>
      <c r="AR951" s="181"/>
      <c r="AS951" s="181"/>
      <c r="AT951" s="182"/>
      <c r="AU951" s="182"/>
      <c r="AV951" s="181"/>
      <c r="AW951" s="181"/>
      <c r="AX951" s="181"/>
      <c r="AY951" s="182"/>
      <c r="AZ951" s="182"/>
      <c r="BA951" s="181"/>
      <c r="BB951" s="181"/>
      <c r="BC951" s="181"/>
      <c r="BD951" s="182"/>
      <c r="BE951" s="182"/>
      <c r="BF951" s="181"/>
      <c r="BG951" s="180">
        <f t="shared" si="1577"/>
        <v>0</v>
      </c>
      <c r="BH951" s="116" t="str">
        <f t="shared" si="1578"/>
        <v/>
      </c>
      <c r="BI951" s="80" t="b">
        <f t="shared" si="1526"/>
        <v>0</v>
      </c>
      <c r="BJ951" s="80" t="str">
        <f t="shared" si="1527"/>
        <v/>
      </c>
      <c r="BK951" s="80" t="b">
        <f t="shared" si="1579"/>
        <v>0</v>
      </c>
      <c r="BL951" s="13" t="str">
        <f t="shared" si="1528"/>
        <v/>
      </c>
      <c r="BM951" s="13" t="b">
        <f t="shared" si="1580"/>
        <v>0</v>
      </c>
      <c r="BN951" s="35" t="str">
        <f t="shared" si="1529"/>
        <v/>
      </c>
      <c r="BO951" s="13" t="b">
        <f t="shared" si="1530"/>
        <v>0</v>
      </c>
      <c r="BP951" s="35" t="str">
        <f t="shared" si="1531"/>
        <v/>
      </c>
      <c r="BQ951" s="13" t="b">
        <f t="shared" si="1532"/>
        <v>0</v>
      </c>
      <c r="BR951" s="35" t="str">
        <f t="shared" si="1533"/>
        <v/>
      </c>
      <c r="BS951" s="35" t="b">
        <f t="shared" si="1534"/>
        <v>0</v>
      </c>
      <c r="BT951" s="35" t="str">
        <f t="shared" si="1535"/>
        <v/>
      </c>
      <c r="BU951" s="35" t="b">
        <f t="shared" si="1536"/>
        <v>0</v>
      </c>
      <c r="BV951" s="35" t="str">
        <f t="shared" si="1537"/>
        <v/>
      </c>
      <c r="BW951" s="13" t="b">
        <f t="shared" si="1612"/>
        <v>0</v>
      </c>
      <c r="BX951" s="35" t="str">
        <f t="shared" si="1538"/>
        <v/>
      </c>
      <c r="BY951" s="265" t="b">
        <f t="shared" si="1581"/>
        <v>0</v>
      </c>
      <c r="BZ951" s="35" t="str">
        <f t="shared" si="1539"/>
        <v/>
      </c>
      <c r="CA951" s="265" t="b">
        <f t="shared" si="1582"/>
        <v>0</v>
      </c>
      <c r="CB951" s="35" t="str">
        <f t="shared" si="1540"/>
        <v/>
      </c>
      <c r="CC951" s="272" t="b">
        <f t="shared" si="1583"/>
        <v>0</v>
      </c>
      <c r="CD951" s="35" t="str">
        <f t="shared" si="1541"/>
        <v/>
      </c>
      <c r="CE951" s="13" t="b">
        <f t="shared" si="1542"/>
        <v>0</v>
      </c>
      <c r="CF951" s="35" t="str">
        <f t="shared" si="1543"/>
        <v/>
      </c>
      <c r="CG951" s="179">
        <f t="shared" si="1544"/>
        <v>0</v>
      </c>
      <c r="CH951" s="179">
        <f t="shared" si="1545"/>
        <v>0</v>
      </c>
      <c r="CI951" s="218">
        <f t="shared" si="1584"/>
        <v>0</v>
      </c>
      <c r="CJ951" s="218">
        <f t="shared" si="1585"/>
        <v>0</v>
      </c>
      <c r="CK951" s="218">
        <f t="shared" si="1586"/>
        <v>0</v>
      </c>
      <c r="CL951" s="218">
        <f t="shared" si="1587"/>
        <v>0</v>
      </c>
      <c r="CM951" s="218">
        <f t="shared" si="1588"/>
        <v>0</v>
      </c>
      <c r="CN951" s="218">
        <f t="shared" si="1589"/>
        <v>0</v>
      </c>
      <c r="CO951" s="218">
        <f t="shared" si="1590"/>
        <v>0</v>
      </c>
      <c r="CP951" s="218">
        <f t="shared" si="1591"/>
        <v>0</v>
      </c>
      <c r="CQ951" s="218">
        <f t="shared" si="1592"/>
        <v>0</v>
      </c>
      <c r="CR951" s="218">
        <f t="shared" si="1593"/>
        <v>0</v>
      </c>
      <c r="CS951" s="14">
        <f t="shared" si="1546"/>
        <v>0</v>
      </c>
      <c r="CT951" s="236">
        <f t="shared" si="1547"/>
        <v>0</v>
      </c>
      <c r="CU951" s="237">
        <f t="shared" si="1619"/>
        <v>0</v>
      </c>
      <c r="CV951" s="16">
        <f t="shared" si="1619"/>
        <v>0</v>
      </c>
      <c r="CW951" s="16">
        <f t="shared" si="1619"/>
        <v>0</v>
      </c>
      <c r="CX951" s="16">
        <f t="shared" si="1619"/>
        <v>0</v>
      </c>
      <c r="CY951" s="16">
        <f t="shared" si="1619"/>
        <v>0</v>
      </c>
      <c r="CZ951" s="16">
        <f t="shared" si="1619"/>
        <v>0</v>
      </c>
      <c r="DA951" s="16">
        <f t="shared" si="1619"/>
        <v>0</v>
      </c>
      <c r="DB951" s="16">
        <f t="shared" si="1619"/>
        <v>0</v>
      </c>
      <c r="DC951" s="16">
        <f t="shared" si="1619"/>
        <v>0</v>
      </c>
      <c r="DD951" s="238">
        <f t="shared" si="1619"/>
        <v>0</v>
      </c>
      <c r="DE951" s="232">
        <f t="shared" si="1620"/>
        <v>0</v>
      </c>
      <c r="DF951" s="132">
        <f t="shared" si="1620"/>
        <v>0</v>
      </c>
      <c r="DG951" s="132">
        <f t="shared" si="1620"/>
        <v>0</v>
      </c>
      <c r="DH951" s="132">
        <f t="shared" si="1620"/>
        <v>0</v>
      </c>
      <c r="DI951" s="132">
        <f t="shared" si="1620"/>
        <v>0</v>
      </c>
      <c r="DJ951" s="132">
        <f t="shared" si="1620"/>
        <v>0</v>
      </c>
      <c r="DK951" s="132">
        <f t="shared" si="1620"/>
        <v>0</v>
      </c>
      <c r="DL951" s="132">
        <f t="shared" si="1620"/>
        <v>0</v>
      </c>
      <c r="DM951" s="132">
        <f t="shared" si="1620"/>
        <v>0</v>
      </c>
      <c r="DN951" s="233">
        <f t="shared" si="1620"/>
        <v>0</v>
      </c>
      <c r="DO951" s="232">
        <f t="shared" si="1548"/>
        <v>0</v>
      </c>
      <c r="DP951" s="132">
        <f t="shared" si="1549"/>
        <v>0</v>
      </c>
      <c r="DQ951" s="132">
        <f t="shared" si="1550"/>
        <v>0</v>
      </c>
      <c r="DR951" s="132">
        <f t="shared" si="1551"/>
        <v>0</v>
      </c>
      <c r="DS951" s="132">
        <f t="shared" si="1552"/>
        <v>0</v>
      </c>
      <c r="DT951" s="132">
        <f t="shared" si="1553"/>
        <v>0</v>
      </c>
      <c r="DU951" s="132">
        <f t="shared" si="1554"/>
        <v>0</v>
      </c>
      <c r="DV951" s="132">
        <f t="shared" si="1555"/>
        <v>0</v>
      </c>
      <c r="DW951" s="132">
        <f t="shared" si="1556"/>
        <v>0</v>
      </c>
      <c r="DX951" s="233">
        <f t="shared" si="1557"/>
        <v>0</v>
      </c>
      <c r="DY951" s="231" t="b">
        <f t="shared" si="1594"/>
        <v>0</v>
      </c>
      <c r="DZ951" s="163"/>
      <c r="EA951" s="226" t="str">
        <f t="shared" si="1595"/>
        <v/>
      </c>
      <c r="EB951" s="178" t="str">
        <f t="shared" si="1596"/>
        <v/>
      </c>
      <c r="EC951" s="178" t="str">
        <f t="shared" si="1597"/>
        <v/>
      </c>
      <c r="ED951" s="178" t="str">
        <f t="shared" si="1598"/>
        <v/>
      </c>
      <c r="EE951" s="178" t="str">
        <f t="shared" si="1599"/>
        <v/>
      </c>
      <c r="EF951" s="178" t="str">
        <f t="shared" si="1600"/>
        <v/>
      </c>
      <c r="EG951" s="178" t="str">
        <f t="shared" si="1601"/>
        <v/>
      </c>
      <c r="EH951" s="178" t="str">
        <f t="shared" si="1602"/>
        <v/>
      </c>
      <c r="EI951" s="178" t="str">
        <f t="shared" si="1603"/>
        <v/>
      </c>
      <c r="EJ951" s="227" t="str">
        <f t="shared" si="1604"/>
        <v/>
      </c>
      <c r="EK951" s="230" t="str">
        <f t="shared" si="1558"/>
        <v/>
      </c>
      <c r="EL951" s="177" t="str">
        <f t="shared" si="1559"/>
        <v/>
      </c>
      <c r="EM951" s="177" t="str">
        <f t="shared" si="1560"/>
        <v/>
      </c>
      <c r="EN951" s="177" t="str">
        <f t="shared" si="1561"/>
        <v/>
      </c>
      <c r="EO951" s="177" t="str">
        <f t="shared" si="1562"/>
        <v/>
      </c>
      <c r="EP951" s="177" t="str">
        <f t="shared" si="1563"/>
        <v/>
      </c>
      <c r="EQ951" s="177" t="str">
        <f t="shared" si="1564"/>
        <v/>
      </c>
      <c r="ER951" s="177" t="str">
        <f t="shared" si="1565"/>
        <v/>
      </c>
      <c r="ES951" s="177" t="str">
        <f t="shared" si="1566"/>
        <v/>
      </c>
      <c r="ET951" s="177" t="str">
        <f t="shared" si="1567"/>
        <v/>
      </c>
      <c r="EU951" s="229" t="e">
        <f t="shared" si="1568"/>
        <v>#VALUE!</v>
      </c>
      <c r="EV951" s="27" t="e">
        <f t="shared" si="1569"/>
        <v>#VALUE!</v>
      </c>
      <c r="EW951" s="27" t="e">
        <f t="shared" si="1570"/>
        <v>#VALUE!</v>
      </c>
      <c r="EX951" s="28" t="e">
        <f t="shared" si="1571"/>
        <v>#VALUE!</v>
      </c>
      <c r="EY951" s="28" t="e">
        <f t="shared" si="1572"/>
        <v>#VALUE!</v>
      </c>
      <c r="EZ951" s="28" t="b">
        <f t="shared" si="1573"/>
        <v>0</v>
      </c>
      <c r="FA951" s="176" t="str">
        <f t="shared" si="1574"/>
        <v/>
      </c>
      <c r="FB951" s="27" t="e" cm="1">
        <f t="array" aca="1" ref="FB951" ca="1">TEXT(RIGHT(10-RIGHT(SUM(INDEX(1*(MID(MID(C951,1,1)*2,ROW(INDIRECT("1:"&amp;LEN(MID(C951,1,1)*2))),1)),,))+MID(C951,2,1)+
SUM(INDEX(1*(MID(MID(C951,3,1)*2,ROW(INDIRECT("1:"&amp;LEN(MID(C951,3,1)*2))),1)),,))+MID(C951,4,1)+
SUM(INDEX(1*(MID(MID(C951,5,1)*2,ROW(INDIRECT("1:"&amp;LEN(MID(C951,5,1)*2))),1)),,))+MID(C951,6,1)+
SUM(INDEX(1*(MID(MID(C951,8,1)*2,ROW(INDIRECT("1:"&amp;LEN(MID(C951,8,1)*2))),1)),,))+MID(C951,9,1)+
SUM(INDEX(1*(MID(MID(C951,10,1)*2,ROW(INDIRECT("1:"&amp;LEN(MID(C951,10,1)*2))),1)),,)),1),1),"0")</f>
        <v>#VALUE!</v>
      </c>
      <c r="FC951" s="27" t="str">
        <f t="shared" si="1575"/>
        <v/>
      </c>
      <c r="FD951" s="29" t="b">
        <f t="shared" si="1576"/>
        <v>0</v>
      </c>
      <c r="FE951" s="112" t="b">
        <f>IFERROR(MATCH(D951,'Avtal för korttidsarbete'!$G$13:$G$1012,0),TRUE)</f>
        <v>1</v>
      </c>
      <c r="FF951" s="112" t="b">
        <f t="shared" si="1605"/>
        <v>0</v>
      </c>
      <c r="FG951" s="113" t="str" cm="1">
        <f t="array" ref="FG951">IF(FE951=TRUE,"x",INDEX('Avtal för korttidsarbete'!$E$13:$E$1012,$FE951))</f>
        <v>x</v>
      </c>
      <c r="FH951" s="113" t="str" cm="1">
        <f t="array" ref="FH951">IF(FE951=TRUE,"x",INDEX('Avtal för korttidsarbete'!$F$13:$F$1012,$FE951))</f>
        <v>x</v>
      </c>
      <c r="FI951" s="112" t="b">
        <f t="shared" si="1606"/>
        <v>0</v>
      </c>
      <c r="FJ951" s="135">
        <f t="shared" si="1607"/>
        <v>44166</v>
      </c>
      <c r="FK951" s="135">
        <f t="shared" si="1608"/>
        <v>44377</v>
      </c>
      <c r="FL951" s="112" t="b">
        <f t="shared" si="1609"/>
        <v>0</v>
      </c>
      <c r="FM951" s="113">
        <f t="shared" si="1610"/>
        <v>44166</v>
      </c>
      <c r="FN951" s="135">
        <f t="shared" si="1611"/>
        <v>44377</v>
      </c>
      <c r="FO951" s="148" t="b">
        <f>IFERROR(INDEX('Avtal för korttidsarbete'!R:R,MATCH(D951,'Avtal för korttidsarbete'!$G:$G,0)),TRUE)</f>
        <v>1</v>
      </c>
      <c r="FP951" s="135" t="str">
        <f>IF(FO951,"-",INDEX('Avtal för korttidsarbete'!$D:$D,MATCH(D951,'Avtal för korttidsarbete'!$G:$G,0)))</f>
        <v>-</v>
      </c>
      <c r="FQ951" s="113" t="b">
        <f>IFERROR(G951&gt;INDEX(Uppsägningar!E:E,MATCH(C951,Uppsägningar!C:C,0)),FALSE)</f>
        <v>0</v>
      </c>
    </row>
    <row r="952" spans="1:173" x14ac:dyDescent="0.25">
      <c r="A952" s="19">
        <v>936</v>
      </c>
      <c r="B952" s="20"/>
      <c r="C952" s="183"/>
      <c r="D952" s="66"/>
      <c r="E952" s="212">
        <f>IFERROR(INDEX(Admin!$C$7:$C$10,MATCH(FP952,TblNivåValTExt,0)),0)</f>
        <v>0</v>
      </c>
      <c r="F952" s="1"/>
      <c r="G952" s="1"/>
      <c r="H952" s="78"/>
      <c r="I952" s="181"/>
      <c r="J952" s="181"/>
      <c r="K952" s="182"/>
      <c r="L952" s="182"/>
      <c r="M952" s="181"/>
      <c r="N952" s="181"/>
      <c r="O952" s="181"/>
      <c r="P952" s="182"/>
      <c r="Q952" s="182"/>
      <c r="R952" s="181"/>
      <c r="S952" s="181"/>
      <c r="T952" s="181"/>
      <c r="U952" s="182"/>
      <c r="V952" s="182"/>
      <c r="W952" s="181"/>
      <c r="X952" s="181"/>
      <c r="Y952" s="181"/>
      <c r="Z952" s="182"/>
      <c r="AA952" s="182"/>
      <c r="AB952" s="181"/>
      <c r="AC952" s="181"/>
      <c r="AD952" s="181"/>
      <c r="AE952" s="182"/>
      <c r="AF952" s="182"/>
      <c r="AG952" s="181"/>
      <c r="AH952" s="181"/>
      <c r="AI952" s="181"/>
      <c r="AJ952" s="182"/>
      <c r="AK952" s="182"/>
      <c r="AL952" s="181"/>
      <c r="AM952" s="181"/>
      <c r="AN952" s="181"/>
      <c r="AO952" s="182"/>
      <c r="AP952" s="182"/>
      <c r="AQ952" s="181"/>
      <c r="AR952" s="181"/>
      <c r="AS952" s="181"/>
      <c r="AT952" s="182"/>
      <c r="AU952" s="182"/>
      <c r="AV952" s="181"/>
      <c r="AW952" s="181"/>
      <c r="AX952" s="181"/>
      <c r="AY952" s="182"/>
      <c r="AZ952" s="182"/>
      <c r="BA952" s="181"/>
      <c r="BB952" s="181"/>
      <c r="BC952" s="181"/>
      <c r="BD952" s="182"/>
      <c r="BE952" s="182"/>
      <c r="BF952" s="181"/>
      <c r="BG952" s="180">
        <f t="shared" si="1577"/>
        <v>0</v>
      </c>
      <c r="BH952" s="116" t="str">
        <f t="shared" si="1578"/>
        <v/>
      </c>
      <c r="BI952" s="80" t="b">
        <f t="shared" si="1526"/>
        <v>0</v>
      </c>
      <c r="BJ952" s="80" t="str">
        <f t="shared" si="1527"/>
        <v/>
      </c>
      <c r="BK952" s="80" t="b">
        <f t="shared" si="1579"/>
        <v>0</v>
      </c>
      <c r="BL952" s="13" t="str">
        <f t="shared" si="1528"/>
        <v/>
      </c>
      <c r="BM952" s="13" t="b">
        <f t="shared" si="1580"/>
        <v>0</v>
      </c>
      <c r="BN952" s="35" t="str">
        <f t="shared" si="1529"/>
        <v/>
      </c>
      <c r="BO952" s="13" t="b">
        <f t="shared" si="1530"/>
        <v>0</v>
      </c>
      <c r="BP952" s="35" t="str">
        <f t="shared" si="1531"/>
        <v/>
      </c>
      <c r="BQ952" s="13" t="b">
        <f t="shared" si="1532"/>
        <v>0</v>
      </c>
      <c r="BR952" s="35" t="str">
        <f t="shared" si="1533"/>
        <v/>
      </c>
      <c r="BS952" s="35" t="b">
        <f t="shared" si="1534"/>
        <v>0</v>
      </c>
      <c r="BT952" s="35" t="str">
        <f t="shared" si="1535"/>
        <v/>
      </c>
      <c r="BU952" s="35" t="b">
        <f t="shared" si="1536"/>
        <v>0</v>
      </c>
      <c r="BV952" s="35" t="str">
        <f t="shared" si="1537"/>
        <v/>
      </c>
      <c r="BW952" s="13" t="b">
        <f t="shared" si="1612"/>
        <v>0</v>
      </c>
      <c r="BX952" s="35" t="str">
        <f t="shared" si="1538"/>
        <v/>
      </c>
      <c r="BY952" s="265" t="b">
        <f t="shared" si="1581"/>
        <v>0</v>
      </c>
      <c r="BZ952" s="35" t="str">
        <f t="shared" si="1539"/>
        <v/>
      </c>
      <c r="CA952" s="265" t="b">
        <f t="shared" si="1582"/>
        <v>0</v>
      </c>
      <c r="CB952" s="35" t="str">
        <f t="shared" si="1540"/>
        <v/>
      </c>
      <c r="CC952" s="272" t="b">
        <f t="shared" si="1583"/>
        <v>0</v>
      </c>
      <c r="CD952" s="35" t="str">
        <f t="shared" si="1541"/>
        <v/>
      </c>
      <c r="CE952" s="13" t="b">
        <f t="shared" si="1542"/>
        <v>0</v>
      </c>
      <c r="CF952" s="35" t="str">
        <f t="shared" si="1543"/>
        <v/>
      </c>
      <c r="CG952" s="179">
        <f t="shared" si="1544"/>
        <v>0</v>
      </c>
      <c r="CH952" s="179">
        <f t="shared" si="1545"/>
        <v>0</v>
      </c>
      <c r="CI952" s="218">
        <f t="shared" si="1584"/>
        <v>0</v>
      </c>
      <c r="CJ952" s="218">
        <f t="shared" si="1585"/>
        <v>0</v>
      </c>
      <c r="CK952" s="218">
        <f t="shared" si="1586"/>
        <v>0</v>
      </c>
      <c r="CL952" s="218">
        <f t="shared" si="1587"/>
        <v>0</v>
      </c>
      <c r="CM952" s="218">
        <f t="shared" si="1588"/>
        <v>0</v>
      </c>
      <c r="CN952" s="218">
        <f t="shared" si="1589"/>
        <v>0</v>
      </c>
      <c r="CO952" s="218">
        <f t="shared" si="1590"/>
        <v>0</v>
      </c>
      <c r="CP952" s="218">
        <f t="shared" si="1591"/>
        <v>0</v>
      </c>
      <c r="CQ952" s="218">
        <f t="shared" si="1592"/>
        <v>0</v>
      </c>
      <c r="CR952" s="218">
        <f t="shared" si="1593"/>
        <v>0</v>
      </c>
      <c r="CS952" s="14">
        <f t="shared" si="1546"/>
        <v>0</v>
      </c>
      <c r="CT952" s="236">
        <f t="shared" si="1547"/>
        <v>0</v>
      </c>
      <c r="CU952" s="237">
        <f t="shared" si="1619"/>
        <v>0</v>
      </c>
      <c r="CV952" s="16">
        <f t="shared" si="1619"/>
        <v>0</v>
      </c>
      <c r="CW952" s="16">
        <f t="shared" si="1619"/>
        <v>0</v>
      </c>
      <c r="CX952" s="16">
        <f t="shared" si="1619"/>
        <v>0</v>
      </c>
      <c r="CY952" s="16">
        <f t="shared" si="1619"/>
        <v>0</v>
      </c>
      <c r="CZ952" s="16">
        <f t="shared" si="1619"/>
        <v>0</v>
      </c>
      <c r="DA952" s="16">
        <f t="shared" si="1619"/>
        <v>0</v>
      </c>
      <c r="DB952" s="16">
        <f t="shared" si="1619"/>
        <v>0</v>
      </c>
      <c r="DC952" s="16">
        <f t="shared" si="1619"/>
        <v>0</v>
      </c>
      <c r="DD952" s="238">
        <f t="shared" si="1619"/>
        <v>0</v>
      </c>
      <c r="DE952" s="232">
        <f t="shared" si="1620"/>
        <v>0</v>
      </c>
      <c r="DF952" s="132">
        <f t="shared" si="1620"/>
        <v>0</v>
      </c>
      <c r="DG952" s="132">
        <f t="shared" si="1620"/>
        <v>0</v>
      </c>
      <c r="DH952" s="132">
        <f t="shared" si="1620"/>
        <v>0</v>
      </c>
      <c r="DI952" s="132">
        <f t="shared" si="1620"/>
        <v>0</v>
      </c>
      <c r="DJ952" s="132">
        <f t="shared" si="1620"/>
        <v>0</v>
      </c>
      <c r="DK952" s="132">
        <f t="shared" si="1620"/>
        <v>0</v>
      </c>
      <c r="DL952" s="132">
        <f t="shared" si="1620"/>
        <v>0</v>
      </c>
      <c r="DM952" s="132">
        <f t="shared" si="1620"/>
        <v>0</v>
      </c>
      <c r="DN952" s="233">
        <f t="shared" si="1620"/>
        <v>0</v>
      </c>
      <c r="DO952" s="232">
        <f t="shared" si="1548"/>
        <v>0</v>
      </c>
      <c r="DP952" s="132">
        <f t="shared" si="1549"/>
        <v>0</v>
      </c>
      <c r="DQ952" s="132">
        <f t="shared" si="1550"/>
        <v>0</v>
      </c>
      <c r="DR952" s="132">
        <f t="shared" si="1551"/>
        <v>0</v>
      </c>
      <c r="DS952" s="132">
        <f t="shared" si="1552"/>
        <v>0</v>
      </c>
      <c r="DT952" s="132">
        <f t="shared" si="1553"/>
        <v>0</v>
      </c>
      <c r="DU952" s="132">
        <f t="shared" si="1554"/>
        <v>0</v>
      </c>
      <c r="DV952" s="132">
        <f t="shared" si="1555"/>
        <v>0</v>
      </c>
      <c r="DW952" s="132">
        <f t="shared" si="1556"/>
        <v>0</v>
      </c>
      <c r="DX952" s="233">
        <f t="shared" si="1557"/>
        <v>0</v>
      </c>
      <c r="DY952" s="231" t="b">
        <f t="shared" si="1594"/>
        <v>0</v>
      </c>
      <c r="DZ952" s="163"/>
      <c r="EA952" s="226" t="str">
        <f t="shared" si="1595"/>
        <v/>
      </c>
      <c r="EB952" s="178" t="str">
        <f t="shared" si="1596"/>
        <v/>
      </c>
      <c r="EC952" s="178" t="str">
        <f t="shared" si="1597"/>
        <v/>
      </c>
      <c r="ED952" s="178" t="str">
        <f t="shared" si="1598"/>
        <v/>
      </c>
      <c r="EE952" s="178" t="str">
        <f t="shared" si="1599"/>
        <v/>
      </c>
      <c r="EF952" s="178" t="str">
        <f t="shared" si="1600"/>
        <v/>
      </c>
      <c r="EG952" s="178" t="str">
        <f t="shared" si="1601"/>
        <v/>
      </c>
      <c r="EH952" s="178" t="str">
        <f t="shared" si="1602"/>
        <v/>
      </c>
      <c r="EI952" s="178" t="str">
        <f t="shared" si="1603"/>
        <v/>
      </c>
      <c r="EJ952" s="227" t="str">
        <f t="shared" si="1604"/>
        <v/>
      </c>
      <c r="EK952" s="230" t="str">
        <f t="shared" si="1558"/>
        <v/>
      </c>
      <c r="EL952" s="177" t="str">
        <f t="shared" si="1559"/>
        <v/>
      </c>
      <c r="EM952" s="177" t="str">
        <f t="shared" si="1560"/>
        <v/>
      </c>
      <c r="EN952" s="177" t="str">
        <f t="shared" si="1561"/>
        <v/>
      </c>
      <c r="EO952" s="177" t="str">
        <f t="shared" si="1562"/>
        <v/>
      </c>
      <c r="EP952" s="177" t="str">
        <f t="shared" si="1563"/>
        <v/>
      </c>
      <c r="EQ952" s="177" t="str">
        <f t="shared" si="1564"/>
        <v/>
      </c>
      <c r="ER952" s="177" t="str">
        <f t="shared" si="1565"/>
        <v/>
      </c>
      <c r="ES952" s="177" t="str">
        <f t="shared" si="1566"/>
        <v/>
      </c>
      <c r="ET952" s="177" t="str">
        <f t="shared" si="1567"/>
        <v/>
      </c>
      <c r="EU952" s="229" t="e">
        <f t="shared" si="1568"/>
        <v>#VALUE!</v>
      </c>
      <c r="EV952" s="27" t="e">
        <f t="shared" si="1569"/>
        <v>#VALUE!</v>
      </c>
      <c r="EW952" s="27" t="e">
        <f t="shared" si="1570"/>
        <v>#VALUE!</v>
      </c>
      <c r="EX952" s="28" t="e">
        <f t="shared" si="1571"/>
        <v>#VALUE!</v>
      </c>
      <c r="EY952" s="28" t="e">
        <f t="shared" si="1572"/>
        <v>#VALUE!</v>
      </c>
      <c r="EZ952" s="28" t="b">
        <f t="shared" si="1573"/>
        <v>0</v>
      </c>
      <c r="FA952" s="176" t="str">
        <f t="shared" si="1574"/>
        <v/>
      </c>
      <c r="FB952" s="27" t="e" cm="1">
        <f t="array" aca="1" ref="FB952" ca="1">TEXT(RIGHT(10-RIGHT(SUM(INDEX(1*(MID(MID(C952,1,1)*2,ROW(INDIRECT("1:"&amp;LEN(MID(C952,1,1)*2))),1)),,))+MID(C952,2,1)+
SUM(INDEX(1*(MID(MID(C952,3,1)*2,ROW(INDIRECT("1:"&amp;LEN(MID(C952,3,1)*2))),1)),,))+MID(C952,4,1)+
SUM(INDEX(1*(MID(MID(C952,5,1)*2,ROW(INDIRECT("1:"&amp;LEN(MID(C952,5,1)*2))),1)),,))+MID(C952,6,1)+
SUM(INDEX(1*(MID(MID(C952,8,1)*2,ROW(INDIRECT("1:"&amp;LEN(MID(C952,8,1)*2))),1)),,))+MID(C952,9,1)+
SUM(INDEX(1*(MID(MID(C952,10,1)*2,ROW(INDIRECT("1:"&amp;LEN(MID(C952,10,1)*2))),1)),,)),1),1),"0")</f>
        <v>#VALUE!</v>
      </c>
      <c r="FC952" s="27" t="str">
        <f t="shared" si="1575"/>
        <v/>
      </c>
      <c r="FD952" s="29" t="b">
        <f t="shared" si="1576"/>
        <v>0</v>
      </c>
      <c r="FE952" s="112" t="b">
        <f>IFERROR(MATCH(D952,'Avtal för korttidsarbete'!$G$13:$G$1012,0),TRUE)</f>
        <v>1</v>
      </c>
      <c r="FF952" s="112" t="b">
        <f t="shared" si="1605"/>
        <v>0</v>
      </c>
      <c r="FG952" s="113" t="str" cm="1">
        <f t="array" ref="FG952">IF(FE952=TRUE,"x",INDEX('Avtal för korttidsarbete'!$E$13:$E$1012,$FE952))</f>
        <v>x</v>
      </c>
      <c r="FH952" s="113" t="str" cm="1">
        <f t="array" ref="FH952">IF(FE952=TRUE,"x",INDEX('Avtal för korttidsarbete'!$F$13:$F$1012,$FE952))</f>
        <v>x</v>
      </c>
      <c r="FI952" s="112" t="b">
        <f t="shared" si="1606"/>
        <v>0</v>
      </c>
      <c r="FJ952" s="135">
        <f t="shared" si="1607"/>
        <v>44166</v>
      </c>
      <c r="FK952" s="135">
        <f t="shared" si="1608"/>
        <v>44377</v>
      </c>
      <c r="FL952" s="112" t="b">
        <f t="shared" si="1609"/>
        <v>0</v>
      </c>
      <c r="FM952" s="113">
        <f t="shared" si="1610"/>
        <v>44166</v>
      </c>
      <c r="FN952" s="135">
        <f t="shared" si="1611"/>
        <v>44377</v>
      </c>
      <c r="FO952" s="148" t="b">
        <f>IFERROR(INDEX('Avtal för korttidsarbete'!R:R,MATCH(D952,'Avtal för korttidsarbete'!$G:$G,0)),TRUE)</f>
        <v>1</v>
      </c>
      <c r="FP952" s="135" t="str">
        <f>IF(FO952,"-",INDEX('Avtal för korttidsarbete'!$D:$D,MATCH(D952,'Avtal för korttidsarbete'!$G:$G,0)))</f>
        <v>-</v>
      </c>
      <c r="FQ952" s="113" t="b">
        <f>IFERROR(G952&gt;INDEX(Uppsägningar!E:E,MATCH(C952,Uppsägningar!C:C,0)),FALSE)</f>
        <v>0</v>
      </c>
    </row>
    <row r="953" spans="1:173" x14ac:dyDescent="0.25">
      <c r="A953" s="19">
        <v>937</v>
      </c>
      <c r="B953" s="20"/>
      <c r="C953" s="183"/>
      <c r="D953" s="66"/>
      <c r="E953" s="212">
        <f>IFERROR(INDEX(Admin!$C$7:$C$10,MATCH(FP953,TblNivåValTExt,0)),0)</f>
        <v>0</v>
      </c>
      <c r="F953" s="1"/>
      <c r="G953" s="1"/>
      <c r="H953" s="78"/>
      <c r="I953" s="181"/>
      <c r="J953" s="181"/>
      <c r="K953" s="182"/>
      <c r="L953" s="182"/>
      <c r="M953" s="181"/>
      <c r="N953" s="181"/>
      <c r="O953" s="181"/>
      <c r="P953" s="182"/>
      <c r="Q953" s="182"/>
      <c r="R953" s="181"/>
      <c r="S953" s="181"/>
      <c r="T953" s="181"/>
      <c r="U953" s="182"/>
      <c r="V953" s="182"/>
      <c r="W953" s="181"/>
      <c r="X953" s="181"/>
      <c r="Y953" s="181"/>
      <c r="Z953" s="182"/>
      <c r="AA953" s="182"/>
      <c r="AB953" s="181"/>
      <c r="AC953" s="181"/>
      <c r="AD953" s="181"/>
      <c r="AE953" s="182"/>
      <c r="AF953" s="182"/>
      <c r="AG953" s="181"/>
      <c r="AH953" s="181"/>
      <c r="AI953" s="181"/>
      <c r="AJ953" s="182"/>
      <c r="AK953" s="182"/>
      <c r="AL953" s="181"/>
      <c r="AM953" s="181"/>
      <c r="AN953" s="181"/>
      <c r="AO953" s="182"/>
      <c r="AP953" s="182"/>
      <c r="AQ953" s="181"/>
      <c r="AR953" s="181"/>
      <c r="AS953" s="181"/>
      <c r="AT953" s="182"/>
      <c r="AU953" s="182"/>
      <c r="AV953" s="181"/>
      <c r="AW953" s="181"/>
      <c r="AX953" s="181"/>
      <c r="AY953" s="182"/>
      <c r="AZ953" s="182"/>
      <c r="BA953" s="181"/>
      <c r="BB953" s="181"/>
      <c r="BC953" s="181"/>
      <c r="BD953" s="182"/>
      <c r="BE953" s="182"/>
      <c r="BF953" s="181"/>
      <c r="BG953" s="180">
        <f t="shared" si="1577"/>
        <v>0</v>
      </c>
      <c r="BH953" s="116" t="str">
        <f t="shared" si="1578"/>
        <v/>
      </c>
      <c r="BI953" s="80" t="b">
        <f t="shared" si="1526"/>
        <v>0</v>
      </c>
      <c r="BJ953" s="80" t="str">
        <f t="shared" si="1527"/>
        <v/>
      </c>
      <c r="BK953" s="80" t="b">
        <f t="shared" si="1579"/>
        <v>0</v>
      </c>
      <c r="BL953" s="13" t="str">
        <f t="shared" si="1528"/>
        <v/>
      </c>
      <c r="BM953" s="13" t="b">
        <f t="shared" si="1580"/>
        <v>0</v>
      </c>
      <c r="BN953" s="35" t="str">
        <f t="shared" si="1529"/>
        <v/>
      </c>
      <c r="BO953" s="13" t="b">
        <f t="shared" si="1530"/>
        <v>0</v>
      </c>
      <c r="BP953" s="35" t="str">
        <f t="shared" si="1531"/>
        <v/>
      </c>
      <c r="BQ953" s="13" t="b">
        <f t="shared" si="1532"/>
        <v>0</v>
      </c>
      <c r="BR953" s="35" t="str">
        <f t="shared" si="1533"/>
        <v/>
      </c>
      <c r="BS953" s="35" t="b">
        <f t="shared" si="1534"/>
        <v>0</v>
      </c>
      <c r="BT953" s="35" t="str">
        <f t="shared" si="1535"/>
        <v/>
      </c>
      <c r="BU953" s="35" t="b">
        <f t="shared" si="1536"/>
        <v>0</v>
      </c>
      <c r="BV953" s="35" t="str">
        <f t="shared" si="1537"/>
        <v/>
      </c>
      <c r="BW953" s="13" t="b">
        <f t="shared" si="1612"/>
        <v>0</v>
      </c>
      <c r="BX953" s="35" t="str">
        <f t="shared" si="1538"/>
        <v/>
      </c>
      <c r="BY953" s="265" t="b">
        <f t="shared" si="1581"/>
        <v>0</v>
      </c>
      <c r="BZ953" s="35" t="str">
        <f t="shared" si="1539"/>
        <v/>
      </c>
      <c r="CA953" s="265" t="b">
        <f t="shared" si="1582"/>
        <v>0</v>
      </c>
      <c r="CB953" s="35" t="str">
        <f t="shared" si="1540"/>
        <v/>
      </c>
      <c r="CC953" s="272" t="b">
        <f t="shared" si="1583"/>
        <v>0</v>
      </c>
      <c r="CD953" s="35" t="str">
        <f t="shared" si="1541"/>
        <v/>
      </c>
      <c r="CE953" s="13" t="b">
        <f t="shared" si="1542"/>
        <v>0</v>
      </c>
      <c r="CF953" s="35" t="str">
        <f t="shared" si="1543"/>
        <v/>
      </c>
      <c r="CG953" s="179">
        <f t="shared" si="1544"/>
        <v>0</v>
      </c>
      <c r="CH953" s="179">
        <f t="shared" si="1545"/>
        <v>0</v>
      </c>
      <c r="CI953" s="218">
        <f t="shared" si="1584"/>
        <v>0</v>
      </c>
      <c r="CJ953" s="218">
        <f t="shared" si="1585"/>
        <v>0</v>
      </c>
      <c r="CK953" s="218">
        <f t="shared" si="1586"/>
        <v>0</v>
      </c>
      <c r="CL953" s="218">
        <f t="shared" si="1587"/>
        <v>0</v>
      </c>
      <c r="CM953" s="218">
        <f t="shared" si="1588"/>
        <v>0</v>
      </c>
      <c r="CN953" s="218">
        <f t="shared" si="1589"/>
        <v>0</v>
      </c>
      <c r="CO953" s="218">
        <f t="shared" si="1590"/>
        <v>0</v>
      </c>
      <c r="CP953" s="218">
        <f t="shared" si="1591"/>
        <v>0</v>
      </c>
      <c r="CQ953" s="218">
        <f t="shared" si="1592"/>
        <v>0</v>
      </c>
      <c r="CR953" s="218">
        <f t="shared" si="1593"/>
        <v>0</v>
      </c>
      <c r="CS953" s="14">
        <f t="shared" si="1546"/>
        <v>0</v>
      </c>
      <c r="CT953" s="236">
        <f t="shared" si="1547"/>
        <v>0</v>
      </c>
      <c r="CU953" s="237">
        <f t="shared" si="1619"/>
        <v>0</v>
      </c>
      <c r="CV953" s="16">
        <f t="shared" si="1619"/>
        <v>0</v>
      </c>
      <c r="CW953" s="16">
        <f t="shared" si="1619"/>
        <v>0</v>
      </c>
      <c r="CX953" s="16">
        <f t="shared" si="1619"/>
        <v>0</v>
      </c>
      <c r="CY953" s="16">
        <f t="shared" si="1619"/>
        <v>0</v>
      </c>
      <c r="CZ953" s="16">
        <f t="shared" si="1619"/>
        <v>0</v>
      </c>
      <c r="DA953" s="16">
        <f t="shared" si="1619"/>
        <v>0</v>
      </c>
      <c r="DB953" s="16">
        <f t="shared" si="1619"/>
        <v>0</v>
      </c>
      <c r="DC953" s="16">
        <f t="shared" si="1619"/>
        <v>0</v>
      </c>
      <c r="DD953" s="238">
        <f t="shared" si="1619"/>
        <v>0</v>
      </c>
      <c r="DE953" s="232">
        <f t="shared" si="1620"/>
        <v>0</v>
      </c>
      <c r="DF953" s="132">
        <f t="shared" si="1620"/>
        <v>0</v>
      </c>
      <c r="DG953" s="132">
        <f t="shared" si="1620"/>
        <v>0</v>
      </c>
      <c r="DH953" s="132">
        <f t="shared" si="1620"/>
        <v>0</v>
      </c>
      <c r="DI953" s="132">
        <f t="shared" si="1620"/>
        <v>0</v>
      </c>
      <c r="DJ953" s="132">
        <f t="shared" si="1620"/>
        <v>0</v>
      </c>
      <c r="DK953" s="132">
        <f t="shared" si="1620"/>
        <v>0</v>
      </c>
      <c r="DL953" s="132">
        <f t="shared" si="1620"/>
        <v>0</v>
      </c>
      <c r="DM953" s="132">
        <f t="shared" si="1620"/>
        <v>0</v>
      </c>
      <c r="DN953" s="233">
        <f t="shared" si="1620"/>
        <v>0</v>
      </c>
      <c r="DO953" s="232">
        <f t="shared" si="1548"/>
        <v>0</v>
      </c>
      <c r="DP953" s="132">
        <f t="shared" si="1549"/>
        <v>0</v>
      </c>
      <c r="DQ953" s="132">
        <f t="shared" si="1550"/>
        <v>0</v>
      </c>
      <c r="DR953" s="132">
        <f t="shared" si="1551"/>
        <v>0</v>
      </c>
      <c r="DS953" s="132">
        <f t="shared" si="1552"/>
        <v>0</v>
      </c>
      <c r="DT953" s="132">
        <f t="shared" si="1553"/>
        <v>0</v>
      </c>
      <c r="DU953" s="132">
        <f t="shared" si="1554"/>
        <v>0</v>
      </c>
      <c r="DV953" s="132">
        <f t="shared" si="1555"/>
        <v>0</v>
      </c>
      <c r="DW953" s="132">
        <f t="shared" si="1556"/>
        <v>0</v>
      </c>
      <c r="DX953" s="233">
        <f t="shared" si="1557"/>
        <v>0</v>
      </c>
      <c r="DY953" s="231" t="b">
        <f t="shared" si="1594"/>
        <v>0</v>
      </c>
      <c r="DZ953" s="163"/>
      <c r="EA953" s="226" t="str">
        <f t="shared" si="1595"/>
        <v/>
      </c>
      <c r="EB953" s="178" t="str">
        <f t="shared" si="1596"/>
        <v/>
      </c>
      <c r="EC953" s="178" t="str">
        <f t="shared" si="1597"/>
        <v/>
      </c>
      <c r="ED953" s="178" t="str">
        <f t="shared" si="1598"/>
        <v/>
      </c>
      <c r="EE953" s="178" t="str">
        <f t="shared" si="1599"/>
        <v/>
      </c>
      <c r="EF953" s="178" t="str">
        <f t="shared" si="1600"/>
        <v/>
      </c>
      <c r="EG953" s="178" t="str">
        <f t="shared" si="1601"/>
        <v/>
      </c>
      <c r="EH953" s="178" t="str">
        <f t="shared" si="1602"/>
        <v/>
      </c>
      <c r="EI953" s="178" t="str">
        <f t="shared" si="1603"/>
        <v/>
      </c>
      <c r="EJ953" s="227" t="str">
        <f t="shared" si="1604"/>
        <v/>
      </c>
      <c r="EK953" s="230" t="str">
        <f t="shared" si="1558"/>
        <v/>
      </c>
      <c r="EL953" s="177" t="str">
        <f t="shared" si="1559"/>
        <v/>
      </c>
      <c r="EM953" s="177" t="str">
        <f t="shared" si="1560"/>
        <v/>
      </c>
      <c r="EN953" s="177" t="str">
        <f t="shared" si="1561"/>
        <v/>
      </c>
      <c r="EO953" s="177" t="str">
        <f t="shared" si="1562"/>
        <v/>
      </c>
      <c r="EP953" s="177" t="str">
        <f t="shared" si="1563"/>
        <v/>
      </c>
      <c r="EQ953" s="177" t="str">
        <f t="shared" si="1564"/>
        <v/>
      </c>
      <c r="ER953" s="177" t="str">
        <f t="shared" si="1565"/>
        <v/>
      </c>
      <c r="ES953" s="177" t="str">
        <f t="shared" si="1566"/>
        <v/>
      </c>
      <c r="ET953" s="177" t="str">
        <f t="shared" si="1567"/>
        <v/>
      </c>
      <c r="EU953" s="229" t="e">
        <f t="shared" si="1568"/>
        <v>#VALUE!</v>
      </c>
      <c r="EV953" s="27" t="e">
        <f t="shared" si="1569"/>
        <v>#VALUE!</v>
      </c>
      <c r="EW953" s="27" t="e">
        <f t="shared" si="1570"/>
        <v>#VALUE!</v>
      </c>
      <c r="EX953" s="28" t="e">
        <f t="shared" si="1571"/>
        <v>#VALUE!</v>
      </c>
      <c r="EY953" s="28" t="e">
        <f t="shared" si="1572"/>
        <v>#VALUE!</v>
      </c>
      <c r="EZ953" s="28" t="b">
        <f t="shared" si="1573"/>
        <v>0</v>
      </c>
      <c r="FA953" s="176" t="str">
        <f t="shared" si="1574"/>
        <v/>
      </c>
      <c r="FB953" s="27" t="e" cm="1">
        <f t="array" aca="1" ref="FB953" ca="1">TEXT(RIGHT(10-RIGHT(SUM(INDEX(1*(MID(MID(C953,1,1)*2,ROW(INDIRECT("1:"&amp;LEN(MID(C953,1,1)*2))),1)),,))+MID(C953,2,1)+
SUM(INDEX(1*(MID(MID(C953,3,1)*2,ROW(INDIRECT("1:"&amp;LEN(MID(C953,3,1)*2))),1)),,))+MID(C953,4,1)+
SUM(INDEX(1*(MID(MID(C953,5,1)*2,ROW(INDIRECT("1:"&amp;LEN(MID(C953,5,1)*2))),1)),,))+MID(C953,6,1)+
SUM(INDEX(1*(MID(MID(C953,8,1)*2,ROW(INDIRECT("1:"&amp;LEN(MID(C953,8,1)*2))),1)),,))+MID(C953,9,1)+
SUM(INDEX(1*(MID(MID(C953,10,1)*2,ROW(INDIRECT("1:"&amp;LEN(MID(C953,10,1)*2))),1)),,)),1),1),"0")</f>
        <v>#VALUE!</v>
      </c>
      <c r="FC953" s="27" t="str">
        <f t="shared" si="1575"/>
        <v/>
      </c>
      <c r="FD953" s="29" t="b">
        <f t="shared" si="1576"/>
        <v>0</v>
      </c>
      <c r="FE953" s="112" t="b">
        <f>IFERROR(MATCH(D953,'Avtal för korttidsarbete'!$G$13:$G$1012,0),TRUE)</f>
        <v>1</v>
      </c>
      <c r="FF953" s="112" t="b">
        <f t="shared" si="1605"/>
        <v>0</v>
      </c>
      <c r="FG953" s="113" t="str" cm="1">
        <f t="array" ref="FG953">IF(FE953=TRUE,"x",INDEX('Avtal för korttidsarbete'!$E$13:$E$1012,$FE953))</f>
        <v>x</v>
      </c>
      <c r="FH953" s="113" t="str" cm="1">
        <f t="array" ref="FH953">IF(FE953=TRUE,"x",INDEX('Avtal för korttidsarbete'!$F$13:$F$1012,$FE953))</f>
        <v>x</v>
      </c>
      <c r="FI953" s="112" t="b">
        <f t="shared" si="1606"/>
        <v>0</v>
      </c>
      <c r="FJ953" s="135">
        <f t="shared" si="1607"/>
        <v>44166</v>
      </c>
      <c r="FK953" s="135">
        <f t="shared" si="1608"/>
        <v>44377</v>
      </c>
      <c r="FL953" s="112" t="b">
        <f t="shared" si="1609"/>
        <v>0</v>
      </c>
      <c r="FM953" s="113">
        <f t="shared" si="1610"/>
        <v>44166</v>
      </c>
      <c r="FN953" s="135">
        <f t="shared" si="1611"/>
        <v>44377</v>
      </c>
      <c r="FO953" s="148" t="b">
        <f>IFERROR(INDEX('Avtal för korttidsarbete'!R:R,MATCH(D953,'Avtal för korttidsarbete'!$G:$G,0)),TRUE)</f>
        <v>1</v>
      </c>
      <c r="FP953" s="135" t="str">
        <f>IF(FO953,"-",INDEX('Avtal för korttidsarbete'!$D:$D,MATCH(D953,'Avtal för korttidsarbete'!$G:$G,0)))</f>
        <v>-</v>
      </c>
      <c r="FQ953" s="113" t="b">
        <f>IFERROR(G953&gt;INDEX(Uppsägningar!E:E,MATCH(C953,Uppsägningar!C:C,0)),FALSE)</f>
        <v>0</v>
      </c>
    </row>
    <row r="954" spans="1:173" x14ac:dyDescent="0.25">
      <c r="A954" s="19">
        <v>938</v>
      </c>
      <c r="B954" s="20"/>
      <c r="C954" s="183"/>
      <c r="D954" s="66"/>
      <c r="E954" s="212">
        <f>IFERROR(INDEX(Admin!$C$7:$C$10,MATCH(FP954,TblNivåValTExt,0)),0)</f>
        <v>0</v>
      </c>
      <c r="F954" s="1"/>
      <c r="G954" s="1"/>
      <c r="H954" s="78"/>
      <c r="I954" s="181"/>
      <c r="J954" s="181"/>
      <c r="K954" s="182"/>
      <c r="L954" s="182"/>
      <c r="M954" s="181"/>
      <c r="N954" s="181"/>
      <c r="O954" s="181"/>
      <c r="P954" s="182"/>
      <c r="Q954" s="182"/>
      <c r="R954" s="181"/>
      <c r="S954" s="181"/>
      <c r="T954" s="181"/>
      <c r="U954" s="182"/>
      <c r="V954" s="182"/>
      <c r="W954" s="181"/>
      <c r="X954" s="181"/>
      <c r="Y954" s="181"/>
      <c r="Z954" s="182"/>
      <c r="AA954" s="182"/>
      <c r="AB954" s="181"/>
      <c r="AC954" s="181"/>
      <c r="AD954" s="181"/>
      <c r="AE954" s="182"/>
      <c r="AF954" s="182"/>
      <c r="AG954" s="181"/>
      <c r="AH954" s="181"/>
      <c r="AI954" s="181"/>
      <c r="AJ954" s="182"/>
      <c r="AK954" s="182"/>
      <c r="AL954" s="181"/>
      <c r="AM954" s="181"/>
      <c r="AN954" s="181"/>
      <c r="AO954" s="182"/>
      <c r="AP954" s="182"/>
      <c r="AQ954" s="181"/>
      <c r="AR954" s="181"/>
      <c r="AS954" s="181"/>
      <c r="AT954" s="182"/>
      <c r="AU954" s="182"/>
      <c r="AV954" s="181"/>
      <c r="AW954" s="181"/>
      <c r="AX954" s="181"/>
      <c r="AY954" s="182"/>
      <c r="AZ954" s="182"/>
      <c r="BA954" s="181"/>
      <c r="BB954" s="181"/>
      <c r="BC954" s="181"/>
      <c r="BD954" s="182"/>
      <c r="BE954" s="182"/>
      <c r="BF954" s="181"/>
      <c r="BG954" s="180">
        <f t="shared" si="1577"/>
        <v>0</v>
      </c>
      <c r="BH954" s="116" t="str">
        <f t="shared" si="1578"/>
        <v/>
      </c>
      <c r="BI954" s="80" t="b">
        <f t="shared" si="1526"/>
        <v>0</v>
      </c>
      <c r="BJ954" s="80" t="str">
        <f t="shared" si="1527"/>
        <v/>
      </c>
      <c r="BK954" s="80" t="b">
        <f t="shared" si="1579"/>
        <v>0</v>
      </c>
      <c r="BL954" s="13" t="str">
        <f t="shared" si="1528"/>
        <v/>
      </c>
      <c r="BM954" s="13" t="b">
        <f t="shared" si="1580"/>
        <v>0</v>
      </c>
      <c r="BN954" s="35" t="str">
        <f t="shared" si="1529"/>
        <v/>
      </c>
      <c r="BO954" s="13" t="b">
        <f t="shared" si="1530"/>
        <v>0</v>
      </c>
      <c r="BP954" s="35" t="str">
        <f t="shared" si="1531"/>
        <v/>
      </c>
      <c r="BQ954" s="13" t="b">
        <f t="shared" si="1532"/>
        <v>0</v>
      </c>
      <c r="BR954" s="35" t="str">
        <f t="shared" si="1533"/>
        <v/>
      </c>
      <c r="BS954" s="35" t="b">
        <f t="shared" si="1534"/>
        <v>0</v>
      </c>
      <c r="BT954" s="35" t="str">
        <f t="shared" si="1535"/>
        <v/>
      </c>
      <c r="BU954" s="35" t="b">
        <f t="shared" si="1536"/>
        <v>0</v>
      </c>
      <c r="BV954" s="35" t="str">
        <f t="shared" si="1537"/>
        <v/>
      </c>
      <c r="BW954" s="13" t="b">
        <f t="shared" si="1612"/>
        <v>0</v>
      </c>
      <c r="BX954" s="35" t="str">
        <f t="shared" si="1538"/>
        <v/>
      </c>
      <c r="BY954" s="265" t="b">
        <f t="shared" si="1581"/>
        <v>0</v>
      </c>
      <c r="BZ954" s="35" t="str">
        <f t="shared" si="1539"/>
        <v/>
      </c>
      <c r="CA954" s="265" t="b">
        <f t="shared" si="1582"/>
        <v>0</v>
      </c>
      <c r="CB954" s="35" t="str">
        <f t="shared" si="1540"/>
        <v/>
      </c>
      <c r="CC954" s="272" t="b">
        <f t="shared" si="1583"/>
        <v>0</v>
      </c>
      <c r="CD954" s="35" t="str">
        <f t="shared" si="1541"/>
        <v/>
      </c>
      <c r="CE954" s="13" t="b">
        <f t="shared" si="1542"/>
        <v>0</v>
      </c>
      <c r="CF954" s="35" t="str">
        <f t="shared" si="1543"/>
        <v/>
      </c>
      <c r="CG954" s="179">
        <f t="shared" si="1544"/>
        <v>0</v>
      </c>
      <c r="CH954" s="179">
        <f t="shared" si="1545"/>
        <v>0</v>
      </c>
      <c r="CI954" s="218">
        <f t="shared" si="1584"/>
        <v>0</v>
      </c>
      <c r="CJ954" s="218">
        <f t="shared" si="1585"/>
        <v>0</v>
      </c>
      <c r="CK954" s="218">
        <f t="shared" si="1586"/>
        <v>0</v>
      </c>
      <c r="CL954" s="218">
        <f t="shared" si="1587"/>
        <v>0</v>
      </c>
      <c r="CM954" s="218">
        <f t="shared" si="1588"/>
        <v>0</v>
      </c>
      <c r="CN954" s="218">
        <f t="shared" si="1589"/>
        <v>0</v>
      </c>
      <c r="CO954" s="218">
        <f t="shared" si="1590"/>
        <v>0</v>
      </c>
      <c r="CP954" s="218">
        <f t="shared" si="1591"/>
        <v>0</v>
      </c>
      <c r="CQ954" s="218">
        <f t="shared" si="1592"/>
        <v>0</v>
      </c>
      <c r="CR954" s="218">
        <f t="shared" si="1593"/>
        <v>0</v>
      </c>
      <c r="CS954" s="14">
        <f t="shared" si="1546"/>
        <v>0</v>
      </c>
      <c r="CT954" s="236">
        <f t="shared" si="1547"/>
        <v>0</v>
      </c>
      <c r="CU954" s="237">
        <f t="shared" si="1619"/>
        <v>0</v>
      </c>
      <c r="CV954" s="16">
        <f t="shared" si="1619"/>
        <v>0</v>
      </c>
      <c r="CW954" s="16">
        <f t="shared" si="1619"/>
        <v>0</v>
      </c>
      <c r="CX954" s="16">
        <f t="shared" si="1619"/>
        <v>0</v>
      </c>
      <c r="CY954" s="16">
        <f t="shared" si="1619"/>
        <v>0</v>
      </c>
      <c r="CZ954" s="16">
        <f t="shared" si="1619"/>
        <v>0</v>
      </c>
      <c r="DA954" s="16">
        <f t="shared" si="1619"/>
        <v>0</v>
      </c>
      <c r="DB954" s="16">
        <f t="shared" si="1619"/>
        <v>0</v>
      </c>
      <c r="DC954" s="16">
        <f t="shared" si="1619"/>
        <v>0</v>
      </c>
      <c r="DD954" s="238">
        <f t="shared" si="1619"/>
        <v>0</v>
      </c>
      <c r="DE954" s="232">
        <f t="shared" si="1620"/>
        <v>0</v>
      </c>
      <c r="DF954" s="132">
        <f t="shared" si="1620"/>
        <v>0</v>
      </c>
      <c r="DG954" s="132">
        <f t="shared" si="1620"/>
        <v>0</v>
      </c>
      <c r="DH954" s="132">
        <f t="shared" si="1620"/>
        <v>0</v>
      </c>
      <c r="DI954" s="132">
        <f t="shared" si="1620"/>
        <v>0</v>
      </c>
      <c r="DJ954" s="132">
        <f t="shared" si="1620"/>
        <v>0</v>
      </c>
      <c r="DK954" s="132">
        <f t="shared" si="1620"/>
        <v>0</v>
      </c>
      <c r="DL954" s="132">
        <f t="shared" si="1620"/>
        <v>0</v>
      </c>
      <c r="DM954" s="132">
        <f t="shared" si="1620"/>
        <v>0</v>
      </c>
      <c r="DN954" s="233">
        <f t="shared" si="1620"/>
        <v>0</v>
      </c>
      <c r="DO954" s="232">
        <f t="shared" si="1548"/>
        <v>0</v>
      </c>
      <c r="DP954" s="132">
        <f t="shared" si="1549"/>
        <v>0</v>
      </c>
      <c r="DQ954" s="132">
        <f t="shared" si="1550"/>
        <v>0</v>
      </c>
      <c r="DR954" s="132">
        <f t="shared" si="1551"/>
        <v>0</v>
      </c>
      <c r="DS954" s="132">
        <f t="shared" si="1552"/>
        <v>0</v>
      </c>
      <c r="DT954" s="132">
        <f t="shared" si="1553"/>
        <v>0</v>
      </c>
      <c r="DU954" s="132">
        <f t="shared" si="1554"/>
        <v>0</v>
      </c>
      <c r="DV954" s="132">
        <f t="shared" si="1555"/>
        <v>0</v>
      </c>
      <c r="DW954" s="132">
        <f t="shared" si="1556"/>
        <v>0</v>
      </c>
      <c r="DX954" s="233">
        <f t="shared" si="1557"/>
        <v>0</v>
      </c>
      <c r="DY954" s="231" t="b">
        <f t="shared" si="1594"/>
        <v>0</v>
      </c>
      <c r="DZ954" s="163"/>
      <c r="EA954" s="226" t="str">
        <f t="shared" si="1595"/>
        <v/>
      </c>
      <c r="EB954" s="178" t="str">
        <f t="shared" si="1596"/>
        <v/>
      </c>
      <c r="EC954" s="178" t="str">
        <f t="shared" si="1597"/>
        <v/>
      </c>
      <c r="ED954" s="178" t="str">
        <f t="shared" si="1598"/>
        <v/>
      </c>
      <c r="EE954" s="178" t="str">
        <f t="shared" si="1599"/>
        <v/>
      </c>
      <c r="EF954" s="178" t="str">
        <f t="shared" si="1600"/>
        <v/>
      </c>
      <c r="EG954" s="178" t="str">
        <f t="shared" si="1601"/>
        <v/>
      </c>
      <c r="EH954" s="178" t="str">
        <f t="shared" si="1602"/>
        <v/>
      </c>
      <c r="EI954" s="178" t="str">
        <f t="shared" si="1603"/>
        <v/>
      </c>
      <c r="EJ954" s="227" t="str">
        <f t="shared" si="1604"/>
        <v/>
      </c>
      <c r="EK954" s="230" t="str">
        <f t="shared" si="1558"/>
        <v/>
      </c>
      <c r="EL954" s="177" t="str">
        <f t="shared" si="1559"/>
        <v/>
      </c>
      <c r="EM954" s="177" t="str">
        <f t="shared" si="1560"/>
        <v/>
      </c>
      <c r="EN954" s="177" t="str">
        <f t="shared" si="1561"/>
        <v/>
      </c>
      <c r="EO954" s="177" t="str">
        <f t="shared" si="1562"/>
        <v/>
      </c>
      <c r="EP954" s="177" t="str">
        <f t="shared" si="1563"/>
        <v/>
      </c>
      <c r="EQ954" s="177" t="str">
        <f t="shared" si="1564"/>
        <v/>
      </c>
      <c r="ER954" s="177" t="str">
        <f t="shared" si="1565"/>
        <v/>
      </c>
      <c r="ES954" s="177" t="str">
        <f t="shared" si="1566"/>
        <v/>
      </c>
      <c r="ET954" s="177" t="str">
        <f t="shared" si="1567"/>
        <v/>
      </c>
      <c r="EU954" s="229" t="e">
        <f t="shared" si="1568"/>
        <v>#VALUE!</v>
      </c>
      <c r="EV954" s="27" t="e">
        <f t="shared" si="1569"/>
        <v>#VALUE!</v>
      </c>
      <c r="EW954" s="27" t="e">
        <f t="shared" si="1570"/>
        <v>#VALUE!</v>
      </c>
      <c r="EX954" s="28" t="e">
        <f t="shared" si="1571"/>
        <v>#VALUE!</v>
      </c>
      <c r="EY954" s="28" t="e">
        <f t="shared" si="1572"/>
        <v>#VALUE!</v>
      </c>
      <c r="EZ954" s="28" t="b">
        <f t="shared" si="1573"/>
        <v>0</v>
      </c>
      <c r="FA954" s="176" t="str">
        <f t="shared" si="1574"/>
        <v/>
      </c>
      <c r="FB954" s="27" t="e" cm="1">
        <f t="array" aca="1" ref="FB954" ca="1">TEXT(RIGHT(10-RIGHT(SUM(INDEX(1*(MID(MID(C954,1,1)*2,ROW(INDIRECT("1:"&amp;LEN(MID(C954,1,1)*2))),1)),,))+MID(C954,2,1)+
SUM(INDEX(1*(MID(MID(C954,3,1)*2,ROW(INDIRECT("1:"&amp;LEN(MID(C954,3,1)*2))),1)),,))+MID(C954,4,1)+
SUM(INDEX(1*(MID(MID(C954,5,1)*2,ROW(INDIRECT("1:"&amp;LEN(MID(C954,5,1)*2))),1)),,))+MID(C954,6,1)+
SUM(INDEX(1*(MID(MID(C954,8,1)*2,ROW(INDIRECT("1:"&amp;LEN(MID(C954,8,1)*2))),1)),,))+MID(C954,9,1)+
SUM(INDEX(1*(MID(MID(C954,10,1)*2,ROW(INDIRECT("1:"&amp;LEN(MID(C954,10,1)*2))),1)),,)),1),1),"0")</f>
        <v>#VALUE!</v>
      </c>
      <c r="FC954" s="27" t="str">
        <f t="shared" si="1575"/>
        <v/>
      </c>
      <c r="FD954" s="29" t="b">
        <f t="shared" si="1576"/>
        <v>0</v>
      </c>
      <c r="FE954" s="112" t="b">
        <f>IFERROR(MATCH(D954,'Avtal för korttidsarbete'!$G$13:$G$1012,0),TRUE)</f>
        <v>1</v>
      </c>
      <c r="FF954" s="112" t="b">
        <f t="shared" si="1605"/>
        <v>0</v>
      </c>
      <c r="FG954" s="113" t="str" cm="1">
        <f t="array" ref="FG954">IF(FE954=TRUE,"x",INDEX('Avtal för korttidsarbete'!$E$13:$E$1012,$FE954))</f>
        <v>x</v>
      </c>
      <c r="FH954" s="113" t="str" cm="1">
        <f t="array" ref="FH954">IF(FE954=TRUE,"x",INDEX('Avtal för korttidsarbete'!$F$13:$F$1012,$FE954))</f>
        <v>x</v>
      </c>
      <c r="FI954" s="112" t="b">
        <f t="shared" si="1606"/>
        <v>0</v>
      </c>
      <c r="FJ954" s="135">
        <f t="shared" si="1607"/>
        <v>44166</v>
      </c>
      <c r="FK954" s="135">
        <f t="shared" si="1608"/>
        <v>44377</v>
      </c>
      <c r="FL954" s="112" t="b">
        <f t="shared" si="1609"/>
        <v>0</v>
      </c>
      <c r="FM954" s="113">
        <f t="shared" si="1610"/>
        <v>44166</v>
      </c>
      <c r="FN954" s="135">
        <f t="shared" si="1611"/>
        <v>44377</v>
      </c>
      <c r="FO954" s="148" t="b">
        <f>IFERROR(INDEX('Avtal för korttidsarbete'!R:R,MATCH(D954,'Avtal för korttidsarbete'!$G:$G,0)),TRUE)</f>
        <v>1</v>
      </c>
      <c r="FP954" s="135" t="str">
        <f>IF(FO954,"-",INDEX('Avtal för korttidsarbete'!$D:$D,MATCH(D954,'Avtal för korttidsarbete'!$G:$G,0)))</f>
        <v>-</v>
      </c>
      <c r="FQ954" s="113" t="b">
        <f>IFERROR(G954&gt;INDEX(Uppsägningar!E:E,MATCH(C954,Uppsägningar!C:C,0)),FALSE)</f>
        <v>0</v>
      </c>
    </row>
    <row r="955" spans="1:173" x14ac:dyDescent="0.25">
      <c r="A955" s="19">
        <v>939</v>
      </c>
      <c r="B955" s="20"/>
      <c r="C955" s="183"/>
      <c r="D955" s="66"/>
      <c r="E955" s="212">
        <f>IFERROR(INDEX(Admin!$C$7:$C$10,MATCH(FP955,TblNivåValTExt,0)),0)</f>
        <v>0</v>
      </c>
      <c r="F955" s="1"/>
      <c r="G955" s="1"/>
      <c r="H955" s="78"/>
      <c r="I955" s="181"/>
      <c r="J955" s="181"/>
      <c r="K955" s="182"/>
      <c r="L955" s="182"/>
      <c r="M955" s="181"/>
      <c r="N955" s="181"/>
      <c r="O955" s="181"/>
      <c r="P955" s="182"/>
      <c r="Q955" s="182"/>
      <c r="R955" s="181"/>
      <c r="S955" s="181"/>
      <c r="T955" s="181"/>
      <c r="U955" s="182"/>
      <c r="V955" s="182"/>
      <c r="W955" s="181"/>
      <c r="X955" s="181"/>
      <c r="Y955" s="181"/>
      <c r="Z955" s="182"/>
      <c r="AA955" s="182"/>
      <c r="AB955" s="181"/>
      <c r="AC955" s="181"/>
      <c r="AD955" s="181"/>
      <c r="AE955" s="182"/>
      <c r="AF955" s="182"/>
      <c r="AG955" s="181"/>
      <c r="AH955" s="181"/>
      <c r="AI955" s="181"/>
      <c r="AJ955" s="182"/>
      <c r="AK955" s="182"/>
      <c r="AL955" s="181"/>
      <c r="AM955" s="181"/>
      <c r="AN955" s="181"/>
      <c r="AO955" s="182"/>
      <c r="AP955" s="182"/>
      <c r="AQ955" s="181"/>
      <c r="AR955" s="181"/>
      <c r="AS955" s="181"/>
      <c r="AT955" s="182"/>
      <c r="AU955" s="182"/>
      <c r="AV955" s="181"/>
      <c r="AW955" s="181"/>
      <c r="AX955" s="181"/>
      <c r="AY955" s="182"/>
      <c r="AZ955" s="182"/>
      <c r="BA955" s="181"/>
      <c r="BB955" s="181"/>
      <c r="BC955" s="181"/>
      <c r="BD955" s="182"/>
      <c r="BE955" s="182"/>
      <c r="BF955" s="181"/>
      <c r="BG955" s="180">
        <f t="shared" si="1577"/>
        <v>0</v>
      </c>
      <c r="BH955" s="116" t="str">
        <f t="shared" si="1578"/>
        <v/>
      </c>
      <c r="BI955" s="80" t="b">
        <f t="shared" si="1526"/>
        <v>0</v>
      </c>
      <c r="BJ955" s="80" t="str">
        <f t="shared" si="1527"/>
        <v/>
      </c>
      <c r="BK955" s="80" t="b">
        <f t="shared" si="1579"/>
        <v>0</v>
      </c>
      <c r="BL955" s="13" t="str">
        <f t="shared" si="1528"/>
        <v/>
      </c>
      <c r="BM955" s="13" t="b">
        <f t="shared" si="1580"/>
        <v>0</v>
      </c>
      <c r="BN955" s="35" t="str">
        <f t="shared" si="1529"/>
        <v/>
      </c>
      <c r="BO955" s="13" t="b">
        <f t="shared" si="1530"/>
        <v>0</v>
      </c>
      <c r="BP955" s="35" t="str">
        <f t="shared" si="1531"/>
        <v/>
      </c>
      <c r="BQ955" s="13" t="b">
        <f t="shared" si="1532"/>
        <v>0</v>
      </c>
      <c r="BR955" s="35" t="str">
        <f t="shared" si="1533"/>
        <v/>
      </c>
      <c r="BS955" s="35" t="b">
        <f t="shared" si="1534"/>
        <v>0</v>
      </c>
      <c r="BT955" s="35" t="str">
        <f t="shared" si="1535"/>
        <v/>
      </c>
      <c r="BU955" s="35" t="b">
        <f t="shared" si="1536"/>
        <v>0</v>
      </c>
      <c r="BV955" s="35" t="str">
        <f t="shared" si="1537"/>
        <v/>
      </c>
      <c r="BW955" s="13" t="b">
        <f t="shared" si="1612"/>
        <v>0</v>
      </c>
      <c r="BX955" s="35" t="str">
        <f t="shared" si="1538"/>
        <v/>
      </c>
      <c r="BY955" s="265" t="b">
        <f t="shared" si="1581"/>
        <v>0</v>
      </c>
      <c r="BZ955" s="35" t="str">
        <f t="shared" si="1539"/>
        <v/>
      </c>
      <c r="CA955" s="265" t="b">
        <f t="shared" si="1582"/>
        <v>0</v>
      </c>
      <c r="CB955" s="35" t="str">
        <f t="shared" si="1540"/>
        <v/>
      </c>
      <c r="CC955" s="272" t="b">
        <f t="shared" si="1583"/>
        <v>0</v>
      </c>
      <c r="CD955" s="35" t="str">
        <f t="shared" si="1541"/>
        <v/>
      </c>
      <c r="CE955" s="13" t="b">
        <f t="shared" si="1542"/>
        <v>0</v>
      </c>
      <c r="CF955" s="35" t="str">
        <f t="shared" si="1543"/>
        <v/>
      </c>
      <c r="CG955" s="179">
        <f t="shared" si="1544"/>
        <v>0</v>
      </c>
      <c r="CH955" s="179">
        <f t="shared" si="1545"/>
        <v>0</v>
      </c>
      <c r="CI955" s="218">
        <f t="shared" si="1584"/>
        <v>0</v>
      </c>
      <c r="CJ955" s="218">
        <f t="shared" si="1585"/>
        <v>0</v>
      </c>
      <c r="CK955" s="218">
        <f t="shared" si="1586"/>
        <v>0</v>
      </c>
      <c r="CL955" s="218">
        <f t="shared" si="1587"/>
        <v>0</v>
      </c>
      <c r="CM955" s="218">
        <f t="shared" si="1588"/>
        <v>0</v>
      </c>
      <c r="CN955" s="218">
        <f t="shared" si="1589"/>
        <v>0</v>
      </c>
      <c r="CO955" s="218">
        <f t="shared" si="1590"/>
        <v>0</v>
      </c>
      <c r="CP955" s="218">
        <f t="shared" si="1591"/>
        <v>0</v>
      </c>
      <c r="CQ955" s="218">
        <f t="shared" si="1592"/>
        <v>0</v>
      </c>
      <c r="CR955" s="218">
        <f t="shared" si="1593"/>
        <v>0</v>
      </c>
      <c r="CS955" s="14">
        <f t="shared" si="1546"/>
        <v>0</v>
      </c>
      <c r="CT955" s="236">
        <f t="shared" si="1547"/>
        <v>0</v>
      </c>
      <c r="CU955" s="237">
        <f t="shared" si="1619"/>
        <v>0</v>
      </c>
      <c r="CV955" s="16">
        <f t="shared" si="1619"/>
        <v>0</v>
      </c>
      <c r="CW955" s="16">
        <f t="shared" si="1619"/>
        <v>0</v>
      </c>
      <c r="CX955" s="16">
        <f t="shared" si="1619"/>
        <v>0</v>
      </c>
      <c r="CY955" s="16">
        <f t="shared" si="1619"/>
        <v>0</v>
      </c>
      <c r="CZ955" s="16">
        <f t="shared" si="1619"/>
        <v>0</v>
      </c>
      <c r="DA955" s="16">
        <f t="shared" si="1619"/>
        <v>0</v>
      </c>
      <c r="DB955" s="16">
        <f t="shared" si="1619"/>
        <v>0</v>
      </c>
      <c r="DC955" s="16">
        <f t="shared" si="1619"/>
        <v>0</v>
      </c>
      <c r="DD955" s="238">
        <f t="shared" si="1619"/>
        <v>0</v>
      </c>
      <c r="DE955" s="232">
        <f t="shared" si="1620"/>
        <v>0</v>
      </c>
      <c r="DF955" s="132">
        <f t="shared" si="1620"/>
        <v>0</v>
      </c>
      <c r="DG955" s="132">
        <f t="shared" si="1620"/>
        <v>0</v>
      </c>
      <c r="DH955" s="132">
        <f t="shared" si="1620"/>
        <v>0</v>
      </c>
      <c r="DI955" s="132">
        <f t="shared" si="1620"/>
        <v>0</v>
      </c>
      <c r="DJ955" s="132">
        <f t="shared" si="1620"/>
        <v>0</v>
      </c>
      <c r="DK955" s="132">
        <f t="shared" si="1620"/>
        <v>0</v>
      </c>
      <c r="DL955" s="132">
        <f t="shared" si="1620"/>
        <v>0</v>
      </c>
      <c r="DM955" s="132">
        <f t="shared" si="1620"/>
        <v>0</v>
      </c>
      <c r="DN955" s="233">
        <f t="shared" si="1620"/>
        <v>0</v>
      </c>
      <c r="DO955" s="232">
        <f t="shared" si="1548"/>
        <v>0</v>
      </c>
      <c r="DP955" s="132">
        <f t="shared" si="1549"/>
        <v>0</v>
      </c>
      <c r="DQ955" s="132">
        <f t="shared" si="1550"/>
        <v>0</v>
      </c>
      <c r="DR955" s="132">
        <f t="shared" si="1551"/>
        <v>0</v>
      </c>
      <c r="DS955" s="132">
        <f t="shared" si="1552"/>
        <v>0</v>
      </c>
      <c r="DT955" s="132">
        <f t="shared" si="1553"/>
        <v>0</v>
      </c>
      <c r="DU955" s="132">
        <f t="shared" si="1554"/>
        <v>0</v>
      </c>
      <c r="DV955" s="132">
        <f t="shared" si="1555"/>
        <v>0</v>
      </c>
      <c r="DW955" s="132">
        <f t="shared" si="1556"/>
        <v>0</v>
      </c>
      <c r="DX955" s="233">
        <f t="shared" si="1557"/>
        <v>0</v>
      </c>
      <c r="DY955" s="231" t="b">
        <f t="shared" si="1594"/>
        <v>0</v>
      </c>
      <c r="DZ955" s="163"/>
      <c r="EA955" s="226" t="str">
        <f t="shared" si="1595"/>
        <v/>
      </c>
      <c r="EB955" s="178" t="str">
        <f t="shared" si="1596"/>
        <v/>
      </c>
      <c r="EC955" s="178" t="str">
        <f t="shared" si="1597"/>
        <v/>
      </c>
      <c r="ED955" s="178" t="str">
        <f t="shared" si="1598"/>
        <v/>
      </c>
      <c r="EE955" s="178" t="str">
        <f t="shared" si="1599"/>
        <v/>
      </c>
      <c r="EF955" s="178" t="str">
        <f t="shared" si="1600"/>
        <v/>
      </c>
      <c r="EG955" s="178" t="str">
        <f t="shared" si="1601"/>
        <v/>
      </c>
      <c r="EH955" s="178" t="str">
        <f t="shared" si="1602"/>
        <v/>
      </c>
      <c r="EI955" s="178" t="str">
        <f t="shared" si="1603"/>
        <v/>
      </c>
      <c r="EJ955" s="227" t="str">
        <f t="shared" si="1604"/>
        <v/>
      </c>
      <c r="EK955" s="230" t="str">
        <f t="shared" si="1558"/>
        <v/>
      </c>
      <c r="EL955" s="177" t="str">
        <f t="shared" si="1559"/>
        <v/>
      </c>
      <c r="EM955" s="177" t="str">
        <f t="shared" si="1560"/>
        <v/>
      </c>
      <c r="EN955" s="177" t="str">
        <f t="shared" si="1561"/>
        <v/>
      </c>
      <c r="EO955" s="177" t="str">
        <f t="shared" si="1562"/>
        <v/>
      </c>
      <c r="EP955" s="177" t="str">
        <f t="shared" si="1563"/>
        <v/>
      </c>
      <c r="EQ955" s="177" t="str">
        <f t="shared" si="1564"/>
        <v/>
      </c>
      <c r="ER955" s="177" t="str">
        <f t="shared" si="1565"/>
        <v/>
      </c>
      <c r="ES955" s="177" t="str">
        <f t="shared" si="1566"/>
        <v/>
      </c>
      <c r="ET955" s="177" t="str">
        <f t="shared" si="1567"/>
        <v/>
      </c>
      <c r="EU955" s="229" t="e">
        <f t="shared" si="1568"/>
        <v>#VALUE!</v>
      </c>
      <c r="EV955" s="27" t="e">
        <f t="shared" si="1569"/>
        <v>#VALUE!</v>
      </c>
      <c r="EW955" s="27" t="e">
        <f t="shared" si="1570"/>
        <v>#VALUE!</v>
      </c>
      <c r="EX955" s="28" t="e">
        <f t="shared" si="1571"/>
        <v>#VALUE!</v>
      </c>
      <c r="EY955" s="28" t="e">
        <f t="shared" si="1572"/>
        <v>#VALUE!</v>
      </c>
      <c r="EZ955" s="28" t="b">
        <f t="shared" si="1573"/>
        <v>0</v>
      </c>
      <c r="FA955" s="176" t="str">
        <f t="shared" si="1574"/>
        <v/>
      </c>
      <c r="FB955" s="27" t="e" cm="1">
        <f t="array" aca="1" ref="FB955" ca="1">TEXT(RIGHT(10-RIGHT(SUM(INDEX(1*(MID(MID(C955,1,1)*2,ROW(INDIRECT("1:"&amp;LEN(MID(C955,1,1)*2))),1)),,))+MID(C955,2,1)+
SUM(INDEX(1*(MID(MID(C955,3,1)*2,ROW(INDIRECT("1:"&amp;LEN(MID(C955,3,1)*2))),1)),,))+MID(C955,4,1)+
SUM(INDEX(1*(MID(MID(C955,5,1)*2,ROW(INDIRECT("1:"&amp;LEN(MID(C955,5,1)*2))),1)),,))+MID(C955,6,1)+
SUM(INDEX(1*(MID(MID(C955,8,1)*2,ROW(INDIRECT("1:"&amp;LEN(MID(C955,8,1)*2))),1)),,))+MID(C955,9,1)+
SUM(INDEX(1*(MID(MID(C955,10,1)*2,ROW(INDIRECT("1:"&amp;LEN(MID(C955,10,1)*2))),1)),,)),1),1),"0")</f>
        <v>#VALUE!</v>
      </c>
      <c r="FC955" s="27" t="str">
        <f t="shared" si="1575"/>
        <v/>
      </c>
      <c r="FD955" s="29" t="b">
        <f t="shared" si="1576"/>
        <v>0</v>
      </c>
      <c r="FE955" s="112" t="b">
        <f>IFERROR(MATCH(D955,'Avtal för korttidsarbete'!$G$13:$G$1012,0),TRUE)</f>
        <v>1</v>
      </c>
      <c r="FF955" s="112" t="b">
        <f t="shared" si="1605"/>
        <v>0</v>
      </c>
      <c r="FG955" s="113" t="str" cm="1">
        <f t="array" ref="FG955">IF(FE955=TRUE,"x",INDEX('Avtal för korttidsarbete'!$E$13:$E$1012,$FE955))</f>
        <v>x</v>
      </c>
      <c r="FH955" s="113" t="str" cm="1">
        <f t="array" ref="FH955">IF(FE955=TRUE,"x",INDEX('Avtal för korttidsarbete'!$F$13:$F$1012,$FE955))</f>
        <v>x</v>
      </c>
      <c r="FI955" s="112" t="b">
        <f t="shared" si="1606"/>
        <v>0</v>
      </c>
      <c r="FJ955" s="135">
        <f t="shared" si="1607"/>
        <v>44166</v>
      </c>
      <c r="FK955" s="135">
        <f t="shared" si="1608"/>
        <v>44377</v>
      </c>
      <c r="FL955" s="112" t="b">
        <f t="shared" si="1609"/>
        <v>0</v>
      </c>
      <c r="FM955" s="113">
        <f t="shared" si="1610"/>
        <v>44166</v>
      </c>
      <c r="FN955" s="135">
        <f t="shared" si="1611"/>
        <v>44377</v>
      </c>
      <c r="FO955" s="148" t="b">
        <f>IFERROR(INDEX('Avtal för korttidsarbete'!R:R,MATCH(D955,'Avtal för korttidsarbete'!$G:$G,0)),TRUE)</f>
        <v>1</v>
      </c>
      <c r="FP955" s="135" t="str">
        <f>IF(FO955,"-",INDEX('Avtal för korttidsarbete'!$D:$D,MATCH(D955,'Avtal för korttidsarbete'!$G:$G,0)))</f>
        <v>-</v>
      </c>
      <c r="FQ955" s="113" t="b">
        <f>IFERROR(G955&gt;INDEX(Uppsägningar!E:E,MATCH(C955,Uppsägningar!C:C,0)),FALSE)</f>
        <v>0</v>
      </c>
    </row>
    <row r="956" spans="1:173" x14ac:dyDescent="0.25">
      <c r="A956" s="19">
        <v>940</v>
      </c>
      <c r="B956" s="20"/>
      <c r="C956" s="183"/>
      <c r="D956" s="66"/>
      <c r="E956" s="212">
        <f>IFERROR(INDEX(Admin!$C$7:$C$10,MATCH(FP956,TblNivåValTExt,0)),0)</f>
        <v>0</v>
      </c>
      <c r="F956" s="1"/>
      <c r="G956" s="1"/>
      <c r="H956" s="78"/>
      <c r="I956" s="181"/>
      <c r="J956" s="181"/>
      <c r="K956" s="182"/>
      <c r="L956" s="182"/>
      <c r="M956" s="181"/>
      <c r="N956" s="181"/>
      <c r="O956" s="181"/>
      <c r="P956" s="182"/>
      <c r="Q956" s="182"/>
      <c r="R956" s="181"/>
      <c r="S956" s="181"/>
      <c r="T956" s="181"/>
      <c r="U956" s="182"/>
      <c r="V956" s="182"/>
      <c r="W956" s="181"/>
      <c r="X956" s="181"/>
      <c r="Y956" s="181"/>
      <c r="Z956" s="182"/>
      <c r="AA956" s="182"/>
      <c r="AB956" s="181"/>
      <c r="AC956" s="181"/>
      <c r="AD956" s="181"/>
      <c r="AE956" s="182"/>
      <c r="AF956" s="182"/>
      <c r="AG956" s="181"/>
      <c r="AH956" s="181"/>
      <c r="AI956" s="181"/>
      <c r="AJ956" s="182"/>
      <c r="AK956" s="182"/>
      <c r="AL956" s="181"/>
      <c r="AM956" s="181"/>
      <c r="AN956" s="181"/>
      <c r="AO956" s="182"/>
      <c r="AP956" s="182"/>
      <c r="AQ956" s="181"/>
      <c r="AR956" s="181"/>
      <c r="AS956" s="181"/>
      <c r="AT956" s="182"/>
      <c r="AU956" s="182"/>
      <c r="AV956" s="181"/>
      <c r="AW956" s="181"/>
      <c r="AX956" s="181"/>
      <c r="AY956" s="182"/>
      <c r="AZ956" s="182"/>
      <c r="BA956" s="181"/>
      <c r="BB956" s="181"/>
      <c r="BC956" s="181"/>
      <c r="BD956" s="182"/>
      <c r="BE956" s="182"/>
      <c r="BF956" s="181"/>
      <c r="BG956" s="180">
        <f t="shared" si="1577"/>
        <v>0</v>
      </c>
      <c r="BH956" s="116" t="str">
        <f t="shared" si="1578"/>
        <v/>
      </c>
      <c r="BI956" s="80" t="b">
        <f t="shared" si="1526"/>
        <v>0</v>
      </c>
      <c r="BJ956" s="80" t="str">
        <f t="shared" si="1527"/>
        <v/>
      </c>
      <c r="BK956" s="80" t="b">
        <f t="shared" si="1579"/>
        <v>0</v>
      </c>
      <c r="BL956" s="13" t="str">
        <f t="shared" si="1528"/>
        <v/>
      </c>
      <c r="BM956" s="13" t="b">
        <f t="shared" si="1580"/>
        <v>0</v>
      </c>
      <c r="BN956" s="35" t="str">
        <f t="shared" si="1529"/>
        <v/>
      </c>
      <c r="BO956" s="13" t="b">
        <f t="shared" si="1530"/>
        <v>0</v>
      </c>
      <c r="BP956" s="35" t="str">
        <f t="shared" si="1531"/>
        <v/>
      </c>
      <c r="BQ956" s="13" t="b">
        <f t="shared" si="1532"/>
        <v>0</v>
      </c>
      <c r="BR956" s="35" t="str">
        <f t="shared" si="1533"/>
        <v/>
      </c>
      <c r="BS956" s="35" t="b">
        <f t="shared" si="1534"/>
        <v>0</v>
      </c>
      <c r="BT956" s="35" t="str">
        <f t="shared" si="1535"/>
        <v/>
      </c>
      <c r="BU956" s="35" t="b">
        <f t="shared" si="1536"/>
        <v>0</v>
      </c>
      <c r="BV956" s="35" t="str">
        <f t="shared" si="1537"/>
        <v/>
      </c>
      <c r="BW956" s="13" t="b">
        <f t="shared" si="1612"/>
        <v>0</v>
      </c>
      <c r="BX956" s="35" t="str">
        <f t="shared" si="1538"/>
        <v/>
      </c>
      <c r="BY956" s="265" t="b">
        <f t="shared" si="1581"/>
        <v>0</v>
      </c>
      <c r="BZ956" s="35" t="str">
        <f t="shared" si="1539"/>
        <v/>
      </c>
      <c r="CA956" s="265" t="b">
        <f t="shared" si="1582"/>
        <v>0</v>
      </c>
      <c r="CB956" s="35" t="str">
        <f t="shared" si="1540"/>
        <v/>
      </c>
      <c r="CC956" s="272" t="b">
        <f t="shared" si="1583"/>
        <v>0</v>
      </c>
      <c r="CD956" s="35" t="str">
        <f t="shared" si="1541"/>
        <v/>
      </c>
      <c r="CE956" s="13" t="b">
        <f t="shared" si="1542"/>
        <v>0</v>
      </c>
      <c r="CF956" s="35" t="str">
        <f t="shared" si="1543"/>
        <v/>
      </c>
      <c r="CG956" s="179">
        <f t="shared" si="1544"/>
        <v>0</v>
      </c>
      <c r="CH956" s="179">
        <f t="shared" si="1545"/>
        <v>0</v>
      </c>
      <c r="CI956" s="218">
        <f t="shared" si="1584"/>
        <v>0</v>
      </c>
      <c r="CJ956" s="218">
        <f t="shared" si="1585"/>
        <v>0</v>
      </c>
      <c r="CK956" s="218">
        <f t="shared" si="1586"/>
        <v>0</v>
      </c>
      <c r="CL956" s="218">
        <f t="shared" si="1587"/>
        <v>0</v>
      </c>
      <c r="CM956" s="218">
        <f t="shared" si="1588"/>
        <v>0</v>
      </c>
      <c r="CN956" s="218">
        <f t="shared" si="1589"/>
        <v>0</v>
      </c>
      <c r="CO956" s="218">
        <f t="shared" si="1590"/>
        <v>0</v>
      </c>
      <c r="CP956" s="218">
        <f t="shared" si="1591"/>
        <v>0</v>
      </c>
      <c r="CQ956" s="218">
        <f t="shared" si="1592"/>
        <v>0</v>
      </c>
      <c r="CR956" s="218">
        <f t="shared" si="1593"/>
        <v>0</v>
      </c>
      <c r="CS956" s="14">
        <f t="shared" si="1546"/>
        <v>0</v>
      </c>
      <c r="CT956" s="236">
        <f t="shared" si="1547"/>
        <v>0</v>
      </c>
      <c r="CU956" s="237">
        <f t="shared" si="1619"/>
        <v>0</v>
      </c>
      <c r="CV956" s="16">
        <f t="shared" si="1619"/>
        <v>0</v>
      </c>
      <c r="CW956" s="16">
        <f t="shared" si="1619"/>
        <v>0</v>
      </c>
      <c r="CX956" s="16">
        <f t="shared" si="1619"/>
        <v>0</v>
      </c>
      <c r="CY956" s="16">
        <f t="shared" si="1619"/>
        <v>0</v>
      </c>
      <c r="CZ956" s="16">
        <f t="shared" si="1619"/>
        <v>0</v>
      </c>
      <c r="DA956" s="16">
        <f t="shared" si="1619"/>
        <v>0</v>
      </c>
      <c r="DB956" s="16">
        <f t="shared" si="1619"/>
        <v>0</v>
      </c>
      <c r="DC956" s="16">
        <f t="shared" si="1619"/>
        <v>0</v>
      </c>
      <c r="DD956" s="238">
        <f t="shared" si="1619"/>
        <v>0</v>
      </c>
      <c r="DE956" s="232">
        <f t="shared" si="1620"/>
        <v>0</v>
      </c>
      <c r="DF956" s="132">
        <f t="shared" si="1620"/>
        <v>0</v>
      </c>
      <c r="DG956" s="132">
        <f t="shared" si="1620"/>
        <v>0</v>
      </c>
      <c r="DH956" s="132">
        <f t="shared" si="1620"/>
        <v>0</v>
      </c>
      <c r="DI956" s="132">
        <f t="shared" si="1620"/>
        <v>0</v>
      </c>
      <c r="DJ956" s="132">
        <f t="shared" si="1620"/>
        <v>0</v>
      </c>
      <c r="DK956" s="132">
        <f t="shared" si="1620"/>
        <v>0</v>
      </c>
      <c r="DL956" s="132">
        <f t="shared" si="1620"/>
        <v>0</v>
      </c>
      <c r="DM956" s="132">
        <f t="shared" si="1620"/>
        <v>0</v>
      </c>
      <c r="DN956" s="233">
        <f t="shared" si="1620"/>
        <v>0</v>
      </c>
      <c r="DO956" s="232">
        <f t="shared" si="1548"/>
        <v>0</v>
      </c>
      <c r="DP956" s="132">
        <f t="shared" si="1549"/>
        <v>0</v>
      </c>
      <c r="DQ956" s="132">
        <f t="shared" si="1550"/>
        <v>0</v>
      </c>
      <c r="DR956" s="132">
        <f t="shared" si="1551"/>
        <v>0</v>
      </c>
      <c r="DS956" s="132">
        <f t="shared" si="1552"/>
        <v>0</v>
      </c>
      <c r="DT956" s="132">
        <f t="shared" si="1553"/>
        <v>0</v>
      </c>
      <c r="DU956" s="132">
        <f t="shared" si="1554"/>
        <v>0</v>
      </c>
      <c r="DV956" s="132">
        <f t="shared" si="1555"/>
        <v>0</v>
      </c>
      <c r="DW956" s="132">
        <f t="shared" si="1556"/>
        <v>0</v>
      </c>
      <c r="DX956" s="233">
        <f t="shared" si="1557"/>
        <v>0</v>
      </c>
      <c r="DY956" s="231" t="b">
        <f t="shared" si="1594"/>
        <v>0</v>
      </c>
      <c r="DZ956" s="163"/>
      <c r="EA956" s="226" t="str">
        <f t="shared" si="1595"/>
        <v/>
      </c>
      <c r="EB956" s="178" t="str">
        <f t="shared" si="1596"/>
        <v/>
      </c>
      <c r="EC956" s="178" t="str">
        <f t="shared" si="1597"/>
        <v/>
      </c>
      <c r="ED956" s="178" t="str">
        <f t="shared" si="1598"/>
        <v/>
      </c>
      <c r="EE956" s="178" t="str">
        <f t="shared" si="1599"/>
        <v/>
      </c>
      <c r="EF956" s="178" t="str">
        <f t="shared" si="1600"/>
        <v/>
      </c>
      <c r="EG956" s="178" t="str">
        <f t="shared" si="1601"/>
        <v/>
      </c>
      <c r="EH956" s="178" t="str">
        <f t="shared" si="1602"/>
        <v/>
      </c>
      <c r="EI956" s="178" t="str">
        <f t="shared" si="1603"/>
        <v/>
      </c>
      <c r="EJ956" s="227" t="str">
        <f t="shared" si="1604"/>
        <v/>
      </c>
      <c r="EK956" s="230" t="str">
        <f t="shared" si="1558"/>
        <v/>
      </c>
      <c r="EL956" s="177" t="str">
        <f t="shared" si="1559"/>
        <v/>
      </c>
      <c r="EM956" s="177" t="str">
        <f t="shared" si="1560"/>
        <v/>
      </c>
      <c r="EN956" s="177" t="str">
        <f t="shared" si="1561"/>
        <v/>
      </c>
      <c r="EO956" s="177" t="str">
        <f t="shared" si="1562"/>
        <v/>
      </c>
      <c r="EP956" s="177" t="str">
        <f t="shared" si="1563"/>
        <v/>
      </c>
      <c r="EQ956" s="177" t="str">
        <f t="shared" si="1564"/>
        <v/>
      </c>
      <c r="ER956" s="177" t="str">
        <f t="shared" si="1565"/>
        <v/>
      </c>
      <c r="ES956" s="177" t="str">
        <f t="shared" si="1566"/>
        <v/>
      </c>
      <c r="ET956" s="177" t="str">
        <f t="shared" si="1567"/>
        <v/>
      </c>
      <c r="EU956" s="229" t="e">
        <f t="shared" si="1568"/>
        <v>#VALUE!</v>
      </c>
      <c r="EV956" s="27" t="e">
        <f t="shared" si="1569"/>
        <v>#VALUE!</v>
      </c>
      <c r="EW956" s="27" t="e">
        <f t="shared" si="1570"/>
        <v>#VALUE!</v>
      </c>
      <c r="EX956" s="28" t="e">
        <f t="shared" si="1571"/>
        <v>#VALUE!</v>
      </c>
      <c r="EY956" s="28" t="e">
        <f t="shared" si="1572"/>
        <v>#VALUE!</v>
      </c>
      <c r="EZ956" s="28" t="b">
        <f t="shared" si="1573"/>
        <v>0</v>
      </c>
      <c r="FA956" s="176" t="str">
        <f t="shared" si="1574"/>
        <v/>
      </c>
      <c r="FB956" s="27" t="e" cm="1">
        <f t="array" aca="1" ref="FB956" ca="1">TEXT(RIGHT(10-RIGHT(SUM(INDEX(1*(MID(MID(C956,1,1)*2,ROW(INDIRECT("1:"&amp;LEN(MID(C956,1,1)*2))),1)),,))+MID(C956,2,1)+
SUM(INDEX(1*(MID(MID(C956,3,1)*2,ROW(INDIRECT("1:"&amp;LEN(MID(C956,3,1)*2))),1)),,))+MID(C956,4,1)+
SUM(INDEX(1*(MID(MID(C956,5,1)*2,ROW(INDIRECT("1:"&amp;LEN(MID(C956,5,1)*2))),1)),,))+MID(C956,6,1)+
SUM(INDEX(1*(MID(MID(C956,8,1)*2,ROW(INDIRECT("1:"&amp;LEN(MID(C956,8,1)*2))),1)),,))+MID(C956,9,1)+
SUM(INDEX(1*(MID(MID(C956,10,1)*2,ROW(INDIRECT("1:"&amp;LEN(MID(C956,10,1)*2))),1)),,)),1),1),"0")</f>
        <v>#VALUE!</v>
      </c>
      <c r="FC956" s="27" t="str">
        <f t="shared" si="1575"/>
        <v/>
      </c>
      <c r="FD956" s="29" t="b">
        <f t="shared" si="1576"/>
        <v>0</v>
      </c>
      <c r="FE956" s="112" t="b">
        <f>IFERROR(MATCH(D956,'Avtal för korttidsarbete'!$G$13:$G$1012,0),TRUE)</f>
        <v>1</v>
      </c>
      <c r="FF956" s="112" t="b">
        <f t="shared" si="1605"/>
        <v>0</v>
      </c>
      <c r="FG956" s="113" t="str" cm="1">
        <f t="array" ref="FG956">IF(FE956=TRUE,"x",INDEX('Avtal för korttidsarbete'!$E$13:$E$1012,$FE956))</f>
        <v>x</v>
      </c>
      <c r="FH956" s="113" t="str" cm="1">
        <f t="array" ref="FH956">IF(FE956=TRUE,"x",INDEX('Avtal för korttidsarbete'!$F$13:$F$1012,$FE956))</f>
        <v>x</v>
      </c>
      <c r="FI956" s="112" t="b">
        <f t="shared" si="1606"/>
        <v>0</v>
      </c>
      <c r="FJ956" s="135">
        <f t="shared" si="1607"/>
        <v>44166</v>
      </c>
      <c r="FK956" s="135">
        <f t="shared" si="1608"/>
        <v>44377</v>
      </c>
      <c r="FL956" s="112" t="b">
        <f t="shared" si="1609"/>
        <v>0</v>
      </c>
      <c r="FM956" s="113">
        <f t="shared" si="1610"/>
        <v>44166</v>
      </c>
      <c r="FN956" s="135">
        <f t="shared" si="1611"/>
        <v>44377</v>
      </c>
      <c r="FO956" s="148" t="b">
        <f>IFERROR(INDEX('Avtal för korttidsarbete'!R:R,MATCH(D956,'Avtal för korttidsarbete'!$G:$G,0)),TRUE)</f>
        <v>1</v>
      </c>
      <c r="FP956" s="135" t="str">
        <f>IF(FO956,"-",INDEX('Avtal för korttidsarbete'!$D:$D,MATCH(D956,'Avtal för korttidsarbete'!$G:$G,0)))</f>
        <v>-</v>
      </c>
      <c r="FQ956" s="113" t="b">
        <f>IFERROR(G956&gt;INDEX(Uppsägningar!E:E,MATCH(C956,Uppsägningar!C:C,0)),FALSE)</f>
        <v>0</v>
      </c>
    </row>
    <row r="957" spans="1:173" x14ac:dyDescent="0.25">
      <c r="A957" s="19">
        <v>941</v>
      </c>
      <c r="B957" s="20"/>
      <c r="C957" s="183"/>
      <c r="D957" s="66"/>
      <c r="E957" s="212">
        <f>IFERROR(INDEX(Admin!$C$7:$C$10,MATCH(FP957,TblNivåValTExt,0)),0)</f>
        <v>0</v>
      </c>
      <c r="F957" s="1"/>
      <c r="G957" s="1"/>
      <c r="H957" s="78"/>
      <c r="I957" s="181"/>
      <c r="J957" s="181"/>
      <c r="K957" s="182"/>
      <c r="L957" s="182"/>
      <c r="M957" s="181"/>
      <c r="N957" s="181"/>
      <c r="O957" s="181"/>
      <c r="P957" s="182"/>
      <c r="Q957" s="182"/>
      <c r="R957" s="181"/>
      <c r="S957" s="181"/>
      <c r="T957" s="181"/>
      <c r="U957" s="182"/>
      <c r="V957" s="182"/>
      <c r="W957" s="181"/>
      <c r="X957" s="181"/>
      <c r="Y957" s="181"/>
      <c r="Z957" s="182"/>
      <c r="AA957" s="182"/>
      <c r="AB957" s="181"/>
      <c r="AC957" s="181"/>
      <c r="AD957" s="181"/>
      <c r="AE957" s="182"/>
      <c r="AF957" s="182"/>
      <c r="AG957" s="181"/>
      <c r="AH957" s="181"/>
      <c r="AI957" s="181"/>
      <c r="AJ957" s="182"/>
      <c r="AK957" s="182"/>
      <c r="AL957" s="181"/>
      <c r="AM957" s="181"/>
      <c r="AN957" s="181"/>
      <c r="AO957" s="182"/>
      <c r="AP957" s="182"/>
      <c r="AQ957" s="181"/>
      <c r="AR957" s="181"/>
      <c r="AS957" s="181"/>
      <c r="AT957" s="182"/>
      <c r="AU957" s="182"/>
      <c r="AV957" s="181"/>
      <c r="AW957" s="181"/>
      <c r="AX957" s="181"/>
      <c r="AY957" s="182"/>
      <c r="AZ957" s="182"/>
      <c r="BA957" s="181"/>
      <c r="BB957" s="181"/>
      <c r="BC957" s="181"/>
      <c r="BD957" s="182"/>
      <c r="BE957" s="182"/>
      <c r="BF957" s="181"/>
      <c r="BG957" s="180">
        <f t="shared" si="1577"/>
        <v>0</v>
      </c>
      <c r="BH957" s="116" t="str">
        <f t="shared" si="1578"/>
        <v/>
      </c>
      <c r="BI957" s="80" t="b">
        <f t="shared" si="1526"/>
        <v>0</v>
      </c>
      <c r="BJ957" s="80" t="str">
        <f t="shared" si="1527"/>
        <v/>
      </c>
      <c r="BK957" s="80" t="b">
        <f t="shared" si="1579"/>
        <v>0</v>
      </c>
      <c r="BL957" s="13" t="str">
        <f t="shared" si="1528"/>
        <v/>
      </c>
      <c r="BM957" s="13" t="b">
        <f t="shared" si="1580"/>
        <v>0</v>
      </c>
      <c r="BN957" s="35" t="str">
        <f t="shared" si="1529"/>
        <v/>
      </c>
      <c r="BO957" s="13" t="b">
        <f t="shared" si="1530"/>
        <v>0</v>
      </c>
      <c r="BP957" s="35" t="str">
        <f t="shared" si="1531"/>
        <v/>
      </c>
      <c r="BQ957" s="13" t="b">
        <f t="shared" si="1532"/>
        <v>0</v>
      </c>
      <c r="BR957" s="35" t="str">
        <f t="shared" si="1533"/>
        <v/>
      </c>
      <c r="BS957" s="35" t="b">
        <f t="shared" si="1534"/>
        <v>0</v>
      </c>
      <c r="BT957" s="35" t="str">
        <f t="shared" si="1535"/>
        <v/>
      </c>
      <c r="BU957" s="35" t="b">
        <f t="shared" si="1536"/>
        <v>0</v>
      </c>
      <c r="BV957" s="35" t="str">
        <f t="shared" si="1537"/>
        <v/>
      </c>
      <c r="BW957" s="13" t="b">
        <f t="shared" si="1612"/>
        <v>0</v>
      </c>
      <c r="BX957" s="35" t="str">
        <f t="shared" si="1538"/>
        <v/>
      </c>
      <c r="BY957" s="265" t="b">
        <f t="shared" si="1581"/>
        <v>0</v>
      </c>
      <c r="BZ957" s="35" t="str">
        <f t="shared" si="1539"/>
        <v/>
      </c>
      <c r="CA957" s="265" t="b">
        <f t="shared" si="1582"/>
        <v>0</v>
      </c>
      <c r="CB957" s="35" t="str">
        <f t="shared" si="1540"/>
        <v/>
      </c>
      <c r="CC957" s="272" t="b">
        <f t="shared" si="1583"/>
        <v>0</v>
      </c>
      <c r="CD957" s="35" t="str">
        <f t="shared" si="1541"/>
        <v/>
      </c>
      <c r="CE957" s="13" t="b">
        <f t="shared" si="1542"/>
        <v>0</v>
      </c>
      <c r="CF957" s="35" t="str">
        <f t="shared" si="1543"/>
        <v/>
      </c>
      <c r="CG957" s="179">
        <f t="shared" si="1544"/>
        <v>0</v>
      </c>
      <c r="CH957" s="179">
        <f t="shared" si="1545"/>
        <v>0</v>
      </c>
      <c r="CI957" s="218">
        <f t="shared" si="1584"/>
        <v>0</v>
      </c>
      <c r="CJ957" s="218">
        <f t="shared" si="1585"/>
        <v>0</v>
      </c>
      <c r="CK957" s="218">
        <f t="shared" si="1586"/>
        <v>0</v>
      </c>
      <c r="CL957" s="218">
        <f t="shared" si="1587"/>
        <v>0</v>
      </c>
      <c r="CM957" s="218">
        <f t="shared" si="1588"/>
        <v>0</v>
      </c>
      <c r="CN957" s="218">
        <f t="shared" si="1589"/>
        <v>0</v>
      </c>
      <c r="CO957" s="218">
        <f t="shared" si="1590"/>
        <v>0</v>
      </c>
      <c r="CP957" s="218">
        <f t="shared" si="1591"/>
        <v>0</v>
      </c>
      <c r="CQ957" s="218">
        <f t="shared" si="1592"/>
        <v>0</v>
      </c>
      <c r="CR957" s="218">
        <f t="shared" si="1593"/>
        <v>0</v>
      </c>
      <c r="CS957" s="14">
        <f t="shared" si="1546"/>
        <v>0</v>
      </c>
      <c r="CT957" s="236">
        <f t="shared" si="1547"/>
        <v>0</v>
      </c>
      <c r="CU957" s="237">
        <f t="shared" ref="CU957:DD966" si="1621">IF(AND($CS957,$CT957,CU$12),MAX(0,MIN(CU$10,$CT957)-MAX(CU$9,$CS957)+1),0)</f>
        <v>0</v>
      </c>
      <c r="CV957" s="16">
        <f t="shared" si="1621"/>
        <v>0</v>
      </c>
      <c r="CW957" s="16">
        <f t="shared" si="1621"/>
        <v>0</v>
      </c>
      <c r="CX957" s="16">
        <f t="shared" si="1621"/>
        <v>0</v>
      </c>
      <c r="CY957" s="16">
        <f t="shared" si="1621"/>
        <v>0</v>
      </c>
      <c r="CZ957" s="16">
        <f t="shared" si="1621"/>
        <v>0</v>
      </c>
      <c r="DA957" s="16">
        <f t="shared" si="1621"/>
        <v>0</v>
      </c>
      <c r="DB957" s="16">
        <f t="shared" si="1621"/>
        <v>0</v>
      </c>
      <c r="DC957" s="16">
        <f t="shared" si="1621"/>
        <v>0</v>
      </c>
      <c r="DD957" s="238">
        <f t="shared" si="1621"/>
        <v>0</v>
      </c>
      <c r="DE957" s="232">
        <f t="shared" ref="DE957:DN966" si="1622">IF($H957&lt;=0,0,MAX(0,MIN($H957,$DE$11)))</f>
        <v>0</v>
      </c>
      <c r="DF957" s="132">
        <f t="shared" si="1622"/>
        <v>0</v>
      </c>
      <c r="DG957" s="132">
        <f t="shared" si="1622"/>
        <v>0</v>
      </c>
      <c r="DH957" s="132">
        <f t="shared" si="1622"/>
        <v>0</v>
      </c>
      <c r="DI957" s="132">
        <f t="shared" si="1622"/>
        <v>0</v>
      </c>
      <c r="DJ957" s="132">
        <f t="shared" si="1622"/>
        <v>0</v>
      </c>
      <c r="DK957" s="132">
        <f t="shared" si="1622"/>
        <v>0</v>
      </c>
      <c r="DL957" s="132">
        <f t="shared" si="1622"/>
        <v>0</v>
      </c>
      <c r="DM957" s="132">
        <f t="shared" si="1622"/>
        <v>0</v>
      </c>
      <c r="DN957" s="233">
        <f t="shared" si="1622"/>
        <v>0</v>
      </c>
      <c r="DO957" s="232">
        <f t="shared" si="1548"/>
        <v>0</v>
      </c>
      <c r="DP957" s="132">
        <f t="shared" si="1549"/>
        <v>0</v>
      </c>
      <c r="DQ957" s="132">
        <f t="shared" si="1550"/>
        <v>0</v>
      </c>
      <c r="DR957" s="132">
        <f t="shared" si="1551"/>
        <v>0</v>
      </c>
      <c r="DS957" s="132">
        <f t="shared" si="1552"/>
        <v>0</v>
      </c>
      <c r="DT957" s="132">
        <f t="shared" si="1553"/>
        <v>0</v>
      </c>
      <c r="DU957" s="132">
        <f t="shared" si="1554"/>
        <v>0</v>
      </c>
      <c r="DV957" s="132">
        <f t="shared" si="1555"/>
        <v>0</v>
      </c>
      <c r="DW957" s="132">
        <f t="shared" si="1556"/>
        <v>0</v>
      </c>
      <c r="DX957" s="233">
        <f t="shared" si="1557"/>
        <v>0</v>
      </c>
      <c r="DY957" s="231" t="b">
        <f t="shared" si="1594"/>
        <v>0</v>
      </c>
      <c r="DZ957" s="163"/>
      <c r="EA957" s="226" t="str">
        <f t="shared" si="1595"/>
        <v/>
      </c>
      <c r="EB957" s="178" t="str">
        <f t="shared" si="1596"/>
        <v/>
      </c>
      <c r="EC957" s="178" t="str">
        <f t="shared" si="1597"/>
        <v/>
      </c>
      <c r="ED957" s="178" t="str">
        <f t="shared" si="1598"/>
        <v/>
      </c>
      <c r="EE957" s="178" t="str">
        <f t="shared" si="1599"/>
        <v/>
      </c>
      <c r="EF957" s="178" t="str">
        <f t="shared" si="1600"/>
        <v/>
      </c>
      <c r="EG957" s="178" t="str">
        <f t="shared" si="1601"/>
        <v/>
      </c>
      <c r="EH957" s="178" t="str">
        <f t="shared" si="1602"/>
        <v/>
      </c>
      <c r="EI957" s="178" t="str">
        <f t="shared" si="1603"/>
        <v/>
      </c>
      <c r="EJ957" s="227" t="str">
        <f t="shared" si="1604"/>
        <v/>
      </c>
      <c r="EK957" s="230" t="str">
        <f t="shared" si="1558"/>
        <v/>
      </c>
      <c r="EL957" s="177" t="str">
        <f t="shared" si="1559"/>
        <v/>
      </c>
      <c r="EM957" s="177" t="str">
        <f t="shared" si="1560"/>
        <v/>
      </c>
      <c r="EN957" s="177" t="str">
        <f t="shared" si="1561"/>
        <v/>
      </c>
      <c r="EO957" s="177" t="str">
        <f t="shared" si="1562"/>
        <v/>
      </c>
      <c r="EP957" s="177" t="str">
        <f t="shared" si="1563"/>
        <v/>
      </c>
      <c r="EQ957" s="177" t="str">
        <f t="shared" si="1564"/>
        <v/>
      </c>
      <c r="ER957" s="177" t="str">
        <f t="shared" si="1565"/>
        <v/>
      </c>
      <c r="ES957" s="177" t="str">
        <f t="shared" si="1566"/>
        <v/>
      </c>
      <c r="ET957" s="177" t="str">
        <f t="shared" si="1567"/>
        <v/>
      </c>
      <c r="EU957" s="229" t="e">
        <f t="shared" si="1568"/>
        <v>#VALUE!</v>
      </c>
      <c r="EV957" s="27" t="e">
        <f t="shared" si="1569"/>
        <v>#VALUE!</v>
      </c>
      <c r="EW957" s="27" t="e">
        <f t="shared" si="1570"/>
        <v>#VALUE!</v>
      </c>
      <c r="EX957" s="28" t="e">
        <f t="shared" si="1571"/>
        <v>#VALUE!</v>
      </c>
      <c r="EY957" s="28" t="e">
        <f t="shared" si="1572"/>
        <v>#VALUE!</v>
      </c>
      <c r="EZ957" s="28" t="b">
        <f t="shared" si="1573"/>
        <v>0</v>
      </c>
      <c r="FA957" s="176" t="str">
        <f t="shared" si="1574"/>
        <v/>
      </c>
      <c r="FB957" s="27" t="e" cm="1">
        <f t="array" aca="1" ref="FB957" ca="1">TEXT(RIGHT(10-RIGHT(SUM(INDEX(1*(MID(MID(C957,1,1)*2,ROW(INDIRECT("1:"&amp;LEN(MID(C957,1,1)*2))),1)),,))+MID(C957,2,1)+
SUM(INDEX(1*(MID(MID(C957,3,1)*2,ROW(INDIRECT("1:"&amp;LEN(MID(C957,3,1)*2))),1)),,))+MID(C957,4,1)+
SUM(INDEX(1*(MID(MID(C957,5,1)*2,ROW(INDIRECT("1:"&amp;LEN(MID(C957,5,1)*2))),1)),,))+MID(C957,6,1)+
SUM(INDEX(1*(MID(MID(C957,8,1)*2,ROW(INDIRECT("1:"&amp;LEN(MID(C957,8,1)*2))),1)),,))+MID(C957,9,1)+
SUM(INDEX(1*(MID(MID(C957,10,1)*2,ROW(INDIRECT("1:"&amp;LEN(MID(C957,10,1)*2))),1)),,)),1),1),"0")</f>
        <v>#VALUE!</v>
      </c>
      <c r="FC957" s="27" t="str">
        <f t="shared" si="1575"/>
        <v/>
      </c>
      <c r="FD957" s="29" t="b">
        <f t="shared" si="1576"/>
        <v>0</v>
      </c>
      <c r="FE957" s="112" t="b">
        <f>IFERROR(MATCH(D957,'Avtal för korttidsarbete'!$G$13:$G$1012,0),TRUE)</f>
        <v>1</v>
      </c>
      <c r="FF957" s="112" t="b">
        <f t="shared" si="1605"/>
        <v>0</v>
      </c>
      <c r="FG957" s="113" t="str" cm="1">
        <f t="array" ref="FG957">IF(FE957=TRUE,"x",INDEX('Avtal för korttidsarbete'!$E$13:$E$1012,$FE957))</f>
        <v>x</v>
      </c>
      <c r="FH957" s="113" t="str" cm="1">
        <f t="array" ref="FH957">IF(FE957=TRUE,"x",INDEX('Avtal för korttidsarbete'!$F$13:$F$1012,$FE957))</f>
        <v>x</v>
      </c>
      <c r="FI957" s="112" t="b">
        <f t="shared" si="1606"/>
        <v>0</v>
      </c>
      <c r="FJ957" s="135">
        <f t="shared" si="1607"/>
        <v>44166</v>
      </c>
      <c r="FK957" s="135">
        <f t="shared" si="1608"/>
        <v>44377</v>
      </c>
      <c r="FL957" s="112" t="b">
        <f t="shared" si="1609"/>
        <v>0</v>
      </c>
      <c r="FM957" s="113">
        <f t="shared" si="1610"/>
        <v>44166</v>
      </c>
      <c r="FN957" s="135">
        <f t="shared" si="1611"/>
        <v>44377</v>
      </c>
      <c r="FO957" s="148" t="b">
        <f>IFERROR(INDEX('Avtal för korttidsarbete'!R:R,MATCH(D957,'Avtal för korttidsarbete'!$G:$G,0)),TRUE)</f>
        <v>1</v>
      </c>
      <c r="FP957" s="135" t="str">
        <f>IF(FO957,"-",INDEX('Avtal för korttidsarbete'!$D:$D,MATCH(D957,'Avtal för korttidsarbete'!$G:$G,0)))</f>
        <v>-</v>
      </c>
      <c r="FQ957" s="113" t="b">
        <f>IFERROR(G957&gt;INDEX(Uppsägningar!E:E,MATCH(C957,Uppsägningar!C:C,0)),FALSE)</f>
        <v>0</v>
      </c>
    </row>
    <row r="958" spans="1:173" x14ac:dyDescent="0.25">
      <c r="A958" s="19">
        <v>942</v>
      </c>
      <c r="B958" s="20"/>
      <c r="C958" s="183"/>
      <c r="D958" s="66"/>
      <c r="E958" s="212">
        <f>IFERROR(INDEX(Admin!$C$7:$C$10,MATCH(FP958,TblNivåValTExt,0)),0)</f>
        <v>0</v>
      </c>
      <c r="F958" s="1"/>
      <c r="G958" s="1"/>
      <c r="H958" s="78"/>
      <c r="I958" s="181"/>
      <c r="J958" s="181"/>
      <c r="K958" s="182"/>
      <c r="L958" s="182"/>
      <c r="M958" s="181"/>
      <c r="N958" s="181"/>
      <c r="O958" s="181"/>
      <c r="P958" s="182"/>
      <c r="Q958" s="182"/>
      <c r="R958" s="181"/>
      <c r="S958" s="181"/>
      <c r="T958" s="181"/>
      <c r="U958" s="182"/>
      <c r="V958" s="182"/>
      <c r="W958" s="181"/>
      <c r="X958" s="181"/>
      <c r="Y958" s="181"/>
      <c r="Z958" s="182"/>
      <c r="AA958" s="182"/>
      <c r="AB958" s="181"/>
      <c r="AC958" s="181"/>
      <c r="AD958" s="181"/>
      <c r="AE958" s="182"/>
      <c r="AF958" s="182"/>
      <c r="AG958" s="181"/>
      <c r="AH958" s="181"/>
      <c r="AI958" s="181"/>
      <c r="AJ958" s="182"/>
      <c r="AK958" s="182"/>
      <c r="AL958" s="181"/>
      <c r="AM958" s="181"/>
      <c r="AN958" s="181"/>
      <c r="AO958" s="182"/>
      <c r="AP958" s="182"/>
      <c r="AQ958" s="181"/>
      <c r="AR958" s="181"/>
      <c r="AS958" s="181"/>
      <c r="AT958" s="182"/>
      <c r="AU958" s="182"/>
      <c r="AV958" s="181"/>
      <c r="AW958" s="181"/>
      <c r="AX958" s="181"/>
      <c r="AY958" s="182"/>
      <c r="AZ958" s="182"/>
      <c r="BA958" s="181"/>
      <c r="BB958" s="181"/>
      <c r="BC958" s="181"/>
      <c r="BD958" s="182"/>
      <c r="BE958" s="182"/>
      <c r="BF958" s="181"/>
      <c r="BG958" s="180">
        <f t="shared" si="1577"/>
        <v>0</v>
      </c>
      <c r="BH958" s="116" t="str">
        <f t="shared" si="1578"/>
        <v/>
      </c>
      <c r="BI958" s="80" t="b">
        <f t="shared" si="1526"/>
        <v>0</v>
      </c>
      <c r="BJ958" s="80" t="str">
        <f t="shared" si="1527"/>
        <v/>
      </c>
      <c r="BK958" s="80" t="b">
        <f t="shared" si="1579"/>
        <v>0</v>
      </c>
      <c r="BL958" s="13" t="str">
        <f t="shared" si="1528"/>
        <v/>
      </c>
      <c r="BM958" s="13" t="b">
        <f t="shared" si="1580"/>
        <v>0</v>
      </c>
      <c r="BN958" s="35" t="str">
        <f t="shared" si="1529"/>
        <v/>
      </c>
      <c r="BO958" s="13" t="b">
        <f t="shared" si="1530"/>
        <v>0</v>
      </c>
      <c r="BP958" s="35" t="str">
        <f t="shared" si="1531"/>
        <v/>
      </c>
      <c r="BQ958" s="13" t="b">
        <f t="shared" si="1532"/>
        <v>0</v>
      </c>
      <c r="BR958" s="35" t="str">
        <f t="shared" si="1533"/>
        <v/>
      </c>
      <c r="BS958" s="35" t="b">
        <f t="shared" si="1534"/>
        <v>0</v>
      </c>
      <c r="BT958" s="35" t="str">
        <f t="shared" si="1535"/>
        <v/>
      </c>
      <c r="BU958" s="35" t="b">
        <f t="shared" si="1536"/>
        <v>0</v>
      </c>
      <c r="BV958" s="35" t="str">
        <f t="shared" si="1537"/>
        <v/>
      </c>
      <c r="BW958" s="13" t="b">
        <f t="shared" si="1612"/>
        <v>0</v>
      </c>
      <c r="BX958" s="35" t="str">
        <f t="shared" si="1538"/>
        <v/>
      </c>
      <c r="BY958" s="265" t="b">
        <f t="shared" si="1581"/>
        <v>0</v>
      </c>
      <c r="BZ958" s="35" t="str">
        <f t="shared" si="1539"/>
        <v/>
      </c>
      <c r="CA958" s="265" t="b">
        <f t="shared" si="1582"/>
        <v>0</v>
      </c>
      <c r="CB958" s="35" t="str">
        <f t="shared" si="1540"/>
        <v/>
      </c>
      <c r="CC958" s="272" t="b">
        <f t="shared" si="1583"/>
        <v>0</v>
      </c>
      <c r="CD958" s="35" t="str">
        <f t="shared" si="1541"/>
        <v/>
      </c>
      <c r="CE958" s="13" t="b">
        <f t="shared" si="1542"/>
        <v>0</v>
      </c>
      <c r="CF958" s="35" t="str">
        <f t="shared" si="1543"/>
        <v/>
      </c>
      <c r="CG958" s="179">
        <f t="shared" si="1544"/>
        <v>0</v>
      </c>
      <c r="CH958" s="179">
        <f t="shared" si="1545"/>
        <v>0</v>
      </c>
      <c r="CI958" s="218">
        <f t="shared" si="1584"/>
        <v>0</v>
      </c>
      <c r="CJ958" s="218">
        <f t="shared" si="1585"/>
        <v>0</v>
      </c>
      <c r="CK958" s="218">
        <f t="shared" si="1586"/>
        <v>0</v>
      </c>
      <c r="CL958" s="218">
        <f t="shared" si="1587"/>
        <v>0</v>
      </c>
      <c r="CM958" s="218">
        <f t="shared" si="1588"/>
        <v>0</v>
      </c>
      <c r="CN958" s="218">
        <f t="shared" si="1589"/>
        <v>0</v>
      </c>
      <c r="CO958" s="218">
        <f t="shared" si="1590"/>
        <v>0</v>
      </c>
      <c r="CP958" s="218">
        <f t="shared" si="1591"/>
        <v>0</v>
      </c>
      <c r="CQ958" s="218">
        <f t="shared" si="1592"/>
        <v>0</v>
      </c>
      <c r="CR958" s="218">
        <f t="shared" si="1593"/>
        <v>0</v>
      </c>
      <c r="CS958" s="14">
        <f t="shared" si="1546"/>
        <v>0</v>
      </c>
      <c r="CT958" s="236">
        <f t="shared" si="1547"/>
        <v>0</v>
      </c>
      <c r="CU958" s="237">
        <f t="shared" si="1621"/>
        <v>0</v>
      </c>
      <c r="CV958" s="16">
        <f t="shared" si="1621"/>
        <v>0</v>
      </c>
      <c r="CW958" s="16">
        <f t="shared" si="1621"/>
        <v>0</v>
      </c>
      <c r="CX958" s="16">
        <f t="shared" si="1621"/>
        <v>0</v>
      </c>
      <c r="CY958" s="16">
        <f t="shared" si="1621"/>
        <v>0</v>
      </c>
      <c r="CZ958" s="16">
        <f t="shared" si="1621"/>
        <v>0</v>
      </c>
      <c r="DA958" s="16">
        <f t="shared" si="1621"/>
        <v>0</v>
      </c>
      <c r="DB958" s="16">
        <f t="shared" si="1621"/>
        <v>0</v>
      </c>
      <c r="DC958" s="16">
        <f t="shared" si="1621"/>
        <v>0</v>
      </c>
      <c r="DD958" s="238">
        <f t="shared" si="1621"/>
        <v>0</v>
      </c>
      <c r="DE958" s="232">
        <f t="shared" si="1622"/>
        <v>0</v>
      </c>
      <c r="DF958" s="132">
        <f t="shared" si="1622"/>
        <v>0</v>
      </c>
      <c r="DG958" s="132">
        <f t="shared" si="1622"/>
        <v>0</v>
      </c>
      <c r="DH958" s="132">
        <f t="shared" si="1622"/>
        <v>0</v>
      </c>
      <c r="DI958" s="132">
        <f t="shared" si="1622"/>
        <v>0</v>
      </c>
      <c r="DJ958" s="132">
        <f t="shared" si="1622"/>
        <v>0</v>
      </c>
      <c r="DK958" s="132">
        <f t="shared" si="1622"/>
        <v>0</v>
      </c>
      <c r="DL958" s="132">
        <f t="shared" si="1622"/>
        <v>0</v>
      </c>
      <c r="DM958" s="132">
        <f t="shared" si="1622"/>
        <v>0</v>
      </c>
      <c r="DN958" s="233">
        <f t="shared" si="1622"/>
        <v>0</v>
      </c>
      <c r="DO958" s="232">
        <f t="shared" si="1548"/>
        <v>0</v>
      </c>
      <c r="DP958" s="132">
        <f t="shared" si="1549"/>
        <v>0</v>
      </c>
      <c r="DQ958" s="132">
        <f t="shared" si="1550"/>
        <v>0</v>
      </c>
      <c r="DR958" s="132">
        <f t="shared" si="1551"/>
        <v>0</v>
      </c>
      <c r="DS958" s="132">
        <f t="shared" si="1552"/>
        <v>0</v>
      </c>
      <c r="DT958" s="132">
        <f t="shared" si="1553"/>
        <v>0</v>
      </c>
      <c r="DU958" s="132">
        <f t="shared" si="1554"/>
        <v>0</v>
      </c>
      <c r="DV958" s="132">
        <f t="shared" si="1555"/>
        <v>0</v>
      </c>
      <c r="DW958" s="132">
        <f t="shared" si="1556"/>
        <v>0</v>
      </c>
      <c r="DX958" s="233">
        <f t="shared" si="1557"/>
        <v>0</v>
      </c>
      <c r="DY958" s="231" t="b">
        <f t="shared" si="1594"/>
        <v>0</v>
      </c>
      <c r="DZ958" s="163"/>
      <c r="EA958" s="226" t="str">
        <f t="shared" si="1595"/>
        <v/>
      </c>
      <c r="EB958" s="178" t="str">
        <f t="shared" si="1596"/>
        <v/>
      </c>
      <c r="EC958" s="178" t="str">
        <f t="shared" si="1597"/>
        <v/>
      </c>
      <c r="ED958" s="178" t="str">
        <f t="shared" si="1598"/>
        <v/>
      </c>
      <c r="EE958" s="178" t="str">
        <f t="shared" si="1599"/>
        <v/>
      </c>
      <c r="EF958" s="178" t="str">
        <f t="shared" si="1600"/>
        <v/>
      </c>
      <c r="EG958" s="178" t="str">
        <f t="shared" si="1601"/>
        <v/>
      </c>
      <c r="EH958" s="178" t="str">
        <f t="shared" si="1602"/>
        <v/>
      </c>
      <c r="EI958" s="178" t="str">
        <f t="shared" si="1603"/>
        <v/>
      </c>
      <c r="EJ958" s="227" t="str">
        <f t="shared" si="1604"/>
        <v/>
      </c>
      <c r="EK958" s="230" t="str">
        <f t="shared" si="1558"/>
        <v/>
      </c>
      <c r="EL958" s="177" t="str">
        <f t="shared" si="1559"/>
        <v/>
      </c>
      <c r="EM958" s="177" t="str">
        <f t="shared" si="1560"/>
        <v/>
      </c>
      <c r="EN958" s="177" t="str">
        <f t="shared" si="1561"/>
        <v/>
      </c>
      <c r="EO958" s="177" t="str">
        <f t="shared" si="1562"/>
        <v/>
      </c>
      <c r="EP958" s="177" t="str">
        <f t="shared" si="1563"/>
        <v/>
      </c>
      <c r="EQ958" s="177" t="str">
        <f t="shared" si="1564"/>
        <v/>
      </c>
      <c r="ER958" s="177" t="str">
        <f t="shared" si="1565"/>
        <v/>
      </c>
      <c r="ES958" s="177" t="str">
        <f t="shared" si="1566"/>
        <v/>
      </c>
      <c r="ET958" s="177" t="str">
        <f t="shared" si="1567"/>
        <v/>
      </c>
      <c r="EU958" s="229" t="e">
        <f t="shared" si="1568"/>
        <v>#VALUE!</v>
      </c>
      <c r="EV958" s="27" t="e">
        <f t="shared" si="1569"/>
        <v>#VALUE!</v>
      </c>
      <c r="EW958" s="27" t="e">
        <f t="shared" si="1570"/>
        <v>#VALUE!</v>
      </c>
      <c r="EX958" s="28" t="e">
        <f t="shared" si="1571"/>
        <v>#VALUE!</v>
      </c>
      <c r="EY958" s="28" t="e">
        <f t="shared" si="1572"/>
        <v>#VALUE!</v>
      </c>
      <c r="EZ958" s="28" t="b">
        <f t="shared" si="1573"/>
        <v>0</v>
      </c>
      <c r="FA958" s="176" t="str">
        <f t="shared" si="1574"/>
        <v/>
      </c>
      <c r="FB958" s="27" t="e" cm="1">
        <f t="array" aca="1" ref="FB958" ca="1">TEXT(RIGHT(10-RIGHT(SUM(INDEX(1*(MID(MID(C958,1,1)*2,ROW(INDIRECT("1:"&amp;LEN(MID(C958,1,1)*2))),1)),,))+MID(C958,2,1)+
SUM(INDEX(1*(MID(MID(C958,3,1)*2,ROW(INDIRECT("1:"&amp;LEN(MID(C958,3,1)*2))),1)),,))+MID(C958,4,1)+
SUM(INDEX(1*(MID(MID(C958,5,1)*2,ROW(INDIRECT("1:"&amp;LEN(MID(C958,5,1)*2))),1)),,))+MID(C958,6,1)+
SUM(INDEX(1*(MID(MID(C958,8,1)*2,ROW(INDIRECT("1:"&amp;LEN(MID(C958,8,1)*2))),1)),,))+MID(C958,9,1)+
SUM(INDEX(1*(MID(MID(C958,10,1)*2,ROW(INDIRECT("1:"&amp;LEN(MID(C958,10,1)*2))),1)),,)),1),1),"0")</f>
        <v>#VALUE!</v>
      </c>
      <c r="FC958" s="27" t="str">
        <f t="shared" si="1575"/>
        <v/>
      </c>
      <c r="FD958" s="29" t="b">
        <f t="shared" si="1576"/>
        <v>0</v>
      </c>
      <c r="FE958" s="112" t="b">
        <f>IFERROR(MATCH(D958,'Avtal för korttidsarbete'!$G$13:$G$1012,0),TRUE)</f>
        <v>1</v>
      </c>
      <c r="FF958" s="112" t="b">
        <f t="shared" si="1605"/>
        <v>0</v>
      </c>
      <c r="FG958" s="113" t="str" cm="1">
        <f t="array" ref="FG958">IF(FE958=TRUE,"x",INDEX('Avtal för korttidsarbete'!$E$13:$E$1012,$FE958))</f>
        <v>x</v>
      </c>
      <c r="FH958" s="113" t="str" cm="1">
        <f t="array" ref="FH958">IF(FE958=TRUE,"x",INDEX('Avtal för korttidsarbete'!$F$13:$F$1012,$FE958))</f>
        <v>x</v>
      </c>
      <c r="FI958" s="112" t="b">
        <f t="shared" si="1606"/>
        <v>0</v>
      </c>
      <c r="FJ958" s="135">
        <f t="shared" si="1607"/>
        <v>44166</v>
      </c>
      <c r="FK958" s="135">
        <f t="shared" si="1608"/>
        <v>44377</v>
      </c>
      <c r="FL958" s="112" t="b">
        <f t="shared" si="1609"/>
        <v>0</v>
      </c>
      <c r="FM958" s="113">
        <f t="shared" si="1610"/>
        <v>44166</v>
      </c>
      <c r="FN958" s="135">
        <f t="shared" si="1611"/>
        <v>44377</v>
      </c>
      <c r="FO958" s="148" t="b">
        <f>IFERROR(INDEX('Avtal för korttidsarbete'!R:R,MATCH(D958,'Avtal för korttidsarbete'!$G:$G,0)),TRUE)</f>
        <v>1</v>
      </c>
      <c r="FP958" s="135" t="str">
        <f>IF(FO958,"-",INDEX('Avtal för korttidsarbete'!$D:$D,MATCH(D958,'Avtal för korttidsarbete'!$G:$G,0)))</f>
        <v>-</v>
      </c>
      <c r="FQ958" s="113" t="b">
        <f>IFERROR(G958&gt;INDEX(Uppsägningar!E:E,MATCH(C958,Uppsägningar!C:C,0)),FALSE)</f>
        <v>0</v>
      </c>
    </row>
    <row r="959" spans="1:173" x14ac:dyDescent="0.25">
      <c r="A959" s="19">
        <v>943</v>
      </c>
      <c r="B959" s="20"/>
      <c r="C959" s="183"/>
      <c r="D959" s="66"/>
      <c r="E959" s="212">
        <f>IFERROR(INDEX(Admin!$C$7:$C$10,MATCH(FP959,TblNivåValTExt,0)),0)</f>
        <v>0</v>
      </c>
      <c r="F959" s="1"/>
      <c r="G959" s="1"/>
      <c r="H959" s="78"/>
      <c r="I959" s="181"/>
      <c r="J959" s="181"/>
      <c r="K959" s="182"/>
      <c r="L959" s="182"/>
      <c r="M959" s="181"/>
      <c r="N959" s="181"/>
      <c r="O959" s="181"/>
      <c r="P959" s="182"/>
      <c r="Q959" s="182"/>
      <c r="R959" s="181"/>
      <c r="S959" s="181"/>
      <c r="T959" s="181"/>
      <c r="U959" s="182"/>
      <c r="V959" s="182"/>
      <c r="W959" s="181"/>
      <c r="X959" s="181"/>
      <c r="Y959" s="181"/>
      <c r="Z959" s="182"/>
      <c r="AA959" s="182"/>
      <c r="AB959" s="181"/>
      <c r="AC959" s="181"/>
      <c r="AD959" s="181"/>
      <c r="AE959" s="182"/>
      <c r="AF959" s="182"/>
      <c r="AG959" s="181"/>
      <c r="AH959" s="181"/>
      <c r="AI959" s="181"/>
      <c r="AJ959" s="182"/>
      <c r="AK959" s="182"/>
      <c r="AL959" s="181"/>
      <c r="AM959" s="181"/>
      <c r="AN959" s="181"/>
      <c r="AO959" s="182"/>
      <c r="AP959" s="182"/>
      <c r="AQ959" s="181"/>
      <c r="AR959" s="181"/>
      <c r="AS959" s="181"/>
      <c r="AT959" s="182"/>
      <c r="AU959" s="182"/>
      <c r="AV959" s="181"/>
      <c r="AW959" s="181"/>
      <c r="AX959" s="181"/>
      <c r="AY959" s="182"/>
      <c r="AZ959" s="182"/>
      <c r="BA959" s="181"/>
      <c r="BB959" s="181"/>
      <c r="BC959" s="181"/>
      <c r="BD959" s="182"/>
      <c r="BE959" s="182"/>
      <c r="BF959" s="181"/>
      <c r="BG959" s="180">
        <f t="shared" si="1577"/>
        <v>0</v>
      </c>
      <c r="BH959" s="116" t="str">
        <f t="shared" si="1578"/>
        <v/>
      </c>
      <c r="BI959" s="80" t="b">
        <f t="shared" si="1526"/>
        <v>0</v>
      </c>
      <c r="BJ959" s="80" t="str">
        <f t="shared" si="1527"/>
        <v/>
      </c>
      <c r="BK959" s="80" t="b">
        <f t="shared" si="1579"/>
        <v>0</v>
      </c>
      <c r="BL959" s="13" t="str">
        <f t="shared" si="1528"/>
        <v/>
      </c>
      <c r="BM959" s="13" t="b">
        <f t="shared" si="1580"/>
        <v>0</v>
      </c>
      <c r="BN959" s="35" t="str">
        <f t="shared" si="1529"/>
        <v/>
      </c>
      <c r="BO959" s="13" t="b">
        <f t="shared" si="1530"/>
        <v>0</v>
      </c>
      <c r="BP959" s="35" t="str">
        <f t="shared" si="1531"/>
        <v/>
      </c>
      <c r="BQ959" s="13" t="b">
        <f t="shared" si="1532"/>
        <v>0</v>
      </c>
      <c r="BR959" s="35" t="str">
        <f t="shared" si="1533"/>
        <v/>
      </c>
      <c r="BS959" s="35" t="b">
        <f t="shared" si="1534"/>
        <v>0</v>
      </c>
      <c r="BT959" s="35" t="str">
        <f t="shared" si="1535"/>
        <v/>
      </c>
      <c r="BU959" s="35" t="b">
        <f t="shared" si="1536"/>
        <v>0</v>
      </c>
      <c r="BV959" s="35" t="str">
        <f t="shared" si="1537"/>
        <v/>
      </c>
      <c r="BW959" s="13" t="b">
        <f t="shared" si="1612"/>
        <v>0</v>
      </c>
      <c r="BX959" s="35" t="str">
        <f t="shared" si="1538"/>
        <v/>
      </c>
      <c r="BY959" s="265" t="b">
        <f t="shared" si="1581"/>
        <v>0</v>
      </c>
      <c r="BZ959" s="35" t="str">
        <f t="shared" si="1539"/>
        <v/>
      </c>
      <c r="CA959" s="265" t="b">
        <f t="shared" si="1582"/>
        <v>0</v>
      </c>
      <c r="CB959" s="35" t="str">
        <f t="shared" si="1540"/>
        <v/>
      </c>
      <c r="CC959" s="272" t="b">
        <f t="shared" si="1583"/>
        <v>0</v>
      </c>
      <c r="CD959" s="35" t="str">
        <f t="shared" si="1541"/>
        <v/>
      </c>
      <c r="CE959" s="13" t="b">
        <f t="shared" si="1542"/>
        <v>0</v>
      </c>
      <c r="CF959" s="35" t="str">
        <f t="shared" si="1543"/>
        <v/>
      </c>
      <c r="CG959" s="179">
        <f t="shared" si="1544"/>
        <v>0</v>
      </c>
      <c r="CH959" s="179">
        <f t="shared" si="1545"/>
        <v>0</v>
      </c>
      <c r="CI959" s="218">
        <f t="shared" si="1584"/>
        <v>0</v>
      </c>
      <c r="CJ959" s="218">
        <f t="shared" si="1585"/>
        <v>0</v>
      </c>
      <c r="CK959" s="218">
        <f t="shared" si="1586"/>
        <v>0</v>
      </c>
      <c r="CL959" s="218">
        <f t="shared" si="1587"/>
        <v>0</v>
      </c>
      <c r="CM959" s="218">
        <f t="shared" si="1588"/>
        <v>0</v>
      </c>
      <c r="CN959" s="218">
        <f t="shared" si="1589"/>
        <v>0</v>
      </c>
      <c r="CO959" s="218">
        <f t="shared" si="1590"/>
        <v>0</v>
      </c>
      <c r="CP959" s="218">
        <f t="shared" si="1591"/>
        <v>0</v>
      </c>
      <c r="CQ959" s="218">
        <f t="shared" si="1592"/>
        <v>0</v>
      </c>
      <c r="CR959" s="218">
        <f t="shared" si="1593"/>
        <v>0</v>
      </c>
      <c r="CS959" s="14">
        <f t="shared" si="1546"/>
        <v>0</v>
      </c>
      <c r="CT959" s="236">
        <f t="shared" si="1547"/>
        <v>0</v>
      </c>
      <c r="CU959" s="237">
        <f t="shared" si="1621"/>
        <v>0</v>
      </c>
      <c r="CV959" s="16">
        <f t="shared" si="1621"/>
        <v>0</v>
      </c>
      <c r="CW959" s="16">
        <f t="shared" si="1621"/>
        <v>0</v>
      </c>
      <c r="CX959" s="16">
        <f t="shared" si="1621"/>
        <v>0</v>
      </c>
      <c r="CY959" s="16">
        <f t="shared" si="1621"/>
        <v>0</v>
      </c>
      <c r="CZ959" s="16">
        <f t="shared" si="1621"/>
        <v>0</v>
      </c>
      <c r="DA959" s="16">
        <f t="shared" si="1621"/>
        <v>0</v>
      </c>
      <c r="DB959" s="16">
        <f t="shared" si="1621"/>
        <v>0</v>
      </c>
      <c r="DC959" s="16">
        <f t="shared" si="1621"/>
        <v>0</v>
      </c>
      <c r="DD959" s="238">
        <f t="shared" si="1621"/>
        <v>0</v>
      </c>
      <c r="DE959" s="232">
        <f t="shared" si="1622"/>
        <v>0</v>
      </c>
      <c r="DF959" s="132">
        <f t="shared" si="1622"/>
        <v>0</v>
      </c>
      <c r="DG959" s="132">
        <f t="shared" si="1622"/>
        <v>0</v>
      </c>
      <c r="DH959" s="132">
        <f t="shared" si="1622"/>
        <v>0</v>
      </c>
      <c r="DI959" s="132">
        <f t="shared" si="1622"/>
        <v>0</v>
      </c>
      <c r="DJ959" s="132">
        <f t="shared" si="1622"/>
        <v>0</v>
      </c>
      <c r="DK959" s="132">
        <f t="shared" si="1622"/>
        <v>0</v>
      </c>
      <c r="DL959" s="132">
        <f t="shared" si="1622"/>
        <v>0</v>
      </c>
      <c r="DM959" s="132">
        <f t="shared" si="1622"/>
        <v>0</v>
      </c>
      <c r="DN959" s="233">
        <f t="shared" si="1622"/>
        <v>0</v>
      </c>
      <c r="DO959" s="232">
        <f t="shared" si="1548"/>
        <v>0</v>
      </c>
      <c r="DP959" s="132">
        <f t="shared" si="1549"/>
        <v>0</v>
      </c>
      <c r="DQ959" s="132">
        <f t="shared" si="1550"/>
        <v>0</v>
      </c>
      <c r="DR959" s="132">
        <f t="shared" si="1551"/>
        <v>0</v>
      </c>
      <c r="DS959" s="132">
        <f t="shared" si="1552"/>
        <v>0</v>
      </c>
      <c r="DT959" s="132">
        <f t="shared" si="1553"/>
        <v>0</v>
      </c>
      <c r="DU959" s="132">
        <f t="shared" si="1554"/>
        <v>0</v>
      </c>
      <c r="DV959" s="132">
        <f t="shared" si="1555"/>
        <v>0</v>
      </c>
      <c r="DW959" s="132">
        <f t="shared" si="1556"/>
        <v>0</v>
      </c>
      <c r="DX959" s="233">
        <f t="shared" si="1557"/>
        <v>0</v>
      </c>
      <c r="DY959" s="231" t="b">
        <f t="shared" si="1594"/>
        <v>0</v>
      </c>
      <c r="DZ959" s="163"/>
      <c r="EA959" s="226" t="str">
        <f t="shared" si="1595"/>
        <v/>
      </c>
      <c r="EB959" s="178" t="str">
        <f t="shared" si="1596"/>
        <v/>
      </c>
      <c r="EC959" s="178" t="str">
        <f t="shared" si="1597"/>
        <v/>
      </c>
      <c r="ED959" s="178" t="str">
        <f t="shared" si="1598"/>
        <v/>
      </c>
      <c r="EE959" s="178" t="str">
        <f t="shared" si="1599"/>
        <v/>
      </c>
      <c r="EF959" s="178" t="str">
        <f t="shared" si="1600"/>
        <v/>
      </c>
      <c r="EG959" s="178" t="str">
        <f t="shared" si="1601"/>
        <v/>
      </c>
      <c r="EH959" s="178" t="str">
        <f t="shared" si="1602"/>
        <v/>
      </c>
      <c r="EI959" s="178" t="str">
        <f t="shared" si="1603"/>
        <v/>
      </c>
      <c r="EJ959" s="227" t="str">
        <f t="shared" si="1604"/>
        <v/>
      </c>
      <c r="EK959" s="230" t="str">
        <f t="shared" si="1558"/>
        <v/>
      </c>
      <c r="EL959" s="177" t="str">
        <f t="shared" si="1559"/>
        <v/>
      </c>
      <c r="EM959" s="177" t="str">
        <f t="shared" si="1560"/>
        <v/>
      </c>
      <c r="EN959" s="177" t="str">
        <f t="shared" si="1561"/>
        <v/>
      </c>
      <c r="EO959" s="177" t="str">
        <f t="shared" si="1562"/>
        <v/>
      </c>
      <c r="EP959" s="177" t="str">
        <f t="shared" si="1563"/>
        <v/>
      </c>
      <c r="EQ959" s="177" t="str">
        <f t="shared" si="1564"/>
        <v/>
      </c>
      <c r="ER959" s="177" t="str">
        <f t="shared" si="1565"/>
        <v/>
      </c>
      <c r="ES959" s="177" t="str">
        <f t="shared" si="1566"/>
        <v/>
      </c>
      <c r="ET959" s="177" t="str">
        <f t="shared" si="1567"/>
        <v/>
      </c>
      <c r="EU959" s="229" t="e">
        <f t="shared" si="1568"/>
        <v>#VALUE!</v>
      </c>
      <c r="EV959" s="27" t="e">
        <f t="shared" si="1569"/>
        <v>#VALUE!</v>
      </c>
      <c r="EW959" s="27" t="e">
        <f t="shared" si="1570"/>
        <v>#VALUE!</v>
      </c>
      <c r="EX959" s="28" t="e">
        <f t="shared" si="1571"/>
        <v>#VALUE!</v>
      </c>
      <c r="EY959" s="28" t="e">
        <f t="shared" si="1572"/>
        <v>#VALUE!</v>
      </c>
      <c r="EZ959" s="28" t="b">
        <f t="shared" si="1573"/>
        <v>0</v>
      </c>
      <c r="FA959" s="176" t="str">
        <f t="shared" si="1574"/>
        <v/>
      </c>
      <c r="FB959" s="27" t="e" cm="1">
        <f t="array" aca="1" ref="FB959" ca="1">TEXT(RIGHT(10-RIGHT(SUM(INDEX(1*(MID(MID(C959,1,1)*2,ROW(INDIRECT("1:"&amp;LEN(MID(C959,1,1)*2))),1)),,))+MID(C959,2,1)+
SUM(INDEX(1*(MID(MID(C959,3,1)*2,ROW(INDIRECT("1:"&amp;LEN(MID(C959,3,1)*2))),1)),,))+MID(C959,4,1)+
SUM(INDEX(1*(MID(MID(C959,5,1)*2,ROW(INDIRECT("1:"&amp;LEN(MID(C959,5,1)*2))),1)),,))+MID(C959,6,1)+
SUM(INDEX(1*(MID(MID(C959,8,1)*2,ROW(INDIRECT("1:"&amp;LEN(MID(C959,8,1)*2))),1)),,))+MID(C959,9,1)+
SUM(INDEX(1*(MID(MID(C959,10,1)*2,ROW(INDIRECT("1:"&amp;LEN(MID(C959,10,1)*2))),1)),,)),1),1),"0")</f>
        <v>#VALUE!</v>
      </c>
      <c r="FC959" s="27" t="str">
        <f t="shared" si="1575"/>
        <v/>
      </c>
      <c r="FD959" s="29" t="b">
        <f t="shared" si="1576"/>
        <v>0</v>
      </c>
      <c r="FE959" s="112" t="b">
        <f>IFERROR(MATCH(D959,'Avtal för korttidsarbete'!$G$13:$G$1012,0),TRUE)</f>
        <v>1</v>
      </c>
      <c r="FF959" s="112" t="b">
        <f t="shared" si="1605"/>
        <v>0</v>
      </c>
      <c r="FG959" s="113" t="str" cm="1">
        <f t="array" ref="FG959">IF(FE959=TRUE,"x",INDEX('Avtal för korttidsarbete'!$E$13:$E$1012,$FE959))</f>
        <v>x</v>
      </c>
      <c r="FH959" s="113" t="str" cm="1">
        <f t="array" ref="FH959">IF(FE959=TRUE,"x",INDEX('Avtal för korttidsarbete'!$F$13:$F$1012,$FE959))</f>
        <v>x</v>
      </c>
      <c r="FI959" s="112" t="b">
        <f t="shared" si="1606"/>
        <v>0</v>
      </c>
      <c r="FJ959" s="135">
        <f t="shared" si="1607"/>
        <v>44166</v>
      </c>
      <c r="FK959" s="135">
        <f t="shared" si="1608"/>
        <v>44377</v>
      </c>
      <c r="FL959" s="112" t="b">
        <f t="shared" si="1609"/>
        <v>0</v>
      </c>
      <c r="FM959" s="113">
        <f t="shared" si="1610"/>
        <v>44166</v>
      </c>
      <c r="FN959" s="135">
        <f t="shared" si="1611"/>
        <v>44377</v>
      </c>
      <c r="FO959" s="148" t="b">
        <f>IFERROR(INDEX('Avtal för korttidsarbete'!R:R,MATCH(D959,'Avtal för korttidsarbete'!$G:$G,0)),TRUE)</f>
        <v>1</v>
      </c>
      <c r="FP959" s="135" t="str">
        <f>IF(FO959,"-",INDEX('Avtal för korttidsarbete'!$D:$D,MATCH(D959,'Avtal för korttidsarbete'!$G:$G,0)))</f>
        <v>-</v>
      </c>
      <c r="FQ959" s="113" t="b">
        <f>IFERROR(G959&gt;INDEX(Uppsägningar!E:E,MATCH(C959,Uppsägningar!C:C,0)),FALSE)</f>
        <v>0</v>
      </c>
    </row>
    <row r="960" spans="1:173" x14ac:dyDescent="0.25">
      <c r="A960" s="19">
        <v>944</v>
      </c>
      <c r="B960" s="20"/>
      <c r="C960" s="183"/>
      <c r="D960" s="66"/>
      <c r="E960" s="212">
        <f>IFERROR(INDEX(Admin!$C$7:$C$10,MATCH(FP960,TblNivåValTExt,0)),0)</f>
        <v>0</v>
      </c>
      <c r="F960" s="1"/>
      <c r="G960" s="1"/>
      <c r="H960" s="78"/>
      <c r="I960" s="181"/>
      <c r="J960" s="181"/>
      <c r="K960" s="182"/>
      <c r="L960" s="182"/>
      <c r="M960" s="181"/>
      <c r="N960" s="181"/>
      <c r="O960" s="181"/>
      <c r="P960" s="182"/>
      <c r="Q960" s="182"/>
      <c r="R960" s="181"/>
      <c r="S960" s="181"/>
      <c r="T960" s="181"/>
      <c r="U960" s="182"/>
      <c r="V960" s="182"/>
      <c r="W960" s="181"/>
      <c r="X960" s="181"/>
      <c r="Y960" s="181"/>
      <c r="Z960" s="182"/>
      <c r="AA960" s="182"/>
      <c r="AB960" s="181"/>
      <c r="AC960" s="181"/>
      <c r="AD960" s="181"/>
      <c r="AE960" s="182"/>
      <c r="AF960" s="182"/>
      <c r="AG960" s="181"/>
      <c r="AH960" s="181"/>
      <c r="AI960" s="181"/>
      <c r="AJ960" s="182"/>
      <c r="AK960" s="182"/>
      <c r="AL960" s="181"/>
      <c r="AM960" s="181"/>
      <c r="AN960" s="181"/>
      <c r="AO960" s="182"/>
      <c r="AP960" s="182"/>
      <c r="AQ960" s="181"/>
      <c r="AR960" s="181"/>
      <c r="AS960" s="181"/>
      <c r="AT960" s="182"/>
      <c r="AU960" s="182"/>
      <c r="AV960" s="181"/>
      <c r="AW960" s="181"/>
      <c r="AX960" s="181"/>
      <c r="AY960" s="182"/>
      <c r="AZ960" s="182"/>
      <c r="BA960" s="181"/>
      <c r="BB960" s="181"/>
      <c r="BC960" s="181"/>
      <c r="BD960" s="182"/>
      <c r="BE960" s="182"/>
      <c r="BF960" s="181"/>
      <c r="BG960" s="180">
        <f t="shared" si="1577"/>
        <v>0</v>
      </c>
      <c r="BH960" s="116" t="str">
        <f t="shared" si="1578"/>
        <v/>
      </c>
      <c r="BI960" s="80" t="b">
        <f t="shared" si="1526"/>
        <v>0</v>
      </c>
      <c r="BJ960" s="80" t="str">
        <f t="shared" si="1527"/>
        <v/>
      </c>
      <c r="BK960" s="80" t="b">
        <f t="shared" si="1579"/>
        <v>0</v>
      </c>
      <c r="BL960" s="13" t="str">
        <f t="shared" si="1528"/>
        <v/>
      </c>
      <c r="BM960" s="13" t="b">
        <f t="shared" si="1580"/>
        <v>0</v>
      </c>
      <c r="BN960" s="35" t="str">
        <f t="shared" si="1529"/>
        <v/>
      </c>
      <c r="BO960" s="13" t="b">
        <f t="shared" si="1530"/>
        <v>0</v>
      </c>
      <c r="BP960" s="35" t="str">
        <f t="shared" si="1531"/>
        <v/>
      </c>
      <c r="BQ960" s="13" t="b">
        <f t="shared" si="1532"/>
        <v>0</v>
      </c>
      <c r="BR960" s="35" t="str">
        <f t="shared" si="1533"/>
        <v/>
      </c>
      <c r="BS960" s="35" t="b">
        <f t="shared" si="1534"/>
        <v>0</v>
      </c>
      <c r="BT960" s="35" t="str">
        <f t="shared" si="1535"/>
        <v/>
      </c>
      <c r="BU960" s="35" t="b">
        <f t="shared" si="1536"/>
        <v>0</v>
      </c>
      <c r="BV960" s="35" t="str">
        <f t="shared" si="1537"/>
        <v/>
      </c>
      <c r="BW960" s="13" t="b">
        <f t="shared" si="1612"/>
        <v>0</v>
      </c>
      <c r="BX960" s="35" t="str">
        <f t="shared" si="1538"/>
        <v/>
      </c>
      <c r="BY960" s="265" t="b">
        <f t="shared" si="1581"/>
        <v>0</v>
      </c>
      <c r="BZ960" s="35" t="str">
        <f t="shared" si="1539"/>
        <v/>
      </c>
      <c r="CA960" s="265" t="b">
        <f t="shared" si="1582"/>
        <v>0</v>
      </c>
      <c r="CB960" s="35" t="str">
        <f t="shared" si="1540"/>
        <v/>
      </c>
      <c r="CC960" s="272" t="b">
        <f t="shared" si="1583"/>
        <v>0</v>
      </c>
      <c r="CD960" s="35" t="str">
        <f t="shared" si="1541"/>
        <v/>
      </c>
      <c r="CE960" s="13" t="b">
        <f t="shared" si="1542"/>
        <v>0</v>
      </c>
      <c r="CF960" s="35" t="str">
        <f t="shared" si="1543"/>
        <v/>
      </c>
      <c r="CG960" s="179">
        <f t="shared" si="1544"/>
        <v>0</v>
      </c>
      <c r="CH960" s="179">
        <f t="shared" si="1545"/>
        <v>0</v>
      </c>
      <c r="CI960" s="218">
        <f t="shared" si="1584"/>
        <v>0</v>
      </c>
      <c r="CJ960" s="218">
        <f t="shared" si="1585"/>
        <v>0</v>
      </c>
      <c r="CK960" s="218">
        <f t="shared" si="1586"/>
        <v>0</v>
      </c>
      <c r="CL960" s="218">
        <f t="shared" si="1587"/>
        <v>0</v>
      </c>
      <c r="CM960" s="218">
        <f t="shared" si="1588"/>
        <v>0</v>
      </c>
      <c r="CN960" s="218">
        <f t="shared" si="1589"/>
        <v>0</v>
      </c>
      <c r="CO960" s="218">
        <f t="shared" si="1590"/>
        <v>0</v>
      </c>
      <c r="CP960" s="218">
        <f t="shared" si="1591"/>
        <v>0</v>
      </c>
      <c r="CQ960" s="218">
        <f t="shared" si="1592"/>
        <v>0</v>
      </c>
      <c r="CR960" s="218">
        <f t="shared" si="1593"/>
        <v>0</v>
      </c>
      <c r="CS960" s="14">
        <f t="shared" si="1546"/>
        <v>0</v>
      </c>
      <c r="CT960" s="236">
        <f t="shared" si="1547"/>
        <v>0</v>
      </c>
      <c r="CU960" s="237">
        <f t="shared" si="1621"/>
        <v>0</v>
      </c>
      <c r="CV960" s="16">
        <f t="shared" si="1621"/>
        <v>0</v>
      </c>
      <c r="CW960" s="16">
        <f t="shared" si="1621"/>
        <v>0</v>
      </c>
      <c r="CX960" s="16">
        <f t="shared" si="1621"/>
        <v>0</v>
      </c>
      <c r="CY960" s="16">
        <f t="shared" si="1621"/>
        <v>0</v>
      </c>
      <c r="CZ960" s="16">
        <f t="shared" si="1621"/>
        <v>0</v>
      </c>
      <c r="DA960" s="16">
        <f t="shared" si="1621"/>
        <v>0</v>
      </c>
      <c r="DB960" s="16">
        <f t="shared" si="1621"/>
        <v>0</v>
      </c>
      <c r="DC960" s="16">
        <f t="shared" si="1621"/>
        <v>0</v>
      </c>
      <c r="DD960" s="238">
        <f t="shared" si="1621"/>
        <v>0</v>
      </c>
      <c r="DE960" s="232">
        <f t="shared" si="1622"/>
        <v>0</v>
      </c>
      <c r="DF960" s="132">
        <f t="shared" si="1622"/>
        <v>0</v>
      </c>
      <c r="DG960" s="132">
        <f t="shared" si="1622"/>
        <v>0</v>
      </c>
      <c r="DH960" s="132">
        <f t="shared" si="1622"/>
        <v>0</v>
      </c>
      <c r="DI960" s="132">
        <f t="shared" si="1622"/>
        <v>0</v>
      </c>
      <c r="DJ960" s="132">
        <f t="shared" si="1622"/>
        <v>0</v>
      </c>
      <c r="DK960" s="132">
        <f t="shared" si="1622"/>
        <v>0</v>
      </c>
      <c r="DL960" s="132">
        <f t="shared" si="1622"/>
        <v>0</v>
      </c>
      <c r="DM960" s="132">
        <f t="shared" si="1622"/>
        <v>0</v>
      </c>
      <c r="DN960" s="233">
        <f t="shared" si="1622"/>
        <v>0</v>
      </c>
      <c r="DO960" s="232">
        <f t="shared" si="1548"/>
        <v>0</v>
      </c>
      <c r="DP960" s="132">
        <f t="shared" si="1549"/>
        <v>0</v>
      </c>
      <c r="DQ960" s="132">
        <f t="shared" si="1550"/>
        <v>0</v>
      </c>
      <c r="DR960" s="132">
        <f t="shared" si="1551"/>
        <v>0</v>
      </c>
      <c r="DS960" s="132">
        <f t="shared" si="1552"/>
        <v>0</v>
      </c>
      <c r="DT960" s="132">
        <f t="shared" si="1553"/>
        <v>0</v>
      </c>
      <c r="DU960" s="132">
        <f t="shared" si="1554"/>
        <v>0</v>
      </c>
      <c r="DV960" s="132">
        <f t="shared" si="1555"/>
        <v>0</v>
      </c>
      <c r="DW960" s="132">
        <f t="shared" si="1556"/>
        <v>0</v>
      </c>
      <c r="DX960" s="233">
        <f t="shared" si="1557"/>
        <v>0</v>
      </c>
      <c r="DY960" s="231" t="b">
        <f t="shared" si="1594"/>
        <v>0</v>
      </c>
      <c r="DZ960" s="163"/>
      <c r="EA960" s="226" t="str">
        <f t="shared" si="1595"/>
        <v/>
      </c>
      <c r="EB960" s="178" t="str">
        <f t="shared" si="1596"/>
        <v/>
      </c>
      <c r="EC960" s="178" t="str">
        <f t="shared" si="1597"/>
        <v/>
      </c>
      <c r="ED960" s="178" t="str">
        <f t="shared" si="1598"/>
        <v/>
      </c>
      <c r="EE960" s="178" t="str">
        <f t="shared" si="1599"/>
        <v/>
      </c>
      <c r="EF960" s="178" t="str">
        <f t="shared" si="1600"/>
        <v/>
      </c>
      <c r="EG960" s="178" t="str">
        <f t="shared" si="1601"/>
        <v/>
      </c>
      <c r="EH960" s="178" t="str">
        <f t="shared" si="1602"/>
        <v/>
      </c>
      <c r="EI960" s="178" t="str">
        <f t="shared" si="1603"/>
        <v/>
      </c>
      <c r="EJ960" s="227" t="str">
        <f t="shared" si="1604"/>
        <v/>
      </c>
      <c r="EK960" s="230" t="str">
        <f t="shared" si="1558"/>
        <v/>
      </c>
      <c r="EL960" s="177" t="str">
        <f t="shared" si="1559"/>
        <v/>
      </c>
      <c r="EM960" s="177" t="str">
        <f t="shared" si="1560"/>
        <v/>
      </c>
      <c r="EN960" s="177" t="str">
        <f t="shared" si="1561"/>
        <v/>
      </c>
      <c r="EO960" s="177" t="str">
        <f t="shared" si="1562"/>
        <v/>
      </c>
      <c r="EP960" s="177" t="str">
        <f t="shared" si="1563"/>
        <v/>
      </c>
      <c r="EQ960" s="177" t="str">
        <f t="shared" si="1564"/>
        <v/>
      </c>
      <c r="ER960" s="177" t="str">
        <f t="shared" si="1565"/>
        <v/>
      </c>
      <c r="ES960" s="177" t="str">
        <f t="shared" si="1566"/>
        <v/>
      </c>
      <c r="ET960" s="177" t="str">
        <f t="shared" si="1567"/>
        <v/>
      </c>
      <c r="EU960" s="229" t="e">
        <f t="shared" si="1568"/>
        <v>#VALUE!</v>
      </c>
      <c r="EV960" s="27" t="e">
        <f t="shared" si="1569"/>
        <v>#VALUE!</v>
      </c>
      <c r="EW960" s="27" t="e">
        <f t="shared" si="1570"/>
        <v>#VALUE!</v>
      </c>
      <c r="EX960" s="28" t="e">
        <f t="shared" si="1571"/>
        <v>#VALUE!</v>
      </c>
      <c r="EY960" s="28" t="e">
        <f t="shared" si="1572"/>
        <v>#VALUE!</v>
      </c>
      <c r="EZ960" s="28" t="b">
        <f t="shared" si="1573"/>
        <v>0</v>
      </c>
      <c r="FA960" s="176" t="str">
        <f t="shared" si="1574"/>
        <v/>
      </c>
      <c r="FB960" s="27" t="e" cm="1">
        <f t="array" aca="1" ref="FB960" ca="1">TEXT(RIGHT(10-RIGHT(SUM(INDEX(1*(MID(MID(C960,1,1)*2,ROW(INDIRECT("1:"&amp;LEN(MID(C960,1,1)*2))),1)),,))+MID(C960,2,1)+
SUM(INDEX(1*(MID(MID(C960,3,1)*2,ROW(INDIRECT("1:"&amp;LEN(MID(C960,3,1)*2))),1)),,))+MID(C960,4,1)+
SUM(INDEX(1*(MID(MID(C960,5,1)*2,ROW(INDIRECT("1:"&amp;LEN(MID(C960,5,1)*2))),1)),,))+MID(C960,6,1)+
SUM(INDEX(1*(MID(MID(C960,8,1)*2,ROW(INDIRECT("1:"&amp;LEN(MID(C960,8,1)*2))),1)),,))+MID(C960,9,1)+
SUM(INDEX(1*(MID(MID(C960,10,1)*2,ROW(INDIRECT("1:"&amp;LEN(MID(C960,10,1)*2))),1)),,)),1),1),"0")</f>
        <v>#VALUE!</v>
      </c>
      <c r="FC960" s="27" t="str">
        <f t="shared" si="1575"/>
        <v/>
      </c>
      <c r="FD960" s="29" t="b">
        <f t="shared" si="1576"/>
        <v>0</v>
      </c>
      <c r="FE960" s="112" t="b">
        <f>IFERROR(MATCH(D960,'Avtal för korttidsarbete'!$G$13:$G$1012,0),TRUE)</f>
        <v>1</v>
      </c>
      <c r="FF960" s="112" t="b">
        <f t="shared" si="1605"/>
        <v>0</v>
      </c>
      <c r="FG960" s="113" t="str" cm="1">
        <f t="array" ref="FG960">IF(FE960=TRUE,"x",INDEX('Avtal för korttidsarbete'!$E$13:$E$1012,$FE960))</f>
        <v>x</v>
      </c>
      <c r="FH960" s="113" t="str" cm="1">
        <f t="array" ref="FH960">IF(FE960=TRUE,"x",INDEX('Avtal för korttidsarbete'!$F$13:$F$1012,$FE960))</f>
        <v>x</v>
      </c>
      <c r="FI960" s="112" t="b">
        <f t="shared" si="1606"/>
        <v>0</v>
      </c>
      <c r="FJ960" s="135">
        <f t="shared" si="1607"/>
        <v>44166</v>
      </c>
      <c r="FK960" s="135">
        <f t="shared" si="1608"/>
        <v>44377</v>
      </c>
      <c r="FL960" s="112" t="b">
        <f t="shared" si="1609"/>
        <v>0</v>
      </c>
      <c r="FM960" s="113">
        <f t="shared" si="1610"/>
        <v>44166</v>
      </c>
      <c r="FN960" s="135">
        <f t="shared" si="1611"/>
        <v>44377</v>
      </c>
      <c r="FO960" s="148" t="b">
        <f>IFERROR(INDEX('Avtal för korttidsarbete'!R:R,MATCH(D960,'Avtal för korttidsarbete'!$G:$G,0)),TRUE)</f>
        <v>1</v>
      </c>
      <c r="FP960" s="135" t="str">
        <f>IF(FO960,"-",INDEX('Avtal för korttidsarbete'!$D:$D,MATCH(D960,'Avtal för korttidsarbete'!$G:$G,0)))</f>
        <v>-</v>
      </c>
      <c r="FQ960" s="113" t="b">
        <f>IFERROR(G960&gt;INDEX(Uppsägningar!E:E,MATCH(C960,Uppsägningar!C:C,0)),FALSE)</f>
        <v>0</v>
      </c>
    </row>
    <row r="961" spans="1:173" x14ac:dyDescent="0.25">
      <c r="A961" s="19">
        <v>945</v>
      </c>
      <c r="B961" s="20"/>
      <c r="C961" s="183"/>
      <c r="D961" s="66"/>
      <c r="E961" s="212">
        <f>IFERROR(INDEX(Admin!$C$7:$C$10,MATCH(FP961,TblNivåValTExt,0)),0)</f>
        <v>0</v>
      </c>
      <c r="F961" s="1"/>
      <c r="G961" s="1"/>
      <c r="H961" s="78"/>
      <c r="I961" s="181"/>
      <c r="J961" s="181"/>
      <c r="K961" s="182"/>
      <c r="L961" s="182"/>
      <c r="M961" s="181"/>
      <c r="N961" s="181"/>
      <c r="O961" s="181"/>
      <c r="P961" s="182"/>
      <c r="Q961" s="182"/>
      <c r="R961" s="181"/>
      <c r="S961" s="181"/>
      <c r="T961" s="181"/>
      <c r="U961" s="182"/>
      <c r="V961" s="182"/>
      <c r="W961" s="181"/>
      <c r="X961" s="181"/>
      <c r="Y961" s="181"/>
      <c r="Z961" s="182"/>
      <c r="AA961" s="182"/>
      <c r="AB961" s="181"/>
      <c r="AC961" s="181"/>
      <c r="AD961" s="181"/>
      <c r="AE961" s="182"/>
      <c r="AF961" s="182"/>
      <c r="AG961" s="181"/>
      <c r="AH961" s="181"/>
      <c r="AI961" s="181"/>
      <c r="AJ961" s="182"/>
      <c r="AK961" s="182"/>
      <c r="AL961" s="181"/>
      <c r="AM961" s="181"/>
      <c r="AN961" s="181"/>
      <c r="AO961" s="182"/>
      <c r="AP961" s="182"/>
      <c r="AQ961" s="181"/>
      <c r="AR961" s="181"/>
      <c r="AS961" s="181"/>
      <c r="AT961" s="182"/>
      <c r="AU961" s="182"/>
      <c r="AV961" s="181"/>
      <c r="AW961" s="181"/>
      <c r="AX961" s="181"/>
      <c r="AY961" s="182"/>
      <c r="AZ961" s="182"/>
      <c r="BA961" s="181"/>
      <c r="BB961" s="181"/>
      <c r="BC961" s="181"/>
      <c r="BD961" s="182"/>
      <c r="BE961" s="182"/>
      <c r="BF961" s="181"/>
      <c r="BG961" s="180">
        <f t="shared" si="1577"/>
        <v>0</v>
      </c>
      <c r="BH961" s="116" t="str">
        <f t="shared" si="1578"/>
        <v/>
      </c>
      <c r="BI961" s="80" t="b">
        <f t="shared" si="1526"/>
        <v>0</v>
      </c>
      <c r="BJ961" s="80" t="str">
        <f t="shared" si="1527"/>
        <v/>
      </c>
      <c r="BK961" s="80" t="b">
        <f t="shared" si="1579"/>
        <v>0</v>
      </c>
      <c r="BL961" s="13" t="str">
        <f t="shared" si="1528"/>
        <v/>
      </c>
      <c r="BM961" s="13" t="b">
        <f t="shared" si="1580"/>
        <v>0</v>
      </c>
      <c r="BN961" s="35" t="str">
        <f t="shared" si="1529"/>
        <v/>
      </c>
      <c r="BO961" s="13" t="b">
        <f t="shared" si="1530"/>
        <v>0</v>
      </c>
      <c r="BP961" s="35" t="str">
        <f t="shared" si="1531"/>
        <v/>
      </c>
      <c r="BQ961" s="13" t="b">
        <f t="shared" si="1532"/>
        <v>0</v>
      </c>
      <c r="BR961" s="35" t="str">
        <f t="shared" si="1533"/>
        <v/>
      </c>
      <c r="BS961" s="35" t="b">
        <f t="shared" si="1534"/>
        <v>0</v>
      </c>
      <c r="BT961" s="35" t="str">
        <f t="shared" si="1535"/>
        <v/>
      </c>
      <c r="BU961" s="35" t="b">
        <f t="shared" si="1536"/>
        <v>0</v>
      </c>
      <c r="BV961" s="35" t="str">
        <f t="shared" si="1537"/>
        <v/>
      </c>
      <c r="BW961" s="13" t="b">
        <f t="shared" si="1612"/>
        <v>0</v>
      </c>
      <c r="BX961" s="35" t="str">
        <f t="shared" si="1538"/>
        <v/>
      </c>
      <c r="BY961" s="265" t="b">
        <f t="shared" si="1581"/>
        <v>0</v>
      </c>
      <c r="BZ961" s="35" t="str">
        <f t="shared" si="1539"/>
        <v/>
      </c>
      <c r="CA961" s="265" t="b">
        <f t="shared" si="1582"/>
        <v>0</v>
      </c>
      <c r="CB961" s="35" t="str">
        <f t="shared" si="1540"/>
        <v/>
      </c>
      <c r="CC961" s="272" t="b">
        <f t="shared" si="1583"/>
        <v>0</v>
      </c>
      <c r="CD961" s="35" t="str">
        <f t="shared" si="1541"/>
        <v/>
      </c>
      <c r="CE961" s="13" t="b">
        <f t="shared" si="1542"/>
        <v>0</v>
      </c>
      <c r="CF961" s="35" t="str">
        <f t="shared" si="1543"/>
        <v/>
      </c>
      <c r="CG961" s="179">
        <f t="shared" si="1544"/>
        <v>0</v>
      </c>
      <c r="CH961" s="179">
        <f t="shared" si="1545"/>
        <v>0</v>
      </c>
      <c r="CI961" s="218">
        <f t="shared" si="1584"/>
        <v>0</v>
      </c>
      <c r="CJ961" s="218">
        <f t="shared" si="1585"/>
        <v>0</v>
      </c>
      <c r="CK961" s="218">
        <f t="shared" si="1586"/>
        <v>0</v>
      </c>
      <c r="CL961" s="218">
        <f t="shared" si="1587"/>
        <v>0</v>
      </c>
      <c r="CM961" s="218">
        <f t="shared" si="1588"/>
        <v>0</v>
      </c>
      <c r="CN961" s="218">
        <f t="shared" si="1589"/>
        <v>0</v>
      </c>
      <c r="CO961" s="218">
        <f t="shared" si="1590"/>
        <v>0</v>
      </c>
      <c r="CP961" s="218">
        <f t="shared" si="1591"/>
        <v>0</v>
      </c>
      <c r="CQ961" s="218">
        <f t="shared" si="1592"/>
        <v>0</v>
      </c>
      <c r="CR961" s="218">
        <f t="shared" si="1593"/>
        <v>0</v>
      </c>
      <c r="CS961" s="14">
        <f t="shared" si="1546"/>
        <v>0</v>
      </c>
      <c r="CT961" s="236">
        <f t="shared" si="1547"/>
        <v>0</v>
      </c>
      <c r="CU961" s="237">
        <f t="shared" si="1621"/>
        <v>0</v>
      </c>
      <c r="CV961" s="16">
        <f t="shared" si="1621"/>
        <v>0</v>
      </c>
      <c r="CW961" s="16">
        <f t="shared" si="1621"/>
        <v>0</v>
      </c>
      <c r="CX961" s="16">
        <f t="shared" si="1621"/>
        <v>0</v>
      </c>
      <c r="CY961" s="16">
        <f t="shared" si="1621"/>
        <v>0</v>
      </c>
      <c r="CZ961" s="16">
        <f t="shared" si="1621"/>
        <v>0</v>
      </c>
      <c r="DA961" s="16">
        <f t="shared" si="1621"/>
        <v>0</v>
      </c>
      <c r="DB961" s="16">
        <f t="shared" si="1621"/>
        <v>0</v>
      </c>
      <c r="DC961" s="16">
        <f t="shared" si="1621"/>
        <v>0</v>
      </c>
      <c r="DD961" s="238">
        <f t="shared" si="1621"/>
        <v>0</v>
      </c>
      <c r="DE961" s="232">
        <f t="shared" si="1622"/>
        <v>0</v>
      </c>
      <c r="DF961" s="132">
        <f t="shared" si="1622"/>
        <v>0</v>
      </c>
      <c r="DG961" s="132">
        <f t="shared" si="1622"/>
        <v>0</v>
      </c>
      <c r="DH961" s="132">
        <f t="shared" si="1622"/>
        <v>0</v>
      </c>
      <c r="DI961" s="132">
        <f t="shared" si="1622"/>
        <v>0</v>
      </c>
      <c r="DJ961" s="132">
        <f t="shared" si="1622"/>
        <v>0</v>
      </c>
      <c r="DK961" s="132">
        <f t="shared" si="1622"/>
        <v>0</v>
      </c>
      <c r="DL961" s="132">
        <f t="shared" si="1622"/>
        <v>0</v>
      </c>
      <c r="DM961" s="132">
        <f t="shared" si="1622"/>
        <v>0</v>
      </c>
      <c r="DN961" s="233">
        <f t="shared" si="1622"/>
        <v>0</v>
      </c>
      <c r="DO961" s="232">
        <f t="shared" si="1548"/>
        <v>0</v>
      </c>
      <c r="DP961" s="132">
        <f t="shared" si="1549"/>
        <v>0</v>
      </c>
      <c r="DQ961" s="132">
        <f t="shared" si="1550"/>
        <v>0</v>
      </c>
      <c r="DR961" s="132">
        <f t="shared" si="1551"/>
        <v>0</v>
      </c>
      <c r="DS961" s="132">
        <f t="shared" si="1552"/>
        <v>0</v>
      </c>
      <c r="DT961" s="132">
        <f t="shared" si="1553"/>
        <v>0</v>
      </c>
      <c r="DU961" s="132">
        <f t="shared" si="1554"/>
        <v>0</v>
      </c>
      <c r="DV961" s="132">
        <f t="shared" si="1555"/>
        <v>0</v>
      </c>
      <c r="DW961" s="132">
        <f t="shared" si="1556"/>
        <v>0</v>
      </c>
      <c r="DX961" s="233">
        <f t="shared" si="1557"/>
        <v>0</v>
      </c>
      <c r="DY961" s="231" t="b">
        <f t="shared" si="1594"/>
        <v>0</v>
      </c>
      <c r="DZ961" s="163"/>
      <c r="EA961" s="226" t="str">
        <f t="shared" si="1595"/>
        <v/>
      </c>
      <c r="EB961" s="178" t="str">
        <f t="shared" si="1596"/>
        <v/>
      </c>
      <c r="EC961" s="178" t="str">
        <f t="shared" si="1597"/>
        <v/>
      </c>
      <c r="ED961" s="178" t="str">
        <f t="shared" si="1598"/>
        <v/>
      </c>
      <c r="EE961" s="178" t="str">
        <f t="shared" si="1599"/>
        <v/>
      </c>
      <c r="EF961" s="178" t="str">
        <f t="shared" si="1600"/>
        <v/>
      </c>
      <c r="EG961" s="178" t="str">
        <f t="shared" si="1601"/>
        <v/>
      </c>
      <c r="EH961" s="178" t="str">
        <f t="shared" si="1602"/>
        <v/>
      </c>
      <c r="EI961" s="178" t="str">
        <f t="shared" si="1603"/>
        <v/>
      </c>
      <c r="EJ961" s="227" t="str">
        <f t="shared" si="1604"/>
        <v/>
      </c>
      <c r="EK961" s="230" t="str">
        <f t="shared" si="1558"/>
        <v/>
      </c>
      <c r="EL961" s="177" t="str">
        <f t="shared" si="1559"/>
        <v/>
      </c>
      <c r="EM961" s="177" t="str">
        <f t="shared" si="1560"/>
        <v/>
      </c>
      <c r="EN961" s="177" t="str">
        <f t="shared" si="1561"/>
        <v/>
      </c>
      <c r="EO961" s="177" t="str">
        <f t="shared" si="1562"/>
        <v/>
      </c>
      <c r="EP961" s="177" t="str">
        <f t="shared" si="1563"/>
        <v/>
      </c>
      <c r="EQ961" s="177" t="str">
        <f t="shared" si="1564"/>
        <v/>
      </c>
      <c r="ER961" s="177" t="str">
        <f t="shared" si="1565"/>
        <v/>
      </c>
      <c r="ES961" s="177" t="str">
        <f t="shared" si="1566"/>
        <v/>
      </c>
      <c r="ET961" s="177" t="str">
        <f t="shared" si="1567"/>
        <v/>
      </c>
      <c r="EU961" s="229" t="e">
        <f t="shared" si="1568"/>
        <v>#VALUE!</v>
      </c>
      <c r="EV961" s="27" t="e">
        <f t="shared" si="1569"/>
        <v>#VALUE!</v>
      </c>
      <c r="EW961" s="27" t="e">
        <f t="shared" si="1570"/>
        <v>#VALUE!</v>
      </c>
      <c r="EX961" s="28" t="e">
        <f t="shared" si="1571"/>
        <v>#VALUE!</v>
      </c>
      <c r="EY961" s="28" t="e">
        <f t="shared" si="1572"/>
        <v>#VALUE!</v>
      </c>
      <c r="EZ961" s="28" t="b">
        <f t="shared" si="1573"/>
        <v>0</v>
      </c>
      <c r="FA961" s="176" t="str">
        <f t="shared" si="1574"/>
        <v/>
      </c>
      <c r="FB961" s="27" t="e" cm="1">
        <f t="array" aca="1" ref="FB961" ca="1">TEXT(RIGHT(10-RIGHT(SUM(INDEX(1*(MID(MID(C961,1,1)*2,ROW(INDIRECT("1:"&amp;LEN(MID(C961,1,1)*2))),1)),,))+MID(C961,2,1)+
SUM(INDEX(1*(MID(MID(C961,3,1)*2,ROW(INDIRECT("1:"&amp;LEN(MID(C961,3,1)*2))),1)),,))+MID(C961,4,1)+
SUM(INDEX(1*(MID(MID(C961,5,1)*2,ROW(INDIRECT("1:"&amp;LEN(MID(C961,5,1)*2))),1)),,))+MID(C961,6,1)+
SUM(INDEX(1*(MID(MID(C961,8,1)*2,ROW(INDIRECT("1:"&amp;LEN(MID(C961,8,1)*2))),1)),,))+MID(C961,9,1)+
SUM(INDEX(1*(MID(MID(C961,10,1)*2,ROW(INDIRECT("1:"&amp;LEN(MID(C961,10,1)*2))),1)),,)),1),1),"0")</f>
        <v>#VALUE!</v>
      </c>
      <c r="FC961" s="27" t="str">
        <f t="shared" si="1575"/>
        <v/>
      </c>
      <c r="FD961" s="29" t="b">
        <f t="shared" si="1576"/>
        <v>0</v>
      </c>
      <c r="FE961" s="112" t="b">
        <f>IFERROR(MATCH(D961,'Avtal för korttidsarbete'!$G$13:$G$1012,0),TRUE)</f>
        <v>1</v>
      </c>
      <c r="FF961" s="112" t="b">
        <f t="shared" si="1605"/>
        <v>0</v>
      </c>
      <c r="FG961" s="113" t="str" cm="1">
        <f t="array" ref="FG961">IF(FE961=TRUE,"x",INDEX('Avtal för korttidsarbete'!$E$13:$E$1012,$FE961))</f>
        <v>x</v>
      </c>
      <c r="FH961" s="113" t="str" cm="1">
        <f t="array" ref="FH961">IF(FE961=TRUE,"x",INDEX('Avtal för korttidsarbete'!$F$13:$F$1012,$FE961))</f>
        <v>x</v>
      </c>
      <c r="FI961" s="112" t="b">
        <f t="shared" si="1606"/>
        <v>0</v>
      </c>
      <c r="FJ961" s="135">
        <f t="shared" si="1607"/>
        <v>44166</v>
      </c>
      <c r="FK961" s="135">
        <f t="shared" si="1608"/>
        <v>44377</v>
      </c>
      <c r="FL961" s="112" t="b">
        <f t="shared" si="1609"/>
        <v>0</v>
      </c>
      <c r="FM961" s="113">
        <f t="shared" si="1610"/>
        <v>44166</v>
      </c>
      <c r="FN961" s="135">
        <f t="shared" si="1611"/>
        <v>44377</v>
      </c>
      <c r="FO961" s="148" t="b">
        <f>IFERROR(INDEX('Avtal för korttidsarbete'!R:R,MATCH(D961,'Avtal för korttidsarbete'!$G:$G,0)),TRUE)</f>
        <v>1</v>
      </c>
      <c r="FP961" s="135" t="str">
        <f>IF(FO961,"-",INDEX('Avtal för korttidsarbete'!$D:$D,MATCH(D961,'Avtal för korttidsarbete'!$G:$G,0)))</f>
        <v>-</v>
      </c>
      <c r="FQ961" s="113" t="b">
        <f>IFERROR(G961&gt;INDEX(Uppsägningar!E:E,MATCH(C961,Uppsägningar!C:C,0)),FALSE)</f>
        <v>0</v>
      </c>
    </row>
    <row r="962" spans="1:173" x14ac:dyDescent="0.25">
      <c r="A962" s="19">
        <v>946</v>
      </c>
      <c r="B962" s="20"/>
      <c r="C962" s="183"/>
      <c r="D962" s="66"/>
      <c r="E962" s="212">
        <f>IFERROR(INDEX(Admin!$C$7:$C$10,MATCH(FP962,TblNivåValTExt,0)),0)</f>
        <v>0</v>
      </c>
      <c r="F962" s="1"/>
      <c r="G962" s="1"/>
      <c r="H962" s="78"/>
      <c r="I962" s="181"/>
      <c r="J962" s="181"/>
      <c r="K962" s="182"/>
      <c r="L962" s="182"/>
      <c r="M962" s="181"/>
      <c r="N962" s="181"/>
      <c r="O962" s="181"/>
      <c r="P962" s="182"/>
      <c r="Q962" s="182"/>
      <c r="R962" s="181"/>
      <c r="S962" s="181"/>
      <c r="T962" s="181"/>
      <c r="U962" s="182"/>
      <c r="V962" s="182"/>
      <c r="W962" s="181"/>
      <c r="X962" s="181"/>
      <c r="Y962" s="181"/>
      <c r="Z962" s="182"/>
      <c r="AA962" s="182"/>
      <c r="AB962" s="181"/>
      <c r="AC962" s="181"/>
      <c r="AD962" s="181"/>
      <c r="AE962" s="182"/>
      <c r="AF962" s="182"/>
      <c r="AG962" s="181"/>
      <c r="AH962" s="181"/>
      <c r="AI962" s="181"/>
      <c r="AJ962" s="182"/>
      <c r="AK962" s="182"/>
      <c r="AL962" s="181"/>
      <c r="AM962" s="181"/>
      <c r="AN962" s="181"/>
      <c r="AO962" s="182"/>
      <c r="AP962" s="182"/>
      <c r="AQ962" s="181"/>
      <c r="AR962" s="181"/>
      <c r="AS962" s="181"/>
      <c r="AT962" s="182"/>
      <c r="AU962" s="182"/>
      <c r="AV962" s="181"/>
      <c r="AW962" s="181"/>
      <c r="AX962" s="181"/>
      <c r="AY962" s="182"/>
      <c r="AZ962" s="182"/>
      <c r="BA962" s="181"/>
      <c r="BB962" s="181"/>
      <c r="BC962" s="181"/>
      <c r="BD962" s="182"/>
      <c r="BE962" s="182"/>
      <c r="BF962" s="181"/>
      <c r="BG962" s="180">
        <f t="shared" si="1577"/>
        <v>0</v>
      </c>
      <c r="BH962" s="116" t="str">
        <f t="shared" si="1578"/>
        <v/>
      </c>
      <c r="BI962" s="80" t="b">
        <f t="shared" si="1526"/>
        <v>0</v>
      </c>
      <c r="BJ962" s="80" t="str">
        <f t="shared" si="1527"/>
        <v/>
      </c>
      <c r="BK962" s="80" t="b">
        <f t="shared" si="1579"/>
        <v>0</v>
      </c>
      <c r="BL962" s="13" t="str">
        <f t="shared" si="1528"/>
        <v/>
      </c>
      <c r="BM962" s="13" t="b">
        <f t="shared" si="1580"/>
        <v>0</v>
      </c>
      <c r="BN962" s="35" t="str">
        <f t="shared" si="1529"/>
        <v/>
      </c>
      <c r="BO962" s="13" t="b">
        <f t="shared" si="1530"/>
        <v>0</v>
      </c>
      <c r="BP962" s="35" t="str">
        <f t="shared" si="1531"/>
        <v/>
      </c>
      <c r="BQ962" s="13" t="b">
        <f t="shared" si="1532"/>
        <v>0</v>
      </c>
      <c r="BR962" s="35" t="str">
        <f t="shared" si="1533"/>
        <v/>
      </c>
      <c r="BS962" s="35" t="b">
        <f t="shared" si="1534"/>
        <v>0</v>
      </c>
      <c r="BT962" s="35" t="str">
        <f t="shared" si="1535"/>
        <v/>
      </c>
      <c r="BU962" s="35" t="b">
        <f t="shared" si="1536"/>
        <v>0</v>
      </c>
      <c r="BV962" s="35" t="str">
        <f t="shared" si="1537"/>
        <v/>
      </c>
      <c r="BW962" s="13" t="b">
        <f t="shared" si="1612"/>
        <v>0</v>
      </c>
      <c r="BX962" s="35" t="str">
        <f t="shared" si="1538"/>
        <v/>
      </c>
      <c r="BY962" s="265" t="b">
        <f t="shared" si="1581"/>
        <v>0</v>
      </c>
      <c r="BZ962" s="35" t="str">
        <f t="shared" si="1539"/>
        <v/>
      </c>
      <c r="CA962" s="265" t="b">
        <f t="shared" si="1582"/>
        <v>0</v>
      </c>
      <c r="CB962" s="35" t="str">
        <f t="shared" si="1540"/>
        <v/>
      </c>
      <c r="CC962" s="272" t="b">
        <f t="shared" si="1583"/>
        <v>0</v>
      </c>
      <c r="CD962" s="35" t="str">
        <f t="shared" si="1541"/>
        <v/>
      </c>
      <c r="CE962" s="13" t="b">
        <f t="shared" si="1542"/>
        <v>0</v>
      </c>
      <c r="CF962" s="35" t="str">
        <f t="shared" si="1543"/>
        <v/>
      </c>
      <c r="CG962" s="179">
        <f t="shared" si="1544"/>
        <v>0</v>
      </c>
      <c r="CH962" s="179">
        <f t="shared" si="1545"/>
        <v>0</v>
      </c>
      <c r="CI962" s="218">
        <f t="shared" si="1584"/>
        <v>0</v>
      </c>
      <c r="CJ962" s="218">
        <f t="shared" si="1585"/>
        <v>0</v>
      </c>
      <c r="CK962" s="218">
        <f t="shared" si="1586"/>
        <v>0</v>
      </c>
      <c r="CL962" s="218">
        <f t="shared" si="1587"/>
        <v>0</v>
      </c>
      <c r="CM962" s="218">
        <f t="shared" si="1588"/>
        <v>0</v>
      </c>
      <c r="CN962" s="218">
        <f t="shared" si="1589"/>
        <v>0</v>
      </c>
      <c r="CO962" s="218">
        <f t="shared" si="1590"/>
        <v>0</v>
      </c>
      <c r="CP962" s="218">
        <f t="shared" si="1591"/>
        <v>0</v>
      </c>
      <c r="CQ962" s="218">
        <f t="shared" si="1592"/>
        <v>0</v>
      </c>
      <c r="CR962" s="218">
        <f t="shared" si="1593"/>
        <v>0</v>
      </c>
      <c r="CS962" s="14">
        <f t="shared" si="1546"/>
        <v>0</v>
      </c>
      <c r="CT962" s="236">
        <f t="shared" si="1547"/>
        <v>0</v>
      </c>
      <c r="CU962" s="237">
        <f t="shared" si="1621"/>
        <v>0</v>
      </c>
      <c r="CV962" s="16">
        <f t="shared" si="1621"/>
        <v>0</v>
      </c>
      <c r="CW962" s="16">
        <f t="shared" si="1621"/>
        <v>0</v>
      </c>
      <c r="CX962" s="16">
        <f t="shared" si="1621"/>
        <v>0</v>
      </c>
      <c r="CY962" s="16">
        <f t="shared" si="1621"/>
        <v>0</v>
      </c>
      <c r="CZ962" s="16">
        <f t="shared" si="1621"/>
        <v>0</v>
      </c>
      <c r="DA962" s="16">
        <f t="shared" si="1621"/>
        <v>0</v>
      </c>
      <c r="DB962" s="16">
        <f t="shared" si="1621"/>
        <v>0</v>
      </c>
      <c r="DC962" s="16">
        <f t="shared" si="1621"/>
        <v>0</v>
      </c>
      <c r="DD962" s="238">
        <f t="shared" si="1621"/>
        <v>0</v>
      </c>
      <c r="DE962" s="232">
        <f t="shared" si="1622"/>
        <v>0</v>
      </c>
      <c r="DF962" s="132">
        <f t="shared" si="1622"/>
        <v>0</v>
      </c>
      <c r="DG962" s="132">
        <f t="shared" si="1622"/>
        <v>0</v>
      </c>
      <c r="DH962" s="132">
        <f t="shared" si="1622"/>
        <v>0</v>
      </c>
      <c r="DI962" s="132">
        <f t="shared" si="1622"/>
        <v>0</v>
      </c>
      <c r="DJ962" s="132">
        <f t="shared" si="1622"/>
        <v>0</v>
      </c>
      <c r="DK962" s="132">
        <f t="shared" si="1622"/>
        <v>0</v>
      </c>
      <c r="DL962" s="132">
        <f t="shared" si="1622"/>
        <v>0</v>
      </c>
      <c r="DM962" s="132">
        <f t="shared" si="1622"/>
        <v>0</v>
      </c>
      <c r="DN962" s="233">
        <f t="shared" si="1622"/>
        <v>0</v>
      </c>
      <c r="DO962" s="232">
        <f t="shared" si="1548"/>
        <v>0</v>
      </c>
      <c r="DP962" s="132">
        <f t="shared" si="1549"/>
        <v>0</v>
      </c>
      <c r="DQ962" s="132">
        <f t="shared" si="1550"/>
        <v>0</v>
      </c>
      <c r="DR962" s="132">
        <f t="shared" si="1551"/>
        <v>0</v>
      </c>
      <c r="DS962" s="132">
        <f t="shared" si="1552"/>
        <v>0</v>
      </c>
      <c r="DT962" s="132">
        <f t="shared" si="1553"/>
        <v>0</v>
      </c>
      <c r="DU962" s="132">
        <f t="shared" si="1554"/>
        <v>0</v>
      </c>
      <c r="DV962" s="132">
        <f t="shared" si="1555"/>
        <v>0</v>
      </c>
      <c r="DW962" s="132">
        <f t="shared" si="1556"/>
        <v>0</v>
      </c>
      <c r="DX962" s="233">
        <f t="shared" si="1557"/>
        <v>0</v>
      </c>
      <c r="DY962" s="231" t="b">
        <f t="shared" si="1594"/>
        <v>0</v>
      </c>
      <c r="DZ962" s="163"/>
      <c r="EA962" s="226" t="str">
        <f t="shared" si="1595"/>
        <v/>
      </c>
      <c r="EB962" s="178" t="str">
        <f t="shared" si="1596"/>
        <v/>
      </c>
      <c r="EC962" s="178" t="str">
        <f t="shared" si="1597"/>
        <v/>
      </c>
      <c r="ED962" s="178" t="str">
        <f t="shared" si="1598"/>
        <v/>
      </c>
      <c r="EE962" s="178" t="str">
        <f t="shared" si="1599"/>
        <v/>
      </c>
      <c r="EF962" s="178" t="str">
        <f t="shared" si="1600"/>
        <v/>
      </c>
      <c r="EG962" s="178" t="str">
        <f t="shared" si="1601"/>
        <v/>
      </c>
      <c r="EH962" s="178" t="str">
        <f t="shared" si="1602"/>
        <v/>
      </c>
      <c r="EI962" s="178" t="str">
        <f t="shared" si="1603"/>
        <v/>
      </c>
      <c r="EJ962" s="227" t="str">
        <f t="shared" si="1604"/>
        <v/>
      </c>
      <c r="EK962" s="230" t="str">
        <f t="shared" si="1558"/>
        <v/>
      </c>
      <c r="EL962" s="177" t="str">
        <f t="shared" si="1559"/>
        <v/>
      </c>
      <c r="EM962" s="177" t="str">
        <f t="shared" si="1560"/>
        <v/>
      </c>
      <c r="EN962" s="177" t="str">
        <f t="shared" si="1561"/>
        <v/>
      </c>
      <c r="EO962" s="177" t="str">
        <f t="shared" si="1562"/>
        <v/>
      </c>
      <c r="EP962" s="177" t="str">
        <f t="shared" si="1563"/>
        <v/>
      </c>
      <c r="EQ962" s="177" t="str">
        <f t="shared" si="1564"/>
        <v/>
      </c>
      <c r="ER962" s="177" t="str">
        <f t="shared" si="1565"/>
        <v/>
      </c>
      <c r="ES962" s="177" t="str">
        <f t="shared" si="1566"/>
        <v/>
      </c>
      <c r="ET962" s="177" t="str">
        <f t="shared" si="1567"/>
        <v/>
      </c>
      <c r="EU962" s="229" t="e">
        <f t="shared" si="1568"/>
        <v>#VALUE!</v>
      </c>
      <c r="EV962" s="27" t="e">
        <f t="shared" si="1569"/>
        <v>#VALUE!</v>
      </c>
      <c r="EW962" s="27" t="e">
        <f t="shared" si="1570"/>
        <v>#VALUE!</v>
      </c>
      <c r="EX962" s="28" t="e">
        <f t="shared" si="1571"/>
        <v>#VALUE!</v>
      </c>
      <c r="EY962" s="28" t="e">
        <f t="shared" si="1572"/>
        <v>#VALUE!</v>
      </c>
      <c r="EZ962" s="28" t="b">
        <f t="shared" si="1573"/>
        <v>0</v>
      </c>
      <c r="FA962" s="176" t="str">
        <f t="shared" si="1574"/>
        <v/>
      </c>
      <c r="FB962" s="27" t="e" cm="1">
        <f t="array" aca="1" ref="FB962" ca="1">TEXT(RIGHT(10-RIGHT(SUM(INDEX(1*(MID(MID(C962,1,1)*2,ROW(INDIRECT("1:"&amp;LEN(MID(C962,1,1)*2))),1)),,))+MID(C962,2,1)+
SUM(INDEX(1*(MID(MID(C962,3,1)*2,ROW(INDIRECT("1:"&amp;LEN(MID(C962,3,1)*2))),1)),,))+MID(C962,4,1)+
SUM(INDEX(1*(MID(MID(C962,5,1)*2,ROW(INDIRECT("1:"&amp;LEN(MID(C962,5,1)*2))),1)),,))+MID(C962,6,1)+
SUM(INDEX(1*(MID(MID(C962,8,1)*2,ROW(INDIRECT("1:"&amp;LEN(MID(C962,8,1)*2))),1)),,))+MID(C962,9,1)+
SUM(INDEX(1*(MID(MID(C962,10,1)*2,ROW(INDIRECT("1:"&amp;LEN(MID(C962,10,1)*2))),1)),,)),1),1),"0")</f>
        <v>#VALUE!</v>
      </c>
      <c r="FC962" s="27" t="str">
        <f t="shared" si="1575"/>
        <v/>
      </c>
      <c r="FD962" s="29" t="b">
        <f t="shared" si="1576"/>
        <v>0</v>
      </c>
      <c r="FE962" s="112" t="b">
        <f>IFERROR(MATCH(D962,'Avtal för korttidsarbete'!$G$13:$G$1012,0),TRUE)</f>
        <v>1</v>
      </c>
      <c r="FF962" s="112" t="b">
        <f t="shared" si="1605"/>
        <v>0</v>
      </c>
      <c r="FG962" s="113" t="str" cm="1">
        <f t="array" ref="FG962">IF(FE962=TRUE,"x",INDEX('Avtal för korttidsarbete'!$E$13:$E$1012,$FE962))</f>
        <v>x</v>
      </c>
      <c r="FH962" s="113" t="str" cm="1">
        <f t="array" ref="FH962">IF(FE962=TRUE,"x",INDEX('Avtal för korttidsarbete'!$F$13:$F$1012,$FE962))</f>
        <v>x</v>
      </c>
      <c r="FI962" s="112" t="b">
        <f t="shared" si="1606"/>
        <v>0</v>
      </c>
      <c r="FJ962" s="135">
        <f t="shared" si="1607"/>
        <v>44166</v>
      </c>
      <c r="FK962" s="135">
        <f t="shared" si="1608"/>
        <v>44377</v>
      </c>
      <c r="FL962" s="112" t="b">
        <f t="shared" si="1609"/>
        <v>0</v>
      </c>
      <c r="FM962" s="113">
        <f t="shared" si="1610"/>
        <v>44166</v>
      </c>
      <c r="FN962" s="135">
        <f t="shared" si="1611"/>
        <v>44377</v>
      </c>
      <c r="FO962" s="148" t="b">
        <f>IFERROR(INDEX('Avtal för korttidsarbete'!R:R,MATCH(D962,'Avtal för korttidsarbete'!$G:$G,0)),TRUE)</f>
        <v>1</v>
      </c>
      <c r="FP962" s="135" t="str">
        <f>IF(FO962,"-",INDEX('Avtal för korttidsarbete'!$D:$D,MATCH(D962,'Avtal för korttidsarbete'!$G:$G,0)))</f>
        <v>-</v>
      </c>
      <c r="FQ962" s="113" t="b">
        <f>IFERROR(G962&gt;INDEX(Uppsägningar!E:E,MATCH(C962,Uppsägningar!C:C,0)),FALSE)</f>
        <v>0</v>
      </c>
    </row>
    <row r="963" spans="1:173" x14ac:dyDescent="0.25">
      <c r="A963" s="19">
        <v>947</v>
      </c>
      <c r="B963" s="20"/>
      <c r="C963" s="183"/>
      <c r="D963" s="66"/>
      <c r="E963" s="212">
        <f>IFERROR(INDEX(Admin!$C$7:$C$10,MATCH(FP963,TblNivåValTExt,0)),0)</f>
        <v>0</v>
      </c>
      <c r="F963" s="1"/>
      <c r="G963" s="1"/>
      <c r="H963" s="78"/>
      <c r="I963" s="181"/>
      <c r="J963" s="181"/>
      <c r="K963" s="182"/>
      <c r="L963" s="182"/>
      <c r="M963" s="181"/>
      <c r="N963" s="181"/>
      <c r="O963" s="181"/>
      <c r="P963" s="182"/>
      <c r="Q963" s="182"/>
      <c r="R963" s="181"/>
      <c r="S963" s="181"/>
      <c r="T963" s="181"/>
      <c r="U963" s="182"/>
      <c r="V963" s="182"/>
      <c r="W963" s="181"/>
      <c r="X963" s="181"/>
      <c r="Y963" s="181"/>
      <c r="Z963" s="182"/>
      <c r="AA963" s="182"/>
      <c r="AB963" s="181"/>
      <c r="AC963" s="181"/>
      <c r="AD963" s="181"/>
      <c r="AE963" s="182"/>
      <c r="AF963" s="182"/>
      <c r="AG963" s="181"/>
      <c r="AH963" s="181"/>
      <c r="AI963" s="181"/>
      <c r="AJ963" s="182"/>
      <c r="AK963" s="182"/>
      <c r="AL963" s="181"/>
      <c r="AM963" s="181"/>
      <c r="AN963" s="181"/>
      <c r="AO963" s="182"/>
      <c r="AP963" s="182"/>
      <c r="AQ963" s="181"/>
      <c r="AR963" s="181"/>
      <c r="AS963" s="181"/>
      <c r="AT963" s="182"/>
      <c r="AU963" s="182"/>
      <c r="AV963" s="181"/>
      <c r="AW963" s="181"/>
      <c r="AX963" s="181"/>
      <c r="AY963" s="182"/>
      <c r="AZ963" s="182"/>
      <c r="BA963" s="181"/>
      <c r="BB963" s="181"/>
      <c r="BC963" s="181"/>
      <c r="BD963" s="182"/>
      <c r="BE963" s="182"/>
      <c r="BF963" s="181"/>
      <c r="BG963" s="180">
        <f t="shared" si="1577"/>
        <v>0</v>
      </c>
      <c r="BH963" s="116" t="str">
        <f t="shared" si="1578"/>
        <v/>
      </c>
      <c r="BI963" s="80" t="b">
        <f t="shared" si="1526"/>
        <v>0</v>
      </c>
      <c r="BJ963" s="80" t="str">
        <f t="shared" si="1527"/>
        <v/>
      </c>
      <c r="BK963" s="80" t="b">
        <f t="shared" si="1579"/>
        <v>0</v>
      </c>
      <c r="BL963" s="13" t="str">
        <f t="shared" si="1528"/>
        <v/>
      </c>
      <c r="BM963" s="13" t="b">
        <f t="shared" si="1580"/>
        <v>0</v>
      </c>
      <c r="BN963" s="35" t="str">
        <f t="shared" si="1529"/>
        <v/>
      </c>
      <c r="BO963" s="13" t="b">
        <f t="shared" si="1530"/>
        <v>0</v>
      </c>
      <c r="BP963" s="35" t="str">
        <f t="shared" si="1531"/>
        <v/>
      </c>
      <c r="BQ963" s="13" t="b">
        <f t="shared" si="1532"/>
        <v>0</v>
      </c>
      <c r="BR963" s="35" t="str">
        <f t="shared" si="1533"/>
        <v/>
      </c>
      <c r="BS963" s="35" t="b">
        <f t="shared" si="1534"/>
        <v>0</v>
      </c>
      <c r="BT963" s="35" t="str">
        <f t="shared" si="1535"/>
        <v/>
      </c>
      <c r="BU963" s="35" t="b">
        <f t="shared" si="1536"/>
        <v>0</v>
      </c>
      <c r="BV963" s="35" t="str">
        <f t="shared" si="1537"/>
        <v/>
      </c>
      <c r="BW963" s="13" t="b">
        <f t="shared" si="1612"/>
        <v>0</v>
      </c>
      <c r="BX963" s="35" t="str">
        <f t="shared" si="1538"/>
        <v/>
      </c>
      <c r="BY963" s="265" t="b">
        <f t="shared" si="1581"/>
        <v>0</v>
      </c>
      <c r="BZ963" s="35" t="str">
        <f t="shared" si="1539"/>
        <v/>
      </c>
      <c r="CA963" s="265" t="b">
        <f t="shared" si="1582"/>
        <v>0</v>
      </c>
      <c r="CB963" s="35" t="str">
        <f t="shared" si="1540"/>
        <v/>
      </c>
      <c r="CC963" s="272" t="b">
        <f t="shared" si="1583"/>
        <v>0</v>
      </c>
      <c r="CD963" s="35" t="str">
        <f t="shared" si="1541"/>
        <v/>
      </c>
      <c r="CE963" s="13" t="b">
        <f t="shared" si="1542"/>
        <v>0</v>
      </c>
      <c r="CF963" s="35" t="str">
        <f t="shared" si="1543"/>
        <v/>
      </c>
      <c r="CG963" s="179">
        <f t="shared" si="1544"/>
        <v>0</v>
      </c>
      <c r="CH963" s="179">
        <f t="shared" si="1545"/>
        <v>0</v>
      </c>
      <c r="CI963" s="218">
        <f t="shared" si="1584"/>
        <v>0</v>
      </c>
      <c r="CJ963" s="218">
        <f t="shared" si="1585"/>
        <v>0</v>
      </c>
      <c r="CK963" s="218">
        <f t="shared" si="1586"/>
        <v>0</v>
      </c>
      <c r="CL963" s="218">
        <f t="shared" si="1587"/>
        <v>0</v>
      </c>
      <c r="CM963" s="218">
        <f t="shared" si="1588"/>
        <v>0</v>
      </c>
      <c r="CN963" s="218">
        <f t="shared" si="1589"/>
        <v>0</v>
      </c>
      <c r="CO963" s="218">
        <f t="shared" si="1590"/>
        <v>0</v>
      </c>
      <c r="CP963" s="218">
        <f t="shared" si="1591"/>
        <v>0</v>
      </c>
      <c r="CQ963" s="218">
        <f t="shared" si="1592"/>
        <v>0</v>
      </c>
      <c r="CR963" s="218">
        <f t="shared" si="1593"/>
        <v>0</v>
      </c>
      <c r="CS963" s="14">
        <f t="shared" si="1546"/>
        <v>0</v>
      </c>
      <c r="CT963" s="236">
        <f t="shared" si="1547"/>
        <v>0</v>
      </c>
      <c r="CU963" s="237">
        <f t="shared" si="1621"/>
        <v>0</v>
      </c>
      <c r="CV963" s="16">
        <f t="shared" si="1621"/>
        <v>0</v>
      </c>
      <c r="CW963" s="16">
        <f t="shared" si="1621"/>
        <v>0</v>
      </c>
      <c r="CX963" s="16">
        <f t="shared" si="1621"/>
        <v>0</v>
      </c>
      <c r="CY963" s="16">
        <f t="shared" si="1621"/>
        <v>0</v>
      </c>
      <c r="CZ963" s="16">
        <f t="shared" si="1621"/>
        <v>0</v>
      </c>
      <c r="DA963" s="16">
        <f t="shared" si="1621"/>
        <v>0</v>
      </c>
      <c r="DB963" s="16">
        <f t="shared" si="1621"/>
        <v>0</v>
      </c>
      <c r="DC963" s="16">
        <f t="shared" si="1621"/>
        <v>0</v>
      </c>
      <c r="DD963" s="238">
        <f t="shared" si="1621"/>
        <v>0</v>
      </c>
      <c r="DE963" s="232">
        <f t="shared" si="1622"/>
        <v>0</v>
      </c>
      <c r="DF963" s="132">
        <f t="shared" si="1622"/>
        <v>0</v>
      </c>
      <c r="DG963" s="132">
        <f t="shared" si="1622"/>
        <v>0</v>
      </c>
      <c r="DH963" s="132">
        <f t="shared" si="1622"/>
        <v>0</v>
      </c>
      <c r="DI963" s="132">
        <f t="shared" si="1622"/>
        <v>0</v>
      </c>
      <c r="DJ963" s="132">
        <f t="shared" si="1622"/>
        <v>0</v>
      </c>
      <c r="DK963" s="132">
        <f t="shared" si="1622"/>
        <v>0</v>
      </c>
      <c r="DL963" s="132">
        <f t="shared" si="1622"/>
        <v>0</v>
      </c>
      <c r="DM963" s="132">
        <f t="shared" si="1622"/>
        <v>0</v>
      </c>
      <c r="DN963" s="233">
        <f t="shared" si="1622"/>
        <v>0</v>
      </c>
      <c r="DO963" s="232">
        <f t="shared" si="1548"/>
        <v>0</v>
      </c>
      <c r="DP963" s="132">
        <f t="shared" si="1549"/>
        <v>0</v>
      </c>
      <c r="DQ963" s="132">
        <f t="shared" si="1550"/>
        <v>0</v>
      </c>
      <c r="DR963" s="132">
        <f t="shared" si="1551"/>
        <v>0</v>
      </c>
      <c r="DS963" s="132">
        <f t="shared" si="1552"/>
        <v>0</v>
      </c>
      <c r="DT963" s="132">
        <f t="shared" si="1553"/>
        <v>0</v>
      </c>
      <c r="DU963" s="132">
        <f t="shared" si="1554"/>
        <v>0</v>
      </c>
      <c r="DV963" s="132">
        <f t="shared" si="1555"/>
        <v>0</v>
      </c>
      <c r="DW963" s="132">
        <f t="shared" si="1556"/>
        <v>0</v>
      </c>
      <c r="DX963" s="233">
        <f t="shared" si="1557"/>
        <v>0</v>
      </c>
      <c r="DY963" s="231" t="b">
        <f t="shared" si="1594"/>
        <v>0</v>
      </c>
      <c r="DZ963" s="163"/>
      <c r="EA963" s="226" t="str">
        <f t="shared" si="1595"/>
        <v/>
      </c>
      <c r="EB963" s="178" t="str">
        <f t="shared" si="1596"/>
        <v/>
      </c>
      <c r="EC963" s="178" t="str">
        <f t="shared" si="1597"/>
        <v/>
      </c>
      <c r="ED963" s="178" t="str">
        <f t="shared" si="1598"/>
        <v/>
      </c>
      <c r="EE963" s="178" t="str">
        <f t="shared" si="1599"/>
        <v/>
      </c>
      <c r="EF963" s="178" t="str">
        <f t="shared" si="1600"/>
        <v/>
      </c>
      <c r="EG963" s="178" t="str">
        <f t="shared" si="1601"/>
        <v/>
      </c>
      <c r="EH963" s="178" t="str">
        <f t="shared" si="1602"/>
        <v/>
      </c>
      <c r="EI963" s="178" t="str">
        <f t="shared" si="1603"/>
        <v/>
      </c>
      <c r="EJ963" s="227" t="str">
        <f t="shared" si="1604"/>
        <v/>
      </c>
      <c r="EK963" s="230" t="str">
        <f t="shared" si="1558"/>
        <v/>
      </c>
      <c r="EL963" s="177" t="str">
        <f t="shared" si="1559"/>
        <v/>
      </c>
      <c r="EM963" s="177" t="str">
        <f t="shared" si="1560"/>
        <v/>
      </c>
      <c r="EN963" s="177" t="str">
        <f t="shared" si="1561"/>
        <v/>
      </c>
      <c r="EO963" s="177" t="str">
        <f t="shared" si="1562"/>
        <v/>
      </c>
      <c r="EP963" s="177" t="str">
        <f t="shared" si="1563"/>
        <v/>
      </c>
      <c r="EQ963" s="177" t="str">
        <f t="shared" si="1564"/>
        <v/>
      </c>
      <c r="ER963" s="177" t="str">
        <f t="shared" si="1565"/>
        <v/>
      </c>
      <c r="ES963" s="177" t="str">
        <f t="shared" si="1566"/>
        <v/>
      </c>
      <c r="ET963" s="177" t="str">
        <f t="shared" si="1567"/>
        <v/>
      </c>
      <c r="EU963" s="229" t="e">
        <f t="shared" si="1568"/>
        <v>#VALUE!</v>
      </c>
      <c r="EV963" s="27" t="e">
        <f t="shared" si="1569"/>
        <v>#VALUE!</v>
      </c>
      <c r="EW963" s="27" t="e">
        <f t="shared" si="1570"/>
        <v>#VALUE!</v>
      </c>
      <c r="EX963" s="28" t="e">
        <f t="shared" si="1571"/>
        <v>#VALUE!</v>
      </c>
      <c r="EY963" s="28" t="e">
        <f t="shared" si="1572"/>
        <v>#VALUE!</v>
      </c>
      <c r="EZ963" s="28" t="b">
        <f t="shared" si="1573"/>
        <v>0</v>
      </c>
      <c r="FA963" s="176" t="str">
        <f t="shared" si="1574"/>
        <v/>
      </c>
      <c r="FB963" s="27" t="e" cm="1">
        <f t="array" aca="1" ref="FB963" ca="1">TEXT(RIGHT(10-RIGHT(SUM(INDEX(1*(MID(MID(C963,1,1)*2,ROW(INDIRECT("1:"&amp;LEN(MID(C963,1,1)*2))),1)),,))+MID(C963,2,1)+
SUM(INDEX(1*(MID(MID(C963,3,1)*2,ROW(INDIRECT("1:"&amp;LEN(MID(C963,3,1)*2))),1)),,))+MID(C963,4,1)+
SUM(INDEX(1*(MID(MID(C963,5,1)*2,ROW(INDIRECT("1:"&amp;LEN(MID(C963,5,1)*2))),1)),,))+MID(C963,6,1)+
SUM(INDEX(1*(MID(MID(C963,8,1)*2,ROW(INDIRECT("1:"&amp;LEN(MID(C963,8,1)*2))),1)),,))+MID(C963,9,1)+
SUM(INDEX(1*(MID(MID(C963,10,1)*2,ROW(INDIRECT("1:"&amp;LEN(MID(C963,10,1)*2))),1)),,)),1),1),"0")</f>
        <v>#VALUE!</v>
      </c>
      <c r="FC963" s="27" t="str">
        <f t="shared" si="1575"/>
        <v/>
      </c>
      <c r="FD963" s="29" t="b">
        <f t="shared" si="1576"/>
        <v>0</v>
      </c>
      <c r="FE963" s="112" t="b">
        <f>IFERROR(MATCH(D963,'Avtal för korttidsarbete'!$G$13:$G$1012,0),TRUE)</f>
        <v>1</v>
      </c>
      <c r="FF963" s="112" t="b">
        <f t="shared" si="1605"/>
        <v>0</v>
      </c>
      <c r="FG963" s="113" t="str" cm="1">
        <f t="array" ref="FG963">IF(FE963=TRUE,"x",INDEX('Avtal för korttidsarbete'!$E$13:$E$1012,$FE963))</f>
        <v>x</v>
      </c>
      <c r="FH963" s="113" t="str" cm="1">
        <f t="array" ref="FH963">IF(FE963=TRUE,"x",INDEX('Avtal för korttidsarbete'!$F$13:$F$1012,$FE963))</f>
        <v>x</v>
      </c>
      <c r="FI963" s="112" t="b">
        <f t="shared" si="1606"/>
        <v>0</v>
      </c>
      <c r="FJ963" s="135">
        <f t="shared" si="1607"/>
        <v>44166</v>
      </c>
      <c r="FK963" s="135">
        <f t="shared" si="1608"/>
        <v>44377</v>
      </c>
      <c r="FL963" s="112" t="b">
        <f t="shared" si="1609"/>
        <v>0</v>
      </c>
      <c r="FM963" s="113">
        <f t="shared" si="1610"/>
        <v>44166</v>
      </c>
      <c r="FN963" s="135">
        <f t="shared" si="1611"/>
        <v>44377</v>
      </c>
      <c r="FO963" s="148" t="b">
        <f>IFERROR(INDEX('Avtal för korttidsarbete'!R:R,MATCH(D963,'Avtal för korttidsarbete'!$G:$G,0)),TRUE)</f>
        <v>1</v>
      </c>
      <c r="FP963" s="135" t="str">
        <f>IF(FO963,"-",INDEX('Avtal för korttidsarbete'!$D:$D,MATCH(D963,'Avtal för korttidsarbete'!$G:$G,0)))</f>
        <v>-</v>
      </c>
      <c r="FQ963" s="113" t="b">
        <f>IFERROR(G963&gt;INDEX(Uppsägningar!E:E,MATCH(C963,Uppsägningar!C:C,0)),FALSE)</f>
        <v>0</v>
      </c>
    </row>
    <row r="964" spans="1:173" x14ac:dyDescent="0.25">
      <c r="A964" s="19">
        <v>948</v>
      </c>
      <c r="B964" s="20"/>
      <c r="C964" s="183"/>
      <c r="D964" s="66"/>
      <c r="E964" s="212">
        <f>IFERROR(INDEX(Admin!$C$7:$C$10,MATCH(FP964,TblNivåValTExt,0)),0)</f>
        <v>0</v>
      </c>
      <c r="F964" s="1"/>
      <c r="G964" s="1"/>
      <c r="H964" s="78"/>
      <c r="I964" s="181"/>
      <c r="J964" s="181"/>
      <c r="K964" s="182"/>
      <c r="L964" s="182"/>
      <c r="M964" s="181"/>
      <c r="N964" s="181"/>
      <c r="O964" s="181"/>
      <c r="P964" s="182"/>
      <c r="Q964" s="182"/>
      <c r="R964" s="181"/>
      <c r="S964" s="181"/>
      <c r="T964" s="181"/>
      <c r="U964" s="182"/>
      <c r="V964" s="182"/>
      <c r="W964" s="181"/>
      <c r="X964" s="181"/>
      <c r="Y964" s="181"/>
      <c r="Z964" s="182"/>
      <c r="AA964" s="182"/>
      <c r="AB964" s="181"/>
      <c r="AC964" s="181"/>
      <c r="AD964" s="181"/>
      <c r="AE964" s="182"/>
      <c r="AF964" s="182"/>
      <c r="AG964" s="181"/>
      <c r="AH964" s="181"/>
      <c r="AI964" s="181"/>
      <c r="AJ964" s="182"/>
      <c r="AK964" s="182"/>
      <c r="AL964" s="181"/>
      <c r="AM964" s="181"/>
      <c r="AN964" s="181"/>
      <c r="AO964" s="182"/>
      <c r="AP964" s="182"/>
      <c r="AQ964" s="181"/>
      <c r="AR964" s="181"/>
      <c r="AS964" s="181"/>
      <c r="AT964" s="182"/>
      <c r="AU964" s="182"/>
      <c r="AV964" s="181"/>
      <c r="AW964" s="181"/>
      <c r="AX964" s="181"/>
      <c r="AY964" s="182"/>
      <c r="AZ964" s="182"/>
      <c r="BA964" s="181"/>
      <c r="BB964" s="181"/>
      <c r="BC964" s="181"/>
      <c r="BD964" s="182"/>
      <c r="BE964" s="182"/>
      <c r="BF964" s="181"/>
      <c r="BG964" s="180">
        <f t="shared" si="1577"/>
        <v>0</v>
      </c>
      <c r="BH964" s="116" t="str">
        <f t="shared" si="1578"/>
        <v/>
      </c>
      <c r="BI964" s="80" t="b">
        <f t="shared" si="1526"/>
        <v>0</v>
      </c>
      <c r="BJ964" s="80" t="str">
        <f t="shared" si="1527"/>
        <v/>
      </c>
      <c r="BK964" s="80" t="b">
        <f t="shared" si="1579"/>
        <v>0</v>
      </c>
      <c r="BL964" s="13" t="str">
        <f t="shared" si="1528"/>
        <v/>
      </c>
      <c r="BM964" s="13" t="b">
        <f t="shared" si="1580"/>
        <v>0</v>
      </c>
      <c r="BN964" s="35" t="str">
        <f t="shared" si="1529"/>
        <v/>
      </c>
      <c r="BO964" s="13" t="b">
        <f t="shared" si="1530"/>
        <v>0</v>
      </c>
      <c r="BP964" s="35" t="str">
        <f t="shared" si="1531"/>
        <v/>
      </c>
      <c r="BQ964" s="13" t="b">
        <f t="shared" si="1532"/>
        <v>0</v>
      </c>
      <c r="BR964" s="35" t="str">
        <f t="shared" si="1533"/>
        <v/>
      </c>
      <c r="BS964" s="35" t="b">
        <f t="shared" si="1534"/>
        <v>0</v>
      </c>
      <c r="BT964" s="35" t="str">
        <f t="shared" si="1535"/>
        <v/>
      </c>
      <c r="BU964" s="35" t="b">
        <f t="shared" si="1536"/>
        <v>0</v>
      </c>
      <c r="BV964" s="35" t="str">
        <f t="shared" si="1537"/>
        <v/>
      </c>
      <c r="BW964" s="13" t="b">
        <f t="shared" si="1612"/>
        <v>0</v>
      </c>
      <c r="BX964" s="35" t="str">
        <f t="shared" si="1538"/>
        <v/>
      </c>
      <c r="BY964" s="265" t="b">
        <f t="shared" si="1581"/>
        <v>0</v>
      </c>
      <c r="BZ964" s="35" t="str">
        <f t="shared" si="1539"/>
        <v/>
      </c>
      <c r="CA964" s="265" t="b">
        <f t="shared" si="1582"/>
        <v>0</v>
      </c>
      <c r="CB964" s="35" t="str">
        <f t="shared" si="1540"/>
        <v/>
      </c>
      <c r="CC964" s="272" t="b">
        <f t="shared" si="1583"/>
        <v>0</v>
      </c>
      <c r="CD964" s="35" t="str">
        <f t="shared" si="1541"/>
        <v/>
      </c>
      <c r="CE964" s="13" t="b">
        <f t="shared" si="1542"/>
        <v>0</v>
      </c>
      <c r="CF964" s="35" t="str">
        <f t="shared" si="1543"/>
        <v/>
      </c>
      <c r="CG964" s="179">
        <f t="shared" si="1544"/>
        <v>0</v>
      </c>
      <c r="CH964" s="179">
        <f t="shared" si="1545"/>
        <v>0</v>
      </c>
      <c r="CI964" s="218">
        <f t="shared" si="1584"/>
        <v>0</v>
      </c>
      <c r="CJ964" s="218">
        <f t="shared" si="1585"/>
        <v>0</v>
      </c>
      <c r="CK964" s="218">
        <f t="shared" si="1586"/>
        <v>0</v>
      </c>
      <c r="CL964" s="218">
        <f t="shared" si="1587"/>
        <v>0</v>
      </c>
      <c r="CM964" s="218">
        <f t="shared" si="1588"/>
        <v>0</v>
      </c>
      <c r="CN964" s="218">
        <f t="shared" si="1589"/>
        <v>0</v>
      </c>
      <c r="CO964" s="218">
        <f t="shared" si="1590"/>
        <v>0</v>
      </c>
      <c r="CP964" s="218">
        <f t="shared" si="1591"/>
        <v>0</v>
      </c>
      <c r="CQ964" s="218">
        <f t="shared" si="1592"/>
        <v>0</v>
      </c>
      <c r="CR964" s="218">
        <f t="shared" si="1593"/>
        <v>0</v>
      </c>
      <c r="CS964" s="14">
        <f t="shared" si="1546"/>
        <v>0</v>
      </c>
      <c r="CT964" s="236">
        <f t="shared" si="1547"/>
        <v>0</v>
      </c>
      <c r="CU964" s="237">
        <f t="shared" si="1621"/>
        <v>0</v>
      </c>
      <c r="CV964" s="16">
        <f t="shared" si="1621"/>
        <v>0</v>
      </c>
      <c r="CW964" s="16">
        <f t="shared" si="1621"/>
        <v>0</v>
      </c>
      <c r="CX964" s="16">
        <f t="shared" si="1621"/>
        <v>0</v>
      </c>
      <c r="CY964" s="16">
        <f t="shared" si="1621"/>
        <v>0</v>
      </c>
      <c r="CZ964" s="16">
        <f t="shared" si="1621"/>
        <v>0</v>
      </c>
      <c r="DA964" s="16">
        <f t="shared" si="1621"/>
        <v>0</v>
      </c>
      <c r="DB964" s="16">
        <f t="shared" si="1621"/>
        <v>0</v>
      </c>
      <c r="DC964" s="16">
        <f t="shared" si="1621"/>
        <v>0</v>
      </c>
      <c r="DD964" s="238">
        <f t="shared" si="1621"/>
        <v>0</v>
      </c>
      <c r="DE964" s="232">
        <f t="shared" si="1622"/>
        <v>0</v>
      </c>
      <c r="DF964" s="132">
        <f t="shared" si="1622"/>
        <v>0</v>
      </c>
      <c r="DG964" s="132">
        <f t="shared" si="1622"/>
        <v>0</v>
      </c>
      <c r="DH964" s="132">
        <f t="shared" si="1622"/>
        <v>0</v>
      </c>
      <c r="DI964" s="132">
        <f t="shared" si="1622"/>
        <v>0</v>
      </c>
      <c r="DJ964" s="132">
        <f t="shared" si="1622"/>
        <v>0</v>
      </c>
      <c r="DK964" s="132">
        <f t="shared" si="1622"/>
        <v>0</v>
      </c>
      <c r="DL964" s="132">
        <f t="shared" si="1622"/>
        <v>0</v>
      </c>
      <c r="DM964" s="132">
        <f t="shared" si="1622"/>
        <v>0</v>
      </c>
      <c r="DN964" s="233">
        <f t="shared" si="1622"/>
        <v>0</v>
      </c>
      <c r="DO964" s="232">
        <f t="shared" si="1548"/>
        <v>0</v>
      </c>
      <c r="DP964" s="132">
        <f t="shared" si="1549"/>
        <v>0</v>
      </c>
      <c r="DQ964" s="132">
        <f t="shared" si="1550"/>
        <v>0</v>
      </c>
      <c r="DR964" s="132">
        <f t="shared" si="1551"/>
        <v>0</v>
      </c>
      <c r="DS964" s="132">
        <f t="shared" si="1552"/>
        <v>0</v>
      </c>
      <c r="DT964" s="132">
        <f t="shared" si="1553"/>
        <v>0</v>
      </c>
      <c r="DU964" s="132">
        <f t="shared" si="1554"/>
        <v>0</v>
      </c>
      <c r="DV964" s="132">
        <f t="shared" si="1555"/>
        <v>0</v>
      </c>
      <c r="DW964" s="132">
        <f t="shared" si="1556"/>
        <v>0</v>
      </c>
      <c r="DX964" s="233">
        <f t="shared" si="1557"/>
        <v>0</v>
      </c>
      <c r="DY964" s="231" t="b">
        <f t="shared" si="1594"/>
        <v>0</v>
      </c>
      <c r="DZ964" s="163"/>
      <c r="EA964" s="226" t="str">
        <f t="shared" si="1595"/>
        <v/>
      </c>
      <c r="EB964" s="178" t="str">
        <f t="shared" si="1596"/>
        <v/>
      </c>
      <c r="EC964" s="178" t="str">
        <f t="shared" si="1597"/>
        <v/>
      </c>
      <c r="ED964" s="178" t="str">
        <f t="shared" si="1598"/>
        <v/>
      </c>
      <c r="EE964" s="178" t="str">
        <f t="shared" si="1599"/>
        <v/>
      </c>
      <c r="EF964" s="178" t="str">
        <f t="shared" si="1600"/>
        <v/>
      </c>
      <c r="EG964" s="178" t="str">
        <f t="shared" si="1601"/>
        <v/>
      </c>
      <c r="EH964" s="178" t="str">
        <f t="shared" si="1602"/>
        <v/>
      </c>
      <c r="EI964" s="178" t="str">
        <f t="shared" si="1603"/>
        <v/>
      </c>
      <c r="EJ964" s="227" t="str">
        <f t="shared" si="1604"/>
        <v/>
      </c>
      <c r="EK964" s="230" t="str">
        <f t="shared" si="1558"/>
        <v/>
      </c>
      <c r="EL964" s="177" t="str">
        <f t="shared" si="1559"/>
        <v/>
      </c>
      <c r="EM964" s="177" t="str">
        <f t="shared" si="1560"/>
        <v/>
      </c>
      <c r="EN964" s="177" t="str">
        <f t="shared" si="1561"/>
        <v/>
      </c>
      <c r="EO964" s="177" t="str">
        <f t="shared" si="1562"/>
        <v/>
      </c>
      <c r="EP964" s="177" t="str">
        <f t="shared" si="1563"/>
        <v/>
      </c>
      <c r="EQ964" s="177" t="str">
        <f t="shared" si="1564"/>
        <v/>
      </c>
      <c r="ER964" s="177" t="str">
        <f t="shared" si="1565"/>
        <v/>
      </c>
      <c r="ES964" s="177" t="str">
        <f t="shared" si="1566"/>
        <v/>
      </c>
      <c r="ET964" s="177" t="str">
        <f t="shared" si="1567"/>
        <v/>
      </c>
      <c r="EU964" s="229" t="e">
        <f t="shared" si="1568"/>
        <v>#VALUE!</v>
      </c>
      <c r="EV964" s="27" t="e">
        <f t="shared" si="1569"/>
        <v>#VALUE!</v>
      </c>
      <c r="EW964" s="27" t="e">
        <f t="shared" si="1570"/>
        <v>#VALUE!</v>
      </c>
      <c r="EX964" s="28" t="e">
        <f t="shared" si="1571"/>
        <v>#VALUE!</v>
      </c>
      <c r="EY964" s="28" t="e">
        <f t="shared" si="1572"/>
        <v>#VALUE!</v>
      </c>
      <c r="EZ964" s="28" t="b">
        <f t="shared" si="1573"/>
        <v>0</v>
      </c>
      <c r="FA964" s="176" t="str">
        <f t="shared" si="1574"/>
        <v/>
      </c>
      <c r="FB964" s="27" t="e" cm="1">
        <f t="array" aca="1" ref="FB964" ca="1">TEXT(RIGHT(10-RIGHT(SUM(INDEX(1*(MID(MID(C964,1,1)*2,ROW(INDIRECT("1:"&amp;LEN(MID(C964,1,1)*2))),1)),,))+MID(C964,2,1)+
SUM(INDEX(1*(MID(MID(C964,3,1)*2,ROW(INDIRECT("1:"&amp;LEN(MID(C964,3,1)*2))),1)),,))+MID(C964,4,1)+
SUM(INDEX(1*(MID(MID(C964,5,1)*2,ROW(INDIRECT("1:"&amp;LEN(MID(C964,5,1)*2))),1)),,))+MID(C964,6,1)+
SUM(INDEX(1*(MID(MID(C964,8,1)*2,ROW(INDIRECT("1:"&amp;LEN(MID(C964,8,1)*2))),1)),,))+MID(C964,9,1)+
SUM(INDEX(1*(MID(MID(C964,10,1)*2,ROW(INDIRECT("1:"&amp;LEN(MID(C964,10,1)*2))),1)),,)),1),1),"0")</f>
        <v>#VALUE!</v>
      </c>
      <c r="FC964" s="27" t="str">
        <f t="shared" si="1575"/>
        <v/>
      </c>
      <c r="FD964" s="29" t="b">
        <f t="shared" si="1576"/>
        <v>0</v>
      </c>
      <c r="FE964" s="112" t="b">
        <f>IFERROR(MATCH(D964,'Avtal för korttidsarbete'!$G$13:$G$1012,0),TRUE)</f>
        <v>1</v>
      </c>
      <c r="FF964" s="112" t="b">
        <f t="shared" si="1605"/>
        <v>0</v>
      </c>
      <c r="FG964" s="113" t="str" cm="1">
        <f t="array" ref="FG964">IF(FE964=TRUE,"x",INDEX('Avtal för korttidsarbete'!$E$13:$E$1012,$FE964))</f>
        <v>x</v>
      </c>
      <c r="FH964" s="113" t="str" cm="1">
        <f t="array" ref="FH964">IF(FE964=TRUE,"x",INDEX('Avtal för korttidsarbete'!$F$13:$F$1012,$FE964))</f>
        <v>x</v>
      </c>
      <c r="FI964" s="112" t="b">
        <f t="shared" si="1606"/>
        <v>0</v>
      </c>
      <c r="FJ964" s="135">
        <f t="shared" si="1607"/>
        <v>44166</v>
      </c>
      <c r="FK964" s="135">
        <f t="shared" si="1608"/>
        <v>44377</v>
      </c>
      <c r="FL964" s="112" t="b">
        <f t="shared" si="1609"/>
        <v>0</v>
      </c>
      <c r="FM964" s="113">
        <f t="shared" si="1610"/>
        <v>44166</v>
      </c>
      <c r="FN964" s="135">
        <f t="shared" si="1611"/>
        <v>44377</v>
      </c>
      <c r="FO964" s="148" t="b">
        <f>IFERROR(INDEX('Avtal för korttidsarbete'!R:R,MATCH(D964,'Avtal för korttidsarbete'!$G:$G,0)),TRUE)</f>
        <v>1</v>
      </c>
      <c r="FP964" s="135" t="str">
        <f>IF(FO964,"-",INDEX('Avtal för korttidsarbete'!$D:$D,MATCH(D964,'Avtal för korttidsarbete'!$G:$G,0)))</f>
        <v>-</v>
      </c>
      <c r="FQ964" s="113" t="b">
        <f>IFERROR(G964&gt;INDEX(Uppsägningar!E:E,MATCH(C964,Uppsägningar!C:C,0)),FALSE)</f>
        <v>0</v>
      </c>
    </row>
    <row r="965" spans="1:173" x14ac:dyDescent="0.25">
      <c r="A965" s="19">
        <v>949</v>
      </c>
      <c r="B965" s="20"/>
      <c r="C965" s="183"/>
      <c r="D965" s="66"/>
      <c r="E965" s="212">
        <f>IFERROR(INDEX(Admin!$C$7:$C$10,MATCH(FP965,TblNivåValTExt,0)),0)</f>
        <v>0</v>
      </c>
      <c r="F965" s="1"/>
      <c r="G965" s="1"/>
      <c r="H965" s="78"/>
      <c r="I965" s="181"/>
      <c r="J965" s="181"/>
      <c r="K965" s="182"/>
      <c r="L965" s="182"/>
      <c r="M965" s="181"/>
      <c r="N965" s="181"/>
      <c r="O965" s="181"/>
      <c r="P965" s="182"/>
      <c r="Q965" s="182"/>
      <c r="R965" s="181"/>
      <c r="S965" s="181"/>
      <c r="T965" s="181"/>
      <c r="U965" s="182"/>
      <c r="V965" s="182"/>
      <c r="W965" s="181"/>
      <c r="X965" s="181"/>
      <c r="Y965" s="181"/>
      <c r="Z965" s="182"/>
      <c r="AA965" s="182"/>
      <c r="AB965" s="181"/>
      <c r="AC965" s="181"/>
      <c r="AD965" s="181"/>
      <c r="AE965" s="182"/>
      <c r="AF965" s="182"/>
      <c r="AG965" s="181"/>
      <c r="AH965" s="181"/>
      <c r="AI965" s="181"/>
      <c r="AJ965" s="182"/>
      <c r="AK965" s="182"/>
      <c r="AL965" s="181"/>
      <c r="AM965" s="181"/>
      <c r="AN965" s="181"/>
      <c r="AO965" s="182"/>
      <c r="AP965" s="182"/>
      <c r="AQ965" s="181"/>
      <c r="AR965" s="181"/>
      <c r="AS965" s="181"/>
      <c r="AT965" s="182"/>
      <c r="AU965" s="182"/>
      <c r="AV965" s="181"/>
      <c r="AW965" s="181"/>
      <c r="AX965" s="181"/>
      <c r="AY965" s="182"/>
      <c r="AZ965" s="182"/>
      <c r="BA965" s="181"/>
      <c r="BB965" s="181"/>
      <c r="BC965" s="181"/>
      <c r="BD965" s="182"/>
      <c r="BE965" s="182"/>
      <c r="BF965" s="181"/>
      <c r="BG965" s="180">
        <f t="shared" si="1577"/>
        <v>0</v>
      </c>
      <c r="BH965" s="116" t="str">
        <f t="shared" si="1578"/>
        <v/>
      </c>
      <c r="BI965" s="80" t="b">
        <f t="shared" si="1526"/>
        <v>0</v>
      </c>
      <c r="BJ965" s="80" t="str">
        <f t="shared" si="1527"/>
        <v/>
      </c>
      <c r="BK965" s="80" t="b">
        <f t="shared" si="1579"/>
        <v>0</v>
      </c>
      <c r="BL965" s="13" t="str">
        <f t="shared" si="1528"/>
        <v/>
      </c>
      <c r="BM965" s="13" t="b">
        <f t="shared" si="1580"/>
        <v>0</v>
      </c>
      <c r="BN965" s="35" t="str">
        <f t="shared" si="1529"/>
        <v/>
      </c>
      <c r="BO965" s="13" t="b">
        <f t="shared" si="1530"/>
        <v>0</v>
      </c>
      <c r="BP965" s="35" t="str">
        <f t="shared" si="1531"/>
        <v/>
      </c>
      <c r="BQ965" s="13" t="b">
        <f t="shared" si="1532"/>
        <v>0</v>
      </c>
      <c r="BR965" s="35" t="str">
        <f t="shared" si="1533"/>
        <v/>
      </c>
      <c r="BS965" s="35" t="b">
        <f t="shared" si="1534"/>
        <v>0</v>
      </c>
      <c r="BT965" s="35" t="str">
        <f t="shared" si="1535"/>
        <v/>
      </c>
      <c r="BU965" s="35" t="b">
        <f t="shared" si="1536"/>
        <v>0</v>
      </c>
      <c r="BV965" s="35" t="str">
        <f t="shared" si="1537"/>
        <v/>
      </c>
      <c r="BW965" s="13" t="b">
        <f t="shared" si="1612"/>
        <v>0</v>
      </c>
      <c r="BX965" s="35" t="str">
        <f t="shared" si="1538"/>
        <v/>
      </c>
      <c r="BY965" s="265" t="b">
        <f t="shared" si="1581"/>
        <v>0</v>
      </c>
      <c r="BZ965" s="35" t="str">
        <f t="shared" si="1539"/>
        <v/>
      </c>
      <c r="CA965" s="265" t="b">
        <f t="shared" si="1582"/>
        <v>0</v>
      </c>
      <c r="CB965" s="35" t="str">
        <f t="shared" si="1540"/>
        <v/>
      </c>
      <c r="CC965" s="272" t="b">
        <f t="shared" si="1583"/>
        <v>0</v>
      </c>
      <c r="CD965" s="35" t="str">
        <f t="shared" si="1541"/>
        <v/>
      </c>
      <c r="CE965" s="13" t="b">
        <f t="shared" si="1542"/>
        <v>0</v>
      </c>
      <c r="CF965" s="35" t="str">
        <f t="shared" si="1543"/>
        <v/>
      </c>
      <c r="CG965" s="179">
        <f t="shared" si="1544"/>
        <v>0</v>
      </c>
      <c r="CH965" s="179">
        <f t="shared" si="1545"/>
        <v>0</v>
      </c>
      <c r="CI965" s="218">
        <f t="shared" si="1584"/>
        <v>0</v>
      </c>
      <c r="CJ965" s="218">
        <f t="shared" si="1585"/>
        <v>0</v>
      </c>
      <c r="CK965" s="218">
        <f t="shared" si="1586"/>
        <v>0</v>
      </c>
      <c r="CL965" s="218">
        <f t="shared" si="1587"/>
        <v>0</v>
      </c>
      <c r="CM965" s="218">
        <f t="shared" si="1588"/>
        <v>0</v>
      </c>
      <c r="CN965" s="218">
        <f t="shared" si="1589"/>
        <v>0</v>
      </c>
      <c r="CO965" s="218">
        <f t="shared" si="1590"/>
        <v>0</v>
      </c>
      <c r="CP965" s="218">
        <f t="shared" si="1591"/>
        <v>0</v>
      </c>
      <c r="CQ965" s="218">
        <f t="shared" si="1592"/>
        <v>0</v>
      </c>
      <c r="CR965" s="218">
        <f t="shared" si="1593"/>
        <v>0</v>
      </c>
      <c r="CS965" s="14">
        <f t="shared" si="1546"/>
        <v>0</v>
      </c>
      <c r="CT965" s="236">
        <f t="shared" si="1547"/>
        <v>0</v>
      </c>
      <c r="CU965" s="237">
        <f t="shared" si="1621"/>
        <v>0</v>
      </c>
      <c r="CV965" s="16">
        <f t="shared" si="1621"/>
        <v>0</v>
      </c>
      <c r="CW965" s="16">
        <f t="shared" si="1621"/>
        <v>0</v>
      </c>
      <c r="CX965" s="16">
        <f t="shared" si="1621"/>
        <v>0</v>
      </c>
      <c r="CY965" s="16">
        <f t="shared" si="1621"/>
        <v>0</v>
      </c>
      <c r="CZ965" s="16">
        <f t="shared" si="1621"/>
        <v>0</v>
      </c>
      <c r="DA965" s="16">
        <f t="shared" si="1621"/>
        <v>0</v>
      </c>
      <c r="DB965" s="16">
        <f t="shared" si="1621"/>
        <v>0</v>
      </c>
      <c r="DC965" s="16">
        <f t="shared" si="1621"/>
        <v>0</v>
      </c>
      <c r="DD965" s="238">
        <f t="shared" si="1621"/>
        <v>0</v>
      </c>
      <c r="DE965" s="232">
        <f t="shared" si="1622"/>
        <v>0</v>
      </c>
      <c r="DF965" s="132">
        <f t="shared" si="1622"/>
        <v>0</v>
      </c>
      <c r="DG965" s="132">
        <f t="shared" si="1622"/>
        <v>0</v>
      </c>
      <c r="DH965" s="132">
        <f t="shared" si="1622"/>
        <v>0</v>
      </c>
      <c r="DI965" s="132">
        <f t="shared" si="1622"/>
        <v>0</v>
      </c>
      <c r="DJ965" s="132">
        <f t="shared" si="1622"/>
        <v>0</v>
      </c>
      <c r="DK965" s="132">
        <f t="shared" si="1622"/>
        <v>0</v>
      </c>
      <c r="DL965" s="132">
        <f t="shared" si="1622"/>
        <v>0</v>
      </c>
      <c r="DM965" s="132">
        <f t="shared" si="1622"/>
        <v>0</v>
      </c>
      <c r="DN965" s="233">
        <f t="shared" si="1622"/>
        <v>0</v>
      </c>
      <c r="DO965" s="232">
        <f t="shared" si="1548"/>
        <v>0</v>
      </c>
      <c r="DP965" s="132">
        <f t="shared" si="1549"/>
        <v>0</v>
      </c>
      <c r="DQ965" s="132">
        <f t="shared" si="1550"/>
        <v>0</v>
      </c>
      <c r="DR965" s="132">
        <f t="shared" si="1551"/>
        <v>0</v>
      </c>
      <c r="DS965" s="132">
        <f t="shared" si="1552"/>
        <v>0</v>
      </c>
      <c r="DT965" s="132">
        <f t="shared" si="1553"/>
        <v>0</v>
      </c>
      <c r="DU965" s="132">
        <f t="shared" si="1554"/>
        <v>0</v>
      </c>
      <c r="DV965" s="132">
        <f t="shared" si="1555"/>
        <v>0</v>
      </c>
      <c r="DW965" s="132">
        <f t="shared" si="1556"/>
        <v>0</v>
      </c>
      <c r="DX965" s="233">
        <f t="shared" si="1557"/>
        <v>0</v>
      </c>
      <c r="DY965" s="231" t="b">
        <f t="shared" si="1594"/>
        <v>0</v>
      </c>
      <c r="DZ965" s="163"/>
      <c r="EA965" s="226" t="str">
        <f t="shared" si="1595"/>
        <v/>
      </c>
      <c r="EB965" s="178" t="str">
        <f t="shared" si="1596"/>
        <v/>
      </c>
      <c r="EC965" s="178" t="str">
        <f t="shared" si="1597"/>
        <v/>
      </c>
      <c r="ED965" s="178" t="str">
        <f t="shared" si="1598"/>
        <v/>
      </c>
      <c r="EE965" s="178" t="str">
        <f t="shared" si="1599"/>
        <v/>
      </c>
      <c r="EF965" s="178" t="str">
        <f t="shared" si="1600"/>
        <v/>
      </c>
      <c r="EG965" s="178" t="str">
        <f t="shared" si="1601"/>
        <v/>
      </c>
      <c r="EH965" s="178" t="str">
        <f t="shared" si="1602"/>
        <v/>
      </c>
      <c r="EI965" s="178" t="str">
        <f t="shared" si="1603"/>
        <v/>
      </c>
      <c r="EJ965" s="227" t="str">
        <f t="shared" si="1604"/>
        <v/>
      </c>
      <c r="EK965" s="230" t="str">
        <f t="shared" si="1558"/>
        <v/>
      </c>
      <c r="EL965" s="177" t="str">
        <f t="shared" si="1559"/>
        <v/>
      </c>
      <c r="EM965" s="177" t="str">
        <f t="shared" si="1560"/>
        <v/>
      </c>
      <c r="EN965" s="177" t="str">
        <f t="shared" si="1561"/>
        <v/>
      </c>
      <c r="EO965" s="177" t="str">
        <f t="shared" si="1562"/>
        <v/>
      </c>
      <c r="EP965" s="177" t="str">
        <f t="shared" si="1563"/>
        <v/>
      </c>
      <c r="EQ965" s="177" t="str">
        <f t="shared" si="1564"/>
        <v/>
      </c>
      <c r="ER965" s="177" t="str">
        <f t="shared" si="1565"/>
        <v/>
      </c>
      <c r="ES965" s="177" t="str">
        <f t="shared" si="1566"/>
        <v/>
      </c>
      <c r="ET965" s="177" t="str">
        <f t="shared" si="1567"/>
        <v/>
      </c>
      <c r="EU965" s="229" t="e">
        <f t="shared" si="1568"/>
        <v>#VALUE!</v>
      </c>
      <c r="EV965" s="27" t="e">
        <f t="shared" si="1569"/>
        <v>#VALUE!</v>
      </c>
      <c r="EW965" s="27" t="e">
        <f t="shared" si="1570"/>
        <v>#VALUE!</v>
      </c>
      <c r="EX965" s="28" t="e">
        <f t="shared" si="1571"/>
        <v>#VALUE!</v>
      </c>
      <c r="EY965" s="28" t="e">
        <f t="shared" si="1572"/>
        <v>#VALUE!</v>
      </c>
      <c r="EZ965" s="28" t="b">
        <f t="shared" si="1573"/>
        <v>0</v>
      </c>
      <c r="FA965" s="176" t="str">
        <f t="shared" si="1574"/>
        <v/>
      </c>
      <c r="FB965" s="27" t="e" cm="1">
        <f t="array" aca="1" ref="FB965" ca="1">TEXT(RIGHT(10-RIGHT(SUM(INDEX(1*(MID(MID(C965,1,1)*2,ROW(INDIRECT("1:"&amp;LEN(MID(C965,1,1)*2))),1)),,))+MID(C965,2,1)+
SUM(INDEX(1*(MID(MID(C965,3,1)*2,ROW(INDIRECT("1:"&amp;LEN(MID(C965,3,1)*2))),1)),,))+MID(C965,4,1)+
SUM(INDEX(1*(MID(MID(C965,5,1)*2,ROW(INDIRECT("1:"&amp;LEN(MID(C965,5,1)*2))),1)),,))+MID(C965,6,1)+
SUM(INDEX(1*(MID(MID(C965,8,1)*2,ROW(INDIRECT("1:"&amp;LEN(MID(C965,8,1)*2))),1)),,))+MID(C965,9,1)+
SUM(INDEX(1*(MID(MID(C965,10,1)*2,ROW(INDIRECT("1:"&amp;LEN(MID(C965,10,1)*2))),1)),,)),1),1),"0")</f>
        <v>#VALUE!</v>
      </c>
      <c r="FC965" s="27" t="str">
        <f t="shared" si="1575"/>
        <v/>
      </c>
      <c r="FD965" s="29" t="b">
        <f t="shared" si="1576"/>
        <v>0</v>
      </c>
      <c r="FE965" s="112" t="b">
        <f>IFERROR(MATCH(D965,'Avtal för korttidsarbete'!$G$13:$G$1012,0),TRUE)</f>
        <v>1</v>
      </c>
      <c r="FF965" s="112" t="b">
        <f t="shared" si="1605"/>
        <v>0</v>
      </c>
      <c r="FG965" s="113" t="str" cm="1">
        <f t="array" ref="FG965">IF(FE965=TRUE,"x",INDEX('Avtal för korttidsarbete'!$E$13:$E$1012,$FE965))</f>
        <v>x</v>
      </c>
      <c r="FH965" s="113" t="str" cm="1">
        <f t="array" ref="FH965">IF(FE965=TRUE,"x",INDEX('Avtal för korttidsarbete'!$F$13:$F$1012,$FE965))</f>
        <v>x</v>
      </c>
      <c r="FI965" s="112" t="b">
        <f t="shared" si="1606"/>
        <v>0</v>
      </c>
      <c r="FJ965" s="135">
        <f t="shared" si="1607"/>
        <v>44166</v>
      </c>
      <c r="FK965" s="135">
        <f t="shared" si="1608"/>
        <v>44377</v>
      </c>
      <c r="FL965" s="112" t="b">
        <f t="shared" si="1609"/>
        <v>0</v>
      </c>
      <c r="FM965" s="113">
        <f t="shared" si="1610"/>
        <v>44166</v>
      </c>
      <c r="FN965" s="135">
        <f t="shared" si="1611"/>
        <v>44377</v>
      </c>
      <c r="FO965" s="148" t="b">
        <f>IFERROR(INDEX('Avtal för korttidsarbete'!R:R,MATCH(D965,'Avtal för korttidsarbete'!$G:$G,0)),TRUE)</f>
        <v>1</v>
      </c>
      <c r="FP965" s="135" t="str">
        <f>IF(FO965,"-",INDEX('Avtal för korttidsarbete'!$D:$D,MATCH(D965,'Avtal för korttidsarbete'!$G:$G,0)))</f>
        <v>-</v>
      </c>
      <c r="FQ965" s="113" t="b">
        <f>IFERROR(G965&gt;INDEX(Uppsägningar!E:E,MATCH(C965,Uppsägningar!C:C,0)),FALSE)</f>
        <v>0</v>
      </c>
    </row>
    <row r="966" spans="1:173" x14ac:dyDescent="0.25">
      <c r="A966" s="19">
        <v>950</v>
      </c>
      <c r="B966" s="20"/>
      <c r="C966" s="183"/>
      <c r="D966" s="66"/>
      <c r="E966" s="212">
        <f>IFERROR(INDEX(Admin!$C$7:$C$10,MATCH(FP966,TblNivåValTExt,0)),0)</f>
        <v>0</v>
      </c>
      <c r="F966" s="1"/>
      <c r="G966" s="1"/>
      <c r="H966" s="78"/>
      <c r="I966" s="181"/>
      <c r="J966" s="181"/>
      <c r="K966" s="182"/>
      <c r="L966" s="182"/>
      <c r="M966" s="181"/>
      <c r="N966" s="181"/>
      <c r="O966" s="181"/>
      <c r="P966" s="182"/>
      <c r="Q966" s="182"/>
      <c r="R966" s="181"/>
      <c r="S966" s="181"/>
      <c r="T966" s="181"/>
      <c r="U966" s="182"/>
      <c r="V966" s="182"/>
      <c r="W966" s="181"/>
      <c r="X966" s="181"/>
      <c r="Y966" s="181"/>
      <c r="Z966" s="182"/>
      <c r="AA966" s="182"/>
      <c r="AB966" s="181"/>
      <c r="AC966" s="181"/>
      <c r="AD966" s="181"/>
      <c r="AE966" s="182"/>
      <c r="AF966" s="182"/>
      <c r="AG966" s="181"/>
      <c r="AH966" s="181"/>
      <c r="AI966" s="181"/>
      <c r="AJ966" s="182"/>
      <c r="AK966" s="182"/>
      <c r="AL966" s="181"/>
      <c r="AM966" s="181"/>
      <c r="AN966" s="181"/>
      <c r="AO966" s="182"/>
      <c r="AP966" s="182"/>
      <c r="AQ966" s="181"/>
      <c r="AR966" s="181"/>
      <c r="AS966" s="181"/>
      <c r="AT966" s="182"/>
      <c r="AU966" s="182"/>
      <c r="AV966" s="181"/>
      <c r="AW966" s="181"/>
      <c r="AX966" s="181"/>
      <c r="AY966" s="182"/>
      <c r="AZ966" s="182"/>
      <c r="BA966" s="181"/>
      <c r="BB966" s="181"/>
      <c r="BC966" s="181"/>
      <c r="BD966" s="182"/>
      <c r="BE966" s="182"/>
      <c r="BF966" s="181"/>
      <c r="BG966" s="180">
        <f t="shared" si="1577"/>
        <v>0</v>
      </c>
      <c r="BH966" s="116" t="str">
        <f t="shared" si="1578"/>
        <v/>
      </c>
      <c r="BI966" s="80" t="b">
        <f t="shared" si="1526"/>
        <v>0</v>
      </c>
      <c r="BJ966" s="80" t="str">
        <f t="shared" si="1527"/>
        <v/>
      </c>
      <c r="BK966" s="80" t="b">
        <f t="shared" si="1579"/>
        <v>0</v>
      </c>
      <c r="BL966" s="13" t="str">
        <f t="shared" si="1528"/>
        <v/>
      </c>
      <c r="BM966" s="13" t="b">
        <f t="shared" si="1580"/>
        <v>0</v>
      </c>
      <c r="BN966" s="35" t="str">
        <f t="shared" si="1529"/>
        <v/>
      </c>
      <c r="BO966" s="13" t="b">
        <f t="shared" si="1530"/>
        <v>0</v>
      </c>
      <c r="BP966" s="35" t="str">
        <f t="shared" si="1531"/>
        <v/>
      </c>
      <c r="BQ966" s="13" t="b">
        <f t="shared" si="1532"/>
        <v>0</v>
      </c>
      <c r="BR966" s="35" t="str">
        <f t="shared" si="1533"/>
        <v/>
      </c>
      <c r="BS966" s="35" t="b">
        <f t="shared" si="1534"/>
        <v>0</v>
      </c>
      <c r="BT966" s="35" t="str">
        <f t="shared" si="1535"/>
        <v/>
      </c>
      <c r="BU966" s="35" t="b">
        <f t="shared" si="1536"/>
        <v>0</v>
      </c>
      <c r="BV966" s="35" t="str">
        <f t="shared" si="1537"/>
        <v/>
      </c>
      <c r="BW966" s="13" t="b">
        <f t="shared" si="1612"/>
        <v>0</v>
      </c>
      <c r="BX966" s="35" t="str">
        <f t="shared" si="1538"/>
        <v/>
      </c>
      <c r="BY966" s="265" t="b">
        <f t="shared" si="1581"/>
        <v>0</v>
      </c>
      <c r="BZ966" s="35" t="str">
        <f t="shared" si="1539"/>
        <v/>
      </c>
      <c r="CA966" s="265" t="b">
        <f t="shared" si="1582"/>
        <v>0</v>
      </c>
      <c r="CB966" s="35" t="str">
        <f t="shared" si="1540"/>
        <v/>
      </c>
      <c r="CC966" s="272" t="b">
        <f t="shared" si="1583"/>
        <v>0</v>
      </c>
      <c r="CD966" s="35" t="str">
        <f t="shared" si="1541"/>
        <v/>
      </c>
      <c r="CE966" s="13" t="b">
        <f t="shared" si="1542"/>
        <v>0</v>
      </c>
      <c r="CF966" s="35" t="str">
        <f t="shared" si="1543"/>
        <v/>
      </c>
      <c r="CG966" s="179">
        <f t="shared" si="1544"/>
        <v>0</v>
      </c>
      <c r="CH966" s="179">
        <f t="shared" si="1545"/>
        <v>0</v>
      </c>
      <c r="CI966" s="218">
        <f t="shared" si="1584"/>
        <v>0</v>
      </c>
      <c r="CJ966" s="218">
        <f t="shared" si="1585"/>
        <v>0</v>
      </c>
      <c r="CK966" s="218">
        <f t="shared" si="1586"/>
        <v>0</v>
      </c>
      <c r="CL966" s="218">
        <f t="shared" si="1587"/>
        <v>0</v>
      </c>
      <c r="CM966" s="218">
        <f t="shared" si="1588"/>
        <v>0</v>
      </c>
      <c r="CN966" s="218">
        <f t="shared" si="1589"/>
        <v>0</v>
      </c>
      <c r="CO966" s="218">
        <f t="shared" si="1590"/>
        <v>0</v>
      </c>
      <c r="CP966" s="218">
        <f t="shared" si="1591"/>
        <v>0</v>
      </c>
      <c r="CQ966" s="218">
        <f t="shared" si="1592"/>
        <v>0</v>
      </c>
      <c r="CR966" s="218">
        <f t="shared" si="1593"/>
        <v>0</v>
      </c>
      <c r="CS966" s="14">
        <f t="shared" si="1546"/>
        <v>0</v>
      </c>
      <c r="CT966" s="236">
        <f t="shared" si="1547"/>
        <v>0</v>
      </c>
      <c r="CU966" s="237">
        <f t="shared" si="1621"/>
        <v>0</v>
      </c>
      <c r="CV966" s="16">
        <f t="shared" si="1621"/>
        <v>0</v>
      </c>
      <c r="CW966" s="16">
        <f t="shared" si="1621"/>
        <v>0</v>
      </c>
      <c r="CX966" s="16">
        <f t="shared" si="1621"/>
        <v>0</v>
      </c>
      <c r="CY966" s="16">
        <f t="shared" si="1621"/>
        <v>0</v>
      </c>
      <c r="CZ966" s="16">
        <f t="shared" si="1621"/>
        <v>0</v>
      </c>
      <c r="DA966" s="16">
        <f t="shared" si="1621"/>
        <v>0</v>
      </c>
      <c r="DB966" s="16">
        <f t="shared" si="1621"/>
        <v>0</v>
      </c>
      <c r="DC966" s="16">
        <f t="shared" si="1621"/>
        <v>0</v>
      </c>
      <c r="DD966" s="238">
        <f t="shared" si="1621"/>
        <v>0</v>
      </c>
      <c r="DE966" s="232">
        <f t="shared" si="1622"/>
        <v>0</v>
      </c>
      <c r="DF966" s="132">
        <f t="shared" si="1622"/>
        <v>0</v>
      </c>
      <c r="DG966" s="132">
        <f t="shared" si="1622"/>
        <v>0</v>
      </c>
      <c r="DH966" s="132">
        <f t="shared" si="1622"/>
        <v>0</v>
      </c>
      <c r="DI966" s="132">
        <f t="shared" si="1622"/>
        <v>0</v>
      </c>
      <c r="DJ966" s="132">
        <f t="shared" si="1622"/>
        <v>0</v>
      </c>
      <c r="DK966" s="132">
        <f t="shared" si="1622"/>
        <v>0</v>
      </c>
      <c r="DL966" s="132">
        <f t="shared" si="1622"/>
        <v>0</v>
      </c>
      <c r="DM966" s="132">
        <f t="shared" si="1622"/>
        <v>0</v>
      </c>
      <c r="DN966" s="233">
        <f t="shared" si="1622"/>
        <v>0</v>
      </c>
      <c r="DO966" s="232">
        <f t="shared" si="1548"/>
        <v>0</v>
      </c>
      <c r="DP966" s="132">
        <f t="shared" si="1549"/>
        <v>0</v>
      </c>
      <c r="DQ966" s="132">
        <f t="shared" si="1550"/>
        <v>0</v>
      </c>
      <c r="DR966" s="132">
        <f t="shared" si="1551"/>
        <v>0</v>
      </c>
      <c r="DS966" s="132">
        <f t="shared" si="1552"/>
        <v>0</v>
      </c>
      <c r="DT966" s="132">
        <f t="shared" si="1553"/>
        <v>0</v>
      </c>
      <c r="DU966" s="132">
        <f t="shared" si="1554"/>
        <v>0</v>
      </c>
      <c r="DV966" s="132">
        <f t="shared" si="1555"/>
        <v>0</v>
      </c>
      <c r="DW966" s="132">
        <f t="shared" si="1556"/>
        <v>0</v>
      </c>
      <c r="DX966" s="233">
        <f t="shared" si="1557"/>
        <v>0</v>
      </c>
      <c r="DY966" s="231" t="b">
        <f t="shared" si="1594"/>
        <v>0</v>
      </c>
      <c r="DZ966" s="163"/>
      <c r="EA966" s="226" t="str">
        <f t="shared" si="1595"/>
        <v/>
      </c>
      <c r="EB966" s="178" t="str">
        <f t="shared" si="1596"/>
        <v/>
      </c>
      <c r="EC966" s="178" t="str">
        <f t="shared" si="1597"/>
        <v/>
      </c>
      <c r="ED966" s="178" t="str">
        <f t="shared" si="1598"/>
        <v/>
      </c>
      <c r="EE966" s="178" t="str">
        <f t="shared" si="1599"/>
        <v/>
      </c>
      <c r="EF966" s="178" t="str">
        <f t="shared" si="1600"/>
        <v/>
      </c>
      <c r="EG966" s="178" t="str">
        <f t="shared" si="1601"/>
        <v/>
      </c>
      <c r="EH966" s="178" t="str">
        <f t="shared" si="1602"/>
        <v/>
      </c>
      <c r="EI966" s="178" t="str">
        <f t="shared" si="1603"/>
        <v/>
      </c>
      <c r="EJ966" s="227" t="str">
        <f t="shared" si="1604"/>
        <v/>
      </c>
      <c r="EK966" s="230" t="str">
        <f t="shared" si="1558"/>
        <v/>
      </c>
      <c r="EL966" s="177" t="str">
        <f t="shared" si="1559"/>
        <v/>
      </c>
      <c r="EM966" s="177" t="str">
        <f t="shared" si="1560"/>
        <v/>
      </c>
      <c r="EN966" s="177" t="str">
        <f t="shared" si="1561"/>
        <v/>
      </c>
      <c r="EO966" s="177" t="str">
        <f t="shared" si="1562"/>
        <v/>
      </c>
      <c r="EP966" s="177" t="str">
        <f t="shared" si="1563"/>
        <v/>
      </c>
      <c r="EQ966" s="177" t="str">
        <f t="shared" si="1564"/>
        <v/>
      </c>
      <c r="ER966" s="177" t="str">
        <f t="shared" si="1565"/>
        <v/>
      </c>
      <c r="ES966" s="177" t="str">
        <f t="shared" si="1566"/>
        <v/>
      </c>
      <c r="ET966" s="177" t="str">
        <f t="shared" si="1567"/>
        <v/>
      </c>
      <c r="EU966" s="229" t="e">
        <f t="shared" si="1568"/>
        <v>#VALUE!</v>
      </c>
      <c r="EV966" s="27" t="e">
        <f t="shared" si="1569"/>
        <v>#VALUE!</v>
      </c>
      <c r="EW966" s="27" t="e">
        <f t="shared" si="1570"/>
        <v>#VALUE!</v>
      </c>
      <c r="EX966" s="28" t="e">
        <f t="shared" si="1571"/>
        <v>#VALUE!</v>
      </c>
      <c r="EY966" s="28" t="e">
        <f t="shared" si="1572"/>
        <v>#VALUE!</v>
      </c>
      <c r="EZ966" s="28" t="b">
        <f t="shared" si="1573"/>
        <v>0</v>
      </c>
      <c r="FA966" s="176" t="str">
        <f t="shared" si="1574"/>
        <v/>
      </c>
      <c r="FB966" s="27" t="e" cm="1">
        <f t="array" aca="1" ref="FB966" ca="1">TEXT(RIGHT(10-RIGHT(SUM(INDEX(1*(MID(MID(C966,1,1)*2,ROW(INDIRECT("1:"&amp;LEN(MID(C966,1,1)*2))),1)),,))+MID(C966,2,1)+
SUM(INDEX(1*(MID(MID(C966,3,1)*2,ROW(INDIRECT("1:"&amp;LEN(MID(C966,3,1)*2))),1)),,))+MID(C966,4,1)+
SUM(INDEX(1*(MID(MID(C966,5,1)*2,ROW(INDIRECT("1:"&amp;LEN(MID(C966,5,1)*2))),1)),,))+MID(C966,6,1)+
SUM(INDEX(1*(MID(MID(C966,8,1)*2,ROW(INDIRECT("1:"&amp;LEN(MID(C966,8,1)*2))),1)),,))+MID(C966,9,1)+
SUM(INDEX(1*(MID(MID(C966,10,1)*2,ROW(INDIRECT("1:"&amp;LEN(MID(C966,10,1)*2))),1)),,)),1),1),"0")</f>
        <v>#VALUE!</v>
      </c>
      <c r="FC966" s="27" t="str">
        <f t="shared" si="1575"/>
        <v/>
      </c>
      <c r="FD966" s="29" t="b">
        <f t="shared" si="1576"/>
        <v>0</v>
      </c>
      <c r="FE966" s="112" t="b">
        <f>IFERROR(MATCH(D966,'Avtal för korttidsarbete'!$G$13:$G$1012,0),TRUE)</f>
        <v>1</v>
      </c>
      <c r="FF966" s="112" t="b">
        <f t="shared" si="1605"/>
        <v>0</v>
      </c>
      <c r="FG966" s="113" t="str" cm="1">
        <f t="array" ref="FG966">IF(FE966=TRUE,"x",INDEX('Avtal för korttidsarbete'!$E$13:$E$1012,$FE966))</f>
        <v>x</v>
      </c>
      <c r="FH966" s="113" t="str" cm="1">
        <f t="array" ref="FH966">IF(FE966=TRUE,"x",INDEX('Avtal för korttidsarbete'!$F$13:$F$1012,$FE966))</f>
        <v>x</v>
      </c>
      <c r="FI966" s="112" t="b">
        <f t="shared" si="1606"/>
        <v>0</v>
      </c>
      <c r="FJ966" s="135">
        <f t="shared" si="1607"/>
        <v>44166</v>
      </c>
      <c r="FK966" s="135">
        <f t="shared" si="1608"/>
        <v>44377</v>
      </c>
      <c r="FL966" s="112" t="b">
        <f t="shared" si="1609"/>
        <v>0</v>
      </c>
      <c r="FM966" s="113">
        <f t="shared" si="1610"/>
        <v>44166</v>
      </c>
      <c r="FN966" s="135">
        <f t="shared" si="1611"/>
        <v>44377</v>
      </c>
      <c r="FO966" s="148" t="b">
        <f>IFERROR(INDEX('Avtal för korttidsarbete'!R:R,MATCH(D966,'Avtal för korttidsarbete'!$G:$G,0)),TRUE)</f>
        <v>1</v>
      </c>
      <c r="FP966" s="135" t="str">
        <f>IF(FO966,"-",INDEX('Avtal för korttidsarbete'!$D:$D,MATCH(D966,'Avtal för korttidsarbete'!$G:$G,0)))</f>
        <v>-</v>
      </c>
      <c r="FQ966" s="113" t="b">
        <f>IFERROR(G966&gt;INDEX(Uppsägningar!E:E,MATCH(C966,Uppsägningar!C:C,0)),FALSE)</f>
        <v>0</v>
      </c>
    </row>
    <row r="967" spans="1:173" x14ac:dyDescent="0.25">
      <c r="A967" s="19">
        <v>951</v>
      </c>
      <c r="B967" s="20"/>
      <c r="C967" s="183"/>
      <c r="D967" s="66"/>
      <c r="E967" s="212">
        <f>IFERROR(INDEX(Admin!$C$7:$C$10,MATCH(FP967,TblNivåValTExt,0)),0)</f>
        <v>0</v>
      </c>
      <c r="F967" s="1"/>
      <c r="G967" s="1"/>
      <c r="H967" s="78"/>
      <c r="I967" s="181"/>
      <c r="J967" s="181"/>
      <c r="K967" s="182"/>
      <c r="L967" s="182"/>
      <c r="M967" s="181"/>
      <c r="N967" s="181"/>
      <c r="O967" s="181"/>
      <c r="P967" s="182"/>
      <c r="Q967" s="182"/>
      <c r="R967" s="181"/>
      <c r="S967" s="181"/>
      <c r="T967" s="181"/>
      <c r="U967" s="182"/>
      <c r="V967" s="182"/>
      <c r="W967" s="181"/>
      <c r="X967" s="181"/>
      <c r="Y967" s="181"/>
      <c r="Z967" s="182"/>
      <c r="AA967" s="182"/>
      <c r="AB967" s="181"/>
      <c r="AC967" s="181"/>
      <c r="AD967" s="181"/>
      <c r="AE967" s="182"/>
      <c r="AF967" s="182"/>
      <c r="AG967" s="181"/>
      <c r="AH967" s="181"/>
      <c r="AI967" s="181"/>
      <c r="AJ967" s="182"/>
      <c r="AK967" s="182"/>
      <c r="AL967" s="181"/>
      <c r="AM967" s="181"/>
      <c r="AN967" s="181"/>
      <c r="AO967" s="182"/>
      <c r="AP967" s="182"/>
      <c r="AQ967" s="181"/>
      <c r="AR967" s="181"/>
      <c r="AS967" s="181"/>
      <c r="AT967" s="182"/>
      <c r="AU967" s="182"/>
      <c r="AV967" s="181"/>
      <c r="AW967" s="181"/>
      <c r="AX967" s="181"/>
      <c r="AY967" s="182"/>
      <c r="AZ967" s="182"/>
      <c r="BA967" s="181"/>
      <c r="BB967" s="181"/>
      <c r="BC967" s="181"/>
      <c r="BD967" s="182"/>
      <c r="BE967" s="182"/>
      <c r="BF967" s="181"/>
      <c r="BG967" s="180">
        <f t="shared" si="1577"/>
        <v>0</v>
      </c>
      <c r="BH967" s="116" t="str">
        <f t="shared" si="1578"/>
        <v/>
      </c>
      <c r="BI967" s="80" t="b">
        <f t="shared" si="1526"/>
        <v>0</v>
      </c>
      <c r="BJ967" s="80" t="str">
        <f t="shared" si="1527"/>
        <v/>
      </c>
      <c r="BK967" s="80" t="b">
        <f t="shared" si="1579"/>
        <v>0</v>
      </c>
      <c r="BL967" s="13" t="str">
        <f t="shared" si="1528"/>
        <v/>
      </c>
      <c r="BM967" s="13" t="b">
        <f t="shared" si="1580"/>
        <v>0</v>
      </c>
      <c r="BN967" s="35" t="str">
        <f t="shared" si="1529"/>
        <v/>
      </c>
      <c r="BO967" s="13" t="b">
        <f t="shared" si="1530"/>
        <v>0</v>
      </c>
      <c r="BP967" s="35" t="str">
        <f t="shared" si="1531"/>
        <v/>
      </c>
      <c r="BQ967" s="13" t="b">
        <f t="shared" si="1532"/>
        <v>0</v>
      </c>
      <c r="BR967" s="35" t="str">
        <f t="shared" si="1533"/>
        <v/>
      </c>
      <c r="BS967" s="35" t="b">
        <f t="shared" si="1534"/>
        <v>0</v>
      </c>
      <c r="BT967" s="35" t="str">
        <f t="shared" si="1535"/>
        <v/>
      </c>
      <c r="BU967" s="35" t="b">
        <f t="shared" si="1536"/>
        <v>0</v>
      </c>
      <c r="BV967" s="35" t="str">
        <f t="shared" si="1537"/>
        <v/>
      </c>
      <c r="BW967" s="13" t="b">
        <f t="shared" si="1612"/>
        <v>0</v>
      </c>
      <c r="BX967" s="35" t="str">
        <f t="shared" si="1538"/>
        <v/>
      </c>
      <c r="BY967" s="265" t="b">
        <f t="shared" si="1581"/>
        <v>0</v>
      </c>
      <c r="BZ967" s="35" t="str">
        <f t="shared" si="1539"/>
        <v/>
      </c>
      <c r="CA967" s="265" t="b">
        <f t="shared" si="1582"/>
        <v>0</v>
      </c>
      <c r="CB967" s="35" t="str">
        <f t="shared" si="1540"/>
        <v/>
      </c>
      <c r="CC967" s="272" t="b">
        <f t="shared" si="1583"/>
        <v>0</v>
      </c>
      <c r="CD967" s="35" t="str">
        <f t="shared" si="1541"/>
        <v/>
      </c>
      <c r="CE967" s="13" t="b">
        <f t="shared" si="1542"/>
        <v>0</v>
      </c>
      <c r="CF967" s="35" t="str">
        <f t="shared" si="1543"/>
        <v/>
      </c>
      <c r="CG967" s="179">
        <f t="shared" si="1544"/>
        <v>0</v>
      </c>
      <c r="CH967" s="179">
        <f t="shared" si="1545"/>
        <v>0</v>
      </c>
      <c r="CI967" s="218">
        <f t="shared" si="1584"/>
        <v>0</v>
      </c>
      <c r="CJ967" s="218">
        <f t="shared" si="1585"/>
        <v>0</v>
      </c>
      <c r="CK967" s="218">
        <f t="shared" si="1586"/>
        <v>0</v>
      </c>
      <c r="CL967" s="218">
        <f t="shared" si="1587"/>
        <v>0</v>
      </c>
      <c r="CM967" s="218">
        <f t="shared" si="1588"/>
        <v>0</v>
      </c>
      <c r="CN967" s="218">
        <f t="shared" si="1589"/>
        <v>0</v>
      </c>
      <c r="CO967" s="218">
        <f t="shared" si="1590"/>
        <v>0</v>
      </c>
      <c r="CP967" s="218">
        <f t="shared" si="1591"/>
        <v>0</v>
      </c>
      <c r="CQ967" s="218">
        <f t="shared" si="1592"/>
        <v>0</v>
      </c>
      <c r="CR967" s="218">
        <f t="shared" si="1593"/>
        <v>0</v>
      </c>
      <c r="CS967" s="14">
        <f t="shared" si="1546"/>
        <v>0</v>
      </c>
      <c r="CT967" s="236">
        <f t="shared" si="1547"/>
        <v>0</v>
      </c>
      <c r="CU967" s="237">
        <f t="shared" ref="CU967:DD976" si="1623">IF(AND($CS967,$CT967,CU$12),MAX(0,MIN(CU$10,$CT967)-MAX(CU$9,$CS967)+1),0)</f>
        <v>0</v>
      </c>
      <c r="CV967" s="16">
        <f t="shared" si="1623"/>
        <v>0</v>
      </c>
      <c r="CW967" s="16">
        <f t="shared" si="1623"/>
        <v>0</v>
      </c>
      <c r="CX967" s="16">
        <f t="shared" si="1623"/>
        <v>0</v>
      </c>
      <c r="CY967" s="16">
        <f t="shared" si="1623"/>
        <v>0</v>
      </c>
      <c r="CZ967" s="16">
        <f t="shared" si="1623"/>
        <v>0</v>
      </c>
      <c r="DA967" s="16">
        <f t="shared" si="1623"/>
        <v>0</v>
      </c>
      <c r="DB967" s="16">
        <f t="shared" si="1623"/>
        <v>0</v>
      </c>
      <c r="DC967" s="16">
        <f t="shared" si="1623"/>
        <v>0</v>
      </c>
      <c r="DD967" s="238">
        <f t="shared" si="1623"/>
        <v>0</v>
      </c>
      <c r="DE967" s="232">
        <f t="shared" ref="DE967:DN976" si="1624">IF($H967&lt;=0,0,MAX(0,MIN($H967,$DE$11)))</f>
        <v>0</v>
      </c>
      <c r="DF967" s="132">
        <f t="shared" si="1624"/>
        <v>0</v>
      </c>
      <c r="DG967" s="132">
        <f t="shared" si="1624"/>
        <v>0</v>
      </c>
      <c r="DH967" s="132">
        <f t="shared" si="1624"/>
        <v>0</v>
      </c>
      <c r="DI967" s="132">
        <f t="shared" si="1624"/>
        <v>0</v>
      </c>
      <c r="DJ967" s="132">
        <f t="shared" si="1624"/>
        <v>0</v>
      </c>
      <c r="DK967" s="132">
        <f t="shared" si="1624"/>
        <v>0</v>
      </c>
      <c r="DL967" s="132">
        <f t="shared" si="1624"/>
        <v>0</v>
      </c>
      <c r="DM967" s="132">
        <f t="shared" si="1624"/>
        <v>0</v>
      </c>
      <c r="DN967" s="233">
        <f t="shared" si="1624"/>
        <v>0</v>
      </c>
      <c r="DO967" s="232">
        <f t="shared" si="1548"/>
        <v>0</v>
      </c>
      <c r="DP967" s="132">
        <f t="shared" si="1549"/>
        <v>0</v>
      </c>
      <c r="DQ967" s="132">
        <f t="shared" si="1550"/>
        <v>0</v>
      </c>
      <c r="DR967" s="132">
        <f t="shared" si="1551"/>
        <v>0</v>
      </c>
      <c r="DS967" s="132">
        <f t="shared" si="1552"/>
        <v>0</v>
      </c>
      <c r="DT967" s="132">
        <f t="shared" si="1553"/>
        <v>0</v>
      </c>
      <c r="DU967" s="132">
        <f t="shared" si="1554"/>
        <v>0</v>
      </c>
      <c r="DV967" s="132">
        <f t="shared" si="1555"/>
        <v>0</v>
      </c>
      <c r="DW967" s="132">
        <f t="shared" si="1556"/>
        <v>0</v>
      </c>
      <c r="DX967" s="233">
        <f t="shared" si="1557"/>
        <v>0</v>
      </c>
      <c r="DY967" s="231" t="b">
        <f t="shared" si="1594"/>
        <v>0</v>
      </c>
      <c r="DZ967" s="163"/>
      <c r="EA967" s="226" t="str">
        <f t="shared" si="1595"/>
        <v/>
      </c>
      <c r="EB967" s="178" t="str">
        <f t="shared" si="1596"/>
        <v/>
      </c>
      <c r="EC967" s="178" t="str">
        <f t="shared" si="1597"/>
        <v/>
      </c>
      <c r="ED967" s="178" t="str">
        <f t="shared" si="1598"/>
        <v/>
      </c>
      <c r="EE967" s="178" t="str">
        <f t="shared" si="1599"/>
        <v/>
      </c>
      <c r="EF967" s="178" t="str">
        <f t="shared" si="1600"/>
        <v/>
      </c>
      <c r="EG967" s="178" t="str">
        <f t="shared" si="1601"/>
        <v/>
      </c>
      <c r="EH967" s="178" t="str">
        <f t="shared" si="1602"/>
        <v/>
      </c>
      <c r="EI967" s="178" t="str">
        <f t="shared" si="1603"/>
        <v/>
      </c>
      <c r="EJ967" s="227" t="str">
        <f t="shared" si="1604"/>
        <v/>
      </c>
      <c r="EK967" s="230" t="str">
        <f t="shared" si="1558"/>
        <v/>
      </c>
      <c r="EL967" s="177" t="str">
        <f t="shared" si="1559"/>
        <v/>
      </c>
      <c r="EM967" s="177" t="str">
        <f t="shared" si="1560"/>
        <v/>
      </c>
      <c r="EN967" s="177" t="str">
        <f t="shared" si="1561"/>
        <v/>
      </c>
      <c r="EO967" s="177" t="str">
        <f t="shared" si="1562"/>
        <v/>
      </c>
      <c r="EP967" s="177" t="str">
        <f t="shared" si="1563"/>
        <v/>
      </c>
      <c r="EQ967" s="177" t="str">
        <f t="shared" si="1564"/>
        <v/>
      </c>
      <c r="ER967" s="177" t="str">
        <f t="shared" si="1565"/>
        <v/>
      </c>
      <c r="ES967" s="177" t="str">
        <f t="shared" si="1566"/>
        <v/>
      </c>
      <c r="ET967" s="177" t="str">
        <f t="shared" si="1567"/>
        <v/>
      </c>
      <c r="EU967" s="229" t="e">
        <f t="shared" si="1568"/>
        <v>#VALUE!</v>
      </c>
      <c r="EV967" s="27" t="e">
        <f t="shared" si="1569"/>
        <v>#VALUE!</v>
      </c>
      <c r="EW967" s="27" t="e">
        <f t="shared" si="1570"/>
        <v>#VALUE!</v>
      </c>
      <c r="EX967" s="28" t="e">
        <f t="shared" si="1571"/>
        <v>#VALUE!</v>
      </c>
      <c r="EY967" s="28" t="e">
        <f t="shared" si="1572"/>
        <v>#VALUE!</v>
      </c>
      <c r="EZ967" s="28" t="b">
        <f t="shared" si="1573"/>
        <v>0</v>
      </c>
      <c r="FA967" s="176" t="str">
        <f t="shared" si="1574"/>
        <v/>
      </c>
      <c r="FB967" s="27" t="e" cm="1">
        <f t="array" aca="1" ref="FB967" ca="1">TEXT(RIGHT(10-RIGHT(SUM(INDEX(1*(MID(MID(C967,1,1)*2,ROW(INDIRECT("1:"&amp;LEN(MID(C967,1,1)*2))),1)),,))+MID(C967,2,1)+
SUM(INDEX(1*(MID(MID(C967,3,1)*2,ROW(INDIRECT("1:"&amp;LEN(MID(C967,3,1)*2))),1)),,))+MID(C967,4,1)+
SUM(INDEX(1*(MID(MID(C967,5,1)*2,ROW(INDIRECT("1:"&amp;LEN(MID(C967,5,1)*2))),1)),,))+MID(C967,6,1)+
SUM(INDEX(1*(MID(MID(C967,8,1)*2,ROW(INDIRECT("1:"&amp;LEN(MID(C967,8,1)*2))),1)),,))+MID(C967,9,1)+
SUM(INDEX(1*(MID(MID(C967,10,1)*2,ROW(INDIRECT("1:"&amp;LEN(MID(C967,10,1)*2))),1)),,)),1),1),"0")</f>
        <v>#VALUE!</v>
      </c>
      <c r="FC967" s="27" t="str">
        <f t="shared" si="1575"/>
        <v/>
      </c>
      <c r="FD967" s="29" t="b">
        <f t="shared" si="1576"/>
        <v>0</v>
      </c>
      <c r="FE967" s="112" t="b">
        <f>IFERROR(MATCH(D967,'Avtal för korttidsarbete'!$G$13:$G$1012,0),TRUE)</f>
        <v>1</v>
      </c>
      <c r="FF967" s="112" t="b">
        <f t="shared" si="1605"/>
        <v>0</v>
      </c>
      <c r="FG967" s="113" t="str" cm="1">
        <f t="array" ref="FG967">IF(FE967=TRUE,"x",INDEX('Avtal för korttidsarbete'!$E$13:$E$1012,$FE967))</f>
        <v>x</v>
      </c>
      <c r="FH967" s="113" t="str" cm="1">
        <f t="array" ref="FH967">IF(FE967=TRUE,"x",INDEX('Avtal för korttidsarbete'!$F$13:$F$1012,$FE967))</f>
        <v>x</v>
      </c>
      <c r="FI967" s="112" t="b">
        <f t="shared" si="1606"/>
        <v>0</v>
      </c>
      <c r="FJ967" s="135">
        <f t="shared" si="1607"/>
        <v>44166</v>
      </c>
      <c r="FK967" s="135">
        <f t="shared" si="1608"/>
        <v>44377</v>
      </c>
      <c r="FL967" s="112" t="b">
        <f t="shared" si="1609"/>
        <v>0</v>
      </c>
      <c r="FM967" s="113">
        <f t="shared" si="1610"/>
        <v>44166</v>
      </c>
      <c r="FN967" s="135">
        <f t="shared" si="1611"/>
        <v>44377</v>
      </c>
      <c r="FO967" s="148" t="b">
        <f>IFERROR(INDEX('Avtal för korttidsarbete'!R:R,MATCH(D967,'Avtal för korttidsarbete'!$G:$G,0)),TRUE)</f>
        <v>1</v>
      </c>
      <c r="FP967" s="135" t="str">
        <f>IF(FO967,"-",INDEX('Avtal för korttidsarbete'!$D:$D,MATCH(D967,'Avtal för korttidsarbete'!$G:$G,0)))</f>
        <v>-</v>
      </c>
      <c r="FQ967" s="113" t="b">
        <f>IFERROR(G967&gt;INDEX(Uppsägningar!E:E,MATCH(C967,Uppsägningar!C:C,0)),FALSE)</f>
        <v>0</v>
      </c>
    </row>
    <row r="968" spans="1:173" x14ac:dyDescent="0.25">
      <c r="A968" s="19">
        <v>952</v>
      </c>
      <c r="B968" s="20"/>
      <c r="C968" s="183"/>
      <c r="D968" s="66"/>
      <c r="E968" s="212">
        <f>IFERROR(INDEX(Admin!$C$7:$C$10,MATCH(FP968,TblNivåValTExt,0)),0)</f>
        <v>0</v>
      </c>
      <c r="F968" s="1"/>
      <c r="G968" s="1"/>
      <c r="H968" s="78"/>
      <c r="I968" s="181"/>
      <c r="J968" s="181"/>
      <c r="K968" s="182"/>
      <c r="L968" s="182"/>
      <c r="M968" s="181"/>
      <c r="N968" s="181"/>
      <c r="O968" s="181"/>
      <c r="P968" s="182"/>
      <c r="Q968" s="182"/>
      <c r="R968" s="181"/>
      <c r="S968" s="181"/>
      <c r="T968" s="181"/>
      <c r="U968" s="182"/>
      <c r="V968" s="182"/>
      <c r="W968" s="181"/>
      <c r="X968" s="181"/>
      <c r="Y968" s="181"/>
      <c r="Z968" s="182"/>
      <c r="AA968" s="182"/>
      <c r="AB968" s="181"/>
      <c r="AC968" s="181"/>
      <c r="AD968" s="181"/>
      <c r="AE968" s="182"/>
      <c r="AF968" s="182"/>
      <c r="AG968" s="181"/>
      <c r="AH968" s="181"/>
      <c r="AI968" s="181"/>
      <c r="AJ968" s="182"/>
      <c r="AK968" s="182"/>
      <c r="AL968" s="181"/>
      <c r="AM968" s="181"/>
      <c r="AN968" s="181"/>
      <c r="AO968" s="182"/>
      <c r="AP968" s="182"/>
      <c r="AQ968" s="181"/>
      <c r="AR968" s="181"/>
      <c r="AS968" s="181"/>
      <c r="AT968" s="182"/>
      <c r="AU968" s="182"/>
      <c r="AV968" s="181"/>
      <c r="AW968" s="181"/>
      <c r="AX968" s="181"/>
      <c r="AY968" s="182"/>
      <c r="AZ968" s="182"/>
      <c r="BA968" s="181"/>
      <c r="BB968" s="181"/>
      <c r="BC968" s="181"/>
      <c r="BD968" s="182"/>
      <c r="BE968" s="182"/>
      <c r="BF968" s="181"/>
      <c r="BG968" s="180">
        <f t="shared" si="1577"/>
        <v>0</v>
      </c>
      <c r="BH968" s="116" t="str">
        <f t="shared" si="1578"/>
        <v/>
      </c>
      <c r="BI968" s="80" t="b">
        <f t="shared" si="1526"/>
        <v>0</v>
      </c>
      <c r="BJ968" s="80" t="str">
        <f t="shared" si="1527"/>
        <v/>
      </c>
      <c r="BK968" s="80" t="b">
        <f t="shared" si="1579"/>
        <v>0</v>
      </c>
      <c r="BL968" s="13" t="str">
        <f t="shared" si="1528"/>
        <v/>
      </c>
      <c r="BM968" s="13" t="b">
        <f t="shared" si="1580"/>
        <v>0</v>
      </c>
      <c r="BN968" s="35" t="str">
        <f t="shared" si="1529"/>
        <v/>
      </c>
      <c r="BO968" s="13" t="b">
        <f t="shared" si="1530"/>
        <v>0</v>
      </c>
      <c r="BP968" s="35" t="str">
        <f t="shared" si="1531"/>
        <v/>
      </c>
      <c r="BQ968" s="13" t="b">
        <f t="shared" si="1532"/>
        <v>0</v>
      </c>
      <c r="BR968" s="35" t="str">
        <f t="shared" si="1533"/>
        <v/>
      </c>
      <c r="BS968" s="35" t="b">
        <f t="shared" si="1534"/>
        <v>0</v>
      </c>
      <c r="BT968" s="35" t="str">
        <f t="shared" si="1535"/>
        <v/>
      </c>
      <c r="BU968" s="35" t="b">
        <f t="shared" si="1536"/>
        <v>0</v>
      </c>
      <c r="BV968" s="35" t="str">
        <f t="shared" si="1537"/>
        <v/>
      </c>
      <c r="BW968" s="13" t="b">
        <f t="shared" si="1612"/>
        <v>0</v>
      </c>
      <c r="BX968" s="35" t="str">
        <f t="shared" si="1538"/>
        <v/>
      </c>
      <c r="BY968" s="265" t="b">
        <f t="shared" si="1581"/>
        <v>0</v>
      </c>
      <c r="BZ968" s="35" t="str">
        <f t="shared" si="1539"/>
        <v/>
      </c>
      <c r="CA968" s="265" t="b">
        <f t="shared" si="1582"/>
        <v>0</v>
      </c>
      <c r="CB968" s="35" t="str">
        <f t="shared" si="1540"/>
        <v/>
      </c>
      <c r="CC968" s="272" t="b">
        <f t="shared" si="1583"/>
        <v>0</v>
      </c>
      <c r="CD968" s="35" t="str">
        <f t="shared" si="1541"/>
        <v/>
      </c>
      <c r="CE968" s="13" t="b">
        <f t="shared" si="1542"/>
        <v>0</v>
      </c>
      <c r="CF968" s="35" t="str">
        <f t="shared" si="1543"/>
        <v/>
      </c>
      <c r="CG968" s="179">
        <f t="shared" si="1544"/>
        <v>0</v>
      </c>
      <c r="CH968" s="179">
        <f t="shared" si="1545"/>
        <v>0</v>
      </c>
      <c r="CI968" s="218">
        <f t="shared" si="1584"/>
        <v>0</v>
      </c>
      <c r="CJ968" s="218">
        <f t="shared" si="1585"/>
        <v>0</v>
      </c>
      <c r="CK968" s="218">
        <f t="shared" si="1586"/>
        <v>0</v>
      </c>
      <c r="CL968" s="218">
        <f t="shared" si="1587"/>
        <v>0</v>
      </c>
      <c r="CM968" s="218">
        <f t="shared" si="1588"/>
        <v>0</v>
      </c>
      <c r="CN968" s="218">
        <f t="shared" si="1589"/>
        <v>0</v>
      </c>
      <c r="CO968" s="218">
        <f t="shared" si="1590"/>
        <v>0</v>
      </c>
      <c r="CP968" s="218">
        <f t="shared" si="1591"/>
        <v>0</v>
      </c>
      <c r="CQ968" s="218">
        <f t="shared" si="1592"/>
        <v>0</v>
      </c>
      <c r="CR968" s="218">
        <f t="shared" si="1593"/>
        <v>0</v>
      </c>
      <c r="CS968" s="14">
        <f t="shared" si="1546"/>
        <v>0</v>
      </c>
      <c r="CT968" s="236">
        <f t="shared" si="1547"/>
        <v>0</v>
      </c>
      <c r="CU968" s="237">
        <f t="shared" si="1623"/>
        <v>0</v>
      </c>
      <c r="CV968" s="16">
        <f t="shared" si="1623"/>
        <v>0</v>
      </c>
      <c r="CW968" s="16">
        <f t="shared" si="1623"/>
        <v>0</v>
      </c>
      <c r="CX968" s="16">
        <f t="shared" si="1623"/>
        <v>0</v>
      </c>
      <c r="CY968" s="16">
        <f t="shared" si="1623"/>
        <v>0</v>
      </c>
      <c r="CZ968" s="16">
        <f t="shared" si="1623"/>
        <v>0</v>
      </c>
      <c r="DA968" s="16">
        <f t="shared" si="1623"/>
        <v>0</v>
      </c>
      <c r="DB968" s="16">
        <f t="shared" si="1623"/>
        <v>0</v>
      </c>
      <c r="DC968" s="16">
        <f t="shared" si="1623"/>
        <v>0</v>
      </c>
      <c r="DD968" s="238">
        <f t="shared" si="1623"/>
        <v>0</v>
      </c>
      <c r="DE968" s="232">
        <f t="shared" si="1624"/>
        <v>0</v>
      </c>
      <c r="DF968" s="132">
        <f t="shared" si="1624"/>
        <v>0</v>
      </c>
      <c r="DG968" s="132">
        <f t="shared" si="1624"/>
        <v>0</v>
      </c>
      <c r="DH968" s="132">
        <f t="shared" si="1624"/>
        <v>0</v>
      </c>
      <c r="DI968" s="132">
        <f t="shared" si="1624"/>
        <v>0</v>
      </c>
      <c r="DJ968" s="132">
        <f t="shared" si="1624"/>
        <v>0</v>
      </c>
      <c r="DK968" s="132">
        <f t="shared" si="1624"/>
        <v>0</v>
      </c>
      <c r="DL968" s="132">
        <f t="shared" si="1624"/>
        <v>0</v>
      </c>
      <c r="DM968" s="132">
        <f t="shared" si="1624"/>
        <v>0</v>
      </c>
      <c r="DN968" s="233">
        <f t="shared" si="1624"/>
        <v>0</v>
      </c>
      <c r="DO968" s="232">
        <f t="shared" si="1548"/>
        <v>0</v>
      </c>
      <c r="DP968" s="132">
        <f t="shared" si="1549"/>
        <v>0</v>
      </c>
      <c r="DQ968" s="132">
        <f t="shared" si="1550"/>
        <v>0</v>
      </c>
      <c r="DR968" s="132">
        <f t="shared" si="1551"/>
        <v>0</v>
      </c>
      <c r="DS968" s="132">
        <f t="shared" si="1552"/>
        <v>0</v>
      </c>
      <c r="DT968" s="132">
        <f t="shared" si="1553"/>
        <v>0</v>
      </c>
      <c r="DU968" s="132">
        <f t="shared" si="1554"/>
        <v>0</v>
      </c>
      <c r="DV968" s="132">
        <f t="shared" si="1555"/>
        <v>0</v>
      </c>
      <c r="DW968" s="132">
        <f t="shared" si="1556"/>
        <v>0</v>
      </c>
      <c r="DX968" s="233">
        <f t="shared" si="1557"/>
        <v>0</v>
      </c>
      <c r="DY968" s="231" t="b">
        <f t="shared" si="1594"/>
        <v>0</v>
      </c>
      <c r="DZ968" s="163"/>
      <c r="EA968" s="226" t="str">
        <f t="shared" si="1595"/>
        <v/>
      </c>
      <c r="EB968" s="178" t="str">
        <f t="shared" si="1596"/>
        <v/>
      </c>
      <c r="EC968" s="178" t="str">
        <f t="shared" si="1597"/>
        <v/>
      </c>
      <c r="ED968" s="178" t="str">
        <f t="shared" si="1598"/>
        <v/>
      </c>
      <c r="EE968" s="178" t="str">
        <f t="shared" si="1599"/>
        <v/>
      </c>
      <c r="EF968" s="178" t="str">
        <f t="shared" si="1600"/>
        <v/>
      </c>
      <c r="EG968" s="178" t="str">
        <f t="shared" si="1601"/>
        <v/>
      </c>
      <c r="EH968" s="178" t="str">
        <f t="shared" si="1602"/>
        <v/>
      </c>
      <c r="EI968" s="178" t="str">
        <f t="shared" si="1603"/>
        <v/>
      </c>
      <c r="EJ968" s="227" t="str">
        <f t="shared" si="1604"/>
        <v/>
      </c>
      <c r="EK968" s="230" t="str">
        <f t="shared" si="1558"/>
        <v/>
      </c>
      <c r="EL968" s="177" t="str">
        <f t="shared" si="1559"/>
        <v/>
      </c>
      <c r="EM968" s="177" t="str">
        <f t="shared" si="1560"/>
        <v/>
      </c>
      <c r="EN968" s="177" t="str">
        <f t="shared" si="1561"/>
        <v/>
      </c>
      <c r="EO968" s="177" t="str">
        <f t="shared" si="1562"/>
        <v/>
      </c>
      <c r="EP968" s="177" t="str">
        <f t="shared" si="1563"/>
        <v/>
      </c>
      <c r="EQ968" s="177" t="str">
        <f t="shared" si="1564"/>
        <v/>
      </c>
      <c r="ER968" s="177" t="str">
        <f t="shared" si="1565"/>
        <v/>
      </c>
      <c r="ES968" s="177" t="str">
        <f t="shared" si="1566"/>
        <v/>
      </c>
      <c r="ET968" s="177" t="str">
        <f t="shared" si="1567"/>
        <v/>
      </c>
      <c r="EU968" s="229" t="e">
        <f t="shared" si="1568"/>
        <v>#VALUE!</v>
      </c>
      <c r="EV968" s="27" t="e">
        <f t="shared" si="1569"/>
        <v>#VALUE!</v>
      </c>
      <c r="EW968" s="27" t="e">
        <f t="shared" si="1570"/>
        <v>#VALUE!</v>
      </c>
      <c r="EX968" s="28" t="e">
        <f t="shared" si="1571"/>
        <v>#VALUE!</v>
      </c>
      <c r="EY968" s="28" t="e">
        <f t="shared" si="1572"/>
        <v>#VALUE!</v>
      </c>
      <c r="EZ968" s="28" t="b">
        <f t="shared" si="1573"/>
        <v>0</v>
      </c>
      <c r="FA968" s="176" t="str">
        <f t="shared" si="1574"/>
        <v/>
      </c>
      <c r="FB968" s="27" t="e" cm="1">
        <f t="array" aca="1" ref="FB968" ca="1">TEXT(RIGHT(10-RIGHT(SUM(INDEX(1*(MID(MID(C968,1,1)*2,ROW(INDIRECT("1:"&amp;LEN(MID(C968,1,1)*2))),1)),,))+MID(C968,2,1)+
SUM(INDEX(1*(MID(MID(C968,3,1)*2,ROW(INDIRECT("1:"&amp;LEN(MID(C968,3,1)*2))),1)),,))+MID(C968,4,1)+
SUM(INDEX(1*(MID(MID(C968,5,1)*2,ROW(INDIRECT("1:"&amp;LEN(MID(C968,5,1)*2))),1)),,))+MID(C968,6,1)+
SUM(INDEX(1*(MID(MID(C968,8,1)*2,ROW(INDIRECT("1:"&amp;LEN(MID(C968,8,1)*2))),1)),,))+MID(C968,9,1)+
SUM(INDEX(1*(MID(MID(C968,10,1)*2,ROW(INDIRECT("1:"&amp;LEN(MID(C968,10,1)*2))),1)),,)),1),1),"0")</f>
        <v>#VALUE!</v>
      </c>
      <c r="FC968" s="27" t="str">
        <f t="shared" si="1575"/>
        <v/>
      </c>
      <c r="FD968" s="29" t="b">
        <f t="shared" si="1576"/>
        <v>0</v>
      </c>
      <c r="FE968" s="112" t="b">
        <f>IFERROR(MATCH(D968,'Avtal för korttidsarbete'!$G$13:$G$1012,0),TRUE)</f>
        <v>1</v>
      </c>
      <c r="FF968" s="112" t="b">
        <f t="shared" si="1605"/>
        <v>0</v>
      </c>
      <c r="FG968" s="113" t="str" cm="1">
        <f t="array" ref="FG968">IF(FE968=TRUE,"x",INDEX('Avtal för korttidsarbete'!$E$13:$E$1012,$FE968))</f>
        <v>x</v>
      </c>
      <c r="FH968" s="113" t="str" cm="1">
        <f t="array" ref="FH968">IF(FE968=TRUE,"x",INDEX('Avtal för korttidsarbete'!$F$13:$F$1012,$FE968))</f>
        <v>x</v>
      </c>
      <c r="FI968" s="112" t="b">
        <f t="shared" si="1606"/>
        <v>0</v>
      </c>
      <c r="FJ968" s="135">
        <f t="shared" si="1607"/>
        <v>44166</v>
      </c>
      <c r="FK968" s="135">
        <f t="shared" si="1608"/>
        <v>44377</v>
      </c>
      <c r="FL968" s="112" t="b">
        <f t="shared" si="1609"/>
        <v>0</v>
      </c>
      <c r="FM968" s="113">
        <f t="shared" si="1610"/>
        <v>44166</v>
      </c>
      <c r="FN968" s="135">
        <f t="shared" si="1611"/>
        <v>44377</v>
      </c>
      <c r="FO968" s="148" t="b">
        <f>IFERROR(INDEX('Avtal för korttidsarbete'!R:R,MATCH(D968,'Avtal för korttidsarbete'!$G:$G,0)),TRUE)</f>
        <v>1</v>
      </c>
      <c r="FP968" s="135" t="str">
        <f>IF(FO968,"-",INDEX('Avtal för korttidsarbete'!$D:$D,MATCH(D968,'Avtal för korttidsarbete'!$G:$G,0)))</f>
        <v>-</v>
      </c>
      <c r="FQ968" s="113" t="b">
        <f>IFERROR(G968&gt;INDEX(Uppsägningar!E:E,MATCH(C968,Uppsägningar!C:C,0)),FALSE)</f>
        <v>0</v>
      </c>
    </row>
    <row r="969" spans="1:173" x14ac:dyDescent="0.25">
      <c r="A969" s="19">
        <v>953</v>
      </c>
      <c r="B969" s="20"/>
      <c r="C969" s="183"/>
      <c r="D969" s="66"/>
      <c r="E969" s="212">
        <f>IFERROR(INDEX(Admin!$C$7:$C$10,MATCH(FP969,TblNivåValTExt,0)),0)</f>
        <v>0</v>
      </c>
      <c r="F969" s="1"/>
      <c r="G969" s="1"/>
      <c r="H969" s="78"/>
      <c r="I969" s="181"/>
      <c r="J969" s="181"/>
      <c r="K969" s="182"/>
      <c r="L969" s="182"/>
      <c r="M969" s="181"/>
      <c r="N969" s="181"/>
      <c r="O969" s="181"/>
      <c r="P969" s="182"/>
      <c r="Q969" s="182"/>
      <c r="R969" s="181"/>
      <c r="S969" s="181"/>
      <c r="T969" s="181"/>
      <c r="U969" s="182"/>
      <c r="V969" s="182"/>
      <c r="W969" s="181"/>
      <c r="X969" s="181"/>
      <c r="Y969" s="181"/>
      <c r="Z969" s="182"/>
      <c r="AA969" s="182"/>
      <c r="AB969" s="181"/>
      <c r="AC969" s="181"/>
      <c r="AD969" s="181"/>
      <c r="AE969" s="182"/>
      <c r="AF969" s="182"/>
      <c r="AG969" s="181"/>
      <c r="AH969" s="181"/>
      <c r="AI969" s="181"/>
      <c r="AJ969" s="182"/>
      <c r="AK969" s="182"/>
      <c r="AL969" s="181"/>
      <c r="AM969" s="181"/>
      <c r="AN969" s="181"/>
      <c r="AO969" s="182"/>
      <c r="AP969" s="182"/>
      <c r="AQ969" s="181"/>
      <c r="AR969" s="181"/>
      <c r="AS969" s="181"/>
      <c r="AT969" s="182"/>
      <c r="AU969" s="182"/>
      <c r="AV969" s="181"/>
      <c r="AW969" s="181"/>
      <c r="AX969" s="181"/>
      <c r="AY969" s="182"/>
      <c r="AZ969" s="182"/>
      <c r="BA969" s="181"/>
      <c r="BB969" s="181"/>
      <c r="BC969" s="181"/>
      <c r="BD969" s="182"/>
      <c r="BE969" s="182"/>
      <c r="BF969" s="181"/>
      <c r="BG969" s="180">
        <f t="shared" si="1577"/>
        <v>0</v>
      </c>
      <c r="BH969" s="116" t="str">
        <f t="shared" si="1578"/>
        <v/>
      </c>
      <c r="BI969" s="80" t="b">
        <f t="shared" si="1526"/>
        <v>0</v>
      </c>
      <c r="BJ969" s="80" t="str">
        <f t="shared" si="1527"/>
        <v/>
      </c>
      <c r="BK969" s="80" t="b">
        <f t="shared" si="1579"/>
        <v>0</v>
      </c>
      <c r="BL969" s="13" t="str">
        <f t="shared" si="1528"/>
        <v/>
      </c>
      <c r="BM969" s="13" t="b">
        <f t="shared" si="1580"/>
        <v>0</v>
      </c>
      <c r="BN969" s="35" t="str">
        <f t="shared" si="1529"/>
        <v/>
      </c>
      <c r="BO969" s="13" t="b">
        <f t="shared" si="1530"/>
        <v>0</v>
      </c>
      <c r="BP969" s="35" t="str">
        <f t="shared" si="1531"/>
        <v/>
      </c>
      <c r="BQ969" s="13" t="b">
        <f t="shared" si="1532"/>
        <v>0</v>
      </c>
      <c r="BR969" s="35" t="str">
        <f t="shared" si="1533"/>
        <v/>
      </c>
      <c r="BS969" s="35" t="b">
        <f t="shared" si="1534"/>
        <v>0</v>
      </c>
      <c r="BT969" s="35" t="str">
        <f t="shared" si="1535"/>
        <v/>
      </c>
      <c r="BU969" s="35" t="b">
        <f t="shared" si="1536"/>
        <v>0</v>
      </c>
      <c r="BV969" s="35" t="str">
        <f t="shared" si="1537"/>
        <v/>
      </c>
      <c r="BW969" s="13" t="b">
        <f t="shared" si="1612"/>
        <v>0</v>
      </c>
      <c r="BX969" s="35" t="str">
        <f t="shared" si="1538"/>
        <v/>
      </c>
      <c r="BY969" s="265" t="b">
        <f t="shared" si="1581"/>
        <v>0</v>
      </c>
      <c r="BZ969" s="35" t="str">
        <f t="shared" si="1539"/>
        <v/>
      </c>
      <c r="CA969" s="265" t="b">
        <f t="shared" si="1582"/>
        <v>0</v>
      </c>
      <c r="CB969" s="35" t="str">
        <f t="shared" si="1540"/>
        <v/>
      </c>
      <c r="CC969" s="272" t="b">
        <f t="shared" si="1583"/>
        <v>0</v>
      </c>
      <c r="CD969" s="35" t="str">
        <f t="shared" si="1541"/>
        <v/>
      </c>
      <c r="CE969" s="13" t="b">
        <f t="shared" si="1542"/>
        <v>0</v>
      </c>
      <c r="CF969" s="35" t="str">
        <f t="shared" si="1543"/>
        <v/>
      </c>
      <c r="CG969" s="179">
        <f t="shared" si="1544"/>
        <v>0</v>
      </c>
      <c r="CH969" s="179">
        <f t="shared" si="1545"/>
        <v>0</v>
      </c>
      <c r="CI969" s="218">
        <f t="shared" si="1584"/>
        <v>0</v>
      </c>
      <c r="CJ969" s="218">
        <f t="shared" si="1585"/>
        <v>0</v>
      </c>
      <c r="CK969" s="218">
        <f t="shared" si="1586"/>
        <v>0</v>
      </c>
      <c r="CL969" s="218">
        <f t="shared" si="1587"/>
        <v>0</v>
      </c>
      <c r="CM969" s="218">
        <f t="shared" si="1588"/>
        <v>0</v>
      </c>
      <c r="CN969" s="218">
        <f t="shared" si="1589"/>
        <v>0</v>
      </c>
      <c r="CO969" s="218">
        <f t="shared" si="1590"/>
        <v>0</v>
      </c>
      <c r="CP969" s="218">
        <f t="shared" si="1591"/>
        <v>0</v>
      </c>
      <c r="CQ969" s="218">
        <f t="shared" si="1592"/>
        <v>0</v>
      </c>
      <c r="CR969" s="218">
        <f t="shared" si="1593"/>
        <v>0</v>
      </c>
      <c r="CS969" s="14">
        <f t="shared" si="1546"/>
        <v>0</v>
      </c>
      <c r="CT969" s="236">
        <f t="shared" si="1547"/>
        <v>0</v>
      </c>
      <c r="CU969" s="237">
        <f t="shared" si="1623"/>
        <v>0</v>
      </c>
      <c r="CV969" s="16">
        <f t="shared" si="1623"/>
        <v>0</v>
      </c>
      <c r="CW969" s="16">
        <f t="shared" si="1623"/>
        <v>0</v>
      </c>
      <c r="CX969" s="16">
        <f t="shared" si="1623"/>
        <v>0</v>
      </c>
      <c r="CY969" s="16">
        <f t="shared" si="1623"/>
        <v>0</v>
      </c>
      <c r="CZ969" s="16">
        <f t="shared" si="1623"/>
        <v>0</v>
      </c>
      <c r="DA969" s="16">
        <f t="shared" si="1623"/>
        <v>0</v>
      </c>
      <c r="DB969" s="16">
        <f t="shared" si="1623"/>
        <v>0</v>
      </c>
      <c r="DC969" s="16">
        <f t="shared" si="1623"/>
        <v>0</v>
      </c>
      <c r="DD969" s="238">
        <f t="shared" si="1623"/>
        <v>0</v>
      </c>
      <c r="DE969" s="232">
        <f t="shared" si="1624"/>
        <v>0</v>
      </c>
      <c r="DF969" s="132">
        <f t="shared" si="1624"/>
        <v>0</v>
      </c>
      <c r="DG969" s="132">
        <f t="shared" si="1624"/>
        <v>0</v>
      </c>
      <c r="DH969" s="132">
        <f t="shared" si="1624"/>
        <v>0</v>
      </c>
      <c r="DI969" s="132">
        <f t="shared" si="1624"/>
        <v>0</v>
      </c>
      <c r="DJ969" s="132">
        <f t="shared" si="1624"/>
        <v>0</v>
      </c>
      <c r="DK969" s="132">
        <f t="shared" si="1624"/>
        <v>0</v>
      </c>
      <c r="DL969" s="132">
        <f t="shared" si="1624"/>
        <v>0</v>
      </c>
      <c r="DM969" s="132">
        <f t="shared" si="1624"/>
        <v>0</v>
      </c>
      <c r="DN969" s="233">
        <f t="shared" si="1624"/>
        <v>0</v>
      </c>
      <c r="DO969" s="232">
        <f t="shared" si="1548"/>
        <v>0</v>
      </c>
      <c r="DP969" s="132">
        <f t="shared" si="1549"/>
        <v>0</v>
      </c>
      <c r="DQ969" s="132">
        <f t="shared" si="1550"/>
        <v>0</v>
      </c>
      <c r="DR969" s="132">
        <f t="shared" si="1551"/>
        <v>0</v>
      </c>
      <c r="DS969" s="132">
        <f t="shared" si="1552"/>
        <v>0</v>
      </c>
      <c r="DT969" s="132">
        <f t="shared" si="1553"/>
        <v>0</v>
      </c>
      <c r="DU969" s="132">
        <f t="shared" si="1554"/>
        <v>0</v>
      </c>
      <c r="DV969" s="132">
        <f t="shared" si="1555"/>
        <v>0</v>
      </c>
      <c r="DW969" s="132">
        <f t="shared" si="1556"/>
        <v>0</v>
      </c>
      <c r="DX969" s="233">
        <f t="shared" si="1557"/>
        <v>0</v>
      </c>
      <c r="DY969" s="231" t="b">
        <f t="shared" si="1594"/>
        <v>0</v>
      </c>
      <c r="DZ969" s="163"/>
      <c r="EA969" s="226" t="str">
        <f t="shared" si="1595"/>
        <v/>
      </c>
      <c r="EB969" s="178" t="str">
        <f t="shared" si="1596"/>
        <v/>
      </c>
      <c r="EC969" s="178" t="str">
        <f t="shared" si="1597"/>
        <v/>
      </c>
      <c r="ED969" s="178" t="str">
        <f t="shared" si="1598"/>
        <v/>
      </c>
      <c r="EE969" s="178" t="str">
        <f t="shared" si="1599"/>
        <v/>
      </c>
      <c r="EF969" s="178" t="str">
        <f t="shared" si="1600"/>
        <v/>
      </c>
      <c r="EG969" s="178" t="str">
        <f t="shared" si="1601"/>
        <v/>
      </c>
      <c r="EH969" s="178" t="str">
        <f t="shared" si="1602"/>
        <v/>
      </c>
      <c r="EI969" s="178" t="str">
        <f t="shared" si="1603"/>
        <v/>
      </c>
      <c r="EJ969" s="227" t="str">
        <f t="shared" si="1604"/>
        <v/>
      </c>
      <c r="EK969" s="230" t="str">
        <f t="shared" si="1558"/>
        <v/>
      </c>
      <c r="EL969" s="177" t="str">
        <f t="shared" si="1559"/>
        <v/>
      </c>
      <c r="EM969" s="177" t="str">
        <f t="shared" si="1560"/>
        <v/>
      </c>
      <c r="EN969" s="177" t="str">
        <f t="shared" si="1561"/>
        <v/>
      </c>
      <c r="EO969" s="177" t="str">
        <f t="shared" si="1562"/>
        <v/>
      </c>
      <c r="EP969" s="177" t="str">
        <f t="shared" si="1563"/>
        <v/>
      </c>
      <c r="EQ969" s="177" t="str">
        <f t="shared" si="1564"/>
        <v/>
      </c>
      <c r="ER969" s="177" t="str">
        <f t="shared" si="1565"/>
        <v/>
      </c>
      <c r="ES969" s="177" t="str">
        <f t="shared" si="1566"/>
        <v/>
      </c>
      <c r="ET969" s="177" t="str">
        <f t="shared" si="1567"/>
        <v/>
      </c>
      <c r="EU969" s="229" t="e">
        <f t="shared" si="1568"/>
        <v>#VALUE!</v>
      </c>
      <c r="EV969" s="27" t="e">
        <f t="shared" si="1569"/>
        <v>#VALUE!</v>
      </c>
      <c r="EW969" s="27" t="e">
        <f t="shared" si="1570"/>
        <v>#VALUE!</v>
      </c>
      <c r="EX969" s="28" t="e">
        <f t="shared" si="1571"/>
        <v>#VALUE!</v>
      </c>
      <c r="EY969" s="28" t="e">
        <f t="shared" si="1572"/>
        <v>#VALUE!</v>
      </c>
      <c r="EZ969" s="28" t="b">
        <f t="shared" si="1573"/>
        <v>0</v>
      </c>
      <c r="FA969" s="176" t="str">
        <f t="shared" si="1574"/>
        <v/>
      </c>
      <c r="FB969" s="27" t="e" cm="1">
        <f t="array" aca="1" ref="FB969" ca="1">TEXT(RIGHT(10-RIGHT(SUM(INDEX(1*(MID(MID(C969,1,1)*2,ROW(INDIRECT("1:"&amp;LEN(MID(C969,1,1)*2))),1)),,))+MID(C969,2,1)+
SUM(INDEX(1*(MID(MID(C969,3,1)*2,ROW(INDIRECT("1:"&amp;LEN(MID(C969,3,1)*2))),1)),,))+MID(C969,4,1)+
SUM(INDEX(1*(MID(MID(C969,5,1)*2,ROW(INDIRECT("1:"&amp;LEN(MID(C969,5,1)*2))),1)),,))+MID(C969,6,1)+
SUM(INDEX(1*(MID(MID(C969,8,1)*2,ROW(INDIRECT("1:"&amp;LEN(MID(C969,8,1)*2))),1)),,))+MID(C969,9,1)+
SUM(INDEX(1*(MID(MID(C969,10,1)*2,ROW(INDIRECT("1:"&amp;LEN(MID(C969,10,1)*2))),1)),,)),1),1),"0")</f>
        <v>#VALUE!</v>
      </c>
      <c r="FC969" s="27" t="str">
        <f t="shared" si="1575"/>
        <v/>
      </c>
      <c r="FD969" s="29" t="b">
        <f t="shared" si="1576"/>
        <v>0</v>
      </c>
      <c r="FE969" s="112" t="b">
        <f>IFERROR(MATCH(D969,'Avtal för korttidsarbete'!$G$13:$G$1012,0),TRUE)</f>
        <v>1</v>
      </c>
      <c r="FF969" s="112" t="b">
        <f t="shared" si="1605"/>
        <v>0</v>
      </c>
      <c r="FG969" s="113" t="str" cm="1">
        <f t="array" ref="FG969">IF(FE969=TRUE,"x",INDEX('Avtal för korttidsarbete'!$E$13:$E$1012,$FE969))</f>
        <v>x</v>
      </c>
      <c r="FH969" s="113" t="str" cm="1">
        <f t="array" ref="FH969">IF(FE969=TRUE,"x",INDEX('Avtal för korttidsarbete'!$F$13:$F$1012,$FE969))</f>
        <v>x</v>
      </c>
      <c r="FI969" s="112" t="b">
        <f t="shared" si="1606"/>
        <v>0</v>
      </c>
      <c r="FJ969" s="135">
        <f t="shared" si="1607"/>
        <v>44166</v>
      </c>
      <c r="FK969" s="135">
        <f t="shared" si="1608"/>
        <v>44377</v>
      </c>
      <c r="FL969" s="112" t="b">
        <f t="shared" si="1609"/>
        <v>0</v>
      </c>
      <c r="FM969" s="113">
        <f t="shared" si="1610"/>
        <v>44166</v>
      </c>
      <c r="FN969" s="135">
        <f t="shared" si="1611"/>
        <v>44377</v>
      </c>
      <c r="FO969" s="148" t="b">
        <f>IFERROR(INDEX('Avtal för korttidsarbete'!R:R,MATCH(D969,'Avtal för korttidsarbete'!$G:$G,0)),TRUE)</f>
        <v>1</v>
      </c>
      <c r="FP969" s="135" t="str">
        <f>IF(FO969,"-",INDEX('Avtal för korttidsarbete'!$D:$D,MATCH(D969,'Avtal för korttidsarbete'!$G:$G,0)))</f>
        <v>-</v>
      </c>
      <c r="FQ969" s="113" t="b">
        <f>IFERROR(G969&gt;INDEX(Uppsägningar!E:E,MATCH(C969,Uppsägningar!C:C,0)),FALSE)</f>
        <v>0</v>
      </c>
    </row>
    <row r="970" spans="1:173" x14ac:dyDescent="0.25">
      <c r="A970" s="19">
        <v>954</v>
      </c>
      <c r="B970" s="20"/>
      <c r="C970" s="183"/>
      <c r="D970" s="66"/>
      <c r="E970" s="212">
        <f>IFERROR(INDEX(Admin!$C$7:$C$10,MATCH(FP970,TblNivåValTExt,0)),0)</f>
        <v>0</v>
      </c>
      <c r="F970" s="1"/>
      <c r="G970" s="1"/>
      <c r="H970" s="78"/>
      <c r="I970" s="181"/>
      <c r="J970" s="181"/>
      <c r="K970" s="182"/>
      <c r="L970" s="182"/>
      <c r="M970" s="181"/>
      <c r="N970" s="181"/>
      <c r="O970" s="181"/>
      <c r="P970" s="182"/>
      <c r="Q970" s="182"/>
      <c r="R970" s="181"/>
      <c r="S970" s="181"/>
      <c r="T970" s="181"/>
      <c r="U970" s="182"/>
      <c r="V970" s="182"/>
      <c r="W970" s="181"/>
      <c r="X970" s="181"/>
      <c r="Y970" s="181"/>
      <c r="Z970" s="182"/>
      <c r="AA970" s="182"/>
      <c r="AB970" s="181"/>
      <c r="AC970" s="181"/>
      <c r="AD970" s="181"/>
      <c r="AE970" s="182"/>
      <c r="AF970" s="182"/>
      <c r="AG970" s="181"/>
      <c r="AH970" s="181"/>
      <c r="AI970" s="181"/>
      <c r="AJ970" s="182"/>
      <c r="AK970" s="182"/>
      <c r="AL970" s="181"/>
      <c r="AM970" s="181"/>
      <c r="AN970" s="181"/>
      <c r="AO970" s="182"/>
      <c r="AP970" s="182"/>
      <c r="AQ970" s="181"/>
      <c r="AR970" s="181"/>
      <c r="AS970" s="181"/>
      <c r="AT970" s="182"/>
      <c r="AU970" s="182"/>
      <c r="AV970" s="181"/>
      <c r="AW970" s="181"/>
      <c r="AX970" s="181"/>
      <c r="AY970" s="182"/>
      <c r="AZ970" s="182"/>
      <c r="BA970" s="181"/>
      <c r="BB970" s="181"/>
      <c r="BC970" s="181"/>
      <c r="BD970" s="182"/>
      <c r="BE970" s="182"/>
      <c r="BF970" s="181"/>
      <c r="BG970" s="180">
        <f t="shared" si="1577"/>
        <v>0</v>
      </c>
      <c r="BH970" s="116" t="str">
        <f t="shared" si="1578"/>
        <v/>
      </c>
      <c r="BI970" s="80" t="b">
        <f t="shared" si="1526"/>
        <v>0</v>
      </c>
      <c r="BJ970" s="80" t="str">
        <f t="shared" si="1527"/>
        <v/>
      </c>
      <c r="BK970" s="80" t="b">
        <f t="shared" si="1579"/>
        <v>0</v>
      </c>
      <c r="BL970" s="13" t="str">
        <f t="shared" si="1528"/>
        <v/>
      </c>
      <c r="BM970" s="13" t="b">
        <f t="shared" si="1580"/>
        <v>0</v>
      </c>
      <c r="BN970" s="35" t="str">
        <f t="shared" si="1529"/>
        <v/>
      </c>
      <c r="BO970" s="13" t="b">
        <f t="shared" si="1530"/>
        <v>0</v>
      </c>
      <c r="BP970" s="35" t="str">
        <f t="shared" si="1531"/>
        <v/>
      </c>
      <c r="BQ970" s="13" t="b">
        <f t="shared" si="1532"/>
        <v>0</v>
      </c>
      <c r="BR970" s="35" t="str">
        <f t="shared" si="1533"/>
        <v/>
      </c>
      <c r="BS970" s="35" t="b">
        <f t="shared" si="1534"/>
        <v>0</v>
      </c>
      <c r="BT970" s="35" t="str">
        <f t="shared" si="1535"/>
        <v/>
      </c>
      <c r="BU970" s="35" t="b">
        <f t="shared" si="1536"/>
        <v>0</v>
      </c>
      <c r="BV970" s="35" t="str">
        <f t="shared" si="1537"/>
        <v/>
      </c>
      <c r="BW970" s="13" t="b">
        <f t="shared" si="1612"/>
        <v>0</v>
      </c>
      <c r="BX970" s="35" t="str">
        <f t="shared" si="1538"/>
        <v/>
      </c>
      <c r="BY970" s="265" t="b">
        <f t="shared" si="1581"/>
        <v>0</v>
      </c>
      <c r="BZ970" s="35" t="str">
        <f t="shared" si="1539"/>
        <v/>
      </c>
      <c r="CA970" s="265" t="b">
        <f t="shared" si="1582"/>
        <v>0</v>
      </c>
      <c r="CB970" s="35" t="str">
        <f t="shared" si="1540"/>
        <v/>
      </c>
      <c r="CC970" s="272" t="b">
        <f t="shared" si="1583"/>
        <v>0</v>
      </c>
      <c r="CD970" s="35" t="str">
        <f t="shared" si="1541"/>
        <v/>
      </c>
      <c r="CE970" s="13" t="b">
        <f t="shared" si="1542"/>
        <v>0</v>
      </c>
      <c r="CF970" s="35" t="str">
        <f t="shared" si="1543"/>
        <v/>
      </c>
      <c r="CG970" s="179">
        <f t="shared" si="1544"/>
        <v>0</v>
      </c>
      <c r="CH970" s="179">
        <f t="shared" si="1545"/>
        <v>0</v>
      </c>
      <c r="CI970" s="218">
        <f t="shared" si="1584"/>
        <v>0</v>
      </c>
      <c r="CJ970" s="218">
        <f t="shared" si="1585"/>
        <v>0</v>
      </c>
      <c r="CK970" s="218">
        <f t="shared" si="1586"/>
        <v>0</v>
      </c>
      <c r="CL970" s="218">
        <f t="shared" si="1587"/>
        <v>0</v>
      </c>
      <c r="CM970" s="218">
        <f t="shared" si="1588"/>
        <v>0</v>
      </c>
      <c r="CN970" s="218">
        <f t="shared" si="1589"/>
        <v>0</v>
      </c>
      <c r="CO970" s="218">
        <f t="shared" si="1590"/>
        <v>0</v>
      </c>
      <c r="CP970" s="218">
        <f t="shared" si="1591"/>
        <v>0</v>
      </c>
      <c r="CQ970" s="218">
        <f t="shared" si="1592"/>
        <v>0</v>
      </c>
      <c r="CR970" s="218">
        <f t="shared" si="1593"/>
        <v>0</v>
      </c>
      <c r="CS970" s="14">
        <f t="shared" si="1546"/>
        <v>0</v>
      </c>
      <c r="CT970" s="236">
        <f t="shared" si="1547"/>
        <v>0</v>
      </c>
      <c r="CU970" s="237">
        <f t="shared" si="1623"/>
        <v>0</v>
      </c>
      <c r="CV970" s="16">
        <f t="shared" si="1623"/>
        <v>0</v>
      </c>
      <c r="CW970" s="16">
        <f t="shared" si="1623"/>
        <v>0</v>
      </c>
      <c r="CX970" s="16">
        <f t="shared" si="1623"/>
        <v>0</v>
      </c>
      <c r="CY970" s="16">
        <f t="shared" si="1623"/>
        <v>0</v>
      </c>
      <c r="CZ970" s="16">
        <f t="shared" si="1623"/>
        <v>0</v>
      </c>
      <c r="DA970" s="16">
        <f t="shared" si="1623"/>
        <v>0</v>
      </c>
      <c r="DB970" s="16">
        <f t="shared" si="1623"/>
        <v>0</v>
      </c>
      <c r="DC970" s="16">
        <f t="shared" si="1623"/>
        <v>0</v>
      </c>
      <c r="DD970" s="238">
        <f t="shared" si="1623"/>
        <v>0</v>
      </c>
      <c r="DE970" s="232">
        <f t="shared" si="1624"/>
        <v>0</v>
      </c>
      <c r="DF970" s="132">
        <f t="shared" si="1624"/>
        <v>0</v>
      </c>
      <c r="DG970" s="132">
        <f t="shared" si="1624"/>
        <v>0</v>
      </c>
      <c r="DH970" s="132">
        <f t="shared" si="1624"/>
        <v>0</v>
      </c>
      <c r="DI970" s="132">
        <f t="shared" si="1624"/>
        <v>0</v>
      </c>
      <c r="DJ970" s="132">
        <f t="shared" si="1624"/>
        <v>0</v>
      </c>
      <c r="DK970" s="132">
        <f t="shared" si="1624"/>
        <v>0</v>
      </c>
      <c r="DL970" s="132">
        <f t="shared" si="1624"/>
        <v>0</v>
      </c>
      <c r="DM970" s="132">
        <f t="shared" si="1624"/>
        <v>0</v>
      </c>
      <c r="DN970" s="233">
        <f t="shared" si="1624"/>
        <v>0</v>
      </c>
      <c r="DO970" s="232">
        <f t="shared" si="1548"/>
        <v>0</v>
      </c>
      <c r="DP970" s="132">
        <f t="shared" si="1549"/>
        <v>0</v>
      </c>
      <c r="DQ970" s="132">
        <f t="shared" si="1550"/>
        <v>0</v>
      </c>
      <c r="DR970" s="132">
        <f t="shared" si="1551"/>
        <v>0</v>
      </c>
      <c r="DS970" s="132">
        <f t="shared" si="1552"/>
        <v>0</v>
      </c>
      <c r="DT970" s="132">
        <f t="shared" si="1553"/>
        <v>0</v>
      </c>
      <c r="DU970" s="132">
        <f t="shared" si="1554"/>
        <v>0</v>
      </c>
      <c r="DV970" s="132">
        <f t="shared" si="1555"/>
        <v>0</v>
      </c>
      <c r="DW970" s="132">
        <f t="shared" si="1556"/>
        <v>0</v>
      </c>
      <c r="DX970" s="233">
        <f t="shared" si="1557"/>
        <v>0</v>
      </c>
      <c r="DY970" s="231" t="b">
        <f t="shared" si="1594"/>
        <v>0</v>
      </c>
      <c r="DZ970" s="163"/>
      <c r="EA970" s="226" t="str">
        <f t="shared" si="1595"/>
        <v/>
      </c>
      <c r="EB970" s="178" t="str">
        <f t="shared" si="1596"/>
        <v/>
      </c>
      <c r="EC970" s="178" t="str">
        <f t="shared" si="1597"/>
        <v/>
      </c>
      <c r="ED970" s="178" t="str">
        <f t="shared" si="1598"/>
        <v/>
      </c>
      <c r="EE970" s="178" t="str">
        <f t="shared" si="1599"/>
        <v/>
      </c>
      <c r="EF970" s="178" t="str">
        <f t="shared" si="1600"/>
        <v/>
      </c>
      <c r="EG970" s="178" t="str">
        <f t="shared" si="1601"/>
        <v/>
      </c>
      <c r="EH970" s="178" t="str">
        <f t="shared" si="1602"/>
        <v/>
      </c>
      <c r="EI970" s="178" t="str">
        <f t="shared" si="1603"/>
        <v/>
      </c>
      <c r="EJ970" s="227" t="str">
        <f t="shared" si="1604"/>
        <v/>
      </c>
      <c r="EK970" s="230" t="str">
        <f t="shared" si="1558"/>
        <v/>
      </c>
      <c r="EL970" s="177" t="str">
        <f t="shared" si="1559"/>
        <v/>
      </c>
      <c r="EM970" s="177" t="str">
        <f t="shared" si="1560"/>
        <v/>
      </c>
      <c r="EN970" s="177" t="str">
        <f t="shared" si="1561"/>
        <v/>
      </c>
      <c r="EO970" s="177" t="str">
        <f t="shared" si="1562"/>
        <v/>
      </c>
      <c r="EP970" s="177" t="str">
        <f t="shared" si="1563"/>
        <v/>
      </c>
      <c r="EQ970" s="177" t="str">
        <f t="shared" si="1564"/>
        <v/>
      </c>
      <c r="ER970" s="177" t="str">
        <f t="shared" si="1565"/>
        <v/>
      </c>
      <c r="ES970" s="177" t="str">
        <f t="shared" si="1566"/>
        <v/>
      </c>
      <c r="ET970" s="177" t="str">
        <f t="shared" si="1567"/>
        <v/>
      </c>
      <c r="EU970" s="229" t="e">
        <f t="shared" si="1568"/>
        <v>#VALUE!</v>
      </c>
      <c r="EV970" s="27" t="e">
        <f t="shared" si="1569"/>
        <v>#VALUE!</v>
      </c>
      <c r="EW970" s="27" t="e">
        <f t="shared" si="1570"/>
        <v>#VALUE!</v>
      </c>
      <c r="EX970" s="28" t="e">
        <f t="shared" si="1571"/>
        <v>#VALUE!</v>
      </c>
      <c r="EY970" s="28" t="e">
        <f t="shared" si="1572"/>
        <v>#VALUE!</v>
      </c>
      <c r="EZ970" s="28" t="b">
        <f t="shared" si="1573"/>
        <v>0</v>
      </c>
      <c r="FA970" s="176" t="str">
        <f t="shared" si="1574"/>
        <v/>
      </c>
      <c r="FB970" s="27" t="e" cm="1">
        <f t="array" aca="1" ref="FB970" ca="1">TEXT(RIGHT(10-RIGHT(SUM(INDEX(1*(MID(MID(C970,1,1)*2,ROW(INDIRECT("1:"&amp;LEN(MID(C970,1,1)*2))),1)),,))+MID(C970,2,1)+
SUM(INDEX(1*(MID(MID(C970,3,1)*2,ROW(INDIRECT("1:"&amp;LEN(MID(C970,3,1)*2))),1)),,))+MID(C970,4,1)+
SUM(INDEX(1*(MID(MID(C970,5,1)*2,ROW(INDIRECT("1:"&amp;LEN(MID(C970,5,1)*2))),1)),,))+MID(C970,6,1)+
SUM(INDEX(1*(MID(MID(C970,8,1)*2,ROW(INDIRECT("1:"&amp;LEN(MID(C970,8,1)*2))),1)),,))+MID(C970,9,1)+
SUM(INDEX(1*(MID(MID(C970,10,1)*2,ROW(INDIRECT("1:"&amp;LEN(MID(C970,10,1)*2))),1)),,)),1),1),"0")</f>
        <v>#VALUE!</v>
      </c>
      <c r="FC970" s="27" t="str">
        <f t="shared" si="1575"/>
        <v/>
      </c>
      <c r="FD970" s="29" t="b">
        <f t="shared" si="1576"/>
        <v>0</v>
      </c>
      <c r="FE970" s="112" t="b">
        <f>IFERROR(MATCH(D970,'Avtal för korttidsarbete'!$G$13:$G$1012,0),TRUE)</f>
        <v>1</v>
      </c>
      <c r="FF970" s="112" t="b">
        <f t="shared" si="1605"/>
        <v>0</v>
      </c>
      <c r="FG970" s="113" t="str" cm="1">
        <f t="array" ref="FG970">IF(FE970=TRUE,"x",INDEX('Avtal för korttidsarbete'!$E$13:$E$1012,$FE970))</f>
        <v>x</v>
      </c>
      <c r="FH970" s="113" t="str" cm="1">
        <f t="array" ref="FH970">IF(FE970=TRUE,"x",INDEX('Avtal för korttidsarbete'!$F$13:$F$1012,$FE970))</f>
        <v>x</v>
      </c>
      <c r="FI970" s="112" t="b">
        <f t="shared" si="1606"/>
        <v>0</v>
      </c>
      <c r="FJ970" s="135">
        <f t="shared" si="1607"/>
        <v>44166</v>
      </c>
      <c r="FK970" s="135">
        <f t="shared" si="1608"/>
        <v>44377</v>
      </c>
      <c r="FL970" s="112" t="b">
        <f t="shared" si="1609"/>
        <v>0</v>
      </c>
      <c r="FM970" s="113">
        <f t="shared" si="1610"/>
        <v>44166</v>
      </c>
      <c r="FN970" s="135">
        <f t="shared" si="1611"/>
        <v>44377</v>
      </c>
      <c r="FO970" s="148" t="b">
        <f>IFERROR(INDEX('Avtal för korttidsarbete'!R:R,MATCH(D970,'Avtal för korttidsarbete'!$G:$G,0)),TRUE)</f>
        <v>1</v>
      </c>
      <c r="FP970" s="135" t="str">
        <f>IF(FO970,"-",INDEX('Avtal för korttidsarbete'!$D:$D,MATCH(D970,'Avtal för korttidsarbete'!$G:$G,0)))</f>
        <v>-</v>
      </c>
      <c r="FQ970" s="113" t="b">
        <f>IFERROR(G970&gt;INDEX(Uppsägningar!E:E,MATCH(C970,Uppsägningar!C:C,0)),FALSE)</f>
        <v>0</v>
      </c>
    </row>
    <row r="971" spans="1:173" x14ac:dyDescent="0.25">
      <c r="A971" s="19">
        <v>955</v>
      </c>
      <c r="B971" s="20"/>
      <c r="C971" s="183"/>
      <c r="D971" s="66"/>
      <c r="E971" s="212">
        <f>IFERROR(INDEX(Admin!$C$7:$C$10,MATCH(FP971,TblNivåValTExt,0)),0)</f>
        <v>0</v>
      </c>
      <c r="F971" s="1"/>
      <c r="G971" s="1"/>
      <c r="H971" s="78"/>
      <c r="I971" s="181"/>
      <c r="J971" s="181"/>
      <c r="K971" s="182"/>
      <c r="L971" s="182"/>
      <c r="M971" s="181"/>
      <c r="N971" s="181"/>
      <c r="O971" s="181"/>
      <c r="P971" s="182"/>
      <c r="Q971" s="182"/>
      <c r="R971" s="181"/>
      <c r="S971" s="181"/>
      <c r="T971" s="181"/>
      <c r="U971" s="182"/>
      <c r="V971" s="182"/>
      <c r="W971" s="181"/>
      <c r="X971" s="181"/>
      <c r="Y971" s="181"/>
      <c r="Z971" s="182"/>
      <c r="AA971" s="182"/>
      <c r="AB971" s="181"/>
      <c r="AC971" s="181"/>
      <c r="AD971" s="181"/>
      <c r="AE971" s="182"/>
      <c r="AF971" s="182"/>
      <c r="AG971" s="181"/>
      <c r="AH971" s="181"/>
      <c r="AI971" s="181"/>
      <c r="AJ971" s="182"/>
      <c r="AK971" s="182"/>
      <c r="AL971" s="181"/>
      <c r="AM971" s="181"/>
      <c r="AN971" s="181"/>
      <c r="AO971" s="182"/>
      <c r="AP971" s="182"/>
      <c r="AQ971" s="181"/>
      <c r="AR971" s="181"/>
      <c r="AS971" s="181"/>
      <c r="AT971" s="182"/>
      <c r="AU971" s="182"/>
      <c r="AV971" s="181"/>
      <c r="AW971" s="181"/>
      <c r="AX971" s="181"/>
      <c r="AY971" s="182"/>
      <c r="AZ971" s="182"/>
      <c r="BA971" s="181"/>
      <c r="BB971" s="181"/>
      <c r="BC971" s="181"/>
      <c r="BD971" s="182"/>
      <c r="BE971" s="182"/>
      <c r="BF971" s="181"/>
      <c r="BG971" s="180">
        <f t="shared" si="1577"/>
        <v>0</v>
      </c>
      <c r="BH971" s="116" t="str">
        <f t="shared" si="1578"/>
        <v/>
      </c>
      <c r="BI971" s="80" t="b">
        <f t="shared" si="1526"/>
        <v>0</v>
      </c>
      <c r="BJ971" s="80" t="str">
        <f t="shared" si="1527"/>
        <v/>
      </c>
      <c r="BK971" s="80" t="b">
        <f t="shared" si="1579"/>
        <v>0</v>
      </c>
      <c r="BL971" s="13" t="str">
        <f t="shared" si="1528"/>
        <v/>
      </c>
      <c r="BM971" s="13" t="b">
        <f t="shared" si="1580"/>
        <v>0</v>
      </c>
      <c r="BN971" s="35" t="str">
        <f t="shared" si="1529"/>
        <v/>
      </c>
      <c r="BO971" s="13" t="b">
        <f t="shared" si="1530"/>
        <v>0</v>
      </c>
      <c r="BP971" s="35" t="str">
        <f t="shared" si="1531"/>
        <v/>
      </c>
      <c r="BQ971" s="13" t="b">
        <f t="shared" si="1532"/>
        <v>0</v>
      </c>
      <c r="BR971" s="35" t="str">
        <f t="shared" si="1533"/>
        <v/>
      </c>
      <c r="BS971" s="35" t="b">
        <f t="shared" si="1534"/>
        <v>0</v>
      </c>
      <c r="BT971" s="35" t="str">
        <f t="shared" si="1535"/>
        <v/>
      </c>
      <c r="BU971" s="35" t="b">
        <f t="shared" si="1536"/>
        <v>0</v>
      </c>
      <c r="BV971" s="35" t="str">
        <f t="shared" si="1537"/>
        <v/>
      </c>
      <c r="BW971" s="13" t="b">
        <f t="shared" si="1612"/>
        <v>0</v>
      </c>
      <c r="BX971" s="35" t="str">
        <f t="shared" si="1538"/>
        <v/>
      </c>
      <c r="BY971" s="265" t="b">
        <f t="shared" si="1581"/>
        <v>0</v>
      </c>
      <c r="BZ971" s="35" t="str">
        <f t="shared" si="1539"/>
        <v/>
      </c>
      <c r="CA971" s="265" t="b">
        <f t="shared" si="1582"/>
        <v>0</v>
      </c>
      <c r="CB971" s="35" t="str">
        <f t="shared" si="1540"/>
        <v/>
      </c>
      <c r="CC971" s="272" t="b">
        <f t="shared" si="1583"/>
        <v>0</v>
      </c>
      <c r="CD971" s="35" t="str">
        <f t="shared" si="1541"/>
        <v/>
      </c>
      <c r="CE971" s="13" t="b">
        <f t="shared" si="1542"/>
        <v>0</v>
      </c>
      <c r="CF971" s="35" t="str">
        <f t="shared" si="1543"/>
        <v/>
      </c>
      <c r="CG971" s="179">
        <f t="shared" si="1544"/>
        <v>0</v>
      </c>
      <c r="CH971" s="179">
        <f t="shared" si="1545"/>
        <v>0</v>
      </c>
      <c r="CI971" s="218">
        <f t="shared" si="1584"/>
        <v>0</v>
      </c>
      <c r="CJ971" s="218">
        <f t="shared" si="1585"/>
        <v>0</v>
      </c>
      <c r="CK971" s="218">
        <f t="shared" si="1586"/>
        <v>0</v>
      </c>
      <c r="CL971" s="218">
        <f t="shared" si="1587"/>
        <v>0</v>
      </c>
      <c r="CM971" s="218">
        <f t="shared" si="1588"/>
        <v>0</v>
      </c>
      <c r="CN971" s="218">
        <f t="shared" si="1589"/>
        <v>0</v>
      </c>
      <c r="CO971" s="218">
        <f t="shared" si="1590"/>
        <v>0</v>
      </c>
      <c r="CP971" s="218">
        <f t="shared" si="1591"/>
        <v>0</v>
      </c>
      <c r="CQ971" s="218">
        <f t="shared" si="1592"/>
        <v>0</v>
      </c>
      <c r="CR971" s="218">
        <f t="shared" si="1593"/>
        <v>0</v>
      </c>
      <c r="CS971" s="14">
        <f t="shared" si="1546"/>
        <v>0</v>
      </c>
      <c r="CT971" s="236">
        <f t="shared" si="1547"/>
        <v>0</v>
      </c>
      <c r="CU971" s="237">
        <f t="shared" si="1623"/>
        <v>0</v>
      </c>
      <c r="CV971" s="16">
        <f t="shared" si="1623"/>
        <v>0</v>
      </c>
      <c r="CW971" s="16">
        <f t="shared" si="1623"/>
        <v>0</v>
      </c>
      <c r="CX971" s="16">
        <f t="shared" si="1623"/>
        <v>0</v>
      </c>
      <c r="CY971" s="16">
        <f t="shared" si="1623"/>
        <v>0</v>
      </c>
      <c r="CZ971" s="16">
        <f t="shared" si="1623"/>
        <v>0</v>
      </c>
      <c r="DA971" s="16">
        <f t="shared" si="1623"/>
        <v>0</v>
      </c>
      <c r="DB971" s="16">
        <f t="shared" si="1623"/>
        <v>0</v>
      </c>
      <c r="DC971" s="16">
        <f t="shared" si="1623"/>
        <v>0</v>
      </c>
      <c r="DD971" s="238">
        <f t="shared" si="1623"/>
        <v>0</v>
      </c>
      <c r="DE971" s="232">
        <f t="shared" si="1624"/>
        <v>0</v>
      </c>
      <c r="DF971" s="132">
        <f t="shared" si="1624"/>
        <v>0</v>
      </c>
      <c r="DG971" s="132">
        <f t="shared" si="1624"/>
        <v>0</v>
      </c>
      <c r="DH971" s="132">
        <f t="shared" si="1624"/>
        <v>0</v>
      </c>
      <c r="DI971" s="132">
        <f t="shared" si="1624"/>
        <v>0</v>
      </c>
      <c r="DJ971" s="132">
        <f t="shared" si="1624"/>
        <v>0</v>
      </c>
      <c r="DK971" s="132">
        <f t="shared" si="1624"/>
        <v>0</v>
      </c>
      <c r="DL971" s="132">
        <f t="shared" si="1624"/>
        <v>0</v>
      </c>
      <c r="DM971" s="132">
        <f t="shared" si="1624"/>
        <v>0</v>
      </c>
      <c r="DN971" s="233">
        <f t="shared" si="1624"/>
        <v>0</v>
      </c>
      <c r="DO971" s="232">
        <f t="shared" si="1548"/>
        <v>0</v>
      </c>
      <c r="DP971" s="132">
        <f t="shared" si="1549"/>
        <v>0</v>
      </c>
      <c r="DQ971" s="132">
        <f t="shared" si="1550"/>
        <v>0</v>
      </c>
      <c r="DR971" s="132">
        <f t="shared" si="1551"/>
        <v>0</v>
      </c>
      <c r="DS971" s="132">
        <f t="shared" si="1552"/>
        <v>0</v>
      </c>
      <c r="DT971" s="132">
        <f t="shared" si="1553"/>
        <v>0</v>
      </c>
      <c r="DU971" s="132">
        <f t="shared" si="1554"/>
        <v>0</v>
      </c>
      <c r="DV971" s="132">
        <f t="shared" si="1555"/>
        <v>0</v>
      </c>
      <c r="DW971" s="132">
        <f t="shared" si="1556"/>
        <v>0</v>
      </c>
      <c r="DX971" s="233">
        <f t="shared" si="1557"/>
        <v>0</v>
      </c>
      <c r="DY971" s="231" t="b">
        <f t="shared" si="1594"/>
        <v>0</v>
      </c>
      <c r="DZ971" s="163"/>
      <c r="EA971" s="226" t="str">
        <f t="shared" si="1595"/>
        <v/>
      </c>
      <c r="EB971" s="178" t="str">
        <f t="shared" si="1596"/>
        <v/>
      </c>
      <c r="EC971" s="178" t="str">
        <f t="shared" si="1597"/>
        <v/>
      </c>
      <c r="ED971" s="178" t="str">
        <f t="shared" si="1598"/>
        <v/>
      </c>
      <c r="EE971" s="178" t="str">
        <f t="shared" si="1599"/>
        <v/>
      </c>
      <c r="EF971" s="178" t="str">
        <f t="shared" si="1600"/>
        <v/>
      </c>
      <c r="EG971" s="178" t="str">
        <f t="shared" si="1601"/>
        <v/>
      </c>
      <c r="EH971" s="178" t="str">
        <f t="shared" si="1602"/>
        <v/>
      </c>
      <c r="EI971" s="178" t="str">
        <f t="shared" si="1603"/>
        <v/>
      </c>
      <c r="EJ971" s="227" t="str">
        <f t="shared" si="1604"/>
        <v/>
      </c>
      <c r="EK971" s="230" t="str">
        <f t="shared" si="1558"/>
        <v/>
      </c>
      <c r="EL971" s="177" t="str">
        <f t="shared" si="1559"/>
        <v/>
      </c>
      <c r="EM971" s="177" t="str">
        <f t="shared" si="1560"/>
        <v/>
      </c>
      <c r="EN971" s="177" t="str">
        <f t="shared" si="1561"/>
        <v/>
      </c>
      <c r="EO971" s="177" t="str">
        <f t="shared" si="1562"/>
        <v/>
      </c>
      <c r="EP971" s="177" t="str">
        <f t="shared" si="1563"/>
        <v/>
      </c>
      <c r="EQ971" s="177" t="str">
        <f t="shared" si="1564"/>
        <v/>
      </c>
      <c r="ER971" s="177" t="str">
        <f t="shared" si="1565"/>
        <v/>
      </c>
      <c r="ES971" s="177" t="str">
        <f t="shared" si="1566"/>
        <v/>
      </c>
      <c r="ET971" s="177" t="str">
        <f t="shared" si="1567"/>
        <v/>
      </c>
      <c r="EU971" s="229" t="e">
        <f t="shared" si="1568"/>
        <v>#VALUE!</v>
      </c>
      <c r="EV971" s="27" t="e">
        <f t="shared" si="1569"/>
        <v>#VALUE!</v>
      </c>
      <c r="EW971" s="27" t="e">
        <f t="shared" si="1570"/>
        <v>#VALUE!</v>
      </c>
      <c r="EX971" s="28" t="e">
        <f t="shared" si="1571"/>
        <v>#VALUE!</v>
      </c>
      <c r="EY971" s="28" t="e">
        <f t="shared" si="1572"/>
        <v>#VALUE!</v>
      </c>
      <c r="EZ971" s="28" t="b">
        <f t="shared" si="1573"/>
        <v>0</v>
      </c>
      <c r="FA971" s="176" t="str">
        <f t="shared" si="1574"/>
        <v/>
      </c>
      <c r="FB971" s="27" t="e" cm="1">
        <f t="array" aca="1" ref="FB971" ca="1">TEXT(RIGHT(10-RIGHT(SUM(INDEX(1*(MID(MID(C971,1,1)*2,ROW(INDIRECT("1:"&amp;LEN(MID(C971,1,1)*2))),1)),,))+MID(C971,2,1)+
SUM(INDEX(1*(MID(MID(C971,3,1)*2,ROW(INDIRECT("1:"&amp;LEN(MID(C971,3,1)*2))),1)),,))+MID(C971,4,1)+
SUM(INDEX(1*(MID(MID(C971,5,1)*2,ROW(INDIRECT("1:"&amp;LEN(MID(C971,5,1)*2))),1)),,))+MID(C971,6,1)+
SUM(INDEX(1*(MID(MID(C971,8,1)*2,ROW(INDIRECT("1:"&amp;LEN(MID(C971,8,1)*2))),1)),,))+MID(C971,9,1)+
SUM(INDEX(1*(MID(MID(C971,10,1)*2,ROW(INDIRECT("1:"&amp;LEN(MID(C971,10,1)*2))),1)),,)),1),1),"0")</f>
        <v>#VALUE!</v>
      </c>
      <c r="FC971" s="27" t="str">
        <f t="shared" si="1575"/>
        <v/>
      </c>
      <c r="FD971" s="29" t="b">
        <f t="shared" si="1576"/>
        <v>0</v>
      </c>
      <c r="FE971" s="112" t="b">
        <f>IFERROR(MATCH(D971,'Avtal för korttidsarbete'!$G$13:$G$1012,0),TRUE)</f>
        <v>1</v>
      </c>
      <c r="FF971" s="112" t="b">
        <f t="shared" si="1605"/>
        <v>0</v>
      </c>
      <c r="FG971" s="113" t="str" cm="1">
        <f t="array" ref="FG971">IF(FE971=TRUE,"x",INDEX('Avtal för korttidsarbete'!$E$13:$E$1012,$FE971))</f>
        <v>x</v>
      </c>
      <c r="FH971" s="113" t="str" cm="1">
        <f t="array" ref="FH971">IF(FE971=TRUE,"x",INDEX('Avtal för korttidsarbete'!$F$13:$F$1012,$FE971))</f>
        <v>x</v>
      </c>
      <c r="FI971" s="112" t="b">
        <f t="shared" si="1606"/>
        <v>0</v>
      </c>
      <c r="FJ971" s="135">
        <f t="shared" si="1607"/>
        <v>44166</v>
      </c>
      <c r="FK971" s="135">
        <f t="shared" si="1608"/>
        <v>44377</v>
      </c>
      <c r="FL971" s="112" t="b">
        <f t="shared" si="1609"/>
        <v>0</v>
      </c>
      <c r="FM971" s="113">
        <f t="shared" si="1610"/>
        <v>44166</v>
      </c>
      <c r="FN971" s="135">
        <f t="shared" si="1611"/>
        <v>44377</v>
      </c>
      <c r="FO971" s="148" t="b">
        <f>IFERROR(INDEX('Avtal för korttidsarbete'!R:R,MATCH(D971,'Avtal för korttidsarbete'!$G:$G,0)),TRUE)</f>
        <v>1</v>
      </c>
      <c r="FP971" s="135" t="str">
        <f>IF(FO971,"-",INDEX('Avtal för korttidsarbete'!$D:$D,MATCH(D971,'Avtal för korttidsarbete'!$G:$G,0)))</f>
        <v>-</v>
      </c>
      <c r="FQ971" s="113" t="b">
        <f>IFERROR(G971&gt;INDEX(Uppsägningar!E:E,MATCH(C971,Uppsägningar!C:C,0)),FALSE)</f>
        <v>0</v>
      </c>
    </row>
    <row r="972" spans="1:173" x14ac:dyDescent="0.25">
      <c r="A972" s="19">
        <v>956</v>
      </c>
      <c r="B972" s="20"/>
      <c r="C972" s="183"/>
      <c r="D972" s="66"/>
      <c r="E972" s="212">
        <f>IFERROR(INDEX(Admin!$C$7:$C$10,MATCH(FP972,TblNivåValTExt,0)),0)</f>
        <v>0</v>
      </c>
      <c r="F972" s="1"/>
      <c r="G972" s="1"/>
      <c r="H972" s="78"/>
      <c r="I972" s="181"/>
      <c r="J972" s="181"/>
      <c r="K972" s="182"/>
      <c r="L972" s="182"/>
      <c r="M972" s="181"/>
      <c r="N972" s="181"/>
      <c r="O972" s="181"/>
      <c r="P972" s="182"/>
      <c r="Q972" s="182"/>
      <c r="R972" s="181"/>
      <c r="S972" s="181"/>
      <c r="T972" s="181"/>
      <c r="U972" s="182"/>
      <c r="V972" s="182"/>
      <c r="W972" s="181"/>
      <c r="X972" s="181"/>
      <c r="Y972" s="181"/>
      <c r="Z972" s="182"/>
      <c r="AA972" s="182"/>
      <c r="AB972" s="181"/>
      <c r="AC972" s="181"/>
      <c r="AD972" s="181"/>
      <c r="AE972" s="182"/>
      <c r="AF972" s="182"/>
      <c r="AG972" s="181"/>
      <c r="AH972" s="181"/>
      <c r="AI972" s="181"/>
      <c r="AJ972" s="182"/>
      <c r="AK972" s="182"/>
      <c r="AL972" s="181"/>
      <c r="AM972" s="181"/>
      <c r="AN972" s="181"/>
      <c r="AO972" s="182"/>
      <c r="AP972" s="182"/>
      <c r="AQ972" s="181"/>
      <c r="AR972" s="181"/>
      <c r="AS972" s="181"/>
      <c r="AT972" s="182"/>
      <c r="AU972" s="182"/>
      <c r="AV972" s="181"/>
      <c r="AW972" s="181"/>
      <c r="AX972" s="181"/>
      <c r="AY972" s="182"/>
      <c r="AZ972" s="182"/>
      <c r="BA972" s="181"/>
      <c r="BB972" s="181"/>
      <c r="BC972" s="181"/>
      <c r="BD972" s="182"/>
      <c r="BE972" s="182"/>
      <c r="BF972" s="181"/>
      <c r="BG972" s="180">
        <f t="shared" si="1577"/>
        <v>0</v>
      </c>
      <c r="BH972" s="116" t="str">
        <f t="shared" si="1578"/>
        <v/>
      </c>
      <c r="BI972" s="80" t="b">
        <f t="shared" si="1526"/>
        <v>0</v>
      </c>
      <c r="BJ972" s="80" t="str">
        <f t="shared" si="1527"/>
        <v/>
      </c>
      <c r="BK972" s="80" t="b">
        <f t="shared" si="1579"/>
        <v>0</v>
      </c>
      <c r="BL972" s="13" t="str">
        <f t="shared" si="1528"/>
        <v/>
      </c>
      <c r="BM972" s="13" t="b">
        <f t="shared" si="1580"/>
        <v>0</v>
      </c>
      <c r="BN972" s="35" t="str">
        <f t="shared" si="1529"/>
        <v/>
      </c>
      <c r="BO972" s="13" t="b">
        <f t="shared" si="1530"/>
        <v>0</v>
      </c>
      <c r="BP972" s="35" t="str">
        <f t="shared" si="1531"/>
        <v/>
      </c>
      <c r="BQ972" s="13" t="b">
        <f t="shared" si="1532"/>
        <v>0</v>
      </c>
      <c r="BR972" s="35" t="str">
        <f t="shared" si="1533"/>
        <v/>
      </c>
      <c r="BS972" s="35" t="b">
        <f t="shared" si="1534"/>
        <v>0</v>
      </c>
      <c r="BT972" s="35" t="str">
        <f t="shared" si="1535"/>
        <v/>
      </c>
      <c r="BU972" s="35" t="b">
        <f t="shared" si="1536"/>
        <v>0</v>
      </c>
      <c r="BV972" s="35" t="str">
        <f t="shared" si="1537"/>
        <v/>
      </c>
      <c r="BW972" s="13" t="b">
        <f t="shared" si="1612"/>
        <v>0</v>
      </c>
      <c r="BX972" s="35" t="str">
        <f t="shared" si="1538"/>
        <v/>
      </c>
      <c r="BY972" s="265" t="b">
        <f t="shared" si="1581"/>
        <v>0</v>
      </c>
      <c r="BZ972" s="35" t="str">
        <f t="shared" si="1539"/>
        <v/>
      </c>
      <c r="CA972" s="265" t="b">
        <f t="shared" si="1582"/>
        <v>0</v>
      </c>
      <c r="CB972" s="35" t="str">
        <f t="shared" si="1540"/>
        <v/>
      </c>
      <c r="CC972" s="272" t="b">
        <f t="shared" si="1583"/>
        <v>0</v>
      </c>
      <c r="CD972" s="35" t="str">
        <f t="shared" si="1541"/>
        <v/>
      </c>
      <c r="CE972" s="13" t="b">
        <f t="shared" si="1542"/>
        <v>0</v>
      </c>
      <c r="CF972" s="35" t="str">
        <f t="shared" si="1543"/>
        <v/>
      </c>
      <c r="CG972" s="179">
        <f t="shared" si="1544"/>
        <v>0</v>
      </c>
      <c r="CH972" s="179">
        <f t="shared" si="1545"/>
        <v>0</v>
      </c>
      <c r="CI972" s="218">
        <f t="shared" si="1584"/>
        <v>0</v>
      </c>
      <c r="CJ972" s="218">
        <f t="shared" si="1585"/>
        <v>0</v>
      </c>
      <c r="CK972" s="218">
        <f t="shared" si="1586"/>
        <v>0</v>
      </c>
      <c r="CL972" s="218">
        <f t="shared" si="1587"/>
        <v>0</v>
      </c>
      <c r="CM972" s="218">
        <f t="shared" si="1588"/>
        <v>0</v>
      </c>
      <c r="CN972" s="218">
        <f t="shared" si="1589"/>
        <v>0</v>
      </c>
      <c r="CO972" s="218">
        <f t="shared" si="1590"/>
        <v>0</v>
      </c>
      <c r="CP972" s="218">
        <f t="shared" si="1591"/>
        <v>0</v>
      </c>
      <c r="CQ972" s="218">
        <f t="shared" si="1592"/>
        <v>0</v>
      </c>
      <c r="CR972" s="218">
        <f t="shared" si="1593"/>
        <v>0</v>
      </c>
      <c r="CS972" s="14">
        <f t="shared" si="1546"/>
        <v>0</v>
      </c>
      <c r="CT972" s="236">
        <f t="shared" si="1547"/>
        <v>0</v>
      </c>
      <c r="CU972" s="237">
        <f t="shared" si="1623"/>
        <v>0</v>
      </c>
      <c r="CV972" s="16">
        <f t="shared" si="1623"/>
        <v>0</v>
      </c>
      <c r="CW972" s="16">
        <f t="shared" si="1623"/>
        <v>0</v>
      </c>
      <c r="CX972" s="16">
        <f t="shared" si="1623"/>
        <v>0</v>
      </c>
      <c r="CY972" s="16">
        <f t="shared" si="1623"/>
        <v>0</v>
      </c>
      <c r="CZ972" s="16">
        <f t="shared" si="1623"/>
        <v>0</v>
      </c>
      <c r="DA972" s="16">
        <f t="shared" si="1623"/>
        <v>0</v>
      </c>
      <c r="DB972" s="16">
        <f t="shared" si="1623"/>
        <v>0</v>
      </c>
      <c r="DC972" s="16">
        <f t="shared" si="1623"/>
        <v>0</v>
      </c>
      <c r="DD972" s="238">
        <f t="shared" si="1623"/>
        <v>0</v>
      </c>
      <c r="DE972" s="232">
        <f t="shared" si="1624"/>
        <v>0</v>
      </c>
      <c r="DF972" s="132">
        <f t="shared" si="1624"/>
        <v>0</v>
      </c>
      <c r="DG972" s="132">
        <f t="shared" si="1624"/>
        <v>0</v>
      </c>
      <c r="DH972" s="132">
        <f t="shared" si="1624"/>
        <v>0</v>
      </c>
      <c r="DI972" s="132">
        <f t="shared" si="1624"/>
        <v>0</v>
      </c>
      <c r="DJ972" s="132">
        <f t="shared" si="1624"/>
        <v>0</v>
      </c>
      <c r="DK972" s="132">
        <f t="shared" si="1624"/>
        <v>0</v>
      </c>
      <c r="DL972" s="132">
        <f t="shared" si="1624"/>
        <v>0</v>
      </c>
      <c r="DM972" s="132">
        <f t="shared" si="1624"/>
        <v>0</v>
      </c>
      <c r="DN972" s="233">
        <f t="shared" si="1624"/>
        <v>0</v>
      </c>
      <c r="DO972" s="232">
        <f t="shared" si="1548"/>
        <v>0</v>
      </c>
      <c r="DP972" s="132">
        <f t="shared" si="1549"/>
        <v>0</v>
      </c>
      <c r="DQ972" s="132">
        <f t="shared" si="1550"/>
        <v>0</v>
      </c>
      <c r="DR972" s="132">
        <f t="shared" si="1551"/>
        <v>0</v>
      </c>
      <c r="DS972" s="132">
        <f t="shared" si="1552"/>
        <v>0</v>
      </c>
      <c r="DT972" s="132">
        <f t="shared" si="1553"/>
        <v>0</v>
      </c>
      <c r="DU972" s="132">
        <f t="shared" si="1554"/>
        <v>0</v>
      </c>
      <c r="DV972" s="132">
        <f t="shared" si="1555"/>
        <v>0</v>
      </c>
      <c r="DW972" s="132">
        <f t="shared" si="1556"/>
        <v>0</v>
      </c>
      <c r="DX972" s="233">
        <f t="shared" si="1557"/>
        <v>0</v>
      </c>
      <c r="DY972" s="231" t="b">
        <f t="shared" si="1594"/>
        <v>0</v>
      </c>
      <c r="DZ972" s="163"/>
      <c r="EA972" s="226" t="str">
        <f t="shared" si="1595"/>
        <v/>
      </c>
      <c r="EB972" s="178" t="str">
        <f t="shared" si="1596"/>
        <v/>
      </c>
      <c r="EC972" s="178" t="str">
        <f t="shared" si="1597"/>
        <v/>
      </c>
      <c r="ED972" s="178" t="str">
        <f t="shared" si="1598"/>
        <v/>
      </c>
      <c r="EE972" s="178" t="str">
        <f t="shared" si="1599"/>
        <v/>
      </c>
      <c r="EF972" s="178" t="str">
        <f t="shared" si="1600"/>
        <v/>
      </c>
      <c r="EG972" s="178" t="str">
        <f t="shared" si="1601"/>
        <v/>
      </c>
      <c r="EH972" s="178" t="str">
        <f t="shared" si="1602"/>
        <v/>
      </c>
      <c r="EI972" s="178" t="str">
        <f t="shared" si="1603"/>
        <v/>
      </c>
      <c r="EJ972" s="227" t="str">
        <f t="shared" si="1604"/>
        <v/>
      </c>
      <c r="EK972" s="230" t="str">
        <f t="shared" si="1558"/>
        <v/>
      </c>
      <c r="EL972" s="177" t="str">
        <f t="shared" si="1559"/>
        <v/>
      </c>
      <c r="EM972" s="177" t="str">
        <f t="shared" si="1560"/>
        <v/>
      </c>
      <c r="EN972" s="177" t="str">
        <f t="shared" si="1561"/>
        <v/>
      </c>
      <c r="EO972" s="177" t="str">
        <f t="shared" si="1562"/>
        <v/>
      </c>
      <c r="EP972" s="177" t="str">
        <f t="shared" si="1563"/>
        <v/>
      </c>
      <c r="EQ972" s="177" t="str">
        <f t="shared" si="1564"/>
        <v/>
      </c>
      <c r="ER972" s="177" t="str">
        <f t="shared" si="1565"/>
        <v/>
      </c>
      <c r="ES972" s="177" t="str">
        <f t="shared" si="1566"/>
        <v/>
      </c>
      <c r="ET972" s="177" t="str">
        <f t="shared" si="1567"/>
        <v/>
      </c>
      <c r="EU972" s="229" t="e">
        <f t="shared" si="1568"/>
        <v>#VALUE!</v>
      </c>
      <c r="EV972" s="27" t="e">
        <f t="shared" si="1569"/>
        <v>#VALUE!</v>
      </c>
      <c r="EW972" s="27" t="e">
        <f t="shared" si="1570"/>
        <v>#VALUE!</v>
      </c>
      <c r="EX972" s="28" t="e">
        <f t="shared" si="1571"/>
        <v>#VALUE!</v>
      </c>
      <c r="EY972" s="28" t="e">
        <f t="shared" si="1572"/>
        <v>#VALUE!</v>
      </c>
      <c r="EZ972" s="28" t="b">
        <f t="shared" si="1573"/>
        <v>0</v>
      </c>
      <c r="FA972" s="176" t="str">
        <f t="shared" si="1574"/>
        <v/>
      </c>
      <c r="FB972" s="27" t="e" cm="1">
        <f t="array" aca="1" ref="FB972" ca="1">TEXT(RIGHT(10-RIGHT(SUM(INDEX(1*(MID(MID(C972,1,1)*2,ROW(INDIRECT("1:"&amp;LEN(MID(C972,1,1)*2))),1)),,))+MID(C972,2,1)+
SUM(INDEX(1*(MID(MID(C972,3,1)*2,ROW(INDIRECT("1:"&amp;LEN(MID(C972,3,1)*2))),1)),,))+MID(C972,4,1)+
SUM(INDEX(1*(MID(MID(C972,5,1)*2,ROW(INDIRECT("1:"&amp;LEN(MID(C972,5,1)*2))),1)),,))+MID(C972,6,1)+
SUM(INDEX(1*(MID(MID(C972,8,1)*2,ROW(INDIRECT("1:"&amp;LEN(MID(C972,8,1)*2))),1)),,))+MID(C972,9,1)+
SUM(INDEX(1*(MID(MID(C972,10,1)*2,ROW(INDIRECT("1:"&amp;LEN(MID(C972,10,1)*2))),1)),,)),1),1),"0")</f>
        <v>#VALUE!</v>
      </c>
      <c r="FC972" s="27" t="str">
        <f t="shared" si="1575"/>
        <v/>
      </c>
      <c r="FD972" s="29" t="b">
        <f t="shared" si="1576"/>
        <v>0</v>
      </c>
      <c r="FE972" s="112" t="b">
        <f>IFERROR(MATCH(D972,'Avtal för korttidsarbete'!$G$13:$G$1012,0),TRUE)</f>
        <v>1</v>
      </c>
      <c r="FF972" s="112" t="b">
        <f t="shared" si="1605"/>
        <v>0</v>
      </c>
      <c r="FG972" s="113" t="str" cm="1">
        <f t="array" ref="FG972">IF(FE972=TRUE,"x",INDEX('Avtal för korttidsarbete'!$E$13:$E$1012,$FE972))</f>
        <v>x</v>
      </c>
      <c r="FH972" s="113" t="str" cm="1">
        <f t="array" ref="FH972">IF(FE972=TRUE,"x",INDEX('Avtal för korttidsarbete'!$F$13:$F$1012,$FE972))</f>
        <v>x</v>
      </c>
      <c r="FI972" s="112" t="b">
        <f t="shared" si="1606"/>
        <v>0</v>
      </c>
      <c r="FJ972" s="135">
        <f t="shared" si="1607"/>
        <v>44166</v>
      </c>
      <c r="FK972" s="135">
        <f t="shared" si="1608"/>
        <v>44377</v>
      </c>
      <c r="FL972" s="112" t="b">
        <f t="shared" si="1609"/>
        <v>0</v>
      </c>
      <c r="FM972" s="113">
        <f t="shared" si="1610"/>
        <v>44166</v>
      </c>
      <c r="FN972" s="135">
        <f t="shared" si="1611"/>
        <v>44377</v>
      </c>
      <c r="FO972" s="148" t="b">
        <f>IFERROR(INDEX('Avtal för korttidsarbete'!R:R,MATCH(D972,'Avtal för korttidsarbete'!$G:$G,0)),TRUE)</f>
        <v>1</v>
      </c>
      <c r="FP972" s="135" t="str">
        <f>IF(FO972,"-",INDEX('Avtal för korttidsarbete'!$D:$D,MATCH(D972,'Avtal för korttidsarbete'!$G:$G,0)))</f>
        <v>-</v>
      </c>
      <c r="FQ972" s="113" t="b">
        <f>IFERROR(G972&gt;INDEX(Uppsägningar!E:E,MATCH(C972,Uppsägningar!C:C,0)),FALSE)</f>
        <v>0</v>
      </c>
    </row>
    <row r="973" spans="1:173" x14ac:dyDescent="0.25">
      <c r="A973" s="19">
        <v>957</v>
      </c>
      <c r="B973" s="20"/>
      <c r="C973" s="183"/>
      <c r="D973" s="66"/>
      <c r="E973" s="212">
        <f>IFERROR(INDEX(Admin!$C$7:$C$10,MATCH(FP973,TblNivåValTExt,0)),0)</f>
        <v>0</v>
      </c>
      <c r="F973" s="1"/>
      <c r="G973" s="1"/>
      <c r="H973" s="78"/>
      <c r="I973" s="181"/>
      <c r="J973" s="181"/>
      <c r="K973" s="182"/>
      <c r="L973" s="182"/>
      <c r="M973" s="181"/>
      <c r="N973" s="181"/>
      <c r="O973" s="181"/>
      <c r="P973" s="182"/>
      <c r="Q973" s="182"/>
      <c r="R973" s="181"/>
      <c r="S973" s="181"/>
      <c r="T973" s="181"/>
      <c r="U973" s="182"/>
      <c r="V973" s="182"/>
      <c r="W973" s="181"/>
      <c r="X973" s="181"/>
      <c r="Y973" s="181"/>
      <c r="Z973" s="182"/>
      <c r="AA973" s="182"/>
      <c r="AB973" s="181"/>
      <c r="AC973" s="181"/>
      <c r="AD973" s="181"/>
      <c r="AE973" s="182"/>
      <c r="AF973" s="182"/>
      <c r="AG973" s="181"/>
      <c r="AH973" s="181"/>
      <c r="AI973" s="181"/>
      <c r="AJ973" s="182"/>
      <c r="AK973" s="182"/>
      <c r="AL973" s="181"/>
      <c r="AM973" s="181"/>
      <c r="AN973" s="181"/>
      <c r="AO973" s="182"/>
      <c r="AP973" s="182"/>
      <c r="AQ973" s="181"/>
      <c r="AR973" s="181"/>
      <c r="AS973" s="181"/>
      <c r="AT973" s="182"/>
      <c r="AU973" s="182"/>
      <c r="AV973" s="181"/>
      <c r="AW973" s="181"/>
      <c r="AX973" s="181"/>
      <c r="AY973" s="182"/>
      <c r="AZ973" s="182"/>
      <c r="BA973" s="181"/>
      <c r="BB973" s="181"/>
      <c r="BC973" s="181"/>
      <c r="BD973" s="182"/>
      <c r="BE973" s="182"/>
      <c r="BF973" s="181"/>
      <c r="BG973" s="180">
        <f t="shared" si="1577"/>
        <v>0</v>
      </c>
      <c r="BH973" s="116" t="str">
        <f t="shared" si="1578"/>
        <v/>
      </c>
      <c r="BI973" s="80" t="b">
        <f t="shared" si="1526"/>
        <v>0</v>
      </c>
      <c r="BJ973" s="80" t="str">
        <f t="shared" si="1527"/>
        <v/>
      </c>
      <c r="BK973" s="80" t="b">
        <f t="shared" si="1579"/>
        <v>0</v>
      </c>
      <c r="BL973" s="13" t="str">
        <f t="shared" si="1528"/>
        <v/>
      </c>
      <c r="BM973" s="13" t="b">
        <f t="shared" si="1580"/>
        <v>0</v>
      </c>
      <c r="BN973" s="35" t="str">
        <f t="shared" si="1529"/>
        <v/>
      </c>
      <c r="BO973" s="13" t="b">
        <f t="shared" si="1530"/>
        <v>0</v>
      </c>
      <c r="BP973" s="35" t="str">
        <f t="shared" si="1531"/>
        <v/>
      </c>
      <c r="BQ973" s="13" t="b">
        <f t="shared" si="1532"/>
        <v>0</v>
      </c>
      <c r="BR973" s="35" t="str">
        <f t="shared" si="1533"/>
        <v/>
      </c>
      <c r="BS973" s="35" t="b">
        <f t="shared" si="1534"/>
        <v>0</v>
      </c>
      <c r="BT973" s="35" t="str">
        <f t="shared" si="1535"/>
        <v/>
      </c>
      <c r="BU973" s="35" t="b">
        <f t="shared" si="1536"/>
        <v>0</v>
      </c>
      <c r="BV973" s="35" t="str">
        <f t="shared" si="1537"/>
        <v/>
      </c>
      <c r="BW973" s="13" t="b">
        <f t="shared" si="1612"/>
        <v>0</v>
      </c>
      <c r="BX973" s="35" t="str">
        <f t="shared" si="1538"/>
        <v/>
      </c>
      <c r="BY973" s="265" t="b">
        <f t="shared" si="1581"/>
        <v>0</v>
      </c>
      <c r="BZ973" s="35" t="str">
        <f t="shared" si="1539"/>
        <v/>
      </c>
      <c r="CA973" s="265" t="b">
        <f t="shared" si="1582"/>
        <v>0</v>
      </c>
      <c r="CB973" s="35" t="str">
        <f t="shared" si="1540"/>
        <v/>
      </c>
      <c r="CC973" s="272" t="b">
        <f t="shared" si="1583"/>
        <v>0</v>
      </c>
      <c r="CD973" s="35" t="str">
        <f t="shared" si="1541"/>
        <v/>
      </c>
      <c r="CE973" s="13" t="b">
        <f t="shared" si="1542"/>
        <v>0</v>
      </c>
      <c r="CF973" s="35" t="str">
        <f t="shared" si="1543"/>
        <v/>
      </c>
      <c r="CG973" s="179">
        <f t="shared" si="1544"/>
        <v>0</v>
      </c>
      <c r="CH973" s="179">
        <f t="shared" si="1545"/>
        <v>0</v>
      </c>
      <c r="CI973" s="218">
        <f t="shared" si="1584"/>
        <v>0</v>
      </c>
      <c r="CJ973" s="218">
        <f t="shared" si="1585"/>
        <v>0</v>
      </c>
      <c r="CK973" s="218">
        <f t="shared" si="1586"/>
        <v>0</v>
      </c>
      <c r="CL973" s="218">
        <f t="shared" si="1587"/>
        <v>0</v>
      </c>
      <c r="CM973" s="218">
        <f t="shared" si="1588"/>
        <v>0</v>
      </c>
      <c r="CN973" s="218">
        <f t="shared" si="1589"/>
        <v>0</v>
      </c>
      <c r="CO973" s="218">
        <f t="shared" si="1590"/>
        <v>0</v>
      </c>
      <c r="CP973" s="218">
        <f t="shared" si="1591"/>
        <v>0</v>
      </c>
      <c r="CQ973" s="218">
        <f t="shared" si="1592"/>
        <v>0</v>
      </c>
      <c r="CR973" s="218">
        <f t="shared" si="1593"/>
        <v>0</v>
      </c>
      <c r="CS973" s="14">
        <f t="shared" si="1546"/>
        <v>0</v>
      </c>
      <c r="CT973" s="236">
        <f t="shared" si="1547"/>
        <v>0</v>
      </c>
      <c r="CU973" s="237">
        <f t="shared" si="1623"/>
        <v>0</v>
      </c>
      <c r="CV973" s="16">
        <f t="shared" si="1623"/>
        <v>0</v>
      </c>
      <c r="CW973" s="16">
        <f t="shared" si="1623"/>
        <v>0</v>
      </c>
      <c r="CX973" s="16">
        <f t="shared" si="1623"/>
        <v>0</v>
      </c>
      <c r="CY973" s="16">
        <f t="shared" si="1623"/>
        <v>0</v>
      </c>
      <c r="CZ973" s="16">
        <f t="shared" si="1623"/>
        <v>0</v>
      </c>
      <c r="DA973" s="16">
        <f t="shared" si="1623"/>
        <v>0</v>
      </c>
      <c r="DB973" s="16">
        <f t="shared" si="1623"/>
        <v>0</v>
      </c>
      <c r="DC973" s="16">
        <f t="shared" si="1623"/>
        <v>0</v>
      </c>
      <c r="DD973" s="238">
        <f t="shared" si="1623"/>
        <v>0</v>
      </c>
      <c r="DE973" s="232">
        <f t="shared" si="1624"/>
        <v>0</v>
      </c>
      <c r="DF973" s="132">
        <f t="shared" si="1624"/>
        <v>0</v>
      </c>
      <c r="DG973" s="132">
        <f t="shared" si="1624"/>
        <v>0</v>
      </c>
      <c r="DH973" s="132">
        <f t="shared" si="1624"/>
        <v>0</v>
      </c>
      <c r="DI973" s="132">
        <f t="shared" si="1624"/>
        <v>0</v>
      </c>
      <c r="DJ973" s="132">
        <f t="shared" si="1624"/>
        <v>0</v>
      </c>
      <c r="DK973" s="132">
        <f t="shared" si="1624"/>
        <v>0</v>
      </c>
      <c r="DL973" s="132">
        <f t="shared" si="1624"/>
        <v>0</v>
      </c>
      <c r="DM973" s="132">
        <f t="shared" si="1624"/>
        <v>0</v>
      </c>
      <c r="DN973" s="233">
        <f t="shared" si="1624"/>
        <v>0</v>
      </c>
      <c r="DO973" s="232">
        <f t="shared" si="1548"/>
        <v>0</v>
      </c>
      <c r="DP973" s="132">
        <f t="shared" si="1549"/>
        <v>0</v>
      </c>
      <c r="DQ973" s="132">
        <f t="shared" si="1550"/>
        <v>0</v>
      </c>
      <c r="DR973" s="132">
        <f t="shared" si="1551"/>
        <v>0</v>
      </c>
      <c r="DS973" s="132">
        <f t="shared" si="1552"/>
        <v>0</v>
      </c>
      <c r="DT973" s="132">
        <f t="shared" si="1553"/>
        <v>0</v>
      </c>
      <c r="DU973" s="132">
        <f t="shared" si="1554"/>
        <v>0</v>
      </c>
      <c r="DV973" s="132">
        <f t="shared" si="1555"/>
        <v>0</v>
      </c>
      <c r="DW973" s="132">
        <f t="shared" si="1556"/>
        <v>0</v>
      </c>
      <c r="DX973" s="233">
        <f t="shared" si="1557"/>
        <v>0</v>
      </c>
      <c r="DY973" s="231" t="b">
        <f t="shared" si="1594"/>
        <v>0</v>
      </c>
      <c r="DZ973" s="163"/>
      <c r="EA973" s="226" t="str">
        <f t="shared" si="1595"/>
        <v/>
      </c>
      <c r="EB973" s="178" t="str">
        <f t="shared" si="1596"/>
        <v/>
      </c>
      <c r="EC973" s="178" t="str">
        <f t="shared" si="1597"/>
        <v/>
      </c>
      <c r="ED973" s="178" t="str">
        <f t="shared" si="1598"/>
        <v/>
      </c>
      <c r="EE973" s="178" t="str">
        <f t="shared" si="1599"/>
        <v/>
      </c>
      <c r="EF973" s="178" t="str">
        <f t="shared" si="1600"/>
        <v/>
      </c>
      <c r="EG973" s="178" t="str">
        <f t="shared" si="1601"/>
        <v/>
      </c>
      <c r="EH973" s="178" t="str">
        <f t="shared" si="1602"/>
        <v/>
      </c>
      <c r="EI973" s="178" t="str">
        <f t="shared" si="1603"/>
        <v/>
      </c>
      <c r="EJ973" s="227" t="str">
        <f t="shared" si="1604"/>
        <v/>
      </c>
      <c r="EK973" s="230" t="str">
        <f t="shared" si="1558"/>
        <v/>
      </c>
      <c r="EL973" s="177" t="str">
        <f t="shared" si="1559"/>
        <v/>
      </c>
      <c r="EM973" s="177" t="str">
        <f t="shared" si="1560"/>
        <v/>
      </c>
      <c r="EN973" s="177" t="str">
        <f t="shared" si="1561"/>
        <v/>
      </c>
      <c r="EO973" s="177" t="str">
        <f t="shared" si="1562"/>
        <v/>
      </c>
      <c r="EP973" s="177" t="str">
        <f t="shared" si="1563"/>
        <v/>
      </c>
      <c r="EQ973" s="177" t="str">
        <f t="shared" si="1564"/>
        <v/>
      </c>
      <c r="ER973" s="177" t="str">
        <f t="shared" si="1565"/>
        <v/>
      </c>
      <c r="ES973" s="177" t="str">
        <f t="shared" si="1566"/>
        <v/>
      </c>
      <c r="ET973" s="177" t="str">
        <f t="shared" si="1567"/>
        <v/>
      </c>
      <c r="EU973" s="229" t="e">
        <f t="shared" si="1568"/>
        <v>#VALUE!</v>
      </c>
      <c r="EV973" s="27" t="e">
        <f t="shared" si="1569"/>
        <v>#VALUE!</v>
      </c>
      <c r="EW973" s="27" t="e">
        <f t="shared" si="1570"/>
        <v>#VALUE!</v>
      </c>
      <c r="EX973" s="28" t="e">
        <f t="shared" si="1571"/>
        <v>#VALUE!</v>
      </c>
      <c r="EY973" s="28" t="e">
        <f t="shared" si="1572"/>
        <v>#VALUE!</v>
      </c>
      <c r="EZ973" s="28" t="b">
        <f t="shared" si="1573"/>
        <v>0</v>
      </c>
      <c r="FA973" s="176" t="str">
        <f t="shared" si="1574"/>
        <v/>
      </c>
      <c r="FB973" s="27" t="e" cm="1">
        <f t="array" aca="1" ref="FB973" ca="1">TEXT(RIGHT(10-RIGHT(SUM(INDEX(1*(MID(MID(C973,1,1)*2,ROW(INDIRECT("1:"&amp;LEN(MID(C973,1,1)*2))),1)),,))+MID(C973,2,1)+
SUM(INDEX(1*(MID(MID(C973,3,1)*2,ROW(INDIRECT("1:"&amp;LEN(MID(C973,3,1)*2))),1)),,))+MID(C973,4,1)+
SUM(INDEX(1*(MID(MID(C973,5,1)*2,ROW(INDIRECT("1:"&amp;LEN(MID(C973,5,1)*2))),1)),,))+MID(C973,6,1)+
SUM(INDEX(1*(MID(MID(C973,8,1)*2,ROW(INDIRECT("1:"&amp;LEN(MID(C973,8,1)*2))),1)),,))+MID(C973,9,1)+
SUM(INDEX(1*(MID(MID(C973,10,1)*2,ROW(INDIRECT("1:"&amp;LEN(MID(C973,10,1)*2))),1)),,)),1),1),"0")</f>
        <v>#VALUE!</v>
      </c>
      <c r="FC973" s="27" t="str">
        <f t="shared" si="1575"/>
        <v/>
      </c>
      <c r="FD973" s="29" t="b">
        <f t="shared" si="1576"/>
        <v>0</v>
      </c>
      <c r="FE973" s="112" t="b">
        <f>IFERROR(MATCH(D973,'Avtal för korttidsarbete'!$G$13:$G$1012,0),TRUE)</f>
        <v>1</v>
      </c>
      <c r="FF973" s="112" t="b">
        <f t="shared" si="1605"/>
        <v>0</v>
      </c>
      <c r="FG973" s="113" t="str" cm="1">
        <f t="array" ref="FG973">IF(FE973=TRUE,"x",INDEX('Avtal för korttidsarbete'!$E$13:$E$1012,$FE973))</f>
        <v>x</v>
      </c>
      <c r="FH973" s="113" t="str" cm="1">
        <f t="array" ref="FH973">IF(FE973=TRUE,"x",INDEX('Avtal för korttidsarbete'!$F$13:$F$1012,$FE973))</f>
        <v>x</v>
      </c>
      <c r="FI973" s="112" t="b">
        <f t="shared" si="1606"/>
        <v>0</v>
      </c>
      <c r="FJ973" s="135">
        <f t="shared" si="1607"/>
        <v>44166</v>
      </c>
      <c r="FK973" s="135">
        <f t="shared" si="1608"/>
        <v>44377</v>
      </c>
      <c r="FL973" s="112" t="b">
        <f t="shared" si="1609"/>
        <v>0</v>
      </c>
      <c r="FM973" s="113">
        <f t="shared" si="1610"/>
        <v>44166</v>
      </c>
      <c r="FN973" s="135">
        <f t="shared" si="1611"/>
        <v>44377</v>
      </c>
      <c r="FO973" s="148" t="b">
        <f>IFERROR(INDEX('Avtal för korttidsarbete'!R:R,MATCH(D973,'Avtal för korttidsarbete'!$G:$G,0)),TRUE)</f>
        <v>1</v>
      </c>
      <c r="FP973" s="135" t="str">
        <f>IF(FO973,"-",INDEX('Avtal för korttidsarbete'!$D:$D,MATCH(D973,'Avtal för korttidsarbete'!$G:$G,0)))</f>
        <v>-</v>
      </c>
      <c r="FQ973" s="113" t="b">
        <f>IFERROR(G973&gt;INDEX(Uppsägningar!E:E,MATCH(C973,Uppsägningar!C:C,0)),FALSE)</f>
        <v>0</v>
      </c>
    </row>
    <row r="974" spans="1:173" x14ac:dyDescent="0.25">
      <c r="A974" s="19">
        <v>958</v>
      </c>
      <c r="B974" s="20"/>
      <c r="C974" s="183"/>
      <c r="D974" s="66"/>
      <c r="E974" s="212">
        <f>IFERROR(INDEX(Admin!$C$7:$C$10,MATCH(FP974,TblNivåValTExt,0)),0)</f>
        <v>0</v>
      </c>
      <c r="F974" s="1"/>
      <c r="G974" s="1"/>
      <c r="H974" s="78"/>
      <c r="I974" s="181"/>
      <c r="J974" s="181"/>
      <c r="K974" s="182"/>
      <c r="L974" s="182"/>
      <c r="M974" s="181"/>
      <c r="N974" s="181"/>
      <c r="O974" s="181"/>
      <c r="P974" s="182"/>
      <c r="Q974" s="182"/>
      <c r="R974" s="181"/>
      <c r="S974" s="181"/>
      <c r="T974" s="181"/>
      <c r="U974" s="182"/>
      <c r="V974" s="182"/>
      <c r="W974" s="181"/>
      <c r="X974" s="181"/>
      <c r="Y974" s="181"/>
      <c r="Z974" s="182"/>
      <c r="AA974" s="182"/>
      <c r="AB974" s="181"/>
      <c r="AC974" s="181"/>
      <c r="AD974" s="181"/>
      <c r="AE974" s="182"/>
      <c r="AF974" s="182"/>
      <c r="AG974" s="181"/>
      <c r="AH974" s="181"/>
      <c r="AI974" s="181"/>
      <c r="AJ974" s="182"/>
      <c r="AK974" s="182"/>
      <c r="AL974" s="181"/>
      <c r="AM974" s="181"/>
      <c r="AN974" s="181"/>
      <c r="AO974" s="182"/>
      <c r="AP974" s="182"/>
      <c r="AQ974" s="181"/>
      <c r="AR974" s="181"/>
      <c r="AS974" s="181"/>
      <c r="AT974" s="182"/>
      <c r="AU974" s="182"/>
      <c r="AV974" s="181"/>
      <c r="AW974" s="181"/>
      <c r="AX974" s="181"/>
      <c r="AY974" s="182"/>
      <c r="AZ974" s="182"/>
      <c r="BA974" s="181"/>
      <c r="BB974" s="181"/>
      <c r="BC974" s="181"/>
      <c r="BD974" s="182"/>
      <c r="BE974" s="182"/>
      <c r="BF974" s="181"/>
      <c r="BG974" s="180">
        <f t="shared" si="1577"/>
        <v>0</v>
      </c>
      <c r="BH974" s="116" t="str">
        <f t="shared" si="1578"/>
        <v/>
      </c>
      <c r="BI974" s="80" t="b">
        <f t="shared" si="1526"/>
        <v>0</v>
      </c>
      <c r="BJ974" s="80" t="str">
        <f t="shared" si="1527"/>
        <v/>
      </c>
      <c r="BK974" s="80" t="b">
        <f t="shared" si="1579"/>
        <v>0</v>
      </c>
      <c r="BL974" s="13" t="str">
        <f t="shared" si="1528"/>
        <v/>
      </c>
      <c r="BM974" s="13" t="b">
        <f t="shared" si="1580"/>
        <v>0</v>
      </c>
      <c r="BN974" s="35" t="str">
        <f t="shared" si="1529"/>
        <v/>
      </c>
      <c r="BO974" s="13" t="b">
        <f t="shared" si="1530"/>
        <v>0</v>
      </c>
      <c r="BP974" s="35" t="str">
        <f t="shared" si="1531"/>
        <v/>
      </c>
      <c r="BQ974" s="13" t="b">
        <f t="shared" si="1532"/>
        <v>0</v>
      </c>
      <c r="BR974" s="35" t="str">
        <f t="shared" si="1533"/>
        <v/>
      </c>
      <c r="BS974" s="35" t="b">
        <f t="shared" si="1534"/>
        <v>0</v>
      </c>
      <c r="BT974" s="35" t="str">
        <f t="shared" si="1535"/>
        <v/>
      </c>
      <c r="BU974" s="35" t="b">
        <f t="shared" si="1536"/>
        <v>0</v>
      </c>
      <c r="BV974" s="35" t="str">
        <f t="shared" si="1537"/>
        <v/>
      </c>
      <c r="BW974" s="13" t="b">
        <f t="shared" si="1612"/>
        <v>0</v>
      </c>
      <c r="BX974" s="35" t="str">
        <f t="shared" si="1538"/>
        <v/>
      </c>
      <c r="BY974" s="265" t="b">
        <f t="shared" si="1581"/>
        <v>0</v>
      </c>
      <c r="BZ974" s="35" t="str">
        <f t="shared" si="1539"/>
        <v/>
      </c>
      <c r="CA974" s="265" t="b">
        <f t="shared" si="1582"/>
        <v>0</v>
      </c>
      <c r="CB974" s="35" t="str">
        <f t="shared" si="1540"/>
        <v/>
      </c>
      <c r="CC974" s="272" t="b">
        <f t="shared" si="1583"/>
        <v>0</v>
      </c>
      <c r="CD974" s="35" t="str">
        <f t="shared" si="1541"/>
        <v/>
      </c>
      <c r="CE974" s="13" t="b">
        <f t="shared" si="1542"/>
        <v>0</v>
      </c>
      <c r="CF974" s="35" t="str">
        <f t="shared" si="1543"/>
        <v/>
      </c>
      <c r="CG974" s="179">
        <f t="shared" si="1544"/>
        <v>0</v>
      </c>
      <c r="CH974" s="179">
        <f t="shared" si="1545"/>
        <v>0</v>
      </c>
      <c r="CI974" s="218">
        <f t="shared" si="1584"/>
        <v>0</v>
      </c>
      <c r="CJ974" s="218">
        <f t="shared" si="1585"/>
        <v>0</v>
      </c>
      <c r="CK974" s="218">
        <f t="shared" si="1586"/>
        <v>0</v>
      </c>
      <c r="CL974" s="218">
        <f t="shared" si="1587"/>
        <v>0</v>
      </c>
      <c r="CM974" s="218">
        <f t="shared" si="1588"/>
        <v>0</v>
      </c>
      <c r="CN974" s="218">
        <f t="shared" si="1589"/>
        <v>0</v>
      </c>
      <c r="CO974" s="218">
        <f t="shared" si="1590"/>
        <v>0</v>
      </c>
      <c r="CP974" s="218">
        <f t="shared" si="1591"/>
        <v>0</v>
      </c>
      <c r="CQ974" s="218">
        <f t="shared" si="1592"/>
        <v>0</v>
      </c>
      <c r="CR974" s="218">
        <f t="shared" si="1593"/>
        <v>0</v>
      </c>
      <c r="CS974" s="14">
        <f t="shared" si="1546"/>
        <v>0</v>
      </c>
      <c r="CT974" s="236">
        <f t="shared" si="1547"/>
        <v>0</v>
      </c>
      <c r="CU974" s="237">
        <f t="shared" si="1623"/>
        <v>0</v>
      </c>
      <c r="CV974" s="16">
        <f t="shared" si="1623"/>
        <v>0</v>
      </c>
      <c r="CW974" s="16">
        <f t="shared" si="1623"/>
        <v>0</v>
      </c>
      <c r="CX974" s="16">
        <f t="shared" si="1623"/>
        <v>0</v>
      </c>
      <c r="CY974" s="16">
        <f t="shared" si="1623"/>
        <v>0</v>
      </c>
      <c r="CZ974" s="16">
        <f t="shared" si="1623"/>
        <v>0</v>
      </c>
      <c r="DA974" s="16">
        <f t="shared" si="1623"/>
        <v>0</v>
      </c>
      <c r="DB974" s="16">
        <f t="shared" si="1623"/>
        <v>0</v>
      </c>
      <c r="DC974" s="16">
        <f t="shared" si="1623"/>
        <v>0</v>
      </c>
      <c r="DD974" s="238">
        <f t="shared" si="1623"/>
        <v>0</v>
      </c>
      <c r="DE974" s="232">
        <f t="shared" si="1624"/>
        <v>0</v>
      </c>
      <c r="DF974" s="132">
        <f t="shared" si="1624"/>
        <v>0</v>
      </c>
      <c r="DG974" s="132">
        <f t="shared" si="1624"/>
        <v>0</v>
      </c>
      <c r="DH974" s="132">
        <f t="shared" si="1624"/>
        <v>0</v>
      </c>
      <c r="DI974" s="132">
        <f t="shared" si="1624"/>
        <v>0</v>
      </c>
      <c r="DJ974" s="132">
        <f t="shared" si="1624"/>
        <v>0</v>
      </c>
      <c r="DK974" s="132">
        <f t="shared" si="1624"/>
        <v>0</v>
      </c>
      <c r="DL974" s="132">
        <f t="shared" si="1624"/>
        <v>0</v>
      </c>
      <c r="DM974" s="132">
        <f t="shared" si="1624"/>
        <v>0</v>
      </c>
      <c r="DN974" s="233">
        <f t="shared" si="1624"/>
        <v>0</v>
      </c>
      <c r="DO974" s="232">
        <f t="shared" si="1548"/>
        <v>0</v>
      </c>
      <c r="DP974" s="132">
        <f t="shared" si="1549"/>
        <v>0</v>
      </c>
      <c r="DQ974" s="132">
        <f t="shared" si="1550"/>
        <v>0</v>
      </c>
      <c r="DR974" s="132">
        <f t="shared" si="1551"/>
        <v>0</v>
      </c>
      <c r="DS974" s="132">
        <f t="shared" si="1552"/>
        <v>0</v>
      </c>
      <c r="DT974" s="132">
        <f t="shared" si="1553"/>
        <v>0</v>
      </c>
      <c r="DU974" s="132">
        <f t="shared" si="1554"/>
        <v>0</v>
      </c>
      <c r="DV974" s="132">
        <f t="shared" si="1555"/>
        <v>0</v>
      </c>
      <c r="DW974" s="132">
        <f t="shared" si="1556"/>
        <v>0</v>
      </c>
      <c r="DX974" s="233">
        <f t="shared" si="1557"/>
        <v>0</v>
      </c>
      <c r="DY974" s="231" t="b">
        <f t="shared" si="1594"/>
        <v>0</v>
      </c>
      <c r="DZ974" s="163"/>
      <c r="EA974" s="226" t="str">
        <f t="shared" si="1595"/>
        <v/>
      </c>
      <c r="EB974" s="178" t="str">
        <f t="shared" si="1596"/>
        <v/>
      </c>
      <c r="EC974" s="178" t="str">
        <f t="shared" si="1597"/>
        <v/>
      </c>
      <c r="ED974" s="178" t="str">
        <f t="shared" si="1598"/>
        <v/>
      </c>
      <c r="EE974" s="178" t="str">
        <f t="shared" si="1599"/>
        <v/>
      </c>
      <c r="EF974" s="178" t="str">
        <f t="shared" si="1600"/>
        <v/>
      </c>
      <c r="EG974" s="178" t="str">
        <f t="shared" si="1601"/>
        <v/>
      </c>
      <c r="EH974" s="178" t="str">
        <f t="shared" si="1602"/>
        <v/>
      </c>
      <c r="EI974" s="178" t="str">
        <f t="shared" si="1603"/>
        <v/>
      </c>
      <c r="EJ974" s="227" t="str">
        <f t="shared" si="1604"/>
        <v/>
      </c>
      <c r="EK974" s="230" t="str">
        <f t="shared" si="1558"/>
        <v/>
      </c>
      <c r="EL974" s="177" t="str">
        <f t="shared" si="1559"/>
        <v/>
      </c>
      <c r="EM974" s="177" t="str">
        <f t="shared" si="1560"/>
        <v/>
      </c>
      <c r="EN974" s="177" t="str">
        <f t="shared" si="1561"/>
        <v/>
      </c>
      <c r="EO974" s="177" t="str">
        <f t="shared" si="1562"/>
        <v/>
      </c>
      <c r="EP974" s="177" t="str">
        <f t="shared" si="1563"/>
        <v/>
      </c>
      <c r="EQ974" s="177" t="str">
        <f t="shared" si="1564"/>
        <v/>
      </c>
      <c r="ER974" s="177" t="str">
        <f t="shared" si="1565"/>
        <v/>
      </c>
      <c r="ES974" s="177" t="str">
        <f t="shared" si="1566"/>
        <v/>
      </c>
      <c r="ET974" s="177" t="str">
        <f t="shared" si="1567"/>
        <v/>
      </c>
      <c r="EU974" s="229" t="e">
        <f t="shared" si="1568"/>
        <v>#VALUE!</v>
      </c>
      <c r="EV974" s="27" t="e">
        <f t="shared" si="1569"/>
        <v>#VALUE!</v>
      </c>
      <c r="EW974" s="27" t="e">
        <f t="shared" si="1570"/>
        <v>#VALUE!</v>
      </c>
      <c r="EX974" s="28" t="e">
        <f t="shared" si="1571"/>
        <v>#VALUE!</v>
      </c>
      <c r="EY974" s="28" t="e">
        <f t="shared" si="1572"/>
        <v>#VALUE!</v>
      </c>
      <c r="EZ974" s="28" t="b">
        <f t="shared" si="1573"/>
        <v>0</v>
      </c>
      <c r="FA974" s="176" t="str">
        <f t="shared" si="1574"/>
        <v/>
      </c>
      <c r="FB974" s="27" t="e" cm="1">
        <f t="array" aca="1" ref="FB974" ca="1">TEXT(RIGHT(10-RIGHT(SUM(INDEX(1*(MID(MID(C974,1,1)*2,ROW(INDIRECT("1:"&amp;LEN(MID(C974,1,1)*2))),1)),,))+MID(C974,2,1)+
SUM(INDEX(1*(MID(MID(C974,3,1)*2,ROW(INDIRECT("1:"&amp;LEN(MID(C974,3,1)*2))),1)),,))+MID(C974,4,1)+
SUM(INDEX(1*(MID(MID(C974,5,1)*2,ROW(INDIRECT("1:"&amp;LEN(MID(C974,5,1)*2))),1)),,))+MID(C974,6,1)+
SUM(INDEX(1*(MID(MID(C974,8,1)*2,ROW(INDIRECT("1:"&amp;LEN(MID(C974,8,1)*2))),1)),,))+MID(C974,9,1)+
SUM(INDEX(1*(MID(MID(C974,10,1)*2,ROW(INDIRECT("1:"&amp;LEN(MID(C974,10,1)*2))),1)),,)),1),1),"0")</f>
        <v>#VALUE!</v>
      </c>
      <c r="FC974" s="27" t="str">
        <f t="shared" si="1575"/>
        <v/>
      </c>
      <c r="FD974" s="29" t="b">
        <f t="shared" si="1576"/>
        <v>0</v>
      </c>
      <c r="FE974" s="112" t="b">
        <f>IFERROR(MATCH(D974,'Avtal för korttidsarbete'!$G$13:$G$1012,0),TRUE)</f>
        <v>1</v>
      </c>
      <c r="FF974" s="112" t="b">
        <f t="shared" si="1605"/>
        <v>0</v>
      </c>
      <c r="FG974" s="113" t="str" cm="1">
        <f t="array" ref="FG974">IF(FE974=TRUE,"x",INDEX('Avtal för korttidsarbete'!$E$13:$E$1012,$FE974))</f>
        <v>x</v>
      </c>
      <c r="FH974" s="113" t="str" cm="1">
        <f t="array" ref="FH974">IF(FE974=TRUE,"x",INDEX('Avtal för korttidsarbete'!$F$13:$F$1012,$FE974))</f>
        <v>x</v>
      </c>
      <c r="FI974" s="112" t="b">
        <f t="shared" si="1606"/>
        <v>0</v>
      </c>
      <c r="FJ974" s="135">
        <f t="shared" si="1607"/>
        <v>44166</v>
      </c>
      <c r="FK974" s="135">
        <f t="shared" si="1608"/>
        <v>44377</v>
      </c>
      <c r="FL974" s="112" t="b">
        <f t="shared" si="1609"/>
        <v>0</v>
      </c>
      <c r="FM974" s="113">
        <f t="shared" si="1610"/>
        <v>44166</v>
      </c>
      <c r="FN974" s="135">
        <f t="shared" si="1611"/>
        <v>44377</v>
      </c>
      <c r="FO974" s="148" t="b">
        <f>IFERROR(INDEX('Avtal för korttidsarbete'!R:R,MATCH(D974,'Avtal för korttidsarbete'!$G:$G,0)),TRUE)</f>
        <v>1</v>
      </c>
      <c r="FP974" s="135" t="str">
        <f>IF(FO974,"-",INDEX('Avtal för korttidsarbete'!$D:$D,MATCH(D974,'Avtal för korttidsarbete'!$G:$G,0)))</f>
        <v>-</v>
      </c>
      <c r="FQ974" s="113" t="b">
        <f>IFERROR(G974&gt;INDEX(Uppsägningar!E:E,MATCH(C974,Uppsägningar!C:C,0)),FALSE)</f>
        <v>0</v>
      </c>
    </row>
    <row r="975" spans="1:173" x14ac:dyDescent="0.25">
      <c r="A975" s="19">
        <v>959</v>
      </c>
      <c r="B975" s="20"/>
      <c r="C975" s="183"/>
      <c r="D975" s="66"/>
      <c r="E975" s="212">
        <f>IFERROR(INDEX(Admin!$C$7:$C$10,MATCH(FP975,TblNivåValTExt,0)),0)</f>
        <v>0</v>
      </c>
      <c r="F975" s="1"/>
      <c r="G975" s="1"/>
      <c r="H975" s="78"/>
      <c r="I975" s="181"/>
      <c r="J975" s="181"/>
      <c r="K975" s="182"/>
      <c r="L975" s="182"/>
      <c r="M975" s="181"/>
      <c r="N975" s="181"/>
      <c r="O975" s="181"/>
      <c r="P975" s="182"/>
      <c r="Q975" s="182"/>
      <c r="R975" s="181"/>
      <c r="S975" s="181"/>
      <c r="T975" s="181"/>
      <c r="U975" s="182"/>
      <c r="V975" s="182"/>
      <c r="W975" s="181"/>
      <c r="X975" s="181"/>
      <c r="Y975" s="181"/>
      <c r="Z975" s="182"/>
      <c r="AA975" s="182"/>
      <c r="AB975" s="181"/>
      <c r="AC975" s="181"/>
      <c r="AD975" s="181"/>
      <c r="AE975" s="182"/>
      <c r="AF975" s="182"/>
      <c r="AG975" s="181"/>
      <c r="AH975" s="181"/>
      <c r="AI975" s="181"/>
      <c r="AJ975" s="182"/>
      <c r="AK975" s="182"/>
      <c r="AL975" s="181"/>
      <c r="AM975" s="181"/>
      <c r="AN975" s="181"/>
      <c r="AO975" s="182"/>
      <c r="AP975" s="182"/>
      <c r="AQ975" s="181"/>
      <c r="AR975" s="181"/>
      <c r="AS975" s="181"/>
      <c r="AT975" s="182"/>
      <c r="AU975" s="182"/>
      <c r="AV975" s="181"/>
      <c r="AW975" s="181"/>
      <c r="AX975" s="181"/>
      <c r="AY975" s="182"/>
      <c r="AZ975" s="182"/>
      <c r="BA975" s="181"/>
      <c r="BB975" s="181"/>
      <c r="BC975" s="181"/>
      <c r="BD975" s="182"/>
      <c r="BE975" s="182"/>
      <c r="BF975" s="181"/>
      <c r="BG975" s="180">
        <f t="shared" si="1577"/>
        <v>0</v>
      </c>
      <c r="BH975" s="116" t="str">
        <f t="shared" si="1578"/>
        <v/>
      </c>
      <c r="BI975" s="80" t="b">
        <f t="shared" si="1526"/>
        <v>0</v>
      </c>
      <c r="BJ975" s="80" t="str">
        <f t="shared" si="1527"/>
        <v/>
      </c>
      <c r="BK975" s="80" t="b">
        <f t="shared" si="1579"/>
        <v>0</v>
      </c>
      <c r="BL975" s="13" t="str">
        <f t="shared" si="1528"/>
        <v/>
      </c>
      <c r="BM975" s="13" t="b">
        <f t="shared" si="1580"/>
        <v>0</v>
      </c>
      <c r="BN975" s="35" t="str">
        <f t="shared" si="1529"/>
        <v/>
      </c>
      <c r="BO975" s="13" t="b">
        <f t="shared" si="1530"/>
        <v>0</v>
      </c>
      <c r="BP975" s="35" t="str">
        <f t="shared" si="1531"/>
        <v/>
      </c>
      <c r="BQ975" s="13" t="b">
        <f t="shared" si="1532"/>
        <v>0</v>
      </c>
      <c r="BR975" s="35" t="str">
        <f t="shared" si="1533"/>
        <v/>
      </c>
      <c r="BS975" s="35" t="b">
        <f t="shared" si="1534"/>
        <v>0</v>
      </c>
      <c r="BT975" s="35" t="str">
        <f t="shared" si="1535"/>
        <v/>
      </c>
      <c r="BU975" s="35" t="b">
        <f t="shared" si="1536"/>
        <v>0</v>
      </c>
      <c r="BV975" s="35" t="str">
        <f t="shared" si="1537"/>
        <v/>
      </c>
      <c r="BW975" s="13" t="b">
        <f t="shared" si="1612"/>
        <v>0</v>
      </c>
      <c r="BX975" s="35" t="str">
        <f t="shared" si="1538"/>
        <v/>
      </c>
      <c r="BY975" s="265" t="b">
        <f t="shared" si="1581"/>
        <v>0</v>
      </c>
      <c r="BZ975" s="35" t="str">
        <f t="shared" si="1539"/>
        <v/>
      </c>
      <c r="CA975" s="265" t="b">
        <f t="shared" si="1582"/>
        <v>0</v>
      </c>
      <c r="CB975" s="35" t="str">
        <f t="shared" si="1540"/>
        <v/>
      </c>
      <c r="CC975" s="272" t="b">
        <f t="shared" si="1583"/>
        <v>0</v>
      </c>
      <c r="CD975" s="35" t="str">
        <f t="shared" si="1541"/>
        <v/>
      </c>
      <c r="CE975" s="13" t="b">
        <f t="shared" si="1542"/>
        <v>0</v>
      </c>
      <c r="CF975" s="35" t="str">
        <f t="shared" si="1543"/>
        <v/>
      </c>
      <c r="CG975" s="179">
        <f t="shared" si="1544"/>
        <v>0</v>
      </c>
      <c r="CH975" s="179">
        <f t="shared" si="1545"/>
        <v>0</v>
      </c>
      <c r="CI975" s="218">
        <f t="shared" si="1584"/>
        <v>0</v>
      </c>
      <c r="CJ975" s="218">
        <f t="shared" si="1585"/>
        <v>0</v>
      </c>
      <c r="CK975" s="218">
        <f t="shared" si="1586"/>
        <v>0</v>
      </c>
      <c r="CL975" s="218">
        <f t="shared" si="1587"/>
        <v>0</v>
      </c>
      <c r="CM975" s="218">
        <f t="shared" si="1588"/>
        <v>0</v>
      </c>
      <c r="CN975" s="218">
        <f t="shared" si="1589"/>
        <v>0</v>
      </c>
      <c r="CO975" s="218">
        <f t="shared" si="1590"/>
        <v>0</v>
      </c>
      <c r="CP975" s="218">
        <f t="shared" si="1591"/>
        <v>0</v>
      </c>
      <c r="CQ975" s="218">
        <f t="shared" si="1592"/>
        <v>0</v>
      </c>
      <c r="CR975" s="218">
        <f t="shared" si="1593"/>
        <v>0</v>
      </c>
      <c r="CS975" s="14">
        <f t="shared" si="1546"/>
        <v>0</v>
      </c>
      <c r="CT975" s="236">
        <f t="shared" si="1547"/>
        <v>0</v>
      </c>
      <c r="CU975" s="237">
        <f t="shared" si="1623"/>
        <v>0</v>
      </c>
      <c r="CV975" s="16">
        <f t="shared" si="1623"/>
        <v>0</v>
      </c>
      <c r="CW975" s="16">
        <f t="shared" si="1623"/>
        <v>0</v>
      </c>
      <c r="CX975" s="16">
        <f t="shared" si="1623"/>
        <v>0</v>
      </c>
      <c r="CY975" s="16">
        <f t="shared" si="1623"/>
        <v>0</v>
      </c>
      <c r="CZ975" s="16">
        <f t="shared" si="1623"/>
        <v>0</v>
      </c>
      <c r="DA975" s="16">
        <f t="shared" si="1623"/>
        <v>0</v>
      </c>
      <c r="DB975" s="16">
        <f t="shared" si="1623"/>
        <v>0</v>
      </c>
      <c r="DC975" s="16">
        <f t="shared" si="1623"/>
        <v>0</v>
      </c>
      <c r="DD975" s="238">
        <f t="shared" si="1623"/>
        <v>0</v>
      </c>
      <c r="DE975" s="232">
        <f t="shared" si="1624"/>
        <v>0</v>
      </c>
      <c r="DF975" s="132">
        <f t="shared" si="1624"/>
        <v>0</v>
      </c>
      <c r="DG975" s="132">
        <f t="shared" si="1624"/>
        <v>0</v>
      </c>
      <c r="DH975" s="132">
        <f t="shared" si="1624"/>
        <v>0</v>
      </c>
      <c r="DI975" s="132">
        <f t="shared" si="1624"/>
        <v>0</v>
      </c>
      <c r="DJ975" s="132">
        <f t="shared" si="1624"/>
        <v>0</v>
      </c>
      <c r="DK975" s="132">
        <f t="shared" si="1624"/>
        <v>0</v>
      </c>
      <c r="DL975" s="132">
        <f t="shared" si="1624"/>
        <v>0</v>
      </c>
      <c r="DM975" s="132">
        <f t="shared" si="1624"/>
        <v>0</v>
      </c>
      <c r="DN975" s="233">
        <f t="shared" si="1624"/>
        <v>0</v>
      </c>
      <c r="DO975" s="232">
        <f t="shared" si="1548"/>
        <v>0</v>
      </c>
      <c r="DP975" s="132">
        <f t="shared" si="1549"/>
        <v>0</v>
      </c>
      <c r="DQ975" s="132">
        <f t="shared" si="1550"/>
        <v>0</v>
      </c>
      <c r="DR975" s="132">
        <f t="shared" si="1551"/>
        <v>0</v>
      </c>
      <c r="DS975" s="132">
        <f t="shared" si="1552"/>
        <v>0</v>
      </c>
      <c r="DT975" s="132">
        <f t="shared" si="1553"/>
        <v>0</v>
      </c>
      <c r="DU975" s="132">
        <f t="shared" si="1554"/>
        <v>0</v>
      </c>
      <c r="DV975" s="132">
        <f t="shared" si="1555"/>
        <v>0</v>
      </c>
      <c r="DW975" s="132">
        <f t="shared" si="1556"/>
        <v>0</v>
      </c>
      <c r="DX975" s="233">
        <f t="shared" si="1557"/>
        <v>0</v>
      </c>
      <c r="DY975" s="231" t="b">
        <f t="shared" si="1594"/>
        <v>0</v>
      </c>
      <c r="DZ975" s="163"/>
      <c r="EA975" s="226" t="str">
        <f t="shared" si="1595"/>
        <v/>
      </c>
      <c r="EB975" s="178" t="str">
        <f t="shared" si="1596"/>
        <v/>
      </c>
      <c r="EC975" s="178" t="str">
        <f t="shared" si="1597"/>
        <v/>
      </c>
      <c r="ED975" s="178" t="str">
        <f t="shared" si="1598"/>
        <v/>
      </c>
      <c r="EE975" s="178" t="str">
        <f t="shared" si="1599"/>
        <v/>
      </c>
      <c r="EF975" s="178" t="str">
        <f t="shared" si="1600"/>
        <v/>
      </c>
      <c r="EG975" s="178" t="str">
        <f t="shared" si="1601"/>
        <v/>
      </c>
      <c r="EH975" s="178" t="str">
        <f t="shared" si="1602"/>
        <v/>
      </c>
      <c r="EI975" s="178" t="str">
        <f t="shared" si="1603"/>
        <v/>
      </c>
      <c r="EJ975" s="227" t="str">
        <f t="shared" si="1604"/>
        <v/>
      </c>
      <c r="EK975" s="230" t="str">
        <f t="shared" si="1558"/>
        <v/>
      </c>
      <c r="EL975" s="177" t="str">
        <f t="shared" si="1559"/>
        <v/>
      </c>
      <c r="EM975" s="177" t="str">
        <f t="shared" si="1560"/>
        <v/>
      </c>
      <c r="EN975" s="177" t="str">
        <f t="shared" si="1561"/>
        <v/>
      </c>
      <c r="EO975" s="177" t="str">
        <f t="shared" si="1562"/>
        <v/>
      </c>
      <c r="EP975" s="177" t="str">
        <f t="shared" si="1563"/>
        <v/>
      </c>
      <c r="EQ975" s="177" t="str">
        <f t="shared" si="1564"/>
        <v/>
      </c>
      <c r="ER975" s="177" t="str">
        <f t="shared" si="1565"/>
        <v/>
      </c>
      <c r="ES975" s="177" t="str">
        <f t="shared" si="1566"/>
        <v/>
      </c>
      <c r="ET975" s="177" t="str">
        <f t="shared" si="1567"/>
        <v/>
      </c>
      <c r="EU975" s="229" t="e">
        <f t="shared" si="1568"/>
        <v>#VALUE!</v>
      </c>
      <c r="EV975" s="27" t="e">
        <f t="shared" si="1569"/>
        <v>#VALUE!</v>
      </c>
      <c r="EW975" s="27" t="e">
        <f t="shared" si="1570"/>
        <v>#VALUE!</v>
      </c>
      <c r="EX975" s="28" t="e">
        <f t="shared" si="1571"/>
        <v>#VALUE!</v>
      </c>
      <c r="EY975" s="28" t="e">
        <f t="shared" si="1572"/>
        <v>#VALUE!</v>
      </c>
      <c r="EZ975" s="28" t="b">
        <f t="shared" si="1573"/>
        <v>0</v>
      </c>
      <c r="FA975" s="176" t="str">
        <f t="shared" si="1574"/>
        <v/>
      </c>
      <c r="FB975" s="27" t="e" cm="1">
        <f t="array" aca="1" ref="FB975" ca="1">TEXT(RIGHT(10-RIGHT(SUM(INDEX(1*(MID(MID(C975,1,1)*2,ROW(INDIRECT("1:"&amp;LEN(MID(C975,1,1)*2))),1)),,))+MID(C975,2,1)+
SUM(INDEX(1*(MID(MID(C975,3,1)*2,ROW(INDIRECT("1:"&amp;LEN(MID(C975,3,1)*2))),1)),,))+MID(C975,4,1)+
SUM(INDEX(1*(MID(MID(C975,5,1)*2,ROW(INDIRECT("1:"&amp;LEN(MID(C975,5,1)*2))),1)),,))+MID(C975,6,1)+
SUM(INDEX(1*(MID(MID(C975,8,1)*2,ROW(INDIRECT("1:"&amp;LEN(MID(C975,8,1)*2))),1)),,))+MID(C975,9,1)+
SUM(INDEX(1*(MID(MID(C975,10,1)*2,ROW(INDIRECT("1:"&amp;LEN(MID(C975,10,1)*2))),1)),,)),1),1),"0")</f>
        <v>#VALUE!</v>
      </c>
      <c r="FC975" s="27" t="str">
        <f t="shared" si="1575"/>
        <v/>
      </c>
      <c r="FD975" s="29" t="b">
        <f t="shared" si="1576"/>
        <v>0</v>
      </c>
      <c r="FE975" s="112" t="b">
        <f>IFERROR(MATCH(D975,'Avtal för korttidsarbete'!$G$13:$G$1012,0),TRUE)</f>
        <v>1</v>
      </c>
      <c r="FF975" s="112" t="b">
        <f t="shared" si="1605"/>
        <v>0</v>
      </c>
      <c r="FG975" s="113" t="str" cm="1">
        <f t="array" ref="FG975">IF(FE975=TRUE,"x",INDEX('Avtal för korttidsarbete'!$E$13:$E$1012,$FE975))</f>
        <v>x</v>
      </c>
      <c r="FH975" s="113" t="str" cm="1">
        <f t="array" ref="FH975">IF(FE975=TRUE,"x",INDEX('Avtal för korttidsarbete'!$F$13:$F$1012,$FE975))</f>
        <v>x</v>
      </c>
      <c r="FI975" s="112" t="b">
        <f t="shared" si="1606"/>
        <v>0</v>
      </c>
      <c r="FJ975" s="135">
        <f t="shared" si="1607"/>
        <v>44166</v>
      </c>
      <c r="FK975" s="135">
        <f t="shared" si="1608"/>
        <v>44377</v>
      </c>
      <c r="FL975" s="112" t="b">
        <f t="shared" si="1609"/>
        <v>0</v>
      </c>
      <c r="FM975" s="113">
        <f t="shared" si="1610"/>
        <v>44166</v>
      </c>
      <c r="FN975" s="135">
        <f t="shared" si="1611"/>
        <v>44377</v>
      </c>
      <c r="FO975" s="148" t="b">
        <f>IFERROR(INDEX('Avtal för korttidsarbete'!R:R,MATCH(D975,'Avtal för korttidsarbete'!$G:$G,0)),TRUE)</f>
        <v>1</v>
      </c>
      <c r="FP975" s="135" t="str">
        <f>IF(FO975,"-",INDEX('Avtal för korttidsarbete'!$D:$D,MATCH(D975,'Avtal för korttidsarbete'!$G:$G,0)))</f>
        <v>-</v>
      </c>
      <c r="FQ975" s="113" t="b">
        <f>IFERROR(G975&gt;INDEX(Uppsägningar!E:E,MATCH(C975,Uppsägningar!C:C,0)),FALSE)</f>
        <v>0</v>
      </c>
    </row>
    <row r="976" spans="1:173" x14ac:dyDescent="0.25">
      <c r="A976" s="19">
        <v>960</v>
      </c>
      <c r="B976" s="20"/>
      <c r="C976" s="183"/>
      <c r="D976" s="66"/>
      <c r="E976" s="212">
        <f>IFERROR(INDEX(Admin!$C$7:$C$10,MATCH(FP976,TblNivåValTExt,0)),0)</f>
        <v>0</v>
      </c>
      <c r="F976" s="1"/>
      <c r="G976" s="1"/>
      <c r="H976" s="78"/>
      <c r="I976" s="181"/>
      <c r="J976" s="181"/>
      <c r="K976" s="182"/>
      <c r="L976" s="182"/>
      <c r="M976" s="181"/>
      <c r="N976" s="181"/>
      <c r="O976" s="181"/>
      <c r="P976" s="182"/>
      <c r="Q976" s="182"/>
      <c r="R976" s="181"/>
      <c r="S976" s="181"/>
      <c r="T976" s="181"/>
      <c r="U976" s="182"/>
      <c r="V976" s="182"/>
      <c r="W976" s="181"/>
      <c r="X976" s="181"/>
      <c r="Y976" s="181"/>
      <c r="Z976" s="182"/>
      <c r="AA976" s="182"/>
      <c r="AB976" s="181"/>
      <c r="AC976" s="181"/>
      <c r="AD976" s="181"/>
      <c r="AE976" s="182"/>
      <c r="AF976" s="182"/>
      <c r="AG976" s="181"/>
      <c r="AH976" s="181"/>
      <c r="AI976" s="181"/>
      <c r="AJ976" s="182"/>
      <c r="AK976" s="182"/>
      <c r="AL976" s="181"/>
      <c r="AM976" s="181"/>
      <c r="AN976" s="181"/>
      <c r="AO976" s="182"/>
      <c r="AP976" s="182"/>
      <c r="AQ976" s="181"/>
      <c r="AR976" s="181"/>
      <c r="AS976" s="181"/>
      <c r="AT976" s="182"/>
      <c r="AU976" s="182"/>
      <c r="AV976" s="181"/>
      <c r="AW976" s="181"/>
      <c r="AX976" s="181"/>
      <c r="AY976" s="182"/>
      <c r="AZ976" s="182"/>
      <c r="BA976" s="181"/>
      <c r="BB976" s="181"/>
      <c r="BC976" s="181"/>
      <c r="BD976" s="182"/>
      <c r="BE976" s="182"/>
      <c r="BF976" s="181"/>
      <c r="BG976" s="180">
        <f t="shared" si="1577"/>
        <v>0</v>
      </c>
      <c r="BH976" s="116" t="str">
        <f t="shared" si="1578"/>
        <v/>
      </c>
      <c r="BI976" s="80" t="b">
        <f t="shared" si="1526"/>
        <v>0</v>
      </c>
      <c r="BJ976" s="80" t="str">
        <f t="shared" si="1527"/>
        <v/>
      </c>
      <c r="BK976" s="80" t="b">
        <f t="shared" si="1579"/>
        <v>0</v>
      </c>
      <c r="BL976" s="13" t="str">
        <f t="shared" si="1528"/>
        <v/>
      </c>
      <c r="BM976" s="13" t="b">
        <f t="shared" si="1580"/>
        <v>0</v>
      </c>
      <c r="BN976" s="35" t="str">
        <f t="shared" si="1529"/>
        <v/>
      </c>
      <c r="BO976" s="13" t="b">
        <f t="shared" si="1530"/>
        <v>0</v>
      </c>
      <c r="BP976" s="35" t="str">
        <f t="shared" si="1531"/>
        <v/>
      </c>
      <c r="BQ976" s="13" t="b">
        <f t="shared" si="1532"/>
        <v>0</v>
      </c>
      <c r="BR976" s="35" t="str">
        <f t="shared" si="1533"/>
        <v/>
      </c>
      <c r="BS976" s="35" t="b">
        <f t="shared" si="1534"/>
        <v>0</v>
      </c>
      <c r="BT976" s="35" t="str">
        <f t="shared" si="1535"/>
        <v/>
      </c>
      <c r="BU976" s="35" t="b">
        <f t="shared" si="1536"/>
        <v>0</v>
      </c>
      <c r="BV976" s="35" t="str">
        <f t="shared" si="1537"/>
        <v/>
      </c>
      <c r="BW976" s="13" t="b">
        <f t="shared" si="1612"/>
        <v>0</v>
      </c>
      <c r="BX976" s="35" t="str">
        <f t="shared" si="1538"/>
        <v/>
      </c>
      <c r="BY976" s="265" t="b">
        <f t="shared" si="1581"/>
        <v>0</v>
      </c>
      <c r="BZ976" s="35" t="str">
        <f t="shared" si="1539"/>
        <v/>
      </c>
      <c r="CA976" s="265" t="b">
        <f t="shared" si="1582"/>
        <v>0</v>
      </c>
      <c r="CB976" s="35" t="str">
        <f t="shared" si="1540"/>
        <v/>
      </c>
      <c r="CC976" s="272" t="b">
        <f t="shared" si="1583"/>
        <v>0</v>
      </c>
      <c r="CD976" s="35" t="str">
        <f t="shared" si="1541"/>
        <v/>
      </c>
      <c r="CE976" s="13" t="b">
        <f t="shared" si="1542"/>
        <v>0</v>
      </c>
      <c r="CF976" s="35" t="str">
        <f t="shared" si="1543"/>
        <v/>
      </c>
      <c r="CG976" s="179">
        <f t="shared" si="1544"/>
        <v>0</v>
      </c>
      <c r="CH976" s="179">
        <f t="shared" si="1545"/>
        <v>0</v>
      </c>
      <c r="CI976" s="218">
        <f t="shared" si="1584"/>
        <v>0</v>
      </c>
      <c r="CJ976" s="218">
        <f t="shared" si="1585"/>
        <v>0</v>
      </c>
      <c r="CK976" s="218">
        <f t="shared" si="1586"/>
        <v>0</v>
      </c>
      <c r="CL976" s="218">
        <f t="shared" si="1587"/>
        <v>0</v>
      </c>
      <c r="CM976" s="218">
        <f t="shared" si="1588"/>
        <v>0</v>
      </c>
      <c r="CN976" s="218">
        <f t="shared" si="1589"/>
        <v>0</v>
      </c>
      <c r="CO976" s="218">
        <f t="shared" si="1590"/>
        <v>0</v>
      </c>
      <c r="CP976" s="218">
        <f t="shared" si="1591"/>
        <v>0</v>
      </c>
      <c r="CQ976" s="218">
        <f t="shared" si="1592"/>
        <v>0</v>
      </c>
      <c r="CR976" s="218">
        <f t="shared" si="1593"/>
        <v>0</v>
      </c>
      <c r="CS976" s="14">
        <f t="shared" si="1546"/>
        <v>0</v>
      </c>
      <c r="CT976" s="236">
        <f t="shared" si="1547"/>
        <v>0</v>
      </c>
      <c r="CU976" s="237">
        <f t="shared" si="1623"/>
        <v>0</v>
      </c>
      <c r="CV976" s="16">
        <f t="shared" si="1623"/>
        <v>0</v>
      </c>
      <c r="CW976" s="16">
        <f t="shared" si="1623"/>
        <v>0</v>
      </c>
      <c r="CX976" s="16">
        <f t="shared" si="1623"/>
        <v>0</v>
      </c>
      <c r="CY976" s="16">
        <f t="shared" si="1623"/>
        <v>0</v>
      </c>
      <c r="CZ976" s="16">
        <f t="shared" si="1623"/>
        <v>0</v>
      </c>
      <c r="DA976" s="16">
        <f t="shared" si="1623"/>
        <v>0</v>
      </c>
      <c r="DB976" s="16">
        <f t="shared" si="1623"/>
        <v>0</v>
      </c>
      <c r="DC976" s="16">
        <f t="shared" si="1623"/>
        <v>0</v>
      </c>
      <c r="DD976" s="238">
        <f t="shared" si="1623"/>
        <v>0</v>
      </c>
      <c r="DE976" s="232">
        <f t="shared" si="1624"/>
        <v>0</v>
      </c>
      <c r="DF976" s="132">
        <f t="shared" si="1624"/>
        <v>0</v>
      </c>
      <c r="DG976" s="132">
        <f t="shared" si="1624"/>
        <v>0</v>
      </c>
      <c r="DH976" s="132">
        <f t="shared" si="1624"/>
        <v>0</v>
      </c>
      <c r="DI976" s="132">
        <f t="shared" si="1624"/>
        <v>0</v>
      </c>
      <c r="DJ976" s="132">
        <f t="shared" si="1624"/>
        <v>0</v>
      </c>
      <c r="DK976" s="132">
        <f t="shared" si="1624"/>
        <v>0</v>
      </c>
      <c r="DL976" s="132">
        <f t="shared" si="1624"/>
        <v>0</v>
      </c>
      <c r="DM976" s="132">
        <f t="shared" si="1624"/>
        <v>0</v>
      </c>
      <c r="DN976" s="233">
        <f t="shared" si="1624"/>
        <v>0</v>
      </c>
      <c r="DO976" s="232">
        <f t="shared" si="1548"/>
        <v>0</v>
      </c>
      <c r="DP976" s="132">
        <f t="shared" si="1549"/>
        <v>0</v>
      </c>
      <c r="DQ976" s="132">
        <f t="shared" si="1550"/>
        <v>0</v>
      </c>
      <c r="DR976" s="132">
        <f t="shared" si="1551"/>
        <v>0</v>
      </c>
      <c r="DS976" s="132">
        <f t="shared" si="1552"/>
        <v>0</v>
      </c>
      <c r="DT976" s="132">
        <f t="shared" si="1553"/>
        <v>0</v>
      </c>
      <c r="DU976" s="132">
        <f t="shared" si="1554"/>
        <v>0</v>
      </c>
      <c r="DV976" s="132">
        <f t="shared" si="1555"/>
        <v>0</v>
      </c>
      <c r="DW976" s="132">
        <f t="shared" si="1556"/>
        <v>0</v>
      </c>
      <c r="DX976" s="233">
        <f t="shared" si="1557"/>
        <v>0</v>
      </c>
      <c r="DY976" s="231" t="b">
        <f t="shared" si="1594"/>
        <v>0</v>
      </c>
      <c r="DZ976" s="163"/>
      <c r="EA976" s="226" t="str">
        <f t="shared" si="1595"/>
        <v/>
      </c>
      <c r="EB976" s="178" t="str">
        <f t="shared" si="1596"/>
        <v/>
      </c>
      <c r="EC976" s="178" t="str">
        <f t="shared" si="1597"/>
        <v/>
      </c>
      <c r="ED976" s="178" t="str">
        <f t="shared" si="1598"/>
        <v/>
      </c>
      <c r="EE976" s="178" t="str">
        <f t="shared" si="1599"/>
        <v/>
      </c>
      <c r="EF976" s="178" t="str">
        <f t="shared" si="1600"/>
        <v/>
      </c>
      <c r="EG976" s="178" t="str">
        <f t="shared" si="1601"/>
        <v/>
      </c>
      <c r="EH976" s="178" t="str">
        <f t="shared" si="1602"/>
        <v/>
      </c>
      <c r="EI976" s="178" t="str">
        <f t="shared" si="1603"/>
        <v/>
      </c>
      <c r="EJ976" s="227" t="str">
        <f t="shared" si="1604"/>
        <v/>
      </c>
      <c r="EK976" s="230" t="str">
        <f t="shared" si="1558"/>
        <v/>
      </c>
      <c r="EL976" s="177" t="str">
        <f t="shared" si="1559"/>
        <v/>
      </c>
      <c r="EM976" s="177" t="str">
        <f t="shared" si="1560"/>
        <v/>
      </c>
      <c r="EN976" s="177" t="str">
        <f t="shared" si="1561"/>
        <v/>
      </c>
      <c r="EO976" s="177" t="str">
        <f t="shared" si="1562"/>
        <v/>
      </c>
      <c r="EP976" s="177" t="str">
        <f t="shared" si="1563"/>
        <v/>
      </c>
      <c r="EQ976" s="177" t="str">
        <f t="shared" si="1564"/>
        <v/>
      </c>
      <c r="ER976" s="177" t="str">
        <f t="shared" si="1565"/>
        <v/>
      </c>
      <c r="ES976" s="177" t="str">
        <f t="shared" si="1566"/>
        <v/>
      </c>
      <c r="ET976" s="177" t="str">
        <f t="shared" si="1567"/>
        <v/>
      </c>
      <c r="EU976" s="229" t="e">
        <f t="shared" si="1568"/>
        <v>#VALUE!</v>
      </c>
      <c r="EV976" s="27" t="e">
        <f t="shared" si="1569"/>
        <v>#VALUE!</v>
      </c>
      <c r="EW976" s="27" t="e">
        <f t="shared" si="1570"/>
        <v>#VALUE!</v>
      </c>
      <c r="EX976" s="28" t="e">
        <f t="shared" si="1571"/>
        <v>#VALUE!</v>
      </c>
      <c r="EY976" s="28" t="e">
        <f t="shared" si="1572"/>
        <v>#VALUE!</v>
      </c>
      <c r="EZ976" s="28" t="b">
        <f t="shared" si="1573"/>
        <v>0</v>
      </c>
      <c r="FA976" s="176" t="str">
        <f t="shared" si="1574"/>
        <v/>
      </c>
      <c r="FB976" s="27" t="e" cm="1">
        <f t="array" aca="1" ref="FB976" ca="1">TEXT(RIGHT(10-RIGHT(SUM(INDEX(1*(MID(MID(C976,1,1)*2,ROW(INDIRECT("1:"&amp;LEN(MID(C976,1,1)*2))),1)),,))+MID(C976,2,1)+
SUM(INDEX(1*(MID(MID(C976,3,1)*2,ROW(INDIRECT("1:"&amp;LEN(MID(C976,3,1)*2))),1)),,))+MID(C976,4,1)+
SUM(INDEX(1*(MID(MID(C976,5,1)*2,ROW(INDIRECT("1:"&amp;LEN(MID(C976,5,1)*2))),1)),,))+MID(C976,6,1)+
SUM(INDEX(1*(MID(MID(C976,8,1)*2,ROW(INDIRECT("1:"&amp;LEN(MID(C976,8,1)*2))),1)),,))+MID(C976,9,1)+
SUM(INDEX(1*(MID(MID(C976,10,1)*2,ROW(INDIRECT("1:"&amp;LEN(MID(C976,10,1)*2))),1)),,)),1),1),"0")</f>
        <v>#VALUE!</v>
      </c>
      <c r="FC976" s="27" t="str">
        <f t="shared" si="1575"/>
        <v/>
      </c>
      <c r="FD976" s="29" t="b">
        <f t="shared" si="1576"/>
        <v>0</v>
      </c>
      <c r="FE976" s="112" t="b">
        <f>IFERROR(MATCH(D976,'Avtal för korttidsarbete'!$G$13:$G$1012,0),TRUE)</f>
        <v>1</v>
      </c>
      <c r="FF976" s="112" t="b">
        <f t="shared" si="1605"/>
        <v>0</v>
      </c>
      <c r="FG976" s="113" t="str" cm="1">
        <f t="array" ref="FG976">IF(FE976=TRUE,"x",INDEX('Avtal för korttidsarbete'!$E$13:$E$1012,$FE976))</f>
        <v>x</v>
      </c>
      <c r="FH976" s="113" t="str" cm="1">
        <f t="array" ref="FH976">IF(FE976=TRUE,"x",INDEX('Avtal för korttidsarbete'!$F$13:$F$1012,$FE976))</f>
        <v>x</v>
      </c>
      <c r="FI976" s="112" t="b">
        <f t="shared" si="1606"/>
        <v>0</v>
      </c>
      <c r="FJ976" s="135">
        <f t="shared" si="1607"/>
        <v>44166</v>
      </c>
      <c r="FK976" s="135">
        <f t="shared" si="1608"/>
        <v>44377</v>
      </c>
      <c r="FL976" s="112" t="b">
        <f t="shared" si="1609"/>
        <v>0</v>
      </c>
      <c r="FM976" s="113">
        <f t="shared" si="1610"/>
        <v>44166</v>
      </c>
      <c r="FN976" s="135">
        <f t="shared" si="1611"/>
        <v>44377</v>
      </c>
      <c r="FO976" s="148" t="b">
        <f>IFERROR(INDEX('Avtal för korttidsarbete'!R:R,MATCH(D976,'Avtal för korttidsarbete'!$G:$G,0)),TRUE)</f>
        <v>1</v>
      </c>
      <c r="FP976" s="135" t="str">
        <f>IF(FO976,"-",INDEX('Avtal för korttidsarbete'!$D:$D,MATCH(D976,'Avtal för korttidsarbete'!$G:$G,0)))</f>
        <v>-</v>
      </c>
      <c r="FQ976" s="113" t="b">
        <f>IFERROR(G976&gt;INDEX(Uppsägningar!E:E,MATCH(C976,Uppsägningar!C:C,0)),FALSE)</f>
        <v>0</v>
      </c>
    </row>
    <row r="977" spans="1:173" x14ac:dyDescent="0.25">
      <c r="A977" s="19">
        <v>961</v>
      </c>
      <c r="B977" s="20"/>
      <c r="C977" s="183"/>
      <c r="D977" s="66"/>
      <c r="E977" s="212">
        <f>IFERROR(INDEX(Admin!$C$7:$C$10,MATCH(FP977,TblNivåValTExt,0)),0)</f>
        <v>0</v>
      </c>
      <c r="F977" s="1"/>
      <c r="G977" s="1"/>
      <c r="H977" s="78"/>
      <c r="I977" s="181"/>
      <c r="J977" s="181"/>
      <c r="K977" s="182"/>
      <c r="L977" s="182"/>
      <c r="M977" s="181"/>
      <c r="N977" s="181"/>
      <c r="O977" s="181"/>
      <c r="P977" s="182"/>
      <c r="Q977" s="182"/>
      <c r="R977" s="181"/>
      <c r="S977" s="181"/>
      <c r="T977" s="181"/>
      <c r="U977" s="182"/>
      <c r="V977" s="182"/>
      <c r="W977" s="181"/>
      <c r="X977" s="181"/>
      <c r="Y977" s="181"/>
      <c r="Z977" s="182"/>
      <c r="AA977" s="182"/>
      <c r="AB977" s="181"/>
      <c r="AC977" s="181"/>
      <c r="AD977" s="181"/>
      <c r="AE977" s="182"/>
      <c r="AF977" s="182"/>
      <c r="AG977" s="181"/>
      <c r="AH977" s="181"/>
      <c r="AI977" s="181"/>
      <c r="AJ977" s="182"/>
      <c r="AK977" s="182"/>
      <c r="AL977" s="181"/>
      <c r="AM977" s="181"/>
      <c r="AN977" s="181"/>
      <c r="AO977" s="182"/>
      <c r="AP977" s="182"/>
      <c r="AQ977" s="181"/>
      <c r="AR977" s="181"/>
      <c r="AS977" s="181"/>
      <c r="AT977" s="182"/>
      <c r="AU977" s="182"/>
      <c r="AV977" s="181"/>
      <c r="AW977" s="181"/>
      <c r="AX977" s="181"/>
      <c r="AY977" s="182"/>
      <c r="AZ977" s="182"/>
      <c r="BA977" s="181"/>
      <c r="BB977" s="181"/>
      <c r="BC977" s="181"/>
      <c r="BD977" s="182"/>
      <c r="BE977" s="182"/>
      <c r="BF977" s="181"/>
      <c r="BG977" s="180">
        <f t="shared" si="1577"/>
        <v>0</v>
      </c>
      <c r="BH977" s="116" t="str">
        <f t="shared" si="1578"/>
        <v/>
      </c>
      <c r="BI977" s="80" t="b">
        <f t="shared" ref="BI977:BI1016" si="1625">IF(G977=0,FALSE,G977&lt;F977)</f>
        <v>0</v>
      </c>
      <c r="BJ977" s="80" t="str">
        <f t="shared" ref="BJ977:BJ1016" si="1626">IF(BI977,$BJ$15,"")</f>
        <v/>
      </c>
      <c r="BK977" s="80" t="b">
        <f t="shared" si="1579"/>
        <v>0</v>
      </c>
      <c r="BL977" s="13" t="str">
        <f t="shared" ref="BL977:BL1016" si="1627">IF(BK977,BL$15,"")</f>
        <v/>
      </c>
      <c r="BM977" s="13" t="b">
        <f t="shared" si="1580"/>
        <v>0</v>
      </c>
      <c r="BN977" s="35" t="str">
        <f t="shared" ref="BN977:BN1016" si="1628">IF(BM977,BN$15,"")</f>
        <v/>
      </c>
      <c r="BO977" s="13" t="b">
        <f t="shared" ref="BO977:BO1016" si="1629">IF(F977=0,FALSE,FI977)</f>
        <v>0</v>
      </c>
      <c r="BP977" s="35" t="str">
        <f t="shared" ref="BP977:BP1016" si="1630">IF(BO977,BP$15,"")</f>
        <v/>
      </c>
      <c r="BQ977" s="13" t="b">
        <f t="shared" ref="BQ977:BQ1016" si="1631">OR(AND(COUNTA(I977:M977)&gt;0,I$12&lt;&gt;""),AND(COUNTA(N977:R977)&gt;0,N$12&lt;&gt;""),AND(COUNTA(S977:W977)&gt;0,S$12&lt;&gt;""),AND(COUNTA(X977:AB977)&gt;0,X$12&lt;&gt;""),AND(COUNTA(AC977:AG977)&gt;0,AC$12&lt;&gt;""),AND(COUNTA(AH977:AL977)&gt;0,AH$12&lt;&gt;""),AND(COUNTA(AM977:AQ977)&gt;0,AM$12&lt;&gt;""),AND(COUNTA(AR977:AV977)&gt;0,AR$12&lt;&gt;""),AND(COUNTA(AW977:BA977)&gt;0,AW$12&lt;&gt;""),AND(COUNTA(BB977:BF977)&gt;0,BB972&lt;&gt;""))</f>
        <v>0</v>
      </c>
      <c r="BR977" s="35" t="str">
        <f t="shared" ref="BR977:BR1016" si="1632">IF(BQ977,BR$15,"")</f>
        <v/>
      </c>
      <c r="BS977" s="35" t="b">
        <f t="shared" ref="BS977:BS1016" si="1633">FD977</f>
        <v>0</v>
      </c>
      <c r="BT977" s="35" t="str">
        <f t="shared" ref="BT977:BT1016" si="1634">IF(BS977,BT$15,"")</f>
        <v/>
      </c>
      <c r="BU977" s="35" t="b">
        <f t="shared" ref="BU977:BU1016" si="1635">OR(M977&lt;0,R977&lt;0,W977&lt;0,AB977&lt;0,AG977&lt;0,AL977&lt;0,AQ977&lt;0,AV977&lt;0,BA977&lt;0,BF977&lt;0,L977&lt;0,Q977&lt;0,V977&lt;0,AA977&lt;0,AF977&lt;0,AK977&lt;0,AP977&lt;0,AU977&lt;0,AZ977&lt;0,BE977&lt;0,CJ977&gt;CV977,CK977&gt;CW977,CL977&gt;CX977,CM977&gt;CY977,CN977&gt;CZ977,CO977&gt;DA977,CP977&gt;DB977,CQ977&gt;DC977,CR977&gt;DD977,CI977&gt;CU977)</f>
        <v>0</v>
      </c>
      <c r="BV977" s="35" t="str">
        <f t="shared" ref="BV977:BV1016" si="1636">IF(BU977,BV$15,"")</f>
        <v/>
      </c>
      <c r="BW977" s="13" t="b">
        <f t="shared" si="1612"/>
        <v>0</v>
      </c>
      <c r="BX977" s="35" t="str">
        <f t="shared" ref="BX977:BX1016" si="1637">IF(BW977,BX$15,"")</f>
        <v/>
      </c>
      <c r="BY977" s="265" t="b">
        <f t="shared" si="1581"/>
        <v>0</v>
      </c>
      <c r="BZ977" s="35" t="str">
        <f t="shared" ref="BZ977:BZ1016" si="1638">IF(BY977,BZ$15,"")</f>
        <v/>
      </c>
      <c r="CA977" s="265" t="b">
        <f t="shared" si="1582"/>
        <v>0</v>
      </c>
      <c r="CB977" s="35" t="str">
        <f t="shared" ref="CB977:CB1016" si="1639">IF(CA977,CB$15,"")</f>
        <v/>
      </c>
      <c r="CC977" s="272" t="b">
        <f t="shared" si="1583"/>
        <v>0</v>
      </c>
      <c r="CD977" s="35" t="str">
        <f t="shared" ref="CD977:CD1016" si="1640">IF(CC977,CD$15,"")</f>
        <v/>
      </c>
      <c r="CE977" s="13" t="b">
        <f t="shared" ref="CE977:CE1016" si="1641">AND(COUNTA(B977:D977,F977:BF977)&gt;0,OR(B977="",C977="",D977="",F977="",G977="",H977="",E977=0))</f>
        <v>0</v>
      </c>
      <c r="CF977" s="35" t="str">
        <f t="shared" ref="CF977:CF1016" si="1642">IF(CE977,CF$15,"")</f>
        <v/>
      </c>
      <c r="CG977" s="179">
        <f t="shared" ref="CG977:CG1016" si="1643">INDEX($CM$8:$CM$12,MATCH($E977,$CL$8:$CL$12,0))</f>
        <v>0</v>
      </c>
      <c r="CH977" s="179">
        <f t="shared" ref="CH977:CH1016" si="1644">INDEX($CN$8:$CN$12,MATCH($E977,$CL$8:$CL$12,0))</f>
        <v>0</v>
      </c>
      <c r="CI977" s="218">
        <f t="shared" si="1584"/>
        <v>0</v>
      </c>
      <c r="CJ977" s="218">
        <f t="shared" si="1585"/>
        <v>0</v>
      </c>
      <c r="CK977" s="218">
        <f t="shared" si="1586"/>
        <v>0</v>
      </c>
      <c r="CL977" s="218">
        <f t="shared" si="1587"/>
        <v>0</v>
      </c>
      <c r="CM977" s="218">
        <f t="shared" si="1588"/>
        <v>0</v>
      </c>
      <c r="CN977" s="218">
        <f t="shared" si="1589"/>
        <v>0</v>
      </c>
      <c r="CO977" s="218">
        <f t="shared" si="1590"/>
        <v>0</v>
      </c>
      <c r="CP977" s="218">
        <f t="shared" si="1591"/>
        <v>0</v>
      </c>
      <c r="CQ977" s="218">
        <f t="shared" si="1592"/>
        <v>0</v>
      </c>
      <c r="CR977" s="218">
        <f t="shared" si="1593"/>
        <v>0</v>
      </c>
      <c r="CS977" s="14">
        <f t="shared" ref="CS977:CS1016" si="1645">IF(F977=0,0,MAX(F977,$BO$10))</f>
        <v>0</v>
      </c>
      <c r="CT977" s="236">
        <f t="shared" ref="CT977:CT1016" si="1646">IF(G977=0,0,MIN(G977,$BO$12))</f>
        <v>0</v>
      </c>
      <c r="CU977" s="237">
        <f t="shared" ref="CU977:DD986" si="1647">IF(AND($CS977,$CT977,CU$12),MAX(0,MIN(CU$10,$CT977)-MAX(CU$9,$CS977)+1),0)</f>
        <v>0</v>
      </c>
      <c r="CV977" s="16">
        <f t="shared" si="1647"/>
        <v>0</v>
      </c>
      <c r="CW977" s="16">
        <f t="shared" si="1647"/>
        <v>0</v>
      </c>
      <c r="CX977" s="16">
        <f t="shared" si="1647"/>
        <v>0</v>
      </c>
      <c r="CY977" s="16">
        <f t="shared" si="1647"/>
        <v>0</v>
      </c>
      <c r="CZ977" s="16">
        <f t="shared" si="1647"/>
        <v>0</v>
      </c>
      <c r="DA977" s="16">
        <f t="shared" si="1647"/>
        <v>0</v>
      </c>
      <c r="DB977" s="16">
        <f t="shared" si="1647"/>
        <v>0</v>
      </c>
      <c r="DC977" s="16">
        <f t="shared" si="1647"/>
        <v>0</v>
      </c>
      <c r="DD977" s="238">
        <f t="shared" si="1647"/>
        <v>0</v>
      </c>
      <c r="DE977" s="232">
        <f t="shared" ref="DE977:DN986" si="1648">IF($H977&lt;=0,0,MAX(0,MIN($H977,$DE$11)))</f>
        <v>0</v>
      </c>
      <c r="DF977" s="132">
        <f t="shared" si="1648"/>
        <v>0</v>
      </c>
      <c r="DG977" s="132">
        <f t="shared" si="1648"/>
        <v>0</v>
      </c>
      <c r="DH977" s="132">
        <f t="shared" si="1648"/>
        <v>0</v>
      </c>
      <c r="DI977" s="132">
        <f t="shared" si="1648"/>
        <v>0</v>
      </c>
      <c r="DJ977" s="132">
        <f t="shared" si="1648"/>
        <v>0</v>
      </c>
      <c r="DK977" s="132">
        <f t="shared" si="1648"/>
        <v>0</v>
      </c>
      <c r="DL977" s="132">
        <f t="shared" si="1648"/>
        <v>0</v>
      </c>
      <c r="DM977" s="132">
        <f t="shared" si="1648"/>
        <v>0</v>
      </c>
      <c r="DN977" s="233">
        <f t="shared" si="1648"/>
        <v>0</v>
      </c>
      <c r="DO977" s="232">
        <f t="shared" ref="DO977:DO1016" si="1649">IF(DE977="","",DE977/CU$11*CU977)</f>
        <v>0</v>
      </c>
      <c r="DP977" s="132">
        <f t="shared" ref="DP977:DP1016" si="1650">IF(DF977="","",DF977/CV$11*CV977)</f>
        <v>0</v>
      </c>
      <c r="DQ977" s="132">
        <f t="shared" ref="DQ977:DQ1016" si="1651">IF(DG977="","",DG977/CW$11*CW977)</f>
        <v>0</v>
      </c>
      <c r="DR977" s="132">
        <f t="shared" ref="DR977:DR1016" si="1652">IF(DH977="","",DH977/CX$11*CX977)</f>
        <v>0</v>
      </c>
      <c r="DS977" s="132">
        <f t="shared" ref="DS977:DS1016" si="1653">IF(DI977="","",DI977/CY$11*CY977)</f>
        <v>0</v>
      </c>
      <c r="DT977" s="132">
        <f t="shared" ref="DT977:DT1016" si="1654">IF(DJ977="","",DJ977/CZ$11*CZ977)</f>
        <v>0</v>
      </c>
      <c r="DU977" s="132">
        <f t="shared" ref="DU977:DU1016" si="1655">IF(DK977="","",DK977/DA$11*DA977)</f>
        <v>0</v>
      </c>
      <c r="DV977" s="132">
        <f t="shared" ref="DV977:DV1016" si="1656">IF(DL977="","",DL977/DB$11*DB977)</f>
        <v>0</v>
      </c>
      <c r="DW977" s="132">
        <f t="shared" ref="DW977:DW1016" si="1657">IF(DM977="","",DM977/DC$11*DC977)</f>
        <v>0</v>
      </c>
      <c r="DX977" s="233">
        <f t="shared" ref="DX977:DX1016" si="1658">IF(DN977="","",DN977/DD$11*DD977)</f>
        <v>0</v>
      </c>
      <c r="DY977" s="231" t="b">
        <f t="shared" si="1594"/>
        <v>0</v>
      </c>
      <c r="DZ977" s="163"/>
      <c r="EA977" s="226" t="str">
        <f t="shared" si="1595"/>
        <v/>
      </c>
      <c r="EB977" s="178" t="str">
        <f t="shared" si="1596"/>
        <v/>
      </c>
      <c r="EC977" s="178" t="str">
        <f t="shared" si="1597"/>
        <v/>
      </c>
      <c r="ED977" s="178" t="str">
        <f t="shared" si="1598"/>
        <v/>
      </c>
      <c r="EE977" s="178" t="str">
        <f t="shared" si="1599"/>
        <v/>
      </c>
      <c r="EF977" s="178" t="str">
        <f t="shared" si="1600"/>
        <v/>
      </c>
      <c r="EG977" s="178" t="str">
        <f t="shared" si="1601"/>
        <v/>
      </c>
      <c r="EH977" s="178" t="str">
        <f t="shared" si="1602"/>
        <v/>
      </c>
      <c r="EI977" s="178" t="str">
        <f t="shared" si="1603"/>
        <v/>
      </c>
      <c r="EJ977" s="227" t="str">
        <f t="shared" si="1604"/>
        <v/>
      </c>
      <c r="EK977" s="230" t="str">
        <f t="shared" ref="EK977:EK1016" si="1659">IF(OR($E977="",I977="",J977="",$H977="",EA977="",DO977=""),"",DO977*EA977*$EK$12*$E977/100)</f>
        <v/>
      </c>
      <c r="EL977" s="177" t="str">
        <f t="shared" ref="EL977:EL1016" si="1660">IF(OR($E977="",N977="",O977="",$H977="",EB977="",DP977=""),"",DP977*EB977*$EK$12*$E977/100)</f>
        <v/>
      </c>
      <c r="EM977" s="177" t="str">
        <f t="shared" ref="EM977:EM1016" si="1661">IF(OR($E977="",S977="",T977="",$H977="",EC977="",DQ977=""),"",DQ977*EC977*$EK$12*$E977/100)</f>
        <v/>
      </c>
      <c r="EN977" s="177" t="str">
        <f t="shared" ref="EN977:EN1016" si="1662">IF(OR($E977="",X977="",Y977="",$H977="",ED977="",DR977=""),"",DR977*ED977*$EK$12*$E977/100)</f>
        <v/>
      </c>
      <c r="EO977" s="177" t="str">
        <f t="shared" ref="EO977:EO1016" si="1663">IF(OR($E977="",AC977="",AD977="",$H977="",EE977="",DS977=""),"",DS977*EE977*$EK$12*$E977/100)</f>
        <v/>
      </c>
      <c r="EP977" s="177" t="str">
        <f t="shared" ref="EP977:EP1016" si="1664">IF(OR($E977="",AH977="",AI977="",$H977="",EF977="",DT977=""),"",DT977*EF977*$EK$12*$E977/100)</f>
        <v/>
      </c>
      <c r="EQ977" s="177" t="str">
        <f t="shared" ref="EQ977:EQ1016" si="1665">IF(OR($E977="",AM977="",AN977="",$H977="",EG977="",DU977=""),"",DU977*EG977*$EK$12*$E977/100)</f>
        <v/>
      </c>
      <c r="ER977" s="177" t="str">
        <f t="shared" ref="ER977:ER1016" si="1666">IF(OR($E977="",AR977="",AS977="",$H977="",EH977="",DV977=""),"",DV977*EH977*$EK$12*$E977/100)</f>
        <v/>
      </c>
      <c r="ES977" s="177" t="str">
        <f t="shared" ref="ES977:ES1016" si="1667">IF(OR($E977="",AW977="",AX977="",$H977="",EI977="",DW977=""),"",DW977*EI977*$EK$12*$E977/100)</f>
        <v/>
      </c>
      <c r="ET977" s="177" t="str">
        <f t="shared" ref="ET977:ET1016" si="1668">IF(OR($E977="",BB977="",BC977="",$H977="",EJ977="",DX977=""),"",DX977*EJ977*$EK$12*$E977/100)</f>
        <v/>
      </c>
      <c r="EU977" s="229" t="e">
        <f t="shared" ref="EU977:EU1016" si="1669">VALUE(LEFT(C977,2))</f>
        <v>#VALUE!</v>
      </c>
      <c r="EV977" s="27" t="e">
        <f t="shared" ref="EV977:EV1016" si="1670">VALUE(MID(C977,3,2))</f>
        <v>#VALUE!</v>
      </c>
      <c r="EW977" s="27" t="e">
        <f t="shared" ref="EW977:EW1016" si="1671">TEXT(IF(VALUE(MID(C977,5,2))&gt;31,MID(C977,5,2)-60,VALUE(MID(C977,5,2))),"00")</f>
        <v>#VALUE!</v>
      </c>
      <c r="EX977" s="28" t="e">
        <f t="shared" ref="EX977:EX1016" si="1672">DATEVALUE(IF(VALUE(LEFT(C977,2))&lt;20,20,19)&amp;TEXT(EU977,"00")&amp;"/"&amp;EV977&amp;"/"&amp;EW977)</f>
        <v>#VALUE!</v>
      </c>
      <c r="EY977" s="28" t="e">
        <f t="shared" ref="EY977:EY1016" si="1673">DATE(EU977,EV977,EW977)</f>
        <v>#VALUE!</v>
      </c>
      <c r="EZ977" s="28" t="b">
        <f t="shared" ref="EZ977:EZ1016" si="1674">NOT(ISERR(AND(EV977&lt;13,VALUE(EW977)&lt;31,EX977=EY977)))</f>
        <v>0</v>
      </c>
      <c r="FA977" s="176" t="str">
        <f t="shared" ref="FA977:FA1016" si="1675">RIGHT(C977,1)</f>
        <v/>
      </c>
      <c r="FB977" s="27" t="e" cm="1">
        <f t="array" aca="1" ref="FB977" ca="1">TEXT(RIGHT(10-RIGHT(SUM(INDEX(1*(MID(MID(C977,1,1)*2,ROW(INDIRECT("1:"&amp;LEN(MID(C977,1,1)*2))),1)),,))+MID(C977,2,1)+
SUM(INDEX(1*(MID(MID(C977,3,1)*2,ROW(INDIRECT("1:"&amp;LEN(MID(C977,3,1)*2))),1)),,))+MID(C977,4,1)+
SUM(INDEX(1*(MID(MID(C977,5,1)*2,ROW(INDIRECT("1:"&amp;LEN(MID(C977,5,1)*2))),1)),,))+MID(C977,6,1)+
SUM(INDEX(1*(MID(MID(C977,8,1)*2,ROW(INDIRECT("1:"&amp;LEN(MID(C977,8,1)*2))),1)),,))+MID(C977,9,1)+
SUM(INDEX(1*(MID(MID(C977,10,1)*2,ROW(INDIRECT("1:"&amp;LEN(MID(C977,10,1)*2))),1)),,)),1),1),"0")</f>
        <v>#VALUE!</v>
      </c>
      <c r="FC977" s="27" t="str">
        <f t="shared" ref="FC977:FC1016" si="1676">IF(C977="","",FB977=FA977)</f>
        <v/>
      </c>
      <c r="FD977" s="29" t="b">
        <f t="shared" ref="FD977:FD1016" si="1677">NOT(IF(OR(C977&lt;&gt;"",F977&lt;&gt;""),AND(EZ977,FC977),TRUE))</f>
        <v>0</v>
      </c>
      <c r="FE977" s="112" t="b">
        <f>IFERROR(MATCH(D977,'Avtal för korttidsarbete'!$G$13:$G$1012,0),TRUE)</f>
        <v>1</v>
      </c>
      <c r="FF977" s="112" t="b">
        <f t="shared" si="1605"/>
        <v>0</v>
      </c>
      <c r="FG977" s="113" t="str" cm="1">
        <f t="array" ref="FG977">IF(FE977=TRUE,"x",INDEX('Avtal för korttidsarbete'!$E$13:$E$1012,$FE977))</f>
        <v>x</v>
      </c>
      <c r="FH977" s="113" t="str" cm="1">
        <f t="array" ref="FH977">IF(FE977=TRUE,"x",INDEX('Avtal för korttidsarbete'!$F$13:$F$1012,$FE977))</f>
        <v>x</v>
      </c>
      <c r="FI977" s="112" t="b">
        <f t="shared" si="1606"/>
        <v>0</v>
      </c>
      <c r="FJ977" s="135">
        <f t="shared" si="1607"/>
        <v>44166</v>
      </c>
      <c r="FK977" s="135">
        <f t="shared" si="1608"/>
        <v>44377</v>
      </c>
      <c r="FL977" s="112" t="b">
        <f t="shared" si="1609"/>
        <v>0</v>
      </c>
      <c r="FM977" s="113">
        <f t="shared" si="1610"/>
        <v>44166</v>
      </c>
      <c r="FN977" s="135">
        <f t="shared" si="1611"/>
        <v>44377</v>
      </c>
      <c r="FO977" s="148" t="b">
        <f>IFERROR(INDEX('Avtal för korttidsarbete'!R:R,MATCH(D977,'Avtal för korttidsarbete'!$G:$G,0)),TRUE)</f>
        <v>1</v>
      </c>
      <c r="FP977" s="135" t="str">
        <f>IF(FO977,"-",INDEX('Avtal för korttidsarbete'!$D:$D,MATCH(D977,'Avtal för korttidsarbete'!$G:$G,0)))</f>
        <v>-</v>
      </c>
      <c r="FQ977" s="113" t="b">
        <f>IFERROR(G977&gt;INDEX(Uppsägningar!E:E,MATCH(C977,Uppsägningar!C:C,0)),FALSE)</f>
        <v>0</v>
      </c>
    </row>
    <row r="978" spans="1:173" x14ac:dyDescent="0.25">
      <c r="A978" s="19">
        <v>962</v>
      </c>
      <c r="B978" s="20"/>
      <c r="C978" s="183"/>
      <c r="D978" s="66"/>
      <c r="E978" s="212">
        <f>IFERROR(INDEX(Admin!$C$7:$C$10,MATCH(FP978,TblNivåValTExt,0)),0)</f>
        <v>0</v>
      </c>
      <c r="F978" s="1"/>
      <c r="G978" s="1"/>
      <c r="H978" s="78"/>
      <c r="I978" s="181"/>
      <c r="J978" s="181"/>
      <c r="K978" s="182"/>
      <c r="L978" s="182"/>
      <c r="M978" s="181"/>
      <c r="N978" s="181"/>
      <c r="O978" s="181"/>
      <c r="P978" s="182"/>
      <c r="Q978" s="182"/>
      <c r="R978" s="181"/>
      <c r="S978" s="181"/>
      <c r="T978" s="181"/>
      <c r="U978" s="182"/>
      <c r="V978" s="182"/>
      <c r="W978" s="181"/>
      <c r="X978" s="181"/>
      <c r="Y978" s="181"/>
      <c r="Z978" s="182"/>
      <c r="AA978" s="182"/>
      <c r="AB978" s="181"/>
      <c r="AC978" s="181"/>
      <c r="AD978" s="181"/>
      <c r="AE978" s="182"/>
      <c r="AF978" s="182"/>
      <c r="AG978" s="181"/>
      <c r="AH978" s="181"/>
      <c r="AI978" s="181"/>
      <c r="AJ978" s="182"/>
      <c r="AK978" s="182"/>
      <c r="AL978" s="181"/>
      <c r="AM978" s="181"/>
      <c r="AN978" s="181"/>
      <c r="AO978" s="182"/>
      <c r="AP978" s="182"/>
      <c r="AQ978" s="181"/>
      <c r="AR978" s="181"/>
      <c r="AS978" s="181"/>
      <c r="AT978" s="182"/>
      <c r="AU978" s="182"/>
      <c r="AV978" s="181"/>
      <c r="AW978" s="181"/>
      <c r="AX978" s="181"/>
      <c r="AY978" s="182"/>
      <c r="AZ978" s="182"/>
      <c r="BA978" s="181"/>
      <c r="BB978" s="181"/>
      <c r="BC978" s="181"/>
      <c r="BD978" s="182"/>
      <c r="BE978" s="182"/>
      <c r="BF978" s="181"/>
      <c r="BG978" s="180">
        <f t="shared" ref="BG978:BG1016" si="1678">IF(DY978,"",ROUNDUP(SUM(EK978:ET978),0))</f>
        <v>0</v>
      </c>
      <c r="BH978" s="116" t="str">
        <f t="shared" ref="BH978:BH1016" si="1679">IF(BJ978="","",BJ978&amp;". ")&amp;IF(BL978="","",BL978&amp;". ")&amp;IF(BN978="","",BN978&amp;". ")&amp;IF(BP978="","",BP978&amp;". ")&amp;IF(BR978="","",BR978&amp;". ")&amp;IF(BT978="","",BT978&amp;". ")&amp;IF(BV978="","",BV978&amp;". ")&amp;IF(BX978="","",BX978&amp;". ")&amp;IF(BZ978="","",BZ978&amp;". ")&amp;IF(CB978="","",CB978&amp;". ")&amp;IF(CD978="","",CD978&amp;". ")&amp;IF(CF978="","",CF978&amp;". ")</f>
        <v/>
      </c>
      <c r="BI978" s="80" t="b">
        <f t="shared" si="1625"/>
        <v>0</v>
      </c>
      <c r="BJ978" s="80" t="str">
        <f t="shared" si="1626"/>
        <v/>
      </c>
      <c r="BK978" s="80" t="b">
        <f t="shared" ref="BK978:BK1016" si="1680">FL978</f>
        <v>0</v>
      </c>
      <c r="BL978" s="13" t="str">
        <f t="shared" si="1627"/>
        <v/>
      </c>
      <c r="BM978" s="13" t="b">
        <f t="shared" ref="BM978:BM1016" si="1681">FQ978</f>
        <v>0</v>
      </c>
      <c r="BN978" s="35" t="str">
        <f t="shared" si="1628"/>
        <v/>
      </c>
      <c r="BO978" s="13" t="b">
        <f t="shared" si="1629"/>
        <v>0</v>
      </c>
      <c r="BP978" s="35" t="str">
        <f t="shared" si="1630"/>
        <v/>
      </c>
      <c r="BQ978" s="13" t="b">
        <f t="shared" si="1631"/>
        <v>0</v>
      </c>
      <c r="BR978" s="35" t="str">
        <f t="shared" si="1632"/>
        <v/>
      </c>
      <c r="BS978" s="35" t="b">
        <f t="shared" si="1633"/>
        <v>0</v>
      </c>
      <c r="BT978" s="35" t="str">
        <f t="shared" si="1634"/>
        <v/>
      </c>
      <c r="BU978" s="35" t="b">
        <f t="shared" si="1635"/>
        <v>0</v>
      </c>
      <c r="BV978" s="35" t="str">
        <f t="shared" si="1636"/>
        <v/>
      </c>
      <c r="BW978" s="13" t="b">
        <f t="shared" si="1612"/>
        <v>0</v>
      </c>
      <c r="BX978" s="35" t="str">
        <f t="shared" si="1637"/>
        <v/>
      </c>
      <c r="BY978" s="265" t="b">
        <f t="shared" ref="BY978:BY1016" si="1682">IF(H978="",FALSE,NOT(ISNUMBER(H978)))</f>
        <v>0</v>
      </c>
      <c r="BZ978" s="35" t="str">
        <f t="shared" si="1638"/>
        <v/>
      </c>
      <c r="CA978" s="265" t="b">
        <f t="shared" ref="CA978:CA1016" si="1683">SUM(L978:M978,Q978:R978,V978:W978,AA978:AB978,AF978:AG978,AK978:AL978,AP978:AQ978,AU978:AV978,AZ978:BA978,BE978:BF978)-(TRUNC(L978)+TRUNC(M978)+TRUNC(Q978)+TRUNC(R978)+TRUNC(V978)+TRUNC(W978)+TRUNC(AA978)+TRUNC(AB978)+TRUNC(AF978)+TRUNC(AG978)+TRUNC(AK978)+TRUNC(AL978)+TRUNC(AP978)+TRUNC(AQ978)+TRUNC(AU978)+TRUNC(AV978)+TRUNC(AZ978)+TRUNC(BA978)+TRUNC(BE978)+TRUNC(BF978))&lt;&gt;0</f>
        <v>0</v>
      </c>
      <c r="CB978" s="35" t="str">
        <f t="shared" si="1639"/>
        <v/>
      </c>
      <c r="CC978" s="272" t="b">
        <f t="shared" ref="CC978:CC1016" si="1684">IF(D978="",FALSE,FO978)</f>
        <v>0</v>
      </c>
      <c r="CD978" s="35" t="str">
        <f t="shared" si="1640"/>
        <v/>
      </c>
      <c r="CE978" s="13" t="b">
        <f t="shared" si="1641"/>
        <v>0</v>
      </c>
      <c r="CF978" s="35" t="str">
        <f t="shared" si="1642"/>
        <v/>
      </c>
      <c r="CG978" s="179">
        <f t="shared" si="1643"/>
        <v>0</v>
      </c>
      <c r="CH978" s="179">
        <f t="shared" si="1644"/>
        <v>0</v>
      </c>
      <c r="CI978" s="218">
        <f t="shared" ref="CI978:CI1016" si="1685">TRUNC(L978)+TRUNC(M978)</f>
        <v>0</v>
      </c>
      <c r="CJ978" s="218">
        <f t="shared" ref="CJ978:CJ1016" si="1686">TRUNC(Q978)+TRUNC(R978)</f>
        <v>0</v>
      </c>
      <c r="CK978" s="218">
        <f t="shared" ref="CK978:CK1016" si="1687">TRUNC(V978)+TRUNC(W978)</f>
        <v>0</v>
      </c>
      <c r="CL978" s="218">
        <f t="shared" ref="CL978:CL1016" si="1688">TRUNC(AA978)+TRUNC(AB978)</f>
        <v>0</v>
      </c>
      <c r="CM978" s="218">
        <f t="shared" ref="CM978:CM1016" si="1689">TRUNC(AF978)+TRUNC(AG978)</f>
        <v>0</v>
      </c>
      <c r="CN978" s="218">
        <f t="shared" ref="CN978:CN1016" si="1690">TRUNC(AK978)+TRUNC(AL978)</f>
        <v>0</v>
      </c>
      <c r="CO978" s="218">
        <f t="shared" ref="CO978:CO1016" si="1691">TRUNC(AP978)+TRUNC(AQ978)</f>
        <v>0</v>
      </c>
      <c r="CP978" s="218">
        <f t="shared" ref="CP978:CP1016" si="1692">TRUNC(AU978)+TRUNC(AV978)</f>
        <v>0</v>
      </c>
      <c r="CQ978" s="218">
        <f t="shared" ref="CQ978:CQ1016" si="1693">TRUNC(AZ978)+TRUNC(BA978)</f>
        <v>0</v>
      </c>
      <c r="CR978" s="218">
        <f t="shared" ref="CR978:CR1016" si="1694">TRUNC(BE978)+TRUNC(BF978)</f>
        <v>0</v>
      </c>
      <c r="CS978" s="14">
        <f t="shared" si="1645"/>
        <v>0</v>
      </c>
      <c r="CT978" s="236">
        <f t="shared" si="1646"/>
        <v>0</v>
      </c>
      <c r="CU978" s="237">
        <f t="shared" si="1647"/>
        <v>0</v>
      </c>
      <c r="CV978" s="16">
        <f t="shared" si="1647"/>
        <v>0</v>
      </c>
      <c r="CW978" s="16">
        <f t="shared" si="1647"/>
        <v>0</v>
      </c>
      <c r="CX978" s="16">
        <f t="shared" si="1647"/>
        <v>0</v>
      </c>
      <c r="CY978" s="16">
        <f t="shared" si="1647"/>
        <v>0</v>
      </c>
      <c r="CZ978" s="16">
        <f t="shared" si="1647"/>
        <v>0</v>
      </c>
      <c r="DA978" s="16">
        <f t="shared" si="1647"/>
        <v>0</v>
      </c>
      <c r="DB978" s="16">
        <f t="shared" si="1647"/>
        <v>0</v>
      </c>
      <c r="DC978" s="16">
        <f t="shared" si="1647"/>
        <v>0</v>
      </c>
      <c r="DD978" s="238">
        <f t="shared" si="1647"/>
        <v>0</v>
      </c>
      <c r="DE978" s="232">
        <f t="shared" si="1648"/>
        <v>0</v>
      </c>
      <c r="DF978" s="132">
        <f t="shared" si="1648"/>
        <v>0</v>
      </c>
      <c r="DG978" s="132">
        <f t="shared" si="1648"/>
        <v>0</v>
      </c>
      <c r="DH978" s="132">
        <f t="shared" si="1648"/>
        <v>0</v>
      </c>
      <c r="DI978" s="132">
        <f t="shared" si="1648"/>
        <v>0</v>
      </c>
      <c r="DJ978" s="132">
        <f t="shared" si="1648"/>
        <v>0</v>
      </c>
      <c r="DK978" s="132">
        <f t="shared" si="1648"/>
        <v>0</v>
      </c>
      <c r="DL978" s="132">
        <f t="shared" si="1648"/>
        <v>0</v>
      </c>
      <c r="DM978" s="132">
        <f t="shared" si="1648"/>
        <v>0</v>
      </c>
      <c r="DN978" s="233">
        <f t="shared" si="1648"/>
        <v>0</v>
      </c>
      <c r="DO978" s="232">
        <f t="shared" si="1649"/>
        <v>0</v>
      </c>
      <c r="DP978" s="132">
        <f t="shared" si="1650"/>
        <v>0</v>
      </c>
      <c r="DQ978" s="132">
        <f t="shared" si="1651"/>
        <v>0</v>
      </c>
      <c r="DR978" s="132">
        <f t="shared" si="1652"/>
        <v>0</v>
      </c>
      <c r="DS978" s="132">
        <f t="shared" si="1653"/>
        <v>0</v>
      </c>
      <c r="DT978" s="132">
        <f t="shared" si="1654"/>
        <v>0</v>
      </c>
      <c r="DU978" s="132">
        <f t="shared" si="1655"/>
        <v>0</v>
      </c>
      <c r="DV978" s="132">
        <f t="shared" si="1656"/>
        <v>0</v>
      </c>
      <c r="DW978" s="132">
        <f t="shared" si="1657"/>
        <v>0</v>
      </c>
      <c r="DX978" s="233">
        <f t="shared" si="1658"/>
        <v>0</v>
      </c>
      <c r="DY978" s="231" t="b">
        <f t="shared" ref="DY978:DY1016" si="1695">OR(BI978,BK978,BM978,BO978,BQ978,BS978,BU978,BW978,BY978,CA978,CC978)</f>
        <v>0</v>
      </c>
      <c r="DZ978" s="163"/>
      <c r="EA978" s="226" t="str">
        <f t="shared" ref="EA978:EA1016" si="1696">IF(OR(CU978="",CU978=0),"",(MAX((CU978-CI978),0))/CU978)</f>
        <v/>
      </c>
      <c r="EB978" s="178" t="str">
        <f t="shared" ref="EB978:EB1016" si="1697">IF(OR(CV978="",CV978=0),"",(MAX((CV978-CJ978),0))/CV978)</f>
        <v/>
      </c>
      <c r="EC978" s="178" t="str">
        <f t="shared" ref="EC978:EC1016" si="1698">IF(OR(CW978="",CW978=0),"",(MAX((CW978-CK978),0))/CW978)</f>
        <v/>
      </c>
      <c r="ED978" s="178" t="str">
        <f t="shared" ref="ED978:ED1016" si="1699">IF(OR(CX978="",CX978=0),"",(MAX((CX978-CL978),0))/CX978)</f>
        <v/>
      </c>
      <c r="EE978" s="178" t="str">
        <f t="shared" ref="EE978:EE1016" si="1700">IF(OR(CY978="",CY978=0),"",(MAX((CY978-CM978),0))/CY978)</f>
        <v/>
      </c>
      <c r="EF978" s="178" t="str">
        <f t="shared" ref="EF978:EF1016" si="1701">IF(OR(CZ978="",CZ978=0),"",(MAX((CZ978-CN978),0))/CZ978)</f>
        <v/>
      </c>
      <c r="EG978" s="178" t="str">
        <f t="shared" ref="EG978:EG1016" si="1702">IF(OR(DA978="",DA978=0),"",(MAX((DA978-CO978),0))/DA978)</f>
        <v/>
      </c>
      <c r="EH978" s="178" t="str">
        <f t="shared" ref="EH978:EH1016" si="1703">IF(OR(DB978="",DB978=0),"",(MAX((DB978-CP978),0))/DB978)</f>
        <v/>
      </c>
      <c r="EI978" s="178" t="str">
        <f t="shared" ref="EI978:EI1016" si="1704">IF(OR(DC978="",DC978=0),"",(MAX((DC978-CQ978),0))/DC978)</f>
        <v/>
      </c>
      <c r="EJ978" s="227" t="str">
        <f t="shared" ref="EJ978:EJ1016" si="1705">IF(OR(DD978="",DD978=0),"",(MAX((DD978-CR978),0))/DD978)</f>
        <v/>
      </c>
      <c r="EK978" s="230" t="str">
        <f t="shared" si="1659"/>
        <v/>
      </c>
      <c r="EL978" s="177" t="str">
        <f t="shared" si="1660"/>
        <v/>
      </c>
      <c r="EM978" s="177" t="str">
        <f t="shared" si="1661"/>
        <v/>
      </c>
      <c r="EN978" s="177" t="str">
        <f t="shared" si="1662"/>
        <v/>
      </c>
      <c r="EO978" s="177" t="str">
        <f t="shared" si="1663"/>
        <v/>
      </c>
      <c r="EP978" s="177" t="str">
        <f t="shared" si="1664"/>
        <v/>
      </c>
      <c r="EQ978" s="177" t="str">
        <f t="shared" si="1665"/>
        <v/>
      </c>
      <c r="ER978" s="177" t="str">
        <f t="shared" si="1666"/>
        <v/>
      </c>
      <c r="ES978" s="177" t="str">
        <f t="shared" si="1667"/>
        <v/>
      </c>
      <c r="ET978" s="177" t="str">
        <f t="shared" si="1668"/>
        <v/>
      </c>
      <c r="EU978" s="229" t="e">
        <f t="shared" si="1669"/>
        <v>#VALUE!</v>
      </c>
      <c r="EV978" s="27" t="e">
        <f t="shared" si="1670"/>
        <v>#VALUE!</v>
      </c>
      <c r="EW978" s="27" t="e">
        <f t="shared" si="1671"/>
        <v>#VALUE!</v>
      </c>
      <c r="EX978" s="28" t="e">
        <f t="shared" si="1672"/>
        <v>#VALUE!</v>
      </c>
      <c r="EY978" s="28" t="e">
        <f t="shared" si="1673"/>
        <v>#VALUE!</v>
      </c>
      <c r="EZ978" s="28" t="b">
        <f t="shared" si="1674"/>
        <v>0</v>
      </c>
      <c r="FA978" s="176" t="str">
        <f t="shared" si="1675"/>
        <v/>
      </c>
      <c r="FB978" s="27" t="e" cm="1">
        <f t="array" aca="1" ref="FB978" ca="1">TEXT(RIGHT(10-RIGHT(SUM(INDEX(1*(MID(MID(C978,1,1)*2,ROW(INDIRECT("1:"&amp;LEN(MID(C978,1,1)*2))),1)),,))+MID(C978,2,1)+
SUM(INDEX(1*(MID(MID(C978,3,1)*2,ROW(INDIRECT("1:"&amp;LEN(MID(C978,3,1)*2))),1)),,))+MID(C978,4,1)+
SUM(INDEX(1*(MID(MID(C978,5,1)*2,ROW(INDIRECT("1:"&amp;LEN(MID(C978,5,1)*2))),1)),,))+MID(C978,6,1)+
SUM(INDEX(1*(MID(MID(C978,8,1)*2,ROW(INDIRECT("1:"&amp;LEN(MID(C978,8,1)*2))),1)),,))+MID(C978,9,1)+
SUM(INDEX(1*(MID(MID(C978,10,1)*2,ROW(INDIRECT("1:"&amp;LEN(MID(C978,10,1)*2))),1)),,)),1),1),"0")</f>
        <v>#VALUE!</v>
      </c>
      <c r="FC978" s="27" t="str">
        <f t="shared" si="1676"/>
        <v/>
      </c>
      <c r="FD978" s="29" t="b">
        <f t="shared" si="1677"/>
        <v>0</v>
      </c>
      <c r="FE978" s="112" t="b">
        <f>IFERROR(MATCH(D978,'Avtal för korttidsarbete'!$G$13:$G$1012,0),TRUE)</f>
        <v>1</v>
      </c>
      <c r="FF978" s="112" t="b">
        <f t="shared" ref="FF978:FF1016" si="1706">IF(AND(B978&lt;&gt;"",FE978=TRUE),TRUE,FALSE)</f>
        <v>0</v>
      </c>
      <c r="FG978" s="113" t="str" cm="1">
        <f t="array" ref="FG978">IF(FE978=TRUE,"x",INDEX('Avtal för korttidsarbete'!$E$13:$E$1012,$FE978))</f>
        <v>x</v>
      </c>
      <c r="FH978" s="113" t="str" cm="1">
        <f t="array" ref="FH978">IF(FE978=TRUE,"x",INDEX('Avtal för korttidsarbete'!$F$13:$F$1012,$FE978))</f>
        <v>x</v>
      </c>
      <c r="FI978" s="112" t="b">
        <f t="shared" ref="FI978:FI1016" si="1707">IF(FE978=TRUE,FALSE,IF(OR(F978&lt;FG978,G978&gt;FH978),TRUE,FALSE))</f>
        <v>0</v>
      </c>
      <c r="FJ978" s="135">
        <f t="shared" ref="FJ978:FJ1016" si="1708">IFERROR(MAX(FG978,$FJ$14),FG978)</f>
        <v>44166</v>
      </c>
      <c r="FK978" s="135">
        <f t="shared" ref="FK978:FK1016" si="1709">IFERROR(MIN(FH978,$FK$14),FH978)</f>
        <v>44377</v>
      </c>
      <c r="FL978" s="112" t="b">
        <f t="shared" ref="FL978:FL1016" si="1710">IFERROR(IF(OR(F978="",G978="",FE978=TRUE),FALSE,IF(OR(F978&lt;$FJ$14,G978&gt;$FK$14),TRUE,FALSE)),TRUE)</f>
        <v>0</v>
      </c>
      <c r="FM978" s="113">
        <f t="shared" ref="FM978:FM1016" si="1711">MAX(FG978,$FJ$14,F978)</f>
        <v>44166</v>
      </c>
      <c r="FN978" s="135">
        <f t="shared" ref="FN978:FN1016" si="1712">MIN(FH978,$FK$14)</f>
        <v>44377</v>
      </c>
      <c r="FO978" s="148" t="b">
        <f>IFERROR(INDEX('Avtal för korttidsarbete'!R:R,MATCH(D978,'Avtal för korttidsarbete'!$G:$G,0)),TRUE)</f>
        <v>1</v>
      </c>
      <c r="FP978" s="135" t="str">
        <f>IF(FO978,"-",INDEX('Avtal för korttidsarbete'!$D:$D,MATCH(D978,'Avtal för korttidsarbete'!$G:$G,0)))</f>
        <v>-</v>
      </c>
      <c r="FQ978" s="113" t="b">
        <f>IFERROR(G978&gt;INDEX(Uppsägningar!E:E,MATCH(C978,Uppsägningar!C:C,0)),FALSE)</f>
        <v>0</v>
      </c>
    </row>
    <row r="979" spans="1:173" x14ac:dyDescent="0.25">
      <c r="A979" s="19">
        <v>963</v>
      </c>
      <c r="B979" s="20"/>
      <c r="C979" s="183"/>
      <c r="D979" s="66"/>
      <c r="E979" s="212">
        <f>IFERROR(INDEX(Admin!$C$7:$C$10,MATCH(FP979,TblNivåValTExt,0)),0)</f>
        <v>0</v>
      </c>
      <c r="F979" s="1"/>
      <c r="G979" s="1"/>
      <c r="H979" s="78"/>
      <c r="I979" s="181"/>
      <c r="J979" s="181"/>
      <c r="K979" s="182"/>
      <c r="L979" s="182"/>
      <c r="M979" s="181"/>
      <c r="N979" s="181"/>
      <c r="O979" s="181"/>
      <c r="P979" s="182"/>
      <c r="Q979" s="182"/>
      <c r="R979" s="181"/>
      <c r="S979" s="181"/>
      <c r="T979" s="181"/>
      <c r="U979" s="182"/>
      <c r="V979" s="182"/>
      <c r="W979" s="181"/>
      <c r="X979" s="181"/>
      <c r="Y979" s="181"/>
      <c r="Z979" s="182"/>
      <c r="AA979" s="182"/>
      <c r="AB979" s="181"/>
      <c r="AC979" s="181"/>
      <c r="AD979" s="181"/>
      <c r="AE979" s="182"/>
      <c r="AF979" s="182"/>
      <c r="AG979" s="181"/>
      <c r="AH979" s="181"/>
      <c r="AI979" s="181"/>
      <c r="AJ979" s="182"/>
      <c r="AK979" s="182"/>
      <c r="AL979" s="181"/>
      <c r="AM979" s="181"/>
      <c r="AN979" s="181"/>
      <c r="AO979" s="182"/>
      <c r="AP979" s="182"/>
      <c r="AQ979" s="181"/>
      <c r="AR979" s="181"/>
      <c r="AS979" s="181"/>
      <c r="AT979" s="182"/>
      <c r="AU979" s="182"/>
      <c r="AV979" s="181"/>
      <c r="AW979" s="181"/>
      <c r="AX979" s="181"/>
      <c r="AY979" s="182"/>
      <c r="AZ979" s="182"/>
      <c r="BA979" s="181"/>
      <c r="BB979" s="181"/>
      <c r="BC979" s="181"/>
      <c r="BD979" s="182"/>
      <c r="BE979" s="182"/>
      <c r="BF979" s="181"/>
      <c r="BG979" s="180">
        <f t="shared" si="1678"/>
        <v>0</v>
      </c>
      <c r="BH979" s="116" t="str">
        <f t="shared" si="1679"/>
        <v/>
      </c>
      <c r="BI979" s="80" t="b">
        <f t="shared" si="1625"/>
        <v>0</v>
      </c>
      <c r="BJ979" s="80" t="str">
        <f t="shared" si="1626"/>
        <v/>
      </c>
      <c r="BK979" s="80" t="b">
        <f t="shared" si="1680"/>
        <v>0</v>
      </c>
      <c r="BL979" s="13" t="str">
        <f t="shared" si="1627"/>
        <v/>
      </c>
      <c r="BM979" s="13" t="b">
        <f t="shared" si="1681"/>
        <v>0</v>
      </c>
      <c r="BN979" s="35" t="str">
        <f t="shared" si="1628"/>
        <v/>
      </c>
      <c r="BO979" s="13" t="b">
        <f t="shared" si="1629"/>
        <v>0</v>
      </c>
      <c r="BP979" s="35" t="str">
        <f t="shared" si="1630"/>
        <v/>
      </c>
      <c r="BQ979" s="13" t="b">
        <f t="shared" si="1631"/>
        <v>0</v>
      </c>
      <c r="BR979" s="35" t="str">
        <f t="shared" si="1632"/>
        <v/>
      </c>
      <c r="BS979" s="35" t="b">
        <f t="shared" si="1633"/>
        <v>0</v>
      </c>
      <c r="BT979" s="35" t="str">
        <f t="shared" si="1634"/>
        <v/>
      </c>
      <c r="BU979" s="35" t="b">
        <f t="shared" si="1635"/>
        <v>0</v>
      </c>
      <c r="BV979" s="35" t="str">
        <f t="shared" si="1636"/>
        <v/>
      </c>
      <c r="BW979" s="13" t="b">
        <f t="shared" ref="BW979:BW1016" si="1713">IF(D979="",IF(AND(B979&lt;&gt;"",C979&lt;&gt;"",F979&lt;&gt;"",G979&lt;&gt;"",H979&lt;&gt;""),FF979,FALSE),FF979)</f>
        <v>0</v>
      </c>
      <c r="BX979" s="35" t="str">
        <f t="shared" si="1637"/>
        <v/>
      </c>
      <c r="BY979" s="265" t="b">
        <f t="shared" si="1682"/>
        <v>0</v>
      </c>
      <c r="BZ979" s="35" t="str">
        <f t="shared" si="1638"/>
        <v/>
      </c>
      <c r="CA979" s="265" t="b">
        <f t="shared" si="1683"/>
        <v>0</v>
      </c>
      <c r="CB979" s="35" t="str">
        <f t="shared" si="1639"/>
        <v/>
      </c>
      <c r="CC979" s="272" t="b">
        <f t="shared" si="1684"/>
        <v>0</v>
      </c>
      <c r="CD979" s="35" t="str">
        <f t="shared" si="1640"/>
        <v/>
      </c>
      <c r="CE979" s="13" t="b">
        <f t="shared" si="1641"/>
        <v>0</v>
      </c>
      <c r="CF979" s="35" t="str">
        <f t="shared" si="1642"/>
        <v/>
      </c>
      <c r="CG979" s="179">
        <f t="shared" si="1643"/>
        <v>0</v>
      </c>
      <c r="CH979" s="179">
        <f t="shared" si="1644"/>
        <v>0</v>
      </c>
      <c r="CI979" s="218">
        <f t="shared" si="1685"/>
        <v>0</v>
      </c>
      <c r="CJ979" s="218">
        <f t="shared" si="1686"/>
        <v>0</v>
      </c>
      <c r="CK979" s="218">
        <f t="shared" si="1687"/>
        <v>0</v>
      </c>
      <c r="CL979" s="218">
        <f t="shared" si="1688"/>
        <v>0</v>
      </c>
      <c r="CM979" s="218">
        <f t="shared" si="1689"/>
        <v>0</v>
      </c>
      <c r="CN979" s="218">
        <f t="shared" si="1690"/>
        <v>0</v>
      </c>
      <c r="CO979" s="218">
        <f t="shared" si="1691"/>
        <v>0</v>
      </c>
      <c r="CP979" s="218">
        <f t="shared" si="1692"/>
        <v>0</v>
      </c>
      <c r="CQ979" s="218">
        <f t="shared" si="1693"/>
        <v>0</v>
      </c>
      <c r="CR979" s="218">
        <f t="shared" si="1694"/>
        <v>0</v>
      </c>
      <c r="CS979" s="14">
        <f t="shared" si="1645"/>
        <v>0</v>
      </c>
      <c r="CT979" s="236">
        <f t="shared" si="1646"/>
        <v>0</v>
      </c>
      <c r="CU979" s="237">
        <f t="shared" si="1647"/>
        <v>0</v>
      </c>
      <c r="CV979" s="16">
        <f t="shared" si="1647"/>
        <v>0</v>
      </c>
      <c r="CW979" s="16">
        <f t="shared" si="1647"/>
        <v>0</v>
      </c>
      <c r="CX979" s="16">
        <f t="shared" si="1647"/>
        <v>0</v>
      </c>
      <c r="CY979" s="16">
        <f t="shared" si="1647"/>
        <v>0</v>
      </c>
      <c r="CZ979" s="16">
        <f t="shared" si="1647"/>
        <v>0</v>
      </c>
      <c r="DA979" s="16">
        <f t="shared" si="1647"/>
        <v>0</v>
      </c>
      <c r="DB979" s="16">
        <f t="shared" si="1647"/>
        <v>0</v>
      </c>
      <c r="DC979" s="16">
        <f t="shared" si="1647"/>
        <v>0</v>
      </c>
      <c r="DD979" s="238">
        <f t="shared" si="1647"/>
        <v>0</v>
      </c>
      <c r="DE979" s="232">
        <f t="shared" si="1648"/>
        <v>0</v>
      </c>
      <c r="DF979" s="132">
        <f t="shared" si="1648"/>
        <v>0</v>
      </c>
      <c r="DG979" s="132">
        <f t="shared" si="1648"/>
        <v>0</v>
      </c>
      <c r="DH979" s="132">
        <f t="shared" si="1648"/>
        <v>0</v>
      </c>
      <c r="DI979" s="132">
        <f t="shared" si="1648"/>
        <v>0</v>
      </c>
      <c r="DJ979" s="132">
        <f t="shared" si="1648"/>
        <v>0</v>
      </c>
      <c r="DK979" s="132">
        <f t="shared" si="1648"/>
        <v>0</v>
      </c>
      <c r="DL979" s="132">
        <f t="shared" si="1648"/>
        <v>0</v>
      </c>
      <c r="DM979" s="132">
        <f t="shared" si="1648"/>
        <v>0</v>
      </c>
      <c r="DN979" s="233">
        <f t="shared" si="1648"/>
        <v>0</v>
      </c>
      <c r="DO979" s="232">
        <f t="shared" si="1649"/>
        <v>0</v>
      </c>
      <c r="DP979" s="132">
        <f t="shared" si="1650"/>
        <v>0</v>
      </c>
      <c r="DQ979" s="132">
        <f t="shared" si="1651"/>
        <v>0</v>
      </c>
      <c r="DR979" s="132">
        <f t="shared" si="1652"/>
        <v>0</v>
      </c>
      <c r="DS979" s="132">
        <f t="shared" si="1653"/>
        <v>0</v>
      </c>
      <c r="DT979" s="132">
        <f t="shared" si="1654"/>
        <v>0</v>
      </c>
      <c r="DU979" s="132">
        <f t="shared" si="1655"/>
        <v>0</v>
      </c>
      <c r="DV979" s="132">
        <f t="shared" si="1656"/>
        <v>0</v>
      </c>
      <c r="DW979" s="132">
        <f t="shared" si="1657"/>
        <v>0</v>
      </c>
      <c r="DX979" s="233">
        <f t="shared" si="1658"/>
        <v>0</v>
      </c>
      <c r="DY979" s="231" t="b">
        <f t="shared" si="1695"/>
        <v>0</v>
      </c>
      <c r="DZ979" s="163"/>
      <c r="EA979" s="226" t="str">
        <f t="shared" si="1696"/>
        <v/>
      </c>
      <c r="EB979" s="178" t="str">
        <f t="shared" si="1697"/>
        <v/>
      </c>
      <c r="EC979" s="178" t="str">
        <f t="shared" si="1698"/>
        <v/>
      </c>
      <c r="ED979" s="178" t="str">
        <f t="shared" si="1699"/>
        <v/>
      </c>
      <c r="EE979" s="178" t="str">
        <f t="shared" si="1700"/>
        <v/>
      </c>
      <c r="EF979" s="178" t="str">
        <f t="shared" si="1701"/>
        <v/>
      </c>
      <c r="EG979" s="178" t="str">
        <f t="shared" si="1702"/>
        <v/>
      </c>
      <c r="EH979" s="178" t="str">
        <f t="shared" si="1703"/>
        <v/>
      </c>
      <c r="EI979" s="178" t="str">
        <f t="shared" si="1704"/>
        <v/>
      </c>
      <c r="EJ979" s="227" t="str">
        <f t="shared" si="1705"/>
        <v/>
      </c>
      <c r="EK979" s="230" t="str">
        <f t="shared" si="1659"/>
        <v/>
      </c>
      <c r="EL979" s="177" t="str">
        <f t="shared" si="1660"/>
        <v/>
      </c>
      <c r="EM979" s="177" t="str">
        <f t="shared" si="1661"/>
        <v/>
      </c>
      <c r="EN979" s="177" t="str">
        <f t="shared" si="1662"/>
        <v/>
      </c>
      <c r="EO979" s="177" t="str">
        <f t="shared" si="1663"/>
        <v/>
      </c>
      <c r="EP979" s="177" t="str">
        <f t="shared" si="1664"/>
        <v/>
      </c>
      <c r="EQ979" s="177" t="str">
        <f t="shared" si="1665"/>
        <v/>
      </c>
      <c r="ER979" s="177" t="str">
        <f t="shared" si="1666"/>
        <v/>
      </c>
      <c r="ES979" s="177" t="str">
        <f t="shared" si="1667"/>
        <v/>
      </c>
      <c r="ET979" s="177" t="str">
        <f t="shared" si="1668"/>
        <v/>
      </c>
      <c r="EU979" s="229" t="e">
        <f t="shared" si="1669"/>
        <v>#VALUE!</v>
      </c>
      <c r="EV979" s="27" t="e">
        <f t="shared" si="1670"/>
        <v>#VALUE!</v>
      </c>
      <c r="EW979" s="27" t="e">
        <f t="shared" si="1671"/>
        <v>#VALUE!</v>
      </c>
      <c r="EX979" s="28" t="e">
        <f t="shared" si="1672"/>
        <v>#VALUE!</v>
      </c>
      <c r="EY979" s="28" t="e">
        <f t="shared" si="1673"/>
        <v>#VALUE!</v>
      </c>
      <c r="EZ979" s="28" t="b">
        <f t="shared" si="1674"/>
        <v>0</v>
      </c>
      <c r="FA979" s="176" t="str">
        <f t="shared" si="1675"/>
        <v/>
      </c>
      <c r="FB979" s="27" t="e" cm="1">
        <f t="array" aca="1" ref="FB979" ca="1">TEXT(RIGHT(10-RIGHT(SUM(INDEX(1*(MID(MID(C979,1,1)*2,ROW(INDIRECT("1:"&amp;LEN(MID(C979,1,1)*2))),1)),,))+MID(C979,2,1)+
SUM(INDEX(1*(MID(MID(C979,3,1)*2,ROW(INDIRECT("1:"&amp;LEN(MID(C979,3,1)*2))),1)),,))+MID(C979,4,1)+
SUM(INDEX(1*(MID(MID(C979,5,1)*2,ROW(INDIRECT("1:"&amp;LEN(MID(C979,5,1)*2))),1)),,))+MID(C979,6,1)+
SUM(INDEX(1*(MID(MID(C979,8,1)*2,ROW(INDIRECT("1:"&amp;LEN(MID(C979,8,1)*2))),1)),,))+MID(C979,9,1)+
SUM(INDEX(1*(MID(MID(C979,10,1)*2,ROW(INDIRECT("1:"&amp;LEN(MID(C979,10,1)*2))),1)),,)),1),1),"0")</f>
        <v>#VALUE!</v>
      </c>
      <c r="FC979" s="27" t="str">
        <f t="shared" si="1676"/>
        <v/>
      </c>
      <c r="FD979" s="29" t="b">
        <f t="shared" si="1677"/>
        <v>0</v>
      </c>
      <c r="FE979" s="112" t="b">
        <f>IFERROR(MATCH(D979,'Avtal för korttidsarbete'!$G$13:$G$1012,0),TRUE)</f>
        <v>1</v>
      </c>
      <c r="FF979" s="112" t="b">
        <f t="shared" si="1706"/>
        <v>0</v>
      </c>
      <c r="FG979" s="113" t="str" cm="1">
        <f t="array" ref="FG979">IF(FE979=TRUE,"x",INDEX('Avtal för korttidsarbete'!$E$13:$E$1012,$FE979))</f>
        <v>x</v>
      </c>
      <c r="FH979" s="113" t="str" cm="1">
        <f t="array" ref="FH979">IF(FE979=TRUE,"x",INDEX('Avtal för korttidsarbete'!$F$13:$F$1012,$FE979))</f>
        <v>x</v>
      </c>
      <c r="FI979" s="112" t="b">
        <f t="shared" si="1707"/>
        <v>0</v>
      </c>
      <c r="FJ979" s="135">
        <f t="shared" si="1708"/>
        <v>44166</v>
      </c>
      <c r="FK979" s="135">
        <f t="shared" si="1709"/>
        <v>44377</v>
      </c>
      <c r="FL979" s="112" t="b">
        <f t="shared" si="1710"/>
        <v>0</v>
      </c>
      <c r="FM979" s="113">
        <f t="shared" si="1711"/>
        <v>44166</v>
      </c>
      <c r="FN979" s="135">
        <f t="shared" si="1712"/>
        <v>44377</v>
      </c>
      <c r="FO979" s="148" t="b">
        <f>IFERROR(INDEX('Avtal för korttidsarbete'!R:R,MATCH(D979,'Avtal för korttidsarbete'!$G:$G,0)),TRUE)</f>
        <v>1</v>
      </c>
      <c r="FP979" s="135" t="str">
        <f>IF(FO979,"-",INDEX('Avtal för korttidsarbete'!$D:$D,MATCH(D979,'Avtal för korttidsarbete'!$G:$G,0)))</f>
        <v>-</v>
      </c>
      <c r="FQ979" s="113" t="b">
        <f>IFERROR(G979&gt;INDEX(Uppsägningar!E:E,MATCH(C979,Uppsägningar!C:C,0)),FALSE)</f>
        <v>0</v>
      </c>
    </row>
    <row r="980" spans="1:173" x14ac:dyDescent="0.25">
      <c r="A980" s="19">
        <v>964</v>
      </c>
      <c r="B980" s="20"/>
      <c r="C980" s="183"/>
      <c r="D980" s="66"/>
      <c r="E980" s="212">
        <f>IFERROR(INDEX(Admin!$C$7:$C$10,MATCH(FP980,TblNivåValTExt,0)),0)</f>
        <v>0</v>
      </c>
      <c r="F980" s="1"/>
      <c r="G980" s="1"/>
      <c r="H980" s="78"/>
      <c r="I980" s="181"/>
      <c r="J980" s="181"/>
      <c r="K980" s="182"/>
      <c r="L980" s="182"/>
      <c r="M980" s="181"/>
      <c r="N980" s="181"/>
      <c r="O980" s="181"/>
      <c r="P980" s="182"/>
      <c r="Q980" s="182"/>
      <c r="R980" s="181"/>
      <c r="S980" s="181"/>
      <c r="T980" s="181"/>
      <c r="U980" s="182"/>
      <c r="V980" s="182"/>
      <c r="W980" s="181"/>
      <c r="X980" s="181"/>
      <c r="Y980" s="181"/>
      <c r="Z980" s="182"/>
      <c r="AA980" s="182"/>
      <c r="AB980" s="181"/>
      <c r="AC980" s="181"/>
      <c r="AD980" s="181"/>
      <c r="AE980" s="182"/>
      <c r="AF980" s="182"/>
      <c r="AG980" s="181"/>
      <c r="AH980" s="181"/>
      <c r="AI980" s="181"/>
      <c r="AJ980" s="182"/>
      <c r="AK980" s="182"/>
      <c r="AL980" s="181"/>
      <c r="AM980" s="181"/>
      <c r="AN980" s="181"/>
      <c r="AO980" s="182"/>
      <c r="AP980" s="182"/>
      <c r="AQ980" s="181"/>
      <c r="AR980" s="181"/>
      <c r="AS980" s="181"/>
      <c r="AT980" s="182"/>
      <c r="AU980" s="182"/>
      <c r="AV980" s="181"/>
      <c r="AW980" s="181"/>
      <c r="AX980" s="181"/>
      <c r="AY980" s="182"/>
      <c r="AZ980" s="182"/>
      <c r="BA980" s="181"/>
      <c r="BB980" s="181"/>
      <c r="BC980" s="181"/>
      <c r="BD980" s="182"/>
      <c r="BE980" s="182"/>
      <c r="BF980" s="181"/>
      <c r="BG980" s="180">
        <f t="shared" si="1678"/>
        <v>0</v>
      </c>
      <c r="BH980" s="116" t="str">
        <f t="shared" si="1679"/>
        <v/>
      </c>
      <c r="BI980" s="80" t="b">
        <f t="shared" si="1625"/>
        <v>0</v>
      </c>
      <c r="BJ980" s="80" t="str">
        <f t="shared" si="1626"/>
        <v/>
      </c>
      <c r="BK980" s="80" t="b">
        <f t="shared" si="1680"/>
        <v>0</v>
      </c>
      <c r="BL980" s="13" t="str">
        <f t="shared" si="1627"/>
        <v/>
      </c>
      <c r="BM980" s="13" t="b">
        <f t="shared" si="1681"/>
        <v>0</v>
      </c>
      <c r="BN980" s="35" t="str">
        <f t="shared" si="1628"/>
        <v/>
      </c>
      <c r="BO980" s="13" t="b">
        <f t="shared" si="1629"/>
        <v>0</v>
      </c>
      <c r="BP980" s="35" t="str">
        <f t="shared" si="1630"/>
        <v/>
      </c>
      <c r="BQ980" s="13" t="b">
        <f t="shared" si="1631"/>
        <v>0</v>
      </c>
      <c r="BR980" s="35" t="str">
        <f t="shared" si="1632"/>
        <v/>
      </c>
      <c r="BS980" s="35" t="b">
        <f t="shared" si="1633"/>
        <v>0</v>
      </c>
      <c r="BT980" s="35" t="str">
        <f t="shared" si="1634"/>
        <v/>
      </c>
      <c r="BU980" s="35" t="b">
        <f t="shared" si="1635"/>
        <v>0</v>
      </c>
      <c r="BV980" s="35" t="str">
        <f t="shared" si="1636"/>
        <v/>
      </c>
      <c r="BW980" s="13" t="b">
        <f t="shared" si="1713"/>
        <v>0</v>
      </c>
      <c r="BX980" s="35" t="str">
        <f t="shared" si="1637"/>
        <v/>
      </c>
      <c r="BY980" s="265" t="b">
        <f t="shared" si="1682"/>
        <v>0</v>
      </c>
      <c r="BZ980" s="35" t="str">
        <f t="shared" si="1638"/>
        <v/>
      </c>
      <c r="CA980" s="265" t="b">
        <f t="shared" si="1683"/>
        <v>0</v>
      </c>
      <c r="CB980" s="35" t="str">
        <f t="shared" si="1639"/>
        <v/>
      </c>
      <c r="CC980" s="272" t="b">
        <f t="shared" si="1684"/>
        <v>0</v>
      </c>
      <c r="CD980" s="35" t="str">
        <f t="shared" si="1640"/>
        <v/>
      </c>
      <c r="CE980" s="13" t="b">
        <f t="shared" si="1641"/>
        <v>0</v>
      </c>
      <c r="CF980" s="35" t="str">
        <f t="shared" si="1642"/>
        <v/>
      </c>
      <c r="CG980" s="179">
        <f t="shared" si="1643"/>
        <v>0</v>
      </c>
      <c r="CH980" s="179">
        <f t="shared" si="1644"/>
        <v>0</v>
      </c>
      <c r="CI980" s="218">
        <f t="shared" si="1685"/>
        <v>0</v>
      </c>
      <c r="CJ980" s="218">
        <f t="shared" si="1686"/>
        <v>0</v>
      </c>
      <c r="CK980" s="218">
        <f t="shared" si="1687"/>
        <v>0</v>
      </c>
      <c r="CL980" s="218">
        <f t="shared" si="1688"/>
        <v>0</v>
      </c>
      <c r="CM980" s="218">
        <f t="shared" si="1689"/>
        <v>0</v>
      </c>
      <c r="CN980" s="218">
        <f t="shared" si="1690"/>
        <v>0</v>
      </c>
      <c r="CO980" s="218">
        <f t="shared" si="1691"/>
        <v>0</v>
      </c>
      <c r="CP980" s="218">
        <f t="shared" si="1692"/>
        <v>0</v>
      </c>
      <c r="CQ980" s="218">
        <f t="shared" si="1693"/>
        <v>0</v>
      </c>
      <c r="CR980" s="218">
        <f t="shared" si="1694"/>
        <v>0</v>
      </c>
      <c r="CS980" s="14">
        <f t="shared" si="1645"/>
        <v>0</v>
      </c>
      <c r="CT980" s="236">
        <f t="shared" si="1646"/>
        <v>0</v>
      </c>
      <c r="CU980" s="237">
        <f t="shared" si="1647"/>
        <v>0</v>
      </c>
      <c r="CV980" s="16">
        <f t="shared" si="1647"/>
        <v>0</v>
      </c>
      <c r="CW980" s="16">
        <f t="shared" si="1647"/>
        <v>0</v>
      </c>
      <c r="CX980" s="16">
        <f t="shared" si="1647"/>
        <v>0</v>
      </c>
      <c r="CY980" s="16">
        <f t="shared" si="1647"/>
        <v>0</v>
      </c>
      <c r="CZ980" s="16">
        <f t="shared" si="1647"/>
        <v>0</v>
      </c>
      <c r="DA980" s="16">
        <f t="shared" si="1647"/>
        <v>0</v>
      </c>
      <c r="DB980" s="16">
        <f t="shared" si="1647"/>
        <v>0</v>
      </c>
      <c r="DC980" s="16">
        <f t="shared" si="1647"/>
        <v>0</v>
      </c>
      <c r="DD980" s="238">
        <f t="shared" si="1647"/>
        <v>0</v>
      </c>
      <c r="DE980" s="232">
        <f t="shared" si="1648"/>
        <v>0</v>
      </c>
      <c r="DF980" s="132">
        <f t="shared" si="1648"/>
        <v>0</v>
      </c>
      <c r="DG980" s="132">
        <f t="shared" si="1648"/>
        <v>0</v>
      </c>
      <c r="DH980" s="132">
        <f t="shared" si="1648"/>
        <v>0</v>
      </c>
      <c r="DI980" s="132">
        <f t="shared" si="1648"/>
        <v>0</v>
      </c>
      <c r="DJ980" s="132">
        <f t="shared" si="1648"/>
        <v>0</v>
      </c>
      <c r="DK980" s="132">
        <f t="shared" si="1648"/>
        <v>0</v>
      </c>
      <c r="DL980" s="132">
        <f t="shared" si="1648"/>
        <v>0</v>
      </c>
      <c r="DM980" s="132">
        <f t="shared" si="1648"/>
        <v>0</v>
      </c>
      <c r="DN980" s="233">
        <f t="shared" si="1648"/>
        <v>0</v>
      </c>
      <c r="DO980" s="232">
        <f t="shared" si="1649"/>
        <v>0</v>
      </c>
      <c r="DP980" s="132">
        <f t="shared" si="1650"/>
        <v>0</v>
      </c>
      <c r="DQ980" s="132">
        <f t="shared" si="1651"/>
        <v>0</v>
      </c>
      <c r="DR980" s="132">
        <f t="shared" si="1652"/>
        <v>0</v>
      </c>
      <c r="DS980" s="132">
        <f t="shared" si="1653"/>
        <v>0</v>
      </c>
      <c r="DT980" s="132">
        <f t="shared" si="1654"/>
        <v>0</v>
      </c>
      <c r="DU980" s="132">
        <f t="shared" si="1655"/>
        <v>0</v>
      </c>
      <c r="DV980" s="132">
        <f t="shared" si="1656"/>
        <v>0</v>
      </c>
      <c r="DW980" s="132">
        <f t="shared" si="1657"/>
        <v>0</v>
      </c>
      <c r="DX980" s="233">
        <f t="shared" si="1658"/>
        <v>0</v>
      </c>
      <c r="DY980" s="231" t="b">
        <f t="shared" si="1695"/>
        <v>0</v>
      </c>
      <c r="DZ980" s="163"/>
      <c r="EA980" s="226" t="str">
        <f t="shared" si="1696"/>
        <v/>
      </c>
      <c r="EB980" s="178" t="str">
        <f t="shared" si="1697"/>
        <v/>
      </c>
      <c r="EC980" s="178" t="str">
        <f t="shared" si="1698"/>
        <v/>
      </c>
      <c r="ED980" s="178" t="str">
        <f t="shared" si="1699"/>
        <v/>
      </c>
      <c r="EE980" s="178" t="str">
        <f t="shared" si="1700"/>
        <v/>
      </c>
      <c r="EF980" s="178" t="str">
        <f t="shared" si="1701"/>
        <v/>
      </c>
      <c r="EG980" s="178" t="str">
        <f t="shared" si="1702"/>
        <v/>
      </c>
      <c r="EH980" s="178" t="str">
        <f t="shared" si="1703"/>
        <v/>
      </c>
      <c r="EI980" s="178" t="str">
        <f t="shared" si="1704"/>
        <v/>
      </c>
      <c r="EJ980" s="227" t="str">
        <f t="shared" si="1705"/>
        <v/>
      </c>
      <c r="EK980" s="230" t="str">
        <f t="shared" si="1659"/>
        <v/>
      </c>
      <c r="EL980" s="177" t="str">
        <f t="shared" si="1660"/>
        <v/>
      </c>
      <c r="EM980" s="177" t="str">
        <f t="shared" si="1661"/>
        <v/>
      </c>
      <c r="EN980" s="177" t="str">
        <f t="shared" si="1662"/>
        <v/>
      </c>
      <c r="EO980" s="177" t="str">
        <f t="shared" si="1663"/>
        <v/>
      </c>
      <c r="EP980" s="177" t="str">
        <f t="shared" si="1664"/>
        <v/>
      </c>
      <c r="EQ980" s="177" t="str">
        <f t="shared" si="1665"/>
        <v/>
      </c>
      <c r="ER980" s="177" t="str">
        <f t="shared" si="1666"/>
        <v/>
      </c>
      <c r="ES980" s="177" t="str">
        <f t="shared" si="1667"/>
        <v/>
      </c>
      <c r="ET980" s="177" t="str">
        <f t="shared" si="1668"/>
        <v/>
      </c>
      <c r="EU980" s="229" t="e">
        <f t="shared" si="1669"/>
        <v>#VALUE!</v>
      </c>
      <c r="EV980" s="27" t="e">
        <f t="shared" si="1670"/>
        <v>#VALUE!</v>
      </c>
      <c r="EW980" s="27" t="e">
        <f t="shared" si="1671"/>
        <v>#VALUE!</v>
      </c>
      <c r="EX980" s="28" t="e">
        <f t="shared" si="1672"/>
        <v>#VALUE!</v>
      </c>
      <c r="EY980" s="28" t="e">
        <f t="shared" si="1673"/>
        <v>#VALUE!</v>
      </c>
      <c r="EZ980" s="28" t="b">
        <f t="shared" si="1674"/>
        <v>0</v>
      </c>
      <c r="FA980" s="176" t="str">
        <f t="shared" si="1675"/>
        <v/>
      </c>
      <c r="FB980" s="27" t="e" cm="1">
        <f t="array" aca="1" ref="FB980" ca="1">TEXT(RIGHT(10-RIGHT(SUM(INDEX(1*(MID(MID(C980,1,1)*2,ROW(INDIRECT("1:"&amp;LEN(MID(C980,1,1)*2))),1)),,))+MID(C980,2,1)+
SUM(INDEX(1*(MID(MID(C980,3,1)*2,ROW(INDIRECT("1:"&amp;LEN(MID(C980,3,1)*2))),1)),,))+MID(C980,4,1)+
SUM(INDEX(1*(MID(MID(C980,5,1)*2,ROW(INDIRECT("1:"&amp;LEN(MID(C980,5,1)*2))),1)),,))+MID(C980,6,1)+
SUM(INDEX(1*(MID(MID(C980,8,1)*2,ROW(INDIRECT("1:"&amp;LEN(MID(C980,8,1)*2))),1)),,))+MID(C980,9,1)+
SUM(INDEX(1*(MID(MID(C980,10,1)*2,ROW(INDIRECT("1:"&amp;LEN(MID(C980,10,1)*2))),1)),,)),1),1),"0")</f>
        <v>#VALUE!</v>
      </c>
      <c r="FC980" s="27" t="str">
        <f t="shared" si="1676"/>
        <v/>
      </c>
      <c r="FD980" s="29" t="b">
        <f t="shared" si="1677"/>
        <v>0</v>
      </c>
      <c r="FE980" s="112" t="b">
        <f>IFERROR(MATCH(D980,'Avtal för korttidsarbete'!$G$13:$G$1012,0),TRUE)</f>
        <v>1</v>
      </c>
      <c r="FF980" s="112" t="b">
        <f t="shared" si="1706"/>
        <v>0</v>
      </c>
      <c r="FG980" s="113" t="str" cm="1">
        <f t="array" ref="FG980">IF(FE980=TRUE,"x",INDEX('Avtal för korttidsarbete'!$E$13:$E$1012,$FE980))</f>
        <v>x</v>
      </c>
      <c r="FH980" s="113" t="str" cm="1">
        <f t="array" ref="FH980">IF(FE980=TRUE,"x",INDEX('Avtal för korttidsarbete'!$F$13:$F$1012,$FE980))</f>
        <v>x</v>
      </c>
      <c r="FI980" s="112" t="b">
        <f t="shared" si="1707"/>
        <v>0</v>
      </c>
      <c r="FJ980" s="135">
        <f t="shared" si="1708"/>
        <v>44166</v>
      </c>
      <c r="FK980" s="135">
        <f t="shared" si="1709"/>
        <v>44377</v>
      </c>
      <c r="FL980" s="112" t="b">
        <f t="shared" si="1710"/>
        <v>0</v>
      </c>
      <c r="FM980" s="113">
        <f t="shared" si="1711"/>
        <v>44166</v>
      </c>
      <c r="FN980" s="135">
        <f t="shared" si="1712"/>
        <v>44377</v>
      </c>
      <c r="FO980" s="148" t="b">
        <f>IFERROR(INDEX('Avtal för korttidsarbete'!R:R,MATCH(D980,'Avtal för korttidsarbete'!$G:$G,0)),TRUE)</f>
        <v>1</v>
      </c>
      <c r="FP980" s="135" t="str">
        <f>IF(FO980,"-",INDEX('Avtal för korttidsarbete'!$D:$D,MATCH(D980,'Avtal för korttidsarbete'!$G:$G,0)))</f>
        <v>-</v>
      </c>
      <c r="FQ980" s="113" t="b">
        <f>IFERROR(G980&gt;INDEX(Uppsägningar!E:E,MATCH(C980,Uppsägningar!C:C,0)),FALSE)</f>
        <v>0</v>
      </c>
    </row>
    <row r="981" spans="1:173" x14ac:dyDescent="0.25">
      <c r="A981" s="19">
        <v>965</v>
      </c>
      <c r="B981" s="20"/>
      <c r="C981" s="183"/>
      <c r="D981" s="66"/>
      <c r="E981" s="212">
        <f>IFERROR(INDEX(Admin!$C$7:$C$10,MATCH(FP981,TblNivåValTExt,0)),0)</f>
        <v>0</v>
      </c>
      <c r="F981" s="1"/>
      <c r="G981" s="1"/>
      <c r="H981" s="78"/>
      <c r="I981" s="181"/>
      <c r="J981" s="181"/>
      <c r="K981" s="182"/>
      <c r="L981" s="182"/>
      <c r="M981" s="181"/>
      <c r="N981" s="181"/>
      <c r="O981" s="181"/>
      <c r="P981" s="182"/>
      <c r="Q981" s="182"/>
      <c r="R981" s="181"/>
      <c r="S981" s="181"/>
      <c r="T981" s="181"/>
      <c r="U981" s="182"/>
      <c r="V981" s="182"/>
      <c r="W981" s="181"/>
      <c r="X981" s="181"/>
      <c r="Y981" s="181"/>
      <c r="Z981" s="182"/>
      <c r="AA981" s="182"/>
      <c r="AB981" s="181"/>
      <c r="AC981" s="181"/>
      <c r="AD981" s="181"/>
      <c r="AE981" s="182"/>
      <c r="AF981" s="182"/>
      <c r="AG981" s="181"/>
      <c r="AH981" s="181"/>
      <c r="AI981" s="181"/>
      <c r="AJ981" s="182"/>
      <c r="AK981" s="182"/>
      <c r="AL981" s="181"/>
      <c r="AM981" s="181"/>
      <c r="AN981" s="181"/>
      <c r="AO981" s="182"/>
      <c r="AP981" s="182"/>
      <c r="AQ981" s="181"/>
      <c r="AR981" s="181"/>
      <c r="AS981" s="181"/>
      <c r="AT981" s="182"/>
      <c r="AU981" s="182"/>
      <c r="AV981" s="181"/>
      <c r="AW981" s="181"/>
      <c r="AX981" s="181"/>
      <c r="AY981" s="182"/>
      <c r="AZ981" s="182"/>
      <c r="BA981" s="181"/>
      <c r="BB981" s="181"/>
      <c r="BC981" s="181"/>
      <c r="BD981" s="182"/>
      <c r="BE981" s="182"/>
      <c r="BF981" s="181"/>
      <c r="BG981" s="180">
        <f t="shared" si="1678"/>
        <v>0</v>
      </c>
      <c r="BH981" s="116" t="str">
        <f t="shared" si="1679"/>
        <v/>
      </c>
      <c r="BI981" s="80" t="b">
        <f t="shared" si="1625"/>
        <v>0</v>
      </c>
      <c r="BJ981" s="80" t="str">
        <f t="shared" si="1626"/>
        <v/>
      </c>
      <c r="BK981" s="80" t="b">
        <f t="shared" si="1680"/>
        <v>0</v>
      </c>
      <c r="BL981" s="13" t="str">
        <f t="shared" si="1627"/>
        <v/>
      </c>
      <c r="BM981" s="13" t="b">
        <f t="shared" si="1681"/>
        <v>0</v>
      </c>
      <c r="BN981" s="35" t="str">
        <f t="shared" si="1628"/>
        <v/>
      </c>
      <c r="BO981" s="13" t="b">
        <f t="shared" si="1629"/>
        <v>0</v>
      </c>
      <c r="BP981" s="35" t="str">
        <f t="shared" si="1630"/>
        <v/>
      </c>
      <c r="BQ981" s="13" t="b">
        <f t="shared" si="1631"/>
        <v>0</v>
      </c>
      <c r="BR981" s="35" t="str">
        <f t="shared" si="1632"/>
        <v/>
      </c>
      <c r="BS981" s="35" t="b">
        <f t="shared" si="1633"/>
        <v>0</v>
      </c>
      <c r="BT981" s="35" t="str">
        <f t="shared" si="1634"/>
        <v/>
      </c>
      <c r="BU981" s="35" t="b">
        <f t="shared" si="1635"/>
        <v>0</v>
      </c>
      <c r="BV981" s="35" t="str">
        <f t="shared" si="1636"/>
        <v/>
      </c>
      <c r="BW981" s="13" t="b">
        <f t="shared" si="1713"/>
        <v>0</v>
      </c>
      <c r="BX981" s="35" t="str">
        <f t="shared" si="1637"/>
        <v/>
      </c>
      <c r="BY981" s="265" t="b">
        <f t="shared" si="1682"/>
        <v>0</v>
      </c>
      <c r="BZ981" s="35" t="str">
        <f t="shared" si="1638"/>
        <v/>
      </c>
      <c r="CA981" s="265" t="b">
        <f t="shared" si="1683"/>
        <v>0</v>
      </c>
      <c r="CB981" s="35" t="str">
        <f t="shared" si="1639"/>
        <v/>
      </c>
      <c r="CC981" s="272" t="b">
        <f t="shared" si="1684"/>
        <v>0</v>
      </c>
      <c r="CD981" s="35" t="str">
        <f t="shared" si="1640"/>
        <v/>
      </c>
      <c r="CE981" s="13" t="b">
        <f t="shared" si="1641"/>
        <v>0</v>
      </c>
      <c r="CF981" s="35" t="str">
        <f t="shared" si="1642"/>
        <v/>
      </c>
      <c r="CG981" s="179">
        <f t="shared" si="1643"/>
        <v>0</v>
      </c>
      <c r="CH981" s="179">
        <f t="shared" si="1644"/>
        <v>0</v>
      </c>
      <c r="CI981" s="218">
        <f t="shared" si="1685"/>
        <v>0</v>
      </c>
      <c r="CJ981" s="218">
        <f t="shared" si="1686"/>
        <v>0</v>
      </c>
      <c r="CK981" s="218">
        <f t="shared" si="1687"/>
        <v>0</v>
      </c>
      <c r="CL981" s="218">
        <f t="shared" si="1688"/>
        <v>0</v>
      </c>
      <c r="CM981" s="218">
        <f t="shared" si="1689"/>
        <v>0</v>
      </c>
      <c r="CN981" s="218">
        <f t="shared" si="1690"/>
        <v>0</v>
      </c>
      <c r="CO981" s="218">
        <f t="shared" si="1691"/>
        <v>0</v>
      </c>
      <c r="CP981" s="218">
        <f t="shared" si="1692"/>
        <v>0</v>
      </c>
      <c r="CQ981" s="218">
        <f t="shared" si="1693"/>
        <v>0</v>
      </c>
      <c r="CR981" s="218">
        <f t="shared" si="1694"/>
        <v>0</v>
      </c>
      <c r="CS981" s="14">
        <f t="shared" si="1645"/>
        <v>0</v>
      </c>
      <c r="CT981" s="236">
        <f t="shared" si="1646"/>
        <v>0</v>
      </c>
      <c r="CU981" s="237">
        <f t="shared" si="1647"/>
        <v>0</v>
      </c>
      <c r="CV981" s="16">
        <f t="shared" si="1647"/>
        <v>0</v>
      </c>
      <c r="CW981" s="16">
        <f t="shared" si="1647"/>
        <v>0</v>
      </c>
      <c r="CX981" s="16">
        <f t="shared" si="1647"/>
        <v>0</v>
      </c>
      <c r="CY981" s="16">
        <f t="shared" si="1647"/>
        <v>0</v>
      </c>
      <c r="CZ981" s="16">
        <f t="shared" si="1647"/>
        <v>0</v>
      </c>
      <c r="DA981" s="16">
        <f t="shared" si="1647"/>
        <v>0</v>
      </c>
      <c r="DB981" s="16">
        <f t="shared" si="1647"/>
        <v>0</v>
      </c>
      <c r="DC981" s="16">
        <f t="shared" si="1647"/>
        <v>0</v>
      </c>
      <c r="DD981" s="238">
        <f t="shared" si="1647"/>
        <v>0</v>
      </c>
      <c r="DE981" s="232">
        <f t="shared" si="1648"/>
        <v>0</v>
      </c>
      <c r="DF981" s="132">
        <f t="shared" si="1648"/>
        <v>0</v>
      </c>
      <c r="DG981" s="132">
        <f t="shared" si="1648"/>
        <v>0</v>
      </c>
      <c r="DH981" s="132">
        <f t="shared" si="1648"/>
        <v>0</v>
      </c>
      <c r="DI981" s="132">
        <f t="shared" si="1648"/>
        <v>0</v>
      </c>
      <c r="DJ981" s="132">
        <f t="shared" si="1648"/>
        <v>0</v>
      </c>
      <c r="DK981" s="132">
        <f t="shared" si="1648"/>
        <v>0</v>
      </c>
      <c r="DL981" s="132">
        <f t="shared" si="1648"/>
        <v>0</v>
      </c>
      <c r="DM981" s="132">
        <f t="shared" si="1648"/>
        <v>0</v>
      </c>
      <c r="DN981" s="233">
        <f t="shared" si="1648"/>
        <v>0</v>
      </c>
      <c r="DO981" s="232">
        <f t="shared" si="1649"/>
        <v>0</v>
      </c>
      <c r="DP981" s="132">
        <f t="shared" si="1650"/>
        <v>0</v>
      </c>
      <c r="DQ981" s="132">
        <f t="shared" si="1651"/>
        <v>0</v>
      </c>
      <c r="DR981" s="132">
        <f t="shared" si="1652"/>
        <v>0</v>
      </c>
      <c r="DS981" s="132">
        <f t="shared" si="1653"/>
        <v>0</v>
      </c>
      <c r="DT981" s="132">
        <f t="shared" si="1654"/>
        <v>0</v>
      </c>
      <c r="DU981" s="132">
        <f t="shared" si="1655"/>
        <v>0</v>
      </c>
      <c r="DV981" s="132">
        <f t="shared" si="1656"/>
        <v>0</v>
      </c>
      <c r="DW981" s="132">
        <f t="shared" si="1657"/>
        <v>0</v>
      </c>
      <c r="DX981" s="233">
        <f t="shared" si="1658"/>
        <v>0</v>
      </c>
      <c r="DY981" s="231" t="b">
        <f t="shared" si="1695"/>
        <v>0</v>
      </c>
      <c r="DZ981" s="163"/>
      <c r="EA981" s="226" t="str">
        <f t="shared" si="1696"/>
        <v/>
      </c>
      <c r="EB981" s="178" t="str">
        <f t="shared" si="1697"/>
        <v/>
      </c>
      <c r="EC981" s="178" t="str">
        <f t="shared" si="1698"/>
        <v/>
      </c>
      <c r="ED981" s="178" t="str">
        <f t="shared" si="1699"/>
        <v/>
      </c>
      <c r="EE981" s="178" t="str">
        <f t="shared" si="1700"/>
        <v/>
      </c>
      <c r="EF981" s="178" t="str">
        <f t="shared" si="1701"/>
        <v/>
      </c>
      <c r="EG981" s="178" t="str">
        <f t="shared" si="1702"/>
        <v/>
      </c>
      <c r="EH981" s="178" t="str">
        <f t="shared" si="1703"/>
        <v/>
      </c>
      <c r="EI981" s="178" t="str">
        <f t="shared" si="1704"/>
        <v/>
      </c>
      <c r="EJ981" s="227" t="str">
        <f t="shared" si="1705"/>
        <v/>
      </c>
      <c r="EK981" s="230" t="str">
        <f t="shared" si="1659"/>
        <v/>
      </c>
      <c r="EL981" s="177" t="str">
        <f t="shared" si="1660"/>
        <v/>
      </c>
      <c r="EM981" s="177" t="str">
        <f t="shared" si="1661"/>
        <v/>
      </c>
      <c r="EN981" s="177" t="str">
        <f t="shared" si="1662"/>
        <v/>
      </c>
      <c r="EO981" s="177" t="str">
        <f t="shared" si="1663"/>
        <v/>
      </c>
      <c r="EP981" s="177" t="str">
        <f t="shared" si="1664"/>
        <v/>
      </c>
      <c r="EQ981" s="177" t="str">
        <f t="shared" si="1665"/>
        <v/>
      </c>
      <c r="ER981" s="177" t="str">
        <f t="shared" si="1666"/>
        <v/>
      </c>
      <c r="ES981" s="177" t="str">
        <f t="shared" si="1667"/>
        <v/>
      </c>
      <c r="ET981" s="177" t="str">
        <f t="shared" si="1668"/>
        <v/>
      </c>
      <c r="EU981" s="229" t="e">
        <f t="shared" si="1669"/>
        <v>#VALUE!</v>
      </c>
      <c r="EV981" s="27" t="e">
        <f t="shared" si="1670"/>
        <v>#VALUE!</v>
      </c>
      <c r="EW981" s="27" t="e">
        <f t="shared" si="1671"/>
        <v>#VALUE!</v>
      </c>
      <c r="EX981" s="28" t="e">
        <f t="shared" si="1672"/>
        <v>#VALUE!</v>
      </c>
      <c r="EY981" s="28" t="e">
        <f t="shared" si="1673"/>
        <v>#VALUE!</v>
      </c>
      <c r="EZ981" s="28" t="b">
        <f t="shared" si="1674"/>
        <v>0</v>
      </c>
      <c r="FA981" s="176" t="str">
        <f t="shared" si="1675"/>
        <v/>
      </c>
      <c r="FB981" s="27" t="e" cm="1">
        <f t="array" aca="1" ref="FB981" ca="1">TEXT(RIGHT(10-RIGHT(SUM(INDEX(1*(MID(MID(C981,1,1)*2,ROW(INDIRECT("1:"&amp;LEN(MID(C981,1,1)*2))),1)),,))+MID(C981,2,1)+
SUM(INDEX(1*(MID(MID(C981,3,1)*2,ROW(INDIRECT("1:"&amp;LEN(MID(C981,3,1)*2))),1)),,))+MID(C981,4,1)+
SUM(INDEX(1*(MID(MID(C981,5,1)*2,ROW(INDIRECT("1:"&amp;LEN(MID(C981,5,1)*2))),1)),,))+MID(C981,6,1)+
SUM(INDEX(1*(MID(MID(C981,8,1)*2,ROW(INDIRECT("1:"&amp;LEN(MID(C981,8,1)*2))),1)),,))+MID(C981,9,1)+
SUM(INDEX(1*(MID(MID(C981,10,1)*2,ROW(INDIRECT("1:"&amp;LEN(MID(C981,10,1)*2))),1)),,)),1),1),"0")</f>
        <v>#VALUE!</v>
      </c>
      <c r="FC981" s="27" t="str">
        <f t="shared" si="1676"/>
        <v/>
      </c>
      <c r="FD981" s="29" t="b">
        <f t="shared" si="1677"/>
        <v>0</v>
      </c>
      <c r="FE981" s="112" t="b">
        <f>IFERROR(MATCH(D981,'Avtal för korttidsarbete'!$G$13:$G$1012,0),TRUE)</f>
        <v>1</v>
      </c>
      <c r="FF981" s="112" t="b">
        <f t="shared" si="1706"/>
        <v>0</v>
      </c>
      <c r="FG981" s="113" t="str" cm="1">
        <f t="array" ref="FG981">IF(FE981=TRUE,"x",INDEX('Avtal för korttidsarbete'!$E$13:$E$1012,$FE981))</f>
        <v>x</v>
      </c>
      <c r="FH981" s="113" t="str" cm="1">
        <f t="array" ref="FH981">IF(FE981=TRUE,"x",INDEX('Avtal för korttidsarbete'!$F$13:$F$1012,$FE981))</f>
        <v>x</v>
      </c>
      <c r="FI981" s="112" t="b">
        <f t="shared" si="1707"/>
        <v>0</v>
      </c>
      <c r="FJ981" s="135">
        <f t="shared" si="1708"/>
        <v>44166</v>
      </c>
      <c r="FK981" s="135">
        <f t="shared" si="1709"/>
        <v>44377</v>
      </c>
      <c r="FL981" s="112" t="b">
        <f t="shared" si="1710"/>
        <v>0</v>
      </c>
      <c r="FM981" s="113">
        <f t="shared" si="1711"/>
        <v>44166</v>
      </c>
      <c r="FN981" s="135">
        <f t="shared" si="1712"/>
        <v>44377</v>
      </c>
      <c r="FO981" s="148" t="b">
        <f>IFERROR(INDEX('Avtal för korttidsarbete'!R:R,MATCH(D981,'Avtal för korttidsarbete'!$G:$G,0)),TRUE)</f>
        <v>1</v>
      </c>
      <c r="FP981" s="135" t="str">
        <f>IF(FO981,"-",INDEX('Avtal för korttidsarbete'!$D:$D,MATCH(D981,'Avtal för korttidsarbete'!$G:$G,0)))</f>
        <v>-</v>
      </c>
      <c r="FQ981" s="113" t="b">
        <f>IFERROR(G981&gt;INDEX(Uppsägningar!E:E,MATCH(C981,Uppsägningar!C:C,0)),FALSE)</f>
        <v>0</v>
      </c>
    </row>
    <row r="982" spans="1:173" x14ac:dyDescent="0.25">
      <c r="A982" s="19">
        <v>966</v>
      </c>
      <c r="B982" s="20"/>
      <c r="C982" s="183"/>
      <c r="D982" s="66"/>
      <c r="E982" s="212">
        <f>IFERROR(INDEX(Admin!$C$7:$C$10,MATCH(FP982,TblNivåValTExt,0)),0)</f>
        <v>0</v>
      </c>
      <c r="F982" s="1"/>
      <c r="G982" s="1"/>
      <c r="H982" s="78"/>
      <c r="I982" s="181"/>
      <c r="J982" s="181"/>
      <c r="K982" s="182"/>
      <c r="L982" s="182"/>
      <c r="M982" s="181"/>
      <c r="N982" s="181"/>
      <c r="O982" s="181"/>
      <c r="P982" s="182"/>
      <c r="Q982" s="182"/>
      <c r="R982" s="181"/>
      <c r="S982" s="181"/>
      <c r="T982" s="181"/>
      <c r="U982" s="182"/>
      <c r="V982" s="182"/>
      <c r="W982" s="181"/>
      <c r="X982" s="181"/>
      <c r="Y982" s="181"/>
      <c r="Z982" s="182"/>
      <c r="AA982" s="182"/>
      <c r="AB982" s="181"/>
      <c r="AC982" s="181"/>
      <c r="AD982" s="181"/>
      <c r="AE982" s="182"/>
      <c r="AF982" s="182"/>
      <c r="AG982" s="181"/>
      <c r="AH982" s="181"/>
      <c r="AI982" s="181"/>
      <c r="AJ982" s="182"/>
      <c r="AK982" s="182"/>
      <c r="AL982" s="181"/>
      <c r="AM982" s="181"/>
      <c r="AN982" s="181"/>
      <c r="AO982" s="182"/>
      <c r="AP982" s="182"/>
      <c r="AQ982" s="181"/>
      <c r="AR982" s="181"/>
      <c r="AS982" s="181"/>
      <c r="AT982" s="182"/>
      <c r="AU982" s="182"/>
      <c r="AV982" s="181"/>
      <c r="AW982" s="181"/>
      <c r="AX982" s="181"/>
      <c r="AY982" s="182"/>
      <c r="AZ982" s="182"/>
      <c r="BA982" s="181"/>
      <c r="BB982" s="181"/>
      <c r="BC982" s="181"/>
      <c r="BD982" s="182"/>
      <c r="BE982" s="182"/>
      <c r="BF982" s="181"/>
      <c r="BG982" s="180">
        <f t="shared" si="1678"/>
        <v>0</v>
      </c>
      <c r="BH982" s="116" t="str">
        <f t="shared" si="1679"/>
        <v/>
      </c>
      <c r="BI982" s="80" t="b">
        <f t="shared" si="1625"/>
        <v>0</v>
      </c>
      <c r="BJ982" s="80" t="str">
        <f t="shared" si="1626"/>
        <v/>
      </c>
      <c r="BK982" s="80" t="b">
        <f t="shared" si="1680"/>
        <v>0</v>
      </c>
      <c r="BL982" s="13" t="str">
        <f t="shared" si="1627"/>
        <v/>
      </c>
      <c r="BM982" s="13" t="b">
        <f t="shared" si="1681"/>
        <v>0</v>
      </c>
      <c r="BN982" s="35" t="str">
        <f t="shared" si="1628"/>
        <v/>
      </c>
      <c r="BO982" s="13" t="b">
        <f t="shared" si="1629"/>
        <v>0</v>
      </c>
      <c r="BP982" s="35" t="str">
        <f t="shared" si="1630"/>
        <v/>
      </c>
      <c r="BQ982" s="13" t="b">
        <f t="shared" si="1631"/>
        <v>0</v>
      </c>
      <c r="BR982" s="35" t="str">
        <f t="shared" si="1632"/>
        <v/>
      </c>
      <c r="BS982" s="35" t="b">
        <f t="shared" si="1633"/>
        <v>0</v>
      </c>
      <c r="BT982" s="35" t="str">
        <f t="shared" si="1634"/>
        <v/>
      </c>
      <c r="BU982" s="35" t="b">
        <f t="shared" si="1635"/>
        <v>0</v>
      </c>
      <c r="BV982" s="35" t="str">
        <f t="shared" si="1636"/>
        <v/>
      </c>
      <c r="BW982" s="13" t="b">
        <f t="shared" si="1713"/>
        <v>0</v>
      </c>
      <c r="BX982" s="35" t="str">
        <f t="shared" si="1637"/>
        <v/>
      </c>
      <c r="BY982" s="265" t="b">
        <f t="shared" si="1682"/>
        <v>0</v>
      </c>
      <c r="BZ982" s="35" t="str">
        <f t="shared" si="1638"/>
        <v/>
      </c>
      <c r="CA982" s="265" t="b">
        <f t="shared" si="1683"/>
        <v>0</v>
      </c>
      <c r="CB982" s="35" t="str">
        <f t="shared" si="1639"/>
        <v/>
      </c>
      <c r="CC982" s="272" t="b">
        <f t="shared" si="1684"/>
        <v>0</v>
      </c>
      <c r="CD982" s="35" t="str">
        <f t="shared" si="1640"/>
        <v/>
      </c>
      <c r="CE982" s="13" t="b">
        <f t="shared" si="1641"/>
        <v>0</v>
      </c>
      <c r="CF982" s="35" t="str">
        <f t="shared" si="1642"/>
        <v/>
      </c>
      <c r="CG982" s="179">
        <f t="shared" si="1643"/>
        <v>0</v>
      </c>
      <c r="CH982" s="179">
        <f t="shared" si="1644"/>
        <v>0</v>
      </c>
      <c r="CI982" s="218">
        <f t="shared" si="1685"/>
        <v>0</v>
      </c>
      <c r="CJ982" s="218">
        <f t="shared" si="1686"/>
        <v>0</v>
      </c>
      <c r="CK982" s="218">
        <f t="shared" si="1687"/>
        <v>0</v>
      </c>
      <c r="CL982" s="218">
        <f t="shared" si="1688"/>
        <v>0</v>
      </c>
      <c r="CM982" s="218">
        <f t="shared" si="1689"/>
        <v>0</v>
      </c>
      <c r="CN982" s="218">
        <f t="shared" si="1690"/>
        <v>0</v>
      </c>
      <c r="CO982" s="218">
        <f t="shared" si="1691"/>
        <v>0</v>
      </c>
      <c r="CP982" s="218">
        <f t="shared" si="1692"/>
        <v>0</v>
      </c>
      <c r="CQ982" s="218">
        <f t="shared" si="1693"/>
        <v>0</v>
      </c>
      <c r="CR982" s="218">
        <f t="shared" si="1694"/>
        <v>0</v>
      </c>
      <c r="CS982" s="14">
        <f t="shared" si="1645"/>
        <v>0</v>
      </c>
      <c r="CT982" s="236">
        <f t="shared" si="1646"/>
        <v>0</v>
      </c>
      <c r="CU982" s="237">
        <f t="shared" si="1647"/>
        <v>0</v>
      </c>
      <c r="CV982" s="16">
        <f t="shared" si="1647"/>
        <v>0</v>
      </c>
      <c r="CW982" s="16">
        <f t="shared" si="1647"/>
        <v>0</v>
      </c>
      <c r="CX982" s="16">
        <f t="shared" si="1647"/>
        <v>0</v>
      </c>
      <c r="CY982" s="16">
        <f t="shared" si="1647"/>
        <v>0</v>
      </c>
      <c r="CZ982" s="16">
        <f t="shared" si="1647"/>
        <v>0</v>
      </c>
      <c r="DA982" s="16">
        <f t="shared" si="1647"/>
        <v>0</v>
      </c>
      <c r="DB982" s="16">
        <f t="shared" si="1647"/>
        <v>0</v>
      </c>
      <c r="DC982" s="16">
        <f t="shared" si="1647"/>
        <v>0</v>
      </c>
      <c r="DD982" s="238">
        <f t="shared" si="1647"/>
        <v>0</v>
      </c>
      <c r="DE982" s="232">
        <f t="shared" si="1648"/>
        <v>0</v>
      </c>
      <c r="DF982" s="132">
        <f t="shared" si="1648"/>
        <v>0</v>
      </c>
      <c r="DG982" s="132">
        <f t="shared" si="1648"/>
        <v>0</v>
      </c>
      <c r="DH982" s="132">
        <f t="shared" si="1648"/>
        <v>0</v>
      </c>
      <c r="DI982" s="132">
        <f t="shared" si="1648"/>
        <v>0</v>
      </c>
      <c r="DJ982" s="132">
        <f t="shared" si="1648"/>
        <v>0</v>
      </c>
      <c r="DK982" s="132">
        <f t="shared" si="1648"/>
        <v>0</v>
      </c>
      <c r="DL982" s="132">
        <f t="shared" si="1648"/>
        <v>0</v>
      </c>
      <c r="DM982" s="132">
        <f t="shared" si="1648"/>
        <v>0</v>
      </c>
      <c r="DN982" s="233">
        <f t="shared" si="1648"/>
        <v>0</v>
      </c>
      <c r="DO982" s="232">
        <f t="shared" si="1649"/>
        <v>0</v>
      </c>
      <c r="DP982" s="132">
        <f t="shared" si="1650"/>
        <v>0</v>
      </c>
      <c r="DQ982" s="132">
        <f t="shared" si="1651"/>
        <v>0</v>
      </c>
      <c r="DR982" s="132">
        <f t="shared" si="1652"/>
        <v>0</v>
      </c>
      <c r="DS982" s="132">
        <f t="shared" si="1653"/>
        <v>0</v>
      </c>
      <c r="DT982" s="132">
        <f t="shared" si="1654"/>
        <v>0</v>
      </c>
      <c r="DU982" s="132">
        <f t="shared" si="1655"/>
        <v>0</v>
      </c>
      <c r="DV982" s="132">
        <f t="shared" si="1656"/>
        <v>0</v>
      </c>
      <c r="DW982" s="132">
        <f t="shared" si="1657"/>
        <v>0</v>
      </c>
      <c r="DX982" s="233">
        <f t="shared" si="1658"/>
        <v>0</v>
      </c>
      <c r="DY982" s="231" t="b">
        <f t="shared" si="1695"/>
        <v>0</v>
      </c>
      <c r="DZ982" s="163"/>
      <c r="EA982" s="226" t="str">
        <f t="shared" si="1696"/>
        <v/>
      </c>
      <c r="EB982" s="178" t="str">
        <f t="shared" si="1697"/>
        <v/>
      </c>
      <c r="EC982" s="178" t="str">
        <f t="shared" si="1698"/>
        <v/>
      </c>
      <c r="ED982" s="178" t="str">
        <f t="shared" si="1699"/>
        <v/>
      </c>
      <c r="EE982" s="178" t="str">
        <f t="shared" si="1700"/>
        <v/>
      </c>
      <c r="EF982" s="178" t="str">
        <f t="shared" si="1701"/>
        <v/>
      </c>
      <c r="EG982" s="178" t="str">
        <f t="shared" si="1702"/>
        <v/>
      </c>
      <c r="EH982" s="178" t="str">
        <f t="shared" si="1703"/>
        <v/>
      </c>
      <c r="EI982" s="178" t="str">
        <f t="shared" si="1704"/>
        <v/>
      </c>
      <c r="EJ982" s="227" t="str">
        <f t="shared" si="1705"/>
        <v/>
      </c>
      <c r="EK982" s="230" t="str">
        <f t="shared" si="1659"/>
        <v/>
      </c>
      <c r="EL982" s="177" t="str">
        <f t="shared" si="1660"/>
        <v/>
      </c>
      <c r="EM982" s="177" t="str">
        <f t="shared" si="1661"/>
        <v/>
      </c>
      <c r="EN982" s="177" t="str">
        <f t="shared" si="1662"/>
        <v/>
      </c>
      <c r="EO982" s="177" t="str">
        <f t="shared" si="1663"/>
        <v/>
      </c>
      <c r="EP982" s="177" t="str">
        <f t="shared" si="1664"/>
        <v/>
      </c>
      <c r="EQ982" s="177" t="str">
        <f t="shared" si="1665"/>
        <v/>
      </c>
      <c r="ER982" s="177" t="str">
        <f t="shared" si="1666"/>
        <v/>
      </c>
      <c r="ES982" s="177" t="str">
        <f t="shared" si="1667"/>
        <v/>
      </c>
      <c r="ET982" s="177" t="str">
        <f t="shared" si="1668"/>
        <v/>
      </c>
      <c r="EU982" s="229" t="e">
        <f t="shared" si="1669"/>
        <v>#VALUE!</v>
      </c>
      <c r="EV982" s="27" t="e">
        <f t="shared" si="1670"/>
        <v>#VALUE!</v>
      </c>
      <c r="EW982" s="27" t="e">
        <f t="shared" si="1671"/>
        <v>#VALUE!</v>
      </c>
      <c r="EX982" s="28" t="e">
        <f t="shared" si="1672"/>
        <v>#VALUE!</v>
      </c>
      <c r="EY982" s="28" t="e">
        <f t="shared" si="1673"/>
        <v>#VALUE!</v>
      </c>
      <c r="EZ982" s="28" t="b">
        <f t="shared" si="1674"/>
        <v>0</v>
      </c>
      <c r="FA982" s="176" t="str">
        <f t="shared" si="1675"/>
        <v/>
      </c>
      <c r="FB982" s="27" t="e" cm="1">
        <f t="array" aca="1" ref="FB982" ca="1">TEXT(RIGHT(10-RIGHT(SUM(INDEX(1*(MID(MID(C982,1,1)*2,ROW(INDIRECT("1:"&amp;LEN(MID(C982,1,1)*2))),1)),,))+MID(C982,2,1)+
SUM(INDEX(1*(MID(MID(C982,3,1)*2,ROW(INDIRECT("1:"&amp;LEN(MID(C982,3,1)*2))),1)),,))+MID(C982,4,1)+
SUM(INDEX(1*(MID(MID(C982,5,1)*2,ROW(INDIRECT("1:"&amp;LEN(MID(C982,5,1)*2))),1)),,))+MID(C982,6,1)+
SUM(INDEX(1*(MID(MID(C982,8,1)*2,ROW(INDIRECT("1:"&amp;LEN(MID(C982,8,1)*2))),1)),,))+MID(C982,9,1)+
SUM(INDEX(1*(MID(MID(C982,10,1)*2,ROW(INDIRECT("1:"&amp;LEN(MID(C982,10,1)*2))),1)),,)),1),1),"0")</f>
        <v>#VALUE!</v>
      </c>
      <c r="FC982" s="27" t="str">
        <f t="shared" si="1676"/>
        <v/>
      </c>
      <c r="FD982" s="29" t="b">
        <f t="shared" si="1677"/>
        <v>0</v>
      </c>
      <c r="FE982" s="112" t="b">
        <f>IFERROR(MATCH(D982,'Avtal för korttidsarbete'!$G$13:$G$1012,0),TRUE)</f>
        <v>1</v>
      </c>
      <c r="FF982" s="112" t="b">
        <f t="shared" si="1706"/>
        <v>0</v>
      </c>
      <c r="FG982" s="113" t="str" cm="1">
        <f t="array" ref="FG982">IF(FE982=TRUE,"x",INDEX('Avtal för korttidsarbete'!$E$13:$E$1012,$FE982))</f>
        <v>x</v>
      </c>
      <c r="FH982" s="113" t="str" cm="1">
        <f t="array" ref="FH982">IF(FE982=TRUE,"x",INDEX('Avtal för korttidsarbete'!$F$13:$F$1012,$FE982))</f>
        <v>x</v>
      </c>
      <c r="FI982" s="112" t="b">
        <f t="shared" si="1707"/>
        <v>0</v>
      </c>
      <c r="FJ982" s="135">
        <f t="shared" si="1708"/>
        <v>44166</v>
      </c>
      <c r="FK982" s="135">
        <f t="shared" si="1709"/>
        <v>44377</v>
      </c>
      <c r="FL982" s="112" t="b">
        <f t="shared" si="1710"/>
        <v>0</v>
      </c>
      <c r="FM982" s="113">
        <f t="shared" si="1711"/>
        <v>44166</v>
      </c>
      <c r="FN982" s="135">
        <f t="shared" si="1712"/>
        <v>44377</v>
      </c>
      <c r="FO982" s="148" t="b">
        <f>IFERROR(INDEX('Avtal för korttidsarbete'!R:R,MATCH(D982,'Avtal för korttidsarbete'!$G:$G,0)),TRUE)</f>
        <v>1</v>
      </c>
      <c r="FP982" s="135" t="str">
        <f>IF(FO982,"-",INDEX('Avtal för korttidsarbete'!$D:$D,MATCH(D982,'Avtal för korttidsarbete'!$G:$G,0)))</f>
        <v>-</v>
      </c>
      <c r="FQ982" s="113" t="b">
        <f>IFERROR(G982&gt;INDEX(Uppsägningar!E:E,MATCH(C982,Uppsägningar!C:C,0)),FALSE)</f>
        <v>0</v>
      </c>
    </row>
    <row r="983" spans="1:173" x14ac:dyDescent="0.25">
      <c r="A983" s="19">
        <v>967</v>
      </c>
      <c r="B983" s="20"/>
      <c r="C983" s="183"/>
      <c r="D983" s="66"/>
      <c r="E983" s="212">
        <f>IFERROR(INDEX(Admin!$C$7:$C$10,MATCH(FP983,TblNivåValTExt,0)),0)</f>
        <v>0</v>
      </c>
      <c r="F983" s="1"/>
      <c r="G983" s="1"/>
      <c r="H983" s="78"/>
      <c r="I983" s="181"/>
      <c r="J983" s="181"/>
      <c r="K983" s="182"/>
      <c r="L983" s="182"/>
      <c r="M983" s="181"/>
      <c r="N983" s="181"/>
      <c r="O983" s="181"/>
      <c r="P983" s="182"/>
      <c r="Q983" s="182"/>
      <c r="R983" s="181"/>
      <c r="S983" s="181"/>
      <c r="T983" s="181"/>
      <c r="U983" s="182"/>
      <c r="V983" s="182"/>
      <c r="W983" s="181"/>
      <c r="X983" s="181"/>
      <c r="Y983" s="181"/>
      <c r="Z983" s="182"/>
      <c r="AA983" s="182"/>
      <c r="AB983" s="181"/>
      <c r="AC983" s="181"/>
      <c r="AD983" s="181"/>
      <c r="AE983" s="182"/>
      <c r="AF983" s="182"/>
      <c r="AG983" s="181"/>
      <c r="AH983" s="181"/>
      <c r="AI983" s="181"/>
      <c r="AJ983" s="182"/>
      <c r="AK983" s="182"/>
      <c r="AL983" s="181"/>
      <c r="AM983" s="181"/>
      <c r="AN983" s="181"/>
      <c r="AO983" s="182"/>
      <c r="AP983" s="182"/>
      <c r="AQ983" s="181"/>
      <c r="AR983" s="181"/>
      <c r="AS983" s="181"/>
      <c r="AT983" s="182"/>
      <c r="AU983" s="182"/>
      <c r="AV983" s="181"/>
      <c r="AW983" s="181"/>
      <c r="AX983" s="181"/>
      <c r="AY983" s="182"/>
      <c r="AZ983" s="182"/>
      <c r="BA983" s="181"/>
      <c r="BB983" s="181"/>
      <c r="BC983" s="181"/>
      <c r="BD983" s="182"/>
      <c r="BE983" s="182"/>
      <c r="BF983" s="181"/>
      <c r="BG983" s="180">
        <f t="shared" si="1678"/>
        <v>0</v>
      </c>
      <c r="BH983" s="116" t="str">
        <f t="shared" si="1679"/>
        <v/>
      </c>
      <c r="BI983" s="80" t="b">
        <f t="shared" si="1625"/>
        <v>0</v>
      </c>
      <c r="BJ983" s="80" t="str">
        <f t="shared" si="1626"/>
        <v/>
      </c>
      <c r="BK983" s="80" t="b">
        <f t="shared" si="1680"/>
        <v>0</v>
      </c>
      <c r="BL983" s="13" t="str">
        <f t="shared" si="1627"/>
        <v/>
      </c>
      <c r="BM983" s="13" t="b">
        <f t="shared" si="1681"/>
        <v>0</v>
      </c>
      <c r="BN983" s="35" t="str">
        <f t="shared" si="1628"/>
        <v/>
      </c>
      <c r="BO983" s="13" t="b">
        <f t="shared" si="1629"/>
        <v>0</v>
      </c>
      <c r="BP983" s="35" t="str">
        <f t="shared" si="1630"/>
        <v/>
      </c>
      <c r="BQ983" s="13" t="b">
        <f t="shared" si="1631"/>
        <v>0</v>
      </c>
      <c r="BR983" s="35" t="str">
        <f t="shared" si="1632"/>
        <v/>
      </c>
      <c r="BS983" s="35" t="b">
        <f t="shared" si="1633"/>
        <v>0</v>
      </c>
      <c r="BT983" s="35" t="str">
        <f t="shared" si="1634"/>
        <v/>
      </c>
      <c r="BU983" s="35" t="b">
        <f t="shared" si="1635"/>
        <v>0</v>
      </c>
      <c r="BV983" s="35" t="str">
        <f t="shared" si="1636"/>
        <v/>
      </c>
      <c r="BW983" s="13" t="b">
        <f t="shared" si="1713"/>
        <v>0</v>
      </c>
      <c r="BX983" s="35" t="str">
        <f t="shared" si="1637"/>
        <v/>
      </c>
      <c r="BY983" s="265" t="b">
        <f t="shared" si="1682"/>
        <v>0</v>
      </c>
      <c r="BZ983" s="35" t="str">
        <f t="shared" si="1638"/>
        <v/>
      </c>
      <c r="CA983" s="265" t="b">
        <f t="shared" si="1683"/>
        <v>0</v>
      </c>
      <c r="CB983" s="35" t="str">
        <f t="shared" si="1639"/>
        <v/>
      </c>
      <c r="CC983" s="272" t="b">
        <f t="shared" si="1684"/>
        <v>0</v>
      </c>
      <c r="CD983" s="35" t="str">
        <f t="shared" si="1640"/>
        <v/>
      </c>
      <c r="CE983" s="13" t="b">
        <f t="shared" si="1641"/>
        <v>0</v>
      </c>
      <c r="CF983" s="35" t="str">
        <f t="shared" si="1642"/>
        <v/>
      </c>
      <c r="CG983" s="179">
        <f t="shared" si="1643"/>
        <v>0</v>
      </c>
      <c r="CH983" s="179">
        <f t="shared" si="1644"/>
        <v>0</v>
      </c>
      <c r="CI983" s="218">
        <f t="shared" si="1685"/>
        <v>0</v>
      </c>
      <c r="CJ983" s="218">
        <f t="shared" si="1686"/>
        <v>0</v>
      </c>
      <c r="CK983" s="218">
        <f t="shared" si="1687"/>
        <v>0</v>
      </c>
      <c r="CL983" s="218">
        <f t="shared" si="1688"/>
        <v>0</v>
      </c>
      <c r="CM983" s="218">
        <f t="shared" si="1689"/>
        <v>0</v>
      </c>
      <c r="CN983" s="218">
        <f t="shared" si="1690"/>
        <v>0</v>
      </c>
      <c r="CO983" s="218">
        <f t="shared" si="1691"/>
        <v>0</v>
      </c>
      <c r="CP983" s="218">
        <f t="shared" si="1692"/>
        <v>0</v>
      </c>
      <c r="CQ983" s="218">
        <f t="shared" si="1693"/>
        <v>0</v>
      </c>
      <c r="CR983" s="218">
        <f t="shared" si="1694"/>
        <v>0</v>
      </c>
      <c r="CS983" s="14">
        <f t="shared" si="1645"/>
        <v>0</v>
      </c>
      <c r="CT983" s="236">
        <f t="shared" si="1646"/>
        <v>0</v>
      </c>
      <c r="CU983" s="237">
        <f t="shared" si="1647"/>
        <v>0</v>
      </c>
      <c r="CV983" s="16">
        <f t="shared" si="1647"/>
        <v>0</v>
      </c>
      <c r="CW983" s="16">
        <f t="shared" si="1647"/>
        <v>0</v>
      </c>
      <c r="CX983" s="16">
        <f t="shared" si="1647"/>
        <v>0</v>
      </c>
      <c r="CY983" s="16">
        <f t="shared" si="1647"/>
        <v>0</v>
      </c>
      <c r="CZ983" s="16">
        <f t="shared" si="1647"/>
        <v>0</v>
      </c>
      <c r="DA983" s="16">
        <f t="shared" si="1647"/>
        <v>0</v>
      </c>
      <c r="DB983" s="16">
        <f t="shared" si="1647"/>
        <v>0</v>
      </c>
      <c r="DC983" s="16">
        <f t="shared" si="1647"/>
        <v>0</v>
      </c>
      <c r="DD983" s="238">
        <f t="shared" si="1647"/>
        <v>0</v>
      </c>
      <c r="DE983" s="232">
        <f t="shared" si="1648"/>
        <v>0</v>
      </c>
      <c r="DF983" s="132">
        <f t="shared" si="1648"/>
        <v>0</v>
      </c>
      <c r="DG983" s="132">
        <f t="shared" si="1648"/>
        <v>0</v>
      </c>
      <c r="DH983" s="132">
        <f t="shared" si="1648"/>
        <v>0</v>
      </c>
      <c r="DI983" s="132">
        <f t="shared" si="1648"/>
        <v>0</v>
      </c>
      <c r="DJ983" s="132">
        <f t="shared" si="1648"/>
        <v>0</v>
      </c>
      <c r="DK983" s="132">
        <f t="shared" si="1648"/>
        <v>0</v>
      </c>
      <c r="DL983" s="132">
        <f t="shared" si="1648"/>
        <v>0</v>
      </c>
      <c r="DM983" s="132">
        <f t="shared" si="1648"/>
        <v>0</v>
      </c>
      <c r="DN983" s="233">
        <f t="shared" si="1648"/>
        <v>0</v>
      </c>
      <c r="DO983" s="232">
        <f t="shared" si="1649"/>
        <v>0</v>
      </c>
      <c r="DP983" s="132">
        <f t="shared" si="1650"/>
        <v>0</v>
      </c>
      <c r="DQ983" s="132">
        <f t="shared" si="1651"/>
        <v>0</v>
      </c>
      <c r="DR983" s="132">
        <f t="shared" si="1652"/>
        <v>0</v>
      </c>
      <c r="DS983" s="132">
        <f t="shared" si="1653"/>
        <v>0</v>
      </c>
      <c r="DT983" s="132">
        <f t="shared" si="1654"/>
        <v>0</v>
      </c>
      <c r="DU983" s="132">
        <f t="shared" si="1655"/>
        <v>0</v>
      </c>
      <c r="DV983" s="132">
        <f t="shared" si="1656"/>
        <v>0</v>
      </c>
      <c r="DW983" s="132">
        <f t="shared" si="1657"/>
        <v>0</v>
      </c>
      <c r="DX983" s="233">
        <f t="shared" si="1658"/>
        <v>0</v>
      </c>
      <c r="DY983" s="231" t="b">
        <f t="shared" si="1695"/>
        <v>0</v>
      </c>
      <c r="DZ983" s="163"/>
      <c r="EA983" s="226" t="str">
        <f t="shared" si="1696"/>
        <v/>
      </c>
      <c r="EB983" s="178" t="str">
        <f t="shared" si="1697"/>
        <v/>
      </c>
      <c r="EC983" s="178" t="str">
        <f t="shared" si="1698"/>
        <v/>
      </c>
      <c r="ED983" s="178" t="str">
        <f t="shared" si="1699"/>
        <v/>
      </c>
      <c r="EE983" s="178" t="str">
        <f t="shared" si="1700"/>
        <v/>
      </c>
      <c r="EF983" s="178" t="str">
        <f t="shared" si="1701"/>
        <v/>
      </c>
      <c r="EG983" s="178" t="str">
        <f t="shared" si="1702"/>
        <v/>
      </c>
      <c r="EH983" s="178" t="str">
        <f t="shared" si="1703"/>
        <v/>
      </c>
      <c r="EI983" s="178" t="str">
        <f t="shared" si="1704"/>
        <v/>
      </c>
      <c r="EJ983" s="227" t="str">
        <f t="shared" si="1705"/>
        <v/>
      </c>
      <c r="EK983" s="230" t="str">
        <f t="shared" si="1659"/>
        <v/>
      </c>
      <c r="EL983" s="177" t="str">
        <f t="shared" si="1660"/>
        <v/>
      </c>
      <c r="EM983" s="177" t="str">
        <f t="shared" si="1661"/>
        <v/>
      </c>
      <c r="EN983" s="177" t="str">
        <f t="shared" si="1662"/>
        <v/>
      </c>
      <c r="EO983" s="177" t="str">
        <f t="shared" si="1663"/>
        <v/>
      </c>
      <c r="EP983" s="177" t="str">
        <f t="shared" si="1664"/>
        <v/>
      </c>
      <c r="EQ983" s="177" t="str">
        <f t="shared" si="1665"/>
        <v/>
      </c>
      <c r="ER983" s="177" t="str">
        <f t="shared" si="1666"/>
        <v/>
      </c>
      <c r="ES983" s="177" t="str">
        <f t="shared" si="1667"/>
        <v/>
      </c>
      <c r="ET983" s="177" t="str">
        <f t="shared" si="1668"/>
        <v/>
      </c>
      <c r="EU983" s="229" t="e">
        <f t="shared" si="1669"/>
        <v>#VALUE!</v>
      </c>
      <c r="EV983" s="27" t="e">
        <f t="shared" si="1670"/>
        <v>#VALUE!</v>
      </c>
      <c r="EW983" s="27" t="e">
        <f t="shared" si="1671"/>
        <v>#VALUE!</v>
      </c>
      <c r="EX983" s="28" t="e">
        <f t="shared" si="1672"/>
        <v>#VALUE!</v>
      </c>
      <c r="EY983" s="28" t="e">
        <f t="shared" si="1673"/>
        <v>#VALUE!</v>
      </c>
      <c r="EZ983" s="28" t="b">
        <f t="shared" si="1674"/>
        <v>0</v>
      </c>
      <c r="FA983" s="176" t="str">
        <f t="shared" si="1675"/>
        <v/>
      </c>
      <c r="FB983" s="27" t="e" cm="1">
        <f t="array" aca="1" ref="FB983" ca="1">TEXT(RIGHT(10-RIGHT(SUM(INDEX(1*(MID(MID(C983,1,1)*2,ROW(INDIRECT("1:"&amp;LEN(MID(C983,1,1)*2))),1)),,))+MID(C983,2,1)+
SUM(INDEX(1*(MID(MID(C983,3,1)*2,ROW(INDIRECT("1:"&amp;LEN(MID(C983,3,1)*2))),1)),,))+MID(C983,4,1)+
SUM(INDEX(1*(MID(MID(C983,5,1)*2,ROW(INDIRECT("1:"&amp;LEN(MID(C983,5,1)*2))),1)),,))+MID(C983,6,1)+
SUM(INDEX(1*(MID(MID(C983,8,1)*2,ROW(INDIRECT("1:"&amp;LEN(MID(C983,8,1)*2))),1)),,))+MID(C983,9,1)+
SUM(INDEX(1*(MID(MID(C983,10,1)*2,ROW(INDIRECT("1:"&amp;LEN(MID(C983,10,1)*2))),1)),,)),1),1),"0")</f>
        <v>#VALUE!</v>
      </c>
      <c r="FC983" s="27" t="str">
        <f t="shared" si="1676"/>
        <v/>
      </c>
      <c r="FD983" s="29" t="b">
        <f t="shared" si="1677"/>
        <v>0</v>
      </c>
      <c r="FE983" s="112" t="b">
        <f>IFERROR(MATCH(D983,'Avtal för korttidsarbete'!$G$13:$G$1012,0),TRUE)</f>
        <v>1</v>
      </c>
      <c r="FF983" s="112" t="b">
        <f t="shared" si="1706"/>
        <v>0</v>
      </c>
      <c r="FG983" s="113" t="str" cm="1">
        <f t="array" ref="FG983">IF(FE983=TRUE,"x",INDEX('Avtal för korttidsarbete'!$E$13:$E$1012,$FE983))</f>
        <v>x</v>
      </c>
      <c r="FH983" s="113" t="str" cm="1">
        <f t="array" ref="FH983">IF(FE983=TRUE,"x",INDEX('Avtal för korttidsarbete'!$F$13:$F$1012,$FE983))</f>
        <v>x</v>
      </c>
      <c r="FI983" s="112" t="b">
        <f t="shared" si="1707"/>
        <v>0</v>
      </c>
      <c r="FJ983" s="135">
        <f t="shared" si="1708"/>
        <v>44166</v>
      </c>
      <c r="FK983" s="135">
        <f t="shared" si="1709"/>
        <v>44377</v>
      </c>
      <c r="FL983" s="112" t="b">
        <f t="shared" si="1710"/>
        <v>0</v>
      </c>
      <c r="FM983" s="113">
        <f t="shared" si="1711"/>
        <v>44166</v>
      </c>
      <c r="FN983" s="135">
        <f t="shared" si="1712"/>
        <v>44377</v>
      </c>
      <c r="FO983" s="148" t="b">
        <f>IFERROR(INDEX('Avtal för korttidsarbete'!R:R,MATCH(D983,'Avtal för korttidsarbete'!$G:$G,0)),TRUE)</f>
        <v>1</v>
      </c>
      <c r="FP983" s="135" t="str">
        <f>IF(FO983,"-",INDEX('Avtal för korttidsarbete'!$D:$D,MATCH(D983,'Avtal för korttidsarbete'!$G:$G,0)))</f>
        <v>-</v>
      </c>
      <c r="FQ983" s="113" t="b">
        <f>IFERROR(G983&gt;INDEX(Uppsägningar!E:E,MATCH(C983,Uppsägningar!C:C,0)),FALSE)</f>
        <v>0</v>
      </c>
    </row>
    <row r="984" spans="1:173" x14ac:dyDescent="0.25">
      <c r="A984" s="19">
        <v>968</v>
      </c>
      <c r="B984" s="20"/>
      <c r="C984" s="183"/>
      <c r="D984" s="66"/>
      <c r="E984" s="212">
        <f>IFERROR(INDEX(Admin!$C$7:$C$10,MATCH(FP984,TblNivåValTExt,0)),0)</f>
        <v>0</v>
      </c>
      <c r="F984" s="1"/>
      <c r="G984" s="1"/>
      <c r="H984" s="78"/>
      <c r="I984" s="181"/>
      <c r="J984" s="181"/>
      <c r="K984" s="182"/>
      <c r="L984" s="182"/>
      <c r="M984" s="181"/>
      <c r="N984" s="181"/>
      <c r="O984" s="181"/>
      <c r="P984" s="182"/>
      <c r="Q984" s="182"/>
      <c r="R984" s="181"/>
      <c r="S984" s="181"/>
      <c r="T984" s="181"/>
      <c r="U984" s="182"/>
      <c r="V984" s="182"/>
      <c r="W984" s="181"/>
      <c r="X984" s="181"/>
      <c r="Y984" s="181"/>
      <c r="Z984" s="182"/>
      <c r="AA984" s="182"/>
      <c r="AB984" s="181"/>
      <c r="AC984" s="181"/>
      <c r="AD984" s="181"/>
      <c r="AE984" s="182"/>
      <c r="AF984" s="182"/>
      <c r="AG984" s="181"/>
      <c r="AH984" s="181"/>
      <c r="AI984" s="181"/>
      <c r="AJ984" s="182"/>
      <c r="AK984" s="182"/>
      <c r="AL984" s="181"/>
      <c r="AM984" s="181"/>
      <c r="AN984" s="181"/>
      <c r="AO984" s="182"/>
      <c r="AP984" s="182"/>
      <c r="AQ984" s="181"/>
      <c r="AR984" s="181"/>
      <c r="AS984" s="181"/>
      <c r="AT984" s="182"/>
      <c r="AU984" s="182"/>
      <c r="AV984" s="181"/>
      <c r="AW984" s="181"/>
      <c r="AX984" s="181"/>
      <c r="AY984" s="182"/>
      <c r="AZ984" s="182"/>
      <c r="BA984" s="181"/>
      <c r="BB984" s="181"/>
      <c r="BC984" s="181"/>
      <c r="BD984" s="182"/>
      <c r="BE984" s="182"/>
      <c r="BF984" s="181"/>
      <c r="BG984" s="180">
        <f t="shared" si="1678"/>
        <v>0</v>
      </c>
      <c r="BH984" s="116" t="str">
        <f t="shared" si="1679"/>
        <v/>
      </c>
      <c r="BI984" s="80" t="b">
        <f t="shared" si="1625"/>
        <v>0</v>
      </c>
      <c r="BJ984" s="80" t="str">
        <f t="shared" si="1626"/>
        <v/>
      </c>
      <c r="BK984" s="80" t="b">
        <f t="shared" si="1680"/>
        <v>0</v>
      </c>
      <c r="BL984" s="13" t="str">
        <f t="shared" si="1627"/>
        <v/>
      </c>
      <c r="BM984" s="13" t="b">
        <f t="shared" si="1681"/>
        <v>0</v>
      </c>
      <c r="BN984" s="35" t="str">
        <f t="shared" si="1628"/>
        <v/>
      </c>
      <c r="BO984" s="13" t="b">
        <f t="shared" si="1629"/>
        <v>0</v>
      </c>
      <c r="BP984" s="35" t="str">
        <f t="shared" si="1630"/>
        <v/>
      </c>
      <c r="BQ984" s="13" t="b">
        <f t="shared" si="1631"/>
        <v>0</v>
      </c>
      <c r="BR984" s="35" t="str">
        <f t="shared" si="1632"/>
        <v/>
      </c>
      <c r="BS984" s="35" t="b">
        <f t="shared" si="1633"/>
        <v>0</v>
      </c>
      <c r="BT984" s="35" t="str">
        <f t="shared" si="1634"/>
        <v/>
      </c>
      <c r="BU984" s="35" t="b">
        <f t="shared" si="1635"/>
        <v>0</v>
      </c>
      <c r="BV984" s="35" t="str">
        <f t="shared" si="1636"/>
        <v/>
      </c>
      <c r="BW984" s="13" t="b">
        <f t="shared" si="1713"/>
        <v>0</v>
      </c>
      <c r="BX984" s="35" t="str">
        <f t="shared" si="1637"/>
        <v/>
      </c>
      <c r="BY984" s="265" t="b">
        <f t="shared" si="1682"/>
        <v>0</v>
      </c>
      <c r="BZ984" s="35" t="str">
        <f t="shared" si="1638"/>
        <v/>
      </c>
      <c r="CA984" s="265" t="b">
        <f t="shared" si="1683"/>
        <v>0</v>
      </c>
      <c r="CB984" s="35" t="str">
        <f t="shared" si="1639"/>
        <v/>
      </c>
      <c r="CC984" s="272" t="b">
        <f t="shared" si="1684"/>
        <v>0</v>
      </c>
      <c r="CD984" s="35" t="str">
        <f t="shared" si="1640"/>
        <v/>
      </c>
      <c r="CE984" s="13" t="b">
        <f t="shared" si="1641"/>
        <v>0</v>
      </c>
      <c r="CF984" s="35" t="str">
        <f t="shared" si="1642"/>
        <v/>
      </c>
      <c r="CG984" s="179">
        <f t="shared" si="1643"/>
        <v>0</v>
      </c>
      <c r="CH984" s="179">
        <f t="shared" si="1644"/>
        <v>0</v>
      </c>
      <c r="CI984" s="218">
        <f t="shared" si="1685"/>
        <v>0</v>
      </c>
      <c r="CJ984" s="218">
        <f t="shared" si="1686"/>
        <v>0</v>
      </c>
      <c r="CK984" s="218">
        <f t="shared" si="1687"/>
        <v>0</v>
      </c>
      <c r="CL984" s="218">
        <f t="shared" si="1688"/>
        <v>0</v>
      </c>
      <c r="CM984" s="218">
        <f t="shared" si="1689"/>
        <v>0</v>
      </c>
      <c r="CN984" s="218">
        <f t="shared" si="1690"/>
        <v>0</v>
      </c>
      <c r="CO984" s="218">
        <f t="shared" si="1691"/>
        <v>0</v>
      </c>
      <c r="CP984" s="218">
        <f t="shared" si="1692"/>
        <v>0</v>
      </c>
      <c r="CQ984" s="218">
        <f t="shared" si="1693"/>
        <v>0</v>
      </c>
      <c r="CR984" s="218">
        <f t="shared" si="1694"/>
        <v>0</v>
      </c>
      <c r="CS984" s="14">
        <f t="shared" si="1645"/>
        <v>0</v>
      </c>
      <c r="CT984" s="236">
        <f t="shared" si="1646"/>
        <v>0</v>
      </c>
      <c r="CU984" s="237">
        <f t="shared" si="1647"/>
        <v>0</v>
      </c>
      <c r="CV984" s="16">
        <f t="shared" si="1647"/>
        <v>0</v>
      </c>
      <c r="CW984" s="16">
        <f t="shared" si="1647"/>
        <v>0</v>
      </c>
      <c r="CX984" s="16">
        <f t="shared" si="1647"/>
        <v>0</v>
      </c>
      <c r="CY984" s="16">
        <f t="shared" si="1647"/>
        <v>0</v>
      </c>
      <c r="CZ984" s="16">
        <f t="shared" si="1647"/>
        <v>0</v>
      </c>
      <c r="DA984" s="16">
        <f t="shared" si="1647"/>
        <v>0</v>
      </c>
      <c r="DB984" s="16">
        <f t="shared" si="1647"/>
        <v>0</v>
      </c>
      <c r="DC984" s="16">
        <f t="shared" si="1647"/>
        <v>0</v>
      </c>
      <c r="DD984" s="238">
        <f t="shared" si="1647"/>
        <v>0</v>
      </c>
      <c r="DE984" s="232">
        <f t="shared" si="1648"/>
        <v>0</v>
      </c>
      <c r="DF984" s="132">
        <f t="shared" si="1648"/>
        <v>0</v>
      </c>
      <c r="DG984" s="132">
        <f t="shared" si="1648"/>
        <v>0</v>
      </c>
      <c r="DH984" s="132">
        <f t="shared" si="1648"/>
        <v>0</v>
      </c>
      <c r="DI984" s="132">
        <f t="shared" si="1648"/>
        <v>0</v>
      </c>
      <c r="DJ984" s="132">
        <f t="shared" si="1648"/>
        <v>0</v>
      </c>
      <c r="DK984" s="132">
        <f t="shared" si="1648"/>
        <v>0</v>
      </c>
      <c r="DL984" s="132">
        <f t="shared" si="1648"/>
        <v>0</v>
      </c>
      <c r="DM984" s="132">
        <f t="shared" si="1648"/>
        <v>0</v>
      </c>
      <c r="DN984" s="233">
        <f t="shared" si="1648"/>
        <v>0</v>
      </c>
      <c r="DO984" s="232">
        <f t="shared" si="1649"/>
        <v>0</v>
      </c>
      <c r="DP984" s="132">
        <f t="shared" si="1650"/>
        <v>0</v>
      </c>
      <c r="DQ984" s="132">
        <f t="shared" si="1651"/>
        <v>0</v>
      </c>
      <c r="DR984" s="132">
        <f t="shared" si="1652"/>
        <v>0</v>
      </c>
      <c r="DS984" s="132">
        <f t="shared" si="1653"/>
        <v>0</v>
      </c>
      <c r="DT984" s="132">
        <f t="shared" si="1654"/>
        <v>0</v>
      </c>
      <c r="DU984" s="132">
        <f t="shared" si="1655"/>
        <v>0</v>
      </c>
      <c r="DV984" s="132">
        <f t="shared" si="1656"/>
        <v>0</v>
      </c>
      <c r="DW984" s="132">
        <f t="shared" si="1657"/>
        <v>0</v>
      </c>
      <c r="DX984" s="233">
        <f t="shared" si="1658"/>
        <v>0</v>
      </c>
      <c r="DY984" s="231" t="b">
        <f t="shared" si="1695"/>
        <v>0</v>
      </c>
      <c r="DZ984" s="163"/>
      <c r="EA984" s="226" t="str">
        <f t="shared" si="1696"/>
        <v/>
      </c>
      <c r="EB984" s="178" t="str">
        <f t="shared" si="1697"/>
        <v/>
      </c>
      <c r="EC984" s="178" t="str">
        <f t="shared" si="1698"/>
        <v/>
      </c>
      <c r="ED984" s="178" t="str">
        <f t="shared" si="1699"/>
        <v/>
      </c>
      <c r="EE984" s="178" t="str">
        <f t="shared" si="1700"/>
        <v/>
      </c>
      <c r="EF984" s="178" t="str">
        <f t="shared" si="1701"/>
        <v/>
      </c>
      <c r="EG984" s="178" t="str">
        <f t="shared" si="1702"/>
        <v/>
      </c>
      <c r="EH984" s="178" t="str">
        <f t="shared" si="1703"/>
        <v/>
      </c>
      <c r="EI984" s="178" t="str">
        <f t="shared" si="1704"/>
        <v/>
      </c>
      <c r="EJ984" s="227" t="str">
        <f t="shared" si="1705"/>
        <v/>
      </c>
      <c r="EK984" s="230" t="str">
        <f t="shared" si="1659"/>
        <v/>
      </c>
      <c r="EL984" s="177" t="str">
        <f t="shared" si="1660"/>
        <v/>
      </c>
      <c r="EM984" s="177" t="str">
        <f t="shared" si="1661"/>
        <v/>
      </c>
      <c r="EN984" s="177" t="str">
        <f t="shared" si="1662"/>
        <v/>
      </c>
      <c r="EO984" s="177" t="str">
        <f t="shared" si="1663"/>
        <v/>
      </c>
      <c r="EP984" s="177" t="str">
        <f t="shared" si="1664"/>
        <v/>
      </c>
      <c r="EQ984" s="177" t="str">
        <f t="shared" si="1665"/>
        <v/>
      </c>
      <c r="ER984" s="177" t="str">
        <f t="shared" si="1666"/>
        <v/>
      </c>
      <c r="ES984" s="177" t="str">
        <f t="shared" si="1667"/>
        <v/>
      </c>
      <c r="ET984" s="177" t="str">
        <f t="shared" si="1668"/>
        <v/>
      </c>
      <c r="EU984" s="229" t="e">
        <f t="shared" si="1669"/>
        <v>#VALUE!</v>
      </c>
      <c r="EV984" s="27" t="e">
        <f t="shared" si="1670"/>
        <v>#VALUE!</v>
      </c>
      <c r="EW984" s="27" t="e">
        <f t="shared" si="1671"/>
        <v>#VALUE!</v>
      </c>
      <c r="EX984" s="28" t="e">
        <f t="shared" si="1672"/>
        <v>#VALUE!</v>
      </c>
      <c r="EY984" s="28" t="e">
        <f t="shared" si="1673"/>
        <v>#VALUE!</v>
      </c>
      <c r="EZ984" s="28" t="b">
        <f t="shared" si="1674"/>
        <v>0</v>
      </c>
      <c r="FA984" s="176" t="str">
        <f t="shared" si="1675"/>
        <v/>
      </c>
      <c r="FB984" s="27" t="e" cm="1">
        <f t="array" aca="1" ref="FB984" ca="1">TEXT(RIGHT(10-RIGHT(SUM(INDEX(1*(MID(MID(C984,1,1)*2,ROW(INDIRECT("1:"&amp;LEN(MID(C984,1,1)*2))),1)),,))+MID(C984,2,1)+
SUM(INDEX(1*(MID(MID(C984,3,1)*2,ROW(INDIRECT("1:"&amp;LEN(MID(C984,3,1)*2))),1)),,))+MID(C984,4,1)+
SUM(INDEX(1*(MID(MID(C984,5,1)*2,ROW(INDIRECT("1:"&amp;LEN(MID(C984,5,1)*2))),1)),,))+MID(C984,6,1)+
SUM(INDEX(1*(MID(MID(C984,8,1)*2,ROW(INDIRECT("1:"&amp;LEN(MID(C984,8,1)*2))),1)),,))+MID(C984,9,1)+
SUM(INDEX(1*(MID(MID(C984,10,1)*2,ROW(INDIRECT("1:"&amp;LEN(MID(C984,10,1)*2))),1)),,)),1),1),"0")</f>
        <v>#VALUE!</v>
      </c>
      <c r="FC984" s="27" t="str">
        <f t="shared" si="1676"/>
        <v/>
      </c>
      <c r="FD984" s="29" t="b">
        <f t="shared" si="1677"/>
        <v>0</v>
      </c>
      <c r="FE984" s="112" t="b">
        <f>IFERROR(MATCH(D984,'Avtal för korttidsarbete'!$G$13:$G$1012,0),TRUE)</f>
        <v>1</v>
      </c>
      <c r="FF984" s="112" t="b">
        <f t="shared" si="1706"/>
        <v>0</v>
      </c>
      <c r="FG984" s="113" t="str" cm="1">
        <f t="array" ref="FG984">IF(FE984=TRUE,"x",INDEX('Avtal för korttidsarbete'!$E$13:$E$1012,$FE984))</f>
        <v>x</v>
      </c>
      <c r="FH984" s="113" t="str" cm="1">
        <f t="array" ref="FH984">IF(FE984=TRUE,"x",INDEX('Avtal för korttidsarbete'!$F$13:$F$1012,$FE984))</f>
        <v>x</v>
      </c>
      <c r="FI984" s="112" t="b">
        <f t="shared" si="1707"/>
        <v>0</v>
      </c>
      <c r="FJ984" s="135">
        <f t="shared" si="1708"/>
        <v>44166</v>
      </c>
      <c r="FK984" s="135">
        <f t="shared" si="1709"/>
        <v>44377</v>
      </c>
      <c r="FL984" s="112" t="b">
        <f t="shared" si="1710"/>
        <v>0</v>
      </c>
      <c r="FM984" s="113">
        <f t="shared" si="1711"/>
        <v>44166</v>
      </c>
      <c r="FN984" s="135">
        <f t="shared" si="1712"/>
        <v>44377</v>
      </c>
      <c r="FO984" s="148" t="b">
        <f>IFERROR(INDEX('Avtal för korttidsarbete'!R:R,MATCH(D984,'Avtal för korttidsarbete'!$G:$G,0)),TRUE)</f>
        <v>1</v>
      </c>
      <c r="FP984" s="135" t="str">
        <f>IF(FO984,"-",INDEX('Avtal för korttidsarbete'!$D:$D,MATCH(D984,'Avtal för korttidsarbete'!$G:$G,0)))</f>
        <v>-</v>
      </c>
      <c r="FQ984" s="113" t="b">
        <f>IFERROR(G984&gt;INDEX(Uppsägningar!E:E,MATCH(C984,Uppsägningar!C:C,0)),FALSE)</f>
        <v>0</v>
      </c>
    </row>
    <row r="985" spans="1:173" x14ac:dyDescent="0.25">
      <c r="A985" s="19">
        <v>969</v>
      </c>
      <c r="B985" s="20"/>
      <c r="C985" s="183"/>
      <c r="D985" s="66"/>
      <c r="E985" s="212">
        <f>IFERROR(INDEX(Admin!$C$7:$C$10,MATCH(FP985,TblNivåValTExt,0)),0)</f>
        <v>0</v>
      </c>
      <c r="F985" s="1"/>
      <c r="G985" s="1"/>
      <c r="H985" s="78"/>
      <c r="I985" s="181"/>
      <c r="J985" s="181"/>
      <c r="K985" s="182"/>
      <c r="L985" s="182"/>
      <c r="M985" s="181"/>
      <c r="N985" s="181"/>
      <c r="O985" s="181"/>
      <c r="P985" s="182"/>
      <c r="Q985" s="182"/>
      <c r="R985" s="181"/>
      <c r="S985" s="181"/>
      <c r="T985" s="181"/>
      <c r="U985" s="182"/>
      <c r="V985" s="182"/>
      <c r="W985" s="181"/>
      <c r="X985" s="181"/>
      <c r="Y985" s="181"/>
      <c r="Z985" s="182"/>
      <c r="AA985" s="182"/>
      <c r="AB985" s="181"/>
      <c r="AC985" s="181"/>
      <c r="AD985" s="181"/>
      <c r="AE985" s="182"/>
      <c r="AF985" s="182"/>
      <c r="AG985" s="181"/>
      <c r="AH985" s="181"/>
      <c r="AI985" s="181"/>
      <c r="AJ985" s="182"/>
      <c r="AK985" s="182"/>
      <c r="AL985" s="181"/>
      <c r="AM985" s="181"/>
      <c r="AN985" s="181"/>
      <c r="AO985" s="182"/>
      <c r="AP985" s="182"/>
      <c r="AQ985" s="181"/>
      <c r="AR985" s="181"/>
      <c r="AS985" s="181"/>
      <c r="AT985" s="182"/>
      <c r="AU985" s="182"/>
      <c r="AV985" s="181"/>
      <c r="AW985" s="181"/>
      <c r="AX985" s="181"/>
      <c r="AY985" s="182"/>
      <c r="AZ985" s="182"/>
      <c r="BA985" s="181"/>
      <c r="BB985" s="181"/>
      <c r="BC985" s="181"/>
      <c r="BD985" s="182"/>
      <c r="BE985" s="182"/>
      <c r="BF985" s="181"/>
      <c r="BG985" s="180">
        <f t="shared" si="1678"/>
        <v>0</v>
      </c>
      <c r="BH985" s="116" t="str">
        <f t="shared" si="1679"/>
        <v/>
      </c>
      <c r="BI985" s="80" t="b">
        <f t="shared" si="1625"/>
        <v>0</v>
      </c>
      <c r="BJ985" s="80" t="str">
        <f t="shared" si="1626"/>
        <v/>
      </c>
      <c r="BK985" s="80" t="b">
        <f t="shared" si="1680"/>
        <v>0</v>
      </c>
      <c r="BL985" s="13" t="str">
        <f t="shared" si="1627"/>
        <v/>
      </c>
      <c r="BM985" s="13" t="b">
        <f t="shared" si="1681"/>
        <v>0</v>
      </c>
      <c r="BN985" s="35" t="str">
        <f t="shared" si="1628"/>
        <v/>
      </c>
      <c r="BO985" s="13" t="b">
        <f t="shared" si="1629"/>
        <v>0</v>
      </c>
      <c r="BP985" s="35" t="str">
        <f t="shared" si="1630"/>
        <v/>
      </c>
      <c r="BQ985" s="13" t="b">
        <f t="shared" si="1631"/>
        <v>0</v>
      </c>
      <c r="BR985" s="35" t="str">
        <f t="shared" si="1632"/>
        <v/>
      </c>
      <c r="BS985" s="35" t="b">
        <f t="shared" si="1633"/>
        <v>0</v>
      </c>
      <c r="BT985" s="35" t="str">
        <f t="shared" si="1634"/>
        <v/>
      </c>
      <c r="BU985" s="35" t="b">
        <f t="shared" si="1635"/>
        <v>0</v>
      </c>
      <c r="BV985" s="35" t="str">
        <f t="shared" si="1636"/>
        <v/>
      </c>
      <c r="BW985" s="13" t="b">
        <f t="shared" si="1713"/>
        <v>0</v>
      </c>
      <c r="BX985" s="35" t="str">
        <f t="shared" si="1637"/>
        <v/>
      </c>
      <c r="BY985" s="265" t="b">
        <f t="shared" si="1682"/>
        <v>0</v>
      </c>
      <c r="BZ985" s="35" t="str">
        <f t="shared" si="1638"/>
        <v/>
      </c>
      <c r="CA985" s="265" t="b">
        <f t="shared" si="1683"/>
        <v>0</v>
      </c>
      <c r="CB985" s="35" t="str">
        <f t="shared" si="1639"/>
        <v/>
      </c>
      <c r="CC985" s="272" t="b">
        <f t="shared" si="1684"/>
        <v>0</v>
      </c>
      <c r="CD985" s="35" t="str">
        <f t="shared" si="1640"/>
        <v/>
      </c>
      <c r="CE985" s="13" t="b">
        <f t="shared" si="1641"/>
        <v>0</v>
      </c>
      <c r="CF985" s="35" t="str">
        <f t="shared" si="1642"/>
        <v/>
      </c>
      <c r="CG985" s="179">
        <f t="shared" si="1643"/>
        <v>0</v>
      </c>
      <c r="CH985" s="179">
        <f t="shared" si="1644"/>
        <v>0</v>
      </c>
      <c r="CI985" s="218">
        <f t="shared" si="1685"/>
        <v>0</v>
      </c>
      <c r="CJ985" s="218">
        <f t="shared" si="1686"/>
        <v>0</v>
      </c>
      <c r="CK985" s="218">
        <f t="shared" si="1687"/>
        <v>0</v>
      </c>
      <c r="CL985" s="218">
        <f t="shared" si="1688"/>
        <v>0</v>
      </c>
      <c r="CM985" s="218">
        <f t="shared" si="1689"/>
        <v>0</v>
      </c>
      <c r="CN985" s="218">
        <f t="shared" si="1690"/>
        <v>0</v>
      </c>
      <c r="CO985" s="218">
        <f t="shared" si="1691"/>
        <v>0</v>
      </c>
      <c r="CP985" s="218">
        <f t="shared" si="1692"/>
        <v>0</v>
      </c>
      <c r="CQ985" s="218">
        <f t="shared" si="1693"/>
        <v>0</v>
      </c>
      <c r="CR985" s="218">
        <f t="shared" si="1694"/>
        <v>0</v>
      </c>
      <c r="CS985" s="14">
        <f t="shared" si="1645"/>
        <v>0</v>
      </c>
      <c r="CT985" s="236">
        <f t="shared" si="1646"/>
        <v>0</v>
      </c>
      <c r="CU985" s="237">
        <f t="shared" si="1647"/>
        <v>0</v>
      </c>
      <c r="CV985" s="16">
        <f t="shared" si="1647"/>
        <v>0</v>
      </c>
      <c r="CW985" s="16">
        <f t="shared" si="1647"/>
        <v>0</v>
      </c>
      <c r="CX985" s="16">
        <f t="shared" si="1647"/>
        <v>0</v>
      </c>
      <c r="CY985" s="16">
        <f t="shared" si="1647"/>
        <v>0</v>
      </c>
      <c r="CZ985" s="16">
        <f t="shared" si="1647"/>
        <v>0</v>
      </c>
      <c r="DA985" s="16">
        <f t="shared" si="1647"/>
        <v>0</v>
      </c>
      <c r="DB985" s="16">
        <f t="shared" si="1647"/>
        <v>0</v>
      </c>
      <c r="DC985" s="16">
        <f t="shared" si="1647"/>
        <v>0</v>
      </c>
      <c r="DD985" s="238">
        <f t="shared" si="1647"/>
        <v>0</v>
      </c>
      <c r="DE985" s="232">
        <f t="shared" si="1648"/>
        <v>0</v>
      </c>
      <c r="DF985" s="132">
        <f t="shared" si="1648"/>
        <v>0</v>
      </c>
      <c r="DG985" s="132">
        <f t="shared" si="1648"/>
        <v>0</v>
      </c>
      <c r="DH985" s="132">
        <f t="shared" si="1648"/>
        <v>0</v>
      </c>
      <c r="DI985" s="132">
        <f t="shared" si="1648"/>
        <v>0</v>
      </c>
      <c r="DJ985" s="132">
        <f t="shared" si="1648"/>
        <v>0</v>
      </c>
      <c r="DK985" s="132">
        <f t="shared" si="1648"/>
        <v>0</v>
      </c>
      <c r="DL985" s="132">
        <f t="shared" si="1648"/>
        <v>0</v>
      </c>
      <c r="DM985" s="132">
        <f t="shared" si="1648"/>
        <v>0</v>
      </c>
      <c r="DN985" s="233">
        <f t="shared" si="1648"/>
        <v>0</v>
      </c>
      <c r="DO985" s="232">
        <f t="shared" si="1649"/>
        <v>0</v>
      </c>
      <c r="DP985" s="132">
        <f t="shared" si="1650"/>
        <v>0</v>
      </c>
      <c r="DQ985" s="132">
        <f t="shared" si="1651"/>
        <v>0</v>
      </c>
      <c r="DR985" s="132">
        <f t="shared" si="1652"/>
        <v>0</v>
      </c>
      <c r="DS985" s="132">
        <f t="shared" si="1653"/>
        <v>0</v>
      </c>
      <c r="DT985" s="132">
        <f t="shared" si="1654"/>
        <v>0</v>
      </c>
      <c r="DU985" s="132">
        <f t="shared" si="1655"/>
        <v>0</v>
      </c>
      <c r="DV985" s="132">
        <f t="shared" si="1656"/>
        <v>0</v>
      </c>
      <c r="DW985" s="132">
        <f t="shared" si="1657"/>
        <v>0</v>
      </c>
      <c r="DX985" s="233">
        <f t="shared" si="1658"/>
        <v>0</v>
      </c>
      <c r="DY985" s="231" t="b">
        <f t="shared" si="1695"/>
        <v>0</v>
      </c>
      <c r="DZ985" s="163"/>
      <c r="EA985" s="226" t="str">
        <f t="shared" si="1696"/>
        <v/>
      </c>
      <c r="EB985" s="178" t="str">
        <f t="shared" si="1697"/>
        <v/>
      </c>
      <c r="EC985" s="178" t="str">
        <f t="shared" si="1698"/>
        <v/>
      </c>
      <c r="ED985" s="178" t="str">
        <f t="shared" si="1699"/>
        <v/>
      </c>
      <c r="EE985" s="178" t="str">
        <f t="shared" si="1700"/>
        <v/>
      </c>
      <c r="EF985" s="178" t="str">
        <f t="shared" si="1701"/>
        <v/>
      </c>
      <c r="EG985" s="178" t="str">
        <f t="shared" si="1702"/>
        <v/>
      </c>
      <c r="EH985" s="178" t="str">
        <f t="shared" si="1703"/>
        <v/>
      </c>
      <c r="EI985" s="178" t="str">
        <f t="shared" si="1704"/>
        <v/>
      </c>
      <c r="EJ985" s="227" t="str">
        <f t="shared" si="1705"/>
        <v/>
      </c>
      <c r="EK985" s="230" t="str">
        <f t="shared" si="1659"/>
        <v/>
      </c>
      <c r="EL985" s="177" t="str">
        <f t="shared" si="1660"/>
        <v/>
      </c>
      <c r="EM985" s="177" t="str">
        <f t="shared" si="1661"/>
        <v/>
      </c>
      <c r="EN985" s="177" t="str">
        <f t="shared" si="1662"/>
        <v/>
      </c>
      <c r="EO985" s="177" t="str">
        <f t="shared" si="1663"/>
        <v/>
      </c>
      <c r="EP985" s="177" t="str">
        <f t="shared" si="1664"/>
        <v/>
      </c>
      <c r="EQ985" s="177" t="str">
        <f t="shared" si="1665"/>
        <v/>
      </c>
      <c r="ER985" s="177" t="str">
        <f t="shared" si="1666"/>
        <v/>
      </c>
      <c r="ES985" s="177" t="str">
        <f t="shared" si="1667"/>
        <v/>
      </c>
      <c r="ET985" s="177" t="str">
        <f t="shared" si="1668"/>
        <v/>
      </c>
      <c r="EU985" s="229" t="e">
        <f t="shared" si="1669"/>
        <v>#VALUE!</v>
      </c>
      <c r="EV985" s="27" t="e">
        <f t="shared" si="1670"/>
        <v>#VALUE!</v>
      </c>
      <c r="EW985" s="27" t="e">
        <f t="shared" si="1671"/>
        <v>#VALUE!</v>
      </c>
      <c r="EX985" s="28" t="e">
        <f t="shared" si="1672"/>
        <v>#VALUE!</v>
      </c>
      <c r="EY985" s="28" t="e">
        <f t="shared" si="1673"/>
        <v>#VALUE!</v>
      </c>
      <c r="EZ985" s="28" t="b">
        <f t="shared" si="1674"/>
        <v>0</v>
      </c>
      <c r="FA985" s="176" t="str">
        <f t="shared" si="1675"/>
        <v/>
      </c>
      <c r="FB985" s="27" t="e" cm="1">
        <f t="array" aca="1" ref="FB985" ca="1">TEXT(RIGHT(10-RIGHT(SUM(INDEX(1*(MID(MID(C985,1,1)*2,ROW(INDIRECT("1:"&amp;LEN(MID(C985,1,1)*2))),1)),,))+MID(C985,2,1)+
SUM(INDEX(1*(MID(MID(C985,3,1)*2,ROW(INDIRECT("1:"&amp;LEN(MID(C985,3,1)*2))),1)),,))+MID(C985,4,1)+
SUM(INDEX(1*(MID(MID(C985,5,1)*2,ROW(INDIRECT("1:"&amp;LEN(MID(C985,5,1)*2))),1)),,))+MID(C985,6,1)+
SUM(INDEX(1*(MID(MID(C985,8,1)*2,ROW(INDIRECT("1:"&amp;LEN(MID(C985,8,1)*2))),1)),,))+MID(C985,9,1)+
SUM(INDEX(1*(MID(MID(C985,10,1)*2,ROW(INDIRECT("1:"&amp;LEN(MID(C985,10,1)*2))),1)),,)),1),1),"0")</f>
        <v>#VALUE!</v>
      </c>
      <c r="FC985" s="27" t="str">
        <f t="shared" si="1676"/>
        <v/>
      </c>
      <c r="FD985" s="29" t="b">
        <f t="shared" si="1677"/>
        <v>0</v>
      </c>
      <c r="FE985" s="112" t="b">
        <f>IFERROR(MATCH(D985,'Avtal för korttidsarbete'!$G$13:$G$1012,0),TRUE)</f>
        <v>1</v>
      </c>
      <c r="FF985" s="112" t="b">
        <f t="shared" si="1706"/>
        <v>0</v>
      </c>
      <c r="FG985" s="113" t="str" cm="1">
        <f t="array" ref="FG985">IF(FE985=TRUE,"x",INDEX('Avtal för korttidsarbete'!$E$13:$E$1012,$FE985))</f>
        <v>x</v>
      </c>
      <c r="FH985" s="113" t="str" cm="1">
        <f t="array" ref="FH985">IF(FE985=TRUE,"x",INDEX('Avtal för korttidsarbete'!$F$13:$F$1012,$FE985))</f>
        <v>x</v>
      </c>
      <c r="FI985" s="112" t="b">
        <f t="shared" si="1707"/>
        <v>0</v>
      </c>
      <c r="FJ985" s="135">
        <f t="shared" si="1708"/>
        <v>44166</v>
      </c>
      <c r="FK985" s="135">
        <f t="shared" si="1709"/>
        <v>44377</v>
      </c>
      <c r="FL985" s="112" t="b">
        <f t="shared" si="1710"/>
        <v>0</v>
      </c>
      <c r="FM985" s="113">
        <f t="shared" si="1711"/>
        <v>44166</v>
      </c>
      <c r="FN985" s="135">
        <f t="shared" si="1712"/>
        <v>44377</v>
      </c>
      <c r="FO985" s="148" t="b">
        <f>IFERROR(INDEX('Avtal för korttidsarbete'!R:R,MATCH(D985,'Avtal för korttidsarbete'!$G:$G,0)),TRUE)</f>
        <v>1</v>
      </c>
      <c r="FP985" s="135" t="str">
        <f>IF(FO985,"-",INDEX('Avtal för korttidsarbete'!$D:$D,MATCH(D985,'Avtal för korttidsarbete'!$G:$G,0)))</f>
        <v>-</v>
      </c>
      <c r="FQ985" s="113" t="b">
        <f>IFERROR(G985&gt;INDEX(Uppsägningar!E:E,MATCH(C985,Uppsägningar!C:C,0)),FALSE)</f>
        <v>0</v>
      </c>
    </row>
    <row r="986" spans="1:173" x14ac:dyDescent="0.25">
      <c r="A986" s="19">
        <v>970</v>
      </c>
      <c r="B986" s="20"/>
      <c r="C986" s="183"/>
      <c r="D986" s="66"/>
      <c r="E986" s="212">
        <f>IFERROR(INDEX(Admin!$C$7:$C$10,MATCH(FP986,TblNivåValTExt,0)),0)</f>
        <v>0</v>
      </c>
      <c r="F986" s="1"/>
      <c r="G986" s="1"/>
      <c r="H986" s="78"/>
      <c r="I986" s="181"/>
      <c r="J986" s="181"/>
      <c r="K986" s="182"/>
      <c r="L986" s="182"/>
      <c r="M986" s="181"/>
      <c r="N986" s="181"/>
      <c r="O986" s="181"/>
      <c r="P986" s="182"/>
      <c r="Q986" s="182"/>
      <c r="R986" s="181"/>
      <c r="S986" s="181"/>
      <c r="T986" s="181"/>
      <c r="U986" s="182"/>
      <c r="V986" s="182"/>
      <c r="W986" s="181"/>
      <c r="X986" s="181"/>
      <c r="Y986" s="181"/>
      <c r="Z986" s="182"/>
      <c r="AA986" s="182"/>
      <c r="AB986" s="181"/>
      <c r="AC986" s="181"/>
      <c r="AD986" s="181"/>
      <c r="AE986" s="182"/>
      <c r="AF986" s="182"/>
      <c r="AG986" s="181"/>
      <c r="AH986" s="181"/>
      <c r="AI986" s="181"/>
      <c r="AJ986" s="182"/>
      <c r="AK986" s="182"/>
      <c r="AL986" s="181"/>
      <c r="AM986" s="181"/>
      <c r="AN986" s="181"/>
      <c r="AO986" s="182"/>
      <c r="AP986" s="182"/>
      <c r="AQ986" s="181"/>
      <c r="AR986" s="181"/>
      <c r="AS986" s="181"/>
      <c r="AT986" s="182"/>
      <c r="AU986" s="182"/>
      <c r="AV986" s="181"/>
      <c r="AW986" s="181"/>
      <c r="AX986" s="181"/>
      <c r="AY986" s="182"/>
      <c r="AZ986" s="182"/>
      <c r="BA986" s="181"/>
      <c r="BB986" s="181"/>
      <c r="BC986" s="181"/>
      <c r="BD986" s="182"/>
      <c r="BE986" s="182"/>
      <c r="BF986" s="181"/>
      <c r="BG986" s="180">
        <f t="shared" si="1678"/>
        <v>0</v>
      </c>
      <c r="BH986" s="116" t="str">
        <f t="shared" si="1679"/>
        <v/>
      </c>
      <c r="BI986" s="80" t="b">
        <f t="shared" si="1625"/>
        <v>0</v>
      </c>
      <c r="BJ986" s="80" t="str">
        <f t="shared" si="1626"/>
        <v/>
      </c>
      <c r="BK986" s="80" t="b">
        <f t="shared" si="1680"/>
        <v>0</v>
      </c>
      <c r="BL986" s="13" t="str">
        <f t="shared" si="1627"/>
        <v/>
      </c>
      <c r="BM986" s="13" t="b">
        <f t="shared" si="1681"/>
        <v>0</v>
      </c>
      <c r="BN986" s="35" t="str">
        <f t="shared" si="1628"/>
        <v/>
      </c>
      <c r="BO986" s="13" t="b">
        <f t="shared" si="1629"/>
        <v>0</v>
      </c>
      <c r="BP986" s="35" t="str">
        <f t="shared" si="1630"/>
        <v/>
      </c>
      <c r="BQ986" s="13" t="b">
        <f t="shared" si="1631"/>
        <v>0</v>
      </c>
      <c r="BR986" s="35" t="str">
        <f t="shared" si="1632"/>
        <v/>
      </c>
      <c r="BS986" s="35" t="b">
        <f t="shared" si="1633"/>
        <v>0</v>
      </c>
      <c r="BT986" s="35" t="str">
        <f t="shared" si="1634"/>
        <v/>
      </c>
      <c r="BU986" s="35" t="b">
        <f t="shared" si="1635"/>
        <v>0</v>
      </c>
      <c r="BV986" s="35" t="str">
        <f t="shared" si="1636"/>
        <v/>
      </c>
      <c r="BW986" s="13" t="b">
        <f t="shared" si="1713"/>
        <v>0</v>
      </c>
      <c r="BX986" s="35" t="str">
        <f t="shared" si="1637"/>
        <v/>
      </c>
      <c r="BY986" s="265" t="b">
        <f t="shared" si="1682"/>
        <v>0</v>
      </c>
      <c r="BZ986" s="35" t="str">
        <f t="shared" si="1638"/>
        <v/>
      </c>
      <c r="CA986" s="265" t="b">
        <f t="shared" si="1683"/>
        <v>0</v>
      </c>
      <c r="CB986" s="35" t="str">
        <f t="shared" si="1639"/>
        <v/>
      </c>
      <c r="CC986" s="272" t="b">
        <f t="shared" si="1684"/>
        <v>0</v>
      </c>
      <c r="CD986" s="35" t="str">
        <f t="shared" si="1640"/>
        <v/>
      </c>
      <c r="CE986" s="13" t="b">
        <f t="shared" si="1641"/>
        <v>0</v>
      </c>
      <c r="CF986" s="35" t="str">
        <f t="shared" si="1642"/>
        <v/>
      </c>
      <c r="CG986" s="179">
        <f t="shared" si="1643"/>
        <v>0</v>
      </c>
      <c r="CH986" s="179">
        <f t="shared" si="1644"/>
        <v>0</v>
      </c>
      <c r="CI986" s="218">
        <f t="shared" si="1685"/>
        <v>0</v>
      </c>
      <c r="CJ986" s="218">
        <f t="shared" si="1686"/>
        <v>0</v>
      </c>
      <c r="CK986" s="218">
        <f t="shared" si="1687"/>
        <v>0</v>
      </c>
      <c r="CL986" s="218">
        <f t="shared" si="1688"/>
        <v>0</v>
      </c>
      <c r="CM986" s="218">
        <f t="shared" si="1689"/>
        <v>0</v>
      </c>
      <c r="CN986" s="218">
        <f t="shared" si="1690"/>
        <v>0</v>
      </c>
      <c r="CO986" s="218">
        <f t="shared" si="1691"/>
        <v>0</v>
      </c>
      <c r="CP986" s="218">
        <f t="shared" si="1692"/>
        <v>0</v>
      </c>
      <c r="CQ986" s="218">
        <f t="shared" si="1693"/>
        <v>0</v>
      </c>
      <c r="CR986" s="218">
        <f t="shared" si="1694"/>
        <v>0</v>
      </c>
      <c r="CS986" s="14">
        <f t="shared" si="1645"/>
        <v>0</v>
      </c>
      <c r="CT986" s="236">
        <f t="shared" si="1646"/>
        <v>0</v>
      </c>
      <c r="CU986" s="237">
        <f t="shared" si="1647"/>
        <v>0</v>
      </c>
      <c r="CV986" s="16">
        <f t="shared" si="1647"/>
        <v>0</v>
      </c>
      <c r="CW986" s="16">
        <f t="shared" si="1647"/>
        <v>0</v>
      </c>
      <c r="CX986" s="16">
        <f t="shared" si="1647"/>
        <v>0</v>
      </c>
      <c r="CY986" s="16">
        <f t="shared" si="1647"/>
        <v>0</v>
      </c>
      <c r="CZ986" s="16">
        <f t="shared" si="1647"/>
        <v>0</v>
      </c>
      <c r="DA986" s="16">
        <f t="shared" si="1647"/>
        <v>0</v>
      </c>
      <c r="DB986" s="16">
        <f t="shared" si="1647"/>
        <v>0</v>
      </c>
      <c r="DC986" s="16">
        <f t="shared" si="1647"/>
        <v>0</v>
      </c>
      <c r="DD986" s="238">
        <f t="shared" si="1647"/>
        <v>0</v>
      </c>
      <c r="DE986" s="232">
        <f t="shared" si="1648"/>
        <v>0</v>
      </c>
      <c r="DF986" s="132">
        <f t="shared" si="1648"/>
        <v>0</v>
      </c>
      <c r="DG986" s="132">
        <f t="shared" si="1648"/>
        <v>0</v>
      </c>
      <c r="DH986" s="132">
        <f t="shared" si="1648"/>
        <v>0</v>
      </c>
      <c r="DI986" s="132">
        <f t="shared" si="1648"/>
        <v>0</v>
      </c>
      <c r="DJ986" s="132">
        <f t="shared" si="1648"/>
        <v>0</v>
      </c>
      <c r="DK986" s="132">
        <f t="shared" si="1648"/>
        <v>0</v>
      </c>
      <c r="DL986" s="132">
        <f t="shared" si="1648"/>
        <v>0</v>
      </c>
      <c r="DM986" s="132">
        <f t="shared" si="1648"/>
        <v>0</v>
      </c>
      <c r="DN986" s="233">
        <f t="shared" si="1648"/>
        <v>0</v>
      </c>
      <c r="DO986" s="232">
        <f t="shared" si="1649"/>
        <v>0</v>
      </c>
      <c r="DP986" s="132">
        <f t="shared" si="1650"/>
        <v>0</v>
      </c>
      <c r="DQ986" s="132">
        <f t="shared" si="1651"/>
        <v>0</v>
      </c>
      <c r="DR986" s="132">
        <f t="shared" si="1652"/>
        <v>0</v>
      </c>
      <c r="DS986" s="132">
        <f t="shared" si="1653"/>
        <v>0</v>
      </c>
      <c r="DT986" s="132">
        <f t="shared" si="1654"/>
        <v>0</v>
      </c>
      <c r="DU986" s="132">
        <f t="shared" si="1655"/>
        <v>0</v>
      </c>
      <c r="DV986" s="132">
        <f t="shared" si="1656"/>
        <v>0</v>
      </c>
      <c r="DW986" s="132">
        <f t="shared" si="1657"/>
        <v>0</v>
      </c>
      <c r="DX986" s="233">
        <f t="shared" si="1658"/>
        <v>0</v>
      </c>
      <c r="DY986" s="231" t="b">
        <f t="shared" si="1695"/>
        <v>0</v>
      </c>
      <c r="DZ986" s="163"/>
      <c r="EA986" s="226" t="str">
        <f t="shared" si="1696"/>
        <v/>
      </c>
      <c r="EB986" s="178" t="str">
        <f t="shared" si="1697"/>
        <v/>
      </c>
      <c r="EC986" s="178" t="str">
        <f t="shared" si="1698"/>
        <v/>
      </c>
      <c r="ED986" s="178" t="str">
        <f t="shared" si="1699"/>
        <v/>
      </c>
      <c r="EE986" s="178" t="str">
        <f t="shared" si="1700"/>
        <v/>
      </c>
      <c r="EF986" s="178" t="str">
        <f t="shared" si="1701"/>
        <v/>
      </c>
      <c r="EG986" s="178" t="str">
        <f t="shared" si="1702"/>
        <v/>
      </c>
      <c r="EH986" s="178" t="str">
        <f t="shared" si="1703"/>
        <v/>
      </c>
      <c r="EI986" s="178" t="str">
        <f t="shared" si="1704"/>
        <v/>
      </c>
      <c r="EJ986" s="227" t="str">
        <f t="shared" si="1705"/>
        <v/>
      </c>
      <c r="EK986" s="230" t="str">
        <f t="shared" si="1659"/>
        <v/>
      </c>
      <c r="EL986" s="177" t="str">
        <f t="shared" si="1660"/>
        <v/>
      </c>
      <c r="EM986" s="177" t="str">
        <f t="shared" si="1661"/>
        <v/>
      </c>
      <c r="EN986" s="177" t="str">
        <f t="shared" si="1662"/>
        <v/>
      </c>
      <c r="EO986" s="177" t="str">
        <f t="shared" si="1663"/>
        <v/>
      </c>
      <c r="EP986" s="177" t="str">
        <f t="shared" si="1664"/>
        <v/>
      </c>
      <c r="EQ986" s="177" t="str">
        <f t="shared" si="1665"/>
        <v/>
      </c>
      <c r="ER986" s="177" t="str">
        <f t="shared" si="1666"/>
        <v/>
      </c>
      <c r="ES986" s="177" t="str">
        <f t="shared" si="1667"/>
        <v/>
      </c>
      <c r="ET986" s="177" t="str">
        <f t="shared" si="1668"/>
        <v/>
      </c>
      <c r="EU986" s="229" t="e">
        <f t="shared" si="1669"/>
        <v>#VALUE!</v>
      </c>
      <c r="EV986" s="27" t="e">
        <f t="shared" si="1670"/>
        <v>#VALUE!</v>
      </c>
      <c r="EW986" s="27" t="e">
        <f t="shared" si="1671"/>
        <v>#VALUE!</v>
      </c>
      <c r="EX986" s="28" t="e">
        <f t="shared" si="1672"/>
        <v>#VALUE!</v>
      </c>
      <c r="EY986" s="28" t="e">
        <f t="shared" si="1673"/>
        <v>#VALUE!</v>
      </c>
      <c r="EZ986" s="28" t="b">
        <f t="shared" si="1674"/>
        <v>0</v>
      </c>
      <c r="FA986" s="176" t="str">
        <f t="shared" si="1675"/>
        <v/>
      </c>
      <c r="FB986" s="27" t="e" cm="1">
        <f t="array" aca="1" ref="FB986" ca="1">TEXT(RIGHT(10-RIGHT(SUM(INDEX(1*(MID(MID(C986,1,1)*2,ROW(INDIRECT("1:"&amp;LEN(MID(C986,1,1)*2))),1)),,))+MID(C986,2,1)+
SUM(INDEX(1*(MID(MID(C986,3,1)*2,ROW(INDIRECT("1:"&amp;LEN(MID(C986,3,1)*2))),1)),,))+MID(C986,4,1)+
SUM(INDEX(1*(MID(MID(C986,5,1)*2,ROW(INDIRECT("1:"&amp;LEN(MID(C986,5,1)*2))),1)),,))+MID(C986,6,1)+
SUM(INDEX(1*(MID(MID(C986,8,1)*2,ROW(INDIRECT("1:"&amp;LEN(MID(C986,8,1)*2))),1)),,))+MID(C986,9,1)+
SUM(INDEX(1*(MID(MID(C986,10,1)*2,ROW(INDIRECT("1:"&amp;LEN(MID(C986,10,1)*2))),1)),,)),1),1),"0")</f>
        <v>#VALUE!</v>
      </c>
      <c r="FC986" s="27" t="str">
        <f t="shared" si="1676"/>
        <v/>
      </c>
      <c r="FD986" s="29" t="b">
        <f t="shared" si="1677"/>
        <v>0</v>
      </c>
      <c r="FE986" s="112" t="b">
        <f>IFERROR(MATCH(D986,'Avtal för korttidsarbete'!$G$13:$G$1012,0),TRUE)</f>
        <v>1</v>
      </c>
      <c r="FF986" s="112" t="b">
        <f t="shared" si="1706"/>
        <v>0</v>
      </c>
      <c r="FG986" s="113" t="str" cm="1">
        <f t="array" ref="FG986">IF(FE986=TRUE,"x",INDEX('Avtal för korttidsarbete'!$E$13:$E$1012,$FE986))</f>
        <v>x</v>
      </c>
      <c r="FH986" s="113" t="str" cm="1">
        <f t="array" ref="FH986">IF(FE986=TRUE,"x",INDEX('Avtal för korttidsarbete'!$F$13:$F$1012,$FE986))</f>
        <v>x</v>
      </c>
      <c r="FI986" s="112" t="b">
        <f t="shared" si="1707"/>
        <v>0</v>
      </c>
      <c r="FJ986" s="135">
        <f t="shared" si="1708"/>
        <v>44166</v>
      </c>
      <c r="FK986" s="135">
        <f t="shared" si="1709"/>
        <v>44377</v>
      </c>
      <c r="FL986" s="112" t="b">
        <f t="shared" si="1710"/>
        <v>0</v>
      </c>
      <c r="FM986" s="113">
        <f t="shared" si="1711"/>
        <v>44166</v>
      </c>
      <c r="FN986" s="135">
        <f t="shared" si="1712"/>
        <v>44377</v>
      </c>
      <c r="FO986" s="148" t="b">
        <f>IFERROR(INDEX('Avtal för korttidsarbete'!R:R,MATCH(D986,'Avtal för korttidsarbete'!$G:$G,0)),TRUE)</f>
        <v>1</v>
      </c>
      <c r="FP986" s="135" t="str">
        <f>IF(FO986,"-",INDEX('Avtal för korttidsarbete'!$D:$D,MATCH(D986,'Avtal för korttidsarbete'!$G:$G,0)))</f>
        <v>-</v>
      </c>
      <c r="FQ986" s="113" t="b">
        <f>IFERROR(G986&gt;INDEX(Uppsägningar!E:E,MATCH(C986,Uppsägningar!C:C,0)),FALSE)</f>
        <v>0</v>
      </c>
    </row>
    <row r="987" spans="1:173" x14ac:dyDescent="0.25">
      <c r="A987" s="19">
        <v>971</v>
      </c>
      <c r="B987" s="20"/>
      <c r="C987" s="183"/>
      <c r="D987" s="66"/>
      <c r="E987" s="212">
        <f>IFERROR(INDEX(Admin!$C$7:$C$10,MATCH(FP987,TblNivåValTExt,0)),0)</f>
        <v>0</v>
      </c>
      <c r="F987" s="1"/>
      <c r="G987" s="1"/>
      <c r="H987" s="78"/>
      <c r="I987" s="181"/>
      <c r="J987" s="181"/>
      <c r="K987" s="182"/>
      <c r="L987" s="182"/>
      <c r="M987" s="181"/>
      <c r="N987" s="181"/>
      <c r="O987" s="181"/>
      <c r="P987" s="182"/>
      <c r="Q987" s="182"/>
      <c r="R987" s="181"/>
      <c r="S987" s="181"/>
      <c r="T987" s="181"/>
      <c r="U987" s="182"/>
      <c r="V987" s="182"/>
      <c r="W987" s="181"/>
      <c r="X987" s="181"/>
      <c r="Y987" s="181"/>
      <c r="Z987" s="182"/>
      <c r="AA987" s="182"/>
      <c r="AB987" s="181"/>
      <c r="AC987" s="181"/>
      <c r="AD987" s="181"/>
      <c r="AE987" s="182"/>
      <c r="AF987" s="182"/>
      <c r="AG987" s="181"/>
      <c r="AH987" s="181"/>
      <c r="AI987" s="181"/>
      <c r="AJ987" s="182"/>
      <c r="AK987" s="182"/>
      <c r="AL987" s="181"/>
      <c r="AM987" s="181"/>
      <c r="AN987" s="181"/>
      <c r="AO987" s="182"/>
      <c r="AP987" s="182"/>
      <c r="AQ987" s="181"/>
      <c r="AR987" s="181"/>
      <c r="AS987" s="181"/>
      <c r="AT987" s="182"/>
      <c r="AU987" s="182"/>
      <c r="AV987" s="181"/>
      <c r="AW987" s="181"/>
      <c r="AX987" s="181"/>
      <c r="AY987" s="182"/>
      <c r="AZ987" s="182"/>
      <c r="BA987" s="181"/>
      <c r="BB987" s="181"/>
      <c r="BC987" s="181"/>
      <c r="BD987" s="182"/>
      <c r="BE987" s="182"/>
      <c r="BF987" s="181"/>
      <c r="BG987" s="180">
        <f t="shared" si="1678"/>
        <v>0</v>
      </c>
      <c r="BH987" s="116" t="str">
        <f t="shared" si="1679"/>
        <v/>
      </c>
      <c r="BI987" s="80" t="b">
        <f t="shared" si="1625"/>
        <v>0</v>
      </c>
      <c r="BJ987" s="80" t="str">
        <f t="shared" si="1626"/>
        <v/>
      </c>
      <c r="BK987" s="80" t="b">
        <f t="shared" si="1680"/>
        <v>0</v>
      </c>
      <c r="BL987" s="13" t="str">
        <f t="shared" si="1627"/>
        <v/>
      </c>
      <c r="BM987" s="13" t="b">
        <f t="shared" si="1681"/>
        <v>0</v>
      </c>
      <c r="BN987" s="35" t="str">
        <f t="shared" si="1628"/>
        <v/>
      </c>
      <c r="BO987" s="13" t="b">
        <f t="shared" si="1629"/>
        <v>0</v>
      </c>
      <c r="BP987" s="35" t="str">
        <f t="shared" si="1630"/>
        <v/>
      </c>
      <c r="BQ987" s="13" t="b">
        <f t="shared" si="1631"/>
        <v>0</v>
      </c>
      <c r="BR987" s="35" t="str">
        <f t="shared" si="1632"/>
        <v/>
      </c>
      <c r="BS987" s="35" t="b">
        <f t="shared" si="1633"/>
        <v>0</v>
      </c>
      <c r="BT987" s="35" t="str">
        <f t="shared" si="1634"/>
        <v/>
      </c>
      <c r="BU987" s="35" t="b">
        <f t="shared" si="1635"/>
        <v>0</v>
      </c>
      <c r="BV987" s="35" t="str">
        <f t="shared" si="1636"/>
        <v/>
      </c>
      <c r="BW987" s="13" t="b">
        <f t="shared" si="1713"/>
        <v>0</v>
      </c>
      <c r="BX987" s="35" t="str">
        <f t="shared" si="1637"/>
        <v/>
      </c>
      <c r="BY987" s="265" t="b">
        <f t="shared" si="1682"/>
        <v>0</v>
      </c>
      <c r="BZ987" s="35" t="str">
        <f t="shared" si="1638"/>
        <v/>
      </c>
      <c r="CA987" s="265" t="b">
        <f t="shared" si="1683"/>
        <v>0</v>
      </c>
      <c r="CB987" s="35" t="str">
        <f t="shared" si="1639"/>
        <v/>
      </c>
      <c r="CC987" s="272" t="b">
        <f t="shared" si="1684"/>
        <v>0</v>
      </c>
      <c r="CD987" s="35" t="str">
        <f t="shared" si="1640"/>
        <v/>
      </c>
      <c r="CE987" s="13" t="b">
        <f t="shared" si="1641"/>
        <v>0</v>
      </c>
      <c r="CF987" s="35" t="str">
        <f t="shared" si="1642"/>
        <v/>
      </c>
      <c r="CG987" s="179">
        <f t="shared" si="1643"/>
        <v>0</v>
      </c>
      <c r="CH987" s="179">
        <f t="shared" si="1644"/>
        <v>0</v>
      </c>
      <c r="CI987" s="218">
        <f t="shared" si="1685"/>
        <v>0</v>
      </c>
      <c r="CJ987" s="218">
        <f t="shared" si="1686"/>
        <v>0</v>
      </c>
      <c r="CK987" s="218">
        <f t="shared" si="1687"/>
        <v>0</v>
      </c>
      <c r="CL987" s="218">
        <f t="shared" si="1688"/>
        <v>0</v>
      </c>
      <c r="CM987" s="218">
        <f t="shared" si="1689"/>
        <v>0</v>
      </c>
      <c r="CN987" s="218">
        <f t="shared" si="1690"/>
        <v>0</v>
      </c>
      <c r="CO987" s="218">
        <f t="shared" si="1691"/>
        <v>0</v>
      </c>
      <c r="CP987" s="218">
        <f t="shared" si="1692"/>
        <v>0</v>
      </c>
      <c r="CQ987" s="218">
        <f t="shared" si="1693"/>
        <v>0</v>
      </c>
      <c r="CR987" s="218">
        <f t="shared" si="1694"/>
        <v>0</v>
      </c>
      <c r="CS987" s="14">
        <f t="shared" si="1645"/>
        <v>0</v>
      </c>
      <c r="CT987" s="236">
        <f t="shared" si="1646"/>
        <v>0</v>
      </c>
      <c r="CU987" s="237">
        <f t="shared" ref="CU987:DD996" si="1714">IF(AND($CS987,$CT987,CU$12),MAX(0,MIN(CU$10,$CT987)-MAX(CU$9,$CS987)+1),0)</f>
        <v>0</v>
      </c>
      <c r="CV987" s="16">
        <f t="shared" si="1714"/>
        <v>0</v>
      </c>
      <c r="CW987" s="16">
        <f t="shared" si="1714"/>
        <v>0</v>
      </c>
      <c r="CX987" s="16">
        <f t="shared" si="1714"/>
        <v>0</v>
      </c>
      <c r="CY987" s="16">
        <f t="shared" si="1714"/>
        <v>0</v>
      </c>
      <c r="CZ987" s="16">
        <f t="shared" si="1714"/>
        <v>0</v>
      </c>
      <c r="DA987" s="16">
        <f t="shared" si="1714"/>
        <v>0</v>
      </c>
      <c r="DB987" s="16">
        <f t="shared" si="1714"/>
        <v>0</v>
      </c>
      <c r="DC987" s="16">
        <f t="shared" si="1714"/>
        <v>0</v>
      </c>
      <c r="DD987" s="238">
        <f t="shared" si="1714"/>
        <v>0</v>
      </c>
      <c r="DE987" s="232">
        <f t="shared" ref="DE987:DN996" si="1715">IF($H987&lt;=0,0,MAX(0,MIN($H987,$DE$11)))</f>
        <v>0</v>
      </c>
      <c r="DF987" s="132">
        <f t="shared" si="1715"/>
        <v>0</v>
      </c>
      <c r="DG987" s="132">
        <f t="shared" si="1715"/>
        <v>0</v>
      </c>
      <c r="DH987" s="132">
        <f t="shared" si="1715"/>
        <v>0</v>
      </c>
      <c r="DI987" s="132">
        <f t="shared" si="1715"/>
        <v>0</v>
      </c>
      <c r="DJ987" s="132">
        <f t="shared" si="1715"/>
        <v>0</v>
      </c>
      <c r="DK987" s="132">
        <f t="shared" si="1715"/>
        <v>0</v>
      </c>
      <c r="DL987" s="132">
        <f t="shared" si="1715"/>
        <v>0</v>
      </c>
      <c r="DM987" s="132">
        <f t="shared" si="1715"/>
        <v>0</v>
      </c>
      <c r="DN987" s="233">
        <f t="shared" si="1715"/>
        <v>0</v>
      </c>
      <c r="DO987" s="232">
        <f t="shared" si="1649"/>
        <v>0</v>
      </c>
      <c r="DP987" s="132">
        <f t="shared" si="1650"/>
        <v>0</v>
      </c>
      <c r="DQ987" s="132">
        <f t="shared" si="1651"/>
        <v>0</v>
      </c>
      <c r="DR987" s="132">
        <f t="shared" si="1652"/>
        <v>0</v>
      </c>
      <c r="DS987" s="132">
        <f t="shared" si="1653"/>
        <v>0</v>
      </c>
      <c r="DT987" s="132">
        <f t="shared" si="1654"/>
        <v>0</v>
      </c>
      <c r="DU987" s="132">
        <f t="shared" si="1655"/>
        <v>0</v>
      </c>
      <c r="DV987" s="132">
        <f t="shared" si="1656"/>
        <v>0</v>
      </c>
      <c r="DW987" s="132">
        <f t="shared" si="1657"/>
        <v>0</v>
      </c>
      <c r="DX987" s="233">
        <f t="shared" si="1658"/>
        <v>0</v>
      </c>
      <c r="DY987" s="231" t="b">
        <f t="shared" si="1695"/>
        <v>0</v>
      </c>
      <c r="DZ987" s="163"/>
      <c r="EA987" s="226" t="str">
        <f t="shared" si="1696"/>
        <v/>
      </c>
      <c r="EB987" s="178" t="str">
        <f t="shared" si="1697"/>
        <v/>
      </c>
      <c r="EC987" s="178" t="str">
        <f t="shared" si="1698"/>
        <v/>
      </c>
      <c r="ED987" s="178" t="str">
        <f t="shared" si="1699"/>
        <v/>
      </c>
      <c r="EE987" s="178" t="str">
        <f t="shared" si="1700"/>
        <v/>
      </c>
      <c r="EF987" s="178" t="str">
        <f t="shared" si="1701"/>
        <v/>
      </c>
      <c r="EG987" s="178" t="str">
        <f t="shared" si="1702"/>
        <v/>
      </c>
      <c r="EH987" s="178" t="str">
        <f t="shared" si="1703"/>
        <v/>
      </c>
      <c r="EI987" s="178" t="str">
        <f t="shared" si="1704"/>
        <v/>
      </c>
      <c r="EJ987" s="227" t="str">
        <f t="shared" si="1705"/>
        <v/>
      </c>
      <c r="EK987" s="230" t="str">
        <f t="shared" si="1659"/>
        <v/>
      </c>
      <c r="EL987" s="177" t="str">
        <f t="shared" si="1660"/>
        <v/>
      </c>
      <c r="EM987" s="177" t="str">
        <f t="shared" si="1661"/>
        <v/>
      </c>
      <c r="EN987" s="177" t="str">
        <f t="shared" si="1662"/>
        <v/>
      </c>
      <c r="EO987" s="177" t="str">
        <f t="shared" si="1663"/>
        <v/>
      </c>
      <c r="EP987" s="177" t="str">
        <f t="shared" si="1664"/>
        <v/>
      </c>
      <c r="EQ987" s="177" t="str">
        <f t="shared" si="1665"/>
        <v/>
      </c>
      <c r="ER987" s="177" t="str">
        <f t="shared" si="1666"/>
        <v/>
      </c>
      <c r="ES987" s="177" t="str">
        <f t="shared" si="1667"/>
        <v/>
      </c>
      <c r="ET987" s="177" t="str">
        <f t="shared" si="1668"/>
        <v/>
      </c>
      <c r="EU987" s="229" t="e">
        <f t="shared" si="1669"/>
        <v>#VALUE!</v>
      </c>
      <c r="EV987" s="27" t="e">
        <f t="shared" si="1670"/>
        <v>#VALUE!</v>
      </c>
      <c r="EW987" s="27" t="e">
        <f t="shared" si="1671"/>
        <v>#VALUE!</v>
      </c>
      <c r="EX987" s="28" t="e">
        <f t="shared" si="1672"/>
        <v>#VALUE!</v>
      </c>
      <c r="EY987" s="28" t="e">
        <f t="shared" si="1673"/>
        <v>#VALUE!</v>
      </c>
      <c r="EZ987" s="28" t="b">
        <f t="shared" si="1674"/>
        <v>0</v>
      </c>
      <c r="FA987" s="176" t="str">
        <f t="shared" si="1675"/>
        <v/>
      </c>
      <c r="FB987" s="27" t="e" cm="1">
        <f t="array" aca="1" ref="FB987" ca="1">TEXT(RIGHT(10-RIGHT(SUM(INDEX(1*(MID(MID(C987,1,1)*2,ROW(INDIRECT("1:"&amp;LEN(MID(C987,1,1)*2))),1)),,))+MID(C987,2,1)+
SUM(INDEX(1*(MID(MID(C987,3,1)*2,ROW(INDIRECT("1:"&amp;LEN(MID(C987,3,1)*2))),1)),,))+MID(C987,4,1)+
SUM(INDEX(1*(MID(MID(C987,5,1)*2,ROW(INDIRECT("1:"&amp;LEN(MID(C987,5,1)*2))),1)),,))+MID(C987,6,1)+
SUM(INDEX(1*(MID(MID(C987,8,1)*2,ROW(INDIRECT("1:"&amp;LEN(MID(C987,8,1)*2))),1)),,))+MID(C987,9,1)+
SUM(INDEX(1*(MID(MID(C987,10,1)*2,ROW(INDIRECT("1:"&amp;LEN(MID(C987,10,1)*2))),1)),,)),1),1),"0")</f>
        <v>#VALUE!</v>
      </c>
      <c r="FC987" s="27" t="str">
        <f t="shared" si="1676"/>
        <v/>
      </c>
      <c r="FD987" s="29" t="b">
        <f t="shared" si="1677"/>
        <v>0</v>
      </c>
      <c r="FE987" s="112" t="b">
        <f>IFERROR(MATCH(D987,'Avtal för korttidsarbete'!$G$13:$G$1012,0),TRUE)</f>
        <v>1</v>
      </c>
      <c r="FF987" s="112" t="b">
        <f t="shared" si="1706"/>
        <v>0</v>
      </c>
      <c r="FG987" s="113" t="str" cm="1">
        <f t="array" ref="FG987">IF(FE987=TRUE,"x",INDEX('Avtal för korttidsarbete'!$E$13:$E$1012,$FE987))</f>
        <v>x</v>
      </c>
      <c r="FH987" s="113" t="str" cm="1">
        <f t="array" ref="FH987">IF(FE987=TRUE,"x",INDEX('Avtal för korttidsarbete'!$F$13:$F$1012,$FE987))</f>
        <v>x</v>
      </c>
      <c r="FI987" s="112" t="b">
        <f t="shared" si="1707"/>
        <v>0</v>
      </c>
      <c r="FJ987" s="135">
        <f t="shared" si="1708"/>
        <v>44166</v>
      </c>
      <c r="FK987" s="135">
        <f t="shared" si="1709"/>
        <v>44377</v>
      </c>
      <c r="FL987" s="112" t="b">
        <f t="shared" si="1710"/>
        <v>0</v>
      </c>
      <c r="FM987" s="113">
        <f t="shared" si="1711"/>
        <v>44166</v>
      </c>
      <c r="FN987" s="135">
        <f t="shared" si="1712"/>
        <v>44377</v>
      </c>
      <c r="FO987" s="148" t="b">
        <f>IFERROR(INDEX('Avtal för korttidsarbete'!R:R,MATCH(D987,'Avtal för korttidsarbete'!$G:$G,0)),TRUE)</f>
        <v>1</v>
      </c>
      <c r="FP987" s="135" t="str">
        <f>IF(FO987,"-",INDEX('Avtal för korttidsarbete'!$D:$D,MATCH(D987,'Avtal för korttidsarbete'!$G:$G,0)))</f>
        <v>-</v>
      </c>
      <c r="FQ987" s="113" t="b">
        <f>IFERROR(G987&gt;INDEX(Uppsägningar!E:E,MATCH(C987,Uppsägningar!C:C,0)),FALSE)</f>
        <v>0</v>
      </c>
    </row>
    <row r="988" spans="1:173" x14ac:dyDescent="0.25">
      <c r="A988" s="19">
        <v>972</v>
      </c>
      <c r="B988" s="20"/>
      <c r="C988" s="183"/>
      <c r="D988" s="66"/>
      <c r="E988" s="212">
        <f>IFERROR(INDEX(Admin!$C$7:$C$10,MATCH(FP988,TblNivåValTExt,0)),0)</f>
        <v>0</v>
      </c>
      <c r="F988" s="1"/>
      <c r="G988" s="1"/>
      <c r="H988" s="78"/>
      <c r="I988" s="181"/>
      <c r="J988" s="181"/>
      <c r="K988" s="182"/>
      <c r="L988" s="182"/>
      <c r="M988" s="181"/>
      <c r="N988" s="181"/>
      <c r="O988" s="181"/>
      <c r="P988" s="182"/>
      <c r="Q988" s="182"/>
      <c r="R988" s="181"/>
      <c r="S988" s="181"/>
      <c r="T988" s="181"/>
      <c r="U988" s="182"/>
      <c r="V988" s="182"/>
      <c r="W988" s="181"/>
      <c r="X988" s="181"/>
      <c r="Y988" s="181"/>
      <c r="Z988" s="182"/>
      <c r="AA988" s="182"/>
      <c r="AB988" s="181"/>
      <c r="AC988" s="181"/>
      <c r="AD988" s="181"/>
      <c r="AE988" s="182"/>
      <c r="AF988" s="182"/>
      <c r="AG988" s="181"/>
      <c r="AH988" s="181"/>
      <c r="AI988" s="181"/>
      <c r="AJ988" s="182"/>
      <c r="AK988" s="182"/>
      <c r="AL988" s="181"/>
      <c r="AM988" s="181"/>
      <c r="AN988" s="181"/>
      <c r="AO988" s="182"/>
      <c r="AP988" s="182"/>
      <c r="AQ988" s="181"/>
      <c r="AR988" s="181"/>
      <c r="AS988" s="181"/>
      <c r="AT988" s="182"/>
      <c r="AU988" s="182"/>
      <c r="AV988" s="181"/>
      <c r="AW988" s="181"/>
      <c r="AX988" s="181"/>
      <c r="AY988" s="182"/>
      <c r="AZ988" s="182"/>
      <c r="BA988" s="181"/>
      <c r="BB988" s="181"/>
      <c r="BC988" s="181"/>
      <c r="BD988" s="182"/>
      <c r="BE988" s="182"/>
      <c r="BF988" s="181"/>
      <c r="BG988" s="180">
        <f t="shared" si="1678"/>
        <v>0</v>
      </c>
      <c r="BH988" s="116" t="str">
        <f t="shared" si="1679"/>
        <v/>
      </c>
      <c r="BI988" s="80" t="b">
        <f t="shared" si="1625"/>
        <v>0</v>
      </c>
      <c r="BJ988" s="80" t="str">
        <f t="shared" si="1626"/>
        <v/>
      </c>
      <c r="BK988" s="80" t="b">
        <f t="shared" si="1680"/>
        <v>0</v>
      </c>
      <c r="BL988" s="13" t="str">
        <f t="shared" si="1627"/>
        <v/>
      </c>
      <c r="BM988" s="13" t="b">
        <f t="shared" si="1681"/>
        <v>0</v>
      </c>
      <c r="BN988" s="35" t="str">
        <f t="shared" si="1628"/>
        <v/>
      </c>
      <c r="BO988" s="13" t="b">
        <f t="shared" si="1629"/>
        <v>0</v>
      </c>
      <c r="BP988" s="35" t="str">
        <f t="shared" si="1630"/>
        <v/>
      </c>
      <c r="BQ988" s="13" t="b">
        <f t="shared" si="1631"/>
        <v>0</v>
      </c>
      <c r="BR988" s="35" t="str">
        <f t="shared" si="1632"/>
        <v/>
      </c>
      <c r="BS988" s="35" t="b">
        <f t="shared" si="1633"/>
        <v>0</v>
      </c>
      <c r="BT988" s="35" t="str">
        <f t="shared" si="1634"/>
        <v/>
      </c>
      <c r="BU988" s="35" t="b">
        <f t="shared" si="1635"/>
        <v>0</v>
      </c>
      <c r="BV988" s="35" t="str">
        <f t="shared" si="1636"/>
        <v/>
      </c>
      <c r="BW988" s="13" t="b">
        <f t="shared" si="1713"/>
        <v>0</v>
      </c>
      <c r="BX988" s="35" t="str">
        <f t="shared" si="1637"/>
        <v/>
      </c>
      <c r="BY988" s="265" t="b">
        <f t="shared" si="1682"/>
        <v>0</v>
      </c>
      <c r="BZ988" s="35" t="str">
        <f t="shared" si="1638"/>
        <v/>
      </c>
      <c r="CA988" s="265" t="b">
        <f t="shared" si="1683"/>
        <v>0</v>
      </c>
      <c r="CB988" s="35" t="str">
        <f t="shared" si="1639"/>
        <v/>
      </c>
      <c r="CC988" s="272" t="b">
        <f t="shared" si="1684"/>
        <v>0</v>
      </c>
      <c r="CD988" s="35" t="str">
        <f t="shared" si="1640"/>
        <v/>
      </c>
      <c r="CE988" s="13" t="b">
        <f t="shared" si="1641"/>
        <v>0</v>
      </c>
      <c r="CF988" s="35" t="str">
        <f t="shared" si="1642"/>
        <v/>
      </c>
      <c r="CG988" s="179">
        <f t="shared" si="1643"/>
        <v>0</v>
      </c>
      <c r="CH988" s="179">
        <f t="shared" si="1644"/>
        <v>0</v>
      </c>
      <c r="CI988" s="218">
        <f t="shared" si="1685"/>
        <v>0</v>
      </c>
      <c r="CJ988" s="218">
        <f t="shared" si="1686"/>
        <v>0</v>
      </c>
      <c r="CK988" s="218">
        <f t="shared" si="1687"/>
        <v>0</v>
      </c>
      <c r="CL988" s="218">
        <f t="shared" si="1688"/>
        <v>0</v>
      </c>
      <c r="CM988" s="218">
        <f t="shared" si="1689"/>
        <v>0</v>
      </c>
      <c r="CN988" s="218">
        <f t="shared" si="1690"/>
        <v>0</v>
      </c>
      <c r="CO988" s="218">
        <f t="shared" si="1691"/>
        <v>0</v>
      </c>
      <c r="CP988" s="218">
        <f t="shared" si="1692"/>
        <v>0</v>
      </c>
      <c r="CQ988" s="218">
        <f t="shared" si="1693"/>
        <v>0</v>
      </c>
      <c r="CR988" s="218">
        <f t="shared" si="1694"/>
        <v>0</v>
      </c>
      <c r="CS988" s="14">
        <f t="shared" si="1645"/>
        <v>0</v>
      </c>
      <c r="CT988" s="236">
        <f t="shared" si="1646"/>
        <v>0</v>
      </c>
      <c r="CU988" s="237">
        <f t="shared" si="1714"/>
        <v>0</v>
      </c>
      <c r="CV988" s="16">
        <f t="shared" si="1714"/>
        <v>0</v>
      </c>
      <c r="CW988" s="16">
        <f t="shared" si="1714"/>
        <v>0</v>
      </c>
      <c r="CX988" s="16">
        <f t="shared" si="1714"/>
        <v>0</v>
      </c>
      <c r="CY988" s="16">
        <f t="shared" si="1714"/>
        <v>0</v>
      </c>
      <c r="CZ988" s="16">
        <f t="shared" si="1714"/>
        <v>0</v>
      </c>
      <c r="DA988" s="16">
        <f t="shared" si="1714"/>
        <v>0</v>
      </c>
      <c r="DB988" s="16">
        <f t="shared" si="1714"/>
        <v>0</v>
      </c>
      <c r="DC988" s="16">
        <f t="shared" si="1714"/>
        <v>0</v>
      </c>
      <c r="DD988" s="238">
        <f t="shared" si="1714"/>
        <v>0</v>
      </c>
      <c r="DE988" s="232">
        <f t="shared" si="1715"/>
        <v>0</v>
      </c>
      <c r="DF988" s="132">
        <f t="shared" si="1715"/>
        <v>0</v>
      </c>
      <c r="DG988" s="132">
        <f t="shared" si="1715"/>
        <v>0</v>
      </c>
      <c r="DH988" s="132">
        <f t="shared" si="1715"/>
        <v>0</v>
      </c>
      <c r="DI988" s="132">
        <f t="shared" si="1715"/>
        <v>0</v>
      </c>
      <c r="DJ988" s="132">
        <f t="shared" si="1715"/>
        <v>0</v>
      </c>
      <c r="DK988" s="132">
        <f t="shared" si="1715"/>
        <v>0</v>
      </c>
      <c r="DL988" s="132">
        <f t="shared" si="1715"/>
        <v>0</v>
      </c>
      <c r="DM988" s="132">
        <f t="shared" si="1715"/>
        <v>0</v>
      </c>
      <c r="DN988" s="233">
        <f t="shared" si="1715"/>
        <v>0</v>
      </c>
      <c r="DO988" s="232">
        <f t="shared" si="1649"/>
        <v>0</v>
      </c>
      <c r="DP988" s="132">
        <f t="shared" si="1650"/>
        <v>0</v>
      </c>
      <c r="DQ988" s="132">
        <f t="shared" si="1651"/>
        <v>0</v>
      </c>
      <c r="DR988" s="132">
        <f t="shared" si="1652"/>
        <v>0</v>
      </c>
      <c r="DS988" s="132">
        <f t="shared" si="1653"/>
        <v>0</v>
      </c>
      <c r="DT988" s="132">
        <f t="shared" si="1654"/>
        <v>0</v>
      </c>
      <c r="DU988" s="132">
        <f t="shared" si="1655"/>
        <v>0</v>
      </c>
      <c r="DV988" s="132">
        <f t="shared" si="1656"/>
        <v>0</v>
      </c>
      <c r="DW988" s="132">
        <f t="shared" si="1657"/>
        <v>0</v>
      </c>
      <c r="DX988" s="233">
        <f t="shared" si="1658"/>
        <v>0</v>
      </c>
      <c r="DY988" s="231" t="b">
        <f t="shared" si="1695"/>
        <v>0</v>
      </c>
      <c r="DZ988" s="163"/>
      <c r="EA988" s="226" t="str">
        <f t="shared" si="1696"/>
        <v/>
      </c>
      <c r="EB988" s="178" t="str">
        <f t="shared" si="1697"/>
        <v/>
      </c>
      <c r="EC988" s="178" t="str">
        <f t="shared" si="1698"/>
        <v/>
      </c>
      <c r="ED988" s="178" t="str">
        <f t="shared" si="1699"/>
        <v/>
      </c>
      <c r="EE988" s="178" t="str">
        <f t="shared" si="1700"/>
        <v/>
      </c>
      <c r="EF988" s="178" t="str">
        <f t="shared" si="1701"/>
        <v/>
      </c>
      <c r="EG988" s="178" t="str">
        <f t="shared" si="1702"/>
        <v/>
      </c>
      <c r="EH988" s="178" t="str">
        <f t="shared" si="1703"/>
        <v/>
      </c>
      <c r="EI988" s="178" t="str">
        <f t="shared" si="1704"/>
        <v/>
      </c>
      <c r="EJ988" s="227" t="str">
        <f t="shared" si="1705"/>
        <v/>
      </c>
      <c r="EK988" s="230" t="str">
        <f t="shared" si="1659"/>
        <v/>
      </c>
      <c r="EL988" s="177" t="str">
        <f t="shared" si="1660"/>
        <v/>
      </c>
      <c r="EM988" s="177" t="str">
        <f t="shared" si="1661"/>
        <v/>
      </c>
      <c r="EN988" s="177" t="str">
        <f t="shared" si="1662"/>
        <v/>
      </c>
      <c r="EO988" s="177" t="str">
        <f t="shared" si="1663"/>
        <v/>
      </c>
      <c r="EP988" s="177" t="str">
        <f t="shared" si="1664"/>
        <v/>
      </c>
      <c r="EQ988" s="177" t="str">
        <f t="shared" si="1665"/>
        <v/>
      </c>
      <c r="ER988" s="177" t="str">
        <f t="shared" si="1666"/>
        <v/>
      </c>
      <c r="ES988" s="177" t="str">
        <f t="shared" si="1667"/>
        <v/>
      </c>
      <c r="ET988" s="177" t="str">
        <f t="shared" si="1668"/>
        <v/>
      </c>
      <c r="EU988" s="229" t="e">
        <f t="shared" si="1669"/>
        <v>#VALUE!</v>
      </c>
      <c r="EV988" s="27" t="e">
        <f t="shared" si="1670"/>
        <v>#VALUE!</v>
      </c>
      <c r="EW988" s="27" t="e">
        <f t="shared" si="1671"/>
        <v>#VALUE!</v>
      </c>
      <c r="EX988" s="28" t="e">
        <f t="shared" si="1672"/>
        <v>#VALUE!</v>
      </c>
      <c r="EY988" s="28" t="e">
        <f t="shared" si="1673"/>
        <v>#VALUE!</v>
      </c>
      <c r="EZ988" s="28" t="b">
        <f t="shared" si="1674"/>
        <v>0</v>
      </c>
      <c r="FA988" s="176" t="str">
        <f t="shared" si="1675"/>
        <v/>
      </c>
      <c r="FB988" s="27" t="e" cm="1">
        <f t="array" aca="1" ref="FB988" ca="1">TEXT(RIGHT(10-RIGHT(SUM(INDEX(1*(MID(MID(C988,1,1)*2,ROW(INDIRECT("1:"&amp;LEN(MID(C988,1,1)*2))),1)),,))+MID(C988,2,1)+
SUM(INDEX(1*(MID(MID(C988,3,1)*2,ROW(INDIRECT("1:"&amp;LEN(MID(C988,3,1)*2))),1)),,))+MID(C988,4,1)+
SUM(INDEX(1*(MID(MID(C988,5,1)*2,ROW(INDIRECT("1:"&amp;LEN(MID(C988,5,1)*2))),1)),,))+MID(C988,6,1)+
SUM(INDEX(1*(MID(MID(C988,8,1)*2,ROW(INDIRECT("1:"&amp;LEN(MID(C988,8,1)*2))),1)),,))+MID(C988,9,1)+
SUM(INDEX(1*(MID(MID(C988,10,1)*2,ROW(INDIRECT("1:"&amp;LEN(MID(C988,10,1)*2))),1)),,)),1),1),"0")</f>
        <v>#VALUE!</v>
      </c>
      <c r="FC988" s="27" t="str">
        <f t="shared" si="1676"/>
        <v/>
      </c>
      <c r="FD988" s="29" t="b">
        <f t="shared" si="1677"/>
        <v>0</v>
      </c>
      <c r="FE988" s="112" t="b">
        <f>IFERROR(MATCH(D988,'Avtal för korttidsarbete'!$G$13:$G$1012,0),TRUE)</f>
        <v>1</v>
      </c>
      <c r="FF988" s="112" t="b">
        <f t="shared" si="1706"/>
        <v>0</v>
      </c>
      <c r="FG988" s="113" t="str" cm="1">
        <f t="array" ref="FG988">IF(FE988=TRUE,"x",INDEX('Avtal för korttidsarbete'!$E$13:$E$1012,$FE988))</f>
        <v>x</v>
      </c>
      <c r="FH988" s="113" t="str" cm="1">
        <f t="array" ref="FH988">IF(FE988=TRUE,"x",INDEX('Avtal för korttidsarbete'!$F$13:$F$1012,$FE988))</f>
        <v>x</v>
      </c>
      <c r="FI988" s="112" t="b">
        <f t="shared" si="1707"/>
        <v>0</v>
      </c>
      <c r="FJ988" s="135">
        <f t="shared" si="1708"/>
        <v>44166</v>
      </c>
      <c r="FK988" s="135">
        <f t="shared" si="1709"/>
        <v>44377</v>
      </c>
      <c r="FL988" s="112" t="b">
        <f t="shared" si="1710"/>
        <v>0</v>
      </c>
      <c r="FM988" s="113">
        <f t="shared" si="1711"/>
        <v>44166</v>
      </c>
      <c r="FN988" s="135">
        <f t="shared" si="1712"/>
        <v>44377</v>
      </c>
      <c r="FO988" s="148" t="b">
        <f>IFERROR(INDEX('Avtal för korttidsarbete'!R:R,MATCH(D988,'Avtal för korttidsarbete'!$G:$G,0)),TRUE)</f>
        <v>1</v>
      </c>
      <c r="FP988" s="135" t="str">
        <f>IF(FO988,"-",INDEX('Avtal för korttidsarbete'!$D:$D,MATCH(D988,'Avtal för korttidsarbete'!$G:$G,0)))</f>
        <v>-</v>
      </c>
      <c r="FQ988" s="113" t="b">
        <f>IFERROR(G988&gt;INDEX(Uppsägningar!E:E,MATCH(C988,Uppsägningar!C:C,0)),FALSE)</f>
        <v>0</v>
      </c>
    </row>
    <row r="989" spans="1:173" x14ac:dyDescent="0.25">
      <c r="A989" s="19">
        <v>973</v>
      </c>
      <c r="B989" s="20"/>
      <c r="C989" s="183"/>
      <c r="D989" s="66"/>
      <c r="E989" s="212">
        <f>IFERROR(INDEX(Admin!$C$7:$C$10,MATCH(FP989,TblNivåValTExt,0)),0)</f>
        <v>0</v>
      </c>
      <c r="F989" s="1"/>
      <c r="G989" s="1"/>
      <c r="H989" s="78"/>
      <c r="I989" s="181"/>
      <c r="J989" s="181"/>
      <c r="K989" s="182"/>
      <c r="L989" s="182"/>
      <c r="M989" s="181"/>
      <c r="N989" s="181"/>
      <c r="O989" s="181"/>
      <c r="P989" s="182"/>
      <c r="Q989" s="182"/>
      <c r="R989" s="181"/>
      <c r="S989" s="181"/>
      <c r="T989" s="181"/>
      <c r="U989" s="182"/>
      <c r="V989" s="182"/>
      <c r="W989" s="181"/>
      <c r="X989" s="181"/>
      <c r="Y989" s="181"/>
      <c r="Z989" s="182"/>
      <c r="AA989" s="182"/>
      <c r="AB989" s="181"/>
      <c r="AC989" s="181"/>
      <c r="AD989" s="181"/>
      <c r="AE989" s="182"/>
      <c r="AF989" s="182"/>
      <c r="AG989" s="181"/>
      <c r="AH989" s="181"/>
      <c r="AI989" s="181"/>
      <c r="AJ989" s="182"/>
      <c r="AK989" s="182"/>
      <c r="AL989" s="181"/>
      <c r="AM989" s="181"/>
      <c r="AN989" s="181"/>
      <c r="AO989" s="182"/>
      <c r="AP989" s="182"/>
      <c r="AQ989" s="181"/>
      <c r="AR989" s="181"/>
      <c r="AS989" s="181"/>
      <c r="AT989" s="182"/>
      <c r="AU989" s="182"/>
      <c r="AV989" s="181"/>
      <c r="AW989" s="181"/>
      <c r="AX989" s="181"/>
      <c r="AY989" s="182"/>
      <c r="AZ989" s="182"/>
      <c r="BA989" s="181"/>
      <c r="BB989" s="181"/>
      <c r="BC989" s="181"/>
      <c r="BD989" s="182"/>
      <c r="BE989" s="182"/>
      <c r="BF989" s="181"/>
      <c r="BG989" s="180">
        <f t="shared" si="1678"/>
        <v>0</v>
      </c>
      <c r="BH989" s="116" t="str">
        <f t="shared" si="1679"/>
        <v/>
      </c>
      <c r="BI989" s="80" t="b">
        <f t="shared" si="1625"/>
        <v>0</v>
      </c>
      <c r="BJ989" s="80" t="str">
        <f t="shared" si="1626"/>
        <v/>
      </c>
      <c r="BK989" s="80" t="b">
        <f t="shared" si="1680"/>
        <v>0</v>
      </c>
      <c r="BL989" s="13" t="str">
        <f t="shared" si="1627"/>
        <v/>
      </c>
      <c r="BM989" s="13" t="b">
        <f t="shared" si="1681"/>
        <v>0</v>
      </c>
      <c r="BN989" s="35" t="str">
        <f t="shared" si="1628"/>
        <v/>
      </c>
      <c r="BO989" s="13" t="b">
        <f t="shared" si="1629"/>
        <v>0</v>
      </c>
      <c r="BP989" s="35" t="str">
        <f t="shared" si="1630"/>
        <v/>
      </c>
      <c r="BQ989" s="13" t="b">
        <f t="shared" si="1631"/>
        <v>0</v>
      </c>
      <c r="BR989" s="35" t="str">
        <f t="shared" si="1632"/>
        <v/>
      </c>
      <c r="BS989" s="35" t="b">
        <f t="shared" si="1633"/>
        <v>0</v>
      </c>
      <c r="BT989" s="35" t="str">
        <f t="shared" si="1634"/>
        <v/>
      </c>
      <c r="BU989" s="35" t="b">
        <f t="shared" si="1635"/>
        <v>0</v>
      </c>
      <c r="BV989" s="35" t="str">
        <f t="shared" si="1636"/>
        <v/>
      </c>
      <c r="BW989" s="13" t="b">
        <f t="shared" si="1713"/>
        <v>0</v>
      </c>
      <c r="BX989" s="35" t="str">
        <f t="shared" si="1637"/>
        <v/>
      </c>
      <c r="BY989" s="265" t="b">
        <f t="shared" si="1682"/>
        <v>0</v>
      </c>
      <c r="BZ989" s="35" t="str">
        <f t="shared" si="1638"/>
        <v/>
      </c>
      <c r="CA989" s="265" t="b">
        <f t="shared" si="1683"/>
        <v>0</v>
      </c>
      <c r="CB989" s="35" t="str">
        <f t="shared" si="1639"/>
        <v/>
      </c>
      <c r="CC989" s="272" t="b">
        <f t="shared" si="1684"/>
        <v>0</v>
      </c>
      <c r="CD989" s="35" t="str">
        <f t="shared" si="1640"/>
        <v/>
      </c>
      <c r="CE989" s="13" t="b">
        <f t="shared" si="1641"/>
        <v>0</v>
      </c>
      <c r="CF989" s="35" t="str">
        <f t="shared" si="1642"/>
        <v/>
      </c>
      <c r="CG989" s="179">
        <f t="shared" si="1643"/>
        <v>0</v>
      </c>
      <c r="CH989" s="179">
        <f t="shared" si="1644"/>
        <v>0</v>
      </c>
      <c r="CI989" s="218">
        <f t="shared" si="1685"/>
        <v>0</v>
      </c>
      <c r="CJ989" s="218">
        <f t="shared" si="1686"/>
        <v>0</v>
      </c>
      <c r="CK989" s="218">
        <f t="shared" si="1687"/>
        <v>0</v>
      </c>
      <c r="CL989" s="218">
        <f t="shared" si="1688"/>
        <v>0</v>
      </c>
      <c r="CM989" s="218">
        <f t="shared" si="1689"/>
        <v>0</v>
      </c>
      <c r="CN989" s="218">
        <f t="shared" si="1690"/>
        <v>0</v>
      </c>
      <c r="CO989" s="218">
        <f t="shared" si="1691"/>
        <v>0</v>
      </c>
      <c r="CP989" s="218">
        <f t="shared" si="1692"/>
        <v>0</v>
      </c>
      <c r="CQ989" s="218">
        <f t="shared" si="1693"/>
        <v>0</v>
      </c>
      <c r="CR989" s="218">
        <f t="shared" si="1694"/>
        <v>0</v>
      </c>
      <c r="CS989" s="14">
        <f t="shared" si="1645"/>
        <v>0</v>
      </c>
      <c r="CT989" s="236">
        <f t="shared" si="1646"/>
        <v>0</v>
      </c>
      <c r="CU989" s="237">
        <f t="shared" si="1714"/>
        <v>0</v>
      </c>
      <c r="CV989" s="16">
        <f t="shared" si="1714"/>
        <v>0</v>
      </c>
      <c r="CW989" s="16">
        <f t="shared" si="1714"/>
        <v>0</v>
      </c>
      <c r="CX989" s="16">
        <f t="shared" si="1714"/>
        <v>0</v>
      </c>
      <c r="CY989" s="16">
        <f t="shared" si="1714"/>
        <v>0</v>
      </c>
      <c r="CZ989" s="16">
        <f t="shared" si="1714"/>
        <v>0</v>
      </c>
      <c r="DA989" s="16">
        <f t="shared" si="1714"/>
        <v>0</v>
      </c>
      <c r="DB989" s="16">
        <f t="shared" si="1714"/>
        <v>0</v>
      </c>
      <c r="DC989" s="16">
        <f t="shared" si="1714"/>
        <v>0</v>
      </c>
      <c r="DD989" s="238">
        <f t="shared" si="1714"/>
        <v>0</v>
      </c>
      <c r="DE989" s="232">
        <f t="shared" si="1715"/>
        <v>0</v>
      </c>
      <c r="DF989" s="132">
        <f t="shared" si="1715"/>
        <v>0</v>
      </c>
      <c r="DG989" s="132">
        <f t="shared" si="1715"/>
        <v>0</v>
      </c>
      <c r="DH989" s="132">
        <f t="shared" si="1715"/>
        <v>0</v>
      </c>
      <c r="DI989" s="132">
        <f t="shared" si="1715"/>
        <v>0</v>
      </c>
      <c r="DJ989" s="132">
        <f t="shared" si="1715"/>
        <v>0</v>
      </c>
      <c r="DK989" s="132">
        <f t="shared" si="1715"/>
        <v>0</v>
      </c>
      <c r="DL989" s="132">
        <f t="shared" si="1715"/>
        <v>0</v>
      </c>
      <c r="DM989" s="132">
        <f t="shared" si="1715"/>
        <v>0</v>
      </c>
      <c r="DN989" s="233">
        <f t="shared" si="1715"/>
        <v>0</v>
      </c>
      <c r="DO989" s="232">
        <f t="shared" si="1649"/>
        <v>0</v>
      </c>
      <c r="DP989" s="132">
        <f t="shared" si="1650"/>
        <v>0</v>
      </c>
      <c r="DQ989" s="132">
        <f t="shared" si="1651"/>
        <v>0</v>
      </c>
      <c r="DR989" s="132">
        <f t="shared" si="1652"/>
        <v>0</v>
      </c>
      <c r="DS989" s="132">
        <f t="shared" si="1653"/>
        <v>0</v>
      </c>
      <c r="DT989" s="132">
        <f t="shared" si="1654"/>
        <v>0</v>
      </c>
      <c r="DU989" s="132">
        <f t="shared" si="1655"/>
        <v>0</v>
      </c>
      <c r="DV989" s="132">
        <f t="shared" si="1656"/>
        <v>0</v>
      </c>
      <c r="DW989" s="132">
        <f t="shared" si="1657"/>
        <v>0</v>
      </c>
      <c r="DX989" s="233">
        <f t="shared" si="1658"/>
        <v>0</v>
      </c>
      <c r="DY989" s="231" t="b">
        <f t="shared" si="1695"/>
        <v>0</v>
      </c>
      <c r="DZ989" s="163"/>
      <c r="EA989" s="226" t="str">
        <f t="shared" si="1696"/>
        <v/>
      </c>
      <c r="EB989" s="178" t="str">
        <f t="shared" si="1697"/>
        <v/>
      </c>
      <c r="EC989" s="178" t="str">
        <f t="shared" si="1698"/>
        <v/>
      </c>
      <c r="ED989" s="178" t="str">
        <f t="shared" si="1699"/>
        <v/>
      </c>
      <c r="EE989" s="178" t="str">
        <f t="shared" si="1700"/>
        <v/>
      </c>
      <c r="EF989" s="178" t="str">
        <f t="shared" si="1701"/>
        <v/>
      </c>
      <c r="EG989" s="178" t="str">
        <f t="shared" si="1702"/>
        <v/>
      </c>
      <c r="EH989" s="178" t="str">
        <f t="shared" si="1703"/>
        <v/>
      </c>
      <c r="EI989" s="178" t="str">
        <f t="shared" si="1704"/>
        <v/>
      </c>
      <c r="EJ989" s="227" t="str">
        <f t="shared" si="1705"/>
        <v/>
      </c>
      <c r="EK989" s="230" t="str">
        <f t="shared" si="1659"/>
        <v/>
      </c>
      <c r="EL989" s="177" t="str">
        <f t="shared" si="1660"/>
        <v/>
      </c>
      <c r="EM989" s="177" t="str">
        <f t="shared" si="1661"/>
        <v/>
      </c>
      <c r="EN989" s="177" t="str">
        <f t="shared" si="1662"/>
        <v/>
      </c>
      <c r="EO989" s="177" t="str">
        <f t="shared" si="1663"/>
        <v/>
      </c>
      <c r="EP989" s="177" t="str">
        <f t="shared" si="1664"/>
        <v/>
      </c>
      <c r="EQ989" s="177" t="str">
        <f t="shared" si="1665"/>
        <v/>
      </c>
      <c r="ER989" s="177" t="str">
        <f t="shared" si="1666"/>
        <v/>
      </c>
      <c r="ES989" s="177" t="str">
        <f t="shared" si="1667"/>
        <v/>
      </c>
      <c r="ET989" s="177" t="str">
        <f t="shared" si="1668"/>
        <v/>
      </c>
      <c r="EU989" s="229" t="e">
        <f t="shared" si="1669"/>
        <v>#VALUE!</v>
      </c>
      <c r="EV989" s="27" t="e">
        <f t="shared" si="1670"/>
        <v>#VALUE!</v>
      </c>
      <c r="EW989" s="27" t="e">
        <f t="shared" si="1671"/>
        <v>#VALUE!</v>
      </c>
      <c r="EX989" s="28" t="e">
        <f t="shared" si="1672"/>
        <v>#VALUE!</v>
      </c>
      <c r="EY989" s="28" t="e">
        <f t="shared" si="1673"/>
        <v>#VALUE!</v>
      </c>
      <c r="EZ989" s="28" t="b">
        <f t="shared" si="1674"/>
        <v>0</v>
      </c>
      <c r="FA989" s="176" t="str">
        <f t="shared" si="1675"/>
        <v/>
      </c>
      <c r="FB989" s="27" t="e" cm="1">
        <f t="array" aca="1" ref="FB989" ca="1">TEXT(RIGHT(10-RIGHT(SUM(INDEX(1*(MID(MID(C989,1,1)*2,ROW(INDIRECT("1:"&amp;LEN(MID(C989,1,1)*2))),1)),,))+MID(C989,2,1)+
SUM(INDEX(1*(MID(MID(C989,3,1)*2,ROW(INDIRECT("1:"&amp;LEN(MID(C989,3,1)*2))),1)),,))+MID(C989,4,1)+
SUM(INDEX(1*(MID(MID(C989,5,1)*2,ROW(INDIRECT("1:"&amp;LEN(MID(C989,5,1)*2))),1)),,))+MID(C989,6,1)+
SUM(INDEX(1*(MID(MID(C989,8,1)*2,ROW(INDIRECT("1:"&amp;LEN(MID(C989,8,1)*2))),1)),,))+MID(C989,9,1)+
SUM(INDEX(1*(MID(MID(C989,10,1)*2,ROW(INDIRECT("1:"&amp;LEN(MID(C989,10,1)*2))),1)),,)),1),1),"0")</f>
        <v>#VALUE!</v>
      </c>
      <c r="FC989" s="27" t="str">
        <f t="shared" si="1676"/>
        <v/>
      </c>
      <c r="FD989" s="29" t="b">
        <f t="shared" si="1677"/>
        <v>0</v>
      </c>
      <c r="FE989" s="112" t="b">
        <f>IFERROR(MATCH(D989,'Avtal för korttidsarbete'!$G$13:$G$1012,0),TRUE)</f>
        <v>1</v>
      </c>
      <c r="FF989" s="112" t="b">
        <f t="shared" si="1706"/>
        <v>0</v>
      </c>
      <c r="FG989" s="113" t="str" cm="1">
        <f t="array" ref="FG989">IF(FE989=TRUE,"x",INDEX('Avtal för korttidsarbete'!$E$13:$E$1012,$FE989))</f>
        <v>x</v>
      </c>
      <c r="FH989" s="113" t="str" cm="1">
        <f t="array" ref="FH989">IF(FE989=TRUE,"x",INDEX('Avtal för korttidsarbete'!$F$13:$F$1012,$FE989))</f>
        <v>x</v>
      </c>
      <c r="FI989" s="112" t="b">
        <f t="shared" si="1707"/>
        <v>0</v>
      </c>
      <c r="FJ989" s="135">
        <f t="shared" si="1708"/>
        <v>44166</v>
      </c>
      <c r="FK989" s="135">
        <f t="shared" si="1709"/>
        <v>44377</v>
      </c>
      <c r="FL989" s="112" t="b">
        <f t="shared" si="1710"/>
        <v>0</v>
      </c>
      <c r="FM989" s="113">
        <f t="shared" si="1711"/>
        <v>44166</v>
      </c>
      <c r="FN989" s="135">
        <f t="shared" si="1712"/>
        <v>44377</v>
      </c>
      <c r="FO989" s="148" t="b">
        <f>IFERROR(INDEX('Avtal för korttidsarbete'!R:R,MATCH(D989,'Avtal för korttidsarbete'!$G:$G,0)),TRUE)</f>
        <v>1</v>
      </c>
      <c r="FP989" s="135" t="str">
        <f>IF(FO989,"-",INDEX('Avtal för korttidsarbete'!$D:$D,MATCH(D989,'Avtal för korttidsarbete'!$G:$G,0)))</f>
        <v>-</v>
      </c>
      <c r="FQ989" s="113" t="b">
        <f>IFERROR(G989&gt;INDEX(Uppsägningar!E:E,MATCH(C989,Uppsägningar!C:C,0)),FALSE)</f>
        <v>0</v>
      </c>
    </row>
    <row r="990" spans="1:173" x14ac:dyDescent="0.25">
      <c r="A990" s="19">
        <v>974</v>
      </c>
      <c r="B990" s="20"/>
      <c r="C990" s="183"/>
      <c r="D990" s="66"/>
      <c r="E990" s="212">
        <f>IFERROR(INDEX(Admin!$C$7:$C$10,MATCH(FP990,TblNivåValTExt,0)),0)</f>
        <v>0</v>
      </c>
      <c r="F990" s="1"/>
      <c r="G990" s="1"/>
      <c r="H990" s="78"/>
      <c r="I990" s="181"/>
      <c r="J990" s="181"/>
      <c r="K990" s="182"/>
      <c r="L990" s="182"/>
      <c r="M990" s="181"/>
      <c r="N990" s="181"/>
      <c r="O990" s="181"/>
      <c r="P990" s="182"/>
      <c r="Q990" s="182"/>
      <c r="R990" s="181"/>
      <c r="S990" s="181"/>
      <c r="T990" s="181"/>
      <c r="U990" s="182"/>
      <c r="V990" s="182"/>
      <c r="W990" s="181"/>
      <c r="X990" s="181"/>
      <c r="Y990" s="181"/>
      <c r="Z990" s="182"/>
      <c r="AA990" s="182"/>
      <c r="AB990" s="181"/>
      <c r="AC990" s="181"/>
      <c r="AD990" s="181"/>
      <c r="AE990" s="182"/>
      <c r="AF990" s="182"/>
      <c r="AG990" s="181"/>
      <c r="AH990" s="181"/>
      <c r="AI990" s="181"/>
      <c r="AJ990" s="182"/>
      <c r="AK990" s="182"/>
      <c r="AL990" s="181"/>
      <c r="AM990" s="181"/>
      <c r="AN990" s="181"/>
      <c r="AO990" s="182"/>
      <c r="AP990" s="182"/>
      <c r="AQ990" s="181"/>
      <c r="AR990" s="181"/>
      <c r="AS990" s="181"/>
      <c r="AT990" s="182"/>
      <c r="AU990" s="182"/>
      <c r="AV990" s="181"/>
      <c r="AW990" s="181"/>
      <c r="AX990" s="181"/>
      <c r="AY990" s="182"/>
      <c r="AZ990" s="182"/>
      <c r="BA990" s="181"/>
      <c r="BB990" s="181"/>
      <c r="BC990" s="181"/>
      <c r="BD990" s="182"/>
      <c r="BE990" s="182"/>
      <c r="BF990" s="181"/>
      <c r="BG990" s="180">
        <f t="shared" si="1678"/>
        <v>0</v>
      </c>
      <c r="BH990" s="116" t="str">
        <f t="shared" si="1679"/>
        <v/>
      </c>
      <c r="BI990" s="80" t="b">
        <f t="shared" si="1625"/>
        <v>0</v>
      </c>
      <c r="BJ990" s="80" t="str">
        <f t="shared" si="1626"/>
        <v/>
      </c>
      <c r="BK990" s="80" t="b">
        <f t="shared" si="1680"/>
        <v>0</v>
      </c>
      <c r="BL990" s="13" t="str">
        <f t="shared" si="1627"/>
        <v/>
      </c>
      <c r="BM990" s="13" t="b">
        <f t="shared" si="1681"/>
        <v>0</v>
      </c>
      <c r="BN990" s="35" t="str">
        <f t="shared" si="1628"/>
        <v/>
      </c>
      <c r="BO990" s="13" t="b">
        <f t="shared" si="1629"/>
        <v>0</v>
      </c>
      <c r="BP990" s="35" t="str">
        <f t="shared" si="1630"/>
        <v/>
      </c>
      <c r="BQ990" s="13" t="b">
        <f t="shared" si="1631"/>
        <v>0</v>
      </c>
      <c r="BR990" s="35" t="str">
        <f t="shared" si="1632"/>
        <v/>
      </c>
      <c r="BS990" s="35" t="b">
        <f t="shared" si="1633"/>
        <v>0</v>
      </c>
      <c r="BT990" s="35" t="str">
        <f t="shared" si="1634"/>
        <v/>
      </c>
      <c r="BU990" s="35" t="b">
        <f t="shared" si="1635"/>
        <v>0</v>
      </c>
      <c r="BV990" s="35" t="str">
        <f t="shared" si="1636"/>
        <v/>
      </c>
      <c r="BW990" s="13" t="b">
        <f t="shared" si="1713"/>
        <v>0</v>
      </c>
      <c r="BX990" s="35" t="str">
        <f t="shared" si="1637"/>
        <v/>
      </c>
      <c r="BY990" s="265" t="b">
        <f t="shared" si="1682"/>
        <v>0</v>
      </c>
      <c r="BZ990" s="35" t="str">
        <f t="shared" si="1638"/>
        <v/>
      </c>
      <c r="CA990" s="265" t="b">
        <f t="shared" si="1683"/>
        <v>0</v>
      </c>
      <c r="CB990" s="35" t="str">
        <f t="shared" si="1639"/>
        <v/>
      </c>
      <c r="CC990" s="272" t="b">
        <f t="shared" si="1684"/>
        <v>0</v>
      </c>
      <c r="CD990" s="35" t="str">
        <f t="shared" si="1640"/>
        <v/>
      </c>
      <c r="CE990" s="13" t="b">
        <f t="shared" si="1641"/>
        <v>0</v>
      </c>
      <c r="CF990" s="35" t="str">
        <f t="shared" si="1642"/>
        <v/>
      </c>
      <c r="CG990" s="179">
        <f t="shared" si="1643"/>
        <v>0</v>
      </c>
      <c r="CH990" s="179">
        <f t="shared" si="1644"/>
        <v>0</v>
      </c>
      <c r="CI990" s="218">
        <f t="shared" si="1685"/>
        <v>0</v>
      </c>
      <c r="CJ990" s="218">
        <f t="shared" si="1686"/>
        <v>0</v>
      </c>
      <c r="CK990" s="218">
        <f t="shared" si="1687"/>
        <v>0</v>
      </c>
      <c r="CL990" s="218">
        <f t="shared" si="1688"/>
        <v>0</v>
      </c>
      <c r="CM990" s="218">
        <f t="shared" si="1689"/>
        <v>0</v>
      </c>
      <c r="CN990" s="218">
        <f t="shared" si="1690"/>
        <v>0</v>
      </c>
      <c r="CO990" s="218">
        <f t="shared" si="1691"/>
        <v>0</v>
      </c>
      <c r="CP990" s="218">
        <f t="shared" si="1692"/>
        <v>0</v>
      </c>
      <c r="CQ990" s="218">
        <f t="shared" si="1693"/>
        <v>0</v>
      </c>
      <c r="CR990" s="218">
        <f t="shared" si="1694"/>
        <v>0</v>
      </c>
      <c r="CS990" s="14">
        <f t="shared" si="1645"/>
        <v>0</v>
      </c>
      <c r="CT990" s="236">
        <f t="shared" si="1646"/>
        <v>0</v>
      </c>
      <c r="CU990" s="237">
        <f t="shared" si="1714"/>
        <v>0</v>
      </c>
      <c r="CV990" s="16">
        <f t="shared" si="1714"/>
        <v>0</v>
      </c>
      <c r="CW990" s="16">
        <f t="shared" si="1714"/>
        <v>0</v>
      </c>
      <c r="CX990" s="16">
        <f t="shared" si="1714"/>
        <v>0</v>
      </c>
      <c r="CY990" s="16">
        <f t="shared" si="1714"/>
        <v>0</v>
      </c>
      <c r="CZ990" s="16">
        <f t="shared" si="1714"/>
        <v>0</v>
      </c>
      <c r="DA990" s="16">
        <f t="shared" si="1714"/>
        <v>0</v>
      </c>
      <c r="DB990" s="16">
        <f t="shared" si="1714"/>
        <v>0</v>
      </c>
      <c r="DC990" s="16">
        <f t="shared" si="1714"/>
        <v>0</v>
      </c>
      <c r="DD990" s="238">
        <f t="shared" si="1714"/>
        <v>0</v>
      </c>
      <c r="DE990" s="232">
        <f t="shared" si="1715"/>
        <v>0</v>
      </c>
      <c r="DF990" s="132">
        <f t="shared" si="1715"/>
        <v>0</v>
      </c>
      <c r="DG990" s="132">
        <f t="shared" si="1715"/>
        <v>0</v>
      </c>
      <c r="DH990" s="132">
        <f t="shared" si="1715"/>
        <v>0</v>
      </c>
      <c r="DI990" s="132">
        <f t="shared" si="1715"/>
        <v>0</v>
      </c>
      <c r="DJ990" s="132">
        <f t="shared" si="1715"/>
        <v>0</v>
      </c>
      <c r="DK990" s="132">
        <f t="shared" si="1715"/>
        <v>0</v>
      </c>
      <c r="DL990" s="132">
        <f t="shared" si="1715"/>
        <v>0</v>
      </c>
      <c r="DM990" s="132">
        <f t="shared" si="1715"/>
        <v>0</v>
      </c>
      <c r="DN990" s="233">
        <f t="shared" si="1715"/>
        <v>0</v>
      </c>
      <c r="DO990" s="232">
        <f t="shared" si="1649"/>
        <v>0</v>
      </c>
      <c r="DP990" s="132">
        <f t="shared" si="1650"/>
        <v>0</v>
      </c>
      <c r="DQ990" s="132">
        <f t="shared" si="1651"/>
        <v>0</v>
      </c>
      <c r="DR990" s="132">
        <f t="shared" si="1652"/>
        <v>0</v>
      </c>
      <c r="DS990" s="132">
        <f t="shared" si="1653"/>
        <v>0</v>
      </c>
      <c r="DT990" s="132">
        <f t="shared" si="1654"/>
        <v>0</v>
      </c>
      <c r="DU990" s="132">
        <f t="shared" si="1655"/>
        <v>0</v>
      </c>
      <c r="DV990" s="132">
        <f t="shared" si="1656"/>
        <v>0</v>
      </c>
      <c r="DW990" s="132">
        <f t="shared" si="1657"/>
        <v>0</v>
      </c>
      <c r="DX990" s="233">
        <f t="shared" si="1658"/>
        <v>0</v>
      </c>
      <c r="DY990" s="231" t="b">
        <f t="shared" si="1695"/>
        <v>0</v>
      </c>
      <c r="DZ990" s="163"/>
      <c r="EA990" s="226" t="str">
        <f t="shared" si="1696"/>
        <v/>
      </c>
      <c r="EB990" s="178" t="str">
        <f t="shared" si="1697"/>
        <v/>
      </c>
      <c r="EC990" s="178" t="str">
        <f t="shared" si="1698"/>
        <v/>
      </c>
      <c r="ED990" s="178" t="str">
        <f t="shared" si="1699"/>
        <v/>
      </c>
      <c r="EE990" s="178" t="str">
        <f t="shared" si="1700"/>
        <v/>
      </c>
      <c r="EF990" s="178" t="str">
        <f t="shared" si="1701"/>
        <v/>
      </c>
      <c r="EG990" s="178" t="str">
        <f t="shared" si="1702"/>
        <v/>
      </c>
      <c r="EH990" s="178" t="str">
        <f t="shared" si="1703"/>
        <v/>
      </c>
      <c r="EI990" s="178" t="str">
        <f t="shared" si="1704"/>
        <v/>
      </c>
      <c r="EJ990" s="227" t="str">
        <f t="shared" si="1705"/>
        <v/>
      </c>
      <c r="EK990" s="230" t="str">
        <f t="shared" si="1659"/>
        <v/>
      </c>
      <c r="EL990" s="177" t="str">
        <f t="shared" si="1660"/>
        <v/>
      </c>
      <c r="EM990" s="177" t="str">
        <f t="shared" si="1661"/>
        <v/>
      </c>
      <c r="EN990" s="177" t="str">
        <f t="shared" si="1662"/>
        <v/>
      </c>
      <c r="EO990" s="177" t="str">
        <f t="shared" si="1663"/>
        <v/>
      </c>
      <c r="EP990" s="177" t="str">
        <f t="shared" si="1664"/>
        <v/>
      </c>
      <c r="EQ990" s="177" t="str">
        <f t="shared" si="1665"/>
        <v/>
      </c>
      <c r="ER990" s="177" t="str">
        <f t="shared" si="1666"/>
        <v/>
      </c>
      <c r="ES990" s="177" t="str">
        <f t="shared" si="1667"/>
        <v/>
      </c>
      <c r="ET990" s="177" t="str">
        <f t="shared" si="1668"/>
        <v/>
      </c>
      <c r="EU990" s="229" t="e">
        <f t="shared" si="1669"/>
        <v>#VALUE!</v>
      </c>
      <c r="EV990" s="27" t="e">
        <f t="shared" si="1670"/>
        <v>#VALUE!</v>
      </c>
      <c r="EW990" s="27" t="e">
        <f t="shared" si="1671"/>
        <v>#VALUE!</v>
      </c>
      <c r="EX990" s="28" t="e">
        <f t="shared" si="1672"/>
        <v>#VALUE!</v>
      </c>
      <c r="EY990" s="28" t="e">
        <f t="shared" si="1673"/>
        <v>#VALUE!</v>
      </c>
      <c r="EZ990" s="28" t="b">
        <f t="shared" si="1674"/>
        <v>0</v>
      </c>
      <c r="FA990" s="176" t="str">
        <f t="shared" si="1675"/>
        <v/>
      </c>
      <c r="FB990" s="27" t="e" cm="1">
        <f t="array" aca="1" ref="FB990" ca="1">TEXT(RIGHT(10-RIGHT(SUM(INDEX(1*(MID(MID(C990,1,1)*2,ROW(INDIRECT("1:"&amp;LEN(MID(C990,1,1)*2))),1)),,))+MID(C990,2,1)+
SUM(INDEX(1*(MID(MID(C990,3,1)*2,ROW(INDIRECT("1:"&amp;LEN(MID(C990,3,1)*2))),1)),,))+MID(C990,4,1)+
SUM(INDEX(1*(MID(MID(C990,5,1)*2,ROW(INDIRECT("1:"&amp;LEN(MID(C990,5,1)*2))),1)),,))+MID(C990,6,1)+
SUM(INDEX(1*(MID(MID(C990,8,1)*2,ROW(INDIRECT("1:"&amp;LEN(MID(C990,8,1)*2))),1)),,))+MID(C990,9,1)+
SUM(INDEX(1*(MID(MID(C990,10,1)*2,ROW(INDIRECT("1:"&amp;LEN(MID(C990,10,1)*2))),1)),,)),1),1),"0")</f>
        <v>#VALUE!</v>
      </c>
      <c r="FC990" s="27" t="str">
        <f t="shared" si="1676"/>
        <v/>
      </c>
      <c r="FD990" s="29" t="b">
        <f t="shared" si="1677"/>
        <v>0</v>
      </c>
      <c r="FE990" s="112" t="b">
        <f>IFERROR(MATCH(D990,'Avtal för korttidsarbete'!$G$13:$G$1012,0),TRUE)</f>
        <v>1</v>
      </c>
      <c r="FF990" s="112" t="b">
        <f t="shared" si="1706"/>
        <v>0</v>
      </c>
      <c r="FG990" s="113" t="str" cm="1">
        <f t="array" ref="FG990">IF(FE990=TRUE,"x",INDEX('Avtal för korttidsarbete'!$E$13:$E$1012,$FE990))</f>
        <v>x</v>
      </c>
      <c r="FH990" s="113" t="str" cm="1">
        <f t="array" ref="FH990">IF(FE990=TRUE,"x",INDEX('Avtal för korttidsarbete'!$F$13:$F$1012,$FE990))</f>
        <v>x</v>
      </c>
      <c r="FI990" s="112" t="b">
        <f t="shared" si="1707"/>
        <v>0</v>
      </c>
      <c r="FJ990" s="135">
        <f t="shared" si="1708"/>
        <v>44166</v>
      </c>
      <c r="FK990" s="135">
        <f t="shared" si="1709"/>
        <v>44377</v>
      </c>
      <c r="FL990" s="112" t="b">
        <f t="shared" si="1710"/>
        <v>0</v>
      </c>
      <c r="FM990" s="113">
        <f t="shared" si="1711"/>
        <v>44166</v>
      </c>
      <c r="FN990" s="135">
        <f t="shared" si="1712"/>
        <v>44377</v>
      </c>
      <c r="FO990" s="148" t="b">
        <f>IFERROR(INDEX('Avtal för korttidsarbete'!R:R,MATCH(D990,'Avtal för korttidsarbete'!$G:$G,0)),TRUE)</f>
        <v>1</v>
      </c>
      <c r="FP990" s="135" t="str">
        <f>IF(FO990,"-",INDEX('Avtal för korttidsarbete'!$D:$D,MATCH(D990,'Avtal för korttidsarbete'!$G:$G,0)))</f>
        <v>-</v>
      </c>
      <c r="FQ990" s="113" t="b">
        <f>IFERROR(G990&gt;INDEX(Uppsägningar!E:E,MATCH(C990,Uppsägningar!C:C,0)),FALSE)</f>
        <v>0</v>
      </c>
    </row>
    <row r="991" spans="1:173" x14ac:dyDescent="0.25">
      <c r="A991" s="19">
        <v>975</v>
      </c>
      <c r="B991" s="20"/>
      <c r="C991" s="183"/>
      <c r="D991" s="66"/>
      <c r="E991" s="212">
        <f>IFERROR(INDEX(Admin!$C$7:$C$10,MATCH(FP991,TblNivåValTExt,0)),0)</f>
        <v>0</v>
      </c>
      <c r="F991" s="1"/>
      <c r="G991" s="1"/>
      <c r="H991" s="78"/>
      <c r="I991" s="181"/>
      <c r="J991" s="181"/>
      <c r="K991" s="182"/>
      <c r="L991" s="182"/>
      <c r="M991" s="181"/>
      <c r="N991" s="181"/>
      <c r="O991" s="181"/>
      <c r="P991" s="182"/>
      <c r="Q991" s="182"/>
      <c r="R991" s="181"/>
      <c r="S991" s="181"/>
      <c r="T991" s="181"/>
      <c r="U991" s="182"/>
      <c r="V991" s="182"/>
      <c r="W991" s="181"/>
      <c r="X991" s="181"/>
      <c r="Y991" s="181"/>
      <c r="Z991" s="182"/>
      <c r="AA991" s="182"/>
      <c r="AB991" s="181"/>
      <c r="AC991" s="181"/>
      <c r="AD991" s="181"/>
      <c r="AE991" s="182"/>
      <c r="AF991" s="182"/>
      <c r="AG991" s="181"/>
      <c r="AH991" s="181"/>
      <c r="AI991" s="181"/>
      <c r="AJ991" s="182"/>
      <c r="AK991" s="182"/>
      <c r="AL991" s="181"/>
      <c r="AM991" s="181"/>
      <c r="AN991" s="181"/>
      <c r="AO991" s="182"/>
      <c r="AP991" s="182"/>
      <c r="AQ991" s="181"/>
      <c r="AR991" s="181"/>
      <c r="AS991" s="181"/>
      <c r="AT991" s="182"/>
      <c r="AU991" s="182"/>
      <c r="AV991" s="181"/>
      <c r="AW991" s="181"/>
      <c r="AX991" s="181"/>
      <c r="AY991" s="182"/>
      <c r="AZ991" s="182"/>
      <c r="BA991" s="181"/>
      <c r="BB991" s="181"/>
      <c r="BC991" s="181"/>
      <c r="BD991" s="182"/>
      <c r="BE991" s="182"/>
      <c r="BF991" s="181"/>
      <c r="BG991" s="180">
        <f t="shared" si="1678"/>
        <v>0</v>
      </c>
      <c r="BH991" s="116" t="str">
        <f t="shared" si="1679"/>
        <v/>
      </c>
      <c r="BI991" s="80" t="b">
        <f t="shared" si="1625"/>
        <v>0</v>
      </c>
      <c r="BJ991" s="80" t="str">
        <f t="shared" si="1626"/>
        <v/>
      </c>
      <c r="BK991" s="80" t="b">
        <f t="shared" si="1680"/>
        <v>0</v>
      </c>
      <c r="BL991" s="13" t="str">
        <f t="shared" si="1627"/>
        <v/>
      </c>
      <c r="BM991" s="13" t="b">
        <f t="shared" si="1681"/>
        <v>0</v>
      </c>
      <c r="BN991" s="35" t="str">
        <f t="shared" si="1628"/>
        <v/>
      </c>
      <c r="BO991" s="13" t="b">
        <f t="shared" si="1629"/>
        <v>0</v>
      </c>
      <c r="BP991" s="35" t="str">
        <f t="shared" si="1630"/>
        <v/>
      </c>
      <c r="BQ991" s="13" t="b">
        <f t="shared" si="1631"/>
        <v>0</v>
      </c>
      <c r="BR991" s="35" t="str">
        <f t="shared" si="1632"/>
        <v/>
      </c>
      <c r="BS991" s="35" t="b">
        <f t="shared" si="1633"/>
        <v>0</v>
      </c>
      <c r="BT991" s="35" t="str">
        <f t="shared" si="1634"/>
        <v/>
      </c>
      <c r="BU991" s="35" t="b">
        <f t="shared" si="1635"/>
        <v>0</v>
      </c>
      <c r="BV991" s="35" t="str">
        <f t="shared" si="1636"/>
        <v/>
      </c>
      <c r="BW991" s="13" t="b">
        <f t="shared" si="1713"/>
        <v>0</v>
      </c>
      <c r="BX991" s="35" t="str">
        <f t="shared" si="1637"/>
        <v/>
      </c>
      <c r="BY991" s="265" t="b">
        <f t="shared" si="1682"/>
        <v>0</v>
      </c>
      <c r="BZ991" s="35" t="str">
        <f t="shared" si="1638"/>
        <v/>
      </c>
      <c r="CA991" s="265" t="b">
        <f t="shared" si="1683"/>
        <v>0</v>
      </c>
      <c r="CB991" s="35" t="str">
        <f t="shared" si="1639"/>
        <v/>
      </c>
      <c r="CC991" s="272" t="b">
        <f t="shared" si="1684"/>
        <v>0</v>
      </c>
      <c r="CD991" s="35" t="str">
        <f t="shared" si="1640"/>
        <v/>
      </c>
      <c r="CE991" s="13" t="b">
        <f t="shared" si="1641"/>
        <v>0</v>
      </c>
      <c r="CF991" s="35" t="str">
        <f t="shared" si="1642"/>
        <v/>
      </c>
      <c r="CG991" s="179">
        <f t="shared" si="1643"/>
        <v>0</v>
      </c>
      <c r="CH991" s="179">
        <f t="shared" si="1644"/>
        <v>0</v>
      </c>
      <c r="CI991" s="218">
        <f t="shared" si="1685"/>
        <v>0</v>
      </c>
      <c r="CJ991" s="218">
        <f t="shared" si="1686"/>
        <v>0</v>
      </c>
      <c r="CK991" s="218">
        <f t="shared" si="1687"/>
        <v>0</v>
      </c>
      <c r="CL991" s="218">
        <f t="shared" si="1688"/>
        <v>0</v>
      </c>
      <c r="CM991" s="218">
        <f t="shared" si="1689"/>
        <v>0</v>
      </c>
      <c r="CN991" s="218">
        <f t="shared" si="1690"/>
        <v>0</v>
      </c>
      <c r="CO991" s="218">
        <f t="shared" si="1691"/>
        <v>0</v>
      </c>
      <c r="CP991" s="218">
        <f t="shared" si="1692"/>
        <v>0</v>
      </c>
      <c r="CQ991" s="218">
        <f t="shared" si="1693"/>
        <v>0</v>
      </c>
      <c r="CR991" s="218">
        <f t="shared" si="1694"/>
        <v>0</v>
      </c>
      <c r="CS991" s="14">
        <f t="shared" si="1645"/>
        <v>0</v>
      </c>
      <c r="CT991" s="236">
        <f t="shared" si="1646"/>
        <v>0</v>
      </c>
      <c r="CU991" s="237">
        <f t="shared" si="1714"/>
        <v>0</v>
      </c>
      <c r="CV991" s="16">
        <f t="shared" si="1714"/>
        <v>0</v>
      </c>
      <c r="CW991" s="16">
        <f t="shared" si="1714"/>
        <v>0</v>
      </c>
      <c r="CX991" s="16">
        <f t="shared" si="1714"/>
        <v>0</v>
      </c>
      <c r="CY991" s="16">
        <f t="shared" si="1714"/>
        <v>0</v>
      </c>
      <c r="CZ991" s="16">
        <f t="shared" si="1714"/>
        <v>0</v>
      </c>
      <c r="DA991" s="16">
        <f t="shared" si="1714"/>
        <v>0</v>
      </c>
      <c r="DB991" s="16">
        <f t="shared" si="1714"/>
        <v>0</v>
      </c>
      <c r="DC991" s="16">
        <f t="shared" si="1714"/>
        <v>0</v>
      </c>
      <c r="DD991" s="238">
        <f t="shared" si="1714"/>
        <v>0</v>
      </c>
      <c r="DE991" s="232">
        <f t="shared" si="1715"/>
        <v>0</v>
      </c>
      <c r="DF991" s="132">
        <f t="shared" si="1715"/>
        <v>0</v>
      </c>
      <c r="DG991" s="132">
        <f t="shared" si="1715"/>
        <v>0</v>
      </c>
      <c r="DH991" s="132">
        <f t="shared" si="1715"/>
        <v>0</v>
      </c>
      <c r="DI991" s="132">
        <f t="shared" si="1715"/>
        <v>0</v>
      </c>
      <c r="DJ991" s="132">
        <f t="shared" si="1715"/>
        <v>0</v>
      </c>
      <c r="DK991" s="132">
        <f t="shared" si="1715"/>
        <v>0</v>
      </c>
      <c r="DL991" s="132">
        <f t="shared" si="1715"/>
        <v>0</v>
      </c>
      <c r="DM991" s="132">
        <f t="shared" si="1715"/>
        <v>0</v>
      </c>
      <c r="DN991" s="233">
        <f t="shared" si="1715"/>
        <v>0</v>
      </c>
      <c r="DO991" s="232">
        <f t="shared" si="1649"/>
        <v>0</v>
      </c>
      <c r="DP991" s="132">
        <f t="shared" si="1650"/>
        <v>0</v>
      </c>
      <c r="DQ991" s="132">
        <f t="shared" si="1651"/>
        <v>0</v>
      </c>
      <c r="DR991" s="132">
        <f t="shared" si="1652"/>
        <v>0</v>
      </c>
      <c r="DS991" s="132">
        <f t="shared" si="1653"/>
        <v>0</v>
      </c>
      <c r="DT991" s="132">
        <f t="shared" si="1654"/>
        <v>0</v>
      </c>
      <c r="DU991" s="132">
        <f t="shared" si="1655"/>
        <v>0</v>
      </c>
      <c r="DV991" s="132">
        <f t="shared" si="1656"/>
        <v>0</v>
      </c>
      <c r="DW991" s="132">
        <f t="shared" si="1657"/>
        <v>0</v>
      </c>
      <c r="DX991" s="233">
        <f t="shared" si="1658"/>
        <v>0</v>
      </c>
      <c r="DY991" s="231" t="b">
        <f t="shared" si="1695"/>
        <v>0</v>
      </c>
      <c r="DZ991" s="163"/>
      <c r="EA991" s="226" t="str">
        <f t="shared" si="1696"/>
        <v/>
      </c>
      <c r="EB991" s="178" t="str">
        <f t="shared" si="1697"/>
        <v/>
      </c>
      <c r="EC991" s="178" t="str">
        <f t="shared" si="1698"/>
        <v/>
      </c>
      <c r="ED991" s="178" t="str">
        <f t="shared" si="1699"/>
        <v/>
      </c>
      <c r="EE991" s="178" t="str">
        <f t="shared" si="1700"/>
        <v/>
      </c>
      <c r="EF991" s="178" t="str">
        <f t="shared" si="1701"/>
        <v/>
      </c>
      <c r="EG991" s="178" t="str">
        <f t="shared" si="1702"/>
        <v/>
      </c>
      <c r="EH991" s="178" t="str">
        <f t="shared" si="1703"/>
        <v/>
      </c>
      <c r="EI991" s="178" t="str">
        <f t="shared" si="1704"/>
        <v/>
      </c>
      <c r="EJ991" s="227" t="str">
        <f t="shared" si="1705"/>
        <v/>
      </c>
      <c r="EK991" s="230" t="str">
        <f t="shared" si="1659"/>
        <v/>
      </c>
      <c r="EL991" s="177" t="str">
        <f t="shared" si="1660"/>
        <v/>
      </c>
      <c r="EM991" s="177" t="str">
        <f t="shared" si="1661"/>
        <v/>
      </c>
      <c r="EN991" s="177" t="str">
        <f t="shared" si="1662"/>
        <v/>
      </c>
      <c r="EO991" s="177" t="str">
        <f t="shared" si="1663"/>
        <v/>
      </c>
      <c r="EP991" s="177" t="str">
        <f t="shared" si="1664"/>
        <v/>
      </c>
      <c r="EQ991" s="177" t="str">
        <f t="shared" si="1665"/>
        <v/>
      </c>
      <c r="ER991" s="177" t="str">
        <f t="shared" si="1666"/>
        <v/>
      </c>
      <c r="ES991" s="177" t="str">
        <f t="shared" si="1667"/>
        <v/>
      </c>
      <c r="ET991" s="177" t="str">
        <f t="shared" si="1668"/>
        <v/>
      </c>
      <c r="EU991" s="229" t="e">
        <f t="shared" si="1669"/>
        <v>#VALUE!</v>
      </c>
      <c r="EV991" s="27" t="e">
        <f t="shared" si="1670"/>
        <v>#VALUE!</v>
      </c>
      <c r="EW991" s="27" t="e">
        <f t="shared" si="1671"/>
        <v>#VALUE!</v>
      </c>
      <c r="EX991" s="28" t="e">
        <f t="shared" si="1672"/>
        <v>#VALUE!</v>
      </c>
      <c r="EY991" s="28" t="e">
        <f t="shared" si="1673"/>
        <v>#VALUE!</v>
      </c>
      <c r="EZ991" s="28" t="b">
        <f t="shared" si="1674"/>
        <v>0</v>
      </c>
      <c r="FA991" s="176" t="str">
        <f t="shared" si="1675"/>
        <v/>
      </c>
      <c r="FB991" s="27" t="e" cm="1">
        <f t="array" aca="1" ref="FB991" ca="1">TEXT(RIGHT(10-RIGHT(SUM(INDEX(1*(MID(MID(C991,1,1)*2,ROW(INDIRECT("1:"&amp;LEN(MID(C991,1,1)*2))),1)),,))+MID(C991,2,1)+
SUM(INDEX(1*(MID(MID(C991,3,1)*2,ROW(INDIRECT("1:"&amp;LEN(MID(C991,3,1)*2))),1)),,))+MID(C991,4,1)+
SUM(INDEX(1*(MID(MID(C991,5,1)*2,ROW(INDIRECT("1:"&amp;LEN(MID(C991,5,1)*2))),1)),,))+MID(C991,6,1)+
SUM(INDEX(1*(MID(MID(C991,8,1)*2,ROW(INDIRECT("1:"&amp;LEN(MID(C991,8,1)*2))),1)),,))+MID(C991,9,1)+
SUM(INDEX(1*(MID(MID(C991,10,1)*2,ROW(INDIRECT("1:"&amp;LEN(MID(C991,10,1)*2))),1)),,)),1),1),"0")</f>
        <v>#VALUE!</v>
      </c>
      <c r="FC991" s="27" t="str">
        <f t="shared" si="1676"/>
        <v/>
      </c>
      <c r="FD991" s="29" t="b">
        <f t="shared" si="1677"/>
        <v>0</v>
      </c>
      <c r="FE991" s="112" t="b">
        <f>IFERROR(MATCH(D991,'Avtal för korttidsarbete'!$G$13:$G$1012,0),TRUE)</f>
        <v>1</v>
      </c>
      <c r="FF991" s="112" t="b">
        <f t="shared" si="1706"/>
        <v>0</v>
      </c>
      <c r="FG991" s="113" t="str" cm="1">
        <f t="array" ref="FG991">IF(FE991=TRUE,"x",INDEX('Avtal för korttidsarbete'!$E$13:$E$1012,$FE991))</f>
        <v>x</v>
      </c>
      <c r="FH991" s="113" t="str" cm="1">
        <f t="array" ref="FH991">IF(FE991=TRUE,"x",INDEX('Avtal för korttidsarbete'!$F$13:$F$1012,$FE991))</f>
        <v>x</v>
      </c>
      <c r="FI991" s="112" t="b">
        <f t="shared" si="1707"/>
        <v>0</v>
      </c>
      <c r="FJ991" s="135">
        <f t="shared" si="1708"/>
        <v>44166</v>
      </c>
      <c r="FK991" s="135">
        <f t="shared" si="1709"/>
        <v>44377</v>
      </c>
      <c r="FL991" s="112" t="b">
        <f t="shared" si="1710"/>
        <v>0</v>
      </c>
      <c r="FM991" s="113">
        <f t="shared" si="1711"/>
        <v>44166</v>
      </c>
      <c r="FN991" s="135">
        <f t="shared" si="1712"/>
        <v>44377</v>
      </c>
      <c r="FO991" s="148" t="b">
        <f>IFERROR(INDEX('Avtal för korttidsarbete'!R:R,MATCH(D991,'Avtal för korttidsarbete'!$G:$G,0)),TRUE)</f>
        <v>1</v>
      </c>
      <c r="FP991" s="135" t="str">
        <f>IF(FO991,"-",INDEX('Avtal för korttidsarbete'!$D:$D,MATCH(D991,'Avtal för korttidsarbete'!$G:$G,0)))</f>
        <v>-</v>
      </c>
      <c r="FQ991" s="113" t="b">
        <f>IFERROR(G991&gt;INDEX(Uppsägningar!E:E,MATCH(C991,Uppsägningar!C:C,0)),FALSE)</f>
        <v>0</v>
      </c>
    </row>
    <row r="992" spans="1:173" x14ac:dyDescent="0.25">
      <c r="A992" s="19">
        <v>976</v>
      </c>
      <c r="B992" s="20"/>
      <c r="C992" s="183"/>
      <c r="D992" s="66"/>
      <c r="E992" s="212">
        <f>IFERROR(INDEX(Admin!$C$7:$C$10,MATCH(FP992,TblNivåValTExt,0)),0)</f>
        <v>0</v>
      </c>
      <c r="F992" s="1"/>
      <c r="G992" s="1"/>
      <c r="H992" s="78"/>
      <c r="I992" s="181"/>
      <c r="J992" s="181"/>
      <c r="K992" s="182"/>
      <c r="L992" s="182"/>
      <c r="M992" s="181"/>
      <c r="N992" s="181"/>
      <c r="O992" s="181"/>
      <c r="P992" s="182"/>
      <c r="Q992" s="182"/>
      <c r="R992" s="181"/>
      <c r="S992" s="181"/>
      <c r="T992" s="181"/>
      <c r="U992" s="182"/>
      <c r="V992" s="182"/>
      <c r="W992" s="181"/>
      <c r="X992" s="181"/>
      <c r="Y992" s="181"/>
      <c r="Z992" s="182"/>
      <c r="AA992" s="182"/>
      <c r="AB992" s="181"/>
      <c r="AC992" s="181"/>
      <c r="AD992" s="181"/>
      <c r="AE992" s="182"/>
      <c r="AF992" s="182"/>
      <c r="AG992" s="181"/>
      <c r="AH992" s="181"/>
      <c r="AI992" s="181"/>
      <c r="AJ992" s="182"/>
      <c r="AK992" s="182"/>
      <c r="AL992" s="181"/>
      <c r="AM992" s="181"/>
      <c r="AN992" s="181"/>
      <c r="AO992" s="182"/>
      <c r="AP992" s="182"/>
      <c r="AQ992" s="181"/>
      <c r="AR992" s="181"/>
      <c r="AS992" s="181"/>
      <c r="AT992" s="182"/>
      <c r="AU992" s="182"/>
      <c r="AV992" s="181"/>
      <c r="AW992" s="181"/>
      <c r="AX992" s="181"/>
      <c r="AY992" s="182"/>
      <c r="AZ992" s="182"/>
      <c r="BA992" s="181"/>
      <c r="BB992" s="181"/>
      <c r="BC992" s="181"/>
      <c r="BD992" s="182"/>
      <c r="BE992" s="182"/>
      <c r="BF992" s="181"/>
      <c r="BG992" s="180">
        <f t="shared" si="1678"/>
        <v>0</v>
      </c>
      <c r="BH992" s="116" t="str">
        <f t="shared" si="1679"/>
        <v/>
      </c>
      <c r="BI992" s="80" t="b">
        <f t="shared" si="1625"/>
        <v>0</v>
      </c>
      <c r="BJ992" s="80" t="str">
        <f t="shared" si="1626"/>
        <v/>
      </c>
      <c r="BK992" s="80" t="b">
        <f t="shared" si="1680"/>
        <v>0</v>
      </c>
      <c r="BL992" s="13" t="str">
        <f t="shared" si="1627"/>
        <v/>
      </c>
      <c r="BM992" s="13" t="b">
        <f t="shared" si="1681"/>
        <v>0</v>
      </c>
      <c r="BN992" s="35" t="str">
        <f t="shared" si="1628"/>
        <v/>
      </c>
      <c r="BO992" s="13" t="b">
        <f t="shared" si="1629"/>
        <v>0</v>
      </c>
      <c r="BP992" s="35" t="str">
        <f t="shared" si="1630"/>
        <v/>
      </c>
      <c r="BQ992" s="13" t="b">
        <f t="shared" si="1631"/>
        <v>0</v>
      </c>
      <c r="BR992" s="35" t="str">
        <f t="shared" si="1632"/>
        <v/>
      </c>
      <c r="BS992" s="35" t="b">
        <f t="shared" si="1633"/>
        <v>0</v>
      </c>
      <c r="BT992" s="35" t="str">
        <f t="shared" si="1634"/>
        <v/>
      </c>
      <c r="BU992" s="35" t="b">
        <f t="shared" si="1635"/>
        <v>0</v>
      </c>
      <c r="BV992" s="35" t="str">
        <f t="shared" si="1636"/>
        <v/>
      </c>
      <c r="BW992" s="13" t="b">
        <f t="shared" si="1713"/>
        <v>0</v>
      </c>
      <c r="BX992" s="35" t="str">
        <f t="shared" si="1637"/>
        <v/>
      </c>
      <c r="BY992" s="265" t="b">
        <f t="shared" si="1682"/>
        <v>0</v>
      </c>
      <c r="BZ992" s="35" t="str">
        <f t="shared" si="1638"/>
        <v/>
      </c>
      <c r="CA992" s="265" t="b">
        <f t="shared" si="1683"/>
        <v>0</v>
      </c>
      <c r="CB992" s="35" t="str">
        <f t="shared" si="1639"/>
        <v/>
      </c>
      <c r="CC992" s="272" t="b">
        <f t="shared" si="1684"/>
        <v>0</v>
      </c>
      <c r="CD992" s="35" t="str">
        <f t="shared" si="1640"/>
        <v/>
      </c>
      <c r="CE992" s="13" t="b">
        <f t="shared" si="1641"/>
        <v>0</v>
      </c>
      <c r="CF992" s="35" t="str">
        <f t="shared" si="1642"/>
        <v/>
      </c>
      <c r="CG992" s="179">
        <f t="shared" si="1643"/>
        <v>0</v>
      </c>
      <c r="CH992" s="179">
        <f t="shared" si="1644"/>
        <v>0</v>
      </c>
      <c r="CI992" s="218">
        <f t="shared" si="1685"/>
        <v>0</v>
      </c>
      <c r="CJ992" s="218">
        <f t="shared" si="1686"/>
        <v>0</v>
      </c>
      <c r="CK992" s="218">
        <f t="shared" si="1687"/>
        <v>0</v>
      </c>
      <c r="CL992" s="218">
        <f t="shared" si="1688"/>
        <v>0</v>
      </c>
      <c r="CM992" s="218">
        <f t="shared" si="1689"/>
        <v>0</v>
      </c>
      <c r="CN992" s="218">
        <f t="shared" si="1690"/>
        <v>0</v>
      </c>
      <c r="CO992" s="218">
        <f t="shared" si="1691"/>
        <v>0</v>
      </c>
      <c r="CP992" s="218">
        <f t="shared" si="1692"/>
        <v>0</v>
      </c>
      <c r="CQ992" s="218">
        <f t="shared" si="1693"/>
        <v>0</v>
      </c>
      <c r="CR992" s="218">
        <f t="shared" si="1694"/>
        <v>0</v>
      </c>
      <c r="CS992" s="14">
        <f t="shared" si="1645"/>
        <v>0</v>
      </c>
      <c r="CT992" s="236">
        <f t="shared" si="1646"/>
        <v>0</v>
      </c>
      <c r="CU992" s="237">
        <f t="shared" si="1714"/>
        <v>0</v>
      </c>
      <c r="CV992" s="16">
        <f t="shared" si="1714"/>
        <v>0</v>
      </c>
      <c r="CW992" s="16">
        <f t="shared" si="1714"/>
        <v>0</v>
      </c>
      <c r="CX992" s="16">
        <f t="shared" si="1714"/>
        <v>0</v>
      </c>
      <c r="CY992" s="16">
        <f t="shared" si="1714"/>
        <v>0</v>
      </c>
      <c r="CZ992" s="16">
        <f t="shared" si="1714"/>
        <v>0</v>
      </c>
      <c r="DA992" s="16">
        <f t="shared" si="1714"/>
        <v>0</v>
      </c>
      <c r="DB992" s="16">
        <f t="shared" si="1714"/>
        <v>0</v>
      </c>
      <c r="DC992" s="16">
        <f t="shared" si="1714"/>
        <v>0</v>
      </c>
      <c r="DD992" s="238">
        <f t="shared" si="1714"/>
        <v>0</v>
      </c>
      <c r="DE992" s="232">
        <f t="shared" si="1715"/>
        <v>0</v>
      </c>
      <c r="DF992" s="132">
        <f t="shared" si="1715"/>
        <v>0</v>
      </c>
      <c r="DG992" s="132">
        <f t="shared" si="1715"/>
        <v>0</v>
      </c>
      <c r="DH992" s="132">
        <f t="shared" si="1715"/>
        <v>0</v>
      </c>
      <c r="DI992" s="132">
        <f t="shared" si="1715"/>
        <v>0</v>
      </c>
      <c r="DJ992" s="132">
        <f t="shared" si="1715"/>
        <v>0</v>
      </c>
      <c r="DK992" s="132">
        <f t="shared" si="1715"/>
        <v>0</v>
      </c>
      <c r="DL992" s="132">
        <f t="shared" si="1715"/>
        <v>0</v>
      </c>
      <c r="DM992" s="132">
        <f t="shared" si="1715"/>
        <v>0</v>
      </c>
      <c r="DN992" s="233">
        <f t="shared" si="1715"/>
        <v>0</v>
      </c>
      <c r="DO992" s="232">
        <f t="shared" si="1649"/>
        <v>0</v>
      </c>
      <c r="DP992" s="132">
        <f t="shared" si="1650"/>
        <v>0</v>
      </c>
      <c r="DQ992" s="132">
        <f t="shared" si="1651"/>
        <v>0</v>
      </c>
      <c r="DR992" s="132">
        <f t="shared" si="1652"/>
        <v>0</v>
      </c>
      <c r="DS992" s="132">
        <f t="shared" si="1653"/>
        <v>0</v>
      </c>
      <c r="DT992" s="132">
        <f t="shared" si="1654"/>
        <v>0</v>
      </c>
      <c r="DU992" s="132">
        <f t="shared" si="1655"/>
        <v>0</v>
      </c>
      <c r="DV992" s="132">
        <f t="shared" si="1656"/>
        <v>0</v>
      </c>
      <c r="DW992" s="132">
        <f t="shared" si="1657"/>
        <v>0</v>
      </c>
      <c r="DX992" s="233">
        <f t="shared" si="1658"/>
        <v>0</v>
      </c>
      <c r="DY992" s="231" t="b">
        <f t="shared" si="1695"/>
        <v>0</v>
      </c>
      <c r="DZ992" s="163"/>
      <c r="EA992" s="226" t="str">
        <f t="shared" si="1696"/>
        <v/>
      </c>
      <c r="EB992" s="178" t="str">
        <f t="shared" si="1697"/>
        <v/>
      </c>
      <c r="EC992" s="178" t="str">
        <f t="shared" si="1698"/>
        <v/>
      </c>
      <c r="ED992" s="178" t="str">
        <f t="shared" si="1699"/>
        <v/>
      </c>
      <c r="EE992" s="178" t="str">
        <f t="shared" si="1700"/>
        <v/>
      </c>
      <c r="EF992" s="178" t="str">
        <f t="shared" si="1701"/>
        <v/>
      </c>
      <c r="EG992" s="178" t="str">
        <f t="shared" si="1702"/>
        <v/>
      </c>
      <c r="EH992" s="178" t="str">
        <f t="shared" si="1703"/>
        <v/>
      </c>
      <c r="EI992" s="178" t="str">
        <f t="shared" si="1704"/>
        <v/>
      </c>
      <c r="EJ992" s="227" t="str">
        <f t="shared" si="1705"/>
        <v/>
      </c>
      <c r="EK992" s="230" t="str">
        <f t="shared" si="1659"/>
        <v/>
      </c>
      <c r="EL992" s="177" t="str">
        <f t="shared" si="1660"/>
        <v/>
      </c>
      <c r="EM992" s="177" t="str">
        <f t="shared" si="1661"/>
        <v/>
      </c>
      <c r="EN992" s="177" t="str">
        <f t="shared" si="1662"/>
        <v/>
      </c>
      <c r="EO992" s="177" t="str">
        <f t="shared" si="1663"/>
        <v/>
      </c>
      <c r="EP992" s="177" t="str">
        <f t="shared" si="1664"/>
        <v/>
      </c>
      <c r="EQ992" s="177" t="str">
        <f t="shared" si="1665"/>
        <v/>
      </c>
      <c r="ER992" s="177" t="str">
        <f t="shared" si="1666"/>
        <v/>
      </c>
      <c r="ES992" s="177" t="str">
        <f t="shared" si="1667"/>
        <v/>
      </c>
      <c r="ET992" s="177" t="str">
        <f t="shared" si="1668"/>
        <v/>
      </c>
      <c r="EU992" s="229" t="e">
        <f t="shared" si="1669"/>
        <v>#VALUE!</v>
      </c>
      <c r="EV992" s="27" t="e">
        <f t="shared" si="1670"/>
        <v>#VALUE!</v>
      </c>
      <c r="EW992" s="27" t="e">
        <f t="shared" si="1671"/>
        <v>#VALUE!</v>
      </c>
      <c r="EX992" s="28" t="e">
        <f t="shared" si="1672"/>
        <v>#VALUE!</v>
      </c>
      <c r="EY992" s="28" t="e">
        <f t="shared" si="1673"/>
        <v>#VALUE!</v>
      </c>
      <c r="EZ992" s="28" t="b">
        <f t="shared" si="1674"/>
        <v>0</v>
      </c>
      <c r="FA992" s="176" t="str">
        <f t="shared" si="1675"/>
        <v/>
      </c>
      <c r="FB992" s="27" t="e" cm="1">
        <f t="array" aca="1" ref="FB992" ca="1">TEXT(RIGHT(10-RIGHT(SUM(INDEX(1*(MID(MID(C992,1,1)*2,ROW(INDIRECT("1:"&amp;LEN(MID(C992,1,1)*2))),1)),,))+MID(C992,2,1)+
SUM(INDEX(1*(MID(MID(C992,3,1)*2,ROW(INDIRECT("1:"&amp;LEN(MID(C992,3,1)*2))),1)),,))+MID(C992,4,1)+
SUM(INDEX(1*(MID(MID(C992,5,1)*2,ROW(INDIRECT("1:"&amp;LEN(MID(C992,5,1)*2))),1)),,))+MID(C992,6,1)+
SUM(INDEX(1*(MID(MID(C992,8,1)*2,ROW(INDIRECT("1:"&amp;LEN(MID(C992,8,1)*2))),1)),,))+MID(C992,9,1)+
SUM(INDEX(1*(MID(MID(C992,10,1)*2,ROW(INDIRECT("1:"&amp;LEN(MID(C992,10,1)*2))),1)),,)),1),1),"0")</f>
        <v>#VALUE!</v>
      </c>
      <c r="FC992" s="27" t="str">
        <f t="shared" si="1676"/>
        <v/>
      </c>
      <c r="FD992" s="29" t="b">
        <f t="shared" si="1677"/>
        <v>0</v>
      </c>
      <c r="FE992" s="112" t="b">
        <f>IFERROR(MATCH(D992,'Avtal för korttidsarbete'!$G$13:$G$1012,0),TRUE)</f>
        <v>1</v>
      </c>
      <c r="FF992" s="112" t="b">
        <f t="shared" si="1706"/>
        <v>0</v>
      </c>
      <c r="FG992" s="113" t="str" cm="1">
        <f t="array" ref="FG992">IF(FE992=TRUE,"x",INDEX('Avtal för korttidsarbete'!$E$13:$E$1012,$FE992))</f>
        <v>x</v>
      </c>
      <c r="FH992" s="113" t="str" cm="1">
        <f t="array" ref="FH992">IF(FE992=TRUE,"x",INDEX('Avtal för korttidsarbete'!$F$13:$F$1012,$FE992))</f>
        <v>x</v>
      </c>
      <c r="FI992" s="112" t="b">
        <f t="shared" si="1707"/>
        <v>0</v>
      </c>
      <c r="FJ992" s="135">
        <f t="shared" si="1708"/>
        <v>44166</v>
      </c>
      <c r="FK992" s="135">
        <f t="shared" si="1709"/>
        <v>44377</v>
      </c>
      <c r="FL992" s="112" t="b">
        <f t="shared" si="1710"/>
        <v>0</v>
      </c>
      <c r="FM992" s="113">
        <f t="shared" si="1711"/>
        <v>44166</v>
      </c>
      <c r="FN992" s="135">
        <f t="shared" si="1712"/>
        <v>44377</v>
      </c>
      <c r="FO992" s="148" t="b">
        <f>IFERROR(INDEX('Avtal för korttidsarbete'!R:R,MATCH(D992,'Avtal för korttidsarbete'!$G:$G,0)),TRUE)</f>
        <v>1</v>
      </c>
      <c r="FP992" s="135" t="str">
        <f>IF(FO992,"-",INDEX('Avtal för korttidsarbete'!$D:$D,MATCH(D992,'Avtal för korttidsarbete'!$G:$G,0)))</f>
        <v>-</v>
      </c>
      <c r="FQ992" s="113" t="b">
        <f>IFERROR(G992&gt;INDEX(Uppsägningar!E:E,MATCH(C992,Uppsägningar!C:C,0)),FALSE)</f>
        <v>0</v>
      </c>
    </row>
    <row r="993" spans="1:173" x14ac:dyDescent="0.25">
      <c r="A993" s="19">
        <v>977</v>
      </c>
      <c r="B993" s="20"/>
      <c r="C993" s="183"/>
      <c r="D993" s="66"/>
      <c r="E993" s="212">
        <f>IFERROR(INDEX(Admin!$C$7:$C$10,MATCH(FP993,TblNivåValTExt,0)),0)</f>
        <v>0</v>
      </c>
      <c r="F993" s="1"/>
      <c r="G993" s="1"/>
      <c r="H993" s="78"/>
      <c r="I993" s="181"/>
      <c r="J993" s="181"/>
      <c r="K993" s="182"/>
      <c r="L993" s="182"/>
      <c r="M993" s="181"/>
      <c r="N993" s="181"/>
      <c r="O993" s="181"/>
      <c r="P993" s="182"/>
      <c r="Q993" s="182"/>
      <c r="R993" s="181"/>
      <c r="S993" s="181"/>
      <c r="T993" s="181"/>
      <c r="U993" s="182"/>
      <c r="V993" s="182"/>
      <c r="W993" s="181"/>
      <c r="X993" s="181"/>
      <c r="Y993" s="181"/>
      <c r="Z993" s="182"/>
      <c r="AA993" s="182"/>
      <c r="AB993" s="181"/>
      <c r="AC993" s="181"/>
      <c r="AD993" s="181"/>
      <c r="AE993" s="182"/>
      <c r="AF993" s="182"/>
      <c r="AG993" s="181"/>
      <c r="AH993" s="181"/>
      <c r="AI993" s="181"/>
      <c r="AJ993" s="182"/>
      <c r="AK993" s="182"/>
      <c r="AL993" s="181"/>
      <c r="AM993" s="181"/>
      <c r="AN993" s="181"/>
      <c r="AO993" s="182"/>
      <c r="AP993" s="182"/>
      <c r="AQ993" s="181"/>
      <c r="AR993" s="181"/>
      <c r="AS993" s="181"/>
      <c r="AT993" s="182"/>
      <c r="AU993" s="182"/>
      <c r="AV993" s="181"/>
      <c r="AW993" s="181"/>
      <c r="AX993" s="181"/>
      <c r="AY993" s="182"/>
      <c r="AZ993" s="182"/>
      <c r="BA993" s="181"/>
      <c r="BB993" s="181"/>
      <c r="BC993" s="181"/>
      <c r="BD993" s="182"/>
      <c r="BE993" s="182"/>
      <c r="BF993" s="181"/>
      <c r="BG993" s="180">
        <f t="shared" si="1678"/>
        <v>0</v>
      </c>
      <c r="BH993" s="116" t="str">
        <f t="shared" si="1679"/>
        <v/>
      </c>
      <c r="BI993" s="80" t="b">
        <f t="shared" si="1625"/>
        <v>0</v>
      </c>
      <c r="BJ993" s="80" t="str">
        <f t="shared" si="1626"/>
        <v/>
      </c>
      <c r="BK993" s="80" t="b">
        <f t="shared" si="1680"/>
        <v>0</v>
      </c>
      <c r="BL993" s="13" t="str">
        <f t="shared" si="1627"/>
        <v/>
      </c>
      <c r="BM993" s="13" t="b">
        <f t="shared" si="1681"/>
        <v>0</v>
      </c>
      <c r="BN993" s="35" t="str">
        <f t="shared" si="1628"/>
        <v/>
      </c>
      <c r="BO993" s="13" t="b">
        <f t="shared" si="1629"/>
        <v>0</v>
      </c>
      <c r="BP993" s="35" t="str">
        <f t="shared" si="1630"/>
        <v/>
      </c>
      <c r="BQ993" s="13" t="b">
        <f t="shared" si="1631"/>
        <v>0</v>
      </c>
      <c r="BR993" s="35" t="str">
        <f t="shared" si="1632"/>
        <v/>
      </c>
      <c r="BS993" s="35" t="b">
        <f t="shared" si="1633"/>
        <v>0</v>
      </c>
      <c r="BT993" s="35" t="str">
        <f t="shared" si="1634"/>
        <v/>
      </c>
      <c r="BU993" s="35" t="b">
        <f t="shared" si="1635"/>
        <v>0</v>
      </c>
      <c r="BV993" s="35" t="str">
        <f t="shared" si="1636"/>
        <v/>
      </c>
      <c r="BW993" s="13" t="b">
        <f t="shared" si="1713"/>
        <v>0</v>
      </c>
      <c r="BX993" s="35" t="str">
        <f t="shared" si="1637"/>
        <v/>
      </c>
      <c r="BY993" s="265" t="b">
        <f t="shared" si="1682"/>
        <v>0</v>
      </c>
      <c r="BZ993" s="35" t="str">
        <f t="shared" si="1638"/>
        <v/>
      </c>
      <c r="CA993" s="265" t="b">
        <f t="shared" si="1683"/>
        <v>0</v>
      </c>
      <c r="CB993" s="35" t="str">
        <f t="shared" si="1639"/>
        <v/>
      </c>
      <c r="CC993" s="272" t="b">
        <f t="shared" si="1684"/>
        <v>0</v>
      </c>
      <c r="CD993" s="35" t="str">
        <f t="shared" si="1640"/>
        <v/>
      </c>
      <c r="CE993" s="13" t="b">
        <f t="shared" si="1641"/>
        <v>0</v>
      </c>
      <c r="CF993" s="35" t="str">
        <f t="shared" si="1642"/>
        <v/>
      </c>
      <c r="CG993" s="179">
        <f t="shared" si="1643"/>
        <v>0</v>
      </c>
      <c r="CH993" s="179">
        <f t="shared" si="1644"/>
        <v>0</v>
      </c>
      <c r="CI993" s="218">
        <f t="shared" si="1685"/>
        <v>0</v>
      </c>
      <c r="CJ993" s="218">
        <f t="shared" si="1686"/>
        <v>0</v>
      </c>
      <c r="CK993" s="218">
        <f t="shared" si="1687"/>
        <v>0</v>
      </c>
      <c r="CL993" s="218">
        <f t="shared" si="1688"/>
        <v>0</v>
      </c>
      <c r="CM993" s="218">
        <f t="shared" si="1689"/>
        <v>0</v>
      </c>
      <c r="CN993" s="218">
        <f t="shared" si="1690"/>
        <v>0</v>
      </c>
      <c r="CO993" s="218">
        <f t="shared" si="1691"/>
        <v>0</v>
      </c>
      <c r="CP993" s="218">
        <f t="shared" si="1692"/>
        <v>0</v>
      </c>
      <c r="CQ993" s="218">
        <f t="shared" si="1693"/>
        <v>0</v>
      </c>
      <c r="CR993" s="218">
        <f t="shared" si="1694"/>
        <v>0</v>
      </c>
      <c r="CS993" s="14">
        <f t="shared" si="1645"/>
        <v>0</v>
      </c>
      <c r="CT993" s="236">
        <f t="shared" si="1646"/>
        <v>0</v>
      </c>
      <c r="CU993" s="237">
        <f t="shared" si="1714"/>
        <v>0</v>
      </c>
      <c r="CV993" s="16">
        <f t="shared" si="1714"/>
        <v>0</v>
      </c>
      <c r="CW993" s="16">
        <f t="shared" si="1714"/>
        <v>0</v>
      </c>
      <c r="CX993" s="16">
        <f t="shared" si="1714"/>
        <v>0</v>
      </c>
      <c r="CY993" s="16">
        <f t="shared" si="1714"/>
        <v>0</v>
      </c>
      <c r="CZ993" s="16">
        <f t="shared" si="1714"/>
        <v>0</v>
      </c>
      <c r="DA993" s="16">
        <f t="shared" si="1714"/>
        <v>0</v>
      </c>
      <c r="DB993" s="16">
        <f t="shared" si="1714"/>
        <v>0</v>
      </c>
      <c r="DC993" s="16">
        <f t="shared" si="1714"/>
        <v>0</v>
      </c>
      <c r="DD993" s="238">
        <f t="shared" si="1714"/>
        <v>0</v>
      </c>
      <c r="DE993" s="232">
        <f t="shared" si="1715"/>
        <v>0</v>
      </c>
      <c r="DF993" s="132">
        <f t="shared" si="1715"/>
        <v>0</v>
      </c>
      <c r="DG993" s="132">
        <f t="shared" si="1715"/>
        <v>0</v>
      </c>
      <c r="DH993" s="132">
        <f t="shared" si="1715"/>
        <v>0</v>
      </c>
      <c r="DI993" s="132">
        <f t="shared" si="1715"/>
        <v>0</v>
      </c>
      <c r="DJ993" s="132">
        <f t="shared" si="1715"/>
        <v>0</v>
      </c>
      <c r="DK993" s="132">
        <f t="shared" si="1715"/>
        <v>0</v>
      </c>
      <c r="DL993" s="132">
        <f t="shared" si="1715"/>
        <v>0</v>
      </c>
      <c r="DM993" s="132">
        <f t="shared" si="1715"/>
        <v>0</v>
      </c>
      <c r="DN993" s="233">
        <f t="shared" si="1715"/>
        <v>0</v>
      </c>
      <c r="DO993" s="232">
        <f t="shared" si="1649"/>
        <v>0</v>
      </c>
      <c r="DP993" s="132">
        <f t="shared" si="1650"/>
        <v>0</v>
      </c>
      <c r="DQ993" s="132">
        <f t="shared" si="1651"/>
        <v>0</v>
      </c>
      <c r="DR993" s="132">
        <f t="shared" si="1652"/>
        <v>0</v>
      </c>
      <c r="DS993" s="132">
        <f t="shared" si="1653"/>
        <v>0</v>
      </c>
      <c r="DT993" s="132">
        <f t="shared" si="1654"/>
        <v>0</v>
      </c>
      <c r="DU993" s="132">
        <f t="shared" si="1655"/>
        <v>0</v>
      </c>
      <c r="DV993" s="132">
        <f t="shared" si="1656"/>
        <v>0</v>
      </c>
      <c r="DW993" s="132">
        <f t="shared" si="1657"/>
        <v>0</v>
      </c>
      <c r="DX993" s="233">
        <f t="shared" si="1658"/>
        <v>0</v>
      </c>
      <c r="DY993" s="231" t="b">
        <f t="shared" si="1695"/>
        <v>0</v>
      </c>
      <c r="DZ993" s="163"/>
      <c r="EA993" s="226" t="str">
        <f t="shared" si="1696"/>
        <v/>
      </c>
      <c r="EB993" s="178" t="str">
        <f t="shared" si="1697"/>
        <v/>
      </c>
      <c r="EC993" s="178" t="str">
        <f t="shared" si="1698"/>
        <v/>
      </c>
      <c r="ED993" s="178" t="str">
        <f t="shared" si="1699"/>
        <v/>
      </c>
      <c r="EE993" s="178" t="str">
        <f t="shared" si="1700"/>
        <v/>
      </c>
      <c r="EF993" s="178" t="str">
        <f t="shared" si="1701"/>
        <v/>
      </c>
      <c r="EG993" s="178" t="str">
        <f t="shared" si="1702"/>
        <v/>
      </c>
      <c r="EH993" s="178" t="str">
        <f t="shared" si="1703"/>
        <v/>
      </c>
      <c r="EI993" s="178" t="str">
        <f t="shared" si="1704"/>
        <v/>
      </c>
      <c r="EJ993" s="227" t="str">
        <f t="shared" si="1705"/>
        <v/>
      </c>
      <c r="EK993" s="230" t="str">
        <f t="shared" si="1659"/>
        <v/>
      </c>
      <c r="EL993" s="177" t="str">
        <f t="shared" si="1660"/>
        <v/>
      </c>
      <c r="EM993" s="177" t="str">
        <f t="shared" si="1661"/>
        <v/>
      </c>
      <c r="EN993" s="177" t="str">
        <f t="shared" si="1662"/>
        <v/>
      </c>
      <c r="EO993" s="177" t="str">
        <f t="shared" si="1663"/>
        <v/>
      </c>
      <c r="EP993" s="177" t="str">
        <f t="shared" si="1664"/>
        <v/>
      </c>
      <c r="EQ993" s="177" t="str">
        <f t="shared" si="1665"/>
        <v/>
      </c>
      <c r="ER993" s="177" t="str">
        <f t="shared" si="1666"/>
        <v/>
      </c>
      <c r="ES993" s="177" t="str">
        <f t="shared" si="1667"/>
        <v/>
      </c>
      <c r="ET993" s="177" t="str">
        <f t="shared" si="1668"/>
        <v/>
      </c>
      <c r="EU993" s="229" t="e">
        <f t="shared" si="1669"/>
        <v>#VALUE!</v>
      </c>
      <c r="EV993" s="27" t="e">
        <f t="shared" si="1670"/>
        <v>#VALUE!</v>
      </c>
      <c r="EW993" s="27" t="e">
        <f t="shared" si="1671"/>
        <v>#VALUE!</v>
      </c>
      <c r="EX993" s="28" t="e">
        <f t="shared" si="1672"/>
        <v>#VALUE!</v>
      </c>
      <c r="EY993" s="28" t="e">
        <f t="shared" si="1673"/>
        <v>#VALUE!</v>
      </c>
      <c r="EZ993" s="28" t="b">
        <f t="shared" si="1674"/>
        <v>0</v>
      </c>
      <c r="FA993" s="176" t="str">
        <f t="shared" si="1675"/>
        <v/>
      </c>
      <c r="FB993" s="27" t="e" cm="1">
        <f t="array" aca="1" ref="FB993" ca="1">TEXT(RIGHT(10-RIGHT(SUM(INDEX(1*(MID(MID(C993,1,1)*2,ROW(INDIRECT("1:"&amp;LEN(MID(C993,1,1)*2))),1)),,))+MID(C993,2,1)+
SUM(INDEX(1*(MID(MID(C993,3,1)*2,ROW(INDIRECT("1:"&amp;LEN(MID(C993,3,1)*2))),1)),,))+MID(C993,4,1)+
SUM(INDEX(1*(MID(MID(C993,5,1)*2,ROW(INDIRECT("1:"&amp;LEN(MID(C993,5,1)*2))),1)),,))+MID(C993,6,1)+
SUM(INDEX(1*(MID(MID(C993,8,1)*2,ROW(INDIRECT("1:"&amp;LEN(MID(C993,8,1)*2))),1)),,))+MID(C993,9,1)+
SUM(INDEX(1*(MID(MID(C993,10,1)*2,ROW(INDIRECT("1:"&amp;LEN(MID(C993,10,1)*2))),1)),,)),1),1),"0")</f>
        <v>#VALUE!</v>
      </c>
      <c r="FC993" s="27" t="str">
        <f t="shared" si="1676"/>
        <v/>
      </c>
      <c r="FD993" s="29" t="b">
        <f t="shared" si="1677"/>
        <v>0</v>
      </c>
      <c r="FE993" s="112" t="b">
        <f>IFERROR(MATCH(D993,'Avtal för korttidsarbete'!$G$13:$G$1012,0),TRUE)</f>
        <v>1</v>
      </c>
      <c r="FF993" s="112" t="b">
        <f t="shared" si="1706"/>
        <v>0</v>
      </c>
      <c r="FG993" s="113" t="str" cm="1">
        <f t="array" ref="FG993">IF(FE993=TRUE,"x",INDEX('Avtal för korttidsarbete'!$E$13:$E$1012,$FE993))</f>
        <v>x</v>
      </c>
      <c r="FH993" s="113" t="str" cm="1">
        <f t="array" ref="FH993">IF(FE993=TRUE,"x",INDEX('Avtal för korttidsarbete'!$F$13:$F$1012,$FE993))</f>
        <v>x</v>
      </c>
      <c r="FI993" s="112" t="b">
        <f t="shared" si="1707"/>
        <v>0</v>
      </c>
      <c r="FJ993" s="135">
        <f t="shared" si="1708"/>
        <v>44166</v>
      </c>
      <c r="FK993" s="135">
        <f t="shared" si="1709"/>
        <v>44377</v>
      </c>
      <c r="FL993" s="112" t="b">
        <f t="shared" si="1710"/>
        <v>0</v>
      </c>
      <c r="FM993" s="113">
        <f t="shared" si="1711"/>
        <v>44166</v>
      </c>
      <c r="FN993" s="135">
        <f t="shared" si="1712"/>
        <v>44377</v>
      </c>
      <c r="FO993" s="148" t="b">
        <f>IFERROR(INDEX('Avtal för korttidsarbete'!R:R,MATCH(D993,'Avtal för korttidsarbete'!$G:$G,0)),TRUE)</f>
        <v>1</v>
      </c>
      <c r="FP993" s="135" t="str">
        <f>IF(FO993,"-",INDEX('Avtal för korttidsarbete'!$D:$D,MATCH(D993,'Avtal för korttidsarbete'!$G:$G,0)))</f>
        <v>-</v>
      </c>
      <c r="FQ993" s="113" t="b">
        <f>IFERROR(G993&gt;INDEX(Uppsägningar!E:E,MATCH(C993,Uppsägningar!C:C,0)),FALSE)</f>
        <v>0</v>
      </c>
    </row>
    <row r="994" spans="1:173" x14ac:dyDescent="0.25">
      <c r="A994" s="19">
        <v>978</v>
      </c>
      <c r="B994" s="20"/>
      <c r="C994" s="183"/>
      <c r="D994" s="66"/>
      <c r="E994" s="212">
        <f>IFERROR(INDEX(Admin!$C$7:$C$10,MATCH(FP994,TblNivåValTExt,0)),0)</f>
        <v>0</v>
      </c>
      <c r="F994" s="1"/>
      <c r="G994" s="1"/>
      <c r="H994" s="78"/>
      <c r="I994" s="181"/>
      <c r="J994" s="181"/>
      <c r="K994" s="182"/>
      <c r="L994" s="182"/>
      <c r="M994" s="181"/>
      <c r="N994" s="181"/>
      <c r="O994" s="181"/>
      <c r="P994" s="182"/>
      <c r="Q994" s="182"/>
      <c r="R994" s="181"/>
      <c r="S994" s="181"/>
      <c r="T994" s="181"/>
      <c r="U994" s="182"/>
      <c r="V994" s="182"/>
      <c r="W994" s="181"/>
      <c r="X994" s="181"/>
      <c r="Y994" s="181"/>
      <c r="Z994" s="182"/>
      <c r="AA994" s="182"/>
      <c r="AB994" s="181"/>
      <c r="AC994" s="181"/>
      <c r="AD994" s="181"/>
      <c r="AE994" s="182"/>
      <c r="AF994" s="182"/>
      <c r="AG994" s="181"/>
      <c r="AH994" s="181"/>
      <c r="AI994" s="181"/>
      <c r="AJ994" s="182"/>
      <c r="AK994" s="182"/>
      <c r="AL994" s="181"/>
      <c r="AM994" s="181"/>
      <c r="AN994" s="181"/>
      <c r="AO994" s="182"/>
      <c r="AP994" s="182"/>
      <c r="AQ994" s="181"/>
      <c r="AR994" s="181"/>
      <c r="AS994" s="181"/>
      <c r="AT994" s="182"/>
      <c r="AU994" s="182"/>
      <c r="AV994" s="181"/>
      <c r="AW994" s="181"/>
      <c r="AX994" s="181"/>
      <c r="AY994" s="182"/>
      <c r="AZ994" s="182"/>
      <c r="BA994" s="181"/>
      <c r="BB994" s="181"/>
      <c r="BC994" s="181"/>
      <c r="BD994" s="182"/>
      <c r="BE994" s="182"/>
      <c r="BF994" s="181"/>
      <c r="BG994" s="180">
        <f t="shared" si="1678"/>
        <v>0</v>
      </c>
      <c r="BH994" s="116" t="str">
        <f t="shared" si="1679"/>
        <v/>
      </c>
      <c r="BI994" s="80" t="b">
        <f t="shared" si="1625"/>
        <v>0</v>
      </c>
      <c r="BJ994" s="80" t="str">
        <f t="shared" si="1626"/>
        <v/>
      </c>
      <c r="BK994" s="80" t="b">
        <f t="shared" si="1680"/>
        <v>0</v>
      </c>
      <c r="BL994" s="13" t="str">
        <f t="shared" si="1627"/>
        <v/>
      </c>
      <c r="BM994" s="13" t="b">
        <f t="shared" si="1681"/>
        <v>0</v>
      </c>
      <c r="BN994" s="35" t="str">
        <f t="shared" si="1628"/>
        <v/>
      </c>
      <c r="BO994" s="13" t="b">
        <f t="shared" si="1629"/>
        <v>0</v>
      </c>
      <c r="BP994" s="35" t="str">
        <f t="shared" si="1630"/>
        <v/>
      </c>
      <c r="BQ994" s="13" t="b">
        <f t="shared" si="1631"/>
        <v>0</v>
      </c>
      <c r="BR994" s="35" t="str">
        <f t="shared" si="1632"/>
        <v/>
      </c>
      <c r="BS994" s="35" t="b">
        <f t="shared" si="1633"/>
        <v>0</v>
      </c>
      <c r="BT994" s="35" t="str">
        <f t="shared" si="1634"/>
        <v/>
      </c>
      <c r="BU994" s="35" t="b">
        <f t="shared" si="1635"/>
        <v>0</v>
      </c>
      <c r="BV994" s="35" t="str">
        <f t="shared" si="1636"/>
        <v/>
      </c>
      <c r="BW994" s="13" t="b">
        <f t="shared" si="1713"/>
        <v>0</v>
      </c>
      <c r="BX994" s="35" t="str">
        <f t="shared" si="1637"/>
        <v/>
      </c>
      <c r="BY994" s="265" t="b">
        <f t="shared" si="1682"/>
        <v>0</v>
      </c>
      <c r="BZ994" s="35" t="str">
        <f t="shared" si="1638"/>
        <v/>
      </c>
      <c r="CA994" s="265" t="b">
        <f t="shared" si="1683"/>
        <v>0</v>
      </c>
      <c r="CB994" s="35" t="str">
        <f t="shared" si="1639"/>
        <v/>
      </c>
      <c r="CC994" s="272" t="b">
        <f t="shared" si="1684"/>
        <v>0</v>
      </c>
      <c r="CD994" s="35" t="str">
        <f t="shared" si="1640"/>
        <v/>
      </c>
      <c r="CE994" s="13" t="b">
        <f t="shared" si="1641"/>
        <v>0</v>
      </c>
      <c r="CF994" s="35" t="str">
        <f t="shared" si="1642"/>
        <v/>
      </c>
      <c r="CG994" s="179">
        <f t="shared" si="1643"/>
        <v>0</v>
      </c>
      <c r="CH994" s="179">
        <f t="shared" si="1644"/>
        <v>0</v>
      </c>
      <c r="CI994" s="218">
        <f t="shared" si="1685"/>
        <v>0</v>
      </c>
      <c r="CJ994" s="218">
        <f t="shared" si="1686"/>
        <v>0</v>
      </c>
      <c r="CK994" s="218">
        <f t="shared" si="1687"/>
        <v>0</v>
      </c>
      <c r="CL994" s="218">
        <f t="shared" si="1688"/>
        <v>0</v>
      </c>
      <c r="CM994" s="218">
        <f t="shared" si="1689"/>
        <v>0</v>
      </c>
      <c r="CN994" s="218">
        <f t="shared" si="1690"/>
        <v>0</v>
      </c>
      <c r="CO994" s="218">
        <f t="shared" si="1691"/>
        <v>0</v>
      </c>
      <c r="CP994" s="218">
        <f t="shared" si="1692"/>
        <v>0</v>
      </c>
      <c r="CQ994" s="218">
        <f t="shared" si="1693"/>
        <v>0</v>
      </c>
      <c r="CR994" s="218">
        <f t="shared" si="1694"/>
        <v>0</v>
      </c>
      <c r="CS994" s="14">
        <f t="shared" si="1645"/>
        <v>0</v>
      </c>
      <c r="CT994" s="236">
        <f t="shared" si="1646"/>
        <v>0</v>
      </c>
      <c r="CU994" s="237">
        <f t="shared" si="1714"/>
        <v>0</v>
      </c>
      <c r="CV994" s="16">
        <f t="shared" si="1714"/>
        <v>0</v>
      </c>
      <c r="CW994" s="16">
        <f t="shared" si="1714"/>
        <v>0</v>
      </c>
      <c r="CX994" s="16">
        <f t="shared" si="1714"/>
        <v>0</v>
      </c>
      <c r="CY994" s="16">
        <f t="shared" si="1714"/>
        <v>0</v>
      </c>
      <c r="CZ994" s="16">
        <f t="shared" si="1714"/>
        <v>0</v>
      </c>
      <c r="DA994" s="16">
        <f t="shared" si="1714"/>
        <v>0</v>
      </c>
      <c r="DB994" s="16">
        <f t="shared" si="1714"/>
        <v>0</v>
      </c>
      <c r="DC994" s="16">
        <f t="shared" si="1714"/>
        <v>0</v>
      </c>
      <c r="DD994" s="238">
        <f t="shared" si="1714"/>
        <v>0</v>
      </c>
      <c r="DE994" s="232">
        <f t="shared" si="1715"/>
        <v>0</v>
      </c>
      <c r="DF994" s="132">
        <f t="shared" si="1715"/>
        <v>0</v>
      </c>
      <c r="DG994" s="132">
        <f t="shared" si="1715"/>
        <v>0</v>
      </c>
      <c r="DH994" s="132">
        <f t="shared" si="1715"/>
        <v>0</v>
      </c>
      <c r="DI994" s="132">
        <f t="shared" si="1715"/>
        <v>0</v>
      </c>
      <c r="DJ994" s="132">
        <f t="shared" si="1715"/>
        <v>0</v>
      </c>
      <c r="DK994" s="132">
        <f t="shared" si="1715"/>
        <v>0</v>
      </c>
      <c r="DL994" s="132">
        <f t="shared" si="1715"/>
        <v>0</v>
      </c>
      <c r="DM994" s="132">
        <f t="shared" si="1715"/>
        <v>0</v>
      </c>
      <c r="DN994" s="233">
        <f t="shared" si="1715"/>
        <v>0</v>
      </c>
      <c r="DO994" s="232">
        <f t="shared" si="1649"/>
        <v>0</v>
      </c>
      <c r="DP994" s="132">
        <f t="shared" si="1650"/>
        <v>0</v>
      </c>
      <c r="DQ994" s="132">
        <f t="shared" si="1651"/>
        <v>0</v>
      </c>
      <c r="DR994" s="132">
        <f t="shared" si="1652"/>
        <v>0</v>
      </c>
      <c r="DS994" s="132">
        <f t="shared" si="1653"/>
        <v>0</v>
      </c>
      <c r="DT994" s="132">
        <f t="shared" si="1654"/>
        <v>0</v>
      </c>
      <c r="DU994" s="132">
        <f t="shared" si="1655"/>
        <v>0</v>
      </c>
      <c r="DV994" s="132">
        <f t="shared" si="1656"/>
        <v>0</v>
      </c>
      <c r="DW994" s="132">
        <f t="shared" si="1657"/>
        <v>0</v>
      </c>
      <c r="DX994" s="233">
        <f t="shared" si="1658"/>
        <v>0</v>
      </c>
      <c r="DY994" s="231" t="b">
        <f t="shared" si="1695"/>
        <v>0</v>
      </c>
      <c r="DZ994" s="163"/>
      <c r="EA994" s="226" t="str">
        <f t="shared" si="1696"/>
        <v/>
      </c>
      <c r="EB994" s="178" t="str">
        <f t="shared" si="1697"/>
        <v/>
      </c>
      <c r="EC994" s="178" t="str">
        <f t="shared" si="1698"/>
        <v/>
      </c>
      <c r="ED994" s="178" t="str">
        <f t="shared" si="1699"/>
        <v/>
      </c>
      <c r="EE994" s="178" t="str">
        <f t="shared" si="1700"/>
        <v/>
      </c>
      <c r="EF994" s="178" t="str">
        <f t="shared" si="1701"/>
        <v/>
      </c>
      <c r="EG994" s="178" t="str">
        <f t="shared" si="1702"/>
        <v/>
      </c>
      <c r="EH994" s="178" t="str">
        <f t="shared" si="1703"/>
        <v/>
      </c>
      <c r="EI994" s="178" t="str">
        <f t="shared" si="1704"/>
        <v/>
      </c>
      <c r="EJ994" s="227" t="str">
        <f t="shared" si="1705"/>
        <v/>
      </c>
      <c r="EK994" s="230" t="str">
        <f t="shared" si="1659"/>
        <v/>
      </c>
      <c r="EL994" s="177" t="str">
        <f t="shared" si="1660"/>
        <v/>
      </c>
      <c r="EM994" s="177" t="str">
        <f t="shared" si="1661"/>
        <v/>
      </c>
      <c r="EN994" s="177" t="str">
        <f t="shared" si="1662"/>
        <v/>
      </c>
      <c r="EO994" s="177" t="str">
        <f t="shared" si="1663"/>
        <v/>
      </c>
      <c r="EP994" s="177" t="str">
        <f t="shared" si="1664"/>
        <v/>
      </c>
      <c r="EQ994" s="177" t="str">
        <f t="shared" si="1665"/>
        <v/>
      </c>
      <c r="ER994" s="177" t="str">
        <f t="shared" si="1666"/>
        <v/>
      </c>
      <c r="ES994" s="177" t="str">
        <f t="shared" si="1667"/>
        <v/>
      </c>
      <c r="ET994" s="177" t="str">
        <f t="shared" si="1668"/>
        <v/>
      </c>
      <c r="EU994" s="229" t="e">
        <f t="shared" si="1669"/>
        <v>#VALUE!</v>
      </c>
      <c r="EV994" s="27" t="e">
        <f t="shared" si="1670"/>
        <v>#VALUE!</v>
      </c>
      <c r="EW994" s="27" t="e">
        <f t="shared" si="1671"/>
        <v>#VALUE!</v>
      </c>
      <c r="EX994" s="28" t="e">
        <f t="shared" si="1672"/>
        <v>#VALUE!</v>
      </c>
      <c r="EY994" s="28" t="e">
        <f t="shared" si="1673"/>
        <v>#VALUE!</v>
      </c>
      <c r="EZ994" s="28" t="b">
        <f t="shared" si="1674"/>
        <v>0</v>
      </c>
      <c r="FA994" s="176" t="str">
        <f t="shared" si="1675"/>
        <v/>
      </c>
      <c r="FB994" s="27" t="e" cm="1">
        <f t="array" aca="1" ref="FB994" ca="1">TEXT(RIGHT(10-RIGHT(SUM(INDEX(1*(MID(MID(C994,1,1)*2,ROW(INDIRECT("1:"&amp;LEN(MID(C994,1,1)*2))),1)),,))+MID(C994,2,1)+
SUM(INDEX(1*(MID(MID(C994,3,1)*2,ROW(INDIRECT("1:"&amp;LEN(MID(C994,3,1)*2))),1)),,))+MID(C994,4,1)+
SUM(INDEX(1*(MID(MID(C994,5,1)*2,ROW(INDIRECT("1:"&amp;LEN(MID(C994,5,1)*2))),1)),,))+MID(C994,6,1)+
SUM(INDEX(1*(MID(MID(C994,8,1)*2,ROW(INDIRECT("1:"&amp;LEN(MID(C994,8,1)*2))),1)),,))+MID(C994,9,1)+
SUM(INDEX(1*(MID(MID(C994,10,1)*2,ROW(INDIRECT("1:"&amp;LEN(MID(C994,10,1)*2))),1)),,)),1),1),"0")</f>
        <v>#VALUE!</v>
      </c>
      <c r="FC994" s="27" t="str">
        <f t="shared" si="1676"/>
        <v/>
      </c>
      <c r="FD994" s="29" t="b">
        <f t="shared" si="1677"/>
        <v>0</v>
      </c>
      <c r="FE994" s="112" t="b">
        <f>IFERROR(MATCH(D994,'Avtal för korttidsarbete'!$G$13:$G$1012,0),TRUE)</f>
        <v>1</v>
      </c>
      <c r="FF994" s="112" t="b">
        <f t="shared" si="1706"/>
        <v>0</v>
      </c>
      <c r="FG994" s="113" t="str" cm="1">
        <f t="array" ref="FG994">IF(FE994=TRUE,"x",INDEX('Avtal för korttidsarbete'!$E$13:$E$1012,$FE994))</f>
        <v>x</v>
      </c>
      <c r="FH994" s="113" t="str" cm="1">
        <f t="array" ref="FH994">IF(FE994=TRUE,"x",INDEX('Avtal för korttidsarbete'!$F$13:$F$1012,$FE994))</f>
        <v>x</v>
      </c>
      <c r="FI994" s="112" t="b">
        <f t="shared" si="1707"/>
        <v>0</v>
      </c>
      <c r="FJ994" s="135">
        <f t="shared" si="1708"/>
        <v>44166</v>
      </c>
      <c r="FK994" s="135">
        <f t="shared" si="1709"/>
        <v>44377</v>
      </c>
      <c r="FL994" s="112" t="b">
        <f t="shared" si="1710"/>
        <v>0</v>
      </c>
      <c r="FM994" s="113">
        <f t="shared" si="1711"/>
        <v>44166</v>
      </c>
      <c r="FN994" s="135">
        <f t="shared" si="1712"/>
        <v>44377</v>
      </c>
      <c r="FO994" s="148" t="b">
        <f>IFERROR(INDEX('Avtal för korttidsarbete'!R:R,MATCH(D994,'Avtal för korttidsarbete'!$G:$G,0)),TRUE)</f>
        <v>1</v>
      </c>
      <c r="FP994" s="135" t="str">
        <f>IF(FO994,"-",INDEX('Avtal för korttidsarbete'!$D:$D,MATCH(D994,'Avtal för korttidsarbete'!$G:$G,0)))</f>
        <v>-</v>
      </c>
      <c r="FQ994" s="113" t="b">
        <f>IFERROR(G994&gt;INDEX(Uppsägningar!E:E,MATCH(C994,Uppsägningar!C:C,0)),FALSE)</f>
        <v>0</v>
      </c>
    </row>
    <row r="995" spans="1:173" x14ac:dyDescent="0.25">
      <c r="A995" s="19">
        <v>979</v>
      </c>
      <c r="B995" s="20"/>
      <c r="C995" s="183"/>
      <c r="D995" s="66"/>
      <c r="E995" s="212">
        <f>IFERROR(INDEX(Admin!$C$7:$C$10,MATCH(FP995,TblNivåValTExt,0)),0)</f>
        <v>0</v>
      </c>
      <c r="F995" s="1"/>
      <c r="G995" s="1"/>
      <c r="H995" s="78"/>
      <c r="I995" s="181"/>
      <c r="J995" s="181"/>
      <c r="K995" s="182"/>
      <c r="L995" s="182"/>
      <c r="M995" s="181"/>
      <c r="N995" s="181"/>
      <c r="O995" s="181"/>
      <c r="P995" s="182"/>
      <c r="Q995" s="182"/>
      <c r="R995" s="181"/>
      <c r="S995" s="181"/>
      <c r="T995" s="181"/>
      <c r="U995" s="182"/>
      <c r="V995" s="182"/>
      <c r="W995" s="181"/>
      <c r="X995" s="181"/>
      <c r="Y995" s="181"/>
      <c r="Z995" s="182"/>
      <c r="AA995" s="182"/>
      <c r="AB995" s="181"/>
      <c r="AC995" s="181"/>
      <c r="AD995" s="181"/>
      <c r="AE995" s="182"/>
      <c r="AF995" s="182"/>
      <c r="AG995" s="181"/>
      <c r="AH995" s="181"/>
      <c r="AI995" s="181"/>
      <c r="AJ995" s="182"/>
      <c r="AK995" s="182"/>
      <c r="AL995" s="181"/>
      <c r="AM995" s="181"/>
      <c r="AN995" s="181"/>
      <c r="AO995" s="182"/>
      <c r="AP995" s="182"/>
      <c r="AQ995" s="181"/>
      <c r="AR995" s="181"/>
      <c r="AS995" s="181"/>
      <c r="AT995" s="182"/>
      <c r="AU995" s="182"/>
      <c r="AV995" s="181"/>
      <c r="AW995" s="181"/>
      <c r="AX995" s="181"/>
      <c r="AY995" s="182"/>
      <c r="AZ995" s="182"/>
      <c r="BA995" s="181"/>
      <c r="BB995" s="181"/>
      <c r="BC995" s="181"/>
      <c r="BD995" s="182"/>
      <c r="BE995" s="182"/>
      <c r="BF995" s="181"/>
      <c r="BG995" s="180">
        <f t="shared" si="1678"/>
        <v>0</v>
      </c>
      <c r="BH995" s="116" t="str">
        <f t="shared" si="1679"/>
        <v/>
      </c>
      <c r="BI995" s="80" t="b">
        <f t="shared" si="1625"/>
        <v>0</v>
      </c>
      <c r="BJ995" s="80" t="str">
        <f t="shared" si="1626"/>
        <v/>
      </c>
      <c r="BK995" s="80" t="b">
        <f t="shared" si="1680"/>
        <v>0</v>
      </c>
      <c r="BL995" s="13" t="str">
        <f t="shared" si="1627"/>
        <v/>
      </c>
      <c r="BM995" s="13" t="b">
        <f t="shared" si="1681"/>
        <v>0</v>
      </c>
      <c r="BN995" s="35" t="str">
        <f t="shared" si="1628"/>
        <v/>
      </c>
      <c r="BO995" s="13" t="b">
        <f t="shared" si="1629"/>
        <v>0</v>
      </c>
      <c r="BP995" s="35" t="str">
        <f t="shared" si="1630"/>
        <v/>
      </c>
      <c r="BQ995" s="13" t="b">
        <f t="shared" si="1631"/>
        <v>0</v>
      </c>
      <c r="BR995" s="35" t="str">
        <f t="shared" si="1632"/>
        <v/>
      </c>
      <c r="BS995" s="35" t="b">
        <f t="shared" si="1633"/>
        <v>0</v>
      </c>
      <c r="BT995" s="35" t="str">
        <f t="shared" si="1634"/>
        <v/>
      </c>
      <c r="BU995" s="35" t="b">
        <f t="shared" si="1635"/>
        <v>0</v>
      </c>
      <c r="BV995" s="35" t="str">
        <f t="shared" si="1636"/>
        <v/>
      </c>
      <c r="BW995" s="13" t="b">
        <f t="shared" si="1713"/>
        <v>0</v>
      </c>
      <c r="BX995" s="35" t="str">
        <f t="shared" si="1637"/>
        <v/>
      </c>
      <c r="BY995" s="265" t="b">
        <f t="shared" si="1682"/>
        <v>0</v>
      </c>
      <c r="BZ995" s="35" t="str">
        <f t="shared" si="1638"/>
        <v/>
      </c>
      <c r="CA995" s="265" t="b">
        <f t="shared" si="1683"/>
        <v>0</v>
      </c>
      <c r="CB995" s="35" t="str">
        <f t="shared" si="1639"/>
        <v/>
      </c>
      <c r="CC995" s="272" t="b">
        <f t="shared" si="1684"/>
        <v>0</v>
      </c>
      <c r="CD995" s="35" t="str">
        <f t="shared" si="1640"/>
        <v/>
      </c>
      <c r="CE995" s="13" t="b">
        <f t="shared" si="1641"/>
        <v>0</v>
      </c>
      <c r="CF995" s="35" t="str">
        <f t="shared" si="1642"/>
        <v/>
      </c>
      <c r="CG995" s="179">
        <f t="shared" si="1643"/>
        <v>0</v>
      </c>
      <c r="CH995" s="179">
        <f t="shared" si="1644"/>
        <v>0</v>
      </c>
      <c r="CI995" s="218">
        <f t="shared" si="1685"/>
        <v>0</v>
      </c>
      <c r="CJ995" s="218">
        <f t="shared" si="1686"/>
        <v>0</v>
      </c>
      <c r="CK995" s="218">
        <f t="shared" si="1687"/>
        <v>0</v>
      </c>
      <c r="CL995" s="218">
        <f t="shared" si="1688"/>
        <v>0</v>
      </c>
      <c r="CM995" s="218">
        <f t="shared" si="1689"/>
        <v>0</v>
      </c>
      <c r="CN995" s="218">
        <f t="shared" si="1690"/>
        <v>0</v>
      </c>
      <c r="CO995" s="218">
        <f t="shared" si="1691"/>
        <v>0</v>
      </c>
      <c r="CP995" s="218">
        <f t="shared" si="1692"/>
        <v>0</v>
      </c>
      <c r="CQ995" s="218">
        <f t="shared" si="1693"/>
        <v>0</v>
      </c>
      <c r="CR995" s="218">
        <f t="shared" si="1694"/>
        <v>0</v>
      </c>
      <c r="CS995" s="14">
        <f t="shared" si="1645"/>
        <v>0</v>
      </c>
      <c r="CT995" s="236">
        <f t="shared" si="1646"/>
        <v>0</v>
      </c>
      <c r="CU995" s="237">
        <f t="shared" si="1714"/>
        <v>0</v>
      </c>
      <c r="CV995" s="16">
        <f t="shared" si="1714"/>
        <v>0</v>
      </c>
      <c r="CW995" s="16">
        <f t="shared" si="1714"/>
        <v>0</v>
      </c>
      <c r="CX995" s="16">
        <f t="shared" si="1714"/>
        <v>0</v>
      </c>
      <c r="CY995" s="16">
        <f t="shared" si="1714"/>
        <v>0</v>
      </c>
      <c r="CZ995" s="16">
        <f t="shared" si="1714"/>
        <v>0</v>
      </c>
      <c r="DA995" s="16">
        <f t="shared" si="1714"/>
        <v>0</v>
      </c>
      <c r="DB995" s="16">
        <f t="shared" si="1714"/>
        <v>0</v>
      </c>
      <c r="DC995" s="16">
        <f t="shared" si="1714"/>
        <v>0</v>
      </c>
      <c r="DD995" s="238">
        <f t="shared" si="1714"/>
        <v>0</v>
      </c>
      <c r="DE995" s="232">
        <f t="shared" si="1715"/>
        <v>0</v>
      </c>
      <c r="DF995" s="132">
        <f t="shared" si="1715"/>
        <v>0</v>
      </c>
      <c r="DG995" s="132">
        <f t="shared" si="1715"/>
        <v>0</v>
      </c>
      <c r="DH995" s="132">
        <f t="shared" si="1715"/>
        <v>0</v>
      </c>
      <c r="DI995" s="132">
        <f t="shared" si="1715"/>
        <v>0</v>
      </c>
      <c r="DJ995" s="132">
        <f t="shared" si="1715"/>
        <v>0</v>
      </c>
      <c r="DK995" s="132">
        <f t="shared" si="1715"/>
        <v>0</v>
      </c>
      <c r="DL995" s="132">
        <f t="shared" si="1715"/>
        <v>0</v>
      </c>
      <c r="DM995" s="132">
        <f t="shared" si="1715"/>
        <v>0</v>
      </c>
      <c r="DN995" s="233">
        <f t="shared" si="1715"/>
        <v>0</v>
      </c>
      <c r="DO995" s="232">
        <f t="shared" si="1649"/>
        <v>0</v>
      </c>
      <c r="DP995" s="132">
        <f t="shared" si="1650"/>
        <v>0</v>
      </c>
      <c r="DQ995" s="132">
        <f t="shared" si="1651"/>
        <v>0</v>
      </c>
      <c r="DR995" s="132">
        <f t="shared" si="1652"/>
        <v>0</v>
      </c>
      <c r="DS995" s="132">
        <f t="shared" si="1653"/>
        <v>0</v>
      </c>
      <c r="DT995" s="132">
        <f t="shared" si="1654"/>
        <v>0</v>
      </c>
      <c r="DU995" s="132">
        <f t="shared" si="1655"/>
        <v>0</v>
      </c>
      <c r="DV995" s="132">
        <f t="shared" si="1656"/>
        <v>0</v>
      </c>
      <c r="DW995" s="132">
        <f t="shared" si="1657"/>
        <v>0</v>
      </c>
      <c r="DX995" s="233">
        <f t="shared" si="1658"/>
        <v>0</v>
      </c>
      <c r="DY995" s="231" t="b">
        <f t="shared" si="1695"/>
        <v>0</v>
      </c>
      <c r="DZ995" s="163"/>
      <c r="EA995" s="226" t="str">
        <f t="shared" si="1696"/>
        <v/>
      </c>
      <c r="EB995" s="178" t="str">
        <f t="shared" si="1697"/>
        <v/>
      </c>
      <c r="EC995" s="178" t="str">
        <f t="shared" si="1698"/>
        <v/>
      </c>
      <c r="ED995" s="178" t="str">
        <f t="shared" si="1699"/>
        <v/>
      </c>
      <c r="EE995" s="178" t="str">
        <f t="shared" si="1700"/>
        <v/>
      </c>
      <c r="EF995" s="178" t="str">
        <f t="shared" si="1701"/>
        <v/>
      </c>
      <c r="EG995" s="178" t="str">
        <f t="shared" si="1702"/>
        <v/>
      </c>
      <c r="EH995" s="178" t="str">
        <f t="shared" si="1703"/>
        <v/>
      </c>
      <c r="EI995" s="178" t="str">
        <f t="shared" si="1704"/>
        <v/>
      </c>
      <c r="EJ995" s="227" t="str">
        <f t="shared" si="1705"/>
        <v/>
      </c>
      <c r="EK995" s="230" t="str">
        <f t="shared" si="1659"/>
        <v/>
      </c>
      <c r="EL995" s="177" t="str">
        <f t="shared" si="1660"/>
        <v/>
      </c>
      <c r="EM995" s="177" t="str">
        <f t="shared" si="1661"/>
        <v/>
      </c>
      <c r="EN995" s="177" t="str">
        <f t="shared" si="1662"/>
        <v/>
      </c>
      <c r="EO995" s="177" t="str">
        <f t="shared" si="1663"/>
        <v/>
      </c>
      <c r="EP995" s="177" t="str">
        <f t="shared" si="1664"/>
        <v/>
      </c>
      <c r="EQ995" s="177" t="str">
        <f t="shared" si="1665"/>
        <v/>
      </c>
      <c r="ER995" s="177" t="str">
        <f t="shared" si="1666"/>
        <v/>
      </c>
      <c r="ES995" s="177" t="str">
        <f t="shared" si="1667"/>
        <v/>
      </c>
      <c r="ET995" s="177" t="str">
        <f t="shared" si="1668"/>
        <v/>
      </c>
      <c r="EU995" s="229" t="e">
        <f t="shared" si="1669"/>
        <v>#VALUE!</v>
      </c>
      <c r="EV995" s="27" t="e">
        <f t="shared" si="1670"/>
        <v>#VALUE!</v>
      </c>
      <c r="EW995" s="27" t="e">
        <f t="shared" si="1671"/>
        <v>#VALUE!</v>
      </c>
      <c r="EX995" s="28" t="e">
        <f t="shared" si="1672"/>
        <v>#VALUE!</v>
      </c>
      <c r="EY995" s="28" t="e">
        <f t="shared" si="1673"/>
        <v>#VALUE!</v>
      </c>
      <c r="EZ995" s="28" t="b">
        <f t="shared" si="1674"/>
        <v>0</v>
      </c>
      <c r="FA995" s="176" t="str">
        <f t="shared" si="1675"/>
        <v/>
      </c>
      <c r="FB995" s="27" t="e" cm="1">
        <f t="array" aca="1" ref="FB995" ca="1">TEXT(RIGHT(10-RIGHT(SUM(INDEX(1*(MID(MID(C995,1,1)*2,ROW(INDIRECT("1:"&amp;LEN(MID(C995,1,1)*2))),1)),,))+MID(C995,2,1)+
SUM(INDEX(1*(MID(MID(C995,3,1)*2,ROW(INDIRECT("1:"&amp;LEN(MID(C995,3,1)*2))),1)),,))+MID(C995,4,1)+
SUM(INDEX(1*(MID(MID(C995,5,1)*2,ROW(INDIRECT("1:"&amp;LEN(MID(C995,5,1)*2))),1)),,))+MID(C995,6,1)+
SUM(INDEX(1*(MID(MID(C995,8,1)*2,ROW(INDIRECT("1:"&amp;LEN(MID(C995,8,1)*2))),1)),,))+MID(C995,9,1)+
SUM(INDEX(1*(MID(MID(C995,10,1)*2,ROW(INDIRECT("1:"&amp;LEN(MID(C995,10,1)*2))),1)),,)),1),1),"0")</f>
        <v>#VALUE!</v>
      </c>
      <c r="FC995" s="27" t="str">
        <f t="shared" si="1676"/>
        <v/>
      </c>
      <c r="FD995" s="29" t="b">
        <f t="shared" si="1677"/>
        <v>0</v>
      </c>
      <c r="FE995" s="112" t="b">
        <f>IFERROR(MATCH(D995,'Avtal för korttidsarbete'!$G$13:$G$1012,0),TRUE)</f>
        <v>1</v>
      </c>
      <c r="FF995" s="112" t="b">
        <f t="shared" si="1706"/>
        <v>0</v>
      </c>
      <c r="FG995" s="113" t="str" cm="1">
        <f t="array" ref="FG995">IF(FE995=TRUE,"x",INDEX('Avtal för korttidsarbete'!$E$13:$E$1012,$FE995))</f>
        <v>x</v>
      </c>
      <c r="FH995" s="113" t="str" cm="1">
        <f t="array" ref="FH995">IF(FE995=TRUE,"x",INDEX('Avtal för korttidsarbete'!$F$13:$F$1012,$FE995))</f>
        <v>x</v>
      </c>
      <c r="FI995" s="112" t="b">
        <f t="shared" si="1707"/>
        <v>0</v>
      </c>
      <c r="FJ995" s="135">
        <f t="shared" si="1708"/>
        <v>44166</v>
      </c>
      <c r="FK995" s="135">
        <f t="shared" si="1709"/>
        <v>44377</v>
      </c>
      <c r="FL995" s="112" t="b">
        <f t="shared" si="1710"/>
        <v>0</v>
      </c>
      <c r="FM995" s="113">
        <f t="shared" si="1711"/>
        <v>44166</v>
      </c>
      <c r="FN995" s="135">
        <f t="shared" si="1712"/>
        <v>44377</v>
      </c>
      <c r="FO995" s="148" t="b">
        <f>IFERROR(INDEX('Avtal för korttidsarbete'!R:R,MATCH(D995,'Avtal för korttidsarbete'!$G:$G,0)),TRUE)</f>
        <v>1</v>
      </c>
      <c r="FP995" s="135" t="str">
        <f>IF(FO995,"-",INDEX('Avtal för korttidsarbete'!$D:$D,MATCH(D995,'Avtal för korttidsarbete'!$G:$G,0)))</f>
        <v>-</v>
      </c>
      <c r="FQ995" s="113" t="b">
        <f>IFERROR(G995&gt;INDEX(Uppsägningar!E:E,MATCH(C995,Uppsägningar!C:C,0)),FALSE)</f>
        <v>0</v>
      </c>
    </row>
    <row r="996" spans="1:173" ht="14.1" customHeight="1" x14ac:dyDescent="0.25">
      <c r="A996" s="19">
        <v>980</v>
      </c>
      <c r="B996" s="20"/>
      <c r="C996" s="183"/>
      <c r="D996" s="66"/>
      <c r="E996" s="212">
        <f>IFERROR(INDEX(Admin!$C$7:$C$10,MATCH(FP996,TblNivåValTExt,0)),0)</f>
        <v>0</v>
      </c>
      <c r="F996" s="1"/>
      <c r="G996" s="1"/>
      <c r="H996" s="78"/>
      <c r="I996" s="181"/>
      <c r="J996" s="181"/>
      <c r="K996" s="182"/>
      <c r="L996" s="182"/>
      <c r="M996" s="181"/>
      <c r="N996" s="181"/>
      <c r="O996" s="181"/>
      <c r="P996" s="182"/>
      <c r="Q996" s="182"/>
      <c r="R996" s="181"/>
      <c r="S996" s="181"/>
      <c r="T996" s="181"/>
      <c r="U996" s="182"/>
      <c r="V996" s="182"/>
      <c r="W996" s="181"/>
      <c r="X996" s="181"/>
      <c r="Y996" s="181"/>
      <c r="Z996" s="182"/>
      <c r="AA996" s="182"/>
      <c r="AB996" s="181"/>
      <c r="AC996" s="181"/>
      <c r="AD996" s="181"/>
      <c r="AE996" s="182"/>
      <c r="AF996" s="182"/>
      <c r="AG996" s="181"/>
      <c r="AH996" s="181"/>
      <c r="AI996" s="181"/>
      <c r="AJ996" s="182"/>
      <c r="AK996" s="182"/>
      <c r="AL996" s="181"/>
      <c r="AM996" s="181"/>
      <c r="AN996" s="181"/>
      <c r="AO996" s="182"/>
      <c r="AP996" s="182"/>
      <c r="AQ996" s="181"/>
      <c r="AR996" s="181"/>
      <c r="AS996" s="181"/>
      <c r="AT996" s="182"/>
      <c r="AU996" s="182"/>
      <c r="AV996" s="181"/>
      <c r="AW996" s="181"/>
      <c r="AX996" s="181"/>
      <c r="AY996" s="182"/>
      <c r="AZ996" s="182"/>
      <c r="BA996" s="181"/>
      <c r="BB996" s="181"/>
      <c r="BC996" s="181"/>
      <c r="BD996" s="182"/>
      <c r="BE996" s="182"/>
      <c r="BF996" s="181"/>
      <c r="BG996" s="180">
        <f t="shared" si="1678"/>
        <v>0</v>
      </c>
      <c r="BH996" s="116" t="str">
        <f t="shared" si="1679"/>
        <v/>
      </c>
      <c r="BI996" s="80" t="b">
        <f t="shared" si="1625"/>
        <v>0</v>
      </c>
      <c r="BJ996" s="80" t="str">
        <f t="shared" si="1626"/>
        <v/>
      </c>
      <c r="BK996" s="80" t="b">
        <f t="shared" si="1680"/>
        <v>0</v>
      </c>
      <c r="BL996" s="13" t="str">
        <f t="shared" si="1627"/>
        <v/>
      </c>
      <c r="BM996" s="13" t="b">
        <f t="shared" si="1681"/>
        <v>0</v>
      </c>
      <c r="BN996" s="35" t="str">
        <f t="shared" si="1628"/>
        <v/>
      </c>
      <c r="BO996" s="13" t="b">
        <f t="shared" si="1629"/>
        <v>0</v>
      </c>
      <c r="BP996" s="35" t="str">
        <f t="shared" si="1630"/>
        <v/>
      </c>
      <c r="BQ996" s="13" t="b">
        <f t="shared" si="1631"/>
        <v>0</v>
      </c>
      <c r="BR996" s="35" t="str">
        <f t="shared" si="1632"/>
        <v/>
      </c>
      <c r="BS996" s="35" t="b">
        <f t="shared" si="1633"/>
        <v>0</v>
      </c>
      <c r="BT996" s="35" t="str">
        <f t="shared" si="1634"/>
        <v/>
      </c>
      <c r="BU996" s="35" t="b">
        <f t="shared" si="1635"/>
        <v>0</v>
      </c>
      <c r="BV996" s="35" t="str">
        <f t="shared" si="1636"/>
        <v/>
      </c>
      <c r="BW996" s="13" t="b">
        <f t="shared" si="1713"/>
        <v>0</v>
      </c>
      <c r="BX996" s="35" t="str">
        <f t="shared" si="1637"/>
        <v/>
      </c>
      <c r="BY996" s="265" t="b">
        <f t="shared" si="1682"/>
        <v>0</v>
      </c>
      <c r="BZ996" s="35" t="str">
        <f t="shared" si="1638"/>
        <v/>
      </c>
      <c r="CA996" s="265" t="b">
        <f t="shared" si="1683"/>
        <v>0</v>
      </c>
      <c r="CB996" s="35" t="str">
        <f t="shared" si="1639"/>
        <v/>
      </c>
      <c r="CC996" s="272" t="b">
        <f t="shared" si="1684"/>
        <v>0</v>
      </c>
      <c r="CD996" s="35" t="str">
        <f t="shared" si="1640"/>
        <v/>
      </c>
      <c r="CE996" s="13" t="b">
        <f t="shared" si="1641"/>
        <v>0</v>
      </c>
      <c r="CF996" s="35" t="str">
        <f t="shared" si="1642"/>
        <v/>
      </c>
      <c r="CG996" s="179">
        <f t="shared" si="1643"/>
        <v>0</v>
      </c>
      <c r="CH996" s="179">
        <f t="shared" si="1644"/>
        <v>0</v>
      </c>
      <c r="CI996" s="218">
        <f t="shared" si="1685"/>
        <v>0</v>
      </c>
      <c r="CJ996" s="218">
        <f t="shared" si="1686"/>
        <v>0</v>
      </c>
      <c r="CK996" s="218">
        <f t="shared" si="1687"/>
        <v>0</v>
      </c>
      <c r="CL996" s="218">
        <f t="shared" si="1688"/>
        <v>0</v>
      </c>
      <c r="CM996" s="218">
        <f t="shared" si="1689"/>
        <v>0</v>
      </c>
      <c r="CN996" s="218">
        <f t="shared" si="1690"/>
        <v>0</v>
      </c>
      <c r="CO996" s="218">
        <f t="shared" si="1691"/>
        <v>0</v>
      </c>
      <c r="CP996" s="218">
        <f t="shared" si="1692"/>
        <v>0</v>
      </c>
      <c r="CQ996" s="218">
        <f t="shared" si="1693"/>
        <v>0</v>
      </c>
      <c r="CR996" s="218">
        <f t="shared" si="1694"/>
        <v>0</v>
      </c>
      <c r="CS996" s="14">
        <f t="shared" si="1645"/>
        <v>0</v>
      </c>
      <c r="CT996" s="236">
        <f t="shared" si="1646"/>
        <v>0</v>
      </c>
      <c r="CU996" s="237">
        <f t="shared" si="1714"/>
        <v>0</v>
      </c>
      <c r="CV996" s="16">
        <f t="shared" si="1714"/>
        <v>0</v>
      </c>
      <c r="CW996" s="16">
        <f t="shared" si="1714"/>
        <v>0</v>
      </c>
      <c r="CX996" s="16">
        <f t="shared" si="1714"/>
        <v>0</v>
      </c>
      <c r="CY996" s="16">
        <f t="shared" si="1714"/>
        <v>0</v>
      </c>
      <c r="CZ996" s="16">
        <f t="shared" si="1714"/>
        <v>0</v>
      </c>
      <c r="DA996" s="16">
        <f t="shared" si="1714"/>
        <v>0</v>
      </c>
      <c r="DB996" s="16">
        <f t="shared" si="1714"/>
        <v>0</v>
      </c>
      <c r="DC996" s="16">
        <f t="shared" si="1714"/>
        <v>0</v>
      </c>
      <c r="DD996" s="238">
        <f t="shared" si="1714"/>
        <v>0</v>
      </c>
      <c r="DE996" s="232">
        <f t="shared" si="1715"/>
        <v>0</v>
      </c>
      <c r="DF996" s="132">
        <f t="shared" si="1715"/>
        <v>0</v>
      </c>
      <c r="DG996" s="132">
        <f t="shared" si="1715"/>
        <v>0</v>
      </c>
      <c r="DH996" s="132">
        <f t="shared" si="1715"/>
        <v>0</v>
      </c>
      <c r="DI996" s="132">
        <f t="shared" si="1715"/>
        <v>0</v>
      </c>
      <c r="DJ996" s="132">
        <f t="shared" si="1715"/>
        <v>0</v>
      </c>
      <c r="DK996" s="132">
        <f t="shared" si="1715"/>
        <v>0</v>
      </c>
      <c r="DL996" s="132">
        <f t="shared" si="1715"/>
        <v>0</v>
      </c>
      <c r="DM996" s="132">
        <f t="shared" si="1715"/>
        <v>0</v>
      </c>
      <c r="DN996" s="233">
        <f t="shared" si="1715"/>
        <v>0</v>
      </c>
      <c r="DO996" s="232">
        <f t="shared" si="1649"/>
        <v>0</v>
      </c>
      <c r="DP996" s="132">
        <f t="shared" si="1650"/>
        <v>0</v>
      </c>
      <c r="DQ996" s="132">
        <f t="shared" si="1651"/>
        <v>0</v>
      </c>
      <c r="DR996" s="132">
        <f t="shared" si="1652"/>
        <v>0</v>
      </c>
      <c r="DS996" s="132">
        <f t="shared" si="1653"/>
        <v>0</v>
      </c>
      <c r="DT996" s="132">
        <f t="shared" si="1654"/>
        <v>0</v>
      </c>
      <c r="DU996" s="132">
        <f t="shared" si="1655"/>
        <v>0</v>
      </c>
      <c r="DV996" s="132">
        <f t="shared" si="1656"/>
        <v>0</v>
      </c>
      <c r="DW996" s="132">
        <f t="shared" si="1657"/>
        <v>0</v>
      </c>
      <c r="DX996" s="233">
        <f t="shared" si="1658"/>
        <v>0</v>
      </c>
      <c r="DY996" s="231" t="b">
        <f t="shared" si="1695"/>
        <v>0</v>
      </c>
      <c r="DZ996" s="163"/>
      <c r="EA996" s="226" t="str">
        <f t="shared" si="1696"/>
        <v/>
      </c>
      <c r="EB996" s="178" t="str">
        <f t="shared" si="1697"/>
        <v/>
      </c>
      <c r="EC996" s="178" t="str">
        <f t="shared" si="1698"/>
        <v/>
      </c>
      <c r="ED996" s="178" t="str">
        <f t="shared" si="1699"/>
        <v/>
      </c>
      <c r="EE996" s="178" t="str">
        <f t="shared" si="1700"/>
        <v/>
      </c>
      <c r="EF996" s="178" t="str">
        <f t="shared" si="1701"/>
        <v/>
      </c>
      <c r="EG996" s="178" t="str">
        <f t="shared" si="1702"/>
        <v/>
      </c>
      <c r="EH996" s="178" t="str">
        <f t="shared" si="1703"/>
        <v/>
      </c>
      <c r="EI996" s="178" t="str">
        <f t="shared" si="1704"/>
        <v/>
      </c>
      <c r="EJ996" s="227" t="str">
        <f t="shared" si="1705"/>
        <v/>
      </c>
      <c r="EK996" s="230" t="str">
        <f t="shared" si="1659"/>
        <v/>
      </c>
      <c r="EL996" s="177" t="str">
        <f t="shared" si="1660"/>
        <v/>
      </c>
      <c r="EM996" s="177" t="str">
        <f t="shared" si="1661"/>
        <v/>
      </c>
      <c r="EN996" s="177" t="str">
        <f t="shared" si="1662"/>
        <v/>
      </c>
      <c r="EO996" s="177" t="str">
        <f t="shared" si="1663"/>
        <v/>
      </c>
      <c r="EP996" s="177" t="str">
        <f t="shared" si="1664"/>
        <v/>
      </c>
      <c r="EQ996" s="177" t="str">
        <f t="shared" si="1665"/>
        <v/>
      </c>
      <c r="ER996" s="177" t="str">
        <f t="shared" si="1666"/>
        <v/>
      </c>
      <c r="ES996" s="177" t="str">
        <f t="shared" si="1667"/>
        <v/>
      </c>
      <c r="ET996" s="177" t="str">
        <f t="shared" si="1668"/>
        <v/>
      </c>
      <c r="EU996" s="229" t="e">
        <f t="shared" si="1669"/>
        <v>#VALUE!</v>
      </c>
      <c r="EV996" s="27" t="e">
        <f t="shared" si="1670"/>
        <v>#VALUE!</v>
      </c>
      <c r="EW996" s="27" t="e">
        <f t="shared" si="1671"/>
        <v>#VALUE!</v>
      </c>
      <c r="EX996" s="28" t="e">
        <f t="shared" si="1672"/>
        <v>#VALUE!</v>
      </c>
      <c r="EY996" s="28" t="e">
        <f t="shared" si="1673"/>
        <v>#VALUE!</v>
      </c>
      <c r="EZ996" s="28" t="b">
        <f t="shared" si="1674"/>
        <v>0</v>
      </c>
      <c r="FA996" s="176" t="str">
        <f t="shared" si="1675"/>
        <v/>
      </c>
      <c r="FB996" s="27" t="e" cm="1">
        <f t="array" aca="1" ref="FB996" ca="1">TEXT(RIGHT(10-RIGHT(SUM(INDEX(1*(MID(MID(C996,1,1)*2,ROW(INDIRECT("1:"&amp;LEN(MID(C996,1,1)*2))),1)),,))+MID(C996,2,1)+
SUM(INDEX(1*(MID(MID(C996,3,1)*2,ROW(INDIRECT("1:"&amp;LEN(MID(C996,3,1)*2))),1)),,))+MID(C996,4,1)+
SUM(INDEX(1*(MID(MID(C996,5,1)*2,ROW(INDIRECT("1:"&amp;LEN(MID(C996,5,1)*2))),1)),,))+MID(C996,6,1)+
SUM(INDEX(1*(MID(MID(C996,8,1)*2,ROW(INDIRECT("1:"&amp;LEN(MID(C996,8,1)*2))),1)),,))+MID(C996,9,1)+
SUM(INDEX(1*(MID(MID(C996,10,1)*2,ROW(INDIRECT("1:"&amp;LEN(MID(C996,10,1)*2))),1)),,)),1),1),"0")</f>
        <v>#VALUE!</v>
      </c>
      <c r="FC996" s="27" t="str">
        <f t="shared" si="1676"/>
        <v/>
      </c>
      <c r="FD996" s="29" t="b">
        <f t="shared" si="1677"/>
        <v>0</v>
      </c>
      <c r="FE996" s="112" t="b">
        <f>IFERROR(MATCH(D996,'Avtal för korttidsarbete'!$G$13:$G$1012,0),TRUE)</f>
        <v>1</v>
      </c>
      <c r="FF996" s="112" t="b">
        <f t="shared" si="1706"/>
        <v>0</v>
      </c>
      <c r="FG996" s="113" t="str" cm="1">
        <f t="array" ref="FG996">IF(FE996=TRUE,"x",INDEX('Avtal för korttidsarbete'!$E$13:$E$1012,$FE996))</f>
        <v>x</v>
      </c>
      <c r="FH996" s="113" t="str" cm="1">
        <f t="array" ref="FH996">IF(FE996=TRUE,"x",INDEX('Avtal för korttidsarbete'!$F$13:$F$1012,$FE996))</f>
        <v>x</v>
      </c>
      <c r="FI996" s="112" t="b">
        <f t="shared" si="1707"/>
        <v>0</v>
      </c>
      <c r="FJ996" s="135">
        <f t="shared" si="1708"/>
        <v>44166</v>
      </c>
      <c r="FK996" s="135">
        <f t="shared" si="1709"/>
        <v>44377</v>
      </c>
      <c r="FL996" s="112" t="b">
        <f t="shared" si="1710"/>
        <v>0</v>
      </c>
      <c r="FM996" s="113">
        <f t="shared" si="1711"/>
        <v>44166</v>
      </c>
      <c r="FN996" s="135">
        <f t="shared" si="1712"/>
        <v>44377</v>
      </c>
      <c r="FO996" s="148" t="b">
        <f>IFERROR(INDEX('Avtal för korttidsarbete'!R:R,MATCH(D996,'Avtal för korttidsarbete'!$G:$G,0)),TRUE)</f>
        <v>1</v>
      </c>
      <c r="FP996" s="135" t="str">
        <f>IF(FO996,"-",INDEX('Avtal för korttidsarbete'!$D:$D,MATCH(D996,'Avtal för korttidsarbete'!$G:$G,0)))</f>
        <v>-</v>
      </c>
      <c r="FQ996" s="113" t="b">
        <f>IFERROR(G996&gt;INDEX(Uppsägningar!E:E,MATCH(C996,Uppsägningar!C:C,0)),FALSE)</f>
        <v>0</v>
      </c>
    </row>
    <row r="997" spans="1:173" x14ac:dyDescent="0.25">
      <c r="A997" s="19">
        <v>981</v>
      </c>
      <c r="B997" s="20"/>
      <c r="C997" s="183"/>
      <c r="D997" s="66"/>
      <c r="E997" s="212">
        <f>IFERROR(INDEX(Admin!$C$7:$C$10,MATCH(FP997,TblNivåValTExt,0)),0)</f>
        <v>0</v>
      </c>
      <c r="F997" s="1"/>
      <c r="G997" s="1"/>
      <c r="H997" s="78"/>
      <c r="I997" s="181"/>
      <c r="J997" s="181"/>
      <c r="K997" s="182"/>
      <c r="L997" s="182"/>
      <c r="M997" s="181"/>
      <c r="N997" s="181"/>
      <c r="O997" s="181"/>
      <c r="P997" s="182"/>
      <c r="Q997" s="182"/>
      <c r="R997" s="181"/>
      <c r="S997" s="181"/>
      <c r="T997" s="181"/>
      <c r="U997" s="182"/>
      <c r="V997" s="182"/>
      <c r="W997" s="181"/>
      <c r="X997" s="181"/>
      <c r="Y997" s="181"/>
      <c r="Z997" s="182"/>
      <c r="AA997" s="182"/>
      <c r="AB997" s="181"/>
      <c r="AC997" s="181"/>
      <c r="AD997" s="181"/>
      <c r="AE997" s="182"/>
      <c r="AF997" s="182"/>
      <c r="AG997" s="181"/>
      <c r="AH997" s="181"/>
      <c r="AI997" s="181"/>
      <c r="AJ997" s="182"/>
      <c r="AK997" s="182"/>
      <c r="AL997" s="181"/>
      <c r="AM997" s="181"/>
      <c r="AN997" s="181"/>
      <c r="AO997" s="182"/>
      <c r="AP997" s="182"/>
      <c r="AQ997" s="181"/>
      <c r="AR997" s="181"/>
      <c r="AS997" s="181"/>
      <c r="AT997" s="182"/>
      <c r="AU997" s="182"/>
      <c r="AV997" s="181"/>
      <c r="AW997" s="181"/>
      <c r="AX997" s="181"/>
      <c r="AY997" s="182"/>
      <c r="AZ997" s="182"/>
      <c r="BA997" s="181"/>
      <c r="BB997" s="181"/>
      <c r="BC997" s="181"/>
      <c r="BD997" s="182"/>
      <c r="BE997" s="182"/>
      <c r="BF997" s="181"/>
      <c r="BG997" s="180">
        <f t="shared" si="1678"/>
        <v>0</v>
      </c>
      <c r="BH997" s="116" t="str">
        <f t="shared" si="1679"/>
        <v/>
      </c>
      <c r="BI997" s="80" t="b">
        <f t="shared" si="1625"/>
        <v>0</v>
      </c>
      <c r="BJ997" s="80" t="str">
        <f t="shared" si="1626"/>
        <v/>
      </c>
      <c r="BK997" s="80" t="b">
        <f t="shared" si="1680"/>
        <v>0</v>
      </c>
      <c r="BL997" s="13" t="str">
        <f t="shared" si="1627"/>
        <v/>
      </c>
      <c r="BM997" s="13" t="b">
        <f t="shared" si="1681"/>
        <v>0</v>
      </c>
      <c r="BN997" s="35" t="str">
        <f t="shared" si="1628"/>
        <v/>
      </c>
      <c r="BO997" s="13" t="b">
        <f t="shared" si="1629"/>
        <v>0</v>
      </c>
      <c r="BP997" s="35" t="str">
        <f t="shared" si="1630"/>
        <v/>
      </c>
      <c r="BQ997" s="13" t="b">
        <f t="shared" si="1631"/>
        <v>0</v>
      </c>
      <c r="BR997" s="35" t="str">
        <f t="shared" si="1632"/>
        <v/>
      </c>
      <c r="BS997" s="35" t="b">
        <f t="shared" si="1633"/>
        <v>0</v>
      </c>
      <c r="BT997" s="35" t="str">
        <f t="shared" si="1634"/>
        <v/>
      </c>
      <c r="BU997" s="35" t="b">
        <f t="shared" si="1635"/>
        <v>0</v>
      </c>
      <c r="BV997" s="35" t="str">
        <f t="shared" si="1636"/>
        <v/>
      </c>
      <c r="BW997" s="13" t="b">
        <f t="shared" si="1713"/>
        <v>0</v>
      </c>
      <c r="BX997" s="35" t="str">
        <f t="shared" si="1637"/>
        <v/>
      </c>
      <c r="BY997" s="265" t="b">
        <f t="shared" si="1682"/>
        <v>0</v>
      </c>
      <c r="BZ997" s="35" t="str">
        <f t="shared" si="1638"/>
        <v/>
      </c>
      <c r="CA997" s="265" t="b">
        <f t="shared" si="1683"/>
        <v>0</v>
      </c>
      <c r="CB997" s="35" t="str">
        <f t="shared" si="1639"/>
        <v/>
      </c>
      <c r="CC997" s="272" t="b">
        <f t="shared" si="1684"/>
        <v>0</v>
      </c>
      <c r="CD997" s="35" t="str">
        <f t="shared" si="1640"/>
        <v/>
      </c>
      <c r="CE997" s="13" t="b">
        <f t="shared" si="1641"/>
        <v>0</v>
      </c>
      <c r="CF997" s="35" t="str">
        <f t="shared" si="1642"/>
        <v/>
      </c>
      <c r="CG997" s="179">
        <f t="shared" si="1643"/>
        <v>0</v>
      </c>
      <c r="CH997" s="179">
        <f t="shared" si="1644"/>
        <v>0</v>
      </c>
      <c r="CI997" s="218">
        <f t="shared" si="1685"/>
        <v>0</v>
      </c>
      <c r="CJ997" s="218">
        <f t="shared" si="1686"/>
        <v>0</v>
      </c>
      <c r="CK997" s="218">
        <f t="shared" si="1687"/>
        <v>0</v>
      </c>
      <c r="CL997" s="218">
        <f t="shared" si="1688"/>
        <v>0</v>
      </c>
      <c r="CM997" s="218">
        <f t="shared" si="1689"/>
        <v>0</v>
      </c>
      <c r="CN997" s="218">
        <f t="shared" si="1690"/>
        <v>0</v>
      </c>
      <c r="CO997" s="218">
        <f t="shared" si="1691"/>
        <v>0</v>
      </c>
      <c r="CP997" s="218">
        <f t="shared" si="1692"/>
        <v>0</v>
      </c>
      <c r="CQ997" s="218">
        <f t="shared" si="1693"/>
        <v>0</v>
      </c>
      <c r="CR997" s="218">
        <f t="shared" si="1694"/>
        <v>0</v>
      </c>
      <c r="CS997" s="14">
        <f t="shared" si="1645"/>
        <v>0</v>
      </c>
      <c r="CT997" s="236">
        <f t="shared" si="1646"/>
        <v>0</v>
      </c>
      <c r="CU997" s="237">
        <f t="shared" ref="CU997:DD1006" si="1716">IF(AND($CS997,$CT997,CU$12),MAX(0,MIN(CU$10,$CT997)-MAX(CU$9,$CS997)+1),0)</f>
        <v>0</v>
      </c>
      <c r="CV997" s="16">
        <f t="shared" si="1716"/>
        <v>0</v>
      </c>
      <c r="CW997" s="16">
        <f t="shared" si="1716"/>
        <v>0</v>
      </c>
      <c r="CX997" s="16">
        <f t="shared" si="1716"/>
        <v>0</v>
      </c>
      <c r="CY997" s="16">
        <f t="shared" si="1716"/>
        <v>0</v>
      </c>
      <c r="CZ997" s="16">
        <f t="shared" si="1716"/>
        <v>0</v>
      </c>
      <c r="DA997" s="16">
        <f t="shared" si="1716"/>
        <v>0</v>
      </c>
      <c r="DB997" s="16">
        <f t="shared" si="1716"/>
        <v>0</v>
      </c>
      <c r="DC997" s="16">
        <f t="shared" si="1716"/>
        <v>0</v>
      </c>
      <c r="DD997" s="238">
        <f t="shared" si="1716"/>
        <v>0</v>
      </c>
      <c r="DE997" s="232">
        <f t="shared" ref="DE997:DN1006" si="1717">IF($H997&lt;=0,0,MAX(0,MIN($H997,$DE$11)))</f>
        <v>0</v>
      </c>
      <c r="DF997" s="132">
        <f t="shared" si="1717"/>
        <v>0</v>
      </c>
      <c r="DG997" s="132">
        <f t="shared" si="1717"/>
        <v>0</v>
      </c>
      <c r="DH997" s="132">
        <f t="shared" si="1717"/>
        <v>0</v>
      </c>
      <c r="DI997" s="132">
        <f t="shared" si="1717"/>
        <v>0</v>
      </c>
      <c r="DJ997" s="132">
        <f t="shared" si="1717"/>
        <v>0</v>
      </c>
      <c r="DK997" s="132">
        <f t="shared" si="1717"/>
        <v>0</v>
      </c>
      <c r="DL997" s="132">
        <f t="shared" si="1717"/>
        <v>0</v>
      </c>
      <c r="DM997" s="132">
        <f t="shared" si="1717"/>
        <v>0</v>
      </c>
      <c r="DN997" s="233">
        <f t="shared" si="1717"/>
        <v>0</v>
      </c>
      <c r="DO997" s="232">
        <f t="shared" si="1649"/>
        <v>0</v>
      </c>
      <c r="DP997" s="132">
        <f t="shared" si="1650"/>
        <v>0</v>
      </c>
      <c r="DQ997" s="132">
        <f t="shared" si="1651"/>
        <v>0</v>
      </c>
      <c r="DR997" s="132">
        <f t="shared" si="1652"/>
        <v>0</v>
      </c>
      <c r="DS997" s="132">
        <f t="shared" si="1653"/>
        <v>0</v>
      </c>
      <c r="DT997" s="132">
        <f t="shared" si="1654"/>
        <v>0</v>
      </c>
      <c r="DU997" s="132">
        <f t="shared" si="1655"/>
        <v>0</v>
      </c>
      <c r="DV997" s="132">
        <f t="shared" si="1656"/>
        <v>0</v>
      </c>
      <c r="DW997" s="132">
        <f t="shared" si="1657"/>
        <v>0</v>
      </c>
      <c r="DX997" s="233">
        <f t="shared" si="1658"/>
        <v>0</v>
      </c>
      <c r="DY997" s="231" t="b">
        <f t="shared" si="1695"/>
        <v>0</v>
      </c>
      <c r="DZ997" s="163"/>
      <c r="EA997" s="226" t="str">
        <f t="shared" si="1696"/>
        <v/>
      </c>
      <c r="EB997" s="178" t="str">
        <f t="shared" si="1697"/>
        <v/>
      </c>
      <c r="EC997" s="178" t="str">
        <f t="shared" si="1698"/>
        <v/>
      </c>
      <c r="ED997" s="178" t="str">
        <f t="shared" si="1699"/>
        <v/>
      </c>
      <c r="EE997" s="178" t="str">
        <f t="shared" si="1700"/>
        <v/>
      </c>
      <c r="EF997" s="178" t="str">
        <f t="shared" si="1701"/>
        <v/>
      </c>
      <c r="EG997" s="178" t="str">
        <f t="shared" si="1702"/>
        <v/>
      </c>
      <c r="EH997" s="178" t="str">
        <f t="shared" si="1703"/>
        <v/>
      </c>
      <c r="EI997" s="178" t="str">
        <f t="shared" si="1704"/>
        <v/>
      </c>
      <c r="EJ997" s="227" t="str">
        <f t="shared" si="1705"/>
        <v/>
      </c>
      <c r="EK997" s="230" t="str">
        <f t="shared" si="1659"/>
        <v/>
      </c>
      <c r="EL997" s="177" t="str">
        <f t="shared" si="1660"/>
        <v/>
      </c>
      <c r="EM997" s="177" t="str">
        <f t="shared" si="1661"/>
        <v/>
      </c>
      <c r="EN997" s="177" t="str">
        <f t="shared" si="1662"/>
        <v/>
      </c>
      <c r="EO997" s="177" t="str">
        <f t="shared" si="1663"/>
        <v/>
      </c>
      <c r="EP997" s="177" t="str">
        <f t="shared" si="1664"/>
        <v/>
      </c>
      <c r="EQ997" s="177" t="str">
        <f t="shared" si="1665"/>
        <v/>
      </c>
      <c r="ER997" s="177" t="str">
        <f t="shared" si="1666"/>
        <v/>
      </c>
      <c r="ES997" s="177" t="str">
        <f t="shared" si="1667"/>
        <v/>
      </c>
      <c r="ET997" s="177" t="str">
        <f t="shared" si="1668"/>
        <v/>
      </c>
      <c r="EU997" s="229" t="e">
        <f t="shared" si="1669"/>
        <v>#VALUE!</v>
      </c>
      <c r="EV997" s="27" t="e">
        <f t="shared" si="1670"/>
        <v>#VALUE!</v>
      </c>
      <c r="EW997" s="27" t="e">
        <f t="shared" si="1671"/>
        <v>#VALUE!</v>
      </c>
      <c r="EX997" s="28" t="e">
        <f t="shared" si="1672"/>
        <v>#VALUE!</v>
      </c>
      <c r="EY997" s="28" t="e">
        <f t="shared" si="1673"/>
        <v>#VALUE!</v>
      </c>
      <c r="EZ997" s="28" t="b">
        <f t="shared" si="1674"/>
        <v>0</v>
      </c>
      <c r="FA997" s="176" t="str">
        <f t="shared" si="1675"/>
        <v/>
      </c>
      <c r="FB997" s="27" t="e" cm="1">
        <f t="array" aca="1" ref="FB997" ca="1">TEXT(RIGHT(10-RIGHT(SUM(INDEX(1*(MID(MID(C997,1,1)*2,ROW(INDIRECT("1:"&amp;LEN(MID(C997,1,1)*2))),1)),,))+MID(C997,2,1)+
SUM(INDEX(1*(MID(MID(C997,3,1)*2,ROW(INDIRECT("1:"&amp;LEN(MID(C997,3,1)*2))),1)),,))+MID(C997,4,1)+
SUM(INDEX(1*(MID(MID(C997,5,1)*2,ROW(INDIRECT("1:"&amp;LEN(MID(C997,5,1)*2))),1)),,))+MID(C997,6,1)+
SUM(INDEX(1*(MID(MID(C997,8,1)*2,ROW(INDIRECT("1:"&amp;LEN(MID(C997,8,1)*2))),1)),,))+MID(C997,9,1)+
SUM(INDEX(1*(MID(MID(C997,10,1)*2,ROW(INDIRECT("1:"&amp;LEN(MID(C997,10,1)*2))),1)),,)),1),1),"0")</f>
        <v>#VALUE!</v>
      </c>
      <c r="FC997" s="27" t="str">
        <f t="shared" si="1676"/>
        <v/>
      </c>
      <c r="FD997" s="29" t="b">
        <f t="shared" si="1677"/>
        <v>0</v>
      </c>
      <c r="FE997" s="112" t="b">
        <f>IFERROR(MATCH(D997,'Avtal för korttidsarbete'!$G$13:$G$1012,0),TRUE)</f>
        <v>1</v>
      </c>
      <c r="FF997" s="112" t="b">
        <f t="shared" si="1706"/>
        <v>0</v>
      </c>
      <c r="FG997" s="113" t="str" cm="1">
        <f t="array" ref="FG997">IF(FE997=TRUE,"x",INDEX('Avtal för korttidsarbete'!$E$13:$E$1012,$FE997))</f>
        <v>x</v>
      </c>
      <c r="FH997" s="113" t="str" cm="1">
        <f t="array" ref="FH997">IF(FE997=TRUE,"x",INDEX('Avtal för korttidsarbete'!$F$13:$F$1012,$FE997))</f>
        <v>x</v>
      </c>
      <c r="FI997" s="112" t="b">
        <f t="shared" si="1707"/>
        <v>0</v>
      </c>
      <c r="FJ997" s="135">
        <f t="shared" si="1708"/>
        <v>44166</v>
      </c>
      <c r="FK997" s="135">
        <f t="shared" si="1709"/>
        <v>44377</v>
      </c>
      <c r="FL997" s="112" t="b">
        <f t="shared" si="1710"/>
        <v>0</v>
      </c>
      <c r="FM997" s="113">
        <f t="shared" si="1711"/>
        <v>44166</v>
      </c>
      <c r="FN997" s="135">
        <f t="shared" si="1712"/>
        <v>44377</v>
      </c>
      <c r="FO997" s="148" t="b">
        <f>IFERROR(INDEX('Avtal för korttidsarbete'!R:R,MATCH(D997,'Avtal för korttidsarbete'!$G:$G,0)),TRUE)</f>
        <v>1</v>
      </c>
      <c r="FP997" s="135" t="str">
        <f>IF(FO997,"-",INDEX('Avtal för korttidsarbete'!$D:$D,MATCH(D997,'Avtal för korttidsarbete'!$G:$G,0)))</f>
        <v>-</v>
      </c>
      <c r="FQ997" s="113" t="b">
        <f>IFERROR(G997&gt;INDEX(Uppsägningar!E:E,MATCH(C997,Uppsägningar!C:C,0)),FALSE)</f>
        <v>0</v>
      </c>
    </row>
    <row r="998" spans="1:173" x14ac:dyDescent="0.25">
      <c r="A998" s="19">
        <v>982</v>
      </c>
      <c r="B998" s="20"/>
      <c r="C998" s="183"/>
      <c r="D998" s="66"/>
      <c r="E998" s="212">
        <f>IFERROR(INDEX(Admin!$C$7:$C$10,MATCH(FP998,TblNivåValTExt,0)),0)</f>
        <v>0</v>
      </c>
      <c r="F998" s="1"/>
      <c r="G998" s="1"/>
      <c r="H998" s="78"/>
      <c r="I998" s="181"/>
      <c r="J998" s="181"/>
      <c r="K998" s="182"/>
      <c r="L998" s="182"/>
      <c r="M998" s="181"/>
      <c r="N998" s="181"/>
      <c r="O998" s="181"/>
      <c r="P998" s="182"/>
      <c r="Q998" s="182"/>
      <c r="R998" s="181"/>
      <c r="S998" s="181"/>
      <c r="T998" s="181"/>
      <c r="U998" s="182"/>
      <c r="V998" s="182"/>
      <c r="W998" s="181"/>
      <c r="X998" s="181"/>
      <c r="Y998" s="181"/>
      <c r="Z998" s="182"/>
      <c r="AA998" s="182"/>
      <c r="AB998" s="181"/>
      <c r="AC998" s="181"/>
      <c r="AD998" s="181"/>
      <c r="AE998" s="182"/>
      <c r="AF998" s="182"/>
      <c r="AG998" s="181"/>
      <c r="AH998" s="181"/>
      <c r="AI998" s="181"/>
      <c r="AJ998" s="182"/>
      <c r="AK998" s="182"/>
      <c r="AL998" s="181"/>
      <c r="AM998" s="181"/>
      <c r="AN998" s="181"/>
      <c r="AO998" s="182"/>
      <c r="AP998" s="182"/>
      <c r="AQ998" s="181"/>
      <c r="AR998" s="181"/>
      <c r="AS998" s="181"/>
      <c r="AT998" s="182"/>
      <c r="AU998" s="182"/>
      <c r="AV998" s="181"/>
      <c r="AW998" s="181"/>
      <c r="AX998" s="181"/>
      <c r="AY998" s="182"/>
      <c r="AZ998" s="182"/>
      <c r="BA998" s="181"/>
      <c r="BB998" s="181"/>
      <c r="BC998" s="181"/>
      <c r="BD998" s="182"/>
      <c r="BE998" s="182"/>
      <c r="BF998" s="181"/>
      <c r="BG998" s="180">
        <f t="shared" si="1678"/>
        <v>0</v>
      </c>
      <c r="BH998" s="116" t="str">
        <f t="shared" si="1679"/>
        <v/>
      </c>
      <c r="BI998" s="80" t="b">
        <f t="shared" si="1625"/>
        <v>0</v>
      </c>
      <c r="BJ998" s="80" t="str">
        <f t="shared" si="1626"/>
        <v/>
      </c>
      <c r="BK998" s="80" t="b">
        <f t="shared" si="1680"/>
        <v>0</v>
      </c>
      <c r="BL998" s="13" t="str">
        <f t="shared" si="1627"/>
        <v/>
      </c>
      <c r="BM998" s="13" t="b">
        <f t="shared" si="1681"/>
        <v>0</v>
      </c>
      <c r="BN998" s="35" t="str">
        <f t="shared" si="1628"/>
        <v/>
      </c>
      <c r="BO998" s="13" t="b">
        <f t="shared" si="1629"/>
        <v>0</v>
      </c>
      <c r="BP998" s="35" t="str">
        <f t="shared" si="1630"/>
        <v/>
      </c>
      <c r="BQ998" s="13" t="b">
        <f t="shared" si="1631"/>
        <v>0</v>
      </c>
      <c r="BR998" s="35" t="str">
        <f t="shared" si="1632"/>
        <v/>
      </c>
      <c r="BS998" s="35" t="b">
        <f t="shared" si="1633"/>
        <v>0</v>
      </c>
      <c r="BT998" s="35" t="str">
        <f t="shared" si="1634"/>
        <v/>
      </c>
      <c r="BU998" s="35" t="b">
        <f t="shared" si="1635"/>
        <v>0</v>
      </c>
      <c r="BV998" s="35" t="str">
        <f t="shared" si="1636"/>
        <v/>
      </c>
      <c r="BW998" s="13" t="b">
        <f t="shared" si="1713"/>
        <v>0</v>
      </c>
      <c r="BX998" s="35" t="str">
        <f t="shared" si="1637"/>
        <v/>
      </c>
      <c r="BY998" s="265" t="b">
        <f t="shared" si="1682"/>
        <v>0</v>
      </c>
      <c r="BZ998" s="35" t="str">
        <f t="shared" si="1638"/>
        <v/>
      </c>
      <c r="CA998" s="265" t="b">
        <f t="shared" si="1683"/>
        <v>0</v>
      </c>
      <c r="CB998" s="35" t="str">
        <f t="shared" si="1639"/>
        <v/>
      </c>
      <c r="CC998" s="272" t="b">
        <f t="shared" si="1684"/>
        <v>0</v>
      </c>
      <c r="CD998" s="35" t="str">
        <f t="shared" si="1640"/>
        <v/>
      </c>
      <c r="CE998" s="13" t="b">
        <f t="shared" si="1641"/>
        <v>0</v>
      </c>
      <c r="CF998" s="35" t="str">
        <f t="shared" si="1642"/>
        <v/>
      </c>
      <c r="CG998" s="179">
        <f t="shared" si="1643"/>
        <v>0</v>
      </c>
      <c r="CH998" s="179">
        <f t="shared" si="1644"/>
        <v>0</v>
      </c>
      <c r="CI998" s="218">
        <f t="shared" si="1685"/>
        <v>0</v>
      </c>
      <c r="CJ998" s="218">
        <f t="shared" si="1686"/>
        <v>0</v>
      </c>
      <c r="CK998" s="218">
        <f t="shared" si="1687"/>
        <v>0</v>
      </c>
      <c r="CL998" s="218">
        <f t="shared" si="1688"/>
        <v>0</v>
      </c>
      <c r="CM998" s="218">
        <f t="shared" si="1689"/>
        <v>0</v>
      </c>
      <c r="CN998" s="218">
        <f t="shared" si="1690"/>
        <v>0</v>
      </c>
      <c r="CO998" s="218">
        <f t="shared" si="1691"/>
        <v>0</v>
      </c>
      <c r="CP998" s="218">
        <f t="shared" si="1692"/>
        <v>0</v>
      </c>
      <c r="CQ998" s="218">
        <f t="shared" si="1693"/>
        <v>0</v>
      </c>
      <c r="CR998" s="218">
        <f t="shared" si="1694"/>
        <v>0</v>
      </c>
      <c r="CS998" s="14">
        <f t="shared" si="1645"/>
        <v>0</v>
      </c>
      <c r="CT998" s="236">
        <f t="shared" si="1646"/>
        <v>0</v>
      </c>
      <c r="CU998" s="237">
        <f t="shared" si="1716"/>
        <v>0</v>
      </c>
      <c r="CV998" s="16">
        <f t="shared" si="1716"/>
        <v>0</v>
      </c>
      <c r="CW998" s="16">
        <f t="shared" si="1716"/>
        <v>0</v>
      </c>
      <c r="CX998" s="16">
        <f t="shared" si="1716"/>
        <v>0</v>
      </c>
      <c r="CY998" s="16">
        <f t="shared" si="1716"/>
        <v>0</v>
      </c>
      <c r="CZ998" s="16">
        <f t="shared" si="1716"/>
        <v>0</v>
      </c>
      <c r="DA998" s="16">
        <f t="shared" si="1716"/>
        <v>0</v>
      </c>
      <c r="DB998" s="16">
        <f t="shared" si="1716"/>
        <v>0</v>
      </c>
      <c r="DC998" s="16">
        <f t="shared" si="1716"/>
        <v>0</v>
      </c>
      <c r="DD998" s="238">
        <f t="shared" si="1716"/>
        <v>0</v>
      </c>
      <c r="DE998" s="232">
        <f t="shared" si="1717"/>
        <v>0</v>
      </c>
      <c r="DF998" s="132">
        <f t="shared" si="1717"/>
        <v>0</v>
      </c>
      <c r="DG998" s="132">
        <f t="shared" si="1717"/>
        <v>0</v>
      </c>
      <c r="DH998" s="132">
        <f t="shared" si="1717"/>
        <v>0</v>
      </c>
      <c r="DI998" s="132">
        <f t="shared" si="1717"/>
        <v>0</v>
      </c>
      <c r="DJ998" s="132">
        <f t="shared" si="1717"/>
        <v>0</v>
      </c>
      <c r="DK998" s="132">
        <f t="shared" si="1717"/>
        <v>0</v>
      </c>
      <c r="DL998" s="132">
        <f t="shared" si="1717"/>
        <v>0</v>
      </c>
      <c r="DM998" s="132">
        <f t="shared" si="1717"/>
        <v>0</v>
      </c>
      <c r="DN998" s="233">
        <f t="shared" si="1717"/>
        <v>0</v>
      </c>
      <c r="DO998" s="232">
        <f t="shared" si="1649"/>
        <v>0</v>
      </c>
      <c r="DP998" s="132">
        <f t="shared" si="1650"/>
        <v>0</v>
      </c>
      <c r="DQ998" s="132">
        <f t="shared" si="1651"/>
        <v>0</v>
      </c>
      <c r="DR998" s="132">
        <f t="shared" si="1652"/>
        <v>0</v>
      </c>
      <c r="DS998" s="132">
        <f t="shared" si="1653"/>
        <v>0</v>
      </c>
      <c r="DT998" s="132">
        <f t="shared" si="1654"/>
        <v>0</v>
      </c>
      <c r="DU998" s="132">
        <f t="shared" si="1655"/>
        <v>0</v>
      </c>
      <c r="DV998" s="132">
        <f t="shared" si="1656"/>
        <v>0</v>
      </c>
      <c r="DW998" s="132">
        <f t="shared" si="1657"/>
        <v>0</v>
      </c>
      <c r="DX998" s="233">
        <f t="shared" si="1658"/>
        <v>0</v>
      </c>
      <c r="DY998" s="231" t="b">
        <f t="shared" si="1695"/>
        <v>0</v>
      </c>
      <c r="DZ998" s="163"/>
      <c r="EA998" s="226" t="str">
        <f t="shared" si="1696"/>
        <v/>
      </c>
      <c r="EB998" s="178" t="str">
        <f t="shared" si="1697"/>
        <v/>
      </c>
      <c r="EC998" s="178" t="str">
        <f t="shared" si="1698"/>
        <v/>
      </c>
      <c r="ED998" s="178" t="str">
        <f t="shared" si="1699"/>
        <v/>
      </c>
      <c r="EE998" s="178" t="str">
        <f t="shared" si="1700"/>
        <v/>
      </c>
      <c r="EF998" s="178" t="str">
        <f t="shared" si="1701"/>
        <v/>
      </c>
      <c r="EG998" s="178" t="str">
        <f t="shared" si="1702"/>
        <v/>
      </c>
      <c r="EH998" s="178" t="str">
        <f t="shared" si="1703"/>
        <v/>
      </c>
      <c r="EI998" s="178" t="str">
        <f t="shared" si="1704"/>
        <v/>
      </c>
      <c r="EJ998" s="227" t="str">
        <f t="shared" si="1705"/>
        <v/>
      </c>
      <c r="EK998" s="230" t="str">
        <f t="shared" si="1659"/>
        <v/>
      </c>
      <c r="EL998" s="177" t="str">
        <f t="shared" si="1660"/>
        <v/>
      </c>
      <c r="EM998" s="177" t="str">
        <f t="shared" si="1661"/>
        <v/>
      </c>
      <c r="EN998" s="177" t="str">
        <f t="shared" si="1662"/>
        <v/>
      </c>
      <c r="EO998" s="177" t="str">
        <f t="shared" si="1663"/>
        <v/>
      </c>
      <c r="EP998" s="177" t="str">
        <f t="shared" si="1664"/>
        <v/>
      </c>
      <c r="EQ998" s="177" t="str">
        <f t="shared" si="1665"/>
        <v/>
      </c>
      <c r="ER998" s="177" t="str">
        <f t="shared" si="1666"/>
        <v/>
      </c>
      <c r="ES998" s="177" t="str">
        <f t="shared" si="1667"/>
        <v/>
      </c>
      <c r="ET998" s="177" t="str">
        <f t="shared" si="1668"/>
        <v/>
      </c>
      <c r="EU998" s="229" t="e">
        <f t="shared" si="1669"/>
        <v>#VALUE!</v>
      </c>
      <c r="EV998" s="27" t="e">
        <f t="shared" si="1670"/>
        <v>#VALUE!</v>
      </c>
      <c r="EW998" s="27" t="e">
        <f t="shared" si="1671"/>
        <v>#VALUE!</v>
      </c>
      <c r="EX998" s="28" t="e">
        <f t="shared" si="1672"/>
        <v>#VALUE!</v>
      </c>
      <c r="EY998" s="28" t="e">
        <f t="shared" si="1673"/>
        <v>#VALUE!</v>
      </c>
      <c r="EZ998" s="28" t="b">
        <f t="shared" si="1674"/>
        <v>0</v>
      </c>
      <c r="FA998" s="176" t="str">
        <f t="shared" si="1675"/>
        <v/>
      </c>
      <c r="FB998" s="27" t="e" cm="1">
        <f t="array" aca="1" ref="FB998" ca="1">TEXT(RIGHT(10-RIGHT(SUM(INDEX(1*(MID(MID(C998,1,1)*2,ROW(INDIRECT("1:"&amp;LEN(MID(C998,1,1)*2))),1)),,))+MID(C998,2,1)+
SUM(INDEX(1*(MID(MID(C998,3,1)*2,ROW(INDIRECT("1:"&amp;LEN(MID(C998,3,1)*2))),1)),,))+MID(C998,4,1)+
SUM(INDEX(1*(MID(MID(C998,5,1)*2,ROW(INDIRECT("1:"&amp;LEN(MID(C998,5,1)*2))),1)),,))+MID(C998,6,1)+
SUM(INDEX(1*(MID(MID(C998,8,1)*2,ROW(INDIRECT("1:"&amp;LEN(MID(C998,8,1)*2))),1)),,))+MID(C998,9,1)+
SUM(INDEX(1*(MID(MID(C998,10,1)*2,ROW(INDIRECT("1:"&amp;LEN(MID(C998,10,1)*2))),1)),,)),1),1),"0")</f>
        <v>#VALUE!</v>
      </c>
      <c r="FC998" s="27" t="str">
        <f t="shared" si="1676"/>
        <v/>
      </c>
      <c r="FD998" s="29" t="b">
        <f t="shared" si="1677"/>
        <v>0</v>
      </c>
      <c r="FE998" s="112" t="b">
        <f>IFERROR(MATCH(D998,'Avtal för korttidsarbete'!$G$13:$G$1012,0),TRUE)</f>
        <v>1</v>
      </c>
      <c r="FF998" s="112" t="b">
        <f t="shared" si="1706"/>
        <v>0</v>
      </c>
      <c r="FG998" s="113" t="str" cm="1">
        <f t="array" ref="FG998">IF(FE998=TRUE,"x",INDEX('Avtal för korttidsarbete'!$E$13:$E$1012,$FE998))</f>
        <v>x</v>
      </c>
      <c r="FH998" s="113" t="str" cm="1">
        <f t="array" ref="FH998">IF(FE998=TRUE,"x",INDEX('Avtal för korttidsarbete'!$F$13:$F$1012,$FE998))</f>
        <v>x</v>
      </c>
      <c r="FI998" s="112" t="b">
        <f t="shared" si="1707"/>
        <v>0</v>
      </c>
      <c r="FJ998" s="135">
        <f t="shared" si="1708"/>
        <v>44166</v>
      </c>
      <c r="FK998" s="135">
        <f t="shared" si="1709"/>
        <v>44377</v>
      </c>
      <c r="FL998" s="112" t="b">
        <f t="shared" si="1710"/>
        <v>0</v>
      </c>
      <c r="FM998" s="113">
        <f t="shared" si="1711"/>
        <v>44166</v>
      </c>
      <c r="FN998" s="135">
        <f t="shared" si="1712"/>
        <v>44377</v>
      </c>
      <c r="FO998" s="148" t="b">
        <f>IFERROR(INDEX('Avtal för korttidsarbete'!R:R,MATCH(D998,'Avtal för korttidsarbete'!$G:$G,0)),TRUE)</f>
        <v>1</v>
      </c>
      <c r="FP998" s="135" t="str">
        <f>IF(FO998,"-",INDEX('Avtal för korttidsarbete'!$D:$D,MATCH(D998,'Avtal för korttidsarbete'!$G:$G,0)))</f>
        <v>-</v>
      </c>
      <c r="FQ998" s="113" t="b">
        <f>IFERROR(G998&gt;INDEX(Uppsägningar!E:E,MATCH(C998,Uppsägningar!C:C,0)),FALSE)</f>
        <v>0</v>
      </c>
    </row>
    <row r="999" spans="1:173" x14ac:dyDescent="0.25">
      <c r="A999" s="19">
        <v>983</v>
      </c>
      <c r="B999" s="20"/>
      <c r="C999" s="183"/>
      <c r="D999" s="66"/>
      <c r="E999" s="212">
        <f>IFERROR(INDEX(Admin!$C$7:$C$10,MATCH(FP999,TblNivåValTExt,0)),0)</f>
        <v>0</v>
      </c>
      <c r="F999" s="1"/>
      <c r="G999" s="1"/>
      <c r="H999" s="78"/>
      <c r="I999" s="181"/>
      <c r="J999" s="181"/>
      <c r="K999" s="182"/>
      <c r="L999" s="182"/>
      <c r="M999" s="181"/>
      <c r="N999" s="181"/>
      <c r="O999" s="181"/>
      <c r="P999" s="182"/>
      <c r="Q999" s="182"/>
      <c r="R999" s="181"/>
      <c r="S999" s="181"/>
      <c r="T999" s="181"/>
      <c r="U999" s="182"/>
      <c r="V999" s="182"/>
      <c r="W999" s="181"/>
      <c r="X999" s="181"/>
      <c r="Y999" s="181"/>
      <c r="Z999" s="182"/>
      <c r="AA999" s="182"/>
      <c r="AB999" s="181"/>
      <c r="AC999" s="181"/>
      <c r="AD999" s="181"/>
      <c r="AE999" s="182"/>
      <c r="AF999" s="182"/>
      <c r="AG999" s="181"/>
      <c r="AH999" s="181"/>
      <c r="AI999" s="181"/>
      <c r="AJ999" s="182"/>
      <c r="AK999" s="182"/>
      <c r="AL999" s="181"/>
      <c r="AM999" s="181"/>
      <c r="AN999" s="181"/>
      <c r="AO999" s="182"/>
      <c r="AP999" s="182"/>
      <c r="AQ999" s="181"/>
      <c r="AR999" s="181"/>
      <c r="AS999" s="181"/>
      <c r="AT999" s="182"/>
      <c r="AU999" s="182"/>
      <c r="AV999" s="181"/>
      <c r="AW999" s="181"/>
      <c r="AX999" s="181"/>
      <c r="AY999" s="182"/>
      <c r="AZ999" s="182"/>
      <c r="BA999" s="181"/>
      <c r="BB999" s="181"/>
      <c r="BC999" s="181"/>
      <c r="BD999" s="182"/>
      <c r="BE999" s="182"/>
      <c r="BF999" s="181"/>
      <c r="BG999" s="180">
        <f t="shared" si="1678"/>
        <v>0</v>
      </c>
      <c r="BH999" s="116" t="str">
        <f t="shared" si="1679"/>
        <v/>
      </c>
      <c r="BI999" s="80" t="b">
        <f t="shared" si="1625"/>
        <v>0</v>
      </c>
      <c r="BJ999" s="80" t="str">
        <f t="shared" si="1626"/>
        <v/>
      </c>
      <c r="BK999" s="80" t="b">
        <f t="shared" si="1680"/>
        <v>0</v>
      </c>
      <c r="BL999" s="13" t="str">
        <f t="shared" si="1627"/>
        <v/>
      </c>
      <c r="BM999" s="13" t="b">
        <f t="shared" si="1681"/>
        <v>0</v>
      </c>
      <c r="BN999" s="35" t="str">
        <f t="shared" si="1628"/>
        <v/>
      </c>
      <c r="BO999" s="13" t="b">
        <f t="shared" si="1629"/>
        <v>0</v>
      </c>
      <c r="BP999" s="35" t="str">
        <f t="shared" si="1630"/>
        <v/>
      </c>
      <c r="BQ999" s="13" t="b">
        <f t="shared" si="1631"/>
        <v>0</v>
      </c>
      <c r="BR999" s="35" t="str">
        <f t="shared" si="1632"/>
        <v/>
      </c>
      <c r="BS999" s="35" t="b">
        <f t="shared" si="1633"/>
        <v>0</v>
      </c>
      <c r="BT999" s="35" t="str">
        <f t="shared" si="1634"/>
        <v/>
      </c>
      <c r="BU999" s="35" t="b">
        <f t="shared" si="1635"/>
        <v>0</v>
      </c>
      <c r="BV999" s="35" t="str">
        <f t="shared" si="1636"/>
        <v/>
      </c>
      <c r="BW999" s="13" t="b">
        <f t="shared" si="1713"/>
        <v>0</v>
      </c>
      <c r="BX999" s="35" t="str">
        <f t="shared" si="1637"/>
        <v/>
      </c>
      <c r="BY999" s="265" t="b">
        <f t="shared" si="1682"/>
        <v>0</v>
      </c>
      <c r="BZ999" s="35" t="str">
        <f t="shared" si="1638"/>
        <v/>
      </c>
      <c r="CA999" s="265" t="b">
        <f t="shared" si="1683"/>
        <v>0</v>
      </c>
      <c r="CB999" s="35" t="str">
        <f t="shared" si="1639"/>
        <v/>
      </c>
      <c r="CC999" s="272" t="b">
        <f t="shared" si="1684"/>
        <v>0</v>
      </c>
      <c r="CD999" s="35" t="str">
        <f t="shared" si="1640"/>
        <v/>
      </c>
      <c r="CE999" s="13" t="b">
        <f t="shared" si="1641"/>
        <v>0</v>
      </c>
      <c r="CF999" s="35" t="str">
        <f t="shared" si="1642"/>
        <v/>
      </c>
      <c r="CG999" s="179">
        <f t="shared" si="1643"/>
        <v>0</v>
      </c>
      <c r="CH999" s="179">
        <f t="shared" si="1644"/>
        <v>0</v>
      </c>
      <c r="CI999" s="218">
        <f t="shared" si="1685"/>
        <v>0</v>
      </c>
      <c r="CJ999" s="218">
        <f t="shared" si="1686"/>
        <v>0</v>
      </c>
      <c r="CK999" s="218">
        <f t="shared" si="1687"/>
        <v>0</v>
      </c>
      <c r="CL999" s="218">
        <f t="shared" si="1688"/>
        <v>0</v>
      </c>
      <c r="CM999" s="218">
        <f t="shared" si="1689"/>
        <v>0</v>
      </c>
      <c r="CN999" s="218">
        <f t="shared" si="1690"/>
        <v>0</v>
      </c>
      <c r="CO999" s="218">
        <f t="shared" si="1691"/>
        <v>0</v>
      </c>
      <c r="CP999" s="218">
        <f t="shared" si="1692"/>
        <v>0</v>
      </c>
      <c r="CQ999" s="218">
        <f t="shared" si="1693"/>
        <v>0</v>
      </c>
      <c r="CR999" s="218">
        <f t="shared" si="1694"/>
        <v>0</v>
      </c>
      <c r="CS999" s="14">
        <f t="shared" si="1645"/>
        <v>0</v>
      </c>
      <c r="CT999" s="236">
        <f t="shared" si="1646"/>
        <v>0</v>
      </c>
      <c r="CU999" s="237">
        <f t="shared" si="1716"/>
        <v>0</v>
      </c>
      <c r="CV999" s="16">
        <f t="shared" si="1716"/>
        <v>0</v>
      </c>
      <c r="CW999" s="16">
        <f t="shared" si="1716"/>
        <v>0</v>
      </c>
      <c r="CX999" s="16">
        <f t="shared" si="1716"/>
        <v>0</v>
      </c>
      <c r="CY999" s="16">
        <f t="shared" si="1716"/>
        <v>0</v>
      </c>
      <c r="CZ999" s="16">
        <f t="shared" si="1716"/>
        <v>0</v>
      </c>
      <c r="DA999" s="16">
        <f t="shared" si="1716"/>
        <v>0</v>
      </c>
      <c r="DB999" s="16">
        <f t="shared" si="1716"/>
        <v>0</v>
      </c>
      <c r="DC999" s="16">
        <f t="shared" si="1716"/>
        <v>0</v>
      </c>
      <c r="DD999" s="238">
        <f t="shared" si="1716"/>
        <v>0</v>
      </c>
      <c r="DE999" s="232">
        <f t="shared" si="1717"/>
        <v>0</v>
      </c>
      <c r="DF999" s="132">
        <f t="shared" si="1717"/>
        <v>0</v>
      </c>
      <c r="DG999" s="132">
        <f t="shared" si="1717"/>
        <v>0</v>
      </c>
      <c r="DH999" s="132">
        <f t="shared" si="1717"/>
        <v>0</v>
      </c>
      <c r="DI999" s="132">
        <f t="shared" si="1717"/>
        <v>0</v>
      </c>
      <c r="DJ999" s="132">
        <f t="shared" si="1717"/>
        <v>0</v>
      </c>
      <c r="DK999" s="132">
        <f t="shared" si="1717"/>
        <v>0</v>
      </c>
      <c r="DL999" s="132">
        <f t="shared" si="1717"/>
        <v>0</v>
      </c>
      <c r="DM999" s="132">
        <f t="shared" si="1717"/>
        <v>0</v>
      </c>
      <c r="DN999" s="233">
        <f t="shared" si="1717"/>
        <v>0</v>
      </c>
      <c r="DO999" s="232">
        <f t="shared" si="1649"/>
        <v>0</v>
      </c>
      <c r="DP999" s="132">
        <f t="shared" si="1650"/>
        <v>0</v>
      </c>
      <c r="DQ999" s="132">
        <f t="shared" si="1651"/>
        <v>0</v>
      </c>
      <c r="DR999" s="132">
        <f t="shared" si="1652"/>
        <v>0</v>
      </c>
      <c r="DS999" s="132">
        <f t="shared" si="1653"/>
        <v>0</v>
      </c>
      <c r="DT999" s="132">
        <f t="shared" si="1654"/>
        <v>0</v>
      </c>
      <c r="DU999" s="132">
        <f t="shared" si="1655"/>
        <v>0</v>
      </c>
      <c r="DV999" s="132">
        <f t="shared" si="1656"/>
        <v>0</v>
      </c>
      <c r="DW999" s="132">
        <f t="shared" si="1657"/>
        <v>0</v>
      </c>
      <c r="DX999" s="233">
        <f t="shared" si="1658"/>
        <v>0</v>
      </c>
      <c r="DY999" s="231" t="b">
        <f t="shared" si="1695"/>
        <v>0</v>
      </c>
      <c r="DZ999" s="163"/>
      <c r="EA999" s="226" t="str">
        <f t="shared" si="1696"/>
        <v/>
      </c>
      <c r="EB999" s="178" t="str">
        <f t="shared" si="1697"/>
        <v/>
      </c>
      <c r="EC999" s="178" t="str">
        <f t="shared" si="1698"/>
        <v/>
      </c>
      <c r="ED999" s="178" t="str">
        <f t="shared" si="1699"/>
        <v/>
      </c>
      <c r="EE999" s="178" t="str">
        <f t="shared" si="1700"/>
        <v/>
      </c>
      <c r="EF999" s="178" t="str">
        <f t="shared" si="1701"/>
        <v/>
      </c>
      <c r="EG999" s="178" t="str">
        <f t="shared" si="1702"/>
        <v/>
      </c>
      <c r="EH999" s="178" t="str">
        <f t="shared" si="1703"/>
        <v/>
      </c>
      <c r="EI999" s="178" t="str">
        <f t="shared" si="1704"/>
        <v/>
      </c>
      <c r="EJ999" s="227" t="str">
        <f t="shared" si="1705"/>
        <v/>
      </c>
      <c r="EK999" s="230" t="str">
        <f t="shared" si="1659"/>
        <v/>
      </c>
      <c r="EL999" s="177" t="str">
        <f t="shared" si="1660"/>
        <v/>
      </c>
      <c r="EM999" s="177" t="str">
        <f t="shared" si="1661"/>
        <v/>
      </c>
      <c r="EN999" s="177" t="str">
        <f t="shared" si="1662"/>
        <v/>
      </c>
      <c r="EO999" s="177" t="str">
        <f t="shared" si="1663"/>
        <v/>
      </c>
      <c r="EP999" s="177" t="str">
        <f t="shared" si="1664"/>
        <v/>
      </c>
      <c r="EQ999" s="177" t="str">
        <f t="shared" si="1665"/>
        <v/>
      </c>
      <c r="ER999" s="177" t="str">
        <f t="shared" si="1666"/>
        <v/>
      </c>
      <c r="ES999" s="177" t="str">
        <f t="shared" si="1667"/>
        <v/>
      </c>
      <c r="ET999" s="177" t="str">
        <f t="shared" si="1668"/>
        <v/>
      </c>
      <c r="EU999" s="229" t="e">
        <f t="shared" si="1669"/>
        <v>#VALUE!</v>
      </c>
      <c r="EV999" s="27" t="e">
        <f t="shared" si="1670"/>
        <v>#VALUE!</v>
      </c>
      <c r="EW999" s="27" t="e">
        <f t="shared" si="1671"/>
        <v>#VALUE!</v>
      </c>
      <c r="EX999" s="28" t="e">
        <f t="shared" si="1672"/>
        <v>#VALUE!</v>
      </c>
      <c r="EY999" s="28" t="e">
        <f t="shared" si="1673"/>
        <v>#VALUE!</v>
      </c>
      <c r="EZ999" s="28" t="b">
        <f t="shared" si="1674"/>
        <v>0</v>
      </c>
      <c r="FA999" s="176" t="str">
        <f t="shared" si="1675"/>
        <v/>
      </c>
      <c r="FB999" s="27" t="e" cm="1">
        <f t="array" aca="1" ref="FB999" ca="1">TEXT(RIGHT(10-RIGHT(SUM(INDEX(1*(MID(MID(C999,1,1)*2,ROW(INDIRECT("1:"&amp;LEN(MID(C999,1,1)*2))),1)),,))+MID(C999,2,1)+
SUM(INDEX(1*(MID(MID(C999,3,1)*2,ROW(INDIRECT("1:"&amp;LEN(MID(C999,3,1)*2))),1)),,))+MID(C999,4,1)+
SUM(INDEX(1*(MID(MID(C999,5,1)*2,ROW(INDIRECT("1:"&amp;LEN(MID(C999,5,1)*2))),1)),,))+MID(C999,6,1)+
SUM(INDEX(1*(MID(MID(C999,8,1)*2,ROW(INDIRECT("1:"&amp;LEN(MID(C999,8,1)*2))),1)),,))+MID(C999,9,1)+
SUM(INDEX(1*(MID(MID(C999,10,1)*2,ROW(INDIRECT("1:"&amp;LEN(MID(C999,10,1)*2))),1)),,)),1),1),"0")</f>
        <v>#VALUE!</v>
      </c>
      <c r="FC999" s="27" t="str">
        <f t="shared" si="1676"/>
        <v/>
      </c>
      <c r="FD999" s="29" t="b">
        <f t="shared" si="1677"/>
        <v>0</v>
      </c>
      <c r="FE999" s="112" t="b">
        <f>IFERROR(MATCH(D999,'Avtal för korttidsarbete'!$G$13:$G$1012,0),TRUE)</f>
        <v>1</v>
      </c>
      <c r="FF999" s="112" t="b">
        <f t="shared" si="1706"/>
        <v>0</v>
      </c>
      <c r="FG999" s="113" t="str" cm="1">
        <f t="array" ref="FG999">IF(FE999=TRUE,"x",INDEX('Avtal för korttidsarbete'!$E$13:$E$1012,$FE999))</f>
        <v>x</v>
      </c>
      <c r="FH999" s="113" t="str" cm="1">
        <f t="array" ref="FH999">IF(FE999=TRUE,"x",INDEX('Avtal för korttidsarbete'!$F$13:$F$1012,$FE999))</f>
        <v>x</v>
      </c>
      <c r="FI999" s="112" t="b">
        <f t="shared" si="1707"/>
        <v>0</v>
      </c>
      <c r="FJ999" s="135">
        <f t="shared" si="1708"/>
        <v>44166</v>
      </c>
      <c r="FK999" s="135">
        <f t="shared" si="1709"/>
        <v>44377</v>
      </c>
      <c r="FL999" s="112" t="b">
        <f t="shared" si="1710"/>
        <v>0</v>
      </c>
      <c r="FM999" s="113">
        <f t="shared" si="1711"/>
        <v>44166</v>
      </c>
      <c r="FN999" s="135">
        <f t="shared" si="1712"/>
        <v>44377</v>
      </c>
      <c r="FO999" s="148" t="b">
        <f>IFERROR(INDEX('Avtal för korttidsarbete'!R:R,MATCH(D999,'Avtal för korttidsarbete'!$G:$G,0)),TRUE)</f>
        <v>1</v>
      </c>
      <c r="FP999" s="135" t="str">
        <f>IF(FO999,"-",INDEX('Avtal för korttidsarbete'!$D:$D,MATCH(D999,'Avtal för korttidsarbete'!$G:$G,0)))</f>
        <v>-</v>
      </c>
      <c r="FQ999" s="113" t="b">
        <f>IFERROR(G999&gt;INDEX(Uppsägningar!E:E,MATCH(C999,Uppsägningar!C:C,0)),FALSE)</f>
        <v>0</v>
      </c>
    </row>
    <row r="1000" spans="1:173" x14ac:dyDescent="0.25">
      <c r="A1000" s="19">
        <v>984</v>
      </c>
      <c r="B1000" s="20"/>
      <c r="C1000" s="183"/>
      <c r="D1000" s="66"/>
      <c r="E1000" s="212">
        <f>IFERROR(INDEX(Admin!$C$7:$C$10,MATCH(FP1000,TblNivåValTExt,0)),0)</f>
        <v>0</v>
      </c>
      <c r="F1000" s="1"/>
      <c r="G1000" s="1"/>
      <c r="H1000" s="78"/>
      <c r="I1000" s="181"/>
      <c r="J1000" s="181"/>
      <c r="K1000" s="182"/>
      <c r="L1000" s="182"/>
      <c r="M1000" s="181"/>
      <c r="N1000" s="181"/>
      <c r="O1000" s="181"/>
      <c r="P1000" s="182"/>
      <c r="Q1000" s="182"/>
      <c r="R1000" s="181"/>
      <c r="S1000" s="181"/>
      <c r="T1000" s="181"/>
      <c r="U1000" s="182"/>
      <c r="V1000" s="182"/>
      <c r="W1000" s="181"/>
      <c r="X1000" s="181"/>
      <c r="Y1000" s="181"/>
      <c r="Z1000" s="182"/>
      <c r="AA1000" s="182"/>
      <c r="AB1000" s="181"/>
      <c r="AC1000" s="181"/>
      <c r="AD1000" s="181"/>
      <c r="AE1000" s="182"/>
      <c r="AF1000" s="182"/>
      <c r="AG1000" s="181"/>
      <c r="AH1000" s="181"/>
      <c r="AI1000" s="181"/>
      <c r="AJ1000" s="182"/>
      <c r="AK1000" s="182"/>
      <c r="AL1000" s="181"/>
      <c r="AM1000" s="181"/>
      <c r="AN1000" s="181"/>
      <c r="AO1000" s="182"/>
      <c r="AP1000" s="182"/>
      <c r="AQ1000" s="181"/>
      <c r="AR1000" s="181"/>
      <c r="AS1000" s="181"/>
      <c r="AT1000" s="182"/>
      <c r="AU1000" s="182"/>
      <c r="AV1000" s="181"/>
      <c r="AW1000" s="181"/>
      <c r="AX1000" s="181"/>
      <c r="AY1000" s="182"/>
      <c r="AZ1000" s="182"/>
      <c r="BA1000" s="181"/>
      <c r="BB1000" s="181"/>
      <c r="BC1000" s="181"/>
      <c r="BD1000" s="182"/>
      <c r="BE1000" s="182"/>
      <c r="BF1000" s="181"/>
      <c r="BG1000" s="180">
        <f t="shared" si="1678"/>
        <v>0</v>
      </c>
      <c r="BH1000" s="116" t="str">
        <f t="shared" si="1679"/>
        <v/>
      </c>
      <c r="BI1000" s="80" t="b">
        <f t="shared" si="1625"/>
        <v>0</v>
      </c>
      <c r="BJ1000" s="80" t="str">
        <f t="shared" si="1626"/>
        <v/>
      </c>
      <c r="BK1000" s="80" t="b">
        <f t="shared" si="1680"/>
        <v>0</v>
      </c>
      <c r="BL1000" s="13" t="str">
        <f t="shared" si="1627"/>
        <v/>
      </c>
      <c r="BM1000" s="13" t="b">
        <f t="shared" si="1681"/>
        <v>0</v>
      </c>
      <c r="BN1000" s="35" t="str">
        <f t="shared" si="1628"/>
        <v/>
      </c>
      <c r="BO1000" s="13" t="b">
        <f t="shared" si="1629"/>
        <v>0</v>
      </c>
      <c r="BP1000" s="35" t="str">
        <f t="shared" si="1630"/>
        <v/>
      </c>
      <c r="BQ1000" s="13" t="b">
        <f t="shared" si="1631"/>
        <v>0</v>
      </c>
      <c r="BR1000" s="35" t="str">
        <f t="shared" si="1632"/>
        <v/>
      </c>
      <c r="BS1000" s="35" t="b">
        <f t="shared" si="1633"/>
        <v>0</v>
      </c>
      <c r="BT1000" s="35" t="str">
        <f t="shared" si="1634"/>
        <v/>
      </c>
      <c r="BU1000" s="35" t="b">
        <f t="shared" si="1635"/>
        <v>0</v>
      </c>
      <c r="BV1000" s="35" t="str">
        <f t="shared" si="1636"/>
        <v/>
      </c>
      <c r="BW1000" s="13" t="b">
        <f t="shared" si="1713"/>
        <v>0</v>
      </c>
      <c r="BX1000" s="35" t="str">
        <f t="shared" si="1637"/>
        <v/>
      </c>
      <c r="BY1000" s="265" t="b">
        <f t="shared" si="1682"/>
        <v>0</v>
      </c>
      <c r="BZ1000" s="35" t="str">
        <f t="shared" si="1638"/>
        <v/>
      </c>
      <c r="CA1000" s="265" t="b">
        <f t="shared" si="1683"/>
        <v>0</v>
      </c>
      <c r="CB1000" s="35" t="str">
        <f t="shared" si="1639"/>
        <v/>
      </c>
      <c r="CC1000" s="272" t="b">
        <f t="shared" si="1684"/>
        <v>0</v>
      </c>
      <c r="CD1000" s="35" t="str">
        <f t="shared" si="1640"/>
        <v/>
      </c>
      <c r="CE1000" s="13" t="b">
        <f t="shared" si="1641"/>
        <v>0</v>
      </c>
      <c r="CF1000" s="35" t="str">
        <f t="shared" si="1642"/>
        <v/>
      </c>
      <c r="CG1000" s="179">
        <f t="shared" si="1643"/>
        <v>0</v>
      </c>
      <c r="CH1000" s="179">
        <f t="shared" si="1644"/>
        <v>0</v>
      </c>
      <c r="CI1000" s="218">
        <f t="shared" si="1685"/>
        <v>0</v>
      </c>
      <c r="CJ1000" s="218">
        <f t="shared" si="1686"/>
        <v>0</v>
      </c>
      <c r="CK1000" s="218">
        <f t="shared" si="1687"/>
        <v>0</v>
      </c>
      <c r="CL1000" s="218">
        <f t="shared" si="1688"/>
        <v>0</v>
      </c>
      <c r="CM1000" s="218">
        <f t="shared" si="1689"/>
        <v>0</v>
      </c>
      <c r="CN1000" s="218">
        <f t="shared" si="1690"/>
        <v>0</v>
      </c>
      <c r="CO1000" s="218">
        <f t="shared" si="1691"/>
        <v>0</v>
      </c>
      <c r="CP1000" s="218">
        <f t="shared" si="1692"/>
        <v>0</v>
      </c>
      <c r="CQ1000" s="218">
        <f t="shared" si="1693"/>
        <v>0</v>
      </c>
      <c r="CR1000" s="218">
        <f t="shared" si="1694"/>
        <v>0</v>
      </c>
      <c r="CS1000" s="14">
        <f t="shared" si="1645"/>
        <v>0</v>
      </c>
      <c r="CT1000" s="236">
        <f t="shared" si="1646"/>
        <v>0</v>
      </c>
      <c r="CU1000" s="237">
        <f t="shared" si="1716"/>
        <v>0</v>
      </c>
      <c r="CV1000" s="16">
        <f t="shared" si="1716"/>
        <v>0</v>
      </c>
      <c r="CW1000" s="16">
        <f t="shared" si="1716"/>
        <v>0</v>
      </c>
      <c r="CX1000" s="16">
        <f t="shared" si="1716"/>
        <v>0</v>
      </c>
      <c r="CY1000" s="16">
        <f t="shared" si="1716"/>
        <v>0</v>
      </c>
      <c r="CZ1000" s="16">
        <f t="shared" si="1716"/>
        <v>0</v>
      </c>
      <c r="DA1000" s="16">
        <f t="shared" si="1716"/>
        <v>0</v>
      </c>
      <c r="DB1000" s="16">
        <f t="shared" si="1716"/>
        <v>0</v>
      </c>
      <c r="DC1000" s="16">
        <f t="shared" si="1716"/>
        <v>0</v>
      </c>
      <c r="DD1000" s="238">
        <f t="shared" si="1716"/>
        <v>0</v>
      </c>
      <c r="DE1000" s="232">
        <f t="shared" si="1717"/>
        <v>0</v>
      </c>
      <c r="DF1000" s="132">
        <f t="shared" si="1717"/>
        <v>0</v>
      </c>
      <c r="DG1000" s="132">
        <f t="shared" si="1717"/>
        <v>0</v>
      </c>
      <c r="DH1000" s="132">
        <f t="shared" si="1717"/>
        <v>0</v>
      </c>
      <c r="DI1000" s="132">
        <f t="shared" si="1717"/>
        <v>0</v>
      </c>
      <c r="DJ1000" s="132">
        <f t="shared" si="1717"/>
        <v>0</v>
      </c>
      <c r="DK1000" s="132">
        <f t="shared" si="1717"/>
        <v>0</v>
      </c>
      <c r="DL1000" s="132">
        <f t="shared" si="1717"/>
        <v>0</v>
      </c>
      <c r="DM1000" s="132">
        <f t="shared" si="1717"/>
        <v>0</v>
      </c>
      <c r="DN1000" s="233">
        <f t="shared" si="1717"/>
        <v>0</v>
      </c>
      <c r="DO1000" s="232">
        <f t="shared" si="1649"/>
        <v>0</v>
      </c>
      <c r="DP1000" s="132">
        <f t="shared" si="1650"/>
        <v>0</v>
      </c>
      <c r="DQ1000" s="132">
        <f t="shared" si="1651"/>
        <v>0</v>
      </c>
      <c r="DR1000" s="132">
        <f t="shared" si="1652"/>
        <v>0</v>
      </c>
      <c r="DS1000" s="132">
        <f t="shared" si="1653"/>
        <v>0</v>
      </c>
      <c r="DT1000" s="132">
        <f t="shared" si="1654"/>
        <v>0</v>
      </c>
      <c r="DU1000" s="132">
        <f t="shared" si="1655"/>
        <v>0</v>
      </c>
      <c r="DV1000" s="132">
        <f t="shared" si="1656"/>
        <v>0</v>
      </c>
      <c r="DW1000" s="132">
        <f t="shared" si="1657"/>
        <v>0</v>
      </c>
      <c r="DX1000" s="233">
        <f t="shared" si="1658"/>
        <v>0</v>
      </c>
      <c r="DY1000" s="231" t="b">
        <f t="shared" si="1695"/>
        <v>0</v>
      </c>
      <c r="DZ1000" s="163"/>
      <c r="EA1000" s="226" t="str">
        <f t="shared" si="1696"/>
        <v/>
      </c>
      <c r="EB1000" s="178" t="str">
        <f t="shared" si="1697"/>
        <v/>
      </c>
      <c r="EC1000" s="178" t="str">
        <f t="shared" si="1698"/>
        <v/>
      </c>
      <c r="ED1000" s="178" t="str">
        <f t="shared" si="1699"/>
        <v/>
      </c>
      <c r="EE1000" s="178" t="str">
        <f t="shared" si="1700"/>
        <v/>
      </c>
      <c r="EF1000" s="178" t="str">
        <f t="shared" si="1701"/>
        <v/>
      </c>
      <c r="EG1000" s="178" t="str">
        <f t="shared" si="1702"/>
        <v/>
      </c>
      <c r="EH1000" s="178" t="str">
        <f t="shared" si="1703"/>
        <v/>
      </c>
      <c r="EI1000" s="178" t="str">
        <f t="shared" si="1704"/>
        <v/>
      </c>
      <c r="EJ1000" s="227" t="str">
        <f t="shared" si="1705"/>
        <v/>
      </c>
      <c r="EK1000" s="230" t="str">
        <f t="shared" si="1659"/>
        <v/>
      </c>
      <c r="EL1000" s="177" t="str">
        <f t="shared" si="1660"/>
        <v/>
      </c>
      <c r="EM1000" s="177" t="str">
        <f t="shared" si="1661"/>
        <v/>
      </c>
      <c r="EN1000" s="177" t="str">
        <f t="shared" si="1662"/>
        <v/>
      </c>
      <c r="EO1000" s="177" t="str">
        <f t="shared" si="1663"/>
        <v/>
      </c>
      <c r="EP1000" s="177" t="str">
        <f t="shared" si="1664"/>
        <v/>
      </c>
      <c r="EQ1000" s="177" t="str">
        <f t="shared" si="1665"/>
        <v/>
      </c>
      <c r="ER1000" s="177" t="str">
        <f t="shared" si="1666"/>
        <v/>
      </c>
      <c r="ES1000" s="177" t="str">
        <f t="shared" si="1667"/>
        <v/>
      </c>
      <c r="ET1000" s="177" t="str">
        <f t="shared" si="1668"/>
        <v/>
      </c>
      <c r="EU1000" s="229" t="e">
        <f t="shared" si="1669"/>
        <v>#VALUE!</v>
      </c>
      <c r="EV1000" s="27" t="e">
        <f t="shared" si="1670"/>
        <v>#VALUE!</v>
      </c>
      <c r="EW1000" s="27" t="e">
        <f t="shared" si="1671"/>
        <v>#VALUE!</v>
      </c>
      <c r="EX1000" s="28" t="e">
        <f t="shared" si="1672"/>
        <v>#VALUE!</v>
      </c>
      <c r="EY1000" s="28" t="e">
        <f t="shared" si="1673"/>
        <v>#VALUE!</v>
      </c>
      <c r="EZ1000" s="28" t="b">
        <f t="shared" si="1674"/>
        <v>0</v>
      </c>
      <c r="FA1000" s="176" t="str">
        <f t="shared" si="1675"/>
        <v/>
      </c>
      <c r="FB1000" s="27" t="e" cm="1">
        <f t="array" aca="1" ref="FB1000" ca="1">TEXT(RIGHT(10-RIGHT(SUM(INDEX(1*(MID(MID(C1000,1,1)*2,ROW(INDIRECT("1:"&amp;LEN(MID(C1000,1,1)*2))),1)),,))+MID(C1000,2,1)+
SUM(INDEX(1*(MID(MID(C1000,3,1)*2,ROW(INDIRECT("1:"&amp;LEN(MID(C1000,3,1)*2))),1)),,))+MID(C1000,4,1)+
SUM(INDEX(1*(MID(MID(C1000,5,1)*2,ROW(INDIRECT("1:"&amp;LEN(MID(C1000,5,1)*2))),1)),,))+MID(C1000,6,1)+
SUM(INDEX(1*(MID(MID(C1000,8,1)*2,ROW(INDIRECT("1:"&amp;LEN(MID(C1000,8,1)*2))),1)),,))+MID(C1000,9,1)+
SUM(INDEX(1*(MID(MID(C1000,10,1)*2,ROW(INDIRECT("1:"&amp;LEN(MID(C1000,10,1)*2))),1)),,)),1),1),"0")</f>
        <v>#VALUE!</v>
      </c>
      <c r="FC1000" s="27" t="str">
        <f t="shared" si="1676"/>
        <v/>
      </c>
      <c r="FD1000" s="29" t="b">
        <f t="shared" si="1677"/>
        <v>0</v>
      </c>
      <c r="FE1000" s="112" t="b">
        <f>IFERROR(MATCH(D1000,'Avtal för korttidsarbete'!$G$13:$G$1012,0),TRUE)</f>
        <v>1</v>
      </c>
      <c r="FF1000" s="112" t="b">
        <f t="shared" si="1706"/>
        <v>0</v>
      </c>
      <c r="FG1000" s="113" t="str" cm="1">
        <f t="array" ref="FG1000">IF(FE1000=TRUE,"x",INDEX('Avtal för korttidsarbete'!$E$13:$E$1012,$FE1000))</f>
        <v>x</v>
      </c>
      <c r="FH1000" s="113" t="str" cm="1">
        <f t="array" ref="FH1000">IF(FE1000=TRUE,"x",INDEX('Avtal för korttidsarbete'!$F$13:$F$1012,$FE1000))</f>
        <v>x</v>
      </c>
      <c r="FI1000" s="112" t="b">
        <f t="shared" si="1707"/>
        <v>0</v>
      </c>
      <c r="FJ1000" s="135">
        <f t="shared" si="1708"/>
        <v>44166</v>
      </c>
      <c r="FK1000" s="135">
        <f t="shared" si="1709"/>
        <v>44377</v>
      </c>
      <c r="FL1000" s="112" t="b">
        <f t="shared" si="1710"/>
        <v>0</v>
      </c>
      <c r="FM1000" s="113">
        <f t="shared" si="1711"/>
        <v>44166</v>
      </c>
      <c r="FN1000" s="135">
        <f t="shared" si="1712"/>
        <v>44377</v>
      </c>
      <c r="FO1000" s="148" t="b">
        <f>IFERROR(INDEX('Avtal för korttidsarbete'!R:R,MATCH(D1000,'Avtal för korttidsarbete'!$G:$G,0)),TRUE)</f>
        <v>1</v>
      </c>
      <c r="FP1000" s="135" t="str">
        <f>IF(FO1000,"-",INDEX('Avtal för korttidsarbete'!$D:$D,MATCH(D1000,'Avtal för korttidsarbete'!$G:$G,0)))</f>
        <v>-</v>
      </c>
      <c r="FQ1000" s="113" t="b">
        <f>IFERROR(G1000&gt;INDEX(Uppsägningar!E:E,MATCH(C1000,Uppsägningar!C:C,0)),FALSE)</f>
        <v>0</v>
      </c>
    </row>
    <row r="1001" spans="1:173" x14ac:dyDescent="0.25">
      <c r="A1001" s="19">
        <v>985</v>
      </c>
      <c r="B1001" s="20"/>
      <c r="C1001" s="183"/>
      <c r="D1001" s="66"/>
      <c r="E1001" s="212">
        <f>IFERROR(INDEX(Admin!$C$7:$C$10,MATCH(FP1001,TblNivåValTExt,0)),0)</f>
        <v>0</v>
      </c>
      <c r="F1001" s="1"/>
      <c r="G1001" s="1"/>
      <c r="H1001" s="78"/>
      <c r="I1001" s="181"/>
      <c r="J1001" s="181"/>
      <c r="K1001" s="182"/>
      <c r="L1001" s="182"/>
      <c r="M1001" s="181"/>
      <c r="N1001" s="181"/>
      <c r="O1001" s="181"/>
      <c r="P1001" s="182"/>
      <c r="Q1001" s="182"/>
      <c r="R1001" s="181"/>
      <c r="S1001" s="181"/>
      <c r="T1001" s="181"/>
      <c r="U1001" s="182"/>
      <c r="V1001" s="182"/>
      <c r="W1001" s="181"/>
      <c r="X1001" s="181"/>
      <c r="Y1001" s="181"/>
      <c r="Z1001" s="182"/>
      <c r="AA1001" s="182"/>
      <c r="AB1001" s="181"/>
      <c r="AC1001" s="181"/>
      <c r="AD1001" s="181"/>
      <c r="AE1001" s="182"/>
      <c r="AF1001" s="182"/>
      <c r="AG1001" s="181"/>
      <c r="AH1001" s="181"/>
      <c r="AI1001" s="181"/>
      <c r="AJ1001" s="182"/>
      <c r="AK1001" s="182"/>
      <c r="AL1001" s="181"/>
      <c r="AM1001" s="181"/>
      <c r="AN1001" s="181"/>
      <c r="AO1001" s="182"/>
      <c r="AP1001" s="182"/>
      <c r="AQ1001" s="181"/>
      <c r="AR1001" s="181"/>
      <c r="AS1001" s="181"/>
      <c r="AT1001" s="182"/>
      <c r="AU1001" s="182"/>
      <c r="AV1001" s="181"/>
      <c r="AW1001" s="181"/>
      <c r="AX1001" s="181"/>
      <c r="AY1001" s="182"/>
      <c r="AZ1001" s="182"/>
      <c r="BA1001" s="181"/>
      <c r="BB1001" s="181"/>
      <c r="BC1001" s="181"/>
      <c r="BD1001" s="182"/>
      <c r="BE1001" s="182"/>
      <c r="BF1001" s="181"/>
      <c r="BG1001" s="180">
        <f t="shared" si="1678"/>
        <v>0</v>
      </c>
      <c r="BH1001" s="116" t="str">
        <f t="shared" si="1679"/>
        <v/>
      </c>
      <c r="BI1001" s="80" t="b">
        <f t="shared" si="1625"/>
        <v>0</v>
      </c>
      <c r="BJ1001" s="80" t="str">
        <f t="shared" si="1626"/>
        <v/>
      </c>
      <c r="BK1001" s="80" t="b">
        <f t="shared" si="1680"/>
        <v>0</v>
      </c>
      <c r="BL1001" s="13" t="str">
        <f t="shared" si="1627"/>
        <v/>
      </c>
      <c r="BM1001" s="13" t="b">
        <f t="shared" si="1681"/>
        <v>0</v>
      </c>
      <c r="BN1001" s="35" t="str">
        <f t="shared" si="1628"/>
        <v/>
      </c>
      <c r="BO1001" s="13" t="b">
        <f t="shared" si="1629"/>
        <v>0</v>
      </c>
      <c r="BP1001" s="35" t="str">
        <f t="shared" si="1630"/>
        <v/>
      </c>
      <c r="BQ1001" s="13" t="b">
        <f t="shared" si="1631"/>
        <v>0</v>
      </c>
      <c r="BR1001" s="35" t="str">
        <f t="shared" si="1632"/>
        <v/>
      </c>
      <c r="BS1001" s="35" t="b">
        <f t="shared" si="1633"/>
        <v>0</v>
      </c>
      <c r="BT1001" s="35" t="str">
        <f t="shared" si="1634"/>
        <v/>
      </c>
      <c r="BU1001" s="35" t="b">
        <f t="shared" si="1635"/>
        <v>0</v>
      </c>
      <c r="BV1001" s="35" t="str">
        <f t="shared" si="1636"/>
        <v/>
      </c>
      <c r="BW1001" s="13" t="b">
        <f t="shared" si="1713"/>
        <v>0</v>
      </c>
      <c r="BX1001" s="35" t="str">
        <f t="shared" si="1637"/>
        <v/>
      </c>
      <c r="BY1001" s="265" t="b">
        <f t="shared" si="1682"/>
        <v>0</v>
      </c>
      <c r="BZ1001" s="35" t="str">
        <f t="shared" si="1638"/>
        <v/>
      </c>
      <c r="CA1001" s="265" t="b">
        <f t="shared" si="1683"/>
        <v>0</v>
      </c>
      <c r="CB1001" s="35" t="str">
        <f t="shared" si="1639"/>
        <v/>
      </c>
      <c r="CC1001" s="272" t="b">
        <f t="shared" si="1684"/>
        <v>0</v>
      </c>
      <c r="CD1001" s="35" t="str">
        <f t="shared" si="1640"/>
        <v/>
      </c>
      <c r="CE1001" s="13" t="b">
        <f t="shared" si="1641"/>
        <v>0</v>
      </c>
      <c r="CF1001" s="35" t="str">
        <f t="shared" si="1642"/>
        <v/>
      </c>
      <c r="CG1001" s="179">
        <f t="shared" si="1643"/>
        <v>0</v>
      </c>
      <c r="CH1001" s="179">
        <f t="shared" si="1644"/>
        <v>0</v>
      </c>
      <c r="CI1001" s="218">
        <f t="shared" si="1685"/>
        <v>0</v>
      </c>
      <c r="CJ1001" s="218">
        <f t="shared" si="1686"/>
        <v>0</v>
      </c>
      <c r="CK1001" s="218">
        <f t="shared" si="1687"/>
        <v>0</v>
      </c>
      <c r="CL1001" s="218">
        <f t="shared" si="1688"/>
        <v>0</v>
      </c>
      <c r="CM1001" s="218">
        <f t="shared" si="1689"/>
        <v>0</v>
      </c>
      <c r="CN1001" s="218">
        <f t="shared" si="1690"/>
        <v>0</v>
      </c>
      <c r="CO1001" s="218">
        <f t="shared" si="1691"/>
        <v>0</v>
      </c>
      <c r="CP1001" s="218">
        <f t="shared" si="1692"/>
        <v>0</v>
      </c>
      <c r="CQ1001" s="218">
        <f t="shared" si="1693"/>
        <v>0</v>
      </c>
      <c r="CR1001" s="218">
        <f t="shared" si="1694"/>
        <v>0</v>
      </c>
      <c r="CS1001" s="14">
        <f t="shared" si="1645"/>
        <v>0</v>
      </c>
      <c r="CT1001" s="236">
        <f t="shared" si="1646"/>
        <v>0</v>
      </c>
      <c r="CU1001" s="237">
        <f t="shared" si="1716"/>
        <v>0</v>
      </c>
      <c r="CV1001" s="16">
        <f t="shared" si="1716"/>
        <v>0</v>
      </c>
      <c r="CW1001" s="16">
        <f t="shared" si="1716"/>
        <v>0</v>
      </c>
      <c r="CX1001" s="16">
        <f t="shared" si="1716"/>
        <v>0</v>
      </c>
      <c r="CY1001" s="16">
        <f t="shared" si="1716"/>
        <v>0</v>
      </c>
      <c r="CZ1001" s="16">
        <f t="shared" si="1716"/>
        <v>0</v>
      </c>
      <c r="DA1001" s="16">
        <f t="shared" si="1716"/>
        <v>0</v>
      </c>
      <c r="DB1001" s="16">
        <f t="shared" si="1716"/>
        <v>0</v>
      </c>
      <c r="DC1001" s="16">
        <f t="shared" si="1716"/>
        <v>0</v>
      </c>
      <c r="DD1001" s="238">
        <f t="shared" si="1716"/>
        <v>0</v>
      </c>
      <c r="DE1001" s="232">
        <f t="shared" si="1717"/>
        <v>0</v>
      </c>
      <c r="DF1001" s="132">
        <f t="shared" si="1717"/>
        <v>0</v>
      </c>
      <c r="DG1001" s="132">
        <f t="shared" si="1717"/>
        <v>0</v>
      </c>
      <c r="DH1001" s="132">
        <f t="shared" si="1717"/>
        <v>0</v>
      </c>
      <c r="DI1001" s="132">
        <f t="shared" si="1717"/>
        <v>0</v>
      </c>
      <c r="DJ1001" s="132">
        <f t="shared" si="1717"/>
        <v>0</v>
      </c>
      <c r="DK1001" s="132">
        <f t="shared" si="1717"/>
        <v>0</v>
      </c>
      <c r="DL1001" s="132">
        <f t="shared" si="1717"/>
        <v>0</v>
      </c>
      <c r="DM1001" s="132">
        <f t="shared" si="1717"/>
        <v>0</v>
      </c>
      <c r="DN1001" s="233">
        <f t="shared" si="1717"/>
        <v>0</v>
      </c>
      <c r="DO1001" s="232">
        <f t="shared" si="1649"/>
        <v>0</v>
      </c>
      <c r="DP1001" s="132">
        <f t="shared" si="1650"/>
        <v>0</v>
      </c>
      <c r="DQ1001" s="132">
        <f t="shared" si="1651"/>
        <v>0</v>
      </c>
      <c r="DR1001" s="132">
        <f t="shared" si="1652"/>
        <v>0</v>
      </c>
      <c r="DS1001" s="132">
        <f t="shared" si="1653"/>
        <v>0</v>
      </c>
      <c r="DT1001" s="132">
        <f t="shared" si="1654"/>
        <v>0</v>
      </c>
      <c r="DU1001" s="132">
        <f t="shared" si="1655"/>
        <v>0</v>
      </c>
      <c r="DV1001" s="132">
        <f t="shared" si="1656"/>
        <v>0</v>
      </c>
      <c r="DW1001" s="132">
        <f t="shared" si="1657"/>
        <v>0</v>
      </c>
      <c r="DX1001" s="233">
        <f t="shared" si="1658"/>
        <v>0</v>
      </c>
      <c r="DY1001" s="231" t="b">
        <f t="shared" si="1695"/>
        <v>0</v>
      </c>
      <c r="DZ1001" s="163"/>
      <c r="EA1001" s="226" t="str">
        <f t="shared" si="1696"/>
        <v/>
      </c>
      <c r="EB1001" s="178" t="str">
        <f t="shared" si="1697"/>
        <v/>
      </c>
      <c r="EC1001" s="178" t="str">
        <f t="shared" si="1698"/>
        <v/>
      </c>
      <c r="ED1001" s="178" t="str">
        <f t="shared" si="1699"/>
        <v/>
      </c>
      <c r="EE1001" s="178" t="str">
        <f t="shared" si="1700"/>
        <v/>
      </c>
      <c r="EF1001" s="178" t="str">
        <f t="shared" si="1701"/>
        <v/>
      </c>
      <c r="EG1001" s="178" t="str">
        <f t="shared" si="1702"/>
        <v/>
      </c>
      <c r="EH1001" s="178" t="str">
        <f t="shared" si="1703"/>
        <v/>
      </c>
      <c r="EI1001" s="178" t="str">
        <f t="shared" si="1704"/>
        <v/>
      </c>
      <c r="EJ1001" s="227" t="str">
        <f t="shared" si="1705"/>
        <v/>
      </c>
      <c r="EK1001" s="230" t="str">
        <f t="shared" si="1659"/>
        <v/>
      </c>
      <c r="EL1001" s="177" t="str">
        <f t="shared" si="1660"/>
        <v/>
      </c>
      <c r="EM1001" s="177" t="str">
        <f t="shared" si="1661"/>
        <v/>
      </c>
      <c r="EN1001" s="177" t="str">
        <f t="shared" si="1662"/>
        <v/>
      </c>
      <c r="EO1001" s="177" t="str">
        <f t="shared" si="1663"/>
        <v/>
      </c>
      <c r="EP1001" s="177" t="str">
        <f t="shared" si="1664"/>
        <v/>
      </c>
      <c r="EQ1001" s="177" t="str">
        <f t="shared" si="1665"/>
        <v/>
      </c>
      <c r="ER1001" s="177" t="str">
        <f t="shared" si="1666"/>
        <v/>
      </c>
      <c r="ES1001" s="177" t="str">
        <f t="shared" si="1667"/>
        <v/>
      </c>
      <c r="ET1001" s="177" t="str">
        <f t="shared" si="1668"/>
        <v/>
      </c>
      <c r="EU1001" s="229" t="e">
        <f t="shared" si="1669"/>
        <v>#VALUE!</v>
      </c>
      <c r="EV1001" s="27" t="e">
        <f t="shared" si="1670"/>
        <v>#VALUE!</v>
      </c>
      <c r="EW1001" s="27" t="e">
        <f t="shared" si="1671"/>
        <v>#VALUE!</v>
      </c>
      <c r="EX1001" s="28" t="e">
        <f t="shared" si="1672"/>
        <v>#VALUE!</v>
      </c>
      <c r="EY1001" s="28" t="e">
        <f t="shared" si="1673"/>
        <v>#VALUE!</v>
      </c>
      <c r="EZ1001" s="28" t="b">
        <f t="shared" si="1674"/>
        <v>0</v>
      </c>
      <c r="FA1001" s="176" t="str">
        <f t="shared" si="1675"/>
        <v/>
      </c>
      <c r="FB1001" s="27" t="e" cm="1">
        <f t="array" aca="1" ref="FB1001" ca="1">TEXT(RIGHT(10-RIGHT(SUM(INDEX(1*(MID(MID(C1001,1,1)*2,ROW(INDIRECT("1:"&amp;LEN(MID(C1001,1,1)*2))),1)),,))+MID(C1001,2,1)+
SUM(INDEX(1*(MID(MID(C1001,3,1)*2,ROW(INDIRECT("1:"&amp;LEN(MID(C1001,3,1)*2))),1)),,))+MID(C1001,4,1)+
SUM(INDEX(1*(MID(MID(C1001,5,1)*2,ROW(INDIRECT("1:"&amp;LEN(MID(C1001,5,1)*2))),1)),,))+MID(C1001,6,1)+
SUM(INDEX(1*(MID(MID(C1001,8,1)*2,ROW(INDIRECT("1:"&amp;LEN(MID(C1001,8,1)*2))),1)),,))+MID(C1001,9,1)+
SUM(INDEX(1*(MID(MID(C1001,10,1)*2,ROW(INDIRECT("1:"&amp;LEN(MID(C1001,10,1)*2))),1)),,)),1),1),"0")</f>
        <v>#VALUE!</v>
      </c>
      <c r="FC1001" s="27" t="str">
        <f t="shared" si="1676"/>
        <v/>
      </c>
      <c r="FD1001" s="29" t="b">
        <f t="shared" si="1677"/>
        <v>0</v>
      </c>
      <c r="FE1001" s="112" t="b">
        <f>IFERROR(MATCH(D1001,'Avtal för korttidsarbete'!$G$13:$G$1012,0),TRUE)</f>
        <v>1</v>
      </c>
      <c r="FF1001" s="112" t="b">
        <f t="shared" si="1706"/>
        <v>0</v>
      </c>
      <c r="FG1001" s="113" t="str" cm="1">
        <f t="array" ref="FG1001">IF(FE1001=TRUE,"x",INDEX('Avtal för korttidsarbete'!$E$13:$E$1012,$FE1001))</f>
        <v>x</v>
      </c>
      <c r="FH1001" s="113" t="str" cm="1">
        <f t="array" ref="FH1001">IF(FE1001=TRUE,"x",INDEX('Avtal för korttidsarbete'!$F$13:$F$1012,$FE1001))</f>
        <v>x</v>
      </c>
      <c r="FI1001" s="112" t="b">
        <f t="shared" si="1707"/>
        <v>0</v>
      </c>
      <c r="FJ1001" s="135">
        <f t="shared" si="1708"/>
        <v>44166</v>
      </c>
      <c r="FK1001" s="135">
        <f t="shared" si="1709"/>
        <v>44377</v>
      </c>
      <c r="FL1001" s="112" t="b">
        <f t="shared" si="1710"/>
        <v>0</v>
      </c>
      <c r="FM1001" s="113">
        <f t="shared" si="1711"/>
        <v>44166</v>
      </c>
      <c r="FN1001" s="135">
        <f t="shared" si="1712"/>
        <v>44377</v>
      </c>
      <c r="FO1001" s="148" t="b">
        <f>IFERROR(INDEX('Avtal för korttidsarbete'!R:R,MATCH(D1001,'Avtal för korttidsarbete'!$G:$G,0)),TRUE)</f>
        <v>1</v>
      </c>
      <c r="FP1001" s="135" t="str">
        <f>IF(FO1001,"-",INDEX('Avtal för korttidsarbete'!$D:$D,MATCH(D1001,'Avtal för korttidsarbete'!$G:$G,0)))</f>
        <v>-</v>
      </c>
      <c r="FQ1001" s="113" t="b">
        <f>IFERROR(G1001&gt;INDEX(Uppsägningar!E:E,MATCH(C1001,Uppsägningar!C:C,0)),FALSE)</f>
        <v>0</v>
      </c>
    </row>
    <row r="1002" spans="1:173" x14ac:dyDescent="0.25">
      <c r="A1002" s="19">
        <v>986</v>
      </c>
      <c r="B1002" s="20"/>
      <c r="C1002" s="183"/>
      <c r="D1002" s="66"/>
      <c r="E1002" s="212">
        <f>IFERROR(INDEX(Admin!$C$7:$C$10,MATCH(FP1002,TblNivåValTExt,0)),0)</f>
        <v>0</v>
      </c>
      <c r="F1002" s="1"/>
      <c r="G1002" s="1"/>
      <c r="H1002" s="78"/>
      <c r="I1002" s="181"/>
      <c r="J1002" s="181"/>
      <c r="K1002" s="182"/>
      <c r="L1002" s="182"/>
      <c r="M1002" s="181"/>
      <c r="N1002" s="181"/>
      <c r="O1002" s="181"/>
      <c r="P1002" s="182"/>
      <c r="Q1002" s="182"/>
      <c r="R1002" s="181"/>
      <c r="S1002" s="181"/>
      <c r="T1002" s="181"/>
      <c r="U1002" s="182"/>
      <c r="V1002" s="182"/>
      <c r="W1002" s="181"/>
      <c r="X1002" s="181"/>
      <c r="Y1002" s="181"/>
      <c r="Z1002" s="182"/>
      <c r="AA1002" s="182"/>
      <c r="AB1002" s="181"/>
      <c r="AC1002" s="181"/>
      <c r="AD1002" s="181"/>
      <c r="AE1002" s="182"/>
      <c r="AF1002" s="182"/>
      <c r="AG1002" s="181"/>
      <c r="AH1002" s="181"/>
      <c r="AI1002" s="181"/>
      <c r="AJ1002" s="182"/>
      <c r="AK1002" s="182"/>
      <c r="AL1002" s="181"/>
      <c r="AM1002" s="181"/>
      <c r="AN1002" s="181"/>
      <c r="AO1002" s="182"/>
      <c r="AP1002" s="182"/>
      <c r="AQ1002" s="181"/>
      <c r="AR1002" s="181"/>
      <c r="AS1002" s="181"/>
      <c r="AT1002" s="182"/>
      <c r="AU1002" s="182"/>
      <c r="AV1002" s="181"/>
      <c r="AW1002" s="181"/>
      <c r="AX1002" s="181"/>
      <c r="AY1002" s="182"/>
      <c r="AZ1002" s="182"/>
      <c r="BA1002" s="181"/>
      <c r="BB1002" s="181"/>
      <c r="BC1002" s="181"/>
      <c r="BD1002" s="182"/>
      <c r="BE1002" s="182"/>
      <c r="BF1002" s="181"/>
      <c r="BG1002" s="180">
        <f t="shared" si="1678"/>
        <v>0</v>
      </c>
      <c r="BH1002" s="116" t="str">
        <f t="shared" si="1679"/>
        <v/>
      </c>
      <c r="BI1002" s="80" t="b">
        <f t="shared" si="1625"/>
        <v>0</v>
      </c>
      <c r="BJ1002" s="80" t="str">
        <f t="shared" si="1626"/>
        <v/>
      </c>
      <c r="BK1002" s="80" t="b">
        <f t="shared" si="1680"/>
        <v>0</v>
      </c>
      <c r="BL1002" s="13" t="str">
        <f t="shared" si="1627"/>
        <v/>
      </c>
      <c r="BM1002" s="13" t="b">
        <f t="shared" si="1681"/>
        <v>0</v>
      </c>
      <c r="BN1002" s="35" t="str">
        <f t="shared" si="1628"/>
        <v/>
      </c>
      <c r="BO1002" s="13" t="b">
        <f t="shared" si="1629"/>
        <v>0</v>
      </c>
      <c r="BP1002" s="35" t="str">
        <f t="shared" si="1630"/>
        <v/>
      </c>
      <c r="BQ1002" s="13" t="b">
        <f t="shared" si="1631"/>
        <v>0</v>
      </c>
      <c r="BR1002" s="35" t="str">
        <f t="shared" si="1632"/>
        <v/>
      </c>
      <c r="BS1002" s="35" t="b">
        <f t="shared" si="1633"/>
        <v>0</v>
      </c>
      <c r="BT1002" s="35" t="str">
        <f t="shared" si="1634"/>
        <v/>
      </c>
      <c r="BU1002" s="35" t="b">
        <f t="shared" si="1635"/>
        <v>0</v>
      </c>
      <c r="BV1002" s="35" t="str">
        <f t="shared" si="1636"/>
        <v/>
      </c>
      <c r="BW1002" s="13" t="b">
        <f t="shared" si="1713"/>
        <v>0</v>
      </c>
      <c r="BX1002" s="35" t="str">
        <f t="shared" si="1637"/>
        <v/>
      </c>
      <c r="BY1002" s="265" t="b">
        <f t="shared" si="1682"/>
        <v>0</v>
      </c>
      <c r="BZ1002" s="35" t="str">
        <f t="shared" si="1638"/>
        <v/>
      </c>
      <c r="CA1002" s="265" t="b">
        <f t="shared" si="1683"/>
        <v>0</v>
      </c>
      <c r="CB1002" s="35" t="str">
        <f t="shared" si="1639"/>
        <v/>
      </c>
      <c r="CC1002" s="272" t="b">
        <f t="shared" si="1684"/>
        <v>0</v>
      </c>
      <c r="CD1002" s="35" t="str">
        <f t="shared" si="1640"/>
        <v/>
      </c>
      <c r="CE1002" s="13" t="b">
        <f t="shared" si="1641"/>
        <v>0</v>
      </c>
      <c r="CF1002" s="35" t="str">
        <f t="shared" si="1642"/>
        <v/>
      </c>
      <c r="CG1002" s="179">
        <f t="shared" si="1643"/>
        <v>0</v>
      </c>
      <c r="CH1002" s="179">
        <f t="shared" si="1644"/>
        <v>0</v>
      </c>
      <c r="CI1002" s="218">
        <f t="shared" si="1685"/>
        <v>0</v>
      </c>
      <c r="CJ1002" s="218">
        <f t="shared" si="1686"/>
        <v>0</v>
      </c>
      <c r="CK1002" s="218">
        <f t="shared" si="1687"/>
        <v>0</v>
      </c>
      <c r="CL1002" s="218">
        <f t="shared" si="1688"/>
        <v>0</v>
      </c>
      <c r="CM1002" s="218">
        <f t="shared" si="1689"/>
        <v>0</v>
      </c>
      <c r="CN1002" s="218">
        <f t="shared" si="1690"/>
        <v>0</v>
      </c>
      <c r="CO1002" s="218">
        <f t="shared" si="1691"/>
        <v>0</v>
      </c>
      <c r="CP1002" s="218">
        <f t="shared" si="1692"/>
        <v>0</v>
      </c>
      <c r="CQ1002" s="218">
        <f t="shared" si="1693"/>
        <v>0</v>
      </c>
      <c r="CR1002" s="218">
        <f t="shared" si="1694"/>
        <v>0</v>
      </c>
      <c r="CS1002" s="14">
        <f t="shared" si="1645"/>
        <v>0</v>
      </c>
      <c r="CT1002" s="236">
        <f t="shared" si="1646"/>
        <v>0</v>
      </c>
      <c r="CU1002" s="237">
        <f t="shared" si="1716"/>
        <v>0</v>
      </c>
      <c r="CV1002" s="16">
        <f t="shared" si="1716"/>
        <v>0</v>
      </c>
      <c r="CW1002" s="16">
        <f t="shared" si="1716"/>
        <v>0</v>
      </c>
      <c r="CX1002" s="16">
        <f t="shared" si="1716"/>
        <v>0</v>
      </c>
      <c r="CY1002" s="16">
        <f t="shared" si="1716"/>
        <v>0</v>
      </c>
      <c r="CZ1002" s="16">
        <f t="shared" si="1716"/>
        <v>0</v>
      </c>
      <c r="DA1002" s="16">
        <f t="shared" si="1716"/>
        <v>0</v>
      </c>
      <c r="DB1002" s="16">
        <f t="shared" si="1716"/>
        <v>0</v>
      </c>
      <c r="DC1002" s="16">
        <f t="shared" si="1716"/>
        <v>0</v>
      </c>
      <c r="DD1002" s="238">
        <f t="shared" si="1716"/>
        <v>0</v>
      </c>
      <c r="DE1002" s="232">
        <f t="shared" si="1717"/>
        <v>0</v>
      </c>
      <c r="DF1002" s="132">
        <f t="shared" si="1717"/>
        <v>0</v>
      </c>
      <c r="DG1002" s="132">
        <f t="shared" si="1717"/>
        <v>0</v>
      </c>
      <c r="DH1002" s="132">
        <f t="shared" si="1717"/>
        <v>0</v>
      </c>
      <c r="DI1002" s="132">
        <f t="shared" si="1717"/>
        <v>0</v>
      </c>
      <c r="DJ1002" s="132">
        <f t="shared" si="1717"/>
        <v>0</v>
      </c>
      <c r="DK1002" s="132">
        <f t="shared" si="1717"/>
        <v>0</v>
      </c>
      <c r="DL1002" s="132">
        <f t="shared" si="1717"/>
        <v>0</v>
      </c>
      <c r="DM1002" s="132">
        <f t="shared" si="1717"/>
        <v>0</v>
      </c>
      <c r="DN1002" s="233">
        <f t="shared" si="1717"/>
        <v>0</v>
      </c>
      <c r="DO1002" s="232">
        <f t="shared" si="1649"/>
        <v>0</v>
      </c>
      <c r="DP1002" s="132">
        <f t="shared" si="1650"/>
        <v>0</v>
      </c>
      <c r="DQ1002" s="132">
        <f t="shared" si="1651"/>
        <v>0</v>
      </c>
      <c r="DR1002" s="132">
        <f t="shared" si="1652"/>
        <v>0</v>
      </c>
      <c r="DS1002" s="132">
        <f t="shared" si="1653"/>
        <v>0</v>
      </c>
      <c r="DT1002" s="132">
        <f t="shared" si="1654"/>
        <v>0</v>
      </c>
      <c r="DU1002" s="132">
        <f t="shared" si="1655"/>
        <v>0</v>
      </c>
      <c r="DV1002" s="132">
        <f t="shared" si="1656"/>
        <v>0</v>
      </c>
      <c r="DW1002" s="132">
        <f t="shared" si="1657"/>
        <v>0</v>
      </c>
      <c r="DX1002" s="233">
        <f t="shared" si="1658"/>
        <v>0</v>
      </c>
      <c r="DY1002" s="231" t="b">
        <f t="shared" si="1695"/>
        <v>0</v>
      </c>
      <c r="DZ1002" s="163"/>
      <c r="EA1002" s="226" t="str">
        <f t="shared" si="1696"/>
        <v/>
      </c>
      <c r="EB1002" s="178" t="str">
        <f t="shared" si="1697"/>
        <v/>
      </c>
      <c r="EC1002" s="178" t="str">
        <f t="shared" si="1698"/>
        <v/>
      </c>
      <c r="ED1002" s="178" t="str">
        <f t="shared" si="1699"/>
        <v/>
      </c>
      <c r="EE1002" s="178" t="str">
        <f t="shared" si="1700"/>
        <v/>
      </c>
      <c r="EF1002" s="178" t="str">
        <f t="shared" si="1701"/>
        <v/>
      </c>
      <c r="EG1002" s="178" t="str">
        <f t="shared" si="1702"/>
        <v/>
      </c>
      <c r="EH1002" s="178" t="str">
        <f t="shared" si="1703"/>
        <v/>
      </c>
      <c r="EI1002" s="178" t="str">
        <f t="shared" si="1704"/>
        <v/>
      </c>
      <c r="EJ1002" s="227" t="str">
        <f t="shared" si="1705"/>
        <v/>
      </c>
      <c r="EK1002" s="230" t="str">
        <f t="shared" si="1659"/>
        <v/>
      </c>
      <c r="EL1002" s="177" t="str">
        <f t="shared" si="1660"/>
        <v/>
      </c>
      <c r="EM1002" s="177" t="str">
        <f t="shared" si="1661"/>
        <v/>
      </c>
      <c r="EN1002" s="177" t="str">
        <f t="shared" si="1662"/>
        <v/>
      </c>
      <c r="EO1002" s="177" t="str">
        <f t="shared" si="1663"/>
        <v/>
      </c>
      <c r="EP1002" s="177" t="str">
        <f t="shared" si="1664"/>
        <v/>
      </c>
      <c r="EQ1002" s="177" t="str">
        <f t="shared" si="1665"/>
        <v/>
      </c>
      <c r="ER1002" s="177" t="str">
        <f t="shared" si="1666"/>
        <v/>
      </c>
      <c r="ES1002" s="177" t="str">
        <f t="shared" si="1667"/>
        <v/>
      </c>
      <c r="ET1002" s="177" t="str">
        <f t="shared" si="1668"/>
        <v/>
      </c>
      <c r="EU1002" s="229" t="e">
        <f t="shared" si="1669"/>
        <v>#VALUE!</v>
      </c>
      <c r="EV1002" s="27" t="e">
        <f t="shared" si="1670"/>
        <v>#VALUE!</v>
      </c>
      <c r="EW1002" s="27" t="e">
        <f t="shared" si="1671"/>
        <v>#VALUE!</v>
      </c>
      <c r="EX1002" s="28" t="e">
        <f t="shared" si="1672"/>
        <v>#VALUE!</v>
      </c>
      <c r="EY1002" s="28" t="e">
        <f t="shared" si="1673"/>
        <v>#VALUE!</v>
      </c>
      <c r="EZ1002" s="28" t="b">
        <f t="shared" si="1674"/>
        <v>0</v>
      </c>
      <c r="FA1002" s="176" t="str">
        <f t="shared" si="1675"/>
        <v/>
      </c>
      <c r="FB1002" s="27" t="e" cm="1">
        <f t="array" aca="1" ref="FB1002" ca="1">TEXT(RIGHT(10-RIGHT(SUM(INDEX(1*(MID(MID(C1002,1,1)*2,ROW(INDIRECT("1:"&amp;LEN(MID(C1002,1,1)*2))),1)),,))+MID(C1002,2,1)+
SUM(INDEX(1*(MID(MID(C1002,3,1)*2,ROW(INDIRECT("1:"&amp;LEN(MID(C1002,3,1)*2))),1)),,))+MID(C1002,4,1)+
SUM(INDEX(1*(MID(MID(C1002,5,1)*2,ROW(INDIRECT("1:"&amp;LEN(MID(C1002,5,1)*2))),1)),,))+MID(C1002,6,1)+
SUM(INDEX(1*(MID(MID(C1002,8,1)*2,ROW(INDIRECT("1:"&amp;LEN(MID(C1002,8,1)*2))),1)),,))+MID(C1002,9,1)+
SUM(INDEX(1*(MID(MID(C1002,10,1)*2,ROW(INDIRECT("1:"&amp;LEN(MID(C1002,10,1)*2))),1)),,)),1),1),"0")</f>
        <v>#VALUE!</v>
      </c>
      <c r="FC1002" s="27" t="str">
        <f t="shared" si="1676"/>
        <v/>
      </c>
      <c r="FD1002" s="29" t="b">
        <f t="shared" si="1677"/>
        <v>0</v>
      </c>
      <c r="FE1002" s="112" t="b">
        <f>IFERROR(MATCH(D1002,'Avtal för korttidsarbete'!$G$13:$G$1012,0),TRUE)</f>
        <v>1</v>
      </c>
      <c r="FF1002" s="112" t="b">
        <f t="shared" si="1706"/>
        <v>0</v>
      </c>
      <c r="FG1002" s="113" t="str" cm="1">
        <f t="array" ref="FG1002">IF(FE1002=TRUE,"x",INDEX('Avtal för korttidsarbete'!$E$13:$E$1012,$FE1002))</f>
        <v>x</v>
      </c>
      <c r="FH1002" s="113" t="str" cm="1">
        <f t="array" ref="FH1002">IF(FE1002=TRUE,"x",INDEX('Avtal för korttidsarbete'!$F$13:$F$1012,$FE1002))</f>
        <v>x</v>
      </c>
      <c r="FI1002" s="112" t="b">
        <f t="shared" si="1707"/>
        <v>0</v>
      </c>
      <c r="FJ1002" s="135">
        <f t="shared" si="1708"/>
        <v>44166</v>
      </c>
      <c r="FK1002" s="135">
        <f t="shared" si="1709"/>
        <v>44377</v>
      </c>
      <c r="FL1002" s="112" t="b">
        <f t="shared" si="1710"/>
        <v>0</v>
      </c>
      <c r="FM1002" s="113">
        <f t="shared" si="1711"/>
        <v>44166</v>
      </c>
      <c r="FN1002" s="135">
        <f t="shared" si="1712"/>
        <v>44377</v>
      </c>
      <c r="FO1002" s="148" t="b">
        <f>IFERROR(INDEX('Avtal för korttidsarbete'!R:R,MATCH(D1002,'Avtal för korttidsarbete'!$G:$G,0)),TRUE)</f>
        <v>1</v>
      </c>
      <c r="FP1002" s="135" t="str">
        <f>IF(FO1002,"-",INDEX('Avtal för korttidsarbete'!$D:$D,MATCH(D1002,'Avtal för korttidsarbete'!$G:$G,0)))</f>
        <v>-</v>
      </c>
      <c r="FQ1002" s="113" t="b">
        <f>IFERROR(G1002&gt;INDEX(Uppsägningar!E:E,MATCH(C1002,Uppsägningar!C:C,0)),FALSE)</f>
        <v>0</v>
      </c>
    </row>
    <row r="1003" spans="1:173" x14ac:dyDescent="0.25">
      <c r="A1003" s="19">
        <v>987</v>
      </c>
      <c r="B1003" s="20"/>
      <c r="C1003" s="183"/>
      <c r="D1003" s="66"/>
      <c r="E1003" s="212">
        <f>IFERROR(INDEX(Admin!$C$7:$C$10,MATCH(FP1003,TblNivåValTExt,0)),0)</f>
        <v>0</v>
      </c>
      <c r="F1003" s="1"/>
      <c r="G1003" s="1"/>
      <c r="H1003" s="78"/>
      <c r="I1003" s="181"/>
      <c r="J1003" s="181"/>
      <c r="K1003" s="182"/>
      <c r="L1003" s="182"/>
      <c r="M1003" s="181"/>
      <c r="N1003" s="181"/>
      <c r="O1003" s="181"/>
      <c r="P1003" s="182"/>
      <c r="Q1003" s="182"/>
      <c r="R1003" s="181"/>
      <c r="S1003" s="181"/>
      <c r="T1003" s="181"/>
      <c r="U1003" s="182"/>
      <c r="V1003" s="182"/>
      <c r="W1003" s="181"/>
      <c r="X1003" s="181"/>
      <c r="Y1003" s="181"/>
      <c r="Z1003" s="182"/>
      <c r="AA1003" s="182"/>
      <c r="AB1003" s="181"/>
      <c r="AC1003" s="181"/>
      <c r="AD1003" s="181"/>
      <c r="AE1003" s="182"/>
      <c r="AF1003" s="182"/>
      <c r="AG1003" s="181"/>
      <c r="AH1003" s="181"/>
      <c r="AI1003" s="181"/>
      <c r="AJ1003" s="182"/>
      <c r="AK1003" s="182"/>
      <c r="AL1003" s="181"/>
      <c r="AM1003" s="181"/>
      <c r="AN1003" s="181"/>
      <c r="AO1003" s="182"/>
      <c r="AP1003" s="182"/>
      <c r="AQ1003" s="181"/>
      <c r="AR1003" s="181"/>
      <c r="AS1003" s="181"/>
      <c r="AT1003" s="182"/>
      <c r="AU1003" s="182"/>
      <c r="AV1003" s="181"/>
      <c r="AW1003" s="181"/>
      <c r="AX1003" s="181"/>
      <c r="AY1003" s="182"/>
      <c r="AZ1003" s="182"/>
      <c r="BA1003" s="181"/>
      <c r="BB1003" s="181"/>
      <c r="BC1003" s="181"/>
      <c r="BD1003" s="182"/>
      <c r="BE1003" s="182"/>
      <c r="BF1003" s="181"/>
      <c r="BG1003" s="180">
        <f t="shared" si="1678"/>
        <v>0</v>
      </c>
      <c r="BH1003" s="116" t="str">
        <f t="shared" si="1679"/>
        <v/>
      </c>
      <c r="BI1003" s="80" t="b">
        <f t="shared" si="1625"/>
        <v>0</v>
      </c>
      <c r="BJ1003" s="80" t="str">
        <f t="shared" si="1626"/>
        <v/>
      </c>
      <c r="BK1003" s="80" t="b">
        <f t="shared" si="1680"/>
        <v>0</v>
      </c>
      <c r="BL1003" s="13" t="str">
        <f t="shared" si="1627"/>
        <v/>
      </c>
      <c r="BM1003" s="13" t="b">
        <f t="shared" si="1681"/>
        <v>0</v>
      </c>
      <c r="BN1003" s="35" t="str">
        <f t="shared" si="1628"/>
        <v/>
      </c>
      <c r="BO1003" s="13" t="b">
        <f t="shared" si="1629"/>
        <v>0</v>
      </c>
      <c r="BP1003" s="35" t="str">
        <f t="shared" si="1630"/>
        <v/>
      </c>
      <c r="BQ1003" s="13" t="b">
        <f t="shared" si="1631"/>
        <v>0</v>
      </c>
      <c r="BR1003" s="35" t="str">
        <f t="shared" si="1632"/>
        <v/>
      </c>
      <c r="BS1003" s="35" t="b">
        <f t="shared" si="1633"/>
        <v>0</v>
      </c>
      <c r="BT1003" s="35" t="str">
        <f t="shared" si="1634"/>
        <v/>
      </c>
      <c r="BU1003" s="35" t="b">
        <f t="shared" si="1635"/>
        <v>0</v>
      </c>
      <c r="BV1003" s="35" t="str">
        <f t="shared" si="1636"/>
        <v/>
      </c>
      <c r="BW1003" s="13" t="b">
        <f t="shared" si="1713"/>
        <v>0</v>
      </c>
      <c r="BX1003" s="35" t="str">
        <f t="shared" si="1637"/>
        <v/>
      </c>
      <c r="BY1003" s="265" t="b">
        <f t="shared" si="1682"/>
        <v>0</v>
      </c>
      <c r="BZ1003" s="35" t="str">
        <f t="shared" si="1638"/>
        <v/>
      </c>
      <c r="CA1003" s="265" t="b">
        <f t="shared" si="1683"/>
        <v>0</v>
      </c>
      <c r="CB1003" s="35" t="str">
        <f t="shared" si="1639"/>
        <v/>
      </c>
      <c r="CC1003" s="272" t="b">
        <f t="shared" si="1684"/>
        <v>0</v>
      </c>
      <c r="CD1003" s="35" t="str">
        <f t="shared" si="1640"/>
        <v/>
      </c>
      <c r="CE1003" s="13" t="b">
        <f t="shared" si="1641"/>
        <v>0</v>
      </c>
      <c r="CF1003" s="35" t="str">
        <f t="shared" si="1642"/>
        <v/>
      </c>
      <c r="CG1003" s="179">
        <f t="shared" si="1643"/>
        <v>0</v>
      </c>
      <c r="CH1003" s="179">
        <f t="shared" si="1644"/>
        <v>0</v>
      </c>
      <c r="CI1003" s="218">
        <f t="shared" si="1685"/>
        <v>0</v>
      </c>
      <c r="CJ1003" s="218">
        <f t="shared" si="1686"/>
        <v>0</v>
      </c>
      <c r="CK1003" s="218">
        <f t="shared" si="1687"/>
        <v>0</v>
      </c>
      <c r="CL1003" s="218">
        <f t="shared" si="1688"/>
        <v>0</v>
      </c>
      <c r="CM1003" s="218">
        <f t="shared" si="1689"/>
        <v>0</v>
      </c>
      <c r="CN1003" s="218">
        <f t="shared" si="1690"/>
        <v>0</v>
      </c>
      <c r="CO1003" s="218">
        <f t="shared" si="1691"/>
        <v>0</v>
      </c>
      <c r="CP1003" s="218">
        <f t="shared" si="1692"/>
        <v>0</v>
      </c>
      <c r="CQ1003" s="218">
        <f t="shared" si="1693"/>
        <v>0</v>
      </c>
      <c r="CR1003" s="218">
        <f t="shared" si="1694"/>
        <v>0</v>
      </c>
      <c r="CS1003" s="14">
        <f t="shared" si="1645"/>
        <v>0</v>
      </c>
      <c r="CT1003" s="236">
        <f t="shared" si="1646"/>
        <v>0</v>
      </c>
      <c r="CU1003" s="237">
        <f t="shared" si="1716"/>
        <v>0</v>
      </c>
      <c r="CV1003" s="16">
        <f t="shared" si="1716"/>
        <v>0</v>
      </c>
      <c r="CW1003" s="16">
        <f t="shared" si="1716"/>
        <v>0</v>
      </c>
      <c r="CX1003" s="16">
        <f t="shared" si="1716"/>
        <v>0</v>
      </c>
      <c r="CY1003" s="16">
        <f t="shared" si="1716"/>
        <v>0</v>
      </c>
      <c r="CZ1003" s="16">
        <f t="shared" si="1716"/>
        <v>0</v>
      </c>
      <c r="DA1003" s="16">
        <f t="shared" si="1716"/>
        <v>0</v>
      </c>
      <c r="DB1003" s="16">
        <f t="shared" si="1716"/>
        <v>0</v>
      </c>
      <c r="DC1003" s="16">
        <f t="shared" si="1716"/>
        <v>0</v>
      </c>
      <c r="DD1003" s="238">
        <f t="shared" si="1716"/>
        <v>0</v>
      </c>
      <c r="DE1003" s="232">
        <f t="shared" si="1717"/>
        <v>0</v>
      </c>
      <c r="DF1003" s="132">
        <f t="shared" si="1717"/>
        <v>0</v>
      </c>
      <c r="DG1003" s="132">
        <f t="shared" si="1717"/>
        <v>0</v>
      </c>
      <c r="DH1003" s="132">
        <f t="shared" si="1717"/>
        <v>0</v>
      </c>
      <c r="DI1003" s="132">
        <f t="shared" si="1717"/>
        <v>0</v>
      </c>
      <c r="DJ1003" s="132">
        <f t="shared" si="1717"/>
        <v>0</v>
      </c>
      <c r="DK1003" s="132">
        <f t="shared" si="1717"/>
        <v>0</v>
      </c>
      <c r="DL1003" s="132">
        <f t="shared" si="1717"/>
        <v>0</v>
      </c>
      <c r="DM1003" s="132">
        <f t="shared" si="1717"/>
        <v>0</v>
      </c>
      <c r="DN1003" s="233">
        <f t="shared" si="1717"/>
        <v>0</v>
      </c>
      <c r="DO1003" s="232">
        <f t="shared" si="1649"/>
        <v>0</v>
      </c>
      <c r="DP1003" s="132">
        <f t="shared" si="1650"/>
        <v>0</v>
      </c>
      <c r="DQ1003" s="132">
        <f t="shared" si="1651"/>
        <v>0</v>
      </c>
      <c r="DR1003" s="132">
        <f t="shared" si="1652"/>
        <v>0</v>
      </c>
      <c r="DS1003" s="132">
        <f t="shared" si="1653"/>
        <v>0</v>
      </c>
      <c r="DT1003" s="132">
        <f t="shared" si="1654"/>
        <v>0</v>
      </c>
      <c r="DU1003" s="132">
        <f t="shared" si="1655"/>
        <v>0</v>
      </c>
      <c r="DV1003" s="132">
        <f t="shared" si="1656"/>
        <v>0</v>
      </c>
      <c r="DW1003" s="132">
        <f t="shared" si="1657"/>
        <v>0</v>
      </c>
      <c r="DX1003" s="233">
        <f t="shared" si="1658"/>
        <v>0</v>
      </c>
      <c r="DY1003" s="231" t="b">
        <f t="shared" si="1695"/>
        <v>0</v>
      </c>
      <c r="DZ1003" s="163"/>
      <c r="EA1003" s="226" t="str">
        <f t="shared" si="1696"/>
        <v/>
      </c>
      <c r="EB1003" s="178" t="str">
        <f t="shared" si="1697"/>
        <v/>
      </c>
      <c r="EC1003" s="178" t="str">
        <f t="shared" si="1698"/>
        <v/>
      </c>
      <c r="ED1003" s="178" t="str">
        <f t="shared" si="1699"/>
        <v/>
      </c>
      <c r="EE1003" s="178" t="str">
        <f t="shared" si="1700"/>
        <v/>
      </c>
      <c r="EF1003" s="178" t="str">
        <f t="shared" si="1701"/>
        <v/>
      </c>
      <c r="EG1003" s="178" t="str">
        <f t="shared" si="1702"/>
        <v/>
      </c>
      <c r="EH1003" s="178" t="str">
        <f t="shared" si="1703"/>
        <v/>
      </c>
      <c r="EI1003" s="178" t="str">
        <f t="shared" si="1704"/>
        <v/>
      </c>
      <c r="EJ1003" s="227" t="str">
        <f t="shared" si="1705"/>
        <v/>
      </c>
      <c r="EK1003" s="230" t="str">
        <f t="shared" si="1659"/>
        <v/>
      </c>
      <c r="EL1003" s="177" t="str">
        <f t="shared" si="1660"/>
        <v/>
      </c>
      <c r="EM1003" s="177" t="str">
        <f t="shared" si="1661"/>
        <v/>
      </c>
      <c r="EN1003" s="177" t="str">
        <f t="shared" si="1662"/>
        <v/>
      </c>
      <c r="EO1003" s="177" t="str">
        <f t="shared" si="1663"/>
        <v/>
      </c>
      <c r="EP1003" s="177" t="str">
        <f t="shared" si="1664"/>
        <v/>
      </c>
      <c r="EQ1003" s="177" t="str">
        <f t="shared" si="1665"/>
        <v/>
      </c>
      <c r="ER1003" s="177" t="str">
        <f t="shared" si="1666"/>
        <v/>
      </c>
      <c r="ES1003" s="177" t="str">
        <f t="shared" si="1667"/>
        <v/>
      </c>
      <c r="ET1003" s="177" t="str">
        <f t="shared" si="1668"/>
        <v/>
      </c>
      <c r="EU1003" s="229" t="e">
        <f t="shared" si="1669"/>
        <v>#VALUE!</v>
      </c>
      <c r="EV1003" s="27" t="e">
        <f t="shared" si="1670"/>
        <v>#VALUE!</v>
      </c>
      <c r="EW1003" s="27" t="e">
        <f t="shared" si="1671"/>
        <v>#VALUE!</v>
      </c>
      <c r="EX1003" s="28" t="e">
        <f t="shared" si="1672"/>
        <v>#VALUE!</v>
      </c>
      <c r="EY1003" s="28" t="e">
        <f t="shared" si="1673"/>
        <v>#VALUE!</v>
      </c>
      <c r="EZ1003" s="28" t="b">
        <f t="shared" si="1674"/>
        <v>0</v>
      </c>
      <c r="FA1003" s="176" t="str">
        <f t="shared" si="1675"/>
        <v/>
      </c>
      <c r="FB1003" s="27" t="e" cm="1">
        <f t="array" aca="1" ref="FB1003" ca="1">TEXT(RIGHT(10-RIGHT(SUM(INDEX(1*(MID(MID(C1003,1,1)*2,ROW(INDIRECT("1:"&amp;LEN(MID(C1003,1,1)*2))),1)),,))+MID(C1003,2,1)+
SUM(INDEX(1*(MID(MID(C1003,3,1)*2,ROW(INDIRECT("1:"&amp;LEN(MID(C1003,3,1)*2))),1)),,))+MID(C1003,4,1)+
SUM(INDEX(1*(MID(MID(C1003,5,1)*2,ROW(INDIRECT("1:"&amp;LEN(MID(C1003,5,1)*2))),1)),,))+MID(C1003,6,1)+
SUM(INDEX(1*(MID(MID(C1003,8,1)*2,ROW(INDIRECT("1:"&amp;LEN(MID(C1003,8,1)*2))),1)),,))+MID(C1003,9,1)+
SUM(INDEX(1*(MID(MID(C1003,10,1)*2,ROW(INDIRECT("1:"&amp;LEN(MID(C1003,10,1)*2))),1)),,)),1),1),"0")</f>
        <v>#VALUE!</v>
      </c>
      <c r="FC1003" s="27" t="str">
        <f t="shared" si="1676"/>
        <v/>
      </c>
      <c r="FD1003" s="29" t="b">
        <f t="shared" si="1677"/>
        <v>0</v>
      </c>
      <c r="FE1003" s="112" t="b">
        <f>IFERROR(MATCH(D1003,'Avtal för korttidsarbete'!$G$13:$G$1012,0),TRUE)</f>
        <v>1</v>
      </c>
      <c r="FF1003" s="112" t="b">
        <f t="shared" si="1706"/>
        <v>0</v>
      </c>
      <c r="FG1003" s="113" t="str" cm="1">
        <f t="array" ref="FG1003">IF(FE1003=TRUE,"x",INDEX('Avtal för korttidsarbete'!$E$13:$E$1012,$FE1003))</f>
        <v>x</v>
      </c>
      <c r="FH1003" s="113" t="str" cm="1">
        <f t="array" ref="FH1003">IF(FE1003=TRUE,"x",INDEX('Avtal för korttidsarbete'!$F$13:$F$1012,$FE1003))</f>
        <v>x</v>
      </c>
      <c r="FI1003" s="112" t="b">
        <f t="shared" si="1707"/>
        <v>0</v>
      </c>
      <c r="FJ1003" s="135">
        <f t="shared" si="1708"/>
        <v>44166</v>
      </c>
      <c r="FK1003" s="135">
        <f t="shared" si="1709"/>
        <v>44377</v>
      </c>
      <c r="FL1003" s="112" t="b">
        <f t="shared" si="1710"/>
        <v>0</v>
      </c>
      <c r="FM1003" s="113">
        <f t="shared" si="1711"/>
        <v>44166</v>
      </c>
      <c r="FN1003" s="135">
        <f t="shared" si="1712"/>
        <v>44377</v>
      </c>
      <c r="FO1003" s="148" t="b">
        <f>IFERROR(INDEX('Avtal för korttidsarbete'!R:R,MATCH(D1003,'Avtal för korttidsarbete'!$G:$G,0)),TRUE)</f>
        <v>1</v>
      </c>
      <c r="FP1003" s="135" t="str">
        <f>IF(FO1003,"-",INDEX('Avtal för korttidsarbete'!$D:$D,MATCH(D1003,'Avtal för korttidsarbete'!$G:$G,0)))</f>
        <v>-</v>
      </c>
      <c r="FQ1003" s="113" t="b">
        <f>IFERROR(G1003&gt;INDEX(Uppsägningar!E:E,MATCH(C1003,Uppsägningar!C:C,0)),FALSE)</f>
        <v>0</v>
      </c>
    </row>
    <row r="1004" spans="1:173" x14ac:dyDescent="0.25">
      <c r="A1004" s="19">
        <v>988</v>
      </c>
      <c r="B1004" s="20"/>
      <c r="C1004" s="183"/>
      <c r="D1004" s="66"/>
      <c r="E1004" s="212">
        <f>IFERROR(INDEX(Admin!$C$7:$C$10,MATCH(FP1004,TblNivåValTExt,0)),0)</f>
        <v>0</v>
      </c>
      <c r="F1004" s="1"/>
      <c r="G1004" s="1"/>
      <c r="H1004" s="78"/>
      <c r="I1004" s="181"/>
      <c r="J1004" s="181"/>
      <c r="K1004" s="182"/>
      <c r="L1004" s="182"/>
      <c r="M1004" s="181"/>
      <c r="N1004" s="181"/>
      <c r="O1004" s="181"/>
      <c r="P1004" s="182"/>
      <c r="Q1004" s="182"/>
      <c r="R1004" s="181"/>
      <c r="S1004" s="181"/>
      <c r="T1004" s="181"/>
      <c r="U1004" s="182"/>
      <c r="V1004" s="182"/>
      <c r="W1004" s="181"/>
      <c r="X1004" s="181"/>
      <c r="Y1004" s="181"/>
      <c r="Z1004" s="182"/>
      <c r="AA1004" s="182"/>
      <c r="AB1004" s="181"/>
      <c r="AC1004" s="181"/>
      <c r="AD1004" s="181"/>
      <c r="AE1004" s="182"/>
      <c r="AF1004" s="182"/>
      <c r="AG1004" s="181"/>
      <c r="AH1004" s="181"/>
      <c r="AI1004" s="181"/>
      <c r="AJ1004" s="182"/>
      <c r="AK1004" s="182"/>
      <c r="AL1004" s="181"/>
      <c r="AM1004" s="181"/>
      <c r="AN1004" s="181"/>
      <c r="AO1004" s="182"/>
      <c r="AP1004" s="182"/>
      <c r="AQ1004" s="181"/>
      <c r="AR1004" s="181"/>
      <c r="AS1004" s="181"/>
      <c r="AT1004" s="182"/>
      <c r="AU1004" s="182"/>
      <c r="AV1004" s="181"/>
      <c r="AW1004" s="181"/>
      <c r="AX1004" s="181"/>
      <c r="AY1004" s="182"/>
      <c r="AZ1004" s="182"/>
      <c r="BA1004" s="181"/>
      <c r="BB1004" s="181"/>
      <c r="BC1004" s="181"/>
      <c r="BD1004" s="182"/>
      <c r="BE1004" s="182"/>
      <c r="BF1004" s="181"/>
      <c r="BG1004" s="180">
        <f t="shared" si="1678"/>
        <v>0</v>
      </c>
      <c r="BH1004" s="116" t="str">
        <f t="shared" si="1679"/>
        <v/>
      </c>
      <c r="BI1004" s="80" t="b">
        <f t="shared" si="1625"/>
        <v>0</v>
      </c>
      <c r="BJ1004" s="80" t="str">
        <f t="shared" si="1626"/>
        <v/>
      </c>
      <c r="BK1004" s="80" t="b">
        <f t="shared" si="1680"/>
        <v>0</v>
      </c>
      <c r="BL1004" s="13" t="str">
        <f t="shared" si="1627"/>
        <v/>
      </c>
      <c r="BM1004" s="13" t="b">
        <f t="shared" si="1681"/>
        <v>0</v>
      </c>
      <c r="BN1004" s="35" t="str">
        <f t="shared" si="1628"/>
        <v/>
      </c>
      <c r="BO1004" s="13" t="b">
        <f t="shared" si="1629"/>
        <v>0</v>
      </c>
      <c r="BP1004" s="35" t="str">
        <f t="shared" si="1630"/>
        <v/>
      </c>
      <c r="BQ1004" s="13" t="b">
        <f t="shared" si="1631"/>
        <v>0</v>
      </c>
      <c r="BR1004" s="35" t="str">
        <f t="shared" si="1632"/>
        <v/>
      </c>
      <c r="BS1004" s="35" t="b">
        <f t="shared" si="1633"/>
        <v>0</v>
      </c>
      <c r="BT1004" s="35" t="str">
        <f t="shared" si="1634"/>
        <v/>
      </c>
      <c r="BU1004" s="35" t="b">
        <f t="shared" si="1635"/>
        <v>0</v>
      </c>
      <c r="BV1004" s="35" t="str">
        <f t="shared" si="1636"/>
        <v/>
      </c>
      <c r="BW1004" s="13" t="b">
        <f t="shared" si="1713"/>
        <v>0</v>
      </c>
      <c r="BX1004" s="35" t="str">
        <f t="shared" si="1637"/>
        <v/>
      </c>
      <c r="BY1004" s="265" t="b">
        <f t="shared" si="1682"/>
        <v>0</v>
      </c>
      <c r="BZ1004" s="35" t="str">
        <f t="shared" si="1638"/>
        <v/>
      </c>
      <c r="CA1004" s="265" t="b">
        <f t="shared" si="1683"/>
        <v>0</v>
      </c>
      <c r="CB1004" s="35" t="str">
        <f t="shared" si="1639"/>
        <v/>
      </c>
      <c r="CC1004" s="272" t="b">
        <f t="shared" si="1684"/>
        <v>0</v>
      </c>
      <c r="CD1004" s="35" t="str">
        <f t="shared" si="1640"/>
        <v/>
      </c>
      <c r="CE1004" s="13" t="b">
        <f t="shared" si="1641"/>
        <v>0</v>
      </c>
      <c r="CF1004" s="35" t="str">
        <f t="shared" si="1642"/>
        <v/>
      </c>
      <c r="CG1004" s="179">
        <f t="shared" si="1643"/>
        <v>0</v>
      </c>
      <c r="CH1004" s="179">
        <f t="shared" si="1644"/>
        <v>0</v>
      </c>
      <c r="CI1004" s="218">
        <f t="shared" si="1685"/>
        <v>0</v>
      </c>
      <c r="CJ1004" s="218">
        <f t="shared" si="1686"/>
        <v>0</v>
      </c>
      <c r="CK1004" s="218">
        <f t="shared" si="1687"/>
        <v>0</v>
      </c>
      <c r="CL1004" s="218">
        <f t="shared" si="1688"/>
        <v>0</v>
      </c>
      <c r="CM1004" s="218">
        <f t="shared" si="1689"/>
        <v>0</v>
      </c>
      <c r="CN1004" s="218">
        <f t="shared" si="1690"/>
        <v>0</v>
      </c>
      <c r="CO1004" s="218">
        <f t="shared" si="1691"/>
        <v>0</v>
      </c>
      <c r="CP1004" s="218">
        <f t="shared" si="1692"/>
        <v>0</v>
      </c>
      <c r="CQ1004" s="218">
        <f t="shared" si="1693"/>
        <v>0</v>
      </c>
      <c r="CR1004" s="218">
        <f t="shared" si="1694"/>
        <v>0</v>
      </c>
      <c r="CS1004" s="14">
        <f t="shared" si="1645"/>
        <v>0</v>
      </c>
      <c r="CT1004" s="236">
        <f t="shared" si="1646"/>
        <v>0</v>
      </c>
      <c r="CU1004" s="237">
        <f t="shared" si="1716"/>
        <v>0</v>
      </c>
      <c r="CV1004" s="16">
        <f t="shared" si="1716"/>
        <v>0</v>
      </c>
      <c r="CW1004" s="16">
        <f t="shared" si="1716"/>
        <v>0</v>
      </c>
      <c r="CX1004" s="16">
        <f t="shared" si="1716"/>
        <v>0</v>
      </c>
      <c r="CY1004" s="16">
        <f t="shared" si="1716"/>
        <v>0</v>
      </c>
      <c r="CZ1004" s="16">
        <f t="shared" si="1716"/>
        <v>0</v>
      </c>
      <c r="DA1004" s="16">
        <f t="shared" si="1716"/>
        <v>0</v>
      </c>
      <c r="DB1004" s="16">
        <f t="shared" si="1716"/>
        <v>0</v>
      </c>
      <c r="DC1004" s="16">
        <f t="shared" si="1716"/>
        <v>0</v>
      </c>
      <c r="DD1004" s="238">
        <f t="shared" si="1716"/>
        <v>0</v>
      </c>
      <c r="DE1004" s="232">
        <f t="shared" si="1717"/>
        <v>0</v>
      </c>
      <c r="DF1004" s="132">
        <f t="shared" si="1717"/>
        <v>0</v>
      </c>
      <c r="DG1004" s="132">
        <f t="shared" si="1717"/>
        <v>0</v>
      </c>
      <c r="DH1004" s="132">
        <f t="shared" si="1717"/>
        <v>0</v>
      </c>
      <c r="DI1004" s="132">
        <f t="shared" si="1717"/>
        <v>0</v>
      </c>
      <c r="DJ1004" s="132">
        <f t="shared" si="1717"/>
        <v>0</v>
      </c>
      <c r="DK1004" s="132">
        <f t="shared" si="1717"/>
        <v>0</v>
      </c>
      <c r="DL1004" s="132">
        <f t="shared" si="1717"/>
        <v>0</v>
      </c>
      <c r="DM1004" s="132">
        <f t="shared" si="1717"/>
        <v>0</v>
      </c>
      <c r="DN1004" s="233">
        <f t="shared" si="1717"/>
        <v>0</v>
      </c>
      <c r="DO1004" s="232">
        <f t="shared" si="1649"/>
        <v>0</v>
      </c>
      <c r="DP1004" s="132">
        <f t="shared" si="1650"/>
        <v>0</v>
      </c>
      <c r="DQ1004" s="132">
        <f t="shared" si="1651"/>
        <v>0</v>
      </c>
      <c r="DR1004" s="132">
        <f t="shared" si="1652"/>
        <v>0</v>
      </c>
      <c r="DS1004" s="132">
        <f t="shared" si="1653"/>
        <v>0</v>
      </c>
      <c r="DT1004" s="132">
        <f t="shared" si="1654"/>
        <v>0</v>
      </c>
      <c r="DU1004" s="132">
        <f t="shared" si="1655"/>
        <v>0</v>
      </c>
      <c r="DV1004" s="132">
        <f t="shared" si="1656"/>
        <v>0</v>
      </c>
      <c r="DW1004" s="132">
        <f t="shared" si="1657"/>
        <v>0</v>
      </c>
      <c r="DX1004" s="233">
        <f t="shared" si="1658"/>
        <v>0</v>
      </c>
      <c r="DY1004" s="231" t="b">
        <f t="shared" si="1695"/>
        <v>0</v>
      </c>
      <c r="DZ1004" s="163"/>
      <c r="EA1004" s="226" t="str">
        <f t="shared" si="1696"/>
        <v/>
      </c>
      <c r="EB1004" s="178" t="str">
        <f t="shared" si="1697"/>
        <v/>
      </c>
      <c r="EC1004" s="178" t="str">
        <f t="shared" si="1698"/>
        <v/>
      </c>
      <c r="ED1004" s="178" t="str">
        <f t="shared" si="1699"/>
        <v/>
      </c>
      <c r="EE1004" s="178" t="str">
        <f t="shared" si="1700"/>
        <v/>
      </c>
      <c r="EF1004" s="178" t="str">
        <f t="shared" si="1701"/>
        <v/>
      </c>
      <c r="EG1004" s="178" t="str">
        <f t="shared" si="1702"/>
        <v/>
      </c>
      <c r="EH1004" s="178" t="str">
        <f t="shared" si="1703"/>
        <v/>
      </c>
      <c r="EI1004" s="178" t="str">
        <f t="shared" si="1704"/>
        <v/>
      </c>
      <c r="EJ1004" s="227" t="str">
        <f t="shared" si="1705"/>
        <v/>
      </c>
      <c r="EK1004" s="230" t="str">
        <f t="shared" si="1659"/>
        <v/>
      </c>
      <c r="EL1004" s="177" t="str">
        <f t="shared" si="1660"/>
        <v/>
      </c>
      <c r="EM1004" s="177" t="str">
        <f t="shared" si="1661"/>
        <v/>
      </c>
      <c r="EN1004" s="177" t="str">
        <f t="shared" si="1662"/>
        <v/>
      </c>
      <c r="EO1004" s="177" t="str">
        <f t="shared" si="1663"/>
        <v/>
      </c>
      <c r="EP1004" s="177" t="str">
        <f t="shared" si="1664"/>
        <v/>
      </c>
      <c r="EQ1004" s="177" t="str">
        <f t="shared" si="1665"/>
        <v/>
      </c>
      <c r="ER1004" s="177" t="str">
        <f t="shared" si="1666"/>
        <v/>
      </c>
      <c r="ES1004" s="177" t="str">
        <f t="shared" si="1667"/>
        <v/>
      </c>
      <c r="ET1004" s="177" t="str">
        <f t="shared" si="1668"/>
        <v/>
      </c>
      <c r="EU1004" s="229" t="e">
        <f t="shared" si="1669"/>
        <v>#VALUE!</v>
      </c>
      <c r="EV1004" s="27" t="e">
        <f t="shared" si="1670"/>
        <v>#VALUE!</v>
      </c>
      <c r="EW1004" s="27" t="e">
        <f t="shared" si="1671"/>
        <v>#VALUE!</v>
      </c>
      <c r="EX1004" s="28" t="e">
        <f t="shared" si="1672"/>
        <v>#VALUE!</v>
      </c>
      <c r="EY1004" s="28" t="e">
        <f t="shared" si="1673"/>
        <v>#VALUE!</v>
      </c>
      <c r="EZ1004" s="28" t="b">
        <f t="shared" si="1674"/>
        <v>0</v>
      </c>
      <c r="FA1004" s="176" t="str">
        <f t="shared" si="1675"/>
        <v/>
      </c>
      <c r="FB1004" s="27" t="e" cm="1">
        <f t="array" aca="1" ref="FB1004" ca="1">TEXT(RIGHT(10-RIGHT(SUM(INDEX(1*(MID(MID(C1004,1,1)*2,ROW(INDIRECT("1:"&amp;LEN(MID(C1004,1,1)*2))),1)),,))+MID(C1004,2,1)+
SUM(INDEX(1*(MID(MID(C1004,3,1)*2,ROW(INDIRECT("1:"&amp;LEN(MID(C1004,3,1)*2))),1)),,))+MID(C1004,4,1)+
SUM(INDEX(1*(MID(MID(C1004,5,1)*2,ROW(INDIRECT("1:"&amp;LEN(MID(C1004,5,1)*2))),1)),,))+MID(C1004,6,1)+
SUM(INDEX(1*(MID(MID(C1004,8,1)*2,ROW(INDIRECT("1:"&amp;LEN(MID(C1004,8,1)*2))),1)),,))+MID(C1004,9,1)+
SUM(INDEX(1*(MID(MID(C1004,10,1)*2,ROW(INDIRECT("1:"&amp;LEN(MID(C1004,10,1)*2))),1)),,)),1),1),"0")</f>
        <v>#VALUE!</v>
      </c>
      <c r="FC1004" s="27" t="str">
        <f t="shared" si="1676"/>
        <v/>
      </c>
      <c r="FD1004" s="29" t="b">
        <f t="shared" si="1677"/>
        <v>0</v>
      </c>
      <c r="FE1004" s="112" t="b">
        <f>IFERROR(MATCH(D1004,'Avtal för korttidsarbete'!$G$13:$G$1012,0),TRUE)</f>
        <v>1</v>
      </c>
      <c r="FF1004" s="112" t="b">
        <f t="shared" si="1706"/>
        <v>0</v>
      </c>
      <c r="FG1004" s="113" t="str" cm="1">
        <f t="array" ref="FG1004">IF(FE1004=TRUE,"x",INDEX('Avtal för korttidsarbete'!$E$13:$E$1012,$FE1004))</f>
        <v>x</v>
      </c>
      <c r="FH1004" s="113" t="str" cm="1">
        <f t="array" ref="FH1004">IF(FE1004=TRUE,"x",INDEX('Avtal för korttidsarbete'!$F$13:$F$1012,$FE1004))</f>
        <v>x</v>
      </c>
      <c r="FI1004" s="112" t="b">
        <f t="shared" si="1707"/>
        <v>0</v>
      </c>
      <c r="FJ1004" s="135">
        <f t="shared" si="1708"/>
        <v>44166</v>
      </c>
      <c r="FK1004" s="135">
        <f t="shared" si="1709"/>
        <v>44377</v>
      </c>
      <c r="FL1004" s="112" t="b">
        <f t="shared" si="1710"/>
        <v>0</v>
      </c>
      <c r="FM1004" s="113">
        <f t="shared" si="1711"/>
        <v>44166</v>
      </c>
      <c r="FN1004" s="135">
        <f t="shared" si="1712"/>
        <v>44377</v>
      </c>
      <c r="FO1004" s="148" t="b">
        <f>IFERROR(INDEX('Avtal för korttidsarbete'!R:R,MATCH(D1004,'Avtal för korttidsarbete'!$G:$G,0)),TRUE)</f>
        <v>1</v>
      </c>
      <c r="FP1004" s="135" t="str">
        <f>IF(FO1004,"-",INDEX('Avtal för korttidsarbete'!$D:$D,MATCH(D1004,'Avtal för korttidsarbete'!$G:$G,0)))</f>
        <v>-</v>
      </c>
      <c r="FQ1004" s="113" t="b">
        <f>IFERROR(G1004&gt;INDEX(Uppsägningar!E:E,MATCH(C1004,Uppsägningar!C:C,0)),FALSE)</f>
        <v>0</v>
      </c>
    </row>
    <row r="1005" spans="1:173" x14ac:dyDescent="0.25">
      <c r="A1005" s="19">
        <v>989</v>
      </c>
      <c r="B1005" s="20"/>
      <c r="C1005" s="183"/>
      <c r="D1005" s="66"/>
      <c r="E1005" s="212">
        <f>IFERROR(INDEX(Admin!$C$7:$C$10,MATCH(FP1005,TblNivåValTExt,0)),0)</f>
        <v>0</v>
      </c>
      <c r="F1005" s="1"/>
      <c r="G1005" s="1"/>
      <c r="H1005" s="78"/>
      <c r="I1005" s="181"/>
      <c r="J1005" s="181"/>
      <c r="K1005" s="182"/>
      <c r="L1005" s="182"/>
      <c r="M1005" s="181"/>
      <c r="N1005" s="181"/>
      <c r="O1005" s="181"/>
      <c r="P1005" s="182"/>
      <c r="Q1005" s="182"/>
      <c r="R1005" s="181"/>
      <c r="S1005" s="181"/>
      <c r="T1005" s="181"/>
      <c r="U1005" s="182"/>
      <c r="V1005" s="182"/>
      <c r="W1005" s="181"/>
      <c r="X1005" s="181"/>
      <c r="Y1005" s="181"/>
      <c r="Z1005" s="182"/>
      <c r="AA1005" s="182"/>
      <c r="AB1005" s="181"/>
      <c r="AC1005" s="181"/>
      <c r="AD1005" s="181"/>
      <c r="AE1005" s="182"/>
      <c r="AF1005" s="182"/>
      <c r="AG1005" s="181"/>
      <c r="AH1005" s="181"/>
      <c r="AI1005" s="181"/>
      <c r="AJ1005" s="182"/>
      <c r="AK1005" s="182"/>
      <c r="AL1005" s="181"/>
      <c r="AM1005" s="181"/>
      <c r="AN1005" s="181"/>
      <c r="AO1005" s="182"/>
      <c r="AP1005" s="182"/>
      <c r="AQ1005" s="181"/>
      <c r="AR1005" s="181"/>
      <c r="AS1005" s="181"/>
      <c r="AT1005" s="182"/>
      <c r="AU1005" s="182"/>
      <c r="AV1005" s="181"/>
      <c r="AW1005" s="181"/>
      <c r="AX1005" s="181"/>
      <c r="AY1005" s="182"/>
      <c r="AZ1005" s="182"/>
      <c r="BA1005" s="181"/>
      <c r="BB1005" s="181"/>
      <c r="BC1005" s="181"/>
      <c r="BD1005" s="182"/>
      <c r="BE1005" s="182"/>
      <c r="BF1005" s="181"/>
      <c r="BG1005" s="180">
        <f t="shared" si="1678"/>
        <v>0</v>
      </c>
      <c r="BH1005" s="116" t="str">
        <f t="shared" si="1679"/>
        <v/>
      </c>
      <c r="BI1005" s="80" t="b">
        <f t="shared" si="1625"/>
        <v>0</v>
      </c>
      <c r="BJ1005" s="80" t="str">
        <f t="shared" si="1626"/>
        <v/>
      </c>
      <c r="BK1005" s="80" t="b">
        <f t="shared" si="1680"/>
        <v>0</v>
      </c>
      <c r="BL1005" s="13" t="str">
        <f t="shared" si="1627"/>
        <v/>
      </c>
      <c r="BM1005" s="13" t="b">
        <f t="shared" si="1681"/>
        <v>0</v>
      </c>
      <c r="BN1005" s="35" t="str">
        <f t="shared" si="1628"/>
        <v/>
      </c>
      <c r="BO1005" s="13" t="b">
        <f t="shared" si="1629"/>
        <v>0</v>
      </c>
      <c r="BP1005" s="35" t="str">
        <f t="shared" si="1630"/>
        <v/>
      </c>
      <c r="BQ1005" s="13" t="b">
        <f t="shared" si="1631"/>
        <v>0</v>
      </c>
      <c r="BR1005" s="35" t="str">
        <f t="shared" si="1632"/>
        <v/>
      </c>
      <c r="BS1005" s="35" t="b">
        <f t="shared" si="1633"/>
        <v>0</v>
      </c>
      <c r="BT1005" s="35" t="str">
        <f t="shared" si="1634"/>
        <v/>
      </c>
      <c r="BU1005" s="35" t="b">
        <f t="shared" si="1635"/>
        <v>0</v>
      </c>
      <c r="BV1005" s="35" t="str">
        <f t="shared" si="1636"/>
        <v/>
      </c>
      <c r="BW1005" s="13" t="b">
        <f t="shared" si="1713"/>
        <v>0</v>
      </c>
      <c r="BX1005" s="35" t="str">
        <f t="shared" si="1637"/>
        <v/>
      </c>
      <c r="BY1005" s="265" t="b">
        <f t="shared" si="1682"/>
        <v>0</v>
      </c>
      <c r="BZ1005" s="35" t="str">
        <f t="shared" si="1638"/>
        <v/>
      </c>
      <c r="CA1005" s="265" t="b">
        <f t="shared" si="1683"/>
        <v>0</v>
      </c>
      <c r="CB1005" s="35" t="str">
        <f t="shared" si="1639"/>
        <v/>
      </c>
      <c r="CC1005" s="272" t="b">
        <f t="shared" si="1684"/>
        <v>0</v>
      </c>
      <c r="CD1005" s="35" t="str">
        <f t="shared" si="1640"/>
        <v/>
      </c>
      <c r="CE1005" s="13" t="b">
        <f t="shared" si="1641"/>
        <v>0</v>
      </c>
      <c r="CF1005" s="35" t="str">
        <f t="shared" si="1642"/>
        <v/>
      </c>
      <c r="CG1005" s="179">
        <f t="shared" si="1643"/>
        <v>0</v>
      </c>
      <c r="CH1005" s="179">
        <f t="shared" si="1644"/>
        <v>0</v>
      </c>
      <c r="CI1005" s="218">
        <f t="shared" si="1685"/>
        <v>0</v>
      </c>
      <c r="CJ1005" s="218">
        <f t="shared" si="1686"/>
        <v>0</v>
      </c>
      <c r="CK1005" s="218">
        <f t="shared" si="1687"/>
        <v>0</v>
      </c>
      <c r="CL1005" s="218">
        <f t="shared" si="1688"/>
        <v>0</v>
      </c>
      <c r="CM1005" s="218">
        <f t="shared" si="1689"/>
        <v>0</v>
      </c>
      <c r="CN1005" s="218">
        <f t="shared" si="1690"/>
        <v>0</v>
      </c>
      <c r="CO1005" s="218">
        <f t="shared" si="1691"/>
        <v>0</v>
      </c>
      <c r="CP1005" s="218">
        <f t="shared" si="1692"/>
        <v>0</v>
      </c>
      <c r="CQ1005" s="218">
        <f t="shared" si="1693"/>
        <v>0</v>
      </c>
      <c r="CR1005" s="218">
        <f t="shared" si="1694"/>
        <v>0</v>
      </c>
      <c r="CS1005" s="14">
        <f t="shared" si="1645"/>
        <v>0</v>
      </c>
      <c r="CT1005" s="236">
        <f t="shared" si="1646"/>
        <v>0</v>
      </c>
      <c r="CU1005" s="237">
        <f t="shared" si="1716"/>
        <v>0</v>
      </c>
      <c r="CV1005" s="16">
        <f t="shared" si="1716"/>
        <v>0</v>
      </c>
      <c r="CW1005" s="16">
        <f t="shared" si="1716"/>
        <v>0</v>
      </c>
      <c r="CX1005" s="16">
        <f t="shared" si="1716"/>
        <v>0</v>
      </c>
      <c r="CY1005" s="16">
        <f t="shared" si="1716"/>
        <v>0</v>
      </c>
      <c r="CZ1005" s="16">
        <f t="shared" si="1716"/>
        <v>0</v>
      </c>
      <c r="DA1005" s="16">
        <f t="shared" si="1716"/>
        <v>0</v>
      </c>
      <c r="DB1005" s="16">
        <f t="shared" si="1716"/>
        <v>0</v>
      </c>
      <c r="DC1005" s="16">
        <f t="shared" si="1716"/>
        <v>0</v>
      </c>
      <c r="DD1005" s="238">
        <f t="shared" si="1716"/>
        <v>0</v>
      </c>
      <c r="DE1005" s="232">
        <f t="shared" si="1717"/>
        <v>0</v>
      </c>
      <c r="DF1005" s="132">
        <f t="shared" si="1717"/>
        <v>0</v>
      </c>
      <c r="DG1005" s="132">
        <f t="shared" si="1717"/>
        <v>0</v>
      </c>
      <c r="DH1005" s="132">
        <f t="shared" si="1717"/>
        <v>0</v>
      </c>
      <c r="DI1005" s="132">
        <f t="shared" si="1717"/>
        <v>0</v>
      </c>
      <c r="DJ1005" s="132">
        <f t="shared" si="1717"/>
        <v>0</v>
      </c>
      <c r="DK1005" s="132">
        <f t="shared" si="1717"/>
        <v>0</v>
      </c>
      <c r="DL1005" s="132">
        <f t="shared" si="1717"/>
        <v>0</v>
      </c>
      <c r="DM1005" s="132">
        <f t="shared" si="1717"/>
        <v>0</v>
      </c>
      <c r="DN1005" s="233">
        <f t="shared" si="1717"/>
        <v>0</v>
      </c>
      <c r="DO1005" s="232">
        <f t="shared" si="1649"/>
        <v>0</v>
      </c>
      <c r="DP1005" s="132">
        <f t="shared" si="1650"/>
        <v>0</v>
      </c>
      <c r="DQ1005" s="132">
        <f t="shared" si="1651"/>
        <v>0</v>
      </c>
      <c r="DR1005" s="132">
        <f t="shared" si="1652"/>
        <v>0</v>
      </c>
      <c r="DS1005" s="132">
        <f t="shared" si="1653"/>
        <v>0</v>
      </c>
      <c r="DT1005" s="132">
        <f t="shared" si="1654"/>
        <v>0</v>
      </c>
      <c r="DU1005" s="132">
        <f t="shared" si="1655"/>
        <v>0</v>
      </c>
      <c r="DV1005" s="132">
        <f t="shared" si="1656"/>
        <v>0</v>
      </c>
      <c r="DW1005" s="132">
        <f t="shared" si="1657"/>
        <v>0</v>
      </c>
      <c r="DX1005" s="233">
        <f t="shared" si="1658"/>
        <v>0</v>
      </c>
      <c r="DY1005" s="231" t="b">
        <f t="shared" si="1695"/>
        <v>0</v>
      </c>
      <c r="DZ1005" s="163"/>
      <c r="EA1005" s="226" t="str">
        <f t="shared" si="1696"/>
        <v/>
      </c>
      <c r="EB1005" s="178" t="str">
        <f t="shared" si="1697"/>
        <v/>
      </c>
      <c r="EC1005" s="178" t="str">
        <f t="shared" si="1698"/>
        <v/>
      </c>
      <c r="ED1005" s="178" t="str">
        <f t="shared" si="1699"/>
        <v/>
      </c>
      <c r="EE1005" s="178" t="str">
        <f t="shared" si="1700"/>
        <v/>
      </c>
      <c r="EF1005" s="178" t="str">
        <f t="shared" si="1701"/>
        <v/>
      </c>
      <c r="EG1005" s="178" t="str">
        <f t="shared" si="1702"/>
        <v/>
      </c>
      <c r="EH1005" s="178" t="str">
        <f t="shared" si="1703"/>
        <v/>
      </c>
      <c r="EI1005" s="178" t="str">
        <f t="shared" si="1704"/>
        <v/>
      </c>
      <c r="EJ1005" s="227" t="str">
        <f t="shared" si="1705"/>
        <v/>
      </c>
      <c r="EK1005" s="230" t="str">
        <f t="shared" si="1659"/>
        <v/>
      </c>
      <c r="EL1005" s="177" t="str">
        <f t="shared" si="1660"/>
        <v/>
      </c>
      <c r="EM1005" s="177" t="str">
        <f t="shared" si="1661"/>
        <v/>
      </c>
      <c r="EN1005" s="177" t="str">
        <f t="shared" si="1662"/>
        <v/>
      </c>
      <c r="EO1005" s="177" t="str">
        <f t="shared" si="1663"/>
        <v/>
      </c>
      <c r="EP1005" s="177" t="str">
        <f t="shared" si="1664"/>
        <v/>
      </c>
      <c r="EQ1005" s="177" t="str">
        <f t="shared" si="1665"/>
        <v/>
      </c>
      <c r="ER1005" s="177" t="str">
        <f t="shared" si="1666"/>
        <v/>
      </c>
      <c r="ES1005" s="177" t="str">
        <f t="shared" si="1667"/>
        <v/>
      </c>
      <c r="ET1005" s="177" t="str">
        <f t="shared" si="1668"/>
        <v/>
      </c>
      <c r="EU1005" s="229" t="e">
        <f t="shared" si="1669"/>
        <v>#VALUE!</v>
      </c>
      <c r="EV1005" s="27" t="e">
        <f t="shared" si="1670"/>
        <v>#VALUE!</v>
      </c>
      <c r="EW1005" s="27" t="e">
        <f t="shared" si="1671"/>
        <v>#VALUE!</v>
      </c>
      <c r="EX1005" s="28" t="e">
        <f t="shared" si="1672"/>
        <v>#VALUE!</v>
      </c>
      <c r="EY1005" s="28" t="e">
        <f t="shared" si="1673"/>
        <v>#VALUE!</v>
      </c>
      <c r="EZ1005" s="28" t="b">
        <f t="shared" si="1674"/>
        <v>0</v>
      </c>
      <c r="FA1005" s="176" t="str">
        <f t="shared" si="1675"/>
        <v/>
      </c>
      <c r="FB1005" s="27" t="e" cm="1">
        <f t="array" aca="1" ref="FB1005" ca="1">TEXT(RIGHT(10-RIGHT(SUM(INDEX(1*(MID(MID(C1005,1,1)*2,ROW(INDIRECT("1:"&amp;LEN(MID(C1005,1,1)*2))),1)),,))+MID(C1005,2,1)+
SUM(INDEX(1*(MID(MID(C1005,3,1)*2,ROW(INDIRECT("1:"&amp;LEN(MID(C1005,3,1)*2))),1)),,))+MID(C1005,4,1)+
SUM(INDEX(1*(MID(MID(C1005,5,1)*2,ROW(INDIRECT("1:"&amp;LEN(MID(C1005,5,1)*2))),1)),,))+MID(C1005,6,1)+
SUM(INDEX(1*(MID(MID(C1005,8,1)*2,ROW(INDIRECT("1:"&amp;LEN(MID(C1005,8,1)*2))),1)),,))+MID(C1005,9,1)+
SUM(INDEX(1*(MID(MID(C1005,10,1)*2,ROW(INDIRECT("1:"&amp;LEN(MID(C1005,10,1)*2))),1)),,)),1),1),"0")</f>
        <v>#VALUE!</v>
      </c>
      <c r="FC1005" s="27" t="str">
        <f t="shared" si="1676"/>
        <v/>
      </c>
      <c r="FD1005" s="29" t="b">
        <f t="shared" si="1677"/>
        <v>0</v>
      </c>
      <c r="FE1005" s="112" t="b">
        <f>IFERROR(MATCH(D1005,'Avtal för korttidsarbete'!$G$13:$G$1012,0),TRUE)</f>
        <v>1</v>
      </c>
      <c r="FF1005" s="112" t="b">
        <f t="shared" si="1706"/>
        <v>0</v>
      </c>
      <c r="FG1005" s="113" t="str" cm="1">
        <f t="array" ref="FG1005">IF(FE1005=TRUE,"x",INDEX('Avtal för korttidsarbete'!$E$13:$E$1012,$FE1005))</f>
        <v>x</v>
      </c>
      <c r="FH1005" s="113" t="str" cm="1">
        <f t="array" ref="FH1005">IF(FE1005=TRUE,"x",INDEX('Avtal för korttidsarbete'!$F$13:$F$1012,$FE1005))</f>
        <v>x</v>
      </c>
      <c r="FI1005" s="112" t="b">
        <f t="shared" si="1707"/>
        <v>0</v>
      </c>
      <c r="FJ1005" s="135">
        <f t="shared" si="1708"/>
        <v>44166</v>
      </c>
      <c r="FK1005" s="135">
        <f t="shared" si="1709"/>
        <v>44377</v>
      </c>
      <c r="FL1005" s="112" t="b">
        <f t="shared" si="1710"/>
        <v>0</v>
      </c>
      <c r="FM1005" s="113">
        <f t="shared" si="1711"/>
        <v>44166</v>
      </c>
      <c r="FN1005" s="135">
        <f t="shared" si="1712"/>
        <v>44377</v>
      </c>
      <c r="FO1005" s="148" t="b">
        <f>IFERROR(INDEX('Avtal för korttidsarbete'!R:R,MATCH(D1005,'Avtal för korttidsarbete'!$G:$G,0)),TRUE)</f>
        <v>1</v>
      </c>
      <c r="FP1005" s="135" t="str">
        <f>IF(FO1005,"-",INDEX('Avtal för korttidsarbete'!$D:$D,MATCH(D1005,'Avtal för korttidsarbete'!$G:$G,0)))</f>
        <v>-</v>
      </c>
      <c r="FQ1005" s="113" t="b">
        <f>IFERROR(G1005&gt;INDEX(Uppsägningar!E:E,MATCH(C1005,Uppsägningar!C:C,0)),FALSE)</f>
        <v>0</v>
      </c>
    </row>
    <row r="1006" spans="1:173" x14ac:dyDescent="0.25">
      <c r="A1006" s="19">
        <v>990</v>
      </c>
      <c r="B1006" s="20"/>
      <c r="C1006" s="183"/>
      <c r="D1006" s="66"/>
      <c r="E1006" s="212">
        <f>IFERROR(INDEX(Admin!$C$7:$C$10,MATCH(FP1006,TblNivåValTExt,0)),0)</f>
        <v>0</v>
      </c>
      <c r="F1006" s="1"/>
      <c r="G1006" s="1"/>
      <c r="H1006" s="78"/>
      <c r="I1006" s="181"/>
      <c r="J1006" s="181"/>
      <c r="K1006" s="182"/>
      <c r="L1006" s="182"/>
      <c r="M1006" s="181"/>
      <c r="N1006" s="181"/>
      <c r="O1006" s="181"/>
      <c r="P1006" s="182"/>
      <c r="Q1006" s="182"/>
      <c r="R1006" s="181"/>
      <c r="S1006" s="181"/>
      <c r="T1006" s="181"/>
      <c r="U1006" s="182"/>
      <c r="V1006" s="182"/>
      <c r="W1006" s="181"/>
      <c r="X1006" s="181"/>
      <c r="Y1006" s="181"/>
      <c r="Z1006" s="182"/>
      <c r="AA1006" s="182"/>
      <c r="AB1006" s="181"/>
      <c r="AC1006" s="181"/>
      <c r="AD1006" s="181"/>
      <c r="AE1006" s="182"/>
      <c r="AF1006" s="182"/>
      <c r="AG1006" s="181"/>
      <c r="AH1006" s="181"/>
      <c r="AI1006" s="181"/>
      <c r="AJ1006" s="182"/>
      <c r="AK1006" s="182"/>
      <c r="AL1006" s="181"/>
      <c r="AM1006" s="181"/>
      <c r="AN1006" s="181"/>
      <c r="AO1006" s="182"/>
      <c r="AP1006" s="182"/>
      <c r="AQ1006" s="181"/>
      <c r="AR1006" s="181"/>
      <c r="AS1006" s="181"/>
      <c r="AT1006" s="182"/>
      <c r="AU1006" s="182"/>
      <c r="AV1006" s="181"/>
      <c r="AW1006" s="181"/>
      <c r="AX1006" s="181"/>
      <c r="AY1006" s="182"/>
      <c r="AZ1006" s="182"/>
      <c r="BA1006" s="181"/>
      <c r="BB1006" s="181"/>
      <c r="BC1006" s="181"/>
      <c r="BD1006" s="182"/>
      <c r="BE1006" s="182"/>
      <c r="BF1006" s="181"/>
      <c r="BG1006" s="180">
        <f t="shared" si="1678"/>
        <v>0</v>
      </c>
      <c r="BH1006" s="116" t="str">
        <f t="shared" si="1679"/>
        <v/>
      </c>
      <c r="BI1006" s="80" t="b">
        <f t="shared" si="1625"/>
        <v>0</v>
      </c>
      <c r="BJ1006" s="80" t="str">
        <f t="shared" si="1626"/>
        <v/>
      </c>
      <c r="BK1006" s="80" t="b">
        <f t="shared" si="1680"/>
        <v>0</v>
      </c>
      <c r="BL1006" s="13" t="str">
        <f t="shared" si="1627"/>
        <v/>
      </c>
      <c r="BM1006" s="13" t="b">
        <f t="shared" si="1681"/>
        <v>0</v>
      </c>
      <c r="BN1006" s="35" t="str">
        <f t="shared" si="1628"/>
        <v/>
      </c>
      <c r="BO1006" s="13" t="b">
        <f t="shared" si="1629"/>
        <v>0</v>
      </c>
      <c r="BP1006" s="35" t="str">
        <f t="shared" si="1630"/>
        <v/>
      </c>
      <c r="BQ1006" s="13" t="b">
        <f t="shared" si="1631"/>
        <v>0</v>
      </c>
      <c r="BR1006" s="35" t="str">
        <f t="shared" si="1632"/>
        <v/>
      </c>
      <c r="BS1006" s="35" t="b">
        <f t="shared" si="1633"/>
        <v>0</v>
      </c>
      <c r="BT1006" s="35" t="str">
        <f t="shared" si="1634"/>
        <v/>
      </c>
      <c r="BU1006" s="35" t="b">
        <f t="shared" si="1635"/>
        <v>0</v>
      </c>
      <c r="BV1006" s="35" t="str">
        <f t="shared" si="1636"/>
        <v/>
      </c>
      <c r="BW1006" s="13" t="b">
        <f t="shared" si="1713"/>
        <v>0</v>
      </c>
      <c r="BX1006" s="35" t="str">
        <f t="shared" si="1637"/>
        <v/>
      </c>
      <c r="BY1006" s="265" t="b">
        <f t="shared" si="1682"/>
        <v>0</v>
      </c>
      <c r="BZ1006" s="35" t="str">
        <f t="shared" si="1638"/>
        <v/>
      </c>
      <c r="CA1006" s="265" t="b">
        <f t="shared" si="1683"/>
        <v>0</v>
      </c>
      <c r="CB1006" s="35" t="str">
        <f t="shared" si="1639"/>
        <v/>
      </c>
      <c r="CC1006" s="272" t="b">
        <f t="shared" si="1684"/>
        <v>0</v>
      </c>
      <c r="CD1006" s="35" t="str">
        <f t="shared" si="1640"/>
        <v/>
      </c>
      <c r="CE1006" s="13" t="b">
        <f t="shared" si="1641"/>
        <v>0</v>
      </c>
      <c r="CF1006" s="35" t="str">
        <f t="shared" si="1642"/>
        <v/>
      </c>
      <c r="CG1006" s="179">
        <f t="shared" si="1643"/>
        <v>0</v>
      </c>
      <c r="CH1006" s="179">
        <f t="shared" si="1644"/>
        <v>0</v>
      </c>
      <c r="CI1006" s="218">
        <f t="shared" si="1685"/>
        <v>0</v>
      </c>
      <c r="CJ1006" s="218">
        <f t="shared" si="1686"/>
        <v>0</v>
      </c>
      <c r="CK1006" s="218">
        <f t="shared" si="1687"/>
        <v>0</v>
      </c>
      <c r="CL1006" s="218">
        <f t="shared" si="1688"/>
        <v>0</v>
      </c>
      <c r="CM1006" s="218">
        <f t="shared" si="1689"/>
        <v>0</v>
      </c>
      <c r="CN1006" s="218">
        <f t="shared" si="1690"/>
        <v>0</v>
      </c>
      <c r="CO1006" s="218">
        <f t="shared" si="1691"/>
        <v>0</v>
      </c>
      <c r="CP1006" s="218">
        <f t="shared" si="1692"/>
        <v>0</v>
      </c>
      <c r="CQ1006" s="218">
        <f t="shared" si="1693"/>
        <v>0</v>
      </c>
      <c r="CR1006" s="218">
        <f t="shared" si="1694"/>
        <v>0</v>
      </c>
      <c r="CS1006" s="14">
        <f t="shared" si="1645"/>
        <v>0</v>
      </c>
      <c r="CT1006" s="236">
        <f t="shared" si="1646"/>
        <v>0</v>
      </c>
      <c r="CU1006" s="237">
        <f t="shared" si="1716"/>
        <v>0</v>
      </c>
      <c r="CV1006" s="16">
        <f t="shared" si="1716"/>
        <v>0</v>
      </c>
      <c r="CW1006" s="16">
        <f t="shared" si="1716"/>
        <v>0</v>
      </c>
      <c r="CX1006" s="16">
        <f t="shared" si="1716"/>
        <v>0</v>
      </c>
      <c r="CY1006" s="16">
        <f t="shared" si="1716"/>
        <v>0</v>
      </c>
      <c r="CZ1006" s="16">
        <f t="shared" si="1716"/>
        <v>0</v>
      </c>
      <c r="DA1006" s="16">
        <f t="shared" si="1716"/>
        <v>0</v>
      </c>
      <c r="DB1006" s="16">
        <f t="shared" si="1716"/>
        <v>0</v>
      </c>
      <c r="DC1006" s="16">
        <f t="shared" si="1716"/>
        <v>0</v>
      </c>
      <c r="DD1006" s="238">
        <f t="shared" si="1716"/>
        <v>0</v>
      </c>
      <c r="DE1006" s="232">
        <f t="shared" si="1717"/>
        <v>0</v>
      </c>
      <c r="DF1006" s="132">
        <f t="shared" si="1717"/>
        <v>0</v>
      </c>
      <c r="DG1006" s="132">
        <f t="shared" si="1717"/>
        <v>0</v>
      </c>
      <c r="DH1006" s="132">
        <f t="shared" si="1717"/>
        <v>0</v>
      </c>
      <c r="DI1006" s="132">
        <f t="shared" si="1717"/>
        <v>0</v>
      </c>
      <c r="DJ1006" s="132">
        <f t="shared" si="1717"/>
        <v>0</v>
      </c>
      <c r="DK1006" s="132">
        <f t="shared" si="1717"/>
        <v>0</v>
      </c>
      <c r="DL1006" s="132">
        <f t="shared" si="1717"/>
        <v>0</v>
      </c>
      <c r="DM1006" s="132">
        <f t="shared" si="1717"/>
        <v>0</v>
      </c>
      <c r="DN1006" s="233">
        <f t="shared" si="1717"/>
        <v>0</v>
      </c>
      <c r="DO1006" s="232">
        <f t="shared" si="1649"/>
        <v>0</v>
      </c>
      <c r="DP1006" s="132">
        <f t="shared" si="1650"/>
        <v>0</v>
      </c>
      <c r="DQ1006" s="132">
        <f t="shared" si="1651"/>
        <v>0</v>
      </c>
      <c r="DR1006" s="132">
        <f t="shared" si="1652"/>
        <v>0</v>
      </c>
      <c r="DS1006" s="132">
        <f t="shared" si="1653"/>
        <v>0</v>
      </c>
      <c r="DT1006" s="132">
        <f t="shared" si="1654"/>
        <v>0</v>
      </c>
      <c r="DU1006" s="132">
        <f t="shared" si="1655"/>
        <v>0</v>
      </c>
      <c r="DV1006" s="132">
        <f t="shared" si="1656"/>
        <v>0</v>
      </c>
      <c r="DW1006" s="132">
        <f t="shared" si="1657"/>
        <v>0</v>
      </c>
      <c r="DX1006" s="233">
        <f t="shared" si="1658"/>
        <v>0</v>
      </c>
      <c r="DY1006" s="231" t="b">
        <f t="shared" si="1695"/>
        <v>0</v>
      </c>
      <c r="DZ1006" s="163"/>
      <c r="EA1006" s="226" t="str">
        <f t="shared" si="1696"/>
        <v/>
      </c>
      <c r="EB1006" s="178" t="str">
        <f t="shared" si="1697"/>
        <v/>
      </c>
      <c r="EC1006" s="178" t="str">
        <f t="shared" si="1698"/>
        <v/>
      </c>
      <c r="ED1006" s="178" t="str">
        <f t="shared" si="1699"/>
        <v/>
      </c>
      <c r="EE1006" s="178" t="str">
        <f t="shared" si="1700"/>
        <v/>
      </c>
      <c r="EF1006" s="178" t="str">
        <f t="shared" si="1701"/>
        <v/>
      </c>
      <c r="EG1006" s="178" t="str">
        <f t="shared" si="1702"/>
        <v/>
      </c>
      <c r="EH1006" s="178" t="str">
        <f t="shared" si="1703"/>
        <v/>
      </c>
      <c r="EI1006" s="178" t="str">
        <f t="shared" si="1704"/>
        <v/>
      </c>
      <c r="EJ1006" s="227" t="str">
        <f t="shared" si="1705"/>
        <v/>
      </c>
      <c r="EK1006" s="230" t="str">
        <f t="shared" si="1659"/>
        <v/>
      </c>
      <c r="EL1006" s="177" t="str">
        <f t="shared" si="1660"/>
        <v/>
      </c>
      <c r="EM1006" s="177" t="str">
        <f t="shared" si="1661"/>
        <v/>
      </c>
      <c r="EN1006" s="177" t="str">
        <f t="shared" si="1662"/>
        <v/>
      </c>
      <c r="EO1006" s="177" t="str">
        <f t="shared" si="1663"/>
        <v/>
      </c>
      <c r="EP1006" s="177" t="str">
        <f t="shared" si="1664"/>
        <v/>
      </c>
      <c r="EQ1006" s="177" t="str">
        <f t="shared" si="1665"/>
        <v/>
      </c>
      <c r="ER1006" s="177" t="str">
        <f t="shared" si="1666"/>
        <v/>
      </c>
      <c r="ES1006" s="177" t="str">
        <f t="shared" si="1667"/>
        <v/>
      </c>
      <c r="ET1006" s="177" t="str">
        <f t="shared" si="1668"/>
        <v/>
      </c>
      <c r="EU1006" s="229" t="e">
        <f t="shared" si="1669"/>
        <v>#VALUE!</v>
      </c>
      <c r="EV1006" s="27" t="e">
        <f t="shared" si="1670"/>
        <v>#VALUE!</v>
      </c>
      <c r="EW1006" s="27" t="e">
        <f t="shared" si="1671"/>
        <v>#VALUE!</v>
      </c>
      <c r="EX1006" s="28" t="e">
        <f t="shared" si="1672"/>
        <v>#VALUE!</v>
      </c>
      <c r="EY1006" s="28" t="e">
        <f t="shared" si="1673"/>
        <v>#VALUE!</v>
      </c>
      <c r="EZ1006" s="28" t="b">
        <f t="shared" si="1674"/>
        <v>0</v>
      </c>
      <c r="FA1006" s="176" t="str">
        <f t="shared" si="1675"/>
        <v/>
      </c>
      <c r="FB1006" s="27" t="e" cm="1">
        <f t="array" aca="1" ref="FB1006" ca="1">TEXT(RIGHT(10-RIGHT(SUM(INDEX(1*(MID(MID(C1006,1,1)*2,ROW(INDIRECT("1:"&amp;LEN(MID(C1006,1,1)*2))),1)),,))+MID(C1006,2,1)+
SUM(INDEX(1*(MID(MID(C1006,3,1)*2,ROW(INDIRECT("1:"&amp;LEN(MID(C1006,3,1)*2))),1)),,))+MID(C1006,4,1)+
SUM(INDEX(1*(MID(MID(C1006,5,1)*2,ROW(INDIRECT("1:"&amp;LEN(MID(C1006,5,1)*2))),1)),,))+MID(C1006,6,1)+
SUM(INDEX(1*(MID(MID(C1006,8,1)*2,ROW(INDIRECT("1:"&amp;LEN(MID(C1006,8,1)*2))),1)),,))+MID(C1006,9,1)+
SUM(INDEX(1*(MID(MID(C1006,10,1)*2,ROW(INDIRECT("1:"&amp;LEN(MID(C1006,10,1)*2))),1)),,)),1),1),"0")</f>
        <v>#VALUE!</v>
      </c>
      <c r="FC1006" s="27" t="str">
        <f t="shared" si="1676"/>
        <v/>
      </c>
      <c r="FD1006" s="29" t="b">
        <f t="shared" si="1677"/>
        <v>0</v>
      </c>
      <c r="FE1006" s="112" t="b">
        <f>IFERROR(MATCH(D1006,'Avtal för korttidsarbete'!$G$13:$G$1012,0),TRUE)</f>
        <v>1</v>
      </c>
      <c r="FF1006" s="112" t="b">
        <f t="shared" si="1706"/>
        <v>0</v>
      </c>
      <c r="FG1006" s="113" t="str" cm="1">
        <f t="array" ref="FG1006">IF(FE1006=TRUE,"x",INDEX('Avtal för korttidsarbete'!$E$13:$E$1012,$FE1006))</f>
        <v>x</v>
      </c>
      <c r="FH1006" s="113" t="str" cm="1">
        <f t="array" ref="FH1006">IF(FE1006=TRUE,"x",INDEX('Avtal för korttidsarbete'!$F$13:$F$1012,$FE1006))</f>
        <v>x</v>
      </c>
      <c r="FI1006" s="112" t="b">
        <f t="shared" si="1707"/>
        <v>0</v>
      </c>
      <c r="FJ1006" s="135">
        <f t="shared" si="1708"/>
        <v>44166</v>
      </c>
      <c r="FK1006" s="135">
        <f t="shared" si="1709"/>
        <v>44377</v>
      </c>
      <c r="FL1006" s="112" t="b">
        <f t="shared" si="1710"/>
        <v>0</v>
      </c>
      <c r="FM1006" s="113">
        <f t="shared" si="1711"/>
        <v>44166</v>
      </c>
      <c r="FN1006" s="135">
        <f t="shared" si="1712"/>
        <v>44377</v>
      </c>
      <c r="FO1006" s="148" t="b">
        <f>IFERROR(INDEX('Avtal för korttidsarbete'!R:R,MATCH(D1006,'Avtal för korttidsarbete'!$G:$G,0)),TRUE)</f>
        <v>1</v>
      </c>
      <c r="FP1006" s="135" t="str">
        <f>IF(FO1006,"-",INDEX('Avtal för korttidsarbete'!$D:$D,MATCH(D1006,'Avtal för korttidsarbete'!$G:$G,0)))</f>
        <v>-</v>
      </c>
      <c r="FQ1006" s="113" t="b">
        <f>IFERROR(G1006&gt;INDEX(Uppsägningar!E:E,MATCH(C1006,Uppsägningar!C:C,0)),FALSE)</f>
        <v>0</v>
      </c>
    </row>
    <row r="1007" spans="1:173" x14ac:dyDescent="0.25">
      <c r="A1007" s="19">
        <v>991</v>
      </c>
      <c r="B1007" s="20"/>
      <c r="C1007" s="183"/>
      <c r="D1007" s="66"/>
      <c r="E1007" s="212">
        <f>IFERROR(INDEX(Admin!$C$7:$C$10,MATCH(FP1007,TblNivåValTExt,0)),0)</f>
        <v>0</v>
      </c>
      <c r="F1007" s="1"/>
      <c r="G1007" s="1"/>
      <c r="H1007" s="78"/>
      <c r="I1007" s="181"/>
      <c r="J1007" s="181"/>
      <c r="K1007" s="182"/>
      <c r="L1007" s="182"/>
      <c r="M1007" s="181"/>
      <c r="N1007" s="181"/>
      <c r="O1007" s="181"/>
      <c r="P1007" s="182"/>
      <c r="Q1007" s="182"/>
      <c r="R1007" s="181"/>
      <c r="S1007" s="181"/>
      <c r="T1007" s="181"/>
      <c r="U1007" s="182"/>
      <c r="V1007" s="182"/>
      <c r="W1007" s="181"/>
      <c r="X1007" s="181"/>
      <c r="Y1007" s="181"/>
      <c r="Z1007" s="182"/>
      <c r="AA1007" s="182"/>
      <c r="AB1007" s="181"/>
      <c r="AC1007" s="181"/>
      <c r="AD1007" s="181"/>
      <c r="AE1007" s="182"/>
      <c r="AF1007" s="182"/>
      <c r="AG1007" s="181"/>
      <c r="AH1007" s="181"/>
      <c r="AI1007" s="181"/>
      <c r="AJ1007" s="182"/>
      <c r="AK1007" s="182"/>
      <c r="AL1007" s="181"/>
      <c r="AM1007" s="181"/>
      <c r="AN1007" s="181"/>
      <c r="AO1007" s="182"/>
      <c r="AP1007" s="182"/>
      <c r="AQ1007" s="181"/>
      <c r="AR1007" s="181"/>
      <c r="AS1007" s="181"/>
      <c r="AT1007" s="182"/>
      <c r="AU1007" s="182"/>
      <c r="AV1007" s="181"/>
      <c r="AW1007" s="181"/>
      <c r="AX1007" s="181"/>
      <c r="AY1007" s="182"/>
      <c r="AZ1007" s="182"/>
      <c r="BA1007" s="181"/>
      <c r="BB1007" s="181"/>
      <c r="BC1007" s="181"/>
      <c r="BD1007" s="182"/>
      <c r="BE1007" s="182"/>
      <c r="BF1007" s="181"/>
      <c r="BG1007" s="180">
        <f t="shared" si="1678"/>
        <v>0</v>
      </c>
      <c r="BH1007" s="116" t="str">
        <f t="shared" si="1679"/>
        <v/>
      </c>
      <c r="BI1007" s="80" t="b">
        <f t="shared" si="1625"/>
        <v>0</v>
      </c>
      <c r="BJ1007" s="80" t="str">
        <f t="shared" si="1626"/>
        <v/>
      </c>
      <c r="BK1007" s="80" t="b">
        <f t="shared" si="1680"/>
        <v>0</v>
      </c>
      <c r="BL1007" s="13" t="str">
        <f t="shared" si="1627"/>
        <v/>
      </c>
      <c r="BM1007" s="13" t="b">
        <f t="shared" si="1681"/>
        <v>0</v>
      </c>
      <c r="BN1007" s="35" t="str">
        <f t="shared" si="1628"/>
        <v/>
      </c>
      <c r="BO1007" s="13" t="b">
        <f t="shared" si="1629"/>
        <v>0</v>
      </c>
      <c r="BP1007" s="35" t="str">
        <f t="shared" si="1630"/>
        <v/>
      </c>
      <c r="BQ1007" s="13" t="b">
        <f t="shared" si="1631"/>
        <v>0</v>
      </c>
      <c r="BR1007" s="35" t="str">
        <f t="shared" si="1632"/>
        <v/>
      </c>
      <c r="BS1007" s="35" t="b">
        <f t="shared" si="1633"/>
        <v>0</v>
      </c>
      <c r="BT1007" s="35" t="str">
        <f t="shared" si="1634"/>
        <v/>
      </c>
      <c r="BU1007" s="35" t="b">
        <f t="shared" si="1635"/>
        <v>0</v>
      </c>
      <c r="BV1007" s="35" t="str">
        <f t="shared" si="1636"/>
        <v/>
      </c>
      <c r="BW1007" s="13" t="b">
        <f t="shared" si="1713"/>
        <v>0</v>
      </c>
      <c r="BX1007" s="35" t="str">
        <f t="shared" si="1637"/>
        <v/>
      </c>
      <c r="BY1007" s="265" t="b">
        <f t="shared" si="1682"/>
        <v>0</v>
      </c>
      <c r="BZ1007" s="35" t="str">
        <f t="shared" si="1638"/>
        <v/>
      </c>
      <c r="CA1007" s="265" t="b">
        <f t="shared" si="1683"/>
        <v>0</v>
      </c>
      <c r="CB1007" s="35" t="str">
        <f t="shared" si="1639"/>
        <v/>
      </c>
      <c r="CC1007" s="272" t="b">
        <f t="shared" si="1684"/>
        <v>0</v>
      </c>
      <c r="CD1007" s="35" t="str">
        <f t="shared" si="1640"/>
        <v/>
      </c>
      <c r="CE1007" s="13" t="b">
        <f t="shared" si="1641"/>
        <v>0</v>
      </c>
      <c r="CF1007" s="35" t="str">
        <f t="shared" si="1642"/>
        <v/>
      </c>
      <c r="CG1007" s="179">
        <f t="shared" si="1643"/>
        <v>0</v>
      </c>
      <c r="CH1007" s="179">
        <f t="shared" si="1644"/>
        <v>0</v>
      </c>
      <c r="CI1007" s="218">
        <f t="shared" si="1685"/>
        <v>0</v>
      </c>
      <c r="CJ1007" s="218">
        <f t="shared" si="1686"/>
        <v>0</v>
      </c>
      <c r="CK1007" s="218">
        <f t="shared" si="1687"/>
        <v>0</v>
      </c>
      <c r="CL1007" s="218">
        <f t="shared" si="1688"/>
        <v>0</v>
      </c>
      <c r="CM1007" s="218">
        <f t="shared" si="1689"/>
        <v>0</v>
      </c>
      <c r="CN1007" s="218">
        <f t="shared" si="1690"/>
        <v>0</v>
      </c>
      <c r="CO1007" s="218">
        <f t="shared" si="1691"/>
        <v>0</v>
      </c>
      <c r="CP1007" s="218">
        <f t="shared" si="1692"/>
        <v>0</v>
      </c>
      <c r="CQ1007" s="218">
        <f t="shared" si="1693"/>
        <v>0</v>
      </c>
      <c r="CR1007" s="218">
        <f t="shared" si="1694"/>
        <v>0</v>
      </c>
      <c r="CS1007" s="14">
        <f t="shared" si="1645"/>
        <v>0</v>
      </c>
      <c r="CT1007" s="236">
        <f t="shared" si="1646"/>
        <v>0</v>
      </c>
      <c r="CU1007" s="237">
        <f t="shared" ref="CU1007:DD1016" si="1718">IF(AND($CS1007,$CT1007,CU$12),MAX(0,MIN(CU$10,$CT1007)-MAX(CU$9,$CS1007)+1),0)</f>
        <v>0</v>
      </c>
      <c r="CV1007" s="16">
        <f t="shared" si="1718"/>
        <v>0</v>
      </c>
      <c r="CW1007" s="16">
        <f t="shared" si="1718"/>
        <v>0</v>
      </c>
      <c r="CX1007" s="16">
        <f t="shared" si="1718"/>
        <v>0</v>
      </c>
      <c r="CY1007" s="16">
        <f t="shared" si="1718"/>
        <v>0</v>
      </c>
      <c r="CZ1007" s="16">
        <f t="shared" si="1718"/>
        <v>0</v>
      </c>
      <c r="DA1007" s="16">
        <f t="shared" si="1718"/>
        <v>0</v>
      </c>
      <c r="DB1007" s="16">
        <f t="shared" si="1718"/>
        <v>0</v>
      </c>
      <c r="DC1007" s="16">
        <f t="shared" si="1718"/>
        <v>0</v>
      </c>
      <c r="DD1007" s="238">
        <f t="shared" si="1718"/>
        <v>0</v>
      </c>
      <c r="DE1007" s="232">
        <f t="shared" ref="DE1007:DN1016" si="1719">IF($H1007&lt;=0,0,MAX(0,MIN($H1007,$DE$11)))</f>
        <v>0</v>
      </c>
      <c r="DF1007" s="132">
        <f t="shared" si="1719"/>
        <v>0</v>
      </c>
      <c r="DG1007" s="132">
        <f t="shared" si="1719"/>
        <v>0</v>
      </c>
      <c r="DH1007" s="132">
        <f t="shared" si="1719"/>
        <v>0</v>
      </c>
      <c r="DI1007" s="132">
        <f t="shared" si="1719"/>
        <v>0</v>
      </c>
      <c r="DJ1007" s="132">
        <f t="shared" si="1719"/>
        <v>0</v>
      </c>
      <c r="DK1007" s="132">
        <f t="shared" si="1719"/>
        <v>0</v>
      </c>
      <c r="DL1007" s="132">
        <f t="shared" si="1719"/>
        <v>0</v>
      </c>
      <c r="DM1007" s="132">
        <f t="shared" si="1719"/>
        <v>0</v>
      </c>
      <c r="DN1007" s="233">
        <f t="shared" si="1719"/>
        <v>0</v>
      </c>
      <c r="DO1007" s="232">
        <f t="shared" si="1649"/>
        <v>0</v>
      </c>
      <c r="DP1007" s="132">
        <f t="shared" si="1650"/>
        <v>0</v>
      </c>
      <c r="DQ1007" s="132">
        <f t="shared" si="1651"/>
        <v>0</v>
      </c>
      <c r="DR1007" s="132">
        <f t="shared" si="1652"/>
        <v>0</v>
      </c>
      <c r="DS1007" s="132">
        <f t="shared" si="1653"/>
        <v>0</v>
      </c>
      <c r="DT1007" s="132">
        <f t="shared" si="1654"/>
        <v>0</v>
      </c>
      <c r="DU1007" s="132">
        <f t="shared" si="1655"/>
        <v>0</v>
      </c>
      <c r="DV1007" s="132">
        <f t="shared" si="1656"/>
        <v>0</v>
      </c>
      <c r="DW1007" s="132">
        <f t="shared" si="1657"/>
        <v>0</v>
      </c>
      <c r="DX1007" s="233">
        <f t="shared" si="1658"/>
        <v>0</v>
      </c>
      <c r="DY1007" s="231" t="b">
        <f t="shared" si="1695"/>
        <v>0</v>
      </c>
      <c r="DZ1007" s="163"/>
      <c r="EA1007" s="226" t="str">
        <f t="shared" si="1696"/>
        <v/>
      </c>
      <c r="EB1007" s="178" t="str">
        <f t="shared" si="1697"/>
        <v/>
      </c>
      <c r="EC1007" s="178" t="str">
        <f t="shared" si="1698"/>
        <v/>
      </c>
      <c r="ED1007" s="178" t="str">
        <f t="shared" si="1699"/>
        <v/>
      </c>
      <c r="EE1007" s="178" t="str">
        <f t="shared" si="1700"/>
        <v/>
      </c>
      <c r="EF1007" s="178" t="str">
        <f t="shared" si="1701"/>
        <v/>
      </c>
      <c r="EG1007" s="178" t="str">
        <f t="shared" si="1702"/>
        <v/>
      </c>
      <c r="EH1007" s="178" t="str">
        <f t="shared" si="1703"/>
        <v/>
      </c>
      <c r="EI1007" s="178" t="str">
        <f t="shared" si="1704"/>
        <v/>
      </c>
      <c r="EJ1007" s="227" t="str">
        <f t="shared" si="1705"/>
        <v/>
      </c>
      <c r="EK1007" s="230" t="str">
        <f t="shared" si="1659"/>
        <v/>
      </c>
      <c r="EL1007" s="177" t="str">
        <f t="shared" si="1660"/>
        <v/>
      </c>
      <c r="EM1007" s="177" t="str">
        <f t="shared" si="1661"/>
        <v/>
      </c>
      <c r="EN1007" s="177" t="str">
        <f t="shared" si="1662"/>
        <v/>
      </c>
      <c r="EO1007" s="177" t="str">
        <f t="shared" si="1663"/>
        <v/>
      </c>
      <c r="EP1007" s="177" t="str">
        <f t="shared" si="1664"/>
        <v/>
      </c>
      <c r="EQ1007" s="177" t="str">
        <f t="shared" si="1665"/>
        <v/>
      </c>
      <c r="ER1007" s="177" t="str">
        <f t="shared" si="1666"/>
        <v/>
      </c>
      <c r="ES1007" s="177" t="str">
        <f t="shared" si="1667"/>
        <v/>
      </c>
      <c r="ET1007" s="177" t="str">
        <f t="shared" si="1668"/>
        <v/>
      </c>
      <c r="EU1007" s="229" t="e">
        <f t="shared" si="1669"/>
        <v>#VALUE!</v>
      </c>
      <c r="EV1007" s="27" t="e">
        <f t="shared" si="1670"/>
        <v>#VALUE!</v>
      </c>
      <c r="EW1007" s="27" t="e">
        <f t="shared" si="1671"/>
        <v>#VALUE!</v>
      </c>
      <c r="EX1007" s="28" t="e">
        <f t="shared" si="1672"/>
        <v>#VALUE!</v>
      </c>
      <c r="EY1007" s="28" t="e">
        <f t="shared" si="1673"/>
        <v>#VALUE!</v>
      </c>
      <c r="EZ1007" s="28" t="b">
        <f t="shared" si="1674"/>
        <v>0</v>
      </c>
      <c r="FA1007" s="176" t="str">
        <f t="shared" si="1675"/>
        <v/>
      </c>
      <c r="FB1007" s="27" t="e" cm="1">
        <f t="array" aca="1" ref="FB1007" ca="1">TEXT(RIGHT(10-RIGHT(SUM(INDEX(1*(MID(MID(C1007,1,1)*2,ROW(INDIRECT("1:"&amp;LEN(MID(C1007,1,1)*2))),1)),,))+MID(C1007,2,1)+
SUM(INDEX(1*(MID(MID(C1007,3,1)*2,ROW(INDIRECT("1:"&amp;LEN(MID(C1007,3,1)*2))),1)),,))+MID(C1007,4,1)+
SUM(INDEX(1*(MID(MID(C1007,5,1)*2,ROW(INDIRECT("1:"&amp;LEN(MID(C1007,5,1)*2))),1)),,))+MID(C1007,6,1)+
SUM(INDEX(1*(MID(MID(C1007,8,1)*2,ROW(INDIRECT("1:"&amp;LEN(MID(C1007,8,1)*2))),1)),,))+MID(C1007,9,1)+
SUM(INDEX(1*(MID(MID(C1007,10,1)*2,ROW(INDIRECT("1:"&amp;LEN(MID(C1007,10,1)*2))),1)),,)),1),1),"0")</f>
        <v>#VALUE!</v>
      </c>
      <c r="FC1007" s="27" t="str">
        <f t="shared" si="1676"/>
        <v/>
      </c>
      <c r="FD1007" s="29" t="b">
        <f t="shared" si="1677"/>
        <v>0</v>
      </c>
      <c r="FE1007" s="112" t="b">
        <f>IFERROR(MATCH(D1007,'Avtal för korttidsarbete'!$G$13:$G$1012,0),TRUE)</f>
        <v>1</v>
      </c>
      <c r="FF1007" s="112" t="b">
        <f t="shared" si="1706"/>
        <v>0</v>
      </c>
      <c r="FG1007" s="113" t="str" cm="1">
        <f t="array" ref="FG1007">IF(FE1007=TRUE,"x",INDEX('Avtal för korttidsarbete'!$E$13:$E$1012,$FE1007))</f>
        <v>x</v>
      </c>
      <c r="FH1007" s="113" t="str" cm="1">
        <f t="array" ref="FH1007">IF(FE1007=TRUE,"x",INDEX('Avtal för korttidsarbete'!$F$13:$F$1012,$FE1007))</f>
        <v>x</v>
      </c>
      <c r="FI1007" s="112" t="b">
        <f t="shared" si="1707"/>
        <v>0</v>
      </c>
      <c r="FJ1007" s="135">
        <f t="shared" si="1708"/>
        <v>44166</v>
      </c>
      <c r="FK1007" s="135">
        <f t="shared" si="1709"/>
        <v>44377</v>
      </c>
      <c r="FL1007" s="112" t="b">
        <f t="shared" si="1710"/>
        <v>0</v>
      </c>
      <c r="FM1007" s="113">
        <f t="shared" si="1711"/>
        <v>44166</v>
      </c>
      <c r="FN1007" s="135">
        <f t="shared" si="1712"/>
        <v>44377</v>
      </c>
      <c r="FO1007" s="148" t="b">
        <f>IFERROR(INDEX('Avtal för korttidsarbete'!R:R,MATCH(D1007,'Avtal för korttidsarbete'!$G:$G,0)),TRUE)</f>
        <v>1</v>
      </c>
      <c r="FP1007" s="135" t="str">
        <f>IF(FO1007,"-",INDEX('Avtal för korttidsarbete'!$D:$D,MATCH(D1007,'Avtal för korttidsarbete'!$G:$G,0)))</f>
        <v>-</v>
      </c>
      <c r="FQ1007" s="113" t="b">
        <f>IFERROR(G1007&gt;INDEX(Uppsägningar!E:E,MATCH(C1007,Uppsägningar!C:C,0)),FALSE)</f>
        <v>0</v>
      </c>
    </row>
    <row r="1008" spans="1:173" x14ac:dyDescent="0.25">
      <c r="A1008" s="19">
        <v>992</v>
      </c>
      <c r="B1008" s="20"/>
      <c r="C1008" s="183"/>
      <c r="D1008" s="66"/>
      <c r="E1008" s="212">
        <f>IFERROR(INDEX(Admin!$C$7:$C$10,MATCH(FP1008,TblNivåValTExt,0)),0)</f>
        <v>0</v>
      </c>
      <c r="F1008" s="1"/>
      <c r="G1008" s="1"/>
      <c r="H1008" s="78"/>
      <c r="I1008" s="181"/>
      <c r="J1008" s="181"/>
      <c r="K1008" s="182"/>
      <c r="L1008" s="182"/>
      <c r="M1008" s="181"/>
      <c r="N1008" s="181"/>
      <c r="O1008" s="181"/>
      <c r="P1008" s="182"/>
      <c r="Q1008" s="182"/>
      <c r="R1008" s="181"/>
      <c r="S1008" s="181"/>
      <c r="T1008" s="181"/>
      <c r="U1008" s="182"/>
      <c r="V1008" s="182"/>
      <c r="W1008" s="181"/>
      <c r="X1008" s="181"/>
      <c r="Y1008" s="181"/>
      <c r="Z1008" s="182"/>
      <c r="AA1008" s="182"/>
      <c r="AB1008" s="181"/>
      <c r="AC1008" s="181"/>
      <c r="AD1008" s="181"/>
      <c r="AE1008" s="182"/>
      <c r="AF1008" s="182"/>
      <c r="AG1008" s="181"/>
      <c r="AH1008" s="181"/>
      <c r="AI1008" s="181"/>
      <c r="AJ1008" s="182"/>
      <c r="AK1008" s="182"/>
      <c r="AL1008" s="181"/>
      <c r="AM1008" s="181"/>
      <c r="AN1008" s="181"/>
      <c r="AO1008" s="182"/>
      <c r="AP1008" s="182"/>
      <c r="AQ1008" s="181"/>
      <c r="AR1008" s="181"/>
      <c r="AS1008" s="181"/>
      <c r="AT1008" s="182"/>
      <c r="AU1008" s="182"/>
      <c r="AV1008" s="181"/>
      <c r="AW1008" s="181"/>
      <c r="AX1008" s="181"/>
      <c r="AY1008" s="182"/>
      <c r="AZ1008" s="182"/>
      <c r="BA1008" s="181"/>
      <c r="BB1008" s="181"/>
      <c r="BC1008" s="181"/>
      <c r="BD1008" s="182"/>
      <c r="BE1008" s="182"/>
      <c r="BF1008" s="181"/>
      <c r="BG1008" s="180">
        <f t="shared" si="1678"/>
        <v>0</v>
      </c>
      <c r="BH1008" s="116" t="str">
        <f t="shared" si="1679"/>
        <v/>
      </c>
      <c r="BI1008" s="80" t="b">
        <f t="shared" si="1625"/>
        <v>0</v>
      </c>
      <c r="BJ1008" s="80" t="str">
        <f t="shared" si="1626"/>
        <v/>
      </c>
      <c r="BK1008" s="80" t="b">
        <f t="shared" si="1680"/>
        <v>0</v>
      </c>
      <c r="BL1008" s="13" t="str">
        <f t="shared" si="1627"/>
        <v/>
      </c>
      <c r="BM1008" s="13" t="b">
        <f t="shared" si="1681"/>
        <v>0</v>
      </c>
      <c r="BN1008" s="35" t="str">
        <f t="shared" si="1628"/>
        <v/>
      </c>
      <c r="BO1008" s="13" t="b">
        <f t="shared" si="1629"/>
        <v>0</v>
      </c>
      <c r="BP1008" s="35" t="str">
        <f t="shared" si="1630"/>
        <v/>
      </c>
      <c r="BQ1008" s="13" t="b">
        <f t="shared" si="1631"/>
        <v>0</v>
      </c>
      <c r="BR1008" s="35" t="str">
        <f t="shared" si="1632"/>
        <v/>
      </c>
      <c r="BS1008" s="35" t="b">
        <f t="shared" si="1633"/>
        <v>0</v>
      </c>
      <c r="BT1008" s="35" t="str">
        <f t="shared" si="1634"/>
        <v/>
      </c>
      <c r="BU1008" s="35" t="b">
        <f t="shared" si="1635"/>
        <v>0</v>
      </c>
      <c r="BV1008" s="35" t="str">
        <f t="shared" si="1636"/>
        <v/>
      </c>
      <c r="BW1008" s="13" t="b">
        <f t="shared" si="1713"/>
        <v>0</v>
      </c>
      <c r="BX1008" s="35" t="str">
        <f t="shared" si="1637"/>
        <v/>
      </c>
      <c r="BY1008" s="265" t="b">
        <f t="shared" si="1682"/>
        <v>0</v>
      </c>
      <c r="BZ1008" s="35" t="str">
        <f t="shared" si="1638"/>
        <v/>
      </c>
      <c r="CA1008" s="265" t="b">
        <f t="shared" si="1683"/>
        <v>0</v>
      </c>
      <c r="CB1008" s="35" t="str">
        <f t="shared" si="1639"/>
        <v/>
      </c>
      <c r="CC1008" s="272" t="b">
        <f t="shared" si="1684"/>
        <v>0</v>
      </c>
      <c r="CD1008" s="35" t="str">
        <f t="shared" si="1640"/>
        <v/>
      </c>
      <c r="CE1008" s="13" t="b">
        <f t="shared" si="1641"/>
        <v>0</v>
      </c>
      <c r="CF1008" s="35" t="str">
        <f t="shared" si="1642"/>
        <v/>
      </c>
      <c r="CG1008" s="179">
        <f t="shared" si="1643"/>
        <v>0</v>
      </c>
      <c r="CH1008" s="179">
        <f t="shared" si="1644"/>
        <v>0</v>
      </c>
      <c r="CI1008" s="218">
        <f t="shared" si="1685"/>
        <v>0</v>
      </c>
      <c r="CJ1008" s="218">
        <f t="shared" si="1686"/>
        <v>0</v>
      </c>
      <c r="CK1008" s="218">
        <f t="shared" si="1687"/>
        <v>0</v>
      </c>
      <c r="CL1008" s="218">
        <f t="shared" si="1688"/>
        <v>0</v>
      </c>
      <c r="CM1008" s="218">
        <f t="shared" si="1689"/>
        <v>0</v>
      </c>
      <c r="CN1008" s="218">
        <f t="shared" si="1690"/>
        <v>0</v>
      </c>
      <c r="CO1008" s="218">
        <f t="shared" si="1691"/>
        <v>0</v>
      </c>
      <c r="CP1008" s="218">
        <f t="shared" si="1692"/>
        <v>0</v>
      </c>
      <c r="CQ1008" s="218">
        <f t="shared" si="1693"/>
        <v>0</v>
      </c>
      <c r="CR1008" s="218">
        <f t="shared" si="1694"/>
        <v>0</v>
      </c>
      <c r="CS1008" s="14">
        <f t="shared" si="1645"/>
        <v>0</v>
      </c>
      <c r="CT1008" s="236">
        <f t="shared" si="1646"/>
        <v>0</v>
      </c>
      <c r="CU1008" s="237">
        <f t="shared" si="1718"/>
        <v>0</v>
      </c>
      <c r="CV1008" s="16">
        <f t="shared" si="1718"/>
        <v>0</v>
      </c>
      <c r="CW1008" s="16">
        <f t="shared" si="1718"/>
        <v>0</v>
      </c>
      <c r="CX1008" s="16">
        <f t="shared" si="1718"/>
        <v>0</v>
      </c>
      <c r="CY1008" s="16">
        <f t="shared" si="1718"/>
        <v>0</v>
      </c>
      <c r="CZ1008" s="16">
        <f t="shared" si="1718"/>
        <v>0</v>
      </c>
      <c r="DA1008" s="16">
        <f t="shared" si="1718"/>
        <v>0</v>
      </c>
      <c r="DB1008" s="16">
        <f t="shared" si="1718"/>
        <v>0</v>
      </c>
      <c r="DC1008" s="16">
        <f t="shared" si="1718"/>
        <v>0</v>
      </c>
      <c r="DD1008" s="238">
        <f t="shared" si="1718"/>
        <v>0</v>
      </c>
      <c r="DE1008" s="232">
        <f t="shared" si="1719"/>
        <v>0</v>
      </c>
      <c r="DF1008" s="132">
        <f t="shared" si="1719"/>
        <v>0</v>
      </c>
      <c r="DG1008" s="132">
        <f t="shared" si="1719"/>
        <v>0</v>
      </c>
      <c r="DH1008" s="132">
        <f t="shared" si="1719"/>
        <v>0</v>
      </c>
      <c r="DI1008" s="132">
        <f t="shared" si="1719"/>
        <v>0</v>
      </c>
      <c r="DJ1008" s="132">
        <f t="shared" si="1719"/>
        <v>0</v>
      </c>
      <c r="DK1008" s="132">
        <f t="shared" si="1719"/>
        <v>0</v>
      </c>
      <c r="DL1008" s="132">
        <f t="shared" si="1719"/>
        <v>0</v>
      </c>
      <c r="DM1008" s="132">
        <f t="shared" si="1719"/>
        <v>0</v>
      </c>
      <c r="DN1008" s="233">
        <f t="shared" si="1719"/>
        <v>0</v>
      </c>
      <c r="DO1008" s="232">
        <f t="shared" si="1649"/>
        <v>0</v>
      </c>
      <c r="DP1008" s="132">
        <f t="shared" si="1650"/>
        <v>0</v>
      </c>
      <c r="DQ1008" s="132">
        <f t="shared" si="1651"/>
        <v>0</v>
      </c>
      <c r="DR1008" s="132">
        <f t="shared" si="1652"/>
        <v>0</v>
      </c>
      <c r="DS1008" s="132">
        <f t="shared" si="1653"/>
        <v>0</v>
      </c>
      <c r="DT1008" s="132">
        <f t="shared" si="1654"/>
        <v>0</v>
      </c>
      <c r="DU1008" s="132">
        <f t="shared" si="1655"/>
        <v>0</v>
      </c>
      <c r="DV1008" s="132">
        <f t="shared" si="1656"/>
        <v>0</v>
      </c>
      <c r="DW1008" s="132">
        <f t="shared" si="1657"/>
        <v>0</v>
      </c>
      <c r="DX1008" s="233">
        <f t="shared" si="1658"/>
        <v>0</v>
      </c>
      <c r="DY1008" s="231" t="b">
        <f t="shared" si="1695"/>
        <v>0</v>
      </c>
      <c r="DZ1008" s="163"/>
      <c r="EA1008" s="226" t="str">
        <f t="shared" si="1696"/>
        <v/>
      </c>
      <c r="EB1008" s="178" t="str">
        <f t="shared" si="1697"/>
        <v/>
      </c>
      <c r="EC1008" s="178" t="str">
        <f t="shared" si="1698"/>
        <v/>
      </c>
      <c r="ED1008" s="178" t="str">
        <f t="shared" si="1699"/>
        <v/>
      </c>
      <c r="EE1008" s="178" t="str">
        <f t="shared" si="1700"/>
        <v/>
      </c>
      <c r="EF1008" s="178" t="str">
        <f t="shared" si="1701"/>
        <v/>
      </c>
      <c r="EG1008" s="178" t="str">
        <f t="shared" si="1702"/>
        <v/>
      </c>
      <c r="EH1008" s="178" t="str">
        <f t="shared" si="1703"/>
        <v/>
      </c>
      <c r="EI1008" s="178" t="str">
        <f t="shared" si="1704"/>
        <v/>
      </c>
      <c r="EJ1008" s="227" t="str">
        <f t="shared" si="1705"/>
        <v/>
      </c>
      <c r="EK1008" s="230" t="str">
        <f t="shared" si="1659"/>
        <v/>
      </c>
      <c r="EL1008" s="177" t="str">
        <f t="shared" si="1660"/>
        <v/>
      </c>
      <c r="EM1008" s="177" t="str">
        <f t="shared" si="1661"/>
        <v/>
      </c>
      <c r="EN1008" s="177" t="str">
        <f t="shared" si="1662"/>
        <v/>
      </c>
      <c r="EO1008" s="177" t="str">
        <f t="shared" si="1663"/>
        <v/>
      </c>
      <c r="EP1008" s="177" t="str">
        <f t="shared" si="1664"/>
        <v/>
      </c>
      <c r="EQ1008" s="177" t="str">
        <f t="shared" si="1665"/>
        <v/>
      </c>
      <c r="ER1008" s="177" t="str">
        <f t="shared" si="1666"/>
        <v/>
      </c>
      <c r="ES1008" s="177" t="str">
        <f t="shared" si="1667"/>
        <v/>
      </c>
      <c r="ET1008" s="177" t="str">
        <f t="shared" si="1668"/>
        <v/>
      </c>
      <c r="EU1008" s="229" t="e">
        <f t="shared" si="1669"/>
        <v>#VALUE!</v>
      </c>
      <c r="EV1008" s="27" t="e">
        <f t="shared" si="1670"/>
        <v>#VALUE!</v>
      </c>
      <c r="EW1008" s="27" t="e">
        <f t="shared" si="1671"/>
        <v>#VALUE!</v>
      </c>
      <c r="EX1008" s="28" t="e">
        <f t="shared" si="1672"/>
        <v>#VALUE!</v>
      </c>
      <c r="EY1008" s="28" t="e">
        <f t="shared" si="1673"/>
        <v>#VALUE!</v>
      </c>
      <c r="EZ1008" s="28" t="b">
        <f t="shared" si="1674"/>
        <v>0</v>
      </c>
      <c r="FA1008" s="176" t="str">
        <f t="shared" si="1675"/>
        <v/>
      </c>
      <c r="FB1008" s="27" t="e" cm="1">
        <f t="array" aca="1" ref="FB1008" ca="1">TEXT(RIGHT(10-RIGHT(SUM(INDEX(1*(MID(MID(C1008,1,1)*2,ROW(INDIRECT("1:"&amp;LEN(MID(C1008,1,1)*2))),1)),,))+MID(C1008,2,1)+
SUM(INDEX(1*(MID(MID(C1008,3,1)*2,ROW(INDIRECT("1:"&amp;LEN(MID(C1008,3,1)*2))),1)),,))+MID(C1008,4,1)+
SUM(INDEX(1*(MID(MID(C1008,5,1)*2,ROW(INDIRECT("1:"&amp;LEN(MID(C1008,5,1)*2))),1)),,))+MID(C1008,6,1)+
SUM(INDEX(1*(MID(MID(C1008,8,1)*2,ROW(INDIRECT("1:"&amp;LEN(MID(C1008,8,1)*2))),1)),,))+MID(C1008,9,1)+
SUM(INDEX(1*(MID(MID(C1008,10,1)*2,ROW(INDIRECT("1:"&amp;LEN(MID(C1008,10,1)*2))),1)),,)),1),1),"0")</f>
        <v>#VALUE!</v>
      </c>
      <c r="FC1008" s="27" t="str">
        <f t="shared" si="1676"/>
        <v/>
      </c>
      <c r="FD1008" s="29" t="b">
        <f t="shared" si="1677"/>
        <v>0</v>
      </c>
      <c r="FE1008" s="112" t="b">
        <f>IFERROR(MATCH(D1008,'Avtal för korttidsarbete'!$G$13:$G$1012,0),TRUE)</f>
        <v>1</v>
      </c>
      <c r="FF1008" s="112" t="b">
        <f t="shared" si="1706"/>
        <v>0</v>
      </c>
      <c r="FG1008" s="113" t="str" cm="1">
        <f t="array" ref="FG1008">IF(FE1008=TRUE,"x",INDEX('Avtal för korttidsarbete'!$E$13:$E$1012,$FE1008))</f>
        <v>x</v>
      </c>
      <c r="FH1008" s="113" t="str" cm="1">
        <f t="array" ref="FH1008">IF(FE1008=TRUE,"x",INDEX('Avtal för korttidsarbete'!$F$13:$F$1012,$FE1008))</f>
        <v>x</v>
      </c>
      <c r="FI1008" s="112" t="b">
        <f t="shared" si="1707"/>
        <v>0</v>
      </c>
      <c r="FJ1008" s="135">
        <f t="shared" si="1708"/>
        <v>44166</v>
      </c>
      <c r="FK1008" s="135">
        <f t="shared" si="1709"/>
        <v>44377</v>
      </c>
      <c r="FL1008" s="112" t="b">
        <f t="shared" si="1710"/>
        <v>0</v>
      </c>
      <c r="FM1008" s="113">
        <f t="shared" si="1711"/>
        <v>44166</v>
      </c>
      <c r="FN1008" s="135">
        <f t="shared" si="1712"/>
        <v>44377</v>
      </c>
      <c r="FO1008" s="148" t="b">
        <f>IFERROR(INDEX('Avtal för korttidsarbete'!R:R,MATCH(D1008,'Avtal för korttidsarbete'!$G:$G,0)),TRUE)</f>
        <v>1</v>
      </c>
      <c r="FP1008" s="135" t="str">
        <f>IF(FO1008,"-",INDEX('Avtal för korttidsarbete'!$D:$D,MATCH(D1008,'Avtal för korttidsarbete'!$G:$G,0)))</f>
        <v>-</v>
      </c>
      <c r="FQ1008" s="113" t="b">
        <f>IFERROR(G1008&gt;INDEX(Uppsägningar!E:E,MATCH(C1008,Uppsägningar!C:C,0)),FALSE)</f>
        <v>0</v>
      </c>
    </row>
    <row r="1009" spans="1:173" x14ac:dyDescent="0.25">
      <c r="A1009" s="19">
        <v>993</v>
      </c>
      <c r="B1009" s="20"/>
      <c r="C1009" s="183"/>
      <c r="D1009" s="66"/>
      <c r="E1009" s="212">
        <f>IFERROR(INDEX(Admin!$C$7:$C$10,MATCH(FP1009,TblNivåValTExt,0)),0)</f>
        <v>0</v>
      </c>
      <c r="F1009" s="1"/>
      <c r="G1009" s="1"/>
      <c r="H1009" s="78"/>
      <c r="I1009" s="181"/>
      <c r="J1009" s="181"/>
      <c r="K1009" s="182"/>
      <c r="L1009" s="182"/>
      <c r="M1009" s="181"/>
      <c r="N1009" s="181"/>
      <c r="O1009" s="181"/>
      <c r="P1009" s="182"/>
      <c r="Q1009" s="182"/>
      <c r="R1009" s="181"/>
      <c r="S1009" s="181"/>
      <c r="T1009" s="181"/>
      <c r="U1009" s="182"/>
      <c r="V1009" s="182"/>
      <c r="W1009" s="181"/>
      <c r="X1009" s="181"/>
      <c r="Y1009" s="181"/>
      <c r="Z1009" s="182"/>
      <c r="AA1009" s="182"/>
      <c r="AB1009" s="181"/>
      <c r="AC1009" s="181"/>
      <c r="AD1009" s="181"/>
      <c r="AE1009" s="182"/>
      <c r="AF1009" s="182"/>
      <c r="AG1009" s="181"/>
      <c r="AH1009" s="181"/>
      <c r="AI1009" s="181"/>
      <c r="AJ1009" s="182"/>
      <c r="AK1009" s="182"/>
      <c r="AL1009" s="181"/>
      <c r="AM1009" s="181"/>
      <c r="AN1009" s="181"/>
      <c r="AO1009" s="182"/>
      <c r="AP1009" s="182"/>
      <c r="AQ1009" s="181"/>
      <c r="AR1009" s="181"/>
      <c r="AS1009" s="181"/>
      <c r="AT1009" s="182"/>
      <c r="AU1009" s="182"/>
      <c r="AV1009" s="181"/>
      <c r="AW1009" s="181"/>
      <c r="AX1009" s="181"/>
      <c r="AY1009" s="182"/>
      <c r="AZ1009" s="182"/>
      <c r="BA1009" s="181"/>
      <c r="BB1009" s="181"/>
      <c r="BC1009" s="181"/>
      <c r="BD1009" s="182"/>
      <c r="BE1009" s="182"/>
      <c r="BF1009" s="181"/>
      <c r="BG1009" s="180">
        <f t="shared" si="1678"/>
        <v>0</v>
      </c>
      <c r="BH1009" s="116" t="str">
        <f t="shared" si="1679"/>
        <v/>
      </c>
      <c r="BI1009" s="80" t="b">
        <f t="shared" si="1625"/>
        <v>0</v>
      </c>
      <c r="BJ1009" s="80" t="str">
        <f t="shared" si="1626"/>
        <v/>
      </c>
      <c r="BK1009" s="80" t="b">
        <f t="shared" si="1680"/>
        <v>0</v>
      </c>
      <c r="BL1009" s="13" t="str">
        <f t="shared" si="1627"/>
        <v/>
      </c>
      <c r="BM1009" s="13" t="b">
        <f t="shared" si="1681"/>
        <v>0</v>
      </c>
      <c r="BN1009" s="35" t="str">
        <f t="shared" si="1628"/>
        <v/>
      </c>
      <c r="BO1009" s="13" t="b">
        <f t="shared" si="1629"/>
        <v>0</v>
      </c>
      <c r="BP1009" s="35" t="str">
        <f t="shared" si="1630"/>
        <v/>
      </c>
      <c r="BQ1009" s="13" t="b">
        <f t="shared" si="1631"/>
        <v>0</v>
      </c>
      <c r="BR1009" s="35" t="str">
        <f t="shared" si="1632"/>
        <v/>
      </c>
      <c r="BS1009" s="35" t="b">
        <f t="shared" si="1633"/>
        <v>0</v>
      </c>
      <c r="BT1009" s="35" t="str">
        <f t="shared" si="1634"/>
        <v/>
      </c>
      <c r="BU1009" s="35" t="b">
        <f t="shared" si="1635"/>
        <v>0</v>
      </c>
      <c r="BV1009" s="35" t="str">
        <f t="shared" si="1636"/>
        <v/>
      </c>
      <c r="BW1009" s="13" t="b">
        <f t="shared" si="1713"/>
        <v>0</v>
      </c>
      <c r="BX1009" s="35" t="str">
        <f t="shared" si="1637"/>
        <v/>
      </c>
      <c r="BY1009" s="265" t="b">
        <f t="shared" si="1682"/>
        <v>0</v>
      </c>
      <c r="BZ1009" s="35" t="str">
        <f t="shared" si="1638"/>
        <v/>
      </c>
      <c r="CA1009" s="265" t="b">
        <f t="shared" si="1683"/>
        <v>0</v>
      </c>
      <c r="CB1009" s="35" t="str">
        <f t="shared" si="1639"/>
        <v/>
      </c>
      <c r="CC1009" s="272" t="b">
        <f t="shared" si="1684"/>
        <v>0</v>
      </c>
      <c r="CD1009" s="35" t="str">
        <f t="shared" si="1640"/>
        <v/>
      </c>
      <c r="CE1009" s="13" t="b">
        <f t="shared" si="1641"/>
        <v>0</v>
      </c>
      <c r="CF1009" s="35" t="str">
        <f t="shared" si="1642"/>
        <v/>
      </c>
      <c r="CG1009" s="179">
        <f t="shared" si="1643"/>
        <v>0</v>
      </c>
      <c r="CH1009" s="179">
        <f t="shared" si="1644"/>
        <v>0</v>
      </c>
      <c r="CI1009" s="218">
        <f t="shared" si="1685"/>
        <v>0</v>
      </c>
      <c r="CJ1009" s="218">
        <f t="shared" si="1686"/>
        <v>0</v>
      </c>
      <c r="CK1009" s="218">
        <f t="shared" si="1687"/>
        <v>0</v>
      </c>
      <c r="CL1009" s="218">
        <f t="shared" si="1688"/>
        <v>0</v>
      </c>
      <c r="CM1009" s="218">
        <f t="shared" si="1689"/>
        <v>0</v>
      </c>
      <c r="CN1009" s="218">
        <f t="shared" si="1690"/>
        <v>0</v>
      </c>
      <c r="CO1009" s="218">
        <f t="shared" si="1691"/>
        <v>0</v>
      </c>
      <c r="CP1009" s="218">
        <f t="shared" si="1692"/>
        <v>0</v>
      </c>
      <c r="CQ1009" s="218">
        <f t="shared" si="1693"/>
        <v>0</v>
      </c>
      <c r="CR1009" s="218">
        <f t="shared" si="1694"/>
        <v>0</v>
      </c>
      <c r="CS1009" s="14">
        <f t="shared" si="1645"/>
        <v>0</v>
      </c>
      <c r="CT1009" s="236">
        <f t="shared" si="1646"/>
        <v>0</v>
      </c>
      <c r="CU1009" s="237">
        <f t="shared" si="1718"/>
        <v>0</v>
      </c>
      <c r="CV1009" s="16">
        <f t="shared" si="1718"/>
        <v>0</v>
      </c>
      <c r="CW1009" s="16">
        <f t="shared" si="1718"/>
        <v>0</v>
      </c>
      <c r="CX1009" s="16">
        <f t="shared" si="1718"/>
        <v>0</v>
      </c>
      <c r="CY1009" s="16">
        <f t="shared" si="1718"/>
        <v>0</v>
      </c>
      <c r="CZ1009" s="16">
        <f t="shared" si="1718"/>
        <v>0</v>
      </c>
      <c r="DA1009" s="16">
        <f t="shared" si="1718"/>
        <v>0</v>
      </c>
      <c r="DB1009" s="16">
        <f t="shared" si="1718"/>
        <v>0</v>
      </c>
      <c r="DC1009" s="16">
        <f t="shared" si="1718"/>
        <v>0</v>
      </c>
      <c r="DD1009" s="238">
        <f t="shared" si="1718"/>
        <v>0</v>
      </c>
      <c r="DE1009" s="232">
        <f t="shared" si="1719"/>
        <v>0</v>
      </c>
      <c r="DF1009" s="132">
        <f t="shared" si="1719"/>
        <v>0</v>
      </c>
      <c r="DG1009" s="132">
        <f t="shared" si="1719"/>
        <v>0</v>
      </c>
      <c r="DH1009" s="132">
        <f t="shared" si="1719"/>
        <v>0</v>
      </c>
      <c r="DI1009" s="132">
        <f t="shared" si="1719"/>
        <v>0</v>
      </c>
      <c r="DJ1009" s="132">
        <f t="shared" si="1719"/>
        <v>0</v>
      </c>
      <c r="DK1009" s="132">
        <f t="shared" si="1719"/>
        <v>0</v>
      </c>
      <c r="DL1009" s="132">
        <f t="shared" si="1719"/>
        <v>0</v>
      </c>
      <c r="DM1009" s="132">
        <f t="shared" si="1719"/>
        <v>0</v>
      </c>
      <c r="DN1009" s="233">
        <f t="shared" si="1719"/>
        <v>0</v>
      </c>
      <c r="DO1009" s="232">
        <f t="shared" si="1649"/>
        <v>0</v>
      </c>
      <c r="DP1009" s="132">
        <f t="shared" si="1650"/>
        <v>0</v>
      </c>
      <c r="DQ1009" s="132">
        <f t="shared" si="1651"/>
        <v>0</v>
      </c>
      <c r="DR1009" s="132">
        <f t="shared" si="1652"/>
        <v>0</v>
      </c>
      <c r="DS1009" s="132">
        <f t="shared" si="1653"/>
        <v>0</v>
      </c>
      <c r="DT1009" s="132">
        <f t="shared" si="1654"/>
        <v>0</v>
      </c>
      <c r="DU1009" s="132">
        <f t="shared" si="1655"/>
        <v>0</v>
      </c>
      <c r="DV1009" s="132">
        <f t="shared" si="1656"/>
        <v>0</v>
      </c>
      <c r="DW1009" s="132">
        <f t="shared" si="1657"/>
        <v>0</v>
      </c>
      <c r="DX1009" s="233">
        <f t="shared" si="1658"/>
        <v>0</v>
      </c>
      <c r="DY1009" s="231" t="b">
        <f t="shared" si="1695"/>
        <v>0</v>
      </c>
      <c r="DZ1009" s="163"/>
      <c r="EA1009" s="226" t="str">
        <f t="shared" si="1696"/>
        <v/>
      </c>
      <c r="EB1009" s="178" t="str">
        <f t="shared" si="1697"/>
        <v/>
      </c>
      <c r="EC1009" s="178" t="str">
        <f t="shared" si="1698"/>
        <v/>
      </c>
      <c r="ED1009" s="178" t="str">
        <f t="shared" si="1699"/>
        <v/>
      </c>
      <c r="EE1009" s="178" t="str">
        <f t="shared" si="1700"/>
        <v/>
      </c>
      <c r="EF1009" s="178" t="str">
        <f t="shared" si="1701"/>
        <v/>
      </c>
      <c r="EG1009" s="178" t="str">
        <f t="shared" si="1702"/>
        <v/>
      </c>
      <c r="EH1009" s="178" t="str">
        <f t="shared" si="1703"/>
        <v/>
      </c>
      <c r="EI1009" s="178" t="str">
        <f t="shared" si="1704"/>
        <v/>
      </c>
      <c r="EJ1009" s="227" t="str">
        <f t="shared" si="1705"/>
        <v/>
      </c>
      <c r="EK1009" s="230" t="str">
        <f t="shared" si="1659"/>
        <v/>
      </c>
      <c r="EL1009" s="177" t="str">
        <f t="shared" si="1660"/>
        <v/>
      </c>
      <c r="EM1009" s="177" t="str">
        <f t="shared" si="1661"/>
        <v/>
      </c>
      <c r="EN1009" s="177" t="str">
        <f t="shared" si="1662"/>
        <v/>
      </c>
      <c r="EO1009" s="177" t="str">
        <f t="shared" si="1663"/>
        <v/>
      </c>
      <c r="EP1009" s="177" t="str">
        <f t="shared" si="1664"/>
        <v/>
      </c>
      <c r="EQ1009" s="177" t="str">
        <f t="shared" si="1665"/>
        <v/>
      </c>
      <c r="ER1009" s="177" t="str">
        <f t="shared" si="1666"/>
        <v/>
      </c>
      <c r="ES1009" s="177" t="str">
        <f t="shared" si="1667"/>
        <v/>
      </c>
      <c r="ET1009" s="177" t="str">
        <f t="shared" si="1668"/>
        <v/>
      </c>
      <c r="EU1009" s="229" t="e">
        <f t="shared" si="1669"/>
        <v>#VALUE!</v>
      </c>
      <c r="EV1009" s="27" t="e">
        <f t="shared" si="1670"/>
        <v>#VALUE!</v>
      </c>
      <c r="EW1009" s="27" t="e">
        <f t="shared" si="1671"/>
        <v>#VALUE!</v>
      </c>
      <c r="EX1009" s="28" t="e">
        <f t="shared" si="1672"/>
        <v>#VALUE!</v>
      </c>
      <c r="EY1009" s="28" t="e">
        <f t="shared" si="1673"/>
        <v>#VALUE!</v>
      </c>
      <c r="EZ1009" s="28" t="b">
        <f t="shared" si="1674"/>
        <v>0</v>
      </c>
      <c r="FA1009" s="176" t="str">
        <f t="shared" si="1675"/>
        <v/>
      </c>
      <c r="FB1009" s="27" t="e" cm="1">
        <f t="array" aca="1" ref="FB1009" ca="1">TEXT(RIGHT(10-RIGHT(SUM(INDEX(1*(MID(MID(C1009,1,1)*2,ROW(INDIRECT("1:"&amp;LEN(MID(C1009,1,1)*2))),1)),,))+MID(C1009,2,1)+
SUM(INDEX(1*(MID(MID(C1009,3,1)*2,ROW(INDIRECT("1:"&amp;LEN(MID(C1009,3,1)*2))),1)),,))+MID(C1009,4,1)+
SUM(INDEX(1*(MID(MID(C1009,5,1)*2,ROW(INDIRECT("1:"&amp;LEN(MID(C1009,5,1)*2))),1)),,))+MID(C1009,6,1)+
SUM(INDEX(1*(MID(MID(C1009,8,1)*2,ROW(INDIRECT("1:"&amp;LEN(MID(C1009,8,1)*2))),1)),,))+MID(C1009,9,1)+
SUM(INDEX(1*(MID(MID(C1009,10,1)*2,ROW(INDIRECT("1:"&amp;LEN(MID(C1009,10,1)*2))),1)),,)),1),1),"0")</f>
        <v>#VALUE!</v>
      </c>
      <c r="FC1009" s="27" t="str">
        <f t="shared" si="1676"/>
        <v/>
      </c>
      <c r="FD1009" s="29" t="b">
        <f t="shared" si="1677"/>
        <v>0</v>
      </c>
      <c r="FE1009" s="112" t="b">
        <f>IFERROR(MATCH(D1009,'Avtal för korttidsarbete'!$G$13:$G$1012,0),TRUE)</f>
        <v>1</v>
      </c>
      <c r="FF1009" s="112" t="b">
        <f t="shared" si="1706"/>
        <v>0</v>
      </c>
      <c r="FG1009" s="113" t="str" cm="1">
        <f t="array" ref="FG1009">IF(FE1009=TRUE,"x",INDEX('Avtal för korttidsarbete'!$E$13:$E$1012,$FE1009))</f>
        <v>x</v>
      </c>
      <c r="FH1009" s="113" t="str" cm="1">
        <f t="array" ref="FH1009">IF(FE1009=TRUE,"x",INDEX('Avtal för korttidsarbete'!$F$13:$F$1012,$FE1009))</f>
        <v>x</v>
      </c>
      <c r="FI1009" s="112" t="b">
        <f t="shared" si="1707"/>
        <v>0</v>
      </c>
      <c r="FJ1009" s="135">
        <f t="shared" si="1708"/>
        <v>44166</v>
      </c>
      <c r="FK1009" s="135">
        <f t="shared" si="1709"/>
        <v>44377</v>
      </c>
      <c r="FL1009" s="112" t="b">
        <f t="shared" si="1710"/>
        <v>0</v>
      </c>
      <c r="FM1009" s="113">
        <f t="shared" si="1711"/>
        <v>44166</v>
      </c>
      <c r="FN1009" s="135">
        <f t="shared" si="1712"/>
        <v>44377</v>
      </c>
      <c r="FO1009" s="148" t="b">
        <f>IFERROR(INDEX('Avtal för korttidsarbete'!R:R,MATCH(D1009,'Avtal för korttidsarbete'!$G:$G,0)),TRUE)</f>
        <v>1</v>
      </c>
      <c r="FP1009" s="135" t="str">
        <f>IF(FO1009,"-",INDEX('Avtal för korttidsarbete'!$D:$D,MATCH(D1009,'Avtal för korttidsarbete'!$G:$G,0)))</f>
        <v>-</v>
      </c>
      <c r="FQ1009" s="113" t="b">
        <f>IFERROR(G1009&gt;INDEX(Uppsägningar!E:E,MATCH(C1009,Uppsägningar!C:C,0)),FALSE)</f>
        <v>0</v>
      </c>
    </row>
    <row r="1010" spans="1:173" x14ac:dyDescent="0.25">
      <c r="A1010" s="19">
        <v>994</v>
      </c>
      <c r="B1010" s="20"/>
      <c r="C1010" s="183"/>
      <c r="D1010" s="66"/>
      <c r="E1010" s="212">
        <f>IFERROR(INDEX(Admin!$C$7:$C$10,MATCH(FP1010,TblNivåValTExt,0)),0)</f>
        <v>0</v>
      </c>
      <c r="F1010" s="1"/>
      <c r="G1010" s="1"/>
      <c r="H1010" s="78"/>
      <c r="I1010" s="181"/>
      <c r="J1010" s="181"/>
      <c r="K1010" s="182"/>
      <c r="L1010" s="182"/>
      <c r="M1010" s="181"/>
      <c r="N1010" s="181"/>
      <c r="O1010" s="181"/>
      <c r="P1010" s="182"/>
      <c r="Q1010" s="182"/>
      <c r="R1010" s="181"/>
      <c r="S1010" s="181"/>
      <c r="T1010" s="181"/>
      <c r="U1010" s="182"/>
      <c r="V1010" s="182"/>
      <c r="W1010" s="181"/>
      <c r="X1010" s="181"/>
      <c r="Y1010" s="181"/>
      <c r="Z1010" s="182"/>
      <c r="AA1010" s="182"/>
      <c r="AB1010" s="181"/>
      <c r="AC1010" s="181"/>
      <c r="AD1010" s="181"/>
      <c r="AE1010" s="182"/>
      <c r="AF1010" s="182"/>
      <c r="AG1010" s="181"/>
      <c r="AH1010" s="181"/>
      <c r="AI1010" s="181"/>
      <c r="AJ1010" s="182"/>
      <c r="AK1010" s="182"/>
      <c r="AL1010" s="181"/>
      <c r="AM1010" s="181"/>
      <c r="AN1010" s="181"/>
      <c r="AO1010" s="182"/>
      <c r="AP1010" s="182"/>
      <c r="AQ1010" s="181"/>
      <c r="AR1010" s="181"/>
      <c r="AS1010" s="181"/>
      <c r="AT1010" s="182"/>
      <c r="AU1010" s="182"/>
      <c r="AV1010" s="181"/>
      <c r="AW1010" s="181"/>
      <c r="AX1010" s="181"/>
      <c r="AY1010" s="182"/>
      <c r="AZ1010" s="182"/>
      <c r="BA1010" s="181"/>
      <c r="BB1010" s="181"/>
      <c r="BC1010" s="181"/>
      <c r="BD1010" s="182"/>
      <c r="BE1010" s="182"/>
      <c r="BF1010" s="181"/>
      <c r="BG1010" s="180">
        <f t="shared" si="1678"/>
        <v>0</v>
      </c>
      <c r="BH1010" s="116" t="str">
        <f t="shared" si="1679"/>
        <v/>
      </c>
      <c r="BI1010" s="80" t="b">
        <f t="shared" si="1625"/>
        <v>0</v>
      </c>
      <c r="BJ1010" s="80" t="str">
        <f t="shared" si="1626"/>
        <v/>
      </c>
      <c r="BK1010" s="80" t="b">
        <f t="shared" si="1680"/>
        <v>0</v>
      </c>
      <c r="BL1010" s="13" t="str">
        <f t="shared" si="1627"/>
        <v/>
      </c>
      <c r="BM1010" s="13" t="b">
        <f t="shared" si="1681"/>
        <v>0</v>
      </c>
      <c r="BN1010" s="35" t="str">
        <f t="shared" si="1628"/>
        <v/>
      </c>
      <c r="BO1010" s="13" t="b">
        <f t="shared" si="1629"/>
        <v>0</v>
      </c>
      <c r="BP1010" s="35" t="str">
        <f t="shared" si="1630"/>
        <v/>
      </c>
      <c r="BQ1010" s="13" t="b">
        <f t="shared" si="1631"/>
        <v>0</v>
      </c>
      <c r="BR1010" s="35" t="str">
        <f t="shared" si="1632"/>
        <v/>
      </c>
      <c r="BS1010" s="35" t="b">
        <f t="shared" si="1633"/>
        <v>0</v>
      </c>
      <c r="BT1010" s="35" t="str">
        <f t="shared" si="1634"/>
        <v/>
      </c>
      <c r="BU1010" s="35" t="b">
        <f t="shared" si="1635"/>
        <v>0</v>
      </c>
      <c r="BV1010" s="35" t="str">
        <f t="shared" si="1636"/>
        <v/>
      </c>
      <c r="BW1010" s="13" t="b">
        <f t="shared" si="1713"/>
        <v>0</v>
      </c>
      <c r="BX1010" s="35" t="str">
        <f t="shared" si="1637"/>
        <v/>
      </c>
      <c r="BY1010" s="265" t="b">
        <f t="shared" si="1682"/>
        <v>0</v>
      </c>
      <c r="BZ1010" s="35" t="str">
        <f t="shared" si="1638"/>
        <v/>
      </c>
      <c r="CA1010" s="265" t="b">
        <f t="shared" si="1683"/>
        <v>0</v>
      </c>
      <c r="CB1010" s="35" t="str">
        <f t="shared" si="1639"/>
        <v/>
      </c>
      <c r="CC1010" s="272" t="b">
        <f t="shared" si="1684"/>
        <v>0</v>
      </c>
      <c r="CD1010" s="35" t="str">
        <f t="shared" si="1640"/>
        <v/>
      </c>
      <c r="CE1010" s="13" t="b">
        <f t="shared" si="1641"/>
        <v>0</v>
      </c>
      <c r="CF1010" s="35" t="str">
        <f t="shared" si="1642"/>
        <v/>
      </c>
      <c r="CG1010" s="179">
        <f t="shared" si="1643"/>
        <v>0</v>
      </c>
      <c r="CH1010" s="179">
        <f t="shared" si="1644"/>
        <v>0</v>
      </c>
      <c r="CI1010" s="218">
        <f t="shared" si="1685"/>
        <v>0</v>
      </c>
      <c r="CJ1010" s="218">
        <f t="shared" si="1686"/>
        <v>0</v>
      </c>
      <c r="CK1010" s="218">
        <f t="shared" si="1687"/>
        <v>0</v>
      </c>
      <c r="CL1010" s="218">
        <f t="shared" si="1688"/>
        <v>0</v>
      </c>
      <c r="CM1010" s="218">
        <f t="shared" si="1689"/>
        <v>0</v>
      </c>
      <c r="CN1010" s="218">
        <f t="shared" si="1690"/>
        <v>0</v>
      </c>
      <c r="CO1010" s="218">
        <f t="shared" si="1691"/>
        <v>0</v>
      </c>
      <c r="CP1010" s="218">
        <f t="shared" si="1692"/>
        <v>0</v>
      </c>
      <c r="CQ1010" s="218">
        <f t="shared" si="1693"/>
        <v>0</v>
      </c>
      <c r="CR1010" s="218">
        <f t="shared" si="1694"/>
        <v>0</v>
      </c>
      <c r="CS1010" s="14">
        <f t="shared" si="1645"/>
        <v>0</v>
      </c>
      <c r="CT1010" s="236">
        <f t="shared" si="1646"/>
        <v>0</v>
      </c>
      <c r="CU1010" s="237">
        <f t="shared" si="1718"/>
        <v>0</v>
      </c>
      <c r="CV1010" s="16">
        <f t="shared" si="1718"/>
        <v>0</v>
      </c>
      <c r="CW1010" s="16">
        <f t="shared" si="1718"/>
        <v>0</v>
      </c>
      <c r="CX1010" s="16">
        <f t="shared" si="1718"/>
        <v>0</v>
      </c>
      <c r="CY1010" s="16">
        <f t="shared" si="1718"/>
        <v>0</v>
      </c>
      <c r="CZ1010" s="16">
        <f t="shared" si="1718"/>
        <v>0</v>
      </c>
      <c r="DA1010" s="16">
        <f t="shared" si="1718"/>
        <v>0</v>
      </c>
      <c r="DB1010" s="16">
        <f t="shared" si="1718"/>
        <v>0</v>
      </c>
      <c r="DC1010" s="16">
        <f t="shared" si="1718"/>
        <v>0</v>
      </c>
      <c r="DD1010" s="238">
        <f t="shared" si="1718"/>
        <v>0</v>
      </c>
      <c r="DE1010" s="232">
        <f t="shared" si="1719"/>
        <v>0</v>
      </c>
      <c r="DF1010" s="132">
        <f t="shared" si="1719"/>
        <v>0</v>
      </c>
      <c r="DG1010" s="132">
        <f t="shared" si="1719"/>
        <v>0</v>
      </c>
      <c r="DH1010" s="132">
        <f t="shared" si="1719"/>
        <v>0</v>
      </c>
      <c r="DI1010" s="132">
        <f t="shared" si="1719"/>
        <v>0</v>
      </c>
      <c r="DJ1010" s="132">
        <f t="shared" si="1719"/>
        <v>0</v>
      </c>
      <c r="DK1010" s="132">
        <f t="shared" si="1719"/>
        <v>0</v>
      </c>
      <c r="DL1010" s="132">
        <f t="shared" si="1719"/>
        <v>0</v>
      </c>
      <c r="DM1010" s="132">
        <f t="shared" si="1719"/>
        <v>0</v>
      </c>
      <c r="DN1010" s="233">
        <f t="shared" si="1719"/>
        <v>0</v>
      </c>
      <c r="DO1010" s="232">
        <f t="shared" si="1649"/>
        <v>0</v>
      </c>
      <c r="DP1010" s="132">
        <f t="shared" si="1650"/>
        <v>0</v>
      </c>
      <c r="DQ1010" s="132">
        <f t="shared" si="1651"/>
        <v>0</v>
      </c>
      <c r="DR1010" s="132">
        <f t="shared" si="1652"/>
        <v>0</v>
      </c>
      <c r="DS1010" s="132">
        <f t="shared" si="1653"/>
        <v>0</v>
      </c>
      <c r="DT1010" s="132">
        <f t="shared" si="1654"/>
        <v>0</v>
      </c>
      <c r="DU1010" s="132">
        <f t="shared" si="1655"/>
        <v>0</v>
      </c>
      <c r="DV1010" s="132">
        <f t="shared" si="1656"/>
        <v>0</v>
      </c>
      <c r="DW1010" s="132">
        <f t="shared" si="1657"/>
        <v>0</v>
      </c>
      <c r="DX1010" s="233">
        <f t="shared" si="1658"/>
        <v>0</v>
      </c>
      <c r="DY1010" s="231" t="b">
        <f t="shared" si="1695"/>
        <v>0</v>
      </c>
      <c r="DZ1010" s="163"/>
      <c r="EA1010" s="226" t="str">
        <f t="shared" si="1696"/>
        <v/>
      </c>
      <c r="EB1010" s="178" t="str">
        <f t="shared" si="1697"/>
        <v/>
      </c>
      <c r="EC1010" s="178" t="str">
        <f t="shared" si="1698"/>
        <v/>
      </c>
      <c r="ED1010" s="178" t="str">
        <f t="shared" si="1699"/>
        <v/>
      </c>
      <c r="EE1010" s="178" t="str">
        <f t="shared" si="1700"/>
        <v/>
      </c>
      <c r="EF1010" s="178" t="str">
        <f t="shared" si="1701"/>
        <v/>
      </c>
      <c r="EG1010" s="178" t="str">
        <f t="shared" si="1702"/>
        <v/>
      </c>
      <c r="EH1010" s="178" t="str">
        <f t="shared" si="1703"/>
        <v/>
      </c>
      <c r="EI1010" s="178" t="str">
        <f t="shared" si="1704"/>
        <v/>
      </c>
      <c r="EJ1010" s="227" t="str">
        <f t="shared" si="1705"/>
        <v/>
      </c>
      <c r="EK1010" s="230" t="str">
        <f t="shared" si="1659"/>
        <v/>
      </c>
      <c r="EL1010" s="177" t="str">
        <f t="shared" si="1660"/>
        <v/>
      </c>
      <c r="EM1010" s="177" t="str">
        <f t="shared" si="1661"/>
        <v/>
      </c>
      <c r="EN1010" s="177" t="str">
        <f t="shared" si="1662"/>
        <v/>
      </c>
      <c r="EO1010" s="177" t="str">
        <f t="shared" si="1663"/>
        <v/>
      </c>
      <c r="EP1010" s="177" t="str">
        <f t="shared" si="1664"/>
        <v/>
      </c>
      <c r="EQ1010" s="177" t="str">
        <f t="shared" si="1665"/>
        <v/>
      </c>
      <c r="ER1010" s="177" t="str">
        <f t="shared" si="1666"/>
        <v/>
      </c>
      <c r="ES1010" s="177" t="str">
        <f t="shared" si="1667"/>
        <v/>
      </c>
      <c r="ET1010" s="177" t="str">
        <f t="shared" si="1668"/>
        <v/>
      </c>
      <c r="EU1010" s="229" t="e">
        <f t="shared" si="1669"/>
        <v>#VALUE!</v>
      </c>
      <c r="EV1010" s="27" t="e">
        <f t="shared" si="1670"/>
        <v>#VALUE!</v>
      </c>
      <c r="EW1010" s="27" t="e">
        <f t="shared" si="1671"/>
        <v>#VALUE!</v>
      </c>
      <c r="EX1010" s="28" t="e">
        <f t="shared" si="1672"/>
        <v>#VALUE!</v>
      </c>
      <c r="EY1010" s="28" t="e">
        <f t="shared" si="1673"/>
        <v>#VALUE!</v>
      </c>
      <c r="EZ1010" s="28" t="b">
        <f t="shared" si="1674"/>
        <v>0</v>
      </c>
      <c r="FA1010" s="176" t="str">
        <f t="shared" si="1675"/>
        <v/>
      </c>
      <c r="FB1010" s="27" t="e" cm="1">
        <f t="array" aca="1" ref="FB1010" ca="1">TEXT(RIGHT(10-RIGHT(SUM(INDEX(1*(MID(MID(C1010,1,1)*2,ROW(INDIRECT("1:"&amp;LEN(MID(C1010,1,1)*2))),1)),,))+MID(C1010,2,1)+
SUM(INDEX(1*(MID(MID(C1010,3,1)*2,ROW(INDIRECT("1:"&amp;LEN(MID(C1010,3,1)*2))),1)),,))+MID(C1010,4,1)+
SUM(INDEX(1*(MID(MID(C1010,5,1)*2,ROW(INDIRECT("1:"&amp;LEN(MID(C1010,5,1)*2))),1)),,))+MID(C1010,6,1)+
SUM(INDEX(1*(MID(MID(C1010,8,1)*2,ROW(INDIRECT("1:"&amp;LEN(MID(C1010,8,1)*2))),1)),,))+MID(C1010,9,1)+
SUM(INDEX(1*(MID(MID(C1010,10,1)*2,ROW(INDIRECT("1:"&amp;LEN(MID(C1010,10,1)*2))),1)),,)),1),1),"0")</f>
        <v>#VALUE!</v>
      </c>
      <c r="FC1010" s="27" t="str">
        <f t="shared" si="1676"/>
        <v/>
      </c>
      <c r="FD1010" s="29" t="b">
        <f t="shared" si="1677"/>
        <v>0</v>
      </c>
      <c r="FE1010" s="112" t="b">
        <f>IFERROR(MATCH(D1010,'Avtal för korttidsarbete'!$G$13:$G$1012,0),TRUE)</f>
        <v>1</v>
      </c>
      <c r="FF1010" s="112" t="b">
        <f t="shared" si="1706"/>
        <v>0</v>
      </c>
      <c r="FG1010" s="113" t="str" cm="1">
        <f t="array" ref="FG1010">IF(FE1010=TRUE,"x",INDEX('Avtal för korttidsarbete'!$E$13:$E$1012,$FE1010))</f>
        <v>x</v>
      </c>
      <c r="FH1010" s="113" t="str" cm="1">
        <f t="array" ref="FH1010">IF(FE1010=TRUE,"x",INDEX('Avtal för korttidsarbete'!$F$13:$F$1012,$FE1010))</f>
        <v>x</v>
      </c>
      <c r="FI1010" s="112" t="b">
        <f t="shared" si="1707"/>
        <v>0</v>
      </c>
      <c r="FJ1010" s="135">
        <f t="shared" si="1708"/>
        <v>44166</v>
      </c>
      <c r="FK1010" s="135">
        <f t="shared" si="1709"/>
        <v>44377</v>
      </c>
      <c r="FL1010" s="112" t="b">
        <f t="shared" si="1710"/>
        <v>0</v>
      </c>
      <c r="FM1010" s="113">
        <f t="shared" si="1711"/>
        <v>44166</v>
      </c>
      <c r="FN1010" s="135">
        <f t="shared" si="1712"/>
        <v>44377</v>
      </c>
      <c r="FO1010" s="148" t="b">
        <f>IFERROR(INDEX('Avtal för korttidsarbete'!R:R,MATCH(D1010,'Avtal för korttidsarbete'!$G:$G,0)),TRUE)</f>
        <v>1</v>
      </c>
      <c r="FP1010" s="135" t="str">
        <f>IF(FO1010,"-",INDEX('Avtal för korttidsarbete'!$D:$D,MATCH(D1010,'Avtal för korttidsarbete'!$G:$G,0)))</f>
        <v>-</v>
      </c>
      <c r="FQ1010" s="113" t="b">
        <f>IFERROR(G1010&gt;INDEX(Uppsägningar!E:E,MATCH(C1010,Uppsägningar!C:C,0)),FALSE)</f>
        <v>0</v>
      </c>
    </row>
    <row r="1011" spans="1:173" x14ac:dyDescent="0.25">
      <c r="A1011" s="19">
        <v>995</v>
      </c>
      <c r="B1011" s="20"/>
      <c r="C1011" s="183"/>
      <c r="D1011" s="66"/>
      <c r="E1011" s="212">
        <f>IFERROR(INDEX(Admin!$C$7:$C$10,MATCH(FP1011,TblNivåValTExt,0)),0)</f>
        <v>0</v>
      </c>
      <c r="F1011" s="1"/>
      <c r="G1011" s="1"/>
      <c r="H1011" s="78"/>
      <c r="I1011" s="181"/>
      <c r="J1011" s="181"/>
      <c r="K1011" s="182"/>
      <c r="L1011" s="182"/>
      <c r="M1011" s="181"/>
      <c r="N1011" s="181"/>
      <c r="O1011" s="181"/>
      <c r="P1011" s="182"/>
      <c r="Q1011" s="182"/>
      <c r="R1011" s="181"/>
      <c r="S1011" s="181"/>
      <c r="T1011" s="181"/>
      <c r="U1011" s="182"/>
      <c r="V1011" s="182"/>
      <c r="W1011" s="181"/>
      <c r="X1011" s="181"/>
      <c r="Y1011" s="181"/>
      <c r="Z1011" s="182"/>
      <c r="AA1011" s="182"/>
      <c r="AB1011" s="181"/>
      <c r="AC1011" s="181"/>
      <c r="AD1011" s="181"/>
      <c r="AE1011" s="182"/>
      <c r="AF1011" s="182"/>
      <c r="AG1011" s="181"/>
      <c r="AH1011" s="181"/>
      <c r="AI1011" s="181"/>
      <c r="AJ1011" s="182"/>
      <c r="AK1011" s="182"/>
      <c r="AL1011" s="181"/>
      <c r="AM1011" s="181"/>
      <c r="AN1011" s="181"/>
      <c r="AO1011" s="182"/>
      <c r="AP1011" s="182"/>
      <c r="AQ1011" s="181"/>
      <c r="AR1011" s="181"/>
      <c r="AS1011" s="181"/>
      <c r="AT1011" s="182"/>
      <c r="AU1011" s="182"/>
      <c r="AV1011" s="181"/>
      <c r="AW1011" s="181"/>
      <c r="AX1011" s="181"/>
      <c r="AY1011" s="182"/>
      <c r="AZ1011" s="182"/>
      <c r="BA1011" s="181"/>
      <c r="BB1011" s="181"/>
      <c r="BC1011" s="181"/>
      <c r="BD1011" s="182"/>
      <c r="BE1011" s="182"/>
      <c r="BF1011" s="181"/>
      <c r="BG1011" s="180">
        <f t="shared" si="1678"/>
        <v>0</v>
      </c>
      <c r="BH1011" s="116" t="str">
        <f t="shared" si="1679"/>
        <v/>
      </c>
      <c r="BI1011" s="80" t="b">
        <f t="shared" si="1625"/>
        <v>0</v>
      </c>
      <c r="BJ1011" s="80" t="str">
        <f t="shared" si="1626"/>
        <v/>
      </c>
      <c r="BK1011" s="80" t="b">
        <f t="shared" si="1680"/>
        <v>0</v>
      </c>
      <c r="BL1011" s="13" t="str">
        <f t="shared" si="1627"/>
        <v/>
      </c>
      <c r="BM1011" s="13" t="b">
        <f t="shared" si="1681"/>
        <v>0</v>
      </c>
      <c r="BN1011" s="35" t="str">
        <f t="shared" si="1628"/>
        <v/>
      </c>
      <c r="BO1011" s="13" t="b">
        <f t="shared" si="1629"/>
        <v>0</v>
      </c>
      <c r="BP1011" s="35" t="str">
        <f t="shared" si="1630"/>
        <v/>
      </c>
      <c r="BQ1011" s="13" t="b">
        <f t="shared" si="1631"/>
        <v>0</v>
      </c>
      <c r="BR1011" s="35" t="str">
        <f t="shared" si="1632"/>
        <v/>
      </c>
      <c r="BS1011" s="35" t="b">
        <f t="shared" si="1633"/>
        <v>0</v>
      </c>
      <c r="BT1011" s="35" t="str">
        <f t="shared" si="1634"/>
        <v/>
      </c>
      <c r="BU1011" s="35" t="b">
        <f t="shared" si="1635"/>
        <v>0</v>
      </c>
      <c r="BV1011" s="35" t="str">
        <f t="shared" si="1636"/>
        <v/>
      </c>
      <c r="BW1011" s="13" t="b">
        <f t="shared" si="1713"/>
        <v>0</v>
      </c>
      <c r="BX1011" s="35" t="str">
        <f t="shared" si="1637"/>
        <v/>
      </c>
      <c r="BY1011" s="265" t="b">
        <f t="shared" si="1682"/>
        <v>0</v>
      </c>
      <c r="BZ1011" s="35" t="str">
        <f t="shared" si="1638"/>
        <v/>
      </c>
      <c r="CA1011" s="265" t="b">
        <f t="shared" si="1683"/>
        <v>0</v>
      </c>
      <c r="CB1011" s="35" t="str">
        <f t="shared" si="1639"/>
        <v/>
      </c>
      <c r="CC1011" s="272" t="b">
        <f t="shared" si="1684"/>
        <v>0</v>
      </c>
      <c r="CD1011" s="35" t="str">
        <f t="shared" si="1640"/>
        <v/>
      </c>
      <c r="CE1011" s="13" t="b">
        <f t="shared" si="1641"/>
        <v>0</v>
      </c>
      <c r="CF1011" s="35" t="str">
        <f t="shared" si="1642"/>
        <v/>
      </c>
      <c r="CG1011" s="179">
        <f t="shared" si="1643"/>
        <v>0</v>
      </c>
      <c r="CH1011" s="179">
        <f t="shared" si="1644"/>
        <v>0</v>
      </c>
      <c r="CI1011" s="218">
        <f t="shared" si="1685"/>
        <v>0</v>
      </c>
      <c r="CJ1011" s="218">
        <f t="shared" si="1686"/>
        <v>0</v>
      </c>
      <c r="CK1011" s="218">
        <f t="shared" si="1687"/>
        <v>0</v>
      </c>
      <c r="CL1011" s="218">
        <f t="shared" si="1688"/>
        <v>0</v>
      </c>
      <c r="CM1011" s="218">
        <f t="shared" si="1689"/>
        <v>0</v>
      </c>
      <c r="CN1011" s="218">
        <f t="shared" si="1690"/>
        <v>0</v>
      </c>
      <c r="CO1011" s="218">
        <f t="shared" si="1691"/>
        <v>0</v>
      </c>
      <c r="CP1011" s="218">
        <f t="shared" si="1692"/>
        <v>0</v>
      </c>
      <c r="CQ1011" s="218">
        <f t="shared" si="1693"/>
        <v>0</v>
      </c>
      <c r="CR1011" s="218">
        <f t="shared" si="1694"/>
        <v>0</v>
      </c>
      <c r="CS1011" s="14">
        <f t="shared" si="1645"/>
        <v>0</v>
      </c>
      <c r="CT1011" s="236">
        <f t="shared" si="1646"/>
        <v>0</v>
      </c>
      <c r="CU1011" s="237">
        <f t="shared" si="1718"/>
        <v>0</v>
      </c>
      <c r="CV1011" s="16">
        <f t="shared" si="1718"/>
        <v>0</v>
      </c>
      <c r="CW1011" s="16">
        <f t="shared" si="1718"/>
        <v>0</v>
      </c>
      <c r="CX1011" s="16">
        <f t="shared" si="1718"/>
        <v>0</v>
      </c>
      <c r="CY1011" s="16">
        <f t="shared" si="1718"/>
        <v>0</v>
      </c>
      <c r="CZ1011" s="16">
        <f t="shared" si="1718"/>
        <v>0</v>
      </c>
      <c r="DA1011" s="16">
        <f t="shared" si="1718"/>
        <v>0</v>
      </c>
      <c r="DB1011" s="16">
        <f t="shared" si="1718"/>
        <v>0</v>
      </c>
      <c r="DC1011" s="16">
        <f t="shared" si="1718"/>
        <v>0</v>
      </c>
      <c r="DD1011" s="238">
        <f t="shared" si="1718"/>
        <v>0</v>
      </c>
      <c r="DE1011" s="232">
        <f t="shared" si="1719"/>
        <v>0</v>
      </c>
      <c r="DF1011" s="132">
        <f t="shared" si="1719"/>
        <v>0</v>
      </c>
      <c r="DG1011" s="132">
        <f t="shared" si="1719"/>
        <v>0</v>
      </c>
      <c r="DH1011" s="132">
        <f t="shared" si="1719"/>
        <v>0</v>
      </c>
      <c r="DI1011" s="132">
        <f t="shared" si="1719"/>
        <v>0</v>
      </c>
      <c r="DJ1011" s="132">
        <f t="shared" si="1719"/>
        <v>0</v>
      </c>
      <c r="DK1011" s="132">
        <f t="shared" si="1719"/>
        <v>0</v>
      </c>
      <c r="DL1011" s="132">
        <f t="shared" si="1719"/>
        <v>0</v>
      </c>
      <c r="DM1011" s="132">
        <f t="shared" si="1719"/>
        <v>0</v>
      </c>
      <c r="DN1011" s="233">
        <f t="shared" si="1719"/>
        <v>0</v>
      </c>
      <c r="DO1011" s="232">
        <f t="shared" si="1649"/>
        <v>0</v>
      </c>
      <c r="DP1011" s="132">
        <f t="shared" si="1650"/>
        <v>0</v>
      </c>
      <c r="DQ1011" s="132">
        <f t="shared" si="1651"/>
        <v>0</v>
      </c>
      <c r="DR1011" s="132">
        <f t="shared" si="1652"/>
        <v>0</v>
      </c>
      <c r="DS1011" s="132">
        <f t="shared" si="1653"/>
        <v>0</v>
      </c>
      <c r="DT1011" s="132">
        <f t="shared" si="1654"/>
        <v>0</v>
      </c>
      <c r="DU1011" s="132">
        <f t="shared" si="1655"/>
        <v>0</v>
      </c>
      <c r="DV1011" s="132">
        <f t="shared" si="1656"/>
        <v>0</v>
      </c>
      <c r="DW1011" s="132">
        <f t="shared" si="1657"/>
        <v>0</v>
      </c>
      <c r="DX1011" s="233">
        <f t="shared" si="1658"/>
        <v>0</v>
      </c>
      <c r="DY1011" s="231" t="b">
        <f t="shared" si="1695"/>
        <v>0</v>
      </c>
      <c r="DZ1011" s="163"/>
      <c r="EA1011" s="226" t="str">
        <f t="shared" si="1696"/>
        <v/>
      </c>
      <c r="EB1011" s="178" t="str">
        <f t="shared" si="1697"/>
        <v/>
      </c>
      <c r="EC1011" s="178" t="str">
        <f t="shared" si="1698"/>
        <v/>
      </c>
      <c r="ED1011" s="178" t="str">
        <f t="shared" si="1699"/>
        <v/>
      </c>
      <c r="EE1011" s="178" t="str">
        <f t="shared" si="1700"/>
        <v/>
      </c>
      <c r="EF1011" s="178" t="str">
        <f t="shared" si="1701"/>
        <v/>
      </c>
      <c r="EG1011" s="178" t="str">
        <f t="shared" si="1702"/>
        <v/>
      </c>
      <c r="EH1011" s="178" t="str">
        <f t="shared" si="1703"/>
        <v/>
      </c>
      <c r="EI1011" s="178" t="str">
        <f t="shared" si="1704"/>
        <v/>
      </c>
      <c r="EJ1011" s="227" t="str">
        <f t="shared" si="1705"/>
        <v/>
      </c>
      <c r="EK1011" s="230" t="str">
        <f t="shared" si="1659"/>
        <v/>
      </c>
      <c r="EL1011" s="177" t="str">
        <f t="shared" si="1660"/>
        <v/>
      </c>
      <c r="EM1011" s="177" t="str">
        <f t="shared" si="1661"/>
        <v/>
      </c>
      <c r="EN1011" s="177" t="str">
        <f t="shared" si="1662"/>
        <v/>
      </c>
      <c r="EO1011" s="177" t="str">
        <f t="shared" si="1663"/>
        <v/>
      </c>
      <c r="EP1011" s="177" t="str">
        <f t="shared" si="1664"/>
        <v/>
      </c>
      <c r="EQ1011" s="177" t="str">
        <f t="shared" si="1665"/>
        <v/>
      </c>
      <c r="ER1011" s="177" t="str">
        <f t="shared" si="1666"/>
        <v/>
      </c>
      <c r="ES1011" s="177" t="str">
        <f t="shared" si="1667"/>
        <v/>
      </c>
      <c r="ET1011" s="177" t="str">
        <f t="shared" si="1668"/>
        <v/>
      </c>
      <c r="EU1011" s="229" t="e">
        <f t="shared" si="1669"/>
        <v>#VALUE!</v>
      </c>
      <c r="EV1011" s="27" t="e">
        <f t="shared" si="1670"/>
        <v>#VALUE!</v>
      </c>
      <c r="EW1011" s="27" t="e">
        <f t="shared" si="1671"/>
        <v>#VALUE!</v>
      </c>
      <c r="EX1011" s="28" t="e">
        <f t="shared" si="1672"/>
        <v>#VALUE!</v>
      </c>
      <c r="EY1011" s="28" t="e">
        <f t="shared" si="1673"/>
        <v>#VALUE!</v>
      </c>
      <c r="EZ1011" s="28" t="b">
        <f t="shared" si="1674"/>
        <v>0</v>
      </c>
      <c r="FA1011" s="176" t="str">
        <f t="shared" si="1675"/>
        <v/>
      </c>
      <c r="FB1011" s="27" t="e" cm="1">
        <f t="array" aca="1" ref="FB1011" ca="1">TEXT(RIGHT(10-RIGHT(SUM(INDEX(1*(MID(MID(C1011,1,1)*2,ROW(INDIRECT("1:"&amp;LEN(MID(C1011,1,1)*2))),1)),,))+MID(C1011,2,1)+
SUM(INDEX(1*(MID(MID(C1011,3,1)*2,ROW(INDIRECT("1:"&amp;LEN(MID(C1011,3,1)*2))),1)),,))+MID(C1011,4,1)+
SUM(INDEX(1*(MID(MID(C1011,5,1)*2,ROW(INDIRECT("1:"&amp;LEN(MID(C1011,5,1)*2))),1)),,))+MID(C1011,6,1)+
SUM(INDEX(1*(MID(MID(C1011,8,1)*2,ROW(INDIRECT("1:"&amp;LEN(MID(C1011,8,1)*2))),1)),,))+MID(C1011,9,1)+
SUM(INDEX(1*(MID(MID(C1011,10,1)*2,ROW(INDIRECT("1:"&amp;LEN(MID(C1011,10,1)*2))),1)),,)),1),1),"0")</f>
        <v>#VALUE!</v>
      </c>
      <c r="FC1011" s="27" t="str">
        <f t="shared" si="1676"/>
        <v/>
      </c>
      <c r="FD1011" s="29" t="b">
        <f t="shared" si="1677"/>
        <v>0</v>
      </c>
      <c r="FE1011" s="112" t="b">
        <f>IFERROR(MATCH(D1011,'Avtal för korttidsarbete'!$G$13:$G$1012,0),TRUE)</f>
        <v>1</v>
      </c>
      <c r="FF1011" s="112" t="b">
        <f t="shared" si="1706"/>
        <v>0</v>
      </c>
      <c r="FG1011" s="113" t="str" cm="1">
        <f t="array" ref="FG1011">IF(FE1011=TRUE,"x",INDEX('Avtal för korttidsarbete'!$E$13:$E$1012,$FE1011))</f>
        <v>x</v>
      </c>
      <c r="FH1011" s="113" t="str" cm="1">
        <f t="array" ref="FH1011">IF(FE1011=TRUE,"x",INDEX('Avtal för korttidsarbete'!$F$13:$F$1012,$FE1011))</f>
        <v>x</v>
      </c>
      <c r="FI1011" s="112" t="b">
        <f t="shared" si="1707"/>
        <v>0</v>
      </c>
      <c r="FJ1011" s="135">
        <f t="shared" si="1708"/>
        <v>44166</v>
      </c>
      <c r="FK1011" s="135">
        <f t="shared" si="1709"/>
        <v>44377</v>
      </c>
      <c r="FL1011" s="112" t="b">
        <f t="shared" si="1710"/>
        <v>0</v>
      </c>
      <c r="FM1011" s="113">
        <f t="shared" si="1711"/>
        <v>44166</v>
      </c>
      <c r="FN1011" s="135">
        <f t="shared" si="1712"/>
        <v>44377</v>
      </c>
      <c r="FO1011" s="148" t="b">
        <f>IFERROR(INDEX('Avtal för korttidsarbete'!R:R,MATCH(D1011,'Avtal för korttidsarbete'!$G:$G,0)),TRUE)</f>
        <v>1</v>
      </c>
      <c r="FP1011" s="135" t="str">
        <f>IF(FO1011,"-",INDEX('Avtal för korttidsarbete'!$D:$D,MATCH(D1011,'Avtal för korttidsarbete'!$G:$G,0)))</f>
        <v>-</v>
      </c>
      <c r="FQ1011" s="113" t="b">
        <f>IFERROR(G1011&gt;INDEX(Uppsägningar!E:E,MATCH(C1011,Uppsägningar!C:C,0)),FALSE)</f>
        <v>0</v>
      </c>
    </row>
    <row r="1012" spans="1:173" x14ac:dyDescent="0.25">
      <c r="A1012" s="19">
        <v>996</v>
      </c>
      <c r="B1012" s="20"/>
      <c r="C1012" s="183"/>
      <c r="D1012" s="66"/>
      <c r="E1012" s="212">
        <f>IFERROR(INDEX(Admin!$C$7:$C$10,MATCH(FP1012,TblNivåValTExt,0)),0)</f>
        <v>0</v>
      </c>
      <c r="F1012" s="1"/>
      <c r="G1012" s="1"/>
      <c r="H1012" s="78"/>
      <c r="I1012" s="181"/>
      <c r="J1012" s="181"/>
      <c r="K1012" s="182"/>
      <c r="L1012" s="182"/>
      <c r="M1012" s="181"/>
      <c r="N1012" s="181"/>
      <c r="O1012" s="181"/>
      <c r="P1012" s="182"/>
      <c r="Q1012" s="182"/>
      <c r="R1012" s="181"/>
      <c r="S1012" s="181"/>
      <c r="T1012" s="181"/>
      <c r="U1012" s="182"/>
      <c r="V1012" s="182"/>
      <c r="W1012" s="181"/>
      <c r="X1012" s="181"/>
      <c r="Y1012" s="181"/>
      <c r="Z1012" s="182"/>
      <c r="AA1012" s="182"/>
      <c r="AB1012" s="181"/>
      <c r="AC1012" s="181"/>
      <c r="AD1012" s="181"/>
      <c r="AE1012" s="182"/>
      <c r="AF1012" s="182"/>
      <c r="AG1012" s="181"/>
      <c r="AH1012" s="181"/>
      <c r="AI1012" s="181"/>
      <c r="AJ1012" s="182"/>
      <c r="AK1012" s="182"/>
      <c r="AL1012" s="181"/>
      <c r="AM1012" s="181"/>
      <c r="AN1012" s="181"/>
      <c r="AO1012" s="182"/>
      <c r="AP1012" s="182"/>
      <c r="AQ1012" s="181"/>
      <c r="AR1012" s="181"/>
      <c r="AS1012" s="181"/>
      <c r="AT1012" s="182"/>
      <c r="AU1012" s="182"/>
      <c r="AV1012" s="181"/>
      <c r="AW1012" s="181"/>
      <c r="AX1012" s="181"/>
      <c r="AY1012" s="182"/>
      <c r="AZ1012" s="182"/>
      <c r="BA1012" s="181"/>
      <c r="BB1012" s="181"/>
      <c r="BC1012" s="181"/>
      <c r="BD1012" s="182"/>
      <c r="BE1012" s="182"/>
      <c r="BF1012" s="181"/>
      <c r="BG1012" s="180">
        <f t="shared" si="1678"/>
        <v>0</v>
      </c>
      <c r="BH1012" s="116" t="str">
        <f t="shared" si="1679"/>
        <v/>
      </c>
      <c r="BI1012" s="80" t="b">
        <f t="shared" si="1625"/>
        <v>0</v>
      </c>
      <c r="BJ1012" s="80" t="str">
        <f t="shared" si="1626"/>
        <v/>
      </c>
      <c r="BK1012" s="80" t="b">
        <f t="shared" si="1680"/>
        <v>0</v>
      </c>
      <c r="BL1012" s="13" t="str">
        <f t="shared" si="1627"/>
        <v/>
      </c>
      <c r="BM1012" s="13" t="b">
        <f t="shared" si="1681"/>
        <v>0</v>
      </c>
      <c r="BN1012" s="35" t="str">
        <f t="shared" si="1628"/>
        <v/>
      </c>
      <c r="BO1012" s="13" t="b">
        <f t="shared" si="1629"/>
        <v>0</v>
      </c>
      <c r="BP1012" s="35" t="str">
        <f t="shared" si="1630"/>
        <v/>
      </c>
      <c r="BQ1012" s="13" t="b">
        <f t="shared" si="1631"/>
        <v>0</v>
      </c>
      <c r="BR1012" s="35" t="str">
        <f t="shared" si="1632"/>
        <v/>
      </c>
      <c r="BS1012" s="35" t="b">
        <f t="shared" si="1633"/>
        <v>0</v>
      </c>
      <c r="BT1012" s="35" t="str">
        <f t="shared" si="1634"/>
        <v/>
      </c>
      <c r="BU1012" s="35" t="b">
        <f t="shared" si="1635"/>
        <v>0</v>
      </c>
      <c r="BV1012" s="35" t="str">
        <f t="shared" si="1636"/>
        <v/>
      </c>
      <c r="BW1012" s="13" t="b">
        <f t="shared" si="1713"/>
        <v>0</v>
      </c>
      <c r="BX1012" s="35" t="str">
        <f t="shared" si="1637"/>
        <v/>
      </c>
      <c r="BY1012" s="265" t="b">
        <f t="shared" si="1682"/>
        <v>0</v>
      </c>
      <c r="BZ1012" s="35" t="str">
        <f t="shared" si="1638"/>
        <v/>
      </c>
      <c r="CA1012" s="265" t="b">
        <f t="shared" si="1683"/>
        <v>0</v>
      </c>
      <c r="CB1012" s="35" t="str">
        <f t="shared" si="1639"/>
        <v/>
      </c>
      <c r="CC1012" s="272" t="b">
        <f t="shared" si="1684"/>
        <v>0</v>
      </c>
      <c r="CD1012" s="35" t="str">
        <f t="shared" si="1640"/>
        <v/>
      </c>
      <c r="CE1012" s="13" t="b">
        <f t="shared" si="1641"/>
        <v>0</v>
      </c>
      <c r="CF1012" s="35" t="str">
        <f t="shared" si="1642"/>
        <v/>
      </c>
      <c r="CG1012" s="179">
        <f t="shared" si="1643"/>
        <v>0</v>
      </c>
      <c r="CH1012" s="179">
        <f t="shared" si="1644"/>
        <v>0</v>
      </c>
      <c r="CI1012" s="218">
        <f t="shared" si="1685"/>
        <v>0</v>
      </c>
      <c r="CJ1012" s="218">
        <f t="shared" si="1686"/>
        <v>0</v>
      </c>
      <c r="CK1012" s="218">
        <f t="shared" si="1687"/>
        <v>0</v>
      </c>
      <c r="CL1012" s="218">
        <f t="shared" si="1688"/>
        <v>0</v>
      </c>
      <c r="CM1012" s="218">
        <f t="shared" si="1689"/>
        <v>0</v>
      </c>
      <c r="CN1012" s="218">
        <f t="shared" si="1690"/>
        <v>0</v>
      </c>
      <c r="CO1012" s="218">
        <f t="shared" si="1691"/>
        <v>0</v>
      </c>
      <c r="CP1012" s="218">
        <f t="shared" si="1692"/>
        <v>0</v>
      </c>
      <c r="CQ1012" s="218">
        <f t="shared" si="1693"/>
        <v>0</v>
      </c>
      <c r="CR1012" s="218">
        <f t="shared" si="1694"/>
        <v>0</v>
      </c>
      <c r="CS1012" s="14">
        <f t="shared" si="1645"/>
        <v>0</v>
      </c>
      <c r="CT1012" s="236">
        <f t="shared" si="1646"/>
        <v>0</v>
      </c>
      <c r="CU1012" s="237">
        <f t="shared" si="1718"/>
        <v>0</v>
      </c>
      <c r="CV1012" s="16">
        <f t="shared" si="1718"/>
        <v>0</v>
      </c>
      <c r="CW1012" s="16">
        <f t="shared" si="1718"/>
        <v>0</v>
      </c>
      <c r="CX1012" s="16">
        <f t="shared" si="1718"/>
        <v>0</v>
      </c>
      <c r="CY1012" s="16">
        <f t="shared" si="1718"/>
        <v>0</v>
      </c>
      <c r="CZ1012" s="16">
        <f t="shared" si="1718"/>
        <v>0</v>
      </c>
      <c r="DA1012" s="16">
        <f t="shared" si="1718"/>
        <v>0</v>
      </c>
      <c r="DB1012" s="16">
        <f t="shared" si="1718"/>
        <v>0</v>
      </c>
      <c r="DC1012" s="16">
        <f t="shared" si="1718"/>
        <v>0</v>
      </c>
      <c r="DD1012" s="238">
        <f t="shared" si="1718"/>
        <v>0</v>
      </c>
      <c r="DE1012" s="232">
        <f t="shared" si="1719"/>
        <v>0</v>
      </c>
      <c r="DF1012" s="132">
        <f t="shared" si="1719"/>
        <v>0</v>
      </c>
      <c r="DG1012" s="132">
        <f t="shared" si="1719"/>
        <v>0</v>
      </c>
      <c r="DH1012" s="132">
        <f t="shared" si="1719"/>
        <v>0</v>
      </c>
      <c r="DI1012" s="132">
        <f t="shared" si="1719"/>
        <v>0</v>
      </c>
      <c r="DJ1012" s="132">
        <f t="shared" si="1719"/>
        <v>0</v>
      </c>
      <c r="DK1012" s="132">
        <f t="shared" si="1719"/>
        <v>0</v>
      </c>
      <c r="DL1012" s="132">
        <f t="shared" si="1719"/>
        <v>0</v>
      </c>
      <c r="DM1012" s="132">
        <f t="shared" si="1719"/>
        <v>0</v>
      </c>
      <c r="DN1012" s="233">
        <f t="shared" si="1719"/>
        <v>0</v>
      </c>
      <c r="DO1012" s="232">
        <f t="shared" si="1649"/>
        <v>0</v>
      </c>
      <c r="DP1012" s="132">
        <f t="shared" si="1650"/>
        <v>0</v>
      </c>
      <c r="DQ1012" s="132">
        <f t="shared" si="1651"/>
        <v>0</v>
      </c>
      <c r="DR1012" s="132">
        <f t="shared" si="1652"/>
        <v>0</v>
      </c>
      <c r="DS1012" s="132">
        <f t="shared" si="1653"/>
        <v>0</v>
      </c>
      <c r="DT1012" s="132">
        <f t="shared" si="1654"/>
        <v>0</v>
      </c>
      <c r="DU1012" s="132">
        <f t="shared" si="1655"/>
        <v>0</v>
      </c>
      <c r="DV1012" s="132">
        <f t="shared" si="1656"/>
        <v>0</v>
      </c>
      <c r="DW1012" s="132">
        <f t="shared" si="1657"/>
        <v>0</v>
      </c>
      <c r="DX1012" s="233">
        <f t="shared" si="1658"/>
        <v>0</v>
      </c>
      <c r="DY1012" s="231" t="b">
        <f t="shared" si="1695"/>
        <v>0</v>
      </c>
      <c r="DZ1012" s="163"/>
      <c r="EA1012" s="226" t="str">
        <f t="shared" si="1696"/>
        <v/>
      </c>
      <c r="EB1012" s="178" t="str">
        <f t="shared" si="1697"/>
        <v/>
      </c>
      <c r="EC1012" s="178" t="str">
        <f t="shared" si="1698"/>
        <v/>
      </c>
      <c r="ED1012" s="178" t="str">
        <f t="shared" si="1699"/>
        <v/>
      </c>
      <c r="EE1012" s="178" t="str">
        <f t="shared" si="1700"/>
        <v/>
      </c>
      <c r="EF1012" s="178" t="str">
        <f t="shared" si="1701"/>
        <v/>
      </c>
      <c r="EG1012" s="178" t="str">
        <f t="shared" si="1702"/>
        <v/>
      </c>
      <c r="EH1012" s="178" t="str">
        <f t="shared" si="1703"/>
        <v/>
      </c>
      <c r="EI1012" s="178" t="str">
        <f t="shared" si="1704"/>
        <v/>
      </c>
      <c r="EJ1012" s="227" t="str">
        <f t="shared" si="1705"/>
        <v/>
      </c>
      <c r="EK1012" s="230" t="str">
        <f t="shared" si="1659"/>
        <v/>
      </c>
      <c r="EL1012" s="177" t="str">
        <f t="shared" si="1660"/>
        <v/>
      </c>
      <c r="EM1012" s="177" t="str">
        <f t="shared" si="1661"/>
        <v/>
      </c>
      <c r="EN1012" s="177" t="str">
        <f t="shared" si="1662"/>
        <v/>
      </c>
      <c r="EO1012" s="177" t="str">
        <f t="shared" si="1663"/>
        <v/>
      </c>
      <c r="EP1012" s="177" t="str">
        <f t="shared" si="1664"/>
        <v/>
      </c>
      <c r="EQ1012" s="177" t="str">
        <f t="shared" si="1665"/>
        <v/>
      </c>
      <c r="ER1012" s="177" t="str">
        <f t="shared" si="1666"/>
        <v/>
      </c>
      <c r="ES1012" s="177" t="str">
        <f t="shared" si="1667"/>
        <v/>
      </c>
      <c r="ET1012" s="177" t="str">
        <f t="shared" si="1668"/>
        <v/>
      </c>
      <c r="EU1012" s="229" t="e">
        <f t="shared" si="1669"/>
        <v>#VALUE!</v>
      </c>
      <c r="EV1012" s="27" t="e">
        <f t="shared" si="1670"/>
        <v>#VALUE!</v>
      </c>
      <c r="EW1012" s="27" t="e">
        <f t="shared" si="1671"/>
        <v>#VALUE!</v>
      </c>
      <c r="EX1012" s="28" t="e">
        <f t="shared" si="1672"/>
        <v>#VALUE!</v>
      </c>
      <c r="EY1012" s="28" t="e">
        <f t="shared" si="1673"/>
        <v>#VALUE!</v>
      </c>
      <c r="EZ1012" s="28" t="b">
        <f t="shared" si="1674"/>
        <v>0</v>
      </c>
      <c r="FA1012" s="176" t="str">
        <f t="shared" si="1675"/>
        <v/>
      </c>
      <c r="FB1012" s="27" t="e" cm="1">
        <f t="array" aca="1" ref="FB1012" ca="1">TEXT(RIGHT(10-RIGHT(SUM(INDEX(1*(MID(MID(C1012,1,1)*2,ROW(INDIRECT("1:"&amp;LEN(MID(C1012,1,1)*2))),1)),,))+MID(C1012,2,1)+
SUM(INDEX(1*(MID(MID(C1012,3,1)*2,ROW(INDIRECT("1:"&amp;LEN(MID(C1012,3,1)*2))),1)),,))+MID(C1012,4,1)+
SUM(INDEX(1*(MID(MID(C1012,5,1)*2,ROW(INDIRECT("1:"&amp;LEN(MID(C1012,5,1)*2))),1)),,))+MID(C1012,6,1)+
SUM(INDEX(1*(MID(MID(C1012,8,1)*2,ROW(INDIRECT("1:"&amp;LEN(MID(C1012,8,1)*2))),1)),,))+MID(C1012,9,1)+
SUM(INDEX(1*(MID(MID(C1012,10,1)*2,ROW(INDIRECT("1:"&amp;LEN(MID(C1012,10,1)*2))),1)),,)),1),1),"0")</f>
        <v>#VALUE!</v>
      </c>
      <c r="FC1012" s="27" t="str">
        <f t="shared" si="1676"/>
        <v/>
      </c>
      <c r="FD1012" s="29" t="b">
        <f t="shared" si="1677"/>
        <v>0</v>
      </c>
      <c r="FE1012" s="112" t="b">
        <f>IFERROR(MATCH(D1012,'Avtal för korttidsarbete'!$G$13:$G$1012,0),TRUE)</f>
        <v>1</v>
      </c>
      <c r="FF1012" s="112" t="b">
        <f t="shared" si="1706"/>
        <v>0</v>
      </c>
      <c r="FG1012" s="113" t="str" cm="1">
        <f t="array" ref="FG1012">IF(FE1012=TRUE,"x",INDEX('Avtal för korttidsarbete'!$E$13:$E$1012,$FE1012))</f>
        <v>x</v>
      </c>
      <c r="FH1012" s="113" t="str" cm="1">
        <f t="array" ref="FH1012">IF(FE1012=TRUE,"x",INDEX('Avtal för korttidsarbete'!$F$13:$F$1012,$FE1012))</f>
        <v>x</v>
      </c>
      <c r="FI1012" s="112" t="b">
        <f t="shared" si="1707"/>
        <v>0</v>
      </c>
      <c r="FJ1012" s="135">
        <f t="shared" si="1708"/>
        <v>44166</v>
      </c>
      <c r="FK1012" s="135">
        <f t="shared" si="1709"/>
        <v>44377</v>
      </c>
      <c r="FL1012" s="112" t="b">
        <f t="shared" si="1710"/>
        <v>0</v>
      </c>
      <c r="FM1012" s="113">
        <f t="shared" si="1711"/>
        <v>44166</v>
      </c>
      <c r="FN1012" s="135">
        <f t="shared" si="1712"/>
        <v>44377</v>
      </c>
      <c r="FO1012" s="148" t="b">
        <f>IFERROR(INDEX('Avtal för korttidsarbete'!R:R,MATCH(D1012,'Avtal för korttidsarbete'!$G:$G,0)),TRUE)</f>
        <v>1</v>
      </c>
      <c r="FP1012" s="135" t="str">
        <f>IF(FO1012,"-",INDEX('Avtal för korttidsarbete'!$D:$D,MATCH(D1012,'Avtal för korttidsarbete'!$G:$G,0)))</f>
        <v>-</v>
      </c>
      <c r="FQ1012" s="113" t="b">
        <f>IFERROR(G1012&gt;INDEX(Uppsägningar!E:E,MATCH(C1012,Uppsägningar!C:C,0)),FALSE)</f>
        <v>0</v>
      </c>
    </row>
    <row r="1013" spans="1:173" x14ac:dyDescent="0.25">
      <c r="A1013" s="19">
        <v>997</v>
      </c>
      <c r="B1013" s="20"/>
      <c r="C1013" s="183"/>
      <c r="D1013" s="66"/>
      <c r="E1013" s="212">
        <f>IFERROR(INDEX(Admin!$C$7:$C$10,MATCH(FP1013,TblNivåValTExt,0)),0)</f>
        <v>0</v>
      </c>
      <c r="F1013" s="1"/>
      <c r="G1013" s="1"/>
      <c r="H1013" s="78"/>
      <c r="I1013" s="181"/>
      <c r="J1013" s="181"/>
      <c r="K1013" s="182"/>
      <c r="L1013" s="182"/>
      <c r="M1013" s="181"/>
      <c r="N1013" s="181"/>
      <c r="O1013" s="181"/>
      <c r="P1013" s="182"/>
      <c r="Q1013" s="182"/>
      <c r="R1013" s="181"/>
      <c r="S1013" s="181"/>
      <c r="T1013" s="181"/>
      <c r="U1013" s="182"/>
      <c r="V1013" s="182"/>
      <c r="W1013" s="181"/>
      <c r="X1013" s="181"/>
      <c r="Y1013" s="181"/>
      <c r="Z1013" s="182"/>
      <c r="AA1013" s="182"/>
      <c r="AB1013" s="181"/>
      <c r="AC1013" s="181"/>
      <c r="AD1013" s="181"/>
      <c r="AE1013" s="182"/>
      <c r="AF1013" s="182"/>
      <c r="AG1013" s="181"/>
      <c r="AH1013" s="181"/>
      <c r="AI1013" s="181"/>
      <c r="AJ1013" s="182"/>
      <c r="AK1013" s="182"/>
      <c r="AL1013" s="181"/>
      <c r="AM1013" s="181"/>
      <c r="AN1013" s="181"/>
      <c r="AO1013" s="182"/>
      <c r="AP1013" s="182"/>
      <c r="AQ1013" s="181"/>
      <c r="AR1013" s="181"/>
      <c r="AS1013" s="181"/>
      <c r="AT1013" s="182"/>
      <c r="AU1013" s="182"/>
      <c r="AV1013" s="181"/>
      <c r="AW1013" s="181"/>
      <c r="AX1013" s="181"/>
      <c r="AY1013" s="182"/>
      <c r="AZ1013" s="182"/>
      <c r="BA1013" s="181"/>
      <c r="BB1013" s="181"/>
      <c r="BC1013" s="181"/>
      <c r="BD1013" s="182"/>
      <c r="BE1013" s="182"/>
      <c r="BF1013" s="181"/>
      <c r="BG1013" s="180">
        <f t="shared" si="1678"/>
        <v>0</v>
      </c>
      <c r="BH1013" s="116" t="str">
        <f t="shared" si="1679"/>
        <v/>
      </c>
      <c r="BI1013" s="80" t="b">
        <f t="shared" si="1625"/>
        <v>0</v>
      </c>
      <c r="BJ1013" s="80" t="str">
        <f t="shared" si="1626"/>
        <v/>
      </c>
      <c r="BK1013" s="80" t="b">
        <f t="shared" si="1680"/>
        <v>0</v>
      </c>
      <c r="BL1013" s="13" t="str">
        <f t="shared" si="1627"/>
        <v/>
      </c>
      <c r="BM1013" s="13" t="b">
        <f t="shared" si="1681"/>
        <v>0</v>
      </c>
      <c r="BN1013" s="35" t="str">
        <f t="shared" si="1628"/>
        <v/>
      </c>
      <c r="BO1013" s="13" t="b">
        <f t="shared" si="1629"/>
        <v>0</v>
      </c>
      <c r="BP1013" s="35" t="str">
        <f t="shared" si="1630"/>
        <v/>
      </c>
      <c r="BQ1013" s="13" t="b">
        <f t="shared" si="1631"/>
        <v>0</v>
      </c>
      <c r="BR1013" s="35" t="str">
        <f t="shared" si="1632"/>
        <v/>
      </c>
      <c r="BS1013" s="35" t="b">
        <f t="shared" si="1633"/>
        <v>0</v>
      </c>
      <c r="BT1013" s="35" t="str">
        <f t="shared" si="1634"/>
        <v/>
      </c>
      <c r="BU1013" s="35" t="b">
        <f t="shared" si="1635"/>
        <v>0</v>
      </c>
      <c r="BV1013" s="35" t="str">
        <f t="shared" si="1636"/>
        <v/>
      </c>
      <c r="BW1013" s="13" t="b">
        <f t="shared" si="1713"/>
        <v>0</v>
      </c>
      <c r="BX1013" s="35" t="str">
        <f t="shared" si="1637"/>
        <v/>
      </c>
      <c r="BY1013" s="265" t="b">
        <f t="shared" si="1682"/>
        <v>0</v>
      </c>
      <c r="BZ1013" s="35" t="str">
        <f t="shared" si="1638"/>
        <v/>
      </c>
      <c r="CA1013" s="265" t="b">
        <f t="shared" si="1683"/>
        <v>0</v>
      </c>
      <c r="CB1013" s="35" t="str">
        <f t="shared" si="1639"/>
        <v/>
      </c>
      <c r="CC1013" s="272" t="b">
        <f t="shared" si="1684"/>
        <v>0</v>
      </c>
      <c r="CD1013" s="35" t="str">
        <f t="shared" si="1640"/>
        <v/>
      </c>
      <c r="CE1013" s="13" t="b">
        <f t="shared" si="1641"/>
        <v>0</v>
      </c>
      <c r="CF1013" s="35" t="str">
        <f t="shared" si="1642"/>
        <v/>
      </c>
      <c r="CG1013" s="179">
        <f t="shared" si="1643"/>
        <v>0</v>
      </c>
      <c r="CH1013" s="179">
        <f t="shared" si="1644"/>
        <v>0</v>
      </c>
      <c r="CI1013" s="218">
        <f t="shared" si="1685"/>
        <v>0</v>
      </c>
      <c r="CJ1013" s="218">
        <f t="shared" si="1686"/>
        <v>0</v>
      </c>
      <c r="CK1013" s="218">
        <f t="shared" si="1687"/>
        <v>0</v>
      </c>
      <c r="CL1013" s="218">
        <f t="shared" si="1688"/>
        <v>0</v>
      </c>
      <c r="CM1013" s="218">
        <f t="shared" si="1689"/>
        <v>0</v>
      </c>
      <c r="CN1013" s="218">
        <f t="shared" si="1690"/>
        <v>0</v>
      </c>
      <c r="CO1013" s="218">
        <f t="shared" si="1691"/>
        <v>0</v>
      </c>
      <c r="CP1013" s="218">
        <f t="shared" si="1692"/>
        <v>0</v>
      </c>
      <c r="CQ1013" s="218">
        <f t="shared" si="1693"/>
        <v>0</v>
      </c>
      <c r="CR1013" s="218">
        <f t="shared" si="1694"/>
        <v>0</v>
      </c>
      <c r="CS1013" s="14">
        <f t="shared" si="1645"/>
        <v>0</v>
      </c>
      <c r="CT1013" s="236">
        <f t="shared" si="1646"/>
        <v>0</v>
      </c>
      <c r="CU1013" s="237">
        <f t="shared" si="1718"/>
        <v>0</v>
      </c>
      <c r="CV1013" s="16">
        <f t="shared" si="1718"/>
        <v>0</v>
      </c>
      <c r="CW1013" s="16">
        <f t="shared" si="1718"/>
        <v>0</v>
      </c>
      <c r="CX1013" s="16">
        <f t="shared" si="1718"/>
        <v>0</v>
      </c>
      <c r="CY1013" s="16">
        <f t="shared" si="1718"/>
        <v>0</v>
      </c>
      <c r="CZ1013" s="16">
        <f t="shared" si="1718"/>
        <v>0</v>
      </c>
      <c r="DA1013" s="16">
        <f t="shared" si="1718"/>
        <v>0</v>
      </c>
      <c r="DB1013" s="16">
        <f t="shared" si="1718"/>
        <v>0</v>
      </c>
      <c r="DC1013" s="16">
        <f t="shared" si="1718"/>
        <v>0</v>
      </c>
      <c r="DD1013" s="238">
        <f t="shared" si="1718"/>
        <v>0</v>
      </c>
      <c r="DE1013" s="232">
        <f t="shared" si="1719"/>
        <v>0</v>
      </c>
      <c r="DF1013" s="132">
        <f t="shared" si="1719"/>
        <v>0</v>
      </c>
      <c r="DG1013" s="132">
        <f t="shared" si="1719"/>
        <v>0</v>
      </c>
      <c r="DH1013" s="132">
        <f t="shared" si="1719"/>
        <v>0</v>
      </c>
      <c r="DI1013" s="132">
        <f t="shared" si="1719"/>
        <v>0</v>
      </c>
      <c r="DJ1013" s="132">
        <f t="shared" si="1719"/>
        <v>0</v>
      </c>
      <c r="DK1013" s="132">
        <f t="shared" si="1719"/>
        <v>0</v>
      </c>
      <c r="DL1013" s="132">
        <f t="shared" si="1719"/>
        <v>0</v>
      </c>
      <c r="DM1013" s="132">
        <f t="shared" si="1719"/>
        <v>0</v>
      </c>
      <c r="DN1013" s="233">
        <f t="shared" si="1719"/>
        <v>0</v>
      </c>
      <c r="DO1013" s="232">
        <f t="shared" si="1649"/>
        <v>0</v>
      </c>
      <c r="DP1013" s="132">
        <f t="shared" si="1650"/>
        <v>0</v>
      </c>
      <c r="DQ1013" s="132">
        <f t="shared" si="1651"/>
        <v>0</v>
      </c>
      <c r="DR1013" s="132">
        <f t="shared" si="1652"/>
        <v>0</v>
      </c>
      <c r="DS1013" s="132">
        <f t="shared" si="1653"/>
        <v>0</v>
      </c>
      <c r="DT1013" s="132">
        <f t="shared" si="1654"/>
        <v>0</v>
      </c>
      <c r="DU1013" s="132">
        <f t="shared" si="1655"/>
        <v>0</v>
      </c>
      <c r="DV1013" s="132">
        <f t="shared" si="1656"/>
        <v>0</v>
      </c>
      <c r="DW1013" s="132">
        <f t="shared" si="1657"/>
        <v>0</v>
      </c>
      <c r="DX1013" s="233">
        <f t="shared" si="1658"/>
        <v>0</v>
      </c>
      <c r="DY1013" s="231" t="b">
        <f t="shared" si="1695"/>
        <v>0</v>
      </c>
      <c r="DZ1013" s="163"/>
      <c r="EA1013" s="226" t="str">
        <f t="shared" si="1696"/>
        <v/>
      </c>
      <c r="EB1013" s="178" t="str">
        <f t="shared" si="1697"/>
        <v/>
      </c>
      <c r="EC1013" s="178" t="str">
        <f t="shared" si="1698"/>
        <v/>
      </c>
      <c r="ED1013" s="178" t="str">
        <f t="shared" si="1699"/>
        <v/>
      </c>
      <c r="EE1013" s="178" t="str">
        <f t="shared" si="1700"/>
        <v/>
      </c>
      <c r="EF1013" s="178" t="str">
        <f t="shared" si="1701"/>
        <v/>
      </c>
      <c r="EG1013" s="178" t="str">
        <f t="shared" si="1702"/>
        <v/>
      </c>
      <c r="EH1013" s="178" t="str">
        <f t="shared" si="1703"/>
        <v/>
      </c>
      <c r="EI1013" s="178" t="str">
        <f t="shared" si="1704"/>
        <v/>
      </c>
      <c r="EJ1013" s="227" t="str">
        <f t="shared" si="1705"/>
        <v/>
      </c>
      <c r="EK1013" s="230" t="str">
        <f t="shared" si="1659"/>
        <v/>
      </c>
      <c r="EL1013" s="177" t="str">
        <f t="shared" si="1660"/>
        <v/>
      </c>
      <c r="EM1013" s="177" t="str">
        <f t="shared" si="1661"/>
        <v/>
      </c>
      <c r="EN1013" s="177" t="str">
        <f t="shared" si="1662"/>
        <v/>
      </c>
      <c r="EO1013" s="177" t="str">
        <f t="shared" si="1663"/>
        <v/>
      </c>
      <c r="EP1013" s="177" t="str">
        <f t="shared" si="1664"/>
        <v/>
      </c>
      <c r="EQ1013" s="177" t="str">
        <f t="shared" si="1665"/>
        <v/>
      </c>
      <c r="ER1013" s="177" t="str">
        <f t="shared" si="1666"/>
        <v/>
      </c>
      <c r="ES1013" s="177" t="str">
        <f t="shared" si="1667"/>
        <v/>
      </c>
      <c r="ET1013" s="177" t="str">
        <f t="shared" si="1668"/>
        <v/>
      </c>
      <c r="EU1013" s="229" t="e">
        <f t="shared" si="1669"/>
        <v>#VALUE!</v>
      </c>
      <c r="EV1013" s="27" t="e">
        <f t="shared" si="1670"/>
        <v>#VALUE!</v>
      </c>
      <c r="EW1013" s="27" t="e">
        <f t="shared" si="1671"/>
        <v>#VALUE!</v>
      </c>
      <c r="EX1013" s="28" t="e">
        <f t="shared" si="1672"/>
        <v>#VALUE!</v>
      </c>
      <c r="EY1013" s="28" t="e">
        <f t="shared" si="1673"/>
        <v>#VALUE!</v>
      </c>
      <c r="EZ1013" s="28" t="b">
        <f t="shared" si="1674"/>
        <v>0</v>
      </c>
      <c r="FA1013" s="176" t="str">
        <f t="shared" si="1675"/>
        <v/>
      </c>
      <c r="FB1013" s="27" t="e" cm="1">
        <f t="array" aca="1" ref="FB1013" ca="1">TEXT(RIGHT(10-RIGHT(SUM(INDEX(1*(MID(MID(C1013,1,1)*2,ROW(INDIRECT("1:"&amp;LEN(MID(C1013,1,1)*2))),1)),,))+MID(C1013,2,1)+
SUM(INDEX(1*(MID(MID(C1013,3,1)*2,ROW(INDIRECT("1:"&amp;LEN(MID(C1013,3,1)*2))),1)),,))+MID(C1013,4,1)+
SUM(INDEX(1*(MID(MID(C1013,5,1)*2,ROW(INDIRECT("1:"&amp;LEN(MID(C1013,5,1)*2))),1)),,))+MID(C1013,6,1)+
SUM(INDEX(1*(MID(MID(C1013,8,1)*2,ROW(INDIRECT("1:"&amp;LEN(MID(C1013,8,1)*2))),1)),,))+MID(C1013,9,1)+
SUM(INDEX(1*(MID(MID(C1013,10,1)*2,ROW(INDIRECT("1:"&amp;LEN(MID(C1013,10,1)*2))),1)),,)),1),1),"0")</f>
        <v>#VALUE!</v>
      </c>
      <c r="FC1013" s="27" t="str">
        <f t="shared" si="1676"/>
        <v/>
      </c>
      <c r="FD1013" s="29" t="b">
        <f t="shared" si="1677"/>
        <v>0</v>
      </c>
      <c r="FE1013" s="112" t="b">
        <f>IFERROR(MATCH(D1013,'Avtal för korttidsarbete'!$G$13:$G$1012,0),TRUE)</f>
        <v>1</v>
      </c>
      <c r="FF1013" s="112" t="b">
        <f t="shared" si="1706"/>
        <v>0</v>
      </c>
      <c r="FG1013" s="113" t="str" cm="1">
        <f t="array" ref="FG1013">IF(FE1013=TRUE,"x",INDEX('Avtal för korttidsarbete'!$E$13:$E$1012,$FE1013))</f>
        <v>x</v>
      </c>
      <c r="FH1013" s="113" t="str" cm="1">
        <f t="array" ref="FH1013">IF(FE1013=TRUE,"x",INDEX('Avtal för korttidsarbete'!$F$13:$F$1012,$FE1013))</f>
        <v>x</v>
      </c>
      <c r="FI1013" s="112" t="b">
        <f t="shared" si="1707"/>
        <v>0</v>
      </c>
      <c r="FJ1013" s="135">
        <f t="shared" si="1708"/>
        <v>44166</v>
      </c>
      <c r="FK1013" s="135">
        <f t="shared" si="1709"/>
        <v>44377</v>
      </c>
      <c r="FL1013" s="112" t="b">
        <f t="shared" si="1710"/>
        <v>0</v>
      </c>
      <c r="FM1013" s="113">
        <f t="shared" si="1711"/>
        <v>44166</v>
      </c>
      <c r="FN1013" s="135">
        <f t="shared" si="1712"/>
        <v>44377</v>
      </c>
      <c r="FO1013" s="148" t="b">
        <f>IFERROR(INDEX('Avtal för korttidsarbete'!R:R,MATCH(D1013,'Avtal för korttidsarbete'!$G:$G,0)),TRUE)</f>
        <v>1</v>
      </c>
      <c r="FP1013" s="135" t="str">
        <f>IF(FO1013,"-",INDEX('Avtal för korttidsarbete'!$D:$D,MATCH(D1013,'Avtal för korttidsarbete'!$G:$G,0)))</f>
        <v>-</v>
      </c>
      <c r="FQ1013" s="113" t="b">
        <f>IFERROR(G1013&gt;INDEX(Uppsägningar!E:E,MATCH(C1013,Uppsägningar!C:C,0)),FALSE)</f>
        <v>0</v>
      </c>
    </row>
    <row r="1014" spans="1:173" x14ac:dyDescent="0.25">
      <c r="A1014" s="19">
        <v>998</v>
      </c>
      <c r="B1014" s="20"/>
      <c r="C1014" s="183"/>
      <c r="D1014" s="66"/>
      <c r="E1014" s="212">
        <f>IFERROR(INDEX(Admin!$C$7:$C$10,MATCH(FP1014,TblNivåValTExt,0)),0)</f>
        <v>0</v>
      </c>
      <c r="F1014" s="1"/>
      <c r="G1014" s="1"/>
      <c r="H1014" s="78"/>
      <c r="I1014" s="181"/>
      <c r="J1014" s="181"/>
      <c r="K1014" s="182"/>
      <c r="L1014" s="182"/>
      <c r="M1014" s="181"/>
      <c r="N1014" s="181"/>
      <c r="O1014" s="181"/>
      <c r="P1014" s="182"/>
      <c r="Q1014" s="182"/>
      <c r="R1014" s="181"/>
      <c r="S1014" s="181"/>
      <c r="T1014" s="181"/>
      <c r="U1014" s="182"/>
      <c r="V1014" s="182"/>
      <c r="W1014" s="181"/>
      <c r="X1014" s="181"/>
      <c r="Y1014" s="181"/>
      <c r="Z1014" s="182"/>
      <c r="AA1014" s="182"/>
      <c r="AB1014" s="181"/>
      <c r="AC1014" s="181"/>
      <c r="AD1014" s="181"/>
      <c r="AE1014" s="182"/>
      <c r="AF1014" s="182"/>
      <c r="AG1014" s="181"/>
      <c r="AH1014" s="181"/>
      <c r="AI1014" s="181"/>
      <c r="AJ1014" s="182"/>
      <c r="AK1014" s="182"/>
      <c r="AL1014" s="181"/>
      <c r="AM1014" s="181"/>
      <c r="AN1014" s="181"/>
      <c r="AO1014" s="182"/>
      <c r="AP1014" s="182"/>
      <c r="AQ1014" s="181"/>
      <c r="AR1014" s="181"/>
      <c r="AS1014" s="181"/>
      <c r="AT1014" s="182"/>
      <c r="AU1014" s="182"/>
      <c r="AV1014" s="181"/>
      <c r="AW1014" s="181"/>
      <c r="AX1014" s="181"/>
      <c r="AY1014" s="182"/>
      <c r="AZ1014" s="182"/>
      <c r="BA1014" s="181"/>
      <c r="BB1014" s="181"/>
      <c r="BC1014" s="181"/>
      <c r="BD1014" s="182"/>
      <c r="BE1014" s="182"/>
      <c r="BF1014" s="181"/>
      <c r="BG1014" s="180">
        <f t="shared" si="1678"/>
        <v>0</v>
      </c>
      <c r="BH1014" s="116" t="str">
        <f t="shared" si="1679"/>
        <v/>
      </c>
      <c r="BI1014" s="80" t="b">
        <f t="shared" si="1625"/>
        <v>0</v>
      </c>
      <c r="BJ1014" s="80" t="str">
        <f t="shared" si="1626"/>
        <v/>
      </c>
      <c r="BK1014" s="80" t="b">
        <f t="shared" si="1680"/>
        <v>0</v>
      </c>
      <c r="BL1014" s="13" t="str">
        <f t="shared" si="1627"/>
        <v/>
      </c>
      <c r="BM1014" s="13" t="b">
        <f t="shared" si="1681"/>
        <v>0</v>
      </c>
      <c r="BN1014" s="35" t="str">
        <f t="shared" si="1628"/>
        <v/>
      </c>
      <c r="BO1014" s="13" t="b">
        <f t="shared" si="1629"/>
        <v>0</v>
      </c>
      <c r="BP1014" s="35" t="str">
        <f t="shared" si="1630"/>
        <v/>
      </c>
      <c r="BQ1014" s="13" t="b">
        <f t="shared" si="1631"/>
        <v>0</v>
      </c>
      <c r="BR1014" s="35" t="str">
        <f t="shared" si="1632"/>
        <v/>
      </c>
      <c r="BS1014" s="35" t="b">
        <f t="shared" si="1633"/>
        <v>0</v>
      </c>
      <c r="BT1014" s="35" t="str">
        <f t="shared" si="1634"/>
        <v/>
      </c>
      <c r="BU1014" s="35" t="b">
        <f t="shared" si="1635"/>
        <v>0</v>
      </c>
      <c r="BV1014" s="35" t="str">
        <f t="shared" si="1636"/>
        <v/>
      </c>
      <c r="BW1014" s="13" t="b">
        <f t="shared" si="1713"/>
        <v>0</v>
      </c>
      <c r="BX1014" s="35" t="str">
        <f t="shared" si="1637"/>
        <v/>
      </c>
      <c r="BY1014" s="265" t="b">
        <f t="shared" si="1682"/>
        <v>0</v>
      </c>
      <c r="BZ1014" s="35" t="str">
        <f t="shared" si="1638"/>
        <v/>
      </c>
      <c r="CA1014" s="265" t="b">
        <f t="shared" si="1683"/>
        <v>0</v>
      </c>
      <c r="CB1014" s="35" t="str">
        <f t="shared" si="1639"/>
        <v/>
      </c>
      <c r="CC1014" s="272" t="b">
        <f t="shared" si="1684"/>
        <v>0</v>
      </c>
      <c r="CD1014" s="35" t="str">
        <f t="shared" si="1640"/>
        <v/>
      </c>
      <c r="CE1014" s="13" t="b">
        <f t="shared" si="1641"/>
        <v>0</v>
      </c>
      <c r="CF1014" s="35" t="str">
        <f t="shared" si="1642"/>
        <v/>
      </c>
      <c r="CG1014" s="179">
        <f t="shared" si="1643"/>
        <v>0</v>
      </c>
      <c r="CH1014" s="179">
        <f t="shared" si="1644"/>
        <v>0</v>
      </c>
      <c r="CI1014" s="218">
        <f t="shared" si="1685"/>
        <v>0</v>
      </c>
      <c r="CJ1014" s="218">
        <f t="shared" si="1686"/>
        <v>0</v>
      </c>
      <c r="CK1014" s="218">
        <f t="shared" si="1687"/>
        <v>0</v>
      </c>
      <c r="CL1014" s="218">
        <f t="shared" si="1688"/>
        <v>0</v>
      </c>
      <c r="CM1014" s="218">
        <f t="shared" si="1689"/>
        <v>0</v>
      </c>
      <c r="CN1014" s="218">
        <f t="shared" si="1690"/>
        <v>0</v>
      </c>
      <c r="CO1014" s="218">
        <f t="shared" si="1691"/>
        <v>0</v>
      </c>
      <c r="CP1014" s="218">
        <f t="shared" si="1692"/>
        <v>0</v>
      </c>
      <c r="CQ1014" s="218">
        <f t="shared" si="1693"/>
        <v>0</v>
      </c>
      <c r="CR1014" s="218">
        <f t="shared" si="1694"/>
        <v>0</v>
      </c>
      <c r="CS1014" s="14">
        <f t="shared" si="1645"/>
        <v>0</v>
      </c>
      <c r="CT1014" s="236">
        <f t="shared" si="1646"/>
        <v>0</v>
      </c>
      <c r="CU1014" s="237">
        <f t="shared" si="1718"/>
        <v>0</v>
      </c>
      <c r="CV1014" s="16">
        <f t="shared" si="1718"/>
        <v>0</v>
      </c>
      <c r="CW1014" s="16">
        <f t="shared" si="1718"/>
        <v>0</v>
      </c>
      <c r="CX1014" s="16">
        <f t="shared" si="1718"/>
        <v>0</v>
      </c>
      <c r="CY1014" s="16">
        <f t="shared" si="1718"/>
        <v>0</v>
      </c>
      <c r="CZ1014" s="16">
        <f t="shared" si="1718"/>
        <v>0</v>
      </c>
      <c r="DA1014" s="16">
        <f t="shared" si="1718"/>
        <v>0</v>
      </c>
      <c r="DB1014" s="16">
        <f t="shared" si="1718"/>
        <v>0</v>
      </c>
      <c r="DC1014" s="16">
        <f t="shared" si="1718"/>
        <v>0</v>
      </c>
      <c r="DD1014" s="238">
        <f t="shared" si="1718"/>
        <v>0</v>
      </c>
      <c r="DE1014" s="232">
        <f t="shared" si="1719"/>
        <v>0</v>
      </c>
      <c r="DF1014" s="132">
        <f t="shared" si="1719"/>
        <v>0</v>
      </c>
      <c r="DG1014" s="132">
        <f t="shared" si="1719"/>
        <v>0</v>
      </c>
      <c r="DH1014" s="132">
        <f t="shared" si="1719"/>
        <v>0</v>
      </c>
      <c r="DI1014" s="132">
        <f t="shared" si="1719"/>
        <v>0</v>
      </c>
      <c r="DJ1014" s="132">
        <f t="shared" si="1719"/>
        <v>0</v>
      </c>
      <c r="DK1014" s="132">
        <f t="shared" si="1719"/>
        <v>0</v>
      </c>
      <c r="DL1014" s="132">
        <f t="shared" si="1719"/>
        <v>0</v>
      </c>
      <c r="DM1014" s="132">
        <f t="shared" si="1719"/>
        <v>0</v>
      </c>
      <c r="DN1014" s="233">
        <f t="shared" si="1719"/>
        <v>0</v>
      </c>
      <c r="DO1014" s="232">
        <f t="shared" si="1649"/>
        <v>0</v>
      </c>
      <c r="DP1014" s="132">
        <f t="shared" si="1650"/>
        <v>0</v>
      </c>
      <c r="DQ1014" s="132">
        <f t="shared" si="1651"/>
        <v>0</v>
      </c>
      <c r="DR1014" s="132">
        <f t="shared" si="1652"/>
        <v>0</v>
      </c>
      <c r="DS1014" s="132">
        <f t="shared" si="1653"/>
        <v>0</v>
      </c>
      <c r="DT1014" s="132">
        <f t="shared" si="1654"/>
        <v>0</v>
      </c>
      <c r="DU1014" s="132">
        <f t="shared" si="1655"/>
        <v>0</v>
      </c>
      <c r="DV1014" s="132">
        <f t="shared" si="1656"/>
        <v>0</v>
      </c>
      <c r="DW1014" s="132">
        <f t="shared" si="1657"/>
        <v>0</v>
      </c>
      <c r="DX1014" s="233">
        <f t="shared" si="1658"/>
        <v>0</v>
      </c>
      <c r="DY1014" s="231" t="b">
        <f t="shared" si="1695"/>
        <v>0</v>
      </c>
      <c r="DZ1014" s="163"/>
      <c r="EA1014" s="226" t="str">
        <f t="shared" si="1696"/>
        <v/>
      </c>
      <c r="EB1014" s="178" t="str">
        <f t="shared" si="1697"/>
        <v/>
      </c>
      <c r="EC1014" s="178" t="str">
        <f t="shared" si="1698"/>
        <v/>
      </c>
      <c r="ED1014" s="178" t="str">
        <f t="shared" si="1699"/>
        <v/>
      </c>
      <c r="EE1014" s="178" t="str">
        <f t="shared" si="1700"/>
        <v/>
      </c>
      <c r="EF1014" s="178" t="str">
        <f t="shared" si="1701"/>
        <v/>
      </c>
      <c r="EG1014" s="178" t="str">
        <f t="shared" si="1702"/>
        <v/>
      </c>
      <c r="EH1014" s="178" t="str">
        <f t="shared" si="1703"/>
        <v/>
      </c>
      <c r="EI1014" s="178" t="str">
        <f t="shared" si="1704"/>
        <v/>
      </c>
      <c r="EJ1014" s="227" t="str">
        <f t="shared" si="1705"/>
        <v/>
      </c>
      <c r="EK1014" s="230" t="str">
        <f t="shared" si="1659"/>
        <v/>
      </c>
      <c r="EL1014" s="177" t="str">
        <f t="shared" si="1660"/>
        <v/>
      </c>
      <c r="EM1014" s="177" t="str">
        <f t="shared" si="1661"/>
        <v/>
      </c>
      <c r="EN1014" s="177" t="str">
        <f t="shared" si="1662"/>
        <v/>
      </c>
      <c r="EO1014" s="177" t="str">
        <f t="shared" si="1663"/>
        <v/>
      </c>
      <c r="EP1014" s="177" t="str">
        <f t="shared" si="1664"/>
        <v/>
      </c>
      <c r="EQ1014" s="177" t="str">
        <f t="shared" si="1665"/>
        <v/>
      </c>
      <c r="ER1014" s="177" t="str">
        <f t="shared" si="1666"/>
        <v/>
      </c>
      <c r="ES1014" s="177" t="str">
        <f t="shared" si="1667"/>
        <v/>
      </c>
      <c r="ET1014" s="177" t="str">
        <f t="shared" si="1668"/>
        <v/>
      </c>
      <c r="EU1014" s="229" t="e">
        <f t="shared" si="1669"/>
        <v>#VALUE!</v>
      </c>
      <c r="EV1014" s="27" t="e">
        <f t="shared" si="1670"/>
        <v>#VALUE!</v>
      </c>
      <c r="EW1014" s="27" t="e">
        <f t="shared" si="1671"/>
        <v>#VALUE!</v>
      </c>
      <c r="EX1014" s="28" t="e">
        <f t="shared" si="1672"/>
        <v>#VALUE!</v>
      </c>
      <c r="EY1014" s="28" t="e">
        <f t="shared" si="1673"/>
        <v>#VALUE!</v>
      </c>
      <c r="EZ1014" s="28" t="b">
        <f t="shared" si="1674"/>
        <v>0</v>
      </c>
      <c r="FA1014" s="176" t="str">
        <f t="shared" si="1675"/>
        <v/>
      </c>
      <c r="FB1014" s="27" t="e" cm="1">
        <f t="array" aca="1" ref="FB1014" ca="1">TEXT(RIGHT(10-RIGHT(SUM(INDEX(1*(MID(MID(C1014,1,1)*2,ROW(INDIRECT("1:"&amp;LEN(MID(C1014,1,1)*2))),1)),,))+MID(C1014,2,1)+
SUM(INDEX(1*(MID(MID(C1014,3,1)*2,ROW(INDIRECT("1:"&amp;LEN(MID(C1014,3,1)*2))),1)),,))+MID(C1014,4,1)+
SUM(INDEX(1*(MID(MID(C1014,5,1)*2,ROW(INDIRECT("1:"&amp;LEN(MID(C1014,5,1)*2))),1)),,))+MID(C1014,6,1)+
SUM(INDEX(1*(MID(MID(C1014,8,1)*2,ROW(INDIRECT("1:"&amp;LEN(MID(C1014,8,1)*2))),1)),,))+MID(C1014,9,1)+
SUM(INDEX(1*(MID(MID(C1014,10,1)*2,ROW(INDIRECT("1:"&amp;LEN(MID(C1014,10,1)*2))),1)),,)),1),1),"0")</f>
        <v>#VALUE!</v>
      </c>
      <c r="FC1014" s="27" t="str">
        <f t="shared" si="1676"/>
        <v/>
      </c>
      <c r="FD1014" s="29" t="b">
        <f t="shared" si="1677"/>
        <v>0</v>
      </c>
      <c r="FE1014" s="112" t="b">
        <f>IFERROR(MATCH(D1014,'Avtal för korttidsarbete'!$G$13:$G$1012,0),TRUE)</f>
        <v>1</v>
      </c>
      <c r="FF1014" s="112" t="b">
        <f t="shared" si="1706"/>
        <v>0</v>
      </c>
      <c r="FG1014" s="113" t="str" cm="1">
        <f t="array" ref="FG1014">IF(FE1014=TRUE,"x",INDEX('Avtal för korttidsarbete'!$E$13:$E$1012,$FE1014))</f>
        <v>x</v>
      </c>
      <c r="FH1014" s="113" t="str" cm="1">
        <f t="array" ref="FH1014">IF(FE1014=TRUE,"x",INDEX('Avtal för korttidsarbete'!$F$13:$F$1012,$FE1014))</f>
        <v>x</v>
      </c>
      <c r="FI1014" s="112" t="b">
        <f t="shared" si="1707"/>
        <v>0</v>
      </c>
      <c r="FJ1014" s="135">
        <f t="shared" si="1708"/>
        <v>44166</v>
      </c>
      <c r="FK1014" s="135">
        <f t="shared" si="1709"/>
        <v>44377</v>
      </c>
      <c r="FL1014" s="112" t="b">
        <f t="shared" si="1710"/>
        <v>0</v>
      </c>
      <c r="FM1014" s="113">
        <f t="shared" si="1711"/>
        <v>44166</v>
      </c>
      <c r="FN1014" s="135">
        <f t="shared" si="1712"/>
        <v>44377</v>
      </c>
      <c r="FO1014" s="148" t="b">
        <f>IFERROR(INDEX('Avtal för korttidsarbete'!R:R,MATCH(D1014,'Avtal för korttidsarbete'!$G:$G,0)),TRUE)</f>
        <v>1</v>
      </c>
      <c r="FP1014" s="135" t="str">
        <f>IF(FO1014,"-",INDEX('Avtal för korttidsarbete'!$D:$D,MATCH(D1014,'Avtal för korttidsarbete'!$G:$G,0)))</f>
        <v>-</v>
      </c>
      <c r="FQ1014" s="113" t="b">
        <f>IFERROR(G1014&gt;INDEX(Uppsägningar!E:E,MATCH(C1014,Uppsägningar!C:C,0)),FALSE)</f>
        <v>0</v>
      </c>
    </row>
    <row r="1015" spans="1:173" x14ac:dyDescent="0.25">
      <c r="A1015" s="19">
        <v>999</v>
      </c>
      <c r="B1015" s="20"/>
      <c r="C1015" s="183"/>
      <c r="D1015" s="66"/>
      <c r="E1015" s="212">
        <f>IFERROR(INDEX(Admin!$C$7:$C$10,MATCH(FP1015,TblNivåValTExt,0)),0)</f>
        <v>0</v>
      </c>
      <c r="F1015" s="1"/>
      <c r="G1015" s="1"/>
      <c r="H1015" s="78"/>
      <c r="I1015" s="181"/>
      <c r="J1015" s="181"/>
      <c r="K1015" s="182"/>
      <c r="L1015" s="182"/>
      <c r="M1015" s="181"/>
      <c r="N1015" s="181"/>
      <c r="O1015" s="181"/>
      <c r="P1015" s="182"/>
      <c r="Q1015" s="182"/>
      <c r="R1015" s="181"/>
      <c r="S1015" s="181"/>
      <c r="T1015" s="181"/>
      <c r="U1015" s="182"/>
      <c r="V1015" s="182"/>
      <c r="W1015" s="181"/>
      <c r="X1015" s="181"/>
      <c r="Y1015" s="181"/>
      <c r="Z1015" s="182"/>
      <c r="AA1015" s="182"/>
      <c r="AB1015" s="181"/>
      <c r="AC1015" s="181"/>
      <c r="AD1015" s="181"/>
      <c r="AE1015" s="182"/>
      <c r="AF1015" s="182"/>
      <c r="AG1015" s="181"/>
      <c r="AH1015" s="181"/>
      <c r="AI1015" s="181"/>
      <c r="AJ1015" s="182"/>
      <c r="AK1015" s="182"/>
      <c r="AL1015" s="181"/>
      <c r="AM1015" s="181"/>
      <c r="AN1015" s="181"/>
      <c r="AO1015" s="182"/>
      <c r="AP1015" s="182"/>
      <c r="AQ1015" s="181"/>
      <c r="AR1015" s="181"/>
      <c r="AS1015" s="181"/>
      <c r="AT1015" s="182"/>
      <c r="AU1015" s="182"/>
      <c r="AV1015" s="181"/>
      <c r="AW1015" s="181"/>
      <c r="AX1015" s="181"/>
      <c r="AY1015" s="182"/>
      <c r="AZ1015" s="182"/>
      <c r="BA1015" s="181"/>
      <c r="BB1015" s="181"/>
      <c r="BC1015" s="181"/>
      <c r="BD1015" s="182"/>
      <c r="BE1015" s="182"/>
      <c r="BF1015" s="181"/>
      <c r="BG1015" s="180">
        <f t="shared" si="1678"/>
        <v>0</v>
      </c>
      <c r="BH1015" s="116" t="str">
        <f t="shared" si="1679"/>
        <v/>
      </c>
      <c r="BI1015" s="80" t="b">
        <f t="shared" si="1625"/>
        <v>0</v>
      </c>
      <c r="BJ1015" s="80" t="str">
        <f t="shared" si="1626"/>
        <v/>
      </c>
      <c r="BK1015" s="80" t="b">
        <f t="shared" si="1680"/>
        <v>0</v>
      </c>
      <c r="BL1015" s="13" t="str">
        <f t="shared" si="1627"/>
        <v/>
      </c>
      <c r="BM1015" s="13" t="b">
        <f t="shared" si="1681"/>
        <v>0</v>
      </c>
      <c r="BN1015" s="35" t="str">
        <f t="shared" si="1628"/>
        <v/>
      </c>
      <c r="BO1015" s="13" t="b">
        <f t="shared" si="1629"/>
        <v>0</v>
      </c>
      <c r="BP1015" s="35" t="str">
        <f t="shared" si="1630"/>
        <v/>
      </c>
      <c r="BQ1015" s="13" t="b">
        <f t="shared" si="1631"/>
        <v>0</v>
      </c>
      <c r="BR1015" s="35" t="str">
        <f t="shared" si="1632"/>
        <v/>
      </c>
      <c r="BS1015" s="35" t="b">
        <f t="shared" si="1633"/>
        <v>0</v>
      </c>
      <c r="BT1015" s="35" t="str">
        <f t="shared" si="1634"/>
        <v/>
      </c>
      <c r="BU1015" s="35" t="b">
        <f t="shared" si="1635"/>
        <v>0</v>
      </c>
      <c r="BV1015" s="35" t="str">
        <f t="shared" si="1636"/>
        <v/>
      </c>
      <c r="BW1015" s="13" t="b">
        <f t="shared" si="1713"/>
        <v>0</v>
      </c>
      <c r="BX1015" s="35" t="str">
        <f t="shared" si="1637"/>
        <v/>
      </c>
      <c r="BY1015" s="265" t="b">
        <f t="shared" si="1682"/>
        <v>0</v>
      </c>
      <c r="BZ1015" s="35" t="str">
        <f t="shared" si="1638"/>
        <v/>
      </c>
      <c r="CA1015" s="265" t="b">
        <f t="shared" si="1683"/>
        <v>0</v>
      </c>
      <c r="CB1015" s="35" t="str">
        <f t="shared" si="1639"/>
        <v/>
      </c>
      <c r="CC1015" s="272" t="b">
        <f t="shared" si="1684"/>
        <v>0</v>
      </c>
      <c r="CD1015" s="35" t="str">
        <f t="shared" si="1640"/>
        <v/>
      </c>
      <c r="CE1015" s="13" t="b">
        <f t="shared" si="1641"/>
        <v>0</v>
      </c>
      <c r="CF1015" s="35" t="str">
        <f t="shared" si="1642"/>
        <v/>
      </c>
      <c r="CG1015" s="179">
        <f t="shared" si="1643"/>
        <v>0</v>
      </c>
      <c r="CH1015" s="179">
        <f t="shared" si="1644"/>
        <v>0</v>
      </c>
      <c r="CI1015" s="218">
        <f t="shared" si="1685"/>
        <v>0</v>
      </c>
      <c r="CJ1015" s="218">
        <f t="shared" si="1686"/>
        <v>0</v>
      </c>
      <c r="CK1015" s="218">
        <f t="shared" si="1687"/>
        <v>0</v>
      </c>
      <c r="CL1015" s="218">
        <f t="shared" si="1688"/>
        <v>0</v>
      </c>
      <c r="CM1015" s="218">
        <f t="shared" si="1689"/>
        <v>0</v>
      </c>
      <c r="CN1015" s="218">
        <f t="shared" si="1690"/>
        <v>0</v>
      </c>
      <c r="CO1015" s="218">
        <f t="shared" si="1691"/>
        <v>0</v>
      </c>
      <c r="CP1015" s="218">
        <f t="shared" si="1692"/>
        <v>0</v>
      </c>
      <c r="CQ1015" s="218">
        <f t="shared" si="1693"/>
        <v>0</v>
      </c>
      <c r="CR1015" s="218">
        <f t="shared" si="1694"/>
        <v>0</v>
      </c>
      <c r="CS1015" s="14">
        <f t="shared" si="1645"/>
        <v>0</v>
      </c>
      <c r="CT1015" s="236">
        <f t="shared" si="1646"/>
        <v>0</v>
      </c>
      <c r="CU1015" s="237">
        <f t="shared" si="1718"/>
        <v>0</v>
      </c>
      <c r="CV1015" s="16">
        <f t="shared" si="1718"/>
        <v>0</v>
      </c>
      <c r="CW1015" s="16">
        <f t="shared" si="1718"/>
        <v>0</v>
      </c>
      <c r="CX1015" s="16">
        <f t="shared" si="1718"/>
        <v>0</v>
      </c>
      <c r="CY1015" s="16">
        <f t="shared" si="1718"/>
        <v>0</v>
      </c>
      <c r="CZ1015" s="16">
        <f t="shared" si="1718"/>
        <v>0</v>
      </c>
      <c r="DA1015" s="16">
        <f t="shared" si="1718"/>
        <v>0</v>
      </c>
      <c r="DB1015" s="16">
        <f t="shared" si="1718"/>
        <v>0</v>
      </c>
      <c r="DC1015" s="16">
        <f t="shared" si="1718"/>
        <v>0</v>
      </c>
      <c r="DD1015" s="238">
        <f t="shared" si="1718"/>
        <v>0</v>
      </c>
      <c r="DE1015" s="232">
        <f t="shared" si="1719"/>
        <v>0</v>
      </c>
      <c r="DF1015" s="132">
        <f t="shared" si="1719"/>
        <v>0</v>
      </c>
      <c r="DG1015" s="132">
        <f t="shared" si="1719"/>
        <v>0</v>
      </c>
      <c r="DH1015" s="132">
        <f t="shared" si="1719"/>
        <v>0</v>
      </c>
      <c r="DI1015" s="132">
        <f t="shared" si="1719"/>
        <v>0</v>
      </c>
      <c r="DJ1015" s="132">
        <f t="shared" si="1719"/>
        <v>0</v>
      </c>
      <c r="DK1015" s="132">
        <f t="shared" si="1719"/>
        <v>0</v>
      </c>
      <c r="DL1015" s="132">
        <f t="shared" si="1719"/>
        <v>0</v>
      </c>
      <c r="DM1015" s="132">
        <f t="shared" si="1719"/>
        <v>0</v>
      </c>
      <c r="DN1015" s="233">
        <f t="shared" si="1719"/>
        <v>0</v>
      </c>
      <c r="DO1015" s="232">
        <f t="shared" si="1649"/>
        <v>0</v>
      </c>
      <c r="DP1015" s="132">
        <f t="shared" si="1650"/>
        <v>0</v>
      </c>
      <c r="DQ1015" s="132">
        <f t="shared" si="1651"/>
        <v>0</v>
      </c>
      <c r="DR1015" s="132">
        <f t="shared" si="1652"/>
        <v>0</v>
      </c>
      <c r="DS1015" s="132">
        <f t="shared" si="1653"/>
        <v>0</v>
      </c>
      <c r="DT1015" s="132">
        <f t="shared" si="1654"/>
        <v>0</v>
      </c>
      <c r="DU1015" s="132">
        <f t="shared" si="1655"/>
        <v>0</v>
      </c>
      <c r="DV1015" s="132">
        <f t="shared" si="1656"/>
        <v>0</v>
      </c>
      <c r="DW1015" s="132">
        <f t="shared" si="1657"/>
        <v>0</v>
      </c>
      <c r="DX1015" s="233">
        <f t="shared" si="1658"/>
        <v>0</v>
      </c>
      <c r="DY1015" s="231" t="b">
        <f t="shared" si="1695"/>
        <v>0</v>
      </c>
      <c r="DZ1015" s="163"/>
      <c r="EA1015" s="226" t="str">
        <f t="shared" si="1696"/>
        <v/>
      </c>
      <c r="EB1015" s="178" t="str">
        <f t="shared" si="1697"/>
        <v/>
      </c>
      <c r="EC1015" s="178" t="str">
        <f t="shared" si="1698"/>
        <v/>
      </c>
      <c r="ED1015" s="178" t="str">
        <f t="shared" si="1699"/>
        <v/>
      </c>
      <c r="EE1015" s="178" t="str">
        <f t="shared" si="1700"/>
        <v/>
      </c>
      <c r="EF1015" s="178" t="str">
        <f t="shared" si="1701"/>
        <v/>
      </c>
      <c r="EG1015" s="178" t="str">
        <f t="shared" si="1702"/>
        <v/>
      </c>
      <c r="EH1015" s="178" t="str">
        <f t="shared" si="1703"/>
        <v/>
      </c>
      <c r="EI1015" s="178" t="str">
        <f t="shared" si="1704"/>
        <v/>
      </c>
      <c r="EJ1015" s="227" t="str">
        <f t="shared" si="1705"/>
        <v/>
      </c>
      <c r="EK1015" s="230" t="str">
        <f t="shared" si="1659"/>
        <v/>
      </c>
      <c r="EL1015" s="177" t="str">
        <f t="shared" si="1660"/>
        <v/>
      </c>
      <c r="EM1015" s="177" t="str">
        <f t="shared" si="1661"/>
        <v/>
      </c>
      <c r="EN1015" s="177" t="str">
        <f t="shared" si="1662"/>
        <v/>
      </c>
      <c r="EO1015" s="177" t="str">
        <f t="shared" si="1663"/>
        <v/>
      </c>
      <c r="EP1015" s="177" t="str">
        <f t="shared" si="1664"/>
        <v/>
      </c>
      <c r="EQ1015" s="177" t="str">
        <f t="shared" si="1665"/>
        <v/>
      </c>
      <c r="ER1015" s="177" t="str">
        <f t="shared" si="1666"/>
        <v/>
      </c>
      <c r="ES1015" s="177" t="str">
        <f t="shared" si="1667"/>
        <v/>
      </c>
      <c r="ET1015" s="177" t="str">
        <f t="shared" si="1668"/>
        <v/>
      </c>
      <c r="EU1015" s="229" t="e">
        <f t="shared" si="1669"/>
        <v>#VALUE!</v>
      </c>
      <c r="EV1015" s="27" t="e">
        <f t="shared" si="1670"/>
        <v>#VALUE!</v>
      </c>
      <c r="EW1015" s="27" t="e">
        <f t="shared" si="1671"/>
        <v>#VALUE!</v>
      </c>
      <c r="EX1015" s="28" t="e">
        <f t="shared" si="1672"/>
        <v>#VALUE!</v>
      </c>
      <c r="EY1015" s="28" t="e">
        <f t="shared" si="1673"/>
        <v>#VALUE!</v>
      </c>
      <c r="EZ1015" s="28" t="b">
        <f t="shared" si="1674"/>
        <v>0</v>
      </c>
      <c r="FA1015" s="176" t="str">
        <f t="shared" si="1675"/>
        <v/>
      </c>
      <c r="FB1015" s="27" t="e" cm="1">
        <f t="array" aca="1" ref="FB1015" ca="1">TEXT(RIGHT(10-RIGHT(SUM(INDEX(1*(MID(MID(C1015,1,1)*2,ROW(INDIRECT("1:"&amp;LEN(MID(C1015,1,1)*2))),1)),,))+MID(C1015,2,1)+
SUM(INDEX(1*(MID(MID(C1015,3,1)*2,ROW(INDIRECT("1:"&amp;LEN(MID(C1015,3,1)*2))),1)),,))+MID(C1015,4,1)+
SUM(INDEX(1*(MID(MID(C1015,5,1)*2,ROW(INDIRECT("1:"&amp;LEN(MID(C1015,5,1)*2))),1)),,))+MID(C1015,6,1)+
SUM(INDEX(1*(MID(MID(C1015,8,1)*2,ROW(INDIRECT("1:"&amp;LEN(MID(C1015,8,1)*2))),1)),,))+MID(C1015,9,1)+
SUM(INDEX(1*(MID(MID(C1015,10,1)*2,ROW(INDIRECT("1:"&amp;LEN(MID(C1015,10,1)*2))),1)),,)),1),1),"0")</f>
        <v>#VALUE!</v>
      </c>
      <c r="FC1015" s="27" t="str">
        <f t="shared" si="1676"/>
        <v/>
      </c>
      <c r="FD1015" s="29" t="b">
        <f t="shared" si="1677"/>
        <v>0</v>
      </c>
      <c r="FE1015" s="112" t="b">
        <f>IFERROR(MATCH(D1015,'Avtal för korttidsarbete'!$G$13:$G$1012,0),TRUE)</f>
        <v>1</v>
      </c>
      <c r="FF1015" s="112" t="b">
        <f t="shared" si="1706"/>
        <v>0</v>
      </c>
      <c r="FG1015" s="113" t="str" cm="1">
        <f t="array" ref="FG1015">IF(FE1015=TRUE,"x",INDEX('Avtal för korttidsarbete'!$E$13:$E$1012,$FE1015))</f>
        <v>x</v>
      </c>
      <c r="FH1015" s="113" t="str" cm="1">
        <f t="array" ref="FH1015">IF(FE1015=TRUE,"x",INDEX('Avtal för korttidsarbete'!$F$13:$F$1012,$FE1015))</f>
        <v>x</v>
      </c>
      <c r="FI1015" s="112" t="b">
        <f t="shared" si="1707"/>
        <v>0</v>
      </c>
      <c r="FJ1015" s="135">
        <f t="shared" si="1708"/>
        <v>44166</v>
      </c>
      <c r="FK1015" s="135">
        <f t="shared" si="1709"/>
        <v>44377</v>
      </c>
      <c r="FL1015" s="112" t="b">
        <f t="shared" si="1710"/>
        <v>0</v>
      </c>
      <c r="FM1015" s="113">
        <f t="shared" si="1711"/>
        <v>44166</v>
      </c>
      <c r="FN1015" s="135">
        <f t="shared" si="1712"/>
        <v>44377</v>
      </c>
      <c r="FO1015" s="148" t="b">
        <f>IFERROR(INDEX('Avtal för korttidsarbete'!R:R,MATCH(D1015,'Avtal för korttidsarbete'!$G:$G,0)),TRUE)</f>
        <v>1</v>
      </c>
      <c r="FP1015" s="135" t="str">
        <f>IF(FO1015,"-",INDEX('Avtal för korttidsarbete'!$D:$D,MATCH(D1015,'Avtal för korttidsarbete'!$G:$G,0)))</f>
        <v>-</v>
      </c>
      <c r="FQ1015" s="113" t="b">
        <f>IFERROR(G1015&gt;INDEX(Uppsägningar!E:E,MATCH(C1015,Uppsägningar!C:C,0)),FALSE)</f>
        <v>0</v>
      </c>
    </row>
    <row r="1016" spans="1:173" s="15" customFormat="1" x14ac:dyDescent="0.25">
      <c r="A1016" s="19">
        <v>1000</v>
      </c>
      <c r="B1016" s="20"/>
      <c r="C1016" s="183"/>
      <c r="D1016" s="66"/>
      <c r="E1016" s="212">
        <f>IFERROR(INDEX(Admin!$C$7:$C$10,MATCH(FP1016,TblNivåValTExt,0)),0)</f>
        <v>0</v>
      </c>
      <c r="F1016" s="1"/>
      <c r="G1016" s="1"/>
      <c r="H1016" s="78"/>
      <c r="I1016" s="181"/>
      <c r="J1016" s="181"/>
      <c r="K1016" s="182"/>
      <c r="L1016" s="182"/>
      <c r="M1016" s="181"/>
      <c r="N1016" s="181"/>
      <c r="O1016" s="181"/>
      <c r="P1016" s="182"/>
      <c r="Q1016" s="182"/>
      <c r="R1016" s="181"/>
      <c r="S1016" s="181"/>
      <c r="T1016" s="181"/>
      <c r="U1016" s="182"/>
      <c r="V1016" s="182"/>
      <c r="W1016" s="181"/>
      <c r="X1016" s="181"/>
      <c r="Y1016" s="181"/>
      <c r="Z1016" s="182"/>
      <c r="AA1016" s="182"/>
      <c r="AB1016" s="181"/>
      <c r="AC1016" s="181"/>
      <c r="AD1016" s="181"/>
      <c r="AE1016" s="182"/>
      <c r="AF1016" s="182"/>
      <c r="AG1016" s="181"/>
      <c r="AH1016" s="181"/>
      <c r="AI1016" s="181"/>
      <c r="AJ1016" s="182"/>
      <c r="AK1016" s="182"/>
      <c r="AL1016" s="181"/>
      <c r="AM1016" s="181"/>
      <c r="AN1016" s="181"/>
      <c r="AO1016" s="182"/>
      <c r="AP1016" s="182"/>
      <c r="AQ1016" s="181"/>
      <c r="AR1016" s="181"/>
      <c r="AS1016" s="181"/>
      <c r="AT1016" s="182"/>
      <c r="AU1016" s="182"/>
      <c r="AV1016" s="181"/>
      <c r="AW1016" s="181"/>
      <c r="AX1016" s="181"/>
      <c r="AY1016" s="182"/>
      <c r="AZ1016" s="182"/>
      <c r="BA1016" s="181"/>
      <c r="BB1016" s="181"/>
      <c r="BC1016" s="181"/>
      <c r="BD1016" s="182"/>
      <c r="BE1016" s="182"/>
      <c r="BF1016" s="181"/>
      <c r="BG1016" s="180">
        <f t="shared" si="1678"/>
        <v>0</v>
      </c>
      <c r="BH1016" s="116" t="str">
        <f t="shared" si="1679"/>
        <v/>
      </c>
      <c r="BI1016" s="80" t="b">
        <f t="shared" si="1625"/>
        <v>0</v>
      </c>
      <c r="BJ1016" s="80" t="str">
        <f t="shared" si="1626"/>
        <v/>
      </c>
      <c r="BK1016" s="80" t="b">
        <f t="shared" si="1680"/>
        <v>0</v>
      </c>
      <c r="BL1016" s="13" t="str">
        <f t="shared" si="1627"/>
        <v/>
      </c>
      <c r="BM1016" s="13" t="b">
        <f t="shared" si="1681"/>
        <v>0</v>
      </c>
      <c r="BN1016" s="35" t="str">
        <f t="shared" si="1628"/>
        <v/>
      </c>
      <c r="BO1016" s="13" t="b">
        <f t="shared" si="1629"/>
        <v>0</v>
      </c>
      <c r="BP1016" s="35" t="str">
        <f t="shared" si="1630"/>
        <v/>
      </c>
      <c r="BQ1016" s="13" t="b">
        <f t="shared" si="1631"/>
        <v>0</v>
      </c>
      <c r="BR1016" s="35" t="str">
        <f t="shared" si="1632"/>
        <v/>
      </c>
      <c r="BS1016" s="35" t="b">
        <f t="shared" si="1633"/>
        <v>0</v>
      </c>
      <c r="BT1016" s="35" t="str">
        <f t="shared" si="1634"/>
        <v/>
      </c>
      <c r="BU1016" s="35" t="b">
        <f t="shared" si="1635"/>
        <v>0</v>
      </c>
      <c r="BV1016" s="35" t="str">
        <f t="shared" si="1636"/>
        <v/>
      </c>
      <c r="BW1016" s="13" t="b">
        <f t="shared" si="1713"/>
        <v>0</v>
      </c>
      <c r="BX1016" s="35" t="str">
        <f t="shared" si="1637"/>
        <v/>
      </c>
      <c r="BY1016" s="265" t="b">
        <f t="shared" si="1682"/>
        <v>0</v>
      </c>
      <c r="BZ1016" s="35" t="str">
        <f t="shared" si="1638"/>
        <v/>
      </c>
      <c r="CA1016" s="265" t="b">
        <f t="shared" si="1683"/>
        <v>0</v>
      </c>
      <c r="CB1016" s="35" t="str">
        <f t="shared" si="1639"/>
        <v/>
      </c>
      <c r="CC1016" s="272" t="b">
        <f t="shared" si="1684"/>
        <v>0</v>
      </c>
      <c r="CD1016" s="35" t="str">
        <f t="shared" si="1640"/>
        <v/>
      </c>
      <c r="CE1016" s="13" t="b">
        <f t="shared" si="1641"/>
        <v>0</v>
      </c>
      <c r="CF1016" s="35" t="str">
        <f t="shared" si="1642"/>
        <v/>
      </c>
      <c r="CG1016" s="179">
        <f t="shared" si="1643"/>
        <v>0</v>
      </c>
      <c r="CH1016" s="179">
        <f t="shared" si="1644"/>
        <v>0</v>
      </c>
      <c r="CI1016" s="218">
        <f t="shared" si="1685"/>
        <v>0</v>
      </c>
      <c r="CJ1016" s="218">
        <f t="shared" si="1686"/>
        <v>0</v>
      </c>
      <c r="CK1016" s="218">
        <f t="shared" si="1687"/>
        <v>0</v>
      </c>
      <c r="CL1016" s="218">
        <f t="shared" si="1688"/>
        <v>0</v>
      </c>
      <c r="CM1016" s="218">
        <f t="shared" si="1689"/>
        <v>0</v>
      </c>
      <c r="CN1016" s="218">
        <f t="shared" si="1690"/>
        <v>0</v>
      </c>
      <c r="CO1016" s="218">
        <f t="shared" si="1691"/>
        <v>0</v>
      </c>
      <c r="CP1016" s="218">
        <f t="shared" si="1692"/>
        <v>0</v>
      </c>
      <c r="CQ1016" s="218">
        <f t="shared" si="1693"/>
        <v>0</v>
      </c>
      <c r="CR1016" s="218">
        <f t="shared" si="1694"/>
        <v>0</v>
      </c>
      <c r="CS1016" s="14">
        <f t="shared" si="1645"/>
        <v>0</v>
      </c>
      <c r="CT1016" s="236">
        <f t="shared" si="1646"/>
        <v>0</v>
      </c>
      <c r="CU1016" s="237">
        <f t="shared" si="1718"/>
        <v>0</v>
      </c>
      <c r="CV1016" s="16">
        <f t="shared" si="1718"/>
        <v>0</v>
      </c>
      <c r="CW1016" s="16">
        <f t="shared" si="1718"/>
        <v>0</v>
      </c>
      <c r="CX1016" s="16">
        <f t="shared" si="1718"/>
        <v>0</v>
      </c>
      <c r="CY1016" s="16">
        <f t="shared" si="1718"/>
        <v>0</v>
      </c>
      <c r="CZ1016" s="16">
        <f t="shared" si="1718"/>
        <v>0</v>
      </c>
      <c r="DA1016" s="16">
        <f t="shared" si="1718"/>
        <v>0</v>
      </c>
      <c r="DB1016" s="16">
        <f t="shared" si="1718"/>
        <v>0</v>
      </c>
      <c r="DC1016" s="16">
        <f t="shared" si="1718"/>
        <v>0</v>
      </c>
      <c r="DD1016" s="238">
        <f t="shared" si="1718"/>
        <v>0</v>
      </c>
      <c r="DE1016" s="232">
        <f t="shared" si="1719"/>
        <v>0</v>
      </c>
      <c r="DF1016" s="132">
        <f t="shared" si="1719"/>
        <v>0</v>
      </c>
      <c r="DG1016" s="132">
        <f t="shared" si="1719"/>
        <v>0</v>
      </c>
      <c r="DH1016" s="132">
        <f t="shared" si="1719"/>
        <v>0</v>
      </c>
      <c r="DI1016" s="132">
        <f t="shared" si="1719"/>
        <v>0</v>
      </c>
      <c r="DJ1016" s="132">
        <f t="shared" si="1719"/>
        <v>0</v>
      </c>
      <c r="DK1016" s="132">
        <f t="shared" si="1719"/>
        <v>0</v>
      </c>
      <c r="DL1016" s="132">
        <f t="shared" si="1719"/>
        <v>0</v>
      </c>
      <c r="DM1016" s="132">
        <f t="shared" si="1719"/>
        <v>0</v>
      </c>
      <c r="DN1016" s="233">
        <f t="shared" si="1719"/>
        <v>0</v>
      </c>
      <c r="DO1016" s="232">
        <f t="shared" si="1649"/>
        <v>0</v>
      </c>
      <c r="DP1016" s="132">
        <f t="shared" si="1650"/>
        <v>0</v>
      </c>
      <c r="DQ1016" s="132">
        <f t="shared" si="1651"/>
        <v>0</v>
      </c>
      <c r="DR1016" s="132">
        <f t="shared" si="1652"/>
        <v>0</v>
      </c>
      <c r="DS1016" s="132">
        <f t="shared" si="1653"/>
        <v>0</v>
      </c>
      <c r="DT1016" s="132">
        <f t="shared" si="1654"/>
        <v>0</v>
      </c>
      <c r="DU1016" s="132">
        <f t="shared" si="1655"/>
        <v>0</v>
      </c>
      <c r="DV1016" s="132">
        <f t="shared" si="1656"/>
        <v>0</v>
      </c>
      <c r="DW1016" s="132">
        <f t="shared" si="1657"/>
        <v>0</v>
      </c>
      <c r="DX1016" s="233">
        <f t="shared" si="1658"/>
        <v>0</v>
      </c>
      <c r="DY1016" s="231" t="b">
        <f t="shared" si="1695"/>
        <v>0</v>
      </c>
      <c r="DZ1016" s="163"/>
      <c r="EA1016" s="226" t="str">
        <f t="shared" si="1696"/>
        <v/>
      </c>
      <c r="EB1016" s="178" t="str">
        <f t="shared" si="1697"/>
        <v/>
      </c>
      <c r="EC1016" s="178" t="str">
        <f t="shared" si="1698"/>
        <v/>
      </c>
      <c r="ED1016" s="178" t="str">
        <f t="shared" si="1699"/>
        <v/>
      </c>
      <c r="EE1016" s="178" t="str">
        <f t="shared" si="1700"/>
        <v/>
      </c>
      <c r="EF1016" s="178" t="str">
        <f t="shared" si="1701"/>
        <v/>
      </c>
      <c r="EG1016" s="178" t="str">
        <f t="shared" si="1702"/>
        <v/>
      </c>
      <c r="EH1016" s="178" t="str">
        <f t="shared" si="1703"/>
        <v/>
      </c>
      <c r="EI1016" s="178" t="str">
        <f t="shared" si="1704"/>
        <v/>
      </c>
      <c r="EJ1016" s="227" t="str">
        <f t="shared" si="1705"/>
        <v/>
      </c>
      <c r="EK1016" s="230" t="str">
        <f t="shared" si="1659"/>
        <v/>
      </c>
      <c r="EL1016" s="177" t="str">
        <f t="shared" si="1660"/>
        <v/>
      </c>
      <c r="EM1016" s="177" t="str">
        <f t="shared" si="1661"/>
        <v/>
      </c>
      <c r="EN1016" s="177" t="str">
        <f t="shared" si="1662"/>
        <v/>
      </c>
      <c r="EO1016" s="177" t="str">
        <f t="shared" si="1663"/>
        <v/>
      </c>
      <c r="EP1016" s="177" t="str">
        <f t="shared" si="1664"/>
        <v/>
      </c>
      <c r="EQ1016" s="177" t="str">
        <f t="shared" si="1665"/>
        <v/>
      </c>
      <c r="ER1016" s="177" t="str">
        <f t="shared" si="1666"/>
        <v/>
      </c>
      <c r="ES1016" s="177" t="str">
        <f t="shared" si="1667"/>
        <v/>
      </c>
      <c r="ET1016" s="177" t="str">
        <f t="shared" si="1668"/>
        <v/>
      </c>
      <c r="EU1016" s="229" t="e">
        <f t="shared" si="1669"/>
        <v>#VALUE!</v>
      </c>
      <c r="EV1016" s="27" t="e">
        <f t="shared" si="1670"/>
        <v>#VALUE!</v>
      </c>
      <c r="EW1016" s="27" t="e">
        <f t="shared" si="1671"/>
        <v>#VALUE!</v>
      </c>
      <c r="EX1016" s="28" t="e">
        <f t="shared" si="1672"/>
        <v>#VALUE!</v>
      </c>
      <c r="EY1016" s="28" t="e">
        <f t="shared" si="1673"/>
        <v>#VALUE!</v>
      </c>
      <c r="EZ1016" s="28" t="b">
        <f t="shared" si="1674"/>
        <v>0</v>
      </c>
      <c r="FA1016" s="176" t="str">
        <f t="shared" si="1675"/>
        <v/>
      </c>
      <c r="FB1016" s="27" t="e" cm="1">
        <f t="array" aca="1" ref="FB1016" ca="1">TEXT(RIGHT(10-RIGHT(SUM(INDEX(1*(MID(MID(C1016,1,1)*2,ROW(INDIRECT("1:"&amp;LEN(MID(C1016,1,1)*2))),1)),,))+MID(C1016,2,1)+
SUM(INDEX(1*(MID(MID(C1016,3,1)*2,ROW(INDIRECT("1:"&amp;LEN(MID(C1016,3,1)*2))),1)),,))+MID(C1016,4,1)+
SUM(INDEX(1*(MID(MID(C1016,5,1)*2,ROW(INDIRECT("1:"&amp;LEN(MID(C1016,5,1)*2))),1)),,))+MID(C1016,6,1)+
SUM(INDEX(1*(MID(MID(C1016,8,1)*2,ROW(INDIRECT("1:"&amp;LEN(MID(C1016,8,1)*2))),1)),,))+MID(C1016,9,1)+
SUM(INDEX(1*(MID(MID(C1016,10,1)*2,ROW(INDIRECT("1:"&amp;LEN(MID(C1016,10,1)*2))),1)),,)),1),1),"0")</f>
        <v>#VALUE!</v>
      </c>
      <c r="FC1016" s="27" t="str">
        <f t="shared" si="1676"/>
        <v/>
      </c>
      <c r="FD1016" s="29" t="b">
        <f t="shared" si="1677"/>
        <v>0</v>
      </c>
      <c r="FE1016" s="112" t="b">
        <f>IFERROR(MATCH(D1016,'Avtal för korttidsarbete'!$G$13:$G$1012,0),TRUE)</f>
        <v>1</v>
      </c>
      <c r="FF1016" s="112" t="b">
        <f t="shared" si="1706"/>
        <v>0</v>
      </c>
      <c r="FG1016" s="113" t="str" cm="1">
        <f t="array" ref="FG1016">IF(FE1016=TRUE,"x",INDEX('Avtal för korttidsarbete'!$E$13:$E$1012,$FE1016))</f>
        <v>x</v>
      </c>
      <c r="FH1016" s="113" t="str" cm="1">
        <f t="array" ref="FH1016">IF(FE1016=TRUE,"x",INDEX('Avtal för korttidsarbete'!$F$13:$F$1012,$FE1016))</f>
        <v>x</v>
      </c>
      <c r="FI1016" s="112" t="b">
        <f t="shared" si="1707"/>
        <v>0</v>
      </c>
      <c r="FJ1016" s="135">
        <f t="shared" si="1708"/>
        <v>44166</v>
      </c>
      <c r="FK1016" s="135">
        <f t="shared" si="1709"/>
        <v>44377</v>
      </c>
      <c r="FL1016" s="112" t="b">
        <f t="shared" si="1710"/>
        <v>0</v>
      </c>
      <c r="FM1016" s="113">
        <f t="shared" si="1711"/>
        <v>44166</v>
      </c>
      <c r="FN1016" s="135">
        <f t="shared" si="1712"/>
        <v>44377</v>
      </c>
      <c r="FO1016" s="148" t="b">
        <f>IFERROR(INDEX('Avtal för korttidsarbete'!R:R,MATCH(D1016,'Avtal för korttidsarbete'!$G:$G,0)),TRUE)</f>
        <v>1</v>
      </c>
      <c r="FP1016" s="135" t="str">
        <f>IF(FO1016,"-",INDEX('Avtal för korttidsarbete'!$D:$D,MATCH(D1016,'Avtal för korttidsarbete'!$G:$G,0)))</f>
        <v>-</v>
      </c>
      <c r="FQ1016" s="113" t="b">
        <f>IFERROR(G1016&gt;INDEX(Uppsägningar!E:E,MATCH(C1016,Uppsägningar!C:C,0)),FALSE)</f>
        <v>0</v>
      </c>
    </row>
  </sheetData>
  <sheetProtection algorithmName="SHA-512" hashValue="2i7hsXQZpFoQbUjZpYtzb+E2KLJPIjNZCvRCzlq21JlVcH80dJBhe58lqwSxCNhjLw02qH/zeZe+44HiwV3zDA==" saltValue="dEqx0bHOZXLZBM1ny6UutA==" spinCount="100000" sheet="1" objects="1" scenarios="1" formatCells="0"/>
  <dataConsolidate/>
  <mergeCells count="42">
    <mergeCell ref="AR15:AV15"/>
    <mergeCell ref="BO16:BP16"/>
    <mergeCell ref="BK16:BL16"/>
    <mergeCell ref="AR12:AV13"/>
    <mergeCell ref="S15:W15"/>
    <mergeCell ref="I15:M15"/>
    <mergeCell ref="AH15:AL15"/>
    <mergeCell ref="AM15:AQ15"/>
    <mergeCell ref="X15:AB15"/>
    <mergeCell ref="AC15:AG15"/>
    <mergeCell ref="N15:R15"/>
    <mergeCell ref="CE16:CF16"/>
    <mergeCell ref="BI16:BJ16"/>
    <mergeCell ref="AW15:BA15"/>
    <mergeCell ref="BM16:BN16"/>
    <mergeCell ref="BS16:BT16"/>
    <mergeCell ref="BU16:BV16"/>
    <mergeCell ref="BQ16:BR16"/>
    <mergeCell ref="BH11:BH16"/>
    <mergeCell ref="BB12:BF13"/>
    <mergeCell ref="BB15:BF15"/>
    <mergeCell ref="BY16:BZ16"/>
    <mergeCell ref="CC16:CD16"/>
    <mergeCell ref="CA16:CB16"/>
    <mergeCell ref="BG11:BG13"/>
    <mergeCell ref="BW16:BX16"/>
    <mergeCell ref="A5:B5"/>
    <mergeCell ref="A6:B6"/>
    <mergeCell ref="A7:B7"/>
    <mergeCell ref="A8:B8"/>
    <mergeCell ref="AW12:BA13"/>
    <mergeCell ref="N12:R13"/>
    <mergeCell ref="S12:W13"/>
    <mergeCell ref="X12:AB13"/>
    <mergeCell ref="A13:C13"/>
    <mergeCell ref="A12:C12"/>
    <mergeCell ref="AC12:AG13"/>
    <mergeCell ref="AH12:AL13"/>
    <mergeCell ref="E13:G14"/>
    <mergeCell ref="AM12:AQ13"/>
    <mergeCell ref="E12:H12"/>
    <mergeCell ref="I12:M13"/>
  </mergeCells>
  <phoneticPr fontId="19" type="noConversion"/>
  <conditionalFormatting sqref="FD18:FD314">
    <cfRule type="cellIs" dxfId="16" priority="471" operator="equal">
      <formula>TRUE</formula>
    </cfRule>
  </conditionalFormatting>
  <conditionalFormatting sqref="FD315:FD316">
    <cfRule type="cellIs" dxfId="15" priority="470" operator="equal">
      <formula>TRUE</formula>
    </cfRule>
  </conditionalFormatting>
  <conditionalFormatting sqref="FD317:FD1015">
    <cfRule type="cellIs" dxfId="14" priority="469" operator="equal">
      <formula>TRUE</formula>
    </cfRule>
  </conditionalFormatting>
  <conditionalFormatting sqref="FD1016">
    <cfRule type="cellIs" dxfId="13" priority="451" operator="equal">
      <formula>TRUE</formula>
    </cfRule>
  </conditionalFormatting>
  <conditionalFormatting sqref="E17:E1016">
    <cfRule type="expression" dxfId="12" priority="9">
      <formula>E$16=""</formula>
    </cfRule>
  </conditionalFormatting>
  <conditionalFormatting sqref="I24:BF1016 I18:AJ23 AL18:BF23 AK17:AK23">
    <cfRule type="expression" dxfId="11" priority="474">
      <formula>IF(COUNTA($F17:$G17)&lt;2,FALSE,NOT(AND(I$1&gt;=IF(MONTH($F17)=12,1,MONTH($F17)+1),I$1&lt;=IF(MONTH($G17)=12,1,MONTH($G17)+1))))</formula>
    </cfRule>
    <cfRule type="expression" dxfId="10" priority="475">
      <formula>I$2</formula>
    </cfRule>
  </conditionalFormatting>
  <conditionalFormatting sqref="FD17">
    <cfRule type="cellIs" dxfId="9" priority="2" operator="equal">
      <formula>TRUE</formula>
    </cfRule>
  </conditionalFormatting>
  <conditionalFormatting sqref="I17:AJ17 AL17:BF17">
    <cfRule type="expression" dxfId="8" priority="3">
      <formula>IF(COUNTA($F17:$G17)&lt;2,FALSE,NOT(AND(I$1&gt;=IF(MONTH($F17)=12,1,MONTH($F17)+1),I$1&lt;=IF(MONTH($G17)=12,1,MONTH($G17)+1))))</formula>
    </cfRule>
    <cfRule type="expression" dxfId="7" priority="4">
      <formula>I$2</formula>
    </cfRule>
  </conditionalFormatting>
  <dataValidations count="11">
    <dataValidation type="whole" operator="greaterThanOrEqual" allowBlank="1" showInputMessage="1" showErrorMessage="1" errorTitle="Fel värde" error="Värdet måste vara ett positivt heltal." sqref="BD22:BD1015 AO22:AO1015 AE22:AE1015 U22:U1015 AY22:AY1015" xr:uid="{5BC0A3C2-68EC-4DEE-8F2D-2CE1F15C4DB7}">
      <formula1>0</formula1>
    </dataValidation>
    <dataValidation type="whole" operator="greaterThanOrEqual" allowBlank="1" showInputMessage="1" showErrorMessage="1" errorTitle="Fel inmatning" error="Värdet måste vara ett positivt heltal" sqref="U1016 AY1016 AE1016 AO1016 AE17:AE21 K17:K1016 U17:U21 BD17:BD21 P17:P1016 AT17:AT1016 Z17:Z1016 AJ17:AJ1016 AY17:AY21 BD1016 AO17:AO21" xr:uid="{0BDD3352-B014-47E0-B79A-42FF87295631}">
      <formula1>0</formula1>
    </dataValidation>
    <dataValidation type="whole" operator="greaterThanOrEqual" allowBlank="1" showInputMessage="1" showErrorMessage="1" errorTitle="Fel inmatning" error="Endast positva heltal kan anges" sqref="H17:H1016" xr:uid="{91F7FB3F-EF13-4E0C-A21B-ED18E78B8347}">
      <formula1>0</formula1>
    </dataValidation>
    <dataValidation type="whole" allowBlank="1" showInputMessage="1" showErrorMessage="1" errorTitle="Orimligt många timmar" error="Fyll i ett rimligt antal timmar" sqref="AR17:AS1016 AC17:AD1016 AH17:AI1016 BB17:BC1016 X17:Y1016 I17:J1016 N17:O1016 AM17:AN1016 S17:T1016 AW17:AX1016" xr:uid="{6B0619A0-8D6F-40FE-A0C0-1064C4A6C17F}">
      <formula1>0</formula1>
      <formula2>720</formula2>
    </dataValidation>
    <dataValidation type="textLength" operator="equal" allowBlank="1" showInputMessage="1" showErrorMessage="1" errorTitle="Fel i personnumret" error="Måste skrivas in i formatet_x000a_ÅÅMMDD-NNNN_x000a__x000a_(ex. 850101-1234)" promptTitle="ÅÅMMDD-NNNN" sqref="C17:C1016" xr:uid="{6A3D9290-8875-4B36-9387-53D1CF3C5015}">
      <formula1>11</formula1>
    </dataValidation>
    <dataValidation type="date" allowBlank="1" showInputMessage="1" showErrorMessage="1" errorTitle="Felaktigt datum" error="Datum måste vara mellan startdatum och 2021-06-30" sqref="H17:H1016" xr:uid="{D2DE36BA-4F3C-4D7E-8C24-9A87D3E379B4}">
      <formula1>G17</formula1>
      <formula2>$X$12</formula2>
    </dataValidation>
    <dataValidation type="date" allowBlank="1" showInputMessage="1" showErrorMessage="1" errorTitle="Felaktigt datum" error="Välj ett datum mellan ovan angivna startdatum och slutdatum för avstämning samt inom avtalsperioden." sqref="F17:F1016" xr:uid="{631986B1-EE0D-4183-94BA-257B5CE43DAA}">
      <formula1>FJ17</formula1>
      <formula2>FK17</formula2>
    </dataValidation>
    <dataValidation type="whole" allowBlank="1" showInputMessage="1" showErrorMessage="1" error="Värdet måste vara ett positivt heltal och kan max vara antalet dagar i perioden." sqref="Q17:R1016 V17:W1016 AA17:AB1016 AF17:AG1016 BE17:BF1016 AP17:AQ1016 AU17:AV1016 AZ17:BA1016 L17:M1016 AK17:AL1016" xr:uid="{4FA2391D-C888-4264-8FCC-22EBADC22E74}">
      <formula1>0</formula1>
      <formula2>31</formula2>
    </dataValidation>
    <dataValidation type="date" allowBlank="1" showInputMessage="1" showErrorMessage="1" errorTitle="Felaktigt datum" error="Välj ett datum mellan påbörjat korttidsarbete och valt slutdatum för avstämningen samt inom avtalsperioden." sqref="G17:G1016" xr:uid="{DA4120D6-864B-458F-ABD2-6FBF56796367}">
      <formula1>F17</formula1>
      <formula2>FK17</formula2>
    </dataValidation>
    <dataValidation type="date" allowBlank="1" showInputMessage="1" showErrorMessage="1" error="Datum måste vara inom perioden 2020-12-01 till 2021-06-30" sqref="D12" xr:uid="{D30AD886-5FA2-418A-B78D-C9EEBA018C6E}">
      <formula1>BO9</formula1>
      <formula2>BO11</formula2>
    </dataValidation>
    <dataValidation type="date" allowBlank="1" showInputMessage="1" showErrorMessage="1" error="Datum måste vara inom perioden 2020-12-01 till 2021-06-30" sqref="D13" xr:uid="{3BDFFE51-270E-47DA-8316-35C793991734}">
      <formula1>BO9</formula1>
      <formula2>BO12</formula2>
    </dataValidation>
  </dataValidations>
  <hyperlinks>
    <hyperlink ref="J4" r:id="rId1" location="/personal-detail" display="Här finner du information om GDPR" xr:uid="{598EB9CF-1F08-4391-95AC-9397C7147B91}"/>
  </hyperlinks>
  <pageMargins left="0.23622047244094491" right="0.23622047244094491" top="0.74803149606299213" bottom="0.74803149606299213" header="0.31496062992125984" footer="0.31496062992125984"/>
  <pageSetup paperSize="9" scale="50" fitToHeight="0" pageOrder="overThenDown" orientation="landscape" blackAndWhite="1" r:id="rId2"/>
  <headerFooter>
    <oddFooter>&amp;R&amp;P/&amp;N</oddFooter>
  </headerFooter>
  <colBreaks count="2" manualBreakCount="2">
    <brk id="23" min="2" max="1016" man="1"/>
    <brk id="38" min="2" max="1016" man="1"/>
  </colBreaks>
  <drawing r:id="rId3"/>
  <legacyDrawing r:id="rId4"/>
  <extLst>
    <ext xmlns:x14="http://schemas.microsoft.com/office/spreadsheetml/2009/9/main" uri="{CCE6A557-97BC-4b89-ADB6-D9C93CAAB3DF}">
      <x14:dataValidations xmlns:xm="http://schemas.microsoft.com/office/excel/2006/main" count="1">
        <x14:dataValidation type="list" allowBlank="1" showInputMessage="1" showErrorMessage="1" error="Felaktigt val, välj en avtalsreferens som matats in på bladet &quot;Avtal för korttidsarbete&quot;" xr:uid="{25A9B162-D647-4FA2-A2FA-C3981D88BA7C}">
          <x14:formula1>
            <xm:f>'Avtal för korttidsarbete'!$G$12:$G$1012</xm:f>
          </x14:formula1>
          <xm:sqref>D17:D1016</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F55E34-7FE2-4AE3-B4E9-AC4FED8B7DAD}">
  <sheetPr codeName="Blad1"/>
  <dimension ref="A1:AB1015"/>
  <sheetViews>
    <sheetView showGridLines="0" zoomScale="80" zoomScaleNormal="80" workbookViewId="0">
      <pane ySplit="15" topLeftCell="A16" activePane="bottomLeft" state="frozen"/>
      <selection pane="bottomLeft" activeCell="B16" sqref="B16"/>
    </sheetView>
  </sheetViews>
  <sheetFormatPr defaultColWidth="8.85546875" defaultRowHeight="15" x14ac:dyDescent="0.25"/>
  <cols>
    <col min="1" max="1" width="6.28515625" customWidth="1"/>
    <col min="2" max="2" width="26.85546875" customWidth="1"/>
    <col min="3" max="3" width="14.7109375" customWidth="1"/>
    <col min="4" max="5" width="15" customWidth="1"/>
    <col min="6" max="6" width="15" hidden="1" customWidth="1"/>
    <col min="7" max="7" width="13.85546875" customWidth="1"/>
    <col min="8" max="8" width="39.7109375" style="106" customWidth="1"/>
    <col min="9" max="9" width="9.28515625" style="30" hidden="1" customWidth="1"/>
    <col min="10" max="10" width="11.140625" style="30" hidden="1" customWidth="1"/>
    <col min="11" max="11" width="12.28515625" hidden="1" customWidth="1"/>
    <col min="12" max="12" width="8.85546875" hidden="1" customWidth="1"/>
    <col min="13" max="15" width="10" style="30" hidden="1" customWidth="1"/>
    <col min="16" max="16" width="11.85546875" style="30" hidden="1" customWidth="1"/>
    <col min="17" max="17" width="10.85546875" style="30" hidden="1" customWidth="1"/>
    <col min="18" max="18" width="8.85546875" style="30" hidden="1" customWidth="1"/>
    <col min="19" max="19" width="9.7109375" style="30" hidden="1" customWidth="1"/>
    <col min="20" max="21" width="12.28515625" style="30" hidden="1" customWidth="1"/>
    <col min="22" max="22" width="13.140625" style="30" hidden="1" customWidth="1"/>
    <col min="23" max="23" width="10.140625" hidden="1" customWidth="1"/>
    <col min="24" max="24" width="9.7109375" hidden="1" customWidth="1"/>
    <col min="25" max="25" width="9.42578125" hidden="1" customWidth="1"/>
    <col min="26" max="26" width="10" hidden="1" customWidth="1"/>
    <col min="27" max="28" width="8.85546875" hidden="1" customWidth="1"/>
  </cols>
  <sheetData>
    <row r="1" spans="1:26" s="57" customFormat="1" ht="40.5" customHeight="1" x14ac:dyDescent="0.25">
      <c r="A1" s="2"/>
      <c r="B1" s="67" t="s">
        <v>294</v>
      </c>
      <c r="C1" s="3"/>
      <c r="D1" s="111"/>
      <c r="E1" s="111"/>
      <c r="F1" s="111"/>
      <c r="G1" s="70"/>
      <c r="H1" s="109"/>
      <c r="I1" s="5"/>
      <c r="J1" s="5"/>
      <c r="K1" s="5"/>
      <c r="L1" s="5"/>
      <c r="M1" s="5"/>
      <c r="N1" s="5"/>
      <c r="O1" s="5"/>
      <c r="P1" s="5"/>
      <c r="Q1" s="5"/>
      <c r="R1" s="5"/>
      <c r="S1" s="5"/>
      <c r="T1" s="5"/>
      <c r="U1" s="5"/>
      <c r="V1" s="5"/>
    </row>
    <row r="2" spans="1:26" s="57" customFormat="1" ht="42.75" customHeight="1" x14ac:dyDescent="0.25">
      <c r="A2" s="2"/>
      <c r="B2" s="67"/>
      <c r="C2" s="3"/>
      <c r="D2" s="111"/>
      <c r="E2" s="111"/>
      <c r="F2" s="111"/>
      <c r="G2" s="21" t="s">
        <v>0</v>
      </c>
      <c r="H2" s="104"/>
      <c r="I2" s="5"/>
      <c r="J2" s="5"/>
      <c r="K2" s="5"/>
      <c r="L2" s="5"/>
      <c r="M2" s="5"/>
      <c r="N2" s="5"/>
      <c r="O2" s="5"/>
      <c r="P2" s="5"/>
      <c r="Q2" s="5"/>
      <c r="R2" s="5"/>
      <c r="S2" s="6"/>
      <c r="T2" s="6"/>
      <c r="U2" s="5"/>
      <c r="V2" s="5"/>
    </row>
    <row r="3" spans="1:26" s="59" customFormat="1" ht="21" hidden="1" customHeight="1" x14ac:dyDescent="0.25">
      <c r="A3" s="2"/>
      <c r="B3" s="67"/>
      <c r="C3" s="3"/>
      <c r="D3" s="111"/>
      <c r="E3" s="111"/>
      <c r="F3" s="111"/>
      <c r="G3" s="111"/>
      <c r="H3" s="109"/>
      <c r="I3" s="22"/>
      <c r="J3" s="22"/>
      <c r="K3" s="22"/>
      <c r="L3" s="22"/>
      <c r="M3" s="5"/>
      <c r="N3" s="5"/>
      <c r="O3" s="7"/>
      <c r="P3" s="7"/>
      <c r="Q3" s="7"/>
      <c r="R3" s="7"/>
      <c r="S3" s="5" t="s">
        <v>92</v>
      </c>
      <c r="T3" s="5"/>
      <c r="U3" s="7"/>
      <c r="V3" s="7"/>
    </row>
    <row r="4" spans="1:26" s="59" customFormat="1" ht="21" hidden="1" customHeight="1" x14ac:dyDescent="0.25">
      <c r="A4" s="2"/>
      <c r="B4" s="67"/>
      <c r="C4" s="3"/>
      <c r="D4" s="111"/>
      <c r="E4" s="111"/>
      <c r="F4" s="111"/>
      <c r="G4" s="111"/>
      <c r="H4" s="109"/>
      <c r="I4" s="7" t="s">
        <v>105</v>
      </c>
      <c r="J4" s="22"/>
      <c r="K4" s="22"/>
      <c r="L4" s="22"/>
      <c r="M4" s="25"/>
      <c r="N4" s="25"/>
      <c r="O4" s="25"/>
      <c r="P4" s="25"/>
      <c r="Q4" s="25"/>
      <c r="R4" s="25"/>
      <c r="S4" s="9">
        <f>COUNTA($B$15:$B$1015)</f>
        <v>0</v>
      </c>
      <c r="T4" s="9" t="s">
        <v>202</v>
      </c>
      <c r="U4" s="25"/>
      <c r="V4" s="25"/>
    </row>
    <row r="5" spans="1:26" s="59" customFormat="1" ht="21" hidden="1" customHeight="1" x14ac:dyDescent="0.25">
      <c r="A5" s="2"/>
      <c r="B5" s="67"/>
      <c r="C5" s="3"/>
      <c r="D5" s="111"/>
      <c r="E5" s="111"/>
      <c r="F5" s="111"/>
      <c r="G5" s="111"/>
      <c r="H5" s="109"/>
      <c r="I5" s="7" t="s">
        <v>295</v>
      </c>
      <c r="J5" s="22"/>
      <c r="K5" s="22"/>
      <c r="L5" s="22"/>
      <c r="M5" s="25"/>
      <c r="N5" s="25"/>
      <c r="O5" s="25"/>
      <c r="P5" s="25"/>
      <c r="Q5" s="25"/>
      <c r="R5" s="25"/>
      <c r="S5" s="25"/>
      <c r="T5" s="25"/>
      <c r="U5" s="25"/>
      <c r="V5" s="25"/>
    </row>
    <row r="6" spans="1:26" s="59" customFormat="1" ht="21" hidden="1" customHeight="1" x14ac:dyDescent="0.25">
      <c r="A6" s="2"/>
      <c r="B6" s="67"/>
      <c r="C6" s="3"/>
      <c r="D6" s="111"/>
      <c r="E6" s="111"/>
      <c r="F6" s="111"/>
      <c r="G6" s="111"/>
      <c r="H6" s="109"/>
      <c r="I6" s="22"/>
      <c r="J6" s="22"/>
      <c r="K6" s="22"/>
      <c r="L6" s="22"/>
      <c r="M6" s="25"/>
      <c r="N6" s="25"/>
      <c r="O6" s="25"/>
      <c r="P6" s="25"/>
      <c r="Q6" s="25"/>
      <c r="R6" s="25"/>
      <c r="S6" s="25"/>
      <c r="T6" s="25"/>
      <c r="U6" s="25"/>
      <c r="V6" s="25"/>
    </row>
    <row r="7" spans="1:26" s="59" customFormat="1" ht="23.1" hidden="1" customHeight="1" x14ac:dyDescent="0.25">
      <c r="A7" s="2"/>
      <c r="B7" s="67"/>
      <c r="C7" s="3"/>
      <c r="D7" s="111"/>
      <c r="E7" s="111"/>
      <c r="F7" s="111"/>
      <c r="G7" s="111"/>
      <c r="H7" s="109"/>
      <c r="I7" s="22"/>
      <c r="J7" s="22"/>
      <c r="K7" s="22"/>
      <c r="L7" s="22"/>
      <c r="M7" s="25"/>
      <c r="N7" s="25"/>
      <c r="O7" s="25"/>
      <c r="P7" s="25"/>
      <c r="Q7" s="25"/>
      <c r="R7" s="25"/>
      <c r="S7" s="25"/>
      <c r="T7" s="25"/>
      <c r="U7" s="25"/>
      <c r="V7" s="25"/>
    </row>
    <row r="8" spans="1:26" s="59" customFormat="1" ht="23.45" hidden="1" customHeight="1" x14ac:dyDescent="0.25">
      <c r="A8" s="61"/>
      <c r="B8" s="61"/>
      <c r="C8" s="133"/>
      <c r="D8" s="111"/>
      <c r="E8" s="111"/>
      <c r="F8" s="111"/>
      <c r="G8" s="111"/>
      <c r="H8" s="109"/>
      <c r="I8" s="22"/>
      <c r="J8" s="22"/>
      <c r="K8" s="22"/>
      <c r="L8" s="22"/>
      <c r="M8" s="5"/>
      <c r="N8" s="7"/>
      <c r="O8" s="7"/>
      <c r="P8" s="7"/>
      <c r="Q8" s="7"/>
      <c r="R8" s="7"/>
      <c r="S8" s="23"/>
      <c r="T8" s="23"/>
      <c r="U8" s="7"/>
      <c r="V8" s="7"/>
    </row>
    <row r="9" spans="1:26" s="30" customFormat="1" ht="18" hidden="1" customHeight="1" x14ac:dyDescent="0.25">
      <c r="A9" s="61"/>
      <c r="B9" s="61"/>
      <c r="C9" s="61"/>
      <c r="D9" s="70"/>
      <c r="E9" s="70"/>
      <c r="F9" s="70"/>
      <c r="G9" s="70"/>
      <c r="H9" s="109"/>
      <c r="I9" s="25"/>
      <c r="J9" s="25"/>
      <c r="K9" s="25"/>
      <c r="L9" s="25"/>
      <c r="M9" s="22"/>
      <c r="N9" s="25"/>
      <c r="O9" s="25"/>
      <c r="P9" s="25"/>
      <c r="Q9" s="25"/>
      <c r="R9" s="25"/>
      <c r="S9" s="26"/>
      <c r="T9" s="26"/>
      <c r="U9" s="25"/>
      <c r="V9" s="25"/>
    </row>
    <row r="10" spans="1:26" s="30" customFormat="1" ht="17.649999999999999" customHeight="1" x14ac:dyDescent="0.25">
      <c r="A10" s="61"/>
      <c r="B10" s="61"/>
      <c r="C10" s="61"/>
      <c r="D10" s="70"/>
      <c r="E10" s="70"/>
      <c r="F10" s="70"/>
      <c r="G10" s="70"/>
      <c r="H10" s="109"/>
      <c r="I10" s="7"/>
      <c r="J10" s="7"/>
      <c r="K10" s="7"/>
      <c r="L10" s="7"/>
      <c r="M10" s="5"/>
      <c r="N10" s="25"/>
      <c r="O10" s="25"/>
      <c r="P10" s="25"/>
      <c r="Q10" s="25"/>
      <c r="R10" s="25"/>
      <c r="S10" s="26"/>
      <c r="T10" s="26"/>
      <c r="U10" s="25"/>
      <c r="V10" s="25"/>
    </row>
    <row r="11" spans="1:26" s="30" customFormat="1" ht="17.649999999999999" customHeight="1" x14ac:dyDescent="0.25">
      <c r="A11" s="61"/>
      <c r="B11" s="61"/>
      <c r="C11" s="61"/>
      <c r="D11" s="70"/>
      <c r="E11" s="70"/>
      <c r="F11" s="70"/>
      <c r="G11" s="70"/>
      <c r="H11" s="109"/>
      <c r="I11" s="7"/>
      <c r="J11" s="7"/>
      <c r="K11" s="7"/>
      <c r="L11" s="7"/>
      <c r="M11" s="5"/>
      <c r="N11" s="25"/>
      <c r="O11" s="25"/>
      <c r="P11" s="25"/>
      <c r="Q11" s="25"/>
      <c r="R11" s="25"/>
      <c r="S11" s="26"/>
      <c r="T11" s="26"/>
      <c r="U11" s="25"/>
      <c r="V11" s="25"/>
    </row>
    <row r="12" spans="1:26" s="30" customFormat="1" x14ac:dyDescent="0.25">
      <c r="A12" s="61"/>
      <c r="B12" s="61"/>
      <c r="C12" s="61"/>
      <c r="D12" s="73"/>
      <c r="E12" s="73"/>
      <c r="F12" s="73"/>
      <c r="G12" s="73"/>
      <c r="H12" s="108"/>
      <c r="I12" s="7"/>
      <c r="J12" s="7"/>
      <c r="K12" s="7"/>
      <c r="L12" s="7"/>
      <c r="M12" s="22"/>
      <c r="N12" s="25"/>
      <c r="O12" s="25"/>
      <c r="P12" s="25"/>
      <c r="Q12" s="25"/>
      <c r="R12" s="25"/>
      <c r="S12" s="26"/>
      <c r="T12" s="26"/>
      <c r="U12" s="25"/>
      <c r="V12" s="25"/>
    </row>
    <row r="13" spans="1:26" s="63" customFormat="1" x14ac:dyDescent="0.25">
      <c r="A13" s="318" t="s">
        <v>201</v>
      </c>
      <c r="B13" s="319"/>
      <c r="C13" s="319"/>
      <c r="D13" s="319"/>
      <c r="E13" s="319"/>
      <c r="F13" s="319"/>
      <c r="G13" s="320"/>
      <c r="H13" s="316" t="str">
        <f>IF($I$13,$I$4&amp;CHAR(10),"")&amp;IF($K$13,$I$5,"")</f>
        <v/>
      </c>
      <c r="I13" s="33" t="b">
        <f>OR(I16:I1015)</f>
        <v>0</v>
      </c>
      <c r="J13" s="34" t="s">
        <v>142</v>
      </c>
      <c r="K13" s="33" t="b">
        <f>OR(K16:K1015)</f>
        <v>0</v>
      </c>
      <c r="L13" s="34" t="s">
        <v>147</v>
      </c>
      <c r="M13" s="88" t="s">
        <v>19</v>
      </c>
      <c r="N13" s="85"/>
      <c r="O13" s="85"/>
      <c r="P13" s="85"/>
      <c r="Q13" s="85"/>
      <c r="R13" s="85"/>
      <c r="S13" s="85"/>
      <c r="T13" s="85"/>
      <c r="U13" s="85"/>
      <c r="V13" s="89"/>
      <c r="W13" s="171" t="s">
        <v>223</v>
      </c>
      <c r="X13" s="171"/>
      <c r="Y13" s="171"/>
      <c r="Z13" s="171"/>
    </row>
    <row r="14" spans="1:26" s="12" customFormat="1" ht="77.25" customHeight="1" x14ac:dyDescent="0.25">
      <c r="A14" s="10" t="s">
        <v>20</v>
      </c>
      <c r="B14" s="77" t="s">
        <v>21</v>
      </c>
      <c r="C14" s="77" t="s">
        <v>22</v>
      </c>
      <c r="D14" s="64" t="s">
        <v>151</v>
      </c>
      <c r="E14" s="64" t="s">
        <v>150</v>
      </c>
      <c r="F14" s="65" t="s">
        <v>152</v>
      </c>
      <c r="G14" s="64" t="s">
        <v>106</v>
      </c>
      <c r="H14" s="317"/>
      <c r="I14" s="295" t="s">
        <v>148</v>
      </c>
      <c r="J14" s="296"/>
      <c r="K14" s="295" t="s">
        <v>297</v>
      </c>
      <c r="L14" s="296"/>
      <c r="M14" s="86" t="s">
        <v>27</v>
      </c>
      <c r="N14" s="86" t="s">
        <v>28</v>
      </c>
      <c r="O14" s="86" t="s">
        <v>29</v>
      </c>
      <c r="P14" s="92" t="s">
        <v>30</v>
      </c>
      <c r="Q14" s="92" t="s">
        <v>31</v>
      </c>
      <c r="R14" s="92" t="s">
        <v>32</v>
      </c>
      <c r="S14" s="86" t="s">
        <v>33</v>
      </c>
      <c r="T14" s="86" t="s">
        <v>34</v>
      </c>
      <c r="U14" s="92" t="s">
        <v>35</v>
      </c>
      <c r="V14" s="92" t="s">
        <v>36</v>
      </c>
      <c r="W14" s="137" t="s">
        <v>138</v>
      </c>
      <c r="X14" s="137" t="s">
        <v>139</v>
      </c>
      <c r="Y14" s="137" t="s">
        <v>140</v>
      </c>
      <c r="Z14" s="137" t="s">
        <v>141</v>
      </c>
    </row>
    <row r="15" spans="1:26" s="15" customFormat="1" ht="15" hidden="1" customHeight="1" x14ac:dyDescent="0.25">
      <c r="A15" s="19">
        <v>0</v>
      </c>
      <c r="B15" s="20"/>
      <c r="C15" s="107"/>
      <c r="D15" s="1"/>
      <c r="E15" s="1"/>
      <c r="F15" s="172"/>
      <c r="G15" s="55"/>
      <c r="H15" s="116"/>
      <c r="I15" s="35"/>
      <c r="J15" s="80"/>
      <c r="K15" s="29"/>
      <c r="L15" s="80"/>
      <c r="M15" s="81"/>
      <c r="N15" s="81"/>
      <c r="O15" s="81"/>
      <c r="P15" s="82"/>
      <c r="Q15" s="82"/>
      <c r="R15" s="82"/>
      <c r="S15" s="72"/>
      <c r="T15" s="81"/>
      <c r="U15" s="81"/>
      <c r="V15" s="83"/>
      <c r="W15" s="112"/>
      <c r="X15" s="112"/>
      <c r="Y15" s="114"/>
      <c r="Z15" s="115"/>
    </row>
    <row r="16" spans="1:26" s="15" customFormat="1" ht="15" customHeight="1" x14ac:dyDescent="0.25">
      <c r="A16" s="19">
        <v>1</v>
      </c>
      <c r="B16" s="20"/>
      <c r="C16" s="149"/>
      <c r="D16" s="1"/>
      <c r="E16" s="1"/>
      <c r="F16" s="173"/>
      <c r="G16" s="55"/>
      <c r="H16" s="116" t="str">
        <f t="shared" ref="H16:H80" si="0">IF(J16="","",J16&amp;". ")&amp;IF(L16="","",L16&amp;". ")</f>
        <v/>
      </c>
      <c r="I16" s="35" t="b">
        <f t="shared" ref="I16:I79" si="1">V16</f>
        <v>0</v>
      </c>
      <c r="J16" s="80" t="str">
        <f t="shared" ref="J16:J79" si="2">IF(I16,J$13,"")</f>
        <v/>
      </c>
      <c r="K16" s="29" t="b">
        <f>IF(COUNTA(D16:E16)&gt;1,E16&lt;D16,FALSE)</f>
        <v>0</v>
      </c>
      <c r="L16" s="80" t="str">
        <f>IF(K16,L$13,"")</f>
        <v/>
      </c>
      <c r="M16" s="81" t="e">
        <f t="shared" ref="M16:M79" si="3">VALUE(LEFT(C16,2))</f>
        <v>#VALUE!</v>
      </c>
      <c r="N16" s="81" t="e">
        <f t="shared" ref="N16:N79" si="4">VALUE(MID(C16,3,2))</f>
        <v>#VALUE!</v>
      </c>
      <c r="O16" s="81" t="e">
        <f t="shared" ref="O16:O79" si="5">TEXT(IF(VALUE(MID(C16,5,2))&gt;31,MID(C16,5,2)-60,VALUE(MID(C16,5,2))),"00")</f>
        <v>#VALUE!</v>
      </c>
      <c r="P16" s="82" t="e">
        <f t="shared" ref="P16:P79" si="6">DATEVALUE(IF(VALUE(LEFT(C16,2))&lt;20,20,19)&amp;TEXT(M16,"00")&amp;"/"&amp;N16&amp;"/"&amp;O16)</f>
        <v>#VALUE!</v>
      </c>
      <c r="Q16" s="82" t="e">
        <f>DATE(M16,N16,O16)</f>
        <v>#VALUE!</v>
      </c>
      <c r="R16" s="82" t="b">
        <f>NOT(ISERR(AND(N16&lt;13,VALUE(O16)&lt;31,P16=Q16)))</f>
        <v>0</v>
      </c>
      <c r="S16" s="72" t="str">
        <f t="shared" ref="S16:S79" si="7">RIGHT(C16,1)</f>
        <v/>
      </c>
      <c r="T16" s="81" t="e" cm="1">
        <f t="array" aca="1" ref="T16" ca="1">TEXT(RIGHT(10-RIGHT(SUM(INDEX(1*(MID(MID(C16,1,1)*2,ROW(INDIRECT("1:"&amp;LEN(MID(C16,1,1)*2))),1)),,))+MID(C16,2,1)+
SUM(INDEX(1*(MID(MID(C16,3,1)*2,ROW(INDIRECT("1:"&amp;LEN(MID(C16,3,1)*2))),1)),,))+MID(C16,4,1)+
SUM(INDEX(1*(MID(MID(C16,5,1)*2,ROW(INDIRECT("1:"&amp;LEN(MID(C16,5,1)*2))),1)),,))+MID(C16,6,1)+
SUM(INDEX(1*(MID(MID(C16,8,1)*2,ROW(INDIRECT("1:"&amp;LEN(MID(C16,8,1)*2))),1)),,))+MID(C16,9,1)+
SUM(INDEX(1*(MID(MID(C16,10,1)*2,ROW(INDIRECT("1:"&amp;LEN(MID(C16,10,1)*2))),1)),,)),1),1),"0")</f>
        <v>#VALUE!</v>
      </c>
      <c r="U16" s="81" t="str">
        <f t="shared" ref="U16:U79" si="8">IF(C16="","",T16=S16)</f>
        <v/>
      </c>
      <c r="V16" s="83" t="b">
        <f t="shared" ref="V16:V79" si="9">IFERROR(NOT(IF(C16&lt;&gt;"",AND(R16,U16),TRUE)),TRUE)</f>
        <v>0</v>
      </c>
      <c r="W16" s="112" t="e">
        <f>IF(#REF!="",FALSE,IF(OR(X16&gt;Z16,X16&lt;Y16),TRUE,FALSE))</f>
        <v>#REF!</v>
      </c>
      <c r="X16" s="112">
        <f t="shared" ref="X16:X79" si="10">(E16-D16)/30</f>
        <v>0</v>
      </c>
      <c r="Y16" s="114" t="e">
        <f>#REF!-3/30</f>
        <v>#REF!</v>
      </c>
      <c r="Z16" s="115" t="e">
        <f>#REF!+1/30</f>
        <v>#REF!</v>
      </c>
    </row>
    <row r="17" spans="1:26" s="15" customFormat="1" x14ac:dyDescent="0.25">
      <c r="A17" s="19">
        <v>2</v>
      </c>
      <c r="B17" s="20"/>
      <c r="C17" s="149"/>
      <c r="D17" s="1"/>
      <c r="E17" s="1"/>
      <c r="F17" s="173"/>
      <c r="G17" s="55"/>
      <c r="H17" s="116" t="str">
        <f t="shared" si="0"/>
        <v/>
      </c>
      <c r="I17" s="35" t="b">
        <f t="shared" si="1"/>
        <v>0</v>
      </c>
      <c r="J17" s="80" t="str">
        <f t="shared" si="2"/>
        <v/>
      </c>
      <c r="K17" s="29" t="b">
        <f t="shared" ref="K17:K80" si="11">IF(COUNTA(D17:E17)&gt;1,E17&lt;D17,FALSE)</f>
        <v>0</v>
      </c>
      <c r="L17" s="80" t="str">
        <f t="shared" ref="L17:L80" si="12">IF(K17,L$13,"")</f>
        <v/>
      </c>
      <c r="M17" s="81" t="e">
        <f t="shared" si="3"/>
        <v>#VALUE!</v>
      </c>
      <c r="N17" s="81" t="e">
        <f t="shared" si="4"/>
        <v>#VALUE!</v>
      </c>
      <c r="O17" s="81" t="e">
        <f t="shared" si="5"/>
        <v>#VALUE!</v>
      </c>
      <c r="P17" s="82" t="e">
        <f t="shared" si="6"/>
        <v>#VALUE!</v>
      </c>
      <c r="Q17" s="82" t="e">
        <f t="shared" ref="Q17:Q80" si="13">DATE(M17,N17,O17)</f>
        <v>#VALUE!</v>
      </c>
      <c r="R17" s="82" t="b">
        <f>NOT(ISERR(AND(N17&lt;13,VALUE(O17)&lt;31,P17=Q17)))</f>
        <v>0</v>
      </c>
      <c r="S17" s="72" t="str">
        <f t="shared" si="7"/>
        <v/>
      </c>
      <c r="T17" s="81" t="e" cm="1">
        <f t="array" aca="1" ref="T17" ca="1">TEXT(RIGHT(10-RIGHT(SUM(INDEX(1*(MID(MID(C17,1,1)*2,ROW(INDIRECT("1:"&amp;LEN(MID(C17,1,1)*2))),1)),,))+MID(C17,2,1)+
SUM(INDEX(1*(MID(MID(C17,3,1)*2,ROW(INDIRECT("1:"&amp;LEN(MID(C17,3,1)*2))),1)),,))+MID(C17,4,1)+
SUM(INDEX(1*(MID(MID(C17,5,1)*2,ROW(INDIRECT("1:"&amp;LEN(MID(C17,5,1)*2))),1)),,))+MID(C17,6,1)+
SUM(INDEX(1*(MID(MID(C17,8,1)*2,ROW(INDIRECT("1:"&amp;LEN(MID(C17,8,1)*2))),1)),,))+MID(C17,9,1)+
SUM(INDEX(1*(MID(MID(C17,10,1)*2,ROW(INDIRECT("1:"&amp;LEN(MID(C17,10,1)*2))),1)),,)),1),1),"0")</f>
        <v>#VALUE!</v>
      </c>
      <c r="U17" s="81" t="str">
        <f t="shared" si="8"/>
        <v/>
      </c>
      <c r="V17" s="83" t="b">
        <f t="shared" si="9"/>
        <v>0</v>
      </c>
      <c r="W17" s="112" t="e">
        <f>IF(#REF!="",FALSE,IF(OR(X17&gt;Z17,X17&lt;Y17),TRUE,FALSE))</f>
        <v>#REF!</v>
      </c>
      <c r="X17" s="112">
        <f t="shared" si="10"/>
        <v>0</v>
      </c>
      <c r="Y17" s="114" t="e">
        <f>#REF!-3/30</f>
        <v>#REF!</v>
      </c>
      <c r="Z17" s="115" t="e">
        <f>#REF!+1/30</f>
        <v>#REF!</v>
      </c>
    </row>
    <row r="18" spans="1:26" s="15" customFormat="1" x14ac:dyDescent="0.25">
      <c r="A18" s="19">
        <v>3</v>
      </c>
      <c r="B18" s="20"/>
      <c r="C18" s="149"/>
      <c r="D18" s="1"/>
      <c r="E18" s="1"/>
      <c r="F18" s="173"/>
      <c r="G18" s="55"/>
      <c r="H18" s="116" t="str">
        <f t="shared" si="0"/>
        <v/>
      </c>
      <c r="I18" s="35" t="b">
        <f t="shared" si="1"/>
        <v>0</v>
      </c>
      <c r="J18" s="80" t="str">
        <f t="shared" si="2"/>
        <v/>
      </c>
      <c r="K18" s="29" t="b">
        <f t="shared" si="11"/>
        <v>0</v>
      </c>
      <c r="L18" s="80" t="str">
        <f t="shared" si="12"/>
        <v/>
      </c>
      <c r="M18" s="81" t="e">
        <f t="shared" si="3"/>
        <v>#VALUE!</v>
      </c>
      <c r="N18" s="81" t="e">
        <f t="shared" si="4"/>
        <v>#VALUE!</v>
      </c>
      <c r="O18" s="81" t="e">
        <f t="shared" si="5"/>
        <v>#VALUE!</v>
      </c>
      <c r="P18" s="82" t="e">
        <f t="shared" si="6"/>
        <v>#VALUE!</v>
      </c>
      <c r="Q18" s="82" t="e">
        <f t="shared" si="13"/>
        <v>#VALUE!</v>
      </c>
      <c r="R18" s="82" t="b">
        <f t="shared" ref="R18:R81" si="14">NOT(ISERR(AND(N18&lt;13,VALUE(O18)&lt;31,P18=Q18)))</f>
        <v>0</v>
      </c>
      <c r="S18" s="72" t="str">
        <f t="shared" si="7"/>
        <v/>
      </c>
      <c r="T18" s="81" t="e" cm="1">
        <f t="array" aca="1" ref="T18" ca="1">TEXT(RIGHT(10-RIGHT(SUM(INDEX(1*(MID(MID(C18,1,1)*2,ROW(INDIRECT("1:"&amp;LEN(MID(C18,1,1)*2))),1)),,))+MID(C18,2,1)+
SUM(INDEX(1*(MID(MID(C18,3,1)*2,ROW(INDIRECT("1:"&amp;LEN(MID(C18,3,1)*2))),1)),,))+MID(C18,4,1)+
SUM(INDEX(1*(MID(MID(C18,5,1)*2,ROW(INDIRECT("1:"&amp;LEN(MID(C18,5,1)*2))),1)),,))+MID(C18,6,1)+
SUM(INDEX(1*(MID(MID(C18,8,1)*2,ROW(INDIRECT("1:"&amp;LEN(MID(C18,8,1)*2))),1)),,))+MID(C18,9,1)+
SUM(INDEX(1*(MID(MID(C18,10,1)*2,ROW(INDIRECT("1:"&amp;LEN(MID(C18,10,1)*2))),1)),,)),1),1),"0")</f>
        <v>#VALUE!</v>
      </c>
      <c r="U18" s="81" t="str">
        <f t="shared" si="8"/>
        <v/>
      </c>
      <c r="V18" s="83" t="b">
        <f t="shared" si="9"/>
        <v>0</v>
      </c>
      <c r="W18" s="112" t="e">
        <f>IF(#REF!="",FALSE,IF(OR(X18&gt;Z18,X18&lt;Y18),TRUE,FALSE))</f>
        <v>#REF!</v>
      </c>
      <c r="X18" s="112">
        <f t="shared" si="10"/>
        <v>0</v>
      </c>
      <c r="Y18" s="114" t="e">
        <f>#REF!-3/30</f>
        <v>#REF!</v>
      </c>
      <c r="Z18" s="115" t="e">
        <f>#REF!+1/30</f>
        <v>#REF!</v>
      </c>
    </row>
    <row r="19" spans="1:26" s="15" customFormat="1" x14ac:dyDescent="0.25">
      <c r="A19" s="19">
        <v>4</v>
      </c>
      <c r="B19" s="20"/>
      <c r="C19" s="149"/>
      <c r="D19" s="1"/>
      <c r="E19" s="1"/>
      <c r="F19" s="173"/>
      <c r="G19" s="55"/>
      <c r="H19" s="116" t="str">
        <f t="shared" si="0"/>
        <v/>
      </c>
      <c r="I19" s="35" t="b">
        <f t="shared" si="1"/>
        <v>0</v>
      </c>
      <c r="J19" s="80" t="str">
        <f t="shared" si="2"/>
        <v/>
      </c>
      <c r="K19" s="29" t="b">
        <f t="shared" si="11"/>
        <v>0</v>
      </c>
      <c r="L19" s="80" t="str">
        <f t="shared" si="12"/>
        <v/>
      </c>
      <c r="M19" s="81" t="e">
        <f t="shared" si="3"/>
        <v>#VALUE!</v>
      </c>
      <c r="N19" s="81" t="e">
        <f t="shared" si="4"/>
        <v>#VALUE!</v>
      </c>
      <c r="O19" s="81" t="e">
        <f t="shared" si="5"/>
        <v>#VALUE!</v>
      </c>
      <c r="P19" s="82" t="e">
        <f t="shared" si="6"/>
        <v>#VALUE!</v>
      </c>
      <c r="Q19" s="82" t="e">
        <f t="shared" si="13"/>
        <v>#VALUE!</v>
      </c>
      <c r="R19" s="82" t="b">
        <f t="shared" si="14"/>
        <v>0</v>
      </c>
      <c r="S19" s="72" t="str">
        <f t="shared" si="7"/>
        <v/>
      </c>
      <c r="T19" s="81" t="e" cm="1">
        <f t="array" aca="1" ref="T19" ca="1">TEXT(RIGHT(10-RIGHT(SUM(INDEX(1*(MID(MID(C19,1,1)*2,ROW(INDIRECT("1:"&amp;LEN(MID(C19,1,1)*2))),1)),,))+MID(C19,2,1)+
SUM(INDEX(1*(MID(MID(C19,3,1)*2,ROW(INDIRECT("1:"&amp;LEN(MID(C19,3,1)*2))),1)),,))+MID(C19,4,1)+
SUM(INDEX(1*(MID(MID(C19,5,1)*2,ROW(INDIRECT("1:"&amp;LEN(MID(C19,5,1)*2))),1)),,))+MID(C19,6,1)+
SUM(INDEX(1*(MID(MID(C19,8,1)*2,ROW(INDIRECT("1:"&amp;LEN(MID(C19,8,1)*2))),1)),,))+MID(C19,9,1)+
SUM(INDEX(1*(MID(MID(C19,10,1)*2,ROW(INDIRECT("1:"&amp;LEN(MID(C19,10,1)*2))),1)),,)),1),1),"0")</f>
        <v>#VALUE!</v>
      </c>
      <c r="U19" s="81" t="str">
        <f t="shared" si="8"/>
        <v/>
      </c>
      <c r="V19" s="83" t="b">
        <f t="shared" si="9"/>
        <v>0</v>
      </c>
      <c r="W19" s="112" t="e">
        <f>IF(#REF!="",FALSE,IF(OR(X19&gt;Z19,X19&lt;Y19),TRUE,FALSE))</f>
        <v>#REF!</v>
      </c>
      <c r="X19" s="112">
        <f t="shared" si="10"/>
        <v>0</v>
      </c>
      <c r="Y19" s="114" t="e">
        <f>#REF!-3/30</f>
        <v>#REF!</v>
      </c>
      <c r="Z19" s="115" t="e">
        <f>#REF!+1/30</f>
        <v>#REF!</v>
      </c>
    </row>
    <row r="20" spans="1:26" s="15" customFormat="1" x14ac:dyDescent="0.25">
      <c r="A20" s="19">
        <v>5</v>
      </c>
      <c r="B20" s="20"/>
      <c r="C20" s="149"/>
      <c r="D20" s="1"/>
      <c r="E20" s="1"/>
      <c r="F20" s="173"/>
      <c r="G20" s="55"/>
      <c r="H20" s="116" t="str">
        <f t="shared" si="0"/>
        <v/>
      </c>
      <c r="I20" s="35" t="b">
        <f t="shared" si="1"/>
        <v>0</v>
      </c>
      <c r="J20" s="80" t="str">
        <f t="shared" si="2"/>
        <v/>
      </c>
      <c r="K20" s="29" t="b">
        <f t="shared" si="11"/>
        <v>0</v>
      </c>
      <c r="L20" s="80" t="str">
        <f t="shared" si="12"/>
        <v/>
      </c>
      <c r="M20" s="81" t="e">
        <f t="shared" si="3"/>
        <v>#VALUE!</v>
      </c>
      <c r="N20" s="81" t="e">
        <f t="shared" si="4"/>
        <v>#VALUE!</v>
      </c>
      <c r="O20" s="81" t="e">
        <f t="shared" si="5"/>
        <v>#VALUE!</v>
      </c>
      <c r="P20" s="82" t="e">
        <f t="shared" si="6"/>
        <v>#VALUE!</v>
      </c>
      <c r="Q20" s="82" t="e">
        <f t="shared" si="13"/>
        <v>#VALUE!</v>
      </c>
      <c r="R20" s="82" t="b">
        <f t="shared" si="14"/>
        <v>0</v>
      </c>
      <c r="S20" s="72" t="str">
        <f t="shared" si="7"/>
        <v/>
      </c>
      <c r="T20" s="81" t="e" cm="1">
        <f t="array" aca="1" ref="T20" ca="1">TEXT(RIGHT(10-RIGHT(SUM(INDEX(1*(MID(MID(C20,1,1)*2,ROW(INDIRECT("1:"&amp;LEN(MID(C20,1,1)*2))),1)),,))+MID(C20,2,1)+
SUM(INDEX(1*(MID(MID(C20,3,1)*2,ROW(INDIRECT("1:"&amp;LEN(MID(C20,3,1)*2))),1)),,))+MID(C20,4,1)+
SUM(INDEX(1*(MID(MID(C20,5,1)*2,ROW(INDIRECT("1:"&amp;LEN(MID(C20,5,1)*2))),1)),,))+MID(C20,6,1)+
SUM(INDEX(1*(MID(MID(C20,8,1)*2,ROW(INDIRECT("1:"&amp;LEN(MID(C20,8,1)*2))),1)),,))+MID(C20,9,1)+
SUM(INDEX(1*(MID(MID(C20,10,1)*2,ROW(INDIRECT("1:"&amp;LEN(MID(C20,10,1)*2))),1)),,)),1),1),"0")</f>
        <v>#VALUE!</v>
      </c>
      <c r="U20" s="81" t="str">
        <f t="shared" si="8"/>
        <v/>
      </c>
      <c r="V20" s="83" t="b">
        <f t="shared" si="9"/>
        <v>0</v>
      </c>
      <c r="W20" s="112" t="e">
        <f>IF(#REF!="",FALSE,IF(OR(X20&gt;Z20,X20&lt;Y20),TRUE,FALSE))</f>
        <v>#REF!</v>
      </c>
      <c r="X20" s="112">
        <f t="shared" si="10"/>
        <v>0</v>
      </c>
      <c r="Y20" s="114" t="e">
        <f>#REF!-3/30</f>
        <v>#REF!</v>
      </c>
      <c r="Z20" s="115" t="e">
        <f>#REF!+1/30</f>
        <v>#REF!</v>
      </c>
    </row>
    <row r="21" spans="1:26" s="15" customFormat="1" x14ac:dyDescent="0.25">
      <c r="A21" s="19">
        <v>6</v>
      </c>
      <c r="B21" s="20"/>
      <c r="C21" s="149"/>
      <c r="D21" s="1"/>
      <c r="E21" s="1"/>
      <c r="F21" s="173"/>
      <c r="G21" s="55"/>
      <c r="H21" s="116" t="str">
        <f t="shared" si="0"/>
        <v/>
      </c>
      <c r="I21" s="35" t="b">
        <f t="shared" si="1"/>
        <v>0</v>
      </c>
      <c r="J21" s="80" t="str">
        <f t="shared" si="2"/>
        <v/>
      </c>
      <c r="K21" s="29" t="b">
        <f t="shared" si="11"/>
        <v>0</v>
      </c>
      <c r="L21" s="80" t="str">
        <f t="shared" si="12"/>
        <v/>
      </c>
      <c r="M21" s="81" t="e">
        <f t="shared" si="3"/>
        <v>#VALUE!</v>
      </c>
      <c r="N21" s="81" t="e">
        <f t="shared" si="4"/>
        <v>#VALUE!</v>
      </c>
      <c r="O21" s="81" t="e">
        <f t="shared" si="5"/>
        <v>#VALUE!</v>
      </c>
      <c r="P21" s="82" t="e">
        <f t="shared" si="6"/>
        <v>#VALUE!</v>
      </c>
      <c r="Q21" s="82" t="e">
        <f t="shared" si="13"/>
        <v>#VALUE!</v>
      </c>
      <c r="R21" s="82" t="b">
        <f t="shared" si="14"/>
        <v>0</v>
      </c>
      <c r="S21" s="72" t="str">
        <f t="shared" si="7"/>
        <v/>
      </c>
      <c r="T21" s="81" t="e" cm="1">
        <f t="array" aca="1" ref="T21" ca="1">TEXT(RIGHT(10-RIGHT(SUM(INDEX(1*(MID(MID(C21,1,1)*2,ROW(INDIRECT("1:"&amp;LEN(MID(C21,1,1)*2))),1)),,))+MID(C21,2,1)+
SUM(INDEX(1*(MID(MID(C21,3,1)*2,ROW(INDIRECT("1:"&amp;LEN(MID(C21,3,1)*2))),1)),,))+MID(C21,4,1)+
SUM(INDEX(1*(MID(MID(C21,5,1)*2,ROW(INDIRECT("1:"&amp;LEN(MID(C21,5,1)*2))),1)),,))+MID(C21,6,1)+
SUM(INDEX(1*(MID(MID(C21,8,1)*2,ROW(INDIRECT("1:"&amp;LEN(MID(C21,8,1)*2))),1)),,))+MID(C21,9,1)+
SUM(INDEX(1*(MID(MID(C21,10,1)*2,ROW(INDIRECT("1:"&amp;LEN(MID(C21,10,1)*2))),1)),,)),1),1),"0")</f>
        <v>#VALUE!</v>
      </c>
      <c r="U21" s="81" t="str">
        <f t="shared" si="8"/>
        <v/>
      </c>
      <c r="V21" s="83" t="b">
        <f t="shared" si="9"/>
        <v>0</v>
      </c>
      <c r="W21" s="112" t="e">
        <f>IF(#REF!="",FALSE,IF(OR(X21&gt;Z21,X21&lt;Y21),TRUE,FALSE))</f>
        <v>#REF!</v>
      </c>
      <c r="X21" s="112">
        <f t="shared" si="10"/>
        <v>0</v>
      </c>
      <c r="Y21" s="114" t="e">
        <f>#REF!-3/30</f>
        <v>#REF!</v>
      </c>
      <c r="Z21" s="115" t="e">
        <f>#REF!+1/30</f>
        <v>#REF!</v>
      </c>
    </row>
    <row r="22" spans="1:26" s="30" customFormat="1" x14ac:dyDescent="0.25">
      <c r="A22" s="19">
        <v>7</v>
      </c>
      <c r="B22" s="20"/>
      <c r="C22" s="149"/>
      <c r="D22" s="1"/>
      <c r="E22" s="1"/>
      <c r="F22" s="173"/>
      <c r="G22" s="55"/>
      <c r="H22" s="116" t="str">
        <f t="shared" si="0"/>
        <v/>
      </c>
      <c r="I22" s="35" t="b">
        <f t="shared" si="1"/>
        <v>0</v>
      </c>
      <c r="J22" s="80" t="str">
        <f t="shared" si="2"/>
        <v/>
      </c>
      <c r="K22" s="29" t="b">
        <f t="shared" si="11"/>
        <v>0</v>
      </c>
      <c r="L22" s="80" t="str">
        <f t="shared" si="12"/>
        <v/>
      </c>
      <c r="M22" s="81" t="e">
        <f t="shared" si="3"/>
        <v>#VALUE!</v>
      </c>
      <c r="N22" s="81" t="e">
        <f t="shared" si="4"/>
        <v>#VALUE!</v>
      </c>
      <c r="O22" s="81" t="e">
        <f t="shared" si="5"/>
        <v>#VALUE!</v>
      </c>
      <c r="P22" s="82" t="e">
        <f t="shared" si="6"/>
        <v>#VALUE!</v>
      </c>
      <c r="Q22" s="82" t="e">
        <f t="shared" si="13"/>
        <v>#VALUE!</v>
      </c>
      <c r="R22" s="82" t="b">
        <f t="shared" si="14"/>
        <v>0</v>
      </c>
      <c r="S22" s="72" t="str">
        <f t="shared" si="7"/>
        <v/>
      </c>
      <c r="T22" s="81" t="e" cm="1">
        <f t="array" aca="1" ref="T22" ca="1">TEXT(RIGHT(10-RIGHT(SUM(INDEX(1*(MID(MID(C22,1,1)*2,ROW(INDIRECT("1:"&amp;LEN(MID(C22,1,1)*2))),1)),,))+MID(C22,2,1)+
SUM(INDEX(1*(MID(MID(C22,3,1)*2,ROW(INDIRECT("1:"&amp;LEN(MID(C22,3,1)*2))),1)),,))+MID(C22,4,1)+
SUM(INDEX(1*(MID(MID(C22,5,1)*2,ROW(INDIRECT("1:"&amp;LEN(MID(C22,5,1)*2))),1)),,))+MID(C22,6,1)+
SUM(INDEX(1*(MID(MID(C22,8,1)*2,ROW(INDIRECT("1:"&amp;LEN(MID(C22,8,1)*2))),1)),,))+MID(C22,9,1)+
SUM(INDEX(1*(MID(MID(C22,10,1)*2,ROW(INDIRECT("1:"&amp;LEN(MID(C22,10,1)*2))),1)),,)),1),1),"0")</f>
        <v>#VALUE!</v>
      </c>
      <c r="U22" s="81" t="str">
        <f t="shared" si="8"/>
        <v/>
      </c>
      <c r="V22" s="83" t="b">
        <f t="shared" si="9"/>
        <v>0</v>
      </c>
      <c r="W22" s="112" t="e">
        <f>IF(#REF!="",FALSE,IF(OR(X22&gt;Z22,X22&lt;Y22),TRUE,FALSE))</f>
        <v>#REF!</v>
      </c>
      <c r="X22" s="112">
        <f t="shared" si="10"/>
        <v>0</v>
      </c>
      <c r="Y22" s="114" t="e">
        <f>#REF!-3/30</f>
        <v>#REF!</v>
      </c>
      <c r="Z22" s="115" t="e">
        <f>#REF!+1/30</f>
        <v>#REF!</v>
      </c>
    </row>
    <row r="23" spans="1:26" s="30" customFormat="1" x14ac:dyDescent="0.25">
      <c r="A23" s="19">
        <v>8</v>
      </c>
      <c r="B23" s="20"/>
      <c r="C23" s="149"/>
      <c r="D23" s="1"/>
      <c r="E23" s="1"/>
      <c r="F23" s="173"/>
      <c r="G23" s="55"/>
      <c r="H23" s="116" t="str">
        <f t="shared" si="0"/>
        <v/>
      </c>
      <c r="I23" s="35" t="b">
        <f t="shared" si="1"/>
        <v>0</v>
      </c>
      <c r="J23" s="80" t="str">
        <f t="shared" si="2"/>
        <v/>
      </c>
      <c r="K23" s="29" t="b">
        <f t="shared" si="11"/>
        <v>0</v>
      </c>
      <c r="L23" s="80" t="str">
        <f t="shared" si="12"/>
        <v/>
      </c>
      <c r="M23" s="81" t="e">
        <f t="shared" si="3"/>
        <v>#VALUE!</v>
      </c>
      <c r="N23" s="81" t="e">
        <f t="shared" si="4"/>
        <v>#VALUE!</v>
      </c>
      <c r="O23" s="81" t="e">
        <f t="shared" si="5"/>
        <v>#VALUE!</v>
      </c>
      <c r="P23" s="82" t="e">
        <f t="shared" si="6"/>
        <v>#VALUE!</v>
      </c>
      <c r="Q23" s="82" t="e">
        <f t="shared" si="13"/>
        <v>#VALUE!</v>
      </c>
      <c r="R23" s="82" t="b">
        <f t="shared" si="14"/>
        <v>0</v>
      </c>
      <c r="S23" s="72" t="str">
        <f t="shared" si="7"/>
        <v/>
      </c>
      <c r="T23" s="81" t="e" cm="1">
        <f t="array" aca="1" ref="T23" ca="1">TEXT(RIGHT(10-RIGHT(SUM(INDEX(1*(MID(MID(C23,1,1)*2,ROW(INDIRECT("1:"&amp;LEN(MID(C23,1,1)*2))),1)),,))+MID(C23,2,1)+
SUM(INDEX(1*(MID(MID(C23,3,1)*2,ROW(INDIRECT("1:"&amp;LEN(MID(C23,3,1)*2))),1)),,))+MID(C23,4,1)+
SUM(INDEX(1*(MID(MID(C23,5,1)*2,ROW(INDIRECT("1:"&amp;LEN(MID(C23,5,1)*2))),1)),,))+MID(C23,6,1)+
SUM(INDEX(1*(MID(MID(C23,8,1)*2,ROW(INDIRECT("1:"&amp;LEN(MID(C23,8,1)*2))),1)),,))+MID(C23,9,1)+
SUM(INDEX(1*(MID(MID(C23,10,1)*2,ROW(INDIRECT("1:"&amp;LEN(MID(C23,10,1)*2))),1)),,)),1),1),"0")</f>
        <v>#VALUE!</v>
      </c>
      <c r="U23" s="81" t="str">
        <f t="shared" si="8"/>
        <v/>
      </c>
      <c r="V23" s="83" t="b">
        <f t="shared" si="9"/>
        <v>0</v>
      </c>
      <c r="W23" s="112" t="e">
        <f>IF(#REF!="",FALSE,IF(OR(X23&gt;Z23,X23&lt;Y23),TRUE,FALSE))</f>
        <v>#REF!</v>
      </c>
      <c r="X23" s="112">
        <f t="shared" si="10"/>
        <v>0</v>
      </c>
      <c r="Y23" s="114" t="e">
        <f>#REF!-3/30</f>
        <v>#REF!</v>
      </c>
      <c r="Z23" s="115" t="e">
        <f>#REF!+1/30</f>
        <v>#REF!</v>
      </c>
    </row>
    <row r="24" spans="1:26" s="30" customFormat="1" x14ac:dyDescent="0.25">
      <c r="A24" s="19">
        <v>9</v>
      </c>
      <c r="B24" s="20"/>
      <c r="C24" s="149"/>
      <c r="D24" s="1"/>
      <c r="E24" s="1"/>
      <c r="F24" s="173"/>
      <c r="G24" s="55"/>
      <c r="H24" s="116" t="str">
        <f t="shared" si="0"/>
        <v/>
      </c>
      <c r="I24" s="35" t="b">
        <f t="shared" si="1"/>
        <v>0</v>
      </c>
      <c r="J24" s="80" t="str">
        <f t="shared" si="2"/>
        <v/>
      </c>
      <c r="K24" s="29" t="b">
        <f t="shared" si="11"/>
        <v>0</v>
      </c>
      <c r="L24" s="80" t="str">
        <f t="shared" si="12"/>
        <v/>
      </c>
      <c r="M24" s="81" t="e">
        <f t="shared" si="3"/>
        <v>#VALUE!</v>
      </c>
      <c r="N24" s="81" t="e">
        <f t="shared" si="4"/>
        <v>#VALUE!</v>
      </c>
      <c r="O24" s="81" t="e">
        <f t="shared" si="5"/>
        <v>#VALUE!</v>
      </c>
      <c r="P24" s="82" t="e">
        <f t="shared" si="6"/>
        <v>#VALUE!</v>
      </c>
      <c r="Q24" s="82" t="e">
        <f t="shared" si="13"/>
        <v>#VALUE!</v>
      </c>
      <c r="R24" s="82" t="b">
        <f t="shared" si="14"/>
        <v>0</v>
      </c>
      <c r="S24" s="72" t="str">
        <f t="shared" si="7"/>
        <v/>
      </c>
      <c r="T24" s="81" t="e" cm="1">
        <f t="array" aca="1" ref="T24" ca="1">TEXT(RIGHT(10-RIGHT(SUM(INDEX(1*(MID(MID(C24,1,1)*2,ROW(INDIRECT("1:"&amp;LEN(MID(C24,1,1)*2))),1)),,))+MID(C24,2,1)+
SUM(INDEX(1*(MID(MID(C24,3,1)*2,ROW(INDIRECT("1:"&amp;LEN(MID(C24,3,1)*2))),1)),,))+MID(C24,4,1)+
SUM(INDEX(1*(MID(MID(C24,5,1)*2,ROW(INDIRECT("1:"&amp;LEN(MID(C24,5,1)*2))),1)),,))+MID(C24,6,1)+
SUM(INDEX(1*(MID(MID(C24,8,1)*2,ROW(INDIRECT("1:"&amp;LEN(MID(C24,8,1)*2))),1)),,))+MID(C24,9,1)+
SUM(INDEX(1*(MID(MID(C24,10,1)*2,ROW(INDIRECT("1:"&amp;LEN(MID(C24,10,1)*2))),1)),,)),1),1),"0")</f>
        <v>#VALUE!</v>
      </c>
      <c r="U24" s="81" t="str">
        <f t="shared" si="8"/>
        <v/>
      </c>
      <c r="V24" s="83" t="b">
        <f t="shared" si="9"/>
        <v>0</v>
      </c>
      <c r="W24" s="112" t="e">
        <f>IF(#REF!="",FALSE,IF(OR(X24&gt;Z24,X24&lt;Y24),TRUE,FALSE))</f>
        <v>#REF!</v>
      </c>
      <c r="X24" s="112">
        <f t="shared" si="10"/>
        <v>0</v>
      </c>
      <c r="Y24" s="114" t="e">
        <f>#REF!-3/30</f>
        <v>#REF!</v>
      </c>
      <c r="Z24" s="115" t="e">
        <f>#REF!+1/30</f>
        <v>#REF!</v>
      </c>
    </row>
    <row r="25" spans="1:26" s="30" customFormat="1" x14ac:dyDescent="0.25">
      <c r="A25" s="19">
        <v>10</v>
      </c>
      <c r="B25" s="20"/>
      <c r="C25" s="149"/>
      <c r="D25" s="1"/>
      <c r="E25" s="1"/>
      <c r="F25" s="173"/>
      <c r="G25" s="55"/>
      <c r="H25" s="116" t="str">
        <f t="shared" si="0"/>
        <v/>
      </c>
      <c r="I25" s="35" t="b">
        <f t="shared" si="1"/>
        <v>0</v>
      </c>
      <c r="J25" s="80" t="str">
        <f t="shared" si="2"/>
        <v/>
      </c>
      <c r="K25" s="29" t="b">
        <f t="shared" si="11"/>
        <v>0</v>
      </c>
      <c r="L25" s="80" t="str">
        <f t="shared" si="12"/>
        <v/>
      </c>
      <c r="M25" s="81" t="e">
        <f t="shared" si="3"/>
        <v>#VALUE!</v>
      </c>
      <c r="N25" s="81" t="e">
        <f t="shared" si="4"/>
        <v>#VALUE!</v>
      </c>
      <c r="O25" s="81" t="e">
        <f t="shared" si="5"/>
        <v>#VALUE!</v>
      </c>
      <c r="P25" s="82" t="e">
        <f t="shared" si="6"/>
        <v>#VALUE!</v>
      </c>
      <c r="Q25" s="82" t="e">
        <f t="shared" si="13"/>
        <v>#VALUE!</v>
      </c>
      <c r="R25" s="82" t="b">
        <f t="shared" si="14"/>
        <v>0</v>
      </c>
      <c r="S25" s="72" t="str">
        <f t="shared" si="7"/>
        <v/>
      </c>
      <c r="T25" s="81" t="e" cm="1">
        <f t="array" aca="1" ref="T25" ca="1">TEXT(RIGHT(10-RIGHT(SUM(INDEX(1*(MID(MID(C25,1,1)*2,ROW(INDIRECT("1:"&amp;LEN(MID(C25,1,1)*2))),1)),,))+MID(C25,2,1)+
SUM(INDEX(1*(MID(MID(C25,3,1)*2,ROW(INDIRECT("1:"&amp;LEN(MID(C25,3,1)*2))),1)),,))+MID(C25,4,1)+
SUM(INDEX(1*(MID(MID(C25,5,1)*2,ROW(INDIRECT("1:"&amp;LEN(MID(C25,5,1)*2))),1)),,))+MID(C25,6,1)+
SUM(INDEX(1*(MID(MID(C25,8,1)*2,ROW(INDIRECT("1:"&amp;LEN(MID(C25,8,1)*2))),1)),,))+MID(C25,9,1)+
SUM(INDEX(1*(MID(MID(C25,10,1)*2,ROW(INDIRECT("1:"&amp;LEN(MID(C25,10,1)*2))),1)),,)),1),1),"0")</f>
        <v>#VALUE!</v>
      </c>
      <c r="U25" s="81" t="str">
        <f t="shared" si="8"/>
        <v/>
      </c>
      <c r="V25" s="83" t="b">
        <f t="shared" si="9"/>
        <v>0</v>
      </c>
      <c r="W25" s="112" t="e">
        <f>IF(#REF!="",FALSE,IF(OR(X25&gt;Z25,X25&lt;Y25),TRUE,FALSE))</f>
        <v>#REF!</v>
      </c>
      <c r="X25" s="112">
        <f t="shared" si="10"/>
        <v>0</v>
      </c>
      <c r="Y25" s="114" t="e">
        <f>#REF!-3/30</f>
        <v>#REF!</v>
      </c>
      <c r="Z25" s="115" t="e">
        <f>#REF!+1/30</f>
        <v>#REF!</v>
      </c>
    </row>
    <row r="26" spans="1:26" s="30" customFormat="1" x14ac:dyDescent="0.25">
      <c r="A26" s="19">
        <v>11</v>
      </c>
      <c r="B26" s="20"/>
      <c r="C26" s="149"/>
      <c r="D26" s="1"/>
      <c r="E26" s="1"/>
      <c r="F26" s="173"/>
      <c r="G26" s="55"/>
      <c r="H26" s="116" t="str">
        <f t="shared" si="0"/>
        <v/>
      </c>
      <c r="I26" s="35" t="b">
        <f t="shared" si="1"/>
        <v>0</v>
      </c>
      <c r="J26" s="80" t="str">
        <f t="shared" si="2"/>
        <v/>
      </c>
      <c r="K26" s="29" t="b">
        <f t="shared" si="11"/>
        <v>0</v>
      </c>
      <c r="L26" s="80" t="str">
        <f t="shared" si="12"/>
        <v/>
      </c>
      <c r="M26" s="81" t="e">
        <f t="shared" si="3"/>
        <v>#VALUE!</v>
      </c>
      <c r="N26" s="81" t="e">
        <f t="shared" si="4"/>
        <v>#VALUE!</v>
      </c>
      <c r="O26" s="81" t="e">
        <f t="shared" si="5"/>
        <v>#VALUE!</v>
      </c>
      <c r="P26" s="82" t="e">
        <f t="shared" si="6"/>
        <v>#VALUE!</v>
      </c>
      <c r="Q26" s="82" t="e">
        <f t="shared" si="13"/>
        <v>#VALUE!</v>
      </c>
      <c r="R26" s="82" t="b">
        <f t="shared" si="14"/>
        <v>0</v>
      </c>
      <c r="S26" s="72" t="str">
        <f t="shared" si="7"/>
        <v/>
      </c>
      <c r="T26" s="81" t="e" cm="1">
        <f t="array" aca="1" ref="T26" ca="1">TEXT(RIGHT(10-RIGHT(SUM(INDEX(1*(MID(MID(C26,1,1)*2,ROW(INDIRECT("1:"&amp;LEN(MID(C26,1,1)*2))),1)),,))+MID(C26,2,1)+
SUM(INDEX(1*(MID(MID(C26,3,1)*2,ROW(INDIRECT("1:"&amp;LEN(MID(C26,3,1)*2))),1)),,))+MID(C26,4,1)+
SUM(INDEX(1*(MID(MID(C26,5,1)*2,ROW(INDIRECT("1:"&amp;LEN(MID(C26,5,1)*2))),1)),,))+MID(C26,6,1)+
SUM(INDEX(1*(MID(MID(C26,8,1)*2,ROW(INDIRECT("1:"&amp;LEN(MID(C26,8,1)*2))),1)),,))+MID(C26,9,1)+
SUM(INDEX(1*(MID(MID(C26,10,1)*2,ROW(INDIRECT("1:"&amp;LEN(MID(C26,10,1)*2))),1)),,)),1),1),"0")</f>
        <v>#VALUE!</v>
      </c>
      <c r="U26" s="81" t="str">
        <f t="shared" si="8"/>
        <v/>
      </c>
      <c r="V26" s="83" t="b">
        <f t="shared" si="9"/>
        <v>0</v>
      </c>
      <c r="W26" s="112" t="e">
        <f>IF(#REF!="",FALSE,IF(OR(X26&gt;Z26,X26&lt;Y26),TRUE,FALSE))</f>
        <v>#REF!</v>
      </c>
      <c r="X26" s="112">
        <f t="shared" si="10"/>
        <v>0</v>
      </c>
      <c r="Y26" s="114" t="e">
        <f>#REF!-3/30</f>
        <v>#REF!</v>
      </c>
      <c r="Z26" s="115" t="e">
        <f>#REF!+1/30</f>
        <v>#REF!</v>
      </c>
    </row>
    <row r="27" spans="1:26" s="30" customFormat="1" x14ac:dyDescent="0.25">
      <c r="A27" s="19">
        <v>12</v>
      </c>
      <c r="B27" s="20"/>
      <c r="C27" s="149"/>
      <c r="D27" s="1"/>
      <c r="E27" s="1"/>
      <c r="F27" s="173"/>
      <c r="G27" s="55"/>
      <c r="H27" s="116" t="str">
        <f t="shared" si="0"/>
        <v/>
      </c>
      <c r="I27" s="35" t="b">
        <f t="shared" si="1"/>
        <v>0</v>
      </c>
      <c r="J27" s="80" t="str">
        <f t="shared" si="2"/>
        <v/>
      </c>
      <c r="K27" s="29" t="b">
        <f t="shared" si="11"/>
        <v>0</v>
      </c>
      <c r="L27" s="80" t="str">
        <f t="shared" si="12"/>
        <v/>
      </c>
      <c r="M27" s="81" t="e">
        <f t="shared" si="3"/>
        <v>#VALUE!</v>
      </c>
      <c r="N27" s="81" t="e">
        <f t="shared" si="4"/>
        <v>#VALUE!</v>
      </c>
      <c r="O27" s="81" t="e">
        <f t="shared" si="5"/>
        <v>#VALUE!</v>
      </c>
      <c r="P27" s="82" t="e">
        <f t="shared" si="6"/>
        <v>#VALUE!</v>
      </c>
      <c r="Q27" s="82" t="e">
        <f t="shared" si="13"/>
        <v>#VALUE!</v>
      </c>
      <c r="R27" s="82" t="b">
        <f t="shared" si="14"/>
        <v>0</v>
      </c>
      <c r="S27" s="72" t="str">
        <f t="shared" si="7"/>
        <v/>
      </c>
      <c r="T27" s="81" t="e" cm="1">
        <f t="array" aca="1" ref="T27" ca="1">TEXT(RIGHT(10-RIGHT(SUM(INDEX(1*(MID(MID(C27,1,1)*2,ROW(INDIRECT("1:"&amp;LEN(MID(C27,1,1)*2))),1)),,))+MID(C27,2,1)+
SUM(INDEX(1*(MID(MID(C27,3,1)*2,ROW(INDIRECT("1:"&amp;LEN(MID(C27,3,1)*2))),1)),,))+MID(C27,4,1)+
SUM(INDEX(1*(MID(MID(C27,5,1)*2,ROW(INDIRECT("1:"&amp;LEN(MID(C27,5,1)*2))),1)),,))+MID(C27,6,1)+
SUM(INDEX(1*(MID(MID(C27,8,1)*2,ROW(INDIRECT("1:"&amp;LEN(MID(C27,8,1)*2))),1)),,))+MID(C27,9,1)+
SUM(INDEX(1*(MID(MID(C27,10,1)*2,ROW(INDIRECT("1:"&amp;LEN(MID(C27,10,1)*2))),1)),,)),1),1),"0")</f>
        <v>#VALUE!</v>
      </c>
      <c r="U27" s="81" t="str">
        <f t="shared" si="8"/>
        <v/>
      </c>
      <c r="V27" s="83" t="b">
        <f t="shared" si="9"/>
        <v>0</v>
      </c>
      <c r="W27" s="112" t="e">
        <f>IF(#REF!="",FALSE,IF(OR(X27&gt;Z27,X27&lt;Y27),TRUE,FALSE))</f>
        <v>#REF!</v>
      </c>
      <c r="X27" s="112">
        <f t="shared" si="10"/>
        <v>0</v>
      </c>
      <c r="Y27" s="114" t="e">
        <f>#REF!-3/30</f>
        <v>#REF!</v>
      </c>
      <c r="Z27" s="115" t="e">
        <f>#REF!+1/30</f>
        <v>#REF!</v>
      </c>
    </row>
    <row r="28" spans="1:26" s="30" customFormat="1" x14ac:dyDescent="0.25">
      <c r="A28" s="19">
        <v>13</v>
      </c>
      <c r="B28" s="20"/>
      <c r="C28" s="149"/>
      <c r="D28" s="1"/>
      <c r="E28" s="1"/>
      <c r="F28" s="173"/>
      <c r="G28" s="55"/>
      <c r="H28" s="116" t="str">
        <f t="shared" si="0"/>
        <v/>
      </c>
      <c r="I28" s="35" t="b">
        <f t="shared" si="1"/>
        <v>0</v>
      </c>
      <c r="J28" s="80" t="str">
        <f t="shared" si="2"/>
        <v/>
      </c>
      <c r="K28" s="29" t="b">
        <f t="shared" si="11"/>
        <v>0</v>
      </c>
      <c r="L28" s="80" t="str">
        <f t="shared" si="12"/>
        <v/>
      </c>
      <c r="M28" s="81" t="e">
        <f t="shared" si="3"/>
        <v>#VALUE!</v>
      </c>
      <c r="N28" s="81" t="e">
        <f t="shared" si="4"/>
        <v>#VALUE!</v>
      </c>
      <c r="O28" s="81" t="e">
        <f t="shared" si="5"/>
        <v>#VALUE!</v>
      </c>
      <c r="P28" s="82" t="e">
        <f t="shared" si="6"/>
        <v>#VALUE!</v>
      </c>
      <c r="Q28" s="82" t="e">
        <f t="shared" si="13"/>
        <v>#VALUE!</v>
      </c>
      <c r="R28" s="82" t="b">
        <f t="shared" si="14"/>
        <v>0</v>
      </c>
      <c r="S28" s="72" t="str">
        <f t="shared" si="7"/>
        <v/>
      </c>
      <c r="T28" s="81" t="e" cm="1">
        <f t="array" aca="1" ref="T28" ca="1">TEXT(RIGHT(10-RIGHT(SUM(INDEX(1*(MID(MID(C28,1,1)*2,ROW(INDIRECT("1:"&amp;LEN(MID(C28,1,1)*2))),1)),,))+MID(C28,2,1)+
SUM(INDEX(1*(MID(MID(C28,3,1)*2,ROW(INDIRECT("1:"&amp;LEN(MID(C28,3,1)*2))),1)),,))+MID(C28,4,1)+
SUM(INDEX(1*(MID(MID(C28,5,1)*2,ROW(INDIRECT("1:"&amp;LEN(MID(C28,5,1)*2))),1)),,))+MID(C28,6,1)+
SUM(INDEX(1*(MID(MID(C28,8,1)*2,ROW(INDIRECT("1:"&amp;LEN(MID(C28,8,1)*2))),1)),,))+MID(C28,9,1)+
SUM(INDEX(1*(MID(MID(C28,10,1)*2,ROW(INDIRECT("1:"&amp;LEN(MID(C28,10,1)*2))),1)),,)),1),1),"0")</f>
        <v>#VALUE!</v>
      </c>
      <c r="U28" s="81" t="str">
        <f t="shared" si="8"/>
        <v/>
      </c>
      <c r="V28" s="83" t="b">
        <f t="shared" si="9"/>
        <v>0</v>
      </c>
      <c r="W28" s="112" t="e">
        <f>IF(#REF!="",FALSE,IF(OR(X28&gt;Z28,X28&lt;Y28),TRUE,FALSE))</f>
        <v>#REF!</v>
      </c>
      <c r="X28" s="112">
        <f t="shared" si="10"/>
        <v>0</v>
      </c>
      <c r="Y28" s="114" t="e">
        <f>#REF!-3/30</f>
        <v>#REF!</v>
      </c>
      <c r="Z28" s="115" t="e">
        <f>#REF!+1/30</f>
        <v>#REF!</v>
      </c>
    </row>
    <row r="29" spans="1:26" s="30" customFormat="1" x14ac:dyDescent="0.25">
      <c r="A29" s="19">
        <v>14</v>
      </c>
      <c r="B29" s="20"/>
      <c r="C29" s="149"/>
      <c r="D29" s="1"/>
      <c r="E29" s="1"/>
      <c r="F29" s="173"/>
      <c r="G29" s="55"/>
      <c r="H29" s="116" t="str">
        <f t="shared" si="0"/>
        <v/>
      </c>
      <c r="I29" s="35" t="b">
        <f t="shared" si="1"/>
        <v>0</v>
      </c>
      <c r="J29" s="80" t="str">
        <f t="shared" si="2"/>
        <v/>
      </c>
      <c r="K29" s="29" t="b">
        <f t="shared" si="11"/>
        <v>0</v>
      </c>
      <c r="L29" s="80" t="str">
        <f t="shared" si="12"/>
        <v/>
      </c>
      <c r="M29" s="81" t="e">
        <f t="shared" si="3"/>
        <v>#VALUE!</v>
      </c>
      <c r="N29" s="81" t="e">
        <f t="shared" si="4"/>
        <v>#VALUE!</v>
      </c>
      <c r="O29" s="81" t="e">
        <f t="shared" si="5"/>
        <v>#VALUE!</v>
      </c>
      <c r="P29" s="82" t="e">
        <f t="shared" si="6"/>
        <v>#VALUE!</v>
      </c>
      <c r="Q29" s="82" t="e">
        <f t="shared" si="13"/>
        <v>#VALUE!</v>
      </c>
      <c r="R29" s="82" t="b">
        <f t="shared" si="14"/>
        <v>0</v>
      </c>
      <c r="S29" s="72" t="str">
        <f t="shared" si="7"/>
        <v/>
      </c>
      <c r="T29" s="81" t="e" cm="1">
        <f t="array" aca="1" ref="T29" ca="1">TEXT(RIGHT(10-RIGHT(SUM(INDEX(1*(MID(MID(C29,1,1)*2,ROW(INDIRECT("1:"&amp;LEN(MID(C29,1,1)*2))),1)),,))+MID(C29,2,1)+
SUM(INDEX(1*(MID(MID(C29,3,1)*2,ROW(INDIRECT("1:"&amp;LEN(MID(C29,3,1)*2))),1)),,))+MID(C29,4,1)+
SUM(INDEX(1*(MID(MID(C29,5,1)*2,ROW(INDIRECT("1:"&amp;LEN(MID(C29,5,1)*2))),1)),,))+MID(C29,6,1)+
SUM(INDEX(1*(MID(MID(C29,8,1)*2,ROW(INDIRECT("1:"&amp;LEN(MID(C29,8,1)*2))),1)),,))+MID(C29,9,1)+
SUM(INDEX(1*(MID(MID(C29,10,1)*2,ROW(INDIRECT("1:"&amp;LEN(MID(C29,10,1)*2))),1)),,)),1),1),"0")</f>
        <v>#VALUE!</v>
      </c>
      <c r="U29" s="81" t="str">
        <f t="shared" si="8"/>
        <v/>
      </c>
      <c r="V29" s="83" t="b">
        <f t="shared" si="9"/>
        <v>0</v>
      </c>
      <c r="W29" s="112" t="e">
        <f>IF(#REF!="",FALSE,IF(OR(X29&gt;Z29,X29&lt;Y29),TRUE,FALSE))</f>
        <v>#REF!</v>
      </c>
      <c r="X29" s="112">
        <f t="shared" si="10"/>
        <v>0</v>
      </c>
      <c r="Y29" s="114" t="e">
        <f>#REF!-3/30</f>
        <v>#REF!</v>
      </c>
      <c r="Z29" s="115" t="e">
        <f>#REF!+1/30</f>
        <v>#REF!</v>
      </c>
    </row>
    <row r="30" spans="1:26" s="30" customFormat="1" x14ac:dyDescent="0.25">
      <c r="A30" s="19">
        <v>15</v>
      </c>
      <c r="B30" s="20"/>
      <c r="C30" s="149"/>
      <c r="D30" s="1"/>
      <c r="E30" s="1"/>
      <c r="F30" s="173"/>
      <c r="G30" s="55"/>
      <c r="H30" s="116" t="str">
        <f t="shared" si="0"/>
        <v/>
      </c>
      <c r="I30" s="35" t="b">
        <f t="shared" si="1"/>
        <v>0</v>
      </c>
      <c r="J30" s="80" t="str">
        <f t="shared" si="2"/>
        <v/>
      </c>
      <c r="K30" s="29" t="b">
        <f t="shared" si="11"/>
        <v>0</v>
      </c>
      <c r="L30" s="80" t="str">
        <f t="shared" si="12"/>
        <v/>
      </c>
      <c r="M30" s="81" t="e">
        <f t="shared" si="3"/>
        <v>#VALUE!</v>
      </c>
      <c r="N30" s="81" t="e">
        <f t="shared" si="4"/>
        <v>#VALUE!</v>
      </c>
      <c r="O30" s="81" t="e">
        <f t="shared" si="5"/>
        <v>#VALUE!</v>
      </c>
      <c r="P30" s="82" t="e">
        <f t="shared" si="6"/>
        <v>#VALUE!</v>
      </c>
      <c r="Q30" s="82" t="e">
        <f t="shared" si="13"/>
        <v>#VALUE!</v>
      </c>
      <c r="R30" s="82" t="b">
        <f t="shared" si="14"/>
        <v>0</v>
      </c>
      <c r="S30" s="72" t="str">
        <f t="shared" si="7"/>
        <v/>
      </c>
      <c r="T30" s="81" t="e" cm="1">
        <f t="array" aca="1" ref="T30" ca="1">TEXT(RIGHT(10-RIGHT(SUM(INDEX(1*(MID(MID(C30,1,1)*2,ROW(INDIRECT("1:"&amp;LEN(MID(C30,1,1)*2))),1)),,))+MID(C30,2,1)+
SUM(INDEX(1*(MID(MID(C30,3,1)*2,ROW(INDIRECT("1:"&amp;LEN(MID(C30,3,1)*2))),1)),,))+MID(C30,4,1)+
SUM(INDEX(1*(MID(MID(C30,5,1)*2,ROW(INDIRECT("1:"&amp;LEN(MID(C30,5,1)*2))),1)),,))+MID(C30,6,1)+
SUM(INDEX(1*(MID(MID(C30,8,1)*2,ROW(INDIRECT("1:"&amp;LEN(MID(C30,8,1)*2))),1)),,))+MID(C30,9,1)+
SUM(INDEX(1*(MID(MID(C30,10,1)*2,ROW(INDIRECT("1:"&amp;LEN(MID(C30,10,1)*2))),1)),,)),1),1),"0")</f>
        <v>#VALUE!</v>
      </c>
      <c r="U30" s="81" t="str">
        <f t="shared" si="8"/>
        <v/>
      </c>
      <c r="V30" s="83" t="b">
        <f t="shared" si="9"/>
        <v>0</v>
      </c>
      <c r="W30" s="112" t="e">
        <f>IF(#REF!="",FALSE,IF(OR(X30&gt;Z30,X30&lt;Y30),TRUE,FALSE))</f>
        <v>#REF!</v>
      </c>
      <c r="X30" s="112">
        <f t="shared" si="10"/>
        <v>0</v>
      </c>
      <c r="Y30" s="114" t="e">
        <f>#REF!-3/30</f>
        <v>#REF!</v>
      </c>
      <c r="Z30" s="115" t="e">
        <f>#REF!+1/30</f>
        <v>#REF!</v>
      </c>
    </row>
    <row r="31" spans="1:26" s="30" customFormat="1" x14ac:dyDescent="0.25">
      <c r="A31" s="19">
        <v>16</v>
      </c>
      <c r="B31" s="20"/>
      <c r="C31" s="149"/>
      <c r="D31" s="1"/>
      <c r="E31" s="1"/>
      <c r="F31" s="173"/>
      <c r="G31" s="55"/>
      <c r="H31" s="116" t="str">
        <f t="shared" si="0"/>
        <v/>
      </c>
      <c r="I31" s="35" t="b">
        <f t="shared" si="1"/>
        <v>0</v>
      </c>
      <c r="J31" s="80" t="str">
        <f t="shared" si="2"/>
        <v/>
      </c>
      <c r="K31" s="29" t="b">
        <f t="shared" si="11"/>
        <v>0</v>
      </c>
      <c r="L31" s="80" t="str">
        <f t="shared" si="12"/>
        <v/>
      </c>
      <c r="M31" s="81" t="e">
        <f t="shared" si="3"/>
        <v>#VALUE!</v>
      </c>
      <c r="N31" s="81" t="e">
        <f t="shared" si="4"/>
        <v>#VALUE!</v>
      </c>
      <c r="O31" s="81" t="e">
        <f t="shared" si="5"/>
        <v>#VALUE!</v>
      </c>
      <c r="P31" s="82" t="e">
        <f t="shared" si="6"/>
        <v>#VALUE!</v>
      </c>
      <c r="Q31" s="82" t="e">
        <f t="shared" si="13"/>
        <v>#VALUE!</v>
      </c>
      <c r="R31" s="82" t="b">
        <f t="shared" si="14"/>
        <v>0</v>
      </c>
      <c r="S31" s="72" t="str">
        <f t="shared" si="7"/>
        <v/>
      </c>
      <c r="T31" s="81" t="e" cm="1">
        <f t="array" aca="1" ref="T31" ca="1">TEXT(RIGHT(10-RIGHT(SUM(INDEX(1*(MID(MID(C31,1,1)*2,ROW(INDIRECT("1:"&amp;LEN(MID(C31,1,1)*2))),1)),,))+MID(C31,2,1)+
SUM(INDEX(1*(MID(MID(C31,3,1)*2,ROW(INDIRECT("1:"&amp;LEN(MID(C31,3,1)*2))),1)),,))+MID(C31,4,1)+
SUM(INDEX(1*(MID(MID(C31,5,1)*2,ROW(INDIRECT("1:"&amp;LEN(MID(C31,5,1)*2))),1)),,))+MID(C31,6,1)+
SUM(INDEX(1*(MID(MID(C31,8,1)*2,ROW(INDIRECT("1:"&amp;LEN(MID(C31,8,1)*2))),1)),,))+MID(C31,9,1)+
SUM(INDEX(1*(MID(MID(C31,10,1)*2,ROW(INDIRECT("1:"&amp;LEN(MID(C31,10,1)*2))),1)),,)),1),1),"0")</f>
        <v>#VALUE!</v>
      </c>
      <c r="U31" s="81" t="str">
        <f t="shared" si="8"/>
        <v/>
      </c>
      <c r="V31" s="83" t="b">
        <f t="shared" si="9"/>
        <v>0</v>
      </c>
      <c r="W31" s="112" t="e">
        <f>IF(#REF!="",FALSE,IF(OR(X31&gt;Z31,X31&lt;Y31),TRUE,FALSE))</f>
        <v>#REF!</v>
      </c>
      <c r="X31" s="112">
        <f t="shared" si="10"/>
        <v>0</v>
      </c>
      <c r="Y31" s="114" t="e">
        <f>#REF!-3/30</f>
        <v>#REF!</v>
      </c>
      <c r="Z31" s="115" t="e">
        <f>#REF!+1/30</f>
        <v>#REF!</v>
      </c>
    </row>
    <row r="32" spans="1:26" s="30" customFormat="1" x14ac:dyDescent="0.25">
      <c r="A32" s="19">
        <v>17</v>
      </c>
      <c r="B32" s="20"/>
      <c r="C32" s="149"/>
      <c r="D32" s="1"/>
      <c r="E32" s="1"/>
      <c r="F32" s="173"/>
      <c r="G32" s="55"/>
      <c r="H32" s="116" t="str">
        <f t="shared" si="0"/>
        <v/>
      </c>
      <c r="I32" s="35" t="b">
        <f t="shared" si="1"/>
        <v>0</v>
      </c>
      <c r="J32" s="80" t="str">
        <f t="shared" si="2"/>
        <v/>
      </c>
      <c r="K32" s="29" t="b">
        <f t="shared" si="11"/>
        <v>0</v>
      </c>
      <c r="L32" s="80" t="str">
        <f t="shared" si="12"/>
        <v/>
      </c>
      <c r="M32" s="81" t="e">
        <f t="shared" si="3"/>
        <v>#VALUE!</v>
      </c>
      <c r="N32" s="81" t="e">
        <f t="shared" si="4"/>
        <v>#VALUE!</v>
      </c>
      <c r="O32" s="81" t="e">
        <f t="shared" si="5"/>
        <v>#VALUE!</v>
      </c>
      <c r="P32" s="82" t="e">
        <f t="shared" si="6"/>
        <v>#VALUE!</v>
      </c>
      <c r="Q32" s="82" t="e">
        <f t="shared" si="13"/>
        <v>#VALUE!</v>
      </c>
      <c r="R32" s="82" t="b">
        <f t="shared" si="14"/>
        <v>0</v>
      </c>
      <c r="S32" s="72" t="str">
        <f t="shared" si="7"/>
        <v/>
      </c>
      <c r="T32" s="81" t="e" cm="1">
        <f t="array" aca="1" ref="T32" ca="1">TEXT(RIGHT(10-RIGHT(SUM(INDEX(1*(MID(MID(C32,1,1)*2,ROW(INDIRECT("1:"&amp;LEN(MID(C32,1,1)*2))),1)),,))+MID(C32,2,1)+
SUM(INDEX(1*(MID(MID(C32,3,1)*2,ROW(INDIRECT("1:"&amp;LEN(MID(C32,3,1)*2))),1)),,))+MID(C32,4,1)+
SUM(INDEX(1*(MID(MID(C32,5,1)*2,ROW(INDIRECT("1:"&amp;LEN(MID(C32,5,1)*2))),1)),,))+MID(C32,6,1)+
SUM(INDEX(1*(MID(MID(C32,8,1)*2,ROW(INDIRECT("1:"&amp;LEN(MID(C32,8,1)*2))),1)),,))+MID(C32,9,1)+
SUM(INDEX(1*(MID(MID(C32,10,1)*2,ROW(INDIRECT("1:"&amp;LEN(MID(C32,10,1)*2))),1)),,)),1),1),"0")</f>
        <v>#VALUE!</v>
      </c>
      <c r="U32" s="81" t="str">
        <f t="shared" si="8"/>
        <v/>
      </c>
      <c r="V32" s="83" t="b">
        <f t="shared" si="9"/>
        <v>0</v>
      </c>
      <c r="W32" s="112" t="e">
        <f>IF(#REF!="",FALSE,IF(OR(X32&gt;Z32,X32&lt;Y32),TRUE,FALSE))</f>
        <v>#REF!</v>
      </c>
      <c r="X32" s="112">
        <f t="shared" si="10"/>
        <v>0</v>
      </c>
      <c r="Y32" s="114" t="e">
        <f>#REF!-3/30</f>
        <v>#REF!</v>
      </c>
      <c r="Z32" s="115" t="e">
        <f>#REF!+1/30</f>
        <v>#REF!</v>
      </c>
    </row>
    <row r="33" spans="1:26" s="30" customFormat="1" x14ac:dyDescent="0.25">
      <c r="A33" s="19">
        <v>18</v>
      </c>
      <c r="B33" s="20"/>
      <c r="C33" s="149"/>
      <c r="D33" s="1"/>
      <c r="E33" s="1"/>
      <c r="F33" s="173"/>
      <c r="G33" s="55"/>
      <c r="H33" s="116" t="str">
        <f t="shared" si="0"/>
        <v/>
      </c>
      <c r="I33" s="35" t="b">
        <f t="shared" si="1"/>
        <v>0</v>
      </c>
      <c r="J33" s="80" t="str">
        <f t="shared" si="2"/>
        <v/>
      </c>
      <c r="K33" s="29" t="b">
        <f t="shared" si="11"/>
        <v>0</v>
      </c>
      <c r="L33" s="80" t="str">
        <f t="shared" si="12"/>
        <v/>
      </c>
      <c r="M33" s="81" t="e">
        <f t="shared" si="3"/>
        <v>#VALUE!</v>
      </c>
      <c r="N33" s="81" t="e">
        <f t="shared" si="4"/>
        <v>#VALUE!</v>
      </c>
      <c r="O33" s="81" t="e">
        <f t="shared" si="5"/>
        <v>#VALUE!</v>
      </c>
      <c r="P33" s="82" t="e">
        <f t="shared" si="6"/>
        <v>#VALUE!</v>
      </c>
      <c r="Q33" s="82" t="e">
        <f t="shared" si="13"/>
        <v>#VALUE!</v>
      </c>
      <c r="R33" s="82" t="b">
        <f t="shared" si="14"/>
        <v>0</v>
      </c>
      <c r="S33" s="72" t="str">
        <f t="shared" si="7"/>
        <v/>
      </c>
      <c r="T33" s="81" t="e" cm="1">
        <f t="array" aca="1" ref="T33" ca="1">TEXT(RIGHT(10-RIGHT(SUM(INDEX(1*(MID(MID(C33,1,1)*2,ROW(INDIRECT("1:"&amp;LEN(MID(C33,1,1)*2))),1)),,))+MID(C33,2,1)+
SUM(INDEX(1*(MID(MID(C33,3,1)*2,ROW(INDIRECT("1:"&amp;LEN(MID(C33,3,1)*2))),1)),,))+MID(C33,4,1)+
SUM(INDEX(1*(MID(MID(C33,5,1)*2,ROW(INDIRECT("1:"&amp;LEN(MID(C33,5,1)*2))),1)),,))+MID(C33,6,1)+
SUM(INDEX(1*(MID(MID(C33,8,1)*2,ROW(INDIRECT("1:"&amp;LEN(MID(C33,8,1)*2))),1)),,))+MID(C33,9,1)+
SUM(INDEX(1*(MID(MID(C33,10,1)*2,ROW(INDIRECT("1:"&amp;LEN(MID(C33,10,1)*2))),1)),,)),1),1),"0")</f>
        <v>#VALUE!</v>
      </c>
      <c r="U33" s="81" t="str">
        <f t="shared" si="8"/>
        <v/>
      </c>
      <c r="V33" s="83" t="b">
        <f t="shared" si="9"/>
        <v>0</v>
      </c>
      <c r="W33" s="112" t="e">
        <f>IF(#REF!="",FALSE,IF(OR(X33&gt;Z33,X33&lt;Y33),TRUE,FALSE))</f>
        <v>#REF!</v>
      </c>
      <c r="X33" s="112">
        <f t="shared" si="10"/>
        <v>0</v>
      </c>
      <c r="Y33" s="114" t="e">
        <f>#REF!-3/30</f>
        <v>#REF!</v>
      </c>
      <c r="Z33" s="115" t="e">
        <f>#REF!+1/30</f>
        <v>#REF!</v>
      </c>
    </row>
    <row r="34" spans="1:26" s="30" customFormat="1" x14ac:dyDescent="0.25">
      <c r="A34" s="19">
        <v>19</v>
      </c>
      <c r="B34" s="20"/>
      <c r="C34" s="149"/>
      <c r="D34" s="1"/>
      <c r="E34" s="1"/>
      <c r="F34" s="173"/>
      <c r="G34" s="55"/>
      <c r="H34" s="116" t="str">
        <f t="shared" si="0"/>
        <v/>
      </c>
      <c r="I34" s="35" t="b">
        <f t="shared" si="1"/>
        <v>0</v>
      </c>
      <c r="J34" s="80" t="str">
        <f t="shared" si="2"/>
        <v/>
      </c>
      <c r="K34" s="29" t="b">
        <f t="shared" si="11"/>
        <v>0</v>
      </c>
      <c r="L34" s="80" t="str">
        <f t="shared" si="12"/>
        <v/>
      </c>
      <c r="M34" s="81" t="e">
        <f t="shared" si="3"/>
        <v>#VALUE!</v>
      </c>
      <c r="N34" s="81" t="e">
        <f t="shared" si="4"/>
        <v>#VALUE!</v>
      </c>
      <c r="O34" s="81" t="e">
        <f t="shared" si="5"/>
        <v>#VALUE!</v>
      </c>
      <c r="P34" s="82" t="e">
        <f t="shared" si="6"/>
        <v>#VALUE!</v>
      </c>
      <c r="Q34" s="82" t="e">
        <f t="shared" si="13"/>
        <v>#VALUE!</v>
      </c>
      <c r="R34" s="82" t="b">
        <f t="shared" si="14"/>
        <v>0</v>
      </c>
      <c r="S34" s="72" t="str">
        <f t="shared" si="7"/>
        <v/>
      </c>
      <c r="T34" s="81" t="e" cm="1">
        <f t="array" aca="1" ref="T34" ca="1">TEXT(RIGHT(10-RIGHT(SUM(INDEX(1*(MID(MID(C34,1,1)*2,ROW(INDIRECT("1:"&amp;LEN(MID(C34,1,1)*2))),1)),,))+MID(C34,2,1)+
SUM(INDEX(1*(MID(MID(C34,3,1)*2,ROW(INDIRECT("1:"&amp;LEN(MID(C34,3,1)*2))),1)),,))+MID(C34,4,1)+
SUM(INDEX(1*(MID(MID(C34,5,1)*2,ROW(INDIRECT("1:"&amp;LEN(MID(C34,5,1)*2))),1)),,))+MID(C34,6,1)+
SUM(INDEX(1*(MID(MID(C34,8,1)*2,ROW(INDIRECT("1:"&amp;LEN(MID(C34,8,1)*2))),1)),,))+MID(C34,9,1)+
SUM(INDEX(1*(MID(MID(C34,10,1)*2,ROW(INDIRECT("1:"&amp;LEN(MID(C34,10,1)*2))),1)),,)),1),1),"0")</f>
        <v>#VALUE!</v>
      </c>
      <c r="U34" s="81" t="str">
        <f t="shared" si="8"/>
        <v/>
      </c>
      <c r="V34" s="83" t="b">
        <f t="shared" si="9"/>
        <v>0</v>
      </c>
      <c r="W34" s="112" t="e">
        <f>IF(#REF!="",FALSE,IF(OR(X34&gt;Z34,X34&lt;Y34),TRUE,FALSE))</f>
        <v>#REF!</v>
      </c>
      <c r="X34" s="112">
        <f t="shared" si="10"/>
        <v>0</v>
      </c>
      <c r="Y34" s="114" t="e">
        <f>#REF!-3/30</f>
        <v>#REF!</v>
      </c>
      <c r="Z34" s="115" t="e">
        <f>#REF!+1/30</f>
        <v>#REF!</v>
      </c>
    </row>
    <row r="35" spans="1:26" s="30" customFormat="1" x14ac:dyDescent="0.25">
      <c r="A35" s="19">
        <v>20</v>
      </c>
      <c r="B35" s="20"/>
      <c r="C35" s="149"/>
      <c r="D35" s="1"/>
      <c r="E35" s="1"/>
      <c r="F35" s="173"/>
      <c r="G35" s="55"/>
      <c r="H35" s="116" t="str">
        <f t="shared" si="0"/>
        <v/>
      </c>
      <c r="I35" s="35" t="b">
        <f t="shared" si="1"/>
        <v>0</v>
      </c>
      <c r="J35" s="80" t="str">
        <f t="shared" si="2"/>
        <v/>
      </c>
      <c r="K35" s="29" t="b">
        <f t="shared" si="11"/>
        <v>0</v>
      </c>
      <c r="L35" s="80" t="str">
        <f t="shared" si="12"/>
        <v/>
      </c>
      <c r="M35" s="81" t="e">
        <f t="shared" si="3"/>
        <v>#VALUE!</v>
      </c>
      <c r="N35" s="81" t="e">
        <f t="shared" si="4"/>
        <v>#VALUE!</v>
      </c>
      <c r="O35" s="81" t="e">
        <f t="shared" si="5"/>
        <v>#VALUE!</v>
      </c>
      <c r="P35" s="82" t="e">
        <f t="shared" si="6"/>
        <v>#VALUE!</v>
      </c>
      <c r="Q35" s="82" t="e">
        <f t="shared" si="13"/>
        <v>#VALUE!</v>
      </c>
      <c r="R35" s="82" t="b">
        <f t="shared" si="14"/>
        <v>0</v>
      </c>
      <c r="S35" s="72" t="str">
        <f t="shared" si="7"/>
        <v/>
      </c>
      <c r="T35" s="81" t="e" cm="1">
        <f t="array" aca="1" ref="T35" ca="1">TEXT(RIGHT(10-RIGHT(SUM(INDEX(1*(MID(MID(C35,1,1)*2,ROW(INDIRECT("1:"&amp;LEN(MID(C35,1,1)*2))),1)),,))+MID(C35,2,1)+
SUM(INDEX(1*(MID(MID(C35,3,1)*2,ROW(INDIRECT("1:"&amp;LEN(MID(C35,3,1)*2))),1)),,))+MID(C35,4,1)+
SUM(INDEX(1*(MID(MID(C35,5,1)*2,ROW(INDIRECT("1:"&amp;LEN(MID(C35,5,1)*2))),1)),,))+MID(C35,6,1)+
SUM(INDEX(1*(MID(MID(C35,8,1)*2,ROW(INDIRECT("1:"&amp;LEN(MID(C35,8,1)*2))),1)),,))+MID(C35,9,1)+
SUM(INDEX(1*(MID(MID(C35,10,1)*2,ROW(INDIRECT("1:"&amp;LEN(MID(C35,10,1)*2))),1)),,)),1),1),"0")</f>
        <v>#VALUE!</v>
      </c>
      <c r="U35" s="81" t="str">
        <f t="shared" si="8"/>
        <v/>
      </c>
      <c r="V35" s="83" t="b">
        <f t="shared" si="9"/>
        <v>0</v>
      </c>
      <c r="W35" s="112" t="e">
        <f>IF(#REF!="",FALSE,IF(OR(X35&gt;Z35,X35&lt;Y35),TRUE,FALSE))</f>
        <v>#REF!</v>
      </c>
      <c r="X35" s="112">
        <f t="shared" si="10"/>
        <v>0</v>
      </c>
      <c r="Y35" s="114" t="e">
        <f>#REF!-3/30</f>
        <v>#REF!</v>
      </c>
      <c r="Z35" s="115" t="e">
        <f>#REF!+1/30</f>
        <v>#REF!</v>
      </c>
    </row>
    <row r="36" spans="1:26" s="30" customFormat="1" x14ac:dyDescent="0.25">
      <c r="A36" s="19">
        <v>21</v>
      </c>
      <c r="B36" s="20"/>
      <c r="C36" s="149"/>
      <c r="D36" s="1"/>
      <c r="E36" s="1"/>
      <c r="F36" s="173"/>
      <c r="G36" s="55"/>
      <c r="H36" s="116" t="str">
        <f t="shared" si="0"/>
        <v/>
      </c>
      <c r="I36" s="35" t="b">
        <f t="shared" si="1"/>
        <v>0</v>
      </c>
      <c r="J36" s="80" t="str">
        <f t="shared" si="2"/>
        <v/>
      </c>
      <c r="K36" s="29" t="b">
        <f t="shared" si="11"/>
        <v>0</v>
      </c>
      <c r="L36" s="80" t="str">
        <f t="shared" si="12"/>
        <v/>
      </c>
      <c r="M36" s="81" t="e">
        <f t="shared" si="3"/>
        <v>#VALUE!</v>
      </c>
      <c r="N36" s="81" t="e">
        <f t="shared" si="4"/>
        <v>#VALUE!</v>
      </c>
      <c r="O36" s="81" t="e">
        <f t="shared" si="5"/>
        <v>#VALUE!</v>
      </c>
      <c r="P36" s="82" t="e">
        <f t="shared" si="6"/>
        <v>#VALUE!</v>
      </c>
      <c r="Q36" s="82" t="e">
        <f t="shared" si="13"/>
        <v>#VALUE!</v>
      </c>
      <c r="R36" s="82" t="b">
        <f t="shared" si="14"/>
        <v>0</v>
      </c>
      <c r="S36" s="72" t="str">
        <f t="shared" si="7"/>
        <v/>
      </c>
      <c r="T36" s="81" t="e" cm="1">
        <f t="array" aca="1" ref="T36" ca="1">TEXT(RIGHT(10-RIGHT(SUM(INDEX(1*(MID(MID(C36,1,1)*2,ROW(INDIRECT("1:"&amp;LEN(MID(C36,1,1)*2))),1)),,))+MID(C36,2,1)+
SUM(INDEX(1*(MID(MID(C36,3,1)*2,ROW(INDIRECT("1:"&amp;LEN(MID(C36,3,1)*2))),1)),,))+MID(C36,4,1)+
SUM(INDEX(1*(MID(MID(C36,5,1)*2,ROW(INDIRECT("1:"&amp;LEN(MID(C36,5,1)*2))),1)),,))+MID(C36,6,1)+
SUM(INDEX(1*(MID(MID(C36,8,1)*2,ROW(INDIRECT("1:"&amp;LEN(MID(C36,8,1)*2))),1)),,))+MID(C36,9,1)+
SUM(INDEX(1*(MID(MID(C36,10,1)*2,ROW(INDIRECT("1:"&amp;LEN(MID(C36,10,1)*2))),1)),,)),1),1),"0")</f>
        <v>#VALUE!</v>
      </c>
      <c r="U36" s="81" t="str">
        <f t="shared" si="8"/>
        <v/>
      </c>
      <c r="V36" s="83" t="b">
        <f t="shared" si="9"/>
        <v>0</v>
      </c>
      <c r="W36" s="112" t="e">
        <f>IF(#REF!="",FALSE,IF(OR(X36&gt;Z36,X36&lt;Y36),TRUE,FALSE))</f>
        <v>#REF!</v>
      </c>
      <c r="X36" s="112">
        <f t="shared" si="10"/>
        <v>0</v>
      </c>
      <c r="Y36" s="114" t="e">
        <f>#REF!-3/30</f>
        <v>#REF!</v>
      </c>
      <c r="Z36" s="115" t="e">
        <f>#REF!+1/30</f>
        <v>#REF!</v>
      </c>
    </row>
    <row r="37" spans="1:26" s="30" customFormat="1" x14ac:dyDescent="0.25">
      <c r="A37" s="19">
        <v>22</v>
      </c>
      <c r="B37" s="20"/>
      <c r="C37" s="149"/>
      <c r="D37" s="1"/>
      <c r="E37" s="1"/>
      <c r="F37" s="173"/>
      <c r="G37" s="55"/>
      <c r="H37" s="116" t="str">
        <f t="shared" si="0"/>
        <v/>
      </c>
      <c r="I37" s="35" t="b">
        <f t="shared" si="1"/>
        <v>0</v>
      </c>
      <c r="J37" s="80" t="str">
        <f t="shared" si="2"/>
        <v/>
      </c>
      <c r="K37" s="29" t="b">
        <f t="shared" si="11"/>
        <v>0</v>
      </c>
      <c r="L37" s="80" t="str">
        <f t="shared" si="12"/>
        <v/>
      </c>
      <c r="M37" s="81" t="e">
        <f t="shared" si="3"/>
        <v>#VALUE!</v>
      </c>
      <c r="N37" s="81" t="e">
        <f t="shared" si="4"/>
        <v>#VALUE!</v>
      </c>
      <c r="O37" s="81" t="e">
        <f t="shared" si="5"/>
        <v>#VALUE!</v>
      </c>
      <c r="P37" s="82" t="e">
        <f t="shared" si="6"/>
        <v>#VALUE!</v>
      </c>
      <c r="Q37" s="82" t="e">
        <f t="shared" si="13"/>
        <v>#VALUE!</v>
      </c>
      <c r="R37" s="82" t="b">
        <f t="shared" si="14"/>
        <v>0</v>
      </c>
      <c r="S37" s="72" t="str">
        <f t="shared" si="7"/>
        <v/>
      </c>
      <c r="T37" s="81" t="e" cm="1">
        <f t="array" aca="1" ref="T37" ca="1">TEXT(RIGHT(10-RIGHT(SUM(INDEX(1*(MID(MID(C37,1,1)*2,ROW(INDIRECT("1:"&amp;LEN(MID(C37,1,1)*2))),1)),,))+MID(C37,2,1)+
SUM(INDEX(1*(MID(MID(C37,3,1)*2,ROW(INDIRECT("1:"&amp;LEN(MID(C37,3,1)*2))),1)),,))+MID(C37,4,1)+
SUM(INDEX(1*(MID(MID(C37,5,1)*2,ROW(INDIRECT("1:"&amp;LEN(MID(C37,5,1)*2))),1)),,))+MID(C37,6,1)+
SUM(INDEX(1*(MID(MID(C37,8,1)*2,ROW(INDIRECT("1:"&amp;LEN(MID(C37,8,1)*2))),1)),,))+MID(C37,9,1)+
SUM(INDEX(1*(MID(MID(C37,10,1)*2,ROW(INDIRECT("1:"&amp;LEN(MID(C37,10,1)*2))),1)),,)),1),1),"0")</f>
        <v>#VALUE!</v>
      </c>
      <c r="U37" s="81" t="str">
        <f t="shared" si="8"/>
        <v/>
      </c>
      <c r="V37" s="83" t="b">
        <f t="shared" si="9"/>
        <v>0</v>
      </c>
      <c r="W37" s="112" t="e">
        <f>IF(#REF!="",FALSE,IF(OR(X37&gt;Z37,X37&lt;Y37),TRUE,FALSE))</f>
        <v>#REF!</v>
      </c>
      <c r="X37" s="112">
        <f t="shared" si="10"/>
        <v>0</v>
      </c>
      <c r="Y37" s="114" t="e">
        <f>#REF!-3/30</f>
        <v>#REF!</v>
      </c>
      <c r="Z37" s="115" t="e">
        <f>#REF!+1/30</f>
        <v>#REF!</v>
      </c>
    </row>
    <row r="38" spans="1:26" s="30" customFormat="1" x14ac:dyDescent="0.25">
      <c r="A38" s="19">
        <v>23</v>
      </c>
      <c r="B38" s="20"/>
      <c r="C38" s="149"/>
      <c r="D38" s="1"/>
      <c r="E38" s="1"/>
      <c r="F38" s="173"/>
      <c r="G38" s="55"/>
      <c r="H38" s="116" t="str">
        <f t="shared" si="0"/>
        <v/>
      </c>
      <c r="I38" s="35" t="b">
        <f t="shared" si="1"/>
        <v>0</v>
      </c>
      <c r="J38" s="80" t="str">
        <f t="shared" si="2"/>
        <v/>
      </c>
      <c r="K38" s="29" t="b">
        <f t="shared" si="11"/>
        <v>0</v>
      </c>
      <c r="L38" s="80" t="str">
        <f t="shared" si="12"/>
        <v/>
      </c>
      <c r="M38" s="81" t="e">
        <f t="shared" si="3"/>
        <v>#VALUE!</v>
      </c>
      <c r="N38" s="81" t="e">
        <f t="shared" si="4"/>
        <v>#VALUE!</v>
      </c>
      <c r="O38" s="81" t="e">
        <f t="shared" si="5"/>
        <v>#VALUE!</v>
      </c>
      <c r="P38" s="82" t="e">
        <f t="shared" si="6"/>
        <v>#VALUE!</v>
      </c>
      <c r="Q38" s="82" t="e">
        <f t="shared" si="13"/>
        <v>#VALUE!</v>
      </c>
      <c r="R38" s="82" t="b">
        <f t="shared" si="14"/>
        <v>0</v>
      </c>
      <c r="S38" s="72" t="str">
        <f t="shared" si="7"/>
        <v/>
      </c>
      <c r="T38" s="81" t="e" cm="1">
        <f t="array" aca="1" ref="T38" ca="1">TEXT(RIGHT(10-RIGHT(SUM(INDEX(1*(MID(MID(C38,1,1)*2,ROW(INDIRECT("1:"&amp;LEN(MID(C38,1,1)*2))),1)),,))+MID(C38,2,1)+
SUM(INDEX(1*(MID(MID(C38,3,1)*2,ROW(INDIRECT("1:"&amp;LEN(MID(C38,3,1)*2))),1)),,))+MID(C38,4,1)+
SUM(INDEX(1*(MID(MID(C38,5,1)*2,ROW(INDIRECT("1:"&amp;LEN(MID(C38,5,1)*2))),1)),,))+MID(C38,6,1)+
SUM(INDEX(1*(MID(MID(C38,8,1)*2,ROW(INDIRECT("1:"&amp;LEN(MID(C38,8,1)*2))),1)),,))+MID(C38,9,1)+
SUM(INDEX(1*(MID(MID(C38,10,1)*2,ROW(INDIRECT("1:"&amp;LEN(MID(C38,10,1)*2))),1)),,)),1),1),"0")</f>
        <v>#VALUE!</v>
      </c>
      <c r="U38" s="81" t="str">
        <f t="shared" si="8"/>
        <v/>
      </c>
      <c r="V38" s="83" t="b">
        <f t="shared" si="9"/>
        <v>0</v>
      </c>
      <c r="W38" s="112" t="e">
        <f>IF(#REF!="",FALSE,IF(OR(X38&gt;Z38,X38&lt;Y38),TRUE,FALSE))</f>
        <v>#REF!</v>
      </c>
      <c r="X38" s="112">
        <f t="shared" si="10"/>
        <v>0</v>
      </c>
      <c r="Y38" s="114" t="e">
        <f>#REF!-3/30</f>
        <v>#REF!</v>
      </c>
      <c r="Z38" s="115" t="e">
        <f>#REF!+1/30</f>
        <v>#REF!</v>
      </c>
    </row>
    <row r="39" spans="1:26" s="30" customFormat="1" x14ac:dyDescent="0.25">
      <c r="A39" s="19">
        <v>24</v>
      </c>
      <c r="B39" s="20"/>
      <c r="C39" s="149"/>
      <c r="D39" s="1"/>
      <c r="E39" s="1"/>
      <c r="F39" s="173"/>
      <c r="G39" s="55"/>
      <c r="H39" s="116" t="str">
        <f t="shared" si="0"/>
        <v/>
      </c>
      <c r="I39" s="35" t="b">
        <f t="shared" si="1"/>
        <v>0</v>
      </c>
      <c r="J39" s="80" t="str">
        <f t="shared" si="2"/>
        <v/>
      </c>
      <c r="K39" s="29" t="b">
        <f t="shared" si="11"/>
        <v>0</v>
      </c>
      <c r="L39" s="80" t="str">
        <f t="shared" si="12"/>
        <v/>
      </c>
      <c r="M39" s="81" t="e">
        <f t="shared" si="3"/>
        <v>#VALUE!</v>
      </c>
      <c r="N39" s="81" t="e">
        <f t="shared" si="4"/>
        <v>#VALUE!</v>
      </c>
      <c r="O39" s="81" t="e">
        <f t="shared" si="5"/>
        <v>#VALUE!</v>
      </c>
      <c r="P39" s="82" t="e">
        <f t="shared" si="6"/>
        <v>#VALUE!</v>
      </c>
      <c r="Q39" s="82" t="e">
        <f t="shared" si="13"/>
        <v>#VALUE!</v>
      </c>
      <c r="R39" s="82" t="b">
        <f t="shared" si="14"/>
        <v>0</v>
      </c>
      <c r="S39" s="72" t="str">
        <f t="shared" si="7"/>
        <v/>
      </c>
      <c r="T39" s="81" t="e" cm="1">
        <f t="array" aca="1" ref="T39" ca="1">TEXT(RIGHT(10-RIGHT(SUM(INDEX(1*(MID(MID(C39,1,1)*2,ROW(INDIRECT("1:"&amp;LEN(MID(C39,1,1)*2))),1)),,))+MID(C39,2,1)+
SUM(INDEX(1*(MID(MID(C39,3,1)*2,ROW(INDIRECT("1:"&amp;LEN(MID(C39,3,1)*2))),1)),,))+MID(C39,4,1)+
SUM(INDEX(1*(MID(MID(C39,5,1)*2,ROW(INDIRECT("1:"&amp;LEN(MID(C39,5,1)*2))),1)),,))+MID(C39,6,1)+
SUM(INDEX(1*(MID(MID(C39,8,1)*2,ROW(INDIRECT("1:"&amp;LEN(MID(C39,8,1)*2))),1)),,))+MID(C39,9,1)+
SUM(INDEX(1*(MID(MID(C39,10,1)*2,ROW(INDIRECT("1:"&amp;LEN(MID(C39,10,1)*2))),1)),,)),1),1),"0")</f>
        <v>#VALUE!</v>
      </c>
      <c r="U39" s="81" t="str">
        <f t="shared" si="8"/>
        <v/>
      </c>
      <c r="V39" s="83" t="b">
        <f t="shared" si="9"/>
        <v>0</v>
      </c>
      <c r="W39" s="112" t="e">
        <f>IF(#REF!="",FALSE,IF(OR(X39&gt;Z39,X39&lt;Y39),TRUE,FALSE))</f>
        <v>#REF!</v>
      </c>
      <c r="X39" s="112">
        <f t="shared" si="10"/>
        <v>0</v>
      </c>
      <c r="Y39" s="114" t="e">
        <f>#REF!-3/30</f>
        <v>#REF!</v>
      </c>
      <c r="Z39" s="115" t="e">
        <f>#REF!+1/30</f>
        <v>#REF!</v>
      </c>
    </row>
    <row r="40" spans="1:26" s="30" customFormat="1" x14ac:dyDescent="0.25">
      <c r="A40" s="19">
        <v>25</v>
      </c>
      <c r="B40" s="20"/>
      <c r="C40" s="149"/>
      <c r="D40" s="1"/>
      <c r="E40" s="1"/>
      <c r="F40" s="173"/>
      <c r="G40" s="55"/>
      <c r="H40" s="116" t="str">
        <f t="shared" si="0"/>
        <v/>
      </c>
      <c r="I40" s="35" t="b">
        <f t="shared" si="1"/>
        <v>0</v>
      </c>
      <c r="J40" s="80" t="str">
        <f t="shared" si="2"/>
        <v/>
      </c>
      <c r="K40" s="29" t="b">
        <f t="shared" si="11"/>
        <v>0</v>
      </c>
      <c r="L40" s="80" t="str">
        <f t="shared" si="12"/>
        <v/>
      </c>
      <c r="M40" s="81" t="e">
        <f t="shared" si="3"/>
        <v>#VALUE!</v>
      </c>
      <c r="N40" s="81" t="e">
        <f t="shared" si="4"/>
        <v>#VALUE!</v>
      </c>
      <c r="O40" s="81" t="e">
        <f t="shared" si="5"/>
        <v>#VALUE!</v>
      </c>
      <c r="P40" s="82" t="e">
        <f t="shared" si="6"/>
        <v>#VALUE!</v>
      </c>
      <c r="Q40" s="82" t="e">
        <f t="shared" si="13"/>
        <v>#VALUE!</v>
      </c>
      <c r="R40" s="82" t="b">
        <f t="shared" si="14"/>
        <v>0</v>
      </c>
      <c r="S40" s="72" t="str">
        <f t="shared" si="7"/>
        <v/>
      </c>
      <c r="T40" s="81" t="e" cm="1">
        <f t="array" aca="1" ref="T40" ca="1">TEXT(RIGHT(10-RIGHT(SUM(INDEX(1*(MID(MID(C40,1,1)*2,ROW(INDIRECT("1:"&amp;LEN(MID(C40,1,1)*2))),1)),,))+MID(C40,2,1)+
SUM(INDEX(1*(MID(MID(C40,3,1)*2,ROW(INDIRECT("1:"&amp;LEN(MID(C40,3,1)*2))),1)),,))+MID(C40,4,1)+
SUM(INDEX(1*(MID(MID(C40,5,1)*2,ROW(INDIRECT("1:"&amp;LEN(MID(C40,5,1)*2))),1)),,))+MID(C40,6,1)+
SUM(INDEX(1*(MID(MID(C40,8,1)*2,ROW(INDIRECT("1:"&amp;LEN(MID(C40,8,1)*2))),1)),,))+MID(C40,9,1)+
SUM(INDEX(1*(MID(MID(C40,10,1)*2,ROW(INDIRECT("1:"&amp;LEN(MID(C40,10,1)*2))),1)),,)),1),1),"0")</f>
        <v>#VALUE!</v>
      </c>
      <c r="U40" s="81" t="str">
        <f t="shared" si="8"/>
        <v/>
      </c>
      <c r="V40" s="83" t="b">
        <f t="shared" si="9"/>
        <v>0</v>
      </c>
      <c r="W40" s="112" t="e">
        <f>IF(#REF!="",FALSE,IF(OR(X40&gt;Z40,X40&lt;Y40),TRUE,FALSE))</f>
        <v>#REF!</v>
      </c>
      <c r="X40" s="112">
        <f t="shared" si="10"/>
        <v>0</v>
      </c>
      <c r="Y40" s="114" t="e">
        <f>#REF!-3/30</f>
        <v>#REF!</v>
      </c>
      <c r="Z40" s="115" t="e">
        <f>#REF!+1/30</f>
        <v>#REF!</v>
      </c>
    </row>
    <row r="41" spans="1:26" s="30" customFormat="1" x14ac:dyDescent="0.25">
      <c r="A41" s="19">
        <v>26</v>
      </c>
      <c r="B41" s="20"/>
      <c r="C41" s="149"/>
      <c r="D41" s="1"/>
      <c r="E41" s="1"/>
      <c r="F41" s="173"/>
      <c r="G41" s="55"/>
      <c r="H41" s="116" t="str">
        <f t="shared" si="0"/>
        <v/>
      </c>
      <c r="I41" s="35" t="b">
        <f t="shared" si="1"/>
        <v>0</v>
      </c>
      <c r="J41" s="80" t="str">
        <f t="shared" si="2"/>
        <v/>
      </c>
      <c r="K41" s="29" t="b">
        <f t="shared" si="11"/>
        <v>0</v>
      </c>
      <c r="L41" s="80" t="str">
        <f t="shared" si="12"/>
        <v/>
      </c>
      <c r="M41" s="81" t="e">
        <f t="shared" si="3"/>
        <v>#VALUE!</v>
      </c>
      <c r="N41" s="81" t="e">
        <f t="shared" si="4"/>
        <v>#VALUE!</v>
      </c>
      <c r="O41" s="81" t="e">
        <f t="shared" si="5"/>
        <v>#VALUE!</v>
      </c>
      <c r="P41" s="82" t="e">
        <f t="shared" si="6"/>
        <v>#VALUE!</v>
      </c>
      <c r="Q41" s="82" t="e">
        <f t="shared" si="13"/>
        <v>#VALUE!</v>
      </c>
      <c r="R41" s="82" t="b">
        <f t="shared" si="14"/>
        <v>0</v>
      </c>
      <c r="S41" s="72" t="str">
        <f t="shared" si="7"/>
        <v/>
      </c>
      <c r="T41" s="81" t="e" cm="1">
        <f t="array" aca="1" ref="T41" ca="1">TEXT(RIGHT(10-RIGHT(SUM(INDEX(1*(MID(MID(C41,1,1)*2,ROW(INDIRECT("1:"&amp;LEN(MID(C41,1,1)*2))),1)),,))+MID(C41,2,1)+
SUM(INDEX(1*(MID(MID(C41,3,1)*2,ROW(INDIRECT("1:"&amp;LEN(MID(C41,3,1)*2))),1)),,))+MID(C41,4,1)+
SUM(INDEX(1*(MID(MID(C41,5,1)*2,ROW(INDIRECT("1:"&amp;LEN(MID(C41,5,1)*2))),1)),,))+MID(C41,6,1)+
SUM(INDEX(1*(MID(MID(C41,8,1)*2,ROW(INDIRECT("1:"&amp;LEN(MID(C41,8,1)*2))),1)),,))+MID(C41,9,1)+
SUM(INDEX(1*(MID(MID(C41,10,1)*2,ROW(INDIRECT("1:"&amp;LEN(MID(C41,10,1)*2))),1)),,)),1),1),"0")</f>
        <v>#VALUE!</v>
      </c>
      <c r="U41" s="81" t="str">
        <f t="shared" si="8"/>
        <v/>
      </c>
      <c r="V41" s="83" t="b">
        <f t="shared" si="9"/>
        <v>0</v>
      </c>
      <c r="W41" s="112" t="e">
        <f>IF(#REF!="",FALSE,IF(OR(X41&gt;Z41,X41&lt;Y41),TRUE,FALSE))</f>
        <v>#REF!</v>
      </c>
      <c r="X41" s="112">
        <f t="shared" si="10"/>
        <v>0</v>
      </c>
      <c r="Y41" s="114" t="e">
        <f>#REF!-3/30</f>
        <v>#REF!</v>
      </c>
      <c r="Z41" s="115" t="e">
        <f>#REF!+1/30</f>
        <v>#REF!</v>
      </c>
    </row>
    <row r="42" spans="1:26" s="30" customFormat="1" x14ac:dyDescent="0.25">
      <c r="A42" s="19">
        <v>27</v>
      </c>
      <c r="B42" s="20"/>
      <c r="C42" s="149"/>
      <c r="D42" s="1"/>
      <c r="E42" s="1"/>
      <c r="F42" s="173"/>
      <c r="G42" s="55"/>
      <c r="H42" s="116" t="str">
        <f t="shared" si="0"/>
        <v/>
      </c>
      <c r="I42" s="35" t="b">
        <f t="shared" si="1"/>
        <v>0</v>
      </c>
      <c r="J42" s="80" t="str">
        <f t="shared" si="2"/>
        <v/>
      </c>
      <c r="K42" s="29" t="b">
        <f t="shared" si="11"/>
        <v>0</v>
      </c>
      <c r="L42" s="80" t="str">
        <f t="shared" si="12"/>
        <v/>
      </c>
      <c r="M42" s="81" t="e">
        <f t="shared" si="3"/>
        <v>#VALUE!</v>
      </c>
      <c r="N42" s="81" t="e">
        <f t="shared" si="4"/>
        <v>#VALUE!</v>
      </c>
      <c r="O42" s="81" t="e">
        <f t="shared" si="5"/>
        <v>#VALUE!</v>
      </c>
      <c r="P42" s="82" t="e">
        <f t="shared" si="6"/>
        <v>#VALUE!</v>
      </c>
      <c r="Q42" s="82" t="e">
        <f t="shared" si="13"/>
        <v>#VALUE!</v>
      </c>
      <c r="R42" s="82" t="b">
        <f t="shared" si="14"/>
        <v>0</v>
      </c>
      <c r="S42" s="72" t="str">
        <f t="shared" si="7"/>
        <v/>
      </c>
      <c r="T42" s="81" t="e" cm="1">
        <f t="array" aca="1" ref="T42" ca="1">TEXT(RIGHT(10-RIGHT(SUM(INDEX(1*(MID(MID(C42,1,1)*2,ROW(INDIRECT("1:"&amp;LEN(MID(C42,1,1)*2))),1)),,))+MID(C42,2,1)+
SUM(INDEX(1*(MID(MID(C42,3,1)*2,ROW(INDIRECT("1:"&amp;LEN(MID(C42,3,1)*2))),1)),,))+MID(C42,4,1)+
SUM(INDEX(1*(MID(MID(C42,5,1)*2,ROW(INDIRECT("1:"&amp;LEN(MID(C42,5,1)*2))),1)),,))+MID(C42,6,1)+
SUM(INDEX(1*(MID(MID(C42,8,1)*2,ROW(INDIRECT("1:"&amp;LEN(MID(C42,8,1)*2))),1)),,))+MID(C42,9,1)+
SUM(INDEX(1*(MID(MID(C42,10,1)*2,ROW(INDIRECT("1:"&amp;LEN(MID(C42,10,1)*2))),1)),,)),1),1),"0")</f>
        <v>#VALUE!</v>
      </c>
      <c r="U42" s="81" t="str">
        <f t="shared" si="8"/>
        <v/>
      </c>
      <c r="V42" s="83" t="b">
        <f t="shared" si="9"/>
        <v>0</v>
      </c>
      <c r="W42" s="112" t="e">
        <f>IF(#REF!="",FALSE,IF(OR(X42&gt;Z42,X42&lt;Y42),TRUE,FALSE))</f>
        <v>#REF!</v>
      </c>
      <c r="X42" s="112">
        <f t="shared" si="10"/>
        <v>0</v>
      </c>
      <c r="Y42" s="114" t="e">
        <f>#REF!-3/30</f>
        <v>#REF!</v>
      </c>
      <c r="Z42" s="115" t="e">
        <f>#REF!+1/30</f>
        <v>#REF!</v>
      </c>
    </row>
    <row r="43" spans="1:26" s="30" customFormat="1" x14ac:dyDescent="0.25">
      <c r="A43" s="19">
        <v>28</v>
      </c>
      <c r="B43" s="20"/>
      <c r="C43" s="149"/>
      <c r="D43" s="1"/>
      <c r="E43" s="1"/>
      <c r="F43" s="173"/>
      <c r="G43" s="55"/>
      <c r="H43" s="116" t="str">
        <f t="shared" si="0"/>
        <v/>
      </c>
      <c r="I43" s="35" t="b">
        <f t="shared" si="1"/>
        <v>0</v>
      </c>
      <c r="J43" s="80" t="str">
        <f t="shared" si="2"/>
        <v/>
      </c>
      <c r="K43" s="29" t="b">
        <f t="shared" si="11"/>
        <v>0</v>
      </c>
      <c r="L43" s="80" t="str">
        <f t="shared" si="12"/>
        <v/>
      </c>
      <c r="M43" s="81" t="e">
        <f t="shared" si="3"/>
        <v>#VALUE!</v>
      </c>
      <c r="N43" s="81" t="e">
        <f t="shared" si="4"/>
        <v>#VALUE!</v>
      </c>
      <c r="O43" s="81" t="e">
        <f t="shared" si="5"/>
        <v>#VALUE!</v>
      </c>
      <c r="P43" s="82" t="e">
        <f t="shared" si="6"/>
        <v>#VALUE!</v>
      </c>
      <c r="Q43" s="82" t="e">
        <f t="shared" si="13"/>
        <v>#VALUE!</v>
      </c>
      <c r="R43" s="82" t="b">
        <f t="shared" si="14"/>
        <v>0</v>
      </c>
      <c r="S43" s="72" t="str">
        <f t="shared" si="7"/>
        <v/>
      </c>
      <c r="T43" s="81" t="e" cm="1">
        <f t="array" aca="1" ref="T43" ca="1">TEXT(RIGHT(10-RIGHT(SUM(INDEX(1*(MID(MID(C43,1,1)*2,ROW(INDIRECT("1:"&amp;LEN(MID(C43,1,1)*2))),1)),,))+MID(C43,2,1)+
SUM(INDEX(1*(MID(MID(C43,3,1)*2,ROW(INDIRECT("1:"&amp;LEN(MID(C43,3,1)*2))),1)),,))+MID(C43,4,1)+
SUM(INDEX(1*(MID(MID(C43,5,1)*2,ROW(INDIRECT("1:"&amp;LEN(MID(C43,5,1)*2))),1)),,))+MID(C43,6,1)+
SUM(INDEX(1*(MID(MID(C43,8,1)*2,ROW(INDIRECT("1:"&amp;LEN(MID(C43,8,1)*2))),1)),,))+MID(C43,9,1)+
SUM(INDEX(1*(MID(MID(C43,10,1)*2,ROW(INDIRECT("1:"&amp;LEN(MID(C43,10,1)*2))),1)),,)),1),1),"0")</f>
        <v>#VALUE!</v>
      </c>
      <c r="U43" s="81" t="str">
        <f t="shared" si="8"/>
        <v/>
      </c>
      <c r="V43" s="83" t="b">
        <f t="shared" si="9"/>
        <v>0</v>
      </c>
      <c r="W43" s="112" t="e">
        <f>IF(#REF!="",FALSE,IF(OR(X43&gt;Z43,X43&lt;Y43),TRUE,FALSE))</f>
        <v>#REF!</v>
      </c>
      <c r="X43" s="112">
        <f t="shared" si="10"/>
        <v>0</v>
      </c>
      <c r="Y43" s="114" t="e">
        <f>#REF!-3/30</f>
        <v>#REF!</v>
      </c>
      <c r="Z43" s="115" t="e">
        <f>#REF!+1/30</f>
        <v>#REF!</v>
      </c>
    </row>
    <row r="44" spans="1:26" s="30" customFormat="1" x14ac:dyDescent="0.25">
      <c r="A44" s="19">
        <v>29</v>
      </c>
      <c r="B44" s="20"/>
      <c r="C44" s="149"/>
      <c r="D44" s="1"/>
      <c r="E44" s="1"/>
      <c r="F44" s="173"/>
      <c r="G44" s="55"/>
      <c r="H44" s="116" t="str">
        <f t="shared" si="0"/>
        <v/>
      </c>
      <c r="I44" s="35" t="b">
        <f t="shared" si="1"/>
        <v>0</v>
      </c>
      <c r="J44" s="80" t="str">
        <f t="shared" si="2"/>
        <v/>
      </c>
      <c r="K44" s="29" t="b">
        <f t="shared" si="11"/>
        <v>0</v>
      </c>
      <c r="L44" s="80" t="str">
        <f t="shared" si="12"/>
        <v/>
      </c>
      <c r="M44" s="81" t="e">
        <f t="shared" si="3"/>
        <v>#VALUE!</v>
      </c>
      <c r="N44" s="81" t="e">
        <f t="shared" si="4"/>
        <v>#VALUE!</v>
      </c>
      <c r="O44" s="81" t="e">
        <f t="shared" si="5"/>
        <v>#VALUE!</v>
      </c>
      <c r="P44" s="82" t="e">
        <f t="shared" si="6"/>
        <v>#VALUE!</v>
      </c>
      <c r="Q44" s="82" t="e">
        <f t="shared" si="13"/>
        <v>#VALUE!</v>
      </c>
      <c r="R44" s="82" t="b">
        <f t="shared" si="14"/>
        <v>0</v>
      </c>
      <c r="S44" s="72" t="str">
        <f t="shared" si="7"/>
        <v/>
      </c>
      <c r="T44" s="81" t="e" cm="1">
        <f t="array" aca="1" ref="T44" ca="1">TEXT(RIGHT(10-RIGHT(SUM(INDEX(1*(MID(MID(C44,1,1)*2,ROW(INDIRECT("1:"&amp;LEN(MID(C44,1,1)*2))),1)),,))+MID(C44,2,1)+
SUM(INDEX(1*(MID(MID(C44,3,1)*2,ROW(INDIRECT("1:"&amp;LEN(MID(C44,3,1)*2))),1)),,))+MID(C44,4,1)+
SUM(INDEX(1*(MID(MID(C44,5,1)*2,ROW(INDIRECT("1:"&amp;LEN(MID(C44,5,1)*2))),1)),,))+MID(C44,6,1)+
SUM(INDEX(1*(MID(MID(C44,8,1)*2,ROW(INDIRECT("1:"&amp;LEN(MID(C44,8,1)*2))),1)),,))+MID(C44,9,1)+
SUM(INDEX(1*(MID(MID(C44,10,1)*2,ROW(INDIRECT("1:"&amp;LEN(MID(C44,10,1)*2))),1)),,)),1),1),"0")</f>
        <v>#VALUE!</v>
      </c>
      <c r="U44" s="81" t="str">
        <f t="shared" si="8"/>
        <v/>
      </c>
      <c r="V44" s="83" t="b">
        <f t="shared" si="9"/>
        <v>0</v>
      </c>
      <c r="W44" s="112" t="e">
        <f>IF(#REF!="",FALSE,IF(OR(X44&gt;Z44,X44&lt;Y44),TRUE,FALSE))</f>
        <v>#REF!</v>
      </c>
      <c r="X44" s="112">
        <f t="shared" si="10"/>
        <v>0</v>
      </c>
      <c r="Y44" s="114" t="e">
        <f>#REF!-3/30</f>
        <v>#REF!</v>
      </c>
      <c r="Z44" s="115" t="e">
        <f>#REF!+1/30</f>
        <v>#REF!</v>
      </c>
    </row>
    <row r="45" spans="1:26" s="30" customFormat="1" x14ac:dyDescent="0.25">
      <c r="A45" s="19">
        <v>30</v>
      </c>
      <c r="B45" s="20"/>
      <c r="C45" s="149"/>
      <c r="D45" s="1"/>
      <c r="E45" s="1"/>
      <c r="F45" s="173"/>
      <c r="G45" s="55"/>
      <c r="H45" s="116" t="str">
        <f t="shared" si="0"/>
        <v/>
      </c>
      <c r="I45" s="35" t="b">
        <f t="shared" si="1"/>
        <v>0</v>
      </c>
      <c r="J45" s="80" t="str">
        <f t="shared" si="2"/>
        <v/>
      </c>
      <c r="K45" s="29" t="b">
        <f t="shared" si="11"/>
        <v>0</v>
      </c>
      <c r="L45" s="80" t="str">
        <f t="shared" si="12"/>
        <v/>
      </c>
      <c r="M45" s="81" t="e">
        <f t="shared" si="3"/>
        <v>#VALUE!</v>
      </c>
      <c r="N45" s="81" t="e">
        <f t="shared" si="4"/>
        <v>#VALUE!</v>
      </c>
      <c r="O45" s="81" t="e">
        <f t="shared" si="5"/>
        <v>#VALUE!</v>
      </c>
      <c r="P45" s="82" t="e">
        <f t="shared" si="6"/>
        <v>#VALUE!</v>
      </c>
      <c r="Q45" s="82" t="e">
        <f t="shared" si="13"/>
        <v>#VALUE!</v>
      </c>
      <c r="R45" s="82" t="b">
        <f t="shared" si="14"/>
        <v>0</v>
      </c>
      <c r="S45" s="72" t="str">
        <f t="shared" si="7"/>
        <v/>
      </c>
      <c r="T45" s="81" t="e" cm="1">
        <f t="array" aca="1" ref="T45" ca="1">TEXT(RIGHT(10-RIGHT(SUM(INDEX(1*(MID(MID(C45,1,1)*2,ROW(INDIRECT("1:"&amp;LEN(MID(C45,1,1)*2))),1)),,))+MID(C45,2,1)+
SUM(INDEX(1*(MID(MID(C45,3,1)*2,ROW(INDIRECT("1:"&amp;LEN(MID(C45,3,1)*2))),1)),,))+MID(C45,4,1)+
SUM(INDEX(1*(MID(MID(C45,5,1)*2,ROW(INDIRECT("1:"&amp;LEN(MID(C45,5,1)*2))),1)),,))+MID(C45,6,1)+
SUM(INDEX(1*(MID(MID(C45,8,1)*2,ROW(INDIRECT("1:"&amp;LEN(MID(C45,8,1)*2))),1)),,))+MID(C45,9,1)+
SUM(INDEX(1*(MID(MID(C45,10,1)*2,ROW(INDIRECT("1:"&amp;LEN(MID(C45,10,1)*2))),1)),,)),1),1),"0")</f>
        <v>#VALUE!</v>
      </c>
      <c r="U45" s="81" t="str">
        <f t="shared" si="8"/>
        <v/>
      </c>
      <c r="V45" s="83" t="b">
        <f t="shared" si="9"/>
        <v>0</v>
      </c>
      <c r="W45" s="112" t="e">
        <f>IF(#REF!="",FALSE,IF(OR(X45&gt;Z45,X45&lt;Y45),TRUE,FALSE))</f>
        <v>#REF!</v>
      </c>
      <c r="X45" s="112">
        <f t="shared" si="10"/>
        <v>0</v>
      </c>
      <c r="Y45" s="114" t="e">
        <f>#REF!-3/30</f>
        <v>#REF!</v>
      </c>
      <c r="Z45" s="115" t="e">
        <f>#REF!+1/30</f>
        <v>#REF!</v>
      </c>
    </row>
    <row r="46" spans="1:26" s="30" customFormat="1" x14ac:dyDescent="0.25">
      <c r="A46" s="19">
        <v>31</v>
      </c>
      <c r="B46" s="20"/>
      <c r="C46" s="149"/>
      <c r="D46" s="1"/>
      <c r="E46" s="1"/>
      <c r="F46" s="173"/>
      <c r="G46" s="55"/>
      <c r="H46" s="116" t="str">
        <f t="shared" si="0"/>
        <v/>
      </c>
      <c r="I46" s="35" t="b">
        <f t="shared" si="1"/>
        <v>0</v>
      </c>
      <c r="J46" s="80" t="str">
        <f t="shared" si="2"/>
        <v/>
      </c>
      <c r="K46" s="29" t="b">
        <f t="shared" si="11"/>
        <v>0</v>
      </c>
      <c r="L46" s="80" t="str">
        <f t="shared" si="12"/>
        <v/>
      </c>
      <c r="M46" s="81" t="e">
        <f t="shared" si="3"/>
        <v>#VALUE!</v>
      </c>
      <c r="N46" s="81" t="e">
        <f t="shared" si="4"/>
        <v>#VALUE!</v>
      </c>
      <c r="O46" s="81" t="e">
        <f t="shared" si="5"/>
        <v>#VALUE!</v>
      </c>
      <c r="P46" s="82" t="e">
        <f t="shared" si="6"/>
        <v>#VALUE!</v>
      </c>
      <c r="Q46" s="82" t="e">
        <f t="shared" si="13"/>
        <v>#VALUE!</v>
      </c>
      <c r="R46" s="82" t="b">
        <f t="shared" si="14"/>
        <v>0</v>
      </c>
      <c r="S46" s="72" t="str">
        <f t="shared" si="7"/>
        <v/>
      </c>
      <c r="T46" s="81" t="e" cm="1">
        <f t="array" aca="1" ref="T46" ca="1">TEXT(RIGHT(10-RIGHT(SUM(INDEX(1*(MID(MID(C46,1,1)*2,ROW(INDIRECT("1:"&amp;LEN(MID(C46,1,1)*2))),1)),,))+MID(C46,2,1)+
SUM(INDEX(1*(MID(MID(C46,3,1)*2,ROW(INDIRECT("1:"&amp;LEN(MID(C46,3,1)*2))),1)),,))+MID(C46,4,1)+
SUM(INDEX(1*(MID(MID(C46,5,1)*2,ROW(INDIRECT("1:"&amp;LEN(MID(C46,5,1)*2))),1)),,))+MID(C46,6,1)+
SUM(INDEX(1*(MID(MID(C46,8,1)*2,ROW(INDIRECT("1:"&amp;LEN(MID(C46,8,1)*2))),1)),,))+MID(C46,9,1)+
SUM(INDEX(1*(MID(MID(C46,10,1)*2,ROW(INDIRECT("1:"&amp;LEN(MID(C46,10,1)*2))),1)),,)),1),1),"0")</f>
        <v>#VALUE!</v>
      </c>
      <c r="U46" s="81" t="str">
        <f t="shared" si="8"/>
        <v/>
      </c>
      <c r="V46" s="83" t="b">
        <f t="shared" si="9"/>
        <v>0</v>
      </c>
      <c r="W46" s="112" t="e">
        <f>IF(#REF!="",FALSE,IF(OR(X46&gt;Z46,X46&lt;Y46),TRUE,FALSE))</f>
        <v>#REF!</v>
      </c>
      <c r="X46" s="112">
        <f t="shared" si="10"/>
        <v>0</v>
      </c>
      <c r="Y46" s="114" t="e">
        <f>#REF!-3/30</f>
        <v>#REF!</v>
      </c>
      <c r="Z46" s="115" t="e">
        <f>#REF!+1/30</f>
        <v>#REF!</v>
      </c>
    </row>
    <row r="47" spans="1:26" s="30" customFormat="1" x14ac:dyDescent="0.25">
      <c r="A47" s="19">
        <v>32</v>
      </c>
      <c r="B47" s="20"/>
      <c r="C47" s="149"/>
      <c r="D47" s="1"/>
      <c r="E47" s="1"/>
      <c r="F47" s="173"/>
      <c r="G47" s="55"/>
      <c r="H47" s="116" t="str">
        <f t="shared" si="0"/>
        <v/>
      </c>
      <c r="I47" s="35" t="b">
        <f t="shared" si="1"/>
        <v>0</v>
      </c>
      <c r="J47" s="80" t="str">
        <f t="shared" si="2"/>
        <v/>
      </c>
      <c r="K47" s="29" t="b">
        <f t="shared" si="11"/>
        <v>0</v>
      </c>
      <c r="L47" s="80" t="str">
        <f t="shared" si="12"/>
        <v/>
      </c>
      <c r="M47" s="81" t="e">
        <f t="shared" si="3"/>
        <v>#VALUE!</v>
      </c>
      <c r="N47" s="81" t="e">
        <f t="shared" si="4"/>
        <v>#VALUE!</v>
      </c>
      <c r="O47" s="81" t="e">
        <f t="shared" si="5"/>
        <v>#VALUE!</v>
      </c>
      <c r="P47" s="82" t="e">
        <f t="shared" si="6"/>
        <v>#VALUE!</v>
      </c>
      <c r="Q47" s="82" t="e">
        <f t="shared" si="13"/>
        <v>#VALUE!</v>
      </c>
      <c r="R47" s="82" t="b">
        <f t="shared" si="14"/>
        <v>0</v>
      </c>
      <c r="S47" s="72" t="str">
        <f t="shared" si="7"/>
        <v/>
      </c>
      <c r="T47" s="81" t="e" cm="1">
        <f t="array" aca="1" ref="T47" ca="1">TEXT(RIGHT(10-RIGHT(SUM(INDEX(1*(MID(MID(C47,1,1)*2,ROW(INDIRECT("1:"&amp;LEN(MID(C47,1,1)*2))),1)),,))+MID(C47,2,1)+
SUM(INDEX(1*(MID(MID(C47,3,1)*2,ROW(INDIRECT("1:"&amp;LEN(MID(C47,3,1)*2))),1)),,))+MID(C47,4,1)+
SUM(INDEX(1*(MID(MID(C47,5,1)*2,ROW(INDIRECT("1:"&amp;LEN(MID(C47,5,1)*2))),1)),,))+MID(C47,6,1)+
SUM(INDEX(1*(MID(MID(C47,8,1)*2,ROW(INDIRECT("1:"&amp;LEN(MID(C47,8,1)*2))),1)),,))+MID(C47,9,1)+
SUM(INDEX(1*(MID(MID(C47,10,1)*2,ROW(INDIRECT("1:"&amp;LEN(MID(C47,10,1)*2))),1)),,)),1),1),"0")</f>
        <v>#VALUE!</v>
      </c>
      <c r="U47" s="81" t="str">
        <f t="shared" si="8"/>
        <v/>
      </c>
      <c r="V47" s="83" t="b">
        <f t="shared" si="9"/>
        <v>0</v>
      </c>
      <c r="W47" s="112" t="e">
        <f>IF(#REF!="",FALSE,IF(OR(X47&gt;Z47,X47&lt;Y47),TRUE,FALSE))</f>
        <v>#REF!</v>
      </c>
      <c r="X47" s="112">
        <f t="shared" si="10"/>
        <v>0</v>
      </c>
      <c r="Y47" s="114" t="e">
        <f>#REF!-3/30</f>
        <v>#REF!</v>
      </c>
      <c r="Z47" s="115" t="e">
        <f>#REF!+1/30</f>
        <v>#REF!</v>
      </c>
    </row>
    <row r="48" spans="1:26" s="30" customFormat="1" x14ac:dyDescent="0.25">
      <c r="A48" s="19">
        <v>33</v>
      </c>
      <c r="B48" s="20"/>
      <c r="C48" s="149"/>
      <c r="D48" s="1"/>
      <c r="E48" s="1"/>
      <c r="F48" s="173"/>
      <c r="G48" s="55"/>
      <c r="H48" s="116" t="str">
        <f t="shared" si="0"/>
        <v/>
      </c>
      <c r="I48" s="35" t="b">
        <f t="shared" si="1"/>
        <v>0</v>
      </c>
      <c r="J48" s="80" t="str">
        <f t="shared" si="2"/>
        <v/>
      </c>
      <c r="K48" s="29" t="b">
        <f t="shared" si="11"/>
        <v>0</v>
      </c>
      <c r="L48" s="80" t="str">
        <f t="shared" si="12"/>
        <v/>
      </c>
      <c r="M48" s="81" t="e">
        <f t="shared" si="3"/>
        <v>#VALUE!</v>
      </c>
      <c r="N48" s="81" t="e">
        <f t="shared" si="4"/>
        <v>#VALUE!</v>
      </c>
      <c r="O48" s="81" t="e">
        <f t="shared" si="5"/>
        <v>#VALUE!</v>
      </c>
      <c r="P48" s="82" t="e">
        <f t="shared" si="6"/>
        <v>#VALUE!</v>
      </c>
      <c r="Q48" s="82" t="e">
        <f t="shared" si="13"/>
        <v>#VALUE!</v>
      </c>
      <c r="R48" s="82" t="b">
        <f t="shared" si="14"/>
        <v>0</v>
      </c>
      <c r="S48" s="72" t="str">
        <f t="shared" si="7"/>
        <v/>
      </c>
      <c r="T48" s="81" t="e" cm="1">
        <f t="array" aca="1" ref="T48" ca="1">TEXT(RIGHT(10-RIGHT(SUM(INDEX(1*(MID(MID(C48,1,1)*2,ROW(INDIRECT("1:"&amp;LEN(MID(C48,1,1)*2))),1)),,))+MID(C48,2,1)+
SUM(INDEX(1*(MID(MID(C48,3,1)*2,ROW(INDIRECT("1:"&amp;LEN(MID(C48,3,1)*2))),1)),,))+MID(C48,4,1)+
SUM(INDEX(1*(MID(MID(C48,5,1)*2,ROW(INDIRECT("1:"&amp;LEN(MID(C48,5,1)*2))),1)),,))+MID(C48,6,1)+
SUM(INDEX(1*(MID(MID(C48,8,1)*2,ROW(INDIRECT("1:"&amp;LEN(MID(C48,8,1)*2))),1)),,))+MID(C48,9,1)+
SUM(INDEX(1*(MID(MID(C48,10,1)*2,ROW(INDIRECT("1:"&amp;LEN(MID(C48,10,1)*2))),1)),,)),1),1),"0")</f>
        <v>#VALUE!</v>
      </c>
      <c r="U48" s="81" t="str">
        <f t="shared" si="8"/>
        <v/>
      </c>
      <c r="V48" s="83" t="b">
        <f t="shared" si="9"/>
        <v>0</v>
      </c>
      <c r="W48" s="112" t="e">
        <f>IF(#REF!="",FALSE,IF(OR(X48&gt;Z48,X48&lt;Y48),TRUE,FALSE))</f>
        <v>#REF!</v>
      </c>
      <c r="X48" s="112">
        <f t="shared" si="10"/>
        <v>0</v>
      </c>
      <c r="Y48" s="114" t="e">
        <f>#REF!-3/30</f>
        <v>#REF!</v>
      </c>
      <c r="Z48" s="115" t="e">
        <f>#REF!+1/30</f>
        <v>#REF!</v>
      </c>
    </row>
    <row r="49" spans="1:26" s="30" customFormat="1" x14ac:dyDescent="0.25">
      <c r="A49" s="19">
        <v>34</v>
      </c>
      <c r="B49" s="20"/>
      <c r="C49" s="149"/>
      <c r="D49" s="1"/>
      <c r="E49" s="1"/>
      <c r="F49" s="173"/>
      <c r="G49" s="55"/>
      <c r="H49" s="116" t="str">
        <f t="shared" si="0"/>
        <v/>
      </c>
      <c r="I49" s="35" t="b">
        <f t="shared" si="1"/>
        <v>0</v>
      </c>
      <c r="J49" s="80" t="str">
        <f t="shared" si="2"/>
        <v/>
      </c>
      <c r="K49" s="29" t="b">
        <f t="shared" si="11"/>
        <v>0</v>
      </c>
      <c r="L49" s="80" t="str">
        <f t="shared" si="12"/>
        <v/>
      </c>
      <c r="M49" s="81" t="e">
        <f t="shared" si="3"/>
        <v>#VALUE!</v>
      </c>
      <c r="N49" s="81" t="e">
        <f t="shared" si="4"/>
        <v>#VALUE!</v>
      </c>
      <c r="O49" s="81" t="e">
        <f t="shared" si="5"/>
        <v>#VALUE!</v>
      </c>
      <c r="P49" s="82" t="e">
        <f t="shared" si="6"/>
        <v>#VALUE!</v>
      </c>
      <c r="Q49" s="82" t="e">
        <f t="shared" si="13"/>
        <v>#VALUE!</v>
      </c>
      <c r="R49" s="82" t="b">
        <f t="shared" si="14"/>
        <v>0</v>
      </c>
      <c r="S49" s="72" t="str">
        <f t="shared" si="7"/>
        <v/>
      </c>
      <c r="T49" s="81" t="e" cm="1">
        <f t="array" aca="1" ref="T49" ca="1">TEXT(RIGHT(10-RIGHT(SUM(INDEX(1*(MID(MID(C49,1,1)*2,ROW(INDIRECT("1:"&amp;LEN(MID(C49,1,1)*2))),1)),,))+MID(C49,2,1)+
SUM(INDEX(1*(MID(MID(C49,3,1)*2,ROW(INDIRECT("1:"&amp;LEN(MID(C49,3,1)*2))),1)),,))+MID(C49,4,1)+
SUM(INDEX(1*(MID(MID(C49,5,1)*2,ROW(INDIRECT("1:"&amp;LEN(MID(C49,5,1)*2))),1)),,))+MID(C49,6,1)+
SUM(INDEX(1*(MID(MID(C49,8,1)*2,ROW(INDIRECT("1:"&amp;LEN(MID(C49,8,1)*2))),1)),,))+MID(C49,9,1)+
SUM(INDEX(1*(MID(MID(C49,10,1)*2,ROW(INDIRECT("1:"&amp;LEN(MID(C49,10,1)*2))),1)),,)),1),1),"0")</f>
        <v>#VALUE!</v>
      </c>
      <c r="U49" s="81" t="str">
        <f t="shared" si="8"/>
        <v/>
      </c>
      <c r="V49" s="83" t="b">
        <f t="shared" si="9"/>
        <v>0</v>
      </c>
      <c r="W49" s="112" t="e">
        <f>IF(#REF!="",FALSE,IF(OR(X49&gt;Z49,X49&lt;Y49),TRUE,FALSE))</f>
        <v>#REF!</v>
      </c>
      <c r="X49" s="112">
        <f t="shared" si="10"/>
        <v>0</v>
      </c>
      <c r="Y49" s="114" t="e">
        <f>#REF!-3/30</f>
        <v>#REF!</v>
      </c>
      <c r="Z49" s="115" t="e">
        <f>#REF!+1/30</f>
        <v>#REF!</v>
      </c>
    </row>
    <row r="50" spans="1:26" s="30" customFormat="1" x14ac:dyDescent="0.25">
      <c r="A50" s="19">
        <v>35</v>
      </c>
      <c r="B50" s="20"/>
      <c r="C50" s="149"/>
      <c r="D50" s="1"/>
      <c r="E50" s="1"/>
      <c r="F50" s="173"/>
      <c r="G50" s="55"/>
      <c r="H50" s="116" t="str">
        <f t="shared" si="0"/>
        <v/>
      </c>
      <c r="I50" s="35" t="b">
        <f t="shared" si="1"/>
        <v>0</v>
      </c>
      <c r="J50" s="80" t="str">
        <f t="shared" si="2"/>
        <v/>
      </c>
      <c r="K50" s="29" t="b">
        <f t="shared" si="11"/>
        <v>0</v>
      </c>
      <c r="L50" s="80" t="str">
        <f t="shared" si="12"/>
        <v/>
      </c>
      <c r="M50" s="81" t="e">
        <f t="shared" si="3"/>
        <v>#VALUE!</v>
      </c>
      <c r="N50" s="81" t="e">
        <f t="shared" si="4"/>
        <v>#VALUE!</v>
      </c>
      <c r="O50" s="81" t="e">
        <f t="shared" si="5"/>
        <v>#VALUE!</v>
      </c>
      <c r="P50" s="82" t="e">
        <f t="shared" si="6"/>
        <v>#VALUE!</v>
      </c>
      <c r="Q50" s="82" t="e">
        <f t="shared" si="13"/>
        <v>#VALUE!</v>
      </c>
      <c r="R50" s="82" t="b">
        <f t="shared" si="14"/>
        <v>0</v>
      </c>
      <c r="S50" s="72" t="str">
        <f t="shared" si="7"/>
        <v/>
      </c>
      <c r="T50" s="81" t="e" cm="1">
        <f t="array" aca="1" ref="T50" ca="1">TEXT(RIGHT(10-RIGHT(SUM(INDEX(1*(MID(MID(C50,1,1)*2,ROW(INDIRECT("1:"&amp;LEN(MID(C50,1,1)*2))),1)),,))+MID(C50,2,1)+
SUM(INDEX(1*(MID(MID(C50,3,1)*2,ROW(INDIRECT("1:"&amp;LEN(MID(C50,3,1)*2))),1)),,))+MID(C50,4,1)+
SUM(INDEX(1*(MID(MID(C50,5,1)*2,ROW(INDIRECT("1:"&amp;LEN(MID(C50,5,1)*2))),1)),,))+MID(C50,6,1)+
SUM(INDEX(1*(MID(MID(C50,8,1)*2,ROW(INDIRECT("1:"&amp;LEN(MID(C50,8,1)*2))),1)),,))+MID(C50,9,1)+
SUM(INDEX(1*(MID(MID(C50,10,1)*2,ROW(INDIRECT("1:"&amp;LEN(MID(C50,10,1)*2))),1)),,)),1),1),"0")</f>
        <v>#VALUE!</v>
      </c>
      <c r="U50" s="81" t="str">
        <f t="shared" si="8"/>
        <v/>
      </c>
      <c r="V50" s="83" t="b">
        <f t="shared" si="9"/>
        <v>0</v>
      </c>
      <c r="W50" s="112" t="e">
        <f>IF(#REF!="",FALSE,IF(OR(X50&gt;Z50,X50&lt;Y50),TRUE,FALSE))</f>
        <v>#REF!</v>
      </c>
      <c r="X50" s="112">
        <f t="shared" si="10"/>
        <v>0</v>
      </c>
      <c r="Y50" s="114" t="e">
        <f>#REF!-3/30</f>
        <v>#REF!</v>
      </c>
      <c r="Z50" s="115" t="e">
        <f>#REF!+1/30</f>
        <v>#REF!</v>
      </c>
    </row>
    <row r="51" spans="1:26" s="30" customFormat="1" x14ac:dyDescent="0.25">
      <c r="A51" s="19">
        <v>36</v>
      </c>
      <c r="B51" s="20"/>
      <c r="C51" s="149"/>
      <c r="D51" s="1"/>
      <c r="E51" s="1"/>
      <c r="F51" s="173"/>
      <c r="G51" s="55"/>
      <c r="H51" s="116" t="str">
        <f t="shared" si="0"/>
        <v/>
      </c>
      <c r="I51" s="35" t="b">
        <f t="shared" si="1"/>
        <v>0</v>
      </c>
      <c r="J51" s="80" t="str">
        <f t="shared" si="2"/>
        <v/>
      </c>
      <c r="K51" s="29" t="b">
        <f t="shared" si="11"/>
        <v>0</v>
      </c>
      <c r="L51" s="80" t="str">
        <f t="shared" si="12"/>
        <v/>
      </c>
      <c r="M51" s="81" t="e">
        <f t="shared" si="3"/>
        <v>#VALUE!</v>
      </c>
      <c r="N51" s="81" t="e">
        <f t="shared" si="4"/>
        <v>#VALUE!</v>
      </c>
      <c r="O51" s="81" t="e">
        <f t="shared" si="5"/>
        <v>#VALUE!</v>
      </c>
      <c r="P51" s="82" t="e">
        <f t="shared" si="6"/>
        <v>#VALUE!</v>
      </c>
      <c r="Q51" s="82" t="e">
        <f t="shared" si="13"/>
        <v>#VALUE!</v>
      </c>
      <c r="R51" s="82" t="b">
        <f t="shared" si="14"/>
        <v>0</v>
      </c>
      <c r="S51" s="72" t="str">
        <f t="shared" si="7"/>
        <v/>
      </c>
      <c r="T51" s="81" t="e" cm="1">
        <f t="array" aca="1" ref="T51" ca="1">TEXT(RIGHT(10-RIGHT(SUM(INDEX(1*(MID(MID(C51,1,1)*2,ROW(INDIRECT("1:"&amp;LEN(MID(C51,1,1)*2))),1)),,))+MID(C51,2,1)+
SUM(INDEX(1*(MID(MID(C51,3,1)*2,ROW(INDIRECT("1:"&amp;LEN(MID(C51,3,1)*2))),1)),,))+MID(C51,4,1)+
SUM(INDEX(1*(MID(MID(C51,5,1)*2,ROW(INDIRECT("1:"&amp;LEN(MID(C51,5,1)*2))),1)),,))+MID(C51,6,1)+
SUM(INDEX(1*(MID(MID(C51,8,1)*2,ROW(INDIRECT("1:"&amp;LEN(MID(C51,8,1)*2))),1)),,))+MID(C51,9,1)+
SUM(INDEX(1*(MID(MID(C51,10,1)*2,ROW(INDIRECT("1:"&amp;LEN(MID(C51,10,1)*2))),1)),,)),1),1),"0")</f>
        <v>#VALUE!</v>
      </c>
      <c r="U51" s="81" t="str">
        <f t="shared" si="8"/>
        <v/>
      </c>
      <c r="V51" s="83" t="b">
        <f t="shared" si="9"/>
        <v>0</v>
      </c>
      <c r="W51" s="112" t="e">
        <f>IF(#REF!="",FALSE,IF(OR(X51&gt;Z51,X51&lt;Y51),TRUE,FALSE))</f>
        <v>#REF!</v>
      </c>
      <c r="X51" s="112">
        <f t="shared" si="10"/>
        <v>0</v>
      </c>
      <c r="Y51" s="114" t="e">
        <f>#REF!-3/30</f>
        <v>#REF!</v>
      </c>
      <c r="Z51" s="115" t="e">
        <f>#REF!+1/30</f>
        <v>#REF!</v>
      </c>
    </row>
    <row r="52" spans="1:26" s="30" customFormat="1" x14ac:dyDescent="0.25">
      <c r="A52" s="19">
        <v>37</v>
      </c>
      <c r="B52" s="20"/>
      <c r="C52" s="149"/>
      <c r="D52" s="1"/>
      <c r="E52" s="1"/>
      <c r="F52" s="173"/>
      <c r="G52" s="55"/>
      <c r="H52" s="116" t="str">
        <f t="shared" si="0"/>
        <v/>
      </c>
      <c r="I52" s="35" t="b">
        <f t="shared" si="1"/>
        <v>0</v>
      </c>
      <c r="J52" s="80" t="str">
        <f t="shared" si="2"/>
        <v/>
      </c>
      <c r="K52" s="29" t="b">
        <f t="shared" si="11"/>
        <v>0</v>
      </c>
      <c r="L52" s="80" t="str">
        <f t="shared" si="12"/>
        <v/>
      </c>
      <c r="M52" s="81" t="e">
        <f t="shared" si="3"/>
        <v>#VALUE!</v>
      </c>
      <c r="N52" s="81" t="e">
        <f t="shared" si="4"/>
        <v>#VALUE!</v>
      </c>
      <c r="O52" s="81" t="e">
        <f t="shared" si="5"/>
        <v>#VALUE!</v>
      </c>
      <c r="P52" s="82" t="e">
        <f t="shared" si="6"/>
        <v>#VALUE!</v>
      </c>
      <c r="Q52" s="82" t="e">
        <f t="shared" si="13"/>
        <v>#VALUE!</v>
      </c>
      <c r="R52" s="82" t="b">
        <f t="shared" si="14"/>
        <v>0</v>
      </c>
      <c r="S52" s="72" t="str">
        <f t="shared" si="7"/>
        <v/>
      </c>
      <c r="T52" s="81" t="e" cm="1">
        <f t="array" aca="1" ref="T52" ca="1">TEXT(RIGHT(10-RIGHT(SUM(INDEX(1*(MID(MID(C52,1,1)*2,ROW(INDIRECT("1:"&amp;LEN(MID(C52,1,1)*2))),1)),,))+MID(C52,2,1)+
SUM(INDEX(1*(MID(MID(C52,3,1)*2,ROW(INDIRECT("1:"&amp;LEN(MID(C52,3,1)*2))),1)),,))+MID(C52,4,1)+
SUM(INDEX(1*(MID(MID(C52,5,1)*2,ROW(INDIRECT("1:"&amp;LEN(MID(C52,5,1)*2))),1)),,))+MID(C52,6,1)+
SUM(INDEX(1*(MID(MID(C52,8,1)*2,ROW(INDIRECT("1:"&amp;LEN(MID(C52,8,1)*2))),1)),,))+MID(C52,9,1)+
SUM(INDEX(1*(MID(MID(C52,10,1)*2,ROW(INDIRECT("1:"&amp;LEN(MID(C52,10,1)*2))),1)),,)),1),1),"0")</f>
        <v>#VALUE!</v>
      </c>
      <c r="U52" s="81" t="str">
        <f t="shared" si="8"/>
        <v/>
      </c>
      <c r="V52" s="83" t="b">
        <f t="shared" si="9"/>
        <v>0</v>
      </c>
      <c r="W52" s="112" t="e">
        <f>IF(#REF!="",FALSE,IF(OR(X52&gt;Z52,X52&lt;Y52),TRUE,FALSE))</f>
        <v>#REF!</v>
      </c>
      <c r="X52" s="112">
        <f t="shared" si="10"/>
        <v>0</v>
      </c>
      <c r="Y52" s="114" t="e">
        <f>#REF!-3/30</f>
        <v>#REF!</v>
      </c>
      <c r="Z52" s="115" t="e">
        <f>#REF!+1/30</f>
        <v>#REF!</v>
      </c>
    </row>
    <row r="53" spans="1:26" s="30" customFormat="1" x14ac:dyDescent="0.25">
      <c r="A53" s="19">
        <v>38</v>
      </c>
      <c r="B53" s="20"/>
      <c r="C53" s="149"/>
      <c r="D53" s="1"/>
      <c r="E53" s="1"/>
      <c r="F53" s="173"/>
      <c r="G53" s="55"/>
      <c r="H53" s="116" t="str">
        <f t="shared" si="0"/>
        <v/>
      </c>
      <c r="I53" s="35" t="b">
        <f t="shared" si="1"/>
        <v>0</v>
      </c>
      <c r="J53" s="80" t="str">
        <f t="shared" si="2"/>
        <v/>
      </c>
      <c r="K53" s="29" t="b">
        <f t="shared" si="11"/>
        <v>0</v>
      </c>
      <c r="L53" s="80" t="str">
        <f t="shared" si="12"/>
        <v/>
      </c>
      <c r="M53" s="81" t="e">
        <f t="shared" si="3"/>
        <v>#VALUE!</v>
      </c>
      <c r="N53" s="81" t="e">
        <f t="shared" si="4"/>
        <v>#VALUE!</v>
      </c>
      <c r="O53" s="81" t="e">
        <f t="shared" si="5"/>
        <v>#VALUE!</v>
      </c>
      <c r="P53" s="82" t="e">
        <f t="shared" si="6"/>
        <v>#VALUE!</v>
      </c>
      <c r="Q53" s="82" t="e">
        <f t="shared" si="13"/>
        <v>#VALUE!</v>
      </c>
      <c r="R53" s="82" t="b">
        <f t="shared" si="14"/>
        <v>0</v>
      </c>
      <c r="S53" s="72" t="str">
        <f t="shared" si="7"/>
        <v/>
      </c>
      <c r="T53" s="81" t="e" cm="1">
        <f t="array" aca="1" ref="T53" ca="1">TEXT(RIGHT(10-RIGHT(SUM(INDEX(1*(MID(MID(C53,1,1)*2,ROW(INDIRECT("1:"&amp;LEN(MID(C53,1,1)*2))),1)),,))+MID(C53,2,1)+
SUM(INDEX(1*(MID(MID(C53,3,1)*2,ROW(INDIRECT("1:"&amp;LEN(MID(C53,3,1)*2))),1)),,))+MID(C53,4,1)+
SUM(INDEX(1*(MID(MID(C53,5,1)*2,ROW(INDIRECT("1:"&amp;LEN(MID(C53,5,1)*2))),1)),,))+MID(C53,6,1)+
SUM(INDEX(1*(MID(MID(C53,8,1)*2,ROW(INDIRECT("1:"&amp;LEN(MID(C53,8,1)*2))),1)),,))+MID(C53,9,1)+
SUM(INDEX(1*(MID(MID(C53,10,1)*2,ROW(INDIRECT("1:"&amp;LEN(MID(C53,10,1)*2))),1)),,)),1),1),"0")</f>
        <v>#VALUE!</v>
      </c>
      <c r="U53" s="81" t="str">
        <f t="shared" si="8"/>
        <v/>
      </c>
      <c r="V53" s="83" t="b">
        <f t="shared" si="9"/>
        <v>0</v>
      </c>
      <c r="W53" s="112" t="e">
        <f>IF(#REF!="",FALSE,IF(OR(X53&gt;Z53,X53&lt;Y53),TRUE,FALSE))</f>
        <v>#REF!</v>
      </c>
      <c r="X53" s="112">
        <f t="shared" si="10"/>
        <v>0</v>
      </c>
      <c r="Y53" s="114" t="e">
        <f>#REF!-3/30</f>
        <v>#REF!</v>
      </c>
      <c r="Z53" s="115" t="e">
        <f>#REF!+1/30</f>
        <v>#REF!</v>
      </c>
    </row>
    <row r="54" spans="1:26" s="30" customFormat="1" x14ac:dyDescent="0.25">
      <c r="A54" s="19">
        <v>39</v>
      </c>
      <c r="B54" s="20"/>
      <c r="C54" s="149"/>
      <c r="D54" s="1"/>
      <c r="E54" s="1"/>
      <c r="F54" s="173"/>
      <c r="G54" s="55"/>
      <c r="H54" s="116" t="str">
        <f t="shared" si="0"/>
        <v/>
      </c>
      <c r="I54" s="35" t="b">
        <f t="shared" si="1"/>
        <v>0</v>
      </c>
      <c r="J54" s="80" t="str">
        <f t="shared" si="2"/>
        <v/>
      </c>
      <c r="K54" s="29" t="b">
        <f t="shared" si="11"/>
        <v>0</v>
      </c>
      <c r="L54" s="80" t="str">
        <f t="shared" si="12"/>
        <v/>
      </c>
      <c r="M54" s="81" t="e">
        <f t="shared" si="3"/>
        <v>#VALUE!</v>
      </c>
      <c r="N54" s="81" t="e">
        <f t="shared" si="4"/>
        <v>#VALUE!</v>
      </c>
      <c r="O54" s="81" t="e">
        <f t="shared" si="5"/>
        <v>#VALUE!</v>
      </c>
      <c r="P54" s="82" t="e">
        <f t="shared" si="6"/>
        <v>#VALUE!</v>
      </c>
      <c r="Q54" s="82" t="e">
        <f t="shared" si="13"/>
        <v>#VALUE!</v>
      </c>
      <c r="R54" s="82" t="b">
        <f t="shared" si="14"/>
        <v>0</v>
      </c>
      <c r="S54" s="72" t="str">
        <f t="shared" si="7"/>
        <v/>
      </c>
      <c r="T54" s="81" t="e" cm="1">
        <f t="array" aca="1" ref="T54" ca="1">TEXT(RIGHT(10-RIGHT(SUM(INDEX(1*(MID(MID(C54,1,1)*2,ROW(INDIRECT("1:"&amp;LEN(MID(C54,1,1)*2))),1)),,))+MID(C54,2,1)+
SUM(INDEX(1*(MID(MID(C54,3,1)*2,ROW(INDIRECT("1:"&amp;LEN(MID(C54,3,1)*2))),1)),,))+MID(C54,4,1)+
SUM(INDEX(1*(MID(MID(C54,5,1)*2,ROW(INDIRECT("1:"&amp;LEN(MID(C54,5,1)*2))),1)),,))+MID(C54,6,1)+
SUM(INDEX(1*(MID(MID(C54,8,1)*2,ROW(INDIRECT("1:"&amp;LEN(MID(C54,8,1)*2))),1)),,))+MID(C54,9,1)+
SUM(INDEX(1*(MID(MID(C54,10,1)*2,ROW(INDIRECT("1:"&amp;LEN(MID(C54,10,1)*2))),1)),,)),1),1),"0")</f>
        <v>#VALUE!</v>
      </c>
      <c r="U54" s="81" t="str">
        <f t="shared" si="8"/>
        <v/>
      </c>
      <c r="V54" s="83" t="b">
        <f t="shared" si="9"/>
        <v>0</v>
      </c>
      <c r="W54" s="112" t="e">
        <f>IF(#REF!="",FALSE,IF(OR(X54&gt;Z54,X54&lt;Y54),TRUE,FALSE))</f>
        <v>#REF!</v>
      </c>
      <c r="X54" s="112">
        <f t="shared" si="10"/>
        <v>0</v>
      </c>
      <c r="Y54" s="114" t="e">
        <f>#REF!-3/30</f>
        <v>#REF!</v>
      </c>
      <c r="Z54" s="115" t="e">
        <f>#REF!+1/30</f>
        <v>#REF!</v>
      </c>
    </row>
    <row r="55" spans="1:26" s="30" customFormat="1" x14ac:dyDescent="0.25">
      <c r="A55" s="19">
        <v>40</v>
      </c>
      <c r="B55" s="20"/>
      <c r="C55" s="149"/>
      <c r="D55" s="1"/>
      <c r="E55" s="1"/>
      <c r="F55" s="173"/>
      <c r="G55" s="55"/>
      <c r="H55" s="116" t="str">
        <f t="shared" si="0"/>
        <v/>
      </c>
      <c r="I55" s="35" t="b">
        <f t="shared" si="1"/>
        <v>0</v>
      </c>
      <c r="J55" s="80" t="str">
        <f t="shared" si="2"/>
        <v/>
      </c>
      <c r="K55" s="29" t="b">
        <f t="shared" si="11"/>
        <v>0</v>
      </c>
      <c r="L55" s="80" t="str">
        <f t="shared" si="12"/>
        <v/>
      </c>
      <c r="M55" s="81" t="e">
        <f t="shared" si="3"/>
        <v>#VALUE!</v>
      </c>
      <c r="N55" s="81" t="e">
        <f t="shared" si="4"/>
        <v>#VALUE!</v>
      </c>
      <c r="O55" s="81" t="e">
        <f t="shared" si="5"/>
        <v>#VALUE!</v>
      </c>
      <c r="P55" s="82" t="e">
        <f t="shared" si="6"/>
        <v>#VALUE!</v>
      </c>
      <c r="Q55" s="82" t="e">
        <f t="shared" si="13"/>
        <v>#VALUE!</v>
      </c>
      <c r="R55" s="82" t="b">
        <f t="shared" si="14"/>
        <v>0</v>
      </c>
      <c r="S55" s="72" t="str">
        <f t="shared" si="7"/>
        <v/>
      </c>
      <c r="T55" s="81" t="e" cm="1">
        <f t="array" aca="1" ref="T55" ca="1">TEXT(RIGHT(10-RIGHT(SUM(INDEX(1*(MID(MID(C55,1,1)*2,ROW(INDIRECT("1:"&amp;LEN(MID(C55,1,1)*2))),1)),,))+MID(C55,2,1)+
SUM(INDEX(1*(MID(MID(C55,3,1)*2,ROW(INDIRECT("1:"&amp;LEN(MID(C55,3,1)*2))),1)),,))+MID(C55,4,1)+
SUM(INDEX(1*(MID(MID(C55,5,1)*2,ROW(INDIRECT("1:"&amp;LEN(MID(C55,5,1)*2))),1)),,))+MID(C55,6,1)+
SUM(INDEX(1*(MID(MID(C55,8,1)*2,ROW(INDIRECT("1:"&amp;LEN(MID(C55,8,1)*2))),1)),,))+MID(C55,9,1)+
SUM(INDEX(1*(MID(MID(C55,10,1)*2,ROW(INDIRECT("1:"&amp;LEN(MID(C55,10,1)*2))),1)),,)),1),1),"0")</f>
        <v>#VALUE!</v>
      </c>
      <c r="U55" s="81" t="str">
        <f t="shared" si="8"/>
        <v/>
      </c>
      <c r="V55" s="83" t="b">
        <f t="shared" si="9"/>
        <v>0</v>
      </c>
      <c r="W55" s="112" t="e">
        <f>IF(#REF!="",FALSE,IF(OR(X55&gt;Z55,X55&lt;Y55),TRUE,FALSE))</f>
        <v>#REF!</v>
      </c>
      <c r="X55" s="112">
        <f t="shared" si="10"/>
        <v>0</v>
      </c>
      <c r="Y55" s="114" t="e">
        <f>#REF!-3/30</f>
        <v>#REF!</v>
      </c>
      <c r="Z55" s="115" t="e">
        <f>#REF!+1/30</f>
        <v>#REF!</v>
      </c>
    </row>
    <row r="56" spans="1:26" s="30" customFormat="1" x14ac:dyDescent="0.25">
      <c r="A56" s="19">
        <v>41</v>
      </c>
      <c r="B56" s="20"/>
      <c r="C56" s="149"/>
      <c r="D56" s="1"/>
      <c r="E56" s="1"/>
      <c r="F56" s="173"/>
      <c r="G56" s="55"/>
      <c r="H56" s="116" t="str">
        <f t="shared" si="0"/>
        <v/>
      </c>
      <c r="I56" s="35" t="b">
        <f t="shared" si="1"/>
        <v>0</v>
      </c>
      <c r="J56" s="80" t="str">
        <f t="shared" si="2"/>
        <v/>
      </c>
      <c r="K56" s="29" t="b">
        <f t="shared" si="11"/>
        <v>0</v>
      </c>
      <c r="L56" s="80" t="str">
        <f t="shared" si="12"/>
        <v/>
      </c>
      <c r="M56" s="81" t="e">
        <f t="shared" si="3"/>
        <v>#VALUE!</v>
      </c>
      <c r="N56" s="81" t="e">
        <f t="shared" si="4"/>
        <v>#VALUE!</v>
      </c>
      <c r="O56" s="81" t="e">
        <f t="shared" si="5"/>
        <v>#VALUE!</v>
      </c>
      <c r="P56" s="82" t="e">
        <f t="shared" si="6"/>
        <v>#VALUE!</v>
      </c>
      <c r="Q56" s="82" t="e">
        <f t="shared" si="13"/>
        <v>#VALUE!</v>
      </c>
      <c r="R56" s="82" t="b">
        <f t="shared" si="14"/>
        <v>0</v>
      </c>
      <c r="S56" s="72" t="str">
        <f t="shared" si="7"/>
        <v/>
      </c>
      <c r="T56" s="81" t="e" cm="1">
        <f t="array" aca="1" ref="T56" ca="1">TEXT(RIGHT(10-RIGHT(SUM(INDEX(1*(MID(MID(C56,1,1)*2,ROW(INDIRECT("1:"&amp;LEN(MID(C56,1,1)*2))),1)),,))+MID(C56,2,1)+
SUM(INDEX(1*(MID(MID(C56,3,1)*2,ROW(INDIRECT("1:"&amp;LEN(MID(C56,3,1)*2))),1)),,))+MID(C56,4,1)+
SUM(INDEX(1*(MID(MID(C56,5,1)*2,ROW(INDIRECT("1:"&amp;LEN(MID(C56,5,1)*2))),1)),,))+MID(C56,6,1)+
SUM(INDEX(1*(MID(MID(C56,8,1)*2,ROW(INDIRECT("1:"&amp;LEN(MID(C56,8,1)*2))),1)),,))+MID(C56,9,1)+
SUM(INDEX(1*(MID(MID(C56,10,1)*2,ROW(INDIRECT("1:"&amp;LEN(MID(C56,10,1)*2))),1)),,)),1),1),"0")</f>
        <v>#VALUE!</v>
      </c>
      <c r="U56" s="81" t="str">
        <f t="shared" si="8"/>
        <v/>
      </c>
      <c r="V56" s="83" t="b">
        <f t="shared" si="9"/>
        <v>0</v>
      </c>
      <c r="W56" s="112" t="e">
        <f>IF(#REF!="",FALSE,IF(OR(X56&gt;Z56,X56&lt;Y56),TRUE,FALSE))</f>
        <v>#REF!</v>
      </c>
      <c r="X56" s="112">
        <f t="shared" si="10"/>
        <v>0</v>
      </c>
      <c r="Y56" s="114" t="e">
        <f>#REF!-3/30</f>
        <v>#REF!</v>
      </c>
      <c r="Z56" s="115" t="e">
        <f>#REF!+1/30</f>
        <v>#REF!</v>
      </c>
    </row>
    <row r="57" spans="1:26" s="30" customFormat="1" x14ac:dyDescent="0.25">
      <c r="A57" s="19">
        <v>42</v>
      </c>
      <c r="B57" s="20"/>
      <c r="C57" s="149"/>
      <c r="D57" s="1"/>
      <c r="E57" s="1"/>
      <c r="F57" s="173"/>
      <c r="G57" s="55"/>
      <c r="H57" s="116" t="str">
        <f t="shared" si="0"/>
        <v/>
      </c>
      <c r="I57" s="35" t="b">
        <f t="shared" si="1"/>
        <v>0</v>
      </c>
      <c r="J57" s="80" t="str">
        <f t="shared" si="2"/>
        <v/>
      </c>
      <c r="K57" s="29" t="b">
        <f t="shared" si="11"/>
        <v>0</v>
      </c>
      <c r="L57" s="80" t="str">
        <f t="shared" si="12"/>
        <v/>
      </c>
      <c r="M57" s="81" t="e">
        <f t="shared" si="3"/>
        <v>#VALUE!</v>
      </c>
      <c r="N57" s="81" t="e">
        <f t="shared" si="4"/>
        <v>#VALUE!</v>
      </c>
      <c r="O57" s="81" t="e">
        <f t="shared" si="5"/>
        <v>#VALUE!</v>
      </c>
      <c r="P57" s="82" t="e">
        <f t="shared" si="6"/>
        <v>#VALUE!</v>
      </c>
      <c r="Q57" s="82" t="e">
        <f t="shared" si="13"/>
        <v>#VALUE!</v>
      </c>
      <c r="R57" s="82" t="b">
        <f t="shared" si="14"/>
        <v>0</v>
      </c>
      <c r="S57" s="72" t="str">
        <f t="shared" si="7"/>
        <v/>
      </c>
      <c r="T57" s="81" t="e" cm="1">
        <f t="array" aca="1" ref="T57" ca="1">TEXT(RIGHT(10-RIGHT(SUM(INDEX(1*(MID(MID(C57,1,1)*2,ROW(INDIRECT("1:"&amp;LEN(MID(C57,1,1)*2))),1)),,))+MID(C57,2,1)+
SUM(INDEX(1*(MID(MID(C57,3,1)*2,ROW(INDIRECT("1:"&amp;LEN(MID(C57,3,1)*2))),1)),,))+MID(C57,4,1)+
SUM(INDEX(1*(MID(MID(C57,5,1)*2,ROW(INDIRECT("1:"&amp;LEN(MID(C57,5,1)*2))),1)),,))+MID(C57,6,1)+
SUM(INDEX(1*(MID(MID(C57,8,1)*2,ROW(INDIRECT("1:"&amp;LEN(MID(C57,8,1)*2))),1)),,))+MID(C57,9,1)+
SUM(INDEX(1*(MID(MID(C57,10,1)*2,ROW(INDIRECT("1:"&amp;LEN(MID(C57,10,1)*2))),1)),,)),1),1),"0")</f>
        <v>#VALUE!</v>
      </c>
      <c r="U57" s="81" t="str">
        <f t="shared" si="8"/>
        <v/>
      </c>
      <c r="V57" s="83" t="b">
        <f t="shared" si="9"/>
        <v>0</v>
      </c>
      <c r="W57" s="112" t="e">
        <f>IF(#REF!="",FALSE,IF(OR(X57&gt;Z57,X57&lt;Y57),TRUE,FALSE))</f>
        <v>#REF!</v>
      </c>
      <c r="X57" s="112">
        <f t="shared" si="10"/>
        <v>0</v>
      </c>
      <c r="Y57" s="114" t="e">
        <f>#REF!-3/30</f>
        <v>#REF!</v>
      </c>
      <c r="Z57" s="115" t="e">
        <f>#REF!+1/30</f>
        <v>#REF!</v>
      </c>
    </row>
    <row r="58" spans="1:26" s="30" customFormat="1" x14ac:dyDescent="0.25">
      <c r="A58" s="19">
        <v>43</v>
      </c>
      <c r="B58" s="20"/>
      <c r="C58" s="149"/>
      <c r="D58" s="1"/>
      <c r="E58" s="1"/>
      <c r="F58" s="173"/>
      <c r="G58" s="55"/>
      <c r="H58" s="116" t="str">
        <f t="shared" si="0"/>
        <v/>
      </c>
      <c r="I58" s="35" t="b">
        <f t="shared" si="1"/>
        <v>0</v>
      </c>
      <c r="J58" s="80" t="str">
        <f t="shared" si="2"/>
        <v/>
      </c>
      <c r="K58" s="29" t="b">
        <f t="shared" si="11"/>
        <v>0</v>
      </c>
      <c r="L58" s="80" t="str">
        <f t="shared" si="12"/>
        <v/>
      </c>
      <c r="M58" s="81" t="e">
        <f t="shared" si="3"/>
        <v>#VALUE!</v>
      </c>
      <c r="N58" s="81" t="e">
        <f t="shared" si="4"/>
        <v>#VALUE!</v>
      </c>
      <c r="O58" s="81" t="e">
        <f t="shared" si="5"/>
        <v>#VALUE!</v>
      </c>
      <c r="P58" s="82" t="e">
        <f t="shared" si="6"/>
        <v>#VALUE!</v>
      </c>
      <c r="Q58" s="82" t="e">
        <f t="shared" si="13"/>
        <v>#VALUE!</v>
      </c>
      <c r="R58" s="82" t="b">
        <f t="shared" si="14"/>
        <v>0</v>
      </c>
      <c r="S58" s="72" t="str">
        <f t="shared" si="7"/>
        <v/>
      </c>
      <c r="T58" s="81" t="e" cm="1">
        <f t="array" aca="1" ref="T58" ca="1">TEXT(RIGHT(10-RIGHT(SUM(INDEX(1*(MID(MID(C58,1,1)*2,ROW(INDIRECT("1:"&amp;LEN(MID(C58,1,1)*2))),1)),,))+MID(C58,2,1)+
SUM(INDEX(1*(MID(MID(C58,3,1)*2,ROW(INDIRECT("1:"&amp;LEN(MID(C58,3,1)*2))),1)),,))+MID(C58,4,1)+
SUM(INDEX(1*(MID(MID(C58,5,1)*2,ROW(INDIRECT("1:"&amp;LEN(MID(C58,5,1)*2))),1)),,))+MID(C58,6,1)+
SUM(INDEX(1*(MID(MID(C58,8,1)*2,ROW(INDIRECT("1:"&amp;LEN(MID(C58,8,1)*2))),1)),,))+MID(C58,9,1)+
SUM(INDEX(1*(MID(MID(C58,10,1)*2,ROW(INDIRECT("1:"&amp;LEN(MID(C58,10,1)*2))),1)),,)),1),1),"0")</f>
        <v>#VALUE!</v>
      </c>
      <c r="U58" s="81" t="str">
        <f t="shared" si="8"/>
        <v/>
      </c>
      <c r="V58" s="83" t="b">
        <f t="shared" si="9"/>
        <v>0</v>
      </c>
      <c r="W58" s="112" t="e">
        <f>IF(#REF!="",FALSE,IF(OR(X58&gt;Z58,X58&lt;Y58),TRUE,FALSE))</f>
        <v>#REF!</v>
      </c>
      <c r="X58" s="112">
        <f t="shared" si="10"/>
        <v>0</v>
      </c>
      <c r="Y58" s="114" t="e">
        <f>#REF!-3/30</f>
        <v>#REF!</v>
      </c>
      <c r="Z58" s="115" t="e">
        <f>#REF!+1/30</f>
        <v>#REF!</v>
      </c>
    </row>
    <row r="59" spans="1:26" s="30" customFormat="1" x14ac:dyDescent="0.25">
      <c r="A59" s="19">
        <v>44</v>
      </c>
      <c r="B59" s="20"/>
      <c r="C59" s="149"/>
      <c r="D59" s="1"/>
      <c r="E59" s="1"/>
      <c r="F59" s="173"/>
      <c r="G59" s="55"/>
      <c r="H59" s="116" t="str">
        <f t="shared" si="0"/>
        <v/>
      </c>
      <c r="I59" s="35" t="b">
        <f t="shared" si="1"/>
        <v>0</v>
      </c>
      <c r="J59" s="80" t="str">
        <f t="shared" si="2"/>
        <v/>
      </c>
      <c r="K59" s="29" t="b">
        <f t="shared" si="11"/>
        <v>0</v>
      </c>
      <c r="L59" s="80" t="str">
        <f t="shared" si="12"/>
        <v/>
      </c>
      <c r="M59" s="81" t="e">
        <f t="shared" si="3"/>
        <v>#VALUE!</v>
      </c>
      <c r="N59" s="81" t="e">
        <f t="shared" si="4"/>
        <v>#VALUE!</v>
      </c>
      <c r="O59" s="81" t="e">
        <f t="shared" si="5"/>
        <v>#VALUE!</v>
      </c>
      <c r="P59" s="82" t="e">
        <f t="shared" si="6"/>
        <v>#VALUE!</v>
      </c>
      <c r="Q59" s="82" t="e">
        <f t="shared" si="13"/>
        <v>#VALUE!</v>
      </c>
      <c r="R59" s="82" t="b">
        <f t="shared" si="14"/>
        <v>0</v>
      </c>
      <c r="S59" s="72" t="str">
        <f t="shared" si="7"/>
        <v/>
      </c>
      <c r="T59" s="81" t="e" cm="1">
        <f t="array" aca="1" ref="T59" ca="1">TEXT(RIGHT(10-RIGHT(SUM(INDEX(1*(MID(MID(C59,1,1)*2,ROW(INDIRECT("1:"&amp;LEN(MID(C59,1,1)*2))),1)),,))+MID(C59,2,1)+
SUM(INDEX(1*(MID(MID(C59,3,1)*2,ROW(INDIRECT("1:"&amp;LEN(MID(C59,3,1)*2))),1)),,))+MID(C59,4,1)+
SUM(INDEX(1*(MID(MID(C59,5,1)*2,ROW(INDIRECT("1:"&amp;LEN(MID(C59,5,1)*2))),1)),,))+MID(C59,6,1)+
SUM(INDEX(1*(MID(MID(C59,8,1)*2,ROW(INDIRECT("1:"&amp;LEN(MID(C59,8,1)*2))),1)),,))+MID(C59,9,1)+
SUM(INDEX(1*(MID(MID(C59,10,1)*2,ROW(INDIRECT("1:"&amp;LEN(MID(C59,10,1)*2))),1)),,)),1),1),"0")</f>
        <v>#VALUE!</v>
      </c>
      <c r="U59" s="81" t="str">
        <f t="shared" si="8"/>
        <v/>
      </c>
      <c r="V59" s="83" t="b">
        <f t="shared" si="9"/>
        <v>0</v>
      </c>
      <c r="W59" s="112" t="e">
        <f>IF(#REF!="",FALSE,IF(OR(X59&gt;Z59,X59&lt;Y59),TRUE,FALSE))</f>
        <v>#REF!</v>
      </c>
      <c r="X59" s="112">
        <f t="shared" si="10"/>
        <v>0</v>
      </c>
      <c r="Y59" s="114" t="e">
        <f>#REF!-3/30</f>
        <v>#REF!</v>
      </c>
      <c r="Z59" s="115" t="e">
        <f>#REF!+1/30</f>
        <v>#REF!</v>
      </c>
    </row>
    <row r="60" spans="1:26" s="30" customFormat="1" x14ac:dyDescent="0.25">
      <c r="A60" s="19">
        <v>45</v>
      </c>
      <c r="B60" s="20"/>
      <c r="C60" s="149"/>
      <c r="D60" s="1"/>
      <c r="E60" s="1"/>
      <c r="F60" s="173"/>
      <c r="G60" s="55"/>
      <c r="H60" s="116" t="str">
        <f t="shared" si="0"/>
        <v/>
      </c>
      <c r="I60" s="35" t="b">
        <f t="shared" si="1"/>
        <v>0</v>
      </c>
      <c r="J60" s="80" t="str">
        <f t="shared" si="2"/>
        <v/>
      </c>
      <c r="K60" s="29" t="b">
        <f t="shared" si="11"/>
        <v>0</v>
      </c>
      <c r="L60" s="80" t="str">
        <f t="shared" si="12"/>
        <v/>
      </c>
      <c r="M60" s="81" t="e">
        <f t="shared" si="3"/>
        <v>#VALUE!</v>
      </c>
      <c r="N60" s="81" t="e">
        <f t="shared" si="4"/>
        <v>#VALUE!</v>
      </c>
      <c r="O60" s="81" t="e">
        <f t="shared" si="5"/>
        <v>#VALUE!</v>
      </c>
      <c r="P60" s="82" t="e">
        <f t="shared" si="6"/>
        <v>#VALUE!</v>
      </c>
      <c r="Q60" s="82" t="e">
        <f t="shared" si="13"/>
        <v>#VALUE!</v>
      </c>
      <c r="R60" s="82" t="b">
        <f t="shared" si="14"/>
        <v>0</v>
      </c>
      <c r="S60" s="72" t="str">
        <f t="shared" si="7"/>
        <v/>
      </c>
      <c r="T60" s="81" t="e" cm="1">
        <f t="array" aca="1" ref="T60" ca="1">TEXT(RIGHT(10-RIGHT(SUM(INDEX(1*(MID(MID(C60,1,1)*2,ROW(INDIRECT("1:"&amp;LEN(MID(C60,1,1)*2))),1)),,))+MID(C60,2,1)+
SUM(INDEX(1*(MID(MID(C60,3,1)*2,ROW(INDIRECT("1:"&amp;LEN(MID(C60,3,1)*2))),1)),,))+MID(C60,4,1)+
SUM(INDEX(1*(MID(MID(C60,5,1)*2,ROW(INDIRECT("1:"&amp;LEN(MID(C60,5,1)*2))),1)),,))+MID(C60,6,1)+
SUM(INDEX(1*(MID(MID(C60,8,1)*2,ROW(INDIRECT("1:"&amp;LEN(MID(C60,8,1)*2))),1)),,))+MID(C60,9,1)+
SUM(INDEX(1*(MID(MID(C60,10,1)*2,ROW(INDIRECT("1:"&amp;LEN(MID(C60,10,1)*2))),1)),,)),1),1),"0")</f>
        <v>#VALUE!</v>
      </c>
      <c r="U60" s="81" t="str">
        <f t="shared" si="8"/>
        <v/>
      </c>
      <c r="V60" s="83" t="b">
        <f t="shared" si="9"/>
        <v>0</v>
      </c>
      <c r="W60" s="112" t="e">
        <f>IF(#REF!="",FALSE,IF(OR(X60&gt;Z60,X60&lt;Y60),TRUE,FALSE))</f>
        <v>#REF!</v>
      </c>
      <c r="X60" s="112">
        <f t="shared" si="10"/>
        <v>0</v>
      </c>
      <c r="Y60" s="114" t="e">
        <f>#REF!-3/30</f>
        <v>#REF!</v>
      </c>
      <c r="Z60" s="115" t="e">
        <f>#REF!+1/30</f>
        <v>#REF!</v>
      </c>
    </row>
    <row r="61" spans="1:26" s="30" customFormat="1" x14ac:dyDescent="0.25">
      <c r="A61" s="19">
        <v>46</v>
      </c>
      <c r="B61" s="20"/>
      <c r="C61" s="149"/>
      <c r="D61" s="1"/>
      <c r="E61" s="1"/>
      <c r="F61" s="173"/>
      <c r="G61" s="55"/>
      <c r="H61" s="116" t="str">
        <f t="shared" si="0"/>
        <v/>
      </c>
      <c r="I61" s="35" t="b">
        <f t="shared" si="1"/>
        <v>0</v>
      </c>
      <c r="J61" s="80" t="str">
        <f t="shared" si="2"/>
        <v/>
      </c>
      <c r="K61" s="29" t="b">
        <f t="shared" si="11"/>
        <v>0</v>
      </c>
      <c r="L61" s="80" t="str">
        <f t="shared" si="12"/>
        <v/>
      </c>
      <c r="M61" s="81" t="e">
        <f t="shared" si="3"/>
        <v>#VALUE!</v>
      </c>
      <c r="N61" s="81" t="e">
        <f t="shared" si="4"/>
        <v>#VALUE!</v>
      </c>
      <c r="O61" s="81" t="e">
        <f t="shared" si="5"/>
        <v>#VALUE!</v>
      </c>
      <c r="P61" s="82" t="e">
        <f t="shared" si="6"/>
        <v>#VALUE!</v>
      </c>
      <c r="Q61" s="82" t="e">
        <f t="shared" si="13"/>
        <v>#VALUE!</v>
      </c>
      <c r="R61" s="82" t="b">
        <f t="shared" si="14"/>
        <v>0</v>
      </c>
      <c r="S61" s="72" t="str">
        <f t="shared" si="7"/>
        <v/>
      </c>
      <c r="T61" s="81" t="e" cm="1">
        <f t="array" aca="1" ref="T61" ca="1">TEXT(RIGHT(10-RIGHT(SUM(INDEX(1*(MID(MID(C61,1,1)*2,ROW(INDIRECT("1:"&amp;LEN(MID(C61,1,1)*2))),1)),,))+MID(C61,2,1)+
SUM(INDEX(1*(MID(MID(C61,3,1)*2,ROW(INDIRECT("1:"&amp;LEN(MID(C61,3,1)*2))),1)),,))+MID(C61,4,1)+
SUM(INDEX(1*(MID(MID(C61,5,1)*2,ROW(INDIRECT("1:"&amp;LEN(MID(C61,5,1)*2))),1)),,))+MID(C61,6,1)+
SUM(INDEX(1*(MID(MID(C61,8,1)*2,ROW(INDIRECT("1:"&amp;LEN(MID(C61,8,1)*2))),1)),,))+MID(C61,9,1)+
SUM(INDEX(1*(MID(MID(C61,10,1)*2,ROW(INDIRECT("1:"&amp;LEN(MID(C61,10,1)*2))),1)),,)),1),1),"0")</f>
        <v>#VALUE!</v>
      </c>
      <c r="U61" s="81" t="str">
        <f t="shared" si="8"/>
        <v/>
      </c>
      <c r="V61" s="83" t="b">
        <f t="shared" si="9"/>
        <v>0</v>
      </c>
      <c r="W61" s="112" t="e">
        <f>IF(#REF!="",FALSE,IF(OR(X61&gt;Z61,X61&lt;Y61),TRUE,FALSE))</f>
        <v>#REF!</v>
      </c>
      <c r="X61" s="112">
        <f t="shared" si="10"/>
        <v>0</v>
      </c>
      <c r="Y61" s="114" t="e">
        <f>#REF!-3/30</f>
        <v>#REF!</v>
      </c>
      <c r="Z61" s="115" t="e">
        <f>#REF!+1/30</f>
        <v>#REF!</v>
      </c>
    </row>
    <row r="62" spans="1:26" s="30" customFormat="1" x14ac:dyDescent="0.25">
      <c r="A62" s="19">
        <v>47</v>
      </c>
      <c r="B62" s="20"/>
      <c r="C62" s="149"/>
      <c r="D62" s="1"/>
      <c r="E62" s="1"/>
      <c r="F62" s="173"/>
      <c r="G62" s="55"/>
      <c r="H62" s="116" t="str">
        <f t="shared" si="0"/>
        <v/>
      </c>
      <c r="I62" s="35" t="b">
        <f t="shared" si="1"/>
        <v>0</v>
      </c>
      <c r="J62" s="80" t="str">
        <f t="shared" si="2"/>
        <v/>
      </c>
      <c r="K62" s="29" t="b">
        <f t="shared" si="11"/>
        <v>0</v>
      </c>
      <c r="L62" s="80" t="str">
        <f t="shared" si="12"/>
        <v/>
      </c>
      <c r="M62" s="81" t="e">
        <f t="shared" si="3"/>
        <v>#VALUE!</v>
      </c>
      <c r="N62" s="81" t="e">
        <f t="shared" si="4"/>
        <v>#VALUE!</v>
      </c>
      <c r="O62" s="81" t="e">
        <f t="shared" si="5"/>
        <v>#VALUE!</v>
      </c>
      <c r="P62" s="82" t="e">
        <f t="shared" si="6"/>
        <v>#VALUE!</v>
      </c>
      <c r="Q62" s="82" t="e">
        <f t="shared" si="13"/>
        <v>#VALUE!</v>
      </c>
      <c r="R62" s="82" t="b">
        <f t="shared" si="14"/>
        <v>0</v>
      </c>
      <c r="S62" s="72" t="str">
        <f t="shared" si="7"/>
        <v/>
      </c>
      <c r="T62" s="81" t="e" cm="1">
        <f t="array" aca="1" ref="T62" ca="1">TEXT(RIGHT(10-RIGHT(SUM(INDEX(1*(MID(MID(C62,1,1)*2,ROW(INDIRECT("1:"&amp;LEN(MID(C62,1,1)*2))),1)),,))+MID(C62,2,1)+
SUM(INDEX(1*(MID(MID(C62,3,1)*2,ROW(INDIRECT("1:"&amp;LEN(MID(C62,3,1)*2))),1)),,))+MID(C62,4,1)+
SUM(INDEX(1*(MID(MID(C62,5,1)*2,ROW(INDIRECT("1:"&amp;LEN(MID(C62,5,1)*2))),1)),,))+MID(C62,6,1)+
SUM(INDEX(1*(MID(MID(C62,8,1)*2,ROW(INDIRECT("1:"&amp;LEN(MID(C62,8,1)*2))),1)),,))+MID(C62,9,1)+
SUM(INDEX(1*(MID(MID(C62,10,1)*2,ROW(INDIRECT("1:"&amp;LEN(MID(C62,10,1)*2))),1)),,)),1),1),"0")</f>
        <v>#VALUE!</v>
      </c>
      <c r="U62" s="81" t="str">
        <f t="shared" si="8"/>
        <v/>
      </c>
      <c r="V62" s="83" t="b">
        <f t="shared" si="9"/>
        <v>0</v>
      </c>
      <c r="W62" s="112" t="e">
        <f>IF(#REF!="",FALSE,IF(OR(X62&gt;Z62,X62&lt;Y62),TRUE,FALSE))</f>
        <v>#REF!</v>
      </c>
      <c r="X62" s="112">
        <f t="shared" si="10"/>
        <v>0</v>
      </c>
      <c r="Y62" s="114" t="e">
        <f>#REF!-3/30</f>
        <v>#REF!</v>
      </c>
      <c r="Z62" s="115" t="e">
        <f>#REF!+1/30</f>
        <v>#REF!</v>
      </c>
    </row>
    <row r="63" spans="1:26" s="30" customFormat="1" x14ac:dyDescent="0.25">
      <c r="A63" s="19">
        <v>48</v>
      </c>
      <c r="B63" s="20"/>
      <c r="C63" s="149"/>
      <c r="D63" s="1"/>
      <c r="E63" s="1"/>
      <c r="F63" s="173"/>
      <c r="G63" s="55"/>
      <c r="H63" s="116" t="str">
        <f t="shared" si="0"/>
        <v/>
      </c>
      <c r="I63" s="35" t="b">
        <f t="shared" si="1"/>
        <v>0</v>
      </c>
      <c r="J63" s="80" t="str">
        <f t="shared" si="2"/>
        <v/>
      </c>
      <c r="K63" s="29" t="b">
        <f t="shared" si="11"/>
        <v>0</v>
      </c>
      <c r="L63" s="80" t="str">
        <f t="shared" si="12"/>
        <v/>
      </c>
      <c r="M63" s="81" t="e">
        <f t="shared" si="3"/>
        <v>#VALUE!</v>
      </c>
      <c r="N63" s="81" t="e">
        <f t="shared" si="4"/>
        <v>#VALUE!</v>
      </c>
      <c r="O63" s="81" t="e">
        <f t="shared" si="5"/>
        <v>#VALUE!</v>
      </c>
      <c r="P63" s="82" t="e">
        <f t="shared" si="6"/>
        <v>#VALUE!</v>
      </c>
      <c r="Q63" s="82" t="e">
        <f t="shared" si="13"/>
        <v>#VALUE!</v>
      </c>
      <c r="R63" s="82" t="b">
        <f t="shared" si="14"/>
        <v>0</v>
      </c>
      <c r="S63" s="72" t="str">
        <f t="shared" si="7"/>
        <v/>
      </c>
      <c r="T63" s="81" t="e" cm="1">
        <f t="array" aca="1" ref="T63" ca="1">TEXT(RIGHT(10-RIGHT(SUM(INDEX(1*(MID(MID(C63,1,1)*2,ROW(INDIRECT("1:"&amp;LEN(MID(C63,1,1)*2))),1)),,))+MID(C63,2,1)+
SUM(INDEX(1*(MID(MID(C63,3,1)*2,ROW(INDIRECT("1:"&amp;LEN(MID(C63,3,1)*2))),1)),,))+MID(C63,4,1)+
SUM(INDEX(1*(MID(MID(C63,5,1)*2,ROW(INDIRECT("1:"&amp;LEN(MID(C63,5,1)*2))),1)),,))+MID(C63,6,1)+
SUM(INDEX(1*(MID(MID(C63,8,1)*2,ROW(INDIRECT("1:"&amp;LEN(MID(C63,8,1)*2))),1)),,))+MID(C63,9,1)+
SUM(INDEX(1*(MID(MID(C63,10,1)*2,ROW(INDIRECT("1:"&amp;LEN(MID(C63,10,1)*2))),1)),,)),1),1),"0")</f>
        <v>#VALUE!</v>
      </c>
      <c r="U63" s="81" t="str">
        <f t="shared" si="8"/>
        <v/>
      </c>
      <c r="V63" s="83" t="b">
        <f t="shared" si="9"/>
        <v>0</v>
      </c>
      <c r="W63" s="112" t="e">
        <f>IF(#REF!="",FALSE,IF(OR(X63&gt;Z63,X63&lt;Y63),TRUE,FALSE))</f>
        <v>#REF!</v>
      </c>
      <c r="X63" s="112">
        <f t="shared" si="10"/>
        <v>0</v>
      </c>
      <c r="Y63" s="114" t="e">
        <f>#REF!-3/30</f>
        <v>#REF!</v>
      </c>
      <c r="Z63" s="115" t="e">
        <f>#REF!+1/30</f>
        <v>#REF!</v>
      </c>
    </row>
    <row r="64" spans="1:26" s="30" customFormat="1" x14ac:dyDescent="0.25">
      <c r="A64" s="19">
        <v>49</v>
      </c>
      <c r="B64" s="20"/>
      <c r="C64" s="149"/>
      <c r="D64" s="1"/>
      <c r="E64" s="1"/>
      <c r="F64" s="173"/>
      <c r="G64" s="55"/>
      <c r="H64" s="116" t="str">
        <f t="shared" si="0"/>
        <v/>
      </c>
      <c r="I64" s="35" t="b">
        <f t="shared" si="1"/>
        <v>0</v>
      </c>
      <c r="J64" s="80" t="str">
        <f t="shared" si="2"/>
        <v/>
      </c>
      <c r="K64" s="29" t="b">
        <f t="shared" si="11"/>
        <v>0</v>
      </c>
      <c r="L64" s="80" t="str">
        <f t="shared" si="12"/>
        <v/>
      </c>
      <c r="M64" s="81" t="e">
        <f t="shared" si="3"/>
        <v>#VALUE!</v>
      </c>
      <c r="N64" s="81" t="e">
        <f t="shared" si="4"/>
        <v>#VALUE!</v>
      </c>
      <c r="O64" s="81" t="e">
        <f t="shared" si="5"/>
        <v>#VALUE!</v>
      </c>
      <c r="P64" s="82" t="e">
        <f t="shared" si="6"/>
        <v>#VALUE!</v>
      </c>
      <c r="Q64" s="82" t="e">
        <f t="shared" si="13"/>
        <v>#VALUE!</v>
      </c>
      <c r="R64" s="82" t="b">
        <f t="shared" si="14"/>
        <v>0</v>
      </c>
      <c r="S64" s="72" t="str">
        <f t="shared" si="7"/>
        <v/>
      </c>
      <c r="T64" s="81" t="e" cm="1">
        <f t="array" aca="1" ref="T64" ca="1">TEXT(RIGHT(10-RIGHT(SUM(INDEX(1*(MID(MID(C64,1,1)*2,ROW(INDIRECT("1:"&amp;LEN(MID(C64,1,1)*2))),1)),,))+MID(C64,2,1)+
SUM(INDEX(1*(MID(MID(C64,3,1)*2,ROW(INDIRECT("1:"&amp;LEN(MID(C64,3,1)*2))),1)),,))+MID(C64,4,1)+
SUM(INDEX(1*(MID(MID(C64,5,1)*2,ROW(INDIRECT("1:"&amp;LEN(MID(C64,5,1)*2))),1)),,))+MID(C64,6,1)+
SUM(INDEX(1*(MID(MID(C64,8,1)*2,ROW(INDIRECT("1:"&amp;LEN(MID(C64,8,1)*2))),1)),,))+MID(C64,9,1)+
SUM(INDEX(1*(MID(MID(C64,10,1)*2,ROW(INDIRECT("1:"&amp;LEN(MID(C64,10,1)*2))),1)),,)),1),1),"0")</f>
        <v>#VALUE!</v>
      </c>
      <c r="U64" s="81" t="str">
        <f t="shared" si="8"/>
        <v/>
      </c>
      <c r="V64" s="83" t="b">
        <f t="shared" si="9"/>
        <v>0</v>
      </c>
      <c r="W64" s="112" t="e">
        <f>IF(#REF!="",FALSE,IF(OR(X64&gt;Z64,X64&lt;Y64),TRUE,FALSE))</f>
        <v>#REF!</v>
      </c>
      <c r="X64" s="112">
        <f t="shared" si="10"/>
        <v>0</v>
      </c>
      <c r="Y64" s="114" t="e">
        <f>#REF!-3/30</f>
        <v>#REF!</v>
      </c>
      <c r="Z64" s="115" t="e">
        <f>#REF!+1/30</f>
        <v>#REF!</v>
      </c>
    </row>
    <row r="65" spans="1:26" s="30" customFormat="1" x14ac:dyDescent="0.25">
      <c r="A65" s="19">
        <v>50</v>
      </c>
      <c r="B65" s="20"/>
      <c r="C65" s="149"/>
      <c r="D65" s="1"/>
      <c r="E65" s="1"/>
      <c r="F65" s="173"/>
      <c r="G65" s="55"/>
      <c r="H65" s="116" t="str">
        <f t="shared" si="0"/>
        <v/>
      </c>
      <c r="I65" s="35" t="b">
        <f t="shared" si="1"/>
        <v>0</v>
      </c>
      <c r="J65" s="80" t="str">
        <f t="shared" si="2"/>
        <v/>
      </c>
      <c r="K65" s="29" t="b">
        <f t="shared" si="11"/>
        <v>0</v>
      </c>
      <c r="L65" s="80" t="str">
        <f t="shared" si="12"/>
        <v/>
      </c>
      <c r="M65" s="81" t="e">
        <f t="shared" si="3"/>
        <v>#VALUE!</v>
      </c>
      <c r="N65" s="81" t="e">
        <f t="shared" si="4"/>
        <v>#VALUE!</v>
      </c>
      <c r="O65" s="81" t="e">
        <f t="shared" si="5"/>
        <v>#VALUE!</v>
      </c>
      <c r="P65" s="82" t="e">
        <f t="shared" si="6"/>
        <v>#VALUE!</v>
      </c>
      <c r="Q65" s="82" t="e">
        <f t="shared" si="13"/>
        <v>#VALUE!</v>
      </c>
      <c r="R65" s="82" t="b">
        <f t="shared" si="14"/>
        <v>0</v>
      </c>
      <c r="S65" s="72" t="str">
        <f t="shared" si="7"/>
        <v/>
      </c>
      <c r="T65" s="81" t="e" cm="1">
        <f t="array" aca="1" ref="T65" ca="1">TEXT(RIGHT(10-RIGHT(SUM(INDEX(1*(MID(MID(C65,1,1)*2,ROW(INDIRECT("1:"&amp;LEN(MID(C65,1,1)*2))),1)),,))+MID(C65,2,1)+
SUM(INDEX(1*(MID(MID(C65,3,1)*2,ROW(INDIRECT("1:"&amp;LEN(MID(C65,3,1)*2))),1)),,))+MID(C65,4,1)+
SUM(INDEX(1*(MID(MID(C65,5,1)*2,ROW(INDIRECT("1:"&amp;LEN(MID(C65,5,1)*2))),1)),,))+MID(C65,6,1)+
SUM(INDEX(1*(MID(MID(C65,8,1)*2,ROW(INDIRECT("1:"&amp;LEN(MID(C65,8,1)*2))),1)),,))+MID(C65,9,1)+
SUM(INDEX(1*(MID(MID(C65,10,1)*2,ROW(INDIRECT("1:"&amp;LEN(MID(C65,10,1)*2))),1)),,)),1),1),"0")</f>
        <v>#VALUE!</v>
      </c>
      <c r="U65" s="81" t="str">
        <f t="shared" si="8"/>
        <v/>
      </c>
      <c r="V65" s="83" t="b">
        <f t="shared" si="9"/>
        <v>0</v>
      </c>
      <c r="W65" s="112" t="e">
        <f>IF(#REF!="",FALSE,IF(OR(X65&gt;Z65,X65&lt;Y65),TRUE,FALSE))</f>
        <v>#REF!</v>
      </c>
      <c r="X65" s="112">
        <f t="shared" si="10"/>
        <v>0</v>
      </c>
      <c r="Y65" s="114" t="e">
        <f>#REF!-3/30</f>
        <v>#REF!</v>
      </c>
      <c r="Z65" s="115" t="e">
        <f>#REF!+1/30</f>
        <v>#REF!</v>
      </c>
    </row>
    <row r="66" spans="1:26" s="30" customFormat="1" x14ac:dyDescent="0.25">
      <c r="A66" s="19">
        <v>51</v>
      </c>
      <c r="B66" s="20"/>
      <c r="C66" s="149"/>
      <c r="D66" s="1"/>
      <c r="E66" s="1"/>
      <c r="F66" s="173"/>
      <c r="G66" s="55"/>
      <c r="H66" s="116" t="str">
        <f t="shared" si="0"/>
        <v/>
      </c>
      <c r="I66" s="35" t="b">
        <f t="shared" si="1"/>
        <v>0</v>
      </c>
      <c r="J66" s="80" t="str">
        <f t="shared" si="2"/>
        <v/>
      </c>
      <c r="K66" s="29" t="b">
        <f t="shared" si="11"/>
        <v>0</v>
      </c>
      <c r="L66" s="80" t="str">
        <f t="shared" si="12"/>
        <v/>
      </c>
      <c r="M66" s="81" t="e">
        <f t="shared" si="3"/>
        <v>#VALUE!</v>
      </c>
      <c r="N66" s="81" t="e">
        <f t="shared" si="4"/>
        <v>#VALUE!</v>
      </c>
      <c r="O66" s="81" t="e">
        <f t="shared" si="5"/>
        <v>#VALUE!</v>
      </c>
      <c r="P66" s="82" t="e">
        <f t="shared" si="6"/>
        <v>#VALUE!</v>
      </c>
      <c r="Q66" s="82" t="e">
        <f t="shared" si="13"/>
        <v>#VALUE!</v>
      </c>
      <c r="R66" s="82" t="b">
        <f t="shared" si="14"/>
        <v>0</v>
      </c>
      <c r="S66" s="72" t="str">
        <f t="shared" si="7"/>
        <v/>
      </c>
      <c r="T66" s="81" t="e" cm="1">
        <f t="array" aca="1" ref="T66" ca="1">TEXT(RIGHT(10-RIGHT(SUM(INDEX(1*(MID(MID(C66,1,1)*2,ROW(INDIRECT("1:"&amp;LEN(MID(C66,1,1)*2))),1)),,))+MID(C66,2,1)+
SUM(INDEX(1*(MID(MID(C66,3,1)*2,ROW(INDIRECT("1:"&amp;LEN(MID(C66,3,1)*2))),1)),,))+MID(C66,4,1)+
SUM(INDEX(1*(MID(MID(C66,5,1)*2,ROW(INDIRECT("1:"&amp;LEN(MID(C66,5,1)*2))),1)),,))+MID(C66,6,1)+
SUM(INDEX(1*(MID(MID(C66,8,1)*2,ROW(INDIRECT("1:"&amp;LEN(MID(C66,8,1)*2))),1)),,))+MID(C66,9,1)+
SUM(INDEX(1*(MID(MID(C66,10,1)*2,ROW(INDIRECT("1:"&amp;LEN(MID(C66,10,1)*2))),1)),,)),1),1),"0")</f>
        <v>#VALUE!</v>
      </c>
      <c r="U66" s="81" t="str">
        <f t="shared" si="8"/>
        <v/>
      </c>
      <c r="V66" s="83" t="b">
        <f t="shared" si="9"/>
        <v>0</v>
      </c>
      <c r="W66" s="112" t="e">
        <f>IF(#REF!="",FALSE,IF(OR(X66&gt;Z66,X66&lt;Y66),TRUE,FALSE))</f>
        <v>#REF!</v>
      </c>
      <c r="X66" s="112">
        <f t="shared" si="10"/>
        <v>0</v>
      </c>
      <c r="Y66" s="114" t="e">
        <f>#REF!-3/30</f>
        <v>#REF!</v>
      </c>
      <c r="Z66" s="115" t="e">
        <f>#REF!+1/30</f>
        <v>#REF!</v>
      </c>
    </row>
    <row r="67" spans="1:26" s="30" customFormat="1" x14ac:dyDescent="0.25">
      <c r="A67" s="19">
        <v>52</v>
      </c>
      <c r="B67" s="20"/>
      <c r="C67" s="149"/>
      <c r="D67" s="1"/>
      <c r="E67" s="1"/>
      <c r="F67" s="173"/>
      <c r="G67" s="55"/>
      <c r="H67" s="116" t="str">
        <f t="shared" si="0"/>
        <v/>
      </c>
      <c r="I67" s="35" t="b">
        <f t="shared" si="1"/>
        <v>0</v>
      </c>
      <c r="J67" s="80" t="str">
        <f t="shared" si="2"/>
        <v/>
      </c>
      <c r="K67" s="29" t="b">
        <f t="shared" si="11"/>
        <v>0</v>
      </c>
      <c r="L67" s="80" t="str">
        <f t="shared" si="12"/>
        <v/>
      </c>
      <c r="M67" s="81" t="e">
        <f t="shared" si="3"/>
        <v>#VALUE!</v>
      </c>
      <c r="N67" s="81" t="e">
        <f t="shared" si="4"/>
        <v>#VALUE!</v>
      </c>
      <c r="O67" s="81" t="e">
        <f t="shared" si="5"/>
        <v>#VALUE!</v>
      </c>
      <c r="P67" s="82" t="e">
        <f t="shared" si="6"/>
        <v>#VALUE!</v>
      </c>
      <c r="Q67" s="82" t="e">
        <f t="shared" si="13"/>
        <v>#VALUE!</v>
      </c>
      <c r="R67" s="82" t="b">
        <f t="shared" si="14"/>
        <v>0</v>
      </c>
      <c r="S67" s="72" t="str">
        <f t="shared" si="7"/>
        <v/>
      </c>
      <c r="T67" s="81" t="e" cm="1">
        <f t="array" aca="1" ref="T67" ca="1">TEXT(RIGHT(10-RIGHT(SUM(INDEX(1*(MID(MID(C67,1,1)*2,ROW(INDIRECT("1:"&amp;LEN(MID(C67,1,1)*2))),1)),,))+MID(C67,2,1)+
SUM(INDEX(1*(MID(MID(C67,3,1)*2,ROW(INDIRECT("1:"&amp;LEN(MID(C67,3,1)*2))),1)),,))+MID(C67,4,1)+
SUM(INDEX(1*(MID(MID(C67,5,1)*2,ROW(INDIRECT("1:"&amp;LEN(MID(C67,5,1)*2))),1)),,))+MID(C67,6,1)+
SUM(INDEX(1*(MID(MID(C67,8,1)*2,ROW(INDIRECT("1:"&amp;LEN(MID(C67,8,1)*2))),1)),,))+MID(C67,9,1)+
SUM(INDEX(1*(MID(MID(C67,10,1)*2,ROW(INDIRECT("1:"&amp;LEN(MID(C67,10,1)*2))),1)),,)),1),1),"0")</f>
        <v>#VALUE!</v>
      </c>
      <c r="U67" s="81" t="str">
        <f t="shared" si="8"/>
        <v/>
      </c>
      <c r="V67" s="83" t="b">
        <f t="shared" si="9"/>
        <v>0</v>
      </c>
      <c r="W67" s="112" t="e">
        <f>IF(#REF!="",FALSE,IF(OR(X67&gt;Z67,X67&lt;Y67),TRUE,FALSE))</f>
        <v>#REF!</v>
      </c>
      <c r="X67" s="112">
        <f t="shared" si="10"/>
        <v>0</v>
      </c>
      <c r="Y67" s="114" t="e">
        <f>#REF!-3/30</f>
        <v>#REF!</v>
      </c>
      <c r="Z67" s="115" t="e">
        <f>#REF!+1/30</f>
        <v>#REF!</v>
      </c>
    </row>
    <row r="68" spans="1:26" s="30" customFormat="1" x14ac:dyDescent="0.25">
      <c r="A68" s="19">
        <v>53</v>
      </c>
      <c r="B68" s="20"/>
      <c r="C68" s="149"/>
      <c r="D68" s="1"/>
      <c r="E68" s="1"/>
      <c r="F68" s="173"/>
      <c r="G68" s="55"/>
      <c r="H68" s="116" t="str">
        <f t="shared" si="0"/>
        <v/>
      </c>
      <c r="I68" s="35" t="b">
        <f t="shared" si="1"/>
        <v>0</v>
      </c>
      <c r="J68" s="80" t="str">
        <f t="shared" si="2"/>
        <v/>
      </c>
      <c r="K68" s="29" t="b">
        <f t="shared" si="11"/>
        <v>0</v>
      </c>
      <c r="L68" s="80" t="str">
        <f t="shared" si="12"/>
        <v/>
      </c>
      <c r="M68" s="81" t="e">
        <f t="shared" si="3"/>
        <v>#VALUE!</v>
      </c>
      <c r="N68" s="81" t="e">
        <f t="shared" si="4"/>
        <v>#VALUE!</v>
      </c>
      <c r="O68" s="81" t="e">
        <f t="shared" si="5"/>
        <v>#VALUE!</v>
      </c>
      <c r="P68" s="82" t="e">
        <f t="shared" si="6"/>
        <v>#VALUE!</v>
      </c>
      <c r="Q68" s="82" t="e">
        <f t="shared" si="13"/>
        <v>#VALUE!</v>
      </c>
      <c r="R68" s="82" t="b">
        <f t="shared" si="14"/>
        <v>0</v>
      </c>
      <c r="S68" s="72" t="str">
        <f t="shared" si="7"/>
        <v/>
      </c>
      <c r="T68" s="81" t="e" cm="1">
        <f t="array" aca="1" ref="T68" ca="1">TEXT(RIGHT(10-RIGHT(SUM(INDEX(1*(MID(MID(C68,1,1)*2,ROW(INDIRECT("1:"&amp;LEN(MID(C68,1,1)*2))),1)),,))+MID(C68,2,1)+
SUM(INDEX(1*(MID(MID(C68,3,1)*2,ROW(INDIRECT("1:"&amp;LEN(MID(C68,3,1)*2))),1)),,))+MID(C68,4,1)+
SUM(INDEX(1*(MID(MID(C68,5,1)*2,ROW(INDIRECT("1:"&amp;LEN(MID(C68,5,1)*2))),1)),,))+MID(C68,6,1)+
SUM(INDEX(1*(MID(MID(C68,8,1)*2,ROW(INDIRECT("1:"&amp;LEN(MID(C68,8,1)*2))),1)),,))+MID(C68,9,1)+
SUM(INDEX(1*(MID(MID(C68,10,1)*2,ROW(INDIRECT("1:"&amp;LEN(MID(C68,10,1)*2))),1)),,)),1),1),"0")</f>
        <v>#VALUE!</v>
      </c>
      <c r="U68" s="81" t="str">
        <f t="shared" si="8"/>
        <v/>
      </c>
      <c r="V68" s="83" t="b">
        <f t="shared" si="9"/>
        <v>0</v>
      </c>
      <c r="W68" s="112" t="e">
        <f>IF(#REF!="",FALSE,IF(OR(X68&gt;Z68,X68&lt;Y68),TRUE,FALSE))</f>
        <v>#REF!</v>
      </c>
      <c r="X68" s="112">
        <f t="shared" si="10"/>
        <v>0</v>
      </c>
      <c r="Y68" s="114" t="e">
        <f>#REF!-3/30</f>
        <v>#REF!</v>
      </c>
      <c r="Z68" s="115" t="e">
        <f>#REF!+1/30</f>
        <v>#REF!</v>
      </c>
    </row>
    <row r="69" spans="1:26" s="30" customFormat="1" x14ac:dyDescent="0.25">
      <c r="A69" s="19">
        <v>54</v>
      </c>
      <c r="B69" s="20"/>
      <c r="C69" s="149"/>
      <c r="D69" s="1"/>
      <c r="E69" s="1"/>
      <c r="F69" s="173"/>
      <c r="G69" s="55"/>
      <c r="H69" s="116" t="str">
        <f t="shared" si="0"/>
        <v/>
      </c>
      <c r="I69" s="35" t="b">
        <f t="shared" si="1"/>
        <v>0</v>
      </c>
      <c r="J69" s="80" t="str">
        <f t="shared" si="2"/>
        <v/>
      </c>
      <c r="K69" s="29" t="b">
        <f t="shared" si="11"/>
        <v>0</v>
      </c>
      <c r="L69" s="80" t="str">
        <f t="shared" si="12"/>
        <v/>
      </c>
      <c r="M69" s="81" t="e">
        <f t="shared" si="3"/>
        <v>#VALUE!</v>
      </c>
      <c r="N69" s="81" t="e">
        <f t="shared" si="4"/>
        <v>#VALUE!</v>
      </c>
      <c r="O69" s="81" t="e">
        <f t="shared" si="5"/>
        <v>#VALUE!</v>
      </c>
      <c r="P69" s="82" t="e">
        <f t="shared" si="6"/>
        <v>#VALUE!</v>
      </c>
      <c r="Q69" s="82" t="e">
        <f t="shared" si="13"/>
        <v>#VALUE!</v>
      </c>
      <c r="R69" s="82" t="b">
        <f t="shared" si="14"/>
        <v>0</v>
      </c>
      <c r="S69" s="72" t="str">
        <f t="shared" si="7"/>
        <v/>
      </c>
      <c r="T69" s="81" t="e" cm="1">
        <f t="array" aca="1" ref="T69" ca="1">TEXT(RIGHT(10-RIGHT(SUM(INDEX(1*(MID(MID(C69,1,1)*2,ROW(INDIRECT("1:"&amp;LEN(MID(C69,1,1)*2))),1)),,))+MID(C69,2,1)+
SUM(INDEX(1*(MID(MID(C69,3,1)*2,ROW(INDIRECT("1:"&amp;LEN(MID(C69,3,1)*2))),1)),,))+MID(C69,4,1)+
SUM(INDEX(1*(MID(MID(C69,5,1)*2,ROW(INDIRECT("1:"&amp;LEN(MID(C69,5,1)*2))),1)),,))+MID(C69,6,1)+
SUM(INDEX(1*(MID(MID(C69,8,1)*2,ROW(INDIRECT("1:"&amp;LEN(MID(C69,8,1)*2))),1)),,))+MID(C69,9,1)+
SUM(INDEX(1*(MID(MID(C69,10,1)*2,ROW(INDIRECT("1:"&amp;LEN(MID(C69,10,1)*2))),1)),,)),1),1),"0")</f>
        <v>#VALUE!</v>
      </c>
      <c r="U69" s="81" t="str">
        <f t="shared" si="8"/>
        <v/>
      </c>
      <c r="V69" s="83" t="b">
        <f t="shared" si="9"/>
        <v>0</v>
      </c>
      <c r="W69" s="112" t="e">
        <f>IF(#REF!="",FALSE,IF(OR(X69&gt;Z69,X69&lt;Y69),TRUE,FALSE))</f>
        <v>#REF!</v>
      </c>
      <c r="X69" s="112">
        <f t="shared" si="10"/>
        <v>0</v>
      </c>
      <c r="Y69" s="114" t="e">
        <f>#REF!-3/30</f>
        <v>#REF!</v>
      </c>
      <c r="Z69" s="115" t="e">
        <f>#REF!+1/30</f>
        <v>#REF!</v>
      </c>
    </row>
    <row r="70" spans="1:26" s="30" customFormat="1" x14ac:dyDescent="0.25">
      <c r="A70" s="19">
        <v>55</v>
      </c>
      <c r="B70" s="20"/>
      <c r="C70" s="149"/>
      <c r="D70" s="1"/>
      <c r="E70" s="1"/>
      <c r="F70" s="173"/>
      <c r="G70" s="55"/>
      <c r="H70" s="116" t="str">
        <f t="shared" si="0"/>
        <v/>
      </c>
      <c r="I70" s="35" t="b">
        <f t="shared" si="1"/>
        <v>0</v>
      </c>
      <c r="J70" s="80" t="str">
        <f t="shared" si="2"/>
        <v/>
      </c>
      <c r="K70" s="29" t="b">
        <f t="shared" si="11"/>
        <v>0</v>
      </c>
      <c r="L70" s="80" t="str">
        <f t="shared" si="12"/>
        <v/>
      </c>
      <c r="M70" s="81" t="e">
        <f t="shared" si="3"/>
        <v>#VALUE!</v>
      </c>
      <c r="N70" s="81" t="e">
        <f t="shared" si="4"/>
        <v>#VALUE!</v>
      </c>
      <c r="O70" s="81" t="e">
        <f t="shared" si="5"/>
        <v>#VALUE!</v>
      </c>
      <c r="P70" s="82" t="e">
        <f t="shared" si="6"/>
        <v>#VALUE!</v>
      </c>
      <c r="Q70" s="82" t="e">
        <f t="shared" si="13"/>
        <v>#VALUE!</v>
      </c>
      <c r="R70" s="82" t="b">
        <f t="shared" si="14"/>
        <v>0</v>
      </c>
      <c r="S70" s="72" t="str">
        <f t="shared" si="7"/>
        <v/>
      </c>
      <c r="T70" s="81" t="e" cm="1">
        <f t="array" aca="1" ref="T70" ca="1">TEXT(RIGHT(10-RIGHT(SUM(INDEX(1*(MID(MID(C70,1,1)*2,ROW(INDIRECT("1:"&amp;LEN(MID(C70,1,1)*2))),1)),,))+MID(C70,2,1)+
SUM(INDEX(1*(MID(MID(C70,3,1)*2,ROW(INDIRECT("1:"&amp;LEN(MID(C70,3,1)*2))),1)),,))+MID(C70,4,1)+
SUM(INDEX(1*(MID(MID(C70,5,1)*2,ROW(INDIRECT("1:"&amp;LEN(MID(C70,5,1)*2))),1)),,))+MID(C70,6,1)+
SUM(INDEX(1*(MID(MID(C70,8,1)*2,ROW(INDIRECT("1:"&amp;LEN(MID(C70,8,1)*2))),1)),,))+MID(C70,9,1)+
SUM(INDEX(1*(MID(MID(C70,10,1)*2,ROW(INDIRECT("1:"&amp;LEN(MID(C70,10,1)*2))),1)),,)),1),1),"0")</f>
        <v>#VALUE!</v>
      </c>
      <c r="U70" s="81" t="str">
        <f t="shared" si="8"/>
        <v/>
      </c>
      <c r="V70" s="83" t="b">
        <f t="shared" si="9"/>
        <v>0</v>
      </c>
      <c r="W70" s="112" t="e">
        <f>IF(#REF!="",FALSE,IF(OR(X70&gt;Z70,X70&lt;Y70),TRUE,FALSE))</f>
        <v>#REF!</v>
      </c>
      <c r="X70" s="112">
        <f t="shared" si="10"/>
        <v>0</v>
      </c>
      <c r="Y70" s="114" t="e">
        <f>#REF!-3/30</f>
        <v>#REF!</v>
      </c>
      <c r="Z70" s="115" t="e">
        <f>#REF!+1/30</f>
        <v>#REF!</v>
      </c>
    </row>
    <row r="71" spans="1:26" s="30" customFormat="1" x14ac:dyDescent="0.25">
      <c r="A71" s="19">
        <v>56</v>
      </c>
      <c r="B71" s="20"/>
      <c r="C71" s="149"/>
      <c r="D71" s="1"/>
      <c r="E71" s="1"/>
      <c r="F71" s="173"/>
      <c r="G71" s="55"/>
      <c r="H71" s="116" t="str">
        <f t="shared" si="0"/>
        <v/>
      </c>
      <c r="I71" s="35" t="b">
        <f t="shared" si="1"/>
        <v>0</v>
      </c>
      <c r="J71" s="80" t="str">
        <f t="shared" si="2"/>
        <v/>
      </c>
      <c r="K71" s="29" t="b">
        <f t="shared" si="11"/>
        <v>0</v>
      </c>
      <c r="L71" s="80" t="str">
        <f t="shared" si="12"/>
        <v/>
      </c>
      <c r="M71" s="81" t="e">
        <f t="shared" si="3"/>
        <v>#VALUE!</v>
      </c>
      <c r="N71" s="81" t="e">
        <f t="shared" si="4"/>
        <v>#VALUE!</v>
      </c>
      <c r="O71" s="81" t="e">
        <f t="shared" si="5"/>
        <v>#VALUE!</v>
      </c>
      <c r="P71" s="82" t="e">
        <f t="shared" si="6"/>
        <v>#VALUE!</v>
      </c>
      <c r="Q71" s="82" t="e">
        <f t="shared" si="13"/>
        <v>#VALUE!</v>
      </c>
      <c r="R71" s="82" t="b">
        <f t="shared" si="14"/>
        <v>0</v>
      </c>
      <c r="S71" s="72" t="str">
        <f t="shared" si="7"/>
        <v/>
      </c>
      <c r="T71" s="81" t="e" cm="1">
        <f t="array" aca="1" ref="T71" ca="1">TEXT(RIGHT(10-RIGHT(SUM(INDEX(1*(MID(MID(C71,1,1)*2,ROW(INDIRECT("1:"&amp;LEN(MID(C71,1,1)*2))),1)),,))+MID(C71,2,1)+
SUM(INDEX(1*(MID(MID(C71,3,1)*2,ROW(INDIRECT("1:"&amp;LEN(MID(C71,3,1)*2))),1)),,))+MID(C71,4,1)+
SUM(INDEX(1*(MID(MID(C71,5,1)*2,ROW(INDIRECT("1:"&amp;LEN(MID(C71,5,1)*2))),1)),,))+MID(C71,6,1)+
SUM(INDEX(1*(MID(MID(C71,8,1)*2,ROW(INDIRECT("1:"&amp;LEN(MID(C71,8,1)*2))),1)),,))+MID(C71,9,1)+
SUM(INDEX(1*(MID(MID(C71,10,1)*2,ROW(INDIRECT("1:"&amp;LEN(MID(C71,10,1)*2))),1)),,)),1),1),"0")</f>
        <v>#VALUE!</v>
      </c>
      <c r="U71" s="81" t="str">
        <f t="shared" si="8"/>
        <v/>
      </c>
      <c r="V71" s="83" t="b">
        <f t="shared" si="9"/>
        <v>0</v>
      </c>
      <c r="W71" s="112" t="e">
        <f>IF(#REF!="",FALSE,IF(OR(X71&gt;Z71,X71&lt;Y71),TRUE,FALSE))</f>
        <v>#REF!</v>
      </c>
      <c r="X71" s="112">
        <f t="shared" si="10"/>
        <v>0</v>
      </c>
      <c r="Y71" s="114" t="e">
        <f>#REF!-3/30</f>
        <v>#REF!</v>
      </c>
      <c r="Z71" s="115" t="e">
        <f>#REF!+1/30</f>
        <v>#REF!</v>
      </c>
    </row>
    <row r="72" spans="1:26" s="30" customFormat="1" x14ac:dyDescent="0.25">
      <c r="A72" s="19">
        <v>57</v>
      </c>
      <c r="B72" s="20"/>
      <c r="C72" s="149"/>
      <c r="D72" s="1"/>
      <c r="E72" s="1"/>
      <c r="F72" s="173"/>
      <c r="G72" s="55"/>
      <c r="H72" s="116" t="str">
        <f t="shared" si="0"/>
        <v/>
      </c>
      <c r="I72" s="35" t="b">
        <f t="shared" si="1"/>
        <v>0</v>
      </c>
      <c r="J72" s="80" t="str">
        <f t="shared" si="2"/>
        <v/>
      </c>
      <c r="K72" s="29" t="b">
        <f t="shared" si="11"/>
        <v>0</v>
      </c>
      <c r="L72" s="80" t="str">
        <f t="shared" si="12"/>
        <v/>
      </c>
      <c r="M72" s="81" t="e">
        <f t="shared" si="3"/>
        <v>#VALUE!</v>
      </c>
      <c r="N72" s="81" t="e">
        <f t="shared" si="4"/>
        <v>#VALUE!</v>
      </c>
      <c r="O72" s="81" t="e">
        <f t="shared" si="5"/>
        <v>#VALUE!</v>
      </c>
      <c r="P72" s="82" t="e">
        <f t="shared" si="6"/>
        <v>#VALUE!</v>
      </c>
      <c r="Q72" s="82" t="e">
        <f t="shared" si="13"/>
        <v>#VALUE!</v>
      </c>
      <c r="R72" s="82" t="b">
        <f t="shared" si="14"/>
        <v>0</v>
      </c>
      <c r="S72" s="72" t="str">
        <f t="shared" si="7"/>
        <v/>
      </c>
      <c r="T72" s="81" t="e" cm="1">
        <f t="array" aca="1" ref="T72" ca="1">TEXT(RIGHT(10-RIGHT(SUM(INDEX(1*(MID(MID(C72,1,1)*2,ROW(INDIRECT("1:"&amp;LEN(MID(C72,1,1)*2))),1)),,))+MID(C72,2,1)+
SUM(INDEX(1*(MID(MID(C72,3,1)*2,ROW(INDIRECT("1:"&amp;LEN(MID(C72,3,1)*2))),1)),,))+MID(C72,4,1)+
SUM(INDEX(1*(MID(MID(C72,5,1)*2,ROW(INDIRECT("1:"&amp;LEN(MID(C72,5,1)*2))),1)),,))+MID(C72,6,1)+
SUM(INDEX(1*(MID(MID(C72,8,1)*2,ROW(INDIRECT("1:"&amp;LEN(MID(C72,8,1)*2))),1)),,))+MID(C72,9,1)+
SUM(INDEX(1*(MID(MID(C72,10,1)*2,ROW(INDIRECT("1:"&amp;LEN(MID(C72,10,1)*2))),1)),,)),1),1),"0")</f>
        <v>#VALUE!</v>
      </c>
      <c r="U72" s="81" t="str">
        <f t="shared" si="8"/>
        <v/>
      </c>
      <c r="V72" s="83" t="b">
        <f t="shared" si="9"/>
        <v>0</v>
      </c>
      <c r="W72" s="112" t="e">
        <f>IF(#REF!="",FALSE,IF(OR(X72&gt;Z72,X72&lt;Y72),TRUE,FALSE))</f>
        <v>#REF!</v>
      </c>
      <c r="X72" s="112">
        <f t="shared" si="10"/>
        <v>0</v>
      </c>
      <c r="Y72" s="114" t="e">
        <f>#REF!-3/30</f>
        <v>#REF!</v>
      </c>
      <c r="Z72" s="115" t="e">
        <f>#REF!+1/30</f>
        <v>#REF!</v>
      </c>
    </row>
    <row r="73" spans="1:26" s="30" customFormat="1" x14ac:dyDescent="0.25">
      <c r="A73" s="19">
        <v>58</v>
      </c>
      <c r="B73" s="20"/>
      <c r="C73" s="149"/>
      <c r="D73" s="1"/>
      <c r="E73" s="1"/>
      <c r="F73" s="173"/>
      <c r="G73" s="55"/>
      <c r="H73" s="116" t="str">
        <f t="shared" si="0"/>
        <v/>
      </c>
      <c r="I73" s="35" t="b">
        <f t="shared" si="1"/>
        <v>0</v>
      </c>
      <c r="J73" s="80" t="str">
        <f t="shared" si="2"/>
        <v/>
      </c>
      <c r="K73" s="29" t="b">
        <f t="shared" si="11"/>
        <v>0</v>
      </c>
      <c r="L73" s="80" t="str">
        <f t="shared" si="12"/>
        <v/>
      </c>
      <c r="M73" s="81" t="e">
        <f t="shared" si="3"/>
        <v>#VALUE!</v>
      </c>
      <c r="N73" s="81" t="e">
        <f t="shared" si="4"/>
        <v>#VALUE!</v>
      </c>
      <c r="O73" s="81" t="e">
        <f t="shared" si="5"/>
        <v>#VALUE!</v>
      </c>
      <c r="P73" s="82" t="e">
        <f t="shared" si="6"/>
        <v>#VALUE!</v>
      </c>
      <c r="Q73" s="82" t="e">
        <f t="shared" si="13"/>
        <v>#VALUE!</v>
      </c>
      <c r="R73" s="82" t="b">
        <f t="shared" si="14"/>
        <v>0</v>
      </c>
      <c r="S73" s="72" t="str">
        <f t="shared" si="7"/>
        <v/>
      </c>
      <c r="T73" s="81" t="e" cm="1">
        <f t="array" aca="1" ref="T73" ca="1">TEXT(RIGHT(10-RIGHT(SUM(INDEX(1*(MID(MID(C73,1,1)*2,ROW(INDIRECT("1:"&amp;LEN(MID(C73,1,1)*2))),1)),,))+MID(C73,2,1)+
SUM(INDEX(1*(MID(MID(C73,3,1)*2,ROW(INDIRECT("1:"&amp;LEN(MID(C73,3,1)*2))),1)),,))+MID(C73,4,1)+
SUM(INDEX(1*(MID(MID(C73,5,1)*2,ROW(INDIRECT("1:"&amp;LEN(MID(C73,5,1)*2))),1)),,))+MID(C73,6,1)+
SUM(INDEX(1*(MID(MID(C73,8,1)*2,ROW(INDIRECT("1:"&amp;LEN(MID(C73,8,1)*2))),1)),,))+MID(C73,9,1)+
SUM(INDEX(1*(MID(MID(C73,10,1)*2,ROW(INDIRECT("1:"&amp;LEN(MID(C73,10,1)*2))),1)),,)),1),1),"0")</f>
        <v>#VALUE!</v>
      </c>
      <c r="U73" s="81" t="str">
        <f t="shared" si="8"/>
        <v/>
      </c>
      <c r="V73" s="83" t="b">
        <f t="shared" si="9"/>
        <v>0</v>
      </c>
      <c r="W73" s="112" t="e">
        <f>IF(#REF!="",FALSE,IF(OR(X73&gt;Z73,X73&lt;Y73),TRUE,FALSE))</f>
        <v>#REF!</v>
      </c>
      <c r="X73" s="112">
        <f t="shared" si="10"/>
        <v>0</v>
      </c>
      <c r="Y73" s="114" t="e">
        <f>#REF!-3/30</f>
        <v>#REF!</v>
      </c>
      <c r="Z73" s="115" t="e">
        <f>#REF!+1/30</f>
        <v>#REF!</v>
      </c>
    </row>
    <row r="74" spans="1:26" s="30" customFormat="1" x14ac:dyDescent="0.25">
      <c r="A74" s="19">
        <v>59</v>
      </c>
      <c r="B74" s="20"/>
      <c r="C74" s="149"/>
      <c r="D74" s="1"/>
      <c r="E74" s="1"/>
      <c r="F74" s="173"/>
      <c r="G74" s="55"/>
      <c r="H74" s="116" t="str">
        <f t="shared" si="0"/>
        <v/>
      </c>
      <c r="I74" s="35" t="b">
        <f t="shared" si="1"/>
        <v>0</v>
      </c>
      <c r="J74" s="80" t="str">
        <f t="shared" si="2"/>
        <v/>
      </c>
      <c r="K74" s="29" t="b">
        <f t="shared" si="11"/>
        <v>0</v>
      </c>
      <c r="L74" s="80" t="str">
        <f t="shared" si="12"/>
        <v/>
      </c>
      <c r="M74" s="81" t="e">
        <f t="shared" si="3"/>
        <v>#VALUE!</v>
      </c>
      <c r="N74" s="81" t="e">
        <f t="shared" si="4"/>
        <v>#VALUE!</v>
      </c>
      <c r="O74" s="81" t="e">
        <f t="shared" si="5"/>
        <v>#VALUE!</v>
      </c>
      <c r="P74" s="82" t="e">
        <f t="shared" si="6"/>
        <v>#VALUE!</v>
      </c>
      <c r="Q74" s="82" t="e">
        <f t="shared" si="13"/>
        <v>#VALUE!</v>
      </c>
      <c r="R74" s="82" t="b">
        <f t="shared" si="14"/>
        <v>0</v>
      </c>
      <c r="S74" s="72" t="str">
        <f t="shared" si="7"/>
        <v/>
      </c>
      <c r="T74" s="81" t="e" cm="1">
        <f t="array" aca="1" ref="T74" ca="1">TEXT(RIGHT(10-RIGHT(SUM(INDEX(1*(MID(MID(C74,1,1)*2,ROW(INDIRECT("1:"&amp;LEN(MID(C74,1,1)*2))),1)),,))+MID(C74,2,1)+
SUM(INDEX(1*(MID(MID(C74,3,1)*2,ROW(INDIRECT("1:"&amp;LEN(MID(C74,3,1)*2))),1)),,))+MID(C74,4,1)+
SUM(INDEX(1*(MID(MID(C74,5,1)*2,ROW(INDIRECT("1:"&amp;LEN(MID(C74,5,1)*2))),1)),,))+MID(C74,6,1)+
SUM(INDEX(1*(MID(MID(C74,8,1)*2,ROW(INDIRECT("1:"&amp;LEN(MID(C74,8,1)*2))),1)),,))+MID(C74,9,1)+
SUM(INDEX(1*(MID(MID(C74,10,1)*2,ROW(INDIRECT("1:"&amp;LEN(MID(C74,10,1)*2))),1)),,)),1),1),"0")</f>
        <v>#VALUE!</v>
      </c>
      <c r="U74" s="81" t="str">
        <f t="shared" si="8"/>
        <v/>
      </c>
      <c r="V74" s="83" t="b">
        <f t="shared" si="9"/>
        <v>0</v>
      </c>
      <c r="W74" s="112" t="e">
        <f>IF(#REF!="",FALSE,IF(OR(X74&gt;Z74,X74&lt;Y74),TRUE,FALSE))</f>
        <v>#REF!</v>
      </c>
      <c r="X74" s="112">
        <f t="shared" si="10"/>
        <v>0</v>
      </c>
      <c r="Y74" s="114" t="e">
        <f>#REF!-3/30</f>
        <v>#REF!</v>
      </c>
      <c r="Z74" s="115" t="e">
        <f>#REF!+1/30</f>
        <v>#REF!</v>
      </c>
    </row>
    <row r="75" spans="1:26" s="30" customFormat="1" x14ac:dyDescent="0.25">
      <c r="A75" s="19">
        <v>60</v>
      </c>
      <c r="B75" s="20"/>
      <c r="C75" s="149"/>
      <c r="D75" s="1"/>
      <c r="E75" s="1"/>
      <c r="F75" s="173"/>
      <c r="G75" s="55"/>
      <c r="H75" s="116" t="str">
        <f t="shared" si="0"/>
        <v/>
      </c>
      <c r="I75" s="35" t="b">
        <f t="shared" si="1"/>
        <v>0</v>
      </c>
      <c r="J75" s="80" t="str">
        <f t="shared" si="2"/>
        <v/>
      </c>
      <c r="K75" s="29" t="b">
        <f t="shared" si="11"/>
        <v>0</v>
      </c>
      <c r="L75" s="80" t="str">
        <f t="shared" si="12"/>
        <v/>
      </c>
      <c r="M75" s="81" t="e">
        <f t="shared" si="3"/>
        <v>#VALUE!</v>
      </c>
      <c r="N75" s="81" t="e">
        <f t="shared" si="4"/>
        <v>#VALUE!</v>
      </c>
      <c r="O75" s="81" t="e">
        <f t="shared" si="5"/>
        <v>#VALUE!</v>
      </c>
      <c r="P75" s="82" t="e">
        <f t="shared" si="6"/>
        <v>#VALUE!</v>
      </c>
      <c r="Q75" s="82" t="e">
        <f t="shared" si="13"/>
        <v>#VALUE!</v>
      </c>
      <c r="R75" s="82" t="b">
        <f t="shared" si="14"/>
        <v>0</v>
      </c>
      <c r="S75" s="72" t="str">
        <f t="shared" si="7"/>
        <v/>
      </c>
      <c r="T75" s="81" t="e" cm="1">
        <f t="array" aca="1" ref="T75" ca="1">TEXT(RIGHT(10-RIGHT(SUM(INDEX(1*(MID(MID(C75,1,1)*2,ROW(INDIRECT("1:"&amp;LEN(MID(C75,1,1)*2))),1)),,))+MID(C75,2,1)+
SUM(INDEX(1*(MID(MID(C75,3,1)*2,ROW(INDIRECT("1:"&amp;LEN(MID(C75,3,1)*2))),1)),,))+MID(C75,4,1)+
SUM(INDEX(1*(MID(MID(C75,5,1)*2,ROW(INDIRECT("1:"&amp;LEN(MID(C75,5,1)*2))),1)),,))+MID(C75,6,1)+
SUM(INDEX(1*(MID(MID(C75,8,1)*2,ROW(INDIRECT("1:"&amp;LEN(MID(C75,8,1)*2))),1)),,))+MID(C75,9,1)+
SUM(INDEX(1*(MID(MID(C75,10,1)*2,ROW(INDIRECT("1:"&amp;LEN(MID(C75,10,1)*2))),1)),,)),1),1),"0")</f>
        <v>#VALUE!</v>
      </c>
      <c r="U75" s="81" t="str">
        <f t="shared" si="8"/>
        <v/>
      </c>
      <c r="V75" s="83" t="b">
        <f t="shared" si="9"/>
        <v>0</v>
      </c>
      <c r="W75" s="112" t="e">
        <f>IF(#REF!="",FALSE,IF(OR(X75&gt;Z75,X75&lt;Y75),TRUE,FALSE))</f>
        <v>#REF!</v>
      </c>
      <c r="X75" s="112">
        <f t="shared" si="10"/>
        <v>0</v>
      </c>
      <c r="Y75" s="114" t="e">
        <f>#REF!-3/30</f>
        <v>#REF!</v>
      </c>
      <c r="Z75" s="115" t="e">
        <f>#REF!+1/30</f>
        <v>#REF!</v>
      </c>
    </row>
    <row r="76" spans="1:26" s="30" customFormat="1" x14ac:dyDescent="0.25">
      <c r="A76" s="19">
        <v>61</v>
      </c>
      <c r="B76" s="20"/>
      <c r="C76" s="149"/>
      <c r="D76" s="1"/>
      <c r="E76" s="1"/>
      <c r="F76" s="173"/>
      <c r="G76" s="55"/>
      <c r="H76" s="116" t="str">
        <f t="shared" si="0"/>
        <v/>
      </c>
      <c r="I76" s="35" t="b">
        <f t="shared" si="1"/>
        <v>0</v>
      </c>
      <c r="J76" s="80" t="str">
        <f t="shared" si="2"/>
        <v/>
      </c>
      <c r="K76" s="29" t="b">
        <f t="shared" si="11"/>
        <v>0</v>
      </c>
      <c r="L76" s="80" t="str">
        <f t="shared" si="12"/>
        <v/>
      </c>
      <c r="M76" s="81" t="e">
        <f t="shared" si="3"/>
        <v>#VALUE!</v>
      </c>
      <c r="N76" s="81" t="e">
        <f t="shared" si="4"/>
        <v>#VALUE!</v>
      </c>
      <c r="O76" s="81" t="e">
        <f t="shared" si="5"/>
        <v>#VALUE!</v>
      </c>
      <c r="P76" s="82" t="e">
        <f t="shared" si="6"/>
        <v>#VALUE!</v>
      </c>
      <c r="Q76" s="82" t="e">
        <f t="shared" si="13"/>
        <v>#VALUE!</v>
      </c>
      <c r="R76" s="82" t="b">
        <f t="shared" si="14"/>
        <v>0</v>
      </c>
      <c r="S76" s="72" t="str">
        <f t="shared" si="7"/>
        <v/>
      </c>
      <c r="T76" s="81" t="e" cm="1">
        <f t="array" aca="1" ref="T76" ca="1">TEXT(RIGHT(10-RIGHT(SUM(INDEX(1*(MID(MID(C76,1,1)*2,ROW(INDIRECT("1:"&amp;LEN(MID(C76,1,1)*2))),1)),,))+MID(C76,2,1)+
SUM(INDEX(1*(MID(MID(C76,3,1)*2,ROW(INDIRECT("1:"&amp;LEN(MID(C76,3,1)*2))),1)),,))+MID(C76,4,1)+
SUM(INDEX(1*(MID(MID(C76,5,1)*2,ROW(INDIRECT("1:"&amp;LEN(MID(C76,5,1)*2))),1)),,))+MID(C76,6,1)+
SUM(INDEX(1*(MID(MID(C76,8,1)*2,ROW(INDIRECT("1:"&amp;LEN(MID(C76,8,1)*2))),1)),,))+MID(C76,9,1)+
SUM(INDEX(1*(MID(MID(C76,10,1)*2,ROW(INDIRECT("1:"&amp;LEN(MID(C76,10,1)*2))),1)),,)),1),1),"0")</f>
        <v>#VALUE!</v>
      </c>
      <c r="U76" s="81" t="str">
        <f t="shared" si="8"/>
        <v/>
      </c>
      <c r="V76" s="83" t="b">
        <f t="shared" si="9"/>
        <v>0</v>
      </c>
      <c r="W76" s="112" t="e">
        <f>IF(#REF!="",FALSE,IF(OR(X76&gt;Z76,X76&lt;Y76),TRUE,FALSE))</f>
        <v>#REF!</v>
      </c>
      <c r="X76" s="112">
        <f t="shared" si="10"/>
        <v>0</v>
      </c>
      <c r="Y76" s="114" t="e">
        <f>#REF!-3/30</f>
        <v>#REF!</v>
      </c>
      <c r="Z76" s="115" t="e">
        <f>#REF!+1/30</f>
        <v>#REF!</v>
      </c>
    </row>
    <row r="77" spans="1:26" s="30" customFormat="1" x14ac:dyDescent="0.25">
      <c r="A77" s="19">
        <v>62</v>
      </c>
      <c r="B77" s="20"/>
      <c r="C77" s="149"/>
      <c r="D77" s="1"/>
      <c r="E77" s="1"/>
      <c r="F77" s="173"/>
      <c r="G77" s="55"/>
      <c r="H77" s="116" t="str">
        <f t="shared" si="0"/>
        <v/>
      </c>
      <c r="I77" s="35" t="b">
        <f t="shared" si="1"/>
        <v>0</v>
      </c>
      <c r="J77" s="80" t="str">
        <f t="shared" si="2"/>
        <v/>
      </c>
      <c r="K77" s="29" t="b">
        <f t="shared" si="11"/>
        <v>0</v>
      </c>
      <c r="L77" s="80" t="str">
        <f t="shared" si="12"/>
        <v/>
      </c>
      <c r="M77" s="81" t="e">
        <f t="shared" si="3"/>
        <v>#VALUE!</v>
      </c>
      <c r="N77" s="81" t="e">
        <f t="shared" si="4"/>
        <v>#VALUE!</v>
      </c>
      <c r="O77" s="81" t="e">
        <f t="shared" si="5"/>
        <v>#VALUE!</v>
      </c>
      <c r="P77" s="82" t="e">
        <f t="shared" si="6"/>
        <v>#VALUE!</v>
      </c>
      <c r="Q77" s="82" t="e">
        <f t="shared" si="13"/>
        <v>#VALUE!</v>
      </c>
      <c r="R77" s="82" t="b">
        <f t="shared" si="14"/>
        <v>0</v>
      </c>
      <c r="S77" s="72" t="str">
        <f t="shared" si="7"/>
        <v/>
      </c>
      <c r="T77" s="81" t="e" cm="1">
        <f t="array" aca="1" ref="T77" ca="1">TEXT(RIGHT(10-RIGHT(SUM(INDEX(1*(MID(MID(C77,1,1)*2,ROW(INDIRECT("1:"&amp;LEN(MID(C77,1,1)*2))),1)),,))+MID(C77,2,1)+
SUM(INDEX(1*(MID(MID(C77,3,1)*2,ROW(INDIRECT("1:"&amp;LEN(MID(C77,3,1)*2))),1)),,))+MID(C77,4,1)+
SUM(INDEX(1*(MID(MID(C77,5,1)*2,ROW(INDIRECT("1:"&amp;LEN(MID(C77,5,1)*2))),1)),,))+MID(C77,6,1)+
SUM(INDEX(1*(MID(MID(C77,8,1)*2,ROW(INDIRECT("1:"&amp;LEN(MID(C77,8,1)*2))),1)),,))+MID(C77,9,1)+
SUM(INDEX(1*(MID(MID(C77,10,1)*2,ROW(INDIRECT("1:"&amp;LEN(MID(C77,10,1)*2))),1)),,)),1),1),"0")</f>
        <v>#VALUE!</v>
      </c>
      <c r="U77" s="81" t="str">
        <f t="shared" si="8"/>
        <v/>
      </c>
      <c r="V77" s="83" t="b">
        <f t="shared" si="9"/>
        <v>0</v>
      </c>
      <c r="W77" s="112" t="e">
        <f>IF(#REF!="",FALSE,IF(OR(X77&gt;Z77,X77&lt;Y77),TRUE,FALSE))</f>
        <v>#REF!</v>
      </c>
      <c r="X77" s="112">
        <f t="shared" si="10"/>
        <v>0</v>
      </c>
      <c r="Y77" s="114" t="e">
        <f>#REF!-3/30</f>
        <v>#REF!</v>
      </c>
      <c r="Z77" s="115" t="e">
        <f>#REF!+1/30</f>
        <v>#REF!</v>
      </c>
    </row>
    <row r="78" spans="1:26" s="30" customFormat="1" x14ac:dyDescent="0.25">
      <c r="A78" s="19">
        <v>63</v>
      </c>
      <c r="B78" s="20"/>
      <c r="C78" s="149"/>
      <c r="D78" s="1"/>
      <c r="E78" s="1"/>
      <c r="F78" s="173"/>
      <c r="G78" s="55"/>
      <c r="H78" s="116" t="str">
        <f t="shared" si="0"/>
        <v/>
      </c>
      <c r="I78" s="35" t="b">
        <f t="shared" si="1"/>
        <v>0</v>
      </c>
      <c r="J78" s="80" t="str">
        <f t="shared" si="2"/>
        <v/>
      </c>
      <c r="K78" s="29" t="b">
        <f t="shared" si="11"/>
        <v>0</v>
      </c>
      <c r="L78" s="80" t="str">
        <f t="shared" si="12"/>
        <v/>
      </c>
      <c r="M78" s="81" t="e">
        <f t="shared" si="3"/>
        <v>#VALUE!</v>
      </c>
      <c r="N78" s="81" t="e">
        <f t="shared" si="4"/>
        <v>#VALUE!</v>
      </c>
      <c r="O78" s="81" t="e">
        <f t="shared" si="5"/>
        <v>#VALUE!</v>
      </c>
      <c r="P78" s="82" t="e">
        <f t="shared" si="6"/>
        <v>#VALUE!</v>
      </c>
      <c r="Q78" s="82" t="e">
        <f t="shared" si="13"/>
        <v>#VALUE!</v>
      </c>
      <c r="R78" s="82" t="b">
        <f t="shared" si="14"/>
        <v>0</v>
      </c>
      <c r="S78" s="72" t="str">
        <f t="shared" si="7"/>
        <v/>
      </c>
      <c r="T78" s="81" t="e" cm="1">
        <f t="array" aca="1" ref="T78" ca="1">TEXT(RIGHT(10-RIGHT(SUM(INDEX(1*(MID(MID(C78,1,1)*2,ROW(INDIRECT("1:"&amp;LEN(MID(C78,1,1)*2))),1)),,))+MID(C78,2,1)+
SUM(INDEX(1*(MID(MID(C78,3,1)*2,ROW(INDIRECT("1:"&amp;LEN(MID(C78,3,1)*2))),1)),,))+MID(C78,4,1)+
SUM(INDEX(1*(MID(MID(C78,5,1)*2,ROW(INDIRECT("1:"&amp;LEN(MID(C78,5,1)*2))),1)),,))+MID(C78,6,1)+
SUM(INDEX(1*(MID(MID(C78,8,1)*2,ROW(INDIRECT("1:"&amp;LEN(MID(C78,8,1)*2))),1)),,))+MID(C78,9,1)+
SUM(INDEX(1*(MID(MID(C78,10,1)*2,ROW(INDIRECT("1:"&amp;LEN(MID(C78,10,1)*2))),1)),,)),1),1),"0")</f>
        <v>#VALUE!</v>
      </c>
      <c r="U78" s="81" t="str">
        <f t="shared" si="8"/>
        <v/>
      </c>
      <c r="V78" s="83" t="b">
        <f t="shared" si="9"/>
        <v>0</v>
      </c>
      <c r="W78" s="112" t="e">
        <f>IF(#REF!="",FALSE,IF(OR(X78&gt;Z78,X78&lt;Y78),TRUE,FALSE))</f>
        <v>#REF!</v>
      </c>
      <c r="X78" s="112">
        <f t="shared" si="10"/>
        <v>0</v>
      </c>
      <c r="Y78" s="114" t="e">
        <f>#REF!-3/30</f>
        <v>#REF!</v>
      </c>
      <c r="Z78" s="115" t="e">
        <f>#REF!+1/30</f>
        <v>#REF!</v>
      </c>
    </row>
    <row r="79" spans="1:26" s="30" customFormat="1" x14ac:dyDescent="0.25">
      <c r="A79" s="19">
        <v>64</v>
      </c>
      <c r="B79" s="20"/>
      <c r="C79" s="149"/>
      <c r="D79" s="1"/>
      <c r="E79" s="1"/>
      <c r="F79" s="173"/>
      <c r="G79" s="55"/>
      <c r="H79" s="116" t="str">
        <f t="shared" si="0"/>
        <v/>
      </c>
      <c r="I79" s="35" t="b">
        <f t="shared" si="1"/>
        <v>0</v>
      </c>
      <c r="J79" s="80" t="str">
        <f t="shared" si="2"/>
        <v/>
      </c>
      <c r="K79" s="29" t="b">
        <f t="shared" si="11"/>
        <v>0</v>
      </c>
      <c r="L79" s="80" t="str">
        <f t="shared" si="12"/>
        <v/>
      </c>
      <c r="M79" s="81" t="e">
        <f t="shared" si="3"/>
        <v>#VALUE!</v>
      </c>
      <c r="N79" s="81" t="e">
        <f t="shared" si="4"/>
        <v>#VALUE!</v>
      </c>
      <c r="O79" s="81" t="e">
        <f t="shared" si="5"/>
        <v>#VALUE!</v>
      </c>
      <c r="P79" s="82" t="e">
        <f t="shared" si="6"/>
        <v>#VALUE!</v>
      </c>
      <c r="Q79" s="82" t="e">
        <f t="shared" si="13"/>
        <v>#VALUE!</v>
      </c>
      <c r="R79" s="82" t="b">
        <f t="shared" si="14"/>
        <v>0</v>
      </c>
      <c r="S79" s="72" t="str">
        <f t="shared" si="7"/>
        <v/>
      </c>
      <c r="T79" s="81" t="e" cm="1">
        <f t="array" aca="1" ref="T79" ca="1">TEXT(RIGHT(10-RIGHT(SUM(INDEX(1*(MID(MID(C79,1,1)*2,ROW(INDIRECT("1:"&amp;LEN(MID(C79,1,1)*2))),1)),,))+MID(C79,2,1)+
SUM(INDEX(1*(MID(MID(C79,3,1)*2,ROW(INDIRECT("1:"&amp;LEN(MID(C79,3,1)*2))),1)),,))+MID(C79,4,1)+
SUM(INDEX(1*(MID(MID(C79,5,1)*2,ROW(INDIRECT("1:"&amp;LEN(MID(C79,5,1)*2))),1)),,))+MID(C79,6,1)+
SUM(INDEX(1*(MID(MID(C79,8,1)*2,ROW(INDIRECT("1:"&amp;LEN(MID(C79,8,1)*2))),1)),,))+MID(C79,9,1)+
SUM(INDEX(1*(MID(MID(C79,10,1)*2,ROW(INDIRECT("1:"&amp;LEN(MID(C79,10,1)*2))),1)),,)),1),1),"0")</f>
        <v>#VALUE!</v>
      </c>
      <c r="U79" s="81" t="str">
        <f t="shared" si="8"/>
        <v/>
      </c>
      <c r="V79" s="83" t="b">
        <f t="shared" si="9"/>
        <v>0</v>
      </c>
      <c r="W79" s="112" t="e">
        <f>IF(#REF!="",FALSE,IF(OR(X79&gt;Z79,X79&lt;Y79),TRUE,FALSE))</f>
        <v>#REF!</v>
      </c>
      <c r="X79" s="112">
        <f t="shared" si="10"/>
        <v>0</v>
      </c>
      <c r="Y79" s="114" t="e">
        <f>#REF!-3/30</f>
        <v>#REF!</v>
      </c>
      <c r="Z79" s="115" t="e">
        <f>#REF!+1/30</f>
        <v>#REF!</v>
      </c>
    </row>
    <row r="80" spans="1:26" s="30" customFormat="1" x14ac:dyDescent="0.25">
      <c r="A80" s="19">
        <v>65</v>
      </c>
      <c r="B80" s="20"/>
      <c r="C80" s="149"/>
      <c r="D80" s="1"/>
      <c r="E80" s="1"/>
      <c r="F80" s="173"/>
      <c r="G80" s="55"/>
      <c r="H80" s="116" t="str">
        <f t="shared" si="0"/>
        <v/>
      </c>
      <c r="I80" s="35" t="b">
        <f t="shared" ref="I80:I143" si="15">V80</f>
        <v>0</v>
      </c>
      <c r="J80" s="80" t="str">
        <f t="shared" ref="J80:J143" si="16">IF(I80,J$13,"")</f>
        <v/>
      </c>
      <c r="K80" s="29" t="b">
        <f t="shared" si="11"/>
        <v>0</v>
      </c>
      <c r="L80" s="80" t="str">
        <f t="shared" si="12"/>
        <v/>
      </c>
      <c r="M80" s="81" t="e">
        <f t="shared" ref="M80:M143" si="17">VALUE(LEFT(C80,2))</f>
        <v>#VALUE!</v>
      </c>
      <c r="N80" s="81" t="e">
        <f t="shared" ref="N80:N143" si="18">VALUE(MID(C80,3,2))</f>
        <v>#VALUE!</v>
      </c>
      <c r="O80" s="81" t="e">
        <f t="shared" ref="O80:O143" si="19">TEXT(IF(VALUE(MID(C80,5,2))&gt;31,MID(C80,5,2)-60,VALUE(MID(C80,5,2))),"00")</f>
        <v>#VALUE!</v>
      </c>
      <c r="P80" s="82" t="e">
        <f t="shared" ref="P80:P143" si="20">DATEVALUE(IF(VALUE(LEFT(C80,2))&lt;20,20,19)&amp;TEXT(M80,"00")&amp;"/"&amp;N80&amp;"/"&amp;O80)</f>
        <v>#VALUE!</v>
      </c>
      <c r="Q80" s="82" t="e">
        <f t="shared" si="13"/>
        <v>#VALUE!</v>
      </c>
      <c r="R80" s="82" t="b">
        <f t="shared" si="14"/>
        <v>0</v>
      </c>
      <c r="S80" s="72" t="str">
        <f t="shared" ref="S80:S143" si="21">RIGHT(C80,1)</f>
        <v/>
      </c>
      <c r="T80" s="81" t="e" cm="1">
        <f t="array" aca="1" ref="T80" ca="1">TEXT(RIGHT(10-RIGHT(SUM(INDEX(1*(MID(MID(C80,1,1)*2,ROW(INDIRECT("1:"&amp;LEN(MID(C80,1,1)*2))),1)),,))+MID(C80,2,1)+
SUM(INDEX(1*(MID(MID(C80,3,1)*2,ROW(INDIRECT("1:"&amp;LEN(MID(C80,3,1)*2))),1)),,))+MID(C80,4,1)+
SUM(INDEX(1*(MID(MID(C80,5,1)*2,ROW(INDIRECT("1:"&amp;LEN(MID(C80,5,1)*2))),1)),,))+MID(C80,6,1)+
SUM(INDEX(1*(MID(MID(C80,8,1)*2,ROW(INDIRECT("1:"&amp;LEN(MID(C80,8,1)*2))),1)),,))+MID(C80,9,1)+
SUM(INDEX(1*(MID(MID(C80,10,1)*2,ROW(INDIRECT("1:"&amp;LEN(MID(C80,10,1)*2))),1)),,)),1),1),"0")</f>
        <v>#VALUE!</v>
      </c>
      <c r="U80" s="81" t="str">
        <f t="shared" ref="U80:U143" si="22">IF(C80="","",T80=S80)</f>
        <v/>
      </c>
      <c r="V80" s="83" t="b">
        <f t="shared" ref="V80:V143" si="23">IFERROR(NOT(IF(C80&lt;&gt;"",AND(R80,U80),TRUE)),TRUE)</f>
        <v>0</v>
      </c>
      <c r="W80" s="112" t="e">
        <f>IF(#REF!="",FALSE,IF(OR(X80&gt;Z80,X80&lt;Y80),TRUE,FALSE))</f>
        <v>#REF!</v>
      </c>
      <c r="X80" s="112">
        <f t="shared" ref="X80:X143" si="24">(E80-D80)/30</f>
        <v>0</v>
      </c>
      <c r="Y80" s="114" t="e">
        <f>#REF!-3/30</f>
        <v>#REF!</v>
      </c>
      <c r="Z80" s="115" t="e">
        <f>#REF!+1/30</f>
        <v>#REF!</v>
      </c>
    </row>
    <row r="81" spans="1:26" s="30" customFormat="1" x14ac:dyDescent="0.25">
      <c r="A81" s="19">
        <v>66</v>
      </c>
      <c r="B81" s="20"/>
      <c r="C81" s="149"/>
      <c r="D81" s="1"/>
      <c r="E81" s="1"/>
      <c r="F81" s="173"/>
      <c r="G81" s="55"/>
      <c r="H81" s="116" t="str">
        <f t="shared" ref="H81:H144" si="25">IF(J81="","",J81&amp;". ")&amp;IF(L81="","",L81&amp;". ")</f>
        <v/>
      </c>
      <c r="I81" s="35" t="b">
        <f t="shared" si="15"/>
        <v>0</v>
      </c>
      <c r="J81" s="80" t="str">
        <f t="shared" si="16"/>
        <v/>
      </c>
      <c r="K81" s="29" t="b">
        <f t="shared" ref="K81:K144" si="26">IF(COUNTA(D81:E81)&gt;1,E81&lt;D81,FALSE)</f>
        <v>0</v>
      </c>
      <c r="L81" s="80" t="str">
        <f t="shared" ref="L81:L144" si="27">IF(K81,L$13,"")</f>
        <v/>
      </c>
      <c r="M81" s="81" t="e">
        <f t="shared" si="17"/>
        <v>#VALUE!</v>
      </c>
      <c r="N81" s="81" t="e">
        <f t="shared" si="18"/>
        <v>#VALUE!</v>
      </c>
      <c r="O81" s="81" t="e">
        <f t="shared" si="19"/>
        <v>#VALUE!</v>
      </c>
      <c r="P81" s="82" t="e">
        <f t="shared" si="20"/>
        <v>#VALUE!</v>
      </c>
      <c r="Q81" s="82" t="e">
        <f t="shared" ref="Q81:Q144" si="28">DATE(M81,N81,O81)</f>
        <v>#VALUE!</v>
      </c>
      <c r="R81" s="82" t="b">
        <f t="shared" si="14"/>
        <v>0</v>
      </c>
      <c r="S81" s="72" t="str">
        <f t="shared" si="21"/>
        <v/>
      </c>
      <c r="T81" s="81" t="e" cm="1">
        <f t="array" aca="1" ref="T81" ca="1">TEXT(RIGHT(10-RIGHT(SUM(INDEX(1*(MID(MID(C81,1,1)*2,ROW(INDIRECT("1:"&amp;LEN(MID(C81,1,1)*2))),1)),,))+MID(C81,2,1)+
SUM(INDEX(1*(MID(MID(C81,3,1)*2,ROW(INDIRECT("1:"&amp;LEN(MID(C81,3,1)*2))),1)),,))+MID(C81,4,1)+
SUM(INDEX(1*(MID(MID(C81,5,1)*2,ROW(INDIRECT("1:"&amp;LEN(MID(C81,5,1)*2))),1)),,))+MID(C81,6,1)+
SUM(INDEX(1*(MID(MID(C81,8,1)*2,ROW(INDIRECT("1:"&amp;LEN(MID(C81,8,1)*2))),1)),,))+MID(C81,9,1)+
SUM(INDEX(1*(MID(MID(C81,10,1)*2,ROW(INDIRECT("1:"&amp;LEN(MID(C81,10,1)*2))),1)),,)),1),1),"0")</f>
        <v>#VALUE!</v>
      </c>
      <c r="U81" s="81" t="str">
        <f t="shared" si="22"/>
        <v/>
      </c>
      <c r="V81" s="83" t="b">
        <f t="shared" si="23"/>
        <v>0</v>
      </c>
      <c r="W81" s="112" t="e">
        <f>IF(#REF!="",FALSE,IF(OR(X81&gt;Z81,X81&lt;Y81),TRUE,FALSE))</f>
        <v>#REF!</v>
      </c>
      <c r="X81" s="112">
        <f t="shared" si="24"/>
        <v>0</v>
      </c>
      <c r="Y81" s="114" t="e">
        <f>#REF!-3/30</f>
        <v>#REF!</v>
      </c>
      <c r="Z81" s="115" t="e">
        <f>#REF!+1/30</f>
        <v>#REF!</v>
      </c>
    </row>
    <row r="82" spans="1:26" s="30" customFormat="1" x14ac:dyDescent="0.25">
      <c r="A82" s="19">
        <v>67</v>
      </c>
      <c r="B82" s="20"/>
      <c r="C82" s="149"/>
      <c r="D82" s="1"/>
      <c r="E82" s="1"/>
      <c r="F82" s="173"/>
      <c r="G82" s="55"/>
      <c r="H82" s="116" t="str">
        <f t="shared" si="25"/>
        <v/>
      </c>
      <c r="I82" s="35" t="b">
        <f t="shared" si="15"/>
        <v>0</v>
      </c>
      <c r="J82" s="80" t="str">
        <f t="shared" si="16"/>
        <v/>
      </c>
      <c r="K82" s="29" t="b">
        <f t="shared" si="26"/>
        <v>0</v>
      </c>
      <c r="L82" s="80" t="str">
        <f t="shared" si="27"/>
        <v/>
      </c>
      <c r="M82" s="81" t="e">
        <f t="shared" si="17"/>
        <v>#VALUE!</v>
      </c>
      <c r="N82" s="81" t="e">
        <f t="shared" si="18"/>
        <v>#VALUE!</v>
      </c>
      <c r="O82" s="81" t="e">
        <f t="shared" si="19"/>
        <v>#VALUE!</v>
      </c>
      <c r="P82" s="82" t="e">
        <f t="shared" si="20"/>
        <v>#VALUE!</v>
      </c>
      <c r="Q82" s="82" t="e">
        <f t="shared" si="28"/>
        <v>#VALUE!</v>
      </c>
      <c r="R82" s="82" t="b">
        <f t="shared" ref="R82:R145" si="29">NOT(ISERR(AND(N82&lt;13,VALUE(O82)&lt;31,P82=Q82)))</f>
        <v>0</v>
      </c>
      <c r="S82" s="72" t="str">
        <f t="shared" si="21"/>
        <v/>
      </c>
      <c r="T82" s="81" t="e" cm="1">
        <f t="array" aca="1" ref="T82" ca="1">TEXT(RIGHT(10-RIGHT(SUM(INDEX(1*(MID(MID(C82,1,1)*2,ROW(INDIRECT("1:"&amp;LEN(MID(C82,1,1)*2))),1)),,))+MID(C82,2,1)+
SUM(INDEX(1*(MID(MID(C82,3,1)*2,ROW(INDIRECT("1:"&amp;LEN(MID(C82,3,1)*2))),1)),,))+MID(C82,4,1)+
SUM(INDEX(1*(MID(MID(C82,5,1)*2,ROW(INDIRECT("1:"&amp;LEN(MID(C82,5,1)*2))),1)),,))+MID(C82,6,1)+
SUM(INDEX(1*(MID(MID(C82,8,1)*2,ROW(INDIRECT("1:"&amp;LEN(MID(C82,8,1)*2))),1)),,))+MID(C82,9,1)+
SUM(INDEX(1*(MID(MID(C82,10,1)*2,ROW(INDIRECT("1:"&amp;LEN(MID(C82,10,1)*2))),1)),,)),1),1),"0")</f>
        <v>#VALUE!</v>
      </c>
      <c r="U82" s="81" t="str">
        <f t="shared" si="22"/>
        <v/>
      </c>
      <c r="V82" s="83" t="b">
        <f t="shared" si="23"/>
        <v>0</v>
      </c>
      <c r="W82" s="112" t="e">
        <f>IF(#REF!="",FALSE,IF(OR(X82&gt;Z82,X82&lt;Y82),TRUE,FALSE))</f>
        <v>#REF!</v>
      </c>
      <c r="X82" s="112">
        <f t="shared" si="24"/>
        <v>0</v>
      </c>
      <c r="Y82" s="114" t="e">
        <f>#REF!-3/30</f>
        <v>#REF!</v>
      </c>
      <c r="Z82" s="115" t="e">
        <f>#REF!+1/30</f>
        <v>#REF!</v>
      </c>
    </row>
    <row r="83" spans="1:26" s="30" customFormat="1" x14ac:dyDescent="0.25">
      <c r="A83" s="19">
        <v>68</v>
      </c>
      <c r="B83" s="20"/>
      <c r="C83" s="149"/>
      <c r="D83" s="1"/>
      <c r="E83" s="1"/>
      <c r="F83" s="173"/>
      <c r="G83" s="55"/>
      <c r="H83" s="116" t="str">
        <f t="shared" si="25"/>
        <v/>
      </c>
      <c r="I83" s="35" t="b">
        <f t="shared" si="15"/>
        <v>0</v>
      </c>
      <c r="J83" s="80" t="str">
        <f t="shared" si="16"/>
        <v/>
      </c>
      <c r="K83" s="29" t="b">
        <f t="shared" si="26"/>
        <v>0</v>
      </c>
      <c r="L83" s="80" t="str">
        <f t="shared" si="27"/>
        <v/>
      </c>
      <c r="M83" s="81" t="e">
        <f t="shared" si="17"/>
        <v>#VALUE!</v>
      </c>
      <c r="N83" s="81" t="e">
        <f t="shared" si="18"/>
        <v>#VALUE!</v>
      </c>
      <c r="O83" s="81" t="e">
        <f t="shared" si="19"/>
        <v>#VALUE!</v>
      </c>
      <c r="P83" s="82" t="e">
        <f t="shared" si="20"/>
        <v>#VALUE!</v>
      </c>
      <c r="Q83" s="82" t="e">
        <f t="shared" si="28"/>
        <v>#VALUE!</v>
      </c>
      <c r="R83" s="82" t="b">
        <f t="shared" si="29"/>
        <v>0</v>
      </c>
      <c r="S83" s="72" t="str">
        <f t="shared" si="21"/>
        <v/>
      </c>
      <c r="T83" s="81" t="e" cm="1">
        <f t="array" aca="1" ref="T83" ca="1">TEXT(RIGHT(10-RIGHT(SUM(INDEX(1*(MID(MID(C83,1,1)*2,ROW(INDIRECT("1:"&amp;LEN(MID(C83,1,1)*2))),1)),,))+MID(C83,2,1)+
SUM(INDEX(1*(MID(MID(C83,3,1)*2,ROW(INDIRECT("1:"&amp;LEN(MID(C83,3,1)*2))),1)),,))+MID(C83,4,1)+
SUM(INDEX(1*(MID(MID(C83,5,1)*2,ROW(INDIRECT("1:"&amp;LEN(MID(C83,5,1)*2))),1)),,))+MID(C83,6,1)+
SUM(INDEX(1*(MID(MID(C83,8,1)*2,ROW(INDIRECT("1:"&amp;LEN(MID(C83,8,1)*2))),1)),,))+MID(C83,9,1)+
SUM(INDEX(1*(MID(MID(C83,10,1)*2,ROW(INDIRECT("1:"&amp;LEN(MID(C83,10,1)*2))),1)),,)),1),1),"0")</f>
        <v>#VALUE!</v>
      </c>
      <c r="U83" s="81" t="str">
        <f t="shared" si="22"/>
        <v/>
      </c>
      <c r="V83" s="83" t="b">
        <f t="shared" si="23"/>
        <v>0</v>
      </c>
      <c r="W83" s="112" t="e">
        <f>IF(#REF!="",FALSE,IF(OR(X83&gt;Z83,X83&lt;Y83),TRUE,FALSE))</f>
        <v>#REF!</v>
      </c>
      <c r="X83" s="112">
        <f t="shared" si="24"/>
        <v>0</v>
      </c>
      <c r="Y83" s="114" t="e">
        <f>#REF!-3/30</f>
        <v>#REF!</v>
      </c>
      <c r="Z83" s="115" t="e">
        <f>#REF!+1/30</f>
        <v>#REF!</v>
      </c>
    </row>
    <row r="84" spans="1:26" s="30" customFormat="1" x14ac:dyDescent="0.25">
      <c r="A84" s="19">
        <v>69</v>
      </c>
      <c r="B84" s="20"/>
      <c r="C84" s="149"/>
      <c r="D84" s="1"/>
      <c r="E84" s="1"/>
      <c r="F84" s="173"/>
      <c r="G84" s="55"/>
      <c r="H84" s="116" t="str">
        <f t="shared" si="25"/>
        <v/>
      </c>
      <c r="I84" s="35" t="b">
        <f t="shared" si="15"/>
        <v>0</v>
      </c>
      <c r="J84" s="80" t="str">
        <f t="shared" si="16"/>
        <v/>
      </c>
      <c r="K84" s="29" t="b">
        <f t="shared" si="26"/>
        <v>0</v>
      </c>
      <c r="L84" s="80" t="str">
        <f t="shared" si="27"/>
        <v/>
      </c>
      <c r="M84" s="81" t="e">
        <f t="shared" si="17"/>
        <v>#VALUE!</v>
      </c>
      <c r="N84" s="81" t="e">
        <f t="shared" si="18"/>
        <v>#VALUE!</v>
      </c>
      <c r="O84" s="81" t="e">
        <f t="shared" si="19"/>
        <v>#VALUE!</v>
      </c>
      <c r="P84" s="82" t="e">
        <f t="shared" si="20"/>
        <v>#VALUE!</v>
      </c>
      <c r="Q84" s="82" t="e">
        <f t="shared" si="28"/>
        <v>#VALUE!</v>
      </c>
      <c r="R84" s="82" t="b">
        <f t="shared" si="29"/>
        <v>0</v>
      </c>
      <c r="S84" s="72" t="str">
        <f t="shared" si="21"/>
        <v/>
      </c>
      <c r="T84" s="81" t="e" cm="1">
        <f t="array" aca="1" ref="T84" ca="1">TEXT(RIGHT(10-RIGHT(SUM(INDEX(1*(MID(MID(C84,1,1)*2,ROW(INDIRECT("1:"&amp;LEN(MID(C84,1,1)*2))),1)),,))+MID(C84,2,1)+
SUM(INDEX(1*(MID(MID(C84,3,1)*2,ROW(INDIRECT("1:"&amp;LEN(MID(C84,3,1)*2))),1)),,))+MID(C84,4,1)+
SUM(INDEX(1*(MID(MID(C84,5,1)*2,ROW(INDIRECT("1:"&amp;LEN(MID(C84,5,1)*2))),1)),,))+MID(C84,6,1)+
SUM(INDEX(1*(MID(MID(C84,8,1)*2,ROW(INDIRECT("1:"&amp;LEN(MID(C84,8,1)*2))),1)),,))+MID(C84,9,1)+
SUM(INDEX(1*(MID(MID(C84,10,1)*2,ROW(INDIRECT("1:"&amp;LEN(MID(C84,10,1)*2))),1)),,)),1),1),"0")</f>
        <v>#VALUE!</v>
      </c>
      <c r="U84" s="81" t="str">
        <f t="shared" si="22"/>
        <v/>
      </c>
      <c r="V84" s="83" t="b">
        <f t="shared" si="23"/>
        <v>0</v>
      </c>
      <c r="W84" s="112" t="e">
        <f>IF(#REF!="",FALSE,IF(OR(X84&gt;Z84,X84&lt;Y84),TRUE,FALSE))</f>
        <v>#REF!</v>
      </c>
      <c r="X84" s="112">
        <f t="shared" si="24"/>
        <v>0</v>
      </c>
      <c r="Y84" s="114" t="e">
        <f>#REF!-3/30</f>
        <v>#REF!</v>
      </c>
      <c r="Z84" s="115" t="e">
        <f>#REF!+1/30</f>
        <v>#REF!</v>
      </c>
    </row>
    <row r="85" spans="1:26" s="30" customFormat="1" x14ac:dyDescent="0.25">
      <c r="A85" s="19">
        <v>70</v>
      </c>
      <c r="B85" s="20"/>
      <c r="C85" s="149"/>
      <c r="D85" s="1"/>
      <c r="E85" s="1"/>
      <c r="F85" s="173"/>
      <c r="G85" s="55"/>
      <c r="H85" s="116" t="str">
        <f t="shared" si="25"/>
        <v/>
      </c>
      <c r="I85" s="35" t="b">
        <f t="shared" si="15"/>
        <v>0</v>
      </c>
      <c r="J85" s="80" t="str">
        <f t="shared" si="16"/>
        <v/>
      </c>
      <c r="K85" s="29" t="b">
        <f t="shared" si="26"/>
        <v>0</v>
      </c>
      <c r="L85" s="80" t="str">
        <f t="shared" si="27"/>
        <v/>
      </c>
      <c r="M85" s="81" t="e">
        <f t="shared" si="17"/>
        <v>#VALUE!</v>
      </c>
      <c r="N85" s="81" t="e">
        <f t="shared" si="18"/>
        <v>#VALUE!</v>
      </c>
      <c r="O85" s="81" t="e">
        <f t="shared" si="19"/>
        <v>#VALUE!</v>
      </c>
      <c r="P85" s="82" t="e">
        <f t="shared" si="20"/>
        <v>#VALUE!</v>
      </c>
      <c r="Q85" s="82" t="e">
        <f t="shared" si="28"/>
        <v>#VALUE!</v>
      </c>
      <c r="R85" s="82" t="b">
        <f t="shared" si="29"/>
        <v>0</v>
      </c>
      <c r="S85" s="72" t="str">
        <f t="shared" si="21"/>
        <v/>
      </c>
      <c r="T85" s="81" t="e" cm="1">
        <f t="array" aca="1" ref="T85" ca="1">TEXT(RIGHT(10-RIGHT(SUM(INDEX(1*(MID(MID(C85,1,1)*2,ROW(INDIRECT("1:"&amp;LEN(MID(C85,1,1)*2))),1)),,))+MID(C85,2,1)+
SUM(INDEX(1*(MID(MID(C85,3,1)*2,ROW(INDIRECT("1:"&amp;LEN(MID(C85,3,1)*2))),1)),,))+MID(C85,4,1)+
SUM(INDEX(1*(MID(MID(C85,5,1)*2,ROW(INDIRECT("1:"&amp;LEN(MID(C85,5,1)*2))),1)),,))+MID(C85,6,1)+
SUM(INDEX(1*(MID(MID(C85,8,1)*2,ROW(INDIRECT("1:"&amp;LEN(MID(C85,8,1)*2))),1)),,))+MID(C85,9,1)+
SUM(INDEX(1*(MID(MID(C85,10,1)*2,ROW(INDIRECT("1:"&amp;LEN(MID(C85,10,1)*2))),1)),,)),1),1),"0")</f>
        <v>#VALUE!</v>
      </c>
      <c r="U85" s="81" t="str">
        <f t="shared" si="22"/>
        <v/>
      </c>
      <c r="V85" s="83" t="b">
        <f t="shared" si="23"/>
        <v>0</v>
      </c>
      <c r="W85" s="112" t="e">
        <f>IF(#REF!="",FALSE,IF(OR(X85&gt;Z85,X85&lt;Y85),TRUE,FALSE))</f>
        <v>#REF!</v>
      </c>
      <c r="X85" s="112">
        <f t="shared" si="24"/>
        <v>0</v>
      </c>
      <c r="Y85" s="114" t="e">
        <f>#REF!-3/30</f>
        <v>#REF!</v>
      </c>
      <c r="Z85" s="115" t="e">
        <f>#REF!+1/30</f>
        <v>#REF!</v>
      </c>
    </row>
    <row r="86" spans="1:26" s="30" customFormat="1" x14ac:dyDescent="0.25">
      <c r="A86" s="19">
        <v>71</v>
      </c>
      <c r="B86" s="20"/>
      <c r="C86" s="149"/>
      <c r="D86" s="1"/>
      <c r="E86" s="1"/>
      <c r="F86" s="173"/>
      <c r="G86" s="55"/>
      <c r="H86" s="116" t="str">
        <f t="shared" si="25"/>
        <v/>
      </c>
      <c r="I86" s="35" t="b">
        <f t="shared" si="15"/>
        <v>0</v>
      </c>
      <c r="J86" s="80" t="str">
        <f t="shared" si="16"/>
        <v/>
      </c>
      <c r="K86" s="29" t="b">
        <f t="shared" si="26"/>
        <v>0</v>
      </c>
      <c r="L86" s="80" t="str">
        <f t="shared" si="27"/>
        <v/>
      </c>
      <c r="M86" s="81" t="e">
        <f t="shared" si="17"/>
        <v>#VALUE!</v>
      </c>
      <c r="N86" s="81" t="e">
        <f t="shared" si="18"/>
        <v>#VALUE!</v>
      </c>
      <c r="O86" s="81" t="e">
        <f t="shared" si="19"/>
        <v>#VALUE!</v>
      </c>
      <c r="P86" s="82" t="e">
        <f t="shared" si="20"/>
        <v>#VALUE!</v>
      </c>
      <c r="Q86" s="82" t="e">
        <f t="shared" si="28"/>
        <v>#VALUE!</v>
      </c>
      <c r="R86" s="82" t="b">
        <f t="shared" si="29"/>
        <v>0</v>
      </c>
      <c r="S86" s="72" t="str">
        <f t="shared" si="21"/>
        <v/>
      </c>
      <c r="T86" s="81" t="e" cm="1">
        <f t="array" aca="1" ref="T86" ca="1">TEXT(RIGHT(10-RIGHT(SUM(INDEX(1*(MID(MID(C86,1,1)*2,ROW(INDIRECT("1:"&amp;LEN(MID(C86,1,1)*2))),1)),,))+MID(C86,2,1)+
SUM(INDEX(1*(MID(MID(C86,3,1)*2,ROW(INDIRECT("1:"&amp;LEN(MID(C86,3,1)*2))),1)),,))+MID(C86,4,1)+
SUM(INDEX(1*(MID(MID(C86,5,1)*2,ROW(INDIRECT("1:"&amp;LEN(MID(C86,5,1)*2))),1)),,))+MID(C86,6,1)+
SUM(INDEX(1*(MID(MID(C86,8,1)*2,ROW(INDIRECT("1:"&amp;LEN(MID(C86,8,1)*2))),1)),,))+MID(C86,9,1)+
SUM(INDEX(1*(MID(MID(C86,10,1)*2,ROW(INDIRECT("1:"&amp;LEN(MID(C86,10,1)*2))),1)),,)),1),1),"0")</f>
        <v>#VALUE!</v>
      </c>
      <c r="U86" s="81" t="str">
        <f t="shared" si="22"/>
        <v/>
      </c>
      <c r="V86" s="83" t="b">
        <f t="shared" si="23"/>
        <v>0</v>
      </c>
      <c r="W86" s="112" t="e">
        <f>IF(#REF!="",FALSE,IF(OR(X86&gt;Z86,X86&lt;Y86),TRUE,FALSE))</f>
        <v>#REF!</v>
      </c>
      <c r="X86" s="112">
        <f t="shared" si="24"/>
        <v>0</v>
      </c>
      <c r="Y86" s="114" t="e">
        <f>#REF!-3/30</f>
        <v>#REF!</v>
      </c>
      <c r="Z86" s="115" t="e">
        <f>#REF!+1/30</f>
        <v>#REF!</v>
      </c>
    </row>
    <row r="87" spans="1:26" s="30" customFormat="1" x14ac:dyDescent="0.25">
      <c r="A87" s="19">
        <v>72</v>
      </c>
      <c r="B87" s="20"/>
      <c r="C87" s="149"/>
      <c r="D87" s="1"/>
      <c r="E87" s="1"/>
      <c r="F87" s="173"/>
      <c r="G87" s="55"/>
      <c r="H87" s="116" t="str">
        <f t="shared" si="25"/>
        <v/>
      </c>
      <c r="I87" s="35" t="b">
        <f t="shared" si="15"/>
        <v>0</v>
      </c>
      <c r="J87" s="80" t="str">
        <f t="shared" si="16"/>
        <v/>
      </c>
      <c r="K87" s="29" t="b">
        <f t="shared" si="26"/>
        <v>0</v>
      </c>
      <c r="L87" s="80" t="str">
        <f t="shared" si="27"/>
        <v/>
      </c>
      <c r="M87" s="81" t="e">
        <f t="shared" si="17"/>
        <v>#VALUE!</v>
      </c>
      <c r="N87" s="81" t="e">
        <f t="shared" si="18"/>
        <v>#VALUE!</v>
      </c>
      <c r="O87" s="81" t="e">
        <f t="shared" si="19"/>
        <v>#VALUE!</v>
      </c>
      <c r="P87" s="82" t="e">
        <f t="shared" si="20"/>
        <v>#VALUE!</v>
      </c>
      <c r="Q87" s="82" t="e">
        <f t="shared" si="28"/>
        <v>#VALUE!</v>
      </c>
      <c r="R87" s="82" t="b">
        <f t="shared" si="29"/>
        <v>0</v>
      </c>
      <c r="S87" s="72" t="str">
        <f t="shared" si="21"/>
        <v/>
      </c>
      <c r="T87" s="81" t="e" cm="1">
        <f t="array" aca="1" ref="T87" ca="1">TEXT(RIGHT(10-RIGHT(SUM(INDEX(1*(MID(MID(C87,1,1)*2,ROW(INDIRECT("1:"&amp;LEN(MID(C87,1,1)*2))),1)),,))+MID(C87,2,1)+
SUM(INDEX(1*(MID(MID(C87,3,1)*2,ROW(INDIRECT("1:"&amp;LEN(MID(C87,3,1)*2))),1)),,))+MID(C87,4,1)+
SUM(INDEX(1*(MID(MID(C87,5,1)*2,ROW(INDIRECT("1:"&amp;LEN(MID(C87,5,1)*2))),1)),,))+MID(C87,6,1)+
SUM(INDEX(1*(MID(MID(C87,8,1)*2,ROW(INDIRECT("1:"&amp;LEN(MID(C87,8,1)*2))),1)),,))+MID(C87,9,1)+
SUM(INDEX(1*(MID(MID(C87,10,1)*2,ROW(INDIRECT("1:"&amp;LEN(MID(C87,10,1)*2))),1)),,)),1),1),"0")</f>
        <v>#VALUE!</v>
      </c>
      <c r="U87" s="81" t="str">
        <f t="shared" si="22"/>
        <v/>
      </c>
      <c r="V87" s="83" t="b">
        <f t="shared" si="23"/>
        <v>0</v>
      </c>
      <c r="W87" s="112" t="e">
        <f>IF(#REF!="",FALSE,IF(OR(X87&gt;Z87,X87&lt;Y87),TRUE,FALSE))</f>
        <v>#REF!</v>
      </c>
      <c r="X87" s="112">
        <f t="shared" si="24"/>
        <v>0</v>
      </c>
      <c r="Y87" s="114" t="e">
        <f>#REF!-3/30</f>
        <v>#REF!</v>
      </c>
      <c r="Z87" s="115" t="e">
        <f>#REF!+1/30</f>
        <v>#REF!</v>
      </c>
    </row>
    <row r="88" spans="1:26" s="30" customFormat="1" x14ac:dyDescent="0.25">
      <c r="A88" s="19">
        <v>73</v>
      </c>
      <c r="B88" s="20"/>
      <c r="C88" s="149"/>
      <c r="D88" s="1"/>
      <c r="E88" s="1"/>
      <c r="F88" s="173"/>
      <c r="G88" s="55"/>
      <c r="H88" s="116" t="str">
        <f t="shared" si="25"/>
        <v/>
      </c>
      <c r="I88" s="35" t="b">
        <f t="shared" si="15"/>
        <v>0</v>
      </c>
      <c r="J88" s="80" t="str">
        <f t="shared" si="16"/>
        <v/>
      </c>
      <c r="K88" s="29" t="b">
        <f t="shared" si="26"/>
        <v>0</v>
      </c>
      <c r="L88" s="80" t="str">
        <f t="shared" si="27"/>
        <v/>
      </c>
      <c r="M88" s="81" t="e">
        <f t="shared" si="17"/>
        <v>#VALUE!</v>
      </c>
      <c r="N88" s="81" t="e">
        <f t="shared" si="18"/>
        <v>#VALUE!</v>
      </c>
      <c r="O88" s="81" t="e">
        <f t="shared" si="19"/>
        <v>#VALUE!</v>
      </c>
      <c r="P88" s="82" t="e">
        <f t="shared" si="20"/>
        <v>#VALUE!</v>
      </c>
      <c r="Q88" s="82" t="e">
        <f t="shared" si="28"/>
        <v>#VALUE!</v>
      </c>
      <c r="R88" s="82" t="b">
        <f t="shared" si="29"/>
        <v>0</v>
      </c>
      <c r="S88" s="72" t="str">
        <f t="shared" si="21"/>
        <v/>
      </c>
      <c r="T88" s="81" t="e" cm="1">
        <f t="array" aca="1" ref="T88" ca="1">TEXT(RIGHT(10-RIGHT(SUM(INDEX(1*(MID(MID(C88,1,1)*2,ROW(INDIRECT("1:"&amp;LEN(MID(C88,1,1)*2))),1)),,))+MID(C88,2,1)+
SUM(INDEX(1*(MID(MID(C88,3,1)*2,ROW(INDIRECT("1:"&amp;LEN(MID(C88,3,1)*2))),1)),,))+MID(C88,4,1)+
SUM(INDEX(1*(MID(MID(C88,5,1)*2,ROW(INDIRECT("1:"&amp;LEN(MID(C88,5,1)*2))),1)),,))+MID(C88,6,1)+
SUM(INDEX(1*(MID(MID(C88,8,1)*2,ROW(INDIRECT("1:"&amp;LEN(MID(C88,8,1)*2))),1)),,))+MID(C88,9,1)+
SUM(INDEX(1*(MID(MID(C88,10,1)*2,ROW(INDIRECT("1:"&amp;LEN(MID(C88,10,1)*2))),1)),,)),1),1),"0")</f>
        <v>#VALUE!</v>
      </c>
      <c r="U88" s="81" t="str">
        <f t="shared" si="22"/>
        <v/>
      </c>
      <c r="V88" s="83" t="b">
        <f t="shared" si="23"/>
        <v>0</v>
      </c>
      <c r="W88" s="112" t="e">
        <f>IF(#REF!="",FALSE,IF(OR(X88&gt;Z88,X88&lt;Y88),TRUE,FALSE))</f>
        <v>#REF!</v>
      </c>
      <c r="X88" s="112">
        <f t="shared" si="24"/>
        <v>0</v>
      </c>
      <c r="Y88" s="114" t="e">
        <f>#REF!-3/30</f>
        <v>#REF!</v>
      </c>
      <c r="Z88" s="115" t="e">
        <f>#REF!+1/30</f>
        <v>#REF!</v>
      </c>
    </row>
    <row r="89" spans="1:26" s="30" customFormat="1" x14ac:dyDescent="0.25">
      <c r="A89" s="19">
        <v>74</v>
      </c>
      <c r="B89" s="20"/>
      <c r="C89" s="149"/>
      <c r="D89" s="1"/>
      <c r="E89" s="1"/>
      <c r="F89" s="173"/>
      <c r="G89" s="55"/>
      <c r="H89" s="116" t="str">
        <f t="shared" si="25"/>
        <v/>
      </c>
      <c r="I89" s="35" t="b">
        <f t="shared" si="15"/>
        <v>0</v>
      </c>
      <c r="J89" s="80" t="str">
        <f t="shared" si="16"/>
        <v/>
      </c>
      <c r="K89" s="29" t="b">
        <f t="shared" si="26"/>
        <v>0</v>
      </c>
      <c r="L89" s="80" t="str">
        <f t="shared" si="27"/>
        <v/>
      </c>
      <c r="M89" s="81" t="e">
        <f t="shared" si="17"/>
        <v>#VALUE!</v>
      </c>
      <c r="N89" s="81" t="e">
        <f t="shared" si="18"/>
        <v>#VALUE!</v>
      </c>
      <c r="O89" s="81" t="e">
        <f t="shared" si="19"/>
        <v>#VALUE!</v>
      </c>
      <c r="P89" s="82" t="e">
        <f t="shared" si="20"/>
        <v>#VALUE!</v>
      </c>
      <c r="Q89" s="82" t="e">
        <f t="shared" si="28"/>
        <v>#VALUE!</v>
      </c>
      <c r="R89" s="82" t="b">
        <f t="shared" si="29"/>
        <v>0</v>
      </c>
      <c r="S89" s="72" t="str">
        <f t="shared" si="21"/>
        <v/>
      </c>
      <c r="T89" s="81" t="e" cm="1">
        <f t="array" aca="1" ref="T89" ca="1">TEXT(RIGHT(10-RIGHT(SUM(INDEX(1*(MID(MID(C89,1,1)*2,ROW(INDIRECT("1:"&amp;LEN(MID(C89,1,1)*2))),1)),,))+MID(C89,2,1)+
SUM(INDEX(1*(MID(MID(C89,3,1)*2,ROW(INDIRECT("1:"&amp;LEN(MID(C89,3,1)*2))),1)),,))+MID(C89,4,1)+
SUM(INDEX(1*(MID(MID(C89,5,1)*2,ROW(INDIRECT("1:"&amp;LEN(MID(C89,5,1)*2))),1)),,))+MID(C89,6,1)+
SUM(INDEX(1*(MID(MID(C89,8,1)*2,ROW(INDIRECT("1:"&amp;LEN(MID(C89,8,1)*2))),1)),,))+MID(C89,9,1)+
SUM(INDEX(1*(MID(MID(C89,10,1)*2,ROW(INDIRECT("1:"&amp;LEN(MID(C89,10,1)*2))),1)),,)),1),1),"0")</f>
        <v>#VALUE!</v>
      </c>
      <c r="U89" s="81" t="str">
        <f t="shared" si="22"/>
        <v/>
      </c>
      <c r="V89" s="83" t="b">
        <f t="shared" si="23"/>
        <v>0</v>
      </c>
      <c r="W89" s="112" t="e">
        <f>IF(#REF!="",FALSE,IF(OR(X89&gt;Z89,X89&lt;Y89),TRUE,FALSE))</f>
        <v>#REF!</v>
      </c>
      <c r="X89" s="112">
        <f t="shared" si="24"/>
        <v>0</v>
      </c>
      <c r="Y89" s="114" t="e">
        <f>#REF!-3/30</f>
        <v>#REF!</v>
      </c>
      <c r="Z89" s="115" t="e">
        <f>#REF!+1/30</f>
        <v>#REF!</v>
      </c>
    </row>
    <row r="90" spans="1:26" s="30" customFormat="1" x14ac:dyDescent="0.25">
      <c r="A90" s="19">
        <v>75</v>
      </c>
      <c r="B90" s="20"/>
      <c r="C90" s="149"/>
      <c r="D90" s="1"/>
      <c r="E90" s="1"/>
      <c r="F90" s="173"/>
      <c r="G90" s="55"/>
      <c r="H90" s="116" t="str">
        <f t="shared" si="25"/>
        <v/>
      </c>
      <c r="I90" s="35" t="b">
        <f t="shared" si="15"/>
        <v>0</v>
      </c>
      <c r="J90" s="80" t="str">
        <f t="shared" si="16"/>
        <v/>
      </c>
      <c r="K90" s="29" t="b">
        <f t="shared" si="26"/>
        <v>0</v>
      </c>
      <c r="L90" s="80" t="str">
        <f t="shared" si="27"/>
        <v/>
      </c>
      <c r="M90" s="81" t="e">
        <f t="shared" si="17"/>
        <v>#VALUE!</v>
      </c>
      <c r="N90" s="81" t="e">
        <f t="shared" si="18"/>
        <v>#VALUE!</v>
      </c>
      <c r="O90" s="81" t="e">
        <f t="shared" si="19"/>
        <v>#VALUE!</v>
      </c>
      <c r="P90" s="82" t="e">
        <f t="shared" si="20"/>
        <v>#VALUE!</v>
      </c>
      <c r="Q90" s="82" t="e">
        <f t="shared" si="28"/>
        <v>#VALUE!</v>
      </c>
      <c r="R90" s="82" t="b">
        <f t="shared" si="29"/>
        <v>0</v>
      </c>
      <c r="S90" s="72" t="str">
        <f t="shared" si="21"/>
        <v/>
      </c>
      <c r="T90" s="81" t="e" cm="1">
        <f t="array" aca="1" ref="T90" ca="1">TEXT(RIGHT(10-RIGHT(SUM(INDEX(1*(MID(MID(C90,1,1)*2,ROW(INDIRECT("1:"&amp;LEN(MID(C90,1,1)*2))),1)),,))+MID(C90,2,1)+
SUM(INDEX(1*(MID(MID(C90,3,1)*2,ROW(INDIRECT("1:"&amp;LEN(MID(C90,3,1)*2))),1)),,))+MID(C90,4,1)+
SUM(INDEX(1*(MID(MID(C90,5,1)*2,ROW(INDIRECT("1:"&amp;LEN(MID(C90,5,1)*2))),1)),,))+MID(C90,6,1)+
SUM(INDEX(1*(MID(MID(C90,8,1)*2,ROW(INDIRECT("1:"&amp;LEN(MID(C90,8,1)*2))),1)),,))+MID(C90,9,1)+
SUM(INDEX(1*(MID(MID(C90,10,1)*2,ROW(INDIRECT("1:"&amp;LEN(MID(C90,10,1)*2))),1)),,)),1),1),"0")</f>
        <v>#VALUE!</v>
      </c>
      <c r="U90" s="81" t="str">
        <f t="shared" si="22"/>
        <v/>
      </c>
      <c r="V90" s="83" t="b">
        <f t="shared" si="23"/>
        <v>0</v>
      </c>
      <c r="W90" s="112" t="e">
        <f>IF(#REF!="",FALSE,IF(OR(X90&gt;Z90,X90&lt;Y90),TRUE,FALSE))</f>
        <v>#REF!</v>
      </c>
      <c r="X90" s="112">
        <f t="shared" si="24"/>
        <v>0</v>
      </c>
      <c r="Y90" s="114" t="e">
        <f>#REF!-3/30</f>
        <v>#REF!</v>
      </c>
      <c r="Z90" s="115" t="e">
        <f>#REF!+1/30</f>
        <v>#REF!</v>
      </c>
    </row>
    <row r="91" spans="1:26" s="30" customFormat="1" x14ac:dyDescent="0.25">
      <c r="A91" s="19">
        <v>76</v>
      </c>
      <c r="B91" s="20"/>
      <c r="C91" s="149"/>
      <c r="D91" s="1"/>
      <c r="E91" s="1"/>
      <c r="F91" s="173"/>
      <c r="G91" s="55"/>
      <c r="H91" s="116" t="str">
        <f t="shared" si="25"/>
        <v/>
      </c>
      <c r="I91" s="35" t="b">
        <f t="shared" si="15"/>
        <v>0</v>
      </c>
      <c r="J91" s="80" t="str">
        <f t="shared" si="16"/>
        <v/>
      </c>
      <c r="K91" s="29" t="b">
        <f t="shared" si="26"/>
        <v>0</v>
      </c>
      <c r="L91" s="80" t="str">
        <f t="shared" si="27"/>
        <v/>
      </c>
      <c r="M91" s="81" t="e">
        <f t="shared" si="17"/>
        <v>#VALUE!</v>
      </c>
      <c r="N91" s="81" t="e">
        <f t="shared" si="18"/>
        <v>#VALUE!</v>
      </c>
      <c r="O91" s="81" t="e">
        <f t="shared" si="19"/>
        <v>#VALUE!</v>
      </c>
      <c r="P91" s="82" t="e">
        <f t="shared" si="20"/>
        <v>#VALUE!</v>
      </c>
      <c r="Q91" s="82" t="e">
        <f t="shared" si="28"/>
        <v>#VALUE!</v>
      </c>
      <c r="R91" s="82" t="b">
        <f t="shared" si="29"/>
        <v>0</v>
      </c>
      <c r="S91" s="72" t="str">
        <f t="shared" si="21"/>
        <v/>
      </c>
      <c r="T91" s="81" t="e" cm="1">
        <f t="array" aca="1" ref="T91" ca="1">TEXT(RIGHT(10-RIGHT(SUM(INDEX(1*(MID(MID(C91,1,1)*2,ROW(INDIRECT("1:"&amp;LEN(MID(C91,1,1)*2))),1)),,))+MID(C91,2,1)+
SUM(INDEX(1*(MID(MID(C91,3,1)*2,ROW(INDIRECT("1:"&amp;LEN(MID(C91,3,1)*2))),1)),,))+MID(C91,4,1)+
SUM(INDEX(1*(MID(MID(C91,5,1)*2,ROW(INDIRECT("1:"&amp;LEN(MID(C91,5,1)*2))),1)),,))+MID(C91,6,1)+
SUM(INDEX(1*(MID(MID(C91,8,1)*2,ROW(INDIRECT("1:"&amp;LEN(MID(C91,8,1)*2))),1)),,))+MID(C91,9,1)+
SUM(INDEX(1*(MID(MID(C91,10,1)*2,ROW(INDIRECT("1:"&amp;LEN(MID(C91,10,1)*2))),1)),,)),1),1),"0")</f>
        <v>#VALUE!</v>
      </c>
      <c r="U91" s="81" t="str">
        <f t="shared" si="22"/>
        <v/>
      </c>
      <c r="V91" s="83" t="b">
        <f t="shared" si="23"/>
        <v>0</v>
      </c>
      <c r="W91" s="112" t="e">
        <f>IF(#REF!="",FALSE,IF(OR(X91&gt;Z91,X91&lt;Y91),TRUE,FALSE))</f>
        <v>#REF!</v>
      </c>
      <c r="X91" s="112">
        <f t="shared" si="24"/>
        <v>0</v>
      </c>
      <c r="Y91" s="114" t="e">
        <f>#REF!-3/30</f>
        <v>#REF!</v>
      </c>
      <c r="Z91" s="115" t="e">
        <f>#REF!+1/30</f>
        <v>#REF!</v>
      </c>
    </row>
    <row r="92" spans="1:26" s="30" customFormat="1" x14ac:dyDescent="0.25">
      <c r="A92" s="19">
        <v>77</v>
      </c>
      <c r="B92" s="20"/>
      <c r="C92" s="149"/>
      <c r="D92" s="1"/>
      <c r="E92" s="1"/>
      <c r="F92" s="173"/>
      <c r="G92" s="55"/>
      <c r="H92" s="116" t="str">
        <f t="shared" si="25"/>
        <v/>
      </c>
      <c r="I92" s="35" t="b">
        <f t="shared" si="15"/>
        <v>0</v>
      </c>
      <c r="J92" s="80" t="str">
        <f t="shared" si="16"/>
        <v/>
      </c>
      <c r="K92" s="29" t="b">
        <f t="shared" si="26"/>
        <v>0</v>
      </c>
      <c r="L92" s="80" t="str">
        <f t="shared" si="27"/>
        <v/>
      </c>
      <c r="M92" s="81" t="e">
        <f t="shared" si="17"/>
        <v>#VALUE!</v>
      </c>
      <c r="N92" s="81" t="e">
        <f t="shared" si="18"/>
        <v>#VALUE!</v>
      </c>
      <c r="O92" s="81" t="e">
        <f t="shared" si="19"/>
        <v>#VALUE!</v>
      </c>
      <c r="P92" s="82" t="e">
        <f t="shared" si="20"/>
        <v>#VALUE!</v>
      </c>
      <c r="Q92" s="82" t="e">
        <f t="shared" si="28"/>
        <v>#VALUE!</v>
      </c>
      <c r="R92" s="82" t="b">
        <f t="shared" si="29"/>
        <v>0</v>
      </c>
      <c r="S92" s="72" t="str">
        <f t="shared" si="21"/>
        <v/>
      </c>
      <c r="T92" s="81" t="e" cm="1">
        <f t="array" aca="1" ref="T92" ca="1">TEXT(RIGHT(10-RIGHT(SUM(INDEX(1*(MID(MID(C92,1,1)*2,ROW(INDIRECT("1:"&amp;LEN(MID(C92,1,1)*2))),1)),,))+MID(C92,2,1)+
SUM(INDEX(1*(MID(MID(C92,3,1)*2,ROW(INDIRECT("1:"&amp;LEN(MID(C92,3,1)*2))),1)),,))+MID(C92,4,1)+
SUM(INDEX(1*(MID(MID(C92,5,1)*2,ROW(INDIRECT("1:"&amp;LEN(MID(C92,5,1)*2))),1)),,))+MID(C92,6,1)+
SUM(INDEX(1*(MID(MID(C92,8,1)*2,ROW(INDIRECT("1:"&amp;LEN(MID(C92,8,1)*2))),1)),,))+MID(C92,9,1)+
SUM(INDEX(1*(MID(MID(C92,10,1)*2,ROW(INDIRECT("1:"&amp;LEN(MID(C92,10,1)*2))),1)),,)),1),1),"0")</f>
        <v>#VALUE!</v>
      </c>
      <c r="U92" s="81" t="str">
        <f t="shared" si="22"/>
        <v/>
      </c>
      <c r="V92" s="83" t="b">
        <f t="shared" si="23"/>
        <v>0</v>
      </c>
      <c r="W92" s="112" t="e">
        <f>IF(#REF!="",FALSE,IF(OR(X92&gt;Z92,X92&lt;Y92),TRUE,FALSE))</f>
        <v>#REF!</v>
      </c>
      <c r="X92" s="112">
        <f t="shared" si="24"/>
        <v>0</v>
      </c>
      <c r="Y92" s="114" t="e">
        <f>#REF!-3/30</f>
        <v>#REF!</v>
      </c>
      <c r="Z92" s="115" t="e">
        <f>#REF!+1/30</f>
        <v>#REF!</v>
      </c>
    </row>
    <row r="93" spans="1:26" s="30" customFormat="1" x14ac:dyDescent="0.25">
      <c r="A93" s="19">
        <v>78</v>
      </c>
      <c r="B93" s="20"/>
      <c r="C93" s="149"/>
      <c r="D93" s="1"/>
      <c r="E93" s="1"/>
      <c r="F93" s="173"/>
      <c r="G93" s="55"/>
      <c r="H93" s="116" t="str">
        <f t="shared" si="25"/>
        <v/>
      </c>
      <c r="I93" s="35" t="b">
        <f t="shared" si="15"/>
        <v>0</v>
      </c>
      <c r="J93" s="80" t="str">
        <f t="shared" si="16"/>
        <v/>
      </c>
      <c r="K93" s="29" t="b">
        <f t="shared" si="26"/>
        <v>0</v>
      </c>
      <c r="L93" s="80" t="str">
        <f t="shared" si="27"/>
        <v/>
      </c>
      <c r="M93" s="81" t="e">
        <f t="shared" si="17"/>
        <v>#VALUE!</v>
      </c>
      <c r="N93" s="81" t="e">
        <f t="shared" si="18"/>
        <v>#VALUE!</v>
      </c>
      <c r="O93" s="81" t="e">
        <f t="shared" si="19"/>
        <v>#VALUE!</v>
      </c>
      <c r="P93" s="82" t="e">
        <f t="shared" si="20"/>
        <v>#VALUE!</v>
      </c>
      <c r="Q93" s="82" t="e">
        <f t="shared" si="28"/>
        <v>#VALUE!</v>
      </c>
      <c r="R93" s="82" t="b">
        <f t="shared" si="29"/>
        <v>0</v>
      </c>
      <c r="S93" s="72" t="str">
        <f t="shared" si="21"/>
        <v/>
      </c>
      <c r="T93" s="81" t="e" cm="1">
        <f t="array" aca="1" ref="T93" ca="1">TEXT(RIGHT(10-RIGHT(SUM(INDEX(1*(MID(MID(C93,1,1)*2,ROW(INDIRECT("1:"&amp;LEN(MID(C93,1,1)*2))),1)),,))+MID(C93,2,1)+
SUM(INDEX(1*(MID(MID(C93,3,1)*2,ROW(INDIRECT("1:"&amp;LEN(MID(C93,3,1)*2))),1)),,))+MID(C93,4,1)+
SUM(INDEX(1*(MID(MID(C93,5,1)*2,ROW(INDIRECT("1:"&amp;LEN(MID(C93,5,1)*2))),1)),,))+MID(C93,6,1)+
SUM(INDEX(1*(MID(MID(C93,8,1)*2,ROW(INDIRECT("1:"&amp;LEN(MID(C93,8,1)*2))),1)),,))+MID(C93,9,1)+
SUM(INDEX(1*(MID(MID(C93,10,1)*2,ROW(INDIRECT("1:"&amp;LEN(MID(C93,10,1)*2))),1)),,)),1),1),"0")</f>
        <v>#VALUE!</v>
      </c>
      <c r="U93" s="81" t="str">
        <f t="shared" si="22"/>
        <v/>
      </c>
      <c r="V93" s="83" t="b">
        <f t="shared" si="23"/>
        <v>0</v>
      </c>
      <c r="W93" s="112" t="e">
        <f>IF(#REF!="",FALSE,IF(OR(X93&gt;Z93,X93&lt;Y93),TRUE,FALSE))</f>
        <v>#REF!</v>
      </c>
      <c r="X93" s="112">
        <f t="shared" si="24"/>
        <v>0</v>
      </c>
      <c r="Y93" s="114" t="e">
        <f>#REF!-3/30</f>
        <v>#REF!</v>
      </c>
      <c r="Z93" s="115" t="e">
        <f>#REF!+1/30</f>
        <v>#REF!</v>
      </c>
    </row>
    <row r="94" spans="1:26" s="30" customFormat="1" x14ac:dyDescent="0.25">
      <c r="A94" s="19">
        <v>79</v>
      </c>
      <c r="B94" s="20"/>
      <c r="C94" s="149"/>
      <c r="D94" s="1"/>
      <c r="E94" s="1"/>
      <c r="F94" s="173"/>
      <c r="G94" s="55"/>
      <c r="H94" s="116" t="str">
        <f t="shared" si="25"/>
        <v/>
      </c>
      <c r="I94" s="35" t="b">
        <f t="shared" si="15"/>
        <v>0</v>
      </c>
      <c r="J94" s="80" t="str">
        <f t="shared" si="16"/>
        <v/>
      </c>
      <c r="K94" s="29" t="b">
        <f t="shared" si="26"/>
        <v>0</v>
      </c>
      <c r="L94" s="80" t="str">
        <f t="shared" si="27"/>
        <v/>
      </c>
      <c r="M94" s="81" t="e">
        <f t="shared" si="17"/>
        <v>#VALUE!</v>
      </c>
      <c r="N94" s="81" t="e">
        <f t="shared" si="18"/>
        <v>#VALUE!</v>
      </c>
      <c r="O94" s="81" t="e">
        <f t="shared" si="19"/>
        <v>#VALUE!</v>
      </c>
      <c r="P94" s="82" t="e">
        <f t="shared" si="20"/>
        <v>#VALUE!</v>
      </c>
      <c r="Q94" s="82" t="e">
        <f t="shared" si="28"/>
        <v>#VALUE!</v>
      </c>
      <c r="R94" s="82" t="b">
        <f t="shared" si="29"/>
        <v>0</v>
      </c>
      <c r="S94" s="72" t="str">
        <f t="shared" si="21"/>
        <v/>
      </c>
      <c r="T94" s="81" t="e" cm="1">
        <f t="array" aca="1" ref="T94" ca="1">TEXT(RIGHT(10-RIGHT(SUM(INDEX(1*(MID(MID(C94,1,1)*2,ROW(INDIRECT("1:"&amp;LEN(MID(C94,1,1)*2))),1)),,))+MID(C94,2,1)+
SUM(INDEX(1*(MID(MID(C94,3,1)*2,ROW(INDIRECT("1:"&amp;LEN(MID(C94,3,1)*2))),1)),,))+MID(C94,4,1)+
SUM(INDEX(1*(MID(MID(C94,5,1)*2,ROW(INDIRECT("1:"&amp;LEN(MID(C94,5,1)*2))),1)),,))+MID(C94,6,1)+
SUM(INDEX(1*(MID(MID(C94,8,1)*2,ROW(INDIRECT("1:"&amp;LEN(MID(C94,8,1)*2))),1)),,))+MID(C94,9,1)+
SUM(INDEX(1*(MID(MID(C94,10,1)*2,ROW(INDIRECT("1:"&amp;LEN(MID(C94,10,1)*2))),1)),,)),1),1),"0")</f>
        <v>#VALUE!</v>
      </c>
      <c r="U94" s="81" t="str">
        <f t="shared" si="22"/>
        <v/>
      </c>
      <c r="V94" s="83" t="b">
        <f t="shared" si="23"/>
        <v>0</v>
      </c>
      <c r="W94" s="112" t="e">
        <f>IF(#REF!="",FALSE,IF(OR(X94&gt;Z94,X94&lt;Y94),TRUE,FALSE))</f>
        <v>#REF!</v>
      </c>
      <c r="X94" s="112">
        <f t="shared" si="24"/>
        <v>0</v>
      </c>
      <c r="Y94" s="114" t="e">
        <f>#REF!-3/30</f>
        <v>#REF!</v>
      </c>
      <c r="Z94" s="115" t="e">
        <f>#REF!+1/30</f>
        <v>#REF!</v>
      </c>
    </row>
    <row r="95" spans="1:26" s="30" customFormat="1" x14ac:dyDescent="0.25">
      <c r="A95" s="19">
        <v>80</v>
      </c>
      <c r="B95" s="20"/>
      <c r="C95" s="149"/>
      <c r="D95" s="1"/>
      <c r="E95" s="1"/>
      <c r="F95" s="173"/>
      <c r="G95" s="55"/>
      <c r="H95" s="116" t="str">
        <f t="shared" si="25"/>
        <v/>
      </c>
      <c r="I95" s="35" t="b">
        <f t="shared" si="15"/>
        <v>0</v>
      </c>
      <c r="J95" s="80" t="str">
        <f t="shared" si="16"/>
        <v/>
      </c>
      <c r="K95" s="29" t="b">
        <f t="shared" si="26"/>
        <v>0</v>
      </c>
      <c r="L95" s="80" t="str">
        <f t="shared" si="27"/>
        <v/>
      </c>
      <c r="M95" s="81" t="e">
        <f t="shared" si="17"/>
        <v>#VALUE!</v>
      </c>
      <c r="N95" s="81" t="e">
        <f t="shared" si="18"/>
        <v>#VALUE!</v>
      </c>
      <c r="O95" s="81" t="e">
        <f t="shared" si="19"/>
        <v>#VALUE!</v>
      </c>
      <c r="P95" s="82" t="e">
        <f t="shared" si="20"/>
        <v>#VALUE!</v>
      </c>
      <c r="Q95" s="82" t="e">
        <f t="shared" si="28"/>
        <v>#VALUE!</v>
      </c>
      <c r="R95" s="82" t="b">
        <f t="shared" si="29"/>
        <v>0</v>
      </c>
      <c r="S95" s="72" t="str">
        <f t="shared" si="21"/>
        <v/>
      </c>
      <c r="T95" s="81" t="e" cm="1">
        <f t="array" aca="1" ref="T95" ca="1">TEXT(RIGHT(10-RIGHT(SUM(INDEX(1*(MID(MID(C95,1,1)*2,ROW(INDIRECT("1:"&amp;LEN(MID(C95,1,1)*2))),1)),,))+MID(C95,2,1)+
SUM(INDEX(1*(MID(MID(C95,3,1)*2,ROW(INDIRECT("1:"&amp;LEN(MID(C95,3,1)*2))),1)),,))+MID(C95,4,1)+
SUM(INDEX(1*(MID(MID(C95,5,1)*2,ROW(INDIRECT("1:"&amp;LEN(MID(C95,5,1)*2))),1)),,))+MID(C95,6,1)+
SUM(INDEX(1*(MID(MID(C95,8,1)*2,ROW(INDIRECT("1:"&amp;LEN(MID(C95,8,1)*2))),1)),,))+MID(C95,9,1)+
SUM(INDEX(1*(MID(MID(C95,10,1)*2,ROW(INDIRECT("1:"&amp;LEN(MID(C95,10,1)*2))),1)),,)),1),1),"0")</f>
        <v>#VALUE!</v>
      </c>
      <c r="U95" s="81" t="str">
        <f t="shared" si="22"/>
        <v/>
      </c>
      <c r="V95" s="83" t="b">
        <f t="shared" si="23"/>
        <v>0</v>
      </c>
      <c r="W95" s="112" t="e">
        <f>IF(#REF!="",FALSE,IF(OR(X95&gt;Z95,X95&lt;Y95),TRUE,FALSE))</f>
        <v>#REF!</v>
      </c>
      <c r="X95" s="112">
        <f t="shared" si="24"/>
        <v>0</v>
      </c>
      <c r="Y95" s="114" t="e">
        <f>#REF!-3/30</f>
        <v>#REF!</v>
      </c>
      <c r="Z95" s="115" t="e">
        <f>#REF!+1/30</f>
        <v>#REF!</v>
      </c>
    </row>
    <row r="96" spans="1:26" s="30" customFormat="1" x14ac:dyDescent="0.25">
      <c r="A96" s="19">
        <v>81</v>
      </c>
      <c r="B96" s="20"/>
      <c r="C96" s="149"/>
      <c r="D96" s="1"/>
      <c r="E96" s="1"/>
      <c r="F96" s="173"/>
      <c r="G96" s="55"/>
      <c r="H96" s="116" t="str">
        <f t="shared" si="25"/>
        <v/>
      </c>
      <c r="I96" s="35" t="b">
        <f t="shared" si="15"/>
        <v>0</v>
      </c>
      <c r="J96" s="80" t="str">
        <f t="shared" si="16"/>
        <v/>
      </c>
      <c r="K96" s="29" t="b">
        <f t="shared" si="26"/>
        <v>0</v>
      </c>
      <c r="L96" s="80" t="str">
        <f t="shared" si="27"/>
        <v/>
      </c>
      <c r="M96" s="81" t="e">
        <f t="shared" si="17"/>
        <v>#VALUE!</v>
      </c>
      <c r="N96" s="81" t="e">
        <f t="shared" si="18"/>
        <v>#VALUE!</v>
      </c>
      <c r="O96" s="81" t="e">
        <f t="shared" si="19"/>
        <v>#VALUE!</v>
      </c>
      <c r="P96" s="82" t="e">
        <f t="shared" si="20"/>
        <v>#VALUE!</v>
      </c>
      <c r="Q96" s="82" t="e">
        <f t="shared" si="28"/>
        <v>#VALUE!</v>
      </c>
      <c r="R96" s="82" t="b">
        <f t="shared" si="29"/>
        <v>0</v>
      </c>
      <c r="S96" s="72" t="str">
        <f t="shared" si="21"/>
        <v/>
      </c>
      <c r="T96" s="81" t="e" cm="1">
        <f t="array" aca="1" ref="T96" ca="1">TEXT(RIGHT(10-RIGHT(SUM(INDEX(1*(MID(MID(C96,1,1)*2,ROW(INDIRECT("1:"&amp;LEN(MID(C96,1,1)*2))),1)),,))+MID(C96,2,1)+
SUM(INDEX(1*(MID(MID(C96,3,1)*2,ROW(INDIRECT("1:"&amp;LEN(MID(C96,3,1)*2))),1)),,))+MID(C96,4,1)+
SUM(INDEX(1*(MID(MID(C96,5,1)*2,ROW(INDIRECT("1:"&amp;LEN(MID(C96,5,1)*2))),1)),,))+MID(C96,6,1)+
SUM(INDEX(1*(MID(MID(C96,8,1)*2,ROW(INDIRECT("1:"&amp;LEN(MID(C96,8,1)*2))),1)),,))+MID(C96,9,1)+
SUM(INDEX(1*(MID(MID(C96,10,1)*2,ROW(INDIRECT("1:"&amp;LEN(MID(C96,10,1)*2))),1)),,)),1),1),"0")</f>
        <v>#VALUE!</v>
      </c>
      <c r="U96" s="81" t="str">
        <f t="shared" si="22"/>
        <v/>
      </c>
      <c r="V96" s="83" t="b">
        <f t="shared" si="23"/>
        <v>0</v>
      </c>
      <c r="W96" s="112" t="e">
        <f>IF(#REF!="",FALSE,IF(OR(X96&gt;Z96,X96&lt;Y96),TRUE,FALSE))</f>
        <v>#REF!</v>
      </c>
      <c r="X96" s="112">
        <f t="shared" si="24"/>
        <v>0</v>
      </c>
      <c r="Y96" s="114" t="e">
        <f>#REF!-3/30</f>
        <v>#REF!</v>
      </c>
      <c r="Z96" s="115" t="e">
        <f>#REF!+1/30</f>
        <v>#REF!</v>
      </c>
    </row>
    <row r="97" spans="1:26" s="30" customFormat="1" x14ac:dyDescent="0.25">
      <c r="A97" s="19">
        <v>82</v>
      </c>
      <c r="B97" s="20"/>
      <c r="C97" s="149"/>
      <c r="D97" s="1"/>
      <c r="E97" s="1"/>
      <c r="F97" s="173"/>
      <c r="G97" s="55"/>
      <c r="H97" s="116" t="str">
        <f t="shared" si="25"/>
        <v/>
      </c>
      <c r="I97" s="35" t="b">
        <f t="shared" si="15"/>
        <v>0</v>
      </c>
      <c r="J97" s="80" t="str">
        <f t="shared" si="16"/>
        <v/>
      </c>
      <c r="K97" s="29" t="b">
        <f t="shared" si="26"/>
        <v>0</v>
      </c>
      <c r="L97" s="80" t="str">
        <f t="shared" si="27"/>
        <v/>
      </c>
      <c r="M97" s="81" t="e">
        <f t="shared" si="17"/>
        <v>#VALUE!</v>
      </c>
      <c r="N97" s="81" t="e">
        <f t="shared" si="18"/>
        <v>#VALUE!</v>
      </c>
      <c r="O97" s="81" t="e">
        <f t="shared" si="19"/>
        <v>#VALUE!</v>
      </c>
      <c r="P97" s="82" t="e">
        <f t="shared" si="20"/>
        <v>#VALUE!</v>
      </c>
      <c r="Q97" s="82" t="e">
        <f t="shared" si="28"/>
        <v>#VALUE!</v>
      </c>
      <c r="R97" s="82" t="b">
        <f t="shared" si="29"/>
        <v>0</v>
      </c>
      <c r="S97" s="72" t="str">
        <f t="shared" si="21"/>
        <v/>
      </c>
      <c r="T97" s="81" t="e" cm="1">
        <f t="array" aca="1" ref="T97" ca="1">TEXT(RIGHT(10-RIGHT(SUM(INDEX(1*(MID(MID(C97,1,1)*2,ROW(INDIRECT("1:"&amp;LEN(MID(C97,1,1)*2))),1)),,))+MID(C97,2,1)+
SUM(INDEX(1*(MID(MID(C97,3,1)*2,ROW(INDIRECT("1:"&amp;LEN(MID(C97,3,1)*2))),1)),,))+MID(C97,4,1)+
SUM(INDEX(1*(MID(MID(C97,5,1)*2,ROW(INDIRECT("1:"&amp;LEN(MID(C97,5,1)*2))),1)),,))+MID(C97,6,1)+
SUM(INDEX(1*(MID(MID(C97,8,1)*2,ROW(INDIRECT("1:"&amp;LEN(MID(C97,8,1)*2))),1)),,))+MID(C97,9,1)+
SUM(INDEX(1*(MID(MID(C97,10,1)*2,ROW(INDIRECT("1:"&amp;LEN(MID(C97,10,1)*2))),1)),,)),1),1),"0")</f>
        <v>#VALUE!</v>
      </c>
      <c r="U97" s="81" t="str">
        <f t="shared" si="22"/>
        <v/>
      </c>
      <c r="V97" s="83" t="b">
        <f t="shared" si="23"/>
        <v>0</v>
      </c>
      <c r="W97" s="112" t="e">
        <f>IF(#REF!="",FALSE,IF(OR(X97&gt;Z97,X97&lt;Y97),TRUE,FALSE))</f>
        <v>#REF!</v>
      </c>
      <c r="X97" s="112">
        <f t="shared" si="24"/>
        <v>0</v>
      </c>
      <c r="Y97" s="114" t="e">
        <f>#REF!-3/30</f>
        <v>#REF!</v>
      </c>
      <c r="Z97" s="115" t="e">
        <f>#REF!+1/30</f>
        <v>#REF!</v>
      </c>
    </row>
    <row r="98" spans="1:26" s="30" customFormat="1" x14ac:dyDescent="0.25">
      <c r="A98" s="19">
        <v>83</v>
      </c>
      <c r="B98" s="20"/>
      <c r="C98" s="149"/>
      <c r="D98" s="1"/>
      <c r="E98" s="1"/>
      <c r="F98" s="173"/>
      <c r="G98" s="55"/>
      <c r="H98" s="116" t="str">
        <f t="shared" si="25"/>
        <v/>
      </c>
      <c r="I98" s="35" t="b">
        <f t="shared" si="15"/>
        <v>0</v>
      </c>
      <c r="J98" s="80" t="str">
        <f t="shared" si="16"/>
        <v/>
      </c>
      <c r="K98" s="29" t="b">
        <f t="shared" si="26"/>
        <v>0</v>
      </c>
      <c r="L98" s="80" t="str">
        <f t="shared" si="27"/>
        <v/>
      </c>
      <c r="M98" s="81" t="e">
        <f t="shared" si="17"/>
        <v>#VALUE!</v>
      </c>
      <c r="N98" s="81" t="e">
        <f t="shared" si="18"/>
        <v>#VALUE!</v>
      </c>
      <c r="O98" s="81" t="e">
        <f t="shared" si="19"/>
        <v>#VALUE!</v>
      </c>
      <c r="P98" s="82" t="e">
        <f t="shared" si="20"/>
        <v>#VALUE!</v>
      </c>
      <c r="Q98" s="82" t="e">
        <f t="shared" si="28"/>
        <v>#VALUE!</v>
      </c>
      <c r="R98" s="82" t="b">
        <f t="shared" si="29"/>
        <v>0</v>
      </c>
      <c r="S98" s="72" t="str">
        <f t="shared" si="21"/>
        <v/>
      </c>
      <c r="T98" s="81" t="e" cm="1">
        <f t="array" aca="1" ref="T98" ca="1">TEXT(RIGHT(10-RIGHT(SUM(INDEX(1*(MID(MID(C98,1,1)*2,ROW(INDIRECT("1:"&amp;LEN(MID(C98,1,1)*2))),1)),,))+MID(C98,2,1)+
SUM(INDEX(1*(MID(MID(C98,3,1)*2,ROW(INDIRECT("1:"&amp;LEN(MID(C98,3,1)*2))),1)),,))+MID(C98,4,1)+
SUM(INDEX(1*(MID(MID(C98,5,1)*2,ROW(INDIRECT("1:"&amp;LEN(MID(C98,5,1)*2))),1)),,))+MID(C98,6,1)+
SUM(INDEX(1*(MID(MID(C98,8,1)*2,ROW(INDIRECT("1:"&amp;LEN(MID(C98,8,1)*2))),1)),,))+MID(C98,9,1)+
SUM(INDEX(1*(MID(MID(C98,10,1)*2,ROW(INDIRECT("1:"&amp;LEN(MID(C98,10,1)*2))),1)),,)),1),1),"0")</f>
        <v>#VALUE!</v>
      </c>
      <c r="U98" s="81" t="str">
        <f t="shared" si="22"/>
        <v/>
      </c>
      <c r="V98" s="83" t="b">
        <f t="shared" si="23"/>
        <v>0</v>
      </c>
      <c r="W98" s="112" t="e">
        <f>IF(#REF!="",FALSE,IF(OR(X98&gt;Z98,X98&lt;Y98),TRUE,FALSE))</f>
        <v>#REF!</v>
      </c>
      <c r="X98" s="112">
        <f t="shared" si="24"/>
        <v>0</v>
      </c>
      <c r="Y98" s="114" t="e">
        <f>#REF!-3/30</f>
        <v>#REF!</v>
      </c>
      <c r="Z98" s="115" t="e">
        <f>#REF!+1/30</f>
        <v>#REF!</v>
      </c>
    </row>
    <row r="99" spans="1:26" s="30" customFormat="1" x14ac:dyDescent="0.25">
      <c r="A99" s="19">
        <v>84</v>
      </c>
      <c r="B99" s="20"/>
      <c r="C99" s="149"/>
      <c r="D99" s="1"/>
      <c r="E99" s="1"/>
      <c r="F99" s="173"/>
      <c r="G99" s="55"/>
      <c r="H99" s="116" t="str">
        <f t="shared" si="25"/>
        <v/>
      </c>
      <c r="I99" s="35" t="b">
        <f t="shared" si="15"/>
        <v>0</v>
      </c>
      <c r="J99" s="80" t="str">
        <f t="shared" si="16"/>
        <v/>
      </c>
      <c r="K99" s="29" t="b">
        <f t="shared" si="26"/>
        <v>0</v>
      </c>
      <c r="L99" s="80" t="str">
        <f t="shared" si="27"/>
        <v/>
      </c>
      <c r="M99" s="81" t="e">
        <f t="shared" si="17"/>
        <v>#VALUE!</v>
      </c>
      <c r="N99" s="81" t="e">
        <f t="shared" si="18"/>
        <v>#VALUE!</v>
      </c>
      <c r="O99" s="81" t="e">
        <f t="shared" si="19"/>
        <v>#VALUE!</v>
      </c>
      <c r="P99" s="82" t="e">
        <f t="shared" si="20"/>
        <v>#VALUE!</v>
      </c>
      <c r="Q99" s="82" t="e">
        <f t="shared" si="28"/>
        <v>#VALUE!</v>
      </c>
      <c r="R99" s="82" t="b">
        <f t="shared" si="29"/>
        <v>0</v>
      </c>
      <c r="S99" s="72" t="str">
        <f t="shared" si="21"/>
        <v/>
      </c>
      <c r="T99" s="81" t="e" cm="1">
        <f t="array" aca="1" ref="T99" ca="1">TEXT(RIGHT(10-RIGHT(SUM(INDEX(1*(MID(MID(C99,1,1)*2,ROW(INDIRECT("1:"&amp;LEN(MID(C99,1,1)*2))),1)),,))+MID(C99,2,1)+
SUM(INDEX(1*(MID(MID(C99,3,1)*2,ROW(INDIRECT("1:"&amp;LEN(MID(C99,3,1)*2))),1)),,))+MID(C99,4,1)+
SUM(INDEX(1*(MID(MID(C99,5,1)*2,ROW(INDIRECT("1:"&amp;LEN(MID(C99,5,1)*2))),1)),,))+MID(C99,6,1)+
SUM(INDEX(1*(MID(MID(C99,8,1)*2,ROW(INDIRECT("1:"&amp;LEN(MID(C99,8,1)*2))),1)),,))+MID(C99,9,1)+
SUM(INDEX(1*(MID(MID(C99,10,1)*2,ROW(INDIRECT("1:"&amp;LEN(MID(C99,10,1)*2))),1)),,)),1),1),"0")</f>
        <v>#VALUE!</v>
      </c>
      <c r="U99" s="81" t="str">
        <f t="shared" si="22"/>
        <v/>
      </c>
      <c r="V99" s="83" t="b">
        <f t="shared" si="23"/>
        <v>0</v>
      </c>
      <c r="W99" s="112" t="e">
        <f>IF(#REF!="",FALSE,IF(OR(X99&gt;Z99,X99&lt;Y99),TRUE,FALSE))</f>
        <v>#REF!</v>
      </c>
      <c r="X99" s="112">
        <f t="shared" si="24"/>
        <v>0</v>
      </c>
      <c r="Y99" s="114" t="e">
        <f>#REF!-3/30</f>
        <v>#REF!</v>
      </c>
      <c r="Z99" s="115" t="e">
        <f>#REF!+1/30</f>
        <v>#REF!</v>
      </c>
    </row>
    <row r="100" spans="1:26" s="30" customFormat="1" x14ac:dyDescent="0.25">
      <c r="A100" s="19">
        <v>85</v>
      </c>
      <c r="B100" s="20"/>
      <c r="C100" s="149"/>
      <c r="D100" s="1"/>
      <c r="E100" s="1"/>
      <c r="F100" s="173"/>
      <c r="G100" s="55"/>
      <c r="H100" s="116" t="str">
        <f t="shared" si="25"/>
        <v/>
      </c>
      <c r="I100" s="35" t="b">
        <f t="shared" si="15"/>
        <v>0</v>
      </c>
      <c r="J100" s="80" t="str">
        <f t="shared" si="16"/>
        <v/>
      </c>
      <c r="K100" s="29" t="b">
        <f t="shared" si="26"/>
        <v>0</v>
      </c>
      <c r="L100" s="80" t="str">
        <f t="shared" si="27"/>
        <v/>
      </c>
      <c r="M100" s="81" t="e">
        <f t="shared" si="17"/>
        <v>#VALUE!</v>
      </c>
      <c r="N100" s="81" t="e">
        <f t="shared" si="18"/>
        <v>#VALUE!</v>
      </c>
      <c r="O100" s="81" t="e">
        <f t="shared" si="19"/>
        <v>#VALUE!</v>
      </c>
      <c r="P100" s="82" t="e">
        <f t="shared" si="20"/>
        <v>#VALUE!</v>
      </c>
      <c r="Q100" s="82" t="e">
        <f t="shared" si="28"/>
        <v>#VALUE!</v>
      </c>
      <c r="R100" s="82" t="b">
        <f t="shared" si="29"/>
        <v>0</v>
      </c>
      <c r="S100" s="72" t="str">
        <f t="shared" si="21"/>
        <v/>
      </c>
      <c r="T100" s="81" t="e" cm="1">
        <f t="array" aca="1" ref="T100" ca="1">TEXT(RIGHT(10-RIGHT(SUM(INDEX(1*(MID(MID(C100,1,1)*2,ROW(INDIRECT("1:"&amp;LEN(MID(C100,1,1)*2))),1)),,))+MID(C100,2,1)+
SUM(INDEX(1*(MID(MID(C100,3,1)*2,ROW(INDIRECT("1:"&amp;LEN(MID(C100,3,1)*2))),1)),,))+MID(C100,4,1)+
SUM(INDEX(1*(MID(MID(C100,5,1)*2,ROW(INDIRECT("1:"&amp;LEN(MID(C100,5,1)*2))),1)),,))+MID(C100,6,1)+
SUM(INDEX(1*(MID(MID(C100,8,1)*2,ROW(INDIRECT("1:"&amp;LEN(MID(C100,8,1)*2))),1)),,))+MID(C100,9,1)+
SUM(INDEX(1*(MID(MID(C100,10,1)*2,ROW(INDIRECT("1:"&amp;LEN(MID(C100,10,1)*2))),1)),,)),1),1),"0")</f>
        <v>#VALUE!</v>
      </c>
      <c r="U100" s="81" t="str">
        <f t="shared" si="22"/>
        <v/>
      </c>
      <c r="V100" s="83" t="b">
        <f t="shared" si="23"/>
        <v>0</v>
      </c>
      <c r="W100" s="112" t="e">
        <f>IF(#REF!="",FALSE,IF(OR(X100&gt;Z100,X100&lt;Y100),TRUE,FALSE))</f>
        <v>#REF!</v>
      </c>
      <c r="X100" s="112">
        <f t="shared" si="24"/>
        <v>0</v>
      </c>
      <c r="Y100" s="114" t="e">
        <f>#REF!-3/30</f>
        <v>#REF!</v>
      </c>
      <c r="Z100" s="115" t="e">
        <f>#REF!+1/30</f>
        <v>#REF!</v>
      </c>
    </row>
    <row r="101" spans="1:26" s="30" customFormat="1" x14ac:dyDescent="0.25">
      <c r="A101" s="19">
        <v>86</v>
      </c>
      <c r="B101" s="20"/>
      <c r="C101" s="149"/>
      <c r="D101" s="1"/>
      <c r="E101" s="1"/>
      <c r="F101" s="173"/>
      <c r="G101" s="55"/>
      <c r="H101" s="116" t="str">
        <f t="shared" si="25"/>
        <v/>
      </c>
      <c r="I101" s="35" t="b">
        <f t="shared" si="15"/>
        <v>0</v>
      </c>
      <c r="J101" s="80" t="str">
        <f t="shared" si="16"/>
        <v/>
      </c>
      <c r="K101" s="29" t="b">
        <f t="shared" si="26"/>
        <v>0</v>
      </c>
      <c r="L101" s="80" t="str">
        <f t="shared" si="27"/>
        <v/>
      </c>
      <c r="M101" s="81" t="e">
        <f t="shared" si="17"/>
        <v>#VALUE!</v>
      </c>
      <c r="N101" s="81" t="e">
        <f t="shared" si="18"/>
        <v>#VALUE!</v>
      </c>
      <c r="O101" s="81" t="e">
        <f t="shared" si="19"/>
        <v>#VALUE!</v>
      </c>
      <c r="P101" s="82" t="e">
        <f t="shared" si="20"/>
        <v>#VALUE!</v>
      </c>
      <c r="Q101" s="82" t="e">
        <f t="shared" si="28"/>
        <v>#VALUE!</v>
      </c>
      <c r="R101" s="82" t="b">
        <f t="shared" si="29"/>
        <v>0</v>
      </c>
      <c r="S101" s="72" t="str">
        <f t="shared" si="21"/>
        <v/>
      </c>
      <c r="T101" s="81" t="e" cm="1">
        <f t="array" aca="1" ref="T101" ca="1">TEXT(RIGHT(10-RIGHT(SUM(INDEX(1*(MID(MID(C101,1,1)*2,ROW(INDIRECT("1:"&amp;LEN(MID(C101,1,1)*2))),1)),,))+MID(C101,2,1)+
SUM(INDEX(1*(MID(MID(C101,3,1)*2,ROW(INDIRECT("1:"&amp;LEN(MID(C101,3,1)*2))),1)),,))+MID(C101,4,1)+
SUM(INDEX(1*(MID(MID(C101,5,1)*2,ROW(INDIRECT("1:"&amp;LEN(MID(C101,5,1)*2))),1)),,))+MID(C101,6,1)+
SUM(INDEX(1*(MID(MID(C101,8,1)*2,ROW(INDIRECT("1:"&amp;LEN(MID(C101,8,1)*2))),1)),,))+MID(C101,9,1)+
SUM(INDEX(1*(MID(MID(C101,10,1)*2,ROW(INDIRECT("1:"&amp;LEN(MID(C101,10,1)*2))),1)),,)),1),1),"0")</f>
        <v>#VALUE!</v>
      </c>
      <c r="U101" s="81" t="str">
        <f t="shared" si="22"/>
        <v/>
      </c>
      <c r="V101" s="83" t="b">
        <f t="shared" si="23"/>
        <v>0</v>
      </c>
      <c r="W101" s="112" t="e">
        <f>IF(#REF!="",FALSE,IF(OR(X101&gt;Z101,X101&lt;Y101),TRUE,FALSE))</f>
        <v>#REF!</v>
      </c>
      <c r="X101" s="112">
        <f t="shared" si="24"/>
        <v>0</v>
      </c>
      <c r="Y101" s="114" t="e">
        <f>#REF!-3/30</f>
        <v>#REF!</v>
      </c>
      <c r="Z101" s="115" t="e">
        <f>#REF!+1/30</f>
        <v>#REF!</v>
      </c>
    </row>
    <row r="102" spans="1:26" s="30" customFormat="1" x14ac:dyDescent="0.25">
      <c r="A102" s="19">
        <v>87</v>
      </c>
      <c r="B102" s="20"/>
      <c r="C102" s="149"/>
      <c r="D102" s="1"/>
      <c r="E102" s="1"/>
      <c r="F102" s="173"/>
      <c r="G102" s="55"/>
      <c r="H102" s="116" t="str">
        <f t="shared" si="25"/>
        <v/>
      </c>
      <c r="I102" s="35" t="b">
        <f t="shared" si="15"/>
        <v>0</v>
      </c>
      <c r="J102" s="80" t="str">
        <f t="shared" si="16"/>
        <v/>
      </c>
      <c r="K102" s="29" t="b">
        <f t="shared" si="26"/>
        <v>0</v>
      </c>
      <c r="L102" s="80" t="str">
        <f t="shared" si="27"/>
        <v/>
      </c>
      <c r="M102" s="81" t="e">
        <f t="shared" si="17"/>
        <v>#VALUE!</v>
      </c>
      <c r="N102" s="81" t="e">
        <f t="shared" si="18"/>
        <v>#VALUE!</v>
      </c>
      <c r="O102" s="81" t="e">
        <f t="shared" si="19"/>
        <v>#VALUE!</v>
      </c>
      <c r="P102" s="82" t="e">
        <f t="shared" si="20"/>
        <v>#VALUE!</v>
      </c>
      <c r="Q102" s="82" t="e">
        <f t="shared" si="28"/>
        <v>#VALUE!</v>
      </c>
      <c r="R102" s="82" t="b">
        <f t="shared" si="29"/>
        <v>0</v>
      </c>
      <c r="S102" s="72" t="str">
        <f t="shared" si="21"/>
        <v/>
      </c>
      <c r="T102" s="81" t="e" cm="1">
        <f t="array" aca="1" ref="T102" ca="1">TEXT(RIGHT(10-RIGHT(SUM(INDEX(1*(MID(MID(C102,1,1)*2,ROW(INDIRECT("1:"&amp;LEN(MID(C102,1,1)*2))),1)),,))+MID(C102,2,1)+
SUM(INDEX(1*(MID(MID(C102,3,1)*2,ROW(INDIRECT("1:"&amp;LEN(MID(C102,3,1)*2))),1)),,))+MID(C102,4,1)+
SUM(INDEX(1*(MID(MID(C102,5,1)*2,ROW(INDIRECT("1:"&amp;LEN(MID(C102,5,1)*2))),1)),,))+MID(C102,6,1)+
SUM(INDEX(1*(MID(MID(C102,8,1)*2,ROW(INDIRECT("1:"&amp;LEN(MID(C102,8,1)*2))),1)),,))+MID(C102,9,1)+
SUM(INDEX(1*(MID(MID(C102,10,1)*2,ROW(INDIRECT("1:"&amp;LEN(MID(C102,10,1)*2))),1)),,)),1),1),"0")</f>
        <v>#VALUE!</v>
      </c>
      <c r="U102" s="81" t="str">
        <f t="shared" si="22"/>
        <v/>
      </c>
      <c r="V102" s="83" t="b">
        <f t="shared" si="23"/>
        <v>0</v>
      </c>
      <c r="W102" s="112" t="e">
        <f>IF(#REF!="",FALSE,IF(OR(X102&gt;Z102,X102&lt;Y102),TRUE,FALSE))</f>
        <v>#REF!</v>
      </c>
      <c r="X102" s="112">
        <f t="shared" si="24"/>
        <v>0</v>
      </c>
      <c r="Y102" s="114" t="e">
        <f>#REF!-3/30</f>
        <v>#REF!</v>
      </c>
      <c r="Z102" s="115" t="e">
        <f>#REF!+1/30</f>
        <v>#REF!</v>
      </c>
    </row>
    <row r="103" spans="1:26" s="30" customFormat="1" x14ac:dyDescent="0.25">
      <c r="A103" s="19">
        <v>88</v>
      </c>
      <c r="B103" s="20"/>
      <c r="C103" s="149"/>
      <c r="D103" s="1"/>
      <c r="E103" s="1"/>
      <c r="F103" s="173"/>
      <c r="G103" s="55"/>
      <c r="H103" s="116" t="str">
        <f t="shared" si="25"/>
        <v/>
      </c>
      <c r="I103" s="35" t="b">
        <f t="shared" si="15"/>
        <v>0</v>
      </c>
      <c r="J103" s="80" t="str">
        <f t="shared" si="16"/>
        <v/>
      </c>
      <c r="K103" s="29" t="b">
        <f t="shared" si="26"/>
        <v>0</v>
      </c>
      <c r="L103" s="80" t="str">
        <f t="shared" si="27"/>
        <v/>
      </c>
      <c r="M103" s="81" t="e">
        <f t="shared" si="17"/>
        <v>#VALUE!</v>
      </c>
      <c r="N103" s="81" t="e">
        <f t="shared" si="18"/>
        <v>#VALUE!</v>
      </c>
      <c r="O103" s="81" t="e">
        <f t="shared" si="19"/>
        <v>#VALUE!</v>
      </c>
      <c r="P103" s="82" t="e">
        <f t="shared" si="20"/>
        <v>#VALUE!</v>
      </c>
      <c r="Q103" s="82" t="e">
        <f t="shared" si="28"/>
        <v>#VALUE!</v>
      </c>
      <c r="R103" s="82" t="b">
        <f t="shared" si="29"/>
        <v>0</v>
      </c>
      <c r="S103" s="72" t="str">
        <f t="shared" si="21"/>
        <v/>
      </c>
      <c r="T103" s="81" t="e" cm="1">
        <f t="array" aca="1" ref="T103" ca="1">TEXT(RIGHT(10-RIGHT(SUM(INDEX(1*(MID(MID(C103,1,1)*2,ROW(INDIRECT("1:"&amp;LEN(MID(C103,1,1)*2))),1)),,))+MID(C103,2,1)+
SUM(INDEX(1*(MID(MID(C103,3,1)*2,ROW(INDIRECT("1:"&amp;LEN(MID(C103,3,1)*2))),1)),,))+MID(C103,4,1)+
SUM(INDEX(1*(MID(MID(C103,5,1)*2,ROW(INDIRECT("1:"&amp;LEN(MID(C103,5,1)*2))),1)),,))+MID(C103,6,1)+
SUM(INDEX(1*(MID(MID(C103,8,1)*2,ROW(INDIRECT("1:"&amp;LEN(MID(C103,8,1)*2))),1)),,))+MID(C103,9,1)+
SUM(INDEX(1*(MID(MID(C103,10,1)*2,ROW(INDIRECT("1:"&amp;LEN(MID(C103,10,1)*2))),1)),,)),1),1),"0")</f>
        <v>#VALUE!</v>
      </c>
      <c r="U103" s="81" t="str">
        <f t="shared" si="22"/>
        <v/>
      </c>
      <c r="V103" s="83" t="b">
        <f t="shared" si="23"/>
        <v>0</v>
      </c>
      <c r="W103" s="112" t="e">
        <f>IF(#REF!="",FALSE,IF(OR(X103&gt;Z103,X103&lt;Y103),TRUE,FALSE))</f>
        <v>#REF!</v>
      </c>
      <c r="X103" s="112">
        <f t="shared" si="24"/>
        <v>0</v>
      </c>
      <c r="Y103" s="114" t="e">
        <f>#REF!-3/30</f>
        <v>#REF!</v>
      </c>
      <c r="Z103" s="115" t="e">
        <f>#REF!+1/30</f>
        <v>#REF!</v>
      </c>
    </row>
    <row r="104" spans="1:26" s="30" customFormat="1" x14ac:dyDescent="0.25">
      <c r="A104" s="19">
        <v>89</v>
      </c>
      <c r="B104" s="20"/>
      <c r="C104" s="149"/>
      <c r="D104" s="1"/>
      <c r="E104" s="1"/>
      <c r="F104" s="173"/>
      <c r="G104" s="55"/>
      <c r="H104" s="116" t="str">
        <f t="shared" si="25"/>
        <v/>
      </c>
      <c r="I104" s="35" t="b">
        <f t="shared" si="15"/>
        <v>0</v>
      </c>
      <c r="J104" s="80" t="str">
        <f t="shared" si="16"/>
        <v/>
      </c>
      <c r="K104" s="29" t="b">
        <f t="shared" si="26"/>
        <v>0</v>
      </c>
      <c r="L104" s="80" t="str">
        <f t="shared" si="27"/>
        <v/>
      </c>
      <c r="M104" s="81" t="e">
        <f t="shared" si="17"/>
        <v>#VALUE!</v>
      </c>
      <c r="N104" s="81" t="e">
        <f t="shared" si="18"/>
        <v>#VALUE!</v>
      </c>
      <c r="O104" s="81" t="e">
        <f t="shared" si="19"/>
        <v>#VALUE!</v>
      </c>
      <c r="P104" s="82" t="e">
        <f t="shared" si="20"/>
        <v>#VALUE!</v>
      </c>
      <c r="Q104" s="82" t="e">
        <f t="shared" si="28"/>
        <v>#VALUE!</v>
      </c>
      <c r="R104" s="82" t="b">
        <f t="shared" si="29"/>
        <v>0</v>
      </c>
      <c r="S104" s="72" t="str">
        <f t="shared" si="21"/>
        <v/>
      </c>
      <c r="T104" s="81" t="e" cm="1">
        <f t="array" aca="1" ref="T104" ca="1">TEXT(RIGHT(10-RIGHT(SUM(INDEX(1*(MID(MID(C104,1,1)*2,ROW(INDIRECT("1:"&amp;LEN(MID(C104,1,1)*2))),1)),,))+MID(C104,2,1)+
SUM(INDEX(1*(MID(MID(C104,3,1)*2,ROW(INDIRECT("1:"&amp;LEN(MID(C104,3,1)*2))),1)),,))+MID(C104,4,1)+
SUM(INDEX(1*(MID(MID(C104,5,1)*2,ROW(INDIRECT("1:"&amp;LEN(MID(C104,5,1)*2))),1)),,))+MID(C104,6,1)+
SUM(INDEX(1*(MID(MID(C104,8,1)*2,ROW(INDIRECT("1:"&amp;LEN(MID(C104,8,1)*2))),1)),,))+MID(C104,9,1)+
SUM(INDEX(1*(MID(MID(C104,10,1)*2,ROW(INDIRECT("1:"&amp;LEN(MID(C104,10,1)*2))),1)),,)),1),1),"0")</f>
        <v>#VALUE!</v>
      </c>
      <c r="U104" s="81" t="str">
        <f t="shared" si="22"/>
        <v/>
      </c>
      <c r="V104" s="83" t="b">
        <f t="shared" si="23"/>
        <v>0</v>
      </c>
      <c r="W104" s="112" t="e">
        <f>IF(#REF!="",FALSE,IF(OR(X104&gt;Z104,X104&lt;Y104),TRUE,FALSE))</f>
        <v>#REF!</v>
      </c>
      <c r="X104" s="112">
        <f t="shared" si="24"/>
        <v>0</v>
      </c>
      <c r="Y104" s="114" t="e">
        <f>#REF!-3/30</f>
        <v>#REF!</v>
      </c>
      <c r="Z104" s="115" t="e">
        <f>#REF!+1/30</f>
        <v>#REF!</v>
      </c>
    </row>
    <row r="105" spans="1:26" s="30" customFormat="1" x14ac:dyDescent="0.25">
      <c r="A105" s="19">
        <v>90</v>
      </c>
      <c r="B105" s="20"/>
      <c r="C105" s="149"/>
      <c r="D105" s="1"/>
      <c r="E105" s="1"/>
      <c r="F105" s="173"/>
      <c r="G105" s="55"/>
      <c r="H105" s="116" t="str">
        <f t="shared" si="25"/>
        <v/>
      </c>
      <c r="I105" s="35" t="b">
        <f t="shared" si="15"/>
        <v>0</v>
      </c>
      <c r="J105" s="80" t="str">
        <f t="shared" si="16"/>
        <v/>
      </c>
      <c r="K105" s="29" t="b">
        <f t="shared" si="26"/>
        <v>0</v>
      </c>
      <c r="L105" s="80" t="str">
        <f t="shared" si="27"/>
        <v/>
      </c>
      <c r="M105" s="81" t="e">
        <f t="shared" si="17"/>
        <v>#VALUE!</v>
      </c>
      <c r="N105" s="81" t="e">
        <f t="shared" si="18"/>
        <v>#VALUE!</v>
      </c>
      <c r="O105" s="81" t="e">
        <f t="shared" si="19"/>
        <v>#VALUE!</v>
      </c>
      <c r="P105" s="82" t="e">
        <f t="shared" si="20"/>
        <v>#VALUE!</v>
      </c>
      <c r="Q105" s="82" t="e">
        <f t="shared" si="28"/>
        <v>#VALUE!</v>
      </c>
      <c r="R105" s="82" t="b">
        <f t="shared" si="29"/>
        <v>0</v>
      </c>
      <c r="S105" s="72" t="str">
        <f t="shared" si="21"/>
        <v/>
      </c>
      <c r="T105" s="81" t="e" cm="1">
        <f t="array" aca="1" ref="T105" ca="1">TEXT(RIGHT(10-RIGHT(SUM(INDEX(1*(MID(MID(C105,1,1)*2,ROW(INDIRECT("1:"&amp;LEN(MID(C105,1,1)*2))),1)),,))+MID(C105,2,1)+
SUM(INDEX(1*(MID(MID(C105,3,1)*2,ROW(INDIRECT("1:"&amp;LEN(MID(C105,3,1)*2))),1)),,))+MID(C105,4,1)+
SUM(INDEX(1*(MID(MID(C105,5,1)*2,ROW(INDIRECT("1:"&amp;LEN(MID(C105,5,1)*2))),1)),,))+MID(C105,6,1)+
SUM(INDEX(1*(MID(MID(C105,8,1)*2,ROW(INDIRECT("1:"&amp;LEN(MID(C105,8,1)*2))),1)),,))+MID(C105,9,1)+
SUM(INDEX(1*(MID(MID(C105,10,1)*2,ROW(INDIRECT("1:"&amp;LEN(MID(C105,10,1)*2))),1)),,)),1),1),"0")</f>
        <v>#VALUE!</v>
      </c>
      <c r="U105" s="81" t="str">
        <f t="shared" si="22"/>
        <v/>
      </c>
      <c r="V105" s="83" t="b">
        <f t="shared" si="23"/>
        <v>0</v>
      </c>
      <c r="W105" s="112" t="e">
        <f>IF(#REF!="",FALSE,IF(OR(X105&gt;Z105,X105&lt;Y105),TRUE,FALSE))</f>
        <v>#REF!</v>
      </c>
      <c r="X105" s="112">
        <f t="shared" si="24"/>
        <v>0</v>
      </c>
      <c r="Y105" s="114" t="e">
        <f>#REF!-3/30</f>
        <v>#REF!</v>
      </c>
      <c r="Z105" s="115" t="e">
        <f>#REF!+1/30</f>
        <v>#REF!</v>
      </c>
    </row>
    <row r="106" spans="1:26" s="30" customFormat="1" x14ac:dyDescent="0.25">
      <c r="A106" s="19">
        <v>91</v>
      </c>
      <c r="B106" s="20"/>
      <c r="C106" s="149"/>
      <c r="D106" s="1"/>
      <c r="E106" s="1"/>
      <c r="F106" s="173"/>
      <c r="G106" s="55"/>
      <c r="H106" s="116" t="str">
        <f t="shared" si="25"/>
        <v/>
      </c>
      <c r="I106" s="35" t="b">
        <f t="shared" si="15"/>
        <v>0</v>
      </c>
      <c r="J106" s="80" t="str">
        <f t="shared" si="16"/>
        <v/>
      </c>
      <c r="K106" s="29" t="b">
        <f t="shared" si="26"/>
        <v>0</v>
      </c>
      <c r="L106" s="80" t="str">
        <f t="shared" si="27"/>
        <v/>
      </c>
      <c r="M106" s="81" t="e">
        <f t="shared" si="17"/>
        <v>#VALUE!</v>
      </c>
      <c r="N106" s="81" t="e">
        <f t="shared" si="18"/>
        <v>#VALUE!</v>
      </c>
      <c r="O106" s="81" t="e">
        <f t="shared" si="19"/>
        <v>#VALUE!</v>
      </c>
      <c r="P106" s="82" t="e">
        <f t="shared" si="20"/>
        <v>#VALUE!</v>
      </c>
      <c r="Q106" s="82" t="e">
        <f t="shared" si="28"/>
        <v>#VALUE!</v>
      </c>
      <c r="R106" s="82" t="b">
        <f t="shared" si="29"/>
        <v>0</v>
      </c>
      <c r="S106" s="72" t="str">
        <f t="shared" si="21"/>
        <v/>
      </c>
      <c r="T106" s="81" t="e" cm="1">
        <f t="array" aca="1" ref="T106" ca="1">TEXT(RIGHT(10-RIGHT(SUM(INDEX(1*(MID(MID(C106,1,1)*2,ROW(INDIRECT("1:"&amp;LEN(MID(C106,1,1)*2))),1)),,))+MID(C106,2,1)+
SUM(INDEX(1*(MID(MID(C106,3,1)*2,ROW(INDIRECT("1:"&amp;LEN(MID(C106,3,1)*2))),1)),,))+MID(C106,4,1)+
SUM(INDEX(1*(MID(MID(C106,5,1)*2,ROW(INDIRECT("1:"&amp;LEN(MID(C106,5,1)*2))),1)),,))+MID(C106,6,1)+
SUM(INDEX(1*(MID(MID(C106,8,1)*2,ROW(INDIRECT("1:"&amp;LEN(MID(C106,8,1)*2))),1)),,))+MID(C106,9,1)+
SUM(INDEX(1*(MID(MID(C106,10,1)*2,ROW(INDIRECT("1:"&amp;LEN(MID(C106,10,1)*2))),1)),,)),1),1),"0")</f>
        <v>#VALUE!</v>
      </c>
      <c r="U106" s="81" t="str">
        <f t="shared" si="22"/>
        <v/>
      </c>
      <c r="V106" s="83" t="b">
        <f t="shared" si="23"/>
        <v>0</v>
      </c>
      <c r="W106" s="112" t="e">
        <f>IF(#REF!="",FALSE,IF(OR(X106&gt;Z106,X106&lt;Y106),TRUE,FALSE))</f>
        <v>#REF!</v>
      </c>
      <c r="X106" s="112">
        <f t="shared" si="24"/>
        <v>0</v>
      </c>
      <c r="Y106" s="114" t="e">
        <f>#REF!-3/30</f>
        <v>#REF!</v>
      </c>
      <c r="Z106" s="115" t="e">
        <f>#REF!+1/30</f>
        <v>#REF!</v>
      </c>
    </row>
    <row r="107" spans="1:26" s="30" customFormat="1" x14ac:dyDescent="0.25">
      <c r="A107" s="19">
        <v>92</v>
      </c>
      <c r="B107" s="20"/>
      <c r="C107" s="149"/>
      <c r="D107" s="1"/>
      <c r="E107" s="1"/>
      <c r="F107" s="173"/>
      <c r="G107" s="55"/>
      <c r="H107" s="116" t="str">
        <f t="shared" si="25"/>
        <v/>
      </c>
      <c r="I107" s="35" t="b">
        <f t="shared" si="15"/>
        <v>0</v>
      </c>
      <c r="J107" s="80" t="str">
        <f t="shared" si="16"/>
        <v/>
      </c>
      <c r="K107" s="29" t="b">
        <f t="shared" si="26"/>
        <v>0</v>
      </c>
      <c r="L107" s="80" t="str">
        <f t="shared" si="27"/>
        <v/>
      </c>
      <c r="M107" s="81" t="e">
        <f t="shared" si="17"/>
        <v>#VALUE!</v>
      </c>
      <c r="N107" s="81" t="e">
        <f t="shared" si="18"/>
        <v>#VALUE!</v>
      </c>
      <c r="O107" s="81" t="e">
        <f t="shared" si="19"/>
        <v>#VALUE!</v>
      </c>
      <c r="P107" s="82" t="e">
        <f t="shared" si="20"/>
        <v>#VALUE!</v>
      </c>
      <c r="Q107" s="82" t="e">
        <f t="shared" si="28"/>
        <v>#VALUE!</v>
      </c>
      <c r="R107" s="82" t="b">
        <f t="shared" si="29"/>
        <v>0</v>
      </c>
      <c r="S107" s="72" t="str">
        <f t="shared" si="21"/>
        <v/>
      </c>
      <c r="T107" s="81" t="e" cm="1">
        <f t="array" aca="1" ref="T107" ca="1">TEXT(RIGHT(10-RIGHT(SUM(INDEX(1*(MID(MID(C107,1,1)*2,ROW(INDIRECT("1:"&amp;LEN(MID(C107,1,1)*2))),1)),,))+MID(C107,2,1)+
SUM(INDEX(1*(MID(MID(C107,3,1)*2,ROW(INDIRECT("1:"&amp;LEN(MID(C107,3,1)*2))),1)),,))+MID(C107,4,1)+
SUM(INDEX(1*(MID(MID(C107,5,1)*2,ROW(INDIRECT("1:"&amp;LEN(MID(C107,5,1)*2))),1)),,))+MID(C107,6,1)+
SUM(INDEX(1*(MID(MID(C107,8,1)*2,ROW(INDIRECT("1:"&amp;LEN(MID(C107,8,1)*2))),1)),,))+MID(C107,9,1)+
SUM(INDEX(1*(MID(MID(C107,10,1)*2,ROW(INDIRECT("1:"&amp;LEN(MID(C107,10,1)*2))),1)),,)),1),1),"0")</f>
        <v>#VALUE!</v>
      </c>
      <c r="U107" s="81" t="str">
        <f t="shared" si="22"/>
        <v/>
      </c>
      <c r="V107" s="83" t="b">
        <f t="shared" si="23"/>
        <v>0</v>
      </c>
      <c r="W107" s="112" t="e">
        <f>IF(#REF!="",FALSE,IF(OR(X107&gt;Z107,X107&lt;Y107),TRUE,FALSE))</f>
        <v>#REF!</v>
      </c>
      <c r="X107" s="112">
        <f t="shared" si="24"/>
        <v>0</v>
      </c>
      <c r="Y107" s="114" t="e">
        <f>#REF!-3/30</f>
        <v>#REF!</v>
      </c>
      <c r="Z107" s="115" t="e">
        <f>#REF!+1/30</f>
        <v>#REF!</v>
      </c>
    </row>
    <row r="108" spans="1:26" s="30" customFormat="1" x14ac:dyDescent="0.25">
      <c r="A108" s="19">
        <v>93</v>
      </c>
      <c r="B108" s="20"/>
      <c r="C108" s="149"/>
      <c r="D108" s="1"/>
      <c r="E108" s="1"/>
      <c r="F108" s="173"/>
      <c r="G108" s="55"/>
      <c r="H108" s="116" t="str">
        <f t="shared" si="25"/>
        <v/>
      </c>
      <c r="I108" s="35" t="b">
        <f t="shared" si="15"/>
        <v>0</v>
      </c>
      <c r="J108" s="80" t="str">
        <f t="shared" si="16"/>
        <v/>
      </c>
      <c r="K108" s="29" t="b">
        <f t="shared" si="26"/>
        <v>0</v>
      </c>
      <c r="L108" s="80" t="str">
        <f t="shared" si="27"/>
        <v/>
      </c>
      <c r="M108" s="81" t="e">
        <f t="shared" si="17"/>
        <v>#VALUE!</v>
      </c>
      <c r="N108" s="81" t="e">
        <f t="shared" si="18"/>
        <v>#VALUE!</v>
      </c>
      <c r="O108" s="81" t="e">
        <f t="shared" si="19"/>
        <v>#VALUE!</v>
      </c>
      <c r="P108" s="82" t="e">
        <f t="shared" si="20"/>
        <v>#VALUE!</v>
      </c>
      <c r="Q108" s="82" t="e">
        <f t="shared" si="28"/>
        <v>#VALUE!</v>
      </c>
      <c r="R108" s="82" t="b">
        <f t="shared" si="29"/>
        <v>0</v>
      </c>
      <c r="S108" s="72" t="str">
        <f t="shared" si="21"/>
        <v/>
      </c>
      <c r="T108" s="81" t="e" cm="1">
        <f t="array" aca="1" ref="T108" ca="1">TEXT(RIGHT(10-RIGHT(SUM(INDEX(1*(MID(MID(C108,1,1)*2,ROW(INDIRECT("1:"&amp;LEN(MID(C108,1,1)*2))),1)),,))+MID(C108,2,1)+
SUM(INDEX(1*(MID(MID(C108,3,1)*2,ROW(INDIRECT("1:"&amp;LEN(MID(C108,3,1)*2))),1)),,))+MID(C108,4,1)+
SUM(INDEX(1*(MID(MID(C108,5,1)*2,ROW(INDIRECT("1:"&amp;LEN(MID(C108,5,1)*2))),1)),,))+MID(C108,6,1)+
SUM(INDEX(1*(MID(MID(C108,8,1)*2,ROW(INDIRECT("1:"&amp;LEN(MID(C108,8,1)*2))),1)),,))+MID(C108,9,1)+
SUM(INDEX(1*(MID(MID(C108,10,1)*2,ROW(INDIRECT("1:"&amp;LEN(MID(C108,10,1)*2))),1)),,)),1),1),"0")</f>
        <v>#VALUE!</v>
      </c>
      <c r="U108" s="81" t="str">
        <f t="shared" si="22"/>
        <v/>
      </c>
      <c r="V108" s="83" t="b">
        <f t="shared" si="23"/>
        <v>0</v>
      </c>
      <c r="W108" s="112" t="e">
        <f>IF(#REF!="",FALSE,IF(OR(X108&gt;Z108,X108&lt;Y108),TRUE,FALSE))</f>
        <v>#REF!</v>
      </c>
      <c r="X108" s="112">
        <f t="shared" si="24"/>
        <v>0</v>
      </c>
      <c r="Y108" s="114" t="e">
        <f>#REF!-3/30</f>
        <v>#REF!</v>
      </c>
      <c r="Z108" s="115" t="e">
        <f>#REF!+1/30</f>
        <v>#REF!</v>
      </c>
    </row>
    <row r="109" spans="1:26" s="30" customFormat="1" x14ac:dyDescent="0.25">
      <c r="A109" s="19">
        <v>94</v>
      </c>
      <c r="B109" s="20"/>
      <c r="C109" s="149"/>
      <c r="D109" s="1"/>
      <c r="E109" s="1"/>
      <c r="F109" s="173"/>
      <c r="G109" s="55"/>
      <c r="H109" s="116" t="str">
        <f t="shared" si="25"/>
        <v/>
      </c>
      <c r="I109" s="35" t="b">
        <f t="shared" si="15"/>
        <v>0</v>
      </c>
      <c r="J109" s="80" t="str">
        <f t="shared" si="16"/>
        <v/>
      </c>
      <c r="K109" s="29" t="b">
        <f t="shared" si="26"/>
        <v>0</v>
      </c>
      <c r="L109" s="80" t="str">
        <f t="shared" si="27"/>
        <v/>
      </c>
      <c r="M109" s="81" t="e">
        <f t="shared" si="17"/>
        <v>#VALUE!</v>
      </c>
      <c r="N109" s="81" t="e">
        <f t="shared" si="18"/>
        <v>#VALUE!</v>
      </c>
      <c r="O109" s="81" t="e">
        <f t="shared" si="19"/>
        <v>#VALUE!</v>
      </c>
      <c r="P109" s="82" t="e">
        <f t="shared" si="20"/>
        <v>#VALUE!</v>
      </c>
      <c r="Q109" s="82" t="e">
        <f t="shared" si="28"/>
        <v>#VALUE!</v>
      </c>
      <c r="R109" s="82" t="b">
        <f t="shared" si="29"/>
        <v>0</v>
      </c>
      <c r="S109" s="72" t="str">
        <f t="shared" si="21"/>
        <v/>
      </c>
      <c r="T109" s="81" t="e" cm="1">
        <f t="array" aca="1" ref="T109" ca="1">TEXT(RIGHT(10-RIGHT(SUM(INDEX(1*(MID(MID(C109,1,1)*2,ROW(INDIRECT("1:"&amp;LEN(MID(C109,1,1)*2))),1)),,))+MID(C109,2,1)+
SUM(INDEX(1*(MID(MID(C109,3,1)*2,ROW(INDIRECT("1:"&amp;LEN(MID(C109,3,1)*2))),1)),,))+MID(C109,4,1)+
SUM(INDEX(1*(MID(MID(C109,5,1)*2,ROW(INDIRECT("1:"&amp;LEN(MID(C109,5,1)*2))),1)),,))+MID(C109,6,1)+
SUM(INDEX(1*(MID(MID(C109,8,1)*2,ROW(INDIRECT("1:"&amp;LEN(MID(C109,8,1)*2))),1)),,))+MID(C109,9,1)+
SUM(INDEX(1*(MID(MID(C109,10,1)*2,ROW(INDIRECT("1:"&amp;LEN(MID(C109,10,1)*2))),1)),,)),1),1),"0")</f>
        <v>#VALUE!</v>
      </c>
      <c r="U109" s="81" t="str">
        <f t="shared" si="22"/>
        <v/>
      </c>
      <c r="V109" s="83" t="b">
        <f t="shared" si="23"/>
        <v>0</v>
      </c>
      <c r="W109" s="112" t="e">
        <f>IF(#REF!="",FALSE,IF(OR(X109&gt;Z109,X109&lt;Y109),TRUE,FALSE))</f>
        <v>#REF!</v>
      </c>
      <c r="X109" s="112">
        <f t="shared" si="24"/>
        <v>0</v>
      </c>
      <c r="Y109" s="114" t="e">
        <f>#REF!-3/30</f>
        <v>#REF!</v>
      </c>
      <c r="Z109" s="115" t="e">
        <f>#REF!+1/30</f>
        <v>#REF!</v>
      </c>
    </row>
    <row r="110" spans="1:26" s="30" customFormat="1" x14ac:dyDescent="0.25">
      <c r="A110" s="19">
        <v>95</v>
      </c>
      <c r="B110" s="20"/>
      <c r="C110" s="149"/>
      <c r="D110" s="1"/>
      <c r="E110" s="1"/>
      <c r="F110" s="173"/>
      <c r="G110" s="55"/>
      <c r="H110" s="116" t="str">
        <f t="shared" si="25"/>
        <v/>
      </c>
      <c r="I110" s="35" t="b">
        <f t="shared" si="15"/>
        <v>0</v>
      </c>
      <c r="J110" s="80" t="str">
        <f t="shared" si="16"/>
        <v/>
      </c>
      <c r="K110" s="29" t="b">
        <f t="shared" si="26"/>
        <v>0</v>
      </c>
      <c r="L110" s="80" t="str">
        <f t="shared" si="27"/>
        <v/>
      </c>
      <c r="M110" s="81" t="e">
        <f t="shared" si="17"/>
        <v>#VALUE!</v>
      </c>
      <c r="N110" s="81" t="e">
        <f t="shared" si="18"/>
        <v>#VALUE!</v>
      </c>
      <c r="O110" s="81" t="e">
        <f t="shared" si="19"/>
        <v>#VALUE!</v>
      </c>
      <c r="P110" s="82" t="e">
        <f t="shared" si="20"/>
        <v>#VALUE!</v>
      </c>
      <c r="Q110" s="82" t="e">
        <f t="shared" si="28"/>
        <v>#VALUE!</v>
      </c>
      <c r="R110" s="82" t="b">
        <f t="shared" si="29"/>
        <v>0</v>
      </c>
      <c r="S110" s="72" t="str">
        <f t="shared" si="21"/>
        <v/>
      </c>
      <c r="T110" s="81" t="e" cm="1">
        <f t="array" aca="1" ref="T110" ca="1">TEXT(RIGHT(10-RIGHT(SUM(INDEX(1*(MID(MID(C110,1,1)*2,ROW(INDIRECT("1:"&amp;LEN(MID(C110,1,1)*2))),1)),,))+MID(C110,2,1)+
SUM(INDEX(1*(MID(MID(C110,3,1)*2,ROW(INDIRECT("1:"&amp;LEN(MID(C110,3,1)*2))),1)),,))+MID(C110,4,1)+
SUM(INDEX(1*(MID(MID(C110,5,1)*2,ROW(INDIRECT("1:"&amp;LEN(MID(C110,5,1)*2))),1)),,))+MID(C110,6,1)+
SUM(INDEX(1*(MID(MID(C110,8,1)*2,ROW(INDIRECT("1:"&amp;LEN(MID(C110,8,1)*2))),1)),,))+MID(C110,9,1)+
SUM(INDEX(1*(MID(MID(C110,10,1)*2,ROW(INDIRECT("1:"&amp;LEN(MID(C110,10,1)*2))),1)),,)),1),1),"0")</f>
        <v>#VALUE!</v>
      </c>
      <c r="U110" s="81" t="str">
        <f t="shared" si="22"/>
        <v/>
      </c>
      <c r="V110" s="83" t="b">
        <f t="shared" si="23"/>
        <v>0</v>
      </c>
      <c r="W110" s="112" t="e">
        <f>IF(#REF!="",FALSE,IF(OR(X110&gt;Z110,X110&lt;Y110),TRUE,FALSE))</f>
        <v>#REF!</v>
      </c>
      <c r="X110" s="112">
        <f t="shared" si="24"/>
        <v>0</v>
      </c>
      <c r="Y110" s="114" t="e">
        <f>#REF!-3/30</f>
        <v>#REF!</v>
      </c>
      <c r="Z110" s="115" t="e">
        <f>#REF!+1/30</f>
        <v>#REF!</v>
      </c>
    </row>
    <row r="111" spans="1:26" s="30" customFormat="1" x14ac:dyDescent="0.25">
      <c r="A111" s="19">
        <v>96</v>
      </c>
      <c r="B111" s="20"/>
      <c r="C111" s="149"/>
      <c r="D111" s="1"/>
      <c r="E111" s="1"/>
      <c r="F111" s="173"/>
      <c r="G111" s="55"/>
      <c r="H111" s="116" t="str">
        <f t="shared" si="25"/>
        <v/>
      </c>
      <c r="I111" s="35" t="b">
        <f t="shared" si="15"/>
        <v>0</v>
      </c>
      <c r="J111" s="80" t="str">
        <f t="shared" si="16"/>
        <v/>
      </c>
      <c r="K111" s="29" t="b">
        <f t="shared" si="26"/>
        <v>0</v>
      </c>
      <c r="L111" s="80" t="str">
        <f t="shared" si="27"/>
        <v/>
      </c>
      <c r="M111" s="81" t="e">
        <f t="shared" si="17"/>
        <v>#VALUE!</v>
      </c>
      <c r="N111" s="81" t="e">
        <f t="shared" si="18"/>
        <v>#VALUE!</v>
      </c>
      <c r="O111" s="81" t="e">
        <f t="shared" si="19"/>
        <v>#VALUE!</v>
      </c>
      <c r="P111" s="82" t="e">
        <f t="shared" si="20"/>
        <v>#VALUE!</v>
      </c>
      <c r="Q111" s="82" t="e">
        <f t="shared" si="28"/>
        <v>#VALUE!</v>
      </c>
      <c r="R111" s="82" t="b">
        <f t="shared" si="29"/>
        <v>0</v>
      </c>
      <c r="S111" s="72" t="str">
        <f t="shared" si="21"/>
        <v/>
      </c>
      <c r="T111" s="81" t="e" cm="1">
        <f t="array" aca="1" ref="T111" ca="1">TEXT(RIGHT(10-RIGHT(SUM(INDEX(1*(MID(MID(C111,1,1)*2,ROW(INDIRECT("1:"&amp;LEN(MID(C111,1,1)*2))),1)),,))+MID(C111,2,1)+
SUM(INDEX(1*(MID(MID(C111,3,1)*2,ROW(INDIRECT("1:"&amp;LEN(MID(C111,3,1)*2))),1)),,))+MID(C111,4,1)+
SUM(INDEX(1*(MID(MID(C111,5,1)*2,ROW(INDIRECT("1:"&amp;LEN(MID(C111,5,1)*2))),1)),,))+MID(C111,6,1)+
SUM(INDEX(1*(MID(MID(C111,8,1)*2,ROW(INDIRECT("1:"&amp;LEN(MID(C111,8,1)*2))),1)),,))+MID(C111,9,1)+
SUM(INDEX(1*(MID(MID(C111,10,1)*2,ROW(INDIRECT("1:"&amp;LEN(MID(C111,10,1)*2))),1)),,)),1),1),"0")</f>
        <v>#VALUE!</v>
      </c>
      <c r="U111" s="81" t="str">
        <f t="shared" si="22"/>
        <v/>
      </c>
      <c r="V111" s="83" t="b">
        <f t="shared" si="23"/>
        <v>0</v>
      </c>
      <c r="W111" s="112" t="e">
        <f>IF(#REF!="",FALSE,IF(OR(X111&gt;Z111,X111&lt;Y111),TRUE,FALSE))</f>
        <v>#REF!</v>
      </c>
      <c r="X111" s="112">
        <f t="shared" si="24"/>
        <v>0</v>
      </c>
      <c r="Y111" s="114" t="e">
        <f>#REF!-3/30</f>
        <v>#REF!</v>
      </c>
      <c r="Z111" s="115" t="e">
        <f>#REF!+1/30</f>
        <v>#REF!</v>
      </c>
    </row>
    <row r="112" spans="1:26" s="30" customFormat="1" x14ac:dyDescent="0.25">
      <c r="A112" s="19">
        <v>97</v>
      </c>
      <c r="B112" s="20"/>
      <c r="C112" s="149"/>
      <c r="D112" s="1"/>
      <c r="E112" s="1"/>
      <c r="F112" s="173"/>
      <c r="G112" s="55"/>
      <c r="H112" s="116" t="str">
        <f t="shared" si="25"/>
        <v/>
      </c>
      <c r="I112" s="35" t="b">
        <f t="shared" si="15"/>
        <v>0</v>
      </c>
      <c r="J112" s="80" t="str">
        <f t="shared" si="16"/>
        <v/>
      </c>
      <c r="K112" s="29" t="b">
        <f t="shared" si="26"/>
        <v>0</v>
      </c>
      <c r="L112" s="80" t="str">
        <f t="shared" si="27"/>
        <v/>
      </c>
      <c r="M112" s="81" t="e">
        <f t="shared" si="17"/>
        <v>#VALUE!</v>
      </c>
      <c r="N112" s="81" t="e">
        <f t="shared" si="18"/>
        <v>#VALUE!</v>
      </c>
      <c r="O112" s="81" t="e">
        <f t="shared" si="19"/>
        <v>#VALUE!</v>
      </c>
      <c r="P112" s="82" t="e">
        <f t="shared" si="20"/>
        <v>#VALUE!</v>
      </c>
      <c r="Q112" s="82" t="e">
        <f t="shared" si="28"/>
        <v>#VALUE!</v>
      </c>
      <c r="R112" s="82" t="b">
        <f t="shared" si="29"/>
        <v>0</v>
      </c>
      <c r="S112" s="72" t="str">
        <f t="shared" si="21"/>
        <v/>
      </c>
      <c r="T112" s="81" t="e" cm="1">
        <f t="array" aca="1" ref="T112" ca="1">TEXT(RIGHT(10-RIGHT(SUM(INDEX(1*(MID(MID(C112,1,1)*2,ROW(INDIRECT("1:"&amp;LEN(MID(C112,1,1)*2))),1)),,))+MID(C112,2,1)+
SUM(INDEX(1*(MID(MID(C112,3,1)*2,ROW(INDIRECT("1:"&amp;LEN(MID(C112,3,1)*2))),1)),,))+MID(C112,4,1)+
SUM(INDEX(1*(MID(MID(C112,5,1)*2,ROW(INDIRECT("1:"&amp;LEN(MID(C112,5,1)*2))),1)),,))+MID(C112,6,1)+
SUM(INDEX(1*(MID(MID(C112,8,1)*2,ROW(INDIRECT("1:"&amp;LEN(MID(C112,8,1)*2))),1)),,))+MID(C112,9,1)+
SUM(INDEX(1*(MID(MID(C112,10,1)*2,ROW(INDIRECT("1:"&amp;LEN(MID(C112,10,1)*2))),1)),,)),1),1),"0")</f>
        <v>#VALUE!</v>
      </c>
      <c r="U112" s="81" t="str">
        <f t="shared" si="22"/>
        <v/>
      </c>
      <c r="V112" s="83" t="b">
        <f t="shared" si="23"/>
        <v>0</v>
      </c>
      <c r="W112" s="112" t="e">
        <f>IF(#REF!="",FALSE,IF(OR(X112&gt;Z112,X112&lt;Y112),TRUE,FALSE))</f>
        <v>#REF!</v>
      </c>
      <c r="X112" s="112">
        <f t="shared" si="24"/>
        <v>0</v>
      </c>
      <c r="Y112" s="114" t="e">
        <f>#REF!-3/30</f>
        <v>#REF!</v>
      </c>
      <c r="Z112" s="115" t="e">
        <f>#REF!+1/30</f>
        <v>#REF!</v>
      </c>
    </row>
    <row r="113" spans="1:26" s="30" customFormat="1" x14ac:dyDescent="0.25">
      <c r="A113" s="19">
        <v>98</v>
      </c>
      <c r="B113" s="20"/>
      <c r="C113" s="149"/>
      <c r="D113" s="1"/>
      <c r="E113" s="1"/>
      <c r="F113" s="173"/>
      <c r="G113" s="55"/>
      <c r="H113" s="116" t="str">
        <f t="shared" si="25"/>
        <v/>
      </c>
      <c r="I113" s="35" t="b">
        <f t="shared" si="15"/>
        <v>0</v>
      </c>
      <c r="J113" s="80" t="str">
        <f t="shared" si="16"/>
        <v/>
      </c>
      <c r="K113" s="29" t="b">
        <f t="shared" si="26"/>
        <v>0</v>
      </c>
      <c r="L113" s="80" t="str">
        <f t="shared" si="27"/>
        <v/>
      </c>
      <c r="M113" s="81" t="e">
        <f t="shared" si="17"/>
        <v>#VALUE!</v>
      </c>
      <c r="N113" s="81" t="e">
        <f t="shared" si="18"/>
        <v>#VALUE!</v>
      </c>
      <c r="O113" s="81" t="e">
        <f t="shared" si="19"/>
        <v>#VALUE!</v>
      </c>
      <c r="P113" s="82" t="e">
        <f t="shared" si="20"/>
        <v>#VALUE!</v>
      </c>
      <c r="Q113" s="82" t="e">
        <f t="shared" si="28"/>
        <v>#VALUE!</v>
      </c>
      <c r="R113" s="82" t="b">
        <f t="shared" si="29"/>
        <v>0</v>
      </c>
      <c r="S113" s="72" t="str">
        <f t="shared" si="21"/>
        <v/>
      </c>
      <c r="T113" s="81" t="e" cm="1">
        <f t="array" aca="1" ref="T113" ca="1">TEXT(RIGHT(10-RIGHT(SUM(INDEX(1*(MID(MID(C113,1,1)*2,ROW(INDIRECT("1:"&amp;LEN(MID(C113,1,1)*2))),1)),,))+MID(C113,2,1)+
SUM(INDEX(1*(MID(MID(C113,3,1)*2,ROW(INDIRECT("1:"&amp;LEN(MID(C113,3,1)*2))),1)),,))+MID(C113,4,1)+
SUM(INDEX(1*(MID(MID(C113,5,1)*2,ROW(INDIRECT("1:"&amp;LEN(MID(C113,5,1)*2))),1)),,))+MID(C113,6,1)+
SUM(INDEX(1*(MID(MID(C113,8,1)*2,ROW(INDIRECT("1:"&amp;LEN(MID(C113,8,1)*2))),1)),,))+MID(C113,9,1)+
SUM(INDEX(1*(MID(MID(C113,10,1)*2,ROW(INDIRECT("1:"&amp;LEN(MID(C113,10,1)*2))),1)),,)),1),1),"0")</f>
        <v>#VALUE!</v>
      </c>
      <c r="U113" s="81" t="str">
        <f t="shared" si="22"/>
        <v/>
      </c>
      <c r="V113" s="83" t="b">
        <f t="shared" si="23"/>
        <v>0</v>
      </c>
      <c r="W113" s="112" t="e">
        <f>IF(#REF!="",FALSE,IF(OR(X113&gt;Z113,X113&lt;Y113),TRUE,FALSE))</f>
        <v>#REF!</v>
      </c>
      <c r="X113" s="112">
        <f t="shared" si="24"/>
        <v>0</v>
      </c>
      <c r="Y113" s="114" t="e">
        <f>#REF!-3/30</f>
        <v>#REF!</v>
      </c>
      <c r="Z113" s="115" t="e">
        <f>#REF!+1/30</f>
        <v>#REF!</v>
      </c>
    </row>
    <row r="114" spans="1:26" s="30" customFormat="1" x14ac:dyDescent="0.25">
      <c r="A114" s="19">
        <v>99</v>
      </c>
      <c r="B114" s="20"/>
      <c r="C114" s="149"/>
      <c r="D114" s="1"/>
      <c r="E114" s="1"/>
      <c r="F114" s="173"/>
      <c r="G114" s="55"/>
      <c r="H114" s="116" t="str">
        <f t="shared" si="25"/>
        <v/>
      </c>
      <c r="I114" s="35" t="b">
        <f t="shared" si="15"/>
        <v>0</v>
      </c>
      <c r="J114" s="80" t="str">
        <f t="shared" si="16"/>
        <v/>
      </c>
      <c r="K114" s="29" t="b">
        <f t="shared" si="26"/>
        <v>0</v>
      </c>
      <c r="L114" s="80" t="str">
        <f t="shared" si="27"/>
        <v/>
      </c>
      <c r="M114" s="81" t="e">
        <f t="shared" si="17"/>
        <v>#VALUE!</v>
      </c>
      <c r="N114" s="81" t="e">
        <f t="shared" si="18"/>
        <v>#VALUE!</v>
      </c>
      <c r="O114" s="81" t="e">
        <f t="shared" si="19"/>
        <v>#VALUE!</v>
      </c>
      <c r="P114" s="82" t="e">
        <f t="shared" si="20"/>
        <v>#VALUE!</v>
      </c>
      <c r="Q114" s="82" t="e">
        <f t="shared" si="28"/>
        <v>#VALUE!</v>
      </c>
      <c r="R114" s="82" t="b">
        <f t="shared" si="29"/>
        <v>0</v>
      </c>
      <c r="S114" s="72" t="str">
        <f t="shared" si="21"/>
        <v/>
      </c>
      <c r="T114" s="81" t="e" cm="1">
        <f t="array" aca="1" ref="T114" ca="1">TEXT(RIGHT(10-RIGHT(SUM(INDEX(1*(MID(MID(C114,1,1)*2,ROW(INDIRECT("1:"&amp;LEN(MID(C114,1,1)*2))),1)),,))+MID(C114,2,1)+
SUM(INDEX(1*(MID(MID(C114,3,1)*2,ROW(INDIRECT("1:"&amp;LEN(MID(C114,3,1)*2))),1)),,))+MID(C114,4,1)+
SUM(INDEX(1*(MID(MID(C114,5,1)*2,ROW(INDIRECT("1:"&amp;LEN(MID(C114,5,1)*2))),1)),,))+MID(C114,6,1)+
SUM(INDEX(1*(MID(MID(C114,8,1)*2,ROW(INDIRECT("1:"&amp;LEN(MID(C114,8,1)*2))),1)),,))+MID(C114,9,1)+
SUM(INDEX(1*(MID(MID(C114,10,1)*2,ROW(INDIRECT("1:"&amp;LEN(MID(C114,10,1)*2))),1)),,)),1),1),"0")</f>
        <v>#VALUE!</v>
      </c>
      <c r="U114" s="81" t="str">
        <f t="shared" si="22"/>
        <v/>
      </c>
      <c r="V114" s="83" t="b">
        <f t="shared" si="23"/>
        <v>0</v>
      </c>
      <c r="W114" s="112" t="e">
        <f>IF(#REF!="",FALSE,IF(OR(X114&gt;Z114,X114&lt;Y114),TRUE,FALSE))</f>
        <v>#REF!</v>
      </c>
      <c r="X114" s="112">
        <f t="shared" si="24"/>
        <v>0</v>
      </c>
      <c r="Y114" s="114" t="e">
        <f>#REF!-3/30</f>
        <v>#REF!</v>
      </c>
      <c r="Z114" s="115" t="e">
        <f>#REF!+1/30</f>
        <v>#REF!</v>
      </c>
    </row>
    <row r="115" spans="1:26" s="30" customFormat="1" x14ac:dyDescent="0.25">
      <c r="A115" s="19">
        <v>100</v>
      </c>
      <c r="B115" s="20"/>
      <c r="C115" s="149"/>
      <c r="D115" s="1"/>
      <c r="E115" s="1"/>
      <c r="F115" s="173"/>
      <c r="G115" s="55"/>
      <c r="H115" s="116" t="str">
        <f t="shared" si="25"/>
        <v/>
      </c>
      <c r="I115" s="35" t="b">
        <f t="shared" si="15"/>
        <v>0</v>
      </c>
      <c r="J115" s="80" t="str">
        <f t="shared" si="16"/>
        <v/>
      </c>
      <c r="K115" s="29" t="b">
        <f t="shared" si="26"/>
        <v>0</v>
      </c>
      <c r="L115" s="80" t="str">
        <f t="shared" si="27"/>
        <v/>
      </c>
      <c r="M115" s="81" t="e">
        <f t="shared" si="17"/>
        <v>#VALUE!</v>
      </c>
      <c r="N115" s="81" t="e">
        <f t="shared" si="18"/>
        <v>#VALUE!</v>
      </c>
      <c r="O115" s="81" t="e">
        <f t="shared" si="19"/>
        <v>#VALUE!</v>
      </c>
      <c r="P115" s="82" t="e">
        <f t="shared" si="20"/>
        <v>#VALUE!</v>
      </c>
      <c r="Q115" s="82" t="e">
        <f t="shared" si="28"/>
        <v>#VALUE!</v>
      </c>
      <c r="R115" s="82" t="b">
        <f t="shared" si="29"/>
        <v>0</v>
      </c>
      <c r="S115" s="72" t="str">
        <f t="shared" si="21"/>
        <v/>
      </c>
      <c r="T115" s="81" t="e" cm="1">
        <f t="array" aca="1" ref="T115" ca="1">TEXT(RIGHT(10-RIGHT(SUM(INDEX(1*(MID(MID(C115,1,1)*2,ROW(INDIRECT("1:"&amp;LEN(MID(C115,1,1)*2))),1)),,))+MID(C115,2,1)+
SUM(INDEX(1*(MID(MID(C115,3,1)*2,ROW(INDIRECT("1:"&amp;LEN(MID(C115,3,1)*2))),1)),,))+MID(C115,4,1)+
SUM(INDEX(1*(MID(MID(C115,5,1)*2,ROW(INDIRECT("1:"&amp;LEN(MID(C115,5,1)*2))),1)),,))+MID(C115,6,1)+
SUM(INDEX(1*(MID(MID(C115,8,1)*2,ROW(INDIRECT("1:"&amp;LEN(MID(C115,8,1)*2))),1)),,))+MID(C115,9,1)+
SUM(INDEX(1*(MID(MID(C115,10,1)*2,ROW(INDIRECT("1:"&amp;LEN(MID(C115,10,1)*2))),1)),,)),1),1),"0")</f>
        <v>#VALUE!</v>
      </c>
      <c r="U115" s="81" t="str">
        <f t="shared" si="22"/>
        <v/>
      </c>
      <c r="V115" s="83" t="b">
        <f t="shared" si="23"/>
        <v>0</v>
      </c>
      <c r="W115" s="112" t="e">
        <f>IF(#REF!="",FALSE,IF(OR(X115&gt;Z115,X115&lt;Y115),TRUE,FALSE))</f>
        <v>#REF!</v>
      </c>
      <c r="X115" s="112">
        <f t="shared" si="24"/>
        <v>0</v>
      </c>
      <c r="Y115" s="114" t="e">
        <f>#REF!-3/30</f>
        <v>#REF!</v>
      </c>
      <c r="Z115" s="115" t="e">
        <f>#REF!+1/30</f>
        <v>#REF!</v>
      </c>
    </row>
    <row r="116" spans="1:26" s="30" customFormat="1" x14ac:dyDescent="0.25">
      <c r="A116" s="19">
        <v>101</v>
      </c>
      <c r="B116" s="20"/>
      <c r="C116" s="149"/>
      <c r="D116" s="1"/>
      <c r="E116" s="1"/>
      <c r="F116" s="173"/>
      <c r="G116" s="55"/>
      <c r="H116" s="116" t="str">
        <f t="shared" si="25"/>
        <v/>
      </c>
      <c r="I116" s="35" t="b">
        <f t="shared" si="15"/>
        <v>0</v>
      </c>
      <c r="J116" s="80" t="str">
        <f t="shared" si="16"/>
        <v/>
      </c>
      <c r="K116" s="29" t="b">
        <f t="shared" si="26"/>
        <v>0</v>
      </c>
      <c r="L116" s="80" t="str">
        <f t="shared" si="27"/>
        <v/>
      </c>
      <c r="M116" s="81" t="e">
        <f t="shared" si="17"/>
        <v>#VALUE!</v>
      </c>
      <c r="N116" s="81" t="e">
        <f t="shared" si="18"/>
        <v>#VALUE!</v>
      </c>
      <c r="O116" s="81" t="e">
        <f t="shared" si="19"/>
        <v>#VALUE!</v>
      </c>
      <c r="P116" s="82" t="e">
        <f t="shared" si="20"/>
        <v>#VALUE!</v>
      </c>
      <c r="Q116" s="82" t="e">
        <f t="shared" si="28"/>
        <v>#VALUE!</v>
      </c>
      <c r="R116" s="82" t="b">
        <f t="shared" si="29"/>
        <v>0</v>
      </c>
      <c r="S116" s="72" t="str">
        <f t="shared" si="21"/>
        <v/>
      </c>
      <c r="T116" s="81" t="e" cm="1">
        <f t="array" aca="1" ref="T116" ca="1">TEXT(RIGHT(10-RIGHT(SUM(INDEX(1*(MID(MID(C116,1,1)*2,ROW(INDIRECT("1:"&amp;LEN(MID(C116,1,1)*2))),1)),,))+MID(C116,2,1)+
SUM(INDEX(1*(MID(MID(C116,3,1)*2,ROW(INDIRECT("1:"&amp;LEN(MID(C116,3,1)*2))),1)),,))+MID(C116,4,1)+
SUM(INDEX(1*(MID(MID(C116,5,1)*2,ROW(INDIRECT("1:"&amp;LEN(MID(C116,5,1)*2))),1)),,))+MID(C116,6,1)+
SUM(INDEX(1*(MID(MID(C116,8,1)*2,ROW(INDIRECT("1:"&amp;LEN(MID(C116,8,1)*2))),1)),,))+MID(C116,9,1)+
SUM(INDEX(1*(MID(MID(C116,10,1)*2,ROW(INDIRECT("1:"&amp;LEN(MID(C116,10,1)*2))),1)),,)),1),1),"0")</f>
        <v>#VALUE!</v>
      </c>
      <c r="U116" s="81" t="str">
        <f t="shared" si="22"/>
        <v/>
      </c>
      <c r="V116" s="83" t="b">
        <f t="shared" si="23"/>
        <v>0</v>
      </c>
      <c r="W116" s="112" t="e">
        <f>IF(#REF!="",FALSE,IF(OR(X116&gt;Z116,X116&lt;Y116),TRUE,FALSE))</f>
        <v>#REF!</v>
      </c>
      <c r="X116" s="112">
        <f t="shared" si="24"/>
        <v>0</v>
      </c>
      <c r="Y116" s="114" t="e">
        <f>#REF!-3/30</f>
        <v>#REF!</v>
      </c>
      <c r="Z116" s="115" t="e">
        <f>#REF!+1/30</f>
        <v>#REF!</v>
      </c>
    </row>
    <row r="117" spans="1:26" s="30" customFormat="1" x14ac:dyDescent="0.25">
      <c r="A117" s="19">
        <v>102</v>
      </c>
      <c r="B117" s="20"/>
      <c r="C117" s="149"/>
      <c r="D117" s="1"/>
      <c r="E117" s="1"/>
      <c r="F117" s="173"/>
      <c r="G117" s="55"/>
      <c r="H117" s="116" t="str">
        <f t="shared" si="25"/>
        <v/>
      </c>
      <c r="I117" s="35" t="b">
        <f t="shared" si="15"/>
        <v>0</v>
      </c>
      <c r="J117" s="80" t="str">
        <f t="shared" si="16"/>
        <v/>
      </c>
      <c r="K117" s="29" t="b">
        <f t="shared" si="26"/>
        <v>0</v>
      </c>
      <c r="L117" s="80" t="str">
        <f t="shared" si="27"/>
        <v/>
      </c>
      <c r="M117" s="81" t="e">
        <f t="shared" si="17"/>
        <v>#VALUE!</v>
      </c>
      <c r="N117" s="81" t="e">
        <f t="shared" si="18"/>
        <v>#VALUE!</v>
      </c>
      <c r="O117" s="81" t="e">
        <f t="shared" si="19"/>
        <v>#VALUE!</v>
      </c>
      <c r="P117" s="82" t="e">
        <f t="shared" si="20"/>
        <v>#VALUE!</v>
      </c>
      <c r="Q117" s="82" t="e">
        <f t="shared" si="28"/>
        <v>#VALUE!</v>
      </c>
      <c r="R117" s="82" t="b">
        <f t="shared" si="29"/>
        <v>0</v>
      </c>
      <c r="S117" s="72" t="str">
        <f t="shared" si="21"/>
        <v/>
      </c>
      <c r="T117" s="81" t="e" cm="1">
        <f t="array" aca="1" ref="T117" ca="1">TEXT(RIGHT(10-RIGHT(SUM(INDEX(1*(MID(MID(C117,1,1)*2,ROW(INDIRECT("1:"&amp;LEN(MID(C117,1,1)*2))),1)),,))+MID(C117,2,1)+
SUM(INDEX(1*(MID(MID(C117,3,1)*2,ROW(INDIRECT("1:"&amp;LEN(MID(C117,3,1)*2))),1)),,))+MID(C117,4,1)+
SUM(INDEX(1*(MID(MID(C117,5,1)*2,ROW(INDIRECT("1:"&amp;LEN(MID(C117,5,1)*2))),1)),,))+MID(C117,6,1)+
SUM(INDEX(1*(MID(MID(C117,8,1)*2,ROW(INDIRECT("1:"&amp;LEN(MID(C117,8,1)*2))),1)),,))+MID(C117,9,1)+
SUM(INDEX(1*(MID(MID(C117,10,1)*2,ROW(INDIRECT("1:"&amp;LEN(MID(C117,10,1)*2))),1)),,)),1),1),"0")</f>
        <v>#VALUE!</v>
      </c>
      <c r="U117" s="81" t="str">
        <f t="shared" si="22"/>
        <v/>
      </c>
      <c r="V117" s="83" t="b">
        <f t="shared" si="23"/>
        <v>0</v>
      </c>
      <c r="W117" s="112" t="e">
        <f>IF(#REF!="",FALSE,IF(OR(X117&gt;Z117,X117&lt;Y117),TRUE,FALSE))</f>
        <v>#REF!</v>
      </c>
      <c r="X117" s="112">
        <f t="shared" si="24"/>
        <v>0</v>
      </c>
      <c r="Y117" s="114" t="e">
        <f>#REF!-3/30</f>
        <v>#REF!</v>
      </c>
      <c r="Z117" s="115" t="e">
        <f>#REF!+1/30</f>
        <v>#REF!</v>
      </c>
    </row>
    <row r="118" spans="1:26" s="30" customFormat="1" x14ac:dyDescent="0.25">
      <c r="A118" s="19">
        <v>103</v>
      </c>
      <c r="B118" s="20"/>
      <c r="C118" s="149"/>
      <c r="D118" s="1"/>
      <c r="E118" s="1"/>
      <c r="F118" s="173"/>
      <c r="G118" s="55"/>
      <c r="H118" s="116" t="str">
        <f t="shared" si="25"/>
        <v/>
      </c>
      <c r="I118" s="35" t="b">
        <f t="shared" si="15"/>
        <v>0</v>
      </c>
      <c r="J118" s="80" t="str">
        <f t="shared" si="16"/>
        <v/>
      </c>
      <c r="K118" s="29" t="b">
        <f t="shared" si="26"/>
        <v>0</v>
      </c>
      <c r="L118" s="80" t="str">
        <f t="shared" si="27"/>
        <v/>
      </c>
      <c r="M118" s="81" t="e">
        <f t="shared" si="17"/>
        <v>#VALUE!</v>
      </c>
      <c r="N118" s="81" t="e">
        <f t="shared" si="18"/>
        <v>#VALUE!</v>
      </c>
      <c r="O118" s="81" t="e">
        <f t="shared" si="19"/>
        <v>#VALUE!</v>
      </c>
      <c r="P118" s="82" t="e">
        <f t="shared" si="20"/>
        <v>#VALUE!</v>
      </c>
      <c r="Q118" s="82" t="e">
        <f t="shared" si="28"/>
        <v>#VALUE!</v>
      </c>
      <c r="R118" s="82" t="b">
        <f t="shared" si="29"/>
        <v>0</v>
      </c>
      <c r="S118" s="72" t="str">
        <f t="shared" si="21"/>
        <v/>
      </c>
      <c r="T118" s="81" t="e" cm="1">
        <f t="array" aca="1" ref="T118" ca="1">TEXT(RIGHT(10-RIGHT(SUM(INDEX(1*(MID(MID(C118,1,1)*2,ROW(INDIRECT("1:"&amp;LEN(MID(C118,1,1)*2))),1)),,))+MID(C118,2,1)+
SUM(INDEX(1*(MID(MID(C118,3,1)*2,ROW(INDIRECT("1:"&amp;LEN(MID(C118,3,1)*2))),1)),,))+MID(C118,4,1)+
SUM(INDEX(1*(MID(MID(C118,5,1)*2,ROW(INDIRECT("1:"&amp;LEN(MID(C118,5,1)*2))),1)),,))+MID(C118,6,1)+
SUM(INDEX(1*(MID(MID(C118,8,1)*2,ROW(INDIRECT("1:"&amp;LEN(MID(C118,8,1)*2))),1)),,))+MID(C118,9,1)+
SUM(INDEX(1*(MID(MID(C118,10,1)*2,ROW(INDIRECT("1:"&amp;LEN(MID(C118,10,1)*2))),1)),,)),1),1),"0")</f>
        <v>#VALUE!</v>
      </c>
      <c r="U118" s="81" t="str">
        <f t="shared" si="22"/>
        <v/>
      </c>
      <c r="V118" s="83" t="b">
        <f t="shared" si="23"/>
        <v>0</v>
      </c>
      <c r="W118" s="112" t="e">
        <f>IF(#REF!="",FALSE,IF(OR(X118&gt;Z118,X118&lt;Y118),TRUE,FALSE))</f>
        <v>#REF!</v>
      </c>
      <c r="X118" s="112">
        <f t="shared" si="24"/>
        <v>0</v>
      </c>
      <c r="Y118" s="114" t="e">
        <f>#REF!-3/30</f>
        <v>#REF!</v>
      </c>
      <c r="Z118" s="115" t="e">
        <f>#REF!+1/30</f>
        <v>#REF!</v>
      </c>
    </row>
    <row r="119" spans="1:26" s="30" customFormat="1" x14ac:dyDescent="0.25">
      <c r="A119" s="19">
        <v>104</v>
      </c>
      <c r="B119" s="20"/>
      <c r="C119" s="149"/>
      <c r="D119" s="1"/>
      <c r="E119" s="1"/>
      <c r="F119" s="173"/>
      <c r="G119" s="55"/>
      <c r="H119" s="116" t="str">
        <f t="shared" si="25"/>
        <v/>
      </c>
      <c r="I119" s="35" t="b">
        <f t="shared" si="15"/>
        <v>0</v>
      </c>
      <c r="J119" s="80" t="str">
        <f t="shared" si="16"/>
        <v/>
      </c>
      <c r="K119" s="29" t="b">
        <f t="shared" si="26"/>
        <v>0</v>
      </c>
      <c r="L119" s="80" t="str">
        <f t="shared" si="27"/>
        <v/>
      </c>
      <c r="M119" s="81" t="e">
        <f t="shared" si="17"/>
        <v>#VALUE!</v>
      </c>
      <c r="N119" s="81" t="e">
        <f t="shared" si="18"/>
        <v>#VALUE!</v>
      </c>
      <c r="O119" s="81" t="e">
        <f t="shared" si="19"/>
        <v>#VALUE!</v>
      </c>
      <c r="P119" s="82" t="e">
        <f t="shared" si="20"/>
        <v>#VALUE!</v>
      </c>
      <c r="Q119" s="82" t="e">
        <f t="shared" si="28"/>
        <v>#VALUE!</v>
      </c>
      <c r="R119" s="82" t="b">
        <f t="shared" si="29"/>
        <v>0</v>
      </c>
      <c r="S119" s="72" t="str">
        <f t="shared" si="21"/>
        <v/>
      </c>
      <c r="T119" s="81" t="e" cm="1">
        <f t="array" aca="1" ref="T119" ca="1">TEXT(RIGHT(10-RIGHT(SUM(INDEX(1*(MID(MID(C119,1,1)*2,ROW(INDIRECT("1:"&amp;LEN(MID(C119,1,1)*2))),1)),,))+MID(C119,2,1)+
SUM(INDEX(1*(MID(MID(C119,3,1)*2,ROW(INDIRECT("1:"&amp;LEN(MID(C119,3,1)*2))),1)),,))+MID(C119,4,1)+
SUM(INDEX(1*(MID(MID(C119,5,1)*2,ROW(INDIRECT("1:"&amp;LEN(MID(C119,5,1)*2))),1)),,))+MID(C119,6,1)+
SUM(INDEX(1*(MID(MID(C119,8,1)*2,ROW(INDIRECT("1:"&amp;LEN(MID(C119,8,1)*2))),1)),,))+MID(C119,9,1)+
SUM(INDEX(1*(MID(MID(C119,10,1)*2,ROW(INDIRECT("1:"&amp;LEN(MID(C119,10,1)*2))),1)),,)),1),1),"0")</f>
        <v>#VALUE!</v>
      </c>
      <c r="U119" s="81" t="str">
        <f t="shared" si="22"/>
        <v/>
      </c>
      <c r="V119" s="83" t="b">
        <f t="shared" si="23"/>
        <v>0</v>
      </c>
      <c r="W119" s="112" t="e">
        <f>IF(#REF!="",FALSE,IF(OR(X119&gt;Z119,X119&lt;Y119),TRUE,FALSE))</f>
        <v>#REF!</v>
      </c>
      <c r="X119" s="112">
        <f t="shared" si="24"/>
        <v>0</v>
      </c>
      <c r="Y119" s="114" t="e">
        <f>#REF!-3/30</f>
        <v>#REF!</v>
      </c>
      <c r="Z119" s="115" t="e">
        <f>#REF!+1/30</f>
        <v>#REF!</v>
      </c>
    </row>
    <row r="120" spans="1:26" s="30" customFormat="1" x14ac:dyDescent="0.25">
      <c r="A120" s="19">
        <v>105</v>
      </c>
      <c r="B120" s="20"/>
      <c r="C120" s="149"/>
      <c r="D120" s="1"/>
      <c r="E120" s="1"/>
      <c r="F120" s="173"/>
      <c r="G120" s="55"/>
      <c r="H120" s="116" t="str">
        <f t="shared" si="25"/>
        <v/>
      </c>
      <c r="I120" s="35" t="b">
        <f t="shared" si="15"/>
        <v>0</v>
      </c>
      <c r="J120" s="80" t="str">
        <f t="shared" si="16"/>
        <v/>
      </c>
      <c r="K120" s="29" t="b">
        <f t="shared" si="26"/>
        <v>0</v>
      </c>
      <c r="L120" s="80" t="str">
        <f t="shared" si="27"/>
        <v/>
      </c>
      <c r="M120" s="81" t="e">
        <f t="shared" si="17"/>
        <v>#VALUE!</v>
      </c>
      <c r="N120" s="81" t="e">
        <f t="shared" si="18"/>
        <v>#VALUE!</v>
      </c>
      <c r="O120" s="81" t="e">
        <f t="shared" si="19"/>
        <v>#VALUE!</v>
      </c>
      <c r="P120" s="82" t="e">
        <f t="shared" si="20"/>
        <v>#VALUE!</v>
      </c>
      <c r="Q120" s="82" t="e">
        <f t="shared" si="28"/>
        <v>#VALUE!</v>
      </c>
      <c r="R120" s="82" t="b">
        <f t="shared" si="29"/>
        <v>0</v>
      </c>
      <c r="S120" s="72" t="str">
        <f t="shared" si="21"/>
        <v/>
      </c>
      <c r="T120" s="81" t="e" cm="1">
        <f t="array" aca="1" ref="T120" ca="1">TEXT(RIGHT(10-RIGHT(SUM(INDEX(1*(MID(MID(C120,1,1)*2,ROW(INDIRECT("1:"&amp;LEN(MID(C120,1,1)*2))),1)),,))+MID(C120,2,1)+
SUM(INDEX(1*(MID(MID(C120,3,1)*2,ROW(INDIRECT("1:"&amp;LEN(MID(C120,3,1)*2))),1)),,))+MID(C120,4,1)+
SUM(INDEX(1*(MID(MID(C120,5,1)*2,ROW(INDIRECT("1:"&amp;LEN(MID(C120,5,1)*2))),1)),,))+MID(C120,6,1)+
SUM(INDEX(1*(MID(MID(C120,8,1)*2,ROW(INDIRECT("1:"&amp;LEN(MID(C120,8,1)*2))),1)),,))+MID(C120,9,1)+
SUM(INDEX(1*(MID(MID(C120,10,1)*2,ROW(INDIRECT("1:"&amp;LEN(MID(C120,10,1)*2))),1)),,)),1),1),"0")</f>
        <v>#VALUE!</v>
      </c>
      <c r="U120" s="81" t="str">
        <f t="shared" si="22"/>
        <v/>
      </c>
      <c r="V120" s="83" t="b">
        <f t="shared" si="23"/>
        <v>0</v>
      </c>
      <c r="W120" s="112" t="e">
        <f>IF(#REF!="",FALSE,IF(OR(X120&gt;Z120,X120&lt;Y120),TRUE,FALSE))</f>
        <v>#REF!</v>
      </c>
      <c r="X120" s="112">
        <f t="shared" si="24"/>
        <v>0</v>
      </c>
      <c r="Y120" s="114" t="e">
        <f>#REF!-3/30</f>
        <v>#REF!</v>
      </c>
      <c r="Z120" s="115" t="e">
        <f>#REF!+1/30</f>
        <v>#REF!</v>
      </c>
    </row>
    <row r="121" spans="1:26" s="30" customFormat="1" x14ac:dyDescent="0.25">
      <c r="A121" s="19">
        <v>106</v>
      </c>
      <c r="B121" s="20"/>
      <c r="C121" s="149"/>
      <c r="D121" s="1"/>
      <c r="E121" s="1"/>
      <c r="F121" s="173"/>
      <c r="G121" s="55"/>
      <c r="H121" s="116" t="str">
        <f t="shared" si="25"/>
        <v/>
      </c>
      <c r="I121" s="35" t="b">
        <f t="shared" si="15"/>
        <v>0</v>
      </c>
      <c r="J121" s="80" t="str">
        <f t="shared" si="16"/>
        <v/>
      </c>
      <c r="K121" s="29" t="b">
        <f t="shared" si="26"/>
        <v>0</v>
      </c>
      <c r="L121" s="80" t="str">
        <f t="shared" si="27"/>
        <v/>
      </c>
      <c r="M121" s="81" t="e">
        <f t="shared" si="17"/>
        <v>#VALUE!</v>
      </c>
      <c r="N121" s="81" t="e">
        <f t="shared" si="18"/>
        <v>#VALUE!</v>
      </c>
      <c r="O121" s="81" t="e">
        <f t="shared" si="19"/>
        <v>#VALUE!</v>
      </c>
      <c r="P121" s="82" t="e">
        <f t="shared" si="20"/>
        <v>#VALUE!</v>
      </c>
      <c r="Q121" s="82" t="e">
        <f t="shared" si="28"/>
        <v>#VALUE!</v>
      </c>
      <c r="R121" s="82" t="b">
        <f t="shared" si="29"/>
        <v>0</v>
      </c>
      <c r="S121" s="72" t="str">
        <f t="shared" si="21"/>
        <v/>
      </c>
      <c r="T121" s="81" t="e" cm="1">
        <f t="array" aca="1" ref="T121" ca="1">TEXT(RIGHT(10-RIGHT(SUM(INDEX(1*(MID(MID(C121,1,1)*2,ROW(INDIRECT("1:"&amp;LEN(MID(C121,1,1)*2))),1)),,))+MID(C121,2,1)+
SUM(INDEX(1*(MID(MID(C121,3,1)*2,ROW(INDIRECT("1:"&amp;LEN(MID(C121,3,1)*2))),1)),,))+MID(C121,4,1)+
SUM(INDEX(1*(MID(MID(C121,5,1)*2,ROW(INDIRECT("1:"&amp;LEN(MID(C121,5,1)*2))),1)),,))+MID(C121,6,1)+
SUM(INDEX(1*(MID(MID(C121,8,1)*2,ROW(INDIRECT("1:"&amp;LEN(MID(C121,8,1)*2))),1)),,))+MID(C121,9,1)+
SUM(INDEX(1*(MID(MID(C121,10,1)*2,ROW(INDIRECT("1:"&amp;LEN(MID(C121,10,1)*2))),1)),,)),1),1),"0")</f>
        <v>#VALUE!</v>
      </c>
      <c r="U121" s="81" t="str">
        <f t="shared" si="22"/>
        <v/>
      </c>
      <c r="V121" s="83" t="b">
        <f t="shared" si="23"/>
        <v>0</v>
      </c>
      <c r="W121" s="112" t="e">
        <f>IF(#REF!="",FALSE,IF(OR(X121&gt;Z121,X121&lt;Y121),TRUE,FALSE))</f>
        <v>#REF!</v>
      </c>
      <c r="X121" s="112">
        <f t="shared" si="24"/>
        <v>0</v>
      </c>
      <c r="Y121" s="114" t="e">
        <f>#REF!-3/30</f>
        <v>#REF!</v>
      </c>
      <c r="Z121" s="115" t="e">
        <f>#REF!+1/30</f>
        <v>#REF!</v>
      </c>
    </row>
    <row r="122" spans="1:26" s="30" customFormat="1" x14ac:dyDescent="0.25">
      <c r="A122" s="19">
        <v>107</v>
      </c>
      <c r="B122" s="20"/>
      <c r="C122" s="149"/>
      <c r="D122" s="1"/>
      <c r="E122" s="1"/>
      <c r="F122" s="173"/>
      <c r="G122" s="55"/>
      <c r="H122" s="116" t="str">
        <f t="shared" si="25"/>
        <v/>
      </c>
      <c r="I122" s="35" t="b">
        <f t="shared" si="15"/>
        <v>0</v>
      </c>
      <c r="J122" s="80" t="str">
        <f t="shared" si="16"/>
        <v/>
      </c>
      <c r="K122" s="29" t="b">
        <f t="shared" si="26"/>
        <v>0</v>
      </c>
      <c r="L122" s="80" t="str">
        <f t="shared" si="27"/>
        <v/>
      </c>
      <c r="M122" s="81" t="e">
        <f t="shared" si="17"/>
        <v>#VALUE!</v>
      </c>
      <c r="N122" s="81" t="e">
        <f t="shared" si="18"/>
        <v>#VALUE!</v>
      </c>
      <c r="O122" s="81" t="e">
        <f t="shared" si="19"/>
        <v>#VALUE!</v>
      </c>
      <c r="P122" s="82" t="e">
        <f t="shared" si="20"/>
        <v>#VALUE!</v>
      </c>
      <c r="Q122" s="82" t="e">
        <f t="shared" si="28"/>
        <v>#VALUE!</v>
      </c>
      <c r="R122" s="82" t="b">
        <f t="shared" si="29"/>
        <v>0</v>
      </c>
      <c r="S122" s="72" t="str">
        <f t="shared" si="21"/>
        <v/>
      </c>
      <c r="T122" s="81" t="e" cm="1">
        <f t="array" aca="1" ref="T122" ca="1">TEXT(RIGHT(10-RIGHT(SUM(INDEX(1*(MID(MID(C122,1,1)*2,ROW(INDIRECT("1:"&amp;LEN(MID(C122,1,1)*2))),1)),,))+MID(C122,2,1)+
SUM(INDEX(1*(MID(MID(C122,3,1)*2,ROW(INDIRECT("1:"&amp;LEN(MID(C122,3,1)*2))),1)),,))+MID(C122,4,1)+
SUM(INDEX(1*(MID(MID(C122,5,1)*2,ROW(INDIRECT("1:"&amp;LEN(MID(C122,5,1)*2))),1)),,))+MID(C122,6,1)+
SUM(INDEX(1*(MID(MID(C122,8,1)*2,ROW(INDIRECT("1:"&amp;LEN(MID(C122,8,1)*2))),1)),,))+MID(C122,9,1)+
SUM(INDEX(1*(MID(MID(C122,10,1)*2,ROW(INDIRECT("1:"&amp;LEN(MID(C122,10,1)*2))),1)),,)),1),1),"0")</f>
        <v>#VALUE!</v>
      </c>
      <c r="U122" s="81" t="str">
        <f t="shared" si="22"/>
        <v/>
      </c>
      <c r="V122" s="83" t="b">
        <f t="shared" si="23"/>
        <v>0</v>
      </c>
      <c r="W122" s="112" t="e">
        <f>IF(#REF!="",FALSE,IF(OR(X122&gt;Z122,X122&lt;Y122),TRUE,FALSE))</f>
        <v>#REF!</v>
      </c>
      <c r="X122" s="112">
        <f t="shared" si="24"/>
        <v>0</v>
      </c>
      <c r="Y122" s="114" t="e">
        <f>#REF!-3/30</f>
        <v>#REF!</v>
      </c>
      <c r="Z122" s="115" t="e">
        <f>#REF!+1/30</f>
        <v>#REF!</v>
      </c>
    </row>
    <row r="123" spans="1:26" s="30" customFormat="1" x14ac:dyDescent="0.25">
      <c r="A123" s="19">
        <v>108</v>
      </c>
      <c r="B123" s="20"/>
      <c r="C123" s="149"/>
      <c r="D123" s="1"/>
      <c r="E123" s="1"/>
      <c r="F123" s="173"/>
      <c r="G123" s="55"/>
      <c r="H123" s="116" t="str">
        <f t="shared" si="25"/>
        <v/>
      </c>
      <c r="I123" s="35" t="b">
        <f t="shared" si="15"/>
        <v>0</v>
      </c>
      <c r="J123" s="80" t="str">
        <f t="shared" si="16"/>
        <v/>
      </c>
      <c r="K123" s="29" t="b">
        <f t="shared" si="26"/>
        <v>0</v>
      </c>
      <c r="L123" s="80" t="str">
        <f t="shared" si="27"/>
        <v/>
      </c>
      <c r="M123" s="81" t="e">
        <f t="shared" si="17"/>
        <v>#VALUE!</v>
      </c>
      <c r="N123" s="81" t="e">
        <f t="shared" si="18"/>
        <v>#VALUE!</v>
      </c>
      <c r="O123" s="81" t="e">
        <f t="shared" si="19"/>
        <v>#VALUE!</v>
      </c>
      <c r="P123" s="82" t="e">
        <f t="shared" si="20"/>
        <v>#VALUE!</v>
      </c>
      <c r="Q123" s="82" t="e">
        <f t="shared" si="28"/>
        <v>#VALUE!</v>
      </c>
      <c r="R123" s="82" t="b">
        <f t="shared" si="29"/>
        <v>0</v>
      </c>
      <c r="S123" s="72" t="str">
        <f t="shared" si="21"/>
        <v/>
      </c>
      <c r="T123" s="81" t="e" cm="1">
        <f t="array" aca="1" ref="T123" ca="1">TEXT(RIGHT(10-RIGHT(SUM(INDEX(1*(MID(MID(C123,1,1)*2,ROW(INDIRECT("1:"&amp;LEN(MID(C123,1,1)*2))),1)),,))+MID(C123,2,1)+
SUM(INDEX(1*(MID(MID(C123,3,1)*2,ROW(INDIRECT("1:"&amp;LEN(MID(C123,3,1)*2))),1)),,))+MID(C123,4,1)+
SUM(INDEX(1*(MID(MID(C123,5,1)*2,ROW(INDIRECT("1:"&amp;LEN(MID(C123,5,1)*2))),1)),,))+MID(C123,6,1)+
SUM(INDEX(1*(MID(MID(C123,8,1)*2,ROW(INDIRECT("1:"&amp;LEN(MID(C123,8,1)*2))),1)),,))+MID(C123,9,1)+
SUM(INDEX(1*(MID(MID(C123,10,1)*2,ROW(INDIRECT("1:"&amp;LEN(MID(C123,10,1)*2))),1)),,)),1),1),"0")</f>
        <v>#VALUE!</v>
      </c>
      <c r="U123" s="81" t="str">
        <f t="shared" si="22"/>
        <v/>
      </c>
      <c r="V123" s="83" t="b">
        <f t="shared" si="23"/>
        <v>0</v>
      </c>
      <c r="W123" s="112" t="e">
        <f>IF(#REF!="",FALSE,IF(OR(X123&gt;Z123,X123&lt;Y123),TRUE,FALSE))</f>
        <v>#REF!</v>
      </c>
      <c r="X123" s="112">
        <f t="shared" si="24"/>
        <v>0</v>
      </c>
      <c r="Y123" s="114" t="e">
        <f>#REF!-3/30</f>
        <v>#REF!</v>
      </c>
      <c r="Z123" s="115" t="e">
        <f>#REF!+1/30</f>
        <v>#REF!</v>
      </c>
    </row>
    <row r="124" spans="1:26" s="30" customFormat="1" x14ac:dyDescent="0.25">
      <c r="A124" s="19">
        <v>109</v>
      </c>
      <c r="B124" s="20"/>
      <c r="C124" s="149"/>
      <c r="D124" s="1"/>
      <c r="E124" s="1"/>
      <c r="F124" s="173"/>
      <c r="G124" s="55"/>
      <c r="H124" s="116" t="str">
        <f t="shared" si="25"/>
        <v/>
      </c>
      <c r="I124" s="35" t="b">
        <f t="shared" si="15"/>
        <v>0</v>
      </c>
      <c r="J124" s="80" t="str">
        <f t="shared" si="16"/>
        <v/>
      </c>
      <c r="K124" s="29" t="b">
        <f t="shared" si="26"/>
        <v>0</v>
      </c>
      <c r="L124" s="80" t="str">
        <f t="shared" si="27"/>
        <v/>
      </c>
      <c r="M124" s="81" t="e">
        <f t="shared" si="17"/>
        <v>#VALUE!</v>
      </c>
      <c r="N124" s="81" t="e">
        <f t="shared" si="18"/>
        <v>#VALUE!</v>
      </c>
      <c r="O124" s="81" t="e">
        <f t="shared" si="19"/>
        <v>#VALUE!</v>
      </c>
      <c r="P124" s="82" t="e">
        <f t="shared" si="20"/>
        <v>#VALUE!</v>
      </c>
      <c r="Q124" s="82" t="e">
        <f t="shared" si="28"/>
        <v>#VALUE!</v>
      </c>
      <c r="R124" s="82" t="b">
        <f t="shared" si="29"/>
        <v>0</v>
      </c>
      <c r="S124" s="72" t="str">
        <f t="shared" si="21"/>
        <v/>
      </c>
      <c r="T124" s="81" t="e" cm="1">
        <f t="array" aca="1" ref="T124" ca="1">TEXT(RIGHT(10-RIGHT(SUM(INDEX(1*(MID(MID(C124,1,1)*2,ROW(INDIRECT("1:"&amp;LEN(MID(C124,1,1)*2))),1)),,))+MID(C124,2,1)+
SUM(INDEX(1*(MID(MID(C124,3,1)*2,ROW(INDIRECT("1:"&amp;LEN(MID(C124,3,1)*2))),1)),,))+MID(C124,4,1)+
SUM(INDEX(1*(MID(MID(C124,5,1)*2,ROW(INDIRECT("1:"&amp;LEN(MID(C124,5,1)*2))),1)),,))+MID(C124,6,1)+
SUM(INDEX(1*(MID(MID(C124,8,1)*2,ROW(INDIRECT("1:"&amp;LEN(MID(C124,8,1)*2))),1)),,))+MID(C124,9,1)+
SUM(INDEX(1*(MID(MID(C124,10,1)*2,ROW(INDIRECT("1:"&amp;LEN(MID(C124,10,1)*2))),1)),,)),1),1),"0")</f>
        <v>#VALUE!</v>
      </c>
      <c r="U124" s="81" t="str">
        <f t="shared" si="22"/>
        <v/>
      </c>
      <c r="V124" s="83" t="b">
        <f t="shared" si="23"/>
        <v>0</v>
      </c>
      <c r="W124" s="112" t="e">
        <f>IF(#REF!="",FALSE,IF(OR(X124&gt;Z124,X124&lt;Y124),TRUE,FALSE))</f>
        <v>#REF!</v>
      </c>
      <c r="X124" s="112">
        <f t="shared" si="24"/>
        <v>0</v>
      </c>
      <c r="Y124" s="114" t="e">
        <f>#REF!-3/30</f>
        <v>#REF!</v>
      </c>
      <c r="Z124" s="115" t="e">
        <f>#REF!+1/30</f>
        <v>#REF!</v>
      </c>
    </row>
    <row r="125" spans="1:26" s="30" customFormat="1" x14ac:dyDescent="0.25">
      <c r="A125" s="19">
        <v>110</v>
      </c>
      <c r="B125" s="20"/>
      <c r="C125" s="149"/>
      <c r="D125" s="1"/>
      <c r="E125" s="1"/>
      <c r="F125" s="173"/>
      <c r="G125" s="55"/>
      <c r="H125" s="116" t="str">
        <f t="shared" si="25"/>
        <v/>
      </c>
      <c r="I125" s="35" t="b">
        <f t="shared" si="15"/>
        <v>0</v>
      </c>
      <c r="J125" s="80" t="str">
        <f t="shared" si="16"/>
        <v/>
      </c>
      <c r="K125" s="29" t="b">
        <f t="shared" si="26"/>
        <v>0</v>
      </c>
      <c r="L125" s="80" t="str">
        <f t="shared" si="27"/>
        <v/>
      </c>
      <c r="M125" s="81" t="e">
        <f t="shared" si="17"/>
        <v>#VALUE!</v>
      </c>
      <c r="N125" s="81" t="e">
        <f t="shared" si="18"/>
        <v>#VALUE!</v>
      </c>
      <c r="O125" s="81" t="e">
        <f t="shared" si="19"/>
        <v>#VALUE!</v>
      </c>
      <c r="P125" s="82" t="e">
        <f t="shared" si="20"/>
        <v>#VALUE!</v>
      </c>
      <c r="Q125" s="82" t="e">
        <f t="shared" si="28"/>
        <v>#VALUE!</v>
      </c>
      <c r="R125" s="82" t="b">
        <f t="shared" si="29"/>
        <v>0</v>
      </c>
      <c r="S125" s="72" t="str">
        <f t="shared" si="21"/>
        <v/>
      </c>
      <c r="T125" s="81" t="e" cm="1">
        <f t="array" aca="1" ref="T125" ca="1">TEXT(RIGHT(10-RIGHT(SUM(INDEX(1*(MID(MID(C125,1,1)*2,ROW(INDIRECT("1:"&amp;LEN(MID(C125,1,1)*2))),1)),,))+MID(C125,2,1)+
SUM(INDEX(1*(MID(MID(C125,3,1)*2,ROW(INDIRECT("1:"&amp;LEN(MID(C125,3,1)*2))),1)),,))+MID(C125,4,1)+
SUM(INDEX(1*(MID(MID(C125,5,1)*2,ROW(INDIRECT("1:"&amp;LEN(MID(C125,5,1)*2))),1)),,))+MID(C125,6,1)+
SUM(INDEX(1*(MID(MID(C125,8,1)*2,ROW(INDIRECT("1:"&amp;LEN(MID(C125,8,1)*2))),1)),,))+MID(C125,9,1)+
SUM(INDEX(1*(MID(MID(C125,10,1)*2,ROW(INDIRECT("1:"&amp;LEN(MID(C125,10,1)*2))),1)),,)),1),1),"0")</f>
        <v>#VALUE!</v>
      </c>
      <c r="U125" s="81" t="str">
        <f t="shared" si="22"/>
        <v/>
      </c>
      <c r="V125" s="83" t="b">
        <f t="shared" si="23"/>
        <v>0</v>
      </c>
      <c r="W125" s="112" t="e">
        <f>IF(#REF!="",FALSE,IF(OR(X125&gt;Z125,X125&lt;Y125),TRUE,FALSE))</f>
        <v>#REF!</v>
      </c>
      <c r="X125" s="112">
        <f t="shared" si="24"/>
        <v>0</v>
      </c>
      <c r="Y125" s="114" t="e">
        <f>#REF!-3/30</f>
        <v>#REF!</v>
      </c>
      <c r="Z125" s="115" t="e">
        <f>#REF!+1/30</f>
        <v>#REF!</v>
      </c>
    </row>
    <row r="126" spans="1:26" s="30" customFormat="1" x14ac:dyDescent="0.25">
      <c r="A126" s="19">
        <v>111</v>
      </c>
      <c r="B126" s="20"/>
      <c r="C126" s="149"/>
      <c r="D126" s="1"/>
      <c r="E126" s="1"/>
      <c r="F126" s="173"/>
      <c r="G126" s="55"/>
      <c r="H126" s="116" t="str">
        <f t="shared" si="25"/>
        <v/>
      </c>
      <c r="I126" s="35" t="b">
        <f t="shared" si="15"/>
        <v>0</v>
      </c>
      <c r="J126" s="80" t="str">
        <f t="shared" si="16"/>
        <v/>
      </c>
      <c r="K126" s="29" t="b">
        <f t="shared" si="26"/>
        <v>0</v>
      </c>
      <c r="L126" s="80" t="str">
        <f t="shared" si="27"/>
        <v/>
      </c>
      <c r="M126" s="81" t="e">
        <f t="shared" si="17"/>
        <v>#VALUE!</v>
      </c>
      <c r="N126" s="81" t="e">
        <f t="shared" si="18"/>
        <v>#VALUE!</v>
      </c>
      <c r="O126" s="81" t="e">
        <f t="shared" si="19"/>
        <v>#VALUE!</v>
      </c>
      <c r="P126" s="82" t="e">
        <f t="shared" si="20"/>
        <v>#VALUE!</v>
      </c>
      <c r="Q126" s="82" t="e">
        <f t="shared" si="28"/>
        <v>#VALUE!</v>
      </c>
      <c r="R126" s="82" t="b">
        <f t="shared" si="29"/>
        <v>0</v>
      </c>
      <c r="S126" s="72" t="str">
        <f t="shared" si="21"/>
        <v/>
      </c>
      <c r="T126" s="81" t="e" cm="1">
        <f t="array" aca="1" ref="T126" ca="1">TEXT(RIGHT(10-RIGHT(SUM(INDEX(1*(MID(MID(C126,1,1)*2,ROW(INDIRECT("1:"&amp;LEN(MID(C126,1,1)*2))),1)),,))+MID(C126,2,1)+
SUM(INDEX(1*(MID(MID(C126,3,1)*2,ROW(INDIRECT("1:"&amp;LEN(MID(C126,3,1)*2))),1)),,))+MID(C126,4,1)+
SUM(INDEX(1*(MID(MID(C126,5,1)*2,ROW(INDIRECT("1:"&amp;LEN(MID(C126,5,1)*2))),1)),,))+MID(C126,6,1)+
SUM(INDEX(1*(MID(MID(C126,8,1)*2,ROW(INDIRECT("1:"&amp;LEN(MID(C126,8,1)*2))),1)),,))+MID(C126,9,1)+
SUM(INDEX(1*(MID(MID(C126,10,1)*2,ROW(INDIRECT("1:"&amp;LEN(MID(C126,10,1)*2))),1)),,)),1),1),"0")</f>
        <v>#VALUE!</v>
      </c>
      <c r="U126" s="81" t="str">
        <f t="shared" si="22"/>
        <v/>
      </c>
      <c r="V126" s="83" t="b">
        <f t="shared" si="23"/>
        <v>0</v>
      </c>
      <c r="W126" s="112" t="e">
        <f>IF(#REF!="",FALSE,IF(OR(X126&gt;Z126,X126&lt;Y126),TRUE,FALSE))</f>
        <v>#REF!</v>
      </c>
      <c r="X126" s="112">
        <f t="shared" si="24"/>
        <v>0</v>
      </c>
      <c r="Y126" s="114" t="e">
        <f>#REF!-3/30</f>
        <v>#REF!</v>
      </c>
      <c r="Z126" s="115" t="e">
        <f>#REF!+1/30</f>
        <v>#REF!</v>
      </c>
    </row>
    <row r="127" spans="1:26" s="30" customFormat="1" x14ac:dyDescent="0.25">
      <c r="A127" s="19">
        <v>112</v>
      </c>
      <c r="B127" s="20"/>
      <c r="C127" s="149"/>
      <c r="D127" s="1"/>
      <c r="E127" s="1"/>
      <c r="F127" s="173"/>
      <c r="G127" s="55"/>
      <c r="H127" s="116" t="str">
        <f t="shared" si="25"/>
        <v/>
      </c>
      <c r="I127" s="35" t="b">
        <f t="shared" si="15"/>
        <v>0</v>
      </c>
      <c r="J127" s="80" t="str">
        <f t="shared" si="16"/>
        <v/>
      </c>
      <c r="K127" s="29" t="b">
        <f t="shared" si="26"/>
        <v>0</v>
      </c>
      <c r="L127" s="80" t="str">
        <f t="shared" si="27"/>
        <v/>
      </c>
      <c r="M127" s="81" t="e">
        <f t="shared" si="17"/>
        <v>#VALUE!</v>
      </c>
      <c r="N127" s="81" t="e">
        <f t="shared" si="18"/>
        <v>#VALUE!</v>
      </c>
      <c r="O127" s="81" t="e">
        <f t="shared" si="19"/>
        <v>#VALUE!</v>
      </c>
      <c r="P127" s="82" t="e">
        <f t="shared" si="20"/>
        <v>#VALUE!</v>
      </c>
      <c r="Q127" s="82" t="e">
        <f t="shared" si="28"/>
        <v>#VALUE!</v>
      </c>
      <c r="R127" s="82" t="b">
        <f t="shared" si="29"/>
        <v>0</v>
      </c>
      <c r="S127" s="72" t="str">
        <f t="shared" si="21"/>
        <v/>
      </c>
      <c r="T127" s="81" t="e" cm="1">
        <f t="array" aca="1" ref="T127" ca="1">TEXT(RIGHT(10-RIGHT(SUM(INDEX(1*(MID(MID(C127,1,1)*2,ROW(INDIRECT("1:"&amp;LEN(MID(C127,1,1)*2))),1)),,))+MID(C127,2,1)+
SUM(INDEX(1*(MID(MID(C127,3,1)*2,ROW(INDIRECT("1:"&amp;LEN(MID(C127,3,1)*2))),1)),,))+MID(C127,4,1)+
SUM(INDEX(1*(MID(MID(C127,5,1)*2,ROW(INDIRECT("1:"&amp;LEN(MID(C127,5,1)*2))),1)),,))+MID(C127,6,1)+
SUM(INDEX(1*(MID(MID(C127,8,1)*2,ROW(INDIRECT("1:"&amp;LEN(MID(C127,8,1)*2))),1)),,))+MID(C127,9,1)+
SUM(INDEX(1*(MID(MID(C127,10,1)*2,ROW(INDIRECT("1:"&amp;LEN(MID(C127,10,1)*2))),1)),,)),1),1),"0")</f>
        <v>#VALUE!</v>
      </c>
      <c r="U127" s="81" t="str">
        <f t="shared" si="22"/>
        <v/>
      </c>
      <c r="V127" s="83" t="b">
        <f t="shared" si="23"/>
        <v>0</v>
      </c>
      <c r="W127" s="112" t="e">
        <f>IF(#REF!="",FALSE,IF(OR(X127&gt;Z127,X127&lt;Y127),TRUE,FALSE))</f>
        <v>#REF!</v>
      </c>
      <c r="X127" s="112">
        <f t="shared" si="24"/>
        <v>0</v>
      </c>
      <c r="Y127" s="114" t="e">
        <f>#REF!-3/30</f>
        <v>#REF!</v>
      </c>
      <c r="Z127" s="115" t="e">
        <f>#REF!+1/30</f>
        <v>#REF!</v>
      </c>
    </row>
    <row r="128" spans="1:26" s="30" customFormat="1" x14ac:dyDescent="0.25">
      <c r="A128" s="19">
        <v>113</v>
      </c>
      <c r="B128" s="20"/>
      <c r="C128" s="149"/>
      <c r="D128" s="1"/>
      <c r="E128" s="1"/>
      <c r="F128" s="173"/>
      <c r="G128" s="55"/>
      <c r="H128" s="116" t="str">
        <f t="shared" si="25"/>
        <v/>
      </c>
      <c r="I128" s="35" t="b">
        <f t="shared" si="15"/>
        <v>0</v>
      </c>
      <c r="J128" s="80" t="str">
        <f t="shared" si="16"/>
        <v/>
      </c>
      <c r="K128" s="29" t="b">
        <f t="shared" si="26"/>
        <v>0</v>
      </c>
      <c r="L128" s="80" t="str">
        <f t="shared" si="27"/>
        <v/>
      </c>
      <c r="M128" s="81" t="e">
        <f t="shared" si="17"/>
        <v>#VALUE!</v>
      </c>
      <c r="N128" s="81" t="e">
        <f t="shared" si="18"/>
        <v>#VALUE!</v>
      </c>
      <c r="O128" s="81" t="e">
        <f t="shared" si="19"/>
        <v>#VALUE!</v>
      </c>
      <c r="P128" s="82" t="e">
        <f t="shared" si="20"/>
        <v>#VALUE!</v>
      </c>
      <c r="Q128" s="82" t="e">
        <f t="shared" si="28"/>
        <v>#VALUE!</v>
      </c>
      <c r="R128" s="82" t="b">
        <f t="shared" si="29"/>
        <v>0</v>
      </c>
      <c r="S128" s="72" t="str">
        <f t="shared" si="21"/>
        <v/>
      </c>
      <c r="T128" s="81" t="e" cm="1">
        <f t="array" aca="1" ref="T128" ca="1">TEXT(RIGHT(10-RIGHT(SUM(INDEX(1*(MID(MID(C128,1,1)*2,ROW(INDIRECT("1:"&amp;LEN(MID(C128,1,1)*2))),1)),,))+MID(C128,2,1)+
SUM(INDEX(1*(MID(MID(C128,3,1)*2,ROW(INDIRECT("1:"&amp;LEN(MID(C128,3,1)*2))),1)),,))+MID(C128,4,1)+
SUM(INDEX(1*(MID(MID(C128,5,1)*2,ROW(INDIRECT("1:"&amp;LEN(MID(C128,5,1)*2))),1)),,))+MID(C128,6,1)+
SUM(INDEX(1*(MID(MID(C128,8,1)*2,ROW(INDIRECT("1:"&amp;LEN(MID(C128,8,1)*2))),1)),,))+MID(C128,9,1)+
SUM(INDEX(1*(MID(MID(C128,10,1)*2,ROW(INDIRECT("1:"&amp;LEN(MID(C128,10,1)*2))),1)),,)),1),1),"0")</f>
        <v>#VALUE!</v>
      </c>
      <c r="U128" s="81" t="str">
        <f t="shared" si="22"/>
        <v/>
      </c>
      <c r="V128" s="83" t="b">
        <f t="shared" si="23"/>
        <v>0</v>
      </c>
      <c r="W128" s="112" t="e">
        <f>IF(#REF!="",FALSE,IF(OR(X128&gt;Z128,X128&lt;Y128),TRUE,FALSE))</f>
        <v>#REF!</v>
      </c>
      <c r="X128" s="112">
        <f t="shared" si="24"/>
        <v>0</v>
      </c>
      <c r="Y128" s="114" t="e">
        <f>#REF!-3/30</f>
        <v>#REF!</v>
      </c>
      <c r="Z128" s="115" t="e">
        <f>#REF!+1/30</f>
        <v>#REF!</v>
      </c>
    </row>
    <row r="129" spans="1:26" s="30" customFormat="1" x14ac:dyDescent="0.25">
      <c r="A129" s="19">
        <v>114</v>
      </c>
      <c r="B129" s="20"/>
      <c r="C129" s="149"/>
      <c r="D129" s="1"/>
      <c r="E129" s="1"/>
      <c r="F129" s="173"/>
      <c r="G129" s="55"/>
      <c r="H129" s="116" t="str">
        <f t="shared" si="25"/>
        <v/>
      </c>
      <c r="I129" s="35" t="b">
        <f t="shared" si="15"/>
        <v>0</v>
      </c>
      <c r="J129" s="80" t="str">
        <f t="shared" si="16"/>
        <v/>
      </c>
      <c r="K129" s="29" t="b">
        <f t="shared" si="26"/>
        <v>0</v>
      </c>
      <c r="L129" s="80" t="str">
        <f t="shared" si="27"/>
        <v/>
      </c>
      <c r="M129" s="81" t="e">
        <f t="shared" si="17"/>
        <v>#VALUE!</v>
      </c>
      <c r="N129" s="81" t="e">
        <f t="shared" si="18"/>
        <v>#VALUE!</v>
      </c>
      <c r="O129" s="81" t="e">
        <f t="shared" si="19"/>
        <v>#VALUE!</v>
      </c>
      <c r="P129" s="82" t="e">
        <f t="shared" si="20"/>
        <v>#VALUE!</v>
      </c>
      <c r="Q129" s="82" t="e">
        <f t="shared" si="28"/>
        <v>#VALUE!</v>
      </c>
      <c r="R129" s="82" t="b">
        <f t="shared" si="29"/>
        <v>0</v>
      </c>
      <c r="S129" s="72" t="str">
        <f t="shared" si="21"/>
        <v/>
      </c>
      <c r="T129" s="81" t="e" cm="1">
        <f t="array" aca="1" ref="T129" ca="1">TEXT(RIGHT(10-RIGHT(SUM(INDEX(1*(MID(MID(C129,1,1)*2,ROW(INDIRECT("1:"&amp;LEN(MID(C129,1,1)*2))),1)),,))+MID(C129,2,1)+
SUM(INDEX(1*(MID(MID(C129,3,1)*2,ROW(INDIRECT("1:"&amp;LEN(MID(C129,3,1)*2))),1)),,))+MID(C129,4,1)+
SUM(INDEX(1*(MID(MID(C129,5,1)*2,ROW(INDIRECT("1:"&amp;LEN(MID(C129,5,1)*2))),1)),,))+MID(C129,6,1)+
SUM(INDEX(1*(MID(MID(C129,8,1)*2,ROW(INDIRECT("1:"&amp;LEN(MID(C129,8,1)*2))),1)),,))+MID(C129,9,1)+
SUM(INDEX(1*(MID(MID(C129,10,1)*2,ROW(INDIRECT("1:"&amp;LEN(MID(C129,10,1)*2))),1)),,)),1),1),"0")</f>
        <v>#VALUE!</v>
      </c>
      <c r="U129" s="81" t="str">
        <f t="shared" si="22"/>
        <v/>
      </c>
      <c r="V129" s="83" t="b">
        <f t="shared" si="23"/>
        <v>0</v>
      </c>
      <c r="W129" s="112" t="e">
        <f>IF(#REF!="",FALSE,IF(OR(X129&gt;Z129,X129&lt;Y129),TRUE,FALSE))</f>
        <v>#REF!</v>
      </c>
      <c r="X129" s="112">
        <f t="shared" si="24"/>
        <v>0</v>
      </c>
      <c r="Y129" s="114" t="e">
        <f>#REF!-3/30</f>
        <v>#REF!</v>
      </c>
      <c r="Z129" s="115" t="e">
        <f>#REF!+1/30</f>
        <v>#REF!</v>
      </c>
    </row>
    <row r="130" spans="1:26" s="30" customFormat="1" x14ac:dyDescent="0.25">
      <c r="A130" s="19">
        <v>115</v>
      </c>
      <c r="B130" s="20"/>
      <c r="C130" s="149"/>
      <c r="D130" s="1"/>
      <c r="E130" s="1"/>
      <c r="F130" s="173"/>
      <c r="G130" s="55"/>
      <c r="H130" s="116" t="str">
        <f t="shared" si="25"/>
        <v/>
      </c>
      <c r="I130" s="35" t="b">
        <f t="shared" si="15"/>
        <v>0</v>
      </c>
      <c r="J130" s="80" t="str">
        <f t="shared" si="16"/>
        <v/>
      </c>
      <c r="K130" s="29" t="b">
        <f t="shared" si="26"/>
        <v>0</v>
      </c>
      <c r="L130" s="80" t="str">
        <f t="shared" si="27"/>
        <v/>
      </c>
      <c r="M130" s="81" t="e">
        <f t="shared" si="17"/>
        <v>#VALUE!</v>
      </c>
      <c r="N130" s="81" t="e">
        <f t="shared" si="18"/>
        <v>#VALUE!</v>
      </c>
      <c r="O130" s="81" t="e">
        <f t="shared" si="19"/>
        <v>#VALUE!</v>
      </c>
      <c r="P130" s="82" t="e">
        <f t="shared" si="20"/>
        <v>#VALUE!</v>
      </c>
      <c r="Q130" s="82" t="e">
        <f t="shared" si="28"/>
        <v>#VALUE!</v>
      </c>
      <c r="R130" s="82" t="b">
        <f t="shared" si="29"/>
        <v>0</v>
      </c>
      <c r="S130" s="72" t="str">
        <f t="shared" si="21"/>
        <v/>
      </c>
      <c r="T130" s="81" t="e" cm="1">
        <f t="array" aca="1" ref="T130" ca="1">TEXT(RIGHT(10-RIGHT(SUM(INDEX(1*(MID(MID(C130,1,1)*2,ROW(INDIRECT("1:"&amp;LEN(MID(C130,1,1)*2))),1)),,))+MID(C130,2,1)+
SUM(INDEX(1*(MID(MID(C130,3,1)*2,ROW(INDIRECT("1:"&amp;LEN(MID(C130,3,1)*2))),1)),,))+MID(C130,4,1)+
SUM(INDEX(1*(MID(MID(C130,5,1)*2,ROW(INDIRECT("1:"&amp;LEN(MID(C130,5,1)*2))),1)),,))+MID(C130,6,1)+
SUM(INDEX(1*(MID(MID(C130,8,1)*2,ROW(INDIRECT("1:"&amp;LEN(MID(C130,8,1)*2))),1)),,))+MID(C130,9,1)+
SUM(INDEX(1*(MID(MID(C130,10,1)*2,ROW(INDIRECT("1:"&amp;LEN(MID(C130,10,1)*2))),1)),,)),1),1),"0")</f>
        <v>#VALUE!</v>
      </c>
      <c r="U130" s="81" t="str">
        <f t="shared" si="22"/>
        <v/>
      </c>
      <c r="V130" s="83" t="b">
        <f t="shared" si="23"/>
        <v>0</v>
      </c>
      <c r="W130" s="112" t="e">
        <f>IF(#REF!="",FALSE,IF(OR(X130&gt;Z130,X130&lt;Y130),TRUE,FALSE))</f>
        <v>#REF!</v>
      </c>
      <c r="X130" s="112">
        <f t="shared" si="24"/>
        <v>0</v>
      </c>
      <c r="Y130" s="114" t="e">
        <f>#REF!-3/30</f>
        <v>#REF!</v>
      </c>
      <c r="Z130" s="115" t="e">
        <f>#REF!+1/30</f>
        <v>#REF!</v>
      </c>
    </row>
    <row r="131" spans="1:26" s="30" customFormat="1" x14ac:dyDescent="0.25">
      <c r="A131" s="19">
        <v>116</v>
      </c>
      <c r="B131" s="20"/>
      <c r="C131" s="149"/>
      <c r="D131" s="1"/>
      <c r="E131" s="1"/>
      <c r="F131" s="173"/>
      <c r="G131" s="55"/>
      <c r="H131" s="116" t="str">
        <f t="shared" si="25"/>
        <v/>
      </c>
      <c r="I131" s="35" t="b">
        <f t="shared" si="15"/>
        <v>0</v>
      </c>
      <c r="J131" s="80" t="str">
        <f t="shared" si="16"/>
        <v/>
      </c>
      <c r="K131" s="29" t="b">
        <f t="shared" si="26"/>
        <v>0</v>
      </c>
      <c r="L131" s="80" t="str">
        <f t="shared" si="27"/>
        <v/>
      </c>
      <c r="M131" s="81" t="e">
        <f t="shared" si="17"/>
        <v>#VALUE!</v>
      </c>
      <c r="N131" s="81" t="e">
        <f t="shared" si="18"/>
        <v>#VALUE!</v>
      </c>
      <c r="O131" s="81" t="e">
        <f t="shared" si="19"/>
        <v>#VALUE!</v>
      </c>
      <c r="P131" s="82" t="e">
        <f t="shared" si="20"/>
        <v>#VALUE!</v>
      </c>
      <c r="Q131" s="82" t="e">
        <f t="shared" si="28"/>
        <v>#VALUE!</v>
      </c>
      <c r="R131" s="82" t="b">
        <f t="shared" si="29"/>
        <v>0</v>
      </c>
      <c r="S131" s="72" t="str">
        <f t="shared" si="21"/>
        <v/>
      </c>
      <c r="T131" s="81" t="e" cm="1">
        <f t="array" aca="1" ref="T131" ca="1">TEXT(RIGHT(10-RIGHT(SUM(INDEX(1*(MID(MID(C131,1,1)*2,ROW(INDIRECT("1:"&amp;LEN(MID(C131,1,1)*2))),1)),,))+MID(C131,2,1)+
SUM(INDEX(1*(MID(MID(C131,3,1)*2,ROW(INDIRECT("1:"&amp;LEN(MID(C131,3,1)*2))),1)),,))+MID(C131,4,1)+
SUM(INDEX(1*(MID(MID(C131,5,1)*2,ROW(INDIRECT("1:"&amp;LEN(MID(C131,5,1)*2))),1)),,))+MID(C131,6,1)+
SUM(INDEX(1*(MID(MID(C131,8,1)*2,ROW(INDIRECT("1:"&amp;LEN(MID(C131,8,1)*2))),1)),,))+MID(C131,9,1)+
SUM(INDEX(1*(MID(MID(C131,10,1)*2,ROW(INDIRECT("1:"&amp;LEN(MID(C131,10,1)*2))),1)),,)),1),1),"0")</f>
        <v>#VALUE!</v>
      </c>
      <c r="U131" s="81" t="str">
        <f t="shared" si="22"/>
        <v/>
      </c>
      <c r="V131" s="83" t="b">
        <f t="shared" si="23"/>
        <v>0</v>
      </c>
      <c r="W131" s="112" t="e">
        <f>IF(#REF!="",FALSE,IF(OR(X131&gt;Z131,X131&lt;Y131),TRUE,FALSE))</f>
        <v>#REF!</v>
      </c>
      <c r="X131" s="112">
        <f t="shared" si="24"/>
        <v>0</v>
      </c>
      <c r="Y131" s="114" t="e">
        <f>#REF!-3/30</f>
        <v>#REF!</v>
      </c>
      <c r="Z131" s="115" t="e">
        <f>#REF!+1/30</f>
        <v>#REF!</v>
      </c>
    </row>
    <row r="132" spans="1:26" s="30" customFormat="1" x14ac:dyDescent="0.25">
      <c r="A132" s="19">
        <v>117</v>
      </c>
      <c r="B132" s="20"/>
      <c r="C132" s="149"/>
      <c r="D132" s="1"/>
      <c r="E132" s="1"/>
      <c r="F132" s="173"/>
      <c r="G132" s="55"/>
      <c r="H132" s="116" t="str">
        <f t="shared" si="25"/>
        <v/>
      </c>
      <c r="I132" s="35" t="b">
        <f t="shared" si="15"/>
        <v>0</v>
      </c>
      <c r="J132" s="80" t="str">
        <f t="shared" si="16"/>
        <v/>
      </c>
      <c r="K132" s="29" t="b">
        <f t="shared" si="26"/>
        <v>0</v>
      </c>
      <c r="L132" s="80" t="str">
        <f t="shared" si="27"/>
        <v/>
      </c>
      <c r="M132" s="81" t="e">
        <f t="shared" si="17"/>
        <v>#VALUE!</v>
      </c>
      <c r="N132" s="81" t="e">
        <f t="shared" si="18"/>
        <v>#VALUE!</v>
      </c>
      <c r="O132" s="81" t="e">
        <f t="shared" si="19"/>
        <v>#VALUE!</v>
      </c>
      <c r="P132" s="82" t="e">
        <f t="shared" si="20"/>
        <v>#VALUE!</v>
      </c>
      <c r="Q132" s="82" t="e">
        <f t="shared" si="28"/>
        <v>#VALUE!</v>
      </c>
      <c r="R132" s="82" t="b">
        <f t="shared" si="29"/>
        <v>0</v>
      </c>
      <c r="S132" s="72" t="str">
        <f t="shared" si="21"/>
        <v/>
      </c>
      <c r="T132" s="81" t="e" cm="1">
        <f t="array" aca="1" ref="T132" ca="1">TEXT(RIGHT(10-RIGHT(SUM(INDEX(1*(MID(MID(C132,1,1)*2,ROW(INDIRECT("1:"&amp;LEN(MID(C132,1,1)*2))),1)),,))+MID(C132,2,1)+
SUM(INDEX(1*(MID(MID(C132,3,1)*2,ROW(INDIRECT("1:"&amp;LEN(MID(C132,3,1)*2))),1)),,))+MID(C132,4,1)+
SUM(INDEX(1*(MID(MID(C132,5,1)*2,ROW(INDIRECT("1:"&amp;LEN(MID(C132,5,1)*2))),1)),,))+MID(C132,6,1)+
SUM(INDEX(1*(MID(MID(C132,8,1)*2,ROW(INDIRECT("1:"&amp;LEN(MID(C132,8,1)*2))),1)),,))+MID(C132,9,1)+
SUM(INDEX(1*(MID(MID(C132,10,1)*2,ROW(INDIRECT("1:"&amp;LEN(MID(C132,10,1)*2))),1)),,)),1),1),"0")</f>
        <v>#VALUE!</v>
      </c>
      <c r="U132" s="81" t="str">
        <f t="shared" si="22"/>
        <v/>
      </c>
      <c r="V132" s="83" t="b">
        <f t="shared" si="23"/>
        <v>0</v>
      </c>
      <c r="W132" s="112" t="e">
        <f>IF(#REF!="",FALSE,IF(OR(X132&gt;Z132,X132&lt;Y132),TRUE,FALSE))</f>
        <v>#REF!</v>
      </c>
      <c r="X132" s="112">
        <f t="shared" si="24"/>
        <v>0</v>
      </c>
      <c r="Y132" s="114" t="e">
        <f>#REF!-3/30</f>
        <v>#REF!</v>
      </c>
      <c r="Z132" s="115" t="e">
        <f>#REF!+1/30</f>
        <v>#REF!</v>
      </c>
    </row>
    <row r="133" spans="1:26" s="30" customFormat="1" x14ac:dyDescent="0.25">
      <c r="A133" s="19">
        <v>118</v>
      </c>
      <c r="B133" s="20"/>
      <c r="C133" s="149"/>
      <c r="D133" s="1"/>
      <c r="E133" s="1"/>
      <c r="F133" s="173"/>
      <c r="G133" s="55"/>
      <c r="H133" s="116" t="str">
        <f t="shared" si="25"/>
        <v/>
      </c>
      <c r="I133" s="35" t="b">
        <f t="shared" si="15"/>
        <v>0</v>
      </c>
      <c r="J133" s="80" t="str">
        <f t="shared" si="16"/>
        <v/>
      </c>
      <c r="K133" s="29" t="b">
        <f t="shared" si="26"/>
        <v>0</v>
      </c>
      <c r="L133" s="80" t="str">
        <f t="shared" si="27"/>
        <v/>
      </c>
      <c r="M133" s="81" t="e">
        <f t="shared" si="17"/>
        <v>#VALUE!</v>
      </c>
      <c r="N133" s="81" t="e">
        <f t="shared" si="18"/>
        <v>#VALUE!</v>
      </c>
      <c r="O133" s="81" t="e">
        <f t="shared" si="19"/>
        <v>#VALUE!</v>
      </c>
      <c r="P133" s="82" t="e">
        <f t="shared" si="20"/>
        <v>#VALUE!</v>
      </c>
      <c r="Q133" s="82" t="e">
        <f t="shared" si="28"/>
        <v>#VALUE!</v>
      </c>
      <c r="R133" s="82" t="b">
        <f t="shared" si="29"/>
        <v>0</v>
      </c>
      <c r="S133" s="72" t="str">
        <f t="shared" si="21"/>
        <v/>
      </c>
      <c r="T133" s="81" t="e" cm="1">
        <f t="array" aca="1" ref="T133" ca="1">TEXT(RIGHT(10-RIGHT(SUM(INDEX(1*(MID(MID(C133,1,1)*2,ROW(INDIRECT("1:"&amp;LEN(MID(C133,1,1)*2))),1)),,))+MID(C133,2,1)+
SUM(INDEX(1*(MID(MID(C133,3,1)*2,ROW(INDIRECT("1:"&amp;LEN(MID(C133,3,1)*2))),1)),,))+MID(C133,4,1)+
SUM(INDEX(1*(MID(MID(C133,5,1)*2,ROW(INDIRECT("1:"&amp;LEN(MID(C133,5,1)*2))),1)),,))+MID(C133,6,1)+
SUM(INDEX(1*(MID(MID(C133,8,1)*2,ROW(INDIRECT("1:"&amp;LEN(MID(C133,8,1)*2))),1)),,))+MID(C133,9,1)+
SUM(INDEX(1*(MID(MID(C133,10,1)*2,ROW(INDIRECT("1:"&amp;LEN(MID(C133,10,1)*2))),1)),,)),1),1),"0")</f>
        <v>#VALUE!</v>
      </c>
      <c r="U133" s="81" t="str">
        <f t="shared" si="22"/>
        <v/>
      </c>
      <c r="V133" s="83" t="b">
        <f t="shared" si="23"/>
        <v>0</v>
      </c>
      <c r="W133" s="112" t="e">
        <f>IF(#REF!="",FALSE,IF(OR(X133&gt;Z133,X133&lt;Y133),TRUE,FALSE))</f>
        <v>#REF!</v>
      </c>
      <c r="X133" s="112">
        <f t="shared" si="24"/>
        <v>0</v>
      </c>
      <c r="Y133" s="114" t="e">
        <f>#REF!-3/30</f>
        <v>#REF!</v>
      </c>
      <c r="Z133" s="115" t="e">
        <f>#REF!+1/30</f>
        <v>#REF!</v>
      </c>
    </row>
    <row r="134" spans="1:26" s="30" customFormat="1" x14ac:dyDescent="0.25">
      <c r="A134" s="19">
        <v>119</v>
      </c>
      <c r="B134" s="20"/>
      <c r="C134" s="149"/>
      <c r="D134" s="1"/>
      <c r="E134" s="1"/>
      <c r="F134" s="173"/>
      <c r="G134" s="55"/>
      <c r="H134" s="116" t="str">
        <f t="shared" si="25"/>
        <v/>
      </c>
      <c r="I134" s="35" t="b">
        <f t="shared" si="15"/>
        <v>0</v>
      </c>
      <c r="J134" s="80" t="str">
        <f t="shared" si="16"/>
        <v/>
      </c>
      <c r="K134" s="29" t="b">
        <f t="shared" si="26"/>
        <v>0</v>
      </c>
      <c r="L134" s="80" t="str">
        <f t="shared" si="27"/>
        <v/>
      </c>
      <c r="M134" s="81" t="e">
        <f t="shared" si="17"/>
        <v>#VALUE!</v>
      </c>
      <c r="N134" s="81" t="e">
        <f t="shared" si="18"/>
        <v>#VALUE!</v>
      </c>
      <c r="O134" s="81" t="e">
        <f t="shared" si="19"/>
        <v>#VALUE!</v>
      </c>
      <c r="P134" s="82" t="e">
        <f t="shared" si="20"/>
        <v>#VALUE!</v>
      </c>
      <c r="Q134" s="82" t="e">
        <f t="shared" si="28"/>
        <v>#VALUE!</v>
      </c>
      <c r="R134" s="82" t="b">
        <f t="shared" si="29"/>
        <v>0</v>
      </c>
      <c r="S134" s="72" t="str">
        <f t="shared" si="21"/>
        <v/>
      </c>
      <c r="T134" s="81" t="e" cm="1">
        <f t="array" aca="1" ref="T134" ca="1">TEXT(RIGHT(10-RIGHT(SUM(INDEX(1*(MID(MID(C134,1,1)*2,ROW(INDIRECT("1:"&amp;LEN(MID(C134,1,1)*2))),1)),,))+MID(C134,2,1)+
SUM(INDEX(1*(MID(MID(C134,3,1)*2,ROW(INDIRECT("1:"&amp;LEN(MID(C134,3,1)*2))),1)),,))+MID(C134,4,1)+
SUM(INDEX(1*(MID(MID(C134,5,1)*2,ROW(INDIRECT("1:"&amp;LEN(MID(C134,5,1)*2))),1)),,))+MID(C134,6,1)+
SUM(INDEX(1*(MID(MID(C134,8,1)*2,ROW(INDIRECT("1:"&amp;LEN(MID(C134,8,1)*2))),1)),,))+MID(C134,9,1)+
SUM(INDEX(1*(MID(MID(C134,10,1)*2,ROW(INDIRECT("1:"&amp;LEN(MID(C134,10,1)*2))),1)),,)),1),1),"0")</f>
        <v>#VALUE!</v>
      </c>
      <c r="U134" s="81" t="str">
        <f t="shared" si="22"/>
        <v/>
      </c>
      <c r="V134" s="83" t="b">
        <f t="shared" si="23"/>
        <v>0</v>
      </c>
      <c r="W134" s="112" t="e">
        <f>IF(#REF!="",FALSE,IF(OR(X134&gt;Z134,X134&lt;Y134),TRUE,FALSE))</f>
        <v>#REF!</v>
      </c>
      <c r="X134" s="112">
        <f t="shared" si="24"/>
        <v>0</v>
      </c>
      <c r="Y134" s="114" t="e">
        <f>#REF!-3/30</f>
        <v>#REF!</v>
      </c>
      <c r="Z134" s="115" t="e">
        <f>#REF!+1/30</f>
        <v>#REF!</v>
      </c>
    </row>
    <row r="135" spans="1:26" s="30" customFormat="1" x14ac:dyDescent="0.25">
      <c r="A135" s="19">
        <v>120</v>
      </c>
      <c r="B135" s="20"/>
      <c r="C135" s="149"/>
      <c r="D135" s="1"/>
      <c r="E135" s="1"/>
      <c r="F135" s="173"/>
      <c r="G135" s="55"/>
      <c r="H135" s="116" t="str">
        <f t="shared" si="25"/>
        <v/>
      </c>
      <c r="I135" s="35" t="b">
        <f t="shared" si="15"/>
        <v>0</v>
      </c>
      <c r="J135" s="80" t="str">
        <f t="shared" si="16"/>
        <v/>
      </c>
      <c r="K135" s="29" t="b">
        <f t="shared" si="26"/>
        <v>0</v>
      </c>
      <c r="L135" s="80" t="str">
        <f t="shared" si="27"/>
        <v/>
      </c>
      <c r="M135" s="81" t="e">
        <f t="shared" si="17"/>
        <v>#VALUE!</v>
      </c>
      <c r="N135" s="81" t="e">
        <f t="shared" si="18"/>
        <v>#VALUE!</v>
      </c>
      <c r="O135" s="81" t="e">
        <f t="shared" si="19"/>
        <v>#VALUE!</v>
      </c>
      <c r="P135" s="82" t="e">
        <f t="shared" si="20"/>
        <v>#VALUE!</v>
      </c>
      <c r="Q135" s="82" t="e">
        <f t="shared" si="28"/>
        <v>#VALUE!</v>
      </c>
      <c r="R135" s="82" t="b">
        <f t="shared" si="29"/>
        <v>0</v>
      </c>
      <c r="S135" s="72" t="str">
        <f t="shared" si="21"/>
        <v/>
      </c>
      <c r="T135" s="81" t="e" cm="1">
        <f t="array" aca="1" ref="T135" ca="1">TEXT(RIGHT(10-RIGHT(SUM(INDEX(1*(MID(MID(C135,1,1)*2,ROW(INDIRECT("1:"&amp;LEN(MID(C135,1,1)*2))),1)),,))+MID(C135,2,1)+
SUM(INDEX(1*(MID(MID(C135,3,1)*2,ROW(INDIRECT("1:"&amp;LEN(MID(C135,3,1)*2))),1)),,))+MID(C135,4,1)+
SUM(INDEX(1*(MID(MID(C135,5,1)*2,ROW(INDIRECT("1:"&amp;LEN(MID(C135,5,1)*2))),1)),,))+MID(C135,6,1)+
SUM(INDEX(1*(MID(MID(C135,8,1)*2,ROW(INDIRECT("1:"&amp;LEN(MID(C135,8,1)*2))),1)),,))+MID(C135,9,1)+
SUM(INDEX(1*(MID(MID(C135,10,1)*2,ROW(INDIRECT("1:"&amp;LEN(MID(C135,10,1)*2))),1)),,)),1),1),"0")</f>
        <v>#VALUE!</v>
      </c>
      <c r="U135" s="81" t="str">
        <f t="shared" si="22"/>
        <v/>
      </c>
      <c r="V135" s="83" t="b">
        <f t="shared" si="23"/>
        <v>0</v>
      </c>
      <c r="W135" s="112" t="e">
        <f>IF(#REF!="",FALSE,IF(OR(X135&gt;Z135,X135&lt;Y135),TRUE,FALSE))</f>
        <v>#REF!</v>
      </c>
      <c r="X135" s="112">
        <f t="shared" si="24"/>
        <v>0</v>
      </c>
      <c r="Y135" s="114" t="e">
        <f>#REF!-3/30</f>
        <v>#REF!</v>
      </c>
      <c r="Z135" s="115" t="e">
        <f>#REF!+1/30</f>
        <v>#REF!</v>
      </c>
    </row>
    <row r="136" spans="1:26" s="30" customFormat="1" x14ac:dyDescent="0.25">
      <c r="A136" s="19">
        <v>121</v>
      </c>
      <c r="B136" s="20"/>
      <c r="C136" s="149"/>
      <c r="D136" s="1"/>
      <c r="E136" s="1"/>
      <c r="F136" s="173"/>
      <c r="G136" s="55"/>
      <c r="H136" s="116" t="str">
        <f t="shared" si="25"/>
        <v/>
      </c>
      <c r="I136" s="35" t="b">
        <f t="shared" si="15"/>
        <v>0</v>
      </c>
      <c r="J136" s="80" t="str">
        <f t="shared" si="16"/>
        <v/>
      </c>
      <c r="K136" s="29" t="b">
        <f t="shared" si="26"/>
        <v>0</v>
      </c>
      <c r="L136" s="80" t="str">
        <f t="shared" si="27"/>
        <v/>
      </c>
      <c r="M136" s="81" t="e">
        <f t="shared" si="17"/>
        <v>#VALUE!</v>
      </c>
      <c r="N136" s="81" t="e">
        <f t="shared" si="18"/>
        <v>#VALUE!</v>
      </c>
      <c r="O136" s="81" t="e">
        <f t="shared" si="19"/>
        <v>#VALUE!</v>
      </c>
      <c r="P136" s="82" t="e">
        <f t="shared" si="20"/>
        <v>#VALUE!</v>
      </c>
      <c r="Q136" s="82" t="e">
        <f t="shared" si="28"/>
        <v>#VALUE!</v>
      </c>
      <c r="R136" s="82" t="b">
        <f t="shared" si="29"/>
        <v>0</v>
      </c>
      <c r="S136" s="72" t="str">
        <f t="shared" si="21"/>
        <v/>
      </c>
      <c r="T136" s="81" t="e" cm="1">
        <f t="array" aca="1" ref="T136" ca="1">TEXT(RIGHT(10-RIGHT(SUM(INDEX(1*(MID(MID(C136,1,1)*2,ROW(INDIRECT("1:"&amp;LEN(MID(C136,1,1)*2))),1)),,))+MID(C136,2,1)+
SUM(INDEX(1*(MID(MID(C136,3,1)*2,ROW(INDIRECT("1:"&amp;LEN(MID(C136,3,1)*2))),1)),,))+MID(C136,4,1)+
SUM(INDEX(1*(MID(MID(C136,5,1)*2,ROW(INDIRECT("1:"&amp;LEN(MID(C136,5,1)*2))),1)),,))+MID(C136,6,1)+
SUM(INDEX(1*(MID(MID(C136,8,1)*2,ROW(INDIRECT("1:"&amp;LEN(MID(C136,8,1)*2))),1)),,))+MID(C136,9,1)+
SUM(INDEX(1*(MID(MID(C136,10,1)*2,ROW(INDIRECT("1:"&amp;LEN(MID(C136,10,1)*2))),1)),,)),1),1),"0")</f>
        <v>#VALUE!</v>
      </c>
      <c r="U136" s="81" t="str">
        <f t="shared" si="22"/>
        <v/>
      </c>
      <c r="V136" s="83" t="b">
        <f t="shared" si="23"/>
        <v>0</v>
      </c>
      <c r="W136" s="112" t="e">
        <f>IF(#REF!="",FALSE,IF(OR(X136&gt;Z136,X136&lt;Y136),TRUE,FALSE))</f>
        <v>#REF!</v>
      </c>
      <c r="X136" s="112">
        <f t="shared" si="24"/>
        <v>0</v>
      </c>
      <c r="Y136" s="114" t="e">
        <f>#REF!-3/30</f>
        <v>#REF!</v>
      </c>
      <c r="Z136" s="115" t="e">
        <f>#REF!+1/30</f>
        <v>#REF!</v>
      </c>
    </row>
    <row r="137" spans="1:26" s="30" customFormat="1" x14ac:dyDescent="0.25">
      <c r="A137" s="19">
        <v>122</v>
      </c>
      <c r="B137" s="20"/>
      <c r="C137" s="149"/>
      <c r="D137" s="1"/>
      <c r="E137" s="1"/>
      <c r="F137" s="173"/>
      <c r="G137" s="55"/>
      <c r="H137" s="116" t="str">
        <f t="shared" si="25"/>
        <v/>
      </c>
      <c r="I137" s="35" t="b">
        <f t="shared" si="15"/>
        <v>0</v>
      </c>
      <c r="J137" s="80" t="str">
        <f t="shared" si="16"/>
        <v/>
      </c>
      <c r="K137" s="29" t="b">
        <f t="shared" si="26"/>
        <v>0</v>
      </c>
      <c r="L137" s="80" t="str">
        <f t="shared" si="27"/>
        <v/>
      </c>
      <c r="M137" s="81" t="e">
        <f t="shared" si="17"/>
        <v>#VALUE!</v>
      </c>
      <c r="N137" s="81" t="e">
        <f t="shared" si="18"/>
        <v>#VALUE!</v>
      </c>
      <c r="O137" s="81" t="e">
        <f t="shared" si="19"/>
        <v>#VALUE!</v>
      </c>
      <c r="P137" s="82" t="e">
        <f t="shared" si="20"/>
        <v>#VALUE!</v>
      </c>
      <c r="Q137" s="82" t="e">
        <f t="shared" si="28"/>
        <v>#VALUE!</v>
      </c>
      <c r="R137" s="82" t="b">
        <f t="shared" si="29"/>
        <v>0</v>
      </c>
      <c r="S137" s="72" t="str">
        <f t="shared" si="21"/>
        <v/>
      </c>
      <c r="T137" s="81" t="e" cm="1">
        <f t="array" aca="1" ref="T137" ca="1">TEXT(RIGHT(10-RIGHT(SUM(INDEX(1*(MID(MID(C137,1,1)*2,ROW(INDIRECT("1:"&amp;LEN(MID(C137,1,1)*2))),1)),,))+MID(C137,2,1)+
SUM(INDEX(1*(MID(MID(C137,3,1)*2,ROW(INDIRECT("1:"&amp;LEN(MID(C137,3,1)*2))),1)),,))+MID(C137,4,1)+
SUM(INDEX(1*(MID(MID(C137,5,1)*2,ROW(INDIRECT("1:"&amp;LEN(MID(C137,5,1)*2))),1)),,))+MID(C137,6,1)+
SUM(INDEX(1*(MID(MID(C137,8,1)*2,ROW(INDIRECT("1:"&amp;LEN(MID(C137,8,1)*2))),1)),,))+MID(C137,9,1)+
SUM(INDEX(1*(MID(MID(C137,10,1)*2,ROW(INDIRECT("1:"&amp;LEN(MID(C137,10,1)*2))),1)),,)),1),1),"0")</f>
        <v>#VALUE!</v>
      </c>
      <c r="U137" s="81" t="str">
        <f t="shared" si="22"/>
        <v/>
      </c>
      <c r="V137" s="83" t="b">
        <f t="shared" si="23"/>
        <v>0</v>
      </c>
      <c r="W137" s="112" t="e">
        <f>IF(#REF!="",FALSE,IF(OR(X137&gt;Z137,X137&lt;Y137),TRUE,FALSE))</f>
        <v>#REF!</v>
      </c>
      <c r="X137" s="112">
        <f t="shared" si="24"/>
        <v>0</v>
      </c>
      <c r="Y137" s="114" t="e">
        <f>#REF!-3/30</f>
        <v>#REF!</v>
      </c>
      <c r="Z137" s="115" t="e">
        <f>#REF!+1/30</f>
        <v>#REF!</v>
      </c>
    </row>
    <row r="138" spans="1:26" s="30" customFormat="1" x14ac:dyDescent="0.25">
      <c r="A138" s="19">
        <v>123</v>
      </c>
      <c r="B138" s="20"/>
      <c r="C138" s="149"/>
      <c r="D138" s="1"/>
      <c r="E138" s="1"/>
      <c r="F138" s="173"/>
      <c r="G138" s="55"/>
      <c r="H138" s="116" t="str">
        <f t="shared" si="25"/>
        <v/>
      </c>
      <c r="I138" s="35" t="b">
        <f t="shared" si="15"/>
        <v>0</v>
      </c>
      <c r="J138" s="80" t="str">
        <f t="shared" si="16"/>
        <v/>
      </c>
      <c r="K138" s="29" t="b">
        <f t="shared" si="26"/>
        <v>0</v>
      </c>
      <c r="L138" s="80" t="str">
        <f t="shared" si="27"/>
        <v/>
      </c>
      <c r="M138" s="81" t="e">
        <f t="shared" si="17"/>
        <v>#VALUE!</v>
      </c>
      <c r="N138" s="81" t="e">
        <f t="shared" si="18"/>
        <v>#VALUE!</v>
      </c>
      <c r="O138" s="81" t="e">
        <f t="shared" si="19"/>
        <v>#VALUE!</v>
      </c>
      <c r="P138" s="82" t="e">
        <f t="shared" si="20"/>
        <v>#VALUE!</v>
      </c>
      <c r="Q138" s="82" t="e">
        <f t="shared" si="28"/>
        <v>#VALUE!</v>
      </c>
      <c r="R138" s="82" t="b">
        <f t="shared" si="29"/>
        <v>0</v>
      </c>
      <c r="S138" s="72" t="str">
        <f t="shared" si="21"/>
        <v/>
      </c>
      <c r="T138" s="81" t="e" cm="1">
        <f t="array" aca="1" ref="T138" ca="1">TEXT(RIGHT(10-RIGHT(SUM(INDEX(1*(MID(MID(C138,1,1)*2,ROW(INDIRECT("1:"&amp;LEN(MID(C138,1,1)*2))),1)),,))+MID(C138,2,1)+
SUM(INDEX(1*(MID(MID(C138,3,1)*2,ROW(INDIRECT("1:"&amp;LEN(MID(C138,3,1)*2))),1)),,))+MID(C138,4,1)+
SUM(INDEX(1*(MID(MID(C138,5,1)*2,ROW(INDIRECT("1:"&amp;LEN(MID(C138,5,1)*2))),1)),,))+MID(C138,6,1)+
SUM(INDEX(1*(MID(MID(C138,8,1)*2,ROW(INDIRECT("1:"&amp;LEN(MID(C138,8,1)*2))),1)),,))+MID(C138,9,1)+
SUM(INDEX(1*(MID(MID(C138,10,1)*2,ROW(INDIRECT("1:"&amp;LEN(MID(C138,10,1)*2))),1)),,)),1),1),"0")</f>
        <v>#VALUE!</v>
      </c>
      <c r="U138" s="81" t="str">
        <f t="shared" si="22"/>
        <v/>
      </c>
      <c r="V138" s="83" t="b">
        <f t="shared" si="23"/>
        <v>0</v>
      </c>
      <c r="W138" s="112" t="e">
        <f>IF(#REF!="",FALSE,IF(OR(X138&gt;Z138,X138&lt;Y138),TRUE,FALSE))</f>
        <v>#REF!</v>
      </c>
      <c r="X138" s="112">
        <f t="shared" si="24"/>
        <v>0</v>
      </c>
      <c r="Y138" s="114" t="e">
        <f>#REF!-3/30</f>
        <v>#REF!</v>
      </c>
      <c r="Z138" s="115" t="e">
        <f>#REF!+1/30</f>
        <v>#REF!</v>
      </c>
    </row>
    <row r="139" spans="1:26" s="30" customFormat="1" x14ac:dyDescent="0.25">
      <c r="A139" s="19">
        <v>124</v>
      </c>
      <c r="B139" s="20"/>
      <c r="C139" s="149"/>
      <c r="D139" s="1"/>
      <c r="E139" s="1"/>
      <c r="F139" s="173"/>
      <c r="G139" s="55"/>
      <c r="H139" s="116" t="str">
        <f t="shared" si="25"/>
        <v/>
      </c>
      <c r="I139" s="35" t="b">
        <f t="shared" si="15"/>
        <v>0</v>
      </c>
      <c r="J139" s="80" t="str">
        <f t="shared" si="16"/>
        <v/>
      </c>
      <c r="K139" s="29" t="b">
        <f t="shared" si="26"/>
        <v>0</v>
      </c>
      <c r="L139" s="80" t="str">
        <f t="shared" si="27"/>
        <v/>
      </c>
      <c r="M139" s="81" t="e">
        <f t="shared" si="17"/>
        <v>#VALUE!</v>
      </c>
      <c r="N139" s="81" t="e">
        <f t="shared" si="18"/>
        <v>#VALUE!</v>
      </c>
      <c r="O139" s="81" t="e">
        <f t="shared" si="19"/>
        <v>#VALUE!</v>
      </c>
      <c r="P139" s="82" t="e">
        <f t="shared" si="20"/>
        <v>#VALUE!</v>
      </c>
      <c r="Q139" s="82" t="e">
        <f t="shared" si="28"/>
        <v>#VALUE!</v>
      </c>
      <c r="R139" s="82" t="b">
        <f t="shared" si="29"/>
        <v>0</v>
      </c>
      <c r="S139" s="72" t="str">
        <f t="shared" si="21"/>
        <v/>
      </c>
      <c r="T139" s="81" t="e" cm="1">
        <f t="array" aca="1" ref="T139" ca="1">TEXT(RIGHT(10-RIGHT(SUM(INDEX(1*(MID(MID(C139,1,1)*2,ROW(INDIRECT("1:"&amp;LEN(MID(C139,1,1)*2))),1)),,))+MID(C139,2,1)+
SUM(INDEX(1*(MID(MID(C139,3,1)*2,ROW(INDIRECT("1:"&amp;LEN(MID(C139,3,1)*2))),1)),,))+MID(C139,4,1)+
SUM(INDEX(1*(MID(MID(C139,5,1)*2,ROW(INDIRECT("1:"&amp;LEN(MID(C139,5,1)*2))),1)),,))+MID(C139,6,1)+
SUM(INDEX(1*(MID(MID(C139,8,1)*2,ROW(INDIRECT("1:"&amp;LEN(MID(C139,8,1)*2))),1)),,))+MID(C139,9,1)+
SUM(INDEX(1*(MID(MID(C139,10,1)*2,ROW(INDIRECT("1:"&amp;LEN(MID(C139,10,1)*2))),1)),,)),1),1),"0")</f>
        <v>#VALUE!</v>
      </c>
      <c r="U139" s="81" t="str">
        <f t="shared" si="22"/>
        <v/>
      </c>
      <c r="V139" s="83" t="b">
        <f t="shared" si="23"/>
        <v>0</v>
      </c>
      <c r="W139" s="112" t="e">
        <f>IF(#REF!="",FALSE,IF(OR(X139&gt;Z139,X139&lt;Y139),TRUE,FALSE))</f>
        <v>#REF!</v>
      </c>
      <c r="X139" s="112">
        <f t="shared" si="24"/>
        <v>0</v>
      </c>
      <c r="Y139" s="114" t="e">
        <f>#REF!-3/30</f>
        <v>#REF!</v>
      </c>
      <c r="Z139" s="115" t="e">
        <f>#REF!+1/30</f>
        <v>#REF!</v>
      </c>
    </row>
    <row r="140" spans="1:26" s="30" customFormat="1" x14ac:dyDescent="0.25">
      <c r="A140" s="19">
        <v>125</v>
      </c>
      <c r="B140" s="20"/>
      <c r="C140" s="149"/>
      <c r="D140" s="1"/>
      <c r="E140" s="1"/>
      <c r="F140" s="173"/>
      <c r="G140" s="55"/>
      <c r="H140" s="116" t="str">
        <f t="shared" si="25"/>
        <v/>
      </c>
      <c r="I140" s="35" t="b">
        <f t="shared" si="15"/>
        <v>0</v>
      </c>
      <c r="J140" s="80" t="str">
        <f t="shared" si="16"/>
        <v/>
      </c>
      <c r="K140" s="29" t="b">
        <f t="shared" si="26"/>
        <v>0</v>
      </c>
      <c r="L140" s="80" t="str">
        <f t="shared" si="27"/>
        <v/>
      </c>
      <c r="M140" s="81" t="e">
        <f t="shared" si="17"/>
        <v>#VALUE!</v>
      </c>
      <c r="N140" s="81" t="e">
        <f t="shared" si="18"/>
        <v>#VALUE!</v>
      </c>
      <c r="O140" s="81" t="e">
        <f t="shared" si="19"/>
        <v>#VALUE!</v>
      </c>
      <c r="P140" s="82" t="e">
        <f t="shared" si="20"/>
        <v>#VALUE!</v>
      </c>
      <c r="Q140" s="82" t="e">
        <f t="shared" si="28"/>
        <v>#VALUE!</v>
      </c>
      <c r="R140" s="82" t="b">
        <f t="shared" si="29"/>
        <v>0</v>
      </c>
      <c r="S140" s="72" t="str">
        <f t="shared" si="21"/>
        <v/>
      </c>
      <c r="T140" s="81" t="e" cm="1">
        <f t="array" aca="1" ref="T140" ca="1">TEXT(RIGHT(10-RIGHT(SUM(INDEX(1*(MID(MID(C140,1,1)*2,ROW(INDIRECT("1:"&amp;LEN(MID(C140,1,1)*2))),1)),,))+MID(C140,2,1)+
SUM(INDEX(1*(MID(MID(C140,3,1)*2,ROW(INDIRECT("1:"&amp;LEN(MID(C140,3,1)*2))),1)),,))+MID(C140,4,1)+
SUM(INDEX(1*(MID(MID(C140,5,1)*2,ROW(INDIRECT("1:"&amp;LEN(MID(C140,5,1)*2))),1)),,))+MID(C140,6,1)+
SUM(INDEX(1*(MID(MID(C140,8,1)*2,ROW(INDIRECT("1:"&amp;LEN(MID(C140,8,1)*2))),1)),,))+MID(C140,9,1)+
SUM(INDEX(1*(MID(MID(C140,10,1)*2,ROW(INDIRECT("1:"&amp;LEN(MID(C140,10,1)*2))),1)),,)),1),1),"0")</f>
        <v>#VALUE!</v>
      </c>
      <c r="U140" s="81" t="str">
        <f t="shared" si="22"/>
        <v/>
      </c>
      <c r="V140" s="83" t="b">
        <f t="shared" si="23"/>
        <v>0</v>
      </c>
      <c r="W140" s="112" t="e">
        <f>IF(#REF!="",FALSE,IF(OR(X140&gt;Z140,X140&lt;Y140),TRUE,FALSE))</f>
        <v>#REF!</v>
      </c>
      <c r="X140" s="112">
        <f t="shared" si="24"/>
        <v>0</v>
      </c>
      <c r="Y140" s="114" t="e">
        <f>#REF!-3/30</f>
        <v>#REF!</v>
      </c>
      <c r="Z140" s="115" t="e">
        <f>#REF!+1/30</f>
        <v>#REF!</v>
      </c>
    </row>
    <row r="141" spans="1:26" s="30" customFormat="1" x14ac:dyDescent="0.25">
      <c r="A141" s="19">
        <v>126</v>
      </c>
      <c r="B141" s="20"/>
      <c r="C141" s="149"/>
      <c r="D141" s="1"/>
      <c r="E141" s="1"/>
      <c r="F141" s="173"/>
      <c r="G141" s="55"/>
      <c r="H141" s="116" t="str">
        <f t="shared" si="25"/>
        <v/>
      </c>
      <c r="I141" s="35" t="b">
        <f t="shared" si="15"/>
        <v>0</v>
      </c>
      <c r="J141" s="80" t="str">
        <f t="shared" si="16"/>
        <v/>
      </c>
      <c r="K141" s="29" t="b">
        <f t="shared" si="26"/>
        <v>0</v>
      </c>
      <c r="L141" s="80" t="str">
        <f t="shared" si="27"/>
        <v/>
      </c>
      <c r="M141" s="81" t="e">
        <f t="shared" si="17"/>
        <v>#VALUE!</v>
      </c>
      <c r="N141" s="81" t="e">
        <f t="shared" si="18"/>
        <v>#VALUE!</v>
      </c>
      <c r="O141" s="81" t="e">
        <f t="shared" si="19"/>
        <v>#VALUE!</v>
      </c>
      <c r="P141" s="82" t="e">
        <f t="shared" si="20"/>
        <v>#VALUE!</v>
      </c>
      <c r="Q141" s="82" t="e">
        <f t="shared" si="28"/>
        <v>#VALUE!</v>
      </c>
      <c r="R141" s="82" t="b">
        <f t="shared" si="29"/>
        <v>0</v>
      </c>
      <c r="S141" s="72" t="str">
        <f t="shared" si="21"/>
        <v/>
      </c>
      <c r="T141" s="81" t="e" cm="1">
        <f t="array" aca="1" ref="T141" ca="1">TEXT(RIGHT(10-RIGHT(SUM(INDEX(1*(MID(MID(C141,1,1)*2,ROW(INDIRECT("1:"&amp;LEN(MID(C141,1,1)*2))),1)),,))+MID(C141,2,1)+
SUM(INDEX(1*(MID(MID(C141,3,1)*2,ROW(INDIRECT("1:"&amp;LEN(MID(C141,3,1)*2))),1)),,))+MID(C141,4,1)+
SUM(INDEX(1*(MID(MID(C141,5,1)*2,ROW(INDIRECT("1:"&amp;LEN(MID(C141,5,1)*2))),1)),,))+MID(C141,6,1)+
SUM(INDEX(1*(MID(MID(C141,8,1)*2,ROW(INDIRECT("1:"&amp;LEN(MID(C141,8,1)*2))),1)),,))+MID(C141,9,1)+
SUM(INDEX(1*(MID(MID(C141,10,1)*2,ROW(INDIRECT("1:"&amp;LEN(MID(C141,10,1)*2))),1)),,)),1),1),"0")</f>
        <v>#VALUE!</v>
      </c>
      <c r="U141" s="81" t="str">
        <f t="shared" si="22"/>
        <v/>
      </c>
      <c r="V141" s="83" t="b">
        <f t="shared" si="23"/>
        <v>0</v>
      </c>
      <c r="W141" s="112" t="e">
        <f>IF(#REF!="",FALSE,IF(OR(X141&gt;Z141,X141&lt;Y141),TRUE,FALSE))</f>
        <v>#REF!</v>
      </c>
      <c r="X141" s="112">
        <f t="shared" si="24"/>
        <v>0</v>
      </c>
      <c r="Y141" s="114" t="e">
        <f>#REF!-3/30</f>
        <v>#REF!</v>
      </c>
      <c r="Z141" s="115" t="e">
        <f>#REF!+1/30</f>
        <v>#REF!</v>
      </c>
    </row>
    <row r="142" spans="1:26" s="30" customFormat="1" x14ac:dyDescent="0.25">
      <c r="A142" s="19">
        <v>127</v>
      </c>
      <c r="B142" s="20"/>
      <c r="C142" s="149"/>
      <c r="D142" s="1"/>
      <c r="E142" s="1"/>
      <c r="F142" s="173"/>
      <c r="G142" s="55"/>
      <c r="H142" s="116" t="str">
        <f t="shared" si="25"/>
        <v/>
      </c>
      <c r="I142" s="35" t="b">
        <f t="shared" si="15"/>
        <v>0</v>
      </c>
      <c r="J142" s="80" t="str">
        <f t="shared" si="16"/>
        <v/>
      </c>
      <c r="K142" s="29" t="b">
        <f t="shared" si="26"/>
        <v>0</v>
      </c>
      <c r="L142" s="80" t="str">
        <f t="shared" si="27"/>
        <v/>
      </c>
      <c r="M142" s="81" t="e">
        <f t="shared" si="17"/>
        <v>#VALUE!</v>
      </c>
      <c r="N142" s="81" t="e">
        <f t="shared" si="18"/>
        <v>#VALUE!</v>
      </c>
      <c r="O142" s="81" t="e">
        <f t="shared" si="19"/>
        <v>#VALUE!</v>
      </c>
      <c r="P142" s="82" t="e">
        <f t="shared" si="20"/>
        <v>#VALUE!</v>
      </c>
      <c r="Q142" s="82" t="e">
        <f t="shared" si="28"/>
        <v>#VALUE!</v>
      </c>
      <c r="R142" s="82" t="b">
        <f t="shared" si="29"/>
        <v>0</v>
      </c>
      <c r="S142" s="72" t="str">
        <f t="shared" si="21"/>
        <v/>
      </c>
      <c r="T142" s="81" t="e" cm="1">
        <f t="array" aca="1" ref="T142" ca="1">TEXT(RIGHT(10-RIGHT(SUM(INDEX(1*(MID(MID(C142,1,1)*2,ROW(INDIRECT("1:"&amp;LEN(MID(C142,1,1)*2))),1)),,))+MID(C142,2,1)+
SUM(INDEX(1*(MID(MID(C142,3,1)*2,ROW(INDIRECT("1:"&amp;LEN(MID(C142,3,1)*2))),1)),,))+MID(C142,4,1)+
SUM(INDEX(1*(MID(MID(C142,5,1)*2,ROW(INDIRECT("1:"&amp;LEN(MID(C142,5,1)*2))),1)),,))+MID(C142,6,1)+
SUM(INDEX(1*(MID(MID(C142,8,1)*2,ROW(INDIRECT("1:"&amp;LEN(MID(C142,8,1)*2))),1)),,))+MID(C142,9,1)+
SUM(INDEX(1*(MID(MID(C142,10,1)*2,ROW(INDIRECT("1:"&amp;LEN(MID(C142,10,1)*2))),1)),,)),1),1),"0")</f>
        <v>#VALUE!</v>
      </c>
      <c r="U142" s="81" t="str">
        <f t="shared" si="22"/>
        <v/>
      </c>
      <c r="V142" s="83" t="b">
        <f t="shared" si="23"/>
        <v>0</v>
      </c>
      <c r="W142" s="112" t="e">
        <f>IF(#REF!="",FALSE,IF(OR(X142&gt;Z142,X142&lt;Y142),TRUE,FALSE))</f>
        <v>#REF!</v>
      </c>
      <c r="X142" s="112">
        <f t="shared" si="24"/>
        <v>0</v>
      </c>
      <c r="Y142" s="114" t="e">
        <f>#REF!-3/30</f>
        <v>#REF!</v>
      </c>
      <c r="Z142" s="115" t="e">
        <f>#REF!+1/30</f>
        <v>#REF!</v>
      </c>
    </row>
    <row r="143" spans="1:26" s="30" customFormat="1" x14ac:dyDescent="0.25">
      <c r="A143" s="19">
        <v>128</v>
      </c>
      <c r="B143" s="20"/>
      <c r="C143" s="149"/>
      <c r="D143" s="1"/>
      <c r="E143" s="1"/>
      <c r="F143" s="173"/>
      <c r="G143" s="55"/>
      <c r="H143" s="116" t="str">
        <f t="shared" si="25"/>
        <v/>
      </c>
      <c r="I143" s="35" t="b">
        <f t="shared" si="15"/>
        <v>0</v>
      </c>
      <c r="J143" s="80" t="str">
        <f t="shared" si="16"/>
        <v/>
      </c>
      <c r="K143" s="29" t="b">
        <f t="shared" si="26"/>
        <v>0</v>
      </c>
      <c r="L143" s="80" t="str">
        <f t="shared" si="27"/>
        <v/>
      </c>
      <c r="M143" s="81" t="e">
        <f t="shared" si="17"/>
        <v>#VALUE!</v>
      </c>
      <c r="N143" s="81" t="e">
        <f t="shared" si="18"/>
        <v>#VALUE!</v>
      </c>
      <c r="O143" s="81" t="e">
        <f t="shared" si="19"/>
        <v>#VALUE!</v>
      </c>
      <c r="P143" s="82" t="e">
        <f t="shared" si="20"/>
        <v>#VALUE!</v>
      </c>
      <c r="Q143" s="82" t="e">
        <f t="shared" si="28"/>
        <v>#VALUE!</v>
      </c>
      <c r="R143" s="82" t="b">
        <f t="shared" si="29"/>
        <v>0</v>
      </c>
      <c r="S143" s="72" t="str">
        <f t="shared" si="21"/>
        <v/>
      </c>
      <c r="T143" s="81" t="e" cm="1">
        <f t="array" aca="1" ref="T143" ca="1">TEXT(RIGHT(10-RIGHT(SUM(INDEX(1*(MID(MID(C143,1,1)*2,ROW(INDIRECT("1:"&amp;LEN(MID(C143,1,1)*2))),1)),,))+MID(C143,2,1)+
SUM(INDEX(1*(MID(MID(C143,3,1)*2,ROW(INDIRECT("1:"&amp;LEN(MID(C143,3,1)*2))),1)),,))+MID(C143,4,1)+
SUM(INDEX(1*(MID(MID(C143,5,1)*2,ROW(INDIRECT("1:"&amp;LEN(MID(C143,5,1)*2))),1)),,))+MID(C143,6,1)+
SUM(INDEX(1*(MID(MID(C143,8,1)*2,ROW(INDIRECT("1:"&amp;LEN(MID(C143,8,1)*2))),1)),,))+MID(C143,9,1)+
SUM(INDEX(1*(MID(MID(C143,10,1)*2,ROW(INDIRECT("1:"&amp;LEN(MID(C143,10,1)*2))),1)),,)),1),1),"0")</f>
        <v>#VALUE!</v>
      </c>
      <c r="U143" s="81" t="str">
        <f t="shared" si="22"/>
        <v/>
      </c>
      <c r="V143" s="83" t="b">
        <f t="shared" si="23"/>
        <v>0</v>
      </c>
      <c r="W143" s="112" t="e">
        <f>IF(#REF!="",FALSE,IF(OR(X143&gt;Z143,X143&lt;Y143),TRUE,FALSE))</f>
        <v>#REF!</v>
      </c>
      <c r="X143" s="112">
        <f t="shared" si="24"/>
        <v>0</v>
      </c>
      <c r="Y143" s="114" t="e">
        <f>#REF!-3/30</f>
        <v>#REF!</v>
      </c>
      <c r="Z143" s="115" t="e">
        <f>#REF!+1/30</f>
        <v>#REF!</v>
      </c>
    </row>
    <row r="144" spans="1:26" s="30" customFormat="1" x14ac:dyDescent="0.25">
      <c r="A144" s="19">
        <v>129</v>
      </c>
      <c r="B144" s="20"/>
      <c r="C144" s="149"/>
      <c r="D144" s="1"/>
      <c r="E144" s="1"/>
      <c r="F144" s="173"/>
      <c r="G144" s="55"/>
      <c r="H144" s="116" t="str">
        <f t="shared" si="25"/>
        <v/>
      </c>
      <c r="I144" s="35" t="b">
        <f t="shared" ref="I144:I207" si="30">V144</f>
        <v>0</v>
      </c>
      <c r="J144" s="80" t="str">
        <f t="shared" ref="J144:J207" si="31">IF(I144,J$13,"")</f>
        <v/>
      </c>
      <c r="K144" s="29" t="b">
        <f t="shared" si="26"/>
        <v>0</v>
      </c>
      <c r="L144" s="80" t="str">
        <f t="shared" si="27"/>
        <v/>
      </c>
      <c r="M144" s="81" t="e">
        <f t="shared" ref="M144:M207" si="32">VALUE(LEFT(C144,2))</f>
        <v>#VALUE!</v>
      </c>
      <c r="N144" s="81" t="e">
        <f t="shared" ref="N144:N207" si="33">VALUE(MID(C144,3,2))</f>
        <v>#VALUE!</v>
      </c>
      <c r="O144" s="81" t="e">
        <f t="shared" ref="O144:O207" si="34">TEXT(IF(VALUE(MID(C144,5,2))&gt;31,MID(C144,5,2)-60,VALUE(MID(C144,5,2))),"00")</f>
        <v>#VALUE!</v>
      </c>
      <c r="P144" s="82" t="e">
        <f t="shared" ref="P144:P207" si="35">DATEVALUE(IF(VALUE(LEFT(C144,2))&lt;20,20,19)&amp;TEXT(M144,"00")&amp;"/"&amp;N144&amp;"/"&amp;O144)</f>
        <v>#VALUE!</v>
      </c>
      <c r="Q144" s="82" t="e">
        <f t="shared" si="28"/>
        <v>#VALUE!</v>
      </c>
      <c r="R144" s="82" t="b">
        <f t="shared" si="29"/>
        <v>0</v>
      </c>
      <c r="S144" s="72" t="str">
        <f t="shared" ref="S144:S207" si="36">RIGHT(C144,1)</f>
        <v/>
      </c>
      <c r="T144" s="81" t="e" cm="1">
        <f t="array" aca="1" ref="T144" ca="1">TEXT(RIGHT(10-RIGHT(SUM(INDEX(1*(MID(MID(C144,1,1)*2,ROW(INDIRECT("1:"&amp;LEN(MID(C144,1,1)*2))),1)),,))+MID(C144,2,1)+
SUM(INDEX(1*(MID(MID(C144,3,1)*2,ROW(INDIRECT("1:"&amp;LEN(MID(C144,3,1)*2))),1)),,))+MID(C144,4,1)+
SUM(INDEX(1*(MID(MID(C144,5,1)*2,ROW(INDIRECT("1:"&amp;LEN(MID(C144,5,1)*2))),1)),,))+MID(C144,6,1)+
SUM(INDEX(1*(MID(MID(C144,8,1)*2,ROW(INDIRECT("1:"&amp;LEN(MID(C144,8,1)*2))),1)),,))+MID(C144,9,1)+
SUM(INDEX(1*(MID(MID(C144,10,1)*2,ROW(INDIRECT("1:"&amp;LEN(MID(C144,10,1)*2))),1)),,)),1),1),"0")</f>
        <v>#VALUE!</v>
      </c>
      <c r="U144" s="81" t="str">
        <f t="shared" ref="U144:U207" si="37">IF(C144="","",T144=S144)</f>
        <v/>
      </c>
      <c r="V144" s="83" t="b">
        <f t="shared" ref="V144:V207" si="38">IFERROR(NOT(IF(C144&lt;&gt;"",AND(R144,U144),TRUE)),TRUE)</f>
        <v>0</v>
      </c>
      <c r="W144" s="112" t="e">
        <f>IF(#REF!="",FALSE,IF(OR(X144&gt;Z144,X144&lt;Y144),TRUE,FALSE))</f>
        <v>#REF!</v>
      </c>
      <c r="X144" s="112">
        <f t="shared" ref="X144:X207" si="39">(E144-D144)/30</f>
        <v>0</v>
      </c>
      <c r="Y144" s="114" t="e">
        <f>#REF!-3/30</f>
        <v>#REF!</v>
      </c>
      <c r="Z144" s="115" t="e">
        <f>#REF!+1/30</f>
        <v>#REF!</v>
      </c>
    </row>
    <row r="145" spans="1:26" s="30" customFormat="1" x14ac:dyDescent="0.25">
      <c r="A145" s="19">
        <v>130</v>
      </c>
      <c r="B145" s="20"/>
      <c r="C145" s="149"/>
      <c r="D145" s="1"/>
      <c r="E145" s="1"/>
      <c r="F145" s="173"/>
      <c r="G145" s="55"/>
      <c r="H145" s="116" t="str">
        <f t="shared" ref="H145:H208" si="40">IF(J145="","",J145&amp;". ")&amp;IF(L145="","",L145&amp;". ")</f>
        <v/>
      </c>
      <c r="I145" s="35" t="b">
        <f t="shared" si="30"/>
        <v>0</v>
      </c>
      <c r="J145" s="80" t="str">
        <f t="shared" si="31"/>
        <v/>
      </c>
      <c r="K145" s="29" t="b">
        <f t="shared" ref="K145:K208" si="41">IF(COUNTA(D145:E145)&gt;1,E145&lt;D145,FALSE)</f>
        <v>0</v>
      </c>
      <c r="L145" s="80" t="str">
        <f t="shared" ref="L145:L208" si="42">IF(K145,L$13,"")</f>
        <v/>
      </c>
      <c r="M145" s="81" t="e">
        <f t="shared" si="32"/>
        <v>#VALUE!</v>
      </c>
      <c r="N145" s="81" t="e">
        <f t="shared" si="33"/>
        <v>#VALUE!</v>
      </c>
      <c r="O145" s="81" t="e">
        <f t="shared" si="34"/>
        <v>#VALUE!</v>
      </c>
      <c r="P145" s="82" t="e">
        <f t="shared" si="35"/>
        <v>#VALUE!</v>
      </c>
      <c r="Q145" s="82" t="e">
        <f t="shared" ref="Q145:Q208" si="43">DATE(M145,N145,O145)</f>
        <v>#VALUE!</v>
      </c>
      <c r="R145" s="82" t="b">
        <f t="shared" si="29"/>
        <v>0</v>
      </c>
      <c r="S145" s="72" t="str">
        <f t="shared" si="36"/>
        <v/>
      </c>
      <c r="T145" s="81" t="e" cm="1">
        <f t="array" aca="1" ref="T145" ca="1">TEXT(RIGHT(10-RIGHT(SUM(INDEX(1*(MID(MID(C145,1,1)*2,ROW(INDIRECT("1:"&amp;LEN(MID(C145,1,1)*2))),1)),,))+MID(C145,2,1)+
SUM(INDEX(1*(MID(MID(C145,3,1)*2,ROW(INDIRECT("1:"&amp;LEN(MID(C145,3,1)*2))),1)),,))+MID(C145,4,1)+
SUM(INDEX(1*(MID(MID(C145,5,1)*2,ROW(INDIRECT("1:"&amp;LEN(MID(C145,5,1)*2))),1)),,))+MID(C145,6,1)+
SUM(INDEX(1*(MID(MID(C145,8,1)*2,ROW(INDIRECT("1:"&amp;LEN(MID(C145,8,1)*2))),1)),,))+MID(C145,9,1)+
SUM(INDEX(1*(MID(MID(C145,10,1)*2,ROW(INDIRECT("1:"&amp;LEN(MID(C145,10,1)*2))),1)),,)),1),1),"0")</f>
        <v>#VALUE!</v>
      </c>
      <c r="U145" s="81" t="str">
        <f t="shared" si="37"/>
        <v/>
      </c>
      <c r="V145" s="83" t="b">
        <f t="shared" si="38"/>
        <v>0</v>
      </c>
      <c r="W145" s="112" t="e">
        <f>IF(#REF!="",FALSE,IF(OR(X145&gt;Z145,X145&lt;Y145),TRUE,FALSE))</f>
        <v>#REF!</v>
      </c>
      <c r="X145" s="112">
        <f t="shared" si="39"/>
        <v>0</v>
      </c>
      <c r="Y145" s="114" t="e">
        <f>#REF!-3/30</f>
        <v>#REF!</v>
      </c>
      <c r="Z145" s="115" t="e">
        <f>#REF!+1/30</f>
        <v>#REF!</v>
      </c>
    </row>
    <row r="146" spans="1:26" s="30" customFormat="1" x14ac:dyDescent="0.25">
      <c r="A146" s="19">
        <v>131</v>
      </c>
      <c r="B146" s="20"/>
      <c r="C146" s="149"/>
      <c r="D146" s="1"/>
      <c r="E146" s="1"/>
      <c r="F146" s="173"/>
      <c r="G146" s="55"/>
      <c r="H146" s="116" t="str">
        <f t="shared" si="40"/>
        <v/>
      </c>
      <c r="I146" s="35" t="b">
        <f t="shared" si="30"/>
        <v>0</v>
      </c>
      <c r="J146" s="80" t="str">
        <f t="shared" si="31"/>
        <v/>
      </c>
      <c r="K146" s="29" t="b">
        <f t="shared" si="41"/>
        <v>0</v>
      </c>
      <c r="L146" s="80" t="str">
        <f t="shared" si="42"/>
        <v/>
      </c>
      <c r="M146" s="81" t="e">
        <f t="shared" si="32"/>
        <v>#VALUE!</v>
      </c>
      <c r="N146" s="81" t="e">
        <f t="shared" si="33"/>
        <v>#VALUE!</v>
      </c>
      <c r="O146" s="81" t="e">
        <f t="shared" si="34"/>
        <v>#VALUE!</v>
      </c>
      <c r="P146" s="82" t="e">
        <f t="shared" si="35"/>
        <v>#VALUE!</v>
      </c>
      <c r="Q146" s="82" t="e">
        <f t="shared" si="43"/>
        <v>#VALUE!</v>
      </c>
      <c r="R146" s="82" t="b">
        <f t="shared" ref="R146:R209" si="44">NOT(ISERR(AND(N146&lt;13,VALUE(O146)&lt;31,P146=Q146)))</f>
        <v>0</v>
      </c>
      <c r="S146" s="72" t="str">
        <f t="shared" si="36"/>
        <v/>
      </c>
      <c r="T146" s="81" t="e" cm="1">
        <f t="array" aca="1" ref="T146" ca="1">TEXT(RIGHT(10-RIGHT(SUM(INDEX(1*(MID(MID(C146,1,1)*2,ROW(INDIRECT("1:"&amp;LEN(MID(C146,1,1)*2))),1)),,))+MID(C146,2,1)+
SUM(INDEX(1*(MID(MID(C146,3,1)*2,ROW(INDIRECT("1:"&amp;LEN(MID(C146,3,1)*2))),1)),,))+MID(C146,4,1)+
SUM(INDEX(1*(MID(MID(C146,5,1)*2,ROW(INDIRECT("1:"&amp;LEN(MID(C146,5,1)*2))),1)),,))+MID(C146,6,1)+
SUM(INDEX(1*(MID(MID(C146,8,1)*2,ROW(INDIRECT("1:"&amp;LEN(MID(C146,8,1)*2))),1)),,))+MID(C146,9,1)+
SUM(INDEX(1*(MID(MID(C146,10,1)*2,ROW(INDIRECT("1:"&amp;LEN(MID(C146,10,1)*2))),1)),,)),1),1),"0")</f>
        <v>#VALUE!</v>
      </c>
      <c r="U146" s="81" t="str">
        <f t="shared" si="37"/>
        <v/>
      </c>
      <c r="V146" s="83" t="b">
        <f t="shared" si="38"/>
        <v>0</v>
      </c>
      <c r="W146" s="112" t="e">
        <f>IF(#REF!="",FALSE,IF(OR(X146&gt;Z146,X146&lt;Y146),TRUE,FALSE))</f>
        <v>#REF!</v>
      </c>
      <c r="X146" s="112">
        <f t="shared" si="39"/>
        <v>0</v>
      </c>
      <c r="Y146" s="114" t="e">
        <f>#REF!-3/30</f>
        <v>#REF!</v>
      </c>
      <c r="Z146" s="115" t="e">
        <f>#REF!+1/30</f>
        <v>#REF!</v>
      </c>
    </row>
    <row r="147" spans="1:26" s="30" customFormat="1" x14ac:dyDescent="0.25">
      <c r="A147" s="19">
        <v>132</v>
      </c>
      <c r="B147" s="20"/>
      <c r="C147" s="149"/>
      <c r="D147" s="1"/>
      <c r="E147" s="1"/>
      <c r="F147" s="173"/>
      <c r="G147" s="55"/>
      <c r="H147" s="116" t="str">
        <f t="shared" si="40"/>
        <v/>
      </c>
      <c r="I147" s="35" t="b">
        <f t="shared" si="30"/>
        <v>0</v>
      </c>
      <c r="J147" s="80" t="str">
        <f t="shared" si="31"/>
        <v/>
      </c>
      <c r="K147" s="29" t="b">
        <f t="shared" si="41"/>
        <v>0</v>
      </c>
      <c r="L147" s="80" t="str">
        <f t="shared" si="42"/>
        <v/>
      </c>
      <c r="M147" s="81" t="e">
        <f t="shared" si="32"/>
        <v>#VALUE!</v>
      </c>
      <c r="N147" s="81" t="e">
        <f t="shared" si="33"/>
        <v>#VALUE!</v>
      </c>
      <c r="O147" s="81" t="e">
        <f t="shared" si="34"/>
        <v>#VALUE!</v>
      </c>
      <c r="P147" s="82" t="e">
        <f t="shared" si="35"/>
        <v>#VALUE!</v>
      </c>
      <c r="Q147" s="82" t="e">
        <f t="shared" si="43"/>
        <v>#VALUE!</v>
      </c>
      <c r="R147" s="82" t="b">
        <f t="shared" si="44"/>
        <v>0</v>
      </c>
      <c r="S147" s="72" t="str">
        <f t="shared" si="36"/>
        <v/>
      </c>
      <c r="T147" s="81" t="e" cm="1">
        <f t="array" aca="1" ref="T147" ca="1">TEXT(RIGHT(10-RIGHT(SUM(INDEX(1*(MID(MID(C147,1,1)*2,ROW(INDIRECT("1:"&amp;LEN(MID(C147,1,1)*2))),1)),,))+MID(C147,2,1)+
SUM(INDEX(1*(MID(MID(C147,3,1)*2,ROW(INDIRECT("1:"&amp;LEN(MID(C147,3,1)*2))),1)),,))+MID(C147,4,1)+
SUM(INDEX(1*(MID(MID(C147,5,1)*2,ROW(INDIRECT("1:"&amp;LEN(MID(C147,5,1)*2))),1)),,))+MID(C147,6,1)+
SUM(INDEX(1*(MID(MID(C147,8,1)*2,ROW(INDIRECT("1:"&amp;LEN(MID(C147,8,1)*2))),1)),,))+MID(C147,9,1)+
SUM(INDEX(1*(MID(MID(C147,10,1)*2,ROW(INDIRECT("1:"&amp;LEN(MID(C147,10,1)*2))),1)),,)),1),1),"0")</f>
        <v>#VALUE!</v>
      </c>
      <c r="U147" s="81" t="str">
        <f t="shared" si="37"/>
        <v/>
      </c>
      <c r="V147" s="83" t="b">
        <f t="shared" si="38"/>
        <v>0</v>
      </c>
      <c r="W147" s="112" t="e">
        <f>IF(#REF!="",FALSE,IF(OR(X147&gt;Z147,X147&lt;Y147),TRUE,FALSE))</f>
        <v>#REF!</v>
      </c>
      <c r="X147" s="112">
        <f t="shared" si="39"/>
        <v>0</v>
      </c>
      <c r="Y147" s="114" t="e">
        <f>#REF!-3/30</f>
        <v>#REF!</v>
      </c>
      <c r="Z147" s="115" t="e">
        <f>#REF!+1/30</f>
        <v>#REF!</v>
      </c>
    </row>
    <row r="148" spans="1:26" s="30" customFormat="1" x14ac:dyDescent="0.25">
      <c r="A148" s="19">
        <v>133</v>
      </c>
      <c r="B148" s="20"/>
      <c r="C148" s="149"/>
      <c r="D148" s="1"/>
      <c r="E148" s="1"/>
      <c r="F148" s="173"/>
      <c r="G148" s="55"/>
      <c r="H148" s="116" t="str">
        <f t="shared" si="40"/>
        <v/>
      </c>
      <c r="I148" s="35" t="b">
        <f t="shared" si="30"/>
        <v>0</v>
      </c>
      <c r="J148" s="80" t="str">
        <f t="shared" si="31"/>
        <v/>
      </c>
      <c r="K148" s="29" t="b">
        <f t="shared" si="41"/>
        <v>0</v>
      </c>
      <c r="L148" s="80" t="str">
        <f t="shared" si="42"/>
        <v/>
      </c>
      <c r="M148" s="81" t="e">
        <f t="shared" si="32"/>
        <v>#VALUE!</v>
      </c>
      <c r="N148" s="81" t="e">
        <f t="shared" si="33"/>
        <v>#VALUE!</v>
      </c>
      <c r="O148" s="81" t="e">
        <f t="shared" si="34"/>
        <v>#VALUE!</v>
      </c>
      <c r="P148" s="82" t="e">
        <f t="shared" si="35"/>
        <v>#VALUE!</v>
      </c>
      <c r="Q148" s="82" t="e">
        <f t="shared" si="43"/>
        <v>#VALUE!</v>
      </c>
      <c r="R148" s="82" t="b">
        <f t="shared" si="44"/>
        <v>0</v>
      </c>
      <c r="S148" s="72" t="str">
        <f t="shared" si="36"/>
        <v/>
      </c>
      <c r="T148" s="81" t="e" cm="1">
        <f t="array" aca="1" ref="T148" ca="1">TEXT(RIGHT(10-RIGHT(SUM(INDEX(1*(MID(MID(C148,1,1)*2,ROW(INDIRECT("1:"&amp;LEN(MID(C148,1,1)*2))),1)),,))+MID(C148,2,1)+
SUM(INDEX(1*(MID(MID(C148,3,1)*2,ROW(INDIRECT("1:"&amp;LEN(MID(C148,3,1)*2))),1)),,))+MID(C148,4,1)+
SUM(INDEX(1*(MID(MID(C148,5,1)*2,ROW(INDIRECT("1:"&amp;LEN(MID(C148,5,1)*2))),1)),,))+MID(C148,6,1)+
SUM(INDEX(1*(MID(MID(C148,8,1)*2,ROW(INDIRECT("1:"&amp;LEN(MID(C148,8,1)*2))),1)),,))+MID(C148,9,1)+
SUM(INDEX(1*(MID(MID(C148,10,1)*2,ROW(INDIRECT("1:"&amp;LEN(MID(C148,10,1)*2))),1)),,)),1),1),"0")</f>
        <v>#VALUE!</v>
      </c>
      <c r="U148" s="81" t="str">
        <f t="shared" si="37"/>
        <v/>
      </c>
      <c r="V148" s="83" t="b">
        <f t="shared" si="38"/>
        <v>0</v>
      </c>
      <c r="W148" s="112" t="e">
        <f>IF(#REF!="",FALSE,IF(OR(X148&gt;Z148,X148&lt;Y148),TRUE,FALSE))</f>
        <v>#REF!</v>
      </c>
      <c r="X148" s="112">
        <f t="shared" si="39"/>
        <v>0</v>
      </c>
      <c r="Y148" s="114" t="e">
        <f>#REF!-3/30</f>
        <v>#REF!</v>
      </c>
      <c r="Z148" s="115" t="e">
        <f>#REF!+1/30</f>
        <v>#REF!</v>
      </c>
    </row>
    <row r="149" spans="1:26" s="30" customFormat="1" x14ac:dyDescent="0.25">
      <c r="A149" s="19">
        <v>134</v>
      </c>
      <c r="B149" s="20"/>
      <c r="C149" s="149"/>
      <c r="D149" s="1"/>
      <c r="E149" s="1"/>
      <c r="F149" s="173"/>
      <c r="G149" s="55"/>
      <c r="H149" s="116" t="str">
        <f t="shared" si="40"/>
        <v/>
      </c>
      <c r="I149" s="35" t="b">
        <f t="shared" si="30"/>
        <v>0</v>
      </c>
      <c r="J149" s="80" t="str">
        <f t="shared" si="31"/>
        <v/>
      </c>
      <c r="K149" s="29" t="b">
        <f t="shared" si="41"/>
        <v>0</v>
      </c>
      <c r="L149" s="80" t="str">
        <f t="shared" si="42"/>
        <v/>
      </c>
      <c r="M149" s="81" t="e">
        <f t="shared" si="32"/>
        <v>#VALUE!</v>
      </c>
      <c r="N149" s="81" t="e">
        <f t="shared" si="33"/>
        <v>#VALUE!</v>
      </c>
      <c r="O149" s="81" t="e">
        <f t="shared" si="34"/>
        <v>#VALUE!</v>
      </c>
      <c r="P149" s="82" t="e">
        <f t="shared" si="35"/>
        <v>#VALUE!</v>
      </c>
      <c r="Q149" s="82" t="e">
        <f t="shared" si="43"/>
        <v>#VALUE!</v>
      </c>
      <c r="R149" s="82" t="b">
        <f t="shared" si="44"/>
        <v>0</v>
      </c>
      <c r="S149" s="72" t="str">
        <f t="shared" si="36"/>
        <v/>
      </c>
      <c r="T149" s="81" t="e" cm="1">
        <f t="array" aca="1" ref="T149" ca="1">TEXT(RIGHT(10-RIGHT(SUM(INDEX(1*(MID(MID(C149,1,1)*2,ROW(INDIRECT("1:"&amp;LEN(MID(C149,1,1)*2))),1)),,))+MID(C149,2,1)+
SUM(INDEX(1*(MID(MID(C149,3,1)*2,ROW(INDIRECT("1:"&amp;LEN(MID(C149,3,1)*2))),1)),,))+MID(C149,4,1)+
SUM(INDEX(1*(MID(MID(C149,5,1)*2,ROW(INDIRECT("1:"&amp;LEN(MID(C149,5,1)*2))),1)),,))+MID(C149,6,1)+
SUM(INDEX(1*(MID(MID(C149,8,1)*2,ROW(INDIRECT("1:"&amp;LEN(MID(C149,8,1)*2))),1)),,))+MID(C149,9,1)+
SUM(INDEX(1*(MID(MID(C149,10,1)*2,ROW(INDIRECT("1:"&amp;LEN(MID(C149,10,1)*2))),1)),,)),1),1),"0")</f>
        <v>#VALUE!</v>
      </c>
      <c r="U149" s="81" t="str">
        <f t="shared" si="37"/>
        <v/>
      </c>
      <c r="V149" s="83" t="b">
        <f t="shared" si="38"/>
        <v>0</v>
      </c>
      <c r="W149" s="112" t="e">
        <f>IF(#REF!="",FALSE,IF(OR(X149&gt;Z149,X149&lt;Y149),TRUE,FALSE))</f>
        <v>#REF!</v>
      </c>
      <c r="X149" s="112">
        <f t="shared" si="39"/>
        <v>0</v>
      </c>
      <c r="Y149" s="114" t="e">
        <f>#REF!-3/30</f>
        <v>#REF!</v>
      </c>
      <c r="Z149" s="115" t="e">
        <f>#REF!+1/30</f>
        <v>#REF!</v>
      </c>
    </row>
    <row r="150" spans="1:26" s="30" customFormat="1" x14ac:dyDescent="0.25">
      <c r="A150" s="19">
        <v>135</v>
      </c>
      <c r="B150" s="20"/>
      <c r="C150" s="149"/>
      <c r="D150" s="1"/>
      <c r="E150" s="1"/>
      <c r="F150" s="173"/>
      <c r="G150" s="55"/>
      <c r="H150" s="116" t="str">
        <f t="shared" si="40"/>
        <v/>
      </c>
      <c r="I150" s="35" t="b">
        <f t="shared" si="30"/>
        <v>0</v>
      </c>
      <c r="J150" s="80" t="str">
        <f t="shared" si="31"/>
        <v/>
      </c>
      <c r="K150" s="29" t="b">
        <f t="shared" si="41"/>
        <v>0</v>
      </c>
      <c r="L150" s="80" t="str">
        <f t="shared" si="42"/>
        <v/>
      </c>
      <c r="M150" s="81" t="e">
        <f t="shared" si="32"/>
        <v>#VALUE!</v>
      </c>
      <c r="N150" s="81" t="e">
        <f t="shared" si="33"/>
        <v>#VALUE!</v>
      </c>
      <c r="O150" s="81" t="e">
        <f t="shared" si="34"/>
        <v>#VALUE!</v>
      </c>
      <c r="P150" s="82" t="e">
        <f t="shared" si="35"/>
        <v>#VALUE!</v>
      </c>
      <c r="Q150" s="82" t="e">
        <f t="shared" si="43"/>
        <v>#VALUE!</v>
      </c>
      <c r="R150" s="82" t="b">
        <f t="shared" si="44"/>
        <v>0</v>
      </c>
      <c r="S150" s="72" t="str">
        <f t="shared" si="36"/>
        <v/>
      </c>
      <c r="T150" s="81" t="e" cm="1">
        <f t="array" aca="1" ref="T150" ca="1">TEXT(RIGHT(10-RIGHT(SUM(INDEX(1*(MID(MID(C150,1,1)*2,ROW(INDIRECT("1:"&amp;LEN(MID(C150,1,1)*2))),1)),,))+MID(C150,2,1)+
SUM(INDEX(1*(MID(MID(C150,3,1)*2,ROW(INDIRECT("1:"&amp;LEN(MID(C150,3,1)*2))),1)),,))+MID(C150,4,1)+
SUM(INDEX(1*(MID(MID(C150,5,1)*2,ROW(INDIRECT("1:"&amp;LEN(MID(C150,5,1)*2))),1)),,))+MID(C150,6,1)+
SUM(INDEX(1*(MID(MID(C150,8,1)*2,ROW(INDIRECT("1:"&amp;LEN(MID(C150,8,1)*2))),1)),,))+MID(C150,9,1)+
SUM(INDEX(1*(MID(MID(C150,10,1)*2,ROW(INDIRECT("1:"&amp;LEN(MID(C150,10,1)*2))),1)),,)),1),1),"0")</f>
        <v>#VALUE!</v>
      </c>
      <c r="U150" s="81" t="str">
        <f t="shared" si="37"/>
        <v/>
      </c>
      <c r="V150" s="83" t="b">
        <f t="shared" si="38"/>
        <v>0</v>
      </c>
      <c r="W150" s="112" t="e">
        <f>IF(#REF!="",FALSE,IF(OR(X150&gt;Z150,X150&lt;Y150),TRUE,FALSE))</f>
        <v>#REF!</v>
      </c>
      <c r="X150" s="112">
        <f t="shared" si="39"/>
        <v>0</v>
      </c>
      <c r="Y150" s="114" t="e">
        <f>#REF!-3/30</f>
        <v>#REF!</v>
      </c>
      <c r="Z150" s="115" t="e">
        <f>#REF!+1/30</f>
        <v>#REF!</v>
      </c>
    </row>
    <row r="151" spans="1:26" s="30" customFormat="1" x14ac:dyDescent="0.25">
      <c r="A151" s="19">
        <v>136</v>
      </c>
      <c r="B151" s="20"/>
      <c r="C151" s="149"/>
      <c r="D151" s="1"/>
      <c r="E151" s="1"/>
      <c r="F151" s="173"/>
      <c r="G151" s="55"/>
      <c r="H151" s="116" t="str">
        <f t="shared" si="40"/>
        <v/>
      </c>
      <c r="I151" s="35" t="b">
        <f t="shared" si="30"/>
        <v>0</v>
      </c>
      <c r="J151" s="80" t="str">
        <f t="shared" si="31"/>
        <v/>
      </c>
      <c r="K151" s="29" t="b">
        <f t="shared" si="41"/>
        <v>0</v>
      </c>
      <c r="L151" s="80" t="str">
        <f t="shared" si="42"/>
        <v/>
      </c>
      <c r="M151" s="81" t="e">
        <f t="shared" si="32"/>
        <v>#VALUE!</v>
      </c>
      <c r="N151" s="81" t="e">
        <f t="shared" si="33"/>
        <v>#VALUE!</v>
      </c>
      <c r="O151" s="81" t="e">
        <f t="shared" si="34"/>
        <v>#VALUE!</v>
      </c>
      <c r="P151" s="82" t="e">
        <f t="shared" si="35"/>
        <v>#VALUE!</v>
      </c>
      <c r="Q151" s="82" t="e">
        <f t="shared" si="43"/>
        <v>#VALUE!</v>
      </c>
      <c r="R151" s="82" t="b">
        <f t="shared" si="44"/>
        <v>0</v>
      </c>
      <c r="S151" s="72" t="str">
        <f t="shared" si="36"/>
        <v/>
      </c>
      <c r="T151" s="81" t="e" cm="1">
        <f t="array" aca="1" ref="T151" ca="1">TEXT(RIGHT(10-RIGHT(SUM(INDEX(1*(MID(MID(C151,1,1)*2,ROW(INDIRECT("1:"&amp;LEN(MID(C151,1,1)*2))),1)),,))+MID(C151,2,1)+
SUM(INDEX(1*(MID(MID(C151,3,1)*2,ROW(INDIRECT("1:"&amp;LEN(MID(C151,3,1)*2))),1)),,))+MID(C151,4,1)+
SUM(INDEX(1*(MID(MID(C151,5,1)*2,ROW(INDIRECT("1:"&amp;LEN(MID(C151,5,1)*2))),1)),,))+MID(C151,6,1)+
SUM(INDEX(1*(MID(MID(C151,8,1)*2,ROW(INDIRECT("1:"&amp;LEN(MID(C151,8,1)*2))),1)),,))+MID(C151,9,1)+
SUM(INDEX(1*(MID(MID(C151,10,1)*2,ROW(INDIRECT("1:"&amp;LEN(MID(C151,10,1)*2))),1)),,)),1),1),"0")</f>
        <v>#VALUE!</v>
      </c>
      <c r="U151" s="81" t="str">
        <f t="shared" si="37"/>
        <v/>
      </c>
      <c r="V151" s="83" t="b">
        <f t="shared" si="38"/>
        <v>0</v>
      </c>
      <c r="W151" s="112" t="e">
        <f>IF(#REF!="",FALSE,IF(OR(X151&gt;Z151,X151&lt;Y151),TRUE,FALSE))</f>
        <v>#REF!</v>
      </c>
      <c r="X151" s="112">
        <f t="shared" si="39"/>
        <v>0</v>
      </c>
      <c r="Y151" s="114" t="e">
        <f>#REF!-3/30</f>
        <v>#REF!</v>
      </c>
      <c r="Z151" s="115" t="e">
        <f>#REF!+1/30</f>
        <v>#REF!</v>
      </c>
    </row>
    <row r="152" spans="1:26" s="30" customFormat="1" x14ac:dyDescent="0.25">
      <c r="A152" s="19">
        <v>137</v>
      </c>
      <c r="B152" s="20"/>
      <c r="C152" s="149"/>
      <c r="D152" s="1"/>
      <c r="E152" s="1"/>
      <c r="F152" s="173"/>
      <c r="G152" s="55"/>
      <c r="H152" s="116" t="str">
        <f t="shared" si="40"/>
        <v/>
      </c>
      <c r="I152" s="35" t="b">
        <f t="shared" si="30"/>
        <v>0</v>
      </c>
      <c r="J152" s="80" t="str">
        <f t="shared" si="31"/>
        <v/>
      </c>
      <c r="K152" s="29" t="b">
        <f t="shared" si="41"/>
        <v>0</v>
      </c>
      <c r="L152" s="80" t="str">
        <f t="shared" si="42"/>
        <v/>
      </c>
      <c r="M152" s="81" t="e">
        <f t="shared" si="32"/>
        <v>#VALUE!</v>
      </c>
      <c r="N152" s="81" t="e">
        <f t="shared" si="33"/>
        <v>#VALUE!</v>
      </c>
      <c r="O152" s="81" t="e">
        <f t="shared" si="34"/>
        <v>#VALUE!</v>
      </c>
      <c r="P152" s="82" t="e">
        <f t="shared" si="35"/>
        <v>#VALUE!</v>
      </c>
      <c r="Q152" s="82" t="e">
        <f t="shared" si="43"/>
        <v>#VALUE!</v>
      </c>
      <c r="R152" s="82" t="b">
        <f t="shared" si="44"/>
        <v>0</v>
      </c>
      <c r="S152" s="72" t="str">
        <f t="shared" si="36"/>
        <v/>
      </c>
      <c r="T152" s="81" t="e" cm="1">
        <f t="array" aca="1" ref="T152" ca="1">TEXT(RIGHT(10-RIGHT(SUM(INDEX(1*(MID(MID(C152,1,1)*2,ROW(INDIRECT("1:"&amp;LEN(MID(C152,1,1)*2))),1)),,))+MID(C152,2,1)+
SUM(INDEX(1*(MID(MID(C152,3,1)*2,ROW(INDIRECT("1:"&amp;LEN(MID(C152,3,1)*2))),1)),,))+MID(C152,4,1)+
SUM(INDEX(1*(MID(MID(C152,5,1)*2,ROW(INDIRECT("1:"&amp;LEN(MID(C152,5,1)*2))),1)),,))+MID(C152,6,1)+
SUM(INDEX(1*(MID(MID(C152,8,1)*2,ROW(INDIRECT("1:"&amp;LEN(MID(C152,8,1)*2))),1)),,))+MID(C152,9,1)+
SUM(INDEX(1*(MID(MID(C152,10,1)*2,ROW(INDIRECT("1:"&amp;LEN(MID(C152,10,1)*2))),1)),,)),1),1),"0")</f>
        <v>#VALUE!</v>
      </c>
      <c r="U152" s="81" t="str">
        <f t="shared" si="37"/>
        <v/>
      </c>
      <c r="V152" s="83" t="b">
        <f t="shared" si="38"/>
        <v>0</v>
      </c>
      <c r="W152" s="112" t="e">
        <f>IF(#REF!="",FALSE,IF(OR(X152&gt;Z152,X152&lt;Y152),TRUE,FALSE))</f>
        <v>#REF!</v>
      </c>
      <c r="X152" s="112">
        <f t="shared" si="39"/>
        <v>0</v>
      </c>
      <c r="Y152" s="114" t="e">
        <f>#REF!-3/30</f>
        <v>#REF!</v>
      </c>
      <c r="Z152" s="115" t="e">
        <f>#REF!+1/30</f>
        <v>#REF!</v>
      </c>
    </row>
    <row r="153" spans="1:26" s="30" customFormat="1" x14ac:dyDescent="0.25">
      <c r="A153" s="19">
        <v>138</v>
      </c>
      <c r="B153" s="20"/>
      <c r="C153" s="149"/>
      <c r="D153" s="1"/>
      <c r="E153" s="1"/>
      <c r="F153" s="173"/>
      <c r="G153" s="55"/>
      <c r="H153" s="116" t="str">
        <f t="shared" si="40"/>
        <v/>
      </c>
      <c r="I153" s="35" t="b">
        <f t="shared" si="30"/>
        <v>0</v>
      </c>
      <c r="J153" s="80" t="str">
        <f t="shared" si="31"/>
        <v/>
      </c>
      <c r="K153" s="29" t="b">
        <f t="shared" si="41"/>
        <v>0</v>
      </c>
      <c r="L153" s="80" t="str">
        <f t="shared" si="42"/>
        <v/>
      </c>
      <c r="M153" s="81" t="e">
        <f t="shared" si="32"/>
        <v>#VALUE!</v>
      </c>
      <c r="N153" s="81" t="e">
        <f t="shared" si="33"/>
        <v>#VALUE!</v>
      </c>
      <c r="O153" s="81" t="e">
        <f t="shared" si="34"/>
        <v>#VALUE!</v>
      </c>
      <c r="P153" s="82" t="e">
        <f t="shared" si="35"/>
        <v>#VALUE!</v>
      </c>
      <c r="Q153" s="82" t="e">
        <f t="shared" si="43"/>
        <v>#VALUE!</v>
      </c>
      <c r="R153" s="82" t="b">
        <f t="shared" si="44"/>
        <v>0</v>
      </c>
      <c r="S153" s="72" t="str">
        <f t="shared" si="36"/>
        <v/>
      </c>
      <c r="T153" s="81" t="e" cm="1">
        <f t="array" aca="1" ref="T153" ca="1">TEXT(RIGHT(10-RIGHT(SUM(INDEX(1*(MID(MID(C153,1,1)*2,ROW(INDIRECT("1:"&amp;LEN(MID(C153,1,1)*2))),1)),,))+MID(C153,2,1)+
SUM(INDEX(1*(MID(MID(C153,3,1)*2,ROW(INDIRECT("1:"&amp;LEN(MID(C153,3,1)*2))),1)),,))+MID(C153,4,1)+
SUM(INDEX(1*(MID(MID(C153,5,1)*2,ROW(INDIRECT("1:"&amp;LEN(MID(C153,5,1)*2))),1)),,))+MID(C153,6,1)+
SUM(INDEX(1*(MID(MID(C153,8,1)*2,ROW(INDIRECT("1:"&amp;LEN(MID(C153,8,1)*2))),1)),,))+MID(C153,9,1)+
SUM(INDEX(1*(MID(MID(C153,10,1)*2,ROW(INDIRECT("1:"&amp;LEN(MID(C153,10,1)*2))),1)),,)),1),1),"0")</f>
        <v>#VALUE!</v>
      </c>
      <c r="U153" s="81" t="str">
        <f t="shared" si="37"/>
        <v/>
      </c>
      <c r="V153" s="83" t="b">
        <f t="shared" si="38"/>
        <v>0</v>
      </c>
      <c r="W153" s="112" t="e">
        <f>IF(#REF!="",FALSE,IF(OR(X153&gt;Z153,X153&lt;Y153),TRUE,FALSE))</f>
        <v>#REF!</v>
      </c>
      <c r="X153" s="112">
        <f t="shared" si="39"/>
        <v>0</v>
      </c>
      <c r="Y153" s="114" t="e">
        <f>#REF!-3/30</f>
        <v>#REF!</v>
      </c>
      <c r="Z153" s="115" t="e">
        <f>#REF!+1/30</f>
        <v>#REF!</v>
      </c>
    </row>
    <row r="154" spans="1:26" s="30" customFormat="1" x14ac:dyDescent="0.25">
      <c r="A154" s="19">
        <v>139</v>
      </c>
      <c r="B154" s="20"/>
      <c r="C154" s="149"/>
      <c r="D154" s="1"/>
      <c r="E154" s="1"/>
      <c r="F154" s="173"/>
      <c r="G154" s="55"/>
      <c r="H154" s="116" t="str">
        <f t="shared" si="40"/>
        <v/>
      </c>
      <c r="I154" s="35" t="b">
        <f t="shared" si="30"/>
        <v>0</v>
      </c>
      <c r="J154" s="80" t="str">
        <f t="shared" si="31"/>
        <v/>
      </c>
      <c r="K154" s="29" t="b">
        <f t="shared" si="41"/>
        <v>0</v>
      </c>
      <c r="L154" s="80" t="str">
        <f t="shared" si="42"/>
        <v/>
      </c>
      <c r="M154" s="81" t="e">
        <f t="shared" si="32"/>
        <v>#VALUE!</v>
      </c>
      <c r="N154" s="81" t="e">
        <f t="shared" si="33"/>
        <v>#VALUE!</v>
      </c>
      <c r="O154" s="81" t="e">
        <f t="shared" si="34"/>
        <v>#VALUE!</v>
      </c>
      <c r="P154" s="82" t="e">
        <f t="shared" si="35"/>
        <v>#VALUE!</v>
      </c>
      <c r="Q154" s="82" t="e">
        <f t="shared" si="43"/>
        <v>#VALUE!</v>
      </c>
      <c r="R154" s="82" t="b">
        <f t="shared" si="44"/>
        <v>0</v>
      </c>
      <c r="S154" s="72" t="str">
        <f t="shared" si="36"/>
        <v/>
      </c>
      <c r="T154" s="81" t="e" cm="1">
        <f t="array" aca="1" ref="T154" ca="1">TEXT(RIGHT(10-RIGHT(SUM(INDEX(1*(MID(MID(C154,1,1)*2,ROW(INDIRECT("1:"&amp;LEN(MID(C154,1,1)*2))),1)),,))+MID(C154,2,1)+
SUM(INDEX(1*(MID(MID(C154,3,1)*2,ROW(INDIRECT("1:"&amp;LEN(MID(C154,3,1)*2))),1)),,))+MID(C154,4,1)+
SUM(INDEX(1*(MID(MID(C154,5,1)*2,ROW(INDIRECT("1:"&amp;LEN(MID(C154,5,1)*2))),1)),,))+MID(C154,6,1)+
SUM(INDEX(1*(MID(MID(C154,8,1)*2,ROW(INDIRECT("1:"&amp;LEN(MID(C154,8,1)*2))),1)),,))+MID(C154,9,1)+
SUM(INDEX(1*(MID(MID(C154,10,1)*2,ROW(INDIRECT("1:"&amp;LEN(MID(C154,10,1)*2))),1)),,)),1),1),"0")</f>
        <v>#VALUE!</v>
      </c>
      <c r="U154" s="81" t="str">
        <f t="shared" si="37"/>
        <v/>
      </c>
      <c r="V154" s="83" t="b">
        <f t="shared" si="38"/>
        <v>0</v>
      </c>
      <c r="W154" s="112" t="e">
        <f>IF(#REF!="",FALSE,IF(OR(X154&gt;Z154,X154&lt;Y154),TRUE,FALSE))</f>
        <v>#REF!</v>
      </c>
      <c r="X154" s="112">
        <f t="shared" si="39"/>
        <v>0</v>
      </c>
      <c r="Y154" s="114" t="e">
        <f>#REF!-3/30</f>
        <v>#REF!</v>
      </c>
      <c r="Z154" s="115" t="e">
        <f>#REF!+1/30</f>
        <v>#REF!</v>
      </c>
    </row>
    <row r="155" spans="1:26" s="30" customFormat="1" x14ac:dyDescent="0.25">
      <c r="A155" s="19">
        <v>140</v>
      </c>
      <c r="B155" s="20"/>
      <c r="C155" s="149"/>
      <c r="D155" s="1"/>
      <c r="E155" s="1"/>
      <c r="F155" s="173"/>
      <c r="G155" s="55"/>
      <c r="H155" s="116" t="str">
        <f t="shared" si="40"/>
        <v/>
      </c>
      <c r="I155" s="35" t="b">
        <f t="shared" si="30"/>
        <v>0</v>
      </c>
      <c r="J155" s="80" t="str">
        <f t="shared" si="31"/>
        <v/>
      </c>
      <c r="K155" s="29" t="b">
        <f t="shared" si="41"/>
        <v>0</v>
      </c>
      <c r="L155" s="80" t="str">
        <f t="shared" si="42"/>
        <v/>
      </c>
      <c r="M155" s="81" t="e">
        <f t="shared" si="32"/>
        <v>#VALUE!</v>
      </c>
      <c r="N155" s="81" t="e">
        <f t="shared" si="33"/>
        <v>#VALUE!</v>
      </c>
      <c r="O155" s="81" t="e">
        <f t="shared" si="34"/>
        <v>#VALUE!</v>
      </c>
      <c r="P155" s="82" t="e">
        <f t="shared" si="35"/>
        <v>#VALUE!</v>
      </c>
      <c r="Q155" s="82" t="e">
        <f t="shared" si="43"/>
        <v>#VALUE!</v>
      </c>
      <c r="R155" s="82" t="b">
        <f t="shared" si="44"/>
        <v>0</v>
      </c>
      <c r="S155" s="72" t="str">
        <f t="shared" si="36"/>
        <v/>
      </c>
      <c r="T155" s="81" t="e" cm="1">
        <f t="array" aca="1" ref="T155" ca="1">TEXT(RIGHT(10-RIGHT(SUM(INDEX(1*(MID(MID(C155,1,1)*2,ROW(INDIRECT("1:"&amp;LEN(MID(C155,1,1)*2))),1)),,))+MID(C155,2,1)+
SUM(INDEX(1*(MID(MID(C155,3,1)*2,ROW(INDIRECT("1:"&amp;LEN(MID(C155,3,1)*2))),1)),,))+MID(C155,4,1)+
SUM(INDEX(1*(MID(MID(C155,5,1)*2,ROW(INDIRECT("1:"&amp;LEN(MID(C155,5,1)*2))),1)),,))+MID(C155,6,1)+
SUM(INDEX(1*(MID(MID(C155,8,1)*2,ROW(INDIRECT("1:"&amp;LEN(MID(C155,8,1)*2))),1)),,))+MID(C155,9,1)+
SUM(INDEX(1*(MID(MID(C155,10,1)*2,ROW(INDIRECT("1:"&amp;LEN(MID(C155,10,1)*2))),1)),,)),1),1),"0")</f>
        <v>#VALUE!</v>
      </c>
      <c r="U155" s="81" t="str">
        <f t="shared" si="37"/>
        <v/>
      </c>
      <c r="V155" s="83" t="b">
        <f t="shared" si="38"/>
        <v>0</v>
      </c>
      <c r="W155" s="112" t="e">
        <f>IF(#REF!="",FALSE,IF(OR(X155&gt;Z155,X155&lt;Y155),TRUE,FALSE))</f>
        <v>#REF!</v>
      </c>
      <c r="X155" s="112">
        <f t="shared" si="39"/>
        <v>0</v>
      </c>
      <c r="Y155" s="114" t="e">
        <f>#REF!-3/30</f>
        <v>#REF!</v>
      </c>
      <c r="Z155" s="115" t="e">
        <f>#REF!+1/30</f>
        <v>#REF!</v>
      </c>
    </row>
    <row r="156" spans="1:26" s="30" customFormat="1" x14ac:dyDescent="0.25">
      <c r="A156" s="19">
        <v>141</v>
      </c>
      <c r="B156" s="20"/>
      <c r="C156" s="149"/>
      <c r="D156" s="1"/>
      <c r="E156" s="1"/>
      <c r="F156" s="173"/>
      <c r="G156" s="55"/>
      <c r="H156" s="116" t="str">
        <f t="shared" si="40"/>
        <v/>
      </c>
      <c r="I156" s="35" t="b">
        <f t="shared" si="30"/>
        <v>0</v>
      </c>
      <c r="J156" s="80" t="str">
        <f t="shared" si="31"/>
        <v/>
      </c>
      <c r="K156" s="29" t="b">
        <f t="shared" si="41"/>
        <v>0</v>
      </c>
      <c r="L156" s="80" t="str">
        <f t="shared" si="42"/>
        <v/>
      </c>
      <c r="M156" s="81" t="e">
        <f t="shared" si="32"/>
        <v>#VALUE!</v>
      </c>
      <c r="N156" s="81" t="e">
        <f t="shared" si="33"/>
        <v>#VALUE!</v>
      </c>
      <c r="O156" s="81" t="e">
        <f t="shared" si="34"/>
        <v>#VALUE!</v>
      </c>
      <c r="P156" s="82" t="e">
        <f t="shared" si="35"/>
        <v>#VALUE!</v>
      </c>
      <c r="Q156" s="82" t="e">
        <f t="shared" si="43"/>
        <v>#VALUE!</v>
      </c>
      <c r="R156" s="82" t="b">
        <f t="shared" si="44"/>
        <v>0</v>
      </c>
      <c r="S156" s="72" t="str">
        <f t="shared" si="36"/>
        <v/>
      </c>
      <c r="T156" s="81" t="e" cm="1">
        <f t="array" aca="1" ref="T156" ca="1">TEXT(RIGHT(10-RIGHT(SUM(INDEX(1*(MID(MID(C156,1,1)*2,ROW(INDIRECT("1:"&amp;LEN(MID(C156,1,1)*2))),1)),,))+MID(C156,2,1)+
SUM(INDEX(1*(MID(MID(C156,3,1)*2,ROW(INDIRECT("1:"&amp;LEN(MID(C156,3,1)*2))),1)),,))+MID(C156,4,1)+
SUM(INDEX(1*(MID(MID(C156,5,1)*2,ROW(INDIRECT("1:"&amp;LEN(MID(C156,5,1)*2))),1)),,))+MID(C156,6,1)+
SUM(INDEX(1*(MID(MID(C156,8,1)*2,ROW(INDIRECT("1:"&amp;LEN(MID(C156,8,1)*2))),1)),,))+MID(C156,9,1)+
SUM(INDEX(1*(MID(MID(C156,10,1)*2,ROW(INDIRECT("1:"&amp;LEN(MID(C156,10,1)*2))),1)),,)),1),1),"0")</f>
        <v>#VALUE!</v>
      </c>
      <c r="U156" s="81" t="str">
        <f t="shared" si="37"/>
        <v/>
      </c>
      <c r="V156" s="83" t="b">
        <f t="shared" si="38"/>
        <v>0</v>
      </c>
      <c r="W156" s="112" t="e">
        <f>IF(#REF!="",FALSE,IF(OR(X156&gt;Z156,X156&lt;Y156),TRUE,FALSE))</f>
        <v>#REF!</v>
      </c>
      <c r="X156" s="112">
        <f t="shared" si="39"/>
        <v>0</v>
      </c>
      <c r="Y156" s="114" t="e">
        <f>#REF!-3/30</f>
        <v>#REF!</v>
      </c>
      <c r="Z156" s="115" t="e">
        <f>#REF!+1/30</f>
        <v>#REF!</v>
      </c>
    </row>
    <row r="157" spans="1:26" s="30" customFormat="1" x14ac:dyDescent="0.25">
      <c r="A157" s="19">
        <v>142</v>
      </c>
      <c r="B157" s="20"/>
      <c r="C157" s="149"/>
      <c r="D157" s="1"/>
      <c r="E157" s="1"/>
      <c r="F157" s="173"/>
      <c r="G157" s="55"/>
      <c r="H157" s="116" t="str">
        <f t="shared" si="40"/>
        <v/>
      </c>
      <c r="I157" s="35" t="b">
        <f t="shared" si="30"/>
        <v>0</v>
      </c>
      <c r="J157" s="80" t="str">
        <f t="shared" si="31"/>
        <v/>
      </c>
      <c r="K157" s="29" t="b">
        <f t="shared" si="41"/>
        <v>0</v>
      </c>
      <c r="L157" s="80" t="str">
        <f t="shared" si="42"/>
        <v/>
      </c>
      <c r="M157" s="81" t="e">
        <f t="shared" si="32"/>
        <v>#VALUE!</v>
      </c>
      <c r="N157" s="81" t="e">
        <f t="shared" si="33"/>
        <v>#VALUE!</v>
      </c>
      <c r="O157" s="81" t="e">
        <f t="shared" si="34"/>
        <v>#VALUE!</v>
      </c>
      <c r="P157" s="82" t="e">
        <f t="shared" si="35"/>
        <v>#VALUE!</v>
      </c>
      <c r="Q157" s="82" t="e">
        <f t="shared" si="43"/>
        <v>#VALUE!</v>
      </c>
      <c r="R157" s="82" t="b">
        <f t="shared" si="44"/>
        <v>0</v>
      </c>
      <c r="S157" s="72" t="str">
        <f t="shared" si="36"/>
        <v/>
      </c>
      <c r="T157" s="81" t="e" cm="1">
        <f t="array" aca="1" ref="T157" ca="1">TEXT(RIGHT(10-RIGHT(SUM(INDEX(1*(MID(MID(C157,1,1)*2,ROW(INDIRECT("1:"&amp;LEN(MID(C157,1,1)*2))),1)),,))+MID(C157,2,1)+
SUM(INDEX(1*(MID(MID(C157,3,1)*2,ROW(INDIRECT("1:"&amp;LEN(MID(C157,3,1)*2))),1)),,))+MID(C157,4,1)+
SUM(INDEX(1*(MID(MID(C157,5,1)*2,ROW(INDIRECT("1:"&amp;LEN(MID(C157,5,1)*2))),1)),,))+MID(C157,6,1)+
SUM(INDEX(1*(MID(MID(C157,8,1)*2,ROW(INDIRECT("1:"&amp;LEN(MID(C157,8,1)*2))),1)),,))+MID(C157,9,1)+
SUM(INDEX(1*(MID(MID(C157,10,1)*2,ROW(INDIRECT("1:"&amp;LEN(MID(C157,10,1)*2))),1)),,)),1),1),"0")</f>
        <v>#VALUE!</v>
      </c>
      <c r="U157" s="81" t="str">
        <f t="shared" si="37"/>
        <v/>
      </c>
      <c r="V157" s="83" t="b">
        <f t="shared" si="38"/>
        <v>0</v>
      </c>
      <c r="W157" s="112" t="e">
        <f>IF(#REF!="",FALSE,IF(OR(X157&gt;Z157,X157&lt;Y157),TRUE,FALSE))</f>
        <v>#REF!</v>
      </c>
      <c r="X157" s="112">
        <f t="shared" si="39"/>
        <v>0</v>
      </c>
      <c r="Y157" s="114" t="e">
        <f>#REF!-3/30</f>
        <v>#REF!</v>
      </c>
      <c r="Z157" s="115" t="e">
        <f>#REF!+1/30</f>
        <v>#REF!</v>
      </c>
    </row>
    <row r="158" spans="1:26" s="30" customFormat="1" x14ac:dyDescent="0.25">
      <c r="A158" s="19">
        <v>143</v>
      </c>
      <c r="B158" s="20"/>
      <c r="C158" s="149"/>
      <c r="D158" s="1"/>
      <c r="E158" s="1"/>
      <c r="F158" s="173"/>
      <c r="G158" s="55"/>
      <c r="H158" s="116" t="str">
        <f t="shared" si="40"/>
        <v/>
      </c>
      <c r="I158" s="35" t="b">
        <f t="shared" si="30"/>
        <v>0</v>
      </c>
      <c r="J158" s="80" t="str">
        <f t="shared" si="31"/>
        <v/>
      </c>
      <c r="K158" s="29" t="b">
        <f t="shared" si="41"/>
        <v>0</v>
      </c>
      <c r="L158" s="80" t="str">
        <f t="shared" si="42"/>
        <v/>
      </c>
      <c r="M158" s="81" t="e">
        <f t="shared" si="32"/>
        <v>#VALUE!</v>
      </c>
      <c r="N158" s="81" t="e">
        <f t="shared" si="33"/>
        <v>#VALUE!</v>
      </c>
      <c r="O158" s="81" t="e">
        <f t="shared" si="34"/>
        <v>#VALUE!</v>
      </c>
      <c r="P158" s="82" t="e">
        <f t="shared" si="35"/>
        <v>#VALUE!</v>
      </c>
      <c r="Q158" s="82" t="e">
        <f t="shared" si="43"/>
        <v>#VALUE!</v>
      </c>
      <c r="R158" s="82" t="b">
        <f t="shared" si="44"/>
        <v>0</v>
      </c>
      <c r="S158" s="72" t="str">
        <f t="shared" si="36"/>
        <v/>
      </c>
      <c r="T158" s="81" t="e" cm="1">
        <f t="array" aca="1" ref="T158" ca="1">TEXT(RIGHT(10-RIGHT(SUM(INDEX(1*(MID(MID(C158,1,1)*2,ROW(INDIRECT("1:"&amp;LEN(MID(C158,1,1)*2))),1)),,))+MID(C158,2,1)+
SUM(INDEX(1*(MID(MID(C158,3,1)*2,ROW(INDIRECT("1:"&amp;LEN(MID(C158,3,1)*2))),1)),,))+MID(C158,4,1)+
SUM(INDEX(1*(MID(MID(C158,5,1)*2,ROW(INDIRECT("1:"&amp;LEN(MID(C158,5,1)*2))),1)),,))+MID(C158,6,1)+
SUM(INDEX(1*(MID(MID(C158,8,1)*2,ROW(INDIRECT("1:"&amp;LEN(MID(C158,8,1)*2))),1)),,))+MID(C158,9,1)+
SUM(INDEX(1*(MID(MID(C158,10,1)*2,ROW(INDIRECT("1:"&amp;LEN(MID(C158,10,1)*2))),1)),,)),1),1),"0")</f>
        <v>#VALUE!</v>
      </c>
      <c r="U158" s="81" t="str">
        <f t="shared" si="37"/>
        <v/>
      </c>
      <c r="V158" s="83" t="b">
        <f t="shared" si="38"/>
        <v>0</v>
      </c>
      <c r="W158" s="112" t="e">
        <f>IF(#REF!="",FALSE,IF(OR(X158&gt;Z158,X158&lt;Y158),TRUE,FALSE))</f>
        <v>#REF!</v>
      </c>
      <c r="X158" s="112">
        <f t="shared" si="39"/>
        <v>0</v>
      </c>
      <c r="Y158" s="114" t="e">
        <f>#REF!-3/30</f>
        <v>#REF!</v>
      </c>
      <c r="Z158" s="115" t="e">
        <f>#REF!+1/30</f>
        <v>#REF!</v>
      </c>
    </row>
    <row r="159" spans="1:26" s="30" customFormat="1" x14ac:dyDescent="0.25">
      <c r="A159" s="19">
        <v>144</v>
      </c>
      <c r="B159" s="20"/>
      <c r="C159" s="149"/>
      <c r="D159" s="1"/>
      <c r="E159" s="1"/>
      <c r="F159" s="173"/>
      <c r="G159" s="55"/>
      <c r="H159" s="116" t="str">
        <f t="shared" si="40"/>
        <v/>
      </c>
      <c r="I159" s="35" t="b">
        <f t="shared" si="30"/>
        <v>0</v>
      </c>
      <c r="J159" s="80" t="str">
        <f t="shared" si="31"/>
        <v/>
      </c>
      <c r="K159" s="29" t="b">
        <f t="shared" si="41"/>
        <v>0</v>
      </c>
      <c r="L159" s="80" t="str">
        <f t="shared" si="42"/>
        <v/>
      </c>
      <c r="M159" s="81" t="e">
        <f t="shared" si="32"/>
        <v>#VALUE!</v>
      </c>
      <c r="N159" s="81" t="e">
        <f t="shared" si="33"/>
        <v>#VALUE!</v>
      </c>
      <c r="O159" s="81" t="e">
        <f t="shared" si="34"/>
        <v>#VALUE!</v>
      </c>
      <c r="P159" s="82" t="e">
        <f t="shared" si="35"/>
        <v>#VALUE!</v>
      </c>
      <c r="Q159" s="82" t="e">
        <f t="shared" si="43"/>
        <v>#VALUE!</v>
      </c>
      <c r="R159" s="82" t="b">
        <f t="shared" si="44"/>
        <v>0</v>
      </c>
      <c r="S159" s="72" t="str">
        <f t="shared" si="36"/>
        <v/>
      </c>
      <c r="T159" s="81" t="e" cm="1">
        <f t="array" aca="1" ref="T159" ca="1">TEXT(RIGHT(10-RIGHT(SUM(INDEX(1*(MID(MID(C159,1,1)*2,ROW(INDIRECT("1:"&amp;LEN(MID(C159,1,1)*2))),1)),,))+MID(C159,2,1)+
SUM(INDEX(1*(MID(MID(C159,3,1)*2,ROW(INDIRECT("1:"&amp;LEN(MID(C159,3,1)*2))),1)),,))+MID(C159,4,1)+
SUM(INDEX(1*(MID(MID(C159,5,1)*2,ROW(INDIRECT("1:"&amp;LEN(MID(C159,5,1)*2))),1)),,))+MID(C159,6,1)+
SUM(INDEX(1*(MID(MID(C159,8,1)*2,ROW(INDIRECT("1:"&amp;LEN(MID(C159,8,1)*2))),1)),,))+MID(C159,9,1)+
SUM(INDEX(1*(MID(MID(C159,10,1)*2,ROW(INDIRECT("1:"&amp;LEN(MID(C159,10,1)*2))),1)),,)),1),1),"0")</f>
        <v>#VALUE!</v>
      </c>
      <c r="U159" s="81" t="str">
        <f t="shared" si="37"/>
        <v/>
      </c>
      <c r="V159" s="83" t="b">
        <f t="shared" si="38"/>
        <v>0</v>
      </c>
      <c r="W159" s="112" t="e">
        <f>IF(#REF!="",FALSE,IF(OR(X159&gt;Z159,X159&lt;Y159),TRUE,FALSE))</f>
        <v>#REF!</v>
      </c>
      <c r="X159" s="112">
        <f t="shared" si="39"/>
        <v>0</v>
      </c>
      <c r="Y159" s="114" t="e">
        <f>#REF!-3/30</f>
        <v>#REF!</v>
      </c>
      <c r="Z159" s="115" t="e">
        <f>#REF!+1/30</f>
        <v>#REF!</v>
      </c>
    </row>
    <row r="160" spans="1:26" s="30" customFormat="1" x14ac:dyDescent="0.25">
      <c r="A160" s="19">
        <v>145</v>
      </c>
      <c r="B160" s="20"/>
      <c r="C160" s="149"/>
      <c r="D160" s="1"/>
      <c r="E160" s="1"/>
      <c r="F160" s="173"/>
      <c r="G160" s="55"/>
      <c r="H160" s="116" t="str">
        <f t="shared" si="40"/>
        <v/>
      </c>
      <c r="I160" s="35" t="b">
        <f t="shared" si="30"/>
        <v>0</v>
      </c>
      <c r="J160" s="80" t="str">
        <f t="shared" si="31"/>
        <v/>
      </c>
      <c r="K160" s="29" t="b">
        <f t="shared" si="41"/>
        <v>0</v>
      </c>
      <c r="L160" s="80" t="str">
        <f t="shared" si="42"/>
        <v/>
      </c>
      <c r="M160" s="81" t="e">
        <f t="shared" si="32"/>
        <v>#VALUE!</v>
      </c>
      <c r="N160" s="81" t="e">
        <f t="shared" si="33"/>
        <v>#VALUE!</v>
      </c>
      <c r="O160" s="81" t="e">
        <f t="shared" si="34"/>
        <v>#VALUE!</v>
      </c>
      <c r="P160" s="82" t="e">
        <f t="shared" si="35"/>
        <v>#VALUE!</v>
      </c>
      <c r="Q160" s="82" t="e">
        <f t="shared" si="43"/>
        <v>#VALUE!</v>
      </c>
      <c r="R160" s="82" t="b">
        <f t="shared" si="44"/>
        <v>0</v>
      </c>
      <c r="S160" s="72" t="str">
        <f t="shared" si="36"/>
        <v/>
      </c>
      <c r="T160" s="81" t="e" cm="1">
        <f t="array" aca="1" ref="T160" ca="1">TEXT(RIGHT(10-RIGHT(SUM(INDEX(1*(MID(MID(C160,1,1)*2,ROW(INDIRECT("1:"&amp;LEN(MID(C160,1,1)*2))),1)),,))+MID(C160,2,1)+
SUM(INDEX(1*(MID(MID(C160,3,1)*2,ROW(INDIRECT("1:"&amp;LEN(MID(C160,3,1)*2))),1)),,))+MID(C160,4,1)+
SUM(INDEX(1*(MID(MID(C160,5,1)*2,ROW(INDIRECT("1:"&amp;LEN(MID(C160,5,1)*2))),1)),,))+MID(C160,6,1)+
SUM(INDEX(1*(MID(MID(C160,8,1)*2,ROW(INDIRECT("1:"&amp;LEN(MID(C160,8,1)*2))),1)),,))+MID(C160,9,1)+
SUM(INDEX(1*(MID(MID(C160,10,1)*2,ROW(INDIRECT("1:"&amp;LEN(MID(C160,10,1)*2))),1)),,)),1),1),"0")</f>
        <v>#VALUE!</v>
      </c>
      <c r="U160" s="81" t="str">
        <f t="shared" si="37"/>
        <v/>
      </c>
      <c r="V160" s="83" t="b">
        <f t="shared" si="38"/>
        <v>0</v>
      </c>
      <c r="W160" s="112" t="e">
        <f>IF(#REF!="",FALSE,IF(OR(X160&gt;Z160,X160&lt;Y160),TRUE,FALSE))</f>
        <v>#REF!</v>
      </c>
      <c r="X160" s="112">
        <f t="shared" si="39"/>
        <v>0</v>
      </c>
      <c r="Y160" s="114" t="e">
        <f>#REF!-3/30</f>
        <v>#REF!</v>
      </c>
      <c r="Z160" s="115" t="e">
        <f>#REF!+1/30</f>
        <v>#REF!</v>
      </c>
    </row>
    <row r="161" spans="1:26" s="30" customFormat="1" x14ac:dyDescent="0.25">
      <c r="A161" s="19">
        <v>146</v>
      </c>
      <c r="B161" s="20"/>
      <c r="C161" s="149"/>
      <c r="D161" s="1"/>
      <c r="E161" s="1"/>
      <c r="F161" s="173"/>
      <c r="G161" s="55"/>
      <c r="H161" s="116" t="str">
        <f t="shared" si="40"/>
        <v/>
      </c>
      <c r="I161" s="35" t="b">
        <f t="shared" si="30"/>
        <v>0</v>
      </c>
      <c r="J161" s="80" t="str">
        <f t="shared" si="31"/>
        <v/>
      </c>
      <c r="K161" s="29" t="b">
        <f t="shared" si="41"/>
        <v>0</v>
      </c>
      <c r="L161" s="80" t="str">
        <f t="shared" si="42"/>
        <v/>
      </c>
      <c r="M161" s="81" t="e">
        <f t="shared" si="32"/>
        <v>#VALUE!</v>
      </c>
      <c r="N161" s="81" t="e">
        <f t="shared" si="33"/>
        <v>#VALUE!</v>
      </c>
      <c r="O161" s="81" t="e">
        <f t="shared" si="34"/>
        <v>#VALUE!</v>
      </c>
      <c r="P161" s="82" t="e">
        <f t="shared" si="35"/>
        <v>#VALUE!</v>
      </c>
      <c r="Q161" s="82" t="e">
        <f t="shared" si="43"/>
        <v>#VALUE!</v>
      </c>
      <c r="R161" s="82" t="b">
        <f t="shared" si="44"/>
        <v>0</v>
      </c>
      <c r="S161" s="72" t="str">
        <f t="shared" si="36"/>
        <v/>
      </c>
      <c r="T161" s="81" t="e" cm="1">
        <f t="array" aca="1" ref="T161" ca="1">TEXT(RIGHT(10-RIGHT(SUM(INDEX(1*(MID(MID(C161,1,1)*2,ROW(INDIRECT("1:"&amp;LEN(MID(C161,1,1)*2))),1)),,))+MID(C161,2,1)+
SUM(INDEX(1*(MID(MID(C161,3,1)*2,ROW(INDIRECT("1:"&amp;LEN(MID(C161,3,1)*2))),1)),,))+MID(C161,4,1)+
SUM(INDEX(1*(MID(MID(C161,5,1)*2,ROW(INDIRECT("1:"&amp;LEN(MID(C161,5,1)*2))),1)),,))+MID(C161,6,1)+
SUM(INDEX(1*(MID(MID(C161,8,1)*2,ROW(INDIRECT("1:"&amp;LEN(MID(C161,8,1)*2))),1)),,))+MID(C161,9,1)+
SUM(INDEX(1*(MID(MID(C161,10,1)*2,ROW(INDIRECT("1:"&amp;LEN(MID(C161,10,1)*2))),1)),,)),1),1),"0")</f>
        <v>#VALUE!</v>
      </c>
      <c r="U161" s="81" t="str">
        <f t="shared" si="37"/>
        <v/>
      </c>
      <c r="V161" s="83" t="b">
        <f t="shared" si="38"/>
        <v>0</v>
      </c>
      <c r="W161" s="112" t="e">
        <f>IF(#REF!="",FALSE,IF(OR(X161&gt;Z161,X161&lt;Y161),TRUE,FALSE))</f>
        <v>#REF!</v>
      </c>
      <c r="X161" s="112">
        <f t="shared" si="39"/>
        <v>0</v>
      </c>
      <c r="Y161" s="114" t="e">
        <f>#REF!-3/30</f>
        <v>#REF!</v>
      </c>
      <c r="Z161" s="115" t="e">
        <f>#REF!+1/30</f>
        <v>#REF!</v>
      </c>
    </row>
    <row r="162" spans="1:26" s="30" customFormat="1" x14ac:dyDescent="0.25">
      <c r="A162" s="19">
        <v>147</v>
      </c>
      <c r="B162" s="20"/>
      <c r="C162" s="149"/>
      <c r="D162" s="1"/>
      <c r="E162" s="1"/>
      <c r="F162" s="173"/>
      <c r="G162" s="55"/>
      <c r="H162" s="116" t="str">
        <f t="shared" si="40"/>
        <v/>
      </c>
      <c r="I162" s="35" t="b">
        <f t="shared" si="30"/>
        <v>0</v>
      </c>
      <c r="J162" s="80" t="str">
        <f t="shared" si="31"/>
        <v/>
      </c>
      <c r="K162" s="29" t="b">
        <f t="shared" si="41"/>
        <v>0</v>
      </c>
      <c r="L162" s="80" t="str">
        <f t="shared" si="42"/>
        <v/>
      </c>
      <c r="M162" s="81" t="e">
        <f t="shared" si="32"/>
        <v>#VALUE!</v>
      </c>
      <c r="N162" s="81" t="e">
        <f t="shared" si="33"/>
        <v>#VALUE!</v>
      </c>
      <c r="O162" s="81" t="e">
        <f t="shared" si="34"/>
        <v>#VALUE!</v>
      </c>
      <c r="P162" s="82" t="e">
        <f t="shared" si="35"/>
        <v>#VALUE!</v>
      </c>
      <c r="Q162" s="82" t="e">
        <f t="shared" si="43"/>
        <v>#VALUE!</v>
      </c>
      <c r="R162" s="82" t="b">
        <f t="shared" si="44"/>
        <v>0</v>
      </c>
      <c r="S162" s="72" t="str">
        <f t="shared" si="36"/>
        <v/>
      </c>
      <c r="T162" s="81" t="e" cm="1">
        <f t="array" aca="1" ref="T162" ca="1">TEXT(RIGHT(10-RIGHT(SUM(INDEX(1*(MID(MID(C162,1,1)*2,ROW(INDIRECT("1:"&amp;LEN(MID(C162,1,1)*2))),1)),,))+MID(C162,2,1)+
SUM(INDEX(1*(MID(MID(C162,3,1)*2,ROW(INDIRECT("1:"&amp;LEN(MID(C162,3,1)*2))),1)),,))+MID(C162,4,1)+
SUM(INDEX(1*(MID(MID(C162,5,1)*2,ROW(INDIRECT("1:"&amp;LEN(MID(C162,5,1)*2))),1)),,))+MID(C162,6,1)+
SUM(INDEX(1*(MID(MID(C162,8,1)*2,ROW(INDIRECT("1:"&amp;LEN(MID(C162,8,1)*2))),1)),,))+MID(C162,9,1)+
SUM(INDEX(1*(MID(MID(C162,10,1)*2,ROW(INDIRECT("1:"&amp;LEN(MID(C162,10,1)*2))),1)),,)),1),1),"0")</f>
        <v>#VALUE!</v>
      </c>
      <c r="U162" s="81" t="str">
        <f t="shared" si="37"/>
        <v/>
      </c>
      <c r="V162" s="83" t="b">
        <f t="shared" si="38"/>
        <v>0</v>
      </c>
      <c r="W162" s="112" t="e">
        <f>IF(#REF!="",FALSE,IF(OR(X162&gt;Z162,X162&lt;Y162),TRUE,FALSE))</f>
        <v>#REF!</v>
      </c>
      <c r="X162" s="112">
        <f t="shared" si="39"/>
        <v>0</v>
      </c>
      <c r="Y162" s="114" t="e">
        <f>#REF!-3/30</f>
        <v>#REF!</v>
      </c>
      <c r="Z162" s="115" t="e">
        <f>#REF!+1/30</f>
        <v>#REF!</v>
      </c>
    </row>
    <row r="163" spans="1:26" s="30" customFormat="1" x14ac:dyDescent="0.25">
      <c r="A163" s="19">
        <v>148</v>
      </c>
      <c r="B163" s="20"/>
      <c r="C163" s="149"/>
      <c r="D163" s="1"/>
      <c r="E163" s="1"/>
      <c r="F163" s="173"/>
      <c r="G163" s="55"/>
      <c r="H163" s="116" t="str">
        <f t="shared" si="40"/>
        <v/>
      </c>
      <c r="I163" s="35" t="b">
        <f t="shared" si="30"/>
        <v>0</v>
      </c>
      <c r="J163" s="80" t="str">
        <f t="shared" si="31"/>
        <v/>
      </c>
      <c r="K163" s="29" t="b">
        <f t="shared" si="41"/>
        <v>0</v>
      </c>
      <c r="L163" s="80" t="str">
        <f t="shared" si="42"/>
        <v/>
      </c>
      <c r="M163" s="81" t="e">
        <f t="shared" si="32"/>
        <v>#VALUE!</v>
      </c>
      <c r="N163" s="81" t="e">
        <f t="shared" si="33"/>
        <v>#VALUE!</v>
      </c>
      <c r="O163" s="81" t="e">
        <f t="shared" si="34"/>
        <v>#VALUE!</v>
      </c>
      <c r="P163" s="82" t="e">
        <f t="shared" si="35"/>
        <v>#VALUE!</v>
      </c>
      <c r="Q163" s="82" t="e">
        <f t="shared" si="43"/>
        <v>#VALUE!</v>
      </c>
      <c r="R163" s="82" t="b">
        <f t="shared" si="44"/>
        <v>0</v>
      </c>
      <c r="S163" s="72" t="str">
        <f t="shared" si="36"/>
        <v/>
      </c>
      <c r="T163" s="81" t="e" cm="1">
        <f t="array" aca="1" ref="T163" ca="1">TEXT(RIGHT(10-RIGHT(SUM(INDEX(1*(MID(MID(C163,1,1)*2,ROW(INDIRECT("1:"&amp;LEN(MID(C163,1,1)*2))),1)),,))+MID(C163,2,1)+
SUM(INDEX(1*(MID(MID(C163,3,1)*2,ROW(INDIRECT("1:"&amp;LEN(MID(C163,3,1)*2))),1)),,))+MID(C163,4,1)+
SUM(INDEX(1*(MID(MID(C163,5,1)*2,ROW(INDIRECT("1:"&amp;LEN(MID(C163,5,1)*2))),1)),,))+MID(C163,6,1)+
SUM(INDEX(1*(MID(MID(C163,8,1)*2,ROW(INDIRECT("1:"&amp;LEN(MID(C163,8,1)*2))),1)),,))+MID(C163,9,1)+
SUM(INDEX(1*(MID(MID(C163,10,1)*2,ROW(INDIRECT("1:"&amp;LEN(MID(C163,10,1)*2))),1)),,)),1),1),"0")</f>
        <v>#VALUE!</v>
      </c>
      <c r="U163" s="81" t="str">
        <f t="shared" si="37"/>
        <v/>
      </c>
      <c r="V163" s="83" t="b">
        <f t="shared" si="38"/>
        <v>0</v>
      </c>
      <c r="W163" s="112" t="e">
        <f>IF(#REF!="",FALSE,IF(OR(X163&gt;Z163,X163&lt;Y163),TRUE,FALSE))</f>
        <v>#REF!</v>
      </c>
      <c r="X163" s="112">
        <f t="shared" si="39"/>
        <v>0</v>
      </c>
      <c r="Y163" s="114" t="e">
        <f>#REF!-3/30</f>
        <v>#REF!</v>
      </c>
      <c r="Z163" s="115" t="e">
        <f>#REF!+1/30</f>
        <v>#REF!</v>
      </c>
    </row>
    <row r="164" spans="1:26" s="30" customFormat="1" x14ac:dyDescent="0.25">
      <c r="A164" s="19">
        <v>149</v>
      </c>
      <c r="B164" s="20"/>
      <c r="C164" s="149"/>
      <c r="D164" s="1"/>
      <c r="E164" s="1"/>
      <c r="F164" s="173"/>
      <c r="G164" s="55"/>
      <c r="H164" s="116" t="str">
        <f t="shared" si="40"/>
        <v/>
      </c>
      <c r="I164" s="35" t="b">
        <f t="shared" si="30"/>
        <v>0</v>
      </c>
      <c r="J164" s="80" t="str">
        <f t="shared" si="31"/>
        <v/>
      </c>
      <c r="K164" s="29" t="b">
        <f t="shared" si="41"/>
        <v>0</v>
      </c>
      <c r="L164" s="80" t="str">
        <f t="shared" si="42"/>
        <v/>
      </c>
      <c r="M164" s="81" t="e">
        <f t="shared" si="32"/>
        <v>#VALUE!</v>
      </c>
      <c r="N164" s="81" t="e">
        <f t="shared" si="33"/>
        <v>#VALUE!</v>
      </c>
      <c r="O164" s="81" t="e">
        <f t="shared" si="34"/>
        <v>#VALUE!</v>
      </c>
      <c r="P164" s="82" t="e">
        <f t="shared" si="35"/>
        <v>#VALUE!</v>
      </c>
      <c r="Q164" s="82" t="e">
        <f t="shared" si="43"/>
        <v>#VALUE!</v>
      </c>
      <c r="R164" s="82" t="b">
        <f t="shared" si="44"/>
        <v>0</v>
      </c>
      <c r="S164" s="72" t="str">
        <f t="shared" si="36"/>
        <v/>
      </c>
      <c r="T164" s="81" t="e" cm="1">
        <f t="array" aca="1" ref="T164" ca="1">TEXT(RIGHT(10-RIGHT(SUM(INDEX(1*(MID(MID(C164,1,1)*2,ROW(INDIRECT("1:"&amp;LEN(MID(C164,1,1)*2))),1)),,))+MID(C164,2,1)+
SUM(INDEX(1*(MID(MID(C164,3,1)*2,ROW(INDIRECT("1:"&amp;LEN(MID(C164,3,1)*2))),1)),,))+MID(C164,4,1)+
SUM(INDEX(1*(MID(MID(C164,5,1)*2,ROW(INDIRECT("1:"&amp;LEN(MID(C164,5,1)*2))),1)),,))+MID(C164,6,1)+
SUM(INDEX(1*(MID(MID(C164,8,1)*2,ROW(INDIRECT("1:"&amp;LEN(MID(C164,8,1)*2))),1)),,))+MID(C164,9,1)+
SUM(INDEX(1*(MID(MID(C164,10,1)*2,ROW(INDIRECT("1:"&amp;LEN(MID(C164,10,1)*2))),1)),,)),1),1),"0")</f>
        <v>#VALUE!</v>
      </c>
      <c r="U164" s="81" t="str">
        <f t="shared" si="37"/>
        <v/>
      </c>
      <c r="V164" s="83" t="b">
        <f t="shared" si="38"/>
        <v>0</v>
      </c>
      <c r="W164" s="112" t="e">
        <f>IF(#REF!="",FALSE,IF(OR(X164&gt;Z164,X164&lt;Y164),TRUE,FALSE))</f>
        <v>#REF!</v>
      </c>
      <c r="X164" s="112">
        <f t="shared" si="39"/>
        <v>0</v>
      </c>
      <c r="Y164" s="114" t="e">
        <f>#REF!-3/30</f>
        <v>#REF!</v>
      </c>
      <c r="Z164" s="115" t="e">
        <f>#REF!+1/30</f>
        <v>#REF!</v>
      </c>
    </row>
    <row r="165" spans="1:26" s="30" customFormat="1" x14ac:dyDescent="0.25">
      <c r="A165" s="19">
        <v>150</v>
      </c>
      <c r="B165" s="20"/>
      <c r="C165" s="149"/>
      <c r="D165" s="1"/>
      <c r="E165" s="1"/>
      <c r="F165" s="173"/>
      <c r="G165" s="55"/>
      <c r="H165" s="116" t="str">
        <f t="shared" si="40"/>
        <v/>
      </c>
      <c r="I165" s="35" t="b">
        <f t="shared" si="30"/>
        <v>0</v>
      </c>
      <c r="J165" s="80" t="str">
        <f t="shared" si="31"/>
        <v/>
      </c>
      <c r="K165" s="29" t="b">
        <f t="shared" si="41"/>
        <v>0</v>
      </c>
      <c r="L165" s="80" t="str">
        <f t="shared" si="42"/>
        <v/>
      </c>
      <c r="M165" s="81" t="e">
        <f t="shared" si="32"/>
        <v>#VALUE!</v>
      </c>
      <c r="N165" s="81" t="e">
        <f t="shared" si="33"/>
        <v>#VALUE!</v>
      </c>
      <c r="O165" s="81" t="e">
        <f t="shared" si="34"/>
        <v>#VALUE!</v>
      </c>
      <c r="P165" s="82" t="e">
        <f t="shared" si="35"/>
        <v>#VALUE!</v>
      </c>
      <c r="Q165" s="82" t="e">
        <f t="shared" si="43"/>
        <v>#VALUE!</v>
      </c>
      <c r="R165" s="82" t="b">
        <f t="shared" si="44"/>
        <v>0</v>
      </c>
      <c r="S165" s="72" t="str">
        <f t="shared" si="36"/>
        <v/>
      </c>
      <c r="T165" s="81" t="e" cm="1">
        <f t="array" aca="1" ref="T165" ca="1">TEXT(RIGHT(10-RIGHT(SUM(INDEX(1*(MID(MID(C165,1,1)*2,ROW(INDIRECT("1:"&amp;LEN(MID(C165,1,1)*2))),1)),,))+MID(C165,2,1)+
SUM(INDEX(1*(MID(MID(C165,3,1)*2,ROW(INDIRECT("1:"&amp;LEN(MID(C165,3,1)*2))),1)),,))+MID(C165,4,1)+
SUM(INDEX(1*(MID(MID(C165,5,1)*2,ROW(INDIRECT("1:"&amp;LEN(MID(C165,5,1)*2))),1)),,))+MID(C165,6,1)+
SUM(INDEX(1*(MID(MID(C165,8,1)*2,ROW(INDIRECT("1:"&amp;LEN(MID(C165,8,1)*2))),1)),,))+MID(C165,9,1)+
SUM(INDEX(1*(MID(MID(C165,10,1)*2,ROW(INDIRECT("1:"&amp;LEN(MID(C165,10,1)*2))),1)),,)),1),1),"0")</f>
        <v>#VALUE!</v>
      </c>
      <c r="U165" s="81" t="str">
        <f t="shared" si="37"/>
        <v/>
      </c>
      <c r="V165" s="83" t="b">
        <f t="shared" si="38"/>
        <v>0</v>
      </c>
      <c r="W165" s="112" t="e">
        <f>IF(#REF!="",FALSE,IF(OR(X165&gt;Z165,X165&lt;Y165),TRUE,FALSE))</f>
        <v>#REF!</v>
      </c>
      <c r="X165" s="112">
        <f t="shared" si="39"/>
        <v>0</v>
      </c>
      <c r="Y165" s="114" t="e">
        <f>#REF!-3/30</f>
        <v>#REF!</v>
      </c>
      <c r="Z165" s="115" t="e">
        <f>#REF!+1/30</f>
        <v>#REF!</v>
      </c>
    </row>
    <row r="166" spans="1:26" s="30" customFormat="1" x14ac:dyDescent="0.25">
      <c r="A166" s="19">
        <v>151</v>
      </c>
      <c r="B166" s="20"/>
      <c r="C166" s="149"/>
      <c r="D166" s="1"/>
      <c r="E166" s="1"/>
      <c r="F166" s="173"/>
      <c r="G166" s="55"/>
      <c r="H166" s="116" t="str">
        <f t="shared" si="40"/>
        <v/>
      </c>
      <c r="I166" s="35" t="b">
        <f t="shared" si="30"/>
        <v>0</v>
      </c>
      <c r="J166" s="80" t="str">
        <f t="shared" si="31"/>
        <v/>
      </c>
      <c r="K166" s="29" t="b">
        <f t="shared" si="41"/>
        <v>0</v>
      </c>
      <c r="L166" s="80" t="str">
        <f t="shared" si="42"/>
        <v/>
      </c>
      <c r="M166" s="81" t="e">
        <f t="shared" si="32"/>
        <v>#VALUE!</v>
      </c>
      <c r="N166" s="81" t="e">
        <f t="shared" si="33"/>
        <v>#VALUE!</v>
      </c>
      <c r="O166" s="81" t="e">
        <f t="shared" si="34"/>
        <v>#VALUE!</v>
      </c>
      <c r="P166" s="82" t="e">
        <f t="shared" si="35"/>
        <v>#VALUE!</v>
      </c>
      <c r="Q166" s="82" t="e">
        <f t="shared" si="43"/>
        <v>#VALUE!</v>
      </c>
      <c r="R166" s="82" t="b">
        <f t="shared" si="44"/>
        <v>0</v>
      </c>
      <c r="S166" s="72" t="str">
        <f t="shared" si="36"/>
        <v/>
      </c>
      <c r="T166" s="81" t="e" cm="1">
        <f t="array" aca="1" ref="T166" ca="1">TEXT(RIGHT(10-RIGHT(SUM(INDEX(1*(MID(MID(C166,1,1)*2,ROW(INDIRECT("1:"&amp;LEN(MID(C166,1,1)*2))),1)),,))+MID(C166,2,1)+
SUM(INDEX(1*(MID(MID(C166,3,1)*2,ROW(INDIRECT("1:"&amp;LEN(MID(C166,3,1)*2))),1)),,))+MID(C166,4,1)+
SUM(INDEX(1*(MID(MID(C166,5,1)*2,ROW(INDIRECT("1:"&amp;LEN(MID(C166,5,1)*2))),1)),,))+MID(C166,6,1)+
SUM(INDEX(1*(MID(MID(C166,8,1)*2,ROW(INDIRECT("1:"&amp;LEN(MID(C166,8,1)*2))),1)),,))+MID(C166,9,1)+
SUM(INDEX(1*(MID(MID(C166,10,1)*2,ROW(INDIRECT("1:"&amp;LEN(MID(C166,10,1)*2))),1)),,)),1),1),"0")</f>
        <v>#VALUE!</v>
      </c>
      <c r="U166" s="81" t="str">
        <f t="shared" si="37"/>
        <v/>
      </c>
      <c r="V166" s="83" t="b">
        <f t="shared" si="38"/>
        <v>0</v>
      </c>
      <c r="W166" s="112" t="e">
        <f>IF(#REF!="",FALSE,IF(OR(X166&gt;Z166,X166&lt;Y166),TRUE,FALSE))</f>
        <v>#REF!</v>
      </c>
      <c r="X166" s="112">
        <f t="shared" si="39"/>
        <v>0</v>
      </c>
      <c r="Y166" s="114" t="e">
        <f>#REF!-3/30</f>
        <v>#REF!</v>
      </c>
      <c r="Z166" s="115" t="e">
        <f>#REF!+1/30</f>
        <v>#REF!</v>
      </c>
    </row>
    <row r="167" spans="1:26" s="30" customFormat="1" x14ac:dyDescent="0.25">
      <c r="A167" s="19">
        <v>152</v>
      </c>
      <c r="B167" s="20"/>
      <c r="C167" s="149"/>
      <c r="D167" s="1"/>
      <c r="E167" s="1"/>
      <c r="F167" s="173"/>
      <c r="G167" s="55"/>
      <c r="H167" s="116" t="str">
        <f t="shared" si="40"/>
        <v/>
      </c>
      <c r="I167" s="35" t="b">
        <f t="shared" si="30"/>
        <v>0</v>
      </c>
      <c r="J167" s="80" t="str">
        <f t="shared" si="31"/>
        <v/>
      </c>
      <c r="K167" s="29" t="b">
        <f t="shared" si="41"/>
        <v>0</v>
      </c>
      <c r="L167" s="80" t="str">
        <f t="shared" si="42"/>
        <v/>
      </c>
      <c r="M167" s="81" t="e">
        <f t="shared" si="32"/>
        <v>#VALUE!</v>
      </c>
      <c r="N167" s="81" t="e">
        <f t="shared" si="33"/>
        <v>#VALUE!</v>
      </c>
      <c r="O167" s="81" t="e">
        <f t="shared" si="34"/>
        <v>#VALUE!</v>
      </c>
      <c r="P167" s="82" t="e">
        <f t="shared" si="35"/>
        <v>#VALUE!</v>
      </c>
      <c r="Q167" s="82" t="e">
        <f t="shared" si="43"/>
        <v>#VALUE!</v>
      </c>
      <c r="R167" s="82" t="b">
        <f t="shared" si="44"/>
        <v>0</v>
      </c>
      <c r="S167" s="72" t="str">
        <f t="shared" si="36"/>
        <v/>
      </c>
      <c r="T167" s="81" t="e" cm="1">
        <f t="array" aca="1" ref="T167" ca="1">TEXT(RIGHT(10-RIGHT(SUM(INDEX(1*(MID(MID(C167,1,1)*2,ROW(INDIRECT("1:"&amp;LEN(MID(C167,1,1)*2))),1)),,))+MID(C167,2,1)+
SUM(INDEX(1*(MID(MID(C167,3,1)*2,ROW(INDIRECT("1:"&amp;LEN(MID(C167,3,1)*2))),1)),,))+MID(C167,4,1)+
SUM(INDEX(1*(MID(MID(C167,5,1)*2,ROW(INDIRECT("1:"&amp;LEN(MID(C167,5,1)*2))),1)),,))+MID(C167,6,1)+
SUM(INDEX(1*(MID(MID(C167,8,1)*2,ROW(INDIRECT("1:"&amp;LEN(MID(C167,8,1)*2))),1)),,))+MID(C167,9,1)+
SUM(INDEX(1*(MID(MID(C167,10,1)*2,ROW(INDIRECT("1:"&amp;LEN(MID(C167,10,1)*2))),1)),,)),1),1),"0")</f>
        <v>#VALUE!</v>
      </c>
      <c r="U167" s="81" t="str">
        <f t="shared" si="37"/>
        <v/>
      </c>
      <c r="V167" s="83" t="b">
        <f t="shared" si="38"/>
        <v>0</v>
      </c>
      <c r="W167" s="112" t="e">
        <f>IF(#REF!="",FALSE,IF(OR(X167&gt;Z167,X167&lt;Y167),TRUE,FALSE))</f>
        <v>#REF!</v>
      </c>
      <c r="X167" s="112">
        <f t="shared" si="39"/>
        <v>0</v>
      </c>
      <c r="Y167" s="114" t="e">
        <f>#REF!-3/30</f>
        <v>#REF!</v>
      </c>
      <c r="Z167" s="115" t="e">
        <f>#REF!+1/30</f>
        <v>#REF!</v>
      </c>
    </row>
    <row r="168" spans="1:26" s="30" customFormat="1" x14ac:dyDescent="0.25">
      <c r="A168" s="19">
        <v>153</v>
      </c>
      <c r="B168" s="20"/>
      <c r="C168" s="149"/>
      <c r="D168" s="1"/>
      <c r="E168" s="1"/>
      <c r="F168" s="173"/>
      <c r="G168" s="55"/>
      <c r="H168" s="116" t="str">
        <f t="shared" si="40"/>
        <v/>
      </c>
      <c r="I168" s="35" t="b">
        <f t="shared" si="30"/>
        <v>0</v>
      </c>
      <c r="J168" s="80" t="str">
        <f t="shared" si="31"/>
        <v/>
      </c>
      <c r="K168" s="29" t="b">
        <f t="shared" si="41"/>
        <v>0</v>
      </c>
      <c r="L168" s="80" t="str">
        <f t="shared" si="42"/>
        <v/>
      </c>
      <c r="M168" s="81" t="e">
        <f t="shared" si="32"/>
        <v>#VALUE!</v>
      </c>
      <c r="N168" s="81" t="e">
        <f t="shared" si="33"/>
        <v>#VALUE!</v>
      </c>
      <c r="O168" s="81" t="e">
        <f t="shared" si="34"/>
        <v>#VALUE!</v>
      </c>
      <c r="P168" s="82" t="e">
        <f t="shared" si="35"/>
        <v>#VALUE!</v>
      </c>
      <c r="Q168" s="82" t="e">
        <f t="shared" si="43"/>
        <v>#VALUE!</v>
      </c>
      <c r="R168" s="82" t="b">
        <f t="shared" si="44"/>
        <v>0</v>
      </c>
      <c r="S168" s="72" t="str">
        <f t="shared" si="36"/>
        <v/>
      </c>
      <c r="T168" s="81" t="e" cm="1">
        <f t="array" aca="1" ref="T168" ca="1">TEXT(RIGHT(10-RIGHT(SUM(INDEX(1*(MID(MID(C168,1,1)*2,ROW(INDIRECT("1:"&amp;LEN(MID(C168,1,1)*2))),1)),,))+MID(C168,2,1)+
SUM(INDEX(1*(MID(MID(C168,3,1)*2,ROW(INDIRECT("1:"&amp;LEN(MID(C168,3,1)*2))),1)),,))+MID(C168,4,1)+
SUM(INDEX(1*(MID(MID(C168,5,1)*2,ROW(INDIRECT("1:"&amp;LEN(MID(C168,5,1)*2))),1)),,))+MID(C168,6,1)+
SUM(INDEX(1*(MID(MID(C168,8,1)*2,ROW(INDIRECT("1:"&amp;LEN(MID(C168,8,1)*2))),1)),,))+MID(C168,9,1)+
SUM(INDEX(1*(MID(MID(C168,10,1)*2,ROW(INDIRECT("1:"&amp;LEN(MID(C168,10,1)*2))),1)),,)),1),1),"0")</f>
        <v>#VALUE!</v>
      </c>
      <c r="U168" s="81" t="str">
        <f t="shared" si="37"/>
        <v/>
      </c>
      <c r="V168" s="83" t="b">
        <f t="shared" si="38"/>
        <v>0</v>
      </c>
      <c r="W168" s="112" t="e">
        <f>IF(#REF!="",FALSE,IF(OR(X168&gt;Z168,X168&lt;Y168),TRUE,FALSE))</f>
        <v>#REF!</v>
      </c>
      <c r="X168" s="112">
        <f t="shared" si="39"/>
        <v>0</v>
      </c>
      <c r="Y168" s="114" t="e">
        <f>#REF!-3/30</f>
        <v>#REF!</v>
      </c>
      <c r="Z168" s="115" t="e">
        <f>#REF!+1/30</f>
        <v>#REF!</v>
      </c>
    </row>
    <row r="169" spans="1:26" s="30" customFormat="1" x14ac:dyDescent="0.25">
      <c r="A169" s="19">
        <v>154</v>
      </c>
      <c r="B169" s="20"/>
      <c r="C169" s="149"/>
      <c r="D169" s="1"/>
      <c r="E169" s="1"/>
      <c r="F169" s="173"/>
      <c r="G169" s="55"/>
      <c r="H169" s="116" t="str">
        <f t="shared" si="40"/>
        <v/>
      </c>
      <c r="I169" s="35" t="b">
        <f t="shared" si="30"/>
        <v>0</v>
      </c>
      <c r="J169" s="80" t="str">
        <f t="shared" si="31"/>
        <v/>
      </c>
      <c r="K169" s="29" t="b">
        <f t="shared" si="41"/>
        <v>0</v>
      </c>
      <c r="L169" s="80" t="str">
        <f t="shared" si="42"/>
        <v/>
      </c>
      <c r="M169" s="81" t="e">
        <f t="shared" si="32"/>
        <v>#VALUE!</v>
      </c>
      <c r="N169" s="81" t="e">
        <f t="shared" si="33"/>
        <v>#VALUE!</v>
      </c>
      <c r="O169" s="81" t="e">
        <f t="shared" si="34"/>
        <v>#VALUE!</v>
      </c>
      <c r="P169" s="82" t="e">
        <f t="shared" si="35"/>
        <v>#VALUE!</v>
      </c>
      <c r="Q169" s="82" t="e">
        <f t="shared" si="43"/>
        <v>#VALUE!</v>
      </c>
      <c r="R169" s="82" t="b">
        <f t="shared" si="44"/>
        <v>0</v>
      </c>
      <c r="S169" s="72" t="str">
        <f t="shared" si="36"/>
        <v/>
      </c>
      <c r="T169" s="81" t="e" cm="1">
        <f t="array" aca="1" ref="T169" ca="1">TEXT(RIGHT(10-RIGHT(SUM(INDEX(1*(MID(MID(C169,1,1)*2,ROW(INDIRECT("1:"&amp;LEN(MID(C169,1,1)*2))),1)),,))+MID(C169,2,1)+
SUM(INDEX(1*(MID(MID(C169,3,1)*2,ROW(INDIRECT("1:"&amp;LEN(MID(C169,3,1)*2))),1)),,))+MID(C169,4,1)+
SUM(INDEX(1*(MID(MID(C169,5,1)*2,ROW(INDIRECT("1:"&amp;LEN(MID(C169,5,1)*2))),1)),,))+MID(C169,6,1)+
SUM(INDEX(1*(MID(MID(C169,8,1)*2,ROW(INDIRECT("1:"&amp;LEN(MID(C169,8,1)*2))),1)),,))+MID(C169,9,1)+
SUM(INDEX(1*(MID(MID(C169,10,1)*2,ROW(INDIRECT("1:"&amp;LEN(MID(C169,10,1)*2))),1)),,)),1),1),"0")</f>
        <v>#VALUE!</v>
      </c>
      <c r="U169" s="81" t="str">
        <f t="shared" si="37"/>
        <v/>
      </c>
      <c r="V169" s="83" t="b">
        <f t="shared" si="38"/>
        <v>0</v>
      </c>
      <c r="W169" s="112" t="e">
        <f>IF(#REF!="",FALSE,IF(OR(X169&gt;Z169,X169&lt;Y169),TRUE,FALSE))</f>
        <v>#REF!</v>
      </c>
      <c r="X169" s="112">
        <f t="shared" si="39"/>
        <v>0</v>
      </c>
      <c r="Y169" s="114" t="e">
        <f>#REF!-3/30</f>
        <v>#REF!</v>
      </c>
      <c r="Z169" s="115" t="e">
        <f>#REF!+1/30</f>
        <v>#REF!</v>
      </c>
    </row>
    <row r="170" spans="1:26" s="30" customFormat="1" x14ac:dyDescent="0.25">
      <c r="A170" s="19">
        <v>155</v>
      </c>
      <c r="B170" s="20"/>
      <c r="C170" s="149"/>
      <c r="D170" s="1"/>
      <c r="E170" s="1"/>
      <c r="F170" s="173"/>
      <c r="G170" s="55"/>
      <c r="H170" s="116" t="str">
        <f t="shared" si="40"/>
        <v/>
      </c>
      <c r="I170" s="35" t="b">
        <f t="shared" si="30"/>
        <v>0</v>
      </c>
      <c r="J170" s="80" t="str">
        <f t="shared" si="31"/>
        <v/>
      </c>
      <c r="K170" s="29" t="b">
        <f t="shared" si="41"/>
        <v>0</v>
      </c>
      <c r="L170" s="80" t="str">
        <f t="shared" si="42"/>
        <v/>
      </c>
      <c r="M170" s="81" t="e">
        <f t="shared" si="32"/>
        <v>#VALUE!</v>
      </c>
      <c r="N170" s="81" t="e">
        <f t="shared" si="33"/>
        <v>#VALUE!</v>
      </c>
      <c r="O170" s="81" t="e">
        <f t="shared" si="34"/>
        <v>#VALUE!</v>
      </c>
      <c r="P170" s="82" t="e">
        <f t="shared" si="35"/>
        <v>#VALUE!</v>
      </c>
      <c r="Q170" s="82" t="e">
        <f t="shared" si="43"/>
        <v>#VALUE!</v>
      </c>
      <c r="R170" s="82" t="b">
        <f t="shared" si="44"/>
        <v>0</v>
      </c>
      <c r="S170" s="72" t="str">
        <f t="shared" si="36"/>
        <v/>
      </c>
      <c r="T170" s="81" t="e" cm="1">
        <f t="array" aca="1" ref="T170" ca="1">TEXT(RIGHT(10-RIGHT(SUM(INDEX(1*(MID(MID(C170,1,1)*2,ROW(INDIRECT("1:"&amp;LEN(MID(C170,1,1)*2))),1)),,))+MID(C170,2,1)+
SUM(INDEX(1*(MID(MID(C170,3,1)*2,ROW(INDIRECT("1:"&amp;LEN(MID(C170,3,1)*2))),1)),,))+MID(C170,4,1)+
SUM(INDEX(1*(MID(MID(C170,5,1)*2,ROW(INDIRECT("1:"&amp;LEN(MID(C170,5,1)*2))),1)),,))+MID(C170,6,1)+
SUM(INDEX(1*(MID(MID(C170,8,1)*2,ROW(INDIRECT("1:"&amp;LEN(MID(C170,8,1)*2))),1)),,))+MID(C170,9,1)+
SUM(INDEX(1*(MID(MID(C170,10,1)*2,ROW(INDIRECT("1:"&amp;LEN(MID(C170,10,1)*2))),1)),,)),1),1),"0")</f>
        <v>#VALUE!</v>
      </c>
      <c r="U170" s="81" t="str">
        <f t="shared" si="37"/>
        <v/>
      </c>
      <c r="V170" s="83" t="b">
        <f t="shared" si="38"/>
        <v>0</v>
      </c>
      <c r="W170" s="112" t="e">
        <f>IF(#REF!="",FALSE,IF(OR(X170&gt;Z170,X170&lt;Y170),TRUE,FALSE))</f>
        <v>#REF!</v>
      </c>
      <c r="X170" s="112">
        <f t="shared" si="39"/>
        <v>0</v>
      </c>
      <c r="Y170" s="114" t="e">
        <f>#REF!-3/30</f>
        <v>#REF!</v>
      </c>
      <c r="Z170" s="115" t="e">
        <f>#REF!+1/30</f>
        <v>#REF!</v>
      </c>
    </row>
    <row r="171" spans="1:26" s="30" customFormat="1" x14ac:dyDescent="0.25">
      <c r="A171" s="19">
        <v>156</v>
      </c>
      <c r="B171" s="20"/>
      <c r="C171" s="149"/>
      <c r="D171" s="1"/>
      <c r="E171" s="1"/>
      <c r="F171" s="173"/>
      <c r="G171" s="55"/>
      <c r="H171" s="116" t="str">
        <f t="shared" si="40"/>
        <v/>
      </c>
      <c r="I171" s="35" t="b">
        <f t="shared" si="30"/>
        <v>0</v>
      </c>
      <c r="J171" s="80" t="str">
        <f t="shared" si="31"/>
        <v/>
      </c>
      <c r="K171" s="29" t="b">
        <f t="shared" si="41"/>
        <v>0</v>
      </c>
      <c r="L171" s="80" t="str">
        <f t="shared" si="42"/>
        <v/>
      </c>
      <c r="M171" s="81" t="e">
        <f t="shared" si="32"/>
        <v>#VALUE!</v>
      </c>
      <c r="N171" s="81" t="e">
        <f t="shared" si="33"/>
        <v>#VALUE!</v>
      </c>
      <c r="O171" s="81" t="e">
        <f t="shared" si="34"/>
        <v>#VALUE!</v>
      </c>
      <c r="P171" s="82" t="e">
        <f t="shared" si="35"/>
        <v>#VALUE!</v>
      </c>
      <c r="Q171" s="82" t="e">
        <f t="shared" si="43"/>
        <v>#VALUE!</v>
      </c>
      <c r="R171" s="82" t="b">
        <f t="shared" si="44"/>
        <v>0</v>
      </c>
      <c r="S171" s="72" t="str">
        <f t="shared" si="36"/>
        <v/>
      </c>
      <c r="T171" s="81" t="e" cm="1">
        <f t="array" aca="1" ref="T171" ca="1">TEXT(RIGHT(10-RIGHT(SUM(INDEX(1*(MID(MID(C171,1,1)*2,ROW(INDIRECT("1:"&amp;LEN(MID(C171,1,1)*2))),1)),,))+MID(C171,2,1)+
SUM(INDEX(1*(MID(MID(C171,3,1)*2,ROW(INDIRECT("1:"&amp;LEN(MID(C171,3,1)*2))),1)),,))+MID(C171,4,1)+
SUM(INDEX(1*(MID(MID(C171,5,1)*2,ROW(INDIRECT("1:"&amp;LEN(MID(C171,5,1)*2))),1)),,))+MID(C171,6,1)+
SUM(INDEX(1*(MID(MID(C171,8,1)*2,ROW(INDIRECT("1:"&amp;LEN(MID(C171,8,1)*2))),1)),,))+MID(C171,9,1)+
SUM(INDEX(1*(MID(MID(C171,10,1)*2,ROW(INDIRECT("1:"&amp;LEN(MID(C171,10,1)*2))),1)),,)),1),1),"0")</f>
        <v>#VALUE!</v>
      </c>
      <c r="U171" s="81" t="str">
        <f t="shared" si="37"/>
        <v/>
      </c>
      <c r="V171" s="83" t="b">
        <f t="shared" si="38"/>
        <v>0</v>
      </c>
      <c r="W171" s="112" t="e">
        <f>IF(#REF!="",FALSE,IF(OR(X171&gt;Z171,X171&lt;Y171),TRUE,FALSE))</f>
        <v>#REF!</v>
      </c>
      <c r="X171" s="112">
        <f t="shared" si="39"/>
        <v>0</v>
      </c>
      <c r="Y171" s="114" t="e">
        <f>#REF!-3/30</f>
        <v>#REF!</v>
      </c>
      <c r="Z171" s="115" t="e">
        <f>#REF!+1/30</f>
        <v>#REF!</v>
      </c>
    </row>
    <row r="172" spans="1:26" s="30" customFormat="1" x14ac:dyDescent="0.25">
      <c r="A172" s="19">
        <v>157</v>
      </c>
      <c r="B172" s="20"/>
      <c r="C172" s="149"/>
      <c r="D172" s="1"/>
      <c r="E172" s="1"/>
      <c r="F172" s="173"/>
      <c r="G172" s="55"/>
      <c r="H172" s="116" t="str">
        <f t="shared" si="40"/>
        <v/>
      </c>
      <c r="I172" s="35" t="b">
        <f t="shared" si="30"/>
        <v>0</v>
      </c>
      <c r="J172" s="80" t="str">
        <f t="shared" si="31"/>
        <v/>
      </c>
      <c r="K172" s="29" t="b">
        <f t="shared" si="41"/>
        <v>0</v>
      </c>
      <c r="L172" s="80" t="str">
        <f t="shared" si="42"/>
        <v/>
      </c>
      <c r="M172" s="81" t="e">
        <f t="shared" si="32"/>
        <v>#VALUE!</v>
      </c>
      <c r="N172" s="81" t="e">
        <f t="shared" si="33"/>
        <v>#VALUE!</v>
      </c>
      <c r="O172" s="81" t="e">
        <f t="shared" si="34"/>
        <v>#VALUE!</v>
      </c>
      <c r="P172" s="82" t="e">
        <f t="shared" si="35"/>
        <v>#VALUE!</v>
      </c>
      <c r="Q172" s="82" t="e">
        <f t="shared" si="43"/>
        <v>#VALUE!</v>
      </c>
      <c r="R172" s="82" t="b">
        <f t="shared" si="44"/>
        <v>0</v>
      </c>
      <c r="S172" s="72" t="str">
        <f t="shared" si="36"/>
        <v/>
      </c>
      <c r="T172" s="81" t="e" cm="1">
        <f t="array" aca="1" ref="T172" ca="1">TEXT(RIGHT(10-RIGHT(SUM(INDEX(1*(MID(MID(C172,1,1)*2,ROW(INDIRECT("1:"&amp;LEN(MID(C172,1,1)*2))),1)),,))+MID(C172,2,1)+
SUM(INDEX(1*(MID(MID(C172,3,1)*2,ROW(INDIRECT("1:"&amp;LEN(MID(C172,3,1)*2))),1)),,))+MID(C172,4,1)+
SUM(INDEX(1*(MID(MID(C172,5,1)*2,ROW(INDIRECT("1:"&amp;LEN(MID(C172,5,1)*2))),1)),,))+MID(C172,6,1)+
SUM(INDEX(1*(MID(MID(C172,8,1)*2,ROW(INDIRECT("1:"&amp;LEN(MID(C172,8,1)*2))),1)),,))+MID(C172,9,1)+
SUM(INDEX(1*(MID(MID(C172,10,1)*2,ROW(INDIRECT("1:"&amp;LEN(MID(C172,10,1)*2))),1)),,)),1),1),"0")</f>
        <v>#VALUE!</v>
      </c>
      <c r="U172" s="81" t="str">
        <f t="shared" si="37"/>
        <v/>
      </c>
      <c r="V172" s="83" t="b">
        <f t="shared" si="38"/>
        <v>0</v>
      </c>
      <c r="W172" s="112" t="e">
        <f>IF(#REF!="",FALSE,IF(OR(X172&gt;Z172,X172&lt;Y172),TRUE,FALSE))</f>
        <v>#REF!</v>
      </c>
      <c r="X172" s="112">
        <f t="shared" si="39"/>
        <v>0</v>
      </c>
      <c r="Y172" s="114" t="e">
        <f>#REF!-3/30</f>
        <v>#REF!</v>
      </c>
      <c r="Z172" s="115" t="e">
        <f>#REF!+1/30</f>
        <v>#REF!</v>
      </c>
    </row>
    <row r="173" spans="1:26" s="30" customFormat="1" x14ac:dyDescent="0.25">
      <c r="A173" s="19">
        <v>158</v>
      </c>
      <c r="B173" s="20"/>
      <c r="C173" s="149"/>
      <c r="D173" s="1"/>
      <c r="E173" s="1"/>
      <c r="F173" s="173"/>
      <c r="G173" s="55"/>
      <c r="H173" s="116" t="str">
        <f t="shared" si="40"/>
        <v/>
      </c>
      <c r="I173" s="35" t="b">
        <f t="shared" si="30"/>
        <v>0</v>
      </c>
      <c r="J173" s="80" t="str">
        <f t="shared" si="31"/>
        <v/>
      </c>
      <c r="K173" s="29" t="b">
        <f t="shared" si="41"/>
        <v>0</v>
      </c>
      <c r="L173" s="80" t="str">
        <f t="shared" si="42"/>
        <v/>
      </c>
      <c r="M173" s="81" t="e">
        <f t="shared" si="32"/>
        <v>#VALUE!</v>
      </c>
      <c r="N173" s="81" t="e">
        <f t="shared" si="33"/>
        <v>#VALUE!</v>
      </c>
      <c r="O173" s="81" t="e">
        <f t="shared" si="34"/>
        <v>#VALUE!</v>
      </c>
      <c r="P173" s="82" t="e">
        <f t="shared" si="35"/>
        <v>#VALUE!</v>
      </c>
      <c r="Q173" s="82" t="e">
        <f t="shared" si="43"/>
        <v>#VALUE!</v>
      </c>
      <c r="R173" s="82" t="b">
        <f t="shared" si="44"/>
        <v>0</v>
      </c>
      <c r="S173" s="72" t="str">
        <f t="shared" si="36"/>
        <v/>
      </c>
      <c r="T173" s="81" t="e" cm="1">
        <f t="array" aca="1" ref="T173" ca="1">TEXT(RIGHT(10-RIGHT(SUM(INDEX(1*(MID(MID(C173,1,1)*2,ROW(INDIRECT("1:"&amp;LEN(MID(C173,1,1)*2))),1)),,))+MID(C173,2,1)+
SUM(INDEX(1*(MID(MID(C173,3,1)*2,ROW(INDIRECT("1:"&amp;LEN(MID(C173,3,1)*2))),1)),,))+MID(C173,4,1)+
SUM(INDEX(1*(MID(MID(C173,5,1)*2,ROW(INDIRECT("1:"&amp;LEN(MID(C173,5,1)*2))),1)),,))+MID(C173,6,1)+
SUM(INDEX(1*(MID(MID(C173,8,1)*2,ROW(INDIRECT("1:"&amp;LEN(MID(C173,8,1)*2))),1)),,))+MID(C173,9,1)+
SUM(INDEX(1*(MID(MID(C173,10,1)*2,ROW(INDIRECT("1:"&amp;LEN(MID(C173,10,1)*2))),1)),,)),1),1),"0")</f>
        <v>#VALUE!</v>
      </c>
      <c r="U173" s="81" t="str">
        <f t="shared" si="37"/>
        <v/>
      </c>
      <c r="V173" s="83" t="b">
        <f t="shared" si="38"/>
        <v>0</v>
      </c>
      <c r="W173" s="112" t="e">
        <f>IF(#REF!="",FALSE,IF(OR(X173&gt;Z173,X173&lt;Y173),TRUE,FALSE))</f>
        <v>#REF!</v>
      </c>
      <c r="X173" s="112">
        <f t="shared" si="39"/>
        <v>0</v>
      </c>
      <c r="Y173" s="114" t="e">
        <f>#REF!-3/30</f>
        <v>#REF!</v>
      </c>
      <c r="Z173" s="115" t="e">
        <f>#REF!+1/30</f>
        <v>#REF!</v>
      </c>
    </row>
    <row r="174" spans="1:26" s="30" customFormat="1" x14ac:dyDescent="0.25">
      <c r="A174" s="19">
        <v>159</v>
      </c>
      <c r="B174" s="20"/>
      <c r="C174" s="149"/>
      <c r="D174" s="1"/>
      <c r="E174" s="1"/>
      <c r="F174" s="173"/>
      <c r="G174" s="55"/>
      <c r="H174" s="116" t="str">
        <f t="shared" si="40"/>
        <v/>
      </c>
      <c r="I174" s="35" t="b">
        <f t="shared" si="30"/>
        <v>0</v>
      </c>
      <c r="J174" s="80" t="str">
        <f t="shared" si="31"/>
        <v/>
      </c>
      <c r="K174" s="29" t="b">
        <f t="shared" si="41"/>
        <v>0</v>
      </c>
      <c r="L174" s="80" t="str">
        <f t="shared" si="42"/>
        <v/>
      </c>
      <c r="M174" s="81" t="e">
        <f t="shared" si="32"/>
        <v>#VALUE!</v>
      </c>
      <c r="N174" s="81" t="e">
        <f t="shared" si="33"/>
        <v>#VALUE!</v>
      </c>
      <c r="O174" s="81" t="e">
        <f t="shared" si="34"/>
        <v>#VALUE!</v>
      </c>
      <c r="P174" s="82" t="e">
        <f t="shared" si="35"/>
        <v>#VALUE!</v>
      </c>
      <c r="Q174" s="82" t="e">
        <f t="shared" si="43"/>
        <v>#VALUE!</v>
      </c>
      <c r="R174" s="82" t="b">
        <f t="shared" si="44"/>
        <v>0</v>
      </c>
      <c r="S174" s="72" t="str">
        <f t="shared" si="36"/>
        <v/>
      </c>
      <c r="T174" s="81" t="e" cm="1">
        <f t="array" aca="1" ref="T174" ca="1">TEXT(RIGHT(10-RIGHT(SUM(INDEX(1*(MID(MID(C174,1,1)*2,ROW(INDIRECT("1:"&amp;LEN(MID(C174,1,1)*2))),1)),,))+MID(C174,2,1)+
SUM(INDEX(1*(MID(MID(C174,3,1)*2,ROW(INDIRECT("1:"&amp;LEN(MID(C174,3,1)*2))),1)),,))+MID(C174,4,1)+
SUM(INDEX(1*(MID(MID(C174,5,1)*2,ROW(INDIRECT("1:"&amp;LEN(MID(C174,5,1)*2))),1)),,))+MID(C174,6,1)+
SUM(INDEX(1*(MID(MID(C174,8,1)*2,ROW(INDIRECT("1:"&amp;LEN(MID(C174,8,1)*2))),1)),,))+MID(C174,9,1)+
SUM(INDEX(1*(MID(MID(C174,10,1)*2,ROW(INDIRECT("1:"&amp;LEN(MID(C174,10,1)*2))),1)),,)),1),1),"0")</f>
        <v>#VALUE!</v>
      </c>
      <c r="U174" s="81" t="str">
        <f t="shared" si="37"/>
        <v/>
      </c>
      <c r="V174" s="83" t="b">
        <f t="shared" si="38"/>
        <v>0</v>
      </c>
      <c r="W174" s="112" t="e">
        <f>IF(#REF!="",FALSE,IF(OR(X174&gt;Z174,X174&lt;Y174),TRUE,FALSE))</f>
        <v>#REF!</v>
      </c>
      <c r="X174" s="112">
        <f t="shared" si="39"/>
        <v>0</v>
      </c>
      <c r="Y174" s="114" t="e">
        <f>#REF!-3/30</f>
        <v>#REF!</v>
      </c>
      <c r="Z174" s="115" t="e">
        <f>#REF!+1/30</f>
        <v>#REF!</v>
      </c>
    </row>
    <row r="175" spans="1:26" s="30" customFormat="1" x14ac:dyDescent="0.25">
      <c r="A175" s="19">
        <v>160</v>
      </c>
      <c r="B175" s="20"/>
      <c r="C175" s="149"/>
      <c r="D175" s="1"/>
      <c r="E175" s="1"/>
      <c r="F175" s="173"/>
      <c r="G175" s="55"/>
      <c r="H175" s="116" t="str">
        <f t="shared" si="40"/>
        <v/>
      </c>
      <c r="I175" s="35" t="b">
        <f t="shared" si="30"/>
        <v>0</v>
      </c>
      <c r="J175" s="80" t="str">
        <f t="shared" si="31"/>
        <v/>
      </c>
      <c r="K175" s="29" t="b">
        <f t="shared" si="41"/>
        <v>0</v>
      </c>
      <c r="L175" s="80" t="str">
        <f t="shared" si="42"/>
        <v/>
      </c>
      <c r="M175" s="81" t="e">
        <f t="shared" si="32"/>
        <v>#VALUE!</v>
      </c>
      <c r="N175" s="81" t="e">
        <f t="shared" si="33"/>
        <v>#VALUE!</v>
      </c>
      <c r="O175" s="81" t="e">
        <f t="shared" si="34"/>
        <v>#VALUE!</v>
      </c>
      <c r="P175" s="82" t="e">
        <f t="shared" si="35"/>
        <v>#VALUE!</v>
      </c>
      <c r="Q175" s="82" t="e">
        <f t="shared" si="43"/>
        <v>#VALUE!</v>
      </c>
      <c r="R175" s="82" t="b">
        <f t="shared" si="44"/>
        <v>0</v>
      </c>
      <c r="S175" s="72" t="str">
        <f t="shared" si="36"/>
        <v/>
      </c>
      <c r="T175" s="81" t="e" cm="1">
        <f t="array" aca="1" ref="T175" ca="1">TEXT(RIGHT(10-RIGHT(SUM(INDEX(1*(MID(MID(C175,1,1)*2,ROW(INDIRECT("1:"&amp;LEN(MID(C175,1,1)*2))),1)),,))+MID(C175,2,1)+
SUM(INDEX(1*(MID(MID(C175,3,1)*2,ROW(INDIRECT("1:"&amp;LEN(MID(C175,3,1)*2))),1)),,))+MID(C175,4,1)+
SUM(INDEX(1*(MID(MID(C175,5,1)*2,ROW(INDIRECT("1:"&amp;LEN(MID(C175,5,1)*2))),1)),,))+MID(C175,6,1)+
SUM(INDEX(1*(MID(MID(C175,8,1)*2,ROW(INDIRECT("1:"&amp;LEN(MID(C175,8,1)*2))),1)),,))+MID(C175,9,1)+
SUM(INDEX(1*(MID(MID(C175,10,1)*2,ROW(INDIRECT("1:"&amp;LEN(MID(C175,10,1)*2))),1)),,)),1),1),"0")</f>
        <v>#VALUE!</v>
      </c>
      <c r="U175" s="81" t="str">
        <f t="shared" si="37"/>
        <v/>
      </c>
      <c r="V175" s="83" t="b">
        <f t="shared" si="38"/>
        <v>0</v>
      </c>
      <c r="W175" s="112" t="e">
        <f>IF(#REF!="",FALSE,IF(OR(X175&gt;Z175,X175&lt;Y175),TRUE,FALSE))</f>
        <v>#REF!</v>
      </c>
      <c r="X175" s="112">
        <f t="shared" si="39"/>
        <v>0</v>
      </c>
      <c r="Y175" s="114" t="e">
        <f>#REF!-3/30</f>
        <v>#REF!</v>
      </c>
      <c r="Z175" s="115" t="e">
        <f>#REF!+1/30</f>
        <v>#REF!</v>
      </c>
    </row>
    <row r="176" spans="1:26" s="30" customFormat="1" x14ac:dyDescent="0.25">
      <c r="A176" s="19">
        <v>161</v>
      </c>
      <c r="B176" s="20"/>
      <c r="C176" s="149"/>
      <c r="D176" s="1"/>
      <c r="E176" s="1"/>
      <c r="F176" s="173"/>
      <c r="G176" s="55"/>
      <c r="H176" s="116" t="str">
        <f t="shared" si="40"/>
        <v/>
      </c>
      <c r="I176" s="35" t="b">
        <f t="shared" si="30"/>
        <v>0</v>
      </c>
      <c r="J176" s="80" t="str">
        <f t="shared" si="31"/>
        <v/>
      </c>
      <c r="K176" s="29" t="b">
        <f t="shared" si="41"/>
        <v>0</v>
      </c>
      <c r="L176" s="80" t="str">
        <f t="shared" si="42"/>
        <v/>
      </c>
      <c r="M176" s="81" t="e">
        <f t="shared" si="32"/>
        <v>#VALUE!</v>
      </c>
      <c r="N176" s="81" t="e">
        <f t="shared" si="33"/>
        <v>#VALUE!</v>
      </c>
      <c r="O176" s="81" t="e">
        <f t="shared" si="34"/>
        <v>#VALUE!</v>
      </c>
      <c r="P176" s="82" t="e">
        <f t="shared" si="35"/>
        <v>#VALUE!</v>
      </c>
      <c r="Q176" s="82" t="e">
        <f t="shared" si="43"/>
        <v>#VALUE!</v>
      </c>
      <c r="R176" s="82" t="b">
        <f t="shared" si="44"/>
        <v>0</v>
      </c>
      <c r="S176" s="72" t="str">
        <f t="shared" si="36"/>
        <v/>
      </c>
      <c r="T176" s="81" t="e" cm="1">
        <f t="array" aca="1" ref="T176" ca="1">TEXT(RIGHT(10-RIGHT(SUM(INDEX(1*(MID(MID(C176,1,1)*2,ROW(INDIRECT("1:"&amp;LEN(MID(C176,1,1)*2))),1)),,))+MID(C176,2,1)+
SUM(INDEX(1*(MID(MID(C176,3,1)*2,ROW(INDIRECT("1:"&amp;LEN(MID(C176,3,1)*2))),1)),,))+MID(C176,4,1)+
SUM(INDEX(1*(MID(MID(C176,5,1)*2,ROW(INDIRECT("1:"&amp;LEN(MID(C176,5,1)*2))),1)),,))+MID(C176,6,1)+
SUM(INDEX(1*(MID(MID(C176,8,1)*2,ROW(INDIRECT("1:"&amp;LEN(MID(C176,8,1)*2))),1)),,))+MID(C176,9,1)+
SUM(INDEX(1*(MID(MID(C176,10,1)*2,ROW(INDIRECT("1:"&amp;LEN(MID(C176,10,1)*2))),1)),,)),1),1),"0")</f>
        <v>#VALUE!</v>
      </c>
      <c r="U176" s="81" t="str">
        <f t="shared" si="37"/>
        <v/>
      </c>
      <c r="V176" s="83" t="b">
        <f t="shared" si="38"/>
        <v>0</v>
      </c>
      <c r="W176" s="112" t="e">
        <f>IF(#REF!="",FALSE,IF(OR(X176&gt;Z176,X176&lt;Y176),TRUE,FALSE))</f>
        <v>#REF!</v>
      </c>
      <c r="X176" s="112">
        <f t="shared" si="39"/>
        <v>0</v>
      </c>
      <c r="Y176" s="114" t="e">
        <f>#REF!-3/30</f>
        <v>#REF!</v>
      </c>
      <c r="Z176" s="115" t="e">
        <f>#REF!+1/30</f>
        <v>#REF!</v>
      </c>
    </row>
    <row r="177" spans="1:26" s="30" customFormat="1" x14ac:dyDescent="0.25">
      <c r="A177" s="19">
        <v>162</v>
      </c>
      <c r="B177" s="20"/>
      <c r="C177" s="149"/>
      <c r="D177" s="1"/>
      <c r="E177" s="1"/>
      <c r="F177" s="173"/>
      <c r="G177" s="55"/>
      <c r="H177" s="116" t="str">
        <f t="shared" si="40"/>
        <v/>
      </c>
      <c r="I177" s="35" t="b">
        <f t="shared" si="30"/>
        <v>0</v>
      </c>
      <c r="J177" s="80" t="str">
        <f t="shared" si="31"/>
        <v/>
      </c>
      <c r="K177" s="29" t="b">
        <f t="shared" si="41"/>
        <v>0</v>
      </c>
      <c r="L177" s="80" t="str">
        <f t="shared" si="42"/>
        <v/>
      </c>
      <c r="M177" s="81" t="e">
        <f t="shared" si="32"/>
        <v>#VALUE!</v>
      </c>
      <c r="N177" s="81" t="e">
        <f t="shared" si="33"/>
        <v>#VALUE!</v>
      </c>
      <c r="O177" s="81" t="e">
        <f t="shared" si="34"/>
        <v>#VALUE!</v>
      </c>
      <c r="P177" s="82" t="e">
        <f t="shared" si="35"/>
        <v>#VALUE!</v>
      </c>
      <c r="Q177" s="82" t="e">
        <f t="shared" si="43"/>
        <v>#VALUE!</v>
      </c>
      <c r="R177" s="82" t="b">
        <f t="shared" si="44"/>
        <v>0</v>
      </c>
      <c r="S177" s="72" t="str">
        <f t="shared" si="36"/>
        <v/>
      </c>
      <c r="T177" s="81" t="e" cm="1">
        <f t="array" aca="1" ref="T177" ca="1">TEXT(RIGHT(10-RIGHT(SUM(INDEX(1*(MID(MID(C177,1,1)*2,ROW(INDIRECT("1:"&amp;LEN(MID(C177,1,1)*2))),1)),,))+MID(C177,2,1)+
SUM(INDEX(1*(MID(MID(C177,3,1)*2,ROW(INDIRECT("1:"&amp;LEN(MID(C177,3,1)*2))),1)),,))+MID(C177,4,1)+
SUM(INDEX(1*(MID(MID(C177,5,1)*2,ROW(INDIRECT("1:"&amp;LEN(MID(C177,5,1)*2))),1)),,))+MID(C177,6,1)+
SUM(INDEX(1*(MID(MID(C177,8,1)*2,ROW(INDIRECT("1:"&amp;LEN(MID(C177,8,1)*2))),1)),,))+MID(C177,9,1)+
SUM(INDEX(1*(MID(MID(C177,10,1)*2,ROW(INDIRECT("1:"&amp;LEN(MID(C177,10,1)*2))),1)),,)),1),1),"0")</f>
        <v>#VALUE!</v>
      </c>
      <c r="U177" s="81" t="str">
        <f t="shared" si="37"/>
        <v/>
      </c>
      <c r="V177" s="83" t="b">
        <f t="shared" si="38"/>
        <v>0</v>
      </c>
      <c r="W177" s="112" t="e">
        <f>IF(#REF!="",FALSE,IF(OR(X177&gt;Z177,X177&lt;Y177),TRUE,FALSE))</f>
        <v>#REF!</v>
      </c>
      <c r="X177" s="112">
        <f t="shared" si="39"/>
        <v>0</v>
      </c>
      <c r="Y177" s="114" t="e">
        <f>#REF!-3/30</f>
        <v>#REF!</v>
      </c>
      <c r="Z177" s="115" t="e">
        <f>#REF!+1/30</f>
        <v>#REF!</v>
      </c>
    </row>
    <row r="178" spans="1:26" s="30" customFormat="1" x14ac:dyDescent="0.25">
      <c r="A178" s="19">
        <v>163</v>
      </c>
      <c r="B178" s="20"/>
      <c r="C178" s="149"/>
      <c r="D178" s="1"/>
      <c r="E178" s="1"/>
      <c r="F178" s="173"/>
      <c r="G178" s="55"/>
      <c r="H178" s="116" t="str">
        <f t="shared" si="40"/>
        <v/>
      </c>
      <c r="I178" s="35" t="b">
        <f t="shared" si="30"/>
        <v>0</v>
      </c>
      <c r="J178" s="80" t="str">
        <f t="shared" si="31"/>
        <v/>
      </c>
      <c r="K178" s="29" t="b">
        <f t="shared" si="41"/>
        <v>0</v>
      </c>
      <c r="L178" s="80" t="str">
        <f t="shared" si="42"/>
        <v/>
      </c>
      <c r="M178" s="81" t="e">
        <f t="shared" si="32"/>
        <v>#VALUE!</v>
      </c>
      <c r="N178" s="81" t="e">
        <f t="shared" si="33"/>
        <v>#VALUE!</v>
      </c>
      <c r="O178" s="81" t="e">
        <f t="shared" si="34"/>
        <v>#VALUE!</v>
      </c>
      <c r="P178" s="82" t="e">
        <f t="shared" si="35"/>
        <v>#VALUE!</v>
      </c>
      <c r="Q178" s="82" t="e">
        <f t="shared" si="43"/>
        <v>#VALUE!</v>
      </c>
      <c r="R178" s="82" t="b">
        <f t="shared" si="44"/>
        <v>0</v>
      </c>
      <c r="S178" s="72" t="str">
        <f t="shared" si="36"/>
        <v/>
      </c>
      <c r="T178" s="81" t="e" cm="1">
        <f t="array" aca="1" ref="T178" ca="1">TEXT(RIGHT(10-RIGHT(SUM(INDEX(1*(MID(MID(C178,1,1)*2,ROW(INDIRECT("1:"&amp;LEN(MID(C178,1,1)*2))),1)),,))+MID(C178,2,1)+
SUM(INDEX(1*(MID(MID(C178,3,1)*2,ROW(INDIRECT("1:"&amp;LEN(MID(C178,3,1)*2))),1)),,))+MID(C178,4,1)+
SUM(INDEX(1*(MID(MID(C178,5,1)*2,ROW(INDIRECT("1:"&amp;LEN(MID(C178,5,1)*2))),1)),,))+MID(C178,6,1)+
SUM(INDEX(1*(MID(MID(C178,8,1)*2,ROW(INDIRECT("1:"&amp;LEN(MID(C178,8,1)*2))),1)),,))+MID(C178,9,1)+
SUM(INDEX(1*(MID(MID(C178,10,1)*2,ROW(INDIRECT("1:"&amp;LEN(MID(C178,10,1)*2))),1)),,)),1),1),"0")</f>
        <v>#VALUE!</v>
      </c>
      <c r="U178" s="81" t="str">
        <f t="shared" si="37"/>
        <v/>
      </c>
      <c r="V178" s="83" t="b">
        <f t="shared" si="38"/>
        <v>0</v>
      </c>
      <c r="W178" s="112" t="e">
        <f>IF(#REF!="",FALSE,IF(OR(X178&gt;Z178,X178&lt;Y178),TRUE,FALSE))</f>
        <v>#REF!</v>
      </c>
      <c r="X178" s="112">
        <f t="shared" si="39"/>
        <v>0</v>
      </c>
      <c r="Y178" s="114" t="e">
        <f>#REF!-3/30</f>
        <v>#REF!</v>
      </c>
      <c r="Z178" s="115" t="e">
        <f>#REF!+1/30</f>
        <v>#REF!</v>
      </c>
    </row>
    <row r="179" spans="1:26" s="30" customFormat="1" x14ac:dyDescent="0.25">
      <c r="A179" s="19">
        <v>164</v>
      </c>
      <c r="B179" s="20"/>
      <c r="C179" s="149"/>
      <c r="D179" s="1"/>
      <c r="E179" s="1"/>
      <c r="F179" s="173"/>
      <c r="G179" s="55"/>
      <c r="H179" s="116" t="str">
        <f t="shared" si="40"/>
        <v/>
      </c>
      <c r="I179" s="35" t="b">
        <f t="shared" si="30"/>
        <v>0</v>
      </c>
      <c r="J179" s="80" t="str">
        <f t="shared" si="31"/>
        <v/>
      </c>
      <c r="K179" s="29" t="b">
        <f t="shared" si="41"/>
        <v>0</v>
      </c>
      <c r="L179" s="80" t="str">
        <f t="shared" si="42"/>
        <v/>
      </c>
      <c r="M179" s="81" t="e">
        <f t="shared" si="32"/>
        <v>#VALUE!</v>
      </c>
      <c r="N179" s="81" t="e">
        <f t="shared" si="33"/>
        <v>#VALUE!</v>
      </c>
      <c r="O179" s="81" t="e">
        <f t="shared" si="34"/>
        <v>#VALUE!</v>
      </c>
      <c r="P179" s="82" t="e">
        <f t="shared" si="35"/>
        <v>#VALUE!</v>
      </c>
      <c r="Q179" s="82" t="e">
        <f t="shared" si="43"/>
        <v>#VALUE!</v>
      </c>
      <c r="R179" s="82" t="b">
        <f t="shared" si="44"/>
        <v>0</v>
      </c>
      <c r="S179" s="72" t="str">
        <f t="shared" si="36"/>
        <v/>
      </c>
      <c r="T179" s="81" t="e" cm="1">
        <f t="array" aca="1" ref="T179" ca="1">TEXT(RIGHT(10-RIGHT(SUM(INDEX(1*(MID(MID(C179,1,1)*2,ROW(INDIRECT("1:"&amp;LEN(MID(C179,1,1)*2))),1)),,))+MID(C179,2,1)+
SUM(INDEX(1*(MID(MID(C179,3,1)*2,ROW(INDIRECT("1:"&amp;LEN(MID(C179,3,1)*2))),1)),,))+MID(C179,4,1)+
SUM(INDEX(1*(MID(MID(C179,5,1)*2,ROW(INDIRECT("1:"&amp;LEN(MID(C179,5,1)*2))),1)),,))+MID(C179,6,1)+
SUM(INDEX(1*(MID(MID(C179,8,1)*2,ROW(INDIRECT("1:"&amp;LEN(MID(C179,8,1)*2))),1)),,))+MID(C179,9,1)+
SUM(INDEX(1*(MID(MID(C179,10,1)*2,ROW(INDIRECT("1:"&amp;LEN(MID(C179,10,1)*2))),1)),,)),1),1),"0")</f>
        <v>#VALUE!</v>
      </c>
      <c r="U179" s="81" t="str">
        <f t="shared" si="37"/>
        <v/>
      </c>
      <c r="V179" s="83" t="b">
        <f t="shared" si="38"/>
        <v>0</v>
      </c>
      <c r="W179" s="112" t="e">
        <f>IF(#REF!="",FALSE,IF(OR(X179&gt;Z179,X179&lt;Y179),TRUE,FALSE))</f>
        <v>#REF!</v>
      </c>
      <c r="X179" s="112">
        <f t="shared" si="39"/>
        <v>0</v>
      </c>
      <c r="Y179" s="114" t="e">
        <f>#REF!-3/30</f>
        <v>#REF!</v>
      </c>
      <c r="Z179" s="115" t="e">
        <f>#REF!+1/30</f>
        <v>#REF!</v>
      </c>
    </row>
    <row r="180" spans="1:26" s="30" customFormat="1" x14ac:dyDescent="0.25">
      <c r="A180" s="19">
        <v>165</v>
      </c>
      <c r="B180" s="20"/>
      <c r="C180" s="149"/>
      <c r="D180" s="1"/>
      <c r="E180" s="1"/>
      <c r="F180" s="173"/>
      <c r="G180" s="55"/>
      <c r="H180" s="116" t="str">
        <f t="shared" si="40"/>
        <v/>
      </c>
      <c r="I180" s="35" t="b">
        <f t="shared" si="30"/>
        <v>0</v>
      </c>
      <c r="J180" s="80" t="str">
        <f t="shared" si="31"/>
        <v/>
      </c>
      <c r="K180" s="29" t="b">
        <f t="shared" si="41"/>
        <v>0</v>
      </c>
      <c r="L180" s="80" t="str">
        <f t="shared" si="42"/>
        <v/>
      </c>
      <c r="M180" s="81" t="e">
        <f t="shared" si="32"/>
        <v>#VALUE!</v>
      </c>
      <c r="N180" s="81" t="e">
        <f t="shared" si="33"/>
        <v>#VALUE!</v>
      </c>
      <c r="O180" s="81" t="e">
        <f t="shared" si="34"/>
        <v>#VALUE!</v>
      </c>
      <c r="P180" s="82" t="e">
        <f t="shared" si="35"/>
        <v>#VALUE!</v>
      </c>
      <c r="Q180" s="82" t="e">
        <f t="shared" si="43"/>
        <v>#VALUE!</v>
      </c>
      <c r="R180" s="82" t="b">
        <f t="shared" si="44"/>
        <v>0</v>
      </c>
      <c r="S180" s="72" t="str">
        <f t="shared" si="36"/>
        <v/>
      </c>
      <c r="T180" s="81" t="e" cm="1">
        <f t="array" aca="1" ref="T180" ca="1">TEXT(RIGHT(10-RIGHT(SUM(INDEX(1*(MID(MID(C180,1,1)*2,ROW(INDIRECT("1:"&amp;LEN(MID(C180,1,1)*2))),1)),,))+MID(C180,2,1)+
SUM(INDEX(1*(MID(MID(C180,3,1)*2,ROW(INDIRECT("1:"&amp;LEN(MID(C180,3,1)*2))),1)),,))+MID(C180,4,1)+
SUM(INDEX(1*(MID(MID(C180,5,1)*2,ROW(INDIRECT("1:"&amp;LEN(MID(C180,5,1)*2))),1)),,))+MID(C180,6,1)+
SUM(INDEX(1*(MID(MID(C180,8,1)*2,ROW(INDIRECT("1:"&amp;LEN(MID(C180,8,1)*2))),1)),,))+MID(C180,9,1)+
SUM(INDEX(1*(MID(MID(C180,10,1)*2,ROW(INDIRECT("1:"&amp;LEN(MID(C180,10,1)*2))),1)),,)),1),1),"0")</f>
        <v>#VALUE!</v>
      </c>
      <c r="U180" s="81" t="str">
        <f t="shared" si="37"/>
        <v/>
      </c>
      <c r="V180" s="83" t="b">
        <f t="shared" si="38"/>
        <v>0</v>
      </c>
      <c r="W180" s="112" t="e">
        <f>IF(#REF!="",FALSE,IF(OR(X180&gt;Z180,X180&lt;Y180),TRUE,FALSE))</f>
        <v>#REF!</v>
      </c>
      <c r="X180" s="112">
        <f t="shared" si="39"/>
        <v>0</v>
      </c>
      <c r="Y180" s="114" t="e">
        <f>#REF!-3/30</f>
        <v>#REF!</v>
      </c>
      <c r="Z180" s="115" t="e">
        <f>#REF!+1/30</f>
        <v>#REF!</v>
      </c>
    </row>
    <row r="181" spans="1:26" s="30" customFormat="1" x14ac:dyDescent="0.25">
      <c r="A181" s="19">
        <v>166</v>
      </c>
      <c r="B181" s="20"/>
      <c r="C181" s="149"/>
      <c r="D181" s="1"/>
      <c r="E181" s="1"/>
      <c r="F181" s="173"/>
      <c r="G181" s="55"/>
      <c r="H181" s="116" t="str">
        <f t="shared" si="40"/>
        <v/>
      </c>
      <c r="I181" s="35" t="b">
        <f t="shared" si="30"/>
        <v>0</v>
      </c>
      <c r="J181" s="80" t="str">
        <f t="shared" si="31"/>
        <v/>
      </c>
      <c r="K181" s="29" t="b">
        <f t="shared" si="41"/>
        <v>0</v>
      </c>
      <c r="L181" s="80" t="str">
        <f t="shared" si="42"/>
        <v/>
      </c>
      <c r="M181" s="81" t="e">
        <f t="shared" si="32"/>
        <v>#VALUE!</v>
      </c>
      <c r="N181" s="81" t="e">
        <f t="shared" si="33"/>
        <v>#VALUE!</v>
      </c>
      <c r="O181" s="81" t="e">
        <f t="shared" si="34"/>
        <v>#VALUE!</v>
      </c>
      <c r="P181" s="82" t="e">
        <f t="shared" si="35"/>
        <v>#VALUE!</v>
      </c>
      <c r="Q181" s="82" t="e">
        <f t="shared" si="43"/>
        <v>#VALUE!</v>
      </c>
      <c r="R181" s="82" t="b">
        <f t="shared" si="44"/>
        <v>0</v>
      </c>
      <c r="S181" s="72" t="str">
        <f t="shared" si="36"/>
        <v/>
      </c>
      <c r="T181" s="81" t="e" cm="1">
        <f t="array" aca="1" ref="T181" ca="1">TEXT(RIGHT(10-RIGHT(SUM(INDEX(1*(MID(MID(C181,1,1)*2,ROW(INDIRECT("1:"&amp;LEN(MID(C181,1,1)*2))),1)),,))+MID(C181,2,1)+
SUM(INDEX(1*(MID(MID(C181,3,1)*2,ROW(INDIRECT("1:"&amp;LEN(MID(C181,3,1)*2))),1)),,))+MID(C181,4,1)+
SUM(INDEX(1*(MID(MID(C181,5,1)*2,ROW(INDIRECT("1:"&amp;LEN(MID(C181,5,1)*2))),1)),,))+MID(C181,6,1)+
SUM(INDEX(1*(MID(MID(C181,8,1)*2,ROW(INDIRECT("1:"&amp;LEN(MID(C181,8,1)*2))),1)),,))+MID(C181,9,1)+
SUM(INDEX(1*(MID(MID(C181,10,1)*2,ROW(INDIRECT("1:"&amp;LEN(MID(C181,10,1)*2))),1)),,)),1),1),"0")</f>
        <v>#VALUE!</v>
      </c>
      <c r="U181" s="81" t="str">
        <f t="shared" si="37"/>
        <v/>
      </c>
      <c r="V181" s="83" t="b">
        <f t="shared" si="38"/>
        <v>0</v>
      </c>
      <c r="W181" s="112" t="e">
        <f>IF(#REF!="",FALSE,IF(OR(X181&gt;Z181,X181&lt;Y181),TRUE,FALSE))</f>
        <v>#REF!</v>
      </c>
      <c r="X181" s="112">
        <f t="shared" si="39"/>
        <v>0</v>
      </c>
      <c r="Y181" s="114" t="e">
        <f>#REF!-3/30</f>
        <v>#REF!</v>
      </c>
      <c r="Z181" s="115" t="e">
        <f>#REF!+1/30</f>
        <v>#REF!</v>
      </c>
    </row>
    <row r="182" spans="1:26" s="30" customFormat="1" x14ac:dyDescent="0.25">
      <c r="A182" s="19">
        <v>167</v>
      </c>
      <c r="B182" s="20"/>
      <c r="C182" s="149"/>
      <c r="D182" s="1"/>
      <c r="E182" s="1"/>
      <c r="F182" s="173"/>
      <c r="G182" s="55"/>
      <c r="H182" s="116" t="str">
        <f t="shared" si="40"/>
        <v/>
      </c>
      <c r="I182" s="35" t="b">
        <f t="shared" si="30"/>
        <v>0</v>
      </c>
      <c r="J182" s="80" t="str">
        <f t="shared" si="31"/>
        <v/>
      </c>
      <c r="K182" s="29" t="b">
        <f t="shared" si="41"/>
        <v>0</v>
      </c>
      <c r="L182" s="80" t="str">
        <f t="shared" si="42"/>
        <v/>
      </c>
      <c r="M182" s="81" t="e">
        <f t="shared" si="32"/>
        <v>#VALUE!</v>
      </c>
      <c r="N182" s="81" t="e">
        <f t="shared" si="33"/>
        <v>#VALUE!</v>
      </c>
      <c r="O182" s="81" t="e">
        <f t="shared" si="34"/>
        <v>#VALUE!</v>
      </c>
      <c r="P182" s="82" t="e">
        <f t="shared" si="35"/>
        <v>#VALUE!</v>
      </c>
      <c r="Q182" s="82" t="e">
        <f t="shared" si="43"/>
        <v>#VALUE!</v>
      </c>
      <c r="R182" s="82" t="b">
        <f t="shared" si="44"/>
        <v>0</v>
      </c>
      <c r="S182" s="72" t="str">
        <f t="shared" si="36"/>
        <v/>
      </c>
      <c r="T182" s="81" t="e" cm="1">
        <f t="array" aca="1" ref="T182" ca="1">TEXT(RIGHT(10-RIGHT(SUM(INDEX(1*(MID(MID(C182,1,1)*2,ROW(INDIRECT("1:"&amp;LEN(MID(C182,1,1)*2))),1)),,))+MID(C182,2,1)+
SUM(INDEX(1*(MID(MID(C182,3,1)*2,ROW(INDIRECT("1:"&amp;LEN(MID(C182,3,1)*2))),1)),,))+MID(C182,4,1)+
SUM(INDEX(1*(MID(MID(C182,5,1)*2,ROW(INDIRECT("1:"&amp;LEN(MID(C182,5,1)*2))),1)),,))+MID(C182,6,1)+
SUM(INDEX(1*(MID(MID(C182,8,1)*2,ROW(INDIRECT("1:"&amp;LEN(MID(C182,8,1)*2))),1)),,))+MID(C182,9,1)+
SUM(INDEX(1*(MID(MID(C182,10,1)*2,ROW(INDIRECT("1:"&amp;LEN(MID(C182,10,1)*2))),1)),,)),1),1),"0")</f>
        <v>#VALUE!</v>
      </c>
      <c r="U182" s="81" t="str">
        <f t="shared" si="37"/>
        <v/>
      </c>
      <c r="V182" s="83" t="b">
        <f t="shared" si="38"/>
        <v>0</v>
      </c>
      <c r="W182" s="112" t="e">
        <f>IF(#REF!="",FALSE,IF(OR(X182&gt;Z182,X182&lt;Y182),TRUE,FALSE))</f>
        <v>#REF!</v>
      </c>
      <c r="X182" s="112">
        <f t="shared" si="39"/>
        <v>0</v>
      </c>
      <c r="Y182" s="114" t="e">
        <f>#REF!-3/30</f>
        <v>#REF!</v>
      </c>
      <c r="Z182" s="115" t="e">
        <f>#REF!+1/30</f>
        <v>#REF!</v>
      </c>
    </row>
    <row r="183" spans="1:26" s="30" customFormat="1" x14ac:dyDescent="0.25">
      <c r="A183" s="19">
        <v>168</v>
      </c>
      <c r="B183" s="20"/>
      <c r="C183" s="149"/>
      <c r="D183" s="1"/>
      <c r="E183" s="1"/>
      <c r="F183" s="173"/>
      <c r="G183" s="55"/>
      <c r="H183" s="116" t="str">
        <f t="shared" si="40"/>
        <v/>
      </c>
      <c r="I183" s="35" t="b">
        <f t="shared" si="30"/>
        <v>0</v>
      </c>
      <c r="J183" s="80" t="str">
        <f t="shared" si="31"/>
        <v/>
      </c>
      <c r="K183" s="29" t="b">
        <f t="shared" si="41"/>
        <v>0</v>
      </c>
      <c r="L183" s="80" t="str">
        <f t="shared" si="42"/>
        <v/>
      </c>
      <c r="M183" s="81" t="e">
        <f t="shared" si="32"/>
        <v>#VALUE!</v>
      </c>
      <c r="N183" s="81" t="e">
        <f t="shared" si="33"/>
        <v>#VALUE!</v>
      </c>
      <c r="O183" s="81" t="e">
        <f t="shared" si="34"/>
        <v>#VALUE!</v>
      </c>
      <c r="P183" s="82" t="e">
        <f t="shared" si="35"/>
        <v>#VALUE!</v>
      </c>
      <c r="Q183" s="82" t="e">
        <f t="shared" si="43"/>
        <v>#VALUE!</v>
      </c>
      <c r="R183" s="82" t="b">
        <f t="shared" si="44"/>
        <v>0</v>
      </c>
      <c r="S183" s="72" t="str">
        <f t="shared" si="36"/>
        <v/>
      </c>
      <c r="T183" s="81" t="e" cm="1">
        <f t="array" aca="1" ref="T183" ca="1">TEXT(RIGHT(10-RIGHT(SUM(INDEX(1*(MID(MID(C183,1,1)*2,ROW(INDIRECT("1:"&amp;LEN(MID(C183,1,1)*2))),1)),,))+MID(C183,2,1)+
SUM(INDEX(1*(MID(MID(C183,3,1)*2,ROW(INDIRECT("1:"&amp;LEN(MID(C183,3,1)*2))),1)),,))+MID(C183,4,1)+
SUM(INDEX(1*(MID(MID(C183,5,1)*2,ROW(INDIRECT("1:"&amp;LEN(MID(C183,5,1)*2))),1)),,))+MID(C183,6,1)+
SUM(INDEX(1*(MID(MID(C183,8,1)*2,ROW(INDIRECT("1:"&amp;LEN(MID(C183,8,1)*2))),1)),,))+MID(C183,9,1)+
SUM(INDEX(1*(MID(MID(C183,10,1)*2,ROW(INDIRECT("1:"&amp;LEN(MID(C183,10,1)*2))),1)),,)),1),1),"0")</f>
        <v>#VALUE!</v>
      </c>
      <c r="U183" s="81" t="str">
        <f t="shared" si="37"/>
        <v/>
      </c>
      <c r="V183" s="83" t="b">
        <f t="shared" si="38"/>
        <v>0</v>
      </c>
      <c r="W183" s="112" t="e">
        <f>IF(#REF!="",FALSE,IF(OR(X183&gt;Z183,X183&lt;Y183),TRUE,FALSE))</f>
        <v>#REF!</v>
      </c>
      <c r="X183" s="112">
        <f t="shared" si="39"/>
        <v>0</v>
      </c>
      <c r="Y183" s="114" t="e">
        <f>#REF!-3/30</f>
        <v>#REF!</v>
      </c>
      <c r="Z183" s="115" t="e">
        <f>#REF!+1/30</f>
        <v>#REF!</v>
      </c>
    </row>
    <row r="184" spans="1:26" s="30" customFormat="1" x14ac:dyDescent="0.25">
      <c r="A184" s="19">
        <v>169</v>
      </c>
      <c r="B184" s="20"/>
      <c r="C184" s="149"/>
      <c r="D184" s="1"/>
      <c r="E184" s="1"/>
      <c r="F184" s="173"/>
      <c r="G184" s="55"/>
      <c r="H184" s="116" t="str">
        <f t="shared" si="40"/>
        <v/>
      </c>
      <c r="I184" s="35" t="b">
        <f t="shared" si="30"/>
        <v>0</v>
      </c>
      <c r="J184" s="80" t="str">
        <f t="shared" si="31"/>
        <v/>
      </c>
      <c r="K184" s="29" t="b">
        <f t="shared" si="41"/>
        <v>0</v>
      </c>
      <c r="L184" s="80" t="str">
        <f t="shared" si="42"/>
        <v/>
      </c>
      <c r="M184" s="81" t="e">
        <f t="shared" si="32"/>
        <v>#VALUE!</v>
      </c>
      <c r="N184" s="81" t="e">
        <f t="shared" si="33"/>
        <v>#VALUE!</v>
      </c>
      <c r="O184" s="81" t="e">
        <f t="shared" si="34"/>
        <v>#VALUE!</v>
      </c>
      <c r="P184" s="82" t="e">
        <f t="shared" si="35"/>
        <v>#VALUE!</v>
      </c>
      <c r="Q184" s="82" t="e">
        <f t="shared" si="43"/>
        <v>#VALUE!</v>
      </c>
      <c r="R184" s="82" t="b">
        <f t="shared" si="44"/>
        <v>0</v>
      </c>
      <c r="S184" s="72" t="str">
        <f t="shared" si="36"/>
        <v/>
      </c>
      <c r="T184" s="81" t="e" cm="1">
        <f t="array" aca="1" ref="T184" ca="1">TEXT(RIGHT(10-RIGHT(SUM(INDEX(1*(MID(MID(C184,1,1)*2,ROW(INDIRECT("1:"&amp;LEN(MID(C184,1,1)*2))),1)),,))+MID(C184,2,1)+
SUM(INDEX(1*(MID(MID(C184,3,1)*2,ROW(INDIRECT("1:"&amp;LEN(MID(C184,3,1)*2))),1)),,))+MID(C184,4,1)+
SUM(INDEX(1*(MID(MID(C184,5,1)*2,ROW(INDIRECT("1:"&amp;LEN(MID(C184,5,1)*2))),1)),,))+MID(C184,6,1)+
SUM(INDEX(1*(MID(MID(C184,8,1)*2,ROW(INDIRECT("1:"&amp;LEN(MID(C184,8,1)*2))),1)),,))+MID(C184,9,1)+
SUM(INDEX(1*(MID(MID(C184,10,1)*2,ROW(INDIRECT("1:"&amp;LEN(MID(C184,10,1)*2))),1)),,)),1),1),"0")</f>
        <v>#VALUE!</v>
      </c>
      <c r="U184" s="81" t="str">
        <f t="shared" si="37"/>
        <v/>
      </c>
      <c r="V184" s="83" t="b">
        <f t="shared" si="38"/>
        <v>0</v>
      </c>
      <c r="W184" s="112" t="e">
        <f>IF(#REF!="",FALSE,IF(OR(X184&gt;Z184,X184&lt;Y184),TRUE,FALSE))</f>
        <v>#REF!</v>
      </c>
      <c r="X184" s="112">
        <f t="shared" si="39"/>
        <v>0</v>
      </c>
      <c r="Y184" s="114" t="e">
        <f>#REF!-3/30</f>
        <v>#REF!</v>
      </c>
      <c r="Z184" s="115" t="e">
        <f>#REF!+1/30</f>
        <v>#REF!</v>
      </c>
    </row>
    <row r="185" spans="1:26" s="30" customFormat="1" x14ac:dyDescent="0.25">
      <c r="A185" s="19">
        <v>170</v>
      </c>
      <c r="B185" s="20"/>
      <c r="C185" s="149"/>
      <c r="D185" s="1"/>
      <c r="E185" s="1"/>
      <c r="F185" s="173"/>
      <c r="G185" s="55"/>
      <c r="H185" s="116" t="str">
        <f t="shared" si="40"/>
        <v/>
      </c>
      <c r="I185" s="35" t="b">
        <f t="shared" si="30"/>
        <v>0</v>
      </c>
      <c r="J185" s="80" t="str">
        <f t="shared" si="31"/>
        <v/>
      </c>
      <c r="K185" s="29" t="b">
        <f t="shared" si="41"/>
        <v>0</v>
      </c>
      <c r="L185" s="80" t="str">
        <f t="shared" si="42"/>
        <v/>
      </c>
      <c r="M185" s="81" t="e">
        <f t="shared" si="32"/>
        <v>#VALUE!</v>
      </c>
      <c r="N185" s="81" t="e">
        <f t="shared" si="33"/>
        <v>#VALUE!</v>
      </c>
      <c r="O185" s="81" t="e">
        <f t="shared" si="34"/>
        <v>#VALUE!</v>
      </c>
      <c r="P185" s="82" t="e">
        <f t="shared" si="35"/>
        <v>#VALUE!</v>
      </c>
      <c r="Q185" s="82" t="e">
        <f t="shared" si="43"/>
        <v>#VALUE!</v>
      </c>
      <c r="R185" s="82" t="b">
        <f t="shared" si="44"/>
        <v>0</v>
      </c>
      <c r="S185" s="72" t="str">
        <f t="shared" si="36"/>
        <v/>
      </c>
      <c r="T185" s="81" t="e" cm="1">
        <f t="array" aca="1" ref="T185" ca="1">TEXT(RIGHT(10-RIGHT(SUM(INDEX(1*(MID(MID(C185,1,1)*2,ROW(INDIRECT("1:"&amp;LEN(MID(C185,1,1)*2))),1)),,))+MID(C185,2,1)+
SUM(INDEX(1*(MID(MID(C185,3,1)*2,ROW(INDIRECT("1:"&amp;LEN(MID(C185,3,1)*2))),1)),,))+MID(C185,4,1)+
SUM(INDEX(1*(MID(MID(C185,5,1)*2,ROW(INDIRECT("1:"&amp;LEN(MID(C185,5,1)*2))),1)),,))+MID(C185,6,1)+
SUM(INDEX(1*(MID(MID(C185,8,1)*2,ROW(INDIRECT("1:"&amp;LEN(MID(C185,8,1)*2))),1)),,))+MID(C185,9,1)+
SUM(INDEX(1*(MID(MID(C185,10,1)*2,ROW(INDIRECT("1:"&amp;LEN(MID(C185,10,1)*2))),1)),,)),1),1),"0")</f>
        <v>#VALUE!</v>
      </c>
      <c r="U185" s="81" t="str">
        <f t="shared" si="37"/>
        <v/>
      </c>
      <c r="V185" s="83" t="b">
        <f t="shared" si="38"/>
        <v>0</v>
      </c>
      <c r="W185" s="112" t="e">
        <f>IF(#REF!="",FALSE,IF(OR(X185&gt;Z185,X185&lt;Y185),TRUE,FALSE))</f>
        <v>#REF!</v>
      </c>
      <c r="X185" s="112">
        <f t="shared" si="39"/>
        <v>0</v>
      </c>
      <c r="Y185" s="114" t="e">
        <f>#REF!-3/30</f>
        <v>#REF!</v>
      </c>
      <c r="Z185" s="115" t="e">
        <f>#REF!+1/30</f>
        <v>#REF!</v>
      </c>
    </row>
    <row r="186" spans="1:26" s="30" customFormat="1" x14ac:dyDescent="0.25">
      <c r="A186" s="19">
        <v>171</v>
      </c>
      <c r="B186" s="20"/>
      <c r="C186" s="149"/>
      <c r="D186" s="1"/>
      <c r="E186" s="1"/>
      <c r="F186" s="173"/>
      <c r="G186" s="55"/>
      <c r="H186" s="116" t="str">
        <f t="shared" si="40"/>
        <v/>
      </c>
      <c r="I186" s="35" t="b">
        <f t="shared" si="30"/>
        <v>0</v>
      </c>
      <c r="J186" s="80" t="str">
        <f t="shared" si="31"/>
        <v/>
      </c>
      <c r="K186" s="29" t="b">
        <f t="shared" si="41"/>
        <v>0</v>
      </c>
      <c r="L186" s="80" t="str">
        <f t="shared" si="42"/>
        <v/>
      </c>
      <c r="M186" s="81" t="e">
        <f t="shared" si="32"/>
        <v>#VALUE!</v>
      </c>
      <c r="N186" s="81" t="e">
        <f t="shared" si="33"/>
        <v>#VALUE!</v>
      </c>
      <c r="O186" s="81" t="e">
        <f t="shared" si="34"/>
        <v>#VALUE!</v>
      </c>
      <c r="P186" s="82" t="e">
        <f t="shared" si="35"/>
        <v>#VALUE!</v>
      </c>
      <c r="Q186" s="82" t="e">
        <f t="shared" si="43"/>
        <v>#VALUE!</v>
      </c>
      <c r="R186" s="82" t="b">
        <f t="shared" si="44"/>
        <v>0</v>
      </c>
      <c r="S186" s="72" t="str">
        <f t="shared" si="36"/>
        <v/>
      </c>
      <c r="T186" s="81" t="e" cm="1">
        <f t="array" aca="1" ref="T186" ca="1">TEXT(RIGHT(10-RIGHT(SUM(INDEX(1*(MID(MID(C186,1,1)*2,ROW(INDIRECT("1:"&amp;LEN(MID(C186,1,1)*2))),1)),,))+MID(C186,2,1)+
SUM(INDEX(1*(MID(MID(C186,3,1)*2,ROW(INDIRECT("1:"&amp;LEN(MID(C186,3,1)*2))),1)),,))+MID(C186,4,1)+
SUM(INDEX(1*(MID(MID(C186,5,1)*2,ROW(INDIRECT("1:"&amp;LEN(MID(C186,5,1)*2))),1)),,))+MID(C186,6,1)+
SUM(INDEX(1*(MID(MID(C186,8,1)*2,ROW(INDIRECT("1:"&amp;LEN(MID(C186,8,1)*2))),1)),,))+MID(C186,9,1)+
SUM(INDEX(1*(MID(MID(C186,10,1)*2,ROW(INDIRECT("1:"&amp;LEN(MID(C186,10,1)*2))),1)),,)),1),1),"0")</f>
        <v>#VALUE!</v>
      </c>
      <c r="U186" s="81" t="str">
        <f t="shared" si="37"/>
        <v/>
      </c>
      <c r="V186" s="83" t="b">
        <f t="shared" si="38"/>
        <v>0</v>
      </c>
      <c r="W186" s="112" t="e">
        <f>IF(#REF!="",FALSE,IF(OR(X186&gt;Z186,X186&lt;Y186),TRUE,FALSE))</f>
        <v>#REF!</v>
      </c>
      <c r="X186" s="112">
        <f t="shared" si="39"/>
        <v>0</v>
      </c>
      <c r="Y186" s="114" t="e">
        <f>#REF!-3/30</f>
        <v>#REF!</v>
      </c>
      <c r="Z186" s="115" t="e">
        <f>#REF!+1/30</f>
        <v>#REF!</v>
      </c>
    </row>
    <row r="187" spans="1:26" s="30" customFormat="1" x14ac:dyDescent="0.25">
      <c r="A187" s="19">
        <v>172</v>
      </c>
      <c r="B187" s="20"/>
      <c r="C187" s="149"/>
      <c r="D187" s="1"/>
      <c r="E187" s="1"/>
      <c r="F187" s="173"/>
      <c r="G187" s="55"/>
      <c r="H187" s="116" t="str">
        <f t="shared" si="40"/>
        <v/>
      </c>
      <c r="I187" s="35" t="b">
        <f t="shared" si="30"/>
        <v>0</v>
      </c>
      <c r="J187" s="80" t="str">
        <f t="shared" si="31"/>
        <v/>
      </c>
      <c r="K187" s="29" t="b">
        <f t="shared" si="41"/>
        <v>0</v>
      </c>
      <c r="L187" s="80" t="str">
        <f t="shared" si="42"/>
        <v/>
      </c>
      <c r="M187" s="81" t="e">
        <f t="shared" si="32"/>
        <v>#VALUE!</v>
      </c>
      <c r="N187" s="81" t="e">
        <f t="shared" si="33"/>
        <v>#VALUE!</v>
      </c>
      <c r="O187" s="81" t="e">
        <f t="shared" si="34"/>
        <v>#VALUE!</v>
      </c>
      <c r="P187" s="82" t="e">
        <f t="shared" si="35"/>
        <v>#VALUE!</v>
      </c>
      <c r="Q187" s="82" t="e">
        <f t="shared" si="43"/>
        <v>#VALUE!</v>
      </c>
      <c r="R187" s="82" t="b">
        <f t="shared" si="44"/>
        <v>0</v>
      </c>
      <c r="S187" s="72" t="str">
        <f t="shared" si="36"/>
        <v/>
      </c>
      <c r="T187" s="81" t="e" cm="1">
        <f t="array" aca="1" ref="T187" ca="1">TEXT(RIGHT(10-RIGHT(SUM(INDEX(1*(MID(MID(C187,1,1)*2,ROW(INDIRECT("1:"&amp;LEN(MID(C187,1,1)*2))),1)),,))+MID(C187,2,1)+
SUM(INDEX(1*(MID(MID(C187,3,1)*2,ROW(INDIRECT("1:"&amp;LEN(MID(C187,3,1)*2))),1)),,))+MID(C187,4,1)+
SUM(INDEX(1*(MID(MID(C187,5,1)*2,ROW(INDIRECT("1:"&amp;LEN(MID(C187,5,1)*2))),1)),,))+MID(C187,6,1)+
SUM(INDEX(1*(MID(MID(C187,8,1)*2,ROW(INDIRECT("1:"&amp;LEN(MID(C187,8,1)*2))),1)),,))+MID(C187,9,1)+
SUM(INDEX(1*(MID(MID(C187,10,1)*2,ROW(INDIRECT("1:"&amp;LEN(MID(C187,10,1)*2))),1)),,)),1),1),"0")</f>
        <v>#VALUE!</v>
      </c>
      <c r="U187" s="81" t="str">
        <f t="shared" si="37"/>
        <v/>
      </c>
      <c r="V187" s="83" t="b">
        <f t="shared" si="38"/>
        <v>0</v>
      </c>
      <c r="W187" s="112" t="e">
        <f>IF(#REF!="",FALSE,IF(OR(X187&gt;Z187,X187&lt;Y187),TRUE,FALSE))</f>
        <v>#REF!</v>
      </c>
      <c r="X187" s="112">
        <f t="shared" si="39"/>
        <v>0</v>
      </c>
      <c r="Y187" s="114" t="e">
        <f>#REF!-3/30</f>
        <v>#REF!</v>
      </c>
      <c r="Z187" s="115" t="e">
        <f>#REF!+1/30</f>
        <v>#REF!</v>
      </c>
    </row>
    <row r="188" spans="1:26" s="30" customFormat="1" x14ac:dyDescent="0.25">
      <c r="A188" s="19">
        <v>173</v>
      </c>
      <c r="B188" s="20"/>
      <c r="C188" s="149"/>
      <c r="D188" s="1"/>
      <c r="E188" s="1"/>
      <c r="F188" s="173"/>
      <c r="G188" s="55"/>
      <c r="H188" s="116" t="str">
        <f t="shared" si="40"/>
        <v/>
      </c>
      <c r="I188" s="35" t="b">
        <f t="shared" si="30"/>
        <v>0</v>
      </c>
      <c r="J188" s="80" t="str">
        <f t="shared" si="31"/>
        <v/>
      </c>
      <c r="K188" s="29" t="b">
        <f t="shared" si="41"/>
        <v>0</v>
      </c>
      <c r="L188" s="80" t="str">
        <f t="shared" si="42"/>
        <v/>
      </c>
      <c r="M188" s="81" t="e">
        <f t="shared" si="32"/>
        <v>#VALUE!</v>
      </c>
      <c r="N188" s="81" t="e">
        <f t="shared" si="33"/>
        <v>#VALUE!</v>
      </c>
      <c r="O188" s="81" t="e">
        <f t="shared" si="34"/>
        <v>#VALUE!</v>
      </c>
      <c r="P188" s="82" t="e">
        <f t="shared" si="35"/>
        <v>#VALUE!</v>
      </c>
      <c r="Q188" s="82" t="e">
        <f t="shared" si="43"/>
        <v>#VALUE!</v>
      </c>
      <c r="R188" s="82" t="b">
        <f t="shared" si="44"/>
        <v>0</v>
      </c>
      <c r="S188" s="72" t="str">
        <f t="shared" si="36"/>
        <v/>
      </c>
      <c r="T188" s="81" t="e" cm="1">
        <f t="array" aca="1" ref="T188" ca="1">TEXT(RIGHT(10-RIGHT(SUM(INDEX(1*(MID(MID(C188,1,1)*2,ROW(INDIRECT("1:"&amp;LEN(MID(C188,1,1)*2))),1)),,))+MID(C188,2,1)+
SUM(INDEX(1*(MID(MID(C188,3,1)*2,ROW(INDIRECT("1:"&amp;LEN(MID(C188,3,1)*2))),1)),,))+MID(C188,4,1)+
SUM(INDEX(1*(MID(MID(C188,5,1)*2,ROW(INDIRECT("1:"&amp;LEN(MID(C188,5,1)*2))),1)),,))+MID(C188,6,1)+
SUM(INDEX(1*(MID(MID(C188,8,1)*2,ROW(INDIRECT("1:"&amp;LEN(MID(C188,8,1)*2))),1)),,))+MID(C188,9,1)+
SUM(INDEX(1*(MID(MID(C188,10,1)*2,ROW(INDIRECT("1:"&amp;LEN(MID(C188,10,1)*2))),1)),,)),1),1),"0")</f>
        <v>#VALUE!</v>
      </c>
      <c r="U188" s="81" t="str">
        <f t="shared" si="37"/>
        <v/>
      </c>
      <c r="V188" s="83" t="b">
        <f t="shared" si="38"/>
        <v>0</v>
      </c>
      <c r="W188" s="112" t="e">
        <f>IF(#REF!="",FALSE,IF(OR(X188&gt;Z188,X188&lt;Y188),TRUE,FALSE))</f>
        <v>#REF!</v>
      </c>
      <c r="X188" s="112">
        <f t="shared" si="39"/>
        <v>0</v>
      </c>
      <c r="Y188" s="114" t="e">
        <f>#REF!-3/30</f>
        <v>#REF!</v>
      </c>
      <c r="Z188" s="115" t="e">
        <f>#REF!+1/30</f>
        <v>#REF!</v>
      </c>
    </row>
    <row r="189" spans="1:26" s="30" customFormat="1" x14ac:dyDescent="0.25">
      <c r="A189" s="19">
        <v>174</v>
      </c>
      <c r="B189" s="20"/>
      <c r="C189" s="149"/>
      <c r="D189" s="1"/>
      <c r="E189" s="1"/>
      <c r="F189" s="173"/>
      <c r="G189" s="55"/>
      <c r="H189" s="116" t="str">
        <f t="shared" si="40"/>
        <v/>
      </c>
      <c r="I189" s="35" t="b">
        <f t="shared" si="30"/>
        <v>0</v>
      </c>
      <c r="J189" s="80" t="str">
        <f t="shared" si="31"/>
        <v/>
      </c>
      <c r="K189" s="29" t="b">
        <f t="shared" si="41"/>
        <v>0</v>
      </c>
      <c r="L189" s="80" t="str">
        <f t="shared" si="42"/>
        <v/>
      </c>
      <c r="M189" s="81" t="e">
        <f t="shared" si="32"/>
        <v>#VALUE!</v>
      </c>
      <c r="N189" s="81" t="e">
        <f t="shared" si="33"/>
        <v>#VALUE!</v>
      </c>
      <c r="O189" s="81" t="e">
        <f t="shared" si="34"/>
        <v>#VALUE!</v>
      </c>
      <c r="P189" s="82" t="e">
        <f t="shared" si="35"/>
        <v>#VALUE!</v>
      </c>
      <c r="Q189" s="82" t="e">
        <f t="shared" si="43"/>
        <v>#VALUE!</v>
      </c>
      <c r="R189" s="82" t="b">
        <f t="shared" si="44"/>
        <v>0</v>
      </c>
      <c r="S189" s="72" t="str">
        <f t="shared" si="36"/>
        <v/>
      </c>
      <c r="T189" s="81" t="e" cm="1">
        <f t="array" aca="1" ref="T189" ca="1">TEXT(RIGHT(10-RIGHT(SUM(INDEX(1*(MID(MID(C189,1,1)*2,ROW(INDIRECT("1:"&amp;LEN(MID(C189,1,1)*2))),1)),,))+MID(C189,2,1)+
SUM(INDEX(1*(MID(MID(C189,3,1)*2,ROW(INDIRECT("1:"&amp;LEN(MID(C189,3,1)*2))),1)),,))+MID(C189,4,1)+
SUM(INDEX(1*(MID(MID(C189,5,1)*2,ROW(INDIRECT("1:"&amp;LEN(MID(C189,5,1)*2))),1)),,))+MID(C189,6,1)+
SUM(INDEX(1*(MID(MID(C189,8,1)*2,ROW(INDIRECT("1:"&amp;LEN(MID(C189,8,1)*2))),1)),,))+MID(C189,9,1)+
SUM(INDEX(1*(MID(MID(C189,10,1)*2,ROW(INDIRECT("1:"&amp;LEN(MID(C189,10,1)*2))),1)),,)),1),1),"0")</f>
        <v>#VALUE!</v>
      </c>
      <c r="U189" s="81" t="str">
        <f t="shared" si="37"/>
        <v/>
      </c>
      <c r="V189" s="83" t="b">
        <f t="shared" si="38"/>
        <v>0</v>
      </c>
      <c r="W189" s="112" t="e">
        <f>IF(#REF!="",FALSE,IF(OR(X189&gt;Z189,X189&lt;Y189),TRUE,FALSE))</f>
        <v>#REF!</v>
      </c>
      <c r="X189" s="112">
        <f t="shared" si="39"/>
        <v>0</v>
      </c>
      <c r="Y189" s="114" t="e">
        <f>#REF!-3/30</f>
        <v>#REF!</v>
      </c>
      <c r="Z189" s="115" t="e">
        <f>#REF!+1/30</f>
        <v>#REF!</v>
      </c>
    </row>
    <row r="190" spans="1:26" s="30" customFormat="1" x14ac:dyDescent="0.25">
      <c r="A190" s="19">
        <v>175</v>
      </c>
      <c r="B190" s="20"/>
      <c r="C190" s="149"/>
      <c r="D190" s="1"/>
      <c r="E190" s="1"/>
      <c r="F190" s="173"/>
      <c r="G190" s="55"/>
      <c r="H190" s="116" t="str">
        <f t="shared" si="40"/>
        <v/>
      </c>
      <c r="I190" s="35" t="b">
        <f t="shared" si="30"/>
        <v>0</v>
      </c>
      <c r="J190" s="80" t="str">
        <f t="shared" si="31"/>
        <v/>
      </c>
      <c r="K190" s="29" t="b">
        <f t="shared" si="41"/>
        <v>0</v>
      </c>
      <c r="L190" s="80" t="str">
        <f t="shared" si="42"/>
        <v/>
      </c>
      <c r="M190" s="81" t="e">
        <f t="shared" si="32"/>
        <v>#VALUE!</v>
      </c>
      <c r="N190" s="81" t="e">
        <f t="shared" si="33"/>
        <v>#VALUE!</v>
      </c>
      <c r="O190" s="81" t="e">
        <f t="shared" si="34"/>
        <v>#VALUE!</v>
      </c>
      <c r="P190" s="82" t="e">
        <f t="shared" si="35"/>
        <v>#VALUE!</v>
      </c>
      <c r="Q190" s="82" t="e">
        <f t="shared" si="43"/>
        <v>#VALUE!</v>
      </c>
      <c r="R190" s="82" t="b">
        <f t="shared" si="44"/>
        <v>0</v>
      </c>
      <c r="S190" s="72" t="str">
        <f t="shared" si="36"/>
        <v/>
      </c>
      <c r="T190" s="81" t="e" cm="1">
        <f t="array" aca="1" ref="T190" ca="1">TEXT(RIGHT(10-RIGHT(SUM(INDEX(1*(MID(MID(C190,1,1)*2,ROW(INDIRECT("1:"&amp;LEN(MID(C190,1,1)*2))),1)),,))+MID(C190,2,1)+
SUM(INDEX(1*(MID(MID(C190,3,1)*2,ROW(INDIRECT("1:"&amp;LEN(MID(C190,3,1)*2))),1)),,))+MID(C190,4,1)+
SUM(INDEX(1*(MID(MID(C190,5,1)*2,ROW(INDIRECT("1:"&amp;LEN(MID(C190,5,1)*2))),1)),,))+MID(C190,6,1)+
SUM(INDEX(1*(MID(MID(C190,8,1)*2,ROW(INDIRECT("1:"&amp;LEN(MID(C190,8,1)*2))),1)),,))+MID(C190,9,1)+
SUM(INDEX(1*(MID(MID(C190,10,1)*2,ROW(INDIRECT("1:"&amp;LEN(MID(C190,10,1)*2))),1)),,)),1),1),"0")</f>
        <v>#VALUE!</v>
      </c>
      <c r="U190" s="81" t="str">
        <f t="shared" si="37"/>
        <v/>
      </c>
      <c r="V190" s="83" t="b">
        <f t="shared" si="38"/>
        <v>0</v>
      </c>
      <c r="W190" s="112" t="e">
        <f>IF(#REF!="",FALSE,IF(OR(X190&gt;Z190,X190&lt;Y190),TRUE,FALSE))</f>
        <v>#REF!</v>
      </c>
      <c r="X190" s="112">
        <f t="shared" si="39"/>
        <v>0</v>
      </c>
      <c r="Y190" s="114" t="e">
        <f>#REF!-3/30</f>
        <v>#REF!</v>
      </c>
      <c r="Z190" s="115" t="e">
        <f>#REF!+1/30</f>
        <v>#REF!</v>
      </c>
    </row>
    <row r="191" spans="1:26" s="30" customFormat="1" x14ac:dyDescent="0.25">
      <c r="A191" s="19">
        <v>176</v>
      </c>
      <c r="B191" s="20"/>
      <c r="C191" s="149"/>
      <c r="D191" s="1"/>
      <c r="E191" s="1"/>
      <c r="F191" s="173"/>
      <c r="G191" s="55"/>
      <c r="H191" s="116" t="str">
        <f t="shared" si="40"/>
        <v/>
      </c>
      <c r="I191" s="35" t="b">
        <f t="shared" si="30"/>
        <v>0</v>
      </c>
      <c r="J191" s="80" t="str">
        <f t="shared" si="31"/>
        <v/>
      </c>
      <c r="K191" s="29" t="b">
        <f t="shared" si="41"/>
        <v>0</v>
      </c>
      <c r="L191" s="80" t="str">
        <f t="shared" si="42"/>
        <v/>
      </c>
      <c r="M191" s="81" t="e">
        <f t="shared" si="32"/>
        <v>#VALUE!</v>
      </c>
      <c r="N191" s="81" t="e">
        <f t="shared" si="33"/>
        <v>#VALUE!</v>
      </c>
      <c r="O191" s="81" t="e">
        <f t="shared" si="34"/>
        <v>#VALUE!</v>
      </c>
      <c r="P191" s="82" t="e">
        <f t="shared" si="35"/>
        <v>#VALUE!</v>
      </c>
      <c r="Q191" s="82" t="e">
        <f t="shared" si="43"/>
        <v>#VALUE!</v>
      </c>
      <c r="R191" s="82" t="b">
        <f t="shared" si="44"/>
        <v>0</v>
      </c>
      <c r="S191" s="72" t="str">
        <f t="shared" si="36"/>
        <v/>
      </c>
      <c r="T191" s="81" t="e" cm="1">
        <f t="array" aca="1" ref="T191" ca="1">TEXT(RIGHT(10-RIGHT(SUM(INDEX(1*(MID(MID(C191,1,1)*2,ROW(INDIRECT("1:"&amp;LEN(MID(C191,1,1)*2))),1)),,))+MID(C191,2,1)+
SUM(INDEX(1*(MID(MID(C191,3,1)*2,ROW(INDIRECT("1:"&amp;LEN(MID(C191,3,1)*2))),1)),,))+MID(C191,4,1)+
SUM(INDEX(1*(MID(MID(C191,5,1)*2,ROW(INDIRECT("1:"&amp;LEN(MID(C191,5,1)*2))),1)),,))+MID(C191,6,1)+
SUM(INDEX(1*(MID(MID(C191,8,1)*2,ROW(INDIRECT("1:"&amp;LEN(MID(C191,8,1)*2))),1)),,))+MID(C191,9,1)+
SUM(INDEX(1*(MID(MID(C191,10,1)*2,ROW(INDIRECT("1:"&amp;LEN(MID(C191,10,1)*2))),1)),,)),1),1),"0")</f>
        <v>#VALUE!</v>
      </c>
      <c r="U191" s="81" t="str">
        <f t="shared" si="37"/>
        <v/>
      </c>
      <c r="V191" s="83" t="b">
        <f t="shared" si="38"/>
        <v>0</v>
      </c>
      <c r="W191" s="112" t="e">
        <f>IF(#REF!="",FALSE,IF(OR(X191&gt;Z191,X191&lt;Y191),TRUE,FALSE))</f>
        <v>#REF!</v>
      </c>
      <c r="X191" s="112">
        <f t="shared" si="39"/>
        <v>0</v>
      </c>
      <c r="Y191" s="114" t="e">
        <f>#REF!-3/30</f>
        <v>#REF!</v>
      </c>
      <c r="Z191" s="115" t="e">
        <f>#REF!+1/30</f>
        <v>#REF!</v>
      </c>
    </row>
    <row r="192" spans="1:26" s="30" customFormat="1" x14ac:dyDescent="0.25">
      <c r="A192" s="19">
        <v>177</v>
      </c>
      <c r="B192" s="20"/>
      <c r="C192" s="149"/>
      <c r="D192" s="1"/>
      <c r="E192" s="1"/>
      <c r="F192" s="173"/>
      <c r="G192" s="55"/>
      <c r="H192" s="116" t="str">
        <f t="shared" si="40"/>
        <v/>
      </c>
      <c r="I192" s="35" t="b">
        <f t="shared" si="30"/>
        <v>0</v>
      </c>
      <c r="J192" s="80" t="str">
        <f t="shared" si="31"/>
        <v/>
      </c>
      <c r="K192" s="29" t="b">
        <f t="shared" si="41"/>
        <v>0</v>
      </c>
      <c r="L192" s="80" t="str">
        <f t="shared" si="42"/>
        <v/>
      </c>
      <c r="M192" s="81" t="e">
        <f t="shared" si="32"/>
        <v>#VALUE!</v>
      </c>
      <c r="N192" s="81" t="e">
        <f t="shared" si="33"/>
        <v>#VALUE!</v>
      </c>
      <c r="O192" s="81" t="e">
        <f t="shared" si="34"/>
        <v>#VALUE!</v>
      </c>
      <c r="P192" s="82" t="e">
        <f t="shared" si="35"/>
        <v>#VALUE!</v>
      </c>
      <c r="Q192" s="82" t="e">
        <f t="shared" si="43"/>
        <v>#VALUE!</v>
      </c>
      <c r="R192" s="82" t="b">
        <f t="shared" si="44"/>
        <v>0</v>
      </c>
      <c r="S192" s="72" t="str">
        <f t="shared" si="36"/>
        <v/>
      </c>
      <c r="T192" s="81" t="e" cm="1">
        <f t="array" aca="1" ref="T192" ca="1">TEXT(RIGHT(10-RIGHT(SUM(INDEX(1*(MID(MID(C192,1,1)*2,ROW(INDIRECT("1:"&amp;LEN(MID(C192,1,1)*2))),1)),,))+MID(C192,2,1)+
SUM(INDEX(1*(MID(MID(C192,3,1)*2,ROW(INDIRECT("1:"&amp;LEN(MID(C192,3,1)*2))),1)),,))+MID(C192,4,1)+
SUM(INDEX(1*(MID(MID(C192,5,1)*2,ROW(INDIRECT("1:"&amp;LEN(MID(C192,5,1)*2))),1)),,))+MID(C192,6,1)+
SUM(INDEX(1*(MID(MID(C192,8,1)*2,ROW(INDIRECT("1:"&amp;LEN(MID(C192,8,1)*2))),1)),,))+MID(C192,9,1)+
SUM(INDEX(1*(MID(MID(C192,10,1)*2,ROW(INDIRECT("1:"&amp;LEN(MID(C192,10,1)*2))),1)),,)),1),1),"0")</f>
        <v>#VALUE!</v>
      </c>
      <c r="U192" s="81" t="str">
        <f t="shared" si="37"/>
        <v/>
      </c>
      <c r="V192" s="83" t="b">
        <f t="shared" si="38"/>
        <v>0</v>
      </c>
      <c r="W192" s="112" t="e">
        <f>IF(#REF!="",FALSE,IF(OR(X192&gt;Z192,X192&lt;Y192),TRUE,FALSE))</f>
        <v>#REF!</v>
      </c>
      <c r="X192" s="112">
        <f t="shared" si="39"/>
        <v>0</v>
      </c>
      <c r="Y192" s="114" t="e">
        <f>#REF!-3/30</f>
        <v>#REF!</v>
      </c>
      <c r="Z192" s="115" t="e">
        <f>#REF!+1/30</f>
        <v>#REF!</v>
      </c>
    </row>
    <row r="193" spans="1:26" s="30" customFormat="1" x14ac:dyDescent="0.25">
      <c r="A193" s="19">
        <v>178</v>
      </c>
      <c r="B193" s="20"/>
      <c r="C193" s="149"/>
      <c r="D193" s="1"/>
      <c r="E193" s="1"/>
      <c r="F193" s="173"/>
      <c r="G193" s="55"/>
      <c r="H193" s="116" t="str">
        <f t="shared" si="40"/>
        <v/>
      </c>
      <c r="I193" s="35" t="b">
        <f t="shared" si="30"/>
        <v>0</v>
      </c>
      <c r="J193" s="80" t="str">
        <f t="shared" si="31"/>
        <v/>
      </c>
      <c r="K193" s="29" t="b">
        <f t="shared" si="41"/>
        <v>0</v>
      </c>
      <c r="L193" s="80" t="str">
        <f t="shared" si="42"/>
        <v/>
      </c>
      <c r="M193" s="81" t="e">
        <f t="shared" si="32"/>
        <v>#VALUE!</v>
      </c>
      <c r="N193" s="81" t="e">
        <f t="shared" si="33"/>
        <v>#VALUE!</v>
      </c>
      <c r="O193" s="81" t="e">
        <f t="shared" si="34"/>
        <v>#VALUE!</v>
      </c>
      <c r="P193" s="82" t="e">
        <f t="shared" si="35"/>
        <v>#VALUE!</v>
      </c>
      <c r="Q193" s="82" t="e">
        <f t="shared" si="43"/>
        <v>#VALUE!</v>
      </c>
      <c r="R193" s="82" t="b">
        <f t="shared" si="44"/>
        <v>0</v>
      </c>
      <c r="S193" s="72" t="str">
        <f t="shared" si="36"/>
        <v/>
      </c>
      <c r="T193" s="81" t="e" cm="1">
        <f t="array" aca="1" ref="T193" ca="1">TEXT(RIGHT(10-RIGHT(SUM(INDEX(1*(MID(MID(C193,1,1)*2,ROW(INDIRECT("1:"&amp;LEN(MID(C193,1,1)*2))),1)),,))+MID(C193,2,1)+
SUM(INDEX(1*(MID(MID(C193,3,1)*2,ROW(INDIRECT("1:"&amp;LEN(MID(C193,3,1)*2))),1)),,))+MID(C193,4,1)+
SUM(INDEX(1*(MID(MID(C193,5,1)*2,ROW(INDIRECT("1:"&amp;LEN(MID(C193,5,1)*2))),1)),,))+MID(C193,6,1)+
SUM(INDEX(1*(MID(MID(C193,8,1)*2,ROW(INDIRECT("1:"&amp;LEN(MID(C193,8,1)*2))),1)),,))+MID(C193,9,1)+
SUM(INDEX(1*(MID(MID(C193,10,1)*2,ROW(INDIRECT("1:"&amp;LEN(MID(C193,10,1)*2))),1)),,)),1),1),"0")</f>
        <v>#VALUE!</v>
      </c>
      <c r="U193" s="81" t="str">
        <f t="shared" si="37"/>
        <v/>
      </c>
      <c r="V193" s="83" t="b">
        <f t="shared" si="38"/>
        <v>0</v>
      </c>
      <c r="W193" s="112" t="e">
        <f>IF(#REF!="",FALSE,IF(OR(X193&gt;Z193,X193&lt;Y193),TRUE,FALSE))</f>
        <v>#REF!</v>
      </c>
      <c r="X193" s="112">
        <f t="shared" si="39"/>
        <v>0</v>
      </c>
      <c r="Y193" s="114" t="e">
        <f>#REF!-3/30</f>
        <v>#REF!</v>
      </c>
      <c r="Z193" s="115" t="e">
        <f>#REF!+1/30</f>
        <v>#REF!</v>
      </c>
    </row>
    <row r="194" spans="1:26" s="30" customFormat="1" x14ac:dyDescent="0.25">
      <c r="A194" s="19">
        <v>179</v>
      </c>
      <c r="B194" s="20"/>
      <c r="C194" s="149"/>
      <c r="D194" s="1"/>
      <c r="E194" s="1"/>
      <c r="F194" s="173"/>
      <c r="G194" s="55"/>
      <c r="H194" s="116" t="str">
        <f t="shared" si="40"/>
        <v/>
      </c>
      <c r="I194" s="35" t="b">
        <f t="shared" si="30"/>
        <v>0</v>
      </c>
      <c r="J194" s="80" t="str">
        <f t="shared" si="31"/>
        <v/>
      </c>
      <c r="K194" s="29" t="b">
        <f t="shared" si="41"/>
        <v>0</v>
      </c>
      <c r="L194" s="80" t="str">
        <f t="shared" si="42"/>
        <v/>
      </c>
      <c r="M194" s="81" t="e">
        <f t="shared" si="32"/>
        <v>#VALUE!</v>
      </c>
      <c r="N194" s="81" t="e">
        <f t="shared" si="33"/>
        <v>#VALUE!</v>
      </c>
      <c r="O194" s="81" t="e">
        <f t="shared" si="34"/>
        <v>#VALUE!</v>
      </c>
      <c r="P194" s="82" t="e">
        <f t="shared" si="35"/>
        <v>#VALUE!</v>
      </c>
      <c r="Q194" s="82" t="e">
        <f t="shared" si="43"/>
        <v>#VALUE!</v>
      </c>
      <c r="R194" s="82" t="b">
        <f t="shared" si="44"/>
        <v>0</v>
      </c>
      <c r="S194" s="72" t="str">
        <f t="shared" si="36"/>
        <v/>
      </c>
      <c r="T194" s="81" t="e" cm="1">
        <f t="array" aca="1" ref="T194" ca="1">TEXT(RIGHT(10-RIGHT(SUM(INDEX(1*(MID(MID(C194,1,1)*2,ROW(INDIRECT("1:"&amp;LEN(MID(C194,1,1)*2))),1)),,))+MID(C194,2,1)+
SUM(INDEX(1*(MID(MID(C194,3,1)*2,ROW(INDIRECT("1:"&amp;LEN(MID(C194,3,1)*2))),1)),,))+MID(C194,4,1)+
SUM(INDEX(1*(MID(MID(C194,5,1)*2,ROW(INDIRECT("1:"&amp;LEN(MID(C194,5,1)*2))),1)),,))+MID(C194,6,1)+
SUM(INDEX(1*(MID(MID(C194,8,1)*2,ROW(INDIRECT("1:"&amp;LEN(MID(C194,8,1)*2))),1)),,))+MID(C194,9,1)+
SUM(INDEX(1*(MID(MID(C194,10,1)*2,ROW(INDIRECT("1:"&amp;LEN(MID(C194,10,1)*2))),1)),,)),1),1),"0")</f>
        <v>#VALUE!</v>
      </c>
      <c r="U194" s="81" t="str">
        <f t="shared" si="37"/>
        <v/>
      </c>
      <c r="V194" s="83" t="b">
        <f t="shared" si="38"/>
        <v>0</v>
      </c>
      <c r="W194" s="112" t="e">
        <f>IF(#REF!="",FALSE,IF(OR(X194&gt;Z194,X194&lt;Y194),TRUE,FALSE))</f>
        <v>#REF!</v>
      </c>
      <c r="X194" s="112">
        <f t="shared" si="39"/>
        <v>0</v>
      </c>
      <c r="Y194" s="114" t="e">
        <f>#REF!-3/30</f>
        <v>#REF!</v>
      </c>
      <c r="Z194" s="115" t="e">
        <f>#REF!+1/30</f>
        <v>#REF!</v>
      </c>
    </row>
    <row r="195" spans="1:26" s="30" customFormat="1" x14ac:dyDescent="0.25">
      <c r="A195" s="19">
        <v>180</v>
      </c>
      <c r="B195" s="20"/>
      <c r="C195" s="149"/>
      <c r="D195" s="1"/>
      <c r="E195" s="1"/>
      <c r="F195" s="173"/>
      <c r="G195" s="55"/>
      <c r="H195" s="116" t="str">
        <f t="shared" si="40"/>
        <v/>
      </c>
      <c r="I195" s="35" t="b">
        <f t="shared" si="30"/>
        <v>0</v>
      </c>
      <c r="J195" s="80" t="str">
        <f t="shared" si="31"/>
        <v/>
      </c>
      <c r="K195" s="29" t="b">
        <f t="shared" si="41"/>
        <v>0</v>
      </c>
      <c r="L195" s="80" t="str">
        <f t="shared" si="42"/>
        <v/>
      </c>
      <c r="M195" s="81" t="e">
        <f t="shared" si="32"/>
        <v>#VALUE!</v>
      </c>
      <c r="N195" s="81" t="e">
        <f t="shared" si="33"/>
        <v>#VALUE!</v>
      </c>
      <c r="O195" s="81" t="e">
        <f t="shared" si="34"/>
        <v>#VALUE!</v>
      </c>
      <c r="P195" s="82" t="e">
        <f t="shared" si="35"/>
        <v>#VALUE!</v>
      </c>
      <c r="Q195" s="82" t="e">
        <f t="shared" si="43"/>
        <v>#VALUE!</v>
      </c>
      <c r="R195" s="82" t="b">
        <f t="shared" si="44"/>
        <v>0</v>
      </c>
      <c r="S195" s="72" t="str">
        <f t="shared" si="36"/>
        <v/>
      </c>
      <c r="T195" s="81" t="e" cm="1">
        <f t="array" aca="1" ref="T195" ca="1">TEXT(RIGHT(10-RIGHT(SUM(INDEX(1*(MID(MID(C195,1,1)*2,ROW(INDIRECT("1:"&amp;LEN(MID(C195,1,1)*2))),1)),,))+MID(C195,2,1)+
SUM(INDEX(1*(MID(MID(C195,3,1)*2,ROW(INDIRECT("1:"&amp;LEN(MID(C195,3,1)*2))),1)),,))+MID(C195,4,1)+
SUM(INDEX(1*(MID(MID(C195,5,1)*2,ROW(INDIRECT("1:"&amp;LEN(MID(C195,5,1)*2))),1)),,))+MID(C195,6,1)+
SUM(INDEX(1*(MID(MID(C195,8,1)*2,ROW(INDIRECT("1:"&amp;LEN(MID(C195,8,1)*2))),1)),,))+MID(C195,9,1)+
SUM(INDEX(1*(MID(MID(C195,10,1)*2,ROW(INDIRECT("1:"&amp;LEN(MID(C195,10,1)*2))),1)),,)),1),1),"0")</f>
        <v>#VALUE!</v>
      </c>
      <c r="U195" s="81" t="str">
        <f t="shared" si="37"/>
        <v/>
      </c>
      <c r="V195" s="83" t="b">
        <f t="shared" si="38"/>
        <v>0</v>
      </c>
      <c r="W195" s="112" t="e">
        <f>IF(#REF!="",FALSE,IF(OR(X195&gt;Z195,X195&lt;Y195),TRUE,FALSE))</f>
        <v>#REF!</v>
      </c>
      <c r="X195" s="112">
        <f t="shared" si="39"/>
        <v>0</v>
      </c>
      <c r="Y195" s="114" t="e">
        <f>#REF!-3/30</f>
        <v>#REF!</v>
      </c>
      <c r="Z195" s="115" t="e">
        <f>#REF!+1/30</f>
        <v>#REF!</v>
      </c>
    </row>
    <row r="196" spans="1:26" s="30" customFormat="1" x14ac:dyDescent="0.25">
      <c r="A196" s="19">
        <v>181</v>
      </c>
      <c r="B196" s="20"/>
      <c r="C196" s="149"/>
      <c r="D196" s="1"/>
      <c r="E196" s="1"/>
      <c r="F196" s="173"/>
      <c r="G196" s="55"/>
      <c r="H196" s="116" t="str">
        <f t="shared" si="40"/>
        <v/>
      </c>
      <c r="I196" s="35" t="b">
        <f t="shared" si="30"/>
        <v>0</v>
      </c>
      <c r="J196" s="80" t="str">
        <f t="shared" si="31"/>
        <v/>
      </c>
      <c r="K196" s="29" t="b">
        <f t="shared" si="41"/>
        <v>0</v>
      </c>
      <c r="L196" s="80" t="str">
        <f t="shared" si="42"/>
        <v/>
      </c>
      <c r="M196" s="81" t="e">
        <f t="shared" si="32"/>
        <v>#VALUE!</v>
      </c>
      <c r="N196" s="81" t="e">
        <f t="shared" si="33"/>
        <v>#VALUE!</v>
      </c>
      <c r="O196" s="81" t="e">
        <f t="shared" si="34"/>
        <v>#VALUE!</v>
      </c>
      <c r="P196" s="82" t="e">
        <f t="shared" si="35"/>
        <v>#VALUE!</v>
      </c>
      <c r="Q196" s="82" t="e">
        <f t="shared" si="43"/>
        <v>#VALUE!</v>
      </c>
      <c r="R196" s="82" t="b">
        <f t="shared" si="44"/>
        <v>0</v>
      </c>
      <c r="S196" s="72" t="str">
        <f t="shared" si="36"/>
        <v/>
      </c>
      <c r="T196" s="81" t="e" cm="1">
        <f t="array" aca="1" ref="T196" ca="1">TEXT(RIGHT(10-RIGHT(SUM(INDEX(1*(MID(MID(C196,1,1)*2,ROW(INDIRECT("1:"&amp;LEN(MID(C196,1,1)*2))),1)),,))+MID(C196,2,1)+
SUM(INDEX(1*(MID(MID(C196,3,1)*2,ROW(INDIRECT("1:"&amp;LEN(MID(C196,3,1)*2))),1)),,))+MID(C196,4,1)+
SUM(INDEX(1*(MID(MID(C196,5,1)*2,ROW(INDIRECT("1:"&amp;LEN(MID(C196,5,1)*2))),1)),,))+MID(C196,6,1)+
SUM(INDEX(1*(MID(MID(C196,8,1)*2,ROW(INDIRECT("1:"&amp;LEN(MID(C196,8,1)*2))),1)),,))+MID(C196,9,1)+
SUM(INDEX(1*(MID(MID(C196,10,1)*2,ROW(INDIRECT("1:"&amp;LEN(MID(C196,10,1)*2))),1)),,)),1),1),"0")</f>
        <v>#VALUE!</v>
      </c>
      <c r="U196" s="81" t="str">
        <f t="shared" si="37"/>
        <v/>
      </c>
      <c r="V196" s="83" t="b">
        <f t="shared" si="38"/>
        <v>0</v>
      </c>
      <c r="W196" s="112" t="e">
        <f>IF(#REF!="",FALSE,IF(OR(X196&gt;Z196,X196&lt;Y196),TRUE,FALSE))</f>
        <v>#REF!</v>
      </c>
      <c r="X196" s="112">
        <f t="shared" si="39"/>
        <v>0</v>
      </c>
      <c r="Y196" s="114" t="e">
        <f>#REF!-3/30</f>
        <v>#REF!</v>
      </c>
      <c r="Z196" s="115" t="e">
        <f>#REF!+1/30</f>
        <v>#REF!</v>
      </c>
    </row>
    <row r="197" spans="1:26" s="30" customFormat="1" x14ac:dyDescent="0.25">
      <c r="A197" s="19">
        <v>182</v>
      </c>
      <c r="B197" s="20"/>
      <c r="C197" s="149"/>
      <c r="D197" s="1"/>
      <c r="E197" s="1"/>
      <c r="F197" s="173"/>
      <c r="G197" s="55"/>
      <c r="H197" s="116" t="str">
        <f t="shared" si="40"/>
        <v/>
      </c>
      <c r="I197" s="35" t="b">
        <f t="shared" si="30"/>
        <v>0</v>
      </c>
      <c r="J197" s="80" t="str">
        <f t="shared" si="31"/>
        <v/>
      </c>
      <c r="K197" s="29" t="b">
        <f t="shared" si="41"/>
        <v>0</v>
      </c>
      <c r="L197" s="80" t="str">
        <f t="shared" si="42"/>
        <v/>
      </c>
      <c r="M197" s="81" t="e">
        <f t="shared" si="32"/>
        <v>#VALUE!</v>
      </c>
      <c r="N197" s="81" t="e">
        <f t="shared" si="33"/>
        <v>#VALUE!</v>
      </c>
      <c r="O197" s="81" t="e">
        <f t="shared" si="34"/>
        <v>#VALUE!</v>
      </c>
      <c r="P197" s="82" t="e">
        <f t="shared" si="35"/>
        <v>#VALUE!</v>
      </c>
      <c r="Q197" s="82" t="e">
        <f t="shared" si="43"/>
        <v>#VALUE!</v>
      </c>
      <c r="R197" s="82" t="b">
        <f t="shared" si="44"/>
        <v>0</v>
      </c>
      <c r="S197" s="72" t="str">
        <f t="shared" si="36"/>
        <v/>
      </c>
      <c r="T197" s="81" t="e" cm="1">
        <f t="array" aca="1" ref="T197" ca="1">TEXT(RIGHT(10-RIGHT(SUM(INDEX(1*(MID(MID(C197,1,1)*2,ROW(INDIRECT("1:"&amp;LEN(MID(C197,1,1)*2))),1)),,))+MID(C197,2,1)+
SUM(INDEX(1*(MID(MID(C197,3,1)*2,ROW(INDIRECT("1:"&amp;LEN(MID(C197,3,1)*2))),1)),,))+MID(C197,4,1)+
SUM(INDEX(1*(MID(MID(C197,5,1)*2,ROW(INDIRECT("1:"&amp;LEN(MID(C197,5,1)*2))),1)),,))+MID(C197,6,1)+
SUM(INDEX(1*(MID(MID(C197,8,1)*2,ROW(INDIRECT("1:"&amp;LEN(MID(C197,8,1)*2))),1)),,))+MID(C197,9,1)+
SUM(INDEX(1*(MID(MID(C197,10,1)*2,ROW(INDIRECT("1:"&amp;LEN(MID(C197,10,1)*2))),1)),,)),1),1),"0")</f>
        <v>#VALUE!</v>
      </c>
      <c r="U197" s="81" t="str">
        <f t="shared" si="37"/>
        <v/>
      </c>
      <c r="V197" s="83" t="b">
        <f t="shared" si="38"/>
        <v>0</v>
      </c>
      <c r="W197" s="112" t="e">
        <f>IF(#REF!="",FALSE,IF(OR(X197&gt;Z197,X197&lt;Y197),TRUE,FALSE))</f>
        <v>#REF!</v>
      </c>
      <c r="X197" s="112">
        <f t="shared" si="39"/>
        <v>0</v>
      </c>
      <c r="Y197" s="114" t="e">
        <f>#REF!-3/30</f>
        <v>#REF!</v>
      </c>
      <c r="Z197" s="115" t="e">
        <f>#REF!+1/30</f>
        <v>#REF!</v>
      </c>
    </row>
    <row r="198" spans="1:26" s="30" customFormat="1" x14ac:dyDescent="0.25">
      <c r="A198" s="19">
        <v>183</v>
      </c>
      <c r="B198" s="20"/>
      <c r="C198" s="149"/>
      <c r="D198" s="1"/>
      <c r="E198" s="1"/>
      <c r="F198" s="173"/>
      <c r="G198" s="55"/>
      <c r="H198" s="116" t="str">
        <f t="shared" si="40"/>
        <v/>
      </c>
      <c r="I198" s="35" t="b">
        <f t="shared" si="30"/>
        <v>0</v>
      </c>
      <c r="J198" s="80" t="str">
        <f t="shared" si="31"/>
        <v/>
      </c>
      <c r="K198" s="29" t="b">
        <f t="shared" si="41"/>
        <v>0</v>
      </c>
      <c r="L198" s="80" t="str">
        <f t="shared" si="42"/>
        <v/>
      </c>
      <c r="M198" s="81" t="e">
        <f t="shared" si="32"/>
        <v>#VALUE!</v>
      </c>
      <c r="N198" s="81" t="e">
        <f t="shared" si="33"/>
        <v>#VALUE!</v>
      </c>
      <c r="O198" s="81" t="e">
        <f t="shared" si="34"/>
        <v>#VALUE!</v>
      </c>
      <c r="P198" s="82" t="e">
        <f t="shared" si="35"/>
        <v>#VALUE!</v>
      </c>
      <c r="Q198" s="82" t="e">
        <f t="shared" si="43"/>
        <v>#VALUE!</v>
      </c>
      <c r="R198" s="82" t="b">
        <f t="shared" si="44"/>
        <v>0</v>
      </c>
      <c r="S198" s="72" t="str">
        <f t="shared" si="36"/>
        <v/>
      </c>
      <c r="T198" s="81" t="e" cm="1">
        <f t="array" aca="1" ref="T198" ca="1">TEXT(RIGHT(10-RIGHT(SUM(INDEX(1*(MID(MID(C198,1,1)*2,ROW(INDIRECT("1:"&amp;LEN(MID(C198,1,1)*2))),1)),,))+MID(C198,2,1)+
SUM(INDEX(1*(MID(MID(C198,3,1)*2,ROW(INDIRECT("1:"&amp;LEN(MID(C198,3,1)*2))),1)),,))+MID(C198,4,1)+
SUM(INDEX(1*(MID(MID(C198,5,1)*2,ROW(INDIRECT("1:"&amp;LEN(MID(C198,5,1)*2))),1)),,))+MID(C198,6,1)+
SUM(INDEX(1*(MID(MID(C198,8,1)*2,ROW(INDIRECT("1:"&amp;LEN(MID(C198,8,1)*2))),1)),,))+MID(C198,9,1)+
SUM(INDEX(1*(MID(MID(C198,10,1)*2,ROW(INDIRECT("1:"&amp;LEN(MID(C198,10,1)*2))),1)),,)),1),1),"0")</f>
        <v>#VALUE!</v>
      </c>
      <c r="U198" s="81" t="str">
        <f t="shared" si="37"/>
        <v/>
      </c>
      <c r="V198" s="83" t="b">
        <f t="shared" si="38"/>
        <v>0</v>
      </c>
      <c r="W198" s="112" t="e">
        <f>IF(#REF!="",FALSE,IF(OR(X198&gt;Z198,X198&lt;Y198),TRUE,FALSE))</f>
        <v>#REF!</v>
      </c>
      <c r="X198" s="112">
        <f t="shared" si="39"/>
        <v>0</v>
      </c>
      <c r="Y198" s="114" t="e">
        <f>#REF!-3/30</f>
        <v>#REF!</v>
      </c>
      <c r="Z198" s="115" t="e">
        <f>#REF!+1/30</f>
        <v>#REF!</v>
      </c>
    </row>
    <row r="199" spans="1:26" s="30" customFormat="1" x14ac:dyDescent="0.25">
      <c r="A199" s="19">
        <v>184</v>
      </c>
      <c r="B199" s="20"/>
      <c r="C199" s="149"/>
      <c r="D199" s="1"/>
      <c r="E199" s="1"/>
      <c r="F199" s="173"/>
      <c r="G199" s="55"/>
      <c r="H199" s="116" t="str">
        <f t="shared" si="40"/>
        <v/>
      </c>
      <c r="I199" s="35" t="b">
        <f t="shared" si="30"/>
        <v>0</v>
      </c>
      <c r="J199" s="80" t="str">
        <f t="shared" si="31"/>
        <v/>
      </c>
      <c r="K199" s="29" t="b">
        <f t="shared" si="41"/>
        <v>0</v>
      </c>
      <c r="L199" s="80" t="str">
        <f t="shared" si="42"/>
        <v/>
      </c>
      <c r="M199" s="81" t="e">
        <f t="shared" si="32"/>
        <v>#VALUE!</v>
      </c>
      <c r="N199" s="81" t="e">
        <f t="shared" si="33"/>
        <v>#VALUE!</v>
      </c>
      <c r="O199" s="81" t="e">
        <f t="shared" si="34"/>
        <v>#VALUE!</v>
      </c>
      <c r="P199" s="82" t="e">
        <f t="shared" si="35"/>
        <v>#VALUE!</v>
      </c>
      <c r="Q199" s="82" t="e">
        <f t="shared" si="43"/>
        <v>#VALUE!</v>
      </c>
      <c r="R199" s="82" t="b">
        <f t="shared" si="44"/>
        <v>0</v>
      </c>
      <c r="S199" s="72" t="str">
        <f t="shared" si="36"/>
        <v/>
      </c>
      <c r="T199" s="81" t="e" cm="1">
        <f t="array" aca="1" ref="T199" ca="1">TEXT(RIGHT(10-RIGHT(SUM(INDEX(1*(MID(MID(C199,1,1)*2,ROW(INDIRECT("1:"&amp;LEN(MID(C199,1,1)*2))),1)),,))+MID(C199,2,1)+
SUM(INDEX(1*(MID(MID(C199,3,1)*2,ROW(INDIRECT("1:"&amp;LEN(MID(C199,3,1)*2))),1)),,))+MID(C199,4,1)+
SUM(INDEX(1*(MID(MID(C199,5,1)*2,ROW(INDIRECT("1:"&amp;LEN(MID(C199,5,1)*2))),1)),,))+MID(C199,6,1)+
SUM(INDEX(1*(MID(MID(C199,8,1)*2,ROW(INDIRECT("1:"&amp;LEN(MID(C199,8,1)*2))),1)),,))+MID(C199,9,1)+
SUM(INDEX(1*(MID(MID(C199,10,1)*2,ROW(INDIRECT("1:"&amp;LEN(MID(C199,10,1)*2))),1)),,)),1),1),"0")</f>
        <v>#VALUE!</v>
      </c>
      <c r="U199" s="81" t="str">
        <f t="shared" si="37"/>
        <v/>
      </c>
      <c r="V199" s="83" t="b">
        <f t="shared" si="38"/>
        <v>0</v>
      </c>
      <c r="W199" s="112" t="e">
        <f>IF(#REF!="",FALSE,IF(OR(X199&gt;Z199,X199&lt;Y199),TRUE,FALSE))</f>
        <v>#REF!</v>
      </c>
      <c r="X199" s="112">
        <f t="shared" si="39"/>
        <v>0</v>
      </c>
      <c r="Y199" s="114" t="e">
        <f>#REF!-3/30</f>
        <v>#REF!</v>
      </c>
      <c r="Z199" s="115" t="e">
        <f>#REF!+1/30</f>
        <v>#REF!</v>
      </c>
    </row>
    <row r="200" spans="1:26" s="30" customFormat="1" x14ac:dyDescent="0.25">
      <c r="A200" s="19">
        <v>185</v>
      </c>
      <c r="B200" s="20"/>
      <c r="C200" s="149"/>
      <c r="D200" s="1"/>
      <c r="E200" s="1"/>
      <c r="F200" s="173"/>
      <c r="G200" s="55"/>
      <c r="H200" s="116" t="str">
        <f t="shared" si="40"/>
        <v/>
      </c>
      <c r="I200" s="35" t="b">
        <f t="shared" si="30"/>
        <v>0</v>
      </c>
      <c r="J200" s="80" t="str">
        <f t="shared" si="31"/>
        <v/>
      </c>
      <c r="K200" s="29" t="b">
        <f t="shared" si="41"/>
        <v>0</v>
      </c>
      <c r="L200" s="80" t="str">
        <f t="shared" si="42"/>
        <v/>
      </c>
      <c r="M200" s="81" t="e">
        <f t="shared" si="32"/>
        <v>#VALUE!</v>
      </c>
      <c r="N200" s="81" t="e">
        <f t="shared" si="33"/>
        <v>#VALUE!</v>
      </c>
      <c r="O200" s="81" t="e">
        <f t="shared" si="34"/>
        <v>#VALUE!</v>
      </c>
      <c r="P200" s="82" t="e">
        <f t="shared" si="35"/>
        <v>#VALUE!</v>
      </c>
      <c r="Q200" s="82" t="e">
        <f t="shared" si="43"/>
        <v>#VALUE!</v>
      </c>
      <c r="R200" s="82" t="b">
        <f t="shared" si="44"/>
        <v>0</v>
      </c>
      <c r="S200" s="72" t="str">
        <f t="shared" si="36"/>
        <v/>
      </c>
      <c r="T200" s="81" t="e" cm="1">
        <f t="array" aca="1" ref="T200" ca="1">TEXT(RIGHT(10-RIGHT(SUM(INDEX(1*(MID(MID(C200,1,1)*2,ROW(INDIRECT("1:"&amp;LEN(MID(C200,1,1)*2))),1)),,))+MID(C200,2,1)+
SUM(INDEX(1*(MID(MID(C200,3,1)*2,ROW(INDIRECT("1:"&amp;LEN(MID(C200,3,1)*2))),1)),,))+MID(C200,4,1)+
SUM(INDEX(1*(MID(MID(C200,5,1)*2,ROW(INDIRECT("1:"&amp;LEN(MID(C200,5,1)*2))),1)),,))+MID(C200,6,1)+
SUM(INDEX(1*(MID(MID(C200,8,1)*2,ROW(INDIRECT("1:"&amp;LEN(MID(C200,8,1)*2))),1)),,))+MID(C200,9,1)+
SUM(INDEX(1*(MID(MID(C200,10,1)*2,ROW(INDIRECT("1:"&amp;LEN(MID(C200,10,1)*2))),1)),,)),1),1),"0")</f>
        <v>#VALUE!</v>
      </c>
      <c r="U200" s="81" t="str">
        <f t="shared" si="37"/>
        <v/>
      </c>
      <c r="V200" s="83" t="b">
        <f t="shared" si="38"/>
        <v>0</v>
      </c>
      <c r="W200" s="112" t="e">
        <f>IF(#REF!="",FALSE,IF(OR(X200&gt;Z200,X200&lt;Y200),TRUE,FALSE))</f>
        <v>#REF!</v>
      </c>
      <c r="X200" s="112">
        <f t="shared" si="39"/>
        <v>0</v>
      </c>
      <c r="Y200" s="114" t="e">
        <f>#REF!-3/30</f>
        <v>#REF!</v>
      </c>
      <c r="Z200" s="115" t="e">
        <f>#REF!+1/30</f>
        <v>#REF!</v>
      </c>
    </row>
    <row r="201" spans="1:26" s="30" customFormat="1" x14ac:dyDescent="0.25">
      <c r="A201" s="19">
        <v>186</v>
      </c>
      <c r="B201" s="20"/>
      <c r="C201" s="149"/>
      <c r="D201" s="1"/>
      <c r="E201" s="1"/>
      <c r="F201" s="173"/>
      <c r="G201" s="55"/>
      <c r="H201" s="116" t="str">
        <f t="shared" si="40"/>
        <v/>
      </c>
      <c r="I201" s="35" t="b">
        <f t="shared" si="30"/>
        <v>0</v>
      </c>
      <c r="J201" s="80" t="str">
        <f t="shared" si="31"/>
        <v/>
      </c>
      <c r="K201" s="29" t="b">
        <f t="shared" si="41"/>
        <v>0</v>
      </c>
      <c r="L201" s="80" t="str">
        <f t="shared" si="42"/>
        <v/>
      </c>
      <c r="M201" s="81" t="e">
        <f t="shared" si="32"/>
        <v>#VALUE!</v>
      </c>
      <c r="N201" s="81" t="e">
        <f t="shared" si="33"/>
        <v>#VALUE!</v>
      </c>
      <c r="O201" s="81" t="e">
        <f t="shared" si="34"/>
        <v>#VALUE!</v>
      </c>
      <c r="P201" s="82" t="e">
        <f t="shared" si="35"/>
        <v>#VALUE!</v>
      </c>
      <c r="Q201" s="82" t="e">
        <f t="shared" si="43"/>
        <v>#VALUE!</v>
      </c>
      <c r="R201" s="82" t="b">
        <f t="shared" si="44"/>
        <v>0</v>
      </c>
      <c r="S201" s="72" t="str">
        <f t="shared" si="36"/>
        <v/>
      </c>
      <c r="T201" s="81" t="e" cm="1">
        <f t="array" aca="1" ref="T201" ca="1">TEXT(RIGHT(10-RIGHT(SUM(INDEX(1*(MID(MID(C201,1,1)*2,ROW(INDIRECT("1:"&amp;LEN(MID(C201,1,1)*2))),1)),,))+MID(C201,2,1)+
SUM(INDEX(1*(MID(MID(C201,3,1)*2,ROW(INDIRECT("1:"&amp;LEN(MID(C201,3,1)*2))),1)),,))+MID(C201,4,1)+
SUM(INDEX(1*(MID(MID(C201,5,1)*2,ROW(INDIRECT("1:"&amp;LEN(MID(C201,5,1)*2))),1)),,))+MID(C201,6,1)+
SUM(INDEX(1*(MID(MID(C201,8,1)*2,ROW(INDIRECT("1:"&amp;LEN(MID(C201,8,1)*2))),1)),,))+MID(C201,9,1)+
SUM(INDEX(1*(MID(MID(C201,10,1)*2,ROW(INDIRECT("1:"&amp;LEN(MID(C201,10,1)*2))),1)),,)),1),1),"0")</f>
        <v>#VALUE!</v>
      </c>
      <c r="U201" s="81" t="str">
        <f t="shared" si="37"/>
        <v/>
      </c>
      <c r="V201" s="83" t="b">
        <f t="shared" si="38"/>
        <v>0</v>
      </c>
      <c r="W201" s="112" t="e">
        <f>IF(#REF!="",FALSE,IF(OR(X201&gt;Z201,X201&lt;Y201),TRUE,FALSE))</f>
        <v>#REF!</v>
      </c>
      <c r="X201" s="112">
        <f t="shared" si="39"/>
        <v>0</v>
      </c>
      <c r="Y201" s="114" t="e">
        <f>#REF!-3/30</f>
        <v>#REF!</v>
      </c>
      <c r="Z201" s="115" t="e">
        <f>#REF!+1/30</f>
        <v>#REF!</v>
      </c>
    </row>
    <row r="202" spans="1:26" s="30" customFormat="1" x14ac:dyDescent="0.25">
      <c r="A202" s="19">
        <v>187</v>
      </c>
      <c r="B202" s="20"/>
      <c r="C202" s="149"/>
      <c r="D202" s="1"/>
      <c r="E202" s="1"/>
      <c r="F202" s="173"/>
      <c r="G202" s="55"/>
      <c r="H202" s="116" t="str">
        <f t="shared" si="40"/>
        <v/>
      </c>
      <c r="I202" s="35" t="b">
        <f t="shared" si="30"/>
        <v>0</v>
      </c>
      <c r="J202" s="80" t="str">
        <f t="shared" si="31"/>
        <v/>
      </c>
      <c r="K202" s="29" t="b">
        <f t="shared" si="41"/>
        <v>0</v>
      </c>
      <c r="L202" s="80" t="str">
        <f t="shared" si="42"/>
        <v/>
      </c>
      <c r="M202" s="81" t="e">
        <f t="shared" si="32"/>
        <v>#VALUE!</v>
      </c>
      <c r="N202" s="81" t="e">
        <f t="shared" si="33"/>
        <v>#VALUE!</v>
      </c>
      <c r="O202" s="81" t="e">
        <f t="shared" si="34"/>
        <v>#VALUE!</v>
      </c>
      <c r="P202" s="82" t="e">
        <f t="shared" si="35"/>
        <v>#VALUE!</v>
      </c>
      <c r="Q202" s="82" t="e">
        <f t="shared" si="43"/>
        <v>#VALUE!</v>
      </c>
      <c r="R202" s="82" t="b">
        <f t="shared" si="44"/>
        <v>0</v>
      </c>
      <c r="S202" s="72" t="str">
        <f t="shared" si="36"/>
        <v/>
      </c>
      <c r="T202" s="81" t="e" cm="1">
        <f t="array" aca="1" ref="T202" ca="1">TEXT(RIGHT(10-RIGHT(SUM(INDEX(1*(MID(MID(C202,1,1)*2,ROW(INDIRECT("1:"&amp;LEN(MID(C202,1,1)*2))),1)),,))+MID(C202,2,1)+
SUM(INDEX(1*(MID(MID(C202,3,1)*2,ROW(INDIRECT("1:"&amp;LEN(MID(C202,3,1)*2))),1)),,))+MID(C202,4,1)+
SUM(INDEX(1*(MID(MID(C202,5,1)*2,ROW(INDIRECT("1:"&amp;LEN(MID(C202,5,1)*2))),1)),,))+MID(C202,6,1)+
SUM(INDEX(1*(MID(MID(C202,8,1)*2,ROW(INDIRECT("1:"&amp;LEN(MID(C202,8,1)*2))),1)),,))+MID(C202,9,1)+
SUM(INDEX(1*(MID(MID(C202,10,1)*2,ROW(INDIRECT("1:"&amp;LEN(MID(C202,10,1)*2))),1)),,)),1),1),"0")</f>
        <v>#VALUE!</v>
      </c>
      <c r="U202" s="81" t="str">
        <f t="shared" si="37"/>
        <v/>
      </c>
      <c r="V202" s="83" t="b">
        <f t="shared" si="38"/>
        <v>0</v>
      </c>
      <c r="W202" s="112" t="e">
        <f>IF(#REF!="",FALSE,IF(OR(X202&gt;Z202,X202&lt;Y202),TRUE,FALSE))</f>
        <v>#REF!</v>
      </c>
      <c r="X202" s="112">
        <f t="shared" si="39"/>
        <v>0</v>
      </c>
      <c r="Y202" s="114" t="e">
        <f>#REF!-3/30</f>
        <v>#REF!</v>
      </c>
      <c r="Z202" s="115" t="e">
        <f>#REF!+1/30</f>
        <v>#REF!</v>
      </c>
    </row>
    <row r="203" spans="1:26" s="30" customFormat="1" x14ac:dyDescent="0.25">
      <c r="A203" s="19">
        <v>188</v>
      </c>
      <c r="B203" s="20"/>
      <c r="C203" s="149"/>
      <c r="D203" s="1"/>
      <c r="E203" s="1"/>
      <c r="F203" s="173"/>
      <c r="G203" s="55"/>
      <c r="H203" s="116" t="str">
        <f t="shared" si="40"/>
        <v/>
      </c>
      <c r="I203" s="35" t="b">
        <f t="shared" si="30"/>
        <v>0</v>
      </c>
      <c r="J203" s="80" t="str">
        <f t="shared" si="31"/>
        <v/>
      </c>
      <c r="K203" s="29" t="b">
        <f t="shared" si="41"/>
        <v>0</v>
      </c>
      <c r="L203" s="80" t="str">
        <f t="shared" si="42"/>
        <v/>
      </c>
      <c r="M203" s="81" t="e">
        <f t="shared" si="32"/>
        <v>#VALUE!</v>
      </c>
      <c r="N203" s="81" t="e">
        <f t="shared" si="33"/>
        <v>#VALUE!</v>
      </c>
      <c r="O203" s="81" t="e">
        <f t="shared" si="34"/>
        <v>#VALUE!</v>
      </c>
      <c r="P203" s="82" t="e">
        <f t="shared" si="35"/>
        <v>#VALUE!</v>
      </c>
      <c r="Q203" s="82" t="e">
        <f t="shared" si="43"/>
        <v>#VALUE!</v>
      </c>
      <c r="R203" s="82" t="b">
        <f t="shared" si="44"/>
        <v>0</v>
      </c>
      <c r="S203" s="72" t="str">
        <f t="shared" si="36"/>
        <v/>
      </c>
      <c r="T203" s="81" t="e" cm="1">
        <f t="array" aca="1" ref="T203" ca="1">TEXT(RIGHT(10-RIGHT(SUM(INDEX(1*(MID(MID(C203,1,1)*2,ROW(INDIRECT("1:"&amp;LEN(MID(C203,1,1)*2))),1)),,))+MID(C203,2,1)+
SUM(INDEX(1*(MID(MID(C203,3,1)*2,ROW(INDIRECT("1:"&amp;LEN(MID(C203,3,1)*2))),1)),,))+MID(C203,4,1)+
SUM(INDEX(1*(MID(MID(C203,5,1)*2,ROW(INDIRECT("1:"&amp;LEN(MID(C203,5,1)*2))),1)),,))+MID(C203,6,1)+
SUM(INDEX(1*(MID(MID(C203,8,1)*2,ROW(INDIRECT("1:"&amp;LEN(MID(C203,8,1)*2))),1)),,))+MID(C203,9,1)+
SUM(INDEX(1*(MID(MID(C203,10,1)*2,ROW(INDIRECT("1:"&amp;LEN(MID(C203,10,1)*2))),1)),,)),1),1),"0")</f>
        <v>#VALUE!</v>
      </c>
      <c r="U203" s="81" t="str">
        <f t="shared" si="37"/>
        <v/>
      </c>
      <c r="V203" s="83" t="b">
        <f t="shared" si="38"/>
        <v>0</v>
      </c>
      <c r="W203" s="112" t="e">
        <f>IF(#REF!="",FALSE,IF(OR(X203&gt;Z203,X203&lt;Y203),TRUE,FALSE))</f>
        <v>#REF!</v>
      </c>
      <c r="X203" s="112">
        <f t="shared" si="39"/>
        <v>0</v>
      </c>
      <c r="Y203" s="114" t="e">
        <f>#REF!-3/30</f>
        <v>#REF!</v>
      </c>
      <c r="Z203" s="115" t="e">
        <f>#REF!+1/30</f>
        <v>#REF!</v>
      </c>
    </row>
    <row r="204" spans="1:26" s="30" customFormat="1" x14ac:dyDescent="0.25">
      <c r="A204" s="19">
        <v>189</v>
      </c>
      <c r="B204" s="20"/>
      <c r="C204" s="149"/>
      <c r="D204" s="1"/>
      <c r="E204" s="1"/>
      <c r="F204" s="173"/>
      <c r="G204" s="55"/>
      <c r="H204" s="116" t="str">
        <f t="shared" si="40"/>
        <v/>
      </c>
      <c r="I204" s="35" t="b">
        <f t="shared" si="30"/>
        <v>0</v>
      </c>
      <c r="J204" s="80" t="str">
        <f t="shared" si="31"/>
        <v/>
      </c>
      <c r="K204" s="29" t="b">
        <f t="shared" si="41"/>
        <v>0</v>
      </c>
      <c r="L204" s="80" t="str">
        <f t="shared" si="42"/>
        <v/>
      </c>
      <c r="M204" s="81" t="e">
        <f t="shared" si="32"/>
        <v>#VALUE!</v>
      </c>
      <c r="N204" s="81" t="e">
        <f t="shared" si="33"/>
        <v>#VALUE!</v>
      </c>
      <c r="O204" s="81" t="e">
        <f t="shared" si="34"/>
        <v>#VALUE!</v>
      </c>
      <c r="P204" s="82" t="e">
        <f t="shared" si="35"/>
        <v>#VALUE!</v>
      </c>
      <c r="Q204" s="82" t="e">
        <f t="shared" si="43"/>
        <v>#VALUE!</v>
      </c>
      <c r="R204" s="82" t="b">
        <f t="shared" si="44"/>
        <v>0</v>
      </c>
      <c r="S204" s="72" t="str">
        <f t="shared" si="36"/>
        <v/>
      </c>
      <c r="T204" s="81" t="e" cm="1">
        <f t="array" aca="1" ref="T204" ca="1">TEXT(RIGHT(10-RIGHT(SUM(INDEX(1*(MID(MID(C204,1,1)*2,ROW(INDIRECT("1:"&amp;LEN(MID(C204,1,1)*2))),1)),,))+MID(C204,2,1)+
SUM(INDEX(1*(MID(MID(C204,3,1)*2,ROW(INDIRECT("1:"&amp;LEN(MID(C204,3,1)*2))),1)),,))+MID(C204,4,1)+
SUM(INDEX(1*(MID(MID(C204,5,1)*2,ROW(INDIRECT("1:"&amp;LEN(MID(C204,5,1)*2))),1)),,))+MID(C204,6,1)+
SUM(INDEX(1*(MID(MID(C204,8,1)*2,ROW(INDIRECT("1:"&amp;LEN(MID(C204,8,1)*2))),1)),,))+MID(C204,9,1)+
SUM(INDEX(1*(MID(MID(C204,10,1)*2,ROW(INDIRECT("1:"&amp;LEN(MID(C204,10,1)*2))),1)),,)),1),1),"0")</f>
        <v>#VALUE!</v>
      </c>
      <c r="U204" s="81" t="str">
        <f t="shared" si="37"/>
        <v/>
      </c>
      <c r="V204" s="83" t="b">
        <f t="shared" si="38"/>
        <v>0</v>
      </c>
      <c r="W204" s="112" t="e">
        <f>IF(#REF!="",FALSE,IF(OR(X204&gt;Z204,X204&lt;Y204),TRUE,FALSE))</f>
        <v>#REF!</v>
      </c>
      <c r="X204" s="112">
        <f t="shared" si="39"/>
        <v>0</v>
      </c>
      <c r="Y204" s="114" t="e">
        <f>#REF!-3/30</f>
        <v>#REF!</v>
      </c>
      <c r="Z204" s="115" t="e">
        <f>#REF!+1/30</f>
        <v>#REF!</v>
      </c>
    </row>
    <row r="205" spans="1:26" s="30" customFormat="1" x14ac:dyDescent="0.25">
      <c r="A205" s="19">
        <v>190</v>
      </c>
      <c r="B205" s="20"/>
      <c r="C205" s="149"/>
      <c r="D205" s="1"/>
      <c r="E205" s="1"/>
      <c r="F205" s="173"/>
      <c r="G205" s="55"/>
      <c r="H205" s="116" t="str">
        <f t="shared" si="40"/>
        <v/>
      </c>
      <c r="I205" s="35" t="b">
        <f t="shared" si="30"/>
        <v>0</v>
      </c>
      <c r="J205" s="80" t="str">
        <f t="shared" si="31"/>
        <v/>
      </c>
      <c r="K205" s="29" t="b">
        <f t="shared" si="41"/>
        <v>0</v>
      </c>
      <c r="L205" s="80" t="str">
        <f t="shared" si="42"/>
        <v/>
      </c>
      <c r="M205" s="81" t="e">
        <f t="shared" si="32"/>
        <v>#VALUE!</v>
      </c>
      <c r="N205" s="81" t="e">
        <f t="shared" si="33"/>
        <v>#VALUE!</v>
      </c>
      <c r="O205" s="81" t="e">
        <f t="shared" si="34"/>
        <v>#VALUE!</v>
      </c>
      <c r="P205" s="82" t="e">
        <f t="shared" si="35"/>
        <v>#VALUE!</v>
      </c>
      <c r="Q205" s="82" t="e">
        <f t="shared" si="43"/>
        <v>#VALUE!</v>
      </c>
      <c r="R205" s="82" t="b">
        <f t="shared" si="44"/>
        <v>0</v>
      </c>
      <c r="S205" s="72" t="str">
        <f t="shared" si="36"/>
        <v/>
      </c>
      <c r="T205" s="81" t="e" cm="1">
        <f t="array" aca="1" ref="T205" ca="1">TEXT(RIGHT(10-RIGHT(SUM(INDEX(1*(MID(MID(C205,1,1)*2,ROW(INDIRECT("1:"&amp;LEN(MID(C205,1,1)*2))),1)),,))+MID(C205,2,1)+
SUM(INDEX(1*(MID(MID(C205,3,1)*2,ROW(INDIRECT("1:"&amp;LEN(MID(C205,3,1)*2))),1)),,))+MID(C205,4,1)+
SUM(INDEX(1*(MID(MID(C205,5,1)*2,ROW(INDIRECT("1:"&amp;LEN(MID(C205,5,1)*2))),1)),,))+MID(C205,6,1)+
SUM(INDEX(1*(MID(MID(C205,8,1)*2,ROW(INDIRECT("1:"&amp;LEN(MID(C205,8,1)*2))),1)),,))+MID(C205,9,1)+
SUM(INDEX(1*(MID(MID(C205,10,1)*2,ROW(INDIRECT("1:"&amp;LEN(MID(C205,10,1)*2))),1)),,)),1),1),"0")</f>
        <v>#VALUE!</v>
      </c>
      <c r="U205" s="81" t="str">
        <f t="shared" si="37"/>
        <v/>
      </c>
      <c r="V205" s="83" t="b">
        <f t="shared" si="38"/>
        <v>0</v>
      </c>
      <c r="W205" s="112" t="e">
        <f>IF(#REF!="",FALSE,IF(OR(X205&gt;Z205,X205&lt;Y205),TRUE,FALSE))</f>
        <v>#REF!</v>
      </c>
      <c r="X205" s="112">
        <f t="shared" si="39"/>
        <v>0</v>
      </c>
      <c r="Y205" s="114" t="e">
        <f>#REF!-3/30</f>
        <v>#REF!</v>
      </c>
      <c r="Z205" s="115" t="e">
        <f>#REF!+1/30</f>
        <v>#REF!</v>
      </c>
    </row>
    <row r="206" spans="1:26" s="30" customFormat="1" x14ac:dyDescent="0.25">
      <c r="A206" s="19">
        <v>191</v>
      </c>
      <c r="B206" s="20"/>
      <c r="C206" s="149"/>
      <c r="D206" s="1"/>
      <c r="E206" s="1"/>
      <c r="F206" s="173"/>
      <c r="G206" s="55"/>
      <c r="H206" s="116" t="str">
        <f t="shared" si="40"/>
        <v/>
      </c>
      <c r="I206" s="35" t="b">
        <f t="shared" si="30"/>
        <v>0</v>
      </c>
      <c r="J206" s="80" t="str">
        <f t="shared" si="31"/>
        <v/>
      </c>
      <c r="K206" s="29" t="b">
        <f t="shared" si="41"/>
        <v>0</v>
      </c>
      <c r="L206" s="80" t="str">
        <f t="shared" si="42"/>
        <v/>
      </c>
      <c r="M206" s="81" t="e">
        <f t="shared" si="32"/>
        <v>#VALUE!</v>
      </c>
      <c r="N206" s="81" t="e">
        <f t="shared" si="33"/>
        <v>#VALUE!</v>
      </c>
      <c r="O206" s="81" t="e">
        <f t="shared" si="34"/>
        <v>#VALUE!</v>
      </c>
      <c r="P206" s="82" t="e">
        <f t="shared" si="35"/>
        <v>#VALUE!</v>
      </c>
      <c r="Q206" s="82" t="e">
        <f t="shared" si="43"/>
        <v>#VALUE!</v>
      </c>
      <c r="R206" s="82" t="b">
        <f t="shared" si="44"/>
        <v>0</v>
      </c>
      <c r="S206" s="72" t="str">
        <f t="shared" si="36"/>
        <v/>
      </c>
      <c r="T206" s="81" t="e" cm="1">
        <f t="array" aca="1" ref="T206" ca="1">TEXT(RIGHT(10-RIGHT(SUM(INDEX(1*(MID(MID(C206,1,1)*2,ROW(INDIRECT("1:"&amp;LEN(MID(C206,1,1)*2))),1)),,))+MID(C206,2,1)+
SUM(INDEX(1*(MID(MID(C206,3,1)*2,ROW(INDIRECT("1:"&amp;LEN(MID(C206,3,1)*2))),1)),,))+MID(C206,4,1)+
SUM(INDEX(1*(MID(MID(C206,5,1)*2,ROW(INDIRECT("1:"&amp;LEN(MID(C206,5,1)*2))),1)),,))+MID(C206,6,1)+
SUM(INDEX(1*(MID(MID(C206,8,1)*2,ROW(INDIRECT("1:"&amp;LEN(MID(C206,8,1)*2))),1)),,))+MID(C206,9,1)+
SUM(INDEX(1*(MID(MID(C206,10,1)*2,ROW(INDIRECT("1:"&amp;LEN(MID(C206,10,1)*2))),1)),,)),1),1),"0")</f>
        <v>#VALUE!</v>
      </c>
      <c r="U206" s="81" t="str">
        <f t="shared" si="37"/>
        <v/>
      </c>
      <c r="V206" s="83" t="b">
        <f t="shared" si="38"/>
        <v>0</v>
      </c>
      <c r="W206" s="112" t="e">
        <f>IF(#REF!="",FALSE,IF(OR(X206&gt;Z206,X206&lt;Y206),TRUE,FALSE))</f>
        <v>#REF!</v>
      </c>
      <c r="X206" s="112">
        <f t="shared" si="39"/>
        <v>0</v>
      </c>
      <c r="Y206" s="114" t="e">
        <f>#REF!-3/30</f>
        <v>#REF!</v>
      </c>
      <c r="Z206" s="115" t="e">
        <f>#REF!+1/30</f>
        <v>#REF!</v>
      </c>
    </row>
    <row r="207" spans="1:26" s="30" customFormat="1" x14ac:dyDescent="0.25">
      <c r="A207" s="19">
        <v>192</v>
      </c>
      <c r="B207" s="20"/>
      <c r="C207" s="149"/>
      <c r="D207" s="1"/>
      <c r="E207" s="1"/>
      <c r="F207" s="173"/>
      <c r="G207" s="55"/>
      <c r="H207" s="116" t="str">
        <f t="shared" si="40"/>
        <v/>
      </c>
      <c r="I207" s="35" t="b">
        <f t="shared" si="30"/>
        <v>0</v>
      </c>
      <c r="J207" s="80" t="str">
        <f t="shared" si="31"/>
        <v/>
      </c>
      <c r="K207" s="29" t="b">
        <f t="shared" si="41"/>
        <v>0</v>
      </c>
      <c r="L207" s="80" t="str">
        <f t="shared" si="42"/>
        <v/>
      </c>
      <c r="M207" s="81" t="e">
        <f t="shared" si="32"/>
        <v>#VALUE!</v>
      </c>
      <c r="N207" s="81" t="e">
        <f t="shared" si="33"/>
        <v>#VALUE!</v>
      </c>
      <c r="O207" s="81" t="e">
        <f t="shared" si="34"/>
        <v>#VALUE!</v>
      </c>
      <c r="P207" s="82" t="e">
        <f t="shared" si="35"/>
        <v>#VALUE!</v>
      </c>
      <c r="Q207" s="82" t="e">
        <f t="shared" si="43"/>
        <v>#VALUE!</v>
      </c>
      <c r="R207" s="82" t="b">
        <f t="shared" si="44"/>
        <v>0</v>
      </c>
      <c r="S207" s="72" t="str">
        <f t="shared" si="36"/>
        <v/>
      </c>
      <c r="T207" s="81" t="e" cm="1">
        <f t="array" aca="1" ref="T207" ca="1">TEXT(RIGHT(10-RIGHT(SUM(INDEX(1*(MID(MID(C207,1,1)*2,ROW(INDIRECT("1:"&amp;LEN(MID(C207,1,1)*2))),1)),,))+MID(C207,2,1)+
SUM(INDEX(1*(MID(MID(C207,3,1)*2,ROW(INDIRECT("1:"&amp;LEN(MID(C207,3,1)*2))),1)),,))+MID(C207,4,1)+
SUM(INDEX(1*(MID(MID(C207,5,1)*2,ROW(INDIRECT("1:"&amp;LEN(MID(C207,5,1)*2))),1)),,))+MID(C207,6,1)+
SUM(INDEX(1*(MID(MID(C207,8,1)*2,ROW(INDIRECT("1:"&amp;LEN(MID(C207,8,1)*2))),1)),,))+MID(C207,9,1)+
SUM(INDEX(1*(MID(MID(C207,10,1)*2,ROW(INDIRECT("1:"&amp;LEN(MID(C207,10,1)*2))),1)),,)),1),1),"0")</f>
        <v>#VALUE!</v>
      </c>
      <c r="U207" s="81" t="str">
        <f t="shared" si="37"/>
        <v/>
      </c>
      <c r="V207" s="83" t="b">
        <f t="shared" si="38"/>
        <v>0</v>
      </c>
      <c r="W207" s="112" t="e">
        <f>IF(#REF!="",FALSE,IF(OR(X207&gt;Z207,X207&lt;Y207),TRUE,FALSE))</f>
        <v>#REF!</v>
      </c>
      <c r="X207" s="112">
        <f t="shared" si="39"/>
        <v>0</v>
      </c>
      <c r="Y207" s="114" t="e">
        <f>#REF!-3/30</f>
        <v>#REF!</v>
      </c>
      <c r="Z207" s="115" t="e">
        <f>#REF!+1/30</f>
        <v>#REF!</v>
      </c>
    </row>
    <row r="208" spans="1:26" s="30" customFormat="1" x14ac:dyDescent="0.25">
      <c r="A208" s="19">
        <v>193</v>
      </c>
      <c r="B208" s="20"/>
      <c r="C208" s="149"/>
      <c r="D208" s="1"/>
      <c r="E208" s="1"/>
      <c r="F208" s="173"/>
      <c r="G208" s="55"/>
      <c r="H208" s="116" t="str">
        <f t="shared" si="40"/>
        <v/>
      </c>
      <c r="I208" s="35" t="b">
        <f t="shared" ref="I208:I271" si="45">V208</f>
        <v>0</v>
      </c>
      <c r="J208" s="80" t="str">
        <f t="shared" ref="J208:J271" si="46">IF(I208,J$13,"")</f>
        <v/>
      </c>
      <c r="K208" s="29" t="b">
        <f t="shared" si="41"/>
        <v>0</v>
      </c>
      <c r="L208" s="80" t="str">
        <f t="shared" si="42"/>
        <v/>
      </c>
      <c r="M208" s="81" t="e">
        <f t="shared" ref="M208:M271" si="47">VALUE(LEFT(C208,2))</f>
        <v>#VALUE!</v>
      </c>
      <c r="N208" s="81" t="e">
        <f t="shared" ref="N208:N271" si="48">VALUE(MID(C208,3,2))</f>
        <v>#VALUE!</v>
      </c>
      <c r="O208" s="81" t="e">
        <f t="shared" ref="O208:O271" si="49">TEXT(IF(VALUE(MID(C208,5,2))&gt;31,MID(C208,5,2)-60,VALUE(MID(C208,5,2))),"00")</f>
        <v>#VALUE!</v>
      </c>
      <c r="P208" s="82" t="e">
        <f t="shared" ref="P208:P271" si="50">DATEVALUE(IF(VALUE(LEFT(C208,2))&lt;20,20,19)&amp;TEXT(M208,"00")&amp;"/"&amp;N208&amp;"/"&amp;O208)</f>
        <v>#VALUE!</v>
      </c>
      <c r="Q208" s="82" t="e">
        <f t="shared" si="43"/>
        <v>#VALUE!</v>
      </c>
      <c r="R208" s="82" t="b">
        <f t="shared" si="44"/>
        <v>0</v>
      </c>
      <c r="S208" s="72" t="str">
        <f t="shared" ref="S208:S271" si="51">RIGHT(C208,1)</f>
        <v/>
      </c>
      <c r="T208" s="81" t="e" cm="1">
        <f t="array" aca="1" ref="T208" ca="1">TEXT(RIGHT(10-RIGHT(SUM(INDEX(1*(MID(MID(C208,1,1)*2,ROW(INDIRECT("1:"&amp;LEN(MID(C208,1,1)*2))),1)),,))+MID(C208,2,1)+
SUM(INDEX(1*(MID(MID(C208,3,1)*2,ROW(INDIRECT("1:"&amp;LEN(MID(C208,3,1)*2))),1)),,))+MID(C208,4,1)+
SUM(INDEX(1*(MID(MID(C208,5,1)*2,ROW(INDIRECT("1:"&amp;LEN(MID(C208,5,1)*2))),1)),,))+MID(C208,6,1)+
SUM(INDEX(1*(MID(MID(C208,8,1)*2,ROW(INDIRECT("1:"&amp;LEN(MID(C208,8,1)*2))),1)),,))+MID(C208,9,1)+
SUM(INDEX(1*(MID(MID(C208,10,1)*2,ROW(INDIRECT("1:"&amp;LEN(MID(C208,10,1)*2))),1)),,)),1),1),"0")</f>
        <v>#VALUE!</v>
      </c>
      <c r="U208" s="81" t="str">
        <f t="shared" ref="U208:U271" si="52">IF(C208="","",T208=S208)</f>
        <v/>
      </c>
      <c r="V208" s="83" t="b">
        <f t="shared" ref="V208:V271" si="53">IFERROR(NOT(IF(C208&lt;&gt;"",AND(R208,U208),TRUE)),TRUE)</f>
        <v>0</v>
      </c>
      <c r="W208" s="112" t="e">
        <f>IF(#REF!="",FALSE,IF(OR(X208&gt;Z208,X208&lt;Y208),TRUE,FALSE))</f>
        <v>#REF!</v>
      </c>
      <c r="X208" s="112">
        <f t="shared" ref="X208:X271" si="54">(E208-D208)/30</f>
        <v>0</v>
      </c>
      <c r="Y208" s="114" t="e">
        <f>#REF!-3/30</f>
        <v>#REF!</v>
      </c>
      <c r="Z208" s="115" t="e">
        <f>#REF!+1/30</f>
        <v>#REF!</v>
      </c>
    </row>
    <row r="209" spans="1:26" s="30" customFormat="1" x14ac:dyDescent="0.25">
      <c r="A209" s="19">
        <v>194</v>
      </c>
      <c r="B209" s="20"/>
      <c r="C209" s="149"/>
      <c r="D209" s="1"/>
      <c r="E209" s="1"/>
      <c r="F209" s="173"/>
      <c r="G209" s="55"/>
      <c r="H209" s="116" t="str">
        <f t="shared" ref="H209:H272" si="55">IF(J209="","",J209&amp;". ")&amp;IF(L209="","",L209&amp;". ")</f>
        <v/>
      </c>
      <c r="I209" s="35" t="b">
        <f t="shared" si="45"/>
        <v>0</v>
      </c>
      <c r="J209" s="80" t="str">
        <f t="shared" si="46"/>
        <v/>
      </c>
      <c r="K209" s="29" t="b">
        <f t="shared" ref="K209:K272" si="56">IF(COUNTA(D209:E209)&gt;1,E209&lt;D209,FALSE)</f>
        <v>0</v>
      </c>
      <c r="L209" s="80" t="str">
        <f t="shared" ref="L209:L272" si="57">IF(K209,L$13,"")</f>
        <v/>
      </c>
      <c r="M209" s="81" t="e">
        <f t="shared" si="47"/>
        <v>#VALUE!</v>
      </c>
      <c r="N209" s="81" t="e">
        <f t="shared" si="48"/>
        <v>#VALUE!</v>
      </c>
      <c r="O209" s="81" t="e">
        <f t="shared" si="49"/>
        <v>#VALUE!</v>
      </c>
      <c r="P209" s="82" t="e">
        <f t="shared" si="50"/>
        <v>#VALUE!</v>
      </c>
      <c r="Q209" s="82" t="e">
        <f t="shared" ref="Q209:Q272" si="58">DATE(M209,N209,O209)</f>
        <v>#VALUE!</v>
      </c>
      <c r="R209" s="82" t="b">
        <f t="shared" si="44"/>
        <v>0</v>
      </c>
      <c r="S209" s="72" t="str">
        <f t="shared" si="51"/>
        <v/>
      </c>
      <c r="T209" s="81" t="e" cm="1">
        <f t="array" aca="1" ref="T209" ca="1">TEXT(RIGHT(10-RIGHT(SUM(INDEX(1*(MID(MID(C209,1,1)*2,ROW(INDIRECT("1:"&amp;LEN(MID(C209,1,1)*2))),1)),,))+MID(C209,2,1)+
SUM(INDEX(1*(MID(MID(C209,3,1)*2,ROW(INDIRECT("1:"&amp;LEN(MID(C209,3,1)*2))),1)),,))+MID(C209,4,1)+
SUM(INDEX(1*(MID(MID(C209,5,1)*2,ROW(INDIRECT("1:"&amp;LEN(MID(C209,5,1)*2))),1)),,))+MID(C209,6,1)+
SUM(INDEX(1*(MID(MID(C209,8,1)*2,ROW(INDIRECT("1:"&amp;LEN(MID(C209,8,1)*2))),1)),,))+MID(C209,9,1)+
SUM(INDEX(1*(MID(MID(C209,10,1)*2,ROW(INDIRECT("1:"&amp;LEN(MID(C209,10,1)*2))),1)),,)),1),1),"0")</f>
        <v>#VALUE!</v>
      </c>
      <c r="U209" s="81" t="str">
        <f t="shared" si="52"/>
        <v/>
      </c>
      <c r="V209" s="83" t="b">
        <f t="shared" si="53"/>
        <v>0</v>
      </c>
      <c r="W209" s="112" t="e">
        <f>IF(#REF!="",FALSE,IF(OR(X209&gt;Z209,X209&lt;Y209),TRUE,FALSE))</f>
        <v>#REF!</v>
      </c>
      <c r="X209" s="112">
        <f t="shared" si="54"/>
        <v>0</v>
      </c>
      <c r="Y209" s="114" t="e">
        <f>#REF!-3/30</f>
        <v>#REF!</v>
      </c>
      <c r="Z209" s="115" t="e">
        <f>#REF!+1/30</f>
        <v>#REF!</v>
      </c>
    </row>
    <row r="210" spans="1:26" s="30" customFormat="1" x14ac:dyDescent="0.25">
      <c r="A210" s="19">
        <v>195</v>
      </c>
      <c r="B210" s="20"/>
      <c r="C210" s="149"/>
      <c r="D210" s="1"/>
      <c r="E210" s="1"/>
      <c r="F210" s="173"/>
      <c r="G210" s="55"/>
      <c r="H210" s="116" t="str">
        <f t="shared" si="55"/>
        <v/>
      </c>
      <c r="I210" s="35" t="b">
        <f t="shared" si="45"/>
        <v>0</v>
      </c>
      <c r="J210" s="80" t="str">
        <f t="shared" si="46"/>
        <v/>
      </c>
      <c r="K210" s="29" t="b">
        <f t="shared" si="56"/>
        <v>0</v>
      </c>
      <c r="L210" s="80" t="str">
        <f t="shared" si="57"/>
        <v/>
      </c>
      <c r="M210" s="81" t="e">
        <f t="shared" si="47"/>
        <v>#VALUE!</v>
      </c>
      <c r="N210" s="81" t="e">
        <f t="shared" si="48"/>
        <v>#VALUE!</v>
      </c>
      <c r="O210" s="81" t="e">
        <f t="shared" si="49"/>
        <v>#VALUE!</v>
      </c>
      <c r="P210" s="82" t="e">
        <f t="shared" si="50"/>
        <v>#VALUE!</v>
      </c>
      <c r="Q210" s="82" t="e">
        <f t="shared" si="58"/>
        <v>#VALUE!</v>
      </c>
      <c r="R210" s="82" t="b">
        <f t="shared" ref="R210:R273" si="59">NOT(ISERR(AND(N210&lt;13,VALUE(O210)&lt;31,P210=Q210)))</f>
        <v>0</v>
      </c>
      <c r="S210" s="72" t="str">
        <f t="shared" si="51"/>
        <v/>
      </c>
      <c r="T210" s="81" t="e" cm="1">
        <f t="array" aca="1" ref="T210" ca="1">TEXT(RIGHT(10-RIGHT(SUM(INDEX(1*(MID(MID(C210,1,1)*2,ROW(INDIRECT("1:"&amp;LEN(MID(C210,1,1)*2))),1)),,))+MID(C210,2,1)+
SUM(INDEX(1*(MID(MID(C210,3,1)*2,ROW(INDIRECT("1:"&amp;LEN(MID(C210,3,1)*2))),1)),,))+MID(C210,4,1)+
SUM(INDEX(1*(MID(MID(C210,5,1)*2,ROW(INDIRECT("1:"&amp;LEN(MID(C210,5,1)*2))),1)),,))+MID(C210,6,1)+
SUM(INDEX(1*(MID(MID(C210,8,1)*2,ROW(INDIRECT("1:"&amp;LEN(MID(C210,8,1)*2))),1)),,))+MID(C210,9,1)+
SUM(INDEX(1*(MID(MID(C210,10,1)*2,ROW(INDIRECT("1:"&amp;LEN(MID(C210,10,1)*2))),1)),,)),1),1),"0")</f>
        <v>#VALUE!</v>
      </c>
      <c r="U210" s="81" t="str">
        <f t="shared" si="52"/>
        <v/>
      </c>
      <c r="V210" s="83" t="b">
        <f t="shared" si="53"/>
        <v>0</v>
      </c>
      <c r="W210" s="112" t="e">
        <f>IF(#REF!="",FALSE,IF(OR(X210&gt;Z210,X210&lt;Y210),TRUE,FALSE))</f>
        <v>#REF!</v>
      </c>
      <c r="X210" s="112">
        <f t="shared" si="54"/>
        <v>0</v>
      </c>
      <c r="Y210" s="114" t="e">
        <f>#REF!-3/30</f>
        <v>#REF!</v>
      </c>
      <c r="Z210" s="115" t="e">
        <f>#REF!+1/30</f>
        <v>#REF!</v>
      </c>
    </row>
    <row r="211" spans="1:26" s="30" customFormat="1" x14ac:dyDescent="0.25">
      <c r="A211" s="19">
        <v>196</v>
      </c>
      <c r="B211" s="20"/>
      <c r="C211" s="149"/>
      <c r="D211" s="1"/>
      <c r="E211" s="1"/>
      <c r="F211" s="173"/>
      <c r="G211" s="55"/>
      <c r="H211" s="116" t="str">
        <f t="shared" si="55"/>
        <v/>
      </c>
      <c r="I211" s="35" t="b">
        <f t="shared" si="45"/>
        <v>0</v>
      </c>
      <c r="J211" s="80" t="str">
        <f t="shared" si="46"/>
        <v/>
      </c>
      <c r="K211" s="29" t="b">
        <f t="shared" si="56"/>
        <v>0</v>
      </c>
      <c r="L211" s="80" t="str">
        <f t="shared" si="57"/>
        <v/>
      </c>
      <c r="M211" s="81" t="e">
        <f t="shared" si="47"/>
        <v>#VALUE!</v>
      </c>
      <c r="N211" s="81" t="e">
        <f t="shared" si="48"/>
        <v>#VALUE!</v>
      </c>
      <c r="O211" s="81" t="e">
        <f t="shared" si="49"/>
        <v>#VALUE!</v>
      </c>
      <c r="P211" s="82" t="e">
        <f t="shared" si="50"/>
        <v>#VALUE!</v>
      </c>
      <c r="Q211" s="82" t="e">
        <f t="shared" si="58"/>
        <v>#VALUE!</v>
      </c>
      <c r="R211" s="82" t="b">
        <f t="shared" si="59"/>
        <v>0</v>
      </c>
      <c r="S211" s="72" t="str">
        <f t="shared" si="51"/>
        <v/>
      </c>
      <c r="T211" s="81" t="e" cm="1">
        <f t="array" aca="1" ref="T211" ca="1">TEXT(RIGHT(10-RIGHT(SUM(INDEX(1*(MID(MID(C211,1,1)*2,ROW(INDIRECT("1:"&amp;LEN(MID(C211,1,1)*2))),1)),,))+MID(C211,2,1)+
SUM(INDEX(1*(MID(MID(C211,3,1)*2,ROW(INDIRECT("1:"&amp;LEN(MID(C211,3,1)*2))),1)),,))+MID(C211,4,1)+
SUM(INDEX(1*(MID(MID(C211,5,1)*2,ROW(INDIRECT("1:"&amp;LEN(MID(C211,5,1)*2))),1)),,))+MID(C211,6,1)+
SUM(INDEX(1*(MID(MID(C211,8,1)*2,ROW(INDIRECT("1:"&amp;LEN(MID(C211,8,1)*2))),1)),,))+MID(C211,9,1)+
SUM(INDEX(1*(MID(MID(C211,10,1)*2,ROW(INDIRECT("1:"&amp;LEN(MID(C211,10,1)*2))),1)),,)),1),1),"0")</f>
        <v>#VALUE!</v>
      </c>
      <c r="U211" s="81" t="str">
        <f t="shared" si="52"/>
        <v/>
      </c>
      <c r="V211" s="83" t="b">
        <f t="shared" si="53"/>
        <v>0</v>
      </c>
      <c r="W211" s="112" t="e">
        <f>IF(#REF!="",FALSE,IF(OR(X211&gt;Z211,X211&lt;Y211),TRUE,FALSE))</f>
        <v>#REF!</v>
      </c>
      <c r="X211" s="112">
        <f t="shared" si="54"/>
        <v>0</v>
      </c>
      <c r="Y211" s="114" t="e">
        <f>#REF!-3/30</f>
        <v>#REF!</v>
      </c>
      <c r="Z211" s="115" t="e">
        <f>#REF!+1/30</f>
        <v>#REF!</v>
      </c>
    </row>
    <row r="212" spans="1:26" s="30" customFormat="1" x14ac:dyDescent="0.25">
      <c r="A212" s="19">
        <v>197</v>
      </c>
      <c r="B212" s="20"/>
      <c r="C212" s="149"/>
      <c r="D212" s="1"/>
      <c r="E212" s="1"/>
      <c r="F212" s="173"/>
      <c r="G212" s="55"/>
      <c r="H212" s="116" t="str">
        <f t="shared" si="55"/>
        <v/>
      </c>
      <c r="I212" s="35" t="b">
        <f t="shared" si="45"/>
        <v>0</v>
      </c>
      <c r="J212" s="80" t="str">
        <f t="shared" si="46"/>
        <v/>
      </c>
      <c r="K212" s="29" t="b">
        <f t="shared" si="56"/>
        <v>0</v>
      </c>
      <c r="L212" s="80" t="str">
        <f t="shared" si="57"/>
        <v/>
      </c>
      <c r="M212" s="81" t="e">
        <f t="shared" si="47"/>
        <v>#VALUE!</v>
      </c>
      <c r="N212" s="81" t="e">
        <f t="shared" si="48"/>
        <v>#VALUE!</v>
      </c>
      <c r="O212" s="81" t="e">
        <f t="shared" si="49"/>
        <v>#VALUE!</v>
      </c>
      <c r="P212" s="82" t="e">
        <f t="shared" si="50"/>
        <v>#VALUE!</v>
      </c>
      <c r="Q212" s="82" t="e">
        <f t="shared" si="58"/>
        <v>#VALUE!</v>
      </c>
      <c r="R212" s="82" t="b">
        <f t="shared" si="59"/>
        <v>0</v>
      </c>
      <c r="S212" s="72" t="str">
        <f t="shared" si="51"/>
        <v/>
      </c>
      <c r="T212" s="81" t="e" cm="1">
        <f t="array" aca="1" ref="T212" ca="1">TEXT(RIGHT(10-RIGHT(SUM(INDEX(1*(MID(MID(C212,1,1)*2,ROW(INDIRECT("1:"&amp;LEN(MID(C212,1,1)*2))),1)),,))+MID(C212,2,1)+
SUM(INDEX(1*(MID(MID(C212,3,1)*2,ROW(INDIRECT("1:"&amp;LEN(MID(C212,3,1)*2))),1)),,))+MID(C212,4,1)+
SUM(INDEX(1*(MID(MID(C212,5,1)*2,ROW(INDIRECT("1:"&amp;LEN(MID(C212,5,1)*2))),1)),,))+MID(C212,6,1)+
SUM(INDEX(1*(MID(MID(C212,8,1)*2,ROW(INDIRECT("1:"&amp;LEN(MID(C212,8,1)*2))),1)),,))+MID(C212,9,1)+
SUM(INDEX(1*(MID(MID(C212,10,1)*2,ROW(INDIRECT("1:"&amp;LEN(MID(C212,10,1)*2))),1)),,)),1),1),"0")</f>
        <v>#VALUE!</v>
      </c>
      <c r="U212" s="81" t="str">
        <f t="shared" si="52"/>
        <v/>
      </c>
      <c r="V212" s="83" t="b">
        <f t="shared" si="53"/>
        <v>0</v>
      </c>
      <c r="W212" s="112" t="e">
        <f>IF(#REF!="",FALSE,IF(OR(X212&gt;Z212,X212&lt;Y212),TRUE,FALSE))</f>
        <v>#REF!</v>
      </c>
      <c r="X212" s="112">
        <f t="shared" si="54"/>
        <v>0</v>
      </c>
      <c r="Y212" s="114" t="e">
        <f>#REF!-3/30</f>
        <v>#REF!</v>
      </c>
      <c r="Z212" s="115" t="e">
        <f>#REF!+1/30</f>
        <v>#REF!</v>
      </c>
    </row>
    <row r="213" spans="1:26" s="30" customFormat="1" x14ac:dyDescent="0.25">
      <c r="A213" s="19">
        <v>198</v>
      </c>
      <c r="B213" s="20"/>
      <c r="C213" s="149"/>
      <c r="D213" s="1"/>
      <c r="E213" s="1"/>
      <c r="F213" s="173"/>
      <c r="G213" s="55"/>
      <c r="H213" s="116" t="str">
        <f t="shared" si="55"/>
        <v/>
      </c>
      <c r="I213" s="35" t="b">
        <f t="shared" si="45"/>
        <v>0</v>
      </c>
      <c r="J213" s="80" t="str">
        <f t="shared" si="46"/>
        <v/>
      </c>
      <c r="K213" s="29" t="b">
        <f t="shared" si="56"/>
        <v>0</v>
      </c>
      <c r="L213" s="80" t="str">
        <f t="shared" si="57"/>
        <v/>
      </c>
      <c r="M213" s="81" t="e">
        <f t="shared" si="47"/>
        <v>#VALUE!</v>
      </c>
      <c r="N213" s="81" t="e">
        <f t="shared" si="48"/>
        <v>#VALUE!</v>
      </c>
      <c r="O213" s="81" t="e">
        <f t="shared" si="49"/>
        <v>#VALUE!</v>
      </c>
      <c r="P213" s="82" t="e">
        <f t="shared" si="50"/>
        <v>#VALUE!</v>
      </c>
      <c r="Q213" s="82" t="e">
        <f t="shared" si="58"/>
        <v>#VALUE!</v>
      </c>
      <c r="R213" s="82" t="b">
        <f t="shared" si="59"/>
        <v>0</v>
      </c>
      <c r="S213" s="72" t="str">
        <f t="shared" si="51"/>
        <v/>
      </c>
      <c r="T213" s="81" t="e" cm="1">
        <f t="array" aca="1" ref="T213" ca="1">TEXT(RIGHT(10-RIGHT(SUM(INDEX(1*(MID(MID(C213,1,1)*2,ROW(INDIRECT("1:"&amp;LEN(MID(C213,1,1)*2))),1)),,))+MID(C213,2,1)+
SUM(INDEX(1*(MID(MID(C213,3,1)*2,ROW(INDIRECT("1:"&amp;LEN(MID(C213,3,1)*2))),1)),,))+MID(C213,4,1)+
SUM(INDEX(1*(MID(MID(C213,5,1)*2,ROW(INDIRECT("1:"&amp;LEN(MID(C213,5,1)*2))),1)),,))+MID(C213,6,1)+
SUM(INDEX(1*(MID(MID(C213,8,1)*2,ROW(INDIRECT("1:"&amp;LEN(MID(C213,8,1)*2))),1)),,))+MID(C213,9,1)+
SUM(INDEX(1*(MID(MID(C213,10,1)*2,ROW(INDIRECT("1:"&amp;LEN(MID(C213,10,1)*2))),1)),,)),1),1),"0")</f>
        <v>#VALUE!</v>
      </c>
      <c r="U213" s="81" t="str">
        <f t="shared" si="52"/>
        <v/>
      </c>
      <c r="V213" s="83" t="b">
        <f t="shared" si="53"/>
        <v>0</v>
      </c>
      <c r="W213" s="112" t="e">
        <f>IF(#REF!="",FALSE,IF(OR(X213&gt;Z213,X213&lt;Y213),TRUE,FALSE))</f>
        <v>#REF!</v>
      </c>
      <c r="X213" s="112">
        <f t="shared" si="54"/>
        <v>0</v>
      </c>
      <c r="Y213" s="114" t="e">
        <f>#REF!-3/30</f>
        <v>#REF!</v>
      </c>
      <c r="Z213" s="115" t="e">
        <f>#REF!+1/30</f>
        <v>#REF!</v>
      </c>
    </row>
    <row r="214" spans="1:26" s="30" customFormat="1" x14ac:dyDescent="0.25">
      <c r="A214" s="19">
        <v>199</v>
      </c>
      <c r="B214" s="20"/>
      <c r="C214" s="149"/>
      <c r="D214" s="1"/>
      <c r="E214" s="1"/>
      <c r="F214" s="173"/>
      <c r="G214" s="55"/>
      <c r="H214" s="116" t="str">
        <f t="shared" si="55"/>
        <v/>
      </c>
      <c r="I214" s="35" t="b">
        <f t="shared" si="45"/>
        <v>0</v>
      </c>
      <c r="J214" s="80" t="str">
        <f t="shared" si="46"/>
        <v/>
      </c>
      <c r="K214" s="29" t="b">
        <f t="shared" si="56"/>
        <v>0</v>
      </c>
      <c r="L214" s="80" t="str">
        <f t="shared" si="57"/>
        <v/>
      </c>
      <c r="M214" s="81" t="e">
        <f t="shared" si="47"/>
        <v>#VALUE!</v>
      </c>
      <c r="N214" s="81" t="e">
        <f t="shared" si="48"/>
        <v>#VALUE!</v>
      </c>
      <c r="O214" s="81" t="e">
        <f t="shared" si="49"/>
        <v>#VALUE!</v>
      </c>
      <c r="P214" s="82" t="e">
        <f t="shared" si="50"/>
        <v>#VALUE!</v>
      </c>
      <c r="Q214" s="82" t="e">
        <f t="shared" si="58"/>
        <v>#VALUE!</v>
      </c>
      <c r="R214" s="82" t="b">
        <f t="shared" si="59"/>
        <v>0</v>
      </c>
      <c r="S214" s="72" t="str">
        <f t="shared" si="51"/>
        <v/>
      </c>
      <c r="T214" s="81" t="e" cm="1">
        <f t="array" aca="1" ref="T214" ca="1">TEXT(RIGHT(10-RIGHT(SUM(INDEX(1*(MID(MID(C214,1,1)*2,ROW(INDIRECT("1:"&amp;LEN(MID(C214,1,1)*2))),1)),,))+MID(C214,2,1)+
SUM(INDEX(1*(MID(MID(C214,3,1)*2,ROW(INDIRECT("1:"&amp;LEN(MID(C214,3,1)*2))),1)),,))+MID(C214,4,1)+
SUM(INDEX(1*(MID(MID(C214,5,1)*2,ROW(INDIRECT("1:"&amp;LEN(MID(C214,5,1)*2))),1)),,))+MID(C214,6,1)+
SUM(INDEX(1*(MID(MID(C214,8,1)*2,ROW(INDIRECT("1:"&amp;LEN(MID(C214,8,1)*2))),1)),,))+MID(C214,9,1)+
SUM(INDEX(1*(MID(MID(C214,10,1)*2,ROW(INDIRECT("1:"&amp;LEN(MID(C214,10,1)*2))),1)),,)),1),1),"0")</f>
        <v>#VALUE!</v>
      </c>
      <c r="U214" s="81" t="str">
        <f t="shared" si="52"/>
        <v/>
      </c>
      <c r="V214" s="83" t="b">
        <f t="shared" si="53"/>
        <v>0</v>
      </c>
      <c r="W214" s="112" t="e">
        <f>IF(#REF!="",FALSE,IF(OR(X214&gt;Z214,X214&lt;Y214),TRUE,FALSE))</f>
        <v>#REF!</v>
      </c>
      <c r="X214" s="112">
        <f t="shared" si="54"/>
        <v>0</v>
      </c>
      <c r="Y214" s="114" t="e">
        <f>#REF!-3/30</f>
        <v>#REF!</v>
      </c>
      <c r="Z214" s="115" t="e">
        <f>#REF!+1/30</f>
        <v>#REF!</v>
      </c>
    </row>
    <row r="215" spans="1:26" s="30" customFormat="1" x14ac:dyDescent="0.25">
      <c r="A215" s="19">
        <v>200</v>
      </c>
      <c r="B215" s="20"/>
      <c r="C215" s="149"/>
      <c r="D215" s="1"/>
      <c r="E215" s="1"/>
      <c r="F215" s="173"/>
      <c r="G215" s="55"/>
      <c r="H215" s="116" t="str">
        <f t="shared" si="55"/>
        <v/>
      </c>
      <c r="I215" s="35" t="b">
        <f t="shared" si="45"/>
        <v>0</v>
      </c>
      <c r="J215" s="80" t="str">
        <f t="shared" si="46"/>
        <v/>
      </c>
      <c r="K215" s="29" t="b">
        <f t="shared" si="56"/>
        <v>0</v>
      </c>
      <c r="L215" s="80" t="str">
        <f t="shared" si="57"/>
        <v/>
      </c>
      <c r="M215" s="81" t="e">
        <f t="shared" si="47"/>
        <v>#VALUE!</v>
      </c>
      <c r="N215" s="81" t="e">
        <f t="shared" si="48"/>
        <v>#VALUE!</v>
      </c>
      <c r="O215" s="81" t="e">
        <f t="shared" si="49"/>
        <v>#VALUE!</v>
      </c>
      <c r="P215" s="82" t="e">
        <f t="shared" si="50"/>
        <v>#VALUE!</v>
      </c>
      <c r="Q215" s="82" t="e">
        <f t="shared" si="58"/>
        <v>#VALUE!</v>
      </c>
      <c r="R215" s="82" t="b">
        <f t="shared" si="59"/>
        <v>0</v>
      </c>
      <c r="S215" s="72" t="str">
        <f t="shared" si="51"/>
        <v/>
      </c>
      <c r="T215" s="81" t="e" cm="1">
        <f t="array" aca="1" ref="T215" ca="1">TEXT(RIGHT(10-RIGHT(SUM(INDEX(1*(MID(MID(C215,1,1)*2,ROW(INDIRECT("1:"&amp;LEN(MID(C215,1,1)*2))),1)),,))+MID(C215,2,1)+
SUM(INDEX(1*(MID(MID(C215,3,1)*2,ROW(INDIRECT("1:"&amp;LEN(MID(C215,3,1)*2))),1)),,))+MID(C215,4,1)+
SUM(INDEX(1*(MID(MID(C215,5,1)*2,ROW(INDIRECT("1:"&amp;LEN(MID(C215,5,1)*2))),1)),,))+MID(C215,6,1)+
SUM(INDEX(1*(MID(MID(C215,8,1)*2,ROW(INDIRECT("1:"&amp;LEN(MID(C215,8,1)*2))),1)),,))+MID(C215,9,1)+
SUM(INDEX(1*(MID(MID(C215,10,1)*2,ROW(INDIRECT("1:"&amp;LEN(MID(C215,10,1)*2))),1)),,)),1),1),"0")</f>
        <v>#VALUE!</v>
      </c>
      <c r="U215" s="81" t="str">
        <f t="shared" si="52"/>
        <v/>
      </c>
      <c r="V215" s="83" t="b">
        <f t="shared" si="53"/>
        <v>0</v>
      </c>
      <c r="W215" s="112" t="e">
        <f>IF(#REF!="",FALSE,IF(OR(X215&gt;Z215,X215&lt;Y215),TRUE,FALSE))</f>
        <v>#REF!</v>
      </c>
      <c r="X215" s="112">
        <f t="shared" si="54"/>
        <v>0</v>
      </c>
      <c r="Y215" s="114" t="e">
        <f>#REF!-3/30</f>
        <v>#REF!</v>
      </c>
      <c r="Z215" s="115" t="e">
        <f>#REF!+1/30</f>
        <v>#REF!</v>
      </c>
    </row>
    <row r="216" spans="1:26" s="30" customFormat="1" x14ac:dyDescent="0.25">
      <c r="A216" s="19">
        <v>201</v>
      </c>
      <c r="B216" s="20"/>
      <c r="C216" s="149"/>
      <c r="D216" s="1"/>
      <c r="E216" s="1"/>
      <c r="F216" s="173"/>
      <c r="G216" s="55"/>
      <c r="H216" s="116" t="str">
        <f t="shared" si="55"/>
        <v/>
      </c>
      <c r="I216" s="35" t="b">
        <f t="shared" si="45"/>
        <v>0</v>
      </c>
      <c r="J216" s="80" t="str">
        <f t="shared" si="46"/>
        <v/>
      </c>
      <c r="K216" s="29" t="b">
        <f t="shared" si="56"/>
        <v>0</v>
      </c>
      <c r="L216" s="80" t="str">
        <f t="shared" si="57"/>
        <v/>
      </c>
      <c r="M216" s="81" t="e">
        <f t="shared" si="47"/>
        <v>#VALUE!</v>
      </c>
      <c r="N216" s="81" t="e">
        <f t="shared" si="48"/>
        <v>#VALUE!</v>
      </c>
      <c r="O216" s="81" t="e">
        <f t="shared" si="49"/>
        <v>#VALUE!</v>
      </c>
      <c r="P216" s="82" t="e">
        <f t="shared" si="50"/>
        <v>#VALUE!</v>
      </c>
      <c r="Q216" s="82" t="e">
        <f t="shared" si="58"/>
        <v>#VALUE!</v>
      </c>
      <c r="R216" s="82" t="b">
        <f t="shared" si="59"/>
        <v>0</v>
      </c>
      <c r="S216" s="72" t="str">
        <f t="shared" si="51"/>
        <v/>
      </c>
      <c r="T216" s="81" t="e" cm="1">
        <f t="array" aca="1" ref="T216" ca="1">TEXT(RIGHT(10-RIGHT(SUM(INDEX(1*(MID(MID(C216,1,1)*2,ROW(INDIRECT("1:"&amp;LEN(MID(C216,1,1)*2))),1)),,))+MID(C216,2,1)+
SUM(INDEX(1*(MID(MID(C216,3,1)*2,ROW(INDIRECT("1:"&amp;LEN(MID(C216,3,1)*2))),1)),,))+MID(C216,4,1)+
SUM(INDEX(1*(MID(MID(C216,5,1)*2,ROW(INDIRECT("1:"&amp;LEN(MID(C216,5,1)*2))),1)),,))+MID(C216,6,1)+
SUM(INDEX(1*(MID(MID(C216,8,1)*2,ROW(INDIRECT("1:"&amp;LEN(MID(C216,8,1)*2))),1)),,))+MID(C216,9,1)+
SUM(INDEX(1*(MID(MID(C216,10,1)*2,ROW(INDIRECT("1:"&amp;LEN(MID(C216,10,1)*2))),1)),,)),1),1),"0")</f>
        <v>#VALUE!</v>
      </c>
      <c r="U216" s="81" t="str">
        <f t="shared" si="52"/>
        <v/>
      </c>
      <c r="V216" s="83" t="b">
        <f t="shared" si="53"/>
        <v>0</v>
      </c>
      <c r="W216" s="112" t="e">
        <f>IF(#REF!="",FALSE,IF(OR(X216&gt;Z216,X216&lt;Y216),TRUE,FALSE))</f>
        <v>#REF!</v>
      </c>
      <c r="X216" s="112">
        <f t="shared" si="54"/>
        <v>0</v>
      </c>
      <c r="Y216" s="114" t="e">
        <f>#REF!-3/30</f>
        <v>#REF!</v>
      </c>
      <c r="Z216" s="115" t="e">
        <f>#REF!+1/30</f>
        <v>#REF!</v>
      </c>
    </row>
    <row r="217" spans="1:26" s="30" customFormat="1" x14ac:dyDescent="0.25">
      <c r="A217" s="19">
        <v>202</v>
      </c>
      <c r="B217" s="20"/>
      <c r="C217" s="149"/>
      <c r="D217" s="1"/>
      <c r="E217" s="1"/>
      <c r="F217" s="173"/>
      <c r="G217" s="55"/>
      <c r="H217" s="116" t="str">
        <f t="shared" si="55"/>
        <v/>
      </c>
      <c r="I217" s="35" t="b">
        <f t="shared" si="45"/>
        <v>0</v>
      </c>
      <c r="J217" s="80" t="str">
        <f t="shared" si="46"/>
        <v/>
      </c>
      <c r="K217" s="29" t="b">
        <f t="shared" si="56"/>
        <v>0</v>
      </c>
      <c r="L217" s="80" t="str">
        <f t="shared" si="57"/>
        <v/>
      </c>
      <c r="M217" s="81" t="e">
        <f t="shared" si="47"/>
        <v>#VALUE!</v>
      </c>
      <c r="N217" s="81" t="e">
        <f t="shared" si="48"/>
        <v>#VALUE!</v>
      </c>
      <c r="O217" s="81" t="e">
        <f t="shared" si="49"/>
        <v>#VALUE!</v>
      </c>
      <c r="P217" s="82" t="e">
        <f t="shared" si="50"/>
        <v>#VALUE!</v>
      </c>
      <c r="Q217" s="82" t="e">
        <f t="shared" si="58"/>
        <v>#VALUE!</v>
      </c>
      <c r="R217" s="82" t="b">
        <f t="shared" si="59"/>
        <v>0</v>
      </c>
      <c r="S217" s="72" t="str">
        <f t="shared" si="51"/>
        <v/>
      </c>
      <c r="T217" s="81" t="e" cm="1">
        <f t="array" aca="1" ref="T217" ca="1">TEXT(RIGHT(10-RIGHT(SUM(INDEX(1*(MID(MID(C217,1,1)*2,ROW(INDIRECT("1:"&amp;LEN(MID(C217,1,1)*2))),1)),,))+MID(C217,2,1)+
SUM(INDEX(1*(MID(MID(C217,3,1)*2,ROW(INDIRECT("1:"&amp;LEN(MID(C217,3,1)*2))),1)),,))+MID(C217,4,1)+
SUM(INDEX(1*(MID(MID(C217,5,1)*2,ROW(INDIRECT("1:"&amp;LEN(MID(C217,5,1)*2))),1)),,))+MID(C217,6,1)+
SUM(INDEX(1*(MID(MID(C217,8,1)*2,ROW(INDIRECT("1:"&amp;LEN(MID(C217,8,1)*2))),1)),,))+MID(C217,9,1)+
SUM(INDEX(1*(MID(MID(C217,10,1)*2,ROW(INDIRECT("1:"&amp;LEN(MID(C217,10,1)*2))),1)),,)),1),1),"0")</f>
        <v>#VALUE!</v>
      </c>
      <c r="U217" s="81" t="str">
        <f t="shared" si="52"/>
        <v/>
      </c>
      <c r="V217" s="83" t="b">
        <f t="shared" si="53"/>
        <v>0</v>
      </c>
      <c r="W217" s="112" t="e">
        <f>IF(#REF!="",FALSE,IF(OR(X217&gt;Z217,X217&lt;Y217),TRUE,FALSE))</f>
        <v>#REF!</v>
      </c>
      <c r="X217" s="112">
        <f t="shared" si="54"/>
        <v>0</v>
      </c>
      <c r="Y217" s="114" t="e">
        <f>#REF!-3/30</f>
        <v>#REF!</v>
      </c>
      <c r="Z217" s="115" t="e">
        <f>#REF!+1/30</f>
        <v>#REF!</v>
      </c>
    </row>
    <row r="218" spans="1:26" s="30" customFormat="1" x14ac:dyDescent="0.25">
      <c r="A218" s="19">
        <v>203</v>
      </c>
      <c r="B218" s="20"/>
      <c r="C218" s="149"/>
      <c r="D218" s="1"/>
      <c r="E218" s="1"/>
      <c r="F218" s="173"/>
      <c r="G218" s="55"/>
      <c r="H218" s="116" t="str">
        <f t="shared" si="55"/>
        <v/>
      </c>
      <c r="I218" s="35" t="b">
        <f t="shared" si="45"/>
        <v>0</v>
      </c>
      <c r="J218" s="80" t="str">
        <f t="shared" si="46"/>
        <v/>
      </c>
      <c r="K218" s="29" t="b">
        <f t="shared" si="56"/>
        <v>0</v>
      </c>
      <c r="L218" s="80" t="str">
        <f t="shared" si="57"/>
        <v/>
      </c>
      <c r="M218" s="81" t="e">
        <f t="shared" si="47"/>
        <v>#VALUE!</v>
      </c>
      <c r="N218" s="81" t="e">
        <f t="shared" si="48"/>
        <v>#VALUE!</v>
      </c>
      <c r="O218" s="81" t="e">
        <f t="shared" si="49"/>
        <v>#VALUE!</v>
      </c>
      <c r="P218" s="82" t="e">
        <f t="shared" si="50"/>
        <v>#VALUE!</v>
      </c>
      <c r="Q218" s="82" t="e">
        <f t="shared" si="58"/>
        <v>#VALUE!</v>
      </c>
      <c r="R218" s="82" t="b">
        <f t="shared" si="59"/>
        <v>0</v>
      </c>
      <c r="S218" s="72" t="str">
        <f t="shared" si="51"/>
        <v/>
      </c>
      <c r="T218" s="81" t="e" cm="1">
        <f t="array" aca="1" ref="T218" ca="1">TEXT(RIGHT(10-RIGHT(SUM(INDEX(1*(MID(MID(C218,1,1)*2,ROW(INDIRECT("1:"&amp;LEN(MID(C218,1,1)*2))),1)),,))+MID(C218,2,1)+
SUM(INDEX(1*(MID(MID(C218,3,1)*2,ROW(INDIRECT("1:"&amp;LEN(MID(C218,3,1)*2))),1)),,))+MID(C218,4,1)+
SUM(INDEX(1*(MID(MID(C218,5,1)*2,ROW(INDIRECT("1:"&amp;LEN(MID(C218,5,1)*2))),1)),,))+MID(C218,6,1)+
SUM(INDEX(1*(MID(MID(C218,8,1)*2,ROW(INDIRECT("1:"&amp;LEN(MID(C218,8,1)*2))),1)),,))+MID(C218,9,1)+
SUM(INDEX(1*(MID(MID(C218,10,1)*2,ROW(INDIRECT("1:"&amp;LEN(MID(C218,10,1)*2))),1)),,)),1),1),"0")</f>
        <v>#VALUE!</v>
      </c>
      <c r="U218" s="81" t="str">
        <f t="shared" si="52"/>
        <v/>
      </c>
      <c r="V218" s="83" t="b">
        <f t="shared" si="53"/>
        <v>0</v>
      </c>
      <c r="W218" s="112" t="e">
        <f>IF(#REF!="",FALSE,IF(OR(X218&gt;Z218,X218&lt;Y218),TRUE,FALSE))</f>
        <v>#REF!</v>
      </c>
      <c r="X218" s="112">
        <f t="shared" si="54"/>
        <v>0</v>
      </c>
      <c r="Y218" s="114" t="e">
        <f>#REF!-3/30</f>
        <v>#REF!</v>
      </c>
      <c r="Z218" s="115" t="e">
        <f>#REF!+1/30</f>
        <v>#REF!</v>
      </c>
    </row>
    <row r="219" spans="1:26" s="30" customFormat="1" x14ac:dyDescent="0.25">
      <c r="A219" s="19">
        <v>204</v>
      </c>
      <c r="B219" s="20"/>
      <c r="C219" s="149"/>
      <c r="D219" s="1"/>
      <c r="E219" s="1"/>
      <c r="F219" s="173"/>
      <c r="G219" s="55"/>
      <c r="H219" s="116" t="str">
        <f t="shared" si="55"/>
        <v/>
      </c>
      <c r="I219" s="35" t="b">
        <f t="shared" si="45"/>
        <v>0</v>
      </c>
      <c r="J219" s="80" t="str">
        <f t="shared" si="46"/>
        <v/>
      </c>
      <c r="K219" s="29" t="b">
        <f t="shared" si="56"/>
        <v>0</v>
      </c>
      <c r="L219" s="80" t="str">
        <f t="shared" si="57"/>
        <v/>
      </c>
      <c r="M219" s="81" t="e">
        <f t="shared" si="47"/>
        <v>#VALUE!</v>
      </c>
      <c r="N219" s="81" t="e">
        <f t="shared" si="48"/>
        <v>#VALUE!</v>
      </c>
      <c r="O219" s="81" t="e">
        <f t="shared" si="49"/>
        <v>#VALUE!</v>
      </c>
      <c r="P219" s="82" t="e">
        <f t="shared" si="50"/>
        <v>#VALUE!</v>
      </c>
      <c r="Q219" s="82" t="e">
        <f t="shared" si="58"/>
        <v>#VALUE!</v>
      </c>
      <c r="R219" s="82" t="b">
        <f t="shared" si="59"/>
        <v>0</v>
      </c>
      <c r="S219" s="72" t="str">
        <f t="shared" si="51"/>
        <v/>
      </c>
      <c r="T219" s="81" t="e" cm="1">
        <f t="array" aca="1" ref="T219" ca="1">TEXT(RIGHT(10-RIGHT(SUM(INDEX(1*(MID(MID(C219,1,1)*2,ROW(INDIRECT("1:"&amp;LEN(MID(C219,1,1)*2))),1)),,))+MID(C219,2,1)+
SUM(INDEX(1*(MID(MID(C219,3,1)*2,ROW(INDIRECT("1:"&amp;LEN(MID(C219,3,1)*2))),1)),,))+MID(C219,4,1)+
SUM(INDEX(1*(MID(MID(C219,5,1)*2,ROW(INDIRECT("1:"&amp;LEN(MID(C219,5,1)*2))),1)),,))+MID(C219,6,1)+
SUM(INDEX(1*(MID(MID(C219,8,1)*2,ROW(INDIRECT("1:"&amp;LEN(MID(C219,8,1)*2))),1)),,))+MID(C219,9,1)+
SUM(INDEX(1*(MID(MID(C219,10,1)*2,ROW(INDIRECT("1:"&amp;LEN(MID(C219,10,1)*2))),1)),,)),1),1),"0")</f>
        <v>#VALUE!</v>
      </c>
      <c r="U219" s="81" t="str">
        <f t="shared" si="52"/>
        <v/>
      </c>
      <c r="V219" s="83" t="b">
        <f t="shared" si="53"/>
        <v>0</v>
      </c>
      <c r="W219" s="112" t="e">
        <f>IF(#REF!="",FALSE,IF(OR(X219&gt;Z219,X219&lt;Y219),TRUE,FALSE))</f>
        <v>#REF!</v>
      </c>
      <c r="X219" s="112">
        <f t="shared" si="54"/>
        <v>0</v>
      </c>
      <c r="Y219" s="114" t="e">
        <f>#REF!-3/30</f>
        <v>#REF!</v>
      </c>
      <c r="Z219" s="115" t="e">
        <f>#REF!+1/30</f>
        <v>#REF!</v>
      </c>
    </row>
    <row r="220" spans="1:26" s="30" customFormat="1" x14ac:dyDescent="0.25">
      <c r="A220" s="19">
        <v>205</v>
      </c>
      <c r="B220" s="20"/>
      <c r="C220" s="149"/>
      <c r="D220" s="1"/>
      <c r="E220" s="1"/>
      <c r="F220" s="173"/>
      <c r="G220" s="55"/>
      <c r="H220" s="116" t="str">
        <f t="shared" si="55"/>
        <v/>
      </c>
      <c r="I220" s="35" t="b">
        <f t="shared" si="45"/>
        <v>0</v>
      </c>
      <c r="J220" s="80" t="str">
        <f t="shared" si="46"/>
        <v/>
      </c>
      <c r="K220" s="29" t="b">
        <f t="shared" si="56"/>
        <v>0</v>
      </c>
      <c r="L220" s="80" t="str">
        <f t="shared" si="57"/>
        <v/>
      </c>
      <c r="M220" s="81" t="e">
        <f t="shared" si="47"/>
        <v>#VALUE!</v>
      </c>
      <c r="N220" s="81" t="e">
        <f t="shared" si="48"/>
        <v>#VALUE!</v>
      </c>
      <c r="O220" s="81" t="e">
        <f t="shared" si="49"/>
        <v>#VALUE!</v>
      </c>
      <c r="P220" s="82" t="e">
        <f t="shared" si="50"/>
        <v>#VALUE!</v>
      </c>
      <c r="Q220" s="82" t="e">
        <f t="shared" si="58"/>
        <v>#VALUE!</v>
      </c>
      <c r="R220" s="82" t="b">
        <f t="shared" si="59"/>
        <v>0</v>
      </c>
      <c r="S220" s="72" t="str">
        <f t="shared" si="51"/>
        <v/>
      </c>
      <c r="T220" s="81" t="e" cm="1">
        <f t="array" aca="1" ref="T220" ca="1">TEXT(RIGHT(10-RIGHT(SUM(INDEX(1*(MID(MID(C220,1,1)*2,ROW(INDIRECT("1:"&amp;LEN(MID(C220,1,1)*2))),1)),,))+MID(C220,2,1)+
SUM(INDEX(1*(MID(MID(C220,3,1)*2,ROW(INDIRECT("1:"&amp;LEN(MID(C220,3,1)*2))),1)),,))+MID(C220,4,1)+
SUM(INDEX(1*(MID(MID(C220,5,1)*2,ROW(INDIRECT("1:"&amp;LEN(MID(C220,5,1)*2))),1)),,))+MID(C220,6,1)+
SUM(INDEX(1*(MID(MID(C220,8,1)*2,ROW(INDIRECT("1:"&amp;LEN(MID(C220,8,1)*2))),1)),,))+MID(C220,9,1)+
SUM(INDEX(1*(MID(MID(C220,10,1)*2,ROW(INDIRECT("1:"&amp;LEN(MID(C220,10,1)*2))),1)),,)),1),1),"0")</f>
        <v>#VALUE!</v>
      </c>
      <c r="U220" s="81" t="str">
        <f t="shared" si="52"/>
        <v/>
      </c>
      <c r="V220" s="83" t="b">
        <f t="shared" si="53"/>
        <v>0</v>
      </c>
      <c r="W220" s="112" t="e">
        <f>IF(#REF!="",FALSE,IF(OR(X220&gt;Z220,X220&lt;Y220),TRUE,FALSE))</f>
        <v>#REF!</v>
      </c>
      <c r="X220" s="112">
        <f t="shared" si="54"/>
        <v>0</v>
      </c>
      <c r="Y220" s="114" t="e">
        <f>#REF!-3/30</f>
        <v>#REF!</v>
      </c>
      <c r="Z220" s="115" t="e">
        <f>#REF!+1/30</f>
        <v>#REF!</v>
      </c>
    </row>
    <row r="221" spans="1:26" s="30" customFormat="1" x14ac:dyDescent="0.25">
      <c r="A221" s="19">
        <v>206</v>
      </c>
      <c r="B221" s="20"/>
      <c r="C221" s="149"/>
      <c r="D221" s="1"/>
      <c r="E221" s="1"/>
      <c r="F221" s="173"/>
      <c r="G221" s="55"/>
      <c r="H221" s="116" t="str">
        <f t="shared" si="55"/>
        <v/>
      </c>
      <c r="I221" s="35" t="b">
        <f t="shared" si="45"/>
        <v>0</v>
      </c>
      <c r="J221" s="80" t="str">
        <f t="shared" si="46"/>
        <v/>
      </c>
      <c r="K221" s="29" t="b">
        <f t="shared" si="56"/>
        <v>0</v>
      </c>
      <c r="L221" s="80" t="str">
        <f t="shared" si="57"/>
        <v/>
      </c>
      <c r="M221" s="81" t="e">
        <f t="shared" si="47"/>
        <v>#VALUE!</v>
      </c>
      <c r="N221" s="81" t="e">
        <f t="shared" si="48"/>
        <v>#VALUE!</v>
      </c>
      <c r="O221" s="81" t="e">
        <f t="shared" si="49"/>
        <v>#VALUE!</v>
      </c>
      <c r="P221" s="82" t="e">
        <f t="shared" si="50"/>
        <v>#VALUE!</v>
      </c>
      <c r="Q221" s="82" t="e">
        <f t="shared" si="58"/>
        <v>#VALUE!</v>
      </c>
      <c r="R221" s="82" t="b">
        <f t="shared" si="59"/>
        <v>0</v>
      </c>
      <c r="S221" s="72" t="str">
        <f t="shared" si="51"/>
        <v/>
      </c>
      <c r="T221" s="81" t="e" cm="1">
        <f t="array" aca="1" ref="T221" ca="1">TEXT(RIGHT(10-RIGHT(SUM(INDEX(1*(MID(MID(C221,1,1)*2,ROW(INDIRECT("1:"&amp;LEN(MID(C221,1,1)*2))),1)),,))+MID(C221,2,1)+
SUM(INDEX(1*(MID(MID(C221,3,1)*2,ROW(INDIRECT("1:"&amp;LEN(MID(C221,3,1)*2))),1)),,))+MID(C221,4,1)+
SUM(INDEX(1*(MID(MID(C221,5,1)*2,ROW(INDIRECT("1:"&amp;LEN(MID(C221,5,1)*2))),1)),,))+MID(C221,6,1)+
SUM(INDEX(1*(MID(MID(C221,8,1)*2,ROW(INDIRECT("1:"&amp;LEN(MID(C221,8,1)*2))),1)),,))+MID(C221,9,1)+
SUM(INDEX(1*(MID(MID(C221,10,1)*2,ROW(INDIRECT("1:"&amp;LEN(MID(C221,10,1)*2))),1)),,)),1),1),"0")</f>
        <v>#VALUE!</v>
      </c>
      <c r="U221" s="81" t="str">
        <f t="shared" si="52"/>
        <v/>
      </c>
      <c r="V221" s="83" t="b">
        <f t="shared" si="53"/>
        <v>0</v>
      </c>
      <c r="W221" s="112" t="e">
        <f>IF(#REF!="",FALSE,IF(OR(X221&gt;Z221,X221&lt;Y221),TRUE,FALSE))</f>
        <v>#REF!</v>
      </c>
      <c r="X221" s="112">
        <f t="shared" si="54"/>
        <v>0</v>
      </c>
      <c r="Y221" s="114" t="e">
        <f>#REF!-3/30</f>
        <v>#REF!</v>
      </c>
      <c r="Z221" s="115" t="e">
        <f>#REF!+1/30</f>
        <v>#REF!</v>
      </c>
    </row>
    <row r="222" spans="1:26" s="30" customFormat="1" x14ac:dyDescent="0.25">
      <c r="A222" s="19">
        <v>207</v>
      </c>
      <c r="B222" s="20"/>
      <c r="C222" s="149"/>
      <c r="D222" s="1"/>
      <c r="E222" s="1"/>
      <c r="F222" s="173"/>
      <c r="G222" s="55"/>
      <c r="H222" s="116" t="str">
        <f t="shared" si="55"/>
        <v/>
      </c>
      <c r="I222" s="35" t="b">
        <f t="shared" si="45"/>
        <v>0</v>
      </c>
      <c r="J222" s="80" t="str">
        <f t="shared" si="46"/>
        <v/>
      </c>
      <c r="K222" s="29" t="b">
        <f t="shared" si="56"/>
        <v>0</v>
      </c>
      <c r="L222" s="80" t="str">
        <f t="shared" si="57"/>
        <v/>
      </c>
      <c r="M222" s="81" t="e">
        <f t="shared" si="47"/>
        <v>#VALUE!</v>
      </c>
      <c r="N222" s="81" t="e">
        <f t="shared" si="48"/>
        <v>#VALUE!</v>
      </c>
      <c r="O222" s="81" t="e">
        <f t="shared" si="49"/>
        <v>#VALUE!</v>
      </c>
      <c r="P222" s="82" t="e">
        <f t="shared" si="50"/>
        <v>#VALUE!</v>
      </c>
      <c r="Q222" s="82" t="e">
        <f t="shared" si="58"/>
        <v>#VALUE!</v>
      </c>
      <c r="R222" s="82" t="b">
        <f t="shared" si="59"/>
        <v>0</v>
      </c>
      <c r="S222" s="72" t="str">
        <f t="shared" si="51"/>
        <v/>
      </c>
      <c r="T222" s="81" t="e" cm="1">
        <f t="array" aca="1" ref="T222" ca="1">TEXT(RIGHT(10-RIGHT(SUM(INDEX(1*(MID(MID(C222,1,1)*2,ROW(INDIRECT("1:"&amp;LEN(MID(C222,1,1)*2))),1)),,))+MID(C222,2,1)+
SUM(INDEX(1*(MID(MID(C222,3,1)*2,ROW(INDIRECT("1:"&amp;LEN(MID(C222,3,1)*2))),1)),,))+MID(C222,4,1)+
SUM(INDEX(1*(MID(MID(C222,5,1)*2,ROW(INDIRECT("1:"&amp;LEN(MID(C222,5,1)*2))),1)),,))+MID(C222,6,1)+
SUM(INDEX(1*(MID(MID(C222,8,1)*2,ROW(INDIRECT("1:"&amp;LEN(MID(C222,8,1)*2))),1)),,))+MID(C222,9,1)+
SUM(INDEX(1*(MID(MID(C222,10,1)*2,ROW(INDIRECT("1:"&amp;LEN(MID(C222,10,1)*2))),1)),,)),1),1),"0")</f>
        <v>#VALUE!</v>
      </c>
      <c r="U222" s="81" t="str">
        <f t="shared" si="52"/>
        <v/>
      </c>
      <c r="V222" s="83" t="b">
        <f t="shared" si="53"/>
        <v>0</v>
      </c>
      <c r="W222" s="112" t="e">
        <f>IF(#REF!="",FALSE,IF(OR(X222&gt;Z222,X222&lt;Y222),TRUE,FALSE))</f>
        <v>#REF!</v>
      </c>
      <c r="X222" s="112">
        <f t="shared" si="54"/>
        <v>0</v>
      </c>
      <c r="Y222" s="114" t="e">
        <f>#REF!-3/30</f>
        <v>#REF!</v>
      </c>
      <c r="Z222" s="115" t="e">
        <f>#REF!+1/30</f>
        <v>#REF!</v>
      </c>
    </row>
    <row r="223" spans="1:26" s="30" customFormat="1" x14ac:dyDescent="0.25">
      <c r="A223" s="19">
        <v>208</v>
      </c>
      <c r="B223" s="20"/>
      <c r="C223" s="149"/>
      <c r="D223" s="1"/>
      <c r="E223" s="1"/>
      <c r="F223" s="173"/>
      <c r="G223" s="55"/>
      <c r="H223" s="116" t="str">
        <f t="shared" si="55"/>
        <v/>
      </c>
      <c r="I223" s="35" t="b">
        <f t="shared" si="45"/>
        <v>0</v>
      </c>
      <c r="J223" s="80" t="str">
        <f t="shared" si="46"/>
        <v/>
      </c>
      <c r="K223" s="29" t="b">
        <f t="shared" si="56"/>
        <v>0</v>
      </c>
      <c r="L223" s="80" t="str">
        <f t="shared" si="57"/>
        <v/>
      </c>
      <c r="M223" s="81" t="e">
        <f t="shared" si="47"/>
        <v>#VALUE!</v>
      </c>
      <c r="N223" s="81" t="e">
        <f t="shared" si="48"/>
        <v>#VALUE!</v>
      </c>
      <c r="O223" s="81" t="e">
        <f t="shared" si="49"/>
        <v>#VALUE!</v>
      </c>
      <c r="P223" s="82" t="e">
        <f t="shared" si="50"/>
        <v>#VALUE!</v>
      </c>
      <c r="Q223" s="82" t="e">
        <f t="shared" si="58"/>
        <v>#VALUE!</v>
      </c>
      <c r="R223" s="82" t="b">
        <f t="shared" si="59"/>
        <v>0</v>
      </c>
      <c r="S223" s="72" t="str">
        <f t="shared" si="51"/>
        <v/>
      </c>
      <c r="T223" s="81" t="e" cm="1">
        <f t="array" aca="1" ref="T223" ca="1">TEXT(RIGHT(10-RIGHT(SUM(INDEX(1*(MID(MID(C223,1,1)*2,ROW(INDIRECT("1:"&amp;LEN(MID(C223,1,1)*2))),1)),,))+MID(C223,2,1)+
SUM(INDEX(1*(MID(MID(C223,3,1)*2,ROW(INDIRECT("1:"&amp;LEN(MID(C223,3,1)*2))),1)),,))+MID(C223,4,1)+
SUM(INDEX(1*(MID(MID(C223,5,1)*2,ROW(INDIRECT("1:"&amp;LEN(MID(C223,5,1)*2))),1)),,))+MID(C223,6,1)+
SUM(INDEX(1*(MID(MID(C223,8,1)*2,ROW(INDIRECT("1:"&amp;LEN(MID(C223,8,1)*2))),1)),,))+MID(C223,9,1)+
SUM(INDEX(1*(MID(MID(C223,10,1)*2,ROW(INDIRECT("1:"&amp;LEN(MID(C223,10,1)*2))),1)),,)),1),1),"0")</f>
        <v>#VALUE!</v>
      </c>
      <c r="U223" s="81" t="str">
        <f t="shared" si="52"/>
        <v/>
      </c>
      <c r="V223" s="83" t="b">
        <f t="shared" si="53"/>
        <v>0</v>
      </c>
      <c r="W223" s="112" t="e">
        <f>IF(#REF!="",FALSE,IF(OR(X223&gt;Z223,X223&lt;Y223),TRUE,FALSE))</f>
        <v>#REF!</v>
      </c>
      <c r="X223" s="112">
        <f t="shared" si="54"/>
        <v>0</v>
      </c>
      <c r="Y223" s="114" t="e">
        <f>#REF!-3/30</f>
        <v>#REF!</v>
      </c>
      <c r="Z223" s="115" t="e">
        <f>#REF!+1/30</f>
        <v>#REF!</v>
      </c>
    </row>
    <row r="224" spans="1:26" s="30" customFormat="1" x14ac:dyDescent="0.25">
      <c r="A224" s="19">
        <v>209</v>
      </c>
      <c r="B224" s="20"/>
      <c r="C224" s="149"/>
      <c r="D224" s="1"/>
      <c r="E224" s="1"/>
      <c r="F224" s="173"/>
      <c r="G224" s="55"/>
      <c r="H224" s="116" t="str">
        <f t="shared" si="55"/>
        <v/>
      </c>
      <c r="I224" s="35" t="b">
        <f t="shared" si="45"/>
        <v>0</v>
      </c>
      <c r="J224" s="80" t="str">
        <f t="shared" si="46"/>
        <v/>
      </c>
      <c r="K224" s="29" t="b">
        <f t="shared" si="56"/>
        <v>0</v>
      </c>
      <c r="L224" s="80" t="str">
        <f t="shared" si="57"/>
        <v/>
      </c>
      <c r="M224" s="81" t="e">
        <f t="shared" si="47"/>
        <v>#VALUE!</v>
      </c>
      <c r="N224" s="81" t="e">
        <f t="shared" si="48"/>
        <v>#VALUE!</v>
      </c>
      <c r="O224" s="81" t="e">
        <f t="shared" si="49"/>
        <v>#VALUE!</v>
      </c>
      <c r="P224" s="82" t="e">
        <f t="shared" si="50"/>
        <v>#VALUE!</v>
      </c>
      <c r="Q224" s="82" t="e">
        <f t="shared" si="58"/>
        <v>#VALUE!</v>
      </c>
      <c r="R224" s="82" t="b">
        <f t="shared" si="59"/>
        <v>0</v>
      </c>
      <c r="S224" s="72" t="str">
        <f t="shared" si="51"/>
        <v/>
      </c>
      <c r="T224" s="81" t="e" cm="1">
        <f t="array" aca="1" ref="T224" ca="1">TEXT(RIGHT(10-RIGHT(SUM(INDEX(1*(MID(MID(C224,1,1)*2,ROW(INDIRECT("1:"&amp;LEN(MID(C224,1,1)*2))),1)),,))+MID(C224,2,1)+
SUM(INDEX(1*(MID(MID(C224,3,1)*2,ROW(INDIRECT("1:"&amp;LEN(MID(C224,3,1)*2))),1)),,))+MID(C224,4,1)+
SUM(INDEX(1*(MID(MID(C224,5,1)*2,ROW(INDIRECT("1:"&amp;LEN(MID(C224,5,1)*2))),1)),,))+MID(C224,6,1)+
SUM(INDEX(1*(MID(MID(C224,8,1)*2,ROW(INDIRECT("1:"&amp;LEN(MID(C224,8,1)*2))),1)),,))+MID(C224,9,1)+
SUM(INDEX(1*(MID(MID(C224,10,1)*2,ROW(INDIRECT("1:"&amp;LEN(MID(C224,10,1)*2))),1)),,)),1),1),"0")</f>
        <v>#VALUE!</v>
      </c>
      <c r="U224" s="81" t="str">
        <f t="shared" si="52"/>
        <v/>
      </c>
      <c r="V224" s="83" t="b">
        <f t="shared" si="53"/>
        <v>0</v>
      </c>
      <c r="W224" s="112" t="e">
        <f>IF(#REF!="",FALSE,IF(OR(X224&gt;Z224,X224&lt;Y224),TRUE,FALSE))</f>
        <v>#REF!</v>
      </c>
      <c r="X224" s="112">
        <f t="shared" si="54"/>
        <v>0</v>
      </c>
      <c r="Y224" s="114" t="e">
        <f>#REF!-3/30</f>
        <v>#REF!</v>
      </c>
      <c r="Z224" s="115" t="e">
        <f>#REF!+1/30</f>
        <v>#REF!</v>
      </c>
    </row>
    <row r="225" spans="1:26" s="30" customFormat="1" x14ac:dyDescent="0.25">
      <c r="A225" s="19">
        <v>210</v>
      </c>
      <c r="B225" s="20"/>
      <c r="C225" s="149"/>
      <c r="D225" s="1"/>
      <c r="E225" s="1"/>
      <c r="F225" s="173"/>
      <c r="G225" s="55"/>
      <c r="H225" s="116" t="str">
        <f t="shared" si="55"/>
        <v/>
      </c>
      <c r="I225" s="35" t="b">
        <f t="shared" si="45"/>
        <v>0</v>
      </c>
      <c r="J225" s="80" t="str">
        <f t="shared" si="46"/>
        <v/>
      </c>
      <c r="K225" s="29" t="b">
        <f t="shared" si="56"/>
        <v>0</v>
      </c>
      <c r="L225" s="80" t="str">
        <f t="shared" si="57"/>
        <v/>
      </c>
      <c r="M225" s="81" t="e">
        <f t="shared" si="47"/>
        <v>#VALUE!</v>
      </c>
      <c r="N225" s="81" t="e">
        <f t="shared" si="48"/>
        <v>#VALUE!</v>
      </c>
      <c r="O225" s="81" t="e">
        <f t="shared" si="49"/>
        <v>#VALUE!</v>
      </c>
      <c r="P225" s="82" t="e">
        <f t="shared" si="50"/>
        <v>#VALUE!</v>
      </c>
      <c r="Q225" s="82" t="e">
        <f t="shared" si="58"/>
        <v>#VALUE!</v>
      </c>
      <c r="R225" s="82" t="b">
        <f t="shared" si="59"/>
        <v>0</v>
      </c>
      <c r="S225" s="72" t="str">
        <f t="shared" si="51"/>
        <v/>
      </c>
      <c r="T225" s="81" t="e" cm="1">
        <f t="array" aca="1" ref="T225" ca="1">TEXT(RIGHT(10-RIGHT(SUM(INDEX(1*(MID(MID(C225,1,1)*2,ROW(INDIRECT("1:"&amp;LEN(MID(C225,1,1)*2))),1)),,))+MID(C225,2,1)+
SUM(INDEX(1*(MID(MID(C225,3,1)*2,ROW(INDIRECT("1:"&amp;LEN(MID(C225,3,1)*2))),1)),,))+MID(C225,4,1)+
SUM(INDEX(1*(MID(MID(C225,5,1)*2,ROW(INDIRECT("1:"&amp;LEN(MID(C225,5,1)*2))),1)),,))+MID(C225,6,1)+
SUM(INDEX(1*(MID(MID(C225,8,1)*2,ROW(INDIRECT("1:"&amp;LEN(MID(C225,8,1)*2))),1)),,))+MID(C225,9,1)+
SUM(INDEX(1*(MID(MID(C225,10,1)*2,ROW(INDIRECT("1:"&amp;LEN(MID(C225,10,1)*2))),1)),,)),1),1),"0")</f>
        <v>#VALUE!</v>
      </c>
      <c r="U225" s="81" t="str">
        <f t="shared" si="52"/>
        <v/>
      </c>
      <c r="V225" s="83" t="b">
        <f t="shared" si="53"/>
        <v>0</v>
      </c>
      <c r="W225" s="112" t="e">
        <f>IF(#REF!="",FALSE,IF(OR(X225&gt;Z225,X225&lt;Y225),TRUE,FALSE))</f>
        <v>#REF!</v>
      </c>
      <c r="X225" s="112">
        <f t="shared" si="54"/>
        <v>0</v>
      </c>
      <c r="Y225" s="114" t="e">
        <f>#REF!-3/30</f>
        <v>#REF!</v>
      </c>
      <c r="Z225" s="115" t="e">
        <f>#REF!+1/30</f>
        <v>#REF!</v>
      </c>
    </row>
    <row r="226" spans="1:26" s="30" customFormat="1" x14ac:dyDescent="0.25">
      <c r="A226" s="19">
        <v>211</v>
      </c>
      <c r="B226" s="20"/>
      <c r="C226" s="149"/>
      <c r="D226" s="1"/>
      <c r="E226" s="1"/>
      <c r="F226" s="173"/>
      <c r="G226" s="55"/>
      <c r="H226" s="116" t="str">
        <f t="shared" si="55"/>
        <v/>
      </c>
      <c r="I226" s="35" t="b">
        <f t="shared" si="45"/>
        <v>0</v>
      </c>
      <c r="J226" s="80" t="str">
        <f t="shared" si="46"/>
        <v/>
      </c>
      <c r="K226" s="29" t="b">
        <f t="shared" si="56"/>
        <v>0</v>
      </c>
      <c r="L226" s="80" t="str">
        <f t="shared" si="57"/>
        <v/>
      </c>
      <c r="M226" s="81" t="e">
        <f t="shared" si="47"/>
        <v>#VALUE!</v>
      </c>
      <c r="N226" s="81" t="e">
        <f t="shared" si="48"/>
        <v>#VALUE!</v>
      </c>
      <c r="O226" s="81" t="e">
        <f t="shared" si="49"/>
        <v>#VALUE!</v>
      </c>
      <c r="P226" s="82" t="e">
        <f t="shared" si="50"/>
        <v>#VALUE!</v>
      </c>
      <c r="Q226" s="82" t="e">
        <f t="shared" si="58"/>
        <v>#VALUE!</v>
      </c>
      <c r="R226" s="82" t="b">
        <f t="shared" si="59"/>
        <v>0</v>
      </c>
      <c r="S226" s="72" t="str">
        <f t="shared" si="51"/>
        <v/>
      </c>
      <c r="T226" s="81" t="e" cm="1">
        <f t="array" aca="1" ref="T226" ca="1">TEXT(RIGHT(10-RIGHT(SUM(INDEX(1*(MID(MID(C226,1,1)*2,ROW(INDIRECT("1:"&amp;LEN(MID(C226,1,1)*2))),1)),,))+MID(C226,2,1)+
SUM(INDEX(1*(MID(MID(C226,3,1)*2,ROW(INDIRECT("1:"&amp;LEN(MID(C226,3,1)*2))),1)),,))+MID(C226,4,1)+
SUM(INDEX(1*(MID(MID(C226,5,1)*2,ROW(INDIRECT("1:"&amp;LEN(MID(C226,5,1)*2))),1)),,))+MID(C226,6,1)+
SUM(INDEX(1*(MID(MID(C226,8,1)*2,ROW(INDIRECT("1:"&amp;LEN(MID(C226,8,1)*2))),1)),,))+MID(C226,9,1)+
SUM(INDEX(1*(MID(MID(C226,10,1)*2,ROW(INDIRECT("1:"&amp;LEN(MID(C226,10,1)*2))),1)),,)),1),1),"0")</f>
        <v>#VALUE!</v>
      </c>
      <c r="U226" s="81" t="str">
        <f t="shared" si="52"/>
        <v/>
      </c>
      <c r="V226" s="83" t="b">
        <f t="shared" si="53"/>
        <v>0</v>
      </c>
      <c r="W226" s="112" t="e">
        <f>IF(#REF!="",FALSE,IF(OR(X226&gt;Z226,X226&lt;Y226),TRUE,FALSE))</f>
        <v>#REF!</v>
      </c>
      <c r="X226" s="112">
        <f t="shared" si="54"/>
        <v>0</v>
      </c>
      <c r="Y226" s="114" t="e">
        <f>#REF!-3/30</f>
        <v>#REF!</v>
      </c>
      <c r="Z226" s="115" t="e">
        <f>#REF!+1/30</f>
        <v>#REF!</v>
      </c>
    </row>
    <row r="227" spans="1:26" s="30" customFormat="1" x14ac:dyDescent="0.25">
      <c r="A227" s="19">
        <v>212</v>
      </c>
      <c r="B227" s="20"/>
      <c r="C227" s="149"/>
      <c r="D227" s="1"/>
      <c r="E227" s="1"/>
      <c r="F227" s="173"/>
      <c r="G227" s="55"/>
      <c r="H227" s="116" t="str">
        <f t="shared" si="55"/>
        <v/>
      </c>
      <c r="I227" s="35" t="b">
        <f t="shared" si="45"/>
        <v>0</v>
      </c>
      <c r="J227" s="80" t="str">
        <f t="shared" si="46"/>
        <v/>
      </c>
      <c r="K227" s="29" t="b">
        <f t="shared" si="56"/>
        <v>0</v>
      </c>
      <c r="L227" s="80" t="str">
        <f t="shared" si="57"/>
        <v/>
      </c>
      <c r="M227" s="81" t="e">
        <f t="shared" si="47"/>
        <v>#VALUE!</v>
      </c>
      <c r="N227" s="81" t="e">
        <f t="shared" si="48"/>
        <v>#VALUE!</v>
      </c>
      <c r="O227" s="81" t="e">
        <f t="shared" si="49"/>
        <v>#VALUE!</v>
      </c>
      <c r="P227" s="82" t="e">
        <f t="shared" si="50"/>
        <v>#VALUE!</v>
      </c>
      <c r="Q227" s="82" t="e">
        <f t="shared" si="58"/>
        <v>#VALUE!</v>
      </c>
      <c r="R227" s="82" t="b">
        <f t="shared" si="59"/>
        <v>0</v>
      </c>
      <c r="S227" s="72" t="str">
        <f t="shared" si="51"/>
        <v/>
      </c>
      <c r="T227" s="81" t="e" cm="1">
        <f t="array" aca="1" ref="T227" ca="1">TEXT(RIGHT(10-RIGHT(SUM(INDEX(1*(MID(MID(C227,1,1)*2,ROW(INDIRECT("1:"&amp;LEN(MID(C227,1,1)*2))),1)),,))+MID(C227,2,1)+
SUM(INDEX(1*(MID(MID(C227,3,1)*2,ROW(INDIRECT("1:"&amp;LEN(MID(C227,3,1)*2))),1)),,))+MID(C227,4,1)+
SUM(INDEX(1*(MID(MID(C227,5,1)*2,ROW(INDIRECT("1:"&amp;LEN(MID(C227,5,1)*2))),1)),,))+MID(C227,6,1)+
SUM(INDEX(1*(MID(MID(C227,8,1)*2,ROW(INDIRECT("1:"&amp;LEN(MID(C227,8,1)*2))),1)),,))+MID(C227,9,1)+
SUM(INDEX(1*(MID(MID(C227,10,1)*2,ROW(INDIRECT("1:"&amp;LEN(MID(C227,10,1)*2))),1)),,)),1),1),"0")</f>
        <v>#VALUE!</v>
      </c>
      <c r="U227" s="81" t="str">
        <f t="shared" si="52"/>
        <v/>
      </c>
      <c r="V227" s="83" t="b">
        <f t="shared" si="53"/>
        <v>0</v>
      </c>
      <c r="W227" s="112" t="e">
        <f>IF(#REF!="",FALSE,IF(OR(X227&gt;Z227,X227&lt;Y227),TRUE,FALSE))</f>
        <v>#REF!</v>
      </c>
      <c r="X227" s="112">
        <f t="shared" si="54"/>
        <v>0</v>
      </c>
      <c r="Y227" s="114" t="e">
        <f>#REF!-3/30</f>
        <v>#REF!</v>
      </c>
      <c r="Z227" s="115" t="e">
        <f>#REF!+1/30</f>
        <v>#REF!</v>
      </c>
    </row>
    <row r="228" spans="1:26" s="30" customFormat="1" x14ac:dyDescent="0.25">
      <c r="A228" s="19">
        <v>213</v>
      </c>
      <c r="B228" s="20"/>
      <c r="C228" s="149"/>
      <c r="D228" s="1"/>
      <c r="E228" s="1"/>
      <c r="F228" s="173"/>
      <c r="G228" s="55"/>
      <c r="H228" s="116" t="str">
        <f t="shared" si="55"/>
        <v/>
      </c>
      <c r="I228" s="35" t="b">
        <f t="shared" si="45"/>
        <v>0</v>
      </c>
      <c r="J228" s="80" t="str">
        <f t="shared" si="46"/>
        <v/>
      </c>
      <c r="K228" s="29" t="b">
        <f t="shared" si="56"/>
        <v>0</v>
      </c>
      <c r="L228" s="80" t="str">
        <f t="shared" si="57"/>
        <v/>
      </c>
      <c r="M228" s="81" t="e">
        <f t="shared" si="47"/>
        <v>#VALUE!</v>
      </c>
      <c r="N228" s="81" t="e">
        <f t="shared" si="48"/>
        <v>#VALUE!</v>
      </c>
      <c r="O228" s="81" t="e">
        <f t="shared" si="49"/>
        <v>#VALUE!</v>
      </c>
      <c r="P228" s="82" t="e">
        <f t="shared" si="50"/>
        <v>#VALUE!</v>
      </c>
      <c r="Q228" s="82" t="e">
        <f t="shared" si="58"/>
        <v>#VALUE!</v>
      </c>
      <c r="R228" s="82" t="b">
        <f t="shared" si="59"/>
        <v>0</v>
      </c>
      <c r="S228" s="72" t="str">
        <f t="shared" si="51"/>
        <v/>
      </c>
      <c r="T228" s="81" t="e" cm="1">
        <f t="array" aca="1" ref="T228" ca="1">TEXT(RIGHT(10-RIGHT(SUM(INDEX(1*(MID(MID(C228,1,1)*2,ROW(INDIRECT("1:"&amp;LEN(MID(C228,1,1)*2))),1)),,))+MID(C228,2,1)+
SUM(INDEX(1*(MID(MID(C228,3,1)*2,ROW(INDIRECT("1:"&amp;LEN(MID(C228,3,1)*2))),1)),,))+MID(C228,4,1)+
SUM(INDEX(1*(MID(MID(C228,5,1)*2,ROW(INDIRECT("1:"&amp;LEN(MID(C228,5,1)*2))),1)),,))+MID(C228,6,1)+
SUM(INDEX(1*(MID(MID(C228,8,1)*2,ROW(INDIRECT("1:"&amp;LEN(MID(C228,8,1)*2))),1)),,))+MID(C228,9,1)+
SUM(INDEX(1*(MID(MID(C228,10,1)*2,ROW(INDIRECT("1:"&amp;LEN(MID(C228,10,1)*2))),1)),,)),1),1),"0")</f>
        <v>#VALUE!</v>
      </c>
      <c r="U228" s="81" t="str">
        <f t="shared" si="52"/>
        <v/>
      </c>
      <c r="V228" s="83" t="b">
        <f t="shared" si="53"/>
        <v>0</v>
      </c>
      <c r="W228" s="112" t="e">
        <f>IF(#REF!="",FALSE,IF(OR(X228&gt;Z228,X228&lt;Y228),TRUE,FALSE))</f>
        <v>#REF!</v>
      </c>
      <c r="X228" s="112">
        <f t="shared" si="54"/>
        <v>0</v>
      </c>
      <c r="Y228" s="114" t="e">
        <f>#REF!-3/30</f>
        <v>#REF!</v>
      </c>
      <c r="Z228" s="115" t="e">
        <f>#REF!+1/30</f>
        <v>#REF!</v>
      </c>
    </row>
    <row r="229" spans="1:26" s="30" customFormat="1" x14ac:dyDescent="0.25">
      <c r="A229" s="19">
        <v>214</v>
      </c>
      <c r="B229" s="20"/>
      <c r="C229" s="149"/>
      <c r="D229" s="1"/>
      <c r="E229" s="1"/>
      <c r="F229" s="173"/>
      <c r="G229" s="55"/>
      <c r="H229" s="116" t="str">
        <f t="shared" si="55"/>
        <v/>
      </c>
      <c r="I229" s="35" t="b">
        <f t="shared" si="45"/>
        <v>0</v>
      </c>
      <c r="J229" s="80" t="str">
        <f t="shared" si="46"/>
        <v/>
      </c>
      <c r="K229" s="29" t="b">
        <f t="shared" si="56"/>
        <v>0</v>
      </c>
      <c r="L229" s="80" t="str">
        <f t="shared" si="57"/>
        <v/>
      </c>
      <c r="M229" s="81" t="e">
        <f t="shared" si="47"/>
        <v>#VALUE!</v>
      </c>
      <c r="N229" s="81" t="e">
        <f t="shared" si="48"/>
        <v>#VALUE!</v>
      </c>
      <c r="O229" s="81" t="e">
        <f t="shared" si="49"/>
        <v>#VALUE!</v>
      </c>
      <c r="P229" s="82" t="e">
        <f t="shared" si="50"/>
        <v>#VALUE!</v>
      </c>
      <c r="Q229" s="82" t="e">
        <f t="shared" si="58"/>
        <v>#VALUE!</v>
      </c>
      <c r="R229" s="82" t="b">
        <f t="shared" si="59"/>
        <v>0</v>
      </c>
      <c r="S229" s="72" t="str">
        <f t="shared" si="51"/>
        <v/>
      </c>
      <c r="T229" s="81" t="e" cm="1">
        <f t="array" aca="1" ref="T229" ca="1">TEXT(RIGHT(10-RIGHT(SUM(INDEX(1*(MID(MID(C229,1,1)*2,ROW(INDIRECT("1:"&amp;LEN(MID(C229,1,1)*2))),1)),,))+MID(C229,2,1)+
SUM(INDEX(1*(MID(MID(C229,3,1)*2,ROW(INDIRECT("1:"&amp;LEN(MID(C229,3,1)*2))),1)),,))+MID(C229,4,1)+
SUM(INDEX(1*(MID(MID(C229,5,1)*2,ROW(INDIRECT("1:"&amp;LEN(MID(C229,5,1)*2))),1)),,))+MID(C229,6,1)+
SUM(INDEX(1*(MID(MID(C229,8,1)*2,ROW(INDIRECT("1:"&amp;LEN(MID(C229,8,1)*2))),1)),,))+MID(C229,9,1)+
SUM(INDEX(1*(MID(MID(C229,10,1)*2,ROW(INDIRECT("1:"&amp;LEN(MID(C229,10,1)*2))),1)),,)),1),1),"0")</f>
        <v>#VALUE!</v>
      </c>
      <c r="U229" s="81" t="str">
        <f t="shared" si="52"/>
        <v/>
      </c>
      <c r="V229" s="83" t="b">
        <f t="shared" si="53"/>
        <v>0</v>
      </c>
      <c r="W229" s="112" t="e">
        <f>IF(#REF!="",FALSE,IF(OR(X229&gt;Z229,X229&lt;Y229),TRUE,FALSE))</f>
        <v>#REF!</v>
      </c>
      <c r="X229" s="112">
        <f t="shared" si="54"/>
        <v>0</v>
      </c>
      <c r="Y229" s="114" t="e">
        <f>#REF!-3/30</f>
        <v>#REF!</v>
      </c>
      <c r="Z229" s="115" t="e">
        <f>#REF!+1/30</f>
        <v>#REF!</v>
      </c>
    </row>
    <row r="230" spans="1:26" s="30" customFormat="1" x14ac:dyDescent="0.25">
      <c r="A230" s="19">
        <v>215</v>
      </c>
      <c r="B230" s="20"/>
      <c r="C230" s="149"/>
      <c r="D230" s="1"/>
      <c r="E230" s="1"/>
      <c r="F230" s="173"/>
      <c r="G230" s="55"/>
      <c r="H230" s="116" t="str">
        <f t="shared" si="55"/>
        <v/>
      </c>
      <c r="I230" s="35" t="b">
        <f t="shared" si="45"/>
        <v>0</v>
      </c>
      <c r="J230" s="80" t="str">
        <f t="shared" si="46"/>
        <v/>
      </c>
      <c r="K230" s="29" t="b">
        <f t="shared" si="56"/>
        <v>0</v>
      </c>
      <c r="L230" s="80" t="str">
        <f t="shared" si="57"/>
        <v/>
      </c>
      <c r="M230" s="81" t="e">
        <f t="shared" si="47"/>
        <v>#VALUE!</v>
      </c>
      <c r="N230" s="81" t="e">
        <f t="shared" si="48"/>
        <v>#VALUE!</v>
      </c>
      <c r="O230" s="81" t="e">
        <f t="shared" si="49"/>
        <v>#VALUE!</v>
      </c>
      <c r="P230" s="82" t="e">
        <f t="shared" si="50"/>
        <v>#VALUE!</v>
      </c>
      <c r="Q230" s="82" t="e">
        <f t="shared" si="58"/>
        <v>#VALUE!</v>
      </c>
      <c r="R230" s="82" t="b">
        <f t="shared" si="59"/>
        <v>0</v>
      </c>
      <c r="S230" s="72" t="str">
        <f t="shared" si="51"/>
        <v/>
      </c>
      <c r="T230" s="81" t="e" cm="1">
        <f t="array" aca="1" ref="T230" ca="1">TEXT(RIGHT(10-RIGHT(SUM(INDEX(1*(MID(MID(C230,1,1)*2,ROW(INDIRECT("1:"&amp;LEN(MID(C230,1,1)*2))),1)),,))+MID(C230,2,1)+
SUM(INDEX(1*(MID(MID(C230,3,1)*2,ROW(INDIRECT("1:"&amp;LEN(MID(C230,3,1)*2))),1)),,))+MID(C230,4,1)+
SUM(INDEX(1*(MID(MID(C230,5,1)*2,ROW(INDIRECT("1:"&amp;LEN(MID(C230,5,1)*2))),1)),,))+MID(C230,6,1)+
SUM(INDEX(1*(MID(MID(C230,8,1)*2,ROW(INDIRECT("1:"&amp;LEN(MID(C230,8,1)*2))),1)),,))+MID(C230,9,1)+
SUM(INDEX(1*(MID(MID(C230,10,1)*2,ROW(INDIRECT("1:"&amp;LEN(MID(C230,10,1)*2))),1)),,)),1),1),"0")</f>
        <v>#VALUE!</v>
      </c>
      <c r="U230" s="81" t="str">
        <f t="shared" si="52"/>
        <v/>
      </c>
      <c r="V230" s="83" t="b">
        <f t="shared" si="53"/>
        <v>0</v>
      </c>
      <c r="W230" s="112" t="e">
        <f>IF(#REF!="",FALSE,IF(OR(X230&gt;Z230,X230&lt;Y230),TRUE,FALSE))</f>
        <v>#REF!</v>
      </c>
      <c r="X230" s="112">
        <f t="shared" si="54"/>
        <v>0</v>
      </c>
      <c r="Y230" s="114" t="e">
        <f>#REF!-3/30</f>
        <v>#REF!</v>
      </c>
      <c r="Z230" s="115" t="e">
        <f>#REF!+1/30</f>
        <v>#REF!</v>
      </c>
    </row>
    <row r="231" spans="1:26" s="30" customFormat="1" x14ac:dyDescent="0.25">
      <c r="A231" s="19">
        <v>216</v>
      </c>
      <c r="B231" s="20"/>
      <c r="C231" s="149"/>
      <c r="D231" s="1"/>
      <c r="E231" s="1"/>
      <c r="F231" s="173"/>
      <c r="G231" s="55"/>
      <c r="H231" s="116" t="str">
        <f t="shared" si="55"/>
        <v/>
      </c>
      <c r="I231" s="35" t="b">
        <f t="shared" si="45"/>
        <v>0</v>
      </c>
      <c r="J231" s="80" t="str">
        <f t="shared" si="46"/>
        <v/>
      </c>
      <c r="K231" s="29" t="b">
        <f t="shared" si="56"/>
        <v>0</v>
      </c>
      <c r="L231" s="80" t="str">
        <f t="shared" si="57"/>
        <v/>
      </c>
      <c r="M231" s="81" t="e">
        <f t="shared" si="47"/>
        <v>#VALUE!</v>
      </c>
      <c r="N231" s="81" t="e">
        <f t="shared" si="48"/>
        <v>#VALUE!</v>
      </c>
      <c r="O231" s="81" t="e">
        <f t="shared" si="49"/>
        <v>#VALUE!</v>
      </c>
      <c r="P231" s="82" t="e">
        <f t="shared" si="50"/>
        <v>#VALUE!</v>
      </c>
      <c r="Q231" s="82" t="e">
        <f t="shared" si="58"/>
        <v>#VALUE!</v>
      </c>
      <c r="R231" s="82" t="b">
        <f t="shared" si="59"/>
        <v>0</v>
      </c>
      <c r="S231" s="72" t="str">
        <f t="shared" si="51"/>
        <v/>
      </c>
      <c r="T231" s="81" t="e" cm="1">
        <f t="array" aca="1" ref="T231" ca="1">TEXT(RIGHT(10-RIGHT(SUM(INDEX(1*(MID(MID(C231,1,1)*2,ROW(INDIRECT("1:"&amp;LEN(MID(C231,1,1)*2))),1)),,))+MID(C231,2,1)+
SUM(INDEX(1*(MID(MID(C231,3,1)*2,ROW(INDIRECT("1:"&amp;LEN(MID(C231,3,1)*2))),1)),,))+MID(C231,4,1)+
SUM(INDEX(1*(MID(MID(C231,5,1)*2,ROW(INDIRECT("1:"&amp;LEN(MID(C231,5,1)*2))),1)),,))+MID(C231,6,1)+
SUM(INDEX(1*(MID(MID(C231,8,1)*2,ROW(INDIRECT("1:"&amp;LEN(MID(C231,8,1)*2))),1)),,))+MID(C231,9,1)+
SUM(INDEX(1*(MID(MID(C231,10,1)*2,ROW(INDIRECT("1:"&amp;LEN(MID(C231,10,1)*2))),1)),,)),1),1),"0")</f>
        <v>#VALUE!</v>
      </c>
      <c r="U231" s="81" t="str">
        <f t="shared" si="52"/>
        <v/>
      </c>
      <c r="V231" s="83" t="b">
        <f t="shared" si="53"/>
        <v>0</v>
      </c>
      <c r="W231" s="112" t="e">
        <f>IF(#REF!="",FALSE,IF(OR(X231&gt;Z231,X231&lt;Y231),TRUE,FALSE))</f>
        <v>#REF!</v>
      </c>
      <c r="X231" s="112">
        <f t="shared" si="54"/>
        <v>0</v>
      </c>
      <c r="Y231" s="114" t="e">
        <f>#REF!-3/30</f>
        <v>#REF!</v>
      </c>
      <c r="Z231" s="115" t="e">
        <f>#REF!+1/30</f>
        <v>#REF!</v>
      </c>
    </row>
    <row r="232" spans="1:26" s="30" customFormat="1" x14ac:dyDescent="0.25">
      <c r="A232" s="19">
        <v>217</v>
      </c>
      <c r="B232" s="20"/>
      <c r="C232" s="149"/>
      <c r="D232" s="1"/>
      <c r="E232" s="1"/>
      <c r="F232" s="173"/>
      <c r="G232" s="55"/>
      <c r="H232" s="116" t="str">
        <f t="shared" si="55"/>
        <v/>
      </c>
      <c r="I232" s="35" t="b">
        <f t="shared" si="45"/>
        <v>0</v>
      </c>
      <c r="J232" s="80" t="str">
        <f t="shared" si="46"/>
        <v/>
      </c>
      <c r="K232" s="29" t="b">
        <f t="shared" si="56"/>
        <v>0</v>
      </c>
      <c r="L232" s="80" t="str">
        <f t="shared" si="57"/>
        <v/>
      </c>
      <c r="M232" s="81" t="e">
        <f t="shared" si="47"/>
        <v>#VALUE!</v>
      </c>
      <c r="N232" s="81" t="e">
        <f t="shared" si="48"/>
        <v>#VALUE!</v>
      </c>
      <c r="O232" s="81" t="e">
        <f t="shared" si="49"/>
        <v>#VALUE!</v>
      </c>
      <c r="P232" s="82" t="e">
        <f t="shared" si="50"/>
        <v>#VALUE!</v>
      </c>
      <c r="Q232" s="82" t="e">
        <f t="shared" si="58"/>
        <v>#VALUE!</v>
      </c>
      <c r="R232" s="82" t="b">
        <f t="shared" si="59"/>
        <v>0</v>
      </c>
      <c r="S232" s="72" t="str">
        <f t="shared" si="51"/>
        <v/>
      </c>
      <c r="T232" s="81" t="e" cm="1">
        <f t="array" aca="1" ref="T232" ca="1">TEXT(RIGHT(10-RIGHT(SUM(INDEX(1*(MID(MID(C232,1,1)*2,ROW(INDIRECT("1:"&amp;LEN(MID(C232,1,1)*2))),1)),,))+MID(C232,2,1)+
SUM(INDEX(1*(MID(MID(C232,3,1)*2,ROW(INDIRECT("1:"&amp;LEN(MID(C232,3,1)*2))),1)),,))+MID(C232,4,1)+
SUM(INDEX(1*(MID(MID(C232,5,1)*2,ROW(INDIRECT("1:"&amp;LEN(MID(C232,5,1)*2))),1)),,))+MID(C232,6,1)+
SUM(INDEX(1*(MID(MID(C232,8,1)*2,ROW(INDIRECT("1:"&amp;LEN(MID(C232,8,1)*2))),1)),,))+MID(C232,9,1)+
SUM(INDEX(1*(MID(MID(C232,10,1)*2,ROW(INDIRECT("1:"&amp;LEN(MID(C232,10,1)*2))),1)),,)),1),1),"0")</f>
        <v>#VALUE!</v>
      </c>
      <c r="U232" s="81" t="str">
        <f t="shared" si="52"/>
        <v/>
      </c>
      <c r="V232" s="83" t="b">
        <f t="shared" si="53"/>
        <v>0</v>
      </c>
      <c r="W232" s="112" t="e">
        <f>IF(#REF!="",FALSE,IF(OR(X232&gt;Z232,X232&lt;Y232),TRUE,FALSE))</f>
        <v>#REF!</v>
      </c>
      <c r="X232" s="112">
        <f t="shared" si="54"/>
        <v>0</v>
      </c>
      <c r="Y232" s="114" t="e">
        <f>#REF!-3/30</f>
        <v>#REF!</v>
      </c>
      <c r="Z232" s="115" t="e">
        <f>#REF!+1/30</f>
        <v>#REF!</v>
      </c>
    </row>
    <row r="233" spans="1:26" s="30" customFormat="1" x14ac:dyDescent="0.25">
      <c r="A233" s="19">
        <v>218</v>
      </c>
      <c r="B233" s="20"/>
      <c r="C233" s="149"/>
      <c r="D233" s="1"/>
      <c r="E233" s="1"/>
      <c r="F233" s="173"/>
      <c r="G233" s="55"/>
      <c r="H233" s="116" t="str">
        <f t="shared" si="55"/>
        <v/>
      </c>
      <c r="I233" s="35" t="b">
        <f t="shared" si="45"/>
        <v>0</v>
      </c>
      <c r="J233" s="80" t="str">
        <f t="shared" si="46"/>
        <v/>
      </c>
      <c r="K233" s="29" t="b">
        <f t="shared" si="56"/>
        <v>0</v>
      </c>
      <c r="L233" s="80" t="str">
        <f t="shared" si="57"/>
        <v/>
      </c>
      <c r="M233" s="81" t="e">
        <f t="shared" si="47"/>
        <v>#VALUE!</v>
      </c>
      <c r="N233" s="81" t="e">
        <f t="shared" si="48"/>
        <v>#VALUE!</v>
      </c>
      <c r="O233" s="81" t="e">
        <f t="shared" si="49"/>
        <v>#VALUE!</v>
      </c>
      <c r="P233" s="82" t="e">
        <f t="shared" si="50"/>
        <v>#VALUE!</v>
      </c>
      <c r="Q233" s="82" t="e">
        <f t="shared" si="58"/>
        <v>#VALUE!</v>
      </c>
      <c r="R233" s="82" t="b">
        <f t="shared" si="59"/>
        <v>0</v>
      </c>
      <c r="S233" s="72" t="str">
        <f t="shared" si="51"/>
        <v/>
      </c>
      <c r="T233" s="81" t="e" cm="1">
        <f t="array" aca="1" ref="T233" ca="1">TEXT(RIGHT(10-RIGHT(SUM(INDEX(1*(MID(MID(C233,1,1)*2,ROW(INDIRECT("1:"&amp;LEN(MID(C233,1,1)*2))),1)),,))+MID(C233,2,1)+
SUM(INDEX(1*(MID(MID(C233,3,1)*2,ROW(INDIRECT("1:"&amp;LEN(MID(C233,3,1)*2))),1)),,))+MID(C233,4,1)+
SUM(INDEX(1*(MID(MID(C233,5,1)*2,ROW(INDIRECT("1:"&amp;LEN(MID(C233,5,1)*2))),1)),,))+MID(C233,6,1)+
SUM(INDEX(1*(MID(MID(C233,8,1)*2,ROW(INDIRECT("1:"&amp;LEN(MID(C233,8,1)*2))),1)),,))+MID(C233,9,1)+
SUM(INDEX(1*(MID(MID(C233,10,1)*2,ROW(INDIRECT("1:"&amp;LEN(MID(C233,10,1)*2))),1)),,)),1),1),"0")</f>
        <v>#VALUE!</v>
      </c>
      <c r="U233" s="81" t="str">
        <f t="shared" si="52"/>
        <v/>
      </c>
      <c r="V233" s="83" t="b">
        <f t="shared" si="53"/>
        <v>0</v>
      </c>
      <c r="W233" s="112" t="e">
        <f>IF(#REF!="",FALSE,IF(OR(X233&gt;Z233,X233&lt;Y233),TRUE,FALSE))</f>
        <v>#REF!</v>
      </c>
      <c r="X233" s="112">
        <f t="shared" si="54"/>
        <v>0</v>
      </c>
      <c r="Y233" s="114" t="e">
        <f>#REF!-3/30</f>
        <v>#REF!</v>
      </c>
      <c r="Z233" s="115" t="e">
        <f>#REF!+1/30</f>
        <v>#REF!</v>
      </c>
    </row>
    <row r="234" spans="1:26" s="30" customFormat="1" x14ac:dyDescent="0.25">
      <c r="A234" s="19">
        <v>219</v>
      </c>
      <c r="B234" s="20"/>
      <c r="C234" s="149"/>
      <c r="D234" s="1"/>
      <c r="E234" s="1"/>
      <c r="F234" s="173"/>
      <c r="G234" s="55"/>
      <c r="H234" s="116" t="str">
        <f t="shared" si="55"/>
        <v/>
      </c>
      <c r="I234" s="35" t="b">
        <f t="shared" si="45"/>
        <v>0</v>
      </c>
      <c r="J234" s="80" t="str">
        <f t="shared" si="46"/>
        <v/>
      </c>
      <c r="K234" s="29" t="b">
        <f t="shared" si="56"/>
        <v>0</v>
      </c>
      <c r="L234" s="80" t="str">
        <f t="shared" si="57"/>
        <v/>
      </c>
      <c r="M234" s="81" t="e">
        <f t="shared" si="47"/>
        <v>#VALUE!</v>
      </c>
      <c r="N234" s="81" t="e">
        <f t="shared" si="48"/>
        <v>#VALUE!</v>
      </c>
      <c r="O234" s="81" t="e">
        <f t="shared" si="49"/>
        <v>#VALUE!</v>
      </c>
      <c r="P234" s="82" t="e">
        <f t="shared" si="50"/>
        <v>#VALUE!</v>
      </c>
      <c r="Q234" s="82" t="e">
        <f t="shared" si="58"/>
        <v>#VALUE!</v>
      </c>
      <c r="R234" s="82" t="b">
        <f t="shared" si="59"/>
        <v>0</v>
      </c>
      <c r="S234" s="72" t="str">
        <f t="shared" si="51"/>
        <v/>
      </c>
      <c r="T234" s="81" t="e" cm="1">
        <f t="array" aca="1" ref="T234" ca="1">TEXT(RIGHT(10-RIGHT(SUM(INDEX(1*(MID(MID(C234,1,1)*2,ROW(INDIRECT("1:"&amp;LEN(MID(C234,1,1)*2))),1)),,))+MID(C234,2,1)+
SUM(INDEX(1*(MID(MID(C234,3,1)*2,ROW(INDIRECT("1:"&amp;LEN(MID(C234,3,1)*2))),1)),,))+MID(C234,4,1)+
SUM(INDEX(1*(MID(MID(C234,5,1)*2,ROW(INDIRECT("1:"&amp;LEN(MID(C234,5,1)*2))),1)),,))+MID(C234,6,1)+
SUM(INDEX(1*(MID(MID(C234,8,1)*2,ROW(INDIRECT("1:"&amp;LEN(MID(C234,8,1)*2))),1)),,))+MID(C234,9,1)+
SUM(INDEX(1*(MID(MID(C234,10,1)*2,ROW(INDIRECT("1:"&amp;LEN(MID(C234,10,1)*2))),1)),,)),1),1),"0")</f>
        <v>#VALUE!</v>
      </c>
      <c r="U234" s="81" t="str">
        <f t="shared" si="52"/>
        <v/>
      </c>
      <c r="V234" s="83" t="b">
        <f t="shared" si="53"/>
        <v>0</v>
      </c>
      <c r="W234" s="112" t="e">
        <f>IF(#REF!="",FALSE,IF(OR(X234&gt;Z234,X234&lt;Y234),TRUE,FALSE))</f>
        <v>#REF!</v>
      </c>
      <c r="X234" s="112">
        <f t="shared" si="54"/>
        <v>0</v>
      </c>
      <c r="Y234" s="114" t="e">
        <f>#REF!-3/30</f>
        <v>#REF!</v>
      </c>
      <c r="Z234" s="115" t="e">
        <f>#REF!+1/30</f>
        <v>#REF!</v>
      </c>
    </row>
    <row r="235" spans="1:26" s="30" customFormat="1" x14ac:dyDescent="0.25">
      <c r="A235" s="19">
        <v>220</v>
      </c>
      <c r="B235" s="20"/>
      <c r="C235" s="149"/>
      <c r="D235" s="1"/>
      <c r="E235" s="1"/>
      <c r="F235" s="173"/>
      <c r="G235" s="55"/>
      <c r="H235" s="116" t="str">
        <f t="shared" si="55"/>
        <v/>
      </c>
      <c r="I235" s="35" t="b">
        <f t="shared" si="45"/>
        <v>0</v>
      </c>
      <c r="J235" s="80" t="str">
        <f t="shared" si="46"/>
        <v/>
      </c>
      <c r="K235" s="29" t="b">
        <f t="shared" si="56"/>
        <v>0</v>
      </c>
      <c r="L235" s="80" t="str">
        <f t="shared" si="57"/>
        <v/>
      </c>
      <c r="M235" s="81" t="e">
        <f t="shared" si="47"/>
        <v>#VALUE!</v>
      </c>
      <c r="N235" s="81" t="e">
        <f t="shared" si="48"/>
        <v>#VALUE!</v>
      </c>
      <c r="O235" s="81" t="e">
        <f t="shared" si="49"/>
        <v>#VALUE!</v>
      </c>
      <c r="P235" s="82" t="e">
        <f t="shared" si="50"/>
        <v>#VALUE!</v>
      </c>
      <c r="Q235" s="82" t="e">
        <f t="shared" si="58"/>
        <v>#VALUE!</v>
      </c>
      <c r="R235" s="82" t="b">
        <f t="shared" si="59"/>
        <v>0</v>
      </c>
      <c r="S235" s="72" t="str">
        <f t="shared" si="51"/>
        <v/>
      </c>
      <c r="T235" s="81" t="e" cm="1">
        <f t="array" aca="1" ref="T235" ca="1">TEXT(RIGHT(10-RIGHT(SUM(INDEX(1*(MID(MID(C235,1,1)*2,ROW(INDIRECT("1:"&amp;LEN(MID(C235,1,1)*2))),1)),,))+MID(C235,2,1)+
SUM(INDEX(1*(MID(MID(C235,3,1)*2,ROW(INDIRECT("1:"&amp;LEN(MID(C235,3,1)*2))),1)),,))+MID(C235,4,1)+
SUM(INDEX(1*(MID(MID(C235,5,1)*2,ROW(INDIRECT("1:"&amp;LEN(MID(C235,5,1)*2))),1)),,))+MID(C235,6,1)+
SUM(INDEX(1*(MID(MID(C235,8,1)*2,ROW(INDIRECT("1:"&amp;LEN(MID(C235,8,1)*2))),1)),,))+MID(C235,9,1)+
SUM(INDEX(1*(MID(MID(C235,10,1)*2,ROW(INDIRECT("1:"&amp;LEN(MID(C235,10,1)*2))),1)),,)),1),1),"0")</f>
        <v>#VALUE!</v>
      </c>
      <c r="U235" s="81" t="str">
        <f t="shared" si="52"/>
        <v/>
      </c>
      <c r="V235" s="83" t="b">
        <f t="shared" si="53"/>
        <v>0</v>
      </c>
      <c r="W235" s="112" t="e">
        <f>IF(#REF!="",FALSE,IF(OR(X235&gt;Z235,X235&lt;Y235),TRUE,FALSE))</f>
        <v>#REF!</v>
      </c>
      <c r="X235" s="112">
        <f t="shared" si="54"/>
        <v>0</v>
      </c>
      <c r="Y235" s="114" t="e">
        <f>#REF!-3/30</f>
        <v>#REF!</v>
      </c>
      <c r="Z235" s="115" t="e">
        <f>#REF!+1/30</f>
        <v>#REF!</v>
      </c>
    </row>
    <row r="236" spans="1:26" s="30" customFormat="1" x14ac:dyDescent="0.25">
      <c r="A236" s="19">
        <v>221</v>
      </c>
      <c r="B236" s="20"/>
      <c r="C236" s="149"/>
      <c r="D236" s="1"/>
      <c r="E236" s="1"/>
      <c r="F236" s="173"/>
      <c r="G236" s="55"/>
      <c r="H236" s="116" t="str">
        <f t="shared" si="55"/>
        <v/>
      </c>
      <c r="I236" s="35" t="b">
        <f t="shared" si="45"/>
        <v>0</v>
      </c>
      <c r="J236" s="80" t="str">
        <f t="shared" si="46"/>
        <v/>
      </c>
      <c r="K236" s="29" t="b">
        <f t="shared" si="56"/>
        <v>0</v>
      </c>
      <c r="L236" s="80" t="str">
        <f t="shared" si="57"/>
        <v/>
      </c>
      <c r="M236" s="81" t="e">
        <f t="shared" si="47"/>
        <v>#VALUE!</v>
      </c>
      <c r="N236" s="81" t="e">
        <f t="shared" si="48"/>
        <v>#VALUE!</v>
      </c>
      <c r="O236" s="81" t="e">
        <f t="shared" si="49"/>
        <v>#VALUE!</v>
      </c>
      <c r="P236" s="82" t="e">
        <f t="shared" si="50"/>
        <v>#VALUE!</v>
      </c>
      <c r="Q236" s="82" t="e">
        <f t="shared" si="58"/>
        <v>#VALUE!</v>
      </c>
      <c r="R236" s="82" t="b">
        <f t="shared" si="59"/>
        <v>0</v>
      </c>
      <c r="S236" s="72" t="str">
        <f t="shared" si="51"/>
        <v/>
      </c>
      <c r="T236" s="81" t="e" cm="1">
        <f t="array" aca="1" ref="T236" ca="1">TEXT(RIGHT(10-RIGHT(SUM(INDEX(1*(MID(MID(C236,1,1)*2,ROW(INDIRECT("1:"&amp;LEN(MID(C236,1,1)*2))),1)),,))+MID(C236,2,1)+
SUM(INDEX(1*(MID(MID(C236,3,1)*2,ROW(INDIRECT("1:"&amp;LEN(MID(C236,3,1)*2))),1)),,))+MID(C236,4,1)+
SUM(INDEX(1*(MID(MID(C236,5,1)*2,ROW(INDIRECT("1:"&amp;LEN(MID(C236,5,1)*2))),1)),,))+MID(C236,6,1)+
SUM(INDEX(1*(MID(MID(C236,8,1)*2,ROW(INDIRECT("1:"&amp;LEN(MID(C236,8,1)*2))),1)),,))+MID(C236,9,1)+
SUM(INDEX(1*(MID(MID(C236,10,1)*2,ROW(INDIRECT("1:"&amp;LEN(MID(C236,10,1)*2))),1)),,)),1),1),"0")</f>
        <v>#VALUE!</v>
      </c>
      <c r="U236" s="81" t="str">
        <f t="shared" si="52"/>
        <v/>
      </c>
      <c r="V236" s="83" t="b">
        <f t="shared" si="53"/>
        <v>0</v>
      </c>
      <c r="W236" s="112" t="e">
        <f>IF(#REF!="",FALSE,IF(OR(X236&gt;Z236,X236&lt;Y236),TRUE,FALSE))</f>
        <v>#REF!</v>
      </c>
      <c r="X236" s="112">
        <f t="shared" si="54"/>
        <v>0</v>
      </c>
      <c r="Y236" s="114" t="e">
        <f>#REF!-3/30</f>
        <v>#REF!</v>
      </c>
      <c r="Z236" s="115" t="e">
        <f>#REF!+1/30</f>
        <v>#REF!</v>
      </c>
    </row>
    <row r="237" spans="1:26" s="30" customFormat="1" x14ac:dyDescent="0.25">
      <c r="A237" s="19">
        <v>222</v>
      </c>
      <c r="B237" s="20"/>
      <c r="C237" s="149"/>
      <c r="D237" s="1"/>
      <c r="E237" s="1"/>
      <c r="F237" s="173"/>
      <c r="G237" s="55"/>
      <c r="H237" s="116" t="str">
        <f t="shared" si="55"/>
        <v/>
      </c>
      <c r="I237" s="35" t="b">
        <f t="shared" si="45"/>
        <v>0</v>
      </c>
      <c r="J237" s="80" t="str">
        <f t="shared" si="46"/>
        <v/>
      </c>
      <c r="K237" s="29" t="b">
        <f t="shared" si="56"/>
        <v>0</v>
      </c>
      <c r="L237" s="80" t="str">
        <f t="shared" si="57"/>
        <v/>
      </c>
      <c r="M237" s="81" t="e">
        <f t="shared" si="47"/>
        <v>#VALUE!</v>
      </c>
      <c r="N237" s="81" t="e">
        <f t="shared" si="48"/>
        <v>#VALUE!</v>
      </c>
      <c r="O237" s="81" t="e">
        <f t="shared" si="49"/>
        <v>#VALUE!</v>
      </c>
      <c r="P237" s="82" t="e">
        <f t="shared" si="50"/>
        <v>#VALUE!</v>
      </c>
      <c r="Q237" s="82" t="e">
        <f t="shared" si="58"/>
        <v>#VALUE!</v>
      </c>
      <c r="R237" s="82" t="b">
        <f t="shared" si="59"/>
        <v>0</v>
      </c>
      <c r="S237" s="72" t="str">
        <f t="shared" si="51"/>
        <v/>
      </c>
      <c r="T237" s="81" t="e" cm="1">
        <f t="array" aca="1" ref="T237" ca="1">TEXT(RIGHT(10-RIGHT(SUM(INDEX(1*(MID(MID(C237,1,1)*2,ROW(INDIRECT("1:"&amp;LEN(MID(C237,1,1)*2))),1)),,))+MID(C237,2,1)+
SUM(INDEX(1*(MID(MID(C237,3,1)*2,ROW(INDIRECT("1:"&amp;LEN(MID(C237,3,1)*2))),1)),,))+MID(C237,4,1)+
SUM(INDEX(1*(MID(MID(C237,5,1)*2,ROW(INDIRECT("1:"&amp;LEN(MID(C237,5,1)*2))),1)),,))+MID(C237,6,1)+
SUM(INDEX(1*(MID(MID(C237,8,1)*2,ROW(INDIRECT("1:"&amp;LEN(MID(C237,8,1)*2))),1)),,))+MID(C237,9,1)+
SUM(INDEX(1*(MID(MID(C237,10,1)*2,ROW(INDIRECT("1:"&amp;LEN(MID(C237,10,1)*2))),1)),,)),1),1),"0")</f>
        <v>#VALUE!</v>
      </c>
      <c r="U237" s="81" t="str">
        <f t="shared" si="52"/>
        <v/>
      </c>
      <c r="V237" s="83" t="b">
        <f t="shared" si="53"/>
        <v>0</v>
      </c>
      <c r="W237" s="112" t="e">
        <f>IF(#REF!="",FALSE,IF(OR(X237&gt;Z237,X237&lt;Y237),TRUE,FALSE))</f>
        <v>#REF!</v>
      </c>
      <c r="X237" s="112">
        <f t="shared" si="54"/>
        <v>0</v>
      </c>
      <c r="Y237" s="114" t="e">
        <f>#REF!-3/30</f>
        <v>#REF!</v>
      </c>
      <c r="Z237" s="115" t="e">
        <f>#REF!+1/30</f>
        <v>#REF!</v>
      </c>
    </row>
    <row r="238" spans="1:26" s="30" customFormat="1" x14ac:dyDescent="0.25">
      <c r="A238" s="19">
        <v>223</v>
      </c>
      <c r="B238" s="20"/>
      <c r="C238" s="149"/>
      <c r="D238" s="1"/>
      <c r="E238" s="1"/>
      <c r="F238" s="173"/>
      <c r="G238" s="55"/>
      <c r="H238" s="116" t="str">
        <f t="shared" si="55"/>
        <v/>
      </c>
      <c r="I238" s="35" t="b">
        <f t="shared" si="45"/>
        <v>0</v>
      </c>
      <c r="J238" s="80" t="str">
        <f t="shared" si="46"/>
        <v/>
      </c>
      <c r="K238" s="29" t="b">
        <f t="shared" si="56"/>
        <v>0</v>
      </c>
      <c r="L238" s="80" t="str">
        <f t="shared" si="57"/>
        <v/>
      </c>
      <c r="M238" s="81" t="e">
        <f t="shared" si="47"/>
        <v>#VALUE!</v>
      </c>
      <c r="N238" s="81" t="e">
        <f t="shared" si="48"/>
        <v>#VALUE!</v>
      </c>
      <c r="O238" s="81" t="e">
        <f t="shared" si="49"/>
        <v>#VALUE!</v>
      </c>
      <c r="P238" s="82" t="e">
        <f t="shared" si="50"/>
        <v>#VALUE!</v>
      </c>
      <c r="Q238" s="82" t="e">
        <f t="shared" si="58"/>
        <v>#VALUE!</v>
      </c>
      <c r="R238" s="82" t="b">
        <f t="shared" si="59"/>
        <v>0</v>
      </c>
      <c r="S238" s="72" t="str">
        <f t="shared" si="51"/>
        <v/>
      </c>
      <c r="T238" s="81" t="e" cm="1">
        <f t="array" aca="1" ref="T238" ca="1">TEXT(RIGHT(10-RIGHT(SUM(INDEX(1*(MID(MID(C238,1,1)*2,ROW(INDIRECT("1:"&amp;LEN(MID(C238,1,1)*2))),1)),,))+MID(C238,2,1)+
SUM(INDEX(1*(MID(MID(C238,3,1)*2,ROW(INDIRECT("1:"&amp;LEN(MID(C238,3,1)*2))),1)),,))+MID(C238,4,1)+
SUM(INDEX(1*(MID(MID(C238,5,1)*2,ROW(INDIRECT("1:"&amp;LEN(MID(C238,5,1)*2))),1)),,))+MID(C238,6,1)+
SUM(INDEX(1*(MID(MID(C238,8,1)*2,ROW(INDIRECT("1:"&amp;LEN(MID(C238,8,1)*2))),1)),,))+MID(C238,9,1)+
SUM(INDEX(1*(MID(MID(C238,10,1)*2,ROW(INDIRECT("1:"&amp;LEN(MID(C238,10,1)*2))),1)),,)),1),1),"0")</f>
        <v>#VALUE!</v>
      </c>
      <c r="U238" s="81" t="str">
        <f t="shared" si="52"/>
        <v/>
      </c>
      <c r="V238" s="83" t="b">
        <f t="shared" si="53"/>
        <v>0</v>
      </c>
      <c r="W238" s="112" t="e">
        <f>IF(#REF!="",FALSE,IF(OR(X238&gt;Z238,X238&lt;Y238),TRUE,FALSE))</f>
        <v>#REF!</v>
      </c>
      <c r="X238" s="112">
        <f t="shared" si="54"/>
        <v>0</v>
      </c>
      <c r="Y238" s="114" t="e">
        <f>#REF!-3/30</f>
        <v>#REF!</v>
      </c>
      <c r="Z238" s="115" t="e">
        <f>#REF!+1/30</f>
        <v>#REF!</v>
      </c>
    </row>
    <row r="239" spans="1:26" s="30" customFormat="1" x14ac:dyDescent="0.25">
      <c r="A239" s="19">
        <v>224</v>
      </c>
      <c r="B239" s="20"/>
      <c r="C239" s="149"/>
      <c r="D239" s="1"/>
      <c r="E239" s="1"/>
      <c r="F239" s="173"/>
      <c r="G239" s="55"/>
      <c r="H239" s="116" t="str">
        <f t="shared" si="55"/>
        <v/>
      </c>
      <c r="I239" s="35" t="b">
        <f t="shared" si="45"/>
        <v>0</v>
      </c>
      <c r="J239" s="80" t="str">
        <f t="shared" si="46"/>
        <v/>
      </c>
      <c r="K239" s="29" t="b">
        <f t="shared" si="56"/>
        <v>0</v>
      </c>
      <c r="L239" s="80" t="str">
        <f t="shared" si="57"/>
        <v/>
      </c>
      <c r="M239" s="81" t="e">
        <f t="shared" si="47"/>
        <v>#VALUE!</v>
      </c>
      <c r="N239" s="81" t="e">
        <f t="shared" si="48"/>
        <v>#VALUE!</v>
      </c>
      <c r="O239" s="81" t="e">
        <f t="shared" si="49"/>
        <v>#VALUE!</v>
      </c>
      <c r="P239" s="82" t="e">
        <f t="shared" si="50"/>
        <v>#VALUE!</v>
      </c>
      <c r="Q239" s="82" t="e">
        <f t="shared" si="58"/>
        <v>#VALUE!</v>
      </c>
      <c r="R239" s="82" t="b">
        <f t="shared" si="59"/>
        <v>0</v>
      </c>
      <c r="S239" s="72" t="str">
        <f t="shared" si="51"/>
        <v/>
      </c>
      <c r="T239" s="81" t="e" cm="1">
        <f t="array" aca="1" ref="T239" ca="1">TEXT(RIGHT(10-RIGHT(SUM(INDEX(1*(MID(MID(C239,1,1)*2,ROW(INDIRECT("1:"&amp;LEN(MID(C239,1,1)*2))),1)),,))+MID(C239,2,1)+
SUM(INDEX(1*(MID(MID(C239,3,1)*2,ROW(INDIRECT("1:"&amp;LEN(MID(C239,3,1)*2))),1)),,))+MID(C239,4,1)+
SUM(INDEX(1*(MID(MID(C239,5,1)*2,ROW(INDIRECT("1:"&amp;LEN(MID(C239,5,1)*2))),1)),,))+MID(C239,6,1)+
SUM(INDEX(1*(MID(MID(C239,8,1)*2,ROW(INDIRECT("1:"&amp;LEN(MID(C239,8,1)*2))),1)),,))+MID(C239,9,1)+
SUM(INDEX(1*(MID(MID(C239,10,1)*2,ROW(INDIRECT("1:"&amp;LEN(MID(C239,10,1)*2))),1)),,)),1),1),"0")</f>
        <v>#VALUE!</v>
      </c>
      <c r="U239" s="81" t="str">
        <f t="shared" si="52"/>
        <v/>
      </c>
      <c r="V239" s="83" t="b">
        <f t="shared" si="53"/>
        <v>0</v>
      </c>
      <c r="W239" s="112" t="e">
        <f>IF(#REF!="",FALSE,IF(OR(X239&gt;Z239,X239&lt;Y239),TRUE,FALSE))</f>
        <v>#REF!</v>
      </c>
      <c r="X239" s="112">
        <f t="shared" si="54"/>
        <v>0</v>
      </c>
      <c r="Y239" s="114" t="e">
        <f>#REF!-3/30</f>
        <v>#REF!</v>
      </c>
      <c r="Z239" s="115" t="e">
        <f>#REF!+1/30</f>
        <v>#REF!</v>
      </c>
    </row>
    <row r="240" spans="1:26" s="30" customFormat="1" x14ac:dyDescent="0.25">
      <c r="A240" s="19">
        <v>225</v>
      </c>
      <c r="B240" s="20"/>
      <c r="C240" s="149"/>
      <c r="D240" s="1"/>
      <c r="E240" s="1"/>
      <c r="F240" s="173"/>
      <c r="G240" s="55"/>
      <c r="H240" s="116" t="str">
        <f t="shared" si="55"/>
        <v/>
      </c>
      <c r="I240" s="35" t="b">
        <f t="shared" si="45"/>
        <v>0</v>
      </c>
      <c r="J240" s="80" t="str">
        <f t="shared" si="46"/>
        <v/>
      </c>
      <c r="K240" s="29" t="b">
        <f t="shared" si="56"/>
        <v>0</v>
      </c>
      <c r="L240" s="80" t="str">
        <f t="shared" si="57"/>
        <v/>
      </c>
      <c r="M240" s="81" t="e">
        <f t="shared" si="47"/>
        <v>#VALUE!</v>
      </c>
      <c r="N240" s="81" t="e">
        <f t="shared" si="48"/>
        <v>#VALUE!</v>
      </c>
      <c r="O240" s="81" t="e">
        <f t="shared" si="49"/>
        <v>#VALUE!</v>
      </c>
      <c r="P240" s="82" t="e">
        <f t="shared" si="50"/>
        <v>#VALUE!</v>
      </c>
      <c r="Q240" s="82" t="e">
        <f t="shared" si="58"/>
        <v>#VALUE!</v>
      </c>
      <c r="R240" s="82" t="b">
        <f t="shared" si="59"/>
        <v>0</v>
      </c>
      <c r="S240" s="72" t="str">
        <f t="shared" si="51"/>
        <v/>
      </c>
      <c r="T240" s="81" t="e" cm="1">
        <f t="array" aca="1" ref="T240" ca="1">TEXT(RIGHT(10-RIGHT(SUM(INDEX(1*(MID(MID(C240,1,1)*2,ROW(INDIRECT("1:"&amp;LEN(MID(C240,1,1)*2))),1)),,))+MID(C240,2,1)+
SUM(INDEX(1*(MID(MID(C240,3,1)*2,ROW(INDIRECT("1:"&amp;LEN(MID(C240,3,1)*2))),1)),,))+MID(C240,4,1)+
SUM(INDEX(1*(MID(MID(C240,5,1)*2,ROW(INDIRECT("1:"&amp;LEN(MID(C240,5,1)*2))),1)),,))+MID(C240,6,1)+
SUM(INDEX(1*(MID(MID(C240,8,1)*2,ROW(INDIRECT("1:"&amp;LEN(MID(C240,8,1)*2))),1)),,))+MID(C240,9,1)+
SUM(INDEX(1*(MID(MID(C240,10,1)*2,ROW(INDIRECT("1:"&amp;LEN(MID(C240,10,1)*2))),1)),,)),1),1),"0")</f>
        <v>#VALUE!</v>
      </c>
      <c r="U240" s="81" t="str">
        <f t="shared" si="52"/>
        <v/>
      </c>
      <c r="V240" s="83" t="b">
        <f t="shared" si="53"/>
        <v>0</v>
      </c>
      <c r="W240" s="112" t="e">
        <f>IF(#REF!="",FALSE,IF(OR(X240&gt;Z240,X240&lt;Y240),TRUE,FALSE))</f>
        <v>#REF!</v>
      </c>
      <c r="X240" s="112">
        <f t="shared" si="54"/>
        <v>0</v>
      </c>
      <c r="Y240" s="114" t="e">
        <f>#REF!-3/30</f>
        <v>#REF!</v>
      </c>
      <c r="Z240" s="115" t="e">
        <f>#REF!+1/30</f>
        <v>#REF!</v>
      </c>
    </row>
    <row r="241" spans="1:26" s="30" customFormat="1" x14ac:dyDescent="0.25">
      <c r="A241" s="19">
        <v>226</v>
      </c>
      <c r="B241" s="20"/>
      <c r="C241" s="149"/>
      <c r="D241" s="1"/>
      <c r="E241" s="1"/>
      <c r="F241" s="173"/>
      <c r="G241" s="55"/>
      <c r="H241" s="116" t="str">
        <f t="shared" si="55"/>
        <v/>
      </c>
      <c r="I241" s="35" t="b">
        <f t="shared" si="45"/>
        <v>0</v>
      </c>
      <c r="J241" s="80" t="str">
        <f t="shared" si="46"/>
        <v/>
      </c>
      <c r="K241" s="29" t="b">
        <f t="shared" si="56"/>
        <v>0</v>
      </c>
      <c r="L241" s="80" t="str">
        <f t="shared" si="57"/>
        <v/>
      </c>
      <c r="M241" s="81" t="e">
        <f t="shared" si="47"/>
        <v>#VALUE!</v>
      </c>
      <c r="N241" s="81" t="e">
        <f t="shared" si="48"/>
        <v>#VALUE!</v>
      </c>
      <c r="O241" s="81" t="e">
        <f t="shared" si="49"/>
        <v>#VALUE!</v>
      </c>
      <c r="P241" s="82" t="e">
        <f t="shared" si="50"/>
        <v>#VALUE!</v>
      </c>
      <c r="Q241" s="82" t="e">
        <f t="shared" si="58"/>
        <v>#VALUE!</v>
      </c>
      <c r="R241" s="82" t="b">
        <f t="shared" si="59"/>
        <v>0</v>
      </c>
      <c r="S241" s="72" t="str">
        <f t="shared" si="51"/>
        <v/>
      </c>
      <c r="T241" s="81" t="e" cm="1">
        <f t="array" aca="1" ref="T241" ca="1">TEXT(RIGHT(10-RIGHT(SUM(INDEX(1*(MID(MID(C241,1,1)*2,ROW(INDIRECT("1:"&amp;LEN(MID(C241,1,1)*2))),1)),,))+MID(C241,2,1)+
SUM(INDEX(1*(MID(MID(C241,3,1)*2,ROW(INDIRECT("1:"&amp;LEN(MID(C241,3,1)*2))),1)),,))+MID(C241,4,1)+
SUM(INDEX(1*(MID(MID(C241,5,1)*2,ROW(INDIRECT("1:"&amp;LEN(MID(C241,5,1)*2))),1)),,))+MID(C241,6,1)+
SUM(INDEX(1*(MID(MID(C241,8,1)*2,ROW(INDIRECT("1:"&amp;LEN(MID(C241,8,1)*2))),1)),,))+MID(C241,9,1)+
SUM(INDEX(1*(MID(MID(C241,10,1)*2,ROW(INDIRECT("1:"&amp;LEN(MID(C241,10,1)*2))),1)),,)),1),1),"0")</f>
        <v>#VALUE!</v>
      </c>
      <c r="U241" s="81" t="str">
        <f t="shared" si="52"/>
        <v/>
      </c>
      <c r="V241" s="83" t="b">
        <f t="shared" si="53"/>
        <v>0</v>
      </c>
      <c r="W241" s="112" t="e">
        <f>IF(#REF!="",FALSE,IF(OR(X241&gt;Z241,X241&lt;Y241),TRUE,FALSE))</f>
        <v>#REF!</v>
      </c>
      <c r="X241" s="112">
        <f t="shared" si="54"/>
        <v>0</v>
      </c>
      <c r="Y241" s="114" t="e">
        <f>#REF!-3/30</f>
        <v>#REF!</v>
      </c>
      <c r="Z241" s="115" t="e">
        <f>#REF!+1/30</f>
        <v>#REF!</v>
      </c>
    </row>
    <row r="242" spans="1:26" s="30" customFormat="1" x14ac:dyDescent="0.25">
      <c r="A242" s="19">
        <v>227</v>
      </c>
      <c r="B242" s="20"/>
      <c r="C242" s="149"/>
      <c r="D242" s="1"/>
      <c r="E242" s="1"/>
      <c r="F242" s="173"/>
      <c r="G242" s="55"/>
      <c r="H242" s="116" t="str">
        <f t="shared" si="55"/>
        <v/>
      </c>
      <c r="I242" s="35" t="b">
        <f t="shared" si="45"/>
        <v>0</v>
      </c>
      <c r="J242" s="80" t="str">
        <f t="shared" si="46"/>
        <v/>
      </c>
      <c r="K242" s="29" t="b">
        <f t="shared" si="56"/>
        <v>0</v>
      </c>
      <c r="L242" s="80" t="str">
        <f t="shared" si="57"/>
        <v/>
      </c>
      <c r="M242" s="81" t="e">
        <f t="shared" si="47"/>
        <v>#VALUE!</v>
      </c>
      <c r="N242" s="81" t="e">
        <f t="shared" si="48"/>
        <v>#VALUE!</v>
      </c>
      <c r="O242" s="81" t="e">
        <f t="shared" si="49"/>
        <v>#VALUE!</v>
      </c>
      <c r="P242" s="82" t="e">
        <f t="shared" si="50"/>
        <v>#VALUE!</v>
      </c>
      <c r="Q242" s="82" t="e">
        <f t="shared" si="58"/>
        <v>#VALUE!</v>
      </c>
      <c r="R242" s="82" t="b">
        <f t="shared" si="59"/>
        <v>0</v>
      </c>
      <c r="S242" s="72" t="str">
        <f t="shared" si="51"/>
        <v/>
      </c>
      <c r="T242" s="81" t="e" cm="1">
        <f t="array" aca="1" ref="T242" ca="1">TEXT(RIGHT(10-RIGHT(SUM(INDEX(1*(MID(MID(C242,1,1)*2,ROW(INDIRECT("1:"&amp;LEN(MID(C242,1,1)*2))),1)),,))+MID(C242,2,1)+
SUM(INDEX(1*(MID(MID(C242,3,1)*2,ROW(INDIRECT("1:"&amp;LEN(MID(C242,3,1)*2))),1)),,))+MID(C242,4,1)+
SUM(INDEX(1*(MID(MID(C242,5,1)*2,ROW(INDIRECT("1:"&amp;LEN(MID(C242,5,1)*2))),1)),,))+MID(C242,6,1)+
SUM(INDEX(1*(MID(MID(C242,8,1)*2,ROW(INDIRECT("1:"&amp;LEN(MID(C242,8,1)*2))),1)),,))+MID(C242,9,1)+
SUM(INDEX(1*(MID(MID(C242,10,1)*2,ROW(INDIRECT("1:"&amp;LEN(MID(C242,10,1)*2))),1)),,)),1),1),"0")</f>
        <v>#VALUE!</v>
      </c>
      <c r="U242" s="81" t="str">
        <f t="shared" si="52"/>
        <v/>
      </c>
      <c r="V242" s="83" t="b">
        <f t="shared" si="53"/>
        <v>0</v>
      </c>
      <c r="W242" s="112" t="e">
        <f>IF(#REF!="",FALSE,IF(OR(X242&gt;Z242,X242&lt;Y242),TRUE,FALSE))</f>
        <v>#REF!</v>
      </c>
      <c r="X242" s="112">
        <f t="shared" si="54"/>
        <v>0</v>
      </c>
      <c r="Y242" s="114" t="e">
        <f>#REF!-3/30</f>
        <v>#REF!</v>
      </c>
      <c r="Z242" s="115" t="e">
        <f>#REF!+1/30</f>
        <v>#REF!</v>
      </c>
    </row>
    <row r="243" spans="1:26" s="30" customFormat="1" x14ac:dyDescent="0.25">
      <c r="A243" s="19">
        <v>228</v>
      </c>
      <c r="B243" s="20"/>
      <c r="C243" s="149"/>
      <c r="D243" s="1"/>
      <c r="E243" s="1"/>
      <c r="F243" s="173"/>
      <c r="G243" s="55"/>
      <c r="H243" s="116" t="str">
        <f t="shared" si="55"/>
        <v/>
      </c>
      <c r="I243" s="35" t="b">
        <f t="shared" si="45"/>
        <v>0</v>
      </c>
      <c r="J243" s="80" t="str">
        <f t="shared" si="46"/>
        <v/>
      </c>
      <c r="K243" s="29" t="b">
        <f t="shared" si="56"/>
        <v>0</v>
      </c>
      <c r="L243" s="80" t="str">
        <f t="shared" si="57"/>
        <v/>
      </c>
      <c r="M243" s="81" t="e">
        <f t="shared" si="47"/>
        <v>#VALUE!</v>
      </c>
      <c r="N243" s="81" t="e">
        <f t="shared" si="48"/>
        <v>#VALUE!</v>
      </c>
      <c r="O243" s="81" t="e">
        <f t="shared" si="49"/>
        <v>#VALUE!</v>
      </c>
      <c r="P243" s="82" t="e">
        <f t="shared" si="50"/>
        <v>#VALUE!</v>
      </c>
      <c r="Q243" s="82" t="e">
        <f t="shared" si="58"/>
        <v>#VALUE!</v>
      </c>
      <c r="R243" s="82" t="b">
        <f t="shared" si="59"/>
        <v>0</v>
      </c>
      <c r="S243" s="72" t="str">
        <f t="shared" si="51"/>
        <v/>
      </c>
      <c r="T243" s="81" t="e" cm="1">
        <f t="array" aca="1" ref="T243" ca="1">TEXT(RIGHT(10-RIGHT(SUM(INDEX(1*(MID(MID(C243,1,1)*2,ROW(INDIRECT("1:"&amp;LEN(MID(C243,1,1)*2))),1)),,))+MID(C243,2,1)+
SUM(INDEX(1*(MID(MID(C243,3,1)*2,ROW(INDIRECT("1:"&amp;LEN(MID(C243,3,1)*2))),1)),,))+MID(C243,4,1)+
SUM(INDEX(1*(MID(MID(C243,5,1)*2,ROW(INDIRECT("1:"&amp;LEN(MID(C243,5,1)*2))),1)),,))+MID(C243,6,1)+
SUM(INDEX(1*(MID(MID(C243,8,1)*2,ROW(INDIRECT("1:"&amp;LEN(MID(C243,8,1)*2))),1)),,))+MID(C243,9,1)+
SUM(INDEX(1*(MID(MID(C243,10,1)*2,ROW(INDIRECT("1:"&amp;LEN(MID(C243,10,1)*2))),1)),,)),1),1),"0")</f>
        <v>#VALUE!</v>
      </c>
      <c r="U243" s="81" t="str">
        <f t="shared" si="52"/>
        <v/>
      </c>
      <c r="V243" s="83" t="b">
        <f t="shared" si="53"/>
        <v>0</v>
      </c>
      <c r="W243" s="112" t="e">
        <f>IF(#REF!="",FALSE,IF(OR(X243&gt;Z243,X243&lt;Y243),TRUE,FALSE))</f>
        <v>#REF!</v>
      </c>
      <c r="X243" s="112">
        <f t="shared" si="54"/>
        <v>0</v>
      </c>
      <c r="Y243" s="114" t="e">
        <f>#REF!-3/30</f>
        <v>#REF!</v>
      </c>
      <c r="Z243" s="115" t="e">
        <f>#REF!+1/30</f>
        <v>#REF!</v>
      </c>
    </row>
    <row r="244" spans="1:26" s="30" customFormat="1" x14ac:dyDescent="0.25">
      <c r="A244" s="19">
        <v>229</v>
      </c>
      <c r="B244" s="20"/>
      <c r="C244" s="149"/>
      <c r="D244" s="1"/>
      <c r="E244" s="1"/>
      <c r="F244" s="173"/>
      <c r="G244" s="55"/>
      <c r="H244" s="116" t="str">
        <f t="shared" si="55"/>
        <v/>
      </c>
      <c r="I244" s="35" t="b">
        <f t="shared" si="45"/>
        <v>0</v>
      </c>
      <c r="J244" s="80" t="str">
        <f t="shared" si="46"/>
        <v/>
      </c>
      <c r="K244" s="29" t="b">
        <f t="shared" si="56"/>
        <v>0</v>
      </c>
      <c r="L244" s="80" t="str">
        <f t="shared" si="57"/>
        <v/>
      </c>
      <c r="M244" s="81" t="e">
        <f t="shared" si="47"/>
        <v>#VALUE!</v>
      </c>
      <c r="N244" s="81" t="e">
        <f t="shared" si="48"/>
        <v>#VALUE!</v>
      </c>
      <c r="O244" s="81" t="e">
        <f t="shared" si="49"/>
        <v>#VALUE!</v>
      </c>
      <c r="P244" s="82" t="e">
        <f t="shared" si="50"/>
        <v>#VALUE!</v>
      </c>
      <c r="Q244" s="82" t="e">
        <f t="shared" si="58"/>
        <v>#VALUE!</v>
      </c>
      <c r="R244" s="82" t="b">
        <f t="shared" si="59"/>
        <v>0</v>
      </c>
      <c r="S244" s="72" t="str">
        <f t="shared" si="51"/>
        <v/>
      </c>
      <c r="T244" s="81" t="e" cm="1">
        <f t="array" aca="1" ref="T244" ca="1">TEXT(RIGHT(10-RIGHT(SUM(INDEX(1*(MID(MID(C244,1,1)*2,ROW(INDIRECT("1:"&amp;LEN(MID(C244,1,1)*2))),1)),,))+MID(C244,2,1)+
SUM(INDEX(1*(MID(MID(C244,3,1)*2,ROW(INDIRECT("1:"&amp;LEN(MID(C244,3,1)*2))),1)),,))+MID(C244,4,1)+
SUM(INDEX(1*(MID(MID(C244,5,1)*2,ROW(INDIRECT("1:"&amp;LEN(MID(C244,5,1)*2))),1)),,))+MID(C244,6,1)+
SUM(INDEX(1*(MID(MID(C244,8,1)*2,ROW(INDIRECT("1:"&amp;LEN(MID(C244,8,1)*2))),1)),,))+MID(C244,9,1)+
SUM(INDEX(1*(MID(MID(C244,10,1)*2,ROW(INDIRECT("1:"&amp;LEN(MID(C244,10,1)*2))),1)),,)),1),1),"0")</f>
        <v>#VALUE!</v>
      </c>
      <c r="U244" s="81" t="str">
        <f t="shared" si="52"/>
        <v/>
      </c>
      <c r="V244" s="83" t="b">
        <f t="shared" si="53"/>
        <v>0</v>
      </c>
      <c r="W244" s="112" t="e">
        <f>IF(#REF!="",FALSE,IF(OR(X244&gt;Z244,X244&lt;Y244),TRUE,FALSE))</f>
        <v>#REF!</v>
      </c>
      <c r="X244" s="112">
        <f t="shared" si="54"/>
        <v>0</v>
      </c>
      <c r="Y244" s="114" t="e">
        <f>#REF!-3/30</f>
        <v>#REF!</v>
      </c>
      <c r="Z244" s="115" t="e">
        <f>#REF!+1/30</f>
        <v>#REF!</v>
      </c>
    </row>
    <row r="245" spans="1:26" s="30" customFormat="1" x14ac:dyDescent="0.25">
      <c r="A245" s="19">
        <v>230</v>
      </c>
      <c r="B245" s="20"/>
      <c r="C245" s="149"/>
      <c r="D245" s="1"/>
      <c r="E245" s="1"/>
      <c r="F245" s="173"/>
      <c r="G245" s="55"/>
      <c r="H245" s="116" t="str">
        <f t="shared" si="55"/>
        <v/>
      </c>
      <c r="I245" s="35" t="b">
        <f t="shared" si="45"/>
        <v>0</v>
      </c>
      <c r="J245" s="80" t="str">
        <f t="shared" si="46"/>
        <v/>
      </c>
      <c r="K245" s="29" t="b">
        <f t="shared" si="56"/>
        <v>0</v>
      </c>
      <c r="L245" s="80" t="str">
        <f t="shared" si="57"/>
        <v/>
      </c>
      <c r="M245" s="81" t="e">
        <f t="shared" si="47"/>
        <v>#VALUE!</v>
      </c>
      <c r="N245" s="81" t="e">
        <f t="shared" si="48"/>
        <v>#VALUE!</v>
      </c>
      <c r="O245" s="81" t="e">
        <f t="shared" si="49"/>
        <v>#VALUE!</v>
      </c>
      <c r="P245" s="82" t="e">
        <f t="shared" si="50"/>
        <v>#VALUE!</v>
      </c>
      <c r="Q245" s="82" t="e">
        <f t="shared" si="58"/>
        <v>#VALUE!</v>
      </c>
      <c r="R245" s="82" t="b">
        <f t="shared" si="59"/>
        <v>0</v>
      </c>
      <c r="S245" s="72" t="str">
        <f t="shared" si="51"/>
        <v/>
      </c>
      <c r="T245" s="81" t="e" cm="1">
        <f t="array" aca="1" ref="T245" ca="1">TEXT(RIGHT(10-RIGHT(SUM(INDEX(1*(MID(MID(C245,1,1)*2,ROW(INDIRECT("1:"&amp;LEN(MID(C245,1,1)*2))),1)),,))+MID(C245,2,1)+
SUM(INDEX(1*(MID(MID(C245,3,1)*2,ROW(INDIRECT("1:"&amp;LEN(MID(C245,3,1)*2))),1)),,))+MID(C245,4,1)+
SUM(INDEX(1*(MID(MID(C245,5,1)*2,ROW(INDIRECT("1:"&amp;LEN(MID(C245,5,1)*2))),1)),,))+MID(C245,6,1)+
SUM(INDEX(1*(MID(MID(C245,8,1)*2,ROW(INDIRECT("1:"&amp;LEN(MID(C245,8,1)*2))),1)),,))+MID(C245,9,1)+
SUM(INDEX(1*(MID(MID(C245,10,1)*2,ROW(INDIRECT("1:"&amp;LEN(MID(C245,10,1)*2))),1)),,)),1),1),"0")</f>
        <v>#VALUE!</v>
      </c>
      <c r="U245" s="81" t="str">
        <f t="shared" si="52"/>
        <v/>
      </c>
      <c r="V245" s="83" t="b">
        <f t="shared" si="53"/>
        <v>0</v>
      </c>
      <c r="W245" s="112" t="e">
        <f>IF(#REF!="",FALSE,IF(OR(X245&gt;Z245,X245&lt;Y245),TRUE,FALSE))</f>
        <v>#REF!</v>
      </c>
      <c r="X245" s="112">
        <f t="shared" si="54"/>
        <v>0</v>
      </c>
      <c r="Y245" s="114" t="e">
        <f>#REF!-3/30</f>
        <v>#REF!</v>
      </c>
      <c r="Z245" s="115" t="e">
        <f>#REF!+1/30</f>
        <v>#REF!</v>
      </c>
    </row>
    <row r="246" spans="1:26" s="30" customFormat="1" x14ac:dyDescent="0.25">
      <c r="A246" s="19">
        <v>231</v>
      </c>
      <c r="B246" s="20"/>
      <c r="C246" s="149"/>
      <c r="D246" s="1"/>
      <c r="E246" s="1"/>
      <c r="F246" s="173"/>
      <c r="G246" s="55"/>
      <c r="H246" s="116" t="str">
        <f t="shared" si="55"/>
        <v/>
      </c>
      <c r="I246" s="35" t="b">
        <f t="shared" si="45"/>
        <v>0</v>
      </c>
      <c r="J246" s="80" t="str">
        <f t="shared" si="46"/>
        <v/>
      </c>
      <c r="K246" s="29" t="b">
        <f t="shared" si="56"/>
        <v>0</v>
      </c>
      <c r="L246" s="80" t="str">
        <f t="shared" si="57"/>
        <v/>
      </c>
      <c r="M246" s="81" t="e">
        <f t="shared" si="47"/>
        <v>#VALUE!</v>
      </c>
      <c r="N246" s="81" t="e">
        <f t="shared" si="48"/>
        <v>#VALUE!</v>
      </c>
      <c r="O246" s="81" t="e">
        <f t="shared" si="49"/>
        <v>#VALUE!</v>
      </c>
      <c r="P246" s="82" t="e">
        <f t="shared" si="50"/>
        <v>#VALUE!</v>
      </c>
      <c r="Q246" s="82" t="e">
        <f t="shared" si="58"/>
        <v>#VALUE!</v>
      </c>
      <c r="R246" s="82" t="b">
        <f t="shared" si="59"/>
        <v>0</v>
      </c>
      <c r="S246" s="72" t="str">
        <f t="shared" si="51"/>
        <v/>
      </c>
      <c r="T246" s="81" t="e" cm="1">
        <f t="array" aca="1" ref="T246" ca="1">TEXT(RIGHT(10-RIGHT(SUM(INDEX(1*(MID(MID(C246,1,1)*2,ROW(INDIRECT("1:"&amp;LEN(MID(C246,1,1)*2))),1)),,))+MID(C246,2,1)+
SUM(INDEX(1*(MID(MID(C246,3,1)*2,ROW(INDIRECT("1:"&amp;LEN(MID(C246,3,1)*2))),1)),,))+MID(C246,4,1)+
SUM(INDEX(1*(MID(MID(C246,5,1)*2,ROW(INDIRECT("1:"&amp;LEN(MID(C246,5,1)*2))),1)),,))+MID(C246,6,1)+
SUM(INDEX(1*(MID(MID(C246,8,1)*2,ROW(INDIRECT("1:"&amp;LEN(MID(C246,8,1)*2))),1)),,))+MID(C246,9,1)+
SUM(INDEX(1*(MID(MID(C246,10,1)*2,ROW(INDIRECT("1:"&amp;LEN(MID(C246,10,1)*2))),1)),,)),1),1),"0")</f>
        <v>#VALUE!</v>
      </c>
      <c r="U246" s="81" t="str">
        <f t="shared" si="52"/>
        <v/>
      </c>
      <c r="V246" s="83" t="b">
        <f t="shared" si="53"/>
        <v>0</v>
      </c>
      <c r="W246" s="112" t="e">
        <f>IF(#REF!="",FALSE,IF(OR(X246&gt;Z246,X246&lt;Y246),TRUE,FALSE))</f>
        <v>#REF!</v>
      </c>
      <c r="X246" s="112">
        <f t="shared" si="54"/>
        <v>0</v>
      </c>
      <c r="Y246" s="114" t="e">
        <f>#REF!-3/30</f>
        <v>#REF!</v>
      </c>
      <c r="Z246" s="115" t="e">
        <f>#REF!+1/30</f>
        <v>#REF!</v>
      </c>
    </row>
    <row r="247" spans="1:26" s="30" customFormat="1" x14ac:dyDescent="0.25">
      <c r="A247" s="19">
        <v>232</v>
      </c>
      <c r="B247" s="20"/>
      <c r="C247" s="149"/>
      <c r="D247" s="1"/>
      <c r="E247" s="1"/>
      <c r="F247" s="173"/>
      <c r="G247" s="55"/>
      <c r="H247" s="116" t="str">
        <f t="shared" si="55"/>
        <v/>
      </c>
      <c r="I247" s="35" t="b">
        <f t="shared" si="45"/>
        <v>0</v>
      </c>
      <c r="J247" s="80" t="str">
        <f t="shared" si="46"/>
        <v/>
      </c>
      <c r="K247" s="29" t="b">
        <f t="shared" si="56"/>
        <v>0</v>
      </c>
      <c r="L247" s="80" t="str">
        <f t="shared" si="57"/>
        <v/>
      </c>
      <c r="M247" s="81" t="e">
        <f t="shared" si="47"/>
        <v>#VALUE!</v>
      </c>
      <c r="N247" s="81" t="e">
        <f t="shared" si="48"/>
        <v>#VALUE!</v>
      </c>
      <c r="O247" s="81" t="e">
        <f t="shared" si="49"/>
        <v>#VALUE!</v>
      </c>
      <c r="P247" s="82" t="e">
        <f t="shared" si="50"/>
        <v>#VALUE!</v>
      </c>
      <c r="Q247" s="82" t="e">
        <f t="shared" si="58"/>
        <v>#VALUE!</v>
      </c>
      <c r="R247" s="82" t="b">
        <f t="shared" si="59"/>
        <v>0</v>
      </c>
      <c r="S247" s="72" t="str">
        <f t="shared" si="51"/>
        <v/>
      </c>
      <c r="T247" s="81" t="e" cm="1">
        <f t="array" aca="1" ref="T247" ca="1">TEXT(RIGHT(10-RIGHT(SUM(INDEX(1*(MID(MID(C247,1,1)*2,ROW(INDIRECT("1:"&amp;LEN(MID(C247,1,1)*2))),1)),,))+MID(C247,2,1)+
SUM(INDEX(1*(MID(MID(C247,3,1)*2,ROW(INDIRECT("1:"&amp;LEN(MID(C247,3,1)*2))),1)),,))+MID(C247,4,1)+
SUM(INDEX(1*(MID(MID(C247,5,1)*2,ROW(INDIRECT("1:"&amp;LEN(MID(C247,5,1)*2))),1)),,))+MID(C247,6,1)+
SUM(INDEX(1*(MID(MID(C247,8,1)*2,ROW(INDIRECT("1:"&amp;LEN(MID(C247,8,1)*2))),1)),,))+MID(C247,9,1)+
SUM(INDEX(1*(MID(MID(C247,10,1)*2,ROW(INDIRECT("1:"&amp;LEN(MID(C247,10,1)*2))),1)),,)),1),1),"0")</f>
        <v>#VALUE!</v>
      </c>
      <c r="U247" s="81" t="str">
        <f t="shared" si="52"/>
        <v/>
      </c>
      <c r="V247" s="83" t="b">
        <f t="shared" si="53"/>
        <v>0</v>
      </c>
      <c r="W247" s="112" t="e">
        <f>IF(#REF!="",FALSE,IF(OR(X247&gt;Z247,X247&lt;Y247),TRUE,FALSE))</f>
        <v>#REF!</v>
      </c>
      <c r="X247" s="112">
        <f t="shared" si="54"/>
        <v>0</v>
      </c>
      <c r="Y247" s="114" t="e">
        <f>#REF!-3/30</f>
        <v>#REF!</v>
      </c>
      <c r="Z247" s="115" t="e">
        <f>#REF!+1/30</f>
        <v>#REF!</v>
      </c>
    </row>
    <row r="248" spans="1:26" s="30" customFormat="1" x14ac:dyDescent="0.25">
      <c r="A248" s="19">
        <v>233</v>
      </c>
      <c r="B248" s="20"/>
      <c r="C248" s="149"/>
      <c r="D248" s="1"/>
      <c r="E248" s="1"/>
      <c r="F248" s="173"/>
      <c r="G248" s="55"/>
      <c r="H248" s="116" t="str">
        <f t="shared" si="55"/>
        <v/>
      </c>
      <c r="I248" s="35" t="b">
        <f t="shared" si="45"/>
        <v>0</v>
      </c>
      <c r="J248" s="80" t="str">
        <f t="shared" si="46"/>
        <v/>
      </c>
      <c r="K248" s="29" t="b">
        <f t="shared" si="56"/>
        <v>0</v>
      </c>
      <c r="L248" s="80" t="str">
        <f t="shared" si="57"/>
        <v/>
      </c>
      <c r="M248" s="81" t="e">
        <f t="shared" si="47"/>
        <v>#VALUE!</v>
      </c>
      <c r="N248" s="81" t="e">
        <f t="shared" si="48"/>
        <v>#VALUE!</v>
      </c>
      <c r="O248" s="81" t="e">
        <f t="shared" si="49"/>
        <v>#VALUE!</v>
      </c>
      <c r="P248" s="82" t="e">
        <f t="shared" si="50"/>
        <v>#VALUE!</v>
      </c>
      <c r="Q248" s="82" t="e">
        <f t="shared" si="58"/>
        <v>#VALUE!</v>
      </c>
      <c r="R248" s="82" t="b">
        <f t="shared" si="59"/>
        <v>0</v>
      </c>
      <c r="S248" s="72" t="str">
        <f t="shared" si="51"/>
        <v/>
      </c>
      <c r="T248" s="81" t="e" cm="1">
        <f t="array" aca="1" ref="T248" ca="1">TEXT(RIGHT(10-RIGHT(SUM(INDEX(1*(MID(MID(C248,1,1)*2,ROW(INDIRECT("1:"&amp;LEN(MID(C248,1,1)*2))),1)),,))+MID(C248,2,1)+
SUM(INDEX(1*(MID(MID(C248,3,1)*2,ROW(INDIRECT("1:"&amp;LEN(MID(C248,3,1)*2))),1)),,))+MID(C248,4,1)+
SUM(INDEX(1*(MID(MID(C248,5,1)*2,ROW(INDIRECT("1:"&amp;LEN(MID(C248,5,1)*2))),1)),,))+MID(C248,6,1)+
SUM(INDEX(1*(MID(MID(C248,8,1)*2,ROW(INDIRECT("1:"&amp;LEN(MID(C248,8,1)*2))),1)),,))+MID(C248,9,1)+
SUM(INDEX(1*(MID(MID(C248,10,1)*2,ROW(INDIRECT("1:"&amp;LEN(MID(C248,10,1)*2))),1)),,)),1),1),"0")</f>
        <v>#VALUE!</v>
      </c>
      <c r="U248" s="81" t="str">
        <f t="shared" si="52"/>
        <v/>
      </c>
      <c r="V248" s="83" t="b">
        <f t="shared" si="53"/>
        <v>0</v>
      </c>
      <c r="W248" s="112" t="e">
        <f>IF(#REF!="",FALSE,IF(OR(X248&gt;Z248,X248&lt;Y248),TRUE,FALSE))</f>
        <v>#REF!</v>
      </c>
      <c r="X248" s="112">
        <f t="shared" si="54"/>
        <v>0</v>
      </c>
      <c r="Y248" s="114" t="e">
        <f>#REF!-3/30</f>
        <v>#REF!</v>
      </c>
      <c r="Z248" s="115" t="e">
        <f>#REF!+1/30</f>
        <v>#REF!</v>
      </c>
    </row>
    <row r="249" spans="1:26" s="30" customFormat="1" x14ac:dyDescent="0.25">
      <c r="A249" s="19">
        <v>234</v>
      </c>
      <c r="B249" s="20"/>
      <c r="C249" s="149"/>
      <c r="D249" s="1"/>
      <c r="E249" s="1"/>
      <c r="F249" s="173"/>
      <c r="G249" s="55"/>
      <c r="H249" s="116" t="str">
        <f t="shared" si="55"/>
        <v/>
      </c>
      <c r="I249" s="35" t="b">
        <f t="shared" si="45"/>
        <v>0</v>
      </c>
      <c r="J249" s="80" t="str">
        <f t="shared" si="46"/>
        <v/>
      </c>
      <c r="K249" s="29" t="b">
        <f t="shared" si="56"/>
        <v>0</v>
      </c>
      <c r="L249" s="80" t="str">
        <f t="shared" si="57"/>
        <v/>
      </c>
      <c r="M249" s="81" t="e">
        <f t="shared" si="47"/>
        <v>#VALUE!</v>
      </c>
      <c r="N249" s="81" t="e">
        <f t="shared" si="48"/>
        <v>#VALUE!</v>
      </c>
      <c r="O249" s="81" t="e">
        <f t="shared" si="49"/>
        <v>#VALUE!</v>
      </c>
      <c r="P249" s="82" t="e">
        <f t="shared" si="50"/>
        <v>#VALUE!</v>
      </c>
      <c r="Q249" s="82" t="e">
        <f t="shared" si="58"/>
        <v>#VALUE!</v>
      </c>
      <c r="R249" s="82" t="b">
        <f t="shared" si="59"/>
        <v>0</v>
      </c>
      <c r="S249" s="72" t="str">
        <f t="shared" si="51"/>
        <v/>
      </c>
      <c r="T249" s="81" t="e" cm="1">
        <f t="array" aca="1" ref="T249" ca="1">TEXT(RIGHT(10-RIGHT(SUM(INDEX(1*(MID(MID(C249,1,1)*2,ROW(INDIRECT("1:"&amp;LEN(MID(C249,1,1)*2))),1)),,))+MID(C249,2,1)+
SUM(INDEX(1*(MID(MID(C249,3,1)*2,ROW(INDIRECT("1:"&amp;LEN(MID(C249,3,1)*2))),1)),,))+MID(C249,4,1)+
SUM(INDEX(1*(MID(MID(C249,5,1)*2,ROW(INDIRECT("1:"&amp;LEN(MID(C249,5,1)*2))),1)),,))+MID(C249,6,1)+
SUM(INDEX(1*(MID(MID(C249,8,1)*2,ROW(INDIRECT("1:"&amp;LEN(MID(C249,8,1)*2))),1)),,))+MID(C249,9,1)+
SUM(INDEX(1*(MID(MID(C249,10,1)*2,ROW(INDIRECT("1:"&amp;LEN(MID(C249,10,1)*2))),1)),,)),1),1),"0")</f>
        <v>#VALUE!</v>
      </c>
      <c r="U249" s="81" t="str">
        <f t="shared" si="52"/>
        <v/>
      </c>
      <c r="V249" s="83" t="b">
        <f t="shared" si="53"/>
        <v>0</v>
      </c>
      <c r="W249" s="112" t="e">
        <f>IF(#REF!="",FALSE,IF(OR(X249&gt;Z249,X249&lt;Y249),TRUE,FALSE))</f>
        <v>#REF!</v>
      </c>
      <c r="X249" s="112">
        <f t="shared" si="54"/>
        <v>0</v>
      </c>
      <c r="Y249" s="114" t="e">
        <f>#REF!-3/30</f>
        <v>#REF!</v>
      </c>
      <c r="Z249" s="115" t="e">
        <f>#REF!+1/30</f>
        <v>#REF!</v>
      </c>
    </row>
    <row r="250" spans="1:26" s="30" customFormat="1" x14ac:dyDescent="0.25">
      <c r="A250" s="19">
        <v>235</v>
      </c>
      <c r="B250" s="20"/>
      <c r="C250" s="149"/>
      <c r="D250" s="1"/>
      <c r="E250" s="1"/>
      <c r="F250" s="173"/>
      <c r="G250" s="55"/>
      <c r="H250" s="116" t="str">
        <f t="shared" si="55"/>
        <v/>
      </c>
      <c r="I250" s="35" t="b">
        <f t="shared" si="45"/>
        <v>0</v>
      </c>
      <c r="J250" s="80" t="str">
        <f t="shared" si="46"/>
        <v/>
      </c>
      <c r="K250" s="29" t="b">
        <f t="shared" si="56"/>
        <v>0</v>
      </c>
      <c r="L250" s="80" t="str">
        <f t="shared" si="57"/>
        <v/>
      </c>
      <c r="M250" s="81" t="e">
        <f t="shared" si="47"/>
        <v>#VALUE!</v>
      </c>
      <c r="N250" s="81" t="e">
        <f t="shared" si="48"/>
        <v>#VALUE!</v>
      </c>
      <c r="O250" s="81" t="e">
        <f t="shared" si="49"/>
        <v>#VALUE!</v>
      </c>
      <c r="P250" s="82" t="e">
        <f t="shared" si="50"/>
        <v>#VALUE!</v>
      </c>
      <c r="Q250" s="82" t="e">
        <f t="shared" si="58"/>
        <v>#VALUE!</v>
      </c>
      <c r="R250" s="82" t="b">
        <f t="shared" si="59"/>
        <v>0</v>
      </c>
      <c r="S250" s="72" t="str">
        <f t="shared" si="51"/>
        <v/>
      </c>
      <c r="T250" s="81" t="e" cm="1">
        <f t="array" aca="1" ref="T250" ca="1">TEXT(RIGHT(10-RIGHT(SUM(INDEX(1*(MID(MID(C250,1,1)*2,ROW(INDIRECT("1:"&amp;LEN(MID(C250,1,1)*2))),1)),,))+MID(C250,2,1)+
SUM(INDEX(1*(MID(MID(C250,3,1)*2,ROW(INDIRECT("1:"&amp;LEN(MID(C250,3,1)*2))),1)),,))+MID(C250,4,1)+
SUM(INDEX(1*(MID(MID(C250,5,1)*2,ROW(INDIRECT("1:"&amp;LEN(MID(C250,5,1)*2))),1)),,))+MID(C250,6,1)+
SUM(INDEX(1*(MID(MID(C250,8,1)*2,ROW(INDIRECT("1:"&amp;LEN(MID(C250,8,1)*2))),1)),,))+MID(C250,9,1)+
SUM(INDEX(1*(MID(MID(C250,10,1)*2,ROW(INDIRECT("1:"&amp;LEN(MID(C250,10,1)*2))),1)),,)),1),1),"0")</f>
        <v>#VALUE!</v>
      </c>
      <c r="U250" s="81" t="str">
        <f t="shared" si="52"/>
        <v/>
      </c>
      <c r="V250" s="83" t="b">
        <f t="shared" si="53"/>
        <v>0</v>
      </c>
      <c r="W250" s="112" t="e">
        <f>IF(#REF!="",FALSE,IF(OR(X250&gt;Z250,X250&lt;Y250),TRUE,FALSE))</f>
        <v>#REF!</v>
      </c>
      <c r="X250" s="112">
        <f t="shared" si="54"/>
        <v>0</v>
      </c>
      <c r="Y250" s="114" t="e">
        <f>#REF!-3/30</f>
        <v>#REF!</v>
      </c>
      <c r="Z250" s="115" t="e">
        <f>#REF!+1/30</f>
        <v>#REF!</v>
      </c>
    </row>
    <row r="251" spans="1:26" s="30" customFormat="1" x14ac:dyDescent="0.25">
      <c r="A251" s="19">
        <v>236</v>
      </c>
      <c r="B251" s="20"/>
      <c r="C251" s="149"/>
      <c r="D251" s="1"/>
      <c r="E251" s="1"/>
      <c r="F251" s="173"/>
      <c r="G251" s="55"/>
      <c r="H251" s="116" t="str">
        <f t="shared" si="55"/>
        <v/>
      </c>
      <c r="I251" s="35" t="b">
        <f t="shared" si="45"/>
        <v>0</v>
      </c>
      <c r="J251" s="80" t="str">
        <f t="shared" si="46"/>
        <v/>
      </c>
      <c r="K251" s="29" t="b">
        <f t="shared" si="56"/>
        <v>0</v>
      </c>
      <c r="L251" s="80" t="str">
        <f t="shared" si="57"/>
        <v/>
      </c>
      <c r="M251" s="81" t="e">
        <f t="shared" si="47"/>
        <v>#VALUE!</v>
      </c>
      <c r="N251" s="81" t="e">
        <f t="shared" si="48"/>
        <v>#VALUE!</v>
      </c>
      <c r="O251" s="81" t="e">
        <f t="shared" si="49"/>
        <v>#VALUE!</v>
      </c>
      <c r="P251" s="82" t="e">
        <f t="shared" si="50"/>
        <v>#VALUE!</v>
      </c>
      <c r="Q251" s="82" t="e">
        <f t="shared" si="58"/>
        <v>#VALUE!</v>
      </c>
      <c r="R251" s="82" t="b">
        <f t="shared" si="59"/>
        <v>0</v>
      </c>
      <c r="S251" s="72" t="str">
        <f t="shared" si="51"/>
        <v/>
      </c>
      <c r="T251" s="81" t="e" cm="1">
        <f t="array" aca="1" ref="T251" ca="1">TEXT(RIGHT(10-RIGHT(SUM(INDEX(1*(MID(MID(C251,1,1)*2,ROW(INDIRECT("1:"&amp;LEN(MID(C251,1,1)*2))),1)),,))+MID(C251,2,1)+
SUM(INDEX(1*(MID(MID(C251,3,1)*2,ROW(INDIRECT("1:"&amp;LEN(MID(C251,3,1)*2))),1)),,))+MID(C251,4,1)+
SUM(INDEX(1*(MID(MID(C251,5,1)*2,ROW(INDIRECT("1:"&amp;LEN(MID(C251,5,1)*2))),1)),,))+MID(C251,6,1)+
SUM(INDEX(1*(MID(MID(C251,8,1)*2,ROW(INDIRECT("1:"&amp;LEN(MID(C251,8,1)*2))),1)),,))+MID(C251,9,1)+
SUM(INDEX(1*(MID(MID(C251,10,1)*2,ROW(INDIRECT("1:"&amp;LEN(MID(C251,10,1)*2))),1)),,)),1),1),"0")</f>
        <v>#VALUE!</v>
      </c>
      <c r="U251" s="81" t="str">
        <f t="shared" si="52"/>
        <v/>
      </c>
      <c r="V251" s="83" t="b">
        <f t="shared" si="53"/>
        <v>0</v>
      </c>
      <c r="W251" s="112" t="e">
        <f>IF(#REF!="",FALSE,IF(OR(X251&gt;Z251,X251&lt;Y251),TRUE,FALSE))</f>
        <v>#REF!</v>
      </c>
      <c r="X251" s="112">
        <f t="shared" si="54"/>
        <v>0</v>
      </c>
      <c r="Y251" s="114" t="e">
        <f>#REF!-3/30</f>
        <v>#REF!</v>
      </c>
      <c r="Z251" s="115" t="e">
        <f>#REF!+1/30</f>
        <v>#REF!</v>
      </c>
    </row>
    <row r="252" spans="1:26" s="30" customFormat="1" x14ac:dyDescent="0.25">
      <c r="A252" s="19">
        <v>237</v>
      </c>
      <c r="B252" s="20"/>
      <c r="C252" s="149"/>
      <c r="D252" s="1"/>
      <c r="E252" s="1"/>
      <c r="F252" s="173"/>
      <c r="G252" s="55"/>
      <c r="H252" s="116" t="str">
        <f t="shared" si="55"/>
        <v/>
      </c>
      <c r="I252" s="35" t="b">
        <f t="shared" si="45"/>
        <v>0</v>
      </c>
      <c r="J252" s="80" t="str">
        <f t="shared" si="46"/>
        <v/>
      </c>
      <c r="K252" s="29" t="b">
        <f t="shared" si="56"/>
        <v>0</v>
      </c>
      <c r="L252" s="80" t="str">
        <f t="shared" si="57"/>
        <v/>
      </c>
      <c r="M252" s="81" t="e">
        <f t="shared" si="47"/>
        <v>#VALUE!</v>
      </c>
      <c r="N252" s="81" t="e">
        <f t="shared" si="48"/>
        <v>#VALUE!</v>
      </c>
      <c r="O252" s="81" t="e">
        <f t="shared" si="49"/>
        <v>#VALUE!</v>
      </c>
      <c r="P252" s="82" t="e">
        <f t="shared" si="50"/>
        <v>#VALUE!</v>
      </c>
      <c r="Q252" s="82" t="e">
        <f t="shared" si="58"/>
        <v>#VALUE!</v>
      </c>
      <c r="R252" s="82" t="b">
        <f t="shared" si="59"/>
        <v>0</v>
      </c>
      <c r="S252" s="72" t="str">
        <f t="shared" si="51"/>
        <v/>
      </c>
      <c r="T252" s="81" t="e" cm="1">
        <f t="array" aca="1" ref="T252" ca="1">TEXT(RIGHT(10-RIGHT(SUM(INDEX(1*(MID(MID(C252,1,1)*2,ROW(INDIRECT("1:"&amp;LEN(MID(C252,1,1)*2))),1)),,))+MID(C252,2,1)+
SUM(INDEX(1*(MID(MID(C252,3,1)*2,ROW(INDIRECT("1:"&amp;LEN(MID(C252,3,1)*2))),1)),,))+MID(C252,4,1)+
SUM(INDEX(1*(MID(MID(C252,5,1)*2,ROW(INDIRECT("1:"&amp;LEN(MID(C252,5,1)*2))),1)),,))+MID(C252,6,1)+
SUM(INDEX(1*(MID(MID(C252,8,1)*2,ROW(INDIRECT("1:"&amp;LEN(MID(C252,8,1)*2))),1)),,))+MID(C252,9,1)+
SUM(INDEX(1*(MID(MID(C252,10,1)*2,ROW(INDIRECT("1:"&amp;LEN(MID(C252,10,1)*2))),1)),,)),1),1),"0")</f>
        <v>#VALUE!</v>
      </c>
      <c r="U252" s="81" t="str">
        <f t="shared" si="52"/>
        <v/>
      </c>
      <c r="V252" s="83" t="b">
        <f t="shared" si="53"/>
        <v>0</v>
      </c>
      <c r="W252" s="112" t="e">
        <f>IF(#REF!="",FALSE,IF(OR(X252&gt;Z252,X252&lt;Y252),TRUE,FALSE))</f>
        <v>#REF!</v>
      </c>
      <c r="X252" s="112">
        <f t="shared" si="54"/>
        <v>0</v>
      </c>
      <c r="Y252" s="114" t="e">
        <f>#REF!-3/30</f>
        <v>#REF!</v>
      </c>
      <c r="Z252" s="115" t="e">
        <f>#REF!+1/30</f>
        <v>#REF!</v>
      </c>
    </row>
    <row r="253" spans="1:26" s="30" customFormat="1" x14ac:dyDescent="0.25">
      <c r="A253" s="19">
        <v>238</v>
      </c>
      <c r="B253" s="20"/>
      <c r="C253" s="149"/>
      <c r="D253" s="1"/>
      <c r="E253" s="1"/>
      <c r="F253" s="173"/>
      <c r="G253" s="55"/>
      <c r="H253" s="116" t="str">
        <f t="shared" si="55"/>
        <v/>
      </c>
      <c r="I253" s="35" t="b">
        <f t="shared" si="45"/>
        <v>0</v>
      </c>
      <c r="J253" s="80" t="str">
        <f t="shared" si="46"/>
        <v/>
      </c>
      <c r="K253" s="29" t="b">
        <f t="shared" si="56"/>
        <v>0</v>
      </c>
      <c r="L253" s="80" t="str">
        <f t="shared" si="57"/>
        <v/>
      </c>
      <c r="M253" s="81" t="e">
        <f t="shared" si="47"/>
        <v>#VALUE!</v>
      </c>
      <c r="N253" s="81" t="e">
        <f t="shared" si="48"/>
        <v>#VALUE!</v>
      </c>
      <c r="O253" s="81" t="e">
        <f t="shared" si="49"/>
        <v>#VALUE!</v>
      </c>
      <c r="P253" s="82" t="e">
        <f t="shared" si="50"/>
        <v>#VALUE!</v>
      </c>
      <c r="Q253" s="82" t="e">
        <f t="shared" si="58"/>
        <v>#VALUE!</v>
      </c>
      <c r="R253" s="82" t="b">
        <f t="shared" si="59"/>
        <v>0</v>
      </c>
      <c r="S253" s="72" t="str">
        <f t="shared" si="51"/>
        <v/>
      </c>
      <c r="T253" s="81" t="e" cm="1">
        <f t="array" aca="1" ref="T253" ca="1">TEXT(RIGHT(10-RIGHT(SUM(INDEX(1*(MID(MID(C253,1,1)*2,ROW(INDIRECT("1:"&amp;LEN(MID(C253,1,1)*2))),1)),,))+MID(C253,2,1)+
SUM(INDEX(1*(MID(MID(C253,3,1)*2,ROW(INDIRECT("1:"&amp;LEN(MID(C253,3,1)*2))),1)),,))+MID(C253,4,1)+
SUM(INDEX(1*(MID(MID(C253,5,1)*2,ROW(INDIRECT("1:"&amp;LEN(MID(C253,5,1)*2))),1)),,))+MID(C253,6,1)+
SUM(INDEX(1*(MID(MID(C253,8,1)*2,ROW(INDIRECT("1:"&amp;LEN(MID(C253,8,1)*2))),1)),,))+MID(C253,9,1)+
SUM(INDEX(1*(MID(MID(C253,10,1)*2,ROW(INDIRECT("1:"&amp;LEN(MID(C253,10,1)*2))),1)),,)),1),1),"0")</f>
        <v>#VALUE!</v>
      </c>
      <c r="U253" s="81" t="str">
        <f t="shared" si="52"/>
        <v/>
      </c>
      <c r="V253" s="83" t="b">
        <f t="shared" si="53"/>
        <v>0</v>
      </c>
      <c r="W253" s="112" t="e">
        <f>IF(#REF!="",FALSE,IF(OR(X253&gt;Z253,X253&lt;Y253),TRUE,FALSE))</f>
        <v>#REF!</v>
      </c>
      <c r="X253" s="112">
        <f t="shared" si="54"/>
        <v>0</v>
      </c>
      <c r="Y253" s="114" t="e">
        <f>#REF!-3/30</f>
        <v>#REF!</v>
      </c>
      <c r="Z253" s="115" t="e">
        <f>#REF!+1/30</f>
        <v>#REF!</v>
      </c>
    </row>
    <row r="254" spans="1:26" s="30" customFormat="1" x14ac:dyDescent="0.25">
      <c r="A254" s="19">
        <v>239</v>
      </c>
      <c r="B254" s="20"/>
      <c r="C254" s="149"/>
      <c r="D254" s="1"/>
      <c r="E254" s="1"/>
      <c r="F254" s="173"/>
      <c r="G254" s="55"/>
      <c r="H254" s="116" t="str">
        <f t="shared" si="55"/>
        <v/>
      </c>
      <c r="I254" s="35" t="b">
        <f t="shared" si="45"/>
        <v>0</v>
      </c>
      <c r="J254" s="80" t="str">
        <f t="shared" si="46"/>
        <v/>
      </c>
      <c r="K254" s="29" t="b">
        <f t="shared" si="56"/>
        <v>0</v>
      </c>
      <c r="L254" s="80" t="str">
        <f t="shared" si="57"/>
        <v/>
      </c>
      <c r="M254" s="81" t="e">
        <f t="shared" si="47"/>
        <v>#VALUE!</v>
      </c>
      <c r="N254" s="81" t="e">
        <f t="shared" si="48"/>
        <v>#VALUE!</v>
      </c>
      <c r="O254" s="81" t="e">
        <f t="shared" si="49"/>
        <v>#VALUE!</v>
      </c>
      <c r="P254" s="82" t="e">
        <f t="shared" si="50"/>
        <v>#VALUE!</v>
      </c>
      <c r="Q254" s="82" t="e">
        <f t="shared" si="58"/>
        <v>#VALUE!</v>
      </c>
      <c r="R254" s="82" t="b">
        <f t="shared" si="59"/>
        <v>0</v>
      </c>
      <c r="S254" s="72" t="str">
        <f t="shared" si="51"/>
        <v/>
      </c>
      <c r="T254" s="81" t="e" cm="1">
        <f t="array" aca="1" ref="T254" ca="1">TEXT(RIGHT(10-RIGHT(SUM(INDEX(1*(MID(MID(C254,1,1)*2,ROW(INDIRECT("1:"&amp;LEN(MID(C254,1,1)*2))),1)),,))+MID(C254,2,1)+
SUM(INDEX(1*(MID(MID(C254,3,1)*2,ROW(INDIRECT("1:"&amp;LEN(MID(C254,3,1)*2))),1)),,))+MID(C254,4,1)+
SUM(INDEX(1*(MID(MID(C254,5,1)*2,ROW(INDIRECT("1:"&amp;LEN(MID(C254,5,1)*2))),1)),,))+MID(C254,6,1)+
SUM(INDEX(1*(MID(MID(C254,8,1)*2,ROW(INDIRECT("1:"&amp;LEN(MID(C254,8,1)*2))),1)),,))+MID(C254,9,1)+
SUM(INDEX(1*(MID(MID(C254,10,1)*2,ROW(INDIRECT("1:"&amp;LEN(MID(C254,10,1)*2))),1)),,)),1),1),"0")</f>
        <v>#VALUE!</v>
      </c>
      <c r="U254" s="81" t="str">
        <f t="shared" si="52"/>
        <v/>
      </c>
      <c r="V254" s="83" t="b">
        <f t="shared" si="53"/>
        <v>0</v>
      </c>
      <c r="W254" s="112" t="e">
        <f>IF(#REF!="",FALSE,IF(OR(X254&gt;Z254,X254&lt;Y254),TRUE,FALSE))</f>
        <v>#REF!</v>
      </c>
      <c r="X254" s="112">
        <f t="shared" si="54"/>
        <v>0</v>
      </c>
      <c r="Y254" s="114" t="e">
        <f>#REF!-3/30</f>
        <v>#REF!</v>
      </c>
      <c r="Z254" s="115" t="e">
        <f>#REF!+1/30</f>
        <v>#REF!</v>
      </c>
    </row>
    <row r="255" spans="1:26" s="30" customFormat="1" x14ac:dyDescent="0.25">
      <c r="A255" s="19">
        <v>240</v>
      </c>
      <c r="B255" s="20"/>
      <c r="C255" s="149"/>
      <c r="D255" s="1"/>
      <c r="E255" s="1"/>
      <c r="F255" s="173"/>
      <c r="G255" s="55"/>
      <c r="H255" s="116" t="str">
        <f t="shared" si="55"/>
        <v/>
      </c>
      <c r="I255" s="35" t="b">
        <f t="shared" si="45"/>
        <v>0</v>
      </c>
      <c r="J255" s="80" t="str">
        <f t="shared" si="46"/>
        <v/>
      </c>
      <c r="K255" s="29" t="b">
        <f t="shared" si="56"/>
        <v>0</v>
      </c>
      <c r="L255" s="80" t="str">
        <f t="shared" si="57"/>
        <v/>
      </c>
      <c r="M255" s="81" t="e">
        <f t="shared" si="47"/>
        <v>#VALUE!</v>
      </c>
      <c r="N255" s="81" t="e">
        <f t="shared" si="48"/>
        <v>#VALUE!</v>
      </c>
      <c r="O255" s="81" t="e">
        <f t="shared" si="49"/>
        <v>#VALUE!</v>
      </c>
      <c r="P255" s="82" t="e">
        <f t="shared" si="50"/>
        <v>#VALUE!</v>
      </c>
      <c r="Q255" s="82" t="e">
        <f t="shared" si="58"/>
        <v>#VALUE!</v>
      </c>
      <c r="R255" s="82" t="b">
        <f t="shared" si="59"/>
        <v>0</v>
      </c>
      <c r="S255" s="72" t="str">
        <f t="shared" si="51"/>
        <v/>
      </c>
      <c r="T255" s="81" t="e" cm="1">
        <f t="array" aca="1" ref="T255" ca="1">TEXT(RIGHT(10-RIGHT(SUM(INDEX(1*(MID(MID(C255,1,1)*2,ROW(INDIRECT("1:"&amp;LEN(MID(C255,1,1)*2))),1)),,))+MID(C255,2,1)+
SUM(INDEX(1*(MID(MID(C255,3,1)*2,ROW(INDIRECT("1:"&amp;LEN(MID(C255,3,1)*2))),1)),,))+MID(C255,4,1)+
SUM(INDEX(1*(MID(MID(C255,5,1)*2,ROW(INDIRECT("1:"&amp;LEN(MID(C255,5,1)*2))),1)),,))+MID(C255,6,1)+
SUM(INDEX(1*(MID(MID(C255,8,1)*2,ROW(INDIRECT("1:"&amp;LEN(MID(C255,8,1)*2))),1)),,))+MID(C255,9,1)+
SUM(INDEX(1*(MID(MID(C255,10,1)*2,ROW(INDIRECT("1:"&amp;LEN(MID(C255,10,1)*2))),1)),,)),1),1),"0")</f>
        <v>#VALUE!</v>
      </c>
      <c r="U255" s="81" t="str">
        <f t="shared" si="52"/>
        <v/>
      </c>
      <c r="V255" s="83" t="b">
        <f t="shared" si="53"/>
        <v>0</v>
      </c>
      <c r="W255" s="112" t="e">
        <f>IF(#REF!="",FALSE,IF(OR(X255&gt;Z255,X255&lt;Y255),TRUE,FALSE))</f>
        <v>#REF!</v>
      </c>
      <c r="X255" s="112">
        <f t="shared" si="54"/>
        <v>0</v>
      </c>
      <c r="Y255" s="114" t="e">
        <f>#REF!-3/30</f>
        <v>#REF!</v>
      </c>
      <c r="Z255" s="115" t="e">
        <f>#REF!+1/30</f>
        <v>#REF!</v>
      </c>
    </row>
    <row r="256" spans="1:26" s="30" customFormat="1" x14ac:dyDescent="0.25">
      <c r="A256" s="19">
        <v>241</v>
      </c>
      <c r="B256" s="20"/>
      <c r="C256" s="149"/>
      <c r="D256" s="1"/>
      <c r="E256" s="1"/>
      <c r="F256" s="173"/>
      <c r="G256" s="55"/>
      <c r="H256" s="116" t="str">
        <f t="shared" si="55"/>
        <v/>
      </c>
      <c r="I256" s="35" t="b">
        <f t="shared" si="45"/>
        <v>0</v>
      </c>
      <c r="J256" s="80" t="str">
        <f t="shared" si="46"/>
        <v/>
      </c>
      <c r="K256" s="29" t="b">
        <f t="shared" si="56"/>
        <v>0</v>
      </c>
      <c r="L256" s="80" t="str">
        <f t="shared" si="57"/>
        <v/>
      </c>
      <c r="M256" s="81" t="e">
        <f t="shared" si="47"/>
        <v>#VALUE!</v>
      </c>
      <c r="N256" s="81" t="e">
        <f t="shared" si="48"/>
        <v>#VALUE!</v>
      </c>
      <c r="O256" s="81" t="e">
        <f t="shared" si="49"/>
        <v>#VALUE!</v>
      </c>
      <c r="P256" s="82" t="e">
        <f t="shared" si="50"/>
        <v>#VALUE!</v>
      </c>
      <c r="Q256" s="82" t="e">
        <f t="shared" si="58"/>
        <v>#VALUE!</v>
      </c>
      <c r="R256" s="82" t="b">
        <f t="shared" si="59"/>
        <v>0</v>
      </c>
      <c r="S256" s="72" t="str">
        <f t="shared" si="51"/>
        <v/>
      </c>
      <c r="T256" s="81" t="e" cm="1">
        <f t="array" aca="1" ref="T256" ca="1">TEXT(RIGHT(10-RIGHT(SUM(INDEX(1*(MID(MID(C256,1,1)*2,ROW(INDIRECT("1:"&amp;LEN(MID(C256,1,1)*2))),1)),,))+MID(C256,2,1)+
SUM(INDEX(1*(MID(MID(C256,3,1)*2,ROW(INDIRECT("1:"&amp;LEN(MID(C256,3,1)*2))),1)),,))+MID(C256,4,1)+
SUM(INDEX(1*(MID(MID(C256,5,1)*2,ROW(INDIRECT("1:"&amp;LEN(MID(C256,5,1)*2))),1)),,))+MID(C256,6,1)+
SUM(INDEX(1*(MID(MID(C256,8,1)*2,ROW(INDIRECT("1:"&amp;LEN(MID(C256,8,1)*2))),1)),,))+MID(C256,9,1)+
SUM(INDEX(1*(MID(MID(C256,10,1)*2,ROW(INDIRECT("1:"&amp;LEN(MID(C256,10,1)*2))),1)),,)),1),1),"0")</f>
        <v>#VALUE!</v>
      </c>
      <c r="U256" s="81" t="str">
        <f t="shared" si="52"/>
        <v/>
      </c>
      <c r="V256" s="83" t="b">
        <f t="shared" si="53"/>
        <v>0</v>
      </c>
      <c r="W256" s="112" t="e">
        <f>IF(#REF!="",FALSE,IF(OR(X256&gt;Z256,X256&lt;Y256),TRUE,FALSE))</f>
        <v>#REF!</v>
      </c>
      <c r="X256" s="112">
        <f t="shared" si="54"/>
        <v>0</v>
      </c>
      <c r="Y256" s="114" t="e">
        <f>#REF!-3/30</f>
        <v>#REF!</v>
      </c>
      <c r="Z256" s="115" t="e">
        <f>#REF!+1/30</f>
        <v>#REF!</v>
      </c>
    </row>
    <row r="257" spans="1:26" s="30" customFormat="1" x14ac:dyDescent="0.25">
      <c r="A257" s="19">
        <v>242</v>
      </c>
      <c r="B257" s="20"/>
      <c r="C257" s="149"/>
      <c r="D257" s="1"/>
      <c r="E257" s="1"/>
      <c r="F257" s="173"/>
      <c r="G257" s="55"/>
      <c r="H257" s="116" t="str">
        <f t="shared" si="55"/>
        <v/>
      </c>
      <c r="I257" s="35" t="b">
        <f t="shared" si="45"/>
        <v>0</v>
      </c>
      <c r="J257" s="80" t="str">
        <f t="shared" si="46"/>
        <v/>
      </c>
      <c r="K257" s="29" t="b">
        <f t="shared" si="56"/>
        <v>0</v>
      </c>
      <c r="L257" s="80" t="str">
        <f t="shared" si="57"/>
        <v/>
      </c>
      <c r="M257" s="81" t="e">
        <f t="shared" si="47"/>
        <v>#VALUE!</v>
      </c>
      <c r="N257" s="81" t="e">
        <f t="shared" si="48"/>
        <v>#VALUE!</v>
      </c>
      <c r="O257" s="81" t="e">
        <f t="shared" si="49"/>
        <v>#VALUE!</v>
      </c>
      <c r="P257" s="82" t="e">
        <f t="shared" si="50"/>
        <v>#VALUE!</v>
      </c>
      <c r="Q257" s="82" t="e">
        <f t="shared" si="58"/>
        <v>#VALUE!</v>
      </c>
      <c r="R257" s="82" t="b">
        <f t="shared" si="59"/>
        <v>0</v>
      </c>
      <c r="S257" s="72" t="str">
        <f t="shared" si="51"/>
        <v/>
      </c>
      <c r="T257" s="81" t="e" cm="1">
        <f t="array" aca="1" ref="T257" ca="1">TEXT(RIGHT(10-RIGHT(SUM(INDEX(1*(MID(MID(C257,1,1)*2,ROW(INDIRECT("1:"&amp;LEN(MID(C257,1,1)*2))),1)),,))+MID(C257,2,1)+
SUM(INDEX(1*(MID(MID(C257,3,1)*2,ROW(INDIRECT("1:"&amp;LEN(MID(C257,3,1)*2))),1)),,))+MID(C257,4,1)+
SUM(INDEX(1*(MID(MID(C257,5,1)*2,ROW(INDIRECT("1:"&amp;LEN(MID(C257,5,1)*2))),1)),,))+MID(C257,6,1)+
SUM(INDEX(1*(MID(MID(C257,8,1)*2,ROW(INDIRECT("1:"&amp;LEN(MID(C257,8,1)*2))),1)),,))+MID(C257,9,1)+
SUM(INDEX(1*(MID(MID(C257,10,1)*2,ROW(INDIRECT("1:"&amp;LEN(MID(C257,10,1)*2))),1)),,)),1),1),"0")</f>
        <v>#VALUE!</v>
      </c>
      <c r="U257" s="81" t="str">
        <f t="shared" si="52"/>
        <v/>
      </c>
      <c r="V257" s="83" t="b">
        <f t="shared" si="53"/>
        <v>0</v>
      </c>
      <c r="W257" s="112" t="e">
        <f>IF(#REF!="",FALSE,IF(OR(X257&gt;Z257,X257&lt;Y257),TRUE,FALSE))</f>
        <v>#REF!</v>
      </c>
      <c r="X257" s="112">
        <f t="shared" si="54"/>
        <v>0</v>
      </c>
      <c r="Y257" s="114" t="e">
        <f>#REF!-3/30</f>
        <v>#REF!</v>
      </c>
      <c r="Z257" s="115" t="e">
        <f>#REF!+1/30</f>
        <v>#REF!</v>
      </c>
    </row>
    <row r="258" spans="1:26" s="30" customFormat="1" x14ac:dyDescent="0.25">
      <c r="A258" s="19">
        <v>243</v>
      </c>
      <c r="B258" s="20"/>
      <c r="C258" s="149"/>
      <c r="D258" s="1"/>
      <c r="E258" s="1"/>
      <c r="F258" s="173"/>
      <c r="G258" s="55"/>
      <c r="H258" s="116" t="str">
        <f t="shared" si="55"/>
        <v/>
      </c>
      <c r="I258" s="35" t="b">
        <f t="shared" si="45"/>
        <v>0</v>
      </c>
      <c r="J258" s="80" t="str">
        <f t="shared" si="46"/>
        <v/>
      </c>
      <c r="K258" s="29" t="b">
        <f t="shared" si="56"/>
        <v>0</v>
      </c>
      <c r="L258" s="80" t="str">
        <f t="shared" si="57"/>
        <v/>
      </c>
      <c r="M258" s="81" t="e">
        <f t="shared" si="47"/>
        <v>#VALUE!</v>
      </c>
      <c r="N258" s="81" t="e">
        <f t="shared" si="48"/>
        <v>#VALUE!</v>
      </c>
      <c r="O258" s="81" t="e">
        <f t="shared" si="49"/>
        <v>#VALUE!</v>
      </c>
      <c r="P258" s="82" t="e">
        <f t="shared" si="50"/>
        <v>#VALUE!</v>
      </c>
      <c r="Q258" s="82" t="e">
        <f t="shared" si="58"/>
        <v>#VALUE!</v>
      </c>
      <c r="R258" s="82" t="b">
        <f t="shared" si="59"/>
        <v>0</v>
      </c>
      <c r="S258" s="72" t="str">
        <f t="shared" si="51"/>
        <v/>
      </c>
      <c r="T258" s="81" t="e" cm="1">
        <f t="array" aca="1" ref="T258" ca="1">TEXT(RIGHT(10-RIGHT(SUM(INDEX(1*(MID(MID(C258,1,1)*2,ROW(INDIRECT("1:"&amp;LEN(MID(C258,1,1)*2))),1)),,))+MID(C258,2,1)+
SUM(INDEX(1*(MID(MID(C258,3,1)*2,ROW(INDIRECT("1:"&amp;LEN(MID(C258,3,1)*2))),1)),,))+MID(C258,4,1)+
SUM(INDEX(1*(MID(MID(C258,5,1)*2,ROW(INDIRECT("1:"&amp;LEN(MID(C258,5,1)*2))),1)),,))+MID(C258,6,1)+
SUM(INDEX(1*(MID(MID(C258,8,1)*2,ROW(INDIRECT("1:"&amp;LEN(MID(C258,8,1)*2))),1)),,))+MID(C258,9,1)+
SUM(INDEX(1*(MID(MID(C258,10,1)*2,ROW(INDIRECT("1:"&amp;LEN(MID(C258,10,1)*2))),1)),,)),1),1),"0")</f>
        <v>#VALUE!</v>
      </c>
      <c r="U258" s="81" t="str">
        <f t="shared" si="52"/>
        <v/>
      </c>
      <c r="V258" s="83" t="b">
        <f t="shared" si="53"/>
        <v>0</v>
      </c>
      <c r="W258" s="112" t="e">
        <f>IF(#REF!="",FALSE,IF(OR(X258&gt;Z258,X258&lt;Y258),TRUE,FALSE))</f>
        <v>#REF!</v>
      </c>
      <c r="X258" s="112">
        <f t="shared" si="54"/>
        <v>0</v>
      </c>
      <c r="Y258" s="114" t="e">
        <f>#REF!-3/30</f>
        <v>#REF!</v>
      </c>
      <c r="Z258" s="115" t="e">
        <f>#REF!+1/30</f>
        <v>#REF!</v>
      </c>
    </row>
    <row r="259" spans="1:26" s="30" customFormat="1" x14ac:dyDescent="0.25">
      <c r="A259" s="19">
        <v>244</v>
      </c>
      <c r="B259" s="20"/>
      <c r="C259" s="149"/>
      <c r="D259" s="1"/>
      <c r="E259" s="1"/>
      <c r="F259" s="173"/>
      <c r="G259" s="55"/>
      <c r="H259" s="116" t="str">
        <f t="shared" si="55"/>
        <v/>
      </c>
      <c r="I259" s="35" t="b">
        <f t="shared" si="45"/>
        <v>0</v>
      </c>
      <c r="J259" s="80" t="str">
        <f t="shared" si="46"/>
        <v/>
      </c>
      <c r="K259" s="29" t="b">
        <f t="shared" si="56"/>
        <v>0</v>
      </c>
      <c r="L259" s="80" t="str">
        <f t="shared" si="57"/>
        <v/>
      </c>
      <c r="M259" s="81" t="e">
        <f t="shared" si="47"/>
        <v>#VALUE!</v>
      </c>
      <c r="N259" s="81" t="e">
        <f t="shared" si="48"/>
        <v>#VALUE!</v>
      </c>
      <c r="O259" s="81" t="e">
        <f t="shared" si="49"/>
        <v>#VALUE!</v>
      </c>
      <c r="P259" s="82" t="e">
        <f t="shared" si="50"/>
        <v>#VALUE!</v>
      </c>
      <c r="Q259" s="82" t="e">
        <f t="shared" si="58"/>
        <v>#VALUE!</v>
      </c>
      <c r="R259" s="82" t="b">
        <f t="shared" si="59"/>
        <v>0</v>
      </c>
      <c r="S259" s="72" t="str">
        <f t="shared" si="51"/>
        <v/>
      </c>
      <c r="T259" s="81" t="e" cm="1">
        <f t="array" aca="1" ref="T259" ca="1">TEXT(RIGHT(10-RIGHT(SUM(INDEX(1*(MID(MID(C259,1,1)*2,ROW(INDIRECT("1:"&amp;LEN(MID(C259,1,1)*2))),1)),,))+MID(C259,2,1)+
SUM(INDEX(1*(MID(MID(C259,3,1)*2,ROW(INDIRECT("1:"&amp;LEN(MID(C259,3,1)*2))),1)),,))+MID(C259,4,1)+
SUM(INDEX(1*(MID(MID(C259,5,1)*2,ROW(INDIRECT("1:"&amp;LEN(MID(C259,5,1)*2))),1)),,))+MID(C259,6,1)+
SUM(INDEX(1*(MID(MID(C259,8,1)*2,ROW(INDIRECT("1:"&amp;LEN(MID(C259,8,1)*2))),1)),,))+MID(C259,9,1)+
SUM(INDEX(1*(MID(MID(C259,10,1)*2,ROW(INDIRECT("1:"&amp;LEN(MID(C259,10,1)*2))),1)),,)),1),1),"0")</f>
        <v>#VALUE!</v>
      </c>
      <c r="U259" s="81" t="str">
        <f t="shared" si="52"/>
        <v/>
      </c>
      <c r="V259" s="83" t="b">
        <f t="shared" si="53"/>
        <v>0</v>
      </c>
      <c r="W259" s="112" t="e">
        <f>IF(#REF!="",FALSE,IF(OR(X259&gt;Z259,X259&lt;Y259),TRUE,FALSE))</f>
        <v>#REF!</v>
      </c>
      <c r="X259" s="112">
        <f t="shared" si="54"/>
        <v>0</v>
      </c>
      <c r="Y259" s="114" t="e">
        <f>#REF!-3/30</f>
        <v>#REF!</v>
      </c>
      <c r="Z259" s="115" t="e">
        <f>#REF!+1/30</f>
        <v>#REF!</v>
      </c>
    </row>
    <row r="260" spans="1:26" s="30" customFormat="1" x14ac:dyDescent="0.25">
      <c r="A260" s="19">
        <v>245</v>
      </c>
      <c r="B260" s="20"/>
      <c r="C260" s="149"/>
      <c r="D260" s="1"/>
      <c r="E260" s="1"/>
      <c r="F260" s="173"/>
      <c r="G260" s="55"/>
      <c r="H260" s="116" t="str">
        <f t="shared" si="55"/>
        <v/>
      </c>
      <c r="I260" s="35" t="b">
        <f t="shared" si="45"/>
        <v>0</v>
      </c>
      <c r="J260" s="80" t="str">
        <f t="shared" si="46"/>
        <v/>
      </c>
      <c r="K260" s="29" t="b">
        <f t="shared" si="56"/>
        <v>0</v>
      </c>
      <c r="L260" s="80" t="str">
        <f t="shared" si="57"/>
        <v/>
      </c>
      <c r="M260" s="81" t="e">
        <f t="shared" si="47"/>
        <v>#VALUE!</v>
      </c>
      <c r="N260" s="81" t="e">
        <f t="shared" si="48"/>
        <v>#VALUE!</v>
      </c>
      <c r="O260" s="81" t="e">
        <f t="shared" si="49"/>
        <v>#VALUE!</v>
      </c>
      <c r="P260" s="82" t="e">
        <f t="shared" si="50"/>
        <v>#VALUE!</v>
      </c>
      <c r="Q260" s="82" t="e">
        <f t="shared" si="58"/>
        <v>#VALUE!</v>
      </c>
      <c r="R260" s="82" t="b">
        <f t="shared" si="59"/>
        <v>0</v>
      </c>
      <c r="S260" s="72" t="str">
        <f t="shared" si="51"/>
        <v/>
      </c>
      <c r="T260" s="81" t="e" cm="1">
        <f t="array" aca="1" ref="T260" ca="1">TEXT(RIGHT(10-RIGHT(SUM(INDEX(1*(MID(MID(C260,1,1)*2,ROW(INDIRECT("1:"&amp;LEN(MID(C260,1,1)*2))),1)),,))+MID(C260,2,1)+
SUM(INDEX(1*(MID(MID(C260,3,1)*2,ROW(INDIRECT("1:"&amp;LEN(MID(C260,3,1)*2))),1)),,))+MID(C260,4,1)+
SUM(INDEX(1*(MID(MID(C260,5,1)*2,ROW(INDIRECT("1:"&amp;LEN(MID(C260,5,1)*2))),1)),,))+MID(C260,6,1)+
SUM(INDEX(1*(MID(MID(C260,8,1)*2,ROW(INDIRECT("1:"&amp;LEN(MID(C260,8,1)*2))),1)),,))+MID(C260,9,1)+
SUM(INDEX(1*(MID(MID(C260,10,1)*2,ROW(INDIRECT("1:"&amp;LEN(MID(C260,10,1)*2))),1)),,)),1),1),"0")</f>
        <v>#VALUE!</v>
      </c>
      <c r="U260" s="81" t="str">
        <f t="shared" si="52"/>
        <v/>
      </c>
      <c r="V260" s="83" t="b">
        <f t="shared" si="53"/>
        <v>0</v>
      </c>
      <c r="W260" s="112" t="e">
        <f>IF(#REF!="",FALSE,IF(OR(X260&gt;Z260,X260&lt;Y260),TRUE,FALSE))</f>
        <v>#REF!</v>
      </c>
      <c r="X260" s="112">
        <f t="shared" si="54"/>
        <v>0</v>
      </c>
      <c r="Y260" s="114" t="e">
        <f>#REF!-3/30</f>
        <v>#REF!</v>
      </c>
      <c r="Z260" s="115" t="e">
        <f>#REF!+1/30</f>
        <v>#REF!</v>
      </c>
    </row>
    <row r="261" spans="1:26" s="30" customFormat="1" x14ac:dyDescent="0.25">
      <c r="A261" s="19">
        <v>246</v>
      </c>
      <c r="B261" s="20"/>
      <c r="C261" s="149"/>
      <c r="D261" s="1"/>
      <c r="E261" s="1"/>
      <c r="F261" s="173"/>
      <c r="G261" s="55"/>
      <c r="H261" s="116" t="str">
        <f t="shared" si="55"/>
        <v/>
      </c>
      <c r="I261" s="35" t="b">
        <f t="shared" si="45"/>
        <v>0</v>
      </c>
      <c r="J261" s="80" t="str">
        <f t="shared" si="46"/>
        <v/>
      </c>
      <c r="K261" s="29" t="b">
        <f t="shared" si="56"/>
        <v>0</v>
      </c>
      <c r="L261" s="80" t="str">
        <f t="shared" si="57"/>
        <v/>
      </c>
      <c r="M261" s="81" t="e">
        <f t="shared" si="47"/>
        <v>#VALUE!</v>
      </c>
      <c r="N261" s="81" t="e">
        <f t="shared" si="48"/>
        <v>#VALUE!</v>
      </c>
      <c r="O261" s="81" t="e">
        <f t="shared" si="49"/>
        <v>#VALUE!</v>
      </c>
      <c r="P261" s="82" t="e">
        <f t="shared" si="50"/>
        <v>#VALUE!</v>
      </c>
      <c r="Q261" s="82" t="e">
        <f t="shared" si="58"/>
        <v>#VALUE!</v>
      </c>
      <c r="R261" s="82" t="b">
        <f t="shared" si="59"/>
        <v>0</v>
      </c>
      <c r="S261" s="72" t="str">
        <f t="shared" si="51"/>
        <v/>
      </c>
      <c r="T261" s="81" t="e" cm="1">
        <f t="array" aca="1" ref="T261" ca="1">TEXT(RIGHT(10-RIGHT(SUM(INDEX(1*(MID(MID(C261,1,1)*2,ROW(INDIRECT("1:"&amp;LEN(MID(C261,1,1)*2))),1)),,))+MID(C261,2,1)+
SUM(INDEX(1*(MID(MID(C261,3,1)*2,ROW(INDIRECT("1:"&amp;LEN(MID(C261,3,1)*2))),1)),,))+MID(C261,4,1)+
SUM(INDEX(1*(MID(MID(C261,5,1)*2,ROW(INDIRECT("1:"&amp;LEN(MID(C261,5,1)*2))),1)),,))+MID(C261,6,1)+
SUM(INDEX(1*(MID(MID(C261,8,1)*2,ROW(INDIRECT("1:"&amp;LEN(MID(C261,8,1)*2))),1)),,))+MID(C261,9,1)+
SUM(INDEX(1*(MID(MID(C261,10,1)*2,ROW(INDIRECT("1:"&amp;LEN(MID(C261,10,1)*2))),1)),,)),1),1),"0")</f>
        <v>#VALUE!</v>
      </c>
      <c r="U261" s="81" t="str">
        <f t="shared" si="52"/>
        <v/>
      </c>
      <c r="V261" s="83" t="b">
        <f t="shared" si="53"/>
        <v>0</v>
      </c>
      <c r="W261" s="112" t="e">
        <f>IF(#REF!="",FALSE,IF(OR(X261&gt;Z261,X261&lt;Y261),TRUE,FALSE))</f>
        <v>#REF!</v>
      </c>
      <c r="X261" s="112">
        <f t="shared" si="54"/>
        <v>0</v>
      </c>
      <c r="Y261" s="114" t="e">
        <f>#REF!-3/30</f>
        <v>#REF!</v>
      </c>
      <c r="Z261" s="115" t="e">
        <f>#REF!+1/30</f>
        <v>#REF!</v>
      </c>
    </row>
    <row r="262" spans="1:26" s="30" customFormat="1" x14ac:dyDescent="0.25">
      <c r="A262" s="19">
        <v>247</v>
      </c>
      <c r="B262" s="20"/>
      <c r="C262" s="149"/>
      <c r="D262" s="1"/>
      <c r="E262" s="1"/>
      <c r="F262" s="173"/>
      <c r="G262" s="55"/>
      <c r="H262" s="116" t="str">
        <f t="shared" si="55"/>
        <v/>
      </c>
      <c r="I262" s="35" t="b">
        <f t="shared" si="45"/>
        <v>0</v>
      </c>
      <c r="J262" s="80" t="str">
        <f t="shared" si="46"/>
        <v/>
      </c>
      <c r="K262" s="29" t="b">
        <f t="shared" si="56"/>
        <v>0</v>
      </c>
      <c r="L262" s="80" t="str">
        <f t="shared" si="57"/>
        <v/>
      </c>
      <c r="M262" s="81" t="e">
        <f t="shared" si="47"/>
        <v>#VALUE!</v>
      </c>
      <c r="N262" s="81" t="e">
        <f t="shared" si="48"/>
        <v>#VALUE!</v>
      </c>
      <c r="O262" s="81" t="e">
        <f t="shared" si="49"/>
        <v>#VALUE!</v>
      </c>
      <c r="P262" s="82" t="e">
        <f t="shared" si="50"/>
        <v>#VALUE!</v>
      </c>
      <c r="Q262" s="82" t="e">
        <f t="shared" si="58"/>
        <v>#VALUE!</v>
      </c>
      <c r="R262" s="82" t="b">
        <f t="shared" si="59"/>
        <v>0</v>
      </c>
      <c r="S262" s="72" t="str">
        <f t="shared" si="51"/>
        <v/>
      </c>
      <c r="T262" s="81" t="e" cm="1">
        <f t="array" aca="1" ref="T262" ca="1">TEXT(RIGHT(10-RIGHT(SUM(INDEX(1*(MID(MID(C262,1,1)*2,ROW(INDIRECT("1:"&amp;LEN(MID(C262,1,1)*2))),1)),,))+MID(C262,2,1)+
SUM(INDEX(1*(MID(MID(C262,3,1)*2,ROW(INDIRECT("1:"&amp;LEN(MID(C262,3,1)*2))),1)),,))+MID(C262,4,1)+
SUM(INDEX(1*(MID(MID(C262,5,1)*2,ROW(INDIRECT("1:"&amp;LEN(MID(C262,5,1)*2))),1)),,))+MID(C262,6,1)+
SUM(INDEX(1*(MID(MID(C262,8,1)*2,ROW(INDIRECT("1:"&amp;LEN(MID(C262,8,1)*2))),1)),,))+MID(C262,9,1)+
SUM(INDEX(1*(MID(MID(C262,10,1)*2,ROW(INDIRECT("1:"&amp;LEN(MID(C262,10,1)*2))),1)),,)),1),1),"0")</f>
        <v>#VALUE!</v>
      </c>
      <c r="U262" s="81" t="str">
        <f t="shared" si="52"/>
        <v/>
      </c>
      <c r="V262" s="83" t="b">
        <f t="shared" si="53"/>
        <v>0</v>
      </c>
      <c r="W262" s="112" t="e">
        <f>IF(#REF!="",FALSE,IF(OR(X262&gt;Z262,X262&lt;Y262),TRUE,FALSE))</f>
        <v>#REF!</v>
      </c>
      <c r="X262" s="112">
        <f t="shared" si="54"/>
        <v>0</v>
      </c>
      <c r="Y262" s="114" t="e">
        <f>#REF!-3/30</f>
        <v>#REF!</v>
      </c>
      <c r="Z262" s="115" t="e">
        <f>#REF!+1/30</f>
        <v>#REF!</v>
      </c>
    </row>
    <row r="263" spans="1:26" s="30" customFormat="1" x14ac:dyDescent="0.25">
      <c r="A263" s="19">
        <v>248</v>
      </c>
      <c r="B263" s="20"/>
      <c r="C263" s="149"/>
      <c r="D263" s="1"/>
      <c r="E263" s="1"/>
      <c r="F263" s="173"/>
      <c r="G263" s="55"/>
      <c r="H263" s="116" t="str">
        <f t="shared" si="55"/>
        <v/>
      </c>
      <c r="I263" s="35" t="b">
        <f t="shared" si="45"/>
        <v>0</v>
      </c>
      <c r="J263" s="80" t="str">
        <f t="shared" si="46"/>
        <v/>
      </c>
      <c r="K263" s="29" t="b">
        <f t="shared" si="56"/>
        <v>0</v>
      </c>
      <c r="L263" s="80" t="str">
        <f t="shared" si="57"/>
        <v/>
      </c>
      <c r="M263" s="81" t="e">
        <f t="shared" si="47"/>
        <v>#VALUE!</v>
      </c>
      <c r="N263" s="81" t="e">
        <f t="shared" si="48"/>
        <v>#VALUE!</v>
      </c>
      <c r="O263" s="81" t="e">
        <f t="shared" si="49"/>
        <v>#VALUE!</v>
      </c>
      <c r="P263" s="82" t="e">
        <f t="shared" si="50"/>
        <v>#VALUE!</v>
      </c>
      <c r="Q263" s="82" t="e">
        <f t="shared" si="58"/>
        <v>#VALUE!</v>
      </c>
      <c r="R263" s="82" t="b">
        <f t="shared" si="59"/>
        <v>0</v>
      </c>
      <c r="S263" s="72" t="str">
        <f t="shared" si="51"/>
        <v/>
      </c>
      <c r="T263" s="81" t="e" cm="1">
        <f t="array" aca="1" ref="T263" ca="1">TEXT(RIGHT(10-RIGHT(SUM(INDEX(1*(MID(MID(C263,1,1)*2,ROW(INDIRECT("1:"&amp;LEN(MID(C263,1,1)*2))),1)),,))+MID(C263,2,1)+
SUM(INDEX(1*(MID(MID(C263,3,1)*2,ROW(INDIRECT("1:"&amp;LEN(MID(C263,3,1)*2))),1)),,))+MID(C263,4,1)+
SUM(INDEX(1*(MID(MID(C263,5,1)*2,ROW(INDIRECT("1:"&amp;LEN(MID(C263,5,1)*2))),1)),,))+MID(C263,6,1)+
SUM(INDEX(1*(MID(MID(C263,8,1)*2,ROW(INDIRECT("1:"&amp;LEN(MID(C263,8,1)*2))),1)),,))+MID(C263,9,1)+
SUM(INDEX(1*(MID(MID(C263,10,1)*2,ROW(INDIRECT("1:"&amp;LEN(MID(C263,10,1)*2))),1)),,)),1),1),"0")</f>
        <v>#VALUE!</v>
      </c>
      <c r="U263" s="81" t="str">
        <f t="shared" si="52"/>
        <v/>
      </c>
      <c r="V263" s="83" t="b">
        <f t="shared" si="53"/>
        <v>0</v>
      </c>
      <c r="W263" s="112" t="e">
        <f>IF(#REF!="",FALSE,IF(OR(X263&gt;Z263,X263&lt;Y263),TRUE,FALSE))</f>
        <v>#REF!</v>
      </c>
      <c r="X263" s="112">
        <f t="shared" si="54"/>
        <v>0</v>
      </c>
      <c r="Y263" s="114" t="e">
        <f>#REF!-3/30</f>
        <v>#REF!</v>
      </c>
      <c r="Z263" s="115" t="e">
        <f>#REF!+1/30</f>
        <v>#REF!</v>
      </c>
    </row>
    <row r="264" spans="1:26" s="30" customFormat="1" x14ac:dyDescent="0.25">
      <c r="A264" s="19">
        <v>249</v>
      </c>
      <c r="B264" s="20"/>
      <c r="C264" s="149"/>
      <c r="D264" s="1"/>
      <c r="E264" s="1"/>
      <c r="F264" s="173"/>
      <c r="G264" s="55"/>
      <c r="H264" s="116" t="str">
        <f t="shared" si="55"/>
        <v/>
      </c>
      <c r="I264" s="35" t="b">
        <f t="shared" si="45"/>
        <v>0</v>
      </c>
      <c r="J264" s="80" t="str">
        <f t="shared" si="46"/>
        <v/>
      </c>
      <c r="K264" s="29" t="b">
        <f t="shared" si="56"/>
        <v>0</v>
      </c>
      <c r="L264" s="80" t="str">
        <f t="shared" si="57"/>
        <v/>
      </c>
      <c r="M264" s="81" t="e">
        <f t="shared" si="47"/>
        <v>#VALUE!</v>
      </c>
      <c r="N264" s="81" t="e">
        <f t="shared" si="48"/>
        <v>#VALUE!</v>
      </c>
      <c r="O264" s="81" t="e">
        <f t="shared" si="49"/>
        <v>#VALUE!</v>
      </c>
      <c r="P264" s="82" t="e">
        <f t="shared" si="50"/>
        <v>#VALUE!</v>
      </c>
      <c r="Q264" s="82" t="e">
        <f t="shared" si="58"/>
        <v>#VALUE!</v>
      </c>
      <c r="R264" s="82" t="b">
        <f t="shared" si="59"/>
        <v>0</v>
      </c>
      <c r="S264" s="72" t="str">
        <f t="shared" si="51"/>
        <v/>
      </c>
      <c r="T264" s="81" t="e" cm="1">
        <f t="array" aca="1" ref="T264" ca="1">TEXT(RIGHT(10-RIGHT(SUM(INDEX(1*(MID(MID(C264,1,1)*2,ROW(INDIRECT("1:"&amp;LEN(MID(C264,1,1)*2))),1)),,))+MID(C264,2,1)+
SUM(INDEX(1*(MID(MID(C264,3,1)*2,ROW(INDIRECT("1:"&amp;LEN(MID(C264,3,1)*2))),1)),,))+MID(C264,4,1)+
SUM(INDEX(1*(MID(MID(C264,5,1)*2,ROW(INDIRECT("1:"&amp;LEN(MID(C264,5,1)*2))),1)),,))+MID(C264,6,1)+
SUM(INDEX(1*(MID(MID(C264,8,1)*2,ROW(INDIRECT("1:"&amp;LEN(MID(C264,8,1)*2))),1)),,))+MID(C264,9,1)+
SUM(INDEX(1*(MID(MID(C264,10,1)*2,ROW(INDIRECT("1:"&amp;LEN(MID(C264,10,1)*2))),1)),,)),1),1),"0")</f>
        <v>#VALUE!</v>
      </c>
      <c r="U264" s="81" t="str">
        <f t="shared" si="52"/>
        <v/>
      </c>
      <c r="V264" s="83" t="b">
        <f t="shared" si="53"/>
        <v>0</v>
      </c>
      <c r="W264" s="112" t="e">
        <f>IF(#REF!="",FALSE,IF(OR(X264&gt;Z264,X264&lt;Y264),TRUE,FALSE))</f>
        <v>#REF!</v>
      </c>
      <c r="X264" s="112">
        <f t="shared" si="54"/>
        <v>0</v>
      </c>
      <c r="Y264" s="114" t="e">
        <f>#REF!-3/30</f>
        <v>#REF!</v>
      </c>
      <c r="Z264" s="115" t="e">
        <f>#REF!+1/30</f>
        <v>#REF!</v>
      </c>
    </row>
    <row r="265" spans="1:26" s="30" customFormat="1" x14ac:dyDescent="0.25">
      <c r="A265" s="19">
        <v>250</v>
      </c>
      <c r="B265" s="20"/>
      <c r="C265" s="149"/>
      <c r="D265" s="1"/>
      <c r="E265" s="1"/>
      <c r="F265" s="173"/>
      <c r="G265" s="55"/>
      <c r="H265" s="116" t="str">
        <f t="shared" si="55"/>
        <v/>
      </c>
      <c r="I265" s="35" t="b">
        <f t="shared" si="45"/>
        <v>0</v>
      </c>
      <c r="J265" s="80" t="str">
        <f t="shared" si="46"/>
        <v/>
      </c>
      <c r="K265" s="29" t="b">
        <f t="shared" si="56"/>
        <v>0</v>
      </c>
      <c r="L265" s="80" t="str">
        <f t="shared" si="57"/>
        <v/>
      </c>
      <c r="M265" s="81" t="e">
        <f t="shared" si="47"/>
        <v>#VALUE!</v>
      </c>
      <c r="N265" s="81" t="e">
        <f t="shared" si="48"/>
        <v>#VALUE!</v>
      </c>
      <c r="O265" s="81" t="e">
        <f t="shared" si="49"/>
        <v>#VALUE!</v>
      </c>
      <c r="P265" s="82" t="e">
        <f t="shared" si="50"/>
        <v>#VALUE!</v>
      </c>
      <c r="Q265" s="82" t="e">
        <f t="shared" si="58"/>
        <v>#VALUE!</v>
      </c>
      <c r="R265" s="82" t="b">
        <f t="shared" si="59"/>
        <v>0</v>
      </c>
      <c r="S265" s="72" t="str">
        <f t="shared" si="51"/>
        <v/>
      </c>
      <c r="T265" s="81" t="e" cm="1">
        <f t="array" aca="1" ref="T265" ca="1">TEXT(RIGHT(10-RIGHT(SUM(INDEX(1*(MID(MID(C265,1,1)*2,ROW(INDIRECT("1:"&amp;LEN(MID(C265,1,1)*2))),1)),,))+MID(C265,2,1)+
SUM(INDEX(1*(MID(MID(C265,3,1)*2,ROW(INDIRECT("1:"&amp;LEN(MID(C265,3,1)*2))),1)),,))+MID(C265,4,1)+
SUM(INDEX(1*(MID(MID(C265,5,1)*2,ROW(INDIRECT("1:"&amp;LEN(MID(C265,5,1)*2))),1)),,))+MID(C265,6,1)+
SUM(INDEX(1*(MID(MID(C265,8,1)*2,ROW(INDIRECT("1:"&amp;LEN(MID(C265,8,1)*2))),1)),,))+MID(C265,9,1)+
SUM(INDEX(1*(MID(MID(C265,10,1)*2,ROW(INDIRECT("1:"&amp;LEN(MID(C265,10,1)*2))),1)),,)),1),1),"0")</f>
        <v>#VALUE!</v>
      </c>
      <c r="U265" s="81" t="str">
        <f t="shared" si="52"/>
        <v/>
      </c>
      <c r="V265" s="83" t="b">
        <f t="shared" si="53"/>
        <v>0</v>
      </c>
      <c r="W265" s="112" t="e">
        <f>IF(#REF!="",FALSE,IF(OR(X265&gt;Z265,X265&lt;Y265),TRUE,FALSE))</f>
        <v>#REF!</v>
      </c>
      <c r="X265" s="112">
        <f t="shared" si="54"/>
        <v>0</v>
      </c>
      <c r="Y265" s="114" t="e">
        <f>#REF!-3/30</f>
        <v>#REF!</v>
      </c>
      <c r="Z265" s="115" t="e">
        <f>#REF!+1/30</f>
        <v>#REF!</v>
      </c>
    </row>
    <row r="266" spans="1:26" s="30" customFormat="1" x14ac:dyDescent="0.25">
      <c r="A266" s="19">
        <v>251</v>
      </c>
      <c r="B266" s="20"/>
      <c r="C266" s="149"/>
      <c r="D266" s="1"/>
      <c r="E266" s="1"/>
      <c r="F266" s="173"/>
      <c r="G266" s="55"/>
      <c r="H266" s="116" t="str">
        <f t="shared" si="55"/>
        <v/>
      </c>
      <c r="I266" s="35" t="b">
        <f t="shared" si="45"/>
        <v>0</v>
      </c>
      <c r="J266" s="80" t="str">
        <f t="shared" si="46"/>
        <v/>
      </c>
      <c r="K266" s="29" t="b">
        <f t="shared" si="56"/>
        <v>0</v>
      </c>
      <c r="L266" s="80" t="str">
        <f t="shared" si="57"/>
        <v/>
      </c>
      <c r="M266" s="81" t="e">
        <f t="shared" si="47"/>
        <v>#VALUE!</v>
      </c>
      <c r="N266" s="81" t="e">
        <f t="shared" si="48"/>
        <v>#VALUE!</v>
      </c>
      <c r="O266" s="81" t="e">
        <f t="shared" si="49"/>
        <v>#VALUE!</v>
      </c>
      <c r="P266" s="82" t="e">
        <f t="shared" si="50"/>
        <v>#VALUE!</v>
      </c>
      <c r="Q266" s="82" t="e">
        <f t="shared" si="58"/>
        <v>#VALUE!</v>
      </c>
      <c r="R266" s="82" t="b">
        <f t="shared" si="59"/>
        <v>0</v>
      </c>
      <c r="S266" s="72" t="str">
        <f t="shared" si="51"/>
        <v/>
      </c>
      <c r="T266" s="81" t="e" cm="1">
        <f t="array" aca="1" ref="T266" ca="1">TEXT(RIGHT(10-RIGHT(SUM(INDEX(1*(MID(MID(C266,1,1)*2,ROW(INDIRECT("1:"&amp;LEN(MID(C266,1,1)*2))),1)),,))+MID(C266,2,1)+
SUM(INDEX(1*(MID(MID(C266,3,1)*2,ROW(INDIRECT("1:"&amp;LEN(MID(C266,3,1)*2))),1)),,))+MID(C266,4,1)+
SUM(INDEX(1*(MID(MID(C266,5,1)*2,ROW(INDIRECT("1:"&amp;LEN(MID(C266,5,1)*2))),1)),,))+MID(C266,6,1)+
SUM(INDEX(1*(MID(MID(C266,8,1)*2,ROW(INDIRECT("1:"&amp;LEN(MID(C266,8,1)*2))),1)),,))+MID(C266,9,1)+
SUM(INDEX(1*(MID(MID(C266,10,1)*2,ROW(INDIRECT("1:"&amp;LEN(MID(C266,10,1)*2))),1)),,)),1),1),"0")</f>
        <v>#VALUE!</v>
      </c>
      <c r="U266" s="81" t="str">
        <f t="shared" si="52"/>
        <v/>
      </c>
      <c r="V266" s="83" t="b">
        <f t="shared" si="53"/>
        <v>0</v>
      </c>
      <c r="W266" s="112" t="e">
        <f>IF(#REF!="",FALSE,IF(OR(X266&gt;Z266,X266&lt;Y266),TRUE,FALSE))</f>
        <v>#REF!</v>
      </c>
      <c r="X266" s="112">
        <f t="shared" si="54"/>
        <v>0</v>
      </c>
      <c r="Y266" s="114" t="e">
        <f>#REF!-3/30</f>
        <v>#REF!</v>
      </c>
      <c r="Z266" s="115" t="e">
        <f>#REF!+1/30</f>
        <v>#REF!</v>
      </c>
    </row>
    <row r="267" spans="1:26" s="30" customFormat="1" x14ac:dyDescent="0.25">
      <c r="A267" s="19">
        <v>252</v>
      </c>
      <c r="B267" s="20"/>
      <c r="C267" s="149"/>
      <c r="D267" s="1"/>
      <c r="E267" s="1"/>
      <c r="F267" s="173"/>
      <c r="G267" s="55"/>
      <c r="H267" s="116" t="str">
        <f t="shared" si="55"/>
        <v/>
      </c>
      <c r="I267" s="35" t="b">
        <f t="shared" si="45"/>
        <v>0</v>
      </c>
      <c r="J267" s="80" t="str">
        <f t="shared" si="46"/>
        <v/>
      </c>
      <c r="K267" s="29" t="b">
        <f t="shared" si="56"/>
        <v>0</v>
      </c>
      <c r="L267" s="80" t="str">
        <f t="shared" si="57"/>
        <v/>
      </c>
      <c r="M267" s="81" t="e">
        <f t="shared" si="47"/>
        <v>#VALUE!</v>
      </c>
      <c r="N267" s="81" t="e">
        <f t="shared" si="48"/>
        <v>#VALUE!</v>
      </c>
      <c r="O267" s="81" t="e">
        <f t="shared" si="49"/>
        <v>#VALUE!</v>
      </c>
      <c r="P267" s="82" t="e">
        <f t="shared" si="50"/>
        <v>#VALUE!</v>
      </c>
      <c r="Q267" s="82" t="e">
        <f t="shared" si="58"/>
        <v>#VALUE!</v>
      </c>
      <c r="R267" s="82" t="b">
        <f t="shared" si="59"/>
        <v>0</v>
      </c>
      <c r="S267" s="72" t="str">
        <f t="shared" si="51"/>
        <v/>
      </c>
      <c r="T267" s="81" t="e" cm="1">
        <f t="array" aca="1" ref="T267" ca="1">TEXT(RIGHT(10-RIGHT(SUM(INDEX(1*(MID(MID(C267,1,1)*2,ROW(INDIRECT("1:"&amp;LEN(MID(C267,1,1)*2))),1)),,))+MID(C267,2,1)+
SUM(INDEX(1*(MID(MID(C267,3,1)*2,ROW(INDIRECT("1:"&amp;LEN(MID(C267,3,1)*2))),1)),,))+MID(C267,4,1)+
SUM(INDEX(1*(MID(MID(C267,5,1)*2,ROW(INDIRECT("1:"&amp;LEN(MID(C267,5,1)*2))),1)),,))+MID(C267,6,1)+
SUM(INDEX(1*(MID(MID(C267,8,1)*2,ROW(INDIRECT("1:"&amp;LEN(MID(C267,8,1)*2))),1)),,))+MID(C267,9,1)+
SUM(INDEX(1*(MID(MID(C267,10,1)*2,ROW(INDIRECT("1:"&amp;LEN(MID(C267,10,1)*2))),1)),,)),1),1),"0")</f>
        <v>#VALUE!</v>
      </c>
      <c r="U267" s="81" t="str">
        <f t="shared" si="52"/>
        <v/>
      </c>
      <c r="V267" s="83" t="b">
        <f t="shared" si="53"/>
        <v>0</v>
      </c>
      <c r="W267" s="112" t="e">
        <f>IF(#REF!="",FALSE,IF(OR(X267&gt;Z267,X267&lt;Y267),TRUE,FALSE))</f>
        <v>#REF!</v>
      </c>
      <c r="X267" s="112">
        <f t="shared" si="54"/>
        <v>0</v>
      </c>
      <c r="Y267" s="114" t="e">
        <f>#REF!-3/30</f>
        <v>#REF!</v>
      </c>
      <c r="Z267" s="115" t="e">
        <f>#REF!+1/30</f>
        <v>#REF!</v>
      </c>
    </row>
    <row r="268" spans="1:26" s="30" customFormat="1" x14ac:dyDescent="0.25">
      <c r="A268" s="19">
        <v>253</v>
      </c>
      <c r="B268" s="20"/>
      <c r="C268" s="149"/>
      <c r="D268" s="1"/>
      <c r="E268" s="1"/>
      <c r="F268" s="173"/>
      <c r="G268" s="55"/>
      <c r="H268" s="116" t="str">
        <f t="shared" si="55"/>
        <v/>
      </c>
      <c r="I268" s="35" t="b">
        <f t="shared" si="45"/>
        <v>0</v>
      </c>
      <c r="J268" s="80" t="str">
        <f t="shared" si="46"/>
        <v/>
      </c>
      <c r="K268" s="29" t="b">
        <f t="shared" si="56"/>
        <v>0</v>
      </c>
      <c r="L268" s="80" t="str">
        <f t="shared" si="57"/>
        <v/>
      </c>
      <c r="M268" s="81" t="e">
        <f t="shared" si="47"/>
        <v>#VALUE!</v>
      </c>
      <c r="N268" s="81" t="e">
        <f t="shared" si="48"/>
        <v>#VALUE!</v>
      </c>
      <c r="O268" s="81" t="e">
        <f t="shared" si="49"/>
        <v>#VALUE!</v>
      </c>
      <c r="P268" s="82" t="e">
        <f t="shared" si="50"/>
        <v>#VALUE!</v>
      </c>
      <c r="Q268" s="82" t="e">
        <f t="shared" si="58"/>
        <v>#VALUE!</v>
      </c>
      <c r="R268" s="82" t="b">
        <f t="shared" si="59"/>
        <v>0</v>
      </c>
      <c r="S268" s="72" t="str">
        <f t="shared" si="51"/>
        <v/>
      </c>
      <c r="T268" s="81" t="e" cm="1">
        <f t="array" aca="1" ref="T268" ca="1">TEXT(RIGHT(10-RIGHT(SUM(INDEX(1*(MID(MID(C268,1,1)*2,ROW(INDIRECT("1:"&amp;LEN(MID(C268,1,1)*2))),1)),,))+MID(C268,2,1)+
SUM(INDEX(1*(MID(MID(C268,3,1)*2,ROW(INDIRECT("1:"&amp;LEN(MID(C268,3,1)*2))),1)),,))+MID(C268,4,1)+
SUM(INDEX(1*(MID(MID(C268,5,1)*2,ROW(INDIRECT("1:"&amp;LEN(MID(C268,5,1)*2))),1)),,))+MID(C268,6,1)+
SUM(INDEX(1*(MID(MID(C268,8,1)*2,ROW(INDIRECT("1:"&amp;LEN(MID(C268,8,1)*2))),1)),,))+MID(C268,9,1)+
SUM(INDEX(1*(MID(MID(C268,10,1)*2,ROW(INDIRECT("1:"&amp;LEN(MID(C268,10,1)*2))),1)),,)),1),1),"0")</f>
        <v>#VALUE!</v>
      </c>
      <c r="U268" s="81" t="str">
        <f t="shared" si="52"/>
        <v/>
      </c>
      <c r="V268" s="83" t="b">
        <f t="shared" si="53"/>
        <v>0</v>
      </c>
      <c r="W268" s="112" t="e">
        <f>IF(#REF!="",FALSE,IF(OR(X268&gt;Z268,X268&lt;Y268),TRUE,FALSE))</f>
        <v>#REF!</v>
      </c>
      <c r="X268" s="112">
        <f t="shared" si="54"/>
        <v>0</v>
      </c>
      <c r="Y268" s="114" t="e">
        <f>#REF!-3/30</f>
        <v>#REF!</v>
      </c>
      <c r="Z268" s="115" t="e">
        <f>#REF!+1/30</f>
        <v>#REF!</v>
      </c>
    </row>
    <row r="269" spans="1:26" s="30" customFormat="1" x14ac:dyDescent="0.25">
      <c r="A269" s="19">
        <v>254</v>
      </c>
      <c r="B269" s="20"/>
      <c r="C269" s="149"/>
      <c r="D269" s="1"/>
      <c r="E269" s="1"/>
      <c r="F269" s="173"/>
      <c r="G269" s="55"/>
      <c r="H269" s="116" t="str">
        <f t="shared" si="55"/>
        <v/>
      </c>
      <c r="I269" s="35" t="b">
        <f t="shared" si="45"/>
        <v>0</v>
      </c>
      <c r="J269" s="80" t="str">
        <f t="shared" si="46"/>
        <v/>
      </c>
      <c r="K269" s="29" t="b">
        <f t="shared" si="56"/>
        <v>0</v>
      </c>
      <c r="L269" s="80" t="str">
        <f t="shared" si="57"/>
        <v/>
      </c>
      <c r="M269" s="81" t="e">
        <f t="shared" si="47"/>
        <v>#VALUE!</v>
      </c>
      <c r="N269" s="81" t="e">
        <f t="shared" si="48"/>
        <v>#VALUE!</v>
      </c>
      <c r="O269" s="81" t="e">
        <f t="shared" si="49"/>
        <v>#VALUE!</v>
      </c>
      <c r="P269" s="82" t="e">
        <f t="shared" si="50"/>
        <v>#VALUE!</v>
      </c>
      <c r="Q269" s="82" t="e">
        <f t="shared" si="58"/>
        <v>#VALUE!</v>
      </c>
      <c r="R269" s="82" t="b">
        <f t="shared" si="59"/>
        <v>0</v>
      </c>
      <c r="S269" s="72" t="str">
        <f t="shared" si="51"/>
        <v/>
      </c>
      <c r="T269" s="81" t="e" cm="1">
        <f t="array" aca="1" ref="T269" ca="1">TEXT(RIGHT(10-RIGHT(SUM(INDEX(1*(MID(MID(C269,1,1)*2,ROW(INDIRECT("1:"&amp;LEN(MID(C269,1,1)*2))),1)),,))+MID(C269,2,1)+
SUM(INDEX(1*(MID(MID(C269,3,1)*2,ROW(INDIRECT("1:"&amp;LEN(MID(C269,3,1)*2))),1)),,))+MID(C269,4,1)+
SUM(INDEX(1*(MID(MID(C269,5,1)*2,ROW(INDIRECT("1:"&amp;LEN(MID(C269,5,1)*2))),1)),,))+MID(C269,6,1)+
SUM(INDEX(1*(MID(MID(C269,8,1)*2,ROW(INDIRECT("1:"&amp;LEN(MID(C269,8,1)*2))),1)),,))+MID(C269,9,1)+
SUM(INDEX(1*(MID(MID(C269,10,1)*2,ROW(INDIRECT("1:"&amp;LEN(MID(C269,10,1)*2))),1)),,)),1),1),"0")</f>
        <v>#VALUE!</v>
      </c>
      <c r="U269" s="81" t="str">
        <f t="shared" si="52"/>
        <v/>
      </c>
      <c r="V269" s="83" t="b">
        <f t="shared" si="53"/>
        <v>0</v>
      </c>
      <c r="W269" s="112" t="e">
        <f>IF(#REF!="",FALSE,IF(OR(X269&gt;Z269,X269&lt;Y269),TRUE,FALSE))</f>
        <v>#REF!</v>
      </c>
      <c r="X269" s="112">
        <f t="shared" si="54"/>
        <v>0</v>
      </c>
      <c r="Y269" s="114" t="e">
        <f>#REF!-3/30</f>
        <v>#REF!</v>
      </c>
      <c r="Z269" s="115" t="e">
        <f>#REF!+1/30</f>
        <v>#REF!</v>
      </c>
    </row>
    <row r="270" spans="1:26" s="30" customFormat="1" x14ac:dyDescent="0.25">
      <c r="A270" s="19">
        <v>255</v>
      </c>
      <c r="B270" s="20"/>
      <c r="C270" s="149"/>
      <c r="D270" s="1"/>
      <c r="E270" s="1"/>
      <c r="F270" s="173"/>
      <c r="G270" s="55"/>
      <c r="H270" s="116" t="str">
        <f t="shared" si="55"/>
        <v/>
      </c>
      <c r="I270" s="35" t="b">
        <f t="shared" si="45"/>
        <v>0</v>
      </c>
      <c r="J270" s="80" t="str">
        <f t="shared" si="46"/>
        <v/>
      </c>
      <c r="K270" s="29" t="b">
        <f t="shared" si="56"/>
        <v>0</v>
      </c>
      <c r="L270" s="80" t="str">
        <f t="shared" si="57"/>
        <v/>
      </c>
      <c r="M270" s="81" t="e">
        <f t="shared" si="47"/>
        <v>#VALUE!</v>
      </c>
      <c r="N270" s="81" t="e">
        <f t="shared" si="48"/>
        <v>#VALUE!</v>
      </c>
      <c r="O270" s="81" t="e">
        <f t="shared" si="49"/>
        <v>#VALUE!</v>
      </c>
      <c r="P270" s="82" t="e">
        <f t="shared" si="50"/>
        <v>#VALUE!</v>
      </c>
      <c r="Q270" s="82" t="e">
        <f t="shared" si="58"/>
        <v>#VALUE!</v>
      </c>
      <c r="R270" s="82" t="b">
        <f t="shared" si="59"/>
        <v>0</v>
      </c>
      <c r="S270" s="72" t="str">
        <f t="shared" si="51"/>
        <v/>
      </c>
      <c r="T270" s="81" t="e" cm="1">
        <f t="array" aca="1" ref="T270" ca="1">TEXT(RIGHT(10-RIGHT(SUM(INDEX(1*(MID(MID(C270,1,1)*2,ROW(INDIRECT("1:"&amp;LEN(MID(C270,1,1)*2))),1)),,))+MID(C270,2,1)+
SUM(INDEX(1*(MID(MID(C270,3,1)*2,ROW(INDIRECT("1:"&amp;LEN(MID(C270,3,1)*2))),1)),,))+MID(C270,4,1)+
SUM(INDEX(1*(MID(MID(C270,5,1)*2,ROW(INDIRECT("1:"&amp;LEN(MID(C270,5,1)*2))),1)),,))+MID(C270,6,1)+
SUM(INDEX(1*(MID(MID(C270,8,1)*2,ROW(INDIRECT("1:"&amp;LEN(MID(C270,8,1)*2))),1)),,))+MID(C270,9,1)+
SUM(INDEX(1*(MID(MID(C270,10,1)*2,ROW(INDIRECT("1:"&amp;LEN(MID(C270,10,1)*2))),1)),,)),1),1),"0")</f>
        <v>#VALUE!</v>
      </c>
      <c r="U270" s="81" t="str">
        <f t="shared" si="52"/>
        <v/>
      </c>
      <c r="V270" s="83" t="b">
        <f t="shared" si="53"/>
        <v>0</v>
      </c>
      <c r="W270" s="112" t="e">
        <f>IF(#REF!="",FALSE,IF(OR(X270&gt;Z270,X270&lt;Y270),TRUE,FALSE))</f>
        <v>#REF!</v>
      </c>
      <c r="X270" s="112">
        <f t="shared" si="54"/>
        <v>0</v>
      </c>
      <c r="Y270" s="114" t="e">
        <f>#REF!-3/30</f>
        <v>#REF!</v>
      </c>
      <c r="Z270" s="115" t="e">
        <f>#REF!+1/30</f>
        <v>#REF!</v>
      </c>
    </row>
    <row r="271" spans="1:26" s="30" customFormat="1" x14ac:dyDescent="0.25">
      <c r="A271" s="19">
        <v>256</v>
      </c>
      <c r="B271" s="20"/>
      <c r="C271" s="149"/>
      <c r="D271" s="1"/>
      <c r="E271" s="1"/>
      <c r="F271" s="173"/>
      <c r="G271" s="55"/>
      <c r="H271" s="116" t="str">
        <f t="shared" si="55"/>
        <v/>
      </c>
      <c r="I271" s="35" t="b">
        <f t="shared" si="45"/>
        <v>0</v>
      </c>
      <c r="J271" s="80" t="str">
        <f t="shared" si="46"/>
        <v/>
      </c>
      <c r="K271" s="29" t="b">
        <f t="shared" si="56"/>
        <v>0</v>
      </c>
      <c r="L271" s="80" t="str">
        <f t="shared" si="57"/>
        <v/>
      </c>
      <c r="M271" s="81" t="e">
        <f t="shared" si="47"/>
        <v>#VALUE!</v>
      </c>
      <c r="N271" s="81" t="e">
        <f t="shared" si="48"/>
        <v>#VALUE!</v>
      </c>
      <c r="O271" s="81" t="e">
        <f t="shared" si="49"/>
        <v>#VALUE!</v>
      </c>
      <c r="P271" s="82" t="e">
        <f t="shared" si="50"/>
        <v>#VALUE!</v>
      </c>
      <c r="Q271" s="82" t="e">
        <f t="shared" si="58"/>
        <v>#VALUE!</v>
      </c>
      <c r="R271" s="82" t="b">
        <f t="shared" si="59"/>
        <v>0</v>
      </c>
      <c r="S271" s="72" t="str">
        <f t="shared" si="51"/>
        <v/>
      </c>
      <c r="T271" s="81" t="e" cm="1">
        <f t="array" aca="1" ref="T271" ca="1">TEXT(RIGHT(10-RIGHT(SUM(INDEX(1*(MID(MID(C271,1,1)*2,ROW(INDIRECT("1:"&amp;LEN(MID(C271,1,1)*2))),1)),,))+MID(C271,2,1)+
SUM(INDEX(1*(MID(MID(C271,3,1)*2,ROW(INDIRECT("1:"&amp;LEN(MID(C271,3,1)*2))),1)),,))+MID(C271,4,1)+
SUM(INDEX(1*(MID(MID(C271,5,1)*2,ROW(INDIRECT("1:"&amp;LEN(MID(C271,5,1)*2))),1)),,))+MID(C271,6,1)+
SUM(INDEX(1*(MID(MID(C271,8,1)*2,ROW(INDIRECT("1:"&amp;LEN(MID(C271,8,1)*2))),1)),,))+MID(C271,9,1)+
SUM(INDEX(1*(MID(MID(C271,10,1)*2,ROW(INDIRECT("1:"&amp;LEN(MID(C271,10,1)*2))),1)),,)),1),1),"0")</f>
        <v>#VALUE!</v>
      </c>
      <c r="U271" s="81" t="str">
        <f t="shared" si="52"/>
        <v/>
      </c>
      <c r="V271" s="83" t="b">
        <f t="shared" si="53"/>
        <v>0</v>
      </c>
      <c r="W271" s="112" t="e">
        <f>IF(#REF!="",FALSE,IF(OR(X271&gt;Z271,X271&lt;Y271),TRUE,FALSE))</f>
        <v>#REF!</v>
      </c>
      <c r="X271" s="112">
        <f t="shared" si="54"/>
        <v>0</v>
      </c>
      <c r="Y271" s="114" t="e">
        <f>#REF!-3/30</f>
        <v>#REF!</v>
      </c>
      <c r="Z271" s="115" t="e">
        <f>#REF!+1/30</f>
        <v>#REF!</v>
      </c>
    </row>
    <row r="272" spans="1:26" s="30" customFormat="1" x14ac:dyDescent="0.25">
      <c r="A272" s="19">
        <v>257</v>
      </c>
      <c r="B272" s="20"/>
      <c r="C272" s="149"/>
      <c r="D272" s="1"/>
      <c r="E272" s="1"/>
      <c r="F272" s="173"/>
      <c r="G272" s="55"/>
      <c r="H272" s="116" t="str">
        <f t="shared" si="55"/>
        <v/>
      </c>
      <c r="I272" s="35" t="b">
        <f t="shared" ref="I272:I335" si="60">V272</f>
        <v>0</v>
      </c>
      <c r="J272" s="80" t="str">
        <f t="shared" ref="J272:J335" si="61">IF(I272,J$13,"")</f>
        <v/>
      </c>
      <c r="K272" s="29" t="b">
        <f t="shared" si="56"/>
        <v>0</v>
      </c>
      <c r="L272" s="80" t="str">
        <f t="shared" si="57"/>
        <v/>
      </c>
      <c r="M272" s="81" t="e">
        <f t="shared" ref="M272:M335" si="62">VALUE(LEFT(C272,2))</f>
        <v>#VALUE!</v>
      </c>
      <c r="N272" s="81" t="e">
        <f t="shared" ref="N272:N335" si="63">VALUE(MID(C272,3,2))</f>
        <v>#VALUE!</v>
      </c>
      <c r="O272" s="81" t="e">
        <f t="shared" ref="O272:O335" si="64">TEXT(IF(VALUE(MID(C272,5,2))&gt;31,MID(C272,5,2)-60,VALUE(MID(C272,5,2))),"00")</f>
        <v>#VALUE!</v>
      </c>
      <c r="P272" s="82" t="e">
        <f t="shared" ref="P272:P335" si="65">DATEVALUE(IF(VALUE(LEFT(C272,2))&lt;20,20,19)&amp;TEXT(M272,"00")&amp;"/"&amp;N272&amp;"/"&amp;O272)</f>
        <v>#VALUE!</v>
      </c>
      <c r="Q272" s="82" t="e">
        <f t="shared" si="58"/>
        <v>#VALUE!</v>
      </c>
      <c r="R272" s="82" t="b">
        <f t="shared" si="59"/>
        <v>0</v>
      </c>
      <c r="S272" s="72" t="str">
        <f t="shared" ref="S272:S335" si="66">RIGHT(C272,1)</f>
        <v/>
      </c>
      <c r="T272" s="81" t="e" cm="1">
        <f t="array" aca="1" ref="T272" ca="1">TEXT(RIGHT(10-RIGHT(SUM(INDEX(1*(MID(MID(C272,1,1)*2,ROW(INDIRECT("1:"&amp;LEN(MID(C272,1,1)*2))),1)),,))+MID(C272,2,1)+
SUM(INDEX(1*(MID(MID(C272,3,1)*2,ROW(INDIRECT("1:"&amp;LEN(MID(C272,3,1)*2))),1)),,))+MID(C272,4,1)+
SUM(INDEX(1*(MID(MID(C272,5,1)*2,ROW(INDIRECT("1:"&amp;LEN(MID(C272,5,1)*2))),1)),,))+MID(C272,6,1)+
SUM(INDEX(1*(MID(MID(C272,8,1)*2,ROW(INDIRECT("1:"&amp;LEN(MID(C272,8,1)*2))),1)),,))+MID(C272,9,1)+
SUM(INDEX(1*(MID(MID(C272,10,1)*2,ROW(INDIRECT("1:"&amp;LEN(MID(C272,10,1)*2))),1)),,)),1),1),"0")</f>
        <v>#VALUE!</v>
      </c>
      <c r="U272" s="81" t="str">
        <f t="shared" ref="U272:U335" si="67">IF(C272="","",T272=S272)</f>
        <v/>
      </c>
      <c r="V272" s="83" t="b">
        <f t="shared" ref="V272:V335" si="68">IFERROR(NOT(IF(C272&lt;&gt;"",AND(R272,U272),TRUE)),TRUE)</f>
        <v>0</v>
      </c>
      <c r="W272" s="112" t="e">
        <f>IF(#REF!="",FALSE,IF(OR(X272&gt;Z272,X272&lt;Y272),TRUE,FALSE))</f>
        <v>#REF!</v>
      </c>
      <c r="X272" s="112">
        <f t="shared" ref="X272:X335" si="69">(E272-D272)/30</f>
        <v>0</v>
      </c>
      <c r="Y272" s="114" t="e">
        <f>#REF!-3/30</f>
        <v>#REF!</v>
      </c>
      <c r="Z272" s="115" t="e">
        <f>#REF!+1/30</f>
        <v>#REF!</v>
      </c>
    </row>
    <row r="273" spans="1:26" s="30" customFormat="1" x14ac:dyDescent="0.25">
      <c r="A273" s="19">
        <v>258</v>
      </c>
      <c r="B273" s="20"/>
      <c r="C273" s="149"/>
      <c r="D273" s="1"/>
      <c r="E273" s="1"/>
      <c r="F273" s="173"/>
      <c r="G273" s="55"/>
      <c r="H273" s="116" t="str">
        <f t="shared" ref="H273:H336" si="70">IF(J273="","",J273&amp;". ")&amp;IF(L273="","",L273&amp;". ")</f>
        <v/>
      </c>
      <c r="I273" s="35" t="b">
        <f t="shared" si="60"/>
        <v>0</v>
      </c>
      <c r="J273" s="80" t="str">
        <f t="shared" si="61"/>
        <v/>
      </c>
      <c r="K273" s="29" t="b">
        <f t="shared" ref="K273:K336" si="71">IF(COUNTA(D273:E273)&gt;1,E273&lt;D273,FALSE)</f>
        <v>0</v>
      </c>
      <c r="L273" s="80" t="str">
        <f t="shared" ref="L273:L336" si="72">IF(K273,L$13,"")</f>
        <v/>
      </c>
      <c r="M273" s="81" t="e">
        <f t="shared" si="62"/>
        <v>#VALUE!</v>
      </c>
      <c r="N273" s="81" t="e">
        <f t="shared" si="63"/>
        <v>#VALUE!</v>
      </c>
      <c r="O273" s="81" t="e">
        <f t="shared" si="64"/>
        <v>#VALUE!</v>
      </c>
      <c r="P273" s="82" t="e">
        <f t="shared" si="65"/>
        <v>#VALUE!</v>
      </c>
      <c r="Q273" s="82" t="e">
        <f t="shared" ref="Q273:Q336" si="73">DATE(M273,N273,O273)</f>
        <v>#VALUE!</v>
      </c>
      <c r="R273" s="82" t="b">
        <f t="shared" si="59"/>
        <v>0</v>
      </c>
      <c r="S273" s="72" t="str">
        <f t="shared" si="66"/>
        <v/>
      </c>
      <c r="T273" s="81" t="e" cm="1">
        <f t="array" aca="1" ref="T273" ca="1">TEXT(RIGHT(10-RIGHT(SUM(INDEX(1*(MID(MID(C273,1,1)*2,ROW(INDIRECT("1:"&amp;LEN(MID(C273,1,1)*2))),1)),,))+MID(C273,2,1)+
SUM(INDEX(1*(MID(MID(C273,3,1)*2,ROW(INDIRECT("1:"&amp;LEN(MID(C273,3,1)*2))),1)),,))+MID(C273,4,1)+
SUM(INDEX(1*(MID(MID(C273,5,1)*2,ROW(INDIRECT("1:"&amp;LEN(MID(C273,5,1)*2))),1)),,))+MID(C273,6,1)+
SUM(INDEX(1*(MID(MID(C273,8,1)*2,ROW(INDIRECT("1:"&amp;LEN(MID(C273,8,1)*2))),1)),,))+MID(C273,9,1)+
SUM(INDEX(1*(MID(MID(C273,10,1)*2,ROW(INDIRECT("1:"&amp;LEN(MID(C273,10,1)*2))),1)),,)),1),1),"0")</f>
        <v>#VALUE!</v>
      </c>
      <c r="U273" s="81" t="str">
        <f t="shared" si="67"/>
        <v/>
      </c>
      <c r="V273" s="83" t="b">
        <f t="shared" si="68"/>
        <v>0</v>
      </c>
      <c r="W273" s="112" t="e">
        <f>IF(#REF!="",FALSE,IF(OR(X273&gt;Z273,X273&lt;Y273),TRUE,FALSE))</f>
        <v>#REF!</v>
      </c>
      <c r="X273" s="112">
        <f t="shared" si="69"/>
        <v>0</v>
      </c>
      <c r="Y273" s="114" t="e">
        <f>#REF!-3/30</f>
        <v>#REF!</v>
      </c>
      <c r="Z273" s="115" t="e">
        <f>#REF!+1/30</f>
        <v>#REF!</v>
      </c>
    </row>
    <row r="274" spans="1:26" s="30" customFormat="1" x14ac:dyDescent="0.25">
      <c r="A274" s="19">
        <v>259</v>
      </c>
      <c r="B274" s="20"/>
      <c r="C274" s="149"/>
      <c r="D274" s="1"/>
      <c r="E274" s="1"/>
      <c r="F274" s="173"/>
      <c r="G274" s="55"/>
      <c r="H274" s="116" t="str">
        <f t="shared" si="70"/>
        <v/>
      </c>
      <c r="I274" s="35" t="b">
        <f t="shared" si="60"/>
        <v>0</v>
      </c>
      <c r="J274" s="80" t="str">
        <f t="shared" si="61"/>
        <v/>
      </c>
      <c r="K274" s="29" t="b">
        <f t="shared" si="71"/>
        <v>0</v>
      </c>
      <c r="L274" s="80" t="str">
        <f t="shared" si="72"/>
        <v/>
      </c>
      <c r="M274" s="81" t="e">
        <f t="shared" si="62"/>
        <v>#VALUE!</v>
      </c>
      <c r="N274" s="81" t="e">
        <f t="shared" si="63"/>
        <v>#VALUE!</v>
      </c>
      <c r="O274" s="81" t="e">
        <f t="shared" si="64"/>
        <v>#VALUE!</v>
      </c>
      <c r="P274" s="82" t="e">
        <f t="shared" si="65"/>
        <v>#VALUE!</v>
      </c>
      <c r="Q274" s="82" t="e">
        <f t="shared" si="73"/>
        <v>#VALUE!</v>
      </c>
      <c r="R274" s="82" t="b">
        <f t="shared" ref="R274:R337" si="74">NOT(ISERR(AND(N274&lt;13,VALUE(O274)&lt;31,P274=Q274)))</f>
        <v>0</v>
      </c>
      <c r="S274" s="72" t="str">
        <f t="shared" si="66"/>
        <v/>
      </c>
      <c r="T274" s="81" t="e" cm="1">
        <f t="array" aca="1" ref="T274" ca="1">TEXT(RIGHT(10-RIGHT(SUM(INDEX(1*(MID(MID(C274,1,1)*2,ROW(INDIRECT("1:"&amp;LEN(MID(C274,1,1)*2))),1)),,))+MID(C274,2,1)+
SUM(INDEX(1*(MID(MID(C274,3,1)*2,ROW(INDIRECT("1:"&amp;LEN(MID(C274,3,1)*2))),1)),,))+MID(C274,4,1)+
SUM(INDEX(1*(MID(MID(C274,5,1)*2,ROW(INDIRECT("1:"&amp;LEN(MID(C274,5,1)*2))),1)),,))+MID(C274,6,1)+
SUM(INDEX(1*(MID(MID(C274,8,1)*2,ROW(INDIRECT("1:"&amp;LEN(MID(C274,8,1)*2))),1)),,))+MID(C274,9,1)+
SUM(INDEX(1*(MID(MID(C274,10,1)*2,ROW(INDIRECT("1:"&amp;LEN(MID(C274,10,1)*2))),1)),,)),1),1),"0")</f>
        <v>#VALUE!</v>
      </c>
      <c r="U274" s="81" t="str">
        <f t="shared" si="67"/>
        <v/>
      </c>
      <c r="V274" s="83" t="b">
        <f t="shared" si="68"/>
        <v>0</v>
      </c>
      <c r="W274" s="112" t="e">
        <f>IF(#REF!="",FALSE,IF(OR(X274&gt;Z274,X274&lt;Y274),TRUE,FALSE))</f>
        <v>#REF!</v>
      </c>
      <c r="X274" s="112">
        <f t="shared" si="69"/>
        <v>0</v>
      </c>
      <c r="Y274" s="114" t="e">
        <f>#REF!-3/30</f>
        <v>#REF!</v>
      </c>
      <c r="Z274" s="115" t="e">
        <f>#REF!+1/30</f>
        <v>#REF!</v>
      </c>
    </row>
    <row r="275" spans="1:26" s="30" customFormat="1" x14ac:dyDescent="0.25">
      <c r="A275" s="19">
        <v>260</v>
      </c>
      <c r="B275" s="20"/>
      <c r="C275" s="149"/>
      <c r="D275" s="1"/>
      <c r="E275" s="1"/>
      <c r="F275" s="173"/>
      <c r="G275" s="55"/>
      <c r="H275" s="116" t="str">
        <f t="shared" si="70"/>
        <v/>
      </c>
      <c r="I275" s="35" t="b">
        <f t="shared" si="60"/>
        <v>0</v>
      </c>
      <c r="J275" s="80" t="str">
        <f t="shared" si="61"/>
        <v/>
      </c>
      <c r="K275" s="29" t="b">
        <f t="shared" si="71"/>
        <v>0</v>
      </c>
      <c r="L275" s="80" t="str">
        <f t="shared" si="72"/>
        <v/>
      </c>
      <c r="M275" s="81" t="e">
        <f t="shared" si="62"/>
        <v>#VALUE!</v>
      </c>
      <c r="N275" s="81" t="e">
        <f t="shared" si="63"/>
        <v>#VALUE!</v>
      </c>
      <c r="O275" s="81" t="e">
        <f t="shared" si="64"/>
        <v>#VALUE!</v>
      </c>
      <c r="P275" s="82" t="e">
        <f t="shared" si="65"/>
        <v>#VALUE!</v>
      </c>
      <c r="Q275" s="82" t="e">
        <f t="shared" si="73"/>
        <v>#VALUE!</v>
      </c>
      <c r="R275" s="82" t="b">
        <f t="shared" si="74"/>
        <v>0</v>
      </c>
      <c r="S275" s="72" t="str">
        <f t="shared" si="66"/>
        <v/>
      </c>
      <c r="T275" s="81" t="e" cm="1">
        <f t="array" aca="1" ref="T275" ca="1">TEXT(RIGHT(10-RIGHT(SUM(INDEX(1*(MID(MID(C275,1,1)*2,ROW(INDIRECT("1:"&amp;LEN(MID(C275,1,1)*2))),1)),,))+MID(C275,2,1)+
SUM(INDEX(1*(MID(MID(C275,3,1)*2,ROW(INDIRECT("1:"&amp;LEN(MID(C275,3,1)*2))),1)),,))+MID(C275,4,1)+
SUM(INDEX(1*(MID(MID(C275,5,1)*2,ROW(INDIRECT("1:"&amp;LEN(MID(C275,5,1)*2))),1)),,))+MID(C275,6,1)+
SUM(INDEX(1*(MID(MID(C275,8,1)*2,ROW(INDIRECT("1:"&amp;LEN(MID(C275,8,1)*2))),1)),,))+MID(C275,9,1)+
SUM(INDEX(1*(MID(MID(C275,10,1)*2,ROW(INDIRECT("1:"&amp;LEN(MID(C275,10,1)*2))),1)),,)),1),1),"0")</f>
        <v>#VALUE!</v>
      </c>
      <c r="U275" s="81" t="str">
        <f t="shared" si="67"/>
        <v/>
      </c>
      <c r="V275" s="83" t="b">
        <f t="shared" si="68"/>
        <v>0</v>
      </c>
      <c r="W275" s="112" t="e">
        <f>IF(#REF!="",FALSE,IF(OR(X275&gt;Z275,X275&lt;Y275),TRUE,FALSE))</f>
        <v>#REF!</v>
      </c>
      <c r="X275" s="112">
        <f t="shared" si="69"/>
        <v>0</v>
      </c>
      <c r="Y275" s="114" t="e">
        <f>#REF!-3/30</f>
        <v>#REF!</v>
      </c>
      <c r="Z275" s="115" t="e">
        <f>#REF!+1/30</f>
        <v>#REF!</v>
      </c>
    </row>
    <row r="276" spans="1:26" s="30" customFormat="1" x14ac:dyDescent="0.25">
      <c r="A276" s="19">
        <v>261</v>
      </c>
      <c r="B276" s="20"/>
      <c r="C276" s="149"/>
      <c r="D276" s="1"/>
      <c r="E276" s="1"/>
      <c r="F276" s="173"/>
      <c r="G276" s="55"/>
      <c r="H276" s="116" t="str">
        <f t="shared" si="70"/>
        <v/>
      </c>
      <c r="I276" s="35" t="b">
        <f t="shared" si="60"/>
        <v>0</v>
      </c>
      <c r="J276" s="80" t="str">
        <f t="shared" si="61"/>
        <v/>
      </c>
      <c r="K276" s="29" t="b">
        <f t="shared" si="71"/>
        <v>0</v>
      </c>
      <c r="L276" s="80" t="str">
        <f t="shared" si="72"/>
        <v/>
      </c>
      <c r="M276" s="81" t="e">
        <f t="shared" si="62"/>
        <v>#VALUE!</v>
      </c>
      <c r="N276" s="81" t="e">
        <f t="shared" si="63"/>
        <v>#VALUE!</v>
      </c>
      <c r="O276" s="81" t="e">
        <f t="shared" si="64"/>
        <v>#VALUE!</v>
      </c>
      <c r="P276" s="82" t="e">
        <f t="shared" si="65"/>
        <v>#VALUE!</v>
      </c>
      <c r="Q276" s="82" t="e">
        <f t="shared" si="73"/>
        <v>#VALUE!</v>
      </c>
      <c r="R276" s="82" t="b">
        <f t="shared" si="74"/>
        <v>0</v>
      </c>
      <c r="S276" s="72" t="str">
        <f t="shared" si="66"/>
        <v/>
      </c>
      <c r="T276" s="81" t="e" cm="1">
        <f t="array" aca="1" ref="T276" ca="1">TEXT(RIGHT(10-RIGHT(SUM(INDEX(1*(MID(MID(C276,1,1)*2,ROW(INDIRECT("1:"&amp;LEN(MID(C276,1,1)*2))),1)),,))+MID(C276,2,1)+
SUM(INDEX(1*(MID(MID(C276,3,1)*2,ROW(INDIRECT("1:"&amp;LEN(MID(C276,3,1)*2))),1)),,))+MID(C276,4,1)+
SUM(INDEX(1*(MID(MID(C276,5,1)*2,ROW(INDIRECT("1:"&amp;LEN(MID(C276,5,1)*2))),1)),,))+MID(C276,6,1)+
SUM(INDEX(1*(MID(MID(C276,8,1)*2,ROW(INDIRECT("1:"&amp;LEN(MID(C276,8,1)*2))),1)),,))+MID(C276,9,1)+
SUM(INDEX(1*(MID(MID(C276,10,1)*2,ROW(INDIRECT("1:"&amp;LEN(MID(C276,10,1)*2))),1)),,)),1),1),"0")</f>
        <v>#VALUE!</v>
      </c>
      <c r="U276" s="81" t="str">
        <f t="shared" si="67"/>
        <v/>
      </c>
      <c r="V276" s="83" t="b">
        <f t="shared" si="68"/>
        <v>0</v>
      </c>
      <c r="W276" s="112" t="e">
        <f>IF(#REF!="",FALSE,IF(OR(X276&gt;Z276,X276&lt;Y276),TRUE,FALSE))</f>
        <v>#REF!</v>
      </c>
      <c r="X276" s="112">
        <f t="shared" si="69"/>
        <v>0</v>
      </c>
      <c r="Y276" s="114" t="e">
        <f>#REF!-3/30</f>
        <v>#REF!</v>
      </c>
      <c r="Z276" s="115" t="e">
        <f>#REF!+1/30</f>
        <v>#REF!</v>
      </c>
    </row>
    <row r="277" spans="1:26" s="30" customFormat="1" x14ac:dyDescent="0.25">
      <c r="A277" s="19">
        <v>262</v>
      </c>
      <c r="B277" s="20"/>
      <c r="C277" s="149"/>
      <c r="D277" s="1"/>
      <c r="E277" s="1"/>
      <c r="F277" s="173"/>
      <c r="G277" s="55"/>
      <c r="H277" s="116" t="str">
        <f t="shared" si="70"/>
        <v/>
      </c>
      <c r="I277" s="35" t="b">
        <f t="shared" si="60"/>
        <v>0</v>
      </c>
      <c r="J277" s="80" t="str">
        <f t="shared" si="61"/>
        <v/>
      </c>
      <c r="K277" s="29" t="b">
        <f t="shared" si="71"/>
        <v>0</v>
      </c>
      <c r="L277" s="80" t="str">
        <f t="shared" si="72"/>
        <v/>
      </c>
      <c r="M277" s="81" t="e">
        <f t="shared" si="62"/>
        <v>#VALUE!</v>
      </c>
      <c r="N277" s="81" t="e">
        <f t="shared" si="63"/>
        <v>#VALUE!</v>
      </c>
      <c r="O277" s="81" t="e">
        <f t="shared" si="64"/>
        <v>#VALUE!</v>
      </c>
      <c r="P277" s="82" t="e">
        <f t="shared" si="65"/>
        <v>#VALUE!</v>
      </c>
      <c r="Q277" s="82" t="e">
        <f t="shared" si="73"/>
        <v>#VALUE!</v>
      </c>
      <c r="R277" s="82" t="b">
        <f t="shared" si="74"/>
        <v>0</v>
      </c>
      <c r="S277" s="72" t="str">
        <f t="shared" si="66"/>
        <v/>
      </c>
      <c r="T277" s="81" t="e" cm="1">
        <f t="array" aca="1" ref="T277" ca="1">TEXT(RIGHT(10-RIGHT(SUM(INDEX(1*(MID(MID(C277,1,1)*2,ROW(INDIRECT("1:"&amp;LEN(MID(C277,1,1)*2))),1)),,))+MID(C277,2,1)+
SUM(INDEX(1*(MID(MID(C277,3,1)*2,ROW(INDIRECT("1:"&amp;LEN(MID(C277,3,1)*2))),1)),,))+MID(C277,4,1)+
SUM(INDEX(1*(MID(MID(C277,5,1)*2,ROW(INDIRECT("1:"&amp;LEN(MID(C277,5,1)*2))),1)),,))+MID(C277,6,1)+
SUM(INDEX(1*(MID(MID(C277,8,1)*2,ROW(INDIRECT("1:"&amp;LEN(MID(C277,8,1)*2))),1)),,))+MID(C277,9,1)+
SUM(INDEX(1*(MID(MID(C277,10,1)*2,ROW(INDIRECT("1:"&amp;LEN(MID(C277,10,1)*2))),1)),,)),1),1),"0")</f>
        <v>#VALUE!</v>
      </c>
      <c r="U277" s="81" t="str">
        <f t="shared" si="67"/>
        <v/>
      </c>
      <c r="V277" s="83" t="b">
        <f t="shared" si="68"/>
        <v>0</v>
      </c>
      <c r="W277" s="112" t="e">
        <f>IF(#REF!="",FALSE,IF(OR(X277&gt;Z277,X277&lt;Y277),TRUE,FALSE))</f>
        <v>#REF!</v>
      </c>
      <c r="X277" s="112">
        <f t="shared" si="69"/>
        <v>0</v>
      </c>
      <c r="Y277" s="114" t="e">
        <f>#REF!-3/30</f>
        <v>#REF!</v>
      </c>
      <c r="Z277" s="115" t="e">
        <f>#REF!+1/30</f>
        <v>#REF!</v>
      </c>
    </row>
    <row r="278" spans="1:26" s="30" customFormat="1" x14ac:dyDescent="0.25">
      <c r="A278" s="19">
        <v>263</v>
      </c>
      <c r="B278" s="20"/>
      <c r="C278" s="149"/>
      <c r="D278" s="1"/>
      <c r="E278" s="1"/>
      <c r="F278" s="173"/>
      <c r="G278" s="55"/>
      <c r="H278" s="116" t="str">
        <f t="shared" si="70"/>
        <v/>
      </c>
      <c r="I278" s="35" t="b">
        <f t="shared" si="60"/>
        <v>0</v>
      </c>
      <c r="J278" s="80" t="str">
        <f t="shared" si="61"/>
        <v/>
      </c>
      <c r="K278" s="29" t="b">
        <f t="shared" si="71"/>
        <v>0</v>
      </c>
      <c r="L278" s="80" t="str">
        <f t="shared" si="72"/>
        <v/>
      </c>
      <c r="M278" s="81" t="e">
        <f t="shared" si="62"/>
        <v>#VALUE!</v>
      </c>
      <c r="N278" s="81" t="e">
        <f t="shared" si="63"/>
        <v>#VALUE!</v>
      </c>
      <c r="O278" s="81" t="e">
        <f t="shared" si="64"/>
        <v>#VALUE!</v>
      </c>
      <c r="P278" s="82" t="e">
        <f t="shared" si="65"/>
        <v>#VALUE!</v>
      </c>
      <c r="Q278" s="82" t="e">
        <f t="shared" si="73"/>
        <v>#VALUE!</v>
      </c>
      <c r="R278" s="82" t="b">
        <f t="shared" si="74"/>
        <v>0</v>
      </c>
      <c r="S278" s="72" t="str">
        <f t="shared" si="66"/>
        <v/>
      </c>
      <c r="T278" s="81" t="e" cm="1">
        <f t="array" aca="1" ref="T278" ca="1">TEXT(RIGHT(10-RIGHT(SUM(INDEX(1*(MID(MID(C278,1,1)*2,ROW(INDIRECT("1:"&amp;LEN(MID(C278,1,1)*2))),1)),,))+MID(C278,2,1)+
SUM(INDEX(1*(MID(MID(C278,3,1)*2,ROW(INDIRECT("1:"&amp;LEN(MID(C278,3,1)*2))),1)),,))+MID(C278,4,1)+
SUM(INDEX(1*(MID(MID(C278,5,1)*2,ROW(INDIRECT("1:"&amp;LEN(MID(C278,5,1)*2))),1)),,))+MID(C278,6,1)+
SUM(INDEX(1*(MID(MID(C278,8,1)*2,ROW(INDIRECT("1:"&amp;LEN(MID(C278,8,1)*2))),1)),,))+MID(C278,9,1)+
SUM(INDEX(1*(MID(MID(C278,10,1)*2,ROW(INDIRECT("1:"&amp;LEN(MID(C278,10,1)*2))),1)),,)),1),1),"0")</f>
        <v>#VALUE!</v>
      </c>
      <c r="U278" s="81" t="str">
        <f t="shared" si="67"/>
        <v/>
      </c>
      <c r="V278" s="83" t="b">
        <f t="shared" si="68"/>
        <v>0</v>
      </c>
      <c r="W278" s="112" t="e">
        <f>IF(#REF!="",FALSE,IF(OR(X278&gt;Z278,X278&lt;Y278),TRUE,FALSE))</f>
        <v>#REF!</v>
      </c>
      <c r="X278" s="112">
        <f t="shared" si="69"/>
        <v>0</v>
      </c>
      <c r="Y278" s="114" t="e">
        <f>#REF!-3/30</f>
        <v>#REF!</v>
      </c>
      <c r="Z278" s="115" t="e">
        <f>#REF!+1/30</f>
        <v>#REF!</v>
      </c>
    </row>
    <row r="279" spans="1:26" s="30" customFormat="1" x14ac:dyDescent="0.25">
      <c r="A279" s="19">
        <v>264</v>
      </c>
      <c r="B279" s="20"/>
      <c r="C279" s="149"/>
      <c r="D279" s="1"/>
      <c r="E279" s="1"/>
      <c r="F279" s="173"/>
      <c r="G279" s="55"/>
      <c r="H279" s="116" t="str">
        <f t="shared" si="70"/>
        <v/>
      </c>
      <c r="I279" s="35" t="b">
        <f t="shared" si="60"/>
        <v>0</v>
      </c>
      <c r="J279" s="80" t="str">
        <f t="shared" si="61"/>
        <v/>
      </c>
      <c r="K279" s="29" t="b">
        <f t="shared" si="71"/>
        <v>0</v>
      </c>
      <c r="L279" s="80" t="str">
        <f t="shared" si="72"/>
        <v/>
      </c>
      <c r="M279" s="81" t="e">
        <f t="shared" si="62"/>
        <v>#VALUE!</v>
      </c>
      <c r="N279" s="81" t="e">
        <f t="shared" si="63"/>
        <v>#VALUE!</v>
      </c>
      <c r="O279" s="81" t="e">
        <f t="shared" si="64"/>
        <v>#VALUE!</v>
      </c>
      <c r="P279" s="82" t="e">
        <f t="shared" si="65"/>
        <v>#VALUE!</v>
      </c>
      <c r="Q279" s="82" t="e">
        <f t="shared" si="73"/>
        <v>#VALUE!</v>
      </c>
      <c r="R279" s="82" t="b">
        <f t="shared" si="74"/>
        <v>0</v>
      </c>
      <c r="S279" s="72" t="str">
        <f t="shared" si="66"/>
        <v/>
      </c>
      <c r="T279" s="81" t="e" cm="1">
        <f t="array" aca="1" ref="T279" ca="1">TEXT(RIGHT(10-RIGHT(SUM(INDEX(1*(MID(MID(C279,1,1)*2,ROW(INDIRECT("1:"&amp;LEN(MID(C279,1,1)*2))),1)),,))+MID(C279,2,1)+
SUM(INDEX(1*(MID(MID(C279,3,1)*2,ROW(INDIRECT("1:"&amp;LEN(MID(C279,3,1)*2))),1)),,))+MID(C279,4,1)+
SUM(INDEX(1*(MID(MID(C279,5,1)*2,ROW(INDIRECT("1:"&amp;LEN(MID(C279,5,1)*2))),1)),,))+MID(C279,6,1)+
SUM(INDEX(1*(MID(MID(C279,8,1)*2,ROW(INDIRECT("1:"&amp;LEN(MID(C279,8,1)*2))),1)),,))+MID(C279,9,1)+
SUM(INDEX(1*(MID(MID(C279,10,1)*2,ROW(INDIRECT("1:"&amp;LEN(MID(C279,10,1)*2))),1)),,)),1),1),"0")</f>
        <v>#VALUE!</v>
      </c>
      <c r="U279" s="81" t="str">
        <f t="shared" si="67"/>
        <v/>
      </c>
      <c r="V279" s="83" t="b">
        <f t="shared" si="68"/>
        <v>0</v>
      </c>
      <c r="W279" s="112" t="e">
        <f>IF(#REF!="",FALSE,IF(OR(X279&gt;Z279,X279&lt;Y279),TRUE,FALSE))</f>
        <v>#REF!</v>
      </c>
      <c r="X279" s="112">
        <f t="shared" si="69"/>
        <v>0</v>
      </c>
      <c r="Y279" s="114" t="e">
        <f>#REF!-3/30</f>
        <v>#REF!</v>
      </c>
      <c r="Z279" s="115" t="e">
        <f>#REF!+1/30</f>
        <v>#REF!</v>
      </c>
    </row>
    <row r="280" spans="1:26" s="30" customFormat="1" x14ac:dyDescent="0.25">
      <c r="A280" s="19">
        <v>265</v>
      </c>
      <c r="B280" s="20"/>
      <c r="C280" s="149"/>
      <c r="D280" s="1"/>
      <c r="E280" s="1"/>
      <c r="F280" s="173"/>
      <c r="G280" s="55"/>
      <c r="H280" s="116" t="str">
        <f t="shared" si="70"/>
        <v/>
      </c>
      <c r="I280" s="35" t="b">
        <f t="shared" si="60"/>
        <v>0</v>
      </c>
      <c r="J280" s="80" t="str">
        <f t="shared" si="61"/>
        <v/>
      </c>
      <c r="K280" s="29" t="b">
        <f t="shared" si="71"/>
        <v>0</v>
      </c>
      <c r="L280" s="80" t="str">
        <f t="shared" si="72"/>
        <v/>
      </c>
      <c r="M280" s="81" t="e">
        <f t="shared" si="62"/>
        <v>#VALUE!</v>
      </c>
      <c r="N280" s="81" t="e">
        <f t="shared" si="63"/>
        <v>#VALUE!</v>
      </c>
      <c r="O280" s="81" t="e">
        <f t="shared" si="64"/>
        <v>#VALUE!</v>
      </c>
      <c r="P280" s="82" t="e">
        <f t="shared" si="65"/>
        <v>#VALUE!</v>
      </c>
      <c r="Q280" s="82" t="e">
        <f t="shared" si="73"/>
        <v>#VALUE!</v>
      </c>
      <c r="R280" s="82" t="b">
        <f t="shared" si="74"/>
        <v>0</v>
      </c>
      <c r="S280" s="72" t="str">
        <f t="shared" si="66"/>
        <v/>
      </c>
      <c r="T280" s="81" t="e" cm="1">
        <f t="array" aca="1" ref="T280" ca="1">TEXT(RIGHT(10-RIGHT(SUM(INDEX(1*(MID(MID(C280,1,1)*2,ROW(INDIRECT("1:"&amp;LEN(MID(C280,1,1)*2))),1)),,))+MID(C280,2,1)+
SUM(INDEX(1*(MID(MID(C280,3,1)*2,ROW(INDIRECT("1:"&amp;LEN(MID(C280,3,1)*2))),1)),,))+MID(C280,4,1)+
SUM(INDEX(1*(MID(MID(C280,5,1)*2,ROW(INDIRECT("1:"&amp;LEN(MID(C280,5,1)*2))),1)),,))+MID(C280,6,1)+
SUM(INDEX(1*(MID(MID(C280,8,1)*2,ROW(INDIRECT("1:"&amp;LEN(MID(C280,8,1)*2))),1)),,))+MID(C280,9,1)+
SUM(INDEX(1*(MID(MID(C280,10,1)*2,ROW(INDIRECT("1:"&amp;LEN(MID(C280,10,1)*2))),1)),,)),1),1),"0")</f>
        <v>#VALUE!</v>
      </c>
      <c r="U280" s="81" t="str">
        <f t="shared" si="67"/>
        <v/>
      </c>
      <c r="V280" s="83" t="b">
        <f t="shared" si="68"/>
        <v>0</v>
      </c>
      <c r="W280" s="112" t="e">
        <f>IF(#REF!="",FALSE,IF(OR(X280&gt;Z280,X280&lt;Y280),TRUE,FALSE))</f>
        <v>#REF!</v>
      </c>
      <c r="X280" s="112">
        <f t="shared" si="69"/>
        <v>0</v>
      </c>
      <c r="Y280" s="114" t="e">
        <f>#REF!-3/30</f>
        <v>#REF!</v>
      </c>
      <c r="Z280" s="115" t="e">
        <f>#REF!+1/30</f>
        <v>#REF!</v>
      </c>
    </row>
    <row r="281" spans="1:26" s="30" customFormat="1" x14ac:dyDescent="0.25">
      <c r="A281" s="19">
        <v>266</v>
      </c>
      <c r="B281" s="20"/>
      <c r="C281" s="149"/>
      <c r="D281" s="1"/>
      <c r="E281" s="1"/>
      <c r="F281" s="173"/>
      <c r="G281" s="55"/>
      <c r="H281" s="116" t="str">
        <f t="shared" si="70"/>
        <v/>
      </c>
      <c r="I281" s="35" t="b">
        <f t="shared" si="60"/>
        <v>0</v>
      </c>
      <c r="J281" s="80" t="str">
        <f t="shared" si="61"/>
        <v/>
      </c>
      <c r="K281" s="29" t="b">
        <f t="shared" si="71"/>
        <v>0</v>
      </c>
      <c r="L281" s="80" t="str">
        <f t="shared" si="72"/>
        <v/>
      </c>
      <c r="M281" s="81" t="e">
        <f t="shared" si="62"/>
        <v>#VALUE!</v>
      </c>
      <c r="N281" s="81" t="e">
        <f t="shared" si="63"/>
        <v>#VALUE!</v>
      </c>
      <c r="O281" s="81" t="e">
        <f t="shared" si="64"/>
        <v>#VALUE!</v>
      </c>
      <c r="P281" s="82" t="e">
        <f t="shared" si="65"/>
        <v>#VALUE!</v>
      </c>
      <c r="Q281" s="82" t="e">
        <f t="shared" si="73"/>
        <v>#VALUE!</v>
      </c>
      <c r="R281" s="82" t="b">
        <f t="shared" si="74"/>
        <v>0</v>
      </c>
      <c r="S281" s="72" t="str">
        <f t="shared" si="66"/>
        <v/>
      </c>
      <c r="T281" s="81" t="e" cm="1">
        <f t="array" aca="1" ref="T281" ca="1">TEXT(RIGHT(10-RIGHT(SUM(INDEX(1*(MID(MID(C281,1,1)*2,ROW(INDIRECT("1:"&amp;LEN(MID(C281,1,1)*2))),1)),,))+MID(C281,2,1)+
SUM(INDEX(1*(MID(MID(C281,3,1)*2,ROW(INDIRECT("1:"&amp;LEN(MID(C281,3,1)*2))),1)),,))+MID(C281,4,1)+
SUM(INDEX(1*(MID(MID(C281,5,1)*2,ROW(INDIRECT("1:"&amp;LEN(MID(C281,5,1)*2))),1)),,))+MID(C281,6,1)+
SUM(INDEX(1*(MID(MID(C281,8,1)*2,ROW(INDIRECT("1:"&amp;LEN(MID(C281,8,1)*2))),1)),,))+MID(C281,9,1)+
SUM(INDEX(1*(MID(MID(C281,10,1)*2,ROW(INDIRECT("1:"&amp;LEN(MID(C281,10,1)*2))),1)),,)),1),1),"0")</f>
        <v>#VALUE!</v>
      </c>
      <c r="U281" s="81" t="str">
        <f t="shared" si="67"/>
        <v/>
      </c>
      <c r="V281" s="83" t="b">
        <f t="shared" si="68"/>
        <v>0</v>
      </c>
      <c r="W281" s="112" t="e">
        <f>IF(#REF!="",FALSE,IF(OR(X281&gt;Z281,X281&lt;Y281),TRUE,FALSE))</f>
        <v>#REF!</v>
      </c>
      <c r="X281" s="112">
        <f t="shared" si="69"/>
        <v>0</v>
      </c>
      <c r="Y281" s="114" t="e">
        <f>#REF!-3/30</f>
        <v>#REF!</v>
      </c>
      <c r="Z281" s="115" t="e">
        <f>#REF!+1/30</f>
        <v>#REF!</v>
      </c>
    </row>
    <row r="282" spans="1:26" s="30" customFormat="1" x14ac:dyDescent="0.25">
      <c r="A282" s="19">
        <v>267</v>
      </c>
      <c r="B282" s="20"/>
      <c r="C282" s="149"/>
      <c r="D282" s="1"/>
      <c r="E282" s="1"/>
      <c r="F282" s="173"/>
      <c r="G282" s="55"/>
      <c r="H282" s="116" t="str">
        <f t="shared" si="70"/>
        <v/>
      </c>
      <c r="I282" s="35" t="b">
        <f t="shared" si="60"/>
        <v>0</v>
      </c>
      <c r="J282" s="80" t="str">
        <f t="shared" si="61"/>
        <v/>
      </c>
      <c r="K282" s="29" t="b">
        <f t="shared" si="71"/>
        <v>0</v>
      </c>
      <c r="L282" s="80" t="str">
        <f t="shared" si="72"/>
        <v/>
      </c>
      <c r="M282" s="81" t="e">
        <f t="shared" si="62"/>
        <v>#VALUE!</v>
      </c>
      <c r="N282" s="81" t="e">
        <f t="shared" si="63"/>
        <v>#VALUE!</v>
      </c>
      <c r="O282" s="81" t="e">
        <f t="shared" si="64"/>
        <v>#VALUE!</v>
      </c>
      <c r="P282" s="82" t="e">
        <f t="shared" si="65"/>
        <v>#VALUE!</v>
      </c>
      <c r="Q282" s="82" t="e">
        <f t="shared" si="73"/>
        <v>#VALUE!</v>
      </c>
      <c r="R282" s="82" t="b">
        <f t="shared" si="74"/>
        <v>0</v>
      </c>
      <c r="S282" s="72" t="str">
        <f t="shared" si="66"/>
        <v/>
      </c>
      <c r="T282" s="81" t="e" cm="1">
        <f t="array" aca="1" ref="T282" ca="1">TEXT(RIGHT(10-RIGHT(SUM(INDEX(1*(MID(MID(C282,1,1)*2,ROW(INDIRECT("1:"&amp;LEN(MID(C282,1,1)*2))),1)),,))+MID(C282,2,1)+
SUM(INDEX(1*(MID(MID(C282,3,1)*2,ROW(INDIRECT("1:"&amp;LEN(MID(C282,3,1)*2))),1)),,))+MID(C282,4,1)+
SUM(INDEX(1*(MID(MID(C282,5,1)*2,ROW(INDIRECT("1:"&amp;LEN(MID(C282,5,1)*2))),1)),,))+MID(C282,6,1)+
SUM(INDEX(1*(MID(MID(C282,8,1)*2,ROW(INDIRECT("1:"&amp;LEN(MID(C282,8,1)*2))),1)),,))+MID(C282,9,1)+
SUM(INDEX(1*(MID(MID(C282,10,1)*2,ROW(INDIRECT("1:"&amp;LEN(MID(C282,10,1)*2))),1)),,)),1),1),"0")</f>
        <v>#VALUE!</v>
      </c>
      <c r="U282" s="81" t="str">
        <f t="shared" si="67"/>
        <v/>
      </c>
      <c r="V282" s="83" t="b">
        <f t="shared" si="68"/>
        <v>0</v>
      </c>
      <c r="W282" s="112" t="e">
        <f>IF(#REF!="",FALSE,IF(OR(X282&gt;Z282,X282&lt;Y282),TRUE,FALSE))</f>
        <v>#REF!</v>
      </c>
      <c r="X282" s="112">
        <f t="shared" si="69"/>
        <v>0</v>
      </c>
      <c r="Y282" s="114" t="e">
        <f>#REF!-3/30</f>
        <v>#REF!</v>
      </c>
      <c r="Z282" s="115" t="e">
        <f>#REF!+1/30</f>
        <v>#REF!</v>
      </c>
    </row>
    <row r="283" spans="1:26" s="30" customFormat="1" x14ac:dyDescent="0.25">
      <c r="A283" s="19">
        <v>268</v>
      </c>
      <c r="B283" s="20"/>
      <c r="C283" s="149"/>
      <c r="D283" s="1"/>
      <c r="E283" s="1"/>
      <c r="F283" s="173"/>
      <c r="G283" s="55"/>
      <c r="H283" s="116" t="str">
        <f t="shared" si="70"/>
        <v/>
      </c>
      <c r="I283" s="35" t="b">
        <f t="shared" si="60"/>
        <v>0</v>
      </c>
      <c r="J283" s="80" t="str">
        <f t="shared" si="61"/>
        <v/>
      </c>
      <c r="K283" s="29" t="b">
        <f t="shared" si="71"/>
        <v>0</v>
      </c>
      <c r="L283" s="80" t="str">
        <f t="shared" si="72"/>
        <v/>
      </c>
      <c r="M283" s="81" t="e">
        <f t="shared" si="62"/>
        <v>#VALUE!</v>
      </c>
      <c r="N283" s="81" t="e">
        <f t="shared" si="63"/>
        <v>#VALUE!</v>
      </c>
      <c r="O283" s="81" t="e">
        <f t="shared" si="64"/>
        <v>#VALUE!</v>
      </c>
      <c r="P283" s="82" t="e">
        <f t="shared" si="65"/>
        <v>#VALUE!</v>
      </c>
      <c r="Q283" s="82" t="e">
        <f t="shared" si="73"/>
        <v>#VALUE!</v>
      </c>
      <c r="R283" s="82" t="b">
        <f t="shared" si="74"/>
        <v>0</v>
      </c>
      <c r="S283" s="72" t="str">
        <f t="shared" si="66"/>
        <v/>
      </c>
      <c r="T283" s="81" t="e" cm="1">
        <f t="array" aca="1" ref="T283" ca="1">TEXT(RIGHT(10-RIGHT(SUM(INDEX(1*(MID(MID(C283,1,1)*2,ROW(INDIRECT("1:"&amp;LEN(MID(C283,1,1)*2))),1)),,))+MID(C283,2,1)+
SUM(INDEX(1*(MID(MID(C283,3,1)*2,ROW(INDIRECT("1:"&amp;LEN(MID(C283,3,1)*2))),1)),,))+MID(C283,4,1)+
SUM(INDEX(1*(MID(MID(C283,5,1)*2,ROW(INDIRECT("1:"&amp;LEN(MID(C283,5,1)*2))),1)),,))+MID(C283,6,1)+
SUM(INDEX(1*(MID(MID(C283,8,1)*2,ROW(INDIRECT("1:"&amp;LEN(MID(C283,8,1)*2))),1)),,))+MID(C283,9,1)+
SUM(INDEX(1*(MID(MID(C283,10,1)*2,ROW(INDIRECT("1:"&amp;LEN(MID(C283,10,1)*2))),1)),,)),1),1),"0")</f>
        <v>#VALUE!</v>
      </c>
      <c r="U283" s="81" t="str">
        <f t="shared" si="67"/>
        <v/>
      </c>
      <c r="V283" s="83" t="b">
        <f t="shared" si="68"/>
        <v>0</v>
      </c>
      <c r="W283" s="112" t="e">
        <f>IF(#REF!="",FALSE,IF(OR(X283&gt;Z283,X283&lt;Y283),TRUE,FALSE))</f>
        <v>#REF!</v>
      </c>
      <c r="X283" s="112">
        <f t="shared" si="69"/>
        <v>0</v>
      </c>
      <c r="Y283" s="114" t="e">
        <f>#REF!-3/30</f>
        <v>#REF!</v>
      </c>
      <c r="Z283" s="115" t="e">
        <f>#REF!+1/30</f>
        <v>#REF!</v>
      </c>
    </row>
    <row r="284" spans="1:26" s="30" customFormat="1" x14ac:dyDescent="0.25">
      <c r="A284" s="19">
        <v>269</v>
      </c>
      <c r="B284" s="20"/>
      <c r="C284" s="149"/>
      <c r="D284" s="1"/>
      <c r="E284" s="1"/>
      <c r="F284" s="173"/>
      <c r="G284" s="55"/>
      <c r="H284" s="116" t="str">
        <f t="shared" si="70"/>
        <v/>
      </c>
      <c r="I284" s="35" t="b">
        <f t="shared" si="60"/>
        <v>0</v>
      </c>
      <c r="J284" s="80" t="str">
        <f t="shared" si="61"/>
        <v/>
      </c>
      <c r="K284" s="29" t="b">
        <f t="shared" si="71"/>
        <v>0</v>
      </c>
      <c r="L284" s="80" t="str">
        <f t="shared" si="72"/>
        <v/>
      </c>
      <c r="M284" s="81" t="e">
        <f t="shared" si="62"/>
        <v>#VALUE!</v>
      </c>
      <c r="N284" s="81" t="e">
        <f t="shared" si="63"/>
        <v>#VALUE!</v>
      </c>
      <c r="O284" s="81" t="e">
        <f t="shared" si="64"/>
        <v>#VALUE!</v>
      </c>
      <c r="P284" s="82" t="e">
        <f t="shared" si="65"/>
        <v>#VALUE!</v>
      </c>
      <c r="Q284" s="82" t="e">
        <f t="shared" si="73"/>
        <v>#VALUE!</v>
      </c>
      <c r="R284" s="82" t="b">
        <f t="shared" si="74"/>
        <v>0</v>
      </c>
      <c r="S284" s="72" t="str">
        <f t="shared" si="66"/>
        <v/>
      </c>
      <c r="T284" s="81" t="e" cm="1">
        <f t="array" aca="1" ref="T284" ca="1">TEXT(RIGHT(10-RIGHT(SUM(INDEX(1*(MID(MID(C284,1,1)*2,ROW(INDIRECT("1:"&amp;LEN(MID(C284,1,1)*2))),1)),,))+MID(C284,2,1)+
SUM(INDEX(1*(MID(MID(C284,3,1)*2,ROW(INDIRECT("1:"&amp;LEN(MID(C284,3,1)*2))),1)),,))+MID(C284,4,1)+
SUM(INDEX(1*(MID(MID(C284,5,1)*2,ROW(INDIRECT("1:"&amp;LEN(MID(C284,5,1)*2))),1)),,))+MID(C284,6,1)+
SUM(INDEX(1*(MID(MID(C284,8,1)*2,ROW(INDIRECT("1:"&amp;LEN(MID(C284,8,1)*2))),1)),,))+MID(C284,9,1)+
SUM(INDEX(1*(MID(MID(C284,10,1)*2,ROW(INDIRECT("1:"&amp;LEN(MID(C284,10,1)*2))),1)),,)),1),1),"0")</f>
        <v>#VALUE!</v>
      </c>
      <c r="U284" s="81" t="str">
        <f t="shared" si="67"/>
        <v/>
      </c>
      <c r="V284" s="83" t="b">
        <f t="shared" si="68"/>
        <v>0</v>
      </c>
      <c r="W284" s="112" t="e">
        <f>IF(#REF!="",FALSE,IF(OR(X284&gt;Z284,X284&lt;Y284),TRUE,FALSE))</f>
        <v>#REF!</v>
      </c>
      <c r="X284" s="112">
        <f t="shared" si="69"/>
        <v>0</v>
      </c>
      <c r="Y284" s="114" t="e">
        <f>#REF!-3/30</f>
        <v>#REF!</v>
      </c>
      <c r="Z284" s="115" t="e">
        <f>#REF!+1/30</f>
        <v>#REF!</v>
      </c>
    </row>
    <row r="285" spans="1:26" s="30" customFormat="1" x14ac:dyDescent="0.25">
      <c r="A285" s="19">
        <v>270</v>
      </c>
      <c r="B285" s="20"/>
      <c r="C285" s="149"/>
      <c r="D285" s="1"/>
      <c r="E285" s="1"/>
      <c r="F285" s="173"/>
      <c r="G285" s="55"/>
      <c r="H285" s="116" t="str">
        <f t="shared" si="70"/>
        <v/>
      </c>
      <c r="I285" s="35" t="b">
        <f t="shared" si="60"/>
        <v>0</v>
      </c>
      <c r="J285" s="80" t="str">
        <f t="shared" si="61"/>
        <v/>
      </c>
      <c r="K285" s="29" t="b">
        <f t="shared" si="71"/>
        <v>0</v>
      </c>
      <c r="L285" s="80" t="str">
        <f t="shared" si="72"/>
        <v/>
      </c>
      <c r="M285" s="81" t="e">
        <f t="shared" si="62"/>
        <v>#VALUE!</v>
      </c>
      <c r="N285" s="81" t="e">
        <f t="shared" si="63"/>
        <v>#VALUE!</v>
      </c>
      <c r="O285" s="81" t="e">
        <f t="shared" si="64"/>
        <v>#VALUE!</v>
      </c>
      <c r="P285" s="82" t="e">
        <f t="shared" si="65"/>
        <v>#VALUE!</v>
      </c>
      <c r="Q285" s="82" t="e">
        <f t="shared" si="73"/>
        <v>#VALUE!</v>
      </c>
      <c r="R285" s="82" t="b">
        <f t="shared" si="74"/>
        <v>0</v>
      </c>
      <c r="S285" s="72" t="str">
        <f t="shared" si="66"/>
        <v/>
      </c>
      <c r="T285" s="81" t="e" cm="1">
        <f t="array" aca="1" ref="T285" ca="1">TEXT(RIGHT(10-RIGHT(SUM(INDEX(1*(MID(MID(C285,1,1)*2,ROW(INDIRECT("1:"&amp;LEN(MID(C285,1,1)*2))),1)),,))+MID(C285,2,1)+
SUM(INDEX(1*(MID(MID(C285,3,1)*2,ROW(INDIRECT("1:"&amp;LEN(MID(C285,3,1)*2))),1)),,))+MID(C285,4,1)+
SUM(INDEX(1*(MID(MID(C285,5,1)*2,ROW(INDIRECT("1:"&amp;LEN(MID(C285,5,1)*2))),1)),,))+MID(C285,6,1)+
SUM(INDEX(1*(MID(MID(C285,8,1)*2,ROW(INDIRECT("1:"&amp;LEN(MID(C285,8,1)*2))),1)),,))+MID(C285,9,1)+
SUM(INDEX(1*(MID(MID(C285,10,1)*2,ROW(INDIRECT("1:"&amp;LEN(MID(C285,10,1)*2))),1)),,)),1),1),"0")</f>
        <v>#VALUE!</v>
      </c>
      <c r="U285" s="81" t="str">
        <f t="shared" si="67"/>
        <v/>
      </c>
      <c r="V285" s="83" t="b">
        <f t="shared" si="68"/>
        <v>0</v>
      </c>
      <c r="W285" s="112" t="e">
        <f>IF(#REF!="",FALSE,IF(OR(X285&gt;Z285,X285&lt;Y285),TRUE,FALSE))</f>
        <v>#REF!</v>
      </c>
      <c r="X285" s="112">
        <f t="shared" si="69"/>
        <v>0</v>
      </c>
      <c r="Y285" s="114" t="e">
        <f>#REF!-3/30</f>
        <v>#REF!</v>
      </c>
      <c r="Z285" s="115" t="e">
        <f>#REF!+1/30</f>
        <v>#REF!</v>
      </c>
    </row>
    <row r="286" spans="1:26" s="30" customFormat="1" x14ac:dyDescent="0.25">
      <c r="A286" s="19">
        <v>271</v>
      </c>
      <c r="B286" s="20"/>
      <c r="C286" s="149"/>
      <c r="D286" s="1"/>
      <c r="E286" s="1"/>
      <c r="F286" s="173"/>
      <c r="G286" s="55"/>
      <c r="H286" s="116" t="str">
        <f t="shared" si="70"/>
        <v/>
      </c>
      <c r="I286" s="35" t="b">
        <f t="shared" si="60"/>
        <v>0</v>
      </c>
      <c r="J286" s="80" t="str">
        <f t="shared" si="61"/>
        <v/>
      </c>
      <c r="K286" s="29" t="b">
        <f t="shared" si="71"/>
        <v>0</v>
      </c>
      <c r="L286" s="80" t="str">
        <f t="shared" si="72"/>
        <v/>
      </c>
      <c r="M286" s="81" t="e">
        <f t="shared" si="62"/>
        <v>#VALUE!</v>
      </c>
      <c r="N286" s="81" t="e">
        <f t="shared" si="63"/>
        <v>#VALUE!</v>
      </c>
      <c r="O286" s="81" t="e">
        <f t="shared" si="64"/>
        <v>#VALUE!</v>
      </c>
      <c r="P286" s="82" t="e">
        <f t="shared" si="65"/>
        <v>#VALUE!</v>
      </c>
      <c r="Q286" s="82" t="e">
        <f t="shared" si="73"/>
        <v>#VALUE!</v>
      </c>
      <c r="R286" s="82" t="b">
        <f t="shared" si="74"/>
        <v>0</v>
      </c>
      <c r="S286" s="72" t="str">
        <f t="shared" si="66"/>
        <v/>
      </c>
      <c r="T286" s="81" t="e" cm="1">
        <f t="array" aca="1" ref="T286" ca="1">TEXT(RIGHT(10-RIGHT(SUM(INDEX(1*(MID(MID(C286,1,1)*2,ROW(INDIRECT("1:"&amp;LEN(MID(C286,1,1)*2))),1)),,))+MID(C286,2,1)+
SUM(INDEX(1*(MID(MID(C286,3,1)*2,ROW(INDIRECT("1:"&amp;LEN(MID(C286,3,1)*2))),1)),,))+MID(C286,4,1)+
SUM(INDEX(1*(MID(MID(C286,5,1)*2,ROW(INDIRECT("1:"&amp;LEN(MID(C286,5,1)*2))),1)),,))+MID(C286,6,1)+
SUM(INDEX(1*(MID(MID(C286,8,1)*2,ROW(INDIRECT("1:"&amp;LEN(MID(C286,8,1)*2))),1)),,))+MID(C286,9,1)+
SUM(INDEX(1*(MID(MID(C286,10,1)*2,ROW(INDIRECT("1:"&amp;LEN(MID(C286,10,1)*2))),1)),,)),1),1),"0")</f>
        <v>#VALUE!</v>
      </c>
      <c r="U286" s="81" t="str">
        <f t="shared" si="67"/>
        <v/>
      </c>
      <c r="V286" s="83" t="b">
        <f t="shared" si="68"/>
        <v>0</v>
      </c>
      <c r="W286" s="112" t="e">
        <f>IF(#REF!="",FALSE,IF(OR(X286&gt;Z286,X286&lt;Y286),TRUE,FALSE))</f>
        <v>#REF!</v>
      </c>
      <c r="X286" s="112">
        <f t="shared" si="69"/>
        <v>0</v>
      </c>
      <c r="Y286" s="114" t="e">
        <f>#REF!-3/30</f>
        <v>#REF!</v>
      </c>
      <c r="Z286" s="115" t="e">
        <f>#REF!+1/30</f>
        <v>#REF!</v>
      </c>
    </row>
    <row r="287" spans="1:26" s="30" customFormat="1" x14ac:dyDescent="0.25">
      <c r="A287" s="19">
        <v>272</v>
      </c>
      <c r="B287" s="20"/>
      <c r="C287" s="149"/>
      <c r="D287" s="1"/>
      <c r="E287" s="1"/>
      <c r="F287" s="173"/>
      <c r="G287" s="55"/>
      <c r="H287" s="116" t="str">
        <f t="shared" si="70"/>
        <v/>
      </c>
      <c r="I287" s="35" t="b">
        <f t="shared" si="60"/>
        <v>0</v>
      </c>
      <c r="J287" s="80" t="str">
        <f t="shared" si="61"/>
        <v/>
      </c>
      <c r="K287" s="29" t="b">
        <f t="shared" si="71"/>
        <v>0</v>
      </c>
      <c r="L287" s="80" t="str">
        <f t="shared" si="72"/>
        <v/>
      </c>
      <c r="M287" s="81" t="e">
        <f t="shared" si="62"/>
        <v>#VALUE!</v>
      </c>
      <c r="N287" s="81" t="e">
        <f t="shared" si="63"/>
        <v>#VALUE!</v>
      </c>
      <c r="O287" s="81" t="e">
        <f t="shared" si="64"/>
        <v>#VALUE!</v>
      </c>
      <c r="P287" s="82" t="e">
        <f t="shared" si="65"/>
        <v>#VALUE!</v>
      </c>
      <c r="Q287" s="82" t="e">
        <f t="shared" si="73"/>
        <v>#VALUE!</v>
      </c>
      <c r="R287" s="82" t="b">
        <f t="shared" si="74"/>
        <v>0</v>
      </c>
      <c r="S287" s="72" t="str">
        <f t="shared" si="66"/>
        <v/>
      </c>
      <c r="T287" s="81" t="e" cm="1">
        <f t="array" aca="1" ref="T287" ca="1">TEXT(RIGHT(10-RIGHT(SUM(INDEX(1*(MID(MID(C287,1,1)*2,ROW(INDIRECT("1:"&amp;LEN(MID(C287,1,1)*2))),1)),,))+MID(C287,2,1)+
SUM(INDEX(1*(MID(MID(C287,3,1)*2,ROW(INDIRECT("1:"&amp;LEN(MID(C287,3,1)*2))),1)),,))+MID(C287,4,1)+
SUM(INDEX(1*(MID(MID(C287,5,1)*2,ROW(INDIRECT("1:"&amp;LEN(MID(C287,5,1)*2))),1)),,))+MID(C287,6,1)+
SUM(INDEX(1*(MID(MID(C287,8,1)*2,ROW(INDIRECT("1:"&amp;LEN(MID(C287,8,1)*2))),1)),,))+MID(C287,9,1)+
SUM(INDEX(1*(MID(MID(C287,10,1)*2,ROW(INDIRECT("1:"&amp;LEN(MID(C287,10,1)*2))),1)),,)),1),1),"0")</f>
        <v>#VALUE!</v>
      </c>
      <c r="U287" s="81" t="str">
        <f t="shared" si="67"/>
        <v/>
      </c>
      <c r="V287" s="83" t="b">
        <f t="shared" si="68"/>
        <v>0</v>
      </c>
      <c r="W287" s="112" t="e">
        <f>IF(#REF!="",FALSE,IF(OR(X287&gt;Z287,X287&lt;Y287),TRUE,FALSE))</f>
        <v>#REF!</v>
      </c>
      <c r="X287" s="112">
        <f t="shared" si="69"/>
        <v>0</v>
      </c>
      <c r="Y287" s="114" t="e">
        <f>#REF!-3/30</f>
        <v>#REF!</v>
      </c>
      <c r="Z287" s="115" t="e">
        <f>#REF!+1/30</f>
        <v>#REF!</v>
      </c>
    </row>
    <row r="288" spans="1:26" s="30" customFormat="1" x14ac:dyDescent="0.25">
      <c r="A288" s="19">
        <v>273</v>
      </c>
      <c r="B288" s="20"/>
      <c r="C288" s="149"/>
      <c r="D288" s="1"/>
      <c r="E288" s="1"/>
      <c r="F288" s="173"/>
      <c r="G288" s="55"/>
      <c r="H288" s="116" t="str">
        <f t="shared" si="70"/>
        <v/>
      </c>
      <c r="I288" s="35" t="b">
        <f t="shared" si="60"/>
        <v>0</v>
      </c>
      <c r="J288" s="80" t="str">
        <f t="shared" si="61"/>
        <v/>
      </c>
      <c r="K288" s="29" t="b">
        <f t="shared" si="71"/>
        <v>0</v>
      </c>
      <c r="L288" s="80" t="str">
        <f t="shared" si="72"/>
        <v/>
      </c>
      <c r="M288" s="81" t="e">
        <f t="shared" si="62"/>
        <v>#VALUE!</v>
      </c>
      <c r="N288" s="81" t="e">
        <f t="shared" si="63"/>
        <v>#VALUE!</v>
      </c>
      <c r="O288" s="81" t="e">
        <f t="shared" si="64"/>
        <v>#VALUE!</v>
      </c>
      <c r="P288" s="82" t="e">
        <f t="shared" si="65"/>
        <v>#VALUE!</v>
      </c>
      <c r="Q288" s="82" t="e">
        <f t="shared" si="73"/>
        <v>#VALUE!</v>
      </c>
      <c r="R288" s="82" t="b">
        <f t="shared" si="74"/>
        <v>0</v>
      </c>
      <c r="S288" s="72" t="str">
        <f t="shared" si="66"/>
        <v/>
      </c>
      <c r="T288" s="81" t="e" cm="1">
        <f t="array" aca="1" ref="T288" ca="1">TEXT(RIGHT(10-RIGHT(SUM(INDEX(1*(MID(MID(C288,1,1)*2,ROW(INDIRECT("1:"&amp;LEN(MID(C288,1,1)*2))),1)),,))+MID(C288,2,1)+
SUM(INDEX(1*(MID(MID(C288,3,1)*2,ROW(INDIRECT("1:"&amp;LEN(MID(C288,3,1)*2))),1)),,))+MID(C288,4,1)+
SUM(INDEX(1*(MID(MID(C288,5,1)*2,ROW(INDIRECT("1:"&amp;LEN(MID(C288,5,1)*2))),1)),,))+MID(C288,6,1)+
SUM(INDEX(1*(MID(MID(C288,8,1)*2,ROW(INDIRECT("1:"&amp;LEN(MID(C288,8,1)*2))),1)),,))+MID(C288,9,1)+
SUM(INDEX(1*(MID(MID(C288,10,1)*2,ROW(INDIRECT("1:"&amp;LEN(MID(C288,10,1)*2))),1)),,)),1),1),"0")</f>
        <v>#VALUE!</v>
      </c>
      <c r="U288" s="81" t="str">
        <f t="shared" si="67"/>
        <v/>
      </c>
      <c r="V288" s="83" t="b">
        <f t="shared" si="68"/>
        <v>0</v>
      </c>
      <c r="W288" s="112" t="e">
        <f>IF(#REF!="",FALSE,IF(OR(X288&gt;Z288,X288&lt;Y288),TRUE,FALSE))</f>
        <v>#REF!</v>
      </c>
      <c r="X288" s="112">
        <f t="shared" si="69"/>
        <v>0</v>
      </c>
      <c r="Y288" s="114" t="e">
        <f>#REF!-3/30</f>
        <v>#REF!</v>
      </c>
      <c r="Z288" s="115" t="e">
        <f>#REF!+1/30</f>
        <v>#REF!</v>
      </c>
    </row>
    <row r="289" spans="1:26" s="30" customFormat="1" x14ac:dyDescent="0.25">
      <c r="A289" s="19">
        <v>274</v>
      </c>
      <c r="B289" s="20"/>
      <c r="C289" s="149"/>
      <c r="D289" s="1"/>
      <c r="E289" s="1"/>
      <c r="F289" s="173"/>
      <c r="G289" s="55"/>
      <c r="H289" s="116" t="str">
        <f t="shared" si="70"/>
        <v/>
      </c>
      <c r="I289" s="35" t="b">
        <f t="shared" si="60"/>
        <v>0</v>
      </c>
      <c r="J289" s="80" t="str">
        <f t="shared" si="61"/>
        <v/>
      </c>
      <c r="K289" s="29" t="b">
        <f t="shared" si="71"/>
        <v>0</v>
      </c>
      <c r="L289" s="80" t="str">
        <f t="shared" si="72"/>
        <v/>
      </c>
      <c r="M289" s="81" t="e">
        <f t="shared" si="62"/>
        <v>#VALUE!</v>
      </c>
      <c r="N289" s="81" t="e">
        <f t="shared" si="63"/>
        <v>#VALUE!</v>
      </c>
      <c r="O289" s="81" t="e">
        <f t="shared" si="64"/>
        <v>#VALUE!</v>
      </c>
      <c r="P289" s="82" t="e">
        <f t="shared" si="65"/>
        <v>#VALUE!</v>
      </c>
      <c r="Q289" s="82" t="e">
        <f t="shared" si="73"/>
        <v>#VALUE!</v>
      </c>
      <c r="R289" s="82" t="b">
        <f t="shared" si="74"/>
        <v>0</v>
      </c>
      <c r="S289" s="72" t="str">
        <f t="shared" si="66"/>
        <v/>
      </c>
      <c r="T289" s="81" t="e" cm="1">
        <f t="array" aca="1" ref="T289" ca="1">TEXT(RIGHT(10-RIGHT(SUM(INDEX(1*(MID(MID(C289,1,1)*2,ROW(INDIRECT("1:"&amp;LEN(MID(C289,1,1)*2))),1)),,))+MID(C289,2,1)+
SUM(INDEX(1*(MID(MID(C289,3,1)*2,ROW(INDIRECT("1:"&amp;LEN(MID(C289,3,1)*2))),1)),,))+MID(C289,4,1)+
SUM(INDEX(1*(MID(MID(C289,5,1)*2,ROW(INDIRECT("1:"&amp;LEN(MID(C289,5,1)*2))),1)),,))+MID(C289,6,1)+
SUM(INDEX(1*(MID(MID(C289,8,1)*2,ROW(INDIRECT("1:"&amp;LEN(MID(C289,8,1)*2))),1)),,))+MID(C289,9,1)+
SUM(INDEX(1*(MID(MID(C289,10,1)*2,ROW(INDIRECT("1:"&amp;LEN(MID(C289,10,1)*2))),1)),,)),1),1),"0")</f>
        <v>#VALUE!</v>
      </c>
      <c r="U289" s="81" t="str">
        <f t="shared" si="67"/>
        <v/>
      </c>
      <c r="V289" s="83" t="b">
        <f t="shared" si="68"/>
        <v>0</v>
      </c>
      <c r="W289" s="112" t="e">
        <f>IF(#REF!="",FALSE,IF(OR(X289&gt;Z289,X289&lt;Y289),TRUE,FALSE))</f>
        <v>#REF!</v>
      </c>
      <c r="X289" s="112">
        <f t="shared" si="69"/>
        <v>0</v>
      </c>
      <c r="Y289" s="114" t="e">
        <f>#REF!-3/30</f>
        <v>#REF!</v>
      </c>
      <c r="Z289" s="115" t="e">
        <f>#REF!+1/30</f>
        <v>#REF!</v>
      </c>
    </row>
    <row r="290" spans="1:26" s="30" customFormat="1" x14ac:dyDescent="0.25">
      <c r="A290" s="19">
        <v>275</v>
      </c>
      <c r="B290" s="20"/>
      <c r="C290" s="149"/>
      <c r="D290" s="1"/>
      <c r="E290" s="1"/>
      <c r="F290" s="173"/>
      <c r="G290" s="55"/>
      <c r="H290" s="116" t="str">
        <f t="shared" si="70"/>
        <v/>
      </c>
      <c r="I290" s="35" t="b">
        <f t="shared" si="60"/>
        <v>0</v>
      </c>
      <c r="J290" s="80" t="str">
        <f t="shared" si="61"/>
        <v/>
      </c>
      <c r="K290" s="29" t="b">
        <f t="shared" si="71"/>
        <v>0</v>
      </c>
      <c r="L290" s="80" t="str">
        <f t="shared" si="72"/>
        <v/>
      </c>
      <c r="M290" s="81" t="e">
        <f t="shared" si="62"/>
        <v>#VALUE!</v>
      </c>
      <c r="N290" s="81" t="e">
        <f t="shared" si="63"/>
        <v>#VALUE!</v>
      </c>
      <c r="O290" s="81" t="e">
        <f t="shared" si="64"/>
        <v>#VALUE!</v>
      </c>
      <c r="P290" s="82" t="e">
        <f t="shared" si="65"/>
        <v>#VALUE!</v>
      </c>
      <c r="Q290" s="82" t="e">
        <f t="shared" si="73"/>
        <v>#VALUE!</v>
      </c>
      <c r="R290" s="82" t="b">
        <f t="shared" si="74"/>
        <v>0</v>
      </c>
      <c r="S290" s="72" t="str">
        <f t="shared" si="66"/>
        <v/>
      </c>
      <c r="T290" s="81" t="e" cm="1">
        <f t="array" aca="1" ref="T290" ca="1">TEXT(RIGHT(10-RIGHT(SUM(INDEX(1*(MID(MID(C290,1,1)*2,ROW(INDIRECT("1:"&amp;LEN(MID(C290,1,1)*2))),1)),,))+MID(C290,2,1)+
SUM(INDEX(1*(MID(MID(C290,3,1)*2,ROW(INDIRECT("1:"&amp;LEN(MID(C290,3,1)*2))),1)),,))+MID(C290,4,1)+
SUM(INDEX(1*(MID(MID(C290,5,1)*2,ROW(INDIRECT("1:"&amp;LEN(MID(C290,5,1)*2))),1)),,))+MID(C290,6,1)+
SUM(INDEX(1*(MID(MID(C290,8,1)*2,ROW(INDIRECT("1:"&amp;LEN(MID(C290,8,1)*2))),1)),,))+MID(C290,9,1)+
SUM(INDEX(1*(MID(MID(C290,10,1)*2,ROW(INDIRECT("1:"&amp;LEN(MID(C290,10,1)*2))),1)),,)),1),1),"0")</f>
        <v>#VALUE!</v>
      </c>
      <c r="U290" s="81" t="str">
        <f t="shared" si="67"/>
        <v/>
      </c>
      <c r="V290" s="83" t="b">
        <f t="shared" si="68"/>
        <v>0</v>
      </c>
      <c r="W290" s="112" t="e">
        <f>IF(#REF!="",FALSE,IF(OR(X290&gt;Z290,X290&lt;Y290),TRUE,FALSE))</f>
        <v>#REF!</v>
      </c>
      <c r="X290" s="112">
        <f t="shared" si="69"/>
        <v>0</v>
      </c>
      <c r="Y290" s="114" t="e">
        <f>#REF!-3/30</f>
        <v>#REF!</v>
      </c>
      <c r="Z290" s="115" t="e">
        <f>#REF!+1/30</f>
        <v>#REF!</v>
      </c>
    </row>
    <row r="291" spans="1:26" s="30" customFormat="1" x14ac:dyDescent="0.25">
      <c r="A291" s="19">
        <v>276</v>
      </c>
      <c r="B291" s="20"/>
      <c r="C291" s="149"/>
      <c r="D291" s="1"/>
      <c r="E291" s="1"/>
      <c r="F291" s="173"/>
      <c r="G291" s="55"/>
      <c r="H291" s="116" t="str">
        <f t="shared" si="70"/>
        <v/>
      </c>
      <c r="I291" s="35" t="b">
        <f t="shared" si="60"/>
        <v>0</v>
      </c>
      <c r="J291" s="80" t="str">
        <f t="shared" si="61"/>
        <v/>
      </c>
      <c r="K291" s="29" t="b">
        <f t="shared" si="71"/>
        <v>0</v>
      </c>
      <c r="L291" s="80" t="str">
        <f t="shared" si="72"/>
        <v/>
      </c>
      <c r="M291" s="81" t="e">
        <f t="shared" si="62"/>
        <v>#VALUE!</v>
      </c>
      <c r="N291" s="81" t="e">
        <f t="shared" si="63"/>
        <v>#VALUE!</v>
      </c>
      <c r="O291" s="81" t="e">
        <f t="shared" si="64"/>
        <v>#VALUE!</v>
      </c>
      <c r="P291" s="82" t="e">
        <f t="shared" si="65"/>
        <v>#VALUE!</v>
      </c>
      <c r="Q291" s="82" t="e">
        <f t="shared" si="73"/>
        <v>#VALUE!</v>
      </c>
      <c r="R291" s="82" t="b">
        <f t="shared" si="74"/>
        <v>0</v>
      </c>
      <c r="S291" s="72" t="str">
        <f t="shared" si="66"/>
        <v/>
      </c>
      <c r="T291" s="81" t="e" cm="1">
        <f t="array" aca="1" ref="T291" ca="1">TEXT(RIGHT(10-RIGHT(SUM(INDEX(1*(MID(MID(C291,1,1)*2,ROW(INDIRECT("1:"&amp;LEN(MID(C291,1,1)*2))),1)),,))+MID(C291,2,1)+
SUM(INDEX(1*(MID(MID(C291,3,1)*2,ROW(INDIRECT("1:"&amp;LEN(MID(C291,3,1)*2))),1)),,))+MID(C291,4,1)+
SUM(INDEX(1*(MID(MID(C291,5,1)*2,ROW(INDIRECT("1:"&amp;LEN(MID(C291,5,1)*2))),1)),,))+MID(C291,6,1)+
SUM(INDEX(1*(MID(MID(C291,8,1)*2,ROW(INDIRECT("1:"&amp;LEN(MID(C291,8,1)*2))),1)),,))+MID(C291,9,1)+
SUM(INDEX(1*(MID(MID(C291,10,1)*2,ROW(INDIRECT("1:"&amp;LEN(MID(C291,10,1)*2))),1)),,)),1),1),"0")</f>
        <v>#VALUE!</v>
      </c>
      <c r="U291" s="81" t="str">
        <f t="shared" si="67"/>
        <v/>
      </c>
      <c r="V291" s="83" t="b">
        <f t="shared" si="68"/>
        <v>0</v>
      </c>
      <c r="W291" s="112" t="e">
        <f>IF(#REF!="",FALSE,IF(OR(X291&gt;Z291,X291&lt;Y291),TRUE,FALSE))</f>
        <v>#REF!</v>
      </c>
      <c r="X291" s="112">
        <f t="shared" si="69"/>
        <v>0</v>
      </c>
      <c r="Y291" s="114" t="e">
        <f>#REF!-3/30</f>
        <v>#REF!</v>
      </c>
      <c r="Z291" s="115" t="e">
        <f>#REF!+1/30</f>
        <v>#REF!</v>
      </c>
    </row>
    <row r="292" spans="1:26" s="30" customFormat="1" x14ac:dyDescent="0.25">
      <c r="A292" s="19">
        <v>277</v>
      </c>
      <c r="B292" s="20"/>
      <c r="C292" s="149"/>
      <c r="D292" s="1"/>
      <c r="E292" s="1"/>
      <c r="F292" s="173"/>
      <c r="G292" s="55"/>
      <c r="H292" s="116" t="str">
        <f t="shared" si="70"/>
        <v/>
      </c>
      <c r="I292" s="35" t="b">
        <f t="shared" si="60"/>
        <v>0</v>
      </c>
      <c r="J292" s="80" t="str">
        <f t="shared" si="61"/>
        <v/>
      </c>
      <c r="K292" s="29" t="b">
        <f t="shared" si="71"/>
        <v>0</v>
      </c>
      <c r="L292" s="80" t="str">
        <f t="shared" si="72"/>
        <v/>
      </c>
      <c r="M292" s="81" t="e">
        <f t="shared" si="62"/>
        <v>#VALUE!</v>
      </c>
      <c r="N292" s="81" t="e">
        <f t="shared" si="63"/>
        <v>#VALUE!</v>
      </c>
      <c r="O292" s="81" t="e">
        <f t="shared" si="64"/>
        <v>#VALUE!</v>
      </c>
      <c r="P292" s="82" t="e">
        <f t="shared" si="65"/>
        <v>#VALUE!</v>
      </c>
      <c r="Q292" s="82" t="e">
        <f t="shared" si="73"/>
        <v>#VALUE!</v>
      </c>
      <c r="R292" s="82" t="b">
        <f t="shared" si="74"/>
        <v>0</v>
      </c>
      <c r="S292" s="72" t="str">
        <f t="shared" si="66"/>
        <v/>
      </c>
      <c r="T292" s="81" t="e" cm="1">
        <f t="array" aca="1" ref="T292" ca="1">TEXT(RIGHT(10-RIGHT(SUM(INDEX(1*(MID(MID(C292,1,1)*2,ROW(INDIRECT("1:"&amp;LEN(MID(C292,1,1)*2))),1)),,))+MID(C292,2,1)+
SUM(INDEX(1*(MID(MID(C292,3,1)*2,ROW(INDIRECT("1:"&amp;LEN(MID(C292,3,1)*2))),1)),,))+MID(C292,4,1)+
SUM(INDEX(1*(MID(MID(C292,5,1)*2,ROW(INDIRECT("1:"&amp;LEN(MID(C292,5,1)*2))),1)),,))+MID(C292,6,1)+
SUM(INDEX(1*(MID(MID(C292,8,1)*2,ROW(INDIRECT("1:"&amp;LEN(MID(C292,8,1)*2))),1)),,))+MID(C292,9,1)+
SUM(INDEX(1*(MID(MID(C292,10,1)*2,ROW(INDIRECT("1:"&amp;LEN(MID(C292,10,1)*2))),1)),,)),1),1),"0")</f>
        <v>#VALUE!</v>
      </c>
      <c r="U292" s="81" t="str">
        <f t="shared" si="67"/>
        <v/>
      </c>
      <c r="V292" s="83" t="b">
        <f t="shared" si="68"/>
        <v>0</v>
      </c>
      <c r="W292" s="112" t="e">
        <f>IF(#REF!="",FALSE,IF(OR(X292&gt;Z292,X292&lt;Y292),TRUE,FALSE))</f>
        <v>#REF!</v>
      </c>
      <c r="X292" s="112">
        <f t="shared" si="69"/>
        <v>0</v>
      </c>
      <c r="Y292" s="114" t="e">
        <f>#REF!-3/30</f>
        <v>#REF!</v>
      </c>
      <c r="Z292" s="115" t="e">
        <f>#REF!+1/30</f>
        <v>#REF!</v>
      </c>
    </row>
    <row r="293" spans="1:26" s="30" customFormat="1" x14ac:dyDescent="0.25">
      <c r="A293" s="19">
        <v>278</v>
      </c>
      <c r="B293" s="20"/>
      <c r="C293" s="149"/>
      <c r="D293" s="1"/>
      <c r="E293" s="1"/>
      <c r="F293" s="173"/>
      <c r="G293" s="55"/>
      <c r="H293" s="116" t="str">
        <f t="shared" si="70"/>
        <v/>
      </c>
      <c r="I293" s="35" t="b">
        <f t="shared" si="60"/>
        <v>0</v>
      </c>
      <c r="J293" s="80" t="str">
        <f t="shared" si="61"/>
        <v/>
      </c>
      <c r="K293" s="29" t="b">
        <f t="shared" si="71"/>
        <v>0</v>
      </c>
      <c r="L293" s="80" t="str">
        <f t="shared" si="72"/>
        <v/>
      </c>
      <c r="M293" s="81" t="e">
        <f t="shared" si="62"/>
        <v>#VALUE!</v>
      </c>
      <c r="N293" s="81" t="e">
        <f t="shared" si="63"/>
        <v>#VALUE!</v>
      </c>
      <c r="O293" s="81" t="e">
        <f t="shared" si="64"/>
        <v>#VALUE!</v>
      </c>
      <c r="P293" s="82" t="e">
        <f t="shared" si="65"/>
        <v>#VALUE!</v>
      </c>
      <c r="Q293" s="82" t="e">
        <f t="shared" si="73"/>
        <v>#VALUE!</v>
      </c>
      <c r="R293" s="82" t="b">
        <f t="shared" si="74"/>
        <v>0</v>
      </c>
      <c r="S293" s="72" t="str">
        <f t="shared" si="66"/>
        <v/>
      </c>
      <c r="T293" s="81" t="e" cm="1">
        <f t="array" aca="1" ref="T293" ca="1">TEXT(RIGHT(10-RIGHT(SUM(INDEX(1*(MID(MID(C293,1,1)*2,ROW(INDIRECT("1:"&amp;LEN(MID(C293,1,1)*2))),1)),,))+MID(C293,2,1)+
SUM(INDEX(1*(MID(MID(C293,3,1)*2,ROW(INDIRECT("1:"&amp;LEN(MID(C293,3,1)*2))),1)),,))+MID(C293,4,1)+
SUM(INDEX(1*(MID(MID(C293,5,1)*2,ROW(INDIRECT("1:"&amp;LEN(MID(C293,5,1)*2))),1)),,))+MID(C293,6,1)+
SUM(INDEX(1*(MID(MID(C293,8,1)*2,ROW(INDIRECT("1:"&amp;LEN(MID(C293,8,1)*2))),1)),,))+MID(C293,9,1)+
SUM(INDEX(1*(MID(MID(C293,10,1)*2,ROW(INDIRECT("1:"&amp;LEN(MID(C293,10,1)*2))),1)),,)),1),1),"0")</f>
        <v>#VALUE!</v>
      </c>
      <c r="U293" s="81" t="str">
        <f t="shared" si="67"/>
        <v/>
      </c>
      <c r="V293" s="83" t="b">
        <f t="shared" si="68"/>
        <v>0</v>
      </c>
      <c r="W293" s="112" t="e">
        <f>IF(#REF!="",FALSE,IF(OR(X293&gt;Z293,X293&lt;Y293),TRUE,FALSE))</f>
        <v>#REF!</v>
      </c>
      <c r="X293" s="112">
        <f t="shared" si="69"/>
        <v>0</v>
      </c>
      <c r="Y293" s="114" t="e">
        <f>#REF!-3/30</f>
        <v>#REF!</v>
      </c>
      <c r="Z293" s="115" t="e">
        <f>#REF!+1/30</f>
        <v>#REF!</v>
      </c>
    </row>
    <row r="294" spans="1:26" s="30" customFormat="1" x14ac:dyDescent="0.25">
      <c r="A294" s="19">
        <v>279</v>
      </c>
      <c r="B294" s="20"/>
      <c r="C294" s="149"/>
      <c r="D294" s="1"/>
      <c r="E294" s="1"/>
      <c r="F294" s="173"/>
      <c r="G294" s="55"/>
      <c r="H294" s="116" t="str">
        <f t="shared" si="70"/>
        <v/>
      </c>
      <c r="I294" s="35" t="b">
        <f t="shared" si="60"/>
        <v>0</v>
      </c>
      <c r="J294" s="80" t="str">
        <f t="shared" si="61"/>
        <v/>
      </c>
      <c r="K294" s="29" t="b">
        <f t="shared" si="71"/>
        <v>0</v>
      </c>
      <c r="L294" s="80" t="str">
        <f t="shared" si="72"/>
        <v/>
      </c>
      <c r="M294" s="81" t="e">
        <f t="shared" si="62"/>
        <v>#VALUE!</v>
      </c>
      <c r="N294" s="81" t="e">
        <f t="shared" si="63"/>
        <v>#VALUE!</v>
      </c>
      <c r="O294" s="81" t="e">
        <f t="shared" si="64"/>
        <v>#VALUE!</v>
      </c>
      <c r="P294" s="82" t="e">
        <f t="shared" si="65"/>
        <v>#VALUE!</v>
      </c>
      <c r="Q294" s="82" t="e">
        <f t="shared" si="73"/>
        <v>#VALUE!</v>
      </c>
      <c r="R294" s="82" t="b">
        <f t="shared" si="74"/>
        <v>0</v>
      </c>
      <c r="S294" s="72" t="str">
        <f t="shared" si="66"/>
        <v/>
      </c>
      <c r="T294" s="81" t="e" cm="1">
        <f t="array" aca="1" ref="T294" ca="1">TEXT(RIGHT(10-RIGHT(SUM(INDEX(1*(MID(MID(C294,1,1)*2,ROW(INDIRECT("1:"&amp;LEN(MID(C294,1,1)*2))),1)),,))+MID(C294,2,1)+
SUM(INDEX(1*(MID(MID(C294,3,1)*2,ROW(INDIRECT("1:"&amp;LEN(MID(C294,3,1)*2))),1)),,))+MID(C294,4,1)+
SUM(INDEX(1*(MID(MID(C294,5,1)*2,ROW(INDIRECT("1:"&amp;LEN(MID(C294,5,1)*2))),1)),,))+MID(C294,6,1)+
SUM(INDEX(1*(MID(MID(C294,8,1)*2,ROW(INDIRECT("1:"&amp;LEN(MID(C294,8,1)*2))),1)),,))+MID(C294,9,1)+
SUM(INDEX(1*(MID(MID(C294,10,1)*2,ROW(INDIRECT("1:"&amp;LEN(MID(C294,10,1)*2))),1)),,)),1),1),"0")</f>
        <v>#VALUE!</v>
      </c>
      <c r="U294" s="81" t="str">
        <f t="shared" si="67"/>
        <v/>
      </c>
      <c r="V294" s="83" t="b">
        <f t="shared" si="68"/>
        <v>0</v>
      </c>
      <c r="W294" s="112" t="e">
        <f>IF(#REF!="",FALSE,IF(OR(X294&gt;Z294,X294&lt;Y294),TRUE,FALSE))</f>
        <v>#REF!</v>
      </c>
      <c r="X294" s="112">
        <f t="shared" si="69"/>
        <v>0</v>
      </c>
      <c r="Y294" s="114" t="e">
        <f>#REF!-3/30</f>
        <v>#REF!</v>
      </c>
      <c r="Z294" s="115" t="e">
        <f>#REF!+1/30</f>
        <v>#REF!</v>
      </c>
    </row>
    <row r="295" spans="1:26" s="30" customFormat="1" x14ac:dyDescent="0.25">
      <c r="A295" s="19">
        <v>280</v>
      </c>
      <c r="B295" s="20"/>
      <c r="C295" s="149"/>
      <c r="D295" s="1"/>
      <c r="E295" s="1"/>
      <c r="F295" s="173"/>
      <c r="G295" s="55"/>
      <c r="H295" s="116" t="str">
        <f t="shared" si="70"/>
        <v/>
      </c>
      <c r="I295" s="35" t="b">
        <f t="shared" si="60"/>
        <v>0</v>
      </c>
      <c r="J295" s="80" t="str">
        <f t="shared" si="61"/>
        <v/>
      </c>
      <c r="K295" s="29" t="b">
        <f t="shared" si="71"/>
        <v>0</v>
      </c>
      <c r="L295" s="80" t="str">
        <f t="shared" si="72"/>
        <v/>
      </c>
      <c r="M295" s="81" t="e">
        <f t="shared" si="62"/>
        <v>#VALUE!</v>
      </c>
      <c r="N295" s="81" t="e">
        <f t="shared" si="63"/>
        <v>#VALUE!</v>
      </c>
      <c r="O295" s="81" t="e">
        <f t="shared" si="64"/>
        <v>#VALUE!</v>
      </c>
      <c r="P295" s="82" t="e">
        <f t="shared" si="65"/>
        <v>#VALUE!</v>
      </c>
      <c r="Q295" s="82" t="e">
        <f t="shared" si="73"/>
        <v>#VALUE!</v>
      </c>
      <c r="R295" s="82" t="b">
        <f t="shared" si="74"/>
        <v>0</v>
      </c>
      <c r="S295" s="72" t="str">
        <f t="shared" si="66"/>
        <v/>
      </c>
      <c r="T295" s="81" t="e" cm="1">
        <f t="array" aca="1" ref="T295" ca="1">TEXT(RIGHT(10-RIGHT(SUM(INDEX(1*(MID(MID(C295,1,1)*2,ROW(INDIRECT("1:"&amp;LEN(MID(C295,1,1)*2))),1)),,))+MID(C295,2,1)+
SUM(INDEX(1*(MID(MID(C295,3,1)*2,ROW(INDIRECT("1:"&amp;LEN(MID(C295,3,1)*2))),1)),,))+MID(C295,4,1)+
SUM(INDEX(1*(MID(MID(C295,5,1)*2,ROW(INDIRECT("1:"&amp;LEN(MID(C295,5,1)*2))),1)),,))+MID(C295,6,1)+
SUM(INDEX(1*(MID(MID(C295,8,1)*2,ROW(INDIRECT("1:"&amp;LEN(MID(C295,8,1)*2))),1)),,))+MID(C295,9,1)+
SUM(INDEX(1*(MID(MID(C295,10,1)*2,ROW(INDIRECT("1:"&amp;LEN(MID(C295,10,1)*2))),1)),,)),1),1),"0")</f>
        <v>#VALUE!</v>
      </c>
      <c r="U295" s="81" t="str">
        <f t="shared" si="67"/>
        <v/>
      </c>
      <c r="V295" s="83" t="b">
        <f t="shared" si="68"/>
        <v>0</v>
      </c>
      <c r="W295" s="112" t="e">
        <f>IF(#REF!="",FALSE,IF(OR(X295&gt;Z295,X295&lt;Y295),TRUE,FALSE))</f>
        <v>#REF!</v>
      </c>
      <c r="X295" s="112">
        <f t="shared" si="69"/>
        <v>0</v>
      </c>
      <c r="Y295" s="114" t="e">
        <f>#REF!-3/30</f>
        <v>#REF!</v>
      </c>
      <c r="Z295" s="115" t="e">
        <f>#REF!+1/30</f>
        <v>#REF!</v>
      </c>
    </row>
    <row r="296" spans="1:26" s="30" customFormat="1" x14ac:dyDescent="0.25">
      <c r="A296" s="19">
        <v>281</v>
      </c>
      <c r="B296" s="20"/>
      <c r="C296" s="149"/>
      <c r="D296" s="1"/>
      <c r="E296" s="1"/>
      <c r="F296" s="173"/>
      <c r="G296" s="55"/>
      <c r="H296" s="116" t="str">
        <f t="shared" si="70"/>
        <v/>
      </c>
      <c r="I296" s="35" t="b">
        <f t="shared" si="60"/>
        <v>0</v>
      </c>
      <c r="J296" s="80" t="str">
        <f t="shared" si="61"/>
        <v/>
      </c>
      <c r="K296" s="29" t="b">
        <f t="shared" si="71"/>
        <v>0</v>
      </c>
      <c r="L296" s="80" t="str">
        <f t="shared" si="72"/>
        <v/>
      </c>
      <c r="M296" s="81" t="e">
        <f t="shared" si="62"/>
        <v>#VALUE!</v>
      </c>
      <c r="N296" s="81" t="e">
        <f t="shared" si="63"/>
        <v>#VALUE!</v>
      </c>
      <c r="O296" s="81" t="e">
        <f t="shared" si="64"/>
        <v>#VALUE!</v>
      </c>
      <c r="P296" s="82" t="e">
        <f t="shared" si="65"/>
        <v>#VALUE!</v>
      </c>
      <c r="Q296" s="82" t="e">
        <f t="shared" si="73"/>
        <v>#VALUE!</v>
      </c>
      <c r="R296" s="82" t="b">
        <f t="shared" si="74"/>
        <v>0</v>
      </c>
      <c r="S296" s="72" t="str">
        <f t="shared" si="66"/>
        <v/>
      </c>
      <c r="T296" s="81" t="e" cm="1">
        <f t="array" aca="1" ref="T296" ca="1">TEXT(RIGHT(10-RIGHT(SUM(INDEX(1*(MID(MID(C296,1,1)*2,ROW(INDIRECT("1:"&amp;LEN(MID(C296,1,1)*2))),1)),,))+MID(C296,2,1)+
SUM(INDEX(1*(MID(MID(C296,3,1)*2,ROW(INDIRECT("1:"&amp;LEN(MID(C296,3,1)*2))),1)),,))+MID(C296,4,1)+
SUM(INDEX(1*(MID(MID(C296,5,1)*2,ROW(INDIRECT("1:"&amp;LEN(MID(C296,5,1)*2))),1)),,))+MID(C296,6,1)+
SUM(INDEX(1*(MID(MID(C296,8,1)*2,ROW(INDIRECT("1:"&amp;LEN(MID(C296,8,1)*2))),1)),,))+MID(C296,9,1)+
SUM(INDEX(1*(MID(MID(C296,10,1)*2,ROW(INDIRECT("1:"&amp;LEN(MID(C296,10,1)*2))),1)),,)),1),1),"0")</f>
        <v>#VALUE!</v>
      </c>
      <c r="U296" s="81" t="str">
        <f t="shared" si="67"/>
        <v/>
      </c>
      <c r="V296" s="83" t="b">
        <f t="shared" si="68"/>
        <v>0</v>
      </c>
      <c r="W296" s="112" t="e">
        <f>IF(#REF!="",FALSE,IF(OR(X296&gt;Z296,X296&lt;Y296),TRUE,FALSE))</f>
        <v>#REF!</v>
      </c>
      <c r="X296" s="112">
        <f t="shared" si="69"/>
        <v>0</v>
      </c>
      <c r="Y296" s="114" t="e">
        <f>#REF!-3/30</f>
        <v>#REF!</v>
      </c>
      <c r="Z296" s="115" t="e">
        <f>#REF!+1/30</f>
        <v>#REF!</v>
      </c>
    </row>
    <row r="297" spans="1:26" s="30" customFormat="1" x14ac:dyDescent="0.25">
      <c r="A297" s="19">
        <v>282</v>
      </c>
      <c r="B297" s="20"/>
      <c r="C297" s="149"/>
      <c r="D297" s="1"/>
      <c r="E297" s="1"/>
      <c r="F297" s="173"/>
      <c r="G297" s="55"/>
      <c r="H297" s="116" t="str">
        <f t="shared" si="70"/>
        <v/>
      </c>
      <c r="I297" s="35" t="b">
        <f t="shared" si="60"/>
        <v>0</v>
      </c>
      <c r="J297" s="80" t="str">
        <f t="shared" si="61"/>
        <v/>
      </c>
      <c r="K297" s="29" t="b">
        <f t="shared" si="71"/>
        <v>0</v>
      </c>
      <c r="L297" s="80" t="str">
        <f t="shared" si="72"/>
        <v/>
      </c>
      <c r="M297" s="81" t="e">
        <f t="shared" si="62"/>
        <v>#VALUE!</v>
      </c>
      <c r="N297" s="81" t="e">
        <f t="shared" si="63"/>
        <v>#VALUE!</v>
      </c>
      <c r="O297" s="81" t="e">
        <f t="shared" si="64"/>
        <v>#VALUE!</v>
      </c>
      <c r="P297" s="82" t="e">
        <f t="shared" si="65"/>
        <v>#VALUE!</v>
      </c>
      <c r="Q297" s="82" t="e">
        <f t="shared" si="73"/>
        <v>#VALUE!</v>
      </c>
      <c r="R297" s="82" t="b">
        <f t="shared" si="74"/>
        <v>0</v>
      </c>
      <c r="S297" s="72" t="str">
        <f t="shared" si="66"/>
        <v/>
      </c>
      <c r="T297" s="81" t="e" cm="1">
        <f t="array" aca="1" ref="T297" ca="1">TEXT(RIGHT(10-RIGHT(SUM(INDEX(1*(MID(MID(C297,1,1)*2,ROW(INDIRECT("1:"&amp;LEN(MID(C297,1,1)*2))),1)),,))+MID(C297,2,1)+
SUM(INDEX(1*(MID(MID(C297,3,1)*2,ROW(INDIRECT("1:"&amp;LEN(MID(C297,3,1)*2))),1)),,))+MID(C297,4,1)+
SUM(INDEX(1*(MID(MID(C297,5,1)*2,ROW(INDIRECT("1:"&amp;LEN(MID(C297,5,1)*2))),1)),,))+MID(C297,6,1)+
SUM(INDEX(1*(MID(MID(C297,8,1)*2,ROW(INDIRECT("1:"&amp;LEN(MID(C297,8,1)*2))),1)),,))+MID(C297,9,1)+
SUM(INDEX(1*(MID(MID(C297,10,1)*2,ROW(INDIRECT("1:"&amp;LEN(MID(C297,10,1)*2))),1)),,)),1),1),"0")</f>
        <v>#VALUE!</v>
      </c>
      <c r="U297" s="81" t="str">
        <f t="shared" si="67"/>
        <v/>
      </c>
      <c r="V297" s="83" t="b">
        <f t="shared" si="68"/>
        <v>0</v>
      </c>
      <c r="W297" s="112" t="e">
        <f>IF(#REF!="",FALSE,IF(OR(X297&gt;Z297,X297&lt;Y297),TRUE,FALSE))</f>
        <v>#REF!</v>
      </c>
      <c r="X297" s="112">
        <f t="shared" si="69"/>
        <v>0</v>
      </c>
      <c r="Y297" s="114" t="e">
        <f>#REF!-3/30</f>
        <v>#REF!</v>
      </c>
      <c r="Z297" s="115" t="e">
        <f>#REF!+1/30</f>
        <v>#REF!</v>
      </c>
    </row>
    <row r="298" spans="1:26" s="30" customFormat="1" x14ac:dyDescent="0.25">
      <c r="A298" s="19">
        <v>283</v>
      </c>
      <c r="B298" s="20"/>
      <c r="C298" s="149"/>
      <c r="D298" s="1"/>
      <c r="E298" s="1"/>
      <c r="F298" s="173"/>
      <c r="G298" s="55"/>
      <c r="H298" s="116" t="str">
        <f t="shared" si="70"/>
        <v/>
      </c>
      <c r="I298" s="35" t="b">
        <f t="shared" si="60"/>
        <v>0</v>
      </c>
      <c r="J298" s="80" t="str">
        <f t="shared" si="61"/>
        <v/>
      </c>
      <c r="K298" s="29" t="b">
        <f t="shared" si="71"/>
        <v>0</v>
      </c>
      <c r="L298" s="80" t="str">
        <f t="shared" si="72"/>
        <v/>
      </c>
      <c r="M298" s="81" t="e">
        <f t="shared" si="62"/>
        <v>#VALUE!</v>
      </c>
      <c r="N298" s="81" t="e">
        <f t="shared" si="63"/>
        <v>#VALUE!</v>
      </c>
      <c r="O298" s="81" t="e">
        <f t="shared" si="64"/>
        <v>#VALUE!</v>
      </c>
      <c r="P298" s="82" t="e">
        <f t="shared" si="65"/>
        <v>#VALUE!</v>
      </c>
      <c r="Q298" s="82" t="e">
        <f t="shared" si="73"/>
        <v>#VALUE!</v>
      </c>
      <c r="R298" s="82" t="b">
        <f t="shared" si="74"/>
        <v>0</v>
      </c>
      <c r="S298" s="72" t="str">
        <f t="shared" si="66"/>
        <v/>
      </c>
      <c r="T298" s="81" t="e" cm="1">
        <f t="array" aca="1" ref="T298" ca="1">TEXT(RIGHT(10-RIGHT(SUM(INDEX(1*(MID(MID(C298,1,1)*2,ROW(INDIRECT("1:"&amp;LEN(MID(C298,1,1)*2))),1)),,))+MID(C298,2,1)+
SUM(INDEX(1*(MID(MID(C298,3,1)*2,ROW(INDIRECT("1:"&amp;LEN(MID(C298,3,1)*2))),1)),,))+MID(C298,4,1)+
SUM(INDEX(1*(MID(MID(C298,5,1)*2,ROW(INDIRECT("1:"&amp;LEN(MID(C298,5,1)*2))),1)),,))+MID(C298,6,1)+
SUM(INDEX(1*(MID(MID(C298,8,1)*2,ROW(INDIRECT("1:"&amp;LEN(MID(C298,8,1)*2))),1)),,))+MID(C298,9,1)+
SUM(INDEX(1*(MID(MID(C298,10,1)*2,ROW(INDIRECT("1:"&amp;LEN(MID(C298,10,1)*2))),1)),,)),1),1),"0")</f>
        <v>#VALUE!</v>
      </c>
      <c r="U298" s="81" t="str">
        <f t="shared" si="67"/>
        <v/>
      </c>
      <c r="V298" s="83" t="b">
        <f t="shared" si="68"/>
        <v>0</v>
      </c>
      <c r="W298" s="112" t="e">
        <f>IF(#REF!="",FALSE,IF(OR(X298&gt;Z298,X298&lt;Y298),TRUE,FALSE))</f>
        <v>#REF!</v>
      </c>
      <c r="X298" s="112">
        <f t="shared" si="69"/>
        <v>0</v>
      </c>
      <c r="Y298" s="114" t="e">
        <f>#REF!-3/30</f>
        <v>#REF!</v>
      </c>
      <c r="Z298" s="115" t="e">
        <f>#REF!+1/30</f>
        <v>#REF!</v>
      </c>
    </row>
    <row r="299" spans="1:26" s="30" customFormat="1" x14ac:dyDescent="0.25">
      <c r="A299" s="19">
        <v>284</v>
      </c>
      <c r="B299" s="20"/>
      <c r="C299" s="149"/>
      <c r="D299" s="1"/>
      <c r="E299" s="1"/>
      <c r="F299" s="173"/>
      <c r="G299" s="55"/>
      <c r="H299" s="116" t="str">
        <f t="shared" si="70"/>
        <v/>
      </c>
      <c r="I299" s="35" t="b">
        <f t="shared" si="60"/>
        <v>0</v>
      </c>
      <c r="J299" s="80" t="str">
        <f t="shared" si="61"/>
        <v/>
      </c>
      <c r="K299" s="29" t="b">
        <f t="shared" si="71"/>
        <v>0</v>
      </c>
      <c r="L299" s="80" t="str">
        <f t="shared" si="72"/>
        <v/>
      </c>
      <c r="M299" s="81" t="e">
        <f t="shared" si="62"/>
        <v>#VALUE!</v>
      </c>
      <c r="N299" s="81" t="e">
        <f t="shared" si="63"/>
        <v>#VALUE!</v>
      </c>
      <c r="O299" s="81" t="e">
        <f t="shared" si="64"/>
        <v>#VALUE!</v>
      </c>
      <c r="P299" s="82" t="e">
        <f t="shared" si="65"/>
        <v>#VALUE!</v>
      </c>
      <c r="Q299" s="82" t="e">
        <f t="shared" si="73"/>
        <v>#VALUE!</v>
      </c>
      <c r="R299" s="82" t="b">
        <f t="shared" si="74"/>
        <v>0</v>
      </c>
      <c r="S299" s="72" t="str">
        <f t="shared" si="66"/>
        <v/>
      </c>
      <c r="T299" s="81" t="e" cm="1">
        <f t="array" aca="1" ref="T299" ca="1">TEXT(RIGHT(10-RIGHT(SUM(INDEX(1*(MID(MID(C299,1,1)*2,ROW(INDIRECT("1:"&amp;LEN(MID(C299,1,1)*2))),1)),,))+MID(C299,2,1)+
SUM(INDEX(1*(MID(MID(C299,3,1)*2,ROW(INDIRECT("1:"&amp;LEN(MID(C299,3,1)*2))),1)),,))+MID(C299,4,1)+
SUM(INDEX(1*(MID(MID(C299,5,1)*2,ROW(INDIRECT("1:"&amp;LEN(MID(C299,5,1)*2))),1)),,))+MID(C299,6,1)+
SUM(INDEX(1*(MID(MID(C299,8,1)*2,ROW(INDIRECT("1:"&amp;LEN(MID(C299,8,1)*2))),1)),,))+MID(C299,9,1)+
SUM(INDEX(1*(MID(MID(C299,10,1)*2,ROW(INDIRECT("1:"&amp;LEN(MID(C299,10,1)*2))),1)),,)),1),1),"0")</f>
        <v>#VALUE!</v>
      </c>
      <c r="U299" s="81" t="str">
        <f t="shared" si="67"/>
        <v/>
      </c>
      <c r="V299" s="83" t="b">
        <f t="shared" si="68"/>
        <v>0</v>
      </c>
      <c r="W299" s="112" t="e">
        <f>IF(#REF!="",FALSE,IF(OR(X299&gt;Z299,X299&lt;Y299),TRUE,FALSE))</f>
        <v>#REF!</v>
      </c>
      <c r="X299" s="112">
        <f t="shared" si="69"/>
        <v>0</v>
      </c>
      <c r="Y299" s="114" t="e">
        <f>#REF!-3/30</f>
        <v>#REF!</v>
      </c>
      <c r="Z299" s="115" t="e">
        <f>#REF!+1/30</f>
        <v>#REF!</v>
      </c>
    </row>
    <row r="300" spans="1:26" s="30" customFormat="1" x14ac:dyDescent="0.25">
      <c r="A300" s="19">
        <v>285</v>
      </c>
      <c r="B300" s="20"/>
      <c r="C300" s="149"/>
      <c r="D300" s="1"/>
      <c r="E300" s="1"/>
      <c r="F300" s="173"/>
      <c r="G300" s="55"/>
      <c r="H300" s="116" t="str">
        <f t="shared" si="70"/>
        <v/>
      </c>
      <c r="I300" s="35" t="b">
        <f t="shared" si="60"/>
        <v>0</v>
      </c>
      <c r="J300" s="80" t="str">
        <f t="shared" si="61"/>
        <v/>
      </c>
      <c r="K300" s="29" t="b">
        <f t="shared" si="71"/>
        <v>0</v>
      </c>
      <c r="L300" s="80" t="str">
        <f t="shared" si="72"/>
        <v/>
      </c>
      <c r="M300" s="81" t="e">
        <f t="shared" si="62"/>
        <v>#VALUE!</v>
      </c>
      <c r="N300" s="81" t="e">
        <f t="shared" si="63"/>
        <v>#VALUE!</v>
      </c>
      <c r="O300" s="81" t="e">
        <f t="shared" si="64"/>
        <v>#VALUE!</v>
      </c>
      <c r="P300" s="82" t="e">
        <f t="shared" si="65"/>
        <v>#VALUE!</v>
      </c>
      <c r="Q300" s="82" t="e">
        <f t="shared" si="73"/>
        <v>#VALUE!</v>
      </c>
      <c r="R300" s="82" t="b">
        <f t="shared" si="74"/>
        <v>0</v>
      </c>
      <c r="S300" s="72" t="str">
        <f t="shared" si="66"/>
        <v/>
      </c>
      <c r="T300" s="81" t="e" cm="1">
        <f t="array" aca="1" ref="T300" ca="1">TEXT(RIGHT(10-RIGHT(SUM(INDEX(1*(MID(MID(C300,1,1)*2,ROW(INDIRECT("1:"&amp;LEN(MID(C300,1,1)*2))),1)),,))+MID(C300,2,1)+
SUM(INDEX(1*(MID(MID(C300,3,1)*2,ROW(INDIRECT("1:"&amp;LEN(MID(C300,3,1)*2))),1)),,))+MID(C300,4,1)+
SUM(INDEX(1*(MID(MID(C300,5,1)*2,ROW(INDIRECT("1:"&amp;LEN(MID(C300,5,1)*2))),1)),,))+MID(C300,6,1)+
SUM(INDEX(1*(MID(MID(C300,8,1)*2,ROW(INDIRECT("1:"&amp;LEN(MID(C300,8,1)*2))),1)),,))+MID(C300,9,1)+
SUM(INDEX(1*(MID(MID(C300,10,1)*2,ROW(INDIRECT("1:"&amp;LEN(MID(C300,10,1)*2))),1)),,)),1),1),"0")</f>
        <v>#VALUE!</v>
      </c>
      <c r="U300" s="81" t="str">
        <f t="shared" si="67"/>
        <v/>
      </c>
      <c r="V300" s="83" t="b">
        <f t="shared" si="68"/>
        <v>0</v>
      </c>
      <c r="W300" s="112" t="e">
        <f>IF(#REF!="",FALSE,IF(OR(X300&gt;Z300,X300&lt;Y300),TRUE,FALSE))</f>
        <v>#REF!</v>
      </c>
      <c r="X300" s="112">
        <f t="shared" si="69"/>
        <v>0</v>
      </c>
      <c r="Y300" s="114" t="e">
        <f>#REF!-3/30</f>
        <v>#REF!</v>
      </c>
      <c r="Z300" s="115" t="e">
        <f>#REF!+1/30</f>
        <v>#REF!</v>
      </c>
    </row>
    <row r="301" spans="1:26" s="30" customFormat="1" x14ac:dyDescent="0.25">
      <c r="A301" s="19">
        <v>286</v>
      </c>
      <c r="B301" s="20"/>
      <c r="C301" s="149"/>
      <c r="D301" s="1"/>
      <c r="E301" s="1"/>
      <c r="F301" s="173"/>
      <c r="G301" s="55"/>
      <c r="H301" s="116" t="str">
        <f t="shared" si="70"/>
        <v/>
      </c>
      <c r="I301" s="35" t="b">
        <f t="shared" si="60"/>
        <v>0</v>
      </c>
      <c r="J301" s="80" t="str">
        <f t="shared" si="61"/>
        <v/>
      </c>
      <c r="K301" s="29" t="b">
        <f t="shared" si="71"/>
        <v>0</v>
      </c>
      <c r="L301" s="80" t="str">
        <f t="shared" si="72"/>
        <v/>
      </c>
      <c r="M301" s="81" t="e">
        <f t="shared" si="62"/>
        <v>#VALUE!</v>
      </c>
      <c r="N301" s="81" t="e">
        <f t="shared" si="63"/>
        <v>#VALUE!</v>
      </c>
      <c r="O301" s="81" t="e">
        <f t="shared" si="64"/>
        <v>#VALUE!</v>
      </c>
      <c r="P301" s="82" t="e">
        <f t="shared" si="65"/>
        <v>#VALUE!</v>
      </c>
      <c r="Q301" s="82" t="e">
        <f t="shared" si="73"/>
        <v>#VALUE!</v>
      </c>
      <c r="R301" s="82" t="b">
        <f t="shared" si="74"/>
        <v>0</v>
      </c>
      <c r="S301" s="72" t="str">
        <f t="shared" si="66"/>
        <v/>
      </c>
      <c r="T301" s="81" t="e" cm="1">
        <f t="array" aca="1" ref="T301" ca="1">TEXT(RIGHT(10-RIGHT(SUM(INDEX(1*(MID(MID(C301,1,1)*2,ROW(INDIRECT("1:"&amp;LEN(MID(C301,1,1)*2))),1)),,))+MID(C301,2,1)+
SUM(INDEX(1*(MID(MID(C301,3,1)*2,ROW(INDIRECT("1:"&amp;LEN(MID(C301,3,1)*2))),1)),,))+MID(C301,4,1)+
SUM(INDEX(1*(MID(MID(C301,5,1)*2,ROW(INDIRECT("1:"&amp;LEN(MID(C301,5,1)*2))),1)),,))+MID(C301,6,1)+
SUM(INDEX(1*(MID(MID(C301,8,1)*2,ROW(INDIRECT("1:"&amp;LEN(MID(C301,8,1)*2))),1)),,))+MID(C301,9,1)+
SUM(INDEX(1*(MID(MID(C301,10,1)*2,ROW(INDIRECT("1:"&amp;LEN(MID(C301,10,1)*2))),1)),,)),1),1),"0")</f>
        <v>#VALUE!</v>
      </c>
      <c r="U301" s="81" t="str">
        <f t="shared" si="67"/>
        <v/>
      </c>
      <c r="V301" s="83" t="b">
        <f t="shared" si="68"/>
        <v>0</v>
      </c>
      <c r="W301" s="112" t="e">
        <f>IF(#REF!="",FALSE,IF(OR(X301&gt;Z301,X301&lt;Y301),TRUE,FALSE))</f>
        <v>#REF!</v>
      </c>
      <c r="X301" s="112">
        <f t="shared" si="69"/>
        <v>0</v>
      </c>
      <c r="Y301" s="114" t="e">
        <f>#REF!-3/30</f>
        <v>#REF!</v>
      </c>
      <c r="Z301" s="115" t="e">
        <f>#REF!+1/30</f>
        <v>#REF!</v>
      </c>
    </row>
    <row r="302" spans="1:26" s="30" customFormat="1" x14ac:dyDescent="0.25">
      <c r="A302" s="19">
        <v>287</v>
      </c>
      <c r="B302" s="20"/>
      <c r="C302" s="149"/>
      <c r="D302" s="1"/>
      <c r="E302" s="1"/>
      <c r="F302" s="173"/>
      <c r="G302" s="55"/>
      <c r="H302" s="116" t="str">
        <f t="shared" si="70"/>
        <v/>
      </c>
      <c r="I302" s="35" t="b">
        <f t="shared" si="60"/>
        <v>0</v>
      </c>
      <c r="J302" s="80" t="str">
        <f t="shared" si="61"/>
        <v/>
      </c>
      <c r="K302" s="29" t="b">
        <f t="shared" si="71"/>
        <v>0</v>
      </c>
      <c r="L302" s="80" t="str">
        <f t="shared" si="72"/>
        <v/>
      </c>
      <c r="M302" s="81" t="e">
        <f t="shared" si="62"/>
        <v>#VALUE!</v>
      </c>
      <c r="N302" s="81" t="e">
        <f t="shared" si="63"/>
        <v>#VALUE!</v>
      </c>
      <c r="O302" s="81" t="e">
        <f t="shared" si="64"/>
        <v>#VALUE!</v>
      </c>
      <c r="P302" s="82" t="e">
        <f t="shared" si="65"/>
        <v>#VALUE!</v>
      </c>
      <c r="Q302" s="82" t="e">
        <f t="shared" si="73"/>
        <v>#VALUE!</v>
      </c>
      <c r="R302" s="82" t="b">
        <f t="shared" si="74"/>
        <v>0</v>
      </c>
      <c r="S302" s="72" t="str">
        <f t="shared" si="66"/>
        <v/>
      </c>
      <c r="T302" s="81" t="e" cm="1">
        <f t="array" aca="1" ref="T302" ca="1">TEXT(RIGHT(10-RIGHT(SUM(INDEX(1*(MID(MID(C302,1,1)*2,ROW(INDIRECT("1:"&amp;LEN(MID(C302,1,1)*2))),1)),,))+MID(C302,2,1)+
SUM(INDEX(1*(MID(MID(C302,3,1)*2,ROW(INDIRECT("1:"&amp;LEN(MID(C302,3,1)*2))),1)),,))+MID(C302,4,1)+
SUM(INDEX(1*(MID(MID(C302,5,1)*2,ROW(INDIRECT("1:"&amp;LEN(MID(C302,5,1)*2))),1)),,))+MID(C302,6,1)+
SUM(INDEX(1*(MID(MID(C302,8,1)*2,ROW(INDIRECT("1:"&amp;LEN(MID(C302,8,1)*2))),1)),,))+MID(C302,9,1)+
SUM(INDEX(1*(MID(MID(C302,10,1)*2,ROW(INDIRECT("1:"&amp;LEN(MID(C302,10,1)*2))),1)),,)),1),1),"0")</f>
        <v>#VALUE!</v>
      </c>
      <c r="U302" s="81" t="str">
        <f t="shared" si="67"/>
        <v/>
      </c>
      <c r="V302" s="83" t="b">
        <f t="shared" si="68"/>
        <v>0</v>
      </c>
      <c r="W302" s="112" t="e">
        <f>IF(#REF!="",FALSE,IF(OR(X302&gt;Z302,X302&lt;Y302),TRUE,FALSE))</f>
        <v>#REF!</v>
      </c>
      <c r="X302" s="112">
        <f t="shared" si="69"/>
        <v>0</v>
      </c>
      <c r="Y302" s="114" t="e">
        <f>#REF!-3/30</f>
        <v>#REF!</v>
      </c>
      <c r="Z302" s="115" t="e">
        <f>#REF!+1/30</f>
        <v>#REF!</v>
      </c>
    </row>
    <row r="303" spans="1:26" s="30" customFormat="1" x14ac:dyDescent="0.25">
      <c r="A303" s="19">
        <v>288</v>
      </c>
      <c r="B303" s="20"/>
      <c r="C303" s="149"/>
      <c r="D303" s="1"/>
      <c r="E303" s="1"/>
      <c r="F303" s="173"/>
      <c r="G303" s="55"/>
      <c r="H303" s="116" t="str">
        <f t="shared" si="70"/>
        <v/>
      </c>
      <c r="I303" s="35" t="b">
        <f t="shared" si="60"/>
        <v>0</v>
      </c>
      <c r="J303" s="80" t="str">
        <f t="shared" si="61"/>
        <v/>
      </c>
      <c r="K303" s="29" t="b">
        <f t="shared" si="71"/>
        <v>0</v>
      </c>
      <c r="L303" s="80" t="str">
        <f t="shared" si="72"/>
        <v/>
      </c>
      <c r="M303" s="81" t="e">
        <f t="shared" si="62"/>
        <v>#VALUE!</v>
      </c>
      <c r="N303" s="81" t="e">
        <f t="shared" si="63"/>
        <v>#VALUE!</v>
      </c>
      <c r="O303" s="81" t="e">
        <f t="shared" si="64"/>
        <v>#VALUE!</v>
      </c>
      <c r="P303" s="82" t="e">
        <f t="shared" si="65"/>
        <v>#VALUE!</v>
      </c>
      <c r="Q303" s="82" t="e">
        <f t="shared" si="73"/>
        <v>#VALUE!</v>
      </c>
      <c r="R303" s="82" t="b">
        <f t="shared" si="74"/>
        <v>0</v>
      </c>
      <c r="S303" s="72" t="str">
        <f t="shared" si="66"/>
        <v/>
      </c>
      <c r="T303" s="81" t="e" cm="1">
        <f t="array" aca="1" ref="T303" ca="1">TEXT(RIGHT(10-RIGHT(SUM(INDEX(1*(MID(MID(C303,1,1)*2,ROW(INDIRECT("1:"&amp;LEN(MID(C303,1,1)*2))),1)),,))+MID(C303,2,1)+
SUM(INDEX(1*(MID(MID(C303,3,1)*2,ROW(INDIRECT("1:"&amp;LEN(MID(C303,3,1)*2))),1)),,))+MID(C303,4,1)+
SUM(INDEX(1*(MID(MID(C303,5,1)*2,ROW(INDIRECT("1:"&amp;LEN(MID(C303,5,1)*2))),1)),,))+MID(C303,6,1)+
SUM(INDEX(1*(MID(MID(C303,8,1)*2,ROW(INDIRECT("1:"&amp;LEN(MID(C303,8,1)*2))),1)),,))+MID(C303,9,1)+
SUM(INDEX(1*(MID(MID(C303,10,1)*2,ROW(INDIRECT("1:"&amp;LEN(MID(C303,10,1)*2))),1)),,)),1),1),"0")</f>
        <v>#VALUE!</v>
      </c>
      <c r="U303" s="81" t="str">
        <f t="shared" si="67"/>
        <v/>
      </c>
      <c r="V303" s="83" t="b">
        <f t="shared" si="68"/>
        <v>0</v>
      </c>
      <c r="W303" s="112" t="e">
        <f>IF(#REF!="",FALSE,IF(OR(X303&gt;Z303,X303&lt;Y303),TRUE,FALSE))</f>
        <v>#REF!</v>
      </c>
      <c r="X303" s="112">
        <f t="shared" si="69"/>
        <v>0</v>
      </c>
      <c r="Y303" s="114" t="e">
        <f>#REF!-3/30</f>
        <v>#REF!</v>
      </c>
      <c r="Z303" s="115" t="e">
        <f>#REF!+1/30</f>
        <v>#REF!</v>
      </c>
    </row>
    <row r="304" spans="1:26" s="30" customFormat="1" x14ac:dyDescent="0.25">
      <c r="A304" s="19">
        <v>289</v>
      </c>
      <c r="B304" s="20"/>
      <c r="C304" s="149"/>
      <c r="D304" s="1"/>
      <c r="E304" s="1"/>
      <c r="F304" s="173"/>
      <c r="G304" s="55"/>
      <c r="H304" s="116" t="str">
        <f t="shared" si="70"/>
        <v/>
      </c>
      <c r="I304" s="35" t="b">
        <f t="shared" si="60"/>
        <v>0</v>
      </c>
      <c r="J304" s="80" t="str">
        <f t="shared" si="61"/>
        <v/>
      </c>
      <c r="K304" s="29" t="b">
        <f t="shared" si="71"/>
        <v>0</v>
      </c>
      <c r="L304" s="80" t="str">
        <f t="shared" si="72"/>
        <v/>
      </c>
      <c r="M304" s="81" t="e">
        <f t="shared" si="62"/>
        <v>#VALUE!</v>
      </c>
      <c r="N304" s="81" t="e">
        <f t="shared" si="63"/>
        <v>#VALUE!</v>
      </c>
      <c r="O304" s="81" t="e">
        <f t="shared" si="64"/>
        <v>#VALUE!</v>
      </c>
      <c r="P304" s="82" t="e">
        <f t="shared" si="65"/>
        <v>#VALUE!</v>
      </c>
      <c r="Q304" s="82" t="e">
        <f t="shared" si="73"/>
        <v>#VALUE!</v>
      </c>
      <c r="R304" s="82" t="b">
        <f t="shared" si="74"/>
        <v>0</v>
      </c>
      <c r="S304" s="72" t="str">
        <f t="shared" si="66"/>
        <v/>
      </c>
      <c r="T304" s="81" t="e" cm="1">
        <f t="array" aca="1" ref="T304" ca="1">TEXT(RIGHT(10-RIGHT(SUM(INDEX(1*(MID(MID(C304,1,1)*2,ROW(INDIRECT("1:"&amp;LEN(MID(C304,1,1)*2))),1)),,))+MID(C304,2,1)+
SUM(INDEX(1*(MID(MID(C304,3,1)*2,ROW(INDIRECT("1:"&amp;LEN(MID(C304,3,1)*2))),1)),,))+MID(C304,4,1)+
SUM(INDEX(1*(MID(MID(C304,5,1)*2,ROW(INDIRECT("1:"&amp;LEN(MID(C304,5,1)*2))),1)),,))+MID(C304,6,1)+
SUM(INDEX(1*(MID(MID(C304,8,1)*2,ROW(INDIRECT("1:"&amp;LEN(MID(C304,8,1)*2))),1)),,))+MID(C304,9,1)+
SUM(INDEX(1*(MID(MID(C304,10,1)*2,ROW(INDIRECT("1:"&amp;LEN(MID(C304,10,1)*2))),1)),,)),1),1),"0")</f>
        <v>#VALUE!</v>
      </c>
      <c r="U304" s="81" t="str">
        <f t="shared" si="67"/>
        <v/>
      </c>
      <c r="V304" s="83" t="b">
        <f t="shared" si="68"/>
        <v>0</v>
      </c>
      <c r="W304" s="112" t="e">
        <f>IF(#REF!="",FALSE,IF(OR(X304&gt;Z304,X304&lt;Y304),TRUE,FALSE))</f>
        <v>#REF!</v>
      </c>
      <c r="X304" s="112">
        <f t="shared" si="69"/>
        <v>0</v>
      </c>
      <c r="Y304" s="114" t="e">
        <f>#REF!-3/30</f>
        <v>#REF!</v>
      </c>
      <c r="Z304" s="115" t="e">
        <f>#REF!+1/30</f>
        <v>#REF!</v>
      </c>
    </row>
    <row r="305" spans="1:26" s="30" customFormat="1" x14ac:dyDescent="0.25">
      <c r="A305" s="19">
        <v>290</v>
      </c>
      <c r="B305" s="20"/>
      <c r="C305" s="149"/>
      <c r="D305" s="1"/>
      <c r="E305" s="1"/>
      <c r="F305" s="173"/>
      <c r="G305" s="55"/>
      <c r="H305" s="116" t="str">
        <f t="shared" si="70"/>
        <v/>
      </c>
      <c r="I305" s="35" t="b">
        <f t="shared" si="60"/>
        <v>0</v>
      </c>
      <c r="J305" s="80" t="str">
        <f t="shared" si="61"/>
        <v/>
      </c>
      <c r="K305" s="29" t="b">
        <f t="shared" si="71"/>
        <v>0</v>
      </c>
      <c r="L305" s="80" t="str">
        <f t="shared" si="72"/>
        <v/>
      </c>
      <c r="M305" s="81" t="e">
        <f t="shared" si="62"/>
        <v>#VALUE!</v>
      </c>
      <c r="N305" s="81" t="e">
        <f t="shared" si="63"/>
        <v>#VALUE!</v>
      </c>
      <c r="O305" s="81" t="e">
        <f t="shared" si="64"/>
        <v>#VALUE!</v>
      </c>
      <c r="P305" s="82" t="e">
        <f t="shared" si="65"/>
        <v>#VALUE!</v>
      </c>
      <c r="Q305" s="82" t="e">
        <f t="shared" si="73"/>
        <v>#VALUE!</v>
      </c>
      <c r="R305" s="82" t="b">
        <f t="shared" si="74"/>
        <v>0</v>
      </c>
      <c r="S305" s="72" t="str">
        <f t="shared" si="66"/>
        <v/>
      </c>
      <c r="T305" s="81" t="e" cm="1">
        <f t="array" aca="1" ref="T305" ca="1">TEXT(RIGHT(10-RIGHT(SUM(INDEX(1*(MID(MID(C305,1,1)*2,ROW(INDIRECT("1:"&amp;LEN(MID(C305,1,1)*2))),1)),,))+MID(C305,2,1)+
SUM(INDEX(1*(MID(MID(C305,3,1)*2,ROW(INDIRECT("1:"&amp;LEN(MID(C305,3,1)*2))),1)),,))+MID(C305,4,1)+
SUM(INDEX(1*(MID(MID(C305,5,1)*2,ROW(INDIRECT("1:"&amp;LEN(MID(C305,5,1)*2))),1)),,))+MID(C305,6,1)+
SUM(INDEX(1*(MID(MID(C305,8,1)*2,ROW(INDIRECT("1:"&amp;LEN(MID(C305,8,1)*2))),1)),,))+MID(C305,9,1)+
SUM(INDEX(1*(MID(MID(C305,10,1)*2,ROW(INDIRECT("1:"&amp;LEN(MID(C305,10,1)*2))),1)),,)),1),1),"0")</f>
        <v>#VALUE!</v>
      </c>
      <c r="U305" s="81" t="str">
        <f t="shared" si="67"/>
        <v/>
      </c>
      <c r="V305" s="83" t="b">
        <f t="shared" si="68"/>
        <v>0</v>
      </c>
      <c r="W305" s="112" t="e">
        <f>IF(#REF!="",FALSE,IF(OR(X305&gt;Z305,X305&lt;Y305),TRUE,FALSE))</f>
        <v>#REF!</v>
      </c>
      <c r="X305" s="112">
        <f t="shared" si="69"/>
        <v>0</v>
      </c>
      <c r="Y305" s="114" t="e">
        <f>#REF!-3/30</f>
        <v>#REF!</v>
      </c>
      <c r="Z305" s="115" t="e">
        <f>#REF!+1/30</f>
        <v>#REF!</v>
      </c>
    </row>
    <row r="306" spans="1:26" s="30" customFormat="1" x14ac:dyDescent="0.25">
      <c r="A306" s="19">
        <v>291</v>
      </c>
      <c r="B306" s="20"/>
      <c r="C306" s="149"/>
      <c r="D306" s="1"/>
      <c r="E306" s="1"/>
      <c r="F306" s="173"/>
      <c r="G306" s="55"/>
      <c r="H306" s="116" t="str">
        <f t="shared" si="70"/>
        <v/>
      </c>
      <c r="I306" s="35" t="b">
        <f t="shared" si="60"/>
        <v>0</v>
      </c>
      <c r="J306" s="80" t="str">
        <f t="shared" si="61"/>
        <v/>
      </c>
      <c r="K306" s="29" t="b">
        <f t="shared" si="71"/>
        <v>0</v>
      </c>
      <c r="L306" s="80" t="str">
        <f t="shared" si="72"/>
        <v/>
      </c>
      <c r="M306" s="81" t="e">
        <f t="shared" si="62"/>
        <v>#VALUE!</v>
      </c>
      <c r="N306" s="81" t="e">
        <f t="shared" si="63"/>
        <v>#VALUE!</v>
      </c>
      <c r="O306" s="81" t="e">
        <f t="shared" si="64"/>
        <v>#VALUE!</v>
      </c>
      <c r="P306" s="82" t="e">
        <f t="shared" si="65"/>
        <v>#VALUE!</v>
      </c>
      <c r="Q306" s="82" t="e">
        <f t="shared" si="73"/>
        <v>#VALUE!</v>
      </c>
      <c r="R306" s="82" t="b">
        <f t="shared" si="74"/>
        <v>0</v>
      </c>
      <c r="S306" s="72" t="str">
        <f t="shared" si="66"/>
        <v/>
      </c>
      <c r="T306" s="81" t="e" cm="1">
        <f t="array" aca="1" ref="T306" ca="1">TEXT(RIGHT(10-RIGHT(SUM(INDEX(1*(MID(MID(C306,1,1)*2,ROW(INDIRECT("1:"&amp;LEN(MID(C306,1,1)*2))),1)),,))+MID(C306,2,1)+
SUM(INDEX(1*(MID(MID(C306,3,1)*2,ROW(INDIRECT("1:"&amp;LEN(MID(C306,3,1)*2))),1)),,))+MID(C306,4,1)+
SUM(INDEX(1*(MID(MID(C306,5,1)*2,ROW(INDIRECT("1:"&amp;LEN(MID(C306,5,1)*2))),1)),,))+MID(C306,6,1)+
SUM(INDEX(1*(MID(MID(C306,8,1)*2,ROW(INDIRECT("1:"&amp;LEN(MID(C306,8,1)*2))),1)),,))+MID(C306,9,1)+
SUM(INDEX(1*(MID(MID(C306,10,1)*2,ROW(INDIRECT("1:"&amp;LEN(MID(C306,10,1)*2))),1)),,)),1),1),"0")</f>
        <v>#VALUE!</v>
      </c>
      <c r="U306" s="81" t="str">
        <f t="shared" si="67"/>
        <v/>
      </c>
      <c r="V306" s="83" t="b">
        <f t="shared" si="68"/>
        <v>0</v>
      </c>
      <c r="W306" s="112" t="e">
        <f>IF(#REF!="",FALSE,IF(OR(X306&gt;Z306,X306&lt;Y306),TRUE,FALSE))</f>
        <v>#REF!</v>
      </c>
      <c r="X306" s="112">
        <f t="shared" si="69"/>
        <v>0</v>
      </c>
      <c r="Y306" s="114" t="e">
        <f>#REF!-3/30</f>
        <v>#REF!</v>
      </c>
      <c r="Z306" s="115" t="e">
        <f>#REF!+1/30</f>
        <v>#REF!</v>
      </c>
    </row>
    <row r="307" spans="1:26" s="30" customFormat="1" x14ac:dyDescent="0.25">
      <c r="A307" s="19">
        <v>292</v>
      </c>
      <c r="B307" s="20"/>
      <c r="C307" s="149"/>
      <c r="D307" s="1"/>
      <c r="E307" s="1"/>
      <c r="F307" s="173"/>
      <c r="G307" s="55"/>
      <c r="H307" s="116" t="str">
        <f t="shared" si="70"/>
        <v/>
      </c>
      <c r="I307" s="35" t="b">
        <f t="shared" si="60"/>
        <v>0</v>
      </c>
      <c r="J307" s="80" t="str">
        <f t="shared" si="61"/>
        <v/>
      </c>
      <c r="K307" s="29" t="b">
        <f t="shared" si="71"/>
        <v>0</v>
      </c>
      <c r="L307" s="80" t="str">
        <f t="shared" si="72"/>
        <v/>
      </c>
      <c r="M307" s="81" t="e">
        <f t="shared" si="62"/>
        <v>#VALUE!</v>
      </c>
      <c r="N307" s="81" t="e">
        <f t="shared" si="63"/>
        <v>#VALUE!</v>
      </c>
      <c r="O307" s="81" t="e">
        <f t="shared" si="64"/>
        <v>#VALUE!</v>
      </c>
      <c r="P307" s="82" t="e">
        <f t="shared" si="65"/>
        <v>#VALUE!</v>
      </c>
      <c r="Q307" s="82" t="e">
        <f t="shared" si="73"/>
        <v>#VALUE!</v>
      </c>
      <c r="R307" s="82" t="b">
        <f t="shared" si="74"/>
        <v>0</v>
      </c>
      <c r="S307" s="72" t="str">
        <f t="shared" si="66"/>
        <v/>
      </c>
      <c r="T307" s="81" t="e" cm="1">
        <f t="array" aca="1" ref="T307" ca="1">TEXT(RIGHT(10-RIGHT(SUM(INDEX(1*(MID(MID(C307,1,1)*2,ROW(INDIRECT("1:"&amp;LEN(MID(C307,1,1)*2))),1)),,))+MID(C307,2,1)+
SUM(INDEX(1*(MID(MID(C307,3,1)*2,ROW(INDIRECT("1:"&amp;LEN(MID(C307,3,1)*2))),1)),,))+MID(C307,4,1)+
SUM(INDEX(1*(MID(MID(C307,5,1)*2,ROW(INDIRECT("1:"&amp;LEN(MID(C307,5,1)*2))),1)),,))+MID(C307,6,1)+
SUM(INDEX(1*(MID(MID(C307,8,1)*2,ROW(INDIRECT("1:"&amp;LEN(MID(C307,8,1)*2))),1)),,))+MID(C307,9,1)+
SUM(INDEX(1*(MID(MID(C307,10,1)*2,ROW(INDIRECT("1:"&amp;LEN(MID(C307,10,1)*2))),1)),,)),1),1),"0")</f>
        <v>#VALUE!</v>
      </c>
      <c r="U307" s="81" t="str">
        <f t="shared" si="67"/>
        <v/>
      </c>
      <c r="V307" s="83" t="b">
        <f t="shared" si="68"/>
        <v>0</v>
      </c>
      <c r="W307" s="112" t="e">
        <f>IF(#REF!="",FALSE,IF(OR(X307&gt;Z307,X307&lt;Y307),TRUE,FALSE))</f>
        <v>#REF!</v>
      </c>
      <c r="X307" s="112">
        <f t="shared" si="69"/>
        <v>0</v>
      </c>
      <c r="Y307" s="114" t="e">
        <f>#REF!-3/30</f>
        <v>#REF!</v>
      </c>
      <c r="Z307" s="115" t="e">
        <f>#REF!+1/30</f>
        <v>#REF!</v>
      </c>
    </row>
    <row r="308" spans="1:26" s="30" customFormat="1" x14ac:dyDescent="0.25">
      <c r="A308" s="19">
        <v>293</v>
      </c>
      <c r="B308" s="20"/>
      <c r="C308" s="149"/>
      <c r="D308" s="1"/>
      <c r="E308" s="1"/>
      <c r="F308" s="173"/>
      <c r="G308" s="55"/>
      <c r="H308" s="116" t="str">
        <f t="shared" si="70"/>
        <v/>
      </c>
      <c r="I308" s="35" t="b">
        <f t="shared" si="60"/>
        <v>0</v>
      </c>
      <c r="J308" s="80" t="str">
        <f t="shared" si="61"/>
        <v/>
      </c>
      <c r="K308" s="29" t="b">
        <f t="shared" si="71"/>
        <v>0</v>
      </c>
      <c r="L308" s="80" t="str">
        <f t="shared" si="72"/>
        <v/>
      </c>
      <c r="M308" s="81" t="e">
        <f t="shared" si="62"/>
        <v>#VALUE!</v>
      </c>
      <c r="N308" s="81" t="e">
        <f t="shared" si="63"/>
        <v>#VALUE!</v>
      </c>
      <c r="O308" s="81" t="e">
        <f t="shared" si="64"/>
        <v>#VALUE!</v>
      </c>
      <c r="P308" s="82" t="e">
        <f t="shared" si="65"/>
        <v>#VALUE!</v>
      </c>
      <c r="Q308" s="82" t="e">
        <f t="shared" si="73"/>
        <v>#VALUE!</v>
      </c>
      <c r="R308" s="82" t="b">
        <f t="shared" si="74"/>
        <v>0</v>
      </c>
      <c r="S308" s="72" t="str">
        <f t="shared" si="66"/>
        <v/>
      </c>
      <c r="T308" s="81" t="e" cm="1">
        <f t="array" aca="1" ref="T308" ca="1">TEXT(RIGHT(10-RIGHT(SUM(INDEX(1*(MID(MID(C308,1,1)*2,ROW(INDIRECT("1:"&amp;LEN(MID(C308,1,1)*2))),1)),,))+MID(C308,2,1)+
SUM(INDEX(1*(MID(MID(C308,3,1)*2,ROW(INDIRECT("1:"&amp;LEN(MID(C308,3,1)*2))),1)),,))+MID(C308,4,1)+
SUM(INDEX(1*(MID(MID(C308,5,1)*2,ROW(INDIRECT("1:"&amp;LEN(MID(C308,5,1)*2))),1)),,))+MID(C308,6,1)+
SUM(INDEX(1*(MID(MID(C308,8,1)*2,ROW(INDIRECT("1:"&amp;LEN(MID(C308,8,1)*2))),1)),,))+MID(C308,9,1)+
SUM(INDEX(1*(MID(MID(C308,10,1)*2,ROW(INDIRECT("1:"&amp;LEN(MID(C308,10,1)*2))),1)),,)),1),1),"0")</f>
        <v>#VALUE!</v>
      </c>
      <c r="U308" s="81" t="str">
        <f t="shared" si="67"/>
        <v/>
      </c>
      <c r="V308" s="83" t="b">
        <f t="shared" si="68"/>
        <v>0</v>
      </c>
      <c r="W308" s="112" t="e">
        <f>IF(#REF!="",FALSE,IF(OR(X308&gt;Z308,X308&lt;Y308),TRUE,FALSE))</f>
        <v>#REF!</v>
      </c>
      <c r="X308" s="112">
        <f t="shared" si="69"/>
        <v>0</v>
      </c>
      <c r="Y308" s="114" t="e">
        <f>#REF!-3/30</f>
        <v>#REF!</v>
      </c>
      <c r="Z308" s="115" t="e">
        <f>#REF!+1/30</f>
        <v>#REF!</v>
      </c>
    </row>
    <row r="309" spans="1:26" s="30" customFormat="1" x14ac:dyDescent="0.25">
      <c r="A309" s="19">
        <v>294</v>
      </c>
      <c r="B309" s="20"/>
      <c r="C309" s="149"/>
      <c r="D309" s="1"/>
      <c r="E309" s="1"/>
      <c r="F309" s="173"/>
      <c r="G309" s="55"/>
      <c r="H309" s="116" t="str">
        <f t="shared" si="70"/>
        <v/>
      </c>
      <c r="I309" s="35" t="b">
        <f t="shared" si="60"/>
        <v>0</v>
      </c>
      <c r="J309" s="80" t="str">
        <f t="shared" si="61"/>
        <v/>
      </c>
      <c r="K309" s="29" t="b">
        <f t="shared" si="71"/>
        <v>0</v>
      </c>
      <c r="L309" s="80" t="str">
        <f t="shared" si="72"/>
        <v/>
      </c>
      <c r="M309" s="81" t="e">
        <f t="shared" si="62"/>
        <v>#VALUE!</v>
      </c>
      <c r="N309" s="81" t="e">
        <f t="shared" si="63"/>
        <v>#VALUE!</v>
      </c>
      <c r="O309" s="81" t="e">
        <f t="shared" si="64"/>
        <v>#VALUE!</v>
      </c>
      <c r="P309" s="82" t="e">
        <f t="shared" si="65"/>
        <v>#VALUE!</v>
      </c>
      <c r="Q309" s="82" t="e">
        <f t="shared" si="73"/>
        <v>#VALUE!</v>
      </c>
      <c r="R309" s="82" t="b">
        <f t="shared" si="74"/>
        <v>0</v>
      </c>
      <c r="S309" s="72" t="str">
        <f t="shared" si="66"/>
        <v/>
      </c>
      <c r="T309" s="81" t="e" cm="1">
        <f t="array" aca="1" ref="T309" ca="1">TEXT(RIGHT(10-RIGHT(SUM(INDEX(1*(MID(MID(C309,1,1)*2,ROW(INDIRECT("1:"&amp;LEN(MID(C309,1,1)*2))),1)),,))+MID(C309,2,1)+
SUM(INDEX(1*(MID(MID(C309,3,1)*2,ROW(INDIRECT("1:"&amp;LEN(MID(C309,3,1)*2))),1)),,))+MID(C309,4,1)+
SUM(INDEX(1*(MID(MID(C309,5,1)*2,ROW(INDIRECT("1:"&amp;LEN(MID(C309,5,1)*2))),1)),,))+MID(C309,6,1)+
SUM(INDEX(1*(MID(MID(C309,8,1)*2,ROW(INDIRECT("1:"&amp;LEN(MID(C309,8,1)*2))),1)),,))+MID(C309,9,1)+
SUM(INDEX(1*(MID(MID(C309,10,1)*2,ROW(INDIRECT("1:"&amp;LEN(MID(C309,10,1)*2))),1)),,)),1),1),"0")</f>
        <v>#VALUE!</v>
      </c>
      <c r="U309" s="81" t="str">
        <f t="shared" si="67"/>
        <v/>
      </c>
      <c r="V309" s="83" t="b">
        <f t="shared" si="68"/>
        <v>0</v>
      </c>
      <c r="W309" s="112" t="e">
        <f>IF(#REF!="",FALSE,IF(OR(X309&gt;Z309,X309&lt;Y309),TRUE,FALSE))</f>
        <v>#REF!</v>
      </c>
      <c r="X309" s="112">
        <f t="shared" si="69"/>
        <v>0</v>
      </c>
      <c r="Y309" s="114" t="e">
        <f>#REF!-3/30</f>
        <v>#REF!</v>
      </c>
      <c r="Z309" s="115" t="e">
        <f>#REF!+1/30</f>
        <v>#REF!</v>
      </c>
    </row>
    <row r="310" spans="1:26" s="30" customFormat="1" x14ac:dyDescent="0.25">
      <c r="A310" s="19">
        <v>295</v>
      </c>
      <c r="B310" s="20"/>
      <c r="C310" s="149"/>
      <c r="D310" s="1"/>
      <c r="E310" s="1"/>
      <c r="F310" s="173"/>
      <c r="G310" s="55"/>
      <c r="H310" s="116" t="str">
        <f t="shared" si="70"/>
        <v/>
      </c>
      <c r="I310" s="35" t="b">
        <f t="shared" si="60"/>
        <v>0</v>
      </c>
      <c r="J310" s="80" t="str">
        <f t="shared" si="61"/>
        <v/>
      </c>
      <c r="K310" s="29" t="b">
        <f t="shared" si="71"/>
        <v>0</v>
      </c>
      <c r="L310" s="80" t="str">
        <f t="shared" si="72"/>
        <v/>
      </c>
      <c r="M310" s="81" t="e">
        <f t="shared" si="62"/>
        <v>#VALUE!</v>
      </c>
      <c r="N310" s="81" t="e">
        <f t="shared" si="63"/>
        <v>#VALUE!</v>
      </c>
      <c r="O310" s="81" t="e">
        <f t="shared" si="64"/>
        <v>#VALUE!</v>
      </c>
      <c r="P310" s="82" t="e">
        <f t="shared" si="65"/>
        <v>#VALUE!</v>
      </c>
      <c r="Q310" s="82" t="e">
        <f t="shared" si="73"/>
        <v>#VALUE!</v>
      </c>
      <c r="R310" s="82" t="b">
        <f t="shared" si="74"/>
        <v>0</v>
      </c>
      <c r="S310" s="72" t="str">
        <f t="shared" si="66"/>
        <v/>
      </c>
      <c r="T310" s="81" t="e" cm="1">
        <f t="array" aca="1" ref="T310" ca="1">TEXT(RIGHT(10-RIGHT(SUM(INDEX(1*(MID(MID(C310,1,1)*2,ROW(INDIRECT("1:"&amp;LEN(MID(C310,1,1)*2))),1)),,))+MID(C310,2,1)+
SUM(INDEX(1*(MID(MID(C310,3,1)*2,ROW(INDIRECT("1:"&amp;LEN(MID(C310,3,1)*2))),1)),,))+MID(C310,4,1)+
SUM(INDEX(1*(MID(MID(C310,5,1)*2,ROW(INDIRECT("1:"&amp;LEN(MID(C310,5,1)*2))),1)),,))+MID(C310,6,1)+
SUM(INDEX(1*(MID(MID(C310,8,1)*2,ROW(INDIRECT("1:"&amp;LEN(MID(C310,8,1)*2))),1)),,))+MID(C310,9,1)+
SUM(INDEX(1*(MID(MID(C310,10,1)*2,ROW(INDIRECT("1:"&amp;LEN(MID(C310,10,1)*2))),1)),,)),1),1),"0")</f>
        <v>#VALUE!</v>
      </c>
      <c r="U310" s="81" t="str">
        <f t="shared" si="67"/>
        <v/>
      </c>
      <c r="V310" s="83" t="b">
        <f t="shared" si="68"/>
        <v>0</v>
      </c>
      <c r="W310" s="112" t="e">
        <f>IF(#REF!="",FALSE,IF(OR(X310&gt;Z310,X310&lt;Y310),TRUE,FALSE))</f>
        <v>#REF!</v>
      </c>
      <c r="X310" s="112">
        <f t="shared" si="69"/>
        <v>0</v>
      </c>
      <c r="Y310" s="114" t="e">
        <f>#REF!-3/30</f>
        <v>#REF!</v>
      </c>
      <c r="Z310" s="115" t="e">
        <f>#REF!+1/30</f>
        <v>#REF!</v>
      </c>
    </row>
    <row r="311" spans="1:26" s="30" customFormat="1" x14ac:dyDescent="0.25">
      <c r="A311" s="19">
        <v>296</v>
      </c>
      <c r="B311" s="20"/>
      <c r="C311" s="149"/>
      <c r="D311" s="1"/>
      <c r="E311" s="1"/>
      <c r="F311" s="173"/>
      <c r="G311" s="55"/>
      <c r="H311" s="116" t="str">
        <f t="shared" si="70"/>
        <v/>
      </c>
      <c r="I311" s="35" t="b">
        <f t="shared" si="60"/>
        <v>0</v>
      </c>
      <c r="J311" s="80" t="str">
        <f t="shared" si="61"/>
        <v/>
      </c>
      <c r="K311" s="29" t="b">
        <f t="shared" si="71"/>
        <v>0</v>
      </c>
      <c r="L311" s="80" t="str">
        <f t="shared" si="72"/>
        <v/>
      </c>
      <c r="M311" s="81" t="e">
        <f t="shared" si="62"/>
        <v>#VALUE!</v>
      </c>
      <c r="N311" s="81" t="e">
        <f t="shared" si="63"/>
        <v>#VALUE!</v>
      </c>
      <c r="O311" s="81" t="e">
        <f t="shared" si="64"/>
        <v>#VALUE!</v>
      </c>
      <c r="P311" s="82" t="e">
        <f t="shared" si="65"/>
        <v>#VALUE!</v>
      </c>
      <c r="Q311" s="82" t="e">
        <f t="shared" si="73"/>
        <v>#VALUE!</v>
      </c>
      <c r="R311" s="82" t="b">
        <f t="shared" si="74"/>
        <v>0</v>
      </c>
      <c r="S311" s="72" t="str">
        <f t="shared" si="66"/>
        <v/>
      </c>
      <c r="T311" s="81" t="e" cm="1">
        <f t="array" aca="1" ref="T311" ca="1">TEXT(RIGHT(10-RIGHT(SUM(INDEX(1*(MID(MID(C311,1,1)*2,ROW(INDIRECT("1:"&amp;LEN(MID(C311,1,1)*2))),1)),,))+MID(C311,2,1)+
SUM(INDEX(1*(MID(MID(C311,3,1)*2,ROW(INDIRECT("1:"&amp;LEN(MID(C311,3,1)*2))),1)),,))+MID(C311,4,1)+
SUM(INDEX(1*(MID(MID(C311,5,1)*2,ROW(INDIRECT("1:"&amp;LEN(MID(C311,5,1)*2))),1)),,))+MID(C311,6,1)+
SUM(INDEX(1*(MID(MID(C311,8,1)*2,ROW(INDIRECT("1:"&amp;LEN(MID(C311,8,1)*2))),1)),,))+MID(C311,9,1)+
SUM(INDEX(1*(MID(MID(C311,10,1)*2,ROW(INDIRECT("1:"&amp;LEN(MID(C311,10,1)*2))),1)),,)),1),1),"0")</f>
        <v>#VALUE!</v>
      </c>
      <c r="U311" s="81" t="str">
        <f t="shared" si="67"/>
        <v/>
      </c>
      <c r="V311" s="83" t="b">
        <f t="shared" si="68"/>
        <v>0</v>
      </c>
      <c r="W311" s="112" t="e">
        <f>IF(#REF!="",FALSE,IF(OR(X311&gt;Z311,X311&lt;Y311),TRUE,FALSE))</f>
        <v>#REF!</v>
      </c>
      <c r="X311" s="112">
        <f t="shared" si="69"/>
        <v>0</v>
      </c>
      <c r="Y311" s="114" t="e">
        <f>#REF!-3/30</f>
        <v>#REF!</v>
      </c>
      <c r="Z311" s="115" t="e">
        <f>#REF!+1/30</f>
        <v>#REF!</v>
      </c>
    </row>
    <row r="312" spans="1:26" s="30" customFormat="1" x14ac:dyDescent="0.25">
      <c r="A312" s="19">
        <v>297</v>
      </c>
      <c r="B312" s="20"/>
      <c r="C312" s="149"/>
      <c r="D312" s="1"/>
      <c r="E312" s="1"/>
      <c r="F312" s="173"/>
      <c r="G312" s="55"/>
      <c r="H312" s="116" t="str">
        <f t="shared" si="70"/>
        <v/>
      </c>
      <c r="I312" s="35" t="b">
        <f t="shared" si="60"/>
        <v>0</v>
      </c>
      <c r="J312" s="80" t="str">
        <f t="shared" si="61"/>
        <v/>
      </c>
      <c r="K312" s="29" t="b">
        <f t="shared" si="71"/>
        <v>0</v>
      </c>
      <c r="L312" s="80" t="str">
        <f t="shared" si="72"/>
        <v/>
      </c>
      <c r="M312" s="81" t="e">
        <f t="shared" si="62"/>
        <v>#VALUE!</v>
      </c>
      <c r="N312" s="81" t="e">
        <f t="shared" si="63"/>
        <v>#VALUE!</v>
      </c>
      <c r="O312" s="81" t="e">
        <f t="shared" si="64"/>
        <v>#VALUE!</v>
      </c>
      <c r="P312" s="82" t="e">
        <f t="shared" si="65"/>
        <v>#VALUE!</v>
      </c>
      <c r="Q312" s="82" t="e">
        <f t="shared" si="73"/>
        <v>#VALUE!</v>
      </c>
      <c r="R312" s="82" t="b">
        <f t="shared" si="74"/>
        <v>0</v>
      </c>
      <c r="S312" s="72" t="str">
        <f t="shared" si="66"/>
        <v/>
      </c>
      <c r="T312" s="81" t="e" cm="1">
        <f t="array" aca="1" ref="T312" ca="1">TEXT(RIGHT(10-RIGHT(SUM(INDEX(1*(MID(MID(C312,1,1)*2,ROW(INDIRECT("1:"&amp;LEN(MID(C312,1,1)*2))),1)),,))+MID(C312,2,1)+
SUM(INDEX(1*(MID(MID(C312,3,1)*2,ROW(INDIRECT("1:"&amp;LEN(MID(C312,3,1)*2))),1)),,))+MID(C312,4,1)+
SUM(INDEX(1*(MID(MID(C312,5,1)*2,ROW(INDIRECT("1:"&amp;LEN(MID(C312,5,1)*2))),1)),,))+MID(C312,6,1)+
SUM(INDEX(1*(MID(MID(C312,8,1)*2,ROW(INDIRECT("1:"&amp;LEN(MID(C312,8,1)*2))),1)),,))+MID(C312,9,1)+
SUM(INDEX(1*(MID(MID(C312,10,1)*2,ROW(INDIRECT("1:"&amp;LEN(MID(C312,10,1)*2))),1)),,)),1),1),"0")</f>
        <v>#VALUE!</v>
      </c>
      <c r="U312" s="81" t="str">
        <f t="shared" si="67"/>
        <v/>
      </c>
      <c r="V312" s="83" t="b">
        <f t="shared" si="68"/>
        <v>0</v>
      </c>
      <c r="W312" s="112" t="e">
        <f>IF(#REF!="",FALSE,IF(OR(X312&gt;Z312,X312&lt;Y312),TRUE,FALSE))</f>
        <v>#REF!</v>
      </c>
      <c r="X312" s="112">
        <f t="shared" si="69"/>
        <v>0</v>
      </c>
      <c r="Y312" s="114" t="e">
        <f>#REF!-3/30</f>
        <v>#REF!</v>
      </c>
      <c r="Z312" s="115" t="e">
        <f>#REF!+1/30</f>
        <v>#REF!</v>
      </c>
    </row>
    <row r="313" spans="1:26" s="30" customFormat="1" x14ac:dyDescent="0.25">
      <c r="A313" s="19">
        <v>298</v>
      </c>
      <c r="B313" s="20"/>
      <c r="C313" s="149"/>
      <c r="D313" s="1"/>
      <c r="E313" s="1"/>
      <c r="F313" s="173"/>
      <c r="G313" s="55"/>
      <c r="H313" s="116" t="str">
        <f t="shared" si="70"/>
        <v/>
      </c>
      <c r="I313" s="35" t="b">
        <f t="shared" si="60"/>
        <v>0</v>
      </c>
      <c r="J313" s="80" t="str">
        <f t="shared" si="61"/>
        <v/>
      </c>
      <c r="K313" s="29" t="b">
        <f t="shared" si="71"/>
        <v>0</v>
      </c>
      <c r="L313" s="80" t="str">
        <f t="shared" si="72"/>
        <v/>
      </c>
      <c r="M313" s="81" t="e">
        <f t="shared" si="62"/>
        <v>#VALUE!</v>
      </c>
      <c r="N313" s="81" t="e">
        <f t="shared" si="63"/>
        <v>#VALUE!</v>
      </c>
      <c r="O313" s="81" t="e">
        <f t="shared" si="64"/>
        <v>#VALUE!</v>
      </c>
      <c r="P313" s="82" t="e">
        <f t="shared" si="65"/>
        <v>#VALUE!</v>
      </c>
      <c r="Q313" s="82" t="e">
        <f t="shared" si="73"/>
        <v>#VALUE!</v>
      </c>
      <c r="R313" s="82" t="b">
        <f t="shared" si="74"/>
        <v>0</v>
      </c>
      <c r="S313" s="72" t="str">
        <f t="shared" si="66"/>
        <v/>
      </c>
      <c r="T313" s="81" t="e" cm="1">
        <f t="array" aca="1" ref="T313" ca="1">TEXT(RIGHT(10-RIGHT(SUM(INDEX(1*(MID(MID(C313,1,1)*2,ROW(INDIRECT("1:"&amp;LEN(MID(C313,1,1)*2))),1)),,))+MID(C313,2,1)+
SUM(INDEX(1*(MID(MID(C313,3,1)*2,ROW(INDIRECT("1:"&amp;LEN(MID(C313,3,1)*2))),1)),,))+MID(C313,4,1)+
SUM(INDEX(1*(MID(MID(C313,5,1)*2,ROW(INDIRECT("1:"&amp;LEN(MID(C313,5,1)*2))),1)),,))+MID(C313,6,1)+
SUM(INDEX(1*(MID(MID(C313,8,1)*2,ROW(INDIRECT("1:"&amp;LEN(MID(C313,8,1)*2))),1)),,))+MID(C313,9,1)+
SUM(INDEX(1*(MID(MID(C313,10,1)*2,ROW(INDIRECT("1:"&amp;LEN(MID(C313,10,1)*2))),1)),,)),1),1),"0")</f>
        <v>#VALUE!</v>
      </c>
      <c r="U313" s="81" t="str">
        <f t="shared" si="67"/>
        <v/>
      </c>
      <c r="V313" s="83" t="b">
        <f t="shared" si="68"/>
        <v>0</v>
      </c>
      <c r="W313" s="112" t="e">
        <f>IF(#REF!="",FALSE,IF(OR(X313&gt;Z313,X313&lt;Y313),TRUE,FALSE))</f>
        <v>#REF!</v>
      </c>
      <c r="X313" s="112">
        <f t="shared" si="69"/>
        <v>0</v>
      </c>
      <c r="Y313" s="114" t="e">
        <f>#REF!-3/30</f>
        <v>#REF!</v>
      </c>
      <c r="Z313" s="115" t="e">
        <f>#REF!+1/30</f>
        <v>#REF!</v>
      </c>
    </row>
    <row r="314" spans="1:26" s="30" customFormat="1" x14ac:dyDescent="0.25">
      <c r="A314" s="19">
        <v>299</v>
      </c>
      <c r="B314" s="20"/>
      <c r="C314" s="149"/>
      <c r="D314" s="1"/>
      <c r="E314" s="1"/>
      <c r="F314" s="173"/>
      <c r="G314" s="55"/>
      <c r="H314" s="116" t="str">
        <f t="shared" si="70"/>
        <v/>
      </c>
      <c r="I314" s="35" t="b">
        <f t="shared" si="60"/>
        <v>0</v>
      </c>
      <c r="J314" s="80" t="str">
        <f t="shared" si="61"/>
        <v/>
      </c>
      <c r="K314" s="29" t="b">
        <f t="shared" si="71"/>
        <v>0</v>
      </c>
      <c r="L314" s="80" t="str">
        <f t="shared" si="72"/>
        <v/>
      </c>
      <c r="M314" s="81" t="e">
        <f t="shared" si="62"/>
        <v>#VALUE!</v>
      </c>
      <c r="N314" s="81" t="e">
        <f t="shared" si="63"/>
        <v>#VALUE!</v>
      </c>
      <c r="O314" s="81" t="e">
        <f t="shared" si="64"/>
        <v>#VALUE!</v>
      </c>
      <c r="P314" s="82" t="e">
        <f t="shared" si="65"/>
        <v>#VALUE!</v>
      </c>
      <c r="Q314" s="82" t="e">
        <f t="shared" si="73"/>
        <v>#VALUE!</v>
      </c>
      <c r="R314" s="82" t="b">
        <f t="shared" si="74"/>
        <v>0</v>
      </c>
      <c r="S314" s="72" t="str">
        <f t="shared" si="66"/>
        <v/>
      </c>
      <c r="T314" s="81" t="e" cm="1">
        <f t="array" aca="1" ref="T314" ca="1">TEXT(RIGHT(10-RIGHT(SUM(INDEX(1*(MID(MID(C314,1,1)*2,ROW(INDIRECT("1:"&amp;LEN(MID(C314,1,1)*2))),1)),,))+MID(C314,2,1)+
SUM(INDEX(1*(MID(MID(C314,3,1)*2,ROW(INDIRECT("1:"&amp;LEN(MID(C314,3,1)*2))),1)),,))+MID(C314,4,1)+
SUM(INDEX(1*(MID(MID(C314,5,1)*2,ROW(INDIRECT("1:"&amp;LEN(MID(C314,5,1)*2))),1)),,))+MID(C314,6,1)+
SUM(INDEX(1*(MID(MID(C314,8,1)*2,ROW(INDIRECT("1:"&amp;LEN(MID(C314,8,1)*2))),1)),,))+MID(C314,9,1)+
SUM(INDEX(1*(MID(MID(C314,10,1)*2,ROW(INDIRECT("1:"&amp;LEN(MID(C314,10,1)*2))),1)),,)),1),1),"0")</f>
        <v>#VALUE!</v>
      </c>
      <c r="U314" s="81" t="str">
        <f t="shared" si="67"/>
        <v/>
      </c>
      <c r="V314" s="83" t="b">
        <f t="shared" si="68"/>
        <v>0</v>
      </c>
      <c r="W314" s="112" t="e">
        <f>IF(#REF!="",FALSE,IF(OR(X314&gt;Z314,X314&lt;Y314),TRUE,FALSE))</f>
        <v>#REF!</v>
      </c>
      <c r="X314" s="112">
        <f t="shared" si="69"/>
        <v>0</v>
      </c>
      <c r="Y314" s="114" t="e">
        <f>#REF!-3/30</f>
        <v>#REF!</v>
      </c>
      <c r="Z314" s="115" t="e">
        <f>#REF!+1/30</f>
        <v>#REF!</v>
      </c>
    </row>
    <row r="315" spans="1:26" s="30" customFormat="1" x14ac:dyDescent="0.25">
      <c r="A315" s="19">
        <v>300</v>
      </c>
      <c r="B315" s="20"/>
      <c r="C315" s="149"/>
      <c r="D315" s="1"/>
      <c r="E315" s="1"/>
      <c r="F315" s="173"/>
      <c r="G315" s="55"/>
      <c r="H315" s="116" t="str">
        <f t="shared" si="70"/>
        <v/>
      </c>
      <c r="I315" s="35" t="b">
        <f t="shared" si="60"/>
        <v>0</v>
      </c>
      <c r="J315" s="80" t="str">
        <f t="shared" si="61"/>
        <v/>
      </c>
      <c r="K315" s="29" t="b">
        <f t="shared" si="71"/>
        <v>0</v>
      </c>
      <c r="L315" s="80" t="str">
        <f t="shared" si="72"/>
        <v/>
      </c>
      <c r="M315" s="81" t="e">
        <f t="shared" si="62"/>
        <v>#VALUE!</v>
      </c>
      <c r="N315" s="81" t="e">
        <f t="shared" si="63"/>
        <v>#VALUE!</v>
      </c>
      <c r="O315" s="81" t="e">
        <f t="shared" si="64"/>
        <v>#VALUE!</v>
      </c>
      <c r="P315" s="82" t="e">
        <f t="shared" si="65"/>
        <v>#VALUE!</v>
      </c>
      <c r="Q315" s="82" t="e">
        <f t="shared" si="73"/>
        <v>#VALUE!</v>
      </c>
      <c r="R315" s="82" t="b">
        <f t="shared" si="74"/>
        <v>0</v>
      </c>
      <c r="S315" s="72" t="str">
        <f t="shared" si="66"/>
        <v/>
      </c>
      <c r="T315" s="81" t="e" cm="1">
        <f t="array" aca="1" ref="T315" ca="1">TEXT(RIGHT(10-RIGHT(SUM(INDEX(1*(MID(MID(C315,1,1)*2,ROW(INDIRECT("1:"&amp;LEN(MID(C315,1,1)*2))),1)),,))+MID(C315,2,1)+
SUM(INDEX(1*(MID(MID(C315,3,1)*2,ROW(INDIRECT("1:"&amp;LEN(MID(C315,3,1)*2))),1)),,))+MID(C315,4,1)+
SUM(INDEX(1*(MID(MID(C315,5,1)*2,ROW(INDIRECT("1:"&amp;LEN(MID(C315,5,1)*2))),1)),,))+MID(C315,6,1)+
SUM(INDEX(1*(MID(MID(C315,8,1)*2,ROW(INDIRECT("1:"&amp;LEN(MID(C315,8,1)*2))),1)),,))+MID(C315,9,1)+
SUM(INDEX(1*(MID(MID(C315,10,1)*2,ROW(INDIRECT("1:"&amp;LEN(MID(C315,10,1)*2))),1)),,)),1),1),"0")</f>
        <v>#VALUE!</v>
      </c>
      <c r="U315" s="81" t="str">
        <f t="shared" si="67"/>
        <v/>
      </c>
      <c r="V315" s="83" t="b">
        <f t="shared" si="68"/>
        <v>0</v>
      </c>
      <c r="W315" s="112" t="e">
        <f>IF(#REF!="",FALSE,IF(OR(X315&gt;Z315,X315&lt;Y315),TRUE,FALSE))</f>
        <v>#REF!</v>
      </c>
      <c r="X315" s="112">
        <f t="shared" si="69"/>
        <v>0</v>
      </c>
      <c r="Y315" s="114" t="e">
        <f>#REF!-3/30</f>
        <v>#REF!</v>
      </c>
      <c r="Z315" s="115" t="e">
        <f>#REF!+1/30</f>
        <v>#REF!</v>
      </c>
    </row>
    <row r="316" spans="1:26" s="30" customFormat="1" x14ac:dyDescent="0.25">
      <c r="A316" s="19">
        <v>301</v>
      </c>
      <c r="B316" s="20"/>
      <c r="C316" s="149"/>
      <c r="D316" s="1"/>
      <c r="E316" s="1"/>
      <c r="F316" s="173"/>
      <c r="G316" s="55"/>
      <c r="H316" s="116" t="str">
        <f t="shared" si="70"/>
        <v/>
      </c>
      <c r="I316" s="35" t="b">
        <f t="shared" si="60"/>
        <v>0</v>
      </c>
      <c r="J316" s="80" t="str">
        <f t="shared" si="61"/>
        <v/>
      </c>
      <c r="K316" s="29" t="b">
        <f t="shared" si="71"/>
        <v>0</v>
      </c>
      <c r="L316" s="80" t="str">
        <f t="shared" si="72"/>
        <v/>
      </c>
      <c r="M316" s="81" t="e">
        <f t="shared" si="62"/>
        <v>#VALUE!</v>
      </c>
      <c r="N316" s="81" t="e">
        <f t="shared" si="63"/>
        <v>#VALUE!</v>
      </c>
      <c r="O316" s="81" t="e">
        <f t="shared" si="64"/>
        <v>#VALUE!</v>
      </c>
      <c r="P316" s="82" t="e">
        <f t="shared" si="65"/>
        <v>#VALUE!</v>
      </c>
      <c r="Q316" s="82" t="e">
        <f t="shared" si="73"/>
        <v>#VALUE!</v>
      </c>
      <c r="R316" s="82" t="b">
        <f t="shared" si="74"/>
        <v>0</v>
      </c>
      <c r="S316" s="72" t="str">
        <f t="shared" si="66"/>
        <v/>
      </c>
      <c r="T316" s="81" t="e" cm="1">
        <f t="array" aca="1" ref="T316" ca="1">TEXT(RIGHT(10-RIGHT(SUM(INDEX(1*(MID(MID(C316,1,1)*2,ROW(INDIRECT("1:"&amp;LEN(MID(C316,1,1)*2))),1)),,))+MID(C316,2,1)+
SUM(INDEX(1*(MID(MID(C316,3,1)*2,ROW(INDIRECT("1:"&amp;LEN(MID(C316,3,1)*2))),1)),,))+MID(C316,4,1)+
SUM(INDEX(1*(MID(MID(C316,5,1)*2,ROW(INDIRECT("1:"&amp;LEN(MID(C316,5,1)*2))),1)),,))+MID(C316,6,1)+
SUM(INDEX(1*(MID(MID(C316,8,1)*2,ROW(INDIRECT("1:"&amp;LEN(MID(C316,8,1)*2))),1)),,))+MID(C316,9,1)+
SUM(INDEX(1*(MID(MID(C316,10,1)*2,ROW(INDIRECT("1:"&amp;LEN(MID(C316,10,1)*2))),1)),,)),1),1),"0")</f>
        <v>#VALUE!</v>
      </c>
      <c r="U316" s="81" t="str">
        <f t="shared" si="67"/>
        <v/>
      </c>
      <c r="V316" s="83" t="b">
        <f t="shared" si="68"/>
        <v>0</v>
      </c>
      <c r="W316" s="112" t="e">
        <f>IF(#REF!="",FALSE,IF(OR(X316&gt;Z316,X316&lt;Y316),TRUE,FALSE))</f>
        <v>#REF!</v>
      </c>
      <c r="X316" s="112">
        <f t="shared" si="69"/>
        <v>0</v>
      </c>
      <c r="Y316" s="114" t="e">
        <f>#REF!-3/30</f>
        <v>#REF!</v>
      </c>
      <c r="Z316" s="115" t="e">
        <f>#REF!+1/30</f>
        <v>#REF!</v>
      </c>
    </row>
    <row r="317" spans="1:26" s="30" customFormat="1" x14ac:dyDescent="0.25">
      <c r="A317" s="19">
        <v>302</v>
      </c>
      <c r="B317" s="20"/>
      <c r="C317" s="149"/>
      <c r="D317" s="1"/>
      <c r="E317" s="1"/>
      <c r="F317" s="173"/>
      <c r="G317" s="55"/>
      <c r="H317" s="116" t="str">
        <f t="shared" si="70"/>
        <v/>
      </c>
      <c r="I317" s="35" t="b">
        <f t="shared" si="60"/>
        <v>0</v>
      </c>
      <c r="J317" s="80" t="str">
        <f t="shared" si="61"/>
        <v/>
      </c>
      <c r="K317" s="29" t="b">
        <f t="shared" si="71"/>
        <v>0</v>
      </c>
      <c r="L317" s="80" t="str">
        <f t="shared" si="72"/>
        <v/>
      </c>
      <c r="M317" s="81" t="e">
        <f t="shared" si="62"/>
        <v>#VALUE!</v>
      </c>
      <c r="N317" s="81" t="e">
        <f t="shared" si="63"/>
        <v>#VALUE!</v>
      </c>
      <c r="O317" s="81" t="e">
        <f t="shared" si="64"/>
        <v>#VALUE!</v>
      </c>
      <c r="P317" s="82" t="e">
        <f t="shared" si="65"/>
        <v>#VALUE!</v>
      </c>
      <c r="Q317" s="82" t="e">
        <f t="shared" si="73"/>
        <v>#VALUE!</v>
      </c>
      <c r="R317" s="82" t="b">
        <f t="shared" si="74"/>
        <v>0</v>
      </c>
      <c r="S317" s="72" t="str">
        <f t="shared" si="66"/>
        <v/>
      </c>
      <c r="T317" s="81" t="e" cm="1">
        <f t="array" aca="1" ref="T317" ca="1">TEXT(RIGHT(10-RIGHT(SUM(INDEX(1*(MID(MID(C317,1,1)*2,ROW(INDIRECT("1:"&amp;LEN(MID(C317,1,1)*2))),1)),,))+MID(C317,2,1)+
SUM(INDEX(1*(MID(MID(C317,3,1)*2,ROW(INDIRECT("1:"&amp;LEN(MID(C317,3,1)*2))),1)),,))+MID(C317,4,1)+
SUM(INDEX(1*(MID(MID(C317,5,1)*2,ROW(INDIRECT("1:"&amp;LEN(MID(C317,5,1)*2))),1)),,))+MID(C317,6,1)+
SUM(INDEX(1*(MID(MID(C317,8,1)*2,ROW(INDIRECT("1:"&amp;LEN(MID(C317,8,1)*2))),1)),,))+MID(C317,9,1)+
SUM(INDEX(1*(MID(MID(C317,10,1)*2,ROW(INDIRECT("1:"&amp;LEN(MID(C317,10,1)*2))),1)),,)),1),1),"0")</f>
        <v>#VALUE!</v>
      </c>
      <c r="U317" s="81" t="str">
        <f t="shared" si="67"/>
        <v/>
      </c>
      <c r="V317" s="83" t="b">
        <f t="shared" si="68"/>
        <v>0</v>
      </c>
      <c r="W317" s="112" t="e">
        <f>IF(#REF!="",FALSE,IF(OR(X317&gt;Z317,X317&lt;Y317),TRUE,FALSE))</f>
        <v>#REF!</v>
      </c>
      <c r="X317" s="112">
        <f t="shared" si="69"/>
        <v>0</v>
      </c>
      <c r="Y317" s="114" t="e">
        <f>#REF!-3/30</f>
        <v>#REF!</v>
      </c>
      <c r="Z317" s="115" t="e">
        <f>#REF!+1/30</f>
        <v>#REF!</v>
      </c>
    </row>
    <row r="318" spans="1:26" s="30" customFormat="1" x14ac:dyDescent="0.25">
      <c r="A318" s="19">
        <v>303</v>
      </c>
      <c r="B318" s="20"/>
      <c r="C318" s="149"/>
      <c r="D318" s="1"/>
      <c r="E318" s="1"/>
      <c r="F318" s="173"/>
      <c r="G318" s="55"/>
      <c r="H318" s="116" t="str">
        <f t="shared" si="70"/>
        <v/>
      </c>
      <c r="I318" s="35" t="b">
        <f t="shared" si="60"/>
        <v>0</v>
      </c>
      <c r="J318" s="80" t="str">
        <f t="shared" si="61"/>
        <v/>
      </c>
      <c r="K318" s="29" t="b">
        <f t="shared" si="71"/>
        <v>0</v>
      </c>
      <c r="L318" s="80" t="str">
        <f t="shared" si="72"/>
        <v/>
      </c>
      <c r="M318" s="81" t="e">
        <f t="shared" si="62"/>
        <v>#VALUE!</v>
      </c>
      <c r="N318" s="81" t="e">
        <f t="shared" si="63"/>
        <v>#VALUE!</v>
      </c>
      <c r="O318" s="81" t="e">
        <f t="shared" si="64"/>
        <v>#VALUE!</v>
      </c>
      <c r="P318" s="82" t="e">
        <f t="shared" si="65"/>
        <v>#VALUE!</v>
      </c>
      <c r="Q318" s="82" t="e">
        <f t="shared" si="73"/>
        <v>#VALUE!</v>
      </c>
      <c r="R318" s="82" t="b">
        <f t="shared" si="74"/>
        <v>0</v>
      </c>
      <c r="S318" s="72" t="str">
        <f t="shared" si="66"/>
        <v/>
      </c>
      <c r="T318" s="81" t="e" cm="1">
        <f t="array" aca="1" ref="T318" ca="1">TEXT(RIGHT(10-RIGHT(SUM(INDEX(1*(MID(MID(C318,1,1)*2,ROW(INDIRECT("1:"&amp;LEN(MID(C318,1,1)*2))),1)),,))+MID(C318,2,1)+
SUM(INDEX(1*(MID(MID(C318,3,1)*2,ROW(INDIRECT("1:"&amp;LEN(MID(C318,3,1)*2))),1)),,))+MID(C318,4,1)+
SUM(INDEX(1*(MID(MID(C318,5,1)*2,ROW(INDIRECT("1:"&amp;LEN(MID(C318,5,1)*2))),1)),,))+MID(C318,6,1)+
SUM(INDEX(1*(MID(MID(C318,8,1)*2,ROW(INDIRECT("1:"&amp;LEN(MID(C318,8,1)*2))),1)),,))+MID(C318,9,1)+
SUM(INDEX(1*(MID(MID(C318,10,1)*2,ROW(INDIRECT("1:"&amp;LEN(MID(C318,10,1)*2))),1)),,)),1),1),"0")</f>
        <v>#VALUE!</v>
      </c>
      <c r="U318" s="81" t="str">
        <f t="shared" si="67"/>
        <v/>
      </c>
      <c r="V318" s="83" t="b">
        <f t="shared" si="68"/>
        <v>0</v>
      </c>
      <c r="W318" s="112" t="e">
        <f>IF(#REF!="",FALSE,IF(OR(X318&gt;Z318,X318&lt;Y318),TRUE,FALSE))</f>
        <v>#REF!</v>
      </c>
      <c r="X318" s="112">
        <f t="shared" si="69"/>
        <v>0</v>
      </c>
      <c r="Y318" s="114" t="e">
        <f>#REF!-3/30</f>
        <v>#REF!</v>
      </c>
      <c r="Z318" s="115" t="e">
        <f>#REF!+1/30</f>
        <v>#REF!</v>
      </c>
    </row>
    <row r="319" spans="1:26" s="30" customFormat="1" x14ac:dyDescent="0.25">
      <c r="A319" s="19">
        <v>304</v>
      </c>
      <c r="B319" s="20"/>
      <c r="C319" s="149"/>
      <c r="D319" s="1"/>
      <c r="E319" s="1"/>
      <c r="F319" s="173"/>
      <c r="G319" s="55"/>
      <c r="H319" s="116" t="str">
        <f t="shared" si="70"/>
        <v/>
      </c>
      <c r="I319" s="35" t="b">
        <f t="shared" si="60"/>
        <v>0</v>
      </c>
      <c r="J319" s="80" t="str">
        <f t="shared" si="61"/>
        <v/>
      </c>
      <c r="K319" s="29" t="b">
        <f t="shared" si="71"/>
        <v>0</v>
      </c>
      <c r="L319" s="80" t="str">
        <f t="shared" si="72"/>
        <v/>
      </c>
      <c r="M319" s="81" t="e">
        <f t="shared" si="62"/>
        <v>#VALUE!</v>
      </c>
      <c r="N319" s="81" t="e">
        <f t="shared" si="63"/>
        <v>#VALUE!</v>
      </c>
      <c r="O319" s="81" t="e">
        <f t="shared" si="64"/>
        <v>#VALUE!</v>
      </c>
      <c r="P319" s="82" t="e">
        <f t="shared" si="65"/>
        <v>#VALUE!</v>
      </c>
      <c r="Q319" s="82" t="e">
        <f t="shared" si="73"/>
        <v>#VALUE!</v>
      </c>
      <c r="R319" s="82" t="b">
        <f t="shared" si="74"/>
        <v>0</v>
      </c>
      <c r="S319" s="72" t="str">
        <f t="shared" si="66"/>
        <v/>
      </c>
      <c r="T319" s="81" t="e" cm="1">
        <f t="array" aca="1" ref="T319" ca="1">TEXT(RIGHT(10-RIGHT(SUM(INDEX(1*(MID(MID(C319,1,1)*2,ROW(INDIRECT("1:"&amp;LEN(MID(C319,1,1)*2))),1)),,))+MID(C319,2,1)+
SUM(INDEX(1*(MID(MID(C319,3,1)*2,ROW(INDIRECT("1:"&amp;LEN(MID(C319,3,1)*2))),1)),,))+MID(C319,4,1)+
SUM(INDEX(1*(MID(MID(C319,5,1)*2,ROW(INDIRECT("1:"&amp;LEN(MID(C319,5,1)*2))),1)),,))+MID(C319,6,1)+
SUM(INDEX(1*(MID(MID(C319,8,1)*2,ROW(INDIRECT("1:"&amp;LEN(MID(C319,8,1)*2))),1)),,))+MID(C319,9,1)+
SUM(INDEX(1*(MID(MID(C319,10,1)*2,ROW(INDIRECT("1:"&amp;LEN(MID(C319,10,1)*2))),1)),,)),1),1),"0")</f>
        <v>#VALUE!</v>
      </c>
      <c r="U319" s="81" t="str">
        <f t="shared" si="67"/>
        <v/>
      </c>
      <c r="V319" s="83" t="b">
        <f t="shared" si="68"/>
        <v>0</v>
      </c>
      <c r="W319" s="112" t="e">
        <f>IF(#REF!="",FALSE,IF(OR(X319&gt;Z319,X319&lt;Y319),TRUE,FALSE))</f>
        <v>#REF!</v>
      </c>
      <c r="X319" s="112">
        <f t="shared" si="69"/>
        <v>0</v>
      </c>
      <c r="Y319" s="114" t="e">
        <f>#REF!-3/30</f>
        <v>#REF!</v>
      </c>
      <c r="Z319" s="115" t="e">
        <f>#REF!+1/30</f>
        <v>#REF!</v>
      </c>
    </row>
    <row r="320" spans="1:26" s="30" customFormat="1" x14ac:dyDescent="0.25">
      <c r="A320" s="19">
        <v>305</v>
      </c>
      <c r="B320" s="20"/>
      <c r="C320" s="149"/>
      <c r="D320" s="1"/>
      <c r="E320" s="1"/>
      <c r="F320" s="173"/>
      <c r="G320" s="55"/>
      <c r="H320" s="116" t="str">
        <f t="shared" si="70"/>
        <v/>
      </c>
      <c r="I320" s="35" t="b">
        <f t="shared" si="60"/>
        <v>0</v>
      </c>
      <c r="J320" s="80" t="str">
        <f t="shared" si="61"/>
        <v/>
      </c>
      <c r="K320" s="29" t="b">
        <f t="shared" si="71"/>
        <v>0</v>
      </c>
      <c r="L320" s="80" t="str">
        <f t="shared" si="72"/>
        <v/>
      </c>
      <c r="M320" s="81" t="e">
        <f t="shared" si="62"/>
        <v>#VALUE!</v>
      </c>
      <c r="N320" s="81" t="e">
        <f t="shared" si="63"/>
        <v>#VALUE!</v>
      </c>
      <c r="O320" s="81" t="e">
        <f t="shared" si="64"/>
        <v>#VALUE!</v>
      </c>
      <c r="P320" s="82" t="e">
        <f t="shared" si="65"/>
        <v>#VALUE!</v>
      </c>
      <c r="Q320" s="82" t="e">
        <f t="shared" si="73"/>
        <v>#VALUE!</v>
      </c>
      <c r="R320" s="82" t="b">
        <f t="shared" si="74"/>
        <v>0</v>
      </c>
      <c r="S320" s="72" t="str">
        <f t="shared" si="66"/>
        <v/>
      </c>
      <c r="T320" s="81" t="e" cm="1">
        <f t="array" aca="1" ref="T320" ca="1">TEXT(RIGHT(10-RIGHT(SUM(INDEX(1*(MID(MID(C320,1,1)*2,ROW(INDIRECT("1:"&amp;LEN(MID(C320,1,1)*2))),1)),,))+MID(C320,2,1)+
SUM(INDEX(1*(MID(MID(C320,3,1)*2,ROW(INDIRECT("1:"&amp;LEN(MID(C320,3,1)*2))),1)),,))+MID(C320,4,1)+
SUM(INDEX(1*(MID(MID(C320,5,1)*2,ROW(INDIRECT("1:"&amp;LEN(MID(C320,5,1)*2))),1)),,))+MID(C320,6,1)+
SUM(INDEX(1*(MID(MID(C320,8,1)*2,ROW(INDIRECT("1:"&amp;LEN(MID(C320,8,1)*2))),1)),,))+MID(C320,9,1)+
SUM(INDEX(1*(MID(MID(C320,10,1)*2,ROW(INDIRECT("1:"&amp;LEN(MID(C320,10,1)*2))),1)),,)),1),1),"0")</f>
        <v>#VALUE!</v>
      </c>
      <c r="U320" s="81" t="str">
        <f t="shared" si="67"/>
        <v/>
      </c>
      <c r="V320" s="83" t="b">
        <f t="shared" si="68"/>
        <v>0</v>
      </c>
      <c r="W320" s="112" t="e">
        <f>IF(#REF!="",FALSE,IF(OR(X320&gt;Z320,X320&lt;Y320),TRUE,FALSE))</f>
        <v>#REF!</v>
      </c>
      <c r="X320" s="112">
        <f t="shared" si="69"/>
        <v>0</v>
      </c>
      <c r="Y320" s="114" t="e">
        <f>#REF!-3/30</f>
        <v>#REF!</v>
      </c>
      <c r="Z320" s="115" t="e">
        <f>#REF!+1/30</f>
        <v>#REF!</v>
      </c>
    </row>
    <row r="321" spans="1:26" s="30" customFormat="1" x14ac:dyDescent="0.25">
      <c r="A321" s="19">
        <v>306</v>
      </c>
      <c r="B321" s="20"/>
      <c r="C321" s="149"/>
      <c r="D321" s="1"/>
      <c r="E321" s="1"/>
      <c r="F321" s="173"/>
      <c r="G321" s="55"/>
      <c r="H321" s="116" t="str">
        <f t="shared" si="70"/>
        <v/>
      </c>
      <c r="I321" s="35" t="b">
        <f t="shared" si="60"/>
        <v>0</v>
      </c>
      <c r="J321" s="80" t="str">
        <f t="shared" si="61"/>
        <v/>
      </c>
      <c r="K321" s="29" t="b">
        <f t="shared" si="71"/>
        <v>0</v>
      </c>
      <c r="L321" s="80" t="str">
        <f t="shared" si="72"/>
        <v/>
      </c>
      <c r="M321" s="81" t="e">
        <f t="shared" si="62"/>
        <v>#VALUE!</v>
      </c>
      <c r="N321" s="81" t="e">
        <f t="shared" si="63"/>
        <v>#VALUE!</v>
      </c>
      <c r="O321" s="81" t="e">
        <f t="shared" si="64"/>
        <v>#VALUE!</v>
      </c>
      <c r="P321" s="82" t="e">
        <f t="shared" si="65"/>
        <v>#VALUE!</v>
      </c>
      <c r="Q321" s="82" t="e">
        <f t="shared" si="73"/>
        <v>#VALUE!</v>
      </c>
      <c r="R321" s="82" t="b">
        <f t="shared" si="74"/>
        <v>0</v>
      </c>
      <c r="S321" s="72" t="str">
        <f t="shared" si="66"/>
        <v/>
      </c>
      <c r="T321" s="81" t="e" cm="1">
        <f t="array" aca="1" ref="T321" ca="1">TEXT(RIGHT(10-RIGHT(SUM(INDEX(1*(MID(MID(C321,1,1)*2,ROW(INDIRECT("1:"&amp;LEN(MID(C321,1,1)*2))),1)),,))+MID(C321,2,1)+
SUM(INDEX(1*(MID(MID(C321,3,1)*2,ROW(INDIRECT("1:"&amp;LEN(MID(C321,3,1)*2))),1)),,))+MID(C321,4,1)+
SUM(INDEX(1*(MID(MID(C321,5,1)*2,ROW(INDIRECT("1:"&amp;LEN(MID(C321,5,1)*2))),1)),,))+MID(C321,6,1)+
SUM(INDEX(1*(MID(MID(C321,8,1)*2,ROW(INDIRECT("1:"&amp;LEN(MID(C321,8,1)*2))),1)),,))+MID(C321,9,1)+
SUM(INDEX(1*(MID(MID(C321,10,1)*2,ROW(INDIRECT("1:"&amp;LEN(MID(C321,10,1)*2))),1)),,)),1),1),"0")</f>
        <v>#VALUE!</v>
      </c>
      <c r="U321" s="81" t="str">
        <f t="shared" si="67"/>
        <v/>
      </c>
      <c r="V321" s="83" t="b">
        <f t="shared" si="68"/>
        <v>0</v>
      </c>
      <c r="W321" s="112" t="e">
        <f>IF(#REF!="",FALSE,IF(OR(X321&gt;Z321,X321&lt;Y321),TRUE,FALSE))</f>
        <v>#REF!</v>
      </c>
      <c r="X321" s="112">
        <f t="shared" si="69"/>
        <v>0</v>
      </c>
      <c r="Y321" s="114" t="e">
        <f>#REF!-3/30</f>
        <v>#REF!</v>
      </c>
      <c r="Z321" s="115" t="e">
        <f>#REF!+1/30</f>
        <v>#REF!</v>
      </c>
    </row>
    <row r="322" spans="1:26" s="30" customFormat="1" x14ac:dyDescent="0.25">
      <c r="A322" s="19">
        <v>307</v>
      </c>
      <c r="B322" s="20"/>
      <c r="C322" s="149"/>
      <c r="D322" s="1"/>
      <c r="E322" s="1"/>
      <c r="F322" s="173"/>
      <c r="G322" s="55"/>
      <c r="H322" s="116" t="str">
        <f t="shared" si="70"/>
        <v/>
      </c>
      <c r="I322" s="35" t="b">
        <f t="shared" si="60"/>
        <v>0</v>
      </c>
      <c r="J322" s="80" t="str">
        <f t="shared" si="61"/>
        <v/>
      </c>
      <c r="K322" s="29" t="b">
        <f t="shared" si="71"/>
        <v>0</v>
      </c>
      <c r="L322" s="80" t="str">
        <f t="shared" si="72"/>
        <v/>
      </c>
      <c r="M322" s="81" t="e">
        <f t="shared" si="62"/>
        <v>#VALUE!</v>
      </c>
      <c r="N322" s="81" t="e">
        <f t="shared" si="63"/>
        <v>#VALUE!</v>
      </c>
      <c r="O322" s="81" t="e">
        <f t="shared" si="64"/>
        <v>#VALUE!</v>
      </c>
      <c r="P322" s="82" t="e">
        <f t="shared" si="65"/>
        <v>#VALUE!</v>
      </c>
      <c r="Q322" s="82" t="e">
        <f t="shared" si="73"/>
        <v>#VALUE!</v>
      </c>
      <c r="R322" s="82" t="b">
        <f t="shared" si="74"/>
        <v>0</v>
      </c>
      <c r="S322" s="72" t="str">
        <f t="shared" si="66"/>
        <v/>
      </c>
      <c r="T322" s="81" t="e" cm="1">
        <f t="array" aca="1" ref="T322" ca="1">TEXT(RIGHT(10-RIGHT(SUM(INDEX(1*(MID(MID(C322,1,1)*2,ROW(INDIRECT("1:"&amp;LEN(MID(C322,1,1)*2))),1)),,))+MID(C322,2,1)+
SUM(INDEX(1*(MID(MID(C322,3,1)*2,ROW(INDIRECT("1:"&amp;LEN(MID(C322,3,1)*2))),1)),,))+MID(C322,4,1)+
SUM(INDEX(1*(MID(MID(C322,5,1)*2,ROW(INDIRECT("1:"&amp;LEN(MID(C322,5,1)*2))),1)),,))+MID(C322,6,1)+
SUM(INDEX(1*(MID(MID(C322,8,1)*2,ROW(INDIRECT("1:"&amp;LEN(MID(C322,8,1)*2))),1)),,))+MID(C322,9,1)+
SUM(INDEX(1*(MID(MID(C322,10,1)*2,ROW(INDIRECT("1:"&amp;LEN(MID(C322,10,1)*2))),1)),,)),1),1),"0")</f>
        <v>#VALUE!</v>
      </c>
      <c r="U322" s="81" t="str">
        <f t="shared" si="67"/>
        <v/>
      </c>
      <c r="V322" s="83" t="b">
        <f t="shared" si="68"/>
        <v>0</v>
      </c>
      <c r="W322" s="112" t="e">
        <f>IF(#REF!="",FALSE,IF(OR(X322&gt;Z322,X322&lt;Y322),TRUE,FALSE))</f>
        <v>#REF!</v>
      </c>
      <c r="X322" s="112">
        <f t="shared" si="69"/>
        <v>0</v>
      </c>
      <c r="Y322" s="114" t="e">
        <f>#REF!-3/30</f>
        <v>#REF!</v>
      </c>
      <c r="Z322" s="115" t="e">
        <f>#REF!+1/30</f>
        <v>#REF!</v>
      </c>
    </row>
    <row r="323" spans="1:26" s="30" customFormat="1" x14ac:dyDescent="0.25">
      <c r="A323" s="19">
        <v>308</v>
      </c>
      <c r="B323" s="20"/>
      <c r="C323" s="149"/>
      <c r="D323" s="1"/>
      <c r="E323" s="1"/>
      <c r="F323" s="173"/>
      <c r="G323" s="55"/>
      <c r="H323" s="116" t="str">
        <f t="shared" si="70"/>
        <v/>
      </c>
      <c r="I323" s="35" t="b">
        <f t="shared" si="60"/>
        <v>0</v>
      </c>
      <c r="J323" s="80" t="str">
        <f t="shared" si="61"/>
        <v/>
      </c>
      <c r="K323" s="29" t="b">
        <f t="shared" si="71"/>
        <v>0</v>
      </c>
      <c r="L323" s="80" t="str">
        <f t="shared" si="72"/>
        <v/>
      </c>
      <c r="M323" s="81" t="e">
        <f t="shared" si="62"/>
        <v>#VALUE!</v>
      </c>
      <c r="N323" s="81" t="e">
        <f t="shared" si="63"/>
        <v>#VALUE!</v>
      </c>
      <c r="O323" s="81" t="e">
        <f t="shared" si="64"/>
        <v>#VALUE!</v>
      </c>
      <c r="P323" s="82" t="e">
        <f t="shared" si="65"/>
        <v>#VALUE!</v>
      </c>
      <c r="Q323" s="82" t="e">
        <f t="shared" si="73"/>
        <v>#VALUE!</v>
      </c>
      <c r="R323" s="82" t="b">
        <f t="shared" si="74"/>
        <v>0</v>
      </c>
      <c r="S323" s="72" t="str">
        <f t="shared" si="66"/>
        <v/>
      </c>
      <c r="T323" s="81" t="e" cm="1">
        <f t="array" aca="1" ref="T323" ca="1">TEXT(RIGHT(10-RIGHT(SUM(INDEX(1*(MID(MID(C323,1,1)*2,ROW(INDIRECT("1:"&amp;LEN(MID(C323,1,1)*2))),1)),,))+MID(C323,2,1)+
SUM(INDEX(1*(MID(MID(C323,3,1)*2,ROW(INDIRECT("1:"&amp;LEN(MID(C323,3,1)*2))),1)),,))+MID(C323,4,1)+
SUM(INDEX(1*(MID(MID(C323,5,1)*2,ROW(INDIRECT("1:"&amp;LEN(MID(C323,5,1)*2))),1)),,))+MID(C323,6,1)+
SUM(INDEX(1*(MID(MID(C323,8,1)*2,ROW(INDIRECT("1:"&amp;LEN(MID(C323,8,1)*2))),1)),,))+MID(C323,9,1)+
SUM(INDEX(1*(MID(MID(C323,10,1)*2,ROW(INDIRECT("1:"&amp;LEN(MID(C323,10,1)*2))),1)),,)),1),1),"0")</f>
        <v>#VALUE!</v>
      </c>
      <c r="U323" s="81" t="str">
        <f t="shared" si="67"/>
        <v/>
      </c>
      <c r="V323" s="83" t="b">
        <f t="shared" si="68"/>
        <v>0</v>
      </c>
      <c r="W323" s="112" t="e">
        <f>IF(#REF!="",FALSE,IF(OR(X323&gt;Z323,X323&lt;Y323),TRUE,FALSE))</f>
        <v>#REF!</v>
      </c>
      <c r="X323" s="112">
        <f t="shared" si="69"/>
        <v>0</v>
      </c>
      <c r="Y323" s="114" t="e">
        <f>#REF!-3/30</f>
        <v>#REF!</v>
      </c>
      <c r="Z323" s="115" t="e">
        <f>#REF!+1/30</f>
        <v>#REF!</v>
      </c>
    </row>
    <row r="324" spans="1:26" s="30" customFormat="1" x14ac:dyDescent="0.25">
      <c r="A324" s="19">
        <v>309</v>
      </c>
      <c r="B324" s="20"/>
      <c r="C324" s="149"/>
      <c r="D324" s="1"/>
      <c r="E324" s="1"/>
      <c r="F324" s="173"/>
      <c r="G324" s="55"/>
      <c r="H324" s="116" t="str">
        <f t="shared" si="70"/>
        <v/>
      </c>
      <c r="I324" s="35" t="b">
        <f t="shared" si="60"/>
        <v>0</v>
      </c>
      <c r="J324" s="80" t="str">
        <f t="shared" si="61"/>
        <v/>
      </c>
      <c r="K324" s="29" t="b">
        <f t="shared" si="71"/>
        <v>0</v>
      </c>
      <c r="L324" s="80" t="str">
        <f t="shared" si="72"/>
        <v/>
      </c>
      <c r="M324" s="81" t="e">
        <f t="shared" si="62"/>
        <v>#VALUE!</v>
      </c>
      <c r="N324" s="81" t="e">
        <f t="shared" si="63"/>
        <v>#VALUE!</v>
      </c>
      <c r="O324" s="81" t="e">
        <f t="shared" si="64"/>
        <v>#VALUE!</v>
      </c>
      <c r="P324" s="82" t="e">
        <f t="shared" si="65"/>
        <v>#VALUE!</v>
      </c>
      <c r="Q324" s="82" t="e">
        <f t="shared" si="73"/>
        <v>#VALUE!</v>
      </c>
      <c r="R324" s="82" t="b">
        <f t="shared" si="74"/>
        <v>0</v>
      </c>
      <c r="S324" s="72" t="str">
        <f t="shared" si="66"/>
        <v/>
      </c>
      <c r="T324" s="81" t="e" cm="1">
        <f t="array" aca="1" ref="T324" ca="1">TEXT(RIGHT(10-RIGHT(SUM(INDEX(1*(MID(MID(C324,1,1)*2,ROW(INDIRECT("1:"&amp;LEN(MID(C324,1,1)*2))),1)),,))+MID(C324,2,1)+
SUM(INDEX(1*(MID(MID(C324,3,1)*2,ROW(INDIRECT("1:"&amp;LEN(MID(C324,3,1)*2))),1)),,))+MID(C324,4,1)+
SUM(INDEX(1*(MID(MID(C324,5,1)*2,ROW(INDIRECT("1:"&amp;LEN(MID(C324,5,1)*2))),1)),,))+MID(C324,6,1)+
SUM(INDEX(1*(MID(MID(C324,8,1)*2,ROW(INDIRECT("1:"&amp;LEN(MID(C324,8,1)*2))),1)),,))+MID(C324,9,1)+
SUM(INDEX(1*(MID(MID(C324,10,1)*2,ROW(INDIRECT("1:"&amp;LEN(MID(C324,10,1)*2))),1)),,)),1),1),"0")</f>
        <v>#VALUE!</v>
      </c>
      <c r="U324" s="81" t="str">
        <f t="shared" si="67"/>
        <v/>
      </c>
      <c r="V324" s="83" t="b">
        <f t="shared" si="68"/>
        <v>0</v>
      </c>
      <c r="W324" s="112" t="e">
        <f>IF(#REF!="",FALSE,IF(OR(X324&gt;Z324,X324&lt;Y324),TRUE,FALSE))</f>
        <v>#REF!</v>
      </c>
      <c r="X324" s="112">
        <f t="shared" si="69"/>
        <v>0</v>
      </c>
      <c r="Y324" s="114" t="e">
        <f>#REF!-3/30</f>
        <v>#REF!</v>
      </c>
      <c r="Z324" s="115" t="e">
        <f>#REF!+1/30</f>
        <v>#REF!</v>
      </c>
    </row>
    <row r="325" spans="1:26" s="30" customFormat="1" x14ac:dyDescent="0.25">
      <c r="A325" s="19">
        <v>310</v>
      </c>
      <c r="B325" s="20"/>
      <c r="C325" s="149"/>
      <c r="D325" s="1"/>
      <c r="E325" s="1"/>
      <c r="F325" s="173"/>
      <c r="G325" s="55"/>
      <c r="H325" s="116" t="str">
        <f t="shared" si="70"/>
        <v/>
      </c>
      <c r="I325" s="35" t="b">
        <f t="shared" si="60"/>
        <v>0</v>
      </c>
      <c r="J325" s="80" t="str">
        <f t="shared" si="61"/>
        <v/>
      </c>
      <c r="K325" s="29" t="b">
        <f t="shared" si="71"/>
        <v>0</v>
      </c>
      <c r="L325" s="80" t="str">
        <f t="shared" si="72"/>
        <v/>
      </c>
      <c r="M325" s="81" t="e">
        <f t="shared" si="62"/>
        <v>#VALUE!</v>
      </c>
      <c r="N325" s="81" t="e">
        <f t="shared" si="63"/>
        <v>#VALUE!</v>
      </c>
      <c r="O325" s="81" t="e">
        <f t="shared" si="64"/>
        <v>#VALUE!</v>
      </c>
      <c r="P325" s="82" t="e">
        <f t="shared" si="65"/>
        <v>#VALUE!</v>
      </c>
      <c r="Q325" s="82" t="e">
        <f t="shared" si="73"/>
        <v>#VALUE!</v>
      </c>
      <c r="R325" s="82" t="b">
        <f t="shared" si="74"/>
        <v>0</v>
      </c>
      <c r="S325" s="72" t="str">
        <f t="shared" si="66"/>
        <v/>
      </c>
      <c r="T325" s="81" t="e" cm="1">
        <f t="array" aca="1" ref="T325" ca="1">TEXT(RIGHT(10-RIGHT(SUM(INDEX(1*(MID(MID(C325,1,1)*2,ROW(INDIRECT("1:"&amp;LEN(MID(C325,1,1)*2))),1)),,))+MID(C325,2,1)+
SUM(INDEX(1*(MID(MID(C325,3,1)*2,ROW(INDIRECT("1:"&amp;LEN(MID(C325,3,1)*2))),1)),,))+MID(C325,4,1)+
SUM(INDEX(1*(MID(MID(C325,5,1)*2,ROW(INDIRECT("1:"&amp;LEN(MID(C325,5,1)*2))),1)),,))+MID(C325,6,1)+
SUM(INDEX(1*(MID(MID(C325,8,1)*2,ROW(INDIRECT("1:"&amp;LEN(MID(C325,8,1)*2))),1)),,))+MID(C325,9,1)+
SUM(INDEX(1*(MID(MID(C325,10,1)*2,ROW(INDIRECT("1:"&amp;LEN(MID(C325,10,1)*2))),1)),,)),1),1),"0")</f>
        <v>#VALUE!</v>
      </c>
      <c r="U325" s="81" t="str">
        <f t="shared" si="67"/>
        <v/>
      </c>
      <c r="V325" s="83" t="b">
        <f t="shared" si="68"/>
        <v>0</v>
      </c>
      <c r="W325" s="112" t="e">
        <f>IF(#REF!="",FALSE,IF(OR(X325&gt;Z325,X325&lt;Y325),TRUE,FALSE))</f>
        <v>#REF!</v>
      </c>
      <c r="X325" s="112">
        <f t="shared" si="69"/>
        <v>0</v>
      </c>
      <c r="Y325" s="114" t="e">
        <f>#REF!-3/30</f>
        <v>#REF!</v>
      </c>
      <c r="Z325" s="115" t="e">
        <f>#REF!+1/30</f>
        <v>#REF!</v>
      </c>
    </row>
    <row r="326" spans="1:26" s="30" customFormat="1" x14ac:dyDescent="0.25">
      <c r="A326" s="19">
        <v>311</v>
      </c>
      <c r="B326" s="20"/>
      <c r="C326" s="149"/>
      <c r="D326" s="1"/>
      <c r="E326" s="1"/>
      <c r="F326" s="173"/>
      <c r="G326" s="55"/>
      <c r="H326" s="116" t="str">
        <f t="shared" si="70"/>
        <v/>
      </c>
      <c r="I326" s="35" t="b">
        <f t="shared" si="60"/>
        <v>0</v>
      </c>
      <c r="J326" s="80" t="str">
        <f t="shared" si="61"/>
        <v/>
      </c>
      <c r="K326" s="29" t="b">
        <f t="shared" si="71"/>
        <v>0</v>
      </c>
      <c r="L326" s="80" t="str">
        <f t="shared" si="72"/>
        <v/>
      </c>
      <c r="M326" s="81" t="e">
        <f t="shared" si="62"/>
        <v>#VALUE!</v>
      </c>
      <c r="N326" s="81" t="e">
        <f t="shared" si="63"/>
        <v>#VALUE!</v>
      </c>
      <c r="O326" s="81" t="e">
        <f t="shared" si="64"/>
        <v>#VALUE!</v>
      </c>
      <c r="P326" s="82" t="e">
        <f t="shared" si="65"/>
        <v>#VALUE!</v>
      </c>
      <c r="Q326" s="82" t="e">
        <f t="shared" si="73"/>
        <v>#VALUE!</v>
      </c>
      <c r="R326" s="82" t="b">
        <f t="shared" si="74"/>
        <v>0</v>
      </c>
      <c r="S326" s="72" t="str">
        <f t="shared" si="66"/>
        <v/>
      </c>
      <c r="T326" s="81" t="e" cm="1">
        <f t="array" aca="1" ref="T326" ca="1">TEXT(RIGHT(10-RIGHT(SUM(INDEX(1*(MID(MID(C326,1,1)*2,ROW(INDIRECT("1:"&amp;LEN(MID(C326,1,1)*2))),1)),,))+MID(C326,2,1)+
SUM(INDEX(1*(MID(MID(C326,3,1)*2,ROW(INDIRECT("1:"&amp;LEN(MID(C326,3,1)*2))),1)),,))+MID(C326,4,1)+
SUM(INDEX(1*(MID(MID(C326,5,1)*2,ROW(INDIRECT("1:"&amp;LEN(MID(C326,5,1)*2))),1)),,))+MID(C326,6,1)+
SUM(INDEX(1*(MID(MID(C326,8,1)*2,ROW(INDIRECT("1:"&amp;LEN(MID(C326,8,1)*2))),1)),,))+MID(C326,9,1)+
SUM(INDEX(1*(MID(MID(C326,10,1)*2,ROW(INDIRECT("1:"&amp;LEN(MID(C326,10,1)*2))),1)),,)),1),1),"0")</f>
        <v>#VALUE!</v>
      </c>
      <c r="U326" s="81" t="str">
        <f t="shared" si="67"/>
        <v/>
      </c>
      <c r="V326" s="83" t="b">
        <f t="shared" si="68"/>
        <v>0</v>
      </c>
      <c r="W326" s="112" t="e">
        <f>IF(#REF!="",FALSE,IF(OR(X326&gt;Z326,X326&lt;Y326),TRUE,FALSE))</f>
        <v>#REF!</v>
      </c>
      <c r="X326" s="112">
        <f t="shared" si="69"/>
        <v>0</v>
      </c>
      <c r="Y326" s="114" t="e">
        <f>#REF!-3/30</f>
        <v>#REF!</v>
      </c>
      <c r="Z326" s="115" t="e">
        <f>#REF!+1/30</f>
        <v>#REF!</v>
      </c>
    </row>
    <row r="327" spans="1:26" s="30" customFormat="1" x14ac:dyDescent="0.25">
      <c r="A327" s="19">
        <v>312</v>
      </c>
      <c r="B327" s="20"/>
      <c r="C327" s="149"/>
      <c r="D327" s="1"/>
      <c r="E327" s="1"/>
      <c r="F327" s="173"/>
      <c r="G327" s="55"/>
      <c r="H327" s="116" t="str">
        <f t="shared" si="70"/>
        <v/>
      </c>
      <c r="I327" s="35" t="b">
        <f t="shared" si="60"/>
        <v>0</v>
      </c>
      <c r="J327" s="80" t="str">
        <f t="shared" si="61"/>
        <v/>
      </c>
      <c r="K327" s="29" t="b">
        <f t="shared" si="71"/>
        <v>0</v>
      </c>
      <c r="L327" s="80" t="str">
        <f t="shared" si="72"/>
        <v/>
      </c>
      <c r="M327" s="81" t="e">
        <f t="shared" si="62"/>
        <v>#VALUE!</v>
      </c>
      <c r="N327" s="81" t="e">
        <f t="shared" si="63"/>
        <v>#VALUE!</v>
      </c>
      <c r="O327" s="81" t="e">
        <f t="shared" si="64"/>
        <v>#VALUE!</v>
      </c>
      <c r="P327" s="82" t="e">
        <f t="shared" si="65"/>
        <v>#VALUE!</v>
      </c>
      <c r="Q327" s="82" t="e">
        <f t="shared" si="73"/>
        <v>#VALUE!</v>
      </c>
      <c r="R327" s="82" t="b">
        <f t="shared" si="74"/>
        <v>0</v>
      </c>
      <c r="S327" s="72" t="str">
        <f t="shared" si="66"/>
        <v/>
      </c>
      <c r="T327" s="81" t="e" cm="1">
        <f t="array" aca="1" ref="T327" ca="1">TEXT(RIGHT(10-RIGHT(SUM(INDEX(1*(MID(MID(C327,1,1)*2,ROW(INDIRECT("1:"&amp;LEN(MID(C327,1,1)*2))),1)),,))+MID(C327,2,1)+
SUM(INDEX(1*(MID(MID(C327,3,1)*2,ROW(INDIRECT("1:"&amp;LEN(MID(C327,3,1)*2))),1)),,))+MID(C327,4,1)+
SUM(INDEX(1*(MID(MID(C327,5,1)*2,ROW(INDIRECT("1:"&amp;LEN(MID(C327,5,1)*2))),1)),,))+MID(C327,6,1)+
SUM(INDEX(1*(MID(MID(C327,8,1)*2,ROW(INDIRECT("1:"&amp;LEN(MID(C327,8,1)*2))),1)),,))+MID(C327,9,1)+
SUM(INDEX(1*(MID(MID(C327,10,1)*2,ROW(INDIRECT("1:"&amp;LEN(MID(C327,10,1)*2))),1)),,)),1),1),"0")</f>
        <v>#VALUE!</v>
      </c>
      <c r="U327" s="81" t="str">
        <f t="shared" si="67"/>
        <v/>
      </c>
      <c r="V327" s="83" t="b">
        <f t="shared" si="68"/>
        <v>0</v>
      </c>
      <c r="W327" s="112" t="e">
        <f>IF(#REF!="",FALSE,IF(OR(X327&gt;Z327,X327&lt;Y327),TRUE,FALSE))</f>
        <v>#REF!</v>
      </c>
      <c r="X327" s="112">
        <f t="shared" si="69"/>
        <v>0</v>
      </c>
      <c r="Y327" s="114" t="e">
        <f>#REF!-3/30</f>
        <v>#REF!</v>
      </c>
      <c r="Z327" s="115" t="e">
        <f>#REF!+1/30</f>
        <v>#REF!</v>
      </c>
    </row>
    <row r="328" spans="1:26" s="30" customFormat="1" x14ac:dyDescent="0.25">
      <c r="A328" s="19">
        <v>313</v>
      </c>
      <c r="B328" s="20"/>
      <c r="C328" s="149"/>
      <c r="D328" s="1"/>
      <c r="E328" s="1"/>
      <c r="F328" s="173"/>
      <c r="G328" s="55"/>
      <c r="H328" s="116" t="str">
        <f t="shared" si="70"/>
        <v/>
      </c>
      <c r="I328" s="35" t="b">
        <f t="shared" si="60"/>
        <v>0</v>
      </c>
      <c r="J328" s="80" t="str">
        <f t="shared" si="61"/>
        <v/>
      </c>
      <c r="K328" s="29" t="b">
        <f t="shared" si="71"/>
        <v>0</v>
      </c>
      <c r="L328" s="80" t="str">
        <f t="shared" si="72"/>
        <v/>
      </c>
      <c r="M328" s="81" t="e">
        <f t="shared" si="62"/>
        <v>#VALUE!</v>
      </c>
      <c r="N328" s="81" t="e">
        <f t="shared" si="63"/>
        <v>#VALUE!</v>
      </c>
      <c r="O328" s="81" t="e">
        <f t="shared" si="64"/>
        <v>#VALUE!</v>
      </c>
      <c r="P328" s="82" t="e">
        <f t="shared" si="65"/>
        <v>#VALUE!</v>
      </c>
      <c r="Q328" s="82" t="e">
        <f t="shared" si="73"/>
        <v>#VALUE!</v>
      </c>
      <c r="R328" s="82" t="b">
        <f t="shared" si="74"/>
        <v>0</v>
      </c>
      <c r="S328" s="72" t="str">
        <f t="shared" si="66"/>
        <v/>
      </c>
      <c r="T328" s="81" t="e" cm="1">
        <f t="array" aca="1" ref="T328" ca="1">TEXT(RIGHT(10-RIGHT(SUM(INDEX(1*(MID(MID(C328,1,1)*2,ROW(INDIRECT("1:"&amp;LEN(MID(C328,1,1)*2))),1)),,))+MID(C328,2,1)+
SUM(INDEX(1*(MID(MID(C328,3,1)*2,ROW(INDIRECT("1:"&amp;LEN(MID(C328,3,1)*2))),1)),,))+MID(C328,4,1)+
SUM(INDEX(1*(MID(MID(C328,5,1)*2,ROW(INDIRECT("1:"&amp;LEN(MID(C328,5,1)*2))),1)),,))+MID(C328,6,1)+
SUM(INDEX(1*(MID(MID(C328,8,1)*2,ROW(INDIRECT("1:"&amp;LEN(MID(C328,8,1)*2))),1)),,))+MID(C328,9,1)+
SUM(INDEX(1*(MID(MID(C328,10,1)*2,ROW(INDIRECT("1:"&amp;LEN(MID(C328,10,1)*2))),1)),,)),1),1),"0")</f>
        <v>#VALUE!</v>
      </c>
      <c r="U328" s="81" t="str">
        <f t="shared" si="67"/>
        <v/>
      </c>
      <c r="V328" s="83" t="b">
        <f t="shared" si="68"/>
        <v>0</v>
      </c>
      <c r="W328" s="112" t="e">
        <f>IF(#REF!="",FALSE,IF(OR(X328&gt;Z328,X328&lt;Y328),TRUE,FALSE))</f>
        <v>#REF!</v>
      </c>
      <c r="X328" s="112">
        <f t="shared" si="69"/>
        <v>0</v>
      </c>
      <c r="Y328" s="114" t="e">
        <f>#REF!-3/30</f>
        <v>#REF!</v>
      </c>
      <c r="Z328" s="115" t="e">
        <f>#REF!+1/30</f>
        <v>#REF!</v>
      </c>
    </row>
    <row r="329" spans="1:26" s="30" customFormat="1" x14ac:dyDescent="0.25">
      <c r="A329" s="19">
        <v>314</v>
      </c>
      <c r="B329" s="20"/>
      <c r="C329" s="149"/>
      <c r="D329" s="1"/>
      <c r="E329" s="1"/>
      <c r="F329" s="173"/>
      <c r="G329" s="55"/>
      <c r="H329" s="116" t="str">
        <f t="shared" si="70"/>
        <v/>
      </c>
      <c r="I329" s="35" t="b">
        <f t="shared" si="60"/>
        <v>0</v>
      </c>
      <c r="J329" s="80" t="str">
        <f t="shared" si="61"/>
        <v/>
      </c>
      <c r="K329" s="29" t="b">
        <f t="shared" si="71"/>
        <v>0</v>
      </c>
      <c r="L329" s="80" t="str">
        <f t="shared" si="72"/>
        <v/>
      </c>
      <c r="M329" s="81" t="e">
        <f t="shared" si="62"/>
        <v>#VALUE!</v>
      </c>
      <c r="N329" s="81" t="e">
        <f t="shared" si="63"/>
        <v>#VALUE!</v>
      </c>
      <c r="O329" s="81" t="e">
        <f t="shared" si="64"/>
        <v>#VALUE!</v>
      </c>
      <c r="P329" s="82" t="e">
        <f t="shared" si="65"/>
        <v>#VALUE!</v>
      </c>
      <c r="Q329" s="82" t="e">
        <f t="shared" si="73"/>
        <v>#VALUE!</v>
      </c>
      <c r="R329" s="82" t="b">
        <f t="shared" si="74"/>
        <v>0</v>
      </c>
      <c r="S329" s="72" t="str">
        <f t="shared" si="66"/>
        <v/>
      </c>
      <c r="T329" s="81" t="e" cm="1">
        <f t="array" aca="1" ref="T329" ca="1">TEXT(RIGHT(10-RIGHT(SUM(INDEX(1*(MID(MID(C329,1,1)*2,ROW(INDIRECT("1:"&amp;LEN(MID(C329,1,1)*2))),1)),,))+MID(C329,2,1)+
SUM(INDEX(1*(MID(MID(C329,3,1)*2,ROW(INDIRECT("1:"&amp;LEN(MID(C329,3,1)*2))),1)),,))+MID(C329,4,1)+
SUM(INDEX(1*(MID(MID(C329,5,1)*2,ROW(INDIRECT("1:"&amp;LEN(MID(C329,5,1)*2))),1)),,))+MID(C329,6,1)+
SUM(INDEX(1*(MID(MID(C329,8,1)*2,ROW(INDIRECT("1:"&amp;LEN(MID(C329,8,1)*2))),1)),,))+MID(C329,9,1)+
SUM(INDEX(1*(MID(MID(C329,10,1)*2,ROW(INDIRECT("1:"&amp;LEN(MID(C329,10,1)*2))),1)),,)),1),1),"0")</f>
        <v>#VALUE!</v>
      </c>
      <c r="U329" s="81" t="str">
        <f t="shared" si="67"/>
        <v/>
      </c>
      <c r="V329" s="83" t="b">
        <f t="shared" si="68"/>
        <v>0</v>
      </c>
      <c r="W329" s="112" t="e">
        <f>IF(#REF!="",FALSE,IF(OR(X329&gt;Z329,X329&lt;Y329),TRUE,FALSE))</f>
        <v>#REF!</v>
      </c>
      <c r="X329" s="112">
        <f t="shared" si="69"/>
        <v>0</v>
      </c>
      <c r="Y329" s="114" t="e">
        <f>#REF!-3/30</f>
        <v>#REF!</v>
      </c>
      <c r="Z329" s="115" t="e">
        <f>#REF!+1/30</f>
        <v>#REF!</v>
      </c>
    </row>
    <row r="330" spans="1:26" s="30" customFormat="1" x14ac:dyDescent="0.25">
      <c r="A330" s="19">
        <v>315</v>
      </c>
      <c r="B330" s="20"/>
      <c r="C330" s="149"/>
      <c r="D330" s="1"/>
      <c r="E330" s="1"/>
      <c r="F330" s="173"/>
      <c r="G330" s="55"/>
      <c r="H330" s="116" t="str">
        <f t="shared" si="70"/>
        <v/>
      </c>
      <c r="I330" s="35" t="b">
        <f t="shared" si="60"/>
        <v>0</v>
      </c>
      <c r="J330" s="80" t="str">
        <f t="shared" si="61"/>
        <v/>
      </c>
      <c r="K330" s="29" t="b">
        <f t="shared" si="71"/>
        <v>0</v>
      </c>
      <c r="L330" s="80" t="str">
        <f t="shared" si="72"/>
        <v/>
      </c>
      <c r="M330" s="81" t="e">
        <f t="shared" si="62"/>
        <v>#VALUE!</v>
      </c>
      <c r="N330" s="81" t="e">
        <f t="shared" si="63"/>
        <v>#VALUE!</v>
      </c>
      <c r="O330" s="81" t="e">
        <f t="shared" si="64"/>
        <v>#VALUE!</v>
      </c>
      <c r="P330" s="82" t="e">
        <f t="shared" si="65"/>
        <v>#VALUE!</v>
      </c>
      <c r="Q330" s="82" t="e">
        <f t="shared" si="73"/>
        <v>#VALUE!</v>
      </c>
      <c r="R330" s="82" t="b">
        <f t="shared" si="74"/>
        <v>0</v>
      </c>
      <c r="S330" s="72" t="str">
        <f t="shared" si="66"/>
        <v/>
      </c>
      <c r="T330" s="81" t="e" cm="1">
        <f t="array" aca="1" ref="T330" ca="1">TEXT(RIGHT(10-RIGHT(SUM(INDEX(1*(MID(MID(C330,1,1)*2,ROW(INDIRECT("1:"&amp;LEN(MID(C330,1,1)*2))),1)),,))+MID(C330,2,1)+
SUM(INDEX(1*(MID(MID(C330,3,1)*2,ROW(INDIRECT("1:"&amp;LEN(MID(C330,3,1)*2))),1)),,))+MID(C330,4,1)+
SUM(INDEX(1*(MID(MID(C330,5,1)*2,ROW(INDIRECT("1:"&amp;LEN(MID(C330,5,1)*2))),1)),,))+MID(C330,6,1)+
SUM(INDEX(1*(MID(MID(C330,8,1)*2,ROW(INDIRECT("1:"&amp;LEN(MID(C330,8,1)*2))),1)),,))+MID(C330,9,1)+
SUM(INDEX(1*(MID(MID(C330,10,1)*2,ROW(INDIRECT("1:"&amp;LEN(MID(C330,10,1)*2))),1)),,)),1),1),"0")</f>
        <v>#VALUE!</v>
      </c>
      <c r="U330" s="81" t="str">
        <f t="shared" si="67"/>
        <v/>
      </c>
      <c r="V330" s="83" t="b">
        <f t="shared" si="68"/>
        <v>0</v>
      </c>
      <c r="W330" s="112" t="e">
        <f>IF(#REF!="",FALSE,IF(OR(X330&gt;Z330,X330&lt;Y330),TRUE,FALSE))</f>
        <v>#REF!</v>
      </c>
      <c r="X330" s="112">
        <f t="shared" si="69"/>
        <v>0</v>
      </c>
      <c r="Y330" s="114" t="e">
        <f>#REF!-3/30</f>
        <v>#REF!</v>
      </c>
      <c r="Z330" s="115" t="e">
        <f>#REF!+1/30</f>
        <v>#REF!</v>
      </c>
    </row>
    <row r="331" spans="1:26" s="30" customFormat="1" x14ac:dyDescent="0.25">
      <c r="A331" s="19">
        <v>316</v>
      </c>
      <c r="B331" s="20"/>
      <c r="C331" s="149"/>
      <c r="D331" s="1"/>
      <c r="E331" s="1"/>
      <c r="F331" s="173"/>
      <c r="G331" s="55"/>
      <c r="H331" s="116" t="str">
        <f t="shared" si="70"/>
        <v/>
      </c>
      <c r="I331" s="35" t="b">
        <f t="shared" si="60"/>
        <v>0</v>
      </c>
      <c r="J331" s="80" t="str">
        <f t="shared" si="61"/>
        <v/>
      </c>
      <c r="K331" s="29" t="b">
        <f t="shared" si="71"/>
        <v>0</v>
      </c>
      <c r="L331" s="80" t="str">
        <f t="shared" si="72"/>
        <v/>
      </c>
      <c r="M331" s="81" t="e">
        <f t="shared" si="62"/>
        <v>#VALUE!</v>
      </c>
      <c r="N331" s="81" t="e">
        <f t="shared" si="63"/>
        <v>#VALUE!</v>
      </c>
      <c r="O331" s="81" t="e">
        <f t="shared" si="64"/>
        <v>#VALUE!</v>
      </c>
      <c r="P331" s="82" t="e">
        <f t="shared" si="65"/>
        <v>#VALUE!</v>
      </c>
      <c r="Q331" s="82" t="e">
        <f t="shared" si="73"/>
        <v>#VALUE!</v>
      </c>
      <c r="R331" s="82" t="b">
        <f t="shared" si="74"/>
        <v>0</v>
      </c>
      <c r="S331" s="72" t="str">
        <f t="shared" si="66"/>
        <v/>
      </c>
      <c r="T331" s="81" t="e" cm="1">
        <f t="array" aca="1" ref="T331" ca="1">TEXT(RIGHT(10-RIGHT(SUM(INDEX(1*(MID(MID(C331,1,1)*2,ROW(INDIRECT("1:"&amp;LEN(MID(C331,1,1)*2))),1)),,))+MID(C331,2,1)+
SUM(INDEX(1*(MID(MID(C331,3,1)*2,ROW(INDIRECT("1:"&amp;LEN(MID(C331,3,1)*2))),1)),,))+MID(C331,4,1)+
SUM(INDEX(1*(MID(MID(C331,5,1)*2,ROW(INDIRECT("1:"&amp;LEN(MID(C331,5,1)*2))),1)),,))+MID(C331,6,1)+
SUM(INDEX(1*(MID(MID(C331,8,1)*2,ROW(INDIRECT("1:"&amp;LEN(MID(C331,8,1)*2))),1)),,))+MID(C331,9,1)+
SUM(INDEX(1*(MID(MID(C331,10,1)*2,ROW(INDIRECT("1:"&amp;LEN(MID(C331,10,1)*2))),1)),,)),1),1),"0")</f>
        <v>#VALUE!</v>
      </c>
      <c r="U331" s="81" t="str">
        <f t="shared" si="67"/>
        <v/>
      </c>
      <c r="V331" s="83" t="b">
        <f t="shared" si="68"/>
        <v>0</v>
      </c>
      <c r="W331" s="112" t="e">
        <f>IF(#REF!="",FALSE,IF(OR(X331&gt;Z331,X331&lt;Y331),TRUE,FALSE))</f>
        <v>#REF!</v>
      </c>
      <c r="X331" s="112">
        <f t="shared" si="69"/>
        <v>0</v>
      </c>
      <c r="Y331" s="114" t="e">
        <f>#REF!-3/30</f>
        <v>#REF!</v>
      </c>
      <c r="Z331" s="115" t="e">
        <f>#REF!+1/30</f>
        <v>#REF!</v>
      </c>
    </row>
    <row r="332" spans="1:26" s="30" customFormat="1" x14ac:dyDescent="0.25">
      <c r="A332" s="19">
        <v>317</v>
      </c>
      <c r="B332" s="20"/>
      <c r="C332" s="149"/>
      <c r="D332" s="1"/>
      <c r="E332" s="1"/>
      <c r="F332" s="173"/>
      <c r="G332" s="55"/>
      <c r="H332" s="116" t="str">
        <f t="shared" si="70"/>
        <v/>
      </c>
      <c r="I332" s="35" t="b">
        <f t="shared" si="60"/>
        <v>0</v>
      </c>
      <c r="J332" s="80" t="str">
        <f t="shared" si="61"/>
        <v/>
      </c>
      <c r="K332" s="29" t="b">
        <f t="shared" si="71"/>
        <v>0</v>
      </c>
      <c r="L332" s="80" t="str">
        <f t="shared" si="72"/>
        <v/>
      </c>
      <c r="M332" s="81" t="e">
        <f t="shared" si="62"/>
        <v>#VALUE!</v>
      </c>
      <c r="N332" s="81" t="e">
        <f t="shared" si="63"/>
        <v>#VALUE!</v>
      </c>
      <c r="O332" s="81" t="e">
        <f t="shared" si="64"/>
        <v>#VALUE!</v>
      </c>
      <c r="P332" s="82" t="e">
        <f t="shared" si="65"/>
        <v>#VALUE!</v>
      </c>
      <c r="Q332" s="82" t="e">
        <f t="shared" si="73"/>
        <v>#VALUE!</v>
      </c>
      <c r="R332" s="82" t="b">
        <f t="shared" si="74"/>
        <v>0</v>
      </c>
      <c r="S332" s="72" t="str">
        <f t="shared" si="66"/>
        <v/>
      </c>
      <c r="T332" s="81" t="e" cm="1">
        <f t="array" aca="1" ref="T332" ca="1">TEXT(RIGHT(10-RIGHT(SUM(INDEX(1*(MID(MID(C332,1,1)*2,ROW(INDIRECT("1:"&amp;LEN(MID(C332,1,1)*2))),1)),,))+MID(C332,2,1)+
SUM(INDEX(1*(MID(MID(C332,3,1)*2,ROW(INDIRECT("1:"&amp;LEN(MID(C332,3,1)*2))),1)),,))+MID(C332,4,1)+
SUM(INDEX(1*(MID(MID(C332,5,1)*2,ROW(INDIRECT("1:"&amp;LEN(MID(C332,5,1)*2))),1)),,))+MID(C332,6,1)+
SUM(INDEX(1*(MID(MID(C332,8,1)*2,ROW(INDIRECT("1:"&amp;LEN(MID(C332,8,1)*2))),1)),,))+MID(C332,9,1)+
SUM(INDEX(1*(MID(MID(C332,10,1)*2,ROW(INDIRECT("1:"&amp;LEN(MID(C332,10,1)*2))),1)),,)),1),1),"0")</f>
        <v>#VALUE!</v>
      </c>
      <c r="U332" s="81" t="str">
        <f t="shared" si="67"/>
        <v/>
      </c>
      <c r="V332" s="83" t="b">
        <f t="shared" si="68"/>
        <v>0</v>
      </c>
      <c r="W332" s="112" t="e">
        <f>IF(#REF!="",FALSE,IF(OR(X332&gt;Z332,X332&lt;Y332),TRUE,FALSE))</f>
        <v>#REF!</v>
      </c>
      <c r="X332" s="112">
        <f t="shared" si="69"/>
        <v>0</v>
      </c>
      <c r="Y332" s="114" t="e">
        <f>#REF!-3/30</f>
        <v>#REF!</v>
      </c>
      <c r="Z332" s="115" t="e">
        <f>#REF!+1/30</f>
        <v>#REF!</v>
      </c>
    </row>
    <row r="333" spans="1:26" s="30" customFormat="1" x14ac:dyDescent="0.25">
      <c r="A333" s="19">
        <v>318</v>
      </c>
      <c r="B333" s="20"/>
      <c r="C333" s="149"/>
      <c r="D333" s="1"/>
      <c r="E333" s="1"/>
      <c r="F333" s="173"/>
      <c r="G333" s="55"/>
      <c r="H333" s="116" t="str">
        <f t="shared" si="70"/>
        <v/>
      </c>
      <c r="I333" s="35" t="b">
        <f t="shared" si="60"/>
        <v>0</v>
      </c>
      <c r="J333" s="80" t="str">
        <f t="shared" si="61"/>
        <v/>
      </c>
      <c r="K333" s="29" t="b">
        <f t="shared" si="71"/>
        <v>0</v>
      </c>
      <c r="L333" s="80" t="str">
        <f t="shared" si="72"/>
        <v/>
      </c>
      <c r="M333" s="81" t="e">
        <f t="shared" si="62"/>
        <v>#VALUE!</v>
      </c>
      <c r="N333" s="81" t="e">
        <f t="shared" si="63"/>
        <v>#VALUE!</v>
      </c>
      <c r="O333" s="81" t="e">
        <f t="shared" si="64"/>
        <v>#VALUE!</v>
      </c>
      <c r="P333" s="82" t="e">
        <f t="shared" si="65"/>
        <v>#VALUE!</v>
      </c>
      <c r="Q333" s="82" t="e">
        <f t="shared" si="73"/>
        <v>#VALUE!</v>
      </c>
      <c r="R333" s="82" t="b">
        <f t="shared" si="74"/>
        <v>0</v>
      </c>
      <c r="S333" s="72" t="str">
        <f t="shared" si="66"/>
        <v/>
      </c>
      <c r="T333" s="81" t="e" cm="1">
        <f t="array" aca="1" ref="T333" ca="1">TEXT(RIGHT(10-RIGHT(SUM(INDEX(1*(MID(MID(C333,1,1)*2,ROW(INDIRECT("1:"&amp;LEN(MID(C333,1,1)*2))),1)),,))+MID(C333,2,1)+
SUM(INDEX(1*(MID(MID(C333,3,1)*2,ROW(INDIRECT("1:"&amp;LEN(MID(C333,3,1)*2))),1)),,))+MID(C333,4,1)+
SUM(INDEX(1*(MID(MID(C333,5,1)*2,ROW(INDIRECT("1:"&amp;LEN(MID(C333,5,1)*2))),1)),,))+MID(C333,6,1)+
SUM(INDEX(1*(MID(MID(C333,8,1)*2,ROW(INDIRECT("1:"&amp;LEN(MID(C333,8,1)*2))),1)),,))+MID(C333,9,1)+
SUM(INDEX(1*(MID(MID(C333,10,1)*2,ROW(INDIRECT("1:"&amp;LEN(MID(C333,10,1)*2))),1)),,)),1),1),"0")</f>
        <v>#VALUE!</v>
      </c>
      <c r="U333" s="81" t="str">
        <f t="shared" si="67"/>
        <v/>
      </c>
      <c r="V333" s="83" t="b">
        <f t="shared" si="68"/>
        <v>0</v>
      </c>
      <c r="W333" s="112" t="e">
        <f>IF(#REF!="",FALSE,IF(OR(X333&gt;Z333,X333&lt;Y333),TRUE,FALSE))</f>
        <v>#REF!</v>
      </c>
      <c r="X333" s="112">
        <f t="shared" si="69"/>
        <v>0</v>
      </c>
      <c r="Y333" s="114" t="e">
        <f>#REF!-3/30</f>
        <v>#REF!</v>
      </c>
      <c r="Z333" s="115" t="e">
        <f>#REF!+1/30</f>
        <v>#REF!</v>
      </c>
    </row>
    <row r="334" spans="1:26" s="30" customFormat="1" x14ac:dyDescent="0.25">
      <c r="A334" s="19">
        <v>319</v>
      </c>
      <c r="B334" s="20"/>
      <c r="C334" s="149"/>
      <c r="D334" s="1"/>
      <c r="E334" s="1"/>
      <c r="F334" s="173"/>
      <c r="G334" s="55"/>
      <c r="H334" s="116" t="str">
        <f t="shared" si="70"/>
        <v/>
      </c>
      <c r="I334" s="35" t="b">
        <f t="shared" si="60"/>
        <v>0</v>
      </c>
      <c r="J334" s="80" t="str">
        <f t="shared" si="61"/>
        <v/>
      </c>
      <c r="K334" s="29" t="b">
        <f t="shared" si="71"/>
        <v>0</v>
      </c>
      <c r="L334" s="80" t="str">
        <f t="shared" si="72"/>
        <v/>
      </c>
      <c r="M334" s="81" t="e">
        <f t="shared" si="62"/>
        <v>#VALUE!</v>
      </c>
      <c r="N334" s="81" t="e">
        <f t="shared" si="63"/>
        <v>#VALUE!</v>
      </c>
      <c r="O334" s="81" t="e">
        <f t="shared" si="64"/>
        <v>#VALUE!</v>
      </c>
      <c r="P334" s="82" t="e">
        <f t="shared" si="65"/>
        <v>#VALUE!</v>
      </c>
      <c r="Q334" s="82" t="e">
        <f t="shared" si="73"/>
        <v>#VALUE!</v>
      </c>
      <c r="R334" s="82" t="b">
        <f t="shared" si="74"/>
        <v>0</v>
      </c>
      <c r="S334" s="72" t="str">
        <f t="shared" si="66"/>
        <v/>
      </c>
      <c r="T334" s="81" t="e" cm="1">
        <f t="array" aca="1" ref="T334" ca="1">TEXT(RIGHT(10-RIGHT(SUM(INDEX(1*(MID(MID(C334,1,1)*2,ROW(INDIRECT("1:"&amp;LEN(MID(C334,1,1)*2))),1)),,))+MID(C334,2,1)+
SUM(INDEX(1*(MID(MID(C334,3,1)*2,ROW(INDIRECT("1:"&amp;LEN(MID(C334,3,1)*2))),1)),,))+MID(C334,4,1)+
SUM(INDEX(1*(MID(MID(C334,5,1)*2,ROW(INDIRECT("1:"&amp;LEN(MID(C334,5,1)*2))),1)),,))+MID(C334,6,1)+
SUM(INDEX(1*(MID(MID(C334,8,1)*2,ROW(INDIRECT("1:"&amp;LEN(MID(C334,8,1)*2))),1)),,))+MID(C334,9,1)+
SUM(INDEX(1*(MID(MID(C334,10,1)*2,ROW(INDIRECT("1:"&amp;LEN(MID(C334,10,1)*2))),1)),,)),1),1),"0")</f>
        <v>#VALUE!</v>
      </c>
      <c r="U334" s="81" t="str">
        <f t="shared" si="67"/>
        <v/>
      </c>
      <c r="V334" s="83" t="b">
        <f t="shared" si="68"/>
        <v>0</v>
      </c>
      <c r="W334" s="112" t="e">
        <f>IF(#REF!="",FALSE,IF(OR(X334&gt;Z334,X334&lt;Y334),TRUE,FALSE))</f>
        <v>#REF!</v>
      </c>
      <c r="X334" s="112">
        <f t="shared" si="69"/>
        <v>0</v>
      </c>
      <c r="Y334" s="114" t="e">
        <f>#REF!-3/30</f>
        <v>#REF!</v>
      </c>
      <c r="Z334" s="115" t="e">
        <f>#REF!+1/30</f>
        <v>#REF!</v>
      </c>
    </row>
    <row r="335" spans="1:26" s="30" customFormat="1" x14ac:dyDescent="0.25">
      <c r="A335" s="19">
        <v>320</v>
      </c>
      <c r="B335" s="20"/>
      <c r="C335" s="149"/>
      <c r="D335" s="1"/>
      <c r="E335" s="1"/>
      <c r="F335" s="173"/>
      <c r="G335" s="55"/>
      <c r="H335" s="116" t="str">
        <f t="shared" si="70"/>
        <v/>
      </c>
      <c r="I335" s="35" t="b">
        <f t="shared" si="60"/>
        <v>0</v>
      </c>
      <c r="J335" s="80" t="str">
        <f t="shared" si="61"/>
        <v/>
      </c>
      <c r="K335" s="29" t="b">
        <f t="shared" si="71"/>
        <v>0</v>
      </c>
      <c r="L335" s="80" t="str">
        <f t="shared" si="72"/>
        <v/>
      </c>
      <c r="M335" s="81" t="e">
        <f t="shared" si="62"/>
        <v>#VALUE!</v>
      </c>
      <c r="N335" s="81" t="e">
        <f t="shared" si="63"/>
        <v>#VALUE!</v>
      </c>
      <c r="O335" s="81" t="e">
        <f t="shared" si="64"/>
        <v>#VALUE!</v>
      </c>
      <c r="P335" s="82" t="e">
        <f t="shared" si="65"/>
        <v>#VALUE!</v>
      </c>
      <c r="Q335" s="82" t="e">
        <f t="shared" si="73"/>
        <v>#VALUE!</v>
      </c>
      <c r="R335" s="82" t="b">
        <f t="shared" si="74"/>
        <v>0</v>
      </c>
      <c r="S335" s="72" t="str">
        <f t="shared" si="66"/>
        <v/>
      </c>
      <c r="T335" s="81" t="e" cm="1">
        <f t="array" aca="1" ref="T335" ca="1">TEXT(RIGHT(10-RIGHT(SUM(INDEX(1*(MID(MID(C335,1,1)*2,ROW(INDIRECT("1:"&amp;LEN(MID(C335,1,1)*2))),1)),,))+MID(C335,2,1)+
SUM(INDEX(1*(MID(MID(C335,3,1)*2,ROW(INDIRECT("1:"&amp;LEN(MID(C335,3,1)*2))),1)),,))+MID(C335,4,1)+
SUM(INDEX(1*(MID(MID(C335,5,1)*2,ROW(INDIRECT("1:"&amp;LEN(MID(C335,5,1)*2))),1)),,))+MID(C335,6,1)+
SUM(INDEX(1*(MID(MID(C335,8,1)*2,ROW(INDIRECT("1:"&amp;LEN(MID(C335,8,1)*2))),1)),,))+MID(C335,9,1)+
SUM(INDEX(1*(MID(MID(C335,10,1)*2,ROW(INDIRECT("1:"&amp;LEN(MID(C335,10,1)*2))),1)),,)),1),1),"0")</f>
        <v>#VALUE!</v>
      </c>
      <c r="U335" s="81" t="str">
        <f t="shared" si="67"/>
        <v/>
      </c>
      <c r="V335" s="83" t="b">
        <f t="shared" si="68"/>
        <v>0</v>
      </c>
      <c r="W335" s="112" t="e">
        <f>IF(#REF!="",FALSE,IF(OR(X335&gt;Z335,X335&lt;Y335),TRUE,FALSE))</f>
        <v>#REF!</v>
      </c>
      <c r="X335" s="112">
        <f t="shared" si="69"/>
        <v>0</v>
      </c>
      <c r="Y335" s="114" t="e">
        <f>#REF!-3/30</f>
        <v>#REF!</v>
      </c>
      <c r="Z335" s="115" t="e">
        <f>#REF!+1/30</f>
        <v>#REF!</v>
      </c>
    </row>
    <row r="336" spans="1:26" s="30" customFormat="1" x14ac:dyDescent="0.25">
      <c r="A336" s="19">
        <v>321</v>
      </c>
      <c r="B336" s="20"/>
      <c r="C336" s="149"/>
      <c r="D336" s="1"/>
      <c r="E336" s="1"/>
      <c r="F336" s="173"/>
      <c r="G336" s="55"/>
      <c r="H336" s="116" t="str">
        <f t="shared" si="70"/>
        <v/>
      </c>
      <c r="I336" s="35" t="b">
        <f t="shared" ref="I336:I399" si="75">V336</f>
        <v>0</v>
      </c>
      <c r="J336" s="80" t="str">
        <f t="shared" ref="J336:J399" si="76">IF(I336,J$13,"")</f>
        <v/>
      </c>
      <c r="K336" s="29" t="b">
        <f t="shared" si="71"/>
        <v>0</v>
      </c>
      <c r="L336" s="80" t="str">
        <f t="shared" si="72"/>
        <v/>
      </c>
      <c r="M336" s="81" t="e">
        <f t="shared" ref="M336:M399" si="77">VALUE(LEFT(C336,2))</f>
        <v>#VALUE!</v>
      </c>
      <c r="N336" s="81" t="e">
        <f t="shared" ref="N336:N399" si="78">VALUE(MID(C336,3,2))</f>
        <v>#VALUE!</v>
      </c>
      <c r="O336" s="81" t="e">
        <f t="shared" ref="O336:O399" si="79">TEXT(IF(VALUE(MID(C336,5,2))&gt;31,MID(C336,5,2)-60,VALUE(MID(C336,5,2))),"00")</f>
        <v>#VALUE!</v>
      </c>
      <c r="P336" s="82" t="e">
        <f t="shared" ref="P336:P399" si="80">DATEVALUE(IF(VALUE(LEFT(C336,2))&lt;20,20,19)&amp;TEXT(M336,"00")&amp;"/"&amp;N336&amp;"/"&amp;O336)</f>
        <v>#VALUE!</v>
      </c>
      <c r="Q336" s="82" t="e">
        <f t="shared" si="73"/>
        <v>#VALUE!</v>
      </c>
      <c r="R336" s="82" t="b">
        <f t="shared" si="74"/>
        <v>0</v>
      </c>
      <c r="S336" s="72" t="str">
        <f t="shared" ref="S336:S399" si="81">RIGHT(C336,1)</f>
        <v/>
      </c>
      <c r="T336" s="81" t="e" cm="1">
        <f t="array" aca="1" ref="T336" ca="1">TEXT(RIGHT(10-RIGHT(SUM(INDEX(1*(MID(MID(C336,1,1)*2,ROW(INDIRECT("1:"&amp;LEN(MID(C336,1,1)*2))),1)),,))+MID(C336,2,1)+
SUM(INDEX(1*(MID(MID(C336,3,1)*2,ROW(INDIRECT("1:"&amp;LEN(MID(C336,3,1)*2))),1)),,))+MID(C336,4,1)+
SUM(INDEX(1*(MID(MID(C336,5,1)*2,ROW(INDIRECT("1:"&amp;LEN(MID(C336,5,1)*2))),1)),,))+MID(C336,6,1)+
SUM(INDEX(1*(MID(MID(C336,8,1)*2,ROW(INDIRECT("1:"&amp;LEN(MID(C336,8,1)*2))),1)),,))+MID(C336,9,1)+
SUM(INDEX(1*(MID(MID(C336,10,1)*2,ROW(INDIRECT("1:"&amp;LEN(MID(C336,10,1)*2))),1)),,)),1),1),"0")</f>
        <v>#VALUE!</v>
      </c>
      <c r="U336" s="81" t="str">
        <f t="shared" ref="U336:U399" si="82">IF(C336="","",T336=S336)</f>
        <v/>
      </c>
      <c r="V336" s="83" t="b">
        <f t="shared" ref="V336:V399" si="83">IFERROR(NOT(IF(C336&lt;&gt;"",AND(R336,U336),TRUE)),TRUE)</f>
        <v>0</v>
      </c>
      <c r="W336" s="112" t="e">
        <f>IF(#REF!="",FALSE,IF(OR(X336&gt;Z336,X336&lt;Y336),TRUE,FALSE))</f>
        <v>#REF!</v>
      </c>
      <c r="X336" s="112">
        <f t="shared" ref="X336:X399" si="84">(E336-D336)/30</f>
        <v>0</v>
      </c>
      <c r="Y336" s="114" t="e">
        <f>#REF!-3/30</f>
        <v>#REF!</v>
      </c>
      <c r="Z336" s="115" t="e">
        <f>#REF!+1/30</f>
        <v>#REF!</v>
      </c>
    </row>
    <row r="337" spans="1:26" s="30" customFormat="1" x14ac:dyDescent="0.25">
      <c r="A337" s="19">
        <v>322</v>
      </c>
      <c r="B337" s="20"/>
      <c r="C337" s="149"/>
      <c r="D337" s="1"/>
      <c r="E337" s="1"/>
      <c r="F337" s="173"/>
      <c r="G337" s="55"/>
      <c r="H337" s="116" t="str">
        <f t="shared" ref="H337:H400" si="85">IF(J337="","",J337&amp;". ")&amp;IF(L337="","",L337&amp;". ")</f>
        <v/>
      </c>
      <c r="I337" s="35" t="b">
        <f t="shared" si="75"/>
        <v>0</v>
      </c>
      <c r="J337" s="80" t="str">
        <f t="shared" si="76"/>
        <v/>
      </c>
      <c r="K337" s="29" t="b">
        <f t="shared" ref="K337:K400" si="86">IF(COUNTA(D337:E337)&gt;1,E337&lt;D337,FALSE)</f>
        <v>0</v>
      </c>
      <c r="L337" s="80" t="str">
        <f t="shared" ref="L337:L400" si="87">IF(K337,L$13,"")</f>
        <v/>
      </c>
      <c r="M337" s="81" t="e">
        <f t="shared" si="77"/>
        <v>#VALUE!</v>
      </c>
      <c r="N337" s="81" t="e">
        <f t="shared" si="78"/>
        <v>#VALUE!</v>
      </c>
      <c r="O337" s="81" t="e">
        <f t="shared" si="79"/>
        <v>#VALUE!</v>
      </c>
      <c r="P337" s="82" t="e">
        <f t="shared" si="80"/>
        <v>#VALUE!</v>
      </c>
      <c r="Q337" s="82" t="e">
        <f t="shared" ref="Q337:Q400" si="88">DATE(M337,N337,O337)</f>
        <v>#VALUE!</v>
      </c>
      <c r="R337" s="82" t="b">
        <f t="shared" si="74"/>
        <v>0</v>
      </c>
      <c r="S337" s="72" t="str">
        <f t="shared" si="81"/>
        <v/>
      </c>
      <c r="T337" s="81" t="e" cm="1">
        <f t="array" aca="1" ref="T337" ca="1">TEXT(RIGHT(10-RIGHT(SUM(INDEX(1*(MID(MID(C337,1,1)*2,ROW(INDIRECT("1:"&amp;LEN(MID(C337,1,1)*2))),1)),,))+MID(C337,2,1)+
SUM(INDEX(1*(MID(MID(C337,3,1)*2,ROW(INDIRECT("1:"&amp;LEN(MID(C337,3,1)*2))),1)),,))+MID(C337,4,1)+
SUM(INDEX(1*(MID(MID(C337,5,1)*2,ROW(INDIRECT("1:"&amp;LEN(MID(C337,5,1)*2))),1)),,))+MID(C337,6,1)+
SUM(INDEX(1*(MID(MID(C337,8,1)*2,ROW(INDIRECT("1:"&amp;LEN(MID(C337,8,1)*2))),1)),,))+MID(C337,9,1)+
SUM(INDEX(1*(MID(MID(C337,10,1)*2,ROW(INDIRECT("1:"&amp;LEN(MID(C337,10,1)*2))),1)),,)),1),1),"0")</f>
        <v>#VALUE!</v>
      </c>
      <c r="U337" s="81" t="str">
        <f t="shared" si="82"/>
        <v/>
      </c>
      <c r="V337" s="83" t="b">
        <f t="shared" si="83"/>
        <v>0</v>
      </c>
      <c r="W337" s="112" t="e">
        <f>IF(#REF!="",FALSE,IF(OR(X337&gt;Z337,X337&lt;Y337),TRUE,FALSE))</f>
        <v>#REF!</v>
      </c>
      <c r="X337" s="112">
        <f t="shared" si="84"/>
        <v>0</v>
      </c>
      <c r="Y337" s="114" t="e">
        <f>#REF!-3/30</f>
        <v>#REF!</v>
      </c>
      <c r="Z337" s="115" t="e">
        <f>#REF!+1/30</f>
        <v>#REF!</v>
      </c>
    </row>
    <row r="338" spans="1:26" s="30" customFormat="1" x14ac:dyDescent="0.25">
      <c r="A338" s="19">
        <v>323</v>
      </c>
      <c r="B338" s="20"/>
      <c r="C338" s="149"/>
      <c r="D338" s="1"/>
      <c r="E338" s="1"/>
      <c r="F338" s="173"/>
      <c r="G338" s="55"/>
      <c r="H338" s="116" t="str">
        <f t="shared" si="85"/>
        <v/>
      </c>
      <c r="I338" s="35" t="b">
        <f t="shared" si="75"/>
        <v>0</v>
      </c>
      <c r="J338" s="80" t="str">
        <f t="shared" si="76"/>
        <v/>
      </c>
      <c r="K338" s="29" t="b">
        <f t="shared" si="86"/>
        <v>0</v>
      </c>
      <c r="L338" s="80" t="str">
        <f t="shared" si="87"/>
        <v/>
      </c>
      <c r="M338" s="81" t="e">
        <f t="shared" si="77"/>
        <v>#VALUE!</v>
      </c>
      <c r="N338" s="81" t="e">
        <f t="shared" si="78"/>
        <v>#VALUE!</v>
      </c>
      <c r="O338" s="81" t="e">
        <f t="shared" si="79"/>
        <v>#VALUE!</v>
      </c>
      <c r="P338" s="82" t="e">
        <f t="shared" si="80"/>
        <v>#VALUE!</v>
      </c>
      <c r="Q338" s="82" t="e">
        <f t="shared" si="88"/>
        <v>#VALUE!</v>
      </c>
      <c r="R338" s="82" t="b">
        <f t="shared" ref="R338:R401" si="89">NOT(ISERR(AND(N338&lt;13,VALUE(O338)&lt;31,P338=Q338)))</f>
        <v>0</v>
      </c>
      <c r="S338" s="72" t="str">
        <f t="shared" si="81"/>
        <v/>
      </c>
      <c r="T338" s="81" t="e" cm="1">
        <f t="array" aca="1" ref="T338" ca="1">TEXT(RIGHT(10-RIGHT(SUM(INDEX(1*(MID(MID(C338,1,1)*2,ROW(INDIRECT("1:"&amp;LEN(MID(C338,1,1)*2))),1)),,))+MID(C338,2,1)+
SUM(INDEX(1*(MID(MID(C338,3,1)*2,ROW(INDIRECT("1:"&amp;LEN(MID(C338,3,1)*2))),1)),,))+MID(C338,4,1)+
SUM(INDEX(1*(MID(MID(C338,5,1)*2,ROW(INDIRECT("1:"&amp;LEN(MID(C338,5,1)*2))),1)),,))+MID(C338,6,1)+
SUM(INDEX(1*(MID(MID(C338,8,1)*2,ROW(INDIRECT("1:"&amp;LEN(MID(C338,8,1)*2))),1)),,))+MID(C338,9,1)+
SUM(INDEX(1*(MID(MID(C338,10,1)*2,ROW(INDIRECT("1:"&amp;LEN(MID(C338,10,1)*2))),1)),,)),1),1),"0")</f>
        <v>#VALUE!</v>
      </c>
      <c r="U338" s="81" t="str">
        <f t="shared" si="82"/>
        <v/>
      </c>
      <c r="V338" s="83" t="b">
        <f t="shared" si="83"/>
        <v>0</v>
      </c>
      <c r="W338" s="112" t="e">
        <f>IF(#REF!="",FALSE,IF(OR(X338&gt;Z338,X338&lt;Y338),TRUE,FALSE))</f>
        <v>#REF!</v>
      </c>
      <c r="X338" s="112">
        <f t="shared" si="84"/>
        <v>0</v>
      </c>
      <c r="Y338" s="114" t="e">
        <f>#REF!-3/30</f>
        <v>#REF!</v>
      </c>
      <c r="Z338" s="115" t="e">
        <f>#REF!+1/30</f>
        <v>#REF!</v>
      </c>
    </row>
    <row r="339" spans="1:26" s="30" customFormat="1" x14ac:dyDescent="0.25">
      <c r="A339" s="19">
        <v>324</v>
      </c>
      <c r="B339" s="20"/>
      <c r="C339" s="149"/>
      <c r="D339" s="1"/>
      <c r="E339" s="1"/>
      <c r="F339" s="173"/>
      <c r="G339" s="55"/>
      <c r="H339" s="116" t="str">
        <f t="shared" si="85"/>
        <v/>
      </c>
      <c r="I339" s="35" t="b">
        <f t="shared" si="75"/>
        <v>0</v>
      </c>
      <c r="J339" s="80" t="str">
        <f t="shared" si="76"/>
        <v/>
      </c>
      <c r="K339" s="29" t="b">
        <f t="shared" si="86"/>
        <v>0</v>
      </c>
      <c r="L339" s="80" t="str">
        <f t="shared" si="87"/>
        <v/>
      </c>
      <c r="M339" s="81" t="e">
        <f t="shared" si="77"/>
        <v>#VALUE!</v>
      </c>
      <c r="N339" s="81" t="e">
        <f t="shared" si="78"/>
        <v>#VALUE!</v>
      </c>
      <c r="O339" s="81" t="e">
        <f t="shared" si="79"/>
        <v>#VALUE!</v>
      </c>
      <c r="P339" s="82" t="e">
        <f t="shared" si="80"/>
        <v>#VALUE!</v>
      </c>
      <c r="Q339" s="82" t="e">
        <f t="shared" si="88"/>
        <v>#VALUE!</v>
      </c>
      <c r="R339" s="82" t="b">
        <f t="shared" si="89"/>
        <v>0</v>
      </c>
      <c r="S339" s="72" t="str">
        <f t="shared" si="81"/>
        <v/>
      </c>
      <c r="T339" s="81" t="e" cm="1">
        <f t="array" aca="1" ref="T339" ca="1">TEXT(RIGHT(10-RIGHT(SUM(INDEX(1*(MID(MID(C339,1,1)*2,ROW(INDIRECT("1:"&amp;LEN(MID(C339,1,1)*2))),1)),,))+MID(C339,2,1)+
SUM(INDEX(1*(MID(MID(C339,3,1)*2,ROW(INDIRECT("1:"&amp;LEN(MID(C339,3,1)*2))),1)),,))+MID(C339,4,1)+
SUM(INDEX(1*(MID(MID(C339,5,1)*2,ROW(INDIRECT("1:"&amp;LEN(MID(C339,5,1)*2))),1)),,))+MID(C339,6,1)+
SUM(INDEX(1*(MID(MID(C339,8,1)*2,ROW(INDIRECT("1:"&amp;LEN(MID(C339,8,1)*2))),1)),,))+MID(C339,9,1)+
SUM(INDEX(1*(MID(MID(C339,10,1)*2,ROW(INDIRECT("1:"&amp;LEN(MID(C339,10,1)*2))),1)),,)),1),1),"0")</f>
        <v>#VALUE!</v>
      </c>
      <c r="U339" s="81" t="str">
        <f t="shared" si="82"/>
        <v/>
      </c>
      <c r="V339" s="83" t="b">
        <f t="shared" si="83"/>
        <v>0</v>
      </c>
      <c r="W339" s="112" t="e">
        <f>IF(#REF!="",FALSE,IF(OR(X339&gt;Z339,X339&lt;Y339),TRUE,FALSE))</f>
        <v>#REF!</v>
      </c>
      <c r="X339" s="112">
        <f t="shared" si="84"/>
        <v>0</v>
      </c>
      <c r="Y339" s="114" t="e">
        <f>#REF!-3/30</f>
        <v>#REF!</v>
      </c>
      <c r="Z339" s="115" t="e">
        <f>#REF!+1/30</f>
        <v>#REF!</v>
      </c>
    </row>
    <row r="340" spans="1:26" s="30" customFormat="1" x14ac:dyDescent="0.25">
      <c r="A340" s="19">
        <v>325</v>
      </c>
      <c r="B340" s="20"/>
      <c r="C340" s="149"/>
      <c r="D340" s="1"/>
      <c r="E340" s="1"/>
      <c r="F340" s="173"/>
      <c r="G340" s="55"/>
      <c r="H340" s="116" t="str">
        <f t="shared" si="85"/>
        <v/>
      </c>
      <c r="I340" s="35" t="b">
        <f t="shared" si="75"/>
        <v>0</v>
      </c>
      <c r="J340" s="80" t="str">
        <f t="shared" si="76"/>
        <v/>
      </c>
      <c r="K340" s="29" t="b">
        <f t="shared" si="86"/>
        <v>0</v>
      </c>
      <c r="L340" s="80" t="str">
        <f t="shared" si="87"/>
        <v/>
      </c>
      <c r="M340" s="81" t="e">
        <f t="shared" si="77"/>
        <v>#VALUE!</v>
      </c>
      <c r="N340" s="81" t="e">
        <f t="shared" si="78"/>
        <v>#VALUE!</v>
      </c>
      <c r="O340" s="81" t="e">
        <f t="shared" si="79"/>
        <v>#VALUE!</v>
      </c>
      <c r="P340" s="82" t="e">
        <f t="shared" si="80"/>
        <v>#VALUE!</v>
      </c>
      <c r="Q340" s="82" t="e">
        <f t="shared" si="88"/>
        <v>#VALUE!</v>
      </c>
      <c r="R340" s="82" t="b">
        <f t="shared" si="89"/>
        <v>0</v>
      </c>
      <c r="S340" s="72" t="str">
        <f t="shared" si="81"/>
        <v/>
      </c>
      <c r="T340" s="81" t="e" cm="1">
        <f t="array" aca="1" ref="T340" ca="1">TEXT(RIGHT(10-RIGHT(SUM(INDEX(1*(MID(MID(C340,1,1)*2,ROW(INDIRECT("1:"&amp;LEN(MID(C340,1,1)*2))),1)),,))+MID(C340,2,1)+
SUM(INDEX(1*(MID(MID(C340,3,1)*2,ROW(INDIRECT("1:"&amp;LEN(MID(C340,3,1)*2))),1)),,))+MID(C340,4,1)+
SUM(INDEX(1*(MID(MID(C340,5,1)*2,ROW(INDIRECT("1:"&amp;LEN(MID(C340,5,1)*2))),1)),,))+MID(C340,6,1)+
SUM(INDEX(1*(MID(MID(C340,8,1)*2,ROW(INDIRECT("1:"&amp;LEN(MID(C340,8,1)*2))),1)),,))+MID(C340,9,1)+
SUM(INDEX(1*(MID(MID(C340,10,1)*2,ROW(INDIRECT("1:"&amp;LEN(MID(C340,10,1)*2))),1)),,)),1),1),"0")</f>
        <v>#VALUE!</v>
      </c>
      <c r="U340" s="81" t="str">
        <f t="shared" si="82"/>
        <v/>
      </c>
      <c r="V340" s="83" t="b">
        <f t="shared" si="83"/>
        <v>0</v>
      </c>
      <c r="W340" s="112" t="e">
        <f>IF(#REF!="",FALSE,IF(OR(X340&gt;Z340,X340&lt;Y340),TRUE,FALSE))</f>
        <v>#REF!</v>
      </c>
      <c r="X340" s="112">
        <f t="shared" si="84"/>
        <v>0</v>
      </c>
      <c r="Y340" s="114" t="e">
        <f>#REF!-3/30</f>
        <v>#REF!</v>
      </c>
      <c r="Z340" s="115" t="e">
        <f>#REF!+1/30</f>
        <v>#REF!</v>
      </c>
    </row>
    <row r="341" spans="1:26" s="30" customFormat="1" x14ac:dyDescent="0.25">
      <c r="A341" s="19">
        <v>326</v>
      </c>
      <c r="B341" s="20"/>
      <c r="C341" s="149"/>
      <c r="D341" s="1"/>
      <c r="E341" s="1"/>
      <c r="F341" s="173"/>
      <c r="G341" s="55"/>
      <c r="H341" s="116" t="str">
        <f t="shared" si="85"/>
        <v/>
      </c>
      <c r="I341" s="35" t="b">
        <f t="shared" si="75"/>
        <v>0</v>
      </c>
      <c r="J341" s="80" t="str">
        <f t="shared" si="76"/>
        <v/>
      </c>
      <c r="K341" s="29" t="b">
        <f t="shared" si="86"/>
        <v>0</v>
      </c>
      <c r="L341" s="80" t="str">
        <f t="shared" si="87"/>
        <v/>
      </c>
      <c r="M341" s="81" t="e">
        <f t="shared" si="77"/>
        <v>#VALUE!</v>
      </c>
      <c r="N341" s="81" t="e">
        <f t="shared" si="78"/>
        <v>#VALUE!</v>
      </c>
      <c r="O341" s="81" t="e">
        <f t="shared" si="79"/>
        <v>#VALUE!</v>
      </c>
      <c r="P341" s="82" t="e">
        <f t="shared" si="80"/>
        <v>#VALUE!</v>
      </c>
      <c r="Q341" s="82" t="e">
        <f t="shared" si="88"/>
        <v>#VALUE!</v>
      </c>
      <c r="R341" s="82" t="b">
        <f t="shared" si="89"/>
        <v>0</v>
      </c>
      <c r="S341" s="72" t="str">
        <f t="shared" si="81"/>
        <v/>
      </c>
      <c r="T341" s="81" t="e" cm="1">
        <f t="array" aca="1" ref="T341" ca="1">TEXT(RIGHT(10-RIGHT(SUM(INDEX(1*(MID(MID(C341,1,1)*2,ROW(INDIRECT("1:"&amp;LEN(MID(C341,1,1)*2))),1)),,))+MID(C341,2,1)+
SUM(INDEX(1*(MID(MID(C341,3,1)*2,ROW(INDIRECT("1:"&amp;LEN(MID(C341,3,1)*2))),1)),,))+MID(C341,4,1)+
SUM(INDEX(1*(MID(MID(C341,5,1)*2,ROW(INDIRECT("1:"&amp;LEN(MID(C341,5,1)*2))),1)),,))+MID(C341,6,1)+
SUM(INDEX(1*(MID(MID(C341,8,1)*2,ROW(INDIRECT("1:"&amp;LEN(MID(C341,8,1)*2))),1)),,))+MID(C341,9,1)+
SUM(INDEX(1*(MID(MID(C341,10,1)*2,ROW(INDIRECT("1:"&amp;LEN(MID(C341,10,1)*2))),1)),,)),1),1),"0")</f>
        <v>#VALUE!</v>
      </c>
      <c r="U341" s="81" t="str">
        <f t="shared" si="82"/>
        <v/>
      </c>
      <c r="V341" s="83" t="b">
        <f t="shared" si="83"/>
        <v>0</v>
      </c>
      <c r="W341" s="112" t="e">
        <f>IF(#REF!="",FALSE,IF(OR(X341&gt;Z341,X341&lt;Y341),TRUE,FALSE))</f>
        <v>#REF!</v>
      </c>
      <c r="X341" s="112">
        <f t="shared" si="84"/>
        <v>0</v>
      </c>
      <c r="Y341" s="114" t="e">
        <f>#REF!-3/30</f>
        <v>#REF!</v>
      </c>
      <c r="Z341" s="115" t="e">
        <f>#REF!+1/30</f>
        <v>#REF!</v>
      </c>
    </row>
    <row r="342" spans="1:26" s="30" customFormat="1" x14ac:dyDescent="0.25">
      <c r="A342" s="19">
        <v>327</v>
      </c>
      <c r="B342" s="20"/>
      <c r="C342" s="149"/>
      <c r="D342" s="1"/>
      <c r="E342" s="1"/>
      <c r="F342" s="173"/>
      <c r="G342" s="55"/>
      <c r="H342" s="116" t="str">
        <f t="shared" si="85"/>
        <v/>
      </c>
      <c r="I342" s="35" t="b">
        <f t="shared" si="75"/>
        <v>0</v>
      </c>
      <c r="J342" s="80" t="str">
        <f t="shared" si="76"/>
        <v/>
      </c>
      <c r="K342" s="29" t="b">
        <f t="shared" si="86"/>
        <v>0</v>
      </c>
      <c r="L342" s="80" t="str">
        <f t="shared" si="87"/>
        <v/>
      </c>
      <c r="M342" s="81" t="e">
        <f t="shared" si="77"/>
        <v>#VALUE!</v>
      </c>
      <c r="N342" s="81" t="e">
        <f t="shared" si="78"/>
        <v>#VALUE!</v>
      </c>
      <c r="O342" s="81" t="e">
        <f t="shared" si="79"/>
        <v>#VALUE!</v>
      </c>
      <c r="P342" s="82" t="e">
        <f t="shared" si="80"/>
        <v>#VALUE!</v>
      </c>
      <c r="Q342" s="82" t="e">
        <f t="shared" si="88"/>
        <v>#VALUE!</v>
      </c>
      <c r="R342" s="82" t="b">
        <f t="shared" si="89"/>
        <v>0</v>
      </c>
      <c r="S342" s="72" t="str">
        <f t="shared" si="81"/>
        <v/>
      </c>
      <c r="T342" s="81" t="e" cm="1">
        <f t="array" aca="1" ref="T342" ca="1">TEXT(RIGHT(10-RIGHT(SUM(INDEX(1*(MID(MID(C342,1,1)*2,ROW(INDIRECT("1:"&amp;LEN(MID(C342,1,1)*2))),1)),,))+MID(C342,2,1)+
SUM(INDEX(1*(MID(MID(C342,3,1)*2,ROW(INDIRECT("1:"&amp;LEN(MID(C342,3,1)*2))),1)),,))+MID(C342,4,1)+
SUM(INDEX(1*(MID(MID(C342,5,1)*2,ROW(INDIRECT("1:"&amp;LEN(MID(C342,5,1)*2))),1)),,))+MID(C342,6,1)+
SUM(INDEX(1*(MID(MID(C342,8,1)*2,ROW(INDIRECT("1:"&amp;LEN(MID(C342,8,1)*2))),1)),,))+MID(C342,9,1)+
SUM(INDEX(1*(MID(MID(C342,10,1)*2,ROW(INDIRECT("1:"&amp;LEN(MID(C342,10,1)*2))),1)),,)),1),1),"0")</f>
        <v>#VALUE!</v>
      </c>
      <c r="U342" s="81" t="str">
        <f t="shared" si="82"/>
        <v/>
      </c>
      <c r="V342" s="83" t="b">
        <f t="shared" si="83"/>
        <v>0</v>
      </c>
      <c r="W342" s="112" t="e">
        <f>IF(#REF!="",FALSE,IF(OR(X342&gt;Z342,X342&lt;Y342),TRUE,FALSE))</f>
        <v>#REF!</v>
      </c>
      <c r="X342" s="112">
        <f t="shared" si="84"/>
        <v>0</v>
      </c>
      <c r="Y342" s="114" t="e">
        <f>#REF!-3/30</f>
        <v>#REF!</v>
      </c>
      <c r="Z342" s="115" t="e">
        <f>#REF!+1/30</f>
        <v>#REF!</v>
      </c>
    </row>
    <row r="343" spans="1:26" s="30" customFormat="1" x14ac:dyDescent="0.25">
      <c r="A343" s="19">
        <v>328</v>
      </c>
      <c r="B343" s="20"/>
      <c r="C343" s="149"/>
      <c r="D343" s="1"/>
      <c r="E343" s="1"/>
      <c r="F343" s="173"/>
      <c r="G343" s="55"/>
      <c r="H343" s="116" t="str">
        <f t="shared" si="85"/>
        <v/>
      </c>
      <c r="I343" s="35" t="b">
        <f t="shared" si="75"/>
        <v>0</v>
      </c>
      <c r="J343" s="80" t="str">
        <f t="shared" si="76"/>
        <v/>
      </c>
      <c r="K343" s="29" t="b">
        <f t="shared" si="86"/>
        <v>0</v>
      </c>
      <c r="L343" s="80" t="str">
        <f t="shared" si="87"/>
        <v/>
      </c>
      <c r="M343" s="81" t="e">
        <f t="shared" si="77"/>
        <v>#VALUE!</v>
      </c>
      <c r="N343" s="81" t="e">
        <f t="shared" si="78"/>
        <v>#VALUE!</v>
      </c>
      <c r="O343" s="81" t="e">
        <f t="shared" si="79"/>
        <v>#VALUE!</v>
      </c>
      <c r="P343" s="82" t="e">
        <f t="shared" si="80"/>
        <v>#VALUE!</v>
      </c>
      <c r="Q343" s="82" t="e">
        <f t="shared" si="88"/>
        <v>#VALUE!</v>
      </c>
      <c r="R343" s="82" t="b">
        <f t="shared" si="89"/>
        <v>0</v>
      </c>
      <c r="S343" s="72" t="str">
        <f t="shared" si="81"/>
        <v/>
      </c>
      <c r="T343" s="81" t="e" cm="1">
        <f t="array" aca="1" ref="T343" ca="1">TEXT(RIGHT(10-RIGHT(SUM(INDEX(1*(MID(MID(C343,1,1)*2,ROW(INDIRECT("1:"&amp;LEN(MID(C343,1,1)*2))),1)),,))+MID(C343,2,1)+
SUM(INDEX(1*(MID(MID(C343,3,1)*2,ROW(INDIRECT("1:"&amp;LEN(MID(C343,3,1)*2))),1)),,))+MID(C343,4,1)+
SUM(INDEX(1*(MID(MID(C343,5,1)*2,ROW(INDIRECT("1:"&amp;LEN(MID(C343,5,1)*2))),1)),,))+MID(C343,6,1)+
SUM(INDEX(1*(MID(MID(C343,8,1)*2,ROW(INDIRECT("1:"&amp;LEN(MID(C343,8,1)*2))),1)),,))+MID(C343,9,1)+
SUM(INDEX(1*(MID(MID(C343,10,1)*2,ROW(INDIRECT("1:"&amp;LEN(MID(C343,10,1)*2))),1)),,)),1),1),"0")</f>
        <v>#VALUE!</v>
      </c>
      <c r="U343" s="81" t="str">
        <f t="shared" si="82"/>
        <v/>
      </c>
      <c r="V343" s="83" t="b">
        <f t="shared" si="83"/>
        <v>0</v>
      </c>
      <c r="W343" s="112" t="e">
        <f>IF(#REF!="",FALSE,IF(OR(X343&gt;Z343,X343&lt;Y343),TRUE,FALSE))</f>
        <v>#REF!</v>
      </c>
      <c r="X343" s="112">
        <f t="shared" si="84"/>
        <v>0</v>
      </c>
      <c r="Y343" s="114" t="e">
        <f>#REF!-3/30</f>
        <v>#REF!</v>
      </c>
      <c r="Z343" s="115" t="e">
        <f>#REF!+1/30</f>
        <v>#REF!</v>
      </c>
    </row>
    <row r="344" spans="1:26" s="30" customFormat="1" x14ac:dyDescent="0.25">
      <c r="A344" s="19">
        <v>329</v>
      </c>
      <c r="B344" s="20"/>
      <c r="C344" s="149"/>
      <c r="D344" s="1"/>
      <c r="E344" s="1"/>
      <c r="F344" s="173"/>
      <c r="G344" s="55"/>
      <c r="H344" s="116" t="str">
        <f t="shared" si="85"/>
        <v/>
      </c>
      <c r="I344" s="35" t="b">
        <f t="shared" si="75"/>
        <v>0</v>
      </c>
      <c r="J344" s="80" t="str">
        <f t="shared" si="76"/>
        <v/>
      </c>
      <c r="K344" s="29" t="b">
        <f t="shared" si="86"/>
        <v>0</v>
      </c>
      <c r="L344" s="80" t="str">
        <f t="shared" si="87"/>
        <v/>
      </c>
      <c r="M344" s="81" t="e">
        <f t="shared" si="77"/>
        <v>#VALUE!</v>
      </c>
      <c r="N344" s="81" t="e">
        <f t="shared" si="78"/>
        <v>#VALUE!</v>
      </c>
      <c r="O344" s="81" t="e">
        <f t="shared" si="79"/>
        <v>#VALUE!</v>
      </c>
      <c r="P344" s="82" t="e">
        <f t="shared" si="80"/>
        <v>#VALUE!</v>
      </c>
      <c r="Q344" s="82" t="e">
        <f t="shared" si="88"/>
        <v>#VALUE!</v>
      </c>
      <c r="R344" s="82" t="b">
        <f t="shared" si="89"/>
        <v>0</v>
      </c>
      <c r="S344" s="72" t="str">
        <f t="shared" si="81"/>
        <v/>
      </c>
      <c r="T344" s="81" t="e" cm="1">
        <f t="array" aca="1" ref="T344" ca="1">TEXT(RIGHT(10-RIGHT(SUM(INDEX(1*(MID(MID(C344,1,1)*2,ROW(INDIRECT("1:"&amp;LEN(MID(C344,1,1)*2))),1)),,))+MID(C344,2,1)+
SUM(INDEX(1*(MID(MID(C344,3,1)*2,ROW(INDIRECT("1:"&amp;LEN(MID(C344,3,1)*2))),1)),,))+MID(C344,4,1)+
SUM(INDEX(1*(MID(MID(C344,5,1)*2,ROW(INDIRECT("1:"&amp;LEN(MID(C344,5,1)*2))),1)),,))+MID(C344,6,1)+
SUM(INDEX(1*(MID(MID(C344,8,1)*2,ROW(INDIRECT("1:"&amp;LEN(MID(C344,8,1)*2))),1)),,))+MID(C344,9,1)+
SUM(INDEX(1*(MID(MID(C344,10,1)*2,ROW(INDIRECT("1:"&amp;LEN(MID(C344,10,1)*2))),1)),,)),1),1),"0")</f>
        <v>#VALUE!</v>
      </c>
      <c r="U344" s="81" t="str">
        <f t="shared" si="82"/>
        <v/>
      </c>
      <c r="V344" s="83" t="b">
        <f t="shared" si="83"/>
        <v>0</v>
      </c>
      <c r="W344" s="112" t="e">
        <f>IF(#REF!="",FALSE,IF(OR(X344&gt;Z344,X344&lt;Y344),TRUE,FALSE))</f>
        <v>#REF!</v>
      </c>
      <c r="X344" s="112">
        <f t="shared" si="84"/>
        <v>0</v>
      </c>
      <c r="Y344" s="114" t="e">
        <f>#REF!-3/30</f>
        <v>#REF!</v>
      </c>
      <c r="Z344" s="115" t="e">
        <f>#REF!+1/30</f>
        <v>#REF!</v>
      </c>
    </row>
    <row r="345" spans="1:26" s="30" customFormat="1" x14ac:dyDescent="0.25">
      <c r="A345" s="19">
        <v>330</v>
      </c>
      <c r="B345" s="20"/>
      <c r="C345" s="149"/>
      <c r="D345" s="1"/>
      <c r="E345" s="1"/>
      <c r="F345" s="173"/>
      <c r="G345" s="55"/>
      <c r="H345" s="116" t="str">
        <f t="shared" si="85"/>
        <v/>
      </c>
      <c r="I345" s="35" t="b">
        <f t="shared" si="75"/>
        <v>0</v>
      </c>
      <c r="J345" s="80" t="str">
        <f t="shared" si="76"/>
        <v/>
      </c>
      <c r="K345" s="29" t="b">
        <f t="shared" si="86"/>
        <v>0</v>
      </c>
      <c r="L345" s="80" t="str">
        <f t="shared" si="87"/>
        <v/>
      </c>
      <c r="M345" s="81" t="e">
        <f t="shared" si="77"/>
        <v>#VALUE!</v>
      </c>
      <c r="N345" s="81" t="e">
        <f t="shared" si="78"/>
        <v>#VALUE!</v>
      </c>
      <c r="O345" s="81" t="e">
        <f t="shared" si="79"/>
        <v>#VALUE!</v>
      </c>
      <c r="P345" s="82" t="e">
        <f t="shared" si="80"/>
        <v>#VALUE!</v>
      </c>
      <c r="Q345" s="82" t="e">
        <f t="shared" si="88"/>
        <v>#VALUE!</v>
      </c>
      <c r="R345" s="82" t="b">
        <f t="shared" si="89"/>
        <v>0</v>
      </c>
      <c r="S345" s="72" t="str">
        <f t="shared" si="81"/>
        <v/>
      </c>
      <c r="T345" s="81" t="e" cm="1">
        <f t="array" aca="1" ref="T345" ca="1">TEXT(RIGHT(10-RIGHT(SUM(INDEX(1*(MID(MID(C345,1,1)*2,ROW(INDIRECT("1:"&amp;LEN(MID(C345,1,1)*2))),1)),,))+MID(C345,2,1)+
SUM(INDEX(1*(MID(MID(C345,3,1)*2,ROW(INDIRECT("1:"&amp;LEN(MID(C345,3,1)*2))),1)),,))+MID(C345,4,1)+
SUM(INDEX(1*(MID(MID(C345,5,1)*2,ROW(INDIRECT("1:"&amp;LEN(MID(C345,5,1)*2))),1)),,))+MID(C345,6,1)+
SUM(INDEX(1*(MID(MID(C345,8,1)*2,ROW(INDIRECT("1:"&amp;LEN(MID(C345,8,1)*2))),1)),,))+MID(C345,9,1)+
SUM(INDEX(1*(MID(MID(C345,10,1)*2,ROW(INDIRECT("1:"&amp;LEN(MID(C345,10,1)*2))),1)),,)),1),1),"0")</f>
        <v>#VALUE!</v>
      </c>
      <c r="U345" s="81" t="str">
        <f t="shared" si="82"/>
        <v/>
      </c>
      <c r="V345" s="83" t="b">
        <f t="shared" si="83"/>
        <v>0</v>
      </c>
      <c r="W345" s="112" t="e">
        <f>IF(#REF!="",FALSE,IF(OR(X345&gt;Z345,X345&lt;Y345),TRUE,FALSE))</f>
        <v>#REF!</v>
      </c>
      <c r="X345" s="112">
        <f t="shared" si="84"/>
        <v>0</v>
      </c>
      <c r="Y345" s="114" t="e">
        <f>#REF!-3/30</f>
        <v>#REF!</v>
      </c>
      <c r="Z345" s="115" t="e">
        <f>#REF!+1/30</f>
        <v>#REF!</v>
      </c>
    </row>
    <row r="346" spans="1:26" s="30" customFormat="1" x14ac:dyDescent="0.25">
      <c r="A346" s="19">
        <v>331</v>
      </c>
      <c r="B346" s="20"/>
      <c r="C346" s="149"/>
      <c r="D346" s="1"/>
      <c r="E346" s="1"/>
      <c r="F346" s="173"/>
      <c r="G346" s="55"/>
      <c r="H346" s="116" t="str">
        <f t="shared" si="85"/>
        <v/>
      </c>
      <c r="I346" s="35" t="b">
        <f t="shared" si="75"/>
        <v>0</v>
      </c>
      <c r="J346" s="80" t="str">
        <f t="shared" si="76"/>
        <v/>
      </c>
      <c r="K346" s="29" t="b">
        <f t="shared" si="86"/>
        <v>0</v>
      </c>
      <c r="L346" s="80" t="str">
        <f t="shared" si="87"/>
        <v/>
      </c>
      <c r="M346" s="81" t="e">
        <f t="shared" si="77"/>
        <v>#VALUE!</v>
      </c>
      <c r="N346" s="81" t="e">
        <f t="shared" si="78"/>
        <v>#VALUE!</v>
      </c>
      <c r="O346" s="81" t="e">
        <f t="shared" si="79"/>
        <v>#VALUE!</v>
      </c>
      <c r="P346" s="82" t="e">
        <f t="shared" si="80"/>
        <v>#VALUE!</v>
      </c>
      <c r="Q346" s="82" t="e">
        <f t="shared" si="88"/>
        <v>#VALUE!</v>
      </c>
      <c r="R346" s="82" t="b">
        <f t="shared" si="89"/>
        <v>0</v>
      </c>
      <c r="S346" s="72" t="str">
        <f t="shared" si="81"/>
        <v/>
      </c>
      <c r="T346" s="81" t="e" cm="1">
        <f t="array" aca="1" ref="T346" ca="1">TEXT(RIGHT(10-RIGHT(SUM(INDEX(1*(MID(MID(C346,1,1)*2,ROW(INDIRECT("1:"&amp;LEN(MID(C346,1,1)*2))),1)),,))+MID(C346,2,1)+
SUM(INDEX(1*(MID(MID(C346,3,1)*2,ROW(INDIRECT("1:"&amp;LEN(MID(C346,3,1)*2))),1)),,))+MID(C346,4,1)+
SUM(INDEX(1*(MID(MID(C346,5,1)*2,ROW(INDIRECT("1:"&amp;LEN(MID(C346,5,1)*2))),1)),,))+MID(C346,6,1)+
SUM(INDEX(1*(MID(MID(C346,8,1)*2,ROW(INDIRECT("1:"&amp;LEN(MID(C346,8,1)*2))),1)),,))+MID(C346,9,1)+
SUM(INDEX(1*(MID(MID(C346,10,1)*2,ROW(INDIRECT("1:"&amp;LEN(MID(C346,10,1)*2))),1)),,)),1),1),"0")</f>
        <v>#VALUE!</v>
      </c>
      <c r="U346" s="81" t="str">
        <f t="shared" si="82"/>
        <v/>
      </c>
      <c r="V346" s="83" t="b">
        <f t="shared" si="83"/>
        <v>0</v>
      </c>
      <c r="W346" s="112" t="e">
        <f>IF(#REF!="",FALSE,IF(OR(X346&gt;Z346,X346&lt;Y346),TRUE,FALSE))</f>
        <v>#REF!</v>
      </c>
      <c r="X346" s="112">
        <f t="shared" si="84"/>
        <v>0</v>
      </c>
      <c r="Y346" s="114" t="e">
        <f>#REF!-3/30</f>
        <v>#REF!</v>
      </c>
      <c r="Z346" s="115" t="e">
        <f>#REF!+1/30</f>
        <v>#REF!</v>
      </c>
    </row>
    <row r="347" spans="1:26" s="30" customFormat="1" x14ac:dyDescent="0.25">
      <c r="A347" s="19">
        <v>332</v>
      </c>
      <c r="B347" s="20"/>
      <c r="C347" s="149"/>
      <c r="D347" s="1"/>
      <c r="E347" s="1"/>
      <c r="F347" s="173"/>
      <c r="G347" s="55"/>
      <c r="H347" s="116" t="str">
        <f t="shared" si="85"/>
        <v/>
      </c>
      <c r="I347" s="35" t="b">
        <f t="shared" si="75"/>
        <v>0</v>
      </c>
      <c r="J347" s="80" t="str">
        <f t="shared" si="76"/>
        <v/>
      </c>
      <c r="K347" s="29" t="b">
        <f t="shared" si="86"/>
        <v>0</v>
      </c>
      <c r="L347" s="80" t="str">
        <f t="shared" si="87"/>
        <v/>
      </c>
      <c r="M347" s="81" t="e">
        <f t="shared" si="77"/>
        <v>#VALUE!</v>
      </c>
      <c r="N347" s="81" t="e">
        <f t="shared" si="78"/>
        <v>#VALUE!</v>
      </c>
      <c r="O347" s="81" t="e">
        <f t="shared" si="79"/>
        <v>#VALUE!</v>
      </c>
      <c r="P347" s="82" t="e">
        <f t="shared" si="80"/>
        <v>#VALUE!</v>
      </c>
      <c r="Q347" s="82" t="e">
        <f t="shared" si="88"/>
        <v>#VALUE!</v>
      </c>
      <c r="R347" s="82" t="b">
        <f t="shared" si="89"/>
        <v>0</v>
      </c>
      <c r="S347" s="72" t="str">
        <f t="shared" si="81"/>
        <v/>
      </c>
      <c r="T347" s="81" t="e" cm="1">
        <f t="array" aca="1" ref="T347" ca="1">TEXT(RIGHT(10-RIGHT(SUM(INDEX(1*(MID(MID(C347,1,1)*2,ROW(INDIRECT("1:"&amp;LEN(MID(C347,1,1)*2))),1)),,))+MID(C347,2,1)+
SUM(INDEX(1*(MID(MID(C347,3,1)*2,ROW(INDIRECT("1:"&amp;LEN(MID(C347,3,1)*2))),1)),,))+MID(C347,4,1)+
SUM(INDEX(1*(MID(MID(C347,5,1)*2,ROW(INDIRECT("1:"&amp;LEN(MID(C347,5,1)*2))),1)),,))+MID(C347,6,1)+
SUM(INDEX(1*(MID(MID(C347,8,1)*2,ROW(INDIRECT("1:"&amp;LEN(MID(C347,8,1)*2))),1)),,))+MID(C347,9,1)+
SUM(INDEX(1*(MID(MID(C347,10,1)*2,ROW(INDIRECT("1:"&amp;LEN(MID(C347,10,1)*2))),1)),,)),1),1),"0")</f>
        <v>#VALUE!</v>
      </c>
      <c r="U347" s="81" t="str">
        <f t="shared" si="82"/>
        <v/>
      </c>
      <c r="V347" s="83" t="b">
        <f t="shared" si="83"/>
        <v>0</v>
      </c>
      <c r="W347" s="112" t="e">
        <f>IF(#REF!="",FALSE,IF(OR(X347&gt;Z347,X347&lt;Y347),TRUE,FALSE))</f>
        <v>#REF!</v>
      </c>
      <c r="X347" s="112">
        <f t="shared" si="84"/>
        <v>0</v>
      </c>
      <c r="Y347" s="114" t="e">
        <f>#REF!-3/30</f>
        <v>#REF!</v>
      </c>
      <c r="Z347" s="115" t="e">
        <f>#REF!+1/30</f>
        <v>#REF!</v>
      </c>
    </row>
    <row r="348" spans="1:26" s="30" customFormat="1" x14ac:dyDescent="0.25">
      <c r="A348" s="19">
        <v>333</v>
      </c>
      <c r="B348" s="20"/>
      <c r="C348" s="149"/>
      <c r="D348" s="1"/>
      <c r="E348" s="1"/>
      <c r="F348" s="173"/>
      <c r="G348" s="55"/>
      <c r="H348" s="116" t="str">
        <f t="shared" si="85"/>
        <v/>
      </c>
      <c r="I348" s="35" t="b">
        <f t="shared" si="75"/>
        <v>0</v>
      </c>
      <c r="J348" s="80" t="str">
        <f t="shared" si="76"/>
        <v/>
      </c>
      <c r="K348" s="29" t="b">
        <f t="shared" si="86"/>
        <v>0</v>
      </c>
      <c r="L348" s="80" t="str">
        <f t="shared" si="87"/>
        <v/>
      </c>
      <c r="M348" s="81" t="e">
        <f t="shared" si="77"/>
        <v>#VALUE!</v>
      </c>
      <c r="N348" s="81" t="e">
        <f t="shared" si="78"/>
        <v>#VALUE!</v>
      </c>
      <c r="O348" s="81" t="e">
        <f t="shared" si="79"/>
        <v>#VALUE!</v>
      </c>
      <c r="P348" s="82" t="e">
        <f t="shared" si="80"/>
        <v>#VALUE!</v>
      </c>
      <c r="Q348" s="82" t="e">
        <f t="shared" si="88"/>
        <v>#VALUE!</v>
      </c>
      <c r="R348" s="82" t="b">
        <f t="shared" si="89"/>
        <v>0</v>
      </c>
      <c r="S348" s="72" t="str">
        <f t="shared" si="81"/>
        <v/>
      </c>
      <c r="T348" s="81" t="e" cm="1">
        <f t="array" aca="1" ref="T348" ca="1">TEXT(RIGHT(10-RIGHT(SUM(INDEX(1*(MID(MID(C348,1,1)*2,ROW(INDIRECT("1:"&amp;LEN(MID(C348,1,1)*2))),1)),,))+MID(C348,2,1)+
SUM(INDEX(1*(MID(MID(C348,3,1)*2,ROW(INDIRECT("1:"&amp;LEN(MID(C348,3,1)*2))),1)),,))+MID(C348,4,1)+
SUM(INDEX(1*(MID(MID(C348,5,1)*2,ROW(INDIRECT("1:"&amp;LEN(MID(C348,5,1)*2))),1)),,))+MID(C348,6,1)+
SUM(INDEX(1*(MID(MID(C348,8,1)*2,ROW(INDIRECT("1:"&amp;LEN(MID(C348,8,1)*2))),1)),,))+MID(C348,9,1)+
SUM(INDEX(1*(MID(MID(C348,10,1)*2,ROW(INDIRECT("1:"&amp;LEN(MID(C348,10,1)*2))),1)),,)),1),1),"0")</f>
        <v>#VALUE!</v>
      </c>
      <c r="U348" s="81" t="str">
        <f t="shared" si="82"/>
        <v/>
      </c>
      <c r="V348" s="83" t="b">
        <f t="shared" si="83"/>
        <v>0</v>
      </c>
      <c r="W348" s="112" t="e">
        <f>IF(#REF!="",FALSE,IF(OR(X348&gt;Z348,X348&lt;Y348),TRUE,FALSE))</f>
        <v>#REF!</v>
      </c>
      <c r="X348" s="112">
        <f t="shared" si="84"/>
        <v>0</v>
      </c>
      <c r="Y348" s="114" t="e">
        <f>#REF!-3/30</f>
        <v>#REF!</v>
      </c>
      <c r="Z348" s="115" t="e">
        <f>#REF!+1/30</f>
        <v>#REF!</v>
      </c>
    </row>
    <row r="349" spans="1:26" s="30" customFormat="1" x14ac:dyDescent="0.25">
      <c r="A349" s="19">
        <v>334</v>
      </c>
      <c r="B349" s="20"/>
      <c r="C349" s="149"/>
      <c r="D349" s="1"/>
      <c r="E349" s="1"/>
      <c r="F349" s="173"/>
      <c r="G349" s="55"/>
      <c r="H349" s="116" t="str">
        <f t="shared" si="85"/>
        <v/>
      </c>
      <c r="I349" s="35" t="b">
        <f t="shared" si="75"/>
        <v>0</v>
      </c>
      <c r="J349" s="80" t="str">
        <f t="shared" si="76"/>
        <v/>
      </c>
      <c r="K349" s="29" t="b">
        <f t="shared" si="86"/>
        <v>0</v>
      </c>
      <c r="L349" s="80" t="str">
        <f t="shared" si="87"/>
        <v/>
      </c>
      <c r="M349" s="81" t="e">
        <f t="shared" si="77"/>
        <v>#VALUE!</v>
      </c>
      <c r="N349" s="81" t="e">
        <f t="shared" si="78"/>
        <v>#VALUE!</v>
      </c>
      <c r="O349" s="81" t="e">
        <f t="shared" si="79"/>
        <v>#VALUE!</v>
      </c>
      <c r="P349" s="82" t="e">
        <f t="shared" si="80"/>
        <v>#VALUE!</v>
      </c>
      <c r="Q349" s="82" t="e">
        <f t="shared" si="88"/>
        <v>#VALUE!</v>
      </c>
      <c r="R349" s="82" t="b">
        <f t="shared" si="89"/>
        <v>0</v>
      </c>
      <c r="S349" s="72" t="str">
        <f t="shared" si="81"/>
        <v/>
      </c>
      <c r="T349" s="81" t="e" cm="1">
        <f t="array" aca="1" ref="T349" ca="1">TEXT(RIGHT(10-RIGHT(SUM(INDEX(1*(MID(MID(C349,1,1)*2,ROW(INDIRECT("1:"&amp;LEN(MID(C349,1,1)*2))),1)),,))+MID(C349,2,1)+
SUM(INDEX(1*(MID(MID(C349,3,1)*2,ROW(INDIRECT("1:"&amp;LEN(MID(C349,3,1)*2))),1)),,))+MID(C349,4,1)+
SUM(INDEX(1*(MID(MID(C349,5,1)*2,ROW(INDIRECT("1:"&amp;LEN(MID(C349,5,1)*2))),1)),,))+MID(C349,6,1)+
SUM(INDEX(1*(MID(MID(C349,8,1)*2,ROW(INDIRECT("1:"&amp;LEN(MID(C349,8,1)*2))),1)),,))+MID(C349,9,1)+
SUM(INDEX(1*(MID(MID(C349,10,1)*2,ROW(INDIRECT("1:"&amp;LEN(MID(C349,10,1)*2))),1)),,)),1),1),"0")</f>
        <v>#VALUE!</v>
      </c>
      <c r="U349" s="81" t="str">
        <f t="shared" si="82"/>
        <v/>
      </c>
      <c r="V349" s="83" t="b">
        <f t="shared" si="83"/>
        <v>0</v>
      </c>
      <c r="W349" s="112" t="e">
        <f>IF(#REF!="",FALSE,IF(OR(X349&gt;Z349,X349&lt;Y349),TRUE,FALSE))</f>
        <v>#REF!</v>
      </c>
      <c r="X349" s="112">
        <f t="shared" si="84"/>
        <v>0</v>
      </c>
      <c r="Y349" s="114" t="e">
        <f>#REF!-3/30</f>
        <v>#REF!</v>
      </c>
      <c r="Z349" s="115" t="e">
        <f>#REF!+1/30</f>
        <v>#REF!</v>
      </c>
    </row>
    <row r="350" spans="1:26" s="30" customFormat="1" x14ac:dyDescent="0.25">
      <c r="A350" s="19">
        <v>335</v>
      </c>
      <c r="B350" s="20"/>
      <c r="C350" s="149"/>
      <c r="D350" s="1"/>
      <c r="E350" s="1"/>
      <c r="F350" s="173"/>
      <c r="G350" s="55"/>
      <c r="H350" s="116" t="str">
        <f t="shared" si="85"/>
        <v/>
      </c>
      <c r="I350" s="35" t="b">
        <f t="shared" si="75"/>
        <v>0</v>
      </c>
      <c r="J350" s="80" t="str">
        <f t="shared" si="76"/>
        <v/>
      </c>
      <c r="K350" s="29" t="b">
        <f t="shared" si="86"/>
        <v>0</v>
      </c>
      <c r="L350" s="80" t="str">
        <f t="shared" si="87"/>
        <v/>
      </c>
      <c r="M350" s="81" t="e">
        <f t="shared" si="77"/>
        <v>#VALUE!</v>
      </c>
      <c r="N350" s="81" t="e">
        <f t="shared" si="78"/>
        <v>#VALUE!</v>
      </c>
      <c r="O350" s="81" t="e">
        <f t="shared" si="79"/>
        <v>#VALUE!</v>
      </c>
      <c r="P350" s="82" t="e">
        <f t="shared" si="80"/>
        <v>#VALUE!</v>
      </c>
      <c r="Q350" s="82" t="e">
        <f t="shared" si="88"/>
        <v>#VALUE!</v>
      </c>
      <c r="R350" s="82" t="b">
        <f t="shared" si="89"/>
        <v>0</v>
      </c>
      <c r="S350" s="72" t="str">
        <f t="shared" si="81"/>
        <v/>
      </c>
      <c r="T350" s="81" t="e" cm="1">
        <f t="array" aca="1" ref="T350" ca="1">TEXT(RIGHT(10-RIGHT(SUM(INDEX(1*(MID(MID(C350,1,1)*2,ROW(INDIRECT("1:"&amp;LEN(MID(C350,1,1)*2))),1)),,))+MID(C350,2,1)+
SUM(INDEX(1*(MID(MID(C350,3,1)*2,ROW(INDIRECT("1:"&amp;LEN(MID(C350,3,1)*2))),1)),,))+MID(C350,4,1)+
SUM(INDEX(1*(MID(MID(C350,5,1)*2,ROW(INDIRECT("1:"&amp;LEN(MID(C350,5,1)*2))),1)),,))+MID(C350,6,1)+
SUM(INDEX(1*(MID(MID(C350,8,1)*2,ROW(INDIRECT("1:"&amp;LEN(MID(C350,8,1)*2))),1)),,))+MID(C350,9,1)+
SUM(INDEX(1*(MID(MID(C350,10,1)*2,ROW(INDIRECT("1:"&amp;LEN(MID(C350,10,1)*2))),1)),,)),1),1),"0")</f>
        <v>#VALUE!</v>
      </c>
      <c r="U350" s="81" t="str">
        <f t="shared" si="82"/>
        <v/>
      </c>
      <c r="V350" s="83" t="b">
        <f t="shared" si="83"/>
        <v>0</v>
      </c>
      <c r="W350" s="112" t="e">
        <f>IF(#REF!="",FALSE,IF(OR(X350&gt;Z350,X350&lt;Y350),TRUE,FALSE))</f>
        <v>#REF!</v>
      </c>
      <c r="X350" s="112">
        <f t="shared" si="84"/>
        <v>0</v>
      </c>
      <c r="Y350" s="114" t="e">
        <f>#REF!-3/30</f>
        <v>#REF!</v>
      </c>
      <c r="Z350" s="115" t="e">
        <f>#REF!+1/30</f>
        <v>#REF!</v>
      </c>
    </row>
    <row r="351" spans="1:26" s="30" customFormat="1" x14ac:dyDescent="0.25">
      <c r="A351" s="19">
        <v>336</v>
      </c>
      <c r="B351" s="20"/>
      <c r="C351" s="149"/>
      <c r="D351" s="1"/>
      <c r="E351" s="1"/>
      <c r="F351" s="173"/>
      <c r="G351" s="55"/>
      <c r="H351" s="116" t="str">
        <f t="shared" si="85"/>
        <v/>
      </c>
      <c r="I351" s="35" t="b">
        <f t="shared" si="75"/>
        <v>0</v>
      </c>
      <c r="J351" s="80" t="str">
        <f t="shared" si="76"/>
        <v/>
      </c>
      <c r="K351" s="29" t="b">
        <f t="shared" si="86"/>
        <v>0</v>
      </c>
      <c r="L351" s="80" t="str">
        <f t="shared" si="87"/>
        <v/>
      </c>
      <c r="M351" s="81" t="e">
        <f t="shared" si="77"/>
        <v>#VALUE!</v>
      </c>
      <c r="N351" s="81" t="e">
        <f t="shared" si="78"/>
        <v>#VALUE!</v>
      </c>
      <c r="O351" s="81" t="e">
        <f t="shared" si="79"/>
        <v>#VALUE!</v>
      </c>
      <c r="P351" s="82" t="e">
        <f t="shared" si="80"/>
        <v>#VALUE!</v>
      </c>
      <c r="Q351" s="82" t="e">
        <f t="shared" si="88"/>
        <v>#VALUE!</v>
      </c>
      <c r="R351" s="82" t="b">
        <f t="shared" si="89"/>
        <v>0</v>
      </c>
      <c r="S351" s="72" t="str">
        <f t="shared" si="81"/>
        <v/>
      </c>
      <c r="T351" s="81" t="e" cm="1">
        <f t="array" aca="1" ref="T351" ca="1">TEXT(RIGHT(10-RIGHT(SUM(INDEX(1*(MID(MID(C351,1,1)*2,ROW(INDIRECT("1:"&amp;LEN(MID(C351,1,1)*2))),1)),,))+MID(C351,2,1)+
SUM(INDEX(1*(MID(MID(C351,3,1)*2,ROW(INDIRECT("1:"&amp;LEN(MID(C351,3,1)*2))),1)),,))+MID(C351,4,1)+
SUM(INDEX(1*(MID(MID(C351,5,1)*2,ROW(INDIRECT("1:"&amp;LEN(MID(C351,5,1)*2))),1)),,))+MID(C351,6,1)+
SUM(INDEX(1*(MID(MID(C351,8,1)*2,ROW(INDIRECT("1:"&amp;LEN(MID(C351,8,1)*2))),1)),,))+MID(C351,9,1)+
SUM(INDEX(1*(MID(MID(C351,10,1)*2,ROW(INDIRECT("1:"&amp;LEN(MID(C351,10,1)*2))),1)),,)),1),1),"0")</f>
        <v>#VALUE!</v>
      </c>
      <c r="U351" s="81" t="str">
        <f t="shared" si="82"/>
        <v/>
      </c>
      <c r="V351" s="83" t="b">
        <f t="shared" si="83"/>
        <v>0</v>
      </c>
      <c r="W351" s="112" t="e">
        <f>IF(#REF!="",FALSE,IF(OR(X351&gt;Z351,X351&lt;Y351),TRUE,FALSE))</f>
        <v>#REF!</v>
      </c>
      <c r="X351" s="112">
        <f t="shared" si="84"/>
        <v>0</v>
      </c>
      <c r="Y351" s="114" t="e">
        <f>#REF!-3/30</f>
        <v>#REF!</v>
      </c>
      <c r="Z351" s="115" t="e">
        <f>#REF!+1/30</f>
        <v>#REF!</v>
      </c>
    </row>
    <row r="352" spans="1:26" s="30" customFormat="1" x14ac:dyDescent="0.25">
      <c r="A352" s="19">
        <v>337</v>
      </c>
      <c r="B352" s="20"/>
      <c r="C352" s="149"/>
      <c r="D352" s="1"/>
      <c r="E352" s="1"/>
      <c r="F352" s="173"/>
      <c r="G352" s="55"/>
      <c r="H352" s="116" t="str">
        <f t="shared" si="85"/>
        <v/>
      </c>
      <c r="I352" s="35" t="b">
        <f t="shared" si="75"/>
        <v>0</v>
      </c>
      <c r="J352" s="80" t="str">
        <f t="shared" si="76"/>
        <v/>
      </c>
      <c r="K352" s="29" t="b">
        <f t="shared" si="86"/>
        <v>0</v>
      </c>
      <c r="L352" s="80" t="str">
        <f t="shared" si="87"/>
        <v/>
      </c>
      <c r="M352" s="81" t="e">
        <f t="shared" si="77"/>
        <v>#VALUE!</v>
      </c>
      <c r="N352" s="81" t="e">
        <f t="shared" si="78"/>
        <v>#VALUE!</v>
      </c>
      <c r="O352" s="81" t="e">
        <f t="shared" si="79"/>
        <v>#VALUE!</v>
      </c>
      <c r="P352" s="82" t="e">
        <f t="shared" si="80"/>
        <v>#VALUE!</v>
      </c>
      <c r="Q352" s="82" t="e">
        <f t="shared" si="88"/>
        <v>#VALUE!</v>
      </c>
      <c r="R352" s="82" t="b">
        <f t="shared" si="89"/>
        <v>0</v>
      </c>
      <c r="S352" s="72" t="str">
        <f t="shared" si="81"/>
        <v/>
      </c>
      <c r="T352" s="81" t="e" cm="1">
        <f t="array" aca="1" ref="T352" ca="1">TEXT(RIGHT(10-RIGHT(SUM(INDEX(1*(MID(MID(C352,1,1)*2,ROW(INDIRECT("1:"&amp;LEN(MID(C352,1,1)*2))),1)),,))+MID(C352,2,1)+
SUM(INDEX(1*(MID(MID(C352,3,1)*2,ROW(INDIRECT("1:"&amp;LEN(MID(C352,3,1)*2))),1)),,))+MID(C352,4,1)+
SUM(INDEX(1*(MID(MID(C352,5,1)*2,ROW(INDIRECT("1:"&amp;LEN(MID(C352,5,1)*2))),1)),,))+MID(C352,6,1)+
SUM(INDEX(1*(MID(MID(C352,8,1)*2,ROW(INDIRECT("1:"&amp;LEN(MID(C352,8,1)*2))),1)),,))+MID(C352,9,1)+
SUM(INDEX(1*(MID(MID(C352,10,1)*2,ROW(INDIRECT("1:"&amp;LEN(MID(C352,10,1)*2))),1)),,)),1),1),"0")</f>
        <v>#VALUE!</v>
      </c>
      <c r="U352" s="81" t="str">
        <f t="shared" si="82"/>
        <v/>
      </c>
      <c r="V352" s="83" t="b">
        <f t="shared" si="83"/>
        <v>0</v>
      </c>
      <c r="W352" s="112" t="e">
        <f>IF(#REF!="",FALSE,IF(OR(X352&gt;Z352,X352&lt;Y352),TRUE,FALSE))</f>
        <v>#REF!</v>
      </c>
      <c r="X352" s="112">
        <f t="shared" si="84"/>
        <v>0</v>
      </c>
      <c r="Y352" s="114" t="e">
        <f>#REF!-3/30</f>
        <v>#REF!</v>
      </c>
      <c r="Z352" s="115" t="e">
        <f>#REF!+1/30</f>
        <v>#REF!</v>
      </c>
    </row>
    <row r="353" spans="1:26" s="30" customFormat="1" x14ac:dyDescent="0.25">
      <c r="A353" s="19">
        <v>338</v>
      </c>
      <c r="B353" s="20"/>
      <c r="C353" s="149"/>
      <c r="D353" s="1"/>
      <c r="E353" s="1"/>
      <c r="F353" s="173"/>
      <c r="G353" s="55"/>
      <c r="H353" s="116" t="str">
        <f t="shared" si="85"/>
        <v/>
      </c>
      <c r="I353" s="35" t="b">
        <f t="shared" si="75"/>
        <v>0</v>
      </c>
      <c r="J353" s="80" t="str">
        <f t="shared" si="76"/>
        <v/>
      </c>
      <c r="K353" s="29" t="b">
        <f t="shared" si="86"/>
        <v>0</v>
      </c>
      <c r="L353" s="80" t="str">
        <f t="shared" si="87"/>
        <v/>
      </c>
      <c r="M353" s="81" t="e">
        <f t="shared" si="77"/>
        <v>#VALUE!</v>
      </c>
      <c r="N353" s="81" t="e">
        <f t="shared" si="78"/>
        <v>#VALUE!</v>
      </c>
      <c r="O353" s="81" t="e">
        <f t="shared" si="79"/>
        <v>#VALUE!</v>
      </c>
      <c r="P353" s="82" t="e">
        <f t="shared" si="80"/>
        <v>#VALUE!</v>
      </c>
      <c r="Q353" s="82" t="e">
        <f t="shared" si="88"/>
        <v>#VALUE!</v>
      </c>
      <c r="R353" s="82" t="b">
        <f t="shared" si="89"/>
        <v>0</v>
      </c>
      <c r="S353" s="72" t="str">
        <f t="shared" si="81"/>
        <v/>
      </c>
      <c r="T353" s="81" t="e" cm="1">
        <f t="array" aca="1" ref="T353" ca="1">TEXT(RIGHT(10-RIGHT(SUM(INDEX(1*(MID(MID(C353,1,1)*2,ROW(INDIRECT("1:"&amp;LEN(MID(C353,1,1)*2))),1)),,))+MID(C353,2,1)+
SUM(INDEX(1*(MID(MID(C353,3,1)*2,ROW(INDIRECT("1:"&amp;LEN(MID(C353,3,1)*2))),1)),,))+MID(C353,4,1)+
SUM(INDEX(1*(MID(MID(C353,5,1)*2,ROW(INDIRECT("1:"&amp;LEN(MID(C353,5,1)*2))),1)),,))+MID(C353,6,1)+
SUM(INDEX(1*(MID(MID(C353,8,1)*2,ROW(INDIRECT("1:"&amp;LEN(MID(C353,8,1)*2))),1)),,))+MID(C353,9,1)+
SUM(INDEX(1*(MID(MID(C353,10,1)*2,ROW(INDIRECT("1:"&amp;LEN(MID(C353,10,1)*2))),1)),,)),1),1),"0")</f>
        <v>#VALUE!</v>
      </c>
      <c r="U353" s="81" t="str">
        <f t="shared" si="82"/>
        <v/>
      </c>
      <c r="V353" s="83" t="b">
        <f t="shared" si="83"/>
        <v>0</v>
      </c>
      <c r="W353" s="112" t="e">
        <f>IF(#REF!="",FALSE,IF(OR(X353&gt;Z353,X353&lt;Y353),TRUE,FALSE))</f>
        <v>#REF!</v>
      </c>
      <c r="X353" s="112">
        <f t="shared" si="84"/>
        <v>0</v>
      </c>
      <c r="Y353" s="114" t="e">
        <f>#REF!-3/30</f>
        <v>#REF!</v>
      </c>
      <c r="Z353" s="115" t="e">
        <f>#REF!+1/30</f>
        <v>#REF!</v>
      </c>
    </row>
    <row r="354" spans="1:26" s="30" customFormat="1" x14ac:dyDescent="0.25">
      <c r="A354" s="19">
        <v>339</v>
      </c>
      <c r="B354" s="20"/>
      <c r="C354" s="149"/>
      <c r="D354" s="1"/>
      <c r="E354" s="1"/>
      <c r="F354" s="173"/>
      <c r="G354" s="55"/>
      <c r="H354" s="116" t="str">
        <f t="shared" si="85"/>
        <v/>
      </c>
      <c r="I354" s="35" t="b">
        <f t="shared" si="75"/>
        <v>0</v>
      </c>
      <c r="J354" s="80" t="str">
        <f t="shared" si="76"/>
        <v/>
      </c>
      <c r="K354" s="29" t="b">
        <f t="shared" si="86"/>
        <v>0</v>
      </c>
      <c r="L354" s="80" t="str">
        <f t="shared" si="87"/>
        <v/>
      </c>
      <c r="M354" s="81" t="e">
        <f t="shared" si="77"/>
        <v>#VALUE!</v>
      </c>
      <c r="N354" s="81" t="e">
        <f t="shared" si="78"/>
        <v>#VALUE!</v>
      </c>
      <c r="O354" s="81" t="e">
        <f t="shared" si="79"/>
        <v>#VALUE!</v>
      </c>
      <c r="P354" s="82" t="e">
        <f t="shared" si="80"/>
        <v>#VALUE!</v>
      </c>
      <c r="Q354" s="82" t="e">
        <f t="shared" si="88"/>
        <v>#VALUE!</v>
      </c>
      <c r="R354" s="82" t="b">
        <f t="shared" si="89"/>
        <v>0</v>
      </c>
      <c r="S354" s="72" t="str">
        <f t="shared" si="81"/>
        <v/>
      </c>
      <c r="T354" s="81" t="e" cm="1">
        <f t="array" aca="1" ref="T354" ca="1">TEXT(RIGHT(10-RIGHT(SUM(INDEX(1*(MID(MID(C354,1,1)*2,ROW(INDIRECT("1:"&amp;LEN(MID(C354,1,1)*2))),1)),,))+MID(C354,2,1)+
SUM(INDEX(1*(MID(MID(C354,3,1)*2,ROW(INDIRECT("1:"&amp;LEN(MID(C354,3,1)*2))),1)),,))+MID(C354,4,1)+
SUM(INDEX(1*(MID(MID(C354,5,1)*2,ROW(INDIRECT("1:"&amp;LEN(MID(C354,5,1)*2))),1)),,))+MID(C354,6,1)+
SUM(INDEX(1*(MID(MID(C354,8,1)*2,ROW(INDIRECT("1:"&amp;LEN(MID(C354,8,1)*2))),1)),,))+MID(C354,9,1)+
SUM(INDEX(1*(MID(MID(C354,10,1)*2,ROW(INDIRECT("1:"&amp;LEN(MID(C354,10,1)*2))),1)),,)),1),1),"0")</f>
        <v>#VALUE!</v>
      </c>
      <c r="U354" s="81" t="str">
        <f t="shared" si="82"/>
        <v/>
      </c>
      <c r="V354" s="83" t="b">
        <f t="shared" si="83"/>
        <v>0</v>
      </c>
      <c r="W354" s="112" t="e">
        <f>IF(#REF!="",FALSE,IF(OR(X354&gt;Z354,X354&lt;Y354),TRUE,FALSE))</f>
        <v>#REF!</v>
      </c>
      <c r="X354" s="112">
        <f t="shared" si="84"/>
        <v>0</v>
      </c>
      <c r="Y354" s="114" t="e">
        <f>#REF!-3/30</f>
        <v>#REF!</v>
      </c>
      <c r="Z354" s="115" t="e">
        <f>#REF!+1/30</f>
        <v>#REF!</v>
      </c>
    </row>
    <row r="355" spans="1:26" s="30" customFormat="1" x14ac:dyDescent="0.25">
      <c r="A355" s="19">
        <v>340</v>
      </c>
      <c r="B355" s="20"/>
      <c r="C355" s="149"/>
      <c r="D355" s="1"/>
      <c r="E355" s="1"/>
      <c r="F355" s="173"/>
      <c r="G355" s="55"/>
      <c r="H355" s="116" t="str">
        <f t="shared" si="85"/>
        <v/>
      </c>
      <c r="I355" s="35" t="b">
        <f t="shared" si="75"/>
        <v>0</v>
      </c>
      <c r="J355" s="80" t="str">
        <f t="shared" si="76"/>
        <v/>
      </c>
      <c r="K355" s="29" t="b">
        <f t="shared" si="86"/>
        <v>0</v>
      </c>
      <c r="L355" s="80" t="str">
        <f t="shared" si="87"/>
        <v/>
      </c>
      <c r="M355" s="81" t="e">
        <f t="shared" si="77"/>
        <v>#VALUE!</v>
      </c>
      <c r="N355" s="81" t="e">
        <f t="shared" si="78"/>
        <v>#VALUE!</v>
      </c>
      <c r="O355" s="81" t="e">
        <f t="shared" si="79"/>
        <v>#VALUE!</v>
      </c>
      <c r="P355" s="82" t="e">
        <f t="shared" si="80"/>
        <v>#VALUE!</v>
      </c>
      <c r="Q355" s="82" t="e">
        <f t="shared" si="88"/>
        <v>#VALUE!</v>
      </c>
      <c r="R355" s="82" t="b">
        <f t="shared" si="89"/>
        <v>0</v>
      </c>
      <c r="S355" s="72" t="str">
        <f t="shared" si="81"/>
        <v/>
      </c>
      <c r="T355" s="81" t="e" cm="1">
        <f t="array" aca="1" ref="T355" ca="1">TEXT(RIGHT(10-RIGHT(SUM(INDEX(1*(MID(MID(C355,1,1)*2,ROW(INDIRECT("1:"&amp;LEN(MID(C355,1,1)*2))),1)),,))+MID(C355,2,1)+
SUM(INDEX(1*(MID(MID(C355,3,1)*2,ROW(INDIRECT("1:"&amp;LEN(MID(C355,3,1)*2))),1)),,))+MID(C355,4,1)+
SUM(INDEX(1*(MID(MID(C355,5,1)*2,ROW(INDIRECT("1:"&amp;LEN(MID(C355,5,1)*2))),1)),,))+MID(C355,6,1)+
SUM(INDEX(1*(MID(MID(C355,8,1)*2,ROW(INDIRECT("1:"&amp;LEN(MID(C355,8,1)*2))),1)),,))+MID(C355,9,1)+
SUM(INDEX(1*(MID(MID(C355,10,1)*2,ROW(INDIRECT("1:"&amp;LEN(MID(C355,10,1)*2))),1)),,)),1),1),"0")</f>
        <v>#VALUE!</v>
      </c>
      <c r="U355" s="81" t="str">
        <f t="shared" si="82"/>
        <v/>
      </c>
      <c r="V355" s="83" t="b">
        <f t="shared" si="83"/>
        <v>0</v>
      </c>
      <c r="W355" s="112" t="e">
        <f>IF(#REF!="",FALSE,IF(OR(X355&gt;Z355,X355&lt;Y355),TRUE,FALSE))</f>
        <v>#REF!</v>
      </c>
      <c r="X355" s="112">
        <f t="shared" si="84"/>
        <v>0</v>
      </c>
      <c r="Y355" s="114" t="e">
        <f>#REF!-3/30</f>
        <v>#REF!</v>
      </c>
      <c r="Z355" s="115" t="e">
        <f>#REF!+1/30</f>
        <v>#REF!</v>
      </c>
    </row>
    <row r="356" spans="1:26" s="30" customFormat="1" x14ac:dyDescent="0.25">
      <c r="A356" s="19">
        <v>341</v>
      </c>
      <c r="B356" s="20"/>
      <c r="C356" s="149"/>
      <c r="D356" s="1"/>
      <c r="E356" s="1"/>
      <c r="F356" s="173"/>
      <c r="G356" s="55"/>
      <c r="H356" s="116" t="str">
        <f t="shared" si="85"/>
        <v/>
      </c>
      <c r="I356" s="35" t="b">
        <f t="shared" si="75"/>
        <v>0</v>
      </c>
      <c r="J356" s="80" t="str">
        <f t="shared" si="76"/>
        <v/>
      </c>
      <c r="K356" s="29" t="b">
        <f t="shared" si="86"/>
        <v>0</v>
      </c>
      <c r="L356" s="80" t="str">
        <f t="shared" si="87"/>
        <v/>
      </c>
      <c r="M356" s="81" t="e">
        <f t="shared" si="77"/>
        <v>#VALUE!</v>
      </c>
      <c r="N356" s="81" t="e">
        <f t="shared" si="78"/>
        <v>#VALUE!</v>
      </c>
      <c r="O356" s="81" t="e">
        <f t="shared" si="79"/>
        <v>#VALUE!</v>
      </c>
      <c r="P356" s="82" t="e">
        <f t="shared" si="80"/>
        <v>#VALUE!</v>
      </c>
      <c r="Q356" s="82" t="e">
        <f t="shared" si="88"/>
        <v>#VALUE!</v>
      </c>
      <c r="R356" s="82" t="b">
        <f t="shared" si="89"/>
        <v>0</v>
      </c>
      <c r="S356" s="72" t="str">
        <f t="shared" si="81"/>
        <v/>
      </c>
      <c r="T356" s="81" t="e" cm="1">
        <f t="array" aca="1" ref="T356" ca="1">TEXT(RIGHT(10-RIGHT(SUM(INDEX(1*(MID(MID(C356,1,1)*2,ROW(INDIRECT("1:"&amp;LEN(MID(C356,1,1)*2))),1)),,))+MID(C356,2,1)+
SUM(INDEX(1*(MID(MID(C356,3,1)*2,ROW(INDIRECT("1:"&amp;LEN(MID(C356,3,1)*2))),1)),,))+MID(C356,4,1)+
SUM(INDEX(1*(MID(MID(C356,5,1)*2,ROW(INDIRECT("1:"&amp;LEN(MID(C356,5,1)*2))),1)),,))+MID(C356,6,1)+
SUM(INDEX(1*(MID(MID(C356,8,1)*2,ROW(INDIRECT("1:"&amp;LEN(MID(C356,8,1)*2))),1)),,))+MID(C356,9,1)+
SUM(INDEX(1*(MID(MID(C356,10,1)*2,ROW(INDIRECT("1:"&amp;LEN(MID(C356,10,1)*2))),1)),,)),1),1),"0")</f>
        <v>#VALUE!</v>
      </c>
      <c r="U356" s="81" t="str">
        <f t="shared" si="82"/>
        <v/>
      </c>
      <c r="V356" s="83" t="b">
        <f t="shared" si="83"/>
        <v>0</v>
      </c>
      <c r="W356" s="112" t="e">
        <f>IF(#REF!="",FALSE,IF(OR(X356&gt;Z356,X356&lt;Y356),TRUE,FALSE))</f>
        <v>#REF!</v>
      </c>
      <c r="X356" s="112">
        <f t="shared" si="84"/>
        <v>0</v>
      </c>
      <c r="Y356" s="114" t="e">
        <f>#REF!-3/30</f>
        <v>#REF!</v>
      </c>
      <c r="Z356" s="115" t="e">
        <f>#REF!+1/30</f>
        <v>#REF!</v>
      </c>
    </row>
    <row r="357" spans="1:26" s="30" customFormat="1" x14ac:dyDescent="0.25">
      <c r="A357" s="19">
        <v>342</v>
      </c>
      <c r="B357" s="20"/>
      <c r="C357" s="149"/>
      <c r="D357" s="1"/>
      <c r="E357" s="1"/>
      <c r="F357" s="173"/>
      <c r="G357" s="55"/>
      <c r="H357" s="116" t="str">
        <f t="shared" si="85"/>
        <v/>
      </c>
      <c r="I357" s="35" t="b">
        <f t="shared" si="75"/>
        <v>0</v>
      </c>
      <c r="J357" s="80" t="str">
        <f t="shared" si="76"/>
        <v/>
      </c>
      <c r="K357" s="29" t="b">
        <f t="shared" si="86"/>
        <v>0</v>
      </c>
      <c r="L357" s="80" t="str">
        <f t="shared" si="87"/>
        <v/>
      </c>
      <c r="M357" s="81" t="e">
        <f t="shared" si="77"/>
        <v>#VALUE!</v>
      </c>
      <c r="N357" s="81" t="e">
        <f t="shared" si="78"/>
        <v>#VALUE!</v>
      </c>
      <c r="O357" s="81" t="e">
        <f t="shared" si="79"/>
        <v>#VALUE!</v>
      </c>
      <c r="P357" s="82" t="e">
        <f t="shared" si="80"/>
        <v>#VALUE!</v>
      </c>
      <c r="Q357" s="82" t="e">
        <f t="shared" si="88"/>
        <v>#VALUE!</v>
      </c>
      <c r="R357" s="82" t="b">
        <f t="shared" si="89"/>
        <v>0</v>
      </c>
      <c r="S357" s="72" t="str">
        <f t="shared" si="81"/>
        <v/>
      </c>
      <c r="T357" s="81" t="e" cm="1">
        <f t="array" aca="1" ref="T357" ca="1">TEXT(RIGHT(10-RIGHT(SUM(INDEX(1*(MID(MID(C357,1,1)*2,ROW(INDIRECT("1:"&amp;LEN(MID(C357,1,1)*2))),1)),,))+MID(C357,2,1)+
SUM(INDEX(1*(MID(MID(C357,3,1)*2,ROW(INDIRECT("1:"&amp;LEN(MID(C357,3,1)*2))),1)),,))+MID(C357,4,1)+
SUM(INDEX(1*(MID(MID(C357,5,1)*2,ROW(INDIRECT("1:"&amp;LEN(MID(C357,5,1)*2))),1)),,))+MID(C357,6,1)+
SUM(INDEX(1*(MID(MID(C357,8,1)*2,ROW(INDIRECT("1:"&amp;LEN(MID(C357,8,1)*2))),1)),,))+MID(C357,9,1)+
SUM(INDEX(1*(MID(MID(C357,10,1)*2,ROW(INDIRECT("1:"&amp;LEN(MID(C357,10,1)*2))),1)),,)),1),1),"0")</f>
        <v>#VALUE!</v>
      </c>
      <c r="U357" s="81" t="str">
        <f t="shared" si="82"/>
        <v/>
      </c>
      <c r="V357" s="83" t="b">
        <f t="shared" si="83"/>
        <v>0</v>
      </c>
      <c r="W357" s="112" t="e">
        <f>IF(#REF!="",FALSE,IF(OR(X357&gt;Z357,X357&lt;Y357),TRUE,FALSE))</f>
        <v>#REF!</v>
      </c>
      <c r="X357" s="112">
        <f t="shared" si="84"/>
        <v>0</v>
      </c>
      <c r="Y357" s="114" t="e">
        <f>#REF!-3/30</f>
        <v>#REF!</v>
      </c>
      <c r="Z357" s="115" t="e">
        <f>#REF!+1/30</f>
        <v>#REF!</v>
      </c>
    </row>
    <row r="358" spans="1:26" s="30" customFormat="1" x14ac:dyDescent="0.25">
      <c r="A358" s="19">
        <v>343</v>
      </c>
      <c r="B358" s="20"/>
      <c r="C358" s="149"/>
      <c r="D358" s="1"/>
      <c r="E358" s="1"/>
      <c r="F358" s="173"/>
      <c r="G358" s="55"/>
      <c r="H358" s="116" t="str">
        <f t="shared" si="85"/>
        <v/>
      </c>
      <c r="I358" s="35" t="b">
        <f t="shared" si="75"/>
        <v>0</v>
      </c>
      <c r="J358" s="80" t="str">
        <f t="shared" si="76"/>
        <v/>
      </c>
      <c r="K358" s="29" t="b">
        <f t="shared" si="86"/>
        <v>0</v>
      </c>
      <c r="L358" s="80" t="str">
        <f t="shared" si="87"/>
        <v/>
      </c>
      <c r="M358" s="81" t="e">
        <f t="shared" si="77"/>
        <v>#VALUE!</v>
      </c>
      <c r="N358" s="81" t="e">
        <f t="shared" si="78"/>
        <v>#VALUE!</v>
      </c>
      <c r="O358" s="81" t="e">
        <f t="shared" si="79"/>
        <v>#VALUE!</v>
      </c>
      <c r="P358" s="82" t="e">
        <f t="shared" si="80"/>
        <v>#VALUE!</v>
      </c>
      <c r="Q358" s="82" t="e">
        <f t="shared" si="88"/>
        <v>#VALUE!</v>
      </c>
      <c r="R358" s="82" t="b">
        <f t="shared" si="89"/>
        <v>0</v>
      </c>
      <c r="S358" s="72" t="str">
        <f t="shared" si="81"/>
        <v/>
      </c>
      <c r="T358" s="81" t="e" cm="1">
        <f t="array" aca="1" ref="T358" ca="1">TEXT(RIGHT(10-RIGHT(SUM(INDEX(1*(MID(MID(C358,1,1)*2,ROW(INDIRECT("1:"&amp;LEN(MID(C358,1,1)*2))),1)),,))+MID(C358,2,1)+
SUM(INDEX(1*(MID(MID(C358,3,1)*2,ROW(INDIRECT("1:"&amp;LEN(MID(C358,3,1)*2))),1)),,))+MID(C358,4,1)+
SUM(INDEX(1*(MID(MID(C358,5,1)*2,ROW(INDIRECT("1:"&amp;LEN(MID(C358,5,1)*2))),1)),,))+MID(C358,6,1)+
SUM(INDEX(1*(MID(MID(C358,8,1)*2,ROW(INDIRECT("1:"&amp;LEN(MID(C358,8,1)*2))),1)),,))+MID(C358,9,1)+
SUM(INDEX(1*(MID(MID(C358,10,1)*2,ROW(INDIRECT("1:"&amp;LEN(MID(C358,10,1)*2))),1)),,)),1),1),"0")</f>
        <v>#VALUE!</v>
      </c>
      <c r="U358" s="81" t="str">
        <f t="shared" si="82"/>
        <v/>
      </c>
      <c r="V358" s="83" t="b">
        <f t="shared" si="83"/>
        <v>0</v>
      </c>
      <c r="W358" s="112" t="e">
        <f>IF(#REF!="",FALSE,IF(OR(X358&gt;Z358,X358&lt;Y358),TRUE,FALSE))</f>
        <v>#REF!</v>
      </c>
      <c r="X358" s="112">
        <f t="shared" si="84"/>
        <v>0</v>
      </c>
      <c r="Y358" s="114" t="e">
        <f>#REF!-3/30</f>
        <v>#REF!</v>
      </c>
      <c r="Z358" s="115" t="e">
        <f>#REF!+1/30</f>
        <v>#REF!</v>
      </c>
    </row>
    <row r="359" spans="1:26" s="30" customFormat="1" x14ac:dyDescent="0.25">
      <c r="A359" s="19">
        <v>344</v>
      </c>
      <c r="B359" s="20"/>
      <c r="C359" s="149"/>
      <c r="D359" s="1"/>
      <c r="E359" s="1"/>
      <c r="F359" s="173"/>
      <c r="G359" s="55"/>
      <c r="H359" s="116" t="str">
        <f t="shared" si="85"/>
        <v/>
      </c>
      <c r="I359" s="35" t="b">
        <f t="shared" si="75"/>
        <v>0</v>
      </c>
      <c r="J359" s="80" t="str">
        <f t="shared" si="76"/>
        <v/>
      </c>
      <c r="K359" s="29" t="b">
        <f t="shared" si="86"/>
        <v>0</v>
      </c>
      <c r="L359" s="80" t="str">
        <f t="shared" si="87"/>
        <v/>
      </c>
      <c r="M359" s="81" t="e">
        <f t="shared" si="77"/>
        <v>#VALUE!</v>
      </c>
      <c r="N359" s="81" t="e">
        <f t="shared" si="78"/>
        <v>#VALUE!</v>
      </c>
      <c r="O359" s="81" t="e">
        <f t="shared" si="79"/>
        <v>#VALUE!</v>
      </c>
      <c r="P359" s="82" t="e">
        <f t="shared" si="80"/>
        <v>#VALUE!</v>
      </c>
      <c r="Q359" s="82" t="e">
        <f t="shared" si="88"/>
        <v>#VALUE!</v>
      </c>
      <c r="R359" s="82" t="b">
        <f t="shared" si="89"/>
        <v>0</v>
      </c>
      <c r="S359" s="72" t="str">
        <f t="shared" si="81"/>
        <v/>
      </c>
      <c r="T359" s="81" t="e" cm="1">
        <f t="array" aca="1" ref="T359" ca="1">TEXT(RIGHT(10-RIGHT(SUM(INDEX(1*(MID(MID(C359,1,1)*2,ROW(INDIRECT("1:"&amp;LEN(MID(C359,1,1)*2))),1)),,))+MID(C359,2,1)+
SUM(INDEX(1*(MID(MID(C359,3,1)*2,ROW(INDIRECT("1:"&amp;LEN(MID(C359,3,1)*2))),1)),,))+MID(C359,4,1)+
SUM(INDEX(1*(MID(MID(C359,5,1)*2,ROW(INDIRECT("1:"&amp;LEN(MID(C359,5,1)*2))),1)),,))+MID(C359,6,1)+
SUM(INDEX(1*(MID(MID(C359,8,1)*2,ROW(INDIRECT("1:"&amp;LEN(MID(C359,8,1)*2))),1)),,))+MID(C359,9,1)+
SUM(INDEX(1*(MID(MID(C359,10,1)*2,ROW(INDIRECT("1:"&amp;LEN(MID(C359,10,1)*2))),1)),,)),1),1),"0")</f>
        <v>#VALUE!</v>
      </c>
      <c r="U359" s="81" t="str">
        <f t="shared" si="82"/>
        <v/>
      </c>
      <c r="V359" s="83" t="b">
        <f t="shared" si="83"/>
        <v>0</v>
      </c>
      <c r="W359" s="112" t="e">
        <f>IF(#REF!="",FALSE,IF(OR(X359&gt;Z359,X359&lt;Y359),TRUE,FALSE))</f>
        <v>#REF!</v>
      </c>
      <c r="X359" s="112">
        <f t="shared" si="84"/>
        <v>0</v>
      </c>
      <c r="Y359" s="114" t="e">
        <f>#REF!-3/30</f>
        <v>#REF!</v>
      </c>
      <c r="Z359" s="115" t="e">
        <f>#REF!+1/30</f>
        <v>#REF!</v>
      </c>
    </row>
    <row r="360" spans="1:26" s="30" customFormat="1" x14ac:dyDescent="0.25">
      <c r="A360" s="19">
        <v>345</v>
      </c>
      <c r="B360" s="20"/>
      <c r="C360" s="149"/>
      <c r="D360" s="1"/>
      <c r="E360" s="1"/>
      <c r="F360" s="173"/>
      <c r="G360" s="55"/>
      <c r="H360" s="116" t="str">
        <f t="shared" si="85"/>
        <v/>
      </c>
      <c r="I360" s="35" t="b">
        <f t="shared" si="75"/>
        <v>0</v>
      </c>
      <c r="J360" s="80" t="str">
        <f t="shared" si="76"/>
        <v/>
      </c>
      <c r="K360" s="29" t="b">
        <f t="shared" si="86"/>
        <v>0</v>
      </c>
      <c r="L360" s="80" t="str">
        <f t="shared" si="87"/>
        <v/>
      </c>
      <c r="M360" s="81" t="e">
        <f t="shared" si="77"/>
        <v>#VALUE!</v>
      </c>
      <c r="N360" s="81" t="e">
        <f t="shared" si="78"/>
        <v>#VALUE!</v>
      </c>
      <c r="O360" s="81" t="e">
        <f t="shared" si="79"/>
        <v>#VALUE!</v>
      </c>
      <c r="P360" s="82" t="e">
        <f t="shared" si="80"/>
        <v>#VALUE!</v>
      </c>
      <c r="Q360" s="82" t="e">
        <f t="shared" si="88"/>
        <v>#VALUE!</v>
      </c>
      <c r="R360" s="82" t="b">
        <f t="shared" si="89"/>
        <v>0</v>
      </c>
      <c r="S360" s="72" t="str">
        <f t="shared" si="81"/>
        <v/>
      </c>
      <c r="T360" s="81" t="e" cm="1">
        <f t="array" aca="1" ref="T360" ca="1">TEXT(RIGHT(10-RIGHT(SUM(INDEX(1*(MID(MID(C360,1,1)*2,ROW(INDIRECT("1:"&amp;LEN(MID(C360,1,1)*2))),1)),,))+MID(C360,2,1)+
SUM(INDEX(1*(MID(MID(C360,3,1)*2,ROW(INDIRECT("1:"&amp;LEN(MID(C360,3,1)*2))),1)),,))+MID(C360,4,1)+
SUM(INDEX(1*(MID(MID(C360,5,1)*2,ROW(INDIRECT("1:"&amp;LEN(MID(C360,5,1)*2))),1)),,))+MID(C360,6,1)+
SUM(INDEX(1*(MID(MID(C360,8,1)*2,ROW(INDIRECT("1:"&amp;LEN(MID(C360,8,1)*2))),1)),,))+MID(C360,9,1)+
SUM(INDEX(1*(MID(MID(C360,10,1)*2,ROW(INDIRECT("1:"&amp;LEN(MID(C360,10,1)*2))),1)),,)),1),1),"0")</f>
        <v>#VALUE!</v>
      </c>
      <c r="U360" s="81" t="str">
        <f t="shared" si="82"/>
        <v/>
      </c>
      <c r="V360" s="83" t="b">
        <f t="shared" si="83"/>
        <v>0</v>
      </c>
      <c r="W360" s="112" t="e">
        <f>IF(#REF!="",FALSE,IF(OR(X360&gt;Z360,X360&lt;Y360),TRUE,FALSE))</f>
        <v>#REF!</v>
      </c>
      <c r="X360" s="112">
        <f t="shared" si="84"/>
        <v>0</v>
      </c>
      <c r="Y360" s="114" t="e">
        <f>#REF!-3/30</f>
        <v>#REF!</v>
      </c>
      <c r="Z360" s="115" t="e">
        <f>#REF!+1/30</f>
        <v>#REF!</v>
      </c>
    </row>
    <row r="361" spans="1:26" s="30" customFormat="1" x14ac:dyDescent="0.25">
      <c r="A361" s="19">
        <v>346</v>
      </c>
      <c r="B361" s="20"/>
      <c r="C361" s="149"/>
      <c r="D361" s="1"/>
      <c r="E361" s="1"/>
      <c r="F361" s="173"/>
      <c r="G361" s="55"/>
      <c r="H361" s="116" t="str">
        <f t="shared" si="85"/>
        <v/>
      </c>
      <c r="I361" s="35" t="b">
        <f t="shared" si="75"/>
        <v>0</v>
      </c>
      <c r="J361" s="80" t="str">
        <f t="shared" si="76"/>
        <v/>
      </c>
      <c r="K361" s="29" t="b">
        <f t="shared" si="86"/>
        <v>0</v>
      </c>
      <c r="L361" s="80" t="str">
        <f t="shared" si="87"/>
        <v/>
      </c>
      <c r="M361" s="81" t="e">
        <f t="shared" si="77"/>
        <v>#VALUE!</v>
      </c>
      <c r="N361" s="81" t="e">
        <f t="shared" si="78"/>
        <v>#VALUE!</v>
      </c>
      <c r="O361" s="81" t="e">
        <f t="shared" si="79"/>
        <v>#VALUE!</v>
      </c>
      <c r="P361" s="82" t="e">
        <f t="shared" si="80"/>
        <v>#VALUE!</v>
      </c>
      <c r="Q361" s="82" t="e">
        <f t="shared" si="88"/>
        <v>#VALUE!</v>
      </c>
      <c r="R361" s="82" t="b">
        <f t="shared" si="89"/>
        <v>0</v>
      </c>
      <c r="S361" s="72" t="str">
        <f t="shared" si="81"/>
        <v/>
      </c>
      <c r="T361" s="81" t="e" cm="1">
        <f t="array" aca="1" ref="T361" ca="1">TEXT(RIGHT(10-RIGHT(SUM(INDEX(1*(MID(MID(C361,1,1)*2,ROW(INDIRECT("1:"&amp;LEN(MID(C361,1,1)*2))),1)),,))+MID(C361,2,1)+
SUM(INDEX(1*(MID(MID(C361,3,1)*2,ROW(INDIRECT("1:"&amp;LEN(MID(C361,3,1)*2))),1)),,))+MID(C361,4,1)+
SUM(INDEX(1*(MID(MID(C361,5,1)*2,ROW(INDIRECT("1:"&amp;LEN(MID(C361,5,1)*2))),1)),,))+MID(C361,6,1)+
SUM(INDEX(1*(MID(MID(C361,8,1)*2,ROW(INDIRECT("1:"&amp;LEN(MID(C361,8,1)*2))),1)),,))+MID(C361,9,1)+
SUM(INDEX(1*(MID(MID(C361,10,1)*2,ROW(INDIRECT("1:"&amp;LEN(MID(C361,10,1)*2))),1)),,)),1),1),"0")</f>
        <v>#VALUE!</v>
      </c>
      <c r="U361" s="81" t="str">
        <f t="shared" si="82"/>
        <v/>
      </c>
      <c r="V361" s="83" t="b">
        <f t="shared" si="83"/>
        <v>0</v>
      </c>
      <c r="W361" s="112" t="e">
        <f>IF(#REF!="",FALSE,IF(OR(X361&gt;Z361,X361&lt;Y361),TRUE,FALSE))</f>
        <v>#REF!</v>
      </c>
      <c r="X361" s="112">
        <f t="shared" si="84"/>
        <v>0</v>
      </c>
      <c r="Y361" s="114" t="e">
        <f>#REF!-3/30</f>
        <v>#REF!</v>
      </c>
      <c r="Z361" s="115" t="e">
        <f>#REF!+1/30</f>
        <v>#REF!</v>
      </c>
    </row>
    <row r="362" spans="1:26" s="30" customFormat="1" x14ac:dyDescent="0.25">
      <c r="A362" s="19">
        <v>347</v>
      </c>
      <c r="B362" s="20"/>
      <c r="C362" s="149"/>
      <c r="D362" s="1"/>
      <c r="E362" s="1"/>
      <c r="F362" s="173"/>
      <c r="G362" s="55"/>
      <c r="H362" s="116" t="str">
        <f t="shared" si="85"/>
        <v/>
      </c>
      <c r="I362" s="35" t="b">
        <f t="shared" si="75"/>
        <v>0</v>
      </c>
      <c r="J362" s="80" t="str">
        <f t="shared" si="76"/>
        <v/>
      </c>
      <c r="K362" s="29" t="b">
        <f t="shared" si="86"/>
        <v>0</v>
      </c>
      <c r="L362" s="80" t="str">
        <f t="shared" si="87"/>
        <v/>
      </c>
      <c r="M362" s="81" t="e">
        <f t="shared" si="77"/>
        <v>#VALUE!</v>
      </c>
      <c r="N362" s="81" t="e">
        <f t="shared" si="78"/>
        <v>#VALUE!</v>
      </c>
      <c r="O362" s="81" t="e">
        <f t="shared" si="79"/>
        <v>#VALUE!</v>
      </c>
      <c r="P362" s="82" t="e">
        <f t="shared" si="80"/>
        <v>#VALUE!</v>
      </c>
      <c r="Q362" s="82" t="e">
        <f t="shared" si="88"/>
        <v>#VALUE!</v>
      </c>
      <c r="R362" s="82" t="b">
        <f t="shared" si="89"/>
        <v>0</v>
      </c>
      <c r="S362" s="72" t="str">
        <f t="shared" si="81"/>
        <v/>
      </c>
      <c r="T362" s="81" t="e" cm="1">
        <f t="array" aca="1" ref="T362" ca="1">TEXT(RIGHT(10-RIGHT(SUM(INDEX(1*(MID(MID(C362,1,1)*2,ROW(INDIRECT("1:"&amp;LEN(MID(C362,1,1)*2))),1)),,))+MID(C362,2,1)+
SUM(INDEX(1*(MID(MID(C362,3,1)*2,ROW(INDIRECT("1:"&amp;LEN(MID(C362,3,1)*2))),1)),,))+MID(C362,4,1)+
SUM(INDEX(1*(MID(MID(C362,5,1)*2,ROW(INDIRECT("1:"&amp;LEN(MID(C362,5,1)*2))),1)),,))+MID(C362,6,1)+
SUM(INDEX(1*(MID(MID(C362,8,1)*2,ROW(INDIRECT("1:"&amp;LEN(MID(C362,8,1)*2))),1)),,))+MID(C362,9,1)+
SUM(INDEX(1*(MID(MID(C362,10,1)*2,ROW(INDIRECT("1:"&amp;LEN(MID(C362,10,1)*2))),1)),,)),1),1),"0")</f>
        <v>#VALUE!</v>
      </c>
      <c r="U362" s="81" t="str">
        <f t="shared" si="82"/>
        <v/>
      </c>
      <c r="V362" s="83" t="b">
        <f t="shared" si="83"/>
        <v>0</v>
      </c>
      <c r="W362" s="112" t="e">
        <f>IF(#REF!="",FALSE,IF(OR(X362&gt;Z362,X362&lt;Y362),TRUE,FALSE))</f>
        <v>#REF!</v>
      </c>
      <c r="X362" s="112">
        <f t="shared" si="84"/>
        <v>0</v>
      </c>
      <c r="Y362" s="114" t="e">
        <f>#REF!-3/30</f>
        <v>#REF!</v>
      </c>
      <c r="Z362" s="115" t="e">
        <f>#REF!+1/30</f>
        <v>#REF!</v>
      </c>
    </row>
    <row r="363" spans="1:26" s="30" customFormat="1" x14ac:dyDescent="0.25">
      <c r="A363" s="19">
        <v>348</v>
      </c>
      <c r="B363" s="20"/>
      <c r="C363" s="149"/>
      <c r="D363" s="1"/>
      <c r="E363" s="1"/>
      <c r="F363" s="173"/>
      <c r="G363" s="55"/>
      <c r="H363" s="116" t="str">
        <f t="shared" si="85"/>
        <v/>
      </c>
      <c r="I363" s="35" t="b">
        <f t="shared" si="75"/>
        <v>0</v>
      </c>
      <c r="J363" s="80" t="str">
        <f t="shared" si="76"/>
        <v/>
      </c>
      <c r="K363" s="29" t="b">
        <f t="shared" si="86"/>
        <v>0</v>
      </c>
      <c r="L363" s="80" t="str">
        <f t="shared" si="87"/>
        <v/>
      </c>
      <c r="M363" s="81" t="e">
        <f t="shared" si="77"/>
        <v>#VALUE!</v>
      </c>
      <c r="N363" s="81" t="e">
        <f t="shared" si="78"/>
        <v>#VALUE!</v>
      </c>
      <c r="O363" s="81" t="e">
        <f t="shared" si="79"/>
        <v>#VALUE!</v>
      </c>
      <c r="P363" s="82" t="e">
        <f t="shared" si="80"/>
        <v>#VALUE!</v>
      </c>
      <c r="Q363" s="82" t="e">
        <f t="shared" si="88"/>
        <v>#VALUE!</v>
      </c>
      <c r="R363" s="82" t="b">
        <f t="shared" si="89"/>
        <v>0</v>
      </c>
      <c r="S363" s="72" t="str">
        <f t="shared" si="81"/>
        <v/>
      </c>
      <c r="T363" s="81" t="e" cm="1">
        <f t="array" aca="1" ref="T363" ca="1">TEXT(RIGHT(10-RIGHT(SUM(INDEX(1*(MID(MID(C363,1,1)*2,ROW(INDIRECT("1:"&amp;LEN(MID(C363,1,1)*2))),1)),,))+MID(C363,2,1)+
SUM(INDEX(1*(MID(MID(C363,3,1)*2,ROW(INDIRECT("1:"&amp;LEN(MID(C363,3,1)*2))),1)),,))+MID(C363,4,1)+
SUM(INDEX(1*(MID(MID(C363,5,1)*2,ROW(INDIRECT("1:"&amp;LEN(MID(C363,5,1)*2))),1)),,))+MID(C363,6,1)+
SUM(INDEX(1*(MID(MID(C363,8,1)*2,ROW(INDIRECT("1:"&amp;LEN(MID(C363,8,1)*2))),1)),,))+MID(C363,9,1)+
SUM(INDEX(1*(MID(MID(C363,10,1)*2,ROW(INDIRECT("1:"&amp;LEN(MID(C363,10,1)*2))),1)),,)),1),1),"0")</f>
        <v>#VALUE!</v>
      </c>
      <c r="U363" s="81" t="str">
        <f t="shared" si="82"/>
        <v/>
      </c>
      <c r="V363" s="83" t="b">
        <f t="shared" si="83"/>
        <v>0</v>
      </c>
      <c r="W363" s="112" t="e">
        <f>IF(#REF!="",FALSE,IF(OR(X363&gt;Z363,X363&lt;Y363),TRUE,FALSE))</f>
        <v>#REF!</v>
      </c>
      <c r="X363" s="112">
        <f t="shared" si="84"/>
        <v>0</v>
      </c>
      <c r="Y363" s="114" t="e">
        <f>#REF!-3/30</f>
        <v>#REF!</v>
      </c>
      <c r="Z363" s="115" t="e">
        <f>#REF!+1/30</f>
        <v>#REF!</v>
      </c>
    </row>
    <row r="364" spans="1:26" s="30" customFormat="1" x14ac:dyDescent="0.25">
      <c r="A364" s="19">
        <v>349</v>
      </c>
      <c r="B364" s="20"/>
      <c r="C364" s="149"/>
      <c r="D364" s="1"/>
      <c r="E364" s="1"/>
      <c r="F364" s="173"/>
      <c r="G364" s="55"/>
      <c r="H364" s="116" t="str">
        <f t="shared" si="85"/>
        <v/>
      </c>
      <c r="I364" s="35" t="b">
        <f t="shared" si="75"/>
        <v>0</v>
      </c>
      <c r="J364" s="80" t="str">
        <f t="shared" si="76"/>
        <v/>
      </c>
      <c r="K364" s="29" t="b">
        <f t="shared" si="86"/>
        <v>0</v>
      </c>
      <c r="L364" s="80" t="str">
        <f t="shared" si="87"/>
        <v/>
      </c>
      <c r="M364" s="81" t="e">
        <f t="shared" si="77"/>
        <v>#VALUE!</v>
      </c>
      <c r="N364" s="81" t="e">
        <f t="shared" si="78"/>
        <v>#VALUE!</v>
      </c>
      <c r="O364" s="81" t="e">
        <f t="shared" si="79"/>
        <v>#VALUE!</v>
      </c>
      <c r="P364" s="82" t="e">
        <f t="shared" si="80"/>
        <v>#VALUE!</v>
      </c>
      <c r="Q364" s="82" t="e">
        <f t="shared" si="88"/>
        <v>#VALUE!</v>
      </c>
      <c r="R364" s="82" t="b">
        <f t="shared" si="89"/>
        <v>0</v>
      </c>
      <c r="S364" s="72" t="str">
        <f t="shared" si="81"/>
        <v/>
      </c>
      <c r="T364" s="81" t="e" cm="1">
        <f t="array" aca="1" ref="T364" ca="1">TEXT(RIGHT(10-RIGHT(SUM(INDEX(1*(MID(MID(C364,1,1)*2,ROW(INDIRECT("1:"&amp;LEN(MID(C364,1,1)*2))),1)),,))+MID(C364,2,1)+
SUM(INDEX(1*(MID(MID(C364,3,1)*2,ROW(INDIRECT("1:"&amp;LEN(MID(C364,3,1)*2))),1)),,))+MID(C364,4,1)+
SUM(INDEX(1*(MID(MID(C364,5,1)*2,ROW(INDIRECT("1:"&amp;LEN(MID(C364,5,1)*2))),1)),,))+MID(C364,6,1)+
SUM(INDEX(1*(MID(MID(C364,8,1)*2,ROW(INDIRECT("1:"&amp;LEN(MID(C364,8,1)*2))),1)),,))+MID(C364,9,1)+
SUM(INDEX(1*(MID(MID(C364,10,1)*2,ROW(INDIRECT("1:"&amp;LEN(MID(C364,10,1)*2))),1)),,)),1),1),"0")</f>
        <v>#VALUE!</v>
      </c>
      <c r="U364" s="81" t="str">
        <f t="shared" si="82"/>
        <v/>
      </c>
      <c r="V364" s="83" t="b">
        <f t="shared" si="83"/>
        <v>0</v>
      </c>
      <c r="W364" s="112" t="e">
        <f>IF(#REF!="",FALSE,IF(OR(X364&gt;Z364,X364&lt;Y364),TRUE,FALSE))</f>
        <v>#REF!</v>
      </c>
      <c r="X364" s="112">
        <f t="shared" si="84"/>
        <v>0</v>
      </c>
      <c r="Y364" s="114" t="e">
        <f>#REF!-3/30</f>
        <v>#REF!</v>
      </c>
      <c r="Z364" s="115" t="e">
        <f>#REF!+1/30</f>
        <v>#REF!</v>
      </c>
    </row>
    <row r="365" spans="1:26" s="30" customFormat="1" x14ac:dyDescent="0.25">
      <c r="A365" s="19">
        <v>350</v>
      </c>
      <c r="B365" s="20"/>
      <c r="C365" s="149"/>
      <c r="D365" s="1"/>
      <c r="E365" s="1"/>
      <c r="F365" s="173"/>
      <c r="G365" s="55"/>
      <c r="H365" s="116" t="str">
        <f t="shared" si="85"/>
        <v/>
      </c>
      <c r="I365" s="35" t="b">
        <f t="shared" si="75"/>
        <v>0</v>
      </c>
      <c r="J365" s="80" t="str">
        <f t="shared" si="76"/>
        <v/>
      </c>
      <c r="K365" s="29" t="b">
        <f t="shared" si="86"/>
        <v>0</v>
      </c>
      <c r="L365" s="80" t="str">
        <f t="shared" si="87"/>
        <v/>
      </c>
      <c r="M365" s="81" t="e">
        <f t="shared" si="77"/>
        <v>#VALUE!</v>
      </c>
      <c r="N365" s="81" t="e">
        <f t="shared" si="78"/>
        <v>#VALUE!</v>
      </c>
      <c r="O365" s="81" t="e">
        <f t="shared" si="79"/>
        <v>#VALUE!</v>
      </c>
      <c r="P365" s="82" t="e">
        <f t="shared" si="80"/>
        <v>#VALUE!</v>
      </c>
      <c r="Q365" s="82" t="e">
        <f t="shared" si="88"/>
        <v>#VALUE!</v>
      </c>
      <c r="R365" s="82" t="b">
        <f t="shared" si="89"/>
        <v>0</v>
      </c>
      <c r="S365" s="72" t="str">
        <f t="shared" si="81"/>
        <v/>
      </c>
      <c r="T365" s="81" t="e" cm="1">
        <f t="array" aca="1" ref="T365" ca="1">TEXT(RIGHT(10-RIGHT(SUM(INDEX(1*(MID(MID(C365,1,1)*2,ROW(INDIRECT("1:"&amp;LEN(MID(C365,1,1)*2))),1)),,))+MID(C365,2,1)+
SUM(INDEX(1*(MID(MID(C365,3,1)*2,ROW(INDIRECT("1:"&amp;LEN(MID(C365,3,1)*2))),1)),,))+MID(C365,4,1)+
SUM(INDEX(1*(MID(MID(C365,5,1)*2,ROW(INDIRECT("1:"&amp;LEN(MID(C365,5,1)*2))),1)),,))+MID(C365,6,1)+
SUM(INDEX(1*(MID(MID(C365,8,1)*2,ROW(INDIRECT("1:"&amp;LEN(MID(C365,8,1)*2))),1)),,))+MID(C365,9,1)+
SUM(INDEX(1*(MID(MID(C365,10,1)*2,ROW(INDIRECT("1:"&amp;LEN(MID(C365,10,1)*2))),1)),,)),1),1),"0")</f>
        <v>#VALUE!</v>
      </c>
      <c r="U365" s="81" t="str">
        <f t="shared" si="82"/>
        <v/>
      </c>
      <c r="V365" s="83" t="b">
        <f t="shared" si="83"/>
        <v>0</v>
      </c>
      <c r="W365" s="112" t="e">
        <f>IF(#REF!="",FALSE,IF(OR(X365&gt;Z365,X365&lt;Y365),TRUE,FALSE))</f>
        <v>#REF!</v>
      </c>
      <c r="X365" s="112">
        <f t="shared" si="84"/>
        <v>0</v>
      </c>
      <c r="Y365" s="114" t="e">
        <f>#REF!-3/30</f>
        <v>#REF!</v>
      </c>
      <c r="Z365" s="115" t="e">
        <f>#REF!+1/30</f>
        <v>#REF!</v>
      </c>
    </row>
    <row r="366" spans="1:26" s="30" customFormat="1" x14ac:dyDescent="0.25">
      <c r="A366" s="19">
        <v>351</v>
      </c>
      <c r="B366" s="20"/>
      <c r="C366" s="149"/>
      <c r="D366" s="1"/>
      <c r="E366" s="1"/>
      <c r="F366" s="173"/>
      <c r="G366" s="55"/>
      <c r="H366" s="116" t="str">
        <f t="shared" si="85"/>
        <v/>
      </c>
      <c r="I366" s="35" t="b">
        <f t="shared" si="75"/>
        <v>0</v>
      </c>
      <c r="J366" s="80" t="str">
        <f t="shared" si="76"/>
        <v/>
      </c>
      <c r="K366" s="29" t="b">
        <f t="shared" si="86"/>
        <v>0</v>
      </c>
      <c r="L366" s="80" t="str">
        <f t="shared" si="87"/>
        <v/>
      </c>
      <c r="M366" s="81" t="e">
        <f t="shared" si="77"/>
        <v>#VALUE!</v>
      </c>
      <c r="N366" s="81" t="e">
        <f t="shared" si="78"/>
        <v>#VALUE!</v>
      </c>
      <c r="O366" s="81" t="e">
        <f t="shared" si="79"/>
        <v>#VALUE!</v>
      </c>
      <c r="P366" s="82" t="e">
        <f t="shared" si="80"/>
        <v>#VALUE!</v>
      </c>
      <c r="Q366" s="82" t="e">
        <f t="shared" si="88"/>
        <v>#VALUE!</v>
      </c>
      <c r="R366" s="82" t="b">
        <f t="shared" si="89"/>
        <v>0</v>
      </c>
      <c r="S366" s="72" t="str">
        <f t="shared" si="81"/>
        <v/>
      </c>
      <c r="T366" s="81" t="e" cm="1">
        <f t="array" aca="1" ref="T366" ca="1">TEXT(RIGHT(10-RIGHT(SUM(INDEX(1*(MID(MID(C366,1,1)*2,ROW(INDIRECT("1:"&amp;LEN(MID(C366,1,1)*2))),1)),,))+MID(C366,2,1)+
SUM(INDEX(1*(MID(MID(C366,3,1)*2,ROW(INDIRECT("1:"&amp;LEN(MID(C366,3,1)*2))),1)),,))+MID(C366,4,1)+
SUM(INDEX(1*(MID(MID(C366,5,1)*2,ROW(INDIRECT("1:"&amp;LEN(MID(C366,5,1)*2))),1)),,))+MID(C366,6,1)+
SUM(INDEX(1*(MID(MID(C366,8,1)*2,ROW(INDIRECT("1:"&amp;LEN(MID(C366,8,1)*2))),1)),,))+MID(C366,9,1)+
SUM(INDEX(1*(MID(MID(C366,10,1)*2,ROW(INDIRECT("1:"&amp;LEN(MID(C366,10,1)*2))),1)),,)),1),1),"0")</f>
        <v>#VALUE!</v>
      </c>
      <c r="U366" s="81" t="str">
        <f t="shared" si="82"/>
        <v/>
      </c>
      <c r="V366" s="83" t="b">
        <f t="shared" si="83"/>
        <v>0</v>
      </c>
      <c r="W366" s="112" t="e">
        <f>IF(#REF!="",FALSE,IF(OR(X366&gt;Z366,X366&lt;Y366),TRUE,FALSE))</f>
        <v>#REF!</v>
      </c>
      <c r="X366" s="112">
        <f t="shared" si="84"/>
        <v>0</v>
      </c>
      <c r="Y366" s="114" t="e">
        <f>#REF!-3/30</f>
        <v>#REF!</v>
      </c>
      <c r="Z366" s="115" t="e">
        <f>#REF!+1/30</f>
        <v>#REF!</v>
      </c>
    </row>
    <row r="367" spans="1:26" s="30" customFormat="1" x14ac:dyDescent="0.25">
      <c r="A367" s="19">
        <v>352</v>
      </c>
      <c r="B367" s="20"/>
      <c r="C367" s="149"/>
      <c r="D367" s="1"/>
      <c r="E367" s="1"/>
      <c r="F367" s="173"/>
      <c r="G367" s="55"/>
      <c r="H367" s="116" t="str">
        <f t="shared" si="85"/>
        <v/>
      </c>
      <c r="I367" s="35" t="b">
        <f t="shared" si="75"/>
        <v>0</v>
      </c>
      <c r="J367" s="80" t="str">
        <f t="shared" si="76"/>
        <v/>
      </c>
      <c r="K367" s="29" t="b">
        <f t="shared" si="86"/>
        <v>0</v>
      </c>
      <c r="L367" s="80" t="str">
        <f t="shared" si="87"/>
        <v/>
      </c>
      <c r="M367" s="81" t="e">
        <f t="shared" si="77"/>
        <v>#VALUE!</v>
      </c>
      <c r="N367" s="81" t="e">
        <f t="shared" si="78"/>
        <v>#VALUE!</v>
      </c>
      <c r="O367" s="81" t="e">
        <f t="shared" si="79"/>
        <v>#VALUE!</v>
      </c>
      <c r="P367" s="82" t="e">
        <f t="shared" si="80"/>
        <v>#VALUE!</v>
      </c>
      <c r="Q367" s="82" t="e">
        <f t="shared" si="88"/>
        <v>#VALUE!</v>
      </c>
      <c r="R367" s="82" t="b">
        <f t="shared" si="89"/>
        <v>0</v>
      </c>
      <c r="S367" s="72" t="str">
        <f t="shared" si="81"/>
        <v/>
      </c>
      <c r="T367" s="81" t="e" cm="1">
        <f t="array" aca="1" ref="T367" ca="1">TEXT(RIGHT(10-RIGHT(SUM(INDEX(1*(MID(MID(C367,1,1)*2,ROW(INDIRECT("1:"&amp;LEN(MID(C367,1,1)*2))),1)),,))+MID(C367,2,1)+
SUM(INDEX(1*(MID(MID(C367,3,1)*2,ROW(INDIRECT("1:"&amp;LEN(MID(C367,3,1)*2))),1)),,))+MID(C367,4,1)+
SUM(INDEX(1*(MID(MID(C367,5,1)*2,ROW(INDIRECT("1:"&amp;LEN(MID(C367,5,1)*2))),1)),,))+MID(C367,6,1)+
SUM(INDEX(1*(MID(MID(C367,8,1)*2,ROW(INDIRECT("1:"&amp;LEN(MID(C367,8,1)*2))),1)),,))+MID(C367,9,1)+
SUM(INDEX(1*(MID(MID(C367,10,1)*2,ROW(INDIRECT("1:"&amp;LEN(MID(C367,10,1)*2))),1)),,)),1),1),"0")</f>
        <v>#VALUE!</v>
      </c>
      <c r="U367" s="81" t="str">
        <f t="shared" si="82"/>
        <v/>
      </c>
      <c r="V367" s="83" t="b">
        <f t="shared" si="83"/>
        <v>0</v>
      </c>
      <c r="W367" s="112" t="e">
        <f>IF(#REF!="",FALSE,IF(OR(X367&gt;Z367,X367&lt;Y367),TRUE,FALSE))</f>
        <v>#REF!</v>
      </c>
      <c r="X367" s="112">
        <f t="shared" si="84"/>
        <v>0</v>
      </c>
      <c r="Y367" s="114" t="e">
        <f>#REF!-3/30</f>
        <v>#REF!</v>
      </c>
      <c r="Z367" s="115" t="e">
        <f>#REF!+1/30</f>
        <v>#REF!</v>
      </c>
    </row>
    <row r="368" spans="1:26" s="30" customFormat="1" x14ac:dyDescent="0.25">
      <c r="A368" s="19">
        <v>353</v>
      </c>
      <c r="B368" s="20"/>
      <c r="C368" s="149"/>
      <c r="D368" s="1"/>
      <c r="E368" s="1"/>
      <c r="F368" s="173"/>
      <c r="G368" s="55"/>
      <c r="H368" s="116" t="str">
        <f t="shared" si="85"/>
        <v/>
      </c>
      <c r="I368" s="35" t="b">
        <f t="shared" si="75"/>
        <v>0</v>
      </c>
      <c r="J368" s="80" t="str">
        <f t="shared" si="76"/>
        <v/>
      </c>
      <c r="K368" s="29" t="b">
        <f t="shared" si="86"/>
        <v>0</v>
      </c>
      <c r="L368" s="80" t="str">
        <f t="shared" si="87"/>
        <v/>
      </c>
      <c r="M368" s="81" t="e">
        <f t="shared" si="77"/>
        <v>#VALUE!</v>
      </c>
      <c r="N368" s="81" t="e">
        <f t="shared" si="78"/>
        <v>#VALUE!</v>
      </c>
      <c r="O368" s="81" t="e">
        <f t="shared" si="79"/>
        <v>#VALUE!</v>
      </c>
      <c r="P368" s="82" t="e">
        <f t="shared" si="80"/>
        <v>#VALUE!</v>
      </c>
      <c r="Q368" s="82" t="e">
        <f t="shared" si="88"/>
        <v>#VALUE!</v>
      </c>
      <c r="R368" s="82" t="b">
        <f t="shared" si="89"/>
        <v>0</v>
      </c>
      <c r="S368" s="72" t="str">
        <f t="shared" si="81"/>
        <v/>
      </c>
      <c r="T368" s="81" t="e" cm="1">
        <f t="array" aca="1" ref="T368" ca="1">TEXT(RIGHT(10-RIGHT(SUM(INDEX(1*(MID(MID(C368,1,1)*2,ROW(INDIRECT("1:"&amp;LEN(MID(C368,1,1)*2))),1)),,))+MID(C368,2,1)+
SUM(INDEX(1*(MID(MID(C368,3,1)*2,ROW(INDIRECT("1:"&amp;LEN(MID(C368,3,1)*2))),1)),,))+MID(C368,4,1)+
SUM(INDEX(1*(MID(MID(C368,5,1)*2,ROW(INDIRECT("1:"&amp;LEN(MID(C368,5,1)*2))),1)),,))+MID(C368,6,1)+
SUM(INDEX(1*(MID(MID(C368,8,1)*2,ROW(INDIRECT("1:"&amp;LEN(MID(C368,8,1)*2))),1)),,))+MID(C368,9,1)+
SUM(INDEX(1*(MID(MID(C368,10,1)*2,ROW(INDIRECT("1:"&amp;LEN(MID(C368,10,1)*2))),1)),,)),1),1),"0")</f>
        <v>#VALUE!</v>
      </c>
      <c r="U368" s="81" t="str">
        <f t="shared" si="82"/>
        <v/>
      </c>
      <c r="V368" s="83" t="b">
        <f t="shared" si="83"/>
        <v>0</v>
      </c>
      <c r="W368" s="112" t="e">
        <f>IF(#REF!="",FALSE,IF(OR(X368&gt;Z368,X368&lt;Y368),TRUE,FALSE))</f>
        <v>#REF!</v>
      </c>
      <c r="X368" s="112">
        <f t="shared" si="84"/>
        <v>0</v>
      </c>
      <c r="Y368" s="114" t="e">
        <f>#REF!-3/30</f>
        <v>#REF!</v>
      </c>
      <c r="Z368" s="115" t="e">
        <f>#REF!+1/30</f>
        <v>#REF!</v>
      </c>
    </row>
    <row r="369" spans="1:26" s="30" customFormat="1" x14ac:dyDescent="0.25">
      <c r="A369" s="19">
        <v>354</v>
      </c>
      <c r="B369" s="20"/>
      <c r="C369" s="149"/>
      <c r="D369" s="1"/>
      <c r="E369" s="1"/>
      <c r="F369" s="173"/>
      <c r="G369" s="55"/>
      <c r="H369" s="116" t="str">
        <f t="shared" si="85"/>
        <v/>
      </c>
      <c r="I369" s="35" t="b">
        <f t="shared" si="75"/>
        <v>0</v>
      </c>
      <c r="J369" s="80" t="str">
        <f t="shared" si="76"/>
        <v/>
      </c>
      <c r="K369" s="29" t="b">
        <f t="shared" si="86"/>
        <v>0</v>
      </c>
      <c r="L369" s="80" t="str">
        <f t="shared" si="87"/>
        <v/>
      </c>
      <c r="M369" s="81" t="e">
        <f t="shared" si="77"/>
        <v>#VALUE!</v>
      </c>
      <c r="N369" s="81" t="e">
        <f t="shared" si="78"/>
        <v>#VALUE!</v>
      </c>
      <c r="O369" s="81" t="e">
        <f t="shared" si="79"/>
        <v>#VALUE!</v>
      </c>
      <c r="P369" s="82" t="e">
        <f t="shared" si="80"/>
        <v>#VALUE!</v>
      </c>
      <c r="Q369" s="82" t="e">
        <f t="shared" si="88"/>
        <v>#VALUE!</v>
      </c>
      <c r="R369" s="82" t="b">
        <f t="shared" si="89"/>
        <v>0</v>
      </c>
      <c r="S369" s="72" t="str">
        <f t="shared" si="81"/>
        <v/>
      </c>
      <c r="T369" s="81" t="e" cm="1">
        <f t="array" aca="1" ref="T369" ca="1">TEXT(RIGHT(10-RIGHT(SUM(INDEX(1*(MID(MID(C369,1,1)*2,ROW(INDIRECT("1:"&amp;LEN(MID(C369,1,1)*2))),1)),,))+MID(C369,2,1)+
SUM(INDEX(1*(MID(MID(C369,3,1)*2,ROW(INDIRECT("1:"&amp;LEN(MID(C369,3,1)*2))),1)),,))+MID(C369,4,1)+
SUM(INDEX(1*(MID(MID(C369,5,1)*2,ROW(INDIRECT("1:"&amp;LEN(MID(C369,5,1)*2))),1)),,))+MID(C369,6,1)+
SUM(INDEX(1*(MID(MID(C369,8,1)*2,ROW(INDIRECT("1:"&amp;LEN(MID(C369,8,1)*2))),1)),,))+MID(C369,9,1)+
SUM(INDEX(1*(MID(MID(C369,10,1)*2,ROW(INDIRECT("1:"&amp;LEN(MID(C369,10,1)*2))),1)),,)),1),1),"0")</f>
        <v>#VALUE!</v>
      </c>
      <c r="U369" s="81" t="str">
        <f t="shared" si="82"/>
        <v/>
      </c>
      <c r="V369" s="83" t="b">
        <f t="shared" si="83"/>
        <v>0</v>
      </c>
      <c r="W369" s="112" t="e">
        <f>IF(#REF!="",FALSE,IF(OR(X369&gt;Z369,X369&lt;Y369),TRUE,FALSE))</f>
        <v>#REF!</v>
      </c>
      <c r="X369" s="112">
        <f t="shared" si="84"/>
        <v>0</v>
      </c>
      <c r="Y369" s="114" t="e">
        <f>#REF!-3/30</f>
        <v>#REF!</v>
      </c>
      <c r="Z369" s="115" t="e">
        <f>#REF!+1/30</f>
        <v>#REF!</v>
      </c>
    </row>
    <row r="370" spans="1:26" s="30" customFormat="1" x14ac:dyDescent="0.25">
      <c r="A370" s="19">
        <v>355</v>
      </c>
      <c r="B370" s="20"/>
      <c r="C370" s="149"/>
      <c r="D370" s="1"/>
      <c r="E370" s="1"/>
      <c r="F370" s="173"/>
      <c r="G370" s="55"/>
      <c r="H370" s="116" t="str">
        <f t="shared" si="85"/>
        <v/>
      </c>
      <c r="I370" s="35" t="b">
        <f t="shared" si="75"/>
        <v>0</v>
      </c>
      <c r="J370" s="80" t="str">
        <f t="shared" si="76"/>
        <v/>
      </c>
      <c r="K370" s="29" t="b">
        <f t="shared" si="86"/>
        <v>0</v>
      </c>
      <c r="L370" s="80" t="str">
        <f t="shared" si="87"/>
        <v/>
      </c>
      <c r="M370" s="81" t="e">
        <f t="shared" si="77"/>
        <v>#VALUE!</v>
      </c>
      <c r="N370" s="81" t="e">
        <f t="shared" si="78"/>
        <v>#VALUE!</v>
      </c>
      <c r="O370" s="81" t="e">
        <f t="shared" si="79"/>
        <v>#VALUE!</v>
      </c>
      <c r="P370" s="82" t="e">
        <f t="shared" si="80"/>
        <v>#VALUE!</v>
      </c>
      <c r="Q370" s="82" t="e">
        <f t="shared" si="88"/>
        <v>#VALUE!</v>
      </c>
      <c r="R370" s="82" t="b">
        <f t="shared" si="89"/>
        <v>0</v>
      </c>
      <c r="S370" s="72" t="str">
        <f t="shared" si="81"/>
        <v/>
      </c>
      <c r="T370" s="81" t="e" cm="1">
        <f t="array" aca="1" ref="T370" ca="1">TEXT(RIGHT(10-RIGHT(SUM(INDEX(1*(MID(MID(C370,1,1)*2,ROW(INDIRECT("1:"&amp;LEN(MID(C370,1,1)*2))),1)),,))+MID(C370,2,1)+
SUM(INDEX(1*(MID(MID(C370,3,1)*2,ROW(INDIRECT("1:"&amp;LEN(MID(C370,3,1)*2))),1)),,))+MID(C370,4,1)+
SUM(INDEX(1*(MID(MID(C370,5,1)*2,ROW(INDIRECT("1:"&amp;LEN(MID(C370,5,1)*2))),1)),,))+MID(C370,6,1)+
SUM(INDEX(1*(MID(MID(C370,8,1)*2,ROW(INDIRECT("1:"&amp;LEN(MID(C370,8,1)*2))),1)),,))+MID(C370,9,1)+
SUM(INDEX(1*(MID(MID(C370,10,1)*2,ROW(INDIRECT("1:"&amp;LEN(MID(C370,10,1)*2))),1)),,)),1),1),"0")</f>
        <v>#VALUE!</v>
      </c>
      <c r="U370" s="81" t="str">
        <f t="shared" si="82"/>
        <v/>
      </c>
      <c r="V370" s="83" t="b">
        <f t="shared" si="83"/>
        <v>0</v>
      </c>
      <c r="W370" s="112" t="e">
        <f>IF(#REF!="",FALSE,IF(OR(X370&gt;Z370,X370&lt;Y370),TRUE,FALSE))</f>
        <v>#REF!</v>
      </c>
      <c r="X370" s="112">
        <f t="shared" si="84"/>
        <v>0</v>
      </c>
      <c r="Y370" s="114" t="e">
        <f>#REF!-3/30</f>
        <v>#REF!</v>
      </c>
      <c r="Z370" s="115" t="e">
        <f>#REF!+1/30</f>
        <v>#REF!</v>
      </c>
    </row>
    <row r="371" spans="1:26" s="30" customFormat="1" x14ac:dyDescent="0.25">
      <c r="A371" s="19">
        <v>356</v>
      </c>
      <c r="B371" s="20"/>
      <c r="C371" s="149"/>
      <c r="D371" s="1"/>
      <c r="E371" s="1"/>
      <c r="F371" s="173"/>
      <c r="G371" s="55"/>
      <c r="H371" s="116" t="str">
        <f t="shared" si="85"/>
        <v/>
      </c>
      <c r="I371" s="35" t="b">
        <f t="shared" si="75"/>
        <v>0</v>
      </c>
      <c r="J371" s="80" t="str">
        <f t="shared" si="76"/>
        <v/>
      </c>
      <c r="K371" s="29" t="b">
        <f t="shared" si="86"/>
        <v>0</v>
      </c>
      <c r="L371" s="80" t="str">
        <f t="shared" si="87"/>
        <v/>
      </c>
      <c r="M371" s="81" t="e">
        <f t="shared" si="77"/>
        <v>#VALUE!</v>
      </c>
      <c r="N371" s="81" t="e">
        <f t="shared" si="78"/>
        <v>#VALUE!</v>
      </c>
      <c r="O371" s="81" t="e">
        <f t="shared" si="79"/>
        <v>#VALUE!</v>
      </c>
      <c r="P371" s="82" t="e">
        <f t="shared" si="80"/>
        <v>#VALUE!</v>
      </c>
      <c r="Q371" s="82" t="e">
        <f t="shared" si="88"/>
        <v>#VALUE!</v>
      </c>
      <c r="R371" s="82" t="b">
        <f t="shared" si="89"/>
        <v>0</v>
      </c>
      <c r="S371" s="72" t="str">
        <f t="shared" si="81"/>
        <v/>
      </c>
      <c r="T371" s="81" t="e" cm="1">
        <f t="array" aca="1" ref="T371" ca="1">TEXT(RIGHT(10-RIGHT(SUM(INDEX(1*(MID(MID(C371,1,1)*2,ROW(INDIRECT("1:"&amp;LEN(MID(C371,1,1)*2))),1)),,))+MID(C371,2,1)+
SUM(INDEX(1*(MID(MID(C371,3,1)*2,ROW(INDIRECT("1:"&amp;LEN(MID(C371,3,1)*2))),1)),,))+MID(C371,4,1)+
SUM(INDEX(1*(MID(MID(C371,5,1)*2,ROW(INDIRECT("1:"&amp;LEN(MID(C371,5,1)*2))),1)),,))+MID(C371,6,1)+
SUM(INDEX(1*(MID(MID(C371,8,1)*2,ROW(INDIRECT("1:"&amp;LEN(MID(C371,8,1)*2))),1)),,))+MID(C371,9,1)+
SUM(INDEX(1*(MID(MID(C371,10,1)*2,ROW(INDIRECT("1:"&amp;LEN(MID(C371,10,1)*2))),1)),,)),1),1),"0")</f>
        <v>#VALUE!</v>
      </c>
      <c r="U371" s="81" t="str">
        <f t="shared" si="82"/>
        <v/>
      </c>
      <c r="V371" s="83" t="b">
        <f t="shared" si="83"/>
        <v>0</v>
      </c>
      <c r="W371" s="112" t="e">
        <f>IF(#REF!="",FALSE,IF(OR(X371&gt;Z371,X371&lt;Y371),TRUE,FALSE))</f>
        <v>#REF!</v>
      </c>
      <c r="X371" s="112">
        <f t="shared" si="84"/>
        <v>0</v>
      </c>
      <c r="Y371" s="114" t="e">
        <f>#REF!-3/30</f>
        <v>#REF!</v>
      </c>
      <c r="Z371" s="115" t="e">
        <f>#REF!+1/30</f>
        <v>#REF!</v>
      </c>
    </row>
    <row r="372" spans="1:26" s="30" customFormat="1" x14ac:dyDescent="0.25">
      <c r="A372" s="19">
        <v>357</v>
      </c>
      <c r="B372" s="20"/>
      <c r="C372" s="149"/>
      <c r="D372" s="1"/>
      <c r="E372" s="1"/>
      <c r="F372" s="173"/>
      <c r="G372" s="55"/>
      <c r="H372" s="116" t="str">
        <f t="shared" si="85"/>
        <v/>
      </c>
      <c r="I372" s="35" t="b">
        <f t="shared" si="75"/>
        <v>0</v>
      </c>
      <c r="J372" s="80" t="str">
        <f t="shared" si="76"/>
        <v/>
      </c>
      <c r="K372" s="29" t="b">
        <f t="shared" si="86"/>
        <v>0</v>
      </c>
      <c r="L372" s="80" t="str">
        <f t="shared" si="87"/>
        <v/>
      </c>
      <c r="M372" s="81" t="e">
        <f t="shared" si="77"/>
        <v>#VALUE!</v>
      </c>
      <c r="N372" s="81" t="e">
        <f t="shared" si="78"/>
        <v>#VALUE!</v>
      </c>
      <c r="O372" s="81" t="e">
        <f t="shared" si="79"/>
        <v>#VALUE!</v>
      </c>
      <c r="P372" s="82" t="e">
        <f t="shared" si="80"/>
        <v>#VALUE!</v>
      </c>
      <c r="Q372" s="82" t="e">
        <f t="shared" si="88"/>
        <v>#VALUE!</v>
      </c>
      <c r="R372" s="82" t="b">
        <f t="shared" si="89"/>
        <v>0</v>
      </c>
      <c r="S372" s="72" t="str">
        <f t="shared" si="81"/>
        <v/>
      </c>
      <c r="T372" s="81" t="e" cm="1">
        <f t="array" aca="1" ref="T372" ca="1">TEXT(RIGHT(10-RIGHT(SUM(INDEX(1*(MID(MID(C372,1,1)*2,ROW(INDIRECT("1:"&amp;LEN(MID(C372,1,1)*2))),1)),,))+MID(C372,2,1)+
SUM(INDEX(1*(MID(MID(C372,3,1)*2,ROW(INDIRECT("1:"&amp;LEN(MID(C372,3,1)*2))),1)),,))+MID(C372,4,1)+
SUM(INDEX(1*(MID(MID(C372,5,1)*2,ROW(INDIRECT("1:"&amp;LEN(MID(C372,5,1)*2))),1)),,))+MID(C372,6,1)+
SUM(INDEX(1*(MID(MID(C372,8,1)*2,ROW(INDIRECT("1:"&amp;LEN(MID(C372,8,1)*2))),1)),,))+MID(C372,9,1)+
SUM(INDEX(1*(MID(MID(C372,10,1)*2,ROW(INDIRECT("1:"&amp;LEN(MID(C372,10,1)*2))),1)),,)),1),1),"0")</f>
        <v>#VALUE!</v>
      </c>
      <c r="U372" s="81" t="str">
        <f t="shared" si="82"/>
        <v/>
      </c>
      <c r="V372" s="83" t="b">
        <f t="shared" si="83"/>
        <v>0</v>
      </c>
      <c r="W372" s="112" t="e">
        <f>IF(#REF!="",FALSE,IF(OR(X372&gt;Z372,X372&lt;Y372),TRUE,FALSE))</f>
        <v>#REF!</v>
      </c>
      <c r="X372" s="112">
        <f t="shared" si="84"/>
        <v>0</v>
      </c>
      <c r="Y372" s="114" t="e">
        <f>#REF!-3/30</f>
        <v>#REF!</v>
      </c>
      <c r="Z372" s="115" t="e">
        <f>#REF!+1/30</f>
        <v>#REF!</v>
      </c>
    </row>
    <row r="373" spans="1:26" s="30" customFormat="1" x14ac:dyDescent="0.25">
      <c r="A373" s="19">
        <v>358</v>
      </c>
      <c r="B373" s="20"/>
      <c r="C373" s="149"/>
      <c r="D373" s="1"/>
      <c r="E373" s="1"/>
      <c r="F373" s="173"/>
      <c r="G373" s="55"/>
      <c r="H373" s="116" t="str">
        <f t="shared" si="85"/>
        <v/>
      </c>
      <c r="I373" s="35" t="b">
        <f t="shared" si="75"/>
        <v>0</v>
      </c>
      <c r="J373" s="80" t="str">
        <f t="shared" si="76"/>
        <v/>
      </c>
      <c r="K373" s="29" t="b">
        <f t="shared" si="86"/>
        <v>0</v>
      </c>
      <c r="L373" s="80" t="str">
        <f t="shared" si="87"/>
        <v/>
      </c>
      <c r="M373" s="81" t="e">
        <f t="shared" si="77"/>
        <v>#VALUE!</v>
      </c>
      <c r="N373" s="81" t="e">
        <f t="shared" si="78"/>
        <v>#VALUE!</v>
      </c>
      <c r="O373" s="81" t="e">
        <f t="shared" si="79"/>
        <v>#VALUE!</v>
      </c>
      <c r="P373" s="82" t="e">
        <f t="shared" si="80"/>
        <v>#VALUE!</v>
      </c>
      <c r="Q373" s="82" t="e">
        <f t="shared" si="88"/>
        <v>#VALUE!</v>
      </c>
      <c r="R373" s="82" t="b">
        <f t="shared" si="89"/>
        <v>0</v>
      </c>
      <c r="S373" s="72" t="str">
        <f t="shared" si="81"/>
        <v/>
      </c>
      <c r="T373" s="81" t="e" cm="1">
        <f t="array" aca="1" ref="T373" ca="1">TEXT(RIGHT(10-RIGHT(SUM(INDEX(1*(MID(MID(C373,1,1)*2,ROW(INDIRECT("1:"&amp;LEN(MID(C373,1,1)*2))),1)),,))+MID(C373,2,1)+
SUM(INDEX(1*(MID(MID(C373,3,1)*2,ROW(INDIRECT("1:"&amp;LEN(MID(C373,3,1)*2))),1)),,))+MID(C373,4,1)+
SUM(INDEX(1*(MID(MID(C373,5,1)*2,ROW(INDIRECT("1:"&amp;LEN(MID(C373,5,1)*2))),1)),,))+MID(C373,6,1)+
SUM(INDEX(1*(MID(MID(C373,8,1)*2,ROW(INDIRECT("1:"&amp;LEN(MID(C373,8,1)*2))),1)),,))+MID(C373,9,1)+
SUM(INDEX(1*(MID(MID(C373,10,1)*2,ROW(INDIRECT("1:"&amp;LEN(MID(C373,10,1)*2))),1)),,)),1),1),"0")</f>
        <v>#VALUE!</v>
      </c>
      <c r="U373" s="81" t="str">
        <f t="shared" si="82"/>
        <v/>
      </c>
      <c r="V373" s="83" t="b">
        <f t="shared" si="83"/>
        <v>0</v>
      </c>
      <c r="W373" s="112" t="e">
        <f>IF(#REF!="",FALSE,IF(OR(X373&gt;Z373,X373&lt;Y373),TRUE,FALSE))</f>
        <v>#REF!</v>
      </c>
      <c r="X373" s="112">
        <f t="shared" si="84"/>
        <v>0</v>
      </c>
      <c r="Y373" s="114" t="e">
        <f>#REF!-3/30</f>
        <v>#REF!</v>
      </c>
      <c r="Z373" s="115" t="e">
        <f>#REF!+1/30</f>
        <v>#REF!</v>
      </c>
    </row>
    <row r="374" spans="1:26" s="30" customFormat="1" x14ac:dyDescent="0.25">
      <c r="A374" s="19">
        <v>359</v>
      </c>
      <c r="B374" s="20"/>
      <c r="C374" s="149"/>
      <c r="D374" s="1"/>
      <c r="E374" s="1"/>
      <c r="F374" s="173"/>
      <c r="G374" s="55"/>
      <c r="H374" s="116" t="str">
        <f t="shared" si="85"/>
        <v/>
      </c>
      <c r="I374" s="35" t="b">
        <f t="shared" si="75"/>
        <v>0</v>
      </c>
      <c r="J374" s="80" t="str">
        <f t="shared" si="76"/>
        <v/>
      </c>
      <c r="K374" s="29" t="b">
        <f t="shared" si="86"/>
        <v>0</v>
      </c>
      <c r="L374" s="80" t="str">
        <f t="shared" si="87"/>
        <v/>
      </c>
      <c r="M374" s="81" t="e">
        <f t="shared" si="77"/>
        <v>#VALUE!</v>
      </c>
      <c r="N374" s="81" t="e">
        <f t="shared" si="78"/>
        <v>#VALUE!</v>
      </c>
      <c r="O374" s="81" t="e">
        <f t="shared" si="79"/>
        <v>#VALUE!</v>
      </c>
      <c r="P374" s="82" t="e">
        <f t="shared" si="80"/>
        <v>#VALUE!</v>
      </c>
      <c r="Q374" s="82" t="e">
        <f t="shared" si="88"/>
        <v>#VALUE!</v>
      </c>
      <c r="R374" s="82" t="b">
        <f t="shared" si="89"/>
        <v>0</v>
      </c>
      <c r="S374" s="72" t="str">
        <f t="shared" si="81"/>
        <v/>
      </c>
      <c r="T374" s="81" t="e" cm="1">
        <f t="array" aca="1" ref="T374" ca="1">TEXT(RIGHT(10-RIGHT(SUM(INDEX(1*(MID(MID(C374,1,1)*2,ROW(INDIRECT("1:"&amp;LEN(MID(C374,1,1)*2))),1)),,))+MID(C374,2,1)+
SUM(INDEX(1*(MID(MID(C374,3,1)*2,ROW(INDIRECT("1:"&amp;LEN(MID(C374,3,1)*2))),1)),,))+MID(C374,4,1)+
SUM(INDEX(1*(MID(MID(C374,5,1)*2,ROW(INDIRECT("1:"&amp;LEN(MID(C374,5,1)*2))),1)),,))+MID(C374,6,1)+
SUM(INDEX(1*(MID(MID(C374,8,1)*2,ROW(INDIRECT("1:"&amp;LEN(MID(C374,8,1)*2))),1)),,))+MID(C374,9,1)+
SUM(INDEX(1*(MID(MID(C374,10,1)*2,ROW(INDIRECT("1:"&amp;LEN(MID(C374,10,1)*2))),1)),,)),1),1),"0")</f>
        <v>#VALUE!</v>
      </c>
      <c r="U374" s="81" t="str">
        <f t="shared" si="82"/>
        <v/>
      </c>
      <c r="V374" s="83" t="b">
        <f t="shared" si="83"/>
        <v>0</v>
      </c>
      <c r="W374" s="112" t="e">
        <f>IF(#REF!="",FALSE,IF(OR(X374&gt;Z374,X374&lt;Y374),TRUE,FALSE))</f>
        <v>#REF!</v>
      </c>
      <c r="X374" s="112">
        <f t="shared" si="84"/>
        <v>0</v>
      </c>
      <c r="Y374" s="114" t="e">
        <f>#REF!-3/30</f>
        <v>#REF!</v>
      </c>
      <c r="Z374" s="115" t="e">
        <f>#REF!+1/30</f>
        <v>#REF!</v>
      </c>
    </row>
    <row r="375" spans="1:26" s="30" customFormat="1" x14ac:dyDescent="0.25">
      <c r="A375" s="19">
        <v>360</v>
      </c>
      <c r="B375" s="20"/>
      <c r="C375" s="149"/>
      <c r="D375" s="1"/>
      <c r="E375" s="1"/>
      <c r="F375" s="173"/>
      <c r="G375" s="55"/>
      <c r="H375" s="116" t="str">
        <f t="shared" si="85"/>
        <v/>
      </c>
      <c r="I375" s="35" t="b">
        <f t="shared" si="75"/>
        <v>0</v>
      </c>
      <c r="J375" s="80" t="str">
        <f t="shared" si="76"/>
        <v/>
      </c>
      <c r="K375" s="29" t="b">
        <f t="shared" si="86"/>
        <v>0</v>
      </c>
      <c r="L375" s="80" t="str">
        <f t="shared" si="87"/>
        <v/>
      </c>
      <c r="M375" s="81" t="e">
        <f t="shared" si="77"/>
        <v>#VALUE!</v>
      </c>
      <c r="N375" s="81" t="e">
        <f t="shared" si="78"/>
        <v>#VALUE!</v>
      </c>
      <c r="O375" s="81" t="e">
        <f t="shared" si="79"/>
        <v>#VALUE!</v>
      </c>
      <c r="P375" s="82" t="e">
        <f t="shared" si="80"/>
        <v>#VALUE!</v>
      </c>
      <c r="Q375" s="82" t="e">
        <f t="shared" si="88"/>
        <v>#VALUE!</v>
      </c>
      <c r="R375" s="82" t="b">
        <f t="shared" si="89"/>
        <v>0</v>
      </c>
      <c r="S375" s="72" t="str">
        <f t="shared" si="81"/>
        <v/>
      </c>
      <c r="T375" s="81" t="e" cm="1">
        <f t="array" aca="1" ref="T375" ca="1">TEXT(RIGHT(10-RIGHT(SUM(INDEX(1*(MID(MID(C375,1,1)*2,ROW(INDIRECT("1:"&amp;LEN(MID(C375,1,1)*2))),1)),,))+MID(C375,2,1)+
SUM(INDEX(1*(MID(MID(C375,3,1)*2,ROW(INDIRECT("1:"&amp;LEN(MID(C375,3,1)*2))),1)),,))+MID(C375,4,1)+
SUM(INDEX(1*(MID(MID(C375,5,1)*2,ROW(INDIRECT("1:"&amp;LEN(MID(C375,5,1)*2))),1)),,))+MID(C375,6,1)+
SUM(INDEX(1*(MID(MID(C375,8,1)*2,ROW(INDIRECT("1:"&amp;LEN(MID(C375,8,1)*2))),1)),,))+MID(C375,9,1)+
SUM(INDEX(1*(MID(MID(C375,10,1)*2,ROW(INDIRECT("1:"&amp;LEN(MID(C375,10,1)*2))),1)),,)),1),1),"0")</f>
        <v>#VALUE!</v>
      </c>
      <c r="U375" s="81" t="str">
        <f t="shared" si="82"/>
        <v/>
      </c>
      <c r="V375" s="83" t="b">
        <f t="shared" si="83"/>
        <v>0</v>
      </c>
      <c r="W375" s="112" t="e">
        <f>IF(#REF!="",FALSE,IF(OR(X375&gt;Z375,X375&lt;Y375),TRUE,FALSE))</f>
        <v>#REF!</v>
      </c>
      <c r="X375" s="112">
        <f t="shared" si="84"/>
        <v>0</v>
      </c>
      <c r="Y375" s="114" t="e">
        <f>#REF!-3/30</f>
        <v>#REF!</v>
      </c>
      <c r="Z375" s="115" t="e">
        <f>#REF!+1/30</f>
        <v>#REF!</v>
      </c>
    </row>
    <row r="376" spans="1:26" s="30" customFormat="1" x14ac:dyDescent="0.25">
      <c r="A376" s="19">
        <v>361</v>
      </c>
      <c r="B376" s="20"/>
      <c r="C376" s="149"/>
      <c r="D376" s="1"/>
      <c r="E376" s="1"/>
      <c r="F376" s="173"/>
      <c r="G376" s="55"/>
      <c r="H376" s="116" t="str">
        <f t="shared" si="85"/>
        <v/>
      </c>
      <c r="I376" s="35" t="b">
        <f t="shared" si="75"/>
        <v>0</v>
      </c>
      <c r="J376" s="80" t="str">
        <f t="shared" si="76"/>
        <v/>
      </c>
      <c r="K376" s="29" t="b">
        <f t="shared" si="86"/>
        <v>0</v>
      </c>
      <c r="L376" s="80" t="str">
        <f t="shared" si="87"/>
        <v/>
      </c>
      <c r="M376" s="81" t="e">
        <f t="shared" si="77"/>
        <v>#VALUE!</v>
      </c>
      <c r="N376" s="81" t="e">
        <f t="shared" si="78"/>
        <v>#VALUE!</v>
      </c>
      <c r="O376" s="81" t="e">
        <f t="shared" si="79"/>
        <v>#VALUE!</v>
      </c>
      <c r="P376" s="82" t="e">
        <f t="shared" si="80"/>
        <v>#VALUE!</v>
      </c>
      <c r="Q376" s="82" t="e">
        <f t="shared" si="88"/>
        <v>#VALUE!</v>
      </c>
      <c r="R376" s="82" t="b">
        <f t="shared" si="89"/>
        <v>0</v>
      </c>
      <c r="S376" s="72" t="str">
        <f t="shared" si="81"/>
        <v/>
      </c>
      <c r="T376" s="81" t="e" cm="1">
        <f t="array" aca="1" ref="T376" ca="1">TEXT(RIGHT(10-RIGHT(SUM(INDEX(1*(MID(MID(C376,1,1)*2,ROW(INDIRECT("1:"&amp;LEN(MID(C376,1,1)*2))),1)),,))+MID(C376,2,1)+
SUM(INDEX(1*(MID(MID(C376,3,1)*2,ROW(INDIRECT("1:"&amp;LEN(MID(C376,3,1)*2))),1)),,))+MID(C376,4,1)+
SUM(INDEX(1*(MID(MID(C376,5,1)*2,ROW(INDIRECT("1:"&amp;LEN(MID(C376,5,1)*2))),1)),,))+MID(C376,6,1)+
SUM(INDEX(1*(MID(MID(C376,8,1)*2,ROW(INDIRECT("1:"&amp;LEN(MID(C376,8,1)*2))),1)),,))+MID(C376,9,1)+
SUM(INDEX(1*(MID(MID(C376,10,1)*2,ROW(INDIRECT("1:"&amp;LEN(MID(C376,10,1)*2))),1)),,)),1),1),"0")</f>
        <v>#VALUE!</v>
      </c>
      <c r="U376" s="81" t="str">
        <f t="shared" si="82"/>
        <v/>
      </c>
      <c r="V376" s="83" t="b">
        <f t="shared" si="83"/>
        <v>0</v>
      </c>
      <c r="W376" s="112" t="e">
        <f>IF(#REF!="",FALSE,IF(OR(X376&gt;Z376,X376&lt;Y376),TRUE,FALSE))</f>
        <v>#REF!</v>
      </c>
      <c r="X376" s="112">
        <f t="shared" si="84"/>
        <v>0</v>
      </c>
      <c r="Y376" s="114" t="e">
        <f>#REF!-3/30</f>
        <v>#REF!</v>
      </c>
      <c r="Z376" s="115" t="e">
        <f>#REF!+1/30</f>
        <v>#REF!</v>
      </c>
    </row>
    <row r="377" spans="1:26" s="30" customFormat="1" x14ac:dyDescent="0.25">
      <c r="A377" s="19">
        <v>362</v>
      </c>
      <c r="B377" s="20"/>
      <c r="C377" s="149"/>
      <c r="D377" s="1"/>
      <c r="E377" s="1"/>
      <c r="F377" s="173"/>
      <c r="G377" s="55"/>
      <c r="H377" s="116" t="str">
        <f t="shared" si="85"/>
        <v/>
      </c>
      <c r="I377" s="35" t="b">
        <f t="shared" si="75"/>
        <v>0</v>
      </c>
      <c r="J377" s="80" t="str">
        <f t="shared" si="76"/>
        <v/>
      </c>
      <c r="K377" s="29" t="b">
        <f t="shared" si="86"/>
        <v>0</v>
      </c>
      <c r="L377" s="80" t="str">
        <f t="shared" si="87"/>
        <v/>
      </c>
      <c r="M377" s="81" t="e">
        <f t="shared" si="77"/>
        <v>#VALUE!</v>
      </c>
      <c r="N377" s="81" t="e">
        <f t="shared" si="78"/>
        <v>#VALUE!</v>
      </c>
      <c r="O377" s="81" t="e">
        <f t="shared" si="79"/>
        <v>#VALUE!</v>
      </c>
      <c r="P377" s="82" t="e">
        <f t="shared" si="80"/>
        <v>#VALUE!</v>
      </c>
      <c r="Q377" s="82" t="e">
        <f t="shared" si="88"/>
        <v>#VALUE!</v>
      </c>
      <c r="R377" s="82" t="b">
        <f t="shared" si="89"/>
        <v>0</v>
      </c>
      <c r="S377" s="72" t="str">
        <f t="shared" si="81"/>
        <v/>
      </c>
      <c r="T377" s="81" t="e" cm="1">
        <f t="array" aca="1" ref="T377" ca="1">TEXT(RIGHT(10-RIGHT(SUM(INDEX(1*(MID(MID(C377,1,1)*2,ROW(INDIRECT("1:"&amp;LEN(MID(C377,1,1)*2))),1)),,))+MID(C377,2,1)+
SUM(INDEX(1*(MID(MID(C377,3,1)*2,ROW(INDIRECT("1:"&amp;LEN(MID(C377,3,1)*2))),1)),,))+MID(C377,4,1)+
SUM(INDEX(1*(MID(MID(C377,5,1)*2,ROW(INDIRECT("1:"&amp;LEN(MID(C377,5,1)*2))),1)),,))+MID(C377,6,1)+
SUM(INDEX(1*(MID(MID(C377,8,1)*2,ROW(INDIRECT("1:"&amp;LEN(MID(C377,8,1)*2))),1)),,))+MID(C377,9,1)+
SUM(INDEX(1*(MID(MID(C377,10,1)*2,ROW(INDIRECT("1:"&amp;LEN(MID(C377,10,1)*2))),1)),,)),1),1),"0")</f>
        <v>#VALUE!</v>
      </c>
      <c r="U377" s="81" t="str">
        <f t="shared" si="82"/>
        <v/>
      </c>
      <c r="V377" s="83" t="b">
        <f t="shared" si="83"/>
        <v>0</v>
      </c>
      <c r="W377" s="112" t="e">
        <f>IF(#REF!="",FALSE,IF(OR(X377&gt;Z377,X377&lt;Y377),TRUE,FALSE))</f>
        <v>#REF!</v>
      </c>
      <c r="X377" s="112">
        <f t="shared" si="84"/>
        <v>0</v>
      </c>
      <c r="Y377" s="114" t="e">
        <f>#REF!-3/30</f>
        <v>#REF!</v>
      </c>
      <c r="Z377" s="115" t="e">
        <f>#REF!+1/30</f>
        <v>#REF!</v>
      </c>
    </row>
    <row r="378" spans="1:26" s="30" customFormat="1" x14ac:dyDescent="0.25">
      <c r="A378" s="19">
        <v>363</v>
      </c>
      <c r="B378" s="20"/>
      <c r="C378" s="149"/>
      <c r="D378" s="1"/>
      <c r="E378" s="1"/>
      <c r="F378" s="173"/>
      <c r="G378" s="55"/>
      <c r="H378" s="116" t="str">
        <f t="shared" si="85"/>
        <v/>
      </c>
      <c r="I378" s="35" t="b">
        <f t="shared" si="75"/>
        <v>0</v>
      </c>
      <c r="J378" s="80" t="str">
        <f t="shared" si="76"/>
        <v/>
      </c>
      <c r="K378" s="29" t="b">
        <f t="shared" si="86"/>
        <v>0</v>
      </c>
      <c r="L378" s="80" t="str">
        <f t="shared" si="87"/>
        <v/>
      </c>
      <c r="M378" s="81" t="e">
        <f t="shared" si="77"/>
        <v>#VALUE!</v>
      </c>
      <c r="N378" s="81" t="e">
        <f t="shared" si="78"/>
        <v>#VALUE!</v>
      </c>
      <c r="O378" s="81" t="e">
        <f t="shared" si="79"/>
        <v>#VALUE!</v>
      </c>
      <c r="P378" s="82" t="e">
        <f t="shared" si="80"/>
        <v>#VALUE!</v>
      </c>
      <c r="Q378" s="82" t="e">
        <f t="shared" si="88"/>
        <v>#VALUE!</v>
      </c>
      <c r="R378" s="82" t="b">
        <f t="shared" si="89"/>
        <v>0</v>
      </c>
      <c r="S378" s="72" t="str">
        <f t="shared" si="81"/>
        <v/>
      </c>
      <c r="T378" s="81" t="e" cm="1">
        <f t="array" aca="1" ref="T378" ca="1">TEXT(RIGHT(10-RIGHT(SUM(INDEX(1*(MID(MID(C378,1,1)*2,ROW(INDIRECT("1:"&amp;LEN(MID(C378,1,1)*2))),1)),,))+MID(C378,2,1)+
SUM(INDEX(1*(MID(MID(C378,3,1)*2,ROW(INDIRECT("1:"&amp;LEN(MID(C378,3,1)*2))),1)),,))+MID(C378,4,1)+
SUM(INDEX(1*(MID(MID(C378,5,1)*2,ROW(INDIRECT("1:"&amp;LEN(MID(C378,5,1)*2))),1)),,))+MID(C378,6,1)+
SUM(INDEX(1*(MID(MID(C378,8,1)*2,ROW(INDIRECT("1:"&amp;LEN(MID(C378,8,1)*2))),1)),,))+MID(C378,9,1)+
SUM(INDEX(1*(MID(MID(C378,10,1)*2,ROW(INDIRECT("1:"&amp;LEN(MID(C378,10,1)*2))),1)),,)),1),1),"0")</f>
        <v>#VALUE!</v>
      </c>
      <c r="U378" s="81" t="str">
        <f t="shared" si="82"/>
        <v/>
      </c>
      <c r="V378" s="83" t="b">
        <f t="shared" si="83"/>
        <v>0</v>
      </c>
      <c r="W378" s="112" t="e">
        <f>IF(#REF!="",FALSE,IF(OR(X378&gt;Z378,X378&lt;Y378),TRUE,FALSE))</f>
        <v>#REF!</v>
      </c>
      <c r="X378" s="112">
        <f t="shared" si="84"/>
        <v>0</v>
      </c>
      <c r="Y378" s="114" t="e">
        <f>#REF!-3/30</f>
        <v>#REF!</v>
      </c>
      <c r="Z378" s="115" t="e">
        <f>#REF!+1/30</f>
        <v>#REF!</v>
      </c>
    </row>
    <row r="379" spans="1:26" s="30" customFormat="1" x14ac:dyDescent="0.25">
      <c r="A379" s="19">
        <v>364</v>
      </c>
      <c r="B379" s="20"/>
      <c r="C379" s="149"/>
      <c r="D379" s="1"/>
      <c r="E379" s="1"/>
      <c r="F379" s="173"/>
      <c r="G379" s="55"/>
      <c r="H379" s="116" t="str">
        <f t="shared" si="85"/>
        <v/>
      </c>
      <c r="I379" s="35" t="b">
        <f t="shared" si="75"/>
        <v>0</v>
      </c>
      <c r="J379" s="80" t="str">
        <f t="shared" si="76"/>
        <v/>
      </c>
      <c r="K379" s="29" t="b">
        <f t="shared" si="86"/>
        <v>0</v>
      </c>
      <c r="L379" s="80" t="str">
        <f t="shared" si="87"/>
        <v/>
      </c>
      <c r="M379" s="81" t="e">
        <f t="shared" si="77"/>
        <v>#VALUE!</v>
      </c>
      <c r="N379" s="81" t="e">
        <f t="shared" si="78"/>
        <v>#VALUE!</v>
      </c>
      <c r="O379" s="81" t="e">
        <f t="shared" si="79"/>
        <v>#VALUE!</v>
      </c>
      <c r="P379" s="82" t="e">
        <f t="shared" si="80"/>
        <v>#VALUE!</v>
      </c>
      <c r="Q379" s="82" t="e">
        <f t="shared" si="88"/>
        <v>#VALUE!</v>
      </c>
      <c r="R379" s="82" t="b">
        <f t="shared" si="89"/>
        <v>0</v>
      </c>
      <c r="S379" s="72" t="str">
        <f t="shared" si="81"/>
        <v/>
      </c>
      <c r="T379" s="81" t="e" cm="1">
        <f t="array" aca="1" ref="T379" ca="1">TEXT(RIGHT(10-RIGHT(SUM(INDEX(1*(MID(MID(C379,1,1)*2,ROW(INDIRECT("1:"&amp;LEN(MID(C379,1,1)*2))),1)),,))+MID(C379,2,1)+
SUM(INDEX(1*(MID(MID(C379,3,1)*2,ROW(INDIRECT("1:"&amp;LEN(MID(C379,3,1)*2))),1)),,))+MID(C379,4,1)+
SUM(INDEX(1*(MID(MID(C379,5,1)*2,ROW(INDIRECT("1:"&amp;LEN(MID(C379,5,1)*2))),1)),,))+MID(C379,6,1)+
SUM(INDEX(1*(MID(MID(C379,8,1)*2,ROW(INDIRECT("1:"&amp;LEN(MID(C379,8,1)*2))),1)),,))+MID(C379,9,1)+
SUM(INDEX(1*(MID(MID(C379,10,1)*2,ROW(INDIRECT("1:"&amp;LEN(MID(C379,10,1)*2))),1)),,)),1),1),"0")</f>
        <v>#VALUE!</v>
      </c>
      <c r="U379" s="81" t="str">
        <f t="shared" si="82"/>
        <v/>
      </c>
      <c r="V379" s="83" t="b">
        <f t="shared" si="83"/>
        <v>0</v>
      </c>
      <c r="W379" s="112" t="e">
        <f>IF(#REF!="",FALSE,IF(OR(X379&gt;Z379,X379&lt;Y379),TRUE,FALSE))</f>
        <v>#REF!</v>
      </c>
      <c r="X379" s="112">
        <f t="shared" si="84"/>
        <v>0</v>
      </c>
      <c r="Y379" s="114" t="e">
        <f>#REF!-3/30</f>
        <v>#REF!</v>
      </c>
      <c r="Z379" s="115" t="e">
        <f>#REF!+1/30</f>
        <v>#REF!</v>
      </c>
    </row>
    <row r="380" spans="1:26" s="30" customFormat="1" x14ac:dyDescent="0.25">
      <c r="A380" s="19">
        <v>365</v>
      </c>
      <c r="B380" s="20"/>
      <c r="C380" s="149"/>
      <c r="D380" s="1"/>
      <c r="E380" s="1"/>
      <c r="F380" s="173"/>
      <c r="G380" s="55"/>
      <c r="H380" s="116" t="str">
        <f t="shared" si="85"/>
        <v/>
      </c>
      <c r="I380" s="35" t="b">
        <f t="shared" si="75"/>
        <v>0</v>
      </c>
      <c r="J380" s="80" t="str">
        <f t="shared" si="76"/>
        <v/>
      </c>
      <c r="K380" s="29" t="b">
        <f t="shared" si="86"/>
        <v>0</v>
      </c>
      <c r="L380" s="80" t="str">
        <f t="shared" si="87"/>
        <v/>
      </c>
      <c r="M380" s="81" t="e">
        <f t="shared" si="77"/>
        <v>#VALUE!</v>
      </c>
      <c r="N380" s="81" t="e">
        <f t="shared" si="78"/>
        <v>#VALUE!</v>
      </c>
      <c r="O380" s="81" t="e">
        <f t="shared" si="79"/>
        <v>#VALUE!</v>
      </c>
      <c r="P380" s="82" t="e">
        <f t="shared" si="80"/>
        <v>#VALUE!</v>
      </c>
      <c r="Q380" s="82" t="e">
        <f t="shared" si="88"/>
        <v>#VALUE!</v>
      </c>
      <c r="R380" s="82" t="b">
        <f t="shared" si="89"/>
        <v>0</v>
      </c>
      <c r="S380" s="72" t="str">
        <f t="shared" si="81"/>
        <v/>
      </c>
      <c r="T380" s="81" t="e" cm="1">
        <f t="array" aca="1" ref="T380" ca="1">TEXT(RIGHT(10-RIGHT(SUM(INDEX(1*(MID(MID(C380,1,1)*2,ROW(INDIRECT("1:"&amp;LEN(MID(C380,1,1)*2))),1)),,))+MID(C380,2,1)+
SUM(INDEX(1*(MID(MID(C380,3,1)*2,ROW(INDIRECT("1:"&amp;LEN(MID(C380,3,1)*2))),1)),,))+MID(C380,4,1)+
SUM(INDEX(1*(MID(MID(C380,5,1)*2,ROW(INDIRECT("1:"&amp;LEN(MID(C380,5,1)*2))),1)),,))+MID(C380,6,1)+
SUM(INDEX(1*(MID(MID(C380,8,1)*2,ROW(INDIRECT("1:"&amp;LEN(MID(C380,8,1)*2))),1)),,))+MID(C380,9,1)+
SUM(INDEX(1*(MID(MID(C380,10,1)*2,ROW(INDIRECT("1:"&amp;LEN(MID(C380,10,1)*2))),1)),,)),1),1),"0")</f>
        <v>#VALUE!</v>
      </c>
      <c r="U380" s="81" t="str">
        <f t="shared" si="82"/>
        <v/>
      </c>
      <c r="V380" s="83" t="b">
        <f t="shared" si="83"/>
        <v>0</v>
      </c>
      <c r="W380" s="112" t="e">
        <f>IF(#REF!="",FALSE,IF(OR(X380&gt;Z380,X380&lt;Y380),TRUE,FALSE))</f>
        <v>#REF!</v>
      </c>
      <c r="X380" s="112">
        <f t="shared" si="84"/>
        <v>0</v>
      </c>
      <c r="Y380" s="114" t="e">
        <f>#REF!-3/30</f>
        <v>#REF!</v>
      </c>
      <c r="Z380" s="115" t="e">
        <f>#REF!+1/30</f>
        <v>#REF!</v>
      </c>
    </row>
    <row r="381" spans="1:26" s="30" customFormat="1" x14ac:dyDescent="0.25">
      <c r="A381" s="19">
        <v>366</v>
      </c>
      <c r="B381" s="20"/>
      <c r="C381" s="149"/>
      <c r="D381" s="1"/>
      <c r="E381" s="1"/>
      <c r="F381" s="173"/>
      <c r="G381" s="55"/>
      <c r="H381" s="116" t="str">
        <f t="shared" si="85"/>
        <v/>
      </c>
      <c r="I381" s="35" t="b">
        <f t="shared" si="75"/>
        <v>0</v>
      </c>
      <c r="J381" s="80" t="str">
        <f t="shared" si="76"/>
        <v/>
      </c>
      <c r="K381" s="29" t="b">
        <f t="shared" si="86"/>
        <v>0</v>
      </c>
      <c r="L381" s="80" t="str">
        <f t="shared" si="87"/>
        <v/>
      </c>
      <c r="M381" s="81" t="e">
        <f t="shared" si="77"/>
        <v>#VALUE!</v>
      </c>
      <c r="N381" s="81" t="e">
        <f t="shared" si="78"/>
        <v>#VALUE!</v>
      </c>
      <c r="O381" s="81" t="e">
        <f t="shared" si="79"/>
        <v>#VALUE!</v>
      </c>
      <c r="P381" s="82" t="e">
        <f t="shared" si="80"/>
        <v>#VALUE!</v>
      </c>
      <c r="Q381" s="82" t="e">
        <f t="shared" si="88"/>
        <v>#VALUE!</v>
      </c>
      <c r="R381" s="82" t="b">
        <f t="shared" si="89"/>
        <v>0</v>
      </c>
      <c r="S381" s="72" t="str">
        <f t="shared" si="81"/>
        <v/>
      </c>
      <c r="T381" s="81" t="e" cm="1">
        <f t="array" aca="1" ref="T381" ca="1">TEXT(RIGHT(10-RIGHT(SUM(INDEX(1*(MID(MID(C381,1,1)*2,ROW(INDIRECT("1:"&amp;LEN(MID(C381,1,1)*2))),1)),,))+MID(C381,2,1)+
SUM(INDEX(1*(MID(MID(C381,3,1)*2,ROW(INDIRECT("1:"&amp;LEN(MID(C381,3,1)*2))),1)),,))+MID(C381,4,1)+
SUM(INDEX(1*(MID(MID(C381,5,1)*2,ROW(INDIRECT("1:"&amp;LEN(MID(C381,5,1)*2))),1)),,))+MID(C381,6,1)+
SUM(INDEX(1*(MID(MID(C381,8,1)*2,ROW(INDIRECT("1:"&amp;LEN(MID(C381,8,1)*2))),1)),,))+MID(C381,9,1)+
SUM(INDEX(1*(MID(MID(C381,10,1)*2,ROW(INDIRECT("1:"&amp;LEN(MID(C381,10,1)*2))),1)),,)),1),1),"0")</f>
        <v>#VALUE!</v>
      </c>
      <c r="U381" s="81" t="str">
        <f t="shared" si="82"/>
        <v/>
      </c>
      <c r="V381" s="83" t="b">
        <f t="shared" si="83"/>
        <v>0</v>
      </c>
      <c r="W381" s="112" t="e">
        <f>IF(#REF!="",FALSE,IF(OR(X381&gt;Z381,X381&lt;Y381),TRUE,FALSE))</f>
        <v>#REF!</v>
      </c>
      <c r="X381" s="112">
        <f t="shared" si="84"/>
        <v>0</v>
      </c>
      <c r="Y381" s="114" t="e">
        <f>#REF!-3/30</f>
        <v>#REF!</v>
      </c>
      <c r="Z381" s="115" t="e">
        <f>#REF!+1/30</f>
        <v>#REF!</v>
      </c>
    </row>
    <row r="382" spans="1:26" s="30" customFormat="1" x14ac:dyDescent="0.25">
      <c r="A382" s="19">
        <v>367</v>
      </c>
      <c r="B382" s="20"/>
      <c r="C382" s="149"/>
      <c r="D382" s="1"/>
      <c r="E382" s="1"/>
      <c r="F382" s="173"/>
      <c r="G382" s="55"/>
      <c r="H382" s="116" t="str">
        <f t="shared" si="85"/>
        <v/>
      </c>
      <c r="I382" s="35" t="b">
        <f t="shared" si="75"/>
        <v>0</v>
      </c>
      <c r="J382" s="80" t="str">
        <f t="shared" si="76"/>
        <v/>
      </c>
      <c r="K382" s="29" t="b">
        <f t="shared" si="86"/>
        <v>0</v>
      </c>
      <c r="L382" s="80" t="str">
        <f t="shared" si="87"/>
        <v/>
      </c>
      <c r="M382" s="81" t="e">
        <f t="shared" si="77"/>
        <v>#VALUE!</v>
      </c>
      <c r="N382" s="81" t="e">
        <f t="shared" si="78"/>
        <v>#VALUE!</v>
      </c>
      <c r="O382" s="81" t="e">
        <f t="shared" si="79"/>
        <v>#VALUE!</v>
      </c>
      <c r="P382" s="82" t="e">
        <f t="shared" si="80"/>
        <v>#VALUE!</v>
      </c>
      <c r="Q382" s="82" t="e">
        <f t="shared" si="88"/>
        <v>#VALUE!</v>
      </c>
      <c r="R382" s="82" t="b">
        <f t="shared" si="89"/>
        <v>0</v>
      </c>
      <c r="S382" s="72" t="str">
        <f t="shared" si="81"/>
        <v/>
      </c>
      <c r="T382" s="81" t="e" cm="1">
        <f t="array" aca="1" ref="T382" ca="1">TEXT(RIGHT(10-RIGHT(SUM(INDEX(1*(MID(MID(C382,1,1)*2,ROW(INDIRECT("1:"&amp;LEN(MID(C382,1,1)*2))),1)),,))+MID(C382,2,1)+
SUM(INDEX(1*(MID(MID(C382,3,1)*2,ROW(INDIRECT("1:"&amp;LEN(MID(C382,3,1)*2))),1)),,))+MID(C382,4,1)+
SUM(INDEX(1*(MID(MID(C382,5,1)*2,ROW(INDIRECT("1:"&amp;LEN(MID(C382,5,1)*2))),1)),,))+MID(C382,6,1)+
SUM(INDEX(1*(MID(MID(C382,8,1)*2,ROW(INDIRECT("1:"&amp;LEN(MID(C382,8,1)*2))),1)),,))+MID(C382,9,1)+
SUM(INDEX(1*(MID(MID(C382,10,1)*2,ROW(INDIRECT("1:"&amp;LEN(MID(C382,10,1)*2))),1)),,)),1),1),"0")</f>
        <v>#VALUE!</v>
      </c>
      <c r="U382" s="81" t="str">
        <f t="shared" si="82"/>
        <v/>
      </c>
      <c r="V382" s="83" t="b">
        <f t="shared" si="83"/>
        <v>0</v>
      </c>
      <c r="W382" s="112" t="e">
        <f>IF(#REF!="",FALSE,IF(OR(X382&gt;Z382,X382&lt;Y382),TRUE,FALSE))</f>
        <v>#REF!</v>
      </c>
      <c r="X382" s="112">
        <f t="shared" si="84"/>
        <v>0</v>
      </c>
      <c r="Y382" s="114" t="e">
        <f>#REF!-3/30</f>
        <v>#REF!</v>
      </c>
      <c r="Z382" s="115" t="e">
        <f>#REF!+1/30</f>
        <v>#REF!</v>
      </c>
    </row>
    <row r="383" spans="1:26" s="30" customFormat="1" x14ac:dyDescent="0.25">
      <c r="A383" s="19">
        <v>368</v>
      </c>
      <c r="B383" s="20"/>
      <c r="C383" s="149"/>
      <c r="D383" s="1"/>
      <c r="E383" s="1"/>
      <c r="F383" s="173"/>
      <c r="G383" s="55"/>
      <c r="H383" s="116" t="str">
        <f t="shared" si="85"/>
        <v/>
      </c>
      <c r="I383" s="35" t="b">
        <f t="shared" si="75"/>
        <v>0</v>
      </c>
      <c r="J383" s="80" t="str">
        <f t="shared" si="76"/>
        <v/>
      </c>
      <c r="K383" s="29" t="b">
        <f t="shared" si="86"/>
        <v>0</v>
      </c>
      <c r="L383" s="80" t="str">
        <f t="shared" si="87"/>
        <v/>
      </c>
      <c r="M383" s="81" t="e">
        <f t="shared" si="77"/>
        <v>#VALUE!</v>
      </c>
      <c r="N383" s="81" t="e">
        <f t="shared" si="78"/>
        <v>#VALUE!</v>
      </c>
      <c r="O383" s="81" t="e">
        <f t="shared" si="79"/>
        <v>#VALUE!</v>
      </c>
      <c r="P383" s="82" t="e">
        <f t="shared" si="80"/>
        <v>#VALUE!</v>
      </c>
      <c r="Q383" s="82" t="e">
        <f t="shared" si="88"/>
        <v>#VALUE!</v>
      </c>
      <c r="R383" s="82" t="b">
        <f t="shared" si="89"/>
        <v>0</v>
      </c>
      <c r="S383" s="72" t="str">
        <f t="shared" si="81"/>
        <v/>
      </c>
      <c r="T383" s="81" t="e" cm="1">
        <f t="array" aca="1" ref="T383" ca="1">TEXT(RIGHT(10-RIGHT(SUM(INDEX(1*(MID(MID(C383,1,1)*2,ROW(INDIRECT("1:"&amp;LEN(MID(C383,1,1)*2))),1)),,))+MID(C383,2,1)+
SUM(INDEX(1*(MID(MID(C383,3,1)*2,ROW(INDIRECT("1:"&amp;LEN(MID(C383,3,1)*2))),1)),,))+MID(C383,4,1)+
SUM(INDEX(1*(MID(MID(C383,5,1)*2,ROW(INDIRECT("1:"&amp;LEN(MID(C383,5,1)*2))),1)),,))+MID(C383,6,1)+
SUM(INDEX(1*(MID(MID(C383,8,1)*2,ROW(INDIRECT("1:"&amp;LEN(MID(C383,8,1)*2))),1)),,))+MID(C383,9,1)+
SUM(INDEX(1*(MID(MID(C383,10,1)*2,ROW(INDIRECT("1:"&amp;LEN(MID(C383,10,1)*2))),1)),,)),1),1),"0")</f>
        <v>#VALUE!</v>
      </c>
      <c r="U383" s="81" t="str">
        <f t="shared" si="82"/>
        <v/>
      </c>
      <c r="V383" s="83" t="b">
        <f t="shared" si="83"/>
        <v>0</v>
      </c>
      <c r="W383" s="112" t="e">
        <f>IF(#REF!="",FALSE,IF(OR(X383&gt;Z383,X383&lt;Y383),TRUE,FALSE))</f>
        <v>#REF!</v>
      </c>
      <c r="X383" s="112">
        <f t="shared" si="84"/>
        <v>0</v>
      </c>
      <c r="Y383" s="114" t="e">
        <f>#REF!-3/30</f>
        <v>#REF!</v>
      </c>
      <c r="Z383" s="115" t="e">
        <f>#REF!+1/30</f>
        <v>#REF!</v>
      </c>
    </row>
    <row r="384" spans="1:26" s="30" customFormat="1" x14ac:dyDescent="0.25">
      <c r="A384" s="19">
        <v>369</v>
      </c>
      <c r="B384" s="20"/>
      <c r="C384" s="149"/>
      <c r="D384" s="1"/>
      <c r="E384" s="1"/>
      <c r="F384" s="173"/>
      <c r="G384" s="55"/>
      <c r="H384" s="116" t="str">
        <f t="shared" si="85"/>
        <v/>
      </c>
      <c r="I384" s="35" t="b">
        <f t="shared" si="75"/>
        <v>0</v>
      </c>
      <c r="J384" s="80" t="str">
        <f t="shared" si="76"/>
        <v/>
      </c>
      <c r="K384" s="29" t="b">
        <f t="shared" si="86"/>
        <v>0</v>
      </c>
      <c r="L384" s="80" t="str">
        <f t="shared" si="87"/>
        <v/>
      </c>
      <c r="M384" s="81" t="e">
        <f t="shared" si="77"/>
        <v>#VALUE!</v>
      </c>
      <c r="N384" s="81" t="e">
        <f t="shared" si="78"/>
        <v>#VALUE!</v>
      </c>
      <c r="O384" s="81" t="e">
        <f t="shared" si="79"/>
        <v>#VALUE!</v>
      </c>
      <c r="P384" s="82" t="e">
        <f t="shared" si="80"/>
        <v>#VALUE!</v>
      </c>
      <c r="Q384" s="82" t="e">
        <f t="shared" si="88"/>
        <v>#VALUE!</v>
      </c>
      <c r="R384" s="82" t="b">
        <f t="shared" si="89"/>
        <v>0</v>
      </c>
      <c r="S384" s="72" t="str">
        <f t="shared" si="81"/>
        <v/>
      </c>
      <c r="T384" s="81" t="e" cm="1">
        <f t="array" aca="1" ref="T384" ca="1">TEXT(RIGHT(10-RIGHT(SUM(INDEX(1*(MID(MID(C384,1,1)*2,ROW(INDIRECT("1:"&amp;LEN(MID(C384,1,1)*2))),1)),,))+MID(C384,2,1)+
SUM(INDEX(1*(MID(MID(C384,3,1)*2,ROW(INDIRECT("1:"&amp;LEN(MID(C384,3,1)*2))),1)),,))+MID(C384,4,1)+
SUM(INDEX(1*(MID(MID(C384,5,1)*2,ROW(INDIRECT("1:"&amp;LEN(MID(C384,5,1)*2))),1)),,))+MID(C384,6,1)+
SUM(INDEX(1*(MID(MID(C384,8,1)*2,ROW(INDIRECT("1:"&amp;LEN(MID(C384,8,1)*2))),1)),,))+MID(C384,9,1)+
SUM(INDEX(1*(MID(MID(C384,10,1)*2,ROW(INDIRECT("1:"&amp;LEN(MID(C384,10,1)*2))),1)),,)),1),1),"0")</f>
        <v>#VALUE!</v>
      </c>
      <c r="U384" s="81" t="str">
        <f t="shared" si="82"/>
        <v/>
      </c>
      <c r="V384" s="83" t="b">
        <f t="shared" si="83"/>
        <v>0</v>
      </c>
      <c r="W384" s="112" t="e">
        <f>IF(#REF!="",FALSE,IF(OR(X384&gt;Z384,X384&lt;Y384),TRUE,FALSE))</f>
        <v>#REF!</v>
      </c>
      <c r="X384" s="112">
        <f t="shared" si="84"/>
        <v>0</v>
      </c>
      <c r="Y384" s="114" t="e">
        <f>#REF!-3/30</f>
        <v>#REF!</v>
      </c>
      <c r="Z384" s="115" t="e">
        <f>#REF!+1/30</f>
        <v>#REF!</v>
      </c>
    </row>
    <row r="385" spans="1:26" s="30" customFormat="1" x14ac:dyDescent="0.25">
      <c r="A385" s="19">
        <v>370</v>
      </c>
      <c r="B385" s="20"/>
      <c r="C385" s="149"/>
      <c r="D385" s="1"/>
      <c r="E385" s="1"/>
      <c r="F385" s="173"/>
      <c r="G385" s="55"/>
      <c r="H385" s="116" t="str">
        <f t="shared" si="85"/>
        <v/>
      </c>
      <c r="I385" s="35" t="b">
        <f t="shared" si="75"/>
        <v>0</v>
      </c>
      <c r="J385" s="80" t="str">
        <f t="shared" si="76"/>
        <v/>
      </c>
      <c r="K385" s="29" t="b">
        <f t="shared" si="86"/>
        <v>0</v>
      </c>
      <c r="L385" s="80" t="str">
        <f t="shared" si="87"/>
        <v/>
      </c>
      <c r="M385" s="81" t="e">
        <f t="shared" si="77"/>
        <v>#VALUE!</v>
      </c>
      <c r="N385" s="81" t="e">
        <f t="shared" si="78"/>
        <v>#VALUE!</v>
      </c>
      <c r="O385" s="81" t="e">
        <f t="shared" si="79"/>
        <v>#VALUE!</v>
      </c>
      <c r="P385" s="82" t="e">
        <f t="shared" si="80"/>
        <v>#VALUE!</v>
      </c>
      <c r="Q385" s="82" t="e">
        <f t="shared" si="88"/>
        <v>#VALUE!</v>
      </c>
      <c r="R385" s="82" t="b">
        <f t="shared" si="89"/>
        <v>0</v>
      </c>
      <c r="S385" s="72" t="str">
        <f t="shared" si="81"/>
        <v/>
      </c>
      <c r="T385" s="81" t="e" cm="1">
        <f t="array" aca="1" ref="T385" ca="1">TEXT(RIGHT(10-RIGHT(SUM(INDEX(1*(MID(MID(C385,1,1)*2,ROW(INDIRECT("1:"&amp;LEN(MID(C385,1,1)*2))),1)),,))+MID(C385,2,1)+
SUM(INDEX(1*(MID(MID(C385,3,1)*2,ROW(INDIRECT("1:"&amp;LEN(MID(C385,3,1)*2))),1)),,))+MID(C385,4,1)+
SUM(INDEX(1*(MID(MID(C385,5,1)*2,ROW(INDIRECT("1:"&amp;LEN(MID(C385,5,1)*2))),1)),,))+MID(C385,6,1)+
SUM(INDEX(1*(MID(MID(C385,8,1)*2,ROW(INDIRECT("1:"&amp;LEN(MID(C385,8,1)*2))),1)),,))+MID(C385,9,1)+
SUM(INDEX(1*(MID(MID(C385,10,1)*2,ROW(INDIRECT("1:"&amp;LEN(MID(C385,10,1)*2))),1)),,)),1),1),"0")</f>
        <v>#VALUE!</v>
      </c>
      <c r="U385" s="81" t="str">
        <f t="shared" si="82"/>
        <v/>
      </c>
      <c r="V385" s="83" t="b">
        <f t="shared" si="83"/>
        <v>0</v>
      </c>
      <c r="W385" s="112" t="e">
        <f>IF(#REF!="",FALSE,IF(OR(X385&gt;Z385,X385&lt;Y385),TRUE,FALSE))</f>
        <v>#REF!</v>
      </c>
      <c r="X385" s="112">
        <f t="shared" si="84"/>
        <v>0</v>
      </c>
      <c r="Y385" s="114" t="e">
        <f>#REF!-3/30</f>
        <v>#REF!</v>
      </c>
      <c r="Z385" s="115" t="e">
        <f>#REF!+1/30</f>
        <v>#REF!</v>
      </c>
    </row>
    <row r="386" spans="1:26" s="30" customFormat="1" x14ac:dyDescent="0.25">
      <c r="A386" s="19">
        <v>371</v>
      </c>
      <c r="B386" s="20"/>
      <c r="C386" s="149"/>
      <c r="D386" s="1"/>
      <c r="E386" s="1"/>
      <c r="F386" s="173"/>
      <c r="G386" s="55"/>
      <c r="H386" s="116" t="str">
        <f t="shared" si="85"/>
        <v/>
      </c>
      <c r="I386" s="35" t="b">
        <f t="shared" si="75"/>
        <v>0</v>
      </c>
      <c r="J386" s="80" t="str">
        <f t="shared" si="76"/>
        <v/>
      </c>
      <c r="K386" s="29" t="b">
        <f t="shared" si="86"/>
        <v>0</v>
      </c>
      <c r="L386" s="80" t="str">
        <f t="shared" si="87"/>
        <v/>
      </c>
      <c r="M386" s="81" t="e">
        <f t="shared" si="77"/>
        <v>#VALUE!</v>
      </c>
      <c r="N386" s="81" t="e">
        <f t="shared" si="78"/>
        <v>#VALUE!</v>
      </c>
      <c r="O386" s="81" t="e">
        <f t="shared" si="79"/>
        <v>#VALUE!</v>
      </c>
      <c r="P386" s="82" t="e">
        <f t="shared" si="80"/>
        <v>#VALUE!</v>
      </c>
      <c r="Q386" s="82" t="e">
        <f t="shared" si="88"/>
        <v>#VALUE!</v>
      </c>
      <c r="R386" s="82" t="b">
        <f t="shared" si="89"/>
        <v>0</v>
      </c>
      <c r="S386" s="72" t="str">
        <f t="shared" si="81"/>
        <v/>
      </c>
      <c r="T386" s="81" t="e" cm="1">
        <f t="array" aca="1" ref="T386" ca="1">TEXT(RIGHT(10-RIGHT(SUM(INDEX(1*(MID(MID(C386,1,1)*2,ROW(INDIRECT("1:"&amp;LEN(MID(C386,1,1)*2))),1)),,))+MID(C386,2,1)+
SUM(INDEX(1*(MID(MID(C386,3,1)*2,ROW(INDIRECT("1:"&amp;LEN(MID(C386,3,1)*2))),1)),,))+MID(C386,4,1)+
SUM(INDEX(1*(MID(MID(C386,5,1)*2,ROW(INDIRECT("1:"&amp;LEN(MID(C386,5,1)*2))),1)),,))+MID(C386,6,1)+
SUM(INDEX(1*(MID(MID(C386,8,1)*2,ROW(INDIRECT("1:"&amp;LEN(MID(C386,8,1)*2))),1)),,))+MID(C386,9,1)+
SUM(INDEX(1*(MID(MID(C386,10,1)*2,ROW(INDIRECT("1:"&amp;LEN(MID(C386,10,1)*2))),1)),,)),1),1),"0")</f>
        <v>#VALUE!</v>
      </c>
      <c r="U386" s="81" t="str">
        <f t="shared" si="82"/>
        <v/>
      </c>
      <c r="V386" s="83" t="b">
        <f t="shared" si="83"/>
        <v>0</v>
      </c>
      <c r="W386" s="112" t="e">
        <f>IF(#REF!="",FALSE,IF(OR(X386&gt;Z386,X386&lt;Y386),TRUE,FALSE))</f>
        <v>#REF!</v>
      </c>
      <c r="X386" s="112">
        <f t="shared" si="84"/>
        <v>0</v>
      </c>
      <c r="Y386" s="114" t="e">
        <f>#REF!-3/30</f>
        <v>#REF!</v>
      </c>
      <c r="Z386" s="115" t="e">
        <f>#REF!+1/30</f>
        <v>#REF!</v>
      </c>
    </row>
    <row r="387" spans="1:26" s="30" customFormat="1" x14ac:dyDescent="0.25">
      <c r="A387" s="19">
        <v>372</v>
      </c>
      <c r="B387" s="20"/>
      <c r="C387" s="149"/>
      <c r="D387" s="1"/>
      <c r="E387" s="1"/>
      <c r="F387" s="173"/>
      <c r="G387" s="55"/>
      <c r="H387" s="116" t="str">
        <f t="shared" si="85"/>
        <v/>
      </c>
      <c r="I387" s="35" t="b">
        <f t="shared" si="75"/>
        <v>0</v>
      </c>
      <c r="J387" s="80" t="str">
        <f t="shared" si="76"/>
        <v/>
      </c>
      <c r="K387" s="29" t="b">
        <f t="shared" si="86"/>
        <v>0</v>
      </c>
      <c r="L387" s="80" t="str">
        <f t="shared" si="87"/>
        <v/>
      </c>
      <c r="M387" s="81" t="e">
        <f t="shared" si="77"/>
        <v>#VALUE!</v>
      </c>
      <c r="N387" s="81" t="e">
        <f t="shared" si="78"/>
        <v>#VALUE!</v>
      </c>
      <c r="O387" s="81" t="e">
        <f t="shared" si="79"/>
        <v>#VALUE!</v>
      </c>
      <c r="P387" s="82" t="e">
        <f t="shared" si="80"/>
        <v>#VALUE!</v>
      </c>
      <c r="Q387" s="82" t="e">
        <f t="shared" si="88"/>
        <v>#VALUE!</v>
      </c>
      <c r="R387" s="82" t="b">
        <f t="shared" si="89"/>
        <v>0</v>
      </c>
      <c r="S387" s="72" t="str">
        <f t="shared" si="81"/>
        <v/>
      </c>
      <c r="T387" s="81" t="e" cm="1">
        <f t="array" aca="1" ref="T387" ca="1">TEXT(RIGHT(10-RIGHT(SUM(INDEX(1*(MID(MID(C387,1,1)*2,ROW(INDIRECT("1:"&amp;LEN(MID(C387,1,1)*2))),1)),,))+MID(C387,2,1)+
SUM(INDEX(1*(MID(MID(C387,3,1)*2,ROW(INDIRECT("1:"&amp;LEN(MID(C387,3,1)*2))),1)),,))+MID(C387,4,1)+
SUM(INDEX(1*(MID(MID(C387,5,1)*2,ROW(INDIRECT("1:"&amp;LEN(MID(C387,5,1)*2))),1)),,))+MID(C387,6,1)+
SUM(INDEX(1*(MID(MID(C387,8,1)*2,ROW(INDIRECT("1:"&amp;LEN(MID(C387,8,1)*2))),1)),,))+MID(C387,9,1)+
SUM(INDEX(1*(MID(MID(C387,10,1)*2,ROW(INDIRECT("1:"&amp;LEN(MID(C387,10,1)*2))),1)),,)),1),1),"0")</f>
        <v>#VALUE!</v>
      </c>
      <c r="U387" s="81" t="str">
        <f t="shared" si="82"/>
        <v/>
      </c>
      <c r="V387" s="83" t="b">
        <f t="shared" si="83"/>
        <v>0</v>
      </c>
      <c r="W387" s="112" t="e">
        <f>IF(#REF!="",FALSE,IF(OR(X387&gt;Z387,X387&lt;Y387),TRUE,FALSE))</f>
        <v>#REF!</v>
      </c>
      <c r="X387" s="112">
        <f t="shared" si="84"/>
        <v>0</v>
      </c>
      <c r="Y387" s="114" t="e">
        <f>#REF!-3/30</f>
        <v>#REF!</v>
      </c>
      <c r="Z387" s="115" t="e">
        <f>#REF!+1/30</f>
        <v>#REF!</v>
      </c>
    </row>
    <row r="388" spans="1:26" s="30" customFormat="1" x14ac:dyDescent="0.25">
      <c r="A388" s="19">
        <v>373</v>
      </c>
      <c r="B388" s="20"/>
      <c r="C388" s="149"/>
      <c r="D388" s="1"/>
      <c r="E388" s="1"/>
      <c r="F388" s="173"/>
      <c r="G388" s="55"/>
      <c r="H388" s="116" t="str">
        <f t="shared" si="85"/>
        <v/>
      </c>
      <c r="I388" s="35" t="b">
        <f t="shared" si="75"/>
        <v>0</v>
      </c>
      <c r="J388" s="80" t="str">
        <f t="shared" si="76"/>
        <v/>
      </c>
      <c r="K388" s="29" t="b">
        <f t="shared" si="86"/>
        <v>0</v>
      </c>
      <c r="L388" s="80" t="str">
        <f t="shared" si="87"/>
        <v/>
      </c>
      <c r="M388" s="81" t="e">
        <f t="shared" si="77"/>
        <v>#VALUE!</v>
      </c>
      <c r="N388" s="81" t="e">
        <f t="shared" si="78"/>
        <v>#VALUE!</v>
      </c>
      <c r="O388" s="81" t="e">
        <f t="shared" si="79"/>
        <v>#VALUE!</v>
      </c>
      <c r="P388" s="82" t="e">
        <f t="shared" si="80"/>
        <v>#VALUE!</v>
      </c>
      <c r="Q388" s="82" t="e">
        <f t="shared" si="88"/>
        <v>#VALUE!</v>
      </c>
      <c r="R388" s="82" t="b">
        <f t="shared" si="89"/>
        <v>0</v>
      </c>
      <c r="S388" s="72" t="str">
        <f t="shared" si="81"/>
        <v/>
      </c>
      <c r="T388" s="81" t="e" cm="1">
        <f t="array" aca="1" ref="T388" ca="1">TEXT(RIGHT(10-RIGHT(SUM(INDEX(1*(MID(MID(C388,1,1)*2,ROW(INDIRECT("1:"&amp;LEN(MID(C388,1,1)*2))),1)),,))+MID(C388,2,1)+
SUM(INDEX(1*(MID(MID(C388,3,1)*2,ROW(INDIRECT("1:"&amp;LEN(MID(C388,3,1)*2))),1)),,))+MID(C388,4,1)+
SUM(INDEX(1*(MID(MID(C388,5,1)*2,ROW(INDIRECT("1:"&amp;LEN(MID(C388,5,1)*2))),1)),,))+MID(C388,6,1)+
SUM(INDEX(1*(MID(MID(C388,8,1)*2,ROW(INDIRECT("1:"&amp;LEN(MID(C388,8,1)*2))),1)),,))+MID(C388,9,1)+
SUM(INDEX(1*(MID(MID(C388,10,1)*2,ROW(INDIRECT("1:"&amp;LEN(MID(C388,10,1)*2))),1)),,)),1),1),"0")</f>
        <v>#VALUE!</v>
      </c>
      <c r="U388" s="81" t="str">
        <f t="shared" si="82"/>
        <v/>
      </c>
      <c r="V388" s="83" t="b">
        <f t="shared" si="83"/>
        <v>0</v>
      </c>
      <c r="W388" s="112" t="e">
        <f>IF(#REF!="",FALSE,IF(OR(X388&gt;Z388,X388&lt;Y388),TRUE,FALSE))</f>
        <v>#REF!</v>
      </c>
      <c r="X388" s="112">
        <f t="shared" si="84"/>
        <v>0</v>
      </c>
      <c r="Y388" s="114" t="e">
        <f>#REF!-3/30</f>
        <v>#REF!</v>
      </c>
      <c r="Z388" s="115" t="e">
        <f>#REF!+1/30</f>
        <v>#REF!</v>
      </c>
    </row>
    <row r="389" spans="1:26" s="30" customFormat="1" x14ac:dyDescent="0.25">
      <c r="A389" s="19">
        <v>374</v>
      </c>
      <c r="B389" s="20"/>
      <c r="C389" s="149"/>
      <c r="D389" s="1"/>
      <c r="E389" s="1"/>
      <c r="F389" s="173"/>
      <c r="G389" s="55"/>
      <c r="H389" s="116" t="str">
        <f t="shared" si="85"/>
        <v/>
      </c>
      <c r="I389" s="35" t="b">
        <f t="shared" si="75"/>
        <v>0</v>
      </c>
      <c r="J389" s="80" t="str">
        <f t="shared" si="76"/>
        <v/>
      </c>
      <c r="K389" s="29" t="b">
        <f t="shared" si="86"/>
        <v>0</v>
      </c>
      <c r="L389" s="80" t="str">
        <f t="shared" si="87"/>
        <v/>
      </c>
      <c r="M389" s="81" t="e">
        <f t="shared" si="77"/>
        <v>#VALUE!</v>
      </c>
      <c r="N389" s="81" t="e">
        <f t="shared" si="78"/>
        <v>#VALUE!</v>
      </c>
      <c r="O389" s="81" t="e">
        <f t="shared" si="79"/>
        <v>#VALUE!</v>
      </c>
      <c r="P389" s="82" t="e">
        <f t="shared" si="80"/>
        <v>#VALUE!</v>
      </c>
      <c r="Q389" s="82" t="e">
        <f t="shared" si="88"/>
        <v>#VALUE!</v>
      </c>
      <c r="R389" s="82" t="b">
        <f t="shared" si="89"/>
        <v>0</v>
      </c>
      <c r="S389" s="72" t="str">
        <f t="shared" si="81"/>
        <v/>
      </c>
      <c r="T389" s="81" t="e" cm="1">
        <f t="array" aca="1" ref="T389" ca="1">TEXT(RIGHT(10-RIGHT(SUM(INDEX(1*(MID(MID(C389,1,1)*2,ROW(INDIRECT("1:"&amp;LEN(MID(C389,1,1)*2))),1)),,))+MID(C389,2,1)+
SUM(INDEX(1*(MID(MID(C389,3,1)*2,ROW(INDIRECT("1:"&amp;LEN(MID(C389,3,1)*2))),1)),,))+MID(C389,4,1)+
SUM(INDEX(1*(MID(MID(C389,5,1)*2,ROW(INDIRECT("1:"&amp;LEN(MID(C389,5,1)*2))),1)),,))+MID(C389,6,1)+
SUM(INDEX(1*(MID(MID(C389,8,1)*2,ROW(INDIRECT("1:"&amp;LEN(MID(C389,8,1)*2))),1)),,))+MID(C389,9,1)+
SUM(INDEX(1*(MID(MID(C389,10,1)*2,ROW(INDIRECT("1:"&amp;LEN(MID(C389,10,1)*2))),1)),,)),1),1),"0")</f>
        <v>#VALUE!</v>
      </c>
      <c r="U389" s="81" t="str">
        <f t="shared" si="82"/>
        <v/>
      </c>
      <c r="V389" s="83" t="b">
        <f t="shared" si="83"/>
        <v>0</v>
      </c>
      <c r="W389" s="112" t="e">
        <f>IF(#REF!="",FALSE,IF(OR(X389&gt;Z389,X389&lt;Y389),TRUE,FALSE))</f>
        <v>#REF!</v>
      </c>
      <c r="X389" s="112">
        <f t="shared" si="84"/>
        <v>0</v>
      </c>
      <c r="Y389" s="114" t="e">
        <f>#REF!-3/30</f>
        <v>#REF!</v>
      </c>
      <c r="Z389" s="115" t="e">
        <f>#REF!+1/30</f>
        <v>#REF!</v>
      </c>
    </row>
    <row r="390" spans="1:26" s="30" customFormat="1" x14ac:dyDescent="0.25">
      <c r="A390" s="19">
        <v>375</v>
      </c>
      <c r="B390" s="20"/>
      <c r="C390" s="149"/>
      <c r="D390" s="1"/>
      <c r="E390" s="1"/>
      <c r="F390" s="173"/>
      <c r="G390" s="55"/>
      <c r="H390" s="116" t="str">
        <f t="shared" si="85"/>
        <v/>
      </c>
      <c r="I390" s="35" t="b">
        <f t="shared" si="75"/>
        <v>0</v>
      </c>
      <c r="J390" s="80" t="str">
        <f t="shared" si="76"/>
        <v/>
      </c>
      <c r="K390" s="29" t="b">
        <f t="shared" si="86"/>
        <v>0</v>
      </c>
      <c r="L390" s="80" t="str">
        <f t="shared" si="87"/>
        <v/>
      </c>
      <c r="M390" s="81" t="e">
        <f t="shared" si="77"/>
        <v>#VALUE!</v>
      </c>
      <c r="N390" s="81" t="e">
        <f t="shared" si="78"/>
        <v>#VALUE!</v>
      </c>
      <c r="O390" s="81" t="e">
        <f t="shared" si="79"/>
        <v>#VALUE!</v>
      </c>
      <c r="P390" s="82" t="e">
        <f t="shared" si="80"/>
        <v>#VALUE!</v>
      </c>
      <c r="Q390" s="82" t="e">
        <f t="shared" si="88"/>
        <v>#VALUE!</v>
      </c>
      <c r="R390" s="82" t="b">
        <f t="shared" si="89"/>
        <v>0</v>
      </c>
      <c r="S390" s="72" t="str">
        <f t="shared" si="81"/>
        <v/>
      </c>
      <c r="T390" s="81" t="e" cm="1">
        <f t="array" aca="1" ref="T390" ca="1">TEXT(RIGHT(10-RIGHT(SUM(INDEX(1*(MID(MID(C390,1,1)*2,ROW(INDIRECT("1:"&amp;LEN(MID(C390,1,1)*2))),1)),,))+MID(C390,2,1)+
SUM(INDEX(1*(MID(MID(C390,3,1)*2,ROW(INDIRECT("1:"&amp;LEN(MID(C390,3,1)*2))),1)),,))+MID(C390,4,1)+
SUM(INDEX(1*(MID(MID(C390,5,1)*2,ROW(INDIRECT("1:"&amp;LEN(MID(C390,5,1)*2))),1)),,))+MID(C390,6,1)+
SUM(INDEX(1*(MID(MID(C390,8,1)*2,ROW(INDIRECT("1:"&amp;LEN(MID(C390,8,1)*2))),1)),,))+MID(C390,9,1)+
SUM(INDEX(1*(MID(MID(C390,10,1)*2,ROW(INDIRECT("1:"&amp;LEN(MID(C390,10,1)*2))),1)),,)),1),1),"0")</f>
        <v>#VALUE!</v>
      </c>
      <c r="U390" s="81" t="str">
        <f t="shared" si="82"/>
        <v/>
      </c>
      <c r="V390" s="83" t="b">
        <f t="shared" si="83"/>
        <v>0</v>
      </c>
      <c r="W390" s="112" t="e">
        <f>IF(#REF!="",FALSE,IF(OR(X390&gt;Z390,X390&lt;Y390),TRUE,FALSE))</f>
        <v>#REF!</v>
      </c>
      <c r="X390" s="112">
        <f t="shared" si="84"/>
        <v>0</v>
      </c>
      <c r="Y390" s="114" t="e">
        <f>#REF!-3/30</f>
        <v>#REF!</v>
      </c>
      <c r="Z390" s="115" t="e">
        <f>#REF!+1/30</f>
        <v>#REF!</v>
      </c>
    </row>
    <row r="391" spans="1:26" s="30" customFormat="1" x14ac:dyDescent="0.25">
      <c r="A391" s="19">
        <v>376</v>
      </c>
      <c r="B391" s="20"/>
      <c r="C391" s="149"/>
      <c r="D391" s="1"/>
      <c r="E391" s="1"/>
      <c r="F391" s="173"/>
      <c r="G391" s="55"/>
      <c r="H391" s="116" t="str">
        <f t="shared" si="85"/>
        <v/>
      </c>
      <c r="I391" s="35" t="b">
        <f t="shared" si="75"/>
        <v>0</v>
      </c>
      <c r="J391" s="80" t="str">
        <f t="shared" si="76"/>
        <v/>
      </c>
      <c r="K391" s="29" t="b">
        <f t="shared" si="86"/>
        <v>0</v>
      </c>
      <c r="L391" s="80" t="str">
        <f t="shared" si="87"/>
        <v/>
      </c>
      <c r="M391" s="81" t="e">
        <f t="shared" si="77"/>
        <v>#VALUE!</v>
      </c>
      <c r="N391" s="81" t="e">
        <f t="shared" si="78"/>
        <v>#VALUE!</v>
      </c>
      <c r="O391" s="81" t="e">
        <f t="shared" si="79"/>
        <v>#VALUE!</v>
      </c>
      <c r="P391" s="82" t="e">
        <f t="shared" si="80"/>
        <v>#VALUE!</v>
      </c>
      <c r="Q391" s="82" t="e">
        <f t="shared" si="88"/>
        <v>#VALUE!</v>
      </c>
      <c r="R391" s="82" t="b">
        <f t="shared" si="89"/>
        <v>0</v>
      </c>
      <c r="S391" s="72" t="str">
        <f t="shared" si="81"/>
        <v/>
      </c>
      <c r="T391" s="81" t="e" cm="1">
        <f t="array" aca="1" ref="T391" ca="1">TEXT(RIGHT(10-RIGHT(SUM(INDEX(1*(MID(MID(C391,1,1)*2,ROW(INDIRECT("1:"&amp;LEN(MID(C391,1,1)*2))),1)),,))+MID(C391,2,1)+
SUM(INDEX(1*(MID(MID(C391,3,1)*2,ROW(INDIRECT("1:"&amp;LEN(MID(C391,3,1)*2))),1)),,))+MID(C391,4,1)+
SUM(INDEX(1*(MID(MID(C391,5,1)*2,ROW(INDIRECT("1:"&amp;LEN(MID(C391,5,1)*2))),1)),,))+MID(C391,6,1)+
SUM(INDEX(1*(MID(MID(C391,8,1)*2,ROW(INDIRECT("1:"&amp;LEN(MID(C391,8,1)*2))),1)),,))+MID(C391,9,1)+
SUM(INDEX(1*(MID(MID(C391,10,1)*2,ROW(INDIRECT("1:"&amp;LEN(MID(C391,10,1)*2))),1)),,)),1),1),"0")</f>
        <v>#VALUE!</v>
      </c>
      <c r="U391" s="81" t="str">
        <f t="shared" si="82"/>
        <v/>
      </c>
      <c r="V391" s="83" t="b">
        <f t="shared" si="83"/>
        <v>0</v>
      </c>
      <c r="W391" s="112" t="e">
        <f>IF(#REF!="",FALSE,IF(OR(X391&gt;Z391,X391&lt;Y391),TRUE,FALSE))</f>
        <v>#REF!</v>
      </c>
      <c r="X391" s="112">
        <f t="shared" si="84"/>
        <v>0</v>
      </c>
      <c r="Y391" s="114" t="e">
        <f>#REF!-3/30</f>
        <v>#REF!</v>
      </c>
      <c r="Z391" s="115" t="e">
        <f>#REF!+1/30</f>
        <v>#REF!</v>
      </c>
    </row>
    <row r="392" spans="1:26" s="30" customFormat="1" x14ac:dyDescent="0.25">
      <c r="A392" s="19">
        <v>377</v>
      </c>
      <c r="B392" s="20"/>
      <c r="C392" s="149"/>
      <c r="D392" s="1"/>
      <c r="E392" s="1"/>
      <c r="F392" s="173"/>
      <c r="G392" s="55"/>
      <c r="H392" s="116" t="str">
        <f t="shared" si="85"/>
        <v/>
      </c>
      <c r="I392" s="35" t="b">
        <f t="shared" si="75"/>
        <v>0</v>
      </c>
      <c r="J392" s="80" t="str">
        <f t="shared" si="76"/>
        <v/>
      </c>
      <c r="K392" s="29" t="b">
        <f t="shared" si="86"/>
        <v>0</v>
      </c>
      <c r="L392" s="80" t="str">
        <f t="shared" si="87"/>
        <v/>
      </c>
      <c r="M392" s="81" t="e">
        <f t="shared" si="77"/>
        <v>#VALUE!</v>
      </c>
      <c r="N392" s="81" t="e">
        <f t="shared" si="78"/>
        <v>#VALUE!</v>
      </c>
      <c r="O392" s="81" t="e">
        <f t="shared" si="79"/>
        <v>#VALUE!</v>
      </c>
      <c r="P392" s="82" t="e">
        <f t="shared" si="80"/>
        <v>#VALUE!</v>
      </c>
      <c r="Q392" s="82" t="e">
        <f t="shared" si="88"/>
        <v>#VALUE!</v>
      </c>
      <c r="R392" s="82" t="b">
        <f t="shared" si="89"/>
        <v>0</v>
      </c>
      <c r="S392" s="72" t="str">
        <f t="shared" si="81"/>
        <v/>
      </c>
      <c r="T392" s="81" t="e" cm="1">
        <f t="array" aca="1" ref="T392" ca="1">TEXT(RIGHT(10-RIGHT(SUM(INDEX(1*(MID(MID(C392,1,1)*2,ROW(INDIRECT("1:"&amp;LEN(MID(C392,1,1)*2))),1)),,))+MID(C392,2,1)+
SUM(INDEX(1*(MID(MID(C392,3,1)*2,ROW(INDIRECT("1:"&amp;LEN(MID(C392,3,1)*2))),1)),,))+MID(C392,4,1)+
SUM(INDEX(1*(MID(MID(C392,5,1)*2,ROW(INDIRECT("1:"&amp;LEN(MID(C392,5,1)*2))),1)),,))+MID(C392,6,1)+
SUM(INDEX(1*(MID(MID(C392,8,1)*2,ROW(INDIRECT("1:"&amp;LEN(MID(C392,8,1)*2))),1)),,))+MID(C392,9,1)+
SUM(INDEX(1*(MID(MID(C392,10,1)*2,ROW(INDIRECT("1:"&amp;LEN(MID(C392,10,1)*2))),1)),,)),1),1),"0")</f>
        <v>#VALUE!</v>
      </c>
      <c r="U392" s="81" t="str">
        <f t="shared" si="82"/>
        <v/>
      </c>
      <c r="V392" s="83" t="b">
        <f t="shared" si="83"/>
        <v>0</v>
      </c>
      <c r="W392" s="112" t="e">
        <f>IF(#REF!="",FALSE,IF(OR(X392&gt;Z392,X392&lt;Y392),TRUE,FALSE))</f>
        <v>#REF!</v>
      </c>
      <c r="X392" s="112">
        <f t="shared" si="84"/>
        <v>0</v>
      </c>
      <c r="Y392" s="114" t="e">
        <f>#REF!-3/30</f>
        <v>#REF!</v>
      </c>
      <c r="Z392" s="115" t="e">
        <f>#REF!+1/30</f>
        <v>#REF!</v>
      </c>
    </row>
    <row r="393" spans="1:26" s="30" customFormat="1" x14ac:dyDescent="0.25">
      <c r="A393" s="19">
        <v>378</v>
      </c>
      <c r="B393" s="20"/>
      <c r="C393" s="149"/>
      <c r="D393" s="1"/>
      <c r="E393" s="1"/>
      <c r="F393" s="173"/>
      <c r="G393" s="55"/>
      <c r="H393" s="116" t="str">
        <f t="shared" si="85"/>
        <v/>
      </c>
      <c r="I393" s="35" t="b">
        <f t="shared" si="75"/>
        <v>0</v>
      </c>
      <c r="J393" s="80" t="str">
        <f t="shared" si="76"/>
        <v/>
      </c>
      <c r="K393" s="29" t="b">
        <f t="shared" si="86"/>
        <v>0</v>
      </c>
      <c r="L393" s="80" t="str">
        <f t="shared" si="87"/>
        <v/>
      </c>
      <c r="M393" s="81" t="e">
        <f t="shared" si="77"/>
        <v>#VALUE!</v>
      </c>
      <c r="N393" s="81" t="e">
        <f t="shared" si="78"/>
        <v>#VALUE!</v>
      </c>
      <c r="O393" s="81" t="e">
        <f t="shared" si="79"/>
        <v>#VALUE!</v>
      </c>
      <c r="P393" s="82" t="e">
        <f t="shared" si="80"/>
        <v>#VALUE!</v>
      </c>
      <c r="Q393" s="82" t="e">
        <f t="shared" si="88"/>
        <v>#VALUE!</v>
      </c>
      <c r="R393" s="82" t="b">
        <f t="shared" si="89"/>
        <v>0</v>
      </c>
      <c r="S393" s="72" t="str">
        <f t="shared" si="81"/>
        <v/>
      </c>
      <c r="T393" s="81" t="e" cm="1">
        <f t="array" aca="1" ref="T393" ca="1">TEXT(RIGHT(10-RIGHT(SUM(INDEX(1*(MID(MID(C393,1,1)*2,ROW(INDIRECT("1:"&amp;LEN(MID(C393,1,1)*2))),1)),,))+MID(C393,2,1)+
SUM(INDEX(1*(MID(MID(C393,3,1)*2,ROW(INDIRECT("1:"&amp;LEN(MID(C393,3,1)*2))),1)),,))+MID(C393,4,1)+
SUM(INDEX(1*(MID(MID(C393,5,1)*2,ROW(INDIRECT("1:"&amp;LEN(MID(C393,5,1)*2))),1)),,))+MID(C393,6,1)+
SUM(INDEX(1*(MID(MID(C393,8,1)*2,ROW(INDIRECT("1:"&amp;LEN(MID(C393,8,1)*2))),1)),,))+MID(C393,9,1)+
SUM(INDEX(1*(MID(MID(C393,10,1)*2,ROW(INDIRECT("1:"&amp;LEN(MID(C393,10,1)*2))),1)),,)),1),1),"0")</f>
        <v>#VALUE!</v>
      </c>
      <c r="U393" s="81" t="str">
        <f t="shared" si="82"/>
        <v/>
      </c>
      <c r="V393" s="83" t="b">
        <f t="shared" si="83"/>
        <v>0</v>
      </c>
      <c r="W393" s="112" t="e">
        <f>IF(#REF!="",FALSE,IF(OR(X393&gt;Z393,X393&lt;Y393),TRUE,FALSE))</f>
        <v>#REF!</v>
      </c>
      <c r="X393" s="112">
        <f t="shared" si="84"/>
        <v>0</v>
      </c>
      <c r="Y393" s="114" t="e">
        <f>#REF!-3/30</f>
        <v>#REF!</v>
      </c>
      <c r="Z393" s="115" t="e">
        <f>#REF!+1/30</f>
        <v>#REF!</v>
      </c>
    </row>
    <row r="394" spans="1:26" s="30" customFormat="1" x14ac:dyDescent="0.25">
      <c r="A394" s="19">
        <v>379</v>
      </c>
      <c r="B394" s="20"/>
      <c r="C394" s="149"/>
      <c r="D394" s="1"/>
      <c r="E394" s="1"/>
      <c r="F394" s="173"/>
      <c r="G394" s="55"/>
      <c r="H394" s="116" t="str">
        <f t="shared" si="85"/>
        <v/>
      </c>
      <c r="I394" s="35" t="b">
        <f t="shared" si="75"/>
        <v>0</v>
      </c>
      <c r="J394" s="80" t="str">
        <f t="shared" si="76"/>
        <v/>
      </c>
      <c r="K394" s="29" t="b">
        <f t="shared" si="86"/>
        <v>0</v>
      </c>
      <c r="L394" s="80" t="str">
        <f t="shared" si="87"/>
        <v/>
      </c>
      <c r="M394" s="81" t="e">
        <f t="shared" si="77"/>
        <v>#VALUE!</v>
      </c>
      <c r="N394" s="81" t="e">
        <f t="shared" si="78"/>
        <v>#VALUE!</v>
      </c>
      <c r="O394" s="81" t="e">
        <f t="shared" si="79"/>
        <v>#VALUE!</v>
      </c>
      <c r="P394" s="82" t="e">
        <f t="shared" si="80"/>
        <v>#VALUE!</v>
      </c>
      <c r="Q394" s="82" t="e">
        <f t="shared" si="88"/>
        <v>#VALUE!</v>
      </c>
      <c r="R394" s="82" t="b">
        <f t="shared" si="89"/>
        <v>0</v>
      </c>
      <c r="S394" s="72" t="str">
        <f t="shared" si="81"/>
        <v/>
      </c>
      <c r="T394" s="81" t="e" cm="1">
        <f t="array" aca="1" ref="T394" ca="1">TEXT(RIGHT(10-RIGHT(SUM(INDEX(1*(MID(MID(C394,1,1)*2,ROW(INDIRECT("1:"&amp;LEN(MID(C394,1,1)*2))),1)),,))+MID(C394,2,1)+
SUM(INDEX(1*(MID(MID(C394,3,1)*2,ROW(INDIRECT("1:"&amp;LEN(MID(C394,3,1)*2))),1)),,))+MID(C394,4,1)+
SUM(INDEX(1*(MID(MID(C394,5,1)*2,ROW(INDIRECT("1:"&amp;LEN(MID(C394,5,1)*2))),1)),,))+MID(C394,6,1)+
SUM(INDEX(1*(MID(MID(C394,8,1)*2,ROW(INDIRECT("1:"&amp;LEN(MID(C394,8,1)*2))),1)),,))+MID(C394,9,1)+
SUM(INDEX(1*(MID(MID(C394,10,1)*2,ROW(INDIRECT("1:"&amp;LEN(MID(C394,10,1)*2))),1)),,)),1),1),"0")</f>
        <v>#VALUE!</v>
      </c>
      <c r="U394" s="81" t="str">
        <f t="shared" si="82"/>
        <v/>
      </c>
      <c r="V394" s="83" t="b">
        <f t="shared" si="83"/>
        <v>0</v>
      </c>
      <c r="W394" s="112" t="e">
        <f>IF(#REF!="",FALSE,IF(OR(X394&gt;Z394,X394&lt;Y394),TRUE,FALSE))</f>
        <v>#REF!</v>
      </c>
      <c r="X394" s="112">
        <f t="shared" si="84"/>
        <v>0</v>
      </c>
      <c r="Y394" s="114" t="e">
        <f>#REF!-3/30</f>
        <v>#REF!</v>
      </c>
      <c r="Z394" s="115" t="e">
        <f>#REF!+1/30</f>
        <v>#REF!</v>
      </c>
    </row>
    <row r="395" spans="1:26" s="30" customFormat="1" x14ac:dyDescent="0.25">
      <c r="A395" s="19">
        <v>380</v>
      </c>
      <c r="B395" s="20"/>
      <c r="C395" s="149"/>
      <c r="D395" s="1"/>
      <c r="E395" s="1"/>
      <c r="F395" s="173"/>
      <c r="G395" s="55"/>
      <c r="H395" s="116" t="str">
        <f t="shared" si="85"/>
        <v/>
      </c>
      <c r="I395" s="35" t="b">
        <f t="shared" si="75"/>
        <v>0</v>
      </c>
      <c r="J395" s="80" t="str">
        <f t="shared" si="76"/>
        <v/>
      </c>
      <c r="K395" s="29" t="b">
        <f t="shared" si="86"/>
        <v>0</v>
      </c>
      <c r="L395" s="80" t="str">
        <f t="shared" si="87"/>
        <v/>
      </c>
      <c r="M395" s="81" t="e">
        <f t="shared" si="77"/>
        <v>#VALUE!</v>
      </c>
      <c r="N395" s="81" t="e">
        <f t="shared" si="78"/>
        <v>#VALUE!</v>
      </c>
      <c r="O395" s="81" t="e">
        <f t="shared" si="79"/>
        <v>#VALUE!</v>
      </c>
      <c r="P395" s="82" t="e">
        <f t="shared" si="80"/>
        <v>#VALUE!</v>
      </c>
      <c r="Q395" s="82" t="e">
        <f t="shared" si="88"/>
        <v>#VALUE!</v>
      </c>
      <c r="R395" s="82" t="b">
        <f t="shared" si="89"/>
        <v>0</v>
      </c>
      <c r="S395" s="72" t="str">
        <f t="shared" si="81"/>
        <v/>
      </c>
      <c r="T395" s="81" t="e" cm="1">
        <f t="array" aca="1" ref="T395" ca="1">TEXT(RIGHT(10-RIGHT(SUM(INDEX(1*(MID(MID(C395,1,1)*2,ROW(INDIRECT("1:"&amp;LEN(MID(C395,1,1)*2))),1)),,))+MID(C395,2,1)+
SUM(INDEX(1*(MID(MID(C395,3,1)*2,ROW(INDIRECT("1:"&amp;LEN(MID(C395,3,1)*2))),1)),,))+MID(C395,4,1)+
SUM(INDEX(1*(MID(MID(C395,5,1)*2,ROW(INDIRECT("1:"&amp;LEN(MID(C395,5,1)*2))),1)),,))+MID(C395,6,1)+
SUM(INDEX(1*(MID(MID(C395,8,1)*2,ROW(INDIRECT("1:"&amp;LEN(MID(C395,8,1)*2))),1)),,))+MID(C395,9,1)+
SUM(INDEX(1*(MID(MID(C395,10,1)*2,ROW(INDIRECT("1:"&amp;LEN(MID(C395,10,1)*2))),1)),,)),1),1),"0")</f>
        <v>#VALUE!</v>
      </c>
      <c r="U395" s="81" t="str">
        <f t="shared" si="82"/>
        <v/>
      </c>
      <c r="V395" s="83" t="b">
        <f t="shared" si="83"/>
        <v>0</v>
      </c>
      <c r="W395" s="112" t="e">
        <f>IF(#REF!="",FALSE,IF(OR(X395&gt;Z395,X395&lt;Y395),TRUE,FALSE))</f>
        <v>#REF!</v>
      </c>
      <c r="X395" s="112">
        <f t="shared" si="84"/>
        <v>0</v>
      </c>
      <c r="Y395" s="114" t="e">
        <f>#REF!-3/30</f>
        <v>#REF!</v>
      </c>
      <c r="Z395" s="115" t="e">
        <f>#REF!+1/30</f>
        <v>#REF!</v>
      </c>
    </row>
    <row r="396" spans="1:26" s="30" customFormat="1" x14ac:dyDescent="0.25">
      <c r="A396" s="19">
        <v>381</v>
      </c>
      <c r="B396" s="20"/>
      <c r="C396" s="149"/>
      <c r="D396" s="1"/>
      <c r="E396" s="1"/>
      <c r="F396" s="173"/>
      <c r="G396" s="55"/>
      <c r="H396" s="116" t="str">
        <f t="shared" si="85"/>
        <v/>
      </c>
      <c r="I396" s="35" t="b">
        <f t="shared" si="75"/>
        <v>0</v>
      </c>
      <c r="J396" s="80" t="str">
        <f t="shared" si="76"/>
        <v/>
      </c>
      <c r="K396" s="29" t="b">
        <f t="shared" si="86"/>
        <v>0</v>
      </c>
      <c r="L396" s="80" t="str">
        <f t="shared" si="87"/>
        <v/>
      </c>
      <c r="M396" s="81" t="e">
        <f t="shared" si="77"/>
        <v>#VALUE!</v>
      </c>
      <c r="N396" s="81" t="e">
        <f t="shared" si="78"/>
        <v>#VALUE!</v>
      </c>
      <c r="O396" s="81" t="e">
        <f t="shared" si="79"/>
        <v>#VALUE!</v>
      </c>
      <c r="P396" s="82" t="e">
        <f t="shared" si="80"/>
        <v>#VALUE!</v>
      </c>
      <c r="Q396" s="82" t="e">
        <f t="shared" si="88"/>
        <v>#VALUE!</v>
      </c>
      <c r="R396" s="82" t="b">
        <f t="shared" si="89"/>
        <v>0</v>
      </c>
      <c r="S396" s="72" t="str">
        <f t="shared" si="81"/>
        <v/>
      </c>
      <c r="T396" s="81" t="e" cm="1">
        <f t="array" aca="1" ref="T396" ca="1">TEXT(RIGHT(10-RIGHT(SUM(INDEX(1*(MID(MID(C396,1,1)*2,ROW(INDIRECT("1:"&amp;LEN(MID(C396,1,1)*2))),1)),,))+MID(C396,2,1)+
SUM(INDEX(1*(MID(MID(C396,3,1)*2,ROW(INDIRECT("1:"&amp;LEN(MID(C396,3,1)*2))),1)),,))+MID(C396,4,1)+
SUM(INDEX(1*(MID(MID(C396,5,1)*2,ROW(INDIRECT("1:"&amp;LEN(MID(C396,5,1)*2))),1)),,))+MID(C396,6,1)+
SUM(INDEX(1*(MID(MID(C396,8,1)*2,ROW(INDIRECT("1:"&amp;LEN(MID(C396,8,1)*2))),1)),,))+MID(C396,9,1)+
SUM(INDEX(1*(MID(MID(C396,10,1)*2,ROW(INDIRECT("1:"&amp;LEN(MID(C396,10,1)*2))),1)),,)),1),1),"0")</f>
        <v>#VALUE!</v>
      </c>
      <c r="U396" s="81" t="str">
        <f t="shared" si="82"/>
        <v/>
      </c>
      <c r="V396" s="83" t="b">
        <f t="shared" si="83"/>
        <v>0</v>
      </c>
      <c r="W396" s="112" t="e">
        <f>IF(#REF!="",FALSE,IF(OR(X396&gt;Z396,X396&lt;Y396),TRUE,FALSE))</f>
        <v>#REF!</v>
      </c>
      <c r="X396" s="112">
        <f t="shared" si="84"/>
        <v>0</v>
      </c>
      <c r="Y396" s="114" t="e">
        <f>#REF!-3/30</f>
        <v>#REF!</v>
      </c>
      <c r="Z396" s="115" t="e">
        <f>#REF!+1/30</f>
        <v>#REF!</v>
      </c>
    </row>
    <row r="397" spans="1:26" s="30" customFormat="1" x14ac:dyDescent="0.25">
      <c r="A397" s="19">
        <v>382</v>
      </c>
      <c r="B397" s="20"/>
      <c r="C397" s="149"/>
      <c r="D397" s="1"/>
      <c r="E397" s="1"/>
      <c r="F397" s="173"/>
      <c r="G397" s="55"/>
      <c r="H397" s="116" t="str">
        <f t="shared" si="85"/>
        <v/>
      </c>
      <c r="I397" s="35" t="b">
        <f t="shared" si="75"/>
        <v>0</v>
      </c>
      <c r="J397" s="80" t="str">
        <f t="shared" si="76"/>
        <v/>
      </c>
      <c r="K397" s="29" t="b">
        <f t="shared" si="86"/>
        <v>0</v>
      </c>
      <c r="L397" s="80" t="str">
        <f t="shared" si="87"/>
        <v/>
      </c>
      <c r="M397" s="81" t="e">
        <f t="shared" si="77"/>
        <v>#VALUE!</v>
      </c>
      <c r="N397" s="81" t="e">
        <f t="shared" si="78"/>
        <v>#VALUE!</v>
      </c>
      <c r="O397" s="81" t="e">
        <f t="shared" si="79"/>
        <v>#VALUE!</v>
      </c>
      <c r="P397" s="82" t="e">
        <f t="shared" si="80"/>
        <v>#VALUE!</v>
      </c>
      <c r="Q397" s="82" t="e">
        <f t="shared" si="88"/>
        <v>#VALUE!</v>
      </c>
      <c r="R397" s="82" t="b">
        <f t="shared" si="89"/>
        <v>0</v>
      </c>
      <c r="S397" s="72" t="str">
        <f t="shared" si="81"/>
        <v/>
      </c>
      <c r="T397" s="81" t="e" cm="1">
        <f t="array" aca="1" ref="T397" ca="1">TEXT(RIGHT(10-RIGHT(SUM(INDEX(1*(MID(MID(C397,1,1)*2,ROW(INDIRECT("1:"&amp;LEN(MID(C397,1,1)*2))),1)),,))+MID(C397,2,1)+
SUM(INDEX(1*(MID(MID(C397,3,1)*2,ROW(INDIRECT("1:"&amp;LEN(MID(C397,3,1)*2))),1)),,))+MID(C397,4,1)+
SUM(INDEX(1*(MID(MID(C397,5,1)*2,ROW(INDIRECT("1:"&amp;LEN(MID(C397,5,1)*2))),1)),,))+MID(C397,6,1)+
SUM(INDEX(1*(MID(MID(C397,8,1)*2,ROW(INDIRECT("1:"&amp;LEN(MID(C397,8,1)*2))),1)),,))+MID(C397,9,1)+
SUM(INDEX(1*(MID(MID(C397,10,1)*2,ROW(INDIRECT("1:"&amp;LEN(MID(C397,10,1)*2))),1)),,)),1),1),"0")</f>
        <v>#VALUE!</v>
      </c>
      <c r="U397" s="81" t="str">
        <f t="shared" si="82"/>
        <v/>
      </c>
      <c r="V397" s="83" t="b">
        <f t="shared" si="83"/>
        <v>0</v>
      </c>
      <c r="W397" s="112" t="e">
        <f>IF(#REF!="",FALSE,IF(OR(X397&gt;Z397,X397&lt;Y397),TRUE,FALSE))</f>
        <v>#REF!</v>
      </c>
      <c r="X397" s="112">
        <f t="shared" si="84"/>
        <v>0</v>
      </c>
      <c r="Y397" s="114" t="e">
        <f>#REF!-3/30</f>
        <v>#REF!</v>
      </c>
      <c r="Z397" s="115" t="e">
        <f>#REF!+1/30</f>
        <v>#REF!</v>
      </c>
    </row>
    <row r="398" spans="1:26" s="30" customFormat="1" x14ac:dyDescent="0.25">
      <c r="A398" s="19">
        <v>383</v>
      </c>
      <c r="B398" s="20"/>
      <c r="C398" s="149"/>
      <c r="D398" s="1"/>
      <c r="E398" s="1"/>
      <c r="F398" s="173"/>
      <c r="G398" s="55"/>
      <c r="H398" s="116" t="str">
        <f t="shared" si="85"/>
        <v/>
      </c>
      <c r="I398" s="35" t="b">
        <f t="shared" si="75"/>
        <v>0</v>
      </c>
      <c r="J398" s="80" t="str">
        <f t="shared" si="76"/>
        <v/>
      </c>
      <c r="K398" s="29" t="b">
        <f t="shared" si="86"/>
        <v>0</v>
      </c>
      <c r="L398" s="80" t="str">
        <f t="shared" si="87"/>
        <v/>
      </c>
      <c r="M398" s="81" t="e">
        <f t="shared" si="77"/>
        <v>#VALUE!</v>
      </c>
      <c r="N398" s="81" t="e">
        <f t="shared" si="78"/>
        <v>#VALUE!</v>
      </c>
      <c r="O398" s="81" t="e">
        <f t="shared" si="79"/>
        <v>#VALUE!</v>
      </c>
      <c r="P398" s="82" t="e">
        <f t="shared" si="80"/>
        <v>#VALUE!</v>
      </c>
      <c r="Q398" s="82" t="e">
        <f t="shared" si="88"/>
        <v>#VALUE!</v>
      </c>
      <c r="R398" s="82" t="b">
        <f t="shared" si="89"/>
        <v>0</v>
      </c>
      <c r="S398" s="72" t="str">
        <f t="shared" si="81"/>
        <v/>
      </c>
      <c r="T398" s="81" t="e" cm="1">
        <f t="array" aca="1" ref="T398" ca="1">TEXT(RIGHT(10-RIGHT(SUM(INDEX(1*(MID(MID(C398,1,1)*2,ROW(INDIRECT("1:"&amp;LEN(MID(C398,1,1)*2))),1)),,))+MID(C398,2,1)+
SUM(INDEX(1*(MID(MID(C398,3,1)*2,ROW(INDIRECT("1:"&amp;LEN(MID(C398,3,1)*2))),1)),,))+MID(C398,4,1)+
SUM(INDEX(1*(MID(MID(C398,5,1)*2,ROW(INDIRECT("1:"&amp;LEN(MID(C398,5,1)*2))),1)),,))+MID(C398,6,1)+
SUM(INDEX(1*(MID(MID(C398,8,1)*2,ROW(INDIRECT("1:"&amp;LEN(MID(C398,8,1)*2))),1)),,))+MID(C398,9,1)+
SUM(INDEX(1*(MID(MID(C398,10,1)*2,ROW(INDIRECT("1:"&amp;LEN(MID(C398,10,1)*2))),1)),,)),1),1),"0")</f>
        <v>#VALUE!</v>
      </c>
      <c r="U398" s="81" t="str">
        <f t="shared" si="82"/>
        <v/>
      </c>
      <c r="V398" s="83" t="b">
        <f t="shared" si="83"/>
        <v>0</v>
      </c>
      <c r="W398" s="112" t="e">
        <f>IF(#REF!="",FALSE,IF(OR(X398&gt;Z398,X398&lt;Y398),TRUE,FALSE))</f>
        <v>#REF!</v>
      </c>
      <c r="X398" s="112">
        <f t="shared" si="84"/>
        <v>0</v>
      </c>
      <c r="Y398" s="114" t="e">
        <f>#REF!-3/30</f>
        <v>#REF!</v>
      </c>
      <c r="Z398" s="115" t="e">
        <f>#REF!+1/30</f>
        <v>#REF!</v>
      </c>
    </row>
    <row r="399" spans="1:26" s="30" customFormat="1" x14ac:dyDescent="0.25">
      <c r="A399" s="19">
        <v>384</v>
      </c>
      <c r="B399" s="20"/>
      <c r="C399" s="149"/>
      <c r="D399" s="1"/>
      <c r="E399" s="1"/>
      <c r="F399" s="173"/>
      <c r="G399" s="55"/>
      <c r="H399" s="116" t="str">
        <f t="shared" si="85"/>
        <v/>
      </c>
      <c r="I399" s="35" t="b">
        <f t="shared" si="75"/>
        <v>0</v>
      </c>
      <c r="J399" s="80" t="str">
        <f t="shared" si="76"/>
        <v/>
      </c>
      <c r="K399" s="29" t="b">
        <f t="shared" si="86"/>
        <v>0</v>
      </c>
      <c r="L399" s="80" t="str">
        <f t="shared" si="87"/>
        <v/>
      </c>
      <c r="M399" s="81" t="e">
        <f t="shared" si="77"/>
        <v>#VALUE!</v>
      </c>
      <c r="N399" s="81" t="e">
        <f t="shared" si="78"/>
        <v>#VALUE!</v>
      </c>
      <c r="O399" s="81" t="e">
        <f t="shared" si="79"/>
        <v>#VALUE!</v>
      </c>
      <c r="P399" s="82" t="e">
        <f t="shared" si="80"/>
        <v>#VALUE!</v>
      </c>
      <c r="Q399" s="82" t="e">
        <f t="shared" si="88"/>
        <v>#VALUE!</v>
      </c>
      <c r="R399" s="82" t="b">
        <f t="shared" si="89"/>
        <v>0</v>
      </c>
      <c r="S399" s="72" t="str">
        <f t="shared" si="81"/>
        <v/>
      </c>
      <c r="T399" s="81" t="e" cm="1">
        <f t="array" aca="1" ref="T399" ca="1">TEXT(RIGHT(10-RIGHT(SUM(INDEX(1*(MID(MID(C399,1,1)*2,ROW(INDIRECT("1:"&amp;LEN(MID(C399,1,1)*2))),1)),,))+MID(C399,2,1)+
SUM(INDEX(1*(MID(MID(C399,3,1)*2,ROW(INDIRECT("1:"&amp;LEN(MID(C399,3,1)*2))),1)),,))+MID(C399,4,1)+
SUM(INDEX(1*(MID(MID(C399,5,1)*2,ROW(INDIRECT("1:"&amp;LEN(MID(C399,5,1)*2))),1)),,))+MID(C399,6,1)+
SUM(INDEX(1*(MID(MID(C399,8,1)*2,ROW(INDIRECT("1:"&amp;LEN(MID(C399,8,1)*2))),1)),,))+MID(C399,9,1)+
SUM(INDEX(1*(MID(MID(C399,10,1)*2,ROW(INDIRECT("1:"&amp;LEN(MID(C399,10,1)*2))),1)),,)),1),1),"0")</f>
        <v>#VALUE!</v>
      </c>
      <c r="U399" s="81" t="str">
        <f t="shared" si="82"/>
        <v/>
      </c>
      <c r="V399" s="83" t="b">
        <f t="shared" si="83"/>
        <v>0</v>
      </c>
      <c r="W399" s="112" t="e">
        <f>IF(#REF!="",FALSE,IF(OR(X399&gt;Z399,X399&lt;Y399),TRUE,FALSE))</f>
        <v>#REF!</v>
      </c>
      <c r="X399" s="112">
        <f t="shared" si="84"/>
        <v>0</v>
      </c>
      <c r="Y399" s="114" t="e">
        <f>#REF!-3/30</f>
        <v>#REF!</v>
      </c>
      <c r="Z399" s="115" t="e">
        <f>#REF!+1/30</f>
        <v>#REF!</v>
      </c>
    </row>
    <row r="400" spans="1:26" s="30" customFormat="1" x14ac:dyDescent="0.25">
      <c r="A400" s="19">
        <v>385</v>
      </c>
      <c r="B400" s="20"/>
      <c r="C400" s="149"/>
      <c r="D400" s="1"/>
      <c r="E400" s="1"/>
      <c r="F400" s="173"/>
      <c r="G400" s="55"/>
      <c r="H400" s="116" t="str">
        <f t="shared" si="85"/>
        <v/>
      </c>
      <c r="I400" s="35" t="b">
        <f t="shared" ref="I400:I463" si="90">V400</f>
        <v>0</v>
      </c>
      <c r="J400" s="80" t="str">
        <f t="shared" ref="J400:J463" si="91">IF(I400,J$13,"")</f>
        <v/>
      </c>
      <c r="K400" s="29" t="b">
        <f t="shared" si="86"/>
        <v>0</v>
      </c>
      <c r="L400" s="80" t="str">
        <f t="shared" si="87"/>
        <v/>
      </c>
      <c r="M400" s="81" t="e">
        <f t="shared" ref="M400:M463" si="92">VALUE(LEFT(C400,2))</f>
        <v>#VALUE!</v>
      </c>
      <c r="N400" s="81" t="e">
        <f t="shared" ref="N400:N463" si="93">VALUE(MID(C400,3,2))</f>
        <v>#VALUE!</v>
      </c>
      <c r="O400" s="81" t="e">
        <f t="shared" ref="O400:O463" si="94">TEXT(IF(VALUE(MID(C400,5,2))&gt;31,MID(C400,5,2)-60,VALUE(MID(C400,5,2))),"00")</f>
        <v>#VALUE!</v>
      </c>
      <c r="P400" s="82" t="e">
        <f t="shared" ref="P400:P463" si="95">DATEVALUE(IF(VALUE(LEFT(C400,2))&lt;20,20,19)&amp;TEXT(M400,"00")&amp;"/"&amp;N400&amp;"/"&amp;O400)</f>
        <v>#VALUE!</v>
      </c>
      <c r="Q400" s="82" t="e">
        <f t="shared" si="88"/>
        <v>#VALUE!</v>
      </c>
      <c r="R400" s="82" t="b">
        <f t="shared" si="89"/>
        <v>0</v>
      </c>
      <c r="S400" s="72" t="str">
        <f t="shared" ref="S400:S463" si="96">RIGHT(C400,1)</f>
        <v/>
      </c>
      <c r="T400" s="81" t="e" cm="1">
        <f t="array" aca="1" ref="T400" ca="1">TEXT(RIGHT(10-RIGHT(SUM(INDEX(1*(MID(MID(C400,1,1)*2,ROW(INDIRECT("1:"&amp;LEN(MID(C400,1,1)*2))),1)),,))+MID(C400,2,1)+
SUM(INDEX(1*(MID(MID(C400,3,1)*2,ROW(INDIRECT("1:"&amp;LEN(MID(C400,3,1)*2))),1)),,))+MID(C400,4,1)+
SUM(INDEX(1*(MID(MID(C400,5,1)*2,ROW(INDIRECT("1:"&amp;LEN(MID(C400,5,1)*2))),1)),,))+MID(C400,6,1)+
SUM(INDEX(1*(MID(MID(C400,8,1)*2,ROW(INDIRECT("1:"&amp;LEN(MID(C400,8,1)*2))),1)),,))+MID(C400,9,1)+
SUM(INDEX(1*(MID(MID(C400,10,1)*2,ROW(INDIRECT("1:"&amp;LEN(MID(C400,10,1)*2))),1)),,)),1),1),"0")</f>
        <v>#VALUE!</v>
      </c>
      <c r="U400" s="81" t="str">
        <f t="shared" ref="U400:U463" si="97">IF(C400="","",T400=S400)</f>
        <v/>
      </c>
      <c r="V400" s="83" t="b">
        <f t="shared" ref="V400:V463" si="98">IFERROR(NOT(IF(C400&lt;&gt;"",AND(R400,U400),TRUE)),TRUE)</f>
        <v>0</v>
      </c>
      <c r="W400" s="112" t="e">
        <f>IF(#REF!="",FALSE,IF(OR(X400&gt;Z400,X400&lt;Y400),TRUE,FALSE))</f>
        <v>#REF!</v>
      </c>
      <c r="X400" s="112">
        <f t="shared" ref="X400:X463" si="99">(E400-D400)/30</f>
        <v>0</v>
      </c>
      <c r="Y400" s="114" t="e">
        <f>#REF!-3/30</f>
        <v>#REF!</v>
      </c>
      <c r="Z400" s="115" t="e">
        <f>#REF!+1/30</f>
        <v>#REF!</v>
      </c>
    </row>
    <row r="401" spans="1:26" s="30" customFormat="1" x14ac:dyDescent="0.25">
      <c r="A401" s="19">
        <v>386</v>
      </c>
      <c r="B401" s="20"/>
      <c r="C401" s="149"/>
      <c r="D401" s="1"/>
      <c r="E401" s="1"/>
      <c r="F401" s="173"/>
      <c r="G401" s="55"/>
      <c r="H401" s="116" t="str">
        <f t="shared" ref="H401:H464" si="100">IF(J401="","",J401&amp;". ")&amp;IF(L401="","",L401&amp;". ")</f>
        <v/>
      </c>
      <c r="I401" s="35" t="b">
        <f t="shared" si="90"/>
        <v>0</v>
      </c>
      <c r="J401" s="80" t="str">
        <f t="shared" si="91"/>
        <v/>
      </c>
      <c r="K401" s="29" t="b">
        <f t="shared" ref="K401:K464" si="101">IF(COUNTA(D401:E401)&gt;1,E401&lt;D401,FALSE)</f>
        <v>0</v>
      </c>
      <c r="L401" s="80" t="str">
        <f t="shared" ref="L401:L464" si="102">IF(K401,L$13,"")</f>
        <v/>
      </c>
      <c r="M401" s="81" t="e">
        <f t="shared" si="92"/>
        <v>#VALUE!</v>
      </c>
      <c r="N401" s="81" t="e">
        <f t="shared" si="93"/>
        <v>#VALUE!</v>
      </c>
      <c r="O401" s="81" t="e">
        <f t="shared" si="94"/>
        <v>#VALUE!</v>
      </c>
      <c r="P401" s="82" t="e">
        <f t="shared" si="95"/>
        <v>#VALUE!</v>
      </c>
      <c r="Q401" s="82" t="e">
        <f t="shared" ref="Q401:Q464" si="103">DATE(M401,N401,O401)</f>
        <v>#VALUE!</v>
      </c>
      <c r="R401" s="82" t="b">
        <f t="shared" si="89"/>
        <v>0</v>
      </c>
      <c r="S401" s="72" t="str">
        <f t="shared" si="96"/>
        <v/>
      </c>
      <c r="T401" s="81" t="e" cm="1">
        <f t="array" aca="1" ref="T401" ca="1">TEXT(RIGHT(10-RIGHT(SUM(INDEX(1*(MID(MID(C401,1,1)*2,ROW(INDIRECT("1:"&amp;LEN(MID(C401,1,1)*2))),1)),,))+MID(C401,2,1)+
SUM(INDEX(1*(MID(MID(C401,3,1)*2,ROW(INDIRECT("1:"&amp;LEN(MID(C401,3,1)*2))),1)),,))+MID(C401,4,1)+
SUM(INDEX(1*(MID(MID(C401,5,1)*2,ROW(INDIRECT("1:"&amp;LEN(MID(C401,5,1)*2))),1)),,))+MID(C401,6,1)+
SUM(INDEX(1*(MID(MID(C401,8,1)*2,ROW(INDIRECT("1:"&amp;LEN(MID(C401,8,1)*2))),1)),,))+MID(C401,9,1)+
SUM(INDEX(1*(MID(MID(C401,10,1)*2,ROW(INDIRECT("1:"&amp;LEN(MID(C401,10,1)*2))),1)),,)),1),1),"0")</f>
        <v>#VALUE!</v>
      </c>
      <c r="U401" s="81" t="str">
        <f t="shared" si="97"/>
        <v/>
      </c>
      <c r="V401" s="83" t="b">
        <f t="shared" si="98"/>
        <v>0</v>
      </c>
      <c r="W401" s="112" t="e">
        <f>IF(#REF!="",FALSE,IF(OR(X401&gt;Z401,X401&lt;Y401),TRUE,FALSE))</f>
        <v>#REF!</v>
      </c>
      <c r="X401" s="112">
        <f t="shared" si="99"/>
        <v>0</v>
      </c>
      <c r="Y401" s="114" t="e">
        <f>#REF!-3/30</f>
        <v>#REF!</v>
      </c>
      <c r="Z401" s="115" t="e">
        <f>#REF!+1/30</f>
        <v>#REF!</v>
      </c>
    </row>
    <row r="402" spans="1:26" s="30" customFormat="1" x14ac:dyDescent="0.25">
      <c r="A402" s="19">
        <v>387</v>
      </c>
      <c r="B402" s="20"/>
      <c r="C402" s="149"/>
      <c r="D402" s="1"/>
      <c r="E402" s="1"/>
      <c r="F402" s="173"/>
      <c r="G402" s="55"/>
      <c r="H402" s="116" t="str">
        <f t="shared" si="100"/>
        <v/>
      </c>
      <c r="I402" s="35" t="b">
        <f t="shared" si="90"/>
        <v>0</v>
      </c>
      <c r="J402" s="80" t="str">
        <f t="shared" si="91"/>
        <v/>
      </c>
      <c r="K402" s="29" t="b">
        <f t="shared" si="101"/>
        <v>0</v>
      </c>
      <c r="L402" s="80" t="str">
        <f t="shared" si="102"/>
        <v/>
      </c>
      <c r="M402" s="81" t="e">
        <f t="shared" si="92"/>
        <v>#VALUE!</v>
      </c>
      <c r="N402" s="81" t="e">
        <f t="shared" si="93"/>
        <v>#VALUE!</v>
      </c>
      <c r="O402" s="81" t="e">
        <f t="shared" si="94"/>
        <v>#VALUE!</v>
      </c>
      <c r="P402" s="82" t="e">
        <f t="shared" si="95"/>
        <v>#VALUE!</v>
      </c>
      <c r="Q402" s="82" t="e">
        <f t="shared" si="103"/>
        <v>#VALUE!</v>
      </c>
      <c r="R402" s="82" t="b">
        <f t="shared" ref="R402:R465" si="104">NOT(ISERR(AND(N402&lt;13,VALUE(O402)&lt;31,P402=Q402)))</f>
        <v>0</v>
      </c>
      <c r="S402" s="72" t="str">
        <f t="shared" si="96"/>
        <v/>
      </c>
      <c r="T402" s="81" t="e" cm="1">
        <f t="array" aca="1" ref="T402" ca="1">TEXT(RIGHT(10-RIGHT(SUM(INDEX(1*(MID(MID(C402,1,1)*2,ROW(INDIRECT("1:"&amp;LEN(MID(C402,1,1)*2))),1)),,))+MID(C402,2,1)+
SUM(INDEX(1*(MID(MID(C402,3,1)*2,ROW(INDIRECT("1:"&amp;LEN(MID(C402,3,1)*2))),1)),,))+MID(C402,4,1)+
SUM(INDEX(1*(MID(MID(C402,5,1)*2,ROW(INDIRECT("1:"&amp;LEN(MID(C402,5,1)*2))),1)),,))+MID(C402,6,1)+
SUM(INDEX(1*(MID(MID(C402,8,1)*2,ROW(INDIRECT("1:"&amp;LEN(MID(C402,8,1)*2))),1)),,))+MID(C402,9,1)+
SUM(INDEX(1*(MID(MID(C402,10,1)*2,ROW(INDIRECT("1:"&amp;LEN(MID(C402,10,1)*2))),1)),,)),1),1),"0")</f>
        <v>#VALUE!</v>
      </c>
      <c r="U402" s="81" t="str">
        <f t="shared" si="97"/>
        <v/>
      </c>
      <c r="V402" s="83" t="b">
        <f t="shared" si="98"/>
        <v>0</v>
      </c>
      <c r="W402" s="112" t="e">
        <f>IF(#REF!="",FALSE,IF(OR(X402&gt;Z402,X402&lt;Y402),TRUE,FALSE))</f>
        <v>#REF!</v>
      </c>
      <c r="X402" s="112">
        <f t="shared" si="99"/>
        <v>0</v>
      </c>
      <c r="Y402" s="114" t="e">
        <f>#REF!-3/30</f>
        <v>#REF!</v>
      </c>
      <c r="Z402" s="115" t="e">
        <f>#REF!+1/30</f>
        <v>#REF!</v>
      </c>
    </row>
    <row r="403" spans="1:26" s="30" customFormat="1" x14ac:dyDescent="0.25">
      <c r="A403" s="19">
        <v>388</v>
      </c>
      <c r="B403" s="20"/>
      <c r="C403" s="149"/>
      <c r="D403" s="1"/>
      <c r="E403" s="1"/>
      <c r="F403" s="173"/>
      <c r="G403" s="55"/>
      <c r="H403" s="116" t="str">
        <f t="shared" si="100"/>
        <v/>
      </c>
      <c r="I403" s="35" t="b">
        <f t="shared" si="90"/>
        <v>0</v>
      </c>
      <c r="J403" s="80" t="str">
        <f t="shared" si="91"/>
        <v/>
      </c>
      <c r="K403" s="29" t="b">
        <f t="shared" si="101"/>
        <v>0</v>
      </c>
      <c r="L403" s="80" t="str">
        <f t="shared" si="102"/>
        <v/>
      </c>
      <c r="M403" s="81" t="e">
        <f t="shared" si="92"/>
        <v>#VALUE!</v>
      </c>
      <c r="N403" s="81" t="e">
        <f t="shared" si="93"/>
        <v>#VALUE!</v>
      </c>
      <c r="O403" s="81" t="e">
        <f t="shared" si="94"/>
        <v>#VALUE!</v>
      </c>
      <c r="P403" s="82" t="e">
        <f t="shared" si="95"/>
        <v>#VALUE!</v>
      </c>
      <c r="Q403" s="82" t="e">
        <f t="shared" si="103"/>
        <v>#VALUE!</v>
      </c>
      <c r="R403" s="82" t="b">
        <f t="shared" si="104"/>
        <v>0</v>
      </c>
      <c r="S403" s="72" t="str">
        <f t="shared" si="96"/>
        <v/>
      </c>
      <c r="T403" s="81" t="e" cm="1">
        <f t="array" aca="1" ref="T403" ca="1">TEXT(RIGHT(10-RIGHT(SUM(INDEX(1*(MID(MID(C403,1,1)*2,ROW(INDIRECT("1:"&amp;LEN(MID(C403,1,1)*2))),1)),,))+MID(C403,2,1)+
SUM(INDEX(1*(MID(MID(C403,3,1)*2,ROW(INDIRECT("1:"&amp;LEN(MID(C403,3,1)*2))),1)),,))+MID(C403,4,1)+
SUM(INDEX(1*(MID(MID(C403,5,1)*2,ROW(INDIRECT("1:"&amp;LEN(MID(C403,5,1)*2))),1)),,))+MID(C403,6,1)+
SUM(INDEX(1*(MID(MID(C403,8,1)*2,ROW(INDIRECT("1:"&amp;LEN(MID(C403,8,1)*2))),1)),,))+MID(C403,9,1)+
SUM(INDEX(1*(MID(MID(C403,10,1)*2,ROW(INDIRECT("1:"&amp;LEN(MID(C403,10,1)*2))),1)),,)),1),1),"0")</f>
        <v>#VALUE!</v>
      </c>
      <c r="U403" s="81" t="str">
        <f t="shared" si="97"/>
        <v/>
      </c>
      <c r="V403" s="83" t="b">
        <f t="shared" si="98"/>
        <v>0</v>
      </c>
      <c r="W403" s="112" t="e">
        <f>IF(#REF!="",FALSE,IF(OR(X403&gt;Z403,X403&lt;Y403),TRUE,FALSE))</f>
        <v>#REF!</v>
      </c>
      <c r="X403" s="112">
        <f t="shared" si="99"/>
        <v>0</v>
      </c>
      <c r="Y403" s="114" t="e">
        <f>#REF!-3/30</f>
        <v>#REF!</v>
      </c>
      <c r="Z403" s="115" t="e">
        <f>#REF!+1/30</f>
        <v>#REF!</v>
      </c>
    </row>
    <row r="404" spans="1:26" s="30" customFormat="1" x14ac:dyDescent="0.25">
      <c r="A404" s="19">
        <v>389</v>
      </c>
      <c r="B404" s="20"/>
      <c r="C404" s="149"/>
      <c r="D404" s="1"/>
      <c r="E404" s="1"/>
      <c r="F404" s="173"/>
      <c r="G404" s="55"/>
      <c r="H404" s="116" t="str">
        <f t="shared" si="100"/>
        <v/>
      </c>
      <c r="I404" s="35" t="b">
        <f t="shared" si="90"/>
        <v>0</v>
      </c>
      <c r="J404" s="80" t="str">
        <f t="shared" si="91"/>
        <v/>
      </c>
      <c r="K404" s="29" t="b">
        <f t="shared" si="101"/>
        <v>0</v>
      </c>
      <c r="L404" s="80" t="str">
        <f t="shared" si="102"/>
        <v/>
      </c>
      <c r="M404" s="81" t="e">
        <f t="shared" si="92"/>
        <v>#VALUE!</v>
      </c>
      <c r="N404" s="81" t="e">
        <f t="shared" si="93"/>
        <v>#VALUE!</v>
      </c>
      <c r="O404" s="81" t="e">
        <f t="shared" si="94"/>
        <v>#VALUE!</v>
      </c>
      <c r="P404" s="82" t="e">
        <f t="shared" si="95"/>
        <v>#VALUE!</v>
      </c>
      <c r="Q404" s="82" t="e">
        <f t="shared" si="103"/>
        <v>#VALUE!</v>
      </c>
      <c r="R404" s="82" t="b">
        <f t="shared" si="104"/>
        <v>0</v>
      </c>
      <c r="S404" s="72" t="str">
        <f t="shared" si="96"/>
        <v/>
      </c>
      <c r="T404" s="81" t="e" cm="1">
        <f t="array" aca="1" ref="T404" ca="1">TEXT(RIGHT(10-RIGHT(SUM(INDEX(1*(MID(MID(C404,1,1)*2,ROW(INDIRECT("1:"&amp;LEN(MID(C404,1,1)*2))),1)),,))+MID(C404,2,1)+
SUM(INDEX(1*(MID(MID(C404,3,1)*2,ROW(INDIRECT("1:"&amp;LEN(MID(C404,3,1)*2))),1)),,))+MID(C404,4,1)+
SUM(INDEX(1*(MID(MID(C404,5,1)*2,ROW(INDIRECT("1:"&amp;LEN(MID(C404,5,1)*2))),1)),,))+MID(C404,6,1)+
SUM(INDEX(1*(MID(MID(C404,8,1)*2,ROW(INDIRECT("1:"&amp;LEN(MID(C404,8,1)*2))),1)),,))+MID(C404,9,1)+
SUM(INDEX(1*(MID(MID(C404,10,1)*2,ROW(INDIRECT("1:"&amp;LEN(MID(C404,10,1)*2))),1)),,)),1),1),"0")</f>
        <v>#VALUE!</v>
      </c>
      <c r="U404" s="81" t="str">
        <f t="shared" si="97"/>
        <v/>
      </c>
      <c r="V404" s="83" t="b">
        <f t="shared" si="98"/>
        <v>0</v>
      </c>
      <c r="W404" s="112" t="e">
        <f>IF(#REF!="",FALSE,IF(OR(X404&gt;Z404,X404&lt;Y404),TRUE,FALSE))</f>
        <v>#REF!</v>
      </c>
      <c r="X404" s="112">
        <f t="shared" si="99"/>
        <v>0</v>
      </c>
      <c r="Y404" s="114" t="e">
        <f>#REF!-3/30</f>
        <v>#REF!</v>
      </c>
      <c r="Z404" s="115" t="e">
        <f>#REF!+1/30</f>
        <v>#REF!</v>
      </c>
    </row>
    <row r="405" spans="1:26" s="30" customFormat="1" x14ac:dyDescent="0.25">
      <c r="A405" s="19">
        <v>390</v>
      </c>
      <c r="B405" s="20"/>
      <c r="C405" s="149"/>
      <c r="D405" s="1"/>
      <c r="E405" s="1"/>
      <c r="F405" s="173"/>
      <c r="G405" s="55"/>
      <c r="H405" s="116" t="str">
        <f t="shared" si="100"/>
        <v/>
      </c>
      <c r="I405" s="35" t="b">
        <f t="shared" si="90"/>
        <v>0</v>
      </c>
      <c r="J405" s="80" t="str">
        <f t="shared" si="91"/>
        <v/>
      </c>
      <c r="K405" s="29" t="b">
        <f t="shared" si="101"/>
        <v>0</v>
      </c>
      <c r="L405" s="80" t="str">
        <f t="shared" si="102"/>
        <v/>
      </c>
      <c r="M405" s="81" t="e">
        <f t="shared" si="92"/>
        <v>#VALUE!</v>
      </c>
      <c r="N405" s="81" t="e">
        <f t="shared" si="93"/>
        <v>#VALUE!</v>
      </c>
      <c r="O405" s="81" t="e">
        <f t="shared" si="94"/>
        <v>#VALUE!</v>
      </c>
      <c r="P405" s="82" t="e">
        <f t="shared" si="95"/>
        <v>#VALUE!</v>
      </c>
      <c r="Q405" s="82" t="e">
        <f t="shared" si="103"/>
        <v>#VALUE!</v>
      </c>
      <c r="R405" s="82" t="b">
        <f t="shared" si="104"/>
        <v>0</v>
      </c>
      <c r="S405" s="72" t="str">
        <f t="shared" si="96"/>
        <v/>
      </c>
      <c r="T405" s="81" t="e" cm="1">
        <f t="array" aca="1" ref="T405" ca="1">TEXT(RIGHT(10-RIGHT(SUM(INDEX(1*(MID(MID(C405,1,1)*2,ROW(INDIRECT("1:"&amp;LEN(MID(C405,1,1)*2))),1)),,))+MID(C405,2,1)+
SUM(INDEX(1*(MID(MID(C405,3,1)*2,ROW(INDIRECT("1:"&amp;LEN(MID(C405,3,1)*2))),1)),,))+MID(C405,4,1)+
SUM(INDEX(1*(MID(MID(C405,5,1)*2,ROW(INDIRECT("1:"&amp;LEN(MID(C405,5,1)*2))),1)),,))+MID(C405,6,1)+
SUM(INDEX(1*(MID(MID(C405,8,1)*2,ROW(INDIRECT("1:"&amp;LEN(MID(C405,8,1)*2))),1)),,))+MID(C405,9,1)+
SUM(INDEX(1*(MID(MID(C405,10,1)*2,ROW(INDIRECT("1:"&amp;LEN(MID(C405,10,1)*2))),1)),,)),1),1),"0")</f>
        <v>#VALUE!</v>
      </c>
      <c r="U405" s="81" t="str">
        <f t="shared" si="97"/>
        <v/>
      </c>
      <c r="V405" s="83" t="b">
        <f t="shared" si="98"/>
        <v>0</v>
      </c>
      <c r="W405" s="112" t="e">
        <f>IF(#REF!="",FALSE,IF(OR(X405&gt;Z405,X405&lt;Y405),TRUE,FALSE))</f>
        <v>#REF!</v>
      </c>
      <c r="X405" s="112">
        <f t="shared" si="99"/>
        <v>0</v>
      </c>
      <c r="Y405" s="114" t="e">
        <f>#REF!-3/30</f>
        <v>#REF!</v>
      </c>
      <c r="Z405" s="115" t="e">
        <f>#REF!+1/30</f>
        <v>#REF!</v>
      </c>
    </row>
    <row r="406" spans="1:26" s="30" customFormat="1" x14ac:dyDescent="0.25">
      <c r="A406" s="19">
        <v>391</v>
      </c>
      <c r="B406" s="20"/>
      <c r="C406" s="149"/>
      <c r="D406" s="1"/>
      <c r="E406" s="1"/>
      <c r="F406" s="173"/>
      <c r="G406" s="55"/>
      <c r="H406" s="116" t="str">
        <f t="shared" si="100"/>
        <v/>
      </c>
      <c r="I406" s="35" t="b">
        <f t="shared" si="90"/>
        <v>0</v>
      </c>
      <c r="J406" s="80" t="str">
        <f t="shared" si="91"/>
        <v/>
      </c>
      <c r="K406" s="29" t="b">
        <f t="shared" si="101"/>
        <v>0</v>
      </c>
      <c r="L406" s="80" t="str">
        <f t="shared" si="102"/>
        <v/>
      </c>
      <c r="M406" s="81" t="e">
        <f t="shared" si="92"/>
        <v>#VALUE!</v>
      </c>
      <c r="N406" s="81" t="e">
        <f t="shared" si="93"/>
        <v>#VALUE!</v>
      </c>
      <c r="O406" s="81" t="e">
        <f t="shared" si="94"/>
        <v>#VALUE!</v>
      </c>
      <c r="P406" s="82" t="e">
        <f t="shared" si="95"/>
        <v>#VALUE!</v>
      </c>
      <c r="Q406" s="82" t="e">
        <f t="shared" si="103"/>
        <v>#VALUE!</v>
      </c>
      <c r="R406" s="82" t="b">
        <f t="shared" si="104"/>
        <v>0</v>
      </c>
      <c r="S406" s="72" t="str">
        <f t="shared" si="96"/>
        <v/>
      </c>
      <c r="T406" s="81" t="e" cm="1">
        <f t="array" aca="1" ref="T406" ca="1">TEXT(RIGHT(10-RIGHT(SUM(INDEX(1*(MID(MID(C406,1,1)*2,ROW(INDIRECT("1:"&amp;LEN(MID(C406,1,1)*2))),1)),,))+MID(C406,2,1)+
SUM(INDEX(1*(MID(MID(C406,3,1)*2,ROW(INDIRECT("1:"&amp;LEN(MID(C406,3,1)*2))),1)),,))+MID(C406,4,1)+
SUM(INDEX(1*(MID(MID(C406,5,1)*2,ROW(INDIRECT("1:"&amp;LEN(MID(C406,5,1)*2))),1)),,))+MID(C406,6,1)+
SUM(INDEX(1*(MID(MID(C406,8,1)*2,ROW(INDIRECT("1:"&amp;LEN(MID(C406,8,1)*2))),1)),,))+MID(C406,9,1)+
SUM(INDEX(1*(MID(MID(C406,10,1)*2,ROW(INDIRECT("1:"&amp;LEN(MID(C406,10,1)*2))),1)),,)),1),1),"0")</f>
        <v>#VALUE!</v>
      </c>
      <c r="U406" s="81" t="str">
        <f t="shared" si="97"/>
        <v/>
      </c>
      <c r="V406" s="83" t="b">
        <f t="shared" si="98"/>
        <v>0</v>
      </c>
      <c r="W406" s="112" t="e">
        <f>IF(#REF!="",FALSE,IF(OR(X406&gt;Z406,X406&lt;Y406),TRUE,FALSE))</f>
        <v>#REF!</v>
      </c>
      <c r="X406" s="112">
        <f t="shared" si="99"/>
        <v>0</v>
      </c>
      <c r="Y406" s="114" t="e">
        <f>#REF!-3/30</f>
        <v>#REF!</v>
      </c>
      <c r="Z406" s="115" t="e">
        <f>#REF!+1/30</f>
        <v>#REF!</v>
      </c>
    </row>
    <row r="407" spans="1:26" s="30" customFormat="1" x14ac:dyDescent="0.25">
      <c r="A407" s="19">
        <v>392</v>
      </c>
      <c r="B407" s="20"/>
      <c r="C407" s="149"/>
      <c r="D407" s="1"/>
      <c r="E407" s="1"/>
      <c r="F407" s="173"/>
      <c r="G407" s="55"/>
      <c r="H407" s="116" t="str">
        <f t="shared" si="100"/>
        <v/>
      </c>
      <c r="I407" s="35" t="b">
        <f t="shared" si="90"/>
        <v>0</v>
      </c>
      <c r="J407" s="80" t="str">
        <f t="shared" si="91"/>
        <v/>
      </c>
      <c r="K407" s="29" t="b">
        <f t="shared" si="101"/>
        <v>0</v>
      </c>
      <c r="L407" s="80" t="str">
        <f t="shared" si="102"/>
        <v/>
      </c>
      <c r="M407" s="81" t="e">
        <f t="shared" si="92"/>
        <v>#VALUE!</v>
      </c>
      <c r="N407" s="81" t="e">
        <f t="shared" si="93"/>
        <v>#VALUE!</v>
      </c>
      <c r="O407" s="81" t="e">
        <f t="shared" si="94"/>
        <v>#VALUE!</v>
      </c>
      <c r="P407" s="82" t="e">
        <f t="shared" si="95"/>
        <v>#VALUE!</v>
      </c>
      <c r="Q407" s="82" t="e">
        <f t="shared" si="103"/>
        <v>#VALUE!</v>
      </c>
      <c r="R407" s="82" t="b">
        <f t="shared" si="104"/>
        <v>0</v>
      </c>
      <c r="S407" s="72" t="str">
        <f t="shared" si="96"/>
        <v/>
      </c>
      <c r="T407" s="81" t="e" cm="1">
        <f t="array" aca="1" ref="T407" ca="1">TEXT(RIGHT(10-RIGHT(SUM(INDEX(1*(MID(MID(C407,1,1)*2,ROW(INDIRECT("1:"&amp;LEN(MID(C407,1,1)*2))),1)),,))+MID(C407,2,1)+
SUM(INDEX(1*(MID(MID(C407,3,1)*2,ROW(INDIRECT("1:"&amp;LEN(MID(C407,3,1)*2))),1)),,))+MID(C407,4,1)+
SUM(INDEX(1*(MID(MID(C407,5,1)*2,ROW(INDIRECT("1:"&amp;LEN(MID(C407,5,1)*2))),1)),,))+MID(C407,6,1)+
SUM(INDEX(1*(MID(MID(C407,8,1)*2,ROW(INDIRECT("1:"&amp;LEN(MID(C407,8,1)*2))),1)),,))+MID(C407,9,1)+
SUM(INDEX(1*(MID(MID(C407,10,1)*2,ROW(INDIRECT("1:"&amp;LEN(MID(C407,10,1)*2))),1)),,)),1),1),"0")</f>
        <v>#VALUE!</v>
      </c>
      <c r="U407" s="81" t="str">
        <f t="shared" si="97"/>
        <v/>
      </c>
      <c r="V407" s="83" t="b">
        <f t="shared" si="98"/>
        <v>0</v>
      </c>
      <c r="W407" s="112" t="e">
        <f>IF(#REF!="",FALSE,IF(OR(X407&gt;Z407,X407&lt;Y407),TRUE,FALSE))</f>
        <v>#REF!</v>
      </c>
      <c r="X407" s="112">
        <f t="shared" si="99"/>
        <v>0</v>
      </c>
      <c r="Y407" s="114" t="e">
        <f>#REF!-3/30</f>
        <v>#REF!</v>
      </c>
      <c r="Z407" s="115" t="e">
        <f>#REF!+1/30</f>
        <v>#REF!</v>
      </c>
    </row>
    <row r="408" spans="1:26" s="30" customFormat="1" x14ac:dyDescent="0.25">
      <c r="A408" s="19">
        <v>393</v>
      </c>
      <c r="B408" s="20"/>
      <c r="C408" s="149"/>
      <c r="D408" s="1"/>
      <c r="E408" s="1"/>
      <c r="F408" s="173"/>
      <c r="G408" s="55"/>
      <c r="H408" s="116" t="str">
        <f t="shared" si="100"/>
        <v/>
      </c>
      <c r="I408" s="35" t="b">
        <f t="shared" si="90"/>
        <v>0</v>
      </c>
      <c r="J408" s="80" t="str">
        <f t="shared" si="91"/>
        <v/>
      </c>
      <c r="K408" s="29" t="b">
        <f t="shared" si="101"/>
        <v>0</v>
      </c>
      <c r="L408" s="80" t="str">
        <f t="shared" si="102"/>
        <v/>
      </c>
      <c r="M408" s="81" t="e">
        <f t="shared" si="92"/>
        <v>#VALUE!</v>
      </c>
      <c r="N408" s="81" t="e">
        <f t="shared" si="93"/>
        <v>#VALUE!</v>
      </c>
      <c r="O408" s="81" t="e">
        <f t="shared" si="94"/>
        <v>#VALUE!</v>
      </c>
      <c r="P408" s="82" t="e">
        <f t="shared" si="95"/>
        <v>#VALUE!</v>
      </c>
      <c r="Q408" s="82" t="e">
        <f t="shared" si="103"/>
        <v>#VALUE!</v>
      </c>
      <c r="R408" s="82" t="b">
        <f t="shared" si="104"/>
        <v>0</v>
      </c>
      <c r="S408" s="72" t="str">
        <f t="shared" si="96"/>
        <v/>
      </c>
      <c r="T408" s="81" t="e" cm="1">
        <f t="array" aca="1" ref="T408" ca="1">TEXT(RIGHT(10-RIGHT(SUM(INDEX(1*(MID(MID(C408,1,1)*2,ROW(INDIRECT("1:"&amp;LEN(MID(C408,1,1)*2))),1)),,))+MID(C408,2,1)+
SUM(INDEX(1*(MID(MID(C408,3,1)*2,ROW(INDIRECT("1:"&amp;LEN(MID(C408,3,1)*2))),1)),,))+MID(C408,4,1)+
SUM(INDEX(1*(MID(MID(C408,5,1)*2,ROW(INDIRECT("1:"&amp;LEN(MID(C408,5,1)*2))),1)),,))+MID(C408,6,1)+
SUM(INDEX(1*(MID(MID(C408,8,1)*2,ROW(INDIRECT("1:"&amp;LEN(MID(C408,8,1)*2))),1)),,))+MID(C408,9,1)+
SUM(INDEX(1*(MID(MID(C408,10,1)*2,ROW(INDIRECT("1:"&amp;LEN(MID(C408,10,1)*2))),1)),,)),1),1),"0")</f>
        <v>#VALUE!</v>
      </c>
      <c r="U408" s="81" t="str">
        <f t="shared" si="97"/>
        <v/>
      </c>
      <c r="V408" s="83" t="b">
        <f t="shared" si="98"/>
        <v>0</v>
      </c>
      <c r="W408" s="112" t="e">
        <f>IF(#REF!="",FALSE,IF(OR(X408&gt;Z408,X408&lt;Y408),TRUE,FALSE))</f>
        <v>#REF!</v>
      </c>
      <c r="X408" s="112">
        <f t="shared" si="99"/>
        <v>0</v>
      </c>
      <c r="Y408" s="114" t="e">
        <f>#REF!-3/30</f>
        <v>#REF!</v>
      </c>
      <c r="Z408" s="115" t="e">
        <f>#REF!+1/30</f>
        <v>#REF!</v>
      </c>
    </row>
    <row r="409" spans="1:26" s="30" customFormat="1" x14ac:dyDescent="0.25">
      <c r="A409" s="19">
        <v>394</v>
      </c>
      <c r="B409" s="20"/>
      <c r="C409" s="149"/>
      <c r="D409" s="1"/>
      <c r="E409" s="1"/>
      <c r="F409" s="173"/>
      <c r="G409" s="55"/>
      <c r="H409" s="116" t="str">
        <f t="shared" si="100"/>
        <v/>
      </c>
      <c r="I409" s="35" t="b">
        <f t="shared" si="90"/>
        <v>0</v>
      </c>
      <c r="J409" s="80" t="str">
        <f t="shared" si="91"/>
        <v/>
      </c>
      <c r="K409" s="29" t="b">
        <f t="shared" si="101"/>
        <v>0</v>
      </c>
      <c r="L409" s="80" t="str">
        <f t="shared" si="102"/>
        <v/>
      </c>
      <c r="M409" s="81" t="e">
        <f t="shared" si="92"/>
        <v>#VALUE!</v>
      </c>
      <c r="N409" s="81" t="e">
        <f t="shared" si="93"/>
        <v>#VALUE!</v>
      </c>
      <c r="O409" s="81" t="e">
        <f t="shared" si="94"/>
        <v>#VALUE!</v>
      </c>
      <c r="P409" s="82" t="e">
        <f t="shared" si="95"/>
        <v>#VALUE!</v>
      </c>
      <c r="Q409" s="82" t="e">
        <f t="shared" si="103"/>
        <v>#VALUE!</v>
      </c>
      <c r="R409" s="82" t="b">
        <f t="shared" si="104"/>
        <v>0</v>
      </c>
      <c r="S409" s="72" t="str">
        <f t="shared" si="96"/>
        <v/>
      </c>
      <c r="T409" s="81" t="e" cm="1">
        <f t="array" aca="1" ref="T409" ca="1">TEXT(RIGHT(10-RIGHT(SUM(INDEX(1*(MID(MID(C409,1,1)*2,ROW(INDIRECT("1:"&amp;LEN(MID(C409,1,1)*2))),1)),,))+MID(C409,2,1)+
SUM(INDEX(1*(MID(MID(C409,3,1)*2,ROW(INDIRECT("1:"&amp;LEN(MID(C409,3,1)*2))),1)),,))+MID(C409,4,1)+
SUM(INDEX(1*(MID(MID(C409,5,1)*2,ROW(INDIRECT("1:"&amp;LEN(MID(C409,5,1)*2))),1)),,))+MID(C409,6,1)+
SUM(INDEX(1*(MID(MID(C409,8,1)*2,ROW(INDIRECT("1:"&amp;LEN(MID(C409,8,1)*2))),1)),,))+MID(C409,9,1)+
SUM(INDEX(1*(MID(MID(C409,10,1)*2,ROW(INDIRECT("1:"&amp;LEN(MID(C409,10,1)*2))),1)),,)),1),1),"0")</f>
        <v>#VALUE!</v>
      </c>
      <c r="U409" s="81" t="str">
        <f t="shared" si="97"/>
        <v/>
      </c>
      <c r="V409" s="83" t="b">
        <f t="shared" si="98"/>
        <v>0</v>
      </c>
      <c r="W409" s="112" t="e">
        <f>IF(#REF!="",FALSE,IF(OR(X409&gt;Z409,X409&lt;Y409),TRUE,FALSE))</f>
        <v>#REF!</v>
      </c>
      <c r="X409" s="112">
        <f t="shared" si="99"/>
        <v>0</v>
      </c>
      <c r="Y409" s="114" t="e">
        <f>#REF!-3/30</f>
        <v>#REF!</v>
      </c>
      <c r="Z409" s="115" t="e">
        <f>#REF!+1/30</f>
        <v>#REF!</v>
      </c>
    </row>
    <row r="410" spans="1:26" s="30" customFormat="1" x14ac:dyDescent="0.25">
      <c r="A410" s="19">
        <v>395</v>
      </c>
      <c r="B410" s="20"/>
      <c r="C410" s="149"/>
      <c r="D410" s="1"/>
      <c r="E410" s="1"/>
      <c r="F410" s="173"/>
      <c r="G410" s="55"/>
      <c r="H410" s="116" t="str">
        <f t="shared" si="100"/>
        <v/>
      </c>
      <c r="I410" s="35" t="b">
        <f t="shared" si="90"/>
        <v>0</v>
      </c>
      <c r="J410" s="80" t="str">
        <f t="shared" si="91"/>
        <v/>
      </c>
      <c r="K410" s="29" t="b">
        <f t="shared" si="101"/>
        <v>0</v>
      </c>
      <c r="L410" s="80" t="str">
        <f t="shared" si="102"/>
        <v/>
      </c>
      <c r="M410" s="81" t="e">
        <f t="shared" si="92"/>
        <v>#VALUE!</v>
      </c>
      <c r="N410" s="81" t="e">
        <f t="shared" si="93"/>
        <v>#VALUE!</v>
      </c>
      <c r="O410" s="81" t="e">
        <f t="shared" si="94"/>
        <v>#VALUE!</v>
      </c>
      <c r="P410" s="82" t="e">
        <f t="shared" si="95"/>
        <v>#VALUE!</v>
      </c>
      <c r="Q410" s="82" t="e">
        <f t="shared" si="103"/>
        <v>#VALUE!</v>
      </c>
      <c r="R410" s="82" t="b">
        <f t="shared" si="104"/>
        <v>0</v>
      </c>
      <c r="S410" s="72" t="str">
        <f t="shared" si="96"/>
        <v/>
      </c>
      <c r="T410" s="81" t="e" cm="1">
        <f t="array" aca="1" ref="T410" ca="1">TEXT(RIGHT(10-RIGHT(SUM(INDEX(1*(MID(MID(C410,1,1)*2,ROW(INDIRECT("1:"&amp;LEN(MID(C410,1,1)*2))),1)),,))+MID(C410,2,1)+
SUM(INDEX(1*(MID(MID(C410,3,1)*2,ROW(INDIRECT("1:"&amp;LEN(MID(C410,3,1)*2))),1)),,))+MID(C410,4,1)+
SUM(INDEX(1*(MID(MID(C410,5,1)*2,ROW(INDIRECT("1:"&amp;LEN(MID(C410,5,1)*2))),1)),,))+MID(C410,6,1)+
SUM(INDEX(1*(MID(MID(C410,8,1)*2,ROW(INDIRECT("1:"&amp;LEN(MID(C410,8,1)*2))),1)),,))+MID(C410,9,1)+
SUM(INDEX(1*(MID(MID(C410,10,1)*2,ROW(INDIRECT("1:"&amp;LEN(MID(C410,10,1)*2))),1)),,)),1),1),"0")</f>
        <v>#VALUE!</v>
      </c>
      <c r="U410" s="81" t="str">
        <f t="shared" si="97"/>
        <v/>
      </c>
      <c r="V410" s="83" t="b">
        <f t="shared" si="98"/>
        <v>0</v>
      </c>
      <c r="W410" s="112" t="e">
        <f>IF(#REF!="",FALSE,IF(OR(X410&gt;Z410,X410&lt;Y410),TRUE,FALSE))</f>
        <v>#REF!</v>
      </c>
      <c r="X410" s="112">
        <f t="shared" si="99"/>
        <v>0</v>
      </c>
      <c r="Y410" s="114" t="e">
        <f>#REF!-3/30</f>
        <v>#REF!</v>
      </c>
      <c r="Z410" s="115" t="e">
        <f>#REF!+1/30</f>
        <v>#REF!</v>
      </c>
    </row>
    <row r="411" spans="1:26" s="30" customFormat="1" x14ac:dyDescent="0.25">
      <c r="A411" s="19">
        <v>396</v>
      </c>
      <c r="B411" s="20"/>
      <c r="C411" s="149"/>
      <c r="D411" s="1"/>
      <c r="E411" s="1"/>
      <c r="F411" s="173"/>
      <c r="G411" s="55"/>
      <c r="H411" s="116" t="str">
        <f t="shared" si="100"/>
        <v/>
      </c>
      <c r="I411" s="35" t="b">
        <f t="shared" si="90"/>
        <v>0</v>
      </c>
      <c r="J411" s="80" t="str">
        <f t="shared" si="91"/>
        <v/>
      </c>
      <c r="K411" s="29" t="b">
        <f t="shared" si="101"/>
        <v>0</v>
      </c>
      <c r="L411" s="80" t="str">
        <f t="shared" si="102"/>
        <v/>
      </c>
      <c r="M411" s="81" t="e">
        <f t="shared" si="92"/>
        <v>#VALUE!</v>
      </c>
      <c r="N411" s="81" t="e">
        <f t="shared" si="93"/>
        <v>#VALUE!</v>
      </c>
      <c r="O411" s="81" t="e">
        <f t="shared" si="94"/>
        <v>#VALUE!</v>
      </c>
      <c r="P411" s="82" t="e">
        <f t="shared" si="95"/>
        <v>#VALUE!</v>
      </c>
      <c r="Q411" s="82" t="e">
        <f t="shared" si="103"/>
        <v>#VALUE!</v>
      </c>
      <c r="R411" s="82" t="b">
        <f t="shared" si="104"/>
        <v>0</v>
      </c>
      <c r="S411" s="72" t="str">
        <f t="shared" si="96"/>
        <v/>
      </c>
      <c r="T411" s="81" t="e" cm="1">
        <f t="array" aca="1" ref="T411" ca="1">TEXT(RIGHT(10-RIGHT(SUM(INDEX(1*(MID(MID(C411,1,1)*2,ROW(INDIRECT("1:"&amp;LEN(MID(C411,1,1)*2))),1)),,))+MID(C411,2,1)+
SUM(INDEX(1*(MID(MID(C411,3,1)*2,ROW(INDIRECT("1:"&amp;LEN(MID(C411,3,1)*2))),1)),,))+MID(C411,4,1)+
SUM(INDEX(1*(MID(MID(C411,5,1)*2,ROW(INDIRECT("1:"&amp;LEN(MID(C411,5,1)*2))),1)),,))+MID(C411,6,1)+
SUM(INDEX(1*(MID(MID(C411,8,1)*2,ROW(INDIRECT("1:"&amp;LEN(MID(C411,8,1)*2))),1)),,))+MID(C411,9,1)+
SUM(INDEX(1*(MID(MID(C411,10,1)*2,ROW(INDIRECT("1:"&amp;LEN(MID(C411,10,1)*2))),1)),,)),1),1),"0")</f>
        <v>#VALUE!</v>
      </c>
      <c r="U411" s="81" t="str">
        <f t="shared" si="97"/>
        <v/>
      </c>
      <c r="V411" s="83" t="b">
        <f t="shared" si="98"/>
        <v>0</v>
      </c>
      <c r="W411" s="112" t="e">
        <f>IF(#REF!="",FALSE,IF(OR(X411&gt;Z411,X411&lt;Y411),TRUE,FALSE))</f>
        <v>#REF!</v>
      </c>
      <c r="X411" s="112">
        <f t="shared" si="99"/>
        <v>0</v>
      </c>
      <c r="Y411" s="114" t="e">
        <f>#REF!-3/30</f>
        <v>#REF!</v>
      </c>
      <c r="Z411" s="115" t="e">
        <f>#REF!+1/30</f>
        <v>#REF!</v>
      </c>
    </row>
    <row r="412" spans="1:26" s="30" customFormat="1" x14ac:dyDescent="0.25">
      <c r="A412" s="19">
        <v>397</v>
      </c>
      <c r="B412" s="20"/>
      <c r="C412" s="149"/>
      <c r="D412" s="1"/>
      <c r="E412" s="1"/>
      <c r="F412" s="173"/>
      <c r="G412" s="55"/>
      <c r="H412" s="116" t="str">
        <f t="shared" si="100"/>
        <v/>
      </c>
      <c r="I412" s="35" t="b">
        <f t="shared" si="90"/>
        <v>0</v>
      </c>
      <c r="J412" s="80" t="str">
        <f t="shared" si="91"/>
        <v/>
      </c>
      <c r="K412" s="29" t="b">
        <f t="shared" si="101"/>
        <v>0</v>
      </c>
      <c r="L412" s="80" t="str">
        <f t="shared" si="102"/>
        <v/>
      </c>
      <c r="M412" s="81" t="e">
        <f t="shared" si="92"/>
        <v>#VALUE!</v>
      </c>
      <c r="N412" s="81" t="e">
        <f t="shared" si="93"/>
        <v>#VALUE!</v>
      </c>
      <c r="O412" s="81" t="e">
        <f t="shared" si="94"/>
        <v>#VALUE!</v>
      </c>
      <c r="P412" s="82" t="e">
        <f t="shared" si="95"/>
        <v>#VALUE!</v>
      </c>
      <c r="Q412" s="82" t="e">
        <f t="shared" si="103"/>
        <v>#VALUE!</v>
      </c>
      <c r="R412" s="82" t="b">
        <f t="shared" si="104"/>
        <v>0</v>
      </c>
      <c r="S412" s="72" t="str">
        <f t="shared" si="96"/>
        <v/>
      </c>
      <c r="T412" s="81" t="e" cm="1">
        <f t="array" aca="1" ref="T412" ca="1">TEXT(RIGHT(10-RIGHT(SUM(INDEX(1*(MID(MID(C412,1,1)*2,ROW(INDIRECT("1:"&amp;LEN(MID(C412,1,1)*2))),1)),,))+MID(C412,2,1)+
SUM(INDEX(1*(MID(MID(C412,3,1)*2,ROW(INDIRECT("1:"&amp;LEN(MID(C412,3,1)*2))),1)),,))+MID(C412,4,1)+
SUM(INDEX(1*(MID(MID(C412,5,1)*2,ROW(INDIRECT("1:"&amp;LEN(MID(C412,5,1)*2))),1)),,))+MID(C412,6,1)+
SUM(INDEX(1*(MID(MID(C412,8,1)*2,ROW(INDIRECT("1:"&amp;LEN(MID(C412,8,1)*2))),1)),,))+MID(C412,9,1)+
SUM(INDEX(1*(MID(MID(C412,10,1)*2,ROW(INDIRECT("1:"&amp;LEN(MID(C412,10,1)*2))),1)),,)),1),1),"0")</f>
        <v>#VALUE!</v>
      </c>
      <c r="U412" s="81" t="str">
        <f t="shared" si="97"/>
        <v/>
      </c>
      <c r="V412" s="83" t="b">
        <f t="shared" si="98"/>
        <v>0</v>
      </c>
      <c r="W412" s="112" t="e">
        <f>IF(#REF!="",FALSE,IF(OR(X412&gt;Z412,X412&lt;Y412),TRUE,FALSE))</f>
        <v>#REF!</v>
      </c>
      <c r="X412" s="112">
        <f t="shared" si="99"/>
        <v>0</v>
      </c>
      <c r="Y412" s="114" t="e">
        <f>#REF!-3/30</f>
        <v>#REF!</v>
      </c>
      <c r="Z412" s="115" t="e">
        <f>#REF!+1/30</f>
        <v>#REF!</v>
      </c>
    </row>
    <row r="413" spans="1:26" s="30" customFormat="1" x14ac:dyDescent="0.25">
      <c r="A413" s="19">
        <v>398</v>
      </c>
      <c r="B413" s="20"/>
      <c r="C413" s="149"/>
      <c r="D413" s="1"/>
      <c r="E413" s="1"/>
      <c r="F413" s="173"/>
      <c r="G413" s="55"/>
      <c r="H413" s="116" t="str">
        <f t="shared" si="100"/>
        <v/>
      </c>
      <c r="I413" s="35" t="b">
        <f t="shared" si="90"/>
        <v>0</v>
      </c>
      <c r="J413" s="80" t="str">
        <f t="shared" si="91"/>
        <v/>
      </c>
      <c r="K413" s="29" t="b">
        <f t="shared" si="101"/>
        <v>0</v>
      </c>
      <c r="L413" s="80" t="str">
        <f t="shared" si="102"/>
        <v/>
      </c>
      <c r="M413" s="81" t="e">
        <f t="shared" si="92"/>
        <v>#VALUE!</v>
      </c>
      <c r="N413" s="81" t="e">
        <f t="shared" si="93"/>
        <v>#VALUE!</v>
      </c>
      <c r="O413" s="81" t="e">
        <f t="shared" si="94"/>
        <v>#VALUE!</v>
      </c>
      <c r="P413" s="82" t="e">
        <f t="shared" si="95"/>
        <v>#VALUE!</v>
      </c>
      <c r="Q413" s="82" t="e">
        <f t="shared" si="103"/>
        <v>#VALUE!</v>
      </c>
      <c r="R413" s="82" t="b">
        <f t="shared" si="104"/>
        <v>0</v>
      </c>
      <c r="S413" s="72" t="str">
        <f t="shared" si="96"/>
        <v/>
      </c>
      <c r="T413" s="81" t="e" cm="1">
        <f t="array" aca="1" ref="T413" ca="1">TEXT(RIGHT(10-RIGHT(SUM(INDEX(1*(MID(MID(C413,1,1)*2,ROW(INDIRECT("1:"&amp;LEN(MID(C413,1,1)*2))),1)),,))+MID(C413,2,1)+
SUM(INDEX(1*(MID(MID(C413,3,1)*2,ROW(INDIRECT("1:"&amp;LEN(MID(C413,3,1)*2))),1)),,))+MID(C413,4,1)+
SUM(INDEX(1*(MID(MID(C413,5,1)*2,ROW(INDIRECT("1:"&amp;LEN(MID(C413,5,1)*2))),1)),,))+MID(C413,6,1)+
SUM(INDEX(1*(MID(MID(C413,8,1)*2,ROW(INDIRECT("1:"&amp;LEN(MID(C413,8,1)*2))),1)),,))+MID(C413,9,1)+
SUM(INDEX(1*(MID(MID(C413,10,1)*2,ROW(INDIRECT("1:"&amp;LEN(MID(C413,10,1)*2))),1)),,)),1),1),"0")</f>
        <v>#VALUE!</v>
      </c>
      <c r="U413" s="81" t="str">
        <f t="shared" si="97"/>
        <v/>
      </c>
      <c r="V413" s="83" t="b">
        <f t="shared" si="98"/>
        <v>0</v>
      </c>
      <c r="W413" s="112" t="e">
        <f>IF(#REF!="",FALSE,IF(OR(X413&gt;Z413,X413&lt;Y413),TRUE,FALSE))</f>
        <v>#REF!</v>
      </c>
      <c r="X413" s="112">
        <f t="shared" si="99"/>
        <v>0</v>
      </c>
      <c r="Y413" s="114" t="e">
        <f>#REF!-3/30</f>
        <v>#REF!</v>
      </c>
      <c r="Z413" s="115" t="e">
        <f>#REF!+1/30</f>
        <v>#REF!</v>
      </c>
    </row>
    <row r="414" spans="1:26" s="30" customFormat="1" x14ac:dyDescent="0.25">
      <c r="A414" s="19">
        <v>399</v>
      </c>
      <c r="B414" s="20"/>
      <c r="C414" s="149"/>
      <c r="D414" s="1"/>
      <c r="E414" s="1"/>
      <c r="F414" s="173"/>
      <c r="G414" s="55"/>
      <c r="H414" s="116" t="str">
        <f t="shared" si="100"/>
        <v/>
      </c>
      <c r="I414" s="35" t="b">
        <f t="shared" si="90"/>
        <v>0</v>
      </c>
      <c r="J414" s="80" t="str">
        <f t="shared" si="91"/>
        <v/>
      </c>
      <c r="K414" s="29" t="b">
        <f t="shared" si="101"/>
        <v>0</v>
      </c>
      <c r="L414" s="80" t="str">
        <f t="shared" si="102"/>
        <v/>
      </c>
      <c r="M414" s="81" t="e">
        <f t="shared" si="92"/>
        <v>#VALUE!</v>
      </c>
      <c r="N414" s="81" t="e">
        <f t="shared" si="93"/>
        <v>#VALUE!</v>
      </c>
      <c r="O414" s="81" t="e">
        <f t="shared" si="94"/>
        <v>#VALUE!</v>
      </c>
      <c r="P414" s="82" t="e">
        <f t="shared" si="95"/>
        <v>#VALUE!</v>
      </c>
      <c r="Q414" s="82" t="e">
        <f t="shared" si="103"/>
        <v>#VALUE!</v>
      </c>
      <c r="R414" s="82" t="b">
        <f t="shared" si="104"/>
        <v>0</v>
      </c>
      <c r="S414" s="72" t="str">
        <f t="shared" si="96"/>
        <v/>
      </c>
      <c r="T414" s="81" t="e" cm="1">
        <f t="array" aca="1" ref="T414" ca="1">TEXT(RIGHT(10-RIGHT(SUM(INDEX(1*(MID(MID(C414,1,1)*2,ROW(INDIRECT("1:"&amp;LEN(MID(C414,1,1)*2))),1)),,))+MID(C414,2,1)+
SUM(INDEX(1*(MID(MID(C414,3,1)*2,ROW(INDIRECT("1:"&amp;LEN(MID(C414,3,1)*2))),1)),,))+MID(C414,4,1)+
SUM(INDEX(1*(MID(MID(C414,5,1)*2,ROW(INDIRECT("1:"&amp;LEN(MID(C414,5,1)*2))),1)),,))+MID(C414,6,1)+
SUM(INDEX(1*(MID(MID(C414,8,1)*2,ROW(INDIRECT("1:"&amp;LEN(MID(C414,8,1)*2))),1)),,))+MID(C414,9,1)+
SUM(INDEX(1*(MID(MID(C414,10,1)*2,ROW(INDIRECT("1:"&amp;LEN(MID(C414,10,1)*2))),1)),,)),1),1),"0")</f>
        <v>#VALUE!</v>
      </c>
      <c r="U414" s="81" t="str">
        <f t="shared" si="97"/>
        <v/>
      </c>
      <c r="V414" s="83" t="b">
        <f t="shared" si="98"/>
        <v>0</v>
      </c>
      <c r="W414" s="112" t="e">
        <f>IF(#REF!="",FALSE,IF(OR(X414&gt;Z414,X414&lt;Y414),TRUE,FALSE))</f>
        <v>#REF!</v>
      </c>
      <c r="X414" s="112">
        <f t="shared" si="99"/>
        <v>0</v>
      </c>
      <c r="Y414" s="114" t="e">
        <f>#REF!-3/30</f>
        <v>#REF!</v>
      </c>
      <c r="Z414" s="115" t="e">
        <f>#REF!+1/30</f>
        <v>#REF!</v>
      </c>
    </row>
    <row r="415" spans="1:26" s="30" customFormat="1" x14ac:dyDescent="0.25">
      <c r="A415" s="19">
        <v>400</v>
      </c>
      <c r="B415" s="20"/>
      <c r="C415" s="149"/>
      <c r="D415" s="1"/>
      <c r="E415" s="1"/>
      <c r="F415" s="173"/>
      <c r="G415" s="55"/>
      <c r="H415" s="116" t="str">
        <f t="shared" si="100"/>
        <v/>
      </c>
      <c r="I415" s="35" t="b">
        <f t="shared" si="90"/>
        <v>0</v>
      </c>
      <c r="J415" s="80" t="str">
        <f t="shared" si="91"/>
        <v/>
      </c>
      <c r="K415" s="29" t="b">
        <f t="shared" si="101"/>
        <v>0</v>
      </c>
      <c r="L415" s="80" t="str">
        <f t="shared" si="102"/>
        <v/>
      </c>
      <c r="M415" s="81" t="e">
        <f t="shared" si="92"/>
        <v>#VALUE!</v>
      </c>
      <c r="N415" s="81" t="e">
        <f t="shared" si="93"/>
        <v>#VALUE!</v>
      </c>
      <c r="O415" s="81" t="e">
        <f t="shared" si="94"/>
        <v>#VALUE!</v>
      </c>
      <c r="P415" s="82" t="e">
        <f t="shared" si="95"/>
        <v>#VALUE!</v>
      </c>
      <c r="Q415" s="82" t="e">
        <f t="shared" si="103"/>
        <v>#VALUE!</v>
      </c>
      <c r="R415" s="82" t="b">
        <f t="shared" si="104"/>
        <v>0</v>
      </c>
      <c r="S415" s="72" t="str">
        <f t="shared" si="96"/>
        <v/>
      </c>
      <c r="T415" s="81" t="e" cm="1">
        <f t="array" aca="1" ref="T415" ca="1">TEXT(RIGHT(10-RIGHT(SUM(INDEX(1*(MID(MID(C415,1,1)*2,ROW(INDIRECT("1:"&amp;LEN(MID(C415,1,1)*2))),1)),,))+MID(C415,2,1)+
SUM(INDEX(1*(MID(MID(C415,3,1)*2,ROW(INDIRECT("1:"&amp;LEN(MID(C415,3,1)*2))),1)),,))+MID(C415,4,1)+
SUM(INDEX(1*(MID(MID(C415,5,1)*2,ROW(INDIRECT("1:"&amp;LEN(MID(C415,5,1)*2))),1)),,))+MID(C415,6,1)+
SUM(INDEX(1*(MID(MID(C415,8,1)*2,ROW(INDIRECT("1:"&amp;LEN(MID(C415,8,1)*2))),1)),,))+MID(C415,9,1)+
SUM(INDEX(1*(MID(MID(C415,10,1)*2,ROW(INDIRECT("1:"&amp;LEN(MID(C415,10,1)*2))),1)),,)),1),1),"0")</f>
        <v>#VALUE!</v>
      </c>
      <c r="U415" s="81" t="str">
        <f t="shared" si="97"/>
        <v/>
      </c>
      <c r="V415" s="83" t="b">
        <f t="shared" si="98"/>
        <v>0</v>
      </c>
      <c r="W415" s="112" t="e">
        <f>IF(#REF!="",FALSE,IF(OR(X415&gt;Z415,X415&lt;Y415),TRUE,FALSE))</f>
        <v>#REF!</v>
      </c>
      <c r="X415" s="112">
        <f t="shared" si="99"/>
        <v>0</v>
      </c>
      <c r="Y415" s="114" t="e">
        <f>#REF!-3/30</f>
        <v>#REF!</v>
      </c>
      <c r="Z415" s="115" t="e">
        <f>#REF!+1/30</f>
        <v>#REF!</v>
      </c>
    </row>
    <row r="416" spans="1:26" s="30" customFormat="1" x14ac:dyDescent="0.25">
      <c r="A416" s="19">
        <v>401</v>
      </c>
      <c r="B416" s="20"/>
      <c r="C416" s="149"/>
      <c r="D416" s="1"/>
      <c r="E416" s="1"/>
      <c r="F416" s="173"/>
      <c r="G416" s="55"/>
      <c r="H416" s="116" t="str">
        <f t="shared" si="100"/>
        <v/>
      </c>
      <c r="I416" s="35" t="b">
        <f t="shared" si="90"/>
        <v>0</v>
      </c>
      <c r="J416" s="80" t="str">
        <f t="shared" si="91"/>
        <v/>
      </c>
      <c r="K416" s="29" t="b">
        <f t="shared" si="101"/>
        <v>0</v>
      </c>
      <c r="L416" s="80" t="str">
        <f t="shared" si="102"/>
        <v/>
      </c>
      <c r="M416" s="81" t="e">
        <f t="shared" si="92"/>
        <v>#VALUE!</v>
      </c>
      <c r="N416" s="81" t="e">
        <f t="shared" si="93"/>
        <v>#VALUE!</v>
      </c>
      <c r="O416" s="81" t="e">
        <f t="shared" si="94"/>
        <v>#VALUE!</v>
      </c>
      <c r="P416" s="82" t="e">
        <f t="shared" si="95"/>
        <v>#VALUE!</v>
      </c>
      <c r="Q416" s="82" t="e">
        <f t="shared" si="103"/>
        <v>#VALUE!</v>
      </c>
      <c r="R416" s="82" t="b">
        <f t="shared" si="104"/>
        <v>0</v>
      </c>
      <c r="S416" s="72" t="str">
        <f t="shared" si="96"/>
        <v/>
      </c>
      <c r="T416" s="81" t="e" cm="1">
        <f t="array" aca="1" ref="T416" ca="1">TEXT(RIGHT(10-RIGHT(SUM(INDEX(1*(MID(MID(C416,1,1)*2,ROW(INDIRECT("1:"&amp;LEN(MID(C416,1,1)*2))),1)),,))+MID(C416,2,1)+
SUM(INDEX(1*(MID(MID(C416,3,1)*2,ROW(INDIRECT("1:"&amp;LEN(MID(C416,3,1)*2))),1)),,))+MID(C416,4,1)+
SUM(INDEX(1*(MID(MID(C416,5,1)*2,ROW(INDIRECT("1:"&amp;LEN(MID(C416,5,1)*2))),1)),,))+MID(C416,6,1)+
SUM(INDEX(1*(MID(MID(C416,8,1)*2,ROW(INDIRECT("1:"&amp;LEN(MID(C416,8,1)*2))),1)),,))+MID(C416,9,1)+
SUM(INDEX(1*(MID(MID(C416,10,1)*2,ROW(INDIRECT("1:"&amp;LEN(MID(C416,10,1)*2))),1)),,)),1),1),"0")</f>
        <v>#VALUE!</v>
      </c>
      <c r="U416" s="81" t="str">
        <f t="shared" si="97"/>
        <v/>
      </c>
      <c r="V416" s="83" t="b">
        <f t="shared" si="98"/>
        <v>0</v>
      </c>
      <c r="W416" s="112" t="e">
        <f>IF(#REF!="",FALSE,IF(OR(X416&gt;Z416,X416&lt;Y416),TRUE,FALSE))</f>
        <v>#REF!</v>
      </c>
      <c r="X416" s="112">
        <f t="shared" si="99"/>
        <v>0</v>
      </c>
      <c r="Y416" s="114" t="e">
        <f>#REF!-3/30</f>
        <v>#REF!</v>
      </c>
      <c r="Z416" s="115" t="e">
        <f>#REF!+1/30</f>
        <v>#REF!</v>
      </c>
    </row>
    <row r="417" spans="1:26" s="30" customFormat="1" x14ac:dyDescent="0.25">
      <c r="A417" s="19">
        <v>402</v>
      </c>
      <c r="B417" s="20"/>
      <c r="C417" s="149"/>
      <c r="D417" s="1"/>
      <c r="E417" s="1"/>
      <c r="F417" s="173"/>
      <c r="G417" s="55"/>
      <c r="H417" s="116" t="str">
        <f t="shared" si="100"/>
        <v/>
      </c>
      <c r="I417" s="35" t="b">
        <f t="shared" si="90"/>
        <v>0</v>
      </c>
      <c r="J417" s="80" t="str">
        <f t="shared" si="91"/>
        <v/>
      </c>
      <c r="K417" s="29" t="b">
        <f t="shared" si="101"/>
        <v>0</v>
      </c>
      <c r="L417" s="80" t="str">
        <f t="shared" si="102"/>
        <v/>
      </c>
      <c r="M417" s="81" t="e">
        <f t="shared" si="92"/>
        <v>#VALUE!</v>
      </c>
      <c r="N417" s="81" t="e">
        <f t="shared" si="93"/>
        <v>#VALUE!</v>
      </c>
      <c r="O417" s="81" t="e">
        <f t="shared" si="94"/>
        <v>#VALUE!</v>
      </c>
      <c r="P417" s="82" t="e">
        <f t="shared" si="95"/>
        <v>#VALUE!</v>
      </c>
      <c r="Q417" s="82" t="e">
        <f t="shared" si="103"/>
        <v>#VALUE!</v>
      </c>
      <c r="R417" s="82" t="b">
        <f t="shared" si="104"/>
        <v>0</v>
      </c>
      <c r="S417" s="72" t="str">
        <f t="shared" si="96"/>
        <v/>
      </c>
      <c r="T417" s="81" t="e" cm="1">
        <f t="array" aca="1" ref="T417" ca="1">TEXT(RIGHT(10-RIGHT(SUM(INDEX(1*(MID(MID(C417,1,1)*2,ROW(INDIRECT("1:"&amp;LEN(MID(C417,1,1)*2))),1)),,))+MID(C417,2,1)+
SUM(INDEX(1*(MID(MID(C417,3,1)*2,ROW(INDIRECT("1:"&amp;LEN(MID(C417,3,1)*2))),1)),,))+MID(C417,4,1)+
SUM(INDEX(1*(MID(MID(C417,5,1)*2,ROW(INDIRECT("1:"&amp;LEN(MID(C417,5,1)*2))),1)),,))+MID(C417,6,1)+
SUM(INDEX(1*(MID(MID(C417,8,1)*2,ROW(INDIRECT("1:"&amp;LEN(MID(C417,8,1)*2))),1)),,))+MID(C417,9,1)+
SUM(INDEX(1*(MID(MID(C417,10,1)*2,ROW(INDIRECT("1:"&amp;LEN(MID(C417,10,1)*2))),1)),,)),1),1),"0")</f>
        <v>#VALUE!</v>
      </c>
      <c r="U417" s="81" t="str">
        <f t="shared" si="97"/>
        <v/>
      </c>
      <c r="V417" s="83" t="b">
        <f t="shared" si="98"/>
        <v>0</v>
      </c>
      <c r="W417" s="112" t="e">
        <f>IF(#REF!="",FALSE,IF(OR(X417&gt;Z417,X417&lt;Y417),TRUE,FALSE))</f>
        <v>#REF!</v>
      </c>
      <c r="X417" s="112">
        <f t="shared" si="99"/>
        <v>0</v>
      </c>
      <c r="Y417" s="114" t="e">
        <f>#REF!-3/30</f>
        <v>#REF!</v>
      </c>
      <c r="Z417" s="115" t="e">
        <f>#REF!+1/30</f>
        <v>#REF!</v>
      </c>
    </row>
    <row r="418" spans="1:26" s="30" customFormat="1" x14ac:dyDescent="0.25">
      <c r="A418" s="19">
        <v>403</v>
      </c>
      <c r="B418" s="20"/>
      <c r="C418" s="149"/>
      <c r="D418" s="1"/>
      <c r="E418" s="1"/>
      <c r="F418" s="173"/>
      <c r="G418" s="55"/>
      <c r="H418" s="116" t="str">
        <f t="shared" si="100"/>
        <v/>
      </c>
      <c r="I418" s="35" t="b">
        <f t="shared" si="90"/>
        <v>0</v>
      </c>
      <c r="J418" s="80" t="str">
        <f t="shared" si="91"/>
        <v/>
      </c>
      <c r="K418" s="29" t="b">
        <f t="shared" si="101"/>
        <v>0</v>
      </c>
      <c r="L418" s="80" t="str">
        <f t="shared" si="102"/>
        <v/>
      </c>
      <c r="M418" s="81" t="e">
        <f t="shared" si="92"/>
        <v>#VALUE!</v>
      </c>
      <c r="N418" s="81" t="e">
        <f t="shared" si="93"/>
        <v>#VALUE!</v>
      </c>
      <c r="O418" s="81" t="e">
        <f t="shared" si="94"/>
        <v>#VALUE!</v>
      </c>
      <c r="P418" s="82" t="e">
        <f t="shared" si="95"/>
        <v>#VALUE!</v>
      </c>
      <c r="Q418" s="82" t="e">
        <f t="shared" si="103"/>
        <v>#VALUE!</v>
      </c>
      <c r="R418" s="82" t="b">
        <f t="shared" si="104"/>
        <v>0</v>
      </c>
      <c r="S418" s="72" t="str">
        <f t="shared" si="96"/>
        <v/>
      </c>
      <c r="T418" s="81" t="e" cm="1">
        <f t="array" aca="1" ref="T418" ca="1">TEXT(RIGHT(10-RIGHT(SUM(INDEX(1*(MID(MID(C418,1,1)*2,ROW(INDIRECT("1:"&amp;LEN(MID(C418,1,1)*2))),1)),,))+MID(C418,2,1)+
SUM(INDEX(1*(MID(MID(C418,3,1)*2,ROW(INDIRECT("1:"&amp;LEN(MID(C418,3,1)*2))),1)),,))+MID(C418,4,1)+
SUM(INDEX(1*(MID(MID(C418,5,1)*2,ROW(INDIRECT("1:"&amp;LEN(MID(C418,5,1)*2))),1)),,))+MID(C418,6,1)+
SUM(INDEX(1*(MID(MID(C418,8,1)*2,ROW(INDIRECT("1:"&amp;LEN(MID(C418,8,1)*2))),1)),,))+MID(C418,9,1)+
SUM(INDEX(1*(MID(MID(C418,10,1)*2,ROW(INDIRECT("1:"&amp;LEN(MID(C418,10,1)*2))),1)),,)),1),1),"0")</f>
        <v>#VALUE!</v>
      </c>
      <c r="U418" s="81" t="str">
        <f t="shared" si="97"/>
        <v/>
      </c>
      <c r="V418" s="83" t="b">
        <f t="shared" si="98"/>
        <v>0</v>
      </c>
      <c r="W418" s="112" t="e">
        <f>IF(#REF!="",FALSE,IF(OR(X418&gt;Z418,X418&lt;Y418),TRUE,FALSE))</f>
        <v>#REF!</v>
      </c>
      <c r="X418" s="112">
        <f t="shared" si="99"/>
        <v>0</v>
      </c>
      <c r="Y418" s="114" t="e">
        <f>#REF!-3/30</f>
        <v>#REF!</v>
      </c>
      <c r="Z418" s="115" t="e">
        <f>#REF!+1/30</f>
        <v>#REF!</v>
      </c>
    </row>
    <row r="419" spans="1:26" s="30" customFormat="1" x14ac:dyDescent="0.25">
      <c r="A419" s="19">
        <v>404</v>
      </c>
      <c r="B419" s="20"/>
      <c r="C419" s="149"/>
      <c r="D419" s="1"/>
      <c r="E419" s="1"/>
      <c r="F419" s="173"/>
      <c r="G419" s="55"/>
      <c r="H419" s="116" t="str">
        <f t="shared" si="100"/>
        <v/>
      </c>
      <c r="I419" s="35" t="b">
        <f t="shared" si="90"/>
        <v>0</v>
      </c>
      <c r="J419" s="80" t="str">
        <f t="shared" si="91"/>
        <v/>
      </c>
      <c r="K419" s="29" t="b">
        <f t="shared" si="101"/>
        <v>0</v>
      </c>
      <c r="L419" s="80" t="str">
        <f t="shared" si="102"/>
        <v/>
      </c>
      <c r="M419" s="81" t="e">
        <f t="shared" si="92"/>
        <v>#VALUE!</v>
      </c>
      <c r="N419" s="81" t="e">
        <f t="shared" si="93"/>
        <v>#VALUE!</v>
      </c>
      <c r="O419" s="81" t="e">
        <f t="shared" si="94"/>
        <v>#VALUE!</v>
      </c>
      <c r="P419" s="82" t="e">
        <f t="shared" si="95"/>
        <v>#VALUE!</v>
      </c>
      <c r="Q419" s="82" t="e">
        <f t="shared" si="103"/>
        <v>#VALUE!</v>
      </c>
      <c r="R419" s="82" t="b">
        <f t="shared" si="104"/>
        <v>0</v>
      </c>
      <c r="S419" s="72" t="str">
        <f t="shared" si="96"/>
        <v/>
      </c>
      <c r="T419" s="81" t="e" cm="1">
        <f t="array" aca="1" ref="T419" ca="1">TEXT(RIGHT(10-RIGHT(SUM(INDEX(1*(MID(MID(C419,1,1)*2,ROW(INDIRECT("1:"&amp;LEN(MID(C419,1,1)*2))),1)),,))+MID(C419,2,1)+
SUM(INDEX(1*(MID(MID(C419,3,1)*2,ROW(INDIRECT("1:"&amp;LEN(MID(C419,3,1)*2))),1)),,))+MID(C419,4,1)+
SUM(INDEX(1*(MID(MID(C419,5,1)*2,ROW(INDIRECT("1:"&amp;LEN(MID(C419,5,1)*2))),1)),,))+MID(C419,6,1)+
SUM(INDEX(1*(MID(MID(C419,8,1)*2,ROW(INDIRECT("1:"&amp;LEN(MID(C419,8,1)*2))),1)),,))+MID(C419,9,1)+
SUM(INDEX(1*(MID(MID(C419,10,1)*2,ROW(INDIRECT("1:"&amp;LEN(MID(C419,10,1)*2))),1)),,)),1),1),"0")</f>
        <v>#VALUE!</v>
      </c>
      <c r="U419" s="81" t="str">
        <f t="shared" si="97"/>
        <v/>
      </c>
      <c r="V419" s="83" t="b">
        <f t="shared" si="98"/>
        <v>0</v>
      </c>
      <c r="W419" s="112" t="e">
        <f>IF(#REF!="",FALSE,IF(OR(X419&gt;Z419,X419&lt;Y419),TRUE,FALSE))</f>
        <v>#REF!</v>
      </c>
      <c r="X419" s="112">
        <f t="shared" si="99"/>
        <v>0</v>
      </c>
      <c r="Y419" s="114" t="e">
        <f>#REF!-3/30</f>
        <v>#REF!</v>
      </c>
      <c r="Z419" s="115" t="e">
        <f>#REF!+1/30</f>
        <v>#REF!</v>
      </c>
    </row>
    <row r="420" spans="1:26" s="30" customFormat="1" x14ac:dyDescent="0.25">
      <c r="A420" s="19">
        <v>405</v>
      </c>
      <c r="B420" s="20"/>
      <c r="C420" s="149"/>
      <c r="D420" s="1"/>
      <c r="E420" s="1"/>
      <c r="F420" s="173"/>
      <c r="G420" s="55"/>
      <c r="H420" s="116" t="str">
        <f t="shared" si="100"/>
        <v/>
      </c>
      <c r="I420" s="35" t="b">
        <f t="shared" si="90"/>
        <v>0</v>
      </c>
      <c r="J420" s="80" t="str">
        <f t="shared" si="91"/>
        <v/>
      </c>
      <c r="K420" s="29" t="b">
        <f t="shared" si="101"/>
        <v>0</v>
      </c>
      <c r="L420" s="80" t="str">
        <f t="shared" si="102"/>
        <v/>
      </c>
      <c r="M420" s="81" t="e">
        <f t="shared" si="92"/>
        <v>#VALUE!</v>
      </c>
      <c r="N420" s="81" t="e">
        <f t="shared" si="93"/>
        <v>#VALUE!</v>
      </c>
      <c r="O420" s="81" t="e">
        <f t="shared" si="94"/>
        <v>#VALUE!</v>
      </c>
      <c r="P420" s="82" t="e">
        <f t="shared" si="95"/>
        <v>#VALUE!</v>
      </c>
      <c r="Q420" s="82" t="e">
        <f t="shared" si="103"/>
        <v>#VALUE!</v>
      </c>
      <c r="R420" s="82" t="b">
        <f t="shared" si="104"/>
        <v>0</v>
      </c>
      <c r="S420" s="72" t="str">
        <f t="shared" si="96"/>
        <v/>
      </c>
      <c r="T420" s="81" t="e" cm="1">
        <f t="array" aca="1" ref="T420" ca="1">TEXT(RIGHT(10-RIGHT(SUM(INDEX(1*(MID(MID(C420,1,1)*2,ROW(INDIRECT("1:"&amp;LEN(MID(C420,1,1)*2))),1)),,))+MID(C420,2,1)+
SUM(INDEX(1*(MID(MID(C420,3,1)*2,ROW(INDIRECT("1:"&amp;LEN(MID(C420,3,1)*2))),1)),,))+MID(C420,4,1)+
SUM(INDEX(1*(MID(MID(C420,5,1)*2,ROW(INDIRECT("1:"&amp;LEN(MID(C420,5,1)*2))),1)),,))+MID(C420,6,1)+
SUM(INDEX(1*(MID(MID(C420,8,1)*2,ROW(INDIRECT("1:"&amp;LEN(MID(C420,8,1)*2))),1)),,))+MID(C420,9,1)+
SUM(INDEX(1*(MID(MID(C420,10,1)*2,ROW(INDIRECT("1:"&amp;LEN(MID(C420,10,1)*2))),1)),,)),1),1),"0")</f>
        <v>#VALUE!</v>
      </c>
      <c r="U420" s="81" t="str">
        <f t="shared" si="97"/>
        <v/>
      </c>
      <c r="V420" s="83" t="b">
        <f t="shared" si="98"/>
        <v>0</v>
      </c>
      <c r="W420" s="112" t="e">
        <f>IF(#REF!="",FALSE,IF(OR(X420&gt;Z420,X420&lt;Y420),TRUE,FALSE))</f>
        <v>#REF!</v>
      </c>
      <c r="X420" s="112">
        <f t="shared" si="99"/>
        <v>0</v>
      </c>
      <c r="Y420" s="114" t="e">
        <f>#REF!-3/30</f>
        <v>#REF!</v>
      </c>
      <c r="Z420" s="115" t="e">
        <f>#REF!+1/30</f>
        <v>#REF!</v>
      </c>
    </row>
    <row r="421" spans="1:26" s="30" customFormat="1" x14ac:dyDescent="0.25">
      <c r="A421" s="19">
        <v>406</v>
      </c>
      <c r="B421" s="20"/>
      <c r="C421" s="149"/>
      <c r="D421" s="1"/>
      <c r="E421" s="1"/>
      <c r="F421" s="173"/>
      <c r="G421" s="55"/>
      <c r="H421" s="116" t="str">
        <f t="shared" si="100"/>
        <v/>
      </c>
      <c r="I421" s="35" t="b">
        <f t="shared" si="90"/>
        <v>0</v>
      </c>
      <c r="J421" s="80" t="str">
        <f t="shared" si="91"/>
        <v/>
      </c>
      <c r="K421" s="29" t="b">
        <f t="shared" si="101"/>
        <v>0</v>
      </c>
      <c r="L421" s="80" t="str">
        <f t="shared" si="102"/>
        <v/>
      </c>
      <c r="M421" s="81" t="e">
        <f t="shared" si="92"/>
        <v>#VALUE!</v>
      </c>
      <c r="N421" s="81" t="e">
        <f t="shared" si="93"/>
        <v>#VALUE!</v>
      </c>
      <c r="O421" s="81" t="e">
        <f t="shared" si="94"/>
        <v>#VALUE!</v>
      </c>
      <c r="P421" s="82" t="e">
        <f t="shared" si="95"/>
        <v>#VALUE!</v>
      </c>
      <c r="Q421" s="82" t="e">
        <f t="shared" si="103"/>
        <v>#VALUE!</v>
      </c>
      <c r="R421" s="82" t="b">
        <f t="shared" si="104"/>
        <v>0</v>
      </c>
      <c r="S421" s="72" t="str">
        <f t="shared" si="96"/>
        <v/>
      </c>
      <c r="T421" s="81" t="e" cm="1">
        <f t="array" aca="1" ref="T421" ca="1">TEXT(RIGHT(10-RIGHT(SUM(INDEX(1*(MID(MID(C421,1,1)*2,ROW(INDIRECT("1:"&amp;LEN(MID(C421,1,1)*2))),1)),,))+MID(C421,2,1)+
SUM(INDEX(1*(MID(MID(C421,3,1)*2,ROW(INDIRECT("1:"&amp;LEN(MID(C421,3,1)*2))),1)),,))+MID(C421,4,1)+
SUM(INDEX(1*(MID(MID(C421,5,1)*2,ROW(INDIRECT("1:"&amp;LEN(MID(C421,5,1)*2))),1)),,))+MID(C421,6,1)+
SUM(INDEX(1*(MID(MID(C421,8,1)*2,ROW(INDIRECT("1:"&amp;LEN(MID(C421,8,1)*2))),1)),,))+MID(C421,9,1)+
SUM(INDEX(1*(MID(MID(C421,10,1)*2,ROW(INDIRECT("1:"&amp;LEN(MID(C421,10,1)*2))),1)),,)),1),1),"0")</f>
        <v>#VALUE!</v>
      </c>
      <c r="U421" s="81" t="str">
        <f t="shared" si="97"/>
        <v/>
      </c>
      <c r="V421" s="83" t="b">
        <f t="shared" si="98"/>
        <v>0</v>
      </c>
      <c r="W421" s="112" t="e">
        <f>IF(#REF!="",FALSE,IF(OR(X421&gt;Z421,X421&lt;Y421),TRUE,FALSE))</f>
        <v>#REF!</v>
      </c>
      <c r="X421" s="112">
        <f t="shared" si="99"/>
        <v>0</v>
      </c>
      <c r="Y421" s="114" t="e">
        <f>#REF!-3/30</f>
        <v>#REF!</v>
      </c>
      <c r="Z421" s="115" t="e">
        <f>#REF!+1/30</f>
        <v>#REF!</v>
      </c>
    </row>
    <row r="422" spans="1:26" s="30" customFormat="1" x14ac:dyDescent="0.25">
      <c r="A422" s="19">
        <v>407</v>
      </c>
      <c r="B422" s="20"/>
      <c r="C422" s="149"/>
      <c r="D422" s="1"/>
      <c r="E422" s="1"/>
      <c r="F422" s="173"/>
      <c r="G422" s="55"/>
      <c r="H422" s="116" t="str">
        <f t="shared" si="100"/>
        <v/>
      </c>
      <c r="I422" s="35" t="b">
        <f t="shared" si="90"/>
        <v>0</v>
      </c>
      <c r="J422" s="80" t="str">
        <f t="shared" si="91"/>
        <v/>
      </c>
      <c r="K422" s="29" t="b">
        <f t="shared" si="101"/>
        <v>0</v>
      </c>
      <c r="L422" s="80" t="str">
        <f t="shared" si="102"/>
        <v/>
      </c>
      <c r="M422" s="81" t="e">
        <f t="shared" si="92"/>
        <v>#VALUE!</v>
      </c>
      <c r="N422" s="81" t="e">
        <f t="shared" si="93"/>
        <v>#VALUE!</v>
      </c>
      <c r="O422" s="81" t="e">
        <f t="shared" si="94"/>
        <v>#VALUE!</v>
      </c>
      <c r="P422" s="82" t="e">
        <f t="shared" si="95"/>
        <v>#VALUE!</v>
      </c>
      <c r="Q422" s="82" t="e">
        <f t="shared" si="103"/>
        <v>#VALUE!</v>
      </c>
      <c r="R422" s="82" t="b">
        <f t="shared" si="104"/>
        <v>0</v>
      </c>
      <c r="S422" s="72" t="str">
        <f t="shared" si="96"/>
        <v/>
      </c>
      <c r="T422" s="81" t="e" cm="1">
        <f t="array" aca="1" ref="T422" ca="1">TEXT(RIGHT(10-RIGHT(SUM(INDEX(1*(MID(MID(C422,1,1)*2,ROW(INDIRECT("1:"&amp;LEN(MID(C422,1,1)*2))),1)),,))+MID(C422,2,1)+
SUM(INDEX(1*(MID(MID(C422,3,1)*2,ROW(INDIRECT("1:"&amp;LEN(MID(C422,3,1)*2))),1)),,))+MID(C422,4,1)+
SUM(INDEX(1*(MID(MID(C422,5,1)*2,ROW(INDIRECT("1:"&amp;LEN(MID(C422,5,1)*2))),1)),,))+MID(C422,6,1)+
SUM(INDEX(1*(MID(MID(C422,8,1)*2,ROW(INDIRECT("1:"&amp;LEN(MID(C422,8,1)*2))),1)),,))+MID(C422,9,1)+
SUM(INDEX(1*(MID(MID(C422,10,1)*2,ROW(INDIRECT("1:"&amp;LEN(MID(C422,10,1)*2))),1)),,)),1),1),"0")</f>
        <v>#VALUE!</v>
      </c>
      <c r="U422" s="81" t="str">
        <f t="shared" si="97"/>
        <v/>
      </c>
      <c r="V422" s="83" t="b">
        <f t="shared" si="98"/>
        <v>0</v>
      </c>
      <c r="W422" s="112" t="e">
        <f>IF(#REF!="",FALSE,IF(OR(X422&gt;Z422,X422&lt;Y422),TRUE,FALSE))</f>
        <v>#REF!</v>
      </c>
      <c r="X422" s="112">
        <f t="shared" si="99"/>
        <v>0</v>
      </c>
      <c r="Y422" s="114" t="e">
        <f>#REF!-3/30</f>
        <v>#REF!</v>
      </c>
      <c r="Z422" s="115" t="e">
        <f>#REF!+1/30</f>
        <v>#REF!</v>
      </c>
    </row>
    <row r="423" spans="1:26" s="30" customFormat="1" x14ac:dyDescent="0.25">
      <c r="A423" s="19">
        <v>408</v>
      </c>
      <c r="B423" s="20"/>
      <c r="C423" s="149"/>
      <c r="D423" s="1"/>
      <c r="E423" s="1"/>
      <c r="F423" s="173"/>
      <c r="G423" s="55"/>
      <c r="H423" s="116" t="str">
        <f t="shared" si="100"/>
        <v/>
      </c>
      <c r="I423" s="35" t="b">
        <f t="shared" si="90"/>
        <v>0</v>
      </c>
      <c r="J423" s="80" t="str">
        <f t="shared" si="91"/>
        <v/>
      </c>
      <c r="K423" s="29" t="b">
        <f t="shared" si="101"/>
        <v>0</v>
      </c>
      <c r="L423" s="80" t="str">
        <f t="shared" si="102"/>
        <v/>
      </c>
      <c r="M423" s="81" t="e">
        <f t="shared" si="92"/>
        <v>#VALUE!</v>
      </c>
      <c r="N423" s="81" t="e">
        <f t="shared" si="93"/>
        <v>#VALUE!</v>
      </c>
      <c r="O423" s="81" t="e">
        <f t="shared" si="94"/>
        <v>#VALUE!</v>
      </c>
      <c r="P423" s="82" t="e">
        <f t="shared" si="95"/>
        <v>#VALUE!</v>
      </c>
      <c r="Q423" s="82" t="e">
        <f t="shared" si="103"/>
        <v>#VALUE!</v>
      </c>
      <c r="R423" s="82" t="b">
        <f t="shared" si="104"/>
        <v>0</v>
      </c>
      <c r="S423" s="72" t="str">
        <f t="shared" si="96"/>
        <v/>
      </c>
      <c r="T423" s="81" t="e" cm="1">
        <f t="array" aca="1" ref="T423" ca="1">TEXT(RIGHT(10-RIGHT(SUM(INDEX(1*(MID(MID(C423,1,1)*2,ROW(INDIRECT("1:"&amp;LEN(MID(C423,1,1)*2))),1)),,))+MID(C423,2,1)+
SUM(INDEX(1*(MID(MID(C423,3,1)*2,ROW(INDIRECT("1:"&amp;LEN(MID(C423,3,1)*2))),1)),,))+MID(C423,4,1)+
SUM(INDEX(1*(MID(MID(C423,5,1)*2,ROW(INDIRECT("1:"&amp;LEN(MID(C423,5,1)*2))),1)),,))+MID(C423,6,1)+
SUM(INDEX(1*(MID(MID(C423,8,1)*2,ROW(INDIRECT("1:"&amp;LEN(MID(C423,8,1)*2))),1)),,))+MID(C423,9,1)+
SUM(INDEX(1*(MID(MID(C423,10,1)*2,ROW(INDIRECT("1:"&amp;LEN(MID(C423,10,1)*2))),1)),,)),1),1),"0")</f>
        <v>#VALUE!</v>
      </c>
      <c r="U423" s="81" t="str">
        <f t="shared" si="97"/>
        <v/>
      </c>
      <c r="V423" s="83" t="b">
        <f t="shared" si="98"/>
        <v>0</v>
      </c>
      <c r="W423" s="112" t="e">
        <f>IF(#REF!="",FALSE,IF(OR(X423&gt;Z423,X423&lt;Y423),TRUE,FALSE))</f>
        <v>#REF!</v>
      </c>
      <c r="X423" s="112">
        <f t="shared" si="99"/>
        <v>0</v>
      </c>
      <c r="Y423" s="114" t="e">
        <f>#REF!-3/30</f>
        <v>#REF!</v>
      </c>
      <c r="Z423" s="115" t="e">
        <f>#REF!+1/30</f>
        <v>#REF!</v>
      </c>
    </row>
    <row r="424" spans="1:26" s="30" customFormat="1" x14ac:dyDescent="0.25">
      <c r="A424" s="19">
        <v>409</v>
      </c>
      <c r="B424" s="20"/>
      <c r="C424" s="149"/>
      <c r="D424" s="1"/>
      <c r="E424" s="1"/>
      <c r="F424" s="173"/>
      <c r="G424" s="55"/>
      <c r="H424" s="116" t="str">
        <f t="shared" si="100"/>
        <v/>
      </c>
      <c r="I424" s="35" t="b">
        <f t="shared" si="90"/>
        <v>0</v>
      </c>
      <c r="J424" s="80" t="str">
        <f t="shared" si="91"/>
        <v/>
      </c>
      <c r="K424" s="29" t="b">
        <f t="shared" si="101"/>
        <v>0</v>
      </c>
      <c r="L424" s="80" t="str">
        <f t="shared" si="102"/>
        <v/>
      </c>
      <c r="M424" s="81" t="e">
        <f t="shared" si="92"/>
        <v>#VALUE!</v>
      </c>
      <c r="N424" s="81" t="e">
        <f t="shared" si="93"/>
        <v>#VALUE!</v>
      </c>
      <c r="O424" s="81" t="e">
        <f t="shared" si="94"/>
        <v>#VALUE!</v>
      </c>
      <c r="P424" s="82" t="e">
        <f t="shared" si="95"/>
        <v>#VALUE!</v>
      </c>
      <c r="Q424" s="82" t="e">
        <f t="shared" si="103"/>
        <v>#VALUE!</v>
      </c>
      <c r="R424" s="82" t="b">
        <f t="shared" si="104"/>
        <v>0</v>
      </c>
      <c r="S424" s="72" t="str">
        <f t="shared" si="96"/>
        <v/>
      </c>
      <c r="T424" s="81" t="e" cm="1">
        <f t="array" aca="1" ref="T424" ca="1">TEXT(RIGHT(10-RIGHT(SUM(INDEX(1*(MID(MID(C424,1,1)*2,ROW(INDIRECT("1:"&amp;LEN(MID(C424,1,1)*2))),1)),,))+MID(C424,2,1)+
SUM(INDEX(1*(MID(MID(C424,3,1)*2,ROW(INDIRECT("1:"&amp;LEN(MID(C424,3,1)*2))),1)),,))+MID(C424,4,1)+
SUM(INDEX(1*(MID(MID(C424,5,1)*2,ROW(INDIRECT("1:"&amp;LEN(MID(C424,5,1)*2))),1)),,))+MID(C424,6,1)+
SUM(INDEX(1*(MID(MID(C424,8,1)*2,ROW(INDIRECT("1:"&amp;LEN(MID(C424,8,1)*2))),1)),,))+MID(C424,9,1)+
SUM(INDEX(1*(MID(MID(C424,10,1)*2,ROW(INDIRECT("1:"&amp;LEN(MID(C424,10,1)*2))),1)),,)),1),1),"0")</f>
        <v>#VALUE!</v>
      </c>
      <c r="U424" s="81" t="str">
        <f t="shared" si="97"/>
        <v/>
      </c>
      <c r="V424" s="83" t="b">
        <f t="shared" si="98"/>
        <v>0</v>
      </c>
      <c r="W424" s="112" t="e">
        <f>IF(#REF!="",FALSE,IF(OR(X424&gt;Z424,X424&lt;Y424),TRUE,FALSE))</f>
        <v>#REF!</v>
      </c>
      <c r="X424" s="112">
        <f t="shared" si="99"/>
        <v>0</v>
      </c>
      <c r="Y424" s="114" t="e">
        <f>#REF!-3/30</f>
        <v>#REF!</v>
      </c>
      <c r="Z424" s="115" t="e">
        <f>#REF!+1/30</f>
        <v>#REF!</v>
      </c>
    </row>
    <row r="425" spans="1:26" s="30" customFormat="1" x14ac:dyDescent="0.25">
      <c r="A425" s="19">
        <v>410</v>
      </c>
      <c r="B425" s="20"/>
      <c r="C425" s="149"/>
      <c r="D425" s="1"/>
      <c r="E425" s="1"/>
      <c r="F425" s="173"/>
      <c r="G425" s="55"/>
      <c r="H425" s="116" t="str">
        <f t="shared" si="100"/>
        <v/>
      </c>
      <c r="I425" s="35" t="b">
        <f t="shared" si="90"/>
        <v>0</v>
      </c>
      <c r="J425" s="80" t="str">
        <f t="shared" si="91"/>
        <v/>
      </c>
      <c r="K425" s="29" t="b">
        <f t="shared" si="101"/>
        <v>0</v>
      </c>
      <c r="L425" s="80" t="str">
        <f t="shared" si="102"/>
        <v/>
      </c>
      <c r="M425" s="81" t="e">
        <f t="shared" si="92"/>
        <v>#VALUE!</v>
      </c>
      <c r="N425" s="81" t="e">
        <f t="shared" si="93"/>
        <v>#VALUE!</v>
      </c>
      <c r="O425" s="81" t="e">
        <f t="shared" si="94"/>
        <v>#VALUE!</v>
      </c>
      <c r="P425" s="82" t="e">
        <f t="shared" si="95"/>
        <v>#VALUE!</v>
      </c>
      <c r="Q425" s="82" t="e">
        <f t="shared" si="103"/>
        <v>#VALUE!</v>
      </c>
      <c r="R425" s="82" t="b">
        <f t="shared" si="104"/>
        <v>0</v>
      </c>
      <c r="S425" s="72" t="str">
        <f t="shared" si="96"/>
        <v/>
      </c>
      <c r="T425" s="81" t="e" cm="1">
        <f t="array" aca="1" ref="T425" ca="1">TEXT(RIGHT(10-RIGHT(SUM(INDEX(1*(MID(MID(C425,1,1)*2,ROW(INDIRECT("1:"&amp;LEN(MID(C425,1,1)*2))),1)),,))+MID(C425,2,1)+
SUM(INDEX(1*(MID(MID(C425,3,1)*2,ROW(INDIRECT("1:"&amp;LEN(MID(C425,3,1)*2))),1)),,))+MID(C425,4,1)+
SUM(INDEX(1*(MID(MID(C425,5,1)*2,ROW(INDIRECT("1:"&amp;LEN(MID(C425,5,1)*2))),1)),,))+MID(C425,6,1)+
SUM(INDEX(1*(MID(MID(C425,8,1)*2,ROW(INDIRECT("1:"&amp;LEN(MID(C425,8,1)*2))),1)),,))+MID(C425,9,1)+
SUM(INDEX(1*(MID(MID(C425,10,1)*2,ROW(INDIRECT("1:"&amp;LEN(MID(C425,10,1)*2))),1)),,)),1),1),"0")</f>
        <v>#VALUE!</v>
      </c>
      <c r="U425" s="81" t="str">
        <f t="shared" si="97"/>
        <v/>
      </c>
      <c r="V425" s="83" t="b">
        <f t="shared" si="98"/>
        <v>0</v>
      </c>
      <c r="W425" s="112" t="e">
        <f>IF(#REF!="",FALSE,IF(OR(X425&gt;Z425,X425&lt;Y425),TRUE,FALSE))</f>
        <v>#REF!</v>
      </c>
      <c r="X425" s="112">
        <f t="shared" si="99"/>
        <v>0</v>
      </c>
      <c r="Y425" s="114" t="e">
        <f>#REF!-3/30</f>
        <v>#REF!</v>
      </c>
      <c r="Z425" s="115" t="e">
        <f>#REF!+1/30</f>
        <v>#REF!</v>
      </c>
    </row>
    <row r="426" spans="1:26" s="30" customFormat="1" x14ac:dyDescent="0.25">
      <c r="A426" s="19">
        <v>411</v>
      </c>
      <c r="B426" s="20"/>
      <c r="C426" s="149"/>
      <c r="D426" s="1"/>
      <c r="E426" s="1"/>
      <c r="F426" s="173"/>
      <c r="G426" s="55"/>
      <c r="H426" s="116" t="str">
        <f t="shared" si="100"/>
        <v/>
      </c>
      <c r="I426" s="35" t="b">
        <f t="shared" si="90"/>
        <v>0</v>
      </c>
      <c r="J426" s="80" t="str">
        <f t="shared" si="91"/>
        <v/>
      </c>
      <c r="K426" s="29" t="b">
        <f t="shared" si="101"/>
        <v>0</v>
      </c>
      <c r="L426" s="80" t="str">
        <f t="shared" si="102"/>
        <v/>
      </c>
      <c r="M426" s="81" t="e">
        <f t="shared" si="92"/>
        <v>#VALUE!</v>
      </c>
      <c r="N426" s="81" t="e">
        <f t="shared" si="93"/>
        <v>#VALUE!</v>
      </c>
      <c r="O426" s="81" t="e">
        <f t="shared" si="94"/>
        <v>#VALUE!</v>
      </c>
      <c r="P426" s="82" t="e">
        <f t="shared" si="95"/>
        <v>#VALUE!</v>
      </c>
      <c r="Q426" s="82" t="e">
        <f t="shared" si="103"/>
        <v>#VALUE!</v>
      </c>
      <c r="R426" s="82" t="b">
        <f t="shared" si="104"/>
        <v>0</v>
      </c>
      <c r="S426" s="72" t="str">
        <f t="shared" si="96"/>
        <v/>
      </c>
      <c r="T426" s="81" t="e" cm="1">
        <f t="array" aca="1" ref="T426" ca="1">TEXT(RIGHT(10-RIGHT(SUM(INDEX(1*(MID(MID(C426,1,1)*2,ROW(INDIRECT("1:"&amp;LEN(MID(C426,1,1)*2))),1)),,))+MID(C426,2,1)+
SUM(INDEX(1*(MID(MID(C426,3,1)*2,ROW(INDIRECT("1:"&amp;LEN(MID(C426,3,1)*2))),1)),,))+MID(C426,4,1)+
SUM(INDEX(1*(MID(MID(C426,5,1)*2,ROW(INDIRECT("1:"&amp;LEN(MID(C426,5,1)*2))),1)),,))+MID(C426,6,1)+
SUM(INDEX(1*(MID(MID(C426,8,1)*2,ROW(INDIRECT("1:"&amp;LEN(MID(C426,8,1)*2))),1)),,))+MID(C426,9,1)+
SUM(INDEX(1*(MID(MID(C426,10,1)*2,ROW(INDIRECT("1:"&amp;LEN(MID(C426,10,1)*2))),1)),,)),1),1),"0")</f>
        <v>#VALUE!</v>
      </c>
      <c r="U426" s="81" t="str">
        <f t="shared" si="97"/>
        <v/>
      </c>
      <c r="V426" s="83" t="b">
        <f t="shared" si="98"/>
        <v>0</v>
      </c>
      <c r="W426" s="112" t="e">
        <f>IF(#REF!="",FALSE,IF(OR(X426&gt;Z426,X426&lt;Y426),TRUE,FALSE))</f>
        <v>#REF!</v>
      </c>
      <c r="X426" s="112">
        <f t="shared" si="99"/>
        <v>0</v>
      </c>
      <c r="Y426" s="114" t="e">
        <f>#REF!-3/30</f>
        <v>#REF!</v>
      </c>
      <c r="Z426" s="115" t="e">
        <f>#REF!+1/30</f>
        <v>#REF!</v>
      </c>
    </row>
    <row r="427" spans="1:26" s="30" customFormat="1" x14ac:dyDescent="0.25">
      <c r="A427" s="19">
        <v>412</v>
      </c>
      <c r="B427" s="20"/>
      <c r="C427" s="149"/>
      <c r="D427" s="1"/>
      <c r="E427" s="1"/>
      <c r="F427" s="173"/>
      <c r="G427" s="55"/>
      <c r="H427" s="116" t="str">
        <f t="shared" si="100"/>
        <v/>
      </c>
      <c r="I427" s="35" t="b">
        <f t="shared" si="90"/>
        <v>0</v>
      </c>
      <c r="J427" s="80" t="str">
        <f t="shared" si="91"/>
        <v/>
      </c>
      <c r="K427" s="29" t="b">
        <f t="shared" si="101"/>
        <v>0</v>
      </c>
      <c r="L427" s="80" t="str">
        <f t="shared" si="102"/>
        <v/>
      </c>
      <c r="M427" s="81" t="e">
        <f t="shared" si="92"/>
        <v>#VALUE!</v>
      </c>
      <c r="N427" s="81" t="e">
        <f t="shared" si="93"/>
        <v>#VALUE!</v>
      </c>
      <c r="O427" s="81" t="e">
        <f t="shared" si="94"/>
        <v>#VALUE!</v>
      </c>
      <c r="P427" s="82" t="e">
        <f t="shared" si="95"/>
        <v>#VALUE!</v>
      </c>
      <c r="Q427" s="82" t="e">
        <f t="shared" si="103"/>
        <v>#VALUE!</v>
      </c>
      <c r="R427" s="82" t="b">
        <f t="shared" si="104"/>
        <v>0</v>
      </c>
      <c r="S427" s="72" t="str">
        <f t="shared" si="96"/>
        <v/>
      </c>
      <c r="T427" s="81" t="e" cm="1">
        <f t="array" aca="1" ref="T427" ca="1">TEXT(RIGHT(10-RIGHT(SUM(INDEX(1*(MID(MID(C427,1,1)*2,ROW(INDIRECT("1:"&amp;LEN(MID(C427,1,1)*2))),1)),,))+MID(C427,2,1)+
SUM(INDEX(1*(MID(MID(C427,3,1)*2,ROW(INDIRECT("1:"&amp;LEN(MID(C427,3,1)*2))),1)),,))+MID(C427,4,1)+
SUM(INDEX(1*(MID(MID(C427,5,1)*2,ROW(INDIRECT("1:"&amp;LEN(MID(C427,5,1)*2))),1)),,))+MID(C427,6,1)+
SUM(INDEX(1*(MID(MID(C427,8,1)*2,ROW(INDIRECT("1:"&amp;LEN(MID(C427,8,1)*2))),1)),,))+MID(C427,9,1)+
SUM(INDEX(1*(MID(MID(C427,10,1)*2,ROW(INDIRECT("1:"&amp;LEN(MID(C427,10,1)*2))),1)),,)),1),1),"0")</f>
        <v>#VALUE!</v>
      </c>
      <c r="U427" s="81" t="str">
        <f t="shared" si="97"/>
        <v/>
      </c>
      <c r="V427" s="83" t="b">
        <f t="shared" si="98"/>
        <v>0</v>
      </c>
      <c r="W427" s="112" t="e">
        <f>IF(#REF!="",FALSE,IF(OR(X427&gt;Z427,X427&lt;Y427),TRUE,FALSE))</f>
        <v>#REF!</v>
      </c>
      <c r="X427" s="112">
        <f t="shared" si="99"/>
        <v>0</v>
      </c>
      <c r="Y427" s="114" t="e">
        <f>#REF!-3/30</f>
        <v>#REF!</v>
      </c>
      <c r="Z427" s="115" t="e">
        <f>#REF!+1/30</f>
        <v>#REF!</v>
      </c>
    </row>
    <row r="428" spans="1:26" s="30" customFormat="1" x14ac:dyDescent="0.25">
      <c r="A428" s="19">
        <v>413</v>
      </c>
      <c r="B428" s="20"/>
      <c r="C428" s="149"/>
      <c r="D428" s="1"/>
      <c r="E428" s="1"/>
      <c r="F428" s="173"/>
      <c r="G428" s="55"/>
      <c r="H428" s="116" t="str">
        <f t="shared" si="100"/>
        <v/>
      </c>
      <c r="I428" s="35" t="b">
        <f t="shared" si="90"/>
        <v>0</v>
      </c>
      <c r="J428" s="80" t="str">
        <f t="shared" si="91"/>
        <v/>
      </c>
      <c r="K428" s="29" t="b">
        <f t="shared" si="101"/>
        <v>0</v>
      </c>
      <c r="L428" s="80" t="str">
        <f t="shared" si="102"/>
        <v/>
      </c>
      <c r="M428" s="81" t="e">
        <f t="shared" si="92"/>
        <v>#VALUE!</v>
      </c>
      <c r="N428" s="81" t="e">
        <f t="shared" si="93"/>
        <v>#VALUE!</v>
      </c>
      <c r="O428" s="81" t="e">
        <f t="shared" si="94"/>
        <v>#VALUE!</v>
      </c>
      <c r="P428" s="82" t="e">
        <f t="shared" si="95"/>
        <v>#VALUE!</v>
      </c>
      <c r="Q428" s="82" t="e">
        <f t="shared" si="103"/>
        <v>#VALUE!</v>
      </c>
      <c r="R428" s="82" t="b">
        <f t="shared" si="104"/>
        <v>0</v>
      </c>
      <c r="S428" s="72" t="str">
        <f t="shared" si="96"/>
        <v/>
      </c>
      <c r="T428" s="81" t="e" cm="1">
        <f t="array" aca="1" ref="T428" ca="1">TEXT(RIGHT(10-RIGHT(SUM(INDEX(1*(MID(MID(C428,1,1)*2,ROW(INDIRECT("1:"&amp;LEN(MID(C428,1,1)*2))),1)),,))+MID(C428,2,1)+
SUM(INDEX(1*(MID(MID(C428,3,1)*2,ROW(INDIRECT("1:"&amp;LEN(MID(C428,3,1)*2))),1)),,))+MID(C428,4,1)+
SUM(INDEX(1*(MID(MID(C428,5,1)*2,ROW(INDIRECT("1:"&amp;LEN(MID(C428,5,1)*2))),1)),,))+MID(C428,6,1)+
SUM(INDEX(1*(MID(MID(C428,8,1)*2,ROW(INDIRECT("1:"&amp;LEN(MID(C428,8,1)*2))),1)),,))+MID(C428,9,1)+
SUM(INDEX(1*(MID(MID(C428,10,1)*2,ROW(INDIRECT("1:"&amp;LEN(MID(C428,10,1)*2))),1)),,)),1),1),"0")</f>
        <v>#VALUE!</v>
      </c>
      <c r="U428" s="81" t="str">
        <f t="shared" si="97"/>
        <v/>
      </c>
      <c r="V428" s="83" t="b">
        <f t="shared" si="98"/>
        <v>0</v>
      </c>
      <c r="W428" s="112" t="e">
        <f>IF(#REF!="",FALSE,IF(OR(X428&gt;Z428,X428&lt;Y428),TRUE,FALSE))</f>
        <v>#REF!</v>
      </c>
      <c r="X428" s="112">
        <f t="shared" si="99"/>
        <v>0</v>
      </c>
      <c r="Y428" s="114" t="e">
        <f>#REF!-3/30</f>
        <v>#REF!</v>
      </c>
      <c r="Z428" s="115" t="e">
        <f>#REF!+1/30</f>
        <v>#REF!</v>
      </c>
    </row>
    <row r="429" spans="1:26" s="30" customFormat="1" x14ac:dyDescent="0.25">
      <c r="A429" s="19">
        <v>414</v>
      </c>
      <c r="B429" s="20"/>
      <c r="C429" s="149"/>
      <c r="D429" s="1"/>
      <c r="E429" s="1"/>
      <c r="F429" s="173"/>
      <c r="G429" s="55"/>
      <c r="H429" s="116" t="str">
        <f t="shared" si="100"/>
        <v/>
      </c>
      <c r="I429" s="35" t="b">
        <f t="shared" si="90"/>
        <v>0</v>
      </c>
      <c r="J429" s="80" t="str">
        <f t="shared" si="91"/>
        <v/>
      </c>
      <c r="K429" s="29" t="b">
        <f t="shared" si="101"/>
        <v>0</v>
      </c>
      <c r="L429" s="80" t="str">
        <f t="shared" si="102"/>
        <v/>
      </c>
      <c r="M429" s="81" t="e">
        <f t="shared" si="92"/>
        <v>#VALUE!</v>
      </c>
      <c r="N429" s="81" t="e">
        <f t="shared" si="93"/>
        <v>#VALUE!</v>
      </c>
      <c r="O429" s="81" t="e">
        <f t="shared" si="94"/>
        <v>#VALUE!</v>
      </c>
      <c r="P429" s="82" t="e">
        <f t="shared" si="95"/>
        <v>#VALUE!</v>
      </c>
      <c r="Q429" s="82" t="e">
        <f t="shared" si="103"/>
        <v>#VALUE!</v>
      </c>
      <c r="R429" s="82" t="b">
        <f t="shared" si="104"/>
        <v>0</v>
      </c>
      <c r="S429" s="72" t="str">
        <f t="shared" si="96"/>
        <v/>
      </c>
      <c r="T429" s="81" t="e" cm="1">
        <f t="array" aca="1" ref="T429" ca="1">TEXT(RIGHT(10-RIGHT(SUM(INDEX(1*(MID(MID(C429,1,1)*2,ROW(INDIRECT("1:"&amp;LEN(MID(C429,1,1)*2))),1)),,))+MID(C429,2,1)+
SUM(INDEX(1*(MID(MID(C429,3,1)*2,ROW(INDIRECT("1:"&amp;LEN(MID(C429,3,1)*2))),1)),,))+MID(C429,4,1)+
SUM(INDEX(1*(MID(MID(C429,5,1)*2,ROW(INDIRECT("1:"&amp;LEN(MID(C429,5,1)*2))),1)),,))+MID(C429,6,1)+
SUM(INDEX(1*(MID(MID(C429,8,1)*2,ROW(INDIRECT("1:"&amp;LEN(MID(C429,8,1)*2))),1)),,))+MID(C429,9,1)+
SUM(INDEX(1*(MID(MID(C429,10,1)*2,ROW(INDIRECT("1:"&amp;LEN(MID(C429,10,1)*2))),1)),,)),1),1),"0")</f>
        <v>#VALUE!</v>
      </c>
      <c r="U429" s="81" t="str">
        <f t="shared" si="97"/>
        <v/>
      </c>
      <c r="V429" s="83" t="b">
        <f t="shared" si="98"/>
        <v>0</v>
      </c>
      <c r="W429" s="112" t="e">
        <f>IF(#REF!="",FALSE,IF(OR(X429&gt;Z429,X429&lt;Y429),TRUE,FALSE))</f>
        <v>#REF!</v>
      </c>
      <c r="X429" s="112">
        <f t="shared" si="99"/>
        <v>0</v>
      </c>
      <c r="Y429" s="114" t="e">
        <f>#REF!-3/30</f>
        <v>#REF!</v>
      </c>
      <c r="Z429" s="115" t="e">
        <f>#REF!+1/30</f>
        <v>#REF!</v>
      </c>
    </row>
    <row r="430" spans="1:26" s="30" customFormat="1" x14ac:dyDescent="0.25">
      <c r="A430" s="19">
        <v>415</v>
      </c>
      <c r="B430" s="20"/>
      <c r="C430" s="149"/>
      <c r="D430" s="1"/>
      <c r="E430" s="1"/>
      <c r="F430" s="173"/>
      <c r="G430" s="55"/>
      <c r="H430" s="116" t="str">
        <f t="shared" si="100"/>
        <v/>
      </c>
      <c r="I430" s="35" t="b">
        <f t="shared" si="90"/>
        <v>0</v>
      </c>
      <c r="J430" s="80" t="str">
        <f t="shared" si="91"/>
        <v/>
      </c>
      <c r="K430" s="29" t="b">
        <f t="shared" si="101"/>
        <v>0</v>
      </c>
      <c r="L430" s="80" t="str">
        <f t="shared" si="102"/>
        <v/>
      </c>
      <c r="M430" s="81" t="e">
        <f t="shared" si="92"/>
        <v>#VALUE!</v>
      </c>
      <c r="N430" s="81" t="e">
        <f t="shared" si="93"/>
        <v>#VALUE!</v>
      </c>
      <c r="O430" s="81" t="e">
        <f t="shared" si="94"/>
        <v>#VALUE!</v>
      </c>
      <c r="P430" s="82" t="e">
        <f t="shared" si="95"/>
        <v>#VALUE!</v>
      </c>
      <c r="Q430" s="82" t="e">
        <f t="shared" si="103"/>
        <v>#VALUE!</v>
      </c>
      <c r="R430" s="82" t="b">
        <f t="shared" si="104"/>
        <v>0</v>
      </c>
      <c r="S430" s="72" t="str">
        <f t="shared" si="96"/>
        <v/>
      </c>
      <c r="T430" s="81" t="e" cm="1">
        <f t="array" aca="1" ref="T430" ca="1">TEXT(RIGHT(10-RIGHT(SUM(INDEX(1*(MID(MID(C430,1,1)*2,ROW(INDIRECT("1:"&amp;LEN(MID(C430,1,1)*2))),1)),,))+MID(C430,2,1)+
SUM(INDEX(1*(MID(MID(C430,3,1)*2,ROW(INDIRECT("1:"&amp;LEN(MID(C430,3,1)*2))),1)),,))+MID(C430,4,1)+
SUM(INDEX(1*(MID(MID(C430,5,1)*2,ROW(INDIRECT("1:"&amp;LEN(MID(C430,5,1)*2))),1)),,))+MID(C430,6,1)+
SUM(INDEX(1*(MID(MID(C430,8,1)*2,ROW(INDIRECT("1:"&amp;LEN(MID(C430,8,1)*2))),1)),,))+MID(C430,9,1)+
SUM(INDEX(1*(MID(MID(C430,10,1)*2,ROW(INDIRECT("1:"&amp;LEN(MID(C430,10,1)*2))),1)),,)),1),1),"0")</f>
        <v>#VALUE!</v>
      </c>
      <c r="U430" s="81" t="str">
        <f t="shared" si="97"/>
        <v/>
      </c>
      <c r="V430" s="83" t="b">
        <f t="shared" si="98"/>
        <v>0</v>
      </c>
      <c r="W430" s="112" t="e">
        <f>IF(#REF!="",FALSE,IF(OR(X430&gt;Z430,X430&lt;Y430),TRUE,FALSE))</f>
        <v>#REF!</v>
      </c>
      <c r="X430" s="112">
        <f t="shared" si="99"/>
        <v>0</v>
      </c>
      <c r="Y430" s="114" t="e">
        <f>#REF!-3/30</f>
        <v>#REF!</v>
      </c>
      <c r="Z430" s="115" t="e">
        <f>#REF!+1/30</f>
        <v>#REF!</v>
      </c>
    </row>
    <row r="431" spans="1:26" s="30" customFormat="1" x14ac:dyDescent="0.25">
      <c r="A431" s="19">
        <v>416</v>
      </c>
      <c r="B431" s="20"/>
      <c r="C431" s="149"/>
      <c r="D431" s="1"/>
      <c r="E431" s="1"/>
      <c r="F431" s="173"/>
      <c r="G431" s="55"/>
      <c r="H431" s="116" t="str">
        <f t="shared" si="100"/>
        <v/>
      </c>
      <c r="I431" s="35" t="b">
        <f t="shared" si="90"/>
        <v>0</v>
      </c>
      <c r="J431" s="80" t="str">
        <f t="shared" si="91"/>
        <v/>
      </c>
      <c r="K431" s="29" t="b">
        <f t="shared" si="101"/>
        <v>0</v>
      </c>
      <c r="L431" s="80" t="str">
        <f t="shared" si="102"/>
        <v/>
      </c>
      <c r="M431" s="81" t="e">
        <f t="shared" si="92"/>
        <v>#VALUE!</v>
      </c>
      <c r="N431" s="81" t="e">
        <f t="shared" si="93"/>
        <v>#VALUE!</v>
      </c>
      <c r="O431" s="81" t="e">
        <f t="shared" si="94"/>
        <v>#VALUE!</v>
      </c>
      <c r="P431" s="82" t="e">
        <f t="shared" si="95"/>
        <v>#VALUE!</v>
      </c>
      <c r="Q431" s="82" t="e">
        <f t="shared" si="103"/>
        <v>#VALUE!</v>
      </c>
      <c r="R431" s="82" t="b">
        <f t="shared" si="104"/>
        <v>0</v>
      </c>
      <c r="S431" s="72" t="str">
        <f t="shared" si="96"/>
        <v/>
      </c>
      <c r="T431" s="81" t="e" cm="1">
        <f t="array" aca="1" ref="T431" ca="1">TEXT(RIGHT(10-RIGHT(SUM(INDEX(1*(MID(MID(C431,1,1)*2,ROW(INDIRECT("1:"&amp;LEN(MID(C431,1,1)*2))),1)),,))+MID(C431,2,1)+
SUM(INDEX(1*(MID(MID(C431,3,1)*2,ROW(INDIRECT("1:"&amp;LEN(MID(C431,3,1)*2))),1)),,))+MID(C431,4,1)+
SUM(INDEX(1*(MID(MID(C431,5,1)*2,ROW(INDIRECT("1:"&amp;LEN(MID(C431,5,1)*2))),1)),,))+MID(C431,6,1)+
SUM(INDEX(1*(MID(MID(C431,8,1)*2,ROW(INDIRECT("1:"&amp;LEN(MID(C431,8,1)*2))),1)),,))+MID(C431,9,1)+
SUM(INDEX(1*(MID(MID(C431,10,1)*2,ROW(INDIRECT("1:"&amp;LEN(MID(C431,10,1)*2))),1)),,)),1),1),"0")</f>
        <v>#VALUE!</v>
      </c>
      <c r="U431" s="81" t="str">
        <f t="shared" si="97"/>
        <v/>
      </c>
      <c r="V431" s="83" t="b">
        <f t="shared" si="98"/>
        <v>0</v>
      </c>
      <c r="W431" s="112" t="e">
        <f>IF(#REF!="",FALSE,IF(OR(X431&gt;Z431,X431&lt;Y431),TRUE,FALSE))</f>
        <v>#REF!</v>
      </c>
      <c r="X431" s="112">
        <f t="shared" si="99"/>
        <v>0</v>
      </c>
      <c r="Y431" s="114" t="e">
        <f>#REF!-3/30</f>
        <v>#REF!</v>
      </c>
      <c r="Z431" s="115" t="e">
        <f>#REF!+1/30</f>
        <v>#REF!</v>
      </c>
    </row>
    <row r="432" spans="1:26" s="30" customFormat="1" x14ac:dyDescent="0.25">
      <c r="A432" s="19">
        <v>417</v>
      </c>
      <c r="B432" s="20"/>
      <c r="C432" s="149"/>
      <c r="D432" s="1"/>
      <c r="E432" s="1"/>
      <c r="F432" s="173"/>
      <c r="G432" s="55"/>
      <c r="H432" s="116" t="str">
        <f t="shared" si="100"/>
        <v/>
      </c>
      <c r="I432" s="35" t="b">
        <f t="shared" si="90"/>
        <v>0</v>
      </c>
      <c r="J432" s="80" t="str">
        <f t="shared" si="91"/>
        <v/>
      </c>
      <c r="K432" s="29" t="b">
        <f t="shared" si="101"/>
        <v>0</v>
      </c>
      <c r="L432" s="80" t="str">
        <f t="shared" si="102"/>
        <v/>
      </c>
      <c r="M432" s="81" t="e">
        <f t="shared" si="92"/>
        <v>#VALUE!</v>
      </c>
      <c r="N432" s="81" t="e">
        <f t="shared" si="93"/>
        <v>#VALUE!</v>
      </c>
      <c r="O432" s="81" t="e">
        <f t="shared" si="94"/>
        <v>#VALUE!</v>
      </c>
      <c r="P432" s="82" t="e">
        <f t="shared" si="95"/>
        <v>#VALUE!</v>
      </c>
      <c r="Q432" s="82" t="e">
        <f t="shared" si="103"/>
        <v>#VALUE!</v>
      </c>
      <c r="R432" s="82" t="b">
        <f t="shared" si="104"/>
        <v>0</v>
      </c>
      <c r="S432" s="72" t="str">
        <f t="shared" si="96"/>
        <v/>
      </c>
      <c r="T432" s="81" t="e" cm="1">
        <f t="array" aca="1" ref="T432" ca="1">TEXT(RIGHT(10-RIGHT(SUM(INDEX(1*(MID(MID(C432,1,1)*2,ROW(INDIRECT("1:"&amp;LEN(MID(C432,1,1)*2))),1)),,))+MID(C432,2,1)+
SUM(INDEX(1*(MID(MID(C432,3,1)*2,ROW(INDIRECT("1:"&amp;LEN(MID(C432,3,1)*2))),1)),,))+MID(C432,4,1)+
SUM(INDEX(1*(MID(MID(C432,5,1)*2,ROW(INDIRECT("1:"&amp;LEN(MID(C432,5,1)*2))),1)),,))+MID(C432,6,1)+
SUM(INDEX(1*(MID(MID(C432,8,1)*2,ROW(INDIRECT("1:"&amp;LEN(MID(C432,8,1)*2))),1)),,))+MID(C432,9,1)+
SUM(INDEX(1*(MID(MID(C432,10,1)*2,ROW(INDIRECT("1:"&amp;LEN(MID(C432,10,1)*2))),1)),,)),1),1),"0")</f>
        <v>#VALUE!</v>
      </c>
      <c r="U432" s="81" t="str">
        <f t="shared" si="97"/>
        <v/>
      </c>
      <c r="V432" s="83" t="b">
        <f t="shared" si="98"/>
        <v>0</v>
      </c>
      <c r="W432" s="112" t="e">
        <f>IF(#REF!="",FALSE,IF(OR(X432&gt;Z432,X432&lt;Y432),TRUE,FALSE))</f>
        <v>#REF!</v>
      </c>
      <c r="X432" s="112">
        <f t="shared" si="99"/>
        <v>0</v>
      </c>
      <c r="Y432" s="114" t="e">
        <f>#REF!-3/30</f>
        <v>#REF!</v>
      </c>
      <c r="Z432" s="115" t="e">
        <f>#REF!+1/30</f>
        <v>#REF!</v>
      </c>
    </row>
    <row r="433" spans="1:26" s="30" customFormat="1" x14ac:dyDescent="0.25">
      <c r="A433" s="19">
        <v>418</v>
      </c>
      <c r="B433" s="20"/>
      <c r="C433" s="149"/>
      <c r="D433" s="1"/>
      <c r="E433" s="1"/>
      <c r="F433" s="173"/>
      <c r="G433" s="55"/>
      <c r="H433" s="116" t="str">
        <f t="shared" si="100"/>
        <v/>
      </c>
      <c r="I433" s="35" t="b">
        <f t="shared" si="90"/>
        <v>0</v>
      </c>
      <c r="J433" s="80" t="str">
        <f t="shared" si="91"/>
        <v/>
      </c>
      <c r="K433" s="29" t="b">
        <f t="shared" si="101"/>
        <v>0</v>
      </c>
      <c r="L433" s="80" t="str">
        <f t="shared" si="102"/>
        <v/>
      </c>
      <c r="M433" s="81" t="e">
        <f t="shared" si="92"/>
        <v>#VALUE!</v>
      </c>
      <c r="N433" s="81" t="e">
        <f t="shared" si="93"/>
        <v>#VALUE!</v>
      </c>
      <c r="O433" s="81" t="e">
        <f t="shared" si="94"/>
        <v>#VALUE!</v>
      </c>
      <c r="P433" s="82" t="e">
        <f t="shared" si="95"/>
        <v>#VALUE!</v>
      </c>
      <c r="Q433" s="82" t="e">
        <f t="shared" si="103"/>
        <v>#VALUE!</v>
      </c>
      <c r="R433" s="82" t="b">
        <f t="shared" si="104"/>
        <v>0</v>
      </c>
      <c r="S433" s="72" t="str">
        <f t="shared" si="96"/>
        <v/>
      </c>
      <c r="T433" s="81" t="e" cm="1">
        <f t="array" aca="1" ref="T433" ca="1">TEXT(RIGHT(10-RIGHT(SUM(INDEX(1*(MID(MID(C433,1,1)*2,ROW(INDIRECT("1:"&amp;LEN(MID(C433,1,1)*2))),1)),,))+MID(C433,2,1)+
SUM(INDEX(1*(MID(MID(C433,3,1)*2,ROW(INDIRECT("1:"&amp;LEN(MID(C433,3,1)*2))),1)),,))+MID(C433,4,1)+
SUM(INDEX(1*(MID(MID(C433,5,1)*2,ROW(INDIRECT("1:"&amp;LEN(MID(C433,5,1)*2))),1)),,))+MID(C433,6,1)+
SUM(INDEX(1*(MID(MID(C433,8,1)*2,ROW(INDIRECT("1:"&amp;LEN(MID(C433,8,1)*2))),1)),,))+MID(C433,9,1)+
SUM(INDEX(1*(MID(MID(C433,10,1)*2,ROW(INDIRECT("1:"&amp;LEN(MID(C433,10,1)*2))),1)),,)),1),1),"0")</f>
        <v>#VALUE!</v>
      </c>
      <c r="U433" s="81" t="str">
        <f t="shared" si="97"/>
        <v/>
      </c>
      <c r="V433" s="83" t="b">
        <f t="shared" si="98"/>
        <v>0</v>
      </c>
      <c r="W433" s="112" t="e">
        <f>IF(#REF!="",FALSE,IF(OR(X433&gt;Z433,X433&lt;Y433),TRUE,FALSE))</f>
        <v>#REF!</v>
      </c>
      <c r="X433" s="112">
        <f t="shared" si="99"/>
        <v>0</v>
      </c>
      <c r="Y433" s="114" t="e">
        <f>#REF!-3/30</f>
        <v>#REF!</v>
      </c>
      <c r="Z433" s="115" t="e">
        <f>#REF!+1/30</f>
        <v>#REF!</v>
      </c>
    </row>
    <row r="434" spans="1:26" s="30" customFormat="1" x14ac:dyDescent="0.25">
      <c r="A434" s="19">
        <v>419</v>
      </c>
      <c r="B434" s="20"/>
      <c r="C434" s="149"/>
      <c r="D434" s="1"/>
      <c r="E434" s="1"/>
      <c r="F434" s="173"/>
      <c r="G434" s="55"/>
      <c r="H434" s="116" t="str">
        <f t="shared" si="100"/>
        <v/>
      </c>
      <c r="I434" s="35" t="b">
        <f t="shared" si="90"/>
        <v>0</v>
      </c>
      <c r="J434" s="80" t="str">
        <f t="shared" si="91"/>
        <v/>
      </c>
      <c r="K434" s="29" t="b">
        <f t="shared" si="101"/>
        <v>0</v>
      </c>
      <c r="L434" s="80" t="str">
        <f t="shared" si="102"/>
        <v/>
      </c>
      <c r="M434" s="81" t="e">
        <f t="shared" si="92"/>
        <v>#VALUE!</v>
      </c>
      <c r="N434" s="81" t="e">
        <f t="shared" si="93"/>
        <v>#VALUE!</v>
      </c>
      <c r="O434" s="81" t="e">
        <f t="shared" si="94"/>
        <v>#VALUE!</v>
      </c>
      <c r="P434" s="82" t="e">
        <f t="shared" si="95"/>
        <v>#VALUE!</v>
      </c>
      <c r="Q434" s="82" t="e">
        <f t="shared" si="103"/>
        <v>#VALUE!</v>
      </c>
      <c r="R434" s="82" t="b">
        <f t="shared" si="104"/>
        <v>0</v>
      </c>
      <c r="S434" s="72" t="str">
        <f t="shared" si="96"/>
        <v/>
      </c>
      <c r="T434" s="81" t="e" cm="1">
        <f t="array" aca="1" ref="T434" ca="1">TEXT(RIGHT(10-RIGHT(SUM(INDEX(1*(MID(MID(C434,1,1)*2,ROW(INDIRECT("1:"&amp;LEN(MID(C434,1,1)*2))),1)),,))+MID(C434,2,1)+
SUM(INDEX(1*(MID(MID(C434,3,1)*2,ROW(INDIRECT("1:"&amp;LEN(MID(C434,3,1)*2))),1)),,))+MID(C434,4,1)+
SUM(INDEX(1*(MID(MID(C434,5,1)*2,ROW(INDIRECT("1:"&amp;LEN(MID(C434,5,1)*2))),1)),,))+MID(C434,6,1)+
SUM(INDEX(1*(MID(MID(C434,8,1)*2,ROW(INDIRECT("1:"&amp;LEN(MID(C434,8,1)*2))),1)),,))+MID(C434,9,1)+
SUM(INDEX(1*(MID(MID(C434,10,1)*2,ROW(INDIRECT("1:"&amp;LEN(MID(C434,10,1)*2))),1)),,)),1),1),"0")</f>
        <v>#VALUE!</v>
      </c>
      <c r="U434" s="81" t="str">
        <f t="shared" si="97"/>
        <v/>
      </c>
      <c r="V434" s="83" t="b">
        <f t="shared" si="98"/>
        <v>0</v>
      </c>
      <c r="W434" s="112" t="e">
        <f>IF(#REF!="",FALSE,IF(OR(X434&gt;Z434,X434&lt;Y434),TRUE,FALSE))</f>
        <v>#REF!</v>
      </c>
      <c r="X434" s="112">
        <f t="shared" si="99"/>
        <v>0</v>
      </c>
      <c r="Y434" s="114" t="e">
        <f>#REF!-3/30</f>
        <v>#REF!</v>
      </c>
      <c r="Z434" s="115" t="e">
        <f>#REF!+1/30</f>
        <v>#REF!</v>
      </c>
    </row>
    <row r="435" spans="1:26" s="30" customFormat="1" x14ac:dyDescent="0.25">
      <c r="A435" s="19">
        <v>420</v>
      </c>
      <c r="B435" s="20"/>
      <c r="C435" s="149"/>
      <c r="D435" s="1"/>
      <c r="E435" s="1"/>
      <c r="F435" s="173"/>
      <c r="G435" s="55"/>
      <c r="H435" s="116" t="str">
        <f t="shared" si="100"/>
        <v/>
      </c>
      <c r="I435" s="35" t="b">
        <f t="shared" si="90"/>
        <v>0</v>
      </c>
      <c r="J435" s="80" t="str">
        <f t="shared" si="91"/>
        <v/>
      </c>
      <c r="K435" s="29" t="b">
        <f t="shared" si="101"/>
        <v>0</v>
      </c>
      <c r="L435" s="80" t="str">
        <f t="shared" si="102"/>
        <v/>
      </c>
      <c r="M435" s="81" t="e">
        <f t="shared" si="92"/>
        <v>#VALUE!</v>
      </c>
      <c r="N435" s="81" t="e">
        <f t="shared" si="93"/>
        <v>#VALUE!</v>
      </c>
      <c r="O435" s="81" t="e">
        <f t="shared" si="94"/>
        <v>#VALUE!</v>
      </c>
      <c r="P435" s="82" t="e">
        <f t="shared" si="95"/>
        <v>#VALUE!</v>
      </c>
      <c r="Q435" s="82" t="e">
        <f t="shared" si="103"/>
        <v>#VALUE!</v>
      </c>
      <c r="R435" s="82" t="b">
        <f t="shared" si="104"/>
        <v>0</v>
      </c>
      <c r="S435" s="72" t="str">
        <f t="shared" si="96"/>
        <v/>
      </c>
      <c r="T435" s="81" t="e" cm="1">
        <f t="array" aca="1" ref="T435" ca="1">TEXT(RIGHT(10-RIGHT(SUM(INDEX(1*(MID(MID(C435,1,1)*2,ROW(INDIRECT("1:"&amp;LEN(MID(C435,1,1)*2))),1)),,))+MID(C435,2,1)+
SUM(INDEX(1*(MID(MID(C435,3,1)*2,ROW(INDIRECT("1:"&amp;LEN(MID(C435,3,1)*2))),1)),,))+MID(C435,4,1)+
SUM(INDEX(1*(MID(MID(C435,5,1)*2,ROW(INDIRECT("1:"&amp;LEN(MID(C435,5,1)*2))),1)),,))+MID(C435,6,1)+
SUM(INDEX(1*(MID(MID(C435,8,1)*2,ROW(INDIRECT("1:"&amp;LEN(MID(C435,8,1)*2))),1)),,))+MID(C435,9,1)+
SUM(INDEX(1*(MID(MID(C435,10,1)*2,ROW(INDIRECT("1:"&amp;LEN(MID(C435,10,1)*2))),1)),,)),1),1),"0")</f>
        <v>#VALUE!</v>
      </c>
      <c r="U435" s="81" t="str">
        <f t="shared" si="97"/>
        <v/>
      </c>
      <c r="V435" s="83" t="b">
        <f t="shared" si="98"/>
        <v>0</v>
      </c>
      <c r="W435" s="112" t="e">
        <f>IF(#REF!="",FALSE,IF(OR(X435&gt;Z435,X435&lt;Y435),TRUE,FALSE))</f>
        <v>#REF!</v>
      </c>
      <c r="X435" s="112">
        <f t="shared" si="99"/>
        <v>0</v>
      </c>
      <c r="Y435" s="114" t="e">
        <f>#REF!-3/30</f>
        <v>#REF!</v>
      </c>
      <c r="Z435" s="115" t="e">
        <f>#REF!+1/30</f>
        <v>#REF!</v>
      </c>
    </row>
    <row r="436" spans="1:26" s="30" customFormat="1" x14ac:dyDescent="0.25">
      <c r="A436" s="19">
        <v>421</v>
      </c>
      <c r="B436" s="20"/>
      <c r="C436" s="149"/>
      <c r="D436" s="1"/>
      <c r="E436" s="1"/>
      <c r="F436" s="173"/>
      <c r="G436" s="55"/>
      <c r="H436" s="116" t="str">
        <f t="shared" si="100"/>
        <v/>
      </c>
      <c r="I436" s="35" t="b">
        <f t="shared" si="90"/>
        <v>0</v>
      </c>
      <c r="J436" s="80" t="str">
        <f t="shared" si="91"/>
        <v/>
      </c>
      <c r="K436" s="29" t="b">
        <f t="shared" si="101"/>
        <v>0</v>
      </c>
      <c r="L436" s="80" t="str">
        <f t="shared" si="102"/>
        <v/>
      </c>
      <c r="M436" s="81" t="e">
        <f t="shared" si="92"/>
        <v>#VALUE!</v>
      </c>
      <c r="N436" s="81" t="e">
        <f t="shared" si="93"/>
        <v>#VALUE!</v>
      </c>
      <c r="O436" s="81" t="e">
        <f t="shared" si="94"/>
        <v>#VALUE!</v>
      </c>
      <c r="P436" s="82" t="e">
        <f t="shared" si="95"/>
        <v>#VALUE!</v>
      </c>
      <c r="Q436" s="82" t="e">
        <f t="shared" si="103"/>
        <v>#VALUE!</v>
      </c>
      <c r="R436" s="82" t="b">
        <f t="shared" si="104"/>
        <v>0</v>
      </c>
      <c r="S436" s="72" t="str">
        <f t="shared" si="96"/>
        <v/>
      </c>
      <c r="T436" s="81" t="e" cm="1">
        <f t="array" aca="1" ref="T436" ca="1">TEXT(RIGHT(10-RIGHT(SUM(INDEX(1*(MID(MID(C436,1,1)*2,ROW(INDIRECT("1:"&amp;LEN(MID(C436,1,1)*2))),1)),,))+MID(C436,2,1)+
SUM(INDEX(1*(MID(MID(C436,3,1)*2,ROW(INDIRECT("1:"&amp;LEN(MID(C436,3,1)*2))),1)),,))+MID(C436,4,1)+
SUM(INDEX(1*(MID(MID(C436,5,1)*2,ROW(INDIRECT("1:"&amp;LEN(MID(C436,5,1)*2))),1)),,))+MID(C436,6,1)+
SUM(INDEX(1*(MID(MID(C436,8,1)*2,ROW(INDIRECT("1:"&amp;LEN(MID(C436,8,1)*2))),1)),,))+MID(C436,9,1)+
SUM(INDEX(1*(MID(MID(C436,10,1)*2,ROW(INDIRECT("1:"&amp;LEN(MID(C436,10,1)*2))),1)),,)),1),1),"0")</f>
        <v>#VALUE!</v>
      </c>
      <c r="U436" s="81" t="str">
        <f t="shared" si="97"/>
        <v/>
      </c>
      <c r="V436" s="83" t="b">
        <f t="shared" si="98"/>
        <v>0</v>
      </c>
      <c r="W436" s="112" t="e">
        <f>IF(#REF!="",FALSE,IF(OR(X436&gt;Z436,X436&lt;Y436),TRUE,FALSE))</f>
        <v>#REF!</v>
      </c>
      <c r="X436" s="112">
        <f t="shared" si="99"/>
        <v>0</v>
      </c>
      <c r="Y436" s="114" t="e">
        <f>#REF!-3/30</f>
        <v>#REF!</v>
      </c>
      <c r="Z436" s="115" t="e">
        <f>#REF!+1/30</f>
        <v>#REF!</v>
      </c>
    </row>
    <row r="437" spans="1:26" s="30" customFormat="1" x14ac:dyDescent="0.25">
      <c r="A437" s="19">
        <v>422</v>
      </c>
      <c r="B437" s="20"/>
      <c r="C437" s="149"/>
      <c r="D437" s="1"/>
      <c r="E437" s="1"/>
      <c r="F437" s="173"/>
      <c r="G437" s="55"/>
      <c r="H437" s="116" t="str">
        <f t="shared" si="100"/>
        <v/>
      </c>
      <c r="I437" s="35" t="b">
        <f t="shared" si="90"/>
        <v>0</v>
      </c>
      <c r="J437" s="80" t="str">
        <f t="shared" si="91"/>
        <v/>
      </c>
      <c r="K437" s="29" t="b">
        <f t="shared" si="101"/>
        <v>0</v>
      </c>
      <c r="L437" s="80" t="str">
        <f t="shared" si="102"/>
        <v/>
      </c>
      <c r="M437" s="81" t="e">
        <f t="shared" si="92"/>
        <v>#VALUE!</v>
      </c>
      <c r="N437" s="81" t="e">
        <f t="shared" si="93"/>
        <v>#VALUE!</v>
      </c>
      <c r="O437" s="81" t="e">
        <f t="shared" si="94"/>
        <v>#VALUE!</v>
      </c>
      <c r="P437" s="82" t="e">
        <f t="shared" si="95"/>
        <v>#VALUE!</v>
      </c>
      <c r="Q437" s="82" t="e">
        <f t="shared" si="103"/>
        <v>#VALUE!</v>
      </c>
      <c r="R437" s="82" t="b">
        <f t="shared" si="104"/>
        <v>0</v>
      </c>
      <c r="S437" s="72" t="str">
        <f t="shared" si="96"/>
        <v/>
      </c>
      <c r="T437" s="81" t="e" cm="1">
        <f t="array" aca="1" ref="T437" ca="1">TEXT(RIGHT(10-RIGHT(SUM(INDEX(1*(MID(MID(C437,1,1)*2,ROW(INDIRECT("1:"&amp;LEN(MID(C437,1,1)*2))),1)),,))+MID(C437,2,1)+
SUM(INDEX(1*(MID(MID(C437,3,1)*2,ROW(INDIRECT("1:"&amp;LEN(MID(C437,3,1)*2))),1)),,))+MID(C437,4,1)+
SUM(INDEX(1*(MID(MID(C437,5,1)*2,ROW(INDIRECT("1:"&amp;LEN(MID(C437,5,1)*2))),1)),,))+MID(C437,6,1)+
SUM(INDEX(1*(MID(MID(C437,8,1)*2,ROW(INDIRECT("1:"&amp;LEN(MID(C437,8,1)*2))),1)),,))+MID(C437,9,1)+
SUM(INDEX(1*(MID(MID(C437,10,1)*2,ROW(INDIRECT("1:"&amp;LEN(MID(C437,10,1)*2))),1)),,)),1),1),"0")</f>
        <v>#VALUE!</v>
      </c>
      <c r="U437" s="81" t="str">
        <f t="shared" si="97"/>
        <v/>
      </c>
      <c r="V437" s="83" t="b">
        <f t="shared" si="98"/>
        <v>0</v>
      </c>
      <c r="W437" s="112" t="e">
        <f>IF(#REF!="",FALSE,IF(OR(X437&gt;Z437,X437&lt;Y437),TRUE,FALSE))</f>
        <v>#REF!</v>
      </c>
      <c r="X437" s="112">
        <f t="shared" si="99"/>
        <v>0</v>
      </c>
      <c r="Y437" s="114" t="e">
        <f>#REF!-3/30</f>
        <v>#REF!</v>
      </c>
      <c r="Z437" s="115" t="e">
        <f>#REF!+1/30</f>
        <v>#REF!</v>
      </c>
    </row>
    <row r="438" spans="1:26" s="30" customFormat="1" x14ac:dyDescent="0.25">
      <c r="A438" s="19">
        <v>423</v>
      </c>
      <c r="B438" s="20"/>
      <c r="C438" s="149"/>
      <c r="D438" s="1"/>
      <c r="E438" s="1"/>
      <c r="F438" s="173"/>
      <c r="G438" s="55"/>
      <c r="H438" s="116" t="str">
        <f t="shared" si="100"/>
        <v/>
      </c>
      <c r="I438" s="35" t="b">
        <f t="shared" si="90"/>
        <v>0</v>
      </c>
      <c r="J438" s="80" t="str">
        <f t="shared" si="91"/>
        <v/>
      </c>
      <c r="K438" s="29" t="b">
        <f t="shared" si="101"/>
        <v>0</v>
      </c>
      <c r="L438" s="80" t="str">
        <f t="shared" si="102"/>
        <v/>
      </c>
      <c r="M438" s="81" t="e">
        <f t="shared" si="92"/>
        <v>#VALUE!</v>
      </c>
      <c r="N438" s="81" t="e">
        <f t="shared" si="93"/>
        <v>#VALUE!</v>
      </c>
      <c r="O438" s="81" t="e">
        <f t="shared" si="94"/>
        <v>#VALUE!</v>
      </c>
      <c r="P438" s="82" t="e">
        <f t="shared" si="95"/>
        <v>#VALUE!</v>
      </c>
      <c r="Q438" s="82" t="e">
        <f t="shared" si="103"/>
        <v>#VALUE!</v>
      </c>
      <c r="R438" s="82" t="b">
        <f t="shared" si="104"/>
        <v>0</v>
      </c>
      <c r="S438" s="72" t="str">
        <f t="shared" si="96"/>
        <v/>
      </c>
      <c r="T438" s="81" t="e" cm="1">
        <f t="array" aca="1" ref="T438" ca="1">TEXT(RIGHT(10-RIGHT(SUM(INDEX(1*(MID(MID(C438,1,1)*2,ROW(INDIRECT("1:"&amp;LEN(MID(C438,1,1)*2))),1)),,))+MID(C438,2,1)+
SUM(INDEX(1*(MID(MID(C438,3,1)*2,ROW(INDIRECT("1:"&amp;LEN(MID(C438,3,1)*2))),1)),,))+MID(C438,4,1)+
SUM(INDEX(1*(MID(MID(C438,5,1)*2,ROW(INDIRECT("1:"&amp;LEN(MID(C438,5,1)*2))),1)),,))+MID(C438,6,1)+
SUM(INDEX(1*(MID(MID(C438,8,1)*2,ROW(INDIRECT("1:"&amp;LEN(MID(C438,8,1)*2))),1)),,))+MID(C438,9,1)+
SUM(INDEX(1*(MID(MID(C438,10,1)*2,ROW(INDIRECT("1:"&amp;LEN(MID(C438,10,1)*2))),1)),,)),1),1),"0")</f>
        <v>#VALUE!</v>
      </c>
      <c r="U438" s="81" t="str">
        <f t="shared" si="97"/>
        <v/>
      </c>
      <c r="V438" s="83" t="b">
        <f t="shared" si="98"/>
        <v>0</v>
      </c>
      <c r="W438" s="112" t="e">
        <f>IF(#REF!="",FALSE,IF(OR(X438&gt;Z438,X438&lt;Y438),TRUE,FALSE))</f>
        <v>#REF!</v>
      </c>
      <c r="X438" s="112">
        <f t="shared" si="99"/>
        <v>0</v>
      </c>
      <c r="Y438" s="114" t="e">
        <f>#REF!-3/30</f>
        <v>#REF!</v>
      </c>
      <c r="Z438" s="115" t="e">
        <f>#REF!+1/30</f>
        <v>#REF!</v>
      </c>
    </row>
    <row r="439" spans="1:26" s="30" customFormat="1" x14ac:dyDescent="0.25">
      <c r="A439" s="19">
        <v>424</v>
      </c>
      <c r="B439" s="20"/>
      <c r="C439" s="149"/>
      <c r="D439" s="1"/>
      <c r="E439" s="1"/>
      <c r="F439" s="173"/>
      <c r="G439" s="55"/>
      <c r="H439" s="116" t="str">
        <f t="shared" si="100"/>
        <v/>
      </c>
      <c r="I439" s="35" t="b">
        <f t="shared" si="90"/>
        <v>0</v>
      </c>
      <c r="J439" s="80" t="str">
        <f t="shared" si="91"/>
        <v/>
      </c>
      <c r="K439" s="29" t="b">
        <f t="shared" si="101"/>
        <v>0</v>
      </c>
      <c r="L439" s="80" t="str">
        <f t="shared" si="102"/>
        <v/>
      </c>
      <c r="M439" s="81" t="e">
        <f t="shared" si="92"/>
        <v>#VALUE!</v>
      </c>
      <c r="N439" s="81" t="e">
        <f t="shared" si="93"/>
        <v>#VALUE!</v>
      </c>
      <c r="O439" s="81" t="e">
        <f t="shared" si="94"/>
        <v>#VALUE!</v>
      </c>
      <c r="P439" s="82" t="e">
        <f t="shared" si="95"/>
        <v>#VALUE!</v>
      </c>
      <c r="Q439" s="82" t="e">
        <f t="shared" si="103"/>
        <v>#VALUE!</v>
      </c>
      <c r="R439" s="82" t="b">
        <f t="shared" si="104"/>
        <v>0</v>
      </c>
      <c r="S439" s="72" t="str">
        <f t="shared" si="96"/>
        <v/>
      </c>
      <c r="T439" s="81" t="e" cm="1">
        <f t="array" aca="1" ref="T439" ca="1">TEXT(RIGHT(10-RIGHT(SUM(INDEX(1*(MID(MID(C439,1,1)*2,ROW(INDIRECT("1:"&amp;LEN(MID(C439,1,1)*2))),1)),,))+MID(C439,2,1)+
SUM(INDEX(1*(MID(MID(C439,3,1)*2,ROW(INDIRECT("1:"&amp;LEN(MID(C439,3,1)*2))),1)),,))+MID(C439,4,1)+
SUM(INDEX(1*(MID(MID(C439,5,1)*2,ROW(INDIRECT("1:"&amp;LEN(MID(C439,5,1)*2))),1)),,))+MID(C439,6,1)+
SUM(INDEX(1*(MID(MID(C439,8,1)*2,ROW(INDIRECT("1:"&amp;LEN(MID(C439,8,1)*2))),1)),,))+MID(C439,9,1)+
SUM(INDEX(1*(MID(MID(C439,10,1)*2,ROW(INDIRECT("1:"&amp;LEN(MID(C439,10,1)*2))),1)),,)),1),1),"0")</f>
        <v>#VALUE!</v>
      </c>
      <c r="U439" s="81" t="str">
        <f t="shared" si="97"/>
        <v/>
      </c>
      <c r="V439" s="83" t="b">
        <f t="shared" si="98"/>
        <v>0</v>
      </c>
      <c r="W439" s="112" t="e">
        <f>IF(#REF!="",FALSE,IF(OR(X439&gt;Z439,X439&lt;Y439),TRUE,FALSE))</f>
        <v>#REF!</v>
      </c>
      <c r="X439" s="112">
        <f t="shared" si="99"/>
        <v>0</v>
      </c>
      <c r="Y439" s="114" t="e">
        <f>#REF!-3/30</f>
        <v>#REF!</v>
      </c>
      <c r="Z439" s="115" t="e">
        <f>#REF!+1/30</f>
        <v>#REF!</v>
      </c>
    </row>
    <row r="440" spans="1:26" s="30" customFormat="1" x14ac:dyDescent="0.25">
      <c r="A440" s="19">
        <v>425</v>
      </c>
      <c r="B440" s="20"/>
      <c r="C440" s="149"/>
      <c r="D440" s="1"/>
      <c r="E440" s="1"/>
      <c r="F440" s="173"/>
      <c r="G440" s="55"/>
      <c r="H440" s="116" t="str">
        <f t="shared" si="100"/>
        <v/>
      </c>
      <c r="I440" s="35" t="b">
        <f t="shared" si="90"/>
        <v>0</v>
      </c>
      <c r="J440" s="80" t="str">
        <f t="shared" si="91"/>
        <v/>
      </c>
      <c r="K440" s="29" t="b">
        <f t="shared" si="101"/>
        <v>0</v>
      </c>
      <c r="L440" s="80" t="str">
        <f t="shared" si="102"/>
        <v/>
      </c>
      <c r="M440" s="81" t="e">
        <f t="shared" si="92"/>
        <v>#VALUE!</v>
      </c>
      <c r="N440" s="81" t="e">
        <f t="shared" si="93"/>
        <v>#VALUE!</v>
      </c>
      <c r="O440" s="81" t="e">
        <f t="shared" si="94"/>
        <v>#VALUE!</v>
      </c>
      <c r="P440" s="82" t="e">
        <f t="shared" si="95"/>
        <v>#VALUE!</v>
      </c>
      <c r="Q440" s="82" t="e">
        <f t="shared" si="103"/>
        <v>#VALUE!</v>
      </c>
      <c r="R440" s="82" t="b">
        <f t="shared" si="104"/>
        <v>0</v>
      </c>
      <c r="S440" s="72" t="str">
        <f t="shared" si="96"/>
        <v/>
      </c>
      <c r="T440" s="81" t="e" cm="1">
        <f t="array" aca="1" ref="T440" ca="1">TEXT(RIGHT(10-RIGHT(SUM(INDEX(1*(MID(MID(C440,1,1)*2,ROW(INDIRECT("1:"&amp;LEN(MID(C440,1,1)*2))),1)),,))+MID(C440,2,1)+
SUM(INDEX(1*(MID(MID(C440,3,1)*2,ROW(INDIRECT("1:"&amp;LEN(MID(C440,3,1)*2))),1)),,))+MID(C440,4,1)+
SUM(INDEX(1*(MID(MID(C440,5,1)*2,ROW(INDIRECT("1:"&amp;LEN(MID(C440,5,1)*2))),1)),,))+MID(C440,6,1)+
SUM(INDEX(1*(MID(MID(C440,8,1)*2,ROW(INDIRECT("1:"&amp;LEN(MID(C440,8,1)*2))),1)),,))+MID(C440,9,1)+
SUM(INDEX(1*(MID(MID(C440,10,1)*2,ROW(INDIRECT("1:"&amp;LEN(MID(C440,10,1)*2))),1)),,)),1),1),"0")</f>
        <v>#VALUE!</v>
      </c>
      <c r="U440" s="81" t="str">
        <f t="shared" si="97"/>
        <v/>
      </c>
      <c r="V440" s="83" t="b">
        <f t="shared" si="98"/>
        <v>0</v>
      </c>
      <c r="W440" s="112" t="e">
        <f>IF(#REF!="",FALSE,IF(OR(X440&gt;Z440,X440&lt;Y440),TRUE,FALSE))</f>
        <v>#REF!</v>
      </c>
      <c r="X440" s="112">
        <f t="shared" si="99"/>
        <v>0</v>
      </c>
      <c r="Y440" s="114" t="e">
        <f>#REF!-3/30</f>
        <v>#REF!</v>
      </c>
      <c r="Z440" s="115" t="e">
        <f>#REF!+1/30</f>
        <v>#REF!</v>
      </c>
    </row>
    <row r="441" spans="1:26" s="30" customFormat="1" x14ac:dyDescent="0.25">
      <c r="A441" s="19">
        <v>426</v>
      </c>
      <c r="B441" s="20"/>
      <c r="C441" s="149"/>
      <c r="D441" s="1"/>
      <c r="E441" s="1"/>
      <c r="F441" s="173"/>
      <c r="G441" s="55"/>
      <c r="H441" s="116" t="str">
        <f t="shared" si="100"/>
        <v/>
      </c>
      <c r="I441" s="35" t="b">
        <f t="shared" si="90"/>
        <v>0</v>
      </c>
      <c r="J441" s="80" t="str">
        <f t="shared" si="91"/>
        <v/>
      </c>
      <c r="K441" s="29" t="b">
        <f t="shared" si="101"/>
        <v>0</v>
      </c>
      <c r="L441" s="80" t="str">
        <f t="shared" si="102"/>
        <v/>
      </c>
      <c r="M441" s="81" t="e">
        <f t="shared" si="92"/>
        <v>#VALUE!</v>
      </c>
      <c r="N441" s="81" t="e">
        <f t="shared" si="93"/>
        <v>#VALUE!</v>
      </c>
      <c r="O441" s="81" t="e">
        <f t="shared" si="94"/>
        <v>#VALUE!</v>
      </c>
      <c r="P441" s="82" t="e">
        <f t="shared" si="95"/>
        <v>#VALUE!</v>
      </c>
      <c r="Q441" s="82" t="e">
        <f t="shared" si="103"/>
        <v>#VALUE!</v>
      </c>
      <c r="R441" s="82" t="b">
        <f t="shared" si="104"/>
        <v>0</v>
      </c>
      <c r="S441" s="72" t="str">
        <f t="shared" si="96"/>
        <v/>
      </c>
      <c r="T441" s="81" t="e" cm="1">
        <f t="array" aca="1" ref="T441" ca="1">TEXT(RIGHT(10-RIGHT(SUM(INDEX(1*(MID(MID(C441,1,1)*2,ROW(INDIRECT("1:"&amp;LEN(MID(C441,1,1)*2))),1)),,))+MID(C441,2,1)+
SUM(INDEX(1*(MID(MID(C441,3,1)*2,ROW(INDIRECT("1:"&amp;LEN(MID(C441,3,1)*2))),1)),,))+MID(C441,4,1)+
SUM(INDEX(1*(MID(MID(C441,5,1)*2,ROW(INDIRECT("1:"&amp;LEN(MID(C441,5,1)*2))),1)),,))+MID(C441,6,1)+
SUM(INDEX(1*(MID(MID(C441,8,1)*2,ROW(INDIRECT("1:"&amp;LEN(MID(C441,8,1)*2))),1)),,))+MID(C441,9,1)+
SUM(INDEX(1*(MID(MID(C441,10,1)*2,ROW(INDIRECT("1:"&amp;LEN(MID(C441,10,1)*2))),1)),,)),1),1),"0")</f>
        <v>#VALUE!</v>
      </c>
      <c r="U441" s="81" t="str">
        <f t="shared" si="97"/>
        <v/>
      </c>
      <c r="V441" s="83" t="b">
        <f t="shared" si="98"/>
        <v>0</v>
      </c>
      <c r="W441" s="112" t="e">
        <f>IF(#REF!="",FALSE,IF(OR(X441&gt;Z441,X441&lt;Y441),TRUE,FALSE))</f>
        <v>#REF!</v>
      </c>
      <c r="X441" s="112">
        <f t="shared" si="99"/>
        <v>0</v>
      </c>
      <c r="Y441" s="114" t="e">
        <f>#REF!-3/30</f>
        <v>#REF!</v>
      </c>
      <c r="Z441" s="115" t="e">
        <f>#REF!+1/30</f>
        <v>#REF!</v>
      </c>
    </row>
    <row r="442" spans="1:26" s="30" customFormat="1" x14ac:dyDescent="0.25">
      <c r="A442" s="19">
        <v>427</v>
      </c>
      <c r="B442" s="20"/>
      <c r="C442" s="149"/>
      <c r="D442" s="1"/>
      <c r="E442" s="1"/>
      <c r="F442" s="173"/>
      <c r="G442" s="55"/>
      <c r="H442" s="116" t="str">
        <f t="shared" si="100"/>
        <v/>
      </c>
      <c r="I442" s="35" t="b">
        <f t="shared" si="90"/>
        <v>0</v>
      </c>
      <c r="J442" s="80" t="str">
        <f t="shared" si="91"/>
        <v/>
      </c>
      <c r="K442" s="29" t="b">
        <f t="shared" si="101"/>
        <v>0</v>
      </c>
      <c r="L442" s="80" t="str">
        <f t="shared" si="102"/>
        <v/>
      </c>
      <c r="M442" s="81" t="e">
        <f t="shared" si="92"/>
        <v>#VALUE!</v>
      </c>
      <c r="N442" s="81" t="e">
        <f t="shared" si="93"/>
        <v>#VALUE!</v>
      </c>
      <c r="O442" s="81" t="e">
        <f t="shared" si="94"/>
        <v>#VALUE!</v>
      </c>
      <c r="P442" s="82" t="e">
        <f t="shared" si="95"/>
        <v>#VALUE!</v>
      </c>
      <c r="Q442" s="82" t="e">
        <f t="shared" si="103"/>
        <v>#VALUE!</v>
      </c>
      <c r="R442" s="82" t="b">
        <f t="shared" si="104"/>
        <v>0</v>
      </c>
      <c r="S442" s="72" t="str">
        <f t="shared" si="96"/>
        <v/>
      </c>
      <c r="T442" s="81" t="e" cm="1">
        <f t="array" aca="1" ref="T442" ca="1">TEXT(RIGHT(10-RIGHT(SUM(INDEX(1*(MID(MID(C442,1,1)*2,ROW(INDIRECT("1:"&amp;LEN(MID(C442,1,1)*2))),1)),,))+MID(C442,2,1)+
SUM(INDEX(1*(MID(MID(C442,3,1)*2,ROW(INDIRECT("1:"&amp;LEN(MID(C442,3,1)*2))),1)),,))+MID(C442,4,1)+
SUM(INDEX(1*(MID(MID(C442,5,1)*2,ROW(INDIRECT("1:"&amp;LEN(MID(C442,5,1)*2))),1)),,))+MID(C442,6,1)+
SUM(INDEX(1*(MID(MID(C442,8,1)*2,ROW(INDIRECT("1:"&amp;LEN(MID(C442,8,1)*2))),1)),,))+MID(C442,9,1)+
SUM(INDEX(1*(MID(MID(C442,10,1)*2,ROW(INDIRECT("1:"&amp;LEN(MID(C442,10,1)*2))),1)),,)),1),1),"0")</f>
        <v>#VALUE!</v>
      </c>
      <c r="U442" s="81" t="str">
        <f t="shared" si="97"/>
        <v/>
      </c>
      <c r="V442" s="83" t="b">
        <f t="shared" si="98"/>
        <v>0</v>
      </c>
      <c r="W442" s="112" t="e">
        <f>IF(#REF!="",FALSE,IF(OR(X442&gt;Z442,X442&lt;Y442),TRUE,FALSE))</f>
        <v>#REF!</v>
      </c>
      <c r="X442" s="112">
        <f t="shared" si="99"/>
        <v>0</v>
      </c>
      <c r="Y442" s="114" t="e">
        <f>#REF!-3/30</f>
        <v>#REF!</v>
      </c>
      <c r="Z442" s="115" t="e">
        <f>#REF!+1/30</f>
        <v>#REF!</v>
      </c>
    </row>
    <row r="443" spans="1:26" s="30" customFormat="1" x14ac:dyDescent="0.25">
      <c r="A443" s="19">
        <v>428</v>
      </c>
      <c r="B443" s="20"/>
      <c r="C443" s="149"/>
      <c r="D443" s="1"/>
      <c r="E443" s="1"/>
      <c r="F443" s="173"/>
      <c r="G443" s="55"/>
      <c r="H443" s="116" t="str">
        <f t="shared" si="100"/>
        <v/>
      </c>
      <c r="I443" s="35" t="b">
        <f t="shared" si="90"/>
        <v>0</v>
      </c>
      <c r="J443" s="80" t="str">
        <f t="shared" si="91"/>
        <v/>
      </c>
      <c r="K443" s="29" t="b">
        <f t="shared" si="101"/>
        <v>0</v>
      </c>
      <c r="L443" s="80" t="str">
        <f t="shared" si="102"/>
        <v/>
      </c>
      <c r="M443" s="81" t="e">
        <f t="shared" si="92"/>
        <v>#VALUE!</v>
      </c>
      <c r="N443" s="81" t="e">
        <f t="shared" si="93"/>
        <v>#VALUE!</v>
      </c>
      <c r="O443" s="81" t="e">
        <f t="shared" si="94"/>
        <v>#VALUE!</v>
      </c>
      <c r="P443" s="82" t="e">
        <f t="shared" si="95"/>
        <v>#VALUE!</v>
      </c>
      <c r="Q443" s="82" t="e">
        <f t="shared" si="103"/>
        <v>#VALUE!</v>
      </c>
      <c r="R443" s="82" t="b">
        <f t="shared" si="104"/>
        <v>0</v>
      </c>
      <c r="S443" s="72" t="str">
        <f t="shared" si="96"/>
        <v/>
      </c>
      <c r="T443" s="81" t="e" cm="1">
        <f t="array" aca="1" ref="T443" ca="1">TEXT(RIGHT(10-RIGHT(SUM(INDEX(1*(MID(MID(C443,1,1)*2,ROW(INDIRECT("1:"&amp;LEN(MID(C443,1,1)*2))),1)),,))+MID(C443,2,1)+
SUM(INDEX(1*(MID(MID(C443,3,1)*2,ROW(INDIRECT("1:"&amp;LEN(MID(C443,3,1)*2))),1)),,))+MID(C443,4,1)+
SUM(INDEX(1*(MID(MID(C443,5,1)*2,ROW(INDIRECT("1:"&amp;LEN(MID(C443,5,1)*2))),1)),,))+MID(C443,6,1)+
SUM(INDEX(1*(MID(MID(C443,8,1)*2,ROW(INDIRECT("1:"&amp;LEN(MID(C443,8,1)*2))),1)),,))+MID(C443,9,1)+
SUM(INDEX(1*(MID(MID(C443,10,1)*2,ROW(INDIRECT("1:"&amp;LEN(MID(C443,10,1)*2))),1)),,)),1),1),"0")</f>
        <v>#VALUE!</v>
      </c>
      <c r="U443" s="81" t="str">
        <f t="shared" si="97"/>
        <v/>
      </c>
      <c r="V443" s="83" t="b">
        <f t="shared" si="98"/>
        <v>0</v>
      </c>
      <c r="W443" s="112" t="e">
        <f>IF(#REF!="",FALSE,IF(OR(X443&gt;Z443,X443&lt;Y443),TRUE,FALSE))</f>
        <v>#REF!</v>
      </c>
      <c r="X443" s="112">
        <f t="shared" si="99"/>
        <v>0</v>
      </c>
      <c r="Y443" s="114" t="e">
        <f>#REF!-3/30</f>
        <v>#REF!</v>
      </c>
      <c r="Z443" s="115" t="e">
        <f>#REF!+1/30</f>
        <v>#REF!</v>
      </c>
    </row>
    <row r="444" spans="1:26" s="30" customFormat="1" x14ac:dyDescent="0.25">
      <c r="A444" s="19">
        <v>429</v>
      </c>
      <c r="B444" s="20"/>
      <c r="C444" s="149"/>
      <c r="D444" s="1"/>
      <c r="E444" s="1"/>
      <c r="F444" s="173"/>
      <c r="G444" s="55"/>
      <c r="H444" s="116" t="str">
        <f t="shared" si="100"/>
        <v/>
      </c>
      <c r="I444" s="35" t="b">
        <f t="shared" si="90"/>
        <v>0</v>
      </c>
      <c r="J444" s="80" t="str">
        <f t="shared" si="91"/>
        <v/>
      </c>
      <c r="K444" s="29" t="b">
        <f t="shared" si="101"/>
        <v>0</v>
      </c>
      <c r="L444" s="80" t="str">
        <f t="shared" si="102"/>
        <v/>
      </c>
      <c r="M444" s="81" t="e">
        <f t="shared" si="92"/>
        <v>#VALUE!</v>
      </c>
      <c r="N444" s="81" t="e">
        <f t="shared" si="93"/>
        <v>#VALUE!</v>
      </c>
      <c r="O444" s="81" t="e">
        <f t="shared" si="94"/>
        <v>#VALUE!</v>
      </c>
      <c r="P444" s="82" t="e">
        <f t="shared" si="95"/>
        <v>#VALUE!</v>
      </c>
      <c r="Q444" s="82" t="e">
        <f t="shared" si="103"/>
        <v>#VALUE!</v>
      </c>
      <c r="R444" s="82" t="b">
        <f t="shared" si="104"/>
        <v>0</v>
      </c>
      <c r="S444" s="72" t="str">
        <f t="shared" si="96"/>
        <v/>
      </c>
      <c r="T444" s="81" t="e" cm="1">
        <f t="array" aca="1" ref="T444" ca="1">TEXT(RIGHT(10-RIGHT(SUM(INDEX(1*(MID(MID(C444,1,1)*2,ROW(INDIRECT("1:"&amp;LEN(MID(C444,1,1)*2))),1)),,))+MID(C444,2,1)+
SUM(INDEX(1*(MID(MID(C444,3,1)*2,ROW(INDIRECT("1:"&amp;LEN(MID(C444,3,1)*2))),1)),,))+MID(C444,4,1)+
SUM(INDEX(1*(MID(MID(C444,5,1)*2,ROW(INDIRECT("1:"&amp;LEN(MID(C444,5,1)*2))),1)),,))+MID(C444,6,1)+
SUM(INDEX(1*(MID(MID(C444,8,1)*2,ROW(INDIRECT("1:"&amp;LEN(MID(C444,8,1)*2))),1)),,))+MID(C444,9,1)+
SUM(INDEX(1*(MID(MID(C444,10,1)*2,ROW(INDIRECT("1:"&amp;LEN(MID(C444,10,1)*2))),1)),,)),1),1),"0")</f>
        <v>#VALUE!</v>
      </c>
      <c r="U444" s="81" t="str">
        <f t="shared" si="97"/>
        <v/>
      </c>
      <c r="V444" s="83" t="b">
        <f t="shared" si="98"/>
        <v>0</v>
      </c>
      <c r="W444" s="112" t="e">
        <f>IF(#REF!="",FALSE,IF(OR(X444&gt;Z444,X444&lt;Y444),TRUE,FALSE))</f>
        <v>#REF!</v>
      </c>
      <c r="X444" s="112">
        <f t="shared" si="99"/>
        <v>0</v>
      </c>
      <c r="Y444" s="114" t="e">
        <f>#REF!-3/30</f>
        <v>#REF!</v>
      </c>
      <c r="Z444" s="115" t="e">
        <f>#REF!+1/30</f>
        <v>#REF!</v>
      </c>
    </row>
    <row r="445" spans="1:26" s="30" customFormat="1" x14ac:dyDescent="0.25">
      <c r="A445" s="19">
        <v>430</v>
      </c>
      <c r="B445" s="20"/>
      <c r="C445" s="149"/>
      <c r="D445" s="1"/>
      <c r="E445" s="1"/>
      <c r="F445" s="173"/>
      <c r="G445" s="55"/>
      <c r="H445" s="116" t="str">
        <f t="shared" si="100"/>
        <v/>
      </c>
      <c r="I445" s="35" t="b">
        <f t="shared" si="90"/>
        <v>0</v>
      </c>
      <c r="J445" s="80" t="str">
        <f t="shared" si="91"/>
        <v/>
      </c>
      <c r="K445" s="29" t="b">
        <f t="shared" si="101"/>
        <v>0</v>
      </c>
      <c r="L445" s="80" t="str">
        <f t="shared" si="102"/>
        <v/>
      </c>
      <c r="M445" s="81" t="e">
        <f t="shared" si="92"/>
        <v>#VALUE!</v>
      </c>
      <c r="N445" s="81" t="e">
        <f t="shared" si="93"/>
        <v>#VALUE!</v>
      </c>
      <c r="O445" s="81" t="e">
        <f t="shared" si="94"/>
        <v>#VALUE!</v>
      </c>
      <c r="P445" s="82" t="e">
        <f t="shared" si="95"/>
        <v>#VALUE!</v>
      </c>
      <c r="Q445" s="82" t="e">
        <f t="shared" si="103"/>
        <v>#VALUE!</v>
      </c>
      <c r="R445" s="82" t="b">
        <f t="shared" si="104"/>
        <v>0</v>
      </c>
      <c r="S445" s="72" t="str">
        <f t="shared" si="96"/>
        <v/>
      </c>
      <c r="T445" s="81" t="e" cm="1">
        <f t="array" aca="1" ref="T445" ca="1">TEXT(RIGHT(10-RIGHT(SUM(INDEX(1*(MID(MID(C445,1,1)*2,ROW(INDIRECT("1:"&amp;LEN(MID(C445,1,1)*2))),1)),,))+MID(C445,2,1)+
SUM(INDEX(1*(MID(MID(C445,3,1)*2,ROW(INDIRECT("1:"&amp;LEN(MID(C445,3,1)*2))),1)),,))+MID(C445,4,1)+
SUM(INDEX(1*(MID(MID(C445,5,1)*2,ROW(INDIRECT("1:"&amp;LEN(MID(C445,5,1)*2))),1)),,))+MID(C445,6,1)+
SUM(INDEX(1*(MID(MID(C445,8,1)*2,ROW(INDIRECT("1:"&amp;LEN(MID(C445,8,1)*2))),1)),,))+MID(C445,9,1)+
SUM(INDEX(1*(MID(MID(C445,10,1)*2,ROW(INDIRECT("1:"&amp;LEN(MID(C445,10,1)*2))),1)),,)),1),1),"0")</f>
        <v>#VALUE!</v>
      </c>
      <c r="U445" s="81" t="str">
        <f t="shared" si="97"/>
        <v/>
      </c>
      <c r="V445" s="83" t="b">
        <f t="shared" si="98"/>
        <v>0</v>
      </c>
      <c r="W445" s="112" t="e">
        <f>IF(#REF!="",FALSE,IF(OR(X445&gt;Z445,X445&lt;Y445),TRUE,FALSE))</f>
        <v>#REF!</v>
      </c>
      <c r="X445" s="112">
        <f t="shared" si="99"/>
        <v>0</v>
      </c>
      <c r="Y445" s="114" t="e">
        <f>#REF!-3/30</f>
        <v>#REF!</v>
      </c>
      <c r="Z445" s="115" t="e">
        <f>#REF!+1/30</f>
        <v>#REF!</v>
      </c>
    </row>
    <row r="446" spans="1:26" s="30" customFormat="1" x14ac:dyDescent="0.25">
      <c r="A446" s="19">
        <v>431</v>
      </c>
      <c r="B446" s="20"/>
      <c r="C446" s="149"/>
      <c r="D446" s="1"/>
      <c r="E446" s="1"/>
      <c r="F446" s="173"/>
      <c r="G446" s="55"/>
      <c r="H446" s="116" t="str">
        <f t="shared" si="100"/>
        <v/>
      </c>
      <c r="I446" s="35" t="b">
        <f t="shared" si="90"/>
        <v>0</v>
      </c>
      <c r="J446" s="80" t="str">
        <f t="shared" si="91"/>
        <v/>
      </c>
      <c r="K446" s="29" t="b">
        <f t="shared" si="101"/>
        <v>0</v>
      </c>
      <c r="L446" s="80" t="str">
        <f t="shared" si="102"/>
        <v/>
      </c>
      <c r="M446" s="81" t="e">
        <f t="shared" si="92"/>
        <v>#VALUE!</v>
      </c>
      <c r="N446" s="81" t="e">
        <f t="shared" si="93"/>
        <v>#VALUE!</v>
      </c>
      <c r="O446" s="81" t="e">
        <f t="shared" si="94"/>
        <v>#VALUE!</v>
      </c>
      <c r="P446" s="82" t="e">
        <f t="shared" si="95"/>
        <v>#VALUE!</v>
      </c>
      <c r="Q446" s="82" t="e">
        <f t="shared" si="103"/>
        <v>#VALUE!</v>
      </c>
      <c r="R446" s="82" t="b">
        <f t="shared" si="104"/>
        <v>0</v>
      </c>
      <c r="S446" s="72" t="str">
        <f t="shared" si="96"/>
        <v/>
      </c>
      <c r="T446" s="81" t="e" cm="1">
        <f t="array" aca="1" ref="T446" ca="1">TEXT(RIGHT(10-RIGHT(SUM(INDEX(1*(MID(MID(C446,1,1)*2,ROW(INDIRECT("1:"&amp;LEN(MID(C446,1,1)*2))),1)),,))+MID(C446,2,1)+
SUM(INDEX(1*(MID(MID(C446,3,1)*2,ROW(INDIRECT("1:"&amp;LEN(MID(C446,3,1)*2))),1)),,))+MID(C446,4,1)+
SUM(INDEX(1*(MID(MID(C446,5,1)*2,ROW(INDIRECT("1:"&amp;LEN(MID(C446,5,1)*2))),1)),,))+MID(C446,6,1)+
SUM(INDEX(1*(MID(MID(C446,8,1)*2,ROW(INDIRECT("1:"&amp;LEN(MID(C446,8,1)*2))),1)),,))+MID(C446,9,1)+
SUM(INDEX(1*(MID(MID(C446,10,1)*2,ROW(INDIRECT("1:"&amp;LEN(MID(C446,10,1)*2))),1)),,)),1),1),"0")</f>
        <v>#VALUE!</v>
      </c>
      <c r="U446" s="81" t="str">
        <f t="shared" si="97"/>
        <v/>
      </c>
      <c r="V446" s="83" t="b">
        <f t="shared" si="98"/>
        <v>0</v>
      </c>
      <c r="W446" s="112" t="e">
        <f>IF(#REF!="",FALSE,IF(OR(X446&gt;Z446,X446&lt;Y446),TRUE,FALSE))</f>
        <v>#REF!</v>
      </c>
      <c r="X446" s="112">
        <f t="shared" si="99"/>
        <v>0</v>
      </c>
      <c r="Y446" s="114" t="e">
        <f>#REF!-3/30</f>
        <v>#REF!</v>
      </c>
      <c r="Z446" s="115" t="e">
        <f>#REF!+1/30</f>
        <v>#REF!</v>
      </c>
    </row>
    <row r="447" spans="1:26" s="30" customFormat="1" x14ac:dyDescent="0.25">
      <c r="A447" s="19">
        <v>432</v>
      </c>
      <c r="B447" s="20"/>
      <c r="C447" s="149"/>
      <c r="D447" s="1"/>
      <c r="E447" s="1"/>
      <c r="F447" s="173"/>
      <c r="G447" s="55"/>
      <c r="H447" s="116" t="str">
        <f t="shared" si="100"/>
        <v/>
      </c>
      <c r="I447" s="35" t="b">
        <f t="shared" si="90"/>
        <v>0</v>
      </c>
      <c r="J447" s="80" t="str">
        <f t="shared" si="91"/>
        <v/>
      </c>
      <c r="K447" s="29" t="b">
        <f t="shared" si="101"/>
        <v>0</v>
      </c>
      <c r="L447" s="80" t="str">
        <f t="shared" si="102"/>
        <v/>
      </c>
      <c r="M447" s="81" t="e">
        <f t="shared" si="92"/>
        <v>#VALUE!</v>
      </c>
      <c r="N447" s="81" t="e">
        <f t="shared" si="93"/>
        <v>#VALUE!</v>
      </c>
      <c r="O447" s="81" t="e">
        <f t="shared" si="94"/>
        <v>#VALUE!</v>
      </c>
      <c r="P447" s="82" t="e">
        <f t="shared" si="95"/>
        <v>#VALUE!</v>
      </c>
      <c r="Q447" s="82" t="e">
        <f t="shared" si="103"/>
        <v>#VALUE!</v>
      </c>
      <c r="R447" s="82" t="b">
        <f t="shared" si="104"/>
        <v>0</v>
      </c>
      <c r="S447" s="72" t="str">
        <f t="shared" si="96"/>
        <v/>
      </c>
      <c r="T447" s="81" t="e" cm="1">
        <f t="array" aca="1" ref="T447" ca="1">TEXT(RIGHT(10-RIGHT(SUM(INDEX(1*(MID(MID(C447,1,1)*2,ROW(INDIRECT("1:"&amp;LEN(MID(C447,1,1)*2))),1)),,))+MID(C447,2,1)+
SUM(INDEX(1*(MID(MID(C447,3,1)*2,ROW(INDIRECT("1:"&amp;LEN(MID(C447,3,1)*2))),1)),,))+MID(C447,4,1)+
SUM(INDEX(1*(MID(MID(C447,5,1)*2,ROW(INDIRECT("1:"&amp;LEN(MID(C447,5,1)*2))),1)),,))+MID(C447,6,1)+
SUM(INDEX(1*(MID(MID(C447,8,1)*2,ROW(INDIRECT("1:"&amp;LEN(MID(C447,8,1)*2))),1)),,))+MID(C447,9,1)+
SUM(INDEX(1*(MID(MID(C447,10,1)*2,ROW(INDIRECT("1:"&amp;LEN(MID(C447,10,1)*2))),1)),,)),1),1),"0")</f>
        <v>#VALUE!</v>
      </c>
      <c r="U447" s="81" t="str">
        <f t="shared" si="97"/>
        <v/>
      </c>
      <c r="V447" s="83" t="b">
        <f t="shared" si="98"/>
        <v>0</v>
      </c>
      <c r="W447" s="112" t="e">
        <f>IF(#REF!="",FALSE,IF(OR(X447&gt;Z447,X447&lt;Y447),TRUE,FALSE))</f>
        <v>#REF!</v>
      </c>
      <c r="X447" s="112">
        <f t="shared" si="99"/>
        <v>0</v>
      </c>
      <c r="Y447" s="114" t="e">
        <f>#REF!-3/30</f>
        <v>#REF!</v>
      </c>
      <c r="Z447" s="115" t="e">
        <f>#REF!+1/30</f>
        <v>#REF!</v>
      </c>
    </row>
    <row r="448" spans="1:26" s="30" customFormat="1" x14ac:dyDescent="0.25">
      <c r="A448" s="19">
        <v>433</v>
      </c>
      <c r="B448" s="20"/>
      <c r="C448" s="149"/>
      <c r="D448" s="1"/>
      <c r="E448" s="1"/>
      <c r="F448" s="173"/>
      <c r="G448" s="55"/>
      <c r="H448" s="116" t="str">
        <f t="shared" si="100"/>
        <v/>
      </c>
      <c r="I448" s="35" t="b">
        <f t="shared" si="90"/>
        <v>0</v>
      </c>
      <c r="J448" s="80" t="str">
        <f t="shared" si="91"/>
        <v/>
      </c>
      <c r="K448" s="29" t="b">
        <f t="shared" si="101"/>
        <v>0</v>
      </c>
      <c r="L448" s="80" t="str">
        <f t="shared" si="102"/>
        <v/>
      </c>
      <c r="M448" s="81" t="e">
        <f t="shared" si="92"/>
        <v>#VALUE!</v>
      </c>
      <c r="N448" s="81" t="e">
        <f t="shared" si="93"/>
        <v>#VALUE!</v>
      </c>
      <c r="O448" s="81" t="e">
        <f t="shared" si="94"/>
        <v>#VALUE!</v>
      </c>
      <c r="P448" s="82" t="e">
        <f t="shared" si="95"/>
        <v>#VALUE!</v>
      </c>
      <c r="Q448" s="82" t="e">
        <f t="shared" si="103"/>
        <v>#VALUE!</v>
      </c>
      <c r="R448" s="82" t="b">
        <f t="shared" si="104"/>
        <v>0</v>
      </c>
      <c r="S448" s="72" t="str">
        <f t="shared" si="96"/>
        <v/>
      </c>
      <c r="T448" s="81" t="e" cm="1">
        <f t="array" aca="1" ref="T448" ca="1">TEXT(RIGHT(10-RIGHT(SUM(INDEX(1*(MID(MID(C448,1,1)*2,ROW(INDIRECT("1:"&amp;LEN(MID(C448,1,1)*2))),1)),,))+MID(C448,2,1)+
SUM(INDEX(1*(MID(MID(C448,3,1)*2,ROW(INDIRECT("1:"&amp;LEN(MID(C448,3,1)*2))),1)),,))+MID(C448,4,1)+
SUM(INDEX(1*(MID(MID(C448,5,1)*2,ROW(INDIRECT("1:"&amp;LEN(MID(C448,5,1)*2))),1)),,))+MID(C448,6,1)+
SUM(INDEX(1*(MID(MID(C448,8,1)*2,ROW(INDIRECT("1:"&amp;LEN(MID(C448,8,1)*2))),1)),,))+MID(C448,9,1)+
SUM(INDEX(1*(MID(MID(C448,10,1)*2,ROW(INDIRECT("1:"&amp;LEN(MID(C448,10,1)*2))),1)),,)),1),1),"0")</f>
        <v>#VALUE!</v>
      </c>
      <c r="U448" s="81" t="str">
        <f t="shared" si="97"/>
        <v/>
      </c>
      <c r="V448" s="83" t="b">
        <f t="shared" si="98"/>
        <v>0</v>
      </c>
      <c r="W448" s="112" t="e">
        <f>IF(#REF!="",FALSE,IF(OR(X448&gt;Z448,X448&lt;Y448),TRUE,FALSE))</f>
        <v>#REF!</v>
      </c>
      <c r="X448" s="112">
        <f t="shared" si="99"/>
        <v>0</v>
      </c>
      <c r="Y448" s="114" t="e">
        <f>#REF!-3/30</f>
        <v>#REF!</v>
      </c>
      <c r="Z448" s="115" t="e">
        <f>#REF!+1/30</f>
        <v>#REF!</v>
      </c>
    </row>
    <row r="449" spans="1:26" s="30" customFormat="1" x14ac:dyDescent="0.25">
      <c r="A449" s="19">
        <v>434</v>
      </c>
      <c r="B449" s="20"/>
      <c r="C449" s="149"/>
      <c r="D449" s="1"/>
      <c r="E449" s="1"/>
      <c r="F449" s="173"/>
      <c r="G449" s="55"/>
      <c r="H449" s="116" t="str">
        <f t="shared" si="100"/>
        <v/>
      </c>
      <c r="I449" s="35" t="b">
        <f t="shared" si="90"/>
        <v>0</v>
      </c>
      <c r="J449" s="80" t="str">
        <f t="shared" si="91"/>
        <v/>
      </c>
      <c r="K449" s="29" t="b">
        <f t="shared" si="101"/>
        <v>0</v>
      </c>
      <c r="L449" s="80" t="str">
        <f t="shared" si="102"/>
        <v/>
      </c>
      <c r="M449" s="81" t="e">
        <f t="shared" si="92"/>
        <v>#VALUE!</v>
      </c>
      <c r="N449" s="81" t="e">
        <f t="shared" si="93"/>
        <v>#VALUE!</v>
      </c>
      <c r="O449" s="81" t="e">
        <f t="shared" si="94"/>
        <v>#VALUE!</v>
      </c>
      <c r="P449" s="82" t="e">
        <f t="shared" si="95"/>
        <v>#VALUE!</v>
      </c>
      <c r="Q449" s="82" t="e">
        <f t="shared" si="103"/>
        <v>#VALUE!</v>
      </c>
      <c r="R449" s="82" t="b">
        <f t="shared" si="104"/>
        <v>0</v>
      </c>
      <c r="S449" s="72" t="str">
        <f t="shared" si="96"/>
        <v/>
      </c>
      <c r="T449" s="81" t="e" cm="1">
        <f t="array" aca="1" ref="T449" ca="1">TEXT(RIGHT(10-RIGHT(SUM(INDEX(1*(MID(MID(C449,1,1)*2,ROW(INDIRECT("1:"&amp;LEN(MID(C449,1,1)*2))),1)),,))+MID(C449,2,1)+
SUM(INDEX(1*(MID(MID(C449,3,1)*2,ROW(INDIRECT("1:"&amp;LEN(MID(C449,3,1)*2))),1)),,))+MID(C449,4,1)+
SUM(INDEX(1*(MID(MID(C449,5,1)*2,ROW(INDIRECT("1:"&amp;LEN(MID(C449,5,1)*2))),1)),,))+MID(C449,6,1)+
SUM(INDEX(1*(MID(MID(C449,8,1)*2,ROW(INDIRECT("1:"&amp;LEN(MID(C449,8,1)*2))),1)),,))+MID(C449,9,1)+
SUM(INDEX(1*(MID(MID(C449,10,1)*2,ROW(INDIRECT("1:"&amp;LEN(MID(C449,10,1)*2))),1)),,)),1),1),"0")</f>
        <v>#VALUE!</v>
      </c>
      <c r="U449" s="81" t="str">
        <f t="shared" si="97"/>
        <v/>
      </c>
      <c r="V449" s="83" t="b">
        <f t="shared" si="98"/>
        <v>0</v>
      </c>
      <c r="W449" s="112" t="e">
        <f>IF(#REF!="",FALSE,IF(OR(X449&gt;Z449,X449&lt;Y449),TRUE,FALSE))</f>
        <v>#REF!</v>
      </c>
      <c r="X449" s="112">
        <f t="shared" si="99"/>
        <v>0</v>
      </c>
      <c r="Y449" s="114" t="e">
        <f>#REF!-3/30</f>
        <v>#REF!</v>
      </c>
      <c r="Z449" s="115" t="e">
        <f>#REF!+1/30</f>
        <v>#REF!</v>
      </c>
    </row>
    <row r="450" spans="1:26" s="30" customFormat="1" x14ac:dyDescent="0.25">
      <c r="A450" s="19">
        <v>435</v>
      </c>
      <c r="B450" s="20"/>
      <c r="C450" s="149"/>
      <c r="D450" s="1"/>
      <c r="E450" s="1"/>
      <c r="F450" s="173"/>
      <c r="G450" s="55"/>
      <c r="H450" s="116" t="str">
        <f t="shared" si="100"/>
        <v/>
      </c>
      <c r="I450" s="35" t="b">
        <f t="shared" si="90"/>
        <v>0</v>
      </c>
      <c r="J450" s="80" t="str">
        <f t="shared" si="91"/>
        <v/>
      </c>
      <c r="K450" s="29" t="b">
        <f t="shared" si="101"/>
        <v>0</v>
      </c>
      <c r="L450" s="80" t="str">
        <f t="shared" si="102"/>
        <v/>
      </c>
      <c r="M450" s="81" t="e">
        <f t="shared" si="92"/>
        <v>#VALUE!</v>
      </c>
      <c r="N450" s="81" t="e">
        <f t="shared" si="93"/>
        <v>#VALUE!</v>
      </c>
      <c r="O450" s="81" t="e">
        <f t="shared" si="94"/>
        <v>#VALUE!</v>
      </c>
      <c r="P450" s="82" t="e">
        <f t="shared" si="95"/>
        <v>#VALUE!</v>
      </c>
      <c r="Q450" s="82" t="e">
        <f t="shared" si="103"/>
        <v>#VALUE!</v>
      </c>
      <c r="R450" s="82" t="b">
        <f t="shared" si="104"/>
        <v>0</v>
      </c>
      <c r="S450" s="72" t="str">
        <f t="shared" si="96"/>
        <v/>
      </c>
      <c r="T450" s="81" t="e" cm="1">
        <f t="array" aca="1" ref="T450" ca="1">TEXT(RIGHT(10-RIGHT(SUM(INDEX(1*(MID(MID(C450,1,1)*2,ROW(INDIRECT("1:"&amp;LEN(MID(C450,1,1)*2))),1)),,))+MID(C450,2,1)+
SUM(INDEX(1*(MID(MID(C450,3,1)*2,ROW(INDIRECT("1:"&amp;LEN(MID(C450,3,1)*2))),1)),,))+MID(C450,4,1)+
SUM(INDEX(1*(MID(MID(C450,5,1)*2,ROW(INDIRECT("1:"&amp;LEN(MID(C450,5,1)*2))),1)),,))+MID(C450,6,1)+
SUM(INDEX(1*(MID(MID(C450,8,1)*2,ROW(INDIRECT("1:"&amp;LEN(MID(C450,8,1)*2))),1)),,))+MID(C450,9,1)+
SUM(INDEX(1*(MID(MID(C450,10,1)*2,ROW(INDIRECT("1:"&amp;LEN(MID(C450,10,1)*2))),1)),,)),1),1),"0")</f>
        <v>#VALUE!</v>
      </c>
      <c r="U450" s="81" t="str">
        <f t="shared" si="97"/>
        <v/>
      </c>
      <c r="V450" s="83" t="b">
        <f t="shared" si="98"/>
        <v>0</v>
      </c>
      <c r="W450" s="112" t="e">
        <f>IF(#REF!="",FALSE,IF(OR(X450&gt;Z450,X450&lt;Y450),TRUE,FALSE))</f>
        <v>#REF!</v>
      </c>
      <c r="X450" s="112">
        <f t="shared" si="99"/>
        <v>0</v>
      </c>
      <c r="Y450" s="114" t="e">
        <f>#REF!-3/30</f>
        <v>#REF!</v>
      </c>
      <c r="Z450" s="115" t="e">
        <f>#REF!+1/30</f>
        <v>#REF!</v>
      </c>
    </row>
    <row r="451" spans="1:26" s="30" customFormat="1" x14ac:dyDescent="0.25">
      <c r="A451" s="19">
        <v>436</v>
      </c>
      <c r="B451" s="20"/>
      <c r="C451" s="149"/>
      <c r="D451" s="1"/>
      <c r="E451" s="1"/>
      <c r="F451" s="173"/>
      <c r="G451" s="55"/>
      <c r="H451" s="116" t="str">
        <f t="shared" si="100"/>
        <v/>
      </c>
      <c r="I451" s="35" t="b">
        <f t="shared" si="90"/>
        <v>0</v>
      </c>
      <c r="J451" s="80" t="str">
        <f t="shared" si="91"/>
        <v/>
      </c>
      <c r="K451" s="29" t="b">
        <f t="shared" si="101"/>
        <v>0</v>
      </c>
      <c r="L451" s="80" t="str">
        <f t="shared" si="102"/>
        <v/>
      </c>
      <c r="M451" s="81" t="e">
        <f t="shared" si="92"/>
        <v>#VALUE!</v>
      </c>
      <c r="N451" s="81" t="e">
        <f t="shared" si="93"/>
        <v>#VALUE!</v>
      </c>
      <c r="O451" s="81" t="e">
        <f t="shared" si="94"/>
        <v>#VALUE!</v>
      </c>
      <c r="P451" s="82" t="e">
        <f t="shared" si="95"/>
        <v>#VALUE!</v>
      </c>
      <c r="Q451" s="82" t="e">
        <f t="shared" si="103"/>
        <v>#VALUE!</v>
      </c>
      <c r="R451" s="82" t="b">
        <f t="shared" si="104"/>
        <v>0</v>
      </c>
      <c r="S451" s="72" t="str">
        <f t="shared" si="96"/>
        <v/>
      </c>
      <c r="T451" s="81" t="e" cm="1">
        <f t="array" aca="1" ref="T451" ca="1">TEXT(RIGHT(10-RIGHT(SUM(INDEX(1*(MID(MID(C451,1,1)*2,ROW(INDIRECT("1:"&amp;LEN(MID(C451,1,1)*2))),1)),,))+MID(C451,2,1)+
SUM(INDEX(1*(MID(MID(C451,3,1)*2,ROW(INDIRECT("1:"&amp;LEN(MID(C451,3,1)*2))),1)),,))+MID(C451,4,1)+
SUM(INDEX(1*(MID(MID(C451,5,1)*2,ROW(INDIRECT("1:"&amp;LEN(MID(C451,5,1)*2))),1)),,))+MID(C451,6,1)+
SUM(INDEX(1*(MID(MID(C451,8,1)*2,ROW(INDIRECT("1:"&amp;LEN(MID(C451,8,1)*2))),1)),,))+MID(C451,9,1)+
SUM(INDEX(1*(MID(MID(C451,10,1)*2,ROW(INDIRECT("1:"&amp;LEN(MID(C451,10,1)*2))),1)),,)),1),1),"0")</f>
        <v>#VALUE!</v>
      </c>
      <c r="U451" s="81" t="str">
        <f t="shared" si="97"/>
        <v/>
      </c>
      <c r="V451" s="83" t="b">
        <f t="shared" si="98"/>
        <v>0</v>
      </c>
      <c r="W451" s="112" t="e">
        <f>IF(#REF!="",FALSE,IF(OR(X451&gt;Z451,X451&lt;Y451),TRUE,FALSE))</f>
        <v>#REF!</v>
      </c>
      <c r="X451" s="112">
        <f t="shared" si="99"/>
        <v>0</v>
      </c>
      <c r="Y451" s="114" t="e">
        <f>#REF!-3/30</f>
        <v>#REF!</v>
      </c>
      <c r="Z451" s="115" t="e">
        <f>#REF!+1/30</f>
        <v>#REF!</v>
      </c>
    </row>
    <row r="452" spans="1:26" s="30" customFormat="1" x14ac:dyDescent="0.25">
      <c r="A452" s="19">
        <v>437</v>
      </c>
      <c r="B452" s="20"/>
      <c r="C452" s="149"/>
      <c r="D452" s="1"/>
      <c r="E452" s="1"/>
      <c r="F452" s="173"/>
      <c r="G452" s="55"/>
      <c r="H452" s="116" t="str">
        <f t="shared" si="100"/>
        <v/>
      </c>
      <c r="I452" s="35" t="b">
        <f t="shared" si="90"/>
        <v>0</v>
      </c>
      <c r="J452" s="80" t="str">
        <f t="shared" si="91"/>
        <v/>
      </c>
      <c r="K452" s="29" t="b">
        <f t="shared" si="101"/>
        <v>0</v>
      </c>
      <c r="L452" s="80" t="str">
        <f t="shared" si="102"/>
        <v/>
      </c>
      <c r="M452" s="81" t="e">
        <f t="shared" si="92"/>
        <v>#VALUE!</v>
      </c>
      <c r="N452" s="81" t="e">
        <f t="shared" si="93"/>
        <v>#VALUE!</v>
      </c>
      <c r="O452" s="81" t="e">
        <f t="shared" si="94"/>
        <v>#VALUE!</v>
      </c>
      <c r="P452" s="82" t="e">
        <f t="shared" si="95"/>
        <v>#VALUE!</v>
      </c>
      <c r="Q452" s="82" t="e">
        <f t="shared" si="103"/>
        <v>#VALUE!</v>
      </c>
      <c r="R452" s="82" t="b">
        <f t="shared" si="104"/>
        <v>0</v>
      </c>
      <c r="S452" s="72" t="str">
        <f t="shared" si="96"/>
        <v/>
      </c>
      <c r="T452" s="81" t="e" cm="1">
        <f t="array" aca="1" ref="T452" ca="1">TEXT(RIGHT(10-RIGHT(SUM(INDEX(1*(MID(MID(C452,1,1)*2,ROW(INDIRECT("1:"&amp;LEN(MID(C452,1,1)*2))),1)),,))+MID(C452,2,1)+
SUM(INDEX(1*(MID(MID(C452,3,1)*2,ROW(INDIRECT("1:"&amp;LEN(MID(C452,3,1)*2))),1)),,))+MID(C452,4,1)+
SUM(INDEX(1*(MID(MID(C452,5,1)*2,ROW(INDIRECT("1:"&amp;LEN(MID(C452,5,1)*2))),1)),,))+MID(C452,6,1)+
SUM(INDEX(1*(MID(MID(C452,8,1)*2,ROW(INDIRECT("1:"&amp;LEN(MID(C452,8,1)*2))),1)),,))+MID(C452,9,1)+
SUM(INDEX(1*(MID(MID(C452,10,1)*2,ROW(INDIRECT("1:"&amp;LEN(MID(C452,10,1)*2))),1)),,)),1),1),"0")</f>
        <v>#VALUE!</v>
      </c>
      <c r="U452" s="81" t="str">
        <f t="shared" si="97"/>
        <v/>
      </c>
      <c r="V452" s="83" t="b">
        <f t="shared" si="98"/>
        <v>0</v>
      </c>
      <c r="W452" s="112" t="e">
        <f>IF(#REF!="",FALSE,IF(OR(X452&gt;Z452,X452&lt;Y452),TRUE,FALSE))</f>
        <v>#REF!</v>
      </c>
      <c r="X452" s="112">
        <f t="shared" si="99"/>
        <v>0</v>
      </c>
      <c r="Y452" s="114" t="e">
        <f>#REF!-3/30</f>
        <v>#REF!</v>
      </c>
      <c r="Z452" s="115" t="e">
        <f>#REF!+1/30</f>
        <v>#REF!</v>
      </c>
    </row>
    <row r="453" spans="1:26" s="30" customFormat="1" x14ac:dyDescent="0.25">
      <c r="A453" s="19">
        <v>438</v>
      </c>
      <c r="B453" s="20"/>
      <c r="C453" s="149"/>
      <c r="D453" s="1"/>
      <c r="E453" s="1"/>
      <c r="F453" s="173"/>
      <c r="G453" s="55"/>
      <c r="H453" s="116" t="str">
        <f t="shared" si="100"/>
        <v/>
      </c>
      <c r="I453" s="35" t="b">
        <f t="shared" si="90"/>
        <v>0</v>
      </c>
      <c r="J453" s="80" t="str">
        <f t="shared" si="91"/>
        <v/>
      </c>
      <c r="K453" s="29" t="b">
        <f t="shared" si="101"/>
        <v>0</v>
      </c>
      <c r="L453" s="80" t="str">
        <f t="shared" si="102"/>
        <v/>
      </c>
      <c r="M453" s="81" t="e">
        <f t="shared" si="92"/>
        <v>#VALUE!</v>
      </c>
      <c r="N453" s="81" t="e">
        <f t="shared" si="93"/>
        <v>#VALUE!</v>
      </c>
      <c r="O453" s="81" t="e">
        <f t="shared" si="94"/>
        <v>#VALUE!</v>
      </c>
      <c r="P453" s="82" t="e">
        <f t="shared" si="95"/>
        <v>#VALUE!</v>
      </c>
      <c r="Q453" s="82" t="e">
        <f t="shared" si="103"/>
        <v>#VALUE!</v>
      </c>
      <c r="R453" s="82" t="b">
        <f t="shared" si="104"/>
        <v>0</v>
      </c>
      <c r="S453" s="72" t="str">
        <f t="shared" si="96"/>
        <v/>
      </c>
      <c r="T453" s="81" t="e" cm="1">
        <f t="array" aca="1" ref="T453" ca="1">TEXT(RIGHT(10-RIGHT(SUM(INDEX(1*(MID(MID(C453,1,1)*2,ROW(INDIRECT("1:"&amp;LEN(MID(C453,1,1)*2))),1)),,))+MID(C453,2,1)+
SUM(INDEX(1*(MID(MID(C453,3,1)*2,ROW(INDIRECT("1:"&amp;LEN(MID(C453,3,1)*2))),1)),,))+MID(C453,4,1)+
SUM(INDEX(1*(MID(MID(C453,5,1)*2,ROW(INDIRECT("1:"&amp;LEN(MID(C453,5,1)*2))),1)),,))+MID(C453,6,1)+
SUM(INDEX(1*(MID(MID(C453,8,1)*2,ROW(INDIRECT("1:"&amp;LEN(MID(C453,8,1)*2))),1)),,))+MID(C453,9,1)+
SUM(INDEX(1*(MID(MID(C453,10,1)*2,ROW(INDIRECT("1:"&amp;LEN(MID(C453,10,1)*2))),1)),,)),1),1),"0")</f>
        <v>#VALUE!</v>
      </c>
      <c r="U453" s="81" t="str">
        <f t="shared" si="97"/>
        <v/>
      </c>
      <c r="V453" s="83" t="b">
        <f t="shared" si="98"/>
        <v>0</v>
      </c>
      <c r="W453" s="112" t="e">
        <f>IF(#REF!="",FALSE,IF(OR(X453&gt;Z453,X453&lt;Y453),TRUE,FALSE))</f>
        <v>#REF!</v>
      </c>
      <c r="X453" s="112">
        <f t="shared" si="99"/>
        <v>0</v>
      </c>
      <c r="Y453" s="114" t="e">
        <f>#REF!-3/30</f>
        <v>#REF!</v>
      </c>
      <c r="Z453" s="115" t="e">
        <f>#REF!+1/30</f>
        <v>#REF!</v>
      </c>
    </row>
    <row r="454" spans="1:26" s="30" customFormat="1" x14ac:dyDescent="0.25">
      <c r="A454" s="19">
        <v>439</v>
      </c>
      <c r="B454" s="20"/>
      <c r="C454" s="149"/>
      <c r="D454" s="1"/>
      <c r="E454" s="1"/>
      <c r="F454" s="173"/>
      <c r="G454" s="55"/>
      <c r="H454" s="116" t="str">
        <f t="shared" si="100"/>
        <v/>
      </c>
      <c r="I454" s="35" t="b">
        <f t="shared" si="90"/>
        <v>0</v>
      </c>
      <c r="J454" s="80" t="str">
        <f t="shared" si="91"/>
        <v/>
      </c>
      <c r="K454" s="29" t="b">
        <f t="shared" si="101"/>
        <v>0</v>
      </c>
      <c r="L454" s="80" t="str">
        <f t="shared" si="102"/>
        <v/>
      </c>
      <c r="M454" s="81" t="e">
        <f t="shared" si="92"/>
        <v>#VALUE!</v>
      </c>
      <c r="N454" s="81" t="e">
        <f t="shared" si="93"/>
        <v>#VALUE!</v>
      </c>
      <c r="O454" s="81" t="e">
        <f t="shared" si="94"/>
        <v>#VALUE!</v>
      </c>
      <c r="P454" s="82" t="e">
        <f t="shared" si="95"/>
        <v>#VALUE!</v>
      </c>
      <c r="Q454" s="82" t="e">
        <f t="shared" si="103"/>
        <v>#VALUE!</v>
      </c>
      <c r="R454" s="82" t="b">
        <f t="shared" si="104"/>
        <v>0</v>
      </c>
      <c r="S454" s="72" t="str">
        <f t="shared" si="96"/>
        <v/>
      </c>
      <c r="T454" s="81" t="e" cm="1">
        <f t="array" aca="1" ref="T454" ca="1">TEXT(RIGHT(10-RIGHT(SUM(INDEX(1*(MID(MID(C454,1,1)*2,ROW(INDIRECT("1:"&amp;LEN(MID(C454,1,1)*2))),1)),,))+MID(C454,2,1)+
SUM(INDEX(1*(MID(MID(C454,3,1)*2,ROW(INDIRECT("1:"&amp;LEN(MID(C454,3,1)*2))),1)),,))+MID(C454,4,1)+
SUM(INDEX(1*(MID(MID(C454,5,1)*2,ROW(INDIRECT("1:"&amp;LEN(MID(C454,5,1)*2))),1)),,))+MID(C454,6,1)+
SUM(INDEX(1*(MID(MID(C454,8,1)*2,ROW(INDIRECT("1:"&amp;LEN(MID(C454,8,1)*2))),1)),,))+MID(C454,9,1)+
SUM(INDEX(1*(MID(MID(C454,10,1)*2,ROW(INDIRECT("1:"&amp;LEN(MID(C454,10,1)*2))),1)),,)),1),1),"0")</f>
        <v>#VALUE!</v>
      </c>
      <c r="U454" s="81" t="str">
        <f t="shared" si="97"/>
        <v/>
      </c>
      <c r="V454" s="83" t="b">
        <f t="shared" si="98"/>
        <v>0</v>
      </c>
      <c r="W454" s="112" t="e">
        <f>IF(#REF!="",FALSE,IF(OR(X454&gt;Z454,X454&lt;Y454),TRUE,FALSE))</f>
        <v>#REF!</v>
      </c>
      <c r="X454" s="112">
        <f t="shared" si="99"/>
        <v>0</v>
      </c>
      <c r="Y454" s="114" t="e">
        <f>#REF!-3/30</f>
        <v>#REF!</v>
      </c>
      <c r="Z454" s="115" t="e">
        <f>#REF!+1/30</f>
        <v>#REF!</v>
      </c>
    </row>
    <row r="455" spans="1:26" s="30" customFormat="1" x14ac:dyDescent="0.25">
      <c r="A455" s="19">
        <v>440</v>
      </c>
      <c r="B455" s="20"/>
      <c r="C455" s="149"/>
      <c r="D455" s="1"/>
      <c r="E455" s="1"/>
      <c r="F455" s="173"/>
      <c r="G455" s="55"/>
      <c r="H455" s="116" t="str">
        <f t="shared" si="100"/>
        <v/>
      </c>
      <c r="I455" s="35" t="b">
        <f t="shared" si="90"/>
        <v>0</v>
      </c>
      <c r="J455" s="80" t="str">
        <f t="shared" si="91"/>
        <v/>
      </c>
      <c r="K455" s="29" t="b">
        <f t="shared" si="101"/>
        <v>0</v>
      </c>
      <c r="L455" s="80" t="str">
        <f t="shared" si="102"/>
        <v/>
      </c>
      <c r="M455" s="81" t="e">
        <f t="shared" si="92"/>
        <v>#VALUE!</v>
      </c>
      <c r="N455" s="81" t="e">
        <f t="shared" si="93"/>
        <v>#VALUE!</v>
      </c>
      <c r="O455" s="81" t="e">
        <f t="shared" si="94"/>
        <v>#VALUE!</v>
      </c>
      <c r="P455" s="82" t="e">
        <f t="shared" si="95"/>
        <v>#VALUE!</v>
      </c>
      <c r="Q455" s="82" t="e">
        <f t="shared" si="103"/>
        <v>#VALUE!</v>
      </c>
      <c r="R455" s="82" t="b">
        <f t="shared" si="104"/>
        <v>0</v>
      </c>
      <c r="S455" s="72" t="str">
        <f t="shared" si="96"/>
        <v/>
      </c>
      <c r="T455" s="81" t="e" cm="1">
        <f t="array" aca="1" ref="T455" ca="1">TEXT(RIGHT(10-RIGHT(SUM(INDEX(1*(MID(MID(C455,1,1)*2,ROW(INDIRECT("1:"&amp;LEN(MID(C455,1,1)*2))),1)),,))+MID(C455,2,1)+
SUM(INDEX(1*(MID(MID(C455,3,1)*2,ROW(INDIRECT("1:"&amp;LEN(MID(C455,3,1)*2))),1)),,))+MID(C455,4,1)+
SUM(INDEX(1*(MID(MID(C455,5,1)*2,ROW(INDIRECT("1:"&amp;LEN(MID(C455,5,1)*2))),1)),,))+MID(C455,6,1)+
SUM(INDEX(1*(MID(MID(C455,8,1)*2,ROW(INDIRECT("1:"&amp;LEN(MID(C455,8,1)*2))),1)),,))+MID(C455,9,1)+
SUM(INDEX(1*(MID(MID(C455,10,1)*2,ROW(INDIRECT("1:"&amp;LEN(MID(C455,10,1)*2))),1)),,)),1),1),"0")</f>
        <v>#VALUE!</v>
      </c>
      <c r="U455" s="81" t="str">
        <f t="shared" si="97"/>
        <v/>
      </c>
      <c r="V455" s="83" t="b">
        <f t="shared" si="98"/>
        <v>0</v>
      </c>
      <c r="W455" s="112" t="e">
        <f>IF(#REF!="",FALSE,IF(OR(X455&gt;Z455,X455&lt;Y455),TRUE,FALSE))</f>
        <v>#REF!</v>
      </c>
      <c r="X455" s="112">
        <f t="shared" si="99"/>
        <v>0</v>
      </c>
      <c r="Y455" s="114" t="e">
        <f>#REF!-3/30</f>
        <v>#REF!</v>
      </c>
      <c r="Z455" s="115" t="e">
        <f>#REF!+1/30</f>
        <v>#REF!</v>
      </c>
    </row>
    <row r="456" spans="1:26" s="30" customFormat="1" x14ac:dyDescent="0.25">
      <c r="A456" s="19">
        <v>441</v>
      </c>
      <c r="B456" s="20"/>
      <c r="C456" s="149"/>
      <c r="D456" s="1"/>
      <c r="E456" s="1"/>
      <c r="F456" s="173"/>
      <c r="G456" s="55"/>
      <c r="H456" s="116" t="str">
        <f t="shared" si="100"/>
        <v/>
      </c>
      <c r="I456" s="35" t="b">
        <f t="shared" si="90"/>
        <v>0</v>
      </c>
      <c r="J456" s="80" t="str">
        <f t="shared" si="91"/>
        <v/>
      </c>
      <c r="K456" s="29" t="b">
        <f t="shared" si="101"/>
        <v>0</v>
      </c>
      <c r="L456" s="80" t="str">
        <f t="shared" si="102"/>
        <v/>
      </c>
      <c r="M456" s="81" t="e">
        <f t="shared" si="92"/>
        <v>#VALUE!</v>
      </c>
      <c r="N456" s="81" t="e">
        <f t="shared" si="93"/>
        <v>#VALUE!</v>
      </c>
      <c r="O456" s="81" t="e">
        <f t="shared" si="94"/>
        <v>#VALUE!</v>
      </c>
      <c r="P456" s="82" t="e">
        <f t="shared" si="95"/>
        <v>#VALUE!</v>
      </c>
      <c r="Q456" s="82" t="e">
        <f t="shared" si="103"/>
        <v>#VALUE!</v>
      </c>
      <c r="R456" s="82" t="b">
        <f t="shared" si="104"/>
        <v>0</v>
      </c>
      <c r="S456" s="72" t="str">
        <f t="shared" si="96"/>
        <v/>
      </c>
      <c r="T456" s="81" t="e" cm="1">
        <f t="array" aca="1" ref="T456" ca="1">TEXT(RIGHT(10-RIGHT(SUM(INDEX(1*(MID(MID(C456,1,1)*2,ROW(INDIRECT("1:"&amp;LEN(MID(C456,1,1)*2))),1)),,))+MID(C456,2,1)+
SUM(INDEX(1*(MID(MID(C456,3,1)*2,ROW(INDIRECT("1:"&amp;LEN(MID(C456,3,1)*2))),1)),,))+MID(C456,4,1)+
SUM(INDEX(1*(MID(MID(C456,5,1)*2,ROW(INDIRECT("1:"&amp;LEN(MID(C456,5,1)*2))),1)),,))+MID(C456,6,1)+
SUM(INDEX(1*(MID(MID(C456,8,1)*2,ROW(INDIRECT("1:"&amp;LEN(MID(C456,8,1)*2))),1)),,))+MID(C456,9,1)+
SUM(INDEX(1*(MID(MID(C456,10,1)*2,ROW(INDIRECT("1:"&amp;LEN(MID(C456,10,1)*2))),1)),,)),1),1),"0")</f>
        <v>#VALUE!</v>
      </c>
      <c r="U456" s="81" t="str">
        <f t="shared" si="97"/>
        <v/>
      </c>
      <c r="V456" s="83" t="b">
        <f t="shared" si="98"/>
        <v>0</v>
      </c>
      <c r="W456" s="112" t="e">
        <f>IF(#REF!="",FALSE,IF(OR(X456&gt;Z456,X456&lt;Y456),TRUE,FALSE))</f>
        <v>#REF!</v>
      </c>
      <c r="X456" s="112">
        <f t="shared" si="99"/>
        <v>0</v>
      </c>
      <c r="Y456" s="114" t="e">
        <f>#REF!-3/30</f>
        <v>#REF!</v>
      </c>
      <c r="Z456" s="115" t="e">
        <f>#REF!+1/30</f>
        <v>#REF!</v>
      </c>
    </row>
    <row r="457" spans="1:26" s="30" customFormat="1" x14ac:dyDescent="0.25">
      <c r="A457" s="19">
        <v>442</v>
      </c>
      <c r="B457" s="20"/>
      <c r="C457" s="149"/>
      <c r="D457" s="1"/>
      <c r="E457" s="1"/>
      <c r="F457" s="173"/>
      <c r="G457" s="55"/>
      <c r="H457" s="116" t="str">
        <f t="shared" si="100"/>
        <v/>
      </c>
      <c r="I457" s="35" t="b">
        <f t="shared" si="90"/>
        <v>0</v>
      </c>
      <c r="J457" s="80" t="str">
        <f t="shared" si="91"/>
        <v/>
      </c>
      <c r="K457" s="29" t="b">
        <f t="shared" si="101"/>
        <v>0</v>
      </c>
      <c r="L457" s="80" t="str">
        <f t="shared" si="102"/>
        <v/>
      </c>
      <c r="M457" s="81" t="e">
        <f t="shared" si="92"/>
        <v>#VALUE!</v>
      </c>
      <c r="N457" s="81" t="e">
        <f t="shared" si="93"/>
        <v>#VALUE!</v>
      </c>
      <c r="O457" s="81" t="e">
        <f t="shared" si="94"/>
        <v>#VALUE!</v>
      </c>
      <c r="P457" s="82" t="e">
        <f t="shared" si="95"/>
        <v>#VALUE!</v>
      </c>
      <c r="Q457" s="82" t="e">
        <f t="shared" si="103"/>
        <v>#VALUE!</v>
      </c>
      <c r="R457" s="82" t="b">
        <f t="shared" si="104"/>
        <v>0</v>
      </c>
      <c r="S457" s="72" t="str">
        <f t="shared" si="96"/>
        <v/>
      </c>
      <c r="T457" s="81" t="e" cm="1">
        <f t="array" aca="1" ref="T457" ca="1">TEXT(RIGHT(10-RIGHT(SUM(INDEX(1*(MID(MID(C457,1,1)*2,ROW(INDIRECT("1:"&amp;LEN(MID(C457,1,1)*2))),1)),,))+MID(C457,2,1)+
SUM(INDEX(1*(MID(MID(C457,3,1)*2,ROW(INDIRECT("1:"&amp;LEN(MID(C457,3,1)*2))),1)),,))+MID(C457,4,1)+
SUM(INDEX(1*(MID(MID(C457,5,1)*2,ROW(INDIRECT("1:"&amp;LEN(MID(C457,5,1)*2))),1)),,))+MID(C457,6,1)+
SUM(INDEX(1*(MID(MID(C457,8,1)*2,ROW(INDIRECT("1:"&amp;LEN(MID(C457,8,1)*2))),1)),,))+MID(C457,9,1)+
SUM(INDEX(1*(MID(MID(C457,10,1)*2,ROW(INDIRECT("1:"&amp;LEN(MID(C457,10,1)*2))),1)),,)),1),1),"0")</f>
        <v>#VALUE!</v>
      </c>
      <c r="U457" s="81" t="str">
        <f t="shared" si="97"/>
        <v/>
      </c>
      <c r="V457" s="83" t="b">
        <f t="shared" si="98"/>
        <v>0</v>
      </c>
      <c r="W457" s="112" t="e">
        <f>IF(#REF!="",FALSE,IF(OR(X457&gt;Z457,X457&lt;Y457),TRUE,FALSE))</f>
        <v>#REF!</v>
      </c>
      <c r="X457" s="112">
        <f t="shared" si="99"/>
        <v>0</v>
      </c>
      <c r="Y457" s="114" t="e">
        <f>#REF!-3/30</f>
        <v>#REF!</v>
      </c>
      <c r="Z457" s="115" t="e">
        <f>#REF!+1/30</f>
        <v>#REF!</v>
      </c>
    </row>
    <row r="458" spans="1:26" s="30" customFormat="1" x14ac:dyDescent="0.25">
      <c r="A458" s="19">
        <v>443</v>
      </c>
      <c r="B458" s="20"/>
      <c r="C458" s="149"/>
      <c r="D458" s="1"/>
      <c r="E458" s="1"/>
      <c r="F458" s="173"/>
      <c r="G458" s="55"/>
      <c r="H458" s="116" t="str">
        <f t="shared" si="100"/>
        <v/>
      </c>
      <c r="I458" s="35" t="b">
        <f t="shared" si="90"/>
        <v>0</v>
      </c>
      <c r="J458" s="80" t="str">
        <f t="shared" si="91"/>
        <v/>
      </c>
      <c r="K458" s="29" t="b">
        <f t="shared" si="101"/>
        <v>0</v>
      </c>
      <c r="L458" s="80" t="str">
        <f t="shared" si="102"/>
        <v/>
      </c>
      <c r="M458" s="81" t="e">
        <f t="shared" si="92"/>
        <v>#VALUE!</v>
      </c>
      <c r="N458" s="81" t="e">
        <f t="shared" si="93"/>
        <v>#VALUE!</v>
      </c>
      <c r="O458" s="81" t="e">
        <f t="shared" si="94"/>
        <v>#VALUE!</v>
      </c>
      <c r="P458" s="82" t="e">
        <f t="shared" si="95"/>
        <v>#VALUE!</v>
      </c>
      <c r="Q458" s="82" t="e">
        <f t="shared" si="103"/>
        <v>#VALUE!</v>
      </c>
      <c r="R458" s="82" t="b">
        <f t="shared" si="104"/>
        <v>0</v>
      </c>
      <c r="S458" s="72" t="str">
        <f t="shared" si="96"/>
        <v/>
      </c>
      <c r="T458" s="81" t="e" cm="1">
        <f t="array" aca="1" ref="T458" ca="1">TEXT(RIGHT(10-RIGHT(SUM(INDEX(1*(MID(MID(C458,1,1)*2,ROW(INDIRECT("1:"&amp;LEN(MID(C458,1,1)*2))),1)),,))+MID(C458,2,1)+
SUM(INDEX(1*(MID(MID(C458,3,1)*2,ROW(INDIRECT("1:"&amp;LEN(MID(C458,3,1)*2))),1)),,))+MID(C458,4,1)+
SUM(INDEX(1*(MID(MID(C458,5,1)*2,ROW(INDIRECT("1:"&amp;LEN(MID(C458,5,1)*2))),1)),,))+MID(C458,6,1)+
SUM(INDEX(1*(MID(MID(C458,8,1)*2,ROW(INDIRECT("1:"&amp;LEN(MID(C458,8,1)*2))),1)),,))+MID(C458,9,1)+
SUM(INDEX(1*(MID(MID(C458,10,1)*2,ROW(INDIRECT("1:"&amp;LEN(MID(C458,10,1)*2))),1)),,)),1),1),"0")</f>
        <v>#VALUE!</v>
      </c>
      <c r="U458" s="81" t="str">
        <f t="shared" si="97"/>
        <v/>
      </c>
      <c r="V458" s="83" t="b">
        <f t="shared" si="98"/>
        <v>0</v>
      </c>
      <c r="W458" s="112" t="e">
        <f>IF(#REF!="",FALSE,IF(OR(X458&gt;Z458,X458&lt;Y458),TRUE,FALSE))</f>
        <v>#REF!</v>
      </c>
      <c r="X458" s="112">
        <f t="shared" si="99"/>
        <v>0</v>
      </c>
      <c r="Y458" s="114" t="e">
        <f>#REF!-3/30</f>
        <v>#REF!</v>
      </c>
      <c r="Z458" s="115" t="e">
        <f>#REF!+1/30</f>
        <v>#REF!</v>
      </c>
    </row>
    <row r="459" spans="1:26" s="30" customFormat="1" x14ac:dyDescent="0.25">
      <c r="A459" s="19">
        <v>444</v>
      </c>
      <c r="B459" s="20"/>
      <c r="C459" s="149"/>
      <c r="D459" s="1"/>
      <c r="E459" s="1"/>
      <c r="F459" s="173"/>
      <c r="G459" s="55"/>
      <c r="H459" s="116" t="str">
        <f t="shared" si="100"/>
        <v/>
      </c>
      <c r="I459" s="35" t="b">
        <f t="shared" si="90"/>
        <v>0</v>
      </c>
      <c r="J459" s="80" t="str">
        <f t="shared" si="91"/>
        <v/>
      </c>
      <c r="K459" s="29" t="b">
        <f t="shared" si="101"/>
        <v>0</v>
      </c>
      <c r="L459" s="80" t="str">
        <f t="shared" si="102"/>
        <v/>
      </c>
      <c r="M459" s="81" t="e">
        <f t="shared" si="92"/>
        <v>#VALUE!</v>
      </c>
      <c r="N459" s="81" t="e">
        <f t="shared" si="93"/>
        <v>#VALUE!</v>
      </c>
      <c r="O459" s="81" t="e">
        <f t="shared" si="94"/>
        <v>#VALUE!</v>
      </c>
      <c r="P459" s="82" t="e">
        <f t="shared" si="95"/>
        <v>#VALUE!</v>
      </c>
      <c r="Q459" s="82" t="e">
        <f t="shared" si="103"/>
        <v>#VALUE!</v>
      </c>
      <c r="R459" s="82" t="b">
        <f t="shared" si="104"/>
        <v>0</v>
      </c>
      <c r="S459" s="72" t="str">
        <f t="shared" si="96"/>
        <v/>
      </c>
      <c r="T459" s="81" t="e" cm="1">
        <f t="array" aca="1" ref="T459" ca="1">TEXT(RIGHT(10-RIGHT(SUM(INDEX(1*(MID(MID(C459,1,1)*2,ROW(INDIRECT("1:"&amp;LEN(MID(C459,1,1)*2))),1)),,))+MID(C459,2,1)+
SUM(INDEX(1*(MID(MID(C459,3,1)*2,ROW(INDIRECT("1:"&amp;LEN(MID(C459,3,1)*2))),1)),,))+MID(C459,4,1)+
SUM(INDEX(1*(MID(MID(C459,5,1)*2,ROW(INDIRECT("1:"&amp;LEN(MID(C459,5,1)*2))),1)),,))+MID(C459,6,1)+
SUM(INDEX(1*(MID(MID(C459,8,1)*2,ROW(INDIRECT("1:"&amp;LEN(MID(C459,8,1)*2))),1)),,))+MID(C459,9,1)+
SUM(INDEX(1*(MID(MID(C459,10,1)*2,ROW(INDIRECT("1:"&amp;LEN(MID(C459,10,1)*2))),1)),,)),1),1),"0")</f>
        <v>#VALUE!</v>
      </c>
      <c r="U459" s="81" t="str">
        <f t="shared" si="97"/>
        <v/>
      </c>
      <c r="V459" s="83" t="b">
        <f t="shared" si="98"/>
        <v>0</v>
      </c>
      <c r="W459" s="112" t="e">
        <f>IF(#REF!="",FALSE,IF(OR(X459&gt;Z459,X459&lt;Y459),TRUE,FALSE))</f>
        <v>#REF!</v>
      </c>
      <c r="X459" s="112">
        <f t="shared" si="99"/>
        <v>0</v>
      </c>
      <c r="Y459" s="114" t="e">
        <f>#REF!-3/30</f>
        <v>#REF!</v>
      </c>
      <c r="Z459" s="115" t="e">
        <f>#REF!+1/30</f>
        <v>#REF!</v>
      </c>
    </row>
    <row r="460" spans="1:26" s="30" customFormat="1" x14ac:dyDescent="0.25">
      <c r="A460" s="19">
        <v>445</v>
      </c>
      <c r="B460" s="20"/>
      <c r="C460" s="149"/>
      <c r="D460" s="1"/>
      <c r="E460" s="1"/>
      <c r="F460" s="173"/>
      <c r="G460" s="55"/>
      <c r="H460" s="116" t="str">
        <f t="shared" si="100"/>
        <v/>
      </c>
      <c r="I460" s="35" t="b">
        <f t="shared" si="90"/>
        <v>0</v>
      </c>
      <c r="J460" s="80" t="str">
        <f t="shared" si="91"/>
        <v/>
      </c>
      <c r="K460" s="29" t="b">
        <f t="shared" si="101"/>
        <v>0</v>
      </c>
      <c r="L460" s="80" t="str">
        <f t="shared" si="102"/>
        <v/>
      </c>
      <c r="M460" s="81" t="e">
        <f t="shared" si="92"/>
        <v>#VALUE!</v>
      </c>
      <c r="N460" s="81" t="e">
        <f t="shared" si="93"/>
        <v>#VALUE!</v>
      </c>
      <c r="O460" s="81" t="e">
        <f t="shared" si="94"/>
        <v>#VALUE!</v>
      </c>
      <c r="P460" s="82" t="e">
        <f t="shared" si="95"/>
        <v>#VALUE!</v>
      </c>
      <c r="Q460" s="82" t="e">
        <f t="shared" si="103"/>
        <v>#VALUE!</v>
      </c>
      <c r="R460" s="82" t="b">
        <f t="shared" si="104"/>
        <v>0</v>
      </c>
      <c r="S460" s="72" t="str">
        <f t="shared" si="96"/>
        <v/>
      </c>
      <c r="T460" s="81" t="e" cm="1">
        <f t="array" aca="1" ref="T460" ca="1">TEXT(RIGHT(10-RIGHT(SUM(INDEX(1*(MID(MID(C460,1,1)*2,ROW(INDIRECT("1:"&amp;LEN(MID(C460,1,1)*2))),1)),,))+MID(C460,2,1)+
SUM(INDEX(1*(MID(MID(C460,3,1)*2,ROW(INDIRECT("1:"&amp;LEN(MID(C460,3,1)*2))),1)),,))+MID(C460,4,1)+
SUM(INDEX(1*(MID(MID(C460,5,1)*2,ROW(INDIRECT("1:"&amp;LEN(MID(C460,5,1)*2))),1)),,))+MID(C460,6,1)+
SUM(INDEX(1*(MID(MID(C460,8,1)*2,ROW(INDIRECT("1:"&amp;LEN(MID(C460,8,1)*2))),1)),,))+MID(C460,9,1)+
SUM(INDEX(1*(MID(MID(C460,10,1)*2,ROW(INDIRECT("1:"&amp;LEN(MID(C460,10,1)*2))),1)),,)),1),1),"0")</f>
        <v>#VALUE!</v>
      </c>
      <c r="U460" s="81" t="str">
        <f t="shared" si="97"/>
        <v/>
      </c>
      <c r="V460" s="83" t="b">
        <f t="shared" si="98"/>
        <v>0</v>
      </c>
      <c r="W460" s="112" t="e">
        <f>IF(#REF!="",FALSE,IF(OR(X460&gt;Z460,X460&lt;Y460),TRUE,FALSE))</f>
        <v>#REF!</v>
      </c>
      <c r="X460" s="112">
        <f t="shared" si="99"/>
        <v>0</v>
      </c>
      <c r="Y460" s="114" t="e">
        <f>#REF!-3/30</f>
        <v>#REF!</v>
      </c>
      <c r="Z460" s="115" t="e">
        <f>#REF!+1/30</f>
        <v>#REF!</v>
      </c>
    </row>
    <row r="461" spans="1:26" s="30" customFormat="1" x14ac:dyDescent="0.25">
      <c r="A461" s="19">
        <v>446</v>
      </c>
      <c r="B461" s="20"/>
      <c r="C461" s="149"/>
      <c r="D461" s="1"/>
      <c r="E461" s="1"/>
      <c r="F461" s="173"/>
      <c r="G461" s="55"/>
      <c r="H461" s="116" t="str">
        <f t="shared" si="100"/>
        <v/>
      </c>
      <c r="I461" s="35" t="b">
        <f t="shared" si="90"/>
        <v>0</v>
      </c>
      <c r="J461" s="80" t="str">
        <f t="shared" si="91"/>
        <v/>
      </c>
      <c r="K461" s="29" t="b">
        <f t="shared" si="101"/>
        <v>0</v>
      </c>
      <c r="L461" s="80" t="str">
        <f t="shared" si="102"/>
        <v/>
      </c>
      <c r="M461" s="81" t="e">
        <f t="shared" si="92"/>
        <v>#VALUE!</v>
      </c>
      <c r="N461" s="81" t="e">
        <f t="shared" si="93"/>
        <v>#VALUE!</v>
      </c>
      <c r="O461" s="81" t="e">
        <f t="shared" si="94"/>
        <v>#VALUE!</v>
      </c>
      <c r="P461" s="82" t="e">
        <f t="shared" si="95"/>
        <v>#VALUE!</v>
      </c>
      <c r="Q461" s="82" t="e">
        <f t="shared" si="103"/>
        <v>#VALUE!</v>
      </c>
      <c r="R461" s="82" t="b">
        <f t="shared" si="104"/>
        <v>0</v>
      </c>
      <c r="S461" s="72" t="str">
        <f t="shared" si="96"/>
        <v/>
      </c>
      <c r="T461" s="81" t="e" cm="1">
        <f t="array" aca="1" ref="T461" ca="1">TEXT(RIGHT(10-RIGHT(SUM(INDEX(1*(MID(MID(C461,1,1)*2,ROW(INDIRECT("1:"&amp;LEN(MID(C461,1,1)*2))),1)),,))+MID(C461,2,1)+
SUM(INDEX(1*(MID(MID(C461,3,1)*2,ROW(INDIRECT("1:"&amp;LEN(MID(C461,3,1)*2))),1)),,))+MID(C461,4,1)+
SUM(INDEX(1*(MID(MID(C461,5,1)*2,ROW(INDIRECT("1:"&amp;LEN(MID(C461,5,1)*2))),1)),,))+MID(C461,6,1)+
SUM(INDEX(1*(MID(MID(C461,8,1)*2,ROW(INDIRECT("1:"&amp;LEN(MID(C461,8,1)*2))),1)),,))+MID(C461,9,1)+
SUM(INDEX(1*(MID(MID(C461,10,1)*2,ROW(INDIRECT("1:"&amp;LEN(MID(C461,10,1)*2))),1)),,)),1),1),"0")</f>
        <v>#VALUE!</v>
      </c>
      <c r="U461" s="81" t="str">
        <f t="shared" si="97"/>
        <v/>
      </c>
      <c r="V461" s="83" t="b">
        <f t="shared" si="98"/>
        <v>0</v>
      </c>
      <c r="W461" s="112" t="e">
        <f>IF(#REF!="",FALSE,IF(OR(X461&gt;Z461,X461&lt;Y461),TRUE,FALSE))</f>
        <v>#REF!</v>
      </c>
      <c r="X461" s="112">
        <f t="shared" si="99"/>
        <v>0</v>
      </c>
      <c r="Y461" s="114" t="e">
        <f>#REF!-3/30</f>
        <v>#REF!</v>
      </c>
      <c r="Z461" s="115" t="e">
        <f>#REF!+1/30</f>
        <v>#REF!</v>
      </c>
    </row>
    <row r="462" spans="1:26" s="30" customFormat="1" x14ac:dyDescent="0.25">
      <c r="A462" s="19">
        <v>447</v>
      </c>
      <c r="B462" s="20"/>
      <c r="C462" s="149"/>
      <c r="D462" s="1"/>
      <c r="E462" s="1"/>
      <c r="F462" s="173"/>
      <c r="G462" s="55"/>
      <c r="H462" s="116" t="str">
        <f t="shared" si="100"/>
        <v/>
      </c>
      <c r="I462" s="35" t="b">
        <f t="shared" si="90"/>
        <v>0</v>
      </c>
      <c r="J462" s="80" t="str">
        <f t="shared" si="91"/>
        <v/>
      </c>
      <c r="K462" s="29" t="b">
        <f t="shared" si="101"/>
        <v>0</v>
      </c>
      <c r="L462" s="80" t="str">
        <f t="shared" si="102"/>
        <v/>
      </c>
      <c r="M462" s="81" t="e">
        <f t="shared" si="92"/>
        <v>#VALUE!</v>
      </c>
      <c r="N462" s="81" t="e">
        <f t="shared" si="93"/>
        <v>#VALUE!</v>
      </c>
      <c r="O462" s="81" t="e">
        <f t="shared" si="94"/>
        <v>#VALUE!</v>
      </c>
      <c r="P462" s="82" t="e">
        <f t="shared" si="95"/>
        <v>#VALUE!</v>
      </c>
      <c r="Q462" s="82" t="e">
        <f t="shared" si="103"/>
        <v>#VALUE!</v>
      </c>
      <c r="R462" s="82" t="b">
        <f t="shared" si="104"/>
        <v>0</v>
      </c>
      <c r="S462" s="72" t="str">
        <f t="shared" si="96"/>
        <v/>
      </c>
      <c r="T462" s="81" t="e" cm="1">
        <f t="array" aca="1" ref="T462" ca="1">TEXT(RIGHT(10-RIGHT(SUM(INDEX(1*(MID(MID(C462,1,1)*2,ROW(INDIRECT("1:"&amp;LEN(MID(C462,1,1)*2))),1)),,))+MID(C462,2,1)+
SUM(INDEX(1*(MID(MID(C462,3,1)*2,ROW(INDIRECT("1:"&amp;LEN(MID(C462,3,1)*2))),1)),,))+MID(C462,4,1)+
SUM(INDEX(1*(MID(MID(C462,5,1)*2,ROW(INDIRECT("1:"&amp;LEN(MID(C462,5,1)*2))),1)),,))+MID(C462,6,1)+
SUM(INDEX(1*(MID(MID(C462,8,1)*2,ROW(INDIRECT("1:"&amp;LEN(MID(C462,8,1)*2))),1)),,))+MID(C462,9,1)+
SUM(INDEX(1*(MID(MID(C462,10,1)*2,ROW(INDIRECT("1:"&amp;LEN(MID(C462,10,1)*2))),1)),,)),1),1),"0")</f>
        <v>#VALUE!</v>
      </c>
      <c r="U462" s="81" t="str">
        <f t="shared" si="97"/>
        <v/>
      </c>
      <c r="V462" s="83" t="b">
        <f t="shared" si="98"/>
        <v>0</v>
      </c>
      <c r="W462" s="112" t="e">
        <f>IF(#REF!="",FALSE,IF(OR(X462&gt;Z462,X462&lt;Y462),TRUE,FALSE))</f>
        <v>#REF!</v>
      </c>
      <c r="X462" s="112">
        <f t="shared" si="99"/>
        <v>0</v>
      </c>
      <c r="Y462" s="114" t="e">
        <f>#REF!-3/30</f>
        <v>#REF!</v>
      </c>
      <c r="Z462" s="115" t="e">
        <f>#REF!+1/30</f>
        <v>#REF!</v>
      </c>
    </row>
    <row r="463" spans="1:26" s="30" customFormat="1" x14ac:dyDescent="0.25">
      <c r="A463" s="19">
        <v>448</v>
      </c>
      <c r="B463" s="20"/>
      <c r="C463" s="149"/>
      <c r="D463" s="1"/>
      <c r="E463" s="1"/>
      <c r="F463" s="173"/>
      <c r="G463" s="55"/>
      <c r="H463" s="116" t="str">
        <f t="shared" si="100"/>
        <v/>
      </c>
      <c r="I463" s="35" t="b">
        <f t="shared" si="90"/>
        <v>0</v>
      </c>
      <c r="J463" s="80" t="str">
        <f t="shared" si="91"/>
        <v/>
      </c>
      <c r="K463" s="29" t="b">
        <f t="shared" si="101"/>
        <v>0</v>
      </c>
      <c r="L463" s="80" t="str">
        <f t="shared" si="102"/>
        <v/>
      </c>
      <c r="M463" s="81" t="e">
        <f t="shared" si="92"/>
        <v>#VALUE!</v>
      </c>
      <c r="N463" s="81" t="e">
        <f t="shared" si="93"/>
        <v>#VALUE!</v>
      </c>
      <c r="O463" s="81" t="e">
        <f t="shared" si="94"/>
        <v>#VALUE!</v>
      </c>
      <c r="P463" s="82" t="e">
        <f t="shared" si="95"/>
        <v>#VALUE!</v>
      </c>
      <c r="Q463" s="82" t="e">
        <f t="shared" si="103"/>
        <v>#VALUE!</v>
      </c>
      <c r="R463" s="82" t="b">
        <f t="shared" si="104"/>
        <v>0</v>
      </c>
      <c r="S463" s="72" t="str">
        <f t="shared" si="96"/>
        <v/>
      </c>
      <c r="T463" s="81" t="e" cm="1">
        <f t="array" aca="1" ref="T463" ca="1">TEXT(RIGHT(10-RIGHT(SUM(INDEX(1*(MID(MID(C463,1,1)*2,ROW(INDIRECT("1:"&amp;LEN(MID(C463,1,1)*2))),1)),,))+MID(C463,2,1)+
SUM(INDEX(1*(MID(MID(C463,3,1)*2,ROW(INDIRECT("1:"&amp;LEN(MID(C463,3,1)*2))),1)),,))+MID(C463,4,1)+
SUM(INDEX(1*(MID(MID(C463,5,1)*2,ROW(INDIRECT("1:"&amp;LEN(MID(C463,5,1)*2))),1)),,))+MID(C463,6,1)+
SUM(INDEX(1*(MID(MID(C463,8,1)*2,ROW(INDIRECT("1:"&amp;LEN(MID(C463,8,1)*2))),1)),,))+MID(C463,9,1)+
SUM(INDEX(1*(MID(MID(C463,10,1)*2,ROW(INDIRECT("1:"&amp;LEN(MID(C463,10,1)*2))),1)),,)),1),1),"0")</f>
        <v>#VALUE!</v>
      </c>
      <c r="U463" s="81" t="str">
        <f t="shared" si="97"/>
        <v/>
      </c>
      <c r="V463" s="83" t="b">
        <f t="shared" si="98"/>
        <v>0</v>
      </c>
      <c r="W463" s="112" t="e">
        <f>IF(#REF!="",FALSE,IF(OR(X463&gt;Z463,X463&lt;Y463),TRUE,FALSE))</f>
        <v>#REF!</v>
      </c>
      <c r="X463" s="112">
        <f t="shared" si="99"/>
        <v>0</v>
      </c>
      <c r="Y463" s="114" t="e">
        <f>#REF!-3/30</f>
        <v>#REF!</v>
      </c>
      <c r="Z463" s="115" t="e">
        <f>#REF!+1/30</f>
        <v>#REF!</v>
      </c>
    </row>
    <row r="464" spans="1:26" s="30" customFormat="1" x14ac:dyDescent="0.25">
      <c r="A464" s="19">
        <v>449</v>
      </c>
      <c r="B464" s="20"/>
      <c r="C464" s="149"/>
      <c r="D464" s="1"/>
      <c r="E464" s="1"/>
      <c r="F464" s="173"/>
      <c r="G464" s="55"/>
      <c r="H464" s="116" t="str">
        <f t="shared" si="100"/>
        <v/>
      </c>
      <c r="I464" s="35" t="b">
        <f t="shared" ref="I464:I527" si="105">V464</f>
        <v>0</v>
      </c>
      <c r="J464" s="80" t="str">
        <f t="shared" ref="J464:J527" si="106">IF(I464,J$13,"")</f>
        <v/>
      </c>
      <c r="K464" s="29" t="b">
        <f t="shared" si="101"/>
        <v>0</v>
      </c>
      <c r="L464" s="80" t="str">
        <f t="shared" si="102"/>
        <v/>
      </c>
      <c r="M464" s="81" t="e">
        <f t="shared" ref="M464:M527" si="107">VALUE(LEFT(C464,2))</f>
        <v>#VALUE!</v>
      </c>
      <c r="N464" s="81" t="e">
        <f t="shared" ref="N464:N527" si="108">VALUE(MID(C464,3,2))</f>
        <v>#VALUE!</v>
      </c>
      <c r="O464" s="81" t="e">
        <f t="shared" ref="O464:O527" si="109">TEXT(IF(VALUE(MID(C464,5,2))&gt;31,MID(C464,5,2)-60,VALUE(MID(C464,5,2))),"00")</f>
        <v>#VALUE!</v>
      </c>
      <c r="P464" s="82" t="e">
        <f t="shared" ref="P464:P527" si="110">DATEVALUE(IF(VALUE(LEFT(C464,2))&lt;20,20,19)&amp;TEXT(M464,"00")&amp;"/"&amp;N464&amp;"/"&amp;O464)</f>
        <v>#VALUE!</v>
      </c>
      <c r="Q464" s="82" t="e">
        <f t="shared" si="103"/>
        <v>#VALUE!</v>
      </c>
      <c r="R464" s="82" t="b">
        <f t="shared" si="104"/>
        <v>0</v>
      </c>
      <c r="S464" s="72" t="str">
        <f t="shared" ref="S464:S527" si="111">RIGHT(C464,1)</f>
        <v/>
      </c>
      <c r="T464" s="81" t="e" cm="1">
        <f t="array" aca="1" ref="T464" ca="1">TEXT(RIGHT(10-RIGHT(SUM(INDEX(1*(MID(MID(C464,1,1)*2,ROW(INDIRECT("1:"&amp;LEN(MID(C464,1,1)*2))),1)),,))+MID(C464,2,1)+
SUM(INDEX(1*(MID(MID(C464,3,1)*2,ROW(INDIRECT("1:"&amp;LEN(MID(C464,3,1)*2))),1)),,))+MID(C464,4,1)+
SUM(INDEX(1*(MID(MID(C464,5,1)*2,ROW(INDIRECT("1:"&amp;LEN(MID(C464,5,1)*2))),1)),,))+MID(C464,6,1)+
SUM(INDEX(1*(MID(MID(C464,8,1)*2,ROW(INDIRECT("1:"&amp;LEN(MID(C464,8,1)*2))),1)),,))+MID(C464,9,1)+
SUM(INDEX(1*(MID(MID(C464,10,1)*2,ROW(INDIRECT("1:"&amp;LEN(MID(C464,10,1)*2))),1)),,)),1),1),"0")</f>
        <v>#VALUE!</v>
      </c>
      <c r="U464" s="81" t="str">
        <f t="shared" ref="U464:U527" si="112">IF(C464="","",T464=S464)</f>
        <v/>
      </c>
      <c r="V464" s="83" t="b">
        <f t="shared" ref="V464:V527" si="113">IFERROR(NOT(IF(C464&lt;&gt;"",AND(R464,U464),TRUE)),TRUE)</f>
        <v>0</v>
      </c>
      <c r="W464" s="112" t="e">
        <f>IF(#REF!="",FALSE,IF(OR(X464&gt;Z464,X464&lt;Y464),TRUE,FALSE))</f>
        <v>#REF!</v>
      </c>
      <c r="X464" s="112">
        <f t="shared" ref="X464:X527" si="114">(E464-D464)/30</f>
        <v>0</v>
      </c>
      <c r="Y464" s="114" t="e">
        <f>#REF!-3/30</f>
        <v>#REF!</v>
      </c>
      <c r="Z464" s="115" t="e">
        <f>#REF!+1/30</f>
        <v>#REF!</v>
      </c>
    </row>
    <row r="465" spans="1:26" s="30" customFormat="1" x14ac:dyDescent="0.25">
      <c r="A465" s="19">
        <v>450</v>
      </c>
      <c r="B465" s="20"/>
      <c r="C465" s="149"/>
      <c r="D465" s="1"/>
      <c r="E465" s="1"/>
      <c r="F465" s="173"/>
      <c r="G465" s="55"/>
      <c r="H465" s="116" t="str">
        <f t="shared" ref="H465:H528" si="115">IF(J465="","",J465&amp;". ")&amp;IF(L465="","",L465&amp;". ")</f>
        <v/>
      </c>
      <c r="I465" s="35" t="b">
        <f t="shared" si="105"/>
        <v>0</v>
      </c>
      <c r="J465" s="80" t="str">
        <f t="shared" si="106"/>
        <v/>
      </c>
      <c r="K465" s="29" t="b">
        <f t="shared" ref="K465:K528" si="116">IF(COUNTA(D465:E465)&gt;1,E465&lt;D465,FALSE)</f>
        <v>0</v>
      </c>
      <c r="L465" s="80" t="str">
        <f t="shared" ref="L465:L528" si="117">IF(K465,L$13,"")</f>
        <v/>
      </c>
      <c r="M465" s="81" t="e">
        <f t="shared" si="107"/>
        <v>#VALUE!</v>
      </c>
      <c r="N465" s="81" t="e">
        <f t="shared" si="108"/>
        <v>#VALUE!</v>
      </c>
      <c r="O465" s="81" t="e">
        <f t="shared" si="109"/>
        <v>#VALUE!</v>
      </c>
      <c r="P465" s="82" t="e">
        <f t="shared" si="110"/>
        <v>#VALUE!</v>
      </c>
      <c r="Q465" s="82" t="e">
        <f t="shared" ref="Q465:Q528" si="118">DATE(M465,N465,O465)</f>
        <v>#VALUE!</v>
      </c>
      <c r="R465" s="82" t="b">
        <f t="shared" si="104"/>
        <v>0</v>
      </c>
      <c r="S465" s="72" t="str">
        <f t="shared" si="111"/>
        <v/>
      </c>
      <c r="T465" s="81" t="e" cm="1">
        <f t="array" aca="1" ref="T465" ca="1">TEXT(RIGHT(10-RIGHT(SUM(INDEX(1*(MID(MID(C465,1,1)*2,ROW(INDIRECT("1:"&amp;LEN(MID(C465,1,1)*2))),1)),,))+MID(C465,2,1)+
SUM(INDEX(1*(MID(MID(C465,3,1)*2,ROW(INDIRECT("1:"&amp;LEN(MID(C465,3,1)*2))),1)),,))+MID(C465,4,1)+
SUM(INDEX(1*(MID(MID(C465,5,1)*2,ROW(INDIRECT("1:"&amp;LEN(MID(C465,5,1)*2))),1)),,))+MID(C465,6,1)+
SUM(INDEX(1*(MID(MID(C465,8,1)*2,ROW(INDIRECT("1:"&amp;LEN(MID(C465,8,1)*2))),1)),,))+MID(C465,9,1)+
SUM(INDEX(1*(MID(MID(C465,10,1)*2,ROW(INDIRECT("1:"&amp;LEN(MID(C465,10,1)*2))),1)),,)),1),1),"0")</f>
        <v>#VALUE!</v>
      </c>
      <c r="U465" s="81" t="str">
        <f t="shared" si="112"/>
        <v/>
      </c>
      <c r="V465" s="83" t="b">
        <f t="shared" si="113"/>
        <v>0</v>
      </c>
      <c r="W465" s="112" t="e">
        <f>IF(#REF!="",FALSE,IF(OR(X465&gt;Z465,X465&lt;Y465),TRUE,FALSE))</f>
        <v>#REF!</v>
      </c>
      <c r="X465" s="112">
        <f t="shared" si="114"/>
        <v>0</v>
      </c>
      <c r="Y465" s="114" t="e">
        <f>#REF!-3/30</f>
        <v>#REF!</v>
      </c>
      <c r="Z465" s="115" t="e">
        <f>#REF!+1/30</f>
        <v>#REF!</v>
      </c>
    </row>
    <row r="466" spans="1:26" s="30" customFormat="1" x14ac:dyDescent="0.25">
      <c r="A466" s="19">
        <v>451</v>
      </c>
      <c r="B466" s="20"/>
      <c r="C466" s="149"/>
      <c r="D466" s="1"/>
      <c r="E466" s="1"/>
      <c r="F466" s="173"/>
      <c r="G466" s="55"/>
      <c r="H466" s="116" t="str">
        <f t="shared" si="115"/>
        <v/>
      </c>
      <c r="I466" s="35" t="b">
        <f t="shared" si="105"/>
        <v>0</v>
      </c>
      <c r="J466" s="80" t="str">
        <f t="shared" si="106"/>
        <v/>
      </c>
      <c r="K466" s="29" t="b">
        <f t="shared" si="116"/>
        <v>0</v>
      </c>
      <c r="L466" s="80" t="str">
        <f t="shared" si="117"/>
        <v/>
      </c>
      <c r="M466" s="81" t="e">
        <f t="shared" si="107"/>
        <v>#VALUE!</v>
      </c>
      <c r="N466" s="81" t="e">
        <f t="shared" si="108"/>
        <v>#VALUE!</v>
      </c>
      <c r="O466" s="81" t="e">
        <f t="shared" si="109"/>
        <v>#VALUE!</v>
      </c>
      <c r="P466" s="82" t="e">
        <f t="shared" si="110"/>
        <v>#VALUE!</v>
      </c>
      <c r="Q466" s="82" t="e">
        <f t="shared" si="118"/>
        <v>#VALUE!</v>
      </c>
      <c r="R466" s="82" t="b">
        <f t="shared" ref="R466:R529" si="119">NOT(ISERR(AND(N466&lt;13,VALUE(O466)&lt;31,P466=Q466)))</f>
        <v>0</v>
      </c>
      <c r="S466" s="72" t="str">
        <f t="shared" si="111"/>
        <v/>
      </c>
      <c r="T466" s="81" t="e" cm="1">
        <f t="array" aca="1" ref="T466" ca="1">TEXT(RIGHT(10-RIGHT(SUM(INDEX(1*(MID(MID(C466,1,1)*2,ROW(INDIRECT("1:"&amp;LEN(MID(C466,1,1)*2))),1)),,))+MID(C466,2,1)+
SUM(INDEX(1*(MID(MID(C466,3,1)*2,ROW(INDIRECT("1:"&amp;LEN(MID(C466,3,1)*2))),1)),,))+MID(C466,4,1)+
SUM(INDEX(1*(MID(MID(C466,5,1)*2,ROW(INDIRECT("1:"&amp;LEN(MID(C466,5,1)*2))),1)),,))+MID(C466,6,1)+
SUM(INDEX(1*(MID(MID(C466,8,1)*2,ROW(INDIRECT("1:"&amp;LEN(MID(C466,8,1)*2))),1)),,))+MID(C466,9,1)+
SUM(INDEX(1*(MID(MID(C466,10,1)*2,ROW(INDIRECT("1:"&amp;LEN(MID(C466,10,1)*2))),1)),,)),1),1),"0")</f>
        <v>#VALUE!</v>
      </c>
      <c r="U466" s="81" t="str">
        <f t="shared" si="112"/>
        <v/>
      </c>
      <c r="V466" s="83" t="b">
        <f t="shared" si="113"/>
        <v>0</v>
      </c>
      <c r="W466" s="112" t="e">
        <f>IF(#REF!="",FALSE,IF(OR(X466&gt;Z466,X466&lt;Y466),TRUE,FALSE))</f>
        <v>#REF!</v>
      </c>
      <c r="X466" s="112">
        <f t="shared" si="114"/>
        <v>0</v>
      </c>
      <c r="Y466" s="114" t="e">
        <f>#REF!-3/30</f>
        <v>#REF!</v>
      </c>
      <c r="Z466" s="115" t="e">
        <f>#REF!+1/30</f>
        <v>#REF!</v>
      </c>
    </row>
    <row r="467" spans="1:26" s="30" customFormat="1" x14ac:dyDescent="0.25">
      <c r="A467" s="19">
        <v>452</v>
      </c>
      <c r="B467" s="20"/>
      <c r="C467" s="149"/>
      <c r="D467" s="1"/>
      <c r="E467" s="1"/>
      <c r="F467" s="173"/>
      <c r="G467" s="55"/>
      <c r="H467" s="116" t="str">
        <f t="shared" si="115"/>
        <v/>
      </c>
      <c r="I467" s="35" t="b">
        <f t="shared" si="105"/>
        <v>0</v>
      </c>
      <c r="J467" s="80" t="str">
        <f t="shared" si="106"/>
        <v/>
      </c>
      <c r="K467" s="29" t="b">
        <f t="shared" si="116"/>
        <v>0</v>
      </c>
      <c r="L467" s="80" t="str">
        <f t="shared" si="117"/>
        <v/>
      </c>
      <c r="M467" s="81" t="e">
        <f t="shared" si="107"/>
        <v>#VALUE!</v>
      </c>
      <c r="N467" s="81" t="e">
        <f t="shared" si="108"/>
        <v>#VALUE!</v>
      </c>
      <c r="O467" s="81" t="e">
        <f t="shared" si="109"/>
        <v>#VALUE!</v>
      </c>
      <c r="P467" s="82" t="e">
        <f t="shared" si="110"/>
        <v>#VALUE!</v>
      </c>
      <c r="Q467" s="82" t="e">
        <f t="shared" si="118"/>
        <v>#VALUE!</v>
      </c>
      <c r="R467" s="82" t="b">
        <f t="shared" si="119"/>
        <v>0</v>
      </c>
      <c r="S467" s="72" t="str">
        <f t="shared" si="111"/>
        <v/>
      </c>
      <c r="T467" s="81" t="e" cm="1">
        <f t="array" aca="1" ref="T467" ca="1">TEXT(RIGHT(10-RIGHT(SUM(INDEX(1*(MID(MID(C467,1,1)*2,ROW(INDIRECT("1:"&amp;LEN(MID(C467,1,1)*2))),1)),,))+MID(C467,2,1)+
SUM(INDEX(1*(MID(MID(C467,3,1)*2,ROW(INDIRECT("1:"&amp;LEN(MID(C467,3,1)*2))),1)),,))+MID(C467,4,1)+
SUM(INDEX(1*(MID(MID(C467,5,1)*2,ROW(INDIRECT("1:"&amp;LEN(MID(C467,5,1)*2))),1)),,))+MID(C467,6,1)+
SUM(INDEX(1*(MID(MID(C467,8,1)*2,ROW(INDIRECT("1:"&amp;LEN(MID(C467,8,1)*2))),1)),,))+MID(C467,9,1)+
SUM(INDEX(1*(MID(MID(C467,10,1)*2,ROW(INDIRECT("1:"&amp;LEN(MID(C467,10,1)*2))),1)),,)),1),1),"0")</f>
        <v>#VALUE!</v>
      </c>
      <c r="U467" s="81" t="str">
        <f t="shared" si="112"/>
        <v/>
      </c>
      <c r="V467" s="83" t="b">
        <f t="shared" si="113"/>
        <v>0</v>
      </c>
      <c r="W467" s="112" t="e">
        <f>IF(#REF!="",FALSE,IF(OR(X467&gt;Z467,X467&lt;Y467),TRUE,FALSE))</f>
        <v>#REF!</v>
      </c>
      <c r="X467" s="112">
        <f t="shared" si="114"/>
        <v>0</v>
      </c>
      <c r="Y467" s="114" t="e">
        <f>#REF!-3/30</f>
        <v>#REF!</v>
      </c>
      <c r="Z467" s="115" t="e">
        <f>#REF!+1/30</f>
        <v>#REF!</v>
      </c>
    </row>
    <row r="468" spans="1:26" s="30" customFormat="1" x14ac:dyDescent="0.25">
      <c r="A468" s="19">
        <v>453</v>
      </c>
      <c r="B468" s="20"/>
      <c r="C468" s="149"/>
      <c r="D468" s="1"/>
      <c r="E468" s="1"/>
      <c r="F468" s="173"/>
      <c r="G468" s="55"/>
      <c r="H468" s="116" t="str">
        <f t="shared" si="115"/>
        <v/>
      </c>
      <c r="I468" s="35" t="b">
        <f t="shared" si="105"/>
        <v>0</v>
      </c>
      <c r="J468" s="80" t="str">
        <f t="shared" si="106"/>
        <v/>
      </c>
      <c r="K468" s="29" t="b">
        <f t="shared" si="116"/>
        <v>0</v>
      </c>
      <c r="L468" s="80" t="str">
        <f t="shared" si="117"/>
        <v/>
      </c>
      <c r="M468" s="81" t="e">
        <f t="shared" si="107"/>
        <v>#VALUE!</v>
      </c>
      <c r="N468" s="81" t="e">
        <f t="shared" si="108"/>
        <v>#VALUE!</v>
      </c>
      <c r="O468" s="81" t="e">
        <f t="shared" si="109"/>
        <v>#VALUE!</v>
      </c>
      <c r="P468" s="82" t="e">
        <f t="shared" si="110"/>
        <v>#VALUE!</v>
      </c>
      <c r="Q468" s="82" t="e">
        <f t="shared" si="118"/>
        <v>#VALUE!</v>
      </c>
      <c r="R468" s="82" t="b">
        <f t="shared" si="119"/>
        <v>0</v>
      </c>
      <c r="S468" s="72" t="str">
        <f t="shared" si="111"/>
        <v/>
      </c>
      <c r="T468" s="81" t="e" cm="1">
        <f t="array" aca="1" ref="T468" ca="1">TEXT(RIGHT(10-RIGHT(SUM(INDEX(1*(MID(MID(C468,1,1)*2,ROW(INDIRECT("1:"&amp;LEN(MID(C468,1,1)*2))),1)),,))+MID(C468,2,1)+
SUM(INDEX(1*(MID(MID(C468,3,1)*2,ROW(INDIRECT("1:"&amp;LEN(MID(C468,3,1)*2))),1)),,))+MID(C468,4,1)+
SUM(INDEX(1*(MID(MID(C468,5,1)*2,ROW(INDIRECT("1:"&amp;LEN(MID(C468,5,1)*2))),1)),,))+MID(C468,6,1)+
SUM(INDEX(1*(MID(MID(C468,8,1)*2,ROW(INDIRECT("1:"&amp;LEN(MID(C468,8,1)*2))),1)),,))+MID(C468,9,1)+
SUM(INDEX(1*(MID(MID(C468,10,1)*2,ROW(INDIRECT("1:"&amp;LEN(MID(C468,10,1)*2))),1)),,)),1),1),"0")</f>
        <v>#VALUE!</v>
      </c>
      <c r="U468" s="81" t="str">
        <f t="shared" si="112"/>
        <v/>
      </c>
      <c r="V468" s="83" t="b">
        <f t="shared" si="113"/>
        <v>0</v>
      </c>
      <c r="W468" s="112" t="e">
        <f>IF(#REF!="",FALSE,IF(OR(X468&gt;Z468,X468&lt;Y468),TRUE,FALSE))</f>
        <v>#REF!</v>
      </c>
      <c r="X468" s="112">
        <f t="shared" si="114"/>
        <v>0</v>
      </c>
      <c r="Y468" s="114" t="e">
        <f>#REF!-3/30</f>
        <v>#REF!</v>
      </c>
      <c r="Z468" s="115" t="e">
        <f>#REF!+1/30</f>
        <v>#REF!</v>
      </c>
    </row>
    <row r="469" spans="1:26" s="30" customFormat="1" x14ac:dyDescent="0.25">
      <c r="A469" s="19">
        <v>454</v>
      </c>
      <c r="B469" s="20"/>
      <c r="C469" s="149"/>
      <c r="D469" s="1"/>
      <c r="E469" s="1"/>
      <c r="F469" s="173"/>
      <c r="G469" s="55"/>
      <c r="H469" s="116" t="str">
        <f t="shared" si="115"/>
        <v/>
      </c>
      <c r="I469" s="35" t="b">
        <f t="shared" si="105"/>
        <v>0</v>
      </c>
      <c r="J469" s="80" t="str">
        <f t="shared" si="106"/>
        <v/>
      </c>
      <c r="K469" s="29" t="b">
        <f t="shared" si="116"/>
        <v>0</v>
      </c>
      <c r="L469" s="80" t="str">
        <f t="shared" si="117"/>
        <v/>
      </c>
      <c r="M469" s="81" t="e">
        <f t="shared" si="107"/>
        <v>#VALUE!</v>
      </c>
      <c r="N469" s="81" t="e">
        <f t="shared" si="108"/>
        <v>#VALUE!</v>
      </c>
      <c r="O469" s="81" t="e">
        <f t="shared" si="109"/>
        <v>#VALUE!</v>
      </c>
      <c r="P469" s="82" t="e">
        <f t="shared" si="110"/>
        <v>#VALUE!</v>
      </c>
      <c r="Q469" s="82" t="e">
        <f t="shared" si="118"/>
        <v>#VALUE!</v>
      </c>
      <c r="R469" s="82" t="b">
        <f t="shared" si="119"/>
        <v>0</v>
      </c>
      <c r="S469" s="72" t="str">
        <f t="shared" si="111"/>
        <v/>
      </c>
      <c r="T469" s="81" t="e" cm="1">
        <f t="array" aca="1" ref="T469" ca="1">TEXT(RIGHT(10-RIGHT(SUM(INDEX(1*(MID(MID(C469,1,1)*2,ROW(INDIRECT("1:"&amp;LEN(MID(C469,1,1)*2))),1)),,))+MID(C469,2,1)+
SUM(INDEX(1*(MID(MID(C469,3,1)*2,ROW(INDIRECT("1:"&amp;LEN(MID(C469,3,1)*2))),1)),,))+MID(C469,4,1)+
SUM(INDEX(1*(MID(MID(C469,5,1)*2,ROW(INDIRECT("1:"&amp;LEN(MID(C469,5,1)*2))),1)),,))+MID(C469,6,1)+
SUM(INDEX(1*(MID(MID(C469,8,1)*2,ROW(INDIRECT("1:"&amp;LEN(MID(C469,8,1)*2))),1)),,))+MID(C469,9,1)+
SUM(INDEX(1*(MID(MID(C469,10,1)*2,ROW(INDIRECT("1:"&amp;LEN(MID(C469,10,1)*2))),1)),,)),1),1),"0")</f>
        <v>#VALUE!</v>
      </c>
      <c r="U469" s="81" t="str">
        <f t="shared" si="112"/>
        <v/>
      </c>
      <c r="V469" s="83" t="b">
        <f t="shared" si="113"/>
        <v>0</v>
      </c>
      <c r="W469" s="112" t="e">
        <f>IF(#REF!="",FALSE,IF(OR(X469&gt;Z469,X469&lt;Y469),TRUE,FALSE))</f>
        <v>#REF!</v>
      </c>
      <c r="X469" s="112">
        <f t="shared" si="114"/>
        <v>0</v>
      </c>
      <c r="Y469" s="114" t="e">
        <f>#REF!-3/30</f>
        <v>#REF!</v>
      </c>
      <c r="Z469" s="115" t="e">
        <f>#REF!+1/30</f>
        <v>#REF!</v>
      </c>
    </row>
    <row r="470" spans="1:26" s="30" customFormat="1" x14ac:dyDescent="0.25">
      <c r="A470" s="19">
        <v>455</v>
      </c>
      <c r="B470" s="20"/>
      <c r="C470" s="149"/>
      <c r="D470" s="1"/>
      <c r="E470" s="1"/>
      <c r="F470" s="173"/>
      <c r="G470" s="55"/>
      <c r="H470" s="116" t="str">
        <f t="shared" si="115"/>
        <v/>
      </c>
      <c r="I470" s="35" t="b">
        <f t="shared" si="105"/>
        <v>0</v>
      </c>
      <c r="J470" s="80" t="str">
        <f t="shared" si="106"/>
        <v/>
      </c>
      <c r="K470" s="29" t="b">
        <f t="shared" si="116"/>
        <v>0</v>
      </c>
      <c r="L470" s="80" t="str">
        <f t="shared" si="117"/>
        <v/>
      </c>
      <c r="M470" s="81" t="e">
        <f t="shared" si="107"/>
        <v>#VALUE!</v>
      </c>
      <c r="N470" s="81" t="e">
        <f t="shared" si="108"/>
        <v>#VALUE!</v>
      </c>
      <c r="O470" s="81" t="e">
        <f t="shared" si="109"/>
        <v>#VALUE!</v>
      </c>
      <c r="P470" s="82" t="e">
        <f t="shared" si="110"/>
        <v>#VALUE!</v>
      </c>
      <c r="Q470" s="82" t="e">
        <f t="shared" si="118"/>
        <v>#VALUE!</v>
      </c>
      <c r="R470" s="82" t="b">
        <f t="shared" si="119"/>
        <v>0</v>
      </c>
      <c r="S470" s="72" t="str">
        <f t="shared" si="111"/>
        <v/>
      </c>
      <c r="T470" s="81" t="e" cm="1">
        <f t="array" aca="1" ref="T470" ca="1">TEXT(RIGHT(10-RIGHT(SUM(INDEX(1*(MID(MID(C470,1,1)*2,ROW(INDIRECT("1:"&amp;LEN(MID(C470,1,1)*2))),1)),,))+MID(C470,2,1)+
SUM(INDEX(1*(MID(MID(C470,3,1)*2,ROW(INDIRECT("1:"&amp;LEN(MID(C470,3,1)*2))),1)),,))+MID(C470,4,1)+
SUM(INDEX(1*(MID(MID(C470,5,1)*2,ROW(INDIRECT("1:"&amp;LEN(MID(C470,5,1)*2))),1)),,))+MID(C470,6,1)+
SUM(INDEX(1*(MID(MID(C470,8,1)*2,ROW(INDIRECT("1:"&amp;LEN(MID(C470,8,1)*2))),1)),,))+MID(C470,9,1)+
SUM(INDEX(1*(MID(MID(C470,10,1)*2,ROW(INDIRECT("1:"&amp;LEN(MID(C470,10,1)*2))),1)),,)),1),1),"0")</f>
        <v>#VALUE!</v>
      </c>
      <c r="U470" s="81" t="str">
        <f t="shared" si="112"/>
        <v/>
      </c>
      <c r="V470" s="83" t="b">
        <f t="shared" si="113"/>
        <v>0</v>
      </c>
      <c r="W470" s="112" t="e">
        <f>IF(#REF!="",FALSE,IF(OR(X470&gt;Z470,X470&lt;Y470),TRUE,FALSE))</f>
        <v>#REF!</v>
      </c>
      <c r="X470" s="112">
        <f t="shared" si="114"/>
        <v>0</v>
      </c>
      <c r="Y470" s="114" t="e">
        <f>#REF!-3/30</f>
        <v>#REF!</v>
      </c>
      <c r="Z470" s="115" t="e">
        <f>#REF!+1/30</f>
        <v>#REF!</v>
      </c>
    </row>
    <row r="471" spans="1:26" s="30" customFormat="1" x14ac:dyDescent="0.25">
      <c r="A471" s="19">
        <v>456</v>
      </c>
      <c r="B471" s="20"/>
      <c r="C471" s="149"/>
      <c r="D471" s="1"/>
      <c r="E471" s="1"/>
      <c r="F471" s="173"/>
      <c r="G471" s="55"/>
      <c r="H471" s="116" t="str">
        <f t="shared" si="115"/>
        <v/>
      </c>
      <c r="I471" s="35" t="b">
        <f t="shared" si="105"/>
        <v>0</v>
      </c>
      <c r="J471" s="80" t="str">
        <f t="shared" si="106"/>
        <v/>
      </c>
      <c r="K471" s="29" t="b">
        <f t="shared" si="116"/>
        <v>0</v>
      </c>
      <c r="L471" s="80" t="str">
        <f t="shared" si="117"/>
        <v/>
      </c>
      <c r="M471" s="81" t="e">
        <f t="shared" si="107"/>
        <v>#VALUE!</v>
      </c>
      <c r="N471" s="81" t="e">
        <f t="shared" si="108"/>
        <v>#VALUE!</v>
      </c>
      <c r="O471" s="81" t="e">
        <f t="shared" si="109"/>
        <v>#VALUE!</v>
      </c>
      <c r="P471" s="82" t="e">
        <f t="shared" si="110"/>
        <v>#VALUE!</v>
      </c>
      <c r="Q471" s="82" t="e">
        <f t="shared" si="118"/>
        <v>#VALUE!</v>
      </c>
      <c r="R471" s="82" t="b">
        <f t="shared" si="119"/>
        <v>0</v>
      </c>
      <c r="S471" s="72" t="str">
        <f t="shared" si="111"/>
        <v/>
      </c>
      <c r="T471" s="81" t="e" cm="1">
        <f t="array" aca="1" ref="T471" ca="1">TEXT(RIGHT(10-RIGHT(SUM(INDEX(1*(MID(MID(C471,1,1)*2,ROW(INDIRECT("1:"&amp;LEN(MID(C471,1,1)*2))),1)),,))+MID(C471,2,1)+
SUM(INDEX(1*(MID(MID(C471,3,1)*2,ROW(INDIRECT("1:"&amp;LEN(MID(C471,3,1)*2))),1)),,))+MID(C471,4,1)+
SUM(INDEX(1*(MID(MID(C471,5,1)*2,ROW(INDIRECT("1:"&amp;LEN(MID(C471,5,1)*2))),1)),,))+MID(C471,6,1)+
SUM(INDEX(1*(MID(MID(C471,8,1)*2,ROW(INDIRECT("1:"&amp;LEN(MID(C471,8,1)*2))),1)),,))+MID(C471,9,1)+
SUM(INDEX(1*(MID(MID(C471,10,1)*2,ROW(INDIRECT("1:"&amp;LEN(MID(C471,10,1)*2))),1)),,)),1),1),"0")</f>
        <v>#VALUE!</v>
      </c>
      <c r="U471" s="81" t="str">
        <f t="shared" si="112"/>
        <v/>
      </c>
      <c r="V471" s="83" t="b">
        <f t="shared" si="113"/>
        <v>0</v>
      </c>
      <c r="W471" s="112" t="e">
        <f>IF(#REF!="",FALSE,IF(OR(X471&gt;Z471,X471&lt;Y471),TRUE,FALSE))</f>
        <v>#REF!</v>
      </c>
      <c r="X471" s="112">
        <f t="shared" si="114"/>
        <v>0</v>
      </c>
      <c r="Y471" s="114" t="e">
        <f>#REF!-3/30</f>
        <v>#REF!</v>
      </c>
      <c r="Z471" s="115" t="e">
        <f>#REF!+1/30</f>
        <v>#REF!</v>
      </c>
    </row>
    <row r="472" spans="1:26" s="30" customFormat="1" x14ac:dyDescent="0.25">
      <c r="A472" s="19">
        <v>457</v>
      </c>
      <c r="B472" s="20"/>
      <c r="C472" s="149"/>
      <c r="D472" s="1"/>
      <c r="E472" s="1"/>
      <c r="F472" s="173"/>
      <c r="G472" s="55"/>
      <c r="H472" s="116" t="str">
        <f t="shared" si="115"/>
        <v/>
      </c>
      <c r="I472" s="35" t="b">
        <f t="shared" si="105"/>
        <v>0</v>
      </c>
      <c r="J472" s="80" t="str">
        <f t="shared" si="106"/>
        <v/>
      </c>
      <c r="K472" s="29" t="b">
        <f t="shared" si="116"/>
        <v>0</v>
      </c>
      <c r="L472" s="80" t="str">
        <f t="shared" si="117"/>
        <v/>
      </c>
      <c r="M472" s="81" t="e">
        <f t="shared" si="107"/>
        <v>#VALUE!</v>
      </c>
      <c r="N472" s="81" t="e">
        <f t="shared" si="108"/>
        <v>#VALUE!</v>
      </c>
      <c r="O472" s="81" t="e">
        <f t="shared" si="109"/>
        <v>#VALUE!</v>
      </c>
      <c r="P472" s="82" t="e">
        <f t="shared" si="110"/>
        <v>#VALUE!</v>
      </c>
      <c r="Q472" s="82" t="e">
        <f t="shared" si="118"/>
        <v>#VALUE!</v>
      </c>
      <c r="R472" s="82" t="b">
        <f t="shared" si="119"/>
        <v>0</v>
      </c>
      <c r="S472" s="72" t="str">
        <f t="shared" si="111"/>
        <v/>
      </c>
      <c r="T472" s="81" t="e" cm="1">
        <f t="array" aca="1" ref="T472" ca="1">TEXT(RIGHT(10-RIGHT(SUM(INDEX(1*(MID(MID(C472,1,1)*2,ROW(INDIRECT("1:"&amp;LEN(MID(C472,1,1)*2))),1)),,))+MID(C472,2,1)+
SUM(INDEX(1*(MID(MID(C472,3,1)*2,ROW(INDIRECT("1:"&amp;LEN(MID(C472,3,1)*2))),1)),,))+MID(C472,4,1)+
SUM(INDEX(1*(MID(MID(C472,5,1)*2,ROW(INDIRECT("1:"&amp;LEN(MID(C472,5,1)*2))),1)),,))+MID(C472,6,1)+
SUM(INDEX(1*(MID(MID(C472,8,1)*2,ROW(INDIRECT("1:"&amp;LEN(MID(C472,8,1)*2))),1)),,))+MID(C472,9,1)+
SUM(INDEX(1*(MID(MID(C472,10,1)*2,ROW(INDIRECT("1:"&amp;LEN(MID(C472,10,1)*2))),1)),,)),1),1),"0")</f>
        <v>#VALUE!</v>
      </c>
      <c r="U472" s="81" t="str">
        <f t="shared" si="112"/>
        <v/>
      </c>
      <c r="V472" s="83" t="b">
        <f t="shared" si="113"/>
        <v>0</v>
      </c>
      <c r="W472" s="112" t="e">
        <f>IF(#REF!="",FALSE,IF(OR(X472&gt;Z472,X472&lt;Y472),TRUE,FALSE))</f>
        <v>#REF!</v>
      </c>
      <c r="X472" s="112">
        <f t="shared" si="114"/>
        <v>0</v>
      </c>
      <c r="Y472" s="114" t="e">
        <f>#REF!-3/30</f>
        <v>#REF!</v>
      </c>
      <c r="Z472" s="115" t="e">
        <f>#REF!+1/30</f>
        <v>#REF!</v>
      </c>
    </row>
    <row r="473" spans="1:26" s="30" customFormat="1" x14ac:dyDescent="0.25">
      <c r="A473" s="19">
        <v>458</v>
      </c>
      <c r="B473" s="20"/>
      <c r="C473" s="149"/>
      <c r="D473" s="1"/>
      <c r="E473" s="1"/>
      <c r="F473" s="173"/>
      <c r="G473" s="55"/>
      <c r="H473" s="116" t="str">
        <f t="shared" si="115"/>
        <v/>
      </c>
      <c r="I473" s="35" t="b">
        <f t="shared" si="105"/>
        <v>0</v>
      </c>
      <c r="J473" s="80" t="str">
        <f t="shared" si="106"/>
        <v/>
      </c>
      <c r="K473" s="29" t="b">
        <f t="shared" si="116"/>
        <v>0</v>
      </c>
      <c r="L473" s="80" t="str">
        <f t="shared" si="117"/>
        <v/>
      </c>
      <c r="M473" s="81" t="e">
        <f t="shared" si="107"/>
        <v>#VALUE!</v>
      </c>
      <c r="N473" s="81" t="e">
        <f t="shared" si="108"/>
        <v>#VALUE!</v>
      </c>
      <c r="O473" s="81" t="e">
        <f t="shared" si="109"/>
        <v>#VALUE!</v>
      </c>
      <c r="P473" s="82" t="e">
        <f t="shared" si="110"/>
        <v>#VALUE!</v>
      </c>
      <c r="Q473" s="82" t="e">
        <f t="shared" si="118"/>
        <v>#VALUE!</v>
      </c>
      <c r="R473" s="82" t="b">
        <f t="shared" si="119"/>
        <v>0</v>
      </c>
      <c r="S473" s="72" t="str">
        <f t="shared" si="111"/>
        <v/>
      </c>
      <c r="T473" s="81" t="e" cm="1">
        <f t="array" aca="1" ref="T473" ca="1">TEXT(RIGHT(10-RIGHT(SUM(INDEX(1*(MID(MID(C473,1,1)*2,ROW(INDIRECT("1:"&amp;LEN(MID(C473,1,1)*2))),1)),,))+MID(C473,2,1)+
SUM(INDEX(1*(MID(MID(C473,3,1)*2,ROW(INDIRECT("1:"&amp;LEN(MID(C473,3,1)*2))),1)),,))+MID(C473,4,1)+
SUM(INDEX(1*(MID(MID(C473,5,1)*2,ROW(INDIRECT("1:"&amp;LEN(MID(C473,5,1)*2))),1)),,))+MID(C473,6,1)+
SUM(INDEX(1*(MID(MID(C473,8,1)*2,ROW(INDIRECT("1:"&amp;LEN(MID(C473,8,1)*2))),1)),,))+MID(C473,9,1)+
SUM(INDEX(1*(MID(MID(C473,10,1)*2,ROW(INDIRECT("1:"&amp;LEN(MID(C473,10,1)*2))),1)),,)),1),1),"0")</f>
        <v>#VALUE!</v>
      </c>
      <c r="U473" s="81" t="str">
        <f t="shared" si="112"/>
        <v/>
      </c>
      <c r="V473" s="83" t="b">
        <f t="shared" si="113"/>
        <v>0</v>
      </c>
      <c r="W473" s="112" t="e">
        <f>IF(#REF!="",FALSE,IF(OR(X473&gt;Z473,X473&lt;Y473),TRUE,FALSE))</f>
        <v>#REF!</v>
      </c>
      <c r="X473" s="112">
        <f t="shared" si="114"/>
        <v>0</v>
      </c>
      <c r="Y473" s="114" t="e">
        <f>#REF!-3/30</f>
        <v>#REF!</v>
      </c>
      <c r="Z473" s="115" t="e">
        <f>#REF!+1/30</f>
        <v>#REF!</v>
      </c>
    </row>
    <row r="474" spans="1:26" s="30" customFormat="1" x14ac:dyDescent="0.25">
      <c r="A474" s="19">
        <v>459</v>
      </c>
      <c r="B474" s="20"/>
      <c r="C474" s="149"/>
      <c r="D474" s="1"/>
      <c r="E474" s="1"/>
      <c r="F474" s="173"/>
      <c r="G474" s="55"/>
      <c r="H474" s="116" t="str">
        <f t="shared" si="115"/>
        <v/>
      </c>
      <c r="I474" s="35" t="b">
        <f t="shared" si="105"/>
        <v>0</v>
      </c>
      <c r="J474" s="80" t="str">
        <f t="shared" si="106"/>
        <v/>
      </c>
      <c r="K474" s="29" t="b">
        <f t="shared" si="116"/>
        <v>0</v>
      </c>
      <c r="L474" s="80" t="str">
        <f t="shared" si="117"/>
        <v/>
      </c>
      <c r="M474" s="81" t="e">
        <f t="shared" si="107"/>
        <v>#VALUE!</v>
      </c>
      <c r="N474" s="81" t="e">
        <f t="shared" si="108"/>
        <v>#VALUE!</v>
      </c>
      <c r="O474" s="81" t="e">
        <f t="shared" si="109"/>
        <v>#VALUE!</v>
      </c>
      <c r="P474" s="82" t="e">
        <f t="shared" si="110"/>
        <v>#VALUE!</v>
      </c>
      <c r="Q474" s="82" t="e">
        <f t="shared" si="118"/>
        <v>#VALUE!</v>
      </c>
      <c r="R474" s="82" t="b">
        <f t="shared" si="119"/>
        <v>0</v>
      </c>
      <c r="S474" s="72" t="str">
        <f t="shared" si="111"/>
        <v/>
      </c>
      <c r="T474" s="81" t="e" cm="1">
        <f t="array" aca="1" ref="T474" ca="1">TEXT(RIGHT(10-RIGHT(SUM(INDEX(1*(MID(MID(C474,1,1)*2,ROW(INDIRECT("1:"&amp;LEN(MID(C474,1,1)*2))),1)),,))+MID(C474,2,1)+
SUM(INDEX(1*(MID(MID(C474,3,1)*2,ROW(INDIRECT("1:"&amp;LEN(MID(C474,3,1)*2))),1)),,))+MID(C474,4,1)+
SUM(INDEX(1*(MID(MID(C474,5,1)*2,ROW(INDIRECT("1:"&amp;LEN(MID(C474,5,1)*2))),1)),,))+MID(C474,6,1)+
SUM(INDEX(1*(MID(MID(C474,8,1)*2,ROW(INDIRECT("1:"&amp;LEN(MID(C474,8,1)*2))),1)),,))+MID(C474,9,1)+
SUM(INDEX(1*(MID(MID(C474,10,1)*2,ROW(INDIRECT("1:"&amp;LEN(MID(C474,10,1)*2))),1)),,)),1),1),"0")</f>
        <v>#VALUE!</v>
      </c>
      <c r="U474" s="81" t="str">
        <f t="shared" si="112"/>
        <v/>
      </c>
      <c r="V474" s="83" t="b">
        <f t="shared" si="113"/>
        <v>0</v>
      </c>
      <c r="W474" s="112" t="e">
        <f>IF(#REF!="",FALSE,IF(OR(X474&gt;Z474,X474&lt;Y474),TRUE,FALSE))</f>
        <v>#REF!</v>
      </c>
      <c r="X474" s="112">
        <f t="shared" si="114"/>
        <v>0</v>
      </c>
      <c r="Y474" s="114" t="e">
        <f>#REF!-3/30</f>
        <v>#REF!</v>
      </c>
      <c r="Z474" s="115" t="e">
        <f>#REF!+1/30</f>
        <v>#REF!</v>
      </c>
    </row>
    <row r="475" spans="1:26" s="30" customFormat="1" x14ac:dyDescent="0.25">
      <c r="A475" s="19">
        <v>460</v>
      </c>
      <c r="B475" s="20"/>
      <c r="C475" s="149"/>
      <c r="D475" s="1"/>
      <c r="E475" s="1"/>
      <c r="F475" s="173"/>
      <c r="G475" s="55"/>
      <c r="H475" s="116" t="str">
        <f t="shared" si="115"/>
        <v/>
      </c>
      <c r="I475" s="35" t="b">
        <f t="shared" si="105"/>
        <v>0</v>
      </c>
      <c r="J475" s="80" t="str">
        <f t="shared" si="106"/>
        <v/>
      </c>
      <c r="K475" s="29" t="b">
        <f t="shared" si="116"/>
        <v>0</v>
      </c>
      <c r="L475" s="80" t="str">
        <f t="shared" si="117"/>
        <v/>
      </c>
      <c r="M475" s="81" t="e">
        <f t="shared" si="107"/>
        <v>#VALUE!</v>
      </c>
      <c r="N475" s="81" t="e">
        <f t="shared" si="108"/>
        <v>#VALUE!</v>
      </c>
      <c r="O475" s="81" t="e">
        <f t="shared" si="109"/>
        <v>#VALUE!</v>
      </c>
      <c r="P475" s="82" t="e">
        <f t="shared" si="110"/>
        <v>#VALUE!</v>
      </c>
      <c r="Q475" s="82" t="e">
        <f t="shared" si="118"/>
        <v>#VALUE!</v>
      </c>
      <c r="R475" s="82" t="b">
        <f t="shared" si="119"/>
        <v>0</v>
      </c>
      <c r="S475" s="72" t="str">
        <f t="shared" si="111"/>
        <v/>
      </c>
      <c r="T475" s="81" t="e" cm="1">
        <f t="array" aca="1" ref="T475" ca="1">TEXT(RIGHT(10-RIGHT(SUM(INDEX(1*(MID(MID(C475,1,1)*2,ROW(INDIRECT("1:"&amp;LEN(MID(C475,1,1)*2))),1)),,))+MID(C475,2,1)+
SUM(INDEX(1*(MID(MID(C475,3,1)*2,ROW(INDIRECT("1:"&amp;LEN(MID(C475,3,1)*2))),1)),,))+MID(C475,4,1)+
SUM(INDEX(1*(MID(MID(C475,5,1)*2,ROW(INDIRECT("1:"&amp;LEN(MID(C475,5,1)*2))),1)),,))+MID(C475,6,1)+
SUM(INDEX(1*(MID(MID(C475,8,1)*2,ROW(INDIRECT("1:"&amp;LEN(MID(C475,8,1)*2))),1)),,))+MID(C475,9,1)+
SUM(INDEX(1*(MID(MID(C475,10,1)*2,ROW(INDIRECT("1:"&amp;LEN(MID(C475,10,1)*2))),1)),,)),1),1),"0")</f>
        <v>#VALUE!</v>
      </c>
      <c r="U475" s="81" t="str">
        <f t="shared" si="112"/>
        <v/>
      </c>
      <c r="V475" s="83" t="b">
        <f t="shared" si="113"/>
        <v>0</v>
      </c>
      <c r="W475" s="112" t="e">
        <f>IF(#REF!="",FALSE,IF(OR(X475&gt;Z475,X475&lt;Y475),TRUE,FALSE))</f>
        <v>#REF!</v>
      </c>
      <c r="X475" s="112">
        <f t="shared" si="114"/>
        <v>0</v>
      </c>
      <c r="Y475" s="114" t="e">
        <f>#REF!-3/30</f>
        <v>#REF!</v>
      </c>
      <c r="Z475" s="115" t="e">
        <f>#REF!+1/30</f>
        <v>#REF!</v>
      </c>
    </row>
    <row r="476" spans="1:26" s="30" customFormat="1" x14ac:dyDescent="0.25">
      <c r="A476" s="19">
        <v>461</v>
      </c>
      <c r="B476" s="20"/>
      <c r="C476" s="149"/>
      <c r="D476" s="1"/>
      <c r="E476" s="1"/>
      <c r="F476" s="173"/>
      <c r="G476" s="55"/>
      <c r="H476" s="116" t="str">
        <f t="shared" si="115"/>
        <v/>
      </c>
      <c r="I476" s="35" t="b">
        <f t="shared" si="105"/>
        <v>0</v>
      </c>
      <c r="J476" s="80" t="str">
        <f t="shared" si="106"/>
        <v/>
      </c>
      <c r="K476" s="29" t="b">
        <f t="shared" si="116"/>
        <v>0</v>
      </c>
      <c r="L476" s="80" t="str">
        <f t="shared" si="117"/>
        <v/>
      </c>
      <c r="M476" s="81" t="e">
        <f t="shared" si="107"/>
        <v>#VALUE!</v>
      </c>
      <c r="N476" s="81" t="e">
        <f t="shared" si="108"/>
        <v>#VALUE!</v>
      </c>
      <c r="O476" s="81" t="e">
        <f t="shared" si="109"/>
        <v>#VALUE!</v>
      </c>
      <c r="P476" s="82" t="e">
        <f t="shared" si="110"/>
        <v>#VALUE!</v>
      </c>
      <c r="Q476" s="82" t="e">
        <f t="shared" si="118"/>
        <v>#VALUE!</v>
      </c>
      <c r="R476" s="82" t="b">
        <f t="shared" si="119"/>
        <v>0</v>
      </c>
      <c r="S476" s="72" t="str">
        <f t="shared" si="111"/>
        <v/>
      </c>
      <c r="T476" s="81" t="e" cm="1">
        <f t="array" aca="1" ref="T476" ca="1">TEXT(RIGHT(10-RIGHT(SUM(INDEX(1*(MID(MID(C476,1,1)*2,ROW(INDIRECT("1:"&amp;LEN(MID(C476,1,1)*2))),1)),,))+MID(C476,2,1)+
SUM(INDEX(1*(MID(MID(C476,3,1)*2,ROW(INDIRECT("1:"&amp;LEN(MID(C476,3,1)*2))),1)),,))+MID(C476,4,1)+
SUM(INDEX(1*(MID(MID(C476,5,1)*2,ROW(INDIRECT("1:"&amp;LEN(MID(C476,5,1)*2))),1)),,))+MID(C476,6,1)+
SUM(INDEX(1*(MID(MID(C476,8,1)*2,ROW(INDIRECT("1:"&amp;LEN(MID(C476,8,1)*2))),1)),,))+MID(C476,9,1)+
SUM(INDEX(1*(MID(MID(C476,10,1)*2,ROW(INDIRECT("1:"&amp;LEN(MID(C476,10,1)*2))),1)),,)),1),1),"0")</f>
        <v>#VALUE!</v>
      </c>
      <c r="U476" s="81" t="str">
        <f t="shared" si="112"/>
        <v/>
      </c>
      <c r="V476" s="83" t="b">
        <f t="shared" si="113"/>
        <v>0</v>
      </c>
      <c r="W476" s="112" t="e">
        <f>IF(#REF!="",FALSE,IF(OR(X476&gt;Z476,X476&lt;Y476),TRUE,FALSE))</f>
        <v>#REF!</v>
      </c>
      <c r="X476" s="112">
        <f t="shared" si="114"/>
        <v>0</v>
      </c>
      <c r="Y476" s="114" t="e">
        <f>#REF!-3/30</f>
        <v>#REF!</v>
      </c>
      <c r="Z476" s="115" t="e">
        <f>#REF!+1/30</f>
        <v>#REF!</v>
      </c>
    </row>
    <row r="477" spans="1:26" s="30" customFormat="1" x14ac:dyDescent="0.25">
      <c r="A477" s="19">
        <v>462</v>
      </c>
      <c r="B477" s="20"/>
      <c r="C477" s="149"/>
      <c r="D477" s="1"/>
      <c r="E477" s="1"/>
      <c r="F477" s="173"/>
      <c r="G477" s="55"/>
      <c r="H477" s="116" t="str">
        <f t="shared" si="115"/>
        <v/>
      </c>
      <c r="I477" s="35" t="b">
        <f t="shared" si="105"/>
        <v>0</v>
      </c>
      <c r="J477" s="80" t="str">
        <f t="shared" si="106"/>
        <v/>
      </c>
      <c r="K477" s="29" t="b">
        <f t="shared" si="116"/>
        <v>0</v>
      </c>
      <c r="L477" s="80" t="str">
        <f t="shared" si="117"/>
        <v/>
      </c>
      <c r="M477" s="81" t="e">
        <f t="shared" si="107"/>
        <v>#VALUE!</v>
      </c>
      <c r="N477" s="81" t="e">
        <f t="shared" si="108"/>
        <v>#VALUE!</v>
      </c>
      <c r="O477" s="81" t="e">
        <f t="shared" si="109"/>
        <v>#VALUE!</v>
      </c>
      <c r="P477" s="82" t="e">
        <f t="shared" si="110"/>
        <v>#VALUE!</v>
      </c>
      <c r="Q477" s="82" t="e">
        <f t="shared" si="118"/>
        <v>#VALUE!</v>
      </c>
      <c r="R477" s="82" t="b">
        <f t="shared" si="119"/>
        <v>0</v>
      </c>
      <c r="S477" s="72" t="str">
        <f t="shared" si="111"/>
        <v/>
      </c>
      <c r="T477" s="81" t="e" cm="1">
        <f t="array" aca="1" ref="T477" ca="1">TEXT(RIGHT(10-RIGHT(SUM(INDEX(1*(MID(MID(C477,1,1)*2,ROW(INDIRECT("1:"&amp;LEN(MID(C477,1,1)*2))),1)),,))+MID(C477,2,1)+
SUM(INDEX(1*(MID(MID(C477,3,1)*2,ROW(INDIRECT("1:"&amp;LEN(MID(C477,3,1)*2))),1)),,))+MID(C477,4,1)+
SUM(INDEX(1*(MID(MID(C477,5,1)*2,ROW(INDIRECT("1:"&amp;LEN(MID(C477,5,1)*2))),1)),,))+MID(C477,6,1)+
SUM(INDEX(1*(MID(MID(C477,8,1)*2,ROW(INDIRECT("1:"&amp;LEN(MID(C477,8,1)*2))),1)),,))+MID(C477,9,1)+
SUM(INDEX(1*(MID(MID(C477,10,1)*2,ROW(INDIRECT("1:"&amp;LEN(MID(C477,10,1)*2))),1)),,)),1),1),"0")</f>
        <v>#VALUE!</v>
      </c>
      <c r="U477" s="81" t="str">
        <f t="shared" si="112"/>
        <v/>
      </c>
      <c r="V477" s="83" t="b">
        <f t="shared" si="113"/>
        <v>0</v>
      </c>
      <c r="W477" s="112" t="e">
        <f>IF(#REF!="",FALSE,IF(OR(X477&gt;Z477,X477&lt;Y477),TRUE,FALSE))</f>
        <v>#REF!</v>
      </c>
      <c r="X477" s="112">
        <f t="shared" si="114"/>
        <v>0</v>
      </c>
      <c r="Y477" s="114" t="e">
        <f>#REF!-3/30</f>
        <v>#REF!</v>
      </c>
      <c r="Z477" s="115" t="e">
        <f>#REF!+1/30</f>
        <v>#REF!</v>
      </c>
    </row>
    <row r="478" spans="1:26" s="30" customFormat="1" x14ac:dyDescent="0.25">
      <c r="A478" s="19">
        <v>463</v>
      </c>
      <c r="B478" s="20"/>
      <c r="C478" s="149"/>
      <c r="D478" s="1"/>
      <c r="E478" s="1"/>
      <c r="F478" s="173"/>
      <c r="G478" s="55"/>
      <c r="H478" s="116" t="str">
        <f t="shared" si="115"/>
        <v/>
      </c>
      <c r="I478" s="35" t="b">
        <f t="shared" si="105"/>
        <v>0</v>
      </c>
      <c r="J478" s="80" t="str">
        <f t="shared" si="106"/>
        <v/>
      </c>
      <c r="K478" s="29" t="b">
        <f t="shared" si="116"/>
        <v>0</v>
      </c>
      <c r="L478" s="80" t="str">
        <f t="shared" si="117"/>
        <v/>
      </c>
      <c r="M478" s="81" t="e">
        <f t="shared" si="107"/>
        <v>#VALUE!</v>
      </c>
      <c r="N478" s="81" t="e">
        <f t="shared" si="108"/>
        <v>#VALUE!</v>
      </c>
      <c r="O478" s="81" t="e">
        <f t="shared" si="109"/>
        <v>#VALUE!</v>
      </c>
      <c r="P478" s="82" t="e">
        <f t="shared" si="110"/>
        <v>#VALUE!</v>
      </c>
      <c r="Q478" s="82" t="e">
        <f t="shared" si="118"/>
        <v>#VALUE!</v>
      </c>
      <c r="R478" s="82" t="b">
        <f t="shared" si="119"/>
        <v>0</v>
      </c>
      <c r="S478" s="72" t="str">
        <f t="shared" si="111"/>
        <v/>
      </c>
      <c r="T478" s="81" t="e" cm="1">
        <f t="array" aca="1" ref="T478" ca="1">TEXT(RIGHT(10-RIGHT(SUM(INDEX(1*(MID(MID(C478,1,1)*2,ROW(INDIRECT("1:"&amp;LEN(MID(C478,1,1)*2))),1)),,))+MID(C478,2,1)+
SUM(INDEX(1*(MID(MID(C478,3,1)*2,ROW(INDIRECT("1:"&amp;LEN(MID(C478,3,1)*2))),1)),,))+MID(C478,4,1)+
SUM(INDEX(1*(MID(MID(C478,5,1)*2,ROW(INDIRECT("1:"&amp;LEN(MID(C478,5,1)*2))),1)),,))+MID(C478,6,1)+
SUM(INDEX(1*(MID(MID(C478,8,1)*2,ROW(INDIRECT("1:"&amp;LEN(MID(C478,8,1)*2))),1)),,))+MID(C478,9,1)+
SUM(INDEX(1*(MID(MID(C478,10,1)*2,ROW(INDIRECT("1:"&amp;LEN(MID(C478,10,1)*2))),1)),,)),1),1),"0")</f>
        <v>#VALUE!</v>
      </c>
      <c r="U478" s="81" t="str">
        <f t="shared" si="112"/>
        <v/>
      </c>
      <c r="V478" s="83" t="b">
        <f t="shared" si="113"/>
        <v>0</v>
      </c>
      <c r="W478" s="112" t="e">
        <f>IF(#REF!="",FALSE,IF(OR(X478&gt;Z478,X478&lt;Y478),TRUE,FALSE))</f>
        <v>#REF!</v>
      </c>
      <c r="X478" s="112">
        <f t="shared" si="114"/>
        <v>0</v>
      </c>
      <c r="Y478" s="114" t="e">
        <f>#REF!-3/30</f>
        <v>#REF!</v>
      </c>
      <c r="Z478" s="115" t="e">
        <f>#REF!+1/30</f>
        <v>#REF!</v>
      </c>
    </row>
    <row r="479" spans="1:26" s="30" customFormat="1" x14ac:dyDescent="0.25">
      <c r="A479" s="19">
        <v>464</v>
      </c>
      <c r="B479" s="20"/>
      <c r="C479" s="149"/>
      <c r="D479" s="1"/>
      <c r="E479" s="1"/>
      <c r="F479" s="173"/>
      <c r="G479" s="55"/>
      <c r="H479" s="116" t="str">
        <f t="shared" si="115"/>
        <v/>
      </c>
      <c r="I479" s="35" t="b">
        <f t="shared" si="105"/>
        <v>0</v>
      </c>
      <c r="J479" s="80" t="str">
        <f t="shared" si="106"/>
        <v/>
      </c>
      <c r="K479" s="29" t="b">
        <f t="shared" si="116"/>
        <v>0</v>
      </c>
      <c r="L479" s="80" t="str">
        <f t="shared" si="117"/>
        <v/>
      </c>
      <c r="M479" s="81" t="e">
        <f t="shared" si="107"/>
        <v>#VALUE!</v>
      </c>
      <c r="N479" s="81" t="e">
        <f t="shared" si="108"/>
        <v>#VALUE!</v>
      </c>
      <c r="O479" s="81" t="e">
        <f t="shared" si="109"/>
        <v>#VALUE!</v>
      </c>
      <c r="P479" s="82" t="e">
        <f t="shared" si="110"/>
        <v>#VALUE!</v>
      </c>
      <c r="Q479" s="82" t="e">
        <f t="shared" si="118"/>
        <v>#VALUE!</v>
      </c>
      <c r="R479" s="82" t="b">
        <f t="shared" si="119"/>
        <v>0</v>
      </c>
      <c r="S479" s="72" t="str">
        <f t="shared" si="111"/>
        <v/>
      </c>
      <c r="T479" s="81" t="e" cm="1">
        <f t="array" aca="1" ref="T479" ca="1">TEXT(RIGHT(10-RIGHT(SUM(INDEX(1*(MID(MID(C479,1,1)*2,ROW(INDIRECT("1:"&amp;LEN(MID(C479,1,1)*2))),1)),,))+MID(C479,2,1)+
SUM(INDEX(1*(MID(MID(C479,3,1)*2,ROW(INDIRECT("1:"&amp;LEN(MID(C479,3,1)*2))),1)),,))+MID(C479,4,1)+
SUM(INDEX(1*(MID(MID(C479,5,1)*2,ROW(INDIRECT("1:"&amp;LEN(MID(C479,5,1)*2))),1)),,))+MID(C479,6,1)+
SUM(INDEX(1*(MID(MID(C479,8,1)*2,ROW(INDIRECT("1:"&amp;LEN(MID(C479,8,1)*2))),1)),,))+MID(C479,9,1)+
SUM(INDEX(1*(MID(MID(C479,10,1)*2,ROW(INDIRECT("1:"&amp;LEN(MID(C479,10,1)*2))),1)),,)),1),1),"0")</f>
        <v>#VALUE!</v>
      </c>
      <c r="U479" s="81" t="str">
        <f t="shared" si="112"/>
        <v/>
      </c>
      <c r="V479" s="83" t="b">
        <f t="shared" si="113"/>
        <v>0</v>
      </c>
      <c r="W479" s="112" t="e">
        <f>IF(#REF!="",FALSE,IF(OR(X479&gt;Z479,X479&lt;Y479),TRUE,FALSE))</f>
        <v>#REF!</v>
      </c>
      <c r="X479" s="112">
        <f t="shared" si="114"/>
        <v>0</v>
      </c>
      <c r="Y479" s="114" t="e">
        <f>#REF!-3/30</f>
        <v>#REF!</v>
      </c>
      <c r="Z479" s="115" t="e">
        <f>#REF!+1/30</f>
        <v>#REF!</v>
      </c>
    </row>
    <row r="480" spans="1:26" s="30" customFormat="1" x14ac:dyDescent="0.25">
      <c r="A480" s="19">
        <v>465</v>
      </c>
      <c r="B480" s="20"/>
      <c r="C480" s="149"/>
      <c r="D480" s="1"/>
      <c r="E480" s="1"/>
      <c r="F480" s="173"/>
      <c r="G480" s="55"/>
      <c r="H480" s="116" t="str">
        <f t="shared" si="115"/>
        <v/>
      </c>
      <c r="I480" s="35" t="b">
        <f t="shared" si="105"/>
        <v>0</v>
      </c>
      <c r="J480" s="80" t="str">
        <f t="shared" si="106"/>
        <v/>
      </c>
      <c r="K480" s="29" t="b">
        <f t="shared" si="116"/>
        <v>0</v>
      </c>
      <c r="L480" s="80" t="str">
        <f t="shared" si="117"/>
        <v/>
      </c>
      <c r="M480" s="81" t="e">
        <f t="shared" si="107"/>
        <v>#VALUE!</v>
      </c>
      <c r="N480" s="81" t="e">
        <f t="shared" si="108"/>
        <v>#VALUE!</v>
      </c>
      <c r="O480" s="81" t="e">
        <f t="shared" si="109"/>
        <v>#VALUE!</v>
      </c>
      <c r="P480" s="82" t="e">
        <f t="shared" si="110"/>
        <v>#VALUE!</v>
      </c>
      <c r="Q480" s="82" t="e">
        <f t="shared" si="118"/>
        <v>#VALUE!</v>
      </c>
      <c r="R480" s="82" t="b">
        <f t="shared" si="119"/>
        <v>0</v>
      </c>
      <c r="S480" s="72" t="str">
        <f t="shared" si="111"/>
        <v/>
      </c>
      <c r="T480" s="81" t="e" cm="1">
        <f t="array" aca="1" ref="T480" ca="1">TEXT(RIGHT(10-RIGHT(SUM(INDEX(1*(MID(MID(C480,1,1)*2,ROW(INDIRECT("1:"&amp;LEN(MID(C480,1,1)*2))),1)),,))+MID(C480,2,1)+
SUM(INDEX(1*(MID(MID(C480,3,1)*2,ROW(INDIRECT("1:"&amp;LEN(MID(C480,3,1)*2))),1)),,))+MID(C480,4,1)+
SUM(INDEX(1*(MID(MID(C480,5,1)*2,ROW(INDIRECT("1:"&amp;LEN(MID(C480,5,1)*2))),1)),,))+MID(C480,6,1)+
SUM(INDEX(1*(MID(MID(C480,8,1)*2,ROW(INDIRECT("1:"&amp;LEN(MID(C480,8,1)*2))),1)),,))+MID(C480,9,1)+
SUM(INDEX(1*(MID(MID(C480,10,1)*2,ROW(INDIRECT("1:"&amp;LEN(MID(C480,10,1)*2))),1)),,)),1),1),"0")</f>
        <v>#VALUE!</v>
      </c>
      <c r="U480" s="81" t="str">
        <f t="shared" si="112"/>
        <v/>
      </c>
      <c r="V480" s="83" t="b">
        <f t="shared" si="113"/>
        <v>0</v>
      </c>
      <c r="W480" s="112" t="e">
        <f>IF(#REF!="",FALSE,IF(OR(X480&gt;Z480,X480&lt;Y480),TRUE,FALSE))</f>
        <v>#REF!</v>
      </c>
      <c r="X480" s="112">
        <f t="shared" si="114"/>
        <v>0</v>
      </c>
      <c r="Y480" s="114" t="e">
        <f>#REF!-3/30</f>
        <v>#REF!</v>
      </c>
      <c r="Z480" s="115" t="e">
        <f>#REF!+1/30</f>
        <v>#REF!</v>
      </c>
    </row>
    <row r="481" spans="1:26" s="30" customFormat="1" x14ac:dyDescent="0.25">
      <c r="A481" s="19">
        <v>466</v>
      </c>
      <c r="B481" s="20"/>
      <c r="C481" s="149"/>
      <c r="D481" s="1"/>
      <c r="E481" s="1"/>
      <c r="F481" s="173"/>
      <c r="G481" s="55"/>
      <c r="H481" s="116" t="str">
        <f t="shared" si="115"/>
        <v/>
      </c>
      <c r="I481" s="35" t="b">
        <f t="shared" si="105"/>
        <v>0</v>
      </c>
      <c r="J481" s="80" t="str">
        <f t="shared" si="106"/>
        <v/>
      </c>
      <c r="K481" s="29" t="b">
        <f t="shared" si="116"/>
        <v>0</v>
      </c>
      <c r="L481" s="80" t="str">
        <f t="shared" si="117"/>
        <v/>
      </c>
      <c r="M481" s="81" t="e">
        <f t="shared" si="107"/>
        <v>#VALUE!</v>
      </c>
      <c r="N481" s="81" t="e">
        <f t="shared" si="108"/>
        <v>#VALUE!</v>
      </c>
      <c r="O481" s="81" t="e">
        <f t="shared" si="109"/>
        <v>#VALUE!</v>
      </c>
      <c r="P481" s="82" t="e">
        <f t="shared" si="110"/>
        <v>#VALUE!</v>
      </c>
      <c r="Q481" s="82" t="e">
        <f t="shared" si="118"/>
        <v>#VALUE!</v>
      </c>
      <c r="R481" s="82" t="b">
        <f t="shared" si="119"/>
        <v>0</v>
      </c>
      <c r="S481" s="72" t="str">
        <f t="shared" si="111"/>
        <v/>
      </c>
      <c r="T481" s="81" t="e" cm="1">
        <f t="array" aca="1" ref="T481" ca="1">TEXT(RIGHT(10-RIGHT(SUM(INDEX(1*(MID(MID(C481,1,1)*2,ROW(INDIRECT("1:"&amp;LEN(MID(C481,1,1)*2))),1)),,))+MID(C481,2,1)+
SUM(INDEX(1*(MID(MID(C481,3,1)*2,ROW(INDIRECT("1:"&amp;LEN(MID(C481,3,1)*2))),1)),,))+MID(C481,4,1)+
SUM(INDEX(1*(MID(MID(C481,5,1)*2,ROW(INDIRECT("1:"&amp;LEN(MID(C481,5,1)*2))),1)),,))+MID(C481,6,1)+
SUM(INDEX(1*(MID(MID(C481,8,1)*2,ROW(INDIRECT("1:"&amp;LEN(MID(C481,8,1)*2))),1)),,))+MID(C481,9,1)+
SUM(INDEX(1*(MID(MID(C481,10,1)*2,ROW(INDIRECT("1:"&amp;LEN(MID(C481,10,1)*2))),1)),,)),1),1),"0")</f>
        <v>#VALUE!</v>
      </c>
      <c r="U481" s="81" t="str">
        <f t="shared" si="112"/>
        <v/>
      </c>
      <c r="V481" s="83" t="b">
        <f t="shared" si="113"/>
        <v>0</v>
      </c>
      <c r="W481" s="112" t="e">
        <f>IF(#REF!="",FALSE,IF(OR(X481&gt;Z481,X481&lt;Y481),TRUE,FALSE))</f>
        <v>#REF!</v>
      </c>
      <c r="X481" s="112">
        <f t="shared" si="114"/>
        <v>0</v>
      </c>
      <c r="Y481" s="114" t="e">
        <f>#REF!-3/30</f>
        <v>#REF!</v>
      </c>
      <c r="Z481" s="115" t="e">
        <f>#REF!+1/30</f>
        <v>#REF!</v>
      </c>
    </row>
    <row r="482" spans="1:26" s="30" customFormat="1" x14ac:dyDescent="0.25">
      <c r="A482" s="19">
        <v>467</v>
      </c>
      <c r="B482" s="20"/>
      <c r="C482" s="149"/>
      <c r="D482" s="1"/>
      <c r="E482" s="1"/>
      <c r="F482" s="173"/>
      <c r="G482" s="55"/>
      <c r="H482" s="116" t="str">
        <f t="shared" si="115"/>
        <v/>
      </c>
      <c r="I482" s="35" t="b">
        <f t="shared" si="105"/>
        <v>0</v>
      </c>
      <c r="J482" s="80" t="str">
        <f t="shared" si="106"/>
        <v/>
      </c>
      <c r="K482" s="29" t="b">
        <f t="shared" si="116"/>
        <v>0</v>
      </c>
      <c r="L482" s="80" t="str">
        <f t="shared" si="117"/>
        <v/>
      </c>
      <c r="M482" s="81" t="e">
        <f t="shared" si="107"/>
        <v>#VALUE!</v>
      </c>
      <c r="N482" s="81" t="e">
        <f t="shared" si="108"/>
        <v>#VALUE!</v>
      </c>
      <c r="O482" s="81" t="e">
        <f t="shared" si="109"/>
        <v>#VALUE!</v>
      </c>
      <c r="P482" s="82" t="e">
        <f t="shared" si="110"/>
        <v>#VALUE!</v>
      </c>
      <c r="Q482" s="82" t="e">
        <f t="shared" si="118"/>
        <v>#VALUE!</v>
      </c>
      <c r="R482" s="82" t="b">
        <f t="shared" si="119"/>
        <v>0</v>
      </c>
      <c r="S482" s="72" t="str">
        <f t="shared" si="111"/>
        <v/>
      </c>
      <c r="T482" s="81" t="e" cm="1">
        <f t="array" aca="1" ref="T482" ca="1">TEXT(RIGHT(10-RIGHT(SUM(INDEX(1*(MID(MID(C482,1,1)*2,ROW(INDIRECT("1:"&amp;LEN(MID(C482,1,1)*2))),1)),,))+MID(C482,2,1)+
SUM(INDEX(1*(MID(MID(C482,3,1)*2,ROW(INDIRECT("1:"&amp;LEN(MID(C482,3,1)*2))),1)),,))+MID(C482,4,1)+
SUM(INDEX(1*(MID(MID(C482,5,1)*2,ROW(INDIRECT("1:"&amp;LEN(MID(C482,5,1)*2))),1)),,))+MID(C482,6,1)+
SUM(INDEX(1*(MID(MID(C482,8,1)*2,ROW(INDIRECT("1:"&amp;LEN(MID(C482,8,1)*2))),1)),,))+MID(C482,9,1)+
SUM(INDEX(1*(MID(MID(C482,10,1)*2,ROW(INDIRECT("1:"&amp;LEN(MID(C482,10,1)*2))),1)),,)),1),1),"0")</f>
        <v>#VALUE!</v>
      </c>
      <c r="U482" s="81" t="str">
        <f t="shared" si="112"/>
        <v/>
      </c>
      <c r="V482" s="83" t="b">
        <f t="shared" si="113"/>
        <v>0</v>
      </c>
      <c r="W482" s="112" t="e">
        <f>IF(#REF!="",FALSE,IF(OR(X482&gt;Z482,X482&lt;Y482),TRUE,FALSE))</f>
        <v>#REF!</v>
      </c>
      <c r="X482" s="112">
        <f t="shared" si="114"/>
        <v>0</v>
      </c>
      <c r="Y482" s="114" t="e">
        <f>#REF!-3/30</f>
        <v>#REF!</v>
      </c>
      <c r="Z482" s="115" t="e">
        <f>#REF!+1/30</f>
        <v>#REF!</v>
      </c>
    </row>
    <row r="483" spans="1:26" s="30" customFormat="1" x14ac:dyDescent="0.25">
      <c r="A483" s="19">
        <v>468</v>
      </c>
      <c r="B483" s="20"/>
      <c r="C483" s="149"/>
      <c r="D483" s="1"/>
      <c r="E483" s="1"/>
      <c r="F483" s="173"/>
      <c r="G483" s="55"/>
      <c r="H483" s="116" t="str">
        <f t="shared" si="115"/>
        <v/>
      </c>
      <c r="I483" s="35" t="b">
        <f t="shared" si="105"/>
        <v>0</v>
      </c>
      <c r="J483" s="80" t="str">
        <f t="shared" si="106"/>
        <v/>
      </c>
      <c r="K483" s="29" t="b">
        <f t="shared" si="116"/>
        <v>0</v>
      </c>
      <c r="L483" s="80" t="str">
        <f t="shared" si="117"/>
        <v/>
      </c>
      <c r="M483" s="81" t="e">
        <f t="shared" si="107"/>
        <v>#VALUE!</v>
      </c>
      <c r="N483" s="81" t="e">
        <f t="shared" si="108"/>
        <v>#VALUE!</v>
      </c>
      <c r="O483" s="81" t="e">
        <f t="shared" si="109"/>
        <v>#VALUE!</v>
      </c>
      <c r="P483" s="82" t="e">
        <f t="shared" si="110"/>
        <v>#VALUE!</v>
      </c>
      <c r="Q483" s="82" t="e">
        <f t="shared" si="118"/>
        <v>#VALUE!</v>
      </c>
      <c r="R483" s="82" t="b">
        <f t="shared" si="119"/>
        <v>0</v>
      </c>
      <c r="S483" s="72" t="str">
        <f t="shared" si="111"/>
        <v/>
      </c>
      <c r="T483" s="81" t="e" cm="1">
        <f t="array" aca="1" ref="T483" ca="1">TEXT(RIGHT(10-RIGHT(SUM(INDEX(1*(MID(MID(C483,1,1)*2,ROW(INDIRECT("1:"&amp;LEN(MID(C483,1,1)*2))),1)),,))+MID(C483,2,1)+
SUM(INDEX(1*(MID(MID(C483,3,1)*2,ROW(INDIRECT("1:"&amp;LEN(MID(C483,3,1)*2))),1)),,))+MID(C483,4,1)+
SUM(INDEX(1*(MID(MID(C483,5,1)*2,ROW(INDIRECT("1:"&amp;LEN(MID(C483,5,1)*2))),1)),,))+MID(C483,6,1)+
SUM(INDEX(1*(MID(MID(C483,8,1)*2,ROW(INDIRECT("1:"&amp;LEN(MID(C483,8,1)*2))),1)),,))+MID(C483,9,1)+
SUM(INDEX(1*(MID(MID(C483,10,1)*2,ROW(INDIRECT("1:"&amp;LEN(MID(C483,10,1)*2))),1)),,)),1),1),"0")</f>
        <v>#VALUE!</v>
      </c>
      <c r="U483" s="81" t="str">
        <f t="shared" si="112"/>
        <v/>
      </c>
      <c r="V483" s="83" t="b">
        <f t="shared" si="113"/>
        <v>0</v>
      </c>
      <c r="W483" s="112" t="e">
        <f>IF(#REF!="",FALSE,IF(OR(X483&gt;Z483,X483&lt;Y483),TRUE,FALSE))</f>
        <v>#REF!</v>
      </c>
      <c r="X483" s="112">
        <f t="shared" si="114"/>
        <v>0</v>
      </c>
      <c r="Y483" s="114" t="e">
        <f>#REF!-3/30</f>
        <v>#REF!</v>
      </c>
      <c r="Z483" s="115" t="e">
        <f>#REF!+1/30</f>
        <v>#REF!</v>
      </c>
    </row>
    <row r="484" spans="1:26" s="30" customFormat="1" x14ac:dyDescent="0.25">
      <c r="A484" s="19">
        <v>469</v>
      </c>
      <c r="B484" s="20"/>
      <c r="C484" s="149"/>
      <c r="D484" s="1"/>
      <c r="E484" s="1"/>
      <c r="F484" s="173"/>
      <c r="G484" s="55"/>
      <c r="H484" s="116" t="str">
        <f t="shared" si="115"/>
        <v/>
      </c>
      <c r="I484" s="35" t="b">
        <f t="shared" si="105"/>
        <v>0</v>
      </c>
      <c r="J484" s="80" t="str">
        <f t="shared" si="106"/>
        <v/>
      </c>
      <c r="K484" s="29" t="b">
        <f t="shared" si="116"/>
        <v>0</v>
      </c>
      <c r="L484" s="80" t="str">
        <f t="shared" si="117"/>
        <v/>
      </c>
      <c r="M484" s="81" t="e">
        <f t="shared" si="107"/>
        <v>#VALUE!</v>
      </c>
      <c r="N484" s="81" t="e">
        <f t="shared" si="108"/>
        <v>#VALUE!</v>
      </c>
      <c r="O484" s="81" t="e">
        <f t="shared" si="109"/>
        <v>#VALUE!</v>
      </c>
      <c r="P484" s="82" t="e">
        <f t="shared" si="110"/>
        <v>#VALUE!</v>
      </c>
      <c r="Q484" s="82" t="e">
        <f t="shared" si="118"/>
        <v>#VALUE!</v>
      </c>
      <c r="R484" s="82" t="b">
        <f t="shared" si="119"/>
        <v>0</v>
      </c>
      <c r="S484" s="72" t="str">
        <f t="shared" si="111"/>
        <v/>
      </c>
      <c r="T484" s="81" t="e" cm="1">
        <f t="array" aca="1" ref="T484" ca="1">TEXT(RIGHT(10-RIGHT(SUM(INDEX(1*(MID(MID(C484,1,1)*2,ROW(INDIRECT("1:"&amp;LEN(MID(C484,1,1)*2))),1)),,))+MID(C484,2,1)+
SUM(INDEX(1*(MID(MID(C484,3,1)*2,ROW(INDIRECT("1:"&amp;LEN(MID(C484,3,1)*2))),1)),,))+MID(C484,4,1)+
SUM(INDEX(1*(MID(MID(C484,5,1)*2,ROW(INDIRECT("1:"&amp;LEN(MID(C484,5,1)*2))),1)),,))+MID(C484,6,1)+
SUM(INDEX(1*(MID(MID(C484,8,1)*2,ROW(INDIRECT("1:"&amp;LEN(MID(C484,8,1)*2))),1)),,))+MID(C484,9,1)+
SUM(INDEX(1*(MID(MID(C484,10,1)*2,ROW(INDIRECT("1:"&amp;LEN(MID(C484,10,1)*2))),1)),,)),1),1),"0")</f>
        <v>#VALUE!</v>
      </c>
      <c r="U484" s="81" t="str">
        <f t="shared" si="112"/>
        <v/>
      </c>
      <c r="V484" s="83" t="b">
        <f t="shared" si="113"/>
        <v>0</v>
      </c>
      <c r="W484" s="112" t="e">
        <f>IF(#REF!="",FALSE,IF(OR(X484&gt;Z484,X484&lt;Y484),TRUE,FALSE))</f>
        <v>#REF!</v>
      </c>
      <c r="X484" s="112">
        <f t="shared" si="114"/>
        <v>0</v>
      </c>
      <c r="Y484" s="114" t="e">
        <f>#REF!-3/30</f>
        <v>#REF!</v>
      </c>
      <c r="Z484" s="115" t="e">
        <f>#REF!+1/30</f>
        <v>#REF!</v>
      </c>
    </row>
    <row r="485" spans="1:26" s="30" customFormat="1" x14ac:dyDescent="0.25">
      <c r="A485" s="19">
        <v>470</v>
      </c>
      <c r="B485" s="20"/>
      <c r="C485" s="149"/>
      <c r="D485" s="1"/>
      <c r="E485" s="1"/>
      <c r="F485" s="173"/>
      <c r="G485" s="55"/>
      <c r="H485" s="116" t="str">
        <f t="shared" si="115"/>
        <v/>
      </c>
      <c r="I485" s="35" t="b">
        <f t="shared" si="105"/>
        <v>0</v>
      </c>
      <c r="J485" s="80" t="str">
        <f t="shared" si="106"/>
        <v/>
      </c>
      <c r="K485" s="29" t="b">
        <f t="shared" si="116"/>
        <v>0</v>
      </c>
      <c r="L485" s="80" t="str">
        <f t="shared" si="117"/>
        <v/>
      </c>
      <c r="M485" s="81" t="e">
        <f t="shared" si="107"/>
        <v>#VALUE!</v>
      </c>
      <c r="N485" s="81" t="e">
        <f t="shared" si="108"/>
        <v>#VALUE!</v>
      </c>
      <c r="O485" s="81" t="e">
        <f t="shared" si="109"/>
        <v>#VALUE!</v>
      </c>
      <c r="P485" s="82" t="e">
        <f t="shared" si="110"/>
        <v>#VALUE!</v>
      </c>
      <c r="Q485" s="82" t="e">
        <f t="shared" si="118"/>
        <v>#VALUE!</v>
      </c>
      <c r="R485" s="82" t="b">
        <f t="shared" si="119"/>
        <v>0</v>
      </c>
      <c r="S485" s="72" t="str">
        <f t="shared" si="111"/>
        <v/>
      </c>
      <c r="T485" s="81" t="e" cm="1">
        <f t="array" aca="1" ref="T485" ca="1">TEXT(RIGHT(10-RIGHT(SUM(INDEX(1*(MID(MID(C485,1,1)*2,ROW(INDIRECT("1:"&amp;LEN(MID(C485,1,1)*2))),1)),,))+MID(C485,2,1)+
SUM(INDEX(1*(MID(MID(C485,3,1)*2,ROW(INDIRECT("1:"&amp;LEN(MID(C485,3,1)*2))),1)),,))+MID(C485,4,1)+
SUM(INDEX(1*(MID(MID(C485,5,1)*2,ROW(INDIRECT("1:"&amp;LEN(MID(C485,5,1)*2))),1)),,))+MID(C485,6,1)+
SUM(INDEX(1*(MID(MID(C485,8,1)*2,ROW(INDIRECT("1:"&amp;LEN(MID(C485,8,1)*2))),1)),,))+MID(C485,9,1)+
SUM(INDEX(1*(MID(MID(C485,10,1)*2,ROW(INDIRECT("1:"&amp;LEN(MID(C485,10,1)*2))),1)),,)),1),1),"0")</f>
        <v>#VALUE!</v>
      </c>
      <c r="U485" s="81" t="str">
        <f t="shared" si="112"/>
        <v/>
      </c>
      <c r="V485" s="83" t="b">
        <f t="shared" si="113"/>
        <v>0</v>
      </c>
      <c r="W485" s="112" t="e">
        <f>IF(#REF!="",FALSE,IF(OR(X485&gt;Z485,X485&lt;Y485),TRUE,FALSE))</f>
        <v>#REF!</v>
      </c>
      <c r="X485" s="112">
        <f t="shared" si="114"/>
        <v>0</v>
      </c>
      <c r="Y485" s="114" t="e">
        <f>#REF!-3/30</f>
        <v>#REF!</v>
      </c>
      <c r="Z485" s="115" t="e">
        <f>#REF!+1/30</f>
        <v>#REF!</v>
      </c>
    </row>
    <row r="486" spans="1:26" s="30" customFormat="1" x14ac:dyDescent="0.25">
      <c r="A486" s="19">
        <v>471</v>
      </c>
      <c r="B486" s="20"/>
      <c r="C486" s="149"/>
      <c r="D486" s="1"/>
      <c r="E486" s="1"/>
      <c r="F486" s="173"/>
      <c r="G486" s="55"/>
      <c r="H486" s="116" t="str">
        <f t="shared" si="115"/>
        <v/>
      </c>
      <c r="I486" s="35" t="b">
        <f t="shared" si="105"/>
        <v>0</v>
      </c>
      <c r="J486" s="80" t="str">
        <f t="shared" si="106"/>
        <v/>
      </c>
      <c r="K486" s="29" t="b">
        <f t="shared" si="116"/>
        <v>0</v>
      </c>
      <c r="L486" s="80" t="str">
        <f t="shared" si="117"/>
        <v/>
      </c>
      <c r="M486" s="81" t="e">
        <f t="shared" si="107"/>
        <v>#VALUE!</v>
      </c>
      <c r="N486" s="81" t="e">
        <f t="shared" si="108"/>
        <v>#VALUE!</v>
      </c>
      <c r="O486" s="81" t="e">
        <f t="shared" si="109"/>
        <v>#VALUE!</v>
      </c>
      <c r="P486" s="82" t="e">
        <f t="shared" si="110"/>
        <v>#VALUE!</v>
      </c>
      <c r="Q486" s="82" t="e">
        <f t="shared" si="118"/>
        <v>#VALUE!</v>
      </c>
      <c r="R486" s="82" t="b">
        <f t="shared" si="119"/>
        <v>0</v>
      </c>
      <c r="S486" s="72" t="str">
        <f t="shared" si="111"/>
        <v/>
      </c>
      <c r="T486" s="81" t="e" cm="1">
        <f t="array" aca="1" ref="T486" ca="1">TEXT(RIGHT(10-RIGHT(SUM(INDEX(1*(MID(MID(C486,1,1)*2,ROW(INDIRECT("1:"&amp;LEN(MID(C486,1,1)*2))),1)),,))+MID(C486,2,1)+
SUM(INDEX(1*(MID(MID(C486,3,1)*2,ROW(INDIRECT("1:"&amp;LEN(MID(C486,3,1)*2))),1)),,))+MID(C486,4,1)+
SUM(INDEX(1*(MID(MID(C486,5,1)*2,ROW(INDIRECT("1:"&amp;LEN(MID(C486,5,1)*2))),1)),,))+MID(C486,6,1)+
SUM(INDEX(1*(MID(MID(C486,8,1)*2,ROW(INDIRECT("1:"&amp;LEN(MID(C486,8,1)*2))),1)),,))+MID(C486,9,1)+
SUM(INDEX(1*(MID(MID(C486,10,1)*2,ROW(INDIRECT("1:"&amp;LEN(MID(C486,10,1)*2))),1)),,)),1),1),"0")</f>
        <v>#VALUE!</v>
      </c>
      <c r="U486" s="81" t="str">
        <f t="shared" si="112"/>
        <v/>
      </c>
      <c r="V486" s="83" t="b">
        <f t="shared" si="113"/>
        <v>0</v>
      </c>
      <c r="W486" s="112" t="e">
        <f>IF(#REF!="",FALSE,IF(OR(X486&gt;Z486,X486&lt;Y486),TRUE,FALSE))</f>
        <v>#REF!</v>
      </c>
      <c r="X486" s="112">
        <f t="shared" si="114"/>
        <v>0</v>
      </c>
      <c r="Y486" s="114" t="e">
        <f>#REF!-3/30</f>
        <v>#REF!</v>
      </c>
      <c r="Z486" s="115" t="e">
        <f>#REF!+1/30</f>
        <v>#REF!</v>
      </c>
    </row>
    <row r="487" spans="1:26" s="30" customFormat="1" x14ac:dyDescent="0.25">
      <c r="A487" s="19">
        <v>472</v>
      </c>
      <c r="B487" s="20"/>
      <c r="C487" s="149"/>
      <c r="D487" s="1"/>
      <c r="E487" s="1"/>
      <c r="F487" s="173"/>
      <c r="G487" s="55"/>
      <c r="H487" s="116" t="str">
        <f t="shared" si="115"/>
        <v/>
      </c>
      <c r="I487" s="35" t="b">
        <f t="shared" si="105"/>
        <v>0</v>
      </c>
      <c r="J487" s="80" t="str">
        <f t="shared" si="106"/>
        <v/>
      </c>
      <c r="K487" s="29" t="b">
        <f t="shared" si="116"/>
        <v>0</v>
      </c>
      <c r="L487" s="80" t="str">
        <f t="shared" si="117"/>
        <v/>
      </c>
      <c r="M487" s="81" t="e">
        <f t="shared" si="107"/>
        <v>#VALUE!</v>
      </c>
      <c r="N487" s="81" t="e">
        <f t="shared" si="108"/>
        <v>#VALUE!</v>
      </c>
      <c r="O487" s="81" t="e">
        <f t="shared" si="109"/>
        <v>#VALUE!</v>
      </c>
      <c r="P487" s="82" t="e">
        <f t="shared" si="110"/>
        <v>#VALUE!</v>
      </c>
      <c r="Q487" s="82" t="e">
        <f t="shared" si="118"/>
        <v>#VALUE!</v>
      </c>
      <c r="R487" s="82" t="b">
        <f t="shared" si="119"/>
        <v>0</v>
      </c>
      <c r="S487" s="72" t="str">
        <f t="shared" si="111"/>
        <v/>
      </c>
      <c r="T487" s="81" t="e" cm="1">
        <f t="array" aca="1" ref="T487" ca="1">TEXT(RIGHT(10-RIGHT(SUM(INDEX(1*(MID(MID(C487,1,1)*2,ROW(INDIRECT("1:"&amp;LEN(MID(C487,1,1)*2))),1)),,))+MID(C487,2,1)+
SUM(INDEX(1*(MID(MID(C487,3,1)*2,ROW(INDIRECT("1:"&amp;LEN(MID(C487,3,1)*2))),1)),,))+MID(C487,4,1)+
SUM(INDEX(1*(MID(MID(C487,5,1)*2,ROW(INDIRECT("1:"&amp;LEN(MID(C487,5,1)*2))),1)),,))+MID(C487,6,1)+
SUM(INDEX(1*(MID(MID(C487,8,1)*2,ROW(INDIRECT("1:"&amp;LEN(MID(C487,8,1)*2))),1)),,))+MID(C487,9,1)+
SUM(INDEX(1*(MID(MID(C487,10,1)*2,ROW(INDIRECT("1:"&amp;LEN(MID(C487,10,1)*2))),1)),,)),1),1),"0")</f>
        <v>#VALUE!</v>
      </c>
      <c r="U487" s="81" t="str">
        <f t="shared" si="112"/>
        <v/>
      </c>
      <c r="V487" s="83" t="b">
        <f t="shared" si="113"/>
        <v>0</v>
      </c>
      <c r="W487" s="112" t="e">
        <f>IF(#REF!="",FALSE,IF(OR(X487&gt;Z487,X487&lt;Y487),TRUE,FALSE))</f>
        <v>#REF!</v>
      </c>
      <c r="X487" s="112">
        <f t="shared" si="114"/>
        <v>0</v>
      </c>
      <c r="Y487" s="114" t="e">
        <f>#REF!-3/30</f>
        <v>#REF!</v>
      </c>
      <c r="Z487" s="115" t="e">
        <f>#REF!+1/30</f>
        <v>#REF!</v>
      </c>
    </row>
    <row r="488" spans="1:26" s="30" customFormat="1" x14ac:dyDescent="0.25">
      <c r="A488" s="19">
        <v>473</v>
      </c>
      <c r="B488" s="20"/>
      <c r="C488" s="149"/>
      <c r="D488" s="1"/>
      <c r="E488" s="1"/>
      <c r="F488" s="173"/>
      <c r="G488" s="55"/>
      <c r="H488" s="116" t="str">
        <f t="shared" si="115"/>
        <v/>
      </c>
      <c r="I488" s="35" t="b">
        <f t="shared" si="105"/>
        <v>0</v>
      </c>
      <c r="J488" s="80" t="str">
        <f t="shared" si="106"/>
        <v/>
      </c>
      <c r="K488" s="29" t="b">
        <f t="shared" si="116"/>
        <v>0</v>
      </c>
      <c r="L488" s="80" t="str">
        <f t="shared" si="117"/>
        <v/>
      </c>
      <c r="M488" s="81" t="e">
        <f t="shared" si="107"/>
        <v>#VALUE!</v>
      </c>
      <c r="N488" s="81" t="e">
        <f t="shared" si="108"/>
        <v>#VALUE!</v>
      </c>
      <c r="O488" s="81" t="e">
        <f t="shared" si="109"/>
        <v>#VALUE!</v>
      </c>
      <c r="P488" s="82" t="e">
        <f t="shared" si="110"/>
        <v>#VALUE!</v>
      </c>
      <c r="Q488" s="82" t="e">
        <f t="shared" si="118"/>
        <v>#VALUE!</v>
      </c>
      <c r="R488" s="82" t="b">
        <f t="shared" si="119"/>
        <v>0</v>
      </c>
      <c r="S488" s="72" t="str">
        <f t="shared" si="111"/>
        <v/>
      </c>
      <c r="T488" s="81" t="e" cm="1">
        <f t="array" aca="1" ref="T488" ca="1">TEXT(RIGHT(10-RIGHT(SUM(INDEX(1*(MID(MID(C488,1,1)*2,ROW(INDIRECT("1:"&amp;LEN(MID(C488,1,1)*2))),1)),,))+MID(C488,2,1)+
SUM(INDEX(1*(MID(MID(C488,3,1)*2,ROW(INDIRECT("1:"&amp;LEN(MID(C488,3,1)*2))),1)),,))+MID(C488,4,1)+
SUM(INDEX(1*(MID(MID(C488,5,1)*2,ROW(INDIRECT("1:"&amp;LEN(MID(C488,5,1)*2))),1)),,))+MID(C488,6,1)+
SUM(INDEX(1*(MID(MID(C488,8,1)*2,ROW(INDIRECT("1:"&amp;LEN(MID(C488,8,1)*2))),1)),,))+MID(C488,9,1)+
SUM(INDEX(1*(MID(MID(C488,10,1)*2,ROW(INDIRECT("1:"&amp;LEN(MID(C488,10,1)*2))),1)),,)),1),1),"0")</f>
        <v>#VALUE!</v>
      </c>
      <c r="U488" s="81" t="str">
        <f t="shared" si="112"/>
        <v/>
      </c>
      <c r="V488" s="83" t="b">
        <f t="shared" si="113"/>
        <v>0</v>
      </c>
      <c r="W488" s="112" t="e">
        <f>IF(#REF!="",FALSE,IF(OR(X488&gt;Z488,X488&lt;Y488),TRUE,FALSE))</f>
        <v>#REF!</v>
      </c>
      <c r="X488" s="112">
        <f t="shared" si="114"/>
        <v>0</v>
      </c>
      <c r="Y488" s="114" t="e">
        <f>#REF!-3/30</f>
        <v>#REF!</v>
      </c>
      <c r="Z488" s="115" t="e">
        <f>#REF!+1/30</f>
        <v>#REF!</v>
      </c>
    </row>
    <row r="489" spans="1:26" s="30" customFormat="1" x14ac:dyDescent="0.25">
      <c r="A489" s="19">
        <v>474</v>
      </c>
      <c r="B489" s="20"/>
      <c r="C489" s="149"/>
      <c r="D489" s="1"/>
      <c r="E489" s="1"/>
      <c r="F489" s="173"/>
      <c r="G489" s="55"/>
      <c r="H489" s="116" t="str">
        <f t="shared" si="115"/>
        <v/>
      </c>
      <c r="I489" s="35" t="b">
        <f t="shared" si="105"/>
        <v>0</v>
      </c>
      <c r="J489" s="80" t="str">
        <f t="shared" si="106"/>
        <v/>
      </c>
      <c r="K489" s="29" t="b">
        <f t="shared" si="116"/>
        <v>0</v>
      </c>
      <c r="L489" s="80" t="str">
        <f t="shared" si="117"/>
        <v/>
      </c>
      <c r="M489" s="81" t="e">
        <f t="shared" si="107"/>
        <v>#VALUE!</v>
      </c>
      <c r="N489" s="81" t="e">
        <f t="shared" si="108"/>
        <v>#VALUE!</v>
      </c>
      <c r="O489" s="81" t="e">
        <f t="shared" si="109"/>
        <v>#VALUE!</v>
      </c>
      <c r="P489" s="82" t="e">
        <f t="shared" si="110"/>
        <v>#VALUE!</v>
      </c>
      <c r="Q489" s="82" t="e">
        <f t="shared" si="118"/>
        <v>#VALUE!</v>
      </c>
      <c r="R489" s="82" t="b">
        <f t="shared" si="119"/>
        <v>0</v>
      </c>
      <c r="S489" s="72" t="str">
        <f t="shared" si="111"/>
        <v/>
      </c>
      <c r="T489" s="81" t="e" cm="1">
        <f t="array" aca="1" ref="T489" ca="1">TEXT(RIGHT(10-RIGHT(SUM(INDEX(1*(MID(MID(C489,1,1)*2,ROW(INDIRECT("1:"&amp;LEN(MID(C489,1,1)*2))),1)),,))+MID(C489,2,1)+
SUM(INDEX(1*(MID(MID(C489,3,1)*2,ROW(INDIRECT("1:"&amp;LEN(MID(C489,3,1)*2))),1)),,))+MID(C489,4,1)+
SUM(INDEX(1*(MID(MID(C489,5,1)*2,ROW(INDIRECT("1:"&amp;LEN(MID(C489,5,1)*2))),1)),,))+MID(C489,6,1)+
SUM(INDEX(1*(MID(MID(C489,8,1)*2,ROW(INDIRECT("1:"&amp;LEN(MID(C489,8,1)*2))),1)),,))+MID(C489,9,1)+
SUM(INDEX(1*(MID(MID(C489,10,1)*2,ROW(INDIRECT("1:"&amp;LEN(MID(C489,10,1)*2))),1)),,)),1),1),"0")</f>
        <v>#VALUE!</v>
      </c>
      <c r="U489" s="81" t="str">
        <f t="shared" si="112"/>
        <v/>
      </c>
      <c r="V489" s="83" t="b">
        <f t="shared" si="113"/>
        <v>0</v>
      </c>
      <c r="W489" s="112" t="e">
        <f>IF(#REF!="",FALSE,IF(OR(X489&gt;Z489,X489&lt;Y489),TRUE,FALSE))</f>
        <v>#REF!</v>
      </c>
      <c r="X489" s="112">
        <f t="shared" si="114"/>
        <v>0</v>
      </c>
      <c r="Y489" s="114" t="e">
        <f>#REF!-3/30</f>
        <v>#REF!</v>
      </c>
      <c r="Z489" s="115" t="e">
        <f>#REF!+1/30</f>
        <v>#REF!</v>
      </c>
    </row>
    <row r="490" spans="1:26" s="30" customFormat="1" x14ac:dyDescent="0.25">
      <c r="A490" s="19">
        <v>475</v>
      </c>
      <c r="B490" s="20"/>
      <c r="C490" s="149"/>
      <c r="D490" s="1"/>
      <c r="E490" s="1"/>
      <c r="F490" s="173"/>
      <c r="G490" s="55"/>
      <c r="H490" s="116" t="str">
        <f t="shared" si="115"/>
        <v/>
      </c>
      <c r="I490" s="35" t="b">
        <f t="shared" si="105"/>
        <v>0</v>
      </c>
      <c r="J490" s="80" t="str">
        <f t="shared" si="106"/>
        <v/>
      </c>
      <c r="K490" s="29" t="b">
        <f t="shared" si="116"/>
        <v>0</v>
      </c>
      <c r="L490" s="80" t="str">
        <f t="shared" si="117"/>
        <v/>
      </c>
      <c r="M490" s="81" t="e">
        <f t="shared" si="107"/>
        <v>#VALUE!</v>
      </c>
      <c r="N490" s="81" t="e">
        <f t="shared" si="108"/>
        <v>#VALUE!</v>
      </c>
      <c r="O490" s="81" t="e">
        <f t="shared" si="109"/>
        <v>#VALUE!</v>
      </c>
      <c r="P490" s="82" t="e">
        <f t="shared" si="110"/>
        <v>#VALUE!</v>
      </c>
      <c r="Q490" s="82" t="e">
        <f t="shared" si="118"/>
        <v>#VALUE!</v>
      </c>
      <c r="R490" s="82" t="b">
        <f t="shared" si="119"/>
        <v>0</v>
      </c>
      <c r="S490" s="72" t="str">
        <f t="shared" si="111"/>
        <v/>
      </c>
      <c r="T490" s="81" t="e" cm="1">
        <f t="array" aca="1" ref="T490" ca="1">TEXT(RIGHT(10-RIGHT(SUM(INDEX(1*(MID(MID(C490,1,1)*2,ROW(INDIRECT("1:"&amp;LEN(MID(C490,1,1)*2))),1)),,))+MID(C490,2,1)+
SUM(INDEX(1*(MID(MID(C490,3,1)*2,ROW(INDIRECT("1:"&amp;LEN(MID(C490,3,1)*2))),1)),,))+MID(C490,4,1)+
SUM(INDEX(1*(MID(MID(C490,5,1)*2,ROW(INDIRECT("1:"&amp;LEN(MID(C490,5,1)*2))),1)),,))+MID(C490,6,1)+
SUM(INDEX(1*(MID(MID(C490,8,1)*2,ROW(INDIRECT("1:"&amp;LEN(MID(C490,8,1)*2))),1)),,))+MID(C490,9,1)+
SUM(INDEX(1*(MID(MID(C490,10,1)*2,ROW(INDIRECT("1:"&amp;LEN(MID(C490,10,1)*2))),1)),,)),1),1),"0")</f>
        <v>#VALUE!</v>
      </c>
      <c r="U490" s="81" t="str">
        <f t="shared" si="112"/>
        <v/>
      </c>
      <c r="V490" s="83" t="b">
        <f t="shared" si="113"/>
        <v>0</v>
      </c>
      <c r="W490" s="112" t="e">
        <f>IF(#REF!="",FALSE,IF(OR(X490&gt;Z490,X490&lt;Y490),TRUE,FALSE))</f>
        <v>#REF!</v>
      </c>
      <c r="X490" s="112">
        <f t="shared" si="114"/>
        <v>0</v>
      </c>
      <c r="Y490" s="114" t="e">
        <f>#REF!-3/30</f>
        <v>#REF!</v>
      </c>
      <c r="Z490" s="115" t="e">
        <f>#REF!+1/30</f>
        <v>#REF!</v>
      </c>
    </row>
    <row r="491" spans="1:26" s="30" customFormat="1" x14ac:dyDescent="0.25">
      <c r="A491" s="19">
        <v>476</v>
      </c>
      <c r="B491" s="20"/>
      <c r="C491" s="149"/>
      <c r="D491" s="1"/>
      <c r="E491" s="1"/>
      <c r="F491" s="173"/>
      <c r="G491" s="55"/>
      <c r="H491" s="116" t="str">
        <f t="shared" si="115"/>
        <v/>
      </c>
      <c r="I491" s="35" t="b">
        <f t="shared" si="105"/>
        <v>0</v>
      </c>
      <c r="J491" s="80" t="str">
        <f t="shared" si="106"/>
        <v/>
      </c>
      <c r="K491" s="29" t="b">
        <f t="shared" si="116"/>
        <v>0</v>
      </c>
      <c r="L491" s="80" t="str">
        <f t="shared" si="117"/>
        <v/>
      </c>
      <c r="M491" s="81" t="e">
        <f t="shared" si="107"/>
        <v>#VALUE!</v>
      </c>
      <c r="N491" s="81" t="e">
        <f t="shared" si="108"/>
        <v>#VALUE!</v>
      </c>
      <c r="O491" s="81" t="e">
        <f t="shared" si="109"/>
        <v>#VALUE!</v>
      </c>
      <c r="P491" s="82" t="e">
        <f t="shared" si="110"/>
        <v>#VALUE!</v>
      </c>
      <c r="Q491" s="82" t="e">
        <f t="shared" si="118"/>
        <v>#VALUE!</v>
      </c>
      <c r="R491" s="82" t="b">
        <f t="shared" si="119"/>
        <v>0</v>
      </c>
      <c r="S491" s="72" t="str">
        <f t="shared" si="111"/>
        <v/>
      </c>
      <c r="T491" s="81" t="e" cm="1">
        <f t="array" aca="1" ref="T491" ca="1">TEXT(RIGHT(10-RIGHT(SUM(INDEX(1*(MID(MID(C491,1,1)*2,ROW(INDIRECT("1:"&amp;LEN(MID(C491,1,1)*2))),1)),,))+MID(C491,2,1)+
SUM(INDEX(1*(MID(MID(C491,3,1)*2,ROW(INDIRECT("1:"&amp;LEN(MID(C491,3,1)*2))),1)),,))+MID(C491,4,1)+
SUM(INDEX(1*(MID(MID(C491,5,1)*2,ROW(INDIRECT("1:"&amp;LEN(MID(C491,5,1)*2))),1)),,))+MID(C491,6,1)+
SUM(INDEX(1*(MID(MID(C491,8,1)*2,ROW(INDIRECT("1:"&amp;LEN(MID(C491,8,1)*2))),1)),,))+MID(C491,9,1)+
SUM(INDEX(1*(MID(MID(C491,10,1)*2,ROW(INDIRECT("1:"&amp;LEN(MID(C491,10,1)*2))),1)),,)),1),1),"0")</f>
        <v>#VALUE!</v>
      </c>
      <c r="U491" s="81" t="str">
        <f t="shared" si="112"/>
        <v/>
      </c>
      <c r="V491" s="83" t="b">
        <f t="shared" si="113"/>
        <v>0</v>
      </c>
      <c r="W491" s="112" t="e">
        <f>IF(#REF!="",FALSE,IF(OR(X491&gt;Z491,X491&lt;Y491),TRUE,FALSE))</f>
        <v>#REF!</v>
      </c>
      <c r="X491" s="112">
        <f t="shared" si="114"/>
        <v>0</v>
      </c>
      <c r="Y491" s="114" t="e">
        <f>#REF!-3/30</f>
        <v>#REF!</v>
      </c>
      <c r="Z491" s="115" t="e">
        <f>#REF!+1/30</f>
        <v>#REF!</v>
      </c>
    </row>
    <row r="492" spans="1:26" s="30" customFormat="1" x14ac:dyDescent="0.25">
      <c r="A492" s="19">
        <v>477</v>
      </c>
      <c r="B492" s="20"/>
      <c r="C492" s="149"/>
      <c r="D492" s="1"/>
      <c r="E492" s="1"/>
      <c r="F492" s="173"/>
      <c r="G492" s="55"/>
      <c r="H492" s="116" t="str">
        <f t="shared" si="115"/>
        <v/>
      </c>
      <c r="I492" s="35" t="b">
        <f t="shared" si="105"/>
        <v>0</v>
      </c>
      <c r="J492" s="80" t="str">
        <f t="shared" si="106"/>
        <v/>
      </c>
      <c r="K492" s="29" t="b">
        <f t="shared" si="116"/>
        <v>0</v>
      </c>
      <c r="L492" s="80" t="str">
        <f t="shared" si="117"/>
        <v/>
      </c>
      <c r="M492" s="81" t="e">
        <f t="shared" si="107"/>
        <v>#VALUE!</v>
      </c>
      <c r="N492" s="81" t="e">
        <f t="shared" si="108"/>
        <v>#VALUE!</v>
      </c>
      <c r="O492" s="81" t="e">
        <f t="shared" si="109"/>
        <v>#VALUE!</v>
      </c>
      <c r="P492" s="82" t="e">
        <f t="shared" si="110"/>
        <v>#VALUE!</v>
      </c>
      <c r="Q492" s="82" t="e">
        <f t="shared" si="118"/>
        <v>#VALUE!</v>
      </c>
      <c r="R492" s="82" t="b">
        <f t="shared" si="119"/>
        <v>0</v>
      </c>
      <c r="S492" s="72" t="str">
        <f t="shared" si="111"/>
        <v/>
      </c>
      <c r="T492" s="81" t="e" cm="1">
        <f t="array" aca="1" ref="T492" ca="1">TEXT(RIGHT(10-RIGHT(SUM(INDEX(1*(MID(MID(C492,1,1)*2,ROW(INDIRECT("1:"&amp;LEN(MID(C492,1,1)*2))),1)),,))+MID(C492,2,1)+
SUM(INDEX(1*(MID(MID(C492,3,1)*2,ROW(INDIRECT("1:"&amp;LEN(MID(C492,3,1)*2))),1)),,))+MID(C492,4,1)+
SUM(INDEX(1*(MID(MID(C492,5,1)*2,ROW(INDIRECT("1:"&amp;LEN(MID(C492,5,1)*2))),1)),,))+MID(C492,6,1)+
SUM(INDEX(1*(MID(MID(C492,8,1)*2,ROW(INDIRECT("1:"&amp;LEN(MID(C492,8,1)*2))),1)),,))+MID(C492,9,1)+
SUM(INDEX(1*(MID(MID(C492,10,1)*2,ROW(INDIRECT("1:"&amp;LEN(MID(C492,10,1)*2))),1)),,)),1),1),"0")</f>
        <v>#VALUE!</v>
      </c>
      <c r="U492" s="81" t="str">
        <f t="shared" si="112"/>
        <v/>
      </c>
      <c r="V492" s="83" t="b">
        <f t="shared" si="113"/>
        <v>0</v>
      </c>
      <c r="W492" s="112" t="e">
        <f>IF(#REF!="",FALSE,IF(OR(X492&gt;Z492,X492&lt;Y492),TRUE,FALSE))</f>
        <v>#REF!</v>
      </c>
      <c r="X492" s="112">
        <f t="shared" si="114"/>
        <v>0</v>
      </c>
      <c r="Y492" s="114" t="e">
        <f>#REF!-3/30</f>
        <v>#REF!</v>
      </c>
      <c r="Z492" s="115" t="e">
        <f>#REF!+1/30</f>
        <v>#REF!</v>
      </c>
    </row>
    <row r="493" spans="1:26" s="30" customFormat="1" x14ac:dyDescent="0.25">
      <c r="A493" s="19">
        <v>478</v>
      </c>
      <c r="B493" s="20"/>
      <c r="C493" s="149"/>
      <c r="D493" s="1"/>
      <c r="E493" s="1"/>
      <c r="F493" s="173"/>
      <c r="G493" s="55"/>
      <c r="H493" s="116" t="str">
        <f t="shared" si="115"/>
        <v/>
      </c>
      <c r="I493" s="35" t="b">
        <f t="shared" si="105"/>
        <v>0</v>
      </c>
      <c r="J493" s="80" t="str">
        <f t="shared" si="106"/>
        <v/>
      </c>
      <c r="K493" s="29" t="b">
        <f t="shared" si="116"/>
        <v>0</v>
      </c>
      <c r="L493" s="80" t="str">
        <f t="shared" si="117"/>
        <v/>
      </c>
      <c r="M493" s="81" t="e">
        <f t="shared" si="107"/>
        <v>#VALUE!</v>
      </c>
      <c r="N493" s="81" t="e">
        <f t="shared" si="108"/>
        <v>#VALUE!</v>
      </c>
      <c r="O493" s="81" t="e">
        <f t="shared" si="109"/>
        <v>#VALUE!</v>
      </c>
      <c r="P493" s="82" t="e">
        <f t="shared" si="110"/>
        <v>#VALUE!</v>
      </c>
      <c r="Q493" s="82" t="e">
        <f t="shared" si="118"/>
        <v>#VALUE!</v>
      </c>
      <c r="R493" s="82" t="b">
        <f t="shared" si="119"/>
        <v>0</v>
      </c>
      <c r="S493" s="72" t="str">
        <f t="shared" si="111"/>
        <v/>
      </c>
      <c r="T493" s="81" t="e" cm="1">
        <f t="array" aca="1" ref="T493" ca="1">TEXT(RIGHT(10-RIGHT(SUM(INDEX(1*(MID(MID(C493,1,1)*2,ROW(INDIRECT("1:"&amp;LEN(MID(C493,1,1)*2))),1)),,))+MID(C493,2,1)+
SUM(INDEX(1*(MID(MID(C493,3,1)*2,ROW(INDIRECT("1:"&amp;LEN(MID(C493,3,1)*2))),1)),,))+MID(C493,4,1)+
SUM(INDEX(1*(MID(MID(C493,5,1)*2,ROW(INDIRECT("1:"&amp;LEN(MID(C493,5,1)*2))),1)),,))+MID(C493,6,1)+
SUM(INDEX(1*(MID(MID(C493,8,1)*2,ROW(INDIRECT("1:"&amp;LEN(MID(C493,8,1)*2))),1)),,))+MID(C493,9,1)+
SUM(INDEX(1*(MID(MID(C493,10,1)*2,ROW(INDIRECT("1:"&amp;LEN(MID(C493,10,1)*2))),1)),,)),1),1),"0")</f>
        <v>#VALUE!</v>
      </c>
      <c r="U493" s="81" t="str">
        <f t="shared" si="112"/>
        <v/>
      </c>
      <c r="V493" s="83" t="b">
        <f t="shared" si="113"/>
        <v>0</v>
      </c>
      <c r="W493" s="112" t="e">
        <f>IF(#REF!="",FALSE,IF(OR(X493&gt;Z493,X493&lt;Y493),TRUE,FALSE))</f>
        <v>#REF!</v>
      </c>
      <c r="X493" s="112">
        <f t="shared" si="114"/>
        <v>0</v>
      </c>
      <c r="Y493" s="114" t="e">
        <f>#REF!-3/30</f>
        <v>#REF!</v>
      </c>
      <c r="Z493" s="115" t="e">
        <f>#REF!+1/30</f>
        <v>#REF!</v>
      </c>
    </row>
    <row r="494" spans="1:26" s="30" customFormat="1" x14ac:dyDescent="0.25">
      <c r="A494" s="19">
        <v>479</v>
      </c>
      <c r="B494" s="20"/>
      <c r="C494" s="149"/>
      <c r="D494" s="1"/>
      <c r="E494" s="1"/>
      <c r="F494" s="173"/>
      <c r="G494" s="55"/>
      <c r="H494" s="116" t="str">
        <f t="shared" si="115"/>
        <v/>
      </c>
      <c r="I494" s="35" t="b">
        <f t="shared" si="105"/>
        <v>0</v>
      </c>
      <c r="J494" s="80" t="str">
        <f t="shared" si="106"/>
        <v/>
      </c>
      <c r="K494" s="29" t="b">
        <f t="shared" si="116"/>
        <v>0</v>
      </c>
      <c r="L494" s="80" t="str">
        <f t="shared" si="117"/>
        <v/>
      </c>
      <c r="M494" s="81" t="e">
        <f t="shared" si="107"/>
        <v>#VALUE!</v>
      </c>
      <c r="N494" s="81" t="e">
        <f t="shared" si="108"/>
        <v>#VALUE!</v>
      </c>
      <c r="O494" s="81" t="e">
        <f t="shared" si="109"/>
        <v>#VALUE!</v>
      </c>
      <c r="P494" s="82" t="e">
        <f t="shared" si="110"/>
        <v>#VALUE!</v>
      </c>
      <c r="Q494" s="82" t="e">
        <f t="shared" si="118"/>
        <v>#VALUE!</v>
      </c>
      <c r="R494" s="82" t="b">
        <f t="shared" si="119"/>
        <v>0</v>
      </c>
      <c r="S494" s="72" t="str">
        <f t="shared" si="111"/>
        <v/>
      </c>
      <c r="T494" s="81" t="e" cm="1">
        <f t="array" aca="1" ref="T494" ca="1">TEXT(RIGHT(10-RIGHT(SUM(INDEX(1*(MID(MID(C494,1,1)*2,ROW(INDIRECT("1:"&amp;LEN(MID(C494,1,1)*2))),1)),,))+MID(C494,2,1)+
SUM(INDEX(1*(MID(MID(C494,3,1)*2,ROW(INDIRECT("1:"&amp;LEN(MID(C494,3,1)*2))),1)),,))+MID(C494,4,1)+
SUM(INDEX(1*(MID(MID(C494,5,1)*2,ROW(INDIRECT("1:"&amp;LEN(MID(C494,5,1)*2))),1)),,))+MID(C494,6,1)+
SUM(INDEX(1*(MID(MID(C494,8,1)*2,ROW(INDIRECT("1:"&amp;LEN(MID(C494,8,1)*2))),1)),,))+MID(C494,9,1)+
SUM(INDEX(1*(MID(MID(C494,10,1)*2,ROW(INDIRECT("1:"&amp;LEN(MID(C494,10,1)*2))),1)),,)),1),1),"0")</f>
        <v>#VALUE!</v>
      </c>
      <c r="U494" s="81" t="str">
        <f t="shared" si="112"/>
        <v/>
      </c>
      <c r="V494" s="83" t="b">
        <f t="shared" si="113"/>
        <v>0</v>
      </c>
      <c r="W494" s="112" t="e">
        <f>IF(#REF!="",FALSE,IF(OR(X494&gt;Z494,X494&lt;Y494),TRUE,FALSE))</f>
        <v>#REF!</v>
      </c>
      <c r="X494" s="112">
        <f t="shared" si="114"/>
        <v>0</v>
      </c>
      <c r="Y494" s="114" t="e">
        <f>#REF!-3/30</f>
        <v>#REF!</v>
      </c>
      <c r="Z494" s="115" t="e">
        <f>#REF!+1/30</f>
        <v>#REF!</v>
      </c>
    </row>
    <row r="495" spans="1:26" s="30" customFormat="1" x14ac:dyDescent="0.25">
      <c r="A495" s="19">
        <v>480</v>
      </c>
      <c r="B495" s="20"/>
      <c r="C495" s="149"/>
      <c r="D495" s="1"/>
      <c r="E495" s="1"/>
      <c r="F495" s="173"/>
      <c r="G495" s="55"/>
      <c r="H495" s="116" t="str">
        <f t="shared" si="115"/>
        <v/>
      </c>
      <c r="I495" s="35" t="b">
        <f t="shared" si="105"/>
        <v>0</v>
      </c>
      <c r="J495" s="80" t="str">
        <f t="shared" si="106"/>
        <v/>
      </c>
      <c r="K495" s="29" t="b">
        <f t="shared" si="116"/>
        <v>0</v>
      </c>
      <c r="L495" s="80" t="str">
        <f t="shared" si="117"/>
        <v/>
      </c>
      <c r="M495" s="81" t="e">
        <f t="shared" si="107"/>
        <v>#VALUE!</v>
      </c>
      <c r="N495" s="81" t="e">
        <f t="shared" si="108"/>
        <v>#VALUE!</v>
      </c>
      <c r="O495" s="81" t="e">
        <f t="shared" si="109"/>
        <v>#VALUE!</v>
      </c>
      <c r="P495" s="82" t="e">
        <f t="shared" si="110"/>
        <v>#VALUE!</v>
      </c>
      <c r="Q495" s="82" t="e">
        <f t="shared" si="118"/>
        <v>#VALUE!</v>
      </c>
      <c r="R495" s="82" t="b">
        <f t="shared" si="119"/>
        <v>0</v>
      </c>
      <c r="S495" s="72" t="str">
        <f t="shared" si="111"/>
        <v/>
      </c>
      <c r="T495" s="81" t="e" cm="1">
        <f t="array" aca="1" ref="T495" ca="1">TEXT(RIGHT(10-RIGHT(SUM(INDEX(1*(MID(MID(C495,1,1)*2,ROW(INDIRECT("1:"&amp;LEN(MID(C495,1,1)*2))),1)),,))+MID(C495,2,1)+
SUM(INDEX(1*(MID(MID(C495,3,1)*2,ROW(INDIRECT("1:"&amp;LEN(MID(C495,3,1)*2))),1)),,))+MID(C495,4,1)+
SUM(INDEX(1*(MID(MID(C495,5,1)*2,ROW(INDIRECT("1:"&amp;LEN(MID(C495,5,1)*2))),1)),,))+MID(C495,6,1)+
SUM(INDEX(1*(MID(MID(C495,8,1)*2,ROW(INDIRECT("1:"&amp;LEN(MID(C495,8,1)*2))),1)),,))+MID(C495,9,1)+
SUM(INDEX(1*(MID(MID(C495,10,1)*2,ROW(INDIRECT("1:"&amp;LEN(MID(C495,10,1)*2))),1)),,)),1),1),"0")</f>
        <v>#VALUE!</v>
      </c>
      <c r="U495" s="81" t="str">
        <f t="shared" si="112"/>
        <v/>
      </c>
      <c r="V495" s="83" t="b">
        <f t="shared" si="113"/>
        <v>0</v>
      </c>
      <c r="W495" s="112" t="e">
        <f>IF(#REF!="",FALSE,IF(OR(X495&gt;Z495,X495&lt;Y495),TRUE,FALSE))</f>
        <v>#REF!</v>
      </c>
      <c r="X495" s="112">
        <f t="shared" si="114"/>
        <v>0</v>
      </c>
      <c r="Y495" s="114" t="e">
        <f>#REF!-3/30</f>
        <v>#REF!</v>
      </c>
      <c r="Z495" s="115" t="e">
        <f>#REF!+1/30</f>
        <v>#REF!</v>
      </c>
    </row>
    <row r="496" spans="1:26" s="30" customFormat="1" x14ac:dyDescent="0.25">
      <c r="A496" s="19">
        <v>481</v>
      </c>
      <c r="B496" s="20"/>
      <c r="C496" s="149"/>
      <c r="D496" s="1"/>
      <c r="E496" s="1"/>
      <c r="F496" s="173"/>
      <c r="G496" s="55"/>
      <c r="H496" s="116" t="str">
        <f t="shared" si="115"/>
        <v/>
      </c>
      <c r="I496" s="35" t="b">
        <f t="shared" si="105"/>
        <v>0</v>
      </c>
      <c r="J496" s="80" t="str">
        <f t="shared" si="106"/>
        <v/>
      </c>
      <c r="K496" s="29" t="b">
        <f t="shared" si="116"/>
        <v>0</v>
      </c>
      <c r="L496" s="80" t="str">
        <f t="shared" si="117"/>
        <v/>
      </c>
      <c r="M496" s="81" t="e">
        <f t="shared" si="107"/>
        <v>#VALUE!</v>
      </c>
      <c r="N496" s="81" t="e">
        <f t="shared" si="108"/>
        <v>#VALUE!</v>
      </c>
      <c r="O496" s="81" t="e">
        <f t="shared" si="109"/>
        <v>#VALUE!</v>
      </c>
      <c r="P496" s="82" t="e">
        <f t="shared" si="110"/>
        <v>#VALUE!</v>
      </c>
      <c r="Q496" s="82" t="e">
        <f t="shared" si="118"/>
        <v>#VALUE!</v>
      </c>
      <c r="R496" s="82" t="b">
        <f t="shared" si="119"/>
        <v>0</v>
      </c>
      <c r="S496" s="72" t="str">
        <f t="shared" si="111"/>
        <v/>
      </c>
      <c r="T496" s="81" t="e" cm="1">
        <f t="array" aca="1" ref="T496" ca="1">TEXT(RIGHT(10-RIGHT(SUM(INDEX(1*(MID(MID(C496,1,1)*2,ROW(INDIRECT("1:"&amp;LEN(MID(C496,1,1)*2))),1)),,))+MID(C496,2,1)+
SUM(INDEX(1*(MID(MID(C496,3,1)*2,ROW(INDIRECT("1:"&amp;LEN(MID(C496,3,1)*2))),1)),,))+MID(C496,4,1)+
SUM(INDEX(1*(MID(MID(C496,5,1)*2,ROW(INDIRECT("1:"&amp;LEN(MID(C496,5,1)*2))),1)),,))+MID(C496,6,1)+
SUM(INDEX(1*(MID(MID(C496,8,1)*2,ROW(INDIRECT("1:"&amp;LEN(MID(C496,8,1)*2))),1)),,))+MID(C496,9,1)+
SUM(INDEX(1*(MID(MID(C496,10,1)*2,ROW(INDIRECT("1:"&amp;LEN(MID(C496,10,1)*2))),1)),,)),1),1),"0")</f>
        <v>#VALUE!</v>
      </c>
      <c r="U496" s="81" t="str">
        <f t="shared" si="112"/>
        <v/>
      </c>
      <c r="V496" s="83" t="b">
        <f t="shared" si="113"/>
        <v>0</v>
      </c>
      <c r="W496" s="112" t="e">
        <f>IF(#REF!="",FALSE,IF(OR(X496&gt;Z496,X496&lt;Y496),TRUE,FALSE))</f>
        <v>#REF!</v>
      </c>
      <c r="X496" s="112">
        <f t="shared" si="114"/>
        <v>0</v>
      </c>
      <c r="Y496" s="114" t="e">
        <f>#REF!-3/30</f>
        <v>#REF!</v>
      </c>
      <c r="Z496" s="115" t="e">
        <f>#REF!+1/30</f>
        <v>#REF!</v>
      </c>
    </row>
    <row r="497" spans="1:26" s="30" customFormat="1" x14ac:dyDescent="0.25">
      <c r="A497" s="19">
        <v>482</v>
      </c>
      <c r="B497" s="20"/>
      <c r="C497" s="149"/>
      <c r="D497" s="1"/>
      <c r="E497" s="1"/>
      <c r="F497" s="173"/>
      <c r="G497" s="55"/>
      <c r="H497" s="116" t="str">
        <f t="shared" si="115"/>
        <v/>
      </c>
      <c r="I497" s="35" t="b">
        <f t="shared" si="105"/>
        <v>0</v>
      </c>
      <c r="J497" s="80" t="str">
        <f t="shared" si="106"/>
        <v/>
      </c>
      <c r="K497" s="29" t="b">
        <f t="shared" si="116"/>
        <v>0</v>
      </c>
      <c r="L497" s="80" t="str">
        <f t="shared" si="117"/>
        <v/>
      </c>
      <c r="M497" s="81" t="e">
        <f t="shared" si="107"/>
        <v>#VALUE!</v>
      </c>
      <c r="N497" s="81" t="e">
        <f t="shared" si="108"/>
        <v>#VALUE!</v>
      </c>
      <c r="O497" s="81" t="e">
        <f t="shared" si="109"/>
        <v>#VALUE!</v>
      </c>
      <c r="P497" s="82" t="e">
        <f t="shared" si="110"/>
        <v>#VALUE!</v>
      </c>
      <c r="Q497" s="82" t="e">
        <f t="shared" si="118"/>
        <v>#VALUE!</v>
      </c>
      <c r="R497" s="82" t="b">
        <f t="shared" si="119"/>
        <v>0</v>
      </c>
      <c r="S497" s="72" t="str">
        <f t="shared" si="111"/>
        <v/>
      </c>
      <c r="T497" s="81" t="e" cm="1">
        <f t="array" aca="1" ref="T497" ca="1">TEXT(RIGHT(10-RIGHT(SUM(INDEX(1*(MID(MID(C497,1,1)*2,ROW(INDIRECT("1:"&amp;LEN(MID(C497,1,1)*2))),1)),,))+MID(C497,2,1)+
SUM(INDEX(1*(MID(MID(C497,3,1)*2,ROW(INDIRECT("1:"&amp;LEN(MID(C497,3,1)*2))),1)),,))+MID(C497,4,1)+
SUM(INDEX(1*(MID(MID(C497,5,1)*2,ROW(INDIRECT("1:"&amp;LEN(MID(C497,5,1)*2))),1)),,))+MID(C497,6,1)+
SUM(INDEX(1*(MID(MID(C497,8,1)*2,ROW(INDIRECT("1:"&amp;LEN(MID(C497,8,1)*2))),1)),,))+MID(C497,9,1)+
SUM(INDEX(1*(MID(MID(C497,10,1)*2,ROW(INDIRECT("1:"&amp;LEN(MID(C497,10,1)*2))),1)),,)),1),1),"0")</f>
        <v>#VALUE!</v>
      </c>
      <c r="U497" s="81" t="str">
        <f t="shared" si="112"/>
        <v/>
      </c>
      <c r="V497" s="83" t="b">
        <f t="shared" si="113"/>
        <v>0</v>
      </c>
      <c r="W497" s="112" t="e">
        <f>IF(#REF!="",FALSE,IF(OR(X497&gt;Z497,X497&lt;Y497),TRUE,FALSE))</f>
        <v>#REF!</v>
      </c>
      <c r="X497" s="112">
        <f t="shared" si="114"/>
        <v>0</v>
      </c>
      <c r="Y497" s="114" t="e">
        <f>#REF!-3/30</f>
        <v>#REF!</v>
      </c>
      <c r="Z497" s="115" t="e">
        <f>#REF!+1/30</f>
        <v>#REF!</v>
      </c>
    </row>
    <row r="498" spans="1:26" s="30" customFormat="1" x14ac:dyDescent="0.25">
      <c r="A498" s="19">
        <v>483</v>
      </c>
      <c r="B498" s="20"/>
      <c r="C498" s="149"/>
      <c r="D498" s="1"/>
      <c r="E498" s="1"/>
      <c r="F498" s="173"/>
      <c r="G498" s="55"/>
      <c r="H498" s="116" t="str">
        <f t="shared" si="115"/>
        <v/>
      </c>
      <c r="I498" s="35" t="b">
        <f t="shared" si="105"/>
        <v>0</v>
      </c>
      <c r="J498" s="80" t="str">
        <f t="shared" si="106"/>
        <v/>
      </c>
      <c r="K498" s="29" t="b">
        <f t="shared" si="116"/>
        <v>0</v>
      </c>
      <c r="L498" s="80" t="str">
        <f t="shared" si="117"/>
        <v/>
      </c>
      <c r="M498" s="81" t="e">
        <f t="shared" si="107"/>
        <v>#VALUE!</v>
      </c>
      <c r="N498" s="81" t="e">
        <f t="shared" si="108"/>
        <v>#VALUE!</v>
      </c>
      <c r="O498" s="81" t="e">
        <f t="shared" si="109"/>
        <v>#VALUE!</v>
      </c>
      <c r="P498" s="82" t="e">
        <f t="shared" si="110"/>
        <v>#VALUE!</v>
      </c>
      <c r="Q498" s="82" t="e">
        <f t="shared" si="118"/>
        <v>#VALUE!</v>
      </c>
      <c r="R498" s="82" t="b">
        <f t="shared" si="119"/>
        <v>0</v>
      </c>
      <c r="S498" s="72" t="str">
        <f t="shared" si="111"/>
        <v/>
      </c>
      <c r="T498" s="81" t="e" cm="1">
        <f t="array" aca="1" ref="T498" ca="1">TEXT(RIGHT(10-RIGHT(SUM(INDEX(1*(MID(MID(C498,1,1)*2,ROW(INDIRECT("1:"&amp;LEN(MID(C498,1,1)*2))),1)),,))+MID(C498,2,1)+
SUM(INDEX(1*(MID(MID(C498,3,1)*2,ROW(INDIRECT("1:"&amp;LEN(MID(C498,3,1)*2))),1)),,))+MID(C498,4,1)+
SUM(INDEX(1*(MID(MID(C498,5,1)*2,ROW(INDIRECT("1:"&amp;LEN(MID(C498,5,1)*2))),1)),,))+MID(C498,6,1)+
SUM(INDEX(1*(MID(MID(C498,8,1)*2,ROW(INDIRECT("1:"&amp;LEN(MID(C498,8,1)*2))),1)),,))+MID(C498,9,1)+
SUM(INDEX(1*(MID(MID(C498,10,1)*2,ROW(INDIRECT("1:"&amp;LEN(MID(C498,10,1)*2))),1)),,)),1),1),"0")</f>
        <v>#VALUE!</v>
      </c>
      <c r="U498" s="81" t="str">
        <f t="shared" si="112"/>
        <v/>
      </c>
      <c r="V498" s="83" t="b">
        <f t="shared" si="113"/>
        <v>0</v>
      </c>
      <c r="W498" s="112" t="e">
        <f>IF(#REF!="",FALSE,IF(OR(X498&gt;Z498,X498&lt;Y498),TRUE,FALSE))</f>
        <v>#REF!</v>
      </c>
      <c r="X498" s="112">
        <f t="shared" si="114"/>
        <v>0</v>
      </c>
      <c r="Y498" s="114" t="e">
        <f>#REF!-3/30</f>
        <v>#REF!</v>
      </c>
      <c r="Z498" s="115" t="e">
        <f>#REF!+1/30</f>
        <v>#REF!</v>
      </c>
    </row>
    <row r="499" spans="1:26" s="30" customFormat="1" x14ac:dyDescent="0.25">
      <c r="A499" s="19">
        <v>484</v>
      </c>
      <c r="B499" s="20"/>
      <c r="C499" s="149"/>
      <c r="D499" s="1"/>
      <c r="E499" s="1"/>
      <c r="F499" s="173"/>
      <c r="G499" s="55"/>
      <c r="H499" s="116" t="str">
        <f t="shared" si="115"/>
        <v/>
      </c>
      <c r="I499" s="35" t="b">
        <f t="shared" si="105"/>
        <v>0</v>
      </c>
      <c r="J499" s="80" t="str">
        <f t="shared" si="106"/>
        <v/>
      </c>
      <c r="K499" s="29" t="b">
        <f t="shared" si="116"/>
        <v>0</v>
      </c>
      <c r="L499" s="80" t="str">
        <f t="shared" si="117"/>
        <v/>
      </c>
      <c r="M499" s="81" t="e">
        <f t="shared" si="107"/>
        <v>#VALUE!</v>
      </c>
      <c r="N499" s="81" t="e">
        <f t="shared" si="108"/>
        <v>#VALUE!</v>
      </c>
      <c r="O499" s="81" t="e">
        <f t="shared" si="109"/>
        <v>#VALUE!</v>
      </c>
      <c r="P499" s="82" t="e">
        <f t="shared" si="110"/>
        <v>#VALUE!</v>
      </c>
      <c r="Q499" s="82" t="e">
        <f t="shared" si="118"/>
        <v>#VALUE!</v>
      </c>
      <c r="R499" s="82" t="b">
        <f t="shared" si="119"/>
        <v>0</v>
      </c>
      <c r="S499" s="72" t="str">
        <f t="shared" si="111"/>
        <v/>
      </c>
      <c r="T499" s="81" t="e" cm="1">
        <f t="array" aca="1" ref="T499" ca="1">TEXT(RIGHT(10-RIGHT(SUM(INDEX(1*(MID(MID(C499,1,1)*2,ROW(INDIRECT("1:"&amp;LEN(MID(C499,1,1)*2))),1)),,))+MID(C499,2,1)+
SUM(INDEX(1*(MID(MID(C499,3,1)*2,ROW(INDIRECT("1:"&amp;LEN(MID(C499,3,1)*2))),1)),,))+MID(C499,4,1)+
SUM(INDEX(1*(MID(MID(C499,5,1)*2,ROW(INDIRECT("1:"&amp;LEN(MID(C499,5,1)*2))),1)),,))+MID(C499,6,1)+
SUM(INDEX(1*(MID(MID(C499,8,1)*2,ROW(INDIRECT("1:"&amp;LEN(MID(C499,8,1)*2))),1)),,))+MID(C499,9,1)+
SUM(INDEX(1*(MID(MID(C499,10,1)*2,ROW(INDIRECT("1:"&amp;LEN(MID(C499,10,1)*2))),1)),,)),1),1),"0")</f>
        <v>#VALUE!</v>
      </c>
      <c r="U499" s="81" t="str">
        <f t="shared" si="112"/>
        <v/>
      </c>
      <c r="V499" s="83" t="b">
        <f t="shared" si="113"/>
        <v>0</v>
      </c>
      <c r="W499" s="112" t="e">
        <f>IF(#REF!="",FALSE,IF(OR(X499&gt;Z499,X499&lt;Y499),TRUE,FALSE))</f>
        <v>#REF!</v>
      </c>
      <c r="X499" s="112">
        <f t="shared" si="114"/>
        <v>0</v>
      </c>
      <c r="Y499" s="114" t="e">
        <f>#REF!-3/30</f>
        <v>#REF!</v>
      </c>
      <c r="Z499" s="115" t="e">
        <f>#REF!+1/30</f>
        <v>#REF!</v>
      </c>
    </row>
    <row r="500" spans="1:26" s="30" customFormat="1" x14ac:dyDescent="0.25">
      <c r="A500" s="19">
        <v>485</v>
      </c>
      <c r="B500" s="20"/>
      <c r="C500" s="149"/>
      <c r="D500" s="1"/>
      <c r="E500" s="1"/>
      <c r="F500" s="173"/>
      <c r="G500" s="55"/>
      <c r="H500" s="116" t="str">
        <f t="shared" si="115"/>
        <v/>
      </c>
      <c r="I500" s="35" t="b">
        <f t="shared" si="105"/>
        <v>0</v>
      </c>
      <c r="J500" s="80" t="str">
        <f t="shared" si="106"/>
        <v/>
      </c>
      <c r="K500" s="29" t="b">
        <f t="shared" si="116"/>
        <v>0</v>
      </c>
      <c r="L500" s="80" t="str">
        <f t="shared" si="117"/>
        <v/>
      </c>
      <c r="M500" s="81" t="e">
        <f t="shared" si="107"/>
        <v>#VALUE!</v>
      </c>
      <c r="N500" s="81" t="e">
        <f t="shared" si="108"/>
        <v>#VALUE!</v>
      </c>
      <c r="O500" s="81" t="e">
        <f t="shared" si="109"/>
        <v>#VALUE!</v>
      </c>
      <c r="P500" s="82" t="e">
        <f t="shared" si="110"/>
        <v>#VALUE!</v>
      </c>
      <c r="Q500" s="82" t="e">
        <f t="shared" si="118"/>
        <v>#VALUE!</v>
      </c>
      <c r="R500" s="82" t="b">
        <f t="shared" si="119"/>
        <v>0</v>
      </c>
      <c r="S500" s="72" t="str">
        <f t="shared" si="111"/>
        <v/>
      </c>
      <c r="T500" s="81" t="e" cm="1">
        <f t="array" aca="1" ref="T500" ca="1">TEXT(RIGHT(10-RIGHT(SUM(INDEX(1*(MID(MID(C500,1,1)*2,ROW(INDIRECT("1:"&amp;LEN(MID(C500,1,1)*2))),1)),,))+MID(C500,2,1)+
SUM(INDEX(1*(MID(MID(C500,3,1)*2,ROW(INDIRECT("1:"&amp;LEN(MID(C500,3,1)*2))),1)),,))+MID(C500,4,1)+
SUM(INDEX(1*(MID(MID(C500,5,1)*2,ROW(INDIRECT("1:"&amp;LEN(MID(C500,5,1)*2))),1)),,))+MID(C500,6,1)+
SUM(INDEX(1*(MID(MID(C500,8,1)*2,ROW(INDIRECT("1:"&amp;LEN(MID(C500,8,1)*2))),1)),,))+MID(C500,9,1)+
SUM(INDEX(1*(MID(MID(C500,10,1)*2,ROW(INDIRECT("1:"&amp;LEN(MID(C500,10,1)*2))),1)),,)),1),1),"0")</f>
        <v>#VALUE!</v>
      </c>
      <c r="U500" s="81" t="str">
        <f t="shared" si="112"/>
        <v/>
      </c>
      <c r="V500" s="83" t="b">
        <f t="shared" si="113"/>
        <v>0</v>
      </c>
      <c r="W500" s="112" t="e">
        <f>IF(#REF!="",FALSE,IF(OR(X500&gt;Z500,X500&lt;Y500),TRUE,FALSE))</f>
        <v>#REF!</v>
      </c>
      <c r="X500" s="112">
        <f t="shared" si="114"/>
        <v>0</v>
      </c>
      <c r="Y500" s="114" t="e">
        <f>#REF!-3/30</f>
        <v>#REF!</v>
      </c>
      <c r="Z500" s="115" t="e">
        <f>#REF!+1/30</f>
        <v>#REF!</v>
      </c>
    </row>
    <row r="501" spans="1:26" s="30" customFormat="1" x14ac:dyDescent="0.25">
      <c r="A501" s="19">
        <v>486</v>
      </c>
      <c r="B501" s="20"/>
      <c r="C501" s="149"/>
      <c r="D501" s="1"/>
      <c r="E501" s="1"/>
      <c r="F501" s="173"/>
      <c r="G501" s="55"/>
      <c r="H501" s="116" t="str">
        <f t="shared" si="115"/>
        <v/>
      </c>
      <c r="I501" s="35" t="b">
        <f t="shared" si="105"/>
        <v>0</v>
      </c>
      <c r="J501" s="80" t="str">
        <f t="shared" si="106"/>
        <v/>
      </c>
      <c r="K501" s="29" t="b">
        <f t="shared" si="116"/>
        <v>0</v>
      </c>
      <c r="L501" s="80" t="str">
        <f t="shared" si="117"/>
        <v/>
      </c>
      <c r="M501" s="81" t="e">
        <f t="shared" si="107"/>
        <v>#VALUE!</v>
      </c>
      <c r="N501" s="81" t="e">
        <f t="shared" si="108"/>
        <v>#VALUE!</v>
      </c>
      <c r="O501" s="81" t="e">
        <f t="shared" si="109"/>
        <v>#VALUE!</v>
      </c>
      <c r="P501" s="82" t="e">
        <f t="shared" si="110"/>
        <v>#VALUE!</v>
      </c>
      <c r="Q501" s="82" t="e">
        <f t="shared" si="118"/>
        <v>#VALUE!</v>
      </c>
      <c r="R501" s="82" t="b">
        <f t="shared" si="119"/>
        <v>0</v>
      </c>
      <c r="S501" s="72" t="str">
        <f t="shared" si="111"/>
        <v/>
      </c>
      <c r="T501" s="81" t="e" cm="1">
        <f t="array" aca="1" ref="T501" ca="1">TEXT(RIGHT(10-RIGHT(SUM(INDEX(1*(MID(MID(C501,1,1)*2,ROW(INDIRECT("1:"&amp;LEN(MID(C501,1,1)*2))),1)),,))+MID(C501,2,1)+
SUM(INDEX(1*(MID(MID(C501,3,1)*2,ROW(INDIRECT("1:"&amp;LEN(MID(C501,3,1)*2))),1)),,))+MID(C501,4,1)+
SUM(INDEX(1*(MID(MID(C501,5,1)*2,ROW(INDIRECT("1:"&amp;LEN(MID(C501,5,1)*2))),1)),,))+MID(C501,6,1)+
SUM(INDEX(1*(MID(MID(C501,8,1)*2,ROW(INDIRECT("1:"&amp;LEN(MID(C501,8,1)*2))),1)),,))+MID(C501,9,1)+
SUM(INDEX(1*(MID(MID(C501,10,1)*2,ROW(INDIRECT("1:"&amp;LEN(MID(C501,10,1)*2))),1)),,)),1),1),"0")</f>
        <v>#VALUE!</v>
      </c>
      <c r="U501" s="81" t="str">
        <f t="shared" si="112"/>
        <v/>
      </c>
      <c r="V501" s="83" t="b">
        <f t="shared" si="113"/>
        <v>0</v>
      </c>
      <c r="W501" s="112" t="e">
        <f>IF(#REF!="",FALSE,IF(OR(X501&gt;Z501,X501&lt;Y501),TRUE,FALSE))</f>
        <v>#REF!</v>
      </c>
      <c r="X501" s="112">
        <f t="shared" si="114"/>
        <v>0</v>
      </c>
      <c r="Y501" s="114" t="e">
        <f>#REF!-3/30</f>
        <v>#REF!</v>
      </c>
      <c r="Z501" s="115" t="e">
        <f>#REF!+1/30</f>
        <v>#REF!</v>
      </c>
    </row>
    <row r="502" spans="1:26" s="30" customFormat="1" x14ac:dyDescent="0.25">
      <c r="A502" s="19">
        <v>487</v>
      </c>
      <c r="B502" s="20"/>
      <c r="C502" s="149"/>
      <c r="D502" s="1"/>
      <c r="E502" s="1"/>
      <c r="F502" s="173"/>
      <c r="G502" s="55"/>
      <c r="H502" s="116" t="str">
        <f t="shared" si="115"/>
        <v/>
      </c>
      <c r="I502" s="35" t="b">
        <f t="shared" si="105"/>
        <v>0</v>
      </c>
      <c r="J502" s="80" t="str">
        <f t="shared" si="106"/>
        <v/>
      </c>
      <c r="K502" s="29" t="b">
        <f t="shared" si="116"/>
        <v>0</v>
      </c>
      <c r="L502" s="80" t="str">
        <f t="shared" si="117"/>
        <v/>
      </c>
      <c r="M502" s="81" t="e">
        <f t="shared" si="107"/>
        <v>#VALUE!</v>
      </c>
      <c r="N502" s="81" t="e">
        <f t="shared" si="108"/>
        <v>#VALUE!</v>
      </c>
      <c r="O502" s="81" t="e">
        <f t="shared" si="109"/>
        <v>#VALUE!</v>
      </c>
      <c r="P502" s="82" t="e">
        <f t="shared" si="110"/>
        <v>#VALUE!</v>
      </c>
      <c r="Q502" s="82" t="e">
        <f t="shared" si="118"/>
        <v>#VALUE!</v>
      </c>
      <c r="R502" s="82" t="b">
        <f t="shared" si="119"/>
        <v>0</v>
      </c>
      <c r="S502" s="72" t="str">
        <f t="shared" si="111"/>
        <v/>
      </c>
      <c r="T502" s="81" t="e" cm="1">
        <f t="array" aca="1" ref="T502" ca="1">TEXT(RIGHT(10-RIGHT(SUM(INDEX(1*(MID(MID(C502,1,1)*2,ROW(INDIRECT("1:"&amp;LEN(MID(C502,1,1)*2))),1)),,))+MID(C502,2,1)+
SUM(INDEX(1*(MID(MID(C502,3,1)*2,ROW(INDIRECT("1:"&amp;LEN(MID(C502,3,1)*2))),1)),,))+MID(C502,4,1)+
SUM(INDEX(1*(MID(MID(C502,5,1)*2,ROW(INDIRECT("1:"&amp;LEN(MID(C502,5,1)*2))),1)),,))+MID(C502,6,1)+
SUM(INDEX(1*(MID(MID(C502,8,1)*2,ROW(INDIRECT("1:"&amp;LEN(MID(C502,8,1)*2))),1)),,))+MID(C502,9,1)+
SUM(INDEX(1*(MID(MID(C502,10,1)*2,ROW(INDIRECT("1:"&amp;LEN(MID(C502,10,1)*2))),1)),,)),1),1),"0")</f>
        <v>#VALUE!</v>
      </c>
      <c r="U502" s="81" t="str">
        <f t="shared" si="112"/>
        <v/>
      </c>
      <c r="V502" s="83" t="b">
        <f t="shared" si="113"/>
        <v>0</v>
      </c>
      <c r="W502" s="112" t="e">
        <f>IF(#REF!="",FALSE,IF(OR(X502&gt;Z502,X502&lt;Y502),TRUE,FALSE))</f>
        <v>#REF!</v>
      </c>
      <c r="X502" s="112">
        <f t="shared" si="114"/>
        <v>0</v>
      </c>
      <c r="Y502" s="114" t="e">
        <f>#REF!-3/30</f>
        <v>#REF!</v>
      </c>
      <c r="Z502" s="115" t="e">
        <f>#REF!+1/30</f>
        <v>#REF!</v>
      </c>
    </row>
    <row r="503" spans="1:26" s="30" customFormat="1" x14ac:dyDescent="0.25">
      <c r="A503" s="19">
        <v>488</v>
      </c>
      <c r="B503" s="20"/>
      <c r="C503" s="149"/>
      <c r="D503" s="1"/>
      <c r="E503" s="1"/>
      <c r="F503" s="173"/>
      <c r="G503" s="55"/>
      <c r="H503" s="116" t="str">
        <f t="shared" si="115"/>
        <v/>
      </c>
      <c r="I503" s="35" t="b">
        <f t="shared" si="105"/>
        <v>0</v>
      </c>
      <c r="J503" s="80" t="str">
        <f t="shared" si="106"/>
        <v/>
      </c>
      <c r="K503" s="29" t="b">
        <f t="shared" si="116"/>
        <v>0</v>
      </c>
      <c r="L503" s="80" t="str">
        <f t="shared" si="117"/>
        <v/>
      </c>
      <c r="M503" s="81" t="e">
        <f t="shared" si="107"/>
        <v>#VALUE!</v>
      </c>
      <c r="N503" s="81" t="e">
        <f t="shared" si="108"/>
        <v>#VALUE!</v>
      </c>
      <c r="O503" s="81" t="e">
        <f t="shared" si="109"/>
        <v>#VALUE!</v>
      </c>
      <c r="P503" s="82" t="e">
        <f t="shared" si="110"/>
        <v>#VALUE!</v>
      </c>
      <c r="Q503" s="82" t="e">
        <f t="shared" si="118"/>
        <v>#VALUE!</v>
      </c>
      <c r="R503" s="82" t="b">
        <f t="shared" si="119"/>
        <v>0</v>
      </c>
      <c r="S503" s="72" t="str">
        <f t="shared" si="111"/>
        <v/>
      </c>
      <c r="T503" s="81" t="e" cm="1">
        <f t="array" aca="1" ref="T503" ca="1">TEXT(RIGHT(10-RIGHT(SUM(INDEX(1*(MID(MID(C503,1,1)*2,ROW(INDIRECT("1:"&amp;LEN(MID(C503,1,1)*2))),1)),,))+MID(C503,2,1)+
SUM(INDEX(1*(MID(MID(C503,3,1)*2,ROW(INDIRECT("1:"&amp;LEN(MID(C503,3,1)*2))),1)),,))+MID(C503,4,1)+
SUM(INDEX(1*(MID(MID(C503,5,1)*2,ROW(INDIRECT("1:"&amp;LEN(MID(C503,5,1)*2))),1)),,))+MID(C503,6,1)+
SUM(INDEX(1*(MID(MID(C503,8,1)*2,ROW(INDIRECT("1:"&amp;LEN(MID(C503,8,1)*2))),1)),,))+MID(C503,9,1)+
SUM(INDEX(1*(MID(MID(C503,10,1)*2,ROW(INDIRECT("1:"&amp;LEN(MID(C503,10,1)*2))),1)),,)),1),1),"0")</f>
        <v>#VALUE!</v>
      </c>
      <c r="U503" s="81" t="str">
        <f t="shared" si="112"/>
        <v/>
      </c>
      <c r="V503" s="83" t="b">
        <f t="shared" si="113"/>
        <v>0</v>
      </c>
      <c r="W503" s="112" t="e">
        <f>IF(#REF!="",FALSE,IF(OR(X503&gt;Z503,X503&lt;Y503),TRUE,FALSE))</f>
        <v>#REF!</v>
      </c>
      <c r="X503" s="112">
        <f t="shared" si="114"/>
        <v>0</v>
      </c>
      <c r="Y503" s="114" t="e">
        <f>#REF!-3/30</f>
        <v>#REF!</v>
      </c>
      <c r="Z503" s="115" t="e">
        <f>#REF!+1/30</f>
        <v>#REF!</v>
      </c>
    </row>
    <row r="504" spans="1:26" s="30" customFormat="1" x14ac:dyDescent="0.25">
      <c r="A504" s="19">
        <v>489</v>
      </c>
      <c r="B504" s="20"/>
      <c r="C504" s="149"/>
      <c r="D504" s="1"/>
      <c r="E504" s="1"/>
      <c r="F504" s="173"/>
      <c r="G504" s="55"/>
      <c r="H504" s="116" t="str">
        <f t="shared" si="115"/>
        <v/>
      </c>
      <c r="I504" s="35" t="b">
        <f t="shared" si="105"/>
        <v>0</v>
      </c>
      <c r="J504" s="80" t="str">
        <f t="shared" si="106"/>
        <v/>
      </c>
      <c r="K504" s="29" t="b">
        <f t="shared" si="116"/>
        <v>0</v>
      </c>
      <c r="L504" s="80" t="str">
        <f t="shared" si="117"/>
        <v/>
      </c>
      <c r="M504" s="81" t="e">
        <f t="shared" si="107"/>
        <v>#VALUE!</v>
      </c>
      <c r="N504" s="81" t="e">
        <f t="shared" si="108"/>
        <v>#VALUE!</v>
      </c>
      <c r="O504" s="81" t="e">
        <f t="shared" si="109"/>
        <v>#VALUE!</v>
      </c>
      <c r="P504" s="82" t="e">
        <f t="shared" si="110"/>
        <v>#VALUE!</v>
      </c>
      <c r="Q504" s="82" t="e">
        <f t="shared" si="118"/>
        <v>#VALUE!</v>
      </c>
      <c r="R504" s="82" t="b">
        <f t="shared" si="119"/>
        <v>0</v>
      </c>
      <c r="S504" s="72" t="str">
        <f t="shared" si="111"/>
        <v/>
      </c>
      <c r="T504" s="81" t="e" cm="1">
        <f t="array" aca="1" ref="T504" ca="1">TEXT(RIGHT(10-RIGHT(SUM(INDEX(1*(MID(MID(C504,1,1)*2,ROW(INDIRECT("1:"&amp;LEN(MID(C504,1,1)*2))),1)),,))+MID(C504,2,1)+
SUM(INDEX(1*(MID(MID(C504,3,1)*2,ROW(INDIRECT("1:"&amp;LEN(MID(C504,3,1)*2))),1)),,))+MID(C504,4,1)+
SUM(INDEX(1*(MID(MID(C504,5,1)*2,ROW(INDIRECT("1:"&amp;LEN(MID(C504,5,1)*2))),1)),,))+MID(C504,6,1)+
SUM(INDEX(1*(MID(MID(C504,8,1)*2,ROW(INDIRECT("1:"&amp;LEN(MID(C504,8,1)*2))),1)),,))+MID(C504,9,1)+
SUM(INDEX(1*(MID(MID(C504,10,1)*2,ROW(INDIRECT("1:"&amp;LEN(MID(C504,10,1)*2))),1)),,)),1),1),"0")</f>
        <v>#VALUE!</v>
      </c>
      <c r="U504" s="81" t="str">
        <f t="shared" si="112"/>
        <v/>
      </c>
      <c r="V504" s="83" t="b">
        <f t="shared" si="113"/>
        <v>0</v>
      </c>
      <c r="W504" s="112" t="e">
        <f>IF(#REF!="",FALSE,IF(OR(X504&gt;Z504,X504&lt;Y504),TRUE,FALSE))</f>
        <v>#REF!</v>
      </c>
      <c r="X504" s="112">
        <f t="shared" si="114"/>
        <v>0</v>
      </c>
      <c r="Y504" s="114" t="e">
        <f>#REF!-3/30</f>
        <v>#REF!</v>
      </c>
      <c r="Z504" s="115" t="e">
        <f>#REF!+1/30</f>
        <v>#REF!</v>
      </c>
    </row>
    <row r="505" spans="1:26" s="30" customFormat="1" x14ac:dyDescent="0.25">
      <c r="A505" s="19">
        <v>490</v>
      </c>
      <c r="B505" s="20"/>
      <c r="C505" s="149"/>
      <c r="D505" s="1"/>
      <c r="E505" s="1"/>
      <c r="F505" s="173"/>
      <c r="G505" s="55"/>
      <c r="H505" s="116" t="str">
        <f t="shared" si="115"/>
        <v/>
      </c>
      <c r="I505" s="35" t="b">
        <f t="shared" si="105"/>
        <v>0</v>
      </c>
      <c r="J505" s="80" t="str">
        <f t="shared" si="106"/>
        <v/>
      </c>
      <c r="K505" s="29" t="b">
        <f t="shared" si="116"/>
        <v>0</v>
      </c>
      <c r="L505" s="80" t="str">
        <f t="shared" si="117"/>
        <v/>
      </c>
      <c r="M505" s="81" t="e">
        <f t="shared" si="107"/>
        <v>#VALUE!</v>
      </c>
      <c r="N505" s="81" t="e">
        <f t="shared" si="108"/>
        <v>#VALUE!</v>
      </c>
      <c r="O505" s="81" t="e">
        <f t="shared" si="109"/>
        <v>#VALUE!</v>
      </c>
      <c r="P505" s="82" t="e">
        <f t="shared" si="110"/>
        <v>#VALUE!</v>
      </c>
      <c r="Q505" s="82" t="e">
        <f t="shared" si="118"/>
        <v>#VALUE!</v>
      </c>
      <c r="R505" s="82" t="b">
        <f t="shared" si="119"/>
        <v>0</v>
      </c>
      <c r="S505" s="72" t="str">
        <f t="shared" si="111"/>
        <v/>
      </c>
      <c r="T505" s="81" t="e" cm="1">
        <f t="array" aca="1" ref="T505" ca="1">TEXT(RIGHT(10-RIGHT(SUM(INDEX(1*(MID(MID(C505,1,1)*2,ROW(INDIRECT("1:"&amp;LEN(MID(C505,1,1)*2))),1)),,))+MID(C505,2,1)+
SUM(INDEX(1*(MID(MID(C505,3,1)*2,ROW(INDIRECT("1:"&amp;LEN(MID(C505,3,1)*2))),1)),,))+MID(C505,4,1)+
SUM(INDEX(1*(MID(MID(C505,5,1)*2,ROW(INDIRECT("1:"&amp;LEN(MID(C505,5,1)*2))),1)),,))+MID(C505,6,1)+
SUM(INDEX(1*(MID(MID(C505,8,1)*2,ROW(INDIRECT("1:"&amp;LEN(MID(C505,8,1)*2))),1)),,))+MID(C505,9,1)+
SUM(INDEX(1*(MID(MID(C505,10,1)*2,ROW(INDIRECT("1:"&amp;LEN(MID(C505,10,1)*2))),1)),,)),1),1),"0")</f>
        <v>#VALUE!</v>
      </c>
      <c r="U505" s="81" t="str">
        <f t="shared" si="112"/>
        <v/>
      </c>
      <c r="V505" s="83" t="b">
        <f t="shared" si="113"/>
        <v>0</v>
      </c>
      <c r="W505" s="112" t="e">
        <f>IF(#REF!="",FALSE,IF(OR(X505&gt;Z505,X505&lt;Y505),TRUE,FALSE))</f>
        <v>#REF!</v>
      </c>
      <c r="X505" s="112">
        <f t="shared" si="114"/>
        <v>0</v>
      </c>
      <c r="Y505" s="114" t="e">
        <f>#REF!-3/30</f>
        <v>#REF!</v>
      </c>
      <c r="Z505" s="115" t="e">
        <f>#REF!+1/30</f>
        <v>#REF!</v>
      </c>
    </row>
    <row r="506" spans="1:26" s="30" customFormat="1" x14ac:dyDescent="0.25">
      <c r="A506" s="19">
        <v>491</v>
      </c>
      <c r="B506" s="20"/>
      <c r="C506" s="149"/>
      <c r="D506" s="1"/>
      <c r="E506" s="1"/>
      <c r="F506" s="173"/>
      <c r="G506" s="55"/>
      <c r="H506" s="116" t="str">
        <f t="shared" si="115"/>
        <v/>
      </c>
      <c r="I506" s="35" t="b">
        <f t="shared" si="105"/>
        <v>0</v>
      </c>
      <c r="J506" s="80" t="str">
        <f t="shared" si="106"/>
        <v/>
      </c>
      <c r="K506" s="29" t="b">
        <f t="shared" si="116"/>
        <v>0</v>
      </c>
      <c r="L506" s="80" t="str">
        <f t="shared" si="117"/>
        <v/>
      </c>
      <c r="M506" s="81" t="e">
        <f t="shared" si="107"/>
        <v>#VALUE!</v>
      </c>
      <c r="N506" s="81" t="e">
        <f t="shared" si="108"/>
        <v>#VALUE!</v>
      </c>
      <c r="O506" s="81" t="e">
        <f t="shared" si="109"/>
        <v>#VALUE!</v>
      </c>
      <c r="P506" s="82" t="e">
        <f t="shared" si="110"/>
        <v>#VALUE!</v>
      </c>
      <c r="Q506" s="82" t="e">
        <f t="shared" si="118"/>
        <v>#VALUE!</v>
      </c>
      <c r="R506" s="82" t="b">
        <f t="shared" si="119"/>
        <v>0</v>
      </c>
      <c r="S506" s="72" t="str">
        <f t="shared" si="111"/>
        <v/>
      </c>
      <c r="T506" s="81" t="e" cm="1">
        <f t="array" aca="1" ref="T506" ca="1">TEXT(RIGHT(10-RIGHT(SUM(INDEX(1*(MID(MID(C506,1,1)*2,ROW(INDIRECT("1:"&amp;LEN(MID(C506,1,1)*2))),1)),,))+MID(C506,2,1)+
SUM(INDEX(1*(MID(MID(C506,3,1)*2,ROW(INDIRECT("1:"&amp;LEN(MID(C506,3,1)*2))),1)),,))+MID(C506,4,1)+
SUM(INDEX(1*(MID(MID(C506,5,1)*2,ROW(INDIRECT("1:"&amp;LEN(MID(C506,5,1)*2))),1)),,))+MID(C506,6,1)+
SUM(INDEX(1*(MID(MID(C506,8,1)*2,ROW(INDIRECT("1:"&amp;LEN(MID(C506,8,1)*2))),1)),,))+MID(C506,9,1)+
SUM(INDEX(1*(MID(MID(C506,10,1)*2,ROW(INDIRECT("1:"&amp;LEN(MID(C506,10,1)*2))),1)),,)),1),1),"0")</f>
        <v>#VALUE!</v>
      </c>
      <c r="U506" s="81" t="str">
        <f t="shared" si="112"/>
        <v/>
      </c>
      <c r="V506" s="83" t="b">
        <f t="shared" si="113"/>
        <v>0</v>
      </c>
      <c r="W506" s="112" t="e">
        <f>IF(#REF!="",FALSE,IF(OR(X506&gt;Z506,X506&lt;Y506),TRUE,FALSE))</f>
        <v>#REF!</v>
      </c>
      <c r="X506" s="112">
        <f t="shared" si="114"/>
        <v>0</v>
      </c>
      <c r="Y506" s="114" t="e">
        <f>#REF!-3/30</f>
        <v>#REF!</v>
      </c>
      <c r="Z506" s="115" t="e">
        <f>#REF!+1/30</f>
        <v>#REF!</v>
      </c>
    </row>
    <row r="507" spans="1:26" s="30" customFormat="1" x14ac:dyDescent="0.25">
      <c r="A507" s="19">
        <v>492</v>
      </c>
      <c r="B507" s="20"/>
      <c r="C507" s="149"/>
      <c r="D507" s="1"/>
      <c r="E507" s="1"/>
      <c r="F507" s="173"/>
      <c r="G507" s="55"/>
      <c r="H507" s="116" t="str">
        <f t="shared" si="115"/>
        <v/>
      </c>
      <c r="I507" s="35" t="b">
        <f t="shared" si="105"/>
        <v>0</v>
      </c>
      <c r="J507" s="80" t="str">
        <f t="shared" si="106"/>
        <v/>
      </c>
      <c r="K507" s="29" t="b">
        <f t="shared" si="116"/>
        <v>0</v>
      </c>
      <c r="L507" s="80" t="str">
        <f t="shared" si="117"/>
        <v/>
      </c>
      <c r="M507" s="81" t="e">
        <f t="shared" si="107"/>
        <v>#VALUE!</v>
      </c>
      <c r="N507" s="81" t="e">
        <f t="shared" si="108"/>
        <v>#VALUE!</v>
      </c>
      <c r="O507" s="81" t="e">
        <f t="shared" si="109"/>
        <v>#VALUE!</v>
      </c>
      <c r="P507" s="82" t="e">
        <f t="shared" si="110"/>
        <v>#VALUE!</v>
      </c>
      <c r="Q507" s="82" t="e">
        <f t="shared" si="118"/>
        <v>#VALUE!</v>
      </c>
      <c r="R507" s="82" t="b">
        <f t="shared" si="119"/>
        <v>0</v>
      </c>
      <c r="S507" s="72" t="str">
        <f t="shared" si="111"/>
        <v/>
      </c>
      <c r="T507" s="81" t="e" cm="1">
        <f t="array" aca="1" ref="T507" ca="1">TEXT(RIGHT(10-RIGHT(SUM(INDEX(1*(MID(MID(C507,1,1)*2,ROW(INDIRECT("1:"&amp;LEN(MID(C507,1,1)*2))),1)),,))+MID(C507,2,1)+
SUM(INDEX(1*(MID(MID(C507,3,1)*2,ROW(INDIRECT("1:"&amp;LEN(MID(C507,3,1)*2))),1)),,))+MID(C507,4,1)+
SUM(INDEX(1*(MID(MID(C507,5,1)*2,ROW(INDIRECT("1:"&amp;LEN(MID(C507,5,1)*2))),1)),,))+MID(C507,6,1)+
SUM(INDEX(1*(MID(MID(C507,8,1)*2,ROW(INDIRECT("1:"&amp;LEN(MID(C507,8,1)*2))),1)),,))+MID(C507,9,1)+
SUM(INDEX(1*(MID(MID(C507,10,1)*2,ROW(INDIRECT("1:"&amp;LEN(MID(C507,10,1)*2))),1)),,)),1),1),"0")</f>
        <v>#VALUE!</v>
      </c>
      <c r="U507" s="81" t="str">
        <f t="shared" si="112"/>
        <v/>
      </c>
      <c r="V507" s="83" t="b">
        <f t="shared" si="113"/>
        <v>0</v>
      </c>
      <c r="W507" s="112" t="e">
        <f>IF(#REF!="",FALSE,IF(OR(X507&gt;Z507,X507&lt;Y507),TRUE,FALSE))</f>
        <v>#REF!</v>
      </c>
      <c r="X507" s="112">
        <f t="shared" si="114"/>
        <v>0</v>
      </c>
      <c r="Y507" s="114" t="e">
        <f>#REF!-3/30</f>
        <v>#REF!</v>
      </c>
      <c r="Z507" s="115" t="e">
        <f>#REF!+1/30</f>
        <v>#REF!</v>
      </c>
    </row>
    <row r="508" spans="1:26" s="30" customFormat="1" x14ac:dyDescent="0.25">
      <c r="A508" s="19">
        <v>493</v>
      </c>
      <c r="B508" s="20"/>
      <c r="C508" s="149"/>
      <c r="D508" s="1"/>
      <c r="E508" s="1"/>
      <c r="F508" s="173"/>
      <c r="G508" s="55"/>
      <c r="H508" s="116" t="str">
        <f t="shared" si="115"/>
        <v/>
      </c>
      <c r="I508" s="35" t="b">
        <f t="shared" si="105"/>
        <v>0</v>
      </c>
      <c r="J508" s="80" t="str">
        <f t="shared" si="106"/>
        <v/>
      </c>
      <c r="K508" s="29" t="b">
        <f t="shared" si="116"/>
        <v>0</v>
      </c>
      <c r="L508" s="80" t="str">
        <f t="shared" si="117"/>
        <v/>
      </c>
      <c r="M508" s="81" t="e">
        <f t="shared" si="107"/>
        <v>#VALUE!</v>
      </c>
      <c r="N508" s="81" t="e">
        <f t="shared" si="108"/>
        <v>#VALUE!</v>
      </c>
      <c r="O508" s="81" t="e">
        <f t="shared" si="109"/>
        <v>#VALUE!</v>
      </c>
      <c r="P508" s="82" t="e">
        <f t="shared" si="110"/>
        <v>#VALUE!</v>
      </c>
      <c r="Q508" s="82" t="e">
        <f t="shared" si="118"/>
        <v>#VALUE!</v>
      </c>
      <c r="R508" s="82" t="b">
        <f t="shared" si="119"/>
        <v>0</v>
      </c>
      <c r="S508" s="72" t="str">
        <f t="shared" si="111"/>
        <v/>
      </c>
      <c r="T508" s="81" t="e" cm="1">
        <f t="array" aca="1" ref="T508" ca="1">TEXT(RIGHT(10-RIGHT(SUM(INDEX(1*(MID(MID(C508,1,1)*2,ROW(INDIRECT("1:"&amp;LEN(MID(C508,1,1)*2))),1)),,))+MID(C508,2,1)+
SUM(INDEX(1*(MID(MID(C508,3,1)*2,ROW(INDIRECT("1:"&amp;LEN(MID(C508,3,1)*2))),1)),,))+MID(C508,4,1)+
SUM(INDEX(1*(MID(MID(C508,5,1)*2,ROW(INDIRECT("1:"&amp;LEN(MID(C508,5,1)*2))),1)),,))+MID(C508,6,1)+
SUM(INDEX(1*(MID(MID(C508,8,1)*2,ROW(INDIRECT("1:"&amp;LEN(MID(C508,8,1)*2))),1)),,))+MID(C508,9,1)+
SUM(INDEX(1*(MID(MID(C508,10,1)*2,ROW(INDIRECT("1:"&amp;LEN(MID(C508,10,1)*2))),1)),,)),1),1),"0")</f>
        <v>#VALUE!</v>
      </c>
      <c r="U508" s="81" t="str">
        <f t="shared" si="112"/>
        <v/>
      </c>
      <c r="V508" s="83" t="b">
        <f t="shared" si="113"/>
        <v>0</v>
      </c>
      <c r="W508" s="112" t="e">
        <f>IF(#REF!="",FALSE,IF(OR(X508&gt;Z508,X508&lt;Y508),TRUE,FALSE))</f>
        <v>#REF!</v>
      </c>
      <c r="X508" s="112">
        <f t="shared" si="114"/>
        <v>0</v>
      </c>
      <c r="Y508" s="114" t="e">
        <f>#REF!-3/30</f>
        <v>#REF!</v>
      </c>
      <c r="Z508" s="115" t="e">
        <f>#REF!+1/30</f>
        <v>#REF!</v>
      </c>
    </row>
    <row r="509" spans="1:26" s="30" customFormat="1" x14ac:dyDescent="0.25">
      <c r="A509" s="19">
        <v>494</v>
      </c>
      <c r="B509" s="20"/>
      <c r="C509" s="149"/>
      <c r="D509" s="1"/>
      <c r="E509" s="1"/>
      <c r="F509" s="173"/>
      <c r="G509" s="55"/>
      <c r="H509" s="116" t="str">
        <f t="shared" si="115"/>
        <v/>
      </c>
      <c r="I509" s="35" t="b">
        <f t="shared" si="105"/>
        <v>0</v>
      </c>
      <c r="J509" s="80" t="str">
        <f t="shared" si="106"/>
        <v/>
      </c>
      <c r="K509" s="29" t="b">
        <f t="shared" si="116"/>
        <v>0</v>
      </c>
      <c r="L509" s="80" t="str">
        <f t="shared" si="117"/>
        <v/>
      </c>
      <c r="M509" s="81" t="e">
        <f t="shared" si="107"/>
        <v>#VALUE!</v>
      </c>
      <c r="N509" s="81" t="e">
        <f t="shared" si="108"/>
        <v>#VALUE!</v>
      </c>
      <c r="O509" s="81" t="e">
        <f t="shared" si="109"/>
        <v>#VALUE!</v>
      </c>
      <c r="P509" s="82" t="e">
        <f t="shared" si="110"/>
        <v>#VALUE!</v>
      </c>
      <c r="Q509" s="82" t="e">
        <f t="shared" si="118"/>
        <v>#VALUE!</v>
      </c>
      <c r="R509" s="82" t="b">
        <f t="shared" si="119"/>
        <v>0</v>
      </c>
      <c r="S509" s="72" t="str">
        <f t="shared" si="111"/>
        <v/>
      </c>
      <c r="T509" s="81" t="e" cm="1">
        <f t="array" aca="1" ref="T509" ca="1">TEXT(RIGHT(10-RIGHT(SUM(INDEX(1*(MID(MID(C509,1,1)*2,ROW(INDIRECT("1:"&amp;LEN(MID(C509,1,1)*2))),1)),,))+MID(C509,2,1)+
SUM(INDEX(1*(MID(MID(C509,3,1)*2,ROW(INDIRECT("1:"&amp;LEN(MID(C509,3,1)*2))),1)),,))+MID(C509,4,1)+
SUM(INDEX(1*(MID(MID(C509,5,1)*2,ROW(INDIRECT("1:"&amp;LEN(MID(C509,5,1)*2))),1)),,))+MID(C509,6,1)+
SUM(INDEX(1*(MID(MID(C509,8,1)*2,ROW(INDIRECT("1:"&amp;LEN(MID(C509,8,1)*2))),1)),,))+MID(C509,9,1)+
SUM(INDEX(1*(MID(MID(C509,10,1)*2,ROW(INDIRECT("1:"&amp;LEN(MID(C509,10,1)*2))),1)),,)),1),1),"0")</f>
        <v>#VALUE!</v>
      </c>
      <c r="U509" s="81" t="str">
        <f t="shared" si="112"/>
        <v/>
      </c>
      <c r="V509" s="83" t="b">
        <f t="shared" si="113"/>
        <v>0</v>
      </c>
      <c r="W509" s="112" t="e">
        <f>IF(#REF!="",FALSE,IF(OR(X509&gt;Z509,X509&lt;Y509),TRUE,FALSE))</f>
        <v>#REF!</v>
      </c>
      <c r="X509" s="112">
        <f t="shared" si="114"/>
        <v>0</v>
      </c>
      <c r="Y509" s="114" t="e">
        <f>#REF!-3/30</f>
        <v>#REF!</v>
      </c>
      <c r="Z509" s="115" t="e">
        <f>#REF!+1/30</f>
        <v>#REF!</v>
      </c>
    </row>
    <row r="510" spans="1:26" s="30" customFormat="1" x14ac:dyDescent="0.25">
      <c r="A510" s="19">
        <v>495</v>
      </c>
      <c r="B510" s="20"/>
      <c r="C510" s="149"/>
      <c r="D510" s="1"/>
      <c r="E510" s="1"/>
      <c r="F510" s="173"/>
      <c r="G510" s="55"/>
      <c r="H510" s="116" t="str">
        <f t="shared" si="115"/>
        <v/>
      </c>
      <c r="I510" s="35" t="b">
        <f t="shared" si="105"/>
        <v>0</v>
      </c>
      <c r="J510" s="80" t="str">
        <f t="shared" si="106"/>
        <v/>
      </c>
      <c r="K510" s="29" t="b">
        <f t="shared" si="116"/>
        <v>0</v>
      </c>
      <c r="L510" s="80" t="str">
        <f t="shared" si="117"/>
        <v/>
      </c>
      <c r="M510" s="81" t="e">
        <f t="shared" si="107"/>
        <v>#VALUE!</v>
      </c>
      <c r="N510" s="81" t="e">
        <f t="shared" si="108"/>
        <v>#VALUE!</v>
      </c>
      <c r="O510" s="81" t="e">
        <f t="shared" si="109"/>
        <v>#VALUE!</v>
      </c>
      <c r="P510" s="82" t="e">
        <f t="shared" si="110"/>
        <v>#VALUE!</v>
      </c>
      <c r="Q510" s="82" t="e">
        <f t="shared" si="118"/>
        <v>#VALUE!</v>
      </c>
      <c r="R510" s="82" t="b">
        <f t="shared" si="119"/>
        <v>0</v>
      </c>
      <c r="S510" s="72" t="str">
        <f t="shared" si="111"/>
        <v/>
      </c>
      <c r="T510" s="81" t="e" cm="1">
        <f t="array" aca="1" ref="T510" ca="1">TEXT(RIGHT(10-RIGHT(SUM(INDEX(1*(MID(MID(C510,1,1)*2,ROW(INDIRECT("1:"&amp;LEN(MID(C510,1,1)*2))),1)),,))+MID(C510,2,1)+
SUM(INDEX(1*(MID(MID(C510,3,1)*2,ROW(INDIRECT("1:"&amp;LEN(MID(C510,3,1)*2))),1)),,))+MID(C510,4,1)+
SUM(INDEX(1*(MID(MID(C510,5,1)*2,ROW(INDIRECT("1:"&amp;LEN(MID(C510,5,1)*2))),1)),,))+MID(C510,6,1)+
SUM(INDEX(1*(MID(MID(C510,8,1)*2,ROW(INDIRECT("1:"&amp;LEN(MID(C510,8,1)*2))),1)),,))+MID(C510,9,1)+
SUM(INDEX(1*(MID(MID(C510,10,1)*2,ROW(INDIRECT("1:"&amp;LEN(MID(C510,10,1)*2))),1)),,)),1),1),"0")</f>
        <v>#VALUE!</v>
      </c>
      <c r="U510" s="81" t="str">
        <f t="shared" si="112"/>
        <v/>
      </c>
      <c r="V510" s="83" t="b">
        <f t="shared" si="113"/>
        <v>0</v>
      </c>
      <c r="W510" s="112" t="e">
        <f>IF(#REF!="",FALSE,IF(OR(X510&gt;Z510,X510&lt;Y510),TRUE,FALSE))</f>
        <v>#REF!</v>
      </c>
      <c r="X510" s="112">
        <f t="shared" si="114"/>
        <v>0</v>
      </c>
      <c r="Y510" s="114" t="e">
        <f>#REF!-3/30</f>
        <v>#REF!</v>
      </c>
      <c r="Z510" s="115" t="e">
        <f>#REF!+1/30</f>
        <v>#REF!</v>
      </c>
    </row>
    <row r="511" spans="1:26" s="30" customFormat="1" x14ac:dyDescent="0.25">
      <c r="A511" s="19">
        <v>496</v>
      </c>
      <c r="B511" s="20"/>
      <c r="C511" s="149"/>
      <c r="D511" s="1"/>
      <c r="E511" s="1"/>
      <c r="F511" s="173"/>
      <c r="G511" s="55"/>
      <c r="H511" s="116" t="str">
        <f t="shared" si="115"/>
        <v/>
      </c>
      <c r="I511" s="35" t="b">
        <f t="shared" si="105"/>
        <v>0</v>
      </c>
      <c r="J511" s="80" t="str">
        <f t="shared" si="106"/>
        <v/>
      </c>
      <c r="K511" s="29" t="b">
        <f t="shared" si="116"/>
        <v>0</v>
      </c>
      <c r="L511" s="80" t="str">
        <f t="shared" si="117"/>
        <v/>
      </c>
      <c r="M511" s="81" t="e">
        <f t="shared" si="107"/>
        <v>#VALUE!</v>
      </c>
      <c r="N511" s="81" t="e">
        <f t="shared" si="108"/>
        <v>#VALUE!</v>
      </c>
      <c r="O511" s="81" t="e">
        <f t="shared" si="109"/>
        <v>#VALUE!</v>
      </c>
      <c r="P511" s="82" t="e">
        <f t="shared" si="110"/>
        <v>#VALUE!</v>
      </c>
      <c r="Q511" s="82" t="e">
        <f t="shared" si="118"/>
        <v>#VALUE!</v>
      </c>
      <c r="R511" s="82" t="b">
        <f t="shared" si="119"/>
        <v>0</v>
      </c>
      <c r="S511" s="72" t="str">
        <f t="shared" si="111"/>
        <v/>
      </c>
      <c r="T511" s="81" t="e" cm="1">
        <f t="array" aca="1" ref="T511" ca="1">TEXT(RIGHT(10-RIGHT(SUM(INDEX(1*(MID(MID(C511,1,1)*2,ROW(INDIRECT("1:"&amp;LEN(MID(C511,1,1)*2))),1)),,))+MID(C511,2,1)+
SUM(INDEX(1*(MID(MID(C511,3,1)*2,ROW(INDIRECT("1:"&amp;LEN(MID(C511,3,1)*2))),1)),,))+MID(C511,4,1)+
SUM(INDEX(1*(MID(MID(C511,5,1)*2,ROW(INDIRECT("1:"&amp;LEN(MID(C511,5,1)*2))),1)),,))+MID(C511,6,1)+
SUM(INDEX(1*(MID(MID(C511,8,1)*2,ROW(INDIRECT("1:"&amp;LEN(MID(C511,8,1)*2))),1)),,))+MID(C511,9,1)+
SUM(INDEX(1*(MID(MID(C511,10,1)*2,ROW(INDIRECT("1:"&amp;LEN(MID(C511,10,1)*2))),1)),,)),1),1),"0")</f>
        <v>#VALUE!</v>
      </c>
      <c r="U511" s="81" t="str">
        <f t="shared" si="112"/>
        <v/>
      </c>
      <c r="V511" s="83" t="b">
        <f t="shared" si="113"/>
        <v>0</v>
      </c>
      <c r="W511" s="112" t="e">
        <f>IF(#REF!="",FALSE,IF(OR(X511&gt;Z511,X511&lt;Y511),TRUE,FALSE))</f>
        <v>#REF!</v>
      </c>
      <c r="X511" s="112">
        <f t="shared" si="114"/>
        <v>0</v>
      </c>
      <c r="Y511" s="114" t="e">
        <f>#REF!-3/30</f>
        <v>#REF!</v>
      </c>
      <c r="Z511" s="115" t="e">
        <f>#REF!+1/30</f>
        <v>#REF!</v>
      </c>
    </row>
    <row r="512" spans="1:26" s="30" customFormat="1" x14ac:dyDescent="0.25">
      <c r="A512" s="19">
        <v>497</v>
      </c>
      <c r="B512" s="20"/>
      <c r="C512" s="149"/>
      <c r="D512" s="1"/>
      <c r="E512" s="1"/>
      <c r="F512" s="173"/>
      <c r="G512" s="55"/>
      <c r="H512" s="116" t="str">
        <f t="shared" si="115"/>
        <v/>
      </c>
      <c r="I512" s="35" t="b">
        <f t="shared" si="105"/>
        <v>0</v>
      </c>
      <c r="J512" s="80" t="str">
        <f t="shared" si="106"/>
        <v/>
      </c>
      <c r="K512" s="29" t="b">
        <f t="shared" si="116"/>
        <v>0</v>
      </c>
      <c r="L512" s="80" t="str">
        <f t="shared" si="117"/>
        <v/>
      </c>
      <c r="M512" s="81" t="e">
        <f t="shared" si="107"/>
        <v>#VALUE!</v>
      </c>
      <c r="N512" s="81" t="e">
        <f t="shared" si="108"/>
        <v>#VALUE!</v>
      </c>
      <c r="O512" s="81" t="e">
        <f t="shared" si="109"/>
        <v>#VALUE!</v>
      </c>
      <c r="P512" s="82" t="e">
        <f t="shared" si="110"/>
        <v>#VALUE!</v>
      </c>
      <c r="Q512" s="82" t="e">
        <f t="shared" si="118"/>
        <v>#VALUE!</v>
      </c>
      <c r="R512" s="82" t="b">
        <f t="shared" si="119"/>
        <v>0</v>
      </c>
      <c r="S512" s="72" t="str">
        <f t="shared" si="111"/>
        <v/>
      </c>
      <c r="T512" s="81" t="e" cm="1">
        <f t="array" aca="1" ref="T512" ca="1">TEXT(RIGHT(10-RIGHT(SUM(INDEX(1*(MID(MID(C512,1,1)*2,ROW(INDIRECT("1:"&amp;LEN(MID(C512,1,1)*2))),1)),,))+MID(C512,2,1)+
SUM(INDEX(1*(MID(MID(C512,3,1)*2,ROW(INDIRECT("1:"&amp;LEN(MID(C512,3,1)*2))),1)),,))+MID(C512,4,1)+
SUM(INDEX(1*(MID(MID(C512,5,1)*2,ROW(INDIRECT("1:"&amp;LEN(MID(C512,5,1)*2))),1)),,))+MID(C512,6,1)+
SUM(INDEX(1*(MID(MID(C512,8,1)*2,ROW(INDIRECT("1:"&amp;LEN(MID(C512,8,1)*2))),1)),,))+MID(C512,9,1)+
SUM(INDEX(1*(MID(MID(C512,10,1)*2,ROW(INDIRECT("1:"&amp;LEN(MID(C512,10,1)*2))),1)),,)),1),1),"0")</f>
        <v>#VALUE!</v>
      </c>
      <c r="U512" s="81" t="str">
        <f t="shared" si="112"/>
        <v/>
      </c>
      <c r="V512" s="83" t="b">
        <f t="shared" si="113"/>
        <v>0</v>
      </c>
      <c r="W512" s="112" t="e">
        <f>IF(#REF!="",FALSE,IF(OR(X512&gt;Z512,X512&lt;Y512),TRUE,FALSE))</f>
        <v>#REF!</v>
      </c>
      <c r="X512" s="112">
        <f t="shared" si="114"/>
        <v>0</v>
      </c>
      <c r="Y512" s="114" t="e">
        <f>#REF!-3/30</f>
        <v>#REF!</v>
      </c>
      <c r="Z512" s="115" t="e">
        <f>#REF!+1/30</f>
        <v>#REF!</v>
      </c>
    </row>
    <row r="513" spans="1:26" s="30" customFormat="1" x14ac:dyDescent="0.25">
      <c r="A513" s="19">
        <v>498</v>
      </c>
      <c r="B513" s="20"/>
      <c r="C513" s="149"/>
      <c r="D513" s="1"/>
      <c r="E513" s="1"/>
      <c r="F513" s="173"/>
      <c r="G513" s="55"/>
      <c r="H513" s="116" t="str">
        <f t="shared" si="115"/>
        <v/>
      </c>
      <c r="I513" s="35" t="b">
        <f t="shared" si="105"/>
        <v>0</v>
      </c>
      <c r="J513" s="80" t="str">
        <f t="shared" si="106"/>
        <v/>
      </c>
      <c r="K513" s="29" t="b">
        <f t="shared" si="116"/>
        <v>0</v>
      </c>
      <c r="L513" s="80" t="str">
        <f t="shared" si="117"/>
        <v/>
      </c>
      <c r="M513" s="81" t="e">
        <f t="shared" si="107"/>
        <v>#VALUE!</v>
      </c>
      <c r="N513" s="81" t="e">
        <f t="shared" si="108"/>
        <v>#VALUE!</v>
      </c>
      <c r="O513" s="81" t="e">
        <f t="shared" si="109"/>
        <v>#VALUE!</v>
      </c>
      <c r="P513" s="82" t="e">
        <f t="shared" si="110"/>
        <v>#VALUE!</v>
      </c>
      <c r="Q513" s="82" t="e">
        <f t="shared" si="118"/>
        <v>#VALUE!</v>
      </c>
      <c r="R513" s="82" t="b">
        <f t="shared" si="119"/>
        <v>0</v>
      </c>
      <c r="S513" s="72" t="str">
        <f t="shared" si="111"/>
        <v/>
      </c>
      <c r="T513" s="81" t="e" cm="1">
        <f t="array" aca="1" ref="T513" ca="1">TEXT(RIGHT(10-RIGHT(SUM(INDEX(1*(MID(MID(C513,1,1)*2,ROW(INDIRECT("1:"&amp;LEN(MID(C513,1,1)*2))),1)),,))+MID(C513,2,1)+
SUM(INDEX(1*(MID(MID(C513,3,1)*2,ROW(INDIRECT("1:"&amp;LEN(MID(C513,3,1)*2))),1)),,))+MID(C513,4,1)+
SUM(INDEX(1*(MID(MID(C513,5,1)*2,ROW(INDIRECT("1:"&amp;LEN(MID(C513,5,1)*2))),1)),,))+MID(C513,6,1)+
SUM(INDEX(1*(MID(MID(C513,8,1)*2,ROW(INDIRECT("1:"&amp;LEN(MID(C513,8,1)*2))),1)),,))+MID(C513,9,1)+
SUM(INDEX(1*(MID(MID(C513,10,1)*2,ROW(INDIRECT("1:"&amp;LEN(MID(C513,10,1)*2))),1)),,)),1),1),"0")</f>
        <v>#VALUE!</v>
      </c>
      <c r="U513" s="81" t="str">
        <f t="shared" si="112"/>
        <v/>
      </c>
      <c r="V513" s="83" t="b">
        <f t="shared" si="113"/>
        <v>0</v>
      </c>
      <c r="W513" s="112" t="e">
        <f>IF(#REF!="",FALSE,IF(OR(X513&gt;Z513,X513&lt;Y513),TRUE,FALSE))</f>
        <v>#REF!</v>
      </c>
      <c r="X513" s="112">
        <f t="shared" si="114"/>
        <v>0</v>
      </c>
      <c r="Y513" s="114" t="e">
        <f>#REF!-3/30</f>
        <v>#REF!</v>
      </c>
      <c r="Z513" s="115" t="e">
        <f>#REF!+1/30</f>
        <v>#REF!</v>
      </c>
    </row>
    <row r="514" spans="1:26" s="30" customFormat="1" x14ac:dyDescent="0.25">
      <c r="A514" s="19">
        <v>499</v>
      </c>
      <c r="B514" s="20"/>
      <c r="C514" s="149"/>
      <c r="D514" s="1"/>
      <c r="E514" s="1"/>
      <c r="F514" s="173"/>
      <c r="G514" s="55"/>
      <c r="H514" s="116" t="str">
        <f t="shared" si="115"/>
        <v/>
      </c>
      <c r="I514" s="35" t="b">
        <f t="shared" si="105"/>
        <v>0</v>
      </c>
      <c r="J514" s="80" t="str">
        <f t="shared" si="106"/>
        <v/>
      </c>
      <c r="K514" s="29" t="b">
        <f t="shared" si="116"/>
        <v>0</v>
      </c>
      <c r="L514" s="80" t="str">
        <f t="shared" si="117"/>
        <v/>
      </c>
      <c r="M514" s="81" t="e">
        <f t="shared" si="107"/>
        <v>#VALUE!</v>
      </c>
      <c r="N514" s="81" t="e">
        <f t="shared" si="108"/>
        <v>#VALUE!</v>
      </c>
      <c r="O514" s="81" t="e">
        <f t="shared" si="109"/>
        <v>#VALUE!</v>
      </c>
      <c r="P514" s="82" t="e">
        <f t="shared" si="110"/>
        <v>#VALUE!</v>
      </c>
      <c r="Q514" s="82" t="e">
        <f t="shared" si="118"/>
        <v>#VALUE!</v>
      </c>
      <c r="R514" s="82" t="b">
        <f t="shared" si="119"/>
        <v>0</v>
      </c>
      <c r="S514" s="72" t="str">
        <f t="shared" si="111"/>
        <v/>
      </c>
      <c r="T514" s="81" t="e" cm="1">
        <f t="array" aca="1" ref="T514" ca="1">TEXT(RIGHT(10-RIGHT(SUM(INDEX(1*(MID(MID(C514,1,1)*2,ROW(INDIRECT("1:"&amp;LEN(MID(C514,1,1)*2))),1)),,))+MID(C514,2,1)+
SUM(INDEX(1*(MID(MID(C514,3,1)*2,ROW(INDIRECT("1:"&amp;LEN(MID(C514,3,1)*2))),1)),,))+MID(C514,4,1)+
SUM(INDEX(1*(MID(MID(C514,5,1)*2,ROW(INDIRECT("1:"&amp;LEN(MID(C514,5,1)*2))),1)),,))+MID(C514,6,1)+
SUM(INDEX(1*(MID(MID(C514,8,1)*2,ROW(INDIRECT("1:"&amp;LEN(MID(C514,8,1)*2))),1)),,))+MID(C514,9,1)+
SUM(INDEX(1*(MID(MID(C514,10,1)*2,ROW(INDIRECT("1:"&amp;LEN(MID(C514,10,1)*2))),1)),,)),1),1),"0")</f>
        <v>#VALUE!</v>
      </c>
      <c r="U514" s="81" t="str">
        <f t="shared" si="112"/>
        <v/>
      </c>
      <c r="V514" s="83" t="b">
        <f t="shared" si="113"/>
        <v>0</v>
      </c>
      <c r="W514" s="112" t="e">
        <f>IF(#REF!="",FALSE,IF(OR(X514&gt;Z514,X514&lt;Y514),TRUE,FALSE))</f>
        <v>#REF!</v>
      </c>
      <c r="X514" s="112">
        <f t="shared" si="114"/>
        <v>0</v>
      </c>
      <c r="Y514" s="114" t="e">
        <f>#REF!-3/30</f>
        <v>#REF!</v>
      </c>
      <c r="Z514" s="115" t="e">
        <f>#REF!+1/30</f>
        <v>#REF!</v>
      </c>
    </row>
    <row r="515" spans="1:26" s="30" customFormat="1" x14ac:dyDescent="0.25">
      <c r="A515" s="19">
        <v>500</v>
      </c>
      <c r="B515" s="20"/>
      <c r="C515" s="149"/>
      <c r="D515" s="1"/>
      <c r="E515" s="1"/>
      <c r="F515" s="173"/>
      <c r="G515" s="55"/>
      <c r="H515" s="116" t="str">
        <f t="shared" si="115"/>
        <v/>
      </c>
      <c r="I515" s="35" t="b">
        <f t="shared" si="105"/>
        <v>0</v>
      </c>
      <c r="J515" s="80" t="str">
        <f t="shared" si="106"/>
        <v/>
      </c>
      <c r="K515" s="29" t="b">
        <f t="shared" si="116"/>
        <v>0</v>
      </c>
      <c r="L515" s="80" t="str">
        <f t="shared" si="117"/>
        <v/>
      </c>
      <c r="M515" s="81" t="e">
        <f t="shared" si="107"/>
        <v>#VALUE!</v>
      </c>
      <c r="N515" s="81" t="e">
        <f t="shared" si="108"/>
        <v>#VALUE!</v>
      </c>
      <c r="O515" s="81" t="e">
        <f t="shared" si="109"/>
        <v>#VALUE!</v>
      </c>
      <c r="P515" s="82" t="e">
        <f t="shared" si="110"/>
        <v>#VALUE!</v>
      </c>
      <c r="Q515" s="82" t="e">
        <f t="shared" si="118"/>
        <v>#VALUE!</v>
      </c>
      <c r="R515" s="82" t="b">
        <f t="shared" si="119"/>
        <v>0</v>
      </c>
      <c r="S515" s="72" t="str">
        <f t="shared" si="111"/>
        <v/>
      </c>
      <c r="T515" s="81" t="e" cm="1">
        <f t="array" aca="1" ref="T515" ca="1">TEXT(RIGHT(10-RIGHT(SUM(INDEX(1*(MID(MID(C515,1,1)*2,ROW(INDIRECT("1:"&amp;LEN(MID(C515,1,1)*2))),1)),,))+MID(C515,2,1)+
SUM(INDEX(1*(MID(MID(C515,3,1)*2,ROW(INDIRECT("1:"&amp;LEN(MID(C515,3,1)*2))),1)),,))+MID(C515,4,1)+
SUM(INDEX(1*(MID(MID(C515,5,1)*2,ROW(INDIRECT("1:"&amp;LEN(MID(C515,5,1)*2))),1)),,))+MID(C515,6,1)+
SUM(INDEX(1*(MID(MID(C515,8,1)*2,ROW(INDIRECT("1:"&amp;LEN(MID(C515,8,1)*2))),1)),,))+MID(C515,9,1)+
SUM(INDEX(1*(MID(MID(C515,10,1)*2,ROW(INDIRECT("1:"&amp;LEN(MID(C515,10,1)*2))),1)),,)),1),1),"0")</f>
        <v>#VALUE!</v>
      </c>
      <c r="U515" s="81" t="str">
        <f t="shared" si="112"/>
        <v/>
      </c>
      <c r="V515" s="83" t="b">
        <f t="shared" si="113"/>
        <v>0</v>
      </c>
      <c r="W515" s="112" t="e">
        <f>IF(#REF!="",FALSE,IF(OR(X515&gt;Z515,X515&lt;Y515),TRUE,FALSE))</f>
        <v>#REF!</v>
      </c>
      <c r="X515" s="112">
        <f t="shared" si="114"/>
        <v>0</v>
      </c>
      <c r="Y515" s="114" t="e">
        <f>#REF!-3/30</f>
        <v>#REF!</v>
      </c>
      <c r="Z515" s="115" t="e">
        <f>#REF!+1/30</f>
        <v>#REF!</v>
      </c>
    </row>
    <row r="516" spans="1:26" s="30" customFormat="1" x14ac:dyDescent="0.25">
      <c r="A516" s="19">
        <v>501</v>
      </c>
      <c r="B516" s="20"/>
      <c r="C516" s="149"/>
      <c r="D516" s="1"/>
      <c r="E516" s="1"/>
      <c r="F516" s="173"/>
      <c r="G516" s="55"/>
      <c r="H516" s="116" t="str">
        <f t="shared" si="115"/>
        <v/>
      </c>
      <c r="I516" s="35" t="b">
        <f t="shared" si="105"/>
        <v>0</v>
      </c>
      <c r="J516" s="80" t="str">
        <f t="shared" si="106"/>
        <v/>
      </c>
      <c r="K516" s="29" t="b">
        <f t="shared" si="116"/>
        <v>0</v>
      </c>
      <c r="L516" s="80" t="str">
        <f t="shared" si="117"/>
        <v/>
      </c>
      <c r="M516" s="81" t="e">
        <f t="shared" si="107"/>
        <v>#VALUE!</v>
      </c>
      <c r="N516" s="81" t="e">
        <f t="shared" si="108"/>
        <v>#VALUE!</v>
      </c>
      <c r="O516" s="81" t="e">
        <f t="shared" si="109"/>
        <v>#VALUE!</v>
      </c>
      <c r="P516" s="82" t="e">
        <f t="shared" si="110"/>
        <v>#VALUE!</v>
      </c>
      <c r="Q516" s="82" t="e">
        <f t="shared" si="118"/>
        <v>#VALUE!</v>
      </c>
      <c r="R516" s="82" t="b">
        <f t="shared" si="119"/>
        <v>0</v>
      </c>
      <c r="S516" s="72" t="str">
        <f t="shared" si="111"/>
        <v/>
      </c>
      <c r="T516" s="81" t="e" cm="1">
        <f t="array" aca="1" ref="T516" ca="1">TEXT(RIGHT(10-RIGHT(SUM(INDEX(1*(MID(MID(C516,1,1)*2,ROW(INDIRECT("1:"&amp;LEN(MID(C516,1,1)*2))),1)),,))+MID(C516,2,1)+
SUM(INDEX(1*(MID(MID(C516,3,1)*2,ROW(INDIRECT("1:"&amp;LEN(MID(C516,3,1)*2))),1)),,))+MID(C516,4,1)+
SUM(INDEX(1*(MID(MID(C516,5,1)*2,ROW(INDIRECT("1:"&amp;LEN(MID(C516,5,1)*2))),1)),,))+MID(C516,6,1)+
SUM(INDEX(1*(MID(MID(C516,8,1)*2,ROW(INDIRECT("1:"&amp;LEN(MID(C516,8,1)*2))),1)),,))+MID(C516,9,1)+
SUM(INDEX(1*(MID(MID(C516,10,1)*2,ROW(INDIRECT("1:"&amp;LEN(MID(C516,10,1)*2))),1)),,)),1),1),"0")</f>
        <v>#VALUE!</v>
      </c>
      <c r="U516" s="81" t="str">
        <f t="shared" si="112"/>
        <v/>
      </c>
      <c r="V516" s="83" t="b">
        <f t="shared" si="113"/>
        <v>0</v>
      </c>
      <c r="W516" s="112" t="e">
        <f>IF(#REF!="",FALSE,IF(OR(X516&gt;Z516,X516&lt;Y516),TRUE,FALSE))</f>
        <v>#REF!</v>
      </c>
      <c r="X516" s="112">
        <f t="shared" si="114"/>
        <v>0</v>
      </c>
      <c r="Y516" s="114" t="e">
        <f>#REF!-3/30</f>
        <v>#REF!</v>
      </c>
      <c r="Z516" s="115" t="e">
        <f>#REF!+1/30</f>
        <v>#REF!</v>
      </c>
    </row>
    <row r="517" spans="1:26" s="30" customFormat="1" x14ac:dyDescent="0.25">
      <c r="A517" s="19">
        <v>502</v>
      </c>
      <c r="B517" s="20"/>
      <c r="C517" s="149"/>
      <c r="D517" s="1"/>
      <c r="E517" s="1"/>
      <c r="F517" s="173"/>
      <c r="G517" s="55"/>
      <c r="H517" s="116" t="str">
        <f t="shared" si="115"/>
        <v/>
      </c>
      <c r="I517" s="35" t="b">
        <f t="shared" si="105"/>
        <v>0</v>
      </c>
      <c r="J517" s="80" t="str">
        <f t="shared" si="106"/>
        <v/>
      </c>
      <c r="K517" s="29" t="b">
        <f t="shared" si="116"/>
        <v>0</v>
      </c>
      <c r="L517" s="80" t="str">
        <f t="shared" si="117"/>
        <v/>
      </c>
      <c r="M517" s="81" t="e">
        <f t="shared" si="107"/>
        <v>#VALUE!</v>
      </c>
      <c r="N517" s="81" t="e">
        <f t="shared" si="108"/>
        <v>#VALUE!</v>
      </c>
      <c r="O517" s="81" t="e">
        <f t="shared" si="109"/>
        <v>#VALUE!</v>
      </c>
      <c r="P517" s="82" t="e">
        <f t="shared" si="110"/>
        <v>#VALUE!</v>
      </c>
      <c r="Q517" s="82" t="e">
        <f t="shared" si="118"/>
        <v>#VALUE!</v>
      </c>
      <c r="R517" s="82" t="b">
        <f t="shared" si="119"/>
        <v>0</v>
      </c>
      <c r="S517" s="72" t="str">
        <f t="shared" si="111"/>
        <v/>
      </c>
      <c r="T517" s="81" t="e" cm="1">
        <f t="array" aca="1" ref="T517" ca="1">TEXT(RIGHT(10-RIGHT(SUM(INDEX(1*(MID(MID(C517,1,1)*2,ROW(INDIRECT("1:"&amp;LEN(MID(C517,1,1)*2))),1)),,))+MID(C517,2,1)+
SUM(INDEX(1*(MID(MID(C517,3,1)*2,ROW(INDIRECT("1:"&amp;LEN(MID(C517,3,1)*2))),1)),,))+MID(C517,4,1)+
SUM(INDEX(1*(MID(MID(C517,5,1)*2,ROW(INDIRECT("1:"&amp;LEN(MID(C517,5,1)*2))),1)),,))+MID(C517,6,1)+
SUM(INDEX(1*(MID(MID(C517,8,1)*2,ROW(INDIRECT("1:"&amp;LEN(MID(C517,8,1)*2))),1)),,))+MID(C517,9,1)+
SUM(INDEX(1*(MID(MID(C517,10,1)*2,ROW(INDIRECT("1:"&amp;LEN(MID(C517,10,1)*2))),1)),,)),1),1),"0")</f>
        <v>#VALUE!</v>
      </c>
      <c r="U517" s="81" t="str">
        <f t="shared" si="112"/>
        <v/>
      </c>
      <c r="V517" s="83" t="b">
        <f t="shared" si="113"/>
        <v>0</v>
      </c>
      <c r="W517" s="112" t="e">
        <f>IF(#REF!="",FALSE,IF(OR(X517&gt;Z517,X517&lt;Y517),TRUE,FALSE))</f>
        <v>#REF!</v>
      </c>
      <c r="X517" s="112">
        <f t="shared" si="114"/>
        <v>0</v>
      </c>
      <c r="Y517" s="114" t="e">
        <f>#REF!-3/30</f>
        <v>#REF!</v>
      </c>
      <c r="Z517" s="115" t="e">
        <f>#REF!+1/30</f>
        <v>#REF!</v>
      </c>
    </row>
    <row r="518" spans="1:26" s="30" customFormat="1" x14ac:dyDescent="0.25">
      <c r="A518" s="19">
        <v>503</v>
      </c>
      <c r="B518" s="20"/>
      <c r="C518" s="149"/>
      <c r="D518" s="1"/>
      <c r="E518" s="1"/>
      <c r="F518" s="173"/>
      <c r="G518" s="55"/>
      <c r="H518" s="116" t="str">
        <f t="shared" si="115"/>
        <v/>
      </c>
      <c r="I518" s="35" t="b">
        <f t="shared" si="105"/>
        <v>0</v>
      </c>
      <c r="J518" s="80" t="str">
        <f t="shared" si="106"/>
        <v/>
      </c>
      <c r="K518" s="29" t="b">
        <f t="shared" si="116"/>
        <v>0</v>
      </c>
      <c r="L518" s="80" t="str">
        <f t="shared" si="117"/>
        <v/>
      </c>
      <c r="M518" s="81" t="e">
        <f t="shared" si="107"/>
        <v>#VALUE!</v>
      </c>
      <c r="N518" s="81" t="e">
        <f t="shared" si="108"/>
        <v>#VALUE!</v>
      </c>
      <c r="O518" s="81" t="e">
        <f t="shared" si="109"/>
        <v>#VALUE!</v>
      </c>
      <c r="P518" s="82" t="e">
        <f t="shared" si="110"/>
        <v>#VALUE!</v>
      </c>
      <c r="Q518" s="82" t="e">
        <f t="shared" si="118"/>
        <v>#VALUE!</v>
      </c>
      <c r="R518" s="82" t="b">
        <f t="shared" si="119"/>
        <v>0</v>
      </c>
      <c r="S518" s="72" t="str">
        <f t="shared" si="111"/>
        <v/>
      </c>
      <c r="T518" s="81" t="e" cm="1">
        <f t="array" aca="1" ref="T518" ca="1">TEXT(RIGHT(10-RIGHT(SUM(INDEX(1*(MID(MID(C518,1,1)*2,ROW(INDIRECT("1:"&amp;LEN(MID(C518,1,1)*2))),1)),,))+MID(C518,2,1)+
SUM(INDEX(1*(MID(MID(C518,3,1)*2,ROW(INDIRECT("1:"&amp;LEN(MID(C518,3,1)*2))),1)),,))+MID(C518,4,1)+
SUM(INDEX(1*(MID(MID(C518,5,1)*2,ROW(INDIRECT("1:"&amp;LEN(MID(C518,5,1)*2))),1)),,))+MID(C518,6,1)+
SUM(INDEX(1*(MID(MID(C518,8,1)*2,ROW(INDIRECT("1:"&amp;LEN(MID(C518,8,1)*2))),1)),,))+MID(C518,9,1)+
SUM(INDEX(1*(MID(MID(C518,10,1)*2,ROW(INDIRECT("1:"&amp;LEN(MID(C518,10,1)*2))),1)),,)),1),1),"0")</f>
        <v>#VALUE!</v>
      </c>
      <c r="U518" s="81" t="str">
        <f t="shared" si="112"/>
        <v/>
      </c>
      <c r="V518" s="83" t="b">
        <f t="shared" si="113"/>
        <v>0</v>
      </c>
      <c r="W518" s="112" t="e">
        <f>IF(#REF!="",FALSE,IF(OR(X518&gt;Z518,X518&lt;Y518),TRUE,FALSE))</f>
        <v>#REF!</v>
      </c>
      <c r="X518" s="112">
        <f t="shared" si="114"/>
        <v>0</v>
      </c>
      <c r="Y518" s="114" t="e">
        <f>#REF!-3/30</f>
        <v>#REF!</v>
      </c>
      <c r="Z518" s="115" t="e">
        <f>#REF!+1/30</f>
        <v>#REF!</v>
      </c>
    </row>
    <row r="519" spans="1:26" s="30" customFormat="1" x14ac:dyDescent="0.25">
      <c r="A519" s="19">
        <v>504</v>
      </c>
      <c r="B519" s="20"/>
      <c r="C519" s="149"/>
      <c r="D519" s="1"/>
      <c r="E519" s="1"/>
      <c r="F519" s="173"/>
      <c r="G519" s="55"/>
      <c r="H519" s="116" t="str">
        <f t="shared" si="115"/>
        <v/>
      </c>
      <c r="I519" s="35" t="b">
        <f t="shared" si="105"/>
        <v>0</v>
      </c>
      <c r="J519" s="80" t="str">
        <f t="shared" si="106"/>
        <v/>
      </c>
      <c r="K519" s="29" t="b">
        <f t="shared" si="116"/>
        <v>0</v>
      </c>
      <c r="L519" s="80" t="str">
        <f t="shared" si="117"/>
        <v/>
      </c>
      <c r="M519" s="81" t="e">
        <f t="shared" si="107"/>
        <v>#VALUE!</v>
      </c>
      <c r="N519" s="81" t="e">
        <f t="shared" si="108"/>
        <v>#VALUE!</v>
      </c>
      <c r="O519" s="81" t="e">
        <f t="shared" si="109"/>
        <v>#VALUE!</v>
      </c>
      <c r="P519" s="82" t="e">
        <f t="shared" si="110"/>
        <v>#VALUE!</v>
      </c>
      <c r="Q519" s="82" t="e">
        <f t="shared" si="118"/>
        <v>#VALUE!</v>
      </c>
      <c r="R519" s="82" t="b">
        <f t="shared" si="119"/>
        <v>0</v>
      </c>
      <c r="S519" s="72" t="str">
        <f t="shared" si="111"/>
        <v/>
      </c>
      <c r="T519" s="81" t="e" cm="1">
        <f t="array" aca="1" ref="T519" ca="1">TEXT(RIGHT(10-RIGHT(SUM(INDEX(1*(MID(MID(C519,1,1)*2,ROW(INDIRECT("1:"&amp;LEN(MID(C519,1,1)*2))),1)),,))+MID(C519,2,1)+
SUM(INDEX(1*(MID(MID(C519,3,1)*2,ROW(INDIRECT("1:"&amp;LEN(MID(C519,3,1)*2))),1)),,))+MID(C519,4,1)+
SUM(INDEX(1*(MID(MID(C519,5,1)*2,ROW(INDIRECT("1:"&amp;LEN(MID(C519,5,1)*2))),1)),,))+MID(C519,6,1)+
SUM(INDEX(1*(MID(MID(C519,8,1)*2,ROW(INDIRECT("1:"&amp;LEN(MID(C519,8,1)*2))),1)),,))+MID(C519,9,1)+
SUM(INDEX(1*(MID(MID(C519,10,1)*2,ROW(INDIRECT("1:"&amp;LEN(MID(C519,10,1)*2))),1)),,)),1),1),"0")</f>
        <v>#VALUE!</v>
      </c>
      <c r="U519" s="81" t="str">
        <f t="shared" si="112"/>
        <v/>
      </c>
      <c r="V519" s="83" t="b">
        <f t="shared" si="113"/>
        <v>0</v>
      </c>
      <c r="W519" s="112" t="e">
        <f>IF(#REF!="",FALSE,IF(OR(X519&gt;Z519,X519&lt;Y519),TRUE,FALSE))</f>
        <v>#REF!</v>
      </c>
      <c r="X519" s="112">
        <f t="shared" si="114"/>
        <v>0</v>
      </c>
      <c r="Y519" s="114" t="e">
        <f>#REF!-3/30</f>
        <v>#REF!</v>
      </c>
      <c r="Z519" s="115" t="e">
        <f>#REF!+1/30</f>
        <v>#REF!</v>
      </c>
    </row>
    <row r="520" spans="1:26" s="30" customFormat="1" x14ac:dyDescent="0.25">
      <c r="A520" s="19">
        <v>505</v>
      </c>
      <c r="B520" s="20"/>
      <c r="C520" s="149"/>
      <c r="D520" s="1"/>
      <c r="E520" s="1"/>
      <c r="F520" s="173"/>
      <c r="G520" s="55"/>
      <c r="H520" s="116" t="str">
        <f t="shared" si="115"/>
        <v/>
      </c>
      <c r="I520" s="35" t="b">
        <f t="shared" si="105"/>
        <v>0</v>
      </c>
      <c r="J520" s="80" t="str">
        <f t="shared" si="106"/>
        <v/>
      </c>
      <c r="K520" s="29" t="b">
        <f t="shared" si="116"/>
        <v>0</v>
      </c>
      <c r="L520" s="80" t="str">
        <f t="shared" si="117"/>
        <v/>
      </c>
      <c r="M520" s="81" t="e">
        <f t="shared" si="107"/>
        <v>#VALUE!</v>
      </c>
      <c r="N520" s="81" t="e">
        <f t="shared" si="108"/>
        <v>#VALUE!</v>
      </c>
      <c r="O520" s="81" t="e">
        <f t="shared" si="109"/>
        <v>#VALUE!</v>
      </c>
      <c r="P520" s="82" t="e">
        <f t="shared" si="110"/>
        <v>#VALUE!</v>
      </c>
      <c r="Q520" s="82" t="e">
        <f t="shared" si="118"/>
        <v>#VALUE!</v>
      </c>
      <c r="R520" s="82" t="b">
        <f t="shared" si="119"/>
        <v>0</v>
      </c>
      <c r="S520" s="72" t="str">
        <f t="shared" si="111"/>
        <v/>
      </c>
      <c r="T520" s="81" t="e" cm="1">
        <f t="array" aca="1" ref="T520" ca="1">TEXT(RIGHT(10-RIGHT(SUM(INDEX(1*(MID(MID(C520,1,1)*2,ROW(INDIRECT("1:"&amp;LEN(MID(C520,1,1)*2))),1)),,))+MID(C520,2,1)+
SUM(INDEX(1*(MID(MID(C520,3,1)*2,ROW(INDIRECT("1:"&amp;LEN(MID(C520,3,1)*2))),1)),,))+MID(C520,4,1)+
SUM(INDEX(1*(MID(MID(C520,5,1)*2,ROW(INDIRECT("1:"&amp;LEN(MID(C520,5,1)*2))),1)),,))+MID(C520,6,1)+
SUM(INDEX(1*(MID(MID(C520,8,1)*2,ROW(INDIRECT("1:"&amp;LEN(MID(C520,8,1)*2))),1)),,))+MID(C520,9,1)+
SUM(INDEX(1*(MID(MID(C520,10,1)*2,ROW(INDIRECT("1:"&amp;LEN(MID(C520,10,1)*2))),1)),,)),1),1),"0")</f>
        <v>#VALUE!</v>
      </c>
      <c r="U520" s="81" t="str">
        <f t="shared" si="112"/>
        <v/>
      </c>
      <c r="V520" s="83" t="b">
        <f t="shared" si="113"/>
        <v>0</v>
      </c>
      <c r="W520" s="112" t="e">
        <f>IF(#REF!="",FALSE,IF(OR(X520&gt;Z520,X520&lt;Y520),TRUE,FALSE))</f>
        <v>#REF!</v>
      </c>
      <c r="X520" s="112">
        <f t="shared" si="114"/>
        <v>0</v>
      </c>
      <c r="Y520" s="114" t="e">
        <f>#REF!-3/30</f>
        <v>#REF!</v>
      </c>
      <c r="Z520" s="115" t="e">
        <f>#REF!+1/30</f>
        <v>#REF!</v>
      </c>
    </row>
    <row r="521" spans="1:26" s="30" customFormat="1" x14ac:dyDescent="0.25">
      <c r="A521" s="19">
        <v>506</v>
      </c>
      <c r="B521" s="20"/>
      <c r="C521" s="149"/>
      <c r="D521" s="1"/>
      <c r="E521" s="1"/>
      <c r="F521" s="173"/>
      <c r="G521" s="55"/>
      <c r="H521" s="116" t="str">
        <f t="shared" si="115"/>
        <v/>
      </c>
      <c r="I521" s="35" t="b">
        <f t="shared" si="105"/>
        <v>0</v>
      </c>
      <c r="J521" s="80" t="str">
        <f t="shared" si="106"/>
        <v/>
      </c>
      <c r="K521" s="29" t="b">
        <f t="shared" si="116"/>
        <v>0</v>
      </c>
      <c r="L521" s="80" t="str">
        <f t="shared" si="117"/>
        <v/>
      </c>
      <c r="M521" s="81" t="e">
        <f t="shared" si="107"/>
        <v>#VALUE!</v>
      </c>
      <c r="N521" s="81" t="e">
        <f t="shared" si="108"/>
        <v>#VALUE!</v>
      </c>
      <c r="O521" s="81" t="e">
        <f t="shared" si="109"/>
        <v>#VALUE!</v>
      </c>
      <c r="P521" s="82" t="e">
        <f t="shared" si="110"/>
        <v>#VALUE!</v>
      </c>
      <c r="Q521" s="82" t="e">
        <f t="shared" si="118"/>
        <v>#VALUE!</v>
      </c>
      <c r="R521" s="82" t="b">
        <f t="shared" si="119"/>
        <v>0</v>
      </c>
      <c r="S521" s="72" t="str">
        <f t="shared" si="111"/>
        <v/>
      </c>
      <c r="T521" s="81" t="e" cm="1">
        <f t="array" aca="1" ref="T521" ca="1">TEXT(RIGHT(10-RIGHT(SUM(INDEX(1*(MID(MID(C521,1,1)*2,ROW(INDIRECT("1:"&amp;LEN(MID(C521,1,1)*2))),1)),,))+MID(C521,2,1)+
SUM(INDEX(1*(MID(MID(C521,3,1)*2,ROW(INDIRECT("1:"&amp;LEN(MID(C521,3,1)*2))),1)),,))+MID(C521,4,1)+
SUM(INDEX(1*(MID(MID(C521,5,1)*2,ROW(INDIRECT("1:"&amp;LEN(MID(C521,5,1)*2))),1)),,))+MID(C521,6,1)+
SUM(INDEX(1*(MID(MID(C521,8,1)*2,ROW(INDIRECT("1:"&amp;LEN(MID(C521,8,1)*2))),1)),,))+MID(C521,9,1)+
SUM(INDEX(1*(MID(MID(C521,10,1)*2,ROW(INDIRECT("1:"&amp;LEN(MID(C521,10,1)*2))),1)),,)),1),1),"0")</f>
        <v>#VALUE!</v>
      </c>
      <c r="U521" s="81" t="str">
        <f t="shared" si="112"/>
        <v/>
      </c>
      <c r="V521" s="83" t="b">
        <f t="shared" si="113"/>
        <v>0</v>
      </c>
      <c r="W521" s="112" t="e">
        <f>IF(#REF!="",FALSE,IF(OR(X521&gt;Z521,X521&lt;Y521),TRUE,FALSE))</f>
        <v>#REF!</v>
      </c>
      <c r="X521" s="112">
        <f t="shared" si="114"/>
        <v>0</v>
      </c>
      <c r="Y521" s="114" t="e">
        <f>#REF!-3/30</f>
        <v>#REF!</v>
      </c>
      <c r="Z521" s="115" t="e">
        <f>#REF!+1/30</f>
        <v>#REF!</v>
      </c>
    </row>
    <row r="522" spans="1:26" s="30" customFormat="1" x14ac:dyDescent="0.25">
      <c r="A522" s="19">
        <v>507</v>
      </c>
      <c r="B522" s="20"/>
      <c r="C522" s="149"/>
      <c r="D522" s="1"/>
      <c r="E522" s="1"/>
      <c r="F522" s="173"/>
      <c r="G522" s="55"/>
      <c r="H522" s="116" t="str">
        <f t="shared" si="115"/>
        <v/>
      </c>
      <c r="I522" s="35" t="b">
        <f t="shared" si="105"/>
        <v>0</v>
      </c>
      <c r="J522" s="80" t="str">
        <f t="shared" si="106"/>
        <v/>
      </c>
      <c r="K522" s="29" t="b">
        <f t="shared" si="116"/>
        <v>0</v>
      </c>
      <c r="L522" s="80" t="str">
        <f t="shared" si="117"/>
        <v/>
      </c>
      <c r="M522" s="81" t="e">
        <f t="shared" si="107"/>
        <v>#VALUE!</v>
      </c>
      <c r="N522" s="81" t="e">
        <f t="shared" si="108"/>
        <v>#VALUE!</v>
      </c>
      <c r="O522" s="81" t="e">
        <f t="shared" si="109"/>
        <v>#VALUE!</v>
      </c>
      <c r="P522" s="82" t="e">
        <f t="shared" si="110"/>
        <v>#VALUE!</v>
      </c>
      <c r="Q522" s="82" t="e">
        <f t="shared" si="118"/>
        <v>#VALUE!</v>
      </c>
      <c r="R522" s="82" t="b">
        <f t="shared" si="119"/>
        <v>0</v>
      </c>
      <c r="S522" s="72" t="str">
        <f t="shared" si="111"/>
        <v/>
      </c>
      <c r="T522" s="81" t="e" cm="1">
        <f t="array" aca="1" ref="T522" ca="1">TEXT(RIGHT(10-RIGHT(SUM(INDEX(1*(MID(MID(C522,1,1)*2,ROW(INDIRECT("1:"&amp;LEN(MID(C522,1,1)*2))),1)),,))+MID(C522,2,1)+
SUM(INDEX(1*(MID(MID(C522,3,1)*2,ROW(INDIRECT("1:"&amp;LEN(MID(C522,3,1)*2))),1)),,))+MID(C522,4,1)+
SUM(INDEX(1*(MID(MID(C522,5,1)*2,ROW(INDIRECT("1:"&amp;LEN(MID(C522,5,1)*2))),1)),,))+MID(C522,6,1)+
SUM(INDEX(1*(MID(MID(C522,8,1)*2,ROW(INDIRECT("1:"&amp;LEN(MID(C522,8,1)*2))),1)),,))+MID(C522,9,1)+
SUM(INDEX(1*(MID(MID(C522,10,1)*2,ROW(INDIRECT("1:"&amp;LEN(MID(C522,10,1)*2))),1)),,)),1),1),"0")</f>
        <v>#VALUE!</v>
      </c>
      <c r="U522" s="81" t="str">
        <f t="shared" si="112"/>
        <v/>
      </c>
      <c r="V522" s="83" t="b">
        <f t="shared" si="113"/>
        <v>0</v>
      </c>
      <c r="W522" s="112" t="e">
        <f>IF(#REF!="",FALSE,IF(OR(X522&gt;Z522,X522&lt;Y522),TRUE,FALSE))</f>
        <v>#REF!</v>
      </c>
      <c r="X522" s="112">
        <f t="shared" si="114"/>
        <v>0</v>
      </c>
      <c r="Y522" s="114" t="e">
        <f>#REF!-3/30</f>
        <v>#REF!</v>
      </c>
      <c r="Z522" s="115" t="e">
        <f>#REF!+1/30</f>
        <v>#REF!</v>
      </c>
    </row>
    <row r="523" spans="1:26" s="30" customFormat="1" x14ac:dyDescent="0.25">
      <c r="A523" s="19">
        <v>508</v>
      </c>
      <c r="B523" s="20"/>
      <c r="C523" s="149"/>
      <c r="D523" s="1"/>
      <c r="E523" s="1"/>
      <c r="F523" s="173"/>
      <c r="G523" s="55"/>
      <c r="H523" s="116" t="str">
        <f t="shared" si="115"/>
        <v/>
      </c>
      <c r="I523" s="35" t="b">
        <f t="shared" si="105"/>
        <v>0</v>
      </c>
      <c r="J523" s="80" t="str">
        <f t="shared" si="106"/>
        <v/>
      </c>
      <c r="K523" s="29" t="b">
        <f t="shared" si="116"/>
        <v>0</v>
      </c>
      <c r="L523" s="80" t="str">
        <f t="shared" si="117"/>
        <v/>
      </c>
      <c r="M523" s="81" t="e">
        <f t="shared" si="107"/>
        <v>#VALUE!</v>
      </c>
      <c r="N523" s="81" t="e">
        <f t="shared" si="108"/>
        <v>#VALUE!</v>
      </c>
      <c r="O523" s="81" t="e">
        <f t="shared" si="109"/>
        <v>#VALUE!</v>
      </c>
      <c r="P523" s="82" t="e">
        <f t="shared" si="110"/>
        <v>#VALUE!</v>
      </c>
      <c r="Q523" s="82" t="e">
        <f t="shared" si="118"/>
        <v>#VALUE!</v>
      </c>
      <c r="R523" s="82" t="b">
        <f t="shared" si="119"/>
        <v>0</v>
      </c>
      <c r="S523" s="72" t="str">
        <f t="shared" si="111"/>
        <v/>
      </c>
      <c r="T523" s="81" t="e" cm="1">
        <f t="array" aca="1" ref="T523" ca="1">TEXT(RIGHT(10-RIGHT(SUM(INDEX(1*(MID(MID(C523,1,1)*2,ROW(INDIRECT("1:"&amp;LEN(MID(C523,1,1)*2))),1)),,))+MID(C523,2,1)+
SUM(INDEX(1*(MID(MID(C523,3,1)*2,ROW(INDIRECT("1:"&amp;LEN(MID(C523,3,1)*2))),1)),,))+MID(C523,4,1)+
SUM(INDEX(1*(MID(MID(C523,5,1)*2,ROW(INDIRECT("1:"&amp;LEN(MID(C523,5,1)*2))),1)),,))+MID(C523,6,1)+
SUM(INDEX(1*(MID(MID(C523,8,1)*2,ROW(INDIRECT("1:"&amp;LEN(MID(C523,8,1)*2))),1)),,))+MID(C523,9,1)+
SUM(INDEX(1*(MID(MID(C523,10,1)*2,ROW(INDIRECT("1:"&amp;LEN(MID(C523,10,1)*2))),1)),,)),1),1),"0")</f>
        <v>#VALUE!</v>
      </c>
      <c r="U523" s="81" t="str">
        <f t="shared" si="112"/>
        <v/>
      </c>
      <c r="V523" s="83" t="b">
        <f t="shared" si="113"/>
        <v>0</v>
      </c>
      <c r="W523" s="112" t="e">
        <f>IF(#REF!="",FALSE,IF(OR(X523&gt;Z523,X523&lt;Y523),TRUE,FALSE))</f>
        <v>#REF!</v>
      </c>
      <c r="X523" s="112">
        <f t="shared" si="114"/>
        <v>0</v>
      </c>
      <c r="Y523" s="114" t="e">
        <f>#REF!-3/30</f>
        <v>#REF!</v>
      </c>
      <c r="Z523" s="115" t="e">
        <f>#REF!+1/30</f>
        <v>#REF!</v>
      </c>
    </row>
    <row r="524" spans="1:26" s="30" customFormat="1" x14ac:dyDescent="0.25">
      <c r="A524" s="19">
        <v>509</v>
      </c>
      <c r="B524" s="20"/>
      <c r="C524" s="149"/>
      <c r="D524" s="1"/>
      <c r="E524" s="1"/>
      <c r="F524" s="173"/>
      <c r="G524" s="55"/>
      <c r="H524" s="116" t="str">
        <f t="shared" si="115"/>
        <v/>
      </c>
      <c r="I524" s="35" t="b">
        <f t="shared" si="105"/>
        <v>0</v>
      </c>
      <c r="J524" s="80" t="str">
        <f t="shared" si="106"/>
        <v/>
      </c>
      <c r="K524" s="29" t="b">
        <f t="shared" si="116"/>
        <v>0</v>
      </c>
      <c r="L524" s="80" t="str">
        <f t="shared" si="117"/>
        <v/>
      </c>
      <c r="M524" s="81" t="e">
        <f t="shared" si="107"/>
        <v>#VALUE!</v>
      </c>
      <c r="N524" s="81" t="e">
        <f t="shared" si="108"/>
        <v>#VALUE!</v>
      </c>
      <c r="O524" s="81" t="e">
        <f t="shared" si="109"/>
        <v>#VALUE!</v>
      </c>
      <c r="P524" s="82" t="e">
        <f t="shared" si="110"/>
        <v>#VALUE!</v>
      </c>
      <c r="Q524" s="82" t="e">
        <f t="shared" si="118"/>
        <v>#VALUE!</v>
      </c>
      <c r="R524" s="82" t="b">
        <f t="shared" si="119"/>
        <v>0</v>
      </c>
      <c r="S524" s="72" t="str">
        <f t="shared" si="111"/>
        <v/>
      </c>
      <c r="T524" s="81" t="e" cm="1">
        <f t="array" aca="1" ref="T524" ca="1">TEXT(RIGHT(10-RIGHT(SUM(INDEX(1*(MID(MID(C524,1,1)*2,ROW(INDIRECT("1:"&amp;LEN(MID(C524,1,1)*2))),1)),,))+MID(C524,2,1)+
SUM(INDEX(1*(MID(MID(C524,3,1)*2,ROW(INDIRECT("1:"&amp;LEN(MID(C524,3,1)*2))),1)),,))+MID(C524,4,1)+
SUM(INDEX(1*(MID(MID(C524,5,1)*2,ROW(INDIRECT("1:"&amp;LEN(MID(C524,5,1)*2))),1)),,))+MID(C524,6,1)+
SUM(INDEX(1*(MID(MID(C524,8,1)*2,ROW(INDIRECT("1:"&amp;LEN(MID(C524,8,1)*2))),1)),,))+MID(C524,9,1)+
SUM(INDEX(1*(MID(MID(C524,10,1)*2,ROW(INDIRECT("1:"&amp;LEN(MID(C524,10,1)*2))),1)),,)),1),1),"0")</f>
        <v>#VALUE!</v>
      </c>
      <c r="U524" s="81" t="str">
        <f t="shared" si="112"/>
        <v/>
      </c>
      <c r="V524" s="83" t="b">
        <f t="shared" si="113"/>
        <v>0</v>
      </c>
      <c r="W524" s="112" t="e">
        <f>IF(#REF!="",FALSE,IF(OR(X524&gt;Z524,X524&lt;Y524),TRUE,FALSE))</f>
        <v>#REF!</v>
      </c>
      <c r="X524" s="112">
        <f t="shared" si="114"/>
        <v>0</v>
      </c>
      <c r="Y524" s="114" t="e">
        <f>#REF!-3/30</f>
        <v>#REF!</v>
      </c>
      <c r="Z524" s="115" t="e">
        <f>#REF!+1/30</f>
        <v>#REF!</v>
      </c>
    </row>
    <row r="525" spans="1:26" s="30" customFormat="1" x14ac:dyDescent="0.25">
      <c r="A525" s="19">
        <v>510</v>
      </c>
      <c r="B525" s="20"/>
      <c r="C525" s="149"/>
      <c r="D525" s="1"/>
      <c r="E525" s="1"/>
      <c r="F525" s="173"/>
      <c r="G525" s="55"/>
      <c r="H525" s="116" t="str">
        <f t="shared" si="115"/>
        <v/>
      </c>
      <c r="I525" s="35" t="b">
        <f t="shared" si="105"/>
        <v>0</v>
      </c>
      <c r="J525" s="80" t="str">
        <f t="shared" si="106"/>
        <v/>
      </c>
      <c r="K525" s="29" t="b">
        <f t="shared" si="116"/>
        <v>0</v>
      </c>
      <c r="L525" s="80" t="str">
        <f t="shared" si="117"/>
        <v/>
      </c>
      <c r="M525" s="81" t="e">
        <f t="shared" si="107"/>
        <v>#VALUE!</v>
      </c>
      <c r="N525" s="81" t="e">
        <f t="shared" si="108"/>
        <v>#VALUE!</v>
      </c>
      <c r="O525" s="81" t="e">
        <f t="shared" si="109"/>
        <v>#VALUE!</v>
      </c>
      <c r="P525" s="82" t="e">
        <f t="shared" si="110"/>
        <v>#VALUE!</v>
      </c>
      <c r="Q525" s="82" t="e">
        <f t="shared" si="118"/>
        <v>#VALUE!</v>
      </c>
      <c r="R525" s="82" t="b">
        <f t="shared" si="119"/>
        <v>0</v>
      </c>
      <c r="S525" s="72" t="str">
        <f t="shared" si="111"/>
        <v/>
      </c>
      <c r="T525" s="81" t="e" cm="1">
        <f t="array" aca="1" ref="T525" ca="1">TEXT(RIGHT(10-RIGHT(SUM(INDEX(1*(MID(MID(C525,1,1)*2,ROW(INDIRECT("1:"&amp;LEN(MID(C525,1,1)*2))),1)),,))+MID(C525,2,1)+
SUM(INDEX(1*(MID(MID(C525,3,1)*2,ROW(INDIRECT("1:"&amp;LEN(MID(C525,3,1)*2))),1)),,))+MID(C525,4,1)+
SUM(INDEX(1*(MID(MID(C525,5,1)*2,ROW(INDIRECT("1:"&amp;LEN(MID(C525,5,1)*2))),1)),,))+MID(C525,6,1)+
SUM(INDEX(1*(MID(MID(C525,8,1)*2,ROW(INDIRECT("1:"&amp;LEN(MID(C525,8,1)*2))),1)),,))+MID(C525,9,1)+
SUM(INDEX(1*(MID(MID(C525,10,1)*2,ROW(INDIRECT("1:"&amp;LEN(MID(C525,10,1)*2))),1)),,)),1),1),"0")</f>
        <v>#VALUE!</v>
      </c>
      <c r="U525" s="81" t="str">
        <f t="shared" si="112"/>
        <v/>
      </c>
      <c r="V525" s="83" t="b">
        <f t="shared" si="113"/>
        <v>0</v>
      </c>
      <c r="W525" s="112" t="e">
        <f>IF(#REF!="",FALSE,IF(OR(X525&gt;Z525,X525&lt;Y525),TRUE,FALSE))</f>
        <v>#REF!</v>
      </c>
      <c r="X525" s="112">
        <f t="shared" si="114"/>
        <v>0</v>
      </c>
      <c r="Y525" s="114" t="e">
        <f>#REF!-3/30</f>
        <v>#REF!</v>
      </c>
      <c r="Z525" s="115" t="e">
        <f>#REF!+1/30</f>
        <v>#REF!</v>
      </c>
    </row>
    <row r="526" spans="1:26" s="30" customFormat="1" x14ac:dyDescent="0.25">
      <c r="A526" s="19">
        <v>511</v>
      </c>
      <c r="B526" s="20"/>
      <c r="C526" s="149"/>
      <c r="D526" s="1"/>
      <c r="E526" s="1"/>
      <c r="F526" s="173"/>
      <c r="G526" s="55"/>
      <c r="H526" s="116" t="str">
        <f t="shared" si="115"/>
        <v/>
      </c>
      <c r="I526" s="35" t="b">
        <f t="shared" si="105"/>
        <v>0</v>
      </c>
      <c r="J526" s="80" t="str">
        <f t="shared" si="106"/>
        <v/>
      </c>
      <c r="K526" s="29" t="b">
        <f t="shared" si="116"/>
        <v>0</v>
      </c>
      <c r="L526" s="80" t="str">
        <f t="shared" si="117"/>
        <v/>
      </c>
      <c r="M526" s="81" t="e">
        <f t="shared" si="107"/>
        <v>#VALUE!</v>
      </c>
      <c r="N526" s="81" t="e">
        <f t="shared" si="108"/>
        <v>#VALUE!</v>
      </c>
      <c r="O526" s="81" t="e">
        <f t="shared" si="109"/>
        <v>#VALUE!</v>
      </c>
      <c r="P526" s="82" t="e">
        <f t="shared" si="110"/>
        <v>#VALUE!</v>
      </c>
      <c r="Q526" s="82" t="e">
        <f t="shared" si="118"/>
        <v>#VALUE!</v>
      </c>
      <c r="R526" s="82" t="b">
        <f t="shared" si="119"/>
        <v>0</v>
      </c>
      <c r="S526" s="72" t="str">
        <f t="shared" si="111"/>
        <v/>
      </c>
      <c r="T526" s="81" t="e" cm="1">
        <f t="array" aca="1" ref="T526" ca="1">TEXT(RIGHT(10-RIGHT(SUM(INDEX(1*(MID(MID(C526,1,1)*2,ROW(INDIRECT("1:"&amp;LEN(MID(C526,1,1)*2))),1)),,))+MID(C526,2,1)+
SUM(INDEX(1*(MID(MID(C526,3,1)*2,ROW(INDIRECT("1:"&amp;LEN(MID(C526,3,1)*2))),1)),,))+MID(C526,4,1)+
SUM(INDEX(1*(MID(MID(C526,5,1)*2,ROW(INDIRECT("1:"&amp;LEN(MID(C526,5,1)*2))),1)),,))+MID(C526,6,1)+
SUM(INDEX(1*(MID(MID(C526,8,1)*2,ROW(INDIRECT("1:"&amp;LEN(MID(C526,8,1)*2))),1)),,))+MID(C526,9,1)+
SUM(INDEX(1*(MID(MID(C526,10,1)*2,ROW(INDIRECT("1:"&amp;LEN(MID(C526,10,1)*2))),1)),,)),1),1),"0")</f>
        <v>#VALUE!</v>
      </c>
      <c r="U526" s="81" t="str">
        <f t="shared" si="112"/>
        <v/>
      </c>
      <c r="V526" s="83" t="b">
        <f t="shared" si="113"/>
        <v>0</v>
      </c>
      <c r="W526" s="112" t="e">
        <f>IF(#REF!="",FALSE,IF(OR(X526&gt;Z526,X526&lt;Y526),TRUE,FALSE))</f>
        <v>#REF!</v>
      </c>
      <c r="X526" s="112">
        <f t="shared" si="114"/>
        <v>0</v>
      </c>
      <c r="Y526" s="114" t="e">
        <f>#REF!-3/30</f>
        <v>#REF!</v>
      </c>
      <c r="Z526" s="115" t="e">
        <f>#REF!+1/30</f>
        <v>#REF!</v>
      </c>
    </row>
    <row r="527" spans="1:26" s="30" customFormat="1" x14ac:dyDescent="0.25">
      <c r="A527" s="19">
        <v>512</v>
      </c>
      <c r="B527" s="20"/>
      <c r="C527" s="149"/>
      <c r="D527" s="1"/>
      <c r="E527" s="1"/>
      <c r="F527" s="173"/>
      <c r="G527" s="55"/>
      <c r="H527" s="116" t="str">
        <f t="shared" si="115"/>
        <v/>
      </c>
      <c r="I527" s="35" t="b">
        <f t="shared" si="105"/>
        <v>0</v>
      </c>
      <c r="J527" s="80" t="str">
        <f t="shared" si="106"/>
        <v/>
      </c>
      <c r="K527" s="29" t="b">
        <f t="shared" si="116"/>
        <v>0</v>
      </c>
      <c r="L527" s="80" t="str">
        <f t="shared" si="117"/>
        <v/>
      </c>
      <c r="M527" s="81" t="e">
        <f t="shared" si="107"/>
        <v>#VALUE!</v>
      </c>
      <c r="N527" s="81" t="e">
        <f t="shared" si="108"/>
        <v>#VALUE!</v>
      </c>
      <c r="O527" s="81" t="e">
        <f t="shared" si="109"/>
        <v>#VALUE!</v>
      </c>
      <c r="P527" s="82" t="e">
        <f t="shared" si="110"/>
        <v>#VALUE!</v>
      </c>
      <c r="Q527" s="82" t="e">
        <f t="shared" si="118"/>
        <v>#VALUE!</v>
      </c>
      <c r="R527" s="82" t="b">
        <f t="shared" si="119"/>
        <v>0</v>
      </c>
      <c r="S527" s="72" t="str">
        <f t="shared" si="111"/>
        <v/>
      </c>
      <c r="T527" s="81" t="e" cm="1">
        <f t="array" aca="1" ref="T527" ca="1">TEXT(RIGHT(10-RIGHT(SUM(INDEX(1*(MID(MID(C527,1,1)*2,ROW(INDIRECT("1:"&amp;LEN(MID(C527,1,1)*2))),1)),,))+MID(C527,2,1)+
SUM(INDEX(1*(MID(MID(C527,3,1)*2,ROW(INDIRECT("1:"&amp;LEN(MID(C527,3,1)*2))),1)),,))+MID(C527,4,1)+
SUM(INDEX(1*(MID(MID(C527,5,1)*2,ROW(INDIRECT("1:"&amp;LEN(MID(C527,5,1)*2))),1)),,))+MID(C527,6,1)+
SUM(INDEX(1*(MID(MID(C527,8,1)*2,ROW(INDIRECT("1:"&amp;LEN(MID(C527,8,1)*2))),1)),,))+MID(C527,9,1)+
SUM(INDEX(1*(MID(MID(C527,10,1)*2,ROW(INDIRECT("1:"&amp;LEN(MID(C527,10,1)*2))),1)),,)),1),1),"0")</f>
        <v>#VALUE!</v>
      </c>
      <c r="U527" s="81" t="str">
        <f t="shared" si="112"/>
        <v/>
      </c>
      <c r="V527" s="83" t="b">
        <f t="shared" si="113"/>
        <v>0</v>
      </c>
      <c r="W527" s="112" t="e">
        <f>IF(#REF!="",FALSE,IF(OR(X527&gt;Z527,X527&lt;Y527),TRUE,FALSE))</f>
        <v>#REF!</v>
      </c>
      <c r="X527" s="112">
        <f t="shared" si="114"/>
        <v>0</v>
      </c>
      <c r="Y527" s="114" t="e">
        <f>#REF!-3/30</f>
        <v>#REF!</v>
      </c>
      <c r="Z527" s="115" t="e">
        <f>#REF!+1/30</f>
        <v>#REF!</v>
      </c>
    </row>
    <row r="528" spans="1:26" s="30" customFormat="1" x14ac:dyDescent="0.25">
      <c r="A528" s="19">
        <v>513</v>
      </c>
      <c r="B528" s="20"/>
      <c r="C528" s="149"/>
      <c r="D528" s="1"/>
      <c r="E528" s="1"/>
      <c r="F528" s="173"/>
      <c r="G528" s="55"/>
      <c r="H528" s="116" t="str">
        <f t="shared" si="115"/>
        <v/>
      </c>
      <c r="I528" s="35" t="b">
        <f t="shared" ref="I528:I591" si="120">V528</f>
        <v>0</v>
      </c>
      <c r="J528" s="80" t="str">
        <f t="shared" ref="J528:J591" si="121">IF(I528,J$13,"")</f>
        <v/>
      </c>
      <c r="K528" s="29" t="b">
        <f t="shared" si="116"/>
        <v>0</v>
      </c>
      <c r="L528" s="80" t="str">
        <f t="shared" si="117"/>
        <v/>
      </c>
      <c r="M528" s="81" t="e">
        <f t="shared" ref="M528:M591" si="122">VALUE(LEFT(C528,2))</f>
        <v>#VALUE!</v>
      </c>
      <c r="N528" s="81" t="e">
        <f t="shared" ref="N528:N591" si="123">VALUE(MID(C528,3,2))</f>
        <v>#VALUE!</v>
      </c>
      <c r="O528" s="81" t="e">
        <f t="shared" ref="O528:O591" si="124">TEXT(IF(VALUE(MID(C528,5,2))&gt;31,MID(C528,5,2)-60,VALUE(MID(C528,5,2))),"00")</f>
        <v>#VALUE!</v>
      </c>
      <c r="P528" s="82" t="e">
        <f t="shared" ref="P528:P591" si="125">DATEVALUE(IF(VALUE(LEFT(C528,2))&lt;20,20,19)&amp;TEXT(M528,"00")&amp;"/"&amp;N528&amp;"/"&amp;O528)</f>
        <v>#VALUE!</v>
      </c>
      <c r="Q528" s="82" t="e">
        <f t="shared" si="118"/>
        <v>#VALUE!</v>
      </c>
      <c r="R528" s="82" t="b">
        <f t="shared" si="119"/>
        <v>0</v>
      </c>
      <c r="S528" s="72" t="str">
        <f t="shared" ref="S528:S591" si="126">RIGHT(C528,1)</f>
        <v/>
      </c>
      <c r="T528" s="81" t="e" cm="1">
        <f t="array" aca="1" ref="T528" ca="1">TEXT(RIGHT(10-RIGHT(SUM(INDEX(1*(MID(MID(C528,1,1)*2,ROW(INDIRECT("1:"&amp;LEN(MID(C528,1,1)*2))),1)),,))+MID(C528,2,1)+
SUM(INDEX(1*(MID(MID(C528,3,1)*2,ROW(INDIRECT("1:"&amp;LEN(MID(C528,3,1)*2))),1)),,))+MID(C528,4,1)+
SUM(INDEX(1*(MID(MID(C528,5,1)*2,ROW(INDIRECT("1:"&amp;LEN(MID(C528,5,1)*2))),1)),,))+MID(C528,6,1)+
SUM(INDEX(1*(MID(MID(C528,8,1)*2,ROW(INDIRECT("1:"&amp;LEN(MID(C528,8,1)*2))),1)),,))+MID(C528,9,1)+
SUM(INDEX(1*(MID(MID(C528,10,1)*2,ROW(INDIRECT("1:"&amp;LEN(MID(C528,10,1)*2))),1)),,)),1),1),"0")</f>
        <v>#VALUE!</v>
      </c>
      <c r="U528" s="81" t="str">
        <f t="shared" ref="U528:U591" si="127">IF(C528="","",T528=S528)</f>
        <v/>
      </c>
      <c r="V528" s="83" t="b">
        <f t="shared" ref="V528:V591" si="128">IFERROR(NOT(IF(C528&lt;&gt;"",AND(R528,U528),TRUE)),TRUE)</f>
        <v>0</v>
      </c>
      <c r="W528" s="112" t="e">
        <f>IF(#REF!="",FALSE,IF(OR(X528&gt;Z528,X528&lt;Y528),TRUE,FALSE))</f>
        <v>#REF!</v>
      </c>
      <c r="X528" s="112">
        <f t="shared" ref="X528:X591" si="129">(E528-D528)/30</f>
        <v>0</v>
      </c>
      <c r="Y528" s="114" t="e">
        <f>#REF!-3/30</f>
        <v>#REF!</v>
      </c>
      <c r="Z528" s="115" t="e">
        <f>#REF!+1/30</f>
        <v>#REF!</v>
      </c>
    </row>
    <row r="529" spans="1:26" s="30" customFormat="1" x14ac:dyDescent="0.25">
      <c r="A529" s="19">
        <v>514</v>
      </c>
      <c r="B529" s="20"/>
      <c r="C529" s="149"/>
      <c r="D529" s="1"/>
      <c r="E529" s="1"/>
      <c r="F529" s="173"/>
      <c r="G529" s="55"/>
      <c r="H529" s="116" t="str">
        <f t="shared" ref="H529:H592" si="130">IF(J529="","",J529&amp;". ")&amp;IF(L529="","",L529&amp;". ")</f>
        <v/>
      </c>
      <c r="I529" s="35" t="b">
        <f t="shared" si="120"/>
        <v>0</v>
      </c>
      <c r="J529" s="80" t="str">
        <f t="shared" si="121"/>
        <v/>
      </c>
      <c r="K529" s="29" t="b">
        <f t="shared" ref="K529:K592" si="131">IF(COUNTA(D529:E529)&gt;1,E529&lt;D529,FALSE)</f>
        <v>0</v>
      </c>
      <c r="L529" s="80" t="str">
        <f t="shared" ref="L529:L592" si="132">IF(K529,L$13,"")</f>
        <v/>
      </c>
      <c r="M529" s="81" t="e">
        <f t="shared" si="122"/>
        <v>#VALUE!</v>
      </c>
      <c r="N529" s="81" t="e">
        <f t="shared" si="123"/>
        <v>#VALUE!</v>
      </c>
      <c r="O529" s="81" t="e">
        <f t="shared" si="124"/>
        <v>#VALUE!</v>
      </c>
      <c r="P529" s="82" t="e">
        <f t="shared" si="125"/>
        <v>#VALUE!</v>
      </c>
      <c r="Q529" s="82" t="e">
        <f t="shared" ref="Q529:Q592" si="133">DATE(M529,N529,O529)</f>
        <v>#VALUE!</v>
      </c>
      <c r="R529" s="82" t="b">
        <f t="shared" si="119"/>
        <v>0</v>
      </c>
      <c r="S529" s="72" t="str">
        <f t="shared" si="126"/>
        <v/>
      </c>
      <c r="T529" s="81" t="e" cm="1">
        <f t="array" aca="1" ref="T529" ca="1">TEXT(RIGHT(10-RIGHT(SUM(INDEX(1*(MID(MID(C529,1,1)*2,ROW(INDIRECT("1:"&amp;LEN(MID(C529,1,1)*2))),1)),,))+MID(C529,2,1)+
SUM(INDEX(1*(MID(MID(C529,3,1)*2,ROW(INDIRECT("1:"&amp;LEN(MID(C529,3,1)*2))),1)),,))+MID(C529,4,1)+
SUM(INDEX(1*(MID(MID(C529,5,1)*2,ROW(INDIRECT("1:"&amp;LEN(MID(C529,5,1)*2))),1)),,))+MID(C529,6,1)+
SUM(INDEX(1*(MID(MID(C529,8,1)*2,ROW(INDIRECT("1:"&amp;LEN(MID(C529,8,1)*2))),1)),,))+MID(C529,9,1)+
SUM(INDEX(1*(MID(MID(C529,10,1)*2,ROW(INDIRECT("1:"&amp;LEN(MID(C529,10,1)*2))),1)),,)),1),1),"0")</f>
        <v>#VALUE!</v>
      </c>
      <c r="U529" s="81" t="str">
        <f t="shared" si="127"/>
        <v/>
      </c>
      <c r="V529" s="83" t="b">
        <f t="shared" si="128"/>
        <v>0</v>
      </c>
      <c r="W529" s="112" t="e">
        <f>IF(#REF!="",FALSE,IF(OR(X529&gt;Z529,X529&lt;Y529),TRUE,FALSE))</f>
        <v>#REF!</v>
      </c>
      <c r="X529" s="112">
        <f t="shared" si="129"/>
        <v>0</v>
      </c>
      <c r="Y529" s="114" t="e">
        <f>#REF!-3/30</f>
        <v>#REF!</v>
      </c>
      <c r="Z529" s="115" t="e">
        <f>#REF!+1/30</f>
        <v>#REF!</v>
      </c>
    </row>
    <row r="530" spans="1:26" s="30" customFormat="1" x14ac:dyDescent="0.25">
      <c r="A530" s="19">
        <v>515</v>
      </c>
      <c r="B530" s="20"/>
      <c r="C530" s="149"/>
      <c r="D530" s="1"/>
      <c r="E530" s="1"/>
      <c r="F530" s="173"/>
      <c r="G530" s="55"/>
      <c r="H530" s="116" t="str">
        <f t="shared" si="130"/>
        <v/>
      </c>
      <c r="I530" s="35" t="b">
        <f t="shared" si="120"/>
        <v>0</v>
      </c>
      <c r="J530" s="80" t="str">
        <f t="shared" si="121"/>
        <v/>
      </c>
      <c r="K530" s="29" t="b">
        <f t="shared" si="131"/>
        <v>0</v>
      </c>
      <c r="L530" s="80" t="str">
        <f t="shared" si="132"/>
        <v/>
      </c>
      <c r="M530" s="81" t="e">
        <f t="shared" si="122"/>
        <v>#VALUE!</v>
      </c>
      <c r="N530" s="81" t="e">
        <f t="shared" si="123"/>
        <v>#VALUE!</v>
      </c>
      <c r="O530" s="81" t="e">
        <f t="shared" si="124"/>
        <v>#VALUE!</v>
      </c>
      <c r="P530" s="82" t="e">
        <f t="shared" si="125"/>
        <v>#VALUE!</v>
      </c>
      <c r="Q530" s="82" t="e">
        <f t="shared" si="133"/>
        <v>#VALUE!</v>
      </c>
      <c r="R530" s="82" t="b">
        <f t="shared" ref="R530:R593" si="134">NOT(ISERR(AND(N530&lt;13,VALUE(O530)&lt;31,P530=Q530)))</f>
        <v>0</v>
      </c>
      <c r="S530" s="72" t="str">
        <f t="shared" si="126"/>
        <v/>
      </c>
      <c r="T530" s="81" t="e" cm="1">
        <f t="array" aca="1" ref="T530" ca="1">TEXT(RIGHT(10-RIGHT(SUM(INDEX(1*(MID(MID(C530,1,1)*2,ROW(INDIRECT("1:"&amp;LEN(MID(C530,1,1)*2))),1)),,))+MID(C530,2,1)+
SUM(INDEX(1*(MID(MID(C530,3,1)*2,ROW(INDIRECT("1:"&amp;LEN(MID(C530,3,1)*2))),1)),,))+MID(C530,4,1)+
SUM(INDEX(1*(MID(MID(C530,5,1)*2,ROW(INDIRECT("1:"&amp;LEN(MID(C530,5,1)*2))),1)),,))+MID(C530,6,1)+
SUM(INDEX(1*(MID(MID(C530,8,1)*2,ROW(INDIRECT("1:"&amp;LEN(MID(C530,8,1)*2))),1)),,))+MID(C530,9,1)+
SUM(INDEX(1*(MID(MID(C530,10,1)*2,ROW(INDIRECT("1:"&amp;LEN(MID(C530,10,1)*2))),1)),,)),1),1),"0")</f>
        <v>#VALUE!</v>
      </c>
      <c r="U530" s="81" t="str">
        <f t="shared" si="127"/>
        <v/>
      </c>
      <c r="V530" s="83" t="b">
        <f t="shared" si="128"/>
        <v>0</v>
      </c>
      <c r="W530" s="112" t="e">
        <f>IF(#REF!="",FALSE,IF(OR(X530&gt;Z530,X530&lt;Y530),TRUE,FALSE))</f>
        <v>#REF!</v>
      </c>
      <c r="X530" s="112">
        <f t="shared" si="129"/>
        <v>0</v>
      </c>
      <c r="Y530" s="114" t="e">
        <f>#REF!-3/30</f>
        <v>#REF!</v>
      </c>
      <c r="Z530" s="115" t="e">
        <f>#REF!+1/30</f>
        <v>#REF!</v>
      </c>
    </row>
    <row r="531" spans="1:26" s="30" customFormat="1" x14ac:dyDescent="0.25">
      <c r="A531" s="19">
        <v>516</v>
      </c>
      <c r="B531" s="20"/>
      <c r="C531" s="149"/>
      <c r="D531" s="1"/>
      <c r="E531" s="1"/>
      <c r="F531" s="173"/>
      <c r="G531" s="55"/>
      <c r="H531" s="116" t="str">
        <f t="shared" si="130"/>
        <v/>
      </c>
      <c r="I531" s="35" t="b">
        <f t="shared" si="120"/>
        <v>0</v>
      </c>
      <c r="J531" s="80" t="str">
        <f t="shared" si="121"/>
        <v/>
      </c>
      <c r="K531" s="29" t="b">
        <f t="shared" si="131"/>
        <v>0</v>
      </c>
      <c r="L531" s="80" t="str">
        <f t="shared" si="132"/>
        <v/>
      </c>
      <c r="M531" s="81" t="e">
        <f t="shared" si="122"/>
        <v>#VALUE!</v>
      </c>
      <c r="N531" s="81" t="e">
        <f t="shared" si="123"/>
        <v>#VALUE!</v>
      </c>
      <c r="O531" s="81" t="e">
        <f t="shared" si="124"/>
        <v>#VALUE!</v>
      </c>
      <c r="P531" s="82" t="e">
        <f t="shared" si="125"/>
        <v>#VALUE!</v>
      </c>
      <c r="Q531" s="82" t="e">
        <f t="shared" si="133"/>
        <v>#VALUE!</v>
      </c>
      <c r="R531" s="82" t="b">
        <f t="shared" si="134"/>
        <v>0</v>
      </c>
      <c r="S531" s="72" t="str">
        <f t="shared" si="126"/>
        <v/>
      </c>
      <c r="T531" s="81" t="e" cm="1">
        <f t="array" aca="1" ref="T531" ca="1">TEXT(RIGHT(10-RIGHT(SUM(INDEX(1*(MID(MID(C531,1,1)*2,ROW(INDIRECT("1:"&amp;LEN(MID(C531,1,1)*2))),1)),,))+MID(C531,2,1)+
SUM(INDEX(1*(MID(MID(C531,3,1)*2,ROW(INDIRECT("1:"&amp;LEN(MID(C531,3,1)*2))),1)),,))+MID(C531,4,1)+
SUM(INDEX(1*(MID(MID(C531,5,1)*2,ROW(INDIRECT("1:"&amp;LEN(MID(C531,5,1)*2))),1)),,))+MID(C531,6,1)+
SUM(INDEX(1*(MID(MID(C531,8,1)*2,ROW(INDIRECT("1:"&amp;LEN(MID(C531,8,1)*2))),1)),,))+MID(C531,9,1)+
SUM(INDEX(1*(MID(MID(C531,10,1)*2,ROW(INDIRECT("1:"&amp;LEN(MID(C531,10,1)*2))),1)),,)),1),1),"0")</f>
        <v>#VALUE!</v>
      </c>
      <c r="U531" s="81" t="str">
        <f t="shared" si="127"/>
        <v/>
      </c>
      <c r="V531" s="83" t="b">
        <f t="shared" si="128"/>
        <v>0</v>
      </c>
      <c r="W531" s="112" t="e">
        <f>IF(#REF!="",FALSE,IF(OR(X531&gt;Z531,X531&lt;Y531),TRUE,FALSE))</f>
        <v>#REF!</v>
      </c>
      <c r="X531" s="112">
        <f t="shared" si="129"/>
        <v>0</v>
      </c>
      <c r="Y531" s="114" t="e">
        <f>#REF!-3/30</f>
        <v>#REF!</v>
      </c>
      <c r="Z531" s="115" t="e">
        <f>#REF!+1/30</f>
        <v>#REF!</v>
      </c>
    </row>
    <row r="532" spans="1:26" s="30" customFormat="1" x14ac:dyDescent="0.25">
      <c r="A532" s="19">
        <v>517</v>
      </c>
      <c r="B532" s="20"/>
      <c r="C532" s="149"/>
      <c r="D532" s="1"/>
      <c r="E532" s="1"/>
      <c r="F532" s="173"/>
      <c r="G532" s="55"/>
      <c r="H532" s="116" t="str">
        <f t="shared" si="130"/>
        <v/>
      </c>
      <c r="I532" s="35" t="b">
        <f t="shared" si="120"/>
        <v>0</v>
      </c>
      <c r="J532" s="80" t="str">
        <f t="shared" si="121"/>
        <v/>
      </c>
      <c r="K532" s="29" t="b">
        <f t="shared" si="131"/>
        <v>0</v>
      </c>
      <c r="L532" s="80" t="str">
        <f t="shared" si="132"/>
        <v/>
      </c>
      <c r="M532" s="81" t="e">
        <f t="shared" si="122"/>
        <v>#VALUE!</v>
      </c>
      <c r="N532" s="81" t="e">
        <f t="shared" si="123"/>
        <v>#VALUE!</v>
      </c>
      <c r="O532" s="81" t="e">
        <f t="shared" si="124"/>
        <v>#VALUE!</v>
      </c>
      <c r="P532" s="82" t="e">
        <f t="shared" si="125"/>
        <v>#VALUE!</v>
      </c>
      <c r="Q532" s="82" t="e">
        <f t="shared" si="133"/>
        <v>#VALUE!</v>
      </c>
      <c r="R532" s="82" t="b">
        <f t="shared" si="134"/>
        <v>0</v>
      </c>
      <c r="S532" s="72" t="str">
        <f t="shared" si="126"/>
        <v/>
      </c>
      <c r="T532" s="81" t="e" cm="1">
        <f t="array" aca="1" ref="T532" ca="1">TEXT(RIGHT(10-RIGHT(SUM(INDEX(1*(MID(MID(C532,1,1)*2,ROW(INDIRECT("1:"&amp;LEN(MID(C532,1,1)*2))),1)),,))+MID(C532,2,1)+
SUM(INDEX(1*(MID(MID(C532,3,1)*2,ROW(INDIRECT("1:"&amp;LEN(MID(C532,3,1)*2))),1)),,))+MID(C532,4,1)+
SUM(INDEX(1*(MID(MID(C532,5,1)*2,ROW(INDIRECT("1:"&amp;LEN(MID(C532,5,1)*2))),1)),,))+MID(C532,6,1)+
SUM(INDEX(1*(MID(MID(C532,8,1)*2,ROW(INDIRECT("1:"&amp;LEN(MID(C532,8,1)*2))),1)),,))+MID(C532,9,1)+
SUM(INDEX(1*(MID(MID(C532,10,1)*2,ROW(INDIRECT("1:"&amp;LEN(MID(C532,10,1)*2))),1)),,)),1),1),"0")</f>
        <v>#VALUE!</v>
      </c>
      <c r="U532" s="81" t="str">
        <f t="shared" si="127"/>
        <v/>
      </c>
      <c r="V532" s="83" t="b">
        <f t="shared" si="128"/>
        <v>0</v>
      </c>
      <c r="W532" s="112" t="e">
        <f>IF(#REF!="",FALSE,IF(OR(X532&gt;Z532,X532&lt;Y532),TRUE,FALSE))</f>
        <v>#REF!</v>
      </c>
      <c r="X532" s="112">
        <f t="shared" si="129"/>
        <v>0</v>
      </c>
      <c r="Y532" s="114" t="e">
        <f>#REF!-3/30</f>
        <v>#REF!</v>
      </c>
      <c r="Z532" s="115" t="e">
        <f>#REF!+1/30</f>
        <v>#REF!</v>
      </c>
    </row>
    <row r="533" spans="1:26" s="30" customFormat="1" x14ac:dyDescent="0.25">
      <c r="A533" s="19">
        <v>518</v>
      </c>
      <c r="B533" s="20"/>
      <c r="C533" s="149"/>
      <c r="D533" s="1"/>
      <c r="E533" s="1"/>
      <c r="F533" s="173"/>
      <c r="G533" s="55"/>
      <c r="H533" s="116" t="str">
        <f t="shared" si="130"/>
        <v/>
      </c>
      <c r="I533" s="35" t="b">
        <f t="shared" si="120"/>
        <v>0</v>
      </c>
      <c r="J533" s="80" t="str">
        <f t="shared" si="121"/>
        <v/>
      </c>
      <c r="K533" s="29" t="b">
        <f t="shared" si="131"/>
        <v>0</v>
      </c>
      <c r="L533" s="80" t="str">
        <f t="shared" si="132"/>
        <v/>
      </c>
      <c r="M533" s="81" t="e">
        <f t="shared" si="122"/>
        <v>#VALUE!</v>
      </c>
      <c r="N533" s="81" t="e">
        <f t="shared" si="123"/>
        <v>#VALUE!</v>
      </c>
      <c r="O533" s="81" t="e">
        <f t="shared" si="124"/>
        <v>#VALUE!</v>
      </c>
      <c r="P533" s="82" t="e">
        <f t="shared" si="125"/>
        <v>#VALUE!</v>
      </c>
      <c r="Q533" s="82" t="e">
        <f t="shared" si="133"/>
        <v>#VALUE!</v>
      </c>
      <c r="R533" s="82" t="b">
        <f t="shared" si="134"/>
        <v>0</v>
      </c>
      <c r="S533" s="72" t="str">
        <f t="shared" si="126"/>
        <v/>
      </c>
      <c r="T533" s="81" t="e" cm="1">
        <f t="array" aca="1" ref="T533" ca="1">TEXT(RIGHT(10-RIGHT(SUM(INDEX(1*(MID(MID(C533,1,1)*2,ROW(INDIRECT("1:"&amp;LEN(MID(C533,1,1)*2))),1)),,))+MID(C533,2,1)+
SUM(INDEX(1*(MID(MID(C533,3,1)*2,ROW(INDIRECT("1:"&amp;LEN(MID(C533,3,1)*2))),1)),,))+MID(C533,4,1)+
SUM(INDEX(1*(MID(MID(C533,5,1)*2,ROW(INDIRECT("1:"&amp;LEN(MID(C533,5,1)*2))),1)),,))+MID(C533,6,1)+
SUM(INDEX(1*(MID(MID(C533,8,1)*2,ROW(INDIRECT("1:"&amp;LEN(MID(C533,8,1)*2))),1)),,))+MID(C533,9,1)+
SUM(INDEX(1*(MID(MID(C533,10,1)*2,ROW(INDIRECT("1:"&amp;LEN(MID(C533,10,1)*2))),1)),,)),1),1),"0")</f>
        <v>#VALUE!</v>
      </c>
      <c r="U533" s="81" t="str">
        <f t="shared" si="127"/>
        <v/>
      </c>
      <c r="V533" s="83" t="b">
        <f t="shared" si="128"/>
        <v>0</v>
      </c>
      <c r="W533" s="112" t="e">
        <f>IF(#REF!="",FALSE,IF(OR(X533&gt;Z533,X533&lt;Y533),TRUE,FALSE))</f>
        <v>#REF!</v>
      </c>
      <c r="X533" s="112">
        <f t="shared" si="129"/>
        <v>0</v>
      </c>
      <c r="Y533" s="114" t="e">
        <f>#REF!-3/30</f>
        <v>#REF!</v>
      </c>
      <c r="Z533" s="115" t="e">
        <f>#REF!+1/30</f>
        <v>#REF!</v>
      </c>
    </row>
    <row r="534" spans="1:26" s="30" customFormat="1" x14ac:dyDescent="0.25">
      <c r="A534" s="19">
        <v>519</v>
      </c>
      <c r="B534" s="20"/>
      <c r="C534" s="149"/>
      <c r="D534" s="1"/>
      <c r="E534" s="1"/>
      <c r="F534" s="173"/>
      <c r="G534" s="55"/>
      <c r="H534" s="116" t="str">
        <f t="shared" si="130"/>
        <v/>
      </c>
      <c r="I534" s="35" t="b">
        <f t="shared" si="120"/>
        <v>0</v>
      </c>
      <c r="J534" s="80" t="str">
        <f t="shared" si="121"/>
        <v/>
      </c>
      <c r="K534" s="29" t="b">
        <f t="shared" si="131"/>
        <v>0</v>
      </c>
      <c r="L534" s="80" t="str">
        <f t="shared" si="132"/>
        <v/>
      </c>
      <c r="M534" s="81" t="e">
        <f t="shared" si="122"/>
        <v>#VALUE!</v>
      </c>
      <c r="N534" s="81" t="e">
        <f t="shared" si="123"/>
        <v>#VALUE!</v>
      </c>
      <c r="O534" s="81" t="e">
        <f t="shared" si="124"/>
        <v>#VALUE!</v>
      </c>
      <c r="P534" s="82" t="e">
        <f t="shared" si="125"/>
        <v>#VALUE!</v>
      </c>
      <c r="Q534" s="82" t="e">
        <f t="shared" si="133"/>
        <v>#VALUE!</v>
      </c>
      <c r="R534" s="82" t="b">
        <f t="shared" si="134"/>
        <v>0</v>
      </c>
      <c r="S534" s="72" t="str">
        <f t="shared" si="126"/>
        <v/>
      </c>
      <c r="T534" s="81" t="e" cm="1">
        <f t="array" aca="1" ref="T534" ca="1">TEXT(RIGHT(10-RIGHT(SUM(INDEX(1*(MID(MID(C534,1,1)*2,ROW(INDIRECT("1:"&amp;LEN(MID(C534,1,1)*2))),1)),,))+MID(C534,2,1)+
SUM(INDEX(1*(MID(MID(C534,3,1)*2,ROW(INDIRECT("1:"&amp;LEN(MID(C534,3,1)*2))),1)),,))+MID(C534,4,1)+
SUM(INDEX(1*(MID(MID(C534,5,1)*2,ROW(INDIRECT("1:"&amp;LEN(MID(C534,5,1)*2))),1)),,))+MID(C534,6,1)+
SUM(INDEX(1*(MID(MID(C534,8,1)*2,ROW(INDIRECT("1:"&amp;LEN(MID(C534,8,1)*2))),1)),,))+MID(C534,9,1)+
SUM(INDEX(1*(MID(MID(C534,10,1)*2,ROW(INDIRECT("1:"&amp;LEN(MID(C534,10,1)*2))),1)),,)),1),1),"0")</f>
        <v>#VALUE!</v>
      </c>
      <c r="U534" s="81" t="str">
        <f t="shared" si="127"/>
        <v/>
      </c>
      <c r="V534" s="83" t="b">
        <f t="shared" si="128"/>
        <v>0</v>
      </c>
      <c r="W534" s="112" t="e">
        <f>IF(#REF!="",FALSE,IF(OR(X534&gt;Z534,X534&lt;Y534),TRUE,FALSE))</f>
        <v>#REF!</v>
      </c>
      <c r="X534" s="112">
        <f t="shared" si="129"/>
        <v>0</v>
      </c>
      <c r="Y534" s="114" t="e">
        <f>#REF!-3/30</f>
        <v>#REF!</v>
      </c>
      <c r="Z534" s="115" t="e">
        <f>#REF!+1/30</f>
        <v>#REF!</v>
      </c>
    </row>
    <row r="535" spans="1:26" s="30" customFormat="1" x14ac:dyDescent="0.25">
      <c r="A535" s="19">
        <v>520</v>
      </c>
      <c r="B535" s="20"/>
      <c r="C535" s="149"/>
      <c r="D535" s="1"/>
      <c r="E535" s="1"/>
      <c r="F535" s="173"/>
      <c r="G535" s="55"/>
      <c r="H535" s="116" t="str">
        <f t="shared" si="130"/>
        <v/>
      </c>
      <c r="I535" s="35" t="b">
        <f t="shared" si="120"/>
        <v>0</v>
      </c>
      <c r="J535" s="80" t="str">
        <f t="shared" si="121"/>
        <v/>
      </c>
      <c r="K535" s="29" t="b">
        <f t="shared" si="131"/>
        <v>0</v>
      </c>
      <c r="L535" s="80" t="str">
        <f t="shared" si="132"/>
        <v/>
      </c>
      <c r="M535" s="81" t="e">
        <f t="shared" si="122"/>
        <v>#VALUE!</v>
      </c>
      <c r="N535" s="81" t="e">
        <f t="shared" si="123"/>
        <v>#VALUE!</v>
      </c>
      <c r="O535" s="81" t="e">
        <f t="shared" si="124"/>
        <v>#VALUE!</v>
      </c>
      <c r="P535" s="82" t="e">
        <f t="shared" si="125"/>
        <v>#VALUE!</v>
      </c>
      <c r="Q535" s="82" t="e">
        <f t="shared" si="133"/>
        <v>#VALUE!</v>
      </c>
      <c r="R535" s="82" t="b">
        <f t="shared" si="134"/>
        <v>0</v>
      </c>
      <c r="S535" s="72" t="str">
        <f t="shared" si="126"/>
        <v/>
      </c>
      <c r="T535" s="81" t="e" cm="1">
        <f t="array" aca="1" ref="T535" ca="1">TEXT(RIGHT(10-RIGHT(SUM(INDEX(1*(MID(MID(C535,1,1)*2,ROW(INDIRECT("1:"&amp;LEN(MID(C535,1,1)*2))),1)),,))+MID(C535,2,1)+
SUM(INDEX(1*(MID(MID(C535,3,1)*2,ROW(INDIRECT("1:"&amp;LEN(MID(C535,3,1)*2))),1)),,))+MID(C535,4,1)+
SUM(INDEX(1*(MID(MID(C535,5,1)*2,ROW(INDIRECT("1:"&amp;LEN(MID(C535,5,1)*2))),1)),,))+MID(C535,6,1)+
SUM(INDEX(1*(MID(MID(C535,8,1)*2,ROW(INDIRECT("1:"&amp;LEN(MID(C535,8,1)*2))),1)),,))+MID(C535,9,1)+
SUM(INDEX(1*(MID(MID(C535,10,1)*2,ROW(INDIRECT("1:"&amp;LEN(MID(C535,10,1)*2))),1)),,)),1),1),"0")</f>
        <v>#VALUE!</v>
      </c>
      <c r="U535" s="81" t="str">
        <f t="shared" si="127"/>
        <v/>
      </c>
      <c r="V535" s="83" t="b">
        <f t="shared" si="128"/>
        <v>0</v>
      </c>
      <c r="W535" s="112" t="e">
        <f>IF(#REF!="",FALSE,IF(OR(X535&gt;Z535,X535&lt;Y535),TRUE,FALSE))</f>
        <v>#REF!</v>
      </c>
      <c r="X535" s="112">
        <f t="shared" si="129"/>
        <v>0</v>
      </c>
      <c r="Y535" s="114" t="e">
        <f>#REF!-3/30</f>
        <v>#REF!</v>
      </c>
      <c r="Z535" s="115" t="e">
        <f>#REF!+1/30</f>
        <v>#REF!</v>
      </c>
    </row>
    <row r="536" spans="1:26" s="30" customFormat="1" x14ac:dyDescent="0.25">
      <c r="A536" s="19">
        <v>521</v>
      </c>
      <c r="B536" s="20"/>
      <c r="C536" s="149"/>
      <c r="D536" s="1"/>
      <c r="E536" s="1"/>
      <c r="F536" s="173"/>
      <c r="G536" s="55"/>
      <c r="H536" s="116" t="str">
        <f t="shared" si="130"/>
        <v/>
      </c>
      <c r="I536" s="35" t="b">
        <f t="shared" si="120"/>
        <v>0</v>
      </c>
      <c r="J536" s="80" t="str">
        <f t="shared" si="121"/>
        <v/>
      </c>
      <c r="K536" s="29" t="b">
        <f t="shared" si="131"/>
        <v>0</v>
      </c>
      <c r="L536" s="80" t="str">
        <f t="shared" si="132"/>
        <v/>
      </c>
      <c r="M536" s="81" t="e">
        <f t="shared" si="122"/>
        <v>#VALUE!</v>
      </c>
      <c r="N536" s="81" t="e">
        <f t="shared" si="123"/>
        <v>#VALUE!</v>
      </c>
      <c r="O536" s="81" t="e">
        <f t="shared" si="124"/>
        <v>#VALUE!</v>
      </c>
      <c r="P536" s="82" t="e">
        <f t="shared" si="125"/>
        <v>#VALUE!</v>
      </c>
      <c r="Q536" s="82" t="e">
        <f t="shared" si="133"/>
        <v>#VALUE!</v>
      </c>
      <c r="R536" s="82" t="b">
        <f t="shared" si="134"/>
        <v>0</v>
      </c>
      <c r="S536" s="72" t="str">
        <f t="shared" si="126"/>
        <v/>
      </c>
      <c r="T536" s="81" t="e" cm="1">
        <f t="array" aca="1" ref="T536" ca="1">TEXT(RIGHT(10-RIGHT(SUM(INDEX(1*(MID(MID(C536,1,1)*2,ROW(INDIRECT("1:"&amp;LEN(MID(C536,1,1)*2))),1)),,))+MID(C536,2,1)+
SUM(INDEX(1*(MID(MID(C536,3,1)*2,ROW(INDIRECT("1:"&amp;LEN(MID(C536,3,1)*2))),1)),,))+MID(C536,4,1)+
SUM(INDEX(1*(MID(MID(C536,5,1)*2,ROW(INDIRECT("1:"&amp;LEN(MID(C536,5,1)*2))),1)),,))+MID(C536,6,1)+
SUM(INDEX(1*(MID(MID(C536,8,1)*2,ROW(INDIRECT("1:"&amp;LEN(MID(C536,8,1)*2))),1)),,))+MID(C536,9,1)+
SUM(INDEX(1*(MID(MID(C536,10,1)*2,ROW(INDIRECT("1:"&amp;LEN(MID(C536,10,1)*2))),1)),,)),1),1),"0")</f>
        <v>#VALUE!</v>
      </c>
      <c r="U536" s="81" t="str">
        <f t="shared" si="127"/>
        <v/>
      </c>
      <c r="V536" s="83" t="b">
        <f t="shared" si="128"/>
        <v>0</v>
      </c>
      <c r="W536" s="112" t="e">
        <f>IF(#REF!="",FALSE,IF(OR(X536&gt;Z536,X536&lt;Y536),TRUE,FALSE))</f>
        <v>#REF!</v>
      </c>
      <c r="X536" s="112">
        <f t="shared" si="129"/>
        <v>0</v>
      </c>
      <c r="Y536" s="114" t="e">
        <f>#REF!-3/30</f>
        <v>#REF!</v>
      </c>
      <c r="Z536" s="115" t="e">
        <f>#REF!+1/30</f>
        <v>#REF!</v>
      </c>
    </row>
    <row r="537" spans="1:26" s="30" customFormat="1" x14ac:dyDescent="0.25">
      <c r="A537" s="19">
        <v>522</v>
      </c>
      <c r="B537" s="20"/>
      <c r="C537" s="149"/>
      <c r="D537" s="1"/>
      <c r="E537" s="1"/>
      <c r="F537" s="173"/>
      <c r="G537" s="55"/>
      <c r="H537" s="116" t="str">
        <f t="shared" si="130"/>
        <v/>
      </c>
      <c r="I537" s="35" t="b">
        <f t="shared" si="120"/>
        <v>0</v>
      </c>
      <c r="J537" s="80" t="str">
        <f t="shared" si="121"/>
        <v/>
      </c>
      <c r="K537" s="29" t="b">
        <f t="shared" si="131"/>
        <v>0</v>
      </c>
      <c r="L537" s="80" t="str">
        <f t="shared" si="132"/>
        <v/>
      </c>
      <c r="M537" s="81" t="e">
        <f t="shared" si="122"/>
        <v>#VALUE!</v>
      </c>
      <c r="N537" s="81" t="e">
        <f t="shared" si="123"/>
        <v>#VALUE!</v>
      </c>
      <c r="O537" s="81" t="e">
        <f t="shared" si="124"/>
        <v>#VALUE!</v>
      </c>
      <c r="P537" s="82" t="e">
        <f t="shared" si="125"/>
        <v>#VALUE!</v>
      </c>
      <c r="Q537" s="82" t="e">
        <f t="shared" si="133"/>
        <v>#VALUE!</v>
      </c>
      <c r="R537" s="82" t="b">
        <f t="shared" si="134"/>
        <v>0</v>
      </c>
      <c r="S537" s="72" t="str">
        <f t="shared" si="126"/>
        <v/>
      </c>
      <c r="T537" s="81" t="e" cm="1">
        <f t="array" aca="1" ref="T537" ca="1">TEXT(RIGHT(10-RIGHT(SUM(INDEX(1*(MID(MID(C537,1,1)*2,ROW(INDIRECT("1:"&amp;LEN(MID(C537,1,1)*2))),1)),,))+MID(C537,2,1)+
SUM(INDEX(1*(MID(MID(C537,3,1)*2,ROW(INDIRECT("1:"&amp;LEN(MID(C537,3,1)*2))),1)),,))+MID(C537,4,1)+
SUM(INDEX(1*(MID(MID(C537,5,1)*2,ROW(INDIRECT("1:"&amp;LEN(MID(C537,5,1)*2))),1)),,))+MID(C537,6,1)+
SUM(INDEX(1*(MID(MID(C537,8,1)*2,ROW(INDIRECT("1:"&amp;LEN(MID(C537,8,1)*2))),1)),,))+MID(C537,9,1)+
SUM(INDEX(1*(MID(MID(C537,10,1)*2,ROW(INDIRECT("1:"&amp;LEN(MID(C537,10,1)*2))),1)),,)),1),1),"0")</f>
        <v>#VALUE!</v>
      </c>
      <c r="U537" s="81" t="str">
        <f t="shared" si="127"/>
        <v/>
      </c>
      <c r="V537" s="83" t="b">
        <f t="shared" si="128"/>
        <v>0</v>
      </c>
      <c r="W537" s="112" t="e">
        <f>IF(#REF!="",FALSE,IF(OR(X537&gt;Z537,X537&lt;Y537),TRUE,FALSE))</f>
        <v>#REF!</v>
      </c>
      <c r="X537" s="112">
        <f t="shared" si="129"/>
        <v>0</v>
      </c>
      <c r="Y537" s="114" t="e">
        <f>#REF!-3/30</f>
        <v>#REF!</v>
      </c>
      <c r="Z537" s="115" t="e">
        <f>#REF!+1/30</f>
        <v>#REF!</v>
      </c>
    </row>
    <row r="538" spans="1:26" s="30" customFormat="1" x14ac:dyDescent="0.25">
      <c r="A538" s="19">
        <v>523</v>
      </c>
      <c r="B538" s="20"/>
      <c r="C538" s="149"/>
      <c r="D538" s="1"/>
      <c r="E538" s="1"/>
      <c r="F538" s="173"/>
      <c r="G538" s="55"/>
      <c r="H538" s="116" t="str">
        <f t="shared" si="130"/>
        <v/>
      </c>
      <c r="I538" s="35" t="b">
        <f t="shared" si="120"/>
        <v>0</v>
      </c>
      <c r="J538" s="80" t="str">
        <f t="shared" si="121"/>
        <v/>
      </c>
      <c r="K538" s="29" t="b">
        <f t="shared" si="131"/>
        <v>0</v>
      </c>
      <c r="L538" s="80" t="str">
        <f t="shared" si="132"/>
        <v/>
      </c>
      <c r="M538" s="81" t="e">
        <f t="shared" si="122"/>
        <v>#VALUE!</v>
      </c>
      <c r="N538" s="81" t="e">
        <f t="shared" si="123"/>
        <v>#VALUE!</v>
      </c>
      <c r="O538" s="81" t="e">
        <f t="shared" si="124"/>
        <v>#VALUE!</v>
      </c>
      <c r="P538" s="82" t="e">
        <f t="shared" si="125"/>
        <v>#VALUE!</v>
      </c>
      <c r="Q538" s="82" t="e">
        <f t="shared" si="133"/>
        <v>#VALUE!</v>
      </c>
      <c r="R538" s="82" t="b">
        <f t="shared" si="134"/>
        <v>0</v>
      </c>
      <c r="S538" s="72" t="str">
        <f t="shared" si="126"/>
        <v/>
      </c>
      <c r="T538" s="81" t="e" cm="1">
        <f t="array" aca="1" ref="T538" ca="1">TEXT(RIGHT(10-RIGHT(SUM(INDEX(1*(MID(MID(C538,1,1)*2,ROW(INDIRECT("1:"&amp;LEN(MID(C538,1,1)*2))),1)),,))+MID(C538,2,1)+
SUM(INDEX(1*(MID(MID(C538,3,1)*2,ROW(INDIRECT("1:"&amp;LEN(MID(C538,3,1)*2))),1)),,))+MID(C538,4,1)+
SUM(INDEX(1*(MID(MID(C538,5,1)*2,ROW(INDIRECT("1:"&amp;LEN(MID(C538,5,1)*2))),1)),,))+MID(C538,6,1)+
SUM(INDEX(1*(MID(MID(C538,8,1)*2,ROW(INDIRECT("1:"&amp;LEN(MID(C538,8,1)*2))),1)),,))+MID(C538,9,1)+
SUM(INDEX(1*(MID(MID(C538,10,1)*2,ROW(INDIRECT("1:"&amp;LEN(MID(C538,10,1)*2))),1)),,)),1),1),"0")</f>
        <v>#VALUE!</v>
      </c>
      <c r="U538" s="81" t="str">
        <f t="shared" si="127"/>
        <v/>
      </c>
      <c r="V538" s="83" t="b">
        <f t="shared" si="128"/>
        <v>0</v>
      </c>
      <c r="W538" s="112" t="e">
        <f>IF(#REF!="",FALSE,IF(OR(X538&gt;Z538,X538&lt;Y538),TRUE,FALSE))</f>
        <v>#REF!</v>
      </c>
      <c r="X538" s="112">
        <f t="shared" si="129"/>
        <v>0</v>
      </c>
      <c r="Y538" s="114" t="e">
        <f>#REF!-3/30</f>
        <v>#REF!</v>
      </c>
      <c r="Z538" s="115" t="e">
        <f>#REF!+1/30</f>
        <v>#REF!</v>
      </c>
    </row>
    <row r="539" spans="1:26" s="30" customFormat="1" x14ac:dyDescent="0.25">
      <c r="A539" s="19">
        <v>524</v>
      </c>
      <c r="B539" s="20"/>
      <c r="C539" s="149"/>
      <c r="D539" s="1"/>
      <c r="E539" s="1"/>
      <c r="F539" s="173"/>
      <c r="G539" s="55"/>
      <c r="H539" s="116" t="str">
        <f t="shared" si="130"/>
        <v/>
      </c>
      <c r="I539" s="35" t="b">
        <f t="shared" si="120"/>
        <v>0</v>
      </c>
      <c r="J539" s="80" t="str">
        <f t="shared" si="121"/>
        <v/>
      </c>
      <c r="K539" s="29" t="b">
        <f t="shared" si="131"/>
        <v>0</v>
      </c>
      <c r="L539" s="80" t="str">
        <f t="shared" si="132"/>
        <v/>
      </c>
      <c r="M539" s="81" t="e">
        <f t="shared" si="122"/>
        <v>#VALUE!</v>
      </c>
      <c r="N539" s="81" t="e">
        <f t="shared" si="123"/>
        <v>#VALUE!</v>
      </c>
      <c r="O539" s="81" t="e">
        <f t="shared" si="124"/>
        <v>#VALUE!</v>
      </c>
      <c r="P539" s="82" t="e">
        <f t="shared" si="125"/>
        <v>#VALUE!</v>
      </c>
      <c r="Q539" s="82" t="e">
        <f t="shared" si="133"/>
        <v>#VALUE!</v>
      </c>
      <c r="R539" s="82" t="b">
        <f t="shared" si="134"/>
        <v>0</v>
      </c>
      <c r="S539" s="72" t="str">
        <f t="shared" si="126"/>
        <v/>
      </c>
      <c r="T539" s="81" t="e" cm="1">
        <f t="array" aca="1" ref="T539" ca="1">TEXT(RIGHT(10-RIGHT(SUM(INDEX(1*(MID(MID(C539,1,1)*2,ROW(INDIRECT("1:"&amp;LEN(MID(C539,1,1)*2))),1)),,))+MID(C539,2,1)+
SUM(INDEX(1*(MID(MID(C539,3,1)*2,ROW(INDIRECT("1:"&amp;LEN(MID(C539,3,1)*2))),1)),,))+MID(C539,4,1)+
SUM(INDEX(1*(MID(MID(C539,5,1)*2,ROW(INDIRECT("1:"&amp;LEN(MID(C539,5,1)*2))),1)),,))+MID(C539,6,1)+
SUM(INDEX(1*(MID(MID(C539,8,1)*2,ROW(INDIRECT("1:"&amp;LEN(MID(C539,8,1)*2))),1)),,))+MID(C539,9,1)+
SUM(INDEX(1*(MID(MID(C539,10,1)*2,ROW(INDIRECT("1:"&amp;LEN(MID(C539,10,1)*2))),1)),,)),1),1),"0")</f>
        <v>#VALUE!</v>
      </c>
      <c r="U539" s="81" t="str">
        <f t="shared" si="127"/>
        <v/>
      </c>
      <c r="V539" s="83" t="b">
        <f t="shared" si="128"/>
        <v>0</v>
      </c>
      <c r="W539" s="112" t="e">
        <f>IF(#REF!="",FALSE,IF(OR(X539&gt;Z539,X539&lt;Y539),TRUE,FALSE))</f>
        <v>#REF!</v>
      </c>
      <c r="X539" s="112">
        <f t="shared" si="129"/>
        <v>0</v>
      </c>
      <c r="Y539" s="114" t="e">
        <f>#REF!-3/30</f>
        <v>#REF!</v>
      </c>
      <c r="Z539" s="115" t="e">
        <f>#REF!+1/30</f>
        <v>#REF!</v>
      </c>
    </row>
    <row r="540" spans="1:26" s="30" customFormat="1" x14ac:dyDescent="0.25">
      <c r="A540" s="19">
        <v>525</v>
      </c>
      <c r="B540" s="20"/>
      <c r="C540" s="149"/>
      <c r="D540" s="1"/>
      <c r="E540" s="1"/>
      <c r="F540" s="173"/>
      <c r="G540" s="55"/>
      <c r="H540" s="116" t="str">
        <f t="shared" si="130"/>
        <v/>
      </c>
      <c r="I540" s="35" t="b">
        <f t="shared" si="120"/>
        <v>0</v>
      </c>
      <c r="J540" s="80" t="str">
        <f t="shared" si="121"/>
        <v/>
      </c>
      <c r="K540" s="29" t="b">
        <f t="shared" si="131"/>
        <v>0</v>
      </c>
      <c r="L540" s="80" t="str">
        <f t="shared" si="132"/>
        <v/>
      </c>
      <c r="M540" s="81" t="e">
        <f t="shared" si="122"/>
        <v>#VALUE!</v>
      </c>
      <c r="N540" s="81" t="e">
        <f t="shared" si="123"/>
        <v>#VALUE!</v>
      </c>
      <c r="O540" s="81" t="e">
        <f t="shared" si="124"/>
        <v>#VALUE!</v>
      </c>
      <c r="P540" s="82" t="e">
        <f t="shared" si="125"/>
        <v>#VALUE!</v>
      </c>
      <c r="Q540" s="82" t="e">
        <f t="shared" si="133"/>
        <v>#VALUE!</v>
      </c>
      <c r="R540" s="82" t="b">
        <f t="shared" si="134"/>
        <v>0</v>
      </c>
      <c r="S540" s="72" t="str">
        <f t="shared" si="126"/>
        <v/>
      </c>
      <c r="T540" s="81" t="e" cm="1">
        <f t="array" aca="1" ref="T540" ca="1">TEXT(RIGHT(10-RIGHT(SUM(INDEX(1*(MID(MID(C540,1,1)*2,ROW(INDIRECT("1:"&amp;LEN(MID(C540,1,1)*2))),1)),,))+MID(C540,2,1)+
SUM(INDEX(1*(MID(MID(C540,3,1)*2,ROW(INDIRECT("1:"&amp;LEN(MID(C540,3,1)*2))),1)),,))+MID(C540,4,1)+
SUM(INDEX(1*(MID(MID(C540,5,1)*2,ROW(INDIRECT("1:"&amp;LEN(MID(C540,5,1)*2))),1)),,))+MID(C540,6,1)+
SUM(INDEX(1*(MID(MID(C540,8,1)*2,ROW(INDIRECT("1:"&amp;LEN(MID(C540,8,1)*2))),1)),,))+MID(C540,9,1)+
SUM(INDEX(1*(MID(MID(C540,10,1)*2,ROW(INDIRECT("1:"&amp;LEN(MID(C540,10,1)*2))),1)),,)),1),1),"0")</f>
        <v>#VALUE!</v>
      </c>
      <c r="U540" s="81" t="str">
        <f t="shared" si="127"/>
        <v/>
      </c>
      <c r="V540" s="83" t="b">
        <f t="shared" si="128"/>
        <v>0</v>
      </c>
      <c r="W540" s="112" t="e">
        <f>IF(#REF!="",FALSE,IF(OR(X540&gt;Z540,X540&lt;Y540),TRUE,FALSE))</f>
        <v>#REF!</v>
      </c>
      <c r="X540" s="112">
        <f t="shared" si="129"/>
        <v>0</v>
      </c>
      <c r="Y540" s="114" t="e">
        <f>#REF!-3/30</f>
        <v>#REF!</v>
      </c>
      <c r="Z540" s="115" t="e">
        <f>#REF!+1/30</f>
        <v>#REF!</v>
      </c>
    </row>
    <row r="541" spans="1:26" s="30" customFormat="1" x14ac:dyDescent="0.25">
      <c r="A541" s="19">
        <v>526</v>
      </c>
      <c r="B541" s="20"/>
      <c r="C541" s="149"/>
      <c r="D541" s="1"/>
      <c r="E541" s="1"/>
      <c r="F541" s="173"/>
      <c r="G541" s="55"/>
      <c r="H541" s="116" t="str">
        <f t="shared" si="130"/>
        <v/>
      </c>
      <c r="I541" s="35" t="b">
        <f t="shared" si="120"/>
        <v>0</v>
      </c>
      <c r="J541" s="80" t="str">
        <f t="shared" si="121"/>
        <v/>
      </c>
      <c r="K541" s="29" t="b">
        <f t="shared" si="131"/>
        <v>0</v>
      </c>
      <c r="L541" s="80" t="str">
        <f t="shared" si="132"/>
        <v/>
      </c>
      <c r="M541" s="81" t="e">
        <f t="shared" si="122"/>
        <v>#VALUE!</v>
      </c>
      <c r="N541" s="81" t="e">
        <f t="shared" si="123"/>
        <v>#VALUE!</v>
      </c>
      <c r="O541" s="81" t="e">
        <f t="shared" si="124"/>
        <v>#VALUE!</v>
      </c>
      <c r="P541" s="82" t="e">
        <f t="shared" si="125"/>
        <v>#VALUE!</v>
      </c>
      <c r="Q541" s="82" t="e">
        <f t="shared" si="133"/>
        <v>#VALUE!</v>
      </c>
      <c r="R541" s="82" t="b">
        <f t="shared" si="134"/>
        <v>0</v>
      </c>
      <c r="S541" s="72" t="str">
        <f t="shared" si="126"/>
        <v/>
      </c>
      <c r="T541" s="81" t="e" cm="1">
        <f t="array" aca="1" ref="T541" ca="1">TEXT(RIGHT(10-RIGHT(SUM(INDEX(1*(MID(MID(C541,1,1)*2,ROW(INDIRECT("1:"&amp;LEN(MID(C541,1,1)*2))),1)),,))+MID(C541,2,1)+
SUM(INDEX(1*(MID(MID(C541,3,1)*2,ROW(INDIRECT("1:"&amp;LEN(MID(C541,3,1)*2))),1)),,))+MID(C541,4,1)+
SUM(INDEX(1*(MID(MID(C541,5,1)*2,ROW(INDIRECT("1:"&amp;LEN(MID(C541,5,1)*2))),1)),,))+MID(C541,6,1)+
SUM(INDEX(1*(MID(MID(C541,8,1)*2,ROW(INDIRECT("1:"&amp;LEN(MID(C541,8,1)*2))),1)),,))+MID(C541,9,1)+
SUM(INDEX(1*(MID(MID(C541,10,1)*2,ROW(INDIRECT("1:"&amp;LEN(MID(C541,10,1)*2))),1)),,)),1),1),"0")</f>
        <v>#VALUE!</v>
      </c>
      <c r="U541" s="81" t="str">
        <f t="shared" si="127"/>
        <v/>
      </c>
      <c r="V541" s="83" t="b">
        <f t="shared" si="128"/>
        <v>0</v>
      </c>
      <c r="W541" s="112" t="e">
        <f>IF(#REF!="",FALSE,IF(OR(X541&gt;Z541,X541&lt;Y541),TRUE,FALSE))</f>
        <v>#REF!</v>
      </c>
      <c r="X541" s="112">
        <f t="shared" si="129"/>
        <v>0</v>
      </c>
      <c r="Y541" s="114" t="e">
        <f>#REF!-3/30</f>
        <v>#REF!</v>
      </c>
      <c r="Z541" s="115" t="e">
        <f>#REF!+1/30</f>
        <v>#REF!</v>
      </c>
    </row>
    <row r="542" spans="1:26" s="30" customFormat="1" x14ac:dyDescent="0.25">
      <c r="A542" s="19">
        <v>527</v>
      </c>
      <c r="B542" s="20"/>
      <c r="C542" s="149"/>
      <c r="D542" s="1"/>
      <c r="E542" s="1"/>
      <c r="F542" s="173"/>
      <c r="G542" s="55"/>
      <c r="H542" s="116" t="str">
        <f t="shared" si="130"/>
        <v/>
      </c>
      <c r="I542" s="35" t="b">
        <f t="shared" si="120"/>
        <v>0</v>
      </c>
      <c r="J542" s="80" t="str">
        <f t="shared" si="121"/>
        <v/>
      </c>
      <c r="K542" s="29" t="b">
        <f t="shared" si="131"/>
        <v>0</v>
      </c>
      <c r="L542" s="80" t="str">
        <f t="shared" si="132"/>
        <v/>
      </c>
      <c r="M542" s="81" t="e">
        <f t="shared" si="122"/>
        <v>#VALUE!</v>
      </c>
      <c r="N542" s="81" t="e">
        <f t="shared" si="123"/>
        <v>#VALUE!</v>
      </c>
      <c r="O542" s="81" t="e">
        <f t="shared" si="124"/>
        <v>#VALUE!</v>
      </c>
      <c r="P542" s="82" t="e">
        <f t="shared" si="125"/>
        <v>#VALUE!</v>
      </c>
      <c r="Q542" s="82" t="e">
        <f t="shared" si="133"/>
        <v>#VALUE!</v>
      </c>
      <c r="R542" s="82" t="b">
        <f t="shared" si="134"/>
        <v>0</v>
      </c>
      <c r="S542" s="72" t="str">
        <f t="shared" si="126"/>
        <v/>
      </c>
      <c r="T542" s="81" t="e" cm="1">
        <f t="array" aca="1" ref="T542" ca="1">TEXT(RIGHT(10-RIGHT(SUM(INDEX(1*(MID(MID(C542,1,1)*2,ROW(INDIRECT("1:"&amp;LEN(MID(C542,1,1)*2))),1)),,))+MID(C542,2,1)+
SUM(INDEX(1*(MID(MID(C542,3,1)*2,ROW(INDIRECT("1:"&amp;LEN(MID(C542,3,1)*2))),1)),,))+MID(C542,4,1)+
SUM(INDEX(1*(MID(MID(C542,5,1)*2,ROW(INDIRECT("1:"&amp;LEN(MID(C542,5,1)*2))),1)),,))+MID(C542,6,1)+
SUM(INDEX(1*(MID(MID(C542,8,1)*2,ROW(INDIRECT("1:"&amp;LEN(MID(C542,8,1)*2))),1)),,))+MID(C542,9,1)+
SUM(INDEX(1*(MID(MID(C542,10,1)*2,ROW(INDIRECT("1:"&amp;LEN(MID(C542,10,1)*2))),1)),,)),1),1),"0")</f>
        <v>#VALUE!</v>
      </c>
      <c r="U542" s="81" t="str">
        <f t="shared" si="127"/>
        <v/>
      </c>
      <c r="V542" s="83" t="b">
        <f t="shared" si="128"/>
        <v>0</v>
      </c>
      <c r="W542" s="112" t="e">
        <f>IF(#REF!="",FALSE,IF(OR(X542&gt;Z542,X542&lt;Y542),TRUE,FALSE))</f>
        <v>#REF!</v>
      </c>
      <c r="X542" s="112">
        <f t="shared" si="129"/>
        <v>0</v>
      </c>
      <c r="Y542" s="114" t="e">
        <f>#REF!-3/30</f>
        <v>#REF!</v>
      </c>
      <c r="Z542" s="115" t="e">
        <f>#REF!+1/30</f>
        <v>#REF!</v>
      </c>
    </row>
    <row r="543" spans="1:26" s="30" customFormat="1" x14ac:dyDescent="0.25">
      <c r="A543" s="19">
        <v>528</v>
      </c>
      <c r="B543" s="20"/>
      <c r="C543" s="149"/>
      <c r="D543" s="1"/>
      <c r="E543" s="1"/>
      <c r="F543" s="173"/>
      <c r="G543" s="55"/>
      <c r="H543" s="116" t="str">
        <f t="shared" si="130"/>
        <v/>
      </c>
      <c r="I543" s="35" t="b">
        <f t="shared" si="120"/>
        <v>0</v>
      </c>
      <c r="J543" s="80" t="str">
        <f t="shared" si="121"/>
        <v/>
      </c>
      <c r="K543" s="29" t="b">
        <f t="shared" si="131"/>
        <v>0</v>
      </c>
      <c r="L543" s="80" t="str">
        <f t="shared" si="132"/>
        <v/>
      </c>
      <c r="M543" s="81" t="e">
        <f t="shared" si="122"/>
        <v>#VALUE!</v>
      </c>
      <c r="N543" s="81" t="e">
        <f t="shared" si="123"/>
        <v>#VALUE!</v>
      </c>
      <c r="O543" s="81" t="e">
        <f t="shared" si="124"/>
        <v>#VALUE!</v>
      </c>
      <c r="P543" s="82" t="e">
        <f t="shared" si="125"/>
        <v>#VALUE!</v>
      </c>
      <c r="Q543" s="82" t="e">
        <f t="shared" si="133"/>
        <v>#VALUE!</v>
      </c>
      <c r="R543" s="82" t="b">
        <f t="shared" si="134"/>
        <v>0</v>
      </c>
      <c r="S543" s="72" t="str">
        <f t="shared" si="126"/>
        <v/>
      </c>
      <c r="T543" s="81" t="e" cm="1">
        <f t="array" aca="1" ref="T543" ca="1">TEXT(RIGHT(10-RIGHT(SUM(INDEX(1*(MID(MID(C543,1,1)*2,ROW(INDIRECT("1:"&amp;LEN(MID(C543,1,1)*2))),1)),,))+MID(C543,2,1)+
SUM(INDEX(1*(MID(MID(C543,3,1)*2,ROW(INDIRECT("1:"&amp;LEN(MID(C543,3,1)*2))),1)),,))+MID(C543,4,1)+
SUM(INDEX(1*(MID(MID(C543,5,1)*2,ROW(INDIRECT("1:"&amp;LEN(MID(C543,5,1)*2))),1)),,))+MID(C543,6,1)+
SUM(INDEX(1*(MID(MID(C543,8,1)*2,ROW(INDIRECT("1:"&amp;LEN(MID(C543,8,1)*2))),1)),,))+MID(C543,9,1)+
SUM(INDEX(1*(MID(MID(C543,10,1)*2,ROW(INDIRECT("1:"&amp;LEN(MID(C543,10,1)*2))),1)),,)),1),1),"0")</f>
        <v>#VALUE!</v>
      </c>
      <c r="U543" s="81" t="str">
        <f t="shared" si="127"/>
        <v/>
      </c>
      <c r="V543" s="83" t="b">
        <f t="shared" si="128"/>
        <v>0</v>
      </c>
      <c r="W543" s="112" t="e">
        <f>IF(#REF!="",FALSE,IF(OR(X543&gt;Z543,X543&lt;Y543),TRUE,FALSE))</f>
        <v>#REF!</v>
      </c>
      <c r="X543" s="112">
        <f t="shared" si="129"/>
        <v>0</v>
      </c>
      <c r="Y543" s="114" t="e">
        <f>#REF!-3/30</f>
        <v>#REF!</v>
      </c>
      <c r="Z543" s="115" t="e">
        <f>#REF!+1/30</f>
        <v>#REF!</v>
      </c>
    </row>
    <row r="544" spans="1:26" s="30" customFormat="1" x14ac:dyDescent="0.25">
      <c r="A544" s="19">
        <v>529</v>
      </c>
      <c r="B544" s="20"/>
      <c r="C544" s="149"/>
      <c r="D544" s="1"/>
      <c r="E544" s="1"/>
      <c r="F544" s="173"/>
      <c r="G544" s="55"/>
      <c r="H544" s="116" t="str">
        <f t="shared" si="130"/>
        <v/>
      </c>
      <c r="I544" s="35" t="b">
        <f t="shared" si="120"/>
        <v>0</v>
      </c>
      <c r="J544" s="80" t="str">
        <f t="shared" si="121"/>
        <v/>
      </c>
      <c r="K544" s="29" t="b">
        <f t="shared" si="131"/>
        <v>0</v>
      </c>
      <c r="L544" s="80" t="str">
        <f t="shared" si="132"/>
        <v/>
      </c>
      <c r="M544" s="81" t="e">
        <f t="shared" si="122"/>
        <v>#VALUE!</v>
      </c>
      <c r="N544" s="81" t="e">
        <f t="shared" si="123"/>
        <v>#VALUE!</v>
      </c>
      <c r="O544" s="81" t="e">
        <f t="shared" si="124"/>
        <v>#VALUE!</v>
      </c>
      <c r="P544" s="82" t="e">
        <f t="shared" si="125"/>
        <v>#VALUE!</v>
      </c>
      <c r="Q544" s="82" t="e">
        <f t="shared" si="133"/>
        <v>#VALUE!</v>
      </c>
      <c r="R544" s="82" t="b">
        <f t="shared" si="134"/>
        <v>0</v>
      </c>
      <c r="S544" s="72" t="str">
        <f t="shared" si="126"/>
        <v/>
      </c>
      <c r="T544" s="81" t="e" cm="1">
        <f t="array" aca="1" ref="T544" ca="1">TEXT(RIGHT(10-RIGHT(SUM(INDEX(1*(MID(MID(C544,1,1)*2,ROW(INDIRECT("1:"&amp;LEN(MID(C544,1,1)*2))),1)),,))+MID(C544,2,1)+
SUM(INDEX(1*(MID(MID(C544,3,1)*2,ROW(INDIRECT("1:"&amp;LEN(MID(C544,3,1)*2))),1)),,))+MID(C544,4,1)+
SUM(INDEX(1*(MID(MID(C544,5,1)*2,ROW(INDIRECT("1:"&amp;LEN(MID(C544,5,1)*2))),1)),,))+MID(C544,6,1)+
SUM(INDEX(1*(MID(MID(C544,8,1)*2,ROW(INDIRECT("1:"&amp;LEN(MID(C544,8,1)*2))),1)),,))+MID(C544,9,1)+
SUM(INDEX(1*(MID(MID(C544,10,1)*2,ROW(INDIRECT("1:"&amp;LEN(MID(C544,10,1)*2))),1)),,)),1),1),"0")</f>
        <v>#VALUE!</v>
      </c>
      <c r="U544" s="81" t="str">
        <f t="shared" si="127"/>
        <v/>
      </c>
      <c r="V544" s="83" t="b">
        <f t="shared" si="128"/>
        <v>0</v>
      </c>
      <c r="W544" s="112" t="e">
        <f>IF(#REF!="",FALSE,IF(OR(X544&gt;Z544,X544&lt;Y544),TRUE,FALSE))</f>
        <v>#REF!</v>
      </c>
      <c r="X544" s="112">
        <f t="shared" si="129"/>
        <v>0</v>
      </c>
      <c r="Y544" s="114" t="e">
        <f>#REF!-3/30</f>
        <v>#REF!</v>
      </c>
      <c r="Z544" s="115" t="e">
        <f>#REF!+1/30</f>
        <v>#REF!</v>
      </c>
    </row>
    <row r="545" spans="1:26" s="30" customFormat="1" x14ac:dyDescent="0.25">
      <c r="A545" s="19">
        <v>530</v>
      </c>
      <c r="B545" s="20"/>
      <c r="C545" s="149"/>
      <c r="D545" s="1"/>
      <c r="E545" s="1"/>
      <c r="F545" s="173"/>
      <c r="G545" s="55"/>
      <c r="H545" s="116" t="str">
        <f t="shared" si="130"/>
        <v/>
      </c>
      <c r="I545" s="35" t="b">
        <f t="shared" si="120"/>
        <v>0</v>
      </c>
      <c r="J545" s="80" t="str">
        <f t="shared" si="121"/>
        <v/>
      </c>
      <c r="K545" s="29" t="b">
        <f t="shared" si="131"/>
        <v>0</v>
      </c>
      <c r="L545" s="80" t="str">
        <f t="shared" si="132"/>
        <v/>
      </c>
      <c r="M545" s="81" t="e">
        <f t="shared" si="122"/>
        <v>#VALUE!</v>
      </c>
      <c r="N545" s="81" t="e">
        <f t="shared" si="123"/>
        <v>#VALUE!</v>
      </c>
      <c r="O545" s="81" t="e">
        <f t="shared" si="124"/>
        <v>#VALUE!</v>
      </c>
      <c r="P545" s="82" t="e">
        <f t="shared" si="125"/>
        <v>#VALUE!</v>
      </c>
      <c r="Q545" s="82" t="e">
        <f t="shared" si="133"/>
        <v>#VALUE!</v>
      </c>
      <c r="R545" s="82" t="b">
        <f t="shared" si="134"/>
        <v>0</v>
      </c>
      <c r="S545" s="72" t="str">
        <f t="shared" si="126"/>
        <v/>
      </c>
      <c r="T545" s="81" t="e" cm="1">
        <f t="array" aca="1" ref="T545" ca="1">TEXT(RIGHT(10-RIGHT(SUM(INDEX(1*(MID(MID(C545,1,1)*2,ROW(INDIRECT("1:"&amp;LEN(MID(C545,1,1)*2))),1)),,))+MID(C545,2,1)+
SUM(INDEX(1*(MID(MID(C545,3,1)*2,ROW(INDIRECT("1:"&amp;LEN(MID(C545,3,1)*2))),1)),,))+MID(C545,4,1)+
SUM(INDEX(1*(MID(MID(C545,5,1)*2,ROW(INDIRECT("1:"&amp;LEN(MID(C545,5,1)*2))),1)),,))+MID(C545,6,1)+
SUM(INDEX(1*(MID(MID(C545,8,1)*2,ROW(INDIRECT("1:"&amp;LEN(MID(C545,8,1)*2))),1)),,))+MID(C545,9,1)+
SUM(INDEX(1*(MID(MID(C545,10,1)*2,ROW(INDIRECT("1:"&amp;LEN(MID(C545,10,1)*2))),1)),,)),1),1),"0")</f>
        <v>#VALUE!</v>
      </c>
      <c r="U545" s="81" t="str">
        <f t="shared" si="127"/>
        <v/>
      </c>
      <c r="V545" s="83" t="b">
        <f t="shared" si="128"/>
        <v>0</v>
      </c>
      <c r="W545" s="112" t="e">
        <f>IF(#REF!="",FALSE,IF(OR(X545&gt;Z545,X545&lt;Y545),TRUE,FALSE))</f>
        <v>#REF!</v>
      </c>
      <c r="X545" s="112">
        <f t="shared" si="129"/>
        <v>0</v>
      </c>
      <c r="Y545" s="114" t="e">
        <f>#REF!-3/30</f>
        <v>#REF!</v>
      </c>
      <c r="Z545" s="115" t="e">
        <f>#REF!+1/30</f>
        <v>#REF!</v>
      </c>
    </row>
    <row r="546" spans="1:26" s="30" customFormat="1" x14ac:dyDescent="0.25">
      <c r="A546" s="19">
        <v>531</v>
      </c>
      <c r="B546" s="20"/>
      <c r="C546" s="149"/>
      <c r="D546" s="1"/>
      <c r="E546" s="1"/>
      <c r="F546" s="173"/>
      <c r="G546" s="55"/>
      <c r="H546" s="116" t="str">
        <f t="shared" si="130"/>
        <v/>
      </c>
      <c r="I546" s="35" t="b">
        <f t="shared" si="120"/>
        <v>0</v>
      </c>
      <c r="J546" s="80" t="str">
        <f t="shared" si="121"/>
        <v/>
      </c>
      <c r="K546" s="29" t="b">
        <f t="shared" si="131"/>
        <v>0</v>
      </c>
      <c r="L546" s="80" t="str">
        <f t="shared" si="132"/>
        <v/>
      </c>
      <c r="M546" s="81" t="e">
        <f t="shared" si="122"/>
        <v>#VALUE!</v>
      </c>
      <c r="N546" s="81" t="e">
        <f t="shared" si="123"/>
        <v>#VALUE!</v>
      </c>
      <c r="O546" s="81" t="e">
        <f t="shared" si="124"/>
        <v>#VALUE!</v>
      </c>
      <c r="P546" s="82" t="e">
        <f t="shared" si="125"/>
        <v>#VALUE!</v>
      </c>
      <c r="Q546" s="82" t="e">
        <f t="shared" si="133"/>
        <v>#VALUE!</v>
      </c>
      <c r="R546" s="82" t="b">
        <f t="shared" si="134"/>
        <v>0</v>
      </c>
      <c r="S546" s="72" t="str">
        <f t="shared" si="126"/>
        <v/>
      </c>
      <c r="T546" s="81" t="e" cm="1">
        <f t="array" aca="1" ref="T546" ca="1">TEXT(RIGHT(10-RIGHT(SUM(INDEX(1*(MID(MID(C546,1,1)*2,ROW(INDIRECT("1:"&amp;LEN(MID(C546,1,1)*2))),1)),,))+MID(C546,2,1)+
SUM(INDEX(1*(MID(MID(C546,3,1)*2,ROW(INDIRECT("1:"&amp;LEN(MID(C546,3,1)*2))),1)),,))+MID(C546,4,1)+
SUM(INDEX(1*(MID(MID(C546,5,1)*2,ROW(INDIRECT("1:"&amp;LEN(MID(C546,5,1)*2))),1)),,))+MID(C546,6,1)+
SUM(INDEX(1*(MID(MID(C546,8,1)*2,ROW(INDIRECT("1:"&amp;LEN(MID(C546,8,1)*2))),1)),,))+MID(C546,9,1)+
SUM(INDEX(1*(MID(MID(C546,10,1)*2,ROW(INDIRECT("1:"&amp;LEN(MID(C546,10,1)*2))),1)),,)),1),1),"0")</f>
        <v>#VALUE!</v>
      </c>
      <c r="U546" s="81" t="str">
        <f t="shared" si="127"/>
        <v/>
      </c>
      <c r="V546" s="83" t="b">
        <f t="shared" si="128"/>
        <v>0</v>
      </c>
      <c r="W546" s="112" t="e">
        <f>IF(#REF!="",FALSE,IF(OR(X546&gt;Z546,X546&lt;Y546),TRUE,FALSE))</f>
        <v>#REF!</v>
      </c>
      <c r="X546" s="112">
        <f t="shared" si="129"/>
        <v>0</v>
      </c>
      <c r="Y546" s="114" t="e">
        <f>#REF!-3/30</f>
        <v>#REF!</v>
      </c>
      <c r="Z546" s="115" t="e">
        <f>#REF!+1/30</f>
        <v>#REF!</v>
      </c>
    </row>
    <row r="547" spans="1:26" s="30" customFormat="1" x14ac:dyDescent="0.25">
      <c r="A547" s="19">
        <v>532</v>
      </c>
      <c r="B547" s="20"/>
      <c r="C547" s="149"/>
      <c r="D547" s="1"/>
      <c r="E547" s="1"/>
      <c r="F547" s="173"/>
      <c r="G547" s="55"/>
      <c r="H547" s="116" t="str">
        <f t="shared" si="130"/>
        <v/>
      </c>
      <c r="I547" s="35" t="b">
        <f t="shared" si="120"/>
        <v>0</v>
      </c>
      <c r="J547" s="80" t="str">
        <f t="shared" si="121"/>
        <v/>
      </c>
      <c r="K547" s="29" t="b">
        <f t="shared" si="131"/>
        <v>0</v>
      </c>
      <c r="L547" s="80" t="str">
        <f t="shared" si="132"/>
        <v/>
      </c>
      <c r="M547" s="81" t="e">
        <f t="shared" si="122"/>
        <v>#VALUE!</v>
      </c>
      <c r="N547" s="81" t="e">
        <f t="shared" si="123"/>
        <v>#VALUE!</v>
      </c>
      <c r="O547" s="81" t="e">
        <f t="shared" si="124"/>
        <v>#VALUE!</v>
      </c>
      <c r="P547" s="82" t="e">
        <f t="shared" si="125"/>
        <v>#VALUE!</v>
      </c>
      <c r="Q547" s="82" t="e">
        <f t="shared" si="133"/>
        <v>#VALUE!</v>
      </c>
      <c r="R547" s="82" t="b">
        <f t="shared" si="134"/>
        <v>0</v>
      </c>
      <c r="S547" s="72" t="str">
        <f t="shared" si="126"/>
        <v/>
      </c>
      <c r="T547" s="81" t="e" cm="1">
        <f t="array" aca="1" ref="T547" ca="1">TEXT(RIGHT(10-RIGHT(SUM(INDEX(1*(MID(MID(C547,1,1)*2,ROW(INDIRECT("1:"&amp;LEN(MID(C547,1,1)*2))),1)),,))+MID(C547,2,1)+
SUM(INDEX(1*(MID(MID(C547,3,1)*2,ROW(INDIRECT("1:"&amp;LEN(MID(C547,3,1)*2))),1)),,))+MID(C547,4,1)+
SUM(INDEX(1*(MID(MID(C547,5,1)*2,ROW(INDIRECT("1:"&amp;LEN(MID(C547,5,1)*2))),1)),,))+MID(C547,6,1)+
SUM(INDEX(1*(MID(MID(C547,8,1)*2,ROW(INDIRECT("1:"&amp;LEN(MID(C547,8,1)*2))),1)),,))+MID(C547,9,1)+
SUM(INDEX(1*(MID(MID(C547,10,1)*2,ROW(INDIRECT("1:"&amp;LEN(MID(C547,10,1)*2))),1)),,)),1),1),"0")</f>
        <v>#VALUE!</v>
      </c>
      <c r="U547" s="81" t="str">
        <f t="shared" si="127"/>
        <v/>
      </c>
      <c r="V547" s="83" t="b">
        <f t="shared" si="128"/>
        <v>0</v>
      </c>
      <c r="W547" s="112" t="e">
        <f>IF(#REF!="",FALSE,IF(OR(X547&gt;Z547,X547&lt;Y547),TRUE,FALSE))</f>
        <v>#REF!</v>
      </c>
      <c r="X547" s="112">
        <f t="shared" si="129"/>
        <v>0</v>
      </c>
      <c r="Y547" s="114" t="e">
        <f>#REF!-3/30</f>
        <v>#REF!</v>
      </c>
      <c r="Z547" s="115" t="e">
        <f>#REF!+1/30</f>
        <v>#REF!</v>
      </c>
    </row>
    <row r="548" spans="1:26" s="30" customFormat="1" x14ac:dyDescent="0.25">
      <c r="A548" s="19">
        <v>533</v>
      </c>
      <c r="B548" s="20"/>
      <c r="C548" s="149"/>
      <c r="D548" s="1"/>
      <c r="E548" s="1"/>
      <c r="F548" s="173"/>
      <c r="G548" s="55"/>
      <c r="H548" s="116" t="str">
        <f t="shared" si="130"/>
        <v/>
      </c>
      <c r="I548" s="35" t="b">
        <f t="shared" si="120"/>
        <v>0</v>
      </c>
      <c r="J548" s="80" t="str">
        <f t="shared" si="121"/>
        <v/>
      </c>
      <c r="K548" s="29" t="b">
        <f t="shared" si="131"/>
        <v>0</v>
      </c>
      <c r="L548" s="80" t="str">
        <f t="shared" si="132"/>
        <v/>
      </c>
      <c r="M548" s="81" t="e">
        <f t="shared" si="122"/>
        <v>#VALUE!</v>
      </c>
      <c r="N548" s="81" t="e">
        <f t="shared" si="123"/>
        <v>#VALUE!</v>
      </c>
      <c r="O548" s="81" t="e">
        <f t="shared" si="124"/>
        <v>#VALUE!</v>
      </c>
      <c r="P548" s="82" t="e">
        <f t="shared" si="125"/>
        <v>#VALUE!</v>
      </c>
      <c r="Q548" s="82" t="e">
        <f t="shared" si="133"/>
        <v>#VALUE!</v>
      </c>
      <c r="R548" s="82" t="b">
        <f t="shared" si="134"/>
        <v>0</v>
      </c>
      <c r="S548" s="72" t="str">
        <f t="shared" si="126"/>
        <v/>
      </c>
      <c r="T548" s="81" t="e" cm="1">
        <f t="array" aca="1" ref="T548" ca="1">TEXT(RIGHT(10-RIGHT(SUM(INDEX(1*(MID(MID(C548,1,1)*2,ROW(INDIRECT("1:"&amp;LEN(MID(C548,1,1)*2))),1)),,))+MID(C548,2,1)+
SUM(INDEX(1*(MID(MID(C548,3,1)*2,ROW(INDIRECT("1:"&amp;LEN(MID(C548,3,1)*2))),1)),,))+MID(C548,4,1)+
SUM(INDEX(1*(MID(MID(C548,5,1)*2,ROW(INDIRECT("1:"&amp;LEN(MID(C548,5,1)*2))),1)),,))+MID(C548,6,1)+
SUM(INDEX(1*(MID(MID(C548,8,1)*2,ROW(INDIRECT("1:"&amp;LEN(MID(C548,8,1)*2))),1)),,))+MID(C548,9,1)+
SUM(INDEX(1*(MID(MID(C548,10,1)*2,ROW(INDIRECT("1:"&amp;LEN(MID(C548,10,1)*2))),1)),,)),1),1),"0")</f>
        <v>#VALUE!</v>
      </c>
      <c r="U548" s="81" t="str">
        <f t="shared" si="127"/>
        <v/>
      </c>
      <c r="V548" s="83" t="b">
        <f t="shared" si="128"/>
        <v>0</v>
      </c>
      <c r="W548" s="112" t="e">
        <f>IF(#REF!="",FALSE,IF(OR(X548&gt;Z548,X548&lt;Y548),TRUE,FALSE))</f>
        <v>#REF!</v>
      </c>
      <c r="X548" s="112">
        <f t="shared" si="129"/>
        <v>0</v>
      </c>
      <c r="Y548" s="114" t="e">
        <f>#REF!-3/30</f>
        <v>#REF!</v>
      </c>
      <c r="Z548" s="115" t="e">
        <f>#REF!+1/30</f>
        <v>#REF!</v>
      </c>
    </row>
    <row r="549" spans="1:26" s="30" customFormat="1" x14ac:dyDescent="0.25">
      <c r="A549" s="19">
        <v>534</v>
      </c>
      <c r="B549" s="20"/>
      <c r="C549" s="149"/>
      <c r="D549" s="1"/>
      <c r="E549" s="1"/>
      <c r="F549" s="173"/>
      <c r="G549" s="55"/>
      <c r="H549" s="116" t="str">
        <f t="shared" si="130"/>
        <v/>
      </c>
      <c r="I549" s="35" t="b">
        <f t="shared" si="120"/>
        <v>0</v>
      </c>
      <c r="J549" s="80" t="str">
        <f t="shared" si="121"/>
        <v/>
      </c>
      <c r="K549" s="29" t="b">
        <f t="shared" si="131"/>
        <v>0</v>
      </c>
      <c r="L549" s="80" t="str">
        <f t="shared" si="132"/>
        <v/>
      </c>
      <c r="M549" s="81" t="e">
        <f t="shared" si="122"/>
        <v>#VALUE!</v>
      </c>
      <c r="N549" s="81" t="e">
        <f t="shared" si="123"/>
        <v>#VALUE!</v>
      </c>
      <c r="O549" s="81" t="e">
        <f t="shared" si="124"/>
        <v>#VALUE!</v>
      </c>
      <c r="P549" s="82" t="e">
        <f t="shared" si="125"/>
        <v>#VALUE!</v>
      </c>
      <c r="Q549" s="82" t="e">
        <f t="shared" si="133"/>
        <v>#VALUE!</v>
      </c>
      <c r="R549" s="82" t="b">
        <f t="shared" si="134"/>
        <v>0</v>
      </c>
      <c r="S549" s="72" t="str">
        <f t="shared" si="126"/>
        <v/>
      </c>
      <c r="T549" s="81" t="e" cm="1">
        <f t="array" aca="1" ref="T549" ca="1">TEXT(RIGHT(10-RIGHT(SUM(INDEX(1*(MID(MID(C549,1,1)*2,ROW(INDIRECT("1:"&amp;LEN(MID(C549,1,1)*2))),1)),,))+MID(C549,2,1)+
SUM(INDEX(1*(MID(MID(C549,3,1)*2,ROW(INDIRECT("1:"&amp;LEN(MID(C549,3,1)*2))),1)),,))+MID(C549,4,1)+
SUM(INDEX(1*(MID(MID(C549,5,1)*2,ROW(INDIRECT("1:"&amp;LEN(MID(C549,5,1)*2))),1)),,))+MID(C549,6,1)+
SUM(INDEX(1*(MID(MID(C549,8,1)*2,ROW(INDIRECT("1:"&amp;LEN(MID(C549,8,1)*2))),1)),,))+MID(C549,9,1)+
SUM(INDEX(1*(MID(MID(C549,10,1)*2,ROW(INDIRECT("1:"&amp;LEN(MID(C549,10,1)*2))),1)),,)),1),1),"0")</f>
        <v>#VALUE!</v>
      </c>
      <c r="U549" s="81" t="str">
        <f t="shared" si="127"/>
        <v/>
      </c>
      <c r="V549" s="83" t="b">
        <f t="shared" si="128"/>
        <v>0</v>
      </c>
      <c r="W549" s="112" t="e">
        <f>IF(#REF!="",FALSE,IF(OR(X549&gt;Z549,X549&lt;Y549),TRUE,FALSE))</f>
        <v>#REF!</v>
      </c>
      <c r="X549" s="112">
        <f t="shared" si="129"/>
        <v>0</v>
      </c>
      <c r="Y549" s="114" t="e">
        <f>#REF!-3/30</f>
        <v>#REF!</v>
      </c>
      <c r="Z549" s="115" t="e">
        <f>#REF!+1/30</f>
        <v>#REF!</v>
      </c>
    </row>
    <row r="550" spans="1:26" s="30" customFormat="1" x14ac:dyDescent="0.25">
      <c r="A550" s="19">
        <v>535</v>
      </c>
      <c r="B550" s="20"/>
      <c r="C550" s="149"/>
      <c r="D550" s="1"/>
      <c r="E550" s="1"/>
      <c r="F550" s="173"/>
      <c r="G550" s="55"/>
      <c r="H550" s="116" t="str">
        <f t="shared" si="130"/>
        <v/>
      </c>
      <c r="I550" s="35" t="b">
        <f t="shared" si="120"/>
        <v>0</v>
      </c>
      <c r="J550" s="80" t="str">
        <f t="shared" si="121"/>
        <v/>
      </c>
      <c r="K550" s="29" t="b">
        <f t="shared" si="131"/>
        <v>0</v>
      </c>
      <c r="L550" s="80" t="str">
        <f t="shared" si="132"/>
        <v/>
      </c>
      <c r="M550" s="81" t="e">
        <f t="shared" si="122"/>
        <v>#VALUE!</v>
      </c>
      <c r="N550" s="81" t="e">
        <f t="shared" si="123"/>
        <v>#VALUE!</v>
      </c>
      <c r="O550" s="81" t="e">
        <f t="shared" si="124"/>
        <v>#VALUE!</v>
      </c>
      <c r="P550" s="82" t="e">
        <f t="shared" si="125"/>
        <v>#VALUE!</v>
      </c>
      <c r="Q550" s="82" t="e">
        <f t="shared" si="133"/>
        <v>#VALUE!</v>
      </c>
      <c r="R550" s="82" t="b">
        <f t="shared" si="134"/>
        <v>0</v>
      </c>
      <c r="S550" s="72" t="str">
        <f t="shared" si="126"/>
        <v/>
      </c>
      <c r="T550" s="81" t="e" cm="1">
        <f t="array" aca="1" ref="T550" ca="1">TEXT(RIGHT(10-RIGHT(SUM(INDEX(1*(MID(MID(C550,1,1)*2,ROW(INDIRECT("1:"&amp;LEN(MID(C550,1,1)*2))),1)),,))+MID(C550,2,1)+
SUM(INDEX(1*(MID(MID(C550,3,1)*2,ROW(INDIRECT("1:"&amp;LEN(MID(C550,3,1)*2))),1)),,))+MID(C550,4,1)+
SUM(INDEX(1*(MID(MID(C550,5,1)*2,ROW(INDIRECT("1:"&amp;LEN(MID(C550,5,1)*2))),1)),,))+MID(C550,6,1)+
SUM(INDEX(1*(MID(MID(C550,8,1)*2,ROW(INDIRECT("1:"&amp;LEN(MID(C550,8,1)*2))),1)),,))+MID(C550,9,1)+
SUM(INDEX(1*(MID(MID(C550,10,1)*2,ROW(INDIRECT("1:"&amp;LEN(MID(C550,10,1)*2))),1)),,)),1),1),"0")</f>
        <v>#VALUE!</v>
      </c>
      <c r="U550" s="81" t="str">
        <f t="shared" si="127"/>
        <v/>
      </c>
      <c r="V550" s="83" t="b">
        <f t="shared" si="128"/>
        <v>0</v>
      </c>
      <c r="W550" s="112" t="e">
        <f>IF(#REF!="",FALSE,IF(OR(X550&gt;Z550,X550&lt;Y550),TRUE,FALSE))</f>
        <v>#REF!</v>
      </c>
      <c r="X550" s="112">
        <f t="shared" si="129"/>
        <v>0</v>
      </c>
      <c r="Y550" s="114" t="e">
        <f>#REF!-3/30</f>
        <v>#REF!</v>
      </c>
      <c r="Z550" s="115" t="e">
        <f>#REF!+1/30</f>
        <v>#REF!</v>
      </c>
    </row>
    <row r="551" spans="1:26" s="30" customFormat="1" x14ac:dyDescent="0.25">
      <c r="A551" s="19">
        <v>536</v>
      </c>
      <c r="B551" s="20"/>
      <c r="C551" s="149"/>
      <c r="D551" s="1"/>
      <c r="E551" s="1"/>
      <c r="F551" s="173"/>
      <c r="G551" s="55"/>
      <c r="H551" s="116" t="str">
        <f t="shared" si="130"/>
        <v/>
      </c>
      <c r="I551" s="35" t="b">
        <f t="shared" si="120"/>
        <v>0</v>
      </c>
      <c r="J551" s="80" t="str">
        <f t="shared" si="121"/>
        <v/>
      </c>
      <c r="K551" s="29" t="b">
        <f t="shared" si="131"/>
        <v>0</v>
      </c>
      <c r="L551" s="80" t="str">
        <f t="shared" si="132"/>
        <v/>
      </c>
      <c r="M551" s="81" t="e">
        <f t="shared" si="122"/>
        <v>#VALUE!</v>
      </c>
      <c r="N551" s="81" t="e">
        <f t="shared" si="123"/>
        <v>#VALUE!</v>
      </c>
      <c r="O551" s="81" t="e">
        <f t="shared" si="124"/>
        <v>#VALUE!</v>
      </c>
      <c r="P551" s="82" t="e">
        <f t="shared" si="125"/>
        <v>#VALUE!</v>
      </c>
      <c r="Q551" s="82" t="e">
        <f t="shared" si="133"/>
        <v>#VALUE!</v>
      </c>
      <c r="R551" s="82" t="b">
        <f t="shared" si="134"/>
        <v>0</v>
      </c>
      <c r="S551" s="72" t="str">
        <f t="shared" si="126"/>
        <v/>
      </c>
      <c r="T551" s="81" t="e" cm="1">
        <f t="array" aca="1" ref="T551" ca="1">TEXT(RIGHT(10-RIGHT(SUM(INDEX(1*(MID(MID(C551,1,1)*2,ROW(INDIRECT("1:"&amp;LEN(MID(C551,1,1)*2))),1)),,))+MID(C551,2,1)+
SUM(INDEX(1*(MID(MID(C551,3,1)*2,ROW(INDIRECT("1:"&amp;LEN(MID(C551,3,1)*2))),1)),,))+MID(C551,4,1)+
SUM(INDEX(1*(MID(MID(C551,5,1)*2,ROW(INDIRECT("1:"&amp;LEN(MID(C551,5,1)*2))),1)),,))+MID(C551,6,1)+
SUM(INDEX(1*(MID(MID(C551,8,1)*2,ROW(INDIRECT("1:"&amp;LEN(MID(C551,8,1)*2))),1)),,))+MID(C551,9,1)+
SUM(INDEX(1*(MID(MID(C551,10,1)*2,ROW(INDIRECT("1:"&amp;LEN(MID(C551,10,1)*2))),1)),,)),1),1),"0")</f>
        <v>#VALUE!</v>
      </c>
      <c r="U551" s="81" t="str">
        <f t="shared" si="127"/>
        <v/>
      </c>
      <c r="V551" s="83" t="b">
        <f t="shared" si="128"/>
        <v>0</v>
      </c>
      <c r="W551" s="112" t="e">
        <f>IF(#REF!="",FALSE,IF(OR(X551&gt;Z551,X551&lt;Y551),TRUE,FALSE))</f>
        <v>#REF!</v>
      </c>
      <c r="X551" s="112">
        <f t="shared" si="129"/>
        <v>0</v>
      </c>
      <c r="Y551" s="114" t="e">
        <f>#REF!-3/30</f>
        <v>#REF!</v>
      </c>
      <c r="Z551" s="115" t="e">
        <f>#REF!+1/30</f>
        <v>#REF!</v>
      </c>
    </row>
    <row r="552" spans="1:26" s="30" customFormat="1" x14ac:dyDescent="0.25">
      <c r="A552" s="19">
        <v>537</v>
      </c>
      <c r="B552" s="20"/>
      <c r="C552" s="149"/>
      <c r="D552" s="1"/>
      <c r="E552" s="1"/>
      <c r="F552" s="173"/>
      <c r="G552" s="55"/>
      <c r="H552" s="116" t="str">
        <f t="shared" si="130"/>
        <v/>
      </c>
      <c r="I552" s="35" t="b">
        <f t="shared" si="120"/>
        <v>0</v>
      </c>
      <c r="J552" s="80" t="str">
        <f t="shared" si="121"/>
        <v/>
      </c>
      <c r="K552" s="29" t="b">
        <f t="shared" si="131"/>
        <v>0</v>
      </c>
      <c r="L552" s="80" t="str">
        <f t="shared" si="132"/>
        <v/>
      </c>
      <c r="M552" s="81" t="e">
        <f t="shared" si="122"/>
        <v>#VALUE!</v>
      </c>
      <c r="N552" s="81" t="e">
        <f t="shared" si="123"/>
        <v>#VALUE!</v>
      </c>
      <c r="O552" s="81" t="e">
        <f t="shared" si="124"/>
        <v>#VALUE!</v>
      </c>
      <c r="P552" s="82" t="e">
        <f t="shared" si="125"/>
        <v>#VALUE!</v>
      </c>
      <c r="Q552" s="82" t="e">
        <f t="shared" si="133"/>
        <v>#VALUE!</v>
      </c>
      <c r="R552" s="82" t="b">
        <f t="shared" si="134"/>
        <v>0</v>
      </c>
      <c r="S552" s="72" t="str">
        <f t="shared" si="126"/>
        <v/>
      </c>
      <c r="T552" s="81" t="e" cm="1">
        <f t="array" aca="1" ref="T552" ca="1">TEXT(RIGHT(10-RIGHT(SUM(INDEX(1*(MID(MID(C552,1,1)*2,ROW(INDIRECT("1:"&amp;LEN(MID(C552,1,1)*2))),1)),,))+MID(C552,2,1)+
SUM(INDEX(1*(MID(MID(C552,3,1)*2,ROW(INDIRECT("1:"&amp;LEN(MID(C552,3,1)*2))),1)),,))+MID(C552,4,1)+
SUM(INDEX(1*(MID(MID(C552,5,1)*2,ROW(INDIRECT("1:"&amp;LEN(MID(C552,5,1)*2))),1)),,))+MID(C552,6,1)+
SUM(INDEX(1*(MID(MID(C552,8,1)*2,ROW(INDIRECT("1:"&amp;LEN(MID(C552,8,1)*2))),1)),,))+MID(C552,9,1)+
SUM(INDEX(1*(MID(MID(C552,10,1)*2,ROW(INDIRECT("1:"&amp;LEN(MID(C552,10,1)*2))),1)),,)),1),1),"0")</f>
        <v>#VALUE!</v>
      </c>
      <c r="U552" s="81" t="str">
        <f t="shared" si="127"/>
        <v/>
      </c>
      <c r="V552" s="83" t="b">
        <f t="shared" si="128"/>
        <v>0</v>
      </c>
      <c r="W552" s="112" t="e">
        <f>IF(#REF!="",FALSE,IF(OR(X552&gt;Z552,X552&lt;Y552),TRUE,FALSE))</f>
        <v>#REF!</v>
      </c>
      <c r="X552" s="112">
        <f t="shared" si="129"/>
        <v>0</v>
      </c>
      <c r="Y552" s="114" t="e">
        <f>#REF!-3/30</f>
        <v>#REF!</v>
      </c>
      <c r="Z552" s="115" t="e">
        <f>#REF!+1/30</f>
        <v>#REF!</v>
      </c>
    </row>
    <row r="553" spans="1:26" s="30" customFormat="1" x14ac:dyDescent="0.25">
      <c r="A553" s="19">
        <v>538</v>
      </c>
      <c r="B553" s="20"/>
      <c r="C553" s="149"/>
      <c r="D553" s="1"/>
      <c r="E553" s="1"/>
      <c r="F553" s="173"/>
      <c r="G553" s="55"/>
      <c r="H553" s="116" t="str">
        <f t="shared" si="130"/>
        <v/>
      </c>
      <c r="I553" s="35" t="b">
        <f t="shared" si="120"/>
        <v>0</v>
      </c>
      <c r="J553" s="80" t="str">
        <f t="shared" si="121"/>
        <v/>
      </c>
      <c r="K553" s="29" t="b">
        <f t="shared" si="131"/>
        <v>0</v>
      </c>
      <c r="L553" s="80" t="str">
        <f t="shared" si="132"/>
        <v/>
      </c>
      <c r="M553" s="81" t="e">
        <f t="shared" si="122"/>
        <v>#VALUE!</v>
      </c>
      <c r="N553" s="81" t="e">
        <f t="shared" si="123"/>
        <v>#VALUE!</v>
      </c>
      <c r="O553" s="81" t="e">
        <f t="shared" si="124"/>
        <v>#VALUE!</v>
      </c>
      <c r="P553" s="82" t="e">
        <f t="shared" si="125"/>
        <v>#VALUE!</v>
      </c>
      <c r="Q553" s="82" t="e">
        <f t="shared" si="133"/>
        <v>#VALUE!</v>
      </c>
      <c r="R553" s="82" t="b">
        <f t="shared" si="134"/>
        <v>0</v>
      </c>
      <c r="S553" s="72" t="str">
        <f t="shared" si="126"/>
        <v/>
      </c>
      <c r="T553" s="81" t="e" cm="1">
        <f t="array" aca="1" ref="T553" ca="1">TEXT(RIGHT(10-RIGHT(SUM(INDEX(1*(MID(MID(C553,1,1)*2,ROW(INDIRECT("1:"&amp;LEN(MID(C553,1,1)*2))),1)),,))+MID(C553,2,1)+
SUM(INDEX(1*(MID(MID(C553,3,1)*2,ROW(INDIRECT("1:"&amp;LEN(MID(C553,3,1)*2))),1)),,))+MID(C553,4,1)+
SUM(INDEX(1*(MID(MID(C553,5,1)*2,ROW(INDIRECT("1:"&amp;LEN(MID(C553,5,1)*2))),1)),,))+MID(C553,6,1)+
SUM(INDEX(1*(MID(MID(C553,8,1)*2,ROW(INDIRECT("1:"&amp;LEN(MID(C553,8,1)*2))),1)),,))+MID(C553,9,1)+
SUM(INDEX(1*(MID(MID(C553,10,1)*2,ROW(INDIRECT("1:"&amp;LEN(MID(C553,10,1)*2))),1)),,)),1),1),"0")</f>
        <v>#VALUE!</v>
      </c>
      <c r="U553" s="81" t="str">
        <f t="shared" si="127"/>
        <v/>
      </c>
      <c r="V553" s="83" t="b">
        <f t="shared" si="128"/>
        <v>0</v>
      </c>
      <c r="W553" s="112" t="e">
        <f>IF(#REF!="",FALSE,IF(OR(X553&gt;Z553,X553&lt;Y553),TRUE,FALSE))</f>
        <v>#REF!</v>
      </c>
      <c r="X553" s="112">
        <f t="shared" si="129"/>
        <v>0</v>
      </c>
      <c r="Y553" s="114" t="e">
        <f>#REF!-3/30</f>
        <v>#REF!</v>
      </c>
      <c r="Z553" s="115" t="e">
        <f>#REF!+1/30</f>
        <v>#REF!</v>
      </c>
    </row>
    <row r="554" spans="1:26" s="30" customFormat="1" x14ac:dyDescent="0.25">
      <c r="A554" s="19">
        <v>539</v>
      </c>
      <c r="B554" s="20"/>
      <c r="C554" s="149"/>
      <c r="D554" s="1"/>
      <c r="E554" s="1"/>
      <c r="F554" s="173"/>
      <c r="G554" s="55"/>
      <c r="H554" s="116" t="str">
        <f t="shared" si="130"/>
        <v/>
      </c>
      <c r="I554" s="35" t="b">
        <f t="shared" si="120"/>
        <v>0</v>
      </c>
      <c r="J554" s="80" t="str">
        <f t="shared" si="121"/>
        <v/>
      </c>
      <c r="K554" s="29" t="b">
        <f t="shared" si="131"/>
        <v>0</v>
      </c>
      <c r="L554" s="80" t="str">
        <f t="shared" si="132"/>
        <v/>
      </c>
      <c r="M554" s="81" t="e">
        <f t="shared" si="122"/>
        <v>#VALUE!</v>
      </c>
      <c r="N554" s="81" t="e">
        <f t="shared" si="123"/>
        <v>#VALUE!</v>
      </c>
      <c r="O554" s="81" t="e">
        <f t="shared" si="124"/>
        <v>#VALUE!</v>
      </c>
      <c r="P554" s="82" t="e">
        <f t="shared" si="125"/>
        <v>#VALUE!</v>
      </c>
      <c r="Q554" s="82" t="e">
        <f t="shared" si="133"/>
        <v>#VALUE!</v>
      </c>
      <c r="R554" s="82" t="b">
        <f t="shared" si="134"/>
        <v>0</v>
      </c>
      <c r="S554" s="72" t="str">
        <f t="shared" si="126"/>
        <v/>
      </c>
      <c r="T554" s="81" t="e" cm="1">
        <f t="array" aca="1" ref="T554" ca="1">TEXT(RIGHT(10-RIGHT(SUM(INDEX(1*(MID(MID(C554,1,1)*2,ROW(INDIRECT("1:"&amp;LEN(MID(C554,1,1)*2))),1)),,))+MID(C554,2,1)+
SUM(INDEX(1*(MID(MID(C554,3,1)*2,ROW(INDIRECT("1:"&amp;LEN(MID(C554,3,1)*2))),1)),,))+MID(C554,4,1)+
SUM(INDEX(1*(MID(MID(C554,5,1)*2,ROW(INDIRECT("1:"&amp;LEN(MID(C554,5,1)*2))),1)),,))+MID(C554,6,1)+
SUM(INDEX(1*(MID(MID(C554,8,1)*2,ROW(INDIRECT("1:"&amp;LEN(MID(C554,8,1)*2))),1)),,))+MID(C554,9,1)+
SUM(INDEX(1*(MID(MID(C554,10,1)*2,ROW(INDIRECT("1:"&amp;LEN(MID(C554,10,1)*2))),1)),,)),1),1),"0")</f>
        <v>#VALUE!</v>
      </c>
      <c r="U554" s="81" t="str">
        <f t="shared" si="127"/>
        <v/>
      </c>
      <c r="V554" s="83" t="b">
        <f t="shared" si="128"/>
        <v>0</v>
      </c>
      <c r="W554" s="112" t="e">
        <f>IF(#REF!="",FALSE,IF(OR(X554&gt;Z554,X554&lt;Y554),TRUE,FALSE))</f>
        <v>#REF!</v>
      </c>
      <c r="X554" s="112">
        <f t="shared" si="129"/>
        <v>0</v>
      </c>
      <c r="Y554" s="114" t="e">
        <f>#REF!-3/30</f>
        <v>#REF!</v>
      </c>
      <c r="Z554" s="115" t="e">
        <f>#REF!+1/30</f>
        <v>#REF!</v>
      </c>
    </row>
    <row r="555" spans="1:26" s="30" customFormat="1" x14ac:dyDescent="0.25">
      <c r="A555" s="19">
        <v>540</v>
      </c>
      <c r="B555" s="20"/>
      <c r="C555" s="149"/>
      <c r="D555" s="1"/>
      <c r="E555" s="1"/>
      <c r="F555" s="173"/>
      <c r="G555" s="55"/>
      <c r="H555" s="116" t="str">
        <f t="shared" si="130"/>
        <v/>
      </c>
      <c r="I555" s="35" t="b">
        <f t="shared" si="120"/>
        <v>0</v>
      </c>
      <c r="J555" s="80" t="str">
        <f t="shared" si="121"/>
        <v/>
      </c>
      <c r="K555" s="29" t="b">
        <f t="shared" si="131"/>
        <v>0</v>
      </c>
      <c r="L555" s="80" t="str">
        <f t="shared" si="132"/>
        <v/>
      </c>
      <c r="M555" s="81" t="e">
        <f t="shared" si="122"/>
        <v>#VALUE!</v>
      </c>
      <c r="N555" s="81" t="e">
        <f t="shared" si="123"/>
        <v>#VALUE!</v>
      </c>
      <c r="O555" s="81" t="e">
        <f t="shared" si="124"/>
        <v>#VALUE!</v>
      </c>
      <c r="P555" s="82" t="e">
        <f t="shared" si="125"/>
        <v>#VALUE!</v>
      </c>
      <c r="Q555" s="82" t="e">
        <f t="shared" si="133"/>
        <v>#VALUE!</v>
      </c>
      <c r="R555" s="82" t="b">
        <f t="shared" si="134"/>
        <v>0</v>
      </c>
      <c r="S555" s="72" t="str">
        <f t="shared" si="126"/>
        <v/>
      </c>
      <c r="T555" s="81" t="e" cm="1">
        <f t="array" aca="1" ref="T555" ca="1">TEXT(RIGHT(10-RIGHT(SUM(INDEX(1*(MID(MID(C555,1,1)*2,ROW(INDIRECT("1:"&amp;LEN(MID(C555,1,1)*2))),1)),,))+MID(C555,2,1)+
SUM(INDEX(1*(MID(MID(C555,3,1)*2,ROW(INDIRECT("1:"&amp;LEN(MID(C555,3,1)*2))),1)),,))+MID(C555,4,1)+
SUM(INDEX(1*(MID(MID(C555,5,1)*2,ROW(INDIRECT("1:"&amp;LEN(MID(C555,5,1)*2))),1)),,))+MID(C555,6,1)+
SUM(INDEX(1*(MID(MID(C555,8,1)*2,ROW(INDIRECT("1:"&amp;LEN(MID(C555,8,1)*2))),1)),,))+MID(C555,9,1)+
SUM(INDEX(1*(MID(MID(C555,10,1)*2,ROW(INDIRECT("1:"&amp;LEN(MID(C555,10,1)*2))),1)),,)),1),1),"0")</f>
        <v>#VALUE!</v>
      </c>
      <c r="U555" s="81" t="str">
        <f t="shared" si="127"/>
        <v/>
      </c>
      <c r="V555" s="83" t="b">
        <f t="shared" si="128"/>
        <v>0</v>
      </c>
      <c r="W555" s="112" t="e">
        <f>IF(#REF!="",FALSE,IF(OR(X555&gt;Z555,X555&lt;Y555),TRUE,FALSE))</f>
        <v>#REF!</v>
      </c>
      <c r="X555" s="112">
        <f t="shared" si="129"/>
        <v>0</v>
      </c>
      <c r="Y555" s="114" t="e">
        <f>#REF!-3/30</f>
        <v>#REF!</v>
      </c>
      <c r="Z555" s="115" t="e">
        <f>#REF!+1/30</f>
        <v>#REF!</v>
      </c>
    </row>
    <row r="556" spans="1:26" s="30" customFormat="1" x14ac:dyDescent="0.25">
      <c r="A556" s="19">
        <v>541</v>
      </c>
      <c r="B556" s="20"/>
      <c r="C556" s="149"/>
      <c r="D556" s="1"/>
      <c r="E556" s="1"/>
      <c r="F556" s="173"/>
      <c r="G556" s="55"/>
      <c r="H556" s="116" t="str">
        <f t="shared" si="130"/>
        <v/>
      </c>
      <c r="I556" s="35" t="b">
        <f t="shared" si="120"/>
        <v>0</v>
      </c>
      <c r="J556" s="80" t="str">
        <f t="shared" si="121"/>
        <v/>
      </c>
      <c r="K556" s="29" t="b">
        <f t="shared" si="131"/>
        <v>0</v>
      </c>
      <c r="L556" s="80" t="str">
        <f t="shared" si="132"/>
        <v/>
      </c>
      <c r="M556" s="81" t="e">
        <f t="shared" si="122"/>
        <v>#VALUE!</v>
      </c>
      <c r="N556" s="81" t="e">
        <f t="shared" si="123"/>
        <v>#VALUE!</v>
      </c>
      <c r="O556" s="81" t="e">
        <f t="shared" si="124"/>
        <v>#VALUE!</v>
      </c>
      <c r="P556" s="82" t="e">
        <f t="shared" si="125"/>
        <v>#VALUE!</v>
      </c>
      <c r="Q556" s="82" t="e">
        <f t="shared" si="133"/>
        <v>#VALUE!</v>
      </c>
      <c r="R556" s="82" t="b">
        <f t="shared" si="134"/>
        <v>0</v>
      </c>
      <c r="S556" s="72" t="str">
        <f t="shared" si="126"/>
        <v/>
      </c>
      <c r="T556" s="81" t="e" cm="1">
        <f t="array" aca="1" ref="T556" ca="1">TEXT(RIGHT(10-RIGHT(SUM(INDEX(1*(MID(MID(C556,1,1)*2,ROW(INDIRECT("1:"&amp;LEN(MID(C556,1,1)*2))),1)),,))+MID(C556,2,1)+
SUM(INDEX(1*(MID(MID(C556,3,1)*2,ROW(INDIRECT("1:"&amp;LEN(MID(C556,3,1)*2))),1)),,))+MID(C556,4,1)+
SUM(INDEX(1*(MID(MID(C556,5,1)*2,ROW(INDIRECT("1:"&amp;LEN(MID(C556,5,1)*2))),1)),,))+MID(C556,6,1)+
SUM(INDEX(1*(MID(MID(C556,8,1)*2,ROW(INDIRECT("1:"&amp;LEN(MID(C556,8,1)*2))),1)),,))+MID(C556,9,1)+
SUM(INDEX(1*(MID(MID(C556,10,1)*2,ROW(INDIRECT("1:"&amp;LEN(MID(C556,10,1)*2))),1)),,)),1),1),"0")</f>
        <v>#VALUE!</v>
      </c>
      <c r="U556" s="81" t="str">
        <f t="shared" si="127"/>
        <v/>
      </c>
      <c r="V556" s="83" t="b">
        <f t="shared" si="128"/>
        <v>0</v>
      </c>
      <c r="W556" s="112" t="e">
        <f>IF(#REF!="",FALSE,IF(OR(X556&gt;Z556,X556&lt;Y556),TRUE,FALSE))</f>
        <v>#REF!</v>
      </c>
      <c r="X556" s="112">
        <f t="shared" si="129"/>
        <v>0</v>
      </c>
      <c r="Y556" s="114" t="e">
        <f>#REF!-3/30</f>
        <v>#REF!</v>
      </c>
      <c r="Z556" s="115" t="e">
        <f>#REF!+1/30</f>
        <v>#REF!</v>
      </c>
    </row>
    <row r="557" spans="1:26" s="30" customFormat="1" x14ac:dyDescent="0.25">
      <c r="A557" s="19">
        <v>542</v>
      </c>
      <c r="B557" s="20"/>
      <c r="C557" s="149"/>
      <c r="D557" s="1"/>
      <c r="E557" s="1"/>
      <c r="F557" s="173"/>
      <c r="G557" s="55"/>
      <c r="H557" s="116" t="str">
        <f t="shared" si="130"/>
        <v/>
      </c>
      <c r="I557" s="35" t="b">
        <f t="shared" si="120"/>
        <v>0</v>
      </c>
      <c r="J557" s="80" t="str">
        <f t="shared" si="121"/>
        <v/>
      </c>
      <c r="K557" s="29" t="b">
        <f t="shared" si="131"/>
        <v>0</v>
      </c>
      <c r="L557" s="80" t="str">
        <f t="shared" si="132"/>
        <v/>
      </c>
      <c r="M557" s="81" t="e">
        <f t="shared" si="122"/>
        <v>#VALUE!</v>
      </c>
      <c r="N557" s="81" t="e">
        <f t="shared" si="123"/>
        <v>#VALUE!</v>
      </c>
      <c r="O557" s="81" t="e">
        <f t="shared" si="124"/>
        <v>#VALUE!</v>
      </c>
      <c r="P557" s="82" t="e">
        <f t="shared" si="125"/>
        <v>#VALUE!</v>
      </c>
      <c r="Q557" s="82" t="e">
        <f t="shared" si="133"/>
        <v>#VALUE!</v>
      </c>
      <c r="R557" s="82" t="b">
        <f t="shared" si="134"/>
        <v>0</v>
      </c>
      <c r="S557" s="72" t="str">
        <f t="shared" si="126"/>
        <v/>
      </c>
      <c r="T557" s="81" t="e" cm="1">
        <f t="array" aca="1" ref="T557" ca="1">TEXT(RIGHT(10-RIGHT(SUM(INDEX(1*(MID(MID(C557,1,1)*2,ROW(INDIRECT("1:"&amp;LEN(MID(C557,1,1)*2))),1)),,))+MID(C557,2,1)+
SUM(INDEX(1*(MID(MID(C557,3,1)*2,ROW(INDIRECT("1:"&amp;LEN(MID(C557,3,1)*2))),1)),,))+MID(C557,4,1)+
SUM(INDEX(1*(MID(MID(C557,5,1)*2,ROW(INDIRECT("1:"&amp;LEN(MID(C557,5,1)*2))),1)),,))+MID(C557,6,1)+
SUM(INDEX(1*(MID(MID(C557,8,1)*2,ROW(INDIRECT("1:"&amp;LEN(MID(C557,8,1)*2))),1)),,))+MID(C557,9,1)+
SUM(INDEX(1*(MID(MID(C557,10,1)*2,ROW(INDIRECT("1:"&amp;LEN(MID(C557,10,1)*2))),1)),,)),1),1),"0")</f>
        <v>#VALUE!</v>
      </c>
      <c r="U557" s="81" t="str">
        <f t="shared" si="127"/>
        <v/>
      </c>
      <c r="V557" s="83" t="b">
        <f t="shared" si="128"/>
        <v>0</v>
      </c>
      <c r="W557" s="112" t="e">
        <f>IF(#REF!="",FALSE,IF(OR(X557&gt;Z557,X557&lt;Y557),TRUE,FALSE))</f>
        <v>#REF!</v>
      </c>
      <c r="X557" s="112">
        <f t="shared" si="129"/>
        <v>0</v>
      </c>
      <c r="Y557" s="114" t="e">
        <f>#REF!-3/30</f>
        <v>#REF!</v>
      </c>
      <c r="Z557" s="115" t="e">
        <f>#REF!+1/30</f>
        <v>#REF!</v>
      </c>
    </row>
    <row r="558" spans="1:26" s="30" customFormat="1" x14ac:dyDescent="0.25">
      <c r="A558" s="19">
        <v>543</v>
      </c>
      <c r="B558" s="20"/>
      <c r="C558" s="149"/>
      <c r="D558" s="1"/>
      <c r="E558" s="1"/>
      <c r="F558" s="173"/>
      <c r="G558" s="55"/>
      <c r="H558" s="116" t="str">
        <f t="shared" si="130"/>
        <v/>
      </c>
      <c r="I558" s="35" t="b">
        <f t="shared" si="120"/>
        <v>0</v>
      </c>
      <c r="J558" s="80" t="str">
        <f t="shared" si="121"/>
        <v/>
      </c>
      <c r="K558" s="29" t="b">
        <f t="shared" si="131"/>
        <v>0</v>
      </c>
      <c r="L558" s="80" t="str">
        <f t="shared" si="132"/>
        <v/>
      </c>
      <c r="M558" s="81" t="e">
        <f t="shared" si="122"/>
        <v>#VALUE!</v>
      </c>
      <c r="N558" s="81" t="e">
        <f t="shared" si="123"/>
        <v>#VALUE!</v>
      </c>
      <c r="O558" s="81" t="e">
        <f t="shared" si="124"/>
        <v>#VALUE!</v>
      </c>
      <c r="P558" s="82" t="e">
        <f t="shared" si="125"/>
        <v>#VALUE!</v>
      </c>
      <c r="Q558" s="82" t="e">
        <f t="shared" si="133"/>
        <v>#VALUE!</v>
      </c>
      <c r="R558" s="82" t="b">
        <f t="shared" si="134"/>
        <v>0</v>
      </c>
      <c r="S558" s="72" t="str">
        <f t="shared" si="126"/>
        <v/>
      </c>
      <c r="T558" s="81" t="e" cm="1">
        <f t="array" aca="1" ref="T558" ca="1">TEXT(RIGHT(10-RIGHT(SUM(INDEX(1*(MID(MID(C558,1,1)*2,ROW(INDIRECT("1:"&amp;LEN(MID(C558,1,1)*2))),1)),,))+MID(C558,2,1)+
SUM(INDEX(1*(MID(MID(C558,3,1)*2,ROW(INDIRECT("1:"&amp;LEN(MID(C558,3,1)*2))),1)),,))+MID(C558,4,1)+
SUM(INDEX(1*(MID(MID(C558,5,1)*2,ROW(INDIRECT("1:"&amp;LEN(MID(C558,5,1)*2))),1)),,))+MID(C558,6,1)+
SUM(INDEX(1*(MID(MID(C558,8,1)*2,ROW(INDIRECT("1:"&amp;LEN(MID(C558,8,1)*2))),1)),,))+MID(C558,9,1)+
SUM(INDEX(1*(MID(MID(C558,10,1)*2,ROW(INDIRECT("1:"&amp;LEN(MID(C558,10,1)*2))),1)),,)),1),1),"0")</f>
        <v>#VALUE!</v>
      </c>
      <c r="U558" s="81" t="str">
        <f t="shared" si="127"/>
        <v/>
      </c>
      <c r="V558" s="83" t="b">
        <f t="shared" si="128"/>
        <v>0</v>
      </c>
      <c r="W558" s="112" t="e">
        <f>IF(#REF!="",FALSE,IF(OR(X558&gt;Z558,X558&lt;Y558),TRUE,FALSE))</f>
        <v>#REF!</v>
      </c>
      <c r="X558" s="112">
        <f t="shared" si="129"/>
        <v>0</v>
      </c>
      <c r="Y558" s="114" t="e">
        <f>#REF!-3/30</f>
        <v>#REF!</v>
      </c>
      <c r="Z558" s="115" t="e">
        <f>#REF!+1/30</f>
        <v>#REF!</v>
      </c>
    </row>
    <row r="559" spans="1:26" s="30" customFormat="1" x14ac:dyDescent="0.25">
      <c r="A559" s="19">
        <v>544</v>
      </c>
      <c r="B559" s="20"/>
      <c r="C559" s="149"/>
      <c r="D559" s="1"/>
      <c r="E559" s="1"/>
      <c r="F559" s="173"/>
      <c r="G559" s="55"/>
      <c r="H559" s="116" t="str">
        <f t="shared" si="130"/>
        <v/>
      </c>
      <c r="I559" s="35" t="b">
        <f t="shared" si="120"/>
        <v>0</v>
      </c>
      <c r="J559" s="80" t="str">
        <f t="shared" si="121"/>
        <v/>
      </c>
      <c r="K559" s="29" t="b">
        <f t="shared" si="131"/>
        <v>0</v>
      </c>
      <c r="L559" s="80" t="str">
        <f t="shared" si="132"/>
        <v/>
      </c>
      <c r="M559" s="81" t="e">
        <f t="shared" si="122"/>
        <v>#VALUE!</v>
      </c>
      <c r="N559" s="81" t="e">
        <f t="shared" si="123"/>
        <v>#VALUE!</v>
      </c>
      <c r="O559" s="81" t="e">
        <f t="shared" si="124"/>
        <v>#VALUE!</v>
      </c>
      <c r="P559" s="82" t="e">
        <f t="shared" si="125"/>
        <v>#VALUE!</v>
      </c>
      <c r="Q559" s="82" t="e">
        <f t="shared" si="133"/>
        <v>#VALUE!</v>
      </c>
      <c r="R559" s="82" t="b">
        <f t="shared" si="134"/>
        <v>0</v>
      </c>
      <c r="S559" s="72" t="str">
        <f t="shared" si="126"/>
        <v/>
      </c>
      <c r="T559" s="81" t="e" cm="1">
        <f t="array" aca="1" ref="T559" ca="1">TEXT(RIGHT(10-RIGHT(SUM(INDEX(1*(MID(MID(C559,1,1)*2,ROW(INDIRECT("1:"&amp;LEN(MID(C559,1,1)*2))),1)),,))+MID(C559,2,1)+
SUM(INDEX(1*(MID(MID(C559,3,1)*2,ROW(INDIRECT("1:"&amp;LEN(MID(C559,3,1)*2))),1)),,))+MID(C559,4,1)+
SUM(INDEX(1*(MID(MID(C559,5,1)*2,ROW(INDIRECT("1:"&amp;LEN(MID(C559,5,1)*2))),1)),,))+MID(C559,6,1)+
SUM(INDEX(1*(MID(MID(C559,8,1)*2,ROW(INDIRECT("1:"&amp;LEN(MID(C559,8,1)*2))),1)),,))+MID(C559,9,1)+
SUM(INDEX(1*(MID(MID(C559,10,1)*2,ROW(INDIRECT("1:"&amp;LEN(MID(C559,10,1)*2))),1)),,)),1),1),"0")</f>
        <v>#VALUE!</v>
      </c>
      <c r="U559" s="81" t="str">
        <f t="shared" si="127"/>
        <v/>
      </c>
      <c r="V559" s="83" t="b">
        <f t="shared" si="128"/>
        <v>0</v>
      </c>
      <c r="W559" s="112" t="e">
        <f>IF(#REF!="",FALSE,IF(OR(X559&gt;Z559,X559&lt;Y559),TRUE,FALSE))</f>
        <v>#REF!</v>
      </c>
      <c r="X559" s="112">
        <f t="shared" si="129"/>
        <v>0</v>
      </c>
      <c r="Y559" s="114" t="e">
        <f>#REF!-3/30</f>
        <v>#REF!</v>
      </c>
      <c r="Z559" s="115" t="e">
        <f>#REF!+1/30</f>
        <v>#REF!</v>
      </c>
    </row>
    <row r="560" spans="1:26" s="30" customFormat="1" x14ac:dyDescent="0.25">
      <c r="A560" s="19">
        <v>545</v>
      </c>
      <c r="B560" s="20"/>
      <c r="C560" s="149"/>
      <c r="D560" s="1"/>
      <c r="E560" s="1"/>
      <c r="F560" s="173"/>
      <c r="G560" s="55"/>
      <c r="H560" s="116" t="str">
        <f t="shared" si="130"/>
        <v/>
      </c>
      <c r="I560" s="35" t="b">
        <f t="shared" si="120"/>
        <v>0</v>
      </c>
      <c r="J560" s="80" t="str">
        <f t="shared" si="121"/>
        <v/>
      </c>
      <c r="K560" s="29" t="b">
        <f t="shared" si="131"/>
        <v>0</v>
      </c>
      <c r="L560" s="80" t="str">
        <f t="shared" si="132"/>
        <v/>
      </c>
      <c r="M560" s="81" t="e">
        <f t="shared" si="122"/>
        <v>#VALUE!</v>
      </c>
      <c r="N560" s="81" t="e">
        <f t="shared" si="123"/>
        <v>#VALUE!</v>
      </c>
      <c r="O560" s="81" t="e">
        <f t="shared" si="124"/>
        <v>#VALUE!</v>
      </c>
      <c r="P560" s="82" t="e">
        <f t="shared" si="125"/>
        <v>#VALUE!</v>
      </c>
      <c r="Q560" s="82" t="e">
        <f t="shared" si="133"/>
        <v>#VALUE!</v>
      </c>
      <c r="R560" s="82" t="b">
        <f t="shared" si="134"/>
        <v>0</v>
      </c>
      <c r="S560" s="72" t="str">
        <f t="shared" si="126"/>
        <v/>
      </c>
      <c r="T560" s="81" t="e" cm="1">
        <f t="array" aca="1" ref="T560" ca="1">TEXT(RIGHT(10-RIGHT(SUM(INDEX(1*(MID(MID(C560,1,1)*2,ROW(INDIRECT("1:"&amp;LEN(MID(C560,1,1)*2))),1)),,))+MID(C560,2,1)+
SUM(INDEX(1*(MID(MID(C560,3,1)*2,ROW(INDIRECT("1:"&amp;LEN(MID(C560,3,1)*2))),1)),,))+MID(C560,4,1)+
SUM(INDEX(1*(MID(MID(C560,5,1)*2,ROW(INDIRECT("1:"&amp;LEN(MID(C560,5,1)*2))),1)),,))+MID(C560,6,1)+
SUM(INDEX(1*(MID(MID(C560,8,1)*2,ROW(INDIRECT("1:"&amp;LEN(MID(C560,8,1)*2))),1)),,))+MID(C560,9,1)+
SUM(INDEX(1*(MID(MID(C560,10,1)*2,ROW(INDIRECT("1:"&amp;LEN(MID(C560,10,1)*2))),1)),,)),1),1),"0")</f>
        <v>#VALUE!</v>
      </c>
      <c r="U560" s="81" t="str">
        <f t="shared" si="127"/>
        <v/>
      </c>
      <c r="V560" s="83" t="b">
        <f t="shared" si="128"/>
        <v>0</v>
      </c>
      <c r="W560" s="112" t="e">
        <f>IF(#REF!="",FALSE,IF(OR(X560&gt;Z560,X560&lt;Y560),TRUE,FALSE))</f>
        <v>#REF!</v>
      </c>
      <c r="X560" s="112">
        <f t="shared" si="129"/>
        <v>0</v>
      </c>
      <c r="Y560" s="114" t="e">
        <f>#REF!-3/30</f>
        <v>#REF!</v>
      </c>
      <c r="Z560" s="115" t="e">
        <f>#REF!+1/30</f>
        <v>#REF!</v>
      </c>
    </row>
    <row r="561" spans="1:26" s="30" customFormat="1" x14ac:dyDescent="0.25">
      <c r="A561" s="19">
        <v>546</v>
      </c>
      <c r="B561" s="20"/>
      <c r="C561" s="149"/>
      <c r="D561" s="1"/>
      <c r="E561" s="1"/>
      <c r="F561" s="173"/>
      <c r="G561" s="55"/>
      <c r="H561" s="116" t="str">
        <f t="shared" si="130"/>
        <v/>
      </c>
      <c r="I561" s="35" t="b">
        <f t="shared" si="120"/>
        <v>0</v>
      </c>
      <c r="J561" s="80" t="str">
        <f t="shared" si="121"/>
        <v/>
      </c>
      <c r="K561" s="29" t="b">
        <f t="shared" si="131"/>
        <v>0</v>
      </c>
      <c r="L561" s="80" t="str">
        <f t="shared" si="132"/>
        <v/>
      </c>
      <c r="M561" s="81" t="e">
        <f t="shared" si="122"/>
        <v>#VALUE!</v>
      </c>
      <c r="N561" s="81" t="e">
        <f t="shared" si="123"/>
        <v>#VALUE!</v>
      </c>
      <c r="O561" s="81" t="e">
        <f t="shared" si="124"/>
        <v>#VALUE!</v>
      </c>
      <c r="P561" s="82" t="e">
        <f t="shared" si="125"/>
        <v>#VALUE!</v>
      </c>
      <c r="Q561" s="82" t="e">
        <f t="shared" si="133"/>
        <v>#VALUE!</v>
      </c>
      <c r="R561" s="82" t="b">
        <f t="shared" si="134"/>
        <v>0</v>
      </c>
      <c r="S561" s="72" t="str">
        <f t="shared" si="126"/>
        <v/>
      </c>
      <c r="T561" s="81" t="e" cm="1">
        <f t="array" aca="1" ref="T561" ca="1">TEXT(RIGHT(10-RIGHT(SUM(INDEX(1*(MID(MID(C561,1,1)*2,ROW(INDIRECT("1:"&amp;LEN(MID(C561,1,1)*2))),1)),,))+MID(C561,2,1)+
SUM(INDEX(1*(MID(MID(C561,3,1)*2,ROW(INDIRECT("1:"&amp;LEN(MID(C561,3,1)*2))),1)),,))+MID(C561,4,1)+
SUM(INDEX(1*(MID(MID(C561,5,1)*2,ROW(INDIRECT("1:"&amp;LEN(MID(C561,5,1)*2))),1)),,))+MID(C561,6,1)+
SUM(INDEX(1*(MID(MID(C561,8,1)*2,ROW(INDIRECT("1:"&amp;LEN(MID(C561,8,1)*2))),1)),,))+MID(C561,9,1)+
SUM(INDEX(1*(MID(MID(C561,10,1)*2,ROW(INDIRECT("1:"&amp;LEN(MID(C561,10,1)*2))),1)),,)),1),1),"0")</f>
        <v>#VALUE!</v>
      </c>
      <c r="U561" s="81" t="str">
        <f t="shared" si="127"/>
        <v/>
      </c>
      <c r="V561" s="83" t="b">
        <f t="shared" si="128"/>
        <v>0</v>
      </c>
      <c r="W561" s="112" t="e">
        <f>IF(#REF!="",FALSE,IF(OR(X561&gt;Z561,X561&lt;Y561),TRUE,FALSE))</f>
        <v>#REF!</v>
      </c>
      <c r="X561" s="112">
        <f t="shared" si="129"/>
        <v>0</v>
      </c>
      <c r="Y561" s="114" t="e">
        <f>#REF!-3/30</f>
        <v>#REF!</v>
      </c>
      <c r="Z561" s="115" t="e">
        <f>#REF!+1/30</f>
        <v>#REF!</v>
      </c>
    </row>
    <row r="562" spans="1:26" s="30" customFormat="1" x14ac:dyDescent="0.25">
      <c r="A562" s="19">
        <v>547</v>
      </c>
      <c r="B562" s="20"/>
      <c r="C562" s="149"/>
      <c r="D562" s="1"/>
      <c r="E562" s="1"/>
      <c r="F562" s="173"/>
      <c r="G562" s="55"/>
      <c r="H562" s="116" t="str">
        <f t="shared" si="130"/>
        <v/>
      </c>
      <c r="I562" s="35" t="b">
        <f t="shared" si="120"/>
        <v>0</v>
      </c>
      <c r="J562" s="80" t="str">
        <f t="shared" si="121"/>
        <v/>
      </c>
      <c r="K562" s="29" t="b">
        <f t="shared" si="131"/>
        <v>0</v>
      </c>
      <c r="L562" s="80" t="str">
        <f t="shared" si="132"/>
        <v/>
      </c>
      <c r="M562" s="81" t="e">
        <f t="shared" si="122"/>
        <v>#VALUE!</v>
      </c>
      <c r="N562" s="81" t="e">
        <f t="shared" si="123"/>
        <v>#VALUE!</v>
      </c>
      <c r="O562" s="81" t="e">
        <f t="shared" si="124"/>
        <v>#VALUE!</v>
      </c>
      <c r="P562" s="82" t="e">
        <f t="shared" si="125"/>
        <v>#VALUE!</v>
      </c>
      <c r="Q562" s="82" t="e">
        <f t="shared" si="133"/>
        <v>#VALUE!</v>
      </c>
      <c r="R562" s="82" t="b">
        <f t="shared" si="134"/>
        <v>0</v>
      </c>
      <c r="S562" s="72" t="str">
        <f t="shared" si="126"/>
        <v/>
      </c>
      <c r="T562" s="81" t="e" cm="1">
        <f t="array" aca="1" ref="T562" ca="1">TEXT(RIGHT(10-RIGHT(SUM(INDEX(1*(MID(MID(C562,1,1)*2,ROW(INDIRECT("1:"&amp;LEN(MID(C562,1,1)*2))),1)),,))+MID(C562,2,1)+
SUM(INDEX(1*(MID(MID(C562,3,1)*2,ROW(INDIRECT("1:"&amp;LEN(MID(C562,3,1)*2))),1)),,))+MID(C562,4,1)+
SUM(INDEX(1*(MID(MID(C562,5,1)*2,ROW(INDIRECT("1:"&amp;LEN(MID(C562,5,1)*2))),1)),,))+MID(C562,6,1)+
SUM(INDEX(1*(MID(MID(C562,8,1)*2,ROW(INDIRECT("1:"&amp;LEN(MID(C562,8,1)*2))),1)),,))+MID(C562,9,1)+
SUM(INDEX(1*(MID(MID(C562,10,1)*2,ROW(INDIRECT("1:"&amp;LEN(MID(C562,10,1)*2))),1)),,)),1),1),"0")</f>
        <v>#VALUE!</v>
      </c>
      <c r="U562" s="81" t="str">
        <f t="shared" si="127"/>
        <v/>
      </c>
      <c r="V562" s="83" t="b">
        <f t="shared" si="128"/>
        <v>0</v>
      </c>
      <c r="W562" s="112" t="e">
        <f>IF(#REF!="",FALSE,IF(OR(X562&gt;Z562,X562&lt;Y562),TRUE,FALSE))</f>
        <v>#REF!</v>
      </c>
      <c r="X562" s="112">
        <f t="shared" si="129"/>
        <v>0</v>
      </c>
      <c r="Y562" s="114" t="e">
        <f>#REF!-3/30</f>
        <v>#REF!</v>
      </c>
      <c r="Z562" s="115" t="e">
        <f>#REF!+1/30</f>
        <v>#REF!</v>
      </c>
    </row>
    <row r="563" spans="1:26" s="30" customFormat="1" x14ac:dyDescent="0.25">
      <c r="A563" s="19">
        <v>548</v>
      </c>
      <c r="B563" s="20"/>
      <c r="C563" s="149"/>
      <c r="D563" s="1"/>
      <c r="E563" s="1"/>
      <c r="F563" s="173"/>
      <c r="G563" s="55"/>
      <c r="H563" s="116" t="str">
        <f t="shared" si="130"/>
        <v/>
      </c>
      <c r="I563" s="35" t="b">
        <f t="shared" si="120"/>
        <v>0</v>
      </c>
      <c r="J563" s="80" t="str">
        <f t="shared" si="121"/>
        <v/>
      </c>
      <c r="K563" s="29" t="b">
        <f t="shared" si="131"/>
        <v>0</v>
      </c>
      <c r="L563" s="80" t="str">
        <f t="shared" si="132"/>
        <v/>
      </c>
      <c r="M563" s="81" t="e">
        <f t="shared" si="122"/>
        <v>#VALUE!</v>
      </c>
      <c r="N563" s="81" t="e">
        <f t="shared" si="123"/>
        <v>#VALUE!</v>
      </c>
      <c r="O563" s="81" t="e">
        <f t="shared" si="124"/>
        <v>#VALUE!</v>
      </c>
      <c r="P563" s="82" t="e">
        <f t="shared" si="125"/>
        <v>#VALUE!</v>
      </c>
      <c r="Q563" s="82" t="e">
        <f t="shared" si="133"/>
        <v>#VALUE!</v>
      </c>
      <c r="R563" s="82" t="b">
        <f t="shared" si="134"/>
        <v>0</v>
      </c>
      <c r="S563" s="72" t="str">
        <f t="shared" si="126"/>
        <v/>
      </c>
      <c r="T563" s="81" t="e" cm="1">
        <f t="array" aca="1" ref="T563" ca="1">TEXT(RIGHT(10-RIGHT(SUM(INDEX(1*(MID(MID(C563,1,1)*2,ROW(INDIRECT("1:"&amp;LEN(MID(C563,1,1)*2))),1)),,))+MID(C563,2,1)+
SUM(INDEX(1*(MID(MID(C563,3,1)*2,ROW(INDIRECT("1:"&amp;LEN(MID(C563,3,1)*2))),1)),,))+MID(C563,4,1)+
SUM(INDEX(1*(MID(MID(C563,5,1)*2,ROW(INDIRECT("1:"&amp;LEN(MID(C563,5,1)*2))),1)),,))+MID(C563,6,1)+
SUM(INDEX(1*(MID(MID(C563,8,1)*2,ROW(INDIRECT("1:"&amp;LEN(MID(C563,8,1)*2))),1)),,))+MID(C563,9,1)+
SUM(INDEX(1*(MID(MID(C563,10,1)*2,ROW(INDIRECT("1:"&amp;LEN(MID(C563,10,1)*2))),1)),,)),1),1),"0")</f>
        <v>#VALUE!</v>
      </c>
      <c r="U563" s="81" t="str">
        <f t="shared" si="127"/>
        <v/>
      </c>
      <c r="V563" s="83" t="b">
        <f t="shared" si="128"/>
        <v>0</v>
      </c>
      <c r="W563" s="112" t="e">
        <f>IF(#REF!="",FALSE,IF(OR(X563&gt;Z563,X563&lt;Y563),TRUE,FALSE))</f>
        <v>#REF!</v>
      </c>
      <c r="X563" s="112">
        <f t="shared" si="129"/>
        <v>0</v>
      </c>
      <c r="Y563" s="114" t="e">
        <f>#REF!-3/30</f>
        <v>#REF!</v>
      </c>
      <c r="Z563" s="115" t="e">
        <f>#REF!+1/30</f>
        <v>#REF!</v>
      </c>
    </row>
    <row r="564" spans="1:26" s="30" customFormat="1" x14ac:dyDescent="0.25">
      <c r="A564" s="19">
        <v>549</v>
      </c>
      <c r="B564" s="20"/>
      <c r="C564" s="149"/>
      <c r="D564" s="1"/>
      <c r="E564" s="1"/>
      <c r="F564" s="173"/>
      <c r="G564" s="55"/>
      <c r="H564" s="116" t="str">
        <f t="shared" si="130"/>
        <v/>
      </c>
      <c r="I564" s="35" t="b">
        <f t="shared" si="120"/>
        <v>0</v>
      </c>
      <c r="J564" s="80" t="str">
        <f t="shared" si="121"/>
        <v/>
      </c>
      <c r="K564" s="29" t="b">
        <f t="shared" si="131"/>
        <v>0</v>
      </c>
      <c r="L564" s="80" t="str">
        <f t="shared" si="132"/>
        <v/>
      </c>
      <c r="M564" s="81" t="e">
        <f t="shared" si="122"/>
        <v>#VALUE!</v>
      </c>
      <c r="N564" s="81" t="e">
        <f t="shared" si="123"/>
        <v>#VALUE!</v>
      </c>
      <c r="O564" s="81" t="e">
        <f t="shared" si="124"/>
        <v>#VALUE!</v>
      </c>
      <c r="P564" s="82" t="e">
        <f t="shared" si="125"/>
        <v>#VALUE!</v>
      </c>
      <c r="Q564" s="82" t="e">
        <f t="shared" si="133"/>
        <v>#VALUE!</v>
      </c>
      <c r="R564" s="82" t="b">
        <f t="shared" si="134"/>
        <v>0</v>
      </c>
      <c r="S564" s="72" t="str">
        <f t="shared" si="126"/>
        <v/>
      </c>
      <c r="T564" s="81" t="e" cm="1">
        <f t="array" aca="1" ref="T564" ca="1">TEXT(RIGHT(10-RIGHT(SUM(INDEX(1*(MID(MID(C564,1,1)*2,ROW(INDIRECT("1:"&amp;LEN(MID(C564,1,1)*2))),1)),,))+MID(C564,2,1)+
SUM(INDEX(1*(MID(MID(C564,3,1)*2,ROW(INDIRECT("1:"&amp;LEN(MID(C564,3,1)*2))),1)),,))+MID(C564,4,1)+
SUM(INDEX(1*(MID(MID(C564,5,1)*2,ROW(INDIRECT("1:"&amp;LEN(MID(C564,5,1)*2))),1)),,))+MID(C564,6,1)+
SUM(INDEX(1*(MID(MID(C564,8,1)*2,ROW(INDIRECT("1:"&amp;LEN(MID(C564,8,1)*2))),1)),,))+MID(C564,9,1)+
SUM(INDEX(1*(MID(MID(C564,10,1)*2,ROW(INDIRECT("1:"&amp;LEN(MID(C564,10,1)*2))),1)),,)),1),1),"0")</f>
        <v>#VALUE!</v>
      </c>
      <c r="U564" s="81" t="str">
        <f t="shared" si="127"/>
        <v/>
      </c>
      <c r="V564" s="83" t="b">
        <f t="shared" si="128"/>
        <v>0</v>
      </c>
      <c r="W564" s="112" t="e">
        <f>IF(#REF!="",FALSE,IF(OR(X564&gt;Z564,X564&lt;Y564),TRUE,FALSE))</f>
        <v>#REF!</v>
      </c>
      <c r="X564" s="112">
        <f t="shared" si="129"/>
        <v>0</v>
      </c>
      <c r="Y564" s="114" t="e">
        <f>#REF!-3/30</f>
        <v>#REF!</v>
      </c>
      <c r="Z564" s="115" t="e">
        <f>#REF!+1/30</f>
        <v>#REF!</v>
      </c>
    </row>
    <row r="565" spans="1:26" s="30" customFormat="1" x14ac:dyDescent="0.25">
      <c r="A565" s="19">
        <v>550</v>
      </c>
      <c r="B565" s="20"/>
      <c r="C565" s="149"/>
      <c r="D565" s="1"/>
      <c r="E565" s="1"/>
      <c r="F565" s="173"/>
      <c r="G565" s="55"/>
      <c r="H565" s="116" t="str">
        <f t="shared" si="130"/>
        <v/>
      </c>
      <c r="I565" s="35" t="b">
        <f t="shared" si="120"/>
        <v>0</v>
      </c>
      <c r="J565" s="80" t="str">
        <f t="shared" si="121"/>
        <v/>
      </c>
      <c r="K565" s="29" t="b">
        <f t="shared" si="131"/>
        <v>0</v>
      </c>
      <c r="L565" s="80" t="str">
        <f t="shared" si="132"/>
        <v/>
      </c>
      <c r="M565" s="81" t="e">
        <f t="shared" si="122"/>
        <v>#VALUE!</v>
      </c>
      <c r="N565" s="81" t="e">
        <f t="shared" si="123"/>
        <v>#VALUE!</v>
      </c>
      <c r="O565" s="81" t="e">
        <f t="shared" si="124"/>
        <v>#VALUE!</v>
      </c>
      <c r="P565" s="82" t="e">
        <f t="shared" si="125"/>
        <v>#VALUE!</v>
      </c>
      <c r="Q565" s="82" t="e">
        <f t="shared" si="133"/>
        <v>#VALUE!</v>
      </c>
      <c r="R565" s="82" t="b">
        <f t="shared" si="134"/>
        <v>0</v>
      </c>
      <c r="S565" s="72" t="str">
        <f t="shared" si="126"/>
        <v/>
      </c>
      <c r="T565" s="81" t="e" cm="1">
        <f t="array" aca="1" ref="T565" ca="1">TEXT(RIGHT(10-RIGHT(SUM(INDEX(1*(MID(MID(C565,1,1)*2,ROW(INDIRECT("1:"&amp;LEN(MID(C565,1,1)*2))),1)),,))+MID(C565,2,1)+
SUM(INDEX(1*(MID(MID(C565,3,1)*2,ROW(INDIRECT("1:"&amp;LEN(MID(C565,3,1)*2))),1)),,))+MID(C565,4,1)+
SUM(INDEX(1*(MID(MID(C565,5,1)*2,ROW(INDIRECT("1:"&amp;LEN(MID(C565,5,1)*2))),1)),,))+MID(C565,6,1)+
SUM(INDEX(1*(MID(MID(C565,8,1)*2,ROW(INDIRECT("1:"&amp;LEN(MID(C565,8,1)*2))),1)),,))+MID(C565,9,1)+
SUM(INDEX(1*(MID(MID(C565,10,1)*2,ROW(INDIRECT("1:"&amp;LEN(MID(C565,10,1)*2))),1)),,)),1),1),"0")</f>
        <v>#VALUE!</v>
      </c>
      <c r="U565" s="81" t="str">
        <f t="shared" si="127"/>
        <v/>
      </c>
      <c r="V565" s="83" t="b">
        <f t="shared" si="128"/>
        <v>0</v>
      </c>
      <c r="W565" s="112" t="e">
        <f>IF(#REF!="",FALSE,IF(OR(X565&gt;Z565,X565&lt;Y565),TRUE,FALSE))</f>
        <v>#REF!</v>
      </c>
      <c r="X565" s="112">
        <f t="shared" si="129"/>
        <v>0</v>
      </c>
      <c r="Y565" s="114" t="e">
        <f>#REF!-3/30</f>
        <v>#REF!</v>
      </c>
      <c r="Z565" s="115" t="e">
        <f>#REF!+1/30</f>
        <v>#REF!</v>
      </c>
    </row>
    <row r="566" spans="1:26" s="30" customFormat="1" x14ac:dyDescent="0.25">
      <c r="A566" s="19">
        <v>551</v>
      </c>
      <c r="B566" s="20"/>
      <c r="C566" s="149"/>
      <c r="D566" s="1"/>
      <c r="E566" s="1"/>
      <c r="F566" s="173"/>
      <c r="G566" s="55"/>
      <c r="H566" s="116" t="str">
        <f t="shared" si="130"/>
        <v/>
      </c>
      <c r="I566" s="35" t="b">
        <f t="shared" si="120"/>
        <v>0</v>
      </c>
      <c r="J566" s="80" t="str">
        <f t="shared" si="121"/>
        <v/>
      </c>
      <c r="K566" s="29" t="b">
        <f t="shared" si="131"/>
        <v>0</v>
      </c>
      <c r="L566" s="80" t="str">
        <f t="shared" si="132"/>
        <v/>
      </c>
      <c r="M566" s="81" t="e">
        <f t="shared" si="122"/>
        <v>#VALUE!</v>
      </c>
      <c r="N566" s="81" t="e">
        <f t="shared" si="123"/>
        <v>#VALUE!</v>
      </c>
      <c r="O566" s="81" t="e">
        <f t="shared" si="124"/>
        <v>#VALUE!</v>
      </c>
      <c r="P566" s="82" t="e">
        <f t="shared" si="125"/>
        <v>#VALUE!</v>
      </c>
      <c r="Q566" s="82" t="e">
        <f t="shared" si="133"/>
        <v>#VALUE!</v>
      </c>
      <c r="R566" s="82" t="b">
        <f t="shared" si="134"/>
        <v>0</v>
      </c>
      <c r="S566" s="72" t="str">
        <f t="shared" si="126"/>
        <v/>
      </c>
      <c r="T566" s="81" t="e" cm="1">
        <f t="array" aca="1" ref="T566" ca="1">TEXT(RIGHT(10-RIGHT(SUM(INDEX(1*(MID(MID(C566,1,1)*2,ROW(INDIRECT("1:"&amp;LEN(MID(C566,1,1)*2))),1)),,))+MID(C566,2,1)+
SUM(INDEX(1*(MID(MID(C566,3,1)*2,ROW(INDIRECT("1:"&amp;LEN(MID(C566,3,1)*2))),1)),,))+MID(C566,4,1)+
SUM(INDEX(1*(MID(MID(C566,5,1)*2,ROW(INDIRECT("1:"&amp;LEN(MID(C566,5,1)*2))),1)),,))+MID(C566,6,1)+
SUM(INDEX(1*(MID(MID(C566,8,1)*2,ROW(INDIRECT("1:"&amp;LEN(MID(C566,8,1)*2))),1)),,))+MID(C566,9,1)+
SUM(INDEX(1*(MID(MID(C566,10,1)*2,ROW(INDIRECT("1:"&amp;LEN(MID(C566,10,1)*2))),1)),,)),1),1),"0")</f>
        <v>#VALUE!</v>
      </c>
      <c r="U566" s="81" t="str">
        <f t="shared" si="127"/>
        <v/>
      </c>
      <c r="V566" s="83" t="b">
        <f t="shared" si="128"/>
        <v>0</v>
      </c>
      <c r="W566" s="112" t="e">
        <f>IF(#REF!="",FALSE,IF(OR(X566&gt;Z566,X566&lt;Y566),TRUE,FALSE))</f>
        <v>#REF!</v>
      </c>
      <c r="X566" s="112">
        <f t="shared" si="129"/>
        <v>0</v>
      </c>
      <c r="Y566" s="114" t="e">
        <f>#REF!-3/30</f>
        <v>#REF!</v>
      </c>
      <c r="Z566" s="115" t="e">
        <f>#REF!+1/30</f>
        <v>#REF!</v>
      </c>
    </row>
    <row r="567" spans="1:26" s="30" customFormat="1" x14ac:dyDescent="0.25">
      <c r="A567" s="19">
        <v>552</v>
      </c>
      <c r="B567" s="20"/>
      <c r="C567" s="149"/>
      <c r="D567" s="1"/>
      <c r="E567" s="1"/>
      <c r="F567" s="173"/>
      <c r="G567" s="55"/>
      <c r="H567" s="116" t="str">
        <f t="shared" si="130"/>
        <v/>
      </c>
      <c r="I567" s="35" t="b">
        <f t="shared" si="120"/>
        <v>0</v>
      </c>
      <c r="J567" s="80" t="str">
        <f t="shared" si="121"/>
        <v/>
      </c>
      <c r="K567" s="29" t="b">
        <f t="shared" si="131"/>
        <v>0</v>
      </c>
      <c r="L567" s="80" t="str">
        <f t="shared" si="132"/>
        <v/>
      </c>
      <c r="M567" s="81" t="e">
        <f t="shared" si="122"/>
        <v>#VALUE!</v>
      </c>
      <c r="N567" s="81" t="e">
        <f t="shared" si="123"/>
        <v>#VALUE!</v>
      </c>
      <c r="O567" s="81" t="e">
        <f t="shared" si="124"/>
        <v>#VALUE!</v>
      </c>
      <c r="P567" s="82" t="e">
        <f t="shared" si="125"/>
        <v>#VALUE!</v>
      </c>
      <c r="Q567" s="82" t="e">
        <f t="shared" si="133"/>
        <v>#VALUE!</v>
      </c>
      <c r="R567" s="82" t="b">
        <f t="shared" si="134"/>
        <v>0</v>
      </c>
      <c r="S567" s="72" t="str">
        <f t="shared" si="126"/>
        <v/>
      </c>
      <c r="T567" s="81" t="e" cm="1">
        <f t="array" aca="1" ref="T567" ca="1">TEXT(RIGHT(10-RIGHT(SUM(INDEX(1*(MID(MID(C567,1,1)*2,ROW(INDIRECT("1:"&amp;LEN(MID(C567,1,1)*2))),1)),,))+MID(C567,2,1)+
SUM(INDEX(1*(MID(MID(C567,3,1)*2,ROW(INDIRECT("1:"&amp;LEN(MID(C567,3,1)*2))),1)),,))+MID(C567,4,1)+
SUM(INDEX(1*(MID(MID(C567,5,1)*2,ROW(INDIRECT("1:"&amp;LEN(MID(C567,5,1)*2))),1)),,))+MID(C567,6,1)+
SUM(INDEX(1*(MID(MID(C567,8,1)*2,ROW(INDIRECT("1:"&amp;LEN(MID(C567,8,1)*2))),1)),,))+MID(C567,9,1)+
SUM(INDEX(1*(MID(MID(C567,10,1)*2,ROW(INDIRECT("1:"&amp;LEN(MID(C567,10,1)*2))),1)),,)),1),1),"0")</f>
        <v>#VALUE!</v>
      </c>
      <c r="U567" s="81" t="str">
        <f t="shared" si="127"/>
        <v/>
      </c>
      <c r="V567" s="83" t="b">
        <f t="shared" si="128"/>
        <v>0</v>
      </c>
      <c r="W567" s="112" t="e">
        <f>IF(#REF!="",FALSE,IF(OR(X567&gt;Z567,X567&lt;Y567),TRUE,FALSE))</f>
        <v>#REF!</v>
      </c>
      <c r="X567" s="112">
        <f t="shared" si="129"/>
        <v>0</v>
      </c>
      <c r="Y567" s="114" t="e">
        <f>#REF!-3/30</f>
        <v>#REF!</v>
      </c>
      <c r="Z567" s="115" t="e">
        <f>#REF!+1/30</f>
        <v>#REF!</v>
      </c>
    </row>
    <row r="568" spans="1:26" s="30" customFormat="1" x14ac:dyDescent="0.25">
      <c r="A568" s="19">
        <v>553</v>
      </c>
      <c r="B568" s="20"/>
      <c r="C568" s="149"/>
      <c r="D568" s="1"/>
      <c r="E568" s="1"/>
      <c r="F568" s="173"/>
      <c r="G568" s="55"/>
      <c r="H568" s="116" t="str">
        <f t="shared" si="130"/>
        <v/>
      </c>
      <c r="I568" s="35" t="b">
        <f t="shared" si="120"/>
        <v>0</v>
      </c>
      <c r="J568" s="80" t="str">
        <f t="shared" si="121"/>
        <v/>
      </c>
      <c r="K568" s="29" t="b">
        <f t="shared" si="131"/>
        <v>0</v>
      </c>
      <c r="L568" s="80" t="str">
        <f t="shared" si="132"/>
        <v/>
      </c>
      <c r="M568" s="81" t="e">
        <f t="shared" si="122"/>
        <v>#VALUE!</v>
      </c>
      <c r="N568" s="81" t="e">
        <f t="shared" si="123"/>
        <v>#VALUE!</v>
      </c>
      <c r="O568" s="81" t="e">
        <f t="shared" si="124"/>
        <v>#VALUE!</v>
      </c>
      <c r="P568" s="82" t="e">
        <f t="shared" si="125"/>
        <v>#VALUE!</v>
      </c>
      <c r="Q568" s="82" t="e">
        <f t="shared" si="133"/>
        <v>#VALUE!</v>
      </c>
      <c r="R568" s="82" t="b">
        <f t="shared" si="134"/>
        <v>0</v>
      </c>
      <c r="S568" s="72" t="str">
        <f t="shared" si="126"/>
        <v/>
      </c>
      <c r="T568" s="81" t="e" cm="1">
        <f t="array" aca="1" ref="T568" ca="1">TEXT(RIGHT(10-RIGHT(SUM(INDEX(1*(MID(MID(C568,1,1)*2,ROW(INDIRECT("1:"&amp;LEN(MID(C568,1,1)*2))),1)),,))+MID(C568,2,1)+
SUM(INDEX(1*(MID(MID(C568,3,1)*2,ROW(INDIRECT("1:"&amp;LEN(MID(C568,3,1)*2))),1)),,))+MID(C568,4,1)+
SUM(INDEX(1*(MID(MID(C568,5,1)*2,ROW(INDIRECT("1:"&amp;LEN(MID(C568,5,1)*2))),1)),,))+MID(C568,6,1)+
SUM(INDEX(1*(MID(MID(C568,8,1)*2,ROW(INDIRECT("1:"&amp;LEN(MID(C568,8,1)*2))),1)),,))+MID(C568,9,1)+
SUM(INDEX(1*(MID(MID(C568,10,1)*2,ROW(INDIRECT("1:"&amp;LEN(MID(C568,10,1)*2))),1)),,)),1),1),"0")</f>
        <v>#VALUE!</v>
      </c>
      <c r="U568" s="81" t="str">
        <f t="shared" si="127"/>
        <v/>
      </c>
      <c r="V568" s="83" t="b">
        <f t="shared" si="128"/>
        <v>0</v>
      </c>
      <c r="W568" s="112" t="e">
        <f>IF(#REF!="",FALSE,IF(OR(X568&gt;Z568,X568&lt;Y568),TRUE,FALSE))</f>
        <v>#REF!</v>
      </c>
      <c r="X568" s="112">
        <f t="shared" si="129"/>
        <v>0</v>
      </c>
      <c r="Y568" s="114" t="e">
        <f>#REF!-3/30</f>
        <v>#REF!</v>
      </c>
      <c r="Z568" s="115" t="e">
        <f>#REF!+1/30</f>
        <v>#REF!</v>
      </c>
    </row>
    <row r="569" spans="1:26" s="30" customFormat="1" x14ac:dyDescent="0.25">
      <c r="A569" s="19">
        <v>554</v>
      </c>
      <c r="B569" s="20"/>
      <c r="C569" s="149"/>
      <c r="D569" s="1"/>
      <c r="E569" s="1"/>
      <c r="F569" s="173"/>
      <c r="G569" s="55"/>
      <c r="H569" s="116" t="str">
        <f t="shared" si="130"/>
        <v/>
      </c>
      <c r="I569" s="35" t="b">
        <f t="shared" si="120"/>
        <v>0</v>
      </c>
      <c r="J569" s="80" t="str">
        <f t="shared" si="121"/>
        <v/>
      </c>
      <c r="K569" s="29" t="b">
        <f t="shared" si="131"/>
        <v>0</v>
      </c>
      <c r="L569" s="80" t="str">
        <f t="shared" si="132"/>
        <v/>
      </c>
      <c r="M569" s="81" t="e">
        <f t="shared" si="122"/>
        <v>#VALUE!</v>
      </c>
      <c r="N569" s="81" t="e">
        <f t="shared" si="123"/>
        <v>#VALUE!</v>
      </c>
      <c r="O569" s="81" t="e">
        <f t="shared" si="124"/>
        <v>#VALUE!</v>
      </c>
      <c r="P569" s="82" t="e">
        <f t="shared" si="125"/>
        <v>#VALUE!</v>
      </c>
      <c r="Q569" s="82" t="e">
        <f t="shared" si="133"/>
        <v>#VALUE!</v>
      </c>
      <c r="R569" s="82" t="b">
        <f t="shared" si="134"/>
        <v>0</v>
      </c>
      <c r="S569" s="72" t="str">
        <f t="shared" si="126"/>
        <v/>
      </c>
      <c r="T569" s="81" t="e" cm="1">
        <f t="array" aca="1" ref="T569" ca="1">TEXT(RIGHT(10-RIGHT(SUM(INDEX(1*(MID(MID(C569,1,1)*2,ROW(INDIRECT("1:"&amp;LEN(MID(C569,1,1)*2))),1)),,))+MID(C569,2,1)+
SUM(INDEX(1*(MID(MID(C569,3,1)*2,ROW(INDIRECT("1:"&amp;LEN(MID(C569,3,1)*2))),1)),,))+MID(C569,4,1)+
SUM(INDEX(1*(MID(MID(C569,5,1)*2,ROW(INDIRECT("1:"&amp;LEN(MID(C569,5,1)*2))),1)),,))+MID(C569,6,1)+
SUM(INDEX(1*(MID(MID(C569,8,1)*2,ROW(INDIRECT("1:"&amp;LEN(MID(C569,8,1)*2))),1)),,))+MID(C569,9,1)+
SUM(INDEX(1*(MID(MID(C569,10,1)*2,ROW(INDIRECT("1:"&amp;LEN(MID(C569,10,1)*2))),1)),,)),1),1),"0")</f>
        <v>#VALUE!</v>
      </c>
      <c r="U569" s="81" t="str">
        <f t="shared" si="127"/>
        <v/>
      </c>
      <c r="V569" s="83" t="b">
        <f t="shared" si="128"/>
        <v>0</v>
      </c>
      <c r="W569" s="112" t="e">
        <f>IF(#REF!="",FALSE,IF(OR(X569&gt;Z569,X569&lt;Y569),TRUE,FALSE))</f>
        <v>#REF!</v>
      </c>
      <c r="X569" s="112">
        <f t="shared" si="129"/>
        <v>0</v>
      </c>
      <c r="Y569" s="114" t="e">
        <f>#REF!-3/30</f>
        <v>#REF!</v>
      </c>
      <c r="Z569" s="115" t="e">
        <f>#REF!+1/30</f>
        <v>#REF!</v>
      </c>
    </row>
    <row r="570" spans="1:26" s="30" customFormat="1" x14ac:dyDescent="0.25">
      <c r="A570" s="19">
        <v>555</v>
      </c>
      <c r="B570" s="20"/>
      <c r="C570" s="149"/>
      <c r="D570" s="1"/>
      <c r="E570" s="1"/>
      <c r="F570" s="173"/>
      <c r="G570" s="55"/>
      <c r="H570" s="116" t="str">
        <f t="shared" si="130"/>
        <v/>
      </c>
      <c r="I570" s="35" t="b">
        <f t="shared" si="120"/>
        <v>0</v>
      </c>
      <c r="J570" s="80" t="str">
        <f t="shared" si="121"/>
        <v/>
      </c>
      <c r="K570" s="29" t="b">
        <f t="shared" si="131"/>
        <v>0</v>
      </c>
      <c r="L570" s="80" t="str">
        <f t="shared" si="132"/>
        <v/>
      </c>
      <c r="M570" s="81" t="e">
        <f t="shared" si="122"/>
        <v>#VALUE!</v>
      </c>
      <c r="N570" s="81" t="e">
        <f t="shared" si="123"/>
        <v>#VALUE!</v>
      </c>
      <c r="O570" s="81" t="e">
        <f t="shared" si="124"/>
        <v>#VALUE!</v>
      </c>
      <c r="P570" s="82" t="e">
        <f t="shared" si="125"/>
        <v>#VALUE!</v>
      </c>
      <c r="Q570" s="82" t="e">
        <f t="shared" si="133"/>
        <v>#VALUE!</v>
      </c>
      <c r="R570" s="82" t="b">
        <f t="shared" si="134"/>
        <v>0</v>
      </c>
      <c r="S570" s="72" t="str">
        <f t="shared" si="126"/>
        <v/>
      </c>
      <c r="T570" s="81" t="e" cm="1">
        <f t="array" aca="1" ref="T570" ca="1">TEXT(RIGHT(10-RIGHT(SUM(INDEX(1*(MID(MID(C570,1,1)*2,ROW(INDIRECT("1:"&amp;LEN(MID(C570,1,1)*2))),1)),,))+MID(C570,2,1)+
SUM(INDEX(1*(MID(MID(C570,3,1)*2,ROW(INDIRECT("1:"&amp;LEN(MID(C570,3,1)*2))),1)),,))+MID(C570,4,1)+
SUM(INDEX(1*(MID(MID(C570,5,1)*2,ROW(INDIRECT("1:"&amp;LEN(MID(C570,5,1)*2))),1)),,))+MID(C570,6,1)+
SUM(INDEX(1*(MID(MID(C570,8,1)*2,ROW(INDIRECT("1:"&amp;LEN(MID(C570,8,1)*2))),1)),,))+MID(C570,9,1)+
SUM(INDEX(1*(MID(MID(C570,10,1)*2,ROW(INDIRECT("1:"&amp;LEN(MID(C570,10,1)*2))),1)),,)),1),1),"0")</f>
        <v>#VALUE!</v>
      </c>
      <c r="U570" s="81" t="str">
        <f t="shared" si="127"/>
        <v/>
      </c>
      <c r="V570" s="83" t="b">
        <f t="shared" si="128"/>
        <v>0</v>
      </c>
      <c r="W570" s="112" t="e">
        <f>IF(#REF!="",FALSE,IF(OR(X570&gt;Z570,X570&lt;Y570),TRUE,FALSE))</f>
        <v>#REF!</v>
      </c>
      <c r="X570" s="112">
        <f t="shared" si="129"/>
        <v>0</v>
      </c>
      <c r="Y570" s="114" t="e">
        <f>#REF!-3/30</f>
        <v>#REF!</v>
      </c>
      <c r="Z570" s="115" t="e">
        <f>#REF!+1/30</f>
        <v>#REF!</v>
      </c>
    </row>
    <row r="571" spans="1:26" s="30" customFormat="1" x14ac:dyDescent="0.25">
      <c r="A571" s="19">
        <v>556</v>
      </c>
      <c r="B571" s="20"/>
      <c r="C571" s="149"/>
      <c r="D571" s="1"/>
      <c r="E571" s="1"/>
      <c r="F571" s="173"/>
      <c r="G571" s="55"/>
      <c r="H571" s="116" t="str">
        <f t="shared" si="130"/>
        <v/>
      </c>
      <c r="I571" s="35" t="b">
        <f t="shared" si="120"/>
        <v>0</v>
      </c>
      <c r="J571" s="80" t="str">
        <f t="shared" si="121"/>
        <v/>
      </c>
      <c r="K571" s="29" t="b">
        <f t="shared" si="131"/>
        <v>0</v>
      </c>
      <c r="L571" s="80" t="str">
        <f t="shared" si="132"/>
        <v/>
      </c>
      <c r="M571" s="81" t="e">
        <f t="shared" si="122"/>
        <v>#VALUE!</v>
      </c>
      <c r="N571" s="81" t="e">
        <f t="shared" si="123"/>
        <v>#VALUE!</v>
      </c>
      <c r="O571" s="81" t="e">
        <f t="shared" si="124"/>
        <v>#VALUE!</v>
      </c>
      <c r="P571" s="82" t="e">
        <f t="shared" si="125"/>
        <v>#VALUE!</v>
      </c>
      <c r="Q571" s="82" t="e">
        <f t="shared" si="133"/>
        <v>#VALUE!</v>
      </c>
      <c r="R571" s="82" t="b">
        <f t="shared" si="134"/>
        <v>0</v>
      </c>
      <c r="S571" s="72" t="str">
        <f t="shared" si="126"/>
        <v/>
      </c>
      <c r="T571" s="81" t="e" cm="1">
        <f t="array" aca="1" ref="T571" ca="1">TEXT(RIGHT(10-RIGHT(SUM(INDEX(1*(MID(MID(C571,1,1)*2,ROW(INDIRECT("1:"&amp;LEN(MID(C571,1,1)*2))),1)),,))+MID(C571,2,1)+
SUM(INDEX(1*(MID(MID(C571,3,1)*2,ROW(INDIRECT("1:"&amp;LEN(MID(C571,3,1)*2))),1)),,))+MID(C571,4,1)+
SUM(INDEX(1*(MID(MID(C571,5,1)*2,ROW(INDIRECT("1:"&amp;LEN(MID(C571,5,1)*2))),1)),,))+MID(C571,6,1)+
SUM(INDEX(1*(MID(MID(C571,8,1)*2,ROW(INDIRECT("1:"&amp;LEN(MID(C571,8,1)*2))),1)),,))+MID(C571,9,1)+
SUM(INDEX(1*(MID(MID(C571,10,1)*2,ROW(INDIRECT("1:"&amp;LEN(MID(C571,10,1)*2))),1)),,)),1),1),"0")</f>
        <v>#VALUE!</v>
      </c>
      <c r="U571" s="81" t="str">
        <f t="shared" si="127"/>
        <v/>
      </c>
      <c r="V571" s="83" t="b">
        <f t="shared" si="128"/>
        <v>0</v>
      </c>
      <c r="W571" s="112" t="e">
        <f>IF(#REF!="",FALSE,IF(OR(X571&gt;Z571,X571&lt;Y571),TRUE,FALSE))</f>
        <v>#REF!</v>
      </c>
      <c r="X571" s="112">
        <f t="shared" si="129"/>
        <v>0</v>
      </c>
      <c r="Y571" s="114" t="e">
        <f>#REF!-3/30</f>
        <v>#REF!</v>
      </c>
      <c r="Z571" s="115" t="e">
        <f>#REF!+1/30</f>
        <v>#REF!</v>
      </c>
    </row>
    <row r="572" spans="1:26" s="30" customFormat="1" x14ac:dyDescent="0.25">
      <c r="A572" s="19">
        <v>557</v>
      </c>
      <c r="B572" s="20"/>
      <c r="C572" s="149"/>
      <c r="D572" s="1"/>
      <c r="E572" s="1"/>
      <c r="F572" s="173"/>
      <c r="G572" s="55"/>
      <c r="H572" s="116" t="str">
        <f t="shared" si="130"/>
        <v/>
      </c>
      <c r="I572" s="35" t="b">
        <f t="shared" si="120"/>
        <v>0</v>
      </c>
      <c r="J572" s="80" t="str">
        <f t="shared" si="121"/>
        <v/>
      </c>
      <c r="K572" s="29" t="b">
        <f t="shared" si="131"/>
        <v>0</v>
      </c>
      <c r="L572" s="80" t="str">
        <f t="shared" si="132"/>
        <v/>
      </c>
      <c r="M572" s="81" t="e">
        <f t="shared" si="122"/>
        <v>#VALUE!</v>
      </c>
      <c r="N572" s="81" t="e">
        <f t="shared" si="123"/>
        <v>#VALUE!</v>
      </c>
      <c r="O572" s="81" t="e">
        <f t="shared" si="124"/>
        <v>#VALUE!</v>
      </c>
      <c r="P572" s="82" t="e">
        <f t="shared" si="125"/>
        <v>#VALUE!</v>
      </c>
      <c r="Q572" s="82" t="e">
        <f t="shared" si="133"/>
        <v>#VALUE!</v>
      </c>
      <c r="R572" s="82" t="b">
        <f t="shared" si="134"/>
        <v>0</v>
      </c>
      <c r="S572" s="72" t="str">
        <f t="shared" si="126"/>
        <v/>
      </c>
      <c r="T572" s="81" t="e" cm="1">
        <f t="array" aca="1" ref="T572" ca="1">TEXT(RIGHT(10-RIGHT(SUM(INDEX(1*(MID(MID(C572,1,1)*2,ROW(INDIRECT("1:"&amp;LEN(MID(C572,1,1)*2))),1)),,))+MID(C572,2,1)+
SUM(INDEX(1*(MID(MID(C572,3,1)*2,ROW(INDIRECT("1:"&amp;LEN(MID(C572,3,1)*2))),1)),,))+MID(C572,4,1)+
SUM(INDEX(1*(MID(MID(C572,5,1)*2,ROW(INDIRECT("1:"&amp;LEN(MID(C572,5,1)*2))),1)),,))+MID(C572,6,1)+
SUM(INDEX(1*(MID(MID(C572,8,1)*2,ROW(INDIRECT("1:"&amp;LEN(MID(C572,8,1)*2))),1)),,))+MID(C572,9,1)+
SUM(INDEX(1*(MID(MID(C572,10,1)*2,ROW(INDIRECT("1:"&amp;LEN(MID(C572,10,1)*2))),1)),,)),1),1),"0")</f>
        <v>#VALUE!</v>
      </c>
      <c r="U572" s="81" t="str">
        <f t="shared" si="127"/>
        <v/>
      </c>
      <c r="V572" s="83" t="b">
        <f t="shared" si="128"/>
        <v>0</v>
      </c>
      <c r="W572" s="112" t="e">
        <f>IF(#REF!="",FALSE,IF(OR(X572&gt;Z572,X572&lt;Y572),TRUE,FALSE))</f>
        <v>#REF!</v>
      </c>
      <c r="X572" s="112">
        <f t="shared" si="129"/>
        <v>0</v>
      </c>
      <c r="Y572" s="114" t="e">
        <f>#REF!-3/30</f>
        <v>#REF!</v>
      </c>
      <c r="Z572" s="115" t="e">
        <f>#REF!+1/30</f>
        <v>#REF!</v>
      </c>
    </row>
    <row r="573" spans="1:26" s="30" customFormat="1" x14ac:dyDescent="0.25">
      <c r="A573" s="19">
        <v>558</v>
      </c>
      <c r="B573" s="20"/>
      <c r="C573" s="149"/>
      <c r="D573" s="1"/>
      <c r="E573" s="1"/>
      <c r="F573" s="173"/>
      <c r="G573" s="55"/>
      <c r="H573" s="116" t="str">
        <f t="shared" si="130"/>
        <v/>
      </c>
      <c r="I573" s="35" t="b">
        <f t="shared" si="120"/>
        <v>0</v>
      </c>
      <c r="J573" s="80" t="str">
        <f t="shared" si="121"/>
        <v/>
      </c>
      <c r="K573" s="29" t="b">
        <f t="shared" si="131"/>
        <v>0</v>
      </c>
      <c r="L573" s="80" t="str">
        <f t="shared" si="132"/>
        <v/>
      </c>
      <c r="M573" s="81" t="e">
        <f t="shared" si="122"/>
        <v>#VALUE!</v>
      </c>
      <c r="N573" s="81" t="e">
        <f t="shared" si="123"/>
        <v>#VALUE!</v>
      </c>
      <c r="O573" s="81" t="e">
        <f t="shared" si="124"/>
        <v>#VALUE!</v>
      </c>
      <c r="P573" s="82" t="e">
        <f t="shared" si="125"/>
        <v>#VALUE!</v>
      </c>
      <c r="Q573" s="82" t="e">
        <f t="shared" si="133"/>
        <v>#VALUE!</v>
      </c>
      <c r="R573" s="82" t="b">
        <f t="shared" si="134"/>
        <v>0</v>
      </c>
      <c r="S573" s="72" t="str">
        <f t="shared" si="126"/>
        <v/>
      </c>
      <c r="T573" s="81" t="e" cm="1">
        <f t="array" aca="1" ref="T573" ca="1">TEXT(RIGHT(10-RIGHT(SUM(INDEX(1*(MID(MID(C573,1,1)*2,ROW(INDIRECT("1:"&amp;LEN(MID(C573,1,1)*2))),1)),,))+MID(C573,2,1)+
SUM(INDEX(1*(MID(MID(C573,3,1)*2,ROW(INDIRECT("1:"&amp;LEN(MID(C573,3,1)*2))),1)),,))+MID(C573,4,1)+
SUM(INDEX(1*(MID(MID(C573,5,1)*2,ROW(INDIRECT("1:"&amp;LEN(MID(C573,5,1)*2))),1)),,))+MID(C573,6,1)+
SUM(INDEX(1*(MID(MID(C573,8,1)*2,ROW(INDIRECT("1:"&amp;LEN(MID(C573,8,1)*2))),1)),,))+MID(C573,9,1)+
SUM(INDEX(1*(MID(MID(C573,10,1)*2,ROW(INDIRECT("1:"&amp;LEN(MID(C573,10,1)*2))),1)),,)),1),1),"0")</f>
        <v>#VALUE!</v>
      </c>
      <c r="U573" s="81" t="str">
        <f t="shared" si="127"/>
        <v/>
      </c>
      <c r="V573" s="83" t="b">
        <f t="shared" si="128"/>
        <v>0</v>
      </c>
      <c r="W573" s="112" t="e">
        <f>IF(#REF!="",FALSE,IF(OR(X573&gt;Z573,X573&lt;Y573),TRUE,FALSE))</f>
        <v>#REF!</v>
      </c>
      <c r="X573" s="112">
        <f t="shared" si="129"/>
        <v>0</v>
      </c>
      <c r="Y573" s="114" t="e">
        <f>#REF!-3/30</f>
        <v>#REF!</v>
      </c>
      <c r="Z573" s="115" t="e">
        <f>#REF!+1/30</f>
        <v>#REF!</v>
      </c>
    </row>
    <row r="574" spans="1:26" s="30" customFormat="1" x14ac:dyDescent="0.25">
      <c r="A574" s="19">
        <v>559</v>
      </c>
      <c r="B574" s="20"/>
      <c r="C574" s="149"/>
      <c r="D574" s="1"/>
      <c r="E574" s="1"/>
      <c r="F574" s="173"/>
      <c r="G574" s="55"/>
      <c r="H574" s="116" t="str">
        <f t="shared" si="130"/>
        <v/>
      </c>
      <c r="I574" s="35" t="b">
        <f t="shared" si="120"/>
        <v>0</v>
      </c>
      <c r="J574" s="80" t="str">
        <f t="shared" si="121"/>
        <v/>
      </c>
      <c r="K574" s="29" t="b">
        <f t="shared" si="131"/>
        <v>0</v>
      </c>
      <c r="L574" s="80" t="str">
        <f t="shared" si="132"/>
        <v/>
      </c>
      <c r="M574" s="81" t="e">
        <f t="shared" si="122"/>
        <v>#VALUE!</v>
      </c>
      <c r="N574" s="81" t="e">
        <f t="shared" si="123"/>
        <v>#VALUE!</v>
      </c>
      <c r="O574" s="81" t="e">
        <f t="shared" si="124"/>
        <v>#VALUE!</v>
      </c>
      <c r="P574" s="82" t="e">
        <f t="shared" si="125"/>
        <v>#VALUE!</v>
      </c>
      <c r="Q574" s="82" t="e">
        <f t="shared" si="133"/>
        <v>#VALUE!</v>
      </c>
      <c r="R574" s="82" t="b">
        <f t="shared" si="134"/>
        <v>0</v>
      </c>
      <c r="S574" s="72" t="str">
        <f t="shared" si="126"/>
        <v/>
      </c>
      <c r="T574" s="81" t="e" cm="1">
        <f t="array" aca="1" ref="T574" ca="1">TEXT(RIGHT(10-RIGHT(SUM(INDEX(1*(MID(MID(C574,1,1)*2,ROW(INDIRECT("1:"&amp;LEN(MID(C574,1,1)*2))),1)),,))+MID(C574,2,1)+
SUM(INDEX(1*(MID(MID(C574,3,1)*2,ROW(INDIRECT("1:"&amp;LEN(MID(C574,3,1)*2))),1)),,))+MID(C574,4,1)+
SUM(INDEX(1*(MID(MID(C574,5,1)*2,ROW(INDIRECT("1:"&amp;LEN(MID(C574,5,1)*2))),1)),,))+MID(C574,6,1)+
SUM(INDEX(1*(MID(MID(C574,8,1)*2,ROW(INDIRECT("1:"&amp;LEN(MID(C574,8,1)*2))),1)),,))+MID(C574,9,1)+
SUM(INDEX(1*(MID(MID(C574,10,1)*2,ROW(INDIRECT("1:"&amp;LEN(MID(C574,10,1)*2))),1)),,)),1),1),"0")</f>
        <v>#VALUE!</v>
      </c>
      <c r="U574" s="81" t="str">
        <f t="shared" si="127"/>
        <v/>
      </c>
      <c r="V574" s="83" t="b">
        <f t="shared" si="128"/>
        <v>0</v>
      </c>
      <c r="W574" s="112" t="e">
        <f>IF(#REF!="",FALSE,IF(OR(X574&gt;Z574,X574&lt;Y574),TRUE,FALSE))</f>
        <v>#REF!</v>
      </c>
      <c r="X574" s="112">
        <f t="shared" si="129"/>
        <v>0</v>
      </c>
      <c r="Y574" s="114" t="e">
        <f>#REF!-3/30</f>
        <v>#REF!</v>
      </c>
      <c r="Z574" s="115" t="e">
        <f>#REF!+1/30</f>
        <v>#REF!</v>
      </c>
    </row>
    <row r="575" spans="1:26" s="30" customFormat="1" x14ac:dyDescent="0.25">
      <c r="A575" s="19">
        <v>560</v>
      </c>
      <c r="B575" s="20"/>
      <c r="C575" s="149"/>
      <c r="D575" s="1"/>
      <c r="E575" s="1"/>
      <c r="F575" s="173"/>
      <c r="G575" s="55"/>
      <c r="H575" s="116" t="str">
        <f t="shared" si="130"/>
        <v/>
      </c>
      <c r="I575" s="35" t="b">
        <f t="shared" si="120"/>
        <v>0</v>
      </c>
      <c r="J575" s="80" t="str">
        <f t="shared" si="121"/>
        <v/>
      </c>
      <c r="K575" s="29" t="b">
        <f t="shared" si="131"/>
        <v>0</v>
      </c>
      <c r="L575" s="80" t="str">
        <f t="shared" si="132"/>
        <v/>
      </c>
      <c r="M575" s="81" t="e">
        <f t="shared" si="122"/>
        <v>#VALUE!</v>
      </c>
      <c r="N575" s="81" t="e">
        <f t="shared" si="123"/>
        <v>#VALUE!</v>
      </c>
      <c r="O575" s="81" t="e">
        <f t="shared" si="124"/>
        <v>#VALUE!</v>
      </c>
      <c r="P575" s="82" t="e">
        <f t="shared" si="125"/>
        <v>#VALUE!</v>
      </c>
      <c r="Q575" s="82" t="e">
        <f t="shared" si="133"/>
        <v>#VALUE!</v>
      </c>
      <c r="R575" s="82" t="b">
        <f t="shared" si="134"/>
        <v>0</v>
      </c>
      <c r="S575" s="72" t="str">
        <f t="shared" si="126"/>
        <v/>
      </c>
      <c r="T575" s="81" t="e" cm="1">
        <f t="array" aca="1" ref="T575" ca="1">TEXT(RIGHT(10-RIGHT(SUM(INDEX(1*(MID(MID(C575,1,1)*2,ROW(INDIRECT("1:"&amp;LEN(MID(C575,1,1)*2))),1)),,))+MID(C575,2,1)+
SUM(INDEX(1*(MID(MID(C575,3,1)*2,ROW(INDIRECT("1:"&amp;LEN(MID(C575,3,1)*2))),1)),,))+MID(C575,4,1)+
SUM(INDEX(1*(MID(MID(C575,5,1)*2,ROW(INDIRECT("1:"&amp;LEN(MID(C575,5,1)*2))),1)),,))+MID(C575,6,1)+
SUM(INDEX(1*(MID(MID(C575,8,1)*2,ROW(INDIRECT("1:"&amp;LEN(MID(C575,8,1)*2))),1)),,))+MID(C575,9,1)+
SUM(INDEX(1*(MID(MID(C575,10,1)*2,ROW(INDIRECT("1:"&amp;LEN(MID(C575,10,1)*2))),1)),,)),1),1),"0")</f>
        <v>#VALUE!</v>
      </c>
      <c r="U575" s="81" t="str">
        <f t="shared" si="127"/>
        <v/>
      </c>
      <c r="V575" s="83" t="b">
        <f t="shared" si="128"/>
        <v>0</v>
      </c>
      <c r="W575" s="112" t="e">
        <f>IF(#REF!="",FALSE,IF(OR(X575&gt;Z575,X575&lt;Y575),TRUE,FALSE))</f>
        <v>#REF!</v>
      </c>
      <c r="X575" s="112">
        <f t="shared" si="129"/>
        <v>0</v>
      </c>
      <c r="Y575" s="114" t="e">
        <f>#REF!-3/30</f>
        <v>#REF!</v>
      </c>
      <c r="Z575" s="115" t="e">
        <f>#REF!+1/30</f>
        <v>#REF!</v>
      </c>
    </row>
    <row r="576" spans="1:26" s="30" customFormat="1" x14ac:dyDescent="0.25">
      <c r="A576" s="19">
        <v>561</v>
      </c>
      <c r="B576" s="20"/>
      <c r="C576" s="149"/>
      <c r="D576" s="1"/>
      <c r="E576" s="1"/>
      <c r="F576" s="173"/>
      <c r="G576" s="55"/>
      <c r="H576" s="116" t="str">
        <f t="shared" si="130"/>
        <v/>
      </c>
      <c r="I576" s="35" t="b">
        <f t="shared" si="120"/>
        <v>0</v>
      </c>
      <c r="J576" s="80" t="str">
        <f t="shared" si="121"/>
        <v/>
      </c>
      <c r="K576" s="29" t="b">
        <f t="shared" si="131"/>
        <v>0</v>
      </c>
      <c r="L576" s="80" t="str">
        <f t="shared" si="132"/>
        <v/>
      </c>
      <c r="M576" s="81" t="e">
        <f t="shared" si="122"/>
        <v>#VALUE!</v>
      </c>
      <c r="N576" s="81" t="e">
        <f t="shared" si="123"/>
        <v>#VALUE!</v>
      </c>
      <c r="O576" s="81" t="e">
        <f t="shared" si="124"/>
        <v>#VALUE!</v>
      </c>
      <c r="P576" s="82" t="e">
        <f t="shared" si="125"/>
        <v>#VALUE!</v>
      </c>
      <c r="Q576" s="82" t="e">
        <f t="shared" si="133"/>
        <v>#VALUE!</v>
      </c>
      <c r="R576" s="82" t="b">
        <f t="shared" si="134"/>
        <v>0</v>
      </c>
      <c r="S576" s="72" t="str">
        <f t="shared" si="126"/>
        <v/>
      </c>
      <c r="T576" s="81" t="e" cm="1">
        <f t="array" aca="1" ref="T576" ca="1">TEXT(RIGHT(10-RIGHT(SUM(INDEX(1*(MID(MID(C576,1,1)*2,ROW(INDIRECT("1:"&amp;LEN(MID(C576,1,1)*2))),1)),,))+MID(C576,2,1)+
SUM(INDEX(1*(MID(MID(C576,3,1)*2,ROW(INDIRECT("1:"&amp;LEN(MID(C576,3,1)*2))),1)),,))+MID(C576,4,1)+
SUM(INDEX(1*(MID(MID(C576,5,1)*2,ROW(INDIRECT("1:"&amp;LEN(MID(C576,5,1)*2))),1)),,))+MID(C576,6,1)+
SUM(INDEX(1*(MID(MID(C576,8,1)*2,ROW(INDIRECT("1:"&amp;LEN(MID(C576,8,1)*2))),1)),,))+MID(C576,9,1)+
SUM(INDEX(1*(MID(MID(C576,10,1)*2,ROW(INDIRECT("1:"&amp;LEN(MID(C576,10,1)*2))),1)),,)),1),1),"0")</f>
        <v>#VALUE!</v>
      </c>
      <c r="U576" s="81" t="str">
        <f t="shared" si="127"/>
        <v/>
      </c>
      <c r="V576" s="83" t="b">
        <f t="shared" si="128"/>
        <v>0</v>
      </c>
      <c r="W576" s="112" t="e">
        <f>IF(#REF!="",FALSE,IF(OR(X576&gt;Z576,X576&lt;Y576),TRUE,FALSE))</f>
        <v>#REF!</v>
      </c>
      <c r="X576" s="112">
        <f t="shared" si="129"/>
        <v>0</v>
      </c>
      <c r="Y576" s="114" t="e">
        <f>#REF!-3/30</f>
        <v>#REF!</v>
      </c>
      <c r="Z576" s="115" t="e">
        <f>#REF!+1/30</f>
        <v>#REF!</v>
      </c>
    </row>
    <row r="577" spans="1:26" s="30" customFormat="1" x14ac:dyDescent="0.25">
      <c r="A577" s="19">
        <v>562</v>
      </c>
      <c r="B577" s="20"/>
      <c r="C577" s="149"/>
      <c r="D577" s="1"/>
      <c r="E577" s="1"/>
      <c r="F577" s="173"/>
      <c r="G577" s="55"/>
      <c r="H577" s="116" t="str">
        <f t="shared" si="130"/>
        <v/>
      </c>
      <c r="I577" s="35" t="b">
        <f t="shared" si="120"/>
        <v>0</v>
      </c>
      <c r="J577" s="80" t="str">
        <f t="shared" si="121"/>
        <v/>
      </c>
      <c r="K577" s="29" t="b">
        <f t="shared" si="131"/>
        <v>0</v>
      </c>
      <c r="L577" s="80" t="str">
        <f t="shared" si="132"/>
        <v/>
      </c>
      <c r="M577" s="81" t="e">
        <f t="shared" si="122"/>
        <v>#VALUE!</v>
      </c>
      <c r="N577" s="81" t="e">
        <f t="shared" si="123"/>
        <v>#VALUE!</v>
      </c>
      <c r="O577" s="81" t="e">
        <f t="shared" si="124"/>
        <v>#VALUE!</v>
      </c>
      <c r="P577" s="82" t="e">
        <f t="shared" si="125"/>
        <v>#VALUE!</v>
      </c>
      <c r="Q577" s="82" t="e">
        <f t="shared" si="133"/>
        <v>#VALUE!</v>
      </c>
      <c r="R577" s="82" t="b">
        <f t="shared" si="134"/>
        <v>0</v>
      </c>
      <c r="S577" s="72" t="str">
        <f t="shared" si="126"/>
        <v/>
      </c>
      <c r="T577" s="81" t="e" cm="1">
        <f t="array" aca="1" ref="T577" ca="1">TEXT(RIGHT(10-RIGHT(SUM(INDEX(1*(MID(MID(C577,1,1)*2,ROW(INDIRECT("1:"&amp;LEN(MID(C577,1,1)*2))),1)),,))+MID(C577,2,1)+
SUM(INDEX(1*(MID(MID(C577,3,1)*2,ROW(INDIRECT("1:"&amp;LEN(MID(C577,3,1)*2))),1)),,))+MID(C577,4,1)+
SUM(INDEX(1*(MID(MID(C577,5,1)*2,ROW(INDIRECT("1:"&amp;LEN(MID(C577,5,1)*2))),1)),,))+MID(C577,6,1)+
SUM(INDEX(1*(MID(MID(C577,8,1)*2,ROW(INDIRECT("1:"&amp;LEN(MID(C577,8,1)*2))),1)),,))+MID(C577,9,1)+
SUM(INDEX(1*(MID(MID(C577,10,1)*2,ROW(INDIRECT("1:"&amp;LEN(MID(C577,10,1)*2))),1)),,)),1),1),"0")</f>
        <v>#VALUE!</v>
      </c>
      <c r="U577" s="81" t="str">
        <f t="shared" si="127"/>
        <v/>
      </c>
      <c r="V577" s="83" t="b">
        <f t="shared" si="128"/>
        <v>0</v>
      </c>
      <c r="W577" s="112" t="e">
        <f>IF(#REF!="",FALSE,IF(OR(X577&gt;Z577,X577&lt;Y577),TRUE,FALSE))</f>
        <v>#REF!</v>
      </c>
      <c r="X577" s="112">
        <f t="shared" si="129"/>
        <v>0</v>
      </c>
      <c r="Y577" s="114" t="e">
        <f>#REF!-3/30</f>
        <v>#REF!</v>
      </c>
      <c r="Z577" s="115" t="e">
        <f>#REF!+1/30</f>
        <v>#REF!</v>
      </c>
    </row>
    <row r="578" spans="1:26" s="30" customFormat="1" x14ac:dyDescent="0.25">
      <c r="A578" s="19">
        <v>563</v>
      </c>
      <c r="B578" s="20"/>
      <c r="C578" s="149"/>
      <c r="D578" s="1"/>
      <c r="E578" s="1"/>
      <c r="F578" s="173"/>
      <c r="G578" s="55"/>
      <c r="H578" s="116" t="str">
        <f t="shared" si="130"/>
        <v/>
      </c>
      <c r="I578" s="35" t="b">
        <f t="shared" si="120"/>
        <v>0</v>
      </c>
      <c r="J578" s="80" t="str">
        <f t="shared" si="121"/>
        <v/>
      </c>
      <c r="K578" s="29" t="b">
        <f t="shared" si="131"/>
        <v>0</v>
      </c>
      <c r="L578" s="80" t="str">
        <f t="shared" si="132"/>
        <v/>
      </c>
      <c r="M578" s="81" t="e">
        <f t="shared" si="122"/>
        <v>#VALUE!</v>
      </c>
      <c r="N578" s="81" t="e">
        <f t="shared" si="123"/>
        <v>#VALUE!</v>
      </c>
      <c r="O578" s="81" t="e">
        <f t="shared" si="124"/>
        <v>#VALUE!</v>
      </c>
      <c r="P578" s="82" t="e">
        <f t="shared" si="125"/>
        <v>#VALUE!</v>
      </c>
      <c r="Q578" s="82" t="e">
        <f t="shared" si="133"/>
        <v>#VALUE!</v>
      </c>
      <c r="R578" s="82" t="b">
        <f t="shared" si="134"/>
        <v>0</v>
      </c>
      <c r="S578" s="72" t="str">
        <f t="shared" si="126"/>
        <v/>
      </c>
      <c r="T578" s="81" t="e" cm="1">
        <f t="array" aca="1" ref="T578" ca="1">TEXT(RIGHT(10-RIGHT(SUM(INDEX(1*(MID(MID(C578,1,1)*2,ROW(INDIRECT("1:"&amp;LEN(MID(C578,1,1)*2))),1)),,))+MID(C578,2,1)+
SUM(INDEX(1*(MID(MID(C578,3,1)*2,ROW(INDIRECT("1:"&amp;LEN(MID(C578,3,1)*2))),1)),,))+MID(C578,4,1)+
SUM(INDEX(1*(MID(MID(C578,5,1)*2,ROW(INDIRECT("1:"&amp;LEN(MID(C578,5,1)*2))),1)),,))+MID(C578,6,1)+
SUM(INDEX(1*(MID(MID(C578,8,1)*2,ROW(INDIRECT("1:"&amp;LEN(MID(C578,8,1)*2))),1)),,))+MID(C578,9,1)+
SUM(INDEX(1*(MID(MID(C578,10,1)*2,ROW(INDIRECT("1:"&amp;LEN(MID(C578,10,1)*2))),1)),,)),1),1),"0")</f>
        <v>#VALUE!</v>
      </c>
      <c r="U578" s="81" t="str">
        <f t="shared" si="127"/>
        <v/>
      </c>
      <c r="V578" s="83" t="b">
        <f t="shared" si="128"/>
        <v>0</v>
      </c>
      <c r="W578" s="112" t="e">
        <f>IF(#REF!="",FALSE,IF(OR(X578&gt;Z578,X578&lt;Y578),TRUE,FALSE))</f>
        <v>#REF!</v>
      </c>
      <c r="X578" s="112">
        <f t="shared" si="129"/>
        <v>0</v>
      </c>
      <c r="Y578" s="114" t="e">
        <f>#REF!-3/30</f>
        <v>#REF!</v>
      </c>
      <c r="Z578" s="115" t="e">
        <f>#REF!+1/30</f>
        <v>#REF!</v>
      </c>
    </row>
    <row r="579" spans="1:26" s="30" customFormat="1" x14ac:dyDescent="0.25">
      <c r="A579" s="19">
        <v>564</v>
      </c>
      <c r="B579" s="20"/>
      <c r="C579" s="149"/>
      <c r="D579" s="1"/>
      <c r="E579" s="1"/>
      <c r="F579" s="173"/>
      <c r="G579" s="55"/>
      <c r="H579" s="116" t="str">
        <f t="shared" si="130"/>
        <v/>
      </c>
      <c r="I579" s="35" t="b">
        <f t="shared" si="120"/>
        <v>0</v>
      </c>
      <c r="J579" s="80" t="str">
        <f t="shared" si="121"/>
        <v/>
      </c>
      <c r="K579" s="29" t="b">
        <f t="shared" si="131"/>
        <v>0</v>
      </c>
      <c r="L579" s="80" t="str">
        <f t="shared" si="132"/>
        <v/>
      </c>
      <c r="M579" s="81" t="e">
        <f t="shared" si="122"/>
        <v>#VALUE!</v>
      </c>
      <c r="N579" s="81" t="e">
        <f t="shared" si="123"/>
        <v>#VALUE!</v>
      </c>
      <c r="O579" s="81" t="e">
        <f t="shared" si="124"/>
        <v>#VALUE!</v>
      </c>
      <c r="P579" s="82" t="e">
        <f t="shared" si="125"/>
        <v>#VALUE!</v>
      </c>
      <c r="Q579" s="82" t="e">
        <f t="shared" si="133"/>
        <v>#VALUE!</v>
      </c>
      <c r="R579" s="82" t="b">
        <f t="shared" si="134"/>
        <v>0</v>
      </c>
      <c r="S579" s="72" t="str">
        <f t="shared" si="126"/>
        <v/>
      </c>
      <c r="T579" s="81" t="e" cm="1">
        <f t="array" aca="1" ref="T579" ca="1">TEXT(RIGHT(10-RIGHT(SUM(INDEX(1*(MID(MID(C579,1,1)*2,ROW(INDIRECT("1:"&amp;LEN(MID(C579,1,1)*2))),1)),,))+MID(C579,2,1)+
SUM(INDEX(1*(MID(MID(C579,3,1)*2,ROW(INDIRECT("1:"&amp;LEN(MID(C579,3,1)*2))),1)),,))+MID(C579,4,1)+
SUM(INDEX(1*(MID(MID(C579,5,1)*2,ROW(INDIRECT("1:"&amp;LEN(MID(C579,5,1)*2))),1)),,))+MID(C579,6,1)+
SUM(INDEX(1*(MID(MID(C579,8,1)*2,ROW(INDIRECT("1:"&amp;LEN(MID(C579,8,1)*2))),1)),,))+MID(C579,9,1)+
SUM(INDEX(1*(MID(MID(C579,10,1)*2,ROW(INDIRECT("1:"&amp;LEN(MID(C579,10,1)*2))),1)),,)),1),1),"0")</f>
        <v>#VALUE!</v>
      </c>
      <c r="U579" s="81" t="str">
        <f t="shared" si="127"/>
        <v/>
      </c>
      <c r="V579" s="83" t="b">
        <f t="shared" si="128"/>
        <v>0</v>
      </c>
      <c r="W579" s="112" t="e">
        <f>IF(#REF!="",FALSE,IF(OR(X579&gt;Z579,X579&lt;Y579),TRUE,FALSE))</f>
        <v>#REF!</v>
      </c>
      <c r="X579" s="112">
        <f t="shared" si="129"/>
        <v>0</v>
      </c>
      <c r="Y579" s="114" t="e">
        <f>#REF!-3/30</f>
        <v>#REF!</v>
      </c>
      <c r="Z579" s="115" t="e">
        <f>#REF!+1/30</f>
        <v>#REF!</v>
      </c>
    </row>
    <row r="580" spans="1:26" s="30" customFormat="1" x14ac:dyDescent="0.25">
      <c r="A580" s="19">
        <v>565</v>
      </c>
      <c r="B580" s="20"/>
      <c r="C580" s="149"/>
      <c r="D580" s="1"/>
      <c r="E580" s="1"/>
      <c r="F580" s="173"/>
      <c r="G580" s="55"/>
      <c r="H580" s="116" t="str">
        <f t="shared" si="130"/>
        <v/>
      </c>
      <c r="I580" s="35" t="b">
        <f t="shared" si="120"/>
        <v>0</v>
      </c>
      <c r="J580" s="80" t="str">
        <f t="shared" si="121"/>
        <v/>
      </c>
      <c r="K580" s="29" t="b">
        <f t="shared" si="131"/>
        <v>0</v>
      </c>
      <c r="L580" s="80" t="str">
        <f t="shared" si="132"/>
        <v/>
      </c>
      <c r="M580" s="81" t="e">
        <f t="shared" si="122"/>
        <v>#VALUE!</v>
      </c>
      <c r="N580" s="81" t="e">
        <f t="shared" si="123"/>
        <v>#VALUE!</v>
      </c>
      <c r="O580" s="81" t="e">
        <f t="shared" si="124"/>
        <v>#VALUE!</v>
      </c>
      <c r="P580" s="82" t="e">
        <f t="shared" si="125"/>
        <v>#VALUE!</v>
      </c>
      <c r="Q580" s="82" t="e">
        <f t="shared" si="133"/>
        <v>#VALUE!</v>
      </c>
      <c r="R580" s="82" t="b">
        <f t="shared" si="134"/>
        <v>0</v>
      </c>
      <c r="S580" s="72" t="str">
        <f t="shared" si="126"/>
        <v/>
      </c>
      <c r="T580" s="81" t="e" cm="1">
        <f t="array" aca="1" ref="T580" ca="1">TEXT(RIGHT(10-RIGHT(SUM(INDEX(1*(MID(MID(C580,1,1)*2,ROW(INDIRECT("1:"&amp;LEN(MID(C580,1,1)*2))),1)),,))+MID(C580,2,1)+
SUM(INDEX(1*(MID(MID(C580,3,1)*2,ROW(INDIRECT("1:"&amp;LEN(MID(C580,3,1)*2))),1)),,))+MID(C580,4,1)+
SUM(INDEX(1*(MID(MID(C580,5,1)*2,ROW(INDIRECT("1:"&amp;LEN(MID(C580,5,1)*2))),1)),,))+MID(C580,6,1)+
SUM(INDEX(1*(MID(MID(C580,8,1)*2,ROW(INDIRECT("1:"&amp;LEN(MID(C580,8,1)*2))),1)),,))+MID(C580,9,1)+
SUM(INDEX(1*(MID(MID(C580,10,1)*2,ROW(INDIRECT("1:"&amp;LEN(MID(C580,10,1)*2))),1)),,)),1),1),"0")</f>
        <v>#VALUE!</v>
      </c>
      <c r="U580" s="81" t="str">
        <f t="shared" si="127"/>
        <v/>
      </c>
      <c r="V580" s="83" t="b">
        <f t="shared" si="128"/>
        <v>0</v>
      </c>
      <c r="W580" s="112" t="e">
        <f>IF(#REF!="",FALSE,IF(OR(X580&gt;Z580,X580&lt;Y580),TRUE,FALSE))</f>
        <v>#REF!</v>
      </c>
      <c r="X580" s="112">
        <f t="shared" si="129"/>
        <v>0</v>
      </c>
      <c r="Y580" s="114" t="e">
        <f>#REF!-3/30</f>
        <v>#REF!</v>
      </c>
      <c r="Z580" s="115" t="e">
        <f>#REF!+1/30</f>
        <v>#REF!</v>
      </c>
    </row>
    <row r="581" spans="1:26" s="30" customFormat="1" x14ac:dyDescent="0.25">
      <c r="A581" s="19">
        <v>566</v>
      </c>
      <c r="B581" s="20"/>
      <c r="C581" s="149"/>
      <c r="D581" s="1"/>
      <c r="E581" s="1"/>
      <c r="F581" s="173"/>
      <c r="G581" s="55"/>
      <c r="H581" s="116" t="str">
        <f t="shared" si="130"/>
        <v/>
      </c>
      <c r="I581" s="35" t="b">
        <f t="shared" si="120"/>
        <v>0</v>
      </c>
      <c r="J581" s="80" t="str">
        <f t="shared" si="121"/>
        <v/>
      </c>
      <c r="K581" s="29" t="b">
        <f t="shared" si="131"/>
        <v>0</v>
      </c>
      <c r="L581" s="80" t="str">
        <f t="shared" si="132"/>
        <v/>
      </c>
      <c r="M581" s="81" t="e">
        <f t="shared" si="122"/>
        <v>#VALUE!</v>
      </c>
      <c r="N581" s="81" t="e">
        <f t="shared" si="123"/>
        <v>#VALUE!</v>
      </c>
      <c r="O581" s="81" t="e">
        <f t="shared" si="124"/>
        <v>#VALUE!</v>
      </c>
      <c r="P581" s="82" t="e">
        <f t="shared" si="125"/>
        <v>#VALUE!</v>
      </c>
      <c r="Q581" s="82" t="e">
        <f t="shared" si="133"/>
        <v>#VALUE!</v>
      </c>
      <c r="R581" s="82" t="b">
        <f t="shared" si="134"/>
        <v>0</v>
      </c>
      <c r="S581" s="72" t="str">
        <f t="shared" si="126"/>
        <v/>
      </c>
      <c r="T581" s="81" t="e" cm="1">
        <f t="array" aca="1" ref="T581" ca="1">TEXT(RIGHT(10-RIGHT(SUM(INDEX(1*(MID(MID(C581,1,1)*2,ROW(INDIRECT("1:"&amp;LEN(MID(C581,1,1)*2))),1)),,))+MID(C581,2,1)+
SUM(INDEX(1*(MID(MID(C581,3,1)*2,ROW(INDIRECT("1:"&amp;LEN(MID(C581,3,1)*2))),1)),,))+MID(C581,4,1)+
SUM(INDEX(1*(MID(MID(C581,5,1)*2,ROW(INDIRECT("1:"&amp;LEN(MID(C581,5,1)*2))),1)),,))+MID(C581,6,1)+
SUM(INDEX(1*(MID(MID(C581,8,1)*2,ROW(INDIRECT("1:"&amp;LEN(MID(C581,8,1)*2))),1)),,))+MID(C581,9,1)+
SUM(INDEX(1*(MID(MID(C581,10,1)*2,ROW(INDIRECT("1:"&amp;LEN(MID(C581,10,1)*2))),1)),,)),1),1),"0")</f>
        <v>#VALUE!</v>
      </c>
      <c r="U581" s="81" t="str">
        <f t="shared" si="127"/>
        <v/>
      </c>
      <c r="V581" s="83" t="b">
        <f t="shared" si="128"/>
        <v>0</v>
      </c>
      <c r="W581" s="112" t="e">
        <f>IF(#REF!="",FALSE,IF(OR(X581&gt;Z581,X581&lt;Y581),TRUE,FALSE))</f>
        <v>#REF!</v>
      </c>
      <c r="X581" s="112">
        <f t="shared" si="129"/>
        <v>0</v>
      </c>
      <c r="Y581" s="114" t="e">
        <f>#REF!-3/30</f>
        <v>#REF!</v>
      </c>
      <c r="Z581" s="115" t="e">
        <f>#REF!+1/30</f>
        <v>#REF!</v>
      </c>
    </row>
    <row r="582" spans="1:26" s="30" customFormat="1" x14ac:dyDescent="0.25">
      <c r="A582" s="19">
        <v>567</v>
      </c>
      <c r="B582" s="20"/>
      <c r="C582" s="149"/>
      <c r="D582" s="1"/>
      <c r="E582" s="1"/>
      <c r="F582" s="173"/>
      <c r="G582" s="55"/>
      <c r="H582" s="116" t="str">
        <f t="shared" si="130"/>
        <v/>
      </c>
      <c r="I582" s="35" t="b">
        <f t="shared" si="120"/>
        <v>0</v>
      </c>
      <c r="J582" s="80" t="str">
        <f t="shared" si="121"/>
        <v/>
      </c>
      <c r="K582" s="29" t="b">
        <f t="shared" si="131"/>
        <v>0</v>
      </c>
      <c r="L582" s="80" t="str">
        <f t="shared" si="132"/>
        <v/>
      </c>
      <c r="M582" s="81" t="e">
        <f t="shared" si="122"/>
        <v>#VALUE!</v>
      </c>
      <c r="N582" s="81" t="e">
        <f t="shared" si="123"/>
        <v>#VALUE!</v>
      </c>
      <c r="O582" s="81" t="e">
        <f t="shared" si="124"/>
        <v>#VALUE!</v>
      </c>
      <c r="P582" s="82" t="e">
        <f t="shared" si="125"/>
        <v>#VALUE!</v>
      </c>
      <c r="Q582" s="82" t="e">
        <f t="shared" si="133"/>
        <v>#VALUE!</v>
      </c>
      <c r="R582" s="82" t="b">
        <f t="shared" si="134"/>
        <v>0</v>
      </c>
      <c r="S582" s="72" t="str">
        <f t="shared" si="126"/>
        <v/>
      </c>
      <c r="T582" s="81" t="e" cm="1">
        <f t="array" aca="1" ref="T582" ca="1">TEXT(RIGHT(10-RIGHT(SUM(INDEX(1*(MID(MID(C582,1,1)*2,ROW(INDIRECT("1:"&amp;LEN(MID(C582,1,1)*2))),1)),,))+MID(C582,2,1)+
SUM(INDEX(1*(MID(MID(C582,3,1)*2,ROW(INDIRECT("1:"&amp;LEN(MID(C582,3,1)*2))),1)),,))+MID(C582,4,1)+
SUM(INDEX(1*(MID(MID(C582,5,1)*2,ROW(INDIRECT("1:"&amp;LEN(MID(C582,5,1)*2))),1)),,))+MID(C582,6,1)+
SUM(INDEX(1*(MID(MID(C582,8,1)*2,ROW(INDIRECT("1:"&amp;LEN(MID(C582,8,1)*2))),1)),,))+MID(C582,9,1)+
SUM(INDEX(1*(MID(MID(C582,10,1)*2,ROW(INDIRECT("1:"&amp;LEN(MID(C582,10,1)*2))),1)),,)),1),1),"0")</f>
        <v>#VALUE!</v>
      </c>
      <c r="U582" s="81" t="str">
        <f t="shared" si="127"/>
        <v/>
      </c>
      <c r="V582" s="83" t="b">
        <f t="shared" si="128"/>
        <v>0</v>
      </c>
      <c r="W582" s="112" t="e">
        <f>IF(#REF!="",FALSE,IF(OR(X582&gt;Z582,X582&lt;Y582),TRUE,FALSE))</f>
        <v>#REF!</v>
      </c>
      <c r="X582" s="112">
        <f t="shared" si="129"/>
        <v>0</v>
      </c>
      <c r="Y582" s="114" t="e">
        <f>#REF!-3/30</f>
        <v>#REF!</v>
      </c>
      <c r="Z582" s="115" t="e">
        <f>#REF!+1/30</f>
        <v>#REF!</v>
      </c>
    </row>
    <row r="583" spans="1:26" s="30" customFormat="1" x14ac:dyDescent="0.25">
      <c r="A583" s="19">
        <v>568</v>
      </c>
      <c r="B583" s="20"/>
      <c r="C583" s="149"/>
      <c r="D583" s="1"/>
      <c r="E583" s="1"/>
      <c r="F583" s="173"/>
      <c r="G583" s="55"/>
      <c r="H583" s="116" t="str">
        <f t="shared" si="130"/>
        <v/>
      </c>
      <c r="I583" s="35" t="b">
        <f t="shared" si="120"/>
        <v>0</v>
      </c>
      <c r="J583" s="80" t="str">
        <f t="shared" si="121"/>
        <v/>
      </c>
      <c r="K583" s="29" t="b">
        <f t="shared" si="131"/>
        <v>0</v>
      </c>
      <c r="L583" s="80" t="str">
        <f t="shared" si="132"/>
        <v/>
      </c>
      <c r="M583" s="81" t="e">
        <f t="shared" si="122"/>
        <v>#VALUE!</v>
      </c>
      <c r="N583" s="81" t="e">
        <f t="shared" si="123"/>
        <v>#VALUE!</v>
      </c>
      <c r="O583" s="81" t="e">
        <f t="shared" si="124"/>
        <v>#VALUE!</v>
      </c>
      <c r="P583" s="82" t="e">
        <f t="shared" si="125"/>
        <v>#VALUE!</v>
      </c>
      <c r="Q583" s="82" t="e">
        <f t="shared" si="133"/>
        <v>#VALUE!</v>
      </c>
      <c r="R583" s="82" t="b">
        <f t="shared" si="134"/>
        <v>0</v>
      </c>
      <c r="S583" s="72" t="str">
        <f t="shared" si="126"/>
        <v/>
      </c>
      <c r="T583" s="81" t="e" cm="1">
        <f t="array" aca="1" ref="T583" ca="1">TEXT(RIGHT(10-RIGHT(SUM(INDEX(1*(MID(MID(C583,1,1)*2,ROW(INDIRECT("1:"&amp;LEN(MID(C583,1,1)*2))),1)),,))+MID(C583,2,1)+
SUM(INDEX(1*(MID(MID(C583,3,1)*2,ROW(INDIRECT("1:"&amp;LEN(MID(C583,3,1)*2))),1)),,))+MID(C583,4,1)+
SUM(INDEX(1*(MID(MID(C583,5,1)*2,ROW(INDIRECT("1:"&amp;LEN(MID(C583,5,1)*2))),1)),,))+MID(C583,6,1)+
SUM(INDEX(1*(MID(MID(C583,8,1)*2,ROW(INDIRECT("1:"&amp;LEN(MID(C583,8,1)*2))),1)),,))+MID(C583,9,1)+
SUM(INDEX(1*(MID(MID(C583,10,1)*2,ROW(INDIRECT("1:"&amp;LEN(MID(C583,10,1)*2))),1)),,)),1),1),"0")</f>
        <v>#VALUE!</v>
      </c>
      <c r="U583" s="81" t="str">
        <f t="shared" si="127"/>
        <v/>
      </c>
      <c r="V583" s="83" t="b">
        <f t="shared" si="128"/>
        <v>0</v>
      </c>
      <c r="W583" s="112" t="e">
        <f>IF(#REF!="",FALSE,IF(OR(X583&gt;Z583,X583&lt;Y583),TRUE,FALSE))</f>
        <v>#REF!</v>
      </c>
      <c r="X583" s="112">
        <f t="shared" si="129"/>
        <v>0</v>
      </c>
      <c r="Y583" s="114" t="e">
        <f>#REF!-3/30</f>
        <v>#REF!</v>
      </c>
      <c r="Z583" s="115" t="e">
        <f>#REF!+1/30</f>
        <v>#REF!</v>
      </c>
    </row>
    <row r="584" spans="1:26" s="30" customFormat="1" x14ac:dyDescent="0.25">
      <c r="A584" s="19">
        <v>569</v>
      </c>
      <c r="B584" s="20"/>
      <c r="C584" s="149"/>
      <c r="D584" s="1"/>
      <c r="E584" s="1"/>
      <c r="F584" s="173"/>
      <c r="G584" s="55"/>
      <c r="H584" s="116" t="str">
        <f t="shared" si="130"/>
        <v/>
      </c>
      <c r="I584" s="35" t="b">
        <f t="shared" si="120"/>
        <v>0</v>
      </c>
      <c r="J584" s="80" t="str">
        <f t="shared" si="121"/>
        <v/>
      </c>
      <c r="K584" s="29" t="b">
        <f t="shared" si="131"/>
        <v>0</v>
      </c>
      <c r="L584" s="80" t="str">
        <f t="shared" si="132"/>
        <v/>
      </c>
      <c r="M584" s="81" t="e">
        <f t="shared" si="122"/>
        <v>#VALUE!</v>
      </c>
      <c r="N584" s="81" t="e">
        <f t="shared" si="123"/>
        <v>#VALUE!</v>
      </c>
      <c r="O584" s="81" t="e">
        <f t="shared" si="124"/>
        <v>#VALUE!</v>
      </c>
      <c r="P584" s="82" t="e">
        <f t="shared" si="125"/>
        <v>#VALUE!</v>
      </c>
      <c r="Q584" s="82" t="e">
        <f t="shared" si="133"/>
        <v>#VALUE!</v>
      </c>
      <c r="R584" s="82" t="b">
        <f t="shared" si="134"/>
        <v>0</v>
      </c>
      <c r="S584" s="72" t="str">
        <f t="shared" si="126"/>
        <v/>
      </c>
      <c r="T584" s="81" t="e" cm="1">
        <f t="array" aca="1" ref="T584" ca="1">TEXT(RIGHT(10-RIGHT(SUM(INDEX(1*(MID(MID(C584,1,1)*2,ROW(INDIRECT("1:"&amp;LEN(MID(C584,1,1)*2))),1)),,))+MID(C584,2,1)+
SUM(INDEX(1*(MID(MID(C584,3,1)*2,ROW(INDIRECT("1:"&amp;LEN(MID(C584,3,1)*2))),1)),,))+MID(C584,4,1)+
SUM(INDEX(1*(MID(MID(C584,5,1)*2,ROW(INDIRECT("1:"&amp;LEN(MID(C584,5,1)*2))),1)),,))+MID(C584,6,1)+
SUM(INDEX(1*(MID(MID(C584,8,1)*2,ROW(INDIRECT("1:"&amp;LEN(MID(C584,8,1)*2))),1)),,))+MID(C584,9,1)+
SUM(INDEX(1*(MID(MID(C584,10,1)*2,ROW(INDIRECT("1:"&amp;LEN(MID(C584,10,1)*2))),1)),,)),1),1),"0")</f>
        <v>#VALUE!</v>
      </c>
      <c r="U584" s="81" t="str">
        <f t="shared" si="127"/>
        <v/>
      </c>
      <c r="V584" s="83" t="b">
        <f t="shared" si="128"/>
        <v>0</v>
      </c>
      <c r="W584" s="112" t="e">
        <f>IF(#REF!="",FALSE,IF(OR(X584&gt;Z584,X584&lt;Y584),TRUE,FALSE))</f>
        <v>#REF!</v>
      </c>
      <c r="X584" s="112">
        <f t="shared" si="129"/>
        <v>0</v>
      </c>
      <c r="Y584" s="114" t="e">
        <f>#REF!-3/30</f>
        <v>#REF!</v>
      </c>
      <c r="Z584" s="115" t="e">
        <f>#REF!+1/30</f>
        <v>#REF!</v>
      </c>
    </row>
    <row r="585" spans="1:26" s="30" customFormat="1" x14ac:dyDescent="0.25">
      <c r="A585" s="19">
        <v>570</v>
      </c>
      <c r="B585" s="20"/>
      <c r="C585" s="149"/>
      <c r="D585" s="1"/>
      <c r="E585" s="1"/>
      <c r="F585" s="173"/>
      <c r="G585" s="55"/>
      <c r="H585" s="116" t="str">
        <f t="shared" si="130"/>
        <v/>
      </c>
      <c r="I585" s="35" t="b">
        <f t="shared" si="120"/>
        <v>0</v>
      </c>
      <c r="J585" s="80" t="str">
        <f t="shared" si="121"/>
        <v/>
      </c>
      <c r="K585" s="29" t="b">
        <f t="shared" si="131"/>
        <v>0</v>
      </c>
      <c r="L585" s="80" t="str">
        <f t="shared" si="132"/>
        <v/>
      </c>
      <c r="M585" s="81" t="e">
        <f t="shared" si="122"/>
        <v>#VALUE!</v>
      </c>
      <c r="N585" s="81" t="e">
        <f t="shared" si="123"/>
        <v>#VALUE!</v>
      </c>
      <c r="O585" s="81" t="e">
        <f t="shared" si="124"/>
        <v>#VALUE!</v>
      </c>
      <c r="P585" s="82" t="e">
        <f t="shared" si="125"/>
        <v>#VALUE!</v>
      </c>
      <c r="Q585" s="82" t="e">
        <f t="shared" si="133"/>
        <v>#VALUE!</v>
      </c>
      <c r="R585" s="82" t="b">
        <f t="shared" si="134"/>
        <v>0</v>
      </c>
      <c r="S585" s="72" t="str">
        <f t="shared" si="126"/>
        <v/>
      </c>
      <c r="T585" s="81" t="e" cm="1">
        <f t="array" aca="1" ref="T585" ca="1">TEXT(RIGHT(10-RIGHT(SUM(INDEX(1*(MID(MID(C585,1,1)*2,ROW(INDIRECT("1:"&amp;LEN(MID(C585,1,1)*2))),1)),,))+MID(C585,2,1)+
SUM(INDEX(1*(MID(MID(C585,3,1)*2,ROW(INDIRECT("1:"&amp;LEN(MID(C585,3,1)*2))),1)),,))+MID(C585,4,1)+
SUM(INDEX(1*(MID(MID(C585,5,1)*2,ROW(INDIRECT("1:"&amp;LEN(MID(C585,5,1)*2))),1)),,))+MID(C585,6,1)+
SUM(INDEX(1*(MID(MID(C585,8,1)*2,ROW(INDIRECT("1:"&amp;LEN(MID(C585,8,1)*2))),1)),,))+MID(C585,9,1)+
SUM(INDEX(1*(MID(MID(C585,10,1)*2,ROW(INDIRECT("1:"&amp;LEN(MID(C585,10,1)*2))),1)),,)),1),1),"0")</f>
        <v>#VALUE!</v>
      </c>
      <c r="U585" s="81" t="str">
        <f t="shared" si="127"/>
        <v/>
      </c>
      <c r="V585" s="83" t="b">
        <f t="shared" si="128"/>
        <v>0</v>
      </c>
      <c r="W585" s="112" t="e">
        <f>IF(#REF!="",FALSE,IF(OR(X585&gt;Z585,X585&lt;Y585),TRUE,FALSE))</f>
        <v>#REF!</v>
      </c>
      <c r="X585" s="112">
        <f t="shared" si="129"/>
        <v>0</v>
      </c>
      <c r="Y585" s="114" t="e">
        <f>#REF!-3/30</f>
        <v>#REF!</v>
      </c>
      <c r="Z585" s="115" t="e">
        <f>#REF!+1/30</f>
        <v>#REF!</v>
      </c>
    </row>
    <row r="586" spans="1:26" s="30" customFormat="1" x14ac:dyDescent="0.25">
      <c r="A586" s="19">
        <v>571</v>
      </c>
      <c r="B586" s="20"/>
      <c r="C586" s="149"/>
      <c r="D586" s="1"/>
      <c r="E586" s="1"/>
      <c r="F586" s="173"/>
      <c r="G586" s="55"/>
      <c r="H586" s="116" t="str">
        <f t="shared" si="130"/>
        <v/>
      </c>
      <c r="I586" s="35" t="b">
        <f t="shared" si="120"/>
        <v>0</v>
      </c>
      <c r="J586" s="80" t="str">
        <f t="shared" si="121"/>
        <v/>
      </c>
      <c r="K586" s="29" t="b">
        <f t="shared" si="131"/>
        <v>0</v>
      </c>
      <c r="L586" s="80" t="str">
        <f t="shared" si="132"/>
        <v/>
      </c>
      <c r="M586" s="81" t="e">
        <f t="shared" si="122"/>
        <v>#VALUE!</v>
      </c>
      <c r="N586" s="81" t="e">
        <f t="shared" si="123"/>
        <v>#VALUE!</v>
      </c>
      <c r="O586" s="81" t="e">
        <f t="shared" si="124"/>
        <v>#VALUE!</v>
      </c>
      <c r="P586" s="82" t="e">
        <f t="shared" si="125"/>
        <v>#VALUE!</v>
      </c>
      <c r="Q586" s="82" t="e">
        <f t="shared" si="133"/>
        <v>#VALUE!</v>
      </c>
      <c r="R586" s="82" t="b">
        <f t="shared" si="134"/>
        <v>0</v>
      </c>
      <c r="S586" s="72" t="str">
        <f t="shared" si="126"/>
        <v/>
      </c>
      <c r="T586" s="81" t="e" cm="1">
        <f t="array" aca="1" ref="T586" ca="1">TEXT(RIGHT(10-RIGHT(SUM(INDEX(1*(MID(MID(C586,1,1)*2,ROW(INDIRECT("1:"&amp;LEN(MID(C586,1,1)*2))),1)),,))+MID(C586,2,1)+
SUM(INDEX(1*(MID(MID(C586,3,1)*2,ROW(INDIRECT("1:"&amp;LEN(MID(C586,3,1)*2))),1)),,))+MID(C586,4,1)+
SUM(INDEX(1*(MID(MID(C586,5,1)*2,ROW(INDIRECT("1:"&amp;LEN(MID(C586,5,1)*2))),1)),,))+MID(C586,6,1)+
SUM(INDEX(1*(MID(MID(C586,8,1)*2,ROW(INDIRECT("1:"&amp;LEN(MID(C586,8,1)*2))),1)),,))+MID(C586,9,1)+
SUM(INDEX(1*(MID(MID(C586,10,1)*2,ROW(INDIRECT("1:"&amp;LEN(MID(C586,10,1)*2))),1)),,)),1),1),"0")</f>
        <v>#VALUE!</v>
      </c>
      <c r="U586" s="81" t="str">
        <f t="shared" si="127"/>
        <v/>
      </c>
      <c r="V586" s="83" t="b">
        <f t="shared" si="128"/>
        <v>0</v>
      </c>
      <c r="W586" s="112" t="e">
        <f>IF(#REF!="",FALSE,IF(OR(X586&gt;Z586,X586&lt;Y586),TRUE,FALSE))</f>
        <v>#REF!</v>
      </c>
      <c r="X586" s="112">
        <f t="shared" si="129"/>
        <v>0</v>
      </c>
      <c r="Y586" s="114" t="e">
        <f>#REF!-3/30</f>
        <v>#REF!</v>
      </c>
      <c r="Z586" s="115" t="e">
        <f>#REF!+1/30</f>
        <v>#REF!</v>
      </c>
    </row>
    <row r="587" spans="1:26" s="30" customFormat="1" x14ac:dyDescent="0.25">
      <c r="A587" s="19">
        <v>572</v>
      </c>
      <c r="B587" s="20"/>
      <c r="C587" s="149"/>
      <c r="D587" s="1"/>
      <c r="E587" s="1"/>
      <c r="F587" s="173"/>
      <c r="G587" s="55"/>
      <c r="H587" s="116" t="str">
        <f t="shared" si="130"/>
        <v/>
      </c>
      <c r="I587" s="35" t="b">
        <f t="shared" si="120"/>
        <v>0</v>
      </c>
      <c r="J587" s="80" t="str">
        <f t="shared" si="121"/>
        <v/>
      </c>
      <c r="K587" s="29" t="b">
        <f t="shared" si="131"/>
        <v>0</v>
      </c>
      <c r="L587" s="80" t="str">
        <f t="shared" si="132"/>
        <v/>
      </c>
      <c r="M587" s="81" t="e">
        <f t="shared" si="122"/>
        <v>#VALUE!</v>
      </c>
      <c r="N587" s="81" t="e">
        <f t="shared" si="123"/>
        <v>#VALUE!</v>
      </c>
      <c r="O587" s="81" t="e">
        <f t="shared" si="124"/>
        <v>#VALUE!</v>
      </c>
      <c r="P587" s="82" t="e">
        <f t="shared" si="125"/>
        <v>#VALUE!</v>
      </c>
      <c r="Q587" s="82" t="e">
        <f t="shared" si="133"/>
        <v>#VALUE!</v>
      </c>
      <c r="R587" s="82" t="b">
        <f t="shared" si="134"/>
        <v>0</v>
      </c>
      <c r="S587" s="72" t="str">
        <f t="shared" si="126"/>
        <v/>
      </c>
      <c r="T587" s="81" t="e" cm="1">
        <f t="array" aca="1" ref="T587" ca="1">TEXT(RIGHT(10-RIGHT(SUM(INDEX(1*(MID(MID(C587,1,1)*2,ROW(INDIRECT("1:"&amp;LEN(MID(C587,1,1)*2))),1)),,))+MID(C587,2,1)+
SUM(INDEX(1*(MID(MID(C587,3,1)*2,ROW(INDIRECT("1:"&amp;LEN(MID(C587,3,1)*2))),1)),,))+MID(C587,4,1)+
SUM(INDEX(1*(MID(MID(C587,5,1)*2,ROW(INDIRECT("1:"&amp;LEN(MID(C587,5,1)*2))),1)),,))+MID(C587,6,1)+
SUM(INDEX(1*(MID(MID(C587,8,1)*2,ROW(INDIRECT("1:"&amp;LEN(MID(C587,8,1)*2))),1)),,))+MID(C587,9,1)+
SUM(INDEX(1*(MID(MID(C587,10,1)*2,ROW(INDIRECT("1:"&amp;LEN(MID(C587,10,1)*2))),1)),,)),1),1),"0")</f>
        <v>#VALUE!</v>
      </c>
      <c r="U587" s="81" t="str">
        <f t="shared" si="127"/>
        <v/>
      </c>
      <c r="V587" s="83" t="b">
        <f t="shared" si="128"/>
        <v>0</v>
      </c>
      <c r="W587" s="112" t="e">
        <f>IF(#REF!="",FALSE,IF(OR(X587&gt;Z587,X587&lt;Y587),TRUE,FALSE))</f>
        <v>#REF!</v>
      </c>
      <c r="X587" s="112">
        <f t="shared" si="129"/>
        <v>0</v>
      </c>
      <c r="Y587" s="114" t="e">
        <f>#REF!-3/30</f>
        <v>#REF!</v>
      </c>
      <c r="Z587" s="115" t="e">
        <f>#REF!+1/30</f>
        <v>#REF!</v>
      </c>
    </row>
    <row r="588" spans="1:26" s="30" customFormat="1" x14ac:dyDescent="0.25">
      <c r="A588" s="19">
        <v>573</v>
      </c>
      <c r="B588" s="20"/>
      <c r="C588" s="149"/>
      <c r="D588" s="1"/>
      <c r="E588" s="1"/>
      <c r="F588" s="173"/>
      <c r="G588" s="55"/>
      <c r="H588" s="116" t="str">
        <f t="shared" si="130"/>
        <v/>
      </c>
      <c r="I588" s="35" t="b">
        <f t="shared" si="120"/>
        <v>0</v>
      </c>
      <c r="J588" s="80" t="str">
        <f t="shared" si="121"/>
        <v/>
      </c>
      <c r="K588" s="29" t="b">
        <f t="shared" si="131"/>
        <v>0</v>
      </c>
      <c r="L588" s="80" t="str">
        <f t="shared" si="132"/>
        <v/>
      </c>
      <c r="M588" s="81" t="e">
        <f t="shared" si="122"/>
        <v>#VALUE!</v>
      </c>
      <c r="N588" s="81" t="e">
        <f t="shared" si="123"/>
        <v>#VALUE!</v>
      </c>
      <c r="O588" s="81" t="e">
        <f t="shared" si="124"/>
        <v>#VALUE!</v>
      </c>
      <c r="P588" s="82" t="e">
        <f t="shared" si="125"/>
        <v>#VALUE!</v>
      </c>
      <c r="Q588" s="82" t="e">
        <f t="shared" si="133"/>
        <v>#VALUE!</v>
      </c>
      <c r="R588" s="82" t="b">
        <f t="shared" si="134"/>
        <v>0</v>
      </c>
      <c r="S588" s="72" t="str">
        <f t="shared" si="126"/>
        <v/>
      </c>
      <c r="T588" s="81" t="e" cm="1">
        <f t="array" aca="1" ref="T588" ca="1">TEXT(RIGHT(10-RIGHT(SUM(INDEX(1*(MID(MID(C588,1,1)*2,ROW(INDIRECT("1:"&amp;LEN(MID(C588,1,1)*2))),1)),,))+MID(C588,2,1)+
SUM(INDEX(1*(MID(MID(C588,3,1)*2,ROW(INDIRECT("1:"&amp;LEN(MID(C588,3,1)*2))),1)),,))+MID(C588,4,1)+
SUM(INDEX(1*(MID(MID(C588,5,1)*2,ROW(INDIRECT("1:"&amp;LEN(MID(C588,5,1)*2))),1)),,))+MID(C588,6,1)+
SUM(INDEX(1*(MID(MID(C588,8,1)*2,ROW(INDIRECT("1:"&amp;LEN(MID(C588,8,1)*2))),1)),,))+MID(C588,9,1)+
SUM(INDEX(1*(MID(MID(C588,10,1)*2,ROW(INDIRECT("1:"&amp;LEN(MID(C588,10,1)*2))),1)),,)),1),1),"0")</f>
        <v>#VALUE!</v>
      </c>
      <c r="U588" s="81" t="str">
        <f t="shared" si="127"/>
        <v/>
      </c>
      <c r="V588" s="83" t="b">
        <f t="shared" si="128"/>
        <v>0</v>
      </c>
      <c r="W588" s="112" t="e">
        <f>IF(#REF!="",FALSE,IF(OR(X588&gt;Z588,X588&lt;Y588),TRUE,FALSE))</f>
        <v>#REF!</v>
      </c>
      <c r="X588" s="112">
        <f t="shared" si="129"/>
        <v>0</v>
      </c>
      <c r="Y588" s="114" t="e">
        <f>#REF!-3/30</f>
        <v>#REF!</v>
      </c>
      <c r="Z588" s="115" t="e">
        <f>#REF!+1/30</f>
        <v>#REF!</v>
      </c>
    </row>
    <row r="589" spans="1:26" s="30" customFormat="1" x14ac:dyDescent="0.25">
      <c r="A589" s="19">
        <v>574</v>
      </c>
      <c r="B589" s="20"/>
      <c r="C589" s="149"/>
      <c r="D589" s="1"/>
      <c r="E589" s="1"/>
      <c r="F589" s="173"/>
      <c r="G589" s="55"/>
      <c r="H589" s="116" t="str">
        <f t="shared" si="130"/>
        <v/>
      </c>
      <c r="I589" s="35" t="b">
        <f t="shared" si="120"/>
        <v>0</v>
      </c>
      <c r="J589" s="80" t="str">
        <f t="shared" si="121"/>
        <v/>
      </c>
      <c r="K589" s="29" t="b">
        <f t="shared" si="131"/>
        <v>0</v>
      </c>
      <c r="L589" s="80" t="str">
        <f t="shared" si="132"/>
        <v/>
      </c>
      <c r="M589" s="81" t="e">
        <f t="shared" si="122"/>
        <v>#VALUE!</v>
      </c>
      <c r="N589" s="81" t="e">
        <f t="shared" si="123"/>
        <v>#VALUE!</v>
      </c>
      <c r="O589" s="81" t="e">
        <f t="shared" si="124"/>
        <v>#VALUE!</v>
      </c>
      <c r="P589" s="82" t="e">
        <f t="shared" si="125"/>
        <v>#VALUE!</v>
      </c>
      <c r="Q589" s="82" t="e">
        <f t="shared" si="133"/>
        <v>#VALUE!</v>
      </c>
      <c r="R589" s="82" t="b">
        <f t="shared" si="134"/>
        <v>0</v>
      </c>
      <c r="S589" s="72" t="str">
        <f t="shared" si="126"/>
        <v/>
      </c>
      <c r="T589" s="81" t="e" cm="1">
        <f t="array" aca="1" ref="T589" ca="1">TEXT(RIGHT(10-RIGHT(SUM(INDEX(1*(MID(MID(C589,1,1)*2,ROW(INDIRECT("1:"&amp;LEN(MID(C589,1,1)*2))),1)),,))+MID(C589,2,1)+
SUM(INDEX(1*(MID(MID(C589,3,1)*2,ROW(INDIRECT("1:"&amp;LEN(MID(C589,3,1)*2))),1)),,))+MID(C589,4,1)+
SUM(INDEX(1*(MID(MID(C589,5,1)*2,ROW(INDIRECT("1:"&amp;LEN(MID(C589,5,1)*2))),1)),,))+MID(C589,6,1)+
SUM(INDEX(1*(MID(MID(C589,8,1)*2,ROW(INDIRECT("1:"&amp;LEN(MID(C589,8,1)*2))),1)),,))+MID(C589,9,1)+
SUM(INDEX(1*(MID(MID(C589,10,1)*2,ROW(INDIRECT("1:"&amp;LEN(MID(C589,10,1)*2))),1)),,)),1),1),"0")</f>
        <v>#VALUE!</v>
      </c>
      <c r="U589" s="81" t="str">
        <f t="shared" si="127"/>
        <v/>
      </c>
      <c r="V589" s="83" t="b">
        <f t="shared" si="128"/>
        <v>0</v>
      </c>
      <c r="W589" s="112" t="e">
        <f>IF(#REF!="",FALSE,IF(OR(X589&gt;Z589,X589&lt;Y589),TRUE,FALSE))</f>
        <v>#REF!</v>
      </c>
      <c r="X589" s="112">
        <f t="shared" si="129"/>
        <v>0</v>
      </c>
      <c r="Y589" s="114" t="e">
        <f>#REF!-3/30</f>
        <v>#REF!</v>
      </c>
      <c r="Z589" s="115" t="e">
        <f>#REF!+1/30</f>
        <v>#REF!</v>
      </c>
    </row>
    <row r="590" spans="1:26" s="30" customFormat="1" x14ac:dyDescent="0.25">
      <c r="A590" s="19">
        <v>575</v>
      </c>
      <c r="B590" s="20"/>
      <c r="C590" s="149"/>
      <c r="D590" s="1"/>
      <c r="E590" s="1"/>
      <c r="F590" s="173"/>
      <c r="G590" s="55"/>
      <c r="H590" s="116" t="str">
        <f t="shared" si="130"/>
        <v/>
      </c>
      <c r="I590" s="35" t="b">
        <f t="shared" si="120"/>
        <v>0</v>
      </c>
      <c r="J590" s="80" t="str">
        <f t="shared" si="121"/>
        <v/>
      </c>
      <c r="K590" s="29" t="b">
        <f t="shared" si="131"/>
        <v>0</v>
      </c>
      <c r="L590" s="80" t="str">
        <f t="shared" si="132"/>
        <v/>
      </c>
      <c r="M590" s="81" t="e">
        <f t="shared" si="122"/>
        <v>#VALUE!</v>
      </c>
      <c r="N590" s="81" t="e">
        <f t="shared" si="123"/>
        <v>#VALUE!</v>
      </c>
      <c r="O590" s="81" t="e">
        <f t="shared" si="124"/>
        <v>#VALUE!</v>
      </c>
      <c r="P590" s="82" t="e">
        <f t="shared" si="125"/>
        <v>#VALUE!</v>
      </c>
      <c r="Q590" s="82" t="e">
        <f t="shared" si="133"/>
        <v>#VALUE!</v>
      </c>
      <c r="R590" s="82" t="b">
        <f t="shared" si="134"/>
        <v>0</v>
      </c>
      <c r="S590" s="72" t="str">
        <f t="shared" si="126"/>
        <v/>
      </c>
      <c r="T590" s="81" t="e" cm="1">
        <f t="array" aca="1" ref="T590" ca="1">TEXT(RIGHT(10-RIGHT(SUM(INDEX(1*(MID(MID(C590,1,1)*2,ROW(INDIRECT("1:"&amp;LEN(MID(C590,1,1)*2))),1)),,))+MID(C590,2,1)+
SUM(INDEX(1*(MID(MID(C590,3,1)*2,ROW(INDIRECT("1:"&amp;LEN(MID(C590,3,1)*2))),1)),,))+MID(C590,4,1)+
SUM(INDEX(1*(MID(MID(C590,5,1)*2,ROW(INDIRECT("1:"&amp;LEN(MID(C590,5,1)*2))),1)),,))+MID(C590,6,1)+
SUM(INDEX(1*(MID(MID(C590,8,1)*2,ROW(INDIRECT("1:"&amp;LEN(MID(C590,8,1)*2))),1)),,))+MID(C590,9,1)+
SUM(INDEX(1*(MID(MID(C590,10,1)*2,ROW(INDIRECT("1:"&amp;LEN(MID(C590,10,1)*2))),1)),,)),1),1),"0")</f>
        <v>#VALUE!</v>
      </c>
      <c r="U590" s="81" t="str">
        <f t="shared" si="127"/>
        <v/>
      </c>
      <c r="V590" s="83" t="b">
        <f t="shared" si="128"/>
        <v>0</v>
      </c>
      <c r="W590" s="112" t="e">
        <f>IF(#REF!="",FALSE,IF(OR(X590&gt;Z590,X590&lt;Y590),TRUE,FALSE))</f>
        <v>#REF!</v>
      </c>
      <c r="X590" s="112">
        <f t="shared" si="129"/>
        <v>0</v>
      </c>
      <c r="Y590" s="114" t="e">
        <f>#REF!-3/30</f>
        <v>#REF!</v>
      </c>
      <c r="Z590" s="115" t="e">
        <f>#REF!+1/30</f>
        <v>#REF!</v>
      </c>
    </row>
    <row r="591" spans="1:26" s="30" customFormat="1" x14ac:dyDescent="0.25">
      <c r="A591" s="19">
        <v>576</v>
      </c>
      <c r="B591" s="20"/>
      <c r="C591" s="149"/>
      <c r="D591" s="1"/>
      <c r="E591" s="1"/>
      <c r="F591" s="173"/>
      <c r="G591" s="55"/>
      <c r="H591" s="116" t="str">
        <f t="shared" si="130"/>
        <v/>
      </c>
      <c r="I591" s="35" t="b">
        <f t="shared" si="120"/>
        <v>0</v>
      </c>
      <c r="J591" s="80" t="str">
        <f t="shared" si="121"/>
        <v/>
      </c>
      <c r="K591" s="29" t="b">
        <f t="shared" si="131"/>
        <v>0</v>
      </c>
      <c r="L591" s="80" t="str">
        <f t="shared" si="132"/>
        <v/>
      </c>
      <c r="M591" s="81" t="e">
        <f t="shared" si="122"/>
        <v>#VALUE!</v>
      </c>
      <c r="N591" s="81" t="e">
        <f t="shared" si="123"/>
        <v>#VALUE!</v>
      </c>
      <c r="O591" s="81" t="e">
        <f t="shared" si="124"/>
        <v>#VALUE!</v>
      </c>
      <c r="P591" s="82" t="e">
        <f t="shared" si="125"/>
        <v>#VALUE!</v>
      </c>
      <c r="Q591" s="82" t="e">
        <f t="shared" si="133"/>
        <v>#VALUE!</v>
      </c>
      <c r="R591" s="82" t="b">
        <f t="shared" si="134"/>
        <v>0</v>
      </c>
      <c r="S591" s="72" t="str">
        <f t="shared" si="126"/>
        <v/>
      </c>
      <c r="T591" s="81" t="e" cm="1">
        <f t="array" aca="1" ref="T591" ca="1">TEXT(RIGHT(10-RIGHT(SUM(INDEX(1*(MID(MID(C591,1,1)*2,ROW(INDIRECT("1:"&amp;LEN(MID(C591,1,1)*2))),1)),,))+MID(C591,2,1)+
SUM(INDEX(1*(MID(MID(C591,3,1)*2,ROW(INDIRECT("1:"&amp;LEN(MID(C591,3,1)*2))),1)),,))+MID(C591,4,1)+
SUM(INDEX(1*(MID(MID(C591,5,1)*2,ROW(INDIRECT("1:"&amp;LEN(MID(C591,5,1)*2))),1)),,))+MID(C591,6,1)+
SUM(INDEX(1*(MID(MID(C591,8,1)*2,ROW(INDIRECT("1:"&amp;LEN(MID(C591,8,1)*2))),1)),,))+MID(C591,9,1)+
SUM(INDEX(1*(MID(MID(C591,10,1)*2,ROW(INDIRECT("1:"&amp;LEN(MID(C591,10,1)*2))),1)),,)),1),1),"0")</f>
        <v>#VALUE!</v>
      </c>
      <c r="U591" s="81" t="str">
        <f t="shared" si="127"/>
        <v/>
      </c>
      <c r="V591" s="83" t="b">
        <f t="shared" si="128"/>
        <v>0</v>
      </c>
      <c r="W591" s="112" t="e">
        <f>IF(#REF!="",FALSE,IF(OR(X591&gt;Z591,X591&lt;Y591),TRUE,FALSE))</f>
        <v>#REF!</v>
      </c>
      <c r="X591" s="112">
        <f t="shared" si="129"/>
        <v>0</v>
      </c>
      <c r="Y591" s="114" t="e">
        <f>#REF!-3/30</f>
        <v>#REF!</v>
      </c>
      <c r="Z591" s="115" t="e">
        <f>#REF!+1/30</f>
        <v>#REF!</v>
      </c>
    </row>
    <row r="592" spans="1:26" s="30" customFormat="1" x14ac:dyDescent="0.25">
      <c r="A592" s="19">
        <v>577</v>
      </c>
      <c r="B592" s="20"/>
      <c r="C592" s="149"/>
      <c r="D592" s="1"/>
      <c r="E592" s="1"/>
      <c r="F592" s="173"/>
      <c r="G592" s="55"/>
      <c r="H592" s="116" t="str">
        <f t="shared" si="130"/>
        <v/>
      </c>
      <c r="I592" s="35" t="b">
        <f t="shared" ref="I592:I655" si="135">V592</f>
        <v>0</v>
      </c>
      <c r="J592" s="80" t="str">
        <f t="shared" ref="J592:J655" si="136">IF(I592,J$13,"")</f>
        <v/>
      </c>
      <c r="K592" s="29" t="b">
        <f t="shared" si="131"/>
        <v>0</v>
      </c>
      <c r="L592" s="80" t="str">
        <f t="shared" si="132"/>
        <v/>
      </c>
      <c r="M592" s="81" t="e">
        <f t="shared" ref="M592:M655" si="137">VALUE(LEFT(C592,2))</f>
        <v>#VALUE!</v>
      </c>
      <c r="N592" s="81" t="e">
        <f t="shared" ref="N592:N655" si="138">VALUE(MID(C592,3,2))</f>
        <v>#VALUE!</v>
      </c>
      <c r="O592" s="81" t="e">
        <f t="shared" ref="O592:O655" si="139">TEXT(IF(VALUE(MID(C592,5,2))&gt;31,MID(C592,5,2)-60,VALUE(MID(C592,5,2))),"00")</f>
        <v>#VALUE!</v>
      </c>
      <c r="P592" s="82" t="e">
        <f t="shared" ref="P592:P655" si="140">DATEVALUE(IF(VALUE(LEFT(C592,2))&lt;20,20,19)&amp;TEXT(M592,"00")&amp;"/"&amp;N592&amp;"/"&amp;O592)</f>
        <v>#VALUE!</v>
      </c>
      <c r="Q592" s="82" t="e">
        <f t="shared" si="133"/>
        <v>#VALUE!</v>
      </c>
      <c r="R592" s="82" t="b">
        <f t="shared" si="134"/>
        <v>0</v>
      </c>
      <c r="S592" s="72" t="str">
        <f t="shared" ref="S592:S655" si="141">RIGHT(C592,1)</f>
        <v/>
      </c>
      <c r="T592" s="81" t="e" cm="1">
        <f t="array" aca="1" ref="T592" ca="1">TEXT(RIGHT(10-RIGHT(SUM(INDEX(1*(MID(MID(C592,1,1)*2,ROW(INDIRECT("1:"&amp;LEN(MID(C592,1,1)*2))),1)),,))+MID(C592,2,1)+
SUM(INDEX(1*(MID(MID(C592,3,1)*2,ROW(INDIRECT("1:"&amp;LEN(MID(C592,3,1)*2))),1)),,))+MID(C592,4,1)+
SUM(INDEX(1*(MID(MID(C592,5,1)*2,ROW(INDIRECT("1:"&amp;LEN(MID(C592,5,1)*2))),1)),,))+MID(C592,6,1)+
SUM(INDEX(1*(MID(MID(C592,8,1)*2,ROW(INDIRECT("1:"&amp;LEN(MID(C592,8,1)*2))),1)),,))+MID(C592,9,1)+
SUM(INDEX(1*(MID(MID(C592,10,1)*2,ROW(INDIRECT("1:"&amp;LEN(MID(C592,10,1)*2))),1)),,)),1),1),"0")</f>
        <v>#VALUE!</v>
      </c>
      <c r="U592" s="81" t="str">
        <f t="shared" ref="U592:U655" si="142">IF(C592="","",T592=S592)</f>
        <v/>
      </c>
      <c r="V592" s="83" t="b">
        <f t="shared" ref="V592:V655" si="143">IFERROR(NOT(IF(C592&lt;&gt;"",AND(R592,U592),TRUE)),TRUE)</f>
        <v>0</v>
      </c>
      <c r="W592" s="112" t="e">
        <f>IF(#REF!="",FALSE,IF(OR(X592&gt;Z592,X592&lt;Y592),TRUE,FALSE))</f>
        <v>#REF!</v>
      </c>
      <c r="X592" s="112">
        <f t="shared" ref="X592:X655" si="144">(E592-D592)/30</f>
        <v>0</v>
      </c>
      <c r="Y592" s="114" t="e">
        <f>#REF!-3/30</f>
        <v>#REF!</v>
      </c>
      <c r="Z592" s="115" t="e">
        <f>#REF!+1/30</f>
        <v>#REF!</v>
      </c>
    </row>
    <row r="593" spans="1:26" s="30" customFormat="1" x14ac:dyDescent="0.25">
      <c r="A593" s="19">
        <v>578</v>
      </c>
      <c r="B593" s="20"/>
      <c r="C593" s="149"/>
      <c r="D593" s="1"/>
      <c r="E593" s="1"/>
      <c r="F593" s="173"/>
      <c r="G593" s="55"/>
      <c r="H593" s="116" t="str">
        <f t="shared" ref="H593:H656" si="145">IF(J593="","",J593&amp;". ")&amp;IF(L593="","",L593&amp;". ")</f>
        <v/>
      </c>
      <c r="I593" s="35" t="b">
        <f t="shared" si="135"/>
        <v>0</v>
      </c>
      <c r="J593" s="80" t="str">
        <f t="shared" si="136"/>
        <v/>
      </c>
      <c r="K593" s="29" t="b">
        <f t="shared" ref="K593:K656" si="146">IF(COUNTA(D593:E593)&gt;1,E593&lt;D593,FALSE)</f>
        <v>0</v>
      </c>
      <c r="L593" s="80" t="str">
        <f t="shared" ref="L593:L656" si="147">IF(K593,L$13,"")</f>
        <v/>
      </c>
      <c r="M593" s="81" t="e">
        <f t="shared" si="137"/>
        <v>#VALUE!</v>
      </c>
      <c r="N593" s="81" t="e">
        <f t="shared" si="138"/>
        <v>#VALUE!</v>
      </c>
      <c r="O593" s="81" t="e">
        <f t="shared" si="139"/>
        <v>#VALUE!</v>
      </c>
      <c r="P593" s="82" t="e">
        <f t="shared" si="140"/>
        <v>#VALUE!</v>
      </c>
      <c r="Q593" s="82" t="e">
        <f t="shared" ref="Q593:Q656" si="148">DATE(M593,N593,O593)</f>
        <v>#VALUE!</v>
      </c>
      <c r="R593" s="82" t="b">
        <f t="shared" si="134"/>
        <v>0</v>
      </c>
      <c r="S593" s="72" t="str">
        <f t="shared" si="141"/>
        <v/>
      </c>
      <c r="T593" s="81" t="e" cm="1">
        <f t="array" aca="1" ref="T593" ca="1">TEXT(RIGHT(10-RIGHT(SUM(INDEX(1*(MID(MID(C593,1,1)*2,ROW(INDIRECT("1:"&amp;LEN(MID(C593,1,1)*2))),1)),,))+MID(C593,2,1)+
SUM(INDEX(1*(MID(MID(C593,3,1)*2,ROW(INDIRECT("1:"&amp;LEN(MID(C593,3,1)*2))),1)),,))+MID(C593,4,1)+
SUM(INDEX(1*(MID(MID(C593,5,1)*2,ROW(INDIRECT("1:"&amp;LEN(MID(C593,5,1)*2))),1)),,))+MID(C593,6,1)+
SUM(INDEX(1*(MID(MID(C593,8,1)*2,ROW(INDIRECT("1:"&amp;LEN(MID(C593,8,1)*2))),1)),,))+MID(C593,9,1)+
SUM(INDEX(1*(MID(MID(C593,10,1)*2,ROW(INDIRECT("1:"&amp;LEN(MID(C593,10,1)*2))),1)),,)),1),1),"0")</f>
        <v>#VALUE!</v>
      </c>
      <c r="U593" s="81" t="str">
        <f t="shared" si="142"/>
        <v/>
      </c>
      <c r="V593" s="83" t="b">
        <f t="shared" si="143"/>
        <v>0</v>
      </c>
      <c r="W593" s="112" t="e">
        <f>IF(#REF!="",FALSE,IF(OR(X593&gt;Z593,X593&lt;Y593),TRUE,FALSE))</f>
        <v>#REF!</v>
      </c>
      <c r="X593" s="112">
        <f t="shared" si="144"/>
        <v>0</v>
      </c>
      <c r="Y593" s="114" t="e">
        <f>#REF!-3/30</f>
        <v>#REF!</v>
      </c>
      <c r="Z593" s="115" t="e">
        <f>#REF!+1/30</f>
        <v>#REF!</v>
      </c>
    </row>
    <row r="594" spans="1:26" s="30" customFormat="1" x14ac:dyDescent="0.25">
      <c r="A594" s="19">
        <v>579</v>
      </c>
      <c r="B594" s="20"/>
      <c r="C594" s="149"/>
      <c r="D594" s="1"/>
      <c r="E594" s="1"/>
      <c r="F594" s="173"/>
      <c r="G594" s="55"/>
      <c r="H594" s="116" t="str">
        <f t="shared" si="145"/>
        <v/>
      </c>
      <c r="I594" s="35" t="b">
        <f t="shared" si="135"/>
        <v>0</v>
      </c>
      <c r="J594" s="80" t="str">
        <f t="shared" si="136"/>
        <v/>
      </c>
      <c r="K594" s="29" t="b">
        <f t="shared" si="146"/>
        <v>0</v>
      </c>
      <c r="L594" s="80" t="str">
        <f t="shared" si="147"/>
        <v/>
      </c>
      <c r="M594" s="81" t="e">
        <f t="shared" si="137"/>
        <v>#VALUE!</v>
      </c>
      <c r="N594" s="81" t="e">
        <f t="shared" si="138"/>
        <v>#VALUE!</v>
      </c>
      <c r="O594" s="81" t="e">
        <f t="shared" si="139"/>
        <v>#VALUE!</v>
      </c>
      <c r="P594" s="82" t="e">
        <f t="shared" si="140"/>
        <v>#VALUE!</v>
      </c>
      <c r="Q594" s="82" t="e">
        <f t="shared" si="148"/>
        <v>#VALUE!</v>
      </c>
      <c r="R594" s="82" t="b">
        <f t="shared" ref="R594:R657" si="149">NOT(ISERR(AND(N594&lt;13,VALUE(O594)&lt;31,P594=Q594)))</f>
        <v>0</v>
      </c>
      <c r="S594" s="72" t="str">
        <f t="shared" si="141"/>
        <v/>
      </c>
      <c r="T594" s="81" t="e" cm="1">
        <f t="array" aca="1" ref="T594" ca="1">TEXT(RIGHT(10-RIGHT(SUM(INDEX(1*(MID(MID(C594,1,1)*2,ROW(INDIRECT("1:"&amp;LEN(MID(C594,1,1)*2))),1)),,))+MID(C594,2,1)+
SUM(INDEX(1*(MID(MID(C594,3,1)*2,ROW(INDIRECT("1:"&amp;LEN(MID(C594,3,1)*2))),1)),,))+MID(C594,4,1)+
SUM(INDEX(1*(MID(MID(C594,5,1)*2,ROW(INDIRECT("1:"&amp;LEN(MID(C594,5,1)*2))),1)),,))+MID(C594,6,1)+
SUM(INDEX(1*(MID(MID(C594,8,1)*2,ROW(INDIRECT("1:"&amp;LEN(MID(C594,8,1)*2))),1)),,))+MID(C594,9,1)+
SUM(INDEX(1*(MID(MID(C594,10,1)*2,ROW(INDIRECT("1:"&amp;LEN(MID(C594,10,1)*2))),1)),,)),1),1),"0")</f>
        <v>#VALUE!</v>
      </c>
      <c r="U594" s="81" t="str">
        <f t="shared" si="142"/>
        <v/>
      </c>
      <c r="V594" s="83" t="b">
        <f t="shared" si="143"/>
        <v>0</v>
      </c>
      <c r="W594" s="112" t="e">
        <f>IF(#REF!="",FALSE,IF(OR(X594&gt;Z594,X594&lt;Y594),TRUE,FALSE))</f>
        <v>#REF!</v>
      </c>
      <c r="X594" s="112">
        <f t="shared" si="144"/>
        <v>0</v>
      </c>
      <c r="Y594" s="114" t="e">
        <f>#REF!-3/30</f>
        <v>#REF!</v>
      </c>
      <c r="Z594" s="115" t="e">
        <f>#REF!+1/30</f>
        <v>#REF!</v>
      </c>
    </row>
    <row r="595" spans="1:26" s="30" customFormat="1" x14ac:dyDescent="0.25">
      <c r="A595" s="19">
        <v>580</v>
      </c>
      <c r="B595" s="20"/>
      <c r="C595" s="149"/>
      <c r="D595" s="1"/>
      <c r="E595" s="1"/>
      <c r="F595" s="173"/>
      <c r="G595" s="55"/>
      <c r="H595" s="116" t="str">
        <f t="shared" si="145"/>
        <v/>
      </c>
      <c r="I595" s="35" t="b">
        <f t="shared" si="135"/>
        <v>0</v>
      </c>
      <c r="J595" s="80" t="str">
        <f t="shared" si="136"/>
        <v/>
      </c>
      <c r="K595" s="29" t="b">
        <f t="shared" si="146"/>
        <v>0</v>
      </c>
      <c r="L595" s="80" t="str">
        <f t="shared" si="147"/>
        <v/>
      </c>
      <c r="M595" s="81" t="e">
        <f t="shared" si="137"/>
        <v>#VALUE!</v>
      </c>
      <c r="N595" s="81" t="e">
        <f t="shared" si="138"/>
        <v>#VALUE!</v>
      </c>
      <c r="O595" s="81" t="e">
        <f t="shared" si="139"/>
        <v>#VALUE!</v>
      </c>
      <c r="P595" s="82" t="e">
        <f t="shared" si="140"/>
        <v>#VALUE!</v>
      </c>
      <c r="Q595" s="82" t="e">
        <f t="shared" si="148"/>
        <v>#VALUE!</v>
      </c>
      <c r="R595" s="82" t="b">
        <f t="shared" si="149"/>
        <v>0</v>
      </c>
      <c r="S595" s="72" t="str">
        <f t="shared" si="141"/>
        <v/>
      </c>
      <c r="T595" s="81" t="e" cm="1">
        <f t="array" aca="1" ref="T595" ca="1">TEXT(RIGHT(10-RIGHT(SUM(INDEX(1*(MID(MID(C595,1,1)*2,ROW(INDIRECT("1:"&amp;LEN(MID(C595,1,1)*2))),1)),,))+MID(C595,2,1)+
SUM(INDEX(1*(MID(MID(C595,3,1)*2,ROW(INDIRECT("1:"&amp;LEN(MID(C595,3,1)*2))),1)),,))+MID(C595,4,1)+
SUM(INDEX(1*(MID(MID(C595,5,1)*2,ROW(INDIRECT("1:"&amp;LEN(MID(C595,5,1)*2))),1)),,))+MID(C595,6,1)+
SUM(INDEX(1*(MID(MID(C595,8,1)*2,ROW(INDIRECT("1:"&amp;LEN(MID(C595,8,1)*2))),1)),,))+MID(C595,9,1)+
SUM(INDEX(1*(MID(MID(C595,10,1)*2,ROW(INDIRECT("1:"&amp;LEN(MID(C595,10,1)*2))),1)),,)),1),1),"0")</f>
        <v>#VALUE!</v>
      </c>
      <c r="U595" s="81" t="str">
        <f t="shared" si="142"/>
        <v/>
      </c>
      <c r="V595" s="83" t="b">
        <f t="shared" si="143"/>
        <v>0</v>
      </c>
      <c r="W595" s="112" t="e">
        <f>IF(#REF!="",FALSE,IF(OR(X595&gt;Z595,X595&lt;Y595),TRUE,FALSE))</f>
        <v>#REF!</v>
      </c>
      <c r="X595" s="112">
        <f t="shared" si="144"/>
        <v>0</v>
      </c>
      <c r="Y595" s="114" t="e">
        <f>#REF!-3/30</f>
        <v>#REF!</v>
      </c>
      <c r="Z595" s="115" t="e">
        <f>#REF!+1/30</f>
        <v>#REF!</v>
      </c>
    </row>
    <row r="596" spans="1:26" s="30" customFormat="1" x14ac:dyDescent="0.25">
      <c r="A596" s="19">
        <v>581</v>
      </c>
      <c r="B596" s="20"/>
      <c r="C596" s="149"/>
      <c r="D596" s="1"/>
      <c r="E596" s="1"/>
      <c r="F596" s="173"/>
      <c r="G596" s="55"/>
      <c r="H596" s="116" t="str">
        <f t="shared" si="145"/>
        <v/>
      </c>
      <c r="I596" s="35" t="b">
        <f t="shared" si="135"/>
        <v>0</v>
      </c>
      <c r="J596" s="80" t="str">
        <f t="shared" si="136"/>
        <v/>
      </c>
      <c r="K596" s="29" t="b">
        <f t="shared" si="146"/>
        <v>0</v>
      </c>
      <c r="L596" s="80" t="str">
        <f t="shared" si="147"/>
        <v/>
      </c>
      <c r="M596" s="81" t="e">
        <f t="shared" si="137"/>
        <v>#VALUE!</v>
      </c>
      <c r="N596" s="81" t="e">
        <f t="shared" si="138"/>
        <v>#VALUE!</v>
      </c>
      <c r="O596" s="81" t="e">
        <f t="shared" si="139"/>
        <v>#VALUE!</v>
      </c>
      <c r="P596" s="82" t="e">
        <f t="shared" si="140"/>
        <v>#VALUE!</v>
      </c>
      <c r="Q596" s="82" t="e">
        <f t="shared" si="148"/>
        <v>#VALUE!</v>
      </c>
      <c r="R596" s="82" t="b">
        <f t="shared" si="149"/>
        <v>0</v>
      </c>
      <c r="S596" s="72" t="str">
        <f t="shared" si="141"/>
        <v/>
      </c>
      <c r="T596" s="81" t="e" cm="1">
        <f t="array" aca="1" ref="T596" ca="1">TEXT(RIGHT(10-RIGHT(SUM(INDEX(1*(MID(MID(C596,1,1)*2,ROW(INDIRECT("1:"&amp;LEN(MID(C596,1,1)*2))),1)),,))+MID(C596,2,1)+
SUM(INDEX(1*(MID(MID(C596,3,1)*2,ROW(INDIRECT("1:"&amp;LEN(MID(C596,3,1)*2))),1)),,))+MID(C596,4,1)+
SUM(INDEX(1*(MID(MID(C596,5,1)*2,ROW(INDIRECT("1:"&amp;LEN(MID(C596,5,1)*2))),1)),,))+MID(C596,6,1)+
SUM(INDEX(1*(MID(MID(C596,8,1)*2,ROW(INDIRECT("1:"&amp;LEN(MID(C596,8,1)*2))),1)),,))+MID(C596,9,1)+
SUM(INDEX(1*(MID(MID(C596,10,1)*2,ROW(INDIRECT("1:"&amp;LEN(MID(C596,10,1)*2))),1)),,)),1),1),"0")</f>
        <v>#VALUE!</v>
      </c>
      <c r="U596" s="81" t="str">
        <f t="shared" si="142"/>
        <v/>
      </c>
      <c r="V596" s="83" t="b">
        <f t="shared" si="143"/>
        <v>0</v>
      </c>
      <c r="W596" s="112" t="e">
        <f>IF(#REF!="",FALSE,IF(OR(X596&gt;Z596,X596&lt;Y596),TRUE,FALSE))</f>
        <v>#REF!</v>
      </c>
      <c r="X596" s="112">
        <f t="shared" si="144"/>
        <v>0</v>
      </c>
      <c r="Y596" s="114" t="e">
        <f>#REF!-3/30</f>
        <v>#REF!</v>
      </c>
      <c r="Z596" s="115" t="e">
        <f>#REF!+1/30</f>
        <v>#REF!</v>
      </c>
    </row>
    <row r="597" spans="1:26" s="30" customFormat="1" x14ac:dyDescent="0.25">
      <c r="A597" s="19">
        <v>582</v>
      </c>
      <c r="B597" s="20"/>
      <c r="C597" s="149"/>
      <c r="D597" s="1"/>
      <c r="E597" s="1"/>
      <c r="F597" s="173"/>
      <c r="G597" s="55"/>
      <c r="H597" s="116" t="str">
        <f t="shared" si="145"/>
        <v/>
      </c>
      <c r="I597" s="35" t="b">
        <f t="shared" si="135"/>
        <v>0</v>
      </c>
      <c r="J597" s="80" t="str">
        <f t="shared" si="136"/>
        <v/>
      </c>
      <c r="K597" s="29" t="b">
        <f t="shared" si="146"/>
        <v>0</v>
      </c>
      <c r="L597" s="80" t="str">
        <f t="shared" si="147"/>
        <v/>
      </c>
      <c r="M597" s="81" t="e">
        <f t="shared" si="137"/>
        <v>#VALUE!</v>
      </c>
      <c r="N597" s="81" t="e">
        <f t="shared" si="138"/>
        <v>#VALUE!</v>
      </c>
      <c r="O597" s="81" t="e">
        <f t="shared" si="139"/>
        <v>#VALUE!</v>
      </c>
      <c r="P597" s="82" t="e">
        <f t="shared" si="140"/>
        <v>#VALUE!</v>
      </c>
      <c r="Q597" s="82" t="e">
        <f t="shared" si="148"/>
        <v>#VALUE!</v>
      </c>
      <c r="R597" s="82" t="b">
        <f t="shared" si="149"/>
        <v>0</v>
      </c>
      <c r="S597" s="72" t="str">
        <f t="shared" si="141"/>
        <v/>
      </c>
      <c r="T597" s="81" t="e" cm="1">
        <f t="array" aca="1" ref="T597" ca="1">TEXT(RIGHT(10-RIGHT(SUM(INDEX(1*(MID(MID(C597,1,1)*2,ROW(INDIRECT("1:"&amp;LEN(MID(C597,1,1)*2))),1)),,))+MID(C597,2,1)+
SUM(INDEX(1*(MID(MID(C597,3,1)*2,ROW(INDIRECT("1:"&amp;LEN(MID(C597,3,1)*2))),1)),,))+MID(C597,4,1)+
SUM(INDEX(1*(MID(MID(C597,5,1)*2,ROW(INDIRECT("1:"&amp;LEN(MID(C597,5,1)*2))),1)),,))+MID(C597,6,1)+
SUM(INDEX(1*(MID(MID(C597,8,1)*2,ROW(INDIRECT("1:"&amp;LEN(MID(C597,8,1)*2))),1)),,))+MID(C597,9,1)+
SUM(INDEX(1*(MID(MID(C597,10,1)*2,ROW(INDIRECT("1:"&amp;LEN(MID(C597,10,1)*2))),1)),,)),1),1),"0")</f>
        <v>#VALUE!</v>
      </c>
      <c r="U597" s="81" t="str">
        <f t="shared" si="142"/>
        <v/>
      </c>
      <c r="V597" s="83" t="b">
        <f t="shared" si="143"/>
        <v>0</v>
      </c>
      <c r="W597" s="112" t="e">
        <f>IF(#REF!="",FALSE,IF(OR(X597&gt;Z597,X597&lt;Y597),TRUE,FALSE))</f>
        <v>#REF!</v>
      </c>
      <c r="X597" s="112">
        <f t="shared" si="144"/>
        <v>0</v>
      </c>
      <c r="Y597" s="114" t="e">
        <f>#REF!-3/30</f>
        <v>#REF!</v>
      </c>
      <c r="Z597" s="115" t="e">
        <f>#REF!+1/30</f>
        <v>#REF!</v>
      </c>
    </row>
    <row r="598" spans="1:26" s="30" customFormat="1" x14ac:dyDescent="0.25">
      <c r="A598" s="19">
        <v>583</v>
      </c>
      <c r="B598" s="20"/>
      <c r="C598" s="149"/>
      <c r="D598" s="1"/>
      <c r="E598" s="1"/>
      <c r="F598" s="173"/>
      <c r="G598" s="55"/>
      <c r="H598" s="116" t="str">
        <f t="shared" si="145"/>
        <v/>
      </c>
      <c r="I598" s="35" t="b">
        <f t="shared" si="135"/>
        <v>0</v>
      </c>
      <c r="J598" s="80" t="str">
        <f t="shared" si="136"/>
        <v/>
      </c>
      <c r="K598" s="29" t="b">
        <f t="shared" si="146"/>
        <v>0</v>
      </c>
      <c r="L598" s="80" t="str">
        <f t="shared" si="147"/>
        <v/>
      </c>
      <c r="M598" s="81" t="e">
        <f t="shared" si="137"/>
        <v>#VALUE!</v>
      </c>
      <c r="N598" s="81" t="e">
        <f t="shared" si="138"/>
        <v>#VALUE!</v>
      </c>
      <c r="O598" s="81" t="e">
        <f t="shared" si="139"/>
        <v>#VALUE!</v>
      </c>
      <c r="P598" s="82" t="e">
        <f t="shared" si="140"/>
        <v>#VALUE!</v>
      </c>
      <c r="Q598" s="82" t="e">
        <f t="shared" si="148"/>
        <v>#VALUE!</v>
      </c>
      <c r="R598" s="82" t="b">
        <f t="shared" si="149"/>
        <v>0</v>
      </c>
      <c r="S598" s="72" t="str">
        <f t="shared" si="141"/>
        <v/>
      </c>
      <c r="T598" s="81" t="e" cm="1">
        <f t="array" aca="1" ref="T598" ca="1">TEXT(RIGHT(10-RIGHT(SUM(INDEX(1*(MID(MID(C598,1,1)*2,ROW(INDIRECT("1:"&amp;LEN(MID(C598,1,1)*2))),1)),,))+MID(C598,2,1)+
SUM(INDEX(1*(MID(MID(C598,3,1)*2,ROW(INDIRECT("1:"&amp;LEN(MID(C598,3,1)*2))),1)),,))+MID(C598,4,1)+
SUM(INDEX(1*(MID(MID(C598,5,1)*2,ROW(INDIRECT("1:"&amp;LEN(MID(C598,5,1)*2))),1)),,))+MID(C598,6,1)+
SUM(INDEX(1*(MID(MID(C598,8,1)*2,ROW(INDIRECT("1:"&amp;LEN(MID(C598,8,1)*2))),1)),,))+MID(C598,9,1)+
SUM(INDEX(1*(MID(MID(C598,10,1)*2,ROW(INDIRECT("1:"&amp;LEN(MID(C598,10,1)*2))),1)),,)),1),1),"0")</f>
        <v>#VALUE!</v>
      </c>
      <c r="U598" s="81" t="str">
        <f t="shared" si="142"/>
        <v/>
      </c>
      <c r="V598" s="83" t="b">
        <f t="shared" si="143"/>
        <v>0</v>
      </c>
      <c r="W598" s="112" t="e">
        <f>IF(#REF!="",FALSE,IF(OR(X598&gt;Z598,X598&lt;Y598),TRUE,FALSE))</f>
        <v>#REF!</v>
      </c>
      <c r="X598" s="112">
        <f t="shared" si="144"/>
        <v>0</v>
      </c>
      <c r="Y598" s="114" t="e">
        <f>#REF!-3/30</f>
        <v>#REF!</v>
      </c>
      <c r="Z598" s="115" t="e">
        <f>#REF!+1/30</f>
        <v>#REF!</v>
      </c>
    </row>
    <row r="599" spans="1:26" s="30" customFormat="1" x14ac:dyDescent="0.25">
      <c r="A599" s="19">
        <v>584</v>
      </c>
      <c r="B599" s="20"/>
      <c r="C599" s="149"/>
      <c r="D599" s="1"/>
      <c r="E599" s="1"/>
      <c r="F599" s="173"/>
      <c r="G599" s="55"/>
      <c r="H599" s="116" t="str">
        <f t="shared" si="145"/>
        <v/>
      </c>
      <c r="I599" s="35" t="b">
        <f t="shared" si="135"/>
        <v>0</v>
      </c>
      <c r="J599" s="80" t="str">
        <f t="shared" si="136"/>
        <v/>
      </c>
      <c r="K599" s="29" t="b">
        <f t="shared" si="146"/>
        <v>0</v>
      </c>
      <c r="L599" s="80" t="str">
        <f t="shared" si="147"/>
        <v/>
      </c>
      <c r="M599" s="81" t="e">
        <f t="shared" si="137"/>
        <v>#VALUE!</v>
      </c>
      <c r="N599" s="81" t="e">
        <f t="shared" si="138"/>
        <v>#VALUE!</v>
      </c>
      <c r="O599" s="81" t="e">
        <f t="shared" si="139"/>
        <v>#VALUE!</v>
      </c>
      <c r="P599" s="82" t="e">
        <f t="shared" si="140"/>
        <v>#VALUE!</v>
      </c>
      <c r="Q599" s="82" t="e">
        <f t="shared" si="148"/>
        <v>#VALUE!</v>
      </c>
      <c r="R599" s="82" t="b">
        <f t="shared" si="149"/>
        <v>0</v>
      </c>
      <c r="S599" s="72" t="str">
        <f t="shared" si="141"/>
        <v/>
      </c>
      <c r="T599" s="81" t="e" cm="1">
        <f t="array" aca="1" ref="T599" ca="1">TEXT(RIGHT(10-RIGHT(SUM(INDEX(1*(MID(MID(C599,1,1)*2,ROW(INDIRECT("1:"&amp;LEN(MID(C599,1,1)*2))),1)),,))+MID(C599,2,1)+
SUM(INDEX(1*(MID(MID(C599,3,1)*2,ROW(INDIRECT("1:"&amp;LEN(MID(C599,3,1)*2))),1)),,))+MID(C599,4,1)+
SUM(INDEX(1*(MID(MID(C599,5,1)*2,ROW(INDIRECT("1:"&amp;LEN(MID(C599,5,1)*2))),1)),,))+MID(C599,6,1)+
SUM(INDEX(1*(MID(MID(C599,8,1)*2,ROW(INDIRECT("1:"&amp;LEN(MID(C599,8,1)*2))),1)),,))+MID(C599,9,1)+
SUM(INDEX(1*(MID(MID(C599,10,1)*2,ROW(INDIRECT("1:"&amp;LEN(MID(C599,10,1)*2))),1)),,)),1),1),"0")</f>
        <v>#VALUE!</v>
      </c>
      <c r="U599" s="81" t="str">
        <f t="shared" si="142"/>
        <v/>
      </c>
      <c r="V599" s="83" t="b">
        <f t="shared" si="143"/>
        <v>0</v>
      </c>
      <c r="W599" s="112" t="e">
        <f>IF(#REF!="",FALSE,IF(OR(X599&gt;Z599,X599&lt;Y599),TRUE,FALSE))</f>
        <v>#REF!</v>
      </c>
      <c r="X599" s="112">
        <f t="shared" si="144"/>
        <v>0</v>
      </c>
      <c r="Y599" s="114" t="e">
        <f>#REF!-3/30</f>
        <v>#REF!</v>
      </c>
      <c r="Z599" s="115" t="e">
        <f>#REF!+1/30</f>
        <v>#REF!</v>
      </c>
    </row>
    <row r="600" spans="1:26" s="30" customFormat="1" x14ac:dyDescent="0.25">
      <c r="A600" s="19">
        <v>585</v>
      </c>
      <c r="B600" s="20"/>
      <c r="C600" s="149"/>
      <c r="D600" s="1"/>
      <c r="E600" s="1"/>
      <c r="F600" s="173"/>
      <c r="G600" s="55"/>
      <c r="H600" s="116" t="str">
        <f t="shared" si="145"/>
        <v/>
      </c>
      <c r="I600" s="35" t="b">
        <f t="shared" si="135"/>
        <v>0</v>
      </c>
      <c r="J600" s="80" t="str">
        <f t="shared" si="136"/>
        <v/>
      </c>
      <c r="K600" s="29" t="b">
        <f t="shared" si="146"/>
        <v>0</v>
      </c>
      <c r="L600" s="80" t="str">
        <f t="shared" si="147"/>
        <v/>
      </c>
      <c r="M600" s="81" t="e">
        <f t="shared" si="137"/>
        <v>#VALUE!</v>
      </c>
      <c r="N600" s="81" t="e">
        <f t="shared" si="138"/>
        <v>#VALUE!</v>
      </c>
      <c r="O600" s="81" t="e">
        <f t="shared" si="139"/>
        <v>#VALUE!</v>
      </c>
      <c r="P600" s="82" t="e">
        <f t="shared" si="140"/>
        <v>#VALUE!</v>
      </c>
      <c r="Q600" s="82" t="e">
        <f t="shared" si="148"/>
        <v>#VALUE!</v>
      </c>
      <c r="R600" s="82" t="b">
        <f t="shared" si="149"/>
        <v>0</v>
      </c>
      <c r="S600" s="72" t="str">
        <f t="shared" si="141"/>
        <v/>
      </c>
      <c r="T600" s="81" t="e" cm="1">
        <f t="array" aca="1" ref="T600" ca="1">TEXT(RIGHT(10-RIGHT(SUM(INDEX(1*(MID(MID(C600,1,1)*2,ROW(INDIRECT("1:"&amp;LEN(MID(C600,1,1)*2))),1)),,))+MID(C600,2,1)+
SUM(INDEX(1*(MID(MID(C600,3,1)*2,ROW(INDIRECT("1:"&amp;LEN(MID(C600,3,1)*2))),1)),,))+MID(C600,4,1)+
SUM(INDEX(1*(MID(MID(C600,5,1)*2,ROW(INDIRECT("1:"&amp;LEN(MID(C600,5,1)*2))),1)),,))+MID(C600,6,1)+
SUM(INDEX(1*(MID(MID(C600,8,1)*2,ROW(INDIRECT("1:"&amp;LEN(MID(C600,8,1)*2))),1)),,))+MID(C600,9,1)+
SUM(INDEX(1*(MID(MID(C600,10,1)*2,ROW(INDIRECT("1:"&amp;LEN(MID(C600,10,1)*2))),1)),,)),1),1),"0")</f>
        <v>#VALUE!</v>
      </c>
      <c r="U600" s="81" t="str">
        <f t="shared" si="142"/>
        <v/>
      </c>
      <c r="V600" s="83" t="b">
        <f t="shared" si="143"/>
        <v>0</v>
      </c>
      <c r="W600" s="112" t="e">
        <f>IF(#REF!="",FALSE,IF(OR(X600&gt;Z600,X600&lt;Y600),TRUE,FALSE))</f>
        <v>#REF!</v>
      </c>
      <c r="X600" s="112">
        <f t="shared" si="144"/>
        <v>0</v>
      </c>
      <c r="Y600" s="114" t="e">
        <f>#REF!-3/30</f>
        <v>#REF!</v>
      </c>
      <c r="Z600" s="115" t="e">
        <f>#REF!+1/30</f>
        <v>#REF!</v>
      </c>
    </row>
    <row r="601" spans="1:26" s="30" customFormat="1" x14ac:dyDescent="0.25">
      <c r="A601" s="19">
        <v>586</v>
      </c>
      <c r="B601" s="20"/>
      <c r="C601" s="149"/>
      <c r="D601" s="1"/>
      <c r="E601" s="1"/>
      <c r="F601" s="173"/>
      <c r="G601" s="55"/>
      <c r="H601" s="116" t="str">
        <f t="shared" si="145"/>
        <v/>
      </c>
      <c r="I601" s="35" t="b">
        <f t="shared" si="135"/>
        <v>0</v>
      </c>
      <c r="J601" s="80" t="str">
        <f t="shared" si="136"/>
        <v/>
      </c>
      <c r="K601" s="29" t="b">
        <f t="shared" si="146"/>
        <v>0</v>
      </c>
      <c r="L601" s="80" t="str">
        <f t="shared" si="147"/>
        <v/>
      </c>
      <c r="M601" s="81" t="e">
        <f t="shared" si="137"/>
        <v>#VALUE!</v>
      </c>
      <c r="N601" s="81" t="e">
        <f t="shared" si="138"/>
        <v>#VALUE!</v>
      </c>
      <c r="O601" s="81" t="e">
        <f t="shared" si="139"/>
        <v>#VALUE!</v>
      </c>
      <c r="P601" s="82" t="e">
        <f t="shared" si="140"/>
        <v>#VALUE!</v>
      </c>
      <c r="Q601" s="82" t="e">
        <f t="shared" si="148"/>
        <v>#VALUE!</v>
      </c>
      <c r="R601" s="82" t="b">
        <f t="shared" si="149"/>
        <v>0</v>
      </c>
      <c r="S601" s="72" t="str">
        <f t="shared" si="141"/>
        <v/>
      </c>
      <c r="T601" s="81" t="e" cm="1">
        <f t="array" aca="1" ref="T601" ca="1">TEXT(RIGHT(10-RIGHT(SUM(INDEX(1*(MID(MID(C601,1,1)*2,ROW(INDIRECT("1:"&amp;LEN(MID(C601,1,1)*2))),1)),,))+MID(C601,2,1)+
SUM(INDEX(1*(MID(MID(C601,3,1)*2,ROW(INDIRECT("1:"&amp;LEN(MID(C601,3,1)*2))),1)),,))+MID(C601,4,1)+
SUM(INDEX(1*(MID(MID(C601,5,1)*2,ROW(INDIRECT("1:"&amp;LEN(MID(C601,5,1)*2))),1)),,))+MID(C601,6,1)+
SUM(INDEX(1*(MID(MID(C601,8,1)*2,ROW(INDIRECT("1:"&amp;LEN(MID(C601,8,1)*2))),1)),,))+MID(C601,9,1)+
SUM(INDEX(1*(MID(MID(C601,10,1)*2,ROW(INDIRECT("1:"&amp;LEN(MID(C601,10,1)*2))),1)),,)),1),1),"0")</f>
        <v>#VALUE!</v>
      </c>
      <c r="U601" s="81" t="str">
        <f t="shared" si="142"/>
        <v/>
      </c>
      <c r="V601" s="83" t="b">
        <f t="shared" si="143"/>
        <v>0</v>
      </c>
      <c r="W601" s="112" t="e">
        <f>IF(#REF!="",FALSE,IF(OR(X601&gt;Z601,X601&lt;Y601),TRUE,FALSE))</f>
        <v>#REF!</v>
      </c>
      <c r="X601" s="112">
        <f t="shared" si="144"/>
        <v>0</v>
      </c>
      <c r="Y601" s="114" t="e">
        <f>#REF!-3/30</f>
        <v>#REF!</v>
      </c>
      <c r="Z601" s="115" t="e">
        <f>#REF!+1/30</f>
        <v>#REF!</v>
      </c>
    </row>
    <row r="602" spans="1:26" s="30" customFormat="1" x14ac:dyDescent="0.25">
      <c r="A602" s="19">
        <v>587</v>
      </c>
      <c r="B602" s="20"/>
      <c r="C602" s="149"/>
      <c r="D602" s="1"/>
      <c r="E602" s="1"/>
      <c r="F602" s="173"/>
      <c r="G602" s="55"/>
      <c r="H602" s="116" t="str">
        <f t="shared" si="145"/>
        <v/>
      </c>
      <c r="I602" s="35" t="b">
        <f t="shared" si="135"/>
        <v>0</v>
      </c>
      <c r="J602" s="80" t="str">
        <f t="shared" si="136"/>
        <v/>
      </c>
      <c r="K602" s="29" t="b">
        <f t="shared" si="146"/>
        <v>0</v>
      </c>
      <c r="L602" s="80" t="str">
        <f t="shared" si="147"/>
        <v/>
      </c>
      <c r="M602" s="81" t="e">
        <f t="shared" si="137"/>
        <v>#VALUE!</v>
      </c>
      <c r="N602" s="81" t="e">
        <f t="shared" si="138"/>
        <v>#VALUE!</v>
      </c>
      <c r="O602" s="81" t="e">
        <f t="shared" si="139"/>
        <v>#VALUE!</v>
      </c>
      <c r="P602" s="82" t="e">
        <f t="shared" si="140"/>
        <v>#VALUE!</v>
      </c>
      <c r="Q602" s="82" t="e">
        <f t="shared" si="148"/>
        <v>#VALUE!</v>
      </c>
      <c r="R602" s="82" t="b">
        <f t="shared" si="149"/>
        <v>0</v>
      </c>
      <c r="S602" s="72" t="str">
        <f t="shared" si="141"/>
        <v/>
      </c>
      <c r="T602" s="81" t="e" cm="1">
        <f t="array" aca="1" ref="T602" ca="1">TEXT(RIGHT(10-RIGHT(SUM(INDEX(1*(MID(MID(C602,1,1)*2,ROW(INDIRECT("1:"&amp;LEN(MID(C602,1,1)*2))),1)),,))+MID(C602,2,1)+
SUM(INDEX(1*(MID(MID(C602,3,1)*2,ROW(INDIRECT("1:"&amp;LEN(MID(C602,3,1)*2))),1)),,))+MID(C602,4,1)+
SUM(INDEX(1*(MID(MID(C602,5,1)*2,ROW(INDIRECT("1:"&amp;LEN(MID(C602,5,1)*2))),1)),,))+MID(C602,6,1)+
SUM(INDEX(1*(MID(MID(C602,8,1)*2,ROW(INDIRECT("1:"&amp;LEN(MID(C602,8,1)*2))),1)),,))+MID(C602,9,1)+
SUM(INDEX(1*(MID(MID(C602,10,1)*2,ROW(INDIRECT("1:"&amp;LEN(MID(C602,10,1)*2))),1)),,)),1),1),"0")</f>
        <v>#VALUE!</v>
      </c>
      <c r="U602" s="81" t="str">
        <f t="shared" si="142"/>
        <v/>
      </c>
      <c r="V602" s="83" t="b">
        <f t="shared" si="143"/>
        <v>0</v>
      </c>
      <c r="W602" s="112" t="e">
        <f>IF(#REF!="",FALSE,IF(OR(X602&gt;Z602,X602&lt;Y602),TRUE,FALSE))</f>
        <v>#REF!</v>
      </c>
      <c r="X602" s="112">
        <f t="shared" si="144"/>
        <v>0</v>
      </c>
      <c r="Y602" s="114" t="e">
        <f>#REF!-3/30</f>
        <v>#REF!</v>
      </c>
      <c r="Z602" s="115" t="e">
        <f>#REF!+1/30</f>
        <v>#REF!</v>
      </c>
    </row>
    <row r="603" spans="1:26" s="30" customFormat="1" x14ac:dyDescent="0.25">
      <c r="A603" s="19">
        <v>588</v>
      </c>
      <c r="B603" s="20"/>
      <c r="C603" s="149"/>
      <c r="D603" s="1"/>
      <c r="E603" s="1"/>
      <c r="F603" s="173"/>
      <c r="G603" s="55"/>
      <c r="H603" s="116" t="str">
        <f t="shared" si="145"/>
        <v/>
      </c>
      <c r="I603" s="35" t="b">
        <f t="shared" si="135"/>
        <v>0</v>
      </c>
      <c r="J603" s="80" t="str">
        <f t="shared" si="136"/>
        <v/>
      </c>
      <c r="K603" s="29" t="b">
        <f t="shared" si="146"/>
        <v>0</v>
      </c>
      <c r="L603" s="80" t="str">
        <f t="shared" si="147"/>
        <v/>
      </c>
      <c r="M603" s="81" t="e">
        <f t="shared" si="137"/>
        <v>#VALUE!</v>
      </c>
      <c r="N603" s="81" t="e">
        <f t="shared" si="138"/>
        <v>#VALUE!</v>
      </c>
      <c r="O603" s="81" t="e">
        <f t="shared" si="139"/>
        <v>#VALUE!</v>
      </c>
      <c r="P603" s="82" t="e">
        <f t="shared" si="140"/>
        <v>#VALUE!</v>
      </c>
      <c r="Q603" s="82" t="e">
        <f t="shared" si="148"/>
        <v>#VALUE!</v>
      </c>
      <c r="R603" s="82" t="b">
        <f t="shared" si="149"/>
        <v>0</v>
      </c>
      <c r="S603" s="72" t="str">
        <f t="shared" si="141"/>
        <v/>
      </c>
      <c r="T603" s="81" t="e" cm="1">
        <f t="array" aca="1" ref="T603" ca="1">TEXT(RIGHT(10-RIGHT(SUM(INDEX(1*(MID(MID(C603,1,1)*2,ROW(INDIRECT("1:"&amp;LEN(MID(C603,1,1)*2))),1)),,))+MID(C603,2,1)+
SUM(INDEX(1*(MID(MID(C603,3,1)*2,ROW(INDIRECT("1:"&amp;LEN(MID(C603,3,1)*2))),1)),,))+MID(C603,4,1)+
SUM(INDEX(1*(MID(MID(C603,5,1)*2,ROW(INDIRECT("1:"&amp;LEN(MID(C603,5,1)*2))),1)),,))+MID(C603,6,1)+
SUM(INDEX(1*(MID(MID(C603,8,1)*2,ROW(INDIRECT("1:"&amp;LEN(MID(C603,8,1)*2))),1)),,))+MID(C603,9,1)+
SUM(INDEX(1*(MID(MID(C603,10,1)*2,ROW(INDIRECT("1:"&amp;LEN(MID(C603,10,1)*2))),1)),,)),1),1),"0")</f>
        <v>#VALUE!</v>
      </c>
      <c r="U603" s="81" t="str">
        <f t="shared" si="142"/>
        <v/>
      </c>
      <c r="V603" s="83" t="b">
        <f t="shared" si="143"/>
        <v>0</v>
      </c>
      <c r="W603" s="112" t="e">
        <f>IF(#REF!="",FALSE,IF(OR(X603&gt;Z603,X603&lt;Y603),TRUE,FALSE))</f>
        <v>#REF!</v>
      </c>
      <c r="X603" s="112">
        <f t="shared" si="144"/>
        <v>0</v>
      </c>
      <c r="Y603" s="114" t="e">
        <f>#REF!-3/30</f>
        <v>#REF!</v>
      </c>
      <c r="Z603" s="115" t="e">
        <f>#REF!+1/30</f>
        <v>#REF!</v>
      </c>
    </row>
    <row r="604" spans="1:26" s="30" customFormat="1" x14ac:dyDescent="0.25">
      <c r="A604" s="19">
        <v>589</v>
      </c>
      <c r="B604" s="20"/>
      <c r="C604" s="149"/>
      <c r="D604" s="1"/>
      <c r="E604" s="1"/>
      <c r="F604" s="173"/>
      <c r="G604" s="55"/>
      <c r="H604" s="116" t="str">
        <f t="shared" si="145"/>
        <v/>
      </c>
      <c r="I604" s="35" t="b">
        <f t="shared" si="135"/>
        <v>0</v>
      </c>
      <c r="J604" s="80" t="str">
        <f t="shared" si="136"/>
        <v/>
      </c>
      <c r="K604" s="29" t="b">
        <f t="shared" si="146"/>
        <v>0</v>
      </c>
      <c r="L604" s="80" t="str">
        <f t="shared" si="147"/>
        <v/>
      </c>
      <c r="M604" s="81" t="e">
        <f t="shared" si="137"/>
        <v>#VALUE!</v>
      </c>
      <c r="N604" s="81" t="e">
        <f t="shared" si="138"/>
        <v>#VALUE!</v>
      </c>
      <c r="O604" s="81" t="e">
        <f t="shared" si="139"/>
        <v>#VALUE!</v>
      </c>
      <c r="P604" s="82" t="e">
        <f t="shared" si="140"/>
        <v>#VALUE!</v>
      </c>
      <c r="Q604" s="82" t="e">
        <f t="shared" si="148"/>
        <v>#VALUE!</v>
      </c>
      <c r="R604" s="82" t="b">
        <f t="shared" si="149"/>
        <v>0</v>
      </c>
      <c r="S604" s="72" t="str">
        <f t="shared" si="141"/>
        <v/>
      </c>
      <c r="T604" s="81" t="e" cm="1">
        <f t="array" aca="1" ref="T604" ca="1">TEXT(RIGHT(10-RIGHT(SUM(INDEX(1*(MID(MID(C604,1,1)*2,ROW(INDIRECT("1:"&amp;LEN(MID(C604,1,1)*2))),1)),,))+MID(C604,2,1)+
SUM(INDEX(1*(MID(MID(C604,3,1)*2,ROW(INDIRECT("1:"&amp;LEN(MID(C604,3,1)*2))),1)),,))+MID(C604,4,1)+
SUM(INDEX(1*(MID(MID(C604,5,1)*2,ROW(INDIRECT("1:"&amp;LEN(MID(C604,5,1)*2))),1)),,))+MID(C604,6,1)+
SUM(INDEX(1*(MID(MID(C604,8,1)*2,ROW(INDIRECT("1:"&amp;LEN(MID(C604,8,1)*2))),1)),,))+MID(C604,9,1)+
SUM(INDEX(1*(MID(MID(C604,10,1)*2,ROW(INDIRECT("1:"&amp;LEN(MID(C604,10,1)*2))),1)),,)),1),1),"0")</f>
        <v>#VALUE!</v>
      </c>
      <c r="U604" s="81" t="str">
        <f t="shared" si="142"/>
        <v/>
      </c>
      <c r="V604" s="83" t="b">
        <f t="shared" si="143"/>
        <v>0</v>
      </c>
      <c r="W604" s="112" t="e">
        <f>IF(#REF!="",FALSE,IF(OR(X604&gt;Z604,X604&lt;Y604),TRUE,FALSE))</f>
        <v>#REF!</v>
      </c>
      <c r="X604" s="112">
        <f t="shared" si="144"/>
        <v>0</v>
      </c>
      <c r="Y604" s="114" t="e">
        <f>#REF!-3/30</f>
        <v>#REF!</v>
      </c>
      <c r="Z604" s="115" t="e">
        <f>#REF!+1/30</f>
        <v>#REF!</v>
      </c>
    </row>
    <row r="605" spans="1:26" s="30" customFormat="1" x14ac:dyDescent="0.25">
      <c r="A605" s="19">
        <v>590</v>
      </c>
      <c r="B605" s="20"/>
      <c r="C605" s="149"/>
      <c r="D605" s="1"/>
      <c r="E605" s="1"/>
      <c r="F605" s="173"/>
      <c r="G605" s="55"/>
      <c r="H605" s="116" t="str">
        <f t="shared" si="145"/>
        <v/>
      </c>
      <c r="I605" s="35" t="b">
        <f t="shared" si="135"/>
        <v>0</v>
      </c>
      <c r="J605" s="80" t="str">
        <f t="shared" si="136"/>
        <v/>
      </c>
      <c r="K605" s="29" t="b">
        <f t="shared" si="146"/>
        <v>0</v>
      </c>
      <c r="L605" s="80" t="str">
        <f t="shared" si="147"/>
        <v/>
      </c>
      <c r="M605" s="81" t="e">
        <f t="shared" si="137"/>
        <v>#VALUE!</v>
      </c>
      <c r="N605" s="81" t="e">
        <f t="shared" si="138"/>
        <v>#VALUE!</v>
      </c>
      <c r="O605" s="81" t="e">
        <f t="shared" si="139"/>
        <v>#VALUE!</v>
      </c>
      <c r="P605" s="82" t="e">
        <f t="shared" si="140"/>
        <v>#VALUE!</v>
      </c>
      <c r="Q605" s="82" t="e">
        <f t="shared" si="148"/>
        <v>#VALUE!</v>
      </c>
      <c r="R605" s="82" t="b">
        <f t="shared" si="149"/>
        <v>0</v>
      </c>
      <c r="S605" s="72" t="str">
        <f t="shared" si="141"/>
        <v/>
      </c>
      <c r="T605" s="81" t="e" cm="1">
        <f t="array" aca="1" ref="T605" ca="1">TEXT(RIGHT(10-RIGHT(SUM(INDEX(1*(MID(MID(C605,1,1)*2,ROW(INDIRECT("1:"&amp;LEN(MID(C605,1,1)*2))),1)),,))+MID(C605,2,1)+
SUM(INDEX(1*(MID(MID(C605,3,1)*2,ROW(INDIRECT("1:"&amp;LEN(MID(C605,3,1)*2))),1)),,))+MID(C605,4,1)+
SUM(INDEX(1*(MID(MID(C605,5,1)*2,ROW(INDIRECT("1:"&amp;LEN(MID(C605,5,1)*2))),1)),,))+MID(C605,6,1)+
SUM(INDEX(1*(MID(MID(C605,8,1)*2,ROW(INDIRECT("1:"&amp;LEN(MID(C605,8,1)*2))),1)),,))+MID(C605,9,1)+
SUM(INDEX(1*(MID(MID(C605,10,1)*2,ROW(INDIRECT("1:"&amp;LEN(MID(C605,10,1)*2))),1)),,)),1),1),"0")</f>
        <v>#VALUE!</v>
      </c>
      <c r="U605" s="81" t="str">
        <f t="shared" si="142"/>
        <v/>
      </c>
      <c r="V605" s="83" t="b">
        <f t="shared" si="143"/>
        <v>0</v>
      </c>
      <c r="W605" s="112" t="e">
        <f>IF(#REF!="",FALSE,IF(OR(X605&gt;Z605,X605&lt;Y605),TRUE,FALSE))</f>
        <v>#REF!</v>
      </c>
      <c r="X605" s="112">
        <f t="shared" si="144"/>
        <v>0</v>
      </c>
      <c r="Y605" s="114" t="e">
        <f>#REF!-3/30</f>
        <v>#REF!</v>
      </c>
      <c r="Z605" s="115" t="e">
        <f>#REF!+1/30</f>
        <v>#REF!</v>
      </c>
    </row>
    <row r="606" spans="1:26" s="30" customFormat="1" x14ac:dyDescent="0.25">
      <c r="A606" s="19">
        <v>591</v>
      </c>
      <c r="B606" s="20"/>
      <c r="C606" s="149"/>
      <c r="D606" s="1"/>
      <c r="E606" s="1"/>
      <c r="F606" s="173"/>
      <c r="G606" s="55"/>
      <c r="H606" s="116" t="str">
        <f t="shared" si="145"/>
        <v/>
      </c>
      <c r="I606" s="35" t="b">
        <f t="shared" si="135"/>
        <v>0</v>
      </c>
      <c r="J606" s="80" t="str">
        <f t="shared" si="136"/>
        <v/>
      </c>
      <c r="K606" s="29" t="b">
        <f t="shared" si="146"/>
        <v>0</v>
      </c>
      <c r="L606" s="80" t="str">
        <f t="shared" si="147"/>
        <v/>
      </c>
      <c r="M606" s="81" t="e">
        <f t="shared" si="137"/>
        <v>#VALUE!</v>
      </c>
      <c r="N606" s="81" t="e">
        <f t="shared" si="138"/>
        <v>#VALUE!</v>
      </c>
      <c r="O606" s="81" t="e">
        <f t="shared" si="139"/>
        <v>#VALUE!</v>
      </c>
      <c r="P606" s="82" t="e">
        <f t="shared" si="140"/>
        <v>#VALUE!</v>
      </c>
      <c r="Q606" s="82" t="e">
        <f t="shared" si="148"/>
        <v>#VALUE!</v>
      </c>
      <c r="R606" s="82" t="b">
        <f t="shared" si="149"/>
        <v>0</v>
      </c>
      <c r="S606" s="72" t="str">
        <f t="shared" si="141"/>
        <v/>
      </c>
      <c r="T606" s="81" t="e" cm="1">
        <f t="array" aca="1" ref="T606" ca="1">TEXT(RIGHT(10-RIGHT(SUM(INDEX(1*(MID(MID(C606,1,1)*2,ROW(INDIRECT("1:"&amp;LEN(MID(C606,1,1)*2))),1)),,))+MID(C606,2,1)+
SUM(INDEX(1*(MID(MID(C606,3,1)*2,ROW(INDIRECT("1:"&amp;LEN(MID(C606,3,1)*2))),1)),,))+MID(C606,4,1)+
SUM(INDEX(1*(MID(MID(C606,5,1)*2,ROW(INDIRECT("1:"&amp;LEN(MID(C606,5,1)*2))),1)),,))+MID(C606,6,1)+
SUM(INDEX(1*(MID(MID(C606,8,1)*2,ROW(INDIRECT("1:"&amp;LEN(MID(C606,8,1)*2))),1)),,))+MID(C606,9,1)+
SUM(INDEX(1*(MID(MID(C606,10,1)*2,ROW(INDIRECT("1:"&amp;LEN(MID(C606,10,1)*2))),1)),,)),1),1),"0")</f>
        <v>#VALUE!</v>
      </c>
      <c r="U606" s="81" t="str">
        <f t="shared" si="142"/>
        <v/>
      </c>
      <c r="V606" s="83" t="b">
        <f t="shared" si="143"/>
        <v>0</v>
      </c>
      <c r="W606" s="112" t="e">
        <f>IF(#REF!="",FALSE,IF(OR(X606&gt;Z606,X606&lt;Y606),TRUE,FALSE))</f>
        <v>#REF!</v>
      </c>
      <c r="X606" s="112">
        <f t="shared" si="144"/>
        <v>0</v>
      </c>
      <c r="Y606" s="114" t="e">
        <f>#REF!-3/30</f>
        <v>#REF!</v>
      </c>
      <c r="Z606" s="115" t="e">
        <f>#REF!+1/30</f>
        <v>#REF!</v>
      </c>
    </row>
    <row r="607" spans="1:26" s="30" customFormat="1" x14ac:dyDescent="0.25">
      <c r="A607" s="19">
        <v>592</v>
      </c>
      <c r="B607" s="20"/>
      <c r="C607" s="149"/>
      <c r="D607" s="1"/>
      <c r="E607" s="1"/>
      <c r="F607" s="173"/>
      <c r="G607" s="55"/>
      <c r="H607" s="116" t="str">
        <f t="shared" si="145"/>
        <v/>
      </c>
      <c r="I607" s="35" t="b">
        <f t="shared" si="135"/>
        <v>0</v>
      </c>
      <c r="J607" s="80" t="str">
        <f t="shared" si="136"/>
        <v/>
      </c>
      <c r="K607" s="29" t="b">
        <f t="shared" si="146"/>
        <v>0</v>
      </c>
      <c r="L607" s="80" t="str">
        <f t="shared" si="147"/>
        <v/>
      </c>
      <c r="M607" s="81" t="e">
        <f t="shared" si="137"/>
        <v>#VALUE!</v>
      </c>
      <c r="N607" s="81" t="e">
        <f t="shared" si="138"/>
        <v>#VALUE!</v>
      </c>
      <c r="O607" s="81" t="e">
        <f t="shared" si="139"/>
        <v>#VALUE!</v>
      </c>
      <c r="P607" s="82" t="e">
        <f t="shared" si="140"/>
        <v>#VALUE!</v>
      </c>
      <c r="Q607" s="82" t="e">
        <f t="shared" si="148"/>
        <v>#VALUE!</v>
      </c>
      <c r="R607" s="82" t="b">
        <f t="shared" si="149"/>
        <v>0</v>
      </c>
      <c r="S607" s="72" t="str">
        <f t="shared" si="141"/>
        <v/>
      </c>
      <c r="T607" s="81" t="e" cm="1">
        <f t="array" aca="1" ref="T607" ca="1">TEXT(RIGHT(10-RIGHT(SUM(INDEX(1*(MID(MID(C607,1,1)*2,ROW(INDIRECT("1:"&amp;LEN(MID(C607,1,1)*2))),1)),,))+MID(C607,2,1)+
SUM(INDEX(1*(MID(MID(C607,3,1)*2,ROW(INDIRECT("1:"&amp;LEN(MID(C607,3,1)*2))),1)),,))+MID(C607,4,1)+
SUM(INDEX(1*(MID(MID(C607,5,1)*2,ROW(INDIRECT("1:"&amp;LEN(MID(C607,5,1)*2))),1)),,))+MID(C607,6,1)+
SUM(INDEX(1*(MID(MID(C607,8,1)*2,ROW(INDIRECT("1:"&amp;LEN(MID(C607,8,1)*2))),1)),,))+MID(C607,9,1)+
SUM(INDEX(1*(MID(MID(C607,10,1)*2,ROW(INDIRECT("1:"&amp;LEN(MID(C607,10,1)*2))),1)),,)),1),1),"0")</f>
        <v>#VALUE!</v>
      </c>
      <c r="U607" s="81" t="str">
        <f t="shared" si="142"/>
        <v/>
      </c>
      <c r="V607" s="83" t="b">
        <f t="shared" si="143"/>
        <v>0</v>
      </c>
      <c r="W607" s="112" t="e">
        <f>IF(#REF!="",FALSE,IF(OR(X607&gt;Z607,X607&lt;Y607),TRUE,FALSE))</f>
        <v>#REF!</v>
      </c>
      <c r="X607" s="112">
        <f t="shared" si="144"/>
        <v>0</v>
      </c>
      <c r="Y607" s="114" t="e">
        <f>#REF!-3/30</f>
        <v>#REF!</v>
      </c>
      <c r="Z607" s="115" t="e">
        <f>#REF!+1/30</f>
        <v>#REF!</v>
      </c>
    </row>
    <row r="608" spans="1:26" s="30" customFormat="1" x14ac:dyDescent="0.25">
      <c r="A608" s="19">
        <v>593</v>
      </c>
      <c r="B608" s="20"/>
      <c r="C608" s="149"/>
      <c r="D608" s="1"/>
      <c r="E608" s="1"/>
      <c r="F608" s="173"/>
      <c r="G608" s="55"/>
      <c r="H608" s="116" t="str">
        <f t="shared" si="145"/>
        <v/>
      </c>
      <c r="I608" s="35" t="b">
        <f t="shared" si="135"/>
        <v>0</v>
      </c>
      <c r="J608" s="80" t="str">
        <f t="shared" si="136"/>
        <v/>
      </c>
      <c r="K608" s="29" t="b">
        <f t="shared" si="146"/>
        <v>0</v>
      </c>
      <c r="L608" s="80" t="str">
        <f t="shared" si="147"/>
        <v/>
      </c>
      <c r="M608" s="81" t="e">
        <f t="shared" si="137"/>
        <v>#VALUE!</v>
      </c>
      <c r="N608" s="81" t="e">
        <f t="shared" si="138"/>
        <v>#VALUE!</v>
      </c>
      <c r="O608" s="81" t="e">
        <f t="shared" si="139"/>
        <v>#VALUE!</v>
      </c>
      <c r="P608" s="82" t="e">
        <f t="shared" si="140"/>
        <v>#VALUE!</v>
      </c>
      <c r="Q608" s="82" t="e">
        <f t="shared" si="148"/>
        <v>#VALUE!</v>
      </c>
      <c r="R608" s="82" t="b">
        <f t="shared" si="149"/>
        <v>0</v>
      </c>
      <c r="S608" s="72" t="str">
        <f t="shared" si="141"/>
        <v/>
      </c>
      <c r="T608" s="81" t="e" cm="1">
        <f t="array" aca="1" ref="T608" ca="1">TEXT(RIGHT(10-RIGHT(SUM(INDEX(1*(MID(MID(C608,1,1)*2,ROW(INDIRECT("1:"&amp;LEN(MID(C608,1,1)*2))),1)),,))+MID(C608,2,1)+
SUM(INDEX(1*(MID(MID(C608,3,1)*2,ROW(INDIRECT("1:"&amp;LEN(MID(C608,3,1)*2))),1)),,))+MID(C608,4,1)+
SUM(INDEX(1*(MID(MID(C608,5,1)*2,ROW(INDIRECT("1:"&amp;LEN(MID(C608,5,1)*2))),1)),,))+MID(C608,6,1)+
SUM(INDEX(1*(MID(MID(C608,8,1)*2,ROW(INDIRECT("1:"&amp;LEN(MID(C608,8,1)*2))),1)),,))+MID(C608,9,1)+
SUM(INDEX(1*(MID(MID(C608,10,1)*2,ROW(INDIRECT("1:"&amp;LEN(MID(C608,10,1)*2))),1)),,)),1),1),"0")</f>
        <v>#VALUE!</v>
      </c>
      <c r="U608" s="81" t="str">
        <f t="shared" si="142"/>
        <v/>
      </c>
      <c r="V608" s="83" t="b">
        <f t="shared" si="143"/>
        <v>0</v>
      </c>
      <c r="W608" s="112" t="e">
        <f>IF(#REF!="",FALSE,IF(OR(X608&gt;Z608,X608&lt;Y608),TRUE,FALSE))</f>
        <v>#REF!</v>
      </c>
      <c r="X608" s="112">
        <f t="shared" si="144"/>
        <v>0</v>
      </c>
      <c r="Y608" s="114" t="e">
        <f>#REF!-3/30</f>
        <v>#REF!</v>
      </c>
      <c r="Z608" s="115" t="e">
        <f>#REF!+1/30</f>
        <v>#REF!</v>
      </c>
    </row>
    <row r="609" spans="1:26" s="30" customFormat="1" x14ac:dyDescent="0.25">
      <c r="A609" s="19">
        <v>594</v>
      </c>
      <c r="B609" s="20"/>
      <c r="C609" s="149"/>
      <c r="D609" s="1"/>
      <c r="E609" s="1"/>
      <c r="F609" s="173"/>
      <c r="G609" s="55"/>
      <c r="H609" s="116" t="str">
        <f t="shared" si="145"/>
        <v/>
      </c>
      <c r="I609" s="35" t="b">
        <f t="shared" si="135"/>
        <v>0</v>
      </c>
      <c r="J609" s="80" t="str">
        <f t="shared" si="136"/>
        <v/>
      </c>
      <c r="K609" s="29" t="b">
        <f t="shared" si="146"/>
        <v>0</v>
      </c>
      <c r="L609" s="80" t="str">
        <f t="shared" si="147"/>
        <v/>
      </c>
      <c r="M609" s="81" t="e">
        <f t="shared" si="137"/>
        <v>#VALUE!</v>
      </c>
      <c r="N609" s="81" t="e">
        <f t="shared" si="138"/>
        <v>#VALUE!</v>
      </c>
      <c r="O609" s="81" t="e">
        <f t="shared" si="139"/>
        <v>#VALUE!</v>
      </c>
      <c r="P609" s="82" t="e">
        <f t="shared" si="140"/>
        <v>#VALUE!</v>
      </c>
      <c r="Q609" s="82" t="e">
        <f t="shared" si="148"/>
        <v>#VALUE!</v>
      </c>
      <c r="R609" s="82" t="b">
        <f t="shared" si="149"/>
        <v>0</v>
      </c>
      <c r="S609" s="72" t="str">
        <f t="shared" si="141"/>
        <v/>
      </c>
      <c r="T609" s="81" t="e" cm="1">
        <f t="array" aca="1" ref="T609" ca="1">TEXT(RIGHT(10-RIGHT(SUM(INDEX(1*(MID(MID(C609,1,1)*2,ROW(INDIRECT("1:"&amp;LEN(MID(C609,1,1)*2))),1)),,))+MID(C609,2,1)+
SUM(INDEX(1*(MID(MID(C609,3,1)*2,ROW(INDIRECT("1:"&amp;LEN(MID(C609,3,1)*2))),1)),,))+MID(C609,4,1)+
SUM(INDEX(1*(MID(MID(C609,5,1)*2,ROW(INDIRECT("1:"&amp;LEN(MID(C609,5,1)*2))),1)),,))+MID(C609,6,1)+
SUM(INDEX(1*(MID(MID(C609,8,1)*2,ROW(INDIRECT("1:"&amp;LEN(MID(C609,8,1)*2))),1)),,))+MID(C609,9,1)+
SUM(INDEX(1*(MID(MID(C609,10,1)*2,ROW(INDIRECT("1:"&amp;LEN(MID(C609,10,1)*2))),1)),,)),1),1),"0")</f>
        <v>#VALUE!</v>
      </c>
      <c r="U609" s="81" t="str">
        <f t="shared" si="142"/>
        <v/>
      </c>
      <c r="V609" s="83" t="b">
        <f t="shared" si="143"/>
        <v>0</v>
      </c>
      <c r="W609" s="112" t="e">
        <f>IF(#REF!="",FALSE,IF(OR(X609&gt;Z609,X609&lt;Y609),TRUE,FALSE))</f>
        <v>#REF!</v>
      </c>
      <c r="X609" s="112">
        <f t="shared" si="144"/>
        <v>0</v>
      </c>
      <c r="Y609" s="114" t="e">
        <f>#REF!-3/30</f>
        <v>#REF!</v>
      </c>
      <c r="Z609" s="115" t="e">
        <f>#REF!+1/30</f>
        <v>#REF!</v>
      </c>
    </row>
    <row r="610" spans="1:26" s="30" customFormat="1" x14ac:dyDescent="0.25">
      <c r="A610" s="19">
        <v>595</v>
      </c>
      <c r="B610" s="20"/>
      <c r="C610" s="149"/>
      <c r="D610" s="1"/>
      <c r="E610" s="1"/>
      <c r="F610" s="173"/>
      <c r="G610" s="55"/>
      <c r="H610" s="116" t="str">
        <f t="shared" si="145"/>
        <v/>
      </c>
      <c r="I610" s="35" t="b">
        <f t="shared" si="135"/>
        <v>0</v>
      </c>
      <c r="J610" s="80" t="str">
        <f t="shared" si="136"/>
        <v/>
      </c>
      <c r="K610" s="29" t="b">
        <f t="shared" si="146"/>
        <v>0</v>
      </c>
      <c r="L610" s="80" t="str">
        <f t="shared" si="147"/>
        <v/>
      </c>
      <c r="M610" s="81" t="e">
        <f t="shared" si="137"/>
        <v>#VALUE!</v>
      </c>
      <c r="N610" s="81" t="e">
        <f t="shared" si="138"/>
        <v>#VALUE!</v>
      </c>
      <c r="O610" s="81" t="e">
        <f t="shared" si="139"/>
        <v>#VALUE!</v>
      </c>
      <c r="P610" s="82" t="e">
        <f t="shared" si="140"/>
        <v>#VALUE!</v>
      </c>
      <c r="Q610" s="82" t="e">
        <f t="shared" si="148"/>
        <v>#VALUE!</v>
      </c>
      <c r="R610" s="82" t="b">
        <f t="shared" si="149"/>
        <v>0</v>
      </c>
      <c r="S610" s="72" t="str">
        <f t="shared" si="141"/>
        <v/>
      </c>
      <c r="T610" s="81" t="e" cm="1">
        <f t="array" aca="1" ref="T610" ca="1">TEXT(RIGHT(10-RIGHT(SUM(INDEX(1*(MID(MID(C610,1,1)*2,ROW(INDIRECT("1:"&amp;LEN(MID(C610,1,1)*2))),1)),,))+MID(C610,2,1)+
SUM(INDEX(1*(MID(MID(C610,3,1)*2,ROW(INDIRECT("1:"&amp;LEN(MID(C610,3,1)*2))),1)),,))+MID(C610,4,1)+
SUM(INDEX(1*(MID(MID(C610,5,1)*2,ROW(INDIRECT("1:"&amp;LEN(MID(C610,5,1)*2))),1)),,))+MID(C610,6,1)+
SUM(INDEX(1*(MID(MID(C610,8,1)*2,ROW(INDIRECT("1:"&amp;LEN(MID(C610,8,1)*2))),1)),,))+MID(C610,9,1)+
SUM(INDEX(1*(MID(MID(C610,10,1)*2,ROW(INDIRECT("1:"&amp;LEN(MID(C610,10,1)*2))),1)),,)),1),1),"0")</f>
        <v>#VALUE!</v>
      </c>
      <c r="U610" s="81" t="str">
        <f t="shared" si="142"/>
        <v/>
      </c>
      <c r="V610" s="83" t="b">
        <f t="shared" si="143"/>
        <v>0</v>
      </c>
      <c r="W610" s="112" t="e">
        <f>IF(#REF!="",FALSE,IF(OR(X610&gt;Z610,X610&lt;Y610),TRUE,FALSE))</f>
        <v>#REF!</v>
      </c>
      <c r="X610" s="112">
        <f t="shared" si="144"/>
        <v>0</v>
      </c>
      <c r="Y610" s="114" t="e">
        <f>#REF!-3/30</f>
        <v>#REF!</v>
      </c>
      <c r="Z610" s="115" t="e">
        <f>#REF!+1/30</f>
        <v>#REF!</v>
      </c>
    </row>
    <row r="611" spans="1:26" s="30" customFormat="1" x14ac:dyDescent="0.25">
      <c r="A611" s="19">
        <v>596</v>
      </c>
      <c r="B611" s="20"/>
      <c r="C611" s="149"/>
      <c r="D611" s="1"/>
      <c r="E611" s="1"/>
      <c r="F611" s="173"/>
      <c r="G611" s="55"/>
      <c r="H611" s="116" t="str">
        <f t="shared" si="145"/>
        <v/>
      </c>
      <c r="I611" s="35" t="b">
        <f t="shared" si="135"/>
        <v>0</v>
      </c>
      <c r="J611" s="80" t="str">
        <f t="shared" si="136"/>
        <v/>
      </c>
      <c r="K611" s="29" t="b">
        <f t="shared" si="146"/>
        <v>0</v>
      </c>
      <c r="L611" s="80" t="str">
        <f t="shared" si="147"/>
        <v/>
      </c>
      <c r="M611" s="81" t="e">
        <f t="shared" si="137"/>
        <v>#VALUE!</v>
      </c>
      <c r="N611" s="81" t="e">
        <f t="shared" si="138"/>
        <v>#VALUE!</v>
      </c>
      <c r="O611" s="81" t="e">
        <f t="shared" si="139"/>
        <v>#VALUE!</v>
      </c>
      <c r="P611" s="82" t="e">
        <f t="shared" si="140"/>
        <v>#VALUE!</v>
      </c>
      <c r="Q611" s="82" t="e">
        <f t="shared" si="148"/>
        <v>#VALUE!</v>
      </c>
      <c r="R611" s="82" t="b">
        <f t="shared" si="149"/>
        <v>0</v>
      </c>
      <c r="S611" s="72" t="str">
        <f t="shared" si="141"/>
        <v/>
      </c>
      <c r="T611" s="81" t="e" cm="1">
        <f t="array" aca="1" ref="T611" ca="1">TEXT(RIGHT(10-RIGHT(SUM(INDEX(1*(MID(MID(C611,1,1)*2,ROW(INDIRECT("1:"&amp;LEN(MID(C611,1,1)*2))),1)),,))+MID(C611,2,1)+
SUM(INDEX(1*(MID(MID(C611,3,1)*2,ROW(INDIRECT("1:"&amp;LEN(MID(C611,3,1)*2))),1)),,))+MID(C611,4,1)+
SUM(INDEX(1*(MID(MID(C611,5,1)*2,ROW(INDIRECT("1:"&amp;LEN(MID(C611,5,1)*2))),1)),,))+MID(C611,6,1)+
SUM(INDEX(1*(MID(MID(C611,8,1)*2,ROW(INDIRECT("1:"&amp;LEN(MID(C611,8,1)*2))),1)),,))+MID(C611,9,1)+
SUM(INDEX(1*(MID(MID(C611,10,1)*2,ROW(INDIRECT("1:"&amp;LEN(MID(C611,10,1)*2))),1)),,)),1),1),"0")</f>
        <v>#VALUE!</v>
      </c>
      <c r="U611" s="81" t="str">
        <f t="shared" si="142"/>
        <v/>
      </c>
      <c r="V611" s="83" t="b">
        <f t="shared" si="143"/>
        <v>0</v>
      </c>
      <c r="W611" s="112" t="e">
        <f>IF(#REF!="",FALSE,IF(OR(X611&gt;Z611,X611&lt;Y611),TRUE,FALSE))</f>
        <v>#REF!</v>
      </c>
      <c r="X611" s="112">
        <f t="shared" si="144"/>
        <v>0</v>
      </c>
      <c r="Y611" s="114" t="e">
        <f>#REF!-3/30</f>
        <v>#REF!</v>
      </c>
      <c r="Z611" s="115" t="e">
        <f>#REF!+1/30</f>
        <v>#REF!</v>
      </c>
    </row>
    <row r="612" spans="1:26" s="30" customFormat="1" x14ac:dyDescent="0.25">
      <c r="A612" s="19">
        <v>597</v>
      </c>
      <c r="B612" s="20"/>
      <c r="C612" s="149"/>
      <c r="D612" s="1"/>
      <c r="E612" s="1"/>
      <c r="F612" s="173"/>
      <c r="G612" s="55"/>
      <c r="H612" s="116" t="str">
        <f t="shared" si="145"/>
        <v/>
      </c>
      <c r="I612" s="35" t="b">
        <f t="shared" si="135"/>
        <v>0</v>
      </c>
      <c r="J612" s="80" t="str">
        <f t="shared" si="136"/>
        <v/>
      </c>
      <c r="K612" s="29" t="b">
        <f t="shared" si="146"/>
        <v>0</v>
      </c>
      <c r="L612" s="80" t="str">
        <f t="shared" si="147"/>
        <v/>
      </c>
      <c r="M612" s="81" t="e">
        <f t="shared" si="137"/>
        <v>#VALUE!</v>
      </c>
      <c r="N612" s="81" t="e">
        <f t="shared" si="138"/>
        <v>#VALUE!</v>
      </c>
      <c r="O612" s="81" t="e">
        <f t="shared" si="139"/>
        <v>#VALUE!</v>
      </c>
      <c r="P612" s="82" t="e">
        <f t="shared" si="140"/>
        <v>#VALUE!</v>
      </c>
      <c r="Q612" s="82" t="e">
        <f t="shared" si="148"/>
        <v>#VALUE!</v>
      </c>
      <c r="R612" s="82" t="b">
        <f t="shared" si="149"/>
        <v>0</v>
      </c>
      <c r="S612" s="72" t="str">
        <f t="shared" si="141"/>
        <v/>
      </c>
      <c r="T612" s="81" t="e" cm="1">
        <f t="array" aca="1" ref="T612" ca="1">TEXT(RIGHT(10-RIGHT(SUM(INDEX(1*(MID(MID(C612,1,1)*2,ROW(INDIRECT("1:"&amp;LEN(MID(C612,1,1)*2))),1)),,))+MID(C612,2,1)+
SUM(INDEX(1*(MID(MID(C612,3,1)*2,ROW(INDIRECT("1:"&amp;LEN(MID(C612,3,1)*2))),1)),,))+MID(C612,4,1)+
SUM(INDEX(1*(MID(MID(C612,5,1)*2,ROW(INDIRECT("1:"&amp;LEN(MID(C612,5,1)*2))),1)),,))+MID(C612,6,1)+
SUM(INDEX(1*(MID(MID(C612,8,1)*2,ROW(INDIRECT("1:"&amp;LEN(MID(C612,8,1)*2))),1)),,))+MID(C612,9,1)+
SUM(INDEX(1*(MID(MID(C612,10,1)*2,ROW(INDIRECT("1:"&amp;LEN(MID(C612,10,1)*2))),1)),,)),1),1),"0")</f>
        <v>#VALUE!</v>
      </c>
      <c r="U612" s="81" t="str">
        <f t="shared" si="142"/>
        <v/>
      </c>
      <c r="V612" s="83" t="b">
        <f t="shared" si="143"/>
        <v>0</v>
      </c>
      <c r="W612" s="112" t="e">
        <f>IF(#REF!="",FALSE,IF(OR(X612&gt;Z612,X612&lt;Y612),TRUE,FALSE))</f>
        <v>#REF!</v>
      </c>
      <c r="X612" s="112">
        <f t="shared" si="144"/>
        <v>0</v>
      </c>
      <c r="Y612" s="114" t="e">
        <f>#REF!-3/30</f>
        <v>#REF!</v>
      </c>
      <c r="Z612" s="115" t="e">
        <f>#REF!+1/30</f>
        <v>#REF!</v>
      </c>
    </row>
    <row r="613" spans="1:26" s="30" customFormat="1" x14ac:dyDescent="0.25">
      <c r="A613" s="19">
        <v>598</v>
      </c>
      <c r="B613" s="20"/>
      <c r="C613" s="149"/>
      <c r="D613" s="1"/>
      <c r="E613" s="1"/>
      <c r="F613" s="173"/>
      <c r="G613" s="55"/>
      <c r="H613" s="116" t="str">
        <f t="shared" si="145"/>
        <v/>
      </c>
      <c r="I613" s="35" t="b">
        <f t="shared" si="135"/>
        <v>0</v>
      </c>
      <c r="J613" s="80" t="str">
        <f t="shared" si="136"/>
        <v/>
      </c>
      <c r="K613" s="29" t="b">
        <f t="shared" si="146"/>
        <v>0</v>
      </c>
      <c r="L613" s="80" t="str">
        <f t="shared" si="147"/>
        <v/>
      </c>
      <c r="M613" s="81" t="e">
        <f t="shared" si="137"/>
        <v>#VALUE!</v>
      </c>
      <c r="N613" s="81" t="e">
        <f t="shared" si="138"/>
        <v>#VALUE!</v>
      </c>
      <c r="O613" s="81" t="e">
        <f t="shared" si="139"/>
        <v>#VALUE!</v>
      </c>
      <c r="P613" s="82" t="e">
        <f t="shared" si="140"/>
        <v>#VALUE!</v>
      </c>
      <c r="Q613" s="82" t="e">
        <f t="shared" si="148"/>
        <v>#VALUE!</v>
      </c>
      <c r="R613" s="82" t="b">
        <f t="shared" si="149"/>
        <v>0</v>
      </c>
      <c r="S613" s="72" t="str">
        <f t="shared" si="141"/>
        <v/>
      </c>
      <c r="T613" s="81" t="e" cm="1">
        <f t="array" aca="1" ref="T613" ca="1">TEXT(RIGHT(10-RIGHT(SUM(INDEX(1*(MID(MID(C613,1,1)*2,ROW(INDIRECT("1:"&amp;LEN(MID(C613,1,1)*2))),1)),,))+MID(C613,2,1)+
SUM(INDEX(1*(MID(MID(C613,3,1)*2,ROW(INDIRECT("1:"&amp;LEN(MID(C613,3,1)*2))),1)),,))+MID(C613,4,1)+
SUM(INDEX(1*(MID(MID(C613,5,1)*2,ROW(INDIRECT("1:"&amp;LEN(MID(C613,5,1)*2))),1)),,))+MID(C613,6,1)+
SUM(INDEX(1*(MID(MID(C613,8,1)*2,ROW(INDIRECT("1:"&amp;LEN(MID(C613,8,1)*2))),1)),,))+MID(C613,9,1)+
SUM(INDEX(1*(MID(MID(C613,10,1)*2,ROW(INDIRECT("1:"&amp;LEN(MID(C613,10,1)*2))),1)),,)),1),1),"0")</f>
        <v>#VALUE!</v>
      </c>
      <c r="U613" s="81" t="str">
        <f t="shared" si="142"/>
        <v/>
      </c>
      <c r="V613" s="83" t="b">
        <f t="shared" si="143"/>
        <v>0</v>
      </c>
      <c r="W613" s="112" t="e">
        <f>IF(#REF!="",FALSE,IF(OR(X613&gt;Z613,X613&lt;Y613),TRUE,FALSE))</f>
        <v>#REF!</v>
      </c>
      <c r="X613" s="112">
        <f t="shared" si="144"/>
        <v>0</v>
      </c>
      <c r="Y613" s="114" t="e">
        <f>#REF!-3/30</f>
        <v>#REF!</v>
      </c>
      <c r="Z613" s="115" t="e">
        <f>#REF!+1/30</f>
        <v>#REF!</v>
      </c>
    </row>
    <row r="614" spans="1:26" s="30" customFormat="1" x14ac:dyDescent="0.25">
      <c r="A614" s="19">
        <v>599</v>
      </c>
      <c r="B614" s="20"/>
      <c r="C614" s="149"/>
      <c r="D614" s="1"/>
      <c r="E614" s="1"/>
      <c r="F614" s="173"/>
      <c r="G614" s="55"/>
      <c r="H614" s="116" t="str">
        <f t="shared" si="145"/>
        <v/>
      </c>
      <c r="I614" s="35" t="b">
        <f t="shared" si="135"/>
        <v>0</v>
      </c>
      <c r="J614" s="80" t="str">
        <f t="shared" si="136"/>
        <v/>
      </c>
      <c r="K614" s="29" t="b">
        <f t="shared" si="146"/>
        <v>0</v>
      </c>
      <c r="L614" s="80" t="str">
        <f t="shared" si="147"/>
        <v/>
      </c>
      <c r="M614" s="81" t="e">
        <f t="shared" si="137"/>
        <v>#VALUE!</v>
      </c>
      <c r="N614" s="81" t="e">
        <f t="shared" si="138"/>
        <v>#VALUE!</v>
      </c>
      <c r="O614" s="81" t="e">
        <f t="shared" si="139"/>
        <v>#VALUE!</v>
      </c>
      <c r="P614" s="82" t="e">
        <f t="shared" si="140"/>
        <v>#VALUE!</v>
      </c>
      <c r="Q614" s="82" t="e">
        <f t="shared" si="148"/>
        <v>#VALUE!</v>
      </c>
      <c r="R614" s="82" t="b">
        <f t="shared" si="149"/>
        <v>0</v>
      </c>
      <c r="S614" s="72" t="str">
        <f t="shared" si="141"/>
        <v/>
      </c>
      <c r="T614" s="81" t="e" cm="1">
        <f t="array" aca="1" ref="T614" ca="1">TEXT(RIGHT(10-RIGHT(SUM(INDEX(1*(MID(MID(C614,1,1)*2,ROW(INDIRECT("1:"&amp;LEN(MID(C614,1,1)*2))),1)),,))+MID(C614,2,1)+
SUM(INDEX(1*(MID(MID(C614,3,1)*2,ROW(INDIRECT("1:"&amp;LEN(MID(C614,3,1)*2))),1)),,))+MID(C614,4,1)+
SUM(INDEX(1*(MID(MID(C614,5,1)*2,ROW(INDIRECT("1:"&amp;LEN(MID(C614,5,1)*2))),1)),,))+MID(C614,6,1)+
SUM(INDEX(1*(MID(MID(C614,8,1)*2,ROW(INDIRECT("1:"&amp;LEN(MID(C614,8,1)*2))),1)),,))+MID(C614,9,1)+
SUM(INDEX(1*(MID(MID(C614,10,1)*2,ROW(INDIRECT("1:"&amp;LEN(MID(C614,10,1)*2))),1)),,)),1),1),"0")</f>
        <v>#VALUE!</v>
      </c>
      <c r="U614" s="81" t="str">
        <f t="shared" si="142"/>
        <v/>
      </c>
      <c r="V614" s="83" t="b">
        <f t="shared" si="143"/>
        <v>0</v>
      </c>
      <c r="W614" s="112" t="e">
        <f>IF(#REF!="",FALSE,IF(OR(X614&gt;Z614,X614&lt;Y614),TRUE,FALSE))</f>
        <v>#REF!</v>
      </c>
      <c r="X614" s="112">
        <f t="shared" si="144"/>
        <v>0</v>
      </c>
      <c r="Y614" s="114" t="e">
        <f>#REF!-3/30</f>
        <v>#REF!</v>
      </c>
      <c r="Z614" s="115" t="e">
        <f>#REF!+1/30</f>
        <v>#REF!</v>
      </c>
    </row>
    <row r="615" spans="1:26" s="30" customFormat="1" x14ac:dyDescent="0.25">
      <c r="A615" s="19">
        <v>600</v>
      </c>
      <c r="B615" s="20"/>
      <c r="C615" s="149"/>
      <c r="D615" s="1"/>
      <c r="E615" s="1"/>
      <c r="F615" s="173"/>
      <c r="G615" s="55"/>
      <c r="H615" s="116" t="str">
        <f t="shared" si="145"/>
        <v/>
      </c>
      <c r="I615" s="35" t="b">
        <f t="shared" si="135"/>
        <v>0</v>
      </c>
      <c r="J615" s="80" t="str">
        <f t="shared" si="136"/>
        <v/>
      </c>
      <c r="K615" s="29" t="b">
        <f t="shared" si="146"/>
        <v>0</v>
      </c>
      <c r="L615" s="80" t="str">
        <f t="shared" si="147"/>
        <v/>
      </c>
      <c r="M615" s="81" t="e">
        <f t="shared" si="137"/>
        <v>#VALUE!</v>
      </c>
      <c r="N615" s="81" t="e">
        <f t="shared" si="138"/>
        <v>#VALUE!</v>
      </c>
      <c r="O615" s="81" t="e">
        <f t="shared" si="139"/>
        <v>#VALUE!</v>
      </c>
      <c r="P615" s="82" t="e">
        <f t="shared" si="140"/>
        <v>#VALUE!</v>
      </c>
      <c r="Q615" s="82" t="e">
        <f t="shared" si="148"/>
        <v>#VALUE!</v>
      </c>
      <c r="R615" s="82" t="b">
        <f t="shared" si="149"/>
        <v>0</v>
      </c>
      <c r="S615" s="72" t="str">
        <f t="shared" si="141"/>
        <v/>
      </c>
      <c r="T615" s="81" t="e" cm="1">
        <f t="array" aca="1" ref="T615" ca="1">TEXT(RIGHT(10-RIGHT(SUM(INDEX(1*(MID(MID(C615,1,1)*2,ROW(INDIRECT("1:"&amp;LEN(MID(C615,1,1)*2))),1)),,))+MID(C615,2,1)+
SUM(INDEX(1*(MID(MID(C615,3,1)*2,ROW(INDIRECT("1:"&amp;LEN(MID(C615,3,1)*2))),1)),,))+MID(C615,4,1)+
SUM(INDEX(1*(MID(MID(C615,5,1)*2,ROW(INDIRECT("1:"&amp;LEN(MID(C615,5,1)*2))),1)),,))+MID(C615,6,1)+
SUM(INDEX(1*(MID(MID(C615,8,1)*2,ROW(INDIRECT("1:"&amp;LEN(MID(C615,8,1)*2))),1)),,))+MID(C615,9,1)+
SUM(INDEX(1*(MID(MID(C615,10,1)*2,ROW(INDIRECT("1:"&amp;LEN(MID(C615,10,1)*2))),1)),,)),1),1),"0")</f>
        <v>#VALUE!</v>
      </c>
      <c r="U615" s="81" t="str">
        <f t="shared" si="142"/>
        <v/>
      </c>
      <c r="V615" s="83" t="b">
        <f t="shared" si="143"/>
        <v>0</v>
      </c>
      <c r="W615" s="112" t="e">
        <f>IF(#REF!="",FALSE,IF(OR(X615&gt;Z615,X615&lt;Y615),TRUE,FALSE))</f>
        <v>#REF!</v>
      </c>
      <c r="X615" s="112">
        <f t="shared" si="144"/>
        <v>0</v>
      </c>
      <c r="Y615" s="114" t="e">
        <f>#REF!-3/30</f>
        <v>#REF!</v>
      </c>
      <c r="Z615" s="115" t="e">
        <f>#REF!+1/30</f>
        <v>#REF!</v>
      </c>
    </row>
    <row r="616" spans="1:26" s="30" customFormat="1" x14ac:dyDescent="0.25">
      <c r="A616" s="19">
        <v>601</v>
      </c>
      <c r="B616" s="20"/>
      <c r="C616" s="149"/>
      <c r="D616" s="1"/>
      <c r="E616" s="1"/>
      <c r="F616" s="173"/>
      <c r="G616" s="55"/>
      <c r="H616" s="116" t="str">
        <f t="shared" si="145"/>
        <v/>
      </c>
      <c r="I616" s="35" t="b">
        <f t="shared" si="135"/>
        <v>0</v>
      </c>
      <c r="J616" s="80" t="str">
        <f t="shared" si="136"/>
        <v/>
      </c>
      <c r="K616" s="29" t="b">
        <f t="shared" si="146"/>
        <v>0</v>
      </c>
      <c r="L616" s="80" t="str">
        <f t="shared" si="147"/>
        <v/>
      </c>
      <c r="M616" s="81" t="e">
        <f t="shared" si="137"/>
        <v>#VALUE!</v>
      </c>
      <c r="N616" s="81" t="e">
        <f t="shared" si="138"/>
        <v>#VALUE!</v>
      </c>
      <c r="O616" s="81" t="e">
        <f t="shared" si="139"/>
        <v>#VALUE!</v>
      </c>
      <c r="P616" s="82" t="e">
        <f t="shared" si="140"/>
        <v>#VALUE!</v>
      </c>
      <c r="Q616" s="82" t="e">
        <f t="shared" si="148"/>
        <v>#VALUE!</v>
      </c>
      <c r="R616" s="82" t="b">
        <f t="shared" si="149"/>
        <v>0</v>
      </c>
      <c r="S616" s="72" t="str">
        <f t="shared" si="141"/>
        <v/>
      </c>
      <c r="T616" s="81" t="e" cm="1">
        <f t="array" aca="1" ref="T616" ca="1">TEXT(RIGHT(10-RIGHT(SUM(INDEX(1*(MID(MID(C616,1,1)*2,ROW(INDIRECT("1:"&amp;LEN(MID(C616,1,1)*2))),1)),,))+MID(C616,2,1)+
SUM(INDEX(1*(MID(MID(C616,3,1)*2,ROW(INDIRECT("1:"&amp;LEN(MID(C616,3,1)*2))),1)),,))+MID(C616,4,1)+
SUM(INDEX(1*(MID(MID(C616,5,1)*2,ROW(INDIRECT("1:"&amp;LEN(MID(C616,5,1)*2))),1)),,))+MID(C616,6,1)+
SUM(INDEX(1*(MID(MID(C616,8,1)*2,ROW(INDIRECT("1:"&amp;LEN(MID(C616,8,1)*2))),1)),,))+MID(C616,9,1)+
SUM(INDEX(1*(MID(MID(C616,10,1)*2,ROW(INDIRECT("1:"&amp;LEN(MID(C616,10,1)*2))),1)),,)),1),1),"0")</f>
        <v>#VALUE!</v>
      </c>
      <c r="U616" s="81" t="str">
        <f t="shared" si="142"/>
        <v/>
      </c>
      <c r="V616" s="83" t="b">
        <f t="shared" si="143"/>
        <v>0</v>
      </c>
      <c r="W616" s="112" t="e">
        <f>IF(#REF!="",FALSE,IF(OR(X616&gt;Z616,X616&lt;Y616),TRUE,FALSE))</f>
        <v>#REF!</v>
      </c>
      <c r="X616" s="112">
        <f t="shared" si="144"/>
        <v>0</v>
      </c>
      <c r="Y616" s="114" t="e">
        <f>#REF!-3/30</f>
        <v>#REF!</v>
      </c>
      <c r="Z616" s="115" t="e">
        <f>#REF!+1/30</f>
        <v>#REF!</v>
      </c>
    </row>
    <row r="617" spans="1:26" s="30" customFormat="1" x14ac:dyDescent="0.25">
      <c r="A617" s="19">
        <v>602</v>
      </c>
      <c r="B617" s="20"/>
      <c r="C617" s="149"/>
      <c r="D617" s="1"/>
      <c r="E617" s="1"/>
      <c r="F617" s="173"/>
      <c r="G617" s="55"/>
      <c r="H617" s="116" t="str">
        <f t="shared" si="145"/>
        <v/>
      </c>
      <c r="I617" s="35" t="b">
        <f t="shared" si="135"/>
        <v>0</v>
      </c>
      <c r="J617" s="80" t="str">
        <f t="shared" si="136"/>
        <v/>
      </c>
      <c r="K617" s="29" t="b">
        <f t="shared" si="146"/>
        <v>0</v>
      </c>
      <c r="L617" s="80" t="str">
        <f t="shared" si="147"/>
        <v/>
      </c>
      <c r="M617" s="81" t="e">
        <f t="shared" si="137"/>
        <v>#VALUE!</v>
      </c>
      <c r="N617" s="81" t="e">
        <f t="shared" si="138"/>
        <v>#VALUE!</v>
      </c>
      <c r="O617" s="81" t="e">
        <f t="shared" si="139"/>
        <v>#VALUE!</v>
      </c>
      <c r="P617" s="82" t="e">
        <f t="shared" si="140"/>
        <v>#VALUE!</v>
      </c>
      <c r="Q617" s="82" t="e">
        <f t="shared" si="148"/>
        <v>#VALUE!</v>
      </c>
      <c r="R617" s="82" t="b">
        <f t="shared" si="149"/>
        <v>0</v>
      </c>
      <c r="S617" s="72" t="str">
        <f t="shared" si="141"/>
        <v/>
      </c>
      <c r="T617" s="81" t="e" cm="1">
        <f t="array" aca="1" ref="T617" ca="1">TEXT(RIGHT(10-RIGHT(SUM(INDEX(1*(MID(MID(C617,1,1)*2,ROW(INDIRECT("1:"&amp;LEN(MID(C617,1,1)*2))),1)),,))+MID(C617,2,1)+
SUM(INDEX(1*(MID(MID(C617,3,1)*2,ROW(INDIRECT("1:"&amp;LEN(MID(C617,3,1)*2))),1)),,))+MID(C617,4,1)+
SUM(INDEX(1*(MID(MID(C617,5,1)*2,ROW(INDIRECT("1:"&amp;LEN(MID(C617,5,1)*2))),1)),,))+MID(C617,6,1)+
SUM(INDEX(1*(MID(MID(C617,8,1)*2,ROW(INDIRECT("1:"&amp;LEN(MID(C617,8,1)*2))),1)),,))+MID(C617,9,1)+
SUM(INDEX(1*(MID(MID(C617,10,1)*2,ROW(INDIRECT("1:"&amp;LEN(MID(C617,10,1)*2))),1)),,)),1),1),"0")</f>
        <v>#VALUE!</v>
      </c>
      <c r="U617" s="81" t="str">
        <f t="shared" si="142"/>
        <v/>
      </c>
      <c r="V617" s="83" t="b">
        <f t="shared" si="143"/>
        <v>0</v>
      </c>
      <c r="W617" s="112" t="e">
        <f>IF(#REF!="",FALSE,IF(OR(X617&gt;Z617,X617&lt;Y617),TRUE,FALSE))</f>
        <v>#REF!</v>
      </c>
      <c r="X617" s="112">
        <f t="shared" si="144"/>
        <v>0</v>
      </c>
      <c r="Y617" s="114" t="e">
        <f>#REF!-3/30</f>
        <v>#REF!</v>
      </c>
      <c r="Z617" s="115" t="e">
        <f>#REF!+1/30</f>
        <v>#REF!</v>
      </c>
    </row>
    <row r="618" spans="1:26" s="30" customFormat="1" x14ac:dyDescent="0.25">
      <c r="A618" s="19">
        <v>603</v>
      </c>
      <c r="B618" s="20"/>
      <c r="C618" s="149"/>
      <c r="D618" s="1"/>
      <c r="E618" s="1"/>
      <c r="F618" s="173"/>
      <c r="G618" s="55"/>
      <c r="H618" s="116" t="str">
        <f t="shared" si="145"/>
        <v/>
      </c>
      <c r="I618" s="35" t="b">
        <f t="shared" si="135"/>
        <v>0</v>
      </c>
      <c r="J618" s="80" t="str">
        <f t="shared" si="136"/>
        <v/>
      </c>
      <c r="K618" s="29" t="b">
        <f t="shared" si="146"/>
        <v>0</v>
      </c>
      <c r="L618" s="80" t="str">
        <f t="shared" si="147"/>
        <v/>
      </c>
      <c r="M618" s="81" t="e">
        <f t="shared" si="137"/>
        <v>#VALUE!</v>
      </c>
      <c r="N618" s="81" t="e">
        <f t="shared" si="138"/>
        <v>#VALUE!</v>
      </c>
      <c r="O618" s="81" t="e">
        <f t="shared" si="139"/>
        <v>#VALUE!</v>
      </c>
      <c r="P618" s="82" t="e">
        <f t="shared" si="140"/>
        <v>#VALUE!</v>
      </c>
      <c r="Q618" s="82" t="e">
        <f t="shared" si="148"/>
        <v>#VALUE!</v>
      </c>
      <c r="R618" s="82" t="b">
        <f t="shared" si="149"/>
        <v>0</v>
      </c>
      <c r="S618" s="72" t="str">
        <f t="shared" si="141"/>
        <v/>
      </c>
      <c r="T618" s="81" t="e" cm="1">
        <f t="array" aca="1" ref="T618" ca="1">TEXT(RIGHT(10-RIGHT(SUM(INDEX(1*(MID(MID(C618,1,1)*2,ROW(INDIRECT("1:"&amp;LEN(MID(C618,1,1)*2))),1)),,))+MID(C618,2,1)+
SUM(INDEX(1*(MID(MID(C618,3,1)*2,ROW(INDIRECT("1:"&amp;LEN(MID(C618,3,1)*2))),1)),,))+MID(C618,4,1)+
SUM(INDEX(1*(MID(MID(C618,5,1)*2,ROW(INDIRECT("1:"&amp;LEN(MID(C618,5,1)*2))),1)),,))+MID(C618,6,1)+
SUM(INDEX(1*(MID(MID(C618,8,1)*2,ROW(INDIRECT("1:"&amp;LEN(MID(C618,8,1)*2))),1)),,))+MID(C618,9,1)+
SUM(INDEX(1*(MID(MID(C618,10,1)*2,ROW(INDIRECT("1:"&amp;LEN(MID(C618,10,1)*2))),1)),,)),1),1),"0")</f>
        <v>#VALUE!</v>
      </c>
      <c r="U618" s="81" t="str">
        <f t="shared" si="142"/>
        <v/>
      </c>
      <c r="V618" s="83" t="b">
        <f t="shared" si="143"/>
        <v>0</v>
      </c>
      <c r="W618" s="112" t="e">
        <f>IF(#REF!="",FALSE,IF(OR(X618&gt;Z618,X618&lt;Y618),TRUE,FALSE))</f>
        <v>#REF!</v>
      </c>
      <c r="X618" s="112">
        <f t="shared" si="144"/>
        <v>0</v>
      </c>
      <c r="Y618" s="114" t="e">
        <f>#REF!-3/30</f>
        <v>#REF!</v>
      </c>
      <c r="Z618" s="115" t="e">
        <f>#REF!+1/30</f>
        <v>#REF!</v>
      </c>
    </row>
    <row r="619" spans="1:26" s="30" customFormat="1" x14ac:dyDescent="0.25">
      <c r="A619" s="19">
        <v>604</v>
      </c>
      <c r="B619" s="20"/>
      <c r="C619" s="149"/>
      <c r="D619" s="1"/>
      <c r="E619" s="1"/>
      <c r="F619" s="173"/>
      <c r="G619" s="55"/>
      <c r="H619" s="116" t="str">
        <f t="shared" si="145"/>
        <v/>
      </c>
      <c r="I619" s="35" t="b">
        <f t="shared" si="135"/>
        <v>0</v>
      </c>
      <c r="J619" s="80" t="str">
        <f t="shared" si="136"/>
        <v/>
      </c>
      <c r="K619" s="29" t="b">
        <f t="shared" si="146"/>
        <v>0</v>
      </c>
      <c r="L619" s="80" t="str">
        <f t="shared" si="147"/>
        <v/>
      </c>
      <c r="M619" s="81" t="e">
        <f t="shared" si="137"/>
        <v>#VALUE!</v>
      </c>
      <c r="N619" s="81" t="e">
        <f t="shared" si="138"/>
        <v>#VALUE!</v>
      </c>
      <c r="O619" s="81" t="e">
        <f t="shared" si="139"/>
        <v>#VALUE!</v>
      </c>
      <c r="P619" s="82" t="e">
        <f t="shared" si="140"/>
        <v>#VALUE!</v>
      </c>
      <c r="Q619" s="82" t="e">
        <f t="shared" si="148"/>
        <v>#VALUE!</v>
      </c>
      <c r="R619" s="82" t="b">
        <f t="shared" si="149"/>
        <v>0</v>
      </c>
      <c r="S619" s="72" t="str">
        <f t="shared" si="141"/>
        <v/>
      </c>
      <c r="T619" s="81" t="e" cm="1">
        <f t="array" aca="1" ref="T619" ca="1">TEXT(RIGHT(10-RIGHT(SUM(INDEX(1*(MID(MID(C619,1,1)*2,ROW(INDIRECT("1:"&amp;LEN(MID(C619,1,1)*2))),1)),,))+MID(C619,2,1)+
SUM(INDEX(1*(MID(MID(C619,3,1)*2,ROW(INDIRECT("1:"&amp;LEN(MID(C619,3,1)*2))),1)),,))+MID(C619,4,1)+
SUM(INDEX(1*(MID(MID(C619,5,1)*2,ROW(INDIRECT("1:"&amp;LEN(MID(C619,5,1)*2))),1)),,))+MID(C619,6,1)+
SUM(INDEX(1*(MID(MID(C619,8,1)*2,ROW(INDIRECT("1:"&amp;LEN(MID(C619,8,1)*2))),1)),,))+MID(C619,9,1)+
SUM(INDEX(1*(MID(MID(C619,10,1)*2,ROW(INDIRECT("1:"&amp;LEN(MID(C619,10,1)*2))),1)),,)),1),1),"0")</f>
        <v>#VALUE!</v>
      </c>
      <c r="U619" s="81" t="str">
        <f t="shared" si="142"/>
        <v/>
      </c>
      <c r="V619" s="83" t="b">
        <f t="shared" si="143"/>
        <v>0</v>
      </c>
      <c r="W619" s="112" t="e">
        <f>IF(#REF!="",FALSE,IF(OR(X619&gt;Z619,X619&lt;Y619),TRUE,FALSE))</f>
        <v>#REF!</v>
      </c>
      <c r="X619" s="112">
        <f t="shared" si="144"/>
        <v>0</v>
      </c>
      <c r="Y619" s="114" t="e">
        <f>#REF!-3/30</f>
        <v>#REF!</v>
      </c>
      <c r="Z619" s="115" t="e">
        <f>#REF!+1/30</f>
        <v>#REF!</v>
      </c>
    </row>
    <row r="620" spans="1:26" s="30" customFormat="1" x14ac:dyDescent="0.25">
      <c r="A620" s="19">
        <v>605</v>
      </c>
      <c r="B620" s="20"/>
      <c r="C620" s="149"/>
      <c r="D620" s="1"/>
      <c r="E620" s="1"/>
      <c r="F620" s="173"/>
      <c r="G620" s="55"/>
      <c r="H620" s="116" t="str">
        <f t="shared" si="145"/>
        <v/>
      </c>
      <c r="I620" s="35" t="b">
        <f t="shared" si="135"/>
        <v>0</v>
      </c>
      <c r="J620" s="80" t="str">
        <f t="shared" si="136"/>
        <v/>
      </c>
      <c r="K620" s="29" t="b">
        <f t="shared" si="146"/>
        <v>0</v>
      </c>
      <c r="L620" s="80" t="str">
        <f t="shared" si="147"/>
        <v/>
      </c>
      <c r="M620" s="81" t="e">
        <f t="shared" si="137"/>
        <v>#VALUE!</v>
      </c>
      <c r="N620" s="81" t="e">
        <f t="shared" si="138"/>
        <v>#VALUE!</v>
      </c>
      <c r="O620" s="81" t="e">
        <f t="shared" si="139"/>
        <v>#VALUE!</v>
      </c>
      <c r="P620" s="82" t="e">
        <f t="shared" si="140"/>
        <v>#VALUE!</v>
      </c>
      <c r="Q620" s="82" t="e">
        <f t="shared" si="148"/>
        <v>#VALUE!</v>
      </c>
      <c r="R620" s="82" t="b">
        <f t="shared" si="149"/>
        <v>0</v>
      </c>
      <c r="S620" s="72" t="str">
        <f t="shared" si="141"/>
        <v/>
      </c>
      <c r="T620" s="81" t="e" cm="1">
        <f t="array" aca="1" ref="T620" ca="1">TEXT(RIGHT(10-RIGHT(SUM(INDEX(1*(MID(MID(C620,1,1)*2,ROW(INDIRECT("1:"&amp;LEN(MID(C620,1,1)*2))),1)),,))+MID(C620,2,1)+
SUM(INDEX(1*(MID(MID(C620,3,1)*2,ROW(INDIRECT("1:"&amp;LEN(MID(C620,3,1)*2))),1)),,))+MID(C620,4,1)+
SUM(INDEX(1*(MID(MID(C620,5,1)*2,ROW(INDIRECT("1:"&amp;LEN(MID(C620,5,1)*2))),1)),,))+MID(C620,6,1)+
SUM(INDEX(1*(MID(MID(C620,8,1)*2,ROW(INDIRECT("1:"&amp;LEN(MID(C620,8,1)*2))),1)),,))+MID(C620,9,1)+
SUM(INDEX(1*(MID(MID(C620,10,1)*2,ROW(INDIRECT("1:"&amp;LEN(MID(C620,10,1)*2))),1)),,)),1),1),"0")</f>
        <v>#VALUE!</v>
      </c>
      <c r="U620" s="81" t="str">
        <f t="shared" si="142"/>
        <v/>
      </c>
      <c r="V620" s="83" t="b">
        <f t="shared" si="143"/>
        <v>0</v>
      </c>
      <c r="W620" s="112" t="e">
        <f>IF(#REF!="",FALSE,IF(OR(X620&gt;Z620,X620&lt;Y620),TRUE,FALSE))</f>
        <v>#REF!</v>
      </c>
      <c r="X620" s="112">
        <f t="shared" si="144"/>
        <v>0</v>
      </c>
      <c r="Y620" s="114" t="e">
        <f>#REF!-3/30</f>
        <v>#REF!</v>
      </c>
      <c r="Z620" s="115" t="e">
        <f>#REF!+1/30</f>
        <v>#REF!</v>
      </c>
    </row>
    <row r="621" spans="1:26" s="30" customFormat="1" x14ac:dyDescent="0.25">
      <c r="A621" s="19">
        <v>606</v>
      </c>
      <c r="B621" s="20"/>
      <c r="C621" s="149"/>
      <c r="D621" s="1"/>
      <c r="E621" s="1"/>
      <c r="F621" s="173"/>
      <c r="G621" s="55"/>
      <c r="H621" s="116" t="str">
        <f t="shared" si="145"/>
        <v/>
      </c>
      <c r="I621" s="35" t="b">
        <f t="shared" si="135"/>
        <v>0</v>
      </c>
      <c r="J621" s="80" t="str">
        <f t="shared" si="136"/>
        <v/>
      </c>
      <c r="K621" s="29" t="b">
        <f t="shared" si="146"/>
        <v>0</v>
      </c>
      <c r="L621" s="80" t="str">
        <f t="shared" si="147"/>
        <v/>
      </c>
      <c r="M621" s="81" t="e">
        <f t="shared" si="137"/>
        <v>#VALUE!</v>
      </c>
      <c r="N621" s="81" t="e">
        <f t="shared" si="138"/>
        <v>#VALUE!</v>
      </c>
      <c r="O621" s="81" t="e">
        <f t="shared" si="139"/>
        <v>#VALUE!</v>
      </c>
      <c r="P621" s="82" t="e">
        <f t="shared" si="140"/>
        <v>#VALUE!</v>
      </c>
      <c r="Q621" s="82" t="e">
        <f t="shared" si="148"/>
        <v>#VALUE!</v>
      </c>
      <c r="R621" s="82" t="b">
        <f t="shared" si="149"/>
        <v>0</v>
      </c>
      <c r="S621" s="72" t="str">
        <f t="shared" si="141"/>
        <v/>
      </c>
      <c r="T621" s="81" t="e" cm="1">
        <f t="array" aca="1" ref="T621" ca="1">TEXT(RIGHT(10-RIGHT(SUM(INDEX(1*(MID(MID(C621,1,1)*2,ROW(INDIRECT("1:"&amp;LEN(MID(C621,1,1)*2))),1)),,))+MID(C621,2,1)+
SUM(INDEX(1*(MID(MID(C621,3,1)*2,ROW(INDIRECT("1:"&amp;LEN(MID(C621,3,1)*2))),1)),,))+MID(C621,4,1)+
SUM(INDEX(1*(MID(MID(C621,5,1)*2,ROW(INDIRECT("1:"&amp;LEN(MID(C621,5,1)*2))),1)),,))+MID(C621,6,1)+
SUM(INDEX(1*(MID(MID(C621,8,1)*2,ROW(INDIRECT("1:"&amp;LEN(MID(C621,8,1)*2))),1)),,))+MID(C621,9,1)+
SUM(INDEX(1*(MID(MID(C621,10,1)*2,ROW(INDIRECT("1:"&amp;LEN(MID(C621,10,1)*2))),1)),,)),1),1),"0")</f>
        <v>#VALUE!</v>
      </c>
      <c r="U621" s="81" t="str">
        <f t="shared" si="142"/>
        <v/>
      </c>
      <c r="V621" s="83" t="b">
        <f t="shared" si="143"/>
        <v>0</v>
      </c>
      <c r="W621" s="112" t="e">
        <f>IF(#REF!="",FALSE,IF(OR(X621&gt;Z621,X621&lt;Y621),TRUE,FALSE))</f>
        <v>#REF!</v>
      </c>
      <c r="X621" s="112">
        <f t="shared" si="144"/>
        <v>0</v>
      </c>
      <c r="Y621" s="114" t="e">
        <f>#REF!-3/30</f>
        <v>#REF!</v>
      </c>
      <c r="Z621" s="115" t="e">
        <f>#REF!+1/30</f>
        <v>#REF!</v>
      </c>
    </row>
    <row r="622" spans="1:26" s="30" customFormat="1" x14ac:dyDescent="0.25">
      <c r="A622" s="19">
        <v>607</v>
      </c>
      <c r="B622" s="20"/>
      <c r="C622" s="149"/>
      <c r="D622" s="1"/>
      <c r="E622" s="1"/>
      <c r="F622" s="173"/>
      <c r="G622" s="55"/>
      <c r="H622" s="116" t="str">
        <f t="shared" si="145"/>
        <v/>
      </c>
      <c r="I622" s="35" t="b">
        <f t="shared" si="135"/>
        <v>0</v>
      </c>
      <c r="J622" s="80" t="str">
        <f t="shared" si="136"/>
        <v/>
      </c>
      <c r="K622" s="29" t="b">
        <f t="shared" si="146"/>
        <v>0</v>
      </c>
      <c r="L622" s="80" t="str">
        <f t="shared" si="147"/>
        <v/>
      </c>
      <c r="M622" s="81" t="e">
        <f t="shared" si="137"/>
        <v>#VALUE!</v>
      </c>
      <c r="N622" s="81" t="e">
        <f t="shared" si="138"/>
        <v>#VALUE!</v>
      </c>
      <c r="O622" s="81" t="e">
        <f t="shared" si="139"/>
        <v>#VALUE!</v>
      </c>
      <c r="P622" s="82" t="e">
        <f t="shared" si="140"/>
        <v>#VALUE!</v>
      </c>
      <c r="Q622" s="82" t="e">
        <f t="shared" si="148"/>
        <v>#VALUE!</v>
      </c>
      <c r="R622" s="82" t="b">
        <f t="shared" si="149"/>
        <v>0</v>
      </c>
      <c r="S622" s="72" t="str">
        <f t="shared" si="141"/>
        <v/>
      </c>
      <c r="T622" s="81" t="e" cm="1">
        <f t="array" aca="1" ref="T622" ca="1">TEXT(RIGHT(10-RIGHT(SUM(INDEX(1*(MID(MID(C622,1,1)*2,ROW(INDIRECT("1:"&amp;LEN(MID(C622,1,1)*2))),1)),,))+MID(C622,2,1)+
SUM(INDEX(1*(MID(MID(C622,3,1)*2,ROW(INDIRECT("1:"&amp;LEN(MID(C622,3,1)*2))),1)),,))+MID(C622,4,1)+
SUM(INDEX(1*(MID(MID(C622,5,1)*2,ROW(INDIRECT("1:"&amp;LEN(MID(C622,5,1)*2))),1)),,))+MID(C622,6,1)+
SUM(INDEX(1*(MID(MID(C622,8,1)*2,ROW(INDIRECT("1:"&amp;LEN(MID(C622,8,1)*2))),1)),,))+MID(C622,9,1)+
SUM(INDEX(1*(MID(MID(C622,10,1)*2,ROW(INDIRECT("1:"&amp;LEN(MID(C622,10,1)*2))),1)),,)),1),1),"0")</f>
        <v>#VALUE!</v>
      </c>
      <c r="U622" s="81" t="str">
        <f t="shared" si="142"/>
        <v/>
      </c>
      <c r="V622" s="83" t="b">
        <f t="shared" si="143"/>
        <v>0</v>
      </c>
      <c r="W622" s="112" t="e">
        <f>IF(#REF!="",FALSE,IF(OR(X622&gt;Z622,X622&lt;Y622),TRUE,FALSE))</f>
        <v>#REF!</v>
      </c>
      <c r="X622" s="112">
        <f t="shared" si="144"/>
        <v>0</v>
      </c>
      <c r="Y622" s="114" t="e">
        <f>#REF!-3/30</f>
        <v>#REF!</v>
      </c>
      <c r="Z622" s="115" t="e">
        <f>#REF!+1/30</f>
        <v>#REF!</v>
      </c>
    </row>
    <row r="623" spans="1:26" s="30" customFormat="1" x14ac:dyDescent="0.25">
      <c r="A623" s="19">
        <v>608</v>
      </c>
      <c r="B623" s="20"/>
      <c r="C623" s="149"/>
      <c r="D623" s="1"/>
      <c r="E623" s="1"/>
      <c r="F623" s="173"/>
      <c r="G623" s="55"/>
      <c r="H623" s="116" t="str">
        <f t="shared" si="145"/>
        <v/>
      </c>
      <c r="I623" s="35" t="b">
        <f t="shared" si="135"/>
        <v>0</v>
      </c>
      <c r="J623" s="80" t="str">
        <f t="shared" si="136"/>
        <v/>
      </c>
      <c r="K623" s="29" t="b">
        <f t="shared" si="146"/>
        <v>0</v>
      </c>
      <c r="L623" s="80" t="str">
        <f t="shared" si="147"/>
        <v/>
      </c>
      <c r="M623" s="81" t="e">
        <f t="shared" si="137"/>
        <v>#VALUE!</v>
      </c>
      <c r="N623" s="81" t="e">
        <f t="shared" si="138"/>
        <v>#VALUE!</v>
      </c>
      <c r="O623" s="81" t="e">
        <f t="shared" si="139"/>
        <v>#VALUE!</v>
      </c>
      <c r="P623" s="82" t="e">
        <f t="shared" si="140"/>
        <v>#VALUE!</v>
      </c>
      <c r="Q623" s="82" t="e">
        <f t="shared" si="148"/>
        <v>#VALUE!</v>
      </c>
      <c r="R623" s="82" t="b">
        <f t="shared" si="149"/>
        <v>0</v>
      </c>
      <c r="S623" s="72" t="str">
        <f t="shared" si="141"/>
        <v/>
      </c>
      <c r="T623" s="81" t="e" cm="1">
        <f t="array" aca="1" ref="T623" ca="1">TEXT(RIGHT(10-RIGHT(SUM(INDEX(1*(MID(MID(C623,1,1)*2,ROW(INDIRECT("1:"&amp;LEN(MID(C623,1,1)*2))),1)),,))+MID(C623,2,1)+
SUM(INDEX(1*(MID(MID(C623,3,1)*2,ROW(INDIRECT("1:"&amp;LEN(MID(C623,3,1)*2))),1)),,))+MID(C623,4,1)+
SUM(INDEX(1*(MID(MID(C623,5,1)*2,ROW(INDIRECT("1:"&amp;LEN(MID(C623,5,1)*2))),1)),,))+MID(C623,6,1)+
SUM(INDEX(1*(MID(MID(C623,8,1)*2,ROW(INDIRECT("1:"&amp;LEN(MID(C623,8,1)*2))),1)),,))+MID(C623,9,1)+
SUM(INDEX(1*(MID(MID(C623,10,1)*2,ROW(INDIRECT("1:"&amp;LEN(MID(C623,10,1)*2))),1)),,)),1),1),"0")</f>
        <v>#VALUE!</v>
      </c>
      <c r="U623" s="81" t="str">
        <f t="shared" si="142"/>
        <v/>
      </c>
      <c r="V623" s="83" t="b">
        <f t="shared" si="143"/>
        <v>0</v>
      </c>
      <c r="W623" s="112" t="e">
        <f>IF(#REF!="",FALSE,IF(OR(X623&gt;Z623,X623&lt;Y623),TRUE,FALSE))</f>
        <v>#REF!</v>
      </c>
      <c r="X623" s="112">
        <f t="shared" si="144"/>
        <v>0</v>
      </c>
      <c r="Y623" s="114" t="e">
        <f>#REF!-3/30</f>
        <v>#REF!</v>
      </c>
      <c r="Z623" s="115" t="e">
        <f>#REF!+1/30</f>
        <v>#REF!</v>
      </c>
    </row>
    <row r="624" spans="1:26" s="30" customFormat="1" x14ac:dyDescent="0.25">
      <c r="A624" s="19">
        <v>609</v>
      </c>
      <c r="B624" s="20"/>
      <c r="C624" s="149"/>
      <c r="D624" s="1"/>
      <c r="E624" s="1"/>
      <c r="F624" s="173"/>
      <c r="G624" s="55"/>
      <c r="H624" s="116" t="str">
        <f t="shared" si="145"/>
        <v/>
      </c>
      <c r="I624" s="35" t="b">
        <f t="shared" si="135"/>
        <v>0</v>
      </c>
      <c r="J624" s="80" t="str">
        <f t="shared" si="136"/>
        <v/>
      </c>
      <c r="K624" s="29" t="b">
        <f t="shared" si="146"/>
        <v>0</v>
      </c>
      <c r="L624" s="80" t="str">
        <f t="shared" si="147"/>
        <v/>
      </c>
      <c r="M624" s="81" t="e">
        <f t="shared" si="137"/>
        <v>#VALUE!</v>
      </c>
      <c r="N624" s="81" t="e">
        <f t="shared" si="138"/>
        <v>#VALUE!</v>
      </c>
      <c r="O624" s="81" t="e">
        <f t="shared" si="139"/>
        <v>#VALUE!</v>
      </c>
      <c r="P624" s="82" t="e">
        <f t="shared" si="140"/>
        <v>#VALUE!</v>
      </c>
      <c r="Q624" s="82" t="e">
        <f t="shared" si="148"/>
        <v>#VALUE!</v>
      </c>
      <c r="R624" s="82" t="b">
        <f t="shared" si="149"/>
        <v>0</v>
      </c>
      <c r="S624" s="72" t="str">
        <f t="shared" si="141"/>
        <v/>
      </c>
      <c r="T624" s="81" t="e" cm="1">
        <f t="array" aca="1" ref="T624" ca="1">TEXT(RIGHT(10-RIGHT(SUM(INDEX(1*(MID(MID(C624,1,1)*2,ROW(INDIRECT("1:"&amp;LEN(MID(C624,1,1)*2))),1)),,))+MID(C624,2,1)+
SUM(INDEX(1*(MID(MID(C624,3,1)*2,ROW(INDIRECT("1:"&amp;LEN(MID(C624,3,1)*2))),1)),,))+MID(C624,4,1)+
SUM(INDEX(1*(MID(MID(C624,5,1)*2,ROW(INDIRECT("1:"&amp;LEN(MID(C624,5,1)*2))),1)),,))+MID(C624,6,1)+
SUM(INDEX(1*(MID(MID(C624,8,1)*2,ROW(INDIRECT("1:"&amp;LEN(MID(C624,8,1)*2))),1)),,))+MID(C624,9,1)+
SUM(INDEX(1*(MID(MID(C624,10,1)*2,ROW(INDIRECT("1:"&amp;LEN(MID(C624,10,1)*2))),1)),,)),1),1),"0")</f>
        <v>#VALUE!</v>
      </c>
      <c r="U624" s="81" t="str">
        <f t="shared" si="142"/>
        <v/>
      </c>
      <c r="V624" s="83" t="b">
        <f t="shared" si="143"/>
        <v>0</v>
      </c>
      <c r="W624" s="112" t="e">
        <f>IF(#REF!="",FALSE,IF(OR(X624&gt;Z624,X624&lt;Y624),TRUE,FALSE))</f>
        <v>#REF!</v>
      </c>
      <c r="X624" s="112">
        <f t="shared" si="144"/>
        <v>0</v>
      </c>
      <c r="Y624" s="114" t="e">
        <f>#REF!-3/30</f>
        <v>#REF!</v>
      </c>
      <c r="Z624" s="115" t="e">
        <f>#REF!+1/30</f>
        <v>#REF!</v>
      </c>
    </row>
    <row r="625" spans="1:26" s="30" customFormat="1" x14ac:dyDescent="0.25">
      <c r="A625" s="19">
        <v>610</v>
      </c>
      <c r="B625" s="20"/>
      <c r="C625" s="149"/>
      <c r="D625" s="1"/>
      <c r="E625" s="1"/>
      <c r="F625" s="173"/>
      <c r="G625" s="55"/>
      <c r="H625" s="116" t="str">
        <f t="shared" si="145"/>
        <v/>
      </c>
      <c r="I625" s="35" t="b">
        <f t="shared" si="135"/>
        <v>0</v>
      </c>
      <c r="J625" s="80" t="str">
        <f t="shared" si="136"/>
        <v/>
      </c>
      <c r="K625" s="29" t="b">
        <f t="shared" si="146"/>
        <v>0</v>
      </c>
      <c r="L625" s="80" t="str">
        <f t="shared" si="147"/>
        <v/>
      </c>
      <c r="M625" s="81" t="e">
        <f t="shared" si="137"/>
        <v>#VALUE!</v>
      </c>
      <c r="N625" s="81" t="e">
        <f t="shared" si="138"/>
        <v>#VALUE!</v>
      </c>
      <c r="O625" s="81" t="e">
        <f t="shared" si="139"/>
        <v>#VALUE!</v>
      </c>
      <c r="P625" s="82" t="e">
        <f t="shared" si="140"/>
        <v>#VALUE!</v>
      </c>
      <c r="Q625" s="82" t="e">
        <f t="shared" si="148"/>
        <v>#VALUE!</v>
      </c>
      <c r="R625" s="82" t="b">
        <f t="shared" si="149"/>
        <v>0</v>
      </c>
      <c r="S625" s="72" t="str">
        <f t="shared" si="141"/>
        <v/>
      </c>
      <c r="T625" s="81" t="e" cm="1">
        <f t="array" aca="1" ref="T625" ca="1">TEXT(RIGHT(10-RIGHT(SUM(INDEX(1*(MID(MID(C625,1,1)*2,ROW(INDIRECT("1:"&amp;LEN(MID(C625,1,1)*2))),1)),,))+MID(C625,2,1)+
SUM(INDEX(1*(MID(MID(C625,3,1)*2,ROW(INDIRECT("1:"&amp;LEN(MID(C625,3,1)*2))),1)),,))+MID(C625,4,1)+
SUM(INDEX(1*(MID(MID(C625,5,1)*2,ROW(INDIRECT("1:"&amp;LEN(MID(C625,5,1)*2))),1)),,))+MID(C625,6,1)+
SUM(INDEX(1*(MID(MID(C625,8,1)*2,ROW(INDIRECT("1:"&amp;LEN(MID(C625,8,1)*2))),1)),,))+MID(C625,9,1)+
SUM(INDEX(1*(MID(MID(C625,10,1)*2,ROW(INDIRECT("1:"&amp;LEN(MID(C625,10,1)*2))),1)),,)),1),1),"0")</f>
        <v>#VALUE!</v>
      </c>
      <c r="U625" s="81" t="str">
        <f t="shared" si="142"/>
        <v/>
      </c>
      <c r="V625" s="83" t="b">
        <f t="shared" si="143"/>
        <v>0</v>
      </c>
      <c r="W625" s="112" t="e">
        <f>IF(#REF!="",FALSE,IF(OR(X625&gt;Z625,X625&lt;Y625),TRUE,FALSE))</f>
        <v>#REF!</v>
      </c>
      <c r="X625" s="112">
        <f t="shared" si="144"/>
        <v>0</v>
      </c>
      <c r="Y625" s="114" t="e">
        <f>#REF!-3/30</f>
        <v>#REF!</v>
      </c>
      <c r="Z625" s="115" t="e">
        <f>#REF!+1/30</f>
        <v>#REF!</v>
      </c>
    </row>
    <row r="626" spans="1:26" s="30" customFormat="1" x14ac:dyDescent="0.25">
      <c r="A626" s="19">
        <v>611</v>
      </c>
      <c r="B626" s="20"/>
      <c r="C626" s="149"/>
      <c r="D626" s="1"/>
      <c r="E626" s="1"/>
      <c r="F626" s="173"/>
      <c r="G626" s="55"/>
      <c r="H626" s="116" t="str">
        <f t="shared" si="145"/>
        <v/>
      </c>
      <c r="I626" s="35" t="b">
        <f t="shared" si="135"/>
        <v>0</v>
      </c>
      <c r="J626" s="80" t="str">
        <f t="shared" si="136"/>
        <v/>
      </c>
      <c r="K626" s="29" t="b">
        <f t="shared" si="146"/>
        <v>0</v>
      </c>
      <c r="L626" s="80" t="str">
        <f t="shared" si="147"/>
        <v/>
      </c>
      <c r="M626" s="81" t="e">
        <f t="shared" si="137"/>
        <v>#VALUE!</v>
      </c>
      <c r="N626" s="81" t="e">
        <f t="shared" si="138"/>
        <v>#VALUE!</v>
      </c>
      <c r="O626" s="81" t="e">
        <f t="shared" si="139"/>
        <v>#VALUE!</v>
      </c>
      <c r="P626" s="82" t="e">
        <f t="shared" si="140"/>
        <v>#VALUE!</v>
      </c>
      <c r="Q626" s="82" t="e">
        <f t="shared" si="148"/>
        <v>#VALUE!</v>
      </c>
      <c r="R626" s="82" t="b">
        <f t="shared" si="149"/>
        <v>0</v>
      </c>
      <c r="S626" s="72" t="str">
        <f t="shared" si="141"/>
        <v/>
      </c>
      <c r="T626" s="81" t="e" cm="1">
        <f t="array" aca="1" ref="T626" ca="1">TEXT(RIGHT(10-RIGHT(SUM(INDEX(1*(MID(MID(C626,1,1)*2,ROW(INDIRECT("1:"&amp;LEN(MID(C626,1,1)*2))),1)),,))+MID(C626,2,1)+
SUM(INDEX(1*(MID(MID(C626,3,1)*2,ROW(INDIRECT("1:"&amp;LEN(MID(C626,3,1)*2))),1)),,))+MID(C626,4,1)+
SUM(INDEX(1*(MID(MID(C626,5,1)*2,ROW(INDIRECT("1:"&amp;LEN(MID(C626,5,1)*2))),1)),,))+MID(C626,6,1)+
SUM(INDEX(1*(MID(MID(C626,8,1)*2,ROW(INDIRECT("1:"&amp;LEN(MID(C626,8,1)*2))),1)),,))+MID(C626,9,1)+
SUM(INDEX(1*(MID(MID(C626,10,1)*2,ROW(INDIRECT("1:"&amp;LEN(MID(C626,10,1)*2))),1)),,)),1),1),"0")</f>
        <v>#VALUE!</v>
      </c>
      <c r="U626" s="81" t="str">
        <f t="shared" si="142"/>
        <v/>
      </c>
      <c r="V626" s="83" t="b">
        <f t="shared" si="143"/>
        <v>0</v>
      </c>
      <c r="W626" s="112" t="e">
        <f>IF(#REF!="",FALSE,IF(OR(X626&gt;Z626,X626&lt;Y626),TRUE,FALSE))</f>
        <v>#REF!</v>
      </c>
      <c r="X626" s="112">
        <f t="shared" si="144"/>
        <v>0</v>
      </c>
      <c r="Y626" s="114" t="e">
        <f>#REF!-3/30</f>
        <v>#REF!</v>
      </c>
      <c r="Z626" s="115" t="e">
        <f>#REF!+1/30</f>
        <v>#REF!</v>
      </c>
    </row>
    <row r="627" spans="1:26" s="30" customFormat="1" x14ac:dyDescent="0.25">
      <c r="A627" s="19">
        <v>612</v>
      </c>
      <c r="B627" s="20"/>
      <c r="C627" s="149"/>
      <c r="D627" s="1"/>
      <c r="E627" s="1"/>
      <c r="F627" s="173"/>
      <c r="G627" s="55"/>
      <c r="H627" s="116" t="str">
        <f t="shared" si="145"/>
        <v/>
      </c>
      <c r="I627" s="35" t="b">
        <f t="shared" si="135"/>
        <v>0</v>
      </c>
      <c r="J627" s="80" t="str">
        <f t="shared" si="136"/>
        <v/>
      </c>
      <c r="K627" s="29" t="b">
        <f t="shared" si="146"/>
        <v>0</v>
      </c>
      <c r="L627" s="80" t="str">
        <f t="shared" si="147"/>
        <v/>
      </c>
      <c r="M627" s="81" t="e">
        <f t="shared" si="137"/>
        <v>#VALUE!</v>
      </c>
      <c r="N627" s="81" t="e">
        <f t="shared" si="138"/>
        <v>#VALUE!</v>
      </c>
      <c r="O627" s="81" t="e">
        <f t="shared" si="139"/>
        <v>#VALUE!</v>
      </c>
      <c r="P627" s="82" t="e">
        <f t="shared" si="140"/>
        <v>#VALUE!</v>
      </c>
      <c r="Q627" s="82" t="e">
        <f t="shared" si="148"/>
        <v>#VALUE!</v>
      </c>
      <c r="R627" s="82" t="b">
        <f t="shared" si="149"/>
        <v>0</v>
      </c>
      <c r="S627" s="72" t="str">
        <f t="shared" si="141"/>
        <v/>
      </c>
      <c r="T627" s="81" t="e" cm="1">
        <f t="array" aca="1" ref="T627" ca="1">TEXT(RIGHT(10-RIGHT(SUM(INDEX(1*(MID(MID(C627,1,1)*2,ROW(INDIRECT("1:"&amp;LEN(MID(C627,1,1)*2))),1)),,))+MID(C627,2,1)+
SUM(INDEX(1*(MID(MID(C627,3,1)*2,ROW(INDIRECT("1:"&amp;LEN(MID(C627,3,1)*2))),1)),,))+MID(C627,4,1)+
SUM(INDEX(1*(MID(MID(C627,5,1)*2,ROW(INDIRECT("1:"&amp;LEN(MID(C627,5,1)*2))),1)),,))+MID(C627,6,1)+
SUM(INDEX(1*(MID(MID(C627,8,1)*2,ROW(INDIRECT("1:"&amp;LEN(MID(C627,8,1)*2))),1)),,))+MID(C627,9,1)+
SUM(INDEX(1*(MID(MID(C627,10,1)*2,ROW(INDIRECT("1:"&amp;LEN(MID(C627,10,1)*2))),1)),,)),1),1),"0")</f>
        <v>#VALUE!</v>
      </c>
      <c r="U627" s="81" t="str">
        <f t="shared" si="142"/>
        <v/>
      </c>
      <c r="V627" s="83" t="b">
        <f t="shared" si="143"/>
        <v>0</v>
      </c>
      <c r="W627" s="112" t="e">
        <f>IF(#REF!="",FALSE,IF(OR(X627&gt;Z627,X627&lt;Y627),TRUE,FALSE))</f>
        <v>#REF!</v>
      </c>
      <c r="X627" s="112">
        <f t="shared" si="144"/>
        <v>0</v>
      </c>
      <c r="Y627" s="114" t="e">
        <f>#REF!-3/30</f>
        <v>#REF!</v>
      </c>
      <c r="Z627" s="115" t="e">
        <f>#REF!+1/30</f>
        <v>#REF!</v>
      </c>
    </row>
    <row r="628" spans="1:26" s="30" customFormat="1" x14ac:dyDescent="0.25">
      <c r="A628" s="19">
        <v>613</v>
      </c>
      <c r="B628" s="20"/>
      <c r="C628" s="149"/>
      <c r="D628" s="1"/>
      <c r="E628" s="1"/>
      <c r="F628" s="173"/>
      <c r="G628" s="55"/>
      <c r="H628" s="116" t="str">
        <f t="shared" si="145"/>
        <v/>
      </c>
      <c r="I628" s="35" t="b">
        <f t="shared" si="135"/>
        <v>0</v>
      </c>
      <c r="J628" s="80" t="str">
        <f t="shared" si="136"/>
        <v/>
      </c>
      <c r="K628" s="29" t="b">
        <f t="shared" si="146"/>
        <v>0</v>
      </c>
      <c r="L628" s="80" t="str">
        <f t="shared" si="147"/>
        <v/>
      </c>
      <c r="M628" s="81" t="e">
        <f t="shared" si="137"/>
        <v>#VALUE!</v>
      </c>
      <c r="N628" s="81" t="e">
        <f t="shared" si="138"/>
        <v>#VALUE!</v>
      </c>
      <c r="O628" s="81" t="e">
        <f t="shared" si="139"/>
        <v>#VALUE!</v>
      </c>
      <c r="P628" s="82" t="e">
        <f t="shared" si="140"/>
        <v>#VALUE!</v>
      </c>
      <c r="Q628" s="82" t="e">
        <f t="shared" si="148"/>
        <v>#VALUE!</v>
      </c>
      <c r="R628" s="82" t="b">
        <f t="shared" si="149"/>
        <v>0</v>
      </c>
      <c r="S628" s="72" t="str">
        <f t="shared" si="141"/>
        <v/>
      </c>
      <c r="T628" s="81" t="e" cm="1">
        <f t="array" aca="1" ref="T628" ca="1">TEXT(RIGHT(10-RIGHT(SUM(INDEX(1*(MID(MID(C628,1,1)*2,ROW(INDIRECT("1:"&amp;LEN(MID(C628,1,1)*2))),1)),,))+MID(C628,2,1)+
SUM(INDEX(1*(MID(MID(C628,3,1)*2,ROW(INDIRECT("1:"&amp;LEN(MID(C628,3,1)*2))),1)),,))+MID(C628,4,1)+
SUM(INDEX(1*(MID(MID(C628,5,1)*2,ROW(INDIRECT("1:"&amp;LEN(MID(C628,5,1)*2))),1)),,))+MID(C628,6,1)+
SUM(INDEX(1*(MID(MID(C628,8,1)*2,ROW(INDIRECT("1:"&amp;LEN(MID(C628,8,1)*2))),1)),,))+MID(C628,9,1)+
SUM(INDEX(1*(MID(MID(C628,10,1)*2,ROW(INDIRECT("1:"&amp;LEN(MID(C628,10,1)*2))),1)),,)),1),1),"0")</f>
        <v>#VALUE!</v>
      </c>
      <c r="U628" s="81" t="str">
        <f t="shared" si="142"/>
        <v/>
      </c>
      <c r="V628" s="83" t="b">
        <f t="shared" si="143"/>
        <v>0</v>
      </c>
      <c r="W628" s="112" t="e">
        <f>IF(#REF!="",FALSE,IF(OR(X628&gt;Z628,X628&lt;Y628),TRUE,FALSE))</f>
        <v>#REF!</v>
      </c>
      <c r="X628" s="112">
        <f t="shared" si="144"/>
        <v>0</v>
      </c>
      <c r="Y628" s="114" t="e">
        <f>#REF!-3/30</f>
        <v>#REF!</v>
      </c>
      <c r="Z628" s="115" t="e">
        <f>#REF!+1/30</f>
        <v>#REF!</v>
      </c>
    </row>
    <row r="629" spans="1:26" s="30" customFormat="1" x14ac:dyDescent="0.25">
      <c r="A629" s="19">
        <v>614</v>
      </c>
      <c r="B629" s="20"/>
      <c r="C629" s="149"/>
      <c r="D629" s="1"/>
      <c r="E629" s="1"/>
      <c r="F629" s="173"/>
      <c r="G629" s="55"/>
      <c r="H629" s="116" t="str">
        <f t="shared" si="145"/>
        <v/>
      </c>
      <c r="I629" s="35" t="b">
        <f t="shared" si="135"/>
        <v>0</v>
      </c>
      <c r="J629" s="80" t="str">
        <f t="shared" si="136"/>
        <v/>
      </c>
      <c r="K629" s="29" t="b">
        <f t="shared" si="146"/>
        <v>0</v>
      </c>
      <c r="L629" s="80" t="str">
        <f t="shared" si="147"/>
        <v/>
      </c>
      <c r="M629" s="81" t="e">
        <f t="shared" si="137"/>
        <v>#VALUE!</v>
      </c>
      <c r="N629" s="81" t="e">
        <f t="shared" si="138"/>
        <v>#VALUE!</v>
      </c>
      <c r="O629" s="81" t="e">
        <f t="shared" si="139"/>
        <v>#VALUE!</v>
      </c>
      <c r="P629" s="82" t="e">
        <f t="shared" si="140"/>
        <v>#VALUE!</v>
      </c>
      <c r="Q629" s="82" t="e">
        <f t="shared" si="148"/>
        <v>#VALUE!</v>
      </c>
      <c r="R629" s="82" t="b">
        <f t="shared" si="149"/>
        <v>0</v>
      </c>
      <c r="S629" s="72" t="str">
        <f t="shared" si="141"/>
        <v/>
      </c>
      <c r="T629" s="81" t="e" cm="1">
        <f t="array" aca="1" ref="T629" ca="1">TEXT(RIGHT(10-RIGHT(SUM(INDEX(1*(MID(MID(C629,1,1)*2,ROW(INDIRECT("1:"&amp;LEN(MID(C629,1,1)*2))),1)),,))+MID(C629,2,1)+
SUM(INDEX(1*(MID(MID(C629,3,1)*2,ROW(INDIRECT("1:"&amp;LEN(MID(C629,3,1)*2))),1)),,))+MID(C629,4,1)+
SUM(INDEX(1*(MID(MID(C629,5,1)*2,ROW(INDIRECT("1:"&amp;LEN(MID(C629,5,1)*2))),1)),,))+MID(C629,6,1)+
SUM(INDEX(1*(MID(MID(C629,8,1)*2,ROW(INDIRECT("1:"&amp;LEN(MID(C629,8,1)*2))),1)),,))+MID(C629,9,1)+
SUM(INDEX(1*(MID(MID(C629,10,1)*2,ROW(INDIRECT("1:"&amp;LEN(MID(C629,10,1)*2))),1)),,)),1),1),"0")</f>
        <v>#VALUE!</v>
      </c>
      <c r="U629" s="81" t="str">
        <f t="shared" si="142"/>
        <v/>
      </c>
      <c r="V629" s="83" t="b">
        <f t="shared" si="143"/>
        <v>0</v>
      </c>
      <c r="W629" s="112" t="e">
        <f>IF(#REF!="",FALSE,IF(OR(X629&gt;Z629,X629&lt;Y629),TRUE,FALSE))</f>
        <v>#REF!</v>
      </c>
      <c r="X629" s="112">
        <f t="shared" si="144"/>
        <v>0</v>
      </c>
      <c r="Y629" s="114" t="e">
        <f>#REF!-3/30</f>
        <v>#REF!</v>
      </c>
      <c r="Z629" s="115" t="e">
        <f>#REF!+1/30</f>
        <v>#REF!</v>
      </c>
    </row>
    <row r="630" spans="1:26" s="30" customFormat="1" x14ac:dyDescent="0.25">
      <c r="A630" s="19">
        <v>615</v>
      </c>
      <c r="B630" s="20"/>
      <c r="C630" s="149"/>
      <c r="D630" s="1"/>
      <c r="E630" s="1"/>
      <c r="F630" s="173"/>
      <c r="G630" s="55"/>
      <c r="H630" s="116" t="str">
        <f t="shared" si="145"/>
        <v/>
      </c>
      <c r="I630" s="35" t="b">
        <f t="shared" si="135"/>
        <v>0</v>
      </c>
      <c r="J630" s="80" t="str">
        <f t="shared" si="136"/>
        <v/>
      </c>
      <c r="K630" s="29" t="b">
        <f t="shared" si="146"/>
        <v>0</v>
      </c>
      <c r="L630" s="80" t="str">
        <f t="shared" si="147"/>
        <v/>
      </c>
      <c r="M630" s="81" t="e">
        <f t="shared" si="137"/>
        <v>#VALUE!</v>
      </c>
      <c r="N630" s="81" t="e">
        <f t="shared" si="138"/>
        <v>#VALUE!</v>
      </c>
      <c r="O630" s="81" t="e">
        <f t="shared" si="139"/>
        <v>#VALUE!</v>
      </c>
      <c r="P630" s="82" t="e">
        <f t="shared" si="140"/>
        <v>#VALUE!</v>
      </c>
      <c r="Q630" s="82" t="e">
        <f t="shared" si="148"/>
        <v>#VALUE!</v>
      </c>
      <c r="R630" s="82" t="b">
        <f t="shared" si="149"/>
        <v>0</v>
      </c>
      <c r="S630" s="72" t="str">
        <f t="shared" si="141"/>
        <v/>
      </c>
      <c r="T630" s="81" t="e" cm="1">
        <f t="array" aca="1" ref="T630" ca="1">TEXT(RIGHT(10-RIGHT(SUM(INDEX(1*(MID(MID(C630,1,1)*2,ROW(INDIRECT("1:"&amp;LEN(MID(C630,1,1)*2))),1)),,))+MID(C630,2,1)+
SUM(INDEX(1*(MID(MID(C630,3,1)*2,ROW(INDIRECT("1:"&amp;LEN(MID(C630,3,1)*2))),1)),,))+MID(C630,4,1)+
SUM(INDEX(1*(MID(MID(C630,5,1)*2,ROW(INDIRECT("1:"&amp;LEN(MID(C630,5,1)*2))),1)),,))+MID(C630,6,1)+
SUM(INDEX(1*(MID(MID(C630,8,1)*2,ROW(INDIRECT("1:"&amp;LEN(MID(C630,8,1)*2))),1)),,))+MID(C630,9,1)+
SUM(INDEX(1*(MID(MID(C630,10,1)*2,ROW(INDIRECT("1:"&amp;LEN(MID(C630,10,1)*2))),1)),,)),1),1),"0")</f>
        <v>#VALUE!</v>
      </c>
      <c r="U630" s="81" t="str">
        <f t="shared" si="142"/>
        <v/>
      </c>
      <c r="V630" s="83" t="b">
        <f t="shared" si="143"/>
        <v>0</v>
      </c>
      <c r="W630" s="112" t="e">
        <f>IF(#REF!="",FALSE,IF(OR(X630&gt;Z630,X630&lt;Y630),TRUE,FALSE))</f>
        <v>#REF!</v>
      </c>
      <c r="X630" s="112">
        <f t="shared" si="144"/>
        <v>0</v>
      </c>
      <c r="Y630" s="114" t="e">
        <f>#REF!-3/30</f>
        <v>#REF!</v>
      </c>
      <c r="Z630" s="115" t="e">
        <f>#REF!+1/30</f>
        <v>#REF!</v>
      </c>
    </row>
    <row r="631" spans="1:26" s="30" customFormat="1" x14ac:dyDescent="0.25">
      <c r="A631" s="19">
        <v>616</v>
      </c>
      <c r="B631" s="20"/>
      <c r="C631" s="149"/>
      <c r="D631" s="1"/>
      <c r="E631" s="1"/>
      <c r="F631" s="173"/>
      <c r="G631" s="55"/>
      <c r="H631" s="116" t="str">
        <f t="shared" si="145"/>
        <v/>
      </c>
      <c r="I631" s="35" t="b">
        <f t="shared" si="135"/>
        <v>0</v>
      </c>
      <c r="J631" s="80" t="str">
        <f t="shared" si="136"/>
        <v/>
      </c>
      <c r="K631" s="29" t="b">
        <f t="shared" si="146"/>
        <v>0</v>
      </c>
      <c r="L631" s="80" t="str">
        <f t="shared" si="147"/>
        <v/>
      </c>
      <c r="M631" s="81" t="e">
        <f t="shared" si="137"/>
        <v>#VALUE!</v>
      </c>
      <c r="N631" s="81" t="e">
        <f t="shared" si="138"/>
        <v>#VALUE!</v>
      </c>
      <c r="O631" s="81" t="e">
        <f t="shared" si="139"/>
        <v>#VALUE!</v>
      </c>
      <c r="P631" s="82" t="e">
        <f t="shared" si="140"/>
        <v>#VALUE!</v>
      </c>
      <c r="Q631" s="82" t="e">
        <f t="shared" si="148"/>
        <v>#VALUE!</v>
      </c>
      <c r="R631" s="82" t="b">
        <f t="shared" si="149"/>
        <v>0</v>
      </c>
      <c r="S631" s="72" t="str">
        <f t="shared" si="141"/>
        <v/>
      </c>
      <c r="T631" s="81" t="e" cm="1">
        <f t="array" aca="1" ref="T631" ca="1">TEXT(RIGHT(10-RIGHT(SUM(INDEX(1*(MID(MID(C631,1,1)*2,ROW(INDIRECT("1:"&amp;LEN(MID(C631,1,1)*2))),1)),,))+MID(C631,2,1)+
SUM(INDEX(1*(MID(MID(C631,3,1)*2,ROW(INDIRECT("1:"&amp;LEN(MID(C631,3,1)*2))),1)),,))+MID(C631,4,1)+
SUM(INDEX(1*(MID(MID(C631,5,1)*2,ROW(INDIRECT("1:"&amp;LEN(MID(C631,5,1)*2))),1)),,))+MID(C631,6,1)+
SUM(INDEX(1*(MID(MID(C631,8,1)*2,ROW(INDIRECT("1:"&amp;LEN(MID(C631,8,1)*2))),1)),,))+MID(C631,9,1)+
SUM(INDEX(1*(MID(MID(C631,10,1)*2,ROW(INDIRECT("1:"&amp;LEN(MID(C631,10,1)*2))),1)),,)),1),1),"0")</f>
        <v>#VALUE!</v>
      </c>
      <c r="U631" s="81" t="str">
        <f t="shared" si="142"/>
        <v/>
      </c>
      <c r="V631" s="83" t="b">
        <f t="shared" si="143"/>
        <v>0</v>
      </c>
      <c r="W631" s="112" t="e">
        <f>IF(#REF!="",FALSE,IF(OR(X631&gt;Z631,X631&lt;Y631),TRUE,FALSE))</f>
        <v>#REF!</v>
      </c>
      <c r="X631" s="112">
        <f t="shared" si="144"/>
        <v>0</v>
      </c>
      <c r="Y631" s="114" t="e">
        <f>#REF!-3/30</f>
        <v>#REF!</v>
      </c>
      <c r="Z631" s="115" t="e">
        <f>#REF!+1/30</f>
        <v>#REF!</v>
      </c>
    </row>
    <row r="632" spans="1:26" s="30" customFormat="1" x14ac:dyDescent="0.25">
      <c r="A632" s="19">
        <v>617</v>
      </c>
      <c r="B632" s="20"/>
      <c r="C632" s="149"/>
      <c r="D632" s="1"/>
      <c r="E632" s="1"/>
      <c r="F632" s="173"/>
      <c r="G632" s="55"/>
      <c r="H632" s="116" t="str">
        <f t="shared" si="145"/>
        <v/>
      </c>
      <c r="I632" s="35" t="b">
        <f t="shared" si="135"/>
        <v>0</v>
      </c>
      <c r="J632" s="80" t="str">
        <f t="shared" si="136"/>
        <v/>
      </c>
      <c r="K632" s="29" t="b">
        <f t="shared" si="146"/>
        <v>0</v>
      </c>
      <c r="L632" s="80" t="str">
        <f t="shared" si="147"/>
        <v/>
      </c>
      <c r="M632" s="81" t="e">
        <f t="shared" si="137"/>
        <v>#VALUE!</v>
      </c>
      <c r="N632" s="81" t="e">
        <f t="shared" si="138"/>
        <v>#VALUE!</v>
      </c>
      <c r="O632" s="81" t="e">
        <f t="shared" si="139"/>
        <v>#VALUE!</v>
      </c>
      <c r="P632" s="82" t="e">
        <f t="shared" si="140"/>
        <v>#VALUE!</v>
      </c>
      <c r="Q632" s="82" t="e">
        <f t="shared" si="148"/>
        <v>#VALUE!</v>
      </c>
      <c r="R632" s="82" t="b">
        <f t="shared" si="149"/>
        <v>0</v>
      </c>
      <c r="S632" s="72" t="str">
        <f t="shared" si="141"/>
        <v/>
      </c>
      <c r="T632" s="81" t="e" cm="1">
        <f t="array" aca="1" ref="T632" ca="1">TEXT(RIGHT(10-RIGHT(SUM(INDEX(1*(MID(MID(C632,1,1)*2,ROW(INDIRECT("1:"&amp;LEN(MID(C632,1,1)*2))),1)),,))+MID(C632,2,1)+
SUM(INDEX(1*(MID(MID(C632,3,1)*2,ROW(INDIRECT("1:"&amp;LEN(MID(C632,3,1)*2))),1)),,))+MID(C632,4,1)+
SUM(INDEX(1*(MID(MID(C632,5,1)*2,ROW(INDIRECT("1:"&amp;LEN(MID(C632,5,1)*2))),1)),,))+MID(C632,6,1)+
SUM(INDEX(1*(MID(MID(C632,8,1)*2,ROW(INDIRECT("1:"&amp;LEN(MID(C632,8,1)*2))),1)),,))+MID(C632,9,1)+
SUM(INDEX(1*(MID(MID(C632,10,1)*2,ROW(INDIRECT("1:"&amp;LEN(MID(C632,10,1)*2))),1)),,)),1),1),"0")</f>
        <v>#VALUE!</v>
      </c>
      <c r="U632" s="81" t="str">
        <f t="shared" si="142"/>
        <v/>
      </c>
      <c r="V632" s="83" t="b">
        <f t="shared" si="143"/>
        <v>0</v>
      </c>
      <c r="W632" s="112" t="e">
        <f>IF(#REF!="",FALSE,IF(OR(X632&gt;Z632,X632&lt;Y632),TRUE,FALSE))</f>
        <v>#REF!</v>
      </c>
      <c r="X632" s="112">
        <f t="shared" si="144"/>
        <v>0</v>
      </c>
      <c r="Y632" s="114" t="e">
        <f>#REF!-3/30</f>
        <v>#REF!</v>
      </c>
      <c r="Z632" s="115" t="e">
        <f>#REF!+1/30</f>
        <v>#REF!</v>
      </c>
    </row>
    <row r="633" spans="1:26" s="30" customFormat="1" x14ac:dyDescent="0.25">
      <c r="A633" s="19">
        <v>618</v>
      </c>
      <c r="B633" s="20"/>
      <c r="C633" s="149"/>
      <c r="D633" s="1"/>
      <c r="E633" s="1"/>
      <c r="F633" s="173"/>
      <c r="G633" s="55"/>
      <c r="H633" s="116" t="str">
        <f t="shared" si="145"/>
        <v/>
      </c>
      <c r="I633" s="35" t="b">
        <f t="shared" si="135"/>
        <v>0</v>
      </c>
      <c r="J633" s="80" t="str">
        <f t="shared" si="136"/>
        <v/>
      </c>
      <c r="K633" s="29" t="b">
        <f t="shared" si="146"/>
        <v>0</v>
      </c>
      <c r="L633" s="80" t="str">
        <f t="shared" si="147"/>
        <v/>
      </c>
      <c r="M633" s="81" t="e">
        <f t="shared" si="137"/>
        <v>#VALUE!</v>
      </c>
      <c r="N633" s="81" t="e">
        <f t="shared" si="138"/>
        <v>#VALUE!</v>
      </c>
      <c r="O633" s="81" t="e">
        <f t="shared" si="139"/>
        <v>#VALUE!</v>
      </c>
      <c r="P633" s="82" t="e">
        <f t="shared" si="140"/>
        <v>#VALUE!</v>
      </c>
      <c r="Q633" s="82" t="e">
        <f t="shared" si="148"/>
        <v>#VALUE!</v>
      </c>
      <c r="R633" s="82" t="b">
        <f t="shared" si="149"/>
        <v>0</v>
      </c>
      <c r="S633" s="72" t="str">
        <f t="shared" si="141"/>
        <v/>
      </c>
      <c r="T633" s="81" t="e" cm="1">
        <f t="array" aca="1" ref="T633" ca="1">TEXT(RIGHT(10-RIGHT(SUM(INDEX(1*(MID(MID(C633,1,1)*2,ROW(INDIRECT("1:"&amp;LEN(MID(C633,1,1)*2))),1)),,))+MID(C633,2,1)+
SUM(INDEX(1*(MID(MID(C633,3,1)*2,ROW(INDIRECT("1:"&amp;LEN(MID(C633,3,1)*2))),1)),,))+MID(C633,4,1)+
SUM(INDEX(1*(MID(MID(C633,5,1)*2,ROW(INDIRECT("1:"&amp;LEN(MID(C633,5,1)*2))),1)),,))+MID(C633,6,1)+
SUM(INDEX(1*(MID(MID(C633,8,1)*2,ROW(INDIRECT("1:"&amp;LEN(MID(C633,8,1)*2))),1)),,))+MID(C633,9,1)+
SUM(INDEX(1*(MID(MID(C633,10,1)*2,ROW(INDIRECT("1:"&amp;LEN(MID(C633,10,1)*2))),1)),,)),1),1),"0")</f>
        <v>#VALUE!</v>
      </c>
      <c r="U633" s="81" t="str">
        <f t="shared" si="142"/>
        <v/>
      </c>
      <c r="V633" s="83" t="b">
        <f t="shared" si="143"/>
        <v>0</v>
      </c>
      <c r="W633" s="112" t="e">
        <f>IF(#REF!="",FALSE,IF(OR(X633&gt;Z633,X633&lt;Y633),TRUE,FALSE))</f>
        <v>#REF!</v>
      </c>
      <c r="X633" s="112">
        <f t="shared" si="144"/>
        <v>0</v>
      </c>
      <c r="Y633" s="114" t="e">
        <f>#REF!-3/30</f>
        <v>#REF!</v>
      </c>
      <c r="Z633" s="115" t="e">
        <f>#REF!+1/30</f>
        <v>#REF!</v>
      </c>
    </row>
    <row r="634" spans="1:26" s="30" customFormat="1" x14ac:dyDescent="0.25">
      <c r="A634" s="19">
        <v>619</v>
      </c>
      <c r="B634" s="20"/>
      <c r="C634" s="149"/>
      <c r="D634" s="1"/>
      <c r="E634" s="1"/>
      <c r="F634" s="173"/>
      <c r="G634" s="55"/>
      <c r="H634" s="116" t="str">
        <f t="shared" si="145"/>
        <v/>
      </c>
      <c r="I634" s="35" t="b">
        <f t="shared" si="135"/>
        <v>0</v>
      </c>
      <c r="J634" s="80" t="str">
        <f t="shared" si="136"/>
        <v/>
      </c>
      <c r="K634" s="29" t="b">
        <f t="shared" si="146"/>
        <v>0</v>
      </c>
      <c r="L634" s="80" t="str">
        <f t="shared" si="147"/>
        <v/>
      </c>
      <c r="M634" s="81" t="e">
        <f t="shared" si="137"/>
        <v>#VALUE!</v>
      </c>
      <c r="N634" s="81" t="e">
        <f t="shared" si="138"/>
        <v>#VALUE!</v>
      </c>
      <c r="O634" s="81" t="e">
        <f t="shared" si="139"/>
        <v>#VALUE!</v>
      </c>
      <c r="P634" s="82" t="e">
        <f t="shared" si="140"/>
        <v>#VALUE!</v>
      </c>
      <c r="Q634" s="82" t="e">
        <f t="shared" si="148"/>
        <v>#VALUE!</v>
      </c>
      <c r="R634" s="82" t="b">
        <f t="shared" si="149"/>
        <v>0</v>
      </c>
      <c r="S634" s="72" t="str">
        <f t="shared" si="141"/>
        <v/>
      </c>
      <c r="T634" s="81" t="e" cm="1">
        <f t="array" aca="1" ref="T634" ca="1">TEXT(RIGHT(10-RIGHT(SUM(INDEX(1*(MID(MID(C634,1,1)*2,ROW(INDIRECT("1:"&amp;LEN(MID(C634,1,1)*2))),1)),,))+MID(C634,2,1)+
SUM(INDEX(1*(MID(MID(C634,3,1)*2,ROW(INDIRECT("1:"&amp;LEN(MID(C634,3,1)*2))),1)),,))+MID(C634,4,1)+
SUM(INDEX(1*(MID(MID(C634,5,1)*2,ROW(INDIRECT("1:"&amp;LEN(MID(C634,5,1)*2))),1)),,))+MID(C634,6,1)+
SUM(INDEX(1*(MID(MID(C634,8,1)*2,ROW(INDIRECT("1:"&amp;LEN(MID(C634,8,1)*2))),1)),,))+MID(C634,9,1)+
SUM(INDEX(1*(MID(MID(C634,10,1)*2,ROW(INDIRECT("1:"&amp;LEN(MID(C634,10,1)*2))),1)),,)),1),1),"0")</f>
        <v>#VALUE!</v>
      </c>
      <c r="U634" s="81" t="str">
        <f t="shared" si="142"/>
        <v/>
      </c>
      <c r="V634" s="83" t="b">
        <f t="shared" si="143"/>
        <v>0</v>
      </c>
      <c r="W634" s="112" t="e">
        <f>IF(#REF!="",FALSE,IF(OR(X634&gt;Z634,X634&lt;Y634),TRUE,FALSE))</f>
        <v>#REF!</v>
      </c>
      <c r="X634" s="112">
        <f t="shared" si="144"/>
        <v>0</v>
      </c>
      <c r="Y634" s="114" t="e">
        <f>#REF!-3/30</f>
        <v>#REF!</v>
      </c>
      <c r="Z634" s="115" t="e">
        <f>#REF!+1/30</f>
        <v>#REF!</v>
      </c>
    </row>
    <row r="635" spans="1:26" s="30" customFormat="1" x14ac:dyDescent="0.25">
      <c r="A635" s="19">
        <v>620</v>
      </c>
      <c r="B635" s="20"/>
      <c r="C635" s="149"/>
      <c r="D635" s="1"/>
      <c r="E635" s="1"/>
      <c r="F635" s="173"/>
      <c r="G635" s="55"/>
      <c r="H635" s="116" t="str">
        <f t="shared" si="145"/>
        <v/>
      </c>
      <c r="I635" s="35" t="b">
        <f t="shared" si="135"/>
        <v>0</v>
      </c>
      <c r="J635" s="80" t="str">
        <f t="shared" si="136"/>
        <v/>
      </c>
      <c r="K635" s="29" t="b">
        <f t="shared" si="146"/>
        <v>0</v>
      </c>
      <c r="L635" s="80" t="str">
        <f t="shared" si="147"/>
        <v/>
      </c>
      <c r="M635" s="81" t="e">
        <f t="shared" si="137"/>
        <v>#VALUE!</v>
      </c>
      <c r="N635" s="81" t="e">
        <f t="shared" si="138"/>
        <v>#VALUE!</v>
      </c>
      <c r="O635" s="81" t="e">
        <f t="shared" si="139"/>
        <v>#VALUE!</v>
      </c>
      <c r="P635" s="82" t="e">
        <f t="shared" si="140"/>
        <v>#VALUE!</v>
      </c>
      <c r="Q635" s="82" t="e">
        <f t="shared" si="148"/>
        <v>#VALUE!</v>
      </c>
      <c r="R635" s="82" t="b">
        <f t="shared" si="149"/>
        <v>0</v>
      </c>
      <c r="S635" s="72" t="str">
        <f t="shared" si="141"/>
        <v/>
      </c>
      <c r="T635" s="81" t="e" cm="1">
        <f t="array" aca="1" ref="T635" ca="1">TEXT(RIGHT(10-RIGHT(SUM(INDEX(1*(MID(MID(C635,1,1)*2,ROW(INDIRECT("1:"&amp;LEN(MID(C635,1,1)*2))),1)),,))+MID(C635,2,1)+
SUM(INDEX(1*(MID(MID(C635,3,1)*2,ROW(INDIRECT("1:"&amp;LEN(MID(C635,3,1)*2))),1)),,))+MID(C635,4,1)+
SUM(INDEX(1*(MID(MID(C635,5,1)*2,ROW(INDIRECT("1:"&amp;LEN(MID(C635,5,1)*2))),1)),,))+MID(C635,6,1)+
SUM(INDEX(1*(MID(MID(C635,8,1)*2,ROW(INDIRECT("1:"&amp;LEN(MID(C635,8,1)*2))),1)),,))+MID(C635,9,1)+
SUM(INDEX(1*(MID(MID(C635,10,1)*2,ROW(INDIRECT("1:"&amp;LEN(MID(C635,10,1)*2))),1)),,)),1),1),"0")</f>
        <v>#VALUE!</v>
      </c>
      <c r="U635" s="81" t="str">
        <f t="shared" si="142"/>
        <v/>
      </c>
      <c r="V635" s="83" t="b">
        <f t="shared" si="143"/>
        <v>0</v>
      </c>
      <c r="W635" s="112" t="e">
        <f>IF(#REF!="",FALSE,IF(OR(X635&gt;Z635,X635&lt;Y635),TRUE,FALSE))</f>
        <v>#REF!</v>
      </c>
      <c r="X635" s="112">
        <f t="shared" si="144"/>
        <v>0</v>
      </c>
      <c r="Y635" s="114" t="e">
        <f>#REF!-3/30</f>
        <v>#REF!</v>
      </c>
      <c r="Z635" s="115" t="e">
        <f>#REF!+1/30</f>
        <v>#REF!</v>
      </c>
    </row>
    <row r="636" spans="1:26" s="30" customFormat="1" x14ac:dyDescent="0.25">
      <c r="A636" s="19">
        <v>621</v>
      </c>
      <c r="B636" s="20"/>
      <c r="C636" s="149"/>
      <c r="D636" s="1"/>
      <c r="E636" s="1"/>
      <c r="F636" s="173"/>
      <c r="G636" s="55"/>
      <c r="H636" s="116" t="str">
        <f t="shared" si="145"/>
        <v/>
      </c>
      <c r="I636" s="35" t="b">
        <f t="shared" si="135"/>
        <v>0</v>
      </c>
      <c r="J636" s="80" t="str">
        <f t="shared" si="136"/>
        <v/>
      </c>
      <c r="K636" s="29" t="b">
        <f t="shared" si="146"/>
        <v>0</v>
      </c>
      <c r="L636" s="80" t="str">
        <f t="shared" si="147"/>
        <v/>
      </c>
      <c r="M636" s="81" t="e">
        <f t="shared" si="137"/>
        <v>#VALUE!</v>
      </c>
      <c r="N636" s="81" t="e">
        <f t="shared" si="138"/>
        <v>#VALUE!</v>
      </c>
      <c r="O636" s="81" t="e">
        <f t="shared" si="139"/>
        <v>#VALUE!</v>
      </c>
      <c r="P636" s="82" t="e">
        <f t="shared" si="140"/>
        <v>#VALUE!</v>
      </c>
      <c r="Q636" s="82" t="e">
        <f t="shared" si="148"/>
        <v>#VALUE!</v>
      </c>
      <c r="R636" s="82" t="b">
        <f t="shared" si="149"/>
        <v>0</v>
      </c>
      <c r="S636" s="72" t="str">
        <f t="shared" si="141"/>
        <v/>
      </c>
      <c r="T636" s="81" t="e" cm="1">
        <f t="array" aca="1" ref="T636" ca="1">TEXT(RIGHT(10-RIGHT(SUM(INDEX(1*(MID(MID(C636,1,1)*2,ROW(INDIRECT("1:"&amp;LEN(MID(C636,1,1)*2))),1)),,))+MID(C636,2,1)+
SUM(INDEX(1*(MID(MID(C636,3,1)*2,ROW(INDIRECT("1:"&amp;LEN(MID(C636,3,1)*2))),1)),,))+MID(C636,4,1)+
SUM(INDEX(1*(MID(MID(C636,5,1)*2,ROW(INDIRECT("1:"&amp;LEN(MID(C636,5,1)*2))),1)),,))+MID(C636,6,1)+
SUM(INDEX(1*(MID(MID(C636,8,1)*2,ROW(INDIRECT("1:"&amp;LEN(MID(C636,8,1)*2))),1)),,))+MID(C636,9,1)+
SUM(INDEX(1*(MID(MID(C636,10,1)*2,ROW(INDIRECT("1:"&amp;LEN(MID(C636,10,1)*2))),1)),,)),1),1),"0")</f>
        <v>#VALUE!</v>
      </c>
      <c r="U636" s="81" t="str">
        <f t="shared" si="142"/>
        <v/>
      </c>
      <c r="V636" s="83" t="b">
        <f t="shared" si="143"/>
        <v>0</v>
      </c>
      <c r="W636" s="112" t="e">
        <f>IF(#REF!="",FALSE,IF(OR(X636&gt;Z636,X636&lt;Y636),TRUE,FALSE))</f>
        <v>#REF!</v>
      </c>
      <c r="X636" s="112">
        <f t="shared" si="144"/>
        <v>0</v>
      </c>
      <c r="Y636" s="114" t="e">
        <f>#REF!-3/30</f>
        <v>#REF!</v>
      </c>
      <c r="Z636" s="115" t="e">
        <f>#REF!+1/30</f>
        <v>#REF!</v>
      </c>
    </row>
    <row r="637" spans="1:26" s="30" customFormat="1" x14ac:dyDescent="0.25">
      <c r="A637" s="19">
        <v>622</v>
      </c>
      <c r="B637" s="20"/>
      <c r="C637" s="149"/>
      <c r="D637" s="1"/>
      <c r="E637" s="1"/>
      <c r="F637" s="173"/>
      <c r="G637" s="55"/>
      <c r="H637" s="116" t="str">
        <f t="shared" si="145"/>
        <v/>
      </c>
      <c r="I637" s="35" t="b">
        <f t="shared" si="135"/>
        <v>0</v>
      </c>
      <c r="J637" s="80" t="str">
        <f t="shared" si="136"/>
        <v/>
      </c>
      <c r="K637" s="29" t="b">
        <f t="shared" si="146"/>
        <v>0</v>
      </c>
      <c r="L637" s="80" t="str">
        <f t="shared" si="147"/>
        <v/>
      </c>
      <c r="M637" s="81" t="e">
        <f t="shared" si="137"/>
        <v>#VALUE!</v>
      </c>
      <c r="N637" s="81" t="e">
        <f t="shared" si="138"/>
        <v>#VALUE!</v>
      </c>
      <c r="O637" s="81" t="e">
        <f t="shared" si="139"/>
        <v>#VALUE!</v>
      </c>
      <c r="P637" s="82" t="e">
        <f t="shared" si="140"/>
        <v>#VALUE!</v>
      </c>
      <c r="Q637" s="82" t="e">
        <f t="shared" si="148"/>
        <v>#VALUE!</v>
      </c>
      <c r="R637" s="82" t="b">
        <f t="shared" si="149"/>
        <v>0</v>
      </c>
      <c r="S637" s="72" t="str">
        <f t="shared" si="141"/>
        <v/>
      </c>
      <c r="T637" s="81" t="e" cm="1">
        <f t="array" aca="1" ref="T637" ca="1">TEXT(RIGHT(10-RIGHT(SUM(INDEX(1*(MID(MID(C637,1,1)*2,ROW(INDIRECT("1:"&amp;LEN(MID(C637,1,1)*2))),1)),,))+MID(C637,2,1)+
SUM(INDEX(1*(MID(MID(C637,3,1)*2,ROW(INDIRECT("1:"&amp;LEN(MID(C637,3,1)*2))),1)),,))+MID(C637,4,1)+
SUM(INDEX(1*(MID(MID(C637,5,1)*2,ROW(INDIRECT("1:"&amp;LEN(MID(C637,5,1)*2))),1)),,))+MID(C637,6,1)+
SUM(INDEX(1*(MID(MID(C637,8,1)*2,ROW(INDIRECT("1:"&amp;LEN(MID(C637,8,1)*2))),1)),,))+MID(C637,9,1)+
SUM(INDEX(1*(MID(MID(C637,10,1)*2,ROW(INDIRECT("1:"&amp;LEN(MID(C637,10,1)*2))),1)),,)),1),1),"0")</f>
        <v>#VALUE!</v>
      </c>
      <c r="U637" s="81" t="str">
        <f t="shared" si="142"/>
        <v/>
      </c>
      <c r="V637" s="83" t="b">
        <f t="shared" si="143"/>
        <v>0</v>
      </c>
      <c r="W637" s="112" t="e">
        <f>IF(#REF!="",FALSE,IF(OR(X637&gt;Z637,X637&lt;Y637),TRUE,FALSE))</f>
        <v>#REF!</v>
      </c>
      <c r="X637" s="112">
        <f t="shared" si="144"/>
        <v>0</v>
      </c>
      <c r="Y637" s="114" t="e">
        <f>#REF!-3/30</f>
        <v>#REF!</v>
      </c>
      <c r="Z637" s="115" t="e">
        <f>#REF!+1/30</f>
        <v>#REF!</v>
      </c>
    </row>
    <row r="638" spans="1:26" s="30" customFormat="1" x14ac:dyDescent="0.25">
      <c r="A638" s="19">
        <v>623</v>
      </c>
      <c r="B638" s="20"/>
      <c r="C638" s="149"/>
      <c r="D638" s="1"/>
      <c r="E638" s="1"/>
      <c r="F638" s="173"/>
      <c r="G638" s="55"/>
      <c r="H638" s="116" t="str">
        <f t="shared" si="145"/>
        <v/>
      </c>
      <c r="I638" s="35" t="b">
        <f t="shared" si="135"/>
        <v>0</v>
      </c>
      <c r="J638" s="80" t="str">
        <f t="shared" si="136"/>
        <v/>
      </c>
      <c r="K638" s="29" t="b">
        <f t="shared" si="146"/>
        <v>0</v>
      </c>
      <c r="L638" s="80" t="str">
        <f t="shared" si="147"/>
        <v/>
      </c>
      <c r="M638" s="81" t="e">
        <f t="shared" si="137"/>
        <v>#VALUE!</v>
      </c>
      <c r="N638" s="81" t="e">
        <f t="shared" si="138"/>
        <v>#VALUE!</v>
      </c>
      <c r="O638" s="81" t="e">
        <f t="shared" si="139"/>
        <v>#VALUE!</v>
      </c>
      <c r="P638" s="82" t="e">
        <f t="shared" si="140"/>
        <v>#VALUE!</v>
      </c>
      <c r="Q638" s="82" t="e">
        <f t="shared" si="148"/>
        <v>#VALUE!</v>
      </c>
      <c r="R638" s="82" t="b">
        <f t="shared" si="149"/>
        <v>0</v>
      </c>
      <c r="S638" s="72" t="str">
        <f t="shared" si="141"/>
        <v/>
      </c>
      <c r="T638" s="81" t="e" cm="1">
        <f t="array" aca="1" ref="T638" ca="1">TEXT(RIGHT(10-RIGHT(SUM(INDEX(1*(MID(MID(C638,1,1)*2,ROW(INDIRECT("1:"&amp;LEN(MID(C638,1,1)*2))),1)),,))+MID(C638,2,1)+
SUM(INDEX(1*(MID(MID(C638,3,1)*2,ROW(INDIRECT("1:"&amp;LEN(MID(C638,3,1)*2))),1)),,))+MID(C638,4,1)+
SUM(INDEX(1*(MID(MID(C638,5,1)*2,ROW(INDIRECT("1:"&amp;LEN(MID(C638,5,1)*2))),1)),,))+MID(C638,6,1)+
SUM(INDEX(1*(MID(MID(C638,8,1)*2,ROW(INDIRECT("1:"&amp;LEN(MID(C638,8,1)*2))),1)),,))+MID(C638,9,1)+
SUM(INDEX(1*(MID(MID(C638,10,1)*2,ROW(INDIRECT("1:"&amp;LEN(MID(C638,10,1)*2))),1)),,)),1),1),"0")</f>
        <v>#VALUE!</v>
      </c>
      <c r="U638" s="81" t="str">
        <f t="shared" si="142"/>
        <v/>
      </c>
      <c r="V638" s="83" t="b">
        <f t="shared" si="143"/>
        <v>0</v>
      </c>
      <c r="W638" s="112" t="e">
        <f>IF(#REF!="",FALSE,IF(OR(X638&gt;Z638,X638&lt;Y638),TRUE,FALSE))</f>
        <v>#REF!</v>
      </c>
      <c r="X638" s="112">
        <f t="shared" si="144"/>
        <v>0</v>
      </c>
      <c r="Y638" s="114" t="e">
        <f>#REF!-3/30</f>
        <v>#REF!</v>
      </c>
      <c r="Z638" s="115" t="e">
        <f>#REF!+1/30</f>
        <v>#REF!</v>
      </c>
    </row>
    <row r="639" spans="1:26" s="30" customFormat="1" x14ac:dyDescent="0.25">
      <c r="A639" s="19">
        <v>624</v>
      </c>
      <c r="B639" s="20"/>
      <c r="C639" s="149"/>
      <c r="D639" s="1"/>
      <c r="E639" s="1"/>
      <c r="F639" s="173"/>
      <c r="G639" s="55"/>
      <c r="H639" s="116" t="str">
        <f t="shared" si="145"/>
        <v/>
      </c>
      <c r="I639" s="35" t="b">
        <f t="shared" si="135"/>
        <v>0</v>
      </c>
      <c r="J639" s="80" t="str">
        <f t="shared" si="136"/>
        <v/>
      </c>
      <c r="K639" s="29" t="b">
        <f t="shared" si="146"/>
        <v>0</v>
      </c>
      <c r="L639" s="80" t="str">
        <f t="shared" si="147"/>
        <v/>
      </c>
      <c r="M639" s="81" t="e">
        <f t="shared" si="137"/>
        <v>#VALUE!</v>
      </c>
      <c r="N639" s="81" t="e">
        <f t="shared" si="138"/>
        <v>#VALUE!</v>
      </c>
      <c r="O639" s="81" t="e">
        <f t="shared" si="139"/>
        <v>#VALUE!</v>
      </c>
      <c r="P639" s="82" t="e">
        <f t="shared" si="140"/>
        <v>#VALUE!</v>
      </c>
      <c r="Q639" s="82" t="e">
        <f t="shared" si="148"/>
        <v>#VALUE!</v>
      </c>
      <c r="R639" s="82" t="b">
        <f t="shared" si="149"/>
        <v>0</v>
      </c>
      <c r="S639" s="72" t="str">
        <f t="shared" si="141"/>
        <v/>
      </c>
      <c r="T639" s="81" t="e" cm="1">
        <f t="array" aca="1" ref="T639" ca="1">TEXT(RIGHT(10-RIGHT(SUM(INDEX(1*(MID(MID(C639,1,1)*2,ROW(INDIRECT("1:"&amp;LEN(MID(C639,1,1)*2))),1)),,))+MID(C639,2,1)+
SUM(INDEX(1*(MID(MID(C639,3,1)*2,ROW(INDIRECT("1:"&amp;LEN(MID(C639,3,1)*2))),1)),,))+MID(C639,4,1)+
SUM(INDEX(1*(MID(MID(C639,5,1)*2,ROW(INDIRECT("1:"&amp;LEN(MID(C639,5,1)*2))),1)),,))+MID(C639,6,1)+
SUM(INDEX(1*(MID(MID(C639,8,1)*2,ROW(INDIRECT("1:"&amp;LEN(MID(C639,8,1)*2))),1)),,))+MID(C639,9,1)+
SUM(INDEX(1*(MID(MID(C639,10,1)*2,ROW(INDIRECT("1:"&amp;LEN(MID(C639,10,1)*2))),1)),,)),1),1),"0")</f>
        <v>#VALUE!</v>
      </c>
      <c r="U639" s="81" t="str">
        <f t="shared" si="142"/>
        <v/>
      </c>
      <c r="V639" s="83" t="b">
        <f t="shared" si="143"/>
        <v>0</v>
      </c>
      <c r="W639" s="112" t="e">
        <f>IF(#REF!="",FALSE,IF(OR(X639&gt;Z639,X639&lt;Y639),TRUE,FALSE))</f>
        <v>#REF!</v>
      </c>
      <c r="X639" s="112">
        <f t="shared" si="144"/>
        <v>0</v>
      </c>
      <c r="Y639" s="114" t="e">
        <f>#REF!-3/30</f>
        <v>#REF!</v>
      </c>
      <c r="Z639" s="115" t="e">
        <f>#REF!+1/30</f>
        <v>#REF!</v>
      </c>
    </row>
    <row r="640" spans="1:26" s="30" customFormat="1" x14ac:dyDescent="0.25">
      <c r="A640" s="19">
        <v>625</v>
      </c>
      <c r="B640" s="20"/>
      <c r="C640" s="149"/>
      <c r="D640" s="1"/>
      <c r="E640" s="1"/>
      <c r="F640" s="173"/>
      <c r="G640" s="55"/>
      <c r="H640" s="116" t="str">
        <f t="shared" si="145"/>
        <v/>
      </c>
      <c r="I640" s="35" t="b">
        <f t="shared" si="135"/>
        <v>0</v>
      </c>
      <c r="J640" s="80" t="str">
        <f t="shared" si="136"/>
        <v/>
      </c>
      <c r="K640" s="29" t="b">
        <f t="shared" si="146"/>
        <v>0</v>
      </c>
      <c r="L640" s="80" t="str">
        <f t="shared" si="147"/>
        <v/>
      </c>
      <c r="M640" s="81" t="e">
        <f t="shared" si="137"/>
        <v>#VALUE!</v>
      </c>
      <c r="N640" s="81" t="e">
        <f t="shared" si="138"/>
        <v>#VALUE!</v>
      </c>
      <c r="O640" s="81" t="e">
        <f t="shared" si="139"/>
        <v>#VALUE!</v>
      </c>
      <c r="P640" s="82" t="e">
        <f t="shared" si="140"/>
        <v>#VALUE!</v>
      </c>
      <c r="Q640" s="82" t="e">
        <f t="shared" si="148"/>
        <v>#VALUE!</v>
      </c>
      <c r="R640" s="82" t="b">
        <f t="shared" si="149"/>
        <v>0</v>
      </c>
      <c r="S640" s="72" t="str">
        <f t="shared" si="141"/>
        <v/>
      </c>
      <c r="T640" s="81" t="e" cm="1">
        <f t="array" aca="1" ref="T640" ca="1">TEXT(RIGHT(10-RIGHT(SUM(INDEX(1*(MID(MID(C640,1,1)*2,ROW(INDIRECT("1:"&amp;LEN(MID(C640,1,1)*2))),1)),,))+MID(C640,2,1)+
SUM(INDEX(1*(MID(MID(C640,3,1)*2,ROW(INDIRECT("1:"&amp;LEN(MID(C640,3,1)*2))),1)),,))+MID(C640,4,1)+
SUM(INDEX(1*(MID(MID(C640,5,1)*2,ROW(INDIRECT("1:"&amp;LEN(MID(C640,5,1)*2))),1)),,))+MID(C640,6,1)+
SUM(INDEX(1*(MID(MID(C640,8,1)*2,ROW(INDIRECT("1:"&amp;LEN(MID(C640,8,1)*2))),1)),,))+MID(C640,9,1)+
SUM(INDEX(1*(MID(MID(C640,10,1)*2,ROW(INDIRECT("1:"&amp;LEN(MID(C640,10,1)*2))),1)),,)),1),1),"0")</f>
        <v>#VALUE!</v>
      </c>
      <c r="U640" s="81" t="str">
        <f t="shared" si="142"/>
        <v/>
      </c>
      <c r="V640" s="83" t="b">
        <f t="shared" si="143"/>
        <v>0</v>
      </c>
      <c r="W640" s="112" t="e">
        <f>IF(#REF!="",FALSE,IF(OR(X640&gt;Z640,X640&lt;Y640),TRUE,FALSE))</f>
        <v>#REF!</v>
      </c>
      <c r="X640" s="112">
        <f t="shared" si="144"/>
        <v>0</v>
      </c>
      <c r="Y640" s="114" t="e">
        <f>#REF!-3/30</f>
        <v>#REF!</v>
      </c>
      <c r="Z640" s="115" t="e">
        <f>#REF!+1/30</f>
        <v>#REF!</v>
      </c>
    </row>
    <row r="641" spans="1:26" s="30" customFormat="1" x14ac:dyDescent="0.25">
      <c r="A641" s="19">
        <v>626</v>
      </c>
      <c r="B641" s="20"/>
      <c r="C641" s="149"/>
      <c r="D641" s="1"/>
      <c r="E641" s="1"/>
      <c r="F641" s="173"/>
      <c r="G641" s="55"/>
      <c r="H641" s="116" t="str">
        <f t="shared" si="145"/>
        <v/>
      </c>
      <c r="I641" s="35" t="b">
        <f t="shared" si="135"/>
        <v>0</v>
      </c>
      <c r="J641" s="80" t="str">
        <f t="shared" si="136"/>
        <v/>
      </c>
      <c r="K641" s="29" t="b">
        <f t="shared" si="146"/>
        <v>0</v>
      </c>
      <c r="L641" s="80" t="str">
        <f t="shared" si="147"/>
        <v/>
      </c>
      <c r="M641" s="81" t="e">
        <f t="shared" si="137"/>
        <v>#VALUE!</v>
      </c>
      <c r="N641" s="81" t="e">
        <f t="shared" si="138"/>
        <v>#VALUE!</v>
      </c>
      <c r="O641" s="81" t="e">
        <f t="shared" si="139"/>
        <v>#VALUE!</v>
      </c>
      <c r="P641" s="82" t="e">
        <f t="shared" si="140"/>
        <v>#VALUE!</v>
      </c>
      <c r="Q641" s="82" t="e">
        <f t="shared" si="148"/>
        <v>#VALUE!</v>
      </c>
      <c r="R641" s="82" t="b">
        <f t="shared" si="149"/>
        <v>0</v>
      </c>
      <c r="S641" s="72" t="str">
        <f t="shared" si="141"/>
        <v/>
      </c>
      <c r="T641" s="81" t="e" cm="1">
        <f t="array" aca="1" ref="T641" ca="1">TEXT(RIGHT(10-RIGHT(SUM(INDEX(1*(MID(MID(C641,1,1)*2,ROW(INDIRECT("1:"&amp;LEN(MID(C641,1,1)*2))),1)),,))+MID(C641,2,1)+
SUM(INDEX(1*(MID(MID(C641,3,1)*2,ROW(INDIRECT("1:"&amp;LEN(MID(C641,3,1)*2))),1)),,))+MID(C641,4,1)+
SUM(INDEX(1*(MID(MID(C641,5,1)*2,ROW(INDIRECT("1:"&amp;LEN(MID(C641,5,1)*2))),1)),,))+MID(C641,6,1)+
SUM(INDEX(1*(MID(MID(C641,8,1)*2,ROW(INDIRECT("1:"&amp;LEN(MID(C641,8,1)*2))),1)),,))+MID(C641,9,1)+
SUM(INDEX(1*(MID(MID(C641,10,1)*2,ROW(INDIRECT("1:"&amp;LEN(MID(C641,10,1)*2))),1)),,)),1),1),"0")</f>
        <v>#VALUE!</v>
      </c>
      <c r="U641" s="81" t="str">
        <f t="shared" si="142"/>
        <v/>
      </c>
      <c r="V641" s="83" t="b">
        <f t="shared" si="143"/>
        <v>0</v>
      </c>
      <c r="W641" s="112" t="e">
        <f>IF(#REF!="",FALSE,IF(OR(X641&gt;Z641,X641&lt;Y641),TRUE,FALSE))</f>
        <v>#REF!</v>
      </c>
      <c r="X641" s="112">
        <f t="shared" si="144"/>
        <v>0</v>
      </c>
      <c r="Y641" s="114" t="e">
        <f>#REF!-3/30</f>
        <v>#REF!</v>
      </c>
      <c r="Z641" s="115" t="e">
        <f>#REF!+1/30</f>
        <v>#REF!</v>
      </c>
    </row>
    <row r="642" spans="1:26" s="30" customFormat="1" x14ac:dyDescent="0.25">
      <c r="A642" s="19">
        <v>627</v>
      </c>
      <c r="B642" s="20"/>
      <c r="C642" s="149"/>
      <c r="D642" s="1"/>
      <c r="E642" s="1"/>
      <c r="F642" s="173"/>
      <c r="G642" s="55"/>
      <c r="H642" s="116" t="str">
        <f t="shared" si="145"/>
        <v/>
      </c>
      <c r="I642" s="35" t="b">
        <f t="shared" si="135"/>
        <v>0</v>
      </c>
      <c r="J642" s="80" t="str">
        <f t="shared" si="136"/>
        <v/>
      </c>
      <c r="K642" s="29" t="b">
        <f t="shared" si="146"/>
        <v>0</v>
      </c>
      <c r="L642" s="80" t="str">
        <f t="shared" si="147"/>
        <v/>
      </c>
      <c r="M642" s="81" t="e">
        <f t="shared" si="137"/>
        <v>#VALUE!</v>
      </c>
      <c r="N642" s="81" t="e">
        <f t="shared" si="138"/>
        <v>#VALUE!</v>
      </c>
      <c r="O642" s="81" t="e">
        <f t="shared" si="139"/>
        <v>#VALUE!</v>
      </c>
      <c r="P642" s="82" t="e">
        <f t="shared" si="140"/>
        <v>#VALUE!</v>
      </c>
      <c r="Q642" s="82" t="e">
        <f t="shared" si="148"/>
        <v>#VALUE!</v>
      </c>
      <c r="R642" s="82" t="b">
        <f t="shared" si="149"/>
        <v>0</v>
      </c>
      <c r="S642" s="72" t="str">
        <f t="shared" si="141"/>
        <v/>
      </c>
      <c r="T642" s="81" t="e" cm="1">
        <f t="array" aca="1" ref="T642" ca="1">TEXT(RIGHT(10-RIGHT(SUM(INDEX(1*(MID(MID(C642,1,1)*2,ROW(INDIRECT("1:"&amp;LEN(MID(C642,1,1)*2))),1)),,))+MID(C642,2,1)+
SUM(INDEX(1*(MID(MID(C642,3,1)*2,ROW(INDIRECT("1:"&amp;LEN(MID(C642,3,1)*2))),1)),,))+MID(C642,4,1)+
SUM(INDEX(1*(MID(MID(C642,5,1)*2,ROW(INDIRECT("1:"&amp;LEN(MID(C642,5,1)*2))),1)),,))+MID(C642,6,1)+
SUM(INDEX(1*(MID(MID(C642,8,1)*2,ROW(INDIRECT("1:"&amp;LEN(MID(C642,8,1)*2))),1)),,))+MID(C642,9,1)+
SUM(INDEX(1*(MID(MID(C642,10,1)*2,ROW(INDIRECT("1:"&amp;LEN(MID(C642,10,1)*2))),1)),,)),1),1),"0")</f>
        <v>#VALUE!</v>
      </c>
      <c r="U642" s="81" t="str">
        <f t="shared" si="142"/>
        <v/>
      </c>
      <c r="V642" s="83" t="b">
        <f t="shared" si="143"/>
        <v>0</v>
      </c>
      <c r="W642" s="112" t="e">
        <f>IF(#REF!="",FALSE,IF(OR(X642&gt;Z642,X642&lt;Y642),TRUE,FALSE))</f>
        <v>#REF!</v>
      </c>
      <c r="X642" s="112">
        <f t="shared" si="144"/>
        <v>0</v>
      </c>
      <c r="Y642" s="114" t="e">
        <f>#REF!-3/30</f>
        <v>#REF!</v>
      </c>
      <c r="Z642" s="115" t="e">
        <f>#REF!+1/30</f>
        <v>#REF!</v>
      </c>
    </row>
    <row r="643" spans="1:26" s="30" customFormat="1" x14ac:dyDescent="0.25">
      <c r="A643" s="19">
        <v>628</v>
      </c>
      <c r="B643" s="20"/>
      <c r="C643" s="149"/>
      <c r="D643" s="1"/>
      <c r="E643" s="1"/>
      <c r="F643" s="173"/>
      <c r="G643" s="55"/>
      <c r="H643" s="116" t="str">
        <f t="shared" si="145"/>
        <v/>
      </c>
      <c r="I643" s="35" t="b">
        <f t="shared" si="135"/>
        <v>0</v>
      </c>
      <c r="J643" s="80" t="str">
        <f t="shared" si="136"/>
        <v/>
      </c>
      <c r="K643" s="29" t="b">
        <f t="shared" si="146"/>
        <v>0</v>
      </c>
      <c r="L643" s="80" t="str">
        <f t="shared" si="147"/>
        <v/>
      </c>
      <c r="M643" s="81" t="e">
        <f t="shared" si="137"/>
        <v>#VALUE!</v>
      </c>
      <c r="N643" s="81" t="e">
        <f t="shared" si="138"/>
        <v>#VALUE!</v>
      </c>
      <c r="O643" s="81" t="e">
        <f t="shared" si="139"/>
        <v>#VALUE!</v>
      </c>
      <c r="P643" s="82" t="e">
        <f t="shared" si="140"/>
        <v>#VALUE!</v>
      </c>
      <c r="Q643" s="82" t="e">
        <f t="shared" si="148"/>
        <v>#VALUE!</v>
      </c>
      <c r="R643" s="82" t="b">
        <f t="shared" si="149"/>
        <v>0</v>
      </c>
      <c r="S643" s="72" t="str">
        <f t="shared" si="141"/>
        <v/>
      </c>
      <c r="T643" s="81" t="e" cm="1">
        <f t="array" aca="1" ref="T643" ca="1">TEXT(RIGHT(10-RIGHT(SUM(INDEX(1*(MID(MID(C643,1,1)*2,ROW(INDIRECT("1:"&amp;LEN(MID(C643,1,1)*2))),1)),,))+MID(C643,2,1)+
SUM(INDEX(1*(MID(MID(C643,3,1)*2,ROW(INDIRECT("1:"&amp;LEN(MID(C643,3,1)*2))),1)),,))+MID(C643,4,1)+
SUM(INDEX(1*(MID(MID(C643,5,1)*2,ROW(INDIRECT("1:"&amp;LEN(MID(C643,5,1)*2))),1)),,))+MID(C643,6,1)+
SUM(INDEX(1*(MID(MID(C643,8,1)*2,ROW(INDIRECT("1:"&amp;LEN(MID(C643,8,1)*2))),1)),,))+MID(C643,9,1)+
SUM(INDEX(1*(MID(MID(C643,10,1)*2,ROW(INDIRECT("1:"&amp;LEN(MID(C643,10,1)*2))),1)),,)),1),1),"0")</f>
        <v>#VALUE!</v>
      </c>
      <c r="U643" s="81" t="str">
        <f t="shared" si="142"/>
        <v/>
      </c>
      <c r="V643" s="83" t="b">
        <f t="shared" si="143"/>
        <v>0</v>
      </c>
      <c r="W643" s="112" t="e">
        <f>IF(#REF!="",FALSE,IF(OR(X643&gt;Z643,X643&lt;Y643),TRUE,FALSE))</f>
        <v>#REF!</v>
      </c>
      <c r="X643" s="112">
        <f t="shared" si="144"/>
        <v>0</v>
      </c>
      <c r="Y643" s="114" t="e">
        <f>#REF!-3/30</f>
        <v>#REF!</v>
      </c>
      <c r="Z643" s="115" t="e">
        <f>#REF!+1/30</f>
        <v>#REF!</v>
      </c>
    </row>
    <row r="644" spans="1:26" s="30" customFormat="1" x14ac:dyDescent="0.25">
      <c r="A644" s="19">
        <v>629</v>
      </c>
      <c r="B644" s="20"/>
      <c r="C644" s="149"/>
      <c r="D644" s="1"/>
      <c r="E644" s="1"/>
      <c r="F644" s="173"/>
      <c r="G644" s="55"/>
      <c r="H644" s="116" t="str">
        <f t="shared" si="145"/>
        <v/>
      </c>
      <c r="I644" s="35" t="b">
        <f t="shared" si="135"/>
        <v>0</v>
      </c>
      <c r="J644" s="80" t="str">
        <f t="shared" si="136"/>
        <v/>
      </c>
      <c r="K644" s="29" t="b">
        <f t="shared" si="146"/>
        <v>0</v>
      </c>
      <c r="L644" s="80" t="str">
        <f t="shared" si="147"/>
        <v/>
      </c>
      <c r="M644" s="81" t="e">
        <f t="shared" si="137"/>
        <v>#VALUE!</v>
      </c>
      <c r="N644" s="81" t="e">
        <f t="shared" si="138"/>
        <v>#VALUE!</v>
      </c>
      <c r="O644" s="81" t="e">
        <f t="shared" si="139"/>
        <v>#VALUE!</v>
      </c>
      <c r="P644" s="82" t="e">
        <f t="shared" si="140"/>
        <v>#VALUE!</v>
      </c>
      <c r="Q644" s="82" t="e">
        <f t="shared" si="148"/>
        <v>#VALUE!</v>
      </c>
      <c r="R644" s="82" t="b">
        <f t="shared" si="149"/>
        <v>0</v>
      </c>
      <c r="S644" s="72" t="str">
        <f t="shared" si="141"/>
        <v/>
      </c>
      <c r="T644" s="81" t="e" cm="1">
        <f t="array" aca="1" ref="T644" ca="1">TEXT(RIGHT(10-RIGHT(SUM(INDEX(1*(MID(MID(C644,1,1)*2,ROW(INDIRECT("1:"&amp;LEN(MID(C644,1,1)*2))),1)),,))+MID(C644,2,1)+
SUM(INDEX(1*(MID(MID(C644,3,1)*2,ROW(INDIRECT("1:"&amp;LEN(MID(C644,3,1)*2))),1)),,))+MID(C644,4,1)+
SUM(INDEX(1*(MID(MID(C644,5,1)*2,ROW(INDIRECT("1:"&amp;LEN(MID(C644,5,1)*2))),1)),,))+MID(C644,6,1)+
SUM(INDEX(1*(MID(MID(C644,8,1)*2,ROW(INDIRECT("1:"&amp;LEN(MID(C644,8,1)*2))),1)),,))+MID(C644,9,1)+
SUM(INDEX(1*(MID(MID(C644,10,1)*2,ROW(INDIRECT("1:"&amp;LEN(MID(C644,10,1)*2))),1)),,)),1),1),"0")</f>
        <v>#VALUE!</v>
      </c>
      <c r="U644" s="81" t="str">
        <f t="shared" si="142"/>
        <v/>
      </c>
      <c r="V644" s="83" t="b">
        <f t="shared" si="143"/>
        <v>0</v>
      </c>
      <c r="W644" s="112" t="e">
        <f>IF(#REF!="",FALSE,IF(OR(X644&gt;Z644,X644&lt;Y644),TRUE,FALSE))</f>
        <v>#REF!</v>
      </c>
      <c r="X644" s="112">
        <f t="shared" si="144"/>
        <v>0</v>
      </c>
      <c r="Y644" s="114" t="e">
        <f>#REF!-3/30</f>
        <v>#REF!</v>
      </c>
      <c r="Z644" s="115" t="e">
        <f>#REF!+1/30</f>
        <v>#REF!</v>
      </c>
    </row>
    <row r="645" spans="1:26" s="30" customFormat="1" x14ac:dyDescent="0.25">
      <c r="A645" s="19">
        <v>630</v>
      </c>
      <c r="B645" s="20"/>
      <c r="C645" s="149"/>
      <c r="D645" s="1"/>
      <c r="E645" s="1"/>
      <c r="F645" s="173"/>
      <c r="G645" s="55"/>
      <c r="H645" s="116" t="str">
        <f t="shared" si="145"/>
        <v/>
      </c>
      <c r="I645" s="35" t="b">
        <f t="shared" si="135"/>
        <v>0</v>
      </c>
      <c r="J645" s="80" t="str">
        <f t="shared" si="136"/>
        <v/>
      </c>
      <c r="K645" s="29" t="b">
        <f t="shared" si="146"/>
        <v>0</v>
      </c>
      <c r="L645" s="80" t="str">
        <f t="shared" si="147"/>
        <v/>
      </c>
      <c r="M645" s="81" t="e">
        <f t="shared" si="137"/>
        <v>#VALUE!</v>
      </c>
      <c r="N645" s="81" t="e">
        <f t="shared" si="138"/>
        <v>#VALUE!</v>
      </c>
      <c r="O645" s="81" t="e">
        <f t="shared" si="139"/>
        <v>#VALUE!</v>
      </c>
      <c r="P645" s="82" t="e">
        <f t="shared" si="140"/>
        <v>#VALUE!</v>
      </c>
      <c r="Q645" s="82" t="e">
        <f t="shared" si="148"/>
        <v>#VALUE!</v>
      </c>
      <c r="R645" s="82" t="b">
        <f t="shared" si="149"/>
        <v>0</v>
      </c>
      <c r="S645" s="72" t="str">
        <f t="shared" si="141"/>
        <v/>
      </c>
      <c r="T645" s="81" t="e" cm="1">
        <f t="array" aca="1" ref="T645" ca="1">TEXT(RIGHT(10-RIGHT(SUM(INDEX(1*(MID(MID(C645,1,1)*2,ROW(INDIRECT("1:"&amp;LEN(MID(C645,1,1)*2))),1)),,))+MID(C645,2,1)+
SUM(INDEX(1*(MID(MID(C645,3,1)*2,ROW(INDIRECT("1:"&amp;LEN(MID(C645,3,1)*2))),1)),,))+MID(C645,4,1)+
SUM(INDEX(1*(MID(MID(C645,5,1)*2,ROW(INDIRECT("1:"&amp;LEN(MID(C645,5,1)*2))),1)),,))+MID(C645,6,1)+
SUM(INDEX(1*(MID(MID(C645,8,1)*2,ROW(INDIRECT("1:"&amp;LEN(MID(C645,8,1)*2))),1)),,))+MID(C645,9,1)+
SUM(INDEX(1*(MID(MID(C645,10,1)*2,ROW(INDIRECT("1:"&amp;LEN(MID(C645,10,1)*2))),1)),,)),1),1),"0")</f>
        <v>#VALUE!</v>
      </c>
      <c r="U645" s="81" t="str">
        <f t="shared" si="142"/>
        <v/>
      </c>
      <c r="V645" s="83" t="b">
        <f t="shared" si="143"/>
        <v>0</v>
      </c>
      <c r="W645" s="112" t="e">
        <f>IF(#REF!="",FALSE,IF(OR(X645&gt;Z645,X645&lt;Y645),TRUE,FALSE))</f>
        <v>#REF!</v>
      </c>
      <c r="X645" s="112">
        <f t="shared" si="144"/>
        <v>0</v>
      </c>
      <c r="Y645" s="114" t="e">
        <f>#REF!-3/30</f>
        <v>#REF!</v>
      </c>
      <c r="Z645" s="115" t="e">
        <f>#REF!+1/30</f>
        <v>#REF!</v>
      </c>
    </row>
    <row r="646" spans="1:26" s="30" customFormat="1" x14ac:dyDescent="0.25">
      <c r="A646" s="19">
        <v>631</v>
      </c>
      <c r="B646" s="20"/>
      <c r="C646" s="149"/>
      <c r="D646" s="1"/>
      <c r="E646" s="1"/>
      <c r="F646" s="173"/>
      <c r="G646" s="55"/>
      <c r="H646" s="116" t="str">
        <f t="shared" si="145"/>
        <v/>
      </c>
      <c r="I646" s="35" t="b">
        <f t="shared" si="135"/>
        <v>0</v>
      </c>
      <c r="J646" s="80" t="str">
        <f t="shared" si="136"/>
        <v/>
      </c>
      <c r="K646" s="29" t="b">
        <f t="shared" si="146"/>
        <v>0</v>
      </c>
      <c r="L646" s="80" t="str">
        <f t="shared" si="147"/>
        <v/>
      </c>
      <c r="M646" s="81" t="e">
        <f t="shared" si="137"/>
        <v>#VALUE!</v>
      </c>
      <c r="N646" s="81" t="e">
        <f t="shared" si="138"/>
        <v>#VALUE!</v>
      </c>
      <c r="O646" s="81" t="e">
        <f t="shared" si="139"/>
        <v>#VALUE!</v>
      </c>
      <c r="P646" s="82" t="e">
        <f t="shared" si="140"/>
        <v>#VALUE!</v>
      </c>
      <c r="Q646" s="82" t="e">
        <f t="shared" si="148"/>
        <v>#VALUE!</v>
      </c>
      <c r="R646" s="82" t="b">
        <f t="shared" si="149"/>
        <v>0</v>
      </c>
      <c r="S646" s="72" t="str">
        <f t="shared" si="141"/>
        <v/>
      </c>
      <c r="T646" s="81" t="e" cm="1">
        <f t="array" aca="1" ref="T646" ca="1">TEXT(RIGHT(10-RIGHT(SUM(INDEX(1*(MID(MID(C646,1,1)*2,ROW(INDIRECT("1:"&amp;LEN(MID(C646,1,1)*2))),1)),,))+MID(C646,2,1)+
SUM(INDEX(1*(MID(MID(C646,3,1)*2,ROW(INDIRECT("1:"&amp;LEN(MID(C646,3,1)*2))),1)),,))+MID(C646,4,1)+
SUM(INDEX(1*(MID(MID(C646,5,1)*2,ROW(INDIRECT("1:"&amp;LEN(MID(C646,5,1)*2))),1)),,))+MID(C646,6,1)+
SUM(INDEX(1*(MID(MID(C646,8,1)*2,ROW(INDIRECT("1:"&amp;LEN(MID(C646,8,1)*2))),1)),,))+MID(C646,9,1)+
SUM(INDEX(1*(MID(MID(C646,10,1)*2,ROW(INDIRECT("1:"&amp;LEN(MID(C646,10,1)*2))),1)),,)),1),1),"0")</f>
        <v>#VALUE!</v>
      </c>
      <c r="U646" s="81" t="str">
        <f t="shared" si="142"/>
        <v/>
      </c>
      <c r="V646" s="83" t="b">
        <f t="shared" si="143"/>
        <v>0</v>
      </c>
      <c r="W646" s="112" t="e">
        <f>IF(#REF!="",FALSE,IF(OR(X646&gt;Z646,X646&lt;Y646),TRUE,FALSE))</f>
        <v>#REF!</v>
      </c>
      <c r="X646" s="112">
        <f t="shared" si="144"/>
        <v>0</v>
      </c>
      <c r="Y646" s="114" t="e">
        <f>#REF!-3/30</f>
        <v>#REF!</v>
      </c>
      <c r="Z646" s="115" t="e">
        <f>#REF!+1/30</f>
        <v>#REF!</v>
      </c>
    </row>
    <row r="647" spans="1:26" s="30" customFormat="1" x14ac:dyDescent="0.25">
      <c r="A647" s="19">
        <v>632</v>
      </c>
      <c r="B647" s="20"/>
      <c r="C647" s="149"/>
      <c r="D647" s="1"/>
      <c r="E647" s="1"/>
      <c r="F647" s="173"/>
      <c r="G647" s="55"/>
      <c r="H647" s="116" t="str">
        <f t="shared" si="145"/>
        <v/>
      </c>
      <c r="I647" s="35" t="b">
        <f t="shared" si="135"/>
        <v>0</v>
      </c>
      <c r="J647" s="80" t="str">
        <f t="shared" si="136"/>
        <v/>
      </c>
      <c r="K647" s="29" t="b">
        <f t="shared" si="146"/>
        <v>0</v>
      </c>
      <c r="L647" s="80" t="str">
        <f t="shared" si="147"/>
        <v/>
      </c>
      <c r="M647" s="81" t="e">
        <f t="shared" si="137"/>
        <v>#VALUE!</v>
      </c>
      <c r="N647" s="81" t="e">
        <f t="shared" si="138"/>
        <v>#VALUE!</v>
      </c>
      <c r="O647" s="81" t="e">
        <f t="shared" si="139"/>
        <v>#VALUE!</v>
      </c>
      <c r="P647" s="82" t="e">
        <f t="shared" si="140"/>
        <v>#VALUE!</v>
      </c>
      <c r="Q647" s="82" t="e">
        <f t="shared" si="148"/>
        <v>#VALUE!</v>
      </c>
      <c r="R647" s="82" t="b">
        <f t="shared" si="149"/>
        <v>0</v>
      </c>
      <c r="S647" s="72" t="str">
        <f t="shared" si="141"/>
        <v/>
      </c>
      <c r="T647" s="81" t="e" cm="1">
        <f t="array" aca="1" ref="T647" ca="1">TEXT(RIGHT(10-RIGHT(SUM(INDEX(1*(MID(MID(C647,1,1)*2,ROW(INDIRECT("1:"&amp;LEN(MID(C647,1,1)*2))),1)),,))+MID(C647,2,1)+
SUM(INDEX(1*(MID(MID(C647,3,1)*2,ROW(INDIRECT("1:"&amp;LEN(MID(C647,3,1)*2))),1)),,))+MID(C647,4,1)+
SUM(INDEX(1*(MID(MID(C647,5,1)*2,ROW(INDIRECT("1:"&amp;LEN(MID(C647,5,1)*2))),1)),,))+MID(C647,6,1)+
SUM(INDEX(1*(MID(MID(C647,8,1)*2,ROW(INDIRECT("1:"&amp;LEN(MID(C647,8,1)*2))),1)),,))+MID(C647,9,1)+
SUM(INDEX(1*(MID(MID(C647,10,1)*2,ROW(INDIRECT("1:"&amp;LEN(MID(C647,10,1)*2))),1)),,)),1),1),"0")</f>
        <v>#VALUE!</v>
      </c>
      <c r="U647" s="81" t="str">
        <f t="shared" si="142"/>
        <v/>
      </c>
      <c r="V647" s="83" t="b">
        <f t="shared" si="143"/>
        <v>0</v>
      </c>
      <c r="W647" s="112" t="e">
        <f>IF(#REF!="",FALSE,IF(OR(X647&gt;Z647,X647&lt;Y647),TRUE,FALSE))</f>
        <v>#REF!</v>
      </c>
      <c r="X647" s="112">
        <f t="shared" si="144"/>
        <v>0</v>
      </c>
      <c r="Y647" s="114" t="e">
        <f>#REF!-3/30</f>
        <v>#REF!</v>
      </c>
      <c r="Z647" s="115" t="e">
        <f>#REF!+1/30</f>
        <v>#REF!</v>
      </c>
    </row>
    <row r="648" spans="1:26" s="30" customFormat="1" x14ac:dyDescent="0.25">
      <c r="A648" s="19">
        <v>633</v>
      </c>
      <c r="B648" s="20"/>
      <c r="C648" s="149"/>
      <c r="D648" s="1"/>
      <c r="E648" s="1"/>
      <c r="F648" s="173"/>
      <c r="G648" s="55"/>
      <c r="H648" s="116" t="str">
        <f t="shared" si="145"/>
        <v/>
      </c>
      <c r="I648" s="35" t="b">
        <f t="shared" si="135"/>
        <v>0</v>
      </c>
      <c r="J648" s="80" t="str">
        <f t="shared" si="136"/>
        <v/>
      </c>
      <c r="K648" s="29" t="b">
        <f t="shared" si="146"/>
        <v>0</v>
      </c>
      <c r="L648" s="80" t="str">
        <f t="shared" si="147"/>
        <v/>
      </c>
      <c r="M648" s="81" t="e">
        <f t="shared" si="137"/>
        <v>#VALUE!</v>
      </c>
      <c r="N648" s="81" t="e">
        <f t="shared" si="138"/>
        <v>#VALUE!</v>
      </c>
      <c r="O648" s="81" t="e">
        <f t="shared" si="139"/>
        <v>#VALUE!</v>
      </c>
      <c r="P648" s="82" t="e">
        <f t="shared" si="140"/>
        <v>#VALUE!</v>
      </c>
      <c r="Q648" s="82" t="e">
        <f t="shared" si="148"/>
        <v>#VALUE!</v>
      </c>
      <c r="R648" s="82" t="b">
        <f t="shared" si="149"/>
        <v>0</v>
      </c>
      <c r="S648" s="72" t="str">
        <f t="shared" si="141"/>
        <v/>
      </c>
      <c r="T648" s="81" t="e" cm="1">
        <f t="array" aca="1" ref="T648" ca="1">TEXT(RIGHT(10-RIGHT(SUM(INDEX(1*(MID(MID(C648,1,1)*2,ROW(INDIRECT("1:"&amp;LEN(MID(C648,1,1)*2))),1)),,))+MID(C648,2,1)+
SUM(INDEX(1*(MID(MID(C648,3,1)*2,ROW(INDIRECT("1:"&amp;LEN(MID(C648,3,1)*2))),1)),,))+MID(C648,4,1)+
SUM(INDEX(1*(MID(MID(C648,5,1)*2,ROW(INDIRECT("1:"&amp;LEN(MID(C648,5,1)*2))),1)),,))+MID(C648,6,1)+
SUM(INDEX(1*(MID(MID(C648,8,1)*2,ROW(INDIRECT("1:"&amp;LEN(MID(C648,8,1)*2))),1)),,))+MID(C648,9,1)+
SUM(INDEX(1*(MID(MID(C648,10,1)*2,ROW(INDIRECT("1:"&amp;LEN(MID(C648,10,1)*2))),1)),,)),1),1),"0")</f>
        <v>#VALUE!</v>
      </c>
      <c r="U648" s="81" t="str">
        <f t="shared" si="142"/>
        <v/>
      </c>
      <c r="V648" s="83" t="b">
        <f t="shared" si="143"/>
        <v>0</v>
      </c>
      <c r="W648" s="112" t="e">
        <f>IF(#REF!="",FALSE,IF(OR(X648&gt;Z648,X648&lt;Y648),TRUE,FALSE))</f>
        <v>#REF!</v>
      </c>
      <c r="X648" s="112">
        <f t="shared" si="144"/>
        <v>0</v>
      </c>
      <c r="Y648" s="114" t="e">
        <f>#REF!-3/30</f>
        <v>#REF!</v>
      </c>
      <c r="Z648" s="115" t="e">
        <f>#REF!+1/30</f>
        <v>#REF!</v>
      </c>
    </row>
    <row r="649" spans="1:26" s="30" customFormat="1" x14ac:dyDescent="0.25">
      <c r="A649" s="19">
        <v>634</v>
      </c>
      <c r="B649" s="20"/>
      <c r="C649" s="149"/>
      <c r="D649" s="1"/>
      <c r="E649" s="1"/>
      <c r="F649" s="173"/>
      <c r="G649" s="55"/>
      <c r="H649" s="116" t="str">
        <f t="shared" si="145"/>
        <v/>
      </c>
      <c r="I649" s="35" t="b">
        <f t="shared" si="135"/>
        <v>0</v>
      </c>
      <c r="J649" s="80" t="str">
        <f t="shared" si="136"/>
        <v/>
      </c>
      <c r="K649" s="29" t="b">
        <f t="shared" si="146"/>
        <v>0</v>
      </c>
      <c r="L649" s="80" t="str">
        <f t="shared" si="147"/>
        <v/>
      </c>
      <c r="M649" s="81" t="e">
        <f t="shared" si="137"/>
        <v>#VALUE!</v>
      </c>
      <c r="N649" s="81" t="e">
        <f t="shared" si="138"/>
        <v>#VALUE!</v>
      </c>
      <c r="O649" s="81" t="e">
        <f t="shared" si="139"/>
        <v>#VALUE!</v>
      </c>
      <c r="P649" s="82" t="e">
        <f t="shared" si="140"/>
        <v>#VALUE!</v>
      </c>
      <c r="Q649" s="82" t="e">
        <f t="shared" si="148"/>
        <v>#VALUE!</v>
      </c>
      <c r="R649" s="82" t="b">
        <f t="shared" si="149"/>
        <v>0</v>
      </c>
      <c r="S649" s="72" t="str">
        <f t="shared" si="141"/>
        <v/>
      </c>
      <c r="T649" s="81" t="e" cm="1">
        <f t="array" aca="1" ref="T649" ca="1">TEXT(RIGHT(10-RIGHT(SUM(INDEX(1*(MID(MID(C649,1,1)*2,ROW(INDIRECT("1:"&amp;LEN(MID(C649,1,1)*2))),1)),,))+MID(C649,2,1)+
SUM(INDEX(1*(MID(MID(C649,3,1)*2,ROW(INDIRECT("1:"&amp;LEN(MID(C649,3,1)*2))),1)),,))+MID(C649,4,1)+
SUM(INDEX(1*(MID(MID(C649,5,1)*2,ROW(INDIRECT("1:"&amp;LEN(MID(C649,5,1)*2))),1)),,))+MID(C649,6,1)+
SUM(INDEX(1*(MID(MID(C649,8,1)*2,ROW(INDIRECT("1:"&amp;LEN(MID(C649,8,1)*2))),1)),,))+MID(C649,9,1)+
SUM(INDEX(1*(MID(MID(C649,10,1)*2,ROW(INDIRECT("1:"&amp;LEN(MID(C649,10,1)*2))),1)),,)),1),1),"0")</f>
        <v>#VALUE!</v>
      </c>
      <c r="U649" s="81" t="str">
        <f t="shared" si="142"/>
        <v/>
      </c>
      <c r="V649" s="83" t="b">
        <f t="shared" si="143"/>
        <v>0</v>
      </c>
      <c r="W649" s="112" t="e">
        <f>IF(#REF!="",FALSE,IF(OR(X649&gt;Z649,X649&lt;Y649),TRUE,FALSE))</f>
        <v>#REF!</v>
      </c>
      <c r="X649" s="112">
        <f t="shared" si="144"/>
        <v>0</v>
      </c>
      <c r="Y649" s="114" t="e">
        <f>#REF!-3/30</f>
        <v>#REF!</v>
      </c>
      <c r="Z649" s="115" t="e">
        <f>#REF!+1/30</f>
        <v>#REF!</v>
      </c>
    </row>
    <row r="650" spans="1:26" s="30" customFormat="1" x14ac:dyDescent="0.25">
      <c r="A650" s="19">
        <v>635</v>
      </c>
      <c r="B650" s="20"/>
      <c r="C650" s="149"/>
      <c r="D650" s="1"/>
      <c r="E650" s="1"/>
      <c r="F650" s="173"/>
      <c r="G650" s="55"/>
      <c r="H650" s="116" t="str">
        <f t="shared" si="145"/>
        <v/>
      </c>
      <c r="I650" s="35" t="b">
        <f t="shared" si="135"/>
        <v>0</v>
      </c>
      <c r="J650" s="80" t="str">
        <f t="shared" si="136"/>
        <v/>
      </c>
      <c r="K650" s="29" t="b">
        <f t="shared" si="146"/>
        <v>0</v>
      </c>
      <c r="L650" s="80" t="str">
        <f t="shared" si="147"/>
        <v/>
      </c>
      <c r="M650" s="81" t="e">
        <f t="shared" si="137"/>
        <v>#VALUE!</v>
      </c>
      <c r="N650" s="81" t="e">
        <f t="shared" si="138"/>
        <v>#VALUE!</v>
      </c>
      <c r="O650" s="81" t="e">
        <f t="shared" si="139"/>
        <v>#VALUE!</v>
      </c>
      <c r="P650" s="82" t="e">
        <f t="shared" si="140"/>
        <v>#VALUE!</v>
      </c>
      <c r="Q650" s="82" t="e">
        <f t="shared" si="148"/>
        <v>#VALUE!</v>
      </c>
      <c r="R650" s="82" t="b">
        <f t="shared" si="149"/>
        <v>0</v>
      </c>
      <c r="S650" s="72" t="str">
        <f t="shared" si="141"/>
        <v/>
      </c>
      <c r="T650" s="81" t="e" cm="1">
        <f t="array" aca="1" ref="T650" ca="1">TEXT(RIGHT(10-RIGHT(SUM(INDEX(1*(MID(MID(C650,1,1)*2,ROW(INDIRECT("1:"&amp;LEN(MID(C650,1,1)*2))),1)),,))+MID(C650,2,1)+
SUM(INDEX(1*(MID(MID(C650,3,1)*2,ROW(INDIRECT("1:"&amp;LEN(MID(C650,3,1)*2))),1)),,))+MID(C650,4,1)+
SUM(INDEX(1*(MID(MID(C650,5,1)*2,ROW(INDIRECT("1:"&amp;LEN(MID(C650,5,1)*2))),1)),,))+MID(C650,6,1)+
SUM(INDEX(1*(MID(MID(C650,8,1)*2,ROW(INDIRECT("1:"&amp;LEN(MID(C650,8,1)*2))),1)),,))+MID(C650,9,1)+
SUM(INDEX(1*(MID(MID(C650,10,1)*2,ROW(INDIRECT("1:"&amp;LEN(MID(C650,10,1)*2))),1)),,)),1),1),"0")</f>
        <v>#VALUE!</v>
      </c>
      <c r="U650" s="81" t="str">
        <f t="shared" si="142"/>
        <v/>
      </c>
      <c r="V650" s="83" t="b">
        <f t="shared" si="143"/>
        <v>0</v>
      </c>
      <c r="W650" s="112" t="e">
        <f>IF(#REF!="",FALSE,IF(OR(X650&gt;Z650,X650&lt;Y650),TRUE,FALSE))</f>
        <v>#REF!</v>
      </c>
      <c r="X650" s="112">
        <f t="shared" si="144"/>
        <v>0</v>
      </c>
      <c r="Y650" s="114" t="e">
        <f>#REF!-3/30</f>
        <v>#REF!</v>
      </c>
      <c r="Z650" s="115" t="e">
        <f>#REF!+1/30</f>
        <v>#REF!</v>
      </c>
    </row>
    <row r="651" spans="1:26" s="30" customFormat="1" x14ac:dyDescent="0.25">
      <c r="A651" s="19">
        <v>636</v>
      </c>
      <c r="B651" s="20"/>
      <c r="C651" s="149"/>
      <c r="D651" s="1"/>
      <c r="E651" s="1"/>
      <c r="F651" s="173"/>
      <c r="G651" s="55"/>
      <c r="H651" s="116" t="str">
        <f t="shared" si="145"/>
        <v/>
      </c>
      <c r="I651" s="35" t="b">
        <f t="shared" si="135"/>
        <v>0</v>
      </c>
      <c r="J651" s="80" t="str">
        <f t="shared" si="136"/>
        <v/>
      </c>
      <c r="K651" s="29" t="b">
        <f t="shared" si="146"/>
        <v>0</v>
      </c>
      <c r="L651" s="80" t="str">
        <f t="shared" si="147"/>
        <v/>
      </c>
      <c r="M651" s="81" t="e">
        <f t="shared" si="137"/>
        <v>#VALUE!</v>
      </c>
      <c r="N651" s="81" t="e">
        <f t="shared" si="138"/>
        <v>#VALUE!</v>
      </c>
      <c r="O651" s="81" t="e">
        <f t="shared" si="139"/>
        <v>#VALUE!</v>
      </c>
      <c r="P651" s="82" t="e">
        <f t="shared" si="140"/>
        <v>#VALUE!</v>
      </c>
      <c r="Q651" s="82" t="e">
        <f t="shared" si="148"/>
        <v>#VALUE!</v>
      </c>
      <c r="R651" s="82" t="b">
        <f t="shared" si="149"/>
        <v>0</v>
      </c>
      <c r="S651" s="72" t="str">
        <f t="shared" si="141"/>
        <v/>
      </c>
      <c r="T651" s="81" t="e" cm="1">
        <f t="array" aca="1" ref="T651" ca="1">TEXT(RIGHT(10-RIGHT(SUM(INDEX(1*(MID(MID(C651,1,1)*2,ROW(INDIRECT("1:"&amp;LEN(MID(C651,1,1)*2))),1)),,))+MID(C651,2,1)+
SUM(INDEX(1*(MID(MID(C651,3,1)*2,ROW(INDIRECT("1:"&amp;LEN(MID(C651,3,1)*2))),1)),,))+MID(C651,4,1)+
SUM(INDEX(1*(MID(MID(C651,5,1)*2,ROW(INDIRECT("1:"&amp;LEN(MID(C651,5,1)*2))),1)),,))+MID(C651,6,1)+
SUM(INDEX(1*(MID(MID(C651,8,1)*2,ROW(INDIRECT("1:"&amp;LEN(MID(C651,8,1)*2))),1)),,))+MID(C651,9,1)+
SUM(INDEX(1*(MID(MID(C651,10,1)*2,ROW(INDIRECT("1:"&amp;LEN(MID(C651,10,1)*2))),1)),,)),1),1),"0")</f>
        <v>#VALUE!</v>
      </c>
      <c r="U651" s="81" t="str">
        <f t="shared" si="142"/>
        <v/>
      </c>
      <c r="V651" s="83" t="b">
        <f t="shared" si="143"/>
        <v>0</v>
      </c>
      <c r="W651" s="112" t="e">
        <f>IF(#REF!="",FALSE,IF(OR(X651&gt;Z651,X651&lt;Y651),TRUE,FALSE))</f>
        <v>#REF!</v>
      </c>
      <c r="X651" s="112">
        <f t="shared" si="144"/>
        <v>0</v>
      </c>
      <c r="Y651" s="114" t="e">
        <f>#REF!-3/30</f>
        <v>#REF!</v>
      </c>
      <c r="Z651" s="115" t="e">
        <f>#REF!+1/30</f>
        <v>#REF!</v>
      </c>
    </row>
    <row r="652" spans="1:26" s="30" customFormat="1" x14ac:dyDescent="0.25">
      <c r="A652" s="19">
        <v>637</v>
      </c>
      <c r="B652" s="20"/>
      <c r="C652" s="149"/>
      <c r="D652" s="1"/>
      <c r="E652" s="1"/>
      <c r="F652" s="173"/>
      <c r="G652" s="55"/>
      <c r="H652" s="116" t="str">
        <f t="shared" si="145"/>
        <v/>
      </c>
      <c r="I652" s="35" t="b">
        <f t="shared" si="135"/>
        <v>0</v>
      </c>
      <c r="J652" s="80" t="str">
        <f t="shared" si="136"/>
        <v/>
      </c>
      <c r="K652" s="29" t="b">
        <f t="shared" si="146"/>
        <v>0</v>
      </c>
      <c r="L652" s="80" t="str">
        <f t="shared" si="147"/>
        <v/>
      </c>
      <c r="M652" s="81" t="e">
        <f t="shared" si="137"/>
        <v>#VALUE!</v>
      </c>
      <c r="N652" s="81" t="e">
        <f t="shared" si="138"/>
        <v>#VALUE!</v>
      </c>
      <c r="O652" s="81" t="e">
        <f t="shared" si="139"/>
        <v>#VALUE!</v>
      </c>
      <c r="P652" s="82" t="e">
        <f t="shared" si="140"/>
        <v>#VALUE!</v>
      </c>
      <c r="Q652" s="82" t="e">
        <f t="shared" si="148"/>
        <v>#VALUE!</v>
      </c>
      <c r="R652" s="82" t="b">
        <f t="shared" si="149"/>
        <v>0</v>
      </c>
      <c r="S652" s="72" t="str">
        <f t="shared" si="141"/>
        <v/>
      </c>
      <c r="T652" s="81" t="e" cm="1">
        <f t="array" aca="1" ref="T652" ca="1">TEXT(RIGHT(10-RIGHT(SUM(INDEX(1*(MID(MID(C652,1,1)*2,ROW(INDIRECT("1:"&amp;LEN(MID(C652,1,1)*2))),1)),,))+MID(C652,2,1)+
SUM(INDEX(1*(MID(MID(C652,3,1)*2,ROW(INDIRECT("1:"&amp;LEN(MID(C652,3,1)*2))),1)),,))+MID(C652,4,1)+
SUM(INDEX(1*(MID(MID(C652,5,1)*2,ROW(INDIRECT("1:"&amp;LEN(MID(C652,5,1)*2))),1)),,))+MID(C652,6,1)+
SUM(INDEX(1*(MID(MID(C652,8,1)*2,ROW(INDIRECT("1:"&amp;LEN(MID(C652,8,1)*2))),1)),,))+MID(C652,9,1)+
SUM(INDEX(1*(MID(MID(C652,10,1)*2,ROW(INDIRECT("1:"&amp;LEN(MID(C652,10,1)*2))),1)),,)),1),1),"0")</f>
        <v>#VALUE!</v>
      </c>
      <c r="U652" s="81" t="str">
        <f t="shared" si="142"/>
        <v/>
      </c>
      <c r="V652" s="83" t="b">
        <f t="shared" si="143"/>
        <v>0</v>
      </c>
      <c r="W652" s="112" t="e">
        <f>IF(#REF!="",FALSE,IF(OR(X652&gt;Z652,X652&lt;Y652),TRUE,FALSE))</f>
        <v>#REF!</v>
      </c>
      <c r="X652" s="112">
        <f t="shared" si="144"/>
        <v>0</v>
      </c>
      <c r="Y652" s="114" t="e">
        <f>#REF!-3/30</f>
        <v>#REF!</v>
      </c>
      <c r="Z652" s="115" t="e">
        <f>#REF!+1/30</f>
        <v>#REF!</v>
      </c>
    </row>
    <row r="653" spans="1:26" s="30" customFormat="1" x14ac:dyDescent="0.25">
      <c r="A653" s="19">
        <v>638</v>
      </c>
      <c r="B653" s="20"/>
      <c r="C653" s="149"/>
      <c r="D653" s="1"/>
      <c r="E653" s="1"/>
      <c r="F653" s="173"/>
      <c r="G653" s="55"/>
      <c r="H653" s="116" t="str">
        <f t="shared" si="145"/>
        <v/>
      </c>
      <c r="I653" s="35" t="b">
        <f t="shared" si="135"/>
        <v>0</v>
      </c>
      <c r="J653" s="80" t="str">
        <f t="shared" si="136"/>
        <v/>
      </c>
      <c r="K653" s="29" t="b">
        <f t="shared" si="146"/>
        <v>0</v>
      </c>
      <c r="L653" s="80" t="str">
        <f t="shared" si="147"/>
        <v/>
      </c>
      <c r="M653" s="81" t="e">
        <f t="shared" si="137"/>
        <v>#VALUE!</v>
      </c>
      <c r="N653" s="81" t="e">
        <f t="shared" si="138"/>
        <v>#VALUE!</v>
      </c>
      <c r="O653" s="81" t="e">
        <f t="shared" si="139"/>
        <v>#VALUE!</v>
      </c>
      <c r="P653" s="82" t="e">
        <f t="shared" si="140"/>
        <v>#VALUE!</v>
      </c>
      <c r="Q653" s="82" t="e">
        <f t="shared" si="148"/>
        <v>#VALUE!</v>
      </c>
      <c r="R653" s="82" t="b">
        <f t="shared" si="149"/>
        <v>0</v>
      </c>
      <c r="S653" s="72" t="str">
        <f t="shared" si="141"/>
        <v/>
      </c>
      <c r="T653" s="81" t="e" cm="1">
        <f t="array" aca="1" ref="T653" ca="1">TEXT(RIGHT(10-RIGHT(SUM(INDEX(1*(MID(MID(C653,1,1)*2,ROW(INDIRECT("1:"&amp;LEN(MID(C653,1,1)*2))),1)),,))+MID(C653,2,1)+
SUM(INDEX(1*(MID(MID(C653,3,1)*2,ROW(INDIRECT("1:"&amp;LEN(MID(C653,3,1)*2))),1)),,))+MID(C653,4,1)+
SUM(INDEX(1*(MID(MID(C653,5,1)*2,ROW(INDIRECT("1:"&amp;LEN(MID(C653,5,1)*2))),1)),,))+MID(C653,6,1)+
SUM(INDEX(1*(MID(MID(C653,8,1)*2,ROW(INDIRECT("1:"&amp;LEN(MID(C653,8,1)*2))),1)),,))+MID(C653,9,1)+
SUM(INDEX(1*(MID(MID(C653,10,1)*2,ROW(INDIRECT("1:"&amp;LEN(MID(C653,10,1)*2))),1)),,)),1),1),"0")</f>
        <v>#VALUE!</v>
      </c>
      <c r="U653" s="81" t="str">
        <f t="shared" si="142"/>
        <v/>
      </c>
      <c r="V653" s="83" t="b">
        <f t="shared" si="143"/>
        <v>0</v>
      </c>
      <c r="W653" s="112" t="e">
        <f>IF(#REF!="",FALSE,IF(OR(X653&gt;Z653,X653&lt;Y653),TRUE,FALSE))</f>
        <v>#REF!</v>
      </c>
      <c r="X653" s="112">
        <f t="shared" si="144"/>
        <v>0</v>
      </c>
      <c r="Y653" s="114" t="e">
        <f>#REF!-3/30</f>
        <v>#REF!</v>
      </c>
      <c r="Z653" s="115" t="e">
        <f>#REF!+1/30</f>
        <v>#REF!</v>
      </c>
    </row>
    <row r="654" spans="1:26" s="30" customFormat="1" x14ac:dyDescent="0.25">
      <c r="A654" s="19">
        <v>639</v>
      </c>
      <c r="B654" s="20"/>
      <c r="C654" s="149"/>
      <c r="D654" s="1"/>
      <c r="E654" s="1"/>
      <c r="F654" s="173"/>
      <c r="G654" s="55"/>
      <c r="H654" s="116" t="str">
        <f t="shared" si="145"/>
        <v/>
      </c>
      <c r="I654" s="35" t="b">
        <f t="shared" si="135"/>
        <v>0</v>
      </c>
      <c r="J654" s="80" t="str">
        <f t="shared" si="136"/>
        <v/>
      </c>
      <c r="K654" s="29" t="b">
        <f t="shared" si="146"/>
        <v>0</v>
      </c>
      <c r="L654" s="80" t="str">
        <f t="shared" si="147"/>
        <v/>
      </c>
      <c r="M654" s="81" t="e">
        <f t="shared" si="137"/>
        <v>#VALUE!</v>
      </c>
      <c r="N654" s="81" t="e">
        <f t="shared" si="138"/>
        <v>#VALUE!</v>
      </c>
      <c r="O654" s="81" t="e">
        <f t="shared" si="139"/>
        <v>#VALUE!</v>
      </c>
      <c r="P654" s="82" t="e">
        <f t="shared" si="140"/>
        <v>#VALUE!</v>
      </c>
      <c r="Q654" s="82" t="e">
        <f t="shared" si="148"/>
        <v>#VALUE!</v>
      </c>
      <c r="R654" s="82" t="b">
        <f t="shared" si="149"/>
        <v>0</v>
      </c>
      <c r="S654" s="72" t="str">
        <f t="shared" si="141"/>
        <v/>
      </c>
      <c r="T654" s="81" t="e" cm="1">
        <f t="array" aca="1" ref="T654" ca="1">TEXT(RIGHT(10-RIGHT(SUM(INDEX(1*(MID(MID(C654,1,1)*2,ROW(INDIRECT("1:"&amp;LEN(MID(C654,1,1)*2))),1)),,))+MID(C654,2,1)+
SUM(INDEX(1*(MID(MID(C654,3,1)*2,ROW(INDIRECT("1:"&amp;LEN(MID(C654,3,1)*2))),1)),,))+MID(C654,4,1)+
SUM(INDEX(1*(MID(MID(C654,5,1)*2,ROW(INDIRECT("1:"&amp;LEN(MID(C654,5,1)*2))),1)),,))+MID(C654,6,1)+
SUM(INDEX(1*(MID(MID(C654,8,1)*2,ROW(INDIRECT("1:"&amp;LEN(MID(C654,8,1)*2))),1)),,))+MID(C654,9,1)+
SUM(INDEX(1*(MID(MID(C654,10,1)*2,ROW(INDIRECT("1:"&amp;LEN(MID(C654,10,1)*2))),1)),,)),1),1),"0")</f>
        <v>#VALUE!</v>
      </c>
      <c r="U654" s="81" t="str">
        <f t="shared" si="142"/>
        <v/>
      </c>
      <c r="V654" s="83" t="b">
        <f t="shared" si="143"/>
        <v>0</v>
      </c>
      <c r="W654" s="112" t="e">
        <f>IF(#REF!="",FALSE,IF(OR(X654&gt;Z654,X654&lt;Y654),TRUE,FALSE))</f>
        <v>#REF!</v>
      </c>
      <c r="X654" s="112">
        <f t="shared" si="144"/>
        <v>0</v>
      </c>
      <c r="Y654" s="114" t="e">
        <f>#REF!-3/30</f>
        <v>#REF!</v>
      </c>
      <c r="Z654" s="115" t="e">
        <f>#REF!+1/30</f>
        <v>#REF!</v>
      </c>
    </row>
    <row r="655" spans="1:26" s="30" customFormat="1" x14ac:dyDescent="0.25">
      <c r="A655" s="19">
        <v>640</v>
      </c>
      <c r="B655" s="20"/>
      <c r="C655" s="149"/>
      <c r="D655" s="1"/>
      <c r="E655" s="1"/>
      <c r="F655" s="173"/>
      <c r="G655" s="55"/>
      <c r="H655" s="116" t="str">
        <f t="shared" si="145"/>
        <v/>
      </c>
      <c r="I655" s="35" t="b">
        <f t="shared" si="135"/>
        <v>0</v>
      </c>
      <c r="J655" s="80" t="str">
        <f t="shared" si="136"/>
        <v/>
      </c>
      <c r="K655" s="29" t="b">
        <f t="shared" si="146"/>
        <v>0</v>
      </c>
      <c r="L655" s="80" t="str">
        <f t="shared" si="147"/>
        <v/>
      </c>
      <c r="M655" s="81" t="e">
        <f t="shared" si="137"/>
        <v>#VALUE!</v>
      </c>
      <c r="N655" s="81" t="e">
        <f t="shared" si="138"/>
        <v>#VALUE!</v>
      </c>
      <c r="O655" s="81" t="e">
        <f t="shared" si="139"/>
        <v>#VALUE!</v>
      </c>
      <c r="P655" s="82" t="e">
        <f t="shared" si="140"/>
        <v>#VALUE!</v>
      </c>
      <c r="Q655" s="82" t="e">
        <f t="shared" si="148"/>
        <v>#VALUE!</v>
      </c>
      <c r="R655" s="82" t="b">
        <f t="shared" si="149"/>
        <v>0</v>
      </c>
      <c r="S655" s="72" t="str">
        <f t="shared" si="141"/>
        <v/>
      </c>
      <c r="T655" s="81" t="e" cm="1">
        <f t="array" aca="1" ref="T655" ca="1">TEXT(RIGHT(10-RIGHT(SUM(INDEX(1*(MID(MID(C655,1,1)*2,ROW(INDIRECT("1:"&amp;LEN(MID(C655,1,1)*2))),1)),,))+MID(C655,2,1)+
SUM(INDEX(1*(MID(MID(C655,3,1)*2,ROW(INDIRECT("1:"&amp;LEN(MID(C655,3,1)*2))),1)),,))+MID(C655,4,1)+
SUM(INDEX(1*(MID(MID(C655,5,1)*2,ROW(INDIRECT("1:"&amp;LEN(MID(C655,5,1)*2))),1)),,))+MID(C655,6,1)+
SUM(INDEX(1*(MID(MID(C655,8,1)*2,ROW(INDIRECT("1:"&amp;LEN(MID(C655,8,1)*2))),1)),,))+MID(C655,9,1)+
SUM(INDEX(1*(MID(MID(C655,10,1)*2,ROW(INDIRECT("1:"&amp;LEN(MID(C655,10,1)*2))),1)),,)),1),1),"0")</f>
        <v>#VALUE!</v>
      </c>
      <c r="U655" s="81" t="str">
        <f t="shared" si="142"/>
        <v/>
      </c>
      <c r="V655" s="83" t="b">
        <f t="shared" si="143"/>
        <v>0</v>
      </c>
      <c r="W655" s="112" t="e">
        <f>IF(#REF!="",FALSE,IF(OR(X655&gt;Z655,X655&lt;Y655),TRUE,FALSE))</f>
        <v>#REF!</v>
      </c>
      <c r="X655" s="112">
        <f t="shared" si="144"/>
        <v>0</v>
      </c>
      <c r="Y655" s="114" t="e">
        <f>#REF!-3/30</f>
        <v>#REF!</v>
      </c>
      <c r="Z655" s="115" t="e">
        <f>#REF!+1/30</f>
        <v>#REF!</v>
      </c>
    </row>
    <row r="656" spans="1:26" s="30" customFormat="1" x14ac:dyDescent="0.25">
      <c r="A656" s="19">
        <v>641</v>
      </c>
      <c r="B656" s="20"/>
      <c r="C656" s="149"/>
      <c r="D656" s="1"/>
      <c r="E656" s="1"/>
      <c r="F656" s="173"/>
      <c r="G656" s="55"/>
      <c r="H656" s="116" t="str">
        <f t="shared" si="145"/>
        <v/>
      </c>
      <c r="I656" s="35" t="b">
        <f t="shared" ref="I656:I719" si="150">V656</f>
        <v>0</v>
      </c>
      <c r="J656" s="80" t="str">
        <f t="shared" ref="J656:J719" si="151">IF(I656,J$13,"")</f>
        <v/>
      </c>
      <c r="K656" s="29" t="b">
        <f t="shared" si="146"/>
        <v>0</v>
      </c>
      <c r="L656" s="80" t="str">
        <f t="shared" si="147"/>
        <v/>
      </c>
      <c r="M656" s="81" t="e">
        <f t="shared" ref="M656:M719" si="152">VALUE(LEFT(C656,2))</f>
        <v>#VALUE!</v>
      </c>
      <c r="N656" s="81" t="e">
        <f t="shared" ref="N656:N719" si="153">VALUE(MID(C656,3,2))</f>
        <v>#VALUE!</v>
      </c>
      <c r="O656" s="81" t="e">
        <f t="shared" ref="O656:O719" si="154">TEXT(IF(VALUE(MID(C656,5,2))&gt;31,MID(C656,5,2)-60,VALUE(MID(C656,5,2))),"00")</f>
        <v>#VALUE!</v>
      </c>
      <c r="P656" s="82" t="e">
        <f t="shared" ref="P656:P719" si="155">DATEVALUE(IF(VALUE(LEFT(C656,2))&lt;20,20,19)&amp;TEXT(M656,"00")&amp;"/"&amp;N656&amp;"/"&amp;O656)</f>
        <v>#VALUE!</v>
      </c>
      <c r="Q656" s="82" t="e">
        <f t="shared" si="148"/>
        <v>#VALUE!</v>
      </c>
      <c r="R656" s="82" t="b">
        <f t="shared" si="149"/>
        <v>0</v>
      </c>
      <c r="S656" s="72" t="str">
        <f t="shared" ref="S656:S719" si="156">RIGHT(C656,1)</f>
        <v/>
      </c>
      <c r="T656" s="81" t="e" cm="1">
        <f t="array" aca="1" ref="T656" ca="1">TEXT(RIGHT(10-RIGHT(SUM(INDEX(1*(MID(MID(C656,1,1)*2,ROW(INDIRECT("1:"&amp;LEN(MID(C656,1,1)*2))),1)),,))+MID(C656,2,1)+
SUM(INDEX(1*(MID(MID(C656,3,1)*2,ROW(INDIRECT("1:"&amp;LEN(MID(C656,3,1)*2))),1)),,))+MID(C656,4,1)+
SUM(INDEX(1*(MID(MID(C656,5,1)*2,ROW(INDIRECT("1:"&amp;LEN(MID(C656,5,1)*2))),1)),,))+MID(C656,6,1)+
SUM(INDEX(1*(MID(MID(C656,8,1)*2,ROW(INDIRECT("1:"&amp;LEN(MID(C656,8,1)*2))),1)),,))+MID(C656,9,1)+
SUM(INDEX(1*(MID(MID(C656,10,1)*2,ROW(INDIRECT("1:"&amp;LEN(MID(C656,10,1)*2))),1)),,)),1),1),"0")</f>
        <v>#VALUE!</v>
      </c>
      <c r="U656" s="81" t="str">
        <f t="shared" ref="U656:U719" si="157">IF(C656="","",T656=S656)</f>
        <v/>
      </c>
      <c r="V656" s="83" t="b">
        <f t="shared" ref="V656:V719" si="158">IFERROR(NOT(IF(C656&lt;&gt;"",AND(R656,U656),TRUE)),TRUE)</f>
        <v>0</v>
      </c>
      <c r="W656" s="112" t="e">
        <f>IF(#REF!="",FALSE,IF(OR(X656&gt;Z656,X656&lt;Y656),TRUE,FALSE))</f>
        <v>#REF!</v>
      </c>
      <c r="X656" s="112">
        <f t="shared" ref="X656:X719" si="159">(E656-D656)/30</f>
        <v>0</v>
      </c>
      <c r="Y656" s="114" t="e">
        <f>#REF!-3/30</f>
        <v>#REF!</v>
      </c>
      <c r="Z656" s="115" t="e">
        <f>#REF!+1/30</f>
        <v>#REF!</v>
      </c>
    </row>
    <row r="657" spans="1:26" s="30" customFormat="1" x14ac:dyDescent="0.25">
      <c r="A657" s="19">
        <v>642</v>
      </c>
      <c r="B657" s="20"/>
      <c r="C657" s="149"/>
      <c r="D657" s="1"/>
      <c r="E657" s="1"/>
      <c r="F657" s="173"/>
      <c r="G657" s="55"/>
      <c r="H657" s="116" t="str">
        <f t="shared" ref="H657:H720" si="160">IF(J657="","",J657&amp;". ")&amp;IF(L657="","",L657&amp;". ")</f>
        <v/>
      </c>
      <c r="I657" s="35" t="b">
        <f t="shared" si="150"/>
        <v>0</v>
      </c>
      <c r="J657" s="80" t="str">
        <f t="shared" si="151"/>
        <v/>
      </c>
      <c r="K657" s="29" t="b">
        <f t="shared" ref="K657:K720" si="161">IF(COUNTA(D657:E657)&gt;1,E657&lt;D657,FALSE)</f>
        <v>0</v>
      </c>
      <c r="L657" s="80" t="str">
        <f t="shared" ref="L657:L720" si="162">IF(K657,L$13,"")</f>
        <v/>
      </c>
      <c r="M657" s="81" t="e">
        <f t="shared" si="152"/>
        <v>#VALUE!</v>
      </c>
      <c r="N657" s="81" t="e">
        <f t="shared" si="153"/>
        <v>#VALUE!</v>
      </c>
      <c r="O657" s="81" t="e">
        <f t="shared" si="154"/>
        <v>#VALUE!</v>
      </c>
      <c r="P657" s="82" t="e">
        <f t="shared" si="155"/>
        <v>#VALUE!</v>
      </c>
      <c r="Q657" s="82" t="e">
        <f t="shared" ref="Q657:Q720" si="163">DATE(M657,N657,O657)</f>
        <v>#VALUE!</v>
      </c>
      <c r="R657" s="82" t="b">
        <f t="shared" si="149"/>
        <v>0</v>
      </c>
      <c r="S657" s="72" t="str">
        <f t="shared" si="156"/>
        <v/>
      </c>
      <c r="T657" s="81" t="e" cm="1">
        <f t="array" aca="1" ref="T657" ca="1">TEXT(RIGHT(10-RIGHT(SUM(INDEX(1*(MID(MID(C657,1,1)*2,ROW(INDIRECT("1:"&amp;LEN(MID(C657,1,1)*2))),1)),,))+MID(C657,2,1)+
SUM(INDEX(1*(MID(MID(C657,3,1)*2,ROW(INDIRECT("1:"&amp;LEN(MID(C657,3,1)*2))),1)),,))+MID(C657,4,1)+
SUM(INDEX(1*(MID(MID(C657,5,1)*2,ROW(INDIRECT("1:"&amp;LEN(MID(C657,5,1)*2))),1)),,))+MID(C657,6,1)+
SUM(INDEX(1*(MID(MID(C657,8,1)*2,ROW(INDIRECT("1:"&amp;LEN(MID(C657,8,1)*2))),1)),,))+MID(C657,9,1)+
SUM(INDEX(1*(MID(MID(C657,10,1)*2,ROW(INDIRECT("1:"&amp;LEN(MID(C657,10,1)*2))),1)),,)),1),1),"0")</f>
        <v>#VALUE!</v>
      </c>
      <c r="U657" s="81" t="str">
        <f t="shared" si="157"/>
        <v/>
      </c>
      <c r="V657" s="83" t="b">
        <f t="shared" si="158"/>
        <v>0</v>
      </c>
      <c r="W657" s="112" t="e">
        <f>IF(#REF!="",FALSE,IF(OR(X657&gt;Z657,X657&lt;Y657),TRUE,FALSE))</f>
        <v>#REF!</v>
      </c>
      <c r="X657" s="112">
        <f t="shared" si="159"/>
        <v>0</v>
      </c>
      <c r="Y657" s="114" t="e">
        <f>#REF!-3/30</f>
        <v>#REF!</v>
      </c>
      <c r="Z657" s="115" t="e">
        <f>#REF!+1/30</f>
        <v>#REF!</v>
      </c>
    </row>
    <row r="658" spans="1:26" s="30" customFormat="1" x14ac:dyDescent="0.25">
      <c r="A658" s="19">
        <v>643</v>
      </c>
      <c r="B658" s="20"/>
      <c r="C658" s="149"/>
      <c r="D658" s="1"/>
      <c r="E658" s="1"/>
      <c r="F658" s="173"/>
      <c r="G658" s="55"/>
      <c r="H658" s="116" t="str">
        <f t="shared" si="160"/>
        <v/>
      </c>
      <c r="I658" s="35" t="b">
        <f t="shared" si="150"/>
        <v>0</v>
      </c>
      <c r="J658" s="80" t="str">
        <f t="shared" si="151"/>
        <v/>
      </c>
      <c r="K658" s="29" t="b">
        <f t="shared" si="161"/>
        <v>0</v>
      </c>
      <c r="L658" s="80" t="str">
        <f t="shared" si="162"/>
        <v/>
      </c>
      <c r="M658" s="81" t="e">
        <f t="shared" si="152"/>
        <v>#VALUE!</v>
      </c>
      <c r="N658" s="81" t="e">
        <f t="shared" si="153"/>
        <v>#VALUE!</v>
      </c>
      <c r="O658" s="81" t="e">
        <f t="shared" si="154"/>
        <v>#VALUE!</v>
      </c>
      <c r="P658" s="82" t="e">
        <f t="shared" si="155"/>
        <v>#VALUE!</v>
      </c>
      <c r="Q658" s="82" t="e">
        <f t="shared" si="163"/>
        <v>#VALUE!</v>
      </c>
      <c r="R658" s="82" t="b">
        <f t="shared" ref="R658:R721" si="164">NOT(ISERR(AND(N658&lt;13,VALUE(O658)&lt;31,P658=Q658)))</f>
        <v>0</v>
      </c>
      <c r="S658" s="72" t="str">
        <f t="shared" si="156"/>
        <v/>
      </c>
      <c r="T658" s="81" t="e" cm="1">
        <f t="array" aca="1" ref="T658" ca="1">TEXT(RIGHT(10-RIGHT(SUM(INDEX(1*(MID(MID(C658,1,1)*2,ROW(INDIRECT("1:"&amp;LEN(MID(C658,1,1)*2))),1)),,))+MID(C658,2,1)+
SUM(INDEX(1*(MID(MID(C658,3,1)*2,ROW(INDIRECT("1:"&amp;LEN(MID(C658,3,1)*2))),1)),,))+MID(C658,4,1)+
SUM(INDEX(1*(MID(MID(C658,5,1)*2,ROW(INDIRECT("1:"&amp;LEN(MID(C658,5,1)*2))),1)),,))+MID(C658,6,1)+
SUM(INDEX(1*(MID(MID(C658,8,1)*2,ROW(INDIRECT("1:"&amp;LEN(MID(C658,8,1)*2))),1)),,))+MID(C658,9,1)+
SUM(INDEX(1*(MID(MID(C658,10,1)*2,ROW(INDIRECT("1:"&amp;LEN(MID(C658,10,1)*2))),1)),,)),1),1),"0")</f>
        <v>#VALUE!</v>
      </c>
      <c r="U658" s="81" t="str">
        <f t="shared" si="157"/>
        <v/>
      </c>
      <c r="V658" s="83" t="b">
        <f t="shared" si="158"/>
        <v>0</v>
      </c>
      <c r="W658" s="112" t="e">
        <f>IF(#REF!="",FALSE,IF(OR(X658&gt;Z658,X658&lt;Y658),TRUE,FALSE))</f>
        <v>#REF!</v>
      </c>
      <c r="X658" s="112">
        <f t="shared" si="159"/>
        <v>0</v>
      </c>
      <c r="Y658" s="114" t="e">
        <f>#REF!-3/30</f>
        <v>#REF!</v>
      </c>
      <c r="Z658" s="115" t="e">
        <f>#REF!+1/30</f>
        <v>#REF!</v>
      </c>
    </row>
    <row r="659" spans="1:26" s="30" customFormat="1" x14ac:dyDescent="0.25">
      <c r="A659" s="19">
        <v>644</v>
      </c>
      <c r="B659" s="20"/>
      <c r="C659" s="149"/>
      <c r="D659" s="1"/>
      <c r="E659" s="1"/>
      <c r="F659" s="173"/>
      <c r="G659" s="55"/>
      <c r="H659" s="116" t="str">
        <f t="shared" si="160"/>
        <v/>
      </c>
      <c r="I659" s="35" t="b">
        <f t="shared" si="150"/>
        <v>0</v>
      </c>
      <c r="J659" s="80" t="str">
        <f t="shared" si="151"/>
        <v/>
      </c>
      <c r="K659" s="29" t="b">
        <f t="shared" si="161"/>
        <v>0</v>
      </c>
      <c r="L659" s="80" t="str">
        <f t="shared" si="162"/>
        <v/>
      </c>
      <c r="M659" s="81" t="e">
        <f t="shared" si="152"/>
        <v>#VALUE!</v>
      </c>
      <c r="N659" s="81" t="e">
        <f t="shared" si="153"/>
        <v>#VALUE!</v>
      </c>
      <c r="O659" s="81" t="e">
        <f t="shared" si="154"/>
        <v>#VALUE!</v>
      </c>
      <c r="P659" s="82" t="e">
        <f t="shared" si="155"/>
        <v>#VALUE!</v>
      </c>
      <c r="Q659" s="82" t="e">
        <f t="shared" si="163"/>
        <v>#VALUE!</v>
      </c>
      <c r="R659" s="82" t="b">
        <f t="shared" si="164"/>
        <v>0</v>
      </c>
      <c r="S659" s="72" t="str">
        <f t="shared" si="156"/>
        <v/>
      </c>
      <c r="T659" s="81" t="e" cm="1">
        <f t="array" aca="1" ref="T659" ca="1">TEXT(RIGHT(10-RIGHT(SUM(INDEX(1*(MID(MID(C659,1,1)*2,ROW(INDIRECT("1:"&amp;LEN(MID(C659,1,1)*2))),1)),,))+MID(C659,2,1)+
SUM(INDEX(1*(MID(MID(C659,3,1)*2,ROW(INDIRECT("1:"&amp;LEN(MID(C659,3,1)*2))),1)),,))+MID(C659,4,1)+
SUM(INDEX(1*(MID(MID(C659,5,1)*2,ROW(INDIRECT("1:"&amp;LEN(MID(C659,5,1)*2))),1)),,))+MID(C659,6,1)+
SUM(INDEX(1*(MID(MID(C659,8,1)*2,ROW(INDIRECT("1:"&amp;LEN(MID(C659,8,1)*2))),1)),,))+MID(C659,9,1)+
SUM(INDEX(1*(MID(MID(C659,10,1)*2,ROW(INDIRECT("1:"&amp;LEN(MID(C659,10,1)*2))),1)),,)),1),1),"0")</f>
        <v>#VALUE!</v>
      </c>
      <c r="U659" s="81" t="str">
        <f t="shared" si="157"/>
        <v/>
      </c>
      <c r="V659" s="83" t="b">
        <f t="shared" si="158"/>
        <v>0</v>
      </c>
      <c r="W659" s="112" t="e">
        <f>IF(#REF!="",FALSE,IF(OR(X659&gt;Z659,X659&lt;Y659),TRUE,FALSE))</f>
        <v>#REF!</v>
      </c>
      <c r="X659" s="112">
        <f t="shared" si="159"/>
        <v>0</v>
      </c>
      <c r="Y659" s="114" t="e">
        <f>#REF!-3/30</f>
        <v>#REF!</v>
      </c>
      <c r="Z659" s="115" t="e">
        <f>#REF!+1/30</f>
        <v>#REF!</v>
      </c>
    </row>
    <row r="660" spans="1:26" s="30" customFormat="1" x14ac:dyDescent="0.25">
      <c r="A660" s="19">
        <v>645</v>
      </c>
      <c r="B660" s="20"/>
      <c r="C660" s="149"/>
      <c r="D660" s="1"/>
      <c r="E660" s="1"/>
      <c r="F660" s="173"/>
      <c r="G660" s="55"/>
      <c r="H660" s="116" t="str">
        <f t="shared" si="160"/>
        <v/>
      </c>
      <c r="I660" s="35" t="b">
        <f t="shared" si="150"/>
        <v>0</v>
      </c>
      <c r="J660" s="80" t="str">
        <f t="shared" si="151"/>
        <v/>
      </c>
      <c r="K660" s="29" t="b">
        <f t="shared" si="161"/>
        <v>0</v>
      </c>
      <c r="L660" s="80" t="str">
        <f t="shared" si="162"/>
        <v/>
      </c>
      <c r="M660" s="81" t="e">
        <f t="shared" si="152"/>
        <v>#VALUE!</v>
      </c>
      <c r="N660" s="81" t="e">
        <f t="shared" si="153"/>
        <v>#VALUE!</v>
      </c>
      <c r="O660" s="81" t="e">
        <f t="shared" si="154"/>
        <v>#VALUE!</v>
      </c>
      <c r="P660" s="82" t="e">
        <f t="shared" si="155"/>
        <v>#VALUE!</v>
      </c>
      <c r="Q660" s="82" t="e">
        <f t="shared" si="163"/>
        <v>#VALUE!</v>
      </c>
      <c r="R660" s="82" t="b">
        <f t="shared" si="164"/>
        <v>0</v>
      </c>
      <c r="S660" s="72" t="str">
        <f t="shared" si="156"/>
        <v/>
      </c>
      <c r="T660" s="81" t="e" cm="1">
        <f t="array" aca="1" ref="T660" ca="1">TEXT(RIGHT(10-RIGHT(SUM(INDEX(1*(MID(MID(C660,1,1)*2,ROW(INDIRECT("1:"&amp;LEN(MID(C660,1,1)*2))),1)),,))+MID(C660,2,1)+
SUM(INDEX(1*(MID(MID(C660,3,1)*2,ROW(INDIRECT("1:"&amp;LEN(MID(C660,3,1)*2))),1)),,))+MID(C660,4,1)+
SUM(INDEX(1*(MID(MID(C660,5,1)*2,ROW(INDIRECT("1:"&amp;LEN(MID(C660,5,1)*2))),1)),,))+MID(C660,6,1)+
SUM(INDEX(1*(MID(MID(C660,8,1)*2,ROW(INDIRECT("1:"&amp;LEN(MID(C660,8,1)*2))),1)),,))+MID(C660,9,1)+
SUM(INDEX(1*(MID(MID(C660,10,1)*2,ROW(INDIRECT("1:"&amp;LEN(MID(C660,10,1)*2))),1)),,)),1),1),"0")</f>
        <v>#VALUE!</v>
      </c>
      <c r="U660" s="81" t="str">
        <f t="shared" si="157"/>
        <v/>
      </c>
      <c r="V660" s="83" t="b">
        <f t="shared" si="158"/>
        <v>0</v>
      </c>
      <c r="W660" s="112" t="e">
        <f>IF(#REF!="",FALSE,IF(OR(X660&gt;Z660,X660&lt;Y660),TRUE,FALSE))</f>
        <v>#REF!</v>
      </c>
      <c r="X660" s="112">
        <f t="shared" si="159"/>
        <v>0</v>
      </c>
      <c r="Y660" s="114" t="e">
        <f>#REF!-3/30</f>
        <v>#REF!</v>
      </c>
      <c r="Z660" s="115" t="e">
        <f>#REF!+1/30</f>
        <v>#REF!</v>
      </c>
    </row>
    <row r="661" spans="1:26" s="30" customFormat="1" x14ac:dyDescent="0.25">
      <c r="A661" s="19">
        <v>646</v>
      </c>
      <c r="B661" s="20"/>
      <c r="C661" s="149"/>
      <c r="D661" s="1"/>
      <c r="E661" s="1"/>
      <c r="F661" s="173"/>
      <c r="G661" s="55"/>
      <c r="H661" s="116" t="str">
        <f t="shared" si="160"/>
        <v/>
      </c>
      <c r="I661" s="35" t="b">
        <f t="shared" si="150"/>
        <v>0</v>
      </c>
      <c r="J661" s="80" t="str">
        <f t="shared" si="151"/>
        <v/>
      </c>
      <c r="K661" s="29" t="b">
        <f t="shared" si="161"/>
        <v>0</v>
      </c>
      <c r="L661" s="80" t="str">
        <f t="shared" si="162"/>
        <v/>
      </c>
      <c r="M661" s="81" t="e">
        <f t="shared" si="152"/>
        <v>#VALUE!</v>
      </c>
      <c r="N661" s="81" t="e">
        <f t="shared" si="153"/>
        <v>#VALUE!</v>
      </c>
      <c r="O661" s="81" t="e">
        <f t="shared" si="154"/>
        <v>#VALUE!</v>
      </c>
      <c r="P661" s="82" t="e">
        <f t="shared" si="155"/>
        <v>#VALUE!</v>
      </c>
      <c r="Q661" s="82" t="e">
        <f t="shared" si="163"/>
        <v>#VALUE!</v>
      </c>
      <c r="R661" s="82" t="b">
        <f t="shared" si="164"/>
        <v>0</v>
      </c>
      <c r="S661" s="72" t="str">
        <f t="shared" si="156"/>
        <v/>
      </c>
      <c r="T661" s="81" t="e" cm="1">
        <f t="array" aca="1" ref="T661" ca="1">TEXT(RIGHT(10-RIGHT(SUM(INDEX(1*(MID(MID(C661,1,1)*2,ROW(INDIRECT("1:"&amp;LEN(MID(C661,1,1)*2))),1)),,))+MID(C661,2,1)+
SUM(INDEX(1*(MID(MID(C661,3,1)*2,ROW(INDIRECT("1:"&amp;LEN(MID(C661,3,1)*2))),1)),,))+MID(C661,4,1)+
SUM(INDEX(1*(MID(MID(C661,5,1)*2,ROW(INDIRECT("1:"&amp;LEN(MID(C661,5,1)*2))),1)),,))+MID(C661,6,1)+
SUM(INDEX(1*(MID(MID(C661,8,1)*2,ROW(INDIRECT("1:"&amp;LEN(MID(C661,8,1)*2))),1)),,))+MID(C661,9,1)+
SUM(INDEX(1*(MID(MID(C661,10,1)*2,ROW(INDIRECT("1:"&amp;LEN(MID(C661,10,1)*2))),1)),,)),1),1),"0")</f>
        <v>#VALUE!</v>
      </c>
      <c r="U661" s="81" t="str">
        <f t="shared" si="157"/>
        <v/>
      </c>
      <c r="V661" s="83" t="b">
        <f t="shared" si="158"/>
        <v>0</v>
      </c>
      <c r="W661" s="112" t="e">
        <f>IF(#REF!="",FALSE,IF(OR(X661&gt;Z661,X661&lt;Y661),TRUE,FALSE))</f>
        <v>#REF!</v>
      </c>
      <c r="X661" s="112">
        <f t="shared" si="159"/>
        <v>0</v>
      </c>
      <c r="Y661" s="114" t="e">
        <f>#REF!-3/30</f>
        <v>#REF!</v>
      </c>
      <c r="Z661" s="115" t="e">
        <f>#REF!+1/30</f>
        <v>#REF!</v>
      </c>
    </row>
    <row r="662" spans="1:26" s="30" customFormat="1" x14ac:dyDescent="0.25">
      <c r="A662" s="19">
        <v>647</v>
      </c>
      <c r="B662" s="20"/>
      <c r="C662" s="149"/>
      <c r="D662" s="1"/>
      <c r="E662" s="1"/>
      <c r="F662" s="173"/>
      <c r="G662" s="55"/>
      <c r="H662" s="116" t="str">
        <f t="shared" si="160"/>
        <v/>
      </c>
      <c r="I662" s="35" t="b">
        <f t="shared" si="150"/>
        <v>0</v>
      </c>
      <c r="J662" s="80" t="str">
        <f t="shared" si="151"/>
        <v/>
      </c>
      <c r="K662" s="29" t="b">
        <f t="shared" si="161"/>
        <v>0</v>
      </c>
      <c r="L662" s="80" t="str">
        <f t="shared" si="162"/>
        <v/>
      </c>
      <c r="M662" s="81" t="e">
        <f t="shared" si="152"/>
        <v>#VALUE!</v>
      </c>
      <c r="N662" s="81" t="e">
        <f t="shared" si="153"/>
        <v>#VALUE!</v>
      </c>
      <c r="O662" s="81" t="e">
        <f t="shared" si="154"/>
        <v>#VALUE!</v>
      </c>
      <c r="P662" s="82" t="e">
        <f t="shared" si="155"/>
        <v>#VALUE!</v>
      </c>
      <c r="Q662" s="82" t="e">
        <f t="shared" si="163"/>
        <v>#VALUE!</v>
      </c>
      <c r="R662" s="82" t="b">
        <f t="shared" si="164"/>
        <v>0</v>
      </c>
      <c r="S662" s="72" t="str">
        <f t="shared" si="156"/>
        <v/>
      </c>
      <c r="T662" s="81" t="e" cm="1">
        <f t="array" aca="1" ref="T662" ca="1">TEXT(RIGHT(10-RIGHT(SUM(INDEX(1*(MID(MID(C662,1,1)*2,ROW(INDIRECT("1:"&amp;LEN(MID(C662,1,1)*2))),1)),,))+MID(C662,2,1)+
SUM(INDEX(1*(MID(MID(C662,3,1)*2,ROW(INDIRECT("1:"&amp;LEN(MID(C662,3,1)*2))),1)),,))+MID(C662,4,1)+
SUM(INDEX(1*(MID(MID(C662,5,1)*2,ROW(INDIRECT("1:"&amp;LEN(MID(C662,5,1)*2))),1)),,))+MID(C662,6,1)+
SUM(INDEX(1*(MID(MID(C662,8,1)*2,ROW(INDIRECT("1:"&amp;LEN(MID(C662,8,1)*2))),1)),,))+MID(C662,9,1)+
SUM(INDEX(1*(MID(MID(C662,10,1)*2,ROW(INDIRECT("1:"&amp;LEN(MID(C662,10,1)*2))),1)),,)),1),1),"0")</f>
        <v>#VALUE!</v>
      </c>
      <c r="U662" s="81" t="str">
        <f t="shared" si="157"/>
        <v/>
      </c>
      <c r="V662" s="83" t="b">
        <f t="shared" si="158"/>
        <v>0</v>
      </c>
      <c r="W662" s="112" t="e">
        <f>IF(#REF!="",FALSE,IF(OR(X662&gt;Z662,X662&lt;Y662),TRUE,FALSE))</f>
        <v>#REF!</v>
      </c>
      <c r="X662" s="112">
        <f t="shared" si="159"/>
        <v>0</v>
      </c>
      <c r="Y662" s="114" t="e">
        <f>#REF!-3/30</f>
        <v>#REF!</v>
      </c>
      <c r="Z662" s="115" t="e">
        <f>#REF!+1/30</f>
        <v>#REF!</v>
      </c>
    </row>
    <row r="663" spans="1:26" s="30" customFormat="1" x14ac:dyDescent="0.25">
      <c r="A663" s="19">
        <v>648</v>
      </c>
      <c r="B663" s="20"/>
      <c r="C663" s="149"/>
      <c r="D663" s="1"/>
      <c r="E663" s="1"/>
      <c r="F663" s="173"/>
      <c r="G663" s="55"/>
      <c r="H663" s="116" t="str">
        <f t="shared" si="160"/>
        <v/>
      </c>
      <c r="I663" s="35" t="b">
        <f t="shared" si="150"/>
        <v>0</v>
      </c>
      <c r="J663" s="80" t="str">
        <f t="shared" si="151"/>
        <v/>
      </c>
      <c r="K663" s="29" t="b">
        <f t="shared" si="161"/>
        <v>0</v>
      </c>
      <c r="L663" s="80" t="str">
        <f t="shared" si="162"/>
        <v/>
      </c>
      <c r="M663" s="81" t="e">
        <f t="shared" si="152"/>
        <v>#VALUE!</v>
      </c>
      <c r="N663" s="81" t="e">
        <f t="shared" si="153"/>
        <v>#VALUE!</v>
      </c>
      <c r="O663" s="81" t="e">
        <f t="shared" si="154"/>
        <v>#VALUE!</v>
      </c>
      <c r="P663" s="82" t="e">
        <f t="shared" si="155"/>
        <v>#VALUE!</v>
      </c>
      <c r="Q663" s="82" t="e">
        <f t="shared" si="163"/>
        <v>#VALUE!</v>
      </c>
      <c r="R663" s="82" t="b">
        <f t="shared" si="164"/>
        <v>0</v>
      </c>
      <c r="S663" s="72" t="str">
        <f t="shared" si="156"/>
        <v/>
      </c>
      <c r="T663" s="81" t="e" cm="1">
        <f t="array" aca="1" ref="T663" ca="1">TEXT(RIGHT(10-RIGHT(SUM(INDEX(1*(MID(MID(C663,1,1)*2,ROW(INDIRECT("1:"&amp;LEN(MID(C663,1,1)*2))),1)),,))+MID(C663,2,1)+
SUM(INDEX(1*(MID(MID(C663,3,1)*2,ROW(INDIRECT("1:"&amp;LEN(MID(C663,3,1)*2))),1)),,))+MID(C663,4,1)+
SUM(INDEX(1*(MID(MID(C663,5,1)*2,ROW(INDIRECT("1:"&amp;LEN(MID(C663,5,1)*2))),1)),,))+MID(C663,6,1)+
SUM(INDEX(1*(MID(MID(C663,8,1)*2,ROW(INDIRECT("1:"&amp;LEN(MID(C663,8,1)*2))),1)),,))+MID(C663,9,1)+
SUM(INDEX(1*(MID(MID(C663,10,1)*2,ROW(INDIRECT("1:"&amp;LEN(MID(C663,10,1)*2))),1)),,)),1),1),"0")</f>
        <v>#VALUE!</v>
      </c>
      <c r="U663" s="81" t="str">
        <f t="shared" si="157"/>
        <v/>
      </c>
      <c r="V663" s="83" t="b">
        <f t="shared" si="158"/>
        <v>0</v>
      </c>
      <c r="W663" s="112" t="e">
        <f>IF(#REF!="",FALSE,IF(OR(X663&gt;Z663,X663&lt;Y663),TRUE,FALSE))</f>
        <v>#REF!</v>
      </c>
      <c r="X663" s="112">
        <f t="shared" si="159"/>
        <v>0</v>
      </c>
      <c r="Y663" s="114" t="e">
        <f>#REF!-3/30</f>
        <v>#REF!</v>
      </c>
      <c r="Z663" s="115" t="e">
        <f>#REF!+1/30</f>
        <v>#REF!</v>
      </c>
    </row>
    <row r="664" spans="1:26" s="30" customFormat="1" x14ac:dyDescent="0.25">
      <c r="A664" s="19">
        <v>649</v>
      </c>
      <c r="B664" s="20"/>
      <c r="C664" s="149"/>
      <c r="D664" s="1"/>
      <c r="E664" s="1"/>
      <c r="F664" s="173"/>
      <c r="G664" s="55"/>
      <c r="H664" s="116" t="str">
        <f t="shared" si="160"/>
        <v/>
      </c>
      <c r="I664" s="35" t="b">
        <f t="shared" si="150"/>
        <v>0</v>
      </c>
      <c r="J664" s="80" t="str">
        <f t="shared" si="151"/>
        <v/>
      </c>
      <c r="K664" s="29" t="b">
        <f t="shared" si="161"/>
        <v>0</v>
      </c>
      <c r="L664" s="80" t="str">
        <f t="shared" si="162"/>
        <v/>
      </c>
      <c r="M664" s="81" t="e">
        <f t="shared" si="152"/>
        <v>#VALUE!</v>
      </c>
      <c r="N664" s="81" t="e">
        <f t="shared" si="153"/>
        <v>#VALUE!</v>
      </c>
      <c r="O664" s="81" t="e">
        <f t="shared" si="154"/>
        <v>#VALUE!</v>
      </c>
      <c r="P664" s="82" t="e">
        <f t="shared" si="155"/>
        <v>#VALUE!</v>
      </c>
      <c r="Q664" s="82" t="e">
        <f t="shared" si="163"/>
        <v>#VALUE!</v>
      </c>
      <c r="R664" s="82" t="b">
        <f t="shared" si="164"/>
        <v>0</v>
      </c>
      <c r="S664" s="72" t="str">
        <f t="shared" si="156"/>
        <v/>
      </c>
      <c r="T664" s="81" t="e" cm="1">
        <f t="array" aca="1" ref="T664" ca="1">TEXT(RIGHT(10-RIGHT(SUM(INDEX(1*(MID(MID(C664,1,1)*2,ROW(INDIRECT("1:"&amp;LEN(MID(C664,1,1)*2))),1)),,))+MID(C664,2,1)+
SUM(INDEX(1*(MID(MID(C664,3,1)*2,ROW(INDIRECT("1:"&amp;LEN(MID(C664,3,1)*2))),1)),,))+MID(C664,4,1)+
SUM(INDEX(1*(MID(MID(C664,5,1)*2,ROW(INDIRECT("1:"&amp;LEN(MID(C664,5,1)*2))),1)),,))+MID(C664,6,1)+
SUM(INDEX(1*(MID(MID(C664,8,1)*2,ROW(INDIRECT("1:"&amp;LEN(MID(C664,8,1)*2))),1)),,))+MID(C664,9,1)+
SUM(INDEX(1*(MID(MID(C664,10,1)*2,ROW(INDIRECT("1:"&amp;LEN(MID(C664,10,1)*2))),1)),,)),1),1),"0")</f>
        <v>#VALUE!</v>
      </c>
      <c r="U664" s="81" t="str">
        <f t="shared" si="157"/>
        <v/>
      </c>
      <c r="V664" s="83" t="b">
        <f t="shared" si="158"/>
        <v>0</v>
      </c>
      <c r="W664" s="112" t="e">
        <f>IF(#REF!="",FALSE,IF(OR(X664&gt;Z664,X664&lt;Y664),TRUE,FALSE))</f>
        <v>#REF!</v>
      </c>
      <c r="X664" s="112">
        <f t="shared" si="159"/>
        <v>0</v>
      </c>
      <c r="Y664" s="114" t="e">
        <f>#REF!-3/30</f>
        <v>#REF!</v>
      </c>
      <c r="Z664" s="115" t="e">
        <f>#REF!+1/30</f>
        <v>#REF!</v>
      </c>
    </row>
    <row r="665" spans="1:26" s="30" customFormat="1" x14ac:dyDescent="0.25">
      <c r="A665" s="19">
        <v>650</v>
      </c>
      <c r="B665" s="20"/>
      <c r="C665" s="149"/>
      <c r="D665" s="1"/>
      <c r="E665" s="1"/>
      <c r="F665" s="173"/>
      <c r="G665" s="55"/>
      <c r="H665" s="116" t="str">
        <f t="shared" si="160"/>
        <v/>
      </c>
      <c r="I665" s="35" t="b">
        <f t="shared" si="150"/>
        <v>0</v>
      </c>
      <c r="J665" s="80" t="str">
        <f t="shared" si="151"/>
        <v/>
      </c>
      <c r="K665" s="29" t="b">
        <f t="shared" si="161"/>
        <v>0</v>
      </c>
      <c r="L665" s="80" t="str">
        <f t="shared" si="162"/>
        <v/>
      </c>
      <c r="M665" s="81" t="e">
        <f t="shared" si="152"/>
        <v>#VALUE!</v>
      </c>
      <c r="N665" s="81" t="e">
        <f t="shared" si="153"/>
        <v>#VALUE!</v>
      </c>
      <c r="O665" s="81" t="e">
        <f t="shared" si="154"/>
        <v>#VALUE!</v>
      </c>
      <c r="P665" s="82" t="e">
        <f t="shared" si="155"/>
        <v>#VALUE!</v>
      </c>
      <c r="Q665" s="82" t="e">
        <f t="shared" si="163"/>
        <v>#VALUE!</v>
      </c>
      <c r="R665" s="82" t="b">
        <f t="shared" si="164"/>
        <v>0</v>
      </c>
      <c r="S665" s="72" t="str">
        <f t="shared" si="156"/>
        <v/>
      </c>
      <c r="T665" s="81" t="e" cm="1">
        <f t="array" aca="1" ref="T665" ca="1">TEXT(RIGHT(10-RIGHT(SUM(INDEX(1*(MID(MID(C665,1,1)*2,ROW(INDIRECT("1:"&amp;LEN(MID(C665,1,1)*2))),1)),,))+MID(C665,2,1)+
SUM(INDEX(1*(MID(MID(C665,3,1)*2,ROW(INDIRECT("1:"&amp;LEN(MID(C665,3,1)*2))),1)),,))+MID(C665,4,1)+
SUM(INDEX(1*(MID(MID(C665,5,1)*2,ROW(INDIRECT("1:"&amp;LEN(MID(C665,5,1)*2))),1)),,))+MID(C665,6,1)+
SUM(INDEX(1*(MID(MID(C665,8,1)*2,ROW(INDIRECT("1:"&amp;LEN(MID(C665,8,1)*2))),1)),,))+MID(C665,9,1)+
SUM(INDEX(1*(MID(MID(C665,10,1)*2,ROW(INDIRECT("1:"&amp;LEN(MID(C665,10,1)*2))),1)),,)),1),1),"0")</f>
        <v>#VALUE!</v>
      </c>
      <c r="U665" s="81" t="str">
        <f t="shared" si="157"/>
        <v/>
      </c>
      <c r="V665" s="83" t="b">
        <f t="shared" si="158"/>
        <v>0</v>
      </c>
      <c r="W665" s="112" t="e">
        <f>IF(#REF!="",FALSE,IF(OR(X665&gt;Z665,X665&lt;Y665),TRUE,FALSE))</f>
        <v>#REF!</v>
      </c>
      <c r="X665" s="112">
        <f t="shared" si="159"/>
        <v>0</v>
      </c>
      <c r="Y665" s="114" t="e">
        <f>#REF!-3/30</f>
        <v>#REF!</v>
      </c>
      <c r="Z665" s="115" t="e">
        <f>#REF!+1/30</f>
        <v>#REF!</v>
      </c>
    </row>
    <row r="666" spans="1:26" s="30" customFormat="1" x14ac:dyDescent="0.25">
      <c r="A666" s="19">
        <v>651</v>
      </c>
      <c r="B666" s="20"/>
      <c r="C666" s="149"/>
      <c r="D666" s="1"/>
      <c r="E666" s="1"/>
      <c r="F666" s="173"/>
      <c r="G666" s="55"/>
      <c r="H666" s="116" t="str">
        <f t="shared" si="160"/>
        <v/>
      </c>
      <c r="I666" s="35" t="b">
        <f t="shared" si="150"/>
        <v>0</v>
      </c>
      <c r="J666" s="80" t="str">
        <f t="shared" si="151"/>
        <v/>
      </c>
      <c r="K666" s="29" t="b">
        <f t="shared" si="161"/>
        <v>0</v>
      </c>
      <c r="L666" s="80" t="str">
        <f t="shared" si="162"/>
        <v/>
      </c>
      <c r="M666" s="81" t="e">
        <f t="shared" si="152"/>
        <v>#VALUE!</v>
      </c>
      <c r="N666" s="81" t="e">
        <f t="shared" si="153"/>
        <v>#VALUE!</v>
      </c>
      <c r="O666" s="81" t="e">
        <f t="shared" si="154"/>
        <v>#VALUE!</v>
      </c>
      <c r="P666" s="82" t="e">
        <f t="shared" si="155"/>
        <v>#VALUE!</v>
      </c>
      <c r="Q666" s="82" t="e">
        <f t="shared" si="163"/>
        <v>#VALUE!</v>
      </c>
      <c r="R666" s="82" t="b">
        <f t="shared" si="164"/>
        <v>0</v>
      </c>
      <c r="S666" s="72" t="str">
        <f t="shared" si="156"/>
        <v/>
      </c>
      <c r="T666" s="81" t="e" cm="1">
        <f t="array" aca="1" ref="T666" ca="1">TEXT(RIGHT(10-RIGHT(SUM(INDEX(1*(MID(MID(C666,1,1)*2,ROW(INDIRECT("1:"&amp;LEN(MID(C666,1,1)*2))),1)),,))+MID(C666,2,1)+
SUM(INDEX(1*(MID(MID(C666,3,1)*2,ROW(INDIRECT("1:"&amp;LEN(MID(C666,3,1)*2))),1)),,))+MID(C666,4,1)+
SUM(INDEX(1*(MID(MID(C666,5,1)*2,ROW(INDIRECT("1:"&amp;LEN(MID(C666,5,1)*2))),1)),,))+MID(C666,6,1)+
SUM(INDEX(1*(MID(MID(C666,8,1)*2,ROW(INDIRECT("1:"&amp;LEN(MID(C666,8,1)*2))),1)),,))+MID(C666,9,1)+
SUM(INDEX(1*(MID(MID(C666,10,1)*2,ROW(INDIRECT("1:"&amp;LEN(MID(C666,10,1)*2))),1)),,)),1),1),"0")</f>
        <v>#VALUE!</v>
      </c>
      <c r="U666" s="81" t="str">
        <f t="shared" si="157"/>
        <v/>
      </c>
      <c r="V666" s="83" t="b">
        <f t="shared" si="158"/>
        <v>0</v>
      </c>
      <c r="W666" s="112" t="e">
        <f>IF(#REF!="",FALSE,IF(OR(X666&gt;Z666,X666&lt;Y666),TRUE,FALSE))</f>
        <v>#REF!</v>
      </c>
      <c r="X666" s="112">
        <f t="shared" si="159"/>
        <v>0</v>
      </c>
      <c r="Y666" s="114" t="e">
        <f>#REF!-3/30</f>
        <v>#REF!</v>
      </c>
      <c r="Z666" s="115" t="e">
        <f>#REF!+1/30</f>
        <v>#REF!</v>
      </c>
    </row>
    <row r="667" spans="1:26" s="30" customFormat="1" x14ac:dyDescent="0.25">
      <c r="A667" s="19">
        <v>652</v>
      </c>
      <c r="B667" s="20"/>
      <c r="C667" s="149"/>
      <c r="D667" s="1"/>
      <c r="E667" s="1"/>
      <c r="F667" s="173"/>
      <c r="G667" s="55"/>
      <c r="H667" s="116" t="str">
        <f t="shared" si="160"/>
        <v/>
      </c>
      <c r="I667" s="35" t="b">
        <f t="shared" si="150"/>
        <v>0</v>
      </c>
      <c r="J667" s="80" t="str">
        <f t="shared" si="151"/>
        <v/>
      </c>
      <c r="K667" s="29" t="b">
        <f t="shared" si="161"/>
        <v>0</v>
      </c>
      <c r="L667" s="80" t="str">
        <f t="shared" si="162"/>
        <v/>
      </c>
      <c r="M667" s="81" t="e">
        <f t="shared" si="152"/>
        <v>#VALUE!</v>
      </c>
      <c r="N667" s="81" t="e">
        <f t="shared" si="153"/>
        <v>#VALUE!</v>
      </c>
      <c r="O667" s="81" t="e">
        <f t="shared" si="154"/>
        <v>#VALUE!</v>
      </c>
      <c r="P667" s="82" t="e">
        <f t="shared" si="155"/>
        <v>#VALUE!</v>
      </c>
      <c r="Q667" s="82" t="e">
        <f t="shared" si="163"/>
        <v>#VALUE!</v>
      </c>
      <c r="R667" s="82" t="b">
        <f t="shared" si="164"/>
        <v>0</v>
      </c>
      <c r="S667" s="72" t="str">
        <f t="shared" si="156"/>
        <v/>
      </c>
      <c r="T667" s="81" t="e" cm="1">
        <f t="array" aca="1" ref="T667" ca="1">TEXT(RIGHT(10-RIGHT(SUM(INDEX(1*(MID(MID(C667,1,1)*2,ROW(INDIRECT("1:"&amp;LEN(MID(C667,1,1)*2))),1)),,))+MID(C667,2,1)+
SUM(INDEX(1*(MID(MID(C667,3,1)*2,ROW(INDIRECT("1:"&amp;LEN(MID(C667,3,1)*2))),1)),,))+MID(C667,4,1)+
SUM(INDEX(1*(MID(MID(C667,5,1)*2,ROW(INDIRECT("1:"&amp;LEN(MID(C667,5,1)*2))),1)),,))+MID(C667,6,1)+
SUM(INDEX(1*(MID(MID(C667,8,1)*2,ROW(INDIRECT("1:"&amp;LEN(MID(C667,8,1)*2))),1)),,))+MID(C667,9,1)+
SUM(INDEX(1*(MID(MID(C667,10,1)*2,ROW(INDIRECT("1:"&amp;LEN(MID(C667,10,1)*2))),1)),,)),1),1),"0")</f>
        <v>#VALUE!</v>
      </c>
      <c r="U667" s="81" t="str">
        <f t="shared" si="157"/>
        <v/>
      </c>
      <c r="V667" s="83" t="b">
        <f t="shared" si="158"/>
        <v>0</v>
      </c>
      <c r="W667" s="112" t="e">
        <f>IF(#REF!="",FALSE,IF(OR(X667&gt;Z667,X667&lt;Y667),TRUE,FALSE))</f>
        <v>#REF!</v>
      </c>
      <c r="X667" s="112">
        <f t="shared" si="159"/>
        <v>0</v>
      </c>
      <c r="Y667" s="114" t="e">
        <f>#REF!-3/30</f>
        <v>#REF!</v>
      </c>
      <c r="Z667" s="115" t="e">
        <f>#REF!+1/30</f>
        <v>#REF!</v>
      </c>
    </row>
    <row r="668" spans="1:26" s="30" customFormat="1" x14ac:dyDescent="0.25">
      <c r="A668" s="19">
        <v>653</v>
      </c>
      <c r="B668" s="20"/>
      <c r="C668" s="149"/>
      <c r="D668" s="1"/>
      <c r="E668" s="1"/>
      <c r="F668" s="173"/>
      <c r="G668" s="55"/>
      <c r="H668" s="116" t="str">
        <f t="shared" si="160"/>
        <v/>
      </c>
      <c r="I668" s="35" t="b">
        <f t="shared" si="150"/>
        <v>0</v>
      </c>
      <c r="J668" s="80" t="str">
        <f t="shared" si="151"/>
        <v/>
      </c>
      <c r="K668" s="29" t="b">
        <f t="shared" si="161"/>
        <v>0</v>
      </c>
      <c r="L668" s="80" t="str">
        <f t="shared" si="162"/>
        <v/>
      </c>
      <c r="M668" s="81" t="e">
        <f t="shared" si="152"/>
        <v>#VALUE!</v>
      </c>
      <c r="N668" s="81" t="e">
        <f t="shared" si="153"/>
        <v>#VALUE!</v>
      </c>
      <c r="O668" s="81" t="e">
        <f t="shared" si="154"/>
        <v>#VALUE!</v>
      </c>
      <c r="P668" s="82" t="e">
        <f t="shared" si="155"/>
        <v>#VALUE!</v>
      </c>
      <c r="Q668" s="82" t="e">
        <f t="shared" si="163"/>
        <v>#VALUE!</v>
      </c>
      <c r="R668" s="82" t="b">
        <f t="shared" si="164"/>
        <v>0</v>
      </c>
      <c r="S668" s="72" t="str">
        <f t="shared" si="156"/>
        <v/>
      </c>
      <c r="T668" s="81" t="e" cm="1">
        <f t="array" aca="1" ref="T668" ca="1">TEXT(RIGHT(10-RIGHT(SUM(INDEX(1*(MID(MID(C668,1,1)*2,ROW(INDIRECT("1:"&amp;LEN(MID(C668,1,1)*2))),1)),,))+MID(C668,2,1)+
SUM(INDEX(1*(MID(MID(C668,3,1)*2,ROW(INDIRECT("1:"&amp;LEN(MID(C668,3,1)*2))),1)),,))+MID(C668,4,1)+
SUM(INDEX(1*(MID(MID(C668,5,1)*2,ROW(INDIRECT("1:"&amp;LEN(MID(C668,5,1)*2))),1)),,))+MID(C668,6,1)+
SUM(INDEX(1*(MID(MID(C668,8,1)*2,ROW(INDIRECT("1:"&amp;LEN(MID(C668,8,1)*2))),1)),,))+MID(C668,9,1)+
SUM(INDEX(1*(MID(MID(C668,10,1)*2,ROW(INDIRECT("1:"&amp;LEN(MID(C668,10,1)*2))),1)),,)),1),1),"0")</f>
        <v>#VALUE!</v>
      </c>
      <c r="U668" s="81" t="str">
        <f t="shared" si="157"/>
        <v/>
      </c>
      <c r="V668" s="83" t="b">
        <f t="shared" si="158"/>
        <v>0</v>
      </c>
      <c r="W668" s="112" t="e">
        <f>IF(#REF!="",FALSE,IF(OR(X668&gt;Z668,X668&lt;Y668),TRUE,FALSE))</f>
        <v>#REF!</v>
      </c>
      <c r="X668" s="112">
        <f t="shared" si="159"/>
        <v>0</v>
      </c>
      <c r="Y668" s="114" t="e">
        <f>#REF!-3/30</f>
        <v>#REF!</v>
      </c>
      <c r="Z668" s="115" t="e">
        <f>#REF!+1/30</f>
        <v>#REF!</v>
      </c>
    </row>
    <row r="669" spans="1:26" s="30" customFormat="1" x14ac:dyDescent="0.25">
      <c r="A669" s="19">
        <v>654</v>
      </c>
      <c r="B669" s="20"/>
      <c r="C669" s="149"/>
      <c r="D669" s="1"/>
      <c r="E669" s="1"/>
      <c r="F669" s="173"/>
      <c r="G669" s="55"/>
      <c r="H669" s="116" t="str">
        <f t="shared" si="160"/>
        <v/>
      </c>
      <c r="I669" s="35" t="b">
        <f t="shared" si="150"/>
        <v>0</v>
      </c>
      <c r="J669" s="80" t="str">
        <f t="shared" si="151"/>
        <v/>
      </c>
      <c r="K669" s="29" t="b">
        <f t="shared" si="161"/>
        <v>0</v>
      </c>
      <c r="L669" s="80" t="str">
        <f t="shared" si="162"/>
        <v/>
      </c>
      <c r="M669" s="81" t="e">
        <f t="shared" si="152"/>
        <v>#VALUE!</v>
      </c>
      <c r="N669" s="81" t="e">
        <f t="shared" si="153"/>
        <v>#VALUE!</v>
      </c>
      <c r="O669" s="81" t="e">
        <f t="shared" si="154"/>
        <v>#VALUE!</v>
      </c>
      <c r="P669" s="82" t="e">
        <f t="shared" si="155"/>
        <v>#VALUE!</v>
      </c>
      <c r="Q669" s="82" t="e">
        <f t="shared" si="163"/>
        <v>#VALUE!</v>
      </c>
      <c r="R669" s="82" t="b">
        <f t="shared" si="164"/>
        <v>0</v>
      </c>
      <c r="S669" s="72" t="str">
        <f t="shared" si="156"/>
        <v/>
      </c>
      <c r="T669" s="81" t="e" cm="1">
        <f t="array" aca="1" ref="T669" ca="1">TEXT(RIGHT(10-RIGHT(SUM(INDEX(1*(MID(MID(C669,1,1)*2,ROW(INDIRECT("1:"&amp;LEN(MID(C669,1,1)*2))),1)),,))+MID(C669,2,1)+
SUM(INDEX(1*(MID(MID(C669,3,1)*2,ROW(INDIRECT("1:"&amp;LEN(MID(C669,3,1)*2))),1)),,))+MID(C669,4,1)+
SUM(INDEX(1*(MID(MID(C669,5,1)*2,ROW(INDIRECT("1:"&amp;LEN(MID(C669,5,1)*2))),1)),,))+MID(C669,6,1)+
SUM(INDEX(1*(MID(MID(C669,8,1)*2,ROW(INDIRECT("1:"&amp;LEN(MID(C669,8,1)*2))),1)),,))+MID(C669,9,1)+
SUM(INDEX(1*(MID(MID(C669,10,1)*2,ROW(INDIRECT("1:"&amp;LEN(MID(C669,10,1)*2))),1)),,)),1),1),"0")</f>
        <v>#VALUE!</v>
      </c>
      <c r="U669" s="81" t="str">
        <f t="shared" si="157"/>
        <v/>
      </c>
      <c r="V669" s="83" t="b">
        <f t="shared" si="158"/>
        <v>0</v>
      </c>
      <c r="W669" s="112" t="e">
        <f>IF(#REF!="",FALSE,IF(OR(X669&gt;Z669,X669&lt;Y669),TRUE,FALSE))</f>
        <v>#REF!</v>
      </c>
      <c r="X669" s="112">
        <f t="shared" si="159"/>
        <v>0</v>
      </c>
      <c r="Y669" s="114" t="e">
        <f>#REF!-3/30</f>
        <v>#REF!</v>
      </c>
      <c r="Z669" s="115" t="e">
        <f>#REF!+1/30</f>
        <v>#REF!</v>
      </c>
    </row>
    <row r="670" spans="1:26" s="30" customFormat="1" x14ac:dyDescent="0.25">
      <c r="A670" s="19">
        <v>655</v>
      </c>
      <c r="B670" s="20"/>
      <c r="C670" s="149"/>
      <c r="D670" s="1"/>
      <c r="E670" s="1"/>
      <c r="F670" s="173"/>
      <c r="G670" s="55"/>
      <c r="H670" s="116" t="str">
        <f t="shared" si="160"/>
        <v/>
      </c>
      <c r="I670" s="35" t="b">
        <f t="shared" si="150"/>
        <v>0</v>
      </c>
      <c r="J670" s="80" t="str">
        <f t="shared" si="151"/>
        <v/>
      </c>
      <c r="K670" s="29" t="b">
        <f t="shared" si="161"/>
        <v>0</v>
      </c>
      <c r="L670" s="80" t="str">
        <f t="shared" si="162"/>
        <v/>
      </c>
      <c r="M670" s="81" t="e">
        <f t="shared" si="152"/>
        <v>#VALUE!</v>
      </c>
      <c r="N670" s="81" t="e">
        <f t="shared" si="153"/>
        <v>#VALUE!</v>
      </c>
      <c r="O670" s="81" t="e">
        <f t="shared" si="154"/>
        <v>#VALUE!</v>
      </c>
      <c r="P670" s="82" t="e">
        <f t="shared" si="155"/>
        <v>#VALUE!</v>
      </c>
      <c r="Q670" s="82" t="e">
        <f t="shared" si="163"/>
        <v>#VALUE!</v>
      </c>
      <c r="R670" s="82" t="b">
        <f t="shared" si="164"/>
        <v>0</v>
      </c>
      <c r="S670" s="72" t="str">
        <f t="shared" si="156"/>
        <v/>
      </c>
      <c r="T670" s="81" t="e" cm="1">
        <f t="array" aca="1" ref="T670" ca="1">TEXT(RIGHT(10-RIGHT(SUM(INDEX(1*(MID(MID(C670,1,1)*2,ROW(INDIRECT("1:"&amp;LEN(MID(C670,1,1)*2))),1)),,))+MID(C670,2,1)+
SUM(INDEX(1*(MID(MID(C670,3,1)*2,ROW(INDIRECT("1:"&amp;LEN(MID(C670,3,1)*2))),1)),,))+MID(C670,4,1)+
SUM(INDEX(1*(MID(MID(C670,5,1)*2,ROW(INDIRECT("1:"&amp;LEN(MID(C670,5,1)*2))),1)),,))+MID(C670,6,1)+
SUM(INDEX(1*(MID(MID(C670,8,1)*2,ROW(INDIRECT("1:"&amp;LEN(MID(C670,8,1)*2))),1)),,))+MID(C670,9,1)+
SUM(INDEX(1*(MID(MID(C670,10,1)*2,ROW(INDIRECT("1:"&amp;LEN(MID(C670,10,1)*2))),1)),,)),1),1),"0")</f>
        <v>#VALUE!</v>
      </c>
      <c r="U670" s="81" t="str">
        <f t="shared" si="157"/>
        <v/>
      </c>
      <c r="V670" s="83" t="b">
        <f t="shared" si="158"/>
        <v>0</v>
      </c>
      <c r="W670" s="112" t="e">
        <f>IF(#REF!="",FALSE,IF(OR(X670&gt;Z670,X670&lt;Y670),TRUE,FALSE))</f>
        <v>#REF!</v>
      </c>
      <c r="X670" s="112">
        <f t="shared" si="159"/>
        <v>0</v>
      </c>
      <c r="Y670" s="114" t="e">
        <f>#REF!-3/30</f>
        <v>#REF!</v>
      </c>
      <c r="Z670" s="115" t="e">
        <f>#REF!+1/30</f>
        <v>#REF!</v>
      </c>
    </row>
    <row r="671" spans="1:26" s="30" customFormat="1" x14ac:dyDescent="0.25">
      <c r="A671" s="19">
        <v>656</v>
      </c>
      <c r="B671" s="20"/>
      <c r="C671" s="149"/>
      <c r="D671" s="1"/>
      <c r="E671" s="1"/>
      <c r="F671" s="173"/>
      <c r="G671" s="55"/>
      <c r="H671" s="116" t="str">
        <f t="shared" si="160"/>
        <v/>
      </c>
      <c r="I671" s="35" t="b">
        <f t="shared" si="150"/>
        <v>0</v>
      </c>
      <c r="J671" s="80" t="str">
        <f t="shared" si="151"/>
        <v/>
      </c>
      <c r="K671" s="29" t="b">
        <f t="shared" si="161"/>
        <v>0</v>
      </c>
      <c r="L671" s="80" t="str">
        <f t="shared" si="162"/>
        <v/>
      </c>
      <c r="M671" s="81" t="e">
        <f t="shared" si="152"/>
        <v>#VALUE!</v>
      </c>
      <c r="N671" s="81" t="e">
        <f t="shared" si="153"/>
        <v>#VALUE!</v>
      </c>
      <c r="O671" s="81" t="e">
        <f t="shared" si="154"/>
        <v>#VALUE!</v>
      </c>
      <c r="P671" s="82" t="e">
        <f t="shared" si="155"/>
        <v>#VALUE!</v>
      </c>
      <c r="Q671" s="82" t="e">
        <f t="shared" si="163"/>
        <v>#VALUE!</v>
      </c>
      <c r="R671" s="82" t="b">
        <f t="shared" si="164"/>
        <v>0</v>
      </c>
      <c r="S671" s="72" t="str">
        <f t="shared" si="156"/>
        <v/>
      </c>
      <c r="T671" s="81" t="e" cm="1">
        <f t="array" aca="1" ref="T671" ca="1">TEXT(RIGHT(10-RIGHT(SUM(INDEX(1*(MID(MID(C671,1,1)*2,ROW(INDIRECT("1:"&amp;LEN(MID(C671,1,1)*2))),1)),,))+MID(C671,2,1)+
SUM(INDEX(1*(MID(MID(C671,3,1)*2,ROW(INDIRECT("1:"&amp;LEN(MID(C671,3,1)*2))),1)),,))+MID(C671,4,1)+
SUM(INDEX(1*(MID(MID(C671,5,1)*2,ROW(INDIRECT("1:"&amp;LEN(MID(C671,5,1)*2))),1)),,))+MID(C671,6,1)+
SUM(INDEX(1*(MID(MID(C671,8,1)*2,ROW(INDIRECT("1:"&amp;LEN(MID(C671,8,1)*2))),1)),,))+MID(C671,9,1)+
SUM(INDEX(1*(MID(MID(C671,10,1)*2,ROW(INDIRECT("1:"&amp;LEN(MID(C671,10,1)*2))),1)),,)),1),1),"0")</f>
        <v>#VALUE!</v>
      </c>
      <c r="U671" s="81" t="str">
        <f t="shared" si="157"/>
        <v/>
      </c>
      <c r="V671" s="83" t="b">
        <f t="shared" si="158"/>
        <v>0</v>
      </c>
      <c r="W671" s="112" t="e">
        <f>IF(#REF!="",FALSE,IF(OR(X671&gt;Z671,X671&lt;Y671),TRUE,FALSE))</f>
        <v>#REF!</v>
      </c>
      <c r="X671" s="112">
        <f t="shared" si="159"/>
        <v>0</v>
      </c>
      <c r="Y671" s="114" t="e">
        <f>#REF!-3/30</f>
        <v>#REF!</v>
      </c>
      <c r="Z671" s="115" t="e">
        <f>#REF!+1/30</f>
        <v>#REF!</v>
      </c>
    </row>
    <row r="672" spans="1:26" s="30" customFormat="1" x14ac:dyDescent="0.25">
      <c r="A672" s="19">
        <v>657</v>
      </c>
      <c r="B672" s="20"/>
      <c r="C672" s="149"/>
      <c r="D672" s="1"/>
      <c r="E672" s="1"/>
      <c r="F672" s="173"/>
      <c r="G672" s="55"/>
      <c r="H672" s="116" t="str">
        <f t="shared" si="160"/>
        <v/>
      </c>
      <c r="I672" s="35" t="b">
        <f t="shared" si="150"/>
        <v>0</v>
      </c>
      <c r="J672" s="80" t="str">
        <f t="shared" si="151"/>
        <v/>
      </c>
      <c r="K672" s="29" t="b">
        <f t="shared" si="161"/>
        <v>0</v>
      </c>
      <c r="L672" s="80" t="str">
        <f t="shared" si="162"/>
        <v/>
      </c>
      <c r="M672" s="81" t="e">
        <f t="shared" si="152"/>
        <v>#VALUE!</v>
      </c>
      <c r="N672" s="81" t="e">
        <f t="shared" si="153"/>
        <v>#VALUE!</v>
      </c>
      <c r="O672" s="81" t="e">
        <f t="shared" si="154"/>
        <v>#VALUE!</v>
      </c>
      <c r="P672" s="82" t="e">
        <f t="shared" si="155"/>
        <v>#VALUE!</v>
      </c>
      <c r="Q672" s="82" t="e">
        <f t="shared" si="163"/>
        <v>#VALUE!</v>
      </c>
      <c r="R672" s="82" t="b">
        <f t="shared" si="164"/>
        <v>0</v>
      </c>
      <c r="S672" s="72" t="str">
        <f t="shared" si="156"/>
        <v/>
      </c>
      <c r="T672" s="81" t="e" cm="1">
        <f t="array" aca="1" ref="T672" ca="1">TEXT(RIGHT(10-RIGHT(SUM(INDEX(1*(MID(MID(C672,1,1)*2,ROW(INDIRECT("1:"&amp;LEN(MID(C672,1,1)*2))),1)),,))+MID(C672,2,1)+
SUM(INDEX(1*(MID(MID(C672,3,1)*2,ROW(INDIRECT("1:"&amp;LEN(MID(C672,3,1)*2))),1)),,))+MID(C672,4,1)+
SUM(INDEX(1*(MID(MID(C672,5,1)*2,ROW(INDIRECT("1:"&amp;LEN(MID(C672,5,1)*2))),1)),,))+MID(C672,6,1)+
SUM(INDEX(1*(MID(MID(C672,8,1)*2,ROW(INDIRECT("1:"&amp;LEN(MID(C672,8,1)*2))),1)),,))+MID(C672,9,1)+
SUM(INDEX(1*(MID(MID(C672,10,1)*2,ROW(INDIRECT("1:"&amp;LEN(MID(C672,10,1)*2))),1)),,)),1),1),"0")</f>
        <v>#VALUE!</v>
      </c>
      <c r="U672" s="81" t="str">
        <f t="shared" si="157"/>
        <v/>
      </c>
      <c r="V672" s="83" t="b">
        <f t="shared" si="158"/>
        <v>0</v>
      </c>
      <c r="W672" s="112" t="e">
        <f>IF(#REF!="",FALSE,IF(OR(X672&gt;Z672,X672&lt;Y672),TRUE,FALSE))</f>
        <v>#REF!</v>
      </c>
      <c r="X672" s="112">
        <f t="shared" si="159"/>
        <v>0</v>
      </c>
      <c r="Y672" s="114" t="e">
        <f>#REF!-3/30</f>
        <v>#REF!</v>
      </c>
      <c r="Z672" s="115" t="e">
        <f>#REF!+1/30</f>
        <v>#REF!</v>
      </c>
    </row>
    <row r="673" spans="1:26" s="30" customFormat="1" x14ac:dyDescent="0.25">
      <c r="A673" s="19">
        <v>658</v>
      </c>
      <c r="B673" s="20"/>
      <c r="C673" s="149"/>
      <c r="D673" s="1"/>
      <c r="E673" s="1"/>
      <c r="F673" s="173"/>
      <c r="G673" s="55"/>
      <c r="H673" s="116" t="str">
        <f t="shared" si="160"/>
        <v/>
      </c>
      <c r="I673" s="35" t="b">
        <f t="shared" si="150"/>
        <v>0</v>
      </c>
      <c r="J673" s="80" t="str">
        <f t="shared" si="151"/>
        <v/>
      </c>
      <c r="K673" s="29" t="b">
        <f t="shared" si="161"/>
        <v>0</v>
      </c>
      <c r="L673" s="80" t="str">
        <f t="shared" si="162"/>
        <v/>
      </c>
      <c r="M673" s="81" t="e">
        <f t="shared" si="152"/>
        <v>#VALUE!</v>
      </c>
      <c r="N673" s="81" t="e">
        <f t="shared" si="153"/>
        <v>#VALUE!</v>
      </c>
      <c r="O673" s="81" t="e">
        <f t="shared" si="154"/>
        <v>#VALUE!</v>
      </c>
      <c r="P673" s="82" t="e">
        <f t="shared" si="155"/>
        <v>#VALUE!</v>
      </c>
      <c r="Q673" s="82" t="e">
        <f t="shared" si="163"/>
        <v>#VALUE!</v>
      </c>
      <c r="R673" s="82" t="b">
        <f t="shared" si="164"/>
        <v>0</v>
      </c>
      <c r="S673" s="72" t="str">
        <f t="shared" si="156"/>
        <v/>
      </c>
      <c r="T673" s="81" t="e" cm="1">
        <f t="array" aca="1" ref="T673" ca="1">TEXT(RIGHT(10-RIGHT(SUM(INDEX(1*(MID(MID(C673,1,1)*2,ROW(INDIRECT("1:"&amp;LEN(MID(C673,1,1)*2))),1)),,))+MID(C673,2,1)+
SUM(INDEX(1*(MID(MID(C673,3,1)*2,ROW(INDIRECT("1:"&amp;LEN(MID(C673,3,1)*2))),1)),,))+MID(C673,4,1)+
SUM(INDEX(1*(MID(MID(C673,5,1)*2,ROW(INDIRECT("1:"&amp;LEN(MID(C673,5,1)*2))),1)),,))+MID(C673,6,1)+
SUM(INDEX(1*(MID(MID(C673,8,1)*2,ROW(INDIRECT("1:"&amp;LEN(MID(C673,8,1)*2))),1)),,))+MID(C673,9,1)+
SUM(INDEX(1*(MID(MID(C673,10,1)*2,ROW(INDIRECT("1:"&amp;LEN(MID(C673,10,1)*2))),1)),,)),1),1),"0")</f>
        <v>#VALUE!</v>
      </c>
      <c r="U673" s="81" t="str">
        <f t="shared" si="157"/>
        <v/>
      </c>
      <c r="V673" s="83" t="b">
        <f t="shared" si="158"/>
        <v>0</v>
      </c>
      <c r="W673" s="112" t="e">
        <f>IF(#REF!="",FALSE,IF(OR(X673&gt;Z673,X673&lt;Y673),TRUE,FALSE))</f>
        <v>#REF!</v>
      </c>
      <c r="X673" s="112">
        <f t="shared" si="159"/>
        <v>0</v>
      </c>
      <c r="Y673" s="114" t="e">
        <f>#REF!-3/30</f>
        <v>#REF!</v>
      </c>
      <c r="Z673" s="115" t="e">
        <f>#REF!+1/30</f>
        <v>#REF!</v>
      </c>
    </row>
    <row r="674" spans="1:26" s="30" customFormat="1" x14ac:dyDescent="0.25">
      <c r="A674" s="19">
        <v>659</v>
      </c>
      <c r="B674" s="20"/>
      <c r="C674" s="149"/>
      <c r="D674" s="1"/>
      <c r="E674" s="1"/>
      <c r="F674" s="173"/>
      <c r="G674" s="55"/>
      <c r="H674" s="116" t="str">
        <f t="shared" si="160"/>
        <v/>
      </c>
      <c r="I674" s="35" t="b">
        <f t="shared" si="150"/>
        <v>0</v>
      </c>
      <c r="J674" s="80" t="str">
        <f t="shared" si="151"/>
        <v/>
      </c>
      <c r="K674" s="29" t="b">
        <f t="shared" si="161"/>
        <v>0</v>
      </c>
      <c r="L674" s="80" t="str">
        <f t="shared" si="162"/>
        <v/>
      </c>
      <c r="M674" s="81" t="e">
        <f t="shared" si="152"/>
        <v>#VALUE!</v>
      </c>
      <c r="N674" s="81" t="e">
        <f t="shared" si="153"/>
        <v>#VALUE!</v>
      </c>
      <c r="O674" s="81" t="e">
        <f t="shared" si="154"/>
        <v>#VALUE!</v>
      </c>
      <c r="P674" s="82" t="e">
        <f t="shared" si="155"/>
        <v>#VALUE!</v>
      </c>
      <c r="Q674" s="82" t="e">
        <f t="shared" si="163"/>
        <v>#VALUE!</v>
      </c>
      <c r="R674" s="82" t="b">
        <f t="shared" si="164"/>
        <v>0</v>
      </c>
      <c r="S674" s="72" t="str">
        <f t="shared" si="156"/>
        <v/>
      </c>
      <c r="T674" s="81" t="e" cm="1">
        <f t="array" aca="1" ref="T674" ca="1">TEXT(RIGHT(10-RIGHT(SUM(INDEX(1*(MID(MID(C674,1,1)*2,ROW(INDIRECT("1:"&amp;LEN(MID(C674,1,1)*2))),1)),,))+MID(C674,2,1)+
SUM(INDEX(1*(MID(MID(C674,3,1)*2,ROW(INDIRECT("1:"&amp;LEN(MID(C674,3,1)*2))),1)),,))+MID(C674,4,1)+
SUM(INDEX(1*(MID(MID(C674,5,1)*2,ROW(INDIRECT("1:"&amp;LEN(MID(C674,5,1)*2))),1)),,))+MID(C674,6,1)+
SUM(INDEX(1*(MID(MID(C674,8,1)*2,ROW(INDIRECT("1:"&amp;LEN(MID(C674,8,1)*2))),1)),,))+MID(C674,9,1)+
SUM(INDEX(1*(MID(MID(C674,10,1)*2,ROW(INDIRECT("1:"&amp;LEN(MID(C674,10,1)*2))),1)),,)),1),1),"0")</f>
        <v>#VALUE!</v>
      </c>
      <c r="U674" s="81" t="str">
        <f t="shared" si="157"/>
        <v/>
      </c>
      <c r="V674" s="83" t="b">
        <f t="shared" si="158"/>
        <v>0</v>
      </c>
      <c r="W674" s="112" t="e">
        <f>IF(#REF!="",FALSE,IF(OR(X674&gt;Z674,X674&lt;Y674),TRUE,FALSE))</f>
        <v>#REF!</v>
      </c>
      <c r="X674" s="112">
        <f t="shared" si="159"/>
        <v>0</v>
      </c>
      <c r="Y674" s="114" t="e">
        <f>#REF!-3/30</f>
        <v>#REF!</v>
      </c>
      <c r="Z674" s="115" t="e">
        <f>#REF!+1/30</f>
        <v>#REF!</v>
      </c>
    </row>
    <row r="675" spans="1:26" s="30" customFormat="1" x14ac:dyDescent="0.25">
      <c r="A675" s="19">
        <v>660</v>
      </c>
      <c r="B675" s="20"/>
      <c r="C675" s="149"/>
      <c r="D675" s="1"/>
      <c r="E675" s="1"/>
      <c r="F675" s="173"/>
      <c r="G675" s="55"/>
      <c r="H675" s="116" t="str">
        <f t="shared" si="160"/>
        <v/>
      </c>
      <c r="I675" s="35" t="b">
        <f t="shared" si="150"/>
        <v>0</v>
      </c>
      <c r="J675" s="80" t="str">
        <f t="shared" si="151"/>
        <v/>
      </c>
      <c r="K675" s="29" t="b">
        <f t="shared" si="161"/>
        <v>0</v>
      </c>
      <c r="L675" s="80" t="str">
        <f t="shared" si="162"/>
        <v/>
      </c>
      <c r="M675" s="81" t="e">
        <f t="shared" si="152"/>
        <v>#VALUE!</v>
      </c>
      <c r="N675" s="81" t="e">
        <f t="shared" si="153"/>
        <v>#VALUE!</v>
      </c>
      <c r="O675" s="81" t="e">
        <f t="shared" si="154"/>
        <v>#VALUE!</v>
      </c>
      <c r="P675" s="82" t="e">
        <f t="shared" si="155"/>
        <v>#VALUE!</v>
      </c>
      <c r="Q675" s="82" t="e">
        <f t="shared" si="163"/>
        <v>#VALUE!</v>
      </c>
      <c r="R675" s="82" t="b">
        <f t="shared" si="164"/>
        <v>0</v>
      </c>
      <c r="S675" s="72" t="str">
        <f t="shared" si="156"/>
        <v/>
      </c>
      <c r="T675" s="81" t="e" cm="1">
        <f t="array" aca="1" ref="T675" ca="1">TEXT(RIGHT(10-RIGHT(SUM(INDEX(1*(MID(MID(C675,1,1)*2,ROW(INDIRECT("1:"&amp;LEN(MID(C675,1,1)*2))),1)),,))+MID(C675,2,1)+
SUM(INDEX(1*(MID(MID(C675,3,1)*2,ROW(INDIRECT("1:"&amp;LEN(MID(C675,3,1)*2))),1)),,))+MID(C675,4,1)+
SUM(INDEX(1*(MID(MID(C675,5,1)*2,ROW(INDIRECT("1:"&amp;LEN(MID(C675,5,1)*2))),1)),,))+MID(C675,6,1)+
SUM(INDEX(1*(MID(MID(C675,8,1)*2,ROW(INDIRECT("1:"&amp;LEN(MID(C675,8,1)*2))),1)),,))+MID(C675,9,1)+
SUM(INDEX(1*(MID(MID(C675,10,1)*2,ROW(INDIRECT("1:"&amp;LEN(MID(C675,10,1)*2))),1)),,)),1),1),"0")</f>
        <v>#VALUE!</v>
      </c>
      <c r="U675" s="81" t="str">
        <f t="shared" si="157"/>
        <v/>
      </c>
      <c r="V675" s="83" t="b">
        <f t="shared" si="158"/>
        <v>0</v>
      </c>
      <c r="W675" s="112" t="e">
        <f>IF(#REF!="",FALSE,IF(OR(X675&gt;Z675,X675&lt;Y675),TRUE,FALSE))</f>
        <v>#REF!</v>
      </c>
      <c r="X675" s="112">
        <f t="shared" si="159"/>
        <v>0</v>
      </c>
      <c r="Y675" s="114" t="e">
        <f>#REF!-3/30</f>
        <v>#REF!</v>
      </c>
      <c r="Z675" s="115" t="e">
        <f>#REF!+1/30</f>
        <v>#REF!</v>
      </c>
    </row>
    <row r="676" spans="1:26" s="30" customFormat="1" x14ac:dyDescent="0.25">
      <c r="A676" s="19">
        <v>661</v>
      </c>
      <c r="B676" s="20"/>
      <c r="C676" s="149"/>
      <c r="D676" s="1"/>
      <c r="E676" s="1"/>
      <c r="F676" s="173"/>
      <c r="G676" s="55"/>
      <c r="H676" s="116" t="str">
        <f t="shared" si="160"/>
        <v/>
      </c>
      <c r="I676" s="35" t="b">
        <f t="shared" si="150"/>
        <v>0</v>
      </c>
      <c r="J676" s="80" t="str">
        <f t="shared" si="151"/>
        <v/>
      </c>
      <c r="K676" s="29" t="b">
        <f t="shared" si="161"/>
        <v>0</v>
      </c>
      <c r="L676" s="80" t="str">
        <f t="shared" si="162"/>
        <v/>
      </c>
      <c r="M676" s="81" t="e">
        <f t="shared" si="152"/>
        <v>#VALUE!</v>
      </c>
      <c r="N676" s="81" t="e">
        <f t="shared" si="153"/>
        <v>#VALUE!</v>
      </c>
      <c r="O676" s="81" t="e">
        <f t="shared" si="154"/>
        <v>#VALUE!</v>
      </c>
      <c r="P676" s="82" t="e">
        <f t="shared" si="155"/>
        <v>#VALUE!</v>
      </c>
      <c r="Q676" s="82" t="e">
        <f t="shared" si="163"/>
        <v>#VALUE!</v>
      </c>
      <c r="R676" s="82" t="b">
        <f t="shared" si="164"/>
        <v>0</v>
      </c>
      <c r="S676" s="72" t="str">
        <f t="shared" si="156"/>
        <v/>
      </c>
      <c r="T676" s="81" t="e" cm="1">
        <f t="array" aca="1" ref="T676" ca="1">TEXT(RIGHT(10-RIGHT(SUM(INDEX(1*(MID(MID(C676,1,1)*2,ROW(INDIRECT("1:"&amp;LEN(MID(C676,1,1)*2))),1)),,))+MID(C676,2,1)+
SUM(INDEX(1*(MID(MID(C676,3,1)*2,ROW(INDIRECT("1:"&amp;LEN(MID(C676,3,1)*2))),1)),,))+MID(C676,4,1)+
SUM(INDEX(1*(MID(MID(C676,5,1)*2,ROW(INDIRECT("1:"&amp;LEN(MID(C676,5,1)*2))),1)),,))+MID(C676,6,1)+
SUM(INDEX(1*(MID(MID(C676,8,1)*2,ROW(INDIRECT("1:"&amp;LEN(MID(C676,8,1)*2))),1)),,))+MID(C676,9,1)+
SUM(INDEX(1*(MID(MID(C676,10,1)*2,ROW(INDIRECT("1:"&amp;LEN(MID(C676,10,1)*2))),1)),,)),1),1),"0")</f>
        <v>#VALUE!</v>
      </c>
      <c r="U676" s="81" t="str">
        <f t="shared" si="157"/>
        <v/>
      </c>
      <c r="V676" s="83" t="b">
        <f t="shared" si="158"/>
        <v>0</v>
      </c>
      <c r="W676" s="112" t="e">
        <f>IF(#REF!="",FALSE,IF(OR(X676&gt;Z676,X676&lt;Y676),TRUE,FALSE))</f>
        <v>#REF!</v>
      </c>
      <c r="X676" s="112">
        <f t="shared" si="159"/>
        <v>0</v>
      </c>
      <c r="Y676" s="114" t="e">
        <f>#REF!-3/30</f>
        <v>#REF!</v>
      </c>
      <c r="Z676" s="115" t="e">
        <f>#REF!+1/30</f>
        <v>#REF!</v>
      </c>
    </row>
    <row r="677" spans="1:26" s="30" customFormat="1" x14ac:dyDescent="0.25">
      <c r="A677" s="19">
        <v>662</v>
      </c>
      <c r="B677" s="20"/>
      <c r="C677" s="149"/>
      <c r="D677" s="1"/>
      <c r="E677" s="1"/>
      <c r="F677" s="173"/>
      <c r="G677" s="55"/>
      <c r="H677" s="116" t="str">
        <f t="shared" si="160"/>
        <v/>
      </c>
      <c r="I677" s="35" t="b">
        <f t="shared" si="150"/>
        <v>0</v>
      </c>
      <c r="J677" s="80" t="str">
        <f t="shared" si="151"/>
        <v/>
      </c>
      <c r="K677" s="29" t="b">
        <f t="shared" si="161"/>
        <v>0</v>
      </c>
      <c r="L677" s="80" t="str">
        <f t="shared" si="162"/>
        <v/>
      </c>
      <c r="M677" s="81" t="e">
        <f t="shared" si="152"/>
        <v>#VALUE!</v>
      </c>
      <c r="N677" s="81" t="e">
        <f t="shared" si="153"/>
        <v>#VALUE!</v>
      </c>
      <c r="O677" s="81" t="e">
        <f t="shared" si="154"/>
        <v>#VALUE!</v>
      </c>
      <c r="P677" s="82" t="e">
        <f t="shared" si="155"/>
        <v>#VALUE!</v>
      </c>
      <c r="Q677" s="82" t="e">
        <f t="shared" si="163"/>
        <v>#VALUE!</v>
      </c>
      <c r="R677" s="82" t="b">
        <f t="shared" si="164"/>
        <v>0</v>
      </c>
      <c r="S677" s="72" t="str">
        <f t="shared" si="156"/>
        <v/>
      </c>
      <c r="T677" s="81" t="e" cm="1">
        <f t="array" aca="1" ref="T677" ca="1">TEXT(RIGHT(10-RIGHT(SUM(INDEX(1*(MID(MID(C677,1,1)*2,ROW(INDIRECT("1:"&amp;LEN(MID(C677,1,1)*2))),1)),,))+MID(C677,2,1)+
SUM(INDEX(1*(MID(MID(C677,3,1)*2,ROW(INDIRECT("1:"&amp;LEN(MID(C677,3,1)*2))),1)),,))+MID(C677,4,1)+
SUM(INDEX(1*(MID(MID(C677,5,1)*2,ROW(INDIRECT("1:"&amp;LEN(MID(C677,5,1)*2))),1)),,))+MID(C677,6,1)+
SUM(INDEX(1*(MID(MID(C677,8,1)*2,ROW(INDIRECT("1:"&amp;LEN(MID(C677,8,1)*2))),1)),,))+MID(C677,9,1)+
SUM(INDEX(1*(MID(MID(C677,10,1)*2,ROW(INDIRECT("1:"&amp;LEN(MID(C677,10,1)*2))),1)),,)),1),1),"0")</f>
        <v>#VALUE!</v>
      </c>
      <c r="U677" s="81" t="str">
        <f t="shared" si="157"/>
        <v/>
      </c>
      <c r="V677" s="83" t="b">
        <f t="shared" si="158"/>
        <v>0</v>
      </c>
      <c r="W677" s="112" t="e">
        <f>IF(#REF!="",FALSE,IF(OR(X677&gt;Z677,X677&lt;Y677),TRUE,FALSE))</f>
        <v>#REF!</v>
      </c>
      <c r="X677" s="112">
        <f t="shared" si="159"/>
        <v>0</v>
      </c>
      <c r="Y677" s="114" t="e">
        <f>#REF!-3/30</f>
        <v>#REF!</v>
      </c>
      <c r="Z677" s="115" t="e">
        <f>#REF!+1/30</f>
        <v>#REF!</v>
      </c>
    </row>
    <row r="678" spans="1:26" s="30" customFormat="1" x14ac:dyDescent="0.25">
      <c r="A678" s="19">
        <v>663</v>
      </c>
      <c r="B678" s="20"/>
      <c r="C678" s="149"/>
      <c r="D678" s="1"/>
      <c r="E678" s="1"/>
      <c r="F678" s="173"/>
      <c r="G678" s="55"/>
      <c r="H678" s="116" t="str">
        <f t="shared" si="160"/>
        <v/>
      </c>
      <c r="I678" s="35" t="b">
        <f t="shared" si="150"/>
        <v>0</v>
      </c>
      <c r="J678" s="80" t="str">
        <f t="shared" si="151"/>
        <v/>
      </c>
      <c r="K678" s="29" t="b">
        <f t="shared" si="161"/>
        <v>0</v>
      </c>
      <c r="L678" s="80" t="str">
        <f t="shared" si="162"/>
        <v/>
      </c>
      <c r="M678" s="81" t="e">
        <f t="shared" si="152"/>
        <v>#VALUE!</v>
      </c>
      <c r="N678" s="81" t="e">
        <f t="shared" si="153"/>
        <v>#VALUE!</v>
      </c>
      <c r="O678" s="81" t="e">
        <f t="shared" si="154"/>
        <v>#VALUE!</v>
      </c>
      <c r="P678" s="82" t="e">
        <f t="shared" si="155"/>
        <v>#VALUE!</v>
      </c>
      <c r="Q678" s="82" t="e">
        <f t="shared" si="163"/>
        <v>#VALUE!</v>
      </c>
      <c r="R678" s="82" t="b">
        <f t="shared" si="164"/>
        <v>0</v>
      </c>
      <c r="S678" s="72" t="str">
        <f t="shared" si="156"/>
        <v/>
      </c>
      <c r="T678" s="81" t="e" cm="1">
        <f t="array" aca="1" ref="T678" ca="1">TEXT(RIGHT(10-RIGHT(SUM(INDEX(1*(MID(MID(C678,1,1)*2,ROW(INDIRECT("1:"&amp;LEN(MID(C678,1,1)*2))),1)),,))+MID(C678,2,1)+
SUM(INDEX(1*(MID(MID(C678,3,1)*2,ROW(INDIRECT("1:"&amp;LEN(MID(C678,3,1)*2))),1)),,))+MID(C678,4,1)+
SUM(INDEX(1*(MID(MID(C678,5,1)*2,ROW(INDIRECT("1:"&amp;LEN(MID(C678,5,1)*2))),1)),,))+MID(C678,6,1)+
SUM(INDEX(1*(MID(MID(C678,8,1)*2,ROW(INDIRECT("1:"&amp;LEN(MID(C678,8,1)*2))),1)),,))+MID(C678,9,1)+
SUM(INDEX(1*(MID(MID(C678,10,1)*2,ROW(INDIRECT("1:"&amp;LEN(MID(C678,10,1)*2))),1)),,)),1),1),"0")</f>
        <v>#VALUE!</v>
      </c>
      <c r="U678" s="81" t="str">
        <f t="shared" si="157"/>
        <v/>
      </c>
      <c r="V678" s="83" t="b">
        <f t="shared" si="158"/>
        <v>0</v>
      </c>
      <c r="W678" s="112" t="e">
        <f>IF(#REF!="",FALSE,IF(OR(X678&gt;Z678,X678&lt;Y678),TRUE,FALSE))</f>
        <v>#REF!</v>
      </c>
      <c r="X678" s="112">
        <f t="shared" si="159"/>
        <v>0</v>
      </c>
      <c r="Y678" s="114" t="e">
        <f>#REF!-3/30</f>
        <v>#REF!</v>
      </c>
      <c r="Z678" s="115" t="e">
        <f>#REF!+1/30</f>
        <v>#REF!</v>
      </c>
    </row>
    <row r="679" spans="1:26" s="30" customFormat="1" x14ac:dyDescent="0.25">
      <c r="A679" s="19">
        <v>664</v>
      </c>
      <c r="B679" s="20"/>
      <c r="C679" s="149"/>
      <c r="D679" s="1"/>
      <c r="E679" s="1"/>
      <c r="F679" s="173"/>
      <c r="G679" s="55"/>
      <c r="H679" s="116" t="str">
        <f t="shared" si="160"/>
        <v/>
      </c>
      <c r="I679" s="35" t="b">
        <f t="shared" si="150"/>
        <v>0</v>
      </c>
      <c r="J679" s="80" t="str">
        <f t="shared" si="151"/>
        <v/>
      </c>
      <c r="K679" s="29" t="b">
        <f t="shared" si="161"/>
        <v>0</v>
      </c>
      <c r="L679" s="80" t="str">
        <f t="shared" si="162"/>
        <v/>
      </c>
      <c r="M679" s="81" t="e">
        <f t="shared" si="152"/>
        <v>#VALUE!</v>
      </c>
      <c r="N679" s="81" t="e">
        <f t="shared" si="153"/>
        <v>#VALUE!</v>
      </c>
      <c r="O679" s="81" t="e">
        <f t="shared" si="154"/>
        <v>#VALUE!</v>
      </c>
      <c r="P679" s="82" t="e">
        <f t="shared" si="155"/>
        <v>#VALUE!</v>
      </c>
      <c r="Q679" s="82" t="e">
        <f t="shared" si="163"/>
        <v>#VALUE!</v>
      </c>
      <c r="R679" s="82" t="b">
        <f t="shared" si="164"/>
        <v>0</v>
      </c>
      <c r="S679" s="72" t="str">
        <f t="shared" si="156"/>
        <v/>
      </c>
      <c r="T679" s="81" t="e" cm="1">
        <f t="array" aca="1" ref="T679" ca="1">TEXT(RIGHT(10-RIGHT(SUM(INDEX(1*(MID(MID(C679,1,1)*2,ROW(INDIRECT("1:"&amp;LEN(MID(C679,1,1)*2))),1)),,))+MID(C679,2,1)+
SUM(INDEX(1*(MID(MID(C679,3,1)*2,ROW(INDIRECT("1:"&amp;LEN(MID(C679,3,1)*2))),1)),,))+MID(C679,4,1)+
SUM(INDEX(1*(MID(MID(C679,5,1)*2,ROW(INDIRECT("1:"&amp;LEN(MID(C679,5,1)*2))),1)),,))+MID(C679,6,1)+
SUM(INDEX(1*(MID(MID(C679,8,1)*2,ROW(INDIRECT("1:"&amp;LEN(MID(C679,8,1)*2))),1)),,))+MID(C679,9,1)+
SUM(INDEX(1*(MID(MID(C679,10,1)*2,ROW(INDIRECT("1:"&amp;LEN(MID(C679,10,1)*2))),1)),,)),1),1),"0")</f>
        <v>#VALUE!</v>
      </c>
      <c r="U679" s="81" t="str">
        <f t="shared" si="157"/>
        <v/>
      </c>
      <c r="V679" s="83" t="b">
        <f t="shared" si="158"/>
        <v>0</v>
      </c>
      <c r="W679" s="112" t="e">
        <f>IF(#REF!="",FALSE,IF(OR(X679&gt;Z679,X679&lt;Y679),TRUE,FALSE))</f>
        <v>#REF!</v>
      </c>
      <c r="X679" s="112">
        <f t="shared" si="159"/>
        <v>0</v>
      </c>
      <c r="Y679" s="114" t="e">
        <f>#REF!-3/30</f>
        <v>#REF!</v>
      </c>
      <c r="Z679" s="115" t="e">
        <f>#REF!+1/30</f>
        <v>#REF!</v>
      </c>
    </row>
    <row r="680" spans="1:26" s="30" customFormat="1" x14ac:dyDescent="0.25">
      <c r="A680" s="19">
        <v>665</v>
      </c>
      <c r="B680" s="20"/>
      <c r="C680" s="149"/>
      <c r="D680" s="1"/>
      <c r="E680" s="1"/>
      <c r="F680" s="173"/>
      <c r="G680" s="55"/>
      <c r="H680" s="116" t="str">
        <f t="shared" si="160"/>
        <v/>
      </c>
      <c r="I680" s="35" t="b">
        <f t="shared" si="150"/>
        <v>0</v>
      </c>
      <c r="J680" s="80" t="str">
        <f t="shared" si="151"/>
        <v/>
      </c>
      <c r="K680" s="29" t="b">
        <f t="shared" si="161"/>
        <v>0</v>
      </c>
      <c r="L680" s="80" t="str">
        <f t="shared" si="162"/>
        <v/>
      </c>
      <c r="M680" s="81" t="e">
        <f t="shared" si="152"/>
        <v>#VALUE!</v>
      </c>
      <c r="N680" s="81" t="e">
        <f t="shared" si="153"/>
        <v>#VALUE!</v>
      </c>
      <c r="O680" s="81" t="e">
        <f t="shared" si="154"/>
        <v>#VALUE!</v>
      </c>
      <c r="P680" s="82" t="e">
        <f t="shared" si="155"/>
        <v>#VALUE!</v>
      </c>
      <c r="Q680" s="82" t="e">
        <f t="shared" si="163"/>
        <v>#VALUE!</v>
      </c>
      <c r="R680" s="82" t="b">
        <f t="shared" si="164"/>
        <v>0</v>
      </c>
      <c r="S680" s="72" t="str">
        <f t="shared" si="156"/>
        <v/>
      </c>
      <c r="T680" s="81" t="e" cm="1">
        <f t="array" aca="1" ref="T680" ca="1">TEXT(RIGHT(10-RIGHT(SUM(INDEX(1*(MID(MID(C680,1,1)*2,ROW(INDIRECT("1:"&amp;LEN(MID(C680,1,1)*2))),1)),,))+MID(C680,2,1)+
SUM(INDEX(1*(MID(MID(C680,3,1)*2,ROW(INDIRECT("1:"&amp;LEN(MID(C680,3,1)*2))),1)),,))+MID(C680,4,1)+
SUM(INDEX(1*(MID(MID(C680,5,1)*2,ROW(INDIRECT("1:"&amp;LEN(MID(C680,5,1)*2))),1)),,))+MID(C680,6,1)+
SUM(INDEX(1*(MID(MID(C680,8,1)*2,ROW(INDIRECT("1:"&amp;LEN(MID(C680,8,1)*2))),1)),,))+MID(C680,9,1)+
SUM(INDEX(1*(MID(MID(C680,10,1)*2,ROW(INDIRECT("1:"&amp;LEN(MID(C680,10,1)*2))),1)),,)),1),1),"0")</f>
        <v>#VALUE!</v>
      </c>
      <c r="U680" s="81" t="str">
        <f t="shared" si="157"/>
        <v/>
      </c>
      <c r="V680" s="83" t="b">
        <f t="shared" si="158"/>
        <v>0</v>
      </c>
      <c r="W680" s="112" t="e">
        <f>IF(#REF!="",FALSE,IF(OR(X680&gt;Z680,X680&lt;Y680),TRUE,FALSE))</f>
        <v>#REF!</v>
      </c>
      <c r="X680" s="112">
        <f t="shared" si="159"/>
        <v>0</v>
      </c>
      <c r="Y680" s="114" t="e">
        <f>#REF!-3/30</f>
        <v>#REF!</v>
      </c>
      <c r="Z680" s="115" t="e">
        <f>#REF!+1/30</f>
        <v>#REF!</v>
      </c>
    </row>
    <row r="681" spans="1:26" s="30" customFormat="1" x14ac:dyDescent="0.25">
      <c r="A681" s="19">
        <v>666</v>
      </c>
      <c r="B681" s="20"/>
      <c r="C681" s="149"/>
      <c r="D681" s="1"/>
      <c r="E681" s="1"/>
      <c r="F681" s="173"/>
      <c r="G681" s="55"/>
      <c r="H681" s="116" t="str">
        <f t="shared" si="160"/>
        <v/>
      </c>
      <c r="I681" s="35" t="b">
        <f t="shared" si="150"/>
        <v>0</v>
      </c>
      <c r="J681" s="80" t="str">
        <f t="shared" si="151"/>
        <v/>
      </c>
      <c r="K681" s="29" t="b">
        <f t="shared" si="161"/>
        <v>0</v>
      </c>
      <c r="L681" s="80" t="str">
        <f t="shared" si="162"/>
        <v/>
      </c>
      <c r="M681" s="81" t="e">
        <f t="shared" si="152"/>
        <v>#VALUE!</v>
      </c>
      <c r="N681" s="81" t="e">
        <f t="shared" si="153"/>
        <v>#VALUE!</v>
      </c>
      <c r="O681" s="81" t="e">
        <f t="shared" si="154"/>
        <v>#VALUE!</v>
      </c>
      <c r="P681" s="82" t="e">
        <f t="shared" si="155"/>
        <v>#VALUE!</v>
      </c>
      <c r="Q681" s="82" t="e">
        <f t="shared" si="163"/>
        <v>#VALUE!</v>
      </c>
      <c r="R681" s="82" t="b">
        <f t="shared" si="164"/>
        <v>0</v>
      </c>
      <c r="S681" s="72" t="str">
        <f t="shared" si="156"/>
        <v/>
      </c>
      <c r="T681" s="81" t="e" cm="1">
        <f t="array" aca="1" ref="T681" ca="1">TEXT(RIGHT(10-RIGHT(SUM(INDEX(1*(MID(MID(C681,1,1)*2,ROW(INDIRECT("1:"&amp;LEN(MID(C681,1,1)*2))),1)),,))+MID(C681,2,1)+
SUM(INDEX(1*(MID(MID(C681,3,1)*2,ROW(INDIRECT("1:"&amp;LEN(MID(C681,3,1)*2))),1)),,))+MID(C681,4,1)+
SUM(INDEX(1*(MID(MID(C681,5,1)*2,ROW(INDIRECT("1:"&amp;LEN(MID(C681,5,1)*2))),1)),,))+MID(C681,6,1)+
SUM(INDEX(1*(MID(MID(C681,8,1)*2,ROW(INDIRECT("1:"&amp;LEN(MID(C681,8,1)*2))),1)),,))+MID(C681,9,1)+
SUM(INDEX(1*(MID(MID(C681,10,1)*2,ROW(INDIRECT("1:"&amp;LEN(MID(C681,10,1)*2))),1)),,)),1),1),"0")</f>
        <v>#VALUE!</v>
      </c>
      <c r="U681" s="81" t="str">
        <f t="shared" si="157"/>
        <v/>
      </c>
      <c r="V681" s="83" t="b">
        <f t="shared" si="158"/>
        <v>0</v>
      </c>
      <c r="W681" s="112" t="e">
        <f>IF(#REF!="",FALSE,IF(OR(X681&gt;Z681,X681&lt;Y681),TRUE,FALSE))</f>
        <v>#REF!</v>
      </c>
      <c r="X681" s="112">
        <f t="shared" si="159"/>
        <v>0</v>
      </c>
      <c r="Y681" s="114" t="e">
        <f>#REF!-3/30</f>
        <v>#REF!</v>
      </c>
      <c r="Z681" s="115" t="e">
        <f>#REF!+1/30</f>
        <v>#REF!</v>
      </c>
    </row>
    <row r="682" spans="1:26" s="30" customFormat="1" x14ac:dyDescent="0.25">
      <c r="A682" s="19">
        <v>667</v>
      </c>
      <c r="B682" s="20"/>
      <c r="C682" s="149"/>
      <c r="D682" s="1"/>
      <c r="E682" s="1"/>
      <c r="F682" s="173"/>
      <c r="G682" s="55"/>
      <c r="H682" s="116" t="str">
        <f t="shared" si="160"/>
        <v/>
      </c>
      <c r="I682" s="35" t="b">
        <f t="shared" si="150"/>
        <v>0</v>
      </c>
      <c r="J682" s="80" t="str">
        <f t="shared" si="151"/>
        <v/>
      </c>
      <c r="K682" s="29" t="b">
        <f t="shared" si="161"/>
        <v>0</v>
      </c>
      <c r="L682" s="80" t="str">
        <f t="shared" si="162"/>
        <v/>
      </c>
      <c r="M682" s="81" t="e">
        <f t="shared" si="152"/>
        <v>#VALUE!</v>
      </c>
      <c r="N682" s="81" t="e">
        <f t="shared" si="153"/>
        <v>#VALUE!</v>
      </c>
      <c r="O682" s="81" t="e">
        <f t="shared" si="154"/>
        <v>#VALUE!</v>
      </c>
      <c r="P682" s="82" t="e">
        <f t="shared" si="155"/>
        <v>#VALUE!</v>
      </c>
      <c r="Q682" s="82" t="e">
        <f t="shared" si="163"/>
        <v>#VALUE!</v>
      </c>
      <c r="R682" s="82" t="b">
        <f t="shared" si="164"/>
        <v>0</v>
      </c>
      <c r="S682" s="72" t="str">
        <f t="shared" si="156"/>
        <v/>
      </c>
      <c r="T682" s="81" t="e" cm="1">
        <f t="array" aca="1" ref="T682" ca="1">TEXT(RIGHT(10-RIGHT(SUM(INDEX(1*(MID(MID(C682,1,1)*2,ROW(INDIRECT("1:"&amp;LEN(MID(C682,1,1)*2))),1)),,))+MID(C682,2,1)+
SUM(INDEX(1*(MID(MID(C682,3,1)*2,ROW(INDIRECT("1:"&amp;LEN(MID(C682,3,1)*2))),1)),,))+MID(C682,4,1)+
SUM(INDEX(1*(MID(MID(C682,5,1)*2,ROW(INDIRECT("1:"&amp;LEN(MID(C682,5,1)*2))),1)),,))+MID(C682,6,1)+
SUM(INDEX(1*(MID(MID(C682,8,1)*2,ROW(INDIRECT("1:"&amp;LEN(MID(C682,8,1)*2))),1)),,))+MID(C682,9,1)+
SUM(INDEX(1*(MID(MID(C682,10,1)*2,ROW(INDIRECT("1:"&amp;LEN(MID(C682,10,1)*2))),1)),,)),1),1),"0")</f>
        <v>#VALUE!</v>
      </c>
      <c r="U682" s="81" t="str">
        <f t="shared" si="157"/>
        <v/>
      </c>
      <c r="V682" s="83" t="b">
        <f t="shared" si="158"/>
        <v>0</v>
      </c>
      <c r="W682" s="112" t="e">
        <f>IF(#REF!="",FALSE,IF(OR(X682&gt;Z682,X682&lt;Y682),TRUE,FALSE))</f>
        <v>#REF!</v>
      </c>
      <c r="X682" s="112">
        <f t="shared" si="159"/>
        <v>0</v>
      </c>
      <c r="Y682" s="114" t="e">
        <f>#REF!-3/30</f>
        <v>#REF!</v>
      </c>
      <c r="Z682" s="115" t="e">
        <f>#REF!+1/30</f>
        <v>#REF!</v>
      </c>
    </row>
    <row r="683" spans="1:26" s="30" customFormat="1" x14ac:dyDescent="0.25">
      <c r="A683" s="19">
        <v>668</v>
      </c>
      <c r="B683" s="20"/>
      <c r="C683" s="149"/>
      <c r="D683" s="1"/>
      <c r="E683" s="1"/>
      <c r="F683" s="173"/>
      <c r="G683" s="55"/>
      <c r="H683" s="116" t="str">
        <f t="shared" si="160"/>
        <v/>
      </c>
      <c r="I683" s="35" t="b">
        <f t="shared" si="150"/>
        <v>0</v>
      </c>
      <c r="J683" s="80" t="str">
        <f t="shared" si="151"/>
        <v/>
      </c>
      <c r="K683" s="29" t="b">
        <f t="shared" si="161"/>
        <v>0</v>
      </c>
      <c r="L683" s="80" t="str">
        <f t="shared" si="162"/>
        <v/>
      </c>
      <c r="M683" s="81" t="e">
        <f t="shared" si="152"/>
        <v>#VALUE!</v>
      </c>
      <c r="N683" s="81" t="e">
        <f t="shared" si="153"/>
        <v>#VALUE!</v>
      </c>
      <c r="O683" s="81" t="e">
        <f t="shared" si="154"/>
        <v>#VALUE!</v>
      </c>
      <c r="P683" s="82" t="e">
        <f t="shared" si="155"/>
        <v>#VALUE!</v>
      </c>
      <c r="Q683" s="82" t="e">
        <f t="shared" si="163"/>
        <v>#VALUE!</v>
      </c>
      <c r="R683" s="82" t="b">
        <f t="shared" si="164"/>
        <v>0</v>
      </c>
      <c r="S683" s="72" t="str">
        <f t="shared" si="156"/>
        <v/>
      </c>
      <c r="T683" s="81" t="e" cm="1">
        <f t="array" aca="1" ref="T683" ca="1">TEXT(RIGHT(10-RIGHT(SUM(INDEX(1*(MID(MID(C683,1,1)*2,ROW(INDIRECT("1:"&amp;LEN(MID(C683,1,1)*2))),1)),,))+MID(C683,2,1)+
SUM(INDEX(1*(MID(MID(C683,3,1)*2,ROW(INDIRECT("1:"&amp;LEN(MID(C683,3,1)*2))),1)),,))+MID(C683,4,1)+
SUM(INDEX(1*(MID(MID(C683,5,1)*2,ROW(INDIRECT("1:"&amp;LEN(MID(C683,5,1)*2))),1)),,))+MID(C683,6,1)+
SUM(INDEX(1*(MID(MID(C683,8,1)*2,ROW(INDIRECT("1:"&amp;LEN(MID(C683,8,1)*2))),1)),,))+MID(C683,9,1)+
SUM(INDEX(1*(MID(MID(C683,10,1)*2,ROW(INDIRECT("1:"&amp;LEN(MID(C683,10,1)*2))),1)),,)),1),1),"0")</f>
        <v>#VALUE!</v>
      </c>
      <c r="U683" s="81" t="str">
        <f t="shared" si="157"/>
        <v/>
      </c>
      <c r="V683" s="83" t="b">
        <f t="shared" si="158"/>
        <v>0</v>
      </c>
      <c r="W683" s="112" t="e">
        <f>IF(#REF!="",FALSE,IF(OR(X683&gt;Z683,X683&lt;Y683),TRUE,FALSE))</f>
        <v>#REF!</v>
      </c>
      <c r="X683" s="112">
        <f t="shared" si="159"/>
        <v>0</v>
      </c>
      <c r="Y683" s="114" t="e">
        <f>#REF!-3/30</f>
        <v>#REF!</v>
      </c>
      <c r="Z683" s="115" t="e">
        <f>#REF!+1/30</f>
        <v>#REF!</v>
      </c>
    </row>
    <row r="684" spans="1:26" s="30" customFormat="1" x14ac:dyDescent="0.25">
      <c r="A684" s="19">
        <v>669</v>
      </c>
      <c r="B684" s="20"/>
      <c r="C684" s="149"/>
      <c r="D684" s="1"/>
      <c r="E684" s="1"/>
      <c r="F684" s="173"/>
      <c r="G684" s="55"/>
      <c r="H684" s="116" t="str">
        <f t="shared" si="160"/>
        <v/>
      </c>
      <c r="I684" s="35" t="b">
        <f t="shared" si="150"/>
        <v>0</v>
      </c>
      <c r="J684" s="80" t="str">
        <f t="shared" si="151"/>
        <v/>
      </c>
      <c r="K684" s="29" t="b">
        <f t="shared" si="161"/>
        <v>0</v>
      </c>
      <c r="L684" s="80" t="str">
        <f t="shared" si="162"/>
        <v/>
      </c>
      <c r="M684" s="81" t="e">
        <f t="shared" si="152"/>
        <v>#VALUE!</v>
      </c>
      <c r="N684" s="81" t="e">
        <f t="shared" si="153"/>
        <v>#VALUE!</v>
      </c>
      <c r="O684" s="81" t="e">
        <f t="shared" si="154"/>
        <v>#VALUE!</v>
      </c>
      <c r="P684" s="82" t="e">
        <f t="shared" si="155"/>
        <v>#VALUE!</v>
      </c>
      <c r="Q684" s="82" t="e">
        <f t="shared" si="163"/>
        <v>#VALUE!</v>
      </c>
      <c r="R684" s="82" t="b">
        <f t="shared" si="164"/>
        <v>0</v>
      </c>
      <c r="S684" s="72" t="str">
        <f t="shared" si="156"/>
        <v/>
      </c>
      <c r="T684" s="81" t="e" cm="1">
        <f t="array" aca="1" ref="T684" ca="1">TEXT(RIGHT(10-RIGHT(SUM(INDEX(1*(MID(MID(C684,1,1)*2,ROW(INDIRECT("1:"&amp;LEN(MID(C684,1,1)*2))),1)),,))+MID(C684,2,1)+
SUM(INDEX(1*(MID(MID(C684,3,1)*2,ROW(INDIRECT("1:"&amp;LEN(MID(C684,3,1)*2))),1)),,))+MID(C684,4,1)+
SUM(INDEX(1*(MID(MID(C684,5,1)*2,ROW(INDIRECT("1:"&amp;LEN(MID(C684,5,1)*2))),1)),,))+MID(C684,6,1)+
SUM(INDEX(1*(MID(MID(C684,8,1)*2,ROW(INDIRECT("1:"&amp;LEN(MID(C684,8,1)*2))),1)),,))+MID(C684,9,1)+
SUM(INDEX(1*(MID(MID(C684,10,1)*2,ROW(INDIRECT("1:"&amp;LEN(MID(C684,10,1)*2))),1)),,)),1),1),"0")</f>
        <v>#VALUE!</v>
      </c>
      <c r="U684" s="81" t="str">
        <f t="shared" si="157"/>
        <v/>
      </c>
      <c r="V684" s="83" t="b">
        <f t="shared" si="158"/>
        <v>0</v>
      </c>
      <c r="W684" s="112" t="e">
        <f>IF(#REF!="",FALSE,IF(OR(X684&gt;Z684,X684&lt;Y684),TRUE,FALSE))</f>
        <v>#REF!</v>
      </c>
      <c r="X684" s="112">
        <f t="shared" si="159"/>
        <v>0</v>
      </c>
      <c r="Y684" s="114" t="e">
        <f>#REF!-3/30</f>
        <v>#REF!</v>
      </c>
      <c r="Z684" s="115" t="e">
        <f>#REF!+1/30</f>
        <v>#REF!</v>
      </c>
    </row>
    <row r="685" spans="1:26" s="30" customFormat="1" x14ac:dyDescent="0.25">
      <c r="A685" s="19">
        <v>670</v>
      </c>
      <c r="B685" s="20"/>
      <c r="C685" s="149"/>
      <c r="D685" s="1"/>
      <c r="E685" s="1"/>
      <c r="F685" s="173"/>
      <c r="G685" s="55"/>
      <c r="H685" s="116" t="str">
        <f t="shared" si="160"/>
        <v/>
      </c>
      <c r="I685" s="35" t="b">
        <f t="shared" si="150"/>
        <v>0</v>
      </c>
      <c r="J685" s="80" t="str">
        <f t="shared" si="151"/>
        <v/>
      </c>
      <c r="K685" s="29" t="b">
        <f t="shared" si="161"/>
        <v>0</v>
      </c>
      <c r="L685" s="80" t="str">
        <f t="shared" si="162"/>
        <v/>
      </c>
      <c r="M685" s="81" t="e">
        <f t="shared" si="152"/>
        <v>#VALUE!</v>
      </c>
      <c r="N685" s="81" t="e">
        <f t="shared" si="153"/>
        <v>#VALUE!</v>
      </c>
      <c r="O685" s="81" t="e">
        <f t="shared" si="154"/>
        <v>#VALUE!</v>
      </c>
      <c r="P685" s="82" t="e">
        <f t="shared" si="155"/>
        <v>#VALUE!</v>
      </c>
      <c r="Q685" s="82" t="e">
        <f t="shared" si="163"/>
        <v>#VALUE!</v>
      </c>
      <c r="R685" s="82" t="b">
        <f t="shared" si="164"/>
        <v>0</v>
      </c>
      <c r="S685" s="72" t="str">
        <f t="shared" si="156"/>
        <v/>
      </c>
      <c r="T685" s="81" t="e" cm="1">
        <f t="array" aca="1" ref="T685" ca="1">TEXT(RIGHT(10-RIGHT(SUM(INDEX(1*(MID(MID(C685,1,1)*2,ROW(INDIRECT("1:"&amp;LEN(MID(C685,1,1)*2))),1)),,))+MID(C685,2,1)+
SUM(INDEX(1*(MID(MID(C685,3,1)*2,ROW(INDIRECT("1:"&amp;LEN(MID(C685,3,1)*2))),1)),,))+MID(C685,4,1)+
SUM(INDEX(1*(MID(MID(C685,5,1)*2,ROW(INDIRECT("1:"&amp;LEN(MID(C685,5,1)*2))),1)),,))+MID(C685,6,1)+
SUM(INDEX(1*(MID(MID(C685,8,1)*2,ROW(INDIRECT("1:"&amp;LEN(MID(C685,8,1)*2))),1)),,))+MID(C685,9,1)+
SUM(INDEX(1*(MID(MID(C685,10,1)*2,ROW(INDIRECT("1:"&amp;LEN(MID(C685,10,1)*2))),1)),,)),1),1),"0")</f>
        <v>#VALUE!</v>
      </c>
      <c r="U685" s="81" t="str">
        <f t="shared" si="157"/>
        <v/>
      </c>
      <c r="V685" s="83" t="b">
        <f t="shared" si="158"/>
        <v>0</v>
      </c>
      <c r="W685" s="112" t="e">
        <f>IF(#REF!="",FALSE,IF(OR(X685&gt;Z685,X685&lt;Y685),TRUE,FALSE))</f>
        <v>#REF!</v>
      </c>
      <c r="X685" s="112">
        <f t="shared" si="159"/>
        <v>0</v>
      </c>
      <c r="Y685" s="114" t="e">
        <f>#REF!-3/30</f>
        <v>#REF!</v>
      </c>
      <c r="Z685" s="115" t="e">
        <f>#REF!+1/30</f>
        <v>#REF!</v>
      </c>
    </row>
    <row r="686" spans="1:26" s="30" customFormat="1" x14ac:dyDescent="0.25">
      <c r="A686" s="19">
        <v>671</v>
      </c>
      <c r="B686" s="20"/>
      <c r="C686" s="149"/>
      <c r="D686" s="1"/>
      <c r="E686" s="1"/>
      <c r="F686" s="173"/>
      <c r="G686" s="55"/>
      <c r="H686" s="116" t="str">
        <f t="shared" si="160"/>
        <v/>
      </c>
      <c r="I686" s="35" t="b">
        <f t="shared" si="150"/>
        <v>0</v>
      </c>
      <c r="J686" s="80" t="str">
        <f t="shared" si="151"/>
        <v/>
      </c>
      <c r="K686" s="29" t="b">
        <f t="shared" si="161"/>
        <v>0</v>
      </c>
      <c r="L686" s="80" t="str">
        <f t="shared" si="162"/>
        <v/>
      </c>
      <c r="M686" s="81" t="e">
        <f t="shared" si="152"/>
        <v>#VALUE!</v>
      </c>
      <c r="N686" s="81" t="e">
        <f t="shared" si="153"/>
        <v>#VALUE!</v>
      </c>
      <c r="O686" s="81" t="e">
        <f t="shared" si="154"/>
        <v>#VALUE!</v>
      </c>
      <c r="P686" s="82" t="e">
        <f t="shared" si="155"/>
        <v>#VALUE!</v>
      </c>
      <c r="Q686" s="82" t="e">
        <f t="shared" si="163"/>
        <v>#VALUE!</v>
      </c>
      <c r="R686" s="82" t="b">
        <f t="shared" si="164"/>
        <v>0</v>
      </c>
      <c r="S686" s="72" t="str">
        <f t="shared" si="156"/>
        <v/>
      </c>
      <c r="T686" s="81" t="e" cm="1">
        <f t="array" aca="1" ref="T686" ca="1">TEXT(RIGHT(10-RIGHT(SUM(INDEX(1*(MID(MID(C686,1,1)*2,ROW(INDIRECT("1:"&amp;LEN(MID(C686,1,1)*2))),1)),,))+MID(C686,2,1)+
SUM(INDEX(1*(MID(MID(C686,3,1)*2,ROW(INDIRECT("1:"&amp;LEN(MID(C686,3,1)*2))),1)),,))+MID(C686,4,1)+
SUM(INDEX(1*(MID(MID(C686,5,1)*2,ROW(INDIRECT("1:"&amp;LEN(MID(C686,5,1)*2))),1)),,))+MID(C686,6,1)+
SUM(INDEX(1*(MID(MID(C686,8,1)*2,ROW(INDIRECT("1:"&amp;LEN(MID(C686,8,1)*2))),1)),,))+MID(C686,9,1)+
SUM(INDEX(1*(MID(MID(C686,10,1)*2,ROW(INDIRECT("1:"&amp;LEN(MID(C686,10,1)*2))),1)),,)),1),1),"0")</f>
        <v>#VALUE!</v>
      </c>
      <c r="U686" s="81" t="str">
        <f t="shared" si="157"/>
        <v/>
      </c>
      <c r="V686" s="83" t="b">
        <f t="shared" si="158"/>
        <v>0</v>
      </c>
      <c r="W686" s="112" t="e">
        <f>IF(#REF!="",FALSE,IF(OR(X686&gt;Z686,X686&lt;Y686),TRUE,FALSE))</f>
        <v>#REF!</v>
      </c>
      <c r="X686" s="112">
        <f t="shared" si="159"/>
        <v>0</v>
      </c>
      <c r="Y686" s="114" t="e">
        <f>#REF!-3/30</f>
        <v>#REF!</v>
      </c>
      <c r="Z686" s="115" t="e">
        <f>#REF!+1/30</f>
        <v>#REF!</v>
      </c>
    </row>
    <row r="687" spans="1:26" s="30" customFormat="1" x14ac:dyDescent="0.25">
      <c r="A687" s="19">
        <v>672</v>
      </c>
      <c r="B687" s="20"/>
      <c r="C687" s="149"/>
      <c r="D687" s="1"/>
      <c r="E687" s="1"/>
      <c r="F687" s="173"/>
      <c r="G687" s="55"/>
      <c r="H687" s="116" t="str">
        <f t="shared" si="160"/>
        <v/>
      </c>
      <c r="I687" s="35" t="b">
        <f t="shared" si="150"/>
        <v>0</v>
      </c>
      <c r="J687" s="80" t="str">
        <f t="shared" si="151"/>
        <v/>
      </c>
      <c r="K687" s="29" t="b">
        <f t="shared" si="161"/>
        <v>0</v>
      </c>
      <c r="L687" s="80" t="str">
        <f t="shared" si="162"/>
        <v/>
      </c>
      <c r="M687" s="81" t="e">
        <f t="shared" si="152"/>
        <v>#VALUE!</v>
      </c>
      <c r="N687" s="81" t="e">
        <f t="shared" si="153"/>
        <v>#VALUE!</v>
      </c>
      <c r="O687" s="81" t="e">
        <f t="shared" si="154"/>
        <v>#VALUE!</v>
      </c>
      <c r="P687" s="82" t="e">
        <f t="shared" si="155"/>
        <v>#VALUE!</v>
      </c>
      <c r="Q687" s="82" t="e">
        <f t="shared" si="163"/>
        <v>#VALUE!</v>
      </c>
      <c r="R687" s="82" t="b">
        <f t="shared" si="164"/>
        <v>0</v>
      </c>
      <c r="S687" s="72" t="str">
        <f t="shared" si="156"/>
        <v/>
      </c>
      <c r="T687" s="81" t="e" cm="1">
        <f t="array" aca="1" ref="T687" ca="1">TEXT(RIGHT(10-RIGHT(SUM(INDEX(1*(MID(MID(C687,1,1)*2,ROW(INDIRECT("1:"&amp;LEN(MID(C687,1,1)*2))),1)),,))+MID(C687,2,1)+
SUM(INDEX(1*(MID(MID(C687,3,1)*2,ROW(INDIRECT("1:"&amp;LEN(MID(C687,3,1)*2))),1)),,))+MID(C687,4,1)+
SUM(INDEX(1*(MID(MID(C687,5,1)*2,ROW(INDIRECT("1:"&amp;LEN(MID(C687,5,1)*2))),1)),,))+MID(C687,6,1)+
SUM(INDEX(1*(MID(MID(C687,8,1)*2,ROW(INDIRECT("1:"&amp;LEN(MID(C687,8,1)*2))),1)),,))+MID(C687,9,1)+
SUM(INDEX(1*(MID(MID(C687,10,1)*2,ROW(INDIRECT("1:"&amp;LEN(MID(C687,10,1)*2))),1)),,)),1),1),"0")</f>
        <v>#VALUE!</v>
      </c>
      <c r="U687" s="81" t="str">
        <f t="shared" si="157"/>
        <v/>
      </c>
      <c r="V687" s="83" t="b">
        <f t="shared" si="158"/>
        <v>0</v>
      </c>
      <c r="W687" s="112" t="e">
        <f>IF(#REF!="",FALSE,IF(OR(X687&gt;Z687,X687&lt;Y687),TRUE,FALSE))</f>
        <v>#REF!</v>
      </c>
      <c r="X687" s="112">
        <f t="shared" si="159"/>
        <v>0</v>
      </c>
      <c r="Y687" s="114" t="e">
        <f>#REF!-3/30</f>
        <v>#REF!</v>
      </c>
      <c r="Z687" s="115" t="e">
        <f>#REF!+1/30</f>
        <v>#REF!</v>
      </c>
    </row>
    <row r="688" spans="1:26" s="30" customFormat="1" x14ac:dyDescent="0.25">
      <c r="A688" s="19">
        <v>673</v>
      </c>
      <c r="B688" s="20"/>
      <c r="C688" s="149"/>
      <c r="D688" s="1"/>
      <c r="E688" s="1"/>
      <c r="F688" s="173"/>
      <c r="G688" s="55"/>
      <c r="H688" s="116" t="str">
        <f t="shared" si="160"/>
        <v/>
      </c>
      <c r="I688" s="35" t="b">
        <f t="shared" si="150"/>
        <v>0</v>
      </c>
      <c r="J688" s="80" t="str">
        <f t="shared" si="151"/>
        <v/>
      </c>
      <c r="K688" s="29" t="b">
        <f t="shared" si="161"/>
        <v>0</v>
      </c>
      <c r="L688" s="80" t="str">
        <f t="shared" si="162"/>
        <v/>
      </c>
      <c r="M688" s="81" t="e">
        <f t="shared" si="152"/>
        <v>#VALUE!</v>
      </c>
      <c r="N688" s="81" t="e">
        <f t="shared" si="153"/>
        <v>#VALUE!</v>
      </c>
      <c r="O688" s="81" t="e">
        <f t="shared" si="154"/>
        <v>#VALUE!</v>
      </c>
      <c r="P688" s="82" t="e">
        <f t="shared" si="155"/>
        <v>#VALUE!</v>
      </c>
      <c r="Q688" s="82" t="e">
        <f t="shared" si="163"/>
        <v>#VALUE!</v>
      </c>
      <c r="R688" s="82" t="b">
        <f t="shared" si="164"/>
        <v>0</v>
      </c>
      <c r="S688" s="72" t="str">
        <f t="shared" si="156"/>
        <v/>
      </c>
      <c r="T688" s="81" t="e" cm="1">
        <f t="array" aca="1" ref="T688" ca="1">TEXT(RIGHT(10-RIGHT(SUM(INDEX(1*(MID(MID(C688,1,1)*2,ROW(INDIRECT("1:"&amp;LEN(MID(C688,1,1)*2))),1)),,))+MID(C688,2,1)+
SUM(INDEX(1*(MID(MID(C688,3,1)*2,ROW(INDIRECT("1:"&amp;LEN(MID(C688,3,1)*2))),1)),,))+MID(C688,4,1)+
SUM(INDEX(1*(MID(MID(C688,5,1)*2,ROW(INDIRECT("1:"&amp;LEN(MID(C688,5,1)*2))),1)),,))+MID(C688,6,1)+
SUM(INDEX(1*(MID(MID(C688,8,1)*2,ROW(INDIRECT("1:"&amp;LEN(MID(C688,8,1)*2))),1)),,))+MID(C688,9,1)+
SUM(INDEX(1*(MID(MID(C688,10,1)*2,ROW(INDIRECT("1:"&amp;LEN(MID(C688,10,1)*2))),1)),,)),1),1),"0")</f>
        <v>#VALUE!</v>
      </c>
      <c r="U688" s="81" t="str">
        <f t="shared" si="157"/>
        <v/>
      </c>
      <c r="V688" s="83" t="b">
        <f t="shared" si="158"/>
        <v>0</v>
      </c>
      <c r="W688" s="112" t="e">
        <f>IF(#REF!="",FALSE,IF(OR(X688&gt;Z688,X688&lt;Y688),TRUE,FALSE))</f>
        <v>#REF!</v>
      </c>
      <c r="X688" s="112">
        <f t="shared" si="159"/>
        <v>0</v>
      </c>
      <c r="Y688" s="114" t="e">
        <f>#REF!-3/30</f>
        <v>#REF!</v>
      </c>
      <c r="Z688" s="115" t="e">
        <f>#REF!+1/30</f>
        <v>#REF!</v>
      </c>
    </row>
    <row r="689" spans="1:26" s="30" customFormat="1" x14ac:dyDescent="0.25">
      <c r="A689" s="19">
        <v>674</v>
      </c>
      <c r="B689" s="20"/>
      <c r="C689" s="149"/>
      <c r="D689" s="1"/>
      <c r="E689" s="1"/>
      <c r="F689" s="173"/>
      <c r="G689" s="55"/>
      <c r="H689" s="116" t="str">
        <f t="shared" si="160"/>
        <v/>
      </c>
      <c r="I689" s="35" t="b">
        <f t="shared" si="150"/>
        <v>0</v>
      </c>
      <c r="J689" s="80" t="str">
        <f t="shared" si="151"/>
        <v/>
      </c>
      <c r="K689" s="29" t="b">
        <f t="shared" si="161"/>
        <v>0</v>
      </c>
      <c r="L689" s="80" t="str">
        <f t="shared" si="162"/>
        <v/>
      </c>
      <c r="M689" s="81" t="e">
        <f t="shared" si="152"/>
        <v>#VALUE!</v>
      </c>
      <c r="N689" s="81" t="e">
        <f t="shared" si="153"/>
        <v>#VALUE!</v>
      </c>
      <c r="O689" s="81" t="e">
        <f t="shared" si="154"/>
        <v>#VALUE!</v>
      </c>
      <c r="P689" s="82" t="e">
        <f t="shared" si="155"/>
        <v>#VALUE!</v>
      </c>
      <c r="Q689" s="82" t="e">
        <f t="shared" si="163"/>
        <v>#VALUE!</v>
      </c>
      <c r="R689" s="82" t="b">
        <f t="shared" si="164"/>
        <v>0</v>
      </c>
      <c r="S689" s="72" t="str">
        <f t="shared" si="156"/>
        <v/>
      </c>
      <c r="T689" s="81" t="e" cm="1">
        <f t="array" aca="1" ref="T689" ca="1">TEXT(RIGHT(10-RIGHT(SUM(INDEX(1*(MID(MID(C689,1,1)*2,ROW(INDIRECT("1:"&amp;LEN(MID(C689,1,1)*2))),1)),,))+MID(C689,2,1)+
SUM(INDEX(1*(MID(MID(C689,3,1)*2,ROW(INDIRECT("1:"&amp;LEN(MID(C689,3,1)*2))),1)),,))+MID(C689,4,1)+
SUM(INDEX(1*(MID(MID(C689,5,1)*2,ROW(INDIRECT("1:"&amp;LEN(MID(C689,5,1)*2))),1)),,))+MID(C689,6,1)+
SUM(INDEX(1*(MID(MID(C689,8,1)*2,ROW(INDIRECT("1:"&amp;LEN(MID(C689,8,1)*2))),1)),,))+MID(C689,9,1)+
SUM(INDEX(1*(MID(MID(C689,10,1)*2,ROW(INDIRECT("1:"&amp;LEN(MID(C689,10,1)*2))),1)),,)),1),1),"0")</f>
        <v>#VALUE!</v>
      </c>
      <c r="U689" s="81" t="str">
        <f t="shared" si="157"/>
        <v/>
      </c>
      <c r="V689" s="83" t="b">
        <f t="shared" si="158"/>
        <v>0</v>
      </c>
      <c r="W689" s="112" t="e">
        <f>IF(#REF!="",FALSE,IF(OR(X689&gt;Z689,X689&lt;Y689),TRUE,FALSE))</f>
        <v>#REF!</v>
      </c>
      <c r="X689" s="112">
        <f t="shared" si="159"/>
        <v>0</v>
      </c>
      <c r="Y689" s="114" t="e">
        <f>#REF!-3/30</f>
        <v>#REF!</v>
      </c>
      <c r="Z689" s="115" t="e">
        <f>#REF!+1/30</f>
        <v>#REF!</v>
      </c>
    </row>
    <row r="690" spans="1:26" s="30" customFormat="1" x14ac:dyDescent="0.25">
      <c r="A690" s="19">
        <v>675</v>
      </c>
      <c r="B690" s="20"/>
      <c r="C690" s="149"/>
      <c r="D690" s="1"/>
      <c r="E690" s="1"/>
      <c r="F690" s="173"/>
      <c r="G690" s="55"/>
      <c r="H690" s="116" t="str">
        <f t="shared" si="160"/>
        <v/>
      </c>
      <c r="I690" s="35" t="b">
        <f t="shared" si="150"/>
        <v>0</v>
      </c>
      <c r="J690" s="80" t="str">
        <f t="shared" si="151"/>
        <v/>
      </c>
      <c r="K690" s="29" t="b">
        <f t="shared" si="161"/>
        <v>0</v>
      </c>
      <c r="L690" s="80" t="str">
        <f t="shared" si="162"/>
        <v/>
      </c>
      <c r="M690" s="81" t="e">
        <f t="shared" si="152"/>
        <v>#VALUE!</v>
      </c>
      <c r="N690" s="81" t="e">
        <f t="shared" si="153"/>
        <v>#VALUE!</v>
      </c>
      <c r="O690" s="81" t="e">
        <f t="shared" si="154"/>
        <v>#VALUE!</v>
      </c>
      <c r="P690" s="82" t="e">
        <f t="shared" si="155"/>
        <v>#VALUE!</v>
      </c>
      <c r="Q690" s="82" t="e">
        <f t="shared" si="163"/>
        <v>#VALUE!</v>
      </c>
      <c r="R690" s="82" t="b">
        <f t="shared" si="164"/>
        <v>0</v>
      </c>
      <c r="S690" s="72" t="str">
        <f t="shared" si="156"/>
        <v/>
      </c>
      <c r="T690" s="81" t="e" cm="1">
        <f t="array" aca="1" ref="T690" ca="1">TEXT(RIGHT(10-RIGHT(SUM(INDEX(1*(MID(MID(C690,1,1)*2,ROW(INDIRECT("1:"&amp;LEN(MID(C690,1,1)*2))),1)),,))+MID(C690,2,1)+
SUM(INDEX(1*(MID(MID(C690,3,1)*2,ROW(INDIRECT("1:"&amp;LEN(MID(C690,3,1)*2))),1)),,))+MID(C690,4,1)+
SUM(INDEX(1*(MID(MID(C690,5,1)*2,ROW(INDIRECT("1:"&amp;LEN(MID(C690,5,1)*2))),1)),,))+MID(C690,6,1)+
SUM(INDEX(1*(MID(MID(C690,8,1)*2,ROW(INDIRECT("1:"&amp;LEN(MID(C690,8,1)*2))),1)),,))+MID(C690,9,1)+
SUM(INDEX(1*(MID(MID(C690,10,1)*2,ROW(INDIRECT("1:"&amp;LEN(MID(C690,10,1)*2))),1)),,)),1),1),"0")</f>
        <v>#VALUE!</v>
      </c>
      <c r="U690" s="81" t="str">
        <f t="shared" si="157"/>
        <v/>
      </c>
      <c r="V690" s="83" t="b">
        <f t="shared" si="158"/>
        <v>0</v>
      </c>
      <c r="W690" s="112" t="e">
        <f>IF(#REF!="",FALSE,IF(OR(X690&gt;Z690,X690&lt;Y690),TRUE,FALSE))</f>
        <v>#REF!</v>
      </c>
      <c r="X690" s="112">
        <f t="shared" si="159"/>
        <v>0</v>
      </c>
      <c r="Y690" s="114" t="e">
        <f>#REF!-3/30</f>
        <v>#REF!</v>
      </c>
      <c r="Z690" s="115" t="e">
        <f>#REF!+1/30</f>
        <v>#REF!</v>
      </c>
    </row>
    <row r="691" spans="1:26" s="30" customFormat="1" x14ac:dyDescent="0.25">
      <c r="A691" s="19">
        <v>676</v>
      </c>
      <c r="B691" s="20"/>
      <c r="C691" s="149"/>
      <c r="D691" s="1"/>
      <c r="E691" s="1"/>
      <c r="F691" s="173"/>
      <c r="G691" s="55"/>
      <c r="H691" s="116" t="str">
        <f t="shared" si="160"/>
        <v/>
      </c>
      <c r="I691" s="35" t="b">
        <f t="shared" si="150"/>
        <v>0</v>
      </c>
      <c r="J691" s="80" t="str">
        <f t="shared" si="151"/>
        <v/>
      </c>
      <c r="K691" s="29" t="b">
        <f t="shared" si="161"/>
        <v>0</v>
      </c>
      <c r="L691" s="80" t="str">
        <f t="shared" si="162"/>
        <v/>
      </c>
      <c r="M691" s="81" t="e">
        <f t="shared" si="152"/>
        <v>#VALUE!</v>
      </c>
      <c r="N691" s="81" t="e">
        <f t="shared" si="153"/>
        <v>#VALUE!</v>
      </c>
      <c r="O691" s="81" t="e">
        <f t="shared" si="154"/>
        <v>#VALUE!</v>
      </c>
      <c r="P691" s="82" t="e">
        <f t="shared" si="155"/>
        <v>#VALUE!</v>
      </c>
      <c r="Q691" s="82" t="e">
        <f t="shared" si="163"/>
        <v>#VALUE!</v>
      </c>
      <c r="R691" s="82" t="b">
        <f t="shared" si="164"/>
        <v>0</v>
      </c>
      <c r="S691" s="72" t="str">
        <f t="shared" si="156"/>
        <v/>
      </c>
      <c r="T691" s="81" t="e" cm="1">
        <f t="array" aca="1" ref="T691" ca="1">TEXT(RIGHT(10-RIGHT(SUM(INDEX(1*(MID(MID(C691,1,1)*2,ROW(INDIRECT("1:"&amp;LEN(MID(C691,1,1)*2))),1)),,))+MID(C691,2,1)+
SUM(INDEX(1*(MID(MID(C691,3,1)*2,ROW(INDIRECT("1:"&amp;LEN(MID(C691,3,1)*2))),1)),,))+MID(C691,4,1)+
SUM(INDEX(1*(MID(MID(C691,5,1)*2,ROW(INDIRECT("1:"&amp;LEN(MID(C691,5,1)*2))),1)),,))+MID(C691,6,1)+
SUM(INDEX(1*(MID(MID(C691,8,1)*2,ROW(INDIRECT("1:"&amp;LEN(MID(C691,8,1)*2))),1)),,))+MID(C691,9,1)+
SUM(INDEX(1*(MID(MID(C691,10,1)*2,ROW(INDIRECT("1:"&amp;LEN(MID(C691,10,1)*2))),1)),,)),1),1),"0")</f>
        <v>#VALUE!</v>
      </c>
      <c r="U691" s="81" t="str">
        <f t="shared" si="157"/>
        <v/>
      </c>
      <c r="V691" s="83" t="b">
        <f t="shared" si="158"/>
        <v>0</v>
      </c>
      <c r="W691" s="112" t="e">
        <f>IF(#REF!="",FALSE,IF(OR(X691&gt;Z691,X691&lt;Y691),TRUE,FALSE))</f>
        <v>#REF!</v>
      </c>
      <c r="X691" s="112">
        <f t="shared" si="159"/>
        <v>0</v>
      </c>
      <c r="Y691" s="114" t="e">
        <f>#REF!-3/30</f>
        <v>#REF!</v>
      </c>
      <c r="Z691" s="115" t="e">
        <f>#REF!+1/30</f>
        <v>#REF!</v>
      </c>
    </row>
    <row r="692" spans="1:26" s="30" customFormat="1" x14ac:dyDescent="0.25">
      <c r="A692" s="19">
        <v>677</v>
      </c>
      <c r="B692" s="20"/>
      <c r="C692" s="149"/>
      <c r="D692" s="1"/>
      <c r="E692" s="1"/>
      <c r="F692" s="173"/>
      <c r="G692" s="55"/>
      <c r="H692" s="116" t="str">
        <f t="shared" si="160"/>
        <v/>
      </c>
      <c r="I692" s="35" t="b">
        <f t="shared" si="150"/>
        <v>0</v>
      </c>
      <c r="J692" s="80" t="str">
        <f t="shared" si="151"/>
        <v/>
      </c>
      <c r="K692" s="29" t="b">
        <f t="shared" si="161"/>
        <v>0</v>
      </c>
      <c r="L692" s="80" t="str">
        <f t="shared" si="162"/>
        <v/>
      </c>
      <c r="M692" s="81" t="e">
        <f t="shared" si="152"/>
        <v>#VALUE!</v>
      </c>
      <c r="N692" s="81" t="e">
        <f t="shared" si="153"/>
        <v>#VALUE!</v>
      </c>
      <c r="O692" s="81" t="e">
        <f t="shared" si="154"/>
        <v>#VALUE!</v>
      </c>
      <c r="P692" s="82" t="e">
        <f t="shared" si="155"/>
        <v>#VALUE!</v>
      </c>
      <c r="Q692" s="82" t="e">
        <f t="shared" si="163"/>
        <v>#VALUE!</v>
      </c>
      <c r="R692" s="82" t="b">
        <f t="shared" si="164"/>
        <v>0</v>
      </c>
      <c r="S692" s="72" t="str">
        <f t="shared" si="156"/>
        <v/>
      </c>
      <c r="T692" s="81" t="e" cm="1">
        <f t="array" aca="1" ref="T692" ca="1">TEXT(RIGHT(10-RIGHT(SUM(INDEX(1*(MID(MID(C692,1,1)*2,ROW(INDIRECT("1:"&amp;LEN(MID(C692,1,1)*2))),1)),,))+MID(C692,2,1)+
SUM(INDEX(1*(MID(MID(C692,3,1)*2,ROW(INDIRECT("1:"&amp;LEN(MID(C692,3,1)*2))),1)),,))+MID(C692,4,1)+
SUM(INDEX(1*(MID(MID(C692,5,1)*2,ROW(INDIRECT("1:"&amp;LEN(MID(C692,5,1)*2))),1)),,))+MID(C692,6,1)+
SUM(INDEX(1*(MID(MID(C692,8,1)*2,ROW(INDIRECT("1:"&amp;LEN(MID(C692,8,1)*2))),1)),,))+MID(C692,9,1)+
SUM(INDEX(1*(MID(MID(C692,10,1)*2,ROW(INDIRECT("1:"&amp;LEN(MID(C692,10,1)*2))),1)),,)),1),1),"0")</f>
        <v>#VALUE!</v>
      </c>
      <c r="U692" s="81" t="str">
        <f t="shared" si="157"/>
        <v/>
      </c>
      <c r="V692" s="83" t="b">
        <f t="shared" si="158"/>
        <v>0</v>
      </c>
      <c r="W692" s="112" t="e">
        <f>IF(#REF!="",FALSE,IF(OR(X692&gt;Z692,X692&lt;Y692),TRUE,FALSE))</f>
        <v>#REF!</v>
      </c>
      <c r="X692" s="112">
        <f t="shared" si="159"/>
        <v>0</v>
      </c>
      <c r="Y692" s="114" t="e">
        <f>#REF!-3/30</f>
        <v>#REF!</v>
      </c>
      <c r="Z692" s="115" t="e">
        <f>#REF!+1/30</f>
        <v>#REF!</v>
      </c>
    </row>
    <row r="693" spans="1:26" s="30" customFormat="1" x14ac:dyDescent="0.25">
      <c r="A693" s="19">
        <v>678</v>
      </c>
      <c r="B693" s="20"/>
      <c r="C693" s="149"/>
      <c r="D693" s="1"/>
      <c r="E693" s="1"/>
      <c r="F693" s="173"/>
      <c r="G693" s="55"/>
      <c r="H693" s="116" t="str">
        <f t="shared" si="160"/>
        <v/>
      </c>
      <c r="I693" s="35" t="b">
        <f t="shared" si="150"/>
        <v>0</v>
      </c>
      <c r="J693" s="80" t="str">
        <f t="shared" si="151"/>
        <v/>
      </c>
      <c r="K693" s="29" t="b">
        <f t="shared" si="161"/>
        <v>0</v>
      </c>
      <c r="L693" s="80" t="str">
        <f t="shared" si="162"/>
        <v/>
      </c>
      <c r="M693" s="81" t="e">
        <f t="shared" si="152"/>
        <v>#VALUE!</v>
      </c>
      <c r="N693" s="81" t="e">
        <f t="shared" si="153"/>
        <v>#VALUE!</v>
      </c>
      <c r="O693" s="81" t="e">
        <f t="shared" si="154"/>
        <v>#VALUE!</v>
      </c>
      <c r="P693" s="82" t="e">
        <f t="shared" si="155"/>
        <v>#VALUE!</v>
      </c>
      <c r="Q693" s="82" t="e">
        <f t="shared" si="163"/>
        <v>#VALUE!</v>
      </c>
      <c r="R693" s="82" t="b">
        <f t="shared" si="164"/>
        <v>0</v>
      </c>
      <c r="S693" s="72" t="str">
        <f t="shared" si="156"/>
        <v/>
      </c>
      <c r="T693" s="81" t="e" cm="1">
        <f t="array" aca="1" ref="T693" ca="1">TEXT(RIGHT(10-RIGHT(SUM(INDEX(1*(MID(MID(C693,1,1)*2,ROW(INDIRECT("1:"&amp;LEN(MID(C693,1,1)*2))),1)),,))+MID(C693,2,1)+
SUM(INDEX(1*(MID(MID(C693,3,1)*2,ROW(INDIRECT("1:"&amp;LEN(MID(C693,3,1)*2))),1)),,))+MID(C693,4,1)+
SUM(INDEX(1*(MID(MID(C693,5,1)*2,ROW(INDIRECT("1:"&amp;LEN(MID(C693,5,1)*2))),1)),,))+MID(C693,6,1)+
SUM(INDEX(1*(MID(MID(C693,8,1)*2,ROW(INDIRECT("1:"&amp;LEN(MID(C693,8,1)*2))),1)),,))+MID(C693,9,1)+
SUM(INDEX(1*(MID(MID(C693,10,1)*2,ROW(INDIRECT("1:"&amp;LEN(MID(C693,10,1)*2))),1)),,)),1),1),"0")</f>
        <v>#VALUE!</v>
      </c>
      <c r="U693" s="81" t="str">
        <f t="shared" si="157"/>
        <v/>
      </c>
      <c r="V693" s="83" t="b">
        <f t="shared" si="158"/>
        <v>0</v>
      </c>
      <c r="W693" s="112" t="e">
        <f>IF(#REF!="",FALSE,IF(OR(X693&gt;Z693,X693&lt;Y693),TRUE,FALSE))</f>
        <v>#REF!</v>
      </c>
      <c r="X693" s="112">
        <f t="shared" si="159"/>
        <v>0</v>
      </c>
      <c r="Y693" s="114" t="e">
        <f>#REF!-3/30</f>
        <v>#REF!</v>
      </c>
      <c r="Z693" s="115" t="e">
        <f>#REF!+1/30</f>
        <v>#REF!</v>
      </c>
    </row>
    <row r="694" spans="1:26" s="30" customFormat="1" x14ac:dyDescent="0.25">
      <c r="A694" s="19">
        <v>679</v>
      </c>
      <c r="B694" s="20"/>
      <c r="C694" s="149"/>
      <c r="D694" s="1"/>
      <c r="E694" s="1"/>
      <c r="F694" s="173"/>
      <c r="G694" s="55"/>
      <c r="H694" s="116" t="str">
        <f t="shared" si="160"/>
        <v/>
      </c>
      <c r="I694" s="35" t="b">
        <f t="shared" si="150"/>
        <v>0</v>
      </c>
      <c r="J694" s="80" t="str">
        <f t="shared" si="151"/>
        <v/>
      </c>
      <c r="K694" s="29" t="b">
        <f t="shared" si="161"/>
        <v>0</v>
      </c>
      <c r="L694" s="80" t="str">
        <f t="shared" si="162"/>
        <v/>
      </c>
      <c r="M694" s="81" t="e">
        <f t="shared" si="152"/>
        <v>#VALUE!</v>
      </c>
      <c r="N694" s="81" t="e">
        <f t="shared" si="153"/>
        <v>#VALUE!</v>
      </c>
      <c r="O694" s="81" t="e">
        <f t="shared" si="154"/>
        <v>#VALUE!</v>
      </c>
      <c r="P694" s="82" t="e">
        <f t="shared" si="155"/>
        <v>#VALUE!</v>
      </c>
      <c r="Q694" s="82" t="e">
        <f t="shared" si="163"/>
        <v>#VALUE!</v>
      </c>
      <c r="R694" s="82" t="b">
        <f t="shared" si="164"/>
        <v>0</v>
      </c>
      <c r="S694" s="72" t="str">
        <f t="shared" si="156"/>
        <v/>
      </c>
      <c r="T694" s="81" t="e" cm="1">
        <f t="array" aca="1" ref="T694" ca="1">TEXT(RIGHT(10-RIGHT(SUM(INDEX(1*(MID(MID(C694,1,1)*2,ROW(INDIRECT("1:"&amp;LEN(MID(C694,1,1)*2))),1)),,))+MID(C694,2,1)+
SUM(INDEX(1*(MID(MID(C694,3,1)*2,ROW(INDIRECT("1:"&amp;LEN(MID(C694,3,1)*2))),1)),,))+MID(C694,4,1)+
SUM(INDEX(1*(MID(MID(C694,5,1)*2,ROW(INDIRECT("1:"&amp;LEN(MID(C694,5,1)*2))),1)),,))+MID(C694,6,1)+
SUM(INDEX(1*(MID(MID(C694,8,1)*2,ROW(INDIRECT("1:"&amp;LEN(MID(C694,8,1)*2))),1)),,))+MID(C694,9,1)+
SUM(INDEX(1*(MID(MID(C694,10,1)*2,ROW(INDIRECT("1:"&amp;LEN(MID(C694,10,1)*2))),1)),,)),1),1),"0")</f>
        <v>#VALUE!</v>
      </c>
      <c r="U694" s="81" t="str">
        <f t="shared" si="157"/>
        <v/>
      </c>
      <c r="V694" s="83" t="b">
        <f t="shared" si="158"/>
        <v>0</v>
      </c>
      <c r="W694" s="112" t="e">
        <f>IF(#REF!="",FALSE,IF(OR(X694&gt;Z694,X694&lt;Y694),TRUE,FALSE))</f>
        <v>#REF!</v>
      </c>
      <c r="X694" s="112">
        <f t="shared" si="159"/>
        <v>0</v>
      </c>
      <c r="Y694" s="114" t="e">
        <f>#REF!-3/30</f>
        <v>#REF!</v>
      </c>
      <c r="Z694" s="115" t="e">
        <f>#REF!+1/30</f>
        <v>#REF!</v>
      </c>
    </row>
    <row r="695" spans="1:26" s="30" customFormat="1" x14ac:dyDescent="0.25">
      <c r="A695" s="19">
        <v>680</v>
      </c>
      <c r="B695" s="20"/>
      <c r="C695" s="149"/>
      <c r="D695" s="1"/>
      <c r="E695" s="1"/>
      <c r="F695" s="173"/>
      <c r="G695" s="55"/>
      <c r="H695" s="116" t="str">
        <f t="shared" si="160"/>
        <v/>
      </c>
      <c r="I695" s="35" t="b">
        <f t="shared" si="150"/>
        <v>0</v>
      </c>
      <c r="J695" s="80" t="str">
        <f t="shared" si="151"/>
        <v/>
      </c>
      <c r="K695" s="29" t="b">
        <f t="shared" si="161"/>
        <v>0</v>
      </c>
      <c r="L695" s="80" t="str">
        <f t="shared" si="162"/>
        <v/>
      </c>
      <c r="M695" s="81" t="e">
        <f t="shared" si="152"/>
        <v>#VALUE!</v>
      </c>
      <c r="N695" s="81" t="e">
        <f t="shared" si="153"/>
        <v>#VALUE!</v>
      </c>
      <c r="O695" s="81" t="e">
        <f t="shared" si="154"/>
        <v>#VALUE!</v>
      </c>
      <c r="P695" s="82" t="e">
        <f t="shared" si="155"/>
        <v>#VALUE!</v>
      </c>
      <c r="Q695" s="82" t="e">
        <f t="shared" si="163"/>
        <v>#VALUE!</v>
      </c>
      <c r="R695" s="82" t="b">
        <f t="shared" si="164"/>
        <v>0</v>
      </c>
      <c r="S695" s="72" t="str">
        <f t="shared" si="156"/>
        <v/>
      </c>
      <c r="T695" s="81" t="e" cm="1">
        <f t="array" aca="1" ref="T695" ca="1">TEXT(RIGHT(10-RIGHT(SUM(INDEX(1*(MID(MID(C695,1,1)*2,ROW(INDIRECT("1:"&amp;LEN(MID(C695,1,1)*2))),1)),,))+MID(C695,2,1)+
SUM(INDEX(1*(MID(MID(C695,3,1)*2,ROW(INDIRECT("1:"&amp;LEN(MID(C695,3,1)*2))),1)),,))+MID(C695,4,1)+
SUM(INDEX(1*(MID(MID(C695,5,1)*2,ROW(INDIRECT("1:"&amp;LEN(MID(C695,5,1)*2))),1)),,))+MID(C695,6,1)+
SUM(INDEX(1*(MID(MID(C695,8,1)*2,ROW(INDIRECT("1:"&amp;LEN(MID(C695,8,1)*2))),1)),,))+MID(C695,9,1)+
SUM(INDEX(1*(MID(MID(C695,10,1)*2,ROW(INDIRECT("1:"&amp;LEN(MID(C695,10,1)*2))),1)),,)),1),1),"0")</f>
        <v>#VALUE!</v>
      </c>
      <c r="U695" s="81" t="str">
        <f t="shared" si="157"/>
        <v/>
      </c>
      <c r="V695" s="83" t="b">
        <f t="shared" si="158"/>
        <v>0</v>
      </c>
      <c r="W695" s="112" t="e">
        <f>IF(#REF!="",FALSE,IF(OR(X695&gt;Z695,X695&lt;Y695),TRUE,FALSE))</f>
        <v>#REF!</v>
      </c>
      <c r="X695" s="112">
        <f t="shared" si="159"/>
        <v>0</v>
      </c>
      <c r="Y695" s="114" t="e">
        <f>#REF!-3/30</f>
        <v>#REF!</v>
      </c>
      <c r="Z695" s="115" t="e">
        <f>#REF!+1/30</f>
        <v>#REF!</v>
      </c>
    </row>
    <row r="696" spans="1:26" s="30" customFormat="1" x14ac:dyDescent="0.25">
      <c r="A696" s="19">
        <v>681</v>
      </c>
      <c r="B696" s="20"/>
      <c r="C696" s="149"/>
      <c r="D696" s="1"/>
      <c r="E696" s="1"/>
      <c r="F696" s="173"/>
      <c r="G696" s="55"/>
      <c r="H696" s="116" t="str">
        <f t="shared" si="160"/>
        <v/>
      </c>
      <c r="I696" s="35" t="b">
        <f t="shared" si="150"/>
        <v>0</v>
      </c>
      <c r="J696" s="80" t="str">
        <f t="shared" si="151"/>
        <v/>
      </c>
      <c r="K696" s="29" t="b">
        <f t="shared" si="161"/>
        <v>0</v>
      </c>
      <c r="L696" s="80" t="str">
        <f t="shared" si="162"/>
        <v/>
      </c>
      <c r="M696" s="81" t="e">
        <f t="shared" si="152"/>
        <v>#VALUE!</v>
      </c>
      <c r="N696" s="81" t="e">
        <f t="shared" si="153"/>
        <v>#VALUE!</v>
      </c>
      <c r="O696" s="81" t="e">
        <f t="shared" si="154"/>
        <v>#VALUE!</v>
      </c>
      <c r="P696" s="82" t="e">
        <f t="shared" si="155"/>
        <v>#VALUE!</v>
      </c>
      <c r="Q696" s="82" t="e">
        <f t="shared" si="163"/>
        <v>#VALUE!</v>
      </c>
      <c r="R696" s="82" t="b">
        <f t="shared" si="164"/>
        <v>0</v>
      </c>
      <c r="S696" s="72" t="str">
        <f t="shared" si="156"/>
        <v/>
      </c>
      <c r="T696" s="81" t="e" cm="1">
        <f t="array" aca="1" ref="T696" ca="1">TEXT(RIGHT(10-RIGHT(SUM(INDEX(1*(MID(MID(C696,1,1)*2,ROW(INDIRECT("1:"&amp;LEN(MID(C696,1,1)*2))),1)),,))+MID(C696,2,1)+
SUM(INDEX(1*(MID(MID(C696,3,1)*2,ROW(INDIRECT("1:"&amp;LEN(MID(C696,3,1)*2))),1)),,))+MID(C696,4,1)+
SUM(INDEX(1*(MID(MID(C696,5,1)*2,ROW(INDIRECT("1:"&amp;LEN(MID(C696,5,1)*2))),1)),,))+MID(C696,6,1)+
SUM(INDEX(1*(MID(MID(C696,8,1)*2,ROW(INDIRECT("1:"&amp;LEN(MID(C696,8,1)*2))),1)),,))+MID(C696,9,1)+
SUM(INDEX(1*(MID(MID(C696,10,1)*2,ROW(INDIRECT("1:"&amp;LEN(MID(C696,10,1)*2))),1)),,)),1),1),"0")</f>
        <v>#VALUE!</v>
      </c>
      <c r="U696" s="81" t="str">
        <f t="shared" si="157"/>
        <v/>
      </c>
      <c r="V696" s="83" t="b">
        <f t="shared" si="158"/>
        <v>0</v>
      </c>
      <c r="W696" s="112" t="e">
        <f>IF(#REF!="",FALSE,IF(OR(X696&gt;Z696,X696&lt;Y696),TRUE,FALSE))</f>
        <v>#REF!</v>
      </c>
      <c r="X696" s="112">
        <f t="shared" si="159"/>
        <v>0</v>
      </c>
      <c r="Y696" s="114" t="e">
        <f>#REF!-3/30</f>
        <v>#REF!</v>
      </c>
      <c r="Z696" s="115" t="e">
        <f>#REF!+1/30</f>
        <v>#REF!</v>
      </c>
    </row>
    <row r="697" spans="1:26" s="30" customFormat="1" x14ac:dyDescent="0.25">
      <c r="A697" s="19">
        <v>682</v>
      </c>
      <c r="B697" s="20"/>
      <c r="C697" s="149"/>
      <c r="D697" s="1"/>
      <c r="E697" s="1"/>
      <c r="F697" s="173"/>
      <c r="G697" s="55"/>
      <c r="H697" s="116" t="str">
        <f t="shared" si="160"/>
        <v/>
      </c>
      <c r="I697" s="35" t="b">
        <f t="shared" si="150"/>
        <v>0</v>
      </c>
      <c r="J697" s="80" t="str">
        <f t="shared" si="151"/>
        <v/>
      </c>
      <c r="K697" s="29" t="b">
        <f t="shared" si="161"/>
        <v>0</v>
      </c>
      <c r="L697" s="80" t="str">
        <f t="shared" si="162"/>
        <v/>
      </c>
      <c r="M697" s="81" t="e">
        <f t="shared" si="152"/>
        <v>#VALUE!</v>
      </c>
      <c r="N697" s="81" t="e">
        <f t="shared" si="153"/>
        <v>#VALUE!</v>
      </c>
      <c r="O697" s="81" t="e">
        <f t="shared" si="154"/>
        <v>#VALUE!</v>
      </c>
      <c r="P697" s="82" t="e">
        <f t="shared" si="155"/>
        <v>#VALUE!</v>
      </c>
      <c r="Q697" s="82" t="e">
        <f t="shared" si="163"/>
        <v>#VALUE!</v>
      </c>
      <c r="R697" s="82" t="b">
        <f t="shared" si="164"/>
        <v>0</v>
      </c>
      <c r="S697" s="72" t="str">
        <f t="shared" si="156"/>
        <v/>
      </c>
      <c r="T697" s="81" t="e" cm="1">
        <f t="array" aca="1" ref="T697" ca="1">TEXT(RIGHT(10-RIGHT(SUM(INDEX(1*(MID(MID(C697,1,1)*2,ROW(INDIRECT("1:"&amp;LEN(MID(C697,1,1)*2))),1)),,))+MID(C697,2,1)+
SUM(INDEX(1*(MID(MID(C697,3,1)*2,ROW(INDIRECT("1:"&amp;LEN(MID(C697,3,1)*2))),1)),,))+MID(C697,4,1)+
SUM(INDEX(1*(MID(MID(C697,5,1)*2,ROW(INDIRECT("1:"&amp;LEN(MID(C697,5,1)*2))),1)),,))+MID(C697,6,1)+
SUM(INDEX(1*(MID(MID(C697,8,1)*2,ROW(INDIRECT("1:"&amp;LEN(MID(C697,8,1)*2))),1)),,))+MID(C697,9,1)+
SUM(INDEX(1*(MID(MID(C697,10,1)*2,ROW(INDIRECT("1:"&amp;LEN(MID(C697,10,1)*2))),1)),,)),1),1),"0")</f>
        <v>#VALUE!</v>
      </c>
      <c r="U697" s="81" t="str">
        <f t="shared" si="157"/>
        <v/>
      </c>
      <c r="V697" s="83" t="b">
        <f t="shared" si="158"/>
        <v>0</v>
      </c>
      <c r="W697" s="112" t="e">
        <f>IF(#REF!="",FALSE,IF(OR(X697&gt;Z697,X697&lt;Y697),TRUE,FALSE))</f>
        <v>#REF!</v>
      </c>
      <c r="X697" s="112">
        <f t="shared" si="159"/>
        <v>0</v>
      </c>
      <c r="Y697" s="114" t="e">
        <f>#REF!-3/30</f>
        <v>#REF!</v>
      </c>
      <c r="Z697" s="115" t="e">
        <f>#REF!+1/30</f>
        <v>#REF!</v>
      </c>
    </row>
    <row r="698" spans="1:26" s="30" customFormat="1" x14ac:dyDescent="0.25">
      <c r="A698" s="19">
        <v>683</v>
      </c>
      <c r="B698" s="20"/>
      <c r="C698" s="149"/>
      <c r="D698" s="1"/>
      <c r="E698" s="1"/>
      <c r="F698" s="173"/>
      <c r="G698" s="55"/>
      <c r="H698" s="116" t="str">
        <f t="shared" si="160"/>
        <v/>
      </c>
      <c r="I698" s="35" t="b">
        <f t="shared" si="150"/>
        <v>0</v>
      </c>
      <c r="J698" s="80" t="str">
        <f t="shared" si="151"/>
        <v/>
      </c>
      <c r="K698" s="29" t="b">
        <f t="shared" si="161"/>
        <v>0</v>
      </c>
      <c r="L698" s="80" t="str">
        <f t="shared" si="162"/>
        <v/>
      </c>
      <c r="M698" s="81" t="e">
        <f t="shared" si="152"/>
        <v>#VALUE!</v>
      </c>
      <c r="N698" s="81" t="e">
        <f t="shared" si="153"/>
        <v>#VALUE!</v>
      </c>
      <c r="O698" s="81" t="e">
        <f t="shared" si="154"/>
        <v>#VALUE!</v>
      </c>
      <c r="P698" s="82" t="e">
        <f t="shared" si="155"/>
        <v>#VALUE!</v>
      </c>
      <c r="Q698" s="82" t="e">
        <f t="shared" si="163"/>
        <v>#VALUE!</v>
      </c>
      <c r="R698" s="82" t="b">
        <f t="shared" si="164"/>
        <v>0</v>
      </c>
      <c r="S698" s="72" t="str">
        <f t="shared" si="156"/>
        <v/>
      </c>
      <c r="T698" s="81" t="e" cm="1">
        <f t="array" aca="1" ref="T698" ca="1">TEXT(RIGHT(10-RIGHT(SUM(INDEX(1*(MID(MID(C698,1,1)*2,ROW(INDIRECT("1:"&amp;LEN(MID(C698,1,1)*2))),1)),,))+MID(C698,2,1)+
SUM(INDEX(1*(MID(MID(C698,3,1)*2,ROW(INDIRECT("1:"&amp;LEN(MID(C698,3,1)*2))),1)),,))+MID(C698,4,1)+
SUM(INDEX(1*(MID(MID(C698,5,1)*2,ROW(INDIRECT("1:"&amp;LEN(MID(C698,5,1)*2))),1)),,))+MID(C698,6,1)+
SUM(INDEX(1*(MID(MID(C698,8,1)*2,ROW(INDIRECT("1:"&amp;LEN(MID(C698,8,1)*2))),1)),,))+MID(C698,9,1)+
SUM(INDEX(1*(MID(MID(C698,10,1)*2,ROW(INDIRECT("1:"&amp;LEN(MID(C698,10,1)*2))),1)),,)),1),1),"0")</f>
        <v>#VALUE!</v>
      </c>
      <c r="U698" s="81" t="str">
        <f t="shared" si="157"/>
        <v/>
      </c>
      <c r="V698" s="83" t="b">
        <f t="shared" si="158"/>
        <v>0</v>
      </c>
      <c r="W698" s="112" t="e">
        <f>IF(#REF!="",FALSE,IF(OR(X698&gt;Z698,X698&lt;Y698),TRUE,FALSE))</f>
        <v>#REF!</v>
      </c>
      <c r="X698" s="112">
        <f t="shared" si="159"/>
        <v>0</v>
      </c>
      <c r="Y698" s="114" t="e">
        <f>#REF!-3/30</f>
        <v>#REF!</v>
      </c>
      <c r="Z698" s="115" t="e">
        <f>#REF!+1/30</f>
        <v>#REF!</v>
      </c>
    </row>
    <row r="699" spans="1:26" s="30" customFormat="1" x14ac:dyDescent="0.25">
      <c r="A699" s="19">
        <v>684</v>
      </c>
      <c r="B699" s="20"/>
      <c r="C699" s="149"/>
      <c r="D699" s="1"/>
      <c r="E699" s="1"/>
      <c r="F699" s="173"/>
      <c r="G699" s="55"/>
      <c r="H699" s="116" t="str">
        <f t="shared" si="160"/>
        <v/>
      </c>
      <c r="I699" s="35" t="b">
        <f t="shared" si="150"/>
        <v>0</v>
      </c>
      <c r="J699" s="80" t="str">
        <f t="shared" si="151"/>
        <v/>
      </c>
      <c r="K699" s="29" t="b">
        <f t="shared" si="161"/>
        <v>0</v>
      </c>
      <c r="L699" s="80" t="str">
        <f t="shared" si="162"/>
        <v/>
      </c>
      <c r="M699" s="81" t="e">
        <f t="shared" si="152"/>
        <v>#VALUE!</v>
      </c>
      <c r="N699" s="81" t="e">
        <f t="shared" si="153"/>
        <v>#VALUE!</v>
      </c>
      <c r="O699" s="81" t="e">
        <f t="shared" si="154"/>
        <v>#VALUE!</v>
      </c>
      <c r="P699" s="82" t="e">
        <f t="shared" si="155"/>
        <v>#VALUE!</v>
      </c>
      <c r="Q699" s="82" t="e">
        <f t="shared" si="163"/>
        <v>#VALUE!</v>
      </c>
      <c r="R699" s="82" t="b">
        <f t="shared" si="164"/>
        <v>0</v>
      </c>
      <c r="S699" s="72" t="str">
        <f t="shared" si="156"/>
        <v/>
      </c>
      <c r="T699" s="81" t="e" cm="1">
        <f t="array" aca="1" ref="T699" ca="1">TEXT(RIGHT(10-RIGHT(SUM(INDEX(1*(MID(MID(C699,1,1)*2,ROW(INDIRECT("1:"&amp;LEN(MID(C699,1,1)*2))),1)),,))+MID(C699,2,1)+
SUM(INDEX(1*(MID(MID(C699,3,1)*2,ROW(INDIRECT("1:"&amp;LEN(MID(C699,3,1)*2))),1)),,))+MID(C699,4,1)+
SUM(INDEX(1*(MID(MID(C699,5,1)*2,ROW(INDIRECT("1:"&amp;LEN(MID(C699,5,1)*2))),1)),,))+MID(C699,6,1)+
SUM(INDEX(1*(MID(MID(C699,8,1)*2,ROW(INDIRECT("1:"&amp;LEN(MID(C699,8,1)*2))),1)),,))+MID(C699,9,1)+
SUM(INDEX(1*(MID(MID(C699,10,1)*2,ROW(INDIRECT("1:"&amp;LEN(MID(C699,10,1)*2))),1)),,)),1),1),"0")</f>
        <v>#VALUE!</v>
      </c>
      <c r="U699" s="81" t="str">
        <f t="shared" si="157"/>
        <v/>
      </c>
      <c r="V699" s="83" t="b">
        <f t="shared" si="158"/>
        <v>0</v>
      </c>
      <c r="W699" s="112" t="e">
        <f>IF(#REF!="",FALSE,IF(OR(X699&gt;Z699,X699&lt;Y699),TRUE,FALSE))</f>
        <v>#REF!</v>
      </c>
      <c r="X699" s="112">
        <f t="shared" si="159"/>
        <v>0</v>
      </c>
      <c r="Y699" s="114" t="e">
        <f>#REF!-3/30</f>
        <v>#REF!</v>
      </c>
      <c r="Z699" s="115" t="e">
        <f>#REF!+1/30</f>
        <v>#REF!</v>
      </c>
    </row>
    <row r="700" spans="1:26" s="30" customFormat="1" x14ac:dyDescent="0.25">
      <c r="A700" s="19">
        <v>685</v>
      </c>
      <c r="B700" s="20"/>
      <c r="C700" s="149"/>
      <c r="D700" s="1"/>
      <c r="E700" s="1"/>
      <c r="F700" s="173"/>
      <c r="G700" s="55"/>
      <c r="H700" s="116" t="str">
        <f t="shared" si="160"/>
        <v/>
      </c>
      <c r="I700" s="35" t="b">
        <f t="shared" si="150"/>
        <v>0</v>
      </c>
      <c r="J700" s="80" t="str">
        <f t="shared" si="151"/>
        <v/>
      </c>
      <c r="K700" s="29" t="b">
        <f t="shared" si="161"/>
        <v>0</v>
      </c>
      <c r="L700" s="80" t="str">
        <f t="shared" si="162"/>
        <v/>
      </c>
      <c r="M700" s="81" t="e">
        <f t="shared" si="152"/>
        <v>#VALUE!</v>
      </c>
      <c r="N700" s="81" t="e">
        <f t="shared" si="153"/>
        <v>#VALUE!</v>
      </c>
      <c r="O700" s="81" t="e">
        <f t="shared" si="154"/>
        <v>#VALUE!</v>
      </c>
      <c r="P700" s="82" t="e">
        <f t="shared" si="155"/>
        <v>#VALUE!</v>
      </c>
      <c r="Q700" s="82" t="e">
        <f t="shared" si="163"/>
        <v>#VALUE!</v>
      </c>
      <c r="R700" s="82" t="b">
        <f t="shared" si="164"/>
        <v>0</v>
      </c>
      <c r="S700" s="72" t="str">
        <f t="shared" si="156"/>
        <v/>
      </c>
      <c r="T700" s="81" t="e" cm="1">
        <f t="array" aca="1" ref="T700" ca="1">TEXT(RIGHT(10-RIGHT(SUM(INDEX(1*(MID(MID(C700,1,1)*2,ROW(INDIRECT("1:"&amp;LEN(MID(C700,1,1)*2))),1)),,))+MID(C700,2,1)+
SUM(INDEX(1*(MID(MID(C700,3,1)*2,ROW(INDIRECT("1:"&amp;LEN(MID(C700,3,1)*2))),1)),,))+MID(C700,4,1)+
SUM(INDEX(1*(MID(MID(C700,5,1)*2,ROW(INDIRECT("1:"&amp;LEN(MID(C700,5,1)*2))),1)),,))+MID(C700,6,1)+
SUM(INDEX(1*(MID(MID(C700,8,1)*2,ROW(INDIRECT("1:"&amp;LEN(MID(C700,8,1)*2))),1)),,))+MID(C700,9,1)+
SUM(INDEX(1*(MID(MID(C700,10,1)*2,ROW(INDIRECT("1:"&amp;LEN(MID(C700,10,1)*2))),1)),,)),1),1),"0")</f>
        <v>#VALUE!</v>
      </c>
      <c r="U700" s="81" t="str">
        <f t="shared" si="157"/>
        <v/>
      </c>
      <c r="V700" s="83" t="b">
        <f t="shared" si="158"/>
        <v>0</v>
      </c>
      <c r="W700" s="112" t="e">
        <f>IF(#REF!="",FALSE,IF(OR(X700&gt;Z700,X700&lt;Y700),TRUE,FALSE))</f>
        <v>#REF!</v>
      </c>
      <c r="X700" s="112">
        <f t="shared" si="159"/>
        <v>0</v>
      </c>
      <c r="Y700" s="114" t="e">
        <f>#REF!-3/30</f>
        <v>#REF!</v>
      </c>
      <c r="Z700" s="115" t="e">
        <f>#REF!+1/30</f>
        <v>#REF!</v>
      </c>
    </row>
    <row r="701" spans="1:26" s="30" customFormat="1" x14ac:dyDescent="0.25">
      <c r="A701" s="19">
        <v>686</v>
      </c>
      <c r="B701" s="20"/>
      <c r="C701" s="149"/>
      <c r="D701" s="1"/>
      <c r="E701" s="1"/>
      <c r="F701" s="173"/>
      <c r="G701" s="55"/>
      <c r="H701" s="116" t="str">
        <f t="shared" si="160"/>
        <v/>
      </c>
      <c r="I701" s="35" t="b">
        <f t="shared" si="150"/>
        <v>0</v>
      </c>
      <c r="J701" s="80" t="str">
        <f t="shared" si="151"/>
        <v/>
      </c>
      <c r="K701" s="29" t="b">
        <f t="shared" si="161"/>
        <v>0</v>
      </c>
      <c r="L701" s="80" t="str">
        <f t="shared" si="162"/>
        <v/>
      </c>
      <c r="M701" s="81" t="e">
        <f t="shared" si="152"/>
        <v>#VALUE!</v>
      </c>
      <c r="N701" s="81" t="e">
        <f t="shared" si="153"/>
        <v>#VALUE!</v>
      </c>
      <c r="O701" s="81" t="e">
        <f t="shared" si="154"/>
        <v>#VALUE!</v>
      </c>
      <c r="P701" s="82" t="e">
        <f t="shared" si="155"/>
        <v>#VALUE!</v>
      </c>
      <c r="Q701" s="82" t="e">
        <f t="shared" si="163"/>
        <v>#VALUE!</v>
      </c>
      <c r="R701" s="82" t="b">
        <f t="shared" si="164"/>
        <v>0</v>
      </c>
      <c r="S701" s="72" t="str">
        <f t="shared" si="156"/>
        <v/>
      </c>
      <c r="T701" s="81" t="e" cm="1">
        <f t="array" aca="1" ref="T701" ca="1">TEXT(RIGHT(10-RIGHT(SUM(INDEX(1*(MID(MID(C701,1,1)*2,ROW(INDIRECT("1:"&amp;LEN(MID(C701,1,1)*2))),1)),,))+MID(C701,2,1)+
SUM(INDEX(1*(MID(MID(C701,3,1)*2,ROW(INDIRECT("1:"&amp;LEN(MID(C701,3,1)*2))),1)),,))+MID(C701,4,1)+
SUM(INDEX(1*(MID(MID(C701,5,1)*2,ROW(INDIRECT("1:"&amp;LEN(MID(C701,5,1)*2))),1)),,))+MID(C701,6,1)+
SUM(INDEX(1*(MID(MID(C701,8,1)*2,ROW(INDIRECT("1:"&amp;LEN(MID(C701,8,1)*2))),1)),,))+MID(C701,9,1)+
SUM(INDEX(1*(MID(MID(C701,10,1)*2,ROW(INDIRECT("1:"&amp;LEN(MID(C701,10,1)*2))),1)),,)),1),1),"0")</f>
        <v>#VALUE!</v>
      </c>
      <c r="U701" s="81" t="str">
        <f t="shared" si="157"/>
        <v/>
      </c>
      <c r="V701" s="83" t="b">
        <f t="shared" si="158"/>
        <v>0</v>
      </c>
      <c r="W701" s="112" t="e">
        <f>IF(#REF!="",FALSE,IF(OR(X701&gt;Z701,X701&lt;Y701),TRUE,FALSE))</f>
        <v>#REF!</v>
      </c>
      <c r="X701" s="112">
        <f t="shared" si="159"/>
        <v>0</v>
      </c>
      <c r="Y701" s="114" t="e">
        <f>#REF!-3/30</f>
        <v>#REF!</v>
      </c>
      <c r="Z701" s="115" t="e">
        <f>#REF!+1/30</f>
        <v>#REF!</v>
      </c>
    </row>
    <row r="702" spans="1:26" s="30" customFormat="1" x14ac:dyDescent="0.25">
      <c r="A702" s="19">
        <v>687</v>
      </c>
      <c r="B702" s="20"/>
      <c r="C702" s="149"/>
      <c r="D702" s="1"/>
      <c r="E702" s="1"/>
      <c r="F702" s="173"/>
      <c r="G702" s="55"/>
      <c r="H702" s="116" t="str">
        <f t="shared" si="160"/>
        <v/>
      </c>
      <c r="I702" s="35" t="b">
        <f t="shared" si="150"/>
        <v>0</v>
      </c>
      <c r="J702" s="80" t="str">
        <f t="shared" si="151"/>
        <v/>
      </c>
      <c r="K702" s="29" t="b">
        <f t="shared" si="161"/>
        <v>0</v>
      </c>
      <c r="L702" s="80" t="str">
        <f t="shared" si="162"/>
        <v/>
      </c>
      <c r="M702" s="81" t="e">
        <f t="shared" si="152"/>
        <v>#VALUE!</v>
      </c>
      <c r="N702" s="81" t="e">
        <f t="shared" si="153"/>
        <v>#VALUE!</v>
      </c>
      <c r="O702" s="81" t="e">
        <f t="shared" si="154"/>
        <v>#VALUE!</v>
      </c>
      <c r="P702" s="82" t="e">
        <f t="shared" si="155"/>
        <v>#VALUE!</v>
      </c>
      <c r="Q702" s="82" t="e">
        <f t="shared" si="163"/>
        <v>#VALUE!</v>
      </c>
      <c r="R702" s="82" t="b">
        <f t="shared" si="164"/>
        <v>0</v>
      </c>
      <c r="S702" s="72" t="str">
        <f t="shared" si="156"/>
        <v/>
      </c>
      <c r="T702" s="81" t="e" cm="1">
        <f t="array" aca="1" ref="T702" ca="1">TEXT(RIGHT(10-RIGHT(SUM(INDEX(1*(MID(MID(C702,1,1)*2,ROW(INDIRECT("1:"&amp;LEN(MID(C702,1,1)*2))),1)),,))+MID(C702,2,1)+
SUM(INDEX(1*(MID(MID(C702,3,1)*2,ROW(INDIRECT("1:"&amp;LEN(MID(C702,3,1)*2))),1)),,))+MID(C702,4,1)+
SUM(INDEX(1*(MID(MID(C702,5,1)*2,ROW(INDIRECT("1:"&amp;LEN(MID(C702,5,1)*2))),1)),,))+MID(C702,6,1)+
SUM(INDEX(1*(MID(MID(C702,8,1)*2,ROW(INDIRECT("1:"&amp;LEN(MID(C702,8,1)*2))),1)),,))+MID(C702,9,1)+
SUM(INDEX(1*(MID(MID(C702,10,1)*2,ROW(INDIRECT("1:"&amp;LEN(MID(C702,10,1)*2))),1)),,)),1),1),"0")</f>
        <v>#VALUE!</v>
      </c>
      <c r="U702" s="81" t="str">
        <f t="shared" si="157"/>
        <v/>
      </c>
      <c r="V702" s="83" t="b">
        <f t="shared" si="158"/>
        <v>0</v>
      </c>
      <c r="W702" s="112" t="e">
        <f>IF(#REF!="",FALSE,IF(OR(X702&gt;Z702,X702&lt;Y702),TRUE,FALSE))</f>
        <v>#REF!</v>
      </c>
      <c r="X702" s="112">
        <f t="shared" si="159"/>
        <v>0</v>
      </c>
      <c r="Y702" s="114" t="e">
        <f>#REF!-3/30</f>
        <v>#REF!</v>
      </c>
      <c r="Z702" s="115" t="e">
        <f>#REF!+1/30</f>
        <v>#REF!</v>
      </c>
    </row>
    <row r="703" spans="1:26" s="30" customFormat="1" x14ac:dyDescent="0.25">
      <c r="A703" s="19">
        <v>688</v>
      </c>
      <c r="B703" s="20"/>
      <c r="C703" s="149"/>
      <c r="D703" s="1"/>
      <c r="E703" s="1"/>
      <c r="F703" s="173"/>
      <c r="G703" s="55"/>
      <c r="H703" s="116" t="str">
        <f t="shared" si="160"/>
        <v/>
      </c>
      <c r="I703" s="35" t="b">
        <f t="shared" si="150"/>
        <v>0</v>
      </c>
      <c r="J703" s="80" t="str">
        <f t="shared" si="151"/>
        <v/>
      </c>
      <c r="K703" s="29" t="b">
        <f t="shared" si="161"/>
        <v>0</v>
      </c>
      <c r="L703" s="80" t="str">
        <f t="shared" si="162"/>
        <v/>
      </c>
      <c r="M703" s="81" t="e">
        <f t="shared" si="152"/>
        <v>#VALUE!</v>
      </c>
      <c r="N703" s="81" t="e">
        <f t="shared" si="153"/>
        <v>#VALUE!</v>
      </c>
      <c r="O703" s="81" t="e">
        <f t="shared" si="154"/>
        <v>#VALUE!</v>
      </c>
      <c r="P703" s="82" t="e">
        <f t="shared" si="155"/>
        <v>#VALUE!</v>
      </c>
      <c r="Q703" s="82" t="e">
        <f t="shared" si="163"/>
        <v>#VALUE!</v>
      </c>
      <c r="R703" s="82" t="b">
        <f t="shared" si="164"/>
        <v>0</v>
      </c>
      <c r="S703" s="72" t="str">
        <f t="shared" si="156"/>
        <v/>
      </c>
      <c r="T703" s="81" t="e" cm="1">
        <f t="array" aca="1" ref="T703" ca="1">TEXT(RIGHT(10-RIGHT(SUM(INDEX(1*(MID(MID(C703,1,1)*2,ROW(INDIRECT("1:"&amp;LEN(MID(C703,1,1)*2))),1)),,))+MID(C703,2,1)+
SUM(INDEX(1*(MID(MID(C703,3,1)*2,ROW(INDIRECT("1:"&amp;LEN(MID(C703,3,1)*2))),1)),,))+MID(C703,4,1)+
SUM(INDEX(1*(MID(MID(C703,5,1)*2,ROW(INDIRECT("1:"&amp;LEN(MID(C703,5,1)*2))),1)),,))+MID(C703,6,1)+
SUM(INDEX(1*(MID(MID(C703,8,1)*2,ROW(INDIRECT("1:"&amp;LEN(MID(C703,8,1)*2))),1)),,))+MID(C703,9,1)+
SUM(INDEX(1*(MID(MID(C703,10,1)*2,ROW(INDIRECT("1:"&amp;LEN(MID(C703,10,1)*2))),1)),,)),1),1),"0")</f>
        <v>#VALUE!</v>
      </c>
      <c r="U703" s="81" t="str">
        <f t="shared" si="157"/>
        <v/>
      </c>
      <c r="V703" s="83" t="b">
        <f t="shared" si="158"/>
        <v>0</v>
      </c>
      <c r="W703" s="112" t="e">
        <f>IF(#REF!="",FALSE,IF(OR(X703&gt;Z703,X703&lt;Y703),TRUE,FALSE))</f>
        <v>#REF!</v>
      </c>
      <c r="X703" s="112">
        <f t="shared" si="159"/>
        <v>0</v>
      </c>
      <c r="Y703" s="114" t="e">
        <f>#REF!-3/30</f>
        <v>#REF!</v>
      </c>
      <c r="Z703" s="115" t="e">
        <f>#REF!+1/30</f>
        <v>#REF!</v>
      </c>
    </row>
    <row r="704" spans="1:26" s="30" customFormat="1" x14ac:dyDescent="0.25">
      <c r="A704" s="19">
        <v>689</v>
      </c>
      <c r="B704" s="20"/>
      <c r="C704" s="149"/>
      <c r="D704" s="1"/>
      <c r="E704" s="1"/>
      <c r="F704" s="173"/>
      <c r="G704" s="55"/>
      <c r="H704" s="116" t="str">
        <f t="shared" si="160"/>
        <v/>
      </c>
      <c r="I704" s="35" t="b">
        <f t="shared" si="150"/>
        <v>0</v>
      </c>
      <c r="J704" s="80" t="str">
        <f t="shared" si="151"/>
        <v/>
      </c>
      <c r="K704" s="29" t="b">
        <f t="shared" si="161"/>
        <v>0</v>
      </c>
      <c r="L704" s="80" t="str">
        <f t="shared" si="162"/>
        <v/>
      </c>
      <c r="M704" s="81" t="e">
        <f t="shared" si="152"/>
        <v>#VALUE!</v>
      </c>
      <c r="N704" s="81" t="e">
        <f t="shared" si="153"/>
        <v>#VALUE!</v>
      </c>
      <c r="O704" s="81" t="e">
        <f t="shared" si="154"/>
        <v>#VALUE!</v>
      </c>
      <c r="P704" s="82" t="e">
        <f t="shared" si="155"/>
        <v>#VALUE!</v>
      </c>
      <c r="Q704" s="82" t="e">
        <f t="shared" si="163"/>
        <v>#VALUE!</v>
      </c>
      <c r="R704" s="82" t="b">
        <f t="shared" si="164"/>
        <v>0</v>
      </c>
      <c r="S704" s="72" t="str">
        <f t="shared" si="156"/>
        <v/>
      </c>
      <c r="T704" s="81" t="e" cm="1">
        <f t="array" aca="1" ref="T704" ca="1">TEXT(RIGHT(10-RIGHT(SUM(INDEX(1*(MID(MID(C704,1,1)*2,ROW(INDIRECT("1:"&amp;LEN(MID(C704,1,1)*2))),1)),,))+MID(C704,2,1)+
SUM(INDEX(1*(MID(MID(C704,3,1)*2,ROW(INDIRECT("1:"&amp;LEN(MID(C704,3,1)*2))),1)),,))+MID(C704,4,1)+
SUM(INDEX(1*(MID(MID(C704,5,1)*2,ROW(INDIRECT("1:"&amp;LEN(MID(C704,5,1)*2))),1)),,))+MID(C704,6,1)+
SUM(INDEX(1*(MID(MID(C704,8,1)*2,ROW(INDIRECT("1:"&amp;LEN(MID(C704,8,1)*2))),1)),,))+MID(C704,9,1)+
SUM(INDEX(1*(MID(MID(C704,10,1)*2,ROW(INDIRECT("1:"&amp;LEN(MID(C704,10,1)*2))),1)),,)),1),1),"0")</f>
        <v>#VALUE!</v>
      </c>
      <c r="U704" s="81" t="str">
        <f t="shared" si="157"/>
        <v/>
      </c>
      <c r="V704" s="83" t="b">
        <f t="shared" si="158"/>
        <v>0</v>
      </c>
      <c r="W704" s="112" t="e">
        <f>IF(#REF!="",FALSE,IF(OR(X704&gt;Z704,X704&lt;Y704),TRUE,FALSE))</f>
        <v>#REF!</v>
      </c>
      <c r="X704" s="112">
        <f t="shared" si="159"/>
        <v>0</v>
      </c>
      <c r="Y704" s="114" t="e">
        <f>#REF!-3/30</f>
        <v>#REF!</v>
      </c>
      <c r="Z704" s="115" t="e">
        <f>#REF!+1/30</f>
        <v>#REF!</v>
      </c>
    </row>
    <row r="705" spans="1:26" s="30" customFormat="1" x14ac:dyDescent="0.25">
      <c r="A705" s="19">
        <v>690</v>
      </c>
      <c r="B705" s="20"/>
      <c r="C705" s="149"/>
      <c r="D705" s="1"/>
      <c r="E705" s="1"/>
      <c r="F705" s="173"/>
      <c r="G705" s="55"/>
      <c r="H705" s="116" t="str">
        <f t="shared" si="160"/>
        <v/>
      </c>
      <c r="I705" s="35" t="b">
        <f t="shared" si="150"/>
        <v>0</v>
      </c>
      <c r="J705" s="80" t="str">
        <f t="shared" si="151"/>
        <v/>
      </c>
      <c r="K705" s="29" t="b">
        <f t="shared" si="161"/>
        <v>0</v>
      </c>
      <c r="L705" s="80" t="str">
        <f t="shared" si="162"/>
        <v/>
      </c>
      <c r="M705" s="81" t="e">
        <f t="shared" si="152"/>
        <v>#VALUE!</v>
      </c>
      <c r="N705" s="81" t="e">
        <f t="shared" si="153"/>
        <v>#VALUE!</v>
      </c>
      <c r="O705" s="81" t="e">
        <f t="shared" si="154"/>
        <v>#VALUE!</v>
      </c>
      <c r="P705" s="82" t="e">
        <f t="shared" si="155"/>
        <v>#VALUE!</v>
      </c>
      <c r="Q705" s="82" t="e">
        <f t="shared" si="163"/>
        <v>#VALUE!</v>
      </c>
      <c r="R705" s="82" t="b">
        <f t="shared" si="164"/>
        <v>0</v>
      </c>
      <c r="S705" s="72" t="str">
        <f t="shared" si="156"/>
        <v/>
      </c>
      <c r="T705" s="81" t="e" cm="1">
        <f t="array" aca="1" ref="T705" ca="1">TEXT(RIGHT(10-RIGHT(SUM(INDEX(1*(MID(MID(C705,1,1)*2,ROW(INDIRECT("1:"&amp;LEN(MID(C705,1,1)*2))),1)),,))+MID(C705,2,1)+
SUM(INDEX(1*(MID(MID(C705,3,1)*2,ROW(INDIRECT("1:"&amp;LEN(MID(C705,3,1)*2))),1)),,))+MID(C705,4,1)+
SUM(INDEX(1*(MID(MID(C705,5,1)*2,ROW(INDIRECT("1:"&amp;LEN(MID(C705,5,1)*2))),1)),,))+MID(C705,6,1)+
SUM(INDEX(1*(MID(MID(C705,8,1)*2,ROW(INDIRECT("1:"&amp;LEN(MID(C705,8,1)*2))),1)),,))+MID(C705,9,1)+
SUM(INDEX(1*(MID(MID(C705,10,1)*2,ROW(INDIRECT("1:"&amp;LEN(MID(C705,10,1)*2))),1)),,)),1),1),"0")</f>
        <v>#VALUE!</v>
      </c>
      <c r="U705" s="81" t="str">
        <f t="shared" si="157"/>
        <v/>
      </c>
      <c r="V705" s="83" t="b">
        <f t="shared" si="158"/>
        <v>0</v>
      </c>
      <c r="W705" s="112" t="e">
        <f>IF(#REF!="",FALSE,IF(OR(X705&gt;Z705,X705&lt;Y705),TRUE,FALSE))</f>
        <v>#REF!</v>
      </c>
      <c r="X705" s="112">
        <f t="shared" si="159"/>
        <v>0</v>
      </c>
      <c r="Y705" s="114" t="e">
        <f>#REF!-3/30</f>
        <v>#REF!</v>
      </c>
      <c r="Z705" s="115" t="e">
        <f>#REF!+1/30</f>
        <v>#REF!</v>
      </c>
    </row>
    <row r="706" spans="1:26" s="30" customFormat="1" x14ac:dyDescent="0.25">
      <c r="A706" s="19">
        <v>691</v>
      </c>
      <c r="B706" s="20"/>
      <c r="C706" s="149"/>
      <c r="D706" s="1"/>
      <c r="E706" s="1"/>
      <c r="F706" s="173"/>
      <c r="G706" s="55"/>
      <c r="H706" s="116" t="str">
        <f t="shared" si="160"/>
        <v/>
      </c>
      <c r="I706" s="35" t="b">
        <f t="shared" si="150"/>
        <v>0</v>
      </c>
      <c r="J706" s="80" t="str">
        <f t="shared" si="151"/>
        <v/>
      </c>
      <c r="K706" s="29" t="b">
        <f t="shared" si="161"/>
        <v>0</v>
      </c>
      <c r="L706" s="80" t="str">
        <f t="shared" si="162"/>
        <v/>
      </c>
      <c r="M706" s="81" t="e">
        <f t="shared" si="152"/>
        <v>#VALUE!</v>
      </c>
      <c r="N706" s="81" t="e">
        <f t="shared" si="153"/>
        <v>#VALUE!</v>
      </c>
      <c r="O706" s="81" t="e">
        <f t="shared" si="154"/>
        <v>#VALUE!</v>
      </c>
      <c r="P706" s="82" t="e">
        <f t="shared" si="155"/>
        <v>#VALUE!</v>
      </c>
      <c r="Q706" s="82" t="e">
        <f t="shared" si="163"/>
        <v>#VALUE!</v>
      </c>
      <c r="R706" s="82" t="b">
        <f t="shared" si="164"/>
        <v>0</v>
      </c>
      <c r="S706" s="72" t="str">
        <f t="shared" si="156"/>
        <v/>
      </c>
      <c r="T706" s="81" t="e" cm="1">
        <f t="array" aca="1" ref="T706" ca="1">TEXT(RIGHT(10-RIGHT(SUM(INDEX(1*(MID(MID(C706,1,1)*2,ROW(INDIRECT("1:"&amp;LEN(MID(C706,1,1)*2))),1)),,))+MID(C706,2,1)+
SUM(INDEX(1*(MID(MID(C706,3,1)*2,ROW(INDIRECT("1:"&amp;LEN(MID(C706,3,1)*2))),1)),,))+MID(C706,4,1)+
SUM(INDEX(1*(MID(MID(C706,5,1)*2,ROW(INDIRECT("1:"&amp;LEN(MID(C706,5,1)*2))),1)),,))+MID(C706,6,1)+
SUM(INDEX(1*(MID(MID(C706,8,1)*2,ROW(INDIRECT("1:"&amp;LEN(MID(C706,8,1)*2))),1)),,))+MID(C706,9,1)+
SUM(INDEX(1*(MID(MID(C706,10,1)*2,ROW(INDIRECT("1:"&amp;LEN(MID(C706,10,1)*2))),1)),,)),1),1),"0")</f>
        <v>#VALUE!</v>
      </c>
      <c r="U706" s="81" t="str">
        <f t="shared" si="157"/>
        <v/>
      </c>
      <c r="V706" s="83" t="b">
        <f t="shared" si="158"/>
        <v>0</v>
      </c>
      <c r="W706" s="112" t="e">
        <f>IF(#REF!="",FALSE,IF(OR(X706&gt;Z706,X706&lt;Y706),TRUE,FALSE))</f>
        <v>#REF!</v>
      </c>
      <c r="X706" s="112">
        <f t="shared" si="159"/>
        <v>0</v>
      </c>
      <c r="Y706" s="114" t="e">
        <f>#REF!-3/30</f>
        <v>#REF!</v>
      </c>
      <c r="Z706" s="115" t="e">
        <f>#REF!+1/30</f>
        <v>#REF!</v>
      </c>
    </row>
    <row r="707" spans="1:26" s="30" customFormat="1" x14ac:dyDescent="0.25">
      <c r="A707" s="19">
        <v>692</v>
      </c>
      <c r="B707" s="20"/>
      <c r="C707" s="149"/>
      <c r="D707" s="1"/>
      <c r="E707" s="1"/>
      <c r="F707" s="173"/>
      <c r="G707" s="55"/>
      <c r="H707" s="116" t="str">
        <f t="shared" si="160"/>
        <v/>
      </c>
      <c r="I707" s="35" t="b">
        <f t="shared" si="150"/>
        <v>0</v>
      </c>
      <c r="J707" s="80" t="str">
        <f t="shared" si="151"/>
        <v/>
      </c>
      <c r="K707" s="29" t="b">
        <f t="shared" si="161"/>
        <v>0</v>
      </c>
      <c r="L707" s="80" t="str">
        <f t="shared" si="162"/>
        <v/>
      </c>
      <c r="M707" s="81" t="e">
        <f t="shared" si="152"/>
        <v>#VALUE!</v>
      </c>
      <c r="N707" s="81" t="e">
        <f t="shared" si="153"/>
        <v>#VALUE!</v>
      </c>
      <c r="O707" s="81" t="e">
        <f t="shared" si="154"/>
        <v>#VALUE!</v>
      </c>
      <c r="P707" s="82" t="e">
        <f t="shared" si="155"/>
        <v>#VALUE!</v>
      </c>
      <c r="Q707" s="82" t="e">
        <f t="shared" si="163"/>
        <v>#VALUE!</v>
      </c>
      <c r="R707" s="82" t="b">
        <f t="shared" si="164"/>
        <v>0</v>
      </c>
      <c r="S707" s="72" t="str">
        <f t="shared" si="156"/>
        <v/>
      </c>
      <c r="T707" s="81" t="e" cm="1">
        <f t="array" aca="1" ref="T707" ca="1">TEXT(RIGHT(10-RIGHT(SUM(INDEX(1*(MID(MID(C707,1,1)*2,ROW(INDIRECT("1:"&amp;LEN(MID(C707,1,1)*2))),1)),,))+MID(C707,2,1)+
SUM(INDEX(1*(MID(MID(C707,3,1)*2,ROW(INDIRECT("1:"&amp;LEN(MID(C707,3,1)*2))),1)),,))+MID(C707,4,1)+
SUM(INDEX(1*(MID(MID(C707,5,1)*2,ROW(INDIRECT("1:"&amp;LEN(MID(C707,5,1)*2))),1)),,))+MID(C707,6,1)+
SUM(INDEX(1*(MID(MID(C707,8,1)*2,ROW(INDIRECT("1:"&amp;LEN(MID(C707,8,1)*2))),1)),,))+MID(C707,9,1)+
SUM(INDEX(1*(MID(MID(C707,10,1)*2,ROW(INDIRECT("1:"&amp;LEN(MID(C707,10,1)*2))),1)),,)),1),1),"0")</f>
        <v>#VALUE!</v>
      </c>
      <c r="U707" s="81" t="str">
        <f t="shared" si="157"/>
        <v/>
      </c>
      <c r="V707" s="83" t="b">
        <f t="shared" si="158"/>
        <v>0</v>
      </c>
      <c r="W707" s="112" t="e">
        <f>IF(#REF!="",FALSE,IF(OR(X707&gt;Z707,X707&lt;Y707),TRUE,FALSE))</f>
        <v>#REF!</v>
      </c>
      <c r="X707" s="112">
        <f t="shared" si="159"/>
        <v>0</v>
      </c>
      <c r="Y707" s="114" t="e">
        <f>#REF!-3/30</f>
        <v>#REF!</v>
      </c>
      <c r="Z707" s="115" t="e">
        <f>#REF!+1/30</f>
        <v>#REF!</v>
      </c>
    </row>
    <row r="708" spans="1:26" s="30" customFormat="1" x14ac:dyDescent="0.25">
      <c r="A708" s="19">
        <v>693</v>
      </c>
      <c r="B708" s="20"/>
      <c r="C708" s="149"/>
      <c r="D708" s="1"/>
      <c r="E708" s="1"/>
      <c r="F708" s="173"/>
      <c r="G708" s="55"/>
      <c r="H708" s="116" t="str">
        <f t="shared" si="160"/>
        <v/>
      </c>
      <c r="I708" s="35" t="b">
        <f t="shared" si="150"/>
        <v>0</v>
      </c>
      <c r="J708" s="80" t="str">
        <f t="shared" si="151"/>
        <v/>
      </c>
      <c r="K708" s="29" t="b">
        <f t="shared" si="161"/>
        <v>0</v>
      </c>
      <c r="L708" s="80" t="str">
        <f t="shared" si="162"/>
        <v/>
      </c>
      <c r="M708" s="81" t="e">
        <f t="shared" si="152"/>
        <v>#VALUE!</v>
      </c>
      <c r="N708" s="81" t="e">
        <f t="shared" si="153"/>
        <v>#VALUE!</v>
      </c>
      <c r="O708" s="81" t="e">
        <f t="shared" si="154"/>
        <v>#VALUE!</v>
      </c>
      <c r="P708" s="82" t="e">
        <f t="shared" si="155"/>
        <v>#VALUE!</v>
      </c>
      <c r="Q708" s="82" t="e">
        <f t="shared" si="163"/>
        <v>#VALUE!</v>
      </c>
      <c r="R708" s="82" t="b">
        <f t="shared" si="164"/>
        <v>0</v>
      </c>
      <c r="S708" s="72" t="str">
        <f t="shared" si="156"/>
        <v/>
      </c>
      <c r="T708" s="81" t="e" cm="1">
        <f t="array" aca="1" ref="T708" ca="1">TEXT(RIGHT(10-RIGHT(SUM(INDEX(1*(MID(MID(C708,1,1)*2,ROW(INDIRECT("1:"&amp;LEN(MID(C708,1,1)*2))),1)),,))+MID(C708,2,1)+
SUM(INDEX(1*(MID(MID(C708,3,1)*2,ROW(INDIRECT("1:"&amp;LEN(MID(C708,3,1)*2))),1)),,))+MID(C708,4,1)+
SUM(INDEX(1*(MID(MID(C708,5,1)*2,ROW(INDIRECT("1:"&amp;LEN(MID(C708,5,1)*2))),1)),,))+MID(C708,6,1)+
SUM(INDEX(1*(MID(MID(C708,8,1)*2,ROW(INDIRECT("1:"&amp;LEN(MID(C708,8,1)*2))),1)),,))+MID(C708,9,1)+
SUM(INDEX(1*(MID(MID(C708,10,1)*2,ROW(INDIRECT("1:"&amp;LEN(MID(C708,10,1)*2))),1)),,)),1),1),"0")</f>
        <v>#VALUE!</v>
      </c>
      <c r="U708" s="81" t="str">
        <f t="shared" si="157"/>
        <v/>
      </c>
      <c r="V708" s="83" t="b">
        <f t="shared" si="158"/>
        <v>0</v>
      </c>
      <c r="W708" s="112" t="e">
        <f>IF(#REF!="",FALSE,IF(OR(X708&gt;Z708,X708&lt;Y708),TRUE,FALSE))</f>
        <v>#REF!</v>
      </c>
      <c r="X708" s="112">
        <f t="shared" si="159"/>
        <v>0</v>
      </c>
      <c r="Y708" s="114" t="e">
        <f>#REF!-3/30</f>
        <v>#REF!</v>
      </c>
      <c r="Z708" s="115" t="e">
        <f>#REF!+1/30</f>
        <v>#REF!</v>
      </c>
    </row>
    <row r="709" spans="1:26" s="30" customFormat="1" x14ac:dyDescent="0.25">
      <c r="A709" s="19">
        <v>694</v>
      </c>
      <c r="B709" s="20"/>
      <c r="C709" s="149"/>
      <c r="D709" s="1"/>
      <c r="E709" s="1"/>
      <c r="F709" s="173"/>
      <c r="G709" s="55"/>
      <c r="H709" s="116" t="str">
        <f t="shared" si="160"/>
        <v/>
      </c>
      <c r="I709" s="35" t="b">
        <f t="shared" si="150"/>
        <v>0</v>
      </c>
      <c r="J709" s="80" t="str">
        <f t="shared" si="151"/>
        <v/>
      </c>
      <c r="K709" s="29" t="b">
        <f t="shared" si="161"/>
        <v>0</v>
      </c>
      <c r="L709" s="80" t="str">
        <f t="shared" si="162"/>
        <v/>
      </c>
      <c r="M709" s="81" t="e">
        <f t="shared" si="152"/>
        <v>#VALUE!</v>
      </c>
      <c r="N709" s="81" t="e">
        <f t="shared" si="153"/>
        <v>#VALUE!</v>
      </c>
      <c r="O709" s="81" t="e">
        <f t="shared" si="154"/>
        <v>#VALUE!</v>
      </c>
      <c r="P709" s="82" t="e">
        <f t="shared" si="155"/>
        <v>#VALUE!</v>
      </c>
      <c r="Q709" s="82" t="e">
        <f t="shared" si="163"/>
        <v>#VALUE!</v>
      </c>
      <c r="R709" s="82" t="b">
        <f t="shared" si="164"/>
        <v>0</v>
      </c>
      <c r="S709" s="72" t="str">
        <f t="shared" si="156"/>
        <v/>
      </c>
      <c r="T709" s="81" t="e" cm="1">
        <f t="array" aca="1" ref="T709" ca="1">TEXT(RIGHT(10-RIGHT(SUM(INDEX(1*(MID(MID(C709,1,1)*2,ROW(INDIRECT("1:"&amp;LEN(MID(C709,1,1)*2))),1)),,))+MID(C709,2,1)+
SUM(INDEX(1*(MID(MID(C709,3,1)*2,ROW(INDIRECT("1:"&amp;LEN(MID(C709,3,1)*2))),1)),,))+MID(C709,4,1)+
SUM(INDEX(1*(MID(MID(C709,5,1)*2,ROW(INDIRECT("1:"&amp;LEN(MID(C709,5,1)*2))),1)),,))+MID(C709,6,1)+
SUM(INDEX(1*(MID(MID(C709,8,1)*2,ROW(INDIRECT("1:"&amp;LEN(MID(C709,8,1)*2))),1)),,))+MID(C709,9,1)+
SUM(INDEX(1*(MID(MID(C709,10,1)*2,ROW(INDIRECT("1:"&amp;LEN(MID(C709,10,1)*2))),1)),,)),1),1),"0")</f>
        <v>#VALUE!</v>
      </c>
      <c r="U709" s="81" t="str">
        <f t="shared" si="157"/>
        <v/>
      </c>
      <c r="V709" s="83" t="b">
        <f t="shared" si="158"/>
        <v>0</v>
      </c>
      <c r="W709" s="112" t="e">
        <f>IF(#REF!="",FALSE,IF(OR(X709&gt;Z709,X709&lt;Y709),TRUE,FALSE))</f>
        <v>#REF!</v>
      </c>
      <c r="X709" s="112">
        <f t="shared" si="159"/>
        <v>0</v>
      </c>
      <c r="Y709" s="114" t="e">
        <f>#REF!-3/30</f>
        <v>#REF!</v>
      </c>
      <c r="Z709" s="115" t="e">
        <f>#REF!+1/30</f>
        <v>#REF!</v>
      </c>
    </row>
    <row r="710" spans="1:26" s="30" customFormat="1" x14ac:dyDescent="0.25">
      <c r="A710" s="19">
        <v>695</v>
      </c>
      <c r="B710" s="20"/>
      <c r="C710" s="149"/>
      <c r="D710" s="1"/>
      <c r="E710" s="1"/>
      <c r="F710" s="173"/>
      <c r="G710" s="55"/>
      <c r="H710" s="116" t="str">
        <f t="shared" si="160"/>
        <v/>
      </c>
      <c r="I710" s="35" t="b">
        <f t="shared" si="150"/>
        <v>0</v>
      </c>
      <c r="J710" s="80" t="str">
        <f t="shared" si="151"/>
        <v/>
      </c>
      <c r="K710" s="29" t="b">
        <f t="shared" si="161"/>
        <v>0</v>
      </c>
      <c r="L710" s="80" t="str">
        <f t="shared" si="162"/>
        <v/>
      </c>
      <c r="M710" s="81" t="e">
        <f t="shared" si="152"/>
        <v>#VALUE!</v>
      </c>
      <c r="N710" s="81" t="e">
        <f t="shared" si="153"/>
        <v>#VALUE!</v>
      </c>
      <c r="O710" s="81" t="e">
        <f t="shared" si="154"/>
        <v>#VALUE!</v>
      </c>
      <c r="P710" s="82" t="e">
        <f t="shared" si="155"/>
        <v>#VALUE!</v>
      </c>
      <c r="Q710" s="82" t="e">
        <f t="shared" si="163"/>
        <v>#VALUE!</v>
      </c>
      <c r="R710" s="82" t="b">
        <f t="shared" si="164"/>
        <v>0</v>
      </c>
      <c r="S710" s="72" t="str">
        <f t="shared" si="156"/>
        <v/>
      </c>
      <c r="T710" s="81" t="e" cm="1">
        <f t="array" aca="1" ref="T710" ca="1">TEXT(RIGHT(10-RIGHT(SUM(INDEX(1*(MID(MID(C710,1,1)*2,ROW(INDIRECT("1:"&amp;LEN(MID(C710,1,1)*2))),1)),,))+MID(C710,2,1)+
SUM(INDEX(1*(MID(MID(C710,3,1)*2,ROW(INDIRECT("1:"&amp;LEN(MID(C710,3,1)*2))),1)),,))+MID(C710,4,1)+
SUM(INDEX(1*(MID(MID(C710,5,1)*2,ROW(INDIRECT("1:"&amp;LEN(MID(C710,5,1)*2))),1)),,))+MID(C710,6,1)+
SUM(INDEX(1*(MID(MID(C710,8,1)*2,ROW(INDIRECT("1:"&amp;LEN(MID(C710,8,1)*2))),1)),,))+MID(C710,9,1)+
SUM(INDEX(1*(MID(MID(C710,10,1)*2,ROW(INDIRECT("1:"&amp;LEN(MID(C710,10,1)*2))),1)),,)),1),1),"0")</f>
        <v>#VALUE!</v>
      </c>
      <c r="U710" s="81" t="str">
        <f t="shared" si="157"/>
        <v/>
      </c>
      <c r="V710" s="83" t="b">
        <f t="shared" si="158"/>
        <v>0</v>
      </c>
      <c r="W710" s="112" t="e">
        <f>IF(#REF!="",FALSE,IF(OR(X710&gt;Z710,X710&lt;Y710),TRUE,FALSE))</f>
        <v>#REF!</v>
      </c>
      <c r="X710" s="112">
        <f t="shared" si="159"/>
        <v>0</v>
      </c>
      <c r="Y710" s="114" t="e">
        <f>#REF!-3/30</f>
        <v>#REF!</v>
      </c>
      <c r="Z710" s="115" t="e">
        <f>#REF!+1/30</f>
        <v>#REF!</v>
      </c>
    </row>
    <row r="711" spans="1:26" s="30" customFormat="1" x14ac:dyDescent="0.25">
      <c r="A711" s="19">
        <v>696</v>
      </c>
      <c r="B711" s="20"/>
      <c r="C711" s="149"/>
      <c r="D711" s="1"/>
      <c r="E711" s="1"/>
      <c r="F711" s="173"/>
      <c r="G711" s="55"/>
      <c r="H711" s="116" t="str">
        <f t="shared" si="160"/>
        <v/>
      </c>
      <c r="I711" s="35" t="b">
        <f t="shared" si="150"/>
        <v>0</v>
      </c>
      <c r="J711" s="80" t="str">
        <f t="shared" si="151"/>
        <v/>
      </c>
      <c r="K711" s="29" t="b">
        <f t="shared" si="161"/>
        <v>0</v>
      </c>
      <c r="L711" s="80" t="str">
        <f t="shared" si="162"/>
        <v/>
      </c>
      <c r="M711" s="81" t="e">
        <f t="shared" si="152"/>
        <v>#VALUE!</v>
      </c>
      <c r="N711" s="81" t="e">
        <f t="shared" si="153"/>
        <v>#VALUE!</v>
      </c>
      <c r="O711" s="81" t="e">
        <f t="shared" si="154"/>
        <v>#VALUE!</v>
      </c>
      <c r="P711" s="82" t="e">
        <f t="shared" si="155"/>
        <v>#VALUE!</v>
      </c>
      <c r="Q711" s="82" t="e">
        <f t="shared" si="163"/>
        <v>#VALUE!</v>
      </c>
      <c r="R711" s="82" t="b">
        <f t="shared" si="164"/>
        <v>0</v>
      </c>
      <c r="S711" s="72" t="str">
        <f t="shared" si="156"/>
        <v/>
      </c>
      <c r="T711" s="81" t="e" cm="1">
        <f t="array" aca="1" ref="T711" ca="1">TEXT(RIGHT(10-RIGHT(SUM(INDEX(1*(MID(MID(C711,1,1)*2,ROW(INDIRECT("1:"&amp;LEN(MID(C711,1,1)*2))),1)),,))+MID(C711,2,1)+
SUM(INDEX(1*(MID(MID(C711,3,1)*2,ROW(INDIRECT("1:"&amp;LEN(MID(C711,3,1)*2))),1)),,))+MID(C711,4,1)+
SUM(INDEX(1*(MID(MID(C711,5,1)*2,ROW(INDIRECT("1:"&amp;LEN(MID(C711,5,1)*2))),1)),,))+MID(C711,6,1)+
SUM(INDEX(1*(MID(MID(C711,8,1)*2,ROW(INDIRECT("1:"&amp;LEN(MID(C711,8,1)*2))),1)),,))+MID(C711,9,1)+
SUM(INDEX(1*(MID(MID(C711,10,1)*2,ROW(INDIRECT("1:"&amp;LEN(MID(C711,10,1)*2))),1)),,)),1),1),"0")</f>
        <v>#VALUE!</v>
      </c>
      <c r="U711" s="81" t="str">
        <f t="shared" si="157"/>
        <v/>
      </c>
      <c r="V711" s="83" t="b">
        <f t="shared" si="158"/>
        <v>0</v>
      </c>
      <c r="W711" s="112" t="e">
        <f>IF(#REF!="",FALSE,IF(OR(X711&gt;Z711,X711&lt;Y711),TRUE,FALSE))</f>
        <v>#REF!</v>
      </c>
      <c r="X711" s="112">
        <f t="shared" si="159"/>
        <v>0</v>
      </c>
      <c r="Y711" s="114" t="e">
        <f>#REF!-3/30</f>
        <v>#REF!</v>
      </c>
      <c r="Z711" s="115" t="e">
        <f>#REF!+1/30</f>
        <v>#REF!</v>
      </c>
    </row>
    <row r="712" spans="1:26" s="30" customFormat="1" x14ac:dyDescent="0.25">
      <c r="A712" s="19">
        <v>697</v>
      </c>
      <c r="B712" s="20"/>
      <c r="C712" s="149"/>
      <c r="D712" s="1"/>
      <c r="E712" s="1"/>
      <c r="F712" s="173"/>
      <c r="G712" s="55"/>
      <c r="H712" s="116" t="str">
        <f t="shared" si="160"/>
        <v/>
      </c>
      <c r="I712" s="35" t="b">
        <f t="shared" si="150"/>
        <v>0</v>
      </c>
      <c r="J712" s="80" t="str">
        <f t="shared" si="151"/>
        <v/>
      </c>
      <c r="K712" s="29" t="b">
        <f t="shared" si="161"/>
        <v>0</v>
      </c>
      <c r="L712" s="80" t="str">
        <f t="shared" si="162"/>
        <v/>
      </c>
      <c r="M712" s="81" t="e">
        <f t="shared" si="152"/>
        <v>#VALUE!</v>
      </c>
      <c r="N712" s="81" t="e">
        <f t="shared" si="153"/>
        <v>#VALUE!</v>
      </c>
      <c r="O712" s="81" t="e">
        <f t="shared" si="154"/>
        <v>#VALUE!</v>
      </c>
      <c r="P712" s="82" t="e">
        <f t="shared" si="155"/>
        <v>#VALUE!</v>
      </c>
      <c r="Q712" s="82" t="e">
        <f t="shared" si="163"/>
        <v>#VALUE!</v>
      </c>
      <c r="R712" s="82" t="b">
        <f t="shared" si="164"/>
        <v>0</v>
      </c>
      <c r="S712" s="72" t="str">
        <f t="shared" si="156"/>
        <v/>
      </c>
      <c r="T712" s="81" t="e" cm="1">
        <f t="array" aca="1" ref="T712" ca="1">TEXT(RIGHT(10-RIGHT(SUM(INDEX(1*(MID(MID(C712,1,1)*2,ROW(INDIRECT("1:"&amp;LEN(MID(C712,1,1)*2))),1)),,))+MID(C712,2,1)+
SUM(INDEX(1*(MID(MID(C712,3,1)*2,ROW(INDIRECT("1:"&amp;LEN(MID(C712,3,1)*2))),1)),,))+MID(C712,4,1)+
SUM(INDEX(1*(MID(MID(C712,5,1)*2,ROW(INDIRECT("1:"&amp;LEN(MID(C712,5,1)*2))),1)),,))+MID(C712,6,1)+
SUM(INDEX(1*(MID(MID(C712,8,1)*2,ROW(INDIRECT("1:"&amp;LEN(MID(C712,8,1)*2))),1)),,))+MID(C712,9,1)+
SUM(INDEX(1*(MID(MID(C712,10,1)*2,ROW(INDIRECT("1:"&amp;LEN(MID(C712,10,1)*2))),1)),,)),1),1),"0")</f>
        <v>#VALUE!</v>
      </c>
      <c r="U712" s="81" t="str">
        <f t="shared" si="157"/>
        <v/>
      </c>
      <c r="V712" s="83" t="b">
        <f t="shared" si="158"/>
        <v>0</v>
      </c>
      <c r="W712" s="112" t="e">
        <f>IF(#REF!="",FALSE,IF(OR(X712&gt;Z712,X712&lt;Y712),TRUE,FALSE))</f>
        <v>#REF!</v>
      </c>
      <c r="X712" s="112">
        <f t="shared" si="159"/>
        <v>0</v>
      </c>
      <c r="Y712" s="114" t="e">
        <f>#REF!-3/30</f>
        <v>#REF!</v>
      </c>
      <c r="Z712" s="115" t="e">
        <f>#REF!+1/30</f>
        <v>#REF!</v>
      </c>
    </row>
    <row r="713" spans="1:26" s="30" customFormat="1" x14ac:dyDescent="0.25">
      <c r="A713" s="19">
        <v>698</v>
      </c>
      <c r="B713" s="20"/>
      <c r="C713" s="149"/>
      <c r="D713" s="1"/>
      <c r="E713" s="1"/>
      <c r="F713" s="173"/>
      <c r="G713" s="55"/>
      <c r="H713" s="116" t="str">
        <f t="shared" si="160"/>
        <v/>
      </c>
      <c r="I713" s="35" t="b">
        <f t="shared" si="150"/>
        <v>0</v>
      </c>
      <c r="J713" s="80" t="str">
        <f t="shared" si="151"/>
        <v/>
      </c>
      <c r="K713" s="29" t="b">
        <f t="shared" si="161"/>
        <v>0</v>
      </c>
      <c r="L713" s="80" t="str">
        <f t="shared" si="162"/>
        <v/>
      </c>
      <c r="M713" s="81" t="e">
        <f t="shared" si="152"/>
        <v>#VALUE!</v>
      </c>
      <c r="N713" s="81" t="e">
        <f t="shared" si="153"/>
        <v>#VALUE!</v>
      </c>
      <c r="O713" s="81" t="e">
        <f t="shared" si="154"/>
        <v>#VALUE!</v>
      </c>
      <c r="P713" s="82" t="e">
        <f t="shared" si="155"/>
        <v>#VALUE!</v>
      </c>
      <c r="Q713" s="82" t="e">
        <f t="shared" si="163"/>
        <v>#VALUE!</v>
      </c>
      <c r="R713" s="82" t="b">
        <f t="shared" si="164"/>
        <v>0</v>
      </c>
      <c r="S713" s="72" t="str">
        <f t="shared" si="156"/>
        <v/>
      </c>
      <c r="T713" s="81" t="e" cm="1">
        <f t="array" aca="1" ref="T713" ca="1">TEXT(RIGHT(10-RIGHT(SUM(INDEX(1*(MID(MID(C713,1,1)*2,ROW(INDIRECT("1:"&amp;LEN(MID(C713,1,1)*2))),1)),,))+MID(C713,2,1)+
SUM(INDEX(1*(MID(MID(C713,3,1)*2,ROW(INDIRECT("1:"&amp;LEN(MID(C713,3,1)*2))),1)),,))+MID(C713,4,1)+
SUM(INDEX(1*(MID(MID(C713,5,1)*2,ROW(INDIRECT("1:"&amp;LEN(MID(C713,5,1)*2))),1)),,))+MID(C713,6,1)+
SUM(INDEX(1*(MID(MID(C713,8,1)*2,ROW(INDIRECT("1:"&amp;LEN(MID(C713,8,1)*2))),1)),,))+MID(C713,9,1)+
SUM(INDEX(1*(MID(MID(C713,10,1)*2,ROW(INDIRECT("1:"&amp;LEN(MID(C713,10,1)*2))),1)),,)),1),1),"0")</f>
        <v>#VALUE!</v>
      </c>
      <c r="U713" s="81" t="str">
        <f t="shared" si="157"/>
        <v/>
      </c>
      <c r="V713" s="83" t="b">
        <f t="shared" si="158"/>
        <v>0</v>
      </c>
      <c r="W713" s="112" t="e">
        <f>IF(#REF!="",FALSE,IF(OR(X713&gt;Z713,X713&lt;Y713),TRUE,FALSE))</f>
        <v>#REF!</v>
      </c>
      <c r="X713" s="112">
        <f t="shared" si="159"/>
        <v>0</v>
      </c>
      <c r="Y713" s="114" t="e">
        <f>#REF!-3/30</f>
        <v>#REF!</v>
      </c>
      <c r="Z713" s="115" t="e">
        <f>#REF!+1/30</f>
        <v>#REF!</v>
      </c>
    </row>
    <row r="714" spans="1:26" s="30" customFormat="1" x14ac:dyDescent="0.25">
      <c r="A714" s="19">
        <v>699</v>
      </c>
      <c r="B714" s="20"/>
      <c r="C714" s="149"/>
      <c r="D714" s="1"/>
      <c r="E714" s="1"/>
      <c r="F714" s="173"/>
      <c r="G714" s="55"/>
      <c r="H714" s="116" t="str">
        <f t="shared" si="160"/>
        <v/>
      </c>
      <c r="I714" s="35" t="b">
        <f t="shared" si="150"/>
        <v>0</v>
      </c>
      <c r="J714" s="80" t="str">
        <f t="shared" si="151"/>
        <v/>
      </c>
      <c r="K714" s="29" t="b">
        <f t="shared" si="161"/>
        <v>0</v>
      </c>
      <c r="L714" s="80" t="str">
        <f t="shared" si="162"/>
        <v/>
      </c>
      <c r="M714" s="81" t="e">
        <f t="shared" si="152"/>
        <v>#VALUE!</v>
      </c>
      <c r="N714" s="81" t="e">
        <f t="shared" si="153"/>
        <v>#VALUE!</v>
      </c>
      <c r="O714" s="81" t="e">
        <f t="shared" si="154"/>
        <v>#VALUE!</v>
      </c>
      <c r="P714" s="82" t="e">
        <f t="shared" si="155"/>
        <v>#VALUE!</v>
      </c>
      <c r="Q714" s="82" t="e">
        <f t="shared" si="163"/>
        <v>#VALUE!</v>
      </c>
      <c r="R714" s="82" t="b">
        <f t="shared" si="164"/>
        <v>0</v>
      </c>
      <c r="S714" s="72" t="str">
        <f t="shared" si="156"/>
        <v/>
      </c>
      <c r="T714" s="81" t="e" cm="1">
        <f t="array" aca="1" ref="T714" ca="1">TEXT(RIGHT(10-RIGHT(SUM(INDEX(1*(MID(MID(C714,1,1)*2,ROW(INDIRECT("1:"&amp;LEN(MID(C714,1,1)*2))),1)),,))+MID(C714,2,1)+
SUM(INDEX(1*(MID(MID(C714,3,1)*2,ROW(INDIRECT("1:"&amp;LEN(MID(C714,3,1)*2))),1)),,))+MID(C714,4,1)+
SUM(INDEX(1*(MID(MID(C714,5,1)*2,ROW(INDIRECT("1:"&amp;LEN(MID(C714,5,1)*2))),1)),,))+MID(C714,6,1)+
SUM(INDEX(1*(MID(MID(C714,8,1)*2,ROW(INDIRECT("1:"&amp;LEN(MID(C714,8,1)*2))),1)),,))+MID(C714,9,1)+
SUM(INDEX(1*(MID(MID(C714,10,1)*2,ROW(INDIRECT("1:"&amp;LEN(MID(C714,10,1)*2))),1)),,)),1),1),"0")</f>
        <v>#VALUE!</v>
      </c>
      <c r="U714" s="81" t="str">
        <f t="shared" si="157"/>
        <v/>
      </c>
      <c r="V714" s="83" t="b">
        <f t="shared" si="158"/>
        <v>0</v>
      </c>
      <c r="W714" s="112" t="e">
        <f>IF(#REF!="",FALSE,IF(OR(X714&gt;Z714,X714&lt;Y714),TRUE,FALSE))</f>
        <v>#REF!</v>
      </c>
      <c r="X714" s="112">
        <f t="shared" si="159"/>
        <v>0</v>
      </c>
      <c r="Y714" s="114" t="e">
        <f>#REF!-3/30</f>
        <v>#REF!</v>
      </c>
      <c r="Z714" s="115" t="e">
        <f>#REF!+1/30</f>
        <v>#REF!</v>
      </c>
    </row>
    <row r="715" spans="1:26" s="30" customFormat="1" x14ac:dyDescent="0.25">
      <c r="A715" s="19">
        <v>700</v>
      </c>
      <c r="B715" s="20"/>
      <c r="C715" s="149"/>
      <c r="D715" s="1"/>
      <c r="E715" s="1"/>
      <c r="F715" s="173"/>
      <c r="G715" s="55"/>
      <c r="H715" s="116" t="str">
        <f t="shared" si="160"/>
        <v/>
      </c>
      <c r="I715" s="35" t="b">
        <f t="shared" si="150"/>
        <v>0</v>
      </c>
      <c r="J715" s="80" t="str">
        <f t="shared" si="151"/>
        <v/>
      </c>
      <c r="K715" s="29" t="b">
        <f t="shared" si="161"/>
        <v>0</v>
      </c>
      <c r="L715" s="80" t="str">
        <f t="shared" si="162"/>
        <v/>
      </c>
      <c r="M715" s="81" t="e">
        <f t="shared" si="152"/>
        <v>#VALUE!</v>
      </c>
      <c r="N715" s="81" t="e">
        <f t="shared" si="153"/>
        <v>#VALUE!</v>
      </c>
      <c r="O715" s="81" t="e">
        <f t="shared" si="154"/>
        <v>#VALUE!</v>
      </c>
      <c r="P715" s="82" t="e">
        <f t="shared" si="155"/>
        <v>#VALUE!</v>
      </c>
      <c r="Q715" s="82" t="e">
        <f t="shared" si="163"/>
        <v>#VALUE!</v>
      </c>
      <c r="R715" s="82" t="b">
        <f t="shared" si="164"/>
        <v>0</v>
      </c>
      <c r="S715" s="72" t="str">
        <f t="shared" si="156"/>
        <v/>
      </c>
      <c r="T715" s="81" t="e" cm="1">
        <f t="array" aca="1" ref="T715" ca="1">TEXT(RIGHT(10-RIGHT(SUM(INDEX(1*(MID(MID(C715,1,1)*2,ROW(INDIRECT("1:"&amp;LEN(MID(C715,1,1)*2))),1)),,))+MID(C715,2,1)+
SUM(INDEX(1*(MID(MID(C715,3,1)*2,ROW(INDIRECT("1:"&amp;LEN(MID(C715,3,1)*2))),1)),,))+MID(C715,4,1)+
SUM(INDEX(1*(MID(MID(C715,5,1)*2,ROW(INDIRECT("1:"&amp;LEN(MID(C715,5,1)*2))),1)),,))+MID(C715,6,1)+
SUM(INDEX(1*(MID(MID(C715,8,1)*2,ROW(INDIRECT("1:"&amp;LEN(MID(C715,8,1)*2))),1)),,))+MID(C715,9,1)+
SUM(INDEX(1*(MID(MID(C715,10,1)*2,ROW(INDIRECT("1:"&amp;LEN(MID(C715,10,1)*2))),1)),,)),1),1),"0")</f>
        <v>#VALUE!</v>
      </c>
      <c r="U715" s="81" t="str">
        <f t="shared" si="157"/>
        <v/>
      </c>
      <c r="V715" s="83" t="b">
        <f t="shared" si="158"/>
        <v>0</v>
      </c>
      <c r="W715" s="112" t="e">
        <f>IF(#REF!="",FALSE,IF(OR(X715&gt;Z715,X715&lt;Y715),TRUE,FALSE))</f>
        <v>#REF!</v>
      </c>
      <c r="X715" s="112">
        <f t="shared" si="159"/>
        <v>0</v>
      </c>
      <c r="Y715" s="114" t="e">
        <f>#REF!-3/30</f>
        <v>#REF!</v>
      </c>
      <c r="Z715" s="115" t="e">
        <f>#REF!+1/30</f>
        <v>#REF!</v>
      </c>
    </row>
    <row r="716" spans="1:26" s="30" customFormat="1" x14ac:dyDescent="0.25">
      <c r="A716" s="19">
        <v>701</v>
      </c>
      <c r="B716" s="20"/>
      <c r="C716" s="149"/>
      <c r="D716" s="1"/>
      <c r="E716" s="1"/>
      <c r="F716" s="173"/>
      <c r="G716" s="55"/>
      <c r="H716" s="116" t="str">
        <f t="shared" si="160"/>
        <v/>
      </c>
      <c r="I716" s="35" t="b">
        <f t="shared" si="150"/>
        <v>0</v>
      </c>
      <c r="J716" s="80" t="str">
        <f t="shared" si="151"/>
        <v/>
      </c>
      <c r="K716" s="29" t="b">
        <f t="shared" si="161"/>
        <v>0</v>
      </c>
      <c r="L716" s="80" t="str">
        <f t="shared" si="162"/>
        <v/>
      </c>
      <c r="M716" s="81" t="e">
        <f t="shared" si="152"/>
        <v>#VALUE!</v>
      </c>
      <c r="N716" s="81" t="e">
        <f t="shared" si="153"/>
        <v>#VALUE!</v>
      </c>
      <c r="O716" s="81" t="e">
        <f t="shared" si="154"/>
        <v>#VALUE!</v>
      </c>
      <c r="P716" s="82" t="e">
        <f t="shared" si="155"/>
        <v>#VALUE!</v>
      </c>
      <c r="Q716" s="82" t="e">
        <f t="shared" si="163"/>
        <v>#VALUE!</v>
      </c>
      <c r="R716" s="82" t="b">
        <f t="shared" si="164"/>
        <v>0</v>
      </c>
      <c r="S716" s="72" t="str">
        <f t="shared" si="156"/>
        <v/>
      </c>
      <c r="T716" s="81" t="e" cm="1">
        <f t="array" aca="1" ref="T716" ca="1">TEXT(RIGHT(10-RIGHT(SUM(INDEX(1*(MID(MID(C716,1,1)*2,ROW(INDIRECT("1:"&amp;LEN(MID(C716,1,1)*2))),1)),,))+MID(C716,2,1)+
SUM(INDEX(1*(MID(MID(C716,3,1)*2,ROW(INDIRECT("1:"&amp;LEN(MID(C716,3,1)*2))),1)),,))+MID(C716,4,1)+
SUM(INDEX(1*(MID(MID(C716,5,1)*2,ROW(INDIRECT("1:"&amp;LEN(MID(C716,5,1)*2))),1)),,))+MID(C716,6,1)+
SUM(INDEX(1*(MID(MID(C716,8,1)*2,ROW(INDIRECT("1:"&amp;LEN(MID(C716,8,1)*2))),1)),,))+MID(C716,9,1)+
SUM(INDEX(1*(MID(MID(C716,10,1)*2,ROW(INDIRECT("1:"&amp;LEN(MID(C716,10,1)*2))),1)),,)),1),1),"0")</f>
        <v>#VALUE!</v>
      </c>
      <c r="U716" s="81" t="str">
        <f t="shared" si="157"/>
        <v/>
      </c>
      <c r="V716" s="83" t="b">
        <f t="shared" si="158"/>
        <v>0</v>
      </c>
      <c r="W716" s="112" t="e">
        <f>IF(#REF!="",FALSE,IF(OR(X716&gt;Z716,X716&lt;Y716),TRUE,FALSE))</f>
        <v>#REF!</v>
      </c>
      <c r="X716" s="112">
        <f t="shared" si="159"/>
        <v>0</v>
      </c>
      <c r="Y716" s="114" t="e">
        <f>#REF!-3/30</f>
        <v>#REF!</v>
      </c>
      <c r="Z716" s="115" t="e">
        <f>#REF!+1/30</f>
        <v>#REF!</v>
      </c>
    </row>
    <row r="717" spans="1:26" s="30" customFormat="1" x14ac:dyDescent="0.25">
      <c r="A717" s="19">
        <v>702</v>
      </c>
      <c r="B717" s="20"/>
      <c r="C717" s="149"/>
      <c r="D717" s="1"/>
      <c r="E717" s="1"/>
      <c r="F717" s="173"/>
      <c r="G717" s="55"/>
      <c r="H717" s="116" t="str">
        <f t="shared" si="160"/>
        <v/>
      </c>
      <c r="I717" s="35" t="b">
        <f t="shared" si="150"/>
        <v>0</v>
      </c>
      <c r="J717" s="80" t="str">
        <f t="shared" si="151"/>
        <v/>
      </c>
      <c r="K717" s="29" t="b">
        <f t="shared" si="161"/>
        <v>0</v>
      </c>
      <c r="L717" s="80" t="str">
        <f t="shared" si="162"/>
        <v/>
      </c>
      <c r="M717" s="81" t="e">
        <f t="shared" si="152"/>
        <v>#VALUE!</v>
      </c>
      <c r="N717" s="81" t="e">
        <f t="shared" si="153"/>
        <v>#VALUE!</v>
      </c>
      <c r="O717" s="81" t="e">
        <f t="shared" si="154"/>
        <v>#VALUE!</v>
      </c>
      <c r="P717" s="82" t="e">
        <f t="shared" si="155"/>
        <v>#VALUE!</v>
      </c>
      <c r="Q717" s="82" t="e">
        <f t="shared" si="163"/>
        <v>#VALUE!</v>
      </c>
      <c r="R717" s="82" t="b">
        <f t="shared" si="164"/>
        <v>0</v>
      </c>
      <c r="S717" s="72" t="str">
        <f t="shared" si="156"/>
        <v/>
      </c>
      <c r="T717" s="81" t="e" cm="1">
        <f t="array" aca="1" ref="T717" ca="1">TEXT(RIGHT(10-RIGHT(SUM(INDEX(1*(MID(MID(C717,1,1)*2,ROW(INDIRECT("1:"&amp;LEN(MID(C717,1,1)*2))),1)),,))+MID(C717,2,1)+
SUM(INDEX(1*(MID(MID(C717,3,1)*2,ROW(INDIRECT("1:"&amp;LEN(MID(C717,3,1)*2))),1)),,))+MID(C717,4,1)+
SUM(INDEX(1*(MID(MID(C717,5,1)*2,ROW(INDIRECT("1:"&amp;LEN(MID(C717,5,1)*2))),1)),,))+MID(C717,6,1)+
SUM(INDEX(1*(MID(MID(C717,8,1)*2,ROW(INDIRECT("1:"&amp;LEN(MID(C717,8,1)*2))),1)),,))+MID(C717,9,1)+
SUM(INDEX(1*(MID(MID(C717,10,1)*2,ROW(INDIRECT("1:"&amp;LEN(MID(C717,10,1)*2))),1)),,)),1),1),"0")</f>
        <v>#VALUE!</v>
      </c>
      <c r="U717" s="81" t="str">
        <f t="shared" si="157"/>
        <v/>
      </c>
      <c r="V717" s="83" t="b">
        <f t="shared" si="158"/>
        <v>0</v>
      </c>
      <c r="W717" s="112" t="e">
        <f>IF(#REF!="",FALSE,IF(OR(X717&gt;Z717,X717&lt;Y717),TRUE,FALSE))</f>
        <v>#REF!</v>
      </c>
      <c r="X717" s="112">
        <f t="shared" si="159"/>
        <v>0</v>
      </c>
      <c r="Y717" s="114" t="e">
        <f>#REF!-3/30</f>
        <v>#REF!</v>
      </c>
      <c r="Z717" s="115" t="e">
        <f>#REF!+1/30</f>
        <v>#REF!</v>
      </c>
    </row>
    <row r="718" spans="1:26" s="30" customFormat="1" x14ac:dyDescent="0.25">
      <c r="A718" s="19">
        <v>703</v>
      </c>
      <c r="B718" s="20"/>
      <c r="C718" s="149"/>
      <c r="D718" s="1"/>
      <c r="E718" s="1"/>
      <c r="F718" s="173"/>
      <c r="G718" s="55"/>
      <c r="H718" s="116" t="str">
        <f t="shared" si="160"/>
        <v/>
      </c>
      <c r="I718" s="35" t="b">
        <f t="shared" si="150"/>
        <v>0</v>
      </c>
      <c r="J718" s="80" t="str">
        <f t="shared" si="151"/>
        <v/>
      </c>
      <c r="K718" s="29" t="b">
        <f t="shared" si="161"/>
        <v>0</v>
      </c>
      <c r="L718" s="80" t="str">
        <f t="shared" si="162"/>
        <v/>
      </c>
      <c r="M718" s="81" t="e">
        <f t="shared" si="152"/>
        <v>#VALUE!</v>
      </c>
      <c r="N718" s="81" t="e">
        <f t="shared" si="153"/>
        <v>#VALUE!</v>
      </c>
      <c r="O718" s="81" t="e">
        <f t="shared" si="154"/>
        <v>#VALUE!</v>
      </c>
      <c r="P718" s="82" t="e">
        <f t="shared" si="155"/>
        <v>#VALUE!</v>
      </c>
      <c r="Q718" s="82" t="e">
        <f t="shared" si="163"/>
        <v>#VALUE!</v>
      </c>
      <c r="R718" s="82" t="b">
        <f t="shared" si="164"/>
        <v>0</v>
      </c>
      <c r="S718" s="72" t="str">
        <f t="shared" si="156"/>
        <v/>
      </c>
      <c r="T718" s="81" t="e" cm="1">
        <f t="array" aca="1" ref="T718" ca="1">TEXT(RIGHT(10-RIGHT(SUM(INDEX(1*(MID(MID(C718,1,1)*2,ROW(INDIRECT("1:"&amp;LEN(MID(C718,1,1)*2))),1)),,))+MID(C718,2,1)+
SUM(INDEX(1*(MID(MID(C718,3,1)*2,ROW(INDIRECT("1:"&amp;LEN(MID(C718,3,1)*2))),1)),,))+MID(C718,4,1)+
SUM(INDEX(1*(MID(MID(C718,5,1)*2,ROW(INDIRECT("1:"&amp;LEN(MID(C718,5,1)*2))),1)),,))+MID(C718,6,1)+
SUM(INDEX(1*(MID(MID(C718,8,1)*2,ROW(INDIRECT("1:"&amp;LEN(MID(C718,8,1)*2))),1)),,))+MID(C718,9,1)+
SUM(INDEX(1*(MID(MID(C718,10,1)*2,ROW(INDIRECT("1:"&amp;LEN(MID(C718,10,1)*2))),1)),,)),1),1),"0")</f>
        <v>#VALUE!</v>
      </c>
      <c r="U718" s="81" t="str">
        <f t="shared" si="157"/>
        <v/>
      </c>
      <c r="V718" s="83" t="b">
        <f t="shared" si="158"/>
        <v>0</v>
      </c>
      <c r="W718" s="112" t="e">
        <f>IF(#REF!="",FALSE,IF(OR(X718&gt;Z718,X718&lt;Y718),TRUE,FALSE))</f>
        <v>#REF!</v>
      </c>
      <c r="X718" s="112">
        <f t="shared" si="159"/>
        <v>0</v>
      </c>
      <c r="Y718" s="114" t="e">
        <f>#REF!-3/30</f>
        <v>#REF!</v>
      </c>
      <c r="Z718" s="115" t="e">
        <f>#REF!+1/30</f>
        <v>#REF!</v>
      </c>
    </row>
    <row r="719" spans="1:26" s="30" customFormat="1" x14ac:dyDescent="0.25">
      <c r="A719" s="19">
        <v>704</v>
      </c>
      <c r="B719" s="20"/>
      <c r="C719" s="149"/>
      <c r="D719" s="1"/>
      <c r="E719" s="1"/>
      <c r="F719" s="173"/>
      <c r="G719" s="55"/>
      <c r="H719" s="116" t="str">
        <f t="shared" si="160"/>
        <v/>
      </c>
      <c r="I719" s="35" t="b">
        <f t="shared" si="150"/>
        <v>0</v>
      </c>
      <c r="J719" s="80" t="str">
        <f t="shared" si="151"/>
        <v/>
      </c>
      <c r="K719" s="29" t="b">
        <f t="shared" si="161"/>
        <v>0</v>
      </c>
      <c r="L719" s="80" t="str">
        <f t="shared" si="162"/>
        <v/>
      </c>
      <c r="M719" s="81" t="e">
        <f t="shared" si="152"/>
        <v>#VALUE!</v>
      </c>
      <c r="N719" s="81" t="e">
        <f t="shared" si="153"/>
        <v>#VALUE!</v>
      </c>
      <c r="O719" s="81" t="e">
        <f t="shared" si="154"/>
        <v>#VALUE!</v>
      </c>
      <c r="P719" s="82" t="e">
        <f t="shared" si="155"/>
        <v>#VALUE!</v>
      </c>
      <c r="Q719" s="82" t="e">
        <f t="shared" si="163"/>
        <v>#VALUE!</v>
      </c>
      <c r="R719" s="82" t="b">
        <f t="shared" si="164"/>
        <v>0</v>
      </c>
      <c r="S719" s="72" t="str">
        <f t="shared" si="156"/>
        <v/>
      </c>
      <c r="T719" s="81" t="e" cm="1">
        <f t="array" aca="1" ref="T719" ca="1">TEXT(RIGHT(10-RIGHT(SUM(INDEX(1*(MID(MID(C719,1,1)*2,ROW(INDIRECT("1:"&amp;LEN(MID(C719,1,1)*2))),1)),,))+MID(C719,2,1)+
SUM(INDEX(1*(MID(MID(C719,3,1)*2,ROW(INDIRECT("1:"&amp;LEN(MID(C719,3,1)*2))),1)),,))+MID(C719,4,1)+
SUM(INDEX(1*(MID(MID(C719,5,1)*2,ROW(INDIRECT("1:"&amp;LEN(MID(C719,5,1)*2))),1)),,))+MID(C719,6,1)+
SUM(INDEX(1*(MID(MID(C719,8,1)*2,ROW(INDIRECT("1:"&amp;LEN(MID(C719,8,1)*2))),1)),,))+MID(C719,9,1)+
SUM(INDEX(1*(MID(MID(C719,10,1)*2,ROW(INDIRECT("1:"&amp;LEN(MID(C719,10,1)*2))),1)),,)),1),1),"0")</f>
        <v>#VALUE!</v>
      </c>
      <c r="U719" s="81" t="str">
        <f t="shared" si="157"/>
        <v/>
      </c>
      <c r="V719" s="83" t="b">
        <f t="shared" si="158"/>
        <v>0</v>
      </c>
      <c r="W719" s="112" t="e">
        <f>IF(#REF!="",FALSE,IF(OR(X719&gt;Z719,X719&lt;Y719),TRUE,FALSE))</f>
        <v>#REF!</v>
      </c>
      <c r="X719" s="112">
        <f t="shared" si="159"/>
        <v>0</v>
      </c>
      <c r="Y719" s="114" t="e">
        <f>#REF!-3/30</f>
        <v>#REF!</v>
      </c>
      <c r="Z719" s="115" t="e">
        <f>#REF!+1/30</f>
        <v>#REF!</v>
      </c>
    </row>
    <row r="720" spans="1:26" s="30" customFormat="1" x14ac:dyDescent="0.25">
      <c r="A720" s="19">
        <v>705</v>
      </c>
      <c r="B720" s="20"/>
      <c r="C720" s="149"/>
      <c r="D720" s="1"/>
      <c r="E720" s="1"/>
      <c r="F720" s="173"/>
      <c r="G720" s="55"/>
      <c r="H720" s="116" t="str">
        <f t="shared" si="160"/>
        <v/>
      </c>
      <c r="I720" s="35" t="b">
        <f t="shared" ref="I720:I783" si="165">V720</f>
        <v>0</v>
      </c>
      <c r="J720" s="80" t="str">
        <f t="shared" ref="J720:J783" si="166">IF(I720,J$13,"")</f>
        <v/>
      </c>
      <c r="K720" s="29" t="b">
        <f t="shared" si="161"/>
        <v>0</v>
      </c>
      <c r="L720" s="80" t="str">
        <f t="shared" si="162"/>
        <v/>
      </c>
      <c r="M720" s="81" t="e">
        <f t="shared" ref="M720:M783" si="167">VALUE(LEFT(C720,2))</f>
        <v>#VALUE!</v>
      </c>
      <c r="N720" s="81" t="e">
        <f t="shared" ref="N720:N783" si="168">VALUE(MID(C720,3,2))</f>
        <v>#VALUE!</v>
      </c>
      <c r="O720" s="81" t="e">
        <f t="shared" ref="O720:O783" si="169">TEXT(IF(VALUE(MID(C720,5,2))&gt;31,MID(C720,5,2)-60,VALUE(MID(C720,5,2))),"00")</f>
        <v>#VALUE!</v>
      </c>
      <c r="P720" s="82" t="e">
        <f t="shared" ref="P720:P783" si="170">DATEVALUE(IF(VALUE(LEFT(C720,2))&lt;20,20,19)&amp;TEXT(M720,"00")&amp;"/"&amp;N720&amp;"/"&amp;O720)</f>
        <v>#VALUE!</v>
      </c>
      <c r="Q720" s="82" t="e">
        <f t="shared" si="163"/>
        <v>#VALUE!</v>
      </c>
      <c r="R720" s="82" t="b">
        <f t="shared" si="164"/>
        <v>0</v>
      </c>
      <c r="S720" s="72" t="str">
        <f t="shared" ref="S720:S783" si="171">RIGHT(C720,1)</f>
        <v/>
      </c>
      <c r="T720" s="81" t="e" cm="1">
        <f t="array" aca="1" ref="T720" ca="1">TEXT(RIGHT(10-RIGHT(SUM(INDEX(1*(MID(MID(C720,1,1)*2,ROW(INDIRECT("1:"&amp;LEN(MID(C720,1,1)*2))),1)),,))+MID(C720,2,1)+
SUM(INDEX(1*(MID(MID(C720,3,1)*2,ROW(INDIRECT("1:"&amp;LEN(MID(C720,3,1)*2))),1)),,))+MID(C720,4,1)+
SUM(INDEX(1*(MID(MID(C720,5,1)*2,ROW(INDIRECT("1:"&amp;LEN(MID(C720,5,1)*2))),1)),,))+MID(C720,6,1)+
SUM(INDEX(1*(MID(MID(C720,8,1)*2,ROW(INDIRECT("1:"&amp;LEN(MID(C720,8,1)*2))),1)),,))+MID(C720,9,1)+
SUM(INDEX(1*(MID(MID(C720,10,1)*2,ROW(INDIRECT("1:"&amp;LEN(MID(C720,10,1)*2))),1)),,)),1),1),"0")</f>
        <v>#VALUE!</v>
      </c>
      <c r="U720" s="81" t="str">
        <f t="shared" ref="U720:U783" si="172">IF(C720="","",T720=S720)</f>
        <v/>
      </c>
      <c r="V720" s="83" t="b">
        <f t="shared" ref="V720:V783" si="173">IFERROR(NOT(IF(C720&lt;&gt;"",AND(R720,U720),TRUE)),TRUE)</f>
        <v>0</v>
      </c>
      <c r="W720" s="112" t="e">
        <f>IF(#REF!="",FALSE,IF(OR(X720&gt;Z720,X720&lt;Y720),TRUE,FALSE))</f>
        <v>#REF!</v>
      </c>
      <c r="X720" s="112">
        <f t="shared" ref="X720:X783" si="174">(E720-D720)/30</f>
        <v>0</v>
      </c>
      <c r="Y720" s="114" t="e">
        <f>#REF!-3/30</f>
        <v>#REF!</v>
      </c>
      <c r="Z720" s="115" t="e">
        <f>#REF!+1/30</f>
        <v>#REF!</v>
      </c>
    </row>
    <row r="721" spans="1:26" s="30" customFormat="1" x14ac:dyDescent="0.25">
      <c r="A721" s="19">
        <v>706</v>
      </c>
      <c r="B721" s="20"/>
      <c r="C721" s="149"/>
      <c r="D721" s="1"/>
      <c r="E721" s="1"/>
      <c r="F721" s="173"/>
      <c r="G721" s="55"/>
      <c r="H721" s="116" t="str">
        <f t="shared" ref="H721:H784" si="175">IF(J721="","",J721&amp;". ")&amp;IF(L721="","",L721&amp;". ")</f>
        <v/>
      </c>
      <c r="I721" s="35" t="b">
        <f t="shared" si="165"/>
        <v>0</v>
      </c>
      <c r="J721" s="80" t="str">
        <f t="shared" si="166"/>
        <v/>
      </c>
      <c r="K721" s="29" t="b">
        <f t="shared" ref="K721:K784" si="176">IF(COUNTA(D721:E721)&gt;1,E721&lt;D721,FALSE)</f>
        <v>0</v>
      </c>
      <c r="L721" s="80" t="str">
        <f t="shared" ref="L721:L784" si="177">IF(K721,L$13,"")</f>
        <v/>
      </c>
      <c r="M721" s="81" t="e">
        <f t="shared" si="167"/>
        <v>#VALUE!</v>
      </c>
      <c r="N721" s="81" t="e">
        <f t="shared" si="168"/>
        <v>#VALUE!</v>
      </c>
      <c r="O721" s="81" t="e">
        <f t="shared" si="169"/>
        <v>#VALUE!</v>
      </c>
      <c r="P721" s="82" t="e">
        <f t="shared" si="170"/>
        <v>#VALUE!</v>
      </c>
      <c r="Q721" s="82" t="e">
        <f t="shared" ref="Q721:Q784" si="178">DATE(M721,N721,O721)</f>
        <v>#VALUE!</v>
      </c>
      <c r="R721" s="82" t="b">
        <f t="shared" si="164"/>
        <v>0</v>
      </c>
      <c r="S721" s="72" t="str">
        <f t="shared" si="171"/>
        <v/>
      </c>
      <c r="T721" s="81" t="e" cm="1">
        <f t="array" aca="1" ref="T721" ca="1">TEXT(RIGHT(10-RIGHT(SUM(INDEX(1*(MID(MID(C721,1,1)*2,ROW(INDIRECT("1:"&amp;LEN(MID(C721,1,1)*2))),1)),,))+MID(C721,2,1)+
SUM(INDEX(1*(MID(MID(C721,3,1)*2,ROW(INDIRECT("1:"&amp;LEN(MID(C721,3,1)*2))),1)),,))+MID(C721,4,1)+
SUM(INDEX(1*(MID(MID(C721,5,1)*2,ROW(INDIRECT("1:"&amp;LEN(MID(C721,5,1)*2))),1)),,))+MID(C721,6,1)+
SUM(INDEX(1*(MID(MID(C721,8,1)*2,ROW(INDIRECT("1:"&amp;LEN(MID(C721,8,1)*2))),1)),,))+MID(C721,9,1)+
SUM(INDEX(1*(MID(MID(C721,10,1)*2,ROW(INDIRECT("1:"&amp;LEN(MID(C721,10,1)*2))),1)),,)),1),1),"0")</f>
        <v>#VALUE!</v>
      </c>
      <c r="U721" s="81" t="str">
        <f t="shared" si="172"/>
        <v/>
      </c>
      <c r="V721" s="83" t="b">
        <f t="shared" si="173"/>
        <v>0</v>
      </c>
      <c r="W721" s="112" t="e">
        <f>IF(#REF!="",FALSE,IF(OR(X721&gt;Z721,X721&lt;Y721),TRUE,FALSE))</f>
        <v>#REF!</v>
      </c>
      <c r="X721" s="112">
        <f t="shared" si="174"/>
        <v>0</v>
      </c>
      <c r="Y721" s="114" t="e">
        <f>#REF!-3/30</f>
        <v>#REF!</v>
      </c>
      <c r="Z721" s="115" t="e">
        <f>#REF!+1/30</f>
        <v>#REF!</v>
      </c>
    </row>
    <row r="722" spans="1:26" s="30" customFormat="1" x14ac:dyDescent="0.25">
      <c r="A722" s="19">
        <v>707</v>
      </c>
      <c r="B722" s="20"/>
      <c r="C722" s="149"/>
      <c r="D722" s="1"/>
      <c r="E722" s="1"/>
      <c r="F722" s="173"/>
      <c r="G722" s="55"/>
      <c r="H722" s="116" t="str">
        <f t="shared" si="175"/>
        <v/>
      </c>
      <c r="I722" s="35" t="b">
        <f t="shared" si="165"/>
        <v>0</v>
      </c>
      <c r="J722" s="80" t="str">
        <f t="shared" si="166"/>
        <v/>
      </c>
      <c r="K722" s="29" t="b">
        <f t="shared" si="176"/>
        <v>0</v>
      </c>
      <c r="L722" s="80" t="str">
        <f t="shared" si="177"/>
        <v/>
      </c>
      <c r="M722" s="81" t="e">
        <f t="shared" si="167"/>
        <v>#VALUE!</v>
      </c>
      <c r="N722" s="81" t="e">
        <f t="shared" si="168"/>
        <v>#VALUE!</v>
      </c>
      <c r="O722" s="81" t="e">
        <f t="shared" si="169"/>
        <v>#VALUE!</v>
      </c>
      <c r="P722" s="82" t="e">
        <f t="shared" si="170"/>
        <v>#VALUE!</v>
      </c>
      <c r="Q722" s="82" t="e">
        <f t="shared" si="178"/>
        <v>#VALUE!</v>
      </c>
      <c r="R722" s="82" t="b">
        <f t="shared" ref="R722:R785" si="179">NOT(ISERR(AND(N722&lt;13,VALUE(O722)&lt;31,P722=Q722)))</f>
        <v>0</v>
      </c>
      <c r="S722" s="72" t="str">
        <f t="shared" si="171"/>
        <v/>
      </c>
      <c r="T722" s="81" t="e" cm="1">
        <f t="array" aca="1" ref="T722" ca="1">TEXT(RIGHT(10-RIGHT(SUM(INDEX(1*(MID(MID(C722,1,1)*2,ROW(INDIRECT("1:"&amp;LEN(MID(C722,1,1)*2))),1)),,))+MID(C722,2,1)+
SUM(INDEX(1*(MID(MID(C722,3,1)*2,ROW(INDIRECT("1:"&amp;LEN(MID(C722,3,1)*2))),1)),,))+MID(C722,4,1)+
SUM(INDEX(1*(MID(MID(C722,5,1)*2,ROW(INDIRECT("1:"&amp;LEN(MID(C722,5,1)*2))),1)),,))+MID(C722,6,1)+
SUM(INDEX(1*(MID(MID(C722,8,1)*2,ROW(INDIRECT("1:"&amp;LEN(MID(C722,8,1)*2))),1)),,))+MID(C722,9,1)+
SUM(INDEX(1*(MID(MID(C722,10,1)*2,ROW(INDIRECT("1:"&amp;LEN(MID(C722,10,1)*2))),1)),,)),1),1),"0")</f>
        <v>#VALUE!</v>
      </c>
      <c r="U722" s="81" t="str">
        <f t="shared" si="172"/>
        <v/>
      </c>
      <c r="V722" s="83" t="b">
        <f t="shared" si="173"/>
        <v>0</v>
      </c>
      <c r="W722" s="112" t="e">
        <f>IF(#REF!="",FALSE,IF(OR(X722&gt;Z722,X722&lt;Y722),TRUE,FALSE))</f>
        <v>#REF!</v>
      </c>
      <c r="X722" s="112">
        <f t="shared" si="174"/>
        <v>0</v>
      </c>
      <c r="Y722" s="114" t="e">
        <f>#REF!-3/30</f>
        <v>#REF!</v>
      </c>
      <c r="Z722" s="115" t="e">
        <f>#REF!+1/30</f>
        <v>#REF!</v>
      </c>
    </row>
    <row r="723" spans="1:26" s="30" customFormat="1" x14ac:dyDescent="0.25">
      <c r="A723" s="19">
        <v>708</v>
      </c>
      <c r="B723" s="20"/>
      <c r="C723" s="149"/>
      <c r="D723" s="1"/>
      <c r="E723" s="1"/>
      <c r="F723" s="173"/>
      <c r="G723" s="55"/>
      <c r="H723" s="116" t="str">
        <f t="shared" si="175"/>
        <v/>
      </c>
      <c r="I723" s="35" t="b">
        <f t="shared" si="165"/>
        <v>0</v>
      </c>
      <c r="J723" s="80" t="str">
        <f t="shared" si="166"/>
        <v/>
      </c>
      <c r="K723" s="29" t="b">
        <f t="shared" si="176"/>
        <v>0</v>
      </c>
      <c r="L723" s="80" t="str">
        <f t="shared" si="177"/>
        <v/>
      </c>
      <c r="M723" s="81" t="e">
        <f t="shared" si="167"/>
        <v>#VALUE!</v>
      </c>
      <c r="N723" s="81" t="e">
        <f t="shared" si="168"/>
        <v>#VALUE!</v>
      </c>
      <c r="O723" s="81" t="e">
        <f t="shared" si="169"/>
        <v>#VALUE!</v>
      </c>
      <c r="P723" s="82" t="e">
        <f t="shared" si="170"/>
        <v>#VALUE!</v>
      </c>
      <c r="Q723" s="82" t="e">
        <f t="shared" si="178"/>
        <v>#VALUE!</v>
      </c>
      <c r="R723" s="82" t="b">
        <f t="shared" si="179"/>
        <v>0</v>
      </c>
      <c r="S723" s="72" t="str">
        <f t="shared" si="171"/>
        <v/>
      </c>
      <c r="T723" s="81" t="e" cm="1">
        <f t="array" aca="1" ref="T723" ca="1">TEXT(RIGHT(10-RIGHT(SUM(INDEX(1*(MID(MID(C723,1,1)*2,ROW(INDIRECT("1:"&amp;LEN(MID(C723,1,1)*2))),1)),,))+MID(C723,2,1)+
SUM(INDEX(1*(MID(MID(C723,3,1)*2,ROW(INDIRECT("1:"&amp;LEN(MID(C723,3,1)*2))),1)),,))+MID(C723,4,1)+
SUM(INDEX(1*(MID(MID(C723,5,1)*2,ROW(INDIRECT("1:"&amp;LEN(MID(C723,5,1)*2))),1)),,))+MID(C723,6,1)+
SUM(INDEX(1*(MID(MID(C723,8,1)*2,ROW(INDIRECT("1:"&amp;LEN(MID(C723,8,1)*2))),1)),,))+MID(C723,9,1)+
SUM(INDEX(1*(MID(MID(C723,10,1)*2,ROW(INDIRECT("1:"&amp;LEN(MID(C723,10,1)*2))),1)),,)),1),1),"0")</f>
        <v>#VALUE!</v>
      </c>
      <c r="U723" s="81" t="str">
        <f t="shared" si="172"/>
        <v/>
      </c>
      <c r="V723" s="83" t="b">
        <f t="shared" si="173"/>
        <v>0</v>
      </c>
      <c r="W723" s="112" t="e">
        <f>IF(#REF!="",FALSE,IF(OR(X723&gt;Z723,X723&lt;Y723),TRUE,FALSE))</f>
        <v>#REF!</v>
      </c>
      <c r="X723" s="112">
        <f t="shared" si="174"/>
        <v>0</v>
      </c>
      <c r="Y723" s="114" t="e">
        <f>#REF!-3/30</f>
        <v>#REF!</v>
      </c>
      <c r="Z723" s="115" t="e">
        <f>#REF!+1/30</f>
        <v>#REF!</v>
      </c>
    </row>
    <row r="724" spans="1:26" s="30" customFormat="1" x14ac:dyDescent="0.25">
      <c r="A724" s="19">
        <v>709</v>
      </c>
      <c r="B724" s="20"/>
      <c r="C724" s="149"/>
      <c r="D724" s="1"/>
      <c r="E724" s="1"/>
      <c r="F724" s="173"/>
      <c r="G724" s="55"/>
      <c r="H724" s="116" t="str">
        <f t="shared" si="175"/>
        <v/>
      </c>
      <c r="I724" s="35" t="b">
        <f t="shared" si="165"/>
        <v>0</v>
      </c>
      <c r="J724" s="80" t="str">
        <f t="shared" si="166"/>
        <v/>
      </c>
      <c r="K724" s="29" t="b">
        <f t="shared" si="176"/>
        <v>0</v>
      </c>
      <c r="L724" s="80" t="str">
        <f t="shared" si="177"/>
        <v/>
      </c>
      <c r="M724" s="81" t="e">
        <f t="shared" si="167"/>
        <v>#VALUE!</v>
      </c>
      <c r="N724" s="81" t="e">
        <f t="shared" si="168"/>
        <v>#VALUE!</v>
      </c>
      <c r="O724" s="81" t="e">
        <f t="shared" si="169"/>
        <v>#VALUE!</v>
      </c>
      <c r="P724" s="82" t="e">
        <f t="shared" si="170"/>
        <v>#VALUE!</v>
      </c>
      <c r="Q724" s="82" t="e">
        <f t="shared" si="178"/>
        <v>#VALUE!</v>
      </c>
      <c r="R724" s="82" t="b">
        <f t="shared" si="179"/>
        <v>0</v>
      </c>
      <c r="S724" s="72" t="str">
        <f t="shared" si="171"/>
        <v/>
      </c>
      <c r="T724" s="81" t="e" cm="1">
        <f t="array" aca="1" ref="T724" ca="1">TEXT(RIGHT(10-RIGHT(SUM(INDEX(1*(MID(MID(C724,1,1)*2,ROW(INDIRECT("1:"&amp;LEN(MID(C724,1,1)*2))),1)),,))+MID(C724,2,1)+
SUM(INDEX(1*(MID(MID(C724,3,1)*2,ROW(INDIRECT("1:"&amp;LEN(MID(C724,3,1)*2))),1)),,))+MID(C724,4,1)+
SUM(INDEX(1*(MID(MID(C724,5,1)*2,ROW(INDIRECT("1:"&amp;LEN(MID(C724,5,1)*2))),1)),,))+MID(C724,6,1)+
SUM(INDEX(1*(MID(MID(C724,8,1)*2,ROW(INDIRECT("1:"&amp;LEN(MID(C724,8,1)*2))),1)),,))+MID(C724,9,1)+
SUM(INDEX(1*(MID(MID(C724,10,1)*2,ROW(INDIRECT("1:"&amp;LEN(MID(C724,10,1)*2))),1)),,)),1),1),"0")</f>
        <v>#VALUE!</v>
      </c>
      <c r="U724" s="81" t="str">
        <f t="shared" si="172"/>
        <v/>
      </c>
      <c r="V724" s="83" t="b">
        <f t="shared" si="173"/>
        <v>0</v>
      </c>
      <c r="W724" s="112" t="e">
        <f>IF(#REF!="",FALSE,IF(OR(X724&gt;Z724,X724&lt;Y724),TRUE,FALSE))</f>
        <v>#REF!</v>
      </c>
      <c r="X724" s="112">
        <f t="shared" si="174"/>
        <v>0</v>
      </c>
      <c r="Y724" s="114" t="e">
        <f>#REF!-3/30</f>
        <v>#REF!</v>
      </c>
      <c r="Z724" s="115" t="e">
        <f>#REF!+1/30</f>
        <v>#REF!</v>
      </c>
    </row>
    <row r="725" spans="1:26" s="30" customFormat="1" x14ac:dyDescent="0.25">
      <c r="A725" s="19">
        <v>710</v>
      </c>
      <c r="B725" s="20"/>
      <c r="C725" s="149"/>
      <c r="D725" s="1"/>
      <c r="E725" s="1"/>
      <c r="F725" s="173"/>
      <c r="G725" s="55"/>
      <c r="H725" s="116" t="str">
        <f t="shared" si="175"/>
        <v/>
      </c>
      <c r="I725" s="35" t="b">
        <f t="shared" si="165"/>
        <v>0</v>
      </c>
      <c r="J725" s="80" t="str">
        <f t="shared" si="166"/>
        <v/>
      </c>
      <c r="K725" s="29" t="b">
        <f t="shared" si="176"/>
        <v>0</v>
      </c>
      <c r="L725" s="80" t="str">
        <f t="shared" si="177"/>
        <v/>
      </c>
      <c r="M725" s="81" t="e">
        <f t="shared" si="167"/>
        <v>#VALUE!</v>
      </c>
      <c r="N725" s="81" t="e">
        <f t="shared" si="168"/>
        <v>#VALUE!</v>
      </c>
      <c r="O725" s="81" t="e">
        <f t="shared" si="169"/>
        <v>#VALUE!</v>
      </c>
      <c r="P725" s="82" t="e">
        <f t="shared" si="170"/>
        <v>#VALUE!</v>
      </c>
      <c r="Q725" s="82" t="e">
        <f t="shared" si="178"/>
        <v>#VALUE!</v>
      </c>
      <c r="R725" s="82" t="b">
        <f t="shared" si="179"/>
        <v>0</v>
      </c>
      <c r="S725" s="72" t="str">
        <f t="shared" si="171"/>
        <v/>
      </c>
      <c r="T725" s="81" t="e" cm="1">
        <f t="array" aca="1" ref="T725" ca="1">TEXT(RIGHT(10-RIGHT(SUM(INDEX(1*(MID(MID(C725,1,1)*2,ROW(INDIRECT("1:"&amp;LEN(MID(C725,1,1)*2))),1)),,))+MID(C725,2,1)+
SUM(INDEX(1*(MID(MID(C725,3,1)*2,ROW(INDIRECT("1:"&amp;LEN(MID(C725,3,1)*2))),1)),,))+MID(C725,4,1)+
SUM(INDEX(1*(MID(MID(C725,5,1)*2,ROW(INDIRECT("1:"&amp;LEN(MID(C725,5,1)*2))),1)),,))+MID(C725,6,1)+
SUM(INDEX(1*(MID(MID(C725,8,1)*2,ROW(INDIRECT("1:"&amp;LEN(MID(C725,8,1)*2))),1)),,))+MID(C725,9,1)+
SUM(INDEX(1*(MID(MID(C725,10,1)*2,ROW(INDIRECT("1:"&amp;LEN(MID(C725,10,1)*2))),1)),,)),1),1),"0")</f>
        <v>#VALUE!</v>
      </c>
      <c r="U725" s="81" t="str">
        <f t="shared" si="172"/>
        <v/>
      </c>
      <c r="V725" s="83" t="b">
        <f t="shared" si="173"/>
        <v>0</v>
      </c>
      <c r="W725" s="112" t="e">
        <f>IF(#REF!="",FALSE,IF(OR(X725&gt;Z725,X725&lt;Y725),TRUE,FALSE))</f>
        <v>#REF!</v>
      </c>
      <c r="X725" s="112">
        <f t="shared" si="174"/>
        <v>0</v>
      </c>
      <c r="Y725" s="114" t="e">
        <f>#REF!-3/30</f>
        <v>#REF!</v>
      </c>
      <c r="Z725" s="115" t="e">
        <f>#REF!+1/30</f>
        <v>#REF!</v>
      </c>
    </row>
    <row r="726" spans="1:26" s="30" customFormat="1" x14ac:dyDescent="0.25">
      <c r="A726" s="19">
        <v>711</v>
      </c>
      <c r="B726" s="20"/>
      <c r="C726" s="149"/>
      <c r="D726" s="1"/>
      <c r="E726" s="1"/>
      <c r="F726" s="173"/>
      <c r="G726" s="55"/>
      <c r="H726" s="116" t="str">
        <f t="shared" si="175"/>
        <v/>
      </c>
      <c r="I726" s="35" t="b">
        <f t="shared" si="165"/>
        <v>0</v>
      </c>
      <c r="J726" s="80" t="str">
        <f t="shared" si="166"/>
        <v/>
      </c>
      <c r="K726" s="29" t="b">
        <f t="shared" si="176"/>
        <v>0</v>
      </c>
      <c r="L726" s="80" t="str">
        <f t="shared" si="177"/>
        <v/>
      </c>
      <c r="M726" s="81" t="e">
        <f t="shared" si="167"/>
        <v>#VALUE!</v>
      </c>
      <c r="N726" s="81" t="e">
        <f t="shared" si="168"/>
        <v>#VALUE!</v>
      </c>
      <c r="O726" s="81" t="e">
        <f t="shared" si="169"/>
        <v>#VALUE!</v>
      </c>
      <c r="P726" s="82" t="e">
        <f t="shared" si="170"/>
        <v>#VALUE!</v>
      </c>
      <c r="Q726" s="82" t="e">
        <f t="shared" si="178"/>
        <v>#VALUE!</v>
      </c>
      <c r="R726" s="82" t="b">
        <f t="shared" si="179"/>
        <v>0</v>
      </c>
      <c r="S726" s="72" t="str">
        <f t="shared" si="171"/>
        <v/>
      </c>
      <c r="T726" s="81" t="e" cm="1">
        <f t="array" aca="1" ref="T726" ca="1">TEXT(RIGHT(10-RIGHT(SUM(INDEX(1*(MID(MID(C726,1,1)*2,ROW(INDIRECT("1:"&amp;LEN(MID(C726,1,1)*2))),1)),,))+MID(C726,2,1)+
SUM(INDEX(1*(MID(MID(C726,3,1)*2,ROW(INDIRECT("1:"&amp;LEN(MID(C726,3,1)*2))),1)),,))+MID(C726,4,1)+
SUM(INDEX(1*(MID(MID(C726,5,1)*2,ROW(INDIRECT("1:"&amp;LEN(MID(C726,5,1)*2))),1)),,))+MID(C726,6,1)+
SUM(INDEX(1*(MID(MID(C726,8,1)*2,ROW(INDIRECT("1:"&amp;LEN(MID(C726,8,1)*2))),1)),,))+MID(C726,9,1)+
SUM(INDEX(1*(MID(MID(C726,10,1)*2,ROW(INDIRECT("1:"&amp;LEN(MID(C726,10,1)*2))),1)),,)),1),1),"0")</f>
        <v>#VALUE!</v>
      </c>
      <c r="U726" s="81" t="str">
        <f t="shared" si="172"/>
        <v/>
      </c>
      <c r="V726" s="83" t="b">
        <f t="shared" si="173"/>
        <v>0</v>
      </c>
      <c r="W726" s="112" t="e">
        <f>IF(#REF!="",FALSE,IF(OR(X726&gt;Z726,X726&lt;Y726),TRUE,FALSE))</f>
        <v>#REF!</v>
      </c>
      <c r="X726" s="112">
        <f t="shared" si="174"/>
        <v>0</v>
      </c>
      <c r="Y726" s="114" t="e">
        <f>#REF!-3/30</f>
        <v>#REF!</v>
      </c>
      <c r="Z726" s="115" t="e">
        <f>#REF!+1/30</f>
        <v>#REF!</v>
      </c>
    </row>
    <row r="727" spans="1:26" s="30" customFormat="1" x14ac:dyDescent="0.25">
      <c r="A727" s="19">
        <v>712</v>
      </c>
      <c r="B727" s="20"/>
      <c r="C727" s="149"/>
      <c r="D727" s="1"/>
      <c r="E727" s="1"/>
      <c r="F727" s="173"/>
      <c r="G727" s="55"/>
      <c r="H727" s="116" t="str">
        <f t="shared" si="175"/>
        <v/>
      </c>
      <c r="I727" s="35" t="b">
        <f t="shared" si="165"/>
        <v>0</v>
      </c>
      <c r="J727" s="80" t="str">
        <f t="shared" si="166"/>
        <v/>
      </c>
      <c r="K727" s="29" t="b">
        <f t="shared" si="176"/>
        <v>0</v>
      </c>
      <c r="L727" s="80" t="str">
        <f t="shared" si="177"/>
        <v/>
      </c>
      <c r="M727" s="81" t="e">
        <f t="shared" si="167"/>
        <v>#VALUE!</v>
      </c>
      <c r="N727" s="81" t="e">
        <f t="shared" si="168"/>
        <v>#VALUE!</v>
      </c>
      <c r="O727" s="81" t="e">
        <f t="shared" si="169"/>
        <v>#VALUE!</v>
      </c>
      <c r="P727" s="82" t="e">
        <f t="shared" si="170"/>
        <v>#VALUE!</v>
      </c>
      <c r="Q727" s="82" t="e">
        <f t="shared" si="178"/>
        <v>#VALUE!</v>
      </c>
      <c r="R727" s="82" t="b">
        <f t="shared" si="179"/>
        <v>0</v>
      </c>
      <c r="S727" s="72" t="str">
        <f t="shared" si="171"/>
        <v/>
      </c>
      <c r="T727" s="81" t="e" cm="1">
        <f t="array" aca="1" ref="T727" ca="1">TEXT(RIGHT(10-RIGHT(SUM(INDEX(1*(MID(MID(C727,1,1)*2,ROW(INDIRECT("1:"&amp;LEN(MID(C727,1,1)*2))),1)),,))+MID(C727,2,1)+
SUM(INDEX(1*(MID(MID(C727,3,1)*2,ROW(INDIRECT("1:"&amp;LEN(MID(C727,3,1)*2))),1)),,))+MID(C727,4,1)+
SUM(INDEX(1*(MID(MID(C727,5,1)*2,ROW(INDIRECT("1:"&amp;LEN(MID(C727,5,1)*2))),1)),,))+MID(C727,6,1)+
SUM(INDEX(1*(MID(MID(C727,8,1)*2,ROW(INDIRECT("1:"&amp;LEN(MID(C727,8,1)*2))),1)),,))+MID(C727,9,1)+
SUM(INDEX(1*(MID(MID(C727,10,1)*2,ROW(INDIRECT("1:"&amp;LEN(MID(C727,10,1)*2))),1)),,)),1),1),"0")</f>
        <v>#VALUE!</v>
      </c>
      <c r="U727" s="81" t="str">
        <f t="shared" si="172"/>
        <v/>
      </c>
      <c r="V727" s="83" t="b">
        <f t="shared" si="173"/>
        <v>0</v>
      </c>
      <c r="W727" s="112" t="e">
        <f>IF(#REF!="",FALSE,IF(OR(X727&gt;Z727,X727&lt;Y727),TRUE,FALSE))</f>
        <v>#REF!</v>
      </c>
      <c r="X727" s="112">
        <f t="shared" si="174"/>
        <v>0</v>
      </c>
      <c r="Y727" s="114" t="e">
        <f>#REF!-3/30</f>
        <v>#REF!</v>
      </c>
      <c r="Z727" s="115" t="e">
        <f>#REF!+1/30</f>
        <v>#REF!</v>
      </c>
    </row>
    <row r="728" spans="1:26" s="30" customFormat="1" x14ac:dyDescent="0.25">
      <c r="A728" s="19">
        <v>713</v>
      </c>
      <c r="B728" s="20"/>
      <c r="C728" s="149"/>
      <c r="D728" s="1"/>
      <c r="E728" s="1"/>
      <c r="F728" s="173"/>
      <c r="G728" s="55"/>
      <c r="H728" s="116" t="str">
        <f t="shared" si="175"/>
        <v/>
      </c>
      <c r="I728" s="35" t="b">
        <f t="shared" si="165"/>
        <v>0</v>
      </c>
      <c r="J728" s="80" t="str">
        <f t="shared" si="166"/>
        <v/>
      </c>
      <c r="K728" s="29" t="b">
        <f t="shared" si="176"/>
        <v>0</v>
      </c>
      <c r="L728" s="80" t="str">
        <f t="shared" si="177"/>
        <v/>
      </c>
      <c r="M728" s="81" t="e">
        <f t="shared" si="167"/>
        <v>#VALUE!</v>
      </c>
      <c r="N728" s="81" t="e">
        <f t="shared" si="168"/>
        <v>#VALUE!</v>
      </c>
      <c r="O728" s="81" t="e">
        <f t="shared" si="169"/>
        <v>#VALUE!</v>
      </c>
      <c r="P728" s="82" t="e">
        <f t="shared" si="170"/>
        <v>#VALUE!</v>
      </c>
      <c r="Q728" s="82" t="e">
        <f t="shared" si="178"/>
        <v>#VALUE!</v>
      </c>
      <c r="R728" s="82" t="b">
        <f t="shared" si="179"/>
        <v>0</v>
      </c>
      <c r="S728" s="72" t="str">
        <f t="shared" si="171"/>
        <v/>
      </c>
      <c r="T728" s="81" t="e" cm="1">
        <f t="array" aca="1" ref="T728" ca="1">TEXT(RIGHT(10-RIGHT(SUM(INDEX(1*(MID(MID(C728,1,1)*2,ROW(INDIRECT("1:"&amp;LEN(MID(C728,1,1)*2))),1)),,))+MID(C728,2,1)+
SUM(INDEX(1*(MID(MID(C728,3,1)*2,ROW(INDIRECT("1:"&amp;LEN(MID(C728,3,1)*2))),1)),,))+MID(C728,4,1)+
SUM(INDEX(1*(MID(MID(C728,5,1)*2,ROW(INDIRECT("1:"&amp;LEN(MID(C728,5,1)*2))),1)),,))+MID(C728,6,1)+
SUM(INDEX(1*(MID(MID(C728,8,1)*2,ROW(INDIRECT("1:"&amp;LEN(MID(C728,8,1)*2))),1)),,))+MID(C728,9,1)+
SUM(INDEX(1*(MID(MID(C728,10,1)*2,ROW(INDIRECT("1:"&amp;LEN(MID(C728,10,1)*2))),1)),,)),1),1),"0")</f>
        <v>#VALUE!</v>
      </c>
      <c r="U728" s="81" t="str">
        <f t="shared" si="172"/>
        <v/>
      </c>
      <c r="V728" s="83" t="b">
        <f t="shared" si="173"/>
        <v>0</v>
      </c>
      <c r="W728" s="112" t="e">
        <f>IF(#REF!="",FALSE,IF(OR(X728&gt;Z728,X728&lt;Y728),TRUE,FALSE))</f>
        <v>#REF!</v>
      </c>
      <c r="X728" s="112">
        <f t="shared" si="174"/>
        <v>0</v>
      </c>
      <c r="Y728" s="114" t="e">
        <f>#REF!-3/30</f>
        <v>#REF!</v>
      </c>
      <c r="Z728" s="115" t="e">
        <f>#REF!+1/30</f>
        <v>#REF!</v>
      </c>
    </row>
    <row r="729" spans="1:26" s="30" customFormat="1" x14ac:dyDescent="0.25">
      <c r="A729" s="19">
        <v>714</v>
      </c>
      <c r="B729" s="20"/>
      <c r="C729" s="149"/>
      <c r="D729" s="1"/>
      <c r="E729" s="1"/>
      <c r="F729" s="173"/>
      <c r="G729" s="55"/>
      <c r="H729" s="116" t="str">
        <f t="shared" si="175"/>
        <v/>
      </c>
      <c r="I729" s="35" t="b">
        <f t="shared" si="165"/>
        <v>0</v>
      </c>
      <c r="J729" s="80" t="str">
        <f t="shared" si="166"/>
        <v/>
      </c>
      <c r="K729" s="29" t="b">
        <f t="shared" si="176"/>
        <v>0</v>
      </c>
      <c r="L729" s="80" t="str">
        <f t="shared" si="177"/>
        <v/>
      </c>
      <c r="M729" s="81" t="e">
        <f t="shared" si="167"/>
        <v>#VALUE!</v>
      </c>
      <c r="N729" s="81" t="e">
        <f t="shared" si="168"/>
        <v>#VALUE!</v>
      </c>
      <c r="O729" s="81" t="e">
        <f t="shared" si="169"/>
        <v>#VALUE!</v>
      </c>
      <c r="P729" s="82" t="e">
        <f t="shared" si="170"/>
        <v>#VALUE!</v>
      </c>
      <c r="Q729" s="82" t="e">
        <f t="shared" si="178"/>
        <v>#VALUE!</v>
      </c>
      <c r="R729" s="82" t="b">
        <f t="shared" si="179"/>
        <v>0</v>
      </c>
      <c r="S729" s="72" t="str">
        <f t="shared" si="171"/>
        <v/>
      </c>
      <c r="T729" s="81" t="e" cm="1">
        <f t="array" aca="1" ref="T729" ca="1">TEXT(RIGHT(10-RIGHT(SUM(INDEX(1*(MID(MID(C729,1,1)*2,ROW(INDIRECT("1:"&amp;LEN(MID(C729,1,1)*2))),1)),,))+MID(C729,2,1)+
SUM(INDEX(1*(MID(MID(C729,3,1)*2,ROW(INDIRECT("1:"&amp;LEN(MID(C729,3,1)*2))),1)),,))+MID(C729,4,1)+
SUM(INDEX(1*(MID(MID(C729,5,1)*2,ROW(INDIRECT("1:"&amp;LEN(MID(C729,5,1)*2))),1)),,))+MID(C729,6,1)+
SUM(INDEX(1*(MID(MID(C729,8,1)*2,ROW(INDIRECT("1:"&amp;LEN(MID(C729,8,1)*2))),1)),,))+MID(C729,9,1)+
SUM(INDEX(1*(MID(MID(C729,10,1)*2,ROW(INDIRECT("1:"&amp;LEN(MID(C729,10,1)*2))),1)),,)),1),1),"0")</f>
        <v>#VALUE!</v>
      </c>
      <c r="U729" s="81" t="str">
        <f t="shared" si="172"/>
        <v/>
      </c>
      <c r="V729" s="83" t="b">
        <f t="shared" si="173"/>
        <v>0</v>
      </c>
      <c r="W729" s="112" t="e">
        <f>IF(#REF!="",FALSE,IF(OR(X729&gt;Z729,X729&lt;Y729),TRUE,FALSE))</f>
        <v>#REF!</v>
      </c>
      <c r="X729" s="112">
        <f t="shared" si="174"/>
        <v>0</v>
      </c>
      <c r="Y729" s="114" t="e">
        <f>#REF!-3/30</f>
        <v>#REF!</v>
      </c>
      <c r="Z729" s="115" t="e">
        <f>#REF!+1/30</f>
        <v>#REF!</v>
      </c>
    </row>
    <row r="730" spans="1:26" s="30" customFormat="1" x14ac:dyDescent="0.25">
      <c r="A730" s="19">
        <v>715</v>
      </c>
      <c r="B730" s="20"/>
      <c r="C730" s="149"/>
      <c r="D730" s="1"/>
      <c r="E730" s="1"/>
      <c r="F730" s="173"/>
      <c r="G730" s="55"/>
      <c r="H730" s="116" t="str">
        <f t="shared" si="175"/>
        <v/>
      </c>
      <c r="I730" s="35" t="b">
        <f t="shared" si="165"/>
        <v>0</v>
      </c>
      <c r="J730" s="80" t="str">
        <f t="shared" si="166"/>
        <v/>
      </c>
      <c r="K730" s="29" t="b">
        <f t="shared" si="176"/>
        <v>0</v>
      </c>
      <c r="L730" s="80" t="str">
        <f t="shared" si="177"/>
        <v/>
      </c>
      <c r="M730" s="81" t="e">
        <f t="shared" si="167"/>
        <v>#VALUE!</v>
      </c>
      <c r="N730" s="81" t="e">
        <f t="shared" si="168"/>
        <v>#VALUE!</v>
      </c>
      <c r="O730" s="81" t="e">
        <f t="shared" si="169"/>
        <v>#VALUE!</v>
      </c>
      <c r="P730" s="82" t="e">
        <f t="shared" si="170"/>
        <v>#VALUE!</v>
      </c>
      <c r="Q730" s="82" t="e">
        <f t="shared" si="178"/>
        <v>#VALUE!</v>
      </c>
      <c r="R730" s="82" t="b">
        <f t="shared" si="179"/>
        <v>0</v>
      </c>
      <c r="S730" s="72" t="str">
        <f t="shared" si="171"/>
        <v/>
      </c>
      <c r="T730" s="81" t="e" cm="1">
        <f t="array" aca="1" ref="T730" ca="1">TEXT(RIGHT(10-RIGHT(SUM(INDEX(1*(MID(MID(C730,1,1)*2,ROW(INDIRECT("1:"&amp;LEN(MID(C730,1,1)*2))),1)),,))+MID(C730,2,1)+
SUM(INDEX(1*(MID(MID(C730,3,1)*2,ROW(INDIRECT("1:"&amp;LEN(MID(C730,3,1)*2))),1)),,))+MID(C730,4,1)+
SUM(INDEX(1*(MID(MID(C730,5,1)*2,ROW(INDIRECT("1:"&amp;LEN(MID(C730,5,1)*2))),1)),,))+MID(C730,6,1)+
SUM(INDEX(1*(MID(MID(C730,8,1)*2,ROW(INDIRECT("1:"&amp;LEN(MID(C730,8,1)*2))),1)),,))+MID(C730,9,1)+
SUM(INDEX(1*(MID(MID(C730,10,1)*2,ROW(INDIRECT("1:"&amp;LEN(MID(C730,10,1)*2))),1)),,)),1),1),"0")</f>
        <v>#VALUE!</v>
      </c>
      <c r="U730" s="81" t="str">
        <f t="shared" si="172"/>
        <v/>
      </c>
      <c r="V730" s="83" t="b">
        <f t="shared" si="173"/>
        <v>0</v>
      </c>
      <c r="W730" s="112" t="e">
        <f>IF(#REF!="",FALSE,IF(OR(X730&gt;Z730,X730&lt;Y730),TRUE,FALSE))</f>
        <v>#REF!</v>
      </c>
      <c r="X730" s="112">
        <f t="shared" si="174"/>
        <v>0</v>
      </c>
      <c r="Y730" s="114" t="e">
        <f>#REF!-3/30</f>
        <v>#REF!</v>
      </c>
      <c r="Z730" s="115" t="e">
        <f>#REF!+1/30</f>
        <v>#REF!</v>
      </c>
    </row>
    <row r="731" spans="1:26" s="30" customFormat="1" x14ac:dyDescent="0.25">
      <c r="A731" s="19">
        <v>716</v>
      </c>
      <c r="B731" s="20"/>
      <c r="C731" s="149"/>
      <c r="D731" s="1"/>
      <c r="E731" s="1"/>
      <c r="F731" s="173"/>
      <c r="G731" s="55"/>
      <c r="H731" s="116" t="str">
        <f t="shared" si="175"/>
        <v/>
      </c>
      <c r="I731" s="35" t="b">
        <f t="shared" si="165"/>
        <v>0</v>
      </c>
      <c r="J731" s="80" t="str">
        <f t="shared" si="166"/>
        <v/>
      </c>
      <c r="K731" s="29" t="b">
        <f t="shared" si="176"/>
        <v>0</v>
      </c>
      <c r="L731" s="80" t="str">
        <f t="shared" si="177"/>
        <v/>
      </c>
      <c r="M731" s="81" t="e">
        <f t="shared" si="167"/>
        <v>#VALUE!</v>
      </c>
      <c r="N731" s="81" t="e">
        <f t="shared" si="168"/>
        <v>#VALUE!</v>
      </c>
      <c r="O731" s="81" t="e">
        <f t="shared" si="169"/>
        <v>#VALUE!</v>
      </c>
      <c r="P731" s="82" t="e">
        <f t="shared" si="170"/>
        <v>#VALUE!</v>
      </c>
      <c r="Q731" s="82" t="e">
        <f t="shared" si="178"/>
        <v>#VALUE!</v>
      </c>
      <c r="R731" s="82" t="b">
        <f t="shared" si="179"/>
        <v>0</v>
      </c>
      <c r="S731" s="72" t="str">
        <f t="shared" si="171"/>
        <v/>
      </c>
      <c r="T731" s="81" t="e" cm="1">
        <f t="array" aca="1" ref="T731" ca="1">TEXT(RIGHT(10-RIGHT(SUM(INDEX(1*(MID(MID(C731,1,1)*2,ROW(INDIRECT("1:"&amp;LEN(MID(C731,1,1)*2))),1)),,))+MID(C731,2,1)+
SUM(INDEX(1*(MID(MID(C731,3,1)*2,ROW(INDIRECT("1:"&amp;LEN(MID(C731,3,1)*2))),1)),,))+MID(C731,4,1)+
SUM(INDEX(1*(MID(MID(C731,5,1)*2,ROW(INDIRECT("1:"&amp;LEN(MID(C731,5,1)*2))),1)),,))+MID(C731,6,1)+
SUM(INDEX(1*(MID(MID(C731,8,1)*2,ROW(INDIRECT("1:"&amp;LEN(MID(C731,8,1)*2))),1)),,))+MID(C731,9,1)+
SUM(INDEX(1*(MID(MID(C731,10,1)*2,ROW(INDIRECT("1:"&amp;LEN(MID(C731,10,1)*2))),1)),,)),1),1),"0")</f>
        <v>#VALUE!</v>
      </c>
      <c r="U731" s="81" t="str">
        <f t="shared" si="172"/>
        <v/>
      </c>
      <c r="V731" s="83" t="b">
        <f t="shared" si="173"/>
        <v>0</v>
      </c>
      <c r="W731" s="112" t="e">
        <f>IF(#REF!="",FALSE,IF(OR(X731&gt;Z731,X731&lt;Y731),TRUE,FALSE))</f>
        <v>#REF!</v>
      </c>
      <c r="X731" s="112">
        <f t="shared" si="174"/>
        <v>0</v>
      </c>
      <c r="Y731" s="114" t="e">
        <f>#REF!-3/30</f>
        <v>#REF!</v>
      </c>
      <c r="Z731" s="115" t="e">
        <f>#REF!+1/30</f>
        <v>#REF!</v>
      </c>
    </row>
    <row r="732" spans="1:26" s="30" customFormat="1" x14ac:dyDescent="0.25">
      <c r="A732" s="19">
        <v>717</v>
      </c>
      <c r="B732" s="20"/>
      <c r="C732" s="149"/>
      <c r="D732" s="1"/>
      <c r="E732" s="1"/>
      <c r="F732" s="173"/>
      <c r="G732" s="55"/>
      <c r="H732" s="116" t="str">
        <f t="shared" si="175"/>
        <v/>
      </c>
      <c r="I732" s="35" t="b">
        <f t="shared" si="165"/>
        <v>0</v>
      </c>
      <c r="J732" s="80" t="str">
        <f t="shared" si="166"/>
        <v/>
      </c>
      <c r="K732" s="29" t="b">
        <f t="shared" si="176"/>
        <v>0</v>
      </c>
      <c r="L732" s="80" t="str">
        <f t="shared" si="177"/>
        <v/>
      </c>
      <c r="M732" s="81" t="e">
        <f t="shared" si="167"/>
        <v>#VALUE!</v>
      </c>
      <c r="N732" s="81" t="e">
        <f t="shared" si="168"/>
        <v>#VALUE!</v>
      </c>
      <c r="O732" s="81" t="e">
        <f t="shared" si="169"/>
        <v>#VALUE!</v>
      </c>
      <c r="P732" s="82" t="e">
        <f t="shared" si="170"/>
        <v>#VALUE!</v>
      </c>
      <c r="Q732" s="82" t="e">
        <f t="shared" si="178"/>
        <v>#VALUE!</v>
      </c>
      <c r="R732" s="82" t="b">
        <f t="shared" si="179"/>
        <v>0</v>
      </c>
      <c r="S732" s="72" t="str">
        <f t="shared" si="171"/>
        <v/>
      </c>
      <c r="T732" s="81" t="e" cm="1">
        <f t="array" aca="1" ref="T732" ca="1">TEXT(RIGHT(10-RIGHT(SUM(INDEX(1*(MID(MID(C732,1,1)*2,ROW(INDIRECT("1:"&amp;LEN(MID(C732,1,1)*2))),1)),,))+MID(C732,2,1)+
SUM(INDEX(1*(MID(MID(C732,3,1)*2,ROW(INDIRECT("1:"&amp;LEN(MID(C732,3,1)*2))),1)),,))+MID(C732,4,1)+
SUM(INDEX(1*(MID(MID(C732,5,1)*2,ROW(INDIRECT("1:"&amp;LEN(MID(C732,5,1)*2))),1)),,))+MID(C732,6,1)+
SUM(INDEX(1*(MID(MID(C732,8,1)*2,ROW(INDIRECT("1:"&amp;LEN(MID(C732,8,1)*2))),1)),,))+MID(C732,9,1)+
SUM(INDEX(1*(MID(MID(C732,10,1)*2,ROW(INDIRECT("1:"&amp;LEN(MID(C732,10,1)*2))),1)),,)),1),1),"0")</f>
        <v>#VALUE!</v>
      </c>
      <c r="U732" s="81" t="str">
        <f t="shared" si="172"/>
        <v/>
      </c>
      <c r="V732" s="83" t="b">
        <f t="shared" si="173"/>
        <v>0</v>
      </c>
      <c r="W732" s="112" t="e">
        <f>IF(#REF!="",FALSE,IF(OR(X732&gt;Z732,X732&lt;Y732),TRUE,FALSE))</f>
        <v>#REF!</v>
      </c>
      <c r="X732" s="112">
        <f t="shared" si="174"/>
        <v>0</v>
      </c>
      <c r="Y732" s="114" t="e">
        <f>#REF!-3/30</f>
        <v>#REF!</v>
      </c>
      <c r="Z732" s="115" t="e">
        <f>#REF!+1/30</f>
        <v>#REF!</v>
      </c>
    </row>
    <row r="733" spans="1:26" s="30" customFormat="1" x14ac:dyDescent="0.25">
      <c r="A733" s="19">
        <v>718</v>
      </c>
      <c r="B733" s="20"/>
      <c r="C733" s="149"/>
      <c r="D733" s="1"/>
      <c r="E733" s="1"/>
      <c r="F733" s="173"/>
      <c r="G733" s="55"/>
      <c r="H733" s="116" t="str">
        <f t="shared" si="175"/>
        <v/>
      </c>
      <c r="I733" s="35" t="b">
        <f t="shared" si="165"/>
        <v>0</v>
      </c>
      <c r="J733" s="80" t="str">
        <f t="shared" si="166"/>
        <v/>
      </c>
      <c r="K733" s="29" t="b">
        <f t="shared" si="176"/>
        <v>0</v>
      </c>
      <c r="L733" s="80" t="str">
        <f t="shared" si="177"/>
        <v/>
      </c>
      <c r="M733" s="81" t="e">
        <f t="shared" si="167"/>
        <v>#VALUE!</v>
      </c>
      <c r="N733" s="81" t="e">
        <f t="shared" si="168"/>
        <v>#VALUE!</v>
      </c>
      <c r="O733" s="81" t="e">
        <f t="shared" si="169"/>
        <v>#VALUE!</v>
      </c>
      <c r="P733" s="82" t="e">
        <f t="shared" si="170"/>
        <v>#VALUE!</v>
      </c>
      <c r="Q733" s="82" t="e">
        <f t="shared" si="178"/>
        <v>#VALUE!</v>
      </c>
      <c r="R733" s="82" t="b">
        <f t="shared" si="179"/>
        <v>0</v>
      </c>
      <c r="S733" s="72" t="str">
        <f t="shared" si="171"/>
        <v/>
      </c>
      <c r="T733" s="81" t="e" cm="1">
        <f t="array" aca="1" ref="T733" ca="1">TEXT(RIGHT(10-RIGHT(SUM(INDEX(1*(MID(MID(C733,1,1)*2,ROW(INDIRECT("1:"&amp;LEN(MID(C733,1,1)*2))),1)),,))+MID(C733,2,1)+
SUM(INDEX(1*(MID(MID(C733,3,1)*2,ROW(INDIRECT("1:"&amp;LEN(MID(C733,3,1)*2))),1)),,))+MID(C733,4,1)+
SUM(INDEX(1*(MID(MID(C733,5,1)*2,ROW(INDIRECT("1:"&amp;LEN(MID(C733,5,1)*2))),1)),,))+MID(C733,6,1)+
SUM(INDEX(1*(MID(MID(C733,8,1)*2,ROW(INDIRECT("1:"&amp;LEN(MID(C733,8,1)*2))),1)),,))+MID(C733,9,1)+
SUM(INDEX(1*(MID(MID(C733,10,1)*2,ROW(INDIRECT("1:"&amp;LEN(MID(C733,10,1)*2))),1)),,)),1),1),"0")</f>
        <v>#VALUE!</v>
      </c>
      <c r="U733" s="81" t="str">
        <f t="shared" si="172"/>
        <v/>
      </c>
      <c r="V733" s="83" t="b">
        <f t="shared" si="173"/>
        <v>0</v>
      </c>
      <c r="W733" s="112" t="e">
        <f>IF(#REF!="",FALSE,IF(OR(X733&gt;Z733,X733&lt;Y733),TRUE,FALSE))</f>
        <v>#REF!</v>
      </c>
      <c r="X733" s="112">
        <f t="shared" si="174"/>
        <v>0</v>
      </c>
      <c r="Y733" s="114" t="e">
        <f>#REF!-3/30</f>
        <v>#REF!</v>
      </c>
      <c r="Z733" s="115" t="e">
        <f>#REF!+1/30</f>
        <v>#REF!</v>
      </c>
    </row>
    <row r="734" spans="1:26" s="30" customFormat="1" x14ac:dyDescent="0.25">
      <c r="A734" s="19">
        <v>719</v>
      </c>
      <c r="B734" s="20"/>
      <c r="C734" s="149"/>
      <c r="D734" s="1"/>
      <c r="E734" s="1"/>
      <c r="F734" s="173"/>
      <c r="G734" s="55"/>
      <c r="H734" s="116" t="str">
        <f t="shared" si="175"/>
        <v/>
      </c>
      <c r="I734" s="35" t="b">
        <f t="shared" si="165"/>
        <v>0</v>
      </c>
      <c r="J734" s="80" t="str">
        <f t="shared" si="166"/>
        <v/>
      </c>
      <c r="K734" s="29" t="b">
        <f t="shared" si="176"/>
        <v>0</v>
      </c>
      <c r="L734" s="80" t="str">
        <f t="shared" si="177"/>
        <v/>
      </c>
      <c r="M734" s="81" t="e">
        <f t="shared" si="167"/>
        <v>#VALUE!</v>
      </c>
      <c r="N734" s="81" t="e">
        <f t="shared" si="168"/>
        <v>#VALUE!</v>
      </c>
      <c r="O734" s="81" t="e">
        <f t="shared" si="169"/>
        <v>#VALUE!</v>
      </c>
      <c r="P734" s="82" t="e">
        <f t="shared" si="170"/>
        <v>#VALUE!</v>
      </c>
      <c r="Q734" s="82" t="e">
        <f t="shared" si="178"/>
        <v>#VALUE!</v>
      </c>
      <c r="R734" s="82" t="b">
        <f t="shared" si="179"/>
        <v>0</v>
      </c>
      <c r="S734" s="72" t="str">
        <f t="shared" si="171"/>
        <v/>
      </c>
      <c r="T734" s="81" t="e" cm="1">
        <f t="array" aca="1" ref="T734" ca="1">TEXT(RIGHT(10-RIGHT(SUM(INDEX(1*(MID(MID(C734,1,1)*2,ROW(INDIRECT("1:"&amp;LEN(MID(C734,1,1)*2))),1)),,))+MID(C734,2,1)+
SUM(INDEX(1*(MID(MID(C734,3,1)*2,ROW(INDIRECT("1:"&amp;LEN(MID(C734,3,1)*2))),1)),,))+MID(C734,4,1)+
SUM(INDEX(1*(MID(MID(C734,5,1)*2,ROW(INDIRECT("1:"&amp;LEN(MID(C734,5,1)*2))),1)),,))+MID(C734,6,1)+
SUM(INDEX(1*(MID(MID(C734,8,1)*2,ROW(INDIRECT("1:"&amp;LEN(MID(C734,8,1)*2))),1)),,))+MID(C734,9,1)+
SUM(INDEX(1*(MID(MID(C734,10,1)*2,ROW(INDIRECT("1:"&amp;LEN(MID(C734,10,1)*2))),1)),,)),1),1),"0")</f>
        <v>#VALUE!</v>
      </c>
      <c r="U734" s="81" t="str">
        <f t="shared" si="172"/>
        <v/>
      </c>
      <c r="V734" s="83" t="b">
        <f t="shared" si="173"/>
        <v>0</v>
      </c>
      <c r="W734" s="112" t="e">
        <f>IF(#REF!="",FALSE,IF(OR(X734&gt;Z734,X734&lt;Y734),TRUE,FALSE))</f>
        <v>#REF!</v>
      </c>
      <c r="X734" s="112">
        <f t="shared" si="174"/>
        <v>0</v>
      </c>
      <c r="Y734" s="114" t="e">
        <f>#REF!-3/30</f>
        <v>#REF!</v>
      </c>
      <c r="Z734" s="115" t="e">
        <f>#REF!+1/30</f>
        <v>#REF!</v>
      </c>
    </row>
    <row r="735" spans="1:26" s="30" customFormat="1" x14ac:dyDescent="0.25">
      <c r="A735" s="19">
        <v>720</v>
      </c>
      <c r="B735" s="20"/>
      <c r="C735" s="149"/>
      <c r="D735" s="1"/>
      <c r="E735" s="1"/>
      <c r="F735" s="173"/>
      <c r="G735" s="55"/>
      <c r="H735" s="116" t="str">
        <f t="shared" si="175"/>
        <v/>
      </c>
      <c r="I735" s="35" t="b">
        <f t="shared" si="165"/>
        <v>0</v>
      </c>
      <c r="J735" s="80" t="str">
        <f t="shared" si="166"/>
        <v/>
      </c>
      <c r="K735" s="29" t="b">
        <f t="shared" si="176"/>
        <v>0</v>
      </c>
      <c r="L735" s="80" t="str">
        <f t="shared" si="177"/>
        <v/>
      </c>
      <c r="M735" s="81" t="e">
        <f t="shared" si="167"/>
        <v>#VALUE!</v>
      </c>
      <c r="N735" s="81" t="e">
        <f t="shared" si="168"/>
        <v>#VALUE!</v>
      </c>
      <c r="O735" s="81" t="e">
        <f t="shared" si="169"/>
        <v>#VALUE!</v>
      </c>
      <c r="P735" s="82" t="e">
        <f t="shared" si="170"/>
        <v>#VALUE!</v>
      </c>
      <c r="Q735" s="82" t="e">
        <f t="shared" si="178"/>
        <v>#VALUE!</v>
      </c>
      <c r="R735" s="82" t="b">
        <f t="shared" si="179"/>
        <v>0</v>
      </c>
      <c r="S735" s="72" t="str">
        <f t="shared" si="171"/>
        <v/>
      </c>
      <c r="T735" s="81" t="e" cm="1">
        <f t="array" aca="1" ref="T735" ca="1">TEXT(RIGHT(10-RIGHT(SUM(INDEX(1*(MID(MID(C735,1,1)*2,ROW(INDIRECT("1:"&amp;LEN(MID(C735,1,1)*2))),1)),,))+MID(C735,2,1)+
SUM(INDEX(1*(MID(MID(C735,3,1)*2,ROW(INDIRECT("1:"&amp;LEN(MID(C735,3,1)*2))),1)),,))+MID(C735,4,1)+
SUM(INDEX(1*(MID(MID(C735,5,1)*2,ROW(INDIRECT("1:"&amp;LEN(MID(C735,5,1)*2))),1)),,))+MID(C735,6,1)+
SUM(INDEX(1*(MID(MID(C735,8,1)*2,ROW(INDIRECT("1:"&amp;LEN(MID(C735,8,1)*2))),1)),,))+MID(C735,9,1)+
SUM(INDEX(1*(MID(MID(C735,10,1)*2,ROW(INDIRECT("1:"&amp;LEN(MID(C735,10,1)*2))),1)),,)),1),1),"0")</f>
        <v>#VALUE!</v>
      </c>
      <c r="U735" s="81" t="str">
        <f t="shared" si="172"/>
        <v/>
      </c>
      <c r="V735" s="83" t="b">
        <f t="shared" si="173"/>
        <v>0</v>
      </c>
      <c r="W735" s="112" t="e">
        <f>IF(#REF!="",FALSE,IF(OR(X735&gt;Z735,X735&lt;Y735),TRUE,FALSE))</f>
        <v>#REF!</v>
      </c>
      <c r="X735" s="112">
        <f t="shared" si="174"/>
        <v>0</v>
      </c>
      <c r="Y735" s="114" t="e">
        <f>#REF!-3/30</f>
        <v>#REF!</v>
      </c>
      <c r="Z735" s="115" t="e">
        <f>#REF!+1/30</f>
        <v>#REF!</v>
      </c>
    </row>
    <row r="736" spans="1:26" s="30" customFormat="1" x14ac:dyDescent="0.25">
      <c r="A736" s="19">
        <v>721</v>
      </c>
      <c r="B736" s="20"/>
      <c r="C736" s="149"/>
      <c r="D736" s="1"/>
      <c r="E736" s="1"/>
      <c r="F736" s="173"/>
      <c r="G736" s="55"/>
      <c r="H736" s="116" t="str">
        <f t="shared" si="175"/>
        <v/>
      </c>
      <c r="I736" s="35" t="b">
        <f t="shared" si="165"/>
        <v>0</v>
      </c>
      <c r="J736" s="80" t="str">
        <f t="shared" si="166"/>
        <v/>
      </c>
      <c r="K736" s="29" t="b">
        <f t="shared" si="176"/>
        <v>0</v>
      </c>
      <c r="L736" s="80" t="str">
        <f t="shared" si="177"/>
        <v/>
      </c>
      <c r="M736" s="81" t="e">
        <f t="shared" si="167"/>
        <v>#VALUE!</v>
      </c>
      <c r="N736" s="81" t="e">
        <f t="shared" si="168"/>
        <v>#VALUE!</v>
      </c>
      <c r="O736" s="81" t="e">
        <f t="shared" si="169"/>
        <v>#VALUE!</v>
      </c>
      <c r="P736" s="82" t="e">
        <f t="shared" si="170"/>
        <v>#VALUE!</v>
      </c>
      <c r="Q736" s="82" t="e">
        <f t="shared" si="178"/>
        <v>#VALUE!</v>
      </c>
      <c r="R736" s="82" t="b">
        <f t="shared" si="179"/>
        <v>0</v>
      </c>
      <c r="S736" s="72" t="str">
        <f t="shared" si="171"/>
        <v/>
      </c>
      <c r="T736" s="81" t="e" cm="1">
        <f t="array" aca="1" ref="T736" ca="1">TEXT(RIGHT(10-RIGHT(SUM(INDEX(1*(MID(MID(C736,1,1)*2,ROW(INDIRECT("1:"&amp;LEN(MID(C736,1,1)*2))),1)),,))+MID(C736,2,1)+
SUM(INDEX(1*(MID(MID(C736,3,1)*2,ROW(INDIRECT("1:"&amp;LEN(MID(C736,3,1)*2))),1)),,))+MID(C736,4,1)+
SUM(INDEX(1*(MID(MID(C736,5,1)*2,ROW(INDIRECT("1:"&amp;LEN(MID(C736,5,1)*2))),1)),,))+MID(C736,6,1)+
SUM(INDEX(1*(MID(MID(C736,8,1)*2,ROW(INDIRECT("1:"&amp;LEN(MID(C736,8,1)*2))),1)),,))+MID(C736,9,1)+
SUM(INDEX(1*(MID(MID(C736,10,1)*2,ROW(INDIRECT("1:"&amp;LEN(MID(C736,10,1)*2))),1)),,)),1),1),"0")</f>
        <v>#VALUE!</v>
      </c>
      <c r="U736" s="81" t="str">
        <f t="shared" si="172"/>
        <v/>
      </c>
      <c r="V736" s="83" t="b">
        <f t="shared" si="173"/>
        <v>0</v>
      </c>
      <c r="W736" s="112" t="e">
        <f>IF(#REF!="",FALSE,IF(OR(X736&gt;Z736,X736&lt;Y736),TRUE,FALSE))</f>
        <v>#REF!</v>
      </c>
      <c r="X736" s="112">
        <f t="shared" si="174"/>
        <v>0</v>
      </c>
      <c r="Y736" s="114" t="e">
        <f>#REF!-3/30</f>
        <v>#REF!</v>
      </c>
      <c r="Z736" s="115" t="e">
        <f>#REF!+1/30</f>
        <v>#REF!</v>
      </c>
    </row>
    <row r="737" spans="1:26" s="30" customFormat="1" x14ac:dyDescent="0.25">
      <c r="A737" s="19">
        <v>722</v>
      </c>
      <c r="B737" s="20"/>
      <c r="C737" s="149"/>
      <c r="D737" s="1"/>
      <c r="E737" s="1"/>
      <c r="F737" s="173"/>
      <c r="G737" s="55"/>
      <c r="H737" s="116" t="str">
        <f t="shared" si="175"/>
        <v/>
      </c>
      <c r="I737" s="35" t="b">
        <f t="shared" si="165"/>
        <v>0</v>
      </c>
      <c r="J737" s="80" t="str">
        <f t="shared" si="166"/>
        <v/>
      </c>
      <c r="K737" s="29" t="b">
        <f t="shared" si="176"/>
        <v>0</v>
      </c>
      <c r="L737" s="80" t="str">
        <f t="shared" si="177"/>
        <v/>
      </c>
      <c r="M737" s="81" t="e">
        <f t="shared" si="167"/>
        <v>#VALUE!</v>
      </c>
      <c r="N737" s="81" t="e">
        <f t="shared" si="168"/>
        <v>#VALUE!</v>
      </c>
      <c r="O737" s="81" t="e">
        <f t="shared" si="169"/>
        <v>#VALUE!</v>
      </c>
      <c r="P737" s="82" t="e">
        <f t="shared" si="170"/>
        <v>#VALUE!</v>
      </c>
      <c r="Q737" s="82" t="e">
        <f t="shared" si="178"/>
        <v>#VALUE!</v>
      </c>
      <c r="R737" s="82" t="b">
        <f t="shared" si="179"/>
        <v>0</v>
      </c>
      <c r="S737" s="72" t="str">
        <f t="shared" si="171"/>
        <v/>
      </c>
      <c r="T737" s="81" t="e" cm="1">
        <f t="array" aca="1" ref="T737" ca="1">TEXT(RIGHT(10-RIGHT(SUM(INDEX(1*(MID(MID(C737,1,1)*2,ROW(INDIRECT("1:"&amp;LEN(MID(C737,1,1)*2))),1)),,))+MID(C737,2,1)+
SUM(INDEX(1*(MID(MID(C737,3,1)*2,ROW(INDIRECT("1:"&amp;LEN(MID(C737,3,1)*2))),1)),,))+MID(C737,4,1)+
SUM(INDEX(1*(MID(MID(C737,5,1)*2,ROW(INDIRECT("1:"&amp;LEN(MID(C737,5,1)*2))),1)),,))+MID(C737,6,1)+
SUM(INDEX(1*(MID(MID(C737,8,1)*2,ROW(INDIRECT("1:"&amp;LEN(MID(C737,8,1)*2))),1)),,))+MID(C737,9,1)+
SUM(INDEX(1*(MID(MID(C737,10,1)*2,ROW(INDIRECT("1:"&amp;LEN(MID(C737,10,1)*2))),1)),,)),1),1),"0")</f>
        <v>#VALUE!</v>
      </c>
      <c r="U737" s="81" t="str">
        <f t="shared" si="172"/>
        <v/>
      </c>
      <c r="V737" s="83" t="b">
        <f t="shared" si="173"/>
        <v>0</v>
      </c>
      <c r="W737" s="112" t="e">
        <f>IF(#REF!="",FALSE,IF(OR(X737&gt;Z737,X737&lt;Y737),TRUE,FALSE))</f>
        <v>#REF!</v>
      </c>
      <c r="X737" s="112">
        <f t="shared" si="174"/>
        <v>0</v>
      </c>
      <c r="Y737" s="114" t="e">
        <f>#REF!-3/30</f>
        <v>#REF!</v>
      </c>
      <c r="Z737" s="115" t="e">
        <f>#REF!+1/30</f>
        <v>#REF!</v>
      </c>
    </row>
    <row r="738" spans="1:26" s="30" customFormat="1" x14ac:dyDescent="0.25">
      <c r="A738" s="19">
        <v>723</v>
      </c>
      <c r="B738" s="20"/>
      <c r="C738" s="149"/>
      <c r="D738" s="1"/>
      <c r="E738" s="1"/>
      <c r="F738" s="173"/>
      <c r="G738" s="55"/>
      <c r="H738" s="116" t="str">
        <f t="shared" si="175"/>
        <v/>
      </c>
      <c r="I738" s="35" t="b">
        <f t="shared" si="165"/>
        <v>0</v>
      </c>
      <c r="J738" s="80" t="str">
        <f t="shared" si="166"/>
        <v/>
      </c>
      <c r="K738" s="29" t="b">
        <f t="shared" si="176"/>
        <v>0</v>
      </c>
      <c r="L738" s="80" t="str">
        <f t="shared" si="177"/>
        <v/>
      </c>
      <c r="M738" s="81" t="e">
        <f t="shared" si="167"/>
        <v>#VALUE!</v>
      </c>
      <c r="N738" s="81" t="e">
        <f t="shared" si="168"/>
        <v>#VALUE!</v>
      </c>
      <c r="O738" s="81" t="e">
        <f t="shared" si="169"/>
        <v>#VALUE!</v>
      </c>
      <c r="P738" s="82" t="e">
        <f t="shared" si="170"/>
        <v>#VALUE!</v>
      </c>
      <c r="Q738" s="82" t="e">
        <f t="shared" si="178"/>
        <v>#VALUE!</v>
      </c>
      <c r="R738" s="82" t="b">
        <f t="shared" si="179"/>
        <v>0</v>
      </c>
      <c r="S738" s="72" t="str">
        <f t="shared" si="171"/>
        <v/>
      </c>
      <c r="T738" s="81" t="e" cm="1">
        <f t="array" aca="1" ref="T738" ca="1">TEXT(RIGHT(10-RIGHT(SUM(INDEX(1*(MID(MID(C738,1,1)*2,ROW(INDIRECT("1:"&amp;LEN(MID(C738,1,1)*2))),1)),,))+MID(C738,2,1)+
SUM(INDEX(1*(MID(MID(C738,3,1)*2,ROW(INDIRECT("1:"&amp;LEN(MID(C738,3,1)*2))),1)),,))+MID(C738,4,1)+
SUM(INDEX(1*(MID(MID(C738,5,1)*2,ROW(INDIRECT("1:"&amp;LEN(MID(C738,5,1)*2))),1)),,))+MID(C738,6,1)+
SUM(INDEX(1*(MID(MID(C738,8,1)*2,ROW(INDIRECT("1:"&amp;LEN(MID(C738,8,1)*2))),1)),,))+MID(C738,9,1)+
SUM(INDEX(1*(MID(MID(C738,10,1)*2,ROW(INDIRECT("1:"&amp;LEN(MID(C738,10,1)*2))),1)),,)),1),1),"0")</f>
        <v>#VALUE!</v>
      </c>
      <c r="U738" s="81" t="str">
        <f t="shared" si="172"/>
        <v/>
      </c>
      <c r="V738" s="83" t="b">
        <f t="shared" si="173"/>
        <v>0</v>
      </c>
      <c r="W738" s="112" t="e">
        <f>IF(#REF!="",FALSE,IF(OR(X738&gt;Z738,X738&lt;Y738),TRUE,FALSE))</f>
        <v>#REF!</v>
      </c>
      <c r="X738" s="112">
        <f t="shared" si="174"/>
        <v>0</v>
      </c>
      <c r="Y738" s="114" t="e">
        <f>#REF!-3/30</f>
        <v>#REF!</v>
      </c>
      <c r="Z738" s="115" t="e">
        <f>#REF!+1/30</f>
        <v>#REF!</v>
      </c>
    </row>
    <row r="739" spans="1:26" s="30" customFormat="1" x14ac:dyDescent="0.25">
      <c r="A739" s="19">
        <v>724</v>
      </c>
      <c r="B739" s="20"/>
      <c r="C739" s="149"/>
      <c r="D739" s="1"/>
      <c r="E739" s="1"/>
      <c r="F739" s="173"/>
      <c r="G739" s="55"/>
      <c r="H739" s="116" t="str">
        <f t="shared" si="175"/>
        <v/>
      </c>
      <c r="I739" s="35" t="b">
        <f t="shared" si="165"/>
        <v>0</v>
      </c>
      <c r="J739" s="80" t="str">
        <f t="shared" si="166"/>
        <v/>
      </c>
      <c r="K739" s="29" t="b">
        <f t="shared" si="176"/>
        <v>0</v>
      </c>
      <c r="L739" s="80" t="str">
        <f t="shared" si="177"/>
        <v/>
      </c>
      <c r="M739" s="81" t="e">
        <f t="shared" si="167"/>
        <v>#VALUE!</v>
      </c>
      <c r="N739" s="81" t="e">
        <f t="shared" si="168"/>
        <v>#VALUE!</v>
      </c>
      <c r="O739" s="81" t="e">
        <f t="shared" si="169"/>
        <v>#VALUE!</v>
      </c>
      <c r="P739" s="82" t="e">
        <f t="shared" si="170"/>
        <v>#VALUE!</v>
      </c>
      <c r="Q739" s="82" t="e">
        <f t="shared" si="178"/>
        <v>#VALUE!</v>
      </c>
      <c r="R739" s="82" t="b">
        <f t="shared" si="179"/>
        <v>0</v>
      </c>
      <c r="S739" s="72" t="str">
        <f t="shared" si="171"/>
        <v/>
      </c>
      <c r="T739" s="81" t="e" cm="1">
        <f t="array" aca="1" ref="T739" ca="1">TEXT(RIGHT(10-RIGHT(SUM(INDEX(1*(MID(MID(C739,1,1)*2,ROW(INDIRECT("1:"&amp;LEN(MID(C739,1,1)*2))),1)),,))+MID(C739,2,1)+
SUM(INDEX(1*(MID(MID(C739,3,1)*2,ROW(INDIRECT("1:"&amp;LEN(MID(C739,3,1)*2))),1)),,))+MID(C739,4,1)+
SUM(INDEX(1*(MID(MID(C739,5,1)*2,ROW(INDIRECT("1:"&amp;LEN(MID(C739,5,1)*2))),1)),,))+MID(C739,6,1)+
SUM(INDEX(1*(MID(MID(C739,8,1)*2,ROW(INDIRECT("1:"&amp;LEN(MID(C739,8,1)*2))),1)),,))+MID(C739,9,1)+
SUM(INDEX(1*(MID(MID(C739,10,1)*2,ROW(INDIRECT("1:"&amp;LEN(MID(C739,10,1)*2))),1)),,)),1),1),"0")</f>
        <v>#VALUE!</v>
      </c>
      <c r="U739" s="81" t="str">
        <f t="shared" si="172"/>
        <v/>
      </c>
      <c r="V739" s="83" t="b">
        <f t="shared" si="173"/>
        <v>0</v>
      </c>
      <c r="W739" s="112" t="e">
        <f>IF(#REF!="",FALSE,IF(OR(X739&gt;Z739,X739&lt;Y739),TRUE,FALSE))</f>
        <v>#REF!</v>
      </c>
      <c r="X739" s="112">
        <f t="shared" si="174"/>
        <v>0</v>
      </c>
      <c r="Y739" s="114" t="e">
        <f>#REF!-3/30</f>
        <v>#REF!</v>
      </c>
      <c r="Z739" s="115" t="e">
        <f>#REF!+1/30</f>
        <v>#REF!</v>
      </c>
    </row>
    <row r="740" spans="1:26" s="30" customFormat="1" x14ac:dyDescent="0.25">
      <c r="A740" s="19">
        <v>725</v>
      </c>
      <c r="B740" s="20"/>
      <c r="C740" s="149"/>
      <c r="D740" s="1"/>
      <c r="E740" s="1"/>
      <c r="F740" s="173"/>
      <c r="G740" s="55"/>
      <c r="H740" s="116" t="str">
        <f t="shared" si="175"/>
        <v/>
      </c>
      <c r="I740" s="35" t="b">
        <f t="shared" si="165"/>
        <v>0</v>
      </c>
      <c r="J740" s="80" t="str">
        <f t="shared" si="166"/>
        <v/>
      </c>
      <c r="K740" s="29" t="b">
        <f t="shared" si="176"/>
        <v>0</v>
      </c>
      <c r="L740" s="80" t="str">
        <f t="shared" si="177"/>
        <v/>
      </c>
      <c r="M740" s="81" t="e">
        <f t="shared" si="167"/>
        <v>#VALUE!</v>
      </c>
      <c r="N740" s="81" t="e">
        <f t="shared" si="168"/>
        <v>#VALUE!</v>
      </c>
      <c r="O740" s="81" t="e">
        <f t="shared" si="169"/>
        <v>#VALUE!</v>
      </c>
      <c r="P740" s="82" t="e">
        <f t="shared" si="170"/>
        <v>#VALUE!</v>
      </c>
      <c r="Q740" s="82" t="e">
        <f t="shared" si="178"/>
        <v>#VALUE!</v>
      </c>
      <c r="R740" s="82" t="b">
        <f t="shared" si="179"/>
        <v>0</v>
      </c>
      <c r="S740" s="72" t="str">
        <f t="shared" si="171"/>
        <v/>
      </c>
      <c r="T740" s="81" t="e" cm="1">
        <f t="array" aca="1" ref="T740" ca="1">TEXT(RIGHT(10-RIGHT(SUM(INDEX(1*(MID(MID(C740,1,1)*2,ROW(INDIRECT("1:"&amp;LEN(MID(C740,1,1)*2))),1)),,))+MID(C740,2,1)+
SUM(INDEX(1*(MID(MID(C740,3,1)*2,ROW(INDIRECT("1:"&amp;LEN(MID(C740,3,1)*2))),1)),,))+MID(C740,4,1)+
SUM(INDEX(1*(MID(MID(C740,5,1)*2,ROW(INDIRECT("1:"&amp;LEN(MID(C740,5,1)*2))),1)),,))+MID(C740,6,1)+
SUM(INDEX(1*(MID(MID(C740,8,1)*2,ROW(INDIRECT("1:"&amp;LEN(MID(C740,8,1)*2))),1)),,))+MID(C740,9,1)+
SUM(INDEX(1*(MID(MID(C740,10,1)*2,ROW(INDIRECT("1:"&amp;LEN(MID(C740,10,1)*2))),1)),,)),1),1),"0")</f>
        <v>#VALUE!</v>
      </c>
      <c r="U740" s="81" t="str">
        <f t="shared" si="172"/>
        <v/>
      </c>
      <c r="V740" s="83" t="b">
        <f t="shared" si="173"/>
        <v>0</v>
      </c>
      <c r="W740" s="112" t="e">
        <f>IF(#REF!="",FALSE,IF(OR(X740&gt;Z740,X740&lt;Y740),TRUE,FALSE))</f>
        <v>#REF!</v>
      </c>
      <c r="X740" s="112">
        <f t="shared" si="174"/>
        <v>0</v>
      </c>
      <c r="Y740" s="114" t="e">
        <f>#REF!-3/30</f>
        <v>#REF!</v>
      </c>
      <c r="Z740" s="115" t="e">
        <f>#REF!+1/30</f>
        <v>#REF!</v>
      </c>
    </row>
    <row r="741" spans="1:26" s="30" customFormat="1" x14ac:dyDescent="0.25">
      <c r="A741" s="19">
        <v>726</v>
      </c>
      <c r="B741" s="20"/>
      <c r="C741" s="149"/>
      <c r="D741" s="1"/>
      <c r="E741" s="1"/>
      <c r="F741" s="173"/>
      <c r="G741" s="55"/>
      <c r="H741" s="116" t="str">
        <f t="shared" si="175"/>
        <v/>
      </c>
      <c r="I741" s="35" t="b">
        <f t="shared" si="165"/>
        <v>0</v>
      </c>
      <c r="J741" s="80" t="str">
        <f t="shared" si="166"/>
        <v/>
      </c>
      <c r="K741" s="29" t="b">
        <f t="shared" si="176"/>
        <v>0</v>
      </c>
      <c r="L741" s="80" t="str">
        <f t="shared" si="177"/>
        <v/>
      </c>
      <c r="M741" s="81" t="e">
        <f t="shared" si="167"/>
        <v>#VALUE!</v>
      </c>
      <c r="N741" s="81" t="e">
        <f t="shared" si="168"/>
        <v>#VALUE!</v>
      </c>
      <c r="O741" s="81" t="e">
        <f t="shared" si="169"/>
        <v>#VALUE!</v>
      </c>
      <c r="P741" s="82" t="e">
        <f t="shared" si="170"/>
        <v>#VALUE!</v>
      </c>
      <c r="Q741" s="82" t="e">
        <f t="shared" si="178"/>
        <v>#VALUE!</v>
      </c>
      <c r="R741" s="82" t="b">
        <f t="shared" si="179"/>
        <v>0</v>
      </c>
      <c r="S741" s="72" t="str">
        <f t="shared" si="171"/>
        <v/>
      </c>
      <c r="T741" s="81" t="e" cm="1">
        <f t="array" aca="1" ref="T741" ca="1">TEXT(RIGHT(10-RIGHT(SUM(INDEX(1*(MID(MID(C741,1,1)*2,ROW(INDIRECT("1:"&amp;LEN(MID(C741,1,1)*2))),1)),,))+MID(C741,2,1)+
SUM(INDEX(1*(MID(MID(C741,3,1)*2,ROW(INDIRECT("1:"&amp;LEN(MID(C741,3,1)*2))),1)),,))+MID(C741,4,1)+
SUM(INDEX(1*(MID(MID(C741,5,1)*2,ROW(INDIRECT("1:"&amp;LEN(MID(C741,5,1)*2))),1)),,))+MID(C741,6,1)+
SUM(INDEX(1*(MID(MID(C741,8,1)*2,ROW(INDIRECT("1:"&amp;LEN(MID(C741,8,1)*2))),1)),,))+MID(C741,9,1)+
SUM(INDEX(1*(MID(MID(C741,10,1)*2,ROW(INDIRECT("1:"&amp;LEN(MID(C741,10,1)*2))),1)),,)),1),1),"0")</f>
        <v>#VALUE!</v>
      </c>
      <c r="U741" s="81" t="str">
        <f t="shared" si="172"/>
        <v/>
      </c>
      <c r="V741" s="83" t="b">
        <f t="shared" si="173"/>
        <v>0</v>
      </c>
      <c r="W741" s="112" t="e">
        <f>IF(#REF!="",FALSE,IF(OR(X741&gt;Z741,X741&lt;Y741),TRUE,FALSE))</f>
        <v>#REF!</v>
      </c>
      <c r="X741" s="112">
        <f t="shared" si="174"/>
        <v>0</v>
      </c>
      <c r="Y741" s="114" t="e">
        <f>#REF!-3/30</f>
        <v>#REF!</v>
      </c>
      <c r="Z741" s="115" t="e">
        <f>#REF!+1/30</f>
        <v>#REF!</v>
      </c>
    </row>
    <row r="742" spans="1:26" s="30" customFormat="1" x14ac:dyDescent="0.25">
      <c r="A742" s="19">
        <v>727</v>
      </c>
      <c r="B742" s="20"/>
      <c r="C742" s="149"/>
      <c r="D742" s="1"/>
      <c r="E742" s="1"/>
      <c r="F742" s="173"/>
      <c r="G742" s="55"/>
      <c r="H742" s="116" t="str">
        <f t="shared" si="175"/>
        <v/>
      </c>
      <c r="I742" s="35" t="b">
        <f t="shared" si="165"/>
        <v>0</v>
      </c>
      <c r="J742" s="80" t="str">
        <f t="shared" si="166"/>
        <v/>
      </c>
      <c r="K742" s="29" t="b">
        <f t="shared" si="176"/>
        <v>0</v>
      </c>
      <c r="L742" s="80" t="str">
        <f t="shared" si="177"/>
        <v/>
      </c>
      <c r="M742" s="81" t="e">
        <f t="shared" si="167"/>
        <v>#VALUE!</v>
      </c>
      <c r="N742" s="81" t="e">
        <f t="shared" si="168"/>
        <v>#VALUE!</v>
      </c>
      <c r="O742" s="81" t="e">
        <f t="shared" si="169"/>
        <v>#VALUE!</v>
      </c>
      <c r="P742" s="82" t="e">
        <f t="shared" si="170"/>
        <v>#VALUE!</v>
      </c>
      <c r="Q742" s="82" t="e">
        <f t="shared" si="178"/>
        <v>#VALUE!</v>
      </c>
      <c r="R742" s="82" t="b">
        <f t="shared" si="179"/>
        <v>0</v>
      </c>
      <c r="S742" s="72" t="str">
        <f t="shared" si="171"/>
        <v/>
      </c>
      <c r="T742" s="81" t="e" cm="1">
        <f t="array" aca="1" ref="T742" ca="1">TEXT(RIGHT(10-RIGHT(SUM(INDEX(1*(MID(MID(C742,1,1)*2,ROW(INDIRECT("1:"&amp;LEN(MID(C742,1,1)*2))),1)),,))+MID(C742,2,1)+
SUM(INDEX(1*(MID(MID(C742,3,1)*2,ROW(INDIRECT("1:"&amp;LEN(MID(C742,3,1)*2))),1)),,))+MID(C742,4,1)+
SUM(INDEX(1*(MID(MID(C742,5,1)*2,ROW(INDIRECT("1:"&amp;LEN(MID(C742,5,1)*2))),1)),,))+MID(C742,6,1)+
SUM(INDEX(1*(MID(MID(C742,8,1)*2,ROW(INDIRECT("1:"&amp;LEN(MID(C742,8,1)*2))),1)),,))+MID(C742,9,1)+
SUM(INDEX(1*(MID(MID(C742,10,1)*2,ROW(INDIRECT("1:"&amp;LEN(MID(C742,10,1)*2))),1)),,)),1),1),"0")</f>
        <v>#VALUE!</v>
      </c>
      <c r="U742" s="81" t="str">
        <f t="shared" si="172"/>
        <v/>
      </c>
      <c r="V742" s="83" t="b">
        <f t="shared" si="173"/>
        <v>0</v>
      </c>
      <c r="W742" s="112" t="e">
        <f>IF(#REF!="",FALSE,IF(OR(X742&gt;Z742,X742&lt;Y742),TRUE,FALSE))</f>
        <v>#REF!</v>
      </c>
      <c r="X742" s="112">
        <f t="shared" si="174"/>
        <v>0</v>
      </c>
      <c r="Y742" s="114" t="e">
        <f>#REF!-3/30</f>
        <v>#REF!</v>
      </c>
      <c r="Z742" s="115" t="e">
        <f>#REF!+1/30</f>
        <v>#REF!</v>
      </c>
    </row>
    <row r="743" spans="1:26" s="30" customFormat="1" x14ac:dyDescent="0.25">
      <c r="A743" s="19">
        <v>728</v>
      </c>
      <c r="B743" s="20"/>
      <c r="C743" s="149"/>
      <c r="D743" s="1"/>
      <c r="E743" s="1"/>
      <c r="F743" s="173"/>
      <c r="G743" s="55"/>
      <c r="H743" s="116" t="str">
        <f t="shared" si="175"/>
        <v/>
      </c>
      <c r="I743" s="35" t="b">
        <f t="shared" si="165"/>
        <v>0</v>
      </c>
      <c r="J743" s="80" t="str">
        <f t="shared" si="166"/>
        <v/>
      </c>
      <c r="K743" s="29" t="b">
        <f t="shared" si="176"/>
        <v>0</v>
      </c>
      <c r="L743" s="80" t="str">
        <f t="shared" si="177"/>
        <v/>
      </c>
      <c r="M743" s="81" t="e">
        <f t="shared" si="167"/>
        <v>#VALUE!</v>
      </c>
      <c r="N743" s="81" t="e">
        <f t="shared" si="168"/>
        <v>#VALUE!</v>
      </c>
      <c r="O743" s="81" t="e">
        <f t="shared" si="169"/>
        <v>#VALUE!</v>
      </c>
      <c r="P743" s="82" t="e">
        <f t="shared" si="170"/>
        <v>#VALUE!</v>
      </c>
      <c r="Q743" s="82" t="e">
        <f t="shared" si="178"/>
        <v>#VALUE!</v>
      </c>
      <c r="R743" s="82" t="b">
        <f t="shared" si="179"/>
        <v>0</v>
      </c>
      <c r="S743" s="72" t="str">
        <f t="shared" si="171"/>
        <v/>
      </c>
      <c r="T743" s="81" t="e" cm="1">
        <f t="array" aca="1" ref="T743" ca="1">TEXT(RIGHT(10-RIGHT(SUM(INDEX(1*(MID(MID(C743,1,1)*2,ROW(INDIRECT("1:"&amp;LEN(MID(C743,1,1)*2))),1)),,))+MID(C743,2,1)+
SUM(INDEX(1*(MID(MID(C743,3,1)*2,ROW(INDIRECT("1:"&amp;LEN(MID(C743,3,1)*2))),1)),,))+MID(C743,4,1)+
SUM(INDEX(1*(MID(MID(C743,5,1)*2,ROW(INDIRECT("1:"&amp;LEN(MID(C743,5,1)*2))),1)),,))+MID(C743,6,1)+
SUM(INDEX(1*(MID(MID(C743,8,1)*2,ROW(INDIRECT("1:"&amp;LEN(MID(C743,8,1)*2))),1)),,))+MID(C743,9,1)+
SUM(INDEX(1*(MID(MID(C743,10,1)*2,ROW(INDIRECT("1:"&amp;LEN(MID(C743,10,1)*2))),1)),,)),1),1),"0")</f>
        <v>#VALUE!</v>
      </c>
      <c r="U743" s="81" t="str">
        <f t="shared" si="172"/>
        <v/>
      </c>
      <c r="V743" s="83" t="b">
        <f t="shared" si="173"/>
        <v>0</v>
      </c>
      <c r="W743" s="112" t="e">
        <f>IF(#REF!="",FALSE,IF(OR(X743&gt;Z743,X743&lt;Y743),TRUE,FALSE))</f>
        <v>#REF!</v>
      </c>
      <c r="X743" s="112">
        <f t="shared" si="174"/>
        <v>0</v>
      </c>
      <c r="Y743" s="114" t="e">
        <f>#REF!-3/30</f>
        <v>#REF!</v>
      </c>
      <c r="Z743" s="115" t="e">
        <f>#REF!+1/30</f>
        <v>#REF!</v>
      </c>
    </row>
    <row r="744" spans="1:26" s="30" customFormat="1" x14ac:dyDescent="0.25">
      <c r="A744" s="19">
        <v>729</v>
      </c>
      <c r="B744" s="20"/>
      <c r="C744" s="149"/>
      <c r="D744" s="1"/>
      <c r="E744" s="1"/>
      <c r="F744" s="173"/>
      <c r="G744" s="55"/>
      <c r="H744" s="116" t="str">
        <f t="shared" si="175"/>
        <v/>
      </c>
      <c r="I744" s="35" t="b">
        <f t="shared" si="165"/>
        <v>0</v>
      </c>
      <c r="J744" s="80" t="str">
        <f t="shared" si="166"/>
        <v/>
      </c>
      <c r="K744" s="29" t="b">
        <f t="shared" si="176"/>
        <v>0</v>
      </c>
      <c r="L744" s="80" t="str">
        <f t="shared" si="177"/>
        <v/>
      </c>
      <c r="M744" s="81" t="e">
        <f t="shared" si="167"/>
        <v>#VALUE!</v>
      </c>
      <c r="N744" s="81" t="e">
        <f t="shared" si="168"/>
        <v>#VALUE!</v>
      </c>
      <c r="O744" s="81" t="e">
        <f t="shared" si="169"/>
        <v>#VALUE!</v>
      </c>
      <c r="P744" s="82" t="e">
        <f t="shared" si="170"/>
        <v>#VALUE!</v>
      </c>
      <c r="Q744" s="82" t="e">
        <f t="shared" si="178"/>
        <v>#VALUE!</v>
      </c>
      <c r="R744" s="82" t="b">
        <f t="shared" si="179"/>
        <v>0</v>
      </c>
      <c r="S744" s="72" t="str">
        <f t="shared" si="171"/>
        <v/>
      </c>
      <c r="T744" s="81" t="e" cm="1">
        <f t="array" aca="1" ref="T744" ca="1">TEXT(RIGHT(10-RIGHT(SUM(INDEX(1*(MID(MID(C744,1,1)*2,ROW(INDIRECT("1:"&amp;LEN(MID(C744,1,1)*2))),1)),,))+MID(C744,2,1)+
SUM(INDEX(1*(MID(MID(C744,3,1)*2,ROW(INDIRECT("1:"&amp;LEN(MID(C744,3,1)*2))),1)),,))+MID(C744,4,1)+
SUM(INDEX(1*(MID(MID(C744,5,1)*2,ROW(INDIRECT("1:"&amp;LEN(MID(C744,5,1)*2))),1)),,))+MID(C744,6,1)+
SUM(INDEX(1*(MID(MID(C744,8,1)*2,ROW(INDIRECT("1:"&amp;LEN(MID(C744,8,1)*2))),1)),,))+MID(C744,9,1)+
SUM(INDEX(1*(MID(MID(C744,10,1)*2,ROW(INDIRECT("1:"&amp;LEN(MID(C744,10,1)*2))),1)),,)),1),1),"0")</f>
        <v>#VALUE!</v>
      </c>
      <c r="U744" s="81" t="str">
        <f t="shared" si="172"/>
        <v/>
      </c>
      <c r="V744" s="83" t="b">
        <f t="shared" si="173"/>
        <v>0</v>
      </c>
      <c r="W744" s="112" t="e">
        <f>IF(#REF!="",FALSE,IF(OR(X744&gt;Z744,X744&lt;Y744),TRUE,FALSE))</f>
        <v>#REF!</v>
      </c>
      <c r="X744" s="112">
        <f t="shared" si="174"/>
        <v>0</v>
      </c>
      <c r="Y744" s="114" t="e">
        <f>#REF!-3/30</f>
        <v>#REF!</v>
      </c>
      <c r="Z744" s="115" t="e">
        <f>#REF!+1/30</f>
        <v>#REF!</v>
      </c>
    </row>
    <row r="745" spans="1:26" s="30" customFormat="1" x14ac:dyDescent="0.25">
      <c r="A745" s="19">
        <v>730</v>
      </c>
      <c r="B745" s="20"/>
      <c r="C745" s="149"/>
      <c r="D745" s="1"/>
      <c r="E745" s="1"/>
      <c r="F745" s="173"/>
      <c r="G745" s="55"/>
      <c r="H745" s="116" t="str">
        <f t="shared" si="175"/>
        <v/>
      </c>
      <c r="I745" s="35" t="b">
        <f t="shared" si="165"/>
        <v>0</v>
      </c>
      <c r="J745" s="80" t="str">
        <f t="shared" si="166"/>
        <v/>
      </c>
      <c r="K745" s="29" t="b">
        <f t="shared" si="176"/>
        <v>0</v>
      </c>
      <c r="L745" s="80" t="str">
        <f t="shared" si="177"/>
        <v/>
      </c>
      <c r="M745" s="81" t="e">
        <f t="shared" si="167"/>
        <v>#VALUE!</v>
      </c>
      <c r="N745" s="81" t="e">
        <f t="shared" si="168"/>
        <v>#VALUE!</v>
      </c>
      <c r="O745" s="81" t="e">
        <f t="shared" si="169"/>
        <v>#VALUE!</v>
      </c>
      <c r="P745" s="82" t="e">
        <f t="shared" si="170"/>
        <v>#VALUE!</v>
      </c>
      <c r="Q745" s="82" t="e">
        <f t="shared" si="178"/>
        <v>#VALUE!</v>
      </c>
      <c r="R745" s="82" t="b">
        <f t="shared" si="179"/>
        <v>0</v>
      </c>
      <c r="S745" s="72" t="str">
        <f t="shared" si="171"/>
        <v/>
      </c>
      <c r="T745" s="81" t="e" cm="1">
        <f t="array" aca="1" ref="T745" ca="1">TEXT(RIGHT(10-RIGHT(SUM(INDEX(1*(MID(MID(C745,1,1)*2,ROW(INDIRECT("1:"&amp;LEN(MID(C745,1,1)*2))),1)),,))+MID(C745,2,1)+
SUM(INDEX(1*(MID(MID(C745,3,1)*2,ROW(INDIRECT("1:"&amp;LEN(MID(C745,3,1)*2))),1)),,))+MID(C745,4,1)+
SUM(INDEX(1*(MID(MID(C745,5,1)*2,ROW(INDIRECT("1:"&amp;LEN(MID(C745,5,1)*2))),1)),,))+MID(C745,6,1)+
SUM(INDEX(1*(MID(MID(C745,8,1)*2,ROW(INDIRECT("1:"&amp;LEN(MID(C745,8,1)*2))),1)),,))+MID(C745,9,1)+
SUM(INDEX(1*(MID(MID(C745,10,1)*2,ROW(INDIRECT("1:"&amp;LEN(MID(C745,10,1)*2))),1)),,)),1),1),"0")</f>
        <v>#VALUE!</v>
      </c>
      <c r="U745" s="81" t="str">
        <f t="shared" si="172"/>
        <v/>
      </c>
      <c r="V745" s="83" t="b">
        <f t="shared" si="173"/>
        <v>0</v>
      </c>
      <c r="W745" s="112" t="e">
        <f>IF(#REF!="",FALSE,IF(OR(X745&gt;Z745,X745&lt;Y745),TRUE,FALSE))</f>
        <v>#REF!</v>
      </c>
      <c r="X745" s="112">
        <f t="shared" si="174"/>
        <v>0</v>
      </c>
      <c r="Y745" s="114" t="e">
        <f>#REF!-3/30</f>
        <v>#REF!</v>
      </c>
      <c r="Z745" s="115" t="e">
        <f>#REF!+1/30</f>
        <v>#REF!</v>
      </c>
    </row>
    <row r="746" spans="1:26" s="30" customFormat="1" x14ac:dyDescent="0.25">
      <c r="A746" s="19">
        <v>731</v>
      </c>
      <c r="B746" s="20"/>
      <c r="C746" s="149"/>
      <c r="D746" s="1"/>
      <c r="E746" s="1"/>
      <c r="F746" s="173"/>
      <c r="G746" s="55"/>
      <c r="H746" s="116" t="str">
        <f t="shared" si="175"/>
        <v/>
      </c>
      <c r="I746" s="35" t="b">
        <f t="shared" si="165"/>
        <v>0</v>
      </c>
      <c r="J746" s="80" t="str">
        <f t="shared" si="166"/>
        <v/>
      </c>
      <c r="K746" s="29" t="b">
        <f t="shared" si="176"/>
        <v>0</v>
      </c>
      <c r="L746" s="80" t="str">
        <f t="shared" si="177"/>
        <v/>
      </c>
      <c r="M746" s="81" t="e">
        <f t="shared" si="167"/>
        <v>#VALUE!</v>
      </c>
      <c r="N746" s="81" t="e">
        <f t="shared" si="168"/>
        <v>#VALUE!</v>
      </c>
      <c r="O746" s="81" t="e">
        <f t="shared" si="169"/>
        <v>#VALUE!</v>
      </c>
      <c r="P746" s="82" t="e">
        <f t="shared" si="170"/>
        <v>#VALUE!</v>
      </c>
      <c r="Q746" s="82" t="e">
        <f t="shared" si="178"/>
        <v>#VALUE!</v>
      </c>
      <c r="R746" s="82" t="b">
        <f t="shared" si="179"/>
        <v>0</v>
      </c>
      <c r="S746" s="72" t="str">
        <f t="shared" si="171"/>
        <v/>
      </c>
      <c r="T746" s="81" t="e" cm="1">
        <f t="array" aca="1" ref="T746" ca="1">TEXT(RIGHT(10-RIGHT(SUM(INDEX(1*(MID(MID(C746,1,1)*2,ROW(INDIRECT("1:"&amp;LEN(MID(C746,1,1)*2))),1)),,))+MID(C746,2,1)+
SUM(INDEX(1*(MID(MID(C746,3,1)*2,ROW(INDIRECT("1:"&amp;LEN(MID(C746,3,1)*2))),1)),,))+MID(C746,4,1)+
SUM(INDEX(1*(MID(MID(C746,5,1)*2,ROW(INDIRECT("1:"&amp;LEN(MID(C746,5,1)*2))),1)),,))+MID(C746,6,1)+
SUM(INDEX(1*(MID(MID(C746,8,1)*2,ROW(INDIRECT("1:"&amp;LEN(MID(C746,8,1)*2))),1)),,))+MID(C746,9,1)+
SUM(INDEX(1*(MID(MID(C746,10,1)*2,ROW(INDIRECT("1:"&amp;LEN(MID(C746,10,1)*2))),1)),,)),1),1),"0")</f>
        <v>#VALUE!</v>
      </c>
      <c r="U746" s="81" t="str">
        <f t="shared" si="172"/>
        <v/>
      </c>
      <c r="V746" s="83" t="b">
        <f t="shared" si="173"/>
        <v>0</v>
      </c>
      <c r="W746" s="112" t="e">
        <f>IF(#REF!="",FALSE,IF(OR(X746&gt;Z746,X746&lt;Y746),TRUE,FALSE))</f>
        <v>#REF!</v>
      </c>
      <c r="X746" s="112">
        <f t="shared" si="174"/>
        <v>0</v>
      </c>
      <c r="Y746" s="114" t="e">
        <f>#REF!-3/30</f>
        <v>#REF!</v>
      </c>
      <c r="Z746" s="115" t="e">
        <f>#REF!+1/30</f>
        <v>#REF!</v>
      </c>
    </row>
    <row r="747" spans="1:26" s="30" customFormat="1" x14ac:dyDescent="0.25">
      <c r="A747" s="19">
        <v>732</v>
      </c>
      <c r="B747" s="20"/>
      <c r="C747" s="149"/>
      <c r="D747" s="1"/>
      <c r="E747" s="1"/>
      <c r="F747" s="173"/>
      <c r="G747" s="55"/>
      <c r="H747" s="116" t="str">
        <f t="shared" si="175"/>
        <v/>
      </c>
      <c r="I747" s="35" t="b">
        <f t="shared" si="165"/>
        <v>0</v>
      </c>
      <c r="J747" s="80" t="str">
        <f t="shared" si="166"/>
        <v/>
      </c>
      <c r="K747" s="29" t="b">
        <f t="shared" si="176"/>
        <v>0</v>
      </c>
      <c r="L747" s="80" t="str">
        <f t="shared" si="177"/>
        <v/>
      </c>
      <c r="M747" s="81" t="e">
        <f t="shared" si="167"/>
        <v>#VALUE!</v>
      </c>
      <c r="N747" s="81" t="e">
        <f t="shared" si="168"/>
        <v>#VALUE!</v>
      </c>
      <c r="O747" s="81" t="e">
        <f t="shared" si="169"/>
        <v>#VALUE!</v>
      </c>
      <c r="P747" s="82" t="e">
        <f t="shared" si="170"/>
        <v>#VALUE!</v>
      </c>
      <c r="Q747" s="82" t="e">
        <f t="shared" si="178"/>
        <v>#VALUE!</v>
      </c>
      <c r="R747" s="82" t="b">
        <f t="shared" si="179"/>
        <v>0</v>
      </c>
      <c r="S747" s="72" t="str">
        <f t="shared" si="171"/>
        <v/>
      </c>
      <c r="T747" s="81" t="e" cm="1">
        <f t="array" aca="1" ref="T747" ca="1">TEXT(RIGHT(10-RIGHT(SUM(INDEX(1*(MID(MID(C747,1,1)*2,ROW(INDIRECT("1:"&amp;LEN(MID(C747,1,1)*2))),1)),,))+MID(C747,2,1)+
SUM(INDEX(1*(MID(MID(C747,3,1)*2,ROW(INDIRECT("1:"&amp;LEN(MID(C747,3,1)*2))),1)),,))+MID(C747,4,1)+
SUM(INDEX(1*(MID(MID(C747,5,1)*2,ROW(INDIRECT("1:"&amp;LEN(MID(C747,5,1)*2))),1)),,))+MID(C747,6,1)+
SUM(INDEX(1*(MID(MID(C747,8,1)*2,ROW(INDIRECT("1:"&amp;LEN(MID(C747,8,1)*2))),1)),,))+MID(C747,9,1)+
SUM(INDEX(1*(MID(MID(C747,10,1)*2,ROW(INDIRECT("1:"&amp;LEN(MID(C747,10,1)*2))),1)),,)),1),1),"0")</f>
        <v>#VALUE!</v>
      </c>
      <c r="U747" s="81" t="str">
        <f t="shared" si="172"/>
        <v/>
      </c>
      <c r="V747" s="83" t="b">
        <f t="shared" si="173"/>
        <v>0</v>
      </c>
      <c r="W747" s="112" t="e">
        <f>IF(#REF!="",FALSE,IF(OR(X747&gt;Z747,X747&lt;Y747),TRUE,FALSE))</f>
        <v>#REF!</v>
      </c>
      <c r="X747" s="112">
        <f t="shared" si="174"/>
        <v>0</v>
      </c>
      <c r="Y747" s="114" t="e">
        <f>#REF!-3/30</f>
        <v>#REF!</v>
      </c>
      <c r="Z747" s="115" t="e">
        <f>#REF!+1/30</f>
        <v>#REF!</v>
      </c>
    </row>
    <row r="748" spans="1:26" s="30" customFormat="1" x14ac:dyDescent="0.25">
      <c r="A748" s="19">
        <v>733</v>
      </c>
      <c r="B748" s="20"/>
      <c r="C748" s="149"/>
      <c r="D748" s="1"/>
      <c r="E748" s="1"/>
      <c r="F748" s="173"/>
      <c r="G748" s="55"/>
      <c r="H748" s="116" t="str">
        <f t="shared" si="175"/>
        <v/>
      </c>
      <c r="I748" s="35" t="b">
        <f t="shared" si="165"/>
        <v>0</v>
      </c>
      <c r="J748" s="80" t="str">
        <f t="shared" si="166"/>
        <v/>
      </c>
      <c r="K748" s="29" t="b">
        <f t="shared" si="176"/>
        <v>0</v>
      </c>
      <c r="L748" s="80" t="str">
        <f t="shared" si="177"/>
        <v/>
      </c>
      <c r="M748" s="81" t="e">
        <f t="shared" si="167"/>
        <v>#VALUE!</v>
      </c>
      <c r="N748" s="81" t="e">
        <f t="shared" si="168"/>
        <v>#VALUE!</v>
      </c>
      <c r="O748" s="81" t="e">
        <f t="shared" si="169"/>
        <v>#VALUE!</v>
      </c>
      <c r="P748" s="82" t="e">
        <f t="shared" si="170"/>
        <v>#VALUE!</v>
      </c>
      <c r="Q748" s="82" t="e">
        <f t="shared" si="178"/>
        <v>#VALUE!</v>
      </c>
      <c r="R748" s="82" t="b">
        <f t="shared" si="179"/>
        <v>0</v>
      </c>
      <c r="S748" s="72" t="str">
        <f t="shared" si="171"/>
        <v/>
      </c>
      <c r="T748" s="81" t="e" cm="1">
        <f t="array" aca="1" ref="T748" ca="1">TEXT(RIGHT(10-RIGHT(SUM(INDEX(1*(MID(MID(C748,1,1)*2,ROW(INDIRECT("1:"&amp;LEN(MID(C748,1,1)*2))),1)),,))+MID(C748,2,1)+
SUM(INDEX(1*(MID(MID(C748,3,1)*2,ROW(INDIRECT("1:"&amp;LEN(MID(C748,3,1)*2))),1)),,))+MID(C748,4,1)+
SUM(INDEX(1*(MID(MID(C748,5,1)*2,ROW(INDIRECT("1:"&amp;LEN(MID(C748,5,1)*2))),1)),,))+MID(C748,6,1)+
SUM(INDEX(1*(MID(MID(C748,8,1)*2,ROW(INDIRECT("1:"&amp;LEN(MID(C748,8,1)*2))),1)),,))+MID(C748,9,1)+
SUM(INDEX(1*(MID(MID(C748,10,1)*2,ROW(INDIRECT("1:"&amp;LEN(MID(C748,10,1)*2))),1)),,)),1),1),"0")</f>
        <v>#VALUE!</v>
      </c>
      <c r="U748" s="81" t="str">
        <f t="shared" si="172"/>
        <v/>
      </c>
      <c r="V748" s="83" t="b">
        <f t="shared" si="173"/>
        <v>0</v>
      </c>
      <c r="W748" s="112" t="e">
        <f>IF(#REF!="",FALSE,IF(OR(X748&gt;Z748,X748&lt;Y748),TRUE,FALSE))</f>
        <v>#REF!</v>
      </c>
      <c r="X748" s="112">
        <f t="shared" si="174"/>
        <v>0</v>
      </c>
      <c r="Y748" s="114" t="e">
        <f>#REF!-3/30</f>
        <v>#REF!</v>
      </c>
      <c r="Z748" s="115" t="e">
        <f>#REF!+1/30</f>
        <v>#REF!</v>
      </c>
    </row>
    <row r="749" spans="1:26" s="30" customFormat="1" x14ac:dyDescent="0.25">
      <c r="A749" s="19">
        <v>734</v>
      </c>
      <c r="B749" s="20"/>
      <c r="C749" s="149"/>
      <c r="D749" s="1"/>
      <c r="E749" s="1"/>
      <c r="F749" s="173"/>
      <c r="G749" s="55"/>
      <c r="H749" s="116" t="str">
        <f t="shared" si="175"/>
        <v/>
      </c>
      <c r="I749" s="35" t="b">
        <f t="shared" si="165"/>
        <v>0</v>
      </c>
      <c r="J749" s="80" t="str">
        <f t="shared" si="166"/>
        <v/>
      </c>
      <c r="K749" s="29" t="b">
        <f t="shared" si="176"/>
        <v>0</v>
      </c>
      <c r="L749" s="80" t="str">
        <f t="shared" si="177"/>
        <v/>
      </c>
      <c r="M749" s="81" t="e">
        <f t="shared" si="167"/>
        <v>#VALUE!</v>
      </c>
      <c r="N749" s="81" t="e">
        <f t="shared" si="168"/>
        <v>#VALUE!</v>
      </c>
      <c r="O749" s="81" t="e">
        <f t="shared" si="169"/>
        <v>#VALUE!</v>
      </c>
      <c r="P749" s="82" t="e">
        <f t="shared" si="170"/>
        <v>#VALUE!</v>
      </c>
      <c r="Q749" s="82" t="e">
        <f t="shared" si="178"/>
        <v>#VALUE!</v>
      </c>
      <c r="R749" s="82" t="b">
        <f t="shared" si="179"/>
        <v>0</v>
      </c>
      <c r="S749" s="72" t="str">
        <f t="shared" si="171"/>
        <v/>
      </c>
      <c r="T749" s="81" t="e" cm="1">
        <f t="array" aca="1" ref="T749" ca="1">TEXT(RIGHT(10-RIGHT(SUM(INDEX(1*(MID(MID(C749,1,1)*2,ROW(INDIRECT("1:"&amp;LEN(MID(C749,1,1)*2))),1)),,))+MID(C749,2,1)+
SUM(INDEX(1*(MID(MID(C749,3,1)*2,ROW(INDIRECT("1:"&amp;LEN(MID(C749,3,1)*2))),1)),,))+MID(C749,4,1)+
SUM(INDEX(1*(MID(MID(C749,5,1)*2,ROW(INDIRECT("1:"&amp;LEN(MID(C749,5,1)*2))),1)),,))+MID(C749,6,1)+
SUM(INDEX(1*(MID(MID(C749,8,1)*2,ROW(INDIRECT("1:"&amp;LEN(MID(C749,8,1)*2))),1)),,))+MID(C749,9,1)+
SUM(INDEX(1*(MID(MID(C749,10,1)*2,ROW(INDIRECT("1:"&amp;LEN(MID(C749,10,1)*2))),1)),,)),1),1),"0")</f>
        <v>#VALUE!</v>
      </c>
      <c r="U749" s="81" t="str">
        <f t="shared" si="172"/>
        <v/>
      </c>
      <c r="V749" s="83" t="b">
        <f t="shared" si="173"/>
        <v>0</v>
      </c>
      <c r="W749" s="112" t="e">
        <f>IF(#REF!="",FALSE,IF(OR(X749&gt;Z749,X749&lt;Y749),TRUE,FALSE))</f>
        <v>#REF!</v>
      </c>
      <c r="X749" s="112">
        <f t="shared" si="174"/>
        <v>0</v>
      </c>
      <c r="Y749" s="114" t="e">
        <f>#REF!-3/30</f>
        <v>#REF!</v>
      </c>
      <c r="Z749" s="115" t="e">
        <f>#REF!+1/30</f>
        <v>#REF!</v>
      </c>
    </row>
    <row r="750" spans="1:26" s="30" customFormat="1" x14ac:dyDescent="0.25">
      <c r="A750" s="19">
        <v>735</v>
      </c>
      <c r="B750" s="20"/>
      <c r="C750" s="149"/>
      <c r="D750" s="1"/>
      <c r="E750" s="1"/>
      <c r="F750" s="173"/>
      <c r="G750" s="55"/>
      <c r="H750" s="116" t="str">
        <f t="shared" si="175"/>
        <v/>
      </c>
      <c r="I750" s="35" t="b">
        <f t="shared" si="165"/>
        <v>0</v>
      </c>
      <c r="J750" s="80" t="str">
        <f t="shared" si="166"/>
        <v/>
      </c>
      <c r="K750" s="29" t="b">
        <f t="shared" si="176"/>
        <v>0</v>
      </c>
      <c r="L750" s="80" t="str">
        <f t="shared" si="177"/>
        <v/>
      </c>
      <c r="M750" s="81" t="e">
        <f t="shared" si="167"/>
        <v>#VALUE!</v>
      </c>
      <c r="N750" s="81" t="e">
        <f t="shared" si="168"/>
        <v>#VALUE!</v>
      </c>
      <c r="O750" s="81" t="e">
        <f t="shared" si="169"/>
        <v>#VALUE!</v>
      </c>
      <c r="P750" s="82" t="e">
        <f t="shared" si="170"/>
        <v>#VALUE!</v>
      </c>
      <c r="Q750" s="82" t="e">
        <f t="shared" si="178"/>
        <v>#VALUE!</v>
      </c>
      <c r="R750" s="82" t="b">
        <f t="shared" si="179"/>
        <v>0</v>
      </c>
      <c r="S750" s="72" t="str">
        <f t="shared" si="171"/>
        <v/>
      </c>
      <c r="T750" s="81" t="e" cm="1">
        <f t="array" aca="1" ref="T750" ca="1">TEXT(RIGHT(10-RIGHT(SUM(INDEX(1*(MID(MID(C750,1,1)*2,ROW(INDIRECT("1:"&amp;LEN(MID(C750,1,1)*2))),1)),,))+MID(C750,2,1)+
SUM(INDEX(1*(MID(MID(C750,3,1)*2,ROW(INDIRECT("1:"&amp;LEN(MID(C750,3,1)*2))),1)),,))+MID(C750,4,1)+
SUM(INDEX(1*(MID(MID(C750,5,1)*2,ROW(INDIRECT("1:"&amp;LEN(MID(C750,5,1)*2))),1)),,))+MID(C750,6,1)+
SUM(INDEX(1*(MID(MID(C750,8,1)*2,ROW(INDIRECT("1:"&amp;LEN(MID(C750,8,1)*2))),1)),,))+MID(C750,9,1)+
SUM(INDEX(1*(MID(MID(C750,10,1)*2,ROW(INDIRECT("1:"&amp;LEN(MID(C750,10,1)*2))),1)),,)),1),1),"0")</f>
        <v>#VALUE!</v>
      </c>
      <c r="U750" s="81" t="str">
        <f t="shared" si="172"/>
        <v/>
      </c>
      <c r="V750" s="83" t="b">
        <f t="shared" si="173"/>
        <v>0</v>
      </c>
      <c r="W750" s="112" t="e">
        <f>IF(#REF!="",FALSE,IF(OR(X750&gt;Z750,X750&lt;Y750),TRUE,FALSE))</f>
        <v>#REF!</v>
      </c>
      <c r="X750" s="112">
        <f t="shared" si="174"/>
        <v>0</v>
      </c>
      <c r="Y750" s="114" t="e">
        <f>#REF!-3/30</f>
        <v>#REF!</v>
      </c>
      <c r="Z750" s="115" t="e">
        <f>#REF!+1/30</f>
        <v>#REF!</v>
      </c>
    </row>
    <row r="751" spans="1:26" s="30" customFormat="1" x14ac:dyDescent="0.25">
      <c r="A751" s="19">
        <v>736</v>
      </c>
      <c r="B751" s="20"/>
      <c r="C751" s="149"/>
      <c r="D751" s="1"/>
      <c r="E751" s="1"/>
      <c r="F751" s="173"/>
      <c r="G751" s="55"/>
      <c r="H751" s="116" t="str">
        <f t="shared" si="175"/>
        <v/>
      </c>
      <c r="I751" s="35" t="b">
        <f t="shared" si="165"/>
        <v>0</v>
      </c>
      <c r="J751" s="80" t="str">
        <f t="shared" si="166"/>
        <v/>
      </c>
      <c r="K751" s="29" t="b">
        <f t="shared" si="176"/>
        <v>0</v>
      </c>
      <c r="L751" s="80" t="str">
        <f t="shared" si="177"/>
        <v/>
      </c>
      <c r="M751" s="81" t="e">
        <f t="shared" si="167"/>
        <v>#VALUE!</v>
      </c>
      <c r="N751" s="81" t="e">
        <f t="shared" si="168"/>
        <v>#VALUE!</v>
      </c>
      <c r="O751" s="81" t="e">
        <f t="shared" si="169"/>
        <v>#VALUE!</v>
      </c>
      <c r="P751" s="82" t="e">
        <f t="shared" si="170"/>
        <v>#VALUE!</v>
      </c>
      <c r="Q751" s="82" t="e">
        <f t="shared" si="178"/>
        <v>#VALUE!</v>
      </c>
      <c r="R751" s="82" t="b">
        <f t="shared" si="179"/>
        <v>0</v>
      </c>
      <c r="S751" s="72" t="str">
        <f t="shared" si="171"/>
        <v/>
      </c>
      <c r="T751" s="81" t="e" cm="1">
        <f t="array" aca="1" ref="T751" ca="1">TEXT(RIGHT(10-RIGHT(SUM(INDEX(1*(MID(MID(C751,1,1)*2,ROW(INDIRECT("1:"&amp;LEN(MID(C751,1,1)*2))),1)),,))+MID(C751,2,1)+
SUM(INDEX(1*(MID(MID(C751,3,1)*2,ROW(INDIRECT("1:"&amp;LEN(MID(C751,3,1)*2))),1)),,))+MID(C751,4,1)+
SUM(INDEX(1*(MID(MID(C751,5,1)*2,ROW(INDIRECT("1:"&amp;LEN(MID(C751,5,1)*2))),1)),,))+MID(C751,6,1)+
SUM(INDEX(1*(MID(MID(C751,8,1)*2,ROW(INDIRECT("1:"&amp;LEN(MID(C751,8,1)*2))),1)),,))+MID(C751,9,1)+
SUM(INDEX(1*(MID(MID(C751,10,1)*2,ROW(INDIRECT("1:"&amp;LEN(MID(C751,10,1)*2))),1)),,)),1),1),"0")</f>
        <v>#VALUE!</v>
      </c>
      <c r="U751" s="81" t="str">
        <f t="shared" si="172"/>
        <v/>
      </c>
      <c r="V751" s="83" t="b">
        <f t="shared" si="173"/>
        <v>0</v>
      </c>
      <c r="W751" s="112" t="e">
        <f>IF(#REF!="",FALSE,IF(OR(X751&gt;Z751,X751&lt;Y751),TRUE,FALSE))</f>
        <v>#REF!</v>
      </c>
      <c r="X751" s="112">
        <f t="shared" si="174"/>
        <v>0</v>
      </c>
      <c r="Y751" s="114" t="e">
        <f>#REF!-3/30</f>
        <v>#REF!</v>
      </c>
      <c r="Z751" s="115" t="e">
        <f>#REF!+1/30</f>
        <v>#REF!</v>
      </c>
    </row>
    <row r="752" spans="1:26" s="30" customFormat="1" x14ac:dyDescent="0.25">
      <c r="A752" s="19">
        <v>737</v>
      </c>
      <c r="B752" s="20"/>
      <c r="C752" s="149"/>
      <c r="D752" s="1"/>
      <c r="E752" s="1"/>
      <c r="F752" s="173"/>
      <c r="G752" s="55"/>
      <c r="H752" s="116" t="str">
        <f t="shared" si="175"/>
        <v/>
      </c>
      <c r="I752" s="35" t="b">
        <f t="shared" si="165"/>
        <v>0</v>
      </c>
      <c r="J752" s="80" t="str">
        <f t="shared" si="166"/>
        <v/>
      </c>
      <c r="K752" s="29" t="b">
        <f t="shared" si="176"/>
        <v>0</v>
      </c>
      <c r="L752" s="80" t="str">
        <f t="shared" si="177"/>
        <v/>
      </c>
      <c r="M752" s="81" t="e">
        <f t="shared" si="167"/>
        <v>#VALUE!</v>
      </c>
      <c r="N752" s="81" t="e">
        <f t="shared" si="168"/>
        <v>#VALUE!</v>
      </c>
      <c r="O752" s="81" t="e">
        <f t="shared" si="169"/>
        <v>#VALUE!</v>
      </c>
      <c r="P752" s="82" t="e">
        <f t="shared" si="170"/>
        <v>#VALUE!</v>
      </c>
      <c r="Q752" s="82" t="e">
        <f t="shared" si="178"/>
        <v>#VALUE!</v>
      </c>
      <c r="R752" s="82" t="b">
        <f t="shared" si="179"/>
        <v>0</v>
      </c>
      <c r="S752" s="72" t="str">
        <f t="shared" si="171"/>
        <v/>
      </c>
      <c r="T752" s="81" t="e" cm="1">
        <f t="array" aca="1" ref="T752" ca="1">TEXT(RIGHT(10-RIGHT(SUM(INDEX(1*(MID(MID(C752,1,1)*2,ROW(INDIRECT("1:"&amp;LEN(MID(C752,1,1)*2))),1)),,))+MID(C752,2,1)+
SUM(INDEX(1*(MID(MID(C752,3,1)*2,ROW(INDIRECT("1:"&amp;LEN(MID(C752,3,1)*2))),1)),,))+MID(C752,4,1)+
SUM(INDEX(1*(MID(MID(C752,5,1)*2,ROW(INDIRECT("1:"&amp;LEN(MID(C752,5,1)*2))),1)),,))+MID(C752,6,1)+
SUM(INDEX(1*(MID(MID(C752,8,1)*2,ROW(INDIRECT("1:"&amp;LEN(MID(C752,8,1)*2))),1)),,))+MID(C752,9,1)+
SUM(INDEX(1*(MID(MID(C752,10,1)*2,ROW(INDIRECT("1:"&amp;LEN(MID(C752,10,1)*2))),1)),,)),1),1),"0")</f>
        <v>#VALUE!</v>
      </c>
      <c r="U752" s="81" t="str">
        <f t="shared" si="172"/>
        <v/>
      </c>
      <c r="V752" s="83" t="b">
        <f t="shared" si="173"/>
        <v>0</v>
      </c>
      <c r="W752" s="112" t="e">
        <f>IF(#REF!="",FALSE,IF(OR(X752&gt;Z752,X752&lt;Y752),TRUE,FALSE))</f>
        <v>#REF!</v>
      </c>
      <c r="X752" s="112">
        <f t="shared" si="174"/>
        <v>0</v>
      </c>
      <c r="Y752" s="114" t="e">
        <f>#REF!-3/30</f>
        <v>#REF!</v>
      </c>
      <c r="Z752" s="115" t="e">
        <f>#REF!+1/30</f>
        <v>#REF!</v>
      </c>
    </row>
    <row r="753" spans="1:26" s="30" customFormat="1" x14ac:dyDescent="0.25">
      <c r="A753" s="19">
        <v>738</v>
      </c>
      <c r="B753" s="20"/>
      <c r="C753" s="149"/>
      <c r="D753" s="1"/>
      <c r="E753" s="1"/>
      <c r="F753" s="173"/>
      <c r="G753" s="55"/>
      <c r="H753" s="116" t="str">
        <f t="shared" si="175"/>
        <v/>
      </c>
      <c r="I753" s="35" t="b">
        <f t="shared" si="165"/>
        <v>0</v>
      </c>
      <c r="J753" s="80" t="str">
        <f t="shared" si="166"/>
        <v/>
      </c>
      <c r="K753" s="29" t="b">
        <f t="shared" si="176"/>
        <v>0</v>
      </c>
      <c r="L753" s="80" t="str">
        <f t="shared" si="177"/>
        <v/>
      </c>
      <c r="M753" s="81" t="e">
        <f t="shared" si="167"/>
        <v>#VALUE!</v>
      </c>
      <c r="N753" s="81" t="e">
        <f t="shared" si="168"/>
        <v>#VALUE!</v>
      </c>
      <c r="O753" s="81" t="e">
        <f t="shared" si="169"/>
        <v>#VALUE!</v>
      </c>
      <c r="P753" s="82" t="e">
        <f t="shared" si="170"/>
        <v>#VALUE!</v>
      </c>
      <c r="Q753" s="82" t="e">
        <f t="shared" si="178"/>
        <v>#VALUE!</v>
      </c>
      <c r="R753" s="82" t="b">
        <f t="shared" si="179"/>
        <v>0</v>
      </c>
      <c r="S753" s="72" t="str">
        <f t="shared" si="171"/>
        <v/>
      </c>
      <c r="T753" s="81" t="e" cm="1">
        <f t="array" aca="1" ref="T753" ca="1">TEXT(RIGHT(10-RIGHT(SUM(INDEX(1*(MID(MID(C753,1,1)*2,ROW(INDIRECT("1:"&amp;LEN(MID(C753,1,1)*2))),1)),,))+MID(C753,2,1)+
SUM(INDEX(1*(MID(MID(C753,3,1)*2,ROW(INDIRECT("1:"&amp;LEN(MID(C753,3,1)*2))),1)),,))+MID(C753,4,1)+
SUM(INDEX(1*(MID(MID(C753,5,1)*2,ROW(INDIRECT("1:"&amp;LEN(MID(C753,5,1)*2))),1)),,))+MID(C753,6,1)+
SUM(INDEX(1*(MID(MID(C753,8,1)*2,ROW(INDIRECT("1:"&amp;LEN(MID(C753,8,1)*2))),1)),,))+MID(C753,9,1)+
SUM(INDEX(1*(MID(MID(C753,10,1)*2,ROW(INDIRECT("1:"&amp;LEN(MID(C753,10,1)*2))),1)),,)),1),1),"0")</f>
        <v>#VALUE!</v>
      </c>
      <c r="U753" s="81" t="str">
        <f t="shared" si="172"/>
        <v/>
      </c>
      <c r="V753" s="83" t="b">
        <f t="shared" si="173"/>
        <v>0</v>
      </c>
      <c r="W753" s="112" t="e">
        <f>IF(#REF!="",FALSE,IF(OR(X753&gt;Z753,X753&lt;Y753),TRUE,FALSE))</f>
        <v>#REF!</v>
      </c>
      <c r="X753" s="112">
        <f t="shared" si="174"/>
        <v>0</v>
      </c>
      <c r="Y753" s="114" t="e">
        <f>#REF!-3/30</f>
        <v>#REF!</v>
      </c>
      <c r="Z753" s="115" t="e">
        <f>#REF!+1/30</f>
        <v>#REF!</v>
      </c>
    </row>
    <row r="754" spans="1:26" s="30" customFormat="1" x14ac:dyDescent="0.25">
      <c r="A754" s="19">
        <v>739</v>
      </c>
      <c r="B754" s="20"/>
      <c r="C754" s="149"/>
      <c r="D754" s="1"/>
      <c r="E754" s="1"/>
      <c r="F754" s="173"/>
      <c r="G754" s="55"/>
      <c r="H754" s="116" t="str">
        <f t="shared" si="175"/>
        <v/>
      </c>
      <c r="I754" s="35" t="b">
        <f t="shared" si="165"/>
        <v>0</v>
      </c>
      <c r="J754" s="80" t="str">
        <f t="shared" si="166"/>
        <v/>
      </c>
      <c r="K754" s="29" t="b">
        <f t="shared" si="176"/>
        <v>0</v>
      </c>
      <c r="L754" s="80" t="str">
        <f t="shared" si="177"/>
        <v/>
      </c>
      <c r="M754" s="81" t="e">
        <f t="shared" si="167"/>
        <v>#VALUE!</v>
      </c>
      <c r="N754" s="81" t="e">
        <f t="shared" si="168"/>
        <v>#VALUE!</v>
      </c>
      <c r="O754" s="81" t="e">
        <f t="shared" si="169"/>
        <v>#VALUE!</v>
      </c>
      <c r="P754" s="82" t="e">
        <f t="shared" si="170"/>
        <v>#VALUE!</v>
      </c>
      <c r="Q754" s="82" t="e">
        <f t="shared" si="178"/>
        <v>#VALUE!</v>
      </c>
      <c r="R754" s="82" t="b">
        <f t="shared" si="179"/>
        <v>0</v>
      </c>
      <c r="S754" s="72" t="str">
        <f t="shared" si="171"/>
        <v/>
      </c>
      <c r="T754" s="81" t="e" cm="1">
        <f t="array" aca="1" ref="T754" ca="1">TEXT(RIGHT(10-RIGHT(SUM(INDEX(1*(MID(MID(C754,1,1)*2,ROW(INDIRECT("1:"&amp;LEN(MID(C754,1,1)*2))),1)),,))+MID(C754,2,1)+
SUM(INDEX(1*(MID(MID(C754,3,1)*2,ROW(INDIRECT("1:"&amp;LEN(MID(C754,3,1)*2))),1)),,))+MID(C754,4,1)+
SUM(INDEX(1*(MID(MID(C754,5,1)*2,ROW(INDIRECT("1:"&amp;LEN(MID(C754,5,1)*2))),1)),,))+MID(C754,6,1)+
SUM(INDEX(1*(MID(MID(C754,8,1)*2,ROW(INDIRECT("1:"&amp;LEN(MID(C754,8,1)*2))),1)),,))+MID(C754,9,1)+
SUM(INDEX(1*(MID(MID(C754,10,1)*2,ROW(INDIRECT("1:"&amp;LEN(MID(C754,10,1)*2))),1)),,)),1),1),"0")</f>
        <v>#VALUE!</v>
      </c>
      <c r="U754" s="81" t="str">
        <f t="shared" si="172"/>
        <v/>
      </c>
      <c r="V754" s="83" t="b">
        <f t="shared" si="173"/>
        <v>0</v>
      </c>
      <c r="W754" s="112" t="e">
        <f>IF(#REF!="",FALSE,IF(OR(X754&gt;Z754,X754&lt;Y754),TRUE,FALSE))</f>
        <v>#REF!</v>
      </c>
      <c r="X754" s="112">
        <f t="shared" si="174"/>
        <v>0</v>
      </c>
      <c r="Y754" s="114" t="e">
        <f>#REF!-3/30</f>
        <v>#REF!</v>
      </c>
      <c r="Z754" s="115" t="e">
        <f>#REF!+1/30</f>
        <v>#REF!</v>
      </c>
    </row>
    <row r="755" spans="1:26" s="30" customFormat="1" x14ac:dyDescent="0.25">
      <c r="A755" s="19">
        <v>740</v>
      </c>
      <c r="B755" s="20"/>
      <c r="C755" s="149"/>
      <c r="D755" s="1"/>
      <c r="E755" s="1"/>
      <c r="F755" s="173"/>
      <c r="G755" s="55"/>
      <c r="H755" s="116" t="str">
        <f t="shared" si="175"/>
        <v/>
      </c>
      <c r="I755" s="35" t="b">
        <f t="shared" si="165"/>
        <v>0</v>
      </c>
      <c r="J755" s="80" t="str">
        <f t="shared" si="166"/>
        <v/>
      </c>
      <c r="K755" s="29" t="b">
        <f t="shared" si="176"/>
        <v>0</v>
      </c>
      <c r="L755" s="80" t="str">
        <f t="shared" si="177"/>
        <v/>
      </c>
      <c r="M755" s="81" t="e">
        <f t="shared" si="167"/>
        <v>#VALUE!</v>
      </c>
      <c r="N755" s="81" t="e">
        <f t="shared" si="168"/>
        <v>#VALUE!</v>
      </c>
      <c r="O755" s="81" t="e">
        <f t="shared" si="169"/>
        <v>#VALUE!</v>
      </c>
      <c r="P755" s="82" t="e">
        <f t="shared" si="170"/>
        <v>#VALUE!</v>
      </c>
      <c r="Q755" s="82" t="e">
        <f t="shared" si="178"/>
        <v>#VALUE!</v>
      </c>
      <c r="R755" s="82" t="b">
        <f t="shared" si="179"/>
        <v>0</v>
      </c>
      <c r="S755" s="72" t="str">
        <f t="shared" si="171"/>
        <v/>
      </c>
      <c r="T755" s="81" t="e" cm="1">
        <f t="array" aca="1" ref="T755" ca="1">TEXT(RIGHT(10-RIGHT(SUM(INDEX(1*(MID(MID(C755,1,1)*2,ROW(INDIRECT("1:"&amp;LEN(MID(C755,1,1)*2))),1)),,))+MID(C755,2,1)+
SUM(INDEX(1*(MID(MID(C755,3,1)*2,ROW(INDIRECT("1:"&amp;LEN(MID(C755,3,1)*2))),1)),,))+MID(C755,4,1)+
SUM(INDEX(1*(MID(MID(C755,5,1)*2,ROW(INDIRECT("1:"&amp;LEN(MID(C755,5,1)*2))),1)),,))+MID(C755,6,1)+
SUM(INDEX(1*(MID(MID(C755,8,1)*2,ROW(INDIRECT("1:"&amp;LEN(MID(C755,8,1)*2))),1)),,))+MID(C755,9,1)+
SUM(INDEX(1*(MID(MID(C755,10,1)*2,ROW(INDIRECT("1:"&amp;LEN(MID(C755,10,1)*2))),1)),,)),1),1),"0")</f>
        <v>#VALUE!</v>
      </c>
      <c r="U755" s="81" t="str">
        <f t="shared" si="172"/>
        <v/>
      </c>
      <c r="V755" s="83" t="b">
        <f t="shared" si="173"/>
        <v>0</v>
      </c>
      <c r="W755" s="112" t="e">
        <f>IF(#REF!="",FALSE,IF(OR(X755&gt;Z755,X755&lt;Y755),TRUE,FALSE))</f>
        <v>#REF!</v>
      </c>
      <c r="X755" s="112">
        <f t="shared" si="174"/>
        <v>0</v>
      </c>
      <c r="Y755" s="114" t="e">
        <f>#REF!-3/30</f>
        <v>#REF!</v>
      </c>
      <c r="Z755" s="115" t="e">
        <f>#REF!+1/30</f>
        <v>#REF!</v>
      </c>
    </row>
    <row r="756" spans="1:26" s="30" customFormat="1" x14ac:dyDescent="0.25">
      <c r="A756" s="19">
        <v>741</v>
      </c>
      <c r="B756" s="20"/>
      <c r="C756" s="149"/>
      <c r="D756" s="1"/>
      <c r="E756" s="1"/>
      <c r="F756" s="173"/>
      <c r="G756" s="55"/>
      <c r="H756" s="116" t="str">
        <f t="shared" si="175"/>
        <v/>
      </c>
      <c r="I756" s="35" t="b">
        <f t="shared" si="165"/>
        <v>0</v>
      </c>
      <c r="J756" s="80" t="str">
        <f t="shared" si="166"/>
        <v/>
      </c>
      <c r="K756" s="29" t="b">
        <f t="shared" si="176"/>
        <v>0</v>
      </c>
      <c r="L756" s="80" t="str">
        <f t="shared" si="177"/>
        <v/>
      </c>
      <c r="M756" s="81" t="e">
        <f t="shared" si="167"/>
        <v>#VALUE!</v>
      </c>
      <c r="N756" s="81" t="e">
        <f t="shared" si="168"/>
        <v>#VALUE!</v>
      </c>
      <c r="O756" s="81" t="e">
        <f t="shared" si="169"/>
        <v>#VALUE!</v>
      </c>
      <c r="P756" s="82" t="e">
        <f t="shared" si="170"/>
        <v>#VALUE!</v>
      </c>
      <c r="Q756" s="82" t="e">
        <f t="shared" si="178"/>
        <v>#VALUE!</v>
      </c>
      <c r="R756" s="82" t="b">
        <f t="shared" si="179"/>
        <v>0</v>
      </c>
      <c r="S756" s="72" t="str">
        <f t="shared" si="171"/>
        <v/>
      </c>
      <c r="T756" s="81" t="e" cm="1">
        <f t="array" aca="1" ref="T756" ca="1">TEXT(RIGHT(10-RIGHT(SUM(INDEX(1*(MID(MID(C756,1,1)*2,ROW(INDIRECT("1:"&amp;LEN(MID(C756,1,1)*2))),1)),,))+MID(C756,2,1)+
SUM(INDEX(1*(MID(MID(C756,3,1)*2,ROW(INDIRECT("1:"&amp;LEN(MID(C756,3,1)*2))),1)),,))+MID(C756,4,1)+
SUM(INDEX(1*(MID(MID(C756,5,1)*2,ROW(INDIRECT("1:"&amp;LEN(MID(C756,5,1)*2))),1)),,))+MID(C756,6,1)+
SUM(INDEX(1*(MID(MID(C756,8,1)*2,ROW(INDIRECT("1:"&amp;LEN(MID(C756,8,1)*2))),1)),,))+MID(C756,9,1)+
SUM(INDEX(1*(MID(MID(C756,10,1)*2,ROW(INDIRECT("1:"&amp;LEN(MID(C756,10,1)*2))),1)),,)),1),1),"0")</f>
        <v>#VALUE!</v>
      </c>
      <c r="U756" s="81" t="str">
        <f t="shared" si="172"/>
        <v/>
      </c>
      <c r="V756" s="83" t="b">
        <f t="shared" si="173"/>
        <v>0</v>
      </c>
      <c r="W756" s="112" t="e">
        <f>IF(#REF!="",FALSE,IF(OR(X756&gt;Z756,X756&lt;Y756),TRUE,FALSE))</f>
        <v>#REF!</v>
      </c>
      <c r="X756" s="112">
        <f t="shared" si="174"/>
        <v>0</v>
      </c>
      <c r="Y756" s="114" t="e">
        <f>#REF!-3/30</f>
        <v>#REF!</v>
      </c>
      <c r="Z756" s="115" t="e">
        <f>#REF!+1/30</f>
        <v>#REF!</v>
      </c>
    </row>
    <row r="757" spans="1:26" s="30" customFormat="1" x14ac:dyDescent="0.25">
      <c r="A757" s="19">
        <v>742</v>
      </c>
      <c r="B757" s="20"/>
      <c r="C757" s="149"/>
      <c r="D757" s="1"/>
      <c r="E757" s="1"/>
      <c r="F757" s="173"/>
      <c r="G757" s="55"/>
      <c r="H757" s="116" t="str">
        <f t="shared" si="175"/>
        <v/>
      </c>
      <c r="I757" s="35" t="b">
        <f t="shared" si="165"/>
        <v>0</v>
      </c>
      <c r="J757" s="80" t="str">
        <f t="shared" si="166"/>
        <v/>
      </c>
      <c r="K757" s="29" t="b">
        <f t="shared" si="176"/>
        <v>0</v>
      </c>
      <c r="L757" s="80" t="str">
        <f t="shared" si="177"/>
        <v/>
      </c>
      <c r="M757" s="81" t="e">
        <f t="shared" si="167"/>
        <v>#VALUE!</v>
      </c>
      <c r="N757" s="81" t="e">
        <f t="shared" si="168"/>
        <v>#VALUE!</v>
      </c>
      <c r="O757" s="81" t="e">
        <f t="shared" si="169"/>
        <v>#VALUE!</v>
      </c>
      <c r="P757" s="82" t="e">
        <f t="shared" si="170"/>
        <v>#VALUE!</v>
      </c>
      <c r="Q757" s="82" t="e">
        <f t="shared" si="178"/>
        <v>#VALUE!</v>
      </c>
      <c r="R757" s="82" t="b">
        <f t="shared" si="179"/>
        <v>0</v>
      </c>
      <c r="S757" s="72" t="str">
        <f t="shared" si="171"/>
        <v/>
      </c>
      <c r="T757" s="81" t="e" cm="1">
        <f t="array" aca="1" ref="T757" ca="1">TEXT(RIGHT(10-RIGHT(SUM(INDEX(1*(MID(MID(C757,1,1)*2,ROW(INDIRECT("1:"&amp;LEN(MID(C757,1,1)*2))),1)),,))+MID(C757,2,1)+
SUM(INDEX(1*(MID(MID(C757,3,1)*2,ROW(INDIRECT("1:"&amp;LEN(MID(C757,3,1)*2))),1)),,))+MID(C757,4,1)+
SUM(INDEX(1*(MID(MID(C757,5,1)*2,ROW(INDIRECT("1:"&amp;LEN(MID(C757,5,1)*2))),1)),,))+MID(C757,6,1)+
SUM(INDEX(1*(MID(MID(C757,8,1)*2,ROW(INDIRECT("1:"&amp;LEN(MID(C757,8,1)*2))),1)),,))+MID(C757,9,1)+
SUM(INDEX(1*(MID(MID(C757,10,1)*2,ROW(INDIRECT("1:"&amp;LEN(MID(C757,10,1)*2))),1)),,)),1),1),"0")</f>
        <v>#VALUE!</v>
      </c>
      <c r="U757" s="81" t="str">
        <f t="shared" si="172"/>
        <v/>
      </c>
      <c r="V757" s="83" t="b">
        <f t="shared" si="173"/>
        <v>0</v>
      </c>
      <c r="W757" s="112" t="e">
        <f>IF(#REF!="",FALSE,IF(OR(X757&gt;Z757,X757&lt;Y757),TRUE,FALSE))</f>
        <v>#REF!</v>
      </c>
      <c r="X757" s="112">
        <f t="shared" si="174"/>
        <v>0</v>
      </c>
      <c r="Y757" s="114" t="e">
        <f>#REF!-3/30</f>
        <v>#REF!</v>
      </c>
      <c r="Z757" s="115" t="e">
        <f>#REF!+1/30</f>
        <v>#REF!</v>
      </c>
    </row>
    <row r="758" spans="1:26" s="30" customFormat="1" x14ac:dyDescent="0.25">
      <c r="A758" s="19">
        <v>743</v>
      </c>
      <c r="B758" s="20"/>
      <c r="C758" s="149"/>
      <c r="D758" s="1"/>
      <c r="E758" s="1"/>
      <c r="F758" s="173"/>
      <c r="G758" s="55"/>
      <c r="H758" s="116" t="str">
        <f t="shared" si="175"/>
        <v/>
      </c>
      <c r="I758" s="35" t="b">
        <f t="shared" si="165"/>
        <v>0</v>
      </c>
      <c r="J758" s="80" t="str">
        <f t="shared" si="166"/>
        <v/>
      </c>
      <c r="K758" s="29" t="b">
        <f t="shared" si="176"/>
        <v>0</v>
      </c>
      <c r="L758" s="80" t="str">
        <f t="shared" si="177"/>
        <v/>
      </c>
      <c r="M758" s="81" t="e">
        <f t="shared" si="167"/>
        <v>#VALUE!</v>
      </c>
      <c r="N758" s="81" t="e">
        <f t="shared" si="168"/>
        <v>#VALUE!</v>
      </c>
      <c r="O758" s="81" t="e">
        <f t="shared" si="169"/>
        <v>#VALUE!</v>
      </c>
      <c r="P758" s="82" t="e">
        <f t="shared" si="170"/>
        <v>#VALUE!</v>
      </c>
      <c r="Q758" s="82" t="e">
        <f t="shared" si="178"/>
        <v>#VALUE!</v>
      </c>
      <c r="R758" s="82" t="b">
        <f t="shared" si="179"/>
        <v>0</v>
      </c>
      <c r="S758" s="72" t="str">
        <f t="shared" si="171"/>
        <v/>
      </c>
      <c r="T758" s="81" t="e" cm="1">
        <f t="array" aca="1" ref="T758" ca="1">TEXT(RIGHT(10-RIGHT(SUM(INDEX(1*(MID(MID(C758,1,1)*2,ROW(INDIRECT("1:"&amp;LEN(MID(C758,1,1)*2))),1)),,))+MID(C758,2,1)+
SUM(INDEX(1*(MID(MID(C758,3,1)*2,ROW(INDIRECT("1:"&amp;LEN(MID(C758,3,1)*2))),1)),,))+MID(C758,4,1)+
SUM(INDEX(1*(MID(MID(C758,5,1)*2,ROW(INDIRECT("1:"&amp;LEN(MID(C758,5,1)*2))),1)),,))+MID(C758,6,1)+
SUM(INDEX(1*(MID(MID(C758,8,1)*2,ROW(INDIRECT("1:"&amp;LEN(MID(C758,8,1)*2))),1)),,))+MID(C758,9,1)+
SUM(INDEX(1*(MID(MID(C758,10,1)*2,ROW(INDIRECT("1:"&amp;LEN(MID(C758,10,1)*2))),1)),,)),1),1),"0")</f>
        <v>#VALUE!</v>
      </c>
      <c r="U758" s="81" t="str">
        <f t="shared" si="172"/>
        <v/>
      </c>
      <c r="V758" s="83" t="b">
        <f t="shared" si="173"/>
        <v>0</v>
      </c>
      <c r="W758" s="112" t="e">
        <f>IF(#REF!="",FALSE,IF(OR(X758&gt;Z758,X758&lt;Y758),TRUE,FALSE))</f>
        <v>#REF!</v>
      </c>
      <c r="X758" s="112">
        <f t="shared" si="174"/>
        <v>0</v>
      </c>
      <c r="Y758" s="114" t="e">
        <f>#REF!-3/30</f>
        <v>#REF!</v>
      </c>
      <c r="Z758" s="115" t="e">
        <f>#REF!+1/30</f>
        <v>#REF!</v>
      </c>
    </row>
    <row r="759" spans="1:26" s="30" customFormat="1" x14ac:dyDescent="0.25">
      <c r="A759" s="19">
        <v>744</v>
      </c>
      <c r="B759" s="20"/>
      <c r="C759" s="149"/>
      <c r="D759" s="1"/>
      <c r="E759" s="1"/>
      <c r="F759" s="173"/>
      <c r="G759" s="55"/>
      <c r="H759" s="116" t="str">
        <f t="shared" si="175"/>
        <v/>
      </c>
      <c r="I759" s="35" t="b">
        <f t="shared" si="165"/>
        <v>0</v>
      </c>
      <c r="J759" s="80" t="str">
        <f t="shared" si="166"/>
        <v/>
      </c>
      <c r="K759" s="29" t="b">
        <f t="shared" si="176"/>
        <v>0</v>
      </c>
      <c r="L759" s="80" t="str">
        <f t="shared" si="177"/>
        <v/>
      </c>
      <c r="M759" s="81" t="e">
        <f t="shared" si="167"/>
        <v>#VALUE!</v>
      </c>
      <c r="N759" s="81" t="e">
        <f t="shared" si="168"/>
        <v>#VALUE!</v>
      </c>
      <c r="O759" s="81" t="e">
        <f t="shared" si="169"/>
        <v>#VALUE!</v>
      </c>
      <c r="P759" s="82" t="e">
        <f t="shared" si="170"/>
        <v>#VALUE!</v>
      </c>
      <c r="Q759" s="82" t="e">
        <f t="shared" si="178"/>
        <v>#VALUE!</v>
      </c>
      <c r="R759" s="82" t="b">
        <f t="shared" si="179"/>
        <v>0</v>
      </c>
      <c r="S759" s="72" t="str">
        <f t="shared" si="171"/>
        <v/>
      </c>
      <c r="T759" s="81" t="e" cm="1">
        <f t="array" aca="1" ref="T759" ca="1">TEXT(RIGHT(10-RIGHT(SUM(INDEX(1*(MID(MID(C759,1,1)*2,ROW(INDIRECT("1:"&amp;LEN(MID(C759,1,1)*2))),1)),,))+MID(C759,2,1)+
SUM(INDEX(1*(MID(MID(C759,3,1)*2,ROW(INDIRECT("1:"&amp;LEN(MID(C759,3,1)*2))),1)),,))+MID(C759,4,1)+
SUM(INDEX(1*(MID(MID(C759,5,1)*2,ROW(INDIRECT("1:"&amp;LEN(MID(C759,5,1)*2))),1)),,))+MID(C759,6,1)+
SUM(INDEX(1*(MID(MID(C759,8,1)*2,ROW(INDIRECT("1:"&amp;LEN(MID(C759,8,1)*2))),1)),,))+MID(C759,9,1)+
SUM(INDEX(1*(MID(MID(C759,10,1)*2,ROW(INDIRECT("1:"&amp;LEN(MID(C759,10,1)*2))),1)),,)),1),1),"0")</f>
        <v>#VALUE!</v>
      </c>
      <c r="U759" s="81" t="str">
        <f t="shared" si="172"/>
        <v/>
      </c>
      <c r="V759" s="83" t="b">
        <f t="shared" si="173"/>
        <v>0</v>
      </c>
      <c r="W759" s="112" t="e">
        <f>IF(#REF!="",FALSE,IF(OR(X759&gt;Z759,X759&lt;Y759),TRUE,FALSE))</f>
        <v>#REF!</v>
      </c>
      <c r="X759" s="112">
        <f t="shared" si="174"/>
        <v>0</v>
      </c>
      <c r="Y759" s="114" t="e">
        <f>#REF!-3/30</f>
        <v>#REF!</v>
      </c>
      <c r="Z759" s="115" t="e">
        <f>#REF!+1/30</f>
        <v>#REF!</v>
      </c>
    </row>
    <row r="760" spans="1:26" s="30" customFormat="1" x14ac:dyDescent="0.25">
      <c r="A760" s="19">
        <v>745</v>
      </c>
      <c r="B760" s="20"/>
      <c r="C760" s="149"/>
      <c r="D760" s="1"/>
      <c r="E760" s="1"/>
      <c r="F760" s="173"/>
      <c r="G760" s="55"/>
      <c r="H760" s="116" t="str">
        <f t="shared" si="175"/>
        <v/>
      </c>
      <c r="I760" s="35" t="b">
        <f t="shared" si="165"/>
        <v>0</v>
      </c>
      <c r="J760" s="80" t="str">
        <f t="shared" si="166"/>
        <v/>
      </c>
      <c r="K760" s="29" t="b">
        <f t="shared" si="176"/>
        <v>0</v>
      </c>
      <c r="L760" s="80" t="str">
        <f t="shared" si="177"/>
        <v/>
      </c>
      <c r="M760" s="81" t="e">
        <f t="shared" si="167"/>
        <v>#VALUE!</v>
      </c>
      <c r="N760" s="81" t="e">
        <f t="shared" si="168"/>
        <v>#VALUE!</v>
      </c>
      <c r="O760" s="81" t="e">
        <f t="shared" si="169"/>
        <v>#VALUE!</v>
      </c>
      <c r="P760" s="82" t="e">
        <f t="shared" si="170"/>
        <v>#VALUE!</v>
      </c>
      <c r="Q760" s="82" t="e">
        <f t="shared" si="178"/>
        <v>#VALUE!</v>
      </c>
      <c r="R760" s="82" t="b">
        <f t="shared" si="179"/>
        <v>0</v>
      </c>
      <c r="S760" s="72" t="str">
        <f t="shared" si="171"/>
        <v/>
      </c>
      <c r="T760" s="81" t="e" cm="1">
        <f t="array" aca="1" ref="T760" ca="1">TEXT(RIGHT(10-RIGHT(SUM(INDEX(1*(MID(MID(C760,1,1)*2,ROW(INDIRECT("1:"&amp;LEN(MID(C760,1,1)*2))),1)),,))+MID(C760,2,1)+
SUM(INDEX(1*(MID(MID(C760,3,1)*2,ROW(INDIRECT("1:"&amp;LEN(MID(C760,3,1)*2))),1)),,))+MID(C760,4,1)+
SUM(INDEX(1*(MID(MID(C760,5,1)*2,ROW(INDIRECT("1:"&amp;LEN(MID(C760,5,1)*2))),1)),,))+MID(C760,6,1)+
SUM(INDEX(1*(MID(MID(C760,8,1)*2,ROW(INDIRECT("1:"&amp;LEN(MID(C760,8,1)*2))),1)),,))+MID(C760,9,1)+
SUM(INDEX(1*(MID(MID(C760,10,1)*2,ROW(INDIRECT("1:"&amp;LEN(MID(C760,10,1)*2))),1)),,)),1),1),"0")</f>
        <v>#VALUE!</v>
      </c>
      <c r="U760" s="81" t="str">
        <f t="shared" si="172"/>
        <v/>
      </c>
      <c r="V760" s="83" t="b">
        <f t="shared" si="173"/>
        <v>0</v>
      </c>
      <c r="W760" s="112" t="e">
        <f>IF(#REF!="",FALSE,IF(OR(X760&gt;Z760,X760&lt;Y760),TRUE,FALSE))</f>
        <v>#REF!</v>
      </c>
      <c r="X760" s="112">
        <f t="shared" si="174"/>
        <v>0</v>
      </c>
      <c r="Y760" s="114" t="e">
        <f>#REF!-3/30</f>
        <v>#REF!</v>
      </c>
      <c r="Z760" s="115" t="e">
        <f>#REF!+1/30</f>
        <v>#REF!</v>
      </c>
    </row>
    <row r="761" spans="1:26" s="30" customFormat="1" x14ac:dyDescent="0.25">
      <c r="A761" s="19">
        <v>746</v>
      </c>
      <c r="B761" s="20"/>
      <c r="C761" s="149"/>
      <c r="D761" s="1"/>
      <c r="E761" s="1"/>
      <c r="F761" s="173"/>
      <c r="G761" s="55"/>
      <c r="H761" s="116" t="str">
        <f t="shared" si="175"/>
        <v/>
      </c>
      <c r="I761" s="35" t="b">
        <f t="shared" si="165"/>
        <v>0</v>
      </c>
      <c r="J761" s="80" t="str">
        <f t="shared" si="166"/>
        <v/>
      </c>
      <c r="K761" s="29" t="b">
        <f t="shared" si="176"/>
        <v>0</v>
      </c>
      <c r="L761" s="80" t="str">
        <f t="shared" si="177"/>
        <v/>
      </c>
      <c r="M761" s="81" t="e">
        <f t="shared" si="167"/>
        <v>#VALUE!</v>
      </c>
      <c r="N761" s="81" t="e">
        <f t="shared" si="168"/>
        <v>#VALUE!</v>
      </c>
      <c r="O761" s="81" t="e">
        <f t="shared" si="169"/>
        <v>#VALUE!</v>
      </c>
      <c r="P761" s="82" t="e">
        <f t="shared" si="170"/>
        <v>#VALUE!</v>
      </c>
      <c r="Q761" s="82" t="e">
        <f t="shared" si="178"/>
        <v>#VALUE!</v>
      </c>
      <c r="R761" s="82" t="b">
        <f t="shared" si="179"/>
        <v>0</v>
      </c>
      <c r="S761" s="72" t="str">
        <f t="shared" si="171"/>
        <v/>
      </c>
      <c r="T761" s="81" t="e" cm="1">
        <f t="array" aca="1" ref="T761" ca="1">TEXT(RIGHT(10-RIGHT(SUM(INDEX(1*(MID(MID(C761,1,1)*2,ROW(INDIRECT("1:"&amp;LEN(MID(C761,1,1)*2))),1)),,))+MID(C761,2,1)+
SUM(INDEX(1*(MID(MID(C761,3,1)*2,ROW(INDIRECT("1:"&amp;LEN(MID(C761,3,1)*2))),1)),,))+MID(C761,4,1)+
SUM(INDEX(1*(MID(MID(C761,5,1)*2,ROW(INDIRECT("1:"&amp;LEN(MID(C761,5,1)*2))),1)),,))+MID(C761,6,1)+
SUM(INDEX(1*(MID(MID(C761,8,1)*2,ROW(INDIRECT("1:"&amp;LEN(MID(C761,8,1)*2))),1)),,))+MID(C761,9,1)+
SUM(INDEX(1*(MID(MID(C761,10,1)*2,ROW(INDIRECT("1:"&amp;LEN(MID(C761,10,1)*2))),1)),,)),1),1),"0")</f>
        <v>#VALUE!</v>
      </c>
      <c r="U761" s="81" t="str">
        <f t="shared" si="172"/>
        <v/>
      </c>
      <c r="V761" s="83" t="b">
        <f t="shared" si="173"/>
        <v>0</v>
      </c>
      <c r="W761" s="112" t="e">
        <f>IF(#REF!="",FALSE,IF(OR(X761&gt;Z761,X761&lt;Y761),TRUE,FALSE))</f>
        <v>#REF!</v>
      </c>
      <c r="X761" s="112">
        <f t="shared" si="174"/>
        <v>0</v>
      </c>
      <c r="Y761" s="114" t="e">
        <f>#REF!-3/30</f>
        <v>#REF!</v>
      </c>
      <c r="Z761" s="115" t="e">
        <f>#REF!+1/30</f>
        <v>#REF!</v>
      </c>
    </row>
    <row r="762" spans="1:26" s="30" customFormat="1" x14ac:dyDescent="0.25">
      <c r="A762" s="19">
        <v>747</v>
      </c>
      <c r="B762" s="20"/>
      <c r="C762" s="149"/>
      <c r="D762" s="1"/>
      <c r="E762" s="1"/>
      <c r="F762" s="173"/>
      <c r="G762" s="55"/>
      <c r="H762" s="116" t="str">
        <f t="shared" si="175"/>
        <v/>
      </c>
      <c r="I762" s="35" t="b">
        <f t="shared" si="165"/>
        <v>0</v>
      </c>
      <c r="J762" s="80" t="str">
        <f t="shared" si="166"/>
        <v/>
      </c>
      <c r="K762" s="29" t="b">
        <f t="shared" si="176"/>
        <v>0</v>
      </c>
      <c r="L762" s="80" t="str">
        <f t="shared" si="177"/>
        <v/>
      </c>
      <c r="M762" s="81" t="e">
        <f t="shared" si="167"/>
        <v>#VALUE!</v>
      </c>
      <c r="N762" s="81" t="e">
        <f t="shared" si="168"/>
        <v>#VALUE!</v>
      </c>
      <c r="O762" s="81" t="e">
        <f t="shared" si="169"/>
        <v>#VALUE!</v>
      </c>
      <c r="P762" s="82" t="e">
        <f t="shared" si="170"/>
        <v>#VALUE!</v>
      </c>
      <c r="Q762" s="82" t="e">
        <f t="shared" si="178"/>
        <v>#VALUE!</v>
      </c>
      <c r="R762" s="82" t="b">
        <f t="shared" si="179"/>
        <v>0</v>
      </c>
      <c r="S762" s="72" t="str">
        <f t="shared" si="171"/>
        <v/>
      </c>
      <c r="T762" s="81" t="e" cm="1">
        <f t="array" aca="1" ref="T762" ca="1">TEXT(RIGHT(10-RIGHT(SUM(INDEX(1*(MID(MID(C762,1,1)*2,ROW(INDIRECT("1:"&amp;LEN(MID(C762,1,1)*2))),1)),,))+MID(C762,2,1)+
SUM(INDEX(1*(MID(MID(C762,3,1)*2,ROW(INDIRECT("1:"&amp;LEN(MID(C762,3,1)*2))),1)),,))+MID(C762,4,1)+
SUM(INDEX(1*(MID(MID(C762,5,1)*2,ROW(INDIRECT("1:"&amp;LEN(MID(C762,5,1)*2))),1)),,))+MID(C762,6,1)+
SUM(INDEX(1*(MID(MID(C762,8,1)*2,ROW(INDIRECT("1:"&amp;LEN(MID(C762,8,1)*2))),1)),,))+MID(C762,9,1)+
SUM(INDEX(1*(MID(MID(C762,10,1)*2,ROW(INDIRECT("1:"&amp;LEN(MID(C762,10,1)*2))),1)),,)),1),1),"0")</f>
        <v>#VALUE!</v>
      </c>
      <c r="U762" s="81" t="str">
        <f t="shared" si="172"/>
        <v/>
      </c>
      <c r="V762" s="83" t="b">
        <f t="shared" si="173"/>
        <v>0</v>
      </c>
      <c r="W762" s="112" t="e">
        <f>IF(#REF!="",FALSE,IF(OR(X762&gt;Z762,X762&lt;Y762),TRUE,FALSE))</f>
        <v>#REF!</v>
      </c>
      <c r="X762" s="112">
        <f t="shared" si="174"/>
        <v>0</v>
      </c>
      <c r="Y762" s="114" t="e">
        <f>#REF!-3/30</f>
        <v>#REF!</v>
      </c>
      <c r="Z762" s="115" t="e">
        <f>#REF!+1/30</f>
        <v>#REF!</v>
      </c>
    </row>
    <row r="763" spans="1:26" s="30" customFormat="1" x14ac:dyDescent="0.25">
      <c r="A763" s="19">
        <v>748</v>
      </c>
      <c r="B763" s="20"/>
      <c r="C763" s="149"/>
      <c r="D763" s="1"/>
      <c r="E763" s="1"/>
      <c r="F763" s="173"/>
      <c r="G763" s="55"/>
      <c r="H763" s="116" t="str">
        <f t="shared" si="175"/>
        <v/>
      </c>
      <c r="I763" s="35" t="b">
        <f t="shared" si="165"/>
        <v>0</v>
      </c>
      <c r="J763" s="80" t="str">
        <f t="shared" si="166"/>
        <v/>
      </c>
      <c r="K763" s="29" t="b">
        <f t="shared" si="176"/>
        <v>0</v>
      </c>
      <c r="L763" s="80" t="str">
        <f t="shared" si="177"/>
        <v/>
      </c>
      <c r="M763" s="81" t="e">
        <f t="shared" si="167"/>
        <v>#VALUE!</v>
      </c>
      <c r="N763" s="81" t="e">
        <f t="shared" si="168"/>
        <v>#VALUE!</v>
      </c>
      <c r="O763" s="81" t="e">
        <f t="shared" si="169"/>
        <v>#VALUE!</v>
      </c>
      <c r="P763" s="82" t="e">
        <f t="shared" si="170"/>
        <v>#VALUE!</v>
      </c>
      <c r="Q763" s="82" t="e">
        <f t="shared" si="178"/>
        <v>#VALUE!</v>
      </c>
      <c r="R763" s="82" t="b">
        <f t="shared" si="179"/>
        <v>0</v>
      </c>
      <c r="S763" s="72" t="str">
        <f t="shared" si="171"/>
        <v/>
      </c>
      <c r="T763" s="81" t="e" cm="1">
        <f t="array" aca="1" ref="T763" ca="1">TEXT(RIGHT(10-RIGHT(SUM(INDEX(1*(MID(MID(C763,1,1)*2,ROW(INDIRECT("1:"&amp;LEN(MID(C763,1,1)*2))),1)),,))+MID(C763,2,1)+
SUM(INDEX(1*(MID(MID(C763,3,1)*2,ROW(INDIRECT("1:"&amp;LEN(MID(C763,3,1)*2))),1)),,))+MID(C763,4,1)+
SUM(INDEX(1*(MID(MID(C763,5,1)*2,ROW(INDIRECT("1:"&amp;LEN(MID(C763,5,1)*2))),1)),,))+MID(C763,6,1)+
SUM(INDEX(1*(MID(MID(C763,8,1)*2,ROW(INDIRECT("1:"&amp;LEN(MID(C763,8,1)*2))),1)),,))+MID(C763,9,1)+
SUM(INDEX(1*(MID(MID(C763,10,1)*2,ROW(INDIRECT("1:"&amp;LEN(MID(C763,10,1)*2))),1)),,)),1),1),"0")</f>
        <v>#VALUE!</v>
      </c>
      <c r="U763" s="81" t="str">
        <f t="shared" si="172"/>
        <v/>
      </c>
      <c r="V763" s="83" t="b">
        <f t="shared" si="173"/>
        <v>0</v>
      </c>
      <c r="W763" s="112" t="e">
        <f>IF(#REF!="",FALSE,IF(OR(X763&gt;Z763,X763&lt;Y763),TRUE,FALSE))</f>
        <v>#REF!</v>
      </c>
      <c r="X763" s="112">
        <f t="shared" si="174"/>
        <v>0</v>
      </c>
      <c r="Y763" s="114" t="e">
        <f>#REF!-3/30</f>
        <v>#REF!</v>
      </c>
      <c r="Z763" s="115" t="e">
        <f>#REF!+1/30</f>
        <v>#REF!</v>
      </c>
    </row>
    <row r="764" spans="1:26" s="30" customFormat="1" x14ac:dyDescent="0.25">
      <c r="A764" s="19">
        <v>749</v>
      </c>
      <c r="B764" s="20"/>
      <c r="C764" s="149"/>
      <c r="D764" s="1"/>
      <c r="E764" s="1"/>
      <c r="F764" s="173"/>
      <c r="G764" s="55"/>
      <c r="H764" s="116" t="str">
        <f t="shared" si="175"/>
        <v/>
      </c>
      <c r="I764" s="35" t="b">
        <f t="shared" si="165"/>
        <v>0</v>
      </c>
      <c r="J764" s="80" t="str">
        <f t="shared" si="166"/>
        <v/>
      </c>
      <c r="K764" s="29" t="b">
        <f t="shared" si="176"/>
        <v>0</v>
      </c>
      <c r="L764" s="80" t="str">
        <f t="shared" si="177"/>
        <v/>
      </c>
      <c r="M764" s="81" t="e">
        <f t="shared" si="167"/>
        <v>#VALUE!</v>
      </c>
      <c r="N764" s="81" t="e">
        <f t="shared" si="168"/>
        <v>#VALUE!</v>
      </c>
      <c r="O764" s="81" t="e">
        <f t="shared" si="169"/>
        <v>#VALUE!</v>
      </c>
      <c r="P764" s="82" t="e">
        <f t="shared" si="170"/>
        <v>#VALUE!</v>
      </c>
      <c r="Q764" s="82" t="e">
        <f t="shared" si="178"/>
        <v>#VALUE!</v>
      </c>
      <c r="R764" s="82" t="b">
        <f t="shared" si="179"/>
        <v>0</v>
      </c>
      <c r="S764" s="72" t="str">
        <f t="shared" si="171"/>
        <v/>
      </c>
      <c r="T764" s="81" t="e" cm="1">
        <f t="array" aca="1" ref="T764" ca="1">TEXT(RIGHT(10-RIGHT(SUM(INDEX(1*(MID(MID(C764,1,1)*2,ROW(INDIRECT("1:"&amp;LEN(MID(C764,1,1)*2))),1)),,))+MID(C764,2,1)+
SUM(INDEX(1*(MID(MID(C764,3,1)*2,ROW(INDIRECT("1:"&amp;LEN(MID(C764,3,1)*2))),1)),,))+MID(C764,4,1)+
SUM(INDEX(1*(MID(MID(C764,5,1)*2,ROW(INDIRECT("1:"&amp;LEN(MID(C764,5,1)*2))),1)),,))+MID(C764,6,1)+
SUM(INDEX(1*(MID(MID(C764,8,1)*2,ROW(INDIRECT("1:"&amp;LEN(MID(C764,8,1)*2))),1)),,))+MID(C764,9,1)+
SUM(INDEX(1*(MID(MID(C764,10,1)*2,ROW(INDIRECT("1:"&amp;LEN(MID(C764,10,1)*2))),1)),,)),1),1),"0")</f>
        <v>#VALUE!</v>
      </c>
      <c r="U764" s="81" t="str">
        <f t="shared" si="172"/>
        <v/>
      </c>
      <c r="V764" s="83" t="b">
        <f t="shared" si="173"/>
        <v>0</v>
      </c>
      <c r="W764" s="112" t="e">
        <f>IF(#REF!="",FALSE,IF(OR(X764&gt;Z764,X764&lt;Y764),TRUE,FALSE))</f>
        <v>#REF!</v>
      </c>
      <c r="X764" s="112">
        <f t="shared" si="174"/>
        <v>0</v>
      </c>
      <c r="Y764" s="114" t="e">
        <f>#REF!-3/30</f>
        <v>#REF!</v>
      </c>
      <c r="Z764" s="115" t="e">
        <f>#REF!+1/30</f>
        <v>#REF!</v>
      </c>
    </row>
    <row r="765" spans="1:26" s="30" customFormat="1" x14ac:dyDescent="0.25">
      <c r="A765" s="19">
        <v>750</v>
      </c>
      <c r="B765" s="20"/>
      <c r="C765" s="149"/>
      <c r="D765" s="1"/>
      <c r="E765" s="1"/>
      <c r="F765" s="173"/>
      <c r="G765" s="55"/>
      <c r="H765" s="116" t="str">
        <f t="shared" si="175"/>
        <v/>
      </c>
      <c r="I765" s="35" t="b">
        <f t="shared" si="165"/>
        <v>0</v>
      </c>
      <c r="J765" s="80" t="str">
        <f t="shared" si="166"/>
        <v/>
      </c>
      <c r="K765" s="29" t="b">
        <f t="shared" si="176"/>
        <v>0</v>
      </c>
      <c r="L765" s="80" t="str">
        <f t="shared" si="177"/>
        <v/>
      </c>
      <c r="M765" s="81" t="e">
        <f t="shared" si="167"/>
        <v>#VALUE!</v>
      </c>
      <c r="N765" s="81" t="e">
        <f t="shared" si="168"/>
        <v>#VALUE!</v>
      </c>
      <c r="O765" s="81" t="e">
        <f t="shared" si="169"/>
        <v>#VALUE!</v>
      </c>
      <c r="P765" s="82" t="e">
        <f t="shared" si="170"/>
        <v>#VALUE!</v>
      </c>
      <c r="Q765" s="82" t="e">
        <f t="shared" si="178"/>
        <v>#VALUE!</v>
      </c>
      <c r="R765" s="82" t="b">
        <f t="shared" si="179"/>
        <v>0</v>
      </c>
      <c r="S765" s="72" t="str">
        <f t="shared" si="171"/>
        <v/>
      </c>
      <c r="T765" s="81" t="e" cm="1">
        <f t="array" aca="1" ref="T765" ca="1">TEXT(RIGHT(10-RIGHT(SUM(INDEX(1*(MID(MID(C765,1,1)*2,ROW(INDIRECT("1:"&amp;LEN(MID(C765,1,1)*2))),1)),,))+MID(C765,2,1)+
SUM(INDEX(1*(MID(MID(C765,3,1)*2,ROW(INDIRECT("1:"&amp;LEN(MID(C765,3,1)*2))),1)),,))+MID(C765,4,1)+
SUM(INDEX(1*(MID(MID(C765,5,1)*2,ROW(INDIRECT("1:"&amp;LEN(MID(C765,5,1)*2))),1)),,))+MID(C765,6,1)+
SUM(INDEX(1*(MID(MID(C765,8,1)*2,ROW(INDIRECT("1:"&amp;LEN(MID(C765,8,1)*2))),1)),,))+MID(C765,9,1)+
SUM(INDEX(1*(MID(MID(C765,10,1)*2,ROW(INDIRECT("1:"&amp;LEN(MID(C765,10,1)*2))),1)),,)),1),1),"0")</f>
        <v>#VALUE!</v>
      </c>
      <c r="U765" s="81" t="str">
        <f t="shared" si="172"/>
        <v/>
      </c>
      <c r="V765" s="83" t="b">
        <f t="shared" si="173"/>
        <v>0</v>
      </c>
      <c r="W765" s="112" t="e">
        <f>IF(#REF!="",FALSE,IF(OR(X765&gt;Z765,X765&lt;Y765),TRUE,FALSE))</f>
        <v>#REF!</v>
      </c>
      <c r="X765" s="112">
        <f t="shared" si="174"/>
        <v>0</v>
      </c>
      <c r="Y765" s="114" t="e">
        <f>#REF!-3/30</f>
        <v>#REF!</v>
      </c>
      <c r="Z765" s="115" t="e">
        <f>#REF!+1/30</f>
        <v>#REF!</v>
      </c>
    </row>
    <row r="766" spans="1:26" s="30" customFormat="1" x14ac:dyDescent="0.25">
      <c r="A766" s="19">
        <v>751</v>
      </c>
      <c r="B766" s="20"/>
      <c r="C766" s="149"/>
      <c r="D766" s="1"/>
      <c r="E766" s="1"/>
      <c r="F766" s="173"/>
      <c r="G766" s="55"/>
      <c r="H766" s="116" t="str">
        <f t="shared" si="175"/>
        <v/>
      </c>
      <c r="I766" s="35" t="b">
        <f t="shared" si="165"/>
        <v>0</v>
      </c>
      <c r="J766" s="80" t="str">
        <f t="shared" si="166"/>
        <v/>
      </c>
      <c r="K766" s="29" t="b">
        <f t="shared" si="176"/>
        <v>0</v>
      </c>
      <c r="L766" s="80" t="str">
        <f t="shared" si="177"/>
        <v/>
      </c>
      <c r="M766" s="81" t="e">
        <f t="shared" si="167"/>
        <v>#VALUE!</v>
      </c>
      <c r="N766" s="81" t="e">
        <f t="shared" si="168"/>
        <v>#VALUE!</v>
      </c>
      <c r="O766" s="81" t="e">
        <f t="shared" si="169"/>
        <v>#VALUE!</v>
      </c>
      <c r="P766" s="82" t="e">
        <f t="shared" si="170"/>
        <v>#VALUE!</v>
      </c>
      <c r="Q766" s="82" t="e">
        <f t="shared" si="178"/>
        <v>#VALUE!</v>
      </c>
      <c r="R766" s="82" t="b">
        <f t="shared" si="179"/>
        <v>0</v>
      </c>
      <c r="S766" s="72" t="str">
        <f t="shared" si="171"/>
        <v/>
      </c>
      <c r="T766" s="81" t="e" cm="1">
        <f t="array" aca="1" ref="T766" ca="1">TEXT(RIGHT(10-RIGHT(SUM(INDEX(1*(MID(MID(C766,1,1)*2,ROW(INDIRECT("1:"&amp;LEN(MID(C766,1,1)*2))),1)),,))+MID(C766,2,1)+
SUM(INDEX(1*(MID(MID(C766,3,1)*2,ROW(INDIRECT("1:"&amp;LEN(MID(C766,3,1)*2))),1)),,))+MID(C766,4,1)+
SUM(INDEX(1*(MID(MID(C766,5,1)*2,ROW(INDIRECT("1:"&amp;LEN(MID(C766,5,1)*2))),1)),,))+MID(C766,6,1)+
SUM(INDEX(1*(MID(MID(C766,8,1)*2,ROW(INDIRECT("1:"&amp;LEN(MID(C766,8,1)*2))),1)),,))+MID(C766,9,1)+
SUM(INDEX(1*(MID(MID(C766,10,1)*2,ROW(INDIRECT("1:"&amp;LEN(MID(C766,10,1)*2))),1)),,)),1),1),"0")</f>
        <v>#VALUE!</v>
      </c>
      <c r="U766" s="81" t="str">
        <f t="shared" si="172"/>
        <v/>
      </c>
      <c r="V766" s="83" t="b">
        <f t="shared" si="173"/>
        <v>0</v>
      </c>
      <c r="W766" s="112" t="e">
        <f>IF(#REF!="",FALSE,IF(OR(X766&gt;Z766,X766&lt;Y766),TRUE,FALSE))</f>
        <v>#REF!</v>
      </c>
      <c r="X766" s="112">
        <f t="shared" si="174"/>
        <v>0</v>
      </c>
      <c r="Y766" s="114" t="e">
        <f>#REF!-3/30</f>
        <v>#REF!</v>
      </c>
      <c r="Z766" s="115" t="e">
        <f>#REF!+1/30</f>
        <v>#REF!</v>
      </c>
    </row>
    <row r="767" spans="1:26" s="30" customFormat="1" x14ac:dyDescent="0.25">
      <c r="A767" s="19">
        <v>752</v>
      </c>
      <c r="B767" s="20"/>
      <c r="C767" s="149"/>
      <c r="D767" s="1"/>
      <c r="E767" s="1"/>
      <c r="F767" s="173"/>
      <c r="G767" s="55"/>
      <c r="H767" s="116" t="str">
        <f t="shared" si="175"/>
        <v/>
      </c>
      <c r="I767" s="35" t="b">
        <f t="shared" si="165"/>
        <v>0</v>
      </c>
      <c r="J767" s="80" t="str">
        <f t="shared" si="166"/>
        <v/>
      </c>
      <c r="K767" s="29" t="b">
        <f t="shared" si="176"/>
        <v>0</v>
      </c>
      <c r="L767" s="80" t="str">
        <f t="shared" si="177"/>
        <v/>
      </c>
      <c r="M767" s="81" t="e">
        <f t="shared" si="167"/>
        <v>#VALUE!</v>
      </c>
      <c r="N767" s="81" t="e">
        <f t="shared" si="168"/>
        <v>#VALUE!</v>
      </c>
      <c r="O767" s="81" t="e">
        <f t="shared" si="169"/>
        <v>#VALUE!</v>
      </c>
      <c r="P767" s="82" t="e">
        <f t="shared" si="170"/>
        <v>#VALUE!</v>
      </c>
      <c r="Q767" s="82" t="e">
        <f t="shared" si="178"/>
        <v>#VALUE!</v>
      </c>
      <c r="R767" s="82" t="b">
        <f t="shared" si="179"/>
        <v>0</v>
      </c>
      <c r="S767" s="72" t="str">
        <f t="shared" si="171"/>
        <v/>
      </c>
      <c r="T767" s="81" t="e" cm="1">
        <f t="array" aca="1" ref="T767" ca="1">TEXT(RIGHT(10-RIGHT(SUM(INDEX(1*(MID(MID(C767,1,1)*2,ROW(INDIRECT("1:"&amp;LEN(MID(C767,1,1)*2))),1)),,))+MID(C767,2,1)+
SUM(INDEX(1*(MID(MID(C767,3,1)*2,ROW(INDIRECT("1:"&amp;LEN(MID(C767,3,1)*2))),1)),,))+MID(C767,4,1)+
SUM(INDEX(1*(MID(MID(C767,5,1)*2,ROW(INDIRECT("1:"&amp;LEN(MID(C767,5,1)*2))),1)),,))+MID(C767,6,1)+
SUM(INDEX(1*(MID(MID(C767,8,1)*2,ROW(INDIRECT("1:"&amp;LEN(MID(C767,8,1)*2))),1)),,))+MID(C767,9,1)+
SUM(INDEX(1*(MID(MID(C767,10,1)*2,ROW(INDIRECT("1:"&amp;LEN(MID(C767,10,1)*2))),1)),,)),1),1),"0")</f>
        <v>#VALUE!</v>
      </c>
      <c r="U767" s="81" t="str">
        <f t="shared" si="172"/>
        <v/>
      </c>
      <c r="V767" s="83" t="b">
        <f t="shared" si="173"/>
        <v>0</v>
      </c>
      <c r="W767" s="112" t="e">
        <f>IF(#REF!="",FALSE,IF(OR(X767&gt;Z767,X767&lt;Y767),TRUE,FALSE))</f>
        <v>#REF!</v>
      </c>
      <c r="X767" s="112">
        <f t="shared" si="174"/>
        <v>0</v>
      </c>
      <c r="Y767" s="114" t="e">
        <f>#REF!-3/30</f>
        <v>#REF!</v>
      </c>
      <c r="Z767" s="115" t="e">
        <f>#REF!+1/30</f>
        <v>#REF!</v>
      </c>
    </row>
    <row r="768" spans="1:26" s="30" customFormat="1" x14ac:dyDescent="0.25">
      <c r="A768" s="19">
        <v>753</v>
      </c>
      <c r="B768" s="20"/>
      <c r="C768" s="149"/>
      <c r="D768" s="1"/>
      <c r="E768" s="1"/>
      <c r="F768" s="173"/>
      <c r="G768" s="55"/>
      <c r="H768" s="116" t="str">
        <f t="shared" si="175"/>
        <v/>
      </c>
      <c r="I768" s="35" t="b">
        <f t="shared" si="165"/>
        <v>0</v>
      </c>
      <c r="J768" s="80" t="str">
        <f t="shared" si="166"/>
        <v/>
      </c>
      <c r="K768" s="29" t="b">
        <f t="shared" si="176"/>
        <v>0</v>
      </c>
      <c r="L768" s="80" t="str">
        <f t="shared" si="177"/>
        <v/>
      </c>
      <c r="M768" s="81" t="e">
        <f t="shared" si="167"/>
        <v>#VALUE!</v>
      </c>
      <c r="N768" s="81" t="e">
        <f t="shared" si="168"/>
        <v>#VALUE!</v>
      </c>
      <c r="O768" s="81" t="e">
        <f t="shared" si="169"/>
        <v>#VALUE!</v>
      </c>
      <c r="P768" s="82" t="e">
        <f t="shared" si="170"/>
        <v>#VALUE!</v>
      </c>
      <c r="Q768" s="82" t="e">
        <f t="shared" si="178"/>
        <v>#VALUE!</v>
      </c>
      <c r="R768" s="82" t="b">
        <f t="shared" si="179"/>
        <v>0</v>
      </c>
      <c r="S768" s="72" t="str">
        <f t="shared" si="171"/>
        <v/>
      </c>
      <c r="T768" s="81" t="e" cm="1">
        <f t="array" aca="1" ref="T768" ca="1">TEXT(RIGHT(10-RIGHT(SUM(INDEX(1*(MID(MID(C768,1,1)*2,ROW(INDIRECT("1:"&amp;LEN(MID(C768,1,1)*2))),1)),,))+MID(C768,2,1)+
SUM(INDEX(1*(MID(MID(C768,3,1)*2,ROW(INDIRECT("1:"&amp;LEN(MID(C768,3,1)*2))),1)),,))+MID(C768,4,1)+
SUM(INDEX(1*(MID(MID(C768,5,1)*2,ROW(INDIRECT("1:"&amp;LEN(MID(C768,5,1)*2))),1)),,))+MID(C768,6,1)+
SUM(INDEX(1*(MID(MID(C768,8,1)*2,ROW(INDIRECT("1:"&amp;LEN(MID(C768,8,1)*2))),1)),,))+MID(C768,9,1)+
SUM(INDEX(1*(MID(MID(C768,10,1)*2,ROW(INDIRECT("1:"&amp;LEN(MID(C768,10,1)*2))),1)),,)),1),1),"0")</f>
        <v>#VALUE!</v>
      </c>
      <c r="U768" s="81" t="str">
        <f t="shared" si="172"/>
        <v/>
      </c>
      <c r="V768" s="83" t="b">
        <f t="shared" si="173"/>
        <v>0</v>
      </c>
      <c r="W768" s="112" t="e">
        <f>IF(#REF!="",FALSE,IF(OR(X768&gt;Z768,X768&lt;Y768),TRUE,FALSE))</f>
        <v>#REF!</v>
      </c>
      <c r="X768" s="112">
        <f t="shared" si="174"/>
        <v>0</v>
      </c>
      <c r="Y768" s="114" t="e">
        <f>#REF!-3/30</f>
        <v>#REF!</v>
      </c>
      <c r="Z768" s="115" t="e">
        <f>#REF!+1/30</f>
        <v>#REF!</v>
      </c>
    </row>
    <row r="769" spans="1:26" s="30" customFormat="1" x14ac:dyDescent="0.25">
      <c r="A769" s="19">
        <v>754</v>
      </c>
      <c r="B769" s="20"/>
      <c r="C769" s="149"/>
      <c r="D769" s="1"/>
      <c r="E769" s="1"/>
      <c r="F769" s="173"/>
      <c r="G769" s="55"/>
      <c r="H769" s="116" t="str">
        <f t="shared" si="175"/>
        <v/>
      </c>
      <c r="I769" s="35" t="b">
        <f t="shared" si="165"/>
        <v>0</v>
      </c>
      <c r="J769" s="80" t="str">
        <f t="shared" si="166"/>
        <v/>
      </c>
      <c r="K769" s="29" t="b">
        <f t="shared" si="176"/>
        <v>0</v>
      </c>
      <c r="L769" s="80" t="str">
        <f t="shared" si="177"/>
        <v/>
      </c>
      <c r="M769" s="81" t="e">
        <f t="shared" si="167"/>
        <v>#VALUE!</v>
      </c>
      <c r="N769" s="81" t="e">
        <f t="shared" si="168"/>
        <v>#VALUE!</v>
      </c>
      <c r="O769" s="81" t="e">
        <f t="shared" si="169"/>
        <v>#VALUE!</v>
      </c>
      <c r="P769" s="82" t="e">
        <f t="shared" si="170"/>
        <v>#VALUE!</v>
      </c>
      <c r="Q769" s="82" t="e">
        <f t="shared" si="178"/>
        <v>#VALUE!</v>
      </c>
      <c r="R769" s="82" t="b">
        <f t="shared" si="179"/>
        <v>0</v>
      </c>
      <c r="S769" s="72" t="str">
        <f t="shared" si="171"/>
        <v/>
      </c>
      <c r="T769" s="81" t="e" cm="1">
        <f t="array" aca="1" ref="T769" ca="1">TEXT(RIGHT(10-RIGHT(SUM(INDEX(1*(MID(MID(C769,1,1)*2,ROW(INDIRECT("1:"&amp;LEN(MID(C769,1,1)*2))),1)),,))+MID(C769,2,1)+
SUM(INDEX(1*(MID(MID(C769,3,1)*2,ROW(INDIRECT("1:"&amp;LEN(MID(C769,3,1)*2))),1)),,))+MID(C769,4,1)+
SUM(INDEX(1*(MID(MID(C769,5,1)*2,ROW(INDIRECT("1:"&amp;LEN(MID(C769,5,1)*2))),1)),,))+MID(C769,6,1)+
SUM(INDEX(1*(MID(MID(C769,8,1)*2,ROW(INDIRECT("1:"&amp;LEN(MID(C769,8,1)*2))),1)),,))+MID(C769,9,1)+
SUM(INDEX(1*(MID(MID(C769,10,1)*2,ROW(INDIRECT("1:"&amp;LEN(MID(C769,10,1)*2))),1)),,)),1),1),"0")</f>
        <v>#VALUE!</v>
      </c>
      <c r="U769" s="81" t="str">
        <f t="shared" si="172"/>
        <v/>
      </c>
      <c r="V769" s="83" t="b">
        <f t="shared" si="173"/>
        <v>0</v>
      </c>
      <c r="W769" s="112" t="e">
        <f>IF(#REF!="",FALSE,IF(OR(X769&gt;Z769,X769&lt;Y769),TRUE,FALSE))</f>
        <v>#REF!</v>
      </c>
      <c r="X769" s="112">
        <f t="shared" si="174"/>
        <v>0</v>
      </c>
      <c r="Y769" s="114" t="e">
        <f>#REF!-3/30</f>
        <v>#REF!</v>
      </c>
      <c r="Z769" s="115" t="e">
        <f>#REF!+1/30</f>
        <v>#REF!</v>
      </c>
    </row>
    <row r="770" spans="1:26" s="30" customFormat="1" x14ac:dyDescent="0.25">
      <c r="A770" s="19">
        <v>755</v>
      </c>
      <c r="B770" s="20"/>
      <c r="C770" s="149"/>
      <c r="D770" s="1"/>
      <c r="E770" s="1"/>
      <c r="F770" s="173"/>
      <c r="G770" s="55"/>
      <c r="H770" s="116" t="str">
        <f t="shared" si="175"/>
        <v/>
      </c>
      <c r="I770" s="35" t="b">
        <f t="shared" si="165"/>
        <v>0</v>
      </c>
      <c r="J770" s="80" t="str">
        <f t="shared" si="166"/>
        <v/>
      </c>
      <c r="K770" s="29" t="b">
        <f t="shared" si="176"/>
        <v>0</v>
      </c>
      <c r="L770" s="80" t="str">
        <f t="shared" si="177"/>
        <v/>
      </c>
      <c r="M770" s="81" t="e">
        <f t="shared" si="167"/>
        <v>#VALUE!</v>
      </c>
      <c r="N770" s="81" t="e">
        <f t="shared" si="168"/>
        <v>#VALUE!</v>
      </c>
      <c r="O770" s="81" t="e">
        <f t="shared" si="169"/>
        <v>#VALUE!</v>
      </c>
      <c r="P770" s="82" t="e">
        <f t="shared" si="170"/>
        <v>#VALUE!</v>
      </c>
      <c r="Q770" s="82" t="e">
        <f t="shared" si="178"/>
        <v>#VALUE!</v>
      </c>
      <c r="R770" s="82" t="b">
        <f t="shared" si="179"/>
        <v>0</v>
      </c>
      <c r="S770" s="72" t="str">
        <f t="shared" si="171"/>
        <v/>
      </c>
      <c r="T770" s="81" t="e" cm="1">
        <f t="array" aca="1" ref="T770" ca="1">TEXT(RIGHT(10-RIGHT(SUM(INDEX(1*(MID(MID(C770,1,1)*2,ROW(INDIRECT("1:"&amp;LEN(MID(C770,1,1)*2))),1)),,))+MID(C770,2,1)+
SUM(INDEX(1*(MID(MID(C770,3,1)*2,ROW(INDIRECT("1:"&amp;LEN(MID(C770,3,1)*2))),1)),,))+MID(C770,4,1)+
SUM(INDEX(1*(MID(MID(C770,5,1)*2,ROW(INDIRECT("1:"&amp;LEN(MID(C770,5,1)*2))),1)),,))+MID(C770,6,1)+
SUM(INDEX(1*(MID(MID(C770,8,1)*2,ROW(INDIRECT("1:"&amp;LEN(MID(C770,8,1)*2))),1)),,))+MID(C770,9,1)+
SUM(INDEX(1*(MID(MID(C770,10,1)*2,ROW(INDIRECT("1:"&amp;LEN(MID(C770,10,1)*2))),1)),,)),1),1),"0")</f>
        <v>#VALUE!</v>
      </c>
      <c r="U770" s="81" t="str">
        <f t="shared" si="172"/>
        <v/>
      </c>
      <c r="V770" s="83" t="b">
        <f t="shared" si="173"/>
        <v>0</v>
      </c>
      <c r="W770" s="112" t="e">
        <f>IF(#REF!="",FALSE,IF(OR(X770&gt;Z770,X770&lt;Y770),TRUE,FALSE))</f>
        <v>#REF!</v>
      </c>
      <c r="X770" s="112">
        <f t="shared" si="174"/>
        <v>0</v>
      </c>
      <c r="Y770" s="114" t="e">
        <f>#REF!-3/30</f>
        <v>#REF!</v>
      </c>
      <c r="Z770" s="115" t="e">
        <f>#REF!+1/30</f>
        <v>#REF!</v>
      </c>
    </row>
    <row r="771" spans="1:26" s="30" customFormat="1" x14ac:dyDescent="0.25">
      <c r="A771" s="19">
        <v>756</v>
      </c>
      <c r="B771" s="20"/>
      <c r="C771" s="149"/>
      <c r="D771" s="1"/>
      <c r="E771" s="1"/>
      <c r="F771" s="173"/>
      <c r="G771" s="55"/>
      <c r="H771" s="116" t="str">
        <f t="shared" si="175"/>
        <v/>
      </c>
      <c r="I771" s="35" t="b">
        <f t="shared" si="165"/>
        <v>0</v>
      </c>
      <c r="J771" s="80" t="str">
        <f t="shared" si="166"/>
        <v/>
      </c>
      <c r="K771" s="29" t="b">
        <f t="shared" si="176"/>
        <v>0</v>
      </c>
      <c r="L771" s="80" t="str">
        <f t="shared" si="177"/>
        <v/>
      </c>
      <c r="M771" s="81" t="e">
        <f t="shared" si="167"/>
        <v>#VALUE!</v>
      </c>
      <c r="N771" s="81" t="e">
        <f t="shared" si="168"/>
        <v>#VALUE!</v>
      </c>
      <c r="O771" s="81" t="e">
        <f t="shared" si="169"/>
        <v>#VALUE!</v>
      </c>
      <c r="P771" s="82" t="e">
        <f t="shared" si="170"/>
        <v>#VALUE!</v>
      </c>
      <c r="Q771" s="82" t="e">
        <f t="shared" si="178"/>
        <v>#VALUE!</v>
      </c>
      <c r="R771" s="82" t="b">
        <f t="shared" si="179"/>
        <v>0</v>
      </c>
      <c r="S771" s="72" t="str">
        <f t="shared" si="171"/>
        <v/>
      </c>
      <c r="T771" s="81" t="e" cm="1">
        <f t="array" aca="1" ref="T771" ca="1">TEXT(RIGHT(10-RIGHT(SUM(INDEX(1*(MID(MID(C771,1,1)*2,ROW(INDIRECT("1:"&amp;LEN(MID(C771,1,1)*2))),1)),,))+MID(C771,2,1)+
SUM(INDEX(1*(MID(MID(C771,3,1)*2,ROW(INDIRECT("1:"&amp;LEN(MID(C771,3,1)*2))),1)),,))+MID(C771,4,1)+
SUM(INDEX(1*(MID(MID(C771,5,1)*2,ROW(INDIRECT("1:"&amp;LEN(MID(C771,5,1)*2))),1)),,))+MID(C771,6,1)+
SUM(INDEX(1*(MID(MID(C771,8,1)*2,ROW(INDIRECT("1:"&amp;LEN(MID(C771,8,1)*2))),1)),,))+MID(C771,9,1)+
SUM(INDEX(1*(MID(MID(C771,10,1)*2,ROW(INDIRECT("1:"&amp;LEN(MID(C771,10,1)*2))),1)),,)),1),1),"0")</f>
        <v>#VALUE!</v>
      </c>
      <c r="U771" s="81" t="str">
        <f t="shared" si="172"/>
        <v/>
      </c>
      <c r="V771" s="83" t="b">
        <f t="shared" si="173"/>
        <v>0</v>
      </c>
      <c r="W771" s="112" t="e">
        <f>IF(#REF!="",FALSE,IF(OR(X771&gt;Z771,X771&lt;Y771),TRUE,FALSE))</f>
        <v>#REF!</v>
      </c>
      <c r="X771" s="112">
        <f t="shared" si="174"/>
        <v>0</v>
      </c>
      <c r="Y771" s="114" t="e">
        <f>#REF!-3/30</f>
        <v>#REF!</v>
      </c>
      <c r="Z771" s="115" t="e">
        <f>#REF!+1/30</f>
        <v>#REF!</v>
      </c>
    </row>
    <row r="772" spans="1:26" s="30" customFormat="1" x14ac:dyDescent="0.25">
      <c r="A772" s="19">
        <v>757</v>
      </c>
      <c r="B772" s="20"/>
      <c r="C772" s="149"/>
      <c r="D772" s="1"/>
      <c r="E772" s="1"/>
      <c r="F772" s="173"/>
      <c r="G772" s="55"/>
      <c r="H772" s="116" t="str">
        <f t="shared" si="175"/>
        <v/>
      </c>
      <c r="I772" s="35" t="b">
        <f t="shared" si="165"/>
        <v>0</v>
      </c>
      <c r="J772" s="80" t="str">
        <f t="shared" si="166"/>
        <v/>
      </c>
      <c r="K772" s="29" t="b">
        <f t="shared" si="176"/>
        <v>0</v>
      </c>
      <c r="L772" s="80" t="str">
        <f t="shared" si="177"/>
        <v/>
      </c>
      <c r="M772" s="81" t="e">
        <f t="shared" si="167"/>
        <v>#VALUE!</v>
      </c>
      <c r="N772" s="81" t="e">
        <f t="shared" si="168"/>
        <v>#VALUE!</v>
      </c>
      <c r="O772" s="81" t="e">
        <f t="shared" si="169"/>
        <v>#VALUE!</v>
      </c>
      <c r="P772" s="82" t="e">
        <f t="shared" si="170"/>
        <v>#VALUE!</v>
      </c>
      <c r="Q772" s="82" t="e">
        <f t="shared" si="178"/>
        <v>#VALUE!</v>
      </c>
      <c r="R772" s="82" t="b">
        <f t="shared" si="179"/>
        <v>0</v>
      </c>
      <c r="S772" s="72" t="str">
        <f t="shared" si="171"/>
        <v/>
      </c>
      <c r="T772" s="81" t="e" cm="1">
        <f t="array" aca="1" ref="T772" ca="1">TEXT(RIGHT(10-RIGHT(SUM(INDEX(1*(MID(MID(C772,1,1)*2,ROW(INDIRECT("1:"&amp;LEN(MID(C772,1,1)*2))),1)),,))+MID(C772,2,1)+
SUM(INDEX(1*(MID(MID(C772,3,1)*2,ROW(INDIRECT("1:"&amp;LEN(MID(C772,3,1)*2))),1)),,))+MID(C772,4,1)+
SUM(INDEX(1*(MID(MID(C772,5,1)*2,ROW(INDIRECT("1:"&amp;LEN(MID(C772,5,1)*2))),1)),,))+MID(C772,6,1)+
SUM(INDEX(1*(MID(MID(C772,8,1)*2,ROW(INDIRECT("1:"&amp;LEN(MID(C772,8,1)*2))),1)),,))+MID(C772,9,1)+
SUM(INDEX(1*(MID(MID(C772,10,1)*2,ROW(INDIRECT("1:"&amp;LEN(MID(C772,10,1)*2))),1)),,)),1),1),"0")</f>
        <v>#VALUE!</v>
      </c>
      <c r="U772" s="81" t="str">
        <f t="shared" si="172"/>
        <v/>
      </c>
      <c r="V772" s="83" t="b">
        <f t="shared" si="173"/>
        <v>0</v>
      </c>
      <c r="W772" s="112" t="e">
        <f>IF(#REF!="",FALSE,IF(OR(X772&gt;Z772,X772&lt;Y772),TRUE,FALSE))</f>
        <v>#REF!</v>
      </c>
      <c r="X772" s="112">
        <f t="shared" si="174"/>
        <v>0</v>
      </c>
      <c r="Y772" s="114" t="e">
        <f>#REF!-3/30</f>
        <v>#REF!</v>
      </c>
      <c r="Z772" s="115" t="e">
        <f>#REF!+1/30</f>
        <v>#REF!</v>
      </c>
    </row>
    <row r="773" spans="1:26" s="30" customFormat="1" x14ac:dyDescent="0.25">
      <c r="A773" s="19">
        <v>758</v>
      </c>
      <c r="B773" s="20"/>
      <c r="C773" s="149"/>
      <c r="D773" s="1"/>
      <c r="E773" s="1"/>
      <c r="F773" s="173"/>
      <c r="G773" s="55"/>
      <c r="H773" s="116" t="str">
        <f t="shared" si="175"/>
        <v/>
      </c>
      <c r="I773" s="35" t="b">
        <f t="shared" si="165"/>
        <v>0</v>
      </c>
      <c r="J773" s="80" t="str">
        <f t="shared" si="166"/>
        <v/>
      </c>
      <c r="K773" s="29" t="b">
        <f t="shared" si="176"/>
        <v>0</v>
      </c>
      <c r="L773" s="80" t="str">
        <f t="shared" si="177"/>
        <v/>
      </c>
      <c r="M773" s="81" t="e">
        <f t="shared" si="167"/>
        <v>#VALUE!</v>
      </c>
      <c r="N773" s="81" t="e">
        <f t="shared" si="168"/>
        <v>#VALUE!</v>
      </c>
      <c r="O773" s="81" t="e">
        <f t="shared" si="169"/>
        <v>#VALUE!</v>
      </c>
      <c r="P773" s="82" t="e">
        <f t="shared" si="170"/>
        <v>#VALUE!</v>
      </c>
      <c r="Q773" s="82" t="e">
        <f t="shared" si="178"/>
        <v>#VALUE!</v>
      </c>
      <c r="R773" s="82" t="b">
        <f t="shared" si="179"/>
        <v>0</v>
      </c>
      <c r="S773" s="72" t="str">
        <f t="shared" si="171"/>
        <v/>
      </c>
      <c r="T773" s="81" t="e" cm="1">
        <f t="array" aca="1" ref="T773" ca="1">TEXT(RIGHT(10-RIGHT(SUM(INDEX(1*(MID(MID(C773,1,1)*2,ROW(INDIRECT("1:"&amp;LEN(MID(C773,1,1)*2))),1)),,))+MID(C773,2,1)+
SUM(INDEX(1*(MID(MID(C773,3,1)*2,ROW(INDIRECT("1:"&amp;LEN(MID(C773,3,1)*2))),1)),,))+MID(C773,4,1)+
SUM(INDEX(1*(MID(MID(C773,5,1)*2,ROW(INDIRECT("1:"&amp;LEN(MID(C773,5,1)*2))),1)),,))+MID(C773,6,1)+
SUM(INDEX(1*(MID(MID(C773,8,1)*2,ROW(INDIRECT("1:"&amp;LEN(MID(C773,8,1)*2))),1)),,))+MID(C773,9,1)+
SUM(INDEX(1*(MID(MID(C773,10,1)*2,ROW(INDIRECT("1:"&amp;LEN(MID(C773,10,1)*2))),1)),,)),1),1),"0")</f>
        <v>#VALUE!</v>
      </c>
      <c r="U773" s="81" t="str">
        <f t="shared" si="172"/>
        <v/>
      </c>
      <c r="V773" s="83" t="b">
        <f t="shared" si="173"/>
        <v>0</v>
      </c>
      <c r="W773" s="112" t="e">
        <f>IF(#REF!="",FALSE,IF(OR(X773&gt;Z773,X773&lt;Y773),TRUE,FALSE))</f>
        <v>#REF!</v>
      </c>
      <c r="X773" s="112">
        <f t="shared" si="174"/>
        <v>0</v>
      </c>
      <c r="Y773" s="114" t="e">
        <f>#REF!-3/30</f>
        <v>#REF!</v>
      </c>
      <c r="Z773" s="115" t="e">
        <f>#REF!+1/30</f>
        <v>#REF!</v>
      </c>
    </row>
    <row r="774" spans="1:26" s="30" customFormat="1" x14ac:dyDescent="0.25">
      <c r="A774" s="19">
        <v>759</v>
      </c>
      <c r="B774" s="20"/>
      <c r="C774" s="149"/>
      <c r="D774" s="1"/>
      <c r="E774" s="1"/>
      <c r="F774" s="173"/>
      <c r="G774" s="55"/>
      <c r="H774" s="116" t="str">
        <f t="shared" si="175"/>
        <v/>
      </c>
      <c r="I774" s="35" t="b">
        <f t="shared" si="165"/>
        <v>0</v>
      </c>
      <c r="J774" s="80" t="str">
        <f t="shared" si="166"/>
        <v/>
      </c>
      <c r="K774" s="29" t="b">
        <f t="shared" si="176"/>
        <v>0</v>
      </c>
      <c r="L774" s="80" t="str">
        <f t="shared" si="177"/>
        <v/>
      </c>
      <c r="M774" s="81" t="e">
        <f t="shared" si="167"/>
        <v>#VALUE!</v>
      </c>
      <c r="N774" s="81" t="e">
        <f t="shared" si="168"/>
        <v>#VALUE!</v>
      </c>
      <c r="O774" s="81" t="e">
        <f t="shared" si="169"/>
        <v>#VALUE!</v>
      </c>
      <c r="P774" s="82" t="e">
        <f t="shared" si="170"/>
        <v>#VALUE!</v>
      </c>
      <c r="Q774" s="82" t="e">
        <f t="shared" si="178"/>
        <v>#VALUE!</v>
      </c>
      <c r="R774" s="82" t="b">
        <f t="shared" si="179"/>
        <v>0</v>
      </c>
      <c r="S774" s="72" t="str">
        <f t="shared" si="171"/>
        <v/>
      </c>
      <c r="T774" s="81" t="e" cm="1">
        <f t="array" aca="1" ref="T774" ca="1">TEXT(RIGHT(10-RIGHT(SUM(INDEX(1*(MID(MID(C774,1,1)*2,ROW(INDIRECT("1:"&amp;LEN(MID(C774,1,1)*2))),1)),,))+MID(C774,2,1)+
SUM(INDEX(1*(MID(MID(C774,3,1)*2,ROW(INDIRECT("1:"&amp;LEN(MID(C774,3,1)*2))),1)),,))+MID(C774,4,1)+
SUM(INDEX(1*(MID(MID(C774,5,1)*2,ROW(INDIRECT("1:"&amp;LEN(MID(C774,5,1)*2))),1)),,))+MID(C774,6,1)+
SUM(INDEX(1*(MID(MID(C774,8,1)*2,ROW(INDIRECT("1:"&amp;LEN(MID(C774,8,1)*2))),1)),,))+MID(C774,9,1)+
SUM(INDEX(1*(MID(MID(C774,10,1)*2,ROW(INDIRECT("1:"&amp;LEN(MID(C774,10,1)*2))),1)),,)),1),1),"0")</f>
        <v>#VALUE!</v>
      </c>
      <c r="U774" s="81" t="str">
        <f t="shared" si="172"/>
        <v/>
      </c>
      <c r="V774" s="83" t="b">
        <f t="shared" si="173"/>
        <v>0</v>
      </c>
      <c r="W774" s="112" t="e">
        <f>IF(#REF!="",FALSE,IF(OR(X774&gt;Z774,X774&lt;Y774),TRUE,FALSE))</f>
        <v>#REF!</v>
      </c>
      <c r="X774" s="112">
        <f t="shared" si="174"/>
        <v>0</v>
      </c>
      <c r="Y774" s="114" t="e">
        <f>#REF!-3/30</f>
        <v>#REF!</v>
      </c>
      <c r="Z774" s="115" t="e">
        <f>#REF!+1/30</f>
        <v>#REF!</v>
      </c>
    </row>
    <row r="775" spans="1:26" s="30" customFormat="1" x14ac:dyDescent="0.25">
      <c r="A775" s="19">
        <v>760</v>
      </c>
      <c r="B775" s="20"/>
      <c r="C775" s="149"/>
      <c r="D775" s="1"/>
      <c r="E775" s="1"/>
      <c r="F775" s="173"/>
      <c r="G775" s="55"/>
      <c r="H775" s="116" t="str">
        <f t="shared" si="175"/>
        <v/>
      </c>
      <c r="I775" s="35" t="b">
        <f t="shared" si="165"/>
        <v>0</v>
      </c>
      <c r="J775" s="80" t="str">
        <f t="shared" si="166"/>
        <v/>
      </c>
      <c r="K775" s="29" t="b">
        <f t="shared" si="176"/>
        <v>0</v>
      </c>
      <c r="L775" s="80" t="str">
        <f t="shared" si="177"/>
        <v/>
      </c>
      <c r="M775" s="81" t="e">
        <f t="shared" si="167"/>
        <v>#VALUE!</v>
      </c>
      <c r="N775" s="81" t="e">
        <f t="shared" si="168"/>
        <v>#VALUE!</v>
      </c>
      <c r="O775" s="81" t="e">
        <f t="shared" si="169"/>
        <v>#VALUE!</v>
      </c>
      <c r="P775" s="82" t="e">
        <f t="shared" si="170"/>
        <v>#VALUE!</v>
      </c>
      <c r="Q775" s="82" t="e">
        <f t="shared" si="178"/>
        <v>#VALUE!</v>
      </c>
      <c r="R775" s="82" t="b">
        <f t="shared" si="179"/>
        <v>0</v>
      </c>
      <c r="S775" s="72" t="str">
        <f t="shared" si="171"/>
        <v/>
      </c>
      <c r="T775" s="81" t="e" cm="1">
        <f t="array" aca="1" ref="T775" ca="1">TEXT(RIGHT(10-RIGHT(SUM(INDEX(1*(MID(MID(C775,1,1)*2,ROW(INDIRECT("1:"&amp;LEN(MID(C775,1,1)*2))),1)),,))+MID(C775,2,1)+
SUM(INDEX(1*(MID(MID(C775,3,1)*2,ROW(INDIRECT("1:"&amp;LEN(MID(C775,3,1)*2))),1)),,))+MID(C775,4,1)+
SUM(INDEX(1*(MID(MID(C775,5,1)*2,ROW(INDIRECT("1:"&amp;LEN(MID(C775,5,1)*2))),1)),,))+MID(C775,6,1)+
SUM(INDEX(1*(MID(MID(C775,8,1)*2,ROW(INDIRECT("1:"&amp;LEN(MID(C775,8,1)*2))),1)),,))+MID(C775,9,1)+
SUM(INDEX(1*(MID(MID(C775,10,1)*2,ROW(INDIRECT("1:"&amp;LEN(MID(C775,10,1)*2))),1)),,)),1),1),"0")</f>
        <v>#VALUE!</v>
      </c>
      <c r="U775" s="81" t="str">
        <f t="shared" si="172"/>
        <v/>
      </c>
      <c r="V775" s="83" t="b">
        <f t="shared" si="173"/>
        <v>0</v>
      </c>
      <c r="W775" s="112" t="e">
        <f>IF(#REF!="",FALSE,IF(OR(X775&gt;Z775,X775&lt;Y775),TRUE,FALSE))</f>
        <v>#REF!</v>
      </c>
      <c r="X775" s="112">
        <f t="shared" si="174"/>
        <v>0</v>
      </c>
      <c r="Y775" s="114" t="e">
        <f>#REF!-3/30</f>
        <v>#REF!</v>
      </c>
      <c r="Z775" s="115" t="e">
        <f>#REF!+1/30</f>
        <v>#REF!</v>
      </c>
    </row>
    <row r="776" spans="1:26" s="30" customFormat="1" x14ac:dyDescent="0.25">
      <c r="A776" s="19">
        <v>761</v>
      </c>
      <c r="B776" s="20"/>
      <c r="C776" s="149"/>
      <c r="D776" s="1"/>
      <c r="E776" s="1"/>
      <c r="F776" s="173"/>
      <c r="G776" s="55"/>
      <c r="H776" s="116" t="str">
        <f t="shared" si="175"/>
        <v/>
      </c>
      <c r="I776" s="35" t="b">
        <f t="shared" si="165"/>
        <v>0</v>
      </c>
      <c r="J776" s="80" t="str">
        <f t="shared" si="166"/>
        <v/>
      </c>
      <c r="K776" s="29" t="b">
        <f t="shared" si="176"/>
        <v>0</v>
      </c>
      <c r="L776" s="80" t="str">
        <f t="shared" si="177"/>
        <v/>
      </c>
      <c r="M776" s="81" t="e">
        <f t="shared" si="167"/>
        <v>#VALUE!</v>
      </c>
      <c r="N776" s="81" t="e">
        <f t="shared" si="168"/>
        <v>#VALUE!</v>
      </c>
      <c r="O776" s="81" t="e">
        <f t="shared" si="169"/>
        <v>#VALUE!</v>
      </c>
      <c r="P776" s="82" t="e">
        <f t="shared" si="170"/>
        <v>#VALUE!</v>
      </c>
      <c r="Q776" s="82" t="e">
        <f t="shared" si="178"/>
        <v>#VALUE!</v>
      </c>
      <c r="R776" s="82" t="b">
        <f t="shared" si="179"/>
        <v>0</v>
      </c>
      <c r="S776" s="72" t="str">
        <f t="shared" si="171"/>
        <v/>
      </c>
      <c r="T776" s="81" t="e" cm="1">
        <f t="array" aca="1" ref="T776" ca="1">TEXT(RIGHT(10-RIGHT(SUM(INDEX(1*(MID(MID(C776,1,1)*2,ROW(INDIRECT("1:"&amp;LEN(MID(C776,1,1)*2))),1)),,))+MID(C776,2,1)+
SUM(INDEX(1*(MID(MID(C776,3,1)*2,ROW(INDIRECT("1:"&amp;LEN(MID(C776,3,1)*2))),1)),,))+MID(C776,4,1)+
SUM(INDEX(1*(MID(MID(C776,5,1)*2,ROW(INDIRECT("1:"&amp;LEN(MID(C776,5,1)*2))),1)),,))+MID(C776,6,1)+
SUM(INDEX(1*(MID(MID(C776,8,1)*2,ROW(INDIRECT("1:"&amp;LEN(MID(C776,8,1)*2))),1)),,))+MID(C776,9,1)+
SUM(INDEX(1*(MID(MID(C776,10,1)*2,ROW(INDIRECT("1:"&amp;LEN(MID(C776,10,1)*2))),1)),,)),1),1),"0")</f>
        <v>#VALUE!</v>
      </c>
      <c r="U776" s="81" t="str">
        <f t="shared" si="172"/>
        <v/>
      </c>
      <c r="V776" s="83" t="b">
        <f t="shared" si="173"/>
        <v>0</v>
      </c>
      <c r="W776" s="112" t="e">
        <f>IF(#REF!="",FALSE,IF(OR(X776&gt;Z776,X776&lt;Y776),TRUE,FALSE))</f>
        <v>#REF!</v>
      </c>
      <c r="X776" s="112">
        <f t="shared" si="174"/>
        <v>0</v>
      </c>
      <c r="Y776" s="114" t="e">
        <f>#REF!-3/30</f>
        <v>#REF!</v>
      </c>
      <c r="Z776" s="115" t="e">
        <f>#REF!+1/30</f>
        <v>#REF!</v>
      </c>
    </row>
    <row r="777" spans="1:26" s="30" customFormat="1" x14ac:dyDescent="0.25">
      <c r="A777" s="19">
        <v>762</v>
      </c>
      <c r="B777" s="20"/>
      <c r="C777" s="149"/>
      <c r="D777" s="1"/>
      <c r="E777" s="1"/>
      <c r="F777" s="173"/>
      <c r="G777" s="55"/>
      <c r="H777" s="116" t="str">
        <f t="shared" si="175"/>
        <v/>
      </c>
      <c r="I777" s="35" t="b">
        <f t="shared" si="165"/>
        <v>0</v>
      </c>
      <c r="J777" s="80" t="str">
        <f t="shared" si="166"/>
        <v/>
      </c>
      <c r="K777" s="29" t="b">
        <f t="shared" si="176"/>
        <v>0</v>
      </c>
      <c r="L777" s="80" t="str">
        <f t="shared" si="177"/>
        <v/>
      </c>
      <c r="M777" s="81" t="e">
        <f t="shared" si="167"/>
        <v>#VALUE!</v>
      </c>
      <c r="N777" s="81" t="e">
        <f t="shared" si="168"/>
        <v>#VALUE!</v>
      </c>
      <c r="O777" s="81" t="e">
        <f t="shared" si="169"/>
        <v>#VALUE!</v>
      </c>
      <c r="P777" s="82" t="e">
        <f t="shared" si="170"/>
        <v>#VALUE!</v>
      </c>
      <c r="Q777" s="82" t="e">
        <f t="shared" si="178"/>
        <v>#VALUE!</v>
      </c>
      <c r="R777" s="82" t="b">
        <f t="shared" si="179"/>
        <v>0</v>
      </c>
      <c r="S777" s="72" t="str">
        <f t="shared" si="171"/>
        <v/>
      </c>
      <c r="T777" s="81" t="e" cm="1">
        <f t="array" aca="1" ref="T777" ca="1">TEXT(RIGHT(10-RIGHT(SUM(INDEX(1*(MID(MID(C777,1,1)*2,ROW(INDIRECT("1:"&amp;LEN(MID(C777,1,1)*2))),1)),,))+MID(C777,2,1)+
SUM(INDEX(1*(MID(MID(C777,3,1)*2,ROW(INDIRECT("1:"&amp;LEN(MID(C777,3,1)*2))),1)),,))+MID(C777,4,1)+
SUM(INDEX(1*(MID(MID(C777,5,1)*2,ROW(INDIRECT("1:"&amp;LEN(MID(C777,5,1)*2))),1)),,))+MID(C777,6,1)+
SUM(INDEX(1*(MID(MID(C777,8,1)*2,ROW(INDIRECT("1:"&amp;LEN(MID(C777,8,1)*2))),1)),,))+MID(C777,9,1)+
SUM(INDEX(1*(MID(MID(C777,10,1)*2,ROW(INDIRECT("1:"&amp;LEN(MID(C777,10,1)*2))),1)),,)),1),1),"0")</f>
        <v>#VALUE!</v>
      </c>
      <c r="U777" s="81" t="str">
        <f t="shared" si="172"/>
        <v/>
      </c>
      <c r="V777" s="83" t="b">
        <f t="shared" si="173"/>
        <v>0</v>
      </c>
      <c r="W777" s="112" t="e">
        <f>IF(#REF!="",FALSE,IF(OR(X777&gt;Z777,X777&lt;Y777),TRUE,FALSE))</f>
        <v>#REF!</v>
      </c>
      <c r="X777" s="112">
        <f t="shared" si="174"/>
        <v>0</v>
      </c>
      <c r="Y777" s="114" t="e">
        <f>#REF!-3/30</f>
        <v>#REF!</v>
      </c>
      <c r="Z777" s="115" t="e">
        <f>#REF!+1/30</f>
        <v>#REF!</v>
      </c>
    </row>
    <row r="778" spans="1:26" s="30" customFormat="1" x14ac:dyDescent="0.25">
      <c r="A778" s="19">
        <v>763</v>
      </c>
      <c r="B778" s="20"/>
      <c r="C778" s="149"/>
      <c r="D778" s="1"/>
      <c r="E778" s="1"/>
      <c r="F778" s="173"/>
      <c r="G778" s="55"/>
      <c r="H778" s="116" t="str">
        <f t="shared" si="175"/>
        <v/>
      </c>
      <c r="I778" s="35" t="b">
        <f t="shared" si="165"/>
        <v>0</v>
      </c>
      <c r="J778" s="80" t="str">
        <f t="shared" si="166"/>
        <v/>
      </c>
      <c r="K778" s="29" t="b">
        <f t="shared" si="176"/>
        <v>0</v>
      </c>
      <c r="L778" s="80" t="str">
        <f t="shared" si="177"/>
        <v/>
      </c>
      <c r="M778" s="81" t="e">
        <f t="shared" si="167"/>
        <v>#VALUE!</v>
      </c>
      <c r="N778" s="81" t="e">
        <f t="shared" si="168"/>
        <v>#VALUE!</v>
      </c>
      <c r="O778" s="81" t="e">
        <f t="shared" si="169"/>
        <v>#VALUE!</v>
      </c>
      <c r="P778" s="82" t="e">
        <f t="shared" si="170"/>
        <v>#VALUE!</v>
      </c>
      <c r="Q778" s="82" t="e">
        <f t="shared" si="178"/>
        <v>#VALUE!</v>
      </c>
      <c r="R778" s="82" t="b">
        <f t="shared" si="179"/>
        <v>0</v>
      </c>
      <c r="S778" s="72" t="str">
        <f t="shared" si="171"/>
        <v/>
      </c>
      <c r="T778" s="81" t="e" cm="1">
        <f t="array" aca="1" ref="T778" ca="1">TEXT(RIGHT(10-RIGHT(SUM(INDEX(1*(MID(MID(C778,1,1)*2,ROW(INDIRECT("1:"&amp;LEN(MID(C778,1,1)*2))),1)),,))+MID(C778,2,1)+
SUM(INDEX(1*(MID(MID(C778,3,1)*2,ROW(INDIRECT("1:"&amp;LEN(MID(C778,3,1)*2))),1)),,))+MID(C778,4,1)+
SUM(INDEX(1*(MID(MID(C778,5,1)*2,ROW(INDIRECT("1:"&amp;LEN(MID(C778,5,1)*2))),1)),,))+MID(C778,6,1)+
SUM(INDEX(1*(MID(MID(C778,8,1)*2,ROW(INDIRECT("1:"&amp;LEN(MID(C778,8,1)*2))),1)),,))+MID(C778,9,1)+
SUM(INDEX(1*(MID(MID(C778,10,1)*2,ROW(INDIRECT("1:"&amp;LEN(MID(C778,10,1)*2))),1)),,)),1),1),"0")</f>
        <v>#VALUE!</v>
      </c>
      <c r="U778" s="81" t="str">
        <f t="shared" si="172"/>
        <v/>
      </c>
      <c r="V778" s="83" t="b">
        <f t="shared" si="173"/>
        <v>0</v>
      </c>
      <c r="W778" s="112" t="e">
        <f>IF(#REF!="",FALSE,IF(OR(X778&gt;Z778,X778&lt;Y778),TRUE,FALSE))</f>
        <v>#REF!</v>
      </c>
      <c r="X778" s="112">
        <f t="shared" si="174"/>
        <v>0</v>
      </c>
      <c r="Y778" s="114" t="e">
        <f>#REF!-3/30</f>
        <v>#REF!</v>
      </c>
      <c r="Z778" s="115" t="e">
        <f>#REF!+1/30</f>
        <v>#REF!</v>
      </c>
    </row>
    <row r="779" spans="1:26" s="30" customFormat="1" x14ac:dyDescent="0.25">
      <c r="A779" s="19">
        <v>764</v>
      </c>
      <c r="B779" s="20"/>
      <c r="C779" s="149"/>
      <c r="D779" s="1"/>
      <c r="E779" s="1"/>
      <c r="F779" s="173"/>
      <c r="G779" s="55"/>
      <c r="H779" s="116" t="str">
        <f t="shared" si="175"/>
        <v/>
      </c>
      <c r="I779" s="35" t="b">
        <f t="shared" si="165"/>
        <v>0</v>
      </c>
      <c r="J779" s="80" t="str">
        <f t="shared" si="166"/>
        <v/>
      </c>
      <c r="K779" s="29" t="b">
        <f t="shared" si="176"/>
        <v>0</v>
      </c>
      <c r="L779" s="80" t="str">
        <f t="shared" si="177"/>
        <v/>
      </c>
      <c r="M779" s="81" t="e">
        <f t="shared" si="167"/>
        <v>#VALUE!</v>
      </c>
      <c r="N779" s="81" t="e">
        <f t="shared" si="168"/>
        <v>#VALUE!</v>
      </c>
      <c r="O779" s="81" t="e">
        <f t="shared" si="169"/>
        <v>#VALUE!</v>
      </c>
      <c r="P779" s="82" t="e">
        <f t="shared" si="170"/>
        <v>#VALUE!</v>
      </c>
      <c r="Q779" s="82" t="e">
        <f t="shared" si="178"/>
        <v>#VALUE!</v>
      </c>
      <c r="R779" s="82" t="b">
        <f t="shared" si="179"/>
        <v>0</v>
      </c>
      <c r="S779" s="72" t="str">
        <f t="shared" si="171"/>
        <v/>
      </c>
      <c r="T779" s="81" t="e" cm="1">
        <f t="array" aca="1" ref="T779" ca="1">TEXT(RIGHT(10-RIGHT(SUM(INDEX(1*(MID(MID(C779,1,1)*2,ROW(INDIRECT("1:"&amp;LEN(MID(C779,1,1)*2))),1)),,))+MID(C779,2,1)+
SUM(INDEX(1*(MID(MID(C779,3,1)*2,ROW(INDIRECT("1:"&amp;LEN(MID(C779,3,1)*2))),1)),,))+MID(C779,4,1)+
SUM(INDEX(1*(MID(MID(C779,5,1)*2,ROW(INDIRECT("1:"&amp;LEN(MID(C779,5,1)*2))),1)),,))+MID(C779,6,1)+
SUM(INDEX(1*(MID(MID(C779,8,1)*2,ROW(INDIRECT("1:"&amp;LEN(MID(C779,8,1)*2))),1)),,))+MID(C779,9,1)+
SUM(INDEX(1*(MID(MID(C779,10,1)*2,ROW(INDIRECT("1:"&amp;LEN(MID(C779,10,1)*2))),1)),,)),1),1),"0")</f>
        <v>#VALUE!</v>
      </c>
      <c r="U779" s="81" t="str">
        <f t="shared" si="172"/>
        <v/>
      </c>
      <c r="V779" s="83" t="b">
        <f t="shared" si="173"/>
        <v>0</v>
      </c>
      <c r="W779" s="112" t="e">
        <f>IF(#REF!="",FALSE,IF(OR(X779&gt;Z779,X779&lt;Y779),TRUE,FALSE))</f>
        <v>#REF!</v>
      </c>
      <c r="X779" s="112">
        <f t="shared" si="174"/>
        <v>0</v>
      </c>
      <c r="Y779" s="114" t="e">
        <f>#REF!-3/30</f>
        <v>#REF!</v>
      </c>
      <c r="Z779" s="115" t="e">
        <f>#REF!+1/30</f>
        <v>#REF!</v>
      </c>
    </row>
    <row r="780" spans="1:26" s="30" customFormat="1" x14ac:dyDescent="0.25">
      <c r="A780" s="19">
        <v>765</v>
      </c>
      <c r="B780" s="20"/>
      <c r="C780" s="149"/>
      <c r="D780" s="1"/>
      <c r="E780" s="1"/>
      <c r="F780" s="173"/>
      <c r="G780" s="55"/>
      <c r="H780" s="116" t="str">
        <f t="shared" si="175"/>
        <v/>
      </c>
      <c r="I780" s="35" t="b">
        <f t="shared" si="165"/>
        <v>0</v>
      </c>
      <c r="J780" s="80" t="str">
        <f t="shared" si="166"/>
        <v/>
      </c>
      <c r="K780" s="29" t="b">
        <f t="shared" si="176"/>
        <v>0</v>
      </c>
      <c r="L780" s="80" t="str">
        <f t="shared" si="177"/>
        <v/>
      </c>
      <c r="M780" s="81" t="e">
        <f t="shared" si="167"/>
        <v>#VALUE!</v>
      </c>
      <c r="N780" s="81" t="e">
        <f t="shared" si="168"/>
        <v>#VALUE!</v>
      </c>
      <c r="O780" s="81" t="e">
        <f t="shared" si="169"/>
        <v>#VALUE!</v>
      </c>
      <c r="P780" s="82" t="e">
        <f t="shared" si="170"/>
        <v>#VALUE!</v>
      </c>
      <c r="Q780" s="82" t="e">
        <f t="shared" si="178"/>
        <v>#VALUE!</v>
      </c>
      <c r="R780" s="82" t="b">
        <f t="shared" si="179"/>
        <v>0</v>
      </c>
      <c r="S780" s="72" t="str">
        <f t="shared" si="171"/>
        <v/>
      </c>
      <c r="T780" s="81" t="e" cm="1">
        <f t="array" aca="1" ref="T780" ca="1">TEXT(RIGHT(10-RIGHT(SUM(INDEX(1*(MID(MID(C780,1,1)*2,ROW(INDIRECT("1:"&amp;LEN(MID(C780,1,1)*2))),1)),,))+MID(C780,2,1)+
SUM(INDEX(1*(MID(MID(C780,3,1)*2,ROW(INDIRECT("1:"&amp;LEN(MID(C780,3,1)*2))),1)),,))+MID(C780,4,1)+
SUM(INDEX(1*(MID(MID(C780,5,1)*2,ROW(INDIRECT("1:"&amp;LEN(MID(C780,5,1)*2))),1)),,))+MID(C780,6,1)+
SUM(INDEX(1*(MID(MID(C780,8,1)*2,ROW(INDIRECT("1:"&amp;LEN(MID(C780,8,1)*2))),1)),,))+MID(C780,9,1)+
SUM(INDEX(1*(MID(MID(C780,10,1)*2,ROW(INDIRECT("1:"&amp;LEN(MID(C780,10,1)*2))),1)),,)),1),1),"0")</f>
        <v>#VALUE!</v>
      </c>
      <c r="U780" s="81" t="str">
        <f t="shared" si="172"/>
        <v/>
      </c>
      <c r="V780" s="83" t="b">
        <f t="shared" si="173"/>
        <v>0</v>
      </c>
      <c r="W780" s="112" t="e">
        <f>IF(#REF!="",FALSE,IF(OR(X780&gt;Z780,X780&lt;Y780),TRUE,FALSE))</f>
        <v>#REF!</v>
      </c>
      <c r="X780" s="112">
        <f t="shared" si="174"/>
        <v>0</v>
      </c>
      <c r="Y780" s="114" t="e">
        <f>#REF!-3/30</f>
        <v>#REF!</v>
      </c>
      <c r="Z780" s="115" t="e">
        <f>#REF!+1/30</f>
        <v>#REF!</v>
      </c>
    </row>
    <row r="781" spans="1:26" s="30" customFormat="1" x14ac:dyDescent="0.25">
      <c r="A781" s="19">
        <v>766</v>
      </c>
      <c r="B781" s="20"/>
      <c r="C781" s="149"/>
      <c r="D781" s="1"/>
      <c r="E781" s="1"/>
      <c r="F781" s="173"/>
      <c r="G781" s="55"/>
      <c r="H781" s="116" t="str">
        <f t="shared" si="175"/>
        <v/>
      </c>
      <c r="I781" s="35" t="b">
        <f t="shared" si="165"/>
        <v>0</v>
      </c>
      <c r="J781" s="80" t="str">
        <f t="shared" si="166"/>
        <v/>
      </c>
      <c r="K781" s="29" t="b">
        <f t="shared" si="176"/>
        <v>0</v>
      </c>
      <c r="L781" s="80" t="str">
        <f t="shared" si="177"/>
        <v/>
      </c>
      <c r="M781" s="81" t="e">
        <f t="shared" si="167"/>
        <v>#VALUE!</v>
      </c>
      <c r="N781" s="81" t="e">
        <f t="shared" si="168"/>
        <v>#VALUE!</v>
      </c>
      <c r="O781" s="81" t="e">
        <f t="shared" si="169"/>
        <v>#VALUE!</v>
      </c>
      <c r="P781" s="82" t="e">
        <f t="shared" si="170"/>
        <v>#VALUE!</v>
      </c>
      <c r="Q781" s="82" t="e">
        <f t="shared" si="178"/>
        <v>#VALUE!</v>
      </c>
      <c r="R781" s="82" t="b">
        <f t="shared" si="179"/>
        <v>0</v>
      </c>
      <c r="S781" s="72" t="str">
        <f t="shared" si="171"/>
        <v/>
      </c>
      <c r="T781" s="81" t="e" cm="1">
        <f t="array" aca="1" ref="T781" ca="1">TEXT(RIGHT(10-RIGHT(SUM(INDEX(1*(MID(MID(C781,1,1)*2,ROW(INDIRECT("1:"&amp;LEN(MID(C781,1,1)*2))),1)),,))+MID(C781,2,1)+
SUM(INDEX(1*(MID(MID(C781,3,1)*2,ROW(INDIRECT("1:"&amp;LEN(MID(C781,3,1)*2))),1)),,))+MID(C781,4,1)+
SUM(INDEX(1*(MID(MID(C781,5,1)*2,ROW(INDIRECT("1:"&amp;LEN(MID(C781,5,1)*2))),1)),,))+MID(C781,6,1)+
SUM(INDEX(1*(MID(MID(C781,8,1)*2,ROW(INDIRECT("1:"&amp;LEN(MID(C781,8,1)*2))),1)),,))+MID(C781,9,1)+
SUM(INDEX(1*(MID(MID(C781,10,1)*2,ROW(INDIRECT("1:"&amp;LEN(MID(C781,10,1)*2))),1)),,)),1),1),"0")</f>
        <v>#VALUE!</v>
      </c>
      <c r="U781" s="81" t="str">
        <f t="shared" si="172"/>
        <v/>
      </c>
      <c r="V781" s="83" t="b">
        <f t="shared" si="173"/>
        <v>0</v>
      </c>
      <c r="W781" s="112" t="e">
        <f>IF(#REF!="",FALSE,IF(OR(X781&gt;Z781,X781&lt;Y781),TRUE,FALSE))</f>
        <v>#REF!</v>
      </c>
      <c r="X781" s="112">
        <f t="shared" si="174"/>
        <v>0</v>
      </c>
      <c r="Y781" s="114" t="e">
        <f>#REF!-3/30</f>
        <v>#REF!</v>
      </c>
      <c r="Z781" s="115" t="e">
        <f>#REF!+1/30</f>
        <v>#REF!</v>
      </c>
    </row>
    <row r="782" spans="1:26" s="30" customFormat="1" x14ac:dyDescent="0.25">
      <c r="A782" s="19">
        <v>767</v>
      </c>
      <c r="B782" s="20"/>
      <c r="C782" s="149"/>
      <c r="D782" s="1"/>
      <c r="E782" s="1"/>
      <c r="F782" s="173"/>
      <c r="G782" s="55"/>
      <c r="H782" s="116" t="str">
        <f t="shared" si="175"/>
        <v/>
      </c>
      <c r="I782" s="35" t="b">
        <f t="shared" si="165"/>
        <v>0</v>
      </c>
      <c r="J782" s="80" t="str">
        <f t="shared" si="166"/>
        <v/>
      </c>
      <c r="K782" s="29" t="b">
        <f t="shared" si="176"/>
        <v>0</v>
      </c>
      <c r="L782" s="80" t="str">
        <f t="shared" si="177"/>
        <v/>
      </c>
      <c r="M782" s="81" t="e">
        <f t="shared" si="167"/>
        <v>#VALUE!</v>
      </c>
      <c r="N782" s="81" t="e">
        <f t="shared" si="168"/>
        <v>#VALUE!</v>
      </c>
      <c r="O782" s="81" t="e">
        <f t="shared" si="169"/>
        <v>#VALUE!</v>
      </c>
      <c r="P782" s="82" t="e">
        <f t="shared" si="170"/>
        <v>#VALUE!</v>
      </c>
      <c r="Q782" s="82" t="e">
        <f t="shared" si="178"/>
        <v>#VALUE!</v>
      </c>
      <c r="R782" s="82" t="b">
        <f t="shared" si="179"/>
        <v>0</v>
      </c>
      <c r="S782" s="72" t="str">
        <f t="shared" si="171"/>
        <v/>
      </c>
      <c r="T782" s="81" t="e" cm="1">
        <f t="array" aca="1" ref="T782" ca="1">TEXT(RIGHT(10-RIGHT(SUM(INDEX(1*(MID(MID(C782,1,1)*2,ROW(INDIRECT("1:"&amp;LEN(MID(C782,1,1)*2))),1)),,))+MID(C782,2,1)+
SUM(INDEX(1*(MID(MID(C782,3,1)*2,ROW(INDIRECT("1:"&amp;LEN(MID(C782,3,1)*2))),1)),,))+MID(C782,4,1)+
SUM(INDEX(1*(MID(MID(C782,5,1)*2,ROW(INDIRECT("1:"&amp;LEN(MID(C782,5,1)*2))),1)),,))+MID(C782,6,1)+
SUM(INDEX(1*(MID(MID(C782,8,1)*2,ROW(INDIRECT("1:"&amp;LEN(MID(C782,8,1)*2))),1)),,))+MID(C782,9,1)+
SUM(INDEX(1*(MID(MID(C782,10,1)*2,ROW(INDIRECT("1:"&amp;LEN(MID(C782,10,1)*2))),1)),,)),1),1),"0")</f>
        <v>#VALUE!</v>
      </c>
      <c r="U782" s="81" t="str">
        <f t="shared" si="172"/>
        <v/>
      </c>
      <c r="V782" s="83" t="b">
        <f t="shared" si="173"/>
        <v>0</v>
      </c>
      <c r="W782" s="112" t="e">
        <f>IF(#REF!="",FALSE,IF(OR(X782&gt;Z782,X782&lt;Y782),TRUE,FALSE))</f>
        <v>#REF!</v>
      </c>
      <c r="X782" s="112">
        <f t="shared" si="174"/>
        <v>0</v>
      </c>
      <c r="Y782" s="114" t="e">
        <f>#REF!-3/30</f>
        <v>#REF!</v>
      </c>
      <c r="Z782" s="115" t="e">
        <f>#REF!+1/30</f>
        <v>#REF!</v>
      </c>
    </row>
    <row r="783" spans="1:26" s="30" customFormat="1" x14ac:dyDescent="0.25">
      <c r="A783" s="19">
        <v>768</v>
      </c>
      <c r="B783" s="20"/>
      <c r="C783" s="149"/>
      <c r="D783" s="1"/>
      <c r="E783" s="1"/>
      <c r="F783" s="173"/>
      <c r="G783" s="55"/>
      <c r="H783" s="116" t="str">
        <f t="shared" si="175"/>
        <v/>
      </c>
      <c r="I783" s="35" t="b">
        <f t="shared" si="165"/>
        <v>0</v>
      </c>
      <c r="J783" s="80" t="str">
        <f t="shared" si="166"/>
        <v/>
      </c>
      <c r="K783" s="29" t="b">
        <f t="shared" si="176"/>
        <v>0</v>
      </c>
      <c r="L783" s="80" t="str">
        <f t="shared" si="177"/>
        <v/>
      </c>
      <c r="M783" s="81" t="e">
        <f t="shared" si="167"/>
        <v>#VALUE!</v>
      </c>
      <c r="N783" s="81" t="e">
        <f t="shared" si="168"/>
        <v>#VALUE!</v>
      </c>
      <c r="O783" s="81" t="e">
        <f t="shared" si="169"/>
        <v>#VALUE!</v>
      </c>
      <c r="P783" s="82" t="e">
        <f t="shared" si="170"/>
        <v>#VALUE!</v>
      </c>
      <c r="Q783" s="82" t="e">
        <f t="shared" si="178"/>
        <v>#VALUE!</v>
      </c>
      <c r="R783" s="82" t="b">
        <f t="shared" si="179"/>
        <v>0</v>
      </c>
      <c r="S783" s="72" t="str">
        <f t="shared" si="171"/>
        <v/>
      </c>
      <c r="T783" s="81" t="e" cm="1">
        <f t="array" aca="1" ref="T783" ca="1">TEXT(RIGHT(10-RIGHT(SUM(INDEX(1*(MID(MID(C783,1,1)*2,ROW(INDIRECT("1:"&amp;LEN(MID(C783,1,1)*2))),1)),,))+MID(C783,2,1)+
SUM(INDEX(1*(MID(MID(C783,3,1)*2,ROW(INDIRECT("1:"&amp;LEN(MID(C783,3,1)*2))),1)),,))+MID(C783,4,1)+
SUM(INDEX(1*(MID(MID(C783,5,1)*2,ROW(INDIRECT("1:"&amp;LEN(MID(C783,5,1)*2))),1)),,))+MID(C783,6,1)+
SUM(INDEX(1*(MID(MID(C783,8,1)*2,ROW(INDIRECT("1:"&amp;LEN(MID(C783,8,1)*2))),1)),,))+MID(C783,9,1)+
SUM(INDEX(1*(MID(MID(C783,10,1)*2,ROW(INDIRECT("1:"&amp;LEN(MID(C783,10,1)*2))),1)),,)),1),1),"0")</f>
        <v>#VALUE!</v>
      </c>
      <c r="U783" s="81" t="str">
        <f t="shared" si="172"/>
        <v/>
      </c>
      <c r="V783" s="83" t="b">
        <f t="shared" si="173"/>
        <v>0</v>
      </c>
      <c r="W783" s="112" t="e">
        <f>IF(#REF!="",FALSE,IF(OR(X783&gt;Z783,X783&lt;Y783),TRUE,FALSE))</f>
        <v>#REF!</v>
      </c>
      <c r="X783" s="112">
        <f t="shared" si="174"/>
        <v>0</v>
      </c>
      <c r="Y783" s="114" t="e">
        <f>#REF!-3/30</f>
        <v>#REF!</v>
      </c>
      <c r="Z783" s="115" t="e">
        <f>#REF!+1/30</f>
        <v>#REF!</v>
      </c>
    </row>
    <row r="784" spans="1:26" s="30" customFormat="1" x14ac:dyDescent="0.25">
      <c r="A784" s="19">
        <v>769</v>
      </c>
      <c r="B784" s="20"/>
      <c r="C784" s="149"/>
      <c r="D784" s="1"/>
      <c r="E784" s="1"/>
      <c r="F784" s="173"/>
      <c r="G784" s="55"/>
      <c r="H784" s="116" t="str">
        <f t="shared" si="175"/>
        <v/>
      </c>
      <c r="I784" s="35" t="b">
        <f t="shared" ref="I784:I847" si="180">V784</f>
        <v>0</v>
      </c>
      <c r="J784" s="80" t="str">
        <f t="shared" ref="J784:J847" si="181">IF(I784,J$13,"")</f>
        <v/>
      </c>
      <c r="K784" s="29" t="b">
        <f t="shared" si="176"/>
        <v>0</v>
      </c>
      <c r="L784" s="80" t="str">
        <f t="shared" si="177"/>
        <v/>
      </c>
      <c r="M784" s="81" t="e">
        <f t="shared" ref="M784:M847" si="182">VALUE(LEFT(C784,2))</f>
        <v>#VALUE!</v>
      </c>
      <c r="N784" s="81" t="e">
        <f t="shared" ref="N784:N847" si="183">VALUE(MID(C784,3,2))</f>
        <v>#VALUE!</v>
      </c>
      <c r="O784" s="81" t="e">
        <f t="shared" ref="O784:O847" si="184">TEXT(IF(VALUE(MID(C784,5,2))&gt;31,MID(C784,5,2)-60,VALUE(MID(C784,5,2))),"00")</f>
        <v>#VALUE!</v>
      </c>
      <c r="P784" s="82" t="e">
        <f t="shared" ref="P784:P847" si="185">DATEVALUE(IF(VALUE(LEFT(C784,2))&lt;20,20,19)&amp;TEXT(M784,"00")&amp;"/"&amp;N784&amp;"/"&amp;O784)</f>
        <v>#VALUE!</v>
      </c>
      <c r="Q784" s="82" t="e">
        <f t="shared" si="178"/>
        <v>#VALUE!</v>
      </c>
      <c r="R784" s="82" t="b">
        <f t="shared" si="179"/>
        <v>0</v>
      </c>
      <c r="S784" s="72" t="str">
        <f t="shared" ref="S784:S847" si="186">RIGHT(C784,1)</f>
        <v/>
      </c>
      <c r="T784" s="81" t="e" cm="1">
        <f t="array" aca="1" ref="T784" ca="1">TEXT(RIGHT(10-RIGHT(SUM(INDEX(1*(MID(MID(C784,1,1)*2,ROW(INDIRECT("1:"&amp;LEN(MID(C784,1,1)*2))),1)),,))+MID(C784,2,1)+
SUM(INDEX(1*(MID(MID(C784,3,1)*2,ROW(INDIRECT("1:"&amp;LEN(MID(C784,3,1)*2))),1)),,))+MID(C784,4,1)+
SUM(INDEX(1*(MID(MID(C784,5,1)*2,ROW(INDIRECT("1:"&amp;LEN(MID(C784,5,1)*2))),1)),,))+MID(C784,6,1)+
SUM(INDEX(1*(MID(MID(C784,8,1)*2,ROW(INDIRECT("1:"&amp;LEN(MID(C784,8,1)*2))),1)),,))+MID(C784,9,1)+
SUM(INDEX(1*(MID(MID(C784,10,1)*2,ROW(INDIRECT("1:"&amp;LEN(MID(C784,10,1)*2))),1)),,)),1),1),"0")</f>
        <v>#VALUE!</v>
      </c>
      <c r="U784" s="81" t="str">
        <f t="shared" ref="U784:U847" si="187">IF(C784="","",T784=S784)</f>
        <v/>
      </c>
      <c r="V784" s="83" t="b">
        <f t="shared" ref="V784:V847" si="188">IFERROR(NOT(IF(C784&lt;&gt;"",AND(R784,U784),TRUE)),TRUE)</f>
        <v>0</v>
      </c>
      <c r="W784" s="112" t="e">
        <f>IF(#REF!="",FALSE,IF(OR(X784&gt;Z784,X784&lt;Y784),TRUE,FALSE))</f>
        <v>#REF!</v>
      </c>
      <c r="X784" s="112">
        <f t="shared" ref="X784:X847" si="189">(E784-D784)/30</f>
        <v>0</v>
      </c>
      <c r="Y784" s="114" t="e">
        <f>#REF!-3/30</f>
        <v>#REF!</v>
      </c>
      <c r="Z784" s="115" t="e">
        <f>#REF!+1/30</f>
        <v>#REF!</v>
      </c>
    </row>
    <row r="785" spans="1:26" s="30" customFormat="1" x14ac:dyDescent="0.25">
      <c r="A785" s="19">
        <v>770</v>
      </c>
      <c r="B785" s="20"/>
      <c r="C785" s="149"/>
      <c r="D785" s="1"/>
      <c r="E785" s="1"/>
      <c r="F785" s="173"/>
      <c r="G785" s="55"/>
      <c r="H785" s="116" t="str">
        <f t="shared" ref="H785:H848" si="190">IF(J785="","",J785&amp;". ")&amp;IF(L785="","",L785&amp;". ")</f>
        <v/>
      </c>
      <c r="I785" s="35" t="b">
        <f t="shared" si="180"/>
        <v>0</v>
      </c>
      <c r="J785" s="80" t="str">
        <f t="shared" si="181"/>
        <v/>
      </c>
      <c r="K785" s="29" t="b">
        <f t="shared" ref="K785:K848" si="191">IF(COUNTA(D785:E785)&gt;1,E785&lt;D785,FALSE)</f>
        <v>0</v>
      </c>
      <c r="L785" s="80" t="str">
        <f t="shared" ref="L785:L848" si="192">IF(K785,L$13,"")</f>
        <v/>
      </c>
      <c r="M785" s="81" t="e">
        <f t="shared" si="182"/>
        <v>#VALUE!</v>
      </c>
      <c r="N785" s="81" t="e">
        <f t="shared" si="183"/>
        <v>#VALUE!</v>
      </c>
      <c r="O785" s="81" t="e">
        <f t="shared" si="184"/>
        <v>#VALUE!</v>
      </c>
      <c r="P785" s="82" t="e">
        <f t="shared" si="185"/>
        <v>#VALUE!</v>
      </c>
      <c r="Q785" s="82" t="e">
        <f t="shared" ref="Q785:Q848" si="193">DATE(M785,N785,O785)</f>
        <v>#VALUE!</v>
      </c>
      <c r="R785" s="82" t="b">
        <f t="shared" si="179"/>
        <v>0</v>
      </c>
      <c r="S785" s="72" t="str">
        <f t="shared" si="186"/>
        <v/>
      </c>
      <c r="T785" s="81" t="e" cm="1">
        <f t="array" aca="1" ref="T785" ca="1">TEXT(RIGHT(10-RIGHT(SUM(INDEX(1*(MID(MID(C785,1,1)*2,ROW(INDIRECT("1:"&amp;LEN(MID(C785,1,1)*2))),1)),,))+MID(C785,2,1)+
SUM(INDEX(1*(MID(MID(C785,3,1)*2,ROW(INDIRECT("1:"&amp;LEN(MID(C785,3,1)*2))),1)),,))+MID(C785,4,1)+
SUM(INDEX(1*(MID(MID(C785,5,1)*2,ROW(INDIRECT("1:"&amp;LEN(MID(C785,5,1)*2))),1)),,))+MID(C785,6,1)+
SUM(INDEX(1*(MID(MID(C785,8,1)*2,ROW(INDIRECT("1:"&amp;LEN(MID(C785,8,1)*2))),1)),,))+MID(C785,9,1)+
SUM(INDEX(1*(MID(MID(C785,10,1)*2,ROW(INDIRECT("1:"&amp;LEN(MID(C785,10,1)*2))),1)),,)),1),1),"0")</f>
        <v>#VALUE!</v>
      </c>
      <c r="U785" s="81" t="str">
        <f t="shared" si="187"/>
        <v/>
      </c>
      <c r="V785" s="83" t="b">
        <f t="shared" si="188"/>
        <v>0</v>
      </c>
      <c r="W785" s="112" t="e">
        <f>IF(#REF!="",FALSE,IF(OR(X785&gt;Z785,X785&lt;Y785),TRUE,FALSE))</f>
        <v>#REF!</v>
      </c>
      <c r="X785" s="112">
        <f t="shared" si="189"/>
        <v>0</v>
      </c>
      <c r="Y785" s="114" t="e">
        <f>#REF!-3/30</f>
        <v>#REF!</v>
      </c>
      <c r="Z785" s="115" t="e">
        <f>#REF!+1/30</f>
        <v>#REF!</v>
      </c>
    </row>
    <row r="786" spans="1:26" s="30" customFormat="1" x14ac:dyDescent="0.25">
      <c r="A786" s="19">
        <v>771</v>
      </c>
      <c r="B786" s="20"/>
      <c r="C786" s="149"/>
      <c r="D786" s="1"/>
      <c r="E786" s="1"/>
      <c r="F786" s="173"/>
      <c r="G786" s="55"/>
      <c r="H786" s="116" t="str">
        <f t="shared" si="190"/>
        <v/>
      </c>
      <c r="I786" s="35" t="b">
        <f t="shared" si="180"/>
        <v>0</v>
      </c>
      <c r="J786" s="80" t="str">
        <f t="shared" si="181"/>
        <v/>
      </c>
      <c r="K786" s="29" t="b">
        <f t="shared" si="191"/>
        <v>0</v>
      </c>
      <c r="L786" s="80" t="str">
        <f t="shared" si="192"/>
        <v/>
      </c>
      <c r="M786" s="81" t="e">
        <f t="shared" si="182"/>
        <v>#VALUE!</v>
      </c>
      <c r="N786" s="81" t="e">
        <f t="shared" si="183"/>
        <v>#VALUE!</v>
      </c>
      <c r="O786" s="81" t="e">
        <f t="shared" si="184"/>
        <v>#VALUE!</v>
      </c>
      <c r="P786" s="82" t="e">
        <f t="shared" si="185"/>
        <v>#VALUE!</v>
      </c>
      <c r="Q786" s="82" t="e">
        <f t="shared" si="193"/>
        <v>#VALUE!</v>
      </c>
      <c r="R786" s="82" t="b">
        <f t="shared" ref="R786:R849" si="194">NOT(ISERR(AND(N786&lt;13,VALUE(O786)&lt;31,P786=Q786)))</f>
        <v>0</v>
      </c>
      <c r="S786" s="72" t="str">
        <f t="shared" si="186"/>
        <v/>
      </c>
      <c r="T786" s="81" t="e" cm="1">
        <f t="array" aca="1" ref="T786" ca="1">TEXT(RIGHT(10-RIGHT(SUM(INDEX(1*(MID(MID(C786,1,1)*2,ROW(INDIRECT("1:"&amp;LEN(MID(C786,1,1)*2))),1)),,))+MID(C786,2,1)+
SUM(INDEX(1*(MID(MID(C786,3,1)*2,ROW(INDIRECT("1:"&amp;LEN(MID(C786,3,1)*2))),1)),,))+MID(C786,4,1)+
SUM(INDEX(1*(MID(MID(C786,5,1)*2,ROW(INDIRECT("1:"&amp;LEN(MID(C786,5,1)*2))),1)),,))+MID(C786,6,1)+
SUM(INDEX(1*(MID(MID(C786,8,1)*2,ROW(INDIRECT("1:"&amp;LEN(MID(C786,8,1)*2))),1)),,))+MID(C786,9,1)+
SUM(INDEX(1*(MID(MID(C786,10,1)*2,ROW(INDIRECT("1:"&amp;LEN(MID(C786,10,1)*2))),1)),,)),1),1),"0")</f>
        <v>#VALUE!</v>
      </c>
      <c r="U786" s="81" t="str">
        <f t="shared" si="187"/>
        <v/>
      </c>
      <c r="V786" s="83" t="b">
        <f t="shared" si="188"/>
        <v>0</v>
      </c>
      <c r="W786" s="112" t="e">
        <f>IF(#REF!="",FALSE,IF(OR(X786&gt;Z786,X786&lt;Y786),TRUE,FALSE))</f>
        <v>#REF!</v>
      </c>
      <c r="X786" s="112">
        <f t="shared" si="189"/>
        <v>0</v>
      </c>
      <c r="Y786" s="114" t="e">
        <f>#REF!-3/30</f>
        <v>#REF!</v>
      </c>
      <c r="Z786" s="115" t="e">
        <f>#REF!+1/30</f>
        <v>#REF!</v>
      </c>
    </row>
    <row r="787" spans="1:26" s="30" customFormat="1" x14ac:dyDescent="0.25">
      <c r="A787" s="19">
        <v>772</v>
      </c>
      <c r="B787" s="20"/>
      <c r="C787" s="149"/>
      <c r="D787" s="1"/>
      <c r="E787" s="1"/>
      <c r="F787" s="173"/>
      <c r="G787" s="55"/>
      <c r="H787" s="116" t="str">
        <f t="shared" si="190"/>
        <v/>
      </c>
      <c r="I787" s="35" t="b">
        <f t="shared" si="180"/>
        <v>0</v>
      </c>
      <c r="J787" s="80" t="str">
        <f t="shared" si="181"/>
        <v/>
      </c>
      <c r="K787" s="29" t="b">
        <f t="shared" si="191"/>
        <v>0</v>
      </c>
      <c r="L787" s="80" t="str">
        <f t="shared" si="192"/>
        <v/>
      </c>
      <c r="M787" s="81" t="e">
        <f t="shared" si="182"/>
        <v>#VALUE!</v>
      </c>
      <c r="N787" s="81" t="e">
        <f t="shared" si="183"/>
        <v>#VALUE!</v>
      </c>
      <c r="O787" s="81" t="e">
        <f t="shared" si="184"/>
        <v>#VALUE!</v>
      </c>
      <c r="P787" s="82" t="e">
        <f t="shared" si="185"/>
        <v>#VALUE!</v>
      </c>
      <c r="Q787" s="82" t="e">
        <f t="shared" si="193"/>
        <v>#VALUE!</v>
      </c>
      <c r="R787" s="82" t="b">
        <f t="shared" si="194"/>
        <v>0</v>
      </c>
      <c r="S787" s="72" t="str">
        <f t="shared" si="186"/>
        <v/>
      </c>
      <c r="T787" s="81" t="e" cm="1">
        <f t="array" aca="1" ref="T787" ca="1">TEXT(RIGHT(10-RIGHT(SUM(INDEX(1*(MID(MID(C787,1,1)*2,ROW(INDIRECT("1:"&amp;LEN(MID(C787,1,1)*2))),1)),,))+MID(C787,2,1)+
SUM(INDEX(1*(MID(MID(C787,3,1)*2,ROW(INDIRECT("1:"&amp;LEN(MID(C787,3,1)*2))),1)),,))+MID(C787,4,1)+
SUM(INDEX(1*(MID(MID(C787,5,1)*2,ROW(INDIRECT("1:"&amp;LEN(MID(C787,5,1)*2))),1)),,))+MID(C787,6,1)+
SUM(INDEX(1*(MID(MID(C787,8,1)*2,ROW(INDIRECT("1:"&amp;LEN(MID(C787,8,1)*2))),1)),,))+MID(C787,9,1)+
SUM(INDEX(1*(MID(MID(C787,10,1)*2,ROW(INDIRECT("1:"&amp;LEN(MID(C787,10,1)*2))),1)),,)),1),1),"0")</f>
        <v>#VALUE!</v>
      </c>
      <c r="U787" s="81" t="str">
        <f t="shared" si="187"/>
        <v/>
      </c>
      <c r="V787" s="83" t="b">
        <f t="shared" si="188"/>
        <v>0</v>
      </c>
      <c r="W787" s="112" t="e">
        <f>IF(#REF!="",FALSE,IF(OR(X787&gt;Z787,X787&lt;Y787),TRUE,FALSE))</f>
        <v>#REF!</v>
      </c>
      <c r="X787" s="112">
        <f t="shared" si="189"/>
        <v>0</v>
      </c>
      <c r="Y787" s="114" t="e">
        <f>#REF!-3/30</f>
        <v>#REF!</v>
      </c>
      <c r="Z787" s="115" t="e">
        <f>#REF!+1/30</f>
        <v>#REF!</v>
      </c>
    </row>
    <row r="788" spans="1:26" s="30" customFormat="1" x14ac:dyDescent="0.25">
      <c r="A788" s="19">
        <v>773</v>
      </c>
      <c r="B788" s="20"/>
      <c r="C788" s="149"/>
      <c r="D788" s="1"/>
      <c r="E788" s="1"/>
      <c r="F788" s="173"/>
      <c r="G788" s="55"/>
      <c r="H788" s="116" t="str">
        <f t="shared" si="190"/>
        <v/>
      </c>
      <c r="I788" s="35" t="b">
        <f t="shared" si="180"/>
        <v>0</v>
      </c>
      <c r="J788" s="80" t="str">
        <f t="shared" si="181"/>
        <v/>
      </c>
      <c r="K788" s="29" t="b">
        <f t="shared" si="191"/>
        <v>0</v>
      </c>
      <c r="L788" s="80" t="str">
        <f t="shared" si="192"/>
        <v/>
      </c>
      <c r="M788" s="81" t="e">
        <f t="shared" si="182"/>
        <v>#VALUE!</v>
      </c>
      <c r="N788" s="81" t="e">
        <f t="shared" si="183"/>
        <v>#VALUE!</v>
      </c>
      <c r="O788" s="81" t="e">
        <f t="shared" si="184"/>
        <v>#VALUE!</v>
      </c>
      <c r="P788" s="82" t="e">
        <f t="shared" si="185"/>
        <v>#VALUE!</v>
      </c>
      <c r="Q788" s="82" t="e">
        <f t="shared" si="193"/>
        <v>#VALUE!</v>
      </c>
      <c r="R788" s="82" t="b">
        <f t="shared" si="194"/>
        <v>0</v>
      </c>
      <c r="S788" s="72" t="str">
        <f t="shared" si="186"/>
        <v/>
      </c>
      <c r="T788" s="81" t="e" cm="1">
        <f t="array" aca="1" ref="T788" ca="1">TEXT(RIGHT(10-RIGHT(SUM(INDEX(1*(MID(MID(C788,1,1)*2,ROW(INDIRECT("1:"&amp;LEN(MID(C788,1,1)*2))),1)),,))+MID(C788,2,1)+
SUM(INDEX(1*(MID(MID(C788,3,1)*2,ROW(INDIRECT("1:"&amp;LEN(MID(C788,3,1)*2))),1)),,))+MID(C788,4,1)+
SUM(INDEX(1*(MID(MID(C788,5,1)*2,ROW(INDIRECT("1:"&amp;LEN(MID(C788,5,1)*2))),1)),,))+MID(C788,6,1)+
SUM(INDEX(1*(MID(MID(C788,8,1)*2,ROW(INDIRECT("1:"&amp;LEN(MID(C788,8,1)*2))),1)),,))+MID(C788,9,1)+
SUM(INDEX(1*(MID(MID(C788,10,1)*2,ROW(INDIRECT("1:"&amp;LEN(MID(C788,10,1)*2))),1)),,)),1),1),"0")</f>
        <v>#VALUE!</v>
      </c>
      <c r="U788" s="81" t="str">
        <f t="shared" si="187"/>
        <v/>
      </c>
      <c r="V788" s="83" t="b">
        <f t="shared" si="188"/>
        <v>0</v>
      </c>
      <c r="W788" s="112" t="e">
        <f>IF(#REF!="",FALSE,IF(OR(X788&gt;Z788,X788&lt;Y788),TRUE,FALSE))</f>
        <v>#REF!</v>
      </c>
      <c r="X788" s="112">
        <f t="shared" si="189"/>
        <v>0</v>
      </c>
      <c r="Y788" s="114" t="e">
        <f>#REF!-3/30</f>
        <v>#REF!</v>
      </c>
      <c r="Z788" s="115" t="e">
        <f>#REF!+1/30</f>
        <v>#REF!</v>
      </c>
    </row>
    <row r="789" spans="1:26" s="30" customFormat="1" x14ac:dyDescent="0.25">
      <c r="A789" s="19">
        <v>774</v>
      </c>
      <c r="B789" s="20"/>
      <c r="C789" s="149"/>
      <c r="D789" s="1"/>
      <c r="E789" s="1"/>
      <c r="F789" s="173"/>
      <c r="G789" s="55"/>
      <c r="H789" s="116" t="str">
        <f t="shared" si="190"/>
        <v/>
      </c>
      <c r="I789" s="35" t="b">
        <f t="shared" si="180"/>
        <v>0</v>
      </c>
      <c r="J789" s="80" t="str">
        <f t="shared" si="181"/>
        <v/>
      </c>
      <c r="K789" s="29" t="b">
        <f t="shared" si="191"/>
        <v>0</v>
      </c>
      <c r="L789" s="80" t="str">
        <f t="shared" si="192"/>
        <v/>
      </c>
      <c r="M789" s="81" t="e">
        <f t="shared" si="182"/>
        <v>#VALUE!</v>
      </c>
      <c r="N789" s="81" t="e">
        <f t="shared" si="183"/>
        <v>#VALUE!</v>
      </c>
      <c r="O789" s="81" t="e">
        <f t="shared" si="184"/>
        <v>#VALUE!</v>
      </c>
      <c r="P789" s="82" t="e">
        <f t="shared" si="185"/>
        <v>#VALUE!</v>
      </c>
      <c r="Q789" s="82" t="e">
        <f t="shared" si="193"/>
        <v>#VALUE!</v>
      </c>
      <c r="R789" s="82" t="b">
        <f t="shared" si="194"/>
        <v>0</v>
      </c>
      <c r="S789" s="72" t="str">
        <f t="shared" si="186"/>
        <v/>
      </c>
      <c r="T789" s="81" t="e" cm="1">
        <f t="array" aca="1" ref="T789" ca="1">TEXT(RIGHT(10-RIGHT(SUM(INDEX(1*(MID(MID(C789,1,1)*2,ROW(INDIRECT("1:"&amp;LEN(MID(C789,1,1)*2))),1)),,))+MID(C789,2,1)+
SUM(INDEX(1*(MID(MID(C789,3,1)*2,ROW(INDIRECT("1:"&amp;LEN(MID(C789,3,1)*2))),1)),,))+MID(C789,4,1)+
SUM(INDEX(1*(MID(MID(C789,5,1)*2,ROW(INDIRECT("1:"&amp;LEN(MID(C789,5,1)*2))),1)),,))+MID(C789,6,1)+
SUM(INDEX(1*(MID(MID(C789,8,1)*2,ROW(INDIRECT("1:"&amp;LEN(MID(C789,8,1)*2))),1)),,))+MID(C789,9,1)+
SUM(INDEX(1*(MID(MID(C789,10,1)*2,ROW(INDIRECT("1:"&amp;LEN(MID(C789,10,1)*2))),1)),,)),1),1),"0")</f>
        <v>#VALUE!</v>
      </c>
      <c r="U789" s="81" t="str">
        <f t="shared" si="187"/>
        <v/>
      </c>
      <c r="V789" s="83" t="b">
        <f t="shared" si="188"/>
        <v>0</v>
      </c>
      <c r="W789" s="112" t="e">
        <f>IF(#REF!="",FALSE,IF(OR(X789&gt;Z789,X789&lt;Y789),TRUE,FALSE))</f>
        <v>#REF!</v>
      </c>
      <c r="X789" s="112">
        <f t="shared" si="189"/>
        <v>0</v>
      </c>
      <c r="Y789" s="114" t="e">
        <f>#REF!-3/30</f>
        <v>#REF!</v>
      </c>
      <c r="Z789" s="115" t="e">
        <f>#REF!+1/30</f>
        <v>#REF!</v>
      </c>
    </row>
    <row r="790" spans="1:26" s="30" customFormat="1" x14ac:dyDescent="0.25">
      <c r="A790" s="19">
        <v>775</v>
      </c>
      <c r="B790" s="20"/>
      <c r="C790" s="149"/>
      <c r="D790" s="1"/>
      <c r="E790" s="1"/>
      <c r="F790" s="173"/>
      <c r="G790" s="55"/>
      <c r="H790" s="116" t="str">
        <f t="shared" si="190"/>
        <v/>
      </c>
      <c r="I790" s="35" t="b">
        <f t="shared" si="180"/>
        <v>0</v>
      </c>
      <c r="J790" s="80" t="str">
        <f t="shared" si="181"/>
        <v/>
      </c>
      <c r="K790" s="29" t="b">
        <f t="shared" si="191"/>
        <v>0</v>
      </c>
      <c r="L790" s="80" t="str">
        <f t="shared" si="192"/>
        <v/>
      </c>
      <c r="M790" s="81" t="e">
        <f t="shared" si="182"/>
        <v>#VALUE!</v>
      </c>
      <c r="N790" s="81" t="e">
        <f t="shared" si="183"/>
        <v>#VALUE!</v>
      </c>
      <c r="O790" s="81" t="e">
        <f t="shared" si="184"/>
        <v>#VALUE!</v>
      </c>
      <c r="P790" s="82" t="e">
        <f t="shared" si="185"/>
        <v>#VALUE!</v>
      </c>
      <c r="Q790" s="82" t="e">
        <f t="shared" si="193"/>
        <v>#VALUE!</v>
      </c>
      <c r="R790" s="82" t="b">
        <f t="shared" si="194"/>
        <v>0</v>
      </c>
      <c r="S790" s="72" t="str">
        <f t="shared" si="186"/>
        <v/>
      </c>
      <c r="T790" s="81" t="e" cm="1">
        <f t="array" aca="1" ref="T790" ca="1">TEXT(RIGHT(10-RIGHT(SUM(INDEX(1*(MID(MID(C790,1,1)*2,ROW(INDIRECT("1:"&amp;LEN(MID(C790,1,1)*2))),1)),,))+MID(C790,2,1)+
SUM(INDEX(1*(MID(MID(C790,3,1)*2,ROW(INDIRECT("1:"&amp;LEN(MID(C790,3,1)*2))),1)),,))+MID(C790,4,1)+
SUM(INDEX(1*(MID(MID(C790,5,1)*2,ROW(INDIRECT("1:"&amp;LEN(MID(C790,5,1)*2))),1)),,))+MID(C790,6,1)+
SUM(INDEX(1*(MID(MID(C790,8,1)*2,ROW(INDIRECT("1:"&amp;LEN(MID(C790,8,1)*2))),1)),,))+MID(C790,9,1)+
SUM(INDEX(1*(MID(MID(C790,10,1)*2,ROW(INDIRECT("1:"&amp;LEN(MID(C790,10,1)*2))),1)),,)),1),1),"0")</f>
        <v>#VALUE!</v>
      </c>
      <c r="U790" s="81" t="str">
        <f t="shared" si="187"/>
        <v/>
      </c>
      <c r="V790" s="83" t="b">
        <f t="shared" si="188"/>
        <v>0</v>
      </c>
      <c r="W790" s="112" t="e">
        <f>IF(#REF!="",FALSE,IF(OR(X790&gt;Z790,X790&lt;Y790),TRUE,FALSE))</f>
        <v>#REF!</v>
      </c>
      <c r="X790" s="112">
        <f t="shared" si="189"/>
        <v>0</v>
      </c>
      <c r="Y790" s="114" t="e">
        <f>#REF!-3/30</f>
        <v>#REF!</v>
      </c>
      <c r="Z790" s="115" t="e">
        <f>#REF!+1/30</f>
        <v>#REF!</v>
      </c>
    </row>
    <row r="791" spans="1:26" s="30" customFormat="1" x14ac:dyDescent="0.25">
      <c r="A791" s="19">
        <v>776</v>
      </c>
      <c r="B791" s="20"/>
      <c r="C791" s="149"/>
      <c r="D791" s="1"/>
      <c r="E791" s="1"/>
      <c r="F791" s="173"/>
      <c r="G791" s="55"/>
      <c r="H791" s="116" t="str">
        <f t="shared" si="190"/>
        <v/>
      </c>
      <c r="I791" s="35" t="b">
        <f t="shared" si="180"/>
        <v>0</v>
      </c>
      <c r="J791" s="80" t="str">
        <f t="shared" si="181"/>
        <v/>
      </c>
      <c r="K791" s="29" t="b">
        <f t="shared" si="191"/>
        <v>0</v>
      </c>
      <c r="L791" s="80" t="str">
        <f t="shared" si="192"/>
        <v/>
      </c>
      <c r="M791" s="81" t="e">
        <f t="shared" si="182"/>
        <v>#VALUE!</v>
      </c>
      <c r="N791" s="81" t="e">
        <f t="shared" si="183"/>
        <v>#VALUE!</v>
      </c>
      <c r="O791" s="81" t="e">
        <f t="shared" si="184"/>
        <v>#VALUE!</v>
      </c>
      <c r="P791" s="82" t="e">
        <f t="shared" si="185"/>
        <v>#VALUE!</v>
      </c>
      <c r="Q791" s="82" t="e">
        <f t="shared" si="193"/>
        <v>#VALUE!</v>
      </c>
      <c r="R791" s="82" t="b">
        <f t="shared" si="194"/>
        <v>0</v>
      </c>
      <c r="S791" s="72" t="str">
        <f t="shared" si="186"/>
        <v/>
      </c>
      <c r="T791" s="81" t="e" cm="1">
        <f t="array" aca="1" ref="T791" ca="1">TEXT(RIGHT(10-RIGHT(SUM(INDEX(1*(MID(MID(C791,1,1)*2,ROW(INDIRECT("1:"&amp;LEN(MID(C791,1,1)*2))),1)),,))+MID(C791,2,1)+
SUM(INDEX(1*(MID(MID(C791,3,1)*2,ROW(INDIRECT("1:"&amp;LEN(MID(C791,3,1)*2))),1)),,))+MID(C791,4,1)+
SUM(INDEX(1*(MID(MID(C791,5,1)*2,ROW(INDIRECT("1:"&amp;LEN(MID(C791,5,1)*2))),1)),,))+MID(C791,6,1)+
SUM(INDEX(1*(MID(MID(C791,8,1)*2,ROW(INDIRECT("1:"&amp;LEN(MID(C791,8,1)*2))),1)),,))+MID(C791,9,1)+
SUM(INDEX(1*(MID(MID(C791,10,1)*2,ROW(INDIRECT("1:"&amp;LEN(MID(C791,10,1)*2))),1)),,)),1),1),"0")</f>
        <v>#VALUE!</v>
      </c>
      <c r="U791" s="81" t="str">
        <f t="shared" si="187"/>
        <v/>
      </c>
      <c r="V791" s="83" t="b">
        <f t="shared" si="188"/>
        <v>0</v>
      </c>
      <c r="W791" s="112" t="e">
        <f>IF(#REF!="",FALSE,IF(OR(X791&gt;Z791,X791&lt;Y791),TRUE,FALSE))</f>
        <v>#REF!</v>
      </c>
      <c r="X791" s="112">
        <f t="shared" si="189"/>
        <v>0</v>
      </c>
      <c r="Y791" s="114" t="e">
        <f>#REF!-3/30</f>
        <v>#REF!</v>
      </c>
      <c r="Z791" s="115" t="e">
        <f>#REF!+1/30</f>
        <v>#REF!</v>
      </c>
    </row>
    <row r="792" spans="1:26" s="30" customFormat="1" x14ac:dyDescent="0.25">
      <c r="A792" s="19">
        <v>777</v>
      </c>
      <c r="B792" s="20"/>
      <c r="C792" s="149"/>
      <c r="D792" s="1"/>
      <c r="E792" s="1"/>
      <c r="F792" s="173"/>
      <c r="G792" s="55"/>
      <c r="H792" s="116" t="str">
        <f t="shared" si="190"/>
        <v/>
      </c>
      <c r="I792" s="35" t="b">
        <f t="shared" si="180"/>
        <v>0</v>
      </c>
      <c r="J792" s="80" t="str">
        <f t="shared" si="181"/>
        <v/>
      </c>
      <c r="K792" s="29" t="b">
        <f t="shared" si="191"/>
        <v>0</v>
      </c>
      <c r="L792" s="80" t="str">
        <f t="shared" si="192"/>
        <v/>
      </c>
      <c r="M792" s="81" t="e">
        <f t="shared" si="182"/>
        <v>#VALUE!</v>
      </c>
      <c r="N792" s="81" t="e">
        <f t="shared" si="183"/>
        <v>#VALUE!</v>
      </c>
      <c r="O792" s="81" t="e">
        <f t="shared" si="184"/>
        <v>#VALUE!</v>
      </c>
      <c r="P792" s="82" t="e">
        <f t="shared" si="185"/>
        <v>#VALUE!</v>
      </c>
      <c r="Q792" s="82" t="e">
        <f t="shared" si="193"/>
        <v>#VALUE!</v>
      </c>
      <c r="R792" s="82" t="b">
        <f t="shared" si="194"/>
        <v>0</v>
      </c>
      <c r="S792" s="72" t="str">
        <f t="shared" si="186"/>
        <v/>
      </c>
      <c r="T792" s="81" t="e" cm="1">
        <f t="array" aca="1" ref="T792" ca="1">TEXT(RIGHT(10-RIGHT(SUM(INDEX(1*(MID(MID(C792,1,1)*2,ROW(INDIRECT("1:"&amp;LEN(MID(C792,1,1)*2))),1)),,))+MID(C792,2,1)+
SUM(INDEX(1*(MID(MID(C792,3,1)*2,ROW(INDIRECT("1:"&amp;LEN(MID(C792,3,1)*2))),1)),,))+MID(C792,4,1)+
SUM(INDEX(1*(MID(MID(C792,5,1)*2,ROW(INDIRECT("1:"&amp;LEN(MID(C792,5,1)*2))),1)),,))+MID(C792,6,1)+
SUM(INDEX(1*(MID(MID(C792,8,1)*2,ROW(INDIRECT("1:"&amp;LEN(MID(C792,8,1)*2))),1)),,))+MID(C792,9,1)+
SUM(INDEX(1*(MID(MID(C792,10,1)*2,ROW(INDIRECT("1:"&amp;LEN(MID(C792,10,1)*2))),1)),,)),1),1),"0")</f>
        <v>#VALUE!</v>
      </c>
      <c r="U792" s="81" t="str">
        <f t="shared" si="187"/>
        <v/>
      </c>
      <c r="V792" s="83" t="b">
        <f t="shared" si="188"/>
        <v>0</v>
      </c>
      <c r="W792" s="112" t="e">
        <f>IF(#REF!="",FALSE,IF(OR(X792&gt;Z792,X792&lt;Y792),TRUE,FALSE))</f>
        <v>#REF!</v>
      </c>
      <c r="X792" s="112">
        <f t="shared" si="189"/>
        <v>0</v>
      </c>
      <c r="Y792" s="114" t="e">
        <f>#REF!-3/30</f>
        <v>#REF!</v>
      </c>
      <c r="Z792" s="115" t="e">
        <f>#REF!+1/30</f>
        <v>#REF!</v>
      </c>
    </row>
    <row r="793" spans="1:26" s="30" customFormat="1" x14ac:dyDescent="0.25">
      <c r="A793" s="19">
        <v>778</v>
      </c>
      <c r="B793" s="20"/>
      <c r="C793" s="149"/>
      <c r="D793" s="1"/>
      <c r="E793" s="1"/>
      <c r="F793" s="173"/>
      <c r="G793" s="55"/>
      <c r="H793" s="116" t="str">
        <f t="shared" si="190"/>
        <v/>
      </c>
      <c r="I793" s="35" t="b">
        <f t="shared" si="180"/>
        <v>0</v>
      </c>
      <c r="J793" s="80" t="str">
        <f t="shared" si="181"/>
        <v/>
      </c>
      <c r="K793" s="29" t="b">
        <f t="shared" si="191"/>
        <v>0</v>
      </c>
      <c r="L793" s="80" t="str">
        <f t="shared" si="192"/>
        <v/>
      </c>
      <c r="M793" s="81" t="e">
        <f t="shared" si="182"/>
        <v>#VALUE!</v>
      </c>
      <c r="N793" s="81" t="e">
        <f t="shared" si="183"/>
        <v>#VALUE!</v>
      </c>
      <c r="O793" s="81" t="e">
        <f t="shared" si="184"/>
        <v>#VALUE!</v>
      </c>
      <c r="P793" s="82" t="e">
        <f t="shared" si="185"/>
        <v>#VALUE!</v>
      </c>
      <c r="Q793" s="82" t="e">
        <f t="shared" si="193"/>
        <v>#VALUE!</v>
      </c>
      <c r="R793" s="82" t="b">
        <f t="shared" si="194"/>
        <v>0</v>
      </c>
      <c r="S793" s="72" t="str">
        <f t="shared" si="186"/>
        <v/>
      </c>
      <c r="T793" s="81" t="e" cm="1">
        <f t="array" aca="1" ref="T793" ca="1">TEXT(RIGHT(10-RIGHT(SUM(INDEX(1*(MID(MID(C793,1,1)*2,ROW(INDIRECT("1:"&amp;LEN(MID(C793,1,1)*2))),1)),,))+MID(C793,2,1)+
SUM(INDEX(1*(MID(MID(C793,3,1)*2,ROW(INDIRECT("1:"&amp;LEN(MID(C793,3,1)*2))),1)),,))+MID(C793,4,1)+
SUM(INDEX(1*(MID(MID(C793,5,1)*2,ROW(INDIRECT("1:"&amp;LEN(MID(C793,5,1)*2))),1)),,))+MID(C793,6,1)+
SUM(INDEX(1*(MID(MID(C793,8,1)*2,ROW(INDIRECT("1:"&amp;LEN(MID(C793,8,1)*2))),1)),,))+MID(C793,9,1)+
SUM(INDEX(1*(MID(MID(C793,10,1)*2,ROW(INDIRECT("1:"&amp;LEN(MID(C793,10,1)*2))),1)),,)),1),1),"0")</f>
        <v>#VALUE!</v>
      </c>
      <c r="U793" s="81" t="str">
        <f t="shared" si="187"/>
        <v/>
      </c>
      <c r="V793" s="83" t="b">
        <f t="shared" si="188"/>
        <v>0</v>
      </c>
      <c r="W793" s="112" t="e">
        <f>IF(#REF!="",FALSE,IF(OR(X793&gt;Z793,X793&lt;Y793),TRUE,FALSE))</f>
        <v>#REF!</v>
      </c>
      <c r="X793" s="112">
        <f t="shared" si="189"/>
        <v>0</v>
      </c>
      <c r="Y793" s="114" t="e">
        <f>#REF!-3/30</f>
        <v>#REF!</v>
      </c>
      <c r="Z793" s="115" t="e">
        <f>#REF!+1/30</f>
        <v>#REF!</v>
      </c>
    </row>
    <row r="794" spans="1:26" s="30" customFormat="1" x14ac:dyDescent="0.25">
      <c r="A794" s="19">
        <v>779</v>
      </c>
      <c r="B794" s="20"/>
      <c r="C794" s="149"/>
      <c r="D794" s="1"/>
      <c r="E794" s="1"/>
      <c r="F794" s="173"/>
      <c r="G794" s="55"/>
      <c r="H794" s="116" t="str">
        <f t="shared" si="190"/>
        <v/>
      </c>
      <c r="I794" s="35" t="b">
        <f t="shared" si="180"/>
        <v>0</v>
      </c>
      <c r="J794" s="80" t="str">
        <f t="shared" si="181"/>
        <v/>
      </c>
      <c r="K794" s="29" t="b">
        <f t="shared" si="191"/>
        <v>0</v>
      </c>
      <c r="L794" s="80" t="str">
        <f t="shared" si="192"/>
        <v/>
      </c>
      <c r="M794" s="81" t="e">
        <f t="shared" si="182"/>
        <v>#VALUE!</v>
      </c>
      <c r="N794" s="81" t="e">
        <f t="shared" si="183"/>
        <v>#VALUE!</v>
      </c>
      <c r="O794" s="81" t="e">
        <f t="shared" si="184"/>
        <v>#VALUE!</v>
      </c>
      <c r="P794" s="82" t="e">
        <f t="shared" si="185"/>
        <v>#VALUE!</v>
      </c>
      <c r="Q794" s="82" t="e">
        <f t="shared" si="193"/>
        <v>#VALUE!</v>
      </c>
      <c r="R794" s="82" t="b">
        <f t="shared" si="194"/>
        <v>0</v>
      </c>
      <c r="S794" s="72" t="str">
        <f t="shared" si="186"/>
        <v/>
      </c>
      <c r="T794" s="81" t="e" cm="1">
        <f t="array" aca="1" ref="T794" ca="1">TEXT(RIGHT(10-RIGHT(SUM(INDEX(1*(MID(MID(C794,1,1)*2,ROW(INDIRECT("1:"&amp;LEN(MID(C794,1,1)*2))),1)),,))+MID(C794,2,1)+
SUM(INDEX(1*(MID(MID(C794,3,1)*2,ROW(INDIRECT("1:"&amp;LEN(MID(C794,3,1)*2))),1)),,))+MID(C794,4,1)+
SUM(INDEX(1*(MID(MID(C794,5,1)*2,ROW(INDIRECT("1:"&amp;LEN(MID(C794,5,1)*2))),1)),,))+MID(C794,6,1)+
SUM(INDEX(1*(MID(MID(C794,8,1)*2,ROW(INDIRECT("1:"&amp;LEN(MID(C794,8,1)*2))),1)),,))+MID(C794,9,1)+
SUM(INDEX(1*(MID(MID(C794,10,1)*2,ROW(INDIRECT("1:"&amp;LEN(MID(C794,10,1)*2))),1)),,)),1),1),"0")</f>
        <v>#VALUE!</v>
      </c>
      <c r="U794" s="81" t="str">
        <f t="shared" si="187"/>
        <v/>
      </c>
      <c r="V794" s="83" t="b">
        <f t="shared" si="188"/>
        <v>0</v>
      </c>
      <c r="W794" s="112" t="e">
        <f>IF(#REF!="",FALSE,IF(OR(X794&gt;Z794,X794&lt;Y794),TRUE,FALSE))</f>
        <v>#REF!</v>
      </c>
      <c r="X794" s="112">
        <f t="shared" si="189"/>
        <v>0</v>
      </c>
      <c r="Y794" s="114" t="e">
        <f>#REF!-3/30</f>
        <v>#REF!</v>
      </c>
      <c r="Z794" s="115" t="e">
        <f>#REF!+1/30</f>
        <v>#REF!</v>
      </c>
    </row>
    <row r="795" spans="1:26" s="30" customFormat="1" x14ac:dyDescent="0.25">
      <c r="A795" s="19">
        <v>780</v>
      </c>
      <c r="B795" s="20"/>
      <c r="C795" s="149"/>
      <c r="D795" s="1"/>
      <c r="E795" s="1"/>
      <c r="F795" s="173"/>
      <c r="G795" s="55"/>
      <c r="H795" s="116" t="str">
        <f t="shared" si="190"/>
        <v/>
      </c>
      <c r="I795" s="35" t="b">
        <f t="shared" si="180"/>
        <v>0</v>
      </c>
      <c r="J795" s="80" t="str">
        <f t="shared" si="181"/>
        <v/>
      </c>
      <c r="K795" s="29" t="b">
        <f t="shared" si="191"/>
        <v>0</v>
      </c>
      <c r="L795" s="80" t="str">
        <f t="shared" si="192"/>
        <v/>
      </c>
      <c r="M795" s="81" t="e">
        <f t="shared" si="182"/>
        <v>#VALUE!</v>
      </c>
      <c r="N795" s="81" t="e">
        <f t="shared" si="183"/>
        <v>#VALUE!</v>
      </c>
      <c r="O795" s="81" t="e">
        <f t="shared" si="184"/>
        <v>#VALUE!</v>
      </c>
      <c r="P795" s="82" t="e">
        <f t="shared" si="185"/>
        <v>#VALUE!</v>
      </c>
      <c r="Q795" s="82" t="e">
        <f t="shared" si="193"/>
        <v>#VALUE!</v>
      </c>
      <c r="R795" s="82" t="b">
        <f t="shared" si="194"/>
        <v>0</v>
      </c>
      <c r="S795" s="72" t="str">
        <f t="shared" si="186"/>
        <v/>
      </c>
      <c r="T795" s="81" t="e" cm="1">
        <f t="array" aca="1" ref="T795" ca="1">TEXT(RIGHT(10-RIGHT(SUM(INDEX(1*(MID(MID(C795,1,1)*2,ROW(INDIRECT("1:"&amp;LEN(MID(C795,1,1)*2))),1)),,))+MID(C795,2,1)+
SUM(INDEX(1*(MID(MID(C795,3,1)*2,ROW(INDIRECT("1:"&amp;LEN(MID(C795,3,1)*2))),1)),,))+MID(C795,4,1)+
SUM(INDEX(1*(MID(MID(C795,5,1)*2,ROW(INDIRECT("1:"&amp;LEN(MID(C795,5,1)*2))),1)),,))+MID(C795,6,1)+
SUM(INDEX(1*(MID(MID(C795,8,1)*2,ROW(INDIRECT("1:"&amp;LEN(MID(C795,8,1)*2))),1)),,))+MID(C795,9,1)+
SUM(INDEX(1*(MID(MID(C795,10,1)*2,ROW(INDIRECT("1:"&amp;LEN(MID(C795,10,1)*2))),1)),,)),1),1),"0")</f>
        <v>#VALUE!</v>
      </c>
      <c r="U795" s="81" t="str">
        <f t="shared" si="187"/>
        <v/>
      </c>
      <c r="V795" s="83" t="b">
        <f t="shared" si="188"/>
        <v>0</v>
      </c>
      <c r="W795" s="112" t="e">
        <f>IF(#REF!="",FALSE,IF(OR(X795&gt;Z795,X795&lt;Y795),TRUE,FALSE))</f>
        <v>#REF!</v>
      </c>
      <c r="X795" s="112">
        <f t="shared" si="189"/>
        <v>0</v>
      </c>
      <c r="Y795" s="114" t="e">
        <f>#REF!-3/30</f>
        <v>#REF!</v>
      </c>
      <c r="Z795" s="115" t="e">
        <f>#REF!+1/30</f>
        <v>#REF!</v>
      </c>
    </row>
    <row r="796" spans="1:26" s="30" customFormat="1" x14ac:dyDescent="0.25">
      <c r="A796" s="19">
        <v>781</v>
      </c>
      <c r="B796" s="20"/>
      <c r="C796" s="149"/>
      <c r="D796" s="1"/>
      <c r="E796" s="1"/>
      <c r="F796" s="173"/>
      <c r="G796" s="55"/>
      <c r="H796" s="116" t="str">
        <f t="shared" si="190"/>
        <v/>
      </c>
      <c r="I796" s="35" t="b">
        <f t="shared" si="180"/>
        <v>0</v>
      </c>
      <c r="J796" s="80" t="str">
        <f t="shared" si="181"/>
        <v/>
      </c>
      <c r="K796" s="29" t="b">
        <f t="shared" si="191"/>
        <v>0</v>
      </c>
      <c r="L796" s="80" t="str">
        <f t="shared" si="192"/>
        <v/>
      </c>
      <c r="M796" s="81" t="e">
        <f t="shared" si="182"/>
        <v>#VALUE!</v>
      </c>
      <c r="N796" s="81" t="e">
        <f t="shared" si="183"/>
        <v>#VALUE!</v>
      </c>
      <c r="O796" s="81" t="e">
        <f t="shared" si="184"/>
        <v>#VALUE!</v>
      </c>
      <c r="P796" s="82" t="e">
        <f t="shared" si="185"/>
        <v>#VALUE!</v>
      </c>
      <c r="Q796" s="82" t="e">
        <f t="shared" si="193"/>
        <v>#VALUE!</v>
      </c>
      <c r="R796" s="82" t="b">
        <f t="shared" si="194"/>
        <v>0</v>
      </c>
      <c r="S796" s="72" t="str">
        <f t="shared" si="186"/>
        <v/>
      </c>
      <c r="T796" s="81" t="e" cm="1">
        <f t="array" aca="1" ref="T796" ca="1">TEXT(RIGHT(10-RIGHT(SUM(INDEX(1*(MID(MID(C796,1,1)*2,ROW(INDIRECT("1:"&amp;LEN(MID(C796,1,1)*2))),1)),,))+MID(C796,2,1)+
SUM(INDEX(1*(MID(MID(C796,3,1)*2,ROW(INDIRECT("1:"&amp;LEN(MID(C796,3,1)*2))),1)),,))+MID(C796,4,1)+
SUM(INDEX(1*(MID(MID(C796,5,1)*2,ROW(INDIRECT("1:"&amp;LEN(MID(C796,5,1)*2))),1)),,))+MID(C796,6,1)+
SUM(INDEX(1*(MID(MID(C796,8,1)*2,ROW(INDIRECT("1:"&amp;LEN(MID(C796,8,1)*2))),1)),,))+MID(C796,9,1)+
SUM(INDEX(1*(MID(MID(C796,10,1)*2,ROW(INDIRECT("1:"&amp;LEN(MID(C796,10,1)*2))),1)),,)),1),1),"0")</f>
        <v>#VALUE!</v>
      </c>
      <c r="U796" s="81" t="str">
        <f t="shared" si="187"/>
        <v/>
      </c>
      <c r="V796" s="83" t="b">
        <f t="shared" si="188"/>
        <v>0</v>
      </c>
      <c r="W796" s="112" t="e">
        <f>IF(#REF!="",FALSE,IF(OR(X796&gt;Z796,X796&lt;Y796),TRUE,FALSE))</f>
        <v>#REF!</v>
      </c>
      <c r="X796" s="112">
        <f t="shared" si="189"/>
        <v>0</v>
      </c>
      <c r="Y796" s="114" t="e">
        <f>#REF!-3/30</f>
        <v>#REF!</v>
      </c>
      <c r="Z796" s="115" t="e">
        <f>#REF!+1/30</f>
        <v>#REF!</v>
      </c>
    </row>
    <row r="797" spans="1:26" s="30" customFormat="1" x14ac:dyDescent="0.25">
      <c r="A797" s="19">
        <v>782</v>
      </c>
      <c r="B797" s="20"/>
      <c r="C797" s="149"/>
      <c r="D797" s="1"/>
      <c r="E797" s="1"/>
      <c r="F797" s="173"/>
      <c r="G797" s="55"/>
      <c r="H797" s="116" t="str">
        <f t="shared" si="190"/>
        <v/>
      </c>
      <c r="I797" s="35" t="b">
        <f t="shared" si="180"/>
        <v>0</v>
      </c>
      <c r="J797" s="80" t="str">
        <f t="shared" si="181"/>
        <v/>
      </c>
      <c r="K797" s="29" t="b">
        <f t="shared" si="191"/>
        <v>0</v>
      </c>
      <c r="L797" s="80" t="str">
        <f t="shared" si="192"/>
        <v/>
      </c>
      <c r="M797" s="81" t="e">
        <f t="shared" si="182"/>
        <v>#VALUE!</v>
      </c>
      <c r="N797" s="81" t="e">
        <f t="shared" si="183"/>
        <v>#VALUE!</v>
      </c>
      <c r="O797" s="81" t="e">
        <f t="shared" si="184"/>
        <v>#VALUE!</v>
      </c>
      <c r="P797" s="82" t="e">
        <f t="shared" si="185"/>
        <v>#VALUE!</v>
      </c>
      <c r="Q797" s="82" t="e">
        <f t="shared" si="193"/>
        <v>#VALUE!</v>
      </c>
      <c r="R797" s="82" t="b">
        <f t="shared" si="194"/>
        <v>0</v>
      </c>
      <c r="S797" s="72" t="str">
        <f t="shared" si="186"/>
        <v/>
      </c>
      <c r="T797" s="81" t="e" cm="1">
        <f t="array" aca="1" ref="T797" ca="1">TEXT(RIGHT(10-RIGHT(SUM(INDEX(1*(MID(MID(C797,1,1)*2,ROW(INDIRECT("1:"&amp;LEN(MID(C797,1,1)*2))),1)),,))+MID(C797,2,1)+
SUM(INDEX(1*(MID(MID(C797,3,1)*2,ROW(INDIRECT("1:"&amp;LEN(MID(C797,3,1)*2))),1)),,))+MID(C797,4,1)+
SUM(INDEX(1*(MID(MID(C797,5,1)*2,ROW(INDIRECT("1:"&amp;LEN(MID(C797,5,1)*2))),1)),,))+MID(C797,6,1)+
SUM(INDEX(1*(MID(MID(C797,8,1)*2,ROW(INDIRECT("1:"&amp;LEN(MID(C797,8,1)*2))),1)),,))+MID(C797,9,1)+
SUM(INDEX(1*(MID(MID(C797,10,1)*2,ROW(INDIRECT("1:"&amp;LEN(MID(C797,10,1)*2))),1)),,)),1),1),"0")</f>
        <v>#VALUE!</v>
      </c>
      <c r="U797" s="81" t="str">
        <f t="shared" si="187"/>
        <v/>
      </c>
      <c r="V797" s="83" t="b">
        <f t="shared" si="188"/>
        <v>0</v>
      </c>
      <c r="W797" s="112" t="e">
        <f>IF(#REF!="",FALSE,IF(OR(X797&gt;Z797,X797&lt;Y797),TRUE,FALSE))</f>
        <v>#REF!</v>
      </c>
      <c r="X797" s="112">
        <f t="shared" si="189"/>
        <v>0</v>
      </c>
      <c r="Y797" s="114" t="e">
        <f>#REF!-3/30</f>
        <v>#REF!</v>
      </c>
      <c r="Z797" s="115" t="e">
        <f>#REF!+1/30</f>
        <v>#REF!</v>
      </c>
    </row>
    <row r="798" spans="1:26" s="30" customFormat="1" x14ac:dyDescent="0.25">
      <c r="A798" s="19">
        <v>783</v>
      </c>
      <c r="B798" s="20"/>
      <c r="C798" s="149"/>
      <c r="D798" s="1"/>
      <c r="E798" s="1"/>
      <c r="F798" s="173"/>
      <c r="G798" s="55"/>
      <c r="H798" s="116" t="str">
        <f t="shared" si="190"/>
        <v/>
      </c>
      <c r="I798" s="35" t="b">
        <f t="shared" si="180"/>
        <v>0</v>
      </c>
      <c r="J798" s="80" t="str">
        <f t="shared" si="181"/>
        <v/>
      </c>
      <c r="K798" s="29" t="b">
        <f t="shared" si="191"/>
        <v>0</v>
      </c>
      <c r="L798" s="80" t="str">
        <f t="shared" si="192"/>
        <v/>
      </c>
      <c r="M798" s="81" t="e">
        <f t="shared" si="182"/>
        <v>#VALUE!</v>
      </c>
      <c r="N798" s="81" t="e">
        <f t="shared" si="183"/>
        <v>#VALUE!</v>
      </c>
      <c r="O798" s="81" t="e">
        <f t="shared" si="184"/>
        <v>#VALUE!</v>
      </c>
      <c r="P798" s="82" t="e">
        <f t="shared" si="185"/>
        <v>#VALUE!</v>
      </c>
      <c r="Q798" s="82" t="e">
        <f t="shared" si="193"/>
        <v>#VALUE!</v>
      </c>
      <c r="R798" s="82" t="b">
        <f t="shared" si="194"/>
        <v>0</v>
      </c>
      <c r="S798" s="72" t="str">
        <f t="shared" si="186"/>
        <v/>
      </c>
      <c r="T798" s="81" t="e" cm="1">
        <f t="array" aca="1" ref="T798" ca="1">TEXT(RIGHT(10-RIGHT(SUM(INDEX(1*(MID(MID(C798,1,1)*2,ROW(INDIRECT("1:"&amp;LEN(MID(C798,1,1)*2))),1)),,))+MID(C798,2,1)+
SUM(INDEX(1*(MID(MID(C798,3,1)*2,ROW(INDIRECT("1:"&amp;LEN(MID(C798,3,1)*2))),1)),,))+MID(C798,4,1)+
SUM(INDEX(1*(MID(MID(C798,5,1)*2,ROW(INDIRECT("1:"&amp;LEN(MID(C798,5,1)*2))),1)),,))+MID(C798,6,1)+
SUM(INDEX(1*(MID(MID(C798,8,1)*2,ROW(INDIRECT("1:"&amp;LEN(MID(C798,8,1)*2))),1)),,))+MID(C798,9,1)+
SUM(INDEX(1*(MID(MID(C798,10,1)*2,ROW(INDIRECT("1:"&amp;LEN(MID(C798,10,1)*2))),1)),,)),1),1),"0")</f>
        <v>#VALUE!</v>
      </c>
      <c r="U798" s="81" t="str">
        <f t="shared" si="187"/>
        <v/>
      </c>
      <c r="V798" s="83" t="b">
        <f t="shared" si="188"/>
        <v>0</v>
      </c>
      <c r="W798" s="112" t="e">
        <f>IF(#REF!="",FALSE,IF(OR(X798&gt;Z798,X798&lt;Y798),TRUE,FALSE))</f>
        <v>#REF!</v>
      </c>
      <c r="X798" s="112">
        <f t="shared" si="189"/>
        <v>0</v>
      </c>
      <c r="Y798" s="114" t="e">
        <f>#REF!-3/30</f>
        <v>#REF!</v>
      </c>
      <c r="Z798" s="115" t="e">
        <f>#REF!+1/30</f>
        <v>#REF!</v>
      </c>
    </row>
    <row r="799" spans="1:26" s="30" customFormat="1" x14ac:dyDescent="0.25">
      <c r="A799" s="19">
        <v>784</v>
      </c>
      <c r="B799" s="20"/>
      <c r="C799" s="149"/>
      <c r="D799" s="1"/>
      <c r="E799" s="1"/>
      <c r="F799" s="173"/>
      <c r="G799" s="55"/>
      <c r="H799" s="116" t="str">
        <f t="shared" si="190"/>
        <v/>
      </c>
      <c r="I799" s="35" t="b">
        <f t="shared" si="180"/>
        <v>0</v>
      </c>
      <c r="J799" s="80" t="str">
        <f t="shared" si="181"/>
        <v/>
      </c>
      <c r="K799" s="29" t="b">
        <f t="shared" si="191"/>
        <v>0</v>
      </c>
      <c r="L799" s="80" t="str">
        <f t="shared" si="192"/>
        <v/>
      </c>
      <c r="M799" s="81" t="e">
        <f t="shared" si="182"/>
        <v>#VALUE!</v>
      </c>
      <c r="N799" s="81" t="e">
        <f t="shared" si="183"/>
        <v>#VALUE!</v>
      </c>
      <c r="O799" s="81" t="e">
        <f t="shared" si="184"/>
        <v>#VALUE!</v>
      </c>
      <c r="P799" s="82" t="e">
        <f t="shared" si="185"/>
        <v>#VALUE!</v>
      </c>
      <c r="Q799" s="82" t="e">
        <f t="shared" si="193"/>
        <v>#VALUE!</v>
      </c>
      <c r="R799" s="82" t="b">
        <f t="shared" si="194"/>
        <v>0</v>
      </c>
      <c r="S799" s="72" t="str">
        <f t="shared" si="186"/>
        <v/>
      </c>
      <c r="T799" s="81" t="e" cm="1">
        <f t="array" aca="1" ref="T799" ca="1">TEXT(RIGHT(10-RIGHT(SUM(INDEX(1*(MID(MID(C799,1,1)*2,ROW(INDIRECT("1:"&amp;LEN(MID(C799,1,1)*2))),1)),,))+MID(C799,2,1)+
SUM(INDEX(1*(MID(MID(C799,3,1)*2,ROW(INDIRECT("1:"&amp;LEN(MID(C799,3,1)*2))),1)),,))+MID(C799,4,1)+
SUM(INDEX(1*(MID(MID(C799,5,1)*2,ROW(INDIRECT("1:"&amp;LEN(MID(C799,5,1)*2))),1)),,))+MID(C799,6,1)+
SUM(INDEX(1*(MID(MID(C799,8,1)*2,ROW(INDIRECT("1:"&amp;LEN(MID(C799,8,1)*2))),1)),,))+MID(C799,9,1)+
SUM(INDEX(1*(MID(MID(C799,10,1)*2,ROW(INDIRECT("1:"&amp;LEN(MID(C799,10,1)*2))),1)),,)),1),1),"0")</f>
        <v>#VALUE!</v>
      </c>
      <c r="U799" s="81" t="str">
        <f t="shared" si="187"/>
        <v/>
      </c>
      <c r="V799" s="83" t="b">
        <f t="shared" si="188"/>
        <v>0</v>
      </c>
      <c r="W799" s="112" t="e">
        <f>IF(#REF!="",FALSE,IF(OR(X799&gt;Z799,X799&lt;Y799),TRUE,FALSE))</f>
        <v>#REF!</v>
      </c>
      <c r="X799" s="112">
        <f t="shared" si="189"/>
        <v>0</v>
      </c>
      <c r="Y799" s="114" t="e">
        <f>#REF!-3/30</f>
        <v>#REF!</v>
      </c>
      <c r="Z799" s="115" t="e">
        <f>#REF!+1/30</f>
        <v>#REF!</v>
      </c>
    </row>
    <row r="800" spans="1:26" s="30" customFormat="1" x14ac:dyDescent="0.25">
      <c r="A800" s="19">
        <v>785</v>
      </c>
      <c r="B800" s="20"/>
      <c r="C800" s="149"/>
      <c r="D800" s="1"/>
      <c r="E800" s="1"/>
      <c r="F800" s="173"/>
      <c r="G800" s="55"/>
      <c r="H800" s="116" t="str">
        <f t="shared" si="190"/>
        <v/>
      </c>
      <c r="I800" s="35" t="b">
        <f t="shared" si="180"/>
        <v>0</v>
      </c>
      <c r="J800" s="80" t="str">
        <f t="shared" si="181"/>
        <v/>
      </c>
      <c r="K800" s="29" t="b">
        <f t="shared" si="191"/>
        <v>0</v>
      </c>
      <c r="L800" s="80" t="str">
        <f t="shared" si="192"/>
        <v/>
      </c>
      <c r="M800" s="81" t="e">
        <f t="shared" si="182"/>
        <v>#VALUE!</v>
      </c>
      <c r="N800" s="81" t="e">
        <f t="shared" si="183"/>
        <v>#VALUE!</v>
      </c>
      <c r="O800" s="81" t="e">
        <f t="shared" si="184"/>
        <v>#VALUE!</v>
      </c>
      <c r="P800" s="82" t="e">
        <f t="shared" si="185"/>
        <v>#VALUE!</v>
      </c>
      <c r="Q800" s="82" t="e">
        <f t="shared" si="193"/>
        <v>#VALUE!</v>
      </c>
      <c r="R800" s="82" t="b">
        <f t="shared" si="194"/>
        <v>0</v>
      </c>
      <c r="S800" s="72" t="str">
        <f t="shared" si="186"/>
        <v/>
      </c>
      <c r="T800" s="81" t="e" cm="1">
        <f t="array" aca="1" ref="T800" ca="1">TEXT(RIGHT(10-RIGHT(SUM(INDEX(1*(MID(MID(C800,1,1)*2,ROW(INDIRECT("1:"&amp;LEN(MID(C800,1,1)*2))),1)),,))+MID(C800,2,1)+
SUM(INDEX(1*(MID(MID(C800,3,1)*2,ROW(INDIRECT("1:"&amp;LEN(MID(C800,3,1)*2))),1)),,))+MID(C800,4,1)+
SUM(INDEX(1*(MID(MID(C800,5,1)*2,ROW(INDIRECT("1:"&amp;LEN(MID(C800,5,1)*2))),1)),,))+MID(C800,6,1)+
SUM(INDEX(1*(MID(MID(C800,8,1)*2,ROW(INDIRECT("1:"&amp;LEN(MID(C800,8,1)*2))),1)),,))+MID(C800,9,1)+
SUM(INDEX(1*(MID(MID(C800,10,1)*2,ROW(INDIRECT("1:"&amp;LEN(MID(C800,10,1)*2))),1)),,)),1),1),"0")</f>
        <v>#VALUE!</v>
      </c>
      <c r="U800" s="81" t="str">
        <f t="shared" si="187"/>
        <v/>
      </c>
      <c r="V800" s="83" t="b">
        <f t="shared" si="188"/>
        <v>0</v>
      </c>
      <c r="W800" s="112" t="e">
        <f>IF(#REF!="",FALSE,IF(OR(X800&gt;Z800,X800&lt;Y800),TRUE,FALSE))</f>
        <v>#REF!</v>
      </c>
      <c r="X800" s="112">
        <f t="shared" si="189"/>
        <v>0</v>
      </c>
      <c r="Y800" s="114" t="e">
        <f>#REF!-3/30</f>
        <v>#REF!</v>
      </c>
      <c r="Z800" s="115" t="e">
        <f>#REF!+1/30</f>
        <v>#REF!</v>
      </c>
    </row>
    <row r="801" spans="1:26" s="30" customFormat="1" x14ac:dyDescent="0.25">
      <c r="A801" s="19">
        <v>786</v>
      </c>
      <c r="B801" s="20"/>
      <c r="C801" s="149"/>
      <c r="D801" s="1"/>
      <c r="E801" s="1"/>
      <c r="F801" s="173"/>
      <c r="G801" s="55"/>
      <c r="H801" s="116" t="str">
        <f t="shared" si="190"/>
        <v/>
      </c>
      <c r="I801" s="35" t="b">
        <f t="shared" si="180"/>
        <v>0</v>
      </c>
      <c r="J801" s="80" t="str">
        <f t="shared" si="181"/>
        <v/>
      </c>
      <c r="K801" s="29" t="b">
        <f t="shared" si="191"/>
        <v>0</v>
      </c>
      <c r="L801" s="80" t="str">
        <f t="shared" si="192"/>
        <v/>
      </c>
      <c r="M801" s="81" t="e">
        <f t="shared" si="182"/>
        <v>#VALUE!</v>
      </c>
      <c r="N801" s="81" t="e">
        <f t="shared" si="183"/>
        <v>#VALUE!</v>
      </c>
      <c r="O801" s="81" t="e">
        <f t="shared" si="184"/>
        <v>#VALUE!</v>
      </c>
      <c r="P801" s="82" t="e">
        <f t="shared" si="185"/>
        <v>#VALUE!</v>
      </c>
      <c r="Q801" s="82" t="e">
        <f t="shared" si="193"/>
        <v>#VALUE!</v>
      </c>
      <c r="R801" s="82" t="b">
        <f t="shared" si="194"/>
        <v>0</v>
      </c>
      <c r="S801" s="72" t="str">
        <f t="shared" si="186"/>
        <v/>
      </c>
      <c r="T801" s="81" t="e" cm="1">
        <f t="array" aca="1" ref="T801" ca="1">TEXT(RIGHT(10-RIGHT(SUM(INDEX(1*(MID(MID(C801,1,1)*2,ROW(INDIRECT("1:"&amp;LEN(MID(C801,1,1)*2))),1)),,))+MID(C801,2,1)+
SUM(INDEX(1*(MID(MID(C801,3,1)*2,ROW(INDIRECT("1:"&amp;LEN(MID(C801,3,1)*2))),1)),,))+MID(C801,4,1)+
SUM(INDEX(1*(MID(MID(C801,5,1)*2,ROW(INDIRECT("1:"&amp;LEN(MID(C801,5,1)*2))),1)),,))+MID(C801,6,1)+
SUM(INDEX(1*(MID(MID(C801,8,1)*2,ROW(INDIRECT("1:"&amp;LEN(MID(C801,8,1)*2))),1)),,))+MID(C801,9,1)+
SUM(INDEX(1*(MID(MID(C801,10,1)*2,ROW(INDIRECT("1:"&amp;LEN(MID(C801,10,1)*2))),1)),,)),1),1),"0")</f>
        <v>#VALUE!</v>
      </c>
      <c r="U801" s="81" t="str">
        <f t="shared" si="187"/>
        <v/>
      </c>
      <c r="V801" s="83" t="b">
        <f t="shared" si="188"/>
        <v>0</v>
      </c>
      <c r="W801" s="112" t="e">
        <f>IF(#REF!="",FALSE,IF(OR(X801&gt;Z801,X801&lt;Y801),TRUE,FALSE))</f>
        <v>#REF!</v>
      </c>
      <c r="X801" s="112">
        <f t="shared" si="189"/>
        <v>0</v>
      </c>
      <c r="Y801" s="114" t="e">
        <f>#REF!-3/30</f>
        <v>#REF!</v>
      </c>
      <c r="Z801" s="115" t="e">
        <f>#REF!+1/30</f>
        <v>#REF!</v>
      </c>
    </row>
    <row r="802" spans="1:26" s="30" customFormat="1" x14ac:dyDescent="0.25">
      <c r="A802" s="19">
        <v>787</v>
      </c>
      <c r="B802" s="20"/>
      <c r="C802" s="149"/>
      <c r="D802" s="1"/>
      <c r="E802" s="1"/>
      <c r="F802" s="173"/>
      <c r="G802" s="55"/>
      <c r="H802" s="116" t="str">
        <f t="shared" si="190"/>
        <v/>
      </c>
      <c r="I802" s="35" t="b">
        <f t="shared" si="180"/>
        <v>0</v>
      </c>
      <c r="J802" s="80" t="str">
        <f t="shared" si="181"/>
        <v/>
      </c>
      <c r="K802" s="29" t="b">
        <f t="shared" si="191"/>
        <v>0</v>
      </c>
      <c r="L802" s="80" t="str">
        <f t="shared" si="192"/>
        <v/>
      </c>
      <c r="M802" s="81" t="e">
        <f t="shared" si="182"/>
        <v>#VALUE!</v>
      </c>
      <c r="N802" s="81" t="e">
        <f t="shared" si="183"/>
        <v>#VALUE!</v>
      </c>
      <c r="O802" s="81" t="e">
        <f t="shared" si="184"/>
        <v>#VALUE!</v>
      </c>
      <c r="P802" s="82" t="e">
        <f t="shared" si="185"/>
        <v>#VALUE!</v>
      </c>
      <c r="Q802" s="82" t="e">
        <f t="shared" si="193"/>
        <v>#VALUE!</v>
      </c>
      <c r="R802" s="82" t="b">
        <f t="shared" si="194"/>
        <v>0</v>
      </c>
      <c r="S802" s="72" t="str">
        <f t="shared" si="186"/>
        <v/>
      </c>
      <c r="T802" s="81" t="e" cm="1">
        <f t="array" aca="1" ref="T802" ca="1">TEXT(RIGHT(10-RIGHT(SUM(INDEX(1*(MID(MID(C802,1,1)*2,ROW(INDIRECT("1:"&amp;LEN(MID(C802,1,1)*2))),1)),,))+MID(C802,2,1)+
SUM(INDEX(1*(MID(MID(C802,3,1)*2,ROW(INDIRECT("1:"&amp;LEN(MID(C802,3,1)*2))),1)),,))+MID(C802,4,1)+
SUM(INDEX(1*(MID(MID(C802,5,1)*2,ROW(INDIRECT("1:"&amp;LEN(MID(C802,5,1)*2))),1)),,))+MID(C802,6,1)+
SUM(INDEX(1*(MID(MID(C802,8,1)*2,ROW(INDIRECT("1:"&amp;LEN(MID(C802,8,1)*2))),1)),,))+MID(C802,9,1)+
SUM(INDEX(1*(MID(MID(C802,10,1)*2,ROW(INDIRECT("1:"&amp;LEN(MID(C802,10,1)*2))),1)),,)),1),1),"0")</f>
        <v>#VALUE!</v>
      </c>
      <c r="U802" s="81" t="str">
        <f t="shared" si="187"/>
        <v/>
      </c>
      <c r="V802" s="83" t="b">
        <f t="shared" si="188"/>
        <v>0</v>
      </c>
      <c r="W802" s="112" t="e">
        <f>IF(#REF!="",FALSE,IF(OR(X802&gt;Z802,X802&lt;Y802),TRUE,FALSE))</f>
        <v>#REF!</v>
      </c>
      <c r="X802" s="112">
        <f t="shared" si="189"/>
        <v>0</v>
      </c>
      <c r="Y802" s="114" t="e">
        <f>#REF!-3/30</f>
        <v>#REF!</v>
      </c>
      <c r="Z802" s="115" t="e">
        <f>#REF!+1/30</f>
        <v>#REF!</v>
      </c>
    </row>
    <row r="803" spans="1:26" s="30" customFormat="1" x14ac:dyDescent="0.25">
      <c r="A803" s="19">
        <v>788</v>
      </c>
      <c r="B803" s="20"/>
      <c r="C803" s="149"/>
      <c r="D803" s="1"/>
      <c r="E803" s="1"/>
      <c r="F803" s="173"/>
      <c r="G803" s="55"/>
      <c r="H803" s="116" t="str">
        <f t="shared" si="190"/>
        <v/>
      </c>
      <c r="I803" s="35" t="b">
        <f t="shared" si="180"/>
        <v>0</v>
      </c>
      <c r="J803" s="80" t="str">
        <f t="shared" si="181"/>
        <v/>
      </c>
      <c r="K803" s="29" t="b">
        <f t="shared" si="191"/>
        <v>0</v>
      </c>
      <c r="L803" s="80" t="str">
        <f t="shared" si="192"/>
        <v/>
      </c>
      <c r="M803" s="81" t="e">
        <f t="shared" si="182"/>
        <v>#VALUE!</v>
      </c>
      <c r="N803" s="81" t="e">
        <f t="shared" si="183"/>
        <v>#VALUE!</v>
      </c>
      <c r="O803" s="81" t="e">
        <f t="shared" si="184"/>
        <v>#VALUE!</v>
      </c>
      <c r="P803" s="82" t="e">
        <f t="shared" si="185"/>
        <v>#VALUE!</v>
      </c>
      <c r="Q803" s="82" t="e">
        <f t="shared" si="193"/>
        <v>#VALUE!</v>
      </c>
      <c r="R803" s="82" t="b">
        <f t="shared" si="194"/>
        <v>0</v>
      </c>
      <c r="S803" s="72" t="str">
        <f t="shared" si="186"/>
        <v/>
      </c>
      <c r="T803" s="81" t="e" cm="1">
        <f t="array" aca="1" ref="T803" ca="1">TEXT(RIGHT(10-RIGHT(SUM(INDEX(1*(MID(MID(C803,1,1)*2,ROW(INDIRECT("1:"&amp;LEN(MID(C803,1,1)*2))),1)),,))+MID(C803,2,1)+
SUM(INDEX(1*(MID(MID(C803,3,1)*2,ROW(INDIRECT("1:"&amp;LEN(MID(C803,3,1)*2))),1)),,))+MID(C803,4,1)+
SUM(INDEX(1*(MID(MID(C803,5,1)*2,ROW(INDIRECT("1:"&amp;LEN(MID(C803,5,1)*2))),1)),,))+MID(C803,6,1)+
SUM(INDEX(1*(MID(MID(C803,8,1)*2,ROW(INDIRECT("1:"&amp;LEN(MID(C803,8,1)*2))),1)),,))+MID(C803,9,1)+
SUM(INDEX(1*(MID(MID(C803,10,1)*2,ROW(INDIRECT("1:"&amp;LEN(MID(C803,10,1)*2))),1)),,)),1),1),"0")</f>
        <v>#VALUE!</v>
      </c>
      <c r="U803" s="81" t="str">
        <f t="shared" si="187"/>
        <v/>
      </c>
      <c r="V803" s="83" t="b">
        <f t="shared" si="188"/>
        <v>0</v>
      </c>
      <c r="W803" s="112" t="e">
        <f>IF(#REF!="",FALSE,IF(OR(X803&gt;Z803,X803&lt;Y803),TRUE,FALSE))</f>
        <v>#REF!</v>
      </c>
      <c r="X803" s="112">
        <f t="shared" si="189"/>
        <v>0</v>
      </c>
      <c r="Y803" s="114" t="e">
        <f>#REF!-3/30</f>
        <v>#REF!</v>
      </c>
      <c r="Z803" s="115" t="e">
        <f>#REF!+1/30</f>
        <v>#REF!</v>
      </c>
    </row>
    <row r="804" spans="1:26" s="30" customFormat="1" x14ac:dyDescent="0.25">
      <c r="A804" s="19">
        <v>789</v>
      </c>
      <c r="B804" s="20"/>
      <c r="C804" s="149"/>
      <c r="D804" s="1"/>
      <c r="E804" s="1"/>
      <c r="F804" s="173"/>
      <c r="G804" s="55"/>
      <c r="H804" s="116" t="str">
        <f t="shared" si="190"/>
        <v/>
      </c>
      <c r="I804" s="35" t="b">
        <f t="shared" si="180"/>
        <v>0</v>
      </c>
      <c r="J804" s="80" t="str">
        <f t="shared" si="181"/>
        <v/>
      </c>
      <c r="K804" s="29" t="b">
        <f t="shared" si="191"/>
        <v>0</v>
      </c>
      <c r="L804" s="80" t="str">
        <f t="shared" si="192"/>
        <v/>
      </c>
      <c r="M804" s="81" t="e">
        <f t="shared" si="182"/>
        <v>#VALUE!</v>
      </c>
      <c r="N804" s="81" t="e">
        <f t="shared" si="183"/>
        <v>#VALUE!</v>
      </c>
      <c r="O804" s="81" t="e">
        <f t="shared" si="184"/>
        <v>#VALUE!</v>
      </c>
      <c r="P804" s="82" t="e">
        <f t="shared" si="185"/>
        <v>#VALUE!</v>
      </c>
      <c r="Q804" s="82" t="e">
        <f t="shared" si="193"/>
        <v>#VALUE!</v>
      </c>
      <c r="R804" s="82" t="b">
        <f t="shared" si="194"/>
        <v>0</v>
      </c>
      <c r="S804" s="72" t="str">
        <f t="shared" si="186"/>
        <v/>
      </c>
      <c r="T804" s="81" t="e" cm="1">
        <f t="array" aca="1" ref="T804" ca="1">TEXT(RIGHT(10-RIGHT(SUM(INDEX(1*(MID(MID(C804,1,1)*2,ROW(INDIRECT("1:"&amp;LEN(MID(C804,1,1)*2))),1)),,))+MID(C804,2,1)+
SUM(INDEX(1*(MID(MID(C804,3,1)*2,ROW(INDIRECT("1:"&amp;LEN(MID(C804,3,1)*2))),1)),,))+MID(C804,4,1)+
SUM(INDEX(1*(MID(MID(C804,5,1)*2,ROW(INDIRECT("1:"&amp;LEN(MID(C804,5,1)*2))),1)),,))+MID(C804,6,1)+
SUM(INDEX(1*(MID(MID(C804,8,1)*2,ROW(INDIRECT("1:"&amp;LEN(MID(C804,8,1)*2))),1)),,))+MID(C804,9,1)+
SUM(INDEX(1*(MID(MID(C804,10,1)*2,ROW(INDIRECT("1:"&amp;LEN(MID(C804,10,1)*2))),1)),,)),1),1),"0")</f>
        <v>#VALUE!</v>
      </c>
      <c r="U804" s="81" t="str">
        <f t="shared" si="187"/>
        <v/>
      </c>
      <c r="V804" s="83" t="b">
        <f t="shared" si="188"/>
        <v>0</v>
      </c>
      <c r="W804" s="112" t="e">
        <f>IF(#REF!="",FALSE,IF(OR(X804&gt;Z804,X804&lt;Y804),TRUE,FALSE))</f>
        <v>#REF!</v>
      </c>
      <c r="X804" s="112">
        <f t="shared" si="189"/>
        <v>0</v>
      </c>
      <c r="Y804" s="114" t="e">
        <f>#REF!-3/30</f>
        <v>#REF!</v>
      </c>
      <c r="Z804" s="115" t="e">
        <f>#REF!+1/30</f>
        <v>#REF!</v>
      </c>
    </row>
    <row r="805" spans="1:26" s="30" customFormat="1" x14ac:dyDescent="0.25">
      <c r="A805" s="19">
        <v>790</v>
      </c>
      <c r="B805" s="20"/>
      <c r="C805" s="149"/>
      <c r="D805" s="1"/>
      <c r="E805" s="1"/>
      <c r="F805" s="173"/>
      <c r="G805" s="55"/>
      <c r="H805" s="116" t="str">
        <f t="shared" si="190"/>
        <v/>
      </c>
      <c r="I805" s="35" t="b">
        <f t="shared" si="180"/>
        <v>0</v>
      </c>
      <c r="J805" s="80" t="str">
        <f t="shared" si="181"/>
        <v/>
      </c>
      <c r="K805" s="29" t="b">
        <f t="shared" si="191"/>
        <v>0</v>
      </c>
      <c r="L805" s="80" t="str">
        <f t="shared" si="192"/>
        <v/>
      </c>
      <c r="M805" s="81" t="e">
        <f t="shared" si="182"/>
        <v>#VALUE!</v>
      </c>
      <c r="N805" s="81" t="e">
        <f t="shared" si="183"/>
        <v>#VALUE!</v>
      </c>
      <c r="O805" s="81" t="e">
        <f t="shared" si="184"/>
        <v>#VALUE!</v>
      </c>
      <c r="P805" s="82" t="e">
        <f t="shared" si="185"/>
        <v>#VALUE!</v>
      </c>
      <c r="Q805" s="82" t="e">
        <f t="shared" si="193"/>
        <v>#VALUE!</v>
      </c>
      <c r="R805" s="82" t="b">
        <f t="shared" si="194"/>
        <v>0</v>
      </c>
      <c r="S805" s="72" t="str">
        <f t="shared" si="186"/>
        <v/>
      </c>
      <c r="T805" s="81" t="e" cm="1">
        <f t="array" aca="1" ref="T805" ca="1">TEXT(RIGHT(10-RIGHT(SUM(INDEX(1*(MID(MID(C805,1,1)*2,ROW(INDIRECT("1:"&amp;LEN(MID(C805,1,1)*2))),1)),,))+MID(C805,2,1)+
SUM(INDEX(1*(MID(MID(C805,3,1)*2,ROW(INDIRECT("1:"&amp;LEN(MID(C805,3,1)*2))),1)),,))+MID(C805,4,1)+
SUM(INDEX(1*(MID(MID(C805,5,1)*2,ROW(INDIRECT("1:"&amp;LEN(MID(C805,5,1)*2))),1)),,))+MID(C805,6,1)+
SUM(INDEX(1*(MID(MID(C805,8,1)*2,ROW(INDIRECT("1:"&amp;LEN(MID(C805,8,1)*2))),1)),,))+MID(C805,9,1)+
SUM(INDEX(1*(MID(MID(C805,10,1)*2,ROW(INDIRECT("1:"&amp;LEN(MID(C805,10,1)*2))),1)),,)),1),1),"0")</f>
        <v>#VALUE!</v>
      </c>
      <c r="U805" s="81" t="str">
        <f t="shared" si="187"/>
        <v/>
      </c>
      <c r="V805" s="83" t="b">
        <f t="shared" si="188"/>
        <v>0</v>
      </c>
      <c r="W805" s="112" t="e">
        <f>IF(#REF!="",FALSE,IF(OR(X805&gt;Z805,X805&lt;Y805),TRUE,FALSE))</f>
        <v>#REF!</v>
      </c>
      <c r="X805" s="112">
        <f t="shared" si="189"/>
        <v>0</v>
      </c>
      <c r="Y805" s="114" t="e">
        <f>#REF!-3/30</f>
        <v>#REF!</v>
      </c>
      <c r="Z805" s="115" t="e">
        <f>#REF!+1/30</f>
        <v>#REF!</v>
      </c>
    </row>
    <row r="806" spans="1:26" s="30" customFormat="1" x14ac:dyDescent="0.25">
      <c r="A806" s="19">
        <v>791</v>
      </c>
      <c r="B806" s="20"/>
      <c r="C806" s="149"/>
      <c r="D806" s="1"/>
      <c r="E806" s="1"/>
      <c r="F806" s="173"/>
      <c r="G806" s="55"/>
      <c r="H806" s="116" t="str">
        <f t="shared" si="190"/>
        <v/>
      </c>
      <c r="I806" s="35" t="b">
        <f t="shared" si="180"/>
        <v>0</v>
      </c>
      <c r="J806" s="80" t="str">
        <f t="shared" si="181"/>
        <v/>
      </c>
      <c r="K806" s="29" t="b">
        <f t="shared" si="191"/>
        <v>0</v>
      </c>
      <c r="L806" s="80" t="str">
        <f t="shared" si="192"/>
        <v/>
      </c>
      <c r="M806" s="81" t="e">
        <f t="shared" si="182"/>
        <v>#VALUE!</v>
      </c>
      <c r="N806" s="81" t="e">
        <f t="shared" si="183"/>
        <v>#VALUE!</v>
      </c>
      <c r="O806" s="81" t="e">
        <f t="shared" si="184"/>
        <v>#VALUE!</v>
      </c>
      <c r="P806" s="82" t="e">
        <f t="shared" si="185"/>
        <v>#VALUE!</v>
      </c>
      <c r="Q806" s="82" t="e">
        <f t="shared" si="193"/>
        <v>#VALUE!</v>
      </c>
      <c r="R806" s="82" t="b">
        <f t="shared" si="194"/>
        <v>0</v>
      </c>
      <c r="S806" s="72" t="str">
        <f t="shared" si="186"/>
        <v/>
      </c>
      <c r="T806" s="81" t="e" cm="1">
        <f t="array" aca="1" ref="T806" ca="1">TEXT(RIGHT(10-RIGHT(SUM(INDEX(1*(MID(MID(C806,1,1)*2,ROW(INDIRECT("1:"&amp;LEN(MID(C806,1,1)*2))),1)),,))+MID(C806,2,1)+
SUM(INDEX(1*(MID(MID(C806,3,1)*2,ROW(INDIRECT("1:"&amp;LEN(MID(C806,3,1)*2))),1)),,))+MID(C806,4,1)+
SUM(INDEX(1*(MID(MID(C806,5,1)*2,ROW(INDIRECT("1:"&amp;LEN(MID(C806,5,1)*2))),1)),,))+MID(C806,6,1)+
SUM(INDEX(1*(MID(MID(C806,8,1)*2,ROW(INDIRECT("1:"&amp;LEN(MID(C806,8,1)*2))),1)),,))+MID(C806,9,1)+
SUM(INDEX(1*(MID(MID(C806,10,1)*2,ROW(INDIRECT("1:"&amp;LEN(MID(C806,10,1)*2))),1)),,)),1),1),"0")</f>
        <v>#VALUE!</v>
      </c>
      <c r="U806" s="81" t="str">
        <f t="shared" si="187"/>
        <v/>
      </c>
      <c r="V806" s="83" t="b">
        <f t="shared" si="188"/>
        <v>0</v>
      </c>
      <c r="W806" s="112" t="e">
        <f>IF(#REF!="",FALSE,IF(OR(X806&gt;Z806,X806&lt;Y806),TRUE,FALSE))</f>
        <v>#REF!</v>
      </c>
      <c r="X806" s="112">
        <f t="shared" si="189"/>
        <v>0</v>
      </c>
      <c r="Y806" s="114" t="e">
        <f>#REF!-3/30</f>
        <v>#REF!</v>
      </c>
      <c r="Z806" s="115" t="e">
        <f>#REF!+1/30</f>
        <v>#REF!</v>
      </c>
    </row>
    <row r="807" spans="1:26" s="30" customFormat="1" x14ac:dyDescent="0.25">
      <c r="A807" s="19">
        <v>792</v>
      </c>
      <c r="B807" s="20"/>
      <c r="C807" s="149"/>
      <c r="D807" s="1"/>
      <c r="E807" s="1"/>
      <c r="F807" s="173"/>
      <c r="G807" s="55"/>
      <c r="H807" s="116" t="str">
        <f t="shared" si="190"/>
        <v/>
      </c>
      <c r="I807" s="35" t="b">
        <f t="shared" si="180"/>
        <v>0</v>
      </c>
      <c r="J807" s="80" t="str">
        <f t="shared" si="181"/>
        <v/>
      </c>
      <c r="K807" s="29" t="b">
        <f t="shared" si="191"/>
        <v>0</v>
      </c>
      <c r="L807" s="80" t="str">
        <f t="shared" si="192"/>
        <v/>
      </c>
      <c r="M807" s="81" t="e">
        <f t="shared" si="182"/>
        <v>#VALUE!</v>
      </c>
      <c r="N807" s="81" t="e">
        <f t="shared" si="183"/>
        <v>#VALUE!</v>
      </c>
      <c r="O807" s="81" t="e">
        <f t="shared" si="184"/>
        <v>#VALUE!</v>
      </c>
      <c r="P807" s="82" t="e">
        <f t="shared" si="185"/>
        <v>#VALUE!</v>
      </c>
      <c r="Q807" s="82" t="e">
        <f t="shared" si="193"/>
        <v>#VALUE!</v>
      </c>
      <c r="R807" s="82" t="b">
        <f t="shared" si="194"/>
        <v>0</v>
      </c>
      <c r="S807" s="72" t="str">
        <f t="shared" si="186"/>
        <v/>
      </c>
      <c r="T807" s="81" t="e" cm="1">
        <f t="array" aca="1" ref="T807" ca="1">TEXT(RIGHT(10-RIGHT(SUM(INDEX(1*(MID(MID(C807,1,1)*2,ROW(INDIRECT("1:"&amp;LEN(MID(C807,1,1)*2))),1)),,))+MID(C807,2,1)+
SUM(INDEX(1*(MID(MID(C807,3,1)*2,ROW(INDIRECT("1:"&amp;LEN(MID(C807,3,1)*2))),1)),,))+MID(C807,4,1)+
SUM(INDEX(1*(MID(MID(C807,5,1)*2,ROW(INDIRECT("1:"&amp;LEN(MID(C807,5,1)*2))),1)),,))+MID(C807,6,1)+
SUM(INDEX(1*(MID(MID(C807,8,1)*2,ROW(INDIRECT("1:"&amp;LEN(MID(C807,8,1)*2))),1)),,))+MID(C807,9,1)+
SUM(INDEX(1*(MID(MID(C807,10,1)*2,ROW(INDIRECT("1:"&amp;LEN(MID(C807,10,1)*2))),1)),,)),1),1),"0")</f>
        <v>#VALUE!</v>
      </c>
      <c r="U807" s="81" t="str">
        <f t="shared" si="187"/>
        <v/>
      </c>
      <c r="V807" s="83" t="b">
        <f t="shared" si="188"/>
        <v>0</v>
      </c>
      <c r="W807" s="112" t="e">
        <f>IF(#REF!="",FALSE,IF(OR(X807&gt;Z807,X807&lt;Y807),TRUE,FALSE))</f>
        <v>#REF!</v>
      </c>
      <c r="X807" s="112">
        <f t="shared" si="189"/>
        <v>0</v>
      </c>
      <c r="Y807" s="114" t="e">
        <f>#REF!-3/30</f>
        <v>#REF!</v>
      </c>
      <c r="Z807" s="115" t="e">
        <f>#REF!+1/30</f>
        <v>#REF!</v>
      </c>
    </row>
    <row r="808" spans="1:26" s="30" customFormat="1" x14ac:dyDescent="0.25">
      <c r="A808" s="19">
        <v>793</v>
      </c>
      <c r="B808" s="20"/>
      <c r="C808" s="149"/>
      <c r="D808" s="1"/>
      <c r="E808" s="1"/>
      <c r="F808" s="173"/>
      <c r="G808" s="55"/>
      <c r="H808" s="116" t="str">
        <f t="shared" si="190"/>
        <v/>
      </c>
      <c r="I808" s="35" t="b">
        <f t="shared" si="180"/>
        <v>0</v>
      </c>
      <c r="J808" s="80" t="str">
        <f t="shared" si="181"/>
        <v/>
      </c>
      <c r="K808" s="29" t="b">
        <f t="shared" si="191"/>
        <v>0</v>
      </c>
      <c r="L808" s="80" t="str">
        <f t="shared" si="192"/>
        <v/>
      </c>
      <c r="M808" s="81" t="e">
        <f t="shared" si="182"/>
        <v>#VALUE!</v>
      </c>
      <c r="N808" s="81" t="e">
        <f t="shared" si="183"/>
        <v>#VALUE!</v>
      </c>
      <c r="O808" s="81" t="e">
        <f t="shared" si="184"/>
        <v>#VALUE!</v>
      </c>
      <c r="P808" s="82" t="e">
        <f t="shared" si="185"/>
        <v>#VALUE!</v>
      </c>
      <c r="Q808" s="82" t="e">
        <f t="shared" si="193"/>
        <v>#VALUE!</v>
      </c>
      <c r="R808" s="82" t="b">
        <f t="shared" si="194"/>
        <v>0</v>
      </c>
      <c r="S808" s="72" t="str">
        <f t="shared" si="186"/>
        <v/>
      </c>
      <c r="T808" s="81" t="e" cm="1">
        <f t="array" aca="1" ref="T808" ca="1">TEXT(RIGHT(10-RIGHT(SUM(INDEX(1*(MID(MID(C808,1,1)*2,ROW(INDIRECT("1:"&amp;LEN(MID(C808,1,1)*2))),1)),,))+MID(C808,2,1)+
SUM(INDEX(1*(MID(MID(C808,3,1)*2,ROW(INDIRECT("1:"&amp;LEN(MID(C808,3,1)*2))),1)),,))+MID(C808,4,1)+
SUM(INDEX(1*(MID(MID(C808,5,1)*2,ROW(INDIRECT("1:"&amp;LEN(MID(C808,5,1)*2))),1)),,))+MID(C808,6,1)+
SUM(INDEX(1*(MID(MID(C808,8,1)*2,ROW(INDIRECT("1:"&amp;LEN(MID(C808,8,1)*2))),1)),,))+MID(C808,9,1)+
SUM(INDEX(1*(MID(MID(C808,10,1)*2,ROW(INDIRECT("1:"&amp;LEN(MID(C808,10,1)*2))),1)),,)),1),1),"0")</f>
        <v>#VALUE!</v>
      </c>
      <c r="U808" s="81" t="str">
        <f t="shared" si="187"/>
        <v/>
      </c>
      <c r="V808" s="83" t="b">
        <f t="shared" si="188"/>
        <v>0</v>
      </c>
      <c r="W808" s="112" t="e">
        <f>IF(#REF!="",FALSE,IF(OR(X808&gt;Z808,X808&lt;Y808),TRUE,FALSE))</f>
        <v>#REF!</v>
      </c>
      <c r="X808" s="112">
        <f t="shared" si="189"/>
        <v>0</v>
      </c>
      <c r="Y808" s="114" t="e">
        <f>#REF!-3/30</f>
        <v>#REF!</v>
      </c>
      <c r="Z808" s="115" t="e">
        <f>#REF!+1/30</f>
        <v>#REF!</v>
      </c>
    </row>
    <row r="809" spans="1:26" s="30" customFormat="1" x14ac:dyDescent="0.25">
      <c r="A809" s="19">
        <v>794</v>
      </c>
      <c r="B809" s="20"/>
      <c r="C809" s="149"/>
      <c r="D809" s="1"/>
      <c r="E809" s="1"/>
      <c r="F809" s="173"/>
      <c r="G809" s="55"/>
      <c r="H809" s="116" t="str">
        <f t="shared" si="190"/>
        <v/>
      </c>
      <c r="I809" s="35" t="b">
        <f t="shared" si="180"/>
        <v>0</v>
      </c>
      <c r="J809" s="80" t="str">
        <f t="shared" si="181"/>
        <v/>
      </c>
      <c r="K809" s="29" t="b">
        <f t="shared" si="191"/>
        <v>0</v>
      </c>
      <c r="L809" s="80" t="str">
        <f t="shared" si="192"/>
        <v/>
      </c>
      <c r="M809" s="81" t="e">
        <f t="shared" si="182"/>
        <v>#VALUE!</v>
      </c>
      <c r="N809" s="81" t="e">
        <f t="shared" si="183"/>
        <v>#VALUE!</v>
      </c>
      <c r="O809" s="81" t="e">
        <f t="shared" si="184"/>
        <v>#VALUE!</v>
      </c>
      <c r="P809" s="82" t="e">
        <f t="shared" si="185"/>
        <v>#VALUE!</v>
      </c>
      <c r="Q809" s="82" t="e">
        <f t="shared" si="193"/>
        <v>#VALUE!</v>
      </c>
      <c r="R809" s="82" t="b">
        <f t="shared" si="194"/>
        <v>0</v>
      </c>
      <c r="S809" s="72" t="str">
        <f t="shared" si="186"/>
        <v/>
      </c>
      <c r="T809" s="81" t="e" cm="1">
        <f t="array" aca="1" ref="T809" ca="1">TEXT(RIGHT(10-RIGHT(SUM(INDEX(1*(MID(MID(C809,1,1)*2,ROW(INDIRECT("1:"&amp;LEN(MID(C809,1,1)*2))),1)),,))+MID(C809,2,1)+
SUM(INDEX(1*(MID(MID(C809,3,1)*2,ROW(INDIRECT("1:"&amp;LEN(MID(C809,3,1)*2))),1)),,))+MID(C809,4,1)+
SUM(INDEX(1*(MID(MID(C809,5,1)*2,ROW(INDIRECT("1:"&amp;LEN(MID(C809,5,1)*2))),1)),,))+MID(C809,6,1)+
SUM(INDEX(1*(MID(MID(C809,8,1)*2,ROW(INDIRECT("1:"&amp;LEN(MID(C809,8,1)*2))),1)),,))+MID(C809,9,1)+
SUM(INDEX(1*(MID(MID(C809,10,1)*2,ROW(INDIRECT("1:"&amp;LEN(MID(C809,10,1)*2))),1)),,)),1),1),"0")</f>
        <v>#VALUE!</v>
      </c>
      <c r="U809" s="81" t="str">
        <f t="shared" si="187"/>
        <v/>
      </c>
      <c r="V809" s="83" t="b">
        <f t="shared" si="188"/>
        <v>0</v>
      </c>
      <c r="W809" s="112" t="e">
        <f>IF(#REF!="",FALSE,IF(OR(X809&gt;Z809,X809&lt;Y809),TRUE,FALSE))</f>
        <v>#REF!</v>
      </c>
      <c r="X809" s="112">
        <f t="shared" si="189"/>
        <v>0</v>
      </c>
      <c r="Y809" s="114" t="e">
        <f>#REF!-3/30</f>
        <v>#REF!</v>
      </c>
      <c r="Z809" s="115" t="e">
        <f>#REF!+1/30</f>
        <v>#REF!</v>
      </c>
    </row>
    <row r="810" spans="1:26" s="30" customFormat="1" x14ac:dyDescent="0.25">
      <c r="A810" s="19">
        <v>795</v>
      </c>
      <c r="B810" s="20"/>
      <c r="C810" s="149"/>
      <c r="D810" s="1"/>
      <c r="E810" s="1"/>
      <c r="F810" s="173"/>
      <c r="G810" s="55"/>
      <c r="H810" s="116" t="str">
        <f t="shared" si="190"/>
        <v/>
      </c>
      <c r="I810" s="35" t="b">
        <f t="shared" si="180"/>
        <v>0</v>
      </c>
      <c r="J810" s="80" t="str">
        <f t="shared" si="181"/>
        <v/>
      </c>
      <c r="K810" s="29" t="b">
        <f t="shared" si="191"/>
        <v>0</v>
      </c>
      <c r="L810" s="80" t="str">
        <f t="shared" si="192"/>
        <v/>
      </c>
      <c r="M810" s="81" t="e">
        <f t="shared" si="182"/>
        <v>#VALUE!</v>
      </c>
      <c r="N810" s="81" t="e">
        <f t="shared" si="183"/>
        <v>#VALUE!</v>
      </c>
      <c r="O810" s="81" t="e">
        <f t="shared" si="184"/>
        <v>#VALUE!</v>
      </c>
      <c r="P810" s="82" t="e">
        <f t="shared" si="185"/>
        <v>#VALUE!</v>
      </c>
      <c r="Q810" s="82" t="e">
        <f t="shared" si="193"/>
        <v>#VALUE!</v>
      </c>
      <c r="R810" s="82" t="b">
        <f t="shared" si="194"/>
        <v>0</v>
      </c>
      <c r="S810" s="72" t="str">
        <f t="shared" si="186"/>
        <v/>
      </c>
      <c r="T810" s="81" t="e" cm="1">
        <f t="array" aca="1" ref="T810" ca="1">TEXT(RIGHT(10-RIGHT(SUM(INDEX(1*(MID(MID(C810,1,1)*2,ROW(INDIRECT("1:"&amp;LEN(MID(C810,1,1)*2))),1)),,))+MID(C810,2,1)+
SUM(INDEX(1*(MID(MID(C810,3,1)*2,ROW(INDIRECT("1:"&amp;LEN(MID(C810,3,1)*2))),1)),,))+MID(C810,4,1)+
SUM(INDEX(1*(MID(MID(C810,5,1)*2,ROW(INDIRECT("1:"&amp;LEN(MID(C810,5,1)*2))),1)),,))+MID(C810,6,1)+
SUM(INDEX(1*(MID(MID(C810,8,1)*2,ROW(INDIRECT("1:"&amp;LEN(MID(C810,8,1)*2))),1)),,))+MID(C810,9,1)+
SUM(INDEX(1*(MID(MID(C810,10,1)*2,ROW(INDIRECT("1:"&amp;LEN(MID(C810,10,1)*2))),1)),,)),1),1),"0")</f>
        <v>#VALUE!</v>
      </c>
      <c r="U810" s="81" t="str">
        <f t="shared" si="187"/>
        <v/>
      </c>
      <c r="V810" s="83" t="b">
        <f t="shared" si="188"/>
        <v>0</v>
      </c>
      <c r="W810" s="112" t="e">
        <f>IF(#REF!="",FALSE,IF(OR(X810&gt;Z810,X810&lt;Y810),TRUE,FALSE))</f>
        <v>#REF!</v>
      </c>
      <c r="X810" s="112">
        <f t="shared" si="189"/>
        <v>0</v>
      </c>
      <c r="Y810" s="114" t="e">
        <f>#REF!-3/30</f>
        <v>#REF!</v>
      </c>
      <c r="Z810" s="115" t="e">
        <f>#REF!+1/30</f>
        <v>#REF!</v>
      </c>
    </row>
    <row r="811" spans="1:26" s="30" customFormat="1" x14ac:dyDescent="0.25">
      <c r="A811" s="19">
        <v>796</v>
      </c>
      <c r="B811" s="20"/>
      <c r="C811" s="149"/>
      <c r="D811" s="1"/>
      <c r="E811" s="1"/>
      <c r="F811" s="173"/>
      <c r="G811" s="55"/>
      <c r="H811" s="116" t="str">
        <f t="shared" si="190"/>
        <v/>
      </c>
      <c r="I811" s="35" t="b">
        <f t="shared" si="180"/>
        <v>0</v>
      </c>
      <c r="J811" s="80" t="str">
        <f t="shared" si="181"/>
        <v/>
      </c>
      <c r="K811" s="29" t="b">
        <f t="shared" si="191"/>
        <v>0</v>
      </c>
      <c r="L811" s="80" t="str">
        <f t="shared" si="192"/>
        <v/>
      </c>
      <c r="M811" s="81" t="e">
        <f t="shared" si="182"/>
        <v>#VALUE!</v>
      </c>
      <c r="N811" s="81" t="e">
        <f t="shared" si="183"/>
        <v>#VALUE!</v>
      </c>
      <c r="O811" s="81" t="e">
        <f t="shared" si="184"/>
        <v>#VALUE!</v>
      </c>
      <c r="P811" s="82" t="e">
        <f t="shared" si="185"/>
        <v>#VALUE!</v>
      </c>
      <c r="Q811" s="82" t="e">
        <f t="shared" si="193"/>
        <v>#VALUE!</v>
      </c>
      <c r="R811" s="82" t="b">
        <f t="shared" si="194"/>
        <v>0</v>
      </c>
      <c r="S811" s="72" t="str">
        <f t="shared" si="186"/>
        <v/>
      </c>
      <c r="T811" s="81" t="e" cm="1">
        <f t="array" aca="1" ref="T811" ca="1">TEXT(RIGHT(10-RIGHT(SUM(INDEX(1*(MID(MID(C811,1,1)*2,ROW(INDIRECT("1:"&amp;LEN(MID(C811,1,1)*2))),1)),,))+MID(C811,2,1)+
SUM(INDEX(1*(MID(MID(C811,3,1)*2,ROW(INDIRECT("1:"&amp;LEN(MID(C811,3,1)*2))),1)),,))+MID(C811,4,1)+
SUM(INDEX(1*(MID(MID(C811,5,1)*2,ROW(INDIRECT("1:"&amp;LEN(MID(C811,5,1)*2))),1)),,))+MID(C811,6,1)+
SUM(INDEX(1*(MID(MID(C811,8,1)*2,ROW(INDIRECT("1:"&amp;LEN(MID(C811,8,1)*2))),1)),,))+MID(C811,9,1)+
SUM(INDEX(1*(MID(MID(C811,10,1)*2,ROW(INDIRECT("1:"&amp;LEN(MID(C811,10,1)*2))),1)),,)),1),1),"0")</f>
        <v>#VALUE!</v>
      </c>
      <c r="U811" s="81" t="str">
        <f t="shared" si="187"/>
        <v/>
      </c>
      <c r="V811" s="83" t="b">
        <f t="shared" si="188"/>
        <v>0</v>
      </c>
      <c r="W811" s="112" t="e">
        <f>IF(#REF!="",FALSE,IF(OR(X811&gt;Z811,X811&lt;Y811),TRUE,FALSE))</f>
        <v>#REF!</v>
      </c>
      <c r="X811" s="112">
        <f t="shared" si="189"/>
        <v>0</v>
      </c>
      <c r="Y811" s="114" t="e">
        <f>#REF!-3/30</f>
        <v>#REF!</v>
      </c>
      <c r="Z811" s="115" t="e">
        <f>#REF!+1/30</f>
        <v>#REF!</v>
      </c>
    </row>
    <row r="812" spans="1:26" s="30" customFormat="1" x14ac:dyDescent="0.25">
      <c r="A812" s="19">
        <v>797</v>
      </c>
      <c r="B812" s="20"/>
      <c r="C812" s="149"/>
      <c r="D812" s="1"/>
      <c r="E812" s="1"/>
      <c r="F812" s="173"/>
      <c r="G812" s="55"/>
      <c r="H812" s="116" t="str">
        <f t="shared" si="190"/>
        <v/>
      </c>
      <c r="I812" s="35" t="b">
        <f t="shared" si="180"/>
        <v>0</v>
      </c>
      <c r="J812" s="80" t="str">
        <f t="shared" si="181"/>
        <v/>
      </c>
      <c r="K812" s="29" t="b">
        <f t="shared" si="191"/>
        <v>0</v>
      </c>
      <c r="L812" s="80" t="str">
        <f t="shared" si="192"/>
        <v/>
      </c>
      <c r="M812" s="81" t="e">
        <f t="shared" si="182"/>
        <v>#VALUE!</v>
      </c>
      <c r="N812" s="81" t="e">
        <f t="shared" si="183"/>
        <v>#VALUE!</v>
      </c>
      <c r="O812" s="81" t="e">
        <f t="shared" si="184"/>
        <v>#VALUE!</v>
      </c>
      <c r="P812" s="82" t="e">
        <f t="shared" si="185"/>
        <v>#VALUE!</v>
      </c>
      <c r="Q812" s="82" t="e">
        <f t="shared" si="193"/>
        <v>#VALUE!</v>
      </c>
      <c r="R812" s="82" t="b">
        <f t="shared" si="194"/>
        <v>0</v>
      </c>
      <c r="S812" s="72" t="str">
        <f t="shared" si="186"/>
        <v/>
      </c>
      <c r="T812" s="81" t="e" cm="1">
        <f t="array" aca="1" ref="T812" ca="1">TEXT(RIGHT(10-RIGHT(SUM(INDEX(1*(MID(MID(C812,1,1)*2,ROW(INDIRECT("1:"&amp;LEN(MID(C812,1,1)*2))),1)),,))+MID(C812,2,1)+
SUM(INDEX(1*(MID(MID(C812,3,1)*2,ROW(INDIRECT("1:"&amp;LEN(MID(C812,3,1)*2))),1)),,))+MID(C812,4,1)+
SUM(INDEX(1*(MID(MID(C812,5,1)*2,ROW(INDIRECT("1:"&amp;LEN(MID(C812,5,1)*2))),1)),,))+MID(C812,6,1)+
SUM(INDEX(1*(MID(MID(C812,8,1)*2,ROW(INDIRECT("1:"&amp;LEN(MID(C812,8,1)*2))),1)),,))+MID(C812,9,1)+
SUM(INDEX(1*(MID(MID(C812,10,1)*2,ROW(INDIRECT("1:"&amp;LEN(MID(C812,10,1)*2))),1)),,)),1),1),"0")</f>
        <v>#VALUE!</v>
      </c>
      <c r="U812" s="81" t="str">
        <f t="shared" si="187"/>
        <v/>
      </c>
      <c r="V812" s="83" t="b">
        <f t="shared" si="188"/>
        <v>0</v>
      </c>
      <c r="W812" s="112" t="e">
        <f>IF(#REF!="",FALSE,IF(OR(X812&gt;Z812,X812&lt;Y812),TRUE,FALSE))</f>
        <v>#REF!</v>
      </c>
      <c r="X812" s="112">
        <f t="shared" si="189"/>
        <v>0</v>
      </c>
      <c r="Y812" s="114" t="e">
        <f>#REF!-3/30</f>
        <v>#REF!</v>
      </c>
      <c r="Z812" s="115" t="e">
        <f>#REF!+1/30</f>
        <v>#REF!</v>
      </c>
    </row>
    <row r="813" spans="1:26" s="30" customFormat="1" x14ac:dyDescent="0.25">
      <c r="A813" s="19">
        <v>798</v>
      </c>
      <c r="B813" s="20"/>
      <c r="C813" s="149"/>
      <c r="D813" s="1"/>
      <c r="E813" s="1"/>
      <c r="F813" s="173"/>
      <c r="G813" s="55"/>
      <c r="H813" s="116" t="str">
        <f t="shared" si="190"/>
        <v/>
      </c>
      <c r="I813" s="35" t="b">
        <f t="shared" si="180"/>
        <v>0</v>
      </c>
      <c r="J813" s="80" t="str">
        <f t="shared" si="181"/>
        <v/>
      </c>
      <c r="K813" s="29" t="b">
        <f t="shared" si="191"/>
        <v>0</v>
      </c>
      <c r="L813" s="80" t="str">
        <f t="shared" si="192"/>
        <v/>
      </c>
      <c r="M813" s="81" t="e">
        <f t="shared" si="182"/>
        <v>#VALUE!</v>
      </c>
      <c r="N813" s="81" t="e">
        <f t="shared" si="183"/>
        <v>#VALUE!</v>
      </c>
      <c r="O813" s="81" t="e">
        <f t="shared" si="184"/>
        <v>#VALUE!</v>
      </c>
      <c r="P813" s="82" t="e">
        <f t="shared" si="185"/>
        <v>#VALUE!</v>
      </c>
      <c r="Q813" s="82" t="e">
        <f t="shared" si="193"/>
        <v>#VALUE!</v>
      </c>
      <c r="R813" s="82" t="b">
        <f t="shared" si="194"/>
        <v>0</v>
      </c>
      <c r="S813" s="72" t="str">
        <f t="shared" si="186"/>
        <v/>
      </c>
      <c r="T813" s="81" t="e" cm="1">
        <f t="array" aca="1" ref="T813" ca="1">TEXT(RIGHT(10-RIGHT(SUM(INDEX(1*(MID(MID(C813,1,1)*2,ROW(INDIRECT("1:"&amp;LEN(MID(C813,1,1)*2))),1)),,))+MID(C813,2,1)+
SUM(INDEX(1*(MID(MID(C813,3,1)*2,ROW(INDIRECT("1:"&amp;LEN(MID(C813,3,1)*2))),1)),,))+MID(C813,4,1)+
SUM(INDEX(1*(MID(MID(C813,5,1)*2,ROW(INDIRECT("1:"&amp;LEN(MID(C813,5,1)*2))),1)),,))+MID(C813,6,1)+
SUM(INDEX(1*(MID(MID(C813,8,1)*2,ROW(INDIRECT("1:"&amp;LEN(MID(C813,8,1)*2))),1)),,))+MID(C813,9,1)+
SUM(INDEX(1*(MID(MID(C813,10,1)*2,ROW(INDIRECT("1:"&amp;LEN(MID(C813,10,1)*2))),1)),,)),1),1),"0")</f>
        <v>#VALUE!</v>
      </c>
      <c r="U813" s="81" t="str">
        <f t="shared" si="187"/>
        <v/>
      </c>
      <c r="V813" s="83" t="b">
        <f t="shared" si="188"/>
        <v>0</v>
      </c>
      <c r="W813" s="112" t="e">
        <f>IF(#REF!="",FALSE,IF(OR(X813&gt;Z813,X813&lt;Y813),TRUE,FALSE))</f>
        <v>#REF!</v>
      </c>
      <c r="X813" s="112">
        <f t="shared" si="189"/>
        <v>0</v>
      </c>
      <c r="Y813" s="114" t="e">
        <f>#REF!-3/30</f>
        <v>#REF!</v>
      </c>
      <c r="Z813" s="115" t="e">
        <f>#REF!+1/30</f>
        <v>#REF!</v>
      </c>
    </row>
    <row r="814" spans="1:26" s="30" customFormat="1" x14ac:dyDescent="0.25">
      <c r="A814" s="19">
        <v>799</v>
      </c>
      <c r="B814" s="20"/>
      <c r="C814" s="149"/>
      <c r="D814" s="1"/>
      <c r="E814" s="1"/>
      <c r="F814" s="173"/>
      <c r="G814" s="55"/>
      <c r="H814" s="116" t="str">
        <f t="shared" si="190"/>
        <v/>
      </c>
      <c r="I814" s="35" t="b">
        <f t="shared" si="180"/>
        <v>0</v>
      </c>
      <c r="J814" s="80" t="str">
        <f t="shared" si="181"/>
        <v/>
      </c>
      <c r="K814" s="29" t="b">
        <f t="shared" si="191"/>
        <v>0</v>
      </c>
      <c r="L814" s="80" t="str">
        <f t="shared" si="192"/>
        <v/>
      </c>
      <c r="M814" s="81" t="e">
        <f t="shared" si="182"/>
        <v>#VALUE!</v>
      </c>
      <c r="N814" s="81" t="e">
        <f t="shared" si="183"/>
        <v>#VALUE!</v>
      </c>
      <c r="O814" s="81" t="e">
        <f t="shared" si="184"/>
        <v>#VALUE!</v>
      </c>
      <c r="P814" s="82" t="e">
        <f t="shared" si="185"/>
        <v>#VALUE!</v>
      </c>
      <c r="Q814" s="82" t="e">
        <f t="shared" si="193"/>
        <v>#VALUE!</v>
      </c>
      <c r="R814" s="82" t="b">
        <f t="shared" si="194"/>
        <v>0</v>
      </c>
      <c r="S814" s="72" t="str">
        <f t="shared" si="186"/>
        <v/>
      </c>
      <c r="T814" s="81" t="e" cm="1">
        <f t="array" aca="1" ref="T814" ca="1">TEXT(RIGHT(10-RIGHT(SUM(INDEX(1*(MID(MID(C814,1,1)*2,ROW(INDIRECT("1:"&amp;LEN(MID(C814,1,1)*2))),1)),,))+MID(C814,2,1)+
SUM(INDEX(1*(MID(MID(C814,3,1)*2,ROW(INDIRECT("1:"&amp;LEN(MID(C814,3,1)*2))),1)),,))+MID(C814,4,1)+
SUM(INDEX(1*(MID(MID(C814,5,1)*2,ROW(INDIRECT("1:"&amp;LEN(MID(C814,5,1)*2))),1)),,))+MID(C814,6,1)+
SUM(INDEX(1*(MID(MID(C814,8,1)*2,ROW(INDIRECT("1:"&amp;LEN(MID(C814,8,1)*2))),1)),,))+MID(C814,9,1)+
SUM(INDEX(1*(MID(MID(C814,10,1)*2,ROW(INDIRECT("1:"&amp;LEN(MID(C814,10,1)*2))),1)),,)),1),1),"0")</f>
        <v>#VALUE!</v>
      </c>
      <c r="U814" s="81" t="str">
        <f t="shared" si="187"/>
        <v/>
      </c>
      <c r="V814" s="83" t="b">
        <f t="shared" si="188"/>
        <v>0</v>
      </c>
      <c r="W814" s="112" t="e">
        <f>IF(#REF!="",FALSE,IF(OR(X814&gt;Z814,X814&lt;Y814),TRUE,FALSE))</f>
        <v>#REF!</v>
      </c>
      <c r="X814" s="112">
        <f t="shared" si="189"/>
        <v>0</v>
      </c>
      <c r="Y814" s="114" t="e">
        <f>#REF!-3/30</f>
        <v>#REF!</v>
      </c>
      <c r="Z814" s="115" t="e">
        <f>#REF!+1/30</f>
        <v>#REF!</v>
      </c>
    </row>
    <row r="815" spans="1:26" s="30" customFormat="1" x14ac:dyDescent="0.25">
      <c r="A815" s="19">
        <v>800</v>
      </c>
      <c r="B815" s="20"/>
      <c r="C815" s="149"/>
      <c r="D815" s="1"/>
      <c r="E815" s="1"/>
      <c r="F815" s="173"/>
      <c r="G815" s="55"/>
      <c r="H815" s="116" t="str">
        <f t="shared" si="190"/>
        <v/>
      </c>
      <c r="I815" s="35" t="b">
        <f t="shared" si="180"/>
        <v>0</v>
      </c>
      <c r="J815" s="80" t="str">
        <f t="shared" si="181"/>
        <v/>
      </c>
      <c r="K815" s="29" t="b">
        <f t="shared" si="191"/>
        <v>0</v>
      </c>
      <c r="L815" s="80" t="str">
        <f t="shared" si="192"/>
        <v/>
      </c>
      <c r="M815" s="81" t="e">
        <f t="shared" si="182"/>
        <v>#VALUE!</v>
      </c>
      <c r="N815" s="81" t="e">
        <f t="shared" si="183"/>
        <v>#VALUE!</v>
      </c>
      <c r="O815" s="81" t="e">
        <f t="shared" si="184"/>
        <v>#VALUE!</v>
      </c>
      <c r="P815" s="82" t="e">
        <f t="shared" si="185"/>
        <v>#VALUE!</v>
      </c>
      <c r="Q815" s="82" t="e">
        <f t="shared" si="193"/>
        <v>#VALUE!</v>
      </c>
      <c r="R815" s="82" t="b">
        <f t="shared" si="194"/>
        <v>0</v>
      </c>
      <c r="S815" s="72" t="str">
        <f t="shared" si="186"/>
        <v/>
      </c>
      <c r="T815" s="81" t="e" cm="1">
        <f t="array" aca="1" ref="T815" ca="1">TEXT(RIGHT(10-RIGHT(SUM(INDEX(1*(MID(MID(C815,1,1)*2,ROW(INDIRECT("1:"&amp;LEN(MID(C815,1,1)*2))),1)),,))+MID(C815,2,1)+
SUM(INDEX(1*(MID(MID(C815,3,1)*2,ROW(INDIRECT("1:"&amp;LEN(MID(C815,3,1)*2))),1)),,))+MID(C815,4,1)+
SUM(INDEX(1*(MID(MID(C815,5,1)*2,ROW(INDIRECT("1:"&amp;LEN(MID(C815,5,1)*2))),1)),,))+MID(C815,6,1)+
SUM(INDEX(1*(MID(MID(C815,8,1)*2,ROW(INDIRECT("1:"&amp;LEN(MID(C815,8,1)*2))),1)),,))+MID(C815,9,1)+
SUM(INDEX(1*(MID(MID(C815,10,1)*2,ROW(INDIRECT("1:"&amp;LEN(MID(C815,10,1)*2))),1)),,)),1),1),"0")</f>
        <v>#VALUE!</v>
      </c>
      <c r="U815" s="81" t="str">
        <f t="shared" si="187"/>
        <v/>
      </c>
      <c r="V815" s="83" t="b">
        <f t="shared" si="188"/>
        <v>0</v>
      </c>
      <c r="W815" s="112" t="e">
        <f>IF(#REF!="",FALSE,IF(OR(X815&gt;Z815,X815&lt;Y815),TRUE,FALSE))</f>
        <v>#REF!</v>
      </c>
      <c r="X815" s="112">
        <f t="shared" si="189"/>
        <v>0</v>
      </c>
      <c r="Y815" s="114" t="e">
        <f>#REF!-3/30</f>
        <v>#REF!</v>
      </c>
      <c r="Z815" s="115" t="e">
        <f>#REF!+1/30</f>
        <v>#REF!</v>
      </c>
    </row>
    <row r="816" spans="1:26" s="30" customFormat="1" x14ac:dyDescent="0.25">
      <c r="A816" s="19">
        <v>801</v>
      </c>
      <c r="B816" s="20"/>
      <c r="C816" s="149"/>
      <c r="D816" s="1"/>
      <c r="E816" s="1"/>
      <c r="F816" s="173"/>
      <c r="G816" s="55"/>
      <c r="H816" s="116" t="str">
        <f t="shared" si="190"/>
        <v/>
      </c>
      <c r="I816" s="35" t="b">
        <f t="shared" si="180"/>
        <v>0</v>
      </c>
      <c r="J816" s="80" t="str">
        <f t="shared" si="181"/>
        <v/>
      </c>
      <c r="K816" s="29" t="b">
        <f t="shared" si="191"/>
        <v>0</v>
      </c>
      <c r="L816" s="80" t="str">
        <f t="shared" si="192"/>
        <v/>
      </c>
      <c r="M816" s="81" t="e">
        <f t="shared" si="182"/>
        <v>#VALUE!</v>
      </c>
      <c r="N816" s="81" t="e">
        <f t="shared" si="183"/>
        <v>#VALUE!</v>
      </c>
      <c r="O816" s="81" t="e">
        <f t="shared" si="184"/>
        <v>#VALUE!</v>
      </c>
      <c r="P816" s="82" t="e">
        <f t="shared" si="185"/>
        <v>#VALUE!</v>
      </c>
      <c r="Q816" s="82" t="e">
        <f t="shared" si="193"/>
        <v>#VALUE!</v>
      </c>
      <c r="R816" s="82" t="b">
        <f t="shared" si="194"/>
        <v>0</v>
      </c>
      <c r="S816" s="72" t="str">
        <f t="shared" si="186"/>
        <v/>
      </c>
      <c r="T816" s="81" t="e" cm="1">
        <f t="array" aca="1" ref="T816" ca="1">TEXT(RIGHT(10-RIGHT(SUM(INDEX(1*(MID(MID(C816,1,1)*2,ROW(INDIRECT("1:"&amp;LEN(MID(C816,1,1)*2))),1)),,))+MID(C816,2,1)+
SUM(INDEX(1*(MID(MID(C816,3,1)*2,ROW(INDIRECT("1:"&amp;LEN(MID(C816,3,1)*2))),1)),,))+MID(C816,4,1)+
SUM(INDEX(1*(MID(MID(C816,5,1)*2,ROW(INDIRECT("1:"&amp;LEN(MID(C816,5,1)*2))),1)),,))+MID(C816,6,1)+
SUM(INDEX(1*(MID(MID(C816,8,1)*2,ROW(INDIRECT("1:"&amp;LEN(MID(C816,8,1)*2))),1)),,))+MID(C816,9,1)+
SUM(INDEX(1*(MID(MID(C816,10,1)*2,ROW(INDIRECT("1:"&amp;LEN(MID(C816,10,1)*2))),1)),,)),1),1),"0")</f>
        <v>#VALUE!</v>
      </c>
      <c r="U816" s="81" t="str">
        <f t="shared" si="187"/>
        <v/>
      </c>
      <c r="V816" s="83" t="b">
        <f t="shared" si="188"/>
        <v>0</v>
      </c>
      <c r="W816" s="112" t="e">
        <f>IF(#REF!="",FALSE,IF(OR(X816&gt;Z816,X816&lt;Y816),TRUE,FALSE))</f>
        <v>#REF!</v>
      </c>
      <c r="X816" s="112">
        <f t="shared" si="189"/>
        <v>0</v>
      </c>
      <c r="Y816" s="114" t="e">
        <f>#REF!-3/30</f>
        <v>#REF!</v>
      </c>
      <c r="Z816" s="115" t="e">
        <f>#REF!+1/30</f>
        <v>#REF!</v>
      </c>
    </row>
    <row r="817" spans="1:26" s="30" customFormat="1" x14ac:dyDescent="0.25">
      <c r="A817" s="19">
        <v>802</v>
      </c>
      <c r="B817" s="20"/>
      <c r="C817" s="149"/>
      <c r="D817" s="1"/>
      <c r="E817" s="1"/>
      <c r="F817" s="173"/>
      <c r="G817" s="55"/>
      <c r="H817" s="116" t="str">
        <f t="shared" si="190"/>
        <v/>
      </c>
      <c r="I817" s="35" t="b">
        <f t="shared" si="180"/>
        <v>0</v>
      </c>
      <c r="J817" s="80" t="str">
        <f t="shared" si="181"/>
        <v/>
      </c>
      <c r="K817" s="29" t="b">
        <f t="shared" si="191"/>
        <v>0</v>
      </c>
      <c r="L817" s="80" t="str">
        <f t="shared" si="192"/>
        <v/>
      </c>
      <c r="M817" s="81" t="e">
        <f t="shared" si="182"/>
        <v>#VALUE!</v>
      </c>
      <c r="N817" s="81" t="e">
        <f t="shared" si="183"/>
        <v>#VALUE!</v>
      </c>
      <c r="O817" s="81" t="e">
        <f t="shared" si="184"/>
        <v>#VALUE!</v>
      </c>
      <c r="P817" s="82" t="e">
        <f t="shared" si="185"/>
        <v>#VALUE!</v>
      </c>
      <c r="Q817" s="82" t="e">
        <f t="shared" si="193"/>
        <v>#VALUE!</v>
      </c>
      <c r="R817" s="82" t="b">
        <f t="shared" si="194"/>
        <v>0</v>
      </c>
      <c r="S817" s="72" t="str">
        <f t="shared" si="186"/>
        <v/>
      </c>
      <c r="T817" s="81" t="e" cm="1">
        <f t="array" aca="1" ref="T817" ca="1">TEXT(RIGHT(10-RIGHT(SUM(INDEX(1*(MID(MID(C817,1,1)*2,ROW(INDIRECT("1:"&amp;LEN(MID(C817,1,1)*2))),1)),,))+MID(C817,2,1)+
SUM(INDEX(1*(MID(MID(C817,3,1)*2,ROW(INDIRECT("1:"&amp;LEN(MID(C817,3,1)*2))),1)),,))+MID(C817,4,1)+
SUM(INDEX(1*(MID(MID(C817,5,1)*2,ROW(INDIRECT("1:"&amp;LEN(MID(C817,5,1)*2))),1)),,))+MID(C817,6,1)+
SUM(INDEX(1*(MID(MID(C817,8,1)*2,ROW(INDIRECT("1:"&amp;LEN(MID(C817,8,1)*2))),1)),,))+MID(C817,9,1)+
SUM(INDEX(1*(MID(MID(C817,10,1)*2,ROW(INDIRECT("1:"&amp;LEN(MID(C817,10,1)*2))),1)),,)),1),1),"0")</f>
        <v>#VALUE!</v>
      </c>
      <c r="U817" s="81" t="str">
        <f t="shared" si="187"/>
        <v/>
      </c>
      <c r="V817" s="83" t="b">
        <f t="shared" si="188"/>
        <v>0</v>
      </c>
      <c r="W817" s="112" t="e">
        <f>IF(#REF!="",FALSE,IF(OR(X817&gt;Z817,X817&lt;Y817),TRUE,FALSE))</f>
        <v>#REF!</v>
      </c>
      <c r="X817" s="112">
        <f t="shared" si="189"/>
        <v>0</v>
      </c>
      <c r="Y817" s="114" t="e">
        <f>#REF!-3/30</f>
        <v>#REF!</v>
      </c>
      <c r="Z817" s="115" t="e">
        <f>#REF!+1/30</f>
        <v>#REF!</v>
      </c>
    </row>
    <row r="818" spans="1:26" s="30" customFormat="1" x14ac:dyDescent="0.25">
      <c r="A818" s="19">
        <v>803</v>
      </c>
      <c r="B818" s="20"/>
      <c r="C818" s="149"/>
      <c r="D818" s="1"/>
      <c r="E818" s="1"/>
      <c r="F818" s="173"/>
      <c r="G818" s="55"/>
      <c r="H818" s="116" t="str">
        <f t="shared" si="190"/>
        <v/>
      </c>
      <c r="I818" s="35" t="b">
        <f t="shared" si="180"/>
        <v>0</v>
      </c>
      <c r="J818" s="80" t="str">
        <f t="shared" si="181"/>
        <v/>
      </c>
      <c r="K818" s="29" t="b">
        <f t="shared" si="191"/>
        <v>0</v>
      </c>
      <c r="L818" s="80" t="str">
        <f t="shared" si="192"/>
        <v/>
      </c>
      <c r="M818" s="81" t="e">
        <f t="shared" si="182"/>
        <v>#VALUE!</v>
      </c>
      <c r="N818" s="81" t="e">
        <f t="shared" si="183"/>
        <v>#VALUE!</v>
      </c>
      <c r="O818" s="81" t="e">
        <f t="shared" si="184"/>
        <v>#VALUE!</v>
      </c>
      <c r="P818" s="82" t="e">
        <f t="shared" si="185"/>
        <v>#VALUE!</v>
      </c>
      <c r="Q818" s="82" t="e">
        <f t="shared" si="193"/>
        <v>#VALUE!</v>
      </c>
      <c r="R818" s="82" t="b">
        <f t="shared" si="194"/>
        <v>0</v>
      </c>
      <c r="S818" s="72" t="str">
        <f t="shared" si="186"/>
        <v/>
      </c>
      <c r="T818" s="81" t="e" cm="1">
        <f t="array" aca="1" ref="T818" ca="1">TEXT(RIGHT(10-RIGHT(SUM(INDEX(1*(MID(MID(C818,1,1)*2,ROW(INDIRECT("1:"&amp;LEN(MID(C818,1,1)*2))),1)),,))+MID(C818,2,1)+
SUM(INDEX(1*(MID(MID(C818,3,1)*2,ROW(INDIRECT("1:"&amp;LEN(MID(C818,3,1)*2))),1)),,))+MID(C818,4,1)+
SUM(INDEX(1*(MID(MID(C818,5,1)*2,ROW(INDIRECT("1:"&amp;LEN(MID(C818,5,1)*2))),1)),,))+MID(C818,6,1)+
SUM(INDEX(1*(MID(MID(C818,8,1)*2,ROW(INDIRECT("1:"&amp;LEN(MID(C818,8,1)*2))),1)),,))+MID(C818,9,1)+
SUM(INDEX(1*(MID(MID(C818,10,1)*2,ROW(INDIRECT("1:"&amp;LEN(MID(C818,10,1)*2))),1)),,)),1),1),"0")</f>
        <v>#VALUE!</v>
      </c>
      <c r="U818" s="81" t="str">
        <f t="shared" si="187"/>
        <v/>
      </c>
      <c r="V818" s="83" t="b">
        <f t="shared" si="188"/>
        <v>0</v>
      </c>
      <c r="W818" s="112" t="e">
        <f>IF(#REF!="",FALSE,IF(OR(X818&gt;Z818,X818&lt;Y818),TRUE,FALSE))</f>
        <v>#REF!</v>
      </c>
      <c r="X818" s="112">
        <f t="shared" si="189"/>
        <v>0</v>
      </c>
      <c r="Y818" s="114" t="e">
        <f>#REF!-3/30</f>
        <v>#REF!</v>
      </c>
      <c r="Z818" s="115" t="e">
        <f>#REF!+1/30</f>
        <v>#REF!</v>
      </c>
    </row>
    <row r="819" spans="1:26" s="30" customFormat="1" x14ac:dyDescent="0.25">
      <c r="A819" s="19">
        <v>804</v>
      </c>
      <c r="B819" s="20"/>
      <c r="C819" s="149"/>
      <c r="D819" s="1"/>
      <c r="E819" s="1"/>
      <c r="F819" s="173"/>
      <c r="G819" s="55"/>
      <c r="H819" s="116" t="str">
        <f t="shared" si="190"/>
        <v/>
      </c>
      <c r="I819" s="35" t="b">
        <f t="shared" si="180"/>
        <v>0</v>
      </c>
      <c r="J819" s="80" t="str">
        <f t="shared" si="181"/>
        <v/>
      </c>
      <c r="K819" s="29" t="b">
        <f t="shared" si="191"/>
        <v>0</v>
      </c>
      <c r="L819" s="80" t="str">
        <f t="shared" si="192"/>
        <v/>
      </c>
      <c r="M819" s="81" t="e">
        <f t="shared" si="182"/>
        <v>#VALUE!</v>
      </c>
      <c r="N819" s="81" t="e">
        <f t="shared" si="183"/>
        <v>#VALUE!</v>
      </c>
      <c r="O819" s="81" t="e">
        <f t="shared" si="184"/>
        <v>#VALUE!</v>
      </c>
      <c r="P819" s="82" t="e">
        <f t="shared" si="185"/>
        <v>#VALUE!</v>
      </c>
      <c r="Q819" s="82" t="e">
        <f t="shared" si="193"/>
        <v>#VALUE!</v>
      </c>
      <c r="R819" s="82" t="b">
        <f t="shared" si="194"/>
        <v>0</v>
      </c>
      <c r="S819" s="72" t="str">
        <f t="shared" si="186"/>
        <v/>
      </c>
      <c r="T819" s="81" t="e" cm="1">
        <f t="array" aca="1" ref="T819" ca="1">TEXT(RIGHT(10-RIGHT(SUM(INDEX(1*(MID(MID(C819,1,1)*2,ROW(INDIRECT("1:"&amp;LEN(MID(C819,1,1)*2))),1)),,))+MID(C819,2,1)+
SUM(INDEX(1*(MID(MID(C819,3,1)*2,ROW(INDIRECT("1:"&amp;LEN(MID(C819,3,1)*2))),1)),,))+MID(C819,4,1)+
SUM(INDEX(1*(MID(MID(C819,5,1)*2,ROW(INDIRECT("1:"&amp;LEN(MID(C819,5,1)*2))),1)),,))+MID(C819,6,1)+
SUM(INDEX(1*(MID(MID(C819,8,1)*2,ROW(INDIRECT("1:"&amp;LEN(MID(C819,8,1)*2))),1)),,))+MID(C819,9,1)+
SUM(INDEX(1*(MID(MID(C819,10,1)*2,ROW(INDIRECT("1:"&amp;LEN(MID(C819,10,1)*2))),1)),,)),1),1),"0")</f>
        <v>#VALUE!</v>
      </c>
      <c r="U819" s="81" t="str">
        <f t="shared" si="187"/>
        <v/>
      </c>
      <c r="V819" s="83" t="b">
        <f t="shared" si="188"/>
        <v>0</v>
      </c>
      <c r="W819" s="112" t="e">
        <f>IF(#REF!="",FALSE,IF(OR(X819&gt;Z819,X819&lt;Y819),TRUE,FALSE))</f>
        <v>#REF!</v>
      </c>
      <c r="X819" s="112">
        <f t="shared" si="189"/>
        <v>0</v>
      </c>
      <c r="Y819" s="114" t="e">
        <f>#REF!-3/30</f>
        <v>#REF!</v>
      </c>
      <c r="Z819" s="115" t="e">
        <f>#REF!+1/30</f>
        <v>#REF!</v>
      </c>
    </row>
    <row r="820" spans="1:26" s="30" customFormat="1" x14ac:dyDescent="0.25">
      <c r="A820" s="19">
        <v>805</v>
      </c>
      <c r="B820" s="20"/>
      <c r="C820" s="149"/>
      <c r="D820" s="1"/>
      <c r="E820" s="1"/>
      <c r="F820" s="173"/>
      <c r="G820" s="55"/>
      <c r="H820" s="116" t="str">
        <f t="shared" si="190"/>
        <v/>
      </c>
      <c r="I820" s="35" t="b">
        <f t="shared" si="180"/>
        <v>0</v>
      </c>
      <c r="J820" s="80" t="str">
        <f t="shared" si="181"/>
        <v/>
      </c>
      <c r="K820" s="29" t="b">
        <f t="shared" si="191"/>
        <v>0</v>
      </c>
      <c r="L820" s="80" t="str">
        <f t="shared" si="192"/>
        <v/>
      </c>
      <c r="M820" s="81" t="e">
        <f t="shared" si="182"/>
        <v>#VALUE!</v>
      </c>
      <c r="N820" s="81" t="e">
        <f t="shared" si="183"/>
        <v>#VALUE!</v>
      </c>
      <c r="O820" s="81" t="e">
        <f t="shared" si="184"/>
        <v>#VALUE!</v>
      </c>
      <c r="P820" s="82" t="e">
        <f t="shared" si="185"/>
        <v>#VALUE!</v>
      </c>
      <c r="Q820" s="82" t="e">
        <f t="shared" si="193"/>
        <v>#VALUE!</v>
      </c>
      <c r="R820" s="82" t="b">
        <f t="shared" si="194"/>
        <v>0</v>
      </c>
      <c r="S820" s="72" t="str">
        <f t="shared" si="186"/>
        <v/>
      </c>
      <c r="T820" s="81" t="e" cm="1">
        <f t="array" aca="1" ref="T820" ca="1">TEXT(RIGHT(10-RIGHT(SUM(INDEX(1*(MID(MID(C820,1,1)*2,ROW(INDIRECT("1:"&amp;LEN(MID(C820,1,1)*2))),1)),,))+MID(C820,2,1)+
SUM(INDEX(1*(MID(MID(C820,3,1)*2,ROW(INDIRECT("1:"&amp;LEN(MID(C820,3,1)*2))),1)),,))+MID(C820,4,1)+
SUM(INDEX(1*(MID(MID(C820,5,1)*2,ROW(INDIRECT("1:"&amp;LEN(MID(C820,5,1)*2))),1)),,))+MID(C820,6,1)+
SUM(INDEX(1*(MID(MID(C820,8,1)*2,ROW(INDIRECT("1:"&amp;LEN(MID(C820,8,1)*2))),1)),,))+MID(C820,9,1)+
SUM(INDEX(1*(MID(MID(C820,10,1)*2,ROW(INDIRECT("1:"&amp;LEN(MID(C820,10,1)*2))),1)),,)),1),1),"0")</f>
        <v>#VALUE!</v>
      </c>
      <c r="U820" s="81" t="str">
        <f t="shared" si="187"/>
        <v/>
      </c>
      <c r="V820" s="83" t="b">
        <f t="shared" si="188"/>
        <v>0</v>
      </c>
      <c r="W820" s="112" t="e">
        <f>IF(#REF!="",FALSE,IF(OR(X820&gt;Z820,X820&lt;Y820),TRUE,FALSE))</f>
        <v>#REF!</v>
      </c>
      <c r="X820" s="112">
        <f t="shared" si="189"/>
        <v>0</v>
      </c>
      <c r="Y820" s="114" t="e">
        <f>#REF!-3/30</f>
        <v>#REF!</v>
      </c>
      <c r="Z820" s="115" t="e">
        <f>#REF!+1/30</f>
        <v>#REF!</v>
      </c>
    </row>
    <row r="821" spans="1:26" s="30" customFormat="1" x14ac:dyDescent="0.25">
      <c r="A821" s="19">
        <v>806</v>
      </c>
      <c r="B821" s="20"/>
      <c r="C821" s="149"/>
      <c r="D821" s="1"/>
      <c r="E821" s="1"/>
      <c r="F821" s="173"/>
      <c r="G821" s="55"/>
      <c r="H821" s="116" t="str">
        <f t="shared" si="190"/>
        <v/>
      </c>
      <c r="I821" s="35" t="b">
        <f t="shared" si="180"/>
        <v>0</v>
      </c>
      <c r="J821" s="80" t="str">
        <f t="shared" si="181"/>
        <v/>
      </c>
      <c r="K821" s="29" t="b">
        <f t="shared" si="191"/>
        <v>0</v>
      </c>
      <c r="L821" s="80" t="str">
        <f t="shared" si="192"/>
        <v/>
      </c>
      <c r="M821" s="81" t="e">
        <f t="shared" si="182"/>
        <v>#VALUE!</v>
      </c>
      <c r="N821" s="81" t="e">
        <f t="shared" si="183"/>
        <v>#VALUE!</v>
      </c>
      <c r="O821" s="81" t="e">
        <f t="shared" si="184"/>
        <v>#VALUE!</v>
      </c>
      <c r="P821" s="82" t="e">
        <f t="shared" si="185"/>
        <v>#VALUE!</v>
      </c>
      <c r="Q821" s="82" t="e">
        <f t="shared" si="193"/>
        <v>#VALUE!</v>
      </c>
      <c r="R821" s="82" t="b">
        <f t="shared" si="194"/>
        <v>0</v>
      </c>
      <c r="S821" s="72" t="str">
        <f t="shared" si="186"/>
        <v/>
      </c>
      <c r="T821" s="81" t="e" cm="1">
        <f t="array" aca="1" ref="T821" ca="1">TEXT(RIGHT(10-RIGHT(SUM(INDEX(1*(MID(MID(C821,1,1)*2,ROW(INDIRECT("1:"&amp;LEN(MID(C821,1,1)*2))),1)),,))+MID(C821,2,1)+
SUM(INDEX(1*(MID(MID(C821,3,1)*2,ROW(INDIRECT("1:"&amp;LEN(MID(C821,3,1)*2))),1)),,))+MID(C821,4,1)+
SUM(INDEX(1*(MID(MID(C821,5,1)*2,ROW(INDIRECT("1:"&amp;LEN(MID(C821,5,1)*2))),1)),,))+MID(C821,6,1)+
SUM(INDEX(1*(MID(MID(C821,8,1)*2,ROW(INDIRECT("1:"&amp;LEN(MID(C821,8,1)*2))),1)),,))+MID(C821,9,1)+
SUM(INDEX(1*(MID(MID(C821,10,1)*2,ROW(INDIRECT("1:"&amp;LEN(MID(C821,10,1)*2))),1)),,)),1),1),"0")</f>
        <v>#VALUE!</v>
      </c>
      <c r="U821" s="81" t="str">
        <f t="shared" si="187"/>
        <v/>
      </c>
      <c r="V821" s="83" t="b">
        <f t="shared" si="188"/>
        <v>0</v>
      </c>
      <c r="W821" s="112" t="e">
        <f>IF(#REF!="",FALSE,IF(OR(X821&gt;Z821,X821&lt;Y821),TRUE,FALSE))</f>
        <v>#REF!</v>
      </c>
      <c r="X821" s="112">
        <f t="shared" si="189"/>
        <v>0</v>
      </c>
      <c r="Y821" s="114" t="e">
        <f>#REF!-3/30</f>
        <v>#REF!</v>
      </c>
      <c r="Z821" s="115" t="e">
        <f>#REF!+1/30</f>
        <v>#REF!</v>
      </c>
    </row>
    <row r="822" spans="1:26" s="30" customFormat="1" x14ac:dyDescent="0.25">
      <c r="A822" s="19">
        <v>807</v>
      </c>
      <c r="B822" s="20"/>
      <c r="C822" s="149"/>
      <c r="D822" s="1"/>
      <c r="E822" s="1"/>
      <c r="F822" s="173"/>
      <c r="G822" s="55"/>
      <c r="H822" s="116" t="str">
        <f t="shared" si="190"/>
        <v/>
      </c>
      <c r="I822" s="35" t="b">
        <f t="shared" si="180"/>
        <v>0</v>
      </c>
      <c r="J822" s="80" t="str">
        <f t="shared" si="181"/>
        <v/>
      </c>
      <c r="K822" s="29" t="b">
        <f t="shared" si="191"/>
        <v>0</v>
      </c>
      <c r="L822" s="80" t="str">
        <f t="shared" si="192"/>
        <v/>
      </c>
      <c r="M822" s="81" t="e">
        <f t="shared" si="182"/>
        <v>#VALUE!</v>
      </c>
      <c r="N822" s="81" t="e">
        <f t="shared" si="183"/>
        <v>#VALUE!</v>
      </c>
      <c r="O822" s="81" t="e">
        <f t="shared" si="184"/>
        <v>#VALUE!</v>
      </c>
      <c r="P822" s="82" t="e">
        <f t="shared" si="185"/>
        <v>#VALUE!</v>
      </c>
      <c r="Q822" s="82" t="e">
        <f t="shared" si="193"/>
        <v>#VALUE!</v>
      </c>
      <c r="R822" s="82" t="b">
        <f t="shared" si="194"/>
        <v>0</v>
      </c>
      <c r="S822" s="72" t="str">
        <f t="shared" si="186"/>
        <v/>
      </c>
      <c r="T822" s="81" t="e" cm="1">
        <f t="array" aca="1" ref="T822" ca="1">TEXT(RIGHT(10-RIGHT(SUM(INDEX(1*(MID(MID(C822,1,1)*2,ROW(INDIRECT("1:"&amp;LEN(MID(C822,1,1)*2))),1)),,))+MID(C822,2,1)+
SUM(INDEX(1*(MID(MID(C822,3,1)*2,ROW(INDIRECT("1:"&amp;LEN(MID(C822,3,1)*2))),1)),,))+MID(C822,4,1)+
SUM(INDEX(1*(MID(MID(C822,5,1)*2,ROW(INDIRECT("1:"&amp;LEN(MID(C822,5,1)*2))),1)),,))+MID(C822,6,1)+
SUM(INDEX(1*(MID(MID(C822,8,1)*2,ROW(INDIRECT("1:"&amp;LEN(MID(C822,8,1)*2))),1)),,))+MID(C822,9,1)+
SUM(INDEX(1*(MID(MID(C822,10,1)*2,ROW(INDIRECT("1:"&amp;LEN(MID(C822,10,1)*2))),1)),,)),1),1),"0")</f>
        <v>#VALUE!</v>
      </c>
      <c r="U822" s="81" t="str">
        <f t="shared" si="187"/>
        <v/>
      </c>
      <c r="V822" s="83" t="b">
        <f t="shared" si="188"/>
        <v>0</v>
      </c>
      <c r="W822" s="112" t="e">
        <f>IF(#REF!="",FALSE,IF(OR(X822&gt;Z822,X822&lt;Y822),TRUE,FALSE))</f>
        <v>#REF!</v>
      </c>
      <c r="X822" s="112">
        <f t="shared" si="189"/>
        <v>0</v>
      </c>
      <c r="Y822" s="114" t="e">
        <f>#REF!-3/30</f>
        <v>#REF!</v>
      </c>
      <c r="Z822" s="115" t="e">
        <f>#REF!+1/30</f>
        <v>#REF!</v>
      </c>
    </row>
    <row r="823" spans="1:26" s="30" customFormat="1" x14ac:dyDescent="0.25">
      <c r="A823" s="19">
        <v>808</v>
      </c>
      <c r="B823" s="20"/>
      <c r="C823" s="149"/>
      <c r="D823" s="1"/>
      <c r="E823" s="1"/>
      <c r="F823" s="173"/>
      <c r="G823" s="55"/>
      <c r="H823" s="116" t="str">
        <f t="shared" si="190"/>
        <v/>
      </c>
      <c r="I823" s="35" t="b">
        <f t="shared" si="180"/>
        <v>0</v>
      </c>
      <c r="J823" s="80" t="str">
        <f t="shared" si="181"/>
        <v/>
      </c>
      <c r="K823" s="29" t="b">
        <f t="shared" si="191"/>
        <v>0</v>
      </c>
      <c r="L823" s="80" t="str">
        <f t="shared" si="192"/>
        <v/>
      </c>
      <c r="M823" s="81" t="e">
        <f t="shared" si="182"/>
        <v>#VALUE!</v>
      </c>
      <c r="N823" s="81" t="e">
        <f t="shared" si="183"/>
        <v>#VALUE!</v>
      </c>
      <c r="O823" s="81" t="e">
        <f t="shared" si="184"/>
        <v>#VALUE!</v>
      </c>
      <c r="P823" s="82" t="e">
        <f t="shared" si="185"/>
        <v>#VALUE!</v>
      </c>
      <c r="Q823" s="82" t="e">
        <f t="shared" si="193"/>
        <v>#VALUE!</v>
      </c>
      <c r="R823" s="82" t="b">
        <f t="shared" si="194"/>
        <v>0</v>
      </c>
      <c r="S823" s="72" t="str">
        <f t="shared" si="186"/>
        <v/>
      </c>
      <c r="T823" s="81" t="e" cm="1">
        <f t="array" aca="1" ref="T823" ca="1">TEXT(RIGHT(10-RIGHT(SUM(INDEX(1*(MID(MID(C823,1,1)*2,ROW(INDIRECT("1:"&amp;LEN(MID(C823,1,1)*2))),1)),,))+MID(C823,2,1)+
SUM(INDEX(1*(MID(MID(C823,3,1)*2,ROW(INDIRECT("1:"&amp;LEN(MID(C823,3,1)*2))),1)),,))+MID(C823,4,1)+
SUM(INDEX(1*(MID(MID(C823,5,1)*2,ROW(INDIRECT("1:"&amp;LEN(MID(C823,5,1)*2))),1)),,))+MID(C823,6,1)+
SUM(INDEX(1*(MID(MID(C823,8,1)*2,ROW(INDIRECT("1:"&amp;LEN(MID(C823,8,1)*2))),1)),,))+MID(C823,9,1)+
SUM(INDEX(1*(MID(MID(C823,10,1)*2,ROW(INDIRECT("1:"&amp;LEN(MID(C823,10,1)*2))),1)),,)),1),1),"0")</f>
        <v>#VALUE!</v>
      </c>
      <c r="U823" s="81" t="str">
        <f t="shared" si="187"/>
        <v/>
      </c>
      <c r="V823" s="83" t="b">
        <f t="shared" si="188"/>
        <v>0</v>
      </c>
      <c r="W823" s="112" t="e">
        <f>IF(#REF!="",FALSE,IF(OR(X823&gt;Z823,X823&lt;Y823),TRUE,FALSE))</f>
        <v>#REF!</v>
      </c>
      <c r="X823" s="112">
        <f t="shared" si="189"/>
        <v>0</v>
      </c>
      <c r="Y823" s="114" t="e">
        <f>#REF!-3/30</f>
        <v>#REF!</v>
      </c>
      <c r="Z823" s="115" t="e">
        <f>#REF!+1/30</f>
        <v>#REF!</v>
      </c>
    </row>
    <row r="824" spans="1:26" s="30" customFormat="1" x14ac:dyDescent="0.25">
      <c r="A824" s="19">
        <v>809</v>
      </c>
      <c r="B824" s="20"/>
      <c r="C824" s="149"/>
      <c r="D824" s="1"/>
      <c r="E824" s="1"/>
      <c r="F824" s="173"/>
      <c r="G824" s="55"/>
      <c r="H824" s="116" t="str">
        <f t="shared" si="190"/>
        <v/>
      </c>
      <c r="I824" s="35" t="b">
        <f t="shared" si="180"/>
        <v>0</v>
      </c>
      <c r="J824" s="80" t="str">
        <f t="shared" si="181"/>
        <v/>
      </c>
      <c r="K824" s="29" t="b">
        <f t="shared" si="191"/>
        <v>0</v>
      </c>
      <c r="L824" s="80" t="str">
        <f t="shared" si="192"/>
        <v/>
      </c>
      <c r="M824" s="81" t="e">
        <f t="shared" si="182"/>
        <v>#VALUE!</v>
      </c>
      <c r="N824" s="81" t="e">
        <f t="shared" si="183"/>
        <v>#VALUE!</v>
      </c>
      <c r="O824" s="81" t="e">
        <f t="shared" si="184"/>
        <v>#VALUE!</v>
      </c>
      <c r="P824" s="82" t="e">
        <f t="shared" si="185"/>
        <v>#VALUE!</v>
      </c>
      <c r="Q824" s="82" t="e">
        <f t="shared" si="193"/>
        <v>#VALUE!</v>
      </c>
      <c r="R824" s="82" t="b">
        <f t="shared" si="194"/>
        <v>0</v>
      </c>
      <c r="S824" s="72" t="str">
        <f t="shared" si="186"/>
        <v/>
      </c>
      <c r="T824" s="81" t="e" cm="1">
        <f t="array" aca="1" ref="T824" ca="1">TEXT(RIGHT(10-RIGHT(SUM(INDEX(1*(MID(MID(C824,1,1)*2,ROW(INDIRECT("1:"&amp;LEN(MID(C824,1,1)*2))),1)),,))+MID(C824,2,1)+
SUM(INDEX(1*(MID(MID(C824,3,1)*2,ROW(INDIRECT("1:"&amp;LEN(MID(C824,3,1)*2))),1)),,))+MID(C824,4,1)+
SUM(INDEX(1*(MID(MID(C824,5,1)*2,ROW(INDIRECT("1:"&amp;LEN(MID(C824,5,1)*2))),1)),,))+MID(C824,6,1)+
SUM(INDEX(1*(MID(MID(C824,8,1)*2,ROW(INDIRECT("1:"&amp;LEN(MID(C824,8,1)*2))),1)),,))+MID(C824,9,1)+
SUM(INDEX(1*(MID(MID(C824,10,1)*2,ROW(INDIRECT("1:"&amp;LEN(MID(C824,10,1)*2))),1)),,)),1),1),"0")</f>
        <v>#VALUE!</v>
      </c>
      <c r="U824" s="81" t="str">
        <f t="shared" si="187"/>
        <v/>
      </c>
      <c r="V824" s="83" t="b">
        <f t="shared" si="188"/>
        <v>0</v>
      </c>
      <c r="W824" s="112" t="e">
        <f>IF(#REF!="",FALSE,IF(OR(X824&gt;Z824,X824&lt;Y824),TRUE,FALSE))</f>
        <v>#REF!</v>
      </c>
      <c r="X824" s="112">
        <f t="shared" si="189"/>
        <v>0</v>
      </c>
      <c r="Y824" s="114" t="e">
        <f>#REF!-3/30</f>
        <v>#REF!</v>
      </c>
      <c r="Z824" s="115" t="e">
        <f>#REF!+1/30</f>
        <v>#REF!</v>
      </c>
    </row>
    <row r="825" spans="1:26" s="30" customFormat="1" x14ac:dyDescent="0.25">
      <c r="A825" s="19">
        <v>810</v>
      </c>
      <c r="B825" s="20"/>
      <c r="C825" s="149"/>
      <c r="D825" s="1"/>
      <c r="E825" s="1"/>
      <c r="F825" s="173"/>
      <c r="G825" s="55"/>
      <c r="H825" s="116" t="str">
        <f t="shared" si="190"/>
        <v/>
      </c>
      <c r="I825" s="35" t="b">
        <f t="shared" si="180"/>
        <v>0</v>
      </c>
      <c r="J825" s="80" t="str">
        <f t="shared" si="181"/>
        <v/>
      </c>
      <c r="K825" s="29" t="b">
        <f t="shared" si="191"/>
        <v>0</v>
      </c>
      <c r="L825" s="80" t="str">
        <f t="shared" si="192"/>
        <v/>
      </c>
      <c r="M825" s="81" t="e">
        <f t="shared" si="182"/>
        <v>#VALUE!</v>
      </c>
      <c r="N825" s="81" t="e">
        <f t="shared" si="183"/>
        <v>#VALUE!</v>
      </c>
      <c r="O825" s="81" t="e">
        <f t="shared" si="184"/>
        <v>#VALUE!</v>
      </c>
      <c r="P825" s="82" t="e">
        <f t="shared" si="185"/>
        <v>#VALUE!</v>
      </c>
      <c r="Q825" s="82" t="e">
        <f t="shared" si="193"/>
        <v>#VALUE!</v>
      </c>
      <c r="R825" s="82" t="b">
        <f t="shared" si="194"/>
        <v>0</v>
      </c>
      <c r="S825" s="72" t="str">
        <f t="shared" si="186"/>
        <v/>
      </c>
      <c r="T825" s="81" t="e" cm="1">
        <f t="array" aca="1" ref="T825" ca="1">TEXT(RIGHT(10-RIGHT(SUM(INDEX(1*(MID(MID(C825,1,1)*2,ROW(INDIRECT("1:"&amp;LEN(MID(C825,1,1)*2))),1)),,))+MID(C825,2,1)+
SUM(INDEX(1*(MID(MID(C825,3,1)*2,ROW(INDIRECT("1:"&amp;LEN(MID(C825,3,1)*2))),1)),,))+MID(C825,4,1)+
SUM(INDEX(1*(MID(MID(C825,5,1)*2,ROW(INDIRECT("1:"&amp;LEN(MID(C825,5,1)*2))),1)),,))+MID(C825,6,1)+
SUM(INDEX(1*(MID(MID(C825,8,1)*2,ROW(INDIRECT("1:"&amp;LEN(MID(C825,8,1)*2))),1)),,))+MID(C825,9,1)+
SUM(INDEX(1*(MID(MID(C825,10,1)*2,ROW(INDIRECT("1:"&amp;LEN(MID(C825,10,1)*2))),1)),,)),1),1),"0")</f>
        <v>#VALUE!</v>
      </c>
      <c r="U825" s="81" t="str">
        <f t="shared" si="187"/>
        <v/>
      </c>
      <c r="V825" s="83" t="b">
        <f t="shared" si="188"/>
        <v>0</v>
      </c>
      <c r="W825" s="112" t="e">
        <f>IF(#REF!="",FALSE,IF(OR(X825&gt;Z825,X825&lt;Y825),TRUE,FALSE))</f>
        <v>#REF!</v>
      </c>
      <c r="X825" s="112">
        <f t="shared" si="189"/>
        <v>0</v>
      </c>
      <c r="Y825" s="114" t="e">
        <f>#REF!-3/30</f>
        <v>#REF!</v>
      </c>
      <c r="Z825" s="115" t="e">
        <f>#REF!+1/30</f>
        <v>#REF!</v>
      </c>
    </row>
    <row r="826" spans="1:26" s="30" customFormat="1" x14ac:dyDescent="0.25">
      <c r="A826" s="19">
        <v>811</v>
      </c>
      <c r="B826" s="20"/>
      <c r="C826" s="149"/>
      <c r="D826" s="1"/>
      <c r="E826" s="1"/>
      <c r="F826" s="173"/>
      <c r="G826" s="55"/>
      <c r="H826" s="116" t="str">
        <f t="shared" si="190"/>
        <v/>
      </c>
      <c r="I826" s="35" t="b">
        <f t="shared" si="180"/>
        <v>0</v>
      </c>
      <c r="J826" s="80" t="str">
        <f t="shared" si="181"/>
        <v/>
      </c>
      <c r="K826" s="29" t="b">
        <f t="shared" si="191"/>
        <v>0</v>
      </c>
      <c r="L826" s="80" t="str">
        <f t="shared" si="192"/>
        <v/>
      </c>
      <c r="M826" s="81" t="e">
        <f t="shared" si="182"/>
        <v>#VALUE!</v>
      </c>
      <c r="N826" s="81" t="e">
        <f t="shared" si="183"/>
        <v>#VALUE!</v>
      </c>
      <c r="O826" s="81" t="e">
        <f t="shared" si="184"/>
        <v>#VALUE!</v>
      </c>
      <c r="P826" s="82" t="e">
        <f t="shared" si="185"/>
        <v>#VALUE!</v>
      </c>
      <c r="Q826" s="82" t="e">
        <f t="shared" si="193"/>
        <v>#VALUE!</v>
      </c>
      <c r="R826" s="82" t="b">
        <f t="shared" si="194"/>
        <v>0</v>
      </c>
      <c r="S826" s="72" t="str">
        <f t="shared" si="186"/>
        <v/>
      </c>
      <c r="T826" s="81" t="e" cm="1">
        <f t="array" aca="1" ref="T826" ca="1">TEXT(RIGHT(10-RIGHT(SUM(INDEX(1*(MID(MID(C826,1,1)*2,ROW(INDIRECT("1:"&amp;LEN(MID(C826,1,1)*2))),1)),,))+MID(C826,2,1)+
SUM(INDEX(1*(MID(MID(C826,3,1)*2,ROW(INDIRECT("1:"&amp;LEN(MID(C826,3,1)*2))),1)),,))+MID(C826,4,1)+
SUM(INDEX(1*(MID(MID(C826,5,1)*2,ROW(INDIRECT("1:"&amp;LEN(MID(C826,5,1)*2))),1)),,))+MID(C826,6,1)+
SUM(INDEX(1*(MID(MID(C826,8,1)*2,ROW(INDIRECT("1:"&amp;LEN(MID(C826,8,1)*2))),1)),,))+MID(C826,9,1)+
SUM(INDEX(1*(MID(MID(C826,10,1)*2,ROW(INDIRECT("1:"&amp;LEN(MID(C826,10,1)*2))),1)),,)),1),1),"0")</f>
        <v>#VALUE!</v>
      </c>
      <c r="U826" s="81" t="str">
        <f t="shared" si="187"/>
        <v/>
      </c>
      <c r="V826" s="83" t="b">
        <f t="shared" si="188"/>
        <v>0</v>
      </c>
      <c r="W826" s="112" t="e">
        <f>IF(#REF!="",FALSE,IF(OR(X826&gt;Z826,X826&lt;Y826),TRUE,FALSE))</f>
        <v>#REF!</v>
      </c>
      <c r="X826" s="112">
        <f t="shared" si="189"/>
        <v>0</v>
      </c>
      <c r="Y826" s="114" t="e">
        <f>#REF!-3/30</f>
        <v>#REF!</v>
      </c>
      <c r="Z826" s="115" t="e">
        <f>#REF!+1/30</f>
        <v>#REF!</v>
      </c>
    </row>
    <row r="827" spans="1:26" s="30" customFormat="1" x14ac:dyDescent="0.25">
      <c r="A827" s="19">
        <v>812</v>
      </c>
      <c r="B827" s="20"/>
      <c r="C827" s="149"/>
      <c r="D827" s="1"/>
      <c r="E827" s="1"/>
      <c r="F827" s="173"/>
      <c r="G827" s="55"/>
      <c r="H827" s="116" t="str">
        <f t="shared" si="190"/>
        <v/>
      </c>
      <c r="I827" s="35" t="b">
        <f t="shared" si="180"/>
        <v>0</v>
      </c>
      <c r="J827" s="80" t="str">
        <f t="shared" si="181"/>
        <v/>
      </c>
      <c r="K827" s="29" t="b">
        <f t="shared" si="191"/>
        <v>0</v>
      </c>
      <c r="L827" s="80" t="str">
        <f t="shared" si="192"/>
        <v/>
      </c>
      <c r="M827" s="81" t="e">
        <f t="shared" si="182"/>
        <v>#VALUE!</v>
      </c>
      <c r="N827" s="81" t="e">
        <f t="shared" si="183"/>
        <v>#VALUE!</v>
      </c>
      <c r="O827" s="81" t="e">
        <f t="shared" si="184"/>
        <v>#VALUE!</v>
      </c>
      <c r="P827" s="82" t="e">
        <f t="shared" si="185"/>
        <v>#VALUE!</v>
      </c>
      <c r="Q827" s="82" t="e">
        <f t="shared" si="193"/>
        <v>#VALUE!</v>
      </c>
      <c r="R827" s="82" t="b">
        <f t="shared" si="194"/>
        <v>0</v>
      </c>
      <c r="S827" s="72" t="str">
        <f t="shared" si="186"/>
        <v/>
      </c>
      <c r="T827" s="81" t="e" cm="1">
        <f t="array" aca="1" ref="T827" ca="1">TEXT(RIGHT(10-RIGHT(SUM(INDEX(1*(MID(MID(C827,1,1)*2,ROW(INDIRECT("1:"&amp;LEN(MID(C827,1,1)*2))),1)),,))+MID(C827,2,1)+
SUM(INDEX(1*(MID(MID(C827,3,1)*2,ROW(INDIRECT("1:"&amp;LEN(MID(C827,3,1)*2))),1)),,))+MID(C827,4,1)+
SUM(INDEX(1*(MID(MID(C827,5,1)*2,ROW(INDIRECT("1:"&amp;LEN(MID(C827,5,1)*2))),1)),,))+MID(C827,6,1)+
SUM(INDEX(1*(MID(MID(C827,8,1)*2,ROW(INDIRECT("1:"&amp;LEN(MID(C827,8,1)*2))),1)),,))+MID(C827,9,1)+
SUM(INDEX(1*(MID(MID(C827,10,1)*2,ROW(INDIRECT("1:"&amp;LEN(MID(C827,10,1)*2))),1)),,)),1),1),"0")</f>
        <v>#VALUE!</v>
      </c>
      <c r="U827" s="81" t="str">
        <f t="shared" si="187"/>
        <v/>
      </c>
      <c r="V827" s="83" t="b">
        <f t="shared" si="188"/>
        <v>0</v>
      </c>
      <c r="W827" s="112" t="e">
        <f>IF(#REF!="",FALSE,IF(OR(X827&gt;Z827,X827&lt;Y827),TRUE,FALSE))</f>
        <v>#REF!</v>
      </c>
      <c r="X827" s="112">
        <f t="shared" si="189"/>
        <v>0</v>
      </c>
      <c r="Y827" s="114" t="e">
        <f>#REF!-3/30</f>
        <v>#REF!</v>
      </c>
      <c r="Z827" s="115" t="e">
        <f>#REF!+1/30</f>
        <v>#REF!</v>
      </c>
    </row>
    <row r="828" spans="1:26" s="30" customFormat="1" x14ac:dyDescent="0.25">
      <c r="A828" s="19">
        <v>813</v>
      </c>
      <c r="B828" s="20"/>
      <c r="C828" s="149"/>
      <c r="D828" s="1"/>
      <c r="E828" s="1"/>
      <c r="F828" s="173"/>
      <c r="G828" s="55"/>
      <c r="H828" s="116" t="str">
        <f t="shared" si="190"/>
        <v/>
      </c>
      <c r="I828" s="35" t="b">
        <f t="shared" si="180"/>
        <v>0</v>
      </c>
      <c r="J828" s="80" t="str">
        <f t="shared" si="181"/>
        <v/>
      </c>
      <c r="K828" s="29" t="b">
        <f t="shared" si="191"/>
        <v>0</v>
      </c>
      <c r="L828" s="80" t="str">
        <f t="shared" si="192"/>
        <v/>
      </c>
      <c r="M828" s="81" t="e">
        <f t="shared" si="182"/>
        <v>#VALUE!</v>
      </c>
      <c r="N828" s="81" t="e">
        <f t="shared" si="183"/>
        <v>#VALUE!</v>
      </c>
      <c r="O828" s="81" t="e">
        <f t="shared" si="184"/>
        <v>#VALUE!</v>
      </c>
      <c r="P828" s="82" t="e">
        <f t="shared" si="185"/>
        <v>#VALUE!</v>
      </c>
      <c r="Q828" s="82" t="e">
        <f t="shared" si="193"/>
        <v>#VALUE!</v>
      </c>
      <c r="R828" s="82" t="b">
        <f t="shared" si="194"/>
        <v>0</v>
      </c>
      <c r="S828" s="72" t="str">
        <f t="shared" si="186"/>
        <v/>
      </c>
      <c r="T828" s="81" t="e" cm="1">
        <f t="array" aca="1" ref="T828" ca="1">TEXT(RIGHT(10-RIGHT(SUM(INDEX(1*(MID(MID(C828,1,1)*2,ROW(INDIRECT("1:"&amp;LEN(MID(C828,1,1)*2))),1)),,))+MID(C828,2,1)+
SUM(INDEX(1*(MID(MID(C828,3,1)*2,ROW(INDIRECT("1:"&amp;LEN(MID(C828,3,1)*2))),1)),,))+MID(C828,4,1)+
SUM(INDEX(1*(MID(MID(C828,5,1)*2,ROW(INDIRECT("1:"&amp;LEN(MID(C828,5,1)*2))),1)),,))+MID(C828,6,1)+
SUM(INDEX(1*(MID(MID(C828,8,1)*2,ROW(INDIRECT("1:"&amp;LEN(MID(C828,8,1)*2))),1)),,))+MID(C828,9,1)+
SUM(INDEX(1*(MID(MID(C828,10,1)*2,ROW(INDIRECT("1:"&amp;LEN(MID(C828,10,1)*2))),1)),,)),1),1),"0")</f>
        <v>#VALUE!</v>
      </c>
      <c r="U828" s="81" t="str">
        <f t="shared" si="187"/>
        <v/>
      </c>
      <c r="V828" s="83" t="b">
        <f t="shared" si="188"/>
        <v>0</v>
      </c>
      <c r="W828" s="112" t="e">
        <f>IF(#REF!="",FALSE,IF(OR(X828&gt;Z828,X828&lt;Y828),TRUE,FALSE))</f>
        <v>#REF!</v>
      </c>
      <c r="X828" s="112">
        <f t="shared" si="189"/>
        <v>0</v>
      </c>
      <c r="Y828" s="114" t="e">
        <f>#REF!-3/30</f>
        <v>#REF!</v>
      </c>
      <c r="Z828" s="115" t="e">
        <f>#REF!+1/30</f>
        <v>#REF!</v>
      </c>
    </row>
    <row r="829" spans="1:26" s="30" customFormat="1" x14ac:dyDescent="0.25">
      <c r="A829" s="19">
        <v>814</v>
      </c>
      <c r="B829" s="20"/>
      <c r="C829" s="149"/>
      <c r="D829" s="1"/>
      <c r="E829" s="1"/>
      <c r="F829" s="173"/>
      <c r="G829" s="55"/>
      <c r="H829" s="116" t="str">
        <f t="shared" si="190"/>
        <v/>
      </c>
      <c r="I829" s="35" t="b">
        <f t="shared" si="180"/>
        <v>0</v>
      </c>
      <c r="J829" s="80" t="str">
        <f t="shared" si="181"/>
        <v/>
      </c>
      <c r="K829" s="29" t="b">
        <f t="shared" si="191"/>
        <v>0</v>
      </c>
      <c r="L829" s="80" t="str">
        <f t="shared" si="192"/>
        <v/>
      </c>
      <c r="M829" s="81" t="e">
        <f t="shared" si="182"/>
        <v>#VALUE!</v>
      </c>
      <c r="N829" s="81" t="e">
        <f t="shared" si="183"/>
        <v>#VALUE!</v>
      </c>
      <c r="O829" s="81" t="e">
        <f t="shared" si="184"/>
        <v>#VALUE!</v>
      </c>
      <c r="P829" s="82" t="e">
        <f t="shared" si="185"/>
        <v>#VALUE!</v>
      </c>
      <c r="Q829" s="82" t="e">
        <f t="shared" si="193"/>
        <v>#VALUE!</v>
      </c>
      <c r="R829" s="82" t="b">
        <f t="shared" si="194"/>
        <v>0</v>
      </c>
      <c r="S829" s="72" t="str">
        <f t="shared" si="186"/>
        <v/>
      </c>
      <c r="T829" s="81" t="e" cm="1">
        <f t="array" aca="1" ref="T829" ca="1">TEXT(RIGHT(10-RIGHT(SUM(INDEX(1*(MID(MID(C829,1,1)*2,ROW(INDIRECT("1:"&amp;LEN(MID(C829,1,1)*2))),1)),,))+MID(C829,2,1)+
SUM(INDEX(1*(MID(MID(C829,3,1)*2,ROW(INDIRECT("1:"&amp;LEN(MID(C829,3,1)*2))),1)),,))+MID(C829,4,1)+
SUM(INDEX(1*(MID(MID(C829,5,1)*2,ROW(INDIRECT("1:"&amp;LEN(MID(C829,5,1)*2))),1)),,))+MID(C829,6,1)+
SUM(INDEX(1*(MID(MID(C829,8,1)*2,ROW(INDIRECT("1:"&amp;LEN(MID(C829,8,1)*2))),1)),,))+MID(C829,9,1)+
SUM(INDEX(1*(MID(MID(C829,10,1)*2,ROW(INDIRECT("1:"&amp;LEN(MID(C829,10,1)*2))),1)),,)),1),1),"0")</f>
        <v>#VALUE!</v>
      </c>
      <c r="U829" s="81" t="str">
        <f t="shared" si="187"/>
        <v/>
      </c>
      <c r="V829" s="83" t="b">
        <f t="shared" si="188"/>
        <v>0</v>
      </c>
      <c r="W829" s="112" t="e">
        <f>IF(#REF!="",FALSE,IF(OR(X829&gt;Z829,X829&lt;Y829),TRUE,FALSE))</f>
        <v>#REF!</v>
      </c>
      <c r="X829" s="112">
        <f t="shared" si="189"/>
        <v>0</v>
      </c>
      <c r="Y829" s="114" t="e">
        <f>#REF!-3/30</f>
        <v>#REF!</v>
      </c>
      <c r="Z829" s="115" t="e">
        <f>#REF!+1/30</f>
        <v>#REF!</v>
      </c>
    </row>
    <row r="830" spans="1:26" s="30" customFormat="1" x14ac:dyDescent="0.25">
      <c r="A830" s="19">
        <v>815</v>
      </c>
      <c r="B830" s="20"/>
      <c r="C830" s="149"/>
      <c r="D830" s="1"/>
      <c r="E830" s="1"/>
      <c r="F830" s="173"/>
      <c r="G830" s="55"/>
      <c r="H830" s="116" t="str">
        <f t="shared" si="190"/>
        <v/>
      </c>
      <c r="I830" s="35" t="b">
        <f t="shared" si="180"/>
        <v>0</v>
      </c>
      <c r="J830" s="80" t="str">
        <f t="shared" si="181"/>
        <v/>
      </c>
      <c r="K830" s="29" t="b">
        <f t="shared" si="191"/>
        <v>0</v>
      </c>
      <c r="L830" s="80" t="str">
        <f t="shared" si="192"/>
        <v/>
      </c>
      <c r="M830" s="81" t="e">
        <f t="shared" si="182"/>
        <v>#VALUE!</v>
      </c>
      <c r="N830" s="81" t="e">
        <f t="shared" si="183"/>
        <v>#VALUE!</v>
      </c>
      <c r="O830" s="81" t="e">
        <f t="shared" si="184"/>
        <v>#VALUE!</v>
      </c>
      <c r="P830" s="82" t="e">
        <f t="shared" si="185"/>
        <v>#VALUE!</v>
      </c>
      <c r="Q830" s="82" t="e">
        <f t="shared" si="193"/>
        <v>#VALUE!</v>
      </c>
      <c r="R830" s="82" t="b">
        <f t="shared" si="194"/>
        <v>0</v>
      </c>
      <c r="S830" s="72" t="str">
        <f t="shared" si="186"/>
        <v/>
      </c>
      <c r="T830" s="81" t="e" cm="1">
        <f t="array" aca="1" ref="T830" ca="1">TEXT(RIGHT(10-RIGHT(SUM(INDEX(1*(MID(MID(C830,1,1)*2,ROW(INDIRECT("1:"&amp;LEN(MID(C830,1,1)*2))),1)),,))+MID(C830,2,1)+
SUM(INDEX(1*(MID(MID(C830,3,1)*2,ROW(INDIRECT("1:"&amp;LEN(MID(C830,3,1)*2))),1)),,))+MID(C830,4,1)+
SUM(INDEX(1*(MID(MID(C830,5,1)*2,ROW(INDIRECT("1:"&amp;LEN(MID(C830,5,1)*2))),1)),,))+MID(C830,6,1)+
SUM(INDEX(1*(MID(MID(C830,8,1)*2,ROW(INDIRECT("1:"&amp;LEN(MID(C830,8,1)*2))),1)),,))+MID(C830,9,1)+
SUM(INDEX(1*(MID(MID(C830,10,1)*2,ROW(INDIRECT("1:"&amp;LEN(MID(C830,10,1)*2))),1)),,)),1),1),"0")</f>
        <v>#VALUE!</v>
      </c>
      <c r="U830" s="81" t="str">
        <f t="shared" si="187"/>
        <v/>
      </c>
      <c r="V830" s="83" t="b">
        <f t="shared" si="188"/>
        <v>0</v>
      </c>
      <c r="W830" s="112" t="e">
        <f>IF(#REF!="",FALSE,IF(OR(X830&gt;Z830,X830&lt;Y830),TRUE,FALSE))</f>
        <v>#REF!</v>
      </c>
      <c r="X830" s="112">
        <f t="shared" si="189"/>
        <v>0</v>
      </c>
      <c r="Y830" s="114" t="e">
        <f>#REF!-3/30</f>
        <v>#REF!</v>
      </c>
      <c r="Z830" s="115" t="e">
        <f>#REF!+1/30</f>
        <v>#REF!</v>
      </c>
    </row>
    <row r="831" spans="1:26" s="30" customFormat="1" x14ac:dyDescent="0.25">
      <c r="A831" s="19">
        <v>816</v>
      </c>
      <c r="B831" s="20"/>
      <c r="C831" s="149"/>
      <c r="D831" s="1"/>
      <c r="E831" s="1"/>
      <c r="F831" s="173"/>
      <c r="G831" s="55"/>
      <c r="H831" s="116" t="str">
        <f t="shared" si="190"/>
        <v/>
      </c>
      <c r="I831" s="35" t="b">
        <f t="shared" si="180"/>
        <v>0</v>
      </c>
      <c r="J831" s="80" t="str">
        <f t="shared" si="181"/>
        <v/>
      </c>
      <c r="K831" s="29" t="b">
        <f t="shared" si="191"/>
        <v>0</v>
      </c>
      <c r="L831" s="80" t="str">
        <f t="shared" si="192"/>
        <v/>
      </c>
      <c r="M831" s="81" t="e">
        <f t="shared" si="182"/>
        <v>#VALUE!</v>
      </c>
      <c r="N831" s="81" t="e">
        <f t="shared" si="183"/>
        <v>#VALUE!</v>
      </c>
      <c r="O831" s="81" t="e">
        <f t="shared" si="184"/>
        <v>#VALUE!</v>
      </c>
      <c r="P831" s="82" t="e">
        <f t="shared" si="185"/>
        <v>#VALUE!</v>
      </c>
      <c r="Q831" s="82" t="e">
        <f t="shared" si="193"/>
        <v>#VALUE!</v>
      </c>
      <c r="R831" s="82" t="b">
        <f t="shared" si="194"/>
        <v>0</v>
      </c>
      <c r="S831" s="72" t="str">
        <f t="shared" si="186"/>
        <v/>
      </c>
      <c r="T831" s="81" t="e" cm="1">
        <f t="array" aca="1" ref="T831" ca="1">TEXT(RIGHT(10-RIGHT(SUM(INDEX(1*(MID(MID(C831,1,1)*2,ROW(INDIRECT("1:"&amp;LEN(MID(C831,1,1)*2))),1)),,))+MID(C831,2,1)+
SUM(INDEX(1*(MID(MID(C831,3,1)*2,ROW(INDIRECT("1:"&amp;LEN(MID(C831,3,1)*2))),1)),,))+MID(C831,4,1)+
SUM(INDEX(1*(MID(MID(C831,5,1)*2,ROW(INDIRECT("1:"&amp;LEN(MID(C831,5,1)*2))),1)),,))+MID(C831,6,1)+
SUM(INDEX(1*(MID(MID(C831,8,1)*2,ROW(INDIRECT("1:"&amp;LEN(MID(C831,8,1)*2))),1)),,))+MID(C831,9,1)+
SUM(INDEX(1*(MID(MID(C831,10,1)*2,ROW(INDIRECT("1:"&amp;LEN(MID(C831,10,1)*2))),1)),,)),1),1),"0")</f>
        <v>#VALUE!</v>
      </c>
      <c r="U831" s="81" t="str">
        <f t="shared" si="187"/>
        <v/>
      </c>
      <c r="V831" s="83" t="b">
        <f t="shared" si="188"/>
        <v>0</v>
      </c>
      <c r="W831" s="112" t="e">
        <f>IF(#REF!="",FALSE,IF(OR(X831&gt;Z831,X831&lt;Y831),TRUE,FALSE))</f>
        <v>#REF!</v>
      </c>
      <c r="X831" s="112">
        <f t="shared" si="189"/>
        <v>0</v>
      </c>
      <c r="Y831" s="114" t="e">
        <f>#REF!-3/30</f>
        <v>#REF!</v>
      </c>
      <c r="Z831" s="115" t="e">
        <f>#REF!+1/30</f>
        <v>#REF!</v>
      </c>
    </row>
    <row r="832" spans="1:26" s="30" customFormat="1" x14ac:dyDescent="0.25">
      <c r="A832" s="19">
        <v>817</v>
      </c>
      <c r="B832" s="20"/>
      <c r="C832" s="149"/>
      <c r="D832" s="1"/>
      <c r="E832" s="1"/>
      <c r="F832" s="173"/>
      <c r="G832" s="55"/>
      <c r="H832" s="116" t="str">
        <f t="shared" si="190"/>
        <v/>
      </c>
      <c r="I832" s="35" t="b">
        <f t="shared" si="180"/>
        <v>0</v>
      </c>
      <c r="J832" s="80" t="str">
        <f t="shared" si="181"/>
        <v/>
      </c>
      <c r="K832" s="29" t="b">
        <f t="shared" si="191"/>
        <v>0</v>
      </c>
      <c r="L832" s="80" t="str">
        <f t="shared" si="192"/>
        <v/>
      </c>
      <c r="M832" s="81" t="e">
        <f t="shared" si="182"/>
        <v>#VALUE!</v>
      </c>
      <c r="N832" s="81" t="e">
        <f t="shared" si="183"/>
        <v>#VALUE!</v>
      </c>
      <c r="O832" s="81" t="e">
        <f t="shared" si="184"/>
        <v>#VALUE!</v>
      </c>
      <c r="P832" s="82" t="e">
        <f t="shared" si="185"/>
        <v>#VALUE!</v>
      </c>
      <c r="Q832" s="82" t="e">
        <f t="shared" si="193"/>
        <v>#VALUE!</v>
      </c>
      <c r="R832" s="82" t="b">
        <f t="shared" si="194"/>
        <v>0</v>
      </c>
      <c r="S832" s="72" t="str">
        <f t="shared" si="186"/>
        <v/>
      </c>
      <c r="T832" s="81" t="e" cm="1">
        <f t="array" aca="1" ref="T832" ca="1">TEXT(RIGHT(10-RIGHT(SUM(INDEX(1*(MID(MID(C832,1,1)*2,ROW(INDIRECT("1:"&amp;LEN(MID(C832,1,1)*2))),1)),,))+MID(C832,2,1)+
SUM(INDEX(1*(MID(MID(C832,3,1)*2,ROW(INDIRECT("1:"&amp;LEN(MID(C832,3,1)*2))),1)),,))+MID(C832,4,1)+
SUM(INDEX(1*(MID(MID(C832,5,1)*2,ROW(INDIRECT("1:"&amp;LEN(MID(C832,5,1)*2))),1)),,))+MID(C832,6,1)+
SUM(INDEX(1*(MID(MID(C832,8,1)*2,ROW(INDIRECT("1:"&amp;LEN(MID(C832,8,1)*2))),1)),,))+MID(C832,9,1)+
SUM(INDEX(1*(MID(MID(C832,10,1)*2,ROW(INDIRECT("1:"&amp;LEN(MID(C832,10,1)*2))),1)),,)),1),1),"0")</f>
        <v>#VALUE!</v>
      </c>
      <c r="U832" s="81" t="str">
        <f t="shared" si="187"/>
        <v/>
      </c>
      <c r="V832" s="83" t="b">
        <f t="shared" si="188"/>
        <v>0</v>
      </c>
      <c r="W832" s="112" t="e">
        <f>IF(#REF!="",FALSE,IF(OR(X832&gt;Z832,X832&lt;Y832),TRUE,FALSE))</f>
        <v>#REF!</v>
      </c>
      <c r="X832" s="112">
        <f t="shared" si="189"/>
        <v>0</v>
      </c>
      <c r="Y832" s="114" t="e">
        <f>#REF!-3/30</f>
        <v>#REF!</v>
      </c>
      <c r="Z832" s="115" t="e">
        <f>#REF!+1/30</f>
        <v>#REF!</v>
      </c>
    </row>
    <row r="833" spans="1:26" s="30" customFormat="1" x14ac:dyDescent="0.25">
      <c r="A833" s="19">
        <v>818</v>
      </c>
      <c r="B833" s="20"/>
      <c r="C833" s="149"/>
      <c r="D833" s="1"/>
      <c r="E833" s="1"/>
      <c r="F833" s="173"/>
      <c r="G833" s="55"/>
      <c r="H833" s="116" t="str">
        <f t="shared" si="190"/>
        <v/>
      </c>
      <c r="I833" s="35" t="b">
        <f t="shared" si="180"/>
        <v>0</v>
      </c>
      <c r="J833" s="80" t="str">
        <f t="shared" si="181"/>
        <v/>
      </c>
      <c r="K833" s="29" t="b">
        <f t="shared" si="191"/>
        <v>0</v>
      </c>
      <c r="L833" s="80" t="str">
        <f t="shared" si="192"/>
        <v/>
      </c>
      <c r="M833" s="81" t="e">
        <f t="shared" si="182"/>
        <v>#VALUE!</v>
      </c>
      <c r="N833" s="81" t="e">
        <f t="shared" si="183"/>
        <v>#VALUE!</v>
      </c>
      <c r="O833" s="81" t="e">
        <f t="shared" si="184"/>
        <v>#VALUE!</v>
      </c>
      <c r="P833" s="82" t="e">
        <f t="shared" si="185"/>
        <v>#VALUE!</v>
      </c>
      <c r="Q833" s="82" t="e">
        <f t="shared" si="193"/>
        <v>#VALUE!</v>
      </c>
      <c r="R833" s="82" t="b">
        <f t="shared" si="194"/>
        <v>0</v>
      </c>
      <c r="S833" s="72" t="str">
        <f t="shared" si="186"/>
        <v/>
      </c>
      <c r="T833" s="81" t="e" cm="1">
        <f t="array" aca="1" ref="T833" ca="1">TEXT(RIGHT(10-RIGHT(SUM(INDEX(1*(MID(MID(C833,1,1)*2,ROW(INDIRECT("1:"&amp;LEN(MID(C833,1,1)*2))),1)),,))+MID(C833,2,1)+
SUM(INDEX(1*(MID(MID(C833,3,1)*2,ROW(INDIRECT("1:"&amp;LEN(MID(C833,3,1)*2))),1)),,))+MID(C833,4,1)+
SUM(INDEX(1*(MID(MID(C833,5,1)*2,ROW(INDIRECT("1:"&amp;LEN(MID(C833,5,1)*2))),1)),,))+MID(C833,6,1)+
SUM(INDEX(1*(MID(MID(C833,8,1)*2,ROW(INDIRECT("1:"&amp;LEN(MID(C833,8,1)*2))),1)),,))+MID(C833,9,1)+
SUM(INDEX(1*(MID(MID(C833,10,1)*2,ROW(INDIRECT("1:"&amp;LEN(MID(C833,10,1)*2))),1)),,)),1),1),"0")</f>
        <v>#VALUE!</v>
      </c>
      <c r="U833" s="81" t="str">
        <f t="shared" si="187"/>
        <v/>
      </c>
      <c r="V833" s="83" t="b">
        <f t="shared" si="188"/>
        <v>0</v>
      </c>
      <c r="W833" s="112" t="e">
        <f>IF(#REF!="",FALSE,IF(OR(X833&gt;Z833,X833&lt;Y833),TRUE,FALSE))</f>
        <v>#REF!</v>
      </c>
      <c r="X833" s="112">
        <f t="shared" si="189"/>
        <v>0</v>
      </c>
      <c r="Y833" s="114" t="e">
        <f>#REF!-3/30</f>
        <v>#REF!</v>
      </c>
      <c r="Z833" s="115" t="e">
        <f>#REF!+1/30</f>
        <v>#REF!</v>
      </c>
    </row>
    <row r="834" spans="1:26" s="30" customFormat="1" x14ac:dyDescent="0.25">
      <c r="A834" s="19">
        <v>819</v>
      </c>
      <c r="B834" s="20"/>
      <c r="C834" s="149"/>
      <c r="D834" s="1"/>
      <c r="E834" s="1"/>
      <c r="F834" s="173"/>
      <c r="G834" s="55"/>
      <c r="H834" s="116" t="str">
        <f t="shared" si="190"/>
        <v/>
      </c>
      <c r="I834" s="35" t="b">
        <f t="shared" si="180"/>
        <v>0</v>
      </c>
      <c r="J834" s="80" t="str">
        <f t="shared" si="181"/>
        <v/>
      </c>
      <c r="K834" s="29" t="b">
        <f t="shared" si="191"/>
        <v>0</v>
      </c>
      <c r="L834" s="80" t="str">
        <f t="shared" si="192"/>
        <v/>
      </c>
      <c r="M834" s="81" t="e">
        <f t="shared" si="182"/>
        <v>#VALUE!</v>
      </c>
      <c r="N834" s="81" t="e">
        <f t="shared" si="183"/>
        <v>#VALUE!</v>
      </c>
      <c r="O834" s="81" t="e">
        <f t="shared" si="184"/>
        <v>#VALUE!</v>
      </c>
      <c r="P834" s="82" t="e">
        <f t="shared" si="185"/>
        <v>#VALUE!</v>
      </c>
      <c r="Q834" s="82" t="e">
        <f t="shared" si="193"/>
        <v>#VALUE!</v>
      </c>
      <c r="R834" s="82" t="b">
        <f t="shared" si="194"/>
        <v>0</v>
      </c>
      <c r="S834" s="72" t="str">
        <f t="shared" si="186"/>
        <v/>
      </c>
      <c r="T834" s="81" t="e" cm="1">
        <f t="array" aca="1" ref="T834" ca="1">TEXT(RIGHT(10-RIGHT(SUM(INDEX(1*(MID(MID(C834,1,1)*2,ROW(INDIRECT("1:"&amp;LEN(MID(C834,1,1)*2))),1)),,))+MID(C834,2,1)+
SUM(INDEX(1*(MID(MID(C834,3,1)*2,ROW(INDIRECT("1:"&amp;LEN(MID(C834,3,1)*2))),1)),,))+MID(C834,4,1)+
SUM(INDEX(1*(MID(MID(C834,5,1)*2,ROW(INDIRECT("1:"&amp;LEN(MID(C834,5,1)*2))),1)),,))+MID(C834,6,1)+
SUM(INDEX(1*(MID(MID(C834,8,1)*2,ROW(INDIRECT("1:"&amp;LEN(MID(C834,8,1)*2))),1)),,))+MID(C834,9,1)+
SUM(INDEX(1*(MID(MID(C834,10,1)*2,ROW(INDIRECT("1:"&amp;LEN(MID(C834,10,1)*2))),1)),,)),1),1),"0")</f>
        <v>#VALUE!</v>
      </c>
      <c r="U834" s="81" t="str">
        <f t="shared" si="187"/>
        <v/>
      </c>
      <c r="V834" s="83" t="b">
        <f t="shared" si="188"/>
        <v>0</v>
      </c>
      <c r="W834" s="112" t="e">
        <f>IF(#REF!="",FALSE,IF(OR(X834&gt;Z834,X834&lt;Y834),TRUE,FALSE))</f>
        <v>#REF!</v>
      </c>
      <c r="X834" s="112">
        <f t="shared" si="189"/>
        <v>0</v>
      </c>
      <c r="Y834" s="114" t="e">
        <f>#REF!-3/30</f>
        <v>#REF!</v>
      </c>
      <c r="Z834" s="115" t="e">
        <f>#REF!+1/30</f>
        <v>#REF!</v>
      </c>
    </row>
    <row r="835" spans="1:26" s="30" customFormat="1" x14ac:dyDescent="0.25">
      <c r="A835" s="19">
        <v>820</v>
      </c>
      <c r="B835" s="20"/>
      <c r="C835" s="149"/>
      <c r="D835" s="1"/>
      <c r="E835" s="1"/>
      <c r="F835" s="173"/>
      <c r="G835" s="55"/>
      <c r="H835" s="116" t="str">
        <f t="shared" si="190"/>
        <v/>
      </c>
      <c r="I835" s="35" t="b">
        <f t="shared" si="180"/>
        <v>0</v>
      </c>
      <c r="J835" s="80" t="str">
        <f t="shared" si="181"/>
        <v/>
      </c>
      <c r="K835" s="29" t="b">
        <f t="shared" si="191"/>
        <v>0</v>
      </c>
      <c r="L835" s="80" t="str">
        <f t="shared" si="192"/>
        <v/>
      </c>
      <c r="M835" s="81" t="e">
        <f t="shared" si="182"/>
        <v>#VALUE!</v>
      </c>
      <c r="N835" s="81" t="e">
        <f t="shared" si="183"/>
        <v>#VALUE!</v>
      </c>
      <c r="O835" s="81" t="e">
        <f t="shared" si="184"/>
        <v>#VALUE!</v>
      </c>
      <c r="P835" s="82" t="e">
        <f t="shared" si="185"/>
        <v>#VALUE!</v>
      </c>
      <c r="Q835" s="82" t="e">
        <f t="shared" si="193"/>
        <v>#VALUE!</v>
      </c>
      <c r="R835" s="82" t="b">
        <f t="shared" si="194"/>
        <v>0</v>
      </c>
      <c r="S835" s="72" t="str">
        <f t="shared" si="186"/>
        <v/>
      </c>
      <c r="T835" s="81" t="e" cm="1">
        <f t="array" aca="1" ref="T835" ca="1">TEXT(RIGHT(10-RIGHT(SUM(INDEX(1*(MID(MID(C835,1,1)*2,ROW(INDIRECT("1:"&amp;LEN(MID(C835,1,1)*2))),1)),,))+MID(C835,2,1)+
SUM(INDEX(1*(MID(MID(C835,3,1)*2,ROW(INDIRECT("1:"&amp;LEN(MID(C835,3,1)*2))),1)),,))+MID(C835,4,1)+
SUM(INDEX(1*(MID(MID(C835,5,1)*2,ROW(INDIRECT("1:"&amp;LEN(MID(C835,5,1)*2))),1)),,))+MID(C835,6,1)+
SUM(INDEX(1*(MID(MID(C835,8,1)*2,ROW(INDIRECT("1:"&amp;LEN(MID(C835,8,1)*2))),1)),,))+MID(C835,9,1)+
SUM(INDEX(1*(MID(MID(C835,10,1)*2,ROW(INDIRECT("1:"&amp;LEN(MID(C835,10,1)*2))),1)),,)),1),1),"0")</f>
        <v>#VALUE!</v>
      </c>
      <c r="U835" s="81" t="str">
        <f t="shared" si="187"/>
        <v/>
      </c>
      <c r="V835" s="83" t="b">
        <f t="shared" si="188"/>
        <v>0</v>
      </c>
      <c r="W835" s="112" t="e">
        <f>IF(#REF!="",FALSE,IF(OR(X835&gt;Z835,X835&lt;Y835),TRUE,FALSE))</f>
        <v>#REF!</v>
      </c>
      <c r="X835" s="112">
        <f t="shared" si="189"/>
        <v>0</v>
      </c>
      <c r="Y835" s="114" t="e">
        <f>#REF!-3/30</f>
        <v>#REF!</v>
      </c>
      <c r="Z835" s="115" t="e">
        <f>#REF!+1/30</f>
        <v>#REF!</v>
      </c>
    </row>
    <row r="836" spans="1:26" s="30" customFormat="1" x14ac:dyDescent="0.25">
      <c r="A836" s="19">
        <v>821</v>
      </c>
      <c r="B836" s="20"/>
      <c r="C836" s="149"/>
      <c r="D836" s="1"/>
      <c r="E836" s="1"/>
      <c r="F836" s="173"/>
      <c r="G836" s="55"/>
      <c r="H836" s="116" t="str">
        <f t="shared" si="190"/>
        <v/>
      </c>
      <c r="I836" s="35" t="b">
        <f t="shared" si="180"/>
        <v>0</v>
      </c>
      <c r="J836" s="80" t="str">
        <f t="shared" si="181"/>
        <v/>
      </c>
      <c r="K836" s="29" t="b">
        <f t="shared" si="191"/>
        <v>0</v>
      </c>
      <c r="L836" s="80" t="str">
        <f t="shared" si="192"/>
        <v/>
      </c>
      <c r="M836" s="81" t="e">
        <f t="shared" si="182"/>
        <v>#VALUE!</v>
      </c>
      <c r="N836" s="81" t="e">
        <f t="shared" si="183"/>
        <v>#VALUE!</v>
      </c>
      <c r="O836" s="81" t="e">
        <f t="shared" si="184"/>
        <v>#VALUE!</v>
      </c>
      <c r="P836" s="82" t="e">
        <f t="shared" si="185"/>
        <v>#VALUE!</v>
      </c>
      <c r="Q836" s="82" t="e">
        <f t="shared" si="193"/>
        <v>#VALUE!</v>
      </c>
      <c r="R836" s="82" t="b">
        <f t="shared" si="194"/>
        <v>0</v>
      </c>
      <c r="S836" s="72" t="str">
        <f t="shared" si="186"/>
        <v/>
      </c>
      <c r="T836" s="81" t="e" cm="1">
        <f t="array" aca="1" ref="T836" ca="1">TEXT(RIGHT(10-RIGHT(SUM(INDEX(1*(MID(MID(C836,1,1)*2,ROW(INDIRECT("1:"&amp;LEN(MID(C836,1,1)*2))),1)),,))+MID(C836,2,1)+
SUM(INDEX(1*(MID(MID(C836,3,1)*2,ROW(INDIRECT("1:"&amp;LEN(MID(C836,3,1)*2))),1)),,))+MID(C836,4,1)+
SUM(INDEX(1*(MID(MID(C836,5,1)*2,ROW(INDIRECT("1:"&amp;LEN(MID(C836,5,1)*2))),1)),,))+MID(C836,6,1)+
SUM(INDEX(1*(MID(MID(C836,8,1)*2,ROW(INDIRECT("1:"&amp;LEN(MID(C836,8,1)*2))),1)),,))+MID(C836,9,1)+
SUM(INDEX(1*(MID(MID(C836,10,1)*2,ROW(INDIRECT("1:"&amp;LEN(MID(C836,10,1)*2))),1)),,)),1),1),"0")</f>
        <v>#VALUE!</v>
      </c>
      <c r="U836" s="81" t="str">
        <f t="shared" si="187"/>
        <v/>
      </c>
      <c r="V836" s="83" t="b">
        <f t="shared" si="188"/>
        <v>0</v>
      </c>
      <c r="W836" s="112" t="e">
        <f>IF(#REF!="",FALSE,IF(OR(X836&gt;Z836,X836&lt;Y836),TRUE,FALSE))</f>
        <v>#REF!</v>
      </c>
      <c r="X836" s="112">
        <f t="shared" si="189"/>
        <v>0</v>
      </c>
      <c r="Y836" s="114" t="e">
        <f>#REF!-3/30</f>
        <v>#REF!</v>
      </c>
      <c r="Z836" s="115" t="e">
        <f>#REF!+1/30</f>
        <v>#REF!</v>
      </c>
    </row>
    <row r="837" spans="1:26" s="30" customFormat="1" x14ac:dyDescent="0.25">
      <c r="A837" s="19">
        <v>822</v>
      </c>
      <c r="B837" s="20"/>
      <c r="C837" s="149"/>
      <c r="D837" s="1"/>
      <c r="E837" s="1"/>
      <c r="F837" s="173"/>
      <c r="G837" s="55"/>
      <c r="H837" s="116" t="str">
        <f t="shared" si="190"/>
        <v/>
      </c>
      <c r="I837" s="35" t="b">
        <f t="shared" si="180"/>
        <v>0</v>
      </c>
      <c r="J837" s="80" t="str">
        <f t="shared" si="181"/>
        <v/>
      </c>
      <c r="K837" s="29" t="b">
        <f t="shared" si="191"/>
        <v>0</v>
      </c>
      <c r="L837" s="80" t="str">
        <f t="shared" si="192"/>
        <v/>
      </c>
      <c r="M837" s="81" t="e">
        <f t="shared" si="182"/>
        <v>#VALUE!</v>
      </c>
      <c r="N837" s="81" t="e">
        <f t="shared" si="183"/>
        <v>#VALUE!</v>
      </c>
      <c r="O837" s="81" t="e">
        <f t="shared" si="184"/>
        <v>#VALUE!</v>
      </c>
      <c r="P837" s="82" t="e">
        <f t="shared" si="185"/>
        <v>#VALUE!</v>
      </c>
      <c r="Q837" s="82" t="e">
        <f t="shared" si="193"/>
        <v>#VALUE!</v>
      </c>
      <c r="R837" s="82" t="b">
        <f t="shared" si="194"/>
        <v>0</v>
      </c>
      <c r="S837" s="72" t="str">
        <f t="shared" si="186"/>
        <v/>
      </c>
      <c r="T837" s="81" t="e" cm="1">
        <f t="array" aca="1" ref="T837" ca="1">TEXT(RIGHT(10-RIGHT(SUM(INDEX(1*(MID(MID(C837,1,1)*2,ROW(INDIRECT("1:"&amp;LEN(MID(C837,1,1)*2))),1)),,))+MID(C837,2,1)+
SUM(INDEX(1*(MID(MID(C837,3,1)*2,ROW(INDIRECT("1:"&amp;LEN(MID(C837,3,1)*2))),1)),,))+MID(C837,4,1)+
SUM(INDEX(1*(MID(MID(C837,5,1)*2,ROW(INDIRECT("1:"&amp;LEN(MID(C837,5,1)*2))),1)),,))+MID(C837,6,1)+
SUM(INDEX(1*(MID(MID(C837,8,1)*2,ROW(INDIRECT("1:"&amp;LEN(MID(C837,8,1)*2))),1)),,))+MID(C837,9,1)+
SUM(INDEX(1*(MID(MID(C837,10,1)*2,ROW(INDIRECT("1:"&amp;LEN(MID(C837,10,1)*2))),1)),,)),1),1),"0")</f>
        <v>#VALUE!</v>
      </c>
      <c r="U837" s="81" t="str">
        <f t="shared" si="187"/>
        <v/>
      </c>
      <c r="V837" s="83" t="b">
        <f t="shared" si="188"/>
        <v>0</v>
      </c>
      <c r="W837" s="112" t="e">
        <f>IF(#REF!="",FALSE,IF(OR(X837&gt;Z837,X837&lt;Y837),TRUE,FALSE))</f>
        <v>#REF!</v>
      </c>
      <c r="X837" s="112">
        <f t="shared" si="189"/>
        <v>0</v>
      </c>
      <c r="Y837" s="114" t="e">
        <f>#REF!-3/30</f>
        <v>#REF!</v>
      </c>
      <c r="Z837" s="115" t="e">
        <f>#REF!+1/30</f>
        <v>#REF!</v>
      </c>
    </row>
    <row r="838" spans="1:26" s="30" customFormat="1" x14ac:dyDescent="0.25">
      <c r="A838" s="19">
        <v>823</v>
      </c>
      <c r="B838" s="20"/>
      <c r="C838" s="149"/>
      <c r="D838" s="1"/>
      <c r="E838" s="1"/>
      <c r="F838" s="173"/>
      <c r="G838" s="55"/>
      <c r="H838" s="116" t="str">
        <f t="shared" si="190"/>
        <v/>
      </c>
      <c r="I838" s="35" t="b">
        <f t="shared" si="180"/>
        <v>0</v>
      </c>
      <c r="J838" s="80" t="str">
        <f t="shared" si="181"/>
        <v/>
      </c>
      <c r="K838" s="29" t="b">
        <f t="shared" si="191"/>
        <v>0</v>
      </c>
      <c r="L838" s="80" t="str">
        <f t="shared" si="192"/>
        <v/>
      </c>
      <c r="M838" s="81" t="e">
        <f t="shared" si="182"/>
        <v>#VALUE!</v>
      </c>
      <c r="N838" s="81" t="e">
        <f t="shared" si="183"/>
        <v>#VALUE!</v>
      </c>
      <c r="O838" s="81" t="e">
        <f t="shared" si="184"/>
        <v>#VALUE!</v>
      </c>
      <c r="P838" s="82" t="e">
        <f t="shared" si="185"/>
        <v>#VALUE!</v>
      </c>
      <c r="Q838" s="82" t="e">
        <f t="shared" si="193"/>
        <v>#VALUE!</v>
      </c>
      <c r="R838" s="82" t="b">
        <f t="shared" si="194"/>
        <v>0</v>
      </c>
      <c r="S838" s="72" t="str">
        <f t="shared" si="186"/>
        <v/>
      </c>
      <c r="T838" s="81" t="e" cm="1">
        <f t="array" aca="1" ref="T838" ca="1">TEXT(RIGHT(10-RIGHT(SUM(INDEX(1*(MID(MID(C838,1,1)*2,ROW(INDIRECT("1:"&amp;LEN(MID(C838,1,1)*2))),1)),,))+MID(C838,2,1)+
SUM(INDEX(1*(MID(MID(C838,3,1)*2,ROW(INDIRECT("1:"&amp;LEN(MID(C838,3,1)*2))),1)),,))+MID(C838,4,1)+
SUM(INDEX(1*(MID(MID(C838,5,1)*2,ROW(INDIRECT("1:"&amp;LEN(MID(C838,5,1)*2))),1)),,))+MID(C838,6,1)+
SUM(INDEX(1*(MID(MID(C838,8,1)*2,ROW(INDIRECT("1:"&amp;LEN(MID(C838,8,1)*2))),1)),,))+MID(C838,9,1)+
SUM(INDEX(1*(MID(MID(C838,10,1)*2,ROW(INDIRECT("1:"&amp;LEN(MID(C838,10,1)*2))),1)),,)),1),1),"0")</f>
        <v>#VALUE!</v>
      </c>
      <c r="U838" s="81" t="str">
        <f t="shared" si="187"/>
        <v/>
      </c>
      <c r="V838" s="83" t="b">
        <f t="shared" si="188"/>
        <v>0</v>
      </c>
      <c r="W838" s="112" t="e">
        <f>IF(#REF!="",FALSE,IF(OR(X838&gt;Z838,X838&lt;Y838),TRUE,FALSE))</f>
        <v>#REF!</v>
      </c>
      <c r="X838" s="112">
        <f t="shared" si="189"/>
        <v>0</v>
      </c>
      <c r="Y838" s="114" t="e">
        <f>#REF!-3/30</f>
        <v>#REF!</v>
      </c>
      <c r="Z838" s="115" t="e">
        <f>#REF!+1/30</f>
        <v>#REF!</v>
      </c>
    </row>
    <row r="839" spans="1:26" s="30" customFormat="1" x14ac:dyDescent="0.25">
      <c r="A839" s="19">
        <v>824</v>
      </c>
      <c r="B839" s="20"/>
      <c r="C839" s="149"/>
      <c r="D839" s="1"/>
      <c r="E839" s="1"/>
      <c r="F839" s="173"/>
      <c r="G839" s="55"/>
      <c r="H839" s="116" t="str">
        <f t="shared" si="190"/>
        <v/>
      </c>
      <c r="I839" s="35" t="b">
        <f t="shared" si="180"/>
        <v>0</v>
      </c>
      <c r="J839" s="80" t="str">
        <f t="shared" si="181"/>
        <v/>
      </c>
      <c r="K839" s="29" t="b">
        <f t="shared" si="191"/>
        <v>0</v>
      </c>
      <c r="L839" s="80" t="str">
        <f t="shared" si="192"/>
        <v/>
      </c>
      <c r="M839" s="81" t="e">
        <f t="shared" si="182"/>
        <v>#VALUE!</v>
      </c>
      <c r="N839" s="81" t="e">
        <f t="shared" si="183"/>
        <v>#VALUE!</v>
      </c>
      <c r="O839" s="81" t="e">
        <f t="shared" si="184"/>
        <v>#VALUE!</v>
      </c>
      <c r="P839" s="82" t="e">
        <f t="shared" si="185"/>
        <v>#VALUE!</v>
      </c>
      <c r="Q839" s="82" t="e">
        <f t="shared" si="193"/>
        <v>#VALUE!</v>
      </c>
      <c r="R839" s="82" t="b">
        <f t="shared" si="194"/>
        <v>0</v>
      </c>
      <c r="S839" s="72" t="str">
        <f t="shared" si="186"/>
        <v/>
      </c>
      <c r="T839" s="81" t="e" cm="1">
        <f t="array" aca="1" ref="T839" ca="1">TEXT(RIGHT(10-RIGHT(SUM(INDEX(1*(MID(MID(C839,1,1)*2,ROW(INDIRECT("1:"&amp;LEN(MID(C839,1,1)*2))),1)),,))+MID(C839,2,1)+
SUM(INDEX(1*(MID(MID(C839,3,1)*2,ROW(INDIRECT("1:"&amp;LEN(MID(C839,3,1)*2))),1)),,))+MID(C839,4,1)+
SUM(INDEX(1*(MID(MID(C839,5,1)*2,ROW(INDIRECT("1:"&amp;LEN(MID(C839,5,1)*2))),1)),,))+MID(C839,6,1)+
SUM(INDEX(1*(MID(MID(C839,8,1)*2,ROW(INDIRECT("1:"&amp;LEN(MID(C839,8,1)*2))),1)),,))+MID(C839,9,1)+
SUM(INDEX(1*(MID(MID(C839,10,1)*2,ROW(INDIRECT("1:"&amp;LEN(MID(C839,10,1)*2))),1)),,)),1),1),"0")</f>
        <v>#VALUE!</v>
      </c>
      <c r="U839" s="81" t="str">
        <f t="shared" si="187"/>
        <v/>
      </c>
      <c r="V839" s="83" t="b">
        <f t="shared" si="188"/>
        <v>0</v>
      </c>
      <c r="W839" s="112" t="e">
        <f>IF(#REF!="",FALSE,IF(OR(X839&gt;Z839,X839&lt;Y839),TRUE,FALSE))</f>
        <v>#REF!</v>
      </c>
      <c r="X839" s="112">
        <f t="shared" si="189"/>
        <v>0</v>
      </c>
      <c r="Y839" s="114" t="e">
        <f>#REF!-3/30</f>
        <v>#REF!</v>
      </c>
      <c r="Z839" s="115" t="e">
        <f>#REF!+1/30</f>
        <v>#REF!</v>
      </c>
    </row>
    <row r="840" spans="1:26" s="30" customFormat="1" x14ac:dyDescent="0.25">
      <c r="A840" s="19">
        <v>825</v>
      </c>
      <c r="B840" s="20"/>
      <c r="C840" s="149"/>
      <c r="D840" s="1"/>
      <c r="E840" s="1"/>
      <c r="F840" s="173"/>
      <c r="G840" s="55"/>
      <c r="H840" s="116" t="str">
        <f t="shared" si="190"/>
        <v/>
      </c>
      <c r="I840" s="35" t="b">
        <f t="shared" si="180"/>
        <v>0</v>
      </c>
      <c r="J840" s="80" t="str">
        <f t="shared" si="181"/>
        <v/>
      </c>
      <c r="K840" s="29" t="b">
        <f t="shared" si="191"/>
        <v>0</v>
      </c>
      <c r="L840" s="80" t="str">
        <f t="shared" si="192"/>
        <v/>
      </c>
      <c r="M840" s="81" t="e">
        <f t="shared" si="182"/>
        <v>#VALUE!</v>
      </c>
      <c r="N840" s="81" t="e">
        <f t="shared" si="183"/>
        <v>#VALUE!</v>
      </c>
      <c r="O840" s="81" t="e">
        <f t="shared" si="184"/>
        <v>#VALUE!</v>
      </c>
      <c r="P840" s="82" t="e">
        <f t="shared" si="185"/>
        <v>#VALUE!</v>
      </c>
      <c r="Q840" s="82" t="e">
        <f t="shared" si="193"/>
        <v>#VALUE!</v>
      </c>
      <c r="R840" s="82" t="b">
        <f t="shared" si="194"/>
        <v>0</v>
      </c>
      <c r="S840" s="72" t="str">
        <f t="shared" si="186"/>
        <v/>
      </c>
      <c r="T840" s="81" t="e" cm="1">
        <f t="array" aca="1" ref="T840" ca="1">TEXT(RIGHT(10-RIGHT(SUM(INDEX(1*(MID(MID(C840,1,1)*2,ROW(INDIRECT("1:"&amp;LEN(MID(C840,1,1)*2))),1)),,))+MID(C840,2,1)+
SUM(INDEX(1*(MID(MID(C840,3,1)*2,ROW(INDIRECT("1:"&amp;LEN(MID(C840,3,1)*2))),1)),,))+MID(C840,4,1)+
SUM(INDEX(1*(MID(MID(C840,5,1)*2,ROW(INDIRECT("1:"&amp;LEN(MID(C840,5,1)*2))),1)),,))+MID(C840,6,1)+
SUM(INDEX(1*(MID(MID(C840,8,1)*2,ROW(INDIRECT("1:"&amp;LEN(MID(C840,8,1)*2))),1)),,))+MID(C840,9,1)+
SUM(INDEX(1*(MID(MID(C840,10,1)*2,ROW(INDIRECT("1:"&amp;LEN(MID(C840,10,1)*2))),1)),,)),1),1),"0")</f>
        <v>#VALUE!</v>
      </c>
      <c r="U840" s="81" t="str">
        <f t="shared" si="187"/>
        <v/>
      </c>
      <c r="V840" s="83" t="b">
        <f t="shared" si="188"/>
        <v>0</v>
      </c>
      <c r="W840" s="112" t="e">
        <f>IF(#REF!="",FALSE,IF(OR(X840&gt;Z840,X840&lt;Y840),TRUE,FALSE))</f>
        <v>#REF!</v>
      </c>
      <c r="X840" s="112">
        <f t="shared" si="189"/>
        <v>0</v>
      </c>
      <c r="Y840" s="114" t="e">
        <f>#REF!-3/30</f>
        <v>#REF!</v>
      </c>
      <c r="Z840" s="115" t="e">
        <f>#REF!+1/30</f>
        <v>#REF!</v>
      </c>
    </row>
    <row r="841" spans="1:26" s="30" customFormat="1" x14ac:dyDescent="0.25">
      <c r="A841" s="19">
        <v>826</v>
      </c>
      <c r="B841" s="20"/>
      <c r="C841" s="149"/>
      <c r="D841" s="1"/>
      <c r="E841" s="1"/>
      <c r="F841" s="173"/>
      <c r="G841" s="55"/>
      <c r="H841" s="116" t="str">
        <f t="shared" si="190"/>
        <v/>
      </c>
      <c r="I841" s="35" t="b">
        <f t="shared" si="180"/>
        <v>0</v>
      </c>
      <c r="J841" s="80" t="str">
        <f t="shared" si="181"/>
        <v/>
      </c>
      <c r="K841" s="29" t="b">
        <f t="shared" si="191"/>
        <v>0</v>
      </c>
      <c r="L841" s="80" t="str">
        <f t="shared" si="192"/>
        <v/>
      </c>
      <c r="M841" s="81" t="e">
        <f t="shared" si="182"/>
        <v>#VALUE!</v>
      </c>
      <c r="N841" s="81" t="e">
        <f t="shared" si="183"/>
        <v>#VALUE!</v>
      </c>
      <c r="O841" s="81" t="e">
        <f t="shared" si="184"/>
        <v>#VALUE!</v>
      </c>
      <c r="P841" s="82" t="e">
        <f t="shared" si="185"/>
        <v>#VALUE!</v>
      </c>
      <c r="Q841" s="82" t="e">
        <f t="shared" si="193"/>
        <v>#VALUE!</v>
      </c>
      <c r="R841" s="82" t="b">
        <f t="shared" si="194"/>
        <v>0</v>
      </c>
      <c r="S841" s="72" t="str">
        <f t="shared" si="186"/>
        <v/>
      </c>
      <c r="T841" s="81" t="e" cm="1">
        <f t="array" aca="1" ref="T841" ca="1">TEXT(RIGHT(10-RIGHT(SUM(INDEX(1*(MID(MID(C841,1,1)*2,ROW(INDIRECT("1:"&amp;LEN(MID(C841,1,1)*2))),1)),,))+MID(C841,2,1)+
SUM(INDEX(1*(MID(MID(C841,3,1)*2,ROW(INDIRECT("1:"&amp;LEN(MID(C841,3,1)*2))),1)),,))+MID(C841,4,1)+
SUM(INDEX(1*(MID(MID(C841,5,1)*2,ROW(INDIRECT("1:"&amp;LEN(MID(C841,5,1)*2))),1)),,))+MID(C841,6,1)+
SUM(INDEX(1*(MID(MID(C841,8,1)*2,ROW(INDIRECT("1:"&amp;LEN(MID(C841,8,1)*2))),1)),,))+MID(C841,9,1)+
SUM(INDEX(1*(MID(MID(C841,10,1)*2,ROW(INDIRECT("1:"&amp;LEN(MID(C841,10,1)*2))),1)),,)),1),1),"0")</f>
        <v>#VALUE!</v>
      </c>
      <c r="U841" s="81" t="str">
        <f t="shared" si="187"/>
        <v/>
      </c>
      <c r="V841" s="83" t="b">
        <f t="shared" si="188"/>
        <v>0</v>
      </c>
      <c r="W841" s="112" t="e">
        <f>IF(#REF!="",FALSE,IF(OR(X841&gt;Z841,X841&lt;Y841),TRUE,FALSE))</f>
        <v>#REF!</v>
      </c>
      <c r="X841" s="112">
        <f t="shared" si="189"/>
        <v>0</v>
      </c>
      <c r="Y841" s="114" t="e">
        <f>#REF!-3/30</f>
        <v>#REF!</v>
      </c>
      <c r="Z841" s="115" t="e">
        <f>#REF!+1/30</f>
        <v>#REF!</v>
      </c>
    </row>
    <row r="842" spans="1:26" s="30" customFormat="1" x14ac:dyDescent="0.25">
      <c r="A842" s="19">
        <v>827</v>
      </c>
      <c r="B842" s="20"/>
      <c r="C842" s="149"/>
      <c r="D842" s="1"/>
      <c r="E842" s="1"/>
      <c r="F842" s="173"/>
      <c r="G842" s="55"/>
      <c r="H842" s="116" t="str">
        <f t="shared" si="190"/>
        <v/>
      </c>
      <c r="I842" s="35" t="b">
        <f t="shared" si="180"/>
        <v>0</v>
      </c>
      <c r="J842" s="80" t="str">
        <f t="shared" si="181"/>
        <v/>
      </c>
      <c r="K842" s="29" t="b">
        <f t="shared" si="191"/>
        <v>0</v>
      </c>
      <c r="L842" s="80" t="str">
        <f t="shared" si="192"/>
        <v/>
      </c>
      <c r="M842" s="81" t="e">
        <f t="shared" si="182"/>
        <v>#VALUE!</v>
      </c>
      <c r="N842" s="81" t="e">
        <f t="shared" si="183"/>
        <v>#VALUE!</v>
      </c>
      <c r="O842" s="81" t="e">
        <f t="shared" si="184"/>
        <v>#VALUE!</v>
      </c>
      <c r="P842" s="82" t="e">
        <f t="shared" si="185"/>
        <v>#VALUE!</v>
      </c>
      <c r="Q842" s="82" t="e">
        <f t="shared" si="193"/>
        <v>#VALUE!</v>
      </c>
      <c r="R842" s="82" t="b">
        <f t="shared" si="194"/>
        <v>0</v>
      </c>
      <c r="S842" s="72" t="str">
        <f t="shared" si="186"/>
        <v/>
      </c>
      <c r="T842" s="81" t="e" cm="1">
        <f t="array" aca="1" ref="T842" ca="1">TEXT(RIGHT(10-RIGHT(SUM(INDEX(1*(MID(MID(C842,1,1)*2,ROW(INDIRECT("1:"&amp;LEN(MID(C842,1,1)*2))),1)),,))+MID(C842,2,1)+
SUM(INDEX(1*(MID(MID(C842,3,1)*2,ROW(INDIRECT("1:"&amp;LEN(MID(C842,3,1)*2))),1)),,))+MID(C842,4,1)+
SUM(INDEX(1*(MID(MID(C842,5,1)*2,ROW(INDIRECT("1:"&amp;LEN(MID(C842,5,1)*2))),1)),,))+MID(C842,6,1)+
SUM(INDEX(1*(MID(MID(C842,8,1)*2,ROW(INDIRECT("1:"&amp;LEN(MID(C842,8,1)*2))),1)),,))+MID(C842,9,1)+
SUM(INDEX(1*(MID(MID(C842,10,1)*2,ROW(INDIRECT("1:"&amp;LEN(MID(C842,10,1)*2))),1)),,)),1),1),"0")</f>
        <v>#VALUE!</v>
      </c>
      <c r="U842" s="81" t="str">
        <f t="shared" si="187"/>
        <v/>
      </c>
      <c r="V842" s="83" t="b">
        <f t="shared" si="188"/>
        <v>0</v>
      </c>
      <c r="W842" s="112" t="e">
        <f>IF(#REF!="",FALSE,IF(OR(X842&gt;Z842,X842&lt;Y842),TRUE,FALSE))</f>
        <v>#REF!</v>
      </c>
      <c r="X842" s="112">
        <f t="shared" si="189"/>
        <v>0</v>
      </c>
      <c r="Y842" s="114" t="e">
        <f>#REF!-3/30</f>
        <v>#REF!</v>
      </c>
      <c r="Z842" s="115" t="e">
        <f>#REF!+1/30</f>
        <v>#REF!</v>
      </c>
    </row>
    <row r="843" spans="1:26" s="30" customFormat="1" x14ac:dyDescent="0.25">
      <c r="A843" s="19">
        <v>828</v>
      </c>
      <c r="B843" s="20"/>
      <c r="C843" s="149"/>
      <c r="D843" s="1"/>
      <c r="E843" s="1"/>
      <c r="F843" s="173"/>
      <c r="G843" s="55"/>
      <c r="H843" s="116" t="str">
        <f t="shared" si="190"/>
        <v/>
      </c>
      <c r="I843" s="35" t="b">
        <f t="shared" si="180"/>
        <v>0</v>
      </c>
      <c r="J843" s="80" t="str">
        <f t="shared" si="181"/>
        <v/>
      </c>
      <c r="K843" s="29" t="b">
        <f t="shared" si="191"/>
        <v>0</v>
      </c>
      <c r="L843" s="80" t="str">
        <f t="shared" si="192"/>
        <v/>
      </c>
      <c r="M843" s="81" t="e">
        <f t="shared" si="182"/>
        <v>#VALUE!</v>
      </c>
      <c r="N843" s="81" t="e">
        <f t="shared" si="183"/>
        <v>#VALUE!</v>
      </c>
      <c r="O843" s="81" t="e">
        <f t="shared" si="184"/>
        <v>#VALUE!</v>
      </c>
      <c r="P843" s="82" t="e">
        <f t="shared" si="185"/>
        <v>#VALUE!</v>
      </c>
      <c r="Q843" s="82" t="e">
        <f t="shared" si="193"/>
        <v>#VALUE!</v>
      </c>
      <c r="R843" s="82" t="b">
        <f t="shared" si="194"/>
        <v>0</v>
      </c>
      <c r="S843" s="72" t="str">
        <f t="shared" si="186"/>
        <v/>
      </c>
      <c r="T843" s="81" t="e" cm="1">
        <f t="array" aca="1" ref="T843" ca="1">TEXT(RIGHT(10-RIGHT(SUM(INDEX(1*(MID(MID(C843,1,1)*2,ROW(INDIRECT("1:"&amp;LEN(MID(C843,1,1)*2))),1)),,))+MID(C843,2,1)+
SUM(INDEX(1*(MID(MID(C843,3,1)*2,ROW(INDIRECT("1:"&amp;LEN(MID(C843,3,1)*2))),1)),,))+MID(C843,4,1)+
SUM(INDEX(1*(MID(MID(C843,5,1)*2,ROW(INDIRECT("1:"&amp;LEN(MID(C843,5,1)*2))),1)),,))+MID(C843,6,1)+
SUM(INDEX(1*(MID(MID(C843,8,1)*2,ROW(INDIRECT("1:"&amp;LEN(MID(C843,8,1)*2))),1)),,))+MID(C843,9,1)+
SUM(INDEX(1*(MID(MID(C843,10,1)*2,ROW(INDIRECT("1:"&amp;LEN(MID(C843,10,1)*2))),1)),,)),1),1),"0")</f>
        <v>#VALUE!</v>
      </c>
      <c r="U843" s="81" t="str">
        <f t="shared" si="187"/>
        <v/>
      </c>
      <c r="V843" s="83" t="b">
        <f t="shared" si="188"/>
        <v>0</v>
      </c>
      <c r="W843" s="112" t="e">
        <f>IF(#REF!="",FALSE,IF(OR(X843&gt;Z843,X843&lt;Y843),TRUE,FALSE))</f>
        <v>#REF!</v>
      </c>
      <c r="X843" s="112">
        <f t="shared" si="189"/>
        <v>0</v>
      </c>
      <c r="Y843" s="114" t="e">
        <f>#REF!-3/30</f>
        <v>#REF!</v>
      </c>
      <c r="Z843" s="115" t="e">
        <f>#REF!+1/30</f>
        <v>#REF!</v>
      </c>
    </row>
    <row r="844" spans="1:26" s="30" customFormat="1" x14ac:dyDescent="0.25">
      <c r="A844" s="19">
        <v>829</v>
      </c>
      <c r="B844" s="20"/>
      <c r="C844" s="149"/>
      <c r="D844" s="1"/>
      <c r="E844" s="1"/>
      <c r="F844" s="173"/>
      <c r="G844" s="55"/>
      <c r="H844" s="116" t="str">
        <f t="shared" si="190"/>
        <v/>
      </c>
      <c r="I844" s="35" t="b">
        <f t="shared" si="180"/>
        <v>0</v>
      </c>
      <c r="J844" s="80" t="str">
        <f t="shared" si="181"/>
        <v/>
      </c>
      <c r="K844" s="29" t="b">
        <f t="shared" si="191"/>
        <v>0</v>
      </c>
      <c r="L844" s="80" t="str">
        <f t="shared" si="192"/>
        <v/>
      </c>
      <c r="M844" s="81" t="e">
        <f t="shared" si="182"/>
        <v>#VALUE!</v>
      </c>
      <c r="N844" s="81" t="e">
        <f t="shared" si="183"/>
        <v>#VALUE!</v>
      </c>
      <c r="O844" s="81" t="e">
        <f t="shared" si="184"/>
        <v>#VALUE!</v>
      </c>
      <c r="P844" s="82" t="e">
        <f t="shared" si="185"/>
        <v>#VALUE!</v>
      </c>
      <c r="Q844" s="82" t="e">
        <f t="shared" si="193"/>
        <v>#VALUE!</v>
      </c>
      <c r="R844" s="82" t="b">
        <f t="shared" si="194"/>
        <v>0</v>
      </c>
      <c r="S844" s="72" t="str">
        <f t="shared" si="186"/>
        <v/>
      </c>
      <c r="T844" s="81" t="e" cm="1">
        <f t="array" aca="1" ref="T844" ca="1">TEXT(RIGHT(10-RIGHT(SUM(INDEX(1*(MID(MID(C844,1,1)*2,ROW(INDIRECT("1:"&amp;LEN(MID(C844,1,1)*2))),1)),,))+MID(C844,2,1)+
SUM(INDEX(1*(MID(MID(C844,3,1)*2,ROW(INDIRECT("1:"&amp;LEN(MID(C844,3,1)*2))),1)),,))+MID(C844,4,1)+
SUM(INDEX(1*(MID(MID(C844,5,1)*2,ROW(INDIRECT("1:"&amp;LEN(MID(C844,5,1)*2))),1)),,))+MID(C844,6,1)+
SUM(INDEX(1*(MID(MID(C844,8,1)*2,ROW(INDIRECT("1:"&amp;LEN(MID(C844,8,1)*2))),1)),,))+MID(C844,9,1)+
SUM(INDEX(1*(MID(MID(C844,10,1)*2,ROW(INDIRECT("1:"&amp;LEN(MID(C844,10,1)*2))),1)),,)),1),1),"0")</f>
        <v>#VALUE!</v>
      </c>
      <c r="U844" s="81" t="str">
        <f t="shared" si="187"/>
        <v/>
      </c>
      <c r="V844" s="83" t="b">
        <f t="shared" si="188"/>
        <v>0</v>
      </c>
      <c r="W844" s="112" t="e">
        <f>IF(#REF!="",FALSE,IF(OR(X844&gt;Z844,X844&lt;Y844),TRUE,FALSE))</f>
        <v>#REF!</v>
      </c>
      <c r="X844" s="112">
        <f t="shared" si="189"/>
        <v>0</v>
      </c>
      <c r="Y844" s="114" t="e">
        <f>#REF!-3/30</f>
        <v>#REF!</v>
      </c>
      <c r="Z844" s="115" t="e">
        <f>#REF!+1/30</f>
        <v>#REF!</v>
      </c>
    </row>
    <row r="845" spans="1:26" s="30" customFormat="1" x14ac:dyDescent="0.25">
      <c r="A845" s="19">
        <v>830</v>
      </c>
      <c r="B845" s="20"/>
      <c r="C845" s="149"/>
      <c r="D845" s="1"/>
      <c r="E845" s="1"/>
      <c r="F845" s="173"/>
      <c r="G845" s="55"/>
      <c r="H845" s="116" t="str">
        <f t="shared" si="190"/>
        <v/>
      </c>
      <c r="I845" s="35" t="b">
        <f t="shared" si="180"/>
        <v>0</v>
      </c>
      <c r="J845" s="80" t="str">
        <f t="shared" si="181"/>
        <v/>
      </c>
      <c r="K845" s="29" t="b">
        <f t="shared" si="191"/>
        <v>0</v>
      </c>
      <c r="L845" s="80" t="str">
        <f t="shared" si="192"/>
        <v/>
      </c>
      <c r="M845" s="81" t="e">
        <f t="shared" si="182"/>
        <v>#VALUE!</v>
      </c>
      <c r="N845" s="81" t="e">
        <f t="shared" si="183"/>
        <v>#VALUE!</v>
      </c>
      <c r="O845" s="81" t="e">
        <f t="shared" si="184"/>
        <v>#VALUE!</v>
      </c>
      <c r="P845" s="82" t="e">
        <f t="shared" si="185"/>
        <v>#VALUE!</v>
      </c>
      <c r="Q845" s="82" t="e">
        <f t="shared" si="193"/>
        <v>#VALUE!</v>
      </c>
      <c r="R845" s="82" t="b">
        <f t="shared" si="194"/>
        <v>0</v>
      </c>
      <c r="S845" s="72" t="str">
        <f t="shared" si="186"/>
        <v/>
      </c>
      <c r="T845" s="81" t="e" cm="1">
        <f t="array" aca="1" ref="T845" ca="1">TEXT(RIGHT(10-RIGHT(SUM(INDEX(1*(MID(MID(C845,1,1)*2,ROW(INDIRECT("1:"&amp;LEN(MID(C845,1,1)*2))),1)),,))+MID(C845,2,1)+
SUM(INDEX(1*(MID(MID(C845,3,1)*2,ROW(INDIRECT("1:"&amp;LEN(MID(C845,3,1)*2))),1)),,))+MID(C845,4,1)+
SUM(INDEX(1*(MID(MID(C845,5,1)*2,ROW(INDIRECT("1:"&amp;LEN(MID(C845,5,1)*2))),1)),,))+MID(C845,6,1)+
SUM(INDEX(1*(MID(MID(C845,8,1)*2,ROW(INDIRECT("1:"&amp;LEN(MID(C845,8,1)*2))),1)),,))+MID(C845,9,1)+
SUM(INDEX(1*(MID(MID(C845,10,1)*2,ROW(INDIRECT("1:"&amp;LEN(MID(C845,10,1)*2))),1)),,)),1),1),"0")</f>
        <v>#VALUE!</v>
      </c>
      <c r="U845" s="81" t="str">
        <f t="shared" si="187"/>
        <v/>
      </c>
      <c r="V845" s="83" t="b">
        <f t="shared" si="188"/>
        <v>0</v>
      </c>
      <c r="W845" s="112" t="e">
        <f>IF(#REF!="",FALSE,IF(OR(X845&gt;Z845,X845&lt;Y845),TRUE,FALSE))</f>
        <v>#REF!</v>
      </c>
      <c r="X845" s="112">
        <f t="shared" si="189"/>
        <v>0</v>
      </c>
      <c r="Y845" s="114" t="e">
        <f>#REF!-3/30</f>
        <v>#REF!</v>
      </c>
      <c r="Z845" s="115" t="e">
        <f>#REF!+1/30</f>
        <v>#REF!</v>
      </c>
    </row>
    <row r="846" spans="1:26" s="30" customFormat="1" x14ac:dyDescent="0.25">
      <c r="A846" s="19">
        <v>831</v>
      </c>
      <c r="B846" s="20"/>
      <c r="C846" s="149"/>
      <c r="D846" s="1"/>
      <c r="E846" s="1"/>
      <c r="F846" s="173"/>
      <c r="G846" s="55"/>
      <c r="H846" s="116" t="str">
        <f t="shared" si="190"/>
        <v/>
      </c>
      <c r="I846" s="35" t="b">
        <f t="shared" si="180"/>
        <v>0</v>
      </c>
      <c r="J846" s="80" t="str">
        <f t="shared" si="181"/>
        <v/>
      </c>
      <c r="K846" s="29" t="b">
        <f t="shared" si="191"/>
        <v>0</v>
      </c>
      <c r="L846" s="80" t="str">
        <f t="shared" si="192"/>
        <v/>
      </c>
      <c r="M846" s="81" t="e">
        <f t="shared" si="182"/>
        <v>#VALUE!</v>
      </c>
      <c r="N846" s="81" t="e">
        <f t="shared" si="183"/>
        <v>#VALUE!</v>
      </c>
      <c r="O846" s="81" t="e">
        <f t="shared" si="184"/>
        <v>#VALUE!</v>
      </c>
      <c r="P846" s="82" t="e">
        <f t="shared" si="185"/>
        <v>#VALUE!</v>
      </c>
      <c r="Q846" s="82" t="e">
        <f t="shared" si="193"/>
        <v>#VALUE!</v>
      </c>
      <c r="R846" s="82" t="b">
        <f t="shared" si="194"/>
        <v>0</v>
      </c>
      <c r="S846" s="72" t="str">
        <f t="shared" si="186"/>
        <v/>
      </c>
      <c r="T846" s="81" t="e" cm="1">
        <f t="array" aca="1" ref="T846" ca="1">TEXT(RIGHT(10-RIGHT(SUM(INDEX(1*(MID(MID(C846,1,1)*2,ROW(INDIRECT("1:"&amp;LEN(MID(C846,1,1)*2))),1)),,))+MID(C846,2,1)+
SUM(INDEX(1*(MID(MID(C846,3,1)*2,ROW(INDIRECT("1:"&amp;LEN(MID(C846,3,1)*2))),1)),,))+MID(C846,4,1)+
SUM(INDEX(1*(MID(MID(C846,5,1)*2,ROW(INDIRECT("1:"&amp;LEN(MID(C846,5,1)*2))),1)),,))+MID(C846,6,1)+
SUM(INDEX(1*(MID(MID(C846,8,1)*2,ROW(INDIRECT("1:"&amp;LEN(MID(C846,8,1)*2))),1)),,))+MID(C846,9,1)+
SUM(INDEX(1*(MID(MID(C846,10,1)*2,ROW(INDIRECT("1:"&amp;LEN(MID(C846,10,1)*2))),1)),,)),1),1),"0")</f>
        <v>#VALUE!</v>
      </c>
      <c r="U846" s="81" t="str">
        <f t="shared" si="187"/>
        <v/>
      </c>
      <c r="V846" s="83" t="b">
        <f t="shared" si="188"/>
        <v>0</v>
      </c>
      <c r="W846" s="112" t="e">
        <f>IF(#REF!="",FALSE,IF(OR(X846&gt;Z846,X846&lt;Y846),TRUE,FALSE))</f>
        <v>#REF!</v>
      </c>
      <c r="X846" s="112">
        <f t="shared" si="189"/>
        <v>0</v>
      </c>
      <c r="Y846" s="114" t="e">
        <f>#REF!-3/30</f>
        <v>#REF!</v>
      </c>
      <c r="Z846" s="115" t="e">
        <f>#REF!+1/30</f>
        <v>#REF!</v>
      </c>
    </row>
    <row r="847" spans="1:26" s="30" customFormat="1" x14ac:dyDescent="0.25">
      <c r="A847" s="19">
        <v>832</v>
      </c>
      <c r="B847" s="20"/>
      <c r="C847" s="149"/>
      <c r="D847" s="1"/>
      <c r="E847" s="1"/>
      <c r="F847" s="173"/>
      <c r="G847" s="55"/>
      <c r="H847" s="116" t="str">
        <f t="shared" si="190"/>
        <v/>
      </c>
      <c r="I847" s="35" t="b">
        <f t="shared" si="180"/>
        <v>0</v>
      </c>
      <c r="J847" s="80" t="str">
        <f t="shared" si="181"/>
        <v/>
      </c>
      <c r="K847" s="29" t="b">
        <f t="shared" si="191"/>
        <v>0</v>
      </c>
      <c r="L847" s="80" t="str">
        <f t="shared" si="192"/>
        <v/>
      </c>
      <c r="M847" s="81" t="e">
        <f t="shared" si="182"/>
        <v>#VALUE!</v>
      </c>
      <c r="N847" s="81" t="e">
        <f t="shared" si="183"/>
        <v>#VALUE!</v>
      </c>
      <c r="O847" s="81" t="e">
        <f t="shared" si="184"/>
        <v>#VALUE!</v>
      </c>
      <c r="P847" s="82" t="e">
        <f t="shared" si="185"/>
        <v>#VALUE!</v>
      </c>
      <c r="Q847" s="82" t="e">
        <f t="shared" si="193"/>
        <v>#VALUE!</v>
      </c>
      <c r="R847" s="82" t="b">
        <f t="shared" si="194"/>
        <v>0</v>
      </c>
      <c r="S847" s="72" t="str">
        <f t="shared" si="186"/>
        <v/>
      </c>
      <c r="T847" s="81" t="e" cm="1">
        <f t="array" aca="1" ref="T847" ca="1">TEXT(RIGHT(10-RIGHT(SUM(INDEX(1*(MID(MID(C847,1,1)*2,ROW(INDIRECT("1:"&amp;LEN(MID(C847,1,1)*2))),1)),,))+MID(C847,2,1)+
SUM(INDEX(1*(MID(MID(C847,3,1)*2,ROW(INDIRECT("1:"&amp;LEN(MID(C847,3,1)*2))),1)),,))+MID(C847,4,1)+
SUM(INDEX(1*(MID(MID(C847,5,1)*2,ROW(INDIRECT("1:"&amp;LEN(MID(C847,5,1)*2))),1)),,))+MID(C847,6,1)+
SUM(INDEX(1*(MID(MID(C847,8,1)*2,ROW(INDIRECT("1:"&amp;LEN(MID(C847,8,1)*2))),1)),,))+MID(C847,9,1)+
SUM(INDEX(1*(MID(MID(C847,10,1)*2,ROW(INDIRECT("1:"&amp;LEN(MID(C847,10,1)*2))),1)),,)),1),1),"0")</f>
        <v>#VALUE!</v>
      </c>
      <c r="U847" s="81" t="str">
        <f t="shared" si="187"/>
        <v/>
      </c>
      <c r="V847" s="83" t="b">
        <f t="shared" si="188"/>
        <v>0</v>
      </c>
      <c r="W847" s="112" t="e">
        <f>IF(#REF!="",FALSE,IF(OR(X847&gt;Z847,X847&lt;Y847),TRUE,FALSE))</f>
        <v>#REF!</v>
      </c>
      <c r="X847" s="112">
        <f t="shared" si="189"/>
        <v>0</v>
      </c>
      <c r="Y847" s="114" t="e">
        <f>#REF!-3/30</f>
        <v>#REF!</v>
      </c>
      <c r="Z847" s="115" t="e">
        <f>#REF!+1/30</f>
        <v>#REF!</v>
      </c>
    </row>
    <row r="848" spans="1:26" s="30" customFormat="1" x14ac:dyDescent="0.25">
      <c r="A848" s="19">
        <v>833</v>
      </c>
      <c r="B848" s="20"/>
      <c r="C848" s="149"/>
      <c r="D848" s="1"/>
      <c r="E848" s="1"/>
      <c r="F848" s="173"/>
      <c r="G848" s="55"/>
      <c r="H848" s="116" t="str">
        <f t="shared" si="190"/>
        <v/>
      </c>
      <c r="I848" s="35" t="b">
        <f t="shared" ref="I848:I911" si="195">V848</f>
        <v>0</v>
      </c>
      <c r="J848" s="80" t="str">
        <f t="shared" ref="J848:J911" si="196">IF(I848,J$13,"")</f>
        <v/>
      </c>
      <c r="K848" s="29" t="b">
        <f t="shared" si="191"/>
        <v>0</v>
      </c>
      <c r="L848" s="80" t="str">
        <f t="shared" si="192"/>
        <v/>
      </c>
      <c r="M848" s="81" t="e">
        <f t="shared" ref="M848:M911" si="197">VALUE(LEFT(C848,2))</f>
        <v>#VALUE!</v>
      </c>
      <c r="N848" s="81" t="e">
        <f t="shared" ref="N848:N911" si="198">VALUE(MID(C848,3,2))</f>
        <v>#VALUE!</v>
      </c>
      <c r="O848" s="81" t="e">
        <f t="shared" ref="O848:O911" si="199">TEXT(IF(VALUE(MID(C848,5,2))&gt;31,MID(C848,5,2)-60,VALUE(MID(C848,5,2))),"00")</f>
        <v>#VALUE!</v>
      </c>
      <c r="P848" s="82" t="e">
        <f t="shared" ref="P848:P911" si="200">DATEVALUE(IF(VALUE(LEFT(C848,2))&lt;20,20,19)&amp;TEXT(M848,"00")&amp;"/"&amp;N848&amp;"/"&amp;O848)</f>
        <v>#VALUE!</v>
      </c>
      <c r="Q848" s="82" t="e">
        <f t="shared" si="193"/>
        <v>#VALUE!</v>
      </c>
      <c r="R848" s="82" t="b">
        <f t="shared" si="194"/>
        <v>0</v>
      </c>
      <c r="S848" s="72" t="str">
        <f t="shared" ref="S848:S911" si="201">RIGHT(C848,1)</f>
        <v/>
      </c>
      <c r="T848" s="81" t="e" cm="1">
        <f t="array" aca="1" ref="T848" ca="1">TEXT(RIGHT(10-RIGHT(SUM(INDEX(1*(MID(MID(C848,1,1)*2,ROW(INDIRECT("1:"&amp;LEN(MID(C848,1,1)*2))),1)),,))+MID(C848,2,1)+
SUM(INDEX(1*(MID(MID(C848,3,1)*2,ROW(INDIRECT("1:"&amp;LEN(MID(C848,3,1)*2))),1)),,))+MID(C848,4,1)+
SUM(INDEX(1*(MID(MID(C848,5,1)*2,ROW(INDIRECT("1:"&amp;LEN(MID(C848,5,1)*2))),1)),,))+MID(C848,6,1)+
SUM(INDEX(1*(MID(MID(C848,8,1)*2,ROW(INDIRECT("1:"&amp;LEN(MID(C848,8,1)*2))),1)),,))+MID(C848,9,1)+
SUM(INDEX(1*(MID(MID(C848,10,1)*2,ROW(INDIRECT("1:"&amp;LEN(MID(C848,10,1)*2))),1)),,)),1),1),"0")</f>
        <v>#VALUE!</v>
      </c>
      <c r="U848" s="81" t="str">
        <f t="shared" ref="U848:U911" si="202">IF(C848="","",T848=S848)</f>
        <v/>
      </c>
      <c r="V848" s="83" t="b">
        <f t="shared" ref="V848:V911" si="203">IFERROR(NOT(IF(C848&lt;&gt;"",AND(R848,U848),TRUE)),TRUE)</f>
        <v>0</v>
      </c>
      <c r="W848" s="112" t="e">
        <f>IF(#REF!="",FALSE,IF(OR(X848&gt;Z848,X848&lt;Y848),TRUE,FALSE))</f>
        <v>#REF!</v>
      </c>
      <c r="X848" s="112">
        <f t="shared" ref="X848:X911" si="204">(E848-D848)/30</f>
        <v>0</v>
      </c>
      <c r="Y848" s="114" t="e">
        <f>#REF!-3/30</f>
        <v>#REF!</v>
      </c>
      <c r="Z848" s="115" t="e">
        <f>#REF!+1/30</f>
        <v>#REF!</v>
      </c>
    </row>
    <row r="849" spans="1:26" s="30" customFormat="1" x14ac:dyDescent="0.25">
      <c r="A849" s="19">
        <v>834</v>
      </c>
      <c r="B849" s="20"/>
      <c r="C849" s="149"/>
      <c r="D849" s="1"/>
      <c r="E849" s="1"/>
      <c r="F849" s="173"/>
      <c r="G849" s="55"/>
      <c r="H849" s="116" t="str">
        <f t="shared" ref="H849:H912" si="205">IF(J849="","",J849&amp;". ")&amp;IF(L849="","",L849&amp;". ")</f>
        <v/>
      </c>
      <c r="I849" s="35" t="b">
        <f t="shared" si="195"/>
        <v>0</v>
      </c>
      <c r="J849" s="80" t="str">
        <f t="shared" si="196"/>
        <v/>
      </c>
      <c r="K849" s="29" t="b">
        <f t="shared" ref="K849:K912" si="206">IF(COUNTA(D849:E849)&gt;1,E849&lt;D849,FALSE)</f>
        <v>0</v>
      </c>
      <c r="L849" s="80" t="str">
        <f t="shared" ref="L849:L912" si="207">IF(K849,L$13,"")</f>
        <v/>
      </c>
      <c r="M849" s="81" t="e">
        <f t="shared" si="197"/>
        <v>#VALUE!</v>
      </c>
      <c r="N849" s="81" t="e">
        <f t="shared" si="198"/>
        <v>#VALUE!</v>
      </c>
      <c r="O849" s="81" t="e">
        <f t="shared" si="199"/>
        <v>#VALUE!</v>
      </c>
      <c r="P849" s="82" t="e">
        <f t="shared" si="200"/>
        <v>#VALUE!</v>
      </c>
      <c r="Q849" s="82" t="e">
        <f t="shared" ref="Q849:Q912" si="208">DATE(M849,N849,O849)</f>
        <v>#VALUE!</v>
      </c>
      <c r="R849" s="82" t="b">
        <f t="shared" si="194"/>
        <v>0</v>
      </c>
      <c r="S849" s="72" t="str">
        <f t="shared" si="201"/>
        <v/>
      </c>
      <c r="T849" s="81" t="e" cm="1">
        <f t="array" aca="1" ref="T849" ca="1">TEXT(RIGHT(10-RIGHT(SUM(INDEX(1*(MID(MID(C849,1,1)*2,ROW(INDIRECT("1:"&amp;LEN(MID(C849,1,1)*2))),1)),,))+MID(C849,2,1)+
SUM(INDEX(1*(MID(MID(C849,3,1)*2,ROW(INDIRECT("1:"&amp;LEN(MID(C849,3,1)*2))),1)),,))+MID(C849,4,1)+
SUM(INDEX(1*(MID(MID(C849,5,1)*2,ROW(INDIRECT("1:"&amp;LEN(MID(C849,5,1)*2))),1)),,))+MID(C849,6,1)+
SUM(INDEX(1*(MID(MID(C849,8,1)*2,ROW(INDIRECT("1:"&amp;LEN(MID(C849,8,1)*2))),1)),,))+MID(C849,9,1)+
SUM(INDEX(1*(MID(MID(C849,10,1)*2,ROW(INDIRECT("1:"&amp;LEN(MID(C849,10,1)*2))),1)),,)),1),1),"0")</f>
        <v>#VALUE!</v>
      </c>
      <c r="U849" s="81" t="str">
        <f t="shared" si="202"/>
        <v/>
      </c>
      <c r="V849" s="83" t="b">
        <f t="shared" si="203"/>
        <v>0</v>
      </c>
      <c r="W849" s="112" t="e">
        <f>IF(#REF!="",FALSE,IF(OR(X849&gt;Z849,X849&lt;Y849),TRUE,FALSE))</f>
        <v>#REF!</v>
      </c>
      <c r="X849" s="112">
        <f t="shared" si="204"/>
        <v>0</v>
      </c>
      <c r="Y849" s="114" t="e">
        <f>#REF!-3/30</f>
        <v>#REF!</v>
      </c>
      <c r="Z849" s="115" t="e">
        <f>#REF!+1/30</f>
        <v>#REF!</v>
      </c>
    </row>
    <row r="850" spans="1:26" s="30" customFormat="1" x14ac:dyDescent="0.25">
      <c r="A850" s="19">
        <v>835</v>
      </c>
      <c r="B850" s="20"/>
      <c r="C850" s="149"/>
      <c r="D850" s="1"/>
      <c r="E850" s="1"/>
      <c r="F850" s="173"/>
      <c r="G850" s="55"/>
      <c r="H850" s="116" t="str">
        <f t="shared" si="205"/>
        <v/>
      </c>
      <c r="I850" s="35" t="b">
        <f t="shared" si="195"/>
        <v>0</v>
      </c>
      <c r="J850" s="80" t="str">
        <f t="shared" si="196"/>
        <v/>
      </c>
      <c r="K850" s="29" t="b">
        <f t="shared" si="206"/>
        <v>0</v>
      </c>
      <c r="L850" s="80" t="str">
        <f t="shared" si="207"/>
        <v/>
      </c>
      <c r="M850" s="81" t="e">
        <f t="shared" si="197"/>
        <v>#VALUE!</v>
      </c>
      <c r="N850" s="81" t="e">
        <f t="shared" si="198"/>
        <v>#VALUE!</v>
      </c>
      <c r="O850" s="81" t="e">
        <f t="shared" si="199"/>
        <v>#VALUE!</v>
      </c>
      <c r="P850" s="82" t="e">
        <f t="shared" si="200"/>
        <v>#VALUE!</v>
      </c>
      <c r="Q850" s="82" t="e">
        <f t="shared" si="208"/>
        <v>#VALUE!</v>
      </c>
      <c r="R850" s="82" t="b">
        <f t="shared" ref="R850:R913" si="209">NOT(ISERR(AND(N850&lt;13,VALUE(O850)&lt;31,P850=Q850)))</f>
        <v>0</v>
      </c>
      <c r="S850" s="72" t="str">
        <f t="shared" si="201"/>
        <v/>
      </c>
      <c r="T850" s="81" t="e" cm="1">
        <f t="array" aca="1" ref="T850" ca="1">TEXT(RIGHT(10-RIGHT(SUM(INDEX(1*(MID(MID(C850,1,1)*2,ROW(INDIRECT("1:"&amp;LEN(MID(C850,1,1)*2))),1)),,))+MID(C850,2,1)+
SUM(INDEX(1*(MID(MID(C850,3,1)*2,ROW(INDIRECT("1:"&amp;LEN(MID(C850,3,1)*2))),1)),,))+MID(C850,4,1)+
SUM(INDEX(1*(MID(MID(C850,5,1)*2,ROW(INDIRECT("1:"&amp;LEN(MID(C850,5,1)*2))),1)),,))+MID(C850,6,1)+
SUM(INDEX(1*(MID(MID(C850,8,1)*2,ROW(INDIRECT("1:"&amp;LEN(MID(C850,8,1)*2))),1)),,))+MID(C850,9,1)+
SUM(INDEX(1*(MID(MID(C850,10,1)*2,ROW(INDIRECT("1:"&amp;LEN(MID(C850,10,1)*2))),1)),,)),1),1),"0")</f>
        <v>#VALUE!</v>
      </c>
      <c r="U850" s="81" t="str">
        <f t="shared" si="202"/>
        <v/>
      </c>
      <c r="V850" s="83" t="b">
        <f t="shared" si="203"/>
        <v>0</v>
      </c>
      <c r="W850" s="112" t="e">
        <f>IF(#REF!="",FALSE,IF(OR(X850&gt;Z850,X850&lt;Y850),TRUE,FALSE))</f>
        <v>#REF!</v>
      </c>
      <c r="X850" s="112">
        <f t="shared" si="204"/>
        <v>0</v>
      </c>
      <c r="Y850" s="114" t="e">
        <f>#REF!-3/30</f>
        <v>#REF!</v>
      </c>
      <c r="Z850" s="115" t="e">
        <f>#REF!+1/30</f>
        <v>#REF!</v>
      </c>
    </row>
    <row r="851" spans="1:26" s="30" customFormat="1" x14ac:dyDescent="0.25">
      <c r="A851" s="19">
        <v>836</v>
      </c>
      <c r="B851" s="20"/>
      <c r="C851" s="149"/>
      <c r="D851" s="1"/>
      <c r="E851" s="1"/>
      <c r="F851" s="173"/>
      <c r="G851" s="55"/>
      <c r="H851" s="116" t="str">
        <f t="shared" si="205"/>
        <v/>
      </c>
      <c r="I851" s="35" t="b">
        <f t="shared" si="195"/>
        <v>0</v>
      </c>
      <c r="J851" s="80" t="str">
        <f t="shared" si="196"/>
        <v/>
      </c>
      <c r="K851" s="29" t="b">
        <f t="shared" si="206"/>
        <v>0</v>
      </c>
      <c r="L851" s="80" t="str">
        <f t="shared" si="207"/>
        <v/>
      </c>
      <c r="M851" s="81" t="e">
        <f t="shared" si="197"/>
        <v>#VALUE!</v>
      </c>
      <c r="N851" s="81" t="e">
        <f t="shared" si="198"/>
        <v>#VALUE!</v>
      </c>
      <c r="O851" s="81" t="e">
        <f t="shared" si="199"/>
        <v>#VALUE!</v>
      </c>
      <c r="P851" s="82" t="e">
        <f t="shared" si="200"/>
        <v>#VALUE!</v>
      </c>
      <c r="Q851" s="82" t="e">
        <f t="shared" si="208"/>
        <v>#VALUE!</v>
      </c>
      <c r="R851" s="82" t="b">
        <f t="shared" si="209"/>
        <v>0</v>
      </c>
      <c r="S851" s="72" t="str">
        <f t="shared" si="201"/>
        <v/>
      </c>
      <c r="T851" s="81" t="e" cm="1">
        <f t="array" aca="1" ref="T851" ca="1">TEXT(RIGHT(10-RIGHT(SUM(INDEX(1*(MID(MID(C851,1,1)*2,ROW(INDIRECT("1:"&amp;LEN(MID(C851,1,1)*2))),1)),,))+MID(C851,2,1)+
SUM(INDEX(1*(MID(MID(C851,3,1)*2,ROW(INDIRECT("1:"&amp;LEN(MID(C851,3,1)*2))),1)),,))+MID(C851,4,1)+
SUM(INDEX(1*(MID(MID(C851,5,1)*2,ROW(INDIRECT("1:"&amp;LEN(MID(C851,5,1)*2))),1)),,))+MID(C851,6,1)+
SUM(INDEX(1*(MID(MID(C851,8,1)*2,ROW(INDIRECT("1:"&amp;LEN(MID(C851,8,1)*2))),1)),,))+MID(C851,9,1)+
SUM(INDEX(1*(MID(MID(C851,10,1)*2,ROW(INDIRECT("1:"&amp;LEN(MID(C851,10,1)*2))),1)),,)),1),1),"0")</f>
        <v>#VALUE!</v>
      </c>
      <c r="U851" s="81" t="str">
        <f t="shared" si="202"/>
        <v/>
      </c>
      <c r="V851" s="83" t="b">
        <f t="shared" si="203"/>
        <v>0</v>
      </c>
      <c r="W851" s="112" t="e">
        <f>IF(#REF!="",FALSE,IF(OR(X851&gt;Z851,X851&lt;Y851),TRUE,FALSE))</f>
        <v>#REF!</v>
      </c>
      <c r="X851" s="112">
        <f t="shared" si="204"/>
        <v>0</v>
      </c>
      <c r="Y851" s="114" t="e">
        <f>#REF!-3/30</f>
        <v>#REF!</v>
      </c>
      <c r="Z851" s="115" t="e">
        <f>#REF!+1/30</f>
        <v>#REF!</v>
      </c>
    </row>
    <row r="852" spans="1:26" s="30" customFormat="1" x14ac:dyDescent="0.25">
      <c r="A852" s="19">
        <v>837</v>
      </c>
      <c r="B852" s="20"/>
      <c r="C852" s="149"/>
      <c r="D852" s="1"/>
      <c r="E852" s="1"/>
      <c r="F852" s="173"/>
      <c r="G852" s="55"/>
      <c r="H852" s="116" t="str">
        <f t="shared" si="205"/>
        <v/>
      </c>
      <c r="I852" s="35" t="b">
        <f t="shared" si="195"/>
        <v>0</v>
      </c>
      <c r="J852" s="80" t="str">
        <f t="shared" si="196"/>
        <v/>
      </c>
      <c r="K852" s="29" t="b">
        <f t="shared" si="206"/>
        <v>0</v>
      </c>
      <c r="L852" s="80" t="str">
        <f t="shared" si="207"/>
        <v/>
      </c>
      <c r="M852" s="81" t="e">
        <f t="shared" si="197"/>
        <v>#VALUE!</v>
      </c>
      <c r="N852" s="81" t="e">
        <f t="shared" si="198"/>
        <v>#VALUE!</v>
      </c>
      <c r="O852" s="81" t="e">
        <f t="shared" si="199"/>
        <v>#VALUE!</v>
      </c>
      <c r="P852" s="82" t="e">
        <f t="shared" si="200"/>
        <v>#VALUE!</v>
      </c>
      <c r="Q852" s="82" t="e">
        <f t="shared" si="208"/>
        <v>#VALUE!</v>
      </c>
      <c r="R852" s="82" t="b">
        <f t="shared" si="209"/>
        <v>0</v>
      </c>
      <c r="S852" s="72" t="str">
        <f t="shared" si="201"/>
        <v/>
      </c>
      <c r="T852" s="81" t="e" cm="1">
        <f t="array" aca="1" ref="T852" ca="1">TEXT(RIGHT(10-RIGHT(SUM(INDEX(1*(MID(MID(C852,1,1)*2,ROW(INDIRECT("1:"&amp;LEN(MID(C852,1,1)*2))),1)),,))+MID(C852,2,1)+
SUM(INDEX(1*(MID(MID(C852,3,1)*2,ROW(INDIRECT("1:"&amp;LEN(MID(C852,3,1)*2))),1)),,))+MID(C852,4,1)+
SUM(INDEX(1*(MID(MID(C852,5,1)*2,ROW(INDIRECT("1:"&amp;LEN(MID(C852,5,1)*2))),1)),,))+MID(C852,6,1)+
SUM(INDEX(1*(MID(MID(C852,8,1)*2,ROW(INDIRECT("1:"&amp;LEN(MID(C852,8,1)*2))),1)),,))+MID(C852,9,1)+
SUM(INDEX(1*(MID(MID(C852,10,1)*2,ROW(INDIRECT("1:"&amp;LEN(MID(C852,10,1)*2))),1)),,)),1),1),"0")</f>
        <v>#VALUE!</v>
      </c>
      <c r="U852" s="81" t="str">
        <f t="shared" si="202"/>
        <v/>
      </c>
      <c r="V852" s="83" t="b">
        <f t="shared" si="203"/>
        <v>0</v>
      </c>
      <c r="W852" s="112" t="e">
        <f>IF(#REF!="",FALSE,IF(OR(X852&gt;Z852,X852&lt;Y852),TRUE,FALSE))</f>
        <v>#REF!</v>
      </c>
      <c r="X852" s="112">
        <f t="shared" si="204"/>
        <v>0</v>
      </c>
      <c r="Y852" s="114" t="e">
        <f>#REF!-3/30</f>
        <v>#REF!</v>
      </c>
      <c r="Z852" s="115" t="e">
        <f>#REF!+1/30</f>
        <v>#REF!</v>
      </c>
    </row>
    <row r="853" spans="1:26" s="30" customFormat="1" x14ac:dyDescent="0.25">
      <c r="A853" s="19">
        <v>838</v>
      </c>
      <c r="B853" s="20"/>
      <c r="C853" s="149"/>
      <c r="D853" s="1"/>
      <c r="E853" s="1"/>
      <c r="F853" s="173"/>
      <c r="G853" s="55"/>
      <c r="H853" s="116" t="str">
        <f t="shared" si="205"/>
        <v/>
      </c>
      <c r="I853" s="35" t="b">
        <f t="shared" si="195"/>
        <v>0</v>
      </c>
      <c r="J853" s="80" t="str">
        <f t="shared" si="196"/>
        <v/>
      </c>
      <c r="K853" s="29" t="b">
        <f t="shared" si="206"/>
        <v>0</v>
      </c>
      <c r="L853" s="80" t="str">
        <f t="shared" si="207"/>
        <v/>
      </c>
      <c r="M853" s="81" t="e">
        <f t="shared" si="197"/>
        <v>#VALUE!</v>
      </c>
      <c r="N853" s="81" t="e">
        <f t="shared" si="198"/>
        <v>#VALUE!</v>
      </c>
      <c r="O853" s="81" t="e">
        <f t="shared" si="199"/>
        <v>#VALUE!</v>
      </c>
      <c r="P853" s="82" t="e">
        <f t="shared" si="200"/>
        <v>#VALUE!</v>
      </c>
      <c r="Q853" s="82" t="e">
        <f t="shared" si="208"/>
        <v>#VALUE!</v>
      </c>
      <c r="R853" s="82" t="b">
        <f t="shared" si="209"/>
        <v>0</v>
      </c>
      <c r="S853" s="72" t="str">
        <f t="shared" si="201"/>
        <v/>
      </c>
      <c r="T853" s="81" t="e" cm="1">
        <f t="array" aca="1" ref="T853" ca="1">TEXT(RIGHT(10-RIGHT(SUM(INDEX(1*(MID(MID(C853,1,1)*2,ROW(INDIRECT("1:"&amp;LEN(MID(C853,1,1)*2))),1)),,))+MID(C853,2,1)+
SUM(INDEX(1*(MID(MID(C853,3,1)*2,ROW(INDIRECT("1:"&amp;LEN(MID(C853,3,1)*2))),1)),,))+MID(C853,4,1)+
SUM(INDEX(1*(MID(MID(C853,5,1)*2,ROW(INDIRECT("1:"&amp;LEN(MID(C853,5,1)*2))),1)),,))+MID(C853,6,1)+
SUM(INDEX(1*(MID(MID(C853,8,1)*2,ROW(INDIRECT("1:"&amp;LEN(MID(C853,8,1)*2))),1)),,))+MID(C853,9,1)+
SUM(INDEX(1*(MID(MID(C853,10,1)*2,ROW(INDIRECT("1:"&amp;LEN(MID(C853,10,1)*2))),1)),,)),1),1),"0")</f>
        <v>#VALUE!</v>
      </c>
      <c r="U853" s="81" t="str">
        <f t="shared" si="202"/>
        <v/>
      </c>
      <c r="V853" s="83" t="b">
        <f t="shared" si="203"/>
        <v>0</v>
      </c>
      <c r="W853" s="112" t="e">
        <f>IF(#REF!="",FALSE,IF(OR(X853&gt;Z853,X853&lt;Y853),TRUE,FALSE))</f>
        <v>#REF!</v>
      </c>
      <c r="X853" s="112">
        <f t="shared" si="204"/>
        <v>0</v>
      </c>
      <c r="Y853" s="114" t="e">
        <f>#REF!-3/30</f>
        <v>#REF!</v>
      </c>
      <c r="Z853" s="115" t="e">
        <f>#REF!+1/30</f>
        <v>#REF!</v>
      </c>
    </row>
    <row r="854" spans="1:26" s="30" customFormat="1" x14ac:dyDescent="0.25">
      <c r="A854" s="19">
        <v>839</v>
      </c>
      <c r="B854" s="20"/>
      <c r="C854" s="149"/>
      <c r="D854" s="1"/>
      <c r="E854" s="1"/>
      <c r="F854" s="173"/>
      <c r="G854" s="55"/>
      <c r="H854" s="116" t="str">
        <f t="shared" si="205"/>
        <v/>
      </c>
      <c r="I854" s="35" t="b">
        <f t="shared" si="195"/>
        <v>0</v>
      </c>
      <c r="J854" s="80" t="str">
        <f t="shared" si="196"/>
        <v/>
      </c>
      <c r="K854" s="29" t="b">
        <f t="shared" si="206"/>
        <v>0</v>
      </c>
      <c r="L854" s="80" t="str">
        <f t="shared" si="207"/>
        <v/>
      </c>
      <c r="M854" s="81" t="e">
        <f t="shared" si="197"/>
        <v>#VALUE!</v>
      </c>
      <c r="N854" s="81" t="e">
        <f t="shared" si="198"/>
        <v>#VALUE!</v>
      </c>
      <c r="O854" s="81" t="e">
        <f t="shared" si="199"/>
        <v>#VALUE!</v>
      </c>
      <c r="P854" s="82" t="e">
        <f t="shared" si="200"/>
        <v>#VALUE!</v>
      </c>
      <c r="Q854" s="82" t="e">
        <f t="shared" si="208"/>
        <v>#VALUE!</v>
      </c>
      <c r="R854" s="82" t="b">
        <f t="shared" si="209"/>
        <v>0</v>
      </c>
      <c r="S854" s="72" t="str">
        <f t="shared" si="201"/>
        <v/>
      </c>
      <c r="T854" s="81" t="e" cm="1">
        <f t="array" aca="1" ref="T854" ca="1">TEXT(RIGHT(10-RIGHT(SUM(INDEX(1*(MID(MID(C854,1,1)*2,ROW(INDIRECT("1:"&amp;LEN(MID(C854,1,1)*2))),1)),,))+MID(C854,2,1)+
SUM(INDEX(1*(MID(MID(C854,3,1)*2,ROW(INDIRECT("1:"&amp;LEN(MID(C854,3,1)*2))),1)),,))+MID(C854,4,1)+
SUM(INDEX(1*(MID(MID(C854,5,1)*2,ROW(INDIRECT("1:"&amp;LEN(MID(C854,5,1)*2))),1)),,))+MID(C854,6,1)+
SUM(INDEX(1*(MID(MID(C854,8,1)*2,ROW(INDIRECT("1:"&amp;LEN(MID(C854,8,1)*2))),1)),,))+MID(C854,9,1)+
SUM(INDEX(1*(MID(MID(C854,10,1)*2,ROW(INDIRECT("1:"&amp;LEN(MID(C854,10,1)*2))),1)),,)),1),1),"0")</f>
        <v>#VALUE!</v>
      </c>
      <c r="U854" s="81" t="str">
        <f t="shared" si="202"/>
        <v/>
      </c>
      <c r="V854" s="83" t="b">
        <f t="shared" si="203"/>
        <v>0</v>
      </c>
      <c r="W854" s="112" t="e">
        <f>IF(#REF!="",FALSE,IF(OR(X854&gt;Z854,X854&lt;Y854),TRUE,FALSE))</f>
        <v>#REF!</v>
      </c>
      <c r="X854" s="112">
        <f t="shared" si="204"/>
        <v>0</v>
      </c>
      <c r="Y854" s="114" t="e">
        <f>#REF!-3/30</f>
        <v>#REF!</v>
      </c>
      <c r="Z854" s="115" t="e">
        <f>#REF!+1/30</f>
        <v>#REF!</v>
      </c>
    </row>
    <row r="855" spans="1:26" s="30" customFormat="1" x14ac:dyDescent="0.25">
      <c r="A855" s="19">
        <v>840</v>
      </c>
      <c r="B855" s="20"/>
      <c r="C855" s="149"/>
      <c r="D855" s="1"/>
      <c r="E855" s="1"/>
      <c r="F855" s="173"/>
      <c r="G855" s="55"/>
      <c r="H855" s="116" t="str">
        <f t="shared" si="205"/>
        <v/>
      </c>
      <c r="I855" s="35" t="b">
        <f t="shared" si="195"/>
        <v>0</v>
      </c>
      <c r="J855" s="80" t="str">
        <f t="shared" si="196"/>
        <v/>
      </c>
      <c r="K855" s="29" t="b">
        <f t="shared" si="206"/>
        <v>0</v>
      </c>
      <c r="L855" s="80" t="str">
        <f t="shared" si="207"/>
        <v/>
      </c>
      <c r="M855" s="81" t="e">
        <f t="shared" si="197"/>
        <v>#VALUE!</v>
      </c>
      <c r="N855" s="81" t="e">
        <f t="shared" si="198"/>
        <v>#VALUE!</v>
      </c>
      <c r="O855" s="81" t="e">
        <f t="shared" si="199"/>
        <v>#VALUE!</v>
      </c>
      <c r="P855" s="82" t="e">
        <f t="shared" si="200"/>
        <v>#VALUE!</v>
      </c>
      <c r="Q855" s="82" t="e">
        <f t="shared" si="208"/>
        <v>#VALUE!</v>
      </c>
      <c r="R855" s="82" t="b">
        <f t="shared" si="209"/>
        <v>0</v>
      </c>
      <c r="S855" s="72" t="str">
        <f t="shared" si="201"/>
        <v/>
      </c>
      <c r="T855" s="81" t="e" cm="1">
        <f t="array" aca="1" ref="T855" ca="1">TEXT(RIGHT(10-RIGHT(SUM(INDEX(1*(MID(MID(C855,1,1)*2,ROW(INDIRECT("1:"&amp;LEN(MID(C855,1,1)*2))),1)),,))+MID(C855,2,1)+
SUM(INDEX(1*(MID(MID(C855,3,1)*2,ROW(INDIRECT("1:"&amp;LEN(MID(C855,3,1)*2))),1)),,))+MID(C855,4,1)+
SUM(INDEX(1*(MID(MID(C855,5,1)*2,ROW(INDIRECT("1:"&amp;LEN(MID(C855,5,1)*2))),1)),,))+MID(C855,6,1)+
SUM(INDEX(1*(MID(MID(C855,8,1)*2,ROW(INDIRECT("1:"&amp;LEN(MID(C855,8,1)*2))),1)),,))+MID(C855,9,1)+
SUM(INDEX(1*(MID(MID(C855,10,1)*2,ROW(INDIRECT("1:"&amp;LEN(MID(C855,10,1)*2))),1)),,)),1),1),"0")</f>
        <v>#VALUE!</v>
      </c>
      <c r="U855" s="81" t="str">
        <f t="shared" si="202"/>
        <v/>
      </c>
      <c r="V855" s="83" t="b">
        <f t="shared" si="203"/>
        <v>0</v>
      </c>
      <c r="W855" s="112" t="e">
        <f>IF(#REF!="",FALSE,IF(OR(X855&gt;Z855,X855&lt;Y855),TRUE,FALSE))</f>
        <v>#REF!</v>
      </c>
      <c r="X855" s="112">
        <f t="shared" si="204"/>
        <v>0</v>
      </c>
      <c r="Y855" s="114" t="e">
        <f>#REF!-3/30</f>
        <v>#REF!</v>
      </c>
      <c r="Z855" s="115" t="e">
        <f>#REF!+1/30</f>
        <v>#REF!</v>
      </c>
    </row>
    <row r="856" spans="1:26" s="30" customFormat="1" x14ac:dyDescent="0.25">
      <c r="A856" s="19">
        <v>841</v>
      </c>
      <c r="B856" s="20"/>
      <c r="C856" s="149"/>
      <c r="D856" s="1"/>
      <c r="E856" s="1"/>
      <c r="F856" s="173"/>
      <c r="G856" s="55"/>
      <c r="H856" s="116" t="str">
        <f t="shared" si="205"/>
        <v/>
      </c>
      <c r="I856" s="35" t="b">
        <f t="shared" si="195"/>
        <v>0</v>
      </c>
      <c r="J856" s="80" t="str">
        <f t="shared" si="196"/>
        <v/>
      </c>
      <c r="K856" s="29" t="b">
        <f t="shared" si="206"/>
        <v>0</v>
      </c>
      <c r="L856" s="80" t="str">
        <f t="shared" si="207"/>
        <v/>
      </c>
      <c r="M856" s="81" t="e">
        <f t="shared" si="197"/>
        <v>#VALUE!</v>
      </c>
      <c r="N856" s="81" t="e">
        <f t="shared" si="198"/>
        <v>#VALUE!</v>
      </c>
      <c r="O856" s="81" t="e">
        <f t="shared" si="199"/>
        <v>#VALUE!</v>
      </c>
      <c r="P856" s="82" t="e">
        <f t="shared" si="200"/>
        <v>#VALUE!</v>
      </c>
      <c r="Q856" s="82" t="e">
        <f t="shared" si="208"/>
        <v>#VALUE!</v>
      </c>
      <c r="R856" s="82" t="b">
        <f t="shared" si="209"/>
        <v>0</v>
      </c>
      <c r="S856" s="72" t="str">
        <f t="shared" si="201"/>
        <v/>
      </c>
      <c r="T856" s="81" t="e" cm="1">
        <f t="array" aca="1" ref="T856" ca="1">TEXT(RIGHT(10-RIGHT(SUM(INDEX(1*(MID(MID(C856,1,1)*2,ROW(INDIRECT("1:"&amp;LEN(MID(C856,1,1)*2))),1)),,))+MID(C856,2,1)+
SUM(INDEX(1*(MID(MID(C856,3,1)*2,ROW(INDIRECT("1:"&amp;LEN(MID(C856,3,1)*2))),1)),,))+MID(C856,4,1)+
SUM(INDEX(1*(MID(MID(C856,5,1)*2,ROW(INDIRECT("1:"&amp;LEN(MID(C856,5,1)*2))),1)),,))+MID(C856,6,1)+
SUM(INDEX(1*(MID(MID(C856,8,1)*2,ROW(INDIRECT("1:"&amp;LEN(MID(C856,8,1)*2))),1)),,))+MID(C856,9,1)+
SUM(INDEX(1*(MID(MID(C856,10,1)*2,ROW(INDIRECT("1:"&amp;LEN(MID(C856,10,1)*2))),1)),,)),1),1),"0")</f>
        <v>#VALUE!</v>
      </c>
      <c r="U856" s="81" t="str">
        <f t="shared" si="202"/>
        <v/>
      </c>
      <c r="V856" s="83" t="b">
        <f t="shared" si="203"/>
        <v>0</v>
      </c>
      <c r="W856" s="112" t="e">
        <f>IF(#REF!="",FALSE,IF(OR(X856&gt;Z856,X856&lt;Y856),TRUE,FALSE))</f>
        <v>#REF!</v>
      </c>
      <c r="X856" s="112">
        <f t="shared" si="204"/>
        <v>0</v>
      </c>
      <c r="Y856" s="114" t="e">
        <f>#REF!-3/30</f>
        <v>#REF!</v>
      </c>
      <c r="Z856" s="115" t="e">
        <f>#REF!+1/30</f>
        <v>#REF!</v>
      </c>
    </row>
    <row r="857" spans="1:26" s="30" customFormat="1" x14ac:dyDescent="0.25">
      <c r="A857" s="19">
        <v>842</v>
      </c>
      <c r="B857" s="20"/>
      <c r="C857" s="149"/>
      <c r="D857" s="1"/>
      <c r="E857" s="1"/>
      <c r="F857" s="173"/>
      <c r="G857" s="55"/>
      <c r="H857" s="116" t="str">
        <f t="shared" si="205"/>
        <v/>
      </c>
      <c r="I857" s="35" t="b">
        <f t="shared" si="195"/>
        <v>0</v>
      </c>
      <c r="J857" s="80" t="str">
        <f t="shared" si="196"/>
        <v/>
      </c>
      <c r="K857" s="29" t="b">
        <f t="shared" si="206"/>
        <v>0</v>
      </c>
      <c r="L857" s="80" t="str">
        <f t="shared" si="207"/>
        <v/>
      </c>
      <c r="M857" s="81" t="e">
        <f t="shared" si="197"/>
        <v>#VALUE!</v>
      </c>
      <c r="N857" s="81" t="e">
        <f t="shared" si="198"/>
        <v>#VALUE!</v>
      </c>
      <c r="O857" s="81" t="e">
        <f t="shared" si="199"/>
        <v>#VALUE!</v>
      </c>
      <c r="P857" s="82" t="e">
        <f t="shared" si="200"/>
        <v>#VALUE!</v>
      </c>
      <c r="Q857" s="82" t="e">
        <f t="shared" si="208"/>
        <v>#VALUE!</v>
      </c>
      <c r="R857" s="82" t="b">
        <f t="shared" si="209"/>
        <v>0</v>
      </c>
      <c r="S857" s="72" t="str">
        <f t="shared" si="201"/>
        <v/>
      </c>
      <c r="T857" s="81" t="e" cm="1">
        <f t="array" aca="1" ref="T857" ca="1">TEXT(RIGHT(10-RIGHT(SUM(INDEX(1*(MID(MID(C857,1,1)*2,ROW(INDIRECT("1:"&amp;LEN(MID(C857,1,1)*2))),1)),,))+MID(C857,2,1)+
SUM(INDEX(1*(MID(MID(C857,3,1)*2,ROW(INDIRECT("1:"&amp;LEN(MID(C857,3,1)*2))),1)),,))+MID(C857,4,1)+
SUM(INDEX(1*(MID(MID(C857,5,1)*2,ROW(INDIRECT("1:"&amp;LEN(MID(C857,5,1)*2))),1)),,))+MID(C857,6,1)+
SUM(INDEX(1*(MID(MID(C857,8,1)*2,ROW(INDIRECT("1:"&amp;LEN(MID(C857,8,1)*2))),1)),,))+MID(C857,9,1)+
SUM(INDEX(1*(MID(MID(C857,10,1)*2,ROW(INDIRECT("1:"&amp;LEN(MID(C857,10,1)*2))),1)),,)),1),1),"0")</f>
        <v>#VALUE!</v>
      </c>
      <c r="U857" s="81" t="str">
        <f t="shared" si="202"/>
        <v/>
      </c>
      <c r="V857" s="83" t="b">
        <f t="shared" si="203"/>
        <v>0</v>
      </c>
      <c r="W857" s="112" t="e">
        <f>IF(#REF!="",FALSE,IF(OR(X857&gt;Z857,X857&lt;Y857),TRUE,FALSE))</f>
        <v>#REF!</v>
      </c>
      <c r="X857" s="112">
        <f t="shared" si="204"/>
        <v>0</v>
      </c>
      <c r="Y857" s="114" t="e">
        <f>#REF!-3/30</f>
        <v>#REF!</v>
      </c>
      <c r="Z857" s="115" t="e">
        <f>#REF!+1/30</f>
        <v>#REF!</v>
      </c>
    </row>
    <row r="858" spans="1:26" s="30" customFormat="1" x14ac:dyDescent="0.25">
      <c r="A858" s="19">
        <v>843</v>
      </c>
      <c r="B858" s="20"/>
      <c r="C858" s="149"/>
      <c r="D858" s="1"/>
      <c r="E858" s="1"/>
      <c r="F858" s="173"/>
      <c r="G858" s="55"/>
      <c r="H858" s="116" t="str">
        <f t="shared" si="205"/>
        <v/>
      </c>
      <c r="I858" s="35" t="b">
        <f t="shared" si="195"/>
        <v>0</v>
      </c>
      <c r="J858" s="80" t="str">
        <f t="shared" si="196"/>
        <v/>
      </c>
      <c r="K858" s="29" t="b">
        <f t="shared" si="206"/>
        <v>0</v>
      </c>
      <c r="L858" s="80" t="str">
        <f t="shared" si="207"/>
        <v/>
      </c>
      <c r="M858" s="81" t="e">
        <f t="shared" si="197"/>
        <v>#VALUE!</v>
      </c>
      <c r="N858" s="81" t="e">
        <f t="shared" si="198"/>
        <v>#VALUE!</v>
      </c>
      <c r="O858" s="81" t="e">
        <f t="shared" si="199"/>
        <v>#VALUE!</v>
      </c>
      <c r="P858" s="82" t="e">
        <f t="shared" si="200"/>
        <v>#VALUE!</v>
      </c>
      <c r="Q858" s="82" t="e">
        <f t="shared" si="208"/>
        <v>#VALUE!</v>
      </c>
      <c r="R858" s="82" t="b">
        <f t="shared" si="209"/>
        <v>0</v>
      </c>
      <c r="S858" s="72" t="str">
        <f t="shared" si="201"/>
        <v/>
      </c>
      <c r="T858" s="81" t="e" cm="1">
        <f t="array" aca="1" ref="T858" ca="1">TEXT(RIGHT(10-RIGHT(SUM(INDEX(1*(MID(MID(C858,1,1)*2,ROW(INDIRECT("1:"&amp;LEN(MID(C858,1,1)*2))),1)),,))+MID(C858,2,1)+
SUM(INDEX(1*(MID(MID(C858,3,1)*2,ROW(INDIRECT("1:"&amp;LEN(MID(C858,3,1)*2))),1)),,))+MID(C858,4,1)+
SUM(INDEX(1*(MID(MID(C858,5,1)*2,ROW(INDIRECT("1:"&amp;LEN(MID(C858,5,1)*2))),1)),,))+MID(C858,6,1)+
SUM(INDEX(1*(MID(MID(C858,8,1)*2,ROW(INDIRECT("1:"&amp;LEN(MID(C858,8,1)*2))),1)),,))+MID(C858,9,1)+
SUM(INDEX(1*(MID(MID(C858,10,1)*2,ROW(INDIRECT("1:"&amp;LEN(MID(C858,10,1)*2))),1)),,)),1),1),"0")</f>
        <v>#VALUE!</v>
      </c>
      <c r="U858" s="81" t="str">
        <f t="shared" si="202"/>
        <v/>
      </c>
      <c r="V858" s="83" t="b">
        <f t="shared" si="203"/>
        <v>0</v>
      </c>
      <c r="W858" s="112" t="e">
        <f>IF(#REF!="",FALSE,IF(OR(X858&gt;Z858,X858&lt;Y858),TRUE,FALSE))</f>
        <v>#REF!</v>
      </c>
      <c r="X858" s="112">
        <f t="shared" si="204"/>
        <v>0</v>
      </c>
      <c r="Y858" s="114" t="e">
        <f>#REF!-3/30</f>
        <v>#REF!</v>
      </c>
      <c r="Z858" s="115" t="e">
        <f>#REF!+1/30</f>
        <v>#REF!</v>
      </c>
    </row>
    <row r="859" spans="1:26" s="30" customFormat="1" x14ac:dyDescent="0.25">
      <c r="A859" s="19">
        <v>844</v>
      </c>
      <c r="B859" s="20"/>
      <c r="C859" s="149"/>
      <c r="D859" s="1"/>
      <c r="E859" s="1"/>
      <c r="F859" s="173"/>
      <c r="G859" s="55"/>
      <c r="H859" s="116" t="str">
        <f t="shared" si="205"/>
        <v/>
      </c>
      <c r="I859" s="35" t="b">
        <f t="shared" si="195"/>
        <v>0</v>
      </c>
      <c r="J859" s="80" t="str">
        <f t="shared" si="196"/>
        <v/>
      </c>
      <c r="K859" s="29" t="b">
        <f t="shared" si="206"/>
        <v>0</v>
      </c>
      <c r="L859" s="80" t="str">
        <f t="shared" si="207"/>
        <v/>
      </c>
      <c r="M859" s="81" t="e">
        <f t="shared" si="197"/>
        <v>#VALUE!</v>
      </c>
      <c r="N859" s="81" t="e">
        <f t="shared" si="198"/>
        <v>#VALUE!</v>
      </c>
      <c r="O859" s="81" t="e">
        <f t="shared" si="199"/>
        <v>#VALUE!</v>
      </c>
      <c r="P859" s="82" t="e">
        <f t="shared" si="200"/>
        <v>#VALUE!</v>
      </c>
      <c r="Q859" s="82" t="e">
        <f t="shared" si="208"/>
        <v>#VALUE!</v>
      </c>
      <c r="R859" s="82" t="b">
        <f t="shared" si="209"/>
        <v>0</v>
      </c>
      <c r="S859" s="72" t="str">
        <f t="shared" si="201"/>
        <v/>
      </c>
      <c r="T859" s="81" t="e" cm="1">
        <f t="array" aca="1" ref="T859" ca="1">TEXT(RIGHT(10-RIGHT(SUM(INDEX(1*(MID(MID(C859,1,1)*2,ROW(INDIRECT("1:"&amp;LEN(MID(C859,1,1)*2))),1)),,))+MID(C859,2,1)+
SUM(INDEX(1*(MID(MID(C859,3,1)*2,ROW(INDIRECT("1:"&amp;LEN(MID(C859,3,1)*2))),1)),,))+MID(C859,4,1)+
SUM(INDEX(1*(MID(MID(C859,5,1)*2,ROW(INDIRECT("1:"&amp;LEN(MID(C859,5,1)*2))),1)),,))+MID(C859,6,1)+
SUM(INDEX(1*(MID(MID(C859,8,1)*2,ROW(INDIRECT("1:"&amp;LEN(MID(C859,8,1)*2))),1)),,))+MID(C859,9,1)+
SUM(INDEX(1*(MID(MID(C859,10,1)*2,ROW(INDIRECT("1:"&amp;LEN(MID(C859,10,1)*2))),1)),,)),1),1),"0")</f>
        <v>#VALUE!</v>
      </c>
      <c r="U859" s="81" t="str">
        <f t="shared" si="202"/>
        <v/>
      </c>
      <c r="V859" s="83" t="b">
        <f t="shared" si="203"/>
        <v>0</v>
      </c>
      <c r="W859" s="112" t="e">
        <f>IF(#REF!="",FALSE,IF(OR(X859&gt;Z859,X859&lt;Y859),TRUE,FALSE))</f>
        <v>#REF!</v>
      </c>
      <c r="X859" s="112">
        <f t="shared" si="204"/>
        <v>0</v>
      </c>
      <c r="Y859" s="114" t="e">
        <f>#REF!-3/30</f>
        <v>#REF!</v>
      </c>
      <c r="Z859" s="115" t="e">
        <f>#REF!+1/30</f>
        <v>#REF!</v>
      </c>
    </row>
    <row r="860" spans="1:26" s="30" customFormat="1" x14ac:dyDescent="0.25">
      <c r="A860" s="19">
        <v>845</v>
      </c>
      <c r="B860" s="20"/>
      <c r="C860" s="149"/>
      <c r="D860" s="1"/>
      <c r="E860" s="1"/>
      <c r="F860" s="173"/>
      <c r="G860" s="55"/>
      <c r="H860" s="116" t="str">
        <f t="shared" si="205"/>
        <v/>
      </c>
      <c r="I860" s="35" t="b">
        <f t="shared" si="195"/>
        <v>0</v>
      </c>
      <c r="J860" s="80" t="str">
        <f t="shared" si="196"/>
        <v/>
      </c>
      <c r="K860" s="29" t="b">
        <f t="shared" si="206"/>
        <v>0</v>
      </c>
      <c r="L860" s="80" t="str">
        <f t="shared" si="207"/>
        <v/>
      </c>
      <c r="M860" s="81" t="e">
        <f t="shared" si="197"/>
        <v>#VALUE!</v>
      </c>
      <c r="N860" s="81" t="e">
        <f t="shared" si="198"/>
        <v>#VALUE!</v>
      </c>
      <c r="O860" s="81" t="e">
        <f t="shared" si="199"/>
        <v>#VALUE!</v>
      </c>
      <c r="P860" s="82" t="e">
        <f t="shared" si="200"/>
        <v>#VALUE!</v>
      </c>
      <c r="Q860" s="82" t="e">
        <f t="shared" si="208"/>
        <v>#VALUE!</v>
      </c>
      <c r="R860" s="82" t="b">
        <f t="shared" si="209"/>
        <v>0</v>
      </c>
      <c r="S860" s="72" t="str">
        <f t="shared" si="201"/>
        <v/>
      </c>
      <c r="T860" s="81" t="e" cm="1">
        <f t="array" aca="1" ref="T860" ca="1">TEXT(RIGHT(10-RIGHT(SUM(INDEX(1*(MID(MID(C860,1,1)*2,ROW(INDIRECT("1:"&amp;LEN(MID(C860,1,1)*2))),1)),,))+MID(C860,2,1)+
SUM(INDEX(1*(MID(MID(C860,3,1)*2,ROW(INDIRECT("1:"&amp;LEN(MID(C860,3,1)*2))),1)),,))+MID(C860,4,1)+
SUM(INDEX(1*(MID(MID(C860,5,1)*2,ROW(INDIRECT("1:"&amp;LEN(MID(C860,5,1)*2))),1)),,))+MID(C860,6,1)+
SUM(INDEX(1*(MID(MID(C860,8,1)*2,ROW(INDIRECT("1:"&amp;LEN(MID(C860,8,1)*2))),1)),,))+MID(C860,9,1)+
SUM(INDEX(1*(MID(MID(C860,10,1)*2,ROW(INDIRECT("1:"&amp;LEN(MID(C860,10,1)*2))),1)),,)),1),1),"0")</f>
        <v>#VALUE!</v>
      </c>
      <c r="U860" s="81" t="str">
        <f t="shared" si="202"/>
        <v/>
      </c>
      <c r="V860" s="83" t="b">
        <f t="shared" si="203"/>
        <v>0</v>
      </c>
      <c r="W860" s="112" t="e">
        <f>IF(#REF!="",FALSE,IF(OR(X860&gt;Z860,X860&lt;Y860),TRUE,FALSE))</f>
        <v>#REF!</v>
      </c>
      <c r="X860" s="112">
        <f t="shared" si="204"/>
        <v>0</v>
      </c>
      <c r="Y860" s="114" t="e">
        <f>#REF!-3/30</f>
        <v>#REF!</v>
      </c>
      <c r="Z860" s="115" t="e">
        <f>#REF!+1/30</f>
        <v>#REF!</v>
      </c>
    </row>
    <row r="861" spans="1:26" s="30" customFormat="1" x14ac:dyDescent="0.25">
      <c r="A861" s="19">
        <v>846</v>
      </c>
      <c r="B861" s="20"/>
      <c r="C861" s="149"/>
      <c r="D861" s="1"/>
      <c r="E861" s="1"/>
      <c r="F861" s="173"/>
      <c r="G861" s="55"/>
      <c r="H861" s="116" t="str">
        <f t="shared" si="205"/>
        <v/>
      </c>
      <c r="I861" s="35" t="b">
        <f t="shared" si="195"/>
        <v>0</v>
      </c>
      <c r="J861" s="80" t="str">
        <f t="shared" si="196"/>
        <v/>
      </c>
      <c r="K861" s="29" t="b">
        <f t="shared" si="206"/>
        <v>0</v>
      </c>
      <c r="L861" s="80" t="str">
        <f t="shared" si="207"/>
        <v/>
      </c>
      <c r="M861" s="81" t="e">
        <f t="shared" si="197"/>
        <v>#VALUE!</v>
      </c>
      <c r="N861" s="81" t="e">
        <f t="shared" si="198"/>
        <v>#VALUE!</v>
      </c>
      <c r="O861" s="81" t="e">
        <f t="shared" si="199"/>
        <v>#VALUE!</v>
      </c>
      <c r="P861" s="82" t="e">
        <f t="shared" si="200"/>
        <v>#VALUE!</v>
      </c>
      <c r="Q861" s="82" t="e">
        <f t="shared" si="208"/>
        <v>#VALUE!</v>
      </c>
      <c r="R861" s="82" t="b">
        <f t="shared" si="209"/>
        <v>0</v>
      </c>
      <c r="S861" s="72" t="str">
        <f t="shared" si="201"/>
        <v/>
      </c>
      <c r="T861" s="81" t="e" cm="1">
        <f t="array" aca="1" ref="T861" ca="1">TEXT(RIGHT(10-RIGHT(SUM(INDEX(1*(MID(MID(C861,1,1)*2,ROW(INDIRECT("1:"&amp;LEN(MID(C861,1,1)*2))),1)),,))+MID(C861,2,1)+
SUM(INDEX(1*(MID(MID(C861,3,1)*2,ROW(INDIRECT("1:"&amp;LEN(MID(C861,3,1)*2))),1)),,))+MID(C861,4,1)+
SUM(INDEX(1*(MID(MID(C861,5,1)*2,ROW(INDIRECT("1:"&amp;LEN(MID(C861,5,1)*2))),1)),,))+MID(C861,6,1)+
SUM(INDEX(1*(MID(MID(C861,8,1)*2,ROW(INDIRECT("1:"&amp;LEN(MID(C861,8,1)*2))),1)),,))+MID(C861,9,1)+
SUM(INDEX(1*(MID(MID(C861,10,1)*2,ROW(INDIRECT("1:"&amp;LEN(MID(C861,10,1)*2))),1)),,)),1),1),"0")</f>
        <v>#VALUE!</v>
      </c>
      <c r="U861" s="81" t="str">
        <f t="shared" si="202"/>
        <v/>
      </c>
      <c r="V861" s="83" t="b">
        <f t="shared" si="203"/>
        <v>0</v>
      </c>
      <c r="W861" s="112" t="e">
        <f>IF(#REF!="",FALSE,IF(OR(X861&gt;Z861,X861&lt;Y861),TRUE,FALSE))</f>
        <v>#REF!</v>
      </c>
      <c r="X861" s="112">
        <f t="shared" si="204"/>
        <v>0</v>
      </c>
      <c r="Y861" s="114" t="e">
        <f>#REF!-3/30</f>
        <v>#REF!</v>
      </c>
      <c r="Z861" s="115" t="e">
        <f>#REF!+1/30</f>
        <v>#REF!</v>
      </c>
    </row>
    <row r="862" spans="1:26" s="30" customFormat="1" x14ac:dyDescent="0.25">
      <c r="A862" s="19">
        <v>847</v>
      </c>
      <c r="B862" s="20"/>
      <c r="C862" s="149"/>
      <c r="D862" s="1"/>
      <c r="E862" s="1"/>
      <c r="F862" s="173"/>
      <c r="G862" s="55"/>
      <c r="H862" s="116" t="str">
        <f t="shared" si="205"/>
        <v/>
      </c>
      <c r="I862" s="35" t="b">
        <f t="shared" si="195"/>
        <v>0</v>
      </c>
      <c r="J862" s="80" t="str">
        <f t="shared" si="196"/>
        <v/>
      </c>
      <c r="K862" s="29" t="b">
        <f t="shared" si="206"/>
        <v>0</v>
      </c>
      <c r="L862" s="80" t="str">
        <f t="shared" si="207"/>
        <v/>
      </c>
      <c r="M862" s="81" t="e">
        <f t="shared" si="197"/>
        <v>#VALUE!</v>
      </c>
      <c r="N862" s="81" t="e">
        <f t="shared" si="198"/>
        <v>#VALUE!</v>
      </c>
      <c r="O862" s="81" t="e">
        <f t="shared" si="199"/>
        <v>#VALUE!</v>
      </c>
      <c r="P862" s="82" t="e">
        <f t="shared" si="200"/>
        <v>#VALUE!</v>
      </c>
      <c r="Q862" s="82" t="e">
        <f t="shared" si="208"/>
        <v>#VALUE!</v>
      </c>
      <c r="R862" s="82" t="b">
        <f t="shared" si="209"/>
        <v>0</v>
      </c>
      <c r="S862" s="72" t="str">
        <f t="shared" si="201"/>
        <v/>
      </c>
      <c r="T862" s="81" t="e" cm="1">
        <f t="array" aca="1" ref="T862" ca="1">TEXT(RIGHT(10-RIGHT(SUM(INDEX(1*(MID(MID(C862,1,1)*2,ROW(INDIRECT("1:"&amp;LEN(MID(C862,1,1)*2))),1)),,))+MID(C862,2,1)+
SUM(INDEX(1*(MID(MID(C862,3,1)*2,ROW(INDIRECT("1:"&amp;LEN(MID(C862,3,1)*2))),1)),,))+MID(C862,4,1)+
SUM(INDEX(1*(MID(MID(C862,5,1)*2,ROW(INDIRECT("1:"&amp;LEN(MID(C862,5,1)*2))),1)),,))+MID(C862,6,1)+
SUM(INDEX(1*(MID(MID(C862,8,1)*2,ROW(INDIRECT("1:"&amp;LEN(MID(C862,8,1)*2))),1)),,))+MID(C862,9,1)+
SUM(INDEX(1*(MID(MID(C862,10,1)*2,ROW(INDIRECT("1:"&amp;LEN(MID(C862,10,1)*2))),1)),,)),1),1),"0")</f>
        <v>#VALUE!</v>
      </c>
      <c r="U862" s="81" t="str">
        <f t="shared" si="202"/>
        <v/>
      </c>
      <c r="V862" s="83" t="b">
        <f t="shared" si="203"/>
        <v>0</v>
      </c>
      <c r="W862" s="112" t="e">
        <f>IF(#REF!="",FALSE,IF(OR(X862&gt;Z862,X862&lt;Y862),TRUE,FALSE))</f>
        <v>#REF!</v>
      </c>
      <c r="X862" s="112">
        <f t="shared" si="204"/>
        <v>0</v>
      </c>
      <c r="Y862" s="114" t="e">
        <f>#REF!-3/30</f>
        <v>#REF!</v>
      </c>
      <c r="Z862" s="115" t="e">
        <f>#REF!+1/30</f>
        <v>#REF!</v>
      </c>
    </row>
    <row r="863" spans="1:26" s="30" customFormat="1" x14ac:dyDescent="0.25">
      <c r="A863" s="19">
        <v>848</v>
      </c>
      <c r="B863" s="20"/>
      <c r="C863" s="149"/>
      <c r="D863" s="1"/>
      <c r="E863" s="1"/>
      <c r="F863" s="173"/>
      <c r="G863" s="55"/>
      <c r="H863" s="116" t="str">
        <f t="shared" si="205"/>
        <v/>
      </c>
      <c r="I863" s="35" t="b">
        <f t="shared" si="195"/>
        <v>0</v>
      </c>
      <c r="J863" s="80" t="str">
        <f t="shared" si="196"/>
        <v/>
      </c>
      <c r="K863" s="29" t="b">
        <f t="shared" si="206"/>
        <v>0</v>
      </c>
      <c r="L863" s="80" t="str">
        <f t="shared" si="207"/>
        <v/>
      </c>
      <c r="M863" s="81" t="e">
        <f t="shared" si="197"/>
        <v>#VALUE!</v>
      </c>
      <c r="N863" s="81" t="e">
        <f t="shared" si="198"/>
        <v>#VALUE!</v>
      </c>
      <c r="O863" s="81" t="e">
        <f t="shared" si="199"/>
        <v>#VALUE!</v>
      </c>
      <c r="P863" s="82" t="e">
        <f t="shared" si="200"/>
        <v>#VALUE!</v>
      </c>
      <c r="Q863" s="82" t="e">
        <f t="shared" si="208"/>
        <v>#VALUE!</v>
      </c>
      <c r="R863" s="82" t="b">
        <f t="shared" si="209"/>
        <v>0</v>
      </c>
      <c r="S863" s="72" t="str">
        <f t="shared" si="201"/>
        <v/>
      </c>
      <c r="T863" s="81" t="e" cm="1">
        <f t="array" aca="1" ref="T863" ca="1">TEXT(RIGHT(10-RIGHT(SUM(INDEX(1*(MID(MID(C863,1,1)*2,ROW(INDIRECT("1:"&amp;LEN(MID(C863,1,1)*2))),1)),,))+MID(C863,2,1)+
SUM(INDEX(1*(MID(MID(C863,3,1)*2,ROW(INDIRECT("1:"&amp;LEN(MID(C863,3,1)*2))),1)),,))+MID(C863,4,1)+
SUM(INDEX(1*(MID(MID(C863,5,1)*2,ROW(INDIRECT("1:"&amp;LEN(MID(C863,5,1)*2))),1)),,))+MID(C863,6,1)+
SUM(INDEX(1*(MID(MID(C863,8,1)*2,ROW(INDIRECT("1:"&amp;LEN(MID(C863,8,1)*2))),1)),,))+MID(C863,9,1)+
SUM(INDEX(1*(MID(MID(C863,10,1)*2,ROW(INDIRECT("1:"&amp;LEN(MID(C863,10,1)*2))),1)),,)),1),1),"0")</f>
        <v>#VALUE!</v>
      </c>
      <c r="U863" s="81" t="str">
        <f t="shared" si="202"/>
        <v/>
      </c>
      <c r="V863" s="83" t="b">
        <f t="shared" si="203"/>
        <v>0</v>
      </c>
      <c r="W863" s="112" t="e">
        <f>IF(#REF!="",FALSE,IF(OR(X863&gt;Z863,X863&lt;Y863),TRUE,FALSE))</f>
        <v>#REF!</v>
      </c>
      <c r="X863" s="112">
        <f t="shared" si="204"/>
        <v>0</v>
      </c>
      <c r="Y863" s="114" t="e">
        <f>#REF!-3/30</f>
        <v>#REF!</v>
      </c>
      <c r="Z863" s="115" t="e">
        <f>#REF!+1/30</f>
        <v>#REF!</v>
      </c>
    </row>
    <row r="864" spans="1:26" s="30" customFormat="1" x14ac:dyDescent="0.25">
      <c r="A864" s="19">
        <v>849</v>
      </c>
      <c r="B864" s="20"/>
      <c r="C864" s="149"/>
      <c r="D864" s="1"/>
      <c r="E864" s="1"/>
      <c r="F864" s="173"/>
      <c r="G864" s="55"/>
      <c r="H864" s="116" t="str">
        <f t="shared" si="205"/>
        <v/>
      </c>
      <c r="I864" s="35" t="b">
        <f t="shared" si="195"/>
        <v>0</v>
      </c>
      <c r="J864" s="80" t="str">
        <f t="shared" si="196"/>
        <v/>
      </c>
      <c r="K864" s="29" t="b">
        <f t="shared" si="206"/>
        <v>0</v>
      </c>
      <c r="L864" s="80" t="str">
        <f t="shared" si="207"/>
        <v/>
      </c>
      <c r="M864" s="81" t="e">
        <f t="shared" si="197"/>
        <v>#VALUE!</v>
      </c>
      <c r="N864" s="81" t="e">
        <f t="shared" si="198"/>
        <v>#VALUE!</v>
      </c>
      <c r="O864" s="81" t="e">
        <f t="shared" si="199"/>
        <v>#VALUE!</v>
      </c>
      <c r="P864" s="82" t="e">
        <f t="shared" si="200"/>
        <v>#VALUE!</v>
      </c>
      <c r="Q864" s="82" t="e">
        <f t="shared" si="208"/>
        <v>#VALUE!</v>
      </c>
      <c r="R864" s="82" t="b">
        <f t="shared" si="209"/>
        <v>0</v>
      </c>
      <c r="S864" s="72" t="str">
        <f t="shared" si="201"/>
        <v/>
      </c>
      <c r="T864" s="81" t="e" cm="1">
        <f t="array" aca="1" ref="T864" ca="1">TEXT(RIGHT(10-RIGHT(SUM(INDEX(1*(MID(MID(C864,1,1)*2,ROW(INDIRECT("1:"&amp;LEN(MID(C864,1,1)*2))),1)),,))+MID(C864,2,1)+
SUM(INDEX(1*(MID(MID(C864,3,1)*2,ROW(INDIRECT("1:"&amp;LEN(MID(C864,3,1)*2))),1)),,))+MID(C864,4,1)+
SUM(INDEX(1*(MID(MID(C864,5,1)*2,ROW(INDIRECT("1:"&amp;LEN(MID(C864,5,1)*2))),1)),,))+MID(C864,6,1)+
SUM(INDEX(1*(MID(MID(C864,8,1)*2,ROW(INDIRECT("1:"&amp;LEN(MID(C864,8,1)*2))),1)),,))+MID(C864,9,1)+
SUM(INDEX(1*(MID(MID(C864,10,1)*2,ROW(INDIRECT("1:"&amp;LEN(MID(C864,10,1)*2))),1)),,)),1),1),"0")</f>
        <v>#VALUE!</v>
      </c>
      <c r="U864" s="81" t="str">
        <f t="shared" si="202"/>
        <v/>
      </c>
      <c r="V864" s="83" t="b">
        <f t="shared" si="203"/>
        <v>0</v>
      </c>
      <c r="W864" s="112" t="e">
        <f>IF(#REF!="",FALSE,IF(OR(X864&gt;Z864,X864&lt;Y864),TRUE,FALSE))</f>
        <v>#REF!</v>
      </c>
      <c r="X864" s="112">
        <f t="shared" si="204"/>
        <v>0</v>
      </c>
      <c r="Y864" s="114" t="e">
        <f>#REF!-3/30</f>
        <v>#REF!</v>
      </c>
      <c r="Z864" s="115" t="e">
        <f>#REF!+1/30</f>
        <v>#REF!</v>
      </c>
    </row>
    <row r="865" spans="1:26" s="30" customFormat="1" x14ac:dyDescent="0.25">
      <c r="A865" s="19">
        <v>850</v>
      </c>
      <c r="B865" s="20"/>
      <c r="C865" s="149"/>
      <c r="D865" s="1"/>
      <c r="E865" s="1"/>
      <c r="F865" s="173"/>
      <c r="G865" s="55"/>
      <c r="H865" s="116" t="str">
        <f t="shared" si="205"/>
        <v/>
      </c>
      <c r="I865" s="35" t="b">
        <f t="shared" si="195"/>
        <v>0</v>
      </c>
      <c r="J865" s="80" t="str">
        <f t="shared" si="196"/>
        <v/>
      </c>
      <c r="K865" s="29" t="b">
        <f t="shared" si="206"/>
        <v>0</v>
      </c>
      <c r="L865" s="80" t="str">
        <f t="shared" si="207"/>
        <v/>
      </c>
      <c r="M865" s="81" t="e">
        <f t="shared" si="197"/>
        <v>#VALUE!</v>
      </c>
      <c r="N865" s="81" t="e">
        <f t="shared" si="198"/>
        <v>#VALUE!</v>
      </c>
      <c r="O865" s="81" t="e">
        <f t="shared" si="199"/>
        <v>#VALUE!</v>
      </c>
      <c r="P865" s="82" t="e">
        <f t="shared" si="200"/>
        <v>#VALUE!</v>
      </c>
      <c r="Q865" s="82" t="e">
        <f t="shared" si="208"/>
        <v>#VALUE!</v>
      </c>
      <c r="R865" s="82" t="b">
        <f t="shared" si="209"/>
        <v>0</v>
      </c>
      <c r="S865" s="72" t="str">
        <f t="shared" si="201"/>
        <v/>
      </c>
      <c r="T865" s="81" t="e" cm="1">
        <f t="array" aca="1" ref="T865" ca="1">TEXT(RIGHT(10-RIGHT(SUM(INDEX(1*(MID(MID(C865,1,1)*2,ROW(INDIRECT("1:"&amp;LEN(MID(C865,1,1)*2))),1)),,))+MID(C865,2,1)+
SUM(INDEX(1*(MID(MID(C865,3,1)*2,ROW(INDIRECT("1:"&amp;LEN(MID(C865,3,1)*2))),1)),,))+MID(C865,4,1)+
SUM(INDEX(1*(MID(MID(C865,5,1)*2,ROW(INDIRECT("1:"&amp;LEN(MID(C865,5,1)*2))),1)),,))+MID(C865,6,1)+
SUM(INDEX(1*(MID(MID(C865,8,1)*2,ROW(INDIRECT("1:"&amp;LEN(MID(C865,8,1)*2))),1)),,))+MID(C865,9,1)+
SUM(INDEX(1*(MID(MID(C865,10,1)*2,ROW(INDIRECT("1:"&amp;LEN(MID(C865,10,1)*2))),1)),,)),1),1),"0")</f>
        <v>#VALUE!</v>
      </c>
      <c r="U865" s="81" t="str">
        <f t="shared" si="202"/>
        <v/>
      </c>
      <c r="V865" s="83" t="b">
        <f t="shared" si="203"/>
        <v>0</v>
      </c>
      <c r="W865" s="112" t="e">
        <f>IF(#REF!="",FALSE,IF(OR(X865&gt;Z865,X865&lt;Y865),TRUE,FALSE))</f>
        <v>#REF!</v>
      </c>
      <c r="X865" s="112">
        <f t="shared" si="204"/>
        <v>0</v>
      </c>
      <c r="Y865" s="114" t="e">
        <f>#REF!-3/30</f>
        <v>#REF!</v>
      </c>
      <c r="Z865" s="115" t="e">
        <f>#REF!+1/30</f>
        <v>#REF!</v>
      </c>
    </row>
    <row r="866" spans="1:26" s="30" customFormat="1" x14ac:dyDescent="0.25">
      <c r="A866" s="19">
        <v>851</v>
      </c>
      <c r="B866" s="20"/>
      <c r="C866" s="149"/>
      <c r="D866" s="1"/>
      <c r="E866" s="1"/>
      <c r="F866" s="173"/>
      <c r="G866" s="55"/>
      <c r="H866" s="116" t="str">
        <f t="shared" si="205"/>
        <v/>
      </c>
      <c r="I866" s="35" t="b">
        <f t="shared" si="195"/>
        <v>0</v>
      </c>
      <c r="J866" s="80" t="str">
        <f t="shared" si="196"/>
        <v/>
      </c>
      <c r="K866" s="29" t="b">
        <f t="shared" si="206"/>
        <v>0</v>
      </c>
      <c r="L866" s="80" t="str">
        <f t="shared" si="207"/>
        <v/>
      </c>
      <c r="M866" s="81" t="e">
        <f t="shared" si="197"/>
        <v>#VALUE!</v>
      </c>
      <c r="N866" s="81" t="e">
        <f t="shared" si="198"/>
        <v>#VALUE!</v>
      </c>
      <c r="O866" s="81" t="e">
        <f t="shared" si="199"/>
        <v>#VALUE!</v>
      </c>
      <c r="P866" s="82" t="e">
        <f t="shared" si="200"/>
        <v>#VALUE!</v>
      </c>
      <c r="Q866" s="82" t="e">
        <f t="shared" si="208"/>
        <v>#VALUE!</v>
      </c>
      <c r="R866" s="82" t="b">
        <f t="shared" si="209"/>
        <v>0</v>
      </c>
      <c r="S866" s="72" t="str">
        <f t="shared" si="201"/>
        <v/>
      </c>
      <c r="T866" s="81" t="e" cm="1">
        <f t="array" aca="1" ref="T866" ca="1">TEXT(RIGHT(10-RIGHT(SUM(INDEX(1*(MID(MID(C866,1,1)*2,ROW(INDIRECT("1:"&amp;LEN(MID(C866,1,1)*2))),1)),,))+MID(C866,2,1)+
SUM(INDEX(1*(MID(MID(C866,3,1)*2,ROW(INDIRECT("1:"&amp;LEN(MID(C866,3,1)*2))),1)),,))+MID(C866,4,1)+
SUM(INDEX(1*(MID(MID(C866,5,1)*2,ROW(INDIRECT("1:"&amp;LEN(MID(C866,5,1)*2))),1)),,))+MID(C866,6,1)+
SUM(INDEX(1*(MID(MID(C866,8,1)*2,ROW(INDIRECT("1:"&amp;LEN(MID(C866,8,1)*2))),1)),,))+MID(C866,9,1)+
SUM(INDEX(1*(MID(MID(C866,10,1)*2,ROW(INDIRECT("1:"&amp;LEN(MID(C866,10,1)*2))),1)),,)),1),1),"0")</f>
        <v>#VALUE!</v>
      </c>
      <c r="U866" s="81" t="str">
        <f t="shared" si="202"/>
        <v/>
      </c>
      <c r="V866" s="83" t="b">
        <f t="shared" si="203"/>
        <v>0</v>
      </c>
      <c r="W866" s="112" t="e">
        <f>IF(#REF!="",FALSE,IF(OR(X866&gt;Z866,X866&lt;Y866),TRUE,FALSE))</f>
        <v>#REF!</v>
      </c>
      <c r="X866" s="112">
        <f t="shared" si="204"/>
        <v>0</v>
      </c>
      <c r="Y866" s="114" t="e">
        <f>#REF!-3/30</f>
        <v>#REF!</v>
      </c>
      <c r="Z866" s="115" t="e">
        <f>#REF!+1/30</f>
        <v>#REF!</v>
      </c>
    </row>
    <row r="867" spans="1:26" s="30" customFormat="1" x14ac:dyDescent="0.25">
      <c r="A867" s="19">
        <v>852</v>
      </c>
      <c r="B867" s="20"/>
      <c r="C867" s="149"/>
      <c r="D867" s="1"/>
      <c r="E867" s="1"/>
      <c r="F867" s="173"/>
      <c r="G867" s="55"/>
      <c r="H867" s="116" t="str">
        <f t="shared" si="205"/>
        <v/>
      </c>
      <c r="I867" s="35" t="b">
        <f t="shared" si="195"/>
        <v>0</v>
      </c>
      <c r="J867" s="80" t="str">
        <f t="shared" si="196"/>
        <v/>
      </c>
      <c r="K867" s="29" t="b">
        <f t="shared" si="206"/>
        <v>0</v>
      </c>
      <c r="L867" s="80" t="str">
        <f t="shared" si="207"/>
        <v/>
      </c>
      <c r="M867" s="81" t="e">
        <f t="shared" si="197"/>
        <v>#VALUE!</v>
      </c>
      <c r="N867" s="81" t="e">
        <f t="shared" si="198"/>
        <v>#VALUE!</v>
      </c>
      <c r="O867" s="81" t="e">
        <f t="shared" si="199"/>
        <v>#VALUE!</v>
      </c>
      <c r="P867" s="82" t="e">
        <f t="shared" si="200"/>
        <v>#VALUE!</v>
      </c>
      <c r="Q867" s="82" t="e">
        <f t="shared" si="208"/>
        <v>#VALUE!</v>
      </c>
      <c r="R867" s="82" t="b">
        <f t="shared" si="209"/>
        <v>0</v>
      </c>
      <c r="S867" s="72" t="str">
        <f t="shared" si="201"/>
        <v/>
      </c>
      <c r="T867" s="81" t="e" cm="1">
        <f t="array" aca="1" ref="T867" ca="1">TEXT(RIGHT(10-RIGHT(SUM(INDEX(1*(MID(MID(C867,1,1)*2,ROW(INDIRECT("1:"&amp;LEN(MID(C867,1,1)*2))),1)),,))+MID(C867,2,1)+
SUM(INDEX(1*(MID(MID(C867,3,1)*2,ROW(INDIRECT("1:"&amp;LEN(MID(C867,3,1)*2))),1)),,))+MID(C867,4,1)+
SUM(INDEX(1*(MID(MID(C867,5,1)*2,ROW(INDIRECT("1:"&amp;LEN(MID(C867,5,1)*2))),1)),,))+MID(C867,6,1)+
SUM(INDEX(1*(MID(MID(C867,8,1)*2,ROW(INDIRECT("1:"&amp;LEN(MID(C867,8,1)*2))),1)),,))+MID(C867,9,1)+
SUM(INDEX(1*(MID(MID(C867,10,1)*2,ROW(INDIRECT("1:"&amp;LEN(MID(C867,10,1)*2))),1)),,)),1),1),"0")</f>
        <v>#VALUE!</v>
      </c>
      <c r="U867" s="81" t="str">
        <f t="shared" si="202"/>
        <v/>
      </c>
      <c r="V867" s="83" t="b">
        <f t="shared" si="203"/>
        <v>0</v>
      </c>
      <c r="W867" s="112" t="e">
        <f>IF(#REF!="",FALSE,IF(OR(X867&gt;Z867,X867&lt;Y867),TRUE,FALSE))</f>
        <v>#REF!</v>
      </c>
      <c r="X867" s="112">
        <f t="shared" si="204"/>
        <v>0</v>
      </c>
      <c r="Y867" s="114" t="e">
        <f>#REF!-3/30</f>
        <v>#REF!</v>
      </c>
      <c r="Z867" s="115" t="e">
        <f>#REF!+1/30</f>
        <v>#REF!</v>
      </c>
    </row>
    <row r="868" spans="1:26" s="30" customFormat="1" x14ac:dyDescent="0.25">
      <c r="A868" s="19">
        <v>853</v>
      </c>
      <c r="B868" s="20"/>
      <c r="C868" s="149"/>
      <c r="D868" s="1"/>
      <c r="E868" s="1"/>
      <c r="F868" s="173"/>
      <c r="G868" s="55"/>
      <c r="H868" s="116" t="str">
        <f t="shared" si="205"/>
        <v/>
      </c>
      <c r="I868" s="35" t="b">
        <f t="shared" si="195"/>
        <v>0</v>
      </c>
      <c r="J868" s="80" t="str">
        <f t="shared" si="196"/>
        <v/>
      </c>
      <c r="K868" s="29" t="b">
        <f t="shared" si="206"/>
        <v>0</v>
      </c>
      <c r="L868" s="80" t="str">
        <f t="shared" si="207"/>
        <v/>
      </c>
      <c r="M868" s="81" t="e">
        <f t="shared" si="197"/>
        <v>#VALUE!</v>
      </c>
      <c r="N868" s="81" t="e">
        <f t="shared" si="198"/>
        <v>#VALUE!</v>
      </c>
      <c r="O868" s="81" t="e">
        <f t="shared" si="199"/>
        <v>#VALUE!</v>
      </c>
      <c r="P868" s="82" t="e">
        <f t="shared" si="200"/>
        <v>#VALUE!</v>
      </c>
      <c r="Q868" s="82" t="e">
        <f t="shared" si="208"/>
        <v>#VALUE!</v>
      </c>
      <c r="R868" s="82" t="b">
        <f t="shared" si="209"/>
        <v>0</v>
      </c>
      <c r="S868" s="72" t="str">
        <f t="shared" si="201"/>
        <v/>
      </c>
      <c r="T868" s="81" t="e" cm="1">
        <f t="array" aca="1" ref="T868" ca="1">TEXT(RIGHT(10-RIGHT(SUM(INDEX(1*(MID(MID(C868,1,1)*2,ROW(INDIRECT("1:"&amp;LEN(MID(C868,1,1)*2))),1)),,))+MID(C868,2,1)+
SUM(INDEX(1*(MID(MID(C868,3,1)*2,ROW(INDIRECT("1:"&amp;LEN(MID(C868,3,1)*2))),1)),,))+MID(C868,4,1)+
SUM(INDEX(1*(MID(MID(C868,5,1)*2,ROW(INDIRECT("1:"&amp;LEN(MID(C868,5,1)*2))),1)),,))+MID(C868,6,1)+
SUM(INDEX(1*(MID(MID(C868,8,1)*2,ROW(INDIRECT("1:"&amp;LEN(MID(C868,8,1)*2))),1)),,))+MID(C868,9,1)+
SUM(INDEX(1*(MID(MID(C868,10,1)*2,ROW(INDIRECT("1:"&amp;LEN(MID(C868,10,1)*2))),1)),,)),1),1),"0")</f>
        <v>#VALUE!</v>
      </c>
      <c r="U868" s="81" t="str">
        <f t="shared" si="202"/>
        <v/>
      </c>
      <c r="V868" s="83" t="b">
        <f t="shared" si="203"/>
        <v>0</v>
      </c>
      <c r="W868" s="112" t="e">
        <f>IF(#REF!="",FALSE,IF(OR(X868&gt;Z868,X868&lt;Y868),TRUE,FALSE))</f>
        <v>#REF!</v>
      </c>
      <c r="X868" s="112">
        <f t="shared" si="204"/>
        <v>0</v>
      </c>
      <c r="Y868" s="114" t="e">
        <f>#REF!-3/30</f>
        <v>#REF!</v>
      </c>
      <c r="Z868" s="115" t="e">
        <f>#REF!+1/30</f>
        <v>#REF!</v>
      </c>
    </row>
    <row r="869" spans="1:26" s="30" customFormat="1" x14ac:dyDescent="0.25">
      <c r="A869" s="19">
        <v>854</v>
      </c>
      <c r="B869" s="20"/>
      <c r="C869" s="149"/>
      <c r="D869" s="1"/>
      <c r="E869" s="1"/>
      <c r="F869" s="173"/>
      <c r="G869" s="55"/>
      <c r="H869" s="116" t="str">
        <f t="shared" si="205"/>
        <v/>
      </c>
      <c r="I869" s="35" t="b">
        <f t="shared" si="195"/>
        <v>0</v>
      </c>
      <c r="J869" s="80" t="str">
        <f t="shared" si="196"/>
        <v/>
      </c>
      <c r="K869" s="29" t="b">
        <f t="shared" si="206"/>
        <v>0</v>
      </c>
      <c r="L869" s="80" t="str">
        <f t="shared" si="207"/>
        <v/>
      </c>
      <c r="M869" s="81" t="e">
        <f t="shared" si="197"/>
        <v>#VALUE!</v>
      </c>
      <c r="N869" s="81" t="e">
        <f t="shared" si="198"/>
        <v>#VALUE!</v>
      </c>
      <c r="O869" s="81" t="e">
        <f t="shared" si="199"/>
        <v>#VALUE!</v>
      </c>
      <c r="P869" s="82" t="e">
        <f t="shared" si="200"/>
        <v>#VALUE!</v>
      </c>
      <c r="Q869" s="82" t="e">
        <f t="shared" si="208"/>
        <v>#VALUE!</v>
      </c>
      <c r="R869" s="82" t="b">
        <f t="shared" si="209"/>
        <v>0</v>
      </c>
      <c r="S869" s="72" t="str">
        <f t="shared" si="201"/>
        <v/>
      </c>
      <c r="T869" s="81" t="e" cm="1">
        <f t="array" aca="1" ref="T869" ca="1">TEXT(RIGHT(10-RIGHT(SUM(INDEX(1*(MID(MID(C869,1,1)*2,ROW(INDIRECT("1:"&amp;LEN(MID(C869,1,1)*2))),1)),,))+MID(C869,2,1)+
SUM(INDEX(1*(MID(MID(C869,3,1)*2,ROW(INDIRECT("1:"&amp;LEN(MID(C869,3,1)*2))),1)),,))+MID(C869,4,1)+
SUM(INDEX(1*(MID(MID(C869,5,1)*2,ROW(INDIRECT("1:"&amp;LEN(MID(C869,5,1)*2))),1)),,))+MID(C869,6,1)+
SUM(INDEX(1*(MID(MID(C869,8,1)*2,ROW(INDIRECT("1:"&amp;LEN(MID(C869,8,1)*2))),1)),,))+MID(C869,9,1)+
SUM(INDEX(1*(MID(MID(C869,10,1)*2,ROW(INDIRECT("1:"&amp;LEN(MID(C869,10,1)*2))),1)),,)),1),1),"0")</f>
        <v>#VALUE!</v>
      </c>
      <c r="U869" s="81" t="str">
        <f t="shared" si="202"/>
        <v/>
      </c>
      <c r="V869" s="83" t="b">
        <f t="shared" si="203"/>
        <v>0</v>
      </c>
      <c r="W869" s="112" t="e">
        <f>IF(#REF!="",FALSE,IF(OR(X869&gt;Z869,X869&lt;Y869),TRUE,FALSE))</f>
        <v>#REF!</v>
      </c>
      <c r="X869" s="112">
        <f t="shared" si="204"/>
        <v>0</v>
      </c>
      <c r="Y869" s="114" t="e">
        <f>#REF!-3/30</f>
        <v>#REF!</v>
      </c>
      <c r="Z869" s="115" t="e">
        <f>#REF!+1/30</f>
        <v>#REF!</v>
      </c>
    </row>
    <row r="870" spans="1:26" s="30" customFormat="1" x14ac:dyDescent="0.25">
      <c r="A870" s="19">
        <v>855</v>
      </c>
      <c r="B870" s="20"/>
      <c r="C870" s="149"/>
      <c r="D870" s="1"/>
      <c r="E870" s="1"/>
      <c r="F870" s="173"/>
      <c r="G870" s="55"/>
      <c r="H870" s="116" t="str">
        <f t="shared" si="205"/>
        <v/>
      </c>
      <c r="I870" s="35" t="b">
        <f t="shared" si="195"/>
        <v>0</v>
      </c>
      <c r="J870" s="80" t="str">
        <f t="shared" si="196"/>
        <v/>
      </c>
      <c r="K870" s="29" t="b">
        <f t="shared" si="206"/>
        <v>0</v>
      </c>
      <c r="L870" s="80" t="str">
        <f t="shared" si="207"/>
        <v/>
      </c>
      <c r="M870" s="81" t="e">
        <f t="shared" si="197"/>
        <v>#VALUE!</v>
      </c>
      <c r="N870" s="81" t="e">
        <f t="shared" si="198"/>
        <v>#VALUE!</v>
      </c>
      <c r="O870" s="81" t="e">
        <f t="shared" si="199"/>
        <v>#VALUE!</v>
      </c>
      <c r="P870" s="82" t="e">
        <f t="shared" si="200"/>
        <v>#VALUE!</v>
      </c>
      <c r="Q870" s="82" t="e">
        <f t="shared" si="208"/>
        <v>#VALUE!</v>
      </c>
      <c r="R870" s="82" t="b">
        <f t="shared" si="209"/>
        <v>0</v>
      </c>
      <c r="S870" s="72" t="str">
        <f t="shared" si="201"/>
        <v/>
      </c>
      <c r="T870" s="81" t="e" cm="1">
        <f t="array" aca="1" ref="T870" ca="1">TEXT(RIGHT(10-RIGHT(SUM(INDEX(1*(MID(MID(C870,1,1)*2,ROW(INDIRECT("1:"&amp;LEN(MID(C870,1,1)*2))),1)),,))+MID(C870,2,1)+
SUM(INDEX(1*(MID(MID(C870,3,1)*2,ROW(INDIRECT("1:"&amp;LEN(MID(C870,3,1)*2))),1)),,))+MID(C870,4,1)+
SUM(INDEX(1*(MID(MID(C870,5,1)*2,ROW(INDIRECT("1:"&amp;LEN(MID(C870,5,1)*2))),1)),,))+MID(C870,6,1)+
SUM(INDEX(1*(MID(MID(C870,8,1)*2,ROW(INDIRECT("1:"&amp;LEN(MID(C870,8,1)*2))),1)),,))+MID(C870,9,1)+
SUM(INDEX(1*(MID(MID(C870,10,1)*2,ROW(INDIRECT("1:"&amp;LEN(MID(C870,10,1)*2))),1)),,)),1),1),"0")</f>
        <v>#VALUE!</v>
      </c>
      <c r="U870" s="81" t="str">
        <f t="shared" si="202"/>
        <v/>
      </c>
      <c r="V870" s="83" t="b">
        <f t="shared" si="203"/>
        <v>0</v>
      </c>
      <c r="W870" s="112" t="e">
        <f>IF(#REF!="",FALSE,IF(OR(X870&gt;Z870,X870&lt;Y870),TRUE,FALSE))</f>
        <v>#REF!</v>
      </c>
      <c r="X870" s="112">
        <f t="shared" si="204"/>
        <v>0</v>
      </c>
      <c r="Y870" s="114" t="e">
        <f>#REF!-3/30</f>
        <v>#REF!</v>
      </c>
      <c r="Z870" s="115" t="e">
        <f>#REF!+1/30</f>
        <v>#REF!</v>
      </c>
    </row>
    <row r="871" spans="1:26" s="30" customFormat="1" x14ac:dyDescent="0.25">
      <c r="A871" s="19">
        <v>856</v>
      </c>
      <c r="B871" s="20"/>
      <c r="C871" s="149"/>
      <c r="D871" s="1"/>
      <c r="E871" s="1"/>
      <c r="F871" s="173"/>
      <c r="G871" s="55"/>
      <c r="H871" s="116" t="str">
        <f t="shared" si="205"/>
        <v/>
      </c>
      <c r="I871" s="35" t="b">
        <f t="shared" si="195"/>
        <v>0</v>
      </c>
      <c r="J871" s="80" t="str">
        <f t="shared" si="196"/>
        <v/>
      </c>
      <c r="K871" s="29" t="b">
        <f t="shared" si="206"/>
        <v>0</v>
      </c>
      <c r="L871" s="80" t="str">
        <f t="shared" si="207"/>
        <v/>
      </c>
      <c r="M871" s="81" t="e">
        <f t="shared" si="197"/>
        <v>#VALUE!</v>
      </c>
      <c r="N871" s="81" t="e">
        <f t="shared" si="198"/>
        <v>#VALUE!</v>
      </c>
      <c r="O871" s="81" t="e">
        <f t="shared" si="199"/>
        <v>#VALUE!</v>
      </c>
      <c r="P871" s="82" t="e">
        <f t="shared" si="200"/>
        <v>#VALUE!</v>
      </c>
      <c r="Q871" s="82" t="e">
        <f t="shared" si="208"/>
        <v>#VALUE!</v>
      </c>
      <c r="R871" s="82" t="b">
        <f t="shared" si="209"/>
        <v>0</v>
      </c>
      <c r="S871" s="72" t="str">
        <f t="shared" si="201"/>
        <v/>
      </c>
      <c r="T871" s="81" t="e" cm="1">
        <f t="array" aca="1" ref="T871" ca="1">TEXT(RIGHT(10-RIGHT(SUM(INDEX(1*(MID(MID(C871,1,1)*2,ROW(INDIRECT("1:"&amp;LEN(MID(C871,1,1)*2))),1)),,))+MID(C871,2,1)+
SUM(INDEX(1*(MID(MID(C871,3,1)*2,ROW(INDIRECT("1:"&amp;LEN(MID(C871,3,1)*2))),1)),,))+MID(C871,4,1)+
SUM(INDEX(1*(MID(MID(C871,5,1)*2,ROW(INDIRECT("1:"&amp;LEN(MID(C871,5,1)*2))),1)),,))+MID(C871,6,1)+
SUM(INDEX(1*(MID(MID(C871,8,1)*2,ROW(INDIRECT("1:"&amp;LEN(MID(C871,8,1)*2))),1)),,))+MID(C871,9,1)+
SUM(INDEX(1*(MID(MID(C871,10,1)*2,ROW(INDIRECT("1:"&amp;LEN(MID(C871,10,1)*2))),1)),,)),1),1),"0")</f>
        <v>#VALUE!</v>
      </c>
      <c r="U871" s="81" t="str">
        <f t="shared" si="202"/>
        <v/>
      </c>
      <c r="V871" s="83" t="b">
        <f t="shared" si="203"/>
        <v>0</v>
      </c>
      <c r="W871" s="112" t="e">
        <f>IF(#REF!="",FALSE,IF(OR(X871&gt;Z871,X871&lt;Y871),TRUE,FALSE))</f>
        <v>#REF!</v>
      </c>
      <c r="X871" s="112">
        <f t="shared" si="204"/>
        <v>0</v>
      </c>
      <c r="Y871" s="114" t="e">
        <f>#REF!-3/30</f>
        <v>#REF!</v>
      </c>
      <c r="Z871" s="115" t="e">
        <f>#REF!+1/30</f>
        <v>#REF!</v>
      </c>
    </row>
    <row r="872" spans="1:26" s="30" customFormat="1" x14ac:dyDescent="0.25">
      <c r="A872" s="19">
        <v>857</v>
      </c>
      <c r="B872" s="20"/>
      <c r="C872" s="149"/>
      <c r="D872" s="1"/>
      <c r="E872" s="1"/>
      <c r="F872" s="173"/>
      <c r="G872" s="55"/>
      <c r="H872" s="116" t="str">
        <f t="shared" si="205"/>
        <v/>
      </c>
      <c r="I872" s="35" t="b">
        <f t="shared" si="195"/>
        <v>0</v>
      </c>
      <c r="J872" s="80" t="str">
        <f t="shared" si="196"/>
        <v/>
      </c>
      <c r="K872" s="29" t="b">
        <f t="shared" si="206"/>
        <v>0</v>
      </c>
      <c r="L872" s="80" t="str">
        <f t="shared" si="207"/>
        <v/>
      </c>
      <c r="M872" s="81" t="e">
        <f t="shared" si="197"/>
        <v>#VALUE!</v>
      </c>
      <c r="N872" s="81" t="e">
        <f t="shared" si="198"/>
        <v>#VALUE!</v>
      </c>
      <c r="O872" s="81" t="e">
        <f t="shared" si="199"/>
        <v>#VALUE!</v>
      </c>
      <c r="P872" s="82" t="e">
        <f t="shared" si="200"/>
        <v>#VALUE!</v>
      </c>
      <c r="Q872" s="82" t="e">
        <f t="shared" si="208"/>
        <v>#VALUE!</v>
      </c>
      <c r="R872" s="82" t="b">
        <f t="shared" si="209"/>
        <v>0</v>
      </c>
      <c r="S872" s="72" t="str">
        <f t="shared" si="201"/>
        <v/>
      </c>
      <c r="T872" s="81" t="e" cm="1">
        <f t="array" aca="1" ref="T872" ca="1">TEXT(RIGHT(10-RIGHT(SUM(INDEX(1*(MID(MID(C872,1,1)*2,ROW(INDIRECT("1:"&amp;LEN(MID(C872,1,1)*2))),1)),,))+MID(C872,2,1)+
SUM(INDEX(1*(MID(MID(C872,3,1)*2,ROW(INDIRECT("1:"&amp;LEN(MID(C872,3,1)*2))),1)),,))+MID(C872,4,1)+
SUM(INDEX(1*(MID(MID(C872,5,1)*2,ROW(INDIRECT("1:"&amp;LEN(MID(C872,5,1)*2))),1)),,))+MID(C872,6,1)+
SUM(INDEX(1*(MID(MID(C872,8,1)*2,ROW(INDIRECT("1:"&amp;LEN(MID(C872,8,1)*2))),1)),,))+MID(C872,9,1)+
SUM(INDEX(1*(MID(MID(C872,10,1)*2,ROW(INDIRECT("1:"&amp;LEN(MID(C872,10,1)*2))),1)),,)),1),1),"0")</f>
        <v>#VALUE!</v>
      </c>
      <c r="U872" s="81" t="str">
        <f t="shared" si="202"/>
        <v/>
      </c>
      <c r="V872" s="83" t="b">
        <f t="shared" si="203"/>
        <v>0</v>
      </c>
      <c r="W872" s="112" t="e">
        <f>IF(#REF!="",FALSE,IF(OR(X872&gt;Z872,X872&lt;Y872),TRUE,FALSE))</f>
        <v>#REF!</v>
      </c>
      <c r="X872" s="112">
        <f t="shared" si="204"/>
        <v>0</v>
      </c>
      <c r="Y872" s="114" t="e">
        <f>#REF!-3/30</f>
        <v>#REF!</v>
      </c>
      <c r="Z872" s="115" t="e">
        <f>#REF!+1/30</f>
        <v>#REF!</v>
      </c>
    </row>
    <row r="873" spans="1:26" s="30" customFormat="1" x14ac:dyDescent="0.25">
      <c r="A873" s="19">
        <v>858</v>
      </c>
      <c r="B873" s="20"/>
      <c r="C873" s="149"/>
      <c r="D873" s="1"/>
      <c r="E873" s="1"/>
      <c r="F873" s="173"/>
      <c r="G873" s="55"/>
      <c r="H873" s="116" t="str">
        <f t="shared" si="205"/>
        <v/>
      </c>
      <c r="I873" s="35" t="b">
        <f t="shared" si="195"/>
        <v>0</v>
      </c>
      <c r="J873" s="80" t="str">
        <f t="shared" si="196"/>
        <v/>
      </c>
      <c r="K873" s="29" t="b">
        <f t="shared" si="206"/>
        <v>0</v>
      </c>
      <c r="L873" s="80" t="str">
        <f t="shared" si="207"/>
        <v/>
      </c>
      <c r="M873" s="81" t="e">
        <f t="shared" si="197"/>
        <v>#VALUE!</v>
      </c>
      <c r="N873" s="81" t="e">
        <f t="shared" si="198"/>
        <v>#VALUE!</v>
      </c>
      <c r="O873" s="81" t="e">
        <f t="shared" si="199"/>
        <v>#VALUE!</v>
      </c>
      <c r="P873" s="82" t="e">
        <f t="shared" si="200"/>
        <v>#VALUE!</v>
      </c>
      <c r="Q873" s="82" t="e">
        <f t="shared" si="208"/>
        <v>#VALUE!</v>
      </c>
      <c r="R873" s="82" t="b">
        <f t="shared" si="209"/>
        <v>0</v>
      </c>
      <c r="S873" s="72" t="str">
        <f t="shared" si="201"/>
        <v/>
      </c>
      <c r="T873" s="81" t="e" cm="1">
        <f t="array" aca="1" ref="T873" ca="1">TEXT(RIGHT(10-RIGHT(SUM(INDEX(1*(MID(MID(C873,1,1)*2,ROW(INDIRECT("1:"&amp;LEN(MID(C873,1,1)*2))),1)),,))+MID(C873,2,1)+
SUM(INDEX(1*(MID(MID(C873,3,1)*2,ROW(INDIRECT("1:"&amp;LEN(MID(C873,3,1)*2))),1)),,))+MID(C873,4,1)+
SUM(INDEX(1*(MID(MID(C873,5,1)*2,ROW(INDIRECT("1:"&amp;LEN(MID(C873,5,1)*2))),1)),,))+MID(C873,6,1)+
SUM(INDEX(1*(MID(MID(C873,8,1)*2,ROW(INDIRECT("1:"&amp;LEN(MID(C873,8,1)*2))),1)),,))+MID(C873,9,1)+
SUM(INDEX(1*(MID(MID(C873,10,1)*2,ROW(INDIRECT("1:"&amp;LEN(MID(C873,10,1)*2))),1)),,)),1),1),"0")</f>
        <v>#VALUE!</v>
      </c>
      <c r="U873" s="81" t="str">
        <f t="shared" si="202"/>
        <v/>
      </c>
      <c r="V873" s="83" t="b">
        <f t="shared" si="203"/>
        <v>0</v>
      </c>
      <c r="W873" s="112" t="e">
        <f>IF(#REF!="",FALSE,IF(OR(X873&gt;Z873,X873&lt;Y873),TRUE,FALSE))</f>
        <v>#REF!</v>
      </c>
      <c r="X873" s="112">
        <f t="shared" si="204"/>
        <v>0</v>
      </c>
      <c r="Y873" s="114" t="e">
        <f>#REF!-3/30</f>
        <v>#REF!</v>
      </c>
      <c r="Z873" s="115" t="e">
        <f>#REF!+1/30</f>
        <v>#REF!</v>
      </c>
    </row>
    <row r="874" spans="1:26" s="30" customFormat="1" x14ac:dyDescent="0.25">
      <c r="A874" s="19">
        <v>859</v>
      </c>
      <c r="B874" s="20"/>
      <c r="C874" s="149"/>
      <c r="D874" s="1"/>
      <c r="E874" s="1"/>
      <c r="F874" s="173"/>
      <c r="G874" s="55"/>
      <c r="H874" s="116" t="str">
        <f t="shared" si="205"/>
        <v/>
      </c>
      <c r="I874" s="35" t="b">
        <f t="shared" si="195"/>
        <v>0</v>
      </c>
      <c r="J874" s="80" t="str">
        <f t="shared" si="196"/>
        <v/>
      </c>
      <c r="K874" s="29" t="b">
        <f t="shared" si="206"/>
        <v>0</v>
      </c>
      <c r="L874" s="80" t="str">
        <f t="shared" si="207"/>
        <v/>
      </c>
      <c r="M874" s="81" t="e">
        <f t="shared" si="197"/>
        <v>#VALUE!</v>
      </c>
      <c r="N874" s="81" t="e">
        <f t="shared" si="198"/>
        <v>#VALUE!</v>
      </c>
      <c r="O874" s="81" t="e">
        <f t="shared" si="199"/>
        <v>#VALUE!</v>
      </c>
      <c r="P874" s="82" t="e">
        <f t="shared" si="200"/>
        <v>#VALUE!</v>
      </c>
      <c r="Q874" s="82" t="e">
        <f t="shared" si="208"/>
        <v>#VALUE!</v>
      </c>
      <c r="R874" s="82" t="b">
        <f t="shared" si="209"/>
        <v>0</v>
      </c>
      <c r="S874" s="72" t="str">
        <f t="shared" si="201"/>
        <v/>
      </c>
      <c r="T874" s="81" t="e" cm="1">
        <f t="array" aca="1" ref="T874" ca="1">TEXT(RIGHT(10-RIGHT(SUM(INDEX(1*(MID(MID(C874,1,1)*2,ROW(INDIRECT("1:"&amp;LEN(MID(C874,1,1)*2))),1)),,))+MID(C874,2,1)+
SUM(INDEX(1*(MID(MID(C874,3,1)*2,ROW(INDIRECT("1:"&amp;LEN(MID(C874,3,1)*2))),1)),,))+MID(C874,4,1)+
SUM(INDEX(1*(MID(MID(C874,5,1)*2,ROW(INDIRECT("1:"&amp;LEN(MID(C874,5,1)*2))),1)),,))+MID(C874,6,1)+
SUM(INDEX(1*(MID(MID(C874,8,1)*2,ROW(INDIRECT("1:"&amp;LEN(MID(C874,8,1)*2))),1)),,))+MID(C874,9,1)+
SUM(INDEX(1*(MID(MID(C874,10,1)*2,ROW(INDIRECT("1:"&amp;LEN(MID(C874,10,1)*2))),1)),,)),1),1),"0")</f>
        <v>#VALUE!</v>
      </c>
      <c r="U874" s="81" t="str">
        <f t="shared" si="202"/>
        <v/>
      </c>
      <c r="V874" s="83" t="b">
        <f t="shared" si="203"/>
        <v>0</v>
      </c>
      <c r="W874" s="112" t="e">
        <f>IF(#REF!="",FALSE,IF(OR(X874&gt;Z874,X874&lt;Y874),TRUE,FALSE))</f>
        <v>#REF!</v>
      </c>
      <c r="X874" s="112">
        <f t="shared" si="204"/>
        <v>0</v>
      </c>
      <c r="Y874" s="114" t="e">
        <f>#REF!-3/30</f>
        <v>#REF!</v>
      </c>
      <c r="Z874" s="115" t="e">
        <f>#REF!+1/30</f>
        <v>#REF!</v>
      </c>
    </row>
    <row r="875" spans="1:26" s="30" customFormat="1" x14ac:dyDescent="0.25">
      <c r="A875" s="19">
        <v>860</v>
      </c>
      <c r="B875" s="20"/>
      <c r="C875" s="149"/>
      <c r="D875" s="1"/>
      <c r="E875" s="1"/>
      <c r="F875" s="173"/>
      <c r="G875" s="55"/>
      <c r="H875" s="116" t="str">
        <f t="shared" si="205"/>
        <v/>
      </c>
      <c r="I875" s="35" t="b">
        <f t="shared" si="195"/>
        <v>0</v>
      </c>
      <c r="J875" s="80" t="str">
        <f t="shared" si="196"/>
        <v/>
      </c>
      <c r="K875" s="29" t="b">
        <f t="shared" si="206"/>
        <v>0</v>
      </c>
      <c r="L875" s="80" t="str">
        <f t="shared" si="207"/>
        <v/>
      </c>
      <c r="M875" s="81" t="e">
        <f t="shared" si="197"/>
        <v>#VALUE!</v>
      </c>
      <c r="N875" s="81" t="e">
        <f t="shared" si="198"/>
        <v>#VALUE!</v>
      </c>
      <c r="O875" s="81" t="e">
        <f t="shared" si="199"/>
        <v>#VALUE!</v>
      </c>
      <c r="P875" s="82" t="e">
        <f t="shared" si="200"/>
        <v>#VALUE!</v>
      </c>
      <c r="Q875" s="82" t="e">
        <f t="shared" si="208"/>
        <v>#VALUE!</v>
      </c>
      <c r="R875" s="82" t="b">
        <f t="shared" si="209"/>
        <v>0</v>
      </c>
      <c r="S875" s="72" t="str">
        <f t="shared" si="201"/>
        <v/>
      </c>
      <c r="T875" s="81" t="e" cm="1">
        <f t="array" aca="1" ref="T875" ca="1">TEXT(RIGHT(10-RIGHT(SUM(INDEX(1*(MID(MID(C875,1,1)*2,ROW(INDIRECT("1:"&amp;LEN(MID(C875,1,1)*2))),1)),,))+MID(C875,2,1)+
SUM(INDEX(1*(MID(MID(C875,3,1)*2,ROW(INDIRECT("1:"&amp;LEN(MID(C875,3,1)*2))),1)),,))+MID(C875,4,1)+
SUM(INDEX(1*(MID(MID(C875,5,1)*2,ROW(INDIRECT("1:"&amp;LEN(MID(C875,5,1)*2))),1)),,))+MID(C875,6,1)+
SUM(INDEX(1*(MID(MID(C875,8,1)*2,ROW(INDIRECT("1:"&amp;LEN(MID(C875,8,1)*2))),1)),,))+MID(C875,9,1)+
SUM(INDEX(1*(MID(MID(C875,10,1)*2,ROW(INDIRECT("1:"&amp;LEN(MID(C875,10,1)*2))),1)),,)),1),1),"0")</f>
        <v>#VALUE!</v>
      </c>
      <c r="U875" s="81" t="str">
        <f t="shared" si="202"/>
        <v/>
      </c>
      <c r="V875" s="83" t="b">
        <f t="shared" si="203"/>
        <v>0</v>
      </c>
      <c r="W875" s="112" t="e">
        <f>IF(#REF!="",FALSE,IF(OR(X875&gt;Z875,X875&lt;Y875),TRUE,FALSE))</f>
        <v>#REF!</v>
      </c>
      <c r="X875" s="112">
        <f t="shared" si="204"/>
        <v>0</v>
      </c>
      <c r="Y875" s="114" t="e">
        <f>#REF!-3/30</f>
        <v>#REF!</v>
      </c>
      <c r="Z875" s="115" t="e">
        <f>#REF!+1/30</f>
        <v>#REF!</v>
      </c>
    </row>
    <row r="876" spans="1:26" s="30" customFormat="1" x14ac:dyDescent="0.25">
      <c r="A876" s="19">
        <v>861</v>
      </c>
      <c r="B876" s="20"/>
      <c r="C876" s="149"/>
      <c r="D876" s="1"/>
      <c r="E876" s="1"/>
      <c r="F876" s="173"/>
      <c r="G876" s="55"/>
      <c r="H876" s="116" t="str">
        <f t="shared" si="205"/>
        <v/>
      </c>
      <c r="I876" s="35" t="b">
        <f t="shared" si="195"/>
        <v>0</v>
      </c>
      <c r="J876" s="80" t="str">
        <f t="shared" si="196"/>
        <v/>
      </c>
      <c r="K876" s="29" t="b">
        <f t="shared" si="206"/>
        <v>0</v>
      </c>
      <c r="L876" s="80" t="str">
        <f t="shared" si="207"/>
        <v/>
      </c>
      <c r="M876" s="81" t="e">
        <f t="shared" si="197"/>
        <v>#VALUE!</v>
      </c>
      <c r="N876" s="81" t="e">
        <f t="shared" si="198"/>
        <v>#VALUE!</v>
      </c>
      <c r="O876" s="81" t="e">
        <f t="shared" si="199"/>
        <v>#VALUE!</v>
      </c>
      <c r="P876" s="82" t="e">
        <f t="shared" si="200"/>
        <v>#VALUE!</v>
      </c>
      <c r="Q876" s="82" t="e">
        <f t="shared" si="208"/>
        <v>#VALUE!</v>
      </c>
      <c r="R876" s="82" t="b">
        <f t="shared" si="209"/>
        <v>0</v>
      </c>
      <c r="S876" s="72" t="str">
        <f t="shared" si="201"/>
        <v/>
      </c>
      <c r="T876" s="81" t="e" cm="1">
        <f t="array" aca="1" ref="T876" ca="1">TEXT(RIGHT(10-RIGHT(SUM(INDEX(1*(MID(MID(C876,1,1)*2,ROW(INDIRECT("1:"&amp;LEN(MID(C876,1,1)*2))),1)),,))+MID(C876,2,1)+
SUM(INDEX(1*(MID(MID(C876,3,1)*2,ROW(INDIRECT("1:"&amp;LEN(MID(C876,3,1)*2))),1)),,))+MID(C876,4,1)+
SUM(INDEX(1*(MID(MID(C876,5,1)*2,ROW(INDIRECT("1:"&amp;LEN(MID(C876,5,1)*2))),1)),,))+MID(C876,6,1)+
SUM(INDEX(1*(MID(MID(C876,8,1)*2,ROW(INDIRECT("1:"&amp;LEN(MID(C876,8,1)*2))),1)),,))+MID(C876,9,1)+
SUM(INDEX(1*(MID(MID(C876,10,1)*2,ROW(INDIRECT("1:"&amp;LEN(MID(C876,10,1)*2))),1)),,)),1),1),"0")</f>
        <v>#VALUE!</v>
      </c>
      <c r="U876" s="81" t="str">
        <f t="shared" si="202"/>
        <v/>
      </c>
      <c r="V876" s="83" t="b">
        <f t="shared" si="203"/>
        <v>0</v>
      </c>
      <c r="W876" s="112" t="e">
        <f>IF(#REF!="",FALSE,IF(OR(X876&gt;Z876,X876&lt;Y876),TRUE,FALSE))</f>
        <v>#REF!</v>
      </c>
      <c r="X876" s="112">
        <f t="shared" si="204"/>
        <v>0</v>
      </c>
      <c r="Y876" s="114" t="e">
        <f>#REF!-3/30</f>
        <v>#REF!</v>
      </c>
      <c r="Z876" s="115" t="e">
        <f>#REF!+1/30</f>
        <v>#REF!</v>
      </c>
    </row>
    <row r="877" spans="1:26" s="30" customFormat="1" x14ac:dyDescent="0.25">
      <c r="A877" s="19">
        <v>862</v>
      </c>
      <c r="B877" s="20"/>
      <c r="C877" s="149"/>
      <c r="D877" s="1"/>
      <c r="E877" s="1"/>
      <c r="F877" s="173"/>
      <c r="G877" s="55"/>
      <c r="H877" s="116" t="str">
        <f t="shared" si="205"/>
        <v/>
      </c>
      <c r="I877" s="35" t="b">
        <f t="shared" si="195"/>
        <v>0</v>
      </c>
      <c r="J877" s="80" t="str">
        <f t="shared" si="196"/>
        <v/>
      </c>
      <c r="K877" s="29" t="b">
        <f t="shared" si="206"/>
        <v>0</v>
      </c>
      <c r="L877" s="80" t="str">
        <f t="shared" si="207"/>
        <v/>
      </c>
      <c r="M877" s="81" t="e">
        <f t="shared" si="197"/>
        <v>#VALUE!</v>
      </c>
      <c r="N877" s="81" t="e">
        <f t="shared" si="198"/>
        <v>#VALUE!</v>
      </c>
      <c r="O877" s="81" t="e">
        <f t="shared" si="199"/>
        <v>#VALUE!</v>
      </c>
      <c r="P877" s="82" t="e">
        <f t="shared" si="200"/>
        <v>#VALUE!</v>
      </c>
      <c r="Q877" s="82" t="e">
        <f t="shared" si="208"/>
        <v>#VALUE!</v>
      </c>
      <c r="R877" s="82" t="b">
        <f t="shared" si="209"/>
        <v>0</v>
      </c>
      <c r="S877" s="72" t="str">
        <f t="shared" si="201"/>
        <v/>
      </c>
      <c r="T877" s="81" t="e" cm="1">
        <f t="array" aca="1" ref="T877" ca="1">TEXT(RIGHT(10-RIGHT(SUM(INDEX(1*(MID(MID(C877,1,1)*2,ROW(INDIRECT("1:"&amp;LEN(MID(C877,1,1)*2))),1)),,))+MID(C877,2,1)+
SUM(INDEX(1*(MID(MID(C877,3,1)*2,ROW(INDIRECT("1:"&amp;LEN(MID(C877,3,1)*2))),1)),,))+MID(C877,4,1)+
SUM(INDEX(1*(MID(MID(C877,5,1)*2,ROW(INDIRECT("1:"&amp;LEN(MID(C877,5,1)*2))),1)),,))+MID(C877,6,1)+
SUM(INDEX(1*(MID(MID(C877,8,1)*2,ROW(INDIRECT("1:"&amp;LEN(MID(C877,8,1)*2))),1)),,))+MID(C877,9,1)+
SUM(INDEX(1*(MID(MID(C877,10,1)*2,ROW(INDIRECT("1:"&amp;LEN(MID(C877,10,1)*2))),1)),,)),1),1),"0")</f>
        <v>#VALUE!</v>
      </c>
      <c r="U877" s="81" t="str">
        <f t="shared" si="202"/>
        <v/>
      </c>
      <c r="V877" s="83" t="b">
        <f t="shared" si="203"/>
        <v>0</v>
      </c>
      <c r="W877" s="112" t="e">
        <f>IF(#REF!="",FALSE,IF(OR(X877&gt;Z877,X877&lt;Y877),TRUE,FALSE))</f>
        <v>#REF!</v>
      </c>
      <c r="X877" s="112">
        <f t="shared" si="204"/>
        <v>0</v>
      </c>
      <c r="Y877" s="114" t="e">
        <f>#REF!-3/30</f>
        <v>#REF!</v>
      </c>
      <c r="Z877" s="115" t="e">
        <f>#REF!+1/30</f>
        <v>#REF!</v>
      </c>
    </row>
    <row r="878" spans="1:26" s="30" customFormat="1" x14ac:dyDescent="0.25">
      <c r="A878" s="19">
        <v>863</v>
      </c>
      <c r="B878" s="20"/>
      <c r="C878" s="149"/>
      <c r="D878" s="1"/>
      <c r="E878" s="1"/>
      <c r="F878" s="173"/>
      <c r="G878" s="55"/>
      <c r="H878" s="116" t="str">
        <f t="shared" si="205"/>
        <v/>
      </c>
      <c r="I878" s="35" t="b">
        <f t="shared" si="195"/>
        <v>0</v>
      </c>
      <c r="J878" s="80" t="str">
        <f t="shared" si="196"/>
        <v/>
      </c>
      <c r="K878" s="29" t="b">
        <f t="shared" si="206"/>
        <v>0</v>
      </c>
      <c r="L878" s="80" t="str">
        <f t="shared" si="207"/>
        <v/>
      </c>
      <c r="M878" s="81" t="e">
        <f t="shared" si="197"/>
        <v>#VALUE!</v>
      </c>
      <c r="N878" s="81" t="e">
        <f t="shared" si="198"/>
        <v>#VALUE!</v>
      </c>
      <c r="O878" s="81" t="e">
        <f t="shared" si="199"/>
        <v>#VALUE!</v>
      </c>
      <c r="P878" s="82" t="e">
        <f t="shared" si="200"/>
        <v>#VALUE!</v>
      </c>
      <c r="Q878" s="82" t="e">
        <f t="shared" si="208"/>
        <v>#VALUE!</v>
      </c>
      <c r="R878" s="82" t="b">
        <f t="shared" si="209"/>
        <v>0</v>
      </c>
      <c r="S878" s="72" t="str">
        <f t="shared" si="201"/>
        <v/>
      </c>
      <c r="T878" s="81" t="e" cm="1">
        <f t="array" aca="1" ref="T878" ca="1">TEXT(RIGHT(10-RIGHT(SUM(INDEX(1*(MID(MID(C878,1,1)*2,ROW(INDIRECT("1:"&amp;LEN(MID(C878,1,1)*2))),1)),,))+MID(C878,2,1)+
SUM(INDEX(1*(MID(MID(C878,3,1)*2,ROW(INDIRECT("1:"&amp;LEN(MID(C878,3,1)*2))),1)),,))+MID(C878,4,1)+
SUM(INDEX(1*(MID(MID(C878,5,1)*2,ROW(INDIRECT("1:"&amp;LEN(MID(C878,5,1)*2))),1)),,))+MID(C878,6,1)+
SUM(INDEX(1*(MID(MID(C878,8,1)*2,ROW(INDIRECT("1:"&amp;LEN(MID(C878,8,1)*2))),1)),,))+MID(C878,9,1)+
SUM(INDEX(1*(MID(MID(C878,10,1)*2,ROW(INDIRECT("1:"&amp;LEN(MID(C878,10,1)*2))),1)),,)),1),1),"0")</f>
        <v>#VALUE!</v>
      </c>
      <c r="U878" s="81" t="str">
        <f t="shared" si="202"/>
        <v/>
      </c>
      <c r="V878" s="83" t="b">
        <f t="shared" si="203"/>
        <v>0</v>
      </c>
      <c r="W878" s="112" t="e">
        <f>IF(#REF!="",FALSE,IF(OR(X878&gt;Z878,X878&lt;Y878),TRUE,FALSE))</f>
        <v>#REF!</v>
      </c>
      <c r="X878" s="112">
        <f t="shared" si="204"/>
        <v>0</v>
      </c>
      <c r="Y878" s="114" t="e">
        <f>#REF!-3/30</f>
        <v>#REF!</v>
      </c>
      <c r="Z878" s="115" t="e">
        <f>#REF!+1/30</f>
        <v>#REF!</v>
      </c>
    </row>
    <row r="879" spans="1:26" s="30" customFormat="1" x14ac:dyDescent="0.25">
      <c r="A879" s="19">
        <v>864</v>
      </c>
      <c r="B879" s="20"/>
      <c r="C879" s="149"/>
      <c r="D879" s="1"/>
      <c r="E879" s="1"/>
      <c r="F879" s="173"/>
      <c r="G879" s="55"/>
      <c r="H879" s="116" t="str">
        <f t="shared" si="205"/>
        <v/>
      </c>
      <c r="I879" s="35" t="b">
        <f t="shared" si="195"/>
        <v>0</v>
      </c>
      <c r="J879" s="80" t="str">
        <f t="shared" si="196"/>
        <v/>
      </c>
      <c r="K879" s="29" t="b">
        <f t="shared" si="206"/>
        <v>0</v>
      </c>
      <c r="L879" s="80" t="str">
        <f t="shared" si="207"/>
        <v/>
      </c>
      <c r="M879" s="81" t="e">
        <f t="shared" si="197"/>
        <v>#VALUE!</v>
      </c>
      <c r="N879" s="81" t="e">
        <f t="shared" si="198"/>
        <v>#VALUE!</v>
      </c>
      <c r="O879" s="81" t="e">
        <f t="shared" si="199"/>
        <v>#VALUE!</v>
      </c>
      <c r="P879" s="82" t="e">
        <f t="shared" si="200"/>
        <v>#VALUE!</v>
      </c>
      <c r="Q879" s="82" t="e">
        <f t="shared" si="208"/>
        <v>#VALUE!</v>
      </c>
      <c r="R879" s="82" t="b">
        <f t="shared" si="209"/>
        <v>0</v>
      </c>
      <c r="S879" s="72" t="str">
        <f t="shared" si="201"/>
        <v/>
      </c>
      <c r="T879" s="81" t="e" cm="1">
        <f t="array" aca="1" ref="T879" ca="1">TEXT(RIGHT(10-RIGHT(SUM(INDEX(1*(MID(MID(C879,1,1)*2,ROW(INDIRECT("1:"&amp;LEN(MID(C879,1,1)*2))),1)),,))+MID(C879,2,1)+
SUM(INDEX(1*(MID(MID(C879,3,1)*2,ROW(INDIRECT("1:"&amp;LEN(MID(C879,3,1)*2))),1)),,))+MID(C879,4,1)+
SUM(INDEX(1*(MID(MID(C879,5,1)*2,ROW(INDIRECT("1:"&amp;LEN(MID(C879,5,1)*2))),1)),,))+MID(C879,6,1)+
SUM(INDEX(1*(MID(MID(C879,8,1)*2,ROW(INDIRECT("1:"&amp;LEN(MID(C879,8,1)*2))),1)),,))+MID(C879,9,1)+
SUM(INDEX(1*(MID(MID(C879,10,1)*2,ROW(INDIRECT("1:"&amp;LEN(MID(C879,10,1)*2))),1)),,)),1),1),"0")</f>
        <v>#VALUE!</v>
      </c>
      <c r="U879" s="81" t="str">
        <f t="shared" si="202"/>
        <v/>
      </c>
      <c r="V879" s="83" t="b">
        <f t="shared" si="203"/>
        <v>0</v>
      </c>
      <c r="W879" s="112" t="e">
        <f>IF(#REF!="",FALSE,IF(OR(X879&gt;Z879,X879&lt;Y879),TRUE,FALSE))</f>
        <v>#REF!</v>
      </c>
      <c r="X879" s="112">
        <f t="shared" si="204"/>
        <v>0</v>
      </c>
      <c r="Y879" s="114" t="e">
        <f>#REF!-3/30</f>
        <v>#REF!</v>
      </c>
      <c r="Z879" s="115" t="e">
        <f>#REF!+1/30</f>
        <v>#REF!</v>
      </c>
    </row>
    <row r="880" spans="1:26" s="30" customFormat="1" x14ac:dyDescent="0.25">
      <c r="A880" s="19">
        <v>865</v>
      </c>
      <c r="B880" s="20"/>
      <c r="C880" s="149"/>
      <c r="D880" s="1"/>
      <c r="E880" s="1"/>
      <c r="F880" s="173"/>
      <c r="G880" s="55"/>
      <c r="H880" s="116" t="str">
        <f t="shared" si="205"/>
        <v/>
      </c>
      <c r="I880" s="35" t="b">
        <f t="shared" si="195"/>
        <v>0</v>
      </c>
      <c r="J880" s="80" t="str">
        <f t="shared" si="196"/>
        <v/>
      </c>
      <c r="K880" s="29" t="b">
        <f t="shared" si="206"/>
        <v>0</v>
      </c>
      <c r="L880" s="80" t="str">
        <f t="shared" si="207"/>
        <v/>
      </c>
      <c r="M880" s="81" t="e">
        <f t="shared" si="197"/>
        <v>#VALUE!</v>
      </c>
      <c r="N880" s="81" t="e">
        <f t="shared" si="198"/>
        <v>#VALUE!</v>
      </c>
      <c r="O880" s="81" t="e">
        <f t="shared" si="199"/>
        <v>#VALUE!</v>
      </c>
      <c r="P880" s="82" t="e">
        <f t="shared" si="200"/>
        <v>#VALUE!</v>
      </c>
      <c r="Q880" s="82" t="e">
        <f t="shared" si="208"/>
        <v>#VALUE!</v>
      </c>
      <c r="R880" s="82" t="b">
        <f t="shared" si="209"/>
        <v>0</v>
      </c>
      <c r="S880" s="72" t="str">
        <f t="shared" si="201"/>
        <v/>
      </c>
      <c r="T880" s="81" t="e" cm="1">
        <f t="array" aca="1" ref="T880" ca="1">TEXT(RIGHT(10-RIGHT(SUM(INDEX(1*(MID(MID(C880,1,1)*2,ROW(INDIRECT("1:"&amp;LEN(MID(C880,1,1)*2))),1)),,))+MID(C880,2,1)+
SUM(INDEX(1*(MID(MID(C880,3,1)*2,ROW(INDIRECT("1:"&amp;LEN(MID(C880,3,1)*2))),1)),,))+MID(C880,4,1)+
SUM(INDEX(1*(MID(MID(C880,5,1)*2,ROW(INDIRECT("1:"&amp;LEN(MID(C880,5,1)*2))),1)),,))+MID(C880,6,1)+
SUM(INDEX(1*(MID(MID(C880,8,1)*2,ROW(INDIRECT("1:"&amp;LEN(MID(C880,8,1)*2))),1)),,))+MID(C880,9,1)+
SUM(INDEX(1*(MID(MID(C880,10,1)*2,ROW(INDIRECT("1:"&amp;LEN(MID(C880,10,1)*2))),1)),,)),1),1),"0")</f>
        <v>#VALUE!</v>
      </c>
      <c r="U880" s="81" t="str">
        <f t="shared" si="202"/>
        <v/>
      </c>
      <c r="V880" s="83" t="b">
        <f t="shared" si="203"/>
        <v>0</v>
      </c>
      <c r="W880" s="112" t="e">
        <f>IF(#REF!="",FALSE,IF(OR(X880&gt;Z880,X880&lt;Y880),TRUE,FALSE))</f>
        <v>#REF!</v>
      </c>
      <c r="X880" s="112">
        <f t="shared" si="204"/>
        <v>0</v>
      </c>
      <c r="Y880" s="114" t="e">
        <f>#REF!-3/30</f>
        <v>#REF!</v>
      </c>
      <c r="Z880" s="115" t="e">
        <f>#REF!+1/30</f>
        <v>#REF!</v>
      </c>
    </row>
    <row r="881" spans="1:26" s="30" customFormat="1" x14ac:dyDescent="0.25">
      <c r="A881" s="19">
        <v>866</v>
      </c>
      <c r="B881" s="20"/>
      <c r="C881" s="149"/>
      <c r="D881" s="1"/>
      <c r="E881" s="1"/>
      <c r="F881" s="173"/>
      <c r="G881" s="55"/>
      <c r="H881" s="116" t="str">
        <f t="shared" si="205"/>
        <v/>
      </c>
      <c r="I881" s="35" t="b">
        <f t="shared" si="195"/>
        <v>0</v>
      </c>
      <c r="J881" s="80" t="str">
        <f t="shared" si="196"/>
        <v/>
      </c>
      <c r="K881" s="29" t="b">
        <f t="shared" si="206"/>
        <v>0</v>
      </c>
      <c r="L881" s="80" t="str">
        <f t="shared" si="207"/>
        <v/>
      </c>
      <c r="M881" s="81" t="e">
        <f t="shared" si="197"/>
        <v>#VALUE!</v>
      </c>
      <c r="N881" s="81" t="e">
        <f t="shared" si="198"/>
        <v>#VALUE!</v>
      </c>
      <c r="O881" s="81" t="e">
        <f t="shared" si="199"/>
        <v>#VALUE!</v>
      </c>
      <c r="P881" s="82" t="e">
        <f t="shared" si="200"/>
        <v>#VALUE!</v>
      </c>
      <c r="Q881" s="82" t="e">
        <f t="shared" si="208"/>
        <v>#VALUE!</v>
      </c>
      <c r="R881" s="82" t="b">
        <f t="shared" si="209"/>
        <v>0</v>
      </c>
      <c r="S881" s="72" t="str">
        <f t="shared" si="201"/>
        <v/>
      </c>
      <c r="T881" s="81" t="e" cm="1">
        <f t="array" aca="1" ref="T881" ca="1">TEXT(RIGHT(10-RIGHT(SUM(INDEX(1*(MID(MID(C881,1,1)*2,ROW(INDIRECT("1:"&amp;LEN(MID(C881,1,1)*2))),1)),,))+MID(C881,2,1)+
SUM(INDEX(1*(MID(MID(C881,3,1)*2,ROW(INDIRECT("1:"&amp;LEN(MID(C881,3,1)*2))),1)),,))+MID(C881,4,1)+
SUM(INDEX(1*(MID(MID(C881,5,1)*2,ROW(INDIRECT("1:"&amp;LEN(MID(C881,5,1)*2))),1)),,))+MID(C881,6,1)+
SUM(INDEX(1*(MID(MID(C881,8,1)*2,ROW(INDIRECT("1:"&amp;LEN(MID(C881,8,1)*2))),1)),,))+MID(C881,9,1)+
SUM(INDEX(1*(MID(MID(C881,10,1)*2,ROW(INDIRECT("1:"&amp;LEN(MID(C881,10,1)*2))),1)),,)),1),1),"0")</f>
        <v>#VALUE!</v>
      </c>
      <c r="U881" s="81" t="str">
        <f t="shared" si="202"/>
        <v/>
      </c>
      <c r="V881" s="83" t="b">
        <f t="shared" si="203"/>
        <v>0</v>
      </c>
      <c r="W881" s="112" t="e">
        <f>IF(#REF!="",FALSE,IF(OR(X881&gt;Z881,X881&lt;Y881),TRUE,FALSE))</f>
        <v>#REF!</v>
      </c>
      <c r="X881" s="112">
        <f t="shared" si="204"/>
        <v>0</v>
      </c>
      <c r="Y881" s="114" t="e">
        <f>#REF!-3/30</f>
        <v>#REF!</v>
      </c>
      <c r="Z881" s="115" t="e">
        <f>#REF!+1/30</f>
        <v>#REF!</v>
      </c>
    </row>
    <row r="882" spans="1:26" s="30" customFormat="1" x14ac:dyDescent="0.25">
      <c r="A882" s="19">
        <v>867</v>
      </c>
      <c r="B882" s="20"/>
      <c r="C882" s="149"/>
      <c r="D882" s="1"/>
      <c r="E882" s="1"/>
      <c r="F882" s="173"/>
      <c r="G882" s="55"/>
      <c r="H882" s="116" t="str">
        <f t="shared" si="205"/>
        <v/>
      </c>
      <c r="I882" s="35" t="b">
        <f t="shared" si="195"/>
        <v>0</v>
      </c>
      <c r="J882" s="80" t="str">
        <f t="shared" si="196"/>
        <v/>
      </c>
      <c r="K882" s="29" t="b">
        <f t="shared" si="206"/>
        <v>0</v>
      </c>
      <c r="L882" s="80" t="str">
        <f t="shared" si="207"/>
        <v/>
      </c>
      <c r="M882" s="81" t="e">
        <f t="shared" si="197"/>
        <v>#VALUE!</v>
      </c>
      <c r="N882" s="81" t="e">
        <f t="shared" si="198"/>
        <v>#VALUE!</v>
      </c>
      <c r="O882" s="81" t="e">
        <f t="shared" si="199"/>
        <v>#VALUE!</v>
      </c>
      <c r="P882" s="82" t="e">
        <f t="shared" si="200"/>
        <v>#VALUE!</v>
      </c>
      <c r="Q882" s="82" t="e">
        <f t="shared" si="208"/>
        <v>#VALUE!</v>
      </c>
      <c r="R882" s="82" t="b">
        <f t="shared" si="209"/>
        <v>0</v>
      </c>
      <c r="S882" s="72" t="str">
        <f t="shared" si="201"/>
        <v/>
      </c>
      <c r="T882" s="81" t="e" cm="1">
        <f t="array" aca="1" ref="T882" ca="1">TEXT(RIGHT(10-RIGHT(SUM(INDEX(1*(MID(MID(C882,1,1)*2,ROW(INDIRECT("1:"&amp;LEN(MID(C882,1,1)*2))),1)),,))+MID(C882,2,1)+
SUM(INDEX(1*(MID(MID(C882,3,1)*2,ROW(INDIRECT("1:"&amp;LEN(MID(C882,3,1)*2))),1)),,))+MID(C882,4,1)+
SUM(INDEX(1*(MID(MID(C882,5,1)*2,ROW(INDIRECT("1:"&amp;LEN(MID(C882,5,1)*2))),1)),,))+MID(C882,6,1)+
SUM(INDEX(1*(MID(MID(C882,8,1)*2,ROW(INDIRECT("1:"&amp;LEN(MID(C882,8,1)*2))),1)),,))+MID(C882,9,1)+
SUM(INDEX(1*(MID(MID(C882,10,1)*2,ROW(INDIRECT("1:"&amp;LEN(MID(C882,10,1)*2))),1)),,)),1),1),"0")</f>
        <v>#VALUE!</v>
      </c>
      <c r="U882" s="81" t="str">
        <f t="shared" si="202"/>
        <v/>
      </c>
      <c r="V882" s="83" t="b">
        <f t="shared" si="203"/>
        <v>0</v>
      </c>
      <c r="W882" s="112" t="e">
        <f>IF(#REF!="",FALSE,IF(OR(X882&gt;Z882,X882&lt;Y882),TRUE,FALSE))</f>
        <v>#REF!</v>
      </c>
      <c r="X882" s="112">
        <f t="shared" si="204"/>
        <v>0</v>
      </c>
      <c r="Y882" s="114" t="e">
        <f>#REF!-3/30</f>
        <v>#REF!</v>
      </c>
      <c r="Z882" s="115" t="e">
        <f>#REF!+1/30</f>
        <v>#REF!</v>
      </c>
    </row>
    <row r="883" spans="1:26" s="30" customFormat="1" x14ac:dyDescent="0.25">
      <c r="A883" s="19">
        <v>868</v>
      </c>
      <c r="B883" s="20"/>
      <c r="C883" s="149"/>
      <c r="D883" s="1"/>
      <c r="E883" s="1"/>
      <c r="F883" s="173"/>
      <c r="G883" s="55"/>
      <c r="H883" s="116" t="str">
        <f t="shared" si="205"/>
        <v/>
      </c>
      <c r="I883" s="35" t="b">
        <f t="shared" si="195"/>
        <v>0</v>
      </c>
      <c r="J883" s="80" t="str">
        <f t="shared" si="196"/>
        <v/>
      </c>
      <c r="K883" s="29" t="b">
        <f t="shared" si="206"/>
        <v>0</v>
      </c>
      <c r="L883" s="80" t="str">
        <f t="shared" si="207"/>
        <v/>
      </c>
      <c r="M883" s="81" t="e">
        <f t="shared" si="197"/>
        <v>#VALUE!</v>
      </c>
      <c r="N883" s="81" t="e">
        <f t="shared" si="198"/>
        <v>#VALUE!</v>
      </c>
      <c r="O883" s="81" t="e">
        <f t="shared" si="199"/>
        <v>#VALUE!</v>
      </c>
      <c r="P883" s="82" t="e">
        <f t="shared" si="200"/>
        <v>#VALUE!</v>
      </c>
      <c r="Q883" s="82" t="e">
        <f t="shared" si="208"/>
        <v>#VALUE!</v>
      </c>
      <c r="R883" s="82" t="b">
        <f t="shared" si="209"/>
        <v>0</v>
      </c>
      <c r="S883" s="72" t="str">
        <f t="shared" si="201"/>
        <v/>
      </c>
      <c r="T883" s="81" t="e" cm="1">
        <f t="array" aca="1" ref="T883" ca="1">TEXT(RIGHT(10-RIGHT(SUM(INDEX(1*(MID(MID(C883,1,1)*2,ROW(INDIRECT("1:"&amp;LEN(MID(C883,1,1)*2))),1)),,))+MID(C883,2,1)+
SUM(INDEX(1*(MID(MID(C883,3,1)*2,ROW(INDIRECT("1:"&amp;LEN(MID(C883,3,1)*2))),1)),,))+MID(C883,4,1)+
SUM(INDEX(1*(MID(MID(C883,5,1)*2,ROW(INDIRECT("1:"&amp;LEN(MID(C883,5,1)*2))),1)),,))+MID(C883,6,1)+
SUM(INDEX(1*(MID(MID(C883,8,1)*2,ROW(INDIRECT("1:"&amp;LEN(MID(C883,8,1)*2))),1)),,))+MID(C883,9,1)+
SUM(INDEX(1*(MID(MID(C883,10,1)*2,ROW(INDIRECT("1:"&amp;LEN(MID(C883,10,1)*2))),1)),,)),1),1),"0")</f>
        <v>#VALUE!</v>
      </c>
      <c r="U883" s="81" t="str">
        <f t="shared" si="202"/>
        <v/>
      </c>
      <c r="V883" s="83" t="b">
        <f t="shared" si="203"/>
        <v>0</v>
      </c>
      <c r="W883" s="112" t="e">
        <f>IF(#REF!="",FALSE,IF(OR(X883&gt;Z883,X883&lt;Y883),TRUE,FALSE))</f>
        <v>#REF!</v>
      </c>
      <c r="X883" s="112">
        <f t="shared" si="204"/>
        <v>0</v>
      </c>
      <c r="Y883" s="114" t="e">
        <f>#REF!-3/30</f>
        <v>#REF!</v>
      </c>
      <c r="Z883" s="115" t="e">
        <f>#REF!+1/30</f>
        <v>#REF!</v>
      </c>
    </row>
    <row r="884" spans="1:26" s="30" customFormat="1" x14ac:dyDescent="0.25">
      <c r="A884" s="19">
        <v>869</v>
      </c>
      <c r="B884" s="20"/>
      <c r="C884" s="149"/>
      <c r="D884" s="1"/>
      <c r="E884" s="1"/>
      <c r="F884" s="173"/>
      <c r="G884" s="55"/>
      <c r="H884" s="116" t="str">
        <f t="shared" si="205"/>
        <v/>
      </c>
      <c r="I884" s="35" t="b">
        <f t="shared" si="195"/>
        <v>0</v>
      </c>
      <c r="J884" s="80" t="str">
        <f t="shared" si="196"/>
        <v/>
      </c>
      <c r="K884" s="29" t="b">
        <f t="shared" si="206"/>
        <v>0</v>
      </c>
      <c r="L884" s="80" t="str">
        <f t="shared" si="207"/>
        <v/>
      </c>
      <c r="M884" s="81" t="e">
        <f t="shared" si="197"/>
        <v>#VALUE!</v>
      </c>
      <c r="N884" s="81" t="e">
        <f t="shared" si="198"/>
        <v>#VALUE!</v>
      </c>
      <c r="O884" s="81" t="e">
        <f t="shared" si="199"/>
        <v>#VALUE!</v>
      </c>
      <c r="P884" s="82" t="e">
        <f t="shared" si="200"/>
        <v>#VALUE!</v>
      </c>
      <c r="Q884" s="82" t="e">
        <f t="shared" si="208"/>
        <v>#VALUE!</v>
      </c>
      <c r="R884" s="82" t="b">
        <f t="shared" si="209"/>
        <v>0</v>
      </c>
      <c r="S884" s="72" t="str">
        <f t="shared" si="201"/>
        <v/>
      </c>
      <c r="T884" s="81" t="e" cm="1">
        <f t="array" aca="1" ref="T884" ca="1">TEXT(RIGHT(10-RIGHT(SUM(INDEX(1*(MID(MID(C884,1,1)*2,ROW(INDIRECT("1:"&amp;LEN(MID(C884,1,1)*2))),1)),,))+MID(C884,2,1)+
SUM(INDEX(1*(MID(MID(C884,3,1)*2,ROW(INDIRECT("1:"&amp;LEN(MID(C884,3,1)*2))),1)),,))+MID(C884,4,1)+
SUM(INDEX(1*(MID(MID(C884,5,1)*2,ROW(INDIRECT("1:"&amp;LEN(MID(C884,5,1)*2))),1)),,))+MID(C884,6,1)+
SUM(INDEX(1*(MID(MID(C884,8,1)*2,ROW(INDIRECT("1:"&amp;LEN(MID(C884,8,1)*2))),1)),,))+MID(C884,9,1)+
SUM(INDEX(1*(MID(MID(C884,10,1)*2,ROW(INDIRECT("1:"&amp;LEN(MID(C884,10,1)*2))),1)),,)),1),1),"0")</f>
        <v>#VALUE!</v>
      </c>
      <c r="U884" s="81" t="str">
        <f t="shared" si="202"/>
        <v/>
      </c>
      <c r="V884" s="83" t="b">
        <f t="shared" si="203"/>
        <v>0</v>
      </c>
      <c r="W884" s="112" t="e">
        <f>IF(#REF!="",FALSE,IF(OR(X884&gt;Z884,X884&lt;Y884),TRUE,FALSE))</f>
        <v>#REF!</v>
      </c>
      <c r="X884" s="112">
        <f t="shared" si="204"/>
        <v>0</v>
      </c>
      <c r="Y884" s="114" t="e">
        <f>#REF!-3/30</f>
        <v>#REF!</v>
      </c>
      <c r="Z884" s="115" t="e">
        <f>#REF!+1/30</f>
        <v>#REF!</v>
      </c>
    </row>
    <row r="885" spans="1:26" s="30" customFormat="1" x14ac:dyDescent="0.25">
      <c r="A885" s="19">
        <v>870</v>
      </c>
      <c r="B885" s="20"/>
      <c r="C885" s="149"/>
      <c r="D885" s="1"/>
      <c r="E885" s="1"/>
      <c r="F885" s="173"/>
      <c r="G885" s="55"/>
      <c r="H885" s="116" t="str">
        <f t="shared" si="205"/>
        <v/>
      </c>
      <c r="I885" s="35" t="b">
        <f t="shared" si="195"/>
        <v>0</v>
      </c>
      <c r="J885" s="80" t="str">
        <f t="shared" si="196"/>
        <v/>
      </c>
      <c r="K885" s="29" t="b">
        <f t="shared" si="206"/>
        <v>0</v>
      </c>
      <c r="L885" s="80" t="str">
        <f t="shared" si="207"/>
        <v/>
      </c>
      <c r="M885" s="81" t="e">
        <f t="shared" si="197"/>
        <v>#VALUE!</v>
      </c>
      <c r="N885" s="81" t="e">
        <f t="shared" si="198"/>
        <v>#VALUE!</v>
      </c>
      <c r="O885" s="81" t="e">
        <f t="shared" si="199"/>
        <v>#VALUE!</v>
      </c>
      <c r="P885" s="82" t="e">
        <f t="shared" si="200"/>
        <v>#VALUE!</v>
      </c>
      <c r="Q885" s="82" t="e">
        <f t="shared" si="208"/>
        <v>#VALUE!</v>
      </c>
      <c r="R885" s="82" t="b">
        <f t="shared" si="209"/>
        <v>0</v>
      </c>
      <c r="S885" s="72" t="str">
        <f t="shared" si="201"/>
        <v/>
      </c>
      <c r="T885" s="81" t="e" cm="1">
        <f t="array" aca="1" ref="T885" ca="1">TEXT(RIGHT(10-RIGHT(SUM(INDEX(1*(MID(MID(C885,1,1)*2,ROW(INDIRECT("1:"&amp;LEN(MID(C885,1,1)*2))),1)),,))+MID(C885,2,1)+
SUM(INDEX(1*(MID(MID(C885,3,1)*2,ROW(INDIRECT("1:"&amp;LEN(MID(C885,3,1)*2))),1)),,))+MID(C885,4,1)+
SUM(INDEX(1*(MID(MID(C885,5,1)*2,ROW(INDIRECT("1:"&amp;LEN(MID(C885,5,1)*2))),1)),,))+MID(C885,6,1)+
SUM(INDEX(1*(MID(MID(C885,8,1)*2,ROW(INDIRECT("1:"&amp;LEN(MID(C885,8,1)*2))),1)),,))+MID(C885,9,1)+
SUM(INDEX(1*(MID(MID(C885,10,1)*2,ROW(INDIRECT("1:"&amp;LEN(MID(C885,10,1)*2))),1)),,)),1),1),"0")</f>
        <v>#VALUE!</v>
      </c>
      <c r="U885" s="81" t="str">
        <f t="shared" si="202"/>
        <v/>
      </c>
      <c r="V885" s="83" t="b">
        <f t="shared" si="203"/>
        <v>0</v>
      </c>
      <c r="W885" s="112" t="e">
        <f>IF(#REF!="",FALSE,IF(OR(X885&gt;Z885,X885&lt;Y885),TRUE,FALSE))</f>
        <v>#REF!</v>
      </c>
      <c r="X885" s="112">
        <f t="shared" si="204"/>
        <v>0</v>
      </c>
      <c r="Y885" s="114" t="e">
        <f>#REF!-3/30</f>
        <v>#REF!</v>
      </c>
      <c r="Z885" s="115" t="e">
        <f>#REF!+1/30</f>
        <v>#REF!</v>
      </c>
    </row>
    <row r="886" spans="1:26" s="30" customFormat="1" x14ac:dyDescent="0.25">
      <c r="A886" s="19">
        <v>871</v>
      </c>
      <c r="B886" s="20"/>
      <c r="C886" s="149"/>
      <c r="D886" s="1"/>
      <c r="E886" s="1"/>
      <c r="F886" s="173"/>
      <c r="G886" s="55"/>
      <c r="H886" s="116" t="str">
        <f t="shared" si="205"/>
        <v/>
      </c>
      <c r="I886" s="35" t="b">
        <f t="shared" si="195"/>
        <v>0</v>
      </c>
      <c r="J886" s="80" t="str">
        <f t="shared" si="196"/>
        <v/>
      </c>
      <c r="K886" s="29" t="b">
        <f t="shared" si="206"/>
        <v>0</v>
      </c>
      <c r="L886" s="80" t="str">
        <f t="shared" si="207"/>
        <v/>
      </c>
      <c r="M886" s="81" t="e">
        <f t="shared" si="197"/>
        <v>#VALUE!</v>
      </c>
      <c r="N886" s="81" t="e">
        <f t="shared" si="198"/>
        <v>#VALUE!</v>
      </c>
      <c r="O886" s="81" t="e">
        <f t="shared" si="199"/>
        <v>#VALUE!</v>
      </c>
      <c r="P886" s="82" t="e">
        <f t="shared" si="200"/>
        <v>#VALUE!</v>
      </c>
      <c r="Q886" s="82" t="e">
        <f t="shared" si="208"/>
        <v>#VALUE!</v>
      </c>
      <c r="R886" s="82" t="b">
        <f t="shared" si="209"/>
        <v>0</v>
      </c>
      <c r="S886" s="72" t="str">
        <f t="shared" si="201"/>
        <v/>
      </c>
      <c r="T886" s="81" t="e" cm="1">
        <f t="array" aca="1" ref="T886" ca="1">TEXT(RIGHT(10-RIGHT(SUM(INDEX(1*(MID(MID(C886,1,1)*2,ROW(INDIRECT("1:"&amp;LEN(MID(C886,1,1)*2))),1)),,))+MID(C886,2,1)+
SUM(INDEX(1*(MID(MID(C886,3,1)*2,ROW(INDIRECT("1:"&amp;LEN(MID(C886,3,1)*2))),1)),,))+MID(C886,4,1)+
SUM(INDEX(1*(MID(MID(C886,5,1)*2,ROW(INDIRECT("1:"&amp;LEN(MID(C886,5,1)*2))),1)),,))+MID(C886,6,1)+
SUM(INDEX(1*(MID(MID(C886,8,1)*2,ROW(INDIRECT("1:"&amp;LEN(MID(C886,8,1)*2))),1)),,))+MID(C886,9,1)+
SUM(INDEX(1*(MID(MID(C886,10,1)*2,ROW(INDIRECT("1:"&amp;LEN(MID(C886,10,1)*2))),1)),,)),1),1),"0")</f>
        <v>#VALUE!</v>
      </c>
      <c r="U886" s="81" t="str">
        <f t="shared" si="202"/>
        <v/>
      </c>
      <c r="V886" s="83" t="b">
        <f t="shared" si="203"/>
        <v>0</v>
      </c>
      <c r="W886" s="112" t="e">
        <f>IF(#REF!="",FALSE,IF(OR(X886&gt;Z886,X886&lt;Y886),TRUE,FALSE))</f>
        <v>#REF!</v>
      </c>
      <c r="X886" s="112">
        <f t="shared" si="204"/>
        <v>0</v>
      </c>
      <c r="Y886" s="114" t="e">
        <f>#REF!-3/30</f>
        <v>#REF!</v>
      </c>
      <c r="Z886" s="115" t="e">
        <f>#REF!+1/30</f>
        <v>#REF!</v>
      </c>
    </row>
    <row r="887" spans="1:26" s="30" customFormat="1" x14ac:dyDescent="0.25">
      <c r="A887" s="19">
        <v>872</v>
      </c>
      <c r="B887" s="20"/>
      <c r="C887" s="149"/>
      <c r="D887" s="1"/>
      <c r="E887" s="1"/>
      <c r="F887" s="173"/>
      <c r="G887" s="55"/>
      <c r="H887" s="116" t="str">
        <f t="shared" si="205"/>
        <v/>
      </c>
      <c r="I887" s="35" t="b">
        <f t="shared" si="195"/>
        <v>0</v>
      </c>
      <c r="J887" s="80" t="str">
        <f t="shared" si="196"/>
        <v/>
      </c>
      <c r="K887" s="29" t="b">
        <f t="shared" si="206"/>
        <v>0</v>
      </c>
      <c r="L887" s="80" t="str">
        <f t="shared" si="207"/>
        <v/>
      </c>
      <c r="M887" s="81" t="e">
        <f t="shared" si="197"/>
        <v>#VALUE!</v>
      </c>
      <c r="N887" s="81" t="e">
        <f t="shared" si="198"/>
        <v>#VALUE!</v>
      </c>
      <c r="O887" s="81" t="e">
        <f t="shared" si="199"/>
        <v>#VALUE!</v>
      </c>
      <c r="P887" s="82" t="e">
        <f t="shared" si="200"/>
        <v>#VALUE!</v>
      </c>
      <c r="Q887" s="82" t="e">
        <f t="shared" si="208"/>
        <v>#VALUE!</v>
      </c>
      <c r="R887" s="82" t="b">
        <f t="shared" si="209"/>
        <v>0</v>
      </c>
      <c r="S887" s="72" t="str">
        <f t="shared" si="201"/>
        <v/>
      </c>
      <c r="T887" s="81" t="e" cm="1">
        <f t="array" aca="1" ref="T887" ca="1">TEXT(RIGHT(10-RIGHT(SUM(INDEX(1*(MID(MID(C887,1,1)*2,ROW(INDIRECT("1:"&amp;LEN(MID(C887,1,1)*2))),1)),,))+MID(C887,2,1)+
SUM(INDEX(1*(MID(MID(C887,3,1)*2,ROW(INDIRECT("1:"&amp;LEN(MID(C887,3,1)*2))),1)),,))+MID(C887,4,1)+
SUM(INDEX(1*(MID(MID(C887,5,1)*2,ROW(INDIRECT("1:"&amp;LEN(MID(C887,5,1)*2))),1)),,))+MID(C887,6,1)+
SUM(INDEX(1*(MID(MID(C887,8,1)*2,ROW(INDIRECT("1:"&amp;LEN(MID(C887,8,1)*2))),1)),,))+MID(C887,9,1)+
SUM(INDEX(1*(MID(MID(C887,10,1)*2,ROW(INDIRECT("1:"&amp;LEN(MID(C887,10,1)*2))),1)),,)),1),1),"0")</f>
        <v>#VALUE!</v>
      </c>
      <c r="U887" s="81" t="str">
        <f t="shared" si="202"/>
        <v/>
      </c>
      <c r="V887" s="83" t="b">
        <f t="shared" si="203"/>
        <v>0</v>
      </c>
      <c r="W887" s="112" t="e">
        <f>IF(#REF!="",FALSE,IF(OR(X887&gt;Z887,X887&lt;Y887),TRUE,FALSE))</f>
        <v>#REF!</v>
      </c>
      <c r="X887" s="112">
        <f t="shared" si="204"/>
        <v>0</v>
      </c>
      <c r="Y887" s="114" t="e">
        <f>#REF!-3/30</f>
        <v>#REF!</v>
      </c>
      <c r="Z887" s="115" t="e">
        <f>#REF!+1/30</f>
        <v>#REF!</v>
      </c>
    </row>
    <row r="888" spans="1:26" s="30" customFormat="1" x14ac:dyDescent="0.25">
      <c r="A888" s="19">
        <v>873</v>
      </c>
      <c r="B888" s="20"/>
      <c r="C888" s="149"/>
      <c r="D888" s="1"/>
      <c r="E888" s="1"/>
      <c r="F888" s="173"/>
      <c r="G888" s="55"/>
      <c r="H888" s="116" t="str">
        <f t="shared" si="205"/>
        <v/>
      </c>
      <c r="I888" s="35" t="b">
        <f t="shared" si="195"/>
        <v>0</v>
      </c>
      <c r="J888" s="80" t="str">
        <f t="shared" si="196"/>
        <v/>
      </c>
      <c r="K888" s="29" t="b">
        <f t="shared" si="206"/>
        <v>0</v>
      </c>
      <c r="L888" s="80" t="str">
        <f t="shared" si="207"/>
        <v/>
      </c>
      <c r="M888" s="81" t="e">
        <f t="shared" si="197"/>
        <v>#VALUE!</v>
      </c>
      <c r="N888" s="81" t="e">
        <f t="shared" si="198"/>
        <v>#VALUE!</v>
      </c>
      <c r="O888" s="81" t="e">
        <f t="shared" si="199"/>
        <v>#VALUE!</v>
      </c>
      <c r="P888" s="82" t="e">
        <f t="shared" si="200"/>
        <v>#VALUE!</v>
      </c>
      <c r="Q888" s="82" t="e">
        <f t="shared" si="208"/>
        <v>#VALUE!</v>
      </c>
      <c r="R888" s="82" t="b">
        <f t="shared" si="209"/>
        <v>0</v>
      </c>
      <c r="S888" s="72" t="str">
        <f t="shared" si="201"/>
        <v/>
      </c>
      <c r="T888" s="81" t="e" cm="1">
        <f t="array" aca="1" ref="T888" ca="1">TEXT(RIGHT(10-RIGHT(SUM(INDEX(1*(MID(MID(C888,1,1)*2,ROW(INDIRECT("1:"&amp;LEN(MID(C888,1,1)*2))),1)),,))+MID(C888,2,1)+
SUM(INDEX(1*(MID(MID(C888,3,1)*2,ROW(INDIRECT("1:"&amp;LEN(MID(C888,3,1)*2))),1)),,))+MID(C888,4,1)+
SUM(INDEX(1*(MID(MID(C888,5,1)*2,ROW(INDIRECT("1:"&amp;LEN(MID(C888,5,1)*2))),1)),,))+MID(C888,6,1)+
SUM(INDEX(1*(MID(MID(C888,8,1)*2,ROW(INDIRECT("1:"&amp;LEN(MID(C888,8,1)*2))),1)),,))+MID(C888,9,1)+
SUM(INDEX(1*(MID(MID(C888,10,1)*2,ROW(INDIRECT("1:"&amp;LEN(MID(C888,10,1)*2))),1)),,)),1),1),"0")</f>
        <v>#VALUE!</v>
      </c>
      <c r="U888" s="81" t="str">
        <f t="shared" si="202"/>
        <v/>
      </c>
      <c r="V888" s="83" t="b">
        <f t="shared" si="203"/>
        <v>0</v>
      </c>
      <c r="W888" s="112" t="e">
        <f>IF(#REF!="",FALSE,IF(OR(X888&gt;Z888,X888&lt;Y888),TRUE,FALSE))</f>
        <v>#REF!</v>
      </c>
      <c r="X888" s="112">
        <f t="shared" si="204"/>
        <v>0</v>
      </c>
      <c r="Y888" s="114" t="e">
        <f>#REF!-3/30</f>
        <v>#REF!</v>
      </c>
      <c r="Z888" s="115" t="e">
        <f>#REF!+1/30</f>
        <v>#REF!</v>
      </c>
    </row>
    <row r="889" spans="1:26" s="30" customFormat="1" x14ac:dyDescent="0.25">
      <c r="A889" s="19">
        <v>874</v>
      </c>
      <c r="B889" s="20"/>
      <c r="C889" s="149"/>
      <c r="D889" s="1"/>
      <c r="E889" s="1"/>
      <c r="F889" s="173"/>
      <c r="G889" s="55"/>
      <c r="H889" s="116" t="str">
        <f t="shared" si="205"/>
        <v/>
      </c>
      <c r="I889" s="35" t="b">
        <f t="shared" si="195"/>
        <v>0</v>
      </c>
      <c r="J889" s="80" t="str">
        <f t="shared" si="196"/>
        <v/>
      </c>
      <c r="K889" s="29" t="b">
        <f t="shared" si="206"/>
        <v>0</v>
      </c>
      <c r="L889" s="80" t="str">
        <f t="shared" si="207"/>
        <v/>
      </c>
      <c r="M889" s="81" t="e">
        <f t="shared" si="197"/>
        <v>#VALUE!</v>
      </c>
      <c r="N889" s="81" t="e">
        <f t="shared" si="198"/>
        <v>#VALUE!</v>
      </c>
      <c r="O889" s="81" t="e">
        <f t="shared" si="199"/>
        <v>#VALUE!</v>
      </c>
      <c r="P889" s="82" t="e">
        <f t="shared" si="200"/>
        <v>#VALUE!</v>
      </c>
      <c r="Q889" s="82" t="e">
        <f t="shared" si="208"/>
        <v>#VALUE!</v>
      </c>
      <c r="R889" s="82" t="b">
        <f t="shared" si="209"/>
        <v>0</v>
      </c>
      <c r="S889" s="72" t="str">
        <f t="shared" si="201"/>
        <v/>
      </c>
      <c r="T889" s="81" t="e" cm="1">
        <f t="array" aca="1" ref="T889" ca="1">TEXT(RIGHT(10-RIGHT(SUM(INDEX(1*(MID(MID(C889,1,1)*2,ROW(INDIRECT("1:"&amp;LEN(MID(C889,1,1)*2))),1)),,))+MID(C889,2,1)+
SUM(INDEX(1*(MID(MID(C889,3,1)*2,ROW(INDIRECT("1:"&amp;LEN(MID(C889,3,1)*2))),1)),,))+MID(C889,4,1)+
SUM(INDEX(1*(MID(MID(C889,5,1)*2,ROW(INDIRECT("1:"&amp;LEN(MID(C889,5,1)*2))),1)),,))+MID(C889,6,1)+
SUM(INDEX(1*(MID(MID(C889,8,1)*2,ROW(INDIRECT("1:"&amp;LEN(MID(C889,8,1)*2))),1)),,))+MID(C889,9,1)+
SUM(INDEX(1*(MID(MID(C889,10,1)*2,ROW(INDIRECT("1:"&amp;LEN(MID(C889,10,1)*2))),1)),,)),1),1),"0")</f>
        <v>#VALUE!</v>
      </c>
      <c r="U889" s="81" t="str">
        <f t="shared" si="202"/>
        <v/>
      </c>
      <c r="V889" s="83" t="b">
        <f t="shared" si="203"/>
        <v>0</v>
      </c>
      <c r="W889" s="112" t="e">
        <f>IF(#REF!="",FALSE,IF(OR(X889&gt;Z889,X889&lt;Y889),TRUE,FALSE))</f>
        <v>#REF!</v>
      </c>
      <c r="X889" s="112">
        <f t="shared" si="204"/>
        <v>0</v>
      </c>
      <c r="Y889" s="114" t="e">
        <f>#REF!-3/30</f>
        <v>#REF!</v>
      </c>
      <c r="Z889" s="115" t="e">
        <f>#REF!+1/30</f>
        <v>#REF!</v>
      </c>
    </row>
    <row r="890" spans="1:26" s="30" customFormat="1" x14ac:dyDescent="0.25">
      <c r="A890" s="19">
        <v>875</v>
      </c>
      <c r="B890" s="20"/>
      <c r="C890" s="149"/>
      <c r="D890" s="1"/>
      <c r="E890" s="1"/>
      <c r="F890" s="173"/>
      <c r="G890" s="55"/>
      <c r="H890" s="116" t="str">
        <f t="shared" si="205"/>
        <v/>
      </c>
      <c r="I890" s="35" t="b">
        <f t="shared" si="195"/>
        <v>0</v>
      </c>
      <c r="J890" s="80" t="str">
        <f t="shared" si="196"/>
        <v/>
      </c>
      <c r="K890" s="29" t="b">
        <f t="shared" si="206"/>
        <v>0</v>
      </c>
      <c r="L890" s="80" t="str">
        <f t="shared" si="207"/>
        <v/>
      </c>
      <c r="M890" s="81" t="e">
        <f t="shared" si="197"/>
        <v>#VALUE!</v>
      </c>
      <c r="N890" s="81" t="e">
        <f t="shared" si="198"/>
        <v>#VALUE!</v>
      </c>
      <c r="O890" s="81" t="e">
        <f t="shared" si="199"/>
        <v>#VALUE!</v>
      </c>
      <c r="P890" s="82" t="e">
        <f t="shared" si="200"/>
        <v>#VALUE!</v>
      </c>
      <c r="Q890" s="82" t="e">
        <f t="shared" si="208"/>
        <v>#VALUE!</v>
      </c>
      <c r="R890" s="82" t="b">
        <f t="shared" si="209"/>
        <v>0</v>
      </c>
      <c r="S890" s="72" t="str">
        <f t="shared" si="201"/>
        <v/>
      </c>
      <c r="T890" s="81" t="e" cm="1">
        <f t="array" aca="1" ref="T890" ca="1">TEXT(RIGHT(10-RIGHT(SUM(INDEX(1*(MID(MID(C890,1,1)*2,ROW(INDIRECT("1:"&amp;LEN(MID(C890,1,1)*2))),1)),,))+MID(C890,2,1)+
SUM(INDEX(1*(MID(MID(C890,3,1)*2,ROW(INDIRECT("1:"&amp;LEN(MID(C890,3,1)*2))),1)),,))+MID(C890,4,1)+
SUM(INDEX(1*(MID(MID(C890,5,1)*2,ROW(INDIRECT("1:"&amp;LEN(MID(C890,5,1)*2))),1)),,))+MID(C890,6,1)+
SUM(INDEX(1*(MID(MID(C890,8,1)*2,ROW(INDIRECT("1:"&amp;LEN(MID(C890,8,1)*2))),1)),,))+MID(C890,9,1)+
SUM(INDEX(1*(MID(MID(C890,10,1)*2,ROW(INDIRECT("1:"&amp;LEN(MID(C890,10,1)*2))),1)),,)),1),1),"0")</f>
        <v>#VALUE!</v>
      </c>
      <c r="U890" s="81" t="str">
        <f t="shared" si="202"/>
        <v/>
      </c>
      <c r="V890" s="83" t="b">
        <f t="shared" si="203"/>
        <v>0</v>
      </c>
      <c r="W890" s="112" t="e">
        <f>IF(#REF!="",FALSE,IF(OR(X890&gt;Z890,X890&lt;Y890),TRUE,FALSE))</f>
        <v>#REF!</v>
      </c>
      <c r="X890" s="112">
        <f t="shared" si="204"/>
        <v>0</v>
      </c>
      <c r="Y890" s="114" t="e">
        <f>#REF!-3/30</f>
        <v>#REF!</v>
      </c>
      <c r="Z890" s="115" t="e">
        <f>#REF!+1/30</f>
        <v>#REF!</v>
      </c>
    </row>
    <row r="891" spans="1:26" s="30" customFormat="1" x14ac:dyDescent="0.25">
      <c r="A891" s="19">
        <v>876</v>
      </c>
      <c r="B891" s="20"/>
      <c r="C891" s="149"/>
      <c r="D891" s="1"/>
      <c r="E891" s="1"/>
      <c r="F891" s="173"/>
      <c r="G891" s="55"/>
      <c r="H891" s="116" t="str">
        <f t="shared" si="205"/>
        <v/>
      </c>
      <c r="I891" s="35" t="b">
        <f t="shared" si="195"/>
        <v>0</v>
      </c>
      <c r="J891" s="80" t="str">
        <f t="shared" si="196"/>
        <v/>
      </c>
      <c r="K891" s="29" t="b">
        <f t="shared" si="206"/>
        <v>0</v>
      </c>
      <c r="L891" s="80" t="str">
        <f t="shared" si="207"/>
        <v/>
      </c>
      <c r="M891" s="81" t="e">
        <f t="shared" si="197"/>
        <v>#VALUE!</v>
      </c>
      <c r="N891" s="81" t="e">
        <f t="shared" si="198"/>
        <v>#VALUE!</v>
      </c>
      <c r="O891" s="81" t="e">
        <f t="shared" si="199"/>
        <v>#VALUE!</v>
      </c>
      <c r="P891" s="82" t="e">
        <f t="shared" si="200"/>
        <v>#VALUE!</v>
      </c>
      <c r="Q891" s="82" t="e">
        <f t="shared" si="208"/>
        <v>#VALUE!</v>
      </c>
      <c r="R891" s="82" t="b">
        <f t="shared" si="209"/>
        <v>0</v>
      </c>
      <c r="S891" s="72" t="str">
        <f t="shared" si="201"/>
        <v/>
      </c>
      <c r="T891" s="81" t="e" cm="1">
        <f t="array" aca="1" ref="T891" ca="1">TEXT(RIGHT(10-RIGHT(SUM(INDEX(1*(MID(MID(C891,1,1)*2,ROW(INDIRECT("1:"&amp;LEN(MID(C891,1,1)*2))),1)),,))+MID(C891,2,1)+
SUM(INDEX(1*(MID(MID(C891,3,1)*2,ROW(INDIRECT("1:"&amp;LEN(MID(C891,3,1)*2))),1)),,))+MID(C891,4,1)+
SUM(INDEX(1*(MID(MID(C891,5,1)*2,ROW(INDIRECT("1:"&amp;LEN(MID(C891,5,1)*2))),1)),,))+MID(C891,6,1)+
SUM(INDEX(1*(MID(MID(C891,8,1)*2,ROW(INDIRECT("1:"&amp;LEN(MID(C891,8,1)*2))),1)),,))+MID(C891,9,1)+
SUM(INDEX(1*(MID(MID(C891,10,1)*2,ROW(INDIRECT("1:"&amp;LEN(MID(C891,10,1)*2))),1)),,)),1),1),"0")</f>
        <v>#VALUE!</v>
      </c>
      <c r="U891" s="81" t="str">
        <f t="shared" si="202"/>
        <v/>
      </c>
      <c r="V891" s="83" t="b">
        <f t="shared" si="203"/>
        <v>0</v>
      </c>
      <c r="W891" s="112" t="e">
        <f>IF(#REF!="",FALSE,IF(OR(X891&gt;Z891,X891&lt;Y891),TRUE,FALSE))</f>
        <v>#REF!</v>
      </c>
      <c r="X891" s="112">
        <f t="shared" si="204"/>
        <v>0</v>
      </c>
      <c r="Y891" s="114" t="e">
        <f>#REF!-3/30</f>
        <v>#REF!</v>
      </c>
      <c r="Z891" s="115" t="e">
        <f>#REF!+1/30</f>
        <v>#REF!</v>
      </c>
    </row>
    <row r="892" spans="1:26" s="30" customFormat="1" x14ac:dyDescent="0.25">
      <c r="A892" s="19">
        <v>877</v>
      </c>
      <c r="B892" s="20"/>
      <c r="C892" s="149"/>
      <c r="D892" s="1"/>
      <c r="E892" s="1"/>
      <c r="F892" s="173"/>
      <c r="G892" s="55"/>
      <c r="H892" s="116" t="str">
        <f t="shared" si="205"/>
        <v/>
      </c>
      <c r="I892" s="35" t="b">
        <f t="shared" si="195"/>
        <v>0</v>
      </c>
      <c r="J892" s="80" t="str">
        <f t="shared" si="196"/>
        <v/>
      </c>
      <c r="K892" s="29" t="b">
        <f t="shared" si="206"/>
        <v>0</v>
      </c>
      <c r="L892" s="80" t="str">
        <f t="shared" si="207"/>
        <v/>
      </c>
      <c r="M892" s="81" t="e">
        <f t="shared" si="197"/>
        <v>#VALUE!</v>
      </c>
      <c r="N892" s="81" t="e">
        <f t="shared" si="198"/>
        <v>#VALUE!</v>
      </c>
      <c r="O892" s="81" t="e">
        <f t="shared" si="199"/>
        <v>#VALUE!</v>
      </c>
      <c r="P892" s="82" t="e">
        <f t="shared" si="200"/>
        <v>#VALUE!</v>
      </c>
      <c r="Q892" s="82" t="e">
        <f t="shared" si="208"/>
        <v>#VALUE!</v>
      </c>
      <c r="R892" s="82" t="b">
        <f t="shared" si="209"/>
        <v>0</v>
      </c>
      <c r="S892" s="72" t="str">
        <f t="shared" si="201"/>
        <v/>
      </c>
      <c r="T892" s="81" t="e" cm="1">
        <f t="array" aca="1" ref="T892" ca="1">TEXT(RIGHT(10-RIGHT(SUM(INDEX(1*(MID(MID(C892,1,1)*2,ROW(INDIRECT("1:"&amp;LEN(MID(C892,1,1)*2))),1)),,))+MID(C892,2,1)+
SUM(INDEX(1*(MID(MID(C892,3,1)*2,ROW(INDIRECT("1:"&amp;LEN(MID(C892,3,1)*2))),1)),,))+MID(C892,4,1)+
SUM(INDEX(1*(MID(MID(C892,5,1)*2,ROW(INDIRECT("1:"&amp;LEN(MID(C892,5,1)*2))),1)),,))+MID(C892,6,1)+
SUM(INDEX(1*(MID(MID(C892,8,1)*2,ROW(INDIRECT("1:"&amp;LEN(MID(C892,8,1)*2))),1)),,))+MID(C892,9,1)+
SUM(INDEX(1*(MID(MID(C892,10,1)*2,ROW(INDIRECT("1:"&amp;LEN(MID(C892,10,1)*2))),1)),,)),1),1),"0")</f>
        <v>#VALUE!</v>
      </c>
      <c r="U892" s="81" t="str">
        <f t="shared" si="202"/>
        <v/>
      </c>
      <c r="V892" s="83" t="b">
        <f t="shared" si="203"/>
        <v>0</v>
      </c>
      <c r="W892" s="112" t="e">
        <f>IF(#REF!="",FALSE,IF(OR(X892&gt;Z892,X892&lt;Y892),TRUE,FALSE))</f>
        <v>#REF!</v>
      </c>
      <c r="X892" s="112">
        <f t="shared" si="204"/>
        <v>0</v>
      </c>
      <c r="Y892" s="114" t="e">
        <f>#REF!-3/30</f>
        <v>#REF!</v>
      </c>
      <c r="Z892" s="115" t="e">
        <f>#REF!+1/30</f>
        <v>#REF!</v>
      </c>
    </row>
    <row r="893" spans="1:26" s="30" customFormat="1" x14ac:dyDescent="0.25">
      <c r="A893" s="19">
        <v>878</v>
      </c>
      <c r="B893" s="20"/>
      <c r="C893" s="149"/>
      <c r="D893" s="1"/>
      <c r="E893" s="1"/>
      <c r="F893" s="173"/>
      <c r="G893" s="55"/>
      <c r="H893" s="116" t="str">
        <f t="shared" si="205"/>
        <v/>
      </c>
      <c r="I893" s="35" t="b">
        <f t="shared" si="195"/>
        <v>0</v>
      </c>
      <c r="J893" s="80" t="str">
        <f t="shared" si="196"/>
        <v/>
      </c>
      <c r="K893" s="29" t="b">
        <f t="shared" si="206"/>
        <v>0</v>
      </c>
      <c r="L893" s="80" t="str">
        <f t="shared" si="207"/>
        <v/>
      </c>
      <c r="M893" s="81" t="e">
        <f t="shared" si="197"/>
        <v>#VALUE!</v>
      </c>
      <c r="N893" s="81" t="e">
        <f t="shared" si="198"/>
        <v>#VALUE!</v>
      </c>
      <c r="O893" s="81" t="e">
        <f t="shared" si="199"/>
        <v>#VALUE!</v>
      </c>
      <c r="P893" s="82" t="e">
        <f t="shared" si="200"/>
        <v>#VALUE!</v>
      </c>
      <c r="Q893" s="82" t="e">
        <f t="shared" si="208"/>
        <v>#VALUE!</v>
      </c>
      <c r="R893" s="82" t="b">
        <f t="shared" si="209"/>
        <v>0</v>
      </c>
      <c r="S893" s="72" t="str">
        <f t="shared" si="201"/>
        <v/>
      </c>
      <c r="T893" s="81" t="e" cm="1">
        <f t="array" aca="1" ref="T893" ca="1">TEXT(RIGHT(10-RIGHT(SUM(INDEX(1*(MID(MID(C893,1,1)*2,ROW(INDIRECT("1:"&amp;LEN(MID(C893,1,1)*2))),1)),,))+MID(C893,2,1)+
SUM(INDEX(1*(MID(MID(C893,3,1)*2,ROW(INDIRECT("1:"&amp;LEN(MID(C893,3,1)*2))),1)),,))+MID(C893,4,1)+
SUM(INDEX(1*(MID(MID(C893,5,1)*2,ROW(INDIRECT("1:"&amp;LEN(MID(C893,5,1)*2))),1)),,))+MID(C893,6,1)+
SUM(INDEX(1*(MID(MID(C893,8,1)*2,ROW(INDIRECT("1:"&amp;LEN(MID(C893,8,1)*2))),1)),,))+MID(C893,9,1)+
SUM(INDEX(1*(MID(MID(C893,10,1)*2,ROW(INDIRECT("1:"&amp;LEN(MID(C893,10,1)*2))),1)),,)),1),1),"0")</f>
        <v>#VALUE!</v>
      </c>
      <c r="U893" s="81" t="str">
        <f t="shared" si="202"/>
        <v/>
      </c>
      <c r="V893" s="83" t="b">
        <f t="shared" si="203"/>
        <v>0</v>
      </c>
      <c r="W893" s="112" t="e">
        <f>IF(#REF!="",FALSE,IF(OR(X893&gt;Z893,X893&lt;Y893),TRUE,FALSE))</f>
        <v>#REF!</v>
      </c>
      <c r="X893" s="112">
        <f t="shared" si="204"/>
        <v>0</v>
      </c>
      <c r="Y893" s="114" t="e">
        <f>#REF!-3/30</f>
        <v>#REF!</v>
      </c>
      <c r="Z893" s="115" t="e">
        <f>#REF!+1/30</f>
        <v>#REF!</v>
      </c>
    </row>
    <row r="894" spans="1:26" s="30" customFormat="1" x14ac:dyDescent="0.25">
      <c r="A894" s="19">
        <v>879</v>
      </c>
      <c r="B894" s="20"/>
      <c r="C894" s="149"/>
      <c r="D894" s="1"/>
      <c r="E894" s="1"/>
      <c r="F894" s="173"/>
      <c r="G894" s="55"/>
      <c r="H894" s="116" t="str">
        <f t="shared" si="205"/>
        <v/>
      </c>
      <c r="I894" s="35" t="b">
        <f t="shared" si="195"/>
        <v>0</v>
      </c>
      <c r="J894" s="80" t="str">
        <f t="shared" si="196"/>
        <v/>
      </c>
      <c r="K894" s="29" t="b">
        <f t="shared" si="206"/>
        <v>0</v>
      </c>
      <c r="L894" s="80" t="str">
        <f t="shared" si="207"/>
        <v/>
      </c>
      <c r="M894" s="81" t="e">
        <f t="shared" si="197"/>
        <v>#VALUE!</v>
      </c>
      <c r="N894" s="81" t="e">
        <f t="shared" si="198"/>
        <v>#VALUE!</v>
      </c>
      <c r="O894" s="81" t="e">
        <f t="shared" si="199"/>
        <v>#VALUE!</v>
      </c>
      <c r="P894" s="82" t="e">
        <f t="shared" si="200"/>
        <v>#VALUE!</v>
      </c>
      <c r="Q894" s="82" t="e">
        <f t="shared" si="208"/>
        <v>#VALUE!</v>
      </c>
      <c r="R894" s="82" t="b">
        <f t="shared" si="209"/>
        <v>0</v>
      </c>
      <c r="S894" s="72" t="str">
        <f t="shared" si="201"/>
        <v/>
      </c>
      <c r="T894" s="81" t="e" cm="1">
        <f t="array" aca="1" ref="T894" ca="1">TEXT(RIGHT(10-RIGHT(SUM(INDEX(1*(MID(MID(C894,1,1)*2,ROW(INDIRECT("1:"&amp;LEN(MID(C894,1,1)*2))),1)),,))+MID(C894,2,1)+
SUM(INDEX(1*(MID(MID(C894,3,1)*2,ROW(INDIRECT("1:"&amp;LEN(MID(C894,3,1)*2))),1)),,))+MID(C894,4,1)+
SUM(INDEX(1*(MID(MID(C894,5,1)*2,ROW(INDIRECT("1:"&amp;LEN(MID(C894,5,1)*2))),1)),,))+MID(C894,6,1)+
SUM(INDEX(1*(MID(MID(C894,8,1)*2,ROW(INDIRECT("1:"&amp;LEN(MID(C894,8,1)*2))),1)),,))+MID(C894,9,1)+
SUM(INDEX(1*(MID(MID(C894,10,1)*2,ROW(INDIRECT("1:"&amp;LEN(MID(C894,10,1)*2))),1)),,)),1),1),"0")</f>
        <v>#VALUE!</v>
      </c>
      <c r="U894" s="81" t="str">
        <f t="shared" si="202"/>
        <v/>
      </c>
      <c r="V894" s="83" t="b">
        <f t="shared" si="203"/>
        <v>0</v>
      </c>
      <c r="W894" s="112" t="e">
        <f>IF(#REF!="",FALSE,IF(OR(X894&gt;Z894,X894&lt;Y894),TRUE,FALSE))</f>
        <v>#REF!</v>
      </c>
      <c r="X894" s="112">
        <f t="shared" si="204"/>
        <v>0</v>
      </c>
      <c r="Y894" s="114" t="e">
        <f>#REF!-3/30</f>
        <v>#REF!</v>
      </c>
      <c r="Z894" s="115" t="e">
        <f>#REF!+1/30</f>
        <v>#REF!</v>
      </c>
    </row>
    <row r="895" spans="1:26" s="30" customFormat="1" x14ac:dyDescent="0.25">
      <c r="A895" s="19">
        <v>880</v>
      </c>
      <c r="B895" s="20"/>
      <c r="C895" s="149"/>
      <c r="D895" s="1"/>
      <c r="E895" s="1"/>
      <c r="F895" s="173"/>
      <c r="G895" s="55"/>
      <c r="H895" s="116" t="str">
        <f t="shared" si="205"/>
        <v/>
      </c>
      <c r="I895" s="35" t="b">
        <f t="shared" si="195"/>
        <v>0</v>
      </c>
      <c r="J895" s="80" t="str">
        <f t="shared" si="196"/>
        <v/>
      </c>
      <c r="K895" s="29" t="b">
        <f t="shared" si="206"/>
        <v>0</v>
      </c>
      <c r="L895" s="80" t="str">
        <f t="shared" si="207"/>
        <v/>
      </c>
      <c r="M895" s="81" t="e">
        <f t="shared" si="197"/>
        <v>#VALUE!</v>
      </c>
      <c r="N895" s="81" t="e">
        <f t="shared" si="198"/>
        <v>#VALUE!</v>
      </c>
      <c r="O895" s="81" t="e">
        <f t="shared" si="199"/>
        <v>#VALUE!</v>
      </c>
      <c r="P895" s="82" t="e">
        <f t="shared" si="200"/>
        <v>#VALUE!</v>
      </c>
      <c r="Q895" s="82" t="e">
        <f t="shared" si="208"/>
        <v>#VALUE!</v>
      </c>
      <c r="R895" s="82" t="b">
        <f t="shared" si="209"/>
        <v>0</v>
      </c>
      <c r="S895" s="72" t="str">
        <f t="shared" si="201"/>
        <v/>
      </c>
      <c r="T895" s="81" t="e" cm="1">
        <f t="array" aca="1" ref="T895" ca="1">TEXT(RIGHT(10-RIGHT(SUM(INDEX(1*(MID(MID(C895,1,1)*2,ROW(INDIRECT("1:"&amp;LEN(MID(C895,1,1)*2))),1)),,))+MID(C895,2,1)+
SUM(INDEX(1*(MID(MID(C895,3,1)*2,ROW(INDIRECT("1:"&amp;LEN(MID(C895,3,1)*2))),1)),,))+MID(C895,4,1)+
SUM(INDEX(1*(MID(MID(C895,5,1)*2,ROW(INDIRECT("1:"&amp;LEN(MID(C895,5,1)*2))),1)),,))+MID(C895,6,1)+
SUM(INDEX(1*(MID(MID(C895,8,1)*2,ROW(INDIRECT("1:"&amp;LEN(MID(C895,8,1)*2))),1)),,))+MID(C895,9,1)+
SUM(INDEX(1*(MID(MID(C895,10,1)*2,ROW(INDIRECT("1:"&amp;LEN(MID(C895,10,1)*2))),1)),,)),1),1),"0")</f>
        <v>#VALUE!</v>
      </c>
      <c r="U895" s="81" t="str">
        <f t="shared" si="202"/>
        <v/>
      </c>
      <c r="V895" s="83" t="b">
        <f t="shared" si="203"/>
        <v>0</v>
      </c>
      <c r="W895" s="112" t="e">
        <f>IF(#REF!="",FALSE,IF(OR(X895&gt;Z895,X895&lt;Y895),TRUE,FALSE))</f>
        <v>#REF!</v>
      </c>
      <c r="X895" s="112">
        <f t="shared" si="204"/>
        <v>0</v>
      </c>
      <c r="Y895" s="114" t="e">
        <f>#REF!-3/30</f>
        <v>#REF!</v>
      </c>
      <c r="Z895" s="115" t="e">
        <f>#REF!+1/30</f>
        <v>#REF!</v>
      </c>
    </row>
    <row r="896" spans="1:26" s="30" customFormat="1" x14ac:dyDescent="0.25">
      <c r="A896" s="19">
        <v>881</v>
      </c>
      <c r="B896" s="20"/>
      <c r="C896" s="149"/>
      <c r="D896" s="1"/>
      <c r="E896" s="1"/>
      <c r="F896" s="173"/>
      <c r="G896" s="55"/>
      <c r="H896" s="116" t="str">
        <f t="shared" si="205"/>
        <v/>
      </c>
      <c r="I896" s="35" t="b">
        <f t="shared" si="195"/>
        <v>0</v>
      </c>
      <c r="J896" s="80" t="str">
        <f t="shared" si="196"/>
        <v/>
      </c>
      <c r="K896" s="29" t="b">
        <f t="shared" si="206"/>
        <v>0</v>
      </c>
      <c r="L896" s="80" t="str">
        <f t="shared" si="207"/>
        <v/>
      </c>
      <c r="M896" s="81" t="e">
        <f t="shared" si="197"/>
        <v>#VALUE!</v>
      </c>
      <c r="N896" s="81" t="e">
        <f t="shared" si="198"/>
        <v>#VALUE!</v>
      </c>
      <c r="O896" s="81" t="e">
        <f t="shared" si="199"/>
        <v>#VALUE!</v>
      </c>
      <c r="P896" s="82" t="e">
        <f t="shared" si="200"/>
        <v>#VALUE!</v>
      </c>
      <c r="Q896" s="82" t="e">
        <f t="shared" si="208"/>
        <v>#VALUE!</v>
      </c>
      <c r="R896" s="82" t="b">
        <f t="shared" si="209"/>
        <v>0</v>
      </c>
      <c r="S896" s="72" t="str">
        <f t="shared" si="201"/>
        <v/>
      </c>
      <c r="T896" s="81" t="e" cm="1">
        <f t="array" aca="1" ref="T896" ca="1">TEXT(RIGHT(10-RIGHT(SUM(INDEX(1*(MID(MID(C896,1,1)*2,ROW(INDIRECT("1:"&amp;LEN(MID(C896,1,1)*2))),1)),,))+MID(C896,2,1)+
SUM(INDEX(1*(MID(MID(C896,3,1)*2,ROW(INDIRECT("1:"&amp;LEN(MID(C896,3,1)*2))),1)),,))+MID(C896,4,1)+
SUM(INDEX(1*(MID(MID(C896,5,1)*2,ROW(INDIRECT("1:"&amp;LEN(MID(C896,5,1)*2))),1)),,))+MID(C896,6,1)+
SUM(INDEX(1*(MID(MID(C896,8,1)*2,ROW(INDIRECT("1:"&amp;LEN(MID(C896,8,1)*2))),1)),,))+MID(C896,9,1)+
SUM(INDEX(1*(MID(MID(C896,10,1)*2,ROW(INDIRECT("1:"&amp;LEN(MID(C896,10,1)*2))),1)),,)),1),1),"0")</f>
        <v>#VALUE!</v>
      </c>
      <c r="U896" s="81" t="str">
        <f t="shared" si="202"/>
        <v/>
      </c>
      <c r="V896" s="83" t="b">
        <f t="shared" si="203"/>
        <v>0</v>
      </c>
      <c r="W896" s="112" t="e">
        <f>IF(#REF!="",FALSE,IF(OR(X896&gt;Z896,X896&lt;Y896),TRUE,FALSE))</f>
        <v>#REF!</v>
      </c>
      <c r="X896" s="112">
        <f t="shared" si="204"/>
        <v>0</v>
      </c>
      <c r="Y896" s="114" t="e">
        <f>#REF!-3/30</f>
        <v>#REF!</v>
      </c>
      <c r="Z896" s="115" t="e">
        <f>#REF!+1/30</f>
        <v>#REF!</v>
      </c>
    </row>
    <row r="897" spans="1:26" s="30" customFormat="1" x14ac:dyDescent="0.25">
      <c r="A897" s="19">
        <v>882</v>
      </c>
      <c r="B897" s="20"/>
      <c r="C897" s="149"/>
      <c r="D897" s="1"/>
      <c r="E897" s="1"/>
      <c r="F897" s="173"/>
      <c r="G897" s="55"/>
      <c r="H897" s="116" t="str">
        <f t="shared" si="205"/>
        <v/>
      </c>
      <c r="I897" s="35" t="b">
        <f t="shared" si="195"/>
        <v>0</v>
      </c>
      <c r="J897" s="80" t="str">
        <f t="shared" si="196"/>
        <v/>
      </c>
      <c r="K897" s="29" t="b">
        <f t="shared" si="206"/>
        <v>0</v>
      </c>
      <c r="L897" s="80" t="str">
        <f t="shared" si="207"/>
        <v/>
      </c>
      <c r="M897" s="81" t="e">
        <f t="shared" si="197"/>
        <v>#VALUE!</v>
      </c>
      <c r="N897" s="81" t="e">
        <f t="shared" si="198"/>
        <v>#VALUE!</v>
      </c>
      <c r="O897" s="81" t="e">
        <f t="shared" si="199"/>
        <v>#VALUE!</v>
      </c>
      <c r="P897" s="82" t="e">
        <f t="shared" si="200"/>
        <v>#VALUE!</v>
      </c>
      <c r="Q897" s="82" t="e">
        <f t="shared" si="208"/>
        <v>#VALUE!</v>
      </c>
      <c r="R897" s="82" t="b">
        <f t="shared" si="209"/>
        <v>0</v>
      </c>
      <c r="S897" s="72" t="str">
        <f t="shared" si="201"/>
        <v/>
      </c>
      <c r="T897" s="81" t="e" cm="1">
        <f t="array" aca="1" ref="T897" ca="1">TEXT(RIGHT(10-RIGHT(SUM(INDEX(1*(MID(MID(C897,1,1)*2,ROW(INDIRECT("1:"&amp;LEN(MID(C897,1,1)*2))),1)),,))+MID(C897,2,1)+
SUM(INDEX(1*(MID(MID(C897,3,1)*2,ROW(INDIRECT("1:"&amp;LEN(MID(C897,3,1)*2))),1)),,))+MID(C897,4,1)+
SUM(INDEX(1*(MID(MID(C897,5,1)*2,ROW(INDIRECT("1:"&amp;LEN(MID(C897,5,1)*2))),1)),,))+MID(C897,6,1)+
SUM(INDEX(1*(MID(MID(C897,8,1)*2,ROW(INDIRECT("1:"&amp;LEN(MID(C897,8,1)*2))),1)),,))+MID(C897,9,1)+
SUM(INDEX(1*(MID(MID(C897,10,1)*2,ROW(INDIRECT("1:"&amp;LEN(MID(C897,10,1)*2))),1)),,)),1),1),"0")</f>
        <v>#VALUE!</v>
      </c>
      <c r="U897" s="81" t="str">
        <f t="shared" si="202"/>
        <v/>
      </c>
      <c r="V897" s="83" t="b">
        <f t="shared" si="203"/>
        <v>0</v>
      </c>
      <c r="W897" s="112" t="e">
        <f>IF(#REF!="",FALSE,IF(OR(X897&gt;Z897,X897&lt;Y897),TRUE,FALSE))</f>
        <v>#REF!</v>
      </c>
      <c r="X897" s="112">
        <f t="shared" si="204"/>
        <v>0</v>
      </c>
      <c r="Y897" s="114" t="e">
        <f>#REF!-3/30</f>
        <v>#REF!</v>
      </c>
      <c r="Z897" s="115" t="e">
        <f>#REF!+1/30</f>
        <v>#REF!</v>
      </c>
    </row>
    <row r="898" spans="1:26" s="30" customFormat="1" x14ac:dyDescent="0.25">
      <c r="A898" s="19">
        <v>883</v>
      </c>
      <c r="B898" s="20"/>
      <c r="C898" s="149"/>
      <c r="D898" s="1"/>
      <c r="E898" s="1"/>
      <c r="F898" s="173"/>
      <c r="G898" s="55"/>
      <c r="H898" s="116" t="str">
        <f t="shared" si="205"/>
        <v/>
      </c>
      <c r="I898" s="35" t="b">
        <f t="shared" si="195"/>
        <v>0</v>
      </c>
      <c r="J898" s="80" t="str">
        <f t="shared" si="196"/>
        <v/>
      </c>
      <c r="K898" s="29" t="b">
        <f t="shared" si="206"/>
        <v>0</v>
      </c>
      <c r="L898" s="80" t="str">
        <f t="shared" si="207"/>
        <v/>
      </c>
      <c r="M898" s="81" t="e">
        <f t="shared" si="197"/>
        <v>#VALUE!</v>
      </c>
      <c r="N898" s="81" t="e">
        <f t="shared" si="198"/>
        <v>#VALUE!</v>
      </c>
      <c r="O898" s="81" t="e">
        <f t="shared" si="199"/>
        <v>#VALUE!</v>
      </c>
      <c r="P898" s="82" t="e">
        <f t="shared" si="200"/>
        <v>#VALUE!</v>
      </c>
      <c r="Q898" s="82" t="e">
        <f t="shared" si="208"/>
        <v>#VALUE!</v>
      </c>
      <c r="R898" s="82" t="b">
        <f t="shared" si="209"/>
        <v>0</v>
      </c>
      <c r="S898" s="72" t="str">
        <f t="shared" si="201"/>
        <v/>
      </c>
      <c r="T898" s="81" t="e" cm="1">
        <f t="array" aca="1" ref="T898" ca="1">TEXT(RIGHT(10-RIGHT(SUM(INDEX(1*(MID(MID(C898,1,1)*2,ROW(INDIRECT("1:"&amp;LEN(MID(C898,1,1)*2))),1)),,))+MID(C898,2,1)+
SUM(INDEX(1*(MID(MID(C898,3,1)*2,ROW(INDIRECT("1:"&amp;LEN(MID(C898,3,1)*2))),1)),,))+MID(C898,4,1)+
SUM(INDEX(1*(MID(MID(C898,5,1)*2,ROW(INDIRECT("1:"&amp;LEN(MID(C898,5,1)*2))),1)),,))+MID(C898,6,1)+
SUM(INDEX(1*(MID(MID(C898,8,1)*2,ROW(INDIRECT("1:"&amp;LEN(MID(C898,8,1)*2))),1)),,))+MID(C898,9,1)+
SUM(INDEX(1*(MID(MID(C898,10,1)*2,ROW(INDIRECT("1:"&amp;LEN(MID(C898,10,1)*2))),1)),,)),1),1),"0")</f>
        <v>#VALUE!</v>
      </c>
      <c r="U898" s="81" t="str">
        <f t="shared" si="202"/>
        <v/>
      </c>
      <c r="V898" s="83" t="b">
        <f t="shared" si="203"/>
        <v>0</v>
      </c>
      <c r="W898" s="112" t="e">
        <f>IF(#REF!="",FALSE,IF(OR(X898&gt;Z898,X898&lt;Y898),TRUE,FALSE))</f>
        <v>#REF!</v>
      </c>
      <c r="X898" s="112">
        <f t="shared" si="204"/>
        <v>0</v>
      </c>
      <c r="Y898" s="114" t="e">
        <f>#REF!-3/30</f>
        <v>#REF!</v>
      </c>
      <c r="Z898" s="115" t="e">
        <f>#REF!+1/30</f>
        <v>#REF!</v>
      </c>
    </row>
    <row r="899" spans="1:26" s="30" customFormat="1" x14ac:dyDescent="0.25">
      <c r="A899" s="19">
        <v>884</v>
      </c>
      <c r="B899" s="20"/>
      <c r="C899" s="149"/>
      <c r="D899" s="1"/>
      <c r="E899" s="1"/>
      <c r="F899" s="173"/>
      <c r="G899" s="55"/>
      <c r="H899" s="116" t="str">
        <f t="shared" si="205"/>
        <v/>
      </c>
      <c r="I899" s="35" t="b">
        <f t="shared" si="195"/>
        <v>0</v>
      </c>
      <c r="J899" s="80" t="str">
        <f t="shared" si="196"/>
        <v/>
      </c>
      <c r="K899" s="29" t="b">
        <f t="shared" si="206"/>
        <v>0</v>
      </c>
      <c r="L899" s="80" t="str">
        <f t="shared" si="207"/>
        <v/>
      </c>
      <c r="M899" s="81" t="e">
        <f t="shared" si="197"/>
        <v>#VALUE!</v>
      </c>
      <c r="N899" s="81" t="e">
        <f t="shared" si="198"/>
        <v>#VALUE!</v>
      </c>
      <c r="O899" s="81" t="e">
        <f t="shared" si="199"/>
        <v>#VALUE!</v>
      </c>
      <c r="P899" s="82" t="e">
        <f t="shared" si="200"/>
        <v>#VALUE!</v>
      </c>
      <c r="Q899" s="82" t="e">
        <f t="shared" si="208"/>
        <v>#VALUE!</v>
      </c>
      <c r="R899" s="82" t="b">
        <f t="shared" si="209"/>
        <v>0</v>
      </c>
      <c r="S899" s="72" t="str">
        <f t="shared" si="201"/>
        <v/>
      </c>
      <c r="T899" s="81" t="e" cm="1">
        <f t="array" aca="1" ref="T899" ca="1">TEXT(RIGHT(10-RIGHT(SUM(INDEX(1*(MID(MID(C899,1,1)*2,ROW(INDIRECT("1:"&amp;LEN(MID(C899,1,1)*2))),1)),,))+MID(C899,2,1)+
SUM(INDEX(1*(MID(MID(C899,3,1)*2,ROW(INDIRECT("1:"&amp;LEN(MID(C899,3,1)*2))),1)),,))+MID(C899,4,1)+
SUM(INDEX(1*(MID(MID(C899,5,1)*2,ROW(INDIRECT("1:"&amp;LEN(MID(C899,5,1)*2))),1)),,))+MID(C899,6,1)+
SUM(INDEX(1*(MID(MID(C899,8,1)*2,ROW(INDIRECT("1:"&amp;LEN(MID(C899,8,1)*2))),1)),,))+MID(C899,9,1)+
SUM(INDEX(1*(MID(MID(C899,10,1)*2,ROW(INDIRECT("1:"&amp;LEN(MID(C899,10,1)*2))),1)),,)),1),1),"0")</f>
        <v>#VALUE!</v>
      </c>
      <c r="U899" s="81" t="str">
        <f t="shared" si="202"/>
        <v/>
      </c>
      <c r="V899" s="83" t="b">
        <f t="shared" si="203"/>
        <v>0</v>
      </c>
      <c r="W899" s="112" t="e">
        <f>IF(#REF!="",FALSE,IF(OR(X899&gt;Z899,X899&lt;Y899),TRUE,FALSE))</f>
        <v>#REF!</v>
      </c>
      <c r="X899" s="112">
        <f t="shared" si="204"/>
        <v>0</v>
      </c>
      <c r="Y899" s="114" t="e">
        <f>#REF!-3/30</f>
        <v>#REF!</v>
      </c>
      <c r="Z899" s="115" t="e">
        <f>#REF!+1/30</f>
        <v>#REF!</v>
      </c>
    </row>
    <row r="900" spans="1:26" s="30" customFormat="1" x14ac:dyDescent="0.25">
      <c r="A900" s="19">
        <v>885</v>
      </c>
      <c r="B900" s="20"/>
      <c r="C900" s="149"/>
      <c r="D900" s="1"/>
      <c r="E900" s="1"/>
      <c r="F900" s="173"/>
      <c r="G900" s="55"/>
      <c r="H900" s="116" t="str">
        <f t="shared" si="205"/>
        <v/>
      </c>
      <c r="I900" s="35" t="b">
        <f t="shared" si="195"/>
        <v>0</v>
      </c>
      <c r="J900" s="80" t="str">
        <f t="shared" si="196"/>
        <v/>
      </c>
      <c r="K900" s="29" t="b">
        <f t="shared" si="206"/>
        <v>0</v>
      </c>
      <c r="L900" s="80" t="str">
        <f t="shared" si="207"/>
        <v/>
      </c>
      <c r="M900" s="81" t="e">
        <f t="shared" si="197"/>
        <v>#VALUE!</v>
      </c>
      <c r="N900" s="81" t="e">
        <f t="shared" si="198"/>
        <v>#VALUE!</v>
      </c>
      <c r="O900" s="81" t="e">
        <f t="shared" si="199"/>
        <v>#VALUE!</v>
      </c>
      <c r="P900" s="82" t="e">
        <f t="shared" si="200"/>
        <v>#VALUE!</v>
      </c>
      <c r="Q900" s="82" t="e">
        <f t="shared" si="208"/>
        <v>#VALUE!</v>
      </c>
      <c r="R900" s="82" t="b">
        <f t="shared" si="209"/>
        <v>0</v>
      </c>
      <c r="S900" s="72" t="str">
        <f t="shared" si="201"/>
        <v/>
      </c>
      <c r="T900" s="81" t="e" cm="1">
        <f t="array" aca="1" ref="T900" ca="1">TEXT(RIGHT(10-RIGHT(SUM(INDEX(1*(MID(MID(C900,1,1)*2,ROW(INDIRECT("1:"&amp;LEN(MID(C900,1,1)*2))),1)),,))+MID(C900,2,1)+
SUM(INDEX(1*(MID(MID(C900,3,1)*2,ROW(INDIRECT("1:"&amp;LEN(MID(C900,3,1)*2))),1)),,))+MID(C900,4,1)+
SUM(INDEX(1*(MID(MID(C900,5,1)*2,ROW(INDIRECT("1:"&amp;LEN(MID(C900,5,1)*2))),1)),,))+MID(C900,6,1)+
SUM(INDEX(1*(MID(MID(C900,8,1)*2,ROW(INDIRECT("1:"&amp;LEN(MID(C900,8,1)*2))),1)),,))+MID(C900,9,1)+
SUM(INDEX(1*(MID(MID(C900,10,1)*2,ROW(INDIRECT("1:"&amp;LEN(MID(C900,10,1)*2))),1)),,)),1),1),"0")</f>
        <v>#VALUE!</v>
      </c>
      <c r="U900" s="81" t="str">
        <f t="shared" si="202"/>
        <v/>
      </c>
      <c r="V900" s="83" t="b">
        <f t="shared" si="203"/>
        <v>0</v>
      </c>
      <c r="W900" s="112" t="e">
        <f>IF(#REF!="",FALSE,IF(OR(X900&gt;Z900,X900&lt;Y900),TRUE,FALSE))</f>
        <v>#REF!</v>
      </c>
      <c r="X900" s="112">
        <f t="shared" si="204"/>
        <v>0</v>
      </c>
      <c r="Y900" s="114" t="e">
        <f>#REF!-3/30</f>
        <v>#REF!</v>
      </c>
      <c r="Z900" s="115" t="e">
        <f>#REF!+1/30</f>
        <v>#REF!</v>
      </c>
    </row>
    <row r="901" spans="1:26" s="30" customFormat="1" x14ac:dyDescent="0.25">
      <c r="A901" s="19">
        <v>886</v>
      </c>
      <c r="B901" s="20"/>
      <c r="C901" s="149"/>
      <c r="D901" s="1"/>
      <c r="E901" s="1"/>
      <c r="F901" s="173"/>
      <c r="G901" s="55"/>
      <c r="H901" s="116" t="str">
        <f t="shared" si="205"/>
        <v/>
      </c>
      <c r="I901" s="35" t="b">
        <f t="shared" si="195"/>
        <v>0</v>
      </c>
      <c r="J901" s="80" t="str">
        <f t="shared" si="196"/>
        <v/>
      </c>
      <c r="K901" s="29" t="b">
        <f t="shared" si="206"/>
        <v>0</v>
      </c>
      <c r="L901" s="80" t="str">
        <f t="shared" si="207"/>
        <v/>
      </c>
      <c r="M901" s="81" t="e">
        <f t="shared" si="197"/>
        <v>#VALUE!</v>
      </c>
      <c r="N901" s="81" t="e">
        <f t="shared" si="198"/>
        <v>#VALUE!</v>
      </c>
      <c r="O901" s="81" t="e">
        <f t="shared" si="199"/>
        <v>#VALUE!</v>
      </c>
      <c r="P901" s="82" t="e">
        <f t="shared" si="200"/>
        <v>#VALUE!</v>
      </c>
      <c r="Q901" s="82" t="e">
        <f t="shared" si="208"/>
        <v>#VALUE!</v>
      </c>
      <c r="R901" s="82" t="b">
        <f t="shared" si="209"/>
        <v>0</v>
      </c>
      <c r="S901" s="72" t="str">
        <f t="shared" si="201"/>
        <v/>
      </c>
      <c r="T901" s="81" t="e" cm="1">
        <f t="array" aca="1" ref="T901" ca="1">TEXT(RIGHT(10-RIGHT(SUM(INDEX(1*(MID(MID(C901,1,1)*2,ROW(INDIRECT("1:"&amp;LEN(MID(C901,1,1)*2))),1)),,))+MID(C901,2,1)+
SUM(INDEX(1*(MID(MID(C901,3,1)*2,ROW(INDIRECT("1:"&amp;LEN(MID(C901,3,1)*2))),1)),,))+MID(C901,4,1)+
SUM(INDEX(1*(MID(MID(C901,5,1)*2,ROW(INDIRECT("1:"&amp;LEN(MID(C901,5,1)*2))),1)),,))+MID(C901,6,1)+
SUM(INDEX(1*(MID(MID(C901,8,1)*2,ROW(INDIRECT("1:"&amp;LEN(MID(C901,8,1)*2))),1)),,))+MID(C901,9,1)+
SUM(INDEX(1*(MID(MID(C901,10,1)*2,ROW(INDIRECT("1:"&amp;LEN(MID(C901,10,1)*2))),1)),,)),1),1),"0")</f>
        <v>#VALUE!</v>
      </c>
      <c r="U901" s="81" t="str">
        <f t="shared" si="202"/>
        <v/>
      </c>
      <c r="V901" s="83" t="b">
        <f t="shared" si="203"/>
        <v>0</v>
      </c>
      <c r="W901" s="112" t="e">
        <f>IF(#REF!="",FALSE,IF(OR(X901&gt;Z901,X901&lt;Y901),TRUE,FALSE))</f>
        <v>#REF!</v>
      </c>
      <c r="X901" s="112">
        <f t="shared" si="204"/>
        <v>0</v>
      </c>
      <c r="Y901" s="114" t="e">
        <f>#REF!-3/30</f>
        <v>#REF!</v>
      </c>
      <c r="Z901" s="115" t="e">
        <f>#REF!+1/30</f>
        <v>#REF!</v>
      </c>
    </row>
    <row r="902" spans="1:26" s="30" customFormat="1" x14ac:dyDescent="0.25">
      <c r="A902" s="19">
        <v>887</v>
      </c>
      <c r="B902" s="20"/>
      <c r="C902" s="149"/>
      <c r="D902" s="1"/>
      <c r="E902" s="1"/>
      <c r="F902" s="173"/>
      <c r="G902" s="55"/>
      <c r="H902" s="116" t="str">
        <f t="shared" si="205"/>
        <v/>
      </c>
      <c r="I902" s="35" t="b">
        <f t="shared" si="195"/>
        <v>0</v>
      </c>
      <c r="J902" s="80" t="str">
        <f t="shared" si="196"/>
        <v/>
      </c>
      <c r="K902" s="29" t="b">
        <f t="shared" si="206"/>
        <v>0</v>
      </c>
      <c r="L902" s="80" t="str">
        <f t="shared" si="207"/>
        <v/>
      </c>
      <c r="M902" s="81" t="e">
        <f t="shared" si="197"/>
        <v>#VALUE!</v>
      </c>
      <c r="N902" s="81" t="e">
        <f t="shared" si="198"/>
        <v>#VALUE!</v>
      </c>
      <c r="O902" s="81" t="e">
        <f t="shared" si="199"/>
        <v>#VALUE!</v>
      </c>
      <c r="P902" s="82" t="e">
        <f t="shared" si="200"/>
        <v>#VALUE!</v>
      </c>
      <c r="Q902" s="82" t="e">
        <f t="shared" si="208"/>
        <v>#VALUE!</v>
      </c>
      <c r="R902" s="82" t="b">
        <f t="shared" si="209"/>
        <v>0</v>
      </c>
      <c r="S902" s="72" t="str">
        <f t="shared" si="201"/>
        <v/>
      </c>
      <c r="T902" s="81" t="e" cm="1">
        <f t="array" aca="1" ref="T902" ca="1">TEXT(RIGHT(10-RIGHT(SUM(INDEX(1*(MID(MID(C902,1,1)*2,ROW(INDIRECT("1:"&amp;LEN(MID(C902,1,1)*2))),1)),,))+MID(C902,2,1)+
SUM(INDEX(1*(MID(MID(C902,3,1)*2,ROW(INDIRECT("1:"&amp;LEN(MID(C902,3,1)*2))),1)),,))+MID(C902,4,1)+
SUM(INDEX(1*(MID(MID(C902,5,1)*2,ROW(INDIRECT("1:"&amp;LEN(MID(C902,5,1)*2))),1)),,))+MID(C902,6,1)+
SUM(INDEX(1*(MID(MID(C902,8,1)*2,ROW(INDIRECT("1:"&amp;LEN(MID(C902,8,1)*2))),1)),,))+MID(C902,9,1)+
SUM(INDEX(1*(MID(MID(C902,10,1)*2,ROW(INDIRECT("1:"&amp;LEN(MID(C902,10,1)*2))),1)),,)),1),1),"0")</f>
        <v>#VALUE!</v>
      </c>
      <c r="U902" s="81" t="str">
        <f t="shared" si="202"/>
        <v/>
      </c>
      <c r="V902" s="83" t="b">
        <f t="shared" si="203"/>
        <v>0</v>
      </c>
      <c r="W902" s="112" t="e">
        <f>IF(#REF!="",FALSE,IF(OR(X902&gt;Z902,X902&lt;Y902),TRUE,FALSE))</f>
        <v>#REF!</v>
      </c>
      <c r="X902" s="112">
        <f t="shared" si="204"/>
        <v>0</v>
      </c>
      <c r="Y902" s="114" t="e">
        <f>#REF!-3/30</f>
        <v>#REF!</v>
      </c>
      <c r="Z902" s="115" t="e">
        <f>#REF!+1/30</f>
        <v>#REF!</v>
      </c>
    </row>
    <row r="903" spans="1:26" s="30" customFormat="1" x14ac:dyDescent="0.25">
      <c r="A903" s="19">
        <v>888</v>
      </c>
      <c r="B903" s="20"/>
      <c r="C903" s="149"/>
      <c r="D903" s="1"/>
      <c r="E903" s="1"/>
      <c r="F903" s="173"/>
      <c r="G903" s="55"/>
      <c r="H903" s="116" t="str">
        <f t="shared" si="205"/>
        <v/>
      </c>
      <c r="I903" s="35" t="b">
        <f t="shared" si="195"/>
        <v>0</v>
      </c>
      <c r="J903" s="80" t="str">
        <f t="shared" si="196"/>
        <v/>
      </c>
      <c r="K903" s="29" t="b">
        <f t="shared" si="206"/>
        <v>0</v>
      </c>
      <c r="L903" s="80" t="str">
        <f t="shared" si="207"/>
        <v/>
      </c>
      <c r="M903" s="81" t="e">
        <f t="shared" si="197"/>
        <v>#VALUE!</v>
      </c>
      <c r="N903" s="81" t="e">
        <f t="shared" si="198"/>
        <v>#VALUE!</v>
      </c>
      <c r="O903" s="81" t="e">
        <f t="shared" si="199"/>
        <v>#VALUE!</v>
      </c>
      <c r="P903" s="82" t="e">
        <f t="shared" si="200"/>
        <v>#VALUE!</v>
      </c>
      <c r="Q903" s="82" t="e">
        <f t="shared" si="208"/>
        <v>#VALUE!</v>
      </c>
      <c r="R903" s="82" t="b">
        <f t="shared" si="209"/>
        <v>0</v>
      </c>
      <c r="S903" s="72" t="str">
        <f t="shared" si="201"/>
        <v/>
      </c>
      <c r="T903" s="81" t="e" cm="1">
        <f t="array" aca="1" ref="T903" ca="1">TEXT(RIGHT(10-RIGHT(SUM(INDEX(1*(MID(MID(C903,1,1)*2,ROW(INDIRECT("1:"&amp;LEN(MID(C903,1,1)*2))),1)),,))+MID(C903,2,1)+
SUM(INDEX(1*(MID(MID(C903,3,1)*2,ROW(INDIRECT("1:"&amp;LEN(MID(C903,3,1)*2))),1)),,))+MID(C903,4,1)+
SUM(INDEX(1*(MID(MID(C903,5,1)*2,ROW(INDIRECT("1:"&amp;LEN(MID(C903,5,1)*2))),1)),,))+MID(C903,6,1)+
SUM(INDEX(1*(MID(MID(C903,8,1)*2,ROW(INDIRECT("1:"&amp;LEN(MID(C903,8,1)*2))),1)),,))+MID(C903,9,1)+
SUM(INDEX(1*(MID(MID(C903,10,1)*2,ROW(INDIRECT("1:"&amp;LEN(MID(C903,10,1)*2))),1)),,)),1),1),"0")</f>
        <v>#VALUE!</v>
      </c>
      <c r="U903" s="81" t="str">
        <f t="shared" si="202"/>
        <v/>
      </c>
      <c r="V903" s="83" t="b">
        <f t="shared" si="203"/>
        <v>0</v>
      </c>
      <c r="W903" s="112" t="e">
        <f>IF(#REF!="",FALSE,IF(OR(X903&gt;Z903,X903&lt;Y903),TRUE,FALSE))</f>
        <v>#REF!</v>
      </c>
      <c r="X903" s="112">
        <f t="shared" si="204"/>
        <v>0</v>
      </c>
      <c r="Y903" s="114" t="e">
        <f>#REF!-3/30</f>
        <v>#REF!</v>
      </c>
      <c r="Z903" s="115" t="e">
        <f>#REF!+1/30</f>
        <v>#REF!</v>
      </c>
    </row>
    <row r="904" spans="1:26" s="30" customFormat="1" x14ac:dyDescent="0.25">
      <c r="A904" s="19">
        <v>889</v>
      </c>
      <c r="B904" s="20"/>
      <c r="C904" s="149"/>
      <c r="D904" s="1"/>
      <c r="E904" s="1"/>
      <c r="F904" s="173"/>
      <c r="G904" s="55"/>
      <c r="H904" s="116" t="str">
        <f t="shared" si="205"/>
        <v/>
      </c>
      <c r="I904" s="35" t="b">
        <f t="shared" si="195"/>
        <v>0</v>
      </c>
      <c r="J904" s="80" t="str">
        <f t="shared" si="196"/>
        <v/>
      </c>
      <c r="K904" s="29" t="b">
        <f t="shared" si="206"/>
        <v>0</v>
      </c>
      <c r="L904" s="80" t="str">
        <f t="shared" si="207"/>
        <v/>
      </c>
      <c r="M904" s="81" t="e">
        <f t="shared" si="197"/>
        <v>#VALUE!</v>
      </c>
      <c r="N904" s="81" t="e">
        <f t="shared" si="198"/>
        <v>#VALUE!</v>
      </c>
      <c r="O904" s="81" t="e">
        <f t="shared" si="199"/>
        <v>#VALUE!</v>
      </c>
      <c r="P904" s="82" t="e">
        <f t="shared" si="200"/>
        <v>#VALUE!</v>
      </c>
      <c r="Q904" s="82" t="e">
        <f t="shared" si="208"/>
        <v>#VALUE!</v>
      </c>
      <c r="R904" s="82" t="b">
        <f t="shared" si="209"/>
        <v>0</v>
      </c>
      <c r="S904" s="72" t="str">
        <f t="shared" si="201"/>
        <v/>
      </c>
      <c r="T904" s="81" t="e" cm="1">
        <f t="array" aca="1" ref="T904" ca="1">TEXT(RIGHT(10-RIGHT(SUM(INDEX(1*(MID(MID(C904,1,1)*2,ROW(INDIRECT("1:"&amp;LEN(MID(C904,1,1)*2))),1)),,))+MID(C904,2,1)+
SUM(INDEX(1*(MID(MID(C904,3,1)*2,ROW(INDIRECT("1:"&amp;LEN(MID(C904,3,1)*2))),1)),,))+MID(C904,4,1)+
SUM(INDEX(1*(MID(MID(C904,5,1)*2,ROW(INDIRECT("1:"&amp;LEN(MID(C904,5,1)*2))),1)),,))+MID(C904,6,1)+
SUM(INDEX(1*(MID(MID(C904,8,1)*2,ROW(INDIRECT("1:"&amp;LEN(MID(C904,8,1)*2))),1)),,))+MID(C904,9,1)+
SUM(INDEX(1*(MID(MID(C904,10,1)*2,ROW(INDIRECT("1:"&amp;LEN(MID(C904,10,1)*2))),1)),,)),1),1),"0")</f>
        <v>#VALUE!</v>
      </c>
      <c r="U904" s="81" t="str">
        <f t="shared" si="202"/>
        <v/>
      </c>
      <c r="V904" s="83" t="b">
        <f t="shared" si="203"/>
        <v>0</v>
      </c>
      <c r="W904" s="112" t="e">
        <f>IF(#REF!="",FALSE,IF(OR(X904&gt;Z904,X904&lt;Y904),TRUE,FALSE))</f>
        <v>#REF!</v>
      </c>
      <c r="X904" s="112">
        <f t="shared" si="204"/>
        <v>0</v>
      </c>
      <c r="Y904" s="114" t="e">
        <f>#REF!-3/30</f>
        <v>#REF!</v>
      </c>
      <c r="Z904" s="115" t="e">
        <f>#REF!+1/30</f>
        <v>#REF!</v>
      </c>
    </row>
    <row r="905" spans="1:26" s="30" customFormat="1" x14ac:dyDescent="0.25">
      <c r="A905" s="19">
        <v>890</v>
      </c>
      <c r="B905" s="20"/>
      <c r="C905" s="149"/>
      <c r="D905" s="1"/>
      <c r="E905" s="1"/>
      <c r="F905" s="173"/>
      <c r="G905" s="55"/>
      <c r="H905" s="116" t="str">
        <f t="shared" si="205"/>
        <v/>
      </c>
      <c r="I905" s="35" t="b">
        <f t="shared" si="195"/>
        <v>0</v>
      </c>
      <c r="J905" s="80" t="str">
        <f t="shared" si="196"/>
        <v/>
      </c>
      <c r="K905" s="29" t="b">
        <f t="shared" si="206"/>
        <v>0</v>
      </c>
      <c r="L905" s="80" t="str">
        <f t="shared" si="207"/>
        <v/>
      </c>
      <c r="M905" s="81" t="e">
        <f t="shared" si="197"/>
        <v>#VALUE!</v>
      </c>
      <c r="N905" s="81" t="e">
        <f t="shared" si="198"/>
        <v>#VALUE!</v>
      </c>
      <c r="O905" s="81" t="e">
        <f t="shared" si="199"/>
        <v>#VALUE!</v>
      </c>
      <c r="P905" s="82" t="e">
        <f t="shared" si="200"/>
        <v>#VALUE!</v>
      </c>
      <c r="Q905" s="82" t="e">
        <f t="shared" si="208"/>
        <v>#VALUE!</v>
      </c>
      <c r="R905" s="82" t="b">
        <f t="shared" si="209"/>
        <v>0</v>
      </c>
      <c r="S905" s="72" t="str">
        <f t="shared" si="201"/>
        <v/>
      </c>
      <c r="T905" s="81" t="e" cm="1">
        <f t="array" aca="1" ref="T905" ca="1">TEXT(RIGHT(10-RIGHT(SUM(INDEX(1*(MID(MID(C905,1,1)*2,ROW(INDIRECT("1:"&amp;LEN(MID(C905,1,1)*2))),1)),,))+MID(C905,2,1)+
SUM(INDEX(1*(MID(MID(C905,3,1)*2,ROW(INDIRECT("1:"&amp;LEN(MID(C905,3,1)*2))),1)),,))+MID(C905,4,1)+
SUM(INDEX(1*(MID(MID(C905,5,1)*2,ROW(INDIRECT("1:"&amp;LEN(MID(C905,5,1)*2))),1)),,))+MID(C905,6,1)+
SUM(INDEX(1*(MID(MID(C905,8,1)*2,ROW(INDIRECT("1:"&amp;LEN(MID(C905,8,1)*2))),1)),,))+MID(C905,9,1)+
SUM(INDEX(1*(MID(MID(C905,10,1)*2,ROW(INDIRECT("1:"&amp;LEN(MID(C905,10,1)*2))),1)),,)),1),1),"0")</f>
        <v>#VALUE!</v>
      </c>
      <c r="U905" s="81" t="str">
        <f t="shared" si="202"/>
        <v/>
      </c>
      <c r="V905" s="83" t="b">
        <f t="shared" si="203"/>
        <v>0</v>
      </c>
      <c r="W905" s="112" t="e">
        <f>IF(#REF!="",FALSE,IF(OR(X905&gt;Z905,X905&lt;Y905),TRUE,FALSE))</f>
        <v>#REF!</v>
      </c>
      <c r="X905" s="112">
        <f t="shared" si="204"/>
        <v>0</v>
      </c>
      <c r="Y905" s="114" t="e">
        <f>#REF!-3/30</f>
        <v>#REF!</v>
      </c>
      <c r="Z905" s="115" t="e">
        <f>#REF!+1/30</f>
        <v>#REF!</v>
      </c>
    </row>
    <row r="906" spans="1:26" s="30" customFormat="1" x14ac:dyDescent="0.25">
      <c r="A906" s="19">
        <v>891</v>
      </c>
      <c r="B906" s="20"/>
      <c r="C906" s="149"/>
      <c r="D906" s="1"/>
      <c r="E906" s="1"/>
      <c r="F906" s="173"/>
      <c r="G906" s="55"/>
      <c r="H906" s="116" t="str">
        <f t="shared" si="205"/>
        <v/>
      </c>
      <c r="I906" s="35" t="b">
        <f t="shared" si="195"/>
        <v>0</v>
      </c>
      <c r="J906" s="80" t="str">
        <f t="shared" si="196"/>
        <v/>
      </c>
      <c r="K906" s="29" t="b">
        <f t="shared" si="206"/>
        <v>0</v>
      </c>
      <c r="L906" s="80" t="str">
        <f t="shared" si="207"/>
        <v/>
      </c>
      <c r="M906" s="81" t="e">
        <f t="shared" si="197"/>
        <v>#VALUE!</v>
      </c>
      <c r="N906" s="81" t="e">
        <f t="shared" si="198"/>
        <v>#VALUE!</v>
      </c>
      <c r="O906" s="81" t="e">
        <f t="shared" si="199"/>
        <v>#VALUE!</v>
      </c>
      <c r="P906" s="82" t="e">
        <f t="shared" si="200"/>
        <v>#VALUE!</v>
      </c>
      <c r="Q906" s="82" t="e">
        <f t="shared" si="208"/>
        <v>#VALUE!</v>
      </c>
      <c r="R906" s="82" t="b">
        <f t="shared" si="209"/>
        <v>0</v>
      </c>
      <c r="S906" s="72" t="str">
        <f t="shared" si="201"/>
        <v/>
      </c>
      <c r="T906" s="81" t="e" cm="1">
        <f t="array" aca="1" ref="T906" ca="1">TEXT(RIGHT(10-RIGHT(SUM(INDEX(1*(MID(MID(C906,1,1)*2,ROW(INDIRECT("1:"&amp;LEN(MID(C906,1,1)*2))),1)),,))+MID(C906,2,1)+
SUM(INDEX(1*(MID(MID(C906,3,1)*2,ROW(INDIRECT("1:"&amp;LEN(MID(C906,3,1)*2))),1)),,))+MID(C906,4,1)+
SUM(INDEX(1*(MID(MID(C906,5,1)*2,ROW(INDIRECT("1:"&amp;LEN(MID(C906,5,1)*2))),1)),,))+MID(C906,6,1)+
SUM(INDEX(1*(MID(MID(C906,8,1)*2,ROW(INDIRECT("1:"&amp;LEN(MID(C906,8,1)*2))),1)),,))+MID(C906,9,1)+
SUM(INDEX(1*(MID(MID(C906,10,1)*2,ROW(INDIRECT("1:"&amp;LEN(MID(C906,10,1)*2))),1)),,)),1),1),"0")</f>
        <v>#VALUE!</v>
      </c>
      <c r="U906" s="81" t="str">
        <f t="shared" si="202"/>
        <v/>
      </c>
      <c r="V906" s="83" t="b">
        <f t="shared" si="203"/>
        <v>0</v>
      </c>
      <c r="W906" s="112" t="e">
        <f>IF(#REF!="",FALSE,IF(OR(X906&gt;Z906,X906&lt;Y906),TRUE,FALSE))</f>
        <v>#REF!</v>
      </c>
      <c r="X906" s="112">
        <f t="shared" si="204"/>
        <v>0</v>
      </c>
      <c r="Y906" s="114" t="e">
        <f>#REF!-3/30</f>
        <v>#REF!</v>
      </c>
      <c r="Z906" s="115" t="e">
        <f>#REF!+1/30</f>
        <v>#REF!</v>
      </c>
    </row>
    <row r="907" spans="1:26" s="30" customFormat="1" x14ac:dyDescent="0.25">
      <c r="A907" s="19">
        <v>892</v>
      </c>
      <c r="B907" s="20"/>
      <c r="C907" s="149"/>
      <c r="D907" s="1"/>
      <c r="E907" s="1"/>
      <c r="F907" s="173"/>
      <c r="G907" s="55"/>
      <c r="H907" s="116" t="str">
        <f t="shared" si="205"/>
        <v/>
      </c>
      <c r="I907" s="35" t="b">
        <f t="shared" si="195"/>
        <v>0</v>
      </c>
      <c r="J907" s="80" t="str">
        <f t="shared" si="196"/>
        <v/>
      </c>
      <c r="K907" s="29" t="b">
        <f t="shared" si="206"/>
        <v>0</v>
      </c>
      <c r="L907" s="80" t="str">
        <f t="shared" si="207"/>
        <v/>
      </c>
      <c r="M907" s="81" t="e">
        <f t="shared" si="197"/>
        <v>#VALUE!</v>
      </c>
      <c r="N907" s="81" t="e">
        <f t="shared" si="198"/>
        <v>#VALUE!</v>
      </c>
      <c r="O907" s="81" t="e">
        <f t="shared" si="199"/>
        <v>#VALUE!</v>
      </c>
      <c r="P907" s="82" t="e">
        <f t="shared" si="200"/>
        <v>#VALUE!</v>
      </c>
      <c r="Q907" s="82" t="e">
        <f t="shared" si="208"/>
        <v>#VALUE!</v>
      </c>
      <c r="R907" s="82" t="b">
        <f t="shared" si="209"/>
        <v>0</v>
      </c>
      <c r="S907" s="72" t="str">
        <f t="shared" si="201"/>
        <v/>
      </c>
      <c r="T907" s="81" t="e" cm="1">
        <f t="array" aca="1" ref="T907" ca="1">TEXT(RIGHT(10-RIGHT(SUM(INDEX(1*(MID(MID(C907,1,1)*2,ROW(INDIRECT("1:"&amp;LEN(MID(C907,1,1)*2))),1)),,))+MID(C907,2,1)+
SUM(INDEX(1*(MID(MID(C907,3,1)*2,ROW(INDIRECT("1:"&amp;LEN(MID(C907,3,1)*2))),1)),,))+MID(C907,4,1)+
SUM(INDEX(1*(MID(MID(C907,5,1)*2,ROW(INDIRECT("1:"&amp;LEN(MID(C907,5,1)*2))),1)),,))+MID(C907,6,1)+
SUM(INDEX(1*(MID(MID(C907,8,1)*2,ROW(INDIRECT("1:"&amp;LEN(MID(C907,8,1)*2))),1)),,))+MID(C907,9,1)+
SUM(INDEX(1*(MID(MID(C907,10,1)*2,ROW(INDIRECT("1:"&amp;LEN(MID(C907,10,1)*2))),1)),,)),1),1),"0")</f>
        <v>#VALUE!</v>
      </c>
      <c r="U907" s="81" t="str">
        <f t="shared" si="202"/>
        <v/>
      </c>
      <c r="V907" s="83" t="b">
        <f t="shared" si="203"/>
        <v>0</v>
      </c>
      <c r="W907" s="112" t="e">
        <f>IF(#REF!="",FALSE,IF(OR(X907&gt;Z907,X907&lt;Y907),TRUE,FALSE))</f>
        <v>#REF!</v>
      </c>
      <c r="X907" s="112">
        <f t="shared" si="204"/>
        <v>0</v>
      </c>
      <c r="Y907" s="114" t="e">
        <f>#REF!-3/30</f>
        <v>#REF!</v>
      </c>
      <c r="Z907" s="115" t="e">
        <f>#REF!+1/30</f>
        <v>#REF!</v>
      </c>
    </row>
    <row r="908" spans="1:26" s="30" customFormat="1" x14ac:dyDescent="0.25">
      <c r="A908" s="19">
        <v>893</v>
      </c>
      <c r="B908" s="20"/>
      <c r="C908" s="149"/>
      <c r="D908" s="1"/>
      <c r="E908" s="1"/>
      <c r="F908" s="173"/>
      <c r="G908" s="55"/>
      <c r="H908" s="116" t="str">
        <f t="shared" si="205"/>
        <v/>
      </c>
      <c r="I908" s="35" t="b">
        <f t="shared" si="195"/>
        <v>0</v>
      </c>
      <c r="J908" s="80" t="str">
        <f t="shared" si="196"/>
        <v/>
      </c>
      <c r="K908" s="29" t="b">
        <f t="shared" si="206"/>
        <v>0</v>
      </c>
      <c r="L908" s="80" t="str">
        <f t="shared" si="207"/>
        <v/>
      </c>
      <c r="M908" s="81" t="e">
        <f t="shared" si="197"/>
        <v>#VALUE!</v>
      </c>
      <c r="N908" s="81" t="e">
        <f t="shared" si="198"/>
        <v>#VALUE!</v>
      </c>
      <c r="O908" s="81" t="e">
        <f t="shared" si="199"/>
        <v>#VALUE!</v>
      </c>
      <c r="P908" s="82" t="e">
        <f t="shared" si="200"/>
        <v>#VALUE!</v>
      </c>
      <c r="Q908" s="82" t="e">
        <f t="shared" si="208"/>
        <v>#VALUE!</v>
      </c>
      <c r="R908" s="82" t="b">
        <f t="shared" si="209"/>
        <v>0</v>
      </c>
      <c r="S908" s="72" t="str">
        <f t="shared" si="201"/>
        <v/>
      </c>
      <c r="T908" s="81" t="e" cm="1">
        <f t="array" aca="1" ref="T908" ca="1">TEXT(RIGHT(10-RIGHT(SUM(INDEX(1*(MID(MID(C908,1,1)*2,ROW(INDIRECT("1:"&amp;LEN(MID(C908,1,1)*2))),1)),,))+MID(C908,2,1)+
SUM(INDEX(1*(MID(MID(C908,3,1)*2,ROW(INDIRECT("1:"&amp;LEN(MID(C908,3,1)*2))),1)),,))+MID(C908,4,1)+
SUM(INDEX(1*(MID(MID(C908,5,1)*2,ROW(INDIRECT("1:"&amp;LEN(MID(C908,5,1)*2))),1)),,))+MID(C908,6,1)+
SUM(INDEX(1*(MID(MID(C908,8,1)*2,ROW(INDIRECT("1:"&amp;LEN(MID(C908,8,1)*2))),1)),,))+MID(C908,9,1)+
SUM(INDEX(1*(MID(MID(C908,10,1)*2,ROW(INDIRECT("1:"&amp;LEN(MID(C908,10,1)*2))),1)),,)),1),1),"0")</f>
        <v>#VALUE!</v>
      </c>
      <c r="U908" s="81" t="str">
        <f t="shared" si="202"/>
        <v/>
      </c>
      <c r="V908" s="83" t="b">
        <f t="shared" si="203"/>
        <v>0</v>
      </c>
      <c r="W908" s="112" t="e">
        <f>IF(#REF!="",FALSE,IF(OR(X908&gt;Z908,X908&lt;Y908),TRUE,FALSE))</f>
        <v>#REF!</v>
      </c>
      <c r="X908" s="112">
        <f t="shared" si="204"/>
        <v>0</v>
      </c>
      <c r="Y908" s="114" t="e">
        <f>#REF!-3/30</f>
        <v>#REF!</v>
      </c>
      <c r="Z908" s="115" t="e">
        <f>#REF!+1/30</f>
        <v>#REF!</v>
      </c>
    </row>
    <row r="909" spans="1:26" s="30" customFormat="1" x14ac:dyDescent="0.25">
      <c r="A909" s="19">
        <v>894</v>
      </c>
      <c r="B909" s="20"/>
      <c r="C909" s="149"/>
      <c r="D909" s="1"/>
      <c r="E909" s="1"/>
      <c r="F909" s="173"/>
      <c r="G909" s="55"/>
      <c r="H909" s="116" t="str">
        <f t="shared" si="205"/>
        <v/>
      </c>
      <c r="I909" s="35" t="b">
        <f t="shared" si="195"/>
        <v>0</v>
      </c>
      <c r="J909" s="80" t="str">
        <f t="shared" si="196"/>
        <v/>
      </c>
      <c r="K909" s="29" t="b">
        <f t="shared" si="206"/>
        <v>0</v>
      </c>
      <c r="L909" s="80" t="str">
        <f t="shared" si="207"/>
        <v/>
      </c>
      <c r="M909" s="81" t="e">
        <f t="shared" si="197"/>
        <v>#VALUE!</v>
      </c>
      <c r="N909" s="81" t="e">
        <f t="shared" si="198"/>
        <v>#VALUE!</v>
      </c>
      <c r="O909" s="81" t="e">
        <f t="shared" si="199"/>
        <v>#VALUE!</v>
      </c>
      <c r="P909" s="82" t="e">
        <f t="shared" si="200"/>
        <v>#VALUE!</v>
      </c>
      <c r="Q909" s="82" t="e">
        <f t="shared" si="208"/>
        <v>#VALUE!</v>
      </c>
      <c r="R909" s="82" t="b">
        <f t="shared" si="209"/>
        <v>0</v>
      </c>
      <c r="S909" s="72" t="str">
        <f t="shared" si="201"/>
        <v/>
      </c>
      <c r="T909" s="81" t="e" cm="1">
        <f t="array" aca="1" ref="T909" ca="1">TEXT(RIGHT(10-RIGHT(SUM(INDEX(1*(MID(MID(C909,1,1)*2,ROW(INDIRECT("1:"&amp;LEN(MID(C909,1,1)*2))),1)),,))+MID(C909,2,1)+
SUM(INDEX(1*(MID(MID(C909,3,1)*2,ROW(INDIRECT("1:"&amp;LEN(MID(C909,3,1)*2))),1)),,))+MID(C909,4,1)+
SUM(INDEX(1*(MID(MID(C909,5,1)*2,ROW(INDIRECT("1:"&amp;LEN(MID(C909,5,1)*2))),1)),,))+MID(C909,6,1)+
SUM(INDEX(1*(MID(MID(C909,8,1)*2,ROW(INDIRECT("1:"&amp;LEN(MID(C909,8,1)*2))),1)),,))+MID(C909,9,1)+
SUM(INDEX(1*(MID(MID(C909,10,1)*2,ROW(INDIRECT("1:"&amp;LEN(MID(C909,10,1)*2))),1)),,)),1),1),"0")</f>
        <v>#VALUE!</v>
      </c>
      <c r="U909" s="81" t="str">
        <f t="shared" si="202"/>
        <v/>
      </c>
      <c r="V909" s="83" t="b">
        <f t="shared" si="203"/>
        <v>0</v>
      </c>
      <c r="W909" s="112" t="e">
        <f>IF(#REF!="",FALSE,IF(OR(X909&gt;Z909,X909&lt;Y909),TRUE,FALSE))</f>
        <v>#REF!</v>
      </c>
      <c r="X909" s="112">
        <f t="shared" si="204"/>
        <v>0</v>
      </c>
      <c r="Y909" s="114" t="e">
        <f>#REF!-3/30</f>
        <v>#REF!</v>
      </c>
      <c r="Z909" s="115" t="e">
        <f>#REF!+1/30</f>
        <v>#REF!</v>
      </c>
    </row>
    <row r="910" spans="1:26" s="30" customFormat="1" x14ac:dyDescent="0.25">
      <c r="A910" s="19">
        <v>895</v>
      </c>
      <c r="B910" s="20"/>
      <c r="C910" s="149"/>
      <c r="D910" s="1"/>
      <c r="E910" s="1"/>
      <c r="F910" s="173"/>
      <c r="G910" s="55"/>
      <c r="H910" s="116" t="str">
        <f t="shared" si="205"/>
        <v/>
      </c>
      <c r="I910" s="35" t="b">
        <f t="shared" si="195"/>
        <v>0</v>
      </c>
      <c r="J910" s="80" t="str">
        <f t="shared" si="196"/>
        <v/>
      </c>
      <c r="K910" s="29" t="b">
        <f t="shared" si="206"/>
        <v>0</v>
      </c>
      <c r="L910" s="80" t="str">
        <f t="shared" si="207"/>
        <v/>
      </c>
      <c r="M910" s="81" t="e">
        <f t="shared" si="197"/>
        <v>#VALUE!</v>
      </c>
      <c r="N910" s="81" t="e">
        <f t="shared" si="198"/>
        <v>#VALUE!</v>
      </c>
      <c r="O910" s="81" t="e">
        <f t="shared" si="199"/>
        <v>#VALUE!</v>
      </c>
      <c r="P910" s="82" t="e">
        <f t="shared" si="200"/>
        <v>#VALUE!</v>
      </c>
      <c r="Q910" s="82" t="e">
        <f t="shared" si="208"/>
        <v>#VALUE!</v>
      </c>
      <c r="R910" s="82" t="b">
        <f t="shared" si="209"/>
        <v>0</v>
      </c>
      <c r="S910" s="72" t="str">
        <f t="shared" si="201"/>
        <v/>
      </c>
      <c r="T910" s="81" t="e" cm="1">
        <f t="array" aca="1" ref="T910" ca="1">TEXT(RIGHT(10-RIGHT(SUM(INDEX(1*(MID(MID(C910,1,1)*2,ROW(INDIRECT("1:"&amp;LEN(MID(C910,1,1)*2))),1)),,))+MID(C910,2,1)+
SUM(INDEX(1*(MID(MID(C910,3,1)*2,ROW(INDIRECT("1:"&amp;LEN(MID(C910,3,1)*2))),1)),,))+MID(C910,4,1)+
SUM(INDEX(1*(MID(MID(C910,5,1)*2,ROW(INDIRECT("1:"&amp;LEN(MID(C910,5,1)*2))),1)),,))+MID(C910,6,1)+
SUM(INDEX(1*(MID(MID(C910,8,1)*2,ROW(INDIRECT("1:"&amp;LEN(MID(C910,8,1)*2))),1)),,))+MID(C910,9,1)+
SUM(INDEX(1*(MID(MID(C910,10,1)*2,ROW(INDIRECT("1:"&amp;LEN(MID(C910,10,1)*2))),1)),,)),1),1),"0")</f>
        <v>#VALUE!</v>
      </c>
      <c r="U910" s="81" t="str">
        <f t="shared" si="202"/>
        <v/>
      </c>
      <c r="V910" s="83" t="b">
        <f t="shared" si="203"/>
        <v>0</v>
      </c>
      <c r="W910" s="112" t="e">
        <f>IF(#REF!="",FALSE,IF(OR(X910&gt;Z910,X910&lt;Y910),TRUE,FALSE))</f>
        <v>#REF!</v>
      </c>
      <c r="X910" s="112">
        <f t="shared" si="204"/>
        <v>0</v>
      </c>
      <c r="Y910" s="114" t="e">
        <f>#REF!-3/30</f>
        <v>#REF!</v>
      </c>
      <c r="Z910" s="115" t="e">
        <f>#REF!+1/30</f>
        <v>#REF!</v>
      </c>
    </row>
    <row r="911" spans="1:26" s="30" customFormat="1" x14ac:dyDescent="0.25">
      <c r="A911" s="19">
        <v>896</v>
      </c>
      <c r="B911" s="20"/>
      <c r="C911" s="149"/>
      <c r="D911" s="1"/>
      <c r="E911" s="1"/>
      <c r="F911" s="173"/>
      <c r="G911" s="55"/>
      <c r="H911" s="116" t="str">
        <f t="shared" si="205"/>
        <v/>
      </c>
      <c r="I911" s="35" t="b">
        <f t="shared" si="195"/>
        <v>0</v>
      </c>
      <c r="J911" s="80" t="str">
        <f t="shared" si="196"/>
        <v/>
      </c>
      <c r="K911" s="29" t="b">
        <f t="shared" si="206"/>
        <v>0</v>
      </c>
      <c r="L911" s="80" t="str">
        <f t="shared" si="207"/>
        <v/>
      </c>
      <c r="M911" s="81" t="e">
        <f t="shared" si="197"/>
        <v>#VALUE!</v>
      </c>
      <c r="N911" s="81" t="e">
        <f t="shared" si="198"/>
        <v>#VALUE!</v>
      </c>
      <c r="O911" s="81" t="e">
        <f t="shared" si="199"/>
        <v>#VALUE!</v>
      </c>
      <c r="P911" s="82" t="e">
        <f t="shared" si="200"/>
        <v>#VALUE!</v>
      </c>
      <c r="Q911" s="82" t="e">
        <f t="shared" si="208"/>
        <v>#VALUE!</v>
      </c>
      <c r="R911" s="82" t="b">
        <f t="shared" si="209"/>
        <v>0</v>
      </c>
      <c r="S911" s="72" t="str">
        <f t="shared" si="201"/>
        <v/>
      </c>
      <c r="T911" s="81" t="e" cm="1">
        <f t="array" aca="1" ref="T911" ca="1">TEXT(RIGHT(10-RIGHT(SUM(INDEX(1*(MID(MID(C911,1,1)*2,ROW(INDIRECT("1:"&amp;LEN(MID(C911,1,1)*2))),1)),,))+MID(C911,2,1)+
SUM(INDEX(1*(MID(MID(C911,3,1)*2,ROW(INDIRECT("1:"&amp;LEN(MID(C911,3,1)*2))),1)),,))+MID(C911,4,1)+
SUM(INDEX(1*(MID(MID(C911,5,1)*2,ROW(INDIRECT("1:"&amp;LEN(MID(C911,5,1)*2))),1)),,))+MID(C911,6,1)+
SUM(INDEX(1*(MID(MID(C911,8,1)*2,ROW(INDIRECT("1:"&amp;LEN(MID(C911,8,1)*2))),1)),,))+MID(C911,9,1)+
SUM(INDEX(1*(MID(MID(C911,10,1)*2,ROW(INDIRECT("1:"&amp;LEN(MID(C911,10,1)*2))),1)),,)),1),1),"0")</f>
        <v>#VALUE!</v>
      </c>
      <c r="U911" s="81" t="str">
        <f t="shared" si="202"/>
        <v/>
      </c>
      <c r="V911" s="83" t="b">
        <f t="shared" si="203"/>
        <v>0</v>
      </c>
      <c r="W911" s="112" t="e">
        <f>IF(#REF!="",FALSE,IF(OR(X911&gt;Z911,X911&lt;Y911),TRUE,FALSE))</f>
        <v>#REF!</v>
      </c>
      <c r="X911" s="112">
        <f t="shared" si="204"/>
        <v>0</v>
      </c>
      <c r="Y911" s="114" t="e">
        <f>#REF!-3/30</f>
        <v>#REF!</v>
      </c>
      <c r="Z911" s="115" t="e">
        <f>#REF!+1/30</f>
        <v>#REF!</v>
      </c>
    </row>
    <row r="912" spans="1:26" s="30" customFormat="1" x14ac:dyDescent="0.25">
      <c r="A912" s="19">
        <v>897</v>
      </c>
      <c r="B912" s="20"/>
      <c r="C912" s="149"/>
      <c r="D912" s="1"/>
      <c r="E912" s="1"/>
      <c r="F912" s="173"/>
      <c r="G912" s="55"/>
      <c r="H912" s="116" t="str">
        <f t="shared" si="205"/>
        <v/>
      </c>
      <c r="I912" s="35" t="b">
        <f t="shared" ref="I912:I975" si="210">V912</f>
        <v>0</v>
      </c>
      <c r="J912" s="80" t="str">
        <f t="shared" ref="J912:J975" si="211">IF(I912,J$13,"")</f>
        <v/>
      </c>
      <c r="K912" s="29" t="b">
        <f t="shared" si="206"/>
        <v>0</v>
      </c>
      <c r="L912" s="80" t="str">
        <f t="shared" si="207"/>
        <v/>
      </c>
      <c r="M912" s="81" t="e">
        <f t="shared" ref="M912:M975" si="212">VALUE(LEFT(C912,2))</f>
        <v>#VALUE!</v>
      </c>
      <c r="N912" s="81" t="e">
        <f t="shared" ref="N912:N975" si="213">VALUE(MID(C912,3,2))</f>
        <v>#VALUE!</v>
      </c>
      <c r="O912" s="81" t="e">
        <f t="shared" ref="O912:O975" si="214">TEXT(IF(VALUE(MID(C912,5,2))&gt;31,MID(C912,5,2)-60,VALUE(MID(C912,5,2))),"00")</f>
        <v>#VALUE!</v>
      </c>
      <c r="P912" s="82" t="e">
        <f t="shared" ref="P912:P975" si="215">DATEVALUE(IF(VALUE(LEFT(C912,2))&lt;20,20,19)&amp;TEXT(M912,"00")&amp;"/"&amp;N912&amp;"/"&amp;O912)</f>
        <v>#VALUE!</v>
      </c>
      <c r="Q912" s="82" t="e">
        <f t="shared" si="208"/>
        <v>#VALUE!</v>
      </c>
      <c r="R912" s="82" t="b">
        <f t="shared" si="209"/>
        <v>0</v>
      </c>
      <c r="S912" s="72" t="str">
        <f t="shared" ref="S912:S975" si="216">RIGHT(C912,1)</f>
        <v/>
      </c>
      <c r="T912" s="81" t="e" cm="1">
        <f t="array" aca="1" ref="T912" ca="1">TEXT(RIGHT(10-RIGHT(SUM(INDEX(1*(MID(MID(C912,1,1)*2,ROW(INDIRECT("1:"&amp;LEN(MID(C912,1,1)*2))),1)),,))+MID(C912,2,1)+
SUM(INDEX(1*(MID(MID(C912,3,1)*2,ROW(INDIRECT("1:"&amp;LEN(MID(C912,3,1)*2))),1)),,))+MID(C912,4,1)+
SUM(INDEX(1*(MID(MID(C912,5,1)*2,ROW(INDIRECT("1:"&amp;LEN(MID(C912,5,1)*2))),1)),,))+MID(C912,6,1)+
SUM(INDEX(1*(MID(MID(C912,8,1)*2,ROW(INDIRECT("1:"&amp;LEN(MID(C912,8,1)*2))),1)),,))+MID(C912,9,1)+
SUM(INDEX(1*(MID(MID(C912,10,1)*2,ROW(INDIRECT("1:"&amp;LEN(MID(C912,10,1)*2))),1)),,)),1),1),"0")</f>
        <v>#VALUE!</v>
      </c>
      <c r="U912" s="81" t="str">
        <f t="shared" ref="U912:U975" si="217">IF(C912="","",T912=S912)</f>
        <v/>
      </c>
      <c r="V912" s="83" t="b">
        <f t="shared" ref="V912:V975" si="218">IFERROR(NOT(IF(C912&lt;&gt;"",AND(R912,U912),TRUE)),TRUE)</f>
        <v>0</v>
      </c>
      <c r="W912" s="112" t="e">
        <f>IF(#REF!="",FALSE,IF(OR(X912&gt;Z912,X912&lt;Y912),TRUE,FALSE))</f>
        <v>#REF!</v>
      </c>
      <c r="X912" s="112">
        <f t="shared" ref="X912:X975" si="219">(E912-D912)/30</f>
        <v>0</v>
      </c>
      <c r="Y912" s="114" t="e">
        <f>#REF!-3/30</f>
        <v>#REF!</v>
      </c>
      <c r="Z912" s="115" t="e">
        <f>#REF!+1/30</f>
        <v>#REF!</v>
      </c>
    </row>
    <row r="913" spans="1:26" s="30" customFormat="1" x14ac:dyDescent="0.25">
      <c r="A913" s="19">
        <v>898</v>
      </c>
      <c r="B913" s="20"/>
      <c r="C913" s="149"/>
      <c r="D913" s="1"/>
      <c r="E913" s="1"/>
      <c r="F913" s="173"/>
      <c r="G913" s="55"/>
      <c r="H913" s="116" t="str">
        <f t="shared" ref="H913:H976" si="220">IF(J913="","",J913&amp;". ")&amp;IF(L913="","",L913&amp;". ")</f>
        <v/>
      </c>
      <c r="I913" s="35" t="b">
        <f t="shared" si="210"/>
        <v>0</v>
      </c>
      <c r="J913" s="80" t="str">
        <f t="shared" si="211"/>
        <v/>
      </c>
      <c r="K913" s="29" t="b">
        <f t="shared" ref="K913:K976" si="221">IF(COUNTA(D913:E913)&gt;1,E913&lt;D913,FALSE)</f>
        <v>0</v>
      </c>
      <c r="L913" s="80" t="str">
        <f t="shared" ref="L913:L976" si="222">IF(K913,L$13,"")</f>
        <v/>
      </c>
      <c r="M913" s="81" t="e">
        <f t="shared" si="212"/>
        <v>#VALUE!</v>
      </c>
      <c r="N913" s="81" t="e">
        <f t="shared" si="213"/>
        <v>#VALUE!</v>
      </c>
      <c r="O913" s="81" t="e">
        <f t="shared" si="214"/>
        <v>#VALUE!</v>
      </c>
      <c r="P913" s="82" t="e">
        <f t="shared" si="215"/>
        <v>#VALUE!</v>
      </c>
      <c r="Q913" s="82" t="e">
        <f t="shared" ref="Q913:Q976" si="223">DATE(M913,N913,O913)</f>
        <v>#VALUE!</v>
      </c>
      <c r="R913" s="82" t="b">
        <f t="shared" si="209"/>
        <v>0</v>
      </c>
      <c r="S913" s="72" t="str">
        <f t="shared" si="216"/>
        <v/>
      </c>
      <c r="T913" s="81" t="e" cm="1">
        <f t="array" aca="1" ref="T913" ca="1">TEXT(RIGHT(10-RIGHT(SUM(INDEX(1*(MID(MID(C913,1,1)*2,ROW(INDIRECT("1:"&amp;LEN(MID(C913,1,1)*2))),1)),,))+MID(C913,2,1)+
SUM(INDEX(1*(MID(MID(C913,3,1)*2,ROW(INDIRECT("1:"&amp;LEN(MID(C913,3,1)*2))),1)),,))+MID(C913,4,1)+
SUM(INDEX(1*(MID(MID(C913,5,1)*2,ROW(INDIRECT("1:"&amp;LEN(MID(C913,5,1)*2))),1)),,))+MID(C913,6,1)+
SUM(INDEX(1*(MID(MID(C913,8,1)*2,ROW(INDIRECT("1:"&amp;LEN(MID(C913,8,1)*2))),1)),,))+MID(C913,9,1)+
SUM(INDEX(1*(MID(MID(C913,10,1)*2,ROW(INDIRECT("1:"&amp;LEN(MID(C913,10,1)*2))),1)),,)),1),1),"0")</f>
        <v>#VALUE!</v>
      </c>
      <c r="U913" s="81" t="str">
        <f t="shared" si="217"/>
        <v/>
      </c>
      <c r="V913" s="83" t="b">
        <f t="shared" si="218"/>
        <v>0</v>
      </c>
      <c r="W913" s="112" t="e">
        <f>IF(#REF!="",FALSE,IF(OR(X913&gt;Z913,X913&lt;Y913),TRUE,FALSE))</f>
        <v>#REF!</v>
      </c>
      <c r="X913" s="112">
        <f t="shared" si="219"/>
        <v>0</v>
      </c>
      <c r="Y913" s="114" t="e">
        <f>#REF!-3/30</f>
        <v>#REF!</v>
      </c>
      <c r="Z913" s="115" t="e">
        <f>#REF!+1/30</f>
        <v>#REF!</v>
      </c>
    </row>
    <row r="914" spans="1:26" s="30" customFormat="1" x14ac:dyDescent="0.25">
      <c r="A914" s="19">
        <v>899</v>
      </c>
      <c r="B914" s="20"/>
      <c r="C914" s="149"/>
      <c r="D914" s="1"/>
      <c r="E914" s="1"/>
      <c r="F914" s="173"/>
      <c r="G914" s="55"/>
      <c r="H914" s="116" t="str">
        <f t="shared" si="220"/>
        <v/>
      </c>
      <c r="I914" s="35" t="b">
        <f t="shared" si="210"/>
        <v>0</v>
      </c>
      <c r="J914" s="80" t="str">
        <f t="shared" si="211"/>
        <v/>
      </c>
      <c r="K914" s="29" t="b">
        <f t="shared" si="221"/>
        <v>0</v>
      </c>
      <c r="L914" s="80" t="str">
        <f t="shared" si="222"/>
        <v/>
      </c>
      <c r="M914" s="81" t="e">
        <f t="shared" si="212"/>
        <v>#VALUE!</v>
      </c>
      <c r="N914" s="81" t="e">
        <f t="shared" si="213"/>
        <v>#VALUE!</v>
      </c>
      <c r="O914" s="81" t="e">
        <f t="shared" si="214"/>
        <v>#VALUE!</v>
      </c>
      <c r="P914" s="82" t="e">
        <f t="shared" si="215"/>
        <v>#VALUE!</v>
      </c>
      <c r="Q914" s="82" t="e">
        <f t="shared" si="223"/>
        <v>#VALUE!</v>
      </c>
      <c r="R914" s="82" t="b">
        <f t="shared" ref="R914:R977" si="224">NOT(ISERR(AND(N914&lt;13,VALUE(O914)&lt;31,P914=Q914)))</f>
        <v>0</v>
      </c>
      <c r="S914" s="72" t="str">
        <f t="shared" si="216"/>
        <v/>
      </c>
      <c r="T914" s="81" t="e" cm="1">
        <f t="array" aca="1" ref="T914" ca="1">TEXT(RIGHT(10-RIGHT(SUM(INDEX(1*(MID(MID(C914,1,1)*2,ROW(INDIRECT("1:"&amp;LEN(MID(C914,1,1)*2))),1)),,))+MID(C914,2,1)+
SUM(INDEX(1*(MID(MID(C914,3,1)*2,ROW(INDIRECT("1:"&amp;LEN(MID(C914,3,1)*2))),1)),,))+MID(C914,4,1)+
SUM(INDEX(1*(MID(MID(C914,5,1)*2,ROW(INDIRECT("1:"&amp;LEN(MID(C914,5,1)*2))),1)),,))+MID(C914,6,1)+
SUM(INDEX(1*(MID(MID(C914,8,1)*2,ROW(INDIRECT("1:"&amp;LEN(MID(C914,8,1)*2))),1)),,))+MID(C914,9,1)+
SUM(INDEX(1*(MID(MID(C914,10,1)*2,ROW(INDIRECT("1:"&amp;LEN(MID(C914,10,1)*2))),1)),,)),1),1),"0")</f>
        <v>#VALUE!</v>
      </c>
      <c r="U914" s="81" t="str">
        <f t="shared" si="217"/>
        <v/>
      </c>
      <c r="V914" s="83" t="b">
        <f t="shared" si="218"/>
        <v>0</v>
      </c>
      <c r="W914" s="112" t="e">
        <f>IF(#REF!="",FALSE,IF(OR(X914&gt;Z914,X914&lt;Y914),TRUE,FALSE))</f>
        <v>#REF!</v>
      </c>
      <c r="X914" s="112">
        <f t="shared" si="219"/>
        <v>0</v>
      </c>
      <c r="Y914" s="114" t="e">
        <f>#REF!-3/30</f>
        <v>#REF!</v>
      </c>
      <c r="Z914" s="115" t="e">
        <f>#REF!+1/30</f>
        <v>#REF!</v>
      </c>
    </row>
    <row r="915" spans="1:26" s="30" customFormat="1" x14ac:dyDescent="0.25">
      <c r="A915" s="19">
        <v>900</v>
      </c>
      <c r="B915" s="20"/>
      <c r="C915" s="149"/>
      <c r="D915" s="1"/>
      <c r="E915" s="1"/>
      <c r="F915" s="173"/>
      <c r="G915" s="55"/>
      <c r="H915" s="116" t="str">
        <f t="shared" si="220"/>
        <v/>
      </c>
      <c r="I915" s="35" t="b">
        <f t="shared" si="210"/>
        <v>0</v>
      </c>
      <c r="J915" s="80" t="str">
        <f t="shared" si="211"/>
        <v/>
      </c>
      <c r="K915" s="29" t="b">
        <f t="shared" si="221"/>
        <v>0</v>
      </c>
      <c r="L915" s="80" t="str">
        <f t="shared" si="222"/>
        <v/>
      </c>
      <c r="M915" s="81" t="e">
        <f t="shared" si="212"/>
        <v>#VALUE!</v>
      </c>
      <c r="N915" s="81" t="e">
        <f t="shared" si="213"/>
        <v>#VALUE!</v>
      </c>
      <c r="O915" s="81" t="e">
        <f t="shared" si="214"/>
        <v>#VALUE!</v>
      </c>
      <c r="P915" s="82" t="e">
        <f t="shared" si="215"/>
        <v>#VALUE!</v>
      </c>
      <c r="Q915" s="82" t="e">
        <f t="shared" si="223"/>
        <v>#VALUE!</v>
      </c>
      <c r="R915" s="82" t="b">
        <f t="shared" si="224"/>
        <v>0</v>
      </c>
      <c r="S915" s="72" t="str">
        <f t="shared" si="216"/>
        <v/>
      </c>
      <c r="T915" s="81" t="e" cm="1">
        <f t="array" aca="1" ref="T915" ca="1">TEXT(RIGHT(10-RIGHT(SUM(INDEX(1*(MID(MID(C915,1,1)*2,ROW(INDIRECT("1:"&amp;LEN(MID(C915,1,1)*2))),1)),,))+MID(C915,2,1)+
SUM(INDEX(1*(MID(MID(C915,3,1)*2,ROW(INDIRECT("1:"&amp;LEN(MID(C915,3,1)*2))),1)),,))+MID(C915,4,1)+
SUM(INDEX(1*(MID(MID(C915,5,1)*2,ROW(INDIRECT("1:"&amp;LEN(MID(C915,5,1)*2))),1)),,))+MID(C915,6,1)+
SUM(INDEX(1*(MID(MID(C915,8,1)*2,ROW(INDIRECT("1:"&amp;LEN(MID(C915,8,1)*2))),1)),,))+MID(C915,9,1)+
SUM(INDEX(1*(MID(MID(C915,10,1)*2,ROW(INDIRECT("1:"&amp;LEN(MID(C915,10,1)*2))),1)),,)),1),1),"0")</f>
        <v>#VALUE!</v>
      </c>
      <c r="U915" s="81" t="str">
        <f t="shared" si="217"/>
        <v/>
      </c>
      <c r="V915" s="83" t="b">
        <f t="shared" si="218"/>
        <v>0</v>
      </c>
      <c r="W915" s="112" t="e">
        <f>IF(#REF!="",FALSE,IF(OR(X915&gt;Z915,X915&lt;Y915),TRUE,FALSE))</f>
        <v>#REF!</v>
      </c>
      <c r="X915" s="112">
        <f t="shared" si="219"/>
        <v>0</v>
      </c>
      <c r="Y915" s="114" t="e">
        <f>#REF!-3/30</f>
        <v>#REF!</v>
      </c>
      <c r="Z915" s="115" t="e">
        <f>#REF!+1/30</f>
        <v>#REF!</v>
      </c>
    </row>
    <row r="916" spans="1:26" s="30" customFormat="1" x14ac:dyDescent="0.25">
      <c r="A916" s="19">
        <v>901</v>
      </c>
      <c r="B916" s="20"/>
      <c r="C916" s="149"/>
      <c r="D916" s="1"/>
      <c r="E916" s="1"/>
      <c r="F916" s="173"/>
      <c r="G916" s="55"/>
      <c r="H916" s="116" t="str">
        <f t="shared" si="220"/>
        <v/>
      </c>
      <c r="I916" s="35" t="b">
        <f t="shared" si="210"/>
        <v>0</v>
      </c>
      <c r="J916" s="80" t="str">
        <f t="shared" si="211"/>
        <v/>
      </c>
      <c r="K916" s="29" t="b">
        <f t="shared" si="221"/>
        <v>0</v>
      </c>
      <c r="L916" s="80" t="str">
        <f t="shared" si="222"/>
        <v/>
      </c>
      <c r="M916" s="81" t="e">
        <f t="shared" si="212"/>
        <v>#VALUE!</v>
      </c>
      <c r="N916" s="81" t="e">
        <f t="shared" si="213"/>
        <v>#VALUE!</v>
      </c>
      <c r="O916" s="81" t="e">
        <f t="shared" si="214"/>
        <v>#VALUE!</v>
      </c>
      <c r="P916" s="82" t="e">
        <f t="shared" si="215"/>
        <v>#VALUE!</v>
      </c>
      <c r="Q916" s="82" t="e">
        <f t="shared" si="223"/>
        <v>#VALUE!</v>
      </c>
      <c r="R916" s="82" t="b">
        <f t="shared" si="224"/>
        <v>0</v>
      </c>
      <c r="S916" s="72" t="str">
        <f t="shared" si="216"/>
        <v/>
      </c>
      <c r="T916" s="81" t="e" cm="1">
        <f t="array" aca="1" ref="T916" ca="1">TEXT(RIGHT(10-RIGHT(SUM(INDEX(1*(MID(MID(C916,1,1)*2,ROW(INDIRECT("1:"&amp;LEN(MID(C916,1,1)*2))),1)),,))+MID(C916,2,1)+
SUM(INDEX(1*(MID(MID(C916,3,1)*2,ROW(INDIRECT("1:"&amp;LEN(MID(C916,3,1)*2))),1)),,))+MID(C916,4,1)+
SUM(INDEX(1*(MID(MID(C916,5,1)*2,ROW(INDIRECT("1:"&amp;LEN(MID(C916,5,1)*2))),1)),,))+MID(C916,6,1)+
SUM(INDEX(1*(MID(MID(C916,8,1)*2,ROW(INDIRECT("1:"&amp;LEN(MID(C916,8,1)*2))),1)),,))+MID(C916,9,1)+
SUM(INDEX(1*(MID(MID(C916,10,1)*2,ROW(INDIRECT("1:"&amp;LEN(MID(C916,10,1)*2))),1)),,)),1),1),"0")</f>
        <v>#VALUE!</v>
      </c>
      <c r="U916" s="81" t="str">
        <f t="shared" si="217"/>
        <v/>
      </c>
      <c r="V916" s="83" t="b">
        <f t="shared" si="218"/>
        <v>0</v>
      </c>
      <c r="W916" s="112" t="e">
        <f>IF(#REF!="",FALSE,IF(OR(X916&gt;Z916,X916&lt;Y916),TRUE,FALSE))</f>
        <v>#REF!</v>
      </c>
      <c r="X916" s="112">
        <f t="shared" si="219"/>
        <v>0</v>
      </c>
      <c r="Y916" s="114" t="e">
        <f>#REF!-3/30</f>
        <v>#REF!</v>
      </c>
      <c r="Z916" s="115" t="e">
        <f>#REF!+1/30</f>
        <v>#REF!</v>
      </c>
    </row>
    <row r="917" spans="1:26" s="30" customFormat="1" x14ac:dyDescent="0.25">
      <c r="A917" s="19">
        <v>902</v>
      </c>
      <c r="B917" s="20"/>
      <c r="C917" s="149"/>
      <c r="D917" s="1"/>
      <c r="E917" s="1"/>
      <c r="F917" s="173"/>
      <c r="G917" s="55"/>
      <c r="H917" s="116" t="str">
        <f t="shared" si="220"/>
        <v/>
      </c>
      <c r="I917" s="35" t="b">
        <f t="shared" si="210"/>
        <v>0</v>
      </c>
      <c r="J917" s="80" t="str">
        <f t="shared" si="211"/>
        <v/>
      </c>
      <c r="K917" s="29" t="b">
        <f t="shared" si="221"/>
        <v>0</v>
      </c>
      <c r="L917" s="80" t="str">
        <f t="shared" si="222"/>
        <v/>
      </c>
      <c r="M917" s="81" t="e">
        <f t="shared" si="212"/>
        <v>#VALUE!</v>
      </c>
      <c r="N917" s="81" t="e">
        <f t="shared" si="213"/>
        <v>#VALUE!</v>
      </c>
      <c r="O917" s="81" t="e">
        <f t="shared" si="214"/>
        <v>#VALUE!</v>
      </c>
      <c r="P917" s="82" t="e">
        <f t="shared" si="215"/>
        <v>#VALUE!</v>
      </c>
      <c r="Q917" s="82" t="e">
        <f t="shared" si="223"/>
        <v>#VALUE!</v>
      </c>
      <c r="R917" s="82" t="b">
        <f t="shared" si="224"/>
        <v>0</v>
      </c>
      <c r="S917" s="72" t="str">
        <f t="shared" si="216"/>
        <v/>
      </c>
      <c r="T917" s="81" t="e" cm="1">
        <f t="array" aca="1" ref="T917" ca="1">TEXT(RIGHT(10-RIGHT(SUM(INDEX(1*(MID(MID(C917,1,1)*2,ROW(INDIRECT("1:"&amp;LEN(MID(C917,1,1)*2))),1)),,))+MID(C917,2,1)+
SUM(INDEX(1*(MID(MID(C917,3,1)*2,ROW(INDIRECT("1:"&amp;LEN(MID(C917,3,1)*2))),1)),,))+MID(C917,4,1)+
SUM(INDEX(1*(MID(MID(C917,5,1)*2,ROW(INDIRECT("1:"&amp;LEN(MID(C917,5,1)*2))),1)),,))+MID(C917,6,1)+
SUM(INDEX(1*(MID(MID(C917,8,1)*2,ROW(INDIRECT("1:"&amp;LEN(MID(C917,8,1)*2))),1)),,))+MID(C917,9,1)+
SUM(INDEX(1*(MID(MID(C917,10,1)*2,ROW(INDIRECT("1:"&amp;LEN(MID(C917,10,1)*2))),1)),,)),1),1),"0")</f>
        <v>#VALUE!</v>
      </c>
      <c r="U917" s="81" t="str">
        <f t="shared" si="217"/>
        <v/>
      </c>
      <c r="V917" s="83" t="b">
        <f t="shared" si="218"/>
        <v>0</v>
      </c>
      <c r="W917" s="112" t="e">
        <f>IF(#REF!="",FALSE,IF(OR(X917&gt;Z917,X917&lt;Y917),TRUE,FALSE))</f>
        <v>#REF!</v>
      </c>
      <c r="X917" s="112">
        <f t="shared" si="219"/>
        <v>0</v>
      </c>
      <c r="Y917" s="114" t="e">
        <f>#REF!-3/30</f>
        <v>#REF!</v>
      </c>
      <c r="Z917" s="115" t="e">
        <f>#REF!+1/30</f>
        <v>#REF!</v>
      </c>
    </row>
    <row r="918" spans="1:26" s="30" customFormat="1" x14ac:dyDescent="0.25">
      <c r="A918" s="19">
        <v>903</v>
      </c>
      <c r="B918" s="20"/>
      <c r="C918" s="149"/>
      <c r="D918" s="1"/>
      <c r="E918" s="1"/>
      <c r="F918" s="173"/>
      <c r="G918" s="55"/>
      <c r="H918" s="116" t="str">
        <f t="shared" si="220"/>
        <v/>
      </c>
      <c r="I918" s="35" t="b">
        <f t="shared" si="210"/>
        <v>0</v>
      </c>
      <c r="J918" s="80" t="str">
        <f t="shared" si="211"/>
        <v/>
      </c>
      <c r="K918" s="29" t="b">
        <f t="shared" si="221"/>
        <v>0</v>
      </c>
      <c r="L918" s="80" t="str">
        <f t="shared" si="222"/>
        <v/>
      </c>
      <c r="M918" s="81" t="e">
        <f t="shared" si="212"/>
        <v>#VALUE!</v>
      </c>
      <c r="N918" s="81" t="e">
        <f t="shared" si="213"/>
        <v>#VALUE!</v>
      </c>
      <c r="O918" s="81" t="e">
        <f t="shared" si="214"/>
        <v>#VALUE!</v>
      </c>
      <c r="P918" s="82" t="e">
        <f t="shared" si="215"/>
        <v>#VALUE!</v>
      </c>
      <c r="Q918" s="82" t="e">
        <f t="shared" si="223"/>
        <v>#VALUE!</v>
      </c>
      <c r="R918" s="82" t="b">
        <f t="shared" si="224"/>
        <v>0</v>
      </c>
      <c r="S918" s="72" t="str">
        <f t="shared" si="216"/>
        <v/>
      </c>
      <c r="T918" s="81" t="e" cm="1">
        <f t="array" aca="1" ref="T918" ca="1">TEXT(RIGHT(10-RIGHT(SUM(INDEX(1*(MID(MID(C918,1,1)*2,ROW(INDIRECT("1:"&amp;LEN(MID(C918,1,1)*2))),1)),,))+MID(C918,2,1)+
SUM(INDEX(1*(MID(MID(C918,3,1)*2,ROW(INDIRECT("1:"&amp;LEN(MID(C918,3,1)*2))),1)),,))+MID(C918,4,1)+
SUM(INDEX(1*(MID(MID(C918,5,1)*2,ROW(INDIRECT("1:"&amp;LEN(MID(C918,5,1)*2))),1)),,))+MID(C918,6,1)+
SUM(INDEX(1*(MID(MID(C918,8,1)*2,ROW(INDIRECT("1:"&amp;LEN(MID(C918,8,1)*2))),1)),,))+MID(C918,9,1)+
SUM(INDEX(1*(MID(MID(C918,10,1)*2,ROW(INDIRECT("1:"&amp;LEN(MID(C918,10,1)*2))),1)),,)),1),1),"0")</f>
        <v>#VALUE!</v>
      </c>
      <c r="U918" s="81" t="str">
        <f t="shared" si="217"/>
        <v/>
      </c>
      <c r="V918" s="83" t="b">
        <f t="shared" si="218"/>
        <v>0</v>
      </c>
      <c r="W918" s="112" t="e">
        <f>IF(#REF!="",FALSE,IF(OR(X918&gt;Z918,X918&lt;Y918),TRUE,FALSE))</f>
        <v>#REF!</v>
      </c>
      <c r="X918" s="112">
        <f t="shared" si="219"/>
        <v>0</v>
      </c>
      <c r="Y918" s="114" t="e">
        <f>#REF!-3/30</f>
        <v>#REF!</v>
      </c>
      <c r="Z918" s="115" t="e">
        <f>#REF!+1/30</f>
        <v>#REF!</v>
      </c>
    </row>
    <row r="919" spans="1:26" s="30" customFormat="1" x14ac:dyDescent="0.25">
      <c r="A919" s="19">
        <v>904</v>
      </c>
      <c r="B919" s="20"/>
      <c r="C919" s="149"/>
      <c r="D919" s="1"/>
      <c r="E919" s="1"/>
      <c r="F919" s="173"/>
      <c r="G919" s="55"/>
      <c r="H919" s="116" t="str">
        <f t="shared" si="220"/>
        <v/>
      </c>
      <c r="I919" s="35" t="b">
        <f t="shared" si="210"/>
        <v>0</v>
      </c>
      <c r="J919" s="80" t="str">
        <f t="shared" si="211"/>
        <v/>
      </c>
      <c r="K919" s="29" t="b">
        <f t="shared" si="221"/>
        <v>0</v>
      </c>
      <c r="L919" s="80" t="str">
        <f t="shared" si="222"/>
        <v/>
      </c>
      <c r="M919" s="81" t="e">
        <f t="shared" si="212"/>
        <v>#VALUE!</v>
      </c>
      <c r="N919" s="81" t="e">
        <f t="shared" si="213"/>
        <v>#VALUE!</v>
      </c>
      <c r="O919" s="81" t="e">
        <f t="shared" si="214"/>
        <v>#VALUE!</v>
      </c>
      <c r="P919" s="82" t="e">
        <f t="shared" si="215"/>
        <v>#VALUE!</v>
      </c>
      <c r="Q919" s="82" t="e">
        <f t="shared" si="223"/>
        <v>#VALUE!</v>
      </c>
      <c r="R919" s="82" t="b">
        <f t="shared" si="224"/>
        <v>0</v>
      </c>
      <c r="S919" s="72" t="str">
        <f t="shared" si="216"/>
        <v/>
      </c>
      <c r="T919" s="81" t="e" cm="1">
        <f t="array" aca="1" ref="T919" ca="1">TEXT(RIGHT(10-RIGHT(SUM(INDEX(1*(MID(MID(C919,1,1)*2,ROW(INDIRECT("1:"&amp;LEN(MID(C919,1,1)*2))),1)),,))+MID(C919,2,1)+
SUM(INDEX(1*(MID(MID(C919,3,1)*2,ROW(INDIRECT("1:"&amp;LEN(MID(C919,3,1)*2))),1)),,))+MID(C919,4,1)+
SUM(INDEX(1*(MID(MID(C919,5,1)*2,ROW(INDIRECT("1:"&amp;LEN(MID(C919,5,1)*2))),1)),,))+MID(C919,6,1)+
SUM(INDEX(1*(MID(MID(C919,8,1)*2,ROW(INDIRECT("1:"&amp;LEN(MID(C919,8,1)*2))),1)),,))+MID(C919,9,1)+
SUM(INDEX(1*(MID(MID(C919,10,1)*2,ROW(INDIRECT("1:"&amp;LEN(MID(C919,10,1)*2))),1)),,)),1),1),"0")</f>
        <v>#VALUE!</v>
      </c>
      <c r="U919" s="81" t="str">
        <f t="shared" si="217"/>
        <v/>
      </c>
      <c r="V919" s="83" t="b">
        <f t="shared" si="218"/>
        <v>0</v>
      </c>
      <c r="W919" s="112" t="e">
        <f>IF(#REF!="",FALSE,IF(OR(X919&gt;Z919,X919&lt;Y919),TRUE,FALSE))</f>
        <v>#REF!</v>
      </c>
      <c r="X919" s="112">
        <f t="shared" si="219"/>
        <v>0</v>
      </c>
      <c r="Y919" s="114" t="e">
        <f>#REF!-3/30</f>
        <v>#REF!</v>
      </c>
      <c r="Z919" s="115" t="e">
        <f>#REF!+1/30</f>
        <v>#REF!</v>
      </c>
    </row>
    <row r="920" spans="1:26" s="30" customFormat="1" x14ac:dyDescent="0.25">
      <c r="A920" s="19">
        <v>905</v>
      </c>
      <c r="B920" s="20"/>
      <c r="C920" s="149"/>
      <c r="D920" s="1"/>
      <c r="E920" s="1"/>
      <c r="F920" s="173"/>
      <c r="G920" s="55"/>
      <c r="H920" s="116" t="str">
        <f t="shared" si="220"/>
        <v/>
      </c>
      <c r="I920" s="35" t="b">
        <f t="shared" si="210"/>
        <v>0</v>
      </c>
      <c r="J920" s="80" t="str">
        <f t="shared" si="211"/>
        <v/>
      </c>
      <c r="K920" s="29" t="b">
        <f t="shared" si="221"/>
        <v>0</v>
      </c>
      <c r="L920" s="80" t="str">
        <f t="shared" si="222"/>
        <v/>
      </c>
      <c r="M920" s="81" t="e">
        <f t="shared" si="212"/>
        <v>#VALUE!</v>
      </c>
      <c r="N920" s="81" t="e">
        <f t="shared" si="213"/>
        <v>#VALUE!</v>
      </c>
      <c r="O920" s="81" t="e">
        <f t="shared" si="214"/>
        <v>#VALUE!</v>
      </c>
      <c r="P920" s="82" t="e">
        <f t="shared" si="215"/>
        <v>#VALUE!</v>
      </c>
      <c r="Q920" s="82" t="e">
        <f t="shared" si="223"/>
        <v>#VALUE!</v>
      </c>
      <c r="R920" s="82" t="b">
        <f t="shared" si="224"/>
        <v>0</v>
      </c>
      <c r="S920" s="72" t="str">
        <f t="shared" si="216"/>
        <v/>
      </c>
      <c r="T920" s="81" t="e" cm="1">
        <f t="array" aca="1" ref="T920" ca="1">TEXT(RIGHT(10-RIGHT(SUM(INDEX(1*(MID(MID(C920,1,1)*2,ROW(INDIRECT("1:"&amp;LEN(MID(C920,1,1)*2))),1)),,))+MID(C920,2,1)+
SUM(INDEX(1*(MID(MID(C920,3,1)*2,ROW(INDIRECT("1:"&amp;LEN(MID(C920,3,1)*2))),1)),,))+MID(C920,4,1)+
SUM(INDEX(1*(MID(MID(C920,5,1)*2,ROW(INDIRECT("1:"&amp;LEN(MID(C920,5,1)*2))),1)),,))+MID(C920,6,1)+
SUM(INDEX(1*(MID(MID(C920,8,1)*2,ROW(INDIRECT("1:"&amp;LEN(MID(C920,8,1)*2))),1)),,))+MID(C920,9,1)+
SUM(INDEX(1*(MID(MID(C920,10,1)*2,ROW(INDIRECT("1:"&amp;LEN(MID(C920,10,1)*2))),1)),,)),1),1),"0")</f>
        <v>#VALUE!</v>
      </c>
      <c r="U920" s="81" t="str">
        <f t="shared" si="217"/>
        <v/>
      </c>
      <c r="V920" s="83" t="b">
        <f t="shared" si="218"/>
        <v>0</v>
      </c>
      <c r="W920" s="112" t="e">
        <f>IF(#REF!="",FALSE,IF(OR(X920&gt;Z920,X920&lt;Y920),TRUE,FALSE))</f>
        <v>#REF!</v>
      </c>
      <c r="X920" s="112">
        <f t="shared" si="219"/>
        <v>0</v>
      </c>
      <c r="Y920" s="114" t="e">
        <f>#REF!-3/30</f>
        <v>#REF!</v>
      </c>
      <c r="Z920" s="115" t="e">
        <f>#REF!+1/30</f>
        <v>#REF!</v>
      </c>
    </row>
    <row r="921" spans="1:26" s="30" customFormat="1" x14ac:dyDescent="0.25">
      <c r="A921" s="19">
        <v>906</v>
      </c>
      <c r="B921" s="20"/>
      <c r="C921" s="149"/>
      <c r="D921" s="1"/>
      <c r="E921" s="1"/>
      <c r="F921" s="173"/>
      <c r="G921" s="55"/>
      <c r="H921" s="116" t="str">
        <f t="shared" si="220"/>
        <v/>
      </c>
      <c r="I921" s="35" t="b">
        <f t="shared" si="210"/>
        <v>0</v>
      </c>
      <c r="J921" s="80" t="str">
        <f t="shared" si="211"/>
        <v/>
      </c>
      <c r="K921" s="29" t="b">
        <f t="shared" si="221"/>
        <v>0</v>
      </c>
      <c r="L921" s="80" t="str">
        <f t="shared" si="222"/>
        <v/>
      </c>
      <c r="M921" s="81" t="e">
        <f t="shared" si="212"/>
        <v>#VALUE!</v>
      </c>
      <c r="N921" s="81" t="e">
        <f t="shared" si="213"/>
        <v>#VALUE!</v>
      </c>
      <c r="O921" s="81" t="e">
        <f t="shared" si="214"/>
        <v>#VALUE!</v>
      </c>
      <c r="P921" s="82" t="e">
        <f t="shared" si="215"/>
        <v>#VALUE!</v>
      </c>
      <c r="Q921" s="82" t="e">
        <f t="shared" si="223"/>
        <v>#VALUE!</v>
      </c>
      <c r="R921" s="82" t="b">
        <f t="shared" si="224"/>
        <v>0</v>
      </c>
      <c r="S921" s="72" t="str">
        <f t="shared" si="216"/>
        <v/>
      </c>
      <c r="T921" s="81" t="e" cm="1">
        <f t="array" aca="1" ref="T921" ca="1">TEXT(RIGHT(10-RIGHT(SUM(INDEX(1*(MID(MID(C921,1,1)*2,ROW(INDIRECT("1:"&amp;LEN(MID(C921,1,1)*2))),1)),,))+MID(C921,2,1)+
SUM(INDEX(1*(MID(MID(C921,3,1)*2,ROW(INDIRECT("1:"&amp;LEN(MID(C921,3,1)*2))),1)),,))+MID(C921,4,1)+
SUM(INDEX(1*(MID(MID(C921,5,1)*2,ROW(INDIRECT("1:"&amp;LEN(MID(C921,5,1)*2))),1)),,))+MID(C921,6,1)+
SUM(INDEX(1*(MID(MID(C921,8,1)*2,ROW(INDIRECT("1:"&amp;LEN(MID(C921,8,1)*2))),1)),,))+MID(C921,9,1)+
SUM(INDEX(1*(MID(MID(C921,10,1)*2,ROW(INDIRECT("1:"&amp;LEN(MID(C921,10,1)*2))),1)),,)),1),1),"0")</f>
        <v>#VALUE!</v>
      </c>
      <c r="U921" s="81" t="str">
        <f t="shared" si="217"/>
        <v/>
      </c>
      <c r="V921" s="83" t="b">
        <f t="shared" si="218"/>
        <v>0</v>
      </c>
      <c r="W921" s="112" t="e">
        <f>IF(#REF!="",FALSE,IF(OR(X921&gt;Z921,X921&lt;Y921),TRUE,FALSE))</f>
        <v>#REF!</v>
      </c>
      <c r="X921" s="112">
        <f t="shared" si="219"/>
        <v>0</v>
      </c>
      <c r="Y921" s="114" t="e">
        <f>#REF!-3/30</f>
        <v>#REF!</v>
      </c>
      <c r="Z921" s="115" t="e">
        <f>#REF!+1/30</f>
        <v>#REF!</v>
      </c>
    </row>
    <row r="922" spans="1:26" s="30" customFormat="1" x14ac:dyDescent="0.25">
      <c r="A922" s="19">
        <v>907</v>
      </c>
      <c r="B922" s="20"/>
      <c r="C922" s="149"/>
      <c r="D922" s="1"/>
      <c r="E922" s="1"/>
      <c r="F922" s="173"/>
      <c r="G922" s="55"/>
      <c r="H922" s="116" t="str">
        <f t="shared" si="220"/>
        <v/>
      </c>
      <c r="I922" s="35" t="b">
        <f t="shared" si="210"/>
        <v>0</v>
      </c>
      <c r="J922" s="80" t="str">
        <f t="shared" si="211"/>
        <v/>
      </c>
      <c r="K922" s="29" t="b">
        <f t="shared" si="221"/>
        <v>0</v>
      </c>
      <c r="L922" s="80" t="str">
        <f t="shared" si="222"/>
        <v/>
      </c>
      <c r="M922" s="81" t="e">
        <f t="shared" si="212"/>
        <v>#VALUE!</v>
      </c>
      <c r="N922" s="81" t="e">
        <f t="shared" si="213"/>
        <v>#VALUE!</v>
      </c>
      <c r="O922" s="81" t="e">
        <f t="shared" si="214"/>
        <v>#VALUE!</v>
      </c>
      <c r="P922" s="82" t="e">
        <f t="shared" si="215"/>
        <v>#VALUE!</v>
      </c>
      <c r="Q922" s="82" t="e">
        <f t="shared" si="223"/>
        <v>#VALUE!</v>
      </c>
      <c r="R922" s="82" t="b">
        <f t="shared" si="224"/>
        <v>0</v>
      </c>
      <c r="S922" s="72" t="str">
        <f t="shared" si="216"/>
        <v/>
      </c>
      <c r="T922" s="81" t="e" cm="1">
        <f t="array" aca="1" ref="T922" ca="1">TEXT(RIGHT(10-RIGHT(SUM(INDEX(1*(MID(MID(C922,1,1)*2,ROW(INDIRECT("1:"&amp;LEN(MID(C922,1,1)*2))),1)),,))+MID(C922,2,1)+
SUM(INDEX(1*(MID(MID(C922,3,1)*2,ROW(INDIRECT("1:"&amp;LEN(MID(C922,3,1)*2))),1)),,))+MID(C922,4,1)+
SUM(INDEX(1*(MID(MID(C922,5,1)*2,ROW(INDIRECT("1:"&amp;LEN(MID(C922,5,1)*2))),1)),,))+MID(C922,6,1)+
SUM(INDEX(1*(MID(MID(C922,8,1)*2,ROW(INDIRECT("1:"&amp;LEN(MID(C922,8,1)*2))),1)),,))+MID(C922,9,1)+
SUM(INDEX(1*(MID(MID(C922,10,1)*2,ROW(INDIRECT("1:"&amp;LEN(MID(C922,10,1)*2))),1)),,)),1),1),"0")</f>
        <v>#VALUE!</v>
      </c>
      <c r="U922" s="81" t="str">
        <f t="shared" si="217"/>
        <v/>
      </c>
      <c r="V922" s="83" t="b">
        <f t="shared" si="218"/>
        <v>0</v>
      </c>
      <c r="W922" s="112" t="e">
        <f>IF(#REF!="",FALSE,IF(OR(X922&gt;Z922,X922&lt;Y922),TRUE,FALSE))</f>
        <v>#REF!</v>
      </c>
      <c r="X922" s="112">
        <f t="shared" si="219"/>
        <v>0</v>
      </c>
      <c r="Y922" s="114" t="e">
        <f>#REF!-3/30</f>
        <v>#REF!</v>
      </c>
      <c r="Z922" s="115" t="e">
        <f>#REF!+1/30</f>
        <v>#REF!</v>
      </c>
    </row>
    <row r="923" spans="1:26" s="30" customFormat="1" x14ac:dyDescent="0.25">
      <c r="A923" s="19">
        <v>908</v>
      </c>
      <c r="B923" s="20"/>
      <c r="C923" s="149"/>
      <c r="D923" s="1"/>
      <c r="E923" s="1"/>
      <c r="F923" s="173"/>
      <c r="G923" s="55"/>
      <c r="H923" s="116" t="str">
        <f t="shared" si="220"/>
        <v/>
      </c>
      <c r="I923" s="35" t="b">
        <f t="shared" si="210"/>
        <v>0</v>
      </c>
      <c r="J923" s="80" t="str">
        <f t="shared" si="211"/>
        <v/>
      </c>
      <c r="K923" s="29" t="b">
        <f t="shared" si="221"/>
        <v>0</v>
      </c>
      <c r="L923" s="80" t="str">
        <f t="shared" si="222"/>
        <v/>
      </c>
      <c r="M923" s="81" t="e">
        <f t="shared" si="212"/>
        <v>#VALUE!</v>
      </c>
      <c r="N923" s="81" t="e">
        <f t="shared" si="213"/>
        <v>#VALUE!</v>
      </c>
      <c r="O923" s="81" t="e">
        <f t="shared" si="214"/>
        <v>#VALUE!</v>
      </c>
      <c r="P923" s="82" t="e">
        <f t="shared" si="215"/>
        <v>#VALUE!</v>
      </c>
      <c r="Q923" s="82" t="e">
        <f t="shared" si="223"/>
        <v>#VALUE!</v>
      </c>
      <c r="R923" s="82" t="b">
        <f t="shared" si="224"/>
        <v>0</v>
      </c>
      <c r="S923" s="72" t="str">
        <f t="shared" si="216"/>
        <v/>
      </c>
      <c r="T923" s="81" t="e" cm="1">
        <f t="array" aca="1" ref="T923" ca="1">TEXT(RIGHT(10-RIGHT(SUM(INDEX(1*(MID(MID(C923,1,1)*2,ROW(INDIRECT("1:"&amp;LEN(MID(C923,1,1)*2))),1)),,))+MID(C923,2,1)+
SUM(INDEX(1*(MID(MID(C923,3,1)*2,ROW(INDIRECT("1:"&amp;LEN(MID(C923,3,1)*2))),1)),,))+MID(C923,4,1)+
SUM(INDEX(1*(MID(MID(C923,5,1)*2,ROW(INDIRECT("1:"&amp;LEN(MID(C923,5,1)*2))),1)),,))+MID(C923,6,1)+
SUM(INDEX(1*(MID(MID(C923,8,1)*2,ROW(INDIRECT("1:"&amp;LEN(MID(C923,8,1)*2))),1)),,))+MID(C923,9,1)+
SUM(INDEX(1*(MID(MID(C923,10,1)*2,ROW(INDIRECT("1:"&amp;LEN(MID(C923,10,1)*2))),1)),,)),1),1),"0")</f>
        <v>#VALUE!</v>
      </c>
      <c r="U923" s="81" t="str">
        <f t="shared" si="217"/>
        <v/>
      </c>
      <c r="V923" s="83" t="b">
        <f t="shared" si="218"/>
        <v>0</v>
      </c>
      <c r="W923" s="112" t="e">
        <f>IF(#REF!="",FALSE,IF(OR(X923&gt;Z923,X923&lt;Y923),TRUE,FALSE))</f>
        <v>#REF!</v>
      </c>
      <c r="X923" s="112">
        <f t="shared" si="219"/>
        <v>0</v>
      </c>
      <c r="Y923" s="114" t="e">
        <f>#REF!-3/30</f>
        <v>#REF!</v>
      </c>
      <c r="Z923" s="115" t="e">
        <f>#REF!+1/30</f>
        <v>#REF!</v>
      </c>
    </row>
    <row r="924" spans="1:26" s="30" customFormat="1" x14ac:dyDescent="0.25">
      <c r="A924" s="19">
        <v>909</v>
      </c>
      <c r="B924" s="20"/>
      <c r="C924" s="149"/>
      <c r="D924" s="1"/>
      <c r="E924" s="1"/>
      <c r="F924" s="173"/>
      <c r="G924" s="55"/>
      <c r="H924" s="116" t="str">
        <f t="shared" si="220"/>
        <v/>
      </c>
      <c r="I924" s="35" t="b">
        <f t="shared" si="210"/>
        <v>0</v>
      </c>
      <c r="J924" s="80" t="str">
        <f t="shared" si="211"/>
        <v/>
      </c>
      <c r="K924" s="29" t="b">
        <f t="shared" si="221"/>
        <v>0</v>
      </c>
      <c r="L924" s="80" t="str">
        <f t="shared" si="222"/>
        <v/>
      </c>
      <c r="M924" s="81" t="e">
        <f t="shared" si="212"/>
        <v>#VALUE!</v>
      </c>
      <c r="N924" s="81" t="e">
        <f t="shared" si="213"/>
        <v>#VALUE!</v>
      </c>
      <c r="O924" s="81" t="e">
        <f t="shared" si="214"/>
        <v>#VALUE!</v>
      </c>
      <c r="P924" s="82" t="e">
        <f t="shared" si="215"/>
        <v>#VALUE!</v>
      </c>
      <c r="Q924" s="82" t="e">
        <f t="shared" si="223"/>
        <v>#VALUE!</v>
      </c>
      <c r="R924" s="82" t="b">
        <f t="shared" si="224"/>
        <v>0</v>
      </c>
      <c r="S924" s="72" t="str">
        <f t="shared" si="216"/>
        <v/>
      </c>
      <c r="T924" s="81" t="e" cm="1">
        <f t="array" aca="1" ref="T924" ca="1">TEXT(RIGHT(10-RIGHT(SUM(INDEX(1*(MID(MID(C924,1,1)*2,ROW(INDIRECT("1:"&amp;LEN(MID(C924,1,1)*2))),1)),,))+MID(C924,2,1)+
SUM(INDEX(1*(MID(MID(C924,3,1)*2,ROW(INDIRECT("1:"&amp;LEN(MID(C924,3,1)*2))),1)),,))+MID(C924,4,1)+
SUM(INDEX(1*(MID(MID(C924,5,1)*2,ROW(INDIRECT("1:"&amp;LEN(MID(C924,5,1)*2))),1)),,))+MID(C924,6,1)+
SUM(INDEX(1*(MID(MID(C924,8,1)*2,ROW(INDIRECT("1:"&amp;LEN(MID(C924,8,1)*2))),1)),,))+MID(C924,9,1)+
SUM(INDEX(1*(MID(MID(C924,10,1)*2,ROW(INDIRECT("1:"&amp;LEN(MID(C924,10,1)*2))),1)),,)),1),1),"0")</f>
        <v>#VALUE!</v>
      </c>
      <c r="U924" s="81" t="str">
        <f t="shared" si="217"/>
        <v/>
      </c>
      <c r="V924" s="83" t="b">
        <f t="shared" si="218"/>
        <v>0</v>
      </c>
      <c r="W924" s="112" t="e">
        <f>IF(#REF!="",FALSE,IF(OR(X924&gt;Z924,X924&lt;Y924),TRUE,FALSE))</f>
        <v>#REF!</v>
      </c>
      <c r="X924" s="112">
        <f t="shared" si="219"/>
        <v>0</v>
      </c>
      <c r="Y924" s="114" t="e">
        <f>#REF!-3/30</f>
        <v>#REF!</v>
      </c>
      <c r="Z924" s="115" t="e">
        <f>#REF!+1/30</f>
        <v>#REF!</v>
      </c>
    </row>
    <row r="925" spans="1:26" s="30" customFormat="1" x14ac:dyDescent="0.25">
      <c r="A925" s="19">
        <v>910</v>
      </c>
      <c r="B925" s="20"/>
      <c r="C925" s="149"/>
      <c r="D925" s="1"/>
      <c r="E925" s="1"/>
      <c r="F925" s="173"/>
      <c r="G925" s="55"/>
      <c r="H925" s="116" t="str">
        <f t="shared" si="220"/>
        <v/>
      </c>
      <c r="I925" s="35" t="b">
        <f t="shared" si="210"/>
        <v>0</v>
      </c>
      <c r="J925" s="80" t="str">
        <f t="shared" si="211"/>
        <v/>
      </c>
      <c r="K925" s="29" t="b">
        <f t="shared" si="221"/>
        <v>0</v>
      </c>
      <c r="L925" s="80" t="str">
        <f t="shared" si="222"/>
        <v/>
      </c>
      <c r="M925" s="81" t="e">
        <f t="shared" si="212"/>
        <v>#VALUE!</v>
      </c>
      <c r="N925" s="81" t="e">
        <f t="shared" si="213"/>
        <v>#VALUE!</v>
      </c>
      <c r="O925" s="81" t="e">
        <f t="shared" si="214"/>
        <v>#VALUE!</v>
      </c>
      <c r="P925" s="82" t="e">
        <f t="shared" si="215"/>
        <v>#VALUE!</v>
      </c>
      <c r="Q925" s="82" t="e">
        <f t="shared" si="223"/>
        <v>#VALUE!</v>
      </c>
      <c r="R925" s="82" t="b">
        <f t="shared" si="224"/>
        <v>0</v>
      </c>
      <c r="S925" s="72" t="str">
        <f t="shared" si="216"/>
        <v/>
      </c>
      <c r="T925" s="81" t="e" cm="1">
        <f t="array" aca="1" ref="T925" ca="1">TEXT(RIGHT(10-RIGHT(SUM(INDEX(1*(MID(MID(C925,1,1)*2,ROW(INDIRECT("1:"&amp;LEN(MID(C925,1,1)*2))),1)),,))+MID(C925,2,1)+
SUM(INDEX(1*(MID(MID(C925,3,1)*2,ROW(INDIRECT("1:"&amp;LEN(MID(C925,3,1)*2))),1)),,))+MID(C925,4,1)+
SUM(INDEX(1*(MID(MID(C925,5,1)*2,ROW(INDIRECT("1:"&amp;LEN(MID(C925,5,1)*2))),1)),,))+MID(C925,6,1)+
SUM(INDEX(1*(MID(MID(C925,8,1)*2,ROW(INDIRECT("1:"&amp;LEN(MID(C925,8,1)*2))),1)),,))+MID(C925,9,1)+
SUM(INDEX(1*(MID(MID(C925,10,1)*2,ROW(INDIRECT("1:"&amp;LEN(MID(C925,10,1)*2))),1)),,)),1),1),"0")</f>
        <v>#VALUE!</v>
      </c>
      <c r="U925" s="81" t="str">
        <f t="shared" si="217"/>
        <v/>
      </c>
      <c r="V925" s="83" t="b">
        <f t="shared" si="218"/>
        <v>0</v>
      </c>
      <c r="W925" s="112" t="e">
        <f>IF(#REF!="",FALSE,IF(OR(X925&gt;Z925,X925&lt;Y925),TRUE,FALSE))</f>
        <v>#REF!</v>
      </c>
      <c r="X925" s="112">
        <f t="shared" si="219"/>
        <v>0</v>
      </c>
      <c r="Y925" s="114" t="e">
        <f>#REF!-3/30</f>
        <v>#REF!</v>
      </c>
      <c r="Z925" s="115" t="e">
        <f>#REF!+1/30</f>
        <v>#REF!</v>
      </c>
    </row>
    <row r="926" spans="1:26" s="30" customFormat="1" x14ac:dyDescent="0.25">
      <c r="A926" s="19">
        <v>911</v>
      </c>
      <c r="B926" s="20"/>
      <c r="C926" s="149"/>
      <c r="D926" s="1"/>
      <c r="E926" s="1"/>
      <c r="F926" s="173"/>
      <c r="G926" s="55"/>
      <c r="H926" s="116" t="str">
        <f t="shared" si="220"/>
        <v/>
      </c>
      <c r="I926" s="35" t="b">
        <f t="shared" si="210"/>
        <v>0</v>
      </c>
      <c r="J926" s="80" t="str">
        <f t="shared" si="211"/>
        <v/>
      </c>
      <c r="K926" s="29" t="b">
        <f t="shared" si="221"/>
        <v>0</v>
      </c>
      <c r="L926" s="80" t="str">
        <f t="shared" si="222"/>
        <v/>
      </c>
      <c r="M926" s="81" t="e">
        <f t="shared" si="212"/>
        <v>#VALUE!</v>
      </c>
      <c r="N926" s="81" t="e">
        <f t="shared" si="213"/>
        <v>#VALUE!</v>
      </c>
      <c r="O926" s="81" t="e">
        <f t="shared" si="214"/>
        <v>#VALUE!</v>
      </c>
      <c r="P926" s="82" t="e">
        <f t="shared" si="215"/>
        <v>#VALUE!</v>
      </c>
      <c r="Q926" s="82" t="e">
        <f t="shared" si="223"/>
        <v>#VALUE!</v>
      </c>
      <c r="R926" s="82" t="b">
        <f t="shared" si="224"/>
        <v>0</v>
      </c>
      <c r="S926" s="72" t="str">
        <f t="shared" si="216"/>
        <v/>
      </c>
      <c r="T926" s="81" t="e" cm="1">
        <f t="array" aca="1" ref="T926" ca="1">TEXT(RIGHT(10-RIGHT(SUM(INDEX(1*(MID(MID(C926,1,1)*2,ROW(INDIRECT("1:"&amp;LEN(MID(C926,1,1)*2))),1)),,))+MID(C926,2,1)+
SUM(INDEX(1*(MID(MID(C926,3,1)*2,ROW(INDIRECT("1:"&amp;LEN(MID(C926,3,1)*2))),1)),,))+MID(C926,4,1)+
SUM(INDEX(1*(MID(MID(C926,5,1)*2,ROW(INDIRECT("1:"&amp;LEN(MID(C926,5,1)*2))),1)),,))+MID(C926,6,1)+
SUM(INDEX(1*(MID(MID(C926,8,1)*2,ROW(INDIRECT("1:"&amp;LEN(MID(C926,8,1)*2))),1)),,))+MID(C926,9,1)+
SUM(INDEX(1*(MID(MID(C926,10,1)*2,ROW(INDIRECT("1:"&amp;LEN(MID(C926,10,1)*2))),1)),,)),1),1),"0")</f>
        <v>#VALUE!</v>
      </c>
      <c r="U926" s="81" t="str">
        <f t="shared" si="217"/>
        <v/>
      </c>
      <c r="V926" s="83" t="b">
        <f t="shared" si="218"/>
        <v>0</v>
      </c>
      <c r="W926" s="112" t="e">
        <f>IF(#REF!="",FALSE,IF(OR(X926&gt;Z926,X926&lt;Y926),TRUE,FALSE))</f>
        <v>#REF!</v>
      </c>
      <c r="X926" s="112">
        <f t="shared" si="219"/>
        <v>0</v>
      </c>
      <c r="Y926" s="114" t="e">
        <f>#REF!-3/30</f>
        <v>#REF!</v>
      </c>
      <c r="Z926" s="115" t="e">
        <f>#REF!+1/30</f>
        <v>#REF!</v>
      </c>
    </row>
    <row r="927" spans="1:26" s="30" customFormat="1" x14ac:dyDescent="0.25">
      <c r="A927" s="19">
        <v>912</v>
      </c>
      <c r="B927" s="20"/>
      <c r="C927" s="149"/>
      <c r="D927" s="1"/>
      <c r="E927" s="1"/>
      <c r="F927" s="173"/>
      <c r="G927" s="55"/>
      <c r="H927" s="116" t="str">
        <f t="shared" si="220"/>
        <v/>
      </c>
      <c r="I927" s="35" t="b">
        <f t="shared" si="210"/>
        <v>0</v>
      </c>
      <c r="J927" s="80" t="str">
        <f t="shared" si="211"/>
        <v/>
      </c>
      <c r="K927" s="29" t="b">
        <f t="shared" si="221"/>
        <v>0</v>
      </c>
      <c r="L927" s="80" t="str">
        <f t="shared" si="222"/>
        <v/>
      </c>
      <c r="M927" s="81" t="e">
        <f t="shared" si="212"/>
        <v>#VALUE!</v>
      </c>
      <c r="N927" s="81" t="e">
        <f t="shared" si="213"/>
        <v>#VALUE!</v>
      </c>
      <c r="O927" s="81" t="e">
        <f t="shared" si="214"/>
        <v>#VALUE!</v>
      </c>
      <c r="P927" s="82" t="e">
        <f t="shared" si="215"/>
        <v>#VALUE!</v>
      </c>
      <c r="Q927" s="82" t="e">
        <f t="shared" si="223"/>
        <v>#VALUE!</v>
      </c>
      <c r="R927" s="82" t="b">
        <f t="shared" si="224"/>
        <v>0</v>
      </c>
      <c r="S927" s="72" t="str">
        <f t="shared" si="216"/>
        <v/>
      </c>
      <c r="T927" s="81" t="e" cm="1">
        <f t="array" aca="1" ref="T927" ca="1">TEXT(RIGHT(10-RIGHT(SUM(INDEX(1*(MID(MID(C927,1,1)*2,ROW(INDIRECT("1:"&amp;LEN(MID(C927,1,1)*2))),1)),,))+MID(C927,2,1)+
SUM(INDEX(1*(MID(MID(C927,3,1)*2,ROW(INDIRECT("1:"&amp;LEN(MID(C927,3,1)*2))),1)),,))+MID(C927,4,1)+
SUM(INDEX(1*(MID(MID(C927,5,1)*2,ROW(INDIRECT("1:"&amp;LEN(MID(C927,5,1)*2))),1)),,))+MID(C927,6,1)+
SUM(INDEX(1*(MID(MID(C927,8,1)*2,ROW(INDIRECT("1:"&amp;LEN(MID(C927,8,1)*2))),1)),,))+MID(C927,9,1)+
SUM(INDEX(1*(MID(MID(C927,10,1)*2,ROW(INDIRECT("1:"&amp;LEN(MID(C927,10,1)*2))),1)),,)),1),1),"0")</f>
        <v>#VALUE!</v>
      </c>
      <c r="U927" s="81" t="str">
        <f t="shared" si="217"/>
        <v/>
      </c>
      <c r="V927" s="83" t="b">
        <f t="shared" si="218"/>
        <v>0</v>
      </c>
      <c r="W927" s="112" t="e">
        <f>IF(#REF!="",FALSE,IF(OR(X927&gt;Z927,X927&lt;Y927),TRUE,FALSE))</f>
        <v>#REF!</v>
      </c>
      <c r="X927" s="112">
        <f t="shared" si="219"/>
        <v>0</v>
      </c>
      <c r="Y927" s="114" t="e">
        <f>#REF!-3/30</f>
        <v>#REF!</v>
      </c>
      <c r="Z927" s="115" t="e">
        <f>#REF!+1/30</f>
        <v>#REF!</v>
      </c>
    </row>
    <row r="928" spans="1:26" s="30" customFormat="1" x14ac:dyDescent="0.25">
      <c r="A928" s="19">
        <v>913</v>
      </c>
      <c r="B928" s="20"/>
      <c r="C928" s="149"/>
      <c r="D928" s="1"/>
      <c r="E928" s="1"/>
      <c r="F928" s="173"/>
      <c r="G928" s="55"/>
      <c r="H928" s="116" t="str">
        <f t="shared" si="220"/>
        <v/>
      </c>
      <c r="I928" s="35" t="b">
        <f t="shared" si="210"/>
        <v>0</v>
      </c>
      <c r="J928" s="80" t="str">
        <f t="shared" si="211"/>
        <v/>
      </c>
      <c r="K928" s="29" t="b">
        <f t="shared" si="221"/>
        <v>0</v>
      </c>
      <c r="L928" s="80" t="str">
        <f t="shared" si="222"/>
        <v/>
      </c>
      <c r="M928" s="81" t="e">
        <f t="shared" si="212"/>
        <v>#VALUE!</v>
      </c>
      <c r="N928" s="81" t="e">
        <f t="shared" si="213"/>
        <v>#VALUE!</v>
      </c>
      <c r="O928" s="81" t="e">
        <f t="shared" si="214"/>
        <v>#VALUE!</v>
      </c>
      <c r="P928" s="82" t="e">
        <f t="shared" si="215"/>
        <v>#VALUE!</v>
      </c>
      <c r="Q928" s="82" t="e">
        <f t="shared" si="223"/>
        <v>#VALUE!</v>
      </c>
      <c r="R928" s="82" t="b">
        <f t="shared" si="224"/>
        <v>0</v>
      </c>
      <c r="S928" s="72" t="str">
        <f t="shared" si="216"/>
        <v/>
      </c>
      <c r="T928" s="81" t="e" cm="1">
        <f t="array" aca="1" ref="T928" ca="1">TEXT(RIGHT(10-RIGHT(SUM(INDEX(1*(MID(MID(C928,1,1)*2,ROW(INDIRECT("1:"&amp;LEN(MID(C928,1,1)*2))),1)),,))+MID(C928,2,1)+
SUM(INDEX(1*(MID(MID(C928,3,1)*2,ROW(INDIRECT("1:"&amp;LEN(MID(C928,3,1)*2))),1)),,))+MID(C928,4,1)+
SUM(INDEX(1*(MID(MID(C928,5,1)*2,ROW(INDIRECT("1:"&amp;LEN(MID(C928,5,1)*2))),1)),,))+MID(C928,6,1)+
SUM(INDEX(1*(MID(MID(C928,8,1)*2,ROW(INDIRECT("1:"&amp;LEN(MID(C928,8,1)*2))),1)),,))+MID(C928,9,1)+
SUM(INDEX(1*(MID(MID(C928,10,1)*2,ROW(INDIRECT("1:"&amp;LEN(MID(C928,10,1)*2))),1)),,)),1),1),"0")</f>
        <v>#VALUE!</v>
      </c>
      <c r="U928" s="81" t="str">
        <f t="shared" si="217"/>
        <v/>
      </c>
      <c r="V928" s="83" t="b">
        <f t="shared" si="218"/>
        <v>0</v>
      </c>
      <c r="W928" s="112" t="e">
        <f>IF(#REF!="",FALSE,IF(OR(X928&gt;Z928,X928&lt;Y928),TRUE,FALSE))</f>
        <v>#REF!</v>
      </c>
      <c r="X928" s="112">
        <f t="shared" si="219"/>
        <v>0</v>
      </c>
      <c r="Y928" s="114" t="e">
        <f>#REF!-3/30</f>
        <v>#REF!</v>
      </c>
      <c r="Z928" s="115" t="e">
        <f>#REF!+1/30</f>
        <v>#REF!</v>
      </c>
    </row>
    <row r="929" spans="1:26" s="30" customFormat="1" x14ac:dyDescent="0.25">
      <c r="A929" s="19">
        <v>914</v>
      </c>
      <c r="B929" s="20"/>
      <c r="C929" s="149"/>
      <c r="D929" s="1"/>
      <c r="E929" s="1"/>
      <c r="F929" s="173"/>
      <c r="G929" s="55"/>
      <c r="H929" s="116" t="str">
        <f t="shared" si="220"/>
        <v/>
      </c>
      <c r="I929" s="35" t="b">
        <f t="shared" si="210"/>
        <v>0</v>
      </c>
      <c r="J929" s="80" t="str">
        <f t="shared" si="211"/>
        <v/>
      </c>
      <c r="K929" s="29" t="b">
        <f t="shared" si="221"/>
        <v>0</v>
      </c>
      <c r="L929" s="80" t="str">
        <f t="shared" si="222"/>
        <v/>
      </c>
      <c r="M929" s="81" t="e">
        <f t="shared" si="212"/>
        <v>#VALUE!</v>
      </c>
      <c r="N929" s="81" t="e">
        <f t="shared" si="213"/>
        <v>#VALUE!</v>
      </c>
      <c r="O929" s="81" t="e">
        <f t="shared" si="214"/>
        <v>#VALUE!</v>
      </c>
      <c r="P929" s="82" t="e">
        <f t="shared" si="215"/>
        <v>#VALUE!</v>
      </c>
      <c r="Q929" s="82" t="e">
        <f t="shared" si="223"/>
        <v>#VALUE!</v>
      </c>
      <c r="R929" s="82" t="b">
        <f t="shared" si="224"/>
        <v>0</v>
      </c>
      <c r="S929" s="72" t="str">
        <f t="shared" si="216"/>
        <v/>
      </c>
      <c r="T929" s="81" t="e" cm="1">
        <f t="array" aca="1" ref="T929" ca="1">TEXT(RIGHT(10-RIGHT(SUM(INDEX(1*(MID(MID(C929,1,1)*2,ROW(INDIRECT("1:"&amp;LEN(MID(C929,1,1)*2))),1)),,))+MID(C929,2,1)+
SUM(INDEX(1*(MID(MID(C929,3,1)*2,ROW(INDIRECT("1:"&amp;LEN(MID(C929,3,1)*2))),1)),,))+MID(C929,4,1)+
SUM(INDEX(1*(MID(MID(C929,5,1)*2,ROW(INDIRECT("1:"&amp;LEN(MID(C929,5,1)*2))),1)),,))+MID(C929,6,1)+
SUM(INDEX(1*(MID(MID(C929,8,1)*2,ROW(INDIRECT("1:"&amp;LEN(MID(C929,8,1)*2))),1)),,))+MID(C929,9,1)+
SUM(INDEX(1*(MID(MID(C929,10,1)*2,ROW(INDIRECT("1:"&amp;LEN(MID(C929,10,1)*2))),1)),,)),1),1),"0")</f>
        <v>#VALUE!</v>
      </c>
      <c r="U929" s="81" t="str">
        <f t="shared" si="217"/>
        <v/>
      </c>
      <c r="V929" s="83" t="b">
        <f t="shared" si="218"/>
        <v>0</v>
      </c>
      <c r="W929" s="112" t="e">
        <f>IF(#REF!="",FALSE,IF(OR(X929&gt;Z929,X929&lt;Y929),TRUE,FALSE))</f>
        <v>#REF!</v>
      </c>
      <c r="X929" s="112">
        <f t="shared" si="219"/>
        <v>0</v>
      </c>
      <c r="Y929" s="114" t="e">
        <f>#REF!-3/30</f>
        <v>#REF!</v>
      </c>
      <c r="Z929" s="115" t="e">
        <f>#REF!+1/30</f>
        <v>#REF!</v>
      </c>
    </row>
    <row r="930" spans="1:26" s="30" customFormat="1" x14ac:dyDescent="0.25">
      <c r="A930" s="19">
        <v>915</v>
      </c>
      <c r="B930" s="20"/>
      <c r="C930" s="149"/>
      <c r="D930" s="1"/>
      <c r="E930" s="1"/>
      <c r="F930" s="173"/>
      <c r="G930" s="55"/>
      <c r="H930" s="116" t="str">
        <f t="shared" si="220"/>
        <v/>
      </c>
      <c r="I930" s="35" t="b">
        <f t="shared" si="210"/>
        <v>0</v>
      </c>
      <c r="J930" s="80" t="str">
        <f t="shared" si="211"/>
        <v/>
      </c>
      <c r="K930" s="29" t="b">
        <f t="shared" si="221"/>
        <v>0</v>
      </c>
      <c r="L930" s="80" t="str">
        <f t="shared" si="222"/>
        <v/>
      </c>
      <c r="M930" s="81" t="e">
        <f t="shared" si="212"/>
        <v>#VALUE!</v>
      </c>
      <c r="N930" s="81" t="e">
        <f t="shared" si="213"/>
        <v>#VALUE!</v>
      </c>
      <c r="O930" s="81" t="e">
        <f t="shared" si="214"/>
        <v>#VALUE!</v>
      </c>
      <c r="P930" s="82" t="e">
        <f t="shared" si="215"/>
        <v>#VALUE!</v>
      </c>
      <c r="Q930" s="82" t="e">
        <f t="shared" si="223"/>
        <v>#VALUE!</v>
      </c>
      <c r="R930" s="82" t="b">
        <f t="shared" si="224"/>
        <v>0</v>
      </c>
      <c r="S930" s="72" t="str">
        <f t="shared" si="216"/>
        <v/>
      </c>
      <c r="T930" s="81" t="e" cm="1">
        <f t="array" aca="1" ref="T930" ca="1">TEXT(RIGHT(10-RIGHT(SUM(INDEX(1*(MID(MID(C930,1,1)*2,ROW(INDIRECT("1:"&amp;LEN(MID(C930,1,1)*2))),1)),,))+MID(C930,2,1)+
SUM(INDEX(1*(MID(MID(C930,3,1)*2,ROW(INDIRECT("1:"&amp;LEN(MID(C930,3,1)*2))),1)),,))+MID(C930,4,1)+
SUM(INDEX(1*(MID(MID(C930,5,1)*2,ROW(INDIRECT("1:"&amp;LEN(MID(C930,5,1)*2))),1)),,))+MID(C930,6,1)+
SUM(INDEX(1*(MID(MID(C930,8,1)*2,ROW(INDIRECT("1:"&amp;LEN(MID(C930,8,1)*2))),1)),,))+MID(C930,9,1)+
SUM(INDEX(1*(MID(MID(C930,10,1)*2,ROW(INDIRECT("1:"&amp;LEN(MID(C930,10,1)*2))),1)),,)),1),1),"0")</f>
        <v>#VALUE!</v>
      </c>
      <c r="U930" s="81" t="str">
        <f t="shared" si="217"/>
        <v/>
      </c>
      <c r="V930" s="83" t="b">
        <f t="shared" si="218"/>
        <v>0</v>
      </c>
      <c r="W930" s="112" t="e">
        <f>IF(#REF!="",FALSE,IF(OR(X930&gt;Z930,X930&lt;Y930),TRUE,FALSE))</f>
        <v>#REF!</v>
      </c>
      <c r="X930" s="112">
        <f t="shared" si="219"/>
        <v>0</v>
      </c>
      <c r="Y930" s="114" t="e">
        <f>#REF!-3/30</f>
        <v>#REF!</v>
      </c>
      <c r="Z930" s="115" t="e">
        <f>#REF!+1/30</f>
        <v>#REF!</v>
      </c>
    </row>
    <row r="931" spans="1:26" s="30" customFormat="1" x14ac:dyDescent="0.25">
      <c r="A931" s="19">
        <v>916</v>
      </c>
      <c r="B931" s="20"/>
      <c r="C931" s="149"/>
      <c r="D931" s="1"/>
      <c r="E931" s="1"/>
      <c r="F931" s="173"/>
      <c r="G931" s="55"/>
      <c r="H931" s="116" t="str">
        <f t="shared" si="220"/>
        <v/>
      </c>
      <c r="I931" s="35" t="b">
        <f t="shared" si="210"/>
        <v>0</v>
      </c>
      <c r="J931" s="80" t="str">
        <f t="shared" si="211"/>
        <v/>
      </c>
      <c r="K931" s="29" t="b">
        <f t="shared" si="221"/>
        <v>0</v>
      </c>
      <c r="L931" s="80" t="str">
        <f t="shared" si="222"/>
        <v/>
      </c>
      <c r="M931" s="81" t="e">
        <f t="shared" si="212"/>
        <v>#VALUE!</v>
      </c>
      <c r="N931" s="81" t="e">
        <f t="shared" si="213"/>
        <v>#VALUE!</v>
      </c>
      <c r="O931" s="81" t="e">
        <f t="shared" si="214"/>
        <v>#VALUE!</v>
      </c>
      <c r="P931" s="82" t="e">
        <f t="shared" si="215"/>
        <v>#VALUE!</v>
      </c>
      <c r="Q931" s="82" t="e">
        <f t="shared" si="223"/>
        <v>#VALUE!</v>
      </c>
      <c r="R931" s="82" t="b">
        <f t="shared" si="224"/>
        <v>0</v>
      </c>
      <c r="S931" s="72" t="str">
        <f t="shared" si="216"/>
        <v/>
      </c>
      <c r="T931" s="81" t="e" cm="1">
        <f t="array" aca="1" ref="T931" ca="1">TEXT(RIGHT(10-RIGHT(SUM(INDEX(1*(MID(MID(C931,1,1)*2,ROW(INDIRECT("1:"&amp;LEN(MID(C931,1,1)*2))),1)),,))+MID(C931,2,1)+
SUM(INDEX(1*(MID(MID(C931,3,1)*2,ROW(INDIRECT("1:"&amp;LEN(MID(C931,3,1)*2))),1)),,))+MID(C931,4,1)+
SUM(INDEX(1*(MID(MID(C931,5,1)*2,ROW(INDIRECT("1:"&amp;LEN(MID(C931,5,1)*2))),1)),,))+MID(C931,6,1)+
SUM(INDEX(1*(MID(MID(C931,8,1)*2,ROW(INDIRECT("1:"&amp;LEN(MID(C931,8,1)*2))),1)),,))+MID(C931,9,1)+
SUM(INDEX(1*(MID(MID(C931,10,1)*2,ROW(INDIRECT("1:"&amp;LEN(MID(C931,10,1)*2))),1)),,)),1),1),"0")</f>
        <v>#VALUE!</v>
      </c>
      <c r="U931" s="81" t="str">
        <f t="shared" si="217"/>
        <v/>
      </c>
      <c r="V931" s="83" t="b">
        <f t="shared" si="218"/>
        <v>0</v>
      </c>
      <c r="W931" s="112" t="e">
        <f>IF(#REF!="",FALSE,IF(OR(X931&gt;Z931,X931&lt;Y931),TRUE,FALSE))</f>
        <v>#REF!</v>
      </c>
      <c r="X931" s="112">
        <f t="shared" si="219"/>
        <v>0</v>
      </c>
      <c r="Y931" s="114" t="e">
        <f>#REF!-3/30</f>
        <v>#REF!</v>
      </c>
      <c r="Z931" s="115" t="e">
        <f>#REF!+1/30</f>
        <v>#REF!</v>
      </c>
    </row>
    <row r="932" spans="1:26" s="30" customFormat="1" x14ac:dyDescent="0.25">
      <c r="A932" s="19">
        <v>917</v>
      </c>
      <c r="B932" s="20"/>
      <c r="C932" s="149"/>
      <c r="D932" s="1"/>
      <c r="E932" s="1"/>
      <c r="F932" s="173"/>
      <c r="G932" s="55"/>
      <c r="H932" s="116" t="str">
        <f t="shared" si="220"/>
        <v/>
      </c>
      <c r="I932" s="35" t="b">
        <f t="shared" si="210"/>
        <v>0</v>
      </c>
      <c r="J932" s="80" t="str">
        <f t="shared" si="211"/>
        <v/>
      </c>
      <c r="K932" s="29" t="b">
        <f t="shared" si="221"/>
        <v>0</v>
      </c>
      <c r="L932" s="80" t="str">
        <f t="shared" si="222"/>
        <v/>
      </c>
      <c r="M932" s="81" t="e">
        <f t="shared" si="212"/>
        <v>#VALUE!</v>
      </c>
      <c r="N932" s="81" t="e">
        <f t="shared" si="213"/>
        <v>#VALUE!</v>
      </c>
      <c r="O932" s="81" t="e">
        <f t="shared" si="214"/>
        <v>#VALUE!</v>
      </c>
      <c r="P932" s="82" t="e">
        <f t="shared" si="215"/>
        <v>#VALUE!</v>
      </c>
      <c r="Q932" s="82" t="e">
        <f t="shared" si="223"/>
        <v>#VALUE!</v>
      </c>
      <c r="R932" s="82" t="b">
        <f t="shared" si="224"/>
        <v>0</v>
      </c>
      <c r="S932" s="72" t="str">
        <f t="shared" si="216"/>
        <v/>
      </c>
      <c r="T932" s="81" t="e" cm="1">
        <f t="array" aca="1" ref="T932" ca="1">TEXT(RIGHT(10-RIGHT(SUM(INDEX(1*(MID(MID(C932,1,1)*2,ROW(INDIRECT("1:"&amp;LEN(MID(C932,1,1)*2))),1)),,))+MID(C932,2,1)+
SUM(INDEX(1*(MID(MID(C932,3,1)*2,ROW(INDIRECT("1:"&amp;LEN(MID(C932,3,1)*2))),1)),,))+MID(C932,4,1)+
SUM(INDEX(1*(MID(MID(C932,5,1)*2,ROW(INDIRECT("1:"&amp;LEN(MID(C932,5,1)*2))),1)),,))+MID(C932,6,1)+
SUM(INDEX(1*(MID(MID(C932,8,1)*2,ROW(INDIRECT("1:"&amp;LEN(MID(C932,8,1)*2))),1)),,))+MID(C932,9,1)+
SUM(INDEX(1*(MID(MID(C932,10,1)*2,ROW(INDIRECT("1:"&amp;LEN(MID(C932,10,1)*2))),1)),,)),1),1),"0")</f>
        <v>#VALUE!</v>
      </c>
      <c r="U932" s="81" t="str">
        <f t="shared" si="217"/>
        <v/>
      </c>
      <c r="V932" s="83" t="b">
        <f t="shared" si="218"/>
        <v>0</v>
      </c>
      <c r="W932" s="112" t="e">
        <f>IF(#REF!="",FALSE,IF(OR(X932&gt;Z932,X932&lt;Y932),TRUE,FALSE))</f>
        <v>#REF!</v>
      </c>
      <c r="X932" s="112">
        <f t="shared" si="219"/>
        <v>0</v>
      </c>
      <c r="Y932" s="114" t="e">
        <f>#REF!-3/30</f>
        <v>#REF!</v>
      </c>
      <c r="Z932" s="115" t="e">
        <f>#REF!+1/30</f>
        <v>#REF!</v>
      </c>
    </row>
    <row r="933" spans="1:26" s="30" customFormat="1" x14ac:dyDescent="0.25">
      <c r="A933" s="19">
        <v>918</v>
      </c>
      <c r="B933" s="20"/>
      <c r="C933" s="149"/>
      <c r="D933" s="1"/>
      <c r="E933" s="1"/>
      <c r="F933" s="173"/>
      <c r="G933" s="55"/>
      <c r="H933" s="116" t="str">
        <f t="shared" si="220"/>
        <v/>
      </c>
      <c r="I933" s="35" t="b">
        <f t="shared" si="210"/>
        <v>0</v>
      </c>
      <c r="J933" s="80" t="str">
        <f t="shared" si="211"/>
        <v/>
      </c>
      <c r="K933" s="29" t="b">
        <f t="shared" si="221"/>
        <v>0</v>
      </c>
      <c r="L933" s="80" t="str">
        <f t="shared" si="222"/>
        <v/>
      </c>
      <c r="M933" s="81" t="e">
        <f t="shared" si="212"/>
        <v>#VALUE!</v>
      </c>
      <c r="N933" s="81" t="e">
        <f t="shared" si="213"/>
        <v>#VALUE!</v>
      </c>
      <c r="O933" s="81" t="e">
        <f t="shared" si="214"/>
        <v>#VALUE!</v>
      </c>
      <c r="P933" s="82" t="e">
        <f t="shared" si="215"/>
        <v>#VALUE!</v>
      </c>
      <c r="Q933" s="82" t="e">
        <f t="shared" si="223"/>
        <v>#VALUE!</v>
      </c>
      <c r="R933" s="82" t="b">
        <f t="shared" si="224"/>
        <v>0</v>
      </c>
      <c r="S933" s="72" t="str">
        <f t="shared" si="216"/>
        <v/>
      </c>
      <c r="T933" s="81" t="e" cm="1">
        <f t="array" aca="1" ref="T933" ca="1">TEXT(RIGHT(10-RIGHT(SUM(INDEX(1*(MID(MID(C933,1,1)*2,ROW(INDIRECT("1:"&amp;LEN(MID(C933,1,1)*2))),1)),,))+MID(C933,2,1)+
SUM(INDEX(1*(MID(MID(C933,3,1)*2,ROW(INDIRECT("1:"&amp;LEN(MID(C933,3,1)*2))),1)),,))+MID(C933,4,1)+
SUM(INDEX(1*(MID(MID(C933,5,1)*2,ROW(INDIRECT("1:"&amp;LEN(MID(C933,5,1)*2))),1)),,))+MID(C933,6,1)+
SUM(INDEX(1*(MID(MID(C933,8,1)*2,ROW(INDIRECT("1:"&amp;LEN(MID(C933,8,1)*2))),1)),,))+MID(C933,9,1)+
SUM(INDEX(1*(MID(MID(C933,10,1)*2,ROW(INDIRECT("1:"&amp;LEN(MID(C933,10,1)*2))),1)),,)),1),1),"0")</f>
        <v>#VALUE!</v>
      </c>
      <c r="U933" s="81" t="str">
        <f t="shared" si="217"/>
        <v/>
      </c>
      <c r="V933" s="83" t="b">
        <f t="shared" si="218"/>
        <v>0</v>
      </c>
      <c r="W933" s="112" t="e">
        <f>IF(#REF!="",FALSE,IF(OR(X933&gt;Z933,X933&lt;Y933),TRUE,FALSE))</f>
        <v>#REF!</v>
      </c>
      <c r="X933" s="112">
        <f t="shared" si="219"/>
        <v>0</v>
      </c>
      <c r="Y933" s="114" t="e">
        <f>#REF!-3/30</f>
        <v>#REF!</v>
      </c>
      <c r="Z933" s="115" t="e">
        <f>#REF!+1/30</f>
        <v>#REF!</v>
      </c>
    </row>
    <row r="934" spans="1:26" s="30" customFormat="1" x14ac:dyDescent="0.25">
      <c r="A934" s="19">
        <v>919</v>
      </c>
      <c r="B934" s="20"/>
      <c r="C934" s="149"/>
      <c r="D934" s="1"/>
      <c r="E934" s="1"/>
      <c r="F934" s="173"/>
      <c r="G934" s="55"/>
      <c r="H934" s="116" t="str">
        <f t="shared" si="220"/>
        <v/>
      </c>
      <c r="I934" s="35" t="b">
        <f t="shared" si="210"/>
        <v>0</v>
      </c>
      <c r="J934" s="80" t="str">
        <f t="shared" si="211"/>
        <v/>
      </c>
      <c r="K934" s="29" t="b">
        <f t="shared" si="221"/>
        <v>0</v>
      </c>
      <c r="L934" s="80" t="str">
        <f t="shared" si="222"/>
        <v/>
      </c>
      <c r="M934" s="81" t="e">
        <f t="shared" si="212"/>
        <v>#VALUE!</v>
      </c>
      <c r="N934" s="81" t="e">
        <f t="shared" si="213"/>
        <v>#VALUE!</v>
      </c>
      <c r="O934" s="81" t="e">
        <f t="shared" si="214"/>
        <v>#VALUE!</v>
      </c>
      <c r="P934" s="82" t="e">
        <f t="shared" si="215"/>
        <v>#VALUE!</v>
      </c>
      <c r="Q934" s="82" t="e">
        <f t="shared" si="223"/>
        <v>#VALUE!</v>
      </c>
      <c r="R934" s="82" t="b">
        <f t="shared" si="224"/>
        <v>0</v>
      </c>
      <c r="S934" s="72" t="str">
        <f t="shared" si="216"/>
        <v/>
      </c>
      <c r="T934" s="81" t="e" cm="1">
        <f t="array" aca="1" ref="T934" ca="1">TEXT(RIGHT(10-RIGHT(SUM(INDEX(1*(MID(MID(C934,1,1)*2,ROW(INDIRECT("1:"&amp;LEN(MID(C934,1,1)*2))),1)),,))+MID(C934,2,1)+
SUM(INDEX(1*(MID(MID(C934,3,1)*2,ROW(INDIRECT("1:"&amp;LEN(MID(C934,3,1)*2))),1)),,))+MID(C934,4,1)+
SUM(INDEX(1*(MID(MID(C934,5,1)*2,ROW(INDIRECT("1:"&amp;LEN(MID(C934,5,1)*2))),1)),,))+MID(C934,6,1)+
SUM(INDEX(1*(MID(MID(C934,8,1)*2,ROW(INDIRECT("1:"&amp;LEN(MID(C934,8,1)*2))),1)),,))+MID(C934,9,1)+
SUM(INDEX(1*(MID(MID(C934,10,1)*2,ROW(INDIRECT("1:"&amp;LEN(MID(C934,10,1)*2))),1)),,)),1),1),"0")</f>
        <v>#VALUE!</v>
      </c>
      <c r="U934" s="81" t="str">
        <f t="shared" si="217"/>
        <v/>
      </c>
      <c r="V934" s="83" t="b">
        <f t="shared" si="218"/>
        <v>0</v>
      </c>
      <c r="W934" s="112" t="e">
        <f>IF(#REF!="",FALSE,IF(OR(X934&gt;Z934,X934&lt;Y934),TRUE,FALSE))</f>
        <v>#REF!</v>
      </c>
      <c r="X934" s="112">
        <f t="shared" si="219"/>
        <v>0</v>
      </c>
      <c r="Y934" s="114" t="e">
        <f>#REF!-3/30</f>
        <v>#REF!</v>
      </c>
      <c r="Z934" s="115" t="e">
        <f>#REF!+1/30</f>
        <v>#REF!</v>
      </c>
    </row>
    <row r="935" spans="1:26" s="30" customFormat="1" x14ac:dyDescent="0.25">
      <c r="A935" s="19">
        <v>920</v>
      </c>
      <c r="B935" s="20"/>
      <c r="C935" s="149"/>
      <c r="D935" s="1"/>
      <c r="E935" s="1"/>
      <c r="F935" s="173"/>
      <c r="G935" s="55"/>
      <c r="H935" s="116" t="str">
        <f t="shared" si="220"/>
        <v/>
      </c>
      <c r="I935" s="35" t="b">
        <f t="shared" si="210"/>
        <v>0</v>
      </c>
      <c r="J935" s="80" t="str">
        <f t="shared" si="211"/>
        <v/>
      </c>
      <c r="K935" s="29" t="b">
        <f t="shared" si="221"/>
        <v>0</v>
      </c>
      <c r="L935" s="80" t="str">
        <f t="shared" si="222"/>
        <v/>
      </c>
      <c r="M935" s="81" t="e">
        <f t="shared" si="212"/>
        <v>#VALUE!</v>
      </c>
      <c r="N935" s="81" t="e">
        <f t="shared" si="213"/>
        <v>#VALUE!</v>
      </c>
      <c r="O935" s="81" t="e">
        <f t="shared" si="214"/>
        <v>#VALUE!</v>
      </c>
      <c r="P935" s="82" t="e">
        <f t="shared" si="215"/>
        <v>#VALUE!</v>
      </c>
      <c r="Q935" s="82" t="e">
        <f t="shared" si="223"/>
        <v>#VALUE!</v>
      </c>
      <c r="R935" s="82" t="b">
        <f t="shared" si="224"/>
        <v>0</v>
      </c>
      <c r="S935" s="72" t="str">
        <f t="shared" si="216"/>
        <v/>
      </c>
      <c r="T935" s="81" t="e" cm="1">
        <f t="array" aca="1" ref="T935" ca="1">TEXT(RIGHT(10-RIGHT(SUM(INDEX(1*(MID(MID(C935,1,1)*2,ROW(INDIRECT("1:"&amp;LEN(MID(C935,1,1)*2))),1)),,))+MID(C935,2,1)+
SUM(INDEX(1*(MID(MID(C935,3,1)*2,ROW(INDIRECT("1:"&amp;LEN(MID(C935,3,1)*2))),1)),,))+MID(C935,4,1)+
SUM(INDEX(1*(MID(MID(C935,5,1)*2,ROW(INDIRECT("1:"&amp;LEN(MID(C935,5,1)*2))),1)),,))+MID(C935,6,1)+
SUM(INDEX(1*(MID(MID(C935,8,1)*2,ROW(INDIRECT("1:"&amp;LEN(MID(C935,8,1)*2))),1)),,))+MID(C935,9,1)+
SUM(INDEX(1*(MID(MID(C935,10,1)*2,ROW(INDIRECT("1:"&amp;LEN(MID(C935,10,1)*2))),1)),,)),1),1),"0")</f>
        <v>#VALUE!</v>
      </c>
      <c r="U935" s="81" t="str">
        <f t="shared" si="217"/>
        <v/>
      </c>
      <c r="V935" s="83" t="b">
        <f t="shared" si="218"/>
        <v>0</v>
      </c>
      <c r="W935" s="112" t="e">
        <f>IF(#REF!="",FALSE,IF(OR(X935&gt;Z935,X935&lt;Y935),TRUE,FALSE))</f>
        <v>#REF!</v>
      </c>
      <c r="X935" s="112">
        <f t="shared" si="219"/>
        <v>0</v>
      </c>
      <c r="Y935" s="114" t="e">
        <f>#REF!-3/30</f>
        <v>#REF!</v>
      </c>
      <c r="Z935" s="115" t="e">
        <f>#REF!+1/30</f>
        <v>#REF!</v>
      </c>
    </row>
    <row r="936" spans="1:26" s="30" customFormat="1" x14ac:dyDescent="0.25">
      <c r="A936" s="19">
        <v>921</v>
      </c>
      <c r="B936" s="20"/>
      <c r="C936" s="149"/>
      <c r="D936" s="1"/>
      <c r="E936" s="1"/>
      <c r="F936" s="173"/>
      <c r="G936" s="55"/>
      <c r="H936" s="116" t="str">
        <f t="shared" si="220"/>
        <v/>
      </c>
      <c r="I936" s="35" t="b">
        <f t="shared" si="210"/>
        <v>0</v>
      </c>
      <c r="J936" s="80" t="str">
        <f t="shared" si="211"/>
        <v/>
      </c>
      <c r="K936" s="29" t="b">
        <f t="shared" si="221"/>
        <v>0</v>
      </c>
      <c r="L936" s="80" t="str">
        <f t="shared" si="222"/>
        <v/>
      </c>
      <c r="M936" s="81" t="e">
        <f t="shared" si="212"/>
        <v>#VALUE!</v>
      </c>
      <c r="N936" s="81" t="e">
        <f t="shared" si="213"/>
        <v>#VALUE!</v>
      </c>
      <c r="O936" s="81" t="e">
        <f t="shared" si="214"/>
        <v>#VALUE!</v>
      </c>
      <c r="P936" s="82" t="e">
        <f t="shared" si="215"/>
        <v>#VALUE!</v>
      </c>
      <c r="Q936" s="82" t="e">
        <f t="shared" si="223"/>
        <v>#VALUE!</v>
      </c>
      <c r="R936" s="82" t="b">
        <f t="shared" si="224"/>
        <v>0</v>
      </c>
      <c r="S936" s="72" t="str">
        <f t="shared" si="216"/>
        <v/>
      </c>
      <c r="T936" s="81" t="e" cm="1">
        <f t="array" aca="1" ref="T936" ca="1">TEXT(RIGHT(10-RIGHT(SUM(INDEX(1*(MID(MID(C936,1,1)*2,ROW(INDIRECT("1:"&amp;LEN(MID(C936,1,1)*2))),1)),,))+MID(C936,2,1)+
SUM(INDEX(1*(MID(MID(C936,3,1)*2,ROW(INDIRECT("1:"&amp;LEN(MID(C936,3,1)*2))),1)),,))+MID(C936,4,1)+
SUM(INDEX(1*(MID(MID(C936,5,1)*2,ROW(INDIRECT("1:"&amp;LEN(MID(C936,5,1)*2))),1)),,))+MID(C936,6,1)+
SUM(INDEX(1*(MID(MID(C936,8,1)*2,ROW(INDIRECT("1:"&amp;LEN(MID(C936,8,1)*2))),1)),,))+MID(C936,9,1)+
SUM(INDEX(1*(MID(MID(C936,10,1)*2,ROW(INDIRECT("1:"&amp;LEN(MID(C936,10,1)*2))),1)),,)),1),1),"0")</f>
        <v>#VALUE!</v>
      </c>
      <c r="U936" s="81" t="str">
        <f t="shared" si="217"/>
        <v/>
      </c>
      <c r="V936" s="83" t="b">
        <f t="shared" si="218"/>
        <v>0</v>
      </c>
      <c r="W936" s="112" t="e">
        <f>IF(#REF!="",FALSE,IF(OR(X936&gt;Z936,X936&lt;Y936),TRUE,FALSE))</f>
        <v>#REF!</v>
      </c>
      <c r="X936" s="112">
        <f t="shared" si="219"/>
        <v>0</v>
      </c>
      <c r="Y936" s="114" t="e">
        <f>#REF!-3/30</f>
        <v>#REF!</v>
      </c>
      <c r="Z936" s="115" t="e">
        <f>#REF!+1/30</f>
        <v>#REF!</v>
      </c>
    </row>
    <row r="937" spans="1:26" s="30" customFormat="1" x14ac:dyDescent="0.25">
      <c r="A937" s="19">
        <v>922</v>
      </c>
      <c r="B937" s="20"/>
      <c r="C937" s="149"/>
      <c r="D937" s="1"/>
      <c r="E937" s="1"/>
      <c r="F937" s="173"/>
      <c r="G937" s="55"/>
      <c r="H937" s="116" t="str">
        <f t="shared" si="220"/>
        <v/>
      </c>
      <c r="I937" s="35" t="b">
        <f t="shared" si="210"/>
        <v>0</v>
      </c>
      <c r="J937" s="80" t="str">
        <f t="shared" si="211"/>
        <v/>
      </c>
      <c r="K937" s="29" t="b">
        <f t="shared" si="221"/>
        <v>0</v>
      </c>
      <c r="L937" s="80" t="str">
        <f t="shared" si="222"/>
        <v/>
      </c>
      <c r="M937" s="81" t="e">
        <f t="shared" si="212"/>
        <v>#VALUE!</v>
      </c>
      <c r="N937" s="81" t="e">
        <f t="shared" si="213"/>
        <v>#VALUE!</v>
      </c>
      <c r="O937" s="81" t="e">
        <f t="shared" si="214"/>
        <v>#VALUE!</v>
      </c>
      <c r="P937" s="82" t="e">
        <f t="shared" si="215"/>
        <v>#VALUE!</v>
      </c>
      <c r="Q937" s="82" t="e">
        <f t="shared" si="223"/>
        <v>#VALUE!</v>
      </c>
      <c r="R937" s="82" t="b">
        <f t="shared" si="224"/>
        <v>0</v>
      </c>
      <c r="S937" s="72" t="str">
        <f t="shared" si="216"/>
        <v/>
      </c>
      <c r="T937" s="81" t="e" cm="1">
        <f t="array" aca="1" ref="T937" ca="1">TEXT(RIGHT(10-RIGHT(SUM(INDEX(1*(MID(MID(C937,1,1)*2,ROW(INDIRECT("1:"&amp;LEN(MID(C937,1,1)*2))),1)),,))+MID(C937,2,1)+
SUM(INDEX(1*(MID(MID(C937,3,1)*2,ROW(INDIRECT("1:"&amp;LEN(MID(C937,3,1)*2))),1)),,))+MID(C937,4,1)+
SUM(INDEX(1*(MID(MID(C937,5,1)*2,ROW(INDIRECT("1:"&amp;LEN(MID(C937,5,1)*2))),1)),,))+MID(C937,6,1)+
SUM(INDEX(1*(MID(MID(C937,8,1)*2,ROW(INDIRECT("1:"&amp;LEN(MID(C937,8,1)*2))),1)),,))+MID(C937,9,1)+
SUM(INDEX(1*(MID(MID(C937,10,1)*2,ROW(INDIRECT("1:"&amp;LEN(MID(C937,10,1)*2))),1)),,)),1),1),"0")</f>
        <v>#VALUE!</v>
      </c>
      <c r="U937" s="81" t="str">
        <f t="shared" si="217"/>
        <v/>
      </c>
      <c r="V937" s="83" t="b">
        <f t="shared" si="218"/>
        <v>0</v>
      </c>
      <c r="W937" s="112" t="e">
        <f>IF(#REF!="",FALSE,IF(OR(X937&gt;Z937,X937&lt;Y937),TRUE,FALSE))</f>
        <v>#REF!</v>
      </c>
      <c r="X937" s="112">
        <f t="shared" si="219"/>
        <v>0</v>
      </c>
      <c r="Y937" s="114" t="e">
        <f>#REF!-3/30</f>
        <v>#REF!</v>
      </c>
      <c r="Z937" s="115" t="e">
        <f>#REF!+1/30</f>
        <v>#REF!</v>
      </c>
    </row>
    <row r="938" spans="1:26" s="30" customFormat="1" x14ac:dyDescent="0.25">
      <c r="A938" s="19">
        <v>923</v>
      </c>
      <c r="B938" s="20"/>
      <c r="C938" s="149"/>
      <c r="D938" s="1"/>
      <c r="E938" s="1"/>
      <c r="F938" s="173"/>
      <c r="G938" s="55"/>
      <c r="H938" s="116" t="str">
        <f t="shared" si="220"/>
        <v/>
      </c>
      <c r="I938" s="35" t="b">
        <f t="shared" si="210"/>
        <v>0</v>
      </c>
      <c r="J938" s="80" t="str">
        <f t="shared" si="211"/>
        <v/>
      </c>
      <c r="K938" s="29" t="b">
        <f t="shared" si="221"/>
        <v>0</v>
      </c>
      <c r="L938" s="80" t="str">
        <f t="shared" si="222"/>
        <v/>
      </c>
      <c r="M938" s="81" t="e">
        <f t="shared" si="212"/>
        <v>#VALUE!</v>
      </c>
      <c r="N938" s="81" t="e">
        <f t="shared" si="213"/>
        <v>#VALUE!</v>
      </c>
      <c r="O938" s="81" t="e">
        <f t="shared" si="214"/>
        <v>#VALUE!</v>
      </c>
      <c r="P938" s="82" t="e">
        <f t="shared" si="215"/>
        <v>#VALUE!</v>
      </c>
      <c r="Q938" s="82" t="e">
        <f t="shared" si="223"/>
        <v>#VALUE!</v>
      </c>
      <c r="R938" s="82" t="b">
        <f t="shared" si="224"/>
        <v>0</v>
      </c>
      <c r="S938" s="72" t="str">
        <f t="shared" si="216"/>
        <v/>
      </c>
      <c r="T938" s="81" t="e" cm="1">
        <f t="array" aca="1" ref="T938" ca="1">TEXT(RIGHT(10-RIGHT(SUM(INDEX(1*(MID(MID(C938,1,1)*2,ROW(INDIRECT("1:"&amp;LEN(MID(C938,1,1)*2))),1)),,))+MID(C938,2,1)+
SUM(INDEX(1*(MID(MID(C938,3,1)*2,ROW(INDIRECT("1:"&amp;LEN(MID(C938,3,1)*2))),1)),,))+MID(C938,4,1)+
SUM(INDEX(1*(MID(MID(C938,5,1)*2,ROW(INDIRECT("1:"&amp;LEN(MID(C938,5,1)*2))),1)),,))+MID(C938,6,1)+
SUM(INDEX(1*(MID(MID(C938,8,1)*2,ROW(INDIRECT("1:"&amp;LEN(MID(C938,8,1)*2))),1)),,))+MID(C938,9,1)+
SUM(INDEX(1*(MID(MID(C938,10,1)*2,ROW(INDIRECT("1:"&amp;LEN(MID(C938,10,1)*2))),1)),,)),1),1),"0")</f>
        <v>#VALUE!</v>
      </c>
      <c r="U938" s="81" t="str">
        <f t="shared" si="217"/>
        <v/>
      </c>
      <c r="V938" s="83" t="b">
        <f t="shared" si="218"/>
        <v>0</v>
      </c>
      <c r="W938" s="112" t="e">
        <f>IF(#REF!="",FALSE,IF(OR(X938&gt;Z938,X938&lt;Y938),TRUE,FALSE))</f>
        <v>#REF!</v>
      </c>
      <c r="X938" s="112">
        <f t="shared" si="219"/>
        <v>0</v>
      </c>
      <c r="Y938" s="114" t="e">
        <f>#REF!-3/30</f>
        <v>#REF!</v>
      </c>
      <c r="Z938" s="115" t="e">
        <f>#REF!+1/30</f>
        <v>#REF!</v>
      </c>
    </row>
    <row r="939" spans="1:26" s="30" customFormat="1" x14ac:dyDescent="0.25">
      <c r="A939" s="19">
        <v>924</v>
      </c>
      <c r="B939" s="20"/>
      <c r="C939" s="149"/>
      <c r="D939" s="1"/>
      <c r="E939" s="1"/>
      <c r="F939" s="173"/>
      <c r="G939" s="55"/>
      <c r="H939" s="116" t="str">
        <f t="shared" si="220"/>
        <v/>
      </c>
      <c r="I939" s="35" t="b">
        <f t="shared" si="210"/>
        <v>0</v>
      </c>
      <c r="J939" s="80" t="str">
        <f t="shared" si="211"/>
        <v/>
      </c>
      <c r="K939" s="29" t="b">
        <f t="shared" si="221"/>
        <v>0</v>
      </c>
      <c r="L939" s="80" t="str">
        <f t="shared" si="222"/>
        <v/>
      </c>
      <c r="M939" s="81" t="e">
        <f t="shared" si="212"/>
        <v>#VALUE!</v>
      </c>
      <c r="N939" s="81" t="e">
        <f t="shared" si="213"/>
        <v>#VALUE!</v>
      </c>
      <c r="O939" s="81" t="e">
        <f t="shared" si="214"/>
        <v>#VALUE!</v>
      </c>
      <c r="P939" s="82" t="e">
        <f t="shared" si="215"/>
        <v>#VALUE!</v>
      </c>
      <c r="Q939" s="82" t="e">
        <f t="shared" si="223"/>
        <v>#VALUE!</v>
      </c>
      <c r="R939" s="82" t="b">
        <f t="shared" si="224"/>
        <v>0</v>
      </c>
      <c r="S939" s="72" t="str">
        <f t="shared" si="216"/>
        <v/>
      </c>
      <c r="T939" s="81" t="e" cm="1">
        <f t="array" aca="1" ref="T939" ca="1">TEXT(RIGHT(10-RIGHT(SUM(INDEX(1*(MID(MID(C939,1,1)*2,ROW(INDIRECT("1:"&amp;LEN(MID(C939,1,1)*2))),1)),,))+MID(C939,2,1)+
SUM(INDEX(1*(MID(MID(C939,3,1)*2,ROW(INDIRECT("1:"&amp;LEN(MID(C939,3,1)*2))),1)),,))+MID(C939,4,1)+
SUM(INDEX(1*(MID(MID(C939,5,1)*2,ROW(INDIRECT("1:"&amp;LEN(MID(C939,5,1)*2))),1)),,))+MID(C939,6,1)+
SUM(INDEX(1*(MID(MID(C939,8,1)*2,ROW(INDIRECT("1:"&amp;LEN(MID(C939,8,1)*2))),1)),,))+MID(C939,9,1)+
SUM(INDEX(1*(MID(MID(C939,10,1)*2,ROW(INDIRECT("1:"&amp;LEN(MID(C939,10,1)*2))),1)),,)),1),1),"0")</f>
        <v>#VALUE!</v>
      </c>
      <c r="U939" s="81" t="str">
        <f t="shared" si="217"/>
        <v/>
      </c>
      <c r="V939" s="83" t="b">
        <f t="shared" si="218"/>
        <v>0</v>
      </c>
      <c r="W939" s="112" t="e">
        <f>IF(#REF!="",FALSE,IF(OR(X939&gt;Z939,X939&lt;Y939),TRUE,FALSE))</f>
        <v>#REF!</v>
      </c>
      <c r="X939" s="112">
        <f t="shared" si="219"/>
        <v>0</v>
      </c>
      <c r="Y939" s="114" t="e">
        <f>#REF!-3/30</f>
        <v>#REF!</v>
      </c>
      <c r="Z939" s="115" t="e">
        <f>#REF!+1/30</f>
        <v>#REF!</v>
      </c>
    </row>
    <row r="940" spans="1:26" s="30" customFormat="1" x14ac:dyDescent="0.25">
      <c r="A940" s="19">
        <v>925</v>
      </c>
      <c r="B940" s="20"/>
      <c r="C940" s="149"/>
      <c r="D940" s="1"/>
      <c r="E940" s="1"/>
      <c r="F940" s="173"/>
      <c r="G940" s="55"/>
      <c r="H940" s="116" t="str">
        <f t="shared" si="220"/>
        <v/>
      </c>
      <c r="I940" s="35" t="b">
        <f t="shared" si="210"/>
        <v>0</v>
      </c>
      <c r="J940" s="80" t="str">
        <f t="shared" si="211"/>
        <v/>
      </c>
      <c r="K940" s="29" t="b">
        <f t="shared" si="221"/>
        <v>0</v>
      </c>
      <c r="L940" s="80" t="str">
        <f t="shared" si="222"/>
        <v/>
      </c>
      <c r="M940" s="81" t="e">
        <f t="shared" si="212"/>
        <v>#VALUE!</v>
      </c>
      <c r="N940" s="81" t="e">
        <f t="shared" si="213"/>
        <v>#VALUE!</v>
      </c>
      <c r="O940" s="81" t="e">
        <f t="shared" si="214"/>
        <v>#VALUE!</v>
      </c>
      <c r="P940" s="82" t="e">
        <f t="shared" si="215"/>
        <v>#VALUE!</v>
      </c>
      <c r="Q940" s="82" t="e">
        <f t="shared" si="223"/>
        <v>#VALUE!</v>
      </c>
      <c r="R940" s="82" t="b">
        <f t="shared" si="224"/>
        <v>0</v>
      </c>
      <c r="S940" s="72" t="str">
        <f t="shared" si="216"/>
        <v/>
      </c>
      <c r="T940" s="81" t="e" cm="1">
        <f t="array" aca="1" ref="T940" ca="1">TEXT(RIGHT(10-RIGHT(SUM(INDEX(1*(MID(MID(C940,1,1)*2,ROW(INDIRECT("1:"&amp;LEN(MID(C940,1,1)*2))),1)),,))+MID(C940,2,1)+
SUM(INDEX(1*(MID(MID(C940,3,1)*2,ROW(INDIRECT("1:"&amp;LEN(MID(C940,3,1)*2))),1)),,))+MID(C940,4,1)+
SUM(INDEX(1*(MID(MID(C940,5,1)*2,ROW(INDIRECT("1:"&amp;LEN(MID(C940,5,1)*2))),1)),,))+MID(C940,6,1)+
SUM(INDEX(1*(MID(MID(C940,8,1)*2,ROW(INDIRECT("1:"&amp;LEN(MID(C940,8,1)*2))),1)),,))+MID(C940,9,1)+
SUM(INDEX(1*(MID(MID(C940,10,1)*2,ROW(INDIRECT("1:"&amp;LEN(MID(C940,10,1)*2))),1)),,)),1),1),"0")</f>
        <v>#VALUE!</v>
      </c>
      <c r="U940" s="81" t="str">
        <f t="shared" si="217"/>
        <v/>
      </c>
      <c r="V940" s="83" t="b">
        <f t="shared" si="218"/>
        <v>0</v>
      </c>
      <c r="W940" s="112" t="e">
        <f>IF(#REF!="",FALSE,IF(OR(X940&gt;Z940,X940&lt;Y940),TRUE,FALSE))</f>
        <v>#REF!</v>
      </c>
      <c r="X940" s="112">
        <f t="shared" si="219"/>
        <v>0</v>
      </c>
      <c r="Y940" s="114" t="e">
        <f>#REF!-3/30</f>
        <v>#REF!</v>
      </c>
      <c r="Z940" s="115" t="e">
        <f>#REF!+1/30</f>
        <v>#REF!</v>
      </c>
    </row>
    <row r="941" spans="1:26" s="30" customFormat="1" x14ac:dyDescent="0.25">
      <c r="A941" s="19">
        <v>926</v>
      </c>
      <c r="B941" s="20"/>
      <c r="C941" s="149"/>
      <c r="D941" s="1"/>
      <c r="E941" s="1"/>
      <c r="F941" s="173"/>
      <c r="G941" s="55"/>
      <c r="H941" s="116" t="str">
        <f t="shared" si="220"/>
        <v/>
      </c>
      <c r="I941" s="35" t="b">
        <f t="shared" si="210"/>
        <v>0</v>
      </c>
      <c r="J941" s="80" t="str">
        <f t="shared" si="211"/>
        <v/>
      </c>
      <c r="K941" s="29" t="b">
        <f t="shared" si="221"/>
        <v>0</v>
      </c>
      <c r="L941" s="80" t="str">
        <f t="shared" si="222"/>
        <v/>
      </c>
      <c r="M941" s="81" t="e">
        <f t="shared" si="212"/>
        <v>#VALUE!</v>
      </c>
      <c r="N941" s="81" t="e">
        <f t="shared" si="213"/>
        <v>#VALUE!</v>
      </c>
      <c r="O941" s="81" t="e">
        <f t="shared" si="214"/>
        <v>#VALUE!</v>
      </c>
      <c r="P941" s="82" t="e">
        <f t="shared" si="215"/>
        <v>#VALUE!</v>
      </c>
      <c r="Q941" s="82" t="e">
        <f t="shared" si="223"/>
        <v>#VALUE!</v>
      </c>
      <c r="R941" s="82" t="b">
        <f t="shared" si="224"/>
        <v>0</v>
      </c>
      <c r="S941" s="72" t="str">
        <f t="shared" si="216"/>
        <v/>
      </c>
      <c r="T941" s="81" t="e" cm="1">
        <f t="array" aca="1" ref="T941" ca="1">TEXT(RIGHT(10-RIGHT(SUM(INDEX(1*(MID(MID(C941,1,1)*2,ROW(INDIRECT("1:"&amp;LEN(MID(C941,1,1)*2))),1)),,))+MID(C941,2,1)+
SUM(INDEX(1*(MID(MID(C941,3,1)*2,ROW(INDIRECT("1:"&amp;LEN(MID(C941,3,1)*2))),1)),,))+MID(C941,4,1)+
SUM(INDEX(1*(MID(MID(C941,5,1)*2,ROW(INDIRECT("1:"&amp;LEN(MID(C941,5,1)*2))),1)),,))+MID(C941,6,1)+
SUM(INDEX(1*(MID(MID(C941,8,1)*2,ROW(INDIRECT("1:"&amp;LEN(MID(C941,8,1)*2))),1)),,))+MID(C941,9,1)+
SUM(INDEX(1*(MID(MID(C941,10,1)*2,ROW(INDIRECT("1:"&amp;LEN(MID(C941,10,1)*2))),1)),,)),1),1),"0")</f>
        <v>#VALUE!</v>
      </c>
      <c r="U941" s="81" t="str">
        <f t="shared" si="217"/>
        <v/>
      </c>
      <c r="V941" s="83" t="b">
        <f t="shared" si="218"/>
        <v>0</v>
      </c>
      <c r="W941" s="112" t="e">
        <f>IF(#REF!="",FALSE,IF(OR(X941&gt;Z941,X941&lt;Y941),TRUE,FALSE))</f>
        <v>#REF!</v>
      </c>
      <c r="X941" s="112">
        <f t="shared" si="219"/>
        <v>0</v>
      </c>
      <c r="Y941" s="114" t="e">
        <f>#REF!-3/30</f>
        <v>#REF!</v>
      </c>
      <c r="Z941" s="115" t="e">
        <f>#REF!+1/30</f>
        <v>#REF!</v>
      </c>
    </row>
    <row r="942" spans="1:26" s="30" customFormat="1" x14ac:dyDescent="0.25">
      <c r="A942" s="19">
        <v>927</v>
      </c>
      <c r="B942" s="20"/>
      <c r="C942" s="149"/>
      <c r="D942" s="1"/>
      <c r="E942" s="1"/>
      <c r="F942" s="173"/>
      <c r="G942" s="55"/>
      <c r="H942" s="116" t="str">
        <f t="shared" si="220"/>
        <v/>
      </c>
      <c r="I942" s="35" t="b">
        <f t="shared" si="210"/>
        <v>0</v>
      </c>
      <c r="J942" s="80" t="str">
        <f t="shared" si="211"/>
        <v/>
      </c>
      <c r="K942" s="29" t="b">
        <f t="shared" si="221"/>
        <v>0</v>
      </c>
      <c r="L942" s="80" t="str">
        <f t="shared" si="222"/>
        <v/>
      </c>
      <c r="M942" s="81" t="e">
        <f t="shared" si="212"/>
        <v>#VALUE!</v>
      </c>
      <c r="N942" s="81" t="e">
        <f t="shared" si="213"/>
        <v>#VALUE!</v>
      </c>
      <c r="O942" s="81" t="e">
        <f t="shared" si="214"/>
        <v>#VALUE!</v>
      </c>
      <c r="P942" s="82" t="e">
        <f t="shared" si="215"/>
        <v>#VALUE!</v>
      </c>
      <c r="Q942" s="82" t="e">
        <f t="shared" si="223"/>
        <v>#VALUE!</v>
      </c>
      <c r="R942" s="82" t="b">
        <f t="shared" si="224"/>
        <v>0</v>
      </c>
      <c r="S942" s="72" t="str">
        <f t="shared" si="216"/>
        <v/>
      </c>
      <c r="T942" s="81" t="e" cm="1">
        <f t="array" aca="1" ref="T942" ca="1">TEXT(RIGHT(10-RIGHT(SUM(INDEX(1*(MID(MID(C942,1,1)*2,ROW(INDIRECT("1:"&amp;LEN(MID(C942,1,1)*2))),1)),,))+MID(C942,2,1)+
SUM(INDEX(1*(MID(MID(C942,3,1)*2,ROW(INDIRECT("1:"&amp;LEN(MID(C942,3,1)*2))),1)),,))+MID(C942,4,1)+
SUM(INDEX(1*(MID(MID(C942,5,1)*2,ROW(INDIRECT("1:"&amp;LEN(MID(C942,5,1)*2))),1)),,))+MID(C942,6,1)+
SUM(INDEX(1*(MID(MID(C942,8,1)*2,ROW(INDIRECT("1:"&amp;LEN(MID(C942,8,1)*2))),1)),,))+MID(C942,9,1)+
SUM(INDEX(1*(MID(MID(C942,10,1)*2,ROW(INDIRECT("1:"&amp;LEN(MID(C942,10,1)*2))),1)),,)),1),1),"0")</f>
        <v>#VALUE!</v>
      </c>
      <c r="U942" s="81" t="str">
        <f t="shared" si="217"/>
        <v/>
      </c>
      <c r="V942" s="83" t="b">
        <f t="shared" si="218"/>
        <v>0</v>
      </c>
      <c r="W942" s="112" t="e">
        <f>IF(#REF!="",FALSE,IF(OR(X942&gt;Z942,X942&lt;Y942),TRUE,FALSE))</f>
        <v>#REF!</v>
      </c>
      <c r="X942" s="112">
        <f t="shared" si="219"/>
        <v>0</v>
      </c>
      <c r="Y942" s="114" t="e">
        <f>#REF!-3/30</f>
        <v>#REF!</v>
      </c>
      <c r="Z942" s="115" t="e">
        <f>#REF!+1/30</f>
        <v>#REF!</v>
      </c>
    </row>
    <row r="943" spans="1:26" s="30" customFormat="1" x14ac:dyDescent="0.25">
      <c r="A943" s="19">
        <v>928</v>
      </c>
      <c r="B943" s="20"/>
      <c r="C943" s="149"/>
      <c r="D943" s="1"/>
      <c r="E943" s="1"/>
      <c r="F943" s="173"/>
      <c r="G943" s="55"/>
      <c r="H943" s="116" t="str">
        <f t="shared" si="220"/>
        <v/>
      </c>
      <c r="I943" s="35" t="b">
        <f t="shared" si="210"/>
        <v>0</v>
      </c>
      <c r="J943" s="80" t="str">
        <f t="shared" si="211"/>
        <v/>
      </c>
      <c r="K943" s="29" t="b">
        <f t="shared" si="221"/>
        <v>0</v>
      </c>
      <c r="L943" s="80" t="str">
        <f t="shared" si="222"/>
        <v/>
      </c>
      <c r="M943" s="81" t="e">
        <f t="shared" si="212"/>
        <v>#VALUE!</v>
      </c>
      <c r="N943" s="81" t="e">
        <f t="shared" si="213"/>
        <v>#VALUE!</v>
      </c>
      <c r="O943" s="81" t="e">
        <f t="shared" si="214"/>
        <v>#VALUE!</v>
      </c>
      <c r="P943" s="82" t="e">
        <f t="shared" si="215"/>
        <v>#VALUE!</v>
      </c>
      <c r="Q943" s="82" t="e">
        <f t="shared" si="223"/>
        <v>#VALUE!</v>
      </c>
      <c r="R943" s="82" t="b">
        <f t="shared" si="224"/>
        <v>0</v>
      </c>
      <c r="S943" s="72" t="str">
        <f t="shared" si="216"/>
        <v/>
      </c>
      <c r="T943" s="81" t="e" cm="1">
        <f t="array" aca="1" ref="T943" ca="1">TEXT(RIGHT(10-RIGHT(SUM(INDEX(1*(MID(MID(C943,1,1)*2,ROW(INDIRECT("1:"&amp;LEN(MID(C943,1,1)*2))),1)),,))+MID(C943,2,1)+
SUM(INDEX(1*(MID(MID(C943,3,1)*2,ROW(INDIRECT("1:"&amp;LEN(MID(C943,3,1)*2))),1)),,))+MID(C943,4,1)+
SUM(INDEX(1*(MID(MID(C943,5,1)*2,ROW(INDIRECT("1:"&amp;LEN(MID(C943,5,1)*2))),1)),,))+MID(C943,6,1)+
SUM(INDEX(1*(MID(MID(C943,8,1)*2,ROW(INDIRECT("1:"&amp;LEN(MID(C943,8,1)*2))),1)),,))+MID(C943,9,1)+
SUM(INDEX(1*(MID(MID(C943,10,1)*2,ROW(INDIRECT("1:"&amp;LEN(MID(C943,10,1)*2))),1)),,)),1),1),"0")</f>
        <v>#VALUE!</v>
      </c>
      <c r="U943" s="81" t="str">
        <f t="shared" si="217"/>
        <v/>
      </c>
      <c r="V943" s="83" t="b">
        <f t="shared" si="218"/>
        <v>0</v>
      </c>
      <c r="W943" s="112" t="e">
        <f>IF(#REF!="",FALSE,IF(OR(X943&gt;Z943,X943&lt;Y943),TRUE,FALSE))</f>
        <v>#REF!</v>
      </c>
      <c r="X943" s="112">
        <f t="shared" si="219"/>
        <v>0</v>
      </c>
      <c r="Y943" s="114" t="e">
        <f>#REF!-3/30</f>
        <v>#REF!</v>
      </c>
      <c r="Z943" s="115" t="e">
        <f>#REF!+1/30</f>
        <v>#REF!</v>
      </c>
    </row>
    <row r="944" spans="1:26" s="30" customFormat="1" x14ac:dyDescent="0.25">
      <c r="A944" s="19">
        <v>929</v>
      </c>
      <c r="B944" s="20"/>
      <c r="C944" s="149"/>
      <c r="D944" s="1"/>
      <c r="E944" s="1"/>
      <c r="F944" s="173"/>
      <c r="G944" s="55"/>
      <c r="H944" s="116" t="str">
        <f t="shared" si="220"/>
        <v/>
      </c>
      <c r="I944" s="35" t="b">
        <f t="shared" si="210"/>
        <v>0</v>
      </c>
      <c r="J944" s="80" t="str">
        <f t="shared" si="211"/>
        <v/>
      </c>
      <c r="K944" s="29" t="b">
        <f t="shared" si="221"/>
        <v>0</v>
      </c>
      <c r="L944" s="80" t="str">
        <f t="shared" si="222"/>
        <v/>
      </c>
      <c r="M944" s="81" t="e">
        <f t="shared" si="212"/>
        <v>#VALUE!</v>
      </c>
      <c r="N944" s="81" t="e">
        <f t="shared" si="213"/>
        <v>#VALUE!</v>
      </c>
      <c r="O944" s="81" t="e">
        <f t="shared" si="214"/>
        <v>#VALUE!</v>
      </c>
      <c r="P944" s="82" t="e">
        <f t="shared" si="215"/>
        <v>#VALUE!</v>
      </c>
      <c r="Q944" s="82" t="e">
        <f t="shared" si="223"/>
        <v>#VALUE!</v>
      </c>
      <c r="R944" s="82" t="b">
        <f t="shared" si="224"/>
        <v>0</v>
      </c>
      <c r="S944" s="72" t="str">
        <f t="shared" si="216"/>
        <v/>
      </c>
      <c r="T944" s="81" t="e" cm="1">
        <f t="array" aca="1" ref="T944" ca="1">TEXT(RIGHT(10-RIGHT(SUM(INDEX(1*(MID(MID(C944,1,1)*2,ROW(INDIRECT("1:"&amp;LEN(MID(C944,1,1)*2))),1)),,))+MID(C944,2,1)+
SUM(INDEX(1*(MID(MID(C944,3,1)*2,ROW(INDIRECT("1:"&amp;LEN(MID(C944,3,1)*2))),1)),,))+MID(C944,4,1)+
SUM(INDEX(1*(MID(MID(C944,5,1)*2,ROW(INDIRECT("1:"&amp;LEN(MID(C944,5,1)*2))),1)),,))+MID(C944,6,1)+
SUM(INDEX(1*(MID(MID(C944,8,1)*2,ROW(INDIRECT("1:"&amp;LEN(MID(C944,8,1)*2))),1)),,))+MID(C944,9,1)+
SUM(INDEX(1*(MID(MID(C944,10,1)*2,ROW(INDIRECT("1:"&amp;LEN(MID(C944,10,1)*2))),1)),,)),1),1),"0")</f>
        <v>#VALUE!</v>
      </c>
      <c r="U944" s="81" t="str">
        <f t="shared" si="217"/>
        <v/>
      </c>
      <c r="V944" s="83" t="b">
        <f t="shared" si="218"/>
        <v>0</v>
      </c>
      <c r="W944" s="112" t="e">
        <f>IF(#REF!="",FALSE,IF(OR(X944&gt;Z944,X944&lt;Y944),TRUE,FALSE))</f>
        <v>#REF!</v>
      </c>
      <c r="X944" s="112">
        <f t="shared" si="219"/>
        <v>0</v>
      </c>
      <c r="Y944" s="114" t="e">
        <f>#REF!-3/30</f>
        <v>#REF!</v>
      </c>
      <c r="Z944" s="115" t="e">
        <f>#REF!+1/30</f>
        <v>#REF!</v>
      </c>
    </row>
    <row r="945" spans="1:26" s="30" customFormat="1" x14ac:dyDescent="0.25">
      <c r="A945" s="19">
        <v>930</v>
      </c>
      <c r="B945" s="20"/>
      <c r="C945" s="149"/>
      <c r="D945" s="1"/>
      <c r="E945" s="1"/>
      <c r="F945" s="173"/>
      <c r="G945" s="55"/>
      <c r="H945" s="116" t="str">
        <f t="shared" si="220"/>
        <v/>
      </c>
      <c r="I945" s="35" t="b">
        <f t="shared" si="210"/>
        <v>0</v>
      </c>
      <c r="J945" s="80" t="str">
        <f t="shared" si="211"/>
        <v/>
      </c>
      <c r="K945" s="29" t="b">
        <f t="shared" si="221"/>
        <v>0</v>
      </c>
      <c r="L945" s="80" t="str">
        <f t="shared" si="222"/>
        <v/>
      </c>
      <c r="M945" s="81" t="e">
        <f t="shared" si="212"/>
        <v>#VALUE!</v>
      </c>
      <c r="N945" s="81" t="e">
        <f t="shared" si="213"/>
        <v>#VALUE!</v>
      </c>
      <c r="O945" s="81" t="e">
        <f t="shared" si="214"/>
        <v>#VALUE!</v>
      </c>
      <c r="P945" s="82" t="e">
        <f t="shared" si="215"/>
        <v>#VALUE!</v>
      </c>
      <c r="Q945" s="82" t="e">
        <f t="shared" si="223"/>
        <v>#VALUE!</v>
      </c>
      <c r="R945" s="82" t="b">
        <f t="shared" si="224"/>
        <v>0</v>
      </c>
      <c r="S945" s="72" t="str">
        <f t="shared" si="216"/>
        <v/>
      </c>
      <c r="T945" s="81" t="e" cm="1">
        <f t="array" aca="1" ref="T945" ca="1">TEXT(RIGHT(10-RIGHT(SUM(INDEX(1*(MID(MID(C945,1,1)*2,ROW(INDIRECT("1:"&amp;LEN(MID(C945,1,1)*2))),1)),,))+MID(C945,2,1)+
SUM(INDEX(1*(MID(MID(C945,3,1)*2,ROW(INDIRECT("1:"&amp;LEN(MID(C945,3,1)*2))),1)),,))+MID(C945,4,1)+
SUM(INDEX(1*(MID(MID(C945,5,1)*2,ROW(INDIRECT("1:"&amp;LEN(MID(C945,5,1)*2))),1)),,))+MID(C945,6,1)+
SUM(INDEX(1*(MID(MID(C945,8,1)*2,ROW(INDIRECT("1:"&amp;LEN(MID(C945,8,1)*2))),1)),,))+MID(C945,9,1)+
SUM(INDEX(1*(MID(MID(C945,10,1)*2,ROW(INDIRECT("1:"&amp;LEN(MID(C945,10,1)*2))),1)),,)),1),1),"0")</f>
        <v>#VALUE!</v>
      </c>
      <c r="U945" s="81" t="str">
        <f t="shared" si="217"/>
        <v/>
      </c>
      <c r="V945" s="83" t="b">
        <f t="shared" si="218"/>
        <v>0</v>
      </c>
      <c r="W945" s="112" t="e">
        <f>IF(#REF!="",FALSE,IF(OR(X945&gt;Z945,X945&lt;Y945),TRUE,FALSE))</f>
        <v>#REF!</v>
      </c>
      <c r="X945" s="112">
        <f t="shared" si="219"/>
        <v>0</v>
      </c>
      <c r="Y945" s="114" t="e">
        <f>#REF!-3/30</f>
        <v>#REF!</v>
      </c>
      <c r="Z945" s="115" t="e">
        <f>#REF!+1/30</f>
        <v>#REF!</v>
      </c>
    </row>
    <row r="946" spans="1:26" s="30" customFormat="1" x14ac:dyDescent="0.25">
      <c r="A946" s="19">
        <v>931</v>
      </c>
      <c r="B946" s="20"/>
      <c r="C946" s="149"/>
      <c r="D946" s="1"/>
      <c r="E946" s="1"/>
      <c r="F946" s="173"/>
      <c r="G946" s="55"/>
      <c r="H946" s="116" t="str">
        <f t="shared" si="220"/>
        <v/>
      </c>
      <c r="I946" s="35" t="b">
        <f t="shared" si="210"/>
        <v>0</v>
      </c>
      <c r="J946" s="80" t="str">
        <f t="shared" si="211"/>
        <v/>
      </c>
      <c r="K946" s="29" t="b">
        <f t="shared" si="221"/>
        <v>0</v>
      </c>
      <c r="L946" s="80" t="str">
        <f t="shared" si="222"/>
        <v/>
      </c>
      <c r="M946" s="81" t="e">
        <f t="shared" si="212"/>
        <v>#VALUE!</v>
      </c>
      <c r="N946" s="81" t="e">
        <f t="shared" si="213"/>
        <v>#VALUE!</v>
      </c>
      <c r="O946" s="81" t="e">
        <f t="shared" si="214"/>
        <v>#VALUE!</v>
      </c>
      <c r="P946" s="82" t="e">
        <f t="shared" si="215"/>
        <v>#VALUE!</v>
      </c>
      <c r="Q946" s="82" t="e">
        <f t="shared" si="223"/>
        <v>#VALUE!</v>
      </c>
      <c r="R946" s="82" t="b">
        <f t="shared" si="224"/>
        <v>0</v>
      </c>
      <c r="S946" s="72" t="str">
        <f t="shared" si="216"/>
        <v/>
      </c>
      <c r="T946" s="81" t="e" cm="1">
        <f t="array" aca="1" ref="T946" ca="1">TEXT(RIGHT(10-RIGHT(SUM(INDEX(1*(MID(MID(C946,1,1)*2,ROW(INDIRECT("1:"&amp;LEN(MID(C946,1,1)*2))),1)),,))+MID(C946,2,1)+
SUM(INDEX(1*(MID(MID(C946,3,1)*2,ROW(INDIRECT("1:"&amp;LEN(MID(C946,3,1)*2))),1)),,))+MID(C946,4,1)+
SUM(INDEX(1*(MID(MID(C946,5,1)*2,ROW(INDIRECT("1:"&amp;LEN(MID(C946,5,1)*2))),1)),,))+MID(C946,6,1)+
SUM(INDEX(1*(MID(MID(C946,8,1)*2,ROW(INDIRECT("1:"&amp;LEN(MID(C946,8,1)*2))),1)),,))+MID(C946,9,1)+
SUM(INDEX(1*(MID(MID(C946,10,1)*2,ROW(INDIRECT("1:"&amp;LEN(MID(C946,10,1)*2))),1)),,)),1),1),"0")</f>
        <v>#VALUE!</v>
      </c>
      <c r="U946" s="81" t="str">
        <f t="shared" si="217"/>
        <v/>
      </c>
      <c r="V946" s="83" t="b">
        <f t="shared" si="218"/>
        <v>0</v>
      </c>
      <c r="W946" s="112" t="e">
        <f>IF(#REF!="",FALSE,IF(OR(X946&gt;Z946,X946&lt;Y946),TRUE,FALSE))</f>
        <v>#REF!</v>
      </c>
      <c r="X946" s="112">
        <f t="shared" si="219"/>
        <v>0</v>
      </c>
      <c r="Y946" s="114" t="e">
        <f>#REF!-3/30</f>
        <v>#REF!</v>
      </c>
      <c r="Z946" s="115" t="e">
        <f>#REF!+1/30</f>
        <v>#REF!</v>
      </c>
    </row>
    <row r="947" spans="1:26" s="30" customFormat="1" x14ac:dyDescent="0.25">
      <c r="A947" s="19">
        <v>932</v>
      </c>
      <c r="B947" s="20"/>
      <c r="C947" s="149"/>
      <c r="D947" s="1"/>
      <c r="E947" s="1"/>
      <c r="F947" s="173"/>
      <c r="G947" s="55"/>
      <c r="H947" s="116" t="str">
        <f t="shared" si="220"/>
        <v/>
      </c>
      <c r="I947" s="35" t="b">
        <f t="shared" si="210"/>
        <v>0</v>
      </c>
      <c r="J947" s="80" t="str">
        <f t="shared" si="211"/>
        <v/>
      </c>
      <c r="K947" s="29" t="b">
        <f t="shared" si="221"/>
        <v>0</v>
      </c>
      <c r="L947" s="80" t="str">
        <f t="shared" si="222"/>
        <v/>
      </c>
      <c r="M947" s="81" t="e">
        <f t="shared" si="212"/>
        <v>#VALUE!</v>
      </c>
      <c r="N947" s="81" t="e">
        <f t="shared" si="213"/>
        <v>#VALUE!</v>
      </c>
      <c r="O947" s="81" t="e">
        <f t="shared" si="214"/>
        <v>#VALUE!</v>
      </c>
      <c r="P947" s="82" t="e">
        <f t="shared" si="215"/>
        <v>#VALUE!</v>
      </c>
      <c r="Q947" s="82" t="e">
        <f t="shared" si="223"/>
        <v>#VALUE!</v>
      </c>
      <c r="R947" s="82" t="b">
        <f t="shared" si="224"/>
        <v>0</v>
      </c>
      <c r="S947" s="72" t="str">
        <f t="shared" si="216"/>
        <v/>
      </c>
      <c r="T947" s="81" t="e" cm="1">
        <f t="array" aca="1" ref="T947" ca="1">TEXT(RIGHT(10-RIGHT(SUM(INDEX(1*(MID(MID(C947,1,1)*2,ROW(INDIRECT("1:"&amp;LEN(MID(C947,1,1)*2))),1)),,))+MID(C947,2,1)+
SUM(INDEX(1*(MID(MID(C947,3,1)*2,ROW(INDIRECT("1:"&amp;LEN(MID(C947,3,1)*2))),1)),,))+MID(C947,4,1)+
SUM(INDEX(1*(MID(MID(C947,5,1)*2,ROW(INDIRECT("1:"&amp;LEN(MID(C947,5,1)*2))),1)),,))+MID(C947,6,1)+
SUM(INDEX(1*(MID(MID(C947,8,1)*2,ROW(INDIRECT("1:"&amp;LEN(MID(C947,8,1)*2))),1)),,))+MID(C947,9,1)+
SUM(INDEX(1*(MID(MID(C947,10,1)*2,ROW(INDIRECT("1:"&amp;LEN(MID(C947,10,1)*2))),1)),,)),1),1),"0")</f>
        <v>#VALUE!</v>
      </c>
      <c r="U947" s="81" t="str">
        <f t="shared" si="217"/>
        <v/>
      </c>
      <c r="V947" s="83" t="b">
        <f t="shared" si="218"/>
        <v>0</v>
      </c>
      <c r="W947" s="112" t="e">
        <f>IF(#REF!="",FALSE,IF(OR(X947&gt;Z947,X947&lt;Y947),TRUE,FALSE))</f>
        <v>#REF!</v>
      </c>
      <c r="X947" s="112">
        <f t="shared" si="219"/>
        <v>0</v>
      </c>
      <c r="Y947" s="114" t="e">
        <f>#REF!-3/30</f>
        <v>#REF!</v>
      </c>
      <c r="Z947" s="115" t="e">
        <f>#REF!+1/30</f>
        <v>#REF!</v>
      </c>
    </row>
    <row r="948" spans="1:26" s="30" customFormat="1" x14ac:dyDescent="0.25">
      <c r="A948" s="19">
        <v>933</v>
      </c>
      <c r="B948" s="20"/>
      <c r="C948" s="149"/>
      <c r="D948" s="1"/>
      <c r="E948" s="1"/>
      <c r="F948" s="173"/>
      <c r="G948" s="55"/>
      <c r="H948" s="116" t="str">
        <f t="shared" si="220"/>
        <v/>
      </c>
      <c r="I948" s="35" t="b">
        <f t="shared" si="210"/>
        <v>0</v>
      </c>
      <c r="J948" s="80" t="str">
        <f t="shared" si="211"/>
        <v/>
      </c>
      <c r="K948" s="29" t="b">
        <f t="shared" si="221"/>
        <v>0</v>
      </c>
      <c r="L948" s="80" t="str">
        <f t="shared" si="222"/>
        <v/>
      </c>
      <c r="M948" s="81" t="e">
        <f t="shared" si="212"/>
        <v>#VALUE!</v>
      </c>
      <c r="N948" s="81" t="e">
        <f t="shared" si="213"/>
        <v>#VALUE!</v>
      </c>
      <c r="O948" s="81" t="e">
        <f t="shared" si="214"/>
        <v>#VALUE!</v>
      </c>
      <c r="P948" s="82" t="e">
        <f t="shared" si="215"/>
        <v>#VALUE!</v>
      </c>
      <c r="Q948" s="82" t="e">
        <f t="shared" si="223"/>
        <v>#VALUE!</v>
      </c>
      <c r="R948" s="82" t="b">
        <f t="shared" si="224"/>
        <v>0</v>
      </c>
      <c r="S948" s="72" t="str">
        <f t="shared" si="216"/>
        <v/>
      </c>
      <c r="T948" s="81" t="e" cm="1">
        <f t="array" aca="1" ref="T948" ca="1">TEXT(RIGHT(10-RIGHT(SUM(INDEX(1*(MID(MID(C948,1,1)*2,ROW(INDIRECT("1:"&amp;LEN(MID(C948,1,1)*2))),1)),,))+MID(C948,2,1)+
SUM(INDEX(1*(MID(MID(C948,3,1)*2,ROW(INDIRECT("1:"&amp;LEN(MID(C948,3,1)*2))),1)),,))+MID(C948,4,1)+
SUM(INDEX(1*(MID(MID(C948,5,1)*2,ROW(INDIRECT("1:"&amp;LEN(MID(C948,5,1)*2))),1)),,))+MID(C948,6,1)+
SUM(INDEX(1*(MID(MID(C948,8,1)*2,ROW(INDIRECT("1:"&amp;LEN(MID(C948,8,1)*2))),1)),,))+MID(C948,9,1)+
SUM(INDEX(1*(MID(MID(C948,10,1)*2,ROW(INDIRECT("1:"&amp;LEN(MID(C948,10,1)*2))),1)),,)),1),1),"0")</f>
        <v>#VALUE!</v>
      </c>
      <c r="U948" s="81" t="str">
        <f t="shared" si="217"/>
        <v/>
      </c>
      <c r="V948" s="83" t="b">
        <f t="shared" si="218"/>
        <v>0</v>
      </c>
      <c r="W948" s="112" t="e">
        <f>IF(#REF!="",FALSE,IF(OR(X948&gt;Z948,X948&lt;Y948),TRUE,FALSE))</f>
        <v>#REF!</v>
      </c>
      <c r="X948" s="112">
        <f t="shared" si="219"/>
        <v>0</v>
      </c>
      <c r="Y948" s="114" t="e">
        <f>#REF!-3/30</f>
        <v>#REF!</v>
      </c>
      <c r="Z948" s="115" t="e">
        <f>#REF!+1/30</f>
        <v>#REF!</v>
      </c>
    </row>
    <row r="949" spans="1:26" s="30" customFormat="1" x14ac:dyDescent="0.25">
      <c r="A949" s="19">
        <v>934</v>
      </c>
      <c r="B949" s="20"/>
      <c r="C949" s="149"/>
      <c r="D949" s="1"/>
      <c r="E949" s="1"/>
      <c r="F949" s="173"/>
      <c r="G949" s="55"/>
      <c r="H949" s="116" t="str">
        <f t="shared" si="220"/>
        <v/>
      </c>
      <c r="I949" s="35" t="b">
        <f t="shared" si="210"/>
        <v>0</v>
      </c>
      <c r="J949" s="80" t="str">
        <f t="shared" si="211"/>
        <v/>
      </c>
      <c r="K949" s="29" t="b">
        <f t="shared" si="221"/>
        <v>0</v>
      </c>
      <c r="L949" s="80" t="str">
        <f t="shared" si="222"/>
        <v/>
      </c>
      <c r="M949" s="81" t="e">
        <f t="shared" si="212"/>
        <v>#VALUE!</v>
      </c>
      <c r="N949" s="81" t="e">
        <f t="shared" si="213"/>
        <v>#VALUE!</v>
      </c>
      <c r="O949" s="81" t="e">
        <f t="shared" si="214"/>
        <v>#VALUE!</v>
      </c>
      <c r="P949" s="82" t="e">
        <f t="shared" si="215"/>
        <v>#VALUE!</v>
      </c>
      <c r="Q949" s="82" t="e">
        <f t="shared" si="223"/>
        <v>#VALUE!</v>
      </c>
      <c r="R949" s="82" t="b">
        <f t="shared" si="224"/>
        <v>0</v>
      </c>
      <c r="S949" s="72" t="str">
        <f t="shared" si="216"/>
        <v/>
      </c>
      <c r="T949" s="81" t="e" cm="1">
        <f t="array" aca="1" ref="T949" ca="1">TEXT(RIGHT(10-RIGHT(SUM(INDEX(1*(MID(MID(C949,1,1)*2,ROW(INDIRECT("1:"&amp;LEN(MID(C949,1,1)*2))),1)),,))+MID(C949,2,1)+
SUM(INDEX(1*(MID(MID(C949,3,1)*2,ROW(INDIRECT("1:"&amp;LEN(MID(C949,3,1)*2))),1)),,))+MID(C949,4,1)+
SUM(INDEX(1*(MID(MID(C949,5,1)*2,ROW(INDIRECT("1:"&amp;LEN(MID(C949,5,1)*2))),1)),,))+MID(C949,6,1)+
SUM(INDEX(1*(MID(MID(C949,8,1)*2,ROW(INDIRECT("1:"&amp;LEN(MID(C949,8,1)*2))),1)),,))+MID(C949,9,1)+
SUM(INDEX(1*(MID(MID(C949,10,1)*2,ROW(INDIRECT("1:"&amp;LEN(MID(C949,10,1)*2))),1)),,)),1),1),"0")</f>
        <v>#VALUE!</v>
      </c>
      <c r="U949" s="81" t="str">
        <f t="shared" si="217"/>
        <v/>
      </c>
      <c r="V949" s="83" t="b">
        <f t="shared" si="218"/>
        <v>0</v>
      </c>
      <c r="W949" s="112" t="e">
        <f>IF(#REF!="",FALSE,IF(OR(X949&gt;Z949,X949&lt;Y949),TRUE,FALSE))</f>
        <v>#REF!</v>
      </c>
      <c r="X949" s="112">
        <f t="shared" si="219"/>
        <v>0</v>
      </c>
      <c r="Y949" s="114" t="e">
        <f>#REF!-3/30</f>
        <v>#REF!</v>
      </c>
      <c r="Z949" s="115" t="e">
        <f>#REF!+1/30</f>
        <v>#REF!</v>
      </c>
    </row>
    <row r="950" spans="1:26" s="30" customFormat="1" x14ac:dyDescent="0.25">
      <c r="A950" s="19">
        <v>935</v>
      </c>
      <c r="B950" s="20"/>
      <c r="C950" s="149"/>
      <c r="D950" s="1"/>
      <c r="E950" s="1"/>
      <c r="F950" s="173"/>
      <c r="G950" s="55"/>
      <c r="H950" s="116" t="str">
        <f t="shared" si="220"/>
        <v/>
      </c>
      <c r="I950" s="35" t="b">
        <f t="shared" si="210"/>
        <v>0</v>
      </c>
      <c r="J950" s="80" t="str">
        <f t="shared" si="211"/>
        <v/>
      </c>
      <c r="K950" s="29" t="b">
        <f t="shared" si="221"/>
        <v>0</v>
      </c>
      <c r="L950" s="80" t="str">
        <f t="shared" si="222"/>
        <v/>
      </c>
      <c r="M950" s="81" t="e">
        <f t="shared" si="212"/>
        <v>#VALUE!</v>
      </c>
      <c r="N950" s="81" t="e">
        <f t="shared" si="213"/>
        <v>#VALUE!</v>
      </c>
      <c r="O950" s="81" t="e">
        <f t="shared" si="214"/>
        <v>#VALUE!</v>
      </c>
      <c r="P950" s="82" t="e">
        <f t="shared" si="215"/>
        <v>#VALUE!</v>
      </c>
      <c r="Q950" s="82" t="e">
        <f t="shared" si="223"/>
        <v>#VALUE!</v>
      </c>
      <c r="R950" s="82" t="b">
        <f t="shared" si="224"/>
        <v>0</v>
      </c>
      <c r="S950" s="72" t="str">
        <f t="shared" si="216"/>
        <v/>
      </c>
      <c r="T950" s="81" t="e" cm="1">
        <f t="array" aca="1" ref="T950" ca="1">TEXT(RIGHT(10-RIGHT(SUM(INDEX(1*(MID(MID(C950,1,1)*2,ROW(INDIRECT("1:"&amp;LEN(MID(C950,1,1)*2))),1)),,))+MID(C950,2,1)+
SUM(INDEX(1*(MID(MID(C950,3,1)*2,ROW(INDIRECT("1:"&amp;LEN(MID(C950,3,1)*2))),1)),,))+MID(C950,4,1)+
SUM(INDEX(1*(MID(MID(C950,5,1)*2,ROW(INDIRECT("1:"&amp;LEN(MID(C950,5,1)*2))),1)),,))+MID(C950,6,1)+
SUM(INDEX(1*(MID(MID(C950,8,1)*2,ROW(INDIRECT("1:"&amp;LEN(MID(C950,8,1)*2))),1)),,))+MID(C950,9,1)+
SUM(INDEX(1*(MID(MID(C950,10,1)*2,ROW(INDIRECT("1:"&amp;LEN(MID(C950,10,1)*2))),1)),,)),1),1),"0")</f>
        <v>#VALUE!</v>
      </c>
      <c r="U950" s="81" t="str">
        <f t="shared" si="217"/>
        <v/>
      </c>
      <c r="V950" s="83" t="b">
        <f t="shared" si="218"/>
        <v>0</v>
      </c>
      <c r="W950" s="112" t="e">
        <f>IF(#REF!="",FALSE,IF(OR(X950&gt;Z950,X950&lt;Y950),TRUE,FALSE))</f>
        <v>#REF!</v>
      </c>
      <c r="X950" s="112">
        <f t="shared" si="219"/>
        <v>0</v>
      </c>
      <c r="Y950" s="114" t="e">
        <f>#REF!-3/30</f>
        <v>#REF!</v>
      </c>
      <c r="Z950" s="115" t="e">
        <f>#REF!+1/30</f>
        <v>#REF!</v>
      </c>
    </row>
    <row r="951" spans="1:26" s="30" customFormat="1" x14ac:dyDescent="0.25">
      <c r="A951" s="19">
        <v>936</v>
      </c>
      <c r="B951" s="20"/>
      <c r="C951" s="149"/>
      <c r="D951" s="1"/>
      <c r="E951" s="1"/>
      <c r="F951" s="173"/>
      <c r="G951" s="55"/>
      <c r="H951" s="116" t="str">
        <f t="shared" si="220"/>
        <v/>
      </c>
      <c r="I951" s="35" t="b">
        <f t="shared" si="210"/>
        <v>0</v>
      </c>
      <c r="J951" s="80" t="str">
        <f t="shared" si="211"/>
        <v/>
      </c>
      <c r="K951" s="29" t="b">
        <f t="shared" si="221"/>
        <v>0</v>
      </c>
      <c r="L951" s="80" t="str">
        <f t="shared" si="222"/>
        <v/>
      </c>
      <c r="M951" s="81" t="e">
        <f t="shared" si="212"/>
        <v>#VALUE!</v>
      </c>
      <c r="N951" s="81" t="e">
        <f t="shared" si="213"/>
        <v>#VALUE!</v>
      </c>
      <c r="O951" s="81" t="e">
        <f t="shared" si="214"/>
        <v>#VALUE!</v>
      </c>
      <c r="P951" s="82" t="e">
        <f t="shared" si="215"/>
        <v>#VALUE!</v>
      </c>
      <c r="Q951" s="82" t="e">
        <f t="shared" si="223"/>
        <v>#VALUE!</v>
      </c>
      <c r="R951" s="82" t="b">
        <f t="shared" si="224"/>
        <v>0</v>
      </c>
      <c r="S951" s="72" t="str">
        <f t="shared" si="216"/>
        <v/>
      </c>
      <c r="T951" s="81" t="e" cm="1">
        <f t="array" aca="1" ref="T951" ca="1">TEXT(RIGHT(10-RIGHT(SUM(INDEX(1*(MID(MID(C951,1,1)*2,ROW(INDIRECT("1:"&amp;LEN(MID(C951,1,1)*2))),1)),,))+MID(C951,2,1)+
SUM(INDEX(1*(MID(MID(C951,3,1)*2,ROW(INDIRECT("1:"&amp;LEN(MID(C951,3,1)*2))),1)),,))+MID(C951,4,1)+
SUM(INDEX(1*(MID(MID(C951,5,1)*2,ROW(INDIRECT("1:"&amp;LEN(MID(C951,5,1)*2))),1)),,))+MID(C951,6,1)+
SUM(INDEX(1*(MID(MID(C951,8,1)*2,ROW(INDIRECT("1:"&amp;LEN(MID(C951,8,1)*2))),1)),,))+MID(C951,9,1)+
SUM(INDEX(1*(MID(MID(C951,10,1)*2,ROW(INDIRECT("1:"&amp;LEN(MID(C951,10,1)*2))),1)),,)),1),1),"0")</f>
        <v>#VALUE!</v>
      </c>
      <c r="U951" s="81" t="str">
        <f t="shared" si="217"/>
        <v/>
      </c>
      <c r="V951" s="83" t="b">
        <f t="shared" si="218"/>
        <v>0</v>
      </c>
      <c r="W951" s="112" t="e">
        <f>IF(#REF!="",FALSE,IF(OR(X951&gt;Z951,X951&lt;Y951),TRUE,FALSE))</f>
        <v>#REF!</v>
      </c>
      <c r="X951" s="112">
        <f t="shared" si="219"/>
        <v>0</v>
      </c>
      <c r="Y951" s="114" t="e">
        <f>#REF!-3/30</f>
        <v>#REF!</v>
      </c>
      <c r="Z951" s="115" t="e">
        <f>#REF!+1/30</f>
        <v>#REF!</v>
      </c>
    </row>
    <row r="952" spans="1:26" s="30" customFormat="1" x14ac:dyDescent="0.25">
      <c r="A952" s="19">
        <v>937</v>
      </c>
      <c r="B952" s="20"/>
      <c r="C952" s="149"/>
      <c r="D952" s="1"/>
      <c r="E952" s="1"/>
      <c r="F952" s="173"/>
      <c r="G952" s="55"/>
      <c r="H952" s="116" t="str">
        <f t="shared" si="220"/>
        <v/>
      </c>
      <c r="I952" s="35" t="b">
        <f t="shared" si="210"/>
        <v>0</v>
      </c>
      <c r="J952" s="80" t="str">
        <f t="shared" si="211"/>
        <v/>
      </c>
      <c r="K952" s="29" t="b">
        <f t="shared" si="221"/>
        <v>0</v>
      </c>
      <c r="L952" s="80" t="str">
        <f t="shared" si="222"/>
        <v/>
      </c>
      <c r="M952" s="81" t="e">
        <f t="shared" si="212"/>
        <v>#VALUE!</v>
      </c>
      <c r="N952" s="81" t="e">
        <f t="shared" si="213"/>
        <v>#VALUE!</v>
      </c>
      <c r="O952" s="81" t="e">
        <f t="shared" si="214"/>
        <v>#VALUE!</v>
      </c>
      <c r="P952" s="82" t="e">
        <f t="shared" si="215"/>
        <v>#VALUE!</v>
      </c>
      <c r="Q952" s="82" t="e">
        <f t="shared" si="223"/>
        <v>#VALUE!</v>
      </c>
      <c r="R952" s="82" t="b">
        <f t="shared" si="224"/>
        <v>0</v>
      </c>
      <c r="S952" s="72" t="str">
        <f t="shared" si="216"/>
        <v/>
      </c>
      <c r="T952" s="81" t="e" cm="1">
        <f t="array" aca="1" ref="T952" ca="1">TEXT(RIGHT(10-RIGHT(SUM(INDEX(1*(MID(MID(C952,1,1)*2,ROW(INDIRECT("1:"&amp;LEN(MID(C952,1,1)*2))),1)),,))+MID(C952,2,1)+
SUM(INDEX(1*(MID(MID(C952,3,1)*2,ROW(INDIRECT("1:"&amp;LEN(MID(C952,3,1)*2))),1)),,))+MID(C952,4,1)+
SUM(INDEX(1*(MID(MID(C952,5,1)*2,ROW(INDIRECT("1:"&amp;LEN(MID(C952,5,1)*2))),1)),,))+MID(C952,6,1)+
SUM(INDEX(1*(MID(MID(C952,8,1)*2,ROW(INDIRECT("1:"&amp;LEN(MID(C952,8,1)*2))),1)),,))+MID(C952,9,1)+
SUM(INDEX(1*(MID(MID(C952,10,1)*2,ROW(INDIRECT("1:"&amp;LEN(MID(C952,10,1)*2))),1)),,)),1),1),"0")</f>
        <v>#VALUE!</v>
      </c>
      <c r="U952" s="81" t="str">
        <f t="shared" si="217"/>
        <v/>
      </c>
      <c r="V952" s="83" t="b">
        <f t="shared" si="218"/>
        <v>0</v>
      </c>
      <c r="W952" s="112" t="e">
        <f>IF(#REF!="",FALSE,IF(OR(X952&gt;Z952,X952&lt;Y952),TRUE,FALSE))</f>
        <v>#REF!</v>
      </c>
      <c r="X952" s="112">
        <f t="shared" si="219"/>
        <v>0</v>
      </c>
      <c r="Y952" s="114" t="e">
        <f>#REF!-3/30</f>
        <v>#REF!</v>
      </c>
      <c r="Z952" s="115" t="e">
        <f>#REF!+1/30</f>
        <v>#REF!</v>
      </c>
    </row>
    <row r="953" spans="1:26" s="30" customFormat="1" x14ac:dyDescent="0.25">
      <c r="A953" s="19">
        <v>938</v>
      </c>
      <c r="B953" s="20"/>
      <c r="C953" s="149"/>
      <c r="D953" s="1"/>
      <c r="E953" s="1"/>
      <c r="F953" s="173"/>
      <c r="G953" s="55"/>
      <c r="H953" s="116" t="str">
        <f t="shared" si="220"/>
        <v/>
      </c>
      <c r="I953" s="35" t="b">
        <f t="shared" si="210"/>
        <v>0</v>
      </c>
      <c r="J953" s="80" t="str">
        <f t="shared" si="211"/>
        <v/>
      </c>
      <c r="K953" s="29" t="b">
        <f t="shared" si="221"/>
        <v>0</v>
      </c>
      <c r="L953" s="80" t="str">
        <f t="shared" si="222"/>
        <v/>
      </c>
      <c r="M953" s="81" t="e">
        <f t="shared" si="212"/>
        <v>#VALUE!</v>
      </c>
      <c r="N953" s="81" t="e">
        <f t="shared" si="213"/>
        <v>#VALUE!</v>
      </c>
      <c r="O953" s="81" t="e">
        <f t="shared" si="214"/>
        <v>#VALUE!</v>
      </c>
      <c r="P953" s="82" t="e">
        <f t="shared" si="215"/>
        <v>#VALUE!</v>
      </c>
      <c r="Q953" s="82" t="e">
        <f t="shared" si="223"/>
        <v>#VALUE!</v>
      </c>
      <c r="R953" s="82" t="b">
        <f t="shared" si="224"/>
        <v>0</v>
      </c>
      <c r="S953" s="72" t="str">
        <f t="shared" si="216"/>
        <v/>
      </c>
      <c r="T953" s="81" t="e" cm="1">
        <f t="array" aca="1" ref="T953" ca="1">TEXT(RIGHT(10-RIGHT(SUM(INDEX(1*(MID(MID(C953,1,1)*2,ROW(INDIRECT("1:"&amp;LEN(MID(C953,1,1)*2))),1)),,))+MID(C953,2,1)+
SUM(INDEX(1*(MID(MID(C953,3,1)*2,ROW(INDIRECT("1:"&amp;LEN(MID(C953,3,1)*2))),1)),,))+MID(C953,4,1)+
SUM(INDEX(1*(MID(MID(C953,5,1)*2,ROW(INDIRECT("1:"&amp;LEN(MID(C953,5,1)*2))),1)),,))+MID(C953,6,1)+
SUM(INDEX(1*(MID(MID(C953,8,1)*2,ROW(INDIRECT("1:"&amp;LEN(MID(C953,8,1)*2))),1)),,))+MID(C953,9,1)+
SUM(INDEX(1*(MID(MID(C953,10,1)*2,ROW(INDIRECT("1:"&amp;LEN(MID(C953,10,1)*2))),1)),,)),1),1),"0")</f>
        <v>#VALUE!</v>
      </c>
      <c r="U953" s="81" t="str">
        <f t="shared" si="217"/>
        <v/>
      </c>
      <c r="V953" s="83" t="b">
        <f t="shared" si="218"/>
        <v>0</v>
      </c>
      <c r="W953" s="112" t="e">
        <f>IF(#REF!="",FALSE,IF(OR(X953&gt;Z953,X953&lt;Y953),TRUE,FALSE))</f>
        <v>#REF!</v>
      </c>
      <c r="X953" s="112">
        <f t="shared" si="219"/>
        <v>0</v>
      </c>
      <c r="Y953" s="114" t="e">
        <f>#REF!-3/30</f>
        <v>#REF!</v>
      </c>
      <c r="Z953" s="115" t="e">
        <f>#REF!+1/30</f>
        <v>#REF!</v>
      </c>
    </row>
    <row r="954" spans="1:26" s="30" customFormat="1" x14ac:dyDescent="0.25">
      <c r="A954" s="19">
        <v>939</v>
      </c>
      <c r="B954" s="20"/>
      <c r="C954" s="149"/>
      <c r="D954" s="1"/>
      <c r="E954" s="1"/>
      <c r="F954" s="173"/>
      <c r="G954" s="55"/>
      <c r="H954" s="116" t="str">
        <f t="shared" si="220"/>
        <v/>
      </c>
      <c r="I954" s="35" t="b">
        <f t="shared" si="210"/>
        <v>0</v>
      </c>
      <c r="J954" s="80" t="str">
        <f t="shared" si="211"/>
        <v/>
      </c>
      <c r="K954" s="29" t="b">
        <f t="shared" si="221"/>
        <v>0</v>
      </c>
      <c r="L954" s="80" t="str">
        <f t="shared" si="222"/>
        <v/>
      </c>
      <c r="M954" s="81" t="e">
        <f t="shared" si="212"/>
        <v>#VALUE!</v>
      </c>
      <c r="N954" s="81" t="e">
        <f t="shared" si="213"/>
        <v>#VALUE!</v>
      </c>
      <c r="O954" s="81" t="e">
        <f t="shared" si="214"/>
        <v>#VALUE!</v>
      </c>
      <c r="P954" s="82" t="e">
        <f t="shared" si="215"/>
        <v>#VALUE!</v>
      </c>
      <c r="Q954" s="82" t="e">
        <f t="shared" si="223"/>
        <v>#VALUE!</v>
      </c>
      <c r="R954" s="82" t="b">
        <f t="shared" si="224"/>
        <v>0</v>
      </c>
      <c r="S954" s="72" t="str">
        <f t="shared" si="216"/>
        <v/>
      </c>
      <c r="T954" s="81" t="e" cm="1">
        <f t="array" aca="1" ref="T954" ca="1">TEXT(RIGHT(10-RIGHT(SUM(INDEX(1*(MID(MID(C954,1,1)*2,ROW(INDIRECT("1:"&amp;LEN(MID(C954,1,1)*2))),1)),,))+MID(C954,2,1)+
SUM(INDEX(1*(MID(MID(C954,3,1)*2,ROW(INDIRECT("1:"&amp;LEN(MID(C954,3,1)*2))),1)),,))+MID(C954,4,1)+
SUM(INDEX(1*(MID(MID(C954,5,1)*2,ROW(INDIRECT("1:"&amp;LEN(MID(C954,5,1)*2))),1)),,))+MID(C954,6,1)+
SUM(INDEX(1*(MID(MID(C954,8,1)*2,ROW(INDIRECT("1:"&amp;LEN(MID(C954,8,1)*2))),1)),,))+MID(C954,9,1)+
SUM(INDEX(1*(MID(MID(C954,10,1)*2,ROW(INDIRECT("1:"&amp;LEN(MID(C954,10,1)*2))),1)),,)),1),1),"0")</f>
        <v>#VALUE!</v>
      </c>
      <c r="U954" s="81" t="str">
        <f t="shared" si="217"/>
        <v/>
      </c>
      <c r="V954" s="83" t="b">
        <f t="shared" si="218"/>
        <v>0</v>
      </c>
      <c r="W954" s="112" t="e">
        <f>IF(#REF!="",FALSE,IF(OR(X954&gt;Z954,X954&lt;Y954),TRUE,FALSE))</f>
        <v>#REF!</v>
      </c>
      <c r="X954" s="112">
        <f t="shared" si="219"/>
        <v>0</v>
      </c>
      <c r="Y954" s="114" t="e">
        <f>#REF!-3/30</f>
        <v>#REF!</v>
      </c>
      <c r="Z954" s="115" t="e">
        <f>#REF!+1/30</f>
        <v>#REF!</v>
      </c>
    </row>
    <row r="955" spans="1:26" s="30" customFormat="1" x14ac:dyDescent="0.25">
      <c r="A955" s="19">
        <v>940</v>
      </c>
      <c r="B955" s="20"/>
      <c r="C955" s="149"/>
      <c r="D955" s="1"/>
      <c r="E955" s="1"/>
      <c r="F955" s="173"/>
      <c r="G955" s="55"/>
      <c r="H955" s="116" t="str">
        <f t="shared" si="220"/>
        <v/>
      </c>
      <c r="I955" s="35" t="b">
        <f t="shared" si="210"/>
        <v>0</v>
      </c>
      <c r="J955" s="80" t="str">
        <f t="shared" si="211"/>
        <v/>
      </c>
      <c r="K955" s="29" t="b">
        <f t="shared" si="221"/>
        <v>0</v>
      </c>
      <c r="L955" s="80" t="str">
        <f t="shared" si="222"/>
        <v/>
      </c>
      <c r="M955" s="81" t="e">
        <f t="shared" si="212"/>
        <v>#VALUE!</v>
      </c>
      <c r="N955" s="81" t="e">
        <f t="shared" si="213"/>
        <v>#VALUE!</v>
      </c>
      <c r="O955" s="81" t="e">
        <f t="shared" si="214"/>
        <v>#VALUE!</v>
      </c>
      <c r="P955" s="82" t="e">
        <f t="shared" si="215"/>
        <v>#VALUE!</v>
      </c>
      <c r="Q955" s="82" t="e">
        <f t="shared" si="223"/>
        <v>#VALUE!</v>
      </c>
      <c r="R955" s="82" t="b">
        <f t="shared" si="224"/>
        <v>0</v>
      </c>
      <c r="S955" s="72" t="str">
        <f t="shared" si="216"/>
        <v/>
      </c>
      <c r="T955" s="81" t="e" cm="1">
        <f t="array" aca="1" ref="T955" ca="1">TEXT(RIGHT(10-RIGHT(SUM(INDEX(1*(MID(MID(C955,1,1)*2,ROW(INDIRECT("1:"&amp;LEN(MID(C955,1,1)*2))),1)),,))+MID(C955,2,1)+
SUM(INDEX(1*(MID(MID(C955,3,1)*2,ROW(INDIRECT("1:"&amp;LEN(MID(C955,3,1)*2))),1)),,))+MID(C955,4,1)+
SUM(INDEX(1*(MID(MID(C955,5,1)*2,ROW(INDIRECT("1:"&amp;LEN(MID(C955,5,1)*2))),1)),,))+MID(C955,6,1)+
SUM(INDEX(1*(MID(MID(C955,8,1)*2,ROW(INDIRECT("1:"&amp;LEN(MID(C955,8,1)*2))),1)),,))+MID(C955,9,1)+
SUM(INDEX(1*(MID(MID(C955,10,1)*2,ROW(INDIRECT("1:"&amp;LEN(MID(C955,10,1)*2))),1)),,)),1),1),"0")</f>
        <v>#VALUE!</v>
      </c>
      <c r="U955" s="81" t="str">
        <f t="shared" si="217"/>
        <v/>
      </c>
      <c r="V955" s="83" t="b">
        <f t="shared" si="218"/>
        <v>0</v>
      </c>
      <c r="W955" s="112" t="e">
        <f>IF(#REF!="",FALSE,IF(OR(X955&gt;Z955,X955&lt;Y955),TRUE,FALSE))</f>
        <v>#REF!</v>
      </c>
      <c r="X955" s="112">
        <f t="shared" si="219"/>
        <v>0</v>
      </c>
      <c r="Y955" s="114" t="e">
        <f>#REF!-3/30</f>
        <v>#REF!</v>
      </c>
      <c r="Z955" s="115" t="e">
        <f>#REF!+1/30</f>
        <v>#REF!</v>
      </c>
    </row>
    <row r="956" spans="1:26" s="30" customFormat="1" x14ac:dyDescent="0.25">
      <c r="A956" s="19">
        <v>941</v>
      </c>
      <c r="B956" s="20"/>
      <c r="C956" s="149"/>
      <c r="D956" s="1"/>
      <c r="E956" s="1"/>
      <c r="F956" s="173"/>
      <c r="G956" s="55"/>
      <c r="H956" s="116" t="str">
        <f t="shared" si="220"/>
        <v/>
      </c>
      <c r="I956" s="35" t="b">
        <f t="shared" si="210"/>
        <v>0</v>
      </c>
      <c r="J956" s="80" t="str">
        <f t="shared" si="211"/>
        <v/>
      </c>
      <c r="K956" s="29" t="b">
        <f t="shared" si="221"/>
        <v>0</v>
      </c>
      <c r="L956" s="80" t="str">
        <f t="shared" si="222"/>
        <v/>
      </c>
      <c r="M956" s="81" t="e">
        <f t="shared" si="212"/>
        <v>#VALUE!</v>
      </c>
      <c r="N956" s="81" t="e">
        <f t="shared" si="213"/>
        <v>#VALUE!</v>
      </c>
      <c r="O956" s="81" t="e">
        <f t="shared" si="214"/>
        <v>#VALUE!</v>
      </c>
      <c r="P956" s="82" t="e">
        <f t="shared" si="215"/>
        <v>#VALUE!</v>
      </c>
      <c r="Q956" s="82" t="e">
        <f t="shared" si="223"/>
        <v>#VALUE!</v>
      </c>
      <c r="R956" s="82" t="b">
        <f t="shared" si="224"/>
        <v>0</v>
      </c>
      <c r="S956" s="72" t="str">
        <f t="shared" si="216"/>
        <v/>
      </c>
      <c r="T956" s="81" t="e" cm="1">
        <f t="array" aca="1" ref="T956" ca="1">TEXT(RIGHT(10-RIGHT(SUM(INDEX(1*(MID(MID(C956,1,1)*2,ROW(INDIRECT("1:"&amp;LEN(MID(C956,1,1)*2))),1)),,))+MID(C956,2,1)+
SUM(INDEX(1*(MID(MID(C956,3,1)*2,ROW(INDIRECT("1:"&amp;LEN(MID(C956,3,1)*2))),1)),,))+MID(C956,4,1)+
SUM(INDEX(1*(MID(MID(C956,5,1)*2,ROW(INDIRECT("1:"&amp;LEN(MID(C956,5,1)*2))),1)),,))+MID(C956,6,1)+
SUM(INDEX(1*(MID(MID(C956,8,1)*2,ROW(INDIRECT("1:"&amp;LEN(MID(C956,8,1)*2))),1)),,))+MID(C956,9,1)+
SUM(INDEX(1*(MID(MID(C956,10,1)*2,ROW(INDIRECT("1:"&amp;LEN(MID(C956,10,1)*2))),1)),,)),1),1),"0")</f>
        <v>#VALUE!</v>
      </c>
      <c r="U956" s="81" t="str">
        <f t="shared" si="217"/>
        <v/>
      </c>
      <c r="V956" s="83" t="b">
        <f t="shared" si="218"/>
        <v>0</v>
      </c>
      <c r="W956" s="112" t="e">
        <f>IF(#REF!="",FALSE,IF(OR(X956&gt;Z956,X956&lt;Y956),TRUE,FALSE))</f>
        <v>#REF!</v>
      </c>
      <c r="X956" s="112">
        <f t="shared" si="219"/>
        <v>0</v>
      </c>
      <c r="Y956" s="114" t="e">
        <f>#REF!-3/30</f>
        <v>#REF!</v>
      </c>
      <c r="Z956" s="115" t="e">
        <f>#REF!+1/30</f>
        <v>#REF!</v>
      </c>
    </row>
    <row r="957" spans="1:26" s="30" customFormat="1" x14ac:dyDescent="0.25">
      <c r="A957" s="19">
        <v>942</v>
      </c>
      <c r="B957" s="20"/>
      <c r="C957" s="149"/>
      <c r="D957" s="1"/>
      <c r="E957" s="1"/>
      <c r="F957" s="173"/>
      <c r="G957" s="55"/>
      <c r="H957" s="116" t="str">
        <f t="shared" si="220"/>
        <v/>
      </c>
      <c r="I957" s="35" t="b">
        <f t="shared" si="210"/>
        <v>0</v>
      </c>
      <c r="J957" s="80" t="str">
        <f t="shared" si="211"/>
        <v/>
      </c>
      <c r="K957" s="29" t="b">
        <f t="shared" si="221"/>
        <v>0</v>
      </c>
      <c r="L957" s="80" t="str">
        <f t="shared" si="222"/>
        <v/>
      </c>
      <c r="M957" s="81" t="e">
        <f t="shared" si="212"/>
        <v>#VALUE!</v>
      </c>
      <c r="N957" s="81" t="e">
        <f t="shared" si="213"/>
        <v>#VALUE!</v>
      </c>
      <c r="O957" s="81" t="e">
        <f t="shared" si="214"/>
        <v>#VALUE!</v>
      </c>
      <c r="P957" s="82" t="e">
        <f t="shared" si="215"/>
        <v>#VALUE!</v>
      </c>
      <c r="Q957" s="82" t="e">
        <f t="shared" si="223"/>
        <v>#VALUE!</v>
      </c>
      <c r="R957" s="82" t="b">
        <f t="shared" si="224"/>
        <v>0</v>
      </c>
      <c r="S957" s="72" t="str">
        <f t="shared" si="216"/>
        <v/>
      </c>
      <c r="T957" s="81" t="e" cm="1">
        <f t="array" aca="1" ref="T957" ca="1">TEXT(RIGHT(10-RIGHT(SUM(INDEX(1*(MID(MID(C957,1,1)*2,ROW(INDIRECT("1:"&amp;LEN(MID(C957,1,1)*2))),1)),,))+MID(C957,2,1)+
SUM(INDEX(1*(MID(MID(C957,3,1)*2,ROW(INDIRECT("1:"&amp;LEN(MID(C957,3,1)*2))),1)),,))+MID(C957,4,1)+
SUM(INDEX(1*(MID(MID(C957,5,1)*2,ROW(INDIRECT("1:"&amp;LEN(MID(C957,5,1)*2))),1)),,))+MID(C957,6,1)+
SUM(INDEX(1*(MID(MID(C957,8,1)*2,ROW(INDIRECT("1:"&amp;LEN(MID(C957,8,1)*2))),1)),,))+MID(C957,9,1)+
SUM(INDEX(1*(MID(MID(C957,10,1)*2,ROW(INDIRECT("1:"&amp;LEN(MID(C957,10,1)*2))),1)),,)),1),1),"0")</f>
        <v>#VALUE!</v>
      </c>
      <c r="U957" s="81" t="str">
        <f t="shared" si="217"/>
        <v/>
      </c>
      <c r="V957" s="83" t="b">
        <f t="shared" si="218"/>
        <v>0</v>
      </c>
      <c r="W957" s="112" t="e">
        <f>IF(#REF!="",FALSE,IF(OR(X957&gt;Z957,X957&lt;Y957),TRUE,FALSE))</f>
        <v>#REF!</v>
      </c>
      <c r="X957" s="112">
        <f t="shared" si="219"/>
        <v>0</v>
      </c>
      <c r="Y957" s="114" t="e">
        <f>#REF!-3/30</f>
        <v>#REF!</v>
      </c>
      <c r="Z957" s="115" t="e">
        <f>#REF!+1/30</f>
        <v>#REF!</v>
      </c>
    </row>
    <row r="958" spans="1:26" s="30" customFormat="1" x14ac:dyDescent="0.25">
      <c r="A958" s="19">
        <v>943</v>
      </c>
      <c r="B958" s="20"/>
      <c r="C958" s="149"/>
      <c r="D958" s="1"/>
      <c r="E958" s="1"/>
      <c r="F958" s="173"/>
      <c r="G958" s="55"/>
      <c r="H958" s="116" t="str">
        <f t="shared" si="220"/>
        <v/>
      </c>
      <c r="I958" s="35" t="b">
        <f t="shared" si="210"/>
        <v>0</v>
      </c>
      <c r="J958" s="80" t="str">
        <f t="shared" si="211"/>
        <v/>
      </c>
      <c r="K958" s="29" t="b">
        <f t="shared" si="221"/>
        <v>0</v>
      </c>
      <c r="L958" s="80" t="str">
        <f t="shared" si="222"/>
        <v/>
      </c>
      <c r="M958" s="81" t="e">
        <f t="shared" si="212"/>
        <v>#VALUE!</v>
      </c>
      <c r="N958" s="81" t="e">
        <f t="shared" si="213"/>
        <v>#VALUE!</v>
      </c>
      <c r="O958" s="81" t="e">
        <f t="shared" si="214"/>
        <v>#VALUE!</v>
      </c>
      <c r="P958" s="82" t="e">
        <f t="shared" si="215"/>
        <v>#VALUE!</v>
      </c>
      <c r="Q958" s="82" t="e">
        <f t="shared" si="223"/>
        <v>#VALUE!</v>
      </c>
      <c r="R958" s="82" t="b">
        <f t="shared" si="224"/>
        <v>0</v>
      </c>
      <c r="S958" s="72" t="str">
        <f t="shared" si="216"/>
        <v/>
      </c>
      <c r="T958" s="81" t="e" cm="1">
        <f t="array" aca="1" ref="T958" ca="1">TEXT(RIGHT(10-RIGHT(SUM(INDEX(1*(MID(MID(C958,1,1)*2,ROW(INDIRECT("1:"&amp;LEN(MID(C958,1,1)*2))),1)),,))+MID(C958,2,1)+
SUM(INDEX(1*(MID(MID(C958,3,1)*2,ROW(INDIRECT("1:"&amp;LEN(MID(C958,3,1)*2))),1)),,))+MID(C958,4,1)+
SUM(INDEX(1*(MID(MID(C958,5,1)*2,ROW(INDIRECT("1:"&amp;LEN(MID(C958,5,1)*2))),1)),,))+MID(C958,6,1)+
SUM(INDEX(1*(MID(MID(C958,8,1)*2,ROW(INDIRECT("1:"&amp;LEN(MID(C958,8,1)*2))),1)),,))+MID(C958,9,1)+
SUM(INDEX(1*(MID(MID(C958,10,1)*2,ROW(INDIRECT("1:"&amp;LEN(MID(C958,10,1)*2))),1)),,)),1),1),"0")</f>
        <v>#VALUE!</v>
      </c>
      <c r="U958" s="81" t="str">
        <f t="shared" si="217"/>
        <v/>
      </c>
      <c r="V958" s="83" t="b">
        <f t="shared" si="218"/>
        <v>0</v>
      </c>
      <c r="W958" s="112" t="e">
        <f>IF(#REF!="",FALSE,IF(OR(X958&gt;Z958,X958&lt;Y958),TRUE,FALSE))</f>
        <v>#REF!</v>
      </c>
      <c r="X958" s="112">
        <f t="shared" si="219"/>
        <v>0</v>
      </c>
      <c r="Y958" s="114" t="e">
        <f>#REF!-3/30</f>
        <v>#REF!</v>
      </c>
      <c r="Z958" s="115" t="e">
        <f>#REF!+1/30</f>
        <v>#REF!</v>
      </c>
    </row>
    <row r="959" spans="1:26" s="30" customFormat="1" x14ac:dyDescent="0.25">
      <c r="A959" s="19">
        <v>944</v>
      </c>
      <c r="B959" s="20"/>
      <c r="C959" s="149"/>
      <c r="D959" s="1"/>
      <c r="E959" s="1"/>
      <c r="F959" s="173"/>
      <c r="G959" s="55"/>
      <c r="H959" s="116" t="str">
        <f t="shared" si="220"/>
        <v/>
      </c>
      <c r="I959" s="35" t="b">
        <f t="shared" si="210"/>
        <v>0</v>
      </c>
      <c r="J959" s="80" t="str">
        <f t="shared" si="211"/>
        <v/>
      </c>
      <c r="K959" s="29" t="b">
        <f t="shared" si="221"/>
        <v>0</v>
      </c>
      <c r="L959" s="80" t="str">
        <f t="shared" si="222"/>
        <v/>
      </c>
      <c r="M959" s="81" t="e">
        <f t="shared" si="212"/>
        <v>#VALUE!</v>
      </c>
      <c r="N959" s="81" t="e">
        <f t="shared" si="213"/>
        <v>#VALUE!</v>
      </c>
      <c r="O959" s="81" t="e">
        <f t="shared" si="214"/>
        <v>#VALUE!</v>
      </c>
      <c r="P959" s="82" t="e">
        <f t="shared" si="215"/>
        <v>#VALUE!</v>
      </c>
      <c r="Q959" s="82" t="e">
        <f t="shared" si="223"/>
        <v>#VALUE!</v>
      </c>
      <c r="R959" s="82" t="b">
        <f t="shared" si="224"/>
        <v>0</v>
      </c>
      <c r="S959" s="72" t="str">
        <f t="shared" si="216"/>
        <v/>
      </c>
      <c r="T959" s="81" t="e" cm="1">
        <f t="array" aca="1" ref="T959" ca="1">TEXT(RIGHT(10-RIGHT(SUM(INDEX(1*(MID(MID(C959,1,1)*2,ROW(INDIRECT("1:"&amp;LEN(MID(C959,1,1)*2))),1)),,))+MID(C959,2,1)+
SUM(INDEX(1*(MID(MID(C959,3,1)*2,ROW(INDIRECT("1:"&amp;LEN(MID(C959,3,1)*2))),1)),,))+MID(C959,4,1)+
SUM(INDEX(1*(MID(MID(C959,5,1)*2,ROW(INDIRECT("1:"&amp;LEN(MID(C959,5,1)*2))),1)),,))+MID(C959,6,1)+
SUM(INDEX(1*(MID(MID(C959,8,1)*2,ROW(INDIRECT("1:"&amp;LEN(MID(C959,8,1)*2))),1)),,))+MID(C959,9,1)+
SUM(INDEX(1*(MID(MID(C959,10,1)*2,ROW(INDIRECT("1:"&amp;LEN(MID(C959,10,1)*2))),1)),,)),1),1),"0")</f>
        <v>#VALUE!</v>
      </c>
      <c r="U959" s="81" t="str">
        <f t="shared" si="217"/>
        <v/>
      </c>
      <c r="V959" s="83" t="b">
        <f t="shared" si="218"/>
        <v>0</v>
      </c>
      <c r="W959" s="112" t="e">
        <f>IF(#REF!="",FALSE,IF(OR(X959&gt;Z959,X959&lt;Y959),TRUE,FALSE))</f>
        <v>#REF!</v>
      </c>
      <c r="X959" s="112">
        <f t="shared" si="219"/>
        <v>0</v>
      </c>
      <c r="Y959" s="114" t="e">
        <f>#REF!-3/30</f>
        <v>#REF!</v>
      </c>
      <c r="Z959" s="115" t="e">
        <f>#REF!+1/30</f>
        <v>#REF!</v>
      </c>
    </row>
    <row r="960" spans="1:26" s="30" customFormat="1" x14ac:dyDescent="0.25">
      <c r="A960" s="19">
        <v>945</v>
      </c>
      <c r="B960" s="20"/>
      <c r="C960" s="149"/>
      <c r="D960" s="1"/>
      <c r="E960" s="1"/>
      <c r="F960" s="173"/>
      <c r="G960" s="55"/>
      <c r="H960" s="116" t="str">
        <f t="shared" si="220"/>
        <v/>
      </c>
      <c r="I960" s="35" t="b">
        <f t="shared" si="210"/>
        <v>0</v>
      </c>
      <c r="J960" s="80" t="str">
        <f t="shared" si="211"/>
        <v/>
      </c>
      <c r="K960" s="29" t="b">
        <f t="shared" si="221"/>
        <v>0</v>
      </c>
      <c r="L960" s="80" t="str">
        <f t="shared" si="222"/>
        <v/>
      </c>
      <c r="M960" s="81" t="e">
        <f t="shared" si="212"/>
        <v>#VALUE!</v>
      </c>
      <c r="N960" s="81" t="e">
        <f t="shared" si="213"/>
        <v>#VALUE!</v>
      </c>
      <c r="O960" s="81" t="e">
        <f t="shared" si="214"/>
        <v>#VALUE!</v>
      </c>
      <c r="P960" s="82" t="e">
        <f t="shared" si="215"/>
        <v>#VALUE!</v>
      </c>
      <c r="Q960" s="82" t="e">
        <f t="shared" si="223"/>
        <v>#VALUE!</v>
      </c>
      <c r="R960" s="82" t="b">
        <f t="shared" si="224"/>
        <v>0</v>
      </c>
      <c r="S960" s="72" t="str">
        <f t="shared" si="216"/>
        <v/>
      </c>
      <c r="T960" s="81" t="e" cm="1">
        <f t="array" aca="1" ref="T960" ca="1">TEXT(RIGHT(10-RIGHT(SUM(INDEX(1*(MID(MID(C960,1,1)*2,ROW(INDIRECT("1:"&amp;LEN(MID(C960,1,1)*2))),1)),,))+MID(C960,2,1)+
SUM(INDEX(1*(MID(MID(C960,3,1)*2,ROW(INDIRECT("1:"&amp;LEN(MID(C960,3,1)*2))),1)),,))+MID(C960,4,1)+
SUM(INDEX(1*(MID(MID(C960,5,1)*2,ROW(INDIRECT("1:"&amp;LEN(MID(C960,5,1)*2))),1)),,))+MID(C960,6,1)+
SUM(INDEX(1*(MID(MID(C960,8,1)*2,ROW(INDIRECT("1:"&amp;LEN(MID(C960,8,1)*2))),1)),,))+MID(C960,9,1)+
SUM(INDEX(1*(MID(MID(C960,10,1)*2,ROW(INDIRECT("1:"&amp;LEN(MID(C960,10,1)*2))),1)),,)),1),1),"0")</f>
        <v>#VALUE!</v>
      </c>
      <c r="U960" s="81" t="str">
        <f t="shared" si="217"/>
        <v/>
      </c>
      <c r="V960" s="83" t="b">
        <f t="shared" si="218"/>
        <v>0</v>
      </c>
      <c r="W960" s="112" t="e">
        <f>IF(#REF!="",FALSE,IF(OR(X960&gt;Z960,X960&lt;Y960),TRUE,FALSE))</f>
        <v>#REF!</v>
      </c>
      <c r="X960" s="112">
        <f t="shared" si="219"/>
        <v>0</v>
      </c>
      <c r="Y960" s="114" t="e">
        <f>#REF!-3/30</f>
        <v>#REF!</v>
      </c>
      <c r="Z960" s="115" t="e">
        <f>#REF!+1/30</f>
        <v>#REF!</v>
      </c>
    </row>
    <row r="961" spans="1:26" s="30" customFormat="1" x14ac:dyDescent="0.25">
      <c r="A961" s="19">
        <v>946</v>
      </c>
      <c r="B961" s="20"/>
      <c r="C961" s="149"/>
      <c r="D961" s="1"/>
      <c r="E961" s="1"/>
      <c r="F961" s="173"/>
      <c r="G961" s="55"/>
      <c r="H961" s="116" t="str">
        <f t="shared" si="220"/>
        <v/>
      </c>
      <c r="I961" s="35" t="b">
        <f t="shared" si="210"/>
        <v>0</v>
      </c>
      <c r="J961" s="80" t="str">
        <f t="shared" si="211"/>
        <v/>
      </c>
      <c r="K961" s="29" t="b">
        <f t="shared" si="221"/>
        <v>0</v>
      </c>
      <c r="L961" s="80" t="str">
        <f t="shared" si="222"/>
        <v/>
      </c>
      <c r="M961" s="81" t="e">
        <f t="shared" si="212"/>
        <v>#VALUE!</v>
      </c>
      <c r="N961" s="81" t="e">
        <f t="shared" si="213"/>
        <v>#VALUE!</v>
      </c>
      <c r="O961" s="81" t="e">
        <f t="shared" si="214"/>
        <v>#VALUE!</v>
      </c>
      <c r="P961" s="82" t="e">
        <f t="shared" si="215"/>
        <v>#VALUE!</v>
      </c>
      <c r="Q961" s="82" t="e">
        <f t="shared" si="223"/>
        <v>#VALUE!</v>
      </c>
      <c r="R961" s="82" t="b">
        <f t="shared" si="224"/>
        <v>0</v>
      </c>
      <c r="S961" s="72" t="str">
        <f t="shared" si="216"/>
        <v/>
      </c>
      <c r="T961" s="81" t="e" cm="1">
        <f t="array" aca="1" ref="T961" ca="1">TEXT(RIGHT(10-RIGHT(SUM(INDEX(1*(MID(MID(C961,1,1)*2,ROW(INDIRECT("1:"&amp;LEN(MID(C961,1,1)*2))),1)),,))+MID(C961,2,1)+
SUM(INDEX(1*(MID(MID(C961,3,1)*2,ROW(INDIRECT("1:"&amp;LEN(MID(C961,3,1)*2))),1)),,))+MID(C961,4,1)+
SUM(INDEX(1*(MID(MID(C961,5,1)*2,ROW(INDIRECT("1:"&amp;LEN(MID(C961,5,1)*2))),1)),,))+MID(C961,6,1)+
SUM(INDEX(1*(MID(MID(C961,8,1)*2,ROW(INDIRECT("1:"&amp;LEN(MID(C961,8,1)*2))),1)),,))+MID(C961,9,1)+
SUM(INDEX(1*(MID(MID(C961,10,1)*2,ROW(INDIRECT("1:"&amp;LEN(MID(C961,10,1)*2))),1)),,)),1),1),"0")</f>
        <v>#VALUE!</v>
      </c>
      <c r="U961" s="81" t="str">
        <f t="shared" si="217"/>
        <v/>
      </c>
      <c r="V961" s="83" t="b">
        <f t="shared" si="218"/>
        <v>0</v>
      </c>
      <c r="W961" s="112" t="e">
        <f>IF(#REF!="",FALSE,IF(OR(X961&gt;Z961,X961&lt;Y961),TRUE,FALSE))</f>
        <v>#REF!</v>
      </c>
      <c r="X961" s="112">
        <f t="shared" si="219"/>
        <v>0</v>
      </c>
      <c r="Y961" s="114" t="e">
        <f>#REF!-3/30</f>
        <v>#REF!</v>
      </c>
      <c r="Z961" s="115" t="e">
        <f>#REF!+1/30</f>
        <v>#REF!</v>
      </c>
    </row>
    <row r="962" spans="1:26" s="30" customFormat="1" x14ac:dyDescent="0.25">
      <c r="A962" s="19">
        <v>947</v>
      </c>
      <c r="B962" s="20"/>
      <c r="C962" s="149"/>
      <c r="D962" s="1"/>
      <c r="E962" s="1"/>
      <c r="F962" s="173"/>
      <c r="G962" s="55"/>
      <c r="H962" s="116" t="str">
        <f t="shared" si="220"/>
        <v/>
      </c>
      <c r="I962" s="35" t="b">
        <f t="shared" si="210"/>
        <v>0</v>
      </c>
      <c r="J962" s="80" t="str">
        <f t="shared" si="211"/>
        <v/>
      </c>
      <c r="K962" s="29" t="b">
        <f t="shared" si="221"/>
        <v>0</v>
      </c>
      <c r="L962" s="80" t="str">
        <f t="shared" si="222"/>
        <v/>
      </c>
      <c r="M962" s="81" t="e">
        <f t="shared" si="212"/>
        <v>#VALUE!</v>
      </c>
      <c r="N962" s="81" t="e">
        <f t="shared" si="213"/>
        <v>#VALUE!</v>
      </c>
      <c r="O962" s="81" t="e">
        <f t="shared" si="214"/>
        <v>#VALUE!</v>
      </c>
      <c r="P962" s="82" t="e">
        <f t="shared" si="215"/>
        <v>#VALUE!</v>
      </c>
      <c r="Q962" s="82" t="e">
        <f t="shared" si="223"/>
        <v>#VALUE!</v>
      </c>
      <c r="R962" s="82" t="b">
        <f t="shared" si="224"/>
        <v>0</v>
      </c>
      <c r="S962" s="72" t="str">
        <f t="shared" si="216"/>
        <v/>
      </c>
      <c r="T962" s="81" t="e" cm="1">
        <f t="array" aca="1" ref="T962" ca="1">TEXT(RIGHT(10-RIGHT(SUM(INDEX(1*(MID(MID(C962,1,1)*2,ROW(INDIRECT("1:"&amp;LEN(MID(C962,1,1)*2))),1)),,))+MID(C962,2,1)+
SUM(INDEX(1*(MID(MID(C962,3,1)*2,ROW(INDIRECT("1:"&amp;LEN(MID(C962,3,1)*2))),1)),,))+MID(C962,4,1)+
SUM(INDEX(1*(MID(MID(C962,5,1)*2,ROW(INDIRECT("1:"&amp;LEN(MID(C962,5,1)*2))),1)),,))+MID(C962,6,1)+
SUM(INDEX(1*(MID(MID(C962,8,1)*2,ROW(INDIRECT("1:"&amp;LEN(MID(C962,8,1)*2))),1)),,))+MID(C962,9,1)+
SUM(INDEX(1*(MID(MID(C962,10,1)*2,ROW(INDIRECT("1:"&amp;LEN(MID(C962,10,1)*2))),1)),,)),1),1),"0")</f>
        <v>#VALUE!</v>
      </c>
      <c r="U962" s="81" t="str">
        <f t="shared" si="217"/>
        <v/>
      </c>
      <c r="V962" s="83" t="b">
        <f t="shared" si="218"/>
        <v>0</v>
      </c>
      <c r="W962" s="112" t="e">
        <f>IF(#REF!="",FALSE,IF(OR(X962&gt;Z962,X962&lt;Y962),TRUE,FALSE))</f>
        <v>#REF!</v>
      </c>
      <c r="X962" s="112">
        <f t="shared" si="219"/>
        <v>0</v>
      </c>
      <c r="Y962" s="114" t="e">
        <f>#REF!-3/30</f>
        <v>#REF!</v>
      </c>
      <c r="Z962" s="115" t="e">
        <f>#REF!+1/30</f>
        <v>#REF!</v>
      </c>
    </row>
    <row r="963" spans="1:26" s="30" customFormat="1" x14ac:dyDescent="0.25">
      <c r="A963" s="19">
        <v>948</v>
      </c>
      <c r="B963" s="20"/>
      <c r="C963" s="149"/>
      <c r="D963" s="1"/>
      <c r="E963" s="1"/>
      <c r="F963" s="173"/>
      <c r="G963" s="55"/>
      <c r="H963" s="116" t="str">
        <f t="shared" si="220"/>
        <v/>
      </c>
      <c r="I963" s="35" t="b">
        <f t="shared" si="210"/>
        <v>0</v>
      </c>
      <c r="J963" s="80" t="str">
        <f t="shared" si="211"/>
        <v/>
      </c>
      <c r="K963" s="29" t="b">
        <f t="shared" si="221"/>
        <v>0</v>
      </c>
      <c r="L963" s="80" t="str">
        <f t="shared" si="222"/>
        <v/>
      </c>
      <c r="M963" s="81" t="e">
        <f t="shared" si="212"/>
        <v>#VALUE!</v>
      </c>
      <c r="N963" s="81" t="e">
        <f t="shared" si="213"/>
        <v>#VALUE!</v>
      </c>
      <c r="O963" s="81" t="e">
        <f t="shared" si="214"/>
        <v>#VALUE!</v>
      </c>
      <c r="P963" s="82" t="e">
        <f t="shared" si="215"/>
        <v>#VALUE!</v>
      </c>
      <c r="Q963" s="82" t="e">
        <f t="shared" si="223"/>
        <v>#VALUE!</v>
      </c>
      <c r="R963" s="82" t="b">
        <f t="shared" si="224"/>
        <v>0</v>
      </c>
      <c r="S963" s="72" t="str">
        <f t="shared" si="216"/>
        <v/>
      </c>
      <c r="T963" s="81" t="e" cm="1">
        <f t="array" aca="1" ref="T963" ca="1">TEXT(RIGHT(10-RIGHT(SUM(INDEX(1*(MID(MID(C963,1,1)*2,ROW(INDIRECT("1:"&amp;LEN(MID(C963,1,1)*2))),1)),,))+MID(C963,2,1)+
SUM(INDEX(1*(MID(MID(C963,3,1)*2,ROW(INDIRECT("1:"&amp;LEN(MID(C963,3,1)*2))),1)),,))+MID(C963,4,1)+
SUM(INDEX(1*(MID(MID(C963,5,1)*2,ROW(INDIRECT("1:"&amp;LEN(MID(C963,5,1)*2))),1)),,))+MID(C963,6,1)+
SUM(INDEX(1*(MID(MID(C963,8,1)*2,ROW(INDIRECT("1:"&amp;LEN(MID(C963,8,1)*2))),1)),,))+MID(C963,9,1)+
SUM(INDEX(1*(MID(MID(C963,10,1)*2,ROW(INDIRECT("1:"&amp;LEN(MID(C963,10,1)*2))),1)),,)),1),1),"0")</f>
        <v>#VALUE!</v>
      </c>
      <c r="U963" s="81" t="str">
        <f t="shared" si="217"/>
        <v/>
      </c>
      <c r="V963" s="83" t="b">
        <f t="shared" si="218"/>
        <v>0</v>
      </c>
      <c r="W963" s="112" t="e">
        <f>IF(#REF!="",FALSE,IF(OR(X963&gt;Z963,X963&lt;Y963),TRUE,FALSE))</f>
        <v>#REF!</v>
      </c>
      <c r="X963" s="112">
        <f t="shared" si="219"/>
        <v>0</v>
      </c>
      <c r="Y963" s="114" t="e">
        <f>#REF!-3/30</f>
        <v>#REF!</v>
      </c>
      <c r="Z963" s="115" t="e">
        <f>#REF!+1/30</f>
        <v>#REF!</v>
      </c>
    </row>
    <row r="964" spans="1:26" s="30" customFormat="1" x14ac:dyDescent="0.25">
      <c r="A964" s="19">
        <v>949</v>
      </c>
      <c r="B964" s="20"/>
      <c r="C964" s="149"/>
      <c r="D964" s="1"/>
      <c r="E964" s="1"/>
      <c r="F964" s="173"/>
      <c r="G964" s="55"/>
      <c r="H964" s="116" t="str">
        <f t="shared" si="220"/>
        <v/>
      </c>
      <c r="I964" s="35" t="b">
        <f t="shared" si="210"/>
        <v>0</v>
      </c>
      <c r="J964" s="80" t="str">
        <f t="shared" si="211"/>
        <v/>
      </c>
      <c r="K964" s="29" t="b">
        <f t="shared" si="221"/>
        <v>0</v>
      </c>
      <c r="L964" s="80" t="str">
        <f t="shared" si="222"/>
        <v/>
      </c>
      <c r="M964" s="81" t="e">
        <f t="shared" si="212"/>
        <v>#VALUE!</v>
      </c>
      <c r="N964" s="81" t="e">
        <f t="shared" si="213"/>
        <v>#VALUE!</v>
      </c>
      <c r="O964" s="81" t="e">
        <f t="shared" si="214"/>
        <v>#VALUE!</v>
      </c>
      <c r="P964" s="82" t="e">
        <f t="shared" si="215"/>
        <v>#VALUE!</v>
      </c>
      <c r="Q964" s="82" t="e">
        <f t="shared" si="223"/>
        <v>#VALUE!</v>
      </c>
      <c r="R964" s="82" t="b">
        <f t="shared" si="224"/>
        <v>0</v>
      </c>
      <c r="S964" s="72" t="str">
        <f t="shared" si="216"/>
        <v/>
      </c>
      <c r="T964" s="81" t="e" cm="1">
        <f t="array" aca="1" ref="T964" ca="1">TEXT(RIGHT(10-RIGHT(SUM(INDEX(1*(MID(MID(C964,1,1)*2,ROW(INDIRECT("1:"&amp;LEN(MID(C964,1,1)*2))),1)),,))+MID(C964,2,1)+
SUM(INDEX(1*(MID(MID(C964,3,1)*2,ROW(INDIRECT("1:"&amp;LEN(MID(C964,3,1)*2))),1)),,))+MID(C964,4,1)+
SUM(INDEX(1*(MID(MID(C964,5,1)*2,ROW(INDIRECT("1:"&amp;LEN(MID(C964,5,1)*2))),1)),,))+MID(C964,6,1)+
SUM(INDEX(1*(MID(MID(C964,8,1)*2,ROW(INDIRECT("1:"&amp;LEN(MID(C964,8,1)*2))),1)),,))+MID(C964,9,1)+
SUM(INDEX(1*(MID(MID(C964,10,1)*2,ROW(INDIRECT("1:"&amp;LEN(MID(C964,10,1)*2))),1)),,)),1),1),"0")</f>
        <v>#VALUE!</v>
      </c>
      <c r="U964" s="81" t="str">
        <f t="shared" si="217"/>
        <v/>
      </c>
      <c r="V964" s="83" t="b">
        <f t="shared" si="218"/>
        <v>0</v>
      </c>
      <c r="W964" s="112" t="e">
        <f>IF(#REF!="",FALSE,IF(OR(X964&gt;Z964,X964&lt;Y964),TRUE,FALSE))</f>
        <v>#REF!</v>
      </c>
      <c r="X964" s="112">
        <f t="shared" si="219"/>
        <v>0</v>
      </c>
      <c r="Y964" s="114" t="e">
        <f>#REF!-3/30</f>
        <v>#REF!</v>
      </c>
      <c r="Z964" s="115" t="e">
        <f>#REF!+1/30</f>
        <v>#REF!</v>
      </c>
    </row>
    <row r="965" spans="1:26" s="30" customFormat="1" x14ac:dyDescent="0.25">
      <c r="A965" s="19">
        <v>950</v>
      </c>
      <c r="B965" s="20"/>
      <c r="C965" s="149"/>
      <c r="D965" s="1"/>
      <c r="E965" s="1"/>
      <c r="F965" s="173"/>
      <c r="G965" s="55"/>
      <c r="H965" s="116" t="str">
        <f t="shared" si="220"/>
        <v/>
      </c>
      <c r="I965" s="35" t="b">
        <f t="shared" si="210"/>
        <v>0</v>
      </c>
      <c r="J965" s="80" t="str">
        <f t="shared" si="211"/>
        <v/>
      </c>
      <c r="K965" s="29" t="b">
        <f t="shared" si="221"/>
        <v>0</v>
      </c>
      <c r="L965" s="80" t="str">
        <f t="shared" si="222"/>
        <v/>
      </c>
      <c r="M965" s="81" t="e">
        <f t="shared" si="212"/>
        <v>#VALUE!</v>
      </c>
      <c r="N965" s="81" t="e">
        <f t="shared" si="213"/>
        <v>#VALUE!</v>
      </c>
      <c r="O965" s="81" t="e">
        <f t="shared" si="214"/>
        <v>#VALUE!</v>
      </c>
      <c r="P965" s="82" t="e">
        <f t="shared" si="215"/>
        <v>#VALUE!</v>
      </c>
      <c r="Q965" s="82" t="e">
        <f t="shared" si="223"/>
        <v>#VALUE!</v>
      </c>
      <c r="R965" s="82" t="b">
        <f t="shared" si="224"/>
        <v>0</v>
      </c>
      <c r="S965" s="72" t="str">
        <f t="shared" si="216"/>
        <v/>
      </c>
      <c r="T965" s="81" t="e" cm="1">
        <f t="array" aca="1" ref="T965" ca="1">TEXT(RIGHT(10-RIGHT(SUM(INDEX(1*(MID(MID(C965,1,1)*2,ROW(INDIRECT("1:"&amp;LEN(MID(C965,1,1)*2))),1)),,))+MID(C965,2,1)+
SUM(INDEX(1*(MID(MID(C965,3,1)*2,ROW(INDIRECT("1:"&amp;LEN(MID(C965,3,1)*2))),1)),,))+MID(C965,4,1)+
SUM(INDEX(1*(MID(MID(C965,5,1)*2,ROW(INDIRECT("1:"&amp;LEN(MID(C965,5,1)*2))),1)),,))+MID(C965,6,1)+
SUM(INDEX(1*(MID(MID(C965,8,1)*2,ROW(INDIRECT("1:"&amp;LEN(MID(C965,8,1)*2))),1)),,))+MID(C965,9,1)+
SUM(INDEX(1*(MID(MID(C965,10,1)*2,ROW(INDIRECT("1:"&amp;LEN(MID(C965,10,1)*2))),1)),,)),1),1),"0")</f>
        <v>#VALUE!</v>
      </c>
      <c r="U965" s="81" t="str">
        <f t="shared" si="217"/>
        <v/>
      </c>
      <c r="V965" s="83" t="b">
        <f t="shared" si="218"/>
        <v>0</v>
      </c>
      <c r="W965" s="112" t="e">
        <f>IF(#REF!="",FALSE,IF(OR(X965&gt;Z965,X965&lt;Y965),TRUE,FALSE))</f>
        <v>#REF!</v>
      </c>
      <c r="X965" s="112">
        <f t="shared" si="219"/>
        <v>0</v>
      </c>
      <c r="Y965" s="114" t="e">
        <f>#REF!-3/30</f>
        <v>#REF!</v>
      </c>
      <c r="Z965" s="115" t="e">
        <f>#REF!+1/30</f>
        <v>#REF!</v>
      </c>
    </row>
    <row r="966" spans="1:26" s="30" customFormat="1" x14ac:dyDescent="0.25">
      <c r="A966" s="19">
        <v>951</v>
      </c>
      <c r="B966" s="20"/>
      <c r="C966" s="149"/>
      <c r="D966" s="1"/>
      <c r="E966" s="1"/>
      <c r="F966" s="173"/>
      <c r="G966" s="55"/>
      <c r="H966" s="116" t="str">
        <f t="shared" si="220"/>
        <v/>
      </c>
      <c r="I966" s="35" t="b">
        <f t="shared" si="210"/>
        <v>0</v>
      </c>
      <c r="J966" s="80" t="str">
        <f t="shared" si="211"/>
        <v/>
      </c>
      <c r="K966" s="29" t="b">
        <f t="shared" si="221"/>
        <v>0</v>
      </c>
      <c r="L966" s="80" t="str">
        <f t="shared" si="222"/>
        <v/>
      </c>
      <c r="M966" s="81" t="e">
        <f t="shared" si="212"/>
        <v>#VALUE!</v>
      </c>
      <c r="N966" s="81" t="e">
        <f t="shared" si="213"/>
        <v>#VALUE!</v>
      </c>
      <c r="O966" s="81" t="e">
        <f t="shared" si="214"/>
        <v>#VALUE!</v>
      </c>
      <c r="P966" s="82" t="e">
        <f t="shared" si="215"/>
        <v>#VALUE!</v>
      </c>
      <c r="Q966" s="82" t="e">
        <f t="shared" si="223"/>
        <v>#VALUE!</v>
      </c>
      <c r="R966" s="82" t="b">
        <f t="shared" si="224"/>
        <v>0</v>
      </c>
      <c r="S966" s="72" t="str">
        <f t="shared" si="216"/>
        <v/>
      </c>
      <c r="T966" s="81" t="e" cm="1">
        <f t="array" aca="1" ref="T966" ca="1">TEXT(RIGHT(10-RIGHT(SUM(INDEX(1*(MID(MID(C966,1,1)*2,ROW(INDIRECT("1:"&amp;LEN(MID(C966,1,1)*2))),1)),,))+MID(C966,2,1)+
SUM(INDEX(1*(MID(MID(C966,3,1)*2,ROW(INDIRECT("1:"&amp;LEN(MID(C966,3,1)*2))),1)),,))+MID(C966,4,1)+
SUM(INDEX(1*(MID(MID(C966,5,1)*2,ROW(INDIRECT("1:"&amp;LEN(MID(C966,5,1)*2))),1)),,))+MID(C966,6,1)+
SUM(INDEX(1*(MID(MID(C966,8,1)*2,ROW(INDIRECT("1:"&amp;LEN(MID(C966,8,1)*2))),1)),,))+MID(C966,9,1)+
SUM(INDEX(1*(MID(MID(C966,10,1)*2,ROW(INDIRECT("1:"&amp;LEN(MID(C966,10,1)*2))),1)),,)),1),1),"0")</f>
        <v>#VALUE!</v>
      </c>
      <c r="U966" s="81" t="str">
        <f t="shared" si="217"/>
        <v/>
      </c>
      <c r="V966" s="83" t="b">
        <f t="shared" si="218"/>
        <v>0</v>
      </c>
      <c r="W966" s="112" t="e">
        <f>IF(#REF!="",FALSE,IF(OR(X966&gt;Z966,X966&lt;Y966),TRUE,FALSE))</f>
        <v>#REF!</v>
      </c>
      <c r="X966" s="112">
        <f t="shared" si="219"/>
        <v>0</v>
      </c>
      <c r="Y966" s="114" t="e">
        <f>#REF!-3/30</f>
        <v>#REF!</v>
      </c>
      <c r="Z966" s="115" t="e">
        <f>#REF!+1/30</f>
        <v>#REF!</v>
      </c>
    </row>
    <row r="967" spans="1:26" s="30" customFormat="1" x14ac:dyDescent="0.25">
      <c r="A967" s="19">
        <v>952</v>
      </c>
      <c r="B967" s="20"/>
      <c r="C967" s="149"/>
      <c r="D967" s="1"/>
      <c r="E967" s="1"/>
      <c r="F967" s="173"/>
      <c r="G967" s="55"/>
      <c r="H967" s="116" t="str">
        <f t="shared" si="220"/>
        <v/>
      </c>
      <c r="I967" s="35" t="b">
        <f t="shared" si="210"/>
        <v>0</v>
      </c>
      <c r="J967" s="80" t="str">
        <f t="shared" si="211"/>
        <v/>
      </c>
      <c r="K967" s="29" t="b">
        <f t="shared" si="221"/>
        <v>0</v>
      </c>
      <c r="L967" s="80" t="str">
        <f t="shared" si="222"/>
        <v/>
      </c>
      <c r="M967" s="81" t="e">
        <f t="shared" si="212"/>
        <v>#VALUE!</v>
      </c>
      <c r="N967" s="81" t="e">
        <f t="shared" si="213"/>
        <v>#VALUE!</v>
      </c>
      <c r="O967" s="81" t="e">
        <f t="shared" si="214"/>
        <v>#VALUE!</v>
      </c>
      <c r="P967" s="82" t="e">
        <f t="shared" si="215"/>
        <v>#VALUE!</v>
      </c>
      <c r="Q967" s="82" t="e">
        <f t="shared" si="223"/>
        <v>#VALUE!</v>
      </c>
      <c r="R967" s="82" t="b">
        <f t="shared" si="224"/>
        <v>0</v>
      </c>
      <c r="S967" s="72" t="str">
        <f t="shared" si="216"/>
        <v/>
      </c>
      <c r="T967" s="81" t="e" cm="1">
        <f t="array" aca="1" ref="T967" ca="1">TEXT(RIGHT(10-RIGHT(SUM(INDEX(1*(MID(MID(C967,1,1)*2,ROW(INDIRECT("1:"&amp;LEN(MID(C967,1,1)*2))),1)),,))+MID(C967,2,1)+
SUM(INDEX(1*(MID(MID(C967,3,1)*2,ROW(INDIRECT("1:"&amp;LEN(MID(C967,3,1)*2))),1)),,))+MID(C967,4,1)+
SUM(INDEX(1*(MID(MID(C967,5,1)*2,ROW(INDIRECT("1:"&amp;LEN(MID(C967,5,1)*2))),1)),,))+MID(C967,6,1)+
SUM(INDEX(1*(MID(MID(C967,8,1)*2,ROW(INDIRECT("1:"&amp;LEN(MID(C967,8,1)*2))),1)),,))+MID(C967,9,1)+
SUM(INDEX(1*(MID(MID(C967,10,1)*2,ROW(INDIRECT("1:"&amp;LEN(MID(C967,10,1)*2))),1)),,)),1),1),"0")</f>
        <v>#VALUE!</v>
      </c>
      <c r="U967" s="81" t="str">
        <f t="shared" si="217"/>
        <v/>
      </c>
      <c r="V967" s="83" t="b">
        <f t="shared" si="218"/>
        <v>0</v>
      </c>
      <c r="W967" s="112" t="e">
        <f>IF(#REF!="",FALSE,IF(OR(X967&gt;Z967,X967&lt;Y967),TRUE,FALSE))</f>
        <v>#REF!</v>
      </c>
      <c r="X967" s="112">
        <f t="shared" si="219"/>
        <v>0</v>
      </c>
      <c r="Y967" s="114" t="e">
        <f>#REF!-3/30</f>
        <v>#REF!</v>
      </c>
      <c r="Z967" s="115" t="e">
        <f>#REF!+1/30</f>
        <v>#REF!</v>
      </c>
    </row>
    <row r="968" spans="1:26" s="30" customFormat="1" x14ac:dyDescent="0.25">
      <c r="A968" s="19">
        <v>953</v>
      </c>
      <c r="B968" s="20"/>
      <c r="C968" s="149"/>
      <c r="D968" s="1"/>
      <c r="E968" s="1"/>
      <c r="F968" s="173"/>
      <c r="G968" s="55"/>
      <c r="H968" s="116" t="str">
        <f t="shared" si="220"/>
        <v/>
      </c>
      <c r="I968" s="35" t="b">
        <f t="shared" si="210"/>
        <v>0</v>
      </c>
      <c r="J968" s="80" t="str">
        <f t="shared" si="211"/>
        <v/>
      </c>
      <c r="K968" s="29" t="b">
        <f t="shared" si="221"/>
        <v>0</v>
      </c>
      <c r="L968" s="80" t="str">
        <f t="shared" si="222"/>
        <v/>
      </c>
      <c r="M968" s="81" t="e">
        <f t="shared" si="212"/>
        <v>#VALUE!</v>
      </c>
      <c r="N968" s="81" t="e">
        <f t="shared" si="213"/>
        <v>#VALUE!</v>
      </c>
      <c r="O968" s="81" t="e">
        <f t="shared" si="214"/>
        <v>#VALUE!</v>
      </c>
      <c r="P968" s="82" t="e">
        <f t="shared" si="215"/>
        <v>#VALUE!</v>
      </c>
      <c r="Q968" s="82" t="e">
        <f t="shared" si="223"/>
        <v>#VALUE!</v>
      </c>
      <c r="R968" s="82" t="b">
        <f t="shared" si="224"/>
        <v>0</v>
      </c>
      <c r="S968" s="72" t="str">
        <f t="shared" si="216"/>
        <v/>
      </c>
      <c r="T968" s="81" t="e" cm="1">
        <f t="array" aca="1" ref="T968" ca="1">TEXT(RIGHT(10-RIGHT(SUM(INDEX(1*(MID(MID(C968,1,1)*2,ROW(INDIRECT("1:"&amp;LEN(MID(C968,1,1)*2))),1)),,))+MID(C968,2,1)+
SUM(INDEX(1*(MID(MID(C968,3,1)*2,ROW(INDIRECT("1:"&amp;LEN(MID(C968,3,1)*2))),1)),,))+MID(C968,4,1)+
SUM(INDEX(1*(MID(MID(C968,5,1)*2,ROW(INDIRECT("1:"&amp;LEN(MID(C968,5,1)*2))),1)),,))+MID(C968,6,1)+
SUM(INDEX(1*(MID(MID(C968,8,1)*2,ROW(INDIRECT("1:"&amp;LEN(MID(C968,8,1)*2))),1)),,))+MID(C968,9,1)+
SUM(INDEX(1*(MID(MID(C968,10,1)*2,ROW(INDIRECT("1:"&amp;LEN(MID(C968,10,1)*2))),1)),,)),1),1),"0")</f>
        <v>#VALUE!</v>
      </c>
      <c r="U968" s="81" t="str">
        <f t="shared" si="217"/>
        <v/>
      </c>
      <c r="V968" s="83" t="b">
        <f t="shared" si="218"/>
        <v>0</v>
      </c>
      <c r="W968" s="112" t="e">
        <f>IF(#REF!="",FALSE,IF(OR(X968&gt;Z968,X968&lt;Y968),TRUE,FALSE))</f>
        <v>#REF!</v>
      </c>
      <c r="X968" s="112">
        <f t="shared" si="219"/>
        <v>0</v>
      </c>
      <c r="Y968" s="114" t="e">
        <f>#REF!-3/30</f>
        <v>#REF!</v>
      </c>
      <c r="Z968" s="115" t="e">
        <f>#REF!+1/30</f>
        <v>#REF!</v>
      </c>
    </row>
    <row r="969" spans="1:26" s="30" customFormat="1" x14ac:dyDescent="0.25">
      <c r="A969" s="19">
        <v>954</v>
      </c>
      <c r="B969" s="20"/>
      <c r="C969" s="149"/>
      <c r="D969" s="1"/>
      <c r="E969" s="1"/>
      <c r="F969" s="173"/>
      <c r="G969" s="55"/>
      <c r="H969" s="116" t="str">
        <f t="shared" si="220"/>
        <v/>
      </c>
      <c r="I969" s="35" t="b">
        <f t="shared" si="210"/>
        <v>0</v>
      </c>
      <c r="J969" s="80" t="str">
        <f t="shared" si="211"/>
        <v/>
      </c>
      <c r="K969" s="29" t="b">
        <f t="shared" si="221"/>
        <v>0</v>
      </c>
      <c r="L969" s="80" t="str">
        <f t="shared" si="222"/>
        <v/>
      </c>
      <c r="M969" s="81" t="e">
        <f t="shared" si="212"/>
        <v>#VALUE!</v>
      </c>
      <c r="N969" s="81" t="e">
        <f t="shared" si="213"/>
        <v>#VALUE!</v>
      </c>
      <c r="O969" s="81" t="e">
        <f t="shared" si="214"/>
        <v>#VALUE!</v>
      </c>
      <c r="P969" s="82" t="e">
        <f t="shared" si="215"/>
        <v>#VALUE!</v>
      </c>
      <c r="Q969" s="82" t="e">
        <f t="shared" si="223"/>
        <v>#VALUE!</v>
      </c>
      <c r="R969" s="82" t="b">
        <f t="shared" si="224"/>
        <v>0</v>
      </c>
      <c r="S969" s="72" t="str">
        <f t="shared" si="216"/>
        <v/>
      </c>
      <c r="T969" s="81" t="e" cm="1">
        <f t="array" aca="1" ref="T969" ca="1">TEXT(RIGHT(10-RIGHT(SUM(INDEX(1*(MID(MID(C969,1,1)*2,ROW(INDIRECT("1:"&amp;LEN(MID(C969,1,1)*2))),1)),,))+MID(C969,2,1)+
SUM(INDEX(1*(MID(MID(C969,3,1)*2,ROW(INDIRECT("1:"&amp;LEN(MID(C969,3,1)*2))),1)),,))+MID(C969,4,1)+
SUM(INDEX(1*(MID(MID(C969,5,1)*2,ROW(INDIRECT("1:"&amp;LEN(MID(C969,5,1)*2))),1)),,))+MID(C969,6,1)+
SUM(INDEX(1*(MID(MID(C969,8,1)*2,ROW(INDIRECT("1:"&amp;LEN(MID(C969,8,1)*2))),1)),,))+MID(C969,9,1)+
SUM(INDEX(1*(MID(MID(C969,10,1)*2,ROW(INDIRECT("1:"&amp;LEN(MID(C969,10,1)*2))),1)),,)),1),1),"0")</f>
        <v>#VALUE!</v>
      </c>
      <c r="U969" s="81" t="str">
        <f t="shared" si="217"/>
        <v/>
      </c>
      <c r="V969" s="83" t="b">
        <f t="shared" si="218"/>
        <v>0</v>
      </c>
      <c r="W969" s="112" t="e">
        <f>IF(#REF!="",FALSE,IF(OR(X969&gt;Z969,X969&lt;Y969),TRUE,FALSE))</f>
        <v>#REF!</v>
      </c>
      <c r="X969" s="112">
        <f t="shared" si="219"/>
        <v>0</v>
      </c>
      <c r="Y969" s="114" t="e">
        <f>#REF!-3/30</f>
        <v>#REF!</v>
      </c>
      <c r="Z969" s="115" t="e">
        <f>#REF!+1/30</f>
        <v>#REF!</v>
      </c>
    </row>
    <row r="970" spans="1:26" s="30" customFormat="1" x14ac:dyDescent="0.25">
      <c r="A970" s="19">
        <v>955</v>
      </c>
      <c r="B970" s="20"/>
      <c r="C970" s="149"/>
      <c r="D970" s="1"/>
      <c r="E970" s="1"/>
      <c r="F970" s="173"/>
      <c r="G970" s="55"/>
      <c r="H970" s="116" t="str">
        <f t="shared" si="220"/>
        <v/>
      </c>
      <c r="I970" s="35" t="b">
        <f t="shared" si="210"/>
        <v>0</v>
      </c>
      <c r="J970" s="80" t="str">
        <f t="shared" si="211"/>
        <v/>
      </c>
      <c r="K970" s="29" t="b">
        <f t="shared" si="221"/>
        <v>0</v>
      </c>
      <c r="L970" s="80" t="str">
        <f t="shared" si="222"/>
        <v/>
      </c>
      <c r="M970" s="81" t="e">
        <f t="shared" si="212"/>
        <v>#VALUE!</v>
      </c>
      <c r="N970" s="81" t="e">
        <f t="shared" si="213"/>
        <v>#VALUE!</v>
      </c>
      <c r="O970" s="81" t="e">
        <f t="shared" si="214"/>
        <v>#VALUE!</v>
      </c>
      <c r="P970" s="82" t="e">
        <f t="shared" si="215"/>
        <v>#VALUE!</v>
      </c>
      <c r="Q970" s="82" t="e">
        <f t="shared" si="223"/>
        <v>#VALUE!</v>
      </c>
      <c r="R970" s="82" t="b">
        <f t="shared" si="224"/>
        <v>0</v>
      </c>
      <c r="S970" s="72" t="str">
        <f t="shared" si="216"/>
        <v/>
      </c>
      <c r="T970" s="81" t="e" cm="1">
        <f t="array" aca="1" ref="T970" ca="1">TEXT(RIGHT(10-RIGHT(SUM(INDEX(1*(MID(MID(C970,1,1)*2,ROW(INDIRECT("1:"&amp;LEN(MID(C970,1,1)*2))),1)),,))+MID(C970,2,1)+
SUM(INDEX(1*(MID(MID(C970,3,1)*2,ROW(INDIRECT("1:"&amp;LEN(MID(C970,3,1)*2))),1)),,))+MID(C970,4,1)+
SUM(INDEX(1*(MID(MID(C970,5,1)*2,ROW(INDIRECT("1:"&amp;LEN(MID(C970,5,1)*2))),1)),,))+MID(C970,6,1)+
SUM(INDEX(1*(MID(MID(C970,8,1)*2,ROW(INDIRECT("1:"&amp;LEN(MID(C970,8,1)*2))),1)),,))+MID(C970,9,1)+
SUM(INDEX(1*(MID(MID(C970,10,1)*2,ROW(INDIRECT("1:"&amp;LEN(MID(C970,10,1)*2))),1)),,)),1),1),"0")</f>
        <v>#VALUE!</v>
      </c>
      <c r="U970" s="81" t="str">
        <f t="shared" si="217"/>
        <v/>
      </c>
      <c r="V970" s="83" t="b">
        <f t="shared" si="218"/>
        <v>0</v>
      </c>
      <c r="W970" s="112" t="e">
        <f>IF(#REF!="",FALSE,IF(OR(X970&gt;Z970,X970&lt;Y970),TRUE,FALSE))</f>
        <v>#REF!</v>
      </c>
      <c r="X970" s="112">
        <f t="shared" si="219"/>
        <v>0</v>
      </c>
      <c r="Y970" s="114" t="e">
        <f>#REF!-3/30</f>
        <v>#REF!</v>
      </c>
      <c r="Z970" s="115" t="e">
        <f>#REF!+1/30</f>
        <v>#REF!</v>
      </c>
    </row>
    <row r="971" spans="1:26" s="30" customFormat="1" x14ac:dyDescent="0.25">
      <c r="A971" s="19">
        <v>956</v>
      </c>
      <c r="B971" s="20"/>
      <c r="C971" s="149"/>
      <c r="D971" s="1"/>
      <c r="E971" s="1"/>
      <c r="F971" s="173"/>
      <c r="G971" s="55"/>
      <c r="H971" s="116" t="str">
        <f t="shared" si="220"/>
        <v/>
      </c>
      <c r="I971" s="35" t="b">
        <f t="shared" si="210"/>
        <v>0</v>
      </c>
      <c r="J971" s="80" t="str">
        <f t="shared" si="211"/>
        <v/>
      </c>
      <c r="K971" s="29" t="b">
        <f t="shared" si="221"/>
        <v>0</v>
      </c>
      <c r="L971" s="80" t="str">
        <f t="shared" si="222"/>
        <v/>
      </c>
      <c r="M971" s="81" t="e">
        <f t="shared" si="212"/>
        <v>#VALUE!</v>
      </c>
      <c r="N971" s="81" t="e">
        <f t="shared" si="213"/>
        <v>#VALUE!</v>
      </c>
      <c r="O971" s="81" t="e">
        <f t="shared" si="214"/>
        <v>#VALUE!</v>
      </c>
      <c r="P971" s="82" t="e">
        <f t="shared" si="215"/>
        <v>#VALUE!</v>
      </c>
      <c r="Q971" s="82" t="e">
        <f t="shared" si="223"/>
        <v>#VALUE!</v>
      </c>
      <c r="R971" s="82" t="b">
        <f t="shared" si="224"/>
        <v>0</v>
      </c>
      <c r="S971" s="72" t="str">
        <f t="shared" si="216"/>
        <v/>
      </c>
      <c r="T971" s="81" t="e" cm="1">
        <f t="array" aca="1" ref="T971" ca="1">TEXT(RIGHT(10-RIGHT(SUM(INDEX(1*(MID(MID(C971,1,1)*2,ROW(INDIRECT("1:"&amp;LEN(MID(C971,1,1)*2))),1)),,))+MID(C971,2,1)+
SUM(INDEX(1*(MID(MID(C971,3,1)*2,ROW(INDIRECT("1:"&amp;LEN(MID(C971,3,1)*2))),1)),,))+MID(C971,4,1)+
SUM(INDEX(1*(MID(MID(C971,5,1)*2,ROW(INDIRECT("1:"&amp;LEN(MID(C971,5,1)*2))),1)),,))+MID(C971,6,1)+
SUM(INDEX(1*(MID(MID(C971,8,1)*2,ROW(INDIRECT("1:"&amp;LEN(MID(C971,8,1)*2))),1)),,))+MID(C971,9,1)+
SUM(INDEX(1*(MID(MID(C971,10,1)*2,ROW(INDIRECT("1:"&amp;LEN(MID(C971,10,1)*2))),1)),,)),1),1),"0")</f>
        <v>#VALUE!</v>
      </c>
      <c r="U971" s="81" t="str">
        <f t="shared" si="217"/>
        <v/>
      </c>
      <c r="V971" s="83" t="b">
        <f t="shared" si="218"/>
        <v>0</v>
      </c>
      <c r="W971" s="112" t="e">
        <f>IF(#REF!="",FALSE,IF(OR(X971&gt;Z971,X971&lt;Y971),TRUE,FALSE))</f>
        <v>#REF!</v>
      </c>
      <c r="X971" s="112">
        <f t="shared" si="219"/>
        <v>0</v>
      </c>
      <c r="Y971" s="114" t="e">
        <f>#REF!-3/30</f>
        <v>#REF!</v>
      </c>
      <c r="Z971" s="115" t="e">
        <f>#REF!+1/30</f>
        <v>#REF!</v>
      </c>
    </row>
    <row r="972" spans="1:26" s="30" customFormat="1" x14ac:dyDescent="0.25">
      <c r="A972" s="19">
        <v>957</v>
      </c>
      <c r="B972" s="20"/>
      <c r="C972" s="149"/>
      <c r="D972" s="1"/>
      <c r="E972" s="1"/>
      <c r="F972" s="173"/>
      <c r="G972" s="55"/>
      <c r="H972" s="116" t="str">
        <f t="shared" si="220"/>
        <v/>
      </c>
      <c r="I972" s="35" t="b">
        <f t="shared" si="210"/>
        <v>0</v>
      </c>
      <c r="J972" s="80" t="str">
        <f t="shared" si="211"/>
        <v/>
      </c>
      <c r="K972" s="29" t="b">
        <f t="shared" si="221"/>
        <v>0</v>
      </c>
      <c r="L972" s="80" t="str">
        <f t="shared" si="222"/>
        <v/>
      </c>
      <c r="M972" s="81" t="e">
        <f t="shared" si="212"/>
        <v>#VALUE!</v>
      </c>
      <c r="N972" s="81" t="e">
        <f t="shared" si="213"/>
        <v>#VALUE!</v>
      </c>
      <c r="O972" s="81" t="e">
        <f t="shared" si="214"/>
        <v>#VALUE!</v>
      </c>
      <c r="P972" s="82" t="e">
        <f t="shared" si="215"/>
        <v>#VALUE!</v>
      </c>
      <c r="Q972" s="82" t="e">
        <f t="shared" si="223"/>
        <v>#VALUE!</v>
      </c>
      <c r="R972" s="82" t="b">
        <f t="shared" si="224"/>
        <v>0</v>
      </c>
      <c r="S972" s="72" t="str">
        <f t="shared" si="216"/>
        <v/>
      </c>
      <c r="T972" s="81" t="e" cm="1">
        <f t="array" aca="1" ref="T972" ca="1">TEXT(RIGHT(10-RIGHT(SUM(INDEX(1*(MID(MID(C972,1,1)*2,ROW(INDIRECT("1:"&amp;LEN(MID(C972,1,1)*2))),1)),,))+MID(C972,2,1)+
SUM(INDEX(1*(MID(MID(C972,3,1)*2,ROW(INDIRECT("1:"&amp;LEN(MID(C972,3,1)*2))),1)),,))+MID(C972,4,1)+
SUM(INDEX(1*(MID(MID(C972,5,1)*2,ROW(INDIRECT("1:"&amp;LEN(MID(C972,5,1)*2))),1)),,))+MID(C972,6,1)+
SUM(INDEX(1*(MID(MID(C972,8,1)*2,ROW(INDIRECT("1:"&amp;LEN(MID(C972,8,1)*2))),1)),,))+MID(C972,9,1)+
SUM(INDEX(1*(MID(MID(C972,10,1)*2,ROW(INDIRECT("1:"&amp;LEN(MID(C972,10,1)*2))),1)),,)),1),1),"0")</f>
        <v>#VALUE!</v>
      </c>
      <c r="U972" s="81" t="str">
        <f t="shared" si="217"/>
        <v/>
      </c>
      <c r="V972" s="83" t="b">
        <f t="shared" si="218"/>
        <v>0</v>
      </c>
      <c r="W972" s="112" t="e">
        <f>IF(#REF!="",FALSE,IF(OR(X972&gt;Z972,X972&lt;Y972),TRUE,FALSE))</f>
        <v>#REF!</v>
      </c>
      <c r="X972" s="112">
        <f t="shared" si="219"/>
        <v>0</v>
      </c>
      <c r="Y972" s="114" t="e">
        <f>#REF!-3/30</f>
        <v>#REF!</v>
      </c>
      <c r="Z972" s="115" t="e">
        <f>#REF!+1/30</f>
        <v>#REF!</v>
      </c>
    </row>
    <row r="973" spans="1:26" s="30" customFormat="1" x14ac:dyDescent="0.25">
      <c r="A973" s="19">
        <v>958</v>
      </c>
      <c r="B973" s="20"/>
      <c r="C973" s="149"/>
      <c r="D973" s="1"/>
      <c r="E973" s="1"/>
      <c r="F973" s="173"/>
      <c r="G973" s="55"/>
      <c r="H973" s="116" t="str">
        <f t="shared" si="220"/>
        <v/>
      </c>
      <c r="I973" s="35" t="b">
        <f t="shared" si="210"/>
        <v>0</v>
      </c>
      <c r="J973" s="80" t="str">
        <f t="shared" si="211"/>
        <v/>
      </c>
      <c r="K973" s="29" t="b">
        <f t="shared" si="221"/>
        <v>0</v>
      </c>
      <c r="L973" s="80" t="str">
        <f t="shared" si="222"/>
        <v/>
      </c>
      <c r="M973" s="81" t="e">
        <f t="shared" si="212"/>
        <v>#VALUE!</v>
      </c>
      <c r="N973" s="81" t="e">
        <f t="shared" si="213"/>
        <v>#VALUE!</v>
      </c>
      <c r="O973" s="81" t="e">
        <f t="shared" si="214"/>
        <v>#VALUE!</v>
      </c>
      <c r="P973" s="82" t="e">
        <f t="shared" si="215"/>
        <v>#VALUE!</v>
      </c>
      <c r="Q973" s="82" t="e">
        <f t="shared" si="223"/>
        <v>#VALUE!</v>
      </c>
      <c r="R973" s="82" t="b">
        <f t="shared" si="224"/>
        <v>0</v>
      </c>
      <c r="S973" s="72" t="str">
        <f t="shared" si="216"/>
        <v/>
      </c>
      <c r="T973" s="81" t="e" cm="1">
        <f t="array" aca="1" ref="T973" ca="1">TEXT(RIGHT(10-RIGHT(SUM(INDEX(1*(MID(MID(C973,1,1)*2,ROW(INDIRECT("1:"&amp;LEN(MID(C973,1,1)*2))),1)),,))+MID(C973,2,1)+
SUM(INDEX(1*(MID(MID(C973,3,1)*2,ROW(INDIRECT("1:"&amp;LEN(MID(C973,3,1)*2))),1)),,))+MID(C973,4,1)+
SUM(INDEX(1*(MID(MID(C973,5,1)*2,ROW(INDIRECT("1:"&amp;LEN(MID(C973,5,1)*2))),1)),,))+MID(C973,6,1)+
SUM(INDEX(1*(MID(MID(C973,8,1)*2,ROW(INDIRECT("1:"&amp;LEN(MID(C973,8,1)*2))),1)),,))+MID(C973,9,1)+
SUM(INDEX(1*(MID(MID(C973,10,1)*2,ROW(INDIRECT("1:"&amp;LEN(MID(C973,10,1)*2))),1)),,)),1),1),"0")</f>
        <v>#VALUE!</v>
      </c>
      <c r="U973" s="81" t="str">
        <f t="shared" si="217"/>
        <v/>
      </c>
      <c r="V973" s="83" t="b">
        <f t="shared" si="218"/>
        <v>0</v>
      </c>
      <c r="W973" s="112" t="e">
        <f>IF(#REF!="",FALSE,IF(OR(X973&gt;Z973,X973&lt;Y973),TRUE,FALSE))</f>
        <v>#REF!</v>
      </c>
      <c r="X973" s="112">
        <f t="shared" si="219"/>
        <v>0</v>
      </c>
      <c r="Y973" s="114" t="e">
        <f>#REF!-3/30</f>
        <v>#REF!</v>
      </c>
      <c r="Z973" s="115" t="e">
        <f>#REF!+1/30</f>
        <v>#REF!</v>
      </c>
    </row>
    <row r="974" spans="1:26" s="30" customFormat="1" x14ac:dyDescent="0.25">
      <c r="A974" s="19">
        <v>959</v>
      </c>
      <c r="B974" s="20"/>
      <c r="C974" s="149"/>
      <c r="D974" s="1"/>
      <c r="E974" s="1"/>
      <c r="F974" s="173"/>
      <c r="G974" s="55"/>
      <c r="H974" s="116" t="str">
        <f t="shared" si="220"/>
        <v/>
      </c>
      <c r="I974" s="35" t="b">
        <f t="shared" si="210"/>
        <v>0</v>
      </c>
      <c r="J974" s="80" t="str">
        <f t="shared" si="211"/>
        <v/>
      </c>
      <c r="K974" s="29" t="b">
        <f t="shared" si="221"/>
        <v>0</v>
      </c>
      <c r="L974" s="80" t="str">
        <f t="shared" si="222"/>
        <v/>
      </c>
      <c r="M974" s="81" t="e">
        <f t="shared" si="212"/>
        <v>#VALUE!</v>
      </c>
      <c r="N974" s="81" t="e">
        <f t="shared" si="213"/>
        <v>#VALUE!</v>
      </c>
      <c r="O974" s="81" t="e">
        <f t="shared" si="214"/>
        <v>#VALUE!</v>
      </c>
      <c r="P974" s="82" t="e">
        <f t="shared" si="215"/>
        <v>#VALUE!</v>
      </c>
      <c r="Q974" s="82" t="e">
        <f t="shared" si="223"/>
        <v>#VALUE!</v>
      </c>
      <c r="R974" s="82" t="b">
        <f t="shared" si="224"/>
        <v>0</v>
      </c>
      <c r="S974" s="72" t="str">
        <f t="shared" si="216"/>
        <v/>
      </c>
      <c r="T974" s="81" t="e" cm="1">
        <f t="array" aca="1" ref="T974" ca="1">TEXT(RIGHT(10-RIGHT(SUM(INDEX(1*(MID(MID(C974,1,1)*2,ROW(INDIRECT("1:"&amp;LEN(MID(C974,1,1)*2))),1)),,))+MID(C974,2,1)+
SUM(INDEX(1*(MID(MID(C974,3,1)*2,ROW(INDIRECT("1:"&amp;LEN(MID(C974,3,1)*2))),1)),,))+MID(C974,4,1)+
SUM(INDEX(1*(MID(MID(C974,5,1)*2,ROW(INDIRECT("1:"&amp;LEN(MID(C974,5,1)*2))),1)),,))+MID(C974,6,1)+
SUM(INDEX(1*(MID(MID(C974,8,1)*2,ROW(INDIRECT("1:"&amp;LEN(MID(C974,8,1)*2))),1)),,))+MID(C974,9,1)+
SUM(INDEX(1*(MID(MID(C974,10,1)*2,ROW(INDIRECT("1:"&amp;LEN(MID(C974,10,1)*2))),1)),,)),1),1),"0")</f>
        <v>#VALUE!</v>
      </c>
      <c r="U974" s="81" t="str">
        <f t="shared" si="217"/>
        <v/>
      </c>
      <c r="V974" s="83" t="b">
        <f t="shared" si="218"/>
        <v>0</v>
      </c>
      <c r="W974" s="112" t="e">
        <f>IF(#REF!="",FALSE,IF(OR(X974&gt;Z974,X974&lt;Y974),TRUE,FALSE))</f>
        <v>#REF!</v>
      </c>
      <c r="X974" s="112">
        <f t="shared" si="219"/>
        <v>0</v>
      </c>
      <c r="Y974" s="114" t="e">
        <f>#REF!-3/30</f>
        <v>#REF!</v>
      </c>
      <c r="Z974" s="115" t="e">
        <f>#REF!+1/30</f>
        <v>#REF!</v>
      </c>
    </row>
    <row r="975" spans="1:26" s="30" customFormat="1" x14ac:dyDescent="0.25">
      <c r="A975" s="19">
        <v>960</v>
      </c>
      <c r="B975" s="20"/>
      <c r="C975" s="149"/>
      <c r="D975" s="1"/>
      <c r="E975" s="1"/>
      <c r="F975" s="173"/>
      <c r="G975" s="55"/>
      <c r="H975" s="116" t="str">
        <f t="shared" si="220"/>
        <v/>
      </c>
      <c r="I975" s="35" t="b">
        <f t="shared" si="210"/>
        <v>0</v>
      </c>
      <c r="J975" s="80" t="str">
        <f t="shared" si="211"/>
        <v/>
      </c>
      <c r="K975" s="29" t="b">
        <f t="shared" si="221"/>
        <v>0</v>
      </c>
      <c r="L975" s="80" t="str">
        <f t="shared" si="222"/>
        <v/>
      </c>
      <c r="M975" s="81" t="e">
        <f t="shared" si="212"/>
        <v>#VALUE!</v>
      </c>
      <c r="N975" s="81" t="e">
        <f t="shared" si="213"/>
        <v>#VALUE!</v>
      </c>
      <c r="O975" s="81" t="e">
        <f t="shared" si="214"/>
        <v>#VALUE!</v>
      </c>
      <c r="P975" s="82" t="e">
        <f t="shared" si="215"/>
        <v>#VALUE!</v>
      </c>
      <c r="Q975" s="82" t="e">
        <f t="shared" si="223"/>
        <v>#VALUE!</v>
      </c>
      <c r="R975" s="82" t="b">
        <f t="shared" si="224"/>
        <v>0</v>
      </c>
      <c r="S975" s="72" t="str">
        <f t="shared" si="216"/>
        <v/>
      </c>
      <c r="T975" s="81" t="e" cm="1">
        <f t="array" aca="1" ref="T975" ca="1">TEXT(RIGHT(10-RIGHT(SUM(INDEX(1*(MID(MID(C975,1,1)*2,ROW(INDIRECT("1:"&amp;LEN(MID(C975,1,1)*2))),1)),,))+MID(C975,2,1)+
SUM(INDEX(1*(MID(MID(C975,3,1)*2,ROW(INDIRECT("1:"&amp;LEN(MID(C975,3,1)*2))),1)),,))+MID(C975,4,1)+
SUM(INDEX(1*(MID(MID(C975,5,1)*2,ROW(INDIRECT("1:"&amp;LEN(MID(C975,5,1)*2))),1)),,))+MID(C975,6,1)+
SUM(INDEX(1*(MID(MID(C975,8,1)*2,ROW(INDIRECT("1:"&amp;LEN(MID(C975,8,1)*2))),1)),,))+MID(C975,9,1)+
SUM(INDEX(1*(MID(MID(C975,10,1)*2,ROW(INDIRECT("1:"&amp;LEN(MID(C975,10,1)*2))),1)),,)),1),1),"0")</f>
        <v>#VALUE!</v>
      </c>
      <c r="U975" s="81" t="str">
        <f t="shared" si="217"/>
        <v/>
      </c>
      <c r="V975" s="83" t="b">
        <f t="shared" si="218"/>
        <v>0</v>
      </c>
      <c r="W975" s="112" t="e">
        <f>IF(#REF!="",FALSE,IF(OR(X975&gt;Z975,X975&lt;Y975),TRUE,FALSE))</f>
        <v>#REF!</v>
      </c>
      <c r="X975" s="112">
        <f t="shared" si="219"/>
        <v>0</v>
      </c>
      <c r="Y975" s="114" t="e">
        <f>#REF!-3/30</f>
        <v>#REF!</v>
      </c>
      <c r="Z975" s="115" t="e">
        <f>#REF!+1/30</f>
        <v>#REF!</v>
      </c>
    </row>
    <row r="976" spans="1:26" s="30" customFormat="1" x14ac:dyDescent="0.25">
      <c r="A976" s="19">
        <v>961</v>
      </c>
      <c r="B976" s="20"/>
      <c r="C976" s="149"/>
      <c r="D976" s="1"/>
      <c r="E976" s="1"/>
      <c r="F976" s="173"/>
      <c r="G976" s="55"/>
      <c r="H976" s="116" t="str">
        <f t="shared" si="220"/>
        <v/>
      </c>
      <c r="I976" s="35" t="b">
        <f t="shared" ref="I976:I1015" si="225">V976</f>
        <v>0</v>
      </c>
      <c r="J976" s="80" t="str">
        <f t="shared" ref="J976:J1015" si="226">IF(I976,J$13,"")</f>
        <v/>
      </c>
      <c r="K976" s="29" t="b">
        <f t="shared" si="221"/>
        <v>0</v>
      </c>
      <c r="L976" s="80" t="str">
        <f t="shared" si="222"/>
        <v/>
      </c>
      <c r="M976" s="81" t="e">
        <f t="shared" ref="M976:M1015" si="227">VALUE(LEFT(C976,2))</f>
        <v>#VALUE!</v>
      </c>
      <c r="N976" s="81" t="e">
        <f t="shared" ref="N976:N1015" si="228">VALUE(MID(C976,3,2))</f>
        <v>#VALUE!</v>
      </c>
      <c r="O976" s="81" t="e">
        <f t="shared" ref="O976:O1015" si="229">TEXT(IF(VALUE(MID(C976,5,2))&gt;31,MID(C976,5,2)-60,VALUE(MID(C976,5,2))),"00")</f>
        <v>#VALUE!</v>
      </c>
      <c r="P976" s="82" t="e">
        <f t="shared" ref="P976:P1015" si="230">DATEVALUE(IF(VALUE(LEFT(C976,2))&lt;20,20,19)&amp;TEXT(M976,"00")&amp;"/"&amp;N976&amp;"/"&amp;O976)</f>
        <v>#VALUE!</v>
      </c>
      <c r="Q976" s="82" t="e">
        <f t="shared" si="223"/>
        <v>#VALUE!</v>
      </c>
      <c r="R976" s="82" t="b">
        <f t="shared" si="224"/>
        <v>0</v>
      </c>
      <c r="S976" s="72" t="str">
        <f t="shared" ref="S976:S1015" si="231">RIGHT(C976,1)</f>
        <v/>
      </c>
      <c r="T976" s="81" t="e" cm="1">
        <f t="array" aca="1" ref="T976" ca="1">TEXT(RIGHT(10-RIGHT(SUM(INDEX(1*(MID(MID(C976,1,1)*2,ROW(INDIRECT("1:"&amp;LEN(MID(C976,1,1)*2))),1)),,))+MID(C976,2,1)+
SUM(INDEX(1*(MID(MID(C976,3,1)*2,ROW(INDIRECT("1:"&amp;LEN(MID(C976,3,1)*2))),1)),,))+MID(C976,4,1)+
SUM(INDEX(1*(MID(MID(C976,5,1)*2,ROW(INDIRECT("1:"&amp;LEN(MID(C976,5,1)*2))),1)),,))+MID(C976,6,1)+
SUM(INDEX(1*(MID(MID(C976,8,1)*2,ROW(INDIRECT("1:"&amp;LEN(MID(C976,8,1)*2))),1)),,))+MID(C976,9,1)+
SUM(INDEX(1*(MID(MID(C976,10,1)*2,ROW(INDIRECT("1:"&amp;LEN(MID(C976,10,1)*2))),1)),,)),1),1),"0")</f>
        <v>#VALUE!</v>
      </c>
      <c r="U976" s="81" t="str">
        <f t="shared" ref="U976:U1015" si="232">IF(C976="","",T976=S976)</f>
        <v/>
      </c>
      <c r="V976" s="83" t="b">
        <f t="shared" ref="V976:V1015" si="233">IFERROR(NOT(IF(C976&lt;&gt;"",AND(R976,U976),TRUE)),TRUE)</f>
        <v>0</v>
      </c>
      <c r="W976" s="112" t="e">
        <f>IF(#REF!="",FALSE,IF(OR(X976&gt;Z976,X976&lt;Y976),TRUE,FALSE))</f>
        <v>#REF!</v>
      </c>
      <c r="X976" s="112">
        <f t="shared" ref="X976:X1015" si="234">(E976-D976)/30</f>
        <v>0</v>
      </c>
      <c r="Y976" s="114" t="e">
        <f>#REF!-3/30</f>
        <v>#REF!</v>
      </c>
      <c r="Z976" s="115" t="e">
        <f>#REF!+1/30</f>
        <v>#REF!</v>
      </c>
    </row>
    <row r="977" spans="1:26" s="30" customFormat="1" x14ac:dyDescent="0.25">
      <c r="A977" s="19">
        <v>962</v>
      </c>
      <c r="B977" s="20"/>
      <c r="C977" s="149"/>
      <c r="D977" s="1"/>
      <c r="E977" s="1"/>
      <c r="F977" s="173"/>
      <c r="G977" s="55"/>
      <c r="H977" s="116" t="str">
        <f t="shared" ref="H977:H1015" si="235">IF(J977="","",J977&amp;". ")&amp;IF(L977="","",L977&amp;". ")</f>
        <v/>
      </c>
      <c r="I977" s="35" t="b">
        <f t="shared" si="225"/>
        <v>0</v>
      </c>
      <c r="J977" s="80" t="str">
        <f t="shared" si="226"/>
        <v/>
      </c>
      <c r="K977" s="29" t="b">
        <f t="shared" ref="K977:K1015" si="236">IF(COUNTA(D977:E977)&gt;1,E977&lt;D977,FALSE)</f>
        <v>0</v>
      </c>
      <c r="L977" s="80" t="str">
        <f t="shared" ref="L977:L1015" si="237">IF(K977,L$13,"")</f>
        <v/>
      </c>
      <c r="M977" s="81" t="e">
        <f t="shared" si="227"/>
        <v>#VALUE!</v>
      </c>
      <c r="N977" s="81" t="e">
        <f t="shared" si="228"/>
        <v>#VALUE!</v>
      </c>
      <c r="O977" s="81" t="e">
        <f t="shared" si="229"/>
        <v>#VALUE!</v>
      </c>
      <c r="P977" s="82" t="e">
        <f t="shared" si="230"/>
        <v>#VALUE!</v>
      </c>
      <c r="Q977" s="82" t="e">
        <f t="shared" ref="Q977:Q1015" si="238">DATE(M977,N977,O977)</f>
        <v>#VALUE!</v>
      </c>
      <c r="R977" s="82" t="b">
        <f t="shared" si="224"/>
        <v>0</v>
      </c>
      <c r="S977" s="72" t="str">
        <f t="shared" si="231"/>
        <v/>
      </c>
      <c r="T977" s="81" t="e" cm="1">
        <f t="array" aca="1" ref="T977" ca="1">TEXT(RIGHT(10-RIGHT(SUM(INDEX(1*(MID(MID(C977,1,1)*2,ROW(INDIRECT("1:"&amp;LEN(MID(C977,1,1)*2))),1)),,))+MID(C977,2,1)+
SUM(INDEX(1*(MID(MID(C977,3,1)*2,ROW(INDIRECT("1:"&amp;LEN(MID(C977,3,1)*2))),1)),,))+MID(C977,4,1)+
SUM(INDEX(1*(MID(MID(C977,5,1)*2,ROW(INDIRECT("1:"&amp;LEN(MID(C977,5,1)*2))),1)),,))+MID(C977,6,1)+
SUM(INDEX(1*(MID(MID(C977,8,1)*2,ROW(INDIRECT("1:"&amp;LEN(MID(C977,8,1)*2))),1)),,))+MID(C977,9,1)+
SUM(INDEX(1*(MID(MID(C977,10,1)*2,ROW(INDIRECT("1:"&amp;LEN(MID(C977,10,1)*2))),1)),,)),1),1),"0")</f>
        <v>#VALUE!</v>
      </c>
      <c r="U977" s="81" t="str">
        <f t="shared" si="232"/>
        <v/>
      </c>
      <c r="V977" s="83" t="b">
        <f t="shared" si="233"/>
        <v>0</v>
      </c>
      <c r="W977" s="112" t="e">
        <f>IF(#REF!="",FALSE,IF(OR(X977&gt;Z977,X977&lt;Y977),TRUE,FALSE))</f>
        <v>#REF!</v>
      </c>
      <c r="X977" s="112">
        <f t="shared" si="234"/>
        <v>0</v>
      </c>
      <c r="Y977" s="114" t="e">
        <f>#REF!-3/30</f>
        <v>#REF!</v>
      </c>
      <c r="Z977" s="115" t="e">
        <f>#REF!+1/30</f>
        <v>#REF!</v>
      </c>
    </row>
    <row r="978" spans="1:26" s="30" customFormat="1" x14ac:dyDescent="0.25">
      <c r="A978" s="19">
        <v>963</v>
      </c>
      <c r="B978" s="20"/>
      <c r="C978" s="149"/>
      <c r="D978" s="1"/>
      <c r="E978" s="1"/>
      <c r="F978" s="173"/>
      <c r="G978" s="55"/>
      <c r="H978" s="116" t="str">
        <f t="shared" si="235"/>
        <v/>
      </c>
      <c r="I978" s="35" t="b">
        <f t="shared" si="225"/>
        <v>0</v>
      </c>
      <c r="J978" s="80" t="str">
        <f t="shared" si="226"/>
        <v/>
      </c>
      <c r="K978" s="29" t="b">
        <f t="shared" si="236"/>
        <v>0</v>
      </c>
      <c r="L978" s="80" t="str">
        <f t="shared" si="237"/>
        <v/>
      </c>
      <c r="M978" s="81" t="e">
        <f t="shared" si="227"/>
        <v>#VALUE!</v>
      </c>
      <c r="N978" s="81" t="e">
        <f t="shared" si="228"/>
        <v>#VALUE!</v>
      </c>
      <c r="O978" s="81" t="e">
        <f t="shared" si="229"/>
        <v>#VALUE!</v>
      </c>
      <c r="P978" s="82" t="e">
        <f t="shared" si="230"/>
        <v>#VALUE!</v>
      </c>
      <c r="Q978" s="82" t="e">
        <f t="shared" si="238"/>
        <v>#VALUE!</v>
      </c>
      <c r="R978" s="82" t="b">
        <f t="shared" ref="R978:R1015" si="239">NOT(ISERR(AND(N978&lt;13,VALUE(O978)&lt;31,P978=Q978)))</f>
        <v>0</v>
      </c>
      <c r="S978" s="72" t="str">
        <f t="shared" si="231"/>
        <v/>
      </c>
      <c r="T978" s="81" t="e" cm="1">
        <f t="array" aca="1" ref="T978" ca="1">TEXT(RIGHT(10-RIGHT(SUM(INDEX(1*(MID(MID(C978,1,1)*2,ROW(INDIRECT("1:"&amp;LEN(MID(C978,1,1)*2))),1)),,))+MID(C978,2,1)+
SUM(INDEX(1*(MID(MID(C978,3,1)*2,ROW(INDIRECT("1:"&amp;LEN(MID(C978,3,1)*2))),1)),,))+MID(C978,4,1)+
SUM(INDEX(1*(MID(MID(C978,5,1)*2,ROW(INDIRECT("1:"&amp;LEN(MID(C978,5,1)*2))),1)),,))+MID(C978,6,1)+
SUM(INDEX(1*(MID(MID(C978,8,1)*2,ROW(INDIRECT("1:"&amp;LEN(MID(C978,8,1)*2))),1)),,))+MID(C978,9,1)+
SUM(INDEX(1*(MID(MID(C978,10,1)*2,ROW(INDIRECT("1:"&amp;LEN(MID(C978,10,1)*2))),1)),,)),1),1),"0")</f>
        <v>#VALUE!</v>
      </c>
      <c r="U978" s="81" t="str">
        <f t="shared" si="232"/>
        <v/>
      </c>
      <c r="V978" s="83" t="b">
        <f t="shared" si="233"/>
        <v>0</v>
      </c>
      <c r="W978" s="112" t="e">
        <f>IF(#REF!="",FALSE,IF(OR(X978&gt;Z978,X978&lt;Y978),TRUE,FALSE))</f>
        <v>#REF!</v>
      </c>
      <c r="X978" s="112">
        <f t="shared" si="234"/>
        <v>0</v>
      </c>
      <c r="Y978" s="114" t="e">
        <f>#REF!-3/30</f>
        <v>#REF!</v>
      </c>
      <c r="Z978" s="115" t="e">
        <f>#REF!+1/30</f>
        <v>#REF!</v>
      </c>
    </row>
    <row r="979" spans="1:26" s="30" customFormat="1" x14ac:dyDescent="0.25">
      <c r="A979" s="19">
        <v>964</v>
      </c>
      <c r="B979" s="20"/>
      <c r="C979" s="149"/>
      <c r="D979" s="1"/>
      <c r="E979" s="1"/>
      <c r="F979" s="173"/>
      <c r="G979" s="55"/>
      <c r="H979" s="116" t="str">
        <f t="shared" si="235"/>
        <v/>
      </c>
      <c r="I979" s="35" t="b">
        <f t="shared" si="225"/>
        <v>0</v>
      </c>
      <c r="J979" s="80" t="str">
        <f t="shared" si="226"/>
        <v/>
      </c>
      <c r="K979" s="29" t="b">
        <f t="shared" si="236"/>
        <v>0</v>
      </c>
      <c r="L979" s="80" t="str">
        <f t="shared" si="237"/>
        <v/>
      </c>
      <c r="M979" s="81" t="e">
        <f t="shared" si="227"/>
        <v>#VALUE!</v>
      </c>
      <c r="N979" s="81" t="e">
        <f t="shared" si="228"/>
        <v>#VALUE!</v>
      </c>
      <c r="O979" s="81" t="e">
        <f t="shared" si="229"/>
        <v>#VALUE!</v>
      </c>
      <c r="P979" s="82" t="e">
        <f t="shared" si="230"/>
        <v>#VALUE!</v>
      </c>
      <c r="Q979" s="82" t="e">
        <f t="shared" si="238"/>
        <v>#VALUE!</v>
      </c>
      <c r="R979" s="82" t="b">
        <f t="shared" si="239"/>
        <v>0</v>
      </c>
      <c r="S979" s="72" t="str">
        <f t="shared" si="231"/>
        <v/>
      </c>
      <c r="T979" s="81" t="e" cm="1">
        <f t="array" aca="1" ref="T979" ca="1">TEXT(RIGHT(10-RIGHT(SUM(INDEX(1*(MID(MID(C979,1,1)*2,ROW(INDIRECT("1:"&amp;LEN(MID(C979,1,1)*2))),1)),,))+MID(C979,2,1)+
SUM(INDEX(1*(MID(MID(C979,3,1)*2,ROW(INDIRECT("1:"&amp;LEN(MID(C979,3,1)*2))),1)),,))+MID(C979,4,1)+
SUM(INDEX(1*(MID(MID(C979,5,1)*2,ROW(INDIRECT("1:"&amp;LEN(MID(C979,5,1)*2))),1)),,))+MID(C979,6,1)+
SUM(INDEX(1*(MID(MID(C979,8,1)*2,ROW(INDIRECT("1:"&amp;LEN(MID(C979,8,1)*2))),1)),,))+MID(C979,9,1)+
SUM(INDEX(1*(MID(MID(C979,10,1)*2,ROW(INDIRECT("1:"&amp;LEN(MID(C979,10,1)*2))),1)),,)),1),1),"0")</f>
        <v>#VALUE!</v>
      </c>
      <c r="U979" s="81" t="str">
        <f t="shared" si="232"/>
        <v/>
      </c>
      <c r="V979" s="83" t="b">
        <f t="shared" si="233"/>
        <v>0</v>
      </c>
      <c r="W979" s="112" t="e">
        <f>IF(#REF!="",FALSE,IF(OR(X979&gt;Z979,X979&lt;Y979),TRUE,FALSE))</f>
        <v>#REF!</v>
      </c>
      <c r="X979" s="112">
        <f t="shared" si="234"/>
        <v>0</v>
      </c>
      <c r="Y979" s="114" t="e">
        <f>#REF!-3/30</f>
        <v>#REF!</v>
      </c>
      <c r="Z979" s="115" t="e">
        <f>#REF!+1/30</f>
        <v>#REF!</v>
      </c>
    </row>
    <row r="980" spans="1:26" s="30" customFormat="1" x14ac:dyDescent="0.25">
      <c r="A980" s="19">
        <v>965</v>
      </c>
      <c r="B980" s="20"/>
      <c r="C980" s="149"/>
      <c r="D980" s="1"/>
      <c r="E980" s="1"/>
      <c r="F980" s="173"/>
      <c r="G980" s="55"/>
      <c r="H980" s="116" t="str">
        <f t="shared" si="235"/>
        <v/>
      </c>
      <c r="I980" s="35" t="b">
        <f t="shared" si="225"/>
        <v>0</v>
      </c>
      <c r="J980" s="80" t="str">
        <f t="shared" si="226"/>
        <v/>
      </c>
      <c r="K980" s="29" t="b">
        <f t="shared" si="236"/>
        <v>0</v>
      </c>
      <c r="L980" s="80" t="str">
        <f t="shared" si="237"/>
        <v/>
      </c>
      <c r="M980" s="81" t="e">
        <f t="shared" si="227"/>
        <v>#VALUE!</v>
      </c>
      <c r="N980" s="81" t="e">
        <f t="shared" si="228"/>
        <v>#VALUE!</v>
      </c>
      <c r="O980" s="81" t="e">
        <f t="shared" si="229"/>
        <v>#VALUE!</v>
      </c>
      <c r="P980" s="82" t="e">
        <f t="shared" si="230"/>
        <v>#VALUE!</v>
      </c>
      <c r="Q980" s="82" t="e">
        <f t="shared" si="238"/>
        <v>#VALUE!</v>
      </c>
      <c r="R980" s="82" t="b">
        <f t="shared" si="239"/>
        <v>0</v>
      </c>
      <c r="S980" s="72" t="str">
        <f t="shared" si="231"/>
        <v/>
      </c>
      <c r="T980" s="81" t="e" cm="1">
        <f t="array" aca="1" ref="T980" ca="1">TEXT(RIGHT(10-RIGHT(SUM(INDEX(1*(MID(MID(C980,1,1)*2,ROW(INDIRECT("1:"&amp;LEN(MID(C980,1,1)*2))),1)),,))+MID(C980,2,1)+
SUM(INDEX(1*(MID(MID(C980,3,1)*2,ROW(INDIRECT("1:"&amp;LEN(MID(C980,3,1)*2))),1)),,))+MID(C980,4,1)+
SUM(INDEX(1*(MID(MID(C980,5,1)*2,ROW(INDIRECT("1:"&amp;LEN(MID(C980,5,1)*2))),1)),,))+MID(C980,6,1)+
SUM(INDEX(1*(MID(MID(C980,8,1)*2,ROW(INDIRECT("1:"&amp;LEN(MID(C980,8,1)*2))),1)),,))+MID(C980,9,1)+
SUM(INDEX(1*(MID(MID(C980,10,1)*2,ROW(INDIRECT("1:"&amp;LEN(MID(C980,10,1)*2))),1)),,)),1),1),"0")</f>
        <v>#VALUE!</v>
      </c>
      <c r="U980" s="81" t="str">
        <f t="shared" si="232"/>
        <v/>
      </c>
      <c r="V980" s="83" t="b">
        <f t="shared" si="233"/>
        <v>0</v>
      </c>
      <c r="W980" s="112" t="e">
        <f>IF(#REF!="",FALSE,IF(OR(X980&gt;Z980,X980&lt;Y980),TRUE,FALSE))</f>
        <v>#REF!</v>
      </c>
      <c r="X980" s="112">
        <f t="shared" si="234"/>
        <v>0</v>
      </c>
      <c r="Y980" s="114" t="e">
        <f>#REF!-3/30</f>
        <v>#REF!</v>
      </c>
      <c r="Z980" s="115" t="e">
        <f>#REF!+1/30</f>
        <v>#REF!</v>
      </c>
    </row>
    <row r="981" spans="1:26" s="30" customFormat="1" x14ac:dyDescent="0.25">
      <c r="A981" s="19">
        <v>966</v>
      </c>
      <c r="B981" s="20"/>
      <c r="C981" s="149"/>
      <c r="D981" s="1"/>
      <c r="E981" s="1"/>
      <c r="F981" s="173"/>
      <c r="G981" s="55"/>
      <c r="H981" s="116" t="str">
        <f t="shared" si="235"/>
        <v/>
      </c>
      <c r="I981" s="35" t="b">
        <f t="shared" si="225"/>
        <v>0</v>
      </c>
      <c r="J981" s="80" t="str">
        <f t="shared" si="226"/>
        <v/>
      </c>
      <c r="K981" s="29" t="b">
        <f t="shared" si="236"/>
        <v>0</v>
      </c>
      <c r="L981" s="80" t="str">
        <f t="shared" si="237"/>
        <v/>
      </c>
      <c r="M981" s="81" t="e">
        <f t="shared" si="227"/>
        <v>#VALUE!</v>
      </c>
      <c r="N981" s="81" t="e">
        <f t="shared" si="228"/>
        <v>#VALUE!</v>
      </c>
      <c r="O981" s="81" t="e">
        <f t="shared" si="229"/>
        <v>#VALUE!</v>
      </c>
      <c r="P981" s="82" t="e">
        <f t="shared" si="230"/>
        <v>#VALUE!</v>
      </c>
      <c r="Q981" s="82" t="e">
        <f t="shared" si="238"/>
        <v>#VALUE!</v>
      </c>
      <c r="R981" s="82" t="b">
        <f t="shared" si="239"/>
        <v>0</v>
      </c>
      <c r="S981" s="72" t="str">
        <f t="shared" si="231"/>
        <v/>
      </c>
      <c r="T981" s="81" t="e" cm="1">
        <f t="array" aca="1" ref="T981" ca="1">TEXT(RIGHT(10-RIGHT(SUM(INDEX(1*(MID(MID(C981,1,1)*2,ROW(INDIRECT("1:"&amp;LEN(MID(C981,1,1)*2))),1)),,))+MID(C981,2,1)+
SUM(INDEX(1*(MID(MID(C981,3,1)*2,ROW(INDIRECT("1:"&amp;LEN(MID(C981,3,1)*2))),1)),,))+MID(C981,4,1)+
SUM(INDEX(1*(MID(MID(C981,5,1)*2,ROW(INDIRECT("1:"&amp;LEN(MID(C981,5,1)*2))),1)),,))+MID(C981,6,1)+
SUM(INDEX(1*(MID(MID(C981,8,1)*2,ROW(INDIRECT("1:"&amp;LEN(MID(C981,8,1)*2))),1)),,))+MID(C981,9,1)+
SUM(INDEX(1*(MID(MID(C981,10,1)*2,ROW(INDIRECT("1:"&amp;LEN(MID(C981,10,1)*2))),1)),,)),1),1),"0")</f>
        <v>#VALUE!</v>
      </c>
      <c r="U981" s="81" t="str">
        <f t="shared" si="232"/>
        <v/>
      </c>
      <c r="V981" s="83" t="b">
        <f t="shared" si="233"/>
        <v>0</v>
      </c>
      <c r="W981" s="112" t="e">
        <f>IF(#REF!="",FALSE,IF(OR(X981&gt;Z981,X981&lt;Y981),TRUE,FALSE))</f>
        <v>#REF!</v>
      </c>
      <c r="X981" s="112">
        <f t="shared" si="234"/>
        <v>0</v>
      </c>
      <c r="Y981" s="114" t="e">
        <f>#REF!-3/30</f>
        <v>#REF!</v>
      </c>
      <c r="Z981" s="115" t="e">
        <f>#REF!+1/30</f>
        <v>#REF!</v>
      </c>
    </row>
    <row r="982" spans="1:26" s="30" customFormat="1" x14ac:dyDescent="0.25">
      <c r="A982" s="19">
        <v>967</v>
      </c>
      <c r="B982" s="20"/>
      <c r="C982" s="149"/>
      <c r="D982" s="1"/>
      <c r="E982" s="1"/>
      <c r="F982" s="173"/>
      <c r="G982" s="55"/>
      <c r="H982" s="116" t="str">
        <f t="shared" si="235"/>
        <v/>
      </c>
      <c r="I982" s="35" t="b">
        <f t="shared" si="225"/>
        <v>0</v>
      </c>
      <c r="J982" s="80" t="str">
        <f t="shared" si="226"/>
        <v/>
      </c>
      <c r="K982" s="29" t="b">
        <f t="shared" si="236"/>
        <v>0</v>
      </c>
      <c r="L982" s="80" t="str">
        <f t="shared" si="237"/>
        <v/>
      </c>
      <c r="M982" s="81" t="e">
        <f t="shared" si="227"/>
        <v>#VALUE!</v>
      </c>
      <c r="N982" s="81" t="e">
        <f t="shared" si="228"/>
        <v>#VALUE!</v>
      </c>
      <c r="O982" s="81" t="e">
        <f t="shared" si="229"/>
        <v>#VALUE!</v>
      </c>
      <c r="P982" s="82" t="e">
        <f t="shared" si="230"/>
        <v>#VALUE!</v>
      </c>
      <c r="Q982" s="82" t="e">
        <f t="shared" si="238"/>
        <v>#VALUE!</v>
      </c>
      <c r="R982" s="82" t="b">
        <f t="shared" si="239"/>
        <v>0</v>
      </c>
      <c r="S982" s="72" t="str">
        <f t="shared" si="231"/>
        <v/>
      </c>
      <c r="T982" s="81" t="e" cm="1">
        <f t="array" aca="1" ref="T982" ca="1">TEXT(RIGHT(10-RIGHT(SUM(INDEX(1*(MID(MID(C982,1,1)*2,ROW(INDIRECT("1:"&amp;LEN(MID(C982,1,1)*2))),1)),,))+MID(C982,2,1)+
SUM(INDEX(1*(MID(MID(C982,3,1)*2,ROW(INDIRECT("1:"&amp;LEN(MID(C982,3,1)*2))),1)),,))+MID(C982,4,1)+
SUM(INDEX(1*(MID(MID(C982,5,1)*2,ROW(INDIRECT("1:"&amp;LEN(MID(C982,5,1)*2))),1)),,))+MID(C982,6,1)+
SUM(INDEX(1*(MID(MID(C982,8,1)*2,ROW(INDIRECT("1:"&amp;LEN(MID(C982,8,1)*2))),1)),,))+MID(C982,9,1)+
SUM(INDEX(1*(MID(MID(C982,10,1)*2,ROW(INDIRECT("1:"&amp;LEN(MID(C982,10,1)*2))),1)),,)),1),1),"0")</f>
        <v>#VALUE!</v>
      </c>
      <c r="U982" s="81" t="str">
        <f t="shared" si="232"/>
        <v/>
      </c>
      <c r="V982" s="83" t="b">
        <f t="shared" si="233"/>
        <v>0</v>
      </c>
      <c r="W982" s="112" t="e">
        <f>IF(#REF!="",FALSE,IF(OR(X982&gt;Z982,X982&lt;Y982),TRUE,FALSE))</f>
        <v>#REF!</v>
      </c>
      <c r="X982" s="112">
        <f t="shared" si="234"/>
        <v>0</v>
      </c>
      <c r="Y982" s="114" t="e">
        <f>#REF!-3/30</f>
        <v>#REF!</v>
      </c>
      <c r="Z982" s="115" t="e">
        <f>#REF!+1/30</f>
        <v>#REF!</v>
      </c>
    </row>
    <row r="983" spans="1:26" s="30" customFormat="1" x14ac:dyDescent="0.25">
      <c r="A983" s="19">
        <v>968</v>
      </c>
      <c r="B983" s="20"/>
      <c r="C983" s="149"/>
      <c r="D983" s="1"/>
      <c r="E983" s="1"/>
      <c r="F983" s="173"/>
      <c r="G983" s="55"/>
      <c r="H983" s="116" t="str">
        <f t="shared" si="235"/>
        <v/>
      </c>
      <c r="I983" s="35" t="b">
        <f t="shared" si="225"/>
        <v>0</v>
      </c>
      <c r="J983" s="80" t="str">
        <f t="shared" si="226"/>
        <v/>
      </c>
      <c r="K983" s="29" t="b">
        <f t="shared" si="236"/>
        <v>0</v>
      </c>
      <c r="L983" s="80" t="str">
        <f t="shared" si="237"/>
        <v/>
      </c>
      <c r="M983" s="81" t="e">
        <f t="shared" si="227"/>
        <v>#VALUE!</v>
      </c>
      <c r="N983" s="81" t="e">
        <f t="shared" si="228"/>
        <v>#VALUE!</v>
      </c>
      <c r="O983" s="81" t="e">
        <f t="shared" si="229"/>
        <v>#VALUE!</v>
      </c>
      <c r="P983" s="82" t="e">
        <f t="shared" si="230"/>
        <v>#VALUE!</v>
      </c>
      <c r="Q983" s="82" t="e">
        <f t="shared" si="238"/>
        <v>#VALUE!</v>
      </c>
      <c r="R983" s="82" t="b">
        <f t="shared" si="239"/>
        <v>0</v>
      </c>
      <c r="S983" s="72" t="str">
        <f t="shared" si="231"/>
        <v/>
      </c>
      <c r="T983" s="81" t="e" cm="1">
        <f t="array" aca="1" ref="T983" ca="1">TEXT(RIGHT(10-RIGHT(SUM(INDEX(1*(MID(MID(C983,1,1)*2,ROW(INDIRECT("1:"&amp;LEN(MID(C983,1,1)*2))),1)),,))+MID(C983,2,1)+
SUM(INDEX(1*(MID(MID(C983,3,1)*2,ROW(INDIRECT("1:"&amp;LEN(MID(C983,3,1)*2))),1)),,))+MID(C983,4,1)+
SUM(INDEX(1*(MID(MID(C983,5,1)*2,ROW(INDIRECT("1:"&amp;LEN(MID(C983,5,1)*2))),1)),,))+MID(C983,6,1)+
SUM(INDEX(1*(MID(MID(C983,8,1)*2,ROW(INDIRECT("1:"&amp;LEN(MID(C983,8,1)*2))),1)),,))+MID(C983,9,1)+
SUM(INDEX(1*(MID(MID(C983,10,1)*2,ROW(INDIRECT("1:"&amp;LEN(MID(C983,10,1)*2))),1)),,)),1),1),"0")</f>
        <v>#VALUE!</v>
      </c>
      <c r="U983" s="81" t="str">
        <f t="shared" si="232"/>
        <v/>
      </c>
      <c r="V983" s="83" t="b">
        <f t="shared" si="233"/>
        <v>0</v>
      </c>
      <c r="W983" s="112" t="e">
        <f>IF(#REF!="",FALSE,IF(OR(X983&gt;Z983,X983&lt;Y983),TRUE,FALSE))</f>
        <v>#REF!</v>
      </c>
      <c r="X983" s="112">
        <f t="shared" si="234"/>
        <v>0</v>
      </c>
      <c r="Y983" s="114" t="e">
        <f>#REF!-3/30</f>
        <v>#REF!</v>
      </c>
      <c r="Z983" s="115" t="e">
        <f>#REF!+1/30</f>
        <v>#REF!</v>
      </c>
    </row>
    <row r="984" spans="1:26" s="30" customFormat="1" x14ac:dyDescent="0.25">
      <c r="A984" s="19">
        <v>969</v>
      </c>
      <c r="B984" s="20"/>
      <c r="C984" s="149"/>
      <c r="D984" s="1"/>
      <c r="E984" s="1"/>
      <c r="F984" s="173"/>
      <c r="G984" s="55"/>
      <c r="H984" s="116" t="str">
        <f t="shared" si="235"/>
        <v/>
      </c>
      <c r="I984" s="35" t="b">
        <f t="shared" si="225"/>
        <v>0</v>
      </c>
      <c r="J984" s="80" t="str">
        <f t="shared" si="226"/>
        <v/>
      </c>
      <c r="K984" s="29" t="b">
        <f t="shared" si="236"/>
        <v>0</v>
      </c>
      <c r="L984" s="80" t="str">
        <f t="shared" si="237"/>
        <v/>
      </c>
      <c r="M984" s="81" t="e">
        <f t="shared" si="227"/>
        <v>#VALUE!</v>
      </c>
      <c r="N984" s="81" t="e">
        <f t="shared" si="228"/>
        <v>#VALUE!</v>
      </c>
      <c r="O984" s="81" t="e">
        <f t="shared" si="229"/>
        <v>#VALUE!</v>
      </c>
      <c r="P984" s="82" t="e">
        <f t="shared" si="230"/>
        <v>#VALUE!</v>
      </c>
      <c r="Q984" s="82" t="e">
        <f t="shared" si="238"/>
        <v>#VALUE!</v>
      </c>
      <c r="R984" s="82" t="b">
        <f t="shared" si="239"/>
        <v>0</v>
      </c>
      <c r="S984" s="72" t="str">
        <f t="shared" si="231"/>
        <v/>
      </c>
      <c r="T984" s="81" t="e" cm="1">
        <f t="array" aca="1" ref="T984" ca="1">TEXT(RIGHT(10-RIGHT(SUM(INDEX(1*(MID(MID(C984,1,1)*2,ROW(INDIRECT("1:"&amp;LEN(MID(C984,1,1)*2))),1)),,))+MID(C984,2,1)+
SUM(INDEX(1*(MID(MID(C984,3,1)*2,ROW(INDIRECT("1:"&amp;LEN(MID(C984,3,1)*2))),1)),,))+MID(C984,4,1)+
SUM(INDEX(1*(MID(MID(C984,5,1)*2,ROW(INDIRECT("1:"&amp;LEN(MID(C984,5,1)*2))),1)),,))+MID(C984,6,1)+
SUM(INDEX(1*(MID(MID(C984,8,1)*2,ROW(INDIRECT("1:"&amp;LEN(MID(C984,8,1)*2))),1)),,))+MID(C984,9,1)+
SUM(INDEX(1*(MID(MID(C984,10,1)*2,ROW(INDIRECT("1:"&amp;LEN(MID(C984,10,1)*2))),1)),,)),1),1),"0")</f>
        <v>#VALUE!</v>
      </c>
      <c r="U984" s="81" t="str">
        <f t="shared" si="232"/>
        <v/>
      </c>
      <c r="V984" s="83" t="b">
        <f t="shared" si="233"/>
        <v>0</v>
      </c>
      <c r="W984" s="112" t="e">
        <f>IF(#REF!="",FALSE,IF(OR(X984&gt;Z984,X984&lt;Y984),TRUE,FALSE))</f>
        <v>#REF!</v>
      </c>
      <c r="X984" s="112">
        <f t="shared" si="234"/>
        <v>0</v>
      </c>
      <c r="Y984" s="114" t="e">
        <f>#REF!-3/30</f>
        <v>#REF!</v>
      </c>
      <c r="Z984" s="115" t="e">
        <f>#REF!+1/30</f>
        <v>#REF!</v>
      </c>
    </row>
    <row r="985" spans="1:26" s="30" customFormat="1" x14ac:dyDescent="0.25">
      <c r="A985" s="19">
        <v>970</v>
      </c>
      <c r="B985" s="20"/>
      <c r="C985" s="149"/>
      <c r="D985" s="1"/>
      <c r="E985" s="1"/>
      <c r="F985" s="173"/>
      <c r="G985" s="55"/>
      <c r="H985" s="116" t="str">
        <f t="shared" si="235"/>
        <v/>
      </c>
      <c r="I985" s="35" t="b">
        <f t="shared" si="225"/>
        <v>0</v>
      </c>
      <c r="J985" s="80" t="str">
        <f t="shared" si="226"/>
        <v/>
      </c>
      <c r="K985" s="29" t="b">
        <f t="shared" si="236"/>
        <v>0</v>
      </c>
      <c r="L985" s="80" t="str">
        <f t="shared" si="237"/>
        <v/>
      </c>
      <c r="M985" s="81" t="e">
        <f t="shared" si="227"/>
        <v>#VALUE!</v>
      </c>
      <c r="N985" s="81" t="e">
        <f t="shared" si="228"/>
        <v>#VALUE!</v>
      </c>
      <c r="O985" s="81" t="e">
        <f t="shared" si="229"/>
        <v>#VALUE!</v>
      </c>
      <c r="P985" s="82" t="e">
        <f t="shared" si="230"/>
        <v>#VALUE!</v>
      </c>
      <c r="Q985" s="82" t="e">
        <f t="shared" si="238"/>
        <v>#VALUE!</v>
      </c>
      <c r="R985" s="82" t="b">
        <f t="shared" si="239"/>
        <v>0</v>
      </c>
      <c r="S985" s="72" t="str">
        <f t="shared" si="231"/>
        <v/>
      </c>
      <c r="T985" s="81" t="e" cm="1">
        <f t="array" aca="1" ref="T985" ca="1">TEXT(RIGHT(10-RIGHT(SUM(INDEX(1*(MID(MID(C985,1,1)*2,ROW(INDIRECT("1:"&amp;LEN(MID(C985,1,1)*2))),1)),,))+MID(C985,2,1)+
SUM(INDEX(1*(MID(MID(C985,3,1)*2,ROW(INDIRECT("1:"&amp;LEN(MID(C985,3,1)*2))),1)),,))+MID(C985,4,1)+
SUM(INDEX(1*(MID(MID(C985,5,1)*2,ROW(INDIRECT("1:"&amp;LEN(MID(C985,5,1)*2))),1)),,))+MID(C985,6,1)+
SUM(INDEX(1*(MID(MID(C985,8,1)*2,ROW(INDIRECT("1:"&amp;LEN(MID(C985,8,1)*2))),1)),,))+MID(C985,9,1)+
SUM(INDEX(1*(MID(MID(C985,10,1)*2,ROW(INDIRECT("1:"&amp;LEN(MID(C985,10,1)*2))),1)),,)),1),1),"0")</f>
        <v>#VALUE!</v>
      </c>
      <c r="U985" s="81" t="str">
        <f t="shared" si="232"/>
        <v/>
      </c>
      <c r="V985" s="83" t="b">
        <f t="shared" si="233"/>
        <v>0</v>
      </c>
      <c r="W985" s="112" t="e">
        <f>IF(#REF!="",FALSE,IF(OR(X985&gt;Z985,X985&lt;Y985),TRUE,FALSE))</f>
        <v>#REF!</v>
      </c>
      <c r="X985" s="112">
        <f t="shared" si="234"/>
        <v>0</v>
      </c>
      <c r="Y985" s="114" t="e">
        <f>#REF!-3/30</f>
        <v>#REF!</v>
      </c>
      <c r="Z985" s="115" t="e">
        <f>#REF!+1/30</f>
        <v>#REF!</v>
      </c>
    </row>
    <row r="986" spans="1:26" s="30" customFormat="1" x14ac:dyDescent="0.25">
      <c r="A986" s="19">
        <v>971</v>
      </c>
      <c r="B986" s="20"/>
      <c r="C986" s="149"/>
      <c r="D986" s="1"/>
      <c r="E986" s="1"/>
      <c r="F986" s="173"/>
      <c r="G986" s="55"/>
      <c r="H986" s="116" t="str">
        <f t="shared" si="235"/>
        <v/>
      </c>
      <c r="I986" s="35" t="b">
        <f t="shared" si="225"/>
        <v>0</v>
      </c>
      <c r="J986" s="80" t="str">
        <f t="shared" si="226"/>
        <v/>
      </c>
      <c r="K986" s="29" t="b">
        <f t="shared" si="236"/>
        <v>0</v>
      </c>
      <c r="L986" s="80" t="str">
        <f t="shared" si="237"/>
        <v/>
      </c>
      <c r="M986" s="81" t="e">
        <f t="shared" si="227"/>
        <v>#VALUE!</v>
      </c>
      <c r="N986" s="81" t="e">
        <f t="shared" si="228"/>
        <v>#VALUE!</v>
      </c>
      <c r="O986" s="81" t="e">
        <f t="shared" si="229"/>
        <v>#VALUE!</v>
      </c>
      <c r="P986" s="82" t="e">
        <f t="shared" si="230"/>
        <v>#VALUE!</v>
      </c>
      <c r="Q986" s="82" t="e">
        <f t="shared" si="238"/>
        <v>#VALUE!</v>
      </c>
      <c r="R986" s="82" t="b">
        <f t="shared" si="239"/>
        <v>0</v>
      </c>
      <c r="S986" s="72" t="str">
        <f t="shared" si="231"/>
        <v/>
      </c>
      <c r="T986" s="81" t="e" cm="1">
        <f t="array" aca="1" ref="T986" ca="1">TEXT(RIGHT(10-RIGHT(SUM(INDEX(1*(MID(MID(C986,1,1)*2,ROW(INDIRECT("1:"&amp;LEN(MID(C986,1,1)*2))),1)),,))+MID(C986,2,1)+
SUM(INDEX(1*(MID(MID(C986,3,1)*2,ROW(INDIRECT("1:"&amp;LEN(MID(C986,3,1)*2))),1)),,))+MID(C986,4,1)+
SUM(INDEX(1*(MID(MID(C986,5,1)*2,ROW(INDIRECT("1:"&amp;LEN(MID(C986,5,1)*2))),1)),,))+MID(C986,6,1)+
SUM(INDEX(1*(MID(MID(C986,8,1)*2,ROW(INDIRECT("1:"&amp;LEN(MID(C986,8,1)*2))),1)),,))+MID(C986,9,1)+
SUM(INDEX(1*(MID(MID(C986,10,1)*2,ROW(INDIRECT("1:"&amp;LEN(MID(C986,10,1)*2))),1)),,)),1),1),"0")</f>
        <v>#VALUE!</v>
      </c>
      <c r="U986" s="81" t="str">
        <f t="shared" si="232"/>
        <v/>
      </c>
      <c r="V986" s="83" t="b">
        <f t="shared" si="233"/>
        <v>0</v>
      </c>
      <c r="W986" s="112" t="e">
        <f>IF(#REF!="",FALSE,IF(OR(X986&gt;Z986,X986&lt;Y986),TRUE,FALSE))</f>
        <v>#REF!</v>
      </c>
      <c r="X986" s="112">
        <f t="shared" si="234"/>
        <v>0</v>
      </c>
      <c r="Y986" s="114" t="e">
        <f>#REF!-3/30</f>
        <v>#REF!</v>
      </c>
      <c r="Z986" s="115" t="e">
        <f>#REF!+1/30</f>
        <v>#REF!</v>
      </c>
    </row>
    <row r="987" spans="1:26" s="30" customFormat="1" x14ac:dyDescent="0.25">
      <c r="A987" s="19">
        <v>972</v>
      </c>
      <c r="B987" s="20"/>
      <c r="C987" s="149"/>
      <c r="D987" s="1"/>
      <c r="E987" s="1"/>
      <c r="F987" s="173"/>
      <c r="G987" s="55"/>
      <c r="H987" s="116" t="str">
        <f t="shared" si="235"/>
        <v/>
      </c>
      <c r="I987" s="35" t="b">
        <f t="shared" si="225"/>
        <v>0</v>
      </c>
      <c r="J987" s="80" t="str">
        <f t="shared" si="226"/>
        <v/>
      </c>
      <c r="K987" s="29" t="b">
        <f t="shared" si="236"/>
        <v>0</v>
      </c>
      <c r="L987" s="80" t="str">
        <f t="shared" si="237"/>
        <v/>
      </c>
      <c r="M987" s="81" t="e">
        <f t="shared" si="227"/>
        <v>#VALUE!</v>
      </c>
      <c r="N987" s="81" t="e">
        <f t="shared" si="228"/>
        <v>#VALUE!</v>
      </c>
      <c r="O987" s="81" t="e">
        <f t="shared" si="229"/>
        <v>#VALUE!</v>
      </c>
      <c r="P987" s="82" t="e">
        <f t="shared" si="230"/>
        <v>#VALUE!</v>
      </c>
      <c r="Q987" s="82" t="e">
        <f t="shared" si="238"/>
        <v>#VALUE!</v>
      </c>
      <c r="R987" s="82" t="b">
        <f t="shared" si="239"/>
        <v>0</v>
      </c>
      <c r="S987" s="72" t="str">
        <f t="shared" si="231"/>
        <v/>
      </c>
      <c r="T987" s="81" t="e" cm="1">
        <f t="array" aca="1" ref="T987" ca="1">TEXT(RIGHT(10-RIGHT(SUM(INDEX(1*(MID(MID(C987,1,1)*2,ROW(INDIRECT("1:"&amp;LEN(MID(C987,1,1)*2))),1)),,))+MID(C987,2,1)+
SUM(INDEX(1*(MID(MID(C987,3,1)*2,ROW(INDIRECT("1:"&amp;LEN(MID(C987,3,1)*2))),1)),,))+MID(C987,4,1)+
SUM(INDEX(1*(MID(MID(C987,5,1)*2,ROW(INDIRECT("1:"&amp;LEN(MID(C987,5,1)*2))),1)),,))+MID(C987,6,1)+
SUM(INDEX(1*(MID(MID(C987,8,1)*2,ROW(INDIRECT("1:"&amp;LEN(MID(C987,8,1)*2))),1)),,))+MID(C987,9,1)+
SUM(INDEX(1*(MID(MID(C987,10,1)*2,ROW(INDIRECT("1:"&amp;LEN(MID(C987,10,1)*2))),1)),,)),1),1),"0")</f>
        <v>#VALUE!</v>
      </c>
      <c r="U987" s="81" t="str">
        <f t="shared" si="232"/>
        <v/>
      </c>
      <c r="V987" s="83" t="b">
        <f t="shared" si="233"/>
        <v>0</v>
      </c>
      <c r="W987" s="112" t="e">
        <f>IF(#REF!="",FALSE,IF(OR(X987&gt;Z987,X987&lt;Y987),TRUE,FALSE))</f>
        <v>#REF!</v>
      </c>
      <c r="X987" s="112">
        <f t="shared" si="234"/>
        <v>0</v>
      </c>
      <c r="Y987" s="114" t="e">
        <f>#REF!-3/30</f>
        <v>#REF!</v>
      </c>
      <c r="Z987" s="115" t="e">
        <f>#REF!+1/30</f>
        <v>#REF!</v>
      </c>
    </row>
    <row r="988" spans="1:26" s="30" customFormat="1" x14ac:dyDescent="0.25">
      <c r="A988" s="19">
        <v>973</v>
      </c>
      <c r="B988" s="20"/>
      <c r="C988" s="149"/>
      <c r="D988" s="1"/>
      <c r="E988" s="1"/>
      <c r="F988" s="173"/>
      <c r="G988" s="55"/>
      <c r="H988" s="116" t="str">
        <f t="shared" si="235"/>
        <v/>
      </c>
      <c r="I988" s="35" t="b">
        <f t="shared" si="225"/>
        <v>0</v>
      </c>
      <c r="J988" s="80" t="str">
        <f t="shared" si="226"/>
        <v/>
      </c>
      <c r="K988" s="29" t="b">
        <f t="shared" si="236"/>
        <v>0</v>
      </c>
      <c r="L988" s="80" t="str">
        <f t="shared" si="237"/>
        <v/>
      </c>
      <c r="M988" s="81" t="e">
        <f t="shared" si="227"/>
        <v>#VALUE!</v>
      </c>
      <c r="N988" s="81" t="e">
        <f t="shared" si="228"/>
        <v>#VALUE!</v>
      </c>
      <c r="O988" s="81" t="e">
        <f t="shared" si="229"/>
        <v>#VALUE!</v>
      </c>
      <c r="P988" s="82" t="e">
        <f t="shared" si="230"/>
        <v>#VALUE!</v>
      </c>
      <c r="Q988" s="82" t="e">
        <f t="shared" si="238"/>
        <v>#VALUE!</v>
      </c>
      <c r="R988" s="82" t="b">
        <f t="shared" si="239"/>
        <v>0</v>
      </c>
      <c r="S988" s="72" t="str">
        <f t="shared" si="231"/>
        <v/>
      </c>
      <c r="T988" s="81" t="e" cm="1">
        <f t="array" aca="1" ref="T988" ca="1">TEXT(RIGHT(10-RIGHT(SUM(INDEX(1*(MID(MID(C988,1,1)*2,ROW(INDIRECT("1:"&amp;LEN(MID(C988,1,1)*2))),1)),,))+MID(C988,2,1)+
SUM(INDEX(1*(MID(MID(C988,3,1)*2,ROW(INDIRECT("1:"&amp;LEN(MID(C988,3,1)*2))),1)),,))+MID(C988,4,1)+
SUM(INDEX(1*(MID(MID(C988,5,1)*2,ROW(INDIRECT("1:"&amp;LEN(MID(C988,5,1)*2))),1)),,))+MID(C988,6,1)+
SUM(INDEX(1*(MID(MID(C988,8,1)*2,ROW(INDIRECT("1:"&amp;LEN(MID(C988,8,1)*2))),1)),,))+MID(C988,9,1)+
SUM(INDEX(1*(MID(MID(C988,10,1)*2,ROW(INDIRECT("1:"&amp;LEN(MID(C988,10,1)*2))),1)),,)),1),1),"0")</f>
        <v>#VALUE!</v>
      </c>
      <c r="U988" s="81" t="str">
        <f t="shared" si="232"/>
        <v/>
      </c>
      <c r="V988" s="83" t="b">
        <f t="shared" si="233"/>
        <v>0</v>
      </c>
      <c r="W988" s="112" t="e">
        <f>IF(#REF!="",FALSE,IF(OR(X988&gt;Z988,X988&lt;Y988),TRUE,FALSE))</f>
        <v>#REF!</v>
      </c>
      <c r="X988" s="112">
        <f t="shared" si="234"/>
        <v>0</v>
      </c>
      <c r="Y988" s="114" t="e">
        <f>#REF!-3/30</f>
        <v>#REF!</v>
      </c>
      <c r="Z988" s="115" t="e">
        <f>#REF!+1/30</f>
        <v>#REF!</v>
      </c>
    </row>
    <row r="989" spans="1:26" s="30" customFormat="1" x14ac:dyDescent="0.25">
      <c r="A989" s="19">
        <v>974</v>
      </c>
      <c r="B989" s="20"/>
      <c r="C989" s="149"/>
      <c r="D989" s="1"/>
      <c r="E989" s="1"/>
      <c r="F989" s="173"/>
      <c r="G989" s="55"/>
      <c r="H989" s="116" t="str">
        <f t="shared" si="235"/>
        <v/>
      </c>
      <c r="I989" s="35" t="b">
        <f t="shared" si="225"/>
        <v>0</v>
      </c>
      <c r="J989" s="80" t="str">
        <f t="shared" si="226"/>
        <v/>
      </c>
      <c r="K989" s="29" t="b">
        <f t="shared" si="236"/>
        <v>0</v>
      </c>
      <c r="L989" s="80" t="str">
        <f t="shared" si="237"/>
        <v/>
      </c>
      <c r="M989" s="81" t="e">
        <f t="shared" si="227"/>
        <v>#VALUE!</v>
      </c>
      <c r="N989" s="81" t="e">
        <f t="shared" si="228"/>
        <v>#VALUE!</v>
      </c>
      <c r="O989" s="81" t="e">
        <f t="shared" si="229"/>
        <v>#VALUE!</v>
      </c>
      <c r="P989" s="82" t="e">
        <f t="shared" si="230"/>
        <v>#VALUE!</v>
      </c>
      <c r="Q989" s="82" t="e">
        <f t="shared" si="238"/>
        <v>#VALUE!</v>
      </c>
      <c r="R989" s="82" t="b">
        <f t="shared" si="239"/>
        <v>0</v>
      </c>
      <c r="S989" s="72" t="str">
        <f t="shared" si="231"/>
        <v/>
      </c>
      <c r="T989" s="81" t="e" cm="1">
        <f t="array" aca="1" ref="T989" ca="1">TEXT(RIGHT(10-RIGHT(SUM(INDEX(1*(MID(MID(C989,1,1)*2,ROW(INDIRECT("1:"&amp;LEN(MID(C989,1,1)*2))),1)),,))+MID(C989,2,1)+
SUM(INDEX(1*(MID(MID(C989,3,1)*2,ROW(INDIRECT("1:"&amp;LEN(MID(C989,3,1)*2))),1)),,))+MID(C989,4,1)+
SUM(INDEX(1*(MID(MID(C989,5,1)*2,ROW(INDIRECT("1:"&amp;LEN(MID(C989,5,1)*2))),1)),,))+MID(C989,6,1)+
SUM(INDEX(1*(MID(MID(C989,8,1)*2,ROW(INDIRECT("1:"&amp;LEN(MID(C989,8,1)*2))),1)),,))+MID(C989,9,1)+
SUM(INDEX(1*(MID(MID(C989,10,1)*2,ROW(INDIRECT("1:"&amp;LEN(MID(C989,10,1)*2))),1)),,)),1),1),"0")</f>
        <v>#VALUE!</v>
      </c>
      <c r="U989" s="81" t="str">
        <f t="shared" si="232"/>
        <v/>
      </c>
      <c r="V989" s="83" t="b">
        <f t="shared" si="233"/>
        <v>0</v>
      </c>
      <c r="W989" s="112" t="e">
        <f>IF(#REF!="",FALSE,IF(OR(X989&gt;Z989,X989&lt;Y989),TRUE,FALSE))</f>
        <v>#REF!</v>
      </c>
      <c r="X989" s="112">
        <f t="shared" si="234"/>
        <v>0</v>
      </c>
      <c r="Y989" s="114" t="e">
        <f>#REF!-3/30</f>
        <v>#REF!</v>
      </c>
      <c r="Z989" s="115" t="e">
        <f>#REF!+1/30</f>
        <v>#REF!</v>
      </c>
    </row>
    <row r="990" spans="1:26" s="30" customFormat="1" x14ac:dyDescent="0.25">
      <c r="A990" s="19">
        <v>975</v>
      </c>
      <c r="B990" s="20"/>
      <c r="C990" s="149"/>
      <c r="D990" s="1"/>
      <c r="E990" s="1"/>
      <c r="F990" s="173"/>
      <c r="G990" s="55"/>
      <c r="H990" s="116" t="str">
        <f t="shared" si="235"/>
        <v/>
      </c>
      <c r="I990" s="35" t="b">
        <f t="shared" si="225"/>
        <v>0</v>
      </c>
      <c r="J990" s="80" t="str">
        <f t="shared" si="226"/>
        <v/>
      </c>
      <c r="K990" s="29" t="b">
        <f t="shared" si="236"/>
        <v>0</v>
      </c>
      <c r="L990" s="80" t="str">
        <f t="shared" si="237"/>
        <v/>
      </c>
      <c r="M990" s="81" t="e">
        <f t="shared" si="227"/>
        <v>#VALUE!</v>
      </c>
      <c r="N990" s="81" t="e">
        <f t="shared" si="228"/>
        <v>#VALUE!</v>
      </c>
      <c r="O990" s="81" t="e">
        <f t="shared" si="229"/>
        <v>#VALUE!</v>
      </c>
      <c r="P990" s="82" t="e">
        <f t="shared" si="230"/>
        <v>#VALUE!</v>
      </c>
      <c r="Q990" s="82" t="e">
        <f t="shared" si="238"/>
        <v>#VALUE!</v>
      </c>
      <c r="R990" s="82" t="b">
        <f t="shared" si="239"/>
        <v>0</v>
      </c>
      <c r="S990" s="72" t="str">
        <f t="shared" si="231"/>
        <v/>
      </c>
      <c r="T990" s="81" t="e" cm="1">
        <f t="array" aca="1" ref="T990" ca="1">TEXT(RIGHT(10-RIGHT(SUM(INDEX(1*(MID(MID(C990,1,1)*2,ROW(INDIRECT("1:"&amp;LEN(MID(C990,1,1)*2))),1)),,))+MID(C990,2,1)+
SUM(INDEX(1*(MID(MID(C990,3,1)*2,ROW(INDIRECT("1:"&amp;LEN(MID(C990,3,1)*2))),1)),,))+MID(C990,4,1)+
SUM(INDEX(1*(MID(MID(C990,5,1)*2,ROW(INDIRECT("1:"&amp;LEN(MID(C990,5,1)*2))),1)),,))+MID(C990,6,1)+
SUM(INDEX(1*(MID(MID(C990,8,1)*2,ROW(INDIRECT("1:"&amp;LEN(MID(C990,8,1)*2))),1)),,))+MID(C990,9,1)+
SUM(INDEX(1*(MID(MID(C990,10,1)*2,ROW(INDIRECT("1:"&amp;LEN(MID(C990,10,1)*2))),1)),,)),1),1),"0")</f>
        <v>#VALUE!</v>
      </c>
      <c r="U990" s="81" t="str">
        <f t="shared" si="232"/>
        <v/>
      </c>
      <c r="V990" s="83" t="b">
        <f t="shared" si="233"/>
        <v>0</v>
      </c>
      <c r="W990" s="112" t="e">
        <f>IF(#REF!="",FALSE,IF(OR(X990&gt;Z990,X990&lt;Y990),TRUE,FALSE))</f>
        <v>#REF!</v>
      </c>
      <c r="X990" s="112">
        <f t="shared" si="234"/>
        <v>0</v>
      </c>
      <c r="Y990" s="114" t="e">
        <f>#REF!-3/30</f>
        <v>#REF!</v>
      </c>
      <c r="Z990" s="115" t="e">
        <f>#REF!+1/30</f>
        <v>#REF!</v>
      </c>
    </row>
    <row r="991" spans="1:26" s="30" customFormat="1" x14ac:dyDescent="0.25">
      <c r="A991" s="19">
        <v>976</v>
      </c>
      <c r="B991" s="20"/>
      <c r="C991" s="149"/>
      <c r="D991" s="1"/>
      <c r="E991" s="1"/>
      <c r="F991" s="173"/>
      <c r="G991" s="55"/>
      <c r="H991" s="116" t="str">
        <f t="shared" si="235"/>
        <v/>
      </c>
      <c r="I991" s="35" t="b">
        <f t="shared" si="225"/>
        <v>0</v>
      </c>
      <c r="J991" s="80" t="str">
        <f t="shared" si="226"/>
        <v/>
      </c>
      <c r="K991" s="29" t="b">
        <f t="shared" si="236"/>
        <v>0</v>
      </c>
      <c r="L991" s="80" t="str">
        <f t="shared" si="237"/>
        <v/>
      </c>
      <c r="M991" s="81" t="e">
        <f t="shared" si="227"/>
        <v>#VALUE!</v>
      </c>
      <c r="N991" s="81" t="e">
        <f t="shared" si="228"/>
        <v>#VALUE!</v>
      </c>
      <c r="O991" s="81" t="e">
        <f t="shared" si="229"/>
        <v>#VALUE!</v>
      </c>
      <c r="P991" s="82" t="e">
        <f t="shared" si="230"/>
        <v>#VALUE!</v>
      </c>
      <c r="Q991" s="82" t="e">
        <f t="shared" si="238"/>
        <v>#VALUE!</v>
      </c>
      <c r="R991" s="82" t="b">
        <f t="shared" si="239"/>
        <v>0</v>
      </c>
      <c r="S991" s="72" t="str">
        <f t="shared" si="231"/>
        <v/>
      </c>
      <c r="T991" s="81" t="e" cm="1">
        <f t="array" aca="1" ref="T991" ca="1">TEXT(RIGHT(10-RIGHT(SUM(INDEX(1*(MID(MID(C991,1,1)*2,ROW(INDIRECT("1:"&amp;LEN(MID(C991,1,1)*2))),1)),,))+MID(C991,2,1)+
SUM(INDEX(1*(MID(MID(C991,3,1)*2,ROW(INDIRECT("1:"&amp;LEN(MID(C991,3,1)*2))),1)),,))+MID(C991,4,1)+
SUM(INDEX(1*(MID(MID(C991,5,1)*2,ROW(INDIRECT("1:"&amp;LEN(MID(C991,5,1)*2))),1)),,))+MID(C991,6,1)+
SUM(INDEX(1*(MID(MID(C991,8,1)*2,ROW(INDIRECT("1:"&amp;LEN(MID(C991,8,1)*2))),1)),,))+MID(C991,9,1)+
SUM(INDEX(1*(MID(MID(C991,10,1)*2,ROW(INDIRECT("1:"&amp;LEN(MID(C991,10,1)*2))),1)),,)),1),1),"0")</f>
        <v>#VALUE!</v>
      </c>
      <c r="U991" s="81" t="str">
        <f t="shared" si="232"/>
        <v/>
      </c>
      <c r="V991" s="83" t="b">
        <f t="shared" si="233"/>
        <v>0</v>
      </c>
      <c r="W991" s="112" t="e">
        <f>IF(#REF!="",FALSE,IF(OR(X991&gt;Z991,X991&lt;Y991),TRUE,FALSE))</f>
        <v>#REF!</v>
      </c>
      <c r="X991" s="112">
        <f t="shared" si="234"/>
        <v>0</v>
      </c>
      <c r="Y991" s="114" t="e">
        <f>#REF!-3/30</f>
        <v>#REF!</v>
      </c>
      <c r="Z991" s="115" t="e">
        <f>#REF!+1/30</f>
        <v>#REF!</v>
      </c>
    </row>
    <row r="992" spans="1:26" s="30" customFormat="1" x14ac:dyDescent="0.25">
      <c r="A992" s="19">
        <v>977</v>
      </c>
      <c r="B992" s="20"/>
      <c r="C992" s="149"/>
      <c r="D992" s="1"/>
      <c r="E992" s="1"/>
      <c r="F992" s="173"/>
      <c r="G992" s="55"/>
      <c r="H992" s="116" t="str">
        <f t="shared" si="235"/>
        <v/>
      </c>
      <c r="I992" s="35" t="b">
        <f t="shared" si="225"/>
        <v>0</v>
      </c>
      <c r="J992" s="80" t="str">
        <f t="shared" si="226"/>
        <v/>
      </c>
      <c r="K992" s="29" t="b">
        <f t="shared" si="236"/>
        <v>0</v>
      </c>
      <c r="L992" s="80" t="str">
        <f t="shared" si="237"/>
        <v/>
      </c>
      <c r="M992" s="81" t="e">
        <f t="shared" si="227"/>
        <v>#VALUE!</v>
      </c>
      <c r="N992" s="81" t="e">
        <f t="shared" si="228"/>
        <v>#VALUE!</v>
      </c>
      <c r="O992" s="81" t="e">
        <f t="shared" si="229"/>
        <v>#VALUE!</v>
      </c>
      <c r="P992" s="82" t="e">
        <f t="shared" si="230"/>
        <v>#VALUE!</v>
      </c>
      <c r="Q992" s="82" t="e">
        <f t="shared" si="238"/>
        <v>#VALUE!</v>
      </c>
      <c r="R992" s="82" t="b">
        <f t="shared" si="239"/>
        <v>0</v>
      </c>
      <c r="S992" s="72" t="str">
        <f t="shared" si="231"/>
        <v/>
      </c>
      <c r="T992" s="81" t="e" cm="1">
        <f t="array" aca="1" ref="T992" ca="1">TEXT(RIGHT(10-RIGHT(SUM(INDEX(1*(MID(MID(C992,1,1)*2,ROW(INDIRECT("1:"&amp;LEN(MID(C992,1,1)*2))),1)),,))+MID(C992,2,1)+
SUM(INDEX(1*(MID(MID(C992,3,1)*2,ROW(INDIRECT("1:"&amp;LEN(MID(C992,3,1)*2))),1)),,))+MID(C992,4,1)+
SUM(INDEX(1*(MID(MID(C992,5,1)*2,ROW(INDIRECT("1:"&amp;LEN(MID(C992,5,1)*2))),1)),,))+MID(C992,6,1)+
SUM(INDEX(1*(MID(MID(C992,8,1)*2,ROW(INDIRECT("1:"&amp;LEN(MID(C992,8,1)*2))),1)),,))+MID(C992,9,1)+
SUM(INDEX(1*(MID(MID(C992,10,1)*2,ROW(INDIRECT("1:"&amp;LEN(MID(C992,10,1)*2))),1)),,)),1),1),"0")</f>
        <v>#VALUE!</v>
      </c>
      <c r="U992" s="81" t="str">
        <f t="shared" si="232"/>
        <v/>
      </c>
      <c r="V992" s="83" t="b">
        <f t="shared" si="233"/>
        <v>0</v>
      </c>
      <c r="W992" s="112" t="e">
        <f>IF(#REF!="",FALSE,IF(OR(X992&gt;Z992,X992&lt;Y992),TRUE,FALSE))</f>
        <v>#REF!</v>
      </c>
      <c r="X992" s="112">
        <f t="shared" si="234"/>
        <v>0</v>
      </c>
      <c r="Y992" s="114" t="e">
        <f>#REF!-3/30</f>
        <v>#REF!</v>
      </c>
      <c r="Z992" s="115" t="e">
        <f>#REF!+1/30</f>
        <v>#REF!</v>
      </c>
    </row>
    <row r="993" spans="1:26" s="30" customFormat="1" x14ac:dyDescent="0.25">
      <c r="A993" s="19">
        <v>978</v>
      </c>
      <c r="B993" s="20"/>
      <c r="C993" s="149"/>
      <c r="D993" s="1"/>
      <c r="E993" s="1"/>
      <c r="F993" s="173"/>
      <c r="G993" s="55"/>
      <c r="H993" s="116" t="str">
        <f t="shared" si="235"/>
        <v/>
      </c>
      <c r="I993" s="35" t="b">
        <f t="shared" si="225"/>
        <v>0</v>
      </c>
      <c r="J993" s="80" t="str">
        <f t="shared" si="226"/>
        <v/>
      </c>
      <c r="K993" s="29" t="b">
        <f t="shared" si="236"/>
        <v>0</v>
      </c>
      <c r="L993" s="80" t="str">
        <f t="shared" si="237"/>
        <v/>
      </c>
      <c r="M993" s="81" t="e">
        <f t="shared" si="227"/>
        <v>#VALUE!</v>
      </c>
      <c r="N993" s="81" t="e">
        <f t="shared" si="228"/>
        <v>#VALUE!</v>
      </c>
      <c r="O993" s="81" t="e">
        <f t="shared" si="229"/>
        <v>#VALUE!</v>
      </c>
      <c r="P993" s="82" t="e">
        <f t="shared" si="230"/>
        <v>#VALUE!</v>
      </c>
      <c r="Q993" s="82" t="e">
        <f t="shared" si="238"/>
        <v>#VALUE!</v>
      </c>
      <c r="R993" s="82" t="b">
        <f t="shared" si="239"/>
        <v>0</v>
      </c>
      <c r="S993" s="72" t="str">
        <f t="shared" si="231"/>
        <v/>
      </c>
      <c r="T993" s="81" t="e" cm="1">
        <f t="array" aca="1" ref="T993" ca="1">TEXT(RIGHT(10-RIGHT(SUM(INDEX(1*(MID(MID(C993,1,1)*2,ROW(INDIRECT("1:"&amp;LEN(MID(C993,1,1)*2))),1)),,))+MID(C993,2,1)+
SUM(INDEX(1*(MID(MID(C993,3,1)*2,ROW(INDIRECT("1:"&amp;LEN(MID(C993,3,1)*2))),1)),,))+MID(C993,4,1)+
SUM(INDEX(1*(MID(MID(C993,5,1)*2,ROW(INDIRECT("1:"&amp;LEN(MID(C993,5,1)*2))),1)),,))+MID(C993,6,1)+
SUM(INDEX(1*(MID(MID(C993,8,1)*2,ROW(INDIRECT("1:"&amp;LEN(MID(C993,8,1)*2))),1)),,))+MID(C993,9,1)+
SUM(INDEX(1*(MID(MID(C993,10,1)*2,ROW(INDIRECT("1:"&amp;LEN(MID(C993,10,1)*2))),1)),,)),1),1),"0")</f>
        <v>#VALUE!</v>
      </c>
      <c r="U993" s="81" t="str">
        <f t="shared" si="232"/>
        <v/>
      </c>
      <c r="V993" s="83" t="b">
        <f t="shared" si="233"/>
        <v>0</v>
      </c>
      <c r="W993" s="112" t="e">
        <f>IF(#REF!="",FALSE,IF(OR(X993&gt;Z993,X993&lt;Y993),TRUE,FALSE))</f>
        <v>#REF!</v>
      </c>
      <c r="X993" s="112">
        <f t="shared" si="234"/>
        <v>0</v>
      </c>
      <c r="Y993" s="114" t="e">
        <f>#REF!-3/30</f>
        <v>#REF!</v>
      </c>
      <c r="Z993" s="115" t="e">
        <f>#REF!+1/30</f>
        <v>#REF!</v>
      </c>
    </row>
    <row r="994" spans="1:26" s="30" customFormat="1" x14ac:dyDescent="0.25">
      <c r="A994" s="19">
        <v>979</v>
      </c>
      <c r="B994" s="20"/>
      <c r="C994" s="149"/>
      <c r="D994" s="1"/>
      <c r="E994" s="1"/>
      <c r="F994" s="173"/>
      <c r="G994" s="55"/>
      <c r="H994" s="116" t="str">
        <f t="shared" si="235"/>
        <v/>
      </c>
      <c r="I994" s="35" t="b">
        <f t="shared" si="225"/>
        <v>0</v>
      </c>
      <c r="J994" s="80" t="str">
        <f t="shared" si="226"/>
        <v/>
      </c>
      <c r="K994" s="29" t="b">
        <f t="shared" si="236"/>
        <v>0</v>
      </c>
      <c r="L994" s="80" t="str">
        <f t="shared" si="237"/>
        <v/>
      </c>
      <c r="M994" s="81" t="e">
        <f t="shared" si="227"/>
        <v>#VALUE!</v>
      </c>
      <c r="N994" s="81" t="e">
        <f t="shared" si="228"/>
        <v>#VALUE!</v>
      </c>
      <c r="O994" s="81" t="e">
        <f t="shared" si="229"/>
        <v>#VALUE!</v>
      </c>
      <c r="P994" s="82" t="e">
        <f t="shared" si="230"/>
        <v>#VALUE!</v>
      </c>
      <c r="Q994" s="82" t="e">
        <f t="shared" si="238"/>
        <v>#VALUE!</v>
      </c>
      <c r="R994" s="82" t="b">
        <f t="shared" si="239"/>
        <v>0</v>
      </c>
      <c r="S994" s="72" t="str">
        <f t="shared" si="231"/>
        <v/>
      </c>
      <c r="T994" s="81" t="e" cm="1">
        <f t="array" aca="1" ref="T994" ca="1">TEXT(RIGHT(10-RIGHT(SUM(INDEX(1*(MID(MID(C994,1,1)*2,ROW(INDIRECT("1:"&amp;LEN(MID(C994,1,1)*2))),1)),,))+MID(C994,2,1)+
SUM(INDEX(1*(MID(MID(C994,3,1)*2,ROW(INDIRECT("1:"&amp;LEN(MID(C994,3,1)*2))),1)),,))+MID(C994,4,1)+
SUM(INDEX(1*(MID(MID(C994,5,1)*2,ROW(INDIRECT("1:"&amp;LEN(MID(C994,5,1)*2))),1)),,))+MID(C994,6,1)+
SUM(INDEX(1*(MID(MID(C994,8,1)*2,ROW(INDIRECT("1:"&amp;LEN(MID(C994,8,1)*2))),1)),,))+MID(C994,9,1)+
SUM(INDEX(1*(MID(MID(C994,10,1)*2,ROW(INDIRECT("1:"&amp;LEN(MID(C994,10,1)*2))),1)),,)),1),1),"0")</f>
        <v>#VALUE!</v>
      </c>
      <c r="U994" s="81" t="str">
        <f t="shared" si="232"/>
        <v/>
      </c>
      <c r="V994" s="83" t="b">
        <f t="shared" si="233"/>
        <v>0</v>
      </c>
      <c r="W994" s="112" t="e">
        <f>IF(#REF!="",FALSE,IF(OR(X994&gt;Z994,X994&lt;Y994),TRUE,FALSE))</f>
        <v>#REF!</v>
      </c>
      <c r="X994" s="112">
        <f t="shared" si="234"/>
        <v>0</v>
      </c>
      <c r="Y994" s="114" t="e">
        <f>#REF!-3/30</f>
        <v>#REF!</v>
      </c>
      <c r="Z994" s="115" t="e">
        <f>#REF!+1/30</f>
        <v>#REF!</v>
      </c>
    </row>
    <row r="995" spans="1:26" s="30" customFormat="1" x14ac:dyDescent="0.25">
      <c r="A995" s="19">
        <v>980</v>
      </c>
      <c r="B995" s="20"/>
      <c r="C995" s="149"/>
      <c r="D995" s="1"/>
      <c r="E995" s="1"/>
      <c r="F995" s="173"/>
      <c r="G995" s="55"/>
      <c r="H995" s="116" t="str">
        <f t="shared" si="235"/>
        <v/>
      </c>
      <c r="I995" s="35" t="b">
        <f t="shared" si="225"/>
        <v>0</v>
      </c>
      <c r="J995" s="80" t="str">
        <f t="shared" si="226"/>
        <v/>
      </c>
      <c r="K995" s="29" t="b">
        <f t="shared" si="236"/>
        <v>0</v>
      </c>
      <c r="L995" s="80" t="str">
        <f t="shared" si="237"/>
        <v/>
      </c>
      <c r="M995" s="81" t="e">
        <f t="shared" si="227"/>
        <v>#VALUE!</v>
      </c>
      <c r="N995" s="81" t="e">
        <f t="shared" si="228"/>
        <v>#VALUE!</v>
      </c>
      <c r="O995" s="81" t="e">
        <f t="shared" si="229"/>
        <v>#VALUE!</v>
      </c>
      <c r="P995" s="82" t="e">
        <f t="shared" si="230"/>
        <v>#VALUE!</v>
      </c>
      <c r="Q995" s="82" t="e">
        <f t="shared" si="238"/>
        <v>#VALUE!</v>
      </c>
      <c r="R995" s="82" t="b">
        <f t="shared" si="239"/>
        <v>0</v>
      </c>
      <c r="S995" s="72" t="str">
        <f t="shared" si="231"/>
        <v/>
      </c>
      <c r="T995" s="81" t="e" cm="1">
        <f t="array" aca="1" ref="T995" ca="1">TEXT(RIGHT(10-RIGHT(SUM(INDEX(1*(MID(MID(C995,1,1)*2,ROW(INDIRECT("1:"&amp;LEN(MID(C995,1,1)*2))),1)),,))+MID(C995,2,1)+
SUM(INDEX(1*(MID(MID(C995,3,1)*2,ROW(INDIRECT("1:"&amp;LEN(MID(C995,3,1)*2))),1)),,))+MID(C995,4,1)+
SUM(INDEX(1*(MID(MID(C995,5,1)*2,ROW(INDIRECT("1:"&amp;LEN(MID(C995,5,1)*2))),1)),,))+MID(C995,6,1)+
SUM(INDEX(1*(MID(MID(C995,8,1)*2,ROW(INDIRECT("1:"&amp;LEN(MID(C995,8,1)*2))),1)),,))+MID(C995,9,1)+
SUM(INDEX(1*(MID(MID(C995,10,1)*2,ROW(INDIRECT("1:"&amp;LEN(MID(C995,10,1)*2))),1)),,)),1),1),"0")</f>
        <v>#VALUE!</v>
      </c>
      <c r="U995" s="81" t="str">
        <f t="shared" si="232"/>
        <v/>
      </c>
      <c r="V995" s="83" t="b">
        <f t="shared" si="233"/>
        <v>0</v>
      </c>
      <c r="W995" s="112" t="e">
        <f>IF(#REF!="",FALSE,IF(OR(X995&gt;Z995,X995&lt;Y995),TRUE,FALSE))</f>
        <v>#REF!</v>
      </c>
      <c r="X995" s="112">
        <f t="shared" si="234"/>
        <v>0</v>
      </c>
      <c r="Y995" s="114" t="e">
        <f>#REF!-3/30</f>
        <v>#REF!</v>
      </c>
      <c r="Z995" s="115" t="e">
        <f>#REF!+1/30</f>
        <v>#REF!</v>
      </c>
    </row>
    <row r="996" spans="1:26" s="30" customFormat="1" x14ac:dyDescent="0.25">
      <c r="A996" s="19">
        <v>981</v>
      </c>
      <c r="B996" s="20"/>
      <c r="C996" s="149"/>
      <c r="D996" s="1"/>
      <c r="E996" s="1"/>
      <c r="F996" s="173"/>
      <c r="G996" s="55"/>
      <c r="H996" s="116" t="str">
        <f t="shared" si="235"/>
        <v/>
      </c>
      <c r="I996" s="35" t="b">
        <f t="shared" si="225"/>
        <v>0</v>
      </c>
      <c r="J996" s="80" t="str">
        <f t="shared" si="226"/>
        <v/>
      </c>
      <c r="K996" s="29" t="b">
        <f t="shared" si="236"/>
        <v>0</v>
      </c>
      <c r="L996" s="80" t="str">
        <f t="shared" si="237"/>
        <v/>
      </c>
      <c r="M996" s="81" t="e">
        <f t="shared" si="227"/>
        <v>#VALUE!</v>
      </c>
      <c r="N996" s="81" t="e">
        <f t="shared" si="228"/>
        <v>#VALUE!</v>
      </c>
      <c r="O996" s="81" t="e">
        <f t="shared" si="229"/>
        <v>#VALUE!</v>
      </c>
      <c r="P996" s="82" t="e">
        <f t="shared" si="230"/>
        <v>#VALUE!</v>
      </c>
      <c r="Q996" s="82" t="e">
        <f t="shared" si="238"/>
        <v>#VALUE!</v>
      </c>
      <c r="R996" s="82" t="b">
        <f t="shared" si="239"/>
        <v>0</v>
      </c>
      <c r="S996" s="72" t="str">
        <f t="shared" si="231"/>
        <v/>
      </c>
      <c r="T996" s="81" t="e" cm="1">
        <f t="array" aca="1" ref="T996" ca="1">TEXT(RIGHT(10-RIGHT(SUM(INDEX(1*(MID(MID(C996,1,1)*2,ROW(INDIRECT("1:"&amp;LEN(MID(C996,1,1)*2))),1)),,))+MID(C996,2,1)+
SUM(INDEX(1*(MID(MID(C996,3,1)*2,ROW(INDIRECT("1:"&amp;LEN(MID(C996,3,1)*2))),1)),,))+MID(C996,4,1)+
SUM(INDEX(1*(MID(MID(C996,5,1)*2,ROW(INDIRECT("1:"&amp;LEN(MID(C996,5,1)*2))),1)),,))+MID(C996,6,1)+
SUM(INDEX(1*(MID(MID(C996,8,1)*2,ROW(INDIRECT("1:"&amp;LEN(MID(C996,8,1)*2))),1)),,))+MID(C996,9,1)+
SUM(INDEX(1*(MID(MID(C996,10,1)*2,ROW(INDIRECT("1:"&amp;LEN(MID(C996,10,1)*2))),1)),,)),1),1),"0")</f>
        <v>#VALUE!</v>
      </c>
      <c r="U996" s="81" t="str">
        <f t="shared" si="232"/>
        <v/>
      </c>
      <c r="V996" s="83" t="b">
        <f t="shared" si="233"/>
        <v>0</v>
      </c>
      <c r="W996" s="112" t="e">
        <f>IF(#REF!="",FALSE,IF(OR(X996&gt;Z996,X996&lt;Y996),TRUE,FALSE))</f>
        <v>#REF!</v>
      </c>
      <c r="X996" s="112">
        <f t="shared" si="234"/>
        <v>0</v>
      </c>
      <c r="Y996" s="114" t="e">
        <f>#REF!-3/30</f>
        <v>#REF!</v>
      </c>
      <c r="Z996" s="115" t="e">
        <f>#REF!+1/30</f>
        <v>#REF!</v>
      </c>
    </row>
    <row r="997" spans="1:26" s="30" customFormat="1" x14ac:dyDescent="0.25">
      <c r="A997" s="19">
        <v>982</v>
      </c>
      <c r="B997" s="20"/>
      <c r="C997" s="149"/>
      <c r="D997" s="1"/>
      <c r="E997" s="1"/>
      <c r="F997" s="173"/>
      <c r="G997" s="55"/>
      <c r="H997" s="116" t="str">
        <f t="shared" si="235"/>
        <v/>
      </c>
      <c r="I997" s="35" t="b">
        <f t="shared" si="225"/>
        <v>0</v>
      </c>
      <c r="J997" s="80" t="str">
        <f t="shared" si="226"/>
        <v/>
      </c>
      <c r="K997" s="29" t="b">
        <f t="shared" si="236"/>
        <v>0</v>
      </c>
      <c r="L997" s="80" t="str">
        <f t="shared" si="237"/>
        <v/>
      </c>
      <c r="M997" s="81" t="e">
        <f t="shared" si="227"/>
        <v>#VALUE!</v>
      </c>
      <c r="N997" s="81" t="e">
        <f t="shared" si="228"/>
        <v>#VALUE!</v>
      </c>
      <c r="O997" s="81" t="e">
        <f t="shared" si="229"/>
        <v>#VALUE!</v>
      </c>
      <c r="P997" s="82" t="e">
        <f t="shared" si="230"/>
        <v>#VALUE!</v>
      </c>
      <c r="Q997" s="82" t="e">
        <f t="shared" si="238"/>
        <v>#VALUE!</v>
      </c>
      <c r="R997" s="82" t="b">
        <f t="shared" si="239"/>
        <v>0</v>
      </c>
      <c r="S997" s="72" t="str">
        <f t="shared" si="231"/>
        <v/>
      </c>
      <c r="T997" s="81" t="e" cm="1">
        <f t="array" aca="1" ref="T997" ca="1">TEXT(RIGHT(10-RIGHT(SUM(INDEX(1*(MID(MID(C997,1,1)*2,ROW(INDIRECT("1:"&amp;LEN(MID(C997,1,1)*2))),1)),,))+MID(C997,2,1)+
SUM(INDEX(1*(MID(MID(C997,3,1)*2,ROW(INDIRECT("1:"&amp;LEN(MID(C997,3,1)*2))),1)),,))+MID(C997,4,1)+
SUM(INDEX(1*(MID(MID(C997,5,1)*2,ROW(INDIRECT("1:"&amp;LEN(MID(C997,5,1)*2))),1)),,))+MID(C997,6,1)+
SUM(INDEX(1*(MID(MID(C997,8,1)*2,ROW(INDIRECT("1:"&amp;LEN(MID(C997,8,1)*2))),1)),,))+MID(C997,9,1)+
SUM(INDEX(1*(MID(MID(C997,10,1)*2,ROW(INDIRECT("1:"&amp;LEN(MID(C997,10,1)*2))),1)),,)),1),1),"0")</f>
        <v>#VALUE!</v>
      </c>
      <c r="U997" s="81" t="str">
        <f t="shared" si="232"/>
        <v/>
      </c>
      <c r="V997" s="83" t="b">
        <f t="shared" si="233"/>
        <v>0</v>
      </c>
      <c r="W997" s="112" t="e">
        <f>IF(#REF!="",FALSE,IF(OR(X997&gt;Z997,X997&lt;Y997),TRUE,FALSE))</f>
        <v>#REF!</v>
      </c>
      <c r="X997" s="112">
        <f t="shared" si="234"/>
        <v>0</v>
      </c>
      <c r="Y997" s="114" t="e">
        <f>#REF!-3/30</f>
        <v>#REF!</v>
      </c>
      <c r="Z997" s="115" t="e">
        <f>#REF!+1/30</f>
        <v>#REF!</v>
      </c>
    </row>
    <row r="998" spans="1:26" s="30" customFormat="1" x14ac:dyDescent="0.25">
      <c r="A998" s="19">
        <v>983</v>
      </c>
      <c r="B998" s="20"/>
      <c r="C998" s="149"/>
      <c r="D998" s="1"/>
      <c r="E998" s="1"/>
      <c r="F998" s="173"/>
      <c r="G998" s="55"/>
      <c r="H998" s="116" t="str">
        <f t="shared" si="235"/>
        <v/>
      </c>
      <c r="I998" s="35" t="b">
        <f t="shared" si="225"/>
        <v>0</v>
      </c>
      <c r="J998" s="80" t="str">
        <f t="shared" si="226"/>
        <v/>
      </c>
      <c r="K998" s="29" t="b">
        <f t="shared" si="236"/>
        <v>0</v>
      </c>
      <c r="L998" s="80" t="str">
        <f t="shared" si="237"/>
        <v/>
      </c>
      <c r="M998" s="81" t="e">
        <f t="shared" si="227"/>
        <v>#VALUE!</v>
      </c>
      <c r="N998" s="81" t="e">
        <f t="shared" si="228"/>
        <v>#VALUE!</v>
      </c>
      <c r="O998" s="81" t="e">
        <f t="shared" si="229"/>
        <v>#VALUE!</v>
      </c>
      <c r="P998" s="82" t="e">
        <f t="shared" si="230"/>
        <v>#VALUE!</v>
      </c>
      <c r="Q998" s="82" t="e">
        <f t="shared" si="238"/>
        <v>#VALUE!</v>
      </c>
      <c r="R998" s="82" t="b">
        <f t="shared" si="239"/>
        <v>0</v>
      </c>
      <c r="S998" s="72" t="str">
        <f t="shared" si="231"/>
        <v/>
      </c>
      <c r="T998" s="81" t="e" cm="1">
        <f t="array" aca="1" ref="T998" ca="1">TEXT(RIGHT(10-RIGHT(SUM(INDEX(1*(MID(MID(C998,1,1)*2,ROW(INDIRECT("1:"&amp;LEN(MID(C998,1,1)*2))),1)),,))+MID(C998,2,1)+
SUM(INDEX(1*(MID(MID(C998,3,1)*2,ROW(INDIRECT("1:"&amp;LEN(MID(C998,3,1)*2))),1)),,))+MID(C998,4,1)+
SUM(INDEX(1*(MID(MID(C998,5,1)*2,ROW(INDIRECT("1:"&amp;LEN(MID(C998,5,1)*2))),1)),,))+MID(C998,6,1)+
SUM(INDEX(1*(MID(MID(C998,8,1)*2,ROW(INDIRECT("1:"&amp;LEN(MID(C998,8,1)*2))),1)),,))+MID(C998,9,1)+
SUM(INDEX(1*(MID(MID(C998,10,1)*2,ROW(INDIRECT("1:"&amp;LEN(MID(C998,10,1)*2))),1)),,)),1),1),"0")</f>
        <v>#VALUE!</v>
      </c>
      <c r="U998" s="81" t="str">
        <f t="shared" si="232"/>
        <v/>
      </c>
      <c r="V998" s="83" t="b">
        <f t="shared" si="233"/>
        <v>0</v>
      </c>
      <c r="W998" s="112" t="e">
        <f>IF(#REF!="",FALSE,IF(OR(X998&gt;Z998,X998&lt;Y998),TRUE,FALSE))</f>
        <v>#REF!</v>
      </c>
      <c r="X998" s="112">
        <f t="shared" si="234"/>
        <v>0</v>
      </c>
      <c r="Y998" s="114" t="e">
        <f>#REF!-3/30</f>
        <v>#REF!</v>
      </c>
      <c r="Z998" s="115" t="e">
        <f>#REF!+1/30</f>
        <v>#REF!</v>
      </c>
    </row>
    <row r="999" spans="1:26" s="30" customFormat="1" x14ac:dyDescent="0.25">
      <c r="A999" s="19">
        <v>984</v>
      </c>
      <c r="B999" s="20"/>
      <c r="C999" s="149"/>
      <c r="D999" s="1"/>
      <c r="E999" s="1"/>
      <c r="F999" s="173"/>
      <c r="G999" s="55"/>
      <c r="H999" s="116" t="str">
        <f t="shared" si="235"/>
        <v/>
      </c>
      <c r="I999" s="35" t="b">
        <f t="shared" si="225"/>
        <v>0</v>
      </c>
      <c r="J999" s="80" t="str">
        <f t="shared" si="226"/>
        <v/>
      </c>
      <c r="K999" s="29" t="b">
        <f t="shared" si="236"/>
        <v>0</v>
      </c>
      <c r="L999" s="80" t="str">
        <f t="shared" si="237"/>
        <v/>
      </c>
      <c r="M999" s="81" t="e">
        <f t="shared" si="227"/>
        <v>#VALUE!</v>
      </c>
      <c r="N999" s="81" t="e">
        <f t="shared" si="228"/>
        <v>#VALUE!</v>
      </c>
      <c r="O999" s="81" t="e">
        <f t="shared" si="229"/>
        <v>#VALUE!</v>
      </c>
      <c r="P999" s="82" t="e">
        <f t="shared" si="230"/>
        <v>#VALUE!</v>
      </c>
      <c r="Q999" s="82" t="e">
        <f t="shared" si="238"/>
        <v>#VALUE!</v>
      </c>
      <c r="R999" s="82" t="b">
        <f t="shared" si="239"/>
        <v>0</v>
      </c>
      <c r="S999" s="72" t="str">
        <f t="shared" si="231"/>
        <v/>
      </c>
      <c r="T999" s="81" t="e" cm="1">
        <f t="array" aca="1" ref="T999" ca="1">TEXT(RIGHT(10-RIGHT(SUM(INDEX(1*(MID(MID(C999,1,1)*2,ROW(INDIRECT("1:"&amp;LEN(MID(C999,1,1)*2))),1)),,))+MID(C999,2,1)+
SUM(INDEX(1*(MID(MID(C999,3,1)*2,ROW(INDIRECT("1:"&amp;LEN(MID(C999,3,1)*2))),1)),,))+MID(C999,4,1)+
SUM(INDEX(1*(MID(MID(C999,5,1)*2,ROW(INDIRECT("1:"&amp;LEN(MID(C999,5,1)*2))),1)),,))+MID(C999,6,1)+
SUM(INDEX(1*(MID(MID(C999,8,1)*2,ROW(INDIRECT("1:"&amp;LEN(MID(C999,8,1)*2))),1)),,))+MID(C999,9,1)+
SUM(INDEX(1*(MID(MID(C999,10,1)*2,ROW(INDIRECT("1:"&amp;LEN(MID(C999,10,1)*2))),1)),,)),1),1),"0")</f>
        <v>#VALUE!</v>
      </c>
      <c r="U999" s="81" t="str">
        <f t="shared" si="232"/>
        <v/>
      </c>
      <c r="V999" s="83" t="b">
        <f t="shared" si="233"/>
        <v>0</v>
      </c>
      <c r="W999" s="112" t="e">
        <f>IF(#REF!="",FALSE,IF(OR(X999&gt;Z999,X999&lt;Y999),TRUE,FALSE))</f>
        <v>#REF!</v>
      </c>
      <c r="X999" s="112">
        <f t="shared" si="234"/>
        <v>0</v>
      </c>
      <c r="Y999" s="114" t="e">
        <f>#REF!-3/30</f>
        <v>#REF!</v>
      </c>
      <c r="Z999" s="115" t="e">
        <f>#REF!+1/30</f>
        <v>#REF!</v>
      </c>
    </row>
    <row r="1000" spans="1:26" s="30" customFormat="1" x14ac:dyDescent="0.25">
      <c r="A1000" s="19">
        <v>985</v>
      </c>
      <c r="B1000" s="20"/>
      <c r="C1000" s="149"/>
      <c r="D1000" s="1"/>
      <c r="E1000" s="1"/>
      <c r="F1000" s="173"/>
      <c r="G1000" s="55"/>
      <c r="H1000" s="116" t="str">
        <f t="shared" si="235"/>
        <v/>
      </c>
      <c r="I1000" s="35" t="b">
        <f t="shared" si="225"/>
        <v>0</v>
      </c>
      <c r="J1000" s="80" t="str">
        <f t="shared" si="226"/>
        <v/>
      </c>
      <c r="K1000" s="29" t="b">
        <f t="shared" si="236"/>
        <v>0</v>
      </c>
      <c r="L1000" s="80" t="str">
        <f t="shared" si="237"/>
        <v/>
      </c>
      <c r="M1000" s="81" t="e">
        <f t="shared" si="227"/>
        <v>#VALUE!</v>
      </c>
      <c r="N1000" s="81" t="e">
        <f t="shared" si="228"/>
        <v>#VALUE!</v>
      </c>
      <c r="O1000" s="81" t="e">
        <f t="shared" si="229"/>
        <v>#VALUE!</v>
      </c>
      <c r="P1000" s="82" t="e">
        <f t="shared" si="230"/>
        <v>#VALUE!</v>
      </c>
      <c r="Q1000" s="82" t="e">
        <f t="shared" si="238"/>
        <v>#VALUE!</v>
      </c>
      <c r="R1000" s="82" t="b">
        <f t="shared" si="239"/>
        <v>0</v>
      </c>
      <c r="S1000" s="72" t="str">
        <f t="shared" si="231"/>
        <v/>
      </c>
      <c r="T1000" s="81" t="e" cm="1">
        <f t="array" aca="1" ref="T1000" ca="1">TEXT(RIGHT(10-RIGHT(SUM(INDEX(1*(MID(MID(C1000,1,1)*2,ROW(INDIRECT("1:"&amp;LEN(MID(C1000,1,1)*2))),1)),,))+MID(C1000,2,1)+
SUM(INDEX(1*(MID(MID(C1000,3,1)*2,ROW(INDIRECT("1:"&amp;LEN(MID(C1000,3,1)*2))),1)),,))+MID(C1000,4,1)+
SUM(INDEX(1*(MID(MID(C1000,5,1)*2,ROW(INDIRECT("1:"&amp;LEN(MID(C1000,5,1)*2))),1)),,))+MID(C1000,6,1)+
SUM(INDEX(1*(MID(MID(C1000,8,1)*2,ROW(INDIRECT("1:"&amp;LEN(MID(C1000,8,1)*2))),1)),,))+MID(C1000,9,1)+
SUM(INDEX(1*(MID(MID(C1000,10,1)*2,ROW(INDIRECT("1:"&amp;LEN(MID(C1000,10,1)*2))),1)),,)),1),1),"0")</f>
        <v>#VALUE!</v>
      </c>
      <c r="U1000" s="81" t="str">
        <f t="shared" si="232"/>
        <v/>
      </c>
      <c r="V1000" s="83" t="b">
        <f t="shared" si="233"/>
        <v>0</v>
      </c>
      <c r="W1000" s="112" t="e">
        <f>IF(#REF!="",FALSE,IF(OR(X1000&gt;Z1000,X1000&lt;Y1000),TRUE,FALSE))</f>
        <v>#REF!</v>
      </c>
      <c r="X1000" s="112">
        <f t="shared" si="234"/>
        <v>0</v>
      </c>
      <c r="Y1000" s="114" t="e">
        <f>#REF!-3/30</f>
        <v>#REF!</v>
      </c>
      <c r="Z1000" s="115" t="e">
        <f>#REF!+1/30</f>
        <v>#REF!</v>
      </c>
    </row>
    <row r="1001" spans="1:26" s="30" customFormat="1" x14ac:dyDescent="0.25">
      <c r="A1001" s="19">
        <v>986</v>
      </c>
      <c r="B1001" s="20"/>
      <c r="C1001" s="149"/>
      <c r="D1001" s="1"/>
      <c r="E1001" s="1"/>
      <c r="F1001" s="173"/>
      <c r="G1001" s="55"/>
      <c r="H1001" s="116" t="str">
        <f t="shared" si="235"/>
        <v/>
      </c>
      <c r="I1001" s="35" t="b">
        <f t="shared" si="225"/>
        <v>0</v>
      </c>
      <c r="J1001" s="80" t="str">
        <f t="shared" si="226"/>
        <v/>
      </c>
      <c r="K1001" s="29" t="b">
        <f t="shared" si="236"/>
        <v>0</v>
      </c>
      <c r="L1001" s="80" t="str">
        <f t="shared" si="237"/>
        <v/>
      </c>
      <c r="M1001" s="81" t="e">
        <f t="shared" si="227"/>
        <v>#VALUE!</v>
      </c>
      <c r="N1001" s="81" t="e">
        <f t="shared" si="228"/>
        <v>#VALUE!</v>
      </c>
      <c r="O1001" s="81" t="e">
        <f t="shared" si="229"/>
        <v>#VALUE!</v>
      </c>
      <c r="P1001" s="82" t="e">
        <f t="shared" si="230"/>
        <v>#VALUE!</v>
      </c>
      <c r="Q1001" s="82" t="e">
        <f t="shared" si="238"/>
        <v>#VALUE!</v>
      </c>
      <c r="R1001" s="82" t="b">
        <f t="shared" si="239"/>
        <v>0</v>
      </c>
      <c r="S1001" s="72" t="str">
        <f t="shared" si="231"/>
        <v/>
      </c>
      <c r="T1001" s="81" t="e" cm="1">
        <f t="array" aca="1" ref="T1001" ca="1">TEXT(RIGHT(10-RIGHT(SUM(INDEX(1*(MID(MID(C1001,1,1)*2,ROW(INDIRECT("1:"&amp;LEN(MID(C1001,1,1)*2))),1)),,))+MID(C1001,2,1)+
SUM(INDEX(1*(MID(MID(C1001,3,1)*2,ROW(INDIRECT("1:"&amp;LEN(MID(C1001,3,1)*2))),1)),,))+MID(C1001,4,1)+
SUM(INDEX(1*(MID(MID(C1001,5,1)*2,ROW(INDIRECT("1:"&amp;LEN(MID(C1001,5,1)*2))),1)),,))+MID(C1001,6,1)+
SUM(INDEX(1*(MID(MID(C1001,8,1)*2,ROW(INDIRECT("1:"&amp;LEN(MID(C1001,8,1)*2))),1)),,))+MID(C1001,9,1)+
SUM(INDEX(1*(MID(MID(C1001,10,1)*2,ROW(INDIRECT("1:"&amp;LEN(MID(C1001,10,1)*2))),1)),,)),1),1),"0")</f>
        <v>#VALUE!</v>
      </c>
      <c r="U1001" s="81" t="str">
        <f t="shared" si="232"/>
        <v/>
      </c>
      <c r="V1001" s="83" t="b">
        <f t="shared" si="233"/>
        <v>0</v>
      </c>
      <c r="W1001" s="112" t="e">
        <f>IF(#REF!="",FALSE,IF(OR(X1001&gt;Z1001,X1001&lt;Y1001),TRUE,FALSE))</f>
        <v>#REF!</v>
      </c>
      <c r="X1001" s="112">
        <f t="shared" si="234"/>
        <v>0</v>
      </c>
      <c r="Y1001" s="114" t="e">
        <f>#REF!-3/30</f>
        <v>#REF!</v>
      </c>
      <c r="Z1001" s="115" t="e">
        <f>#REF!+1/30</f>
        <v>#REF!</v>
      </c>
    </row>
    <row r="1002" spans="1:26" s="30" customFormat="1" x14ac:dyDescent="0.25">
      <c r="A1002" s="19">
        <v>987</v>
      </c>
      <c r="B1002" s="20"/>
      <c r="C1002" s="149"/>
      <c r="D1002" s="1"/>
      <c r="E1002" s="1"/>
      <c r="F1002" s="173"/>
      <c r="G1002" s="55"/>
      <c r="H1002" s="116" t="str">
        <f t="shared" si="235"/>
        <v/>
      </c>
      <c r="I1002" s="35" t="b">
        <f t="shared" si="225"/>
        <v>0</v>
      </c>
      <c r="J1002" s="80" t="str">
        <f t="shared" si="226"/>
        <v/>
      </c>
      <c r="K1002" s="29" t="b">
        <f t="shared" si="236"/>
        <v>0</v>
      </c>
      <c r="L1002" s="80" t="str">
        <f t="shared" si="237"/>
        <v/>
      </c>
      <c r="M1002" s="81" t="e">
        <f t="shared" si="227"/>
        <v>#VALUE!</v>
      </c>
      <c r="N1002" s="81" t="e">
        <f t="shared" si="228"/>
        <v>#VALUE!</v>
      </c>
      <c r="O1002" s="81" t="e">
        <f t="shared" si="229"/>
        <v>#VALUE!</v>
      </c>
      <c r="P1002" s="82" t="e">
        <f t="shared" si="230"/>
        <v>#VALUE!</v>
      </c>
      <c r="Q1002" s="82" t="e">
        <f t="shared" si="238"/>
        <v>#VALUE!</v>
      </c>
      <c r="R1002" s="82" t="b">
        <f t="shared" si="239"/>
        <v>0</v>
      </c>
      <c r="S1002" s="72" t="str">
        <f t="shared" si="231"/>
        <v/>
      </c>
      <c r="T1002" s="81" t="e" cm="1">
        <f t="array" aca="1" ref="T1002" ca="1">TEXT(RIGHT(10-RIGHT(SUM(INDEX(1*(MID(MID(C1002,1,1)*2,ROW(INDIRECT("1:"&amp;LEN(MID(C1002,1,1)*2))),1)),,))+MID(C1002,2,1)+
SUM(INDEX(1*(MID(MID(C1002,3,1)*2,ROW(INDIRECT("1:"&amp;LEN(MID(C1002,3,1)*2))),1)),,))+MID(C1002,4,1)+
SUM(INDEX(1*(MID(MID(C1002,5,1)*2,ROW(INDIRECT("1:"&amp;LEN(MID(C1002,5,1)*2))),1)),,))+MID(C1002,6,1)+
SUM(INDEX(1*(MID(MID(C1002,8,1)*2,ROW(INDIRECT("1:"&amp;LEN(MID(C1002,8,1)*2))),1)),,))+MID(C1002,9,1)+
SUM(INDEX(1*(MID(MID(C1002,10,1)*2,ROW(INDIRECT("1:"&amp;LEN(MID(C1002,10,1)*2))),1)),,)),1),1),"0")</f>
        <v>#VALUE!</v>
      </c>
      <c r="U1002" s="81" t="str">
        <f t="shared" si="232"/>
        <v/>
      </c>
      <c r="V1002" s="83" t="b">
        <f t="shared" si="233"/>
        <v>0</v>
      </c>
      <c r="W1002" s="112" t="e">
        <f>IF(#REF!="",FALSE,IF(OR(X1002&gt;Z1002,X1002&lt;Y1002),TRUE,FALSE))</f>
        <v>#REF!</v>
      </c>
      <c r="X1002" s="112">
        <f t="shared" si="234"/>
        <v>0</v>
      </c>
      <c r="Y1002" s="114" t="e">
        <f>#REF!-3/30</f>
        <v>#REF!</v>
      </c>
      <c r="Z1002" s="115" t="e">
        <f>#REF!+1/30</f>
        <v>#REF!</v>
      </c>
    </row>
    <row r="1003" spans="1:26" s="30" customFormat="1" x14ac:dyDescent="0.25">
      <c r="A1003" s="19">
        <v>988</v>
      </c>
      <c r="B1003" s="20"/>
      <c r="C1003" s="149"/>
      <c r="D1003" s="1"/>
      <c r="E1003" s="1"/>
      <c r="F1003" s="173"/>
      <c r="G1003" s="55"/>
      <c r="H1003" s="116" t="str">
        <f t="shared" si="235"/>
        <v/>
      </c>
      <c r="I1003" s="35" t="b">
        <f t="shared" si="225"/>
        <v>0</v>
      </c>
      <c r="J1003" s="80" t="str">
        <f t="shared" si="226"/>
        <v/>
      </c>
      <c r="K1003" s="29" t="b">
        <f t="shared" si="236"/>
        <v>0</v>
      </c>
      <c r="L1003" s="80" t="str">
        <f t="shared" si="237"/>
        <v/>
      </c>
      <c r="M1003" s="81" t="e">
        <f t="shared" si="227"/>
        <v>#VALUE!</v>
      </c>
      <c r="N1003" s="81" t="e">
        <f t="shared" si="228"/>
        <v>#VALUE!</v>
      </c>
      <c r="O1003" s="81" t="e">
        <f t="shared" si="229"/>
        <v>#VALUE!</v>
      </c>
      <c r="P1003" s="82" t="e">
        <f t="shared" si="230"/>
        <v>#VALUE!</v>
      </c>
      <c r="Q1003" s="82" t="e">
        <f t="shared" si="238"/>
        <v>#VALUE!</v>
      </c>
      <c r="R1003" s="82" t="b">
        <f t="shared" si="239"/>
        <v>0</v>
      </c>
      <c r="S1003" s="72" t="str">
        <f t="shared" si="231"/>
        <v/>
      </c>
      <c r="T1003" s="81" t="e" cm="1">
        <f t="array" aca="1" ref="T1003" ca="1">TEXT(RIGHT(10-RIGHT(SUM(INDEX(1*(MID(MID(C1003,1,1)*2,ROW(INDIRECT("1:"&amp;LEN(MID(C1003,1,1)*2))),1)),,))+MID(C1003,2,1)+
SUM(INDEX(1*(MID(MID(C1003,3,1)*2,ROW(INDIRECT("1:"&amp;LEN(MID(C1003,3,1)*2))),1)),,))+MID(C1003,4,1)+
SUM(INDEX(1*(MID(MID(C1003,5,1)*2,ROW(INDIRECT("1:"&amp;LEN(MID(C1003,5,1)*2))),1)),,))+MID(C1003,6,1)+
SUM(INDEX(1*(MID(MID(C1003,8,1)*2,ROW(INDIRECT("1:"&amp;LEN(MID(C1003,8,1)*2))),1)),,))+MID(C1003,9,1)+
SUM(INDEX(1*(MID(MID(C1003,10,1)*2,ROW(INDIRECT("1:"&amp;LEN(MID(C1003,10,1)*2))),1)),,)),1),1),"0")</f>
        <v>#VALUE!</v>
      </c>
      <c r="U1003" s="81" t="str">
        <f t="shared" si="232"/>
        <v/>
      </c>
      <c r="V1003" s="83" t="b">
        <f t="shared" si="233"/>
        <v>0</v>
      </c>
      <c r="W1003" s="112" t="e">
        <f>IF(#REF!="",FALSE,IF(OR(X1003&gt;Z1003,X1003&lt;Y1003),TRUE,FALSE))</f>
        <v>#REF!</v>
      </c>
      <c r="X1003" s="112">
        <f t="shared" si="234"/>
        <v>0</v>
      </c>
      <c r="Y1003" s="114" t="e">
        <f>#REF!-3/30</f>
        <v>#REF!</v>
      </c>
      <c r="Z1003" s="115" t="e">
        <f>#REF!+1/30</f>
        <v>#REF!</v>
      </c>
    </row>
    <row r="1004" spans="1:26" s="30" customFormat="1" x14ac:dyDescent="0.25">
      <c r="A1004" s="19">
        <v>989</v>
      </c>
      <c r="B1004" s="20"/>
      <c r="C1004" s="149"/>
      <c r="D1004" s="1"/>
      <c r="E1004" s="1"/>
      <c r="F1004" s="173"/>
      <c r="G1004" s="55"/>
      <c r="H1004" s="116" t="str">
        <f t="shared" si="235"/>
        <v/>
      </c>
      <c r="I1004" s="35" t="b">
        <f t="shared" si="225"/>
        <v>0</v>
      </c>
      <c r="J1004" s="80" t="str">
        <f t="shared" si="226"/>
        <v/>
      </c>
      <c r="K1004" s="29" t="b">
        <f t="shared" si="236"/>
        <v>0</v>
      </c>
      <c r="L1004" s="80" t="str">
        <f t="shared" si="237"/>
        <v/>
      </c>
      <c r="M1004" s="81" t="e">
        <f t="shared" si="227"/>
        <v>#VALUE!</v>
      </c>
      <c r="N1004" s="81" t="e">
        <f t="shared" si="228"/>
        <v>#VALUE!</v>
      </c>
      <c r="O1004" s="81" t="e">
        <f t="shared" si="229"/>
        <v>#VALUE!</v>
      </c>
      <c r="P1004" s="82" t="e">
        <f t="shared" si="230"/>
        <v>#VALUE!</v>
      </c>
      <c r="Q1004" s="82" t="e">
        <f t="shared" si="238"/>
        <v>#VALUE!</v>
      </c>
      <c r="R1004" s="82" t="b">
        <f t="shared" si="239"/>
        <v>0</v>
      </c>
      <c r="S1004" s="72" t="str">
        <f t="shared" si="231"/>
        <v/>
      </c>
      <c r="T1004" s="81" t="e" cm="1">
        <f t="array" aca="1" ref="T1004" ca="1">TEXT(RIGHT(10-RIGHT(SUM(INDEX(1*(MID(MID(C1004,1,1)*2,ROW(INDIRECT("1:"&amp;LEN(MID(C1004,1,1)*2))),1)),,))+MID(C1004,2,1)+
SUM(INDEX(1*(MID(MID(C1004,3,1)*2,ROW(INDIRECT("1:"&amp;LEN(MID(C1004,3,1)*2))),1)),,))+MID(C1004,4,1)+
SUM(INDEX(1*(MID(MID(C1004,5,1)*2,ROW(INDIRECT("1:"&amp;LEN(MID(C1004,5,1)*2))),1)),,))+MID(C1004,6,1)+
SUM(INDEX(1*(MID(MID(C1004,8,1)*2,ROW(INDIRECT("1:"&amp;LEN(MID(C1004,8,1)*2))),1)),,))+MID(C1004,9,1)+
SUM(INDEX(1*(MID(MID(C1004,10,1)*2,ROW(INDIRECT("1:"&amp;LEN(MID(C1004,10,1)*2))),1)),,)),1),1),"0")</f>
        <v>#VALUE!</v>
      </c>
      <c r="U1004" s="81" t="str">
        <f t="shared" si="232"/>
        <v/>
      </c>
      <c r="V1004" s="83" t="b">
        <f t="shared" si="233"/>
        <v>0</v>
      </c>
      <c r="W1004" s="112" t="e">
        <f>IF(#REF!="",FALSE,IF(OR(X1004&gt;Z1004,X1004&lt;Y1004),TRUE,FALSE))</f>
        <v>#REF!</v>
      </c>
      <c r="X1004" s="112">
        <f t="shared" si="234"/>
        <v>0</v>
      </c>
      <c r="Y1004" s="114" t="e">
        <f>#REF!-3/30</f>
        <v>#REF!</v>
      </c>
      <c r="Z1004" s="115" t="e">
        <f>#REF!+1/30</f>
        <v>#REF!</v>
      </c>
    </row>
    <row r="1005" spans="1:26" s="30" customFormat="1" x14ac:dyDescent="0.25">
      <c r="A1005" s="19">
        <v>990</v>
      </c>
      <c r="B1005" s="20"/>
      <c r="C1005" s="149"/>
      <c r="D1005" s="1"/>
      <c r="E1005" s="1"/>
      <c r="F1005" s="173"/>
      <c r="G1005" s="55"/>
      <c r="H1005" s="116" t="str">
        <f t="shared" si="235"/>
        <v/>
      </c>
      <c r="I1005" s="35" t="b">
        <f t="shared" si="225"/>
        <v>0</v>
      </c>
      <c r="J1005" s="80" t="str">
        <f t="shared" si="226"/>
        <v/>
      </c>
      <c r="K1005" s="29" t="b">
        <f t="shared" si="236"/>
        <v>0</v>
      </c>
      <c r="L1005" s="80" t="str">
        <f t="shared" si="237"/>
        <v/>
      </c>
      <c r="M1005" s="81" t="e">
        <f t="shared" si="227"/>
        <v>#VALUE!</v>
      </c>
      <c r="N1005" s="81" t="e">
        <f t="shared" si="228"/>
        <v>#VALUE!</v>
      </c>
      <c r="O1005" s="81" t="e">
        <f t="shared" si="229"/>
        <v>#VALUE!</v>
      </c>
      <c r="P1005" s="82" t="e">
        <f t="shared" si="230"/>
        <v>#VALUE!</v>
      </c>
      <c r="Q1005" s="82" t="e">
        <f t="shared" si="238"/>
        <v>#VALUE!</v>
      </c>
      <c r="R1005" s="82" t="b">
        <f t="shared" si="239"/>
        <v>0</v>
      </c>
      <c r="S1005" s="72" t="str">
        <f t="shared" si="231"/>
        <v/>
      </c>
      <c r="T1005" s="81" t="e" cm="1">
        <f t="array" aca="1" ref="T1005" ca="1">TEXT(RIGHT(10-RIGHT(SUM(INDEX(1*(MID(MID(C1005,1,1)*2,ROW(INDIRECT("1:"&amp;LEN(MID(C1005,1,1)*2))),1)),,))+MID(C1005,2,1)+
SUM(INDEX(1*(MID(MID(C1005,3,1)*2,ROW(INDIRECT("1:"&amp;LEN(MID(C1005,3,1)*2))),1)),,))+MID(C1005,4,1)+
SUM(INDEX(1*(MID(MID(C1005,5,1)*2,ROW(INDIRECT("1:"&amp;LEN(MID(C1005,5,1)*2))),1)),,))+MID(C1005,6,1)+
SUM(INDEX(1*(MID(MID(C1005,8,1)*2,ROW(INDIRECT("1:"&amp;LEN(MID(C1005,8,1)*2))),1)),,))+MID(C1005,9,1)+
SUM(INDEX(1*(MID(MID(C1005,10,1)*2,ROW(INDIRECT("1:"&amp;LEN(MID(C1005,10,1)*2))),1)),,)),1),1),"0")</f>
        <v>#VALUE!</v>
      </c>
      <c r="U1005" s="81" t="str">
        <f t="shared" si="232"/>
        <v/>
      </c>
      <c r="V1005" s="83" t="b">
        <f t="shared" si="233"/>
        <v>0</v>
      </c>
      <c r="W1005" s="112" t="e">
        <f>IF(#REF!="",FALSE,IF(OR(X1005&gt;Z1005,X1005&lt;Y1005),TRUE,FALSE))</f>
        <v>#REF!</v>
      </c>
      <c r="X1005" s="112">
        <f t="shared" si="234"/>
        <v>0</v>
      </c>
      <c r="Y1005" s="114" t="e">
        <f>#REF!-3/30</f>
        <v>#REF!</v>
      </c>
      <c r="Z1005" s="115" t="e">
        <f>#REF!+1/30</f>
        <v>#REF!</v>
      </c>
    </row>
    <row r="1006" spans="1:26" s="30" customFormat="1" x14ac:dyDescent="0.25">
      <c r="A1006" s="19">
        <v>991</v>
      </c>
      <c r="B1006" s="20"/>
      <c r="C1006" s="149"/>
      <c r="D1006" s="1"/>
      <c r="E1006" s="1"/>
      <c r="F1006" s="173"/>
      <c r="G1006" s="55"/>
      <c r="H1006" s="116" t="str">
        <f t="shared" si="235"/>
        <v/>
      </c>
      <c r="I1006" s="35" t="b">
        <f t="shared" si="225"/>
        <v>0</v>
      </c>
      <c r="J1006" s="80" t="str">
        <f t="shared" si="226"/>
        <v/>
      </c>
      <c r="K1006" s="29" t="b">
        <f t="shared" si="236"/>
        <v>0</v>
      </c>
      <c r="L1006" s="80" t="str">
        <f t="shared" si="237"/>
        <v/>
      </c>
      <c r="M1006" s="81" t="e">
        <f t="shared" si="227"/>
        <v>#VALUE!</v>
      </c>
      <c r="N1006" s="81" t="e">
        <f t="shared" si="228"/>
        <v>#VALUE!</v>
      </c>
      <c r="O1006" s="81" t="e">
        <f t="shared" si="229"/>
        <v>#VALUE!</v>
      </c>
      <c r="P1006" s="82" t="e">
        <f t="shared" si="230"/>
        <v>#VALUE!</v>
      </c>
      <c r="Q1006" s="82" t="e">
        <f t="shared" si="238"/>
        <v>#VALUE!</v>
      </c>
      <c r="R1006" s="82" t="b">
        <f t="shared" si="239"/>
        <v>0</v>
      </c>
      <c r="S1006" s="72" t="str">
        <f t="shared" si="231"/>
        <v/>
      </c>
      <c r="T1006" s="81" t="e" cm="1">
        <f t="array" aca="1" ref="T1006" ca="1">TEXT(RIGHT(10-RIGHT(SUM(INDEX(1*(MID(MID(C1006,1,1)*2,ROW(INDIRECT("1:"&amp;LEN(MID(C1006,1,1)*2))),1)),,))+MID(C1006,2,1)+
SUM(INDEX(1*(MID(MID(C1006,3,1)*2,ROW(INDIRECT("1:"&amp;LEN(MID(C1006,3,1)*2))),1)),,))+MID(C1006,4,1)+
SUM(INDEX(1*(MID(MID(C1006,5,1)*2,ROW(INDIRECT("1:"&amp;LEN(MID(C1006,5,1)*2))),1)),,))+MID(C1006,6,1)+
SUM(INDEX(1*(MID(MID(C1006,8,1)*2,ROW(INDIRECT("1:"&amp;LEN(MID(C1006,8,1)*2))),1)),,))+MID(C1006,9,1)+
SUM(INDEX(1*(MID(MID(C1006,10,1)*2,ROW(INDIRECT("1:"&amp;LEN(MID(C1006,10,1)*2))),1)),,)),1),1),"0")</f>
        <v>#VALUE!</v>
      </c>
      <c r="U1006" s="81" t="str">
        <f t="shared" si="232"/>
        <v/>
      </c>
      <c r="V1006" s="83" t="b">
        <f t="shared" si="233"/>
        <v>0</v>
      </c>
      <c r="W1006" s="112" t="e">
        <f>IF(#REF!="",FALSE,IF(OR(X1006&gt;Z1006,X1006&lt;Y1006),TRUE,FALSE))</f>
        <v>#REF!</v>
      </c>
      <c r="X1006" s="112">
        <f t="shared" si="234"/>
        <v>0</v>
      </c>
      <c r="Y1006" s="114" t="e">
        <f>#REF!-3/30</f>
        <v>#REF!</v>
      </c>
      <c r="Z1006" s="115" t="e">
        <f>#REF!+1/30</f>
        <v>#REF!</v>
      </c>
    </row>
    <row r="1007" spans="1:26" s="30" customFormat="1" x14ac:dyDescent="0.25">
      <c r="A1007" s="19">
        <v>992</v>
      </c>
      <c r="B1007" s="20"/>
      <c r="C1007" s="149"/>
      <c r="D1007" s="1"/>
      <c r="E1007" s="1"/>
      <c r="F1007" s="173"/>
      <c r="G1007" s="55"/>
      <c r="H1007" s="116" t="str">
        <f t="shared" si="235"/>
        <v/>
      </c>
      <c r="I1007" s="35" t="b">
        <f t="shared" si="225"/>
        <v>0</v>
      </c>
      <c r="J1007" s="80" t="str">
        <f t="shared" si="226"/>
        <v/>
      </c>
      <c r="K1007" s="29" t="b">
        <f t="shared" si="236"/>
        <v>0</v>
      </c>
      <c r="L1007" s="80" t="str">
        <f t="shared" si="237"/>
        <v/>
      </c>
      <c r="M1007" s="81" t="e">
        <f t="shared" si="227"/>
        <v>#VALUE!</v>
      </c>
      <c r="N1007" s="81" t="e">
        <f t="shared" si="228"/>
        <v>#VALUE!</v>
      </c>
      <c r="O1007" s="81" t="e">
        <f t="shared" si="229"/>
        <v>#VALUE!</v>
      </c>
      <c r="P1007" s="82" t="e">
        <f t="shared" si="230"/>
        <v>#VALUE!</v>
      </c>
      <c r="Q1007" s="82" t="e">
        <f t="shared" si="238"/>
        <v>#VALUE!</v>
      </c>
      <c r="R1007" s="82" t="b">
        <f t="shared" si="239"/>
        <v>0</v>
      </c>
      <c r="S1007" s="72" t="str">
        <f t="shared" si="231"/>
        <v/>
      </c>
      <c r="T1007" s="81" t="e" cm="1">
        <f t="array" aca="1" ref="T1007" ca="1">TEXT(RIGHT(10-RIGHT(SUM(INDEX(1*(MID(MID(C1007,1,1)*2,ROW(INDIRECT("1:"&amp;LEN(MID(C1007,1,1)*2))),1)),,))+MID(C1007,2,1)+
SUM(INDEX(1*(MID(MID(C1007,3,1)*2,ROW(INDIRECT("1:"&amp;LEN(MID(C1007,3,1)*2))),1)),,))+MID(C1007,4,1)+
SUM(INDEX(1*(MID(MID(C1007,5,1)*2,ROW(INDIRECT("1:"&amp;LEN(MID(C1007,5,1)*2))),1)),,))+MID(C1007,6,1)+
SUM(INDEX(1*(MID(MID(C1007,8,1)*2,ROW(INDIRECT("1:"&amp;LEN(MID(C1007,8,1)*2))),1)),,))+MID(C1007,9,1)+
SUM(INDEX(1*(MID(MID(C1007,10,1)*2,ROW(INDIRECT("1:"&amp;LEN(MID(C1007,10,1)*2))),1)),,)),1),1),"0")</f>
        <v>#VALUE!</v>
      </c>
      <c r="U1007" s="81" t="str">
        <f t="shared" si="232"/>
        <v/>
      </c>
      <c r="V1007" s="83" t="b">
        <f t="shared" si="233"/>
        <v>0</v>
      </c>
      <c r="W1007" s="112" t="e">
        <f>IF(#REF!="",FALSE,IF(OR(X1007&gt;Z1007,X1007&lt;Y1007),TRUE,FALSE))</f>
        <v>#REF!</v>
      </c>
      <c r="X1007" s="112">
        <f t="shared" si="234"/>
        <v>0</v>
      </c>
      <c r="Y1007" s="114" t="e">
        <f>#REF!-3/30</f>
        <v>#REF!</v>
      </c>
      <c r="Z1007" s="115" t="e">
        <f>#REF!+1/30</f>
        <v>#REF!</v>
      </c>
    </row>
    <row r="1008" spans="1:26" s="30" customFormat="1" x14ac:dyDescent="0.25">
      <c r="A1008" s="19">
        <v>993</v>
      </c>
      <c r="B1008" s="20"/>
      <c r="C1008" s="149"/>
      <c r="D1008" s="1"/>
      <c r="E1008" s="1"/>
      <c r="F1008" s="173"/>
      <c r="G1008" s="55"/>
      <c r="H1008" s="116" t="str">
        <f t="shared" si="235"/>
        <v/>
      </c>
      <c r="I1008" s="35" t="b">
        <f t="shared" si="225"/>
        <v>0</v>
      </c>
      <c r="J1008" s="80" t="str">
        <f t="shared" si="226"/>
        <v/>
      </c>
      <c r="K1008" s="29" t="b">
        <f t="shared" si="236"/>
        <v>0</v>
      </c>
      <c r="L1008" s="80" t="str">
        <f t="shared" si="237"/>
        <v/>
      </c>
      <c r="M1008" s="81" t="e">
        <f t="shared" si="227"/>
        <v>#VALUE!</v>
      </c>
      <c r="N1008" s="81" t="e">
        <f t="shared" si="228"/>
        <v>#VALUE!</v>
      </c>
      <c r="O1008" s="81" t="e">
        <f t="shared" si="229"/>
        <v>#VALUE!</v>
      </c>
      <c r="P1008" s="82" t="e">
        <f t="shared" si="230"/>
        <v>#VALUE!</v>
      </c>
      <c r="Q1008" s="82" t="e">
        <f t="shared" si="238"/>
        <v>#VALUE!</v>
      </c>
      <c r="R1008" s="82" t="b">
        <f t="shared" si="239"/>
        <v>0</v>
      </c>
      <c r="S1008" s="72" t="str">
        <f t="shared" si="231"/>
        <v/>
      </c>
      <c r="T1008" s="81" t="e" cm="1">
        <f t="array" aca="1" ref="T1008" ca="1">TEXT(RIGHT(10-RIGHT(SUM(INDEX(1*(MID(MID(C1008,1,1)*2,ROW(INDIRECT("1:"&amp;LEN(MID(C1008,1,1)*2))),1)),,))+MID(C1008,2,1)+
SUM(INDEX(1*(MID(MID(C1008,3,1)*2,ROW(INDIRECT("1:"&amp;LEN(MID(C1008,3,1)*2))),1)),,))+MID(C1008,4,1)+
SUM(INDEX(1*(MID(MID(C1008,5,1)*2,ROW(INDIRECT("1:"&amp;LEN(MID(C1008,5,1)*2))),1)),,))+MID(C1008,6,1)+
SUM(INDEX(1*(MID(MID(C1008,8,1)*2,ROW(INDIRECT("1:"&amp;LEN(MID(C1008,8,1)*2))),1)),,))+MID(C1008,9,1)+
SUM(INDEX(1*(MID(MID(C1008,10,1)*2,ROW(INDIRECT("1:"&amp;LEN(MID(C1008,10,1)*2))),1)),,)),1),1),"0")</f>
        <v>#VALUE!</v>
      </c>
      <c r="U1008" s="81" t="str">
        <f t="shared" si="232"/>
        <v/>
      </c>
      <c r="V1008" s="83" t="b">
        <f t="shared" si="233"/>
        <v>0</v>
      </c>
      <c r="W1008" s="112" t="e">
        <f>IF(#REF!="",FALSE,IF(OR(X1008&gt;Z1008,X1008&lt;Y1008),TRUE,FALSE))</f>
        <v>#REF!</v>
      </c>
      <c r="X1008" s="112">
        <f t="shared" si="234"/>
        <v>0</v>
      </c>
      <c r="Y1008" s="114" t="e">
        <f>#REF!-3/30</f>
        <v>#REF!</v>
      </c>
      <c r="Z1008" s="115" t="e">
        <f>#REF!+1/30</f>
        <v>#REF!</v>
      </c>
    </row>
    <row r="1009" spans="1:26" s="30" customFormat="1" x14ac:dyDescent="0.25">
      <c r="A1009" s="19">
        <v>994</v>
      </c>
      <c r="B1009" s="20"/>
      <c r="C1009" s="149"/>
      <c r="D1009" s="1"/>
      <c r="E1009" s="1"/>
      <c r="F1009" s="173"/>
      <c r="G1009" s="55"/>
      <c r="H1009" s="116" t="str">
        <f t="shared" si="235"/>
        <v/>
      </c>
      <c r="I1009" s="35" t="b">
        <f t="shared" si="225"/>
        <v>0</v>
      </c>
      <c r="J1009" s="80" t="str">
        <f t="shared" si="226"/>
        <v/>
      </c>
      <c r="K1009" s="29" t="b">
        <f t="shared" si="236"/>
        <v>0</v>
      </c>
      <c r="L1009" s="80" t="str">
        <f t="shared" si="237"/>
        <v/>
      </c>
      <c r="M1009" s="81" t="e">
        <f t="shared" si="227"/>
        <v>#VALUE!</v>
      </c>
      <c r="N1009" s="81" t="e">
        <f t="shared" si="228"/>
        <v>#VALUE!</v>
      </c>
      <c r="O1009" s="81" t="e">
        <f t="shared" si="229"/>
        <v>#VALUE!</v>
      </c>
      <c r="P1009" s="82" t="e">
        <f t="shared" si="230"/>
        <v>#VALUE!</v>
      </c>
      <c r="Q1009" s="82" t="e">
        <f t="shared" si="238"/>
        <v>#VALUE!</v>
      </c>
      <c r="R1009" s="82" t="b">
        <f t="shared" si="239"/>
        <v>0</v>
      </c>
      <c r="S1009" s="72" t="str">
        <f t="shared" si="231"/>
        <v/>
      </c>
      <c r="T1009" s="81" t="e" cm="1">
        <f t="array" aca="1" ref="T1009" ca="1">TEXT(RIGHT(10-RIGHT(SUM(INDEX(1*(MID(MID(C1009,1,1)*2,ROW(INDIRECT("1:"&amp;LEN(MID(C1009,1,1)*2))),1)),,))+MID(C1009,2,1)+
SUM(INDEX(1*(MID(MID(C1009,3,1)*2,ROW(INDIRECT("1:"&amp;LEN(MID(C1009,3,1)*2))),1)),,))+MID(C1009,4,1)+
SUM(INDEX(1*(MID(MID(C1009,5,1)*2,ROW(INDIRECT("1:"&amp;LEN(MID(C1009,5,1)*2))),1)),,))+MID(C1009,6,1)+
SUM(INDEX(1*(MID(MID(C1009,8,1)*2,ROW(INDIRECT("1:"&amp;LEN(MID(C1009,8,1)*2))),1)),,))+MID(C1009,9,1)+
SUM(INDEX(1*(MID(MID(C1009,10,1)*2,ROW(INDIRECT("1:"&amp;LEN(MID(C1009,10,1)*2))),1)),,)),1),1),"0")</f>
        <v>#VALUE!</v>
      </c>
      <c r="U1009" s="81" t="str">
        <f t="shared" si="232"/>
        <v/>
      </c>
      <c r="V1009" s="83" t="b">
        <f t="shared" si="233"/>
        <v>0</v>
      </c>
      <c r="W1009" s="112" t="e">
        <f>IF(#REF!="",FALSE,IF(OR(X1009&gt;Z1009,X1009&lt;Y1009),TRUE,FALSE))</f>
        <v>#REF!</v>
      </c>
      <c r="X1009" s="112">
        <f t="shared" si="234"/>
        <v>0</v>
      </c>
      <c r="Y1009" s="114" t="e">
        <f>#REF!-3/30</f>
        <v>#REF!</v>
      </c>
      <c r="Z1009" s="115" t="e">
        <f>#REF!+1/30</f>
        <v>#REF!</v>
      </c>
    </row>
    <row r="1010" spans="1:26" s="30" customFormat="1" x14ac:dyDescent="0.25">
      <c r="A1010" s="19">
        <v>995</v>
      </c>
      <c r="B1010" s="20"/>
      <c r="C1010" s="149"/>
      <c r="D1010" s="1"/>
      <c r="E1010" s="1"/>
      <c r="F1010" s="173"/>
      <c r="G1010" s="55"/>
      <c r="H1010" s="116" t="str">
        <f t="shared" si="235"/>
        <v/>
      </c>
      <c r="I1010" s="35" t="b">
        <f t="shared" si="225"/>
        <v>0</v>
      </c>
      <c r="J1010" s="80" t="str">
        <f t="shared" si="226"/>
        <v/>
      </c>
      <c r="K1010" s="29" t="b">
        <f t="shared" si="236"/>
        <v>0</v>
      </c>
      <c r="L1010" s="80" t="str">
        <f t="shared" si="237"/>
        <v/>
      </c>
      <c r="M1010" s="81" t="e">
        <f t="shared" si="227"/>
        <v>#VALUE!</v>
      </c>
      <c r="N1010" s="81" t="e">
        <f t="shared" si="228"/>
        <v>#VALUE!</v>
      </c>
      <c r="O1010" s="81" t="e">
        <f t="shared" si="229"/>
        <v>#VALUE!</v>
      </c>
      <c r="P1010" s="82" t="e">
        <f t="shared" si="230"/>
        <v>#VALUE!</v>
      </c>
      <c r="Q1010" s="82" t="e">
        <f t="shared" si="238"/>
        <v>#VALUE!</v>
      </c>
      <c r="R1010" s="82" t="b">
        <f t="shared" si="239"/>
        <v>0</v>
      </c>
      <c r="S1010" s="72" t="str">
        <f t="shared" si="231"/>
        <v/>
      </c>
      <c r="T1010" s="81" t="e" cm="1">
        <f t="array" aca="1" ref="T1010" ca="1">TEXT(RIGHT(10-RIGHT(SUM(INDEX(1*(MID(MID(C1010,1,1)*2,ROW(INDIRECT("1:"&amp;LEN(MID(C1010,1,1)*2))),1)),,))+MID(C1010,2,1)+
SUM(INDEX(1*(MID(MID(C1010,3,1)*2,ROW(INDIRECT("1:"&amp;LEN(MID(C1010,3,1)*2))),1)),,))+MID(C1010,4,1)+
SUM(INDEX(1*(MID(MID(C1010,5,1)*2,ROW(INDIRECT("1:"&amp;LEN(MID(C1010,5,1)*2))),1)),,))+MID(C1010,6,1)+
SUM(INDEX(1*(MID(MID(C1010,8,1)*2,ROW(INDIRECT("1:"&amp;LEN(MID(C1010,8,1)*2))),1)),,))+MID(C1010,9,1)+
SUM(INDEX(1*(MID(MID(C1010,10,1)*2,ROW(INDIRECT("1:"&amp;LEN(MID(C1010,10,1)*2))),1)),,)),1),1),"0")</f>
        <v>#VALUE!</v>
      </c>
      <c r="U1010" s="81" t="str">
        <f t="shared" si="232"/>
        <v/>
      </c>
      <c r="V1010" s="83" t="b">
        <f t="shared" si="233"/>
        <v>0</v>
      </c>
      <c r="W1010" s="112" t="e">
        <f>IF(#REF!="",FALSE,IF(OR(X1010&gt;Z1010,X1010&lt;Y1010),TRUE,FALSE))</f>
        <v>#REF!</v>
      </c>
      <c r="X1010" s="112">
        <f t="shared" si="234"/>
        <v>0</v>
      </c>
      <c r="Y1010" s="114" t="e">
        <f>#REF!-3/30</f>
        <v>#REF!</v>
      </c>
      <c r="Z1010" s="115" t="e">
        <f>#REF!+1/30</f>
        <v>#REF!</v>
      </c>
    </row>
    <row r="1011" spans="1:26" s="30" customFormat="1" x14ac:dyDescent="0.25">
      <c r="A1011" s="19">
        <v>996</v>
      </c>
      <c r="B1011" s="20"/>
      <c r="C1011" s="149"/>
      <c r="D1011" s="1"/>
      <c r="E1011" s="1"/>
      <c r="F1011" s="173"/>
      <c r="G1011" s="55"/>
      <c r="H1011" s="116" t="str">
        <f t="shared" si="235"/>
        <v/>
      </c>
      <c r="I1011" s="35" t="b">
        <f t="shared" si="225"/>
        <v>0</v>
      </c>
      <c r="J1011" s="80" t="str">
        <f t="shared" si="226"/>
        <v/>
      </c>
      <c r="K1011" s="29" t="b">
        <f t="shared" si="236"/>
        <v>0</v>
      </c>
      <c r="L1011" s="80" t="str">
        <f t="shared" si="237"/>
        <v/>
      </c>
      <c r="M1011" s="81" t="e">
        <f t="shared" si="227"/>
        <v>#VALUE!</v>
      </c>
      <c r="N1011" s="81" t="e">
        <f t="shared" si="228"/>
        <v>#VALUE!</v>
      </c>
      <c r="O1011" s="81" t="e">
        <f t="shared" si="229"/>
        <v>#VALUE!</v>
      </c>
      <c r="P1011" s="82" t="e">
        <f t="shared" si="230"/>
        <v>#VALUE!</v>
      </c>
      <c r="Q1011" s="82" t="e">
        <f t="shared" si="238"/>
        <v>#VALUE!</v>
      </c>
      <c r="R1011" s="82" t="b">
        <f t="shared" si="239"/>
        <v>0</v>
      </c>
      <c r="S1011" s="72" t="str">
        <f t="shared" si="231"/>
        <v/>
      </c>
      <c r="T1011" s="81" t="e" cm="1">
        <f t="array" aca="1" ref="T1011" ca="1">TEXT(RIGHT(10-RIGHT(SUM(INDEX(1*(MID(MID(C1011,1,1)*2,ROW(INDIRECT("1:"&amp;LEN(MID(C1011,1,1)*2))),1)),,))+MID(C1011,2,1)+
SUM(INDEX(1*(MID(MID(C1011,3,1)*2,ROW(INDIRECT("1:"&amp;LEN(MID(C1011,3,1)*2))),1)),,))+MID(C1011,4,1)+
SUM(INDEX(1*(MID(MID(C1011,5,1)*2,ROW(INDIRECT("1:"&amp;LEN(MID(C1011,5,1)*2))),1)),,))+MID(C1011,6,1)+
SUM(INDEX(1*(MID(MID(C1011,8,1)*2,ROW(INDIRECT("1:"&amp;LEN(MID(C1011,8,1)*2))),1)),,))+MID(C1011,9,1)+
SUM(INDEX(1*(MID(MID(C1011,10,1)*2,ROW(INDIRECT("1:"&amp;LEN(MID(C1011,10,1)*2))),1)),,)),1),1),"0")</f>
        <v>#VALUE!</v>
      </c>
      <c r="U1011" s="81" t="str">
        <f t="shared" si="232"/>
        <v/>
      </c>
      <c r="V1011" s="83" t="b">
        <f t="shared" si="233"/>
        <v>0</v>
      </c>
      <c r="W1011" s="112" t="e">
        <f>IF(#REF!="",FALSE,IF(OR(X1011&gt;Z1011,X1011&lt;Y1011),TRUE,FALSE))</f>
        <v>#REF!</v>
      </c>
      <c r="X1011" s="112">
        <f t="shared" si="234"/>
        <v>0</v>
      </c>
      <c r="Y1011" s="114" t="e">
        <f>#REF!-3/30</f>
        <v>#REF!</v>
      </c>
      <c r="Z1011" s="115" t="e">
        <f>#REF!+1/30</f>
        <v>#REF!</v>
      </c>
    </row>
    <row r="1012" spans="1:26" s="30" customFormat="1" x14ac:dyDescent="0.25">
      <c r="A1012" s="19">
        <v>997</v>
      </c>
      <c r="B1012" s="20"/>
      <c r="C1012" s="149"/>
      <c r="D1012" s="1"/>
      <c r="E1012" s="1"/>
      <c r="F1012" s="173"/>
      <c r="G1012" s="55"/>
      <c r="H1012" s="116" t="str">
        <f t="shared" si="235"/>
        <v/>
      </c>
      <c r="I1012" s="35" t="b">
        <f t="shared" si="225"/>
        <v>0</v>
      </c>
      <c r="J1012" s="80" t="str">
        <f t="shared" si="226"/>
        <v/>
      </c>
      <c r="K1012" s="29" t="b">
        <f t="shared" si="236"/>
        <v>0</v>
      </c>
      <c r="L1012" s="80" t="str">
        <f t="shared" si="237"/>
        <v/>
      </c>
      <c r="M1012" s="81" t="e">
        <f t="shared" si="227"/>
        <v>#VALUE!</v>
      </c>
      <c r="N1012" s="81" t="e">
        <f t="shared" si="228"/>
        <v>#VALUE!</v>
      </c>
      <c r="O1012" s="81" t="e">
        <f t="shared" si="229"/>
        <v>#VALUE!</v>
      </c>
      <c r="P1012" s="82" t="e">
        <f t="shared" si="230"/>
        <v>#VALUE!</v>
      </c>
      <c r="Q1012" s="82" t="e">
        <f t="shared" si="238"/>
        <v>#VALUE!</v>
      </c>
      <c r="R1012" s="82" t="b">
        <f t="shared" si="239"/>
        <v>0</v>
      </c>
      <c r="S1012" s="72" t="str">
        <f t="shared" si="231"/>
        <v/>
      </c>
      <c r="T1012" s="81" t="e" cm="1">
        <f t="array" aca="1" ref="T1012" ca="1">TEXT(RIGHT(10-RIGHT(SUM(INDEX(1*(MID(MID(C1012,1,1)*2,ROW(INDIRECT("1:"&amp;LEN(MID(C1012,1,1)*2))),1)),,))+MID(C1012,2,1)+
SUM(INDEX(1*(MID(MID(C1012,3,1)*2,ROW(INDIRECT("1:"&amp;LEN(MID(C1012,3,1)*2))),1)),,))+MID(C1012,4,1)+
SUM(INDEX(1*(MID(MID(C1012,5,1)*2,ROW(INDIRECT("1:"&amp;LEN(MID(C1012,5,1)*2))),1)),,))+MID(C1012,6,1)+
SUM(INDEX(1*(MID(MID(C1012,8,1)*2,ROW(INDIRECT("1:"&amp;LEN(MID(C1012,8,1)*2))),1)),,))+MID(C1012,9,1)+
SUM(INDEX(1*(MID(MID(C1012,10,1)*2,ROW(INDIRECT("1:"&amp;LEN(MID(C1012,10,1)*2))),1)),,)),1),1),"0")</f>
        <v>#VALUE!</v>
      </c>
      <c r="U1012" s="81" t="str">
        <f t="shared" si="232"/>
        <v/>
      </c>
      <c r="V1012" s="83" t="b">
        <f t="shared" si="233"/>
        <v>0</v>
      </c>
      <c r="W1012" s="112" t="e">
        <f>IF(#REF!="",FALSE,IF(OR(X1012&gt;Z1012,X1012&lt;Y1012),TRUE,FALSE))</f>
        <v>#REF!</v>
      </c>
      <c r="X1012" s="112">
        <f t="shared" si="234"/>
        <v>0</v>
      </c>
      <c r="Y1012" s="114" t="e">
        <f>#REF!-3/30</f>
        <v>#REF!</v>
      </c>
      <c r="Z1012" s="115" t="e">
        <f>#REF!+1/30</f>
        <v>#REF!</v>
      </c>
    </row>
    <row r="1013" spans="1:26" s="30" customFormat="1" x14ac:dyDescent="0.25">
      <c r="A1013" s="19">
        <v>998</v>
      </c>
      <c r="B1013" s="20"/>
      <c r="C1013" s="149"/>
      <c r="D1013" s="1"/>
      <c r="E1013" s="1"/>
      <c r="F1013" s="173"/>
      <c r="G1013" s="55"/>
      <c r="H1013" s="116" t="str">
        <f t="shared" si="235"/>
        <v/>
      </c>
      <c r="I1013" s="35" t="b">
        <f t="shared" si="225"/>
        <v>0</v>
      </c>
      <c r="J1013" s="80" t="str">
        <f t="shared" si="226"/>
        <v/>
      </c>
      <c r="K1013" s="29" t="b">
        <f t="shared" si="236"/>
        <v>0</v>
      </c>
      <c r="L1013" s="80" t="str">
        <f t="shared" si="237"/>
        <v/>
      </c>
      <c r="M1013" s="81" t="e">
        <f t="shared" si="227"/>
        <v>#VALUE!</v>
      </c>
      <c r="N1013" s="81" t="e">
        <f t="shared" si="228"/>
        <v>#VALUE!</v>
      </c>
      <c r="O1013" s="81" t="e">
        <f t="shared" si="229"/>
        <v>#VALUE!</v>
      </c>
      <c r="P1013" s="82" t="e">
        <f t="shared" si="230"/>
        <v>#VALUE!</v>
      </c>
      <c r="Q1013" s="82" t="e">
        <f t="shared" si="238"/>
        <v>#VALUE!</v>
      </c>
      <c r="R1013" s="82" t="b">
        <f t="shared" si="239"/>
        <v>0</v>
      </c>
      <c r="S1013" s="72" t="str">
        <f t="shared" si="231"/>
        <v/>
      </c>
      <c r="T1013" s="81" t="e" cm="1">
        <f t="array" aca="1" ref="T1013" ca="1">TEXT(RIGHT(10-RIGHT(SUM(INDEX(1*(MID(MID(C1013,1,1)*2,ROW(INDIRECT("1:"&amp;LEN(MID(C1013,1,1)*2))),1)),,))+MID(C1013,2,1)+
SUM(INDEX(1*(MID(MID(C1013,3,1)*2,ROW(INDIRECT("1:"&amp;LEN(MID(C1013,3,1)*2))),1)),,))+MID(C1013,4,1)+
SUM(INDEX(1*(MID(MID(C1013,5,1)*2,ROW(INDIRECT("1:"&amp;LEN(MID(C1013,5,1)*2))),1)),,))+MID(C1013,6,1)+
SUM(INDEX(1*(MID(MID(C1013,8,1)*2,ROW(INDIRECT("1:"&amp;LEN(MID(C1013,8,1)*2))),1)),,))+MID(C1013,9,1)+
SUM(INDEX(1*(MID(MID(C1013,10,1)*2,ROW(INDIRECT("1:"&amp;LEN(MID(C1013,10,1)*2))),1)),,)),1),1),"0")</f>
        <v>#VALUE!</v>
      </c>
      <c r="U1013" s="81" t="str">
        <f t="shared" si="232"/>
        <v/>
      </c>
      <c r="V1013" s="83" t="b">
        <f t="shared" si="233"/>
        <v>0</v>
      </c>
      <c r="W1013" s="112" t="e">
        <f>IF(#REF!="",FALSE,IF(OR(X1013&gt;Z1013,X1013&lt;Y1013),TRUE,FALSE))</f>
        <v>#REF!</v>
      </c>
      <c r="X1013" s="112">
        <f t="shared" si="234"/>
        <v>0</v>
      </c>
      <c r="Y1013" s="114" t="e">
        <f>#REF!-3/30</f>
        <v>#REF!</v>
      </c>
      <c r="Z1013" s="115" t="e">
        <f>#REF!+1/30</f>
        <v>#REF!</v>
      </c>
    </row>
    <row r="1014" spans="1:26" s="30" customFormat="1" x14ac:dyDescent="0.25">
      <c r="A1014" s="19">
        <v>999</v>
      </c>
      <c r="B1014" s="20"/>
      <c r="C1014" s="149"/>
      <c r="D1014" s="1"/>
      <c r="E1014" s="1"/>
      <c r="F1014" s="173"/>
      <c r="G1014" s="55"/>
      <c r="H1014" s="116" t="str">
        <f t="shared" si="235"/>
        <v/>
      </c>
      <c r="I1014" s="35" t="b">
        <f t="shared" si="225"/>
        <v>0</v>
      </c>
      <c r="J1014" s="80" t="str">
        <f t="shared" si="226"/>
        <v/>
      </c>
      <c r="K1014" s="29" t="b">
        <f t="shared" si="236"/>
        <v>0</v>
      </c>
      <c r="L1014" s="80" t="str">
        <f t="shared" si="237"/>
        <v/>
      </c>
      <c r="M1014" s="81" t="e">
        <f t="shared" si="227"/>
        <v>#VALUE!</v>
      </c>
      <c r="N1014" s="81" t="e">
        <f t="shared" si="228"/>
        <v>#VALUE!</v>
      </c>
      <c r="O1014" s="81" t="e">
        <f t="shared" si="229"/>
        <v>#VALUE!</v>
      </c>
      <c r="P1014" s="82" t="e">
        <f t="shared" si="230"/>
        <v>#VALUE!</v>
      </c>
      <c r="Q1014" s="82" t="e">
        <f t="shared" si="238"/>
        <v>#VALUE!</v>
      </c>
      <c r="R1014" s="82" t="b">
        <f t="shared" si="239"/>
        <v>0</v>
      </c>
      <c r="S1014" s="72" t="str">
        <f t="shared" si="231"/>
        <v/>
      </c>
      <c r="T1014" s="81" t="e" cm="1">
        <f t="array" aca="1" ref="T1014" ca="1">TEXT(RIGHT(10-RIGHT(SUM(INDEX(1*(MID(MID(C1014,1,1)*2,ROW(INDIRECT("1:"&amp;LEN(MID(C1014,1,1)*2))),1)),,))+MID(C1014,2,1)+
SUM(INDEX(1*(MID(MID(C1014,3,1)*2,ROW(INDIRECT("1:"&amp;LEN(MID(C1014,3,1)*2))),1)),,))+MID(C1014,4,1)+
SUM(INDEX(1*(MID(MID(C1014,5,1)*2,ROW(INDIRECT("1:"&amp;LEN(MID(C1014,5,1)*2))),1)),,))+MID(C1014,6,1)+
SUM(INDEX(1*(MID(MID(C1014,8,1)*2,ROW(INDIRECT("1:"&amp;LEN(MID(C1014,8,1)*2))),1)),,))+MID(C1014,9,1)+
SUM(INDEX(1*(MID(MID(C1014,10,1)*2,ROW(INDIRECT("1:"&amp;LEN(MID(C1014,10,1)*2))),1)),,)),1),1),"0")</f>
        <v>#VALUE!</v>
      </c>
      <c r="U1014" s="81" t="str">
        <f t="shared" si="232"/>
        <v/>
      </c>
      <c r="V1014" s="83" t="b">
        <f t="shared" si="233"/>
        <v>0</v>
      </c>
      <c r="W1014" s="112" t="e">
        <f>IF(#REF!="",FALSE,IF(OR(X1014&gt;Z1014,X1014&lt;Y1014),TRUE,FALSE))</f>
        <v>#REF!</v>
      </c>
      <c r="X1014" s="112">
        <f t="shared" si="234"/>
        <v>0</v>
      </c>
      <c r="Y1014" s="114" t="e">
        <f>#REF!-3/30</f>
        <v>#REF!</v>
      </c>
      <c r="Z1014" s="115" t="e">
        <f>#REF!+1/30</f>
        <v>#REF!</v>
      </c>
    </row>
    <row r="1015" spans="1:26" s="30" customFormat="1" x14ac:dyDescent="0.25">
      <c r="A1015" s="19">
        <v>1000</v>
      </c>
      <c r="B1015" s="20"/>
      <c r="C1015" s="149"/>
      <c r="D1015" s="1"/>
      <c r="E1015" s="1"/>
      <c r="F1015" s="173"/>
      <c r="G1015" s="55"/>
      <c r="H1015" s="116" t="str">
        <f t="shared" si="235"/>
        <v/>
      </c>
      <c r="I1015" s="35" t="b">
        <f t="shared" si="225"/>
        <v>0</v>
      </c>
      <c r="J1015" s="80" t="str">
        <f t="shared" si="226"/>
        <v/>
      </c>
      <c r="K1015" s="29" t="b">
        <f t="shared" si="236"/>
        <v>0</v>
      </c>
      <c r="L1015" s="80" t="str">
        <f t="shared" si="237"/>
        <v/>
      </c>
      <c r="M1015" s="81" t="e">
        <f t="shared" si="227"/>
        <v>#VALUE!</v>
      </c>
      <c r="N1015" s="81" t="e">
        <f t="shared" si="228"/>
        <v>#VALUE!</v>
      </c>
      <c r="O1015" s="81" t="e">
        <f t="shared" si="229"/>
        <v>#VALUE!</v>
      </c>
      <c r="P1015" s="82" t="e">
        <f t="shared" si="230"/>
        <v>#VALUE!</v>
      </c>
      <c r="Q1015" s="82" t="e">
        <f t="shared" si="238"/>
        <v>#VALUE!</v>
      </c>
      <c r="R1015" s="82" t="b">
        <f t="shared" si="239"/>
        <v>0</v>
      </c>
      <c r="S1015" s="72" t="str">
        <f t="shared" si="231"/>
        <v/>
      </c>
      <c r="T1015" s="81" t="e" cm="1">
        <f t="array" aca="1" ref="T1015" ca="1">TEXT(RIGHT(10-RIGHT(SUM(INDEX(1*(MID(MID(C1015,1,1)*2,ROW(INDIRECT("1:"&amp;LEN(MID(C1015,1,1)*2))),1)),,))+MID(C1015,2,1)+
SUM(INDEX(1*(MID(MID(C1015,3,1)*2,ROW(INDIRECT("1:"&amp;LEN(MID(C1015,3,1)*2))),1)),,))+MID(C1015,4,1)+
SUM(INDEX(1*(MID(MID(C1015,5,1)*2,ROW(INDIRECT("1:"&amp;LEN(MID(C1015,5,1)*2))),1)),,))+MID(C1015,6,1)+
SUM(INDEX(1*(MID(MID(C1015,8,1)*2,ROW(INDIRECT("1:"&amp;LEN(MID(C1015,8,1)*2))),1)),,))+MID(C1015,9,1)+
SUM(INDEX(1*(MID(MID(C1015,10,1)*2,ROW(INDIRECT("1:"&amp;LEN(MID(C1015,10,1)*2))),1)),,)),1),1),"0")</f>
        <v>#VALUE!</v>
      </c>
      <c r="U1015" s="81" t="str">
        <f t="shared" si="232"/>
        <v/>
      </c>
      <c r="V1015" s="83" t="b">
        <f t="shared" si="233"/>
        <v>0</v>
      </c>
      <c r="W1015" s="112" t="e">
        <f>IF(#REF!="",FALSE,IF(OR(X1015&gt;Z1015,X1015&lt;Y1015),TRUE,FALSE))</f>
        <v>#REF!</v>
      </c>
      <c r="X1015" s="112">
        <f t="shared" si="234"/>
        <v>0</v>
      </c>
      <c r="Y1015" s="114" t="e">
        <f>#REF!-3/30</f>
        <v>#REF!</v>
      </c>
      <c r="Z1015" s="115" t="e">
        <f>#REF!+1/30</f>
        <v>#REF!</v>
      </c>
    </row>
  </sheetData>
  <sheetProtection algorithmName="SHA-512" hashValue="MeB/F04va5KBzZM2/hP1Ys9NcZfEozr2HWopm7jbQzzuVZJNm+1n+hLDeUDlciNYisyp0W6JzRUhu6K/gVjMqg==" saltValue="2oQyGOjrjvkU5wxVsD0Utw==" spinCount="100000" sheet="1" objects="1" scenarios="1" formatCells="0"/>
  <mergeCells count="4">
    <mergeCell ref="I14:J14"/>
    <mergeCell ref="K14:L14"/>
    <mergeCell ref="H13:H14"/>
    <mergeCell ref="A13:G13"/>
  </mergeCells>
  <phoneticPr fontId="19" type="noConversion"/>
  <conditionalFormatting sqref="V16:V1015">
    <cfRule type="cellIs" dxfId="6" priority="26" operator="equal">
      <formula>TRUE</formula>
    </cfRule>
  </conditionalFormatting>
  <conditionalFormatting sqref="K16:K1015">
    <cfRule type="cellIs" dxfId="5" priority="24" operator="equal">
      <formula>TRUE</formula>
    </cfRule>
  </conditionalFormatting>
  <conditionalFormatting sqref="V15">
    <cfRule type="cellIs" dxfId="4" priority="23" operator="equal">
      <formula>TRUE</formula>
    </cfRule>
  </conditionalFormatting>
  <conditionalFormatting sqref="K15">
    <cfRule type="cellIs" dxfId="3" priority="21" operator="equal">
      <formula>TRUE</formula>
    </cfRule>
  </conditionalFormatting>
  <dataValidations count="4">
    <dataValidation type="date" allowBlank="1" showInputMessage="1" showErrorMessage="1" errorTitle="Felaktigt datum" error="Datum måste vara i formatet ÅÅÅÅ-MM-DD och senare än startdatum för uppsägning" sqref="E16:E1015" xr:uid="{26737152-490C-4752-9423-13EDA0D79F3A}">
      <formula1>D16</formula1>
      <formula2>47848</formula2>
    </dataValidation>
    <dataValidation type="date" allowBlank="1" showInputMessage="1" showErrorMessage="1" errorTitle="Felaktigt datum" error="Datum måste vara i formatet ÅÅÅÅ-MM-DD" sqref="D16:D1015" xr:uid="{B747712F-D6F4-4301-8061-A7EC52E015F6}">
      <formula1>43466</formula1>
      <formula2>47848</formula2>
    </dataValidation>
    <dataValidation type="whole" allowBlank="1" showInputMessage="1" showErrorMessage="1" errorTitle="Felaktig inmatning" error="Endast siffror och positiva heltal är tillåtet" sqref="G16:G1015" xr:uid="{3C078A32-3765-4856-9070-E5B9BD8D585E}">
      <formula1>0</formula1>
      <formula2>500000</formula2>
    </dataValidation>
    <dataValidation type="textLength" errorStyle="information" operator="equal" allowBlank="1" showInputMessage="1" showErrorMessage="1" errorTitle="Fel i personnumret" error="Måste skrivas in i formatet_x000a_ÅÅMMDD-NNNN_x000a__x000a_(ex. 850101-1234)" promptTitle="ÅÅMMDD-NNNN" sqref="C16:C1015" xr:uid="{9A548F7D-0E03-4331-B388-78B7E33FA798}">
      <formula1>11</formula1>
    </dataValidation>
  </dataValidations>
  <hyperlinks>
    <hyperlink ref="G2" r:id="rId1" location="/personal-detail" display="Här finner du information om GDPR" xr:uid="{34261EB8-3AA1-4F22-8267-A077484F7A91}"/>
  </hyperlinks>
  <pageMargins left="0.23622047244094491" right="0.23622047244094491" top="0.74803149606299213" bottom="0.74803149606299213" header="0.31496062992125984" footer="0.31496062992125984"/>
  <pageSetup paperSize="9" scale="60" fitToHeight="0" pageOrder="overThenDown" orientation="portrait" blackAndWhite="1" r:id="rId2"/>
  <headerFooter>
    <oddFooter>&amp;R&amp;P/&amp;N</oddFooter>
  </headerFooter>
  <drawing r:id="rId3"/>
  <legacyDrawing r:id="rId4"/>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8F6264-DE0B-4E90-A1A2-1BED34C4F778}">
  <sheetPr codeName="Blad11"/>
  <dimension ref="A1:AH1015"/>
  <sheetViews>
    <sheetView showGridLines="0" zoomScale="80" zoomScaleNormal="80" workbookViewId="0">
      <pane ySplit="15" topLeftCell="A16" activePane="bottomLeft" state="frozen"/>
      <selection pane="bottomLeft" activeCell="H12" sqref="H12"/>
    </sheetView>
  </sheetViews>
  <sheetFormatPr defaultColWidth="8.85546875" defaultRowHeight="15" x14ac:dyDescent="0.25"/>
  <cols>
    <col min="1" max="1" width="6.28515625" customWidth="1"/>
    <col min="2" max="2" width="31.42578125" customWidth="1"/>
    <col min="3" max="3" width="22" customWidth="1"/>
    <col min="4" max="4" width="33.140625" customWidth="1"/>
    <col min="5" max="5" width="24.85546875" customWidth="1"/>
    <col min="6" max="6" width="17.42578125" customWidth="1"/>
    <col min="7" max="7" width="12.140625" customWidth="1"/>
    <col min="8" max="8" width="14.85546875" customWidth="1"/>
    <col min="9" max="9" width="43.140625" customWidth="1"/>
    <col min="10" max="10" width="14.28515625" style="30" hidden="1" customWidth="1"/>
    <col min="11" max="11" width="13.5703125" style="30" hidden="1" customWidth="1"/>
    <col min="12" max="12" width="14.28515625" style="30" hidden="1" customWidth="1"/>
    <col min="13" max="13" width="13.5703125" style="30" hidden="1" customWidth="1"/>
    <col min="14" max="14" width="14.28515625" style="30" hidden="1" customWidth="1"/>
    <col min="15" max="15" width="13.5703125" style="30" hidden="1" customWidth="1"/>
    <col min="16" max="16" width="14.28515625" style="30" hidden="1" customWidth="1"/>
    <col min="17" max="18" width="13.5703125" style="30" hidden="1" customWidth="1"/>
    <col min="19" max="20" width="12.28515625" style="30" hidden="1" customWidth="1"/>
    <col min="21" max="21" width="14.140625" style="30" hidden="1" customWidth="1"/>
    <col min="22" max="22" width="14.28515625" style="30" hidden="1" customWidth="1"/>
    <col min="23" max="23" width="13.42578125" style="30" hidden="1" customWidth="1"/>
    <col min="24" max="24" width="10.140625" style="30" hidden="1" customWidth="1"/>
    <col min="25" max="25" width="8.85546875" style="30" hidden="1" customWidth="1"/>
    <col min="26" max="27" width="12.28515625" style="30" hidden="1" customWidth="1"/>
    <col min="28" max="28" width="12.85546875" style="30" hidden="1" customWidth="1"/>
    <col min="29" max="30" width="13" hidden="1" customWidth="1"/>
    <col min="31" max="31" width="8.85546875" hidden="1" customWidth="1"/>
    <col min="32" max="32" width="12.85546875" hidden="1" customWidth="1"/>
    <col min="33" max="34" width="8.85546875" hidden="1" customWidth="1"/>
    <col min="35" max="36" width="0" hidden="1" customWidth="1"/>
  </cols>
  <sheetData>
    <row r="1" spans="1:32" s="57" customFormat="1" ht="40.5" customHeight="1" x14ac:dyDescent="0.25">
      <c r="A1" s="2"/>
      <c r="B1" s="67" t="s">
        <v>170</v>
      </c>
      <c r="C1" s="3"/>
      <c r="D1" s="4"/>
      <c r="E1" s="4"/>
      <c r="F1" s="4"/>
      <c r="G1" s="21" t="s">
        <v>0</v>
      </c>
      <c r="H1" s="21"/>
      <c r="I1" s="5"/>
      <c r="J1" s="5"/>
      <c r="K1" s="5"/>
      <c r="L1" s="5"/>
      <c r="M1" s="5"/>
      <c r="N1" s="5"/>
      <c r="O1" s="5"/>
      <c r="P1" s="5"/>
      <c r="Q1" s="5"/>
      <c r="R1" s="5"/>
      <c r="S1" s="5"/>
      <c r="T1" s="5"/>
      <c r="U1" s="5"/>
      <c r="V1" s="5"/>
      <c r="W1" s="5"/>
      <c r="X1" s="5"/>
      <c r="Y1" s="6"/>
      <c r="Z1" s="6"/>
      <c r="AA1" s="5"/>
      <c r="AB1" s="5"/>
    </row>
    <row r="2" spans="1:32" s="57" customFormat="1" ht="15" customHeight="1" x14ac:dyDescent="0.25">
      <c r="A2" s="2"/>
      <c r="B2" s="17"/>
      <c r="C2" s="18"/>
      <c r="D2" s="4"/>
      <c r="E2" s="4"/>
      <c r="F2" s="4"/>
      <c r="G2" s="4"/>
      <c r="H2" s="4"/>
      <c r="I2" s="4"/>
      <c r="J2" s="123"/>
      <c r="K2" s="5"/>
      <c r="L2" s="5"/>
      <c r="M2" s="5"/>
      <c r="N2" s="5"/>
      <c r="O2" s="5"/>
      <c r="P2" s="5"/>
      <c r="Q2" s="5"/>
      <c r="R2" s="5"/>
      <c r="S2" s="5"/>
      <c r="T2" s="5"/>
      <c r="U2" s="5"/>
      <c r="V2" s="5"/>
      <c r="W2" s="5"/>
      <c r="X2" s="5"/>
      <c r="Y2" s="6"/>
      <c r="Z2" s="6"/>
      <c r="AA2" s="5"/>
      <c r="AB2" s="5"/>
    </row>
    <row r="3" spans="1:32" s="59" customFormat="1" ht="21" hidden="1" customHeight="1" x14ac:dyDescent="0.25">
      <c r="A3" s="61"/>
      <c r="B3" s="61"/>
      <c r="C3" s="61"/>
      <c r="D3" s="111"/>
      <c r="E3" s="111"/>
      <c r="F3" s="111"/>
      <c r="G3" s="111"/>
      <c r="H3" s="111"/>
      <c r="I3" s="111"/>
      <c r="J3" s="68"/>
      <c r="K3" s="7"/>
      <c r="L3" s="7"/>
      <c r="M3" s="7"/>
      <c r="N3" s="7"/>
      <c r="O3" s="7"/>
      <c r="P3" s="7"/>
      <c r="Q3" s="7"/>
      <c r="R3" s="7"/>
      <c r="S3" s="7"/>
      <c r="T3" s="7"/>
      <c r="U3" s="7"/>
      <c r="V3" s="7"/>
      <c r="W3" s="7"/>
      <c r="X3" s="7"/>
      <c r="Y3" s="23"/>
      <c r="Z3" s="23"/>
      <c r="AA3" s="7"/>
      <c r="AB3" s="7"/>
    </row>
    <row r="4" spans="1:32" s="59" customFormat="1" ht="21" hidden="1" customHeight="1" x14ac:dyDescent="0.25">
      <c r="A4" s="61"/>
      <c r="B4" s="61"/>
      <c r="C4" s="61"/>
      <c r="D4" s="111"/>
      <c r="E4" s="111"/>
      <c r="F4" s="111"/>
      <c r="G4" s="111"/>
      <c r="H4" s="111"/>
      <c r="I4" s="111"/>
      <c r="J4" s="68"/>
      <c r="K4" s="22"/>
      <c r="L4" s="5"/>
      <c r="M4" s="22"/>
      <c r="N4" s="5"/>
      <c r="O4" s="22"/>
      <c r="P4" s="5"/>
      <c r="Q4" s="22"/>
      <c r="R4" s="22"/>
      <c r="S4" s="25"/>
      <c r="T4" s="5" t="s">
        <v>92</v>
      </c>
      <c r="U4" s="5"/>
      <c r="V4" s="25"/>
      <c r="W4" s="25"/>
      <c r="X4" s="25"/>
      <c r="Y4" s="25"/>
      <c r="Z4" s="25"/>
      <c r="AA4" s="25"/>
      <c r="AB4" s="25"/>
    </row>
    <row r="5" spans="1:32" s="59" customFormat="1" ht="21" hidden="1" customHeight="1" x14ac:dyDescent="0.25">
      <c r="A5" s="61"/>
      <c r="B5" s="61"/>
      <c r="C5" s="61"/>
      <c r="D5" s="111"/>
      <c r="E5" s="111"/>
      <c r="F5" s="111"/>
      <c r="G5" s="111"/>
      <c r="H5" s="111"/>
      <c r="I5" s="111"/>
      <c r="J5" s="68"/>
      <c r="K5" s="111"/>
      <c r="L5" s="111"/>
      <c r="M5" s="111"/>
      <c r="N5" s="111"/>
      <c r="O5" s="111"/>
      <c r="P5" s="111"/>
      <c r="Q5" s="111"/>
      <c r="R5" s="111"/>
      <c r="S5" s="111"/>
      <c r="T5" s="9">
        <f>COUNTA($B$16:$B$1014)</f>
        <v>0</v>
      </c>
      <c r="U5" s="9" t="s">
        <v>169</v>
      </c>
      <c r="V5" s="25"/>
      <c r="W5" s="25"/>
      <c r="X5" s="25"/>
      <c r="Y5" s="25"/>
      <c r="Z5" s="25"/>
      <c r="AA5" s="25"/>
      <c r="AB5" s="25"/>
    </row>
    <row r="6" spans="1:32" s="59" customFormat="1" ht="21" hidden="1" customHeight="1" x14ac:dyDescent="0.25">
      <c r="A6" s="61"/>
      <c r="B6" s="61"/>
      <c r="C6" s="61"/>
      <c r="D6" s="111"/>
      <c r="E6" s="111"/>
      <c r="F6" s="111"/>
      <c r="G6" s="111"/>
      <c r="H6" s="111"/>
      <c r="I6" s="111"/>
      <c r="J6" s="68"/>
      <c r="K6" s="22"/>
      <c r="L6" s="22"/>
      <c r="M6" s="22"/>
      <c r="N6" s="22"/>
      <c r="O6" s="22"/>
      <c r="P6" s="22"/>
      <c r="Q6" s="22"/>
      <c r="R6" s="22"/>
      <c r="S6" s="25"/>
      <c r="T6" s="25"/>
      <c r="U6" s="25"/>
      <c r="V6" s="25"/>
      <c r="W6" s="25"/>
      <c r="X6" s="25"/>
      <c r="Y6" s="25"/>
      <c r="Z6" s="25"/>
      <c r="AA6" s="25"/>
      <c r="AB6" s="25"/>
    </row>
    <row r="7" spans="1:32" s="59" customFormat="1" ht="23.1" hidden="1" customHeight="1" x14ac:dyDescent="0.25">
      <c r="A7" s="61"/>
      <c r="B7" s="61"/>
      <c r="C7" s="61"/>
      <c r="D7" s="111"/>
      <c r="E7" s="111"/>
      <c r="F7" s="111"/>
      <c r="G7" s="111"/>
      <c r="H7" s="111"/>
      <c r="I7" s="111"/>
      <c r="J7" s="7" t="s">
        <v>105</v>
      </c>
      <c r="K7" s="22"/>
      <c r="L7" s="22"/>
      <c r="M7" s="22"/>
      <c r="N7" s="22"/>
      <c r="O7" s="22"/>
      <c r="P7" s="22"/>
      <c r="Q7" s="22"/>
      <c r="R7" s="22"/>
      <c r="S7" s="25"/>
      <c r="T7" s="25"/>
      <c r="U7" s="25"/>
      <c r="V7" s="25"/>
      <c r="W7" s="25"/>
      <c r="X7" s="25"/>
      <c r="Y7" s="25"/>
      <c r="Z7" s="25"/>
      <c r="AA7" s="25"/>
      <c r="AB7" s="25"/>
    </row>
    <row r="8" spans="1:32" s="59" customFormat="1" ht="23.45" hidden="1" customHeight="1" x14ac:dyDescent="0.25">
      <c r="A8" s="61"/>
      <c r="B8" s="61"/>
      <c r="C8" s="61"/>
      <c r="D8" s="61"/>
      <c r="E8" s="61"/>
      <c r="F8" s="61"/>
      <c r="G8" s="61"/>
      <c r="H8" s="61"/>
      <c r="I8" s="71"/>
      <c r="J8" s="7" t="s">
        <v>206</v>
      </c>
      <c r="K8" s="22"/>
      <c r="L8" s="22"/>
      <c r="M8" s="22"/>
      <c r="N8" s="22"/>
      <c r="O8" s="22"/>
      <c r="P8" s="22"/>
      <c r="Q8" s="22"/>
      <c r="R8" s="22"/>
      <c r="S8" s="5"/>
      <c r="T8" s="7"/>
      <c r="U8" s="7"/>
      <c r="V8" s="7"/>
      <c r="W8" s="7"/>
      <c r="X8" s="7"/>
      <c r="Y8" s="23"/>
      <c r="Z8" s="23"/>
      <c r="AA8" s="7"/>
      <c r="AB8" s="7"/>
    </row>
    <row r="9" spans="1:32" s="30" customFormat="1" ht="18" hidden="1" customHeight="1" x14ac:dyDescent="0.25">
      <c r="A9" s="61"/>
      <c r="B9" s="61"/>
      <c r="C9" s="61"/>
      <c r="D9" s="70"/>
      <c r="E9" s="70"/>
      <c r="F9" s="70"/>
      <c r="G9" s="70"/>
      <c r="H9" s="70"/>
      <c r="I9" s="70"/>
      <c r="J9" s="68" t="s">
        <v>212</v>
      </c>
      <c r="K9" s="25"/>
      <c r="L9" s="22"/>
      <c r="M9" s="25"/>
      <c r="N9" s="22"/>
      <c r="O9" s="25"/>
      <c r="P9" s="22"/>
      <c r="Q9" s="25"/>
      <c r="R9" s="25"/>
      <c r="S9" s="22"/>
      <c r="T9" s="25"/>
      <c r="U9" s="25"/>
      <c r="V9" s="25"/>
      <c r="W9" s="25"/>
      <c r="X9" s="25"/>
      <c r="Y9" s="26"/>
      <c r="Z9" s="26"/>
      <c r="AA9" s="25"/>
      <c r="AB9" s="25"/>
    </row>
    <row r="10" spans="1:32" s="30" customFormat="1" ht="24.75" customHeight="1" x14ac:dyDescent="0.25">
      <c r="A10" s="61"/>
      <c r="B10" s="61"/>
      <c r="C10" s="61"/>
      <c r="D10" s="323" t="s">
        <v>263</v>
      </c>
      <c r="E10" s="324"/>
      <c r="F10" s="324"/>
      <c r="G10" s="324"/>
      <c r="H10" s="256">
        <f>IF(OR(L14,J14,$H$12&lt;&gt;"Ja"),0,SUM(H15:H1016))</f>
        <v>0</v>
      </c>
      <c r="I10" s="70"/>
      <c r="J10" s="24" t="s">
        <v>222</v>
      </c>
      <c r="K10" s="7"/>
      <c r="L10" s="7"/>
      <c r="M10" s="7"/>
      <c r="N10" s="7"/>
      <c r="O10" s="7"/>
      <c r="P10" s="7"/>
      <c r="Q10" s="7"/>
      <c r="R10" s="7"/>
      <c r="S10" s="5"/>
      <c r="T10" s="25"/>
      <c r="U10" s="25"/>
      <c r="V10" s="25"/>
      <c r="W10" s="25"/>
      <c r="X10" s="25"/>
      <c r="Y10" s="26"/>
      <c r="Z10" s="26"/>
      <c r="AA10" s="25"/>
      <c r="AB10" s="25"/>
    </row>
    <row r="11" spans="1:32" s="30" customFormat="1" ht="10.5" customHeight="1" x14ac:dyDescent="0.25">
      <c r="A11" s="61"/>
      <c r="B11" s="61"/>
      <c r="C11" s="70"/>
      <c r="D11" s="70"/>
      <c r="E11" s="70"/>
      <c r="F11" s="70"/>
      <c r="G11" s="70"/>
      <c r="H11" s="70"/>
      <c r="I11" s="70"/>
      <c r="J11" s="22"/>
      <c r="K11" s="7"/>
      <c r="L11" s="22"/>
      <c r="M11" s="7"/>
      <c r="N11" s="22"/>
      <c r="O11" s="7"/>
      <c r="P11" s="22"/>
      <c r="Q11" s="7"/>
      <c r="R11" s="7"/>
      <c r="S11" s="5"/>
      <c r="T11" s="25"/>
      <c r="U11" s="25"/>
      <c r="V11" s="25"/>
      <c r="W11" s="25"/>
      <c r="X11" s="25"/>
      <c r="Y11" s="26"/>
      <c r="Z11" s="26"/>
      <c r="AA11" s="25"/>
      <c r="AB11" s="25"/>
    </row>
    <row r="12" spans="1:32" s="30" customFormat="1" ht="33" customHeight="1" x14ac:dyDescent="0.25">
      <c r="A12" s="61"/>
      <c r="B12" s="61"/>
      <c r="C12" s="61"/>
      <c r="D12" s="321" t="s">
        <v>264</v>
      </c>
      <c r="E12" s="322"/>
      <c r="F12" s="322"/>
      <c r="G12" s="322"/>
      <c r="H12" s="257"/>
      <c r="I12" s="70"/>
      <c r="J12" s="22"/>
      <c r="K12" s="7"/>
      <c r="L12" s="22"/>
      <c r="M12" s="7"/>
      <c r="N12" s="22"/>
      <c r="O12" s="7"/>
      <c r="P12" s="22"/>
      <c r="Q12" s="7"/>
      <c r="R12" s="7"/>
      <c r="S12" s="5"/>
      <c r="T12" s="25"/>
      <c r="U12" s="25"/>
      <c r="V12" s="25"/>
      <c r="W12" s="25"/>
      <c r="X12" s="25"/>
      <c r="Y12" s="26"/>
      <c r="Z12" s="26"/>
      <c r="AA12" s="25"/>
      <c r="AB12" s="25"/>
    </row>
    <row r="13" spans="1:32" s="30" customFormat="1" ht="10.5" customHeight="1" x14ac:dyDescent="0.25">
      <c r="A13" s="61"/>
      <c r="B13" s="61"/>
      <c r="C13" s="61"/>
      <c r="D13" s="73"/>
      <c r="E13" s="73"/>
      <c r="F13" s="73"/>
      <c r="G13" s="73"/>
      <c r="H13" s="73"/>
      <c r="I13" s="71"/>
      <c r="J13" s="73"/>
      <c r="K13" s="7"/>
      <c r="L13" s="73"/>
      <c r="M13" s="7"/>
      <c r="N13" s="73"/>
      <c r="O13" s="7"/>
      <c r="P13" s="73"/>
      <c r="Q13" s="7"/>
      <c r="R13" s="7"/>
      <c r="S13" s="22"/>
      <c r="T13" s="25"/>
      <c r="U13" s="25"/>
      <c r="V13" s="25"/>
      <c r="W13" s="25"/>
      <c r="X13" s="25"/>
      <c r="Y13" s="26"/>
      <c r="Z13" s="26"/>
      <c r="AA13" s="25"/>
      <c r="AB13" s="25"/>
    </row>
    <row r="14" spans="1:32" s="63" customFormat="1" ht="53.25" customHeight="1" x14ac:dyDescent="0.25">
      <c r="A14" s="326" t="s">
        <v>219</v>
      </c>
      <c r="B14" s="327"/>
      <c r="C14" s="327"/>
      <c r="D14" s="327"/>
      <c r="E14" s="327"/>
      <c r="F14" s="327"/>
      <c r="G14" s="327"/>
      <c r="H14" s="328"/>
      <c r="I14" s="118" t="str">
        <f>IF($J$14,$J$7&amp;CHAR(10),"")&amp;IF($L$14,$J$8&amp;CHAR(10),"")</f>
        <v/>
      </c>
      <c r="J14" s="33" t="b">
        <f>OR(J16:J1015)</f>
        <v>0</v>
      </c>
      <c r="K14" s="75" t="s">
        <v>142</v>
      </c>
      <c r="L14" s="33" t="b">
        <f>OR(L16:L1015)</f>
        <v>0</v>
      </c>
      <c r="M14" s="75" t="s">
        <v>147</v>
      </c>
      <c r="N14" s="33" t="b">
        <f>OR(N16:N1015)</f>
        <v>0</v>
      </c>
      <c r="O14" s="153" t="s">
        <v>174</v>
      </c>
      <c r="P14" s="33" t="b">
        <f>OR(P16:P1015)</f>
        <v>0</v>
      </c>
      <c r="Q14" s="36" t="s">
        <v>220</v>
      </c>
      <c r="R14" s="36"/>
      <c r="S14" s="88" t="s">
        <v>19</v>
      </c>
      <c r="T14" s="85"/>
      <c r="U14" s="85"/>
      <c r="V14" s="85"/>
      <c r="W14" s="85"/>
      <c r="X14" s="85"/>
      <c r="Y14" s="85"/>
      <c r="Z14" s="85"/>
      <c r="AA14" s="85"/>
      <c r="AB14" s="89"/>
      <c r="AE14" s="152"/>
      <c r="AF14" s="138"/>
    </row>
    <row r="15" spans="1:32" s="12" customFormat="1" ht="91.9" customHeight="1" x14ac:dyDescent="0.25">
      <c r="A15" s="77" t="s">
        <v>20</v>
      </c>
      <c r="B15" s="77" t="s">
        <v>21</v>
      </c>
      <c r="C15" s="77" t="s">
        <v>22</v>
      </c>
      <c r="D15" s="10" t="s">
        <v>108</v>
      </c>
      <c r="E15" s="10" t="s">
        <v>165</v>
      </c>
      <c r="F15" s="10" t="s">
        <v>166</v>
      </c>
      <c r="G15" s="32" t="s">
        <v>153</v>
      </c>
      <c r="H15" s="32" t="s">
        <v>205</v>
      </c>
      <c r="I15" s="118" t="str">
        <f>IF($N$14,$J$9&amp;CHAR(10),"")&amp;IF($P$14,$J$10&amp;CHAR(10),"")</f>
        <v/>
      </c>
      <c r="J15" s="325" t="s">
        <v>148</v>
      </c>
      <c r="K15" s="298"/>
      <c r="L15" s="325" t="s">
        <v>207</v>
      </c>
      <c r="M15" s="298"/>
      <c r="N15" s="325" t="s">
        <v>208</v>
      </c>
      <c r="O15" s="298"/>
      <c r="P15" s="295" t="s">
        <v>215</v>
      </c>
      <c r="Q15" s="296"/>
      <c r="R15" s="161" t="s">
        <v>221</v>
      </c>
      <c r="S15" s="90" t="s">
        <v>27</v>
      </c>
      <c r="T15" s="90" t="s">
        <v>28</v>
      </c>
      <c r="U15" s="90" t="s">
        <v>29</v>
      </c>
      <c r="V15" s="91" t="s">
        <v>30</v>
      </c>
      <c r="W15" s="91" t="s">
        <v>31</v>
      </c>
      <c r="X15" s="91" t="s">
        <v>32</v>
      </c>
      <c r="Y15" s="86" t="s">
        <v>33</v>
      </c>
      <c r="Z15" s="86" t="s">
        <v>34</v>
      </c>
      <c r="AA15" s="91" t="s">
        <v>35</v>
      </c>
      <c r="AB15" s="92" t="s">
        <v>36</v>
      </c>
      <c r="AC15" s="155">
        <v>0.6</v>
      </c>
      <c r="AD15" s="93" t="s">
        <v>209</v>
      </c>
      <c r="AE15" s="93" t="s">
        <v>210</v>
      </c>
      <c r="AF15" s="93" t="s">
        <v>211</v>
      </c>
    </row>
    <row r="16" spans="1:32" s="15" customFormat="1" x14ac:dyDescent="0.25">
      <c r="A16" s="19">
        <v>1</v>
      </c>
      <c r="B16" s="20"/>
      <c r="C16" s="107"/>
      <c r="D16" s="20"/>
      <c r="E16" s="20"/>
      <c r="F16" s="20"/>
      <c r="G16" s="122"/>
      <c r="H16" s="156">
        <f>IF(R16,0,IF(ROUNDUP(AF16,0)&lt;0,0,ROUNDUP(AF16,0)))</f>
        <v>0</v>
      </c>
      <c r="I16" s="117" t="str">
        <f>IF(K16="","",K16&amp;". ")&amp;IF(M16="","",M16&amp;". ")&amp;IF(O16="","",O16&amp;". ")&amp;IF(Q16="","",Q16&amp;". ")</f>
        <v/>
      </c>
      <c r="J16" s="80" t="b">
        <f>IF(AND(C16="",COUNTA(B16:G16)&lt;5),FALSE,AB16)</f>
        <v>0</v>
      </c>
      <c r="K16" s="80" t="str">
        <f>IF(J16,$K$14,"")</f>
        <v/>
      </c>
      <c r="L16" s="80" t="b">
        <f>IF(C16="",FALSE,IFERROR(NOT(MATCH(C16,'Anställda och korttidsarbete'!$C:$C,0)&gt;0),TRUE))</f>
        <v>0</v>
      </c>
      <c r="M16" s="80" t="str">
        <f>IF(L16,$M$14,"")</f>
        <v/>
      </c>
      <c r="N16" s="80" t="b">
        <f>IF(AC16&lt;&gt;AF16,TRUE,FALSE)</f>
        <v>0</v>
      </c>
      <c r="O16" s="80" t="str">
        <f>IF(N16,$O$14,"")</f>
        <v/>
      </c>
      <c r="P16" s="13" t="b">
        <f>AND(COUNTA(B16:G16)&gt;0,OR(B16="",C16="",D16="",E16="",F16="",G16=""))</f>
        <v>0</v>
      </c>
      <c r="Q16" s="80" t="str">
        <f>IF(P16,Q$14,"")</f>
        <v/>
      </c>
      <c r="R16" s="80" t="b">
        <f>OR(J16,L16,P16)</f>
        <v>0</v>
      </c>
      <c r="S16" s="81" t="e">
        <f t="shared" ref="S16:S79" si="0">VALUE(LEFT(C16,2))</f>
        <v>#VALUE!</v>
      </c>
      <c r="T16" s="81" t="e">
        <f t="shared" ref="T16:T79" si="1">VALUE(MID(C16,3,2))</f>
        <v>#VALUE!</v>
      </c>
      <c r="U16" s="81" t="e">
        <f t="shared" ref="U16:U79" si="2">TEXT(IF(VALUE(MID(C16,5,2))&gt;31,MID(C16,5,2)-60,VALUE(MID(C16,5,2))),"00")</f>
        <v>#VALUE!</v>
      </c>
      <c r="V16" s="82" t="e">
        <f t="shared" ref="V16:V79" si="3">DATEVALUE(IF(VALUE(LEFT(C16,2))&lt;20,20,19)&amp;TEXT(S16,"00")&amp;"/"&amp;T16&amp;"/"&amp;U16)</f>
        <v>#VALUE!</v>
      </c>
      <c r="W16" s="82" t="e">
        <f>DATE(S16,T16,U16)</f>
        <v>#VALUE!</v>
      </c>
      <c r="X16" s="82" t="b">
        <f>NOT(ISERR(AND(T16&lt;13,VALUE(U16)&lt;31,V16=W16)))</f>
        <v>0</v>
      </c>
      <c r="Y16" s="72" t="str">
        <f t="shared" ref="Y16:Y79" si="4">RIGHT(C16,1)</f>
        <v/>
      </c>
      <c r="Z16" s="81" t="e" cm="1">
        <f t="array" aca="1" ref="Z16" ca="1">TEXT(RIGHT(10-RIGHT(SUM(INDEX(1*(MID(MID(C16,1,1)*2,ROW(INDIRECT("1:"&amp;LEN(MID(C16,1,1)*2))),1)),,))+MID(C16,2,1)+
SUM(INDEX(1*(MID(MID(C16,3,1)*2,ROW(INDIRECT("1:"&amp;LEN(MID(C16,3,1)*2))),1)),,))+MID(C16,4,1)+
SUM(INDEX(1*(MID(MID(C16,5,1)*2,ROW(INDIRECT("1:"&amp;LEN(MID(C16,5,1)*2))),1)),,))+MID(C16,6,1)+
SUM(INDEX(1*(MID(MID(C16,8,1)*2,ROW(INDIRECT("1:"&amp;LEN(MID(C16,8,1)*2))),1)),,))+MID(C16,9,1)+
SUM(INDEX(1*(MID(MID(C16,10,1)*2,ROW(INDIRECT("1:"&amp;LEN(MID(C16,10,1)*2))),1)),,)),1),1),"0")</f>
        <v>#VALUE!</v>
      </c>
      <c r="AA16" s="81" t="str">
        <f t="shared" ref="AA16:AA79" si="5">IF(C16="","",Z16=Y16)</f>
        <v/>
      </c>
      <c r="AB16" s="83" t="b">
        <f>IFERROR(NOT(IF(OR(C16&lt;&gt;"",B16&lt;&gt;""),AND(X16,AA16),TRUE)),TRUE)</f>
        <v>0</v>
      </c>
      <c r="AC16" s="154">
        <f>MIN(G16*60%,10000)</f>
        <v>0</v>
      </c>
      <c r="AD16" s="154">
        <f>SUMIF($C$15:C15,C16,$AC$15:AC15)</f>
        <v>0</v>
      </c>
      <c r="AE16" s="154">
        <f>10000-AD16</f>
        <v>10000</v>
      </c>
      <c r="AF16" s="154">
        <f>IF(AE16=10000,AC16,MIN(AE16,AC16))</f>
        <v>0</v>
      </c>
    </row>
    <row r="17" spans="1:32" s="15" customFormat="1" x14ac:dyDescent="0.25">
      <c r="A17" s="19">
        <v>2</v>
      </c>
      <c r="B17" s="20"/>
      <c r="C17" s="107"/>
      <c r="D17" s="20"/>
      <c r="E17" s="20"/>
      <c r="F17" s="20"/>
      <c r="G17" s="122"/>
      <c r="H17" s="156">
        <f t="shared" ref="H17:H80" si="6">IF(R17,0,IF(ROUNDUP(AF17,0)&lt;0,0,ROUNDUP(AF17,0)))</f>
        <v>0</v>
      </c>
      <c r="I17" s="117" t="str">
        <f>IF(K17="","",K17&amp;". ")&amp;IF(M17="","",M17&amp;". ")&amp;IF(O17="","",O17&amp;". ")&amp;IF(Q17="","",Q17&amp;". ")</f>
        <v/>
      </c>
      <c r="J17" s="80" t="b">
        <f t="shared" ref="J17:J80" si="7">IF(AND(C17="",COUNTA(B17:G17)&lt;5),FALSE,AB17)</f>
        <v>0</v>
      </c>
      <c r="K17" s="80" t="str">
        <f t="shared" ref="K17:K80" si="8">IF(J17,$K$14,"")</f>
        <v/>
      </c>
      <c r="L17" s="80" t="b">
        <f>IF(C17="",FALSE,IFERROR(NOT(MATCH(C17,'Anställda och korttidsarbete'!$C:$C,0)&gt;0),TRUE))</f>
        <v>0</v>
      </c>
      <c r="M17" s="80" t="str">
        <f t="shared" ref="M17:M80" si="9">IF(L17,$M$14,"")</f>
        <v/>
      </c>
      <c r="N17" s="80" t="b">
        <f t="shared" ref="N17:N80" si="10">IF(AC17&lt;&gt;AF17,TRUE,FALSE)</f>
        <v>0</v>
      </c>
      <c r="O17" s="80" t="str">
        <f t="shared" ref="O17:O80" si="11">IF(N17,$O$14,"")</f>
        <v/>
      </c>
      <c r="P17" s="13" t="b">
        <f t="shared" ref="P17:P80" si="12">AND(COUNTA(B17:G17)&gt;0,OR(B17="",C17="",D17="",E17="",F17="",G17=""))</f>
        <v>0</v>
      </c>
      <c r="Q17" s="80" t="str">
        <f t="shared" ref="Q17:Q80" si="13">IF(P17,Q$14,"")</f>
        <v/>
      </c>
      <c r="R17" s="80" t="b">
        <f t="shared" ref="R17:R80" si="14">OR(J17,L17,P17)</f>
        <v>0</v>
      </c>
      <c r="S17" s="81" t="e">
        <f t="shared" si="0"/>
        <v>#VALUE!</v>
      </c>
      <c r="T17" s="81" t="e">
        <f t="shared" si="1"/>
        <v>#VALUE!</v>
      </c>
      <c r="U17" s="81" t="e">
        <f t="shared" si="2"/>
        <v>#VALUE!</v>
      </c>
      <c r="V17" s="82" t="e">
        <f t="shared" si="3"/>
        <v>#VALUE!</v>
      </c>
      <c r="W17" s="82" t="e">
        <f t="shared" ref="W17:W80" si="15">DATE(S17,T17,U17)</f>
        <v>#VALUE!</v>
      </c>
      <c r="X17" s="82" t="b">
        <f>NOT(ISERR(AND(T17&lt;13,VALUE(U17)&lt;31,V17=W17)))</f>
        <v>0</v>
      </c>
      <c r="Y17" s="72" t="str">
        <f t="shared" si="4"/>
        <v/>
      </c>
      <c r="Z17" s="81" t="e" cm="1">
        <f t="array" aca="1" ref="Z17" ca="1">TEXT(RIGHT(10-RIGHT(SUM(INDEX(1*(MID(MID(C17,1,1)*2,ROW(INDIRECT("1:"&amp;LEN(MID(C17,1,1)*2))),1)),,))+MID(C17,2,1)+
SUM(INDEX(1*(MID(MID(C17,3,1)*2,ROW(INDIRECT("1:"&amp;LEN(MID(C17,3,1)*2))),1)),,))+MID(C17,4,1)+
SUM(INDEX(1*(MID(MID(C17,5,1)*2,ROW(INDIRECT("1:"&amp;LEN(MID(C17,5,1)*2))),1)),,))+MID(C17,6,1)+
SUM(INDEX(1*(MID(MID(C17,8,1)*2,ROW(INDIRECT("1:"&amp;LEN(MID(C17,8,1)*2))),1)),,))+MID(C17,9,1)+
SUM(INDEX(1*(MID(MID(C17,10,1)*2,ROW(INDIRECT("1:"&amp;LEN(MID(C17,10,1)*2))),1)),,)),1),1),"0")</f>
        <v>#VALUE!</v>
      </c>
      <c r="AA17" s="81" t="str">
        <f t="shared" si="5"/>
        <v/>
      </c>
      <c r="AB17" s="83" t="b">
        <f t="shared" ref="AB17:AB79" si="16">IFERROR(NOT(IF(OR(C17&lt;&gt;"",B17&lt;&gt;""),AND(X17,AA17),TRUE)),TRUE)</f>
        <v>0</v>
      </c>
      <c r="AC17" s="154">
        <f t="shared" ref="AC17:AC80" si="17">MIN(G17*60%,10000)</f>
        <v>0</v>
      </c>
      <c r="AD17" s="154">
        <f>SUMIF($C$15:C16,C17,$AC$15:AC16)</f>
        <v>0</v>
      </c>
      <c r="AE17" s="15">
        <f t="shared" ref="AE17:AE80" si="18">10000-AD17</f>
        <v>10000</v>
      </c>
      <c r="AF17" s="154">
        <f t="shared" ref="AF17:AF80" si="19">IF(AE17=10000,AC17,MIN(AE17,AC17))</f>
        <v>0</v>
      </c>
    </row>
    <row r="18" spans="1:32" s="15" customFormat="1" x14ac:dyDescent="0.25">
      <c r="A18" s="19">
        <v>3</v>
      </c>
      <c r="B18" s="20"/>
      <c r="C18" s="107"/>
      <c r="D18" s="20"/>
      <c r="E18" s="20"/>
      <c r="F18" s="20"/>
      <c r="G18" s="122"/>
      <c r="H18" s="156">
        <f t="shared" si="6"/>
        <v>0</v>
      </c>
      <c r="I18" s="117" t="str">
        <f t="shared" ref="I18:I80" si="20">IF(K18="","",K18&amp;". ")&amp;IF(M18="","",M18&amp;". ")&amp;IF(O18="","",O18&amp;". ")</f>
        <v/>
      </c>
      <c r="J18" s="80" t="b">
        <f t="shared" si="7"/>
        <v>0</v>
      </c>
      <c r="K18" s="80" t="str">
        <f t="shared" si="8"/>
        <v/>
      </c>
      <c r="L18" s="80" t="b">
        <f>IF(C18="",FALSE,IFERROR(NOT(MATCH(C18,'Anställda och korttidsarbete'!$C:$C,0)&gt;0),TRUE))</f>
        <v>0</v>
      </c>
      <c r="M18" s="80" t="str">
        <f t="shared" si="9"/>
        <v/>
      </c>
      <c r="N18" s="80" t="b">
        <f t="shared" si="10"/>
        <v>0</v>
      </c>
      <c r="O18" s="80" t="str">
        <f t="shared" si="11"/>
        <v/>
      </c>
      <c r="P18" s="13" t="b">
        <f t="shared" si="12"/>
        <v>0</v>
      </c>
      <c r="Q18" s="80" t="str">
        <f t="shared" si="13"/>
        <v/>
      </c>
      <c r="R18" s="80" t="b">
        <f t="shared" si="14"/>
        <v>0</v>
      </c>
      <c r="S18" s="81" t="e">
        <f t="shared" si="0"/>
        <v>#VALUE!</v>
      </c>
      <c r="T18" s="81" t="e">
        <f t="shared" si="1"/>
        <v>#VALUE!</v>
      </c>
      <c r="U18" s="81" t="e">
        <f t="shared" si="2"/>
        <v>#VALUE!</v>
      </c>
      <c r="V18" s="82" t="e">
        <f t="shared" si="3"/>
        <v>#VALUE!</v>
      </c>
      <c r="W18" s="82" t="e">
        <f t="shared" si="15"/>
        <v>#VALUE!</v>
      </c>
      <c r="X18" s="82" t="b">
        <f t="shared" ref="X18:X81" si="21">NOT(ISERR(AND(T18&lt;13,VALUE(U18)&lt;31,V18=W18)))</f>
        <v>0</v>
      </c>
      <c r="Y18" s="72" t="str">
        <f t="shared" si="4"/>
        <v/>
      </c>
      <c r="Z18" s="81" t="e" cm="1">
        <f t="array" aca="1" ref="Z18" ca="1">TEXT(RIGHT(10-RIGHT(SUM(INDEX(1*(MID(MID(C18,1,1)*2,ROW(INDIRECT("1:"&amp;LEN(MID(C18,1,1)*2))),1)),,))+MID(C18,2,1)+
SUM(INDEX(1*(MID(MID(C18,3,1)*2,ROW(INDIRECT("1:"&amp;LEN(MID(C18,3,1)*2))),1)),,))+MID(C18,4,1)+
SUM(INDEX(1*(MID(MID(C18,5,1)*2,ROW(INDIRECT("1:"&amp;LEN(MID(C18,5,1)*2))),1)),,))+MID(C18,6,1)+
SUM(INDEX(1*(MID(MID(C18,8,1)*2,ROW(INDIRECT("1:"&amp;LEN(MID(C18,8,1)*2))),1)),,))+MID(C18,9,1)+
SUM(INDEX(1*(MID(MID(C18,10,1)*2,ROW(INDIRECT("1:"&amp;LEN(MID(C18,10,1)*2))),1)),,)),1),1),"0")</f>
        <v>#VALUE!</v>
      </c>
      <c r="AA18" s="81" t="str">
        <f t="shared" si="5"/>
        <v/>
      </c>
      <c r="AB18" s="83" t="b">
        <f t="shared" si="16"/>
        <v>0</v>
      </c>
      <c r="AC18" s="154">
        <f t="shared" si="17"/>
        <v>0</v>
      </c>
      <c r="AD18" s="154">
        <f>SUMIF($C$15:C17,C18,$AC$15:AC17)</f>
        <v>0</v>
      </c>
      <c r="AE18" s="15">
        <f t="shared" si="18"/>
        <v>10000</v>
      </c>
      <c r="AF18" s="154">
        <f t="shared" si="19"/>
        <v>0</v>
      </c>
    </row>
    <row r="19" spans="1:32" s="15" customFormat="1" x14ac:dyDescent="0.25">
      <c r="A19" s="19">
        <v>4</v>
      </c>
      <c r="B19" s="20"/>
      <c r="C19" s="107"/>
      <c r="D19" s="20"/>
      <c r="E19" s="20"/>
      <c r="F19" s="20"/>
      <c r="G19" s="122"/>
      <c r="H19" s="156">
        <f t="shared" si="6"/>
        <v>0</v>
      </c>
      <c r="I19" s="117" t="str">
        <f t="shared" si="20"/>
        <v/>
      </c>
      <c r="J19" s="80" t="b">
        <f t="shared" si="7"/>
        <v>0</v>
      </c>
      <c r="K19" s="80" t="str">
        <f t="shared" si="8"/>
        <v/>
      </c>
      <c r="L19" s="80" t="b">
        <f>IF(C19="",FALSE,IFERROR(NOT(MATCH(C19,'Anställda och korttidsarbete'!$C:$C,0)&gt;0),TRUE))</f>
        <v>0</v>
      </c>
      <c r="M19" s="80" t="str">
        <f t="shared" si="9"/>
        <v/>
      </c>
      <c r="N19" s="80" t="b">
        <f t="shared" si="10"/>
        <v>0</v>
      </c>
      <c r="O19" s="80" t="str">
        <f t="shared" si="11"/>
        <v/>
      </c>
      <c r="P19" s="13" t="b">
        <f t="shared" si="12"/>
        <v>0</v>
      </c>
      <c r="Q19" s="80" t="str">
        <f t="shared" si="13"/>
        <v/>
      </c>
      <c r="R19" s="80" t="b">
        <f t="shared" si="14"/>
        <v>0</v>
      </c>
      <c r="S19" s="81" t="e">
        <f t="shared" si="0"/>
        <v>#VALUE!</v>
      </c>
      <c r="T19" s="81" t="e">
        <f t="shared" si="1"/>
        <v>#VALUE!</v>
      </c>
      <c r="U19" s="81" t="e">
        <f t="shared" si="2"/>
        <v>#VALUE!</v>
      </c>
      <c r="V19" s="82" t="e">
        <f t="shared" si="3"/>
        <v>#VALUE!</v>
      </c>
      <c r="W19" s="82" t="e">
        <f t="shared" si="15"/>
        <v>#VALUE!</v>
      </c>
      <c r="X19" s="82" t="b">
        <f t="shared" si="21"/>
        <v>0</v>
      </c>
      <c r="Y19" s="72" t="str">
        <f t="shared" si="4"/>
        <v/>
      </c>
      <c r="Z19" s="81" t="e" cm="1">
        <f t="array" aca="1" ref="Z19" ca="1">TEXT(RIGHT(10-RIGHT(SUM(INDEX(1*(MID(MID(C19,1,1)*2,ROW(INDIRECT("1:"&amp;LEN(MID(C19,1,1)*2))),1)),,))+MID(C19,2,1)+
SUM(INDEX(1*(MID(MID(C19,3,1)*2,ROW(INDIRECT("1:"&amp;LEN(MID(C19,3,1)*2))),1)),,))+MID(C19,4,1)+
SUM(INDEX(1*(MID(MID(C19,5,1)*2,ROW(INDIRECT("1:"&amp;LEN(MID(C19,5,1)*2))),1)),,))+MID(C19,6,1)+
SUM(INDEX(1*(MID(MID(C19,8,1)*2,ROW(INDIRECT("1:"&amp;LEN(MID(C19,8,1)*2))),1)),,))+MID(C19,9,1)+
SUM(INDEX(1*(MID(MID(C19,10,1)*2,ROW(INDIRECT("1:"&amp;LEN(MID(C19,10,1)*2))),1)),,)),1),1),"0")</f>
        <v>#VALUE!</v>
      </c>
      <c r="AA19" s="81" t="str">
        <f t="shared" si="5"/>
        <v/>
      </c>
      <c r="AB19" s="83" t="b">
        <f t="shared" si="16"/>
        <v>0</v>
      </c>
      <c r="AC19" s="154">
        <f t="shared" si="17"/>
        <v>0</v>
      </c>
      <c r="AD19" s="154">
        <f>SUMIF($C$15:C18,C19,$AC$15:AC18)</f>
        <v>0</v>
      </c>
      <c r="AE19" s="15">
        <f t="shared" si="18"/>
        <v>10000</v>
      </c>
      <c r="AF19" s="154">
        <f t="shared" si="19"/>
        <v>0</v>
      </c>
    </row>
    <row r="20" spans="1:32" s="15" customFormat="1" x14ac:dyDescent="0.25">
      <c r="A20" s="19">
        <v>5</v>
      </c>
      <c r="B20" s="20"/>
      <c r="C20" s="107"/>
      <c r="D20" s="20"/>
      <c r="E20" s="20"/>
      <c r="F20" s="20"/>
      <c r="G20" s="122"/>
      <c r="H20" s="156">
        <f t="shared" si="6"/>
        <v>0</v>
      </c>
      <c r="I20" s="117" t="str">
        <f t="shared" si="20"/>
        <v/>
      </c>
      <c r="J20" s="80" t="b">
        <f t="shared" si="7"/>
        <v>0</v>
      </c>
      <c r="K20" s="80" t="str">
        <f t="shared" si="8"/>
        <v/>
      </c>
      <c r="L20" s="80" t="b">
        <f>IF(C20="",FALSE,IFERROR(NOT(MATCH(C20,'Anställda och korttidsarbete'!$C:$C,0)&gt;0),TRUE))</f>
        <v>0</v>
      </c>
      <c r="M20" s="80" t="str">
        <f t="shared" si="9"/>
        <v/>
      </c>
      <c r="N20" s="80" t="b">
        <f t="shared" si="10"/>
        <v>0</v>
      </c>
      <c r="O20" s="80" t="str">
        <f t="shared" si="11"/>
        <v/>
      </c>
      <c r="P20" s="13" t="b">
        <f t="shared" si="12"/>
        <v>0</v>
      </c>
      <c r="Q20" s="80" t="str">
        <f t="shared" si="13"/>
        <v/>
      </c>
      <c r="R20" s="80" t="b">
        <f t="shared" si="14"/>
        <v>0</v>
      </c>
      <c r="S20" s="81" t="e">
        <f t="shared" si="0"/>
        <v>#VALUE!</v>
      </c>
      <c r="T20" s="81" t="e">
        <f t="shared" si="1"/>
        <v>#VALUE!</v>
      </c>
      <c r="U20" s="81" t="e">
        <f t="shared" si="2"/>
        <v>#VALUE!</v>
      </c>
      <c r="V20" s="82" t="e">
        <f t="shared" si="3"/>
        <v>#VALUE!</v>
      </c>
      <c r="W20" s="82" t="e">
        <f t="shared" si="15"/>
        <v>#VALUE!</v>
      </c>
      <c r="X20" s="82" t="b">
        <f t="shared" si="21"/>
        <v>0</v>
      </c>
      <c r="Y20" s="72" t="str">
        <f t="shared" si="4"/>
        <v/>
      </c>
      <c r="Z20" s="81" t="e" cm="1">
        <f t="array" aca="1" ref="Z20" ca="1">TEXT(RIGHT(10-RIGHT(SUM(INDEX(1*(MID(MID(C20,1,1)*2,ROW(INDIRECT("1:"&amp;LEN(MID(C20,1,1)*2))),1)),,))+MID(C20,2,1)+
SUM(INDEX(1*(MID(MID(C20,3,1)*2,ROW(INDIRECT("1:"&amp;LEN(MID(C20,3,1)*2))),1)),,))+MID(C20,4,1)+
SUM(INDEX(1*(MID(MID(C20,5,1)*2,ROW(INDIRECT("1:"&amp;LEN(MID(C20,5,1)*2))),1)),,))+MID(C20,6,1)+
SUM(INDEX(1*(MID(MID(C20,8,1)*2,ROW(INDIRECT("1:"&amp;LEN(MID(C20,8,1)*2))),1)),,))+MID(C20,9,1)+
SUM(INDEX(1*(MID(MID(C20,10,1)*2,ROW(INDIRECT("1:"&amp;LEN(MID(C20,10,1)*2))),1)),,)),1),1),"0")</f>
        <v>#VALUE!</v>
      </c>
      <c r="AA20" s="81" t="str">
        <f t="shared" si="5"/>
        <v/>
      </c>
      <c r="AB20" s="83" t="b">
        <f t="shared" si="16"/>
        <v>0</v>
      </c>
      <c r="AC20" s="154">
        <f t="shared" si="17"/>
        <v>0</v>
      </c>
      <c r="AD20" s="154">
        <f>SUMIF($C$15:C19,C20,$AC$15:AC19)</f>
        <v>0</v>
      </c>
      <c r="AE20" s="15">
        <f t="shared" si="18"/>
        <v>10000</v>
      </c>
      <c r="AF20" s="154">
        <f t="shared" si="19"/>
        <v>0</v>
      </c>
    </row>
    <row r="21" spans="1:32" s="15" customFormat="1" x14ac:dyDescent="0.25">
      <c r="A21" s="19">
        <v>6</v>
      </c>
      <c r="B21" s="20"/>
      <c r="C21" s="107"/>
      <c r="D21" s="20"/>
      <c r="E21" s="20"/>
      <c r="F21" s="20"/>
      <c r="G21" s="122"/>
      <c r="H21" s="156">
        <f t="shared" si="6"/>
        <v>0</v>
      </c>
      <c r="I21" s="117" t="str">
        <f t="shared" si="20"/>
        <v/>
      </c>
      <c r="J21" s="80" t="b">
        <f t="shared" si="7"/>
        <v>0</v>
      </c>
      <c r="K21" s="80" t="str">
        <f t="shared" si="8"/>
        <v/>
      </c>
      <c r="L21" s="80" t="b">
        <f>IF(C21="",FALSE,IFERROR(NOT(MATCH(C21,'Anställda och korttidsarbete'!$C:$C,0)&gt;0),TRUE))</f>
        <v>0</v>
      </c>
      <c r="M21" s="80" t="str">
        <f t="shared" si="9"/>
        <v/>
      </c>
      <c r="N21" s="80" t="b">
        <f t="shared" si="10"/>
        <v>0</v>
      </c>
      <c r="O21" s="80" t="str">
        <f t="shared" si="11"/>
        <v/>
      </c>
      <c r="P21" s="13" t="b">
        <f t="shared" si="12"/>
        <v>0</v>
      </c>
      <c r="Q21" s="80" t="str">
        <f t="shared" si="13"/>
        <v/>
      </c>
      <c r="R21" s="80" t="b">
        <f t="shared" si="14"/>
        <v>0</v>
      </c>
      <c r="S21" s="81" t="e">
        <f t="shared" si="0"/>
        <v>#VALUE!</v>
      </c>
      <c r="T21" s="81" t="e">
        <f t="shared" si="1"/>
        <v>#VALUE!</v>
      </c>
      <c r="U21" s="81" t="e">
        <f t="shared" si="2"/>
        <v>#VALUE!</v>
      </c>
      <c r="V21" s="82" t="e">
        <f t="shared" si="3"/>
        <v>#VALUE!</v>
      </c>
      <c r="W21" s="82" t="e">
        <f t="shared" si="15"/>
        <v>#VALUE!</v>
      </c>
      <c r="X21" s="82" t="b">
        <f t="shared" si="21"/>
        <v>0</v>
      </c>
      <c r="Y21" s="72" t="str">
        <f t="shared" si="4"/>
        <v/>
      </c>
      <c r="Z21" s="81" t="e" cm="1">
        <f t="array" aca="1" ref="Z21" ca="1">TEXT(RIGHT(10-RIGHT(SUM(INDEX(1*(MID(MID(C21,1,1)*2,ROW(INDIRECT("1:"&amp;LEN(MID(C21,1,1)*2))),1)),,))+MID(C21,2,1)+
SUM(INDEX(1*(MID(MID(C21,3,1)*2,ROW(INDIRECT("1:"&amp;LEN(MID(C21,3,1)*2))),1)),,))+MID(C21,4,1)+
SUM(INDEX(1*(MID(MID(C21,5,1)*2,ROW(INDIRECT("1:"&amp;LEN(MID(C21,5,1)*2))),1)),,))+MID(C21,6,1)+
SUM(INDEX(1*(MID(MID(C21,8,1)*2,ROW(INDIRECT("1:"&amp;LEN(MID(C21,8,1)*2))),1)),,))+MID(C21,9,1)+
SUM(INDEX(1*(MID(MID(C21,10,1)*2,ROW(INDIRECT("1:"&amp;LEN(MID(C21,10,1)*2))),1)),,)),1),1),"0")</f>
        <v>#VALUE!</v>
      </c>
      <c r="AA21" s="81" t="str">
        <f t="shared" si="5"/>
        <v/>
      </c>
      <c r="AB21" s="83" t="b">
        <f t="shared" si="16"/>
        <v>0</v>
      </c>
      <c r="AC21" s="154">
        <f t="shared" si="17"/>
        <v>0</v>
      </c>
      <c r="AD21" s="154">
        <f>SUMIF($C$15:C20,C21,$AC$15:AC20)</f>
        <v>0</v>
      </c>
      <c r="AE21" s="15">
        <f t="shared" si="18"/>
        <v>10000</v>
      </c>
      <c r="AF21" s="154">
        <f t="shared" si="19"/>
        <v>0</v>
      </c>
    </row>
    <row r="22" spans="1:32" s="30" customFormat="1" x14ac:dyDescent="0.25">
      <c r="A22" s="19">
        <v>7</v>
      </c>
      <c r="B22" s="20"/>
      <c r="C22" s="107"/>
      <c r="D22" s="20"/>
      <c r="E22" s="20"/>
      <c r="F22" s="20"/>
      <c r="G22" s="122"/>
      <c r="H22" s="156">
        <f t="shared" si="6"/>
        <v>0</v>
      </c>
      <c r="I22" s="117" t="str">
        <f t="shared" si="20"/>
        <v/>
      </c>
      <c r="J22" s="80" t="b">
        <f t="shared" si="7"/>
        <v>0</v>
      </c>
      <c r="K22" s="80" t="str">
        <f t="shared" si="8"/>
        <v/>
      </c>
      <c r="L22" s="80" t="b">
        <f>IF(C22="",FALSE,IFERROR(NOT(MATCH(C22,'Anställda och korttidsarbete'!$C:$C,0)&gt;0),TRUE))</f>
        <v>0</v>
      </c>
      <c r="M22" s="80" t="str">
        <f t="shared" si="9"/>
        <v/>
      </c>
      <c r="N22" s="80" t="b">
        <f t="shared" si="10"/>
        <v>0</v>
      </c>
      <c r="O22" s="80" t="str">
        <f t="shared" si="11"/>
        <v/>
      </c>
      <c r="P22" s="13" t="b">
        <f t="shared" si="12"/>
        <v>0</v>
      </c>
      <c r="Q22" s="80" t="str">
        <f t="shared" si="13"/>
        <v/>
      </c>
      <c r="R22" s="80" t="b">
        <f t="shared" si="14"/>
        <v>0</v>
      </c>
      <c r="S22" s="81" t="e">
        <f t="shared" si="0"/>
        <v>#VALUE!</v>
      </c>
      <c r="T22" s="81" t="e">
        <f t="shared" si="1"/>
        <v>#VALUE!</v>
      </c>
      <c r="U22" s="81" t="e">
        <f t="shared" si="2"/>
        <v>#VALUE!</v>
      </c>
      <c r="V22" s="82" t="e">
        <f t="shared" si="3"/>
        <v>#VALUE!</v>
      </c>
      <c r="W22" s="82" t="e">
        <f t="shared" si="15"/>
        <v>#VALUE!</v>
      </c>
      <c r="X22" s="82" t="b">
        <f t="shared" si="21"/>
        <v>0</v>
      </c>
      <c r="Y22" s="72" t="str">
        <f t="shared" si="4"/>
        <v/>
      </c>
      <c r="Z22" s="81" t="e" cm="1">
        <f t="array" aca="1" ref="Z22" ca="1">TEXT(RIGHT(10-RIGHT(SUM(INDEX(1*(MID(MID(C22,1,1)*2,ROW(INDIRECT("1:"&amp;LEN(MID(C22,1,1)*2))),1)),,))+MID(C22,2,1)+
SUM(INDEX(1*(MID(MID(C22,3,1)*2,ROW(INDIRECT("1:"&amp;LEN(MID(C22,3,1)*2))),1)),,))+MID(C22,4,1)+
SUM(INDEX(1*(MID(MID(C22,5,1)*2,ROW(INDIRECT("1:"&amp;LEN(MID(C22,5,1)*2))),1)),,))+MID(C22,6,1)+
SUM(INDEX(1*(MID(MID(C22,8,1)*2,ROW(INDIRECT("1:"&amp;LEN(MID(C22,8,1)*2))),1)),,))+MID(C22,9,1)+
SUM(INDEX(1*(MID(MID(C22,10,1)*2,ROW(INDIRECT("1:"&amp;LEN(MID(C22,10,1)*2))),1)),,)),1),1),"0")</f>
        <v>#VALUE!</v>
      </c>
      <c r="AA22" s="81" t="str">
        <f t="shared" si="5"/>
        <v/>
      </c>
      <c r="AB22" s="83" t="b">
        <f t="shared" si="16"/>
        <v>0</v>
      </c>
      <c r="AC22" s="154">
        <f t="shared" si="17"/>
        <v>0</v>
      </c>
      <c r="AD22" s="154">
        <f>SUMIF($C$15:C21,C22,$AC$15:AC21)</f>
        <v>0</v>
      </c>
      <c r="AE22" s="15">
        <f t="shared" si="18"/>
        <v>10000</v>
      </c>
      <c r="AF22" s="154">
        <f t="shared" si="19"/>
        <v>0</v>
      </c>
    </row>
    <row r="23" spans="1:32" s="30" customFormat="1" x14ac:dyDescent="0.25">
      <c r="A23" s="19">
        <v>8</v>
      </c>
      <c r="B23" s="20"/>
      <c r="C23" s="107"/>
      <c r="D23" s="20"/>
      <c r="E23" s="20"/>
      <c r="F23" s="20"/>
      <c r="G23" s="122"/>
      <c r="H23" s="156">
        <f t="shared" si="6"/>
        <v>0</v>
      </c>
      <c r="I23" s="117" t="str">
        <f t="shared" si="20"/>
        <v/>
      </c>
      <c r="J23" s="80" t="b">
        <f t="shared" si="7"/>
        <v>0</v>
      </c>
      <c r="K23" s="80" t="str">
        <f t="shared" si="8"/>
        <v/>
      </c>
      <c r="L23" s="80" t="b">
        <f>IF(C23="",FALSE,IFERROR(NOT(MATCH(C23,'Anställda och korttidsarbete'!$C:$C,0)&gt;0),TRUE))</f>
        <v>0</v>
      </c>
      <c r="M23" s="80" t="str">
        <f t="shared" si="9"/>
        <v/>
      </c>
      <c r="N23" s="80" t="b">
        <f t="shared" si="10"/>
        <v>0</v>
      </c>
      <c r="O23" s="80" t="str">
        <f t="shared" si="11"/>
        <v/>
      </c>
      <c r="P23" s="13" t="b">
        <f t="shared" si="12"/>
        <v>0</v>
      </c>
      <c r="Q23" s="80" t="str">
        <f t="shared" si="13"/>
        <v/>
      </c>
      <c r="R23" s="80" t="b">
        <f t="shared" si="14"/>
        <v>0</v>
      </c>
      <c r="S23" s="81" t="e">
        <f t="shared" si="0"/>
        <v>#VALUE!</v>
      </c>
      <c r="T23" s="81" t="e">
        <f t="shared" si="1"/>
        <v>#VALUE!</v>
      </c>
      <c r="U23" s="81" t="e">
        <f t="shared" si="2"/>
        <v>#VALUE!</v>
      </c>
      <c r="V23" s="82" t="e">
        <f t="shared" si="3"/>
        <v>#VALUE!</v>
      </c>
      <c r="W23" s="82" t="e">
        <f t="shared" si="15"/>
        <v>#VALUE!</v>
      </c>
      <c r="X23" s="82" t="b">
        <f t="shared" si="21"/>
        <v>0</v>
      </c>
      <c r="Y23" s="72" t="str">
        <f t="shared" si="4"/>
        <v/>
      </c>
      <c r="Z23" s="81" t="e" cm="1">
        <f t="array" aca="1" ref="Z23" ca="1">TEXT(RIGHT(10-RIGHT(SUM(INDEX(1*(MID(MID(C23,1,1)*2,ROW(INDIRECT("1:"&amp;LEN(MID(C23,1,1)*2))),1)),,))+MID(C23,2,1)+
SUM(INDEX(1*(MID(MID(C23,3,1)*2,ROW(INDIRECT("1:"&amp;LEN(MID(C23,3,1)*2))),1)),,))+MID(C23,4,1)+
SUM(INDEX(1*(MID(MID(C23,5,1)*2,ROW(INDIRECT("1:"&amp;LEN(MID(C23,5,1)*2))),1)),,))+MID(C23,6,1)+
SUM(INDEX(1*(MID(MID(C23,8,1)*2,ROW(INDIRECT("1:"&amp;LEN(MID(C23,8,1)*2))),1)),,))+MID(C23,9,1)+
SUM(INDEX(1*(MID(MID(C23,10,1)*2,ROW(INDIRECT("1:"&amp;LEN(MID(C23,10,1)*2))),1)),,)),1),1),"0")</f>
        <v>#VALUE!</v>
      </c>
      <c r="AA23" s="81" t="str">
        <f t="shared" si="5"/>
        <v/>
      </c>
      <c r="AB23" s="83" t="b">
        <f t="shared" si="16"/>
        <v>0</v>
      </c>
      <c r="AC23" s="154">
        <f t="shared" si="17"/>
        <v>0</v>
      </c>
      <c r="AD23" s="154">
        <f>SUMIF($C$15:C22,C23,$AC$15:AC22)</f>
        <v>0</v>
      </c>
      <c r="AE23" s="15">
        <f t="shared" si="18"/>
        <v>10000</v>
      </c>
      <c r="AF23" s="154">
        <f t="shared" si="19"/>
        <v>0</v>
      </c>
    </row>
    <row r="24" spans="1:32" s="30" customFormat="1" x14ac:dyDescent="0.25">
      <c r="A24" s="19">
        <v>9</v>
      </c>
      <c r="B24" s="20"/>
      <c r="C24" s="107"/>
      <c r="D24" s="20"/>
      <c r="E24" s="20"/>
      <c r="F24" s="20"/>
      <c r="G24" s="122"/>
      <c r="H24" s="156">
        <f t="shared" si="6"/>
        <v>0</v>
      </c>
      <c r="I24" s="117" t="str">
        <f t="shared" si="20"/>
        <v/>
      </c>
      <c r="J24" s="80" t="b">
        <f t="shared" si="7"/>
        <v>0</v>
      </c>
      <c r="K24" s="80" t="str">
        <f t="shared" si="8"/>
        <v/>
      </c>
      <c r="L24" s="80" t="b">
        <f>IF(C24="",FALSE,IFERROR(NOT(MATCH(C24,'Anställda och korttidsarbete'!$C:$C,0)&gt;0),TRUE))</f>
        <v>0</v>
      </c>
      <c r="M24" s="80" t="str">
        <f t="shared" si="9"/>
        <v/>
      </c>
      <c r="N24" s="80" t="b">
        <f t="shared" si="10"/>
        <v>0</v>
      </c>
      <c r="O24" s="80" t="str">
        <f t="shared" si="11"/>
        <v/>
      </c>
      <c r="P24" s="13" t="b">
        <f t="shared" si="12"/>
        <v>0</v>
      </c>
      <c r="Q24" s="80" t="str">
        <f t="shared" si="13"/>
        <v/>
      </c>
      <c r="R24" s="80" t="b">
        <f t="shared" si="14"/>
        <v>0</v>
      </c>
      <c r="S24" s="81" t="e">
        <f t="shared" si="0"/>
        <v>#VALUE!</v>
      </c>
      <c r="T24" s="81" t="e">
        <f t="shared" si="1"/>
        <v>#VALUE!</v>
      </c>
      <c r="U24" s="81" t="e">
        <f t="shared" si="2"/>
        <v>#VALUE!</v>
      </c>
      <c r="V24" s="82" t="e">
        <f t="shared" si="3"/>
        <v>#VALUE!</v>
      </c>
      <c r="W24" s="82" t="e">
        <f t="shared" si="15"/>
        <v>#VALUE!</v>
      </c>
      <c r="X24" s="82" t="b">
        <f t="shared" si="21"/>
        <v>0</v>
      </c>
      <c r="Y24" s="72" t="str">
        <f t="shared" si="4"/>
        <v/>
      </c>
      <c r="Z24" s="81" t="e" cm="1">
        <f t="array" aca="1" ref="Z24" ca="1">TEXT(RIGHT(10-RIGHT(SUM(INDEX(1*(MID(MID(C24,1,1)*2,ROW(INDIRECT("1:"&amp;LEN(MID(C24,1,1)*2))),1)),,))+MID(C24,2,1)+
SUM(INDEX(1*(MID(MID(C24,3,1)*2,ROW(INDIRECT("1:"&amp;LEN(MID(C24,3,1)*2))),1)),,))+MID(C24,4,1)+
SUM(INDEX(1*(MID(MID(C24,5,1)*2,ROW(INDIRECT("1:"&amp;LEN(MID(C24,5,1)*2))),1)),,))+MID(C24,6,1)+
SUM(INDEX(1*(MID(MID(C24,8,1)*2,ROW(INDIRECT("1:"&amp;LEN(MID(C24,8,1)*2))),1)),,))+MID(C24,9,1)+
SUM(INDEX(1*(MID(MID(C24,10,1)*2,ROW(INDIRECT("1:"&amp;LEN(MID(C24,10,1)*2))),1)),,)),1),1),"0")</f>
        <v>#VALUE!</v>
      </c>
      <c r="AA24" s="81" t="str">
        <f t="shared" si="5"/>
        <v/>
      </c>
      <c r="AB24" s="83" t="b">
        <f t="shared" si="16"/>
        <v>0</v>
      </c>
      <c r="AC24" s="154">
        <f t="shared" si="17"/>
        <v>0</v>
      </c>
      <c r="AD24" s="154">
        <f>SUMIF($C$15:C23,C24,$AC$15:AC23)</f>
        <v>0</v>
      </c>
      <c r="AE24" s="15">
        <f t="shared" si="18"/>
        <v>10000</v>
      </c>
      <c r="AF24" s="154">
        <f t="shared" si="19"/>
        <v>0</v>
      </c>
    </row>
    <row r="25" spans="1:32" s="30" customFormat="1" x14ac:dyDescent="0.25">
      <c r="A25" s="19">
        <v>10</v>
      </c>
      <c r="B25" s="20"/>
      <c r="C25" s="107"/>
      <c r="D25" s="20"/>
      <c r="E25" s="20"/>
      <c r="F25" s="20"/>
      <c r="G25" s="122"/>
      <c r="H25" s="156">
        <f t="shared" si="6"/>
        <v>0</v>
      </c>
      <c r="I25" s="117" t="str">
        <f t="shared" si="20"/>
        <v/>
      </c>
      <c r="J25" s="80" t="b">
        <f t="shared" si="7"/>
        <v>0</v>
      </c>
      <c r="K25" s="80" t="str">
        <f t="shared" si="8"/>
        <v/>
      </c>
      <c r="L25" s="80" t="b">
        <f>IF(C25="",FALSE,IFERROR(NOT(MATCH(C25,'Anställda och korttidsarbete'!$C:$C,0)&gt;0),TRUE))</f>
        <v>0</v>
      </c>
      <c r="M25" s="80" t="str">
        <f t="shared" si="9"/>
        <v/>
      </c>
      <c r="N25" s="80" t="b">
        <f t="shared" si="10"/>
        <v>0</v>
      </c>
      <c r="O25" s="80" t="str">
        <f t="shared" si="11"/>
        <v/>
      </c>
      <c r="P25" s="13" t="b">
        <f t="shared" si="12"/>
        <v>0</v>
      </c>
      <c r="Q25" s="80" t="str">
        <f t="shared" si="13"/>
        <v/>
      </c>
      <c r="R25" s="80" t="b">
        <f t="shared" si="14"/>
        <v>0</v>
      </c>
      <c r="S25" s="81" t="e">
        <f t="shared" si="0"/>
        <v>#VALUE!</v>
      </c>
      <c r="T25" s="81" t="e">
        <f t="shared" si="1"/>
        <v>#VALUE!</v>
      </c>
      <c r="U25" s="81" t="e">
        <f t="shared" si="2"/>
        <v>#VALUE!</v>
      </c>
      <c r="V25" s="82" t="e">
        <f t="shared" si="3"/>
        <v>#VALUE!</v>
      </c>
      <c r="W25" s="82" t="e">
        <f t="shared" si="15"/>
        <v>#VALUE!</v>
      </c>
      <c r="X25" s="82" t="b">
        <f t="shared" si="21"/>
        <v>0</v>
      </c>
      <c r="Y25" s="72" t="str">
        <f t="shared" si="4"/>
        <v/>
      </c>
      <c r="Z25" s="81" t="e" cm="1">
        <f t="array" aca="1" ref="Z25" ca="1">TEXT(RIGHT(10-RIGHT(SUM(INDEX(1*(MID(MID(C25,1,1)*2,ROW(INDIRECT("1:"&amp;LEN(MID(C25,1,1)*2))),1)),,))+MID(C25,2,1)+
SUM(INDEX(1*(MID(MID(C25,3,1)*2,ROW(INDIRECT("1:"&amp;LEN(MID(C25,3,1)*2))),1)),,))+MID(C25,4,1)+
SUM(INDEX(1*(MID(MID(C25,5,1)*2,ROW(INDIRECT("1:"&amp;LEN(MID(C25,5,1)*2))),1)),,))+MID(C25,6,1)+
SUM(INDEX(1*(MID(MID(C25,8,1)*2,ROW(INDIRECT("1:"&amp;LEN(MID(C25,8,1)*2))),1)),,))+MID(C25,9,1)+
SUM(INDEX(1*(MID(MID(C25,10,1)*2,ROW(INDIRECT("1:"&amp;LEN(MID(C25,10,1)*2))),1)),,)),1),1),"0")</f>
        <v>#VALUE!</v>
      </c>
      <c r="AA25" s="81" t="str">
        <f t="shared" si="5"/>
        <v/>
      </c>
      <c r="AB25" s="83" t="b">
        <f t="shared" si="16"/>
        <v>0</v>
      </c>
      <c r="AC25" s="154">
        <f t="shared" si="17"/>
        <v>0</v>
      </c>
      <c r="AD25" s="154">
        <f>SUMIF($C$15:C24,C25,$AC$15:AC24)</f>
        <v>0</v>
      </c>
      <c r="AE25" s="15">
        <f t="shared" si="18"/>
        <v>10000</v>
      </c>
      <c r="AF25" s="154">
        <f t="shared" si="19"/>
        <v>0</v>
      </c>
    </row>
    <row r="26" spans="1:32" s="30" customFormat="1" x14ac:dyDescent="0.25">
      <c r="A26" s="19">
        <v>11</v>
      </c>
      <c r="B26" s="20"/>
      <c r="C26" s="107"/>
      <c r="D26" s="20"/>
      <c r="E26" s="20"/>
      <c r="F26" s="20"/>
      <c r="G26" s="122"/>
      <c r="H26" s="156">
        <f t="shared" si="6"/>
        <v>0</v>
      </c>
      <c r="I26" s="117" t="str">
        <f t="shared" si="20"/>
        <v/>
      </c>
      <c r="J26" s="80" t="b">
        <f t="shared" si="7"/>
        <v>0</v>
      </c>
      <c r="K26" s="80" t="str">
        <f t="shared" si="8"/>
        <v/>
      </c>
      <c r="L26" s="80" t="b">
        <f>IF(C26="",FALSE,IFERROR(NOT(MATCH(C26,'Anställda och korttidsarbete'!$C:$C,0)&gt;0),TRUE))</f>
        <v>0</v>
      </c>
      <c r="M26" s="80" t="str">
        <f t="shared" si="9"/>
        <v/>
      </c>
      <c r="N26" s="80" t="b">
        <f t="shared" si="10"/>
        <v>0</v>
      </c>
      <c r="O26" s="80" t="str">
        <f t="shared" si="11"/>
        <v/>
      </c>
      <c r="P26" s="13" t="b">
        <f t="shared" si="12"/>
        <v>0</v>
      </c>
      <c r="Q26" s="80" t="str">
        <f t="shared" si="13"/>
        <v/>
      </c>
      <c r="R26" s="80" t="b">
        <f t="shared" si="14"/>
        <v>0</v>
      </c>
      <c r="S26" s="81" t="e">
        <f t="shared" si="0"/>
        <v>#VALUE!</v>
      </c>
      <c r="T26" s="81" t="e">
        <f t="shared" si="1"/>
        <v>#VALUE!</v>
      </c>
      <c r="U26" s="81" t="e">
        <f t="shared" si="2"/>
        <v>#VALUE!</v>
      </c>
      <c r="V26" s="82" t="e">
        <f t="shared" si="3"/>
        <v>#VALUE!</v>
      </c>
      <c r="W26" s="82" t="e">
        <f t="shared" si="15"/>
        <v>#VALUE!</v>
      </c>
      <c r="X26" s="82" t="b">
        <f t="shared" si="21"/>
        <v>0</v>
      </c>
      <c r="Y26" s="72" t="str">
        <f t="shared" si="4"/>
        <v/>
      </c>
      <c r="Z26" s="81" t="e" cm="1">
        <f t="array" aca="1" ref="Z26" ca="1">TEXT(RIGHT(10-RIGHT(SUM(INDEX(1*(MID(MID(C26,1,1)*2,ROW(INDIRECT("1:"&amp;LEN(MID(C26,1,1)*2))),1)),,))+MID(C26,2,1)+
SUM(INDEX(1*(MID(MID(C26,3,1)*2,ROW(INDIRECT("1:"&amp;LEN(MID(C26,3,1)*2))),1)),,))+MID(C26,4,1)+
SUM(INDEX(1*(MID(MID(C26,5,1)*2,ROW(INDIRECT("1:"&amp;LEN(MID(C26,5,1)*2))),1)),,))+MID(C26,6,1)+
SUM(INDEX(1*(MID(MID(C26,8,1)*2,ROW(INDIRECT("1:"&amp;LEN(MID(C26,8,1)*2))),1)),,))+MID(C26,9,1)+
SUM(INDEX(1*(MID(MID(C26,10,1)*2,ROW(INDIRECT("1:"&amp;LEN(MID(C26,10,1)*2))),1)),,)),1),1),"0")</f>
        <v>#VALUE!</v>
      </c>
      <c r="AA26" s="81" t="str">
        <f t="shared" si="5"/>
        <v/>
      </c>
      <c r="AB26" s="83" t="b">
        <f t="shared" si="16"/>
        <v>0</v>
      </c>
      <c r="AC26" s="154">
        <f t="shared" si="17"/>
        <v>0</v>
      </c>
      <c r="AD26" s="154">
        <f>SUMIF($C$15:C25,C26,$AC$15:AC25)</f>
        <v>0</v>
      </c>
      <c r="AE26" s="15">
        <f t="shared" si="18"/>
        <v>10000</v>
      </c>
      <c r="AF26" s="154">
        <f t="shared" si="19"/>
        <v>0</v>
      </c>
    </row>
    <row r="27" spans="1:32" s="30" customFormat="1" x14ac:dyDescent="0.25">
      <c r="A27" s="19">
        <v>12</v>
      </c>
      <c r="B27" s="20"/>
      <c r="C27" s="107"/>
      <c r="D27" s="20"/>
      <c r="E27" s="20"/>
      <c r="F27" s="20"/>
      <c r="G27" s="122"/>
      <c r="H27" s="156">
        <f t="shared" si="6"/>
        <v>0</v>
      </c>
      <c r="I27" s="117" t="str">
        <f t="shared" si="20"/>
        <v/>
      </c>
      <c r="J27" s="80" t="b">
        <f t="shared" si="7"/>
        <v>0</v>
      </c>
      <c r="K27" s="80" t="str">
        <f t="shared" si="8"/>
        <v/>
      </c>
      <c r="L27" s="80" t="b">
        <f>IF(C27="",FALSE,IFERROR(NOT(MATCH(C27,'Anställda och korttidsarbete'!$C:$C,0)&gt;0),TRUE))</f>
        <v>0</v>
      </c>
      <c r="M27" s="80" t="str">
        <f t="shared" si="9"/>
        <v/>
      </c>
      <c r="N27" s="80" t="b">
        <f t="shared" si="10"/>
        <v>0</v>
      </c>
      <c r="O27" s="80" t="str">
        <f t="shared" si="11"/>
        <v/>
      </c>
      <c r="P27" s="13" t="b">
        <f t="shared" si="12"/>
        <v>0</v>
      </c>
      <c r="Q27" s="80" t="str">
        <f t="shared" si="13"/>
        <v/>
      </c>
      <c r="R27" s="80" t="b">
        <f t="shared" si="14"/>
        <v>0</v>
      </c>
      <c r="S27" s="81" t="e">
        <f t="shared" si="0"/>
        <v>#VALUE!</v>
      </c>
      <c r="T27" s="81" t="e">
        <f t="shared" si="1"/>
        <v>#VALUE!</v>
      </c>
      <c r="U27" s="81" t="e">
        <f t="shared" si="2"/>
        <v>#VALUE!</v>
      </c>
      <c r="V27" s="82" t="e">
        <f t="shared" si="3"/>
        <v>#VALUE!</v>
      </c>
      <c r="W27" s="82" t="e">
        <f t="shared" si="15"/>
        <v>#VALUE!</v>
      </c>
      <c r="X27" s="82" t="b">
        <f t="shared" si="21"/>
        <v>0</v>
      </c>
      <c r="Y27" s="72" t="str">
        <f t="shared" si="4"/>
        <v/>
      </c>
      <c r="Z27" s="81" t="e" cm="1">
        <f t="array" aca="1" ref="Z27" ca="1">TEXT(RIGHT(10-RIGHT(SUM(INDEX(1*(MID(MID(C27,1,1)*2,ROW(INDIRECT("1:"&amp;LEN(MID(C27,1,1)*2))),1)),,))+MID(C27,2,1)+
SUM(INDEX(1*(MID(MID(C27,3,1)*2,ROW(INDIRECT("1:"&amp;LEN(MID(C27,3,1)*2))),1)),,))+MID(C27,4,1)+
SUM(INDEX(1*(MID(MID(C27,5,1)*2,ROW(INDIRECT("1:"&amp;LEN(MID(C27,5,1)*2))),1)),,))+MID(C27,6,1)+
SUM(INDEX(1*(MID(MID(C27,8,1)*2,ROW(INDIRECT("1:"&amp;LEN(MID(C27,8,1)*2))),1)),,))+MID(C27,9,1)+
SUM(INDEX(1*(MID(MID(C27,10,1)*2,ROW(INDIRECT("1:"&amp;LEN(MID(C27,10,1)*2))),1)),,)),1),1),"0")</f>
        <v>#VALUE!</v>
      </c>
      <c r="AA27" s="81" t="str">
        <f t="shared" si="5"/>
        <v/>
      </c>
      <c r="AB27" s="83" t="b">
        <f t="shared" si="16"/>
        <v>0</v>
      </c>
      <c r="AC27" s="154">
        <f t="shared" si="17"/>
        <v>0</v>
      </c>
      <c r="AD27" s="154">
        <f>SUMIF($C$15:C26,C27,$AC$15:AC26)</f>
        <v>0</v>
      </c>
      <c r="AE27" s="15">
        <f t="shared" si="18"/>
        <v>10000</v>
      </c>
      <c r="AF27" s="154">
        <f t="shared" si="19"/>
        <v>0</v>
      </c>
    </row>
    <row r="28" spans="1:32" s="30" customFormat="1" x14ac:dyDescent="0.25">
      <c r="A28" s="19">
        <v>13</v>
      </c>
      <c r="B28" s="20"/>
      <c r="C28" s="107"/>
      <c r="D28" s="20"/>
      <c r="E28" s="20"/>
      <c r="F28" s="20"/>
      <c r="G28" s="122"/>
      <c r="H28" s="156">
        <f t="shared" si="6"/>
        <v>0</v>
      </c>
      <c r="I28" s="117" t="str">
        <f t="shared" si="20"/>
        <v/>
      </c>
      <c r="J28" s="80" t="b">
        <f t="shared" si="7"/>
        <v>0</v>
      </c>
      <c r="K28" s="80" t="str">
        <f t="shared" si="8"/>
        <v/>
      </c>
      <c r="L28" s="80" t="b">
        <f>IF(C28="",FALSE,IFERROR(NOT(MATCH(C28,'Anställda och korttidsarbete'!$C:$C,0)&gt;0),TRUE))</f>
        <v>0</v>
      </c>
      <c r="M28" s="80" t="str">
        <f t="shared" si="9"/>
        <v/>
      </c>
      <c r="N28" s="80" t="b">
        <f t="shared" si="10"/>
        <v>0</v>
      </c>
      <c r="O28" s="80" t="str">
        <f t="shared" si="11"/>
        <v/>
      </c>
      <c r="P28" s="13" t="b">
        <f t="shared" si="12"/>
        <v>0</v>
      </c>
      <c r="Q28" s="80" t="str">
        <f t="shared" si="13"/>
        <v/>
      </c>
      <c r="R28" s="80" t="b">
        <f t="shared" si="14"/>
        <v>0</v>
      </c>
      <c r="S28" s="81" t="e">
        <f t="shared" si="0"/>
        <v>#VALUE!</v>
      </c>
      <c r="T28" s="81" t="e">
        <f t="shared" si="1"/>
        <v>#VALUE!</v>
      </c>
      <c r="U28" s="81" t="e">
        <f t="shared" si="2"/>
        <v>#VALUE!</v>
      </c>
      <c r="V28" s="82" t="e">
        <f t="shared" si="3"/>
        <v>#VALUE!</v>
      </c>
      <c r="W28" s="82" t="e">
        <f t="shared" si="15"/>
        <v>#VALUE!</v>
      </c>
      <c r="X28" s="82" t="b">
        <f t="shared" si="21"/>
        <v>0</v>
      </c>
      <c r="Y28" s="72" t="str">
        <f t="shared" si="4"/>
        <v/>
      </c>
      <c r="Z28" s="81" t="e" cm="1">
        <f t="array" aca="1" ref="Z28" ca="1">TEXT(RIGHT(10-RIGHT(SUM(INDEX(1*(MID(MID(C28,1,1)*2,ROW(INDIRECT("1:"&amp;LEN(MID(C28,1,1)*2))),1)),,))+MID(C28,2,1)+
SUM(INDEX(1*(MID(MID(C28,3,1)*2,ROW(INDIRECT("1:"&amp;LEN(MID(C28,3,1)*2))),1)),,))+MID(C28,4,1)+
SUM(INDEX(1*(MID(MID(C28,5,1)*2,ROW(INDIRECT("1:"&amp;LEN(MID(C28,5,1)*2))),1)),,))+MID(C28,6,1)+
SUM(INDEX(1*(MID(MID(C28,8,1)*2,ROW(INDIRECT("1:"&amp;LEN(MID(C28,8,1)*2))),1)),,))+MID(C28,9,1)+
SUM(INDEX(1*(MID(MID(C28,10,1)*2,ROW(INDIRECT("1:"&amp;LEN(MID(C28,10,1)*2))),1)),,)),1),1),"0")</f>
        <v>#VALUE!</v>
      </c>
      <c r="AA28" s="81" t="str">
        <f t="shared" si="5"/>
        <v/>
      </c>
      <c r="AB28" s="83" t="b">
        <f t="shared" si="16"/>
        <v>0</v>
      </c>
      <c r="AC28" s="154">
        <f t="shared" si="17"/>
        <v>0</v>
      </c>
      <c r="AD28" s="154">
        <f>SUMIF($C$15:C27,C28,$AC$15:AC27)</f>
        <v>0</v>
      </c>
      <c r="AE28" s="15">
        <f t="shared" si="18"/>
        <v>10000</v>
      </c>
      <c r="AF28" s="154">
        <f t="shared" si="19"/>
        <v>0</v>
      </c>
    </row>
    <row r="29" spans="1:32" s="30" customFormat="1" x14ac:dyDescent="0.25">
      <c r="A29" s="19">
        <v>14</v>
      </c>
      <c r="B29" s="20"/>
      <c r="C29" s="107"/>
      <c r="D29" s="20"/>
      <c r="E29" s="20"/>
      <c r="F29" s="20"/>
      <c r="G29" s="122"/>
      <c r="H29" s="156">
        <f t="shared" si="6"/>
        <v>0</v>
      </c>
      <c r="I29" s="117" t="str">
        <f t="shared" si="20"/>
        <v/>
      </c>
      <c r="J29" s="80" t="b">
        <f t="shared" si="7"/>
        <v>0</v>
      </c>
      <c r="K29" s="80" t="str">
        <f t="shared" si="8"/>
        <v/>
      </c>
      <c r="L29" s="80" t="b">
        <f>IF(C29="",FALSE,IFERROR(NOT(MATCH(C29,'Anställda och korttidsarbete'!$C:$C,0)&gt;0),TRUE))</f>
        <v>0</v>
      </c>
      <c r="M29" s="80" t="str">
        <f t="shared" si="9"/>
        <v/>
      </c>
      <c r="N29" s="80" t="b">
        <f t="shared" si="10"/>
        <v>0</v>
      </c>
      <c r="O29" s="80" t="str">
        <f t="shared" si="11"/>
        <v/>
      </c>
      <c r="P29" s="13" t="b">
        <f t="shared" si="12"/>
        <v>0</v>
      </c>
      <c r="Q29" s="80" t="str">
        <f t="shared" si="13"/>
        <v/>
      </c>
      <c r="R29" s="80" t="b">
        <f t="shared" si="14"/>
        <v>0</v>
      </c>
      <c r="S29" s="81" t="e">
        <f t="shared" si="0"/>
        <v>#VALUE!</v>
      </c>
      <c r="T29" s="81" t="e">
        <f t="shared" si="1"/>
        <v>#VALUE!</v>
      </c>
      <c r="U29" s="81" t="e">
        <f t="shared" si="2"/>
        <v>#VALUE!</v>
      </c>
      <c r="V29" s="82" t="e">
        <f t="shared" si="3"/>
        <v>#VALUE!</v>
      </c>
      <c r="W29" s="82" t="e">
        <f t="shared" si="15"/>
        <v>#VALUE!</v>
      </c>
      <c r="X29" s="82" t="b">
        <f t="shared" si="21"/>
        <v>0</v>
      </c>
      <c r="Y29" s="72" t="str">
        <f t="shared" si="4"/>
        <v/>
      </c>
      <c r="Z29" s="81" t="e" cm="1">
        <f t="array" aca="1" ref="Z29" ca="1">TEXT(RIGHT(10-RIGHT(SUM(INDEX(1*(MID(MID(C29,1,1)*2,ROW(INDIRECT("1:"&amp;LEN(MID(C29,1,1)*2))),1)),,))+MID(C29,2,1)+
SUM(INDEX(1*(MID(MID(C29,3,1)*2,ROW(INDIRECT("1:"&amp;LEN(MID(C29,3,1)*2))),1)),,))+MID(C29,4,1)+
SUM(INDEX(1*(MID(MID(C29,5,1)*2,ROW(INDIRECT("1:"&amp;LEN(MID(C29,5,1)*2))),1)),,))+MID(C29,6,1)+
SUM(INDEX(1*(MID(MID(C29,8,1)*2,ROW(INDIRECT("1:"&amp;LEN(MID(C29,8,1)*2))),1)),,))+MID(C29,9,1)+
SUM(INDEX(1*(MID(MID(C29,10,1)*2,ROW(INDIRECT("1:"&amp;LEN(MID(C29,10,1)*2))),1)),,)),1),1),"0")</f>
        <v>#VALUE!</v>
      </c>
      <c r="AA29" s="81" t="str">
        <f t="shared" si="5"/>
        <v/>
      </c>
      <c r="AB29" s="83" t="b">
        <f t="shared" si="16"/>
        <v>0</v>
      </c>
      <c r="AC29" s="154">
        <f t="shared" si="17"/>
        <v>0</v>
      </c>
      <c r="AD29" s="154">
        <f>SUMIF($C$15:C28,C29,$AC$15:AC28)</f>
        <v>0</v>
      </c>
      <c r="AE29" s="15">
        <f t="shared" si="18"/>
        <v>10000</v>
      </c>
      <c r="AF29" s="154">
        <f t="shared" si="19"/>
        <v>0</v>
      </c>
    </row>
    <row r="30" spans="1:32" s="30" customFormat="1" x14ac:dyDescent="0.25">
      <c r="A30" s="19">
        <v>15</v>
      </c>
      <c r="B30" s="20"/>
      <c r="C30" s="107"/>
      <c r="D30" s="20"/>
      <c r="E30" s="20"/>
      <c r="F30" s="20"/>
      <c r="G30" s="122"/>
      <c r="H30" s="156">
        <f t="shared" si="6"/>
        <v>0</v>
      </c>
      <c r="I30" s="117" t="str">
        <f t="shared" si="20"/>
        <v/>
      </c>
      <c r="J30" s="80" t="b">
        <f t="shared" si="7"/>
        <v>0</v>
      </c>
      <c r="K30" s="80" t="str">
        <f t="shared" si="8"/>
        <v/>
      </c>
      <c r="L30" s="80" t="b">
        <f>IF(C30="",FALSE,IFERROR(NOT(MATCH(C30,'Anställda och korttidsarbete'!$C:$C,0)&gt;0),TRUE))</f>
        <v>0</v>
      </c>
      <c r="M30" s="80" t="str">
        <f t="shared" si="9"/>
        <v/>
      </c>
      <c r="N30" s="80" t="b">
        <f t="shared" si="10"/>
        <v>0</v>
      </c>
      <c r="O30" s="80" t="str">
        <f t="shared" si="11"/>
        <v/>
      </c>
      <c r="P30" s="13" t="b">
        <f t="shared" si="12"/>
        <v>0</v>
      </c>
      <c r="Q30" s="80" t="str">
        <f t="shared" si="13"/>
        <v/>
      </c>
      <c r="R30" s="80" t="b">
        <f t="shared" si="14"/>
        <v>0</v>
      </c>
      <c r="S30" s="81" t="e">
        <f t="shared" si="0"/>
        <v>#VALUE!</v>
      </c>
      <c r="T30" s="81" t="e">
        <f t="shared" si="1"/>
        <v>#VALUE!</v>
      </c>
      <c r="U30" s="81" t="e">
        <f t="shared" si="2"/>
        <v>#VALUE!</v>
      </c>
      <c r="V30" s="82" t="e">
        <f t="shared" si="3"/>
        <v>#VALUE!</v>
      </c>
      <c r="W30" s="82" t="e">
        <f t="shared" si="15"/>
        <v>#VALUE!</v>
      </c>
      <c r="X30" s="82" t="b">
        <f t="shared" si="21"/>
        <v>0</v>
      </c>
      <c r="Y30" s="72" t="str">
        <f t="shared" si="4"/>
        <v/>
      </c>
      <c r="Z30" s="81" t="e" cm="1">
        <f t="array" aca="1" ref="Z30" ca="1">TEXT(RIGHT(10-RIGHT(SUM(INDEX(1*(MID(MID(C30,1,1)*2,ROW(INDIRECT("1:"&amp;LEN(MID(C30,1,1)*2))),1)),,))+MID(C30,2,1)+
SUM(INDEX(1*(MID(MID(C30,3,1)*2,ROW(INDIRECT("1:"&amp;LEN(MID(C30,3,1)*2))),1)),,))+MID(C30,4,1)+
SUM(INDEX(1*(MID(MID(C30,5,1)*2,ROW(INDIRECT("1:"&amp;LEN(MID(C30,5,1)*2))),1)),,))+MID(C30,6,1)+
SUM(INDEX(1*(MID(MID(C30,8,1)*2,ROW(INDIRECT("1:"&amp;LEN(MID(C30,8,1)*2))),1)),,))+MID(C30,9,1)+
SUM(INDEX(1*(MID(MID(C30,10,1)*2,ROW(INDIRECT("1:"&amp;LEN(MID(C30,10,1)*2))),1)),,)),1),1),"0")</f>
        <v>#VALUE!</v>
      </c>
      <c r="AA30" s="81" t="str">
        <f t="shared" si="5"/>
        <v/>
      </c>
      <c r="AB30" s="83" t="b">
        <f t="shared" si="16"/>
        <v>0</v>
      </c>
      <c r="AC30" s="154">
        <f t="shared" si="17"/>
        <v>0</v>
      </c>
      <c r="AD30" s="154">
        <f>SUMIF($C$15:C29,C30,$AC$15:AC29)</f>
        <v>0</v>
      </c>
      <c r="AE30" s="15">
        <f t="shared" si="18"/>
        <v>10000</v>
      </c>
      <c r="AF30" s="154">
        <f t="shared" si="19"/>
        <v>0</v>
      </c>
    </row>
    <row r="31" spans="1:32" s="30" customFormat="1" x14ac:dyDescent="0.25">
      <c r="A31" s="19">
        <v>16</v>
      </c>
      <c r="B31" s="20"/>
      <c r="C31" s="107"/>
      <c r="D31" s="20"/>
      <c r="E31" s="20"/>
      <c r="F31" s="20"/>
      <c r="G31" s="122"/>
      <c r="H31" s="156">
        <f t="shared" si="6"/>
        <v>0</v>
      </c>
      <c r="I31" s="117" t="str">
        <f t="shared" si="20"/>
        <v/>
      </c>
      <c r="J31" s="80" t="b">
        <f t="shared" si="7"/>
        <v>0</v>
      </c>
      <c r="K31" s="80" t="str">
        <f t="shared" si="8"/>
        <v/>
      </c>
      <c r="L31" s="80" t="b">
        <f>IF(C31="",FALSE,IFERROR(NOT(MATCH(C31,'Anställda och korttidsarbete'!$C:$C,0)&gt;0),TRUE))</f>
        <v>0</v>
      </c>
      <c r="M31" s="80" t="str">
        <f t="shared" si="9"/>
        <v/>
      </c>
      <c r="N31" s="80" t="b">
        <f t="shared" si="10"/>
        <v>0</v>
      </c>
      <c r="O31" s="80" t="str">
        <f t="shared" si="11"/>
        <v/>
      </c>
      <c r="P31" s="13" t="b">
        <f t="shared" si="12"/>
        <v>0</v>
      </c>
      <c r="Q31" s="80" t="str">
        <f t="shared" si="13"/>
        <v/>
      </c>
      <c r="R31" s="80" t="b">
        <f t="shared" si="14"/>
        <v>0</v>
      </c>
      <c r="S31" s="81" t="e">
        <f t="shared" si="0"/>
        <v>#VALUE!</v>
      </c>
      <c r="T31" s="81" t="e">
        <f t="shared" si="1"/>
        <v>#VALUE!</v>
      </c>
      <c r="U31" s="81" t="e">
        <f t="shared" si="2"/>
        <v>#VALUE!</v>
      </c>
      <c r="V31" s="82" t="e">
        <f t="shared" si="3"/>
        <v>#VALUE!</v>
      </c>
      <c r="W31" s="82" t="e">
        <f t="shared" si="15"/>
        <v>#VALUE!</v>
      </c>
      <c r="X31" s="82" t="b">
        <f t="shared" si="21"/>
        <v>0</v>
      </c>
      <c r="Y31" s="72" t="str">
        <f t="shared" si="4"/>
        <v/>
      </c>
      <c r="Z31" s="81" t="e" cm="1">
        <f t="array" aca="1" ref="Z31" ca="1">TEXT(RIGHT(10-RIGHT(SUM(INDEX(1*(MID(MID(C31,1,1)*2,ROW(INDIRECT("1:"&amp;LEN(MID(C31,1,1)*2))),1)),,))+MID(C31,2,1)+
SUM(INDEX(1*(MID(MID(C31,3,1)*2,ROW(INDIRECT("1:"&amp;LEN(MID(C31,3,1)*2))),1)),,))+MID(C31,4,1)+
SUM(INDEX(1*(MID(MID(C31,5,1)*2,ROW(INDIRECT("1:"&amp;LEN(MID(C31,5,1)*2))),1)),,))+MID(C31,6,1)+
SUM(INDEX(1*(MID(MID(C31,8,1)*2,ROW(INDIRECT("1:"&amp;LEN(MID(C31,8,1)*2))),1)),,))+MID(C31,9,1)+
SUM(INDEX(1*(MID(MID(C31,10,1)*2,ROW(INDIRECT("1:"&amp;LEN(MID(C31,10,1)*2))),1)),,)),1),1),"0")</f>
        <v>#VALUE!</v>
      </c>
      <c r="AA31" s="81" t="str">
        <f t="shared" si="5"/>
        <v/>
      </c>
      <c r="AB31" s="83" t="b">
        <f t="shared" si="16"/>
        <v>0</v>
      </c>
      <c r="AC31" s="154">
        <f t="shared" si="17"/>
        <v>0</v>
      </c>
      <c r="AD31" s="154">
        <f>SUMIF($C$15:C30,C31,$AC$15:AC30)</f>
        <v>0</v>
      </c>
      <c r="AE31" s="15">
        <f t="shared" si="18"/>
        <v>10000</v>
      </c>
      <c r="AF31" s="154">
        <f t="shared" si="19"/>
        <v>0</v>
      </c>
    </row>
    <row r="32" spans="1:32" s="30" customFormat="1" x14ac:dyDescent="0.25">
      <c r="A32" s="19">
        <v>17</v>
      </c>
      <c r="B32" s="20"/>
      <c r="C32" s="107"/>
      <c r="D32" s="20"/>
      <c r="E32" s="20"/>
      <c r="F32" s="20"/>
      <c r="G32" s="122"/>
      <c r="H32" s="156">
        <f t="shared" si="6"/>
        <v>0</v>
      </c>
      <c r="I32" s="117" t="str">
        <f t="shared" si="20"/>
        <v/>
      </c>
      <c r="J32" s="80" t="b">
        <f t="shared" si="7"/>
        <v>0</v>
      </c>
      <c r="K32" s="80" t="str">
        <f t="shared" si="8"/>
        <v/>
      </c>
      <c r="L32" s="80" t="b">
        <f>IF(C32="",FALSE,IFERROR(NOT(MATCH(C32,'Anställda och korttidsarbete'!$C:$C,0)&gt;0),TRUE))</f>
        <v>0</v>
      </c>
      <c r="M32" s="80" t="str">
        <f t="shared" si="9"/>
        <v/>
      </c>
      <c r="N32" s="80" t="b">
        <f t="shared" si="10"/>
        <v>0</v>
      </c>
      <c r="O32" s="80" t="str">
        <f t="shared" si="11"/>
        <v/>
      </c>
      <c r="P32" s="13" t="b">
        <f t="shared" si="12"/>
        <v>0</v>
      </c>
      <c r="Q32" s="80" t="str">
        <f t="shared" si="13"/>
        <v/>
      </c>
      <c r="R32" s="80" t="b">
        <f t="shared" si="14"/>
        <v>0</v>
      </c>
      <c r="S32" s="81" t="e">
        <f t="shared" si="0"/>
        <v>#VALUE!</v>
      </c>
      <c r="T32" s="81" t="e">
        <f t="shared" si="1"/>
        <v>#VALUE!</v>
      </c>
      <c r="U32" s="81" t="e">
        <f t="shared" si="2"/>
        <v>#VALUE!</v>
      </c>
      <c r="V32" s="82" t="e">
        <f t="shared" si="3"/>
        <v>#VALUE!</v>
      </c>
      <c r="W32" s="82" t="e">
        <f t="shared" si="15"/>
        <v>#VALUE!</v>
      </c>
      <c r="X32" s="82" t="b">
        <f t="shared" si="21"/>
        <v>0</v>
      </c>
      <c r="Y32" s="72" t="str">
        <f t="shared" si="4"/>
        <v/>
      </c>
      <c r="Z32" s="81" t="e" cm="1">
        <f t="array" aca="1" ref="Z32" ca="1">TEXT(RIGHT(10-RIGHT(SUM(INDEX(1*(MID(MID(C32,1,1)*2,ROW(INDIRECT("1:"&amp;LEN(MID(C32,1,1)*2))),1)),,))+MID(C32,2,1)+
SUM(INDEX(1*(MID(MID(C32,3,1)*2,ROW(INDIRECT("1:"&amp;LEN(MID(C32,3,1)*2))),1)),,))+MID(C32,4,1)+
SUM(INDEX(1*(MID(MID(C32,5,1)*2,ROW(INDIRECT("1:"&amp;LEN(MID(C32,5,1)*2))),1)),,))+MID(C32,6,1)+
SUM(INDEX(1*(MID(MID(C32,8,1)*2,ROW(INDIRECT("1:"&amp;LEN(MID(C32,8,1)*2))),1)),,))+MID(C32,9,1)+
SUM(INDEX(1*(MID(MID(C32,10,1)*2,ROW(INDIRECT("1:"&amp;LEN(MID(C32,10,1)*2))),1)),,)),1),1),"0")</f>
        <v>#VALUE!</v>
      </c>
      <c r="AA32" s="81" t="str">
        <f t="shared" si="5"/>
        <v/>
      </c>
      <c r="AB32" s="83" t="b">
        <f t="shared" si="16"/>
        <v>0</v>
      </c>
      <c r="AC32" s="154">
        <f t="shared" si="17"/>
        <v>0</v>
      </c>
      <c r="AD32" s="154">
        <f>SUMIF($C$15:C31,C32,$AC$15:AC31)</f>
        <v>0</v>
      </c>
      <c r="AE32" s="15">
        <f t="shared" si="18"/>
        <v>10000</v>
      </c>
      <c r="AF32" s="154">
        <f t="shared" si="19"/>
        <v>0</v>
      </c>
    </row>
    <row r="33" spans="1:32" s="30" customFormat="1" x14ac:dyDescent="0.25">
      <c r="A33" s="19">
        <v>18</v>
      </c>
      <c r="B33" s="20"/>
      <c r="C33" s="107"/>
      <c r="D33" s="20"/>
      <c r="E33" s="20"/>
      <c r="F33" s="20"/>
      <c r="G33" s="122"/>
      <c r="H33" s="156">
        <f t="shared" si="6"/>
        <v>0</v>
      </c>
      <c r="I33" s="117" t="str">
        <f t="shared" si="20"/>
        <v/>
      </c>
      <c r="J33" s="80" t="b">
        <f t="shared" si="7"/>
        <v>0</v>
      </c>
      <c r="K33" s="80" t="str">
        <f t="shared" si="8"/>
        <v/>
      </c>
      <c r="L33" s="80" t="b">
        <f>IF(C33="",FALSE,IFERROR(NOT(MATCH(C33,'Anställda och korttidsarbete'!$C:$C,0)&gt;0),TRUE))</f>
        <v>0</v>
      </c>
      <c r="M33" s="80" t="str">
        <f t="shared" si="9"/>
        <v/>
      </c>
      <c r="N33" s="80" t="b">
        <f t="shared" si="10"/>
        <v>0</v>
      </c>
      <c r="O33" s="80" t="str">
        <f t="shared" si="11"/>
        <v/>
      </c>
      <c r="P33" s="13" t="b">
        <f t="shared" si="12"/>
        <v>0</v>
      </c>
      <c r="Q33" s="80" t="str">
        <f t="shared" si="13"/>
        <v/>
      </c>
      <c r="R33" s="80" t="b">
        <f t="shared" si="14"/>
        <v>0</v>
      </c>
      <c r="S33" s="81" t="e">
        <f t="shared" si="0"/>
        <v>#VALUE!</v>
      </c>
      <c r="T33" s="81" t="e">
        <f t="shared" si="1"/>
        <v>#VALUE!</v>
      </c>
      <c r="U33" s="81" t="e">
        <f t="shared" si="2"/>
        <v>#VALUE!</v>
      </c>
      <c r="V33" s="82" t="e">
        <f t="shared" si="3"/>
        <v>#VALUE!</v>
      </c>
      <c r="W33" s="82" t="e">
        <f t="shared" si="15"/>
        <v>#VALUE!</v>
      </c>
      <c r="X33" s="82" t="b">
        <f t="shared" si="21"/>
        <v>0</v>
      </c>
      <c r="Y33" s="72" t="str">
        <f t="shared" si="4"/>
        <v/>
      </c>
      <c r="Z33" s="81" t="e" cm="1">
        <f t="array" aca="1" ref="Z33" ca="1">TEXT(RIGHT(10-RIGHT(SUM(INDEX(1*(MID(MID(C33,1,1)*2,ROW(INDIRECT("1:"&amp;LEN(MID(C33,1,1)*2))),1)),,))+MID(C33,2,1)+
SUM(INDEX(1*(MID(MID(C33,3,1)*2,ROW(INDIRECT("1:"&amp;LEN(MID(C33,3,1)*2))),1)),,))+MID(C33,4,1)+
SUM(INDEX(1*(MID(MID(C33,5,1)*2,ROW(INDIRECT("1:"&amp;LEN(MID(C33,5,1)*2))),1)),,))+MID(C33,6,1)+
SUM(INDEX(1*(MID(MID(C33,8,1)*2,ROW(INDIRECT("1:"&amp;LEN(MID(C33,8,1)*2))),1)),,))+MID(C33,9,1)+
SUM(INDEX(1*(MID(MID(C33,10,1)*2,ROW(INDIRECT("1:"&amp;LEN(MID(C33,10,1)*2))),1)),,)),1),1),"0")</f>
        <v>#VALUE!</v>
      </c>
      <c r="AA33" s="81" t="str">
        <f t="shared" si="5"/>
        <v/>
      </c>
      <c r="AB33" s="83" t="b">
        <f t="shared" si="16"/>
        <v>0</v>
      </c>
      <c r="AC33" s="154">
        <f t="shared" si="17"/>
        <v>0</v>
      </c>
      <c r="AD33" s="154">
        <f>SUMIF($C$15:C32,C33,$AC$15:AC32)</f>
        <v>0</v>
      </c>
      <c r="AE33" s="15">
        <f t="shared" si="18"/>
        <v>10000</v>
      </c>
      <c r="AF33" s="154">
        <f t="shared" si="19"/>
        <v>0</v>
      </c>
    </row>
    <row r="34" spans="1:32" s="30" customFormat="1" x14ac:dyDescent="0.25">
      <c r="A34" s="19">
        <v>19</v>
      </c>
      <c r="B34" s="20"/>
      <c r="C34" s="107"/>
      <c r="D34" s="20"/>
      <c r="E34" s="20"/>
      <c r="F34" s="20"/>
      <c r="G34" s="122"/>
      <c r="H34" s="156">
        <f t="shared" si="6"/>
        <v>0</v>
      </c>
      <c r="I34" s="117" t="str">
        <f t="shared" si="20"/>
        <v/>
      </c>
      <c r="J34" s="80" t="b">
        <f t="shared" si="7"/>
        <v>0</v>
      </c>
      <c r="K34" s="80" t="str">
        <f t="shared" si="8"/>
        <v/>
      </c>
      <c r="L34" s="80" t="b">
        <f>IF(C34="",FALSE,IFERROR(NOT(MATCH(C34,'Anställda och korttidsarbete'!$C:$C,0)&gt;0),TRUE))</f>
        <v>0</v>
      </c>
      <c r="M34" s="80" t="str">
        <f t="shared" si="9"/>
        <v/>
      </c>
      <c r="N34" s="80" t="b">
        <f t="shared" si="10"/>
        <v>0</v>
      </c>
      <c r="O34" s="80" t="str">
        <f t="shared" si="11"/>
        <v/>
      </c>
      <c r="P34" s="13" t="b">
        <f t="shared" si="12"/>
        <v>0</v>
      </c>
      <c r="Q34" s="80" t="str">
        <f t="shared" si="13"/>
        <v/>
      </c>
      <c r="R34" s="80" t="b">
        <f t="shared" si="14"/>
        <v>0</v>
      </c>
      <c r="S34" s="81" t="e">
        <f t="shared" si="0"/>
        <v>#VALUE!</v>
      </c>
      <c r="T34" s="81" t="e">
        <f t="shared" si="1"/>
        <v>#VALUE!</v>
      </c>
      <c r="U34" s="81" t="e">
        <f t="shared" si="2"/>
        <v>#VALUE!</v>
      </c>
      <c r="V34" s="82" t="e">
        <f t="shared" si="3"/>
        <v>#VALUE!</v>
      </c>
      <c r="W34" s="82" t="e">
        <f t="shared" si="15"/>
        <v>#VALUE!</v>
      </c>
      <c r="X34" s="82" t="b">
        <f t="shared" si="21"/>
        <v>0</v>
      </c>
      <c r="Y34" s="72" t="str">
        <f t="shared" si="4"/>
        <v/>
      </c>
      <c r="Z34" s="81" t="e" cm="1">
        <f t="array" aca="1" ref="Z34" ca="1">TEXT(RIGHT(10-RIGHT(SUM(INDEX(1*(MID(MID(C34,1,1)*2,ROW(INDIRECT("1:"&amp;LEN(MID(C34,1,1)*2))),1)),,))+MID(C34,2,1)+
SUM(INDEX(1*(MID(MID(C34,3,1)*2,ROW(INDIRECT("1:"&amp;LEN(MID(C34,3,1)*2))),1)),,))+MID(C34,4,1)+
SUM(INDEX(1*(MID(MID(C34,5,1)*2,ROW(INDIRECT("1:"&amp;LEN(MID(C34,5,1)*2))),1)),,))+MID(C34,6,1)+
SUM(INDEX(1*(MID(MID(C34,8,1)*2,ROW(INDIRECT("1:"&amp;LEN(MID(C34,8,1)*2))),1)),,))+MID(C34,9,1)+
SUM(INDEX(1*(MID(MID(C34,10,1)*2,ROW(INDIRECT("1:"&amp;LEN(MID(C34,10,1)*2))),1)),,)),1),1),"0")</f>
        <v>#VALUE!</v>
      </c>
      <c r="AA34" s="81" t="str">
        <f t="shared" si="5"/>
        <v/>
      </c>
      <c r="AB34" s="83" t="b">
        <f t="shared" si="16"/>
        <v>0</v>
      </c>
      <c r="AC34" s="154">
        <f t="shared" si="17"/>
        <v>0</v>
      </c>
      <c r="AD34" s="154">
        <f>SUMIF($C$15:C33,C34,$AC$15:AC33)</f>
        <v>0</v>
      </c>
      <c r="AE34" s="15">
        <f t="shared" si="18"/>
        <v>10000</v>
      </c>
      <c r="AF34" s="154">
        <f t="shared" si="19"/>
        <v>0</v>
      </c>
    </row>
    <row r="35" spans="1:32" s="30" customFormat="1" x14ac:dyDescent="0.25">
      <c r="A35" s="19">
        <v>20</v>
      </c>
      <c r="B35" s="20"/>
      <c r="C35" s="107"/>
      <c r="D35" s="20"/>
      <c r="E35" s="20"/>
      <c r="F35" s="20"/>
      <c r="G35" s="122"/>
      <c r="H35" s="156">
        <f t="shared" si="6"/>
        <v>0</v>
      </c>
      <c r="I35" s="117" t="str">
        <f t="shared" si="20"/>
        <v/>
      </c>
      <c r="J35" s="80" t="b">
        <f t="shared" si="7"/>
        <v>0</v>
      </c>
      <c r="K35" s="80" t="str">
        <f t="shared" si="8"/>
        <v/>
      </c>
      <c r="L35" s="80" t="b">
        <f>IF(C35="",FALSE,IFERROR(NOT(MATCH(C35,'Anställda och korttidsarbete'!$C:$C,0)&gt;0),TRUE))</f>
        <v>0</v>
      </c>
      <c r="M35" s="80" t="str">
        <f t="shared" si="9"/>
        <v/>
      </c>
      <c r="N35" s="80" t="b">
        <f t="shared" si="10"/>
        <v>0</v>
      </c>
      <c r="O35" s="80" t="str">
        <f t="shared" si="11"/>
        <v/>
      </c>
      <c r="P35" s="13" t="b">
        <f t="shared" si="12"/>
        <v>0</v>
      </c>
      <c r="Q35" s="80" t="str">
        <f t="shared" si="13"/>
        <v/>
      </c>
      <c r="R35" s="80" t="b">
        <f t="shared" si="14"/>
        <v>0</v>
      </c>
      <c r="S35" s="81" t="e">
        <f t="shared" si="0"/>
        <v>#VALUE!</v>
      </c>
      <c r="T35" s="81" t="e">
        <f t="shared" si="1"/>
        <v>#VALUE!</v>
      </c>
      <c r="U35" s="81" t="e">
        <f t="shared" si="2"/>
        <v>#VALUE!</v>
      </c>
      <c r="V35" s="82" t="e">
        <f t="shared" si="3"/>
        <v>#VALUE!</v>
      </c>
      <c r="W35" s="82" t="e">
        <f t="shared" si="15"/>
        <v>#VALUE!</v>
      </c>
      <c r="X35" s="82" t="b">
        <f t="shared" si="21"/>
        <v>0</v>
      </c>
      <c r="Y35" s="72" t="str">
        <f t="shared" si="4"/>
        <v/>
      </c>
      <c r="Z35" s="81" t="e" cm="1">
        <f t="array" aca="1" ref="Z35" ca="1">TEXT(RIGHT(10-RIGHT(SUM(INDEX(1*(MID(MID(C35,1,1)*2,ROW(INDIRECT("1:"&amp;LEN(MID(C35,1,1)*2))),1)),,))+MID(C35,2,1)+
SUM(INDEX(1*(MID(MID(C35,3,1)*2,ROW(INDIRECT("1:"&amp;LEN(MID(C35,3,1)*2))),1)),,))+MID(C35,4,1)+
SUM(INDEX(1*(MID(MID(C35,5,1)*2,ROW(INDIRECT("1:"&amp;LEN(MID(C35,5,1)*2))),1)),,))+MID(C35,6,1)+
SUM(INDEX(1*(MID(MID(C35,8,1)*2,ROW(INDIRECT("1:"&amp;LEN(MID(C35,8,1)*2))),1)),,))+MID(C35,9,1)+
SUM(INDEX(1*(MID(MID(C35,10,1)*2,ROW(INDIRECT("1:"&amp;LEN(MID(C35,10,1)*2))),1)),,)),1),1),"0")</f>
        <v>#VALUE!</v>
      </c>
      <c r="AA35" s="81" t="str">
        <f t="shared" si="5"/>
        <v/>
      </c>
      <c r="AB35" s="83" t="b">
        <f t="shared" si="16"/>
        <v>0</v>
      </c>
      <c r="AC35" s="154">
        <f t="shared" si="17"/>
        <v>0</v>
      </c>
      <c r="AD35" s="154">
        <f>SUMIF($C$15:C34,C35,$AC$15:AC34)</f>
        <v>0</v>
      </c>
      <c r="AE35" s="15">
        <f t="shared" si="18"/>
        <v>10000</v>
      </c>
      <c r="AF35" s="154">
        <f t="shared" si="19"/>
        <v>0</v>
      </c>
    </row>
    <row r="36" spans="1:32" s="30" customFormat="1" x14ac:dyDescent="0.25">
      <c r="A36" s="19">
        <v>21</v>
      </c>
      <c r="B36" s="20"/>
      <c r="C36" s="107"/>
      <c r="D36" s="20"/>
      <c r="E36" s="20"/>
      <c r="F36" s="20"/>
      <c r="G36" s="122"/>
      <c r="H36" s="156">
        <f t="shared" si="6"/>
        <v>0</v>
      </c>
      <c r="I36" s="117" t="str">
        <f t="shared" si="20"/>
        <v/>
      </c>
      <c r="J36" s="80" t="b">
        <f t="shared" si="7"/>
        <v>0</v>
      </c>
      <c r="K36" s="80" t="str">
        <f t="shared" si="8"/>
        <v/>
      </c>
      <c r="L36" s="80" t="b">
        <f>IF(C36="",FALSE,IFERROR(NOT(MATCH(C36,'Anställda och korttidsarbete'!$C:$C,0)&gt;0),TRUE))</f>
        <v>0</v>
      </c>
      <c r="M36" s="80" t="str">
        <f t="shared" si="9"/>
        <v/>
      </c>
      <c r="N36" s="80" t="b">
        <f t="shared" si="10"/>
        <v>0</v>
      </c>
      <c r="O36" s="80" t="str">
        <f t="shared" si="11"/>
        <v/>
      </c>
      <c r="P36" s="13" t="b">
        <f t="shared" si="12"/>
        <v>0</v>
      </c>
      <c r="Q36" s="80" t="str">
        <f t="shared" si="13"/>
        <v/>
      </c>
      <c r="R36" s="80" t="b">
        <f t="shared" si="14"/>
        <v>0</v>
      </c>
      <c r="S36" s="81" t="e">
        <f t="shared" si="0"/>
        <v>#VALUE!</v>
      </c>
      <c r="T36" s="81" t="e">
        <f t="shared" si="1"/>
        <v>#VALUE!</v>
      </c>
      <c r="U36" s="81" t="e">
        <f t="shared" si="2"/>
        <v>#VALUE!</v>
      </c>
      <c r="V36" s="82" t="e">
        <f t="shared" si="3"/>
        <v>#VALUE!</v>
      </c>
      <c r="W36" s="82" t="e">
        <f t="shared" si="15"/>
        <v>#VALUE!</v>
      </c>
      <c r="X36" s="82" t="b">
        <f t="shared" si="21"/>
        <v>0</v>
      </c>
      <c r="Y36" s="72" t="str">
        <f t="shared" si="4"/>
        <v/>
      </c>
      <c r="Z36" s="81" t="e" cm="1">
        <f t="array" aca="1" ref="Z36" ca="1">TEXT(RIGHT(10-RIGHT(SUM(INDEX(1*(MID(MID(C36,1,1)*2,ROW(INDIRECT("1:"&amp;LEN(MID(C36,1,1)*2))),1)),,))+MID(C36,2,1)+
SUM(INDEX(1*(MID(MID(C36,3,1)*2,ROW(INDIRECT("1:"&amp;LEN(MID(C36,3,1)*2))),1)),,))+MID(C36,4,1)+
SUM(INDEX(1*(MID(MID(C36,5,1)*2,ROW(INDIRECT("1:"&amp;LEN(MID(C36,5,1)*2))),1)),,))+MID(C36,6,1)+
SUM(INDEX(1*(MID(MID(C36,8,1)*2,ROW(INDIRECT("1:"&amp;LEN(MID(C36,8,1)*2))),1)),,))+MID(C36,9,1)+
SUM(INDEX(1*(MID(MID(C36,10,1)*2,ROW(INDIRECT("1:"&amp;LEN(MID(C36,10,1)*2))),1)),,)),1),1),"0")</f>
        <v>#VALUE!</v>
      </c>
      <c r="AA36" s="81" t="str">
        <f t="shared" si="5"/>
        <v/>
      </c>
      <c r="AB36" s="83" t="b">
        <f t="shared" si="16"/>
        <v>0</v>
      </c>
      <c r="AC36" s="154">
        <f t="shared" si="17"/>
        <v>0</v>
      </c>
      <c r="AD36" s="154">
        <f>SUMIF($C$15:C35,C36,$AC$15:AC35)</f>
        <v>0</v>
      </c>
      <c r="AE36" s="15">
        <f t="shared" si="18"/>
        <v>10000</v>
      </c>
      <c r="AF36" s="154">
        <f t="shared" si="19"/>
        <v>0</v>
      </c>
    </row>
    <row r="37" spans="1:32" s="30" customFormat="1" x14ac:dyDescent="0.25">
      <c r="A37" s="19">
        <v>22</v>
      </c>
      <c r="B37" s="20"/>
      <c r="C37" s="107"/>
      <c r="D37" s="20"/>
      <c r="E37" s="20"/>
      <c r="F37" s="20"/>
      <c r="G37" s="122"/>
      <c r="H37" s="156">
        <f t="shared" si="6"/>
        <v>0</v>
      </c>
      <c r="I37" s="117" t="str">
        <f t="shared" si="20"/>
        <v/>
      </c>
      <c r="J37" s="80" t="b">
        <f t="shared" si="7"/>
        <v>0</v>
      </c>
      <c r="K37" s="80" t="str">
        <f t="shared" si="8"/>
        <v/>
      </c>
      <c r="L37" s="80" t="b">
        <f>IF(C37="",FALSE,IFERROR(NOT(MATCH(C37,'Anställda och korttidsarbete'!$C:$C,0)&gt;0),TRUE))</f>
        <v>0</v>
      </c>
      <c r="M37" s="80" t="str">
        <f t="shared" si="9"/>
        <v/>
      </c>
      <c r="N37" s="80" t="b">
        <f t="shared" si="10"/>
        <v>0</v>
      </c>
      <c r="O37" s="80" t="str">
        <f t="shared" si="11"/>
        <v/>
      </c>
      <c r="P37" s="13" t="b">
        <f t="shared" si="12"/>
        <v>0</v>
      </c>
      <c r="Q37" s="80" t="str">
        <f t="shared" si="13"/>
        <v/>
      </c>
      <c r="R37" s="80" t="b">
        <f t="shared" si="14"/>
        <v>0</v>
      </c>
      <c r="S37" s="81" t="e">
        <f t="shared" si="0"/>
        <v>#VALUE!</v>
      </c>
      <c r="T37" s="81" t="e">
        <f t="shared" si="1"/>
        <v>#VALUE!</v>
      </c>
      <c r="U37" s="81" t="e">
        <f t="shared" si="2"/>
        <v>#VALUE!</v>
      </c>
      <c r="V37" s="82" t="e">
        <f t="shared" si="3"/>
        <v>#VALUE!</v>
      </c>
      <c r="W37" s="82" t="e">
        <f t="shared" si="15"/>
        <v>#VALUE!</v>
      </c>
      <c r="X37" s="82" t="b">
        <f t="shared" si="21"/>
        <v>0</v>
      </c>
      <c r="Y37" s="72" t="str">
        <f t="shared" si="4"/>
        <v/>
      </c>
      <c r="Z37" s="81" t="e" cm="1">
        <f t="array" aca="1" ref="Z37" ca="1">TEXT(RIGHT(10-RIGHT(SUM(INDEX(1*(MID(MID(C37,1,1)*2,ROW(INDIRECT("1:"&amp;LEN(MID(C37,1,1)*2))),1)),,))+MID(C37,2,1)+
SUM(INDEX(1*(MID(MID(C37,3,1)*2,ROW(INDIRECT("1:"&amp;LEN(MID(C37,3,1)*2))),1)),,))+MID(C37,4,1)+
SUM(INDEX(1*(MID(MID(C37,5,1)*2,ROW(INDIRECT("1:"&amp;LEN(MID(C37,5,1)*2))),1)),,))+MID(C37,6,1)+
SUM(INDEX(1*(MID(MID(C37,8,1)*2,ROW(INDIRECT("1:"&amp;LEN(MID(C37,8,1)*2))),1)),,))+MID(C37,9,1)+
SUM(INDEX(1*(MID(MID(C37,10,1)*2,ROW(INDIRECT("1:"&amp;LEN(MID(C37,10,1)*2))),1)),,)),1),1),"0")</f>
        <v>#VALUE!</v>
      </c>
      <c r="AA37" s="81" t="str">
        <f t="shared" si="5"/>
        <v/>
      </c>
      <c r="AB37" s="83" t="b">
        <f t="shared" si="16"/>
        <v>0</v>
      </c>
      <c r="AC37" s="154">
        <f t="shared" si="17"/>
        <v>0</v>
      </c>
      <c r="AD37" s="154">
        <f>SUMIF($C$15:C36,C37,$AC$15:AC36)</f>
        <v>0</v>
      </c>
      <c r="AE37" s="15">
        <f t="shared" si="18"/>
        <v>10000</v>
      </c>
      <c r="AF37" s="154">
        <f t="shared" si="19"/>
        <v>0</v>
      </c>
    </row>
    <row r="38" spans="1:32" s="30" customFormat="1" x14ac:dyDescent="0.25">
      <c r="A38" s="19">
        <v>23</v>
      </c>
      <c r="B38" s="20"/>
      <c r="C38" s="107"/>
      <c r="D38" s="20"/>
      <c r="E38" s="20"/>
      <c r="F38" s="20"/>
      <c r="G38" s="122"/>
      <c r="H38" s="156">
        <f t="shared" si="6"/>
        <v>0</v>
      </c>
      <c r="I38" s="117" t="str">
        <f t="shared" si="20"/>
        <v/>
      </c>
      <c r="J38" s="80" t="b">
        <f t="shared" si="7"/>
        <v>0</v>
      </c>
      <c r="K38" s="80" t="str">
        <f t="shared" si="8"/>
        <v/>
      </c>
      <c r="L38" s="80" t="b">
        <f>IF(C38="",FALSE,IFERROR(NOT(MATCH(C38,'Anställda och korttidsarbete'!$C:$C,0)&gt;0),TRUE))</f>
        <v>0</v>
      </c>
      <c r="M38" s="80" t="str">
        <f t="shared" si="9"/>
        <v/>
      </c>
      <c r="N38" s="80" t="b">
        <f t="shared" si="10"/>
        <v>0</v>
      </c>
      <c r="O38" s="80" t="str">
        <f t="shared" si="11"/>
        <v/>
      </c>
      <c r="P38" s="13" t="b">
        <f t="shared" si="12"/>
        <v>0</v>
      </c>
      <c r="Q38" s="80" t="str">
        <f t="shared" si="13"/>
        <v/>
      </c>
      <c r="R38" s="80" t="b">
        <f t="shared" si="14"/>
        <v>0</v>
      </c>
      <c r="S38" s="81" t="e">
        <f t="shared" si="0"/>
        <v>#VALUE!</v>
      </c>
      <c r="T38" s="81" t="e">
        <f t="shared" si="1"/>
        <v>#VALUE!</v>
      </c>
      <c r="U38" s="81" t="e">
        <f t="shared" si="2"/>
        <v>#VALUE!</v>
      </c>
      <c r="V38" s="82" t="e">
        <f t="shared" si="3"/>
        <v>#VALUE!</v>
      </c>
      <c r="W38" s="82" t="e">
        <f t="shared" si="15"/>
        <v>#VALUE!</v>
      </c>
      <c r="X38" s="82" t="b">
        <f t="shared" si="21"/>
        <v>0</v>
      </c>
      <c r="Y38" s="72" t="str">
        <f t="shared" si="4"/>
        <v/>
      </c>
      <c r="Z38" s="81" t="e" cm="1">
        <f t="array" aca="1" ref="Z38" ca="1">TEXT(RIGHT(10-RIGHT(SUM(INDEX(1*(MID(MID(C38,1,1)*2,ROW(INDIRECT("1:"&amp;LEN(MID(C38,1,1)*2))),1)),,))+MID(C38,2,1)+
SUM(INDEX(1*(MID(MID(C38,3,1)*2,ROW(INDIRECT("1:"&amp;LEN(MID(C38,3,1)*2))),1)),,))+MID(C38,4,1)+
SUM(INDEX(1*(MID(MID(C38,5,1)*2,ROW(INDIRECT("1:"&amp;LEN(MID(C38,5,1)*2))),1)),,))+MID(C38,6,1)+
SUM(INDEX(1*(MID(MID(C38,8,1)*2,ROW(INDIRECT("1:"&amp;LEN(MID(C38,8,1)*2))),1)),,))+MID(C38,9,1)+
SUM(INDEX(1*(MID(MID(C38,10,1)*2,ROW(INDIRECT("1:"&amp;LEN(MID(C38,10,1)*2))),1)),,)),1),1),"0")</f>
        <v>#VALUE!</v>
      </c>
      <c r="AA38" s="81" t="str">
        <f t="shared" si="5"/>
        <v/>
      </c>
      <c r="AB38" s="83" t="b">
        <f t="shared" si="16"/>
        <v>0</v>
      </c>
      <c r="AC38" s="154">
        <f t="shared" si="17"/>
        <v>0</v>
      </c>
      <c r="AD38" s="154">
        <f>SUMIF($C$15:C37,C38,$AC$15:AC37)</f>
        <v>0</v>
      </c>
      <c r="AE38" s="15">
        <f t="shared" si="18"/>
        <v>10000</v>
      </c>
      <c r="AF38" s="154">
        <f t="shared" si="19"/>
        <v>0</v>
      </c>
    </row>
    <row r="39" spans="1:32" s="30" customFormat="1" x14ac:dyDescent="0.25">
      <c r="A39" s="19">
        <v>24</v>
      </c>
      <c r="B39" s="20"/>
      <c r="C39" s="107"/>
      <c r="D39" s="20"/>
      <c r="E39" s="20"/>
      <c r="F39" s="20"/>
      <c r="G39" s="122"/>
      <c r="H39" s="156">
        <f t="shared" si="6"/>
        <v>0</v>
      </c>
      <c r="I39" s="117" t="str">
        <f t="shared" si="20"/>
        <v/>
      </c>
      <c r="J39" s="80" t="b">
        <f t="shared" si="7"/>
        <v>0</v>
      </c>
      <c r="K39" s="80" t="str">
        <f t="shared" si="8"/>
        <v/>
      </c>
      <c r="L39" s="80" t="b">
        <f>IF(C39="",FALSE,IFERROR(NOT(MATCH(C39,'Anställda och korttidsarbete'!$C:$C,0)&gt;0),TRUE))</f>
        <v>0</v>
      </c>
      <c r="M39" s="80" t="str">
        <f t="shared" si="9"/>
        <v/>
      </c>
      <c r="N39" s="80" t="b">
        <f t="shared" si="10"/>
        <v>0</v>
      </c>
      <c r="O39" s="80" t="str">
        <f t="shared" si="11"/>
        <v/>
      </c>
      <c r="P39" s="13" t="b">
        <f t="shared" si="12"/>
        <v>0</v>
      </c>
      <c r="Q39" s="80" t="str">
        <f t="shared" si="13"/>
        <v/>
      </c>
      <c r="R39" s="80" t="b">
        <f t="shared" si="14"/>
        <v>0</v>
      </c>
      <c r="S39" s="81" t="e">
        <f t="shared" si="0"/>
        <v>#VALUE!</v>
      </c>
      <c r="T39" s="81" t="e">
        <f t="shared" si="1"/>
        <v>#VALUE!</v>
      </c>
      <c r="U39" s="81" t="e">
        <f t="shared" si="2"/>
        <v>#VALUE!</v>
      </c>
      <c r="V39" s="82" t="e">
        <f t="shared" si="3"/>
        <v>#VALUE!</v>
      </c>
      <c r="W39" s="82" t="e">
        <f t="shared" si="15"/>
        <v>#VALUE!</v>
      </c>
      <c r="X39" s="82" t="b">
        <f t="shared" si="21"/>
        <v>0</v>
      </c>
      <c r="Y39" s="72" t="str">
        <f t="shared" si="4"/>
        <v/>
      </c>
      <c r="Z39" s="81" t="e" cm="1">
        <f t="array" aca="1" ref="Z39" ca="1">TEXT(RIGHT(10-RIGHT(SUM(INDEX(1*(MID(MID(C39,1,1)*2,ROW(INDIRECT("1:"&amp;LEN(MID(C39,1,1)*2))),1)),,))+MID(C39,2,1)+
SUM(INDEX(1*(MID(MID(C39,3,1)*2,ROW(INDIRECT("1:"&amp;LEN(MID(C39,3,1)*2))),1)),,))+MID(C39,4,1)+
SUM(INDEX(1*(MID(MID(C39,5,1)*2,ROW(INDIRECT("1:"&amp;LEN(MID(C39,5,1)*2))),1)),,))+MID(C39,6,1)+
SUM(INDEX(1*(MID(MID(C39,8,1)*2,ROW(INDIRECT("1:"&amp;LEN(MID(C39,8,1)*2))),1)),,))+MID(C39,9,1)+
SUM(INDEX(1*(MID(MID(C39,10,1)*2,ROW(INDIRECT("1:"&amp;LEN(MID(C39,10,1)*2))),1)),,)),1),1),"0")</f>
        <v>#VALUE!</v>
      </c>
      <c r="AA39" s="81" t="str">
        <f t="shared" si="5"/>
        <v/>
      </c>
      <c r="AB39" s="83" t="b">
        <f t="shared" si="16"/>
        <v>0</v>
      </c>
      <c r="AC39" s="154">
        <f t="shared" si="17"/>
        <v>0</v>
      </c>
      <c r="AD39" s="154">
        <f>SUMIF($C$15:C38,C39,$AC$15:AC38)</f>
        <v>0</v>
      </c>
      <c r="AE39" s="15">
        <f t="shared" si="18"/>
        <v>10000</v>
      </c>
      <c r="AF39" s="154">
        <f t="shared" si="19"/>
        <v>0</v>
      </c>
    </row>
    <row r="40" spans="1:32" s="30" customFormat="1" x14ac:dyDescent="0.25">
      <c r="A40" s="19">
        <v>25</v>
      </c>
      <c r="B40" s="20"/>
      <c r="C40" s="107"/>
      <c r="D40" s="20"/>
      <c r="E40" s="20"/>
      <c r="F40" s="20"/>
      <c r="G40" s="122"/>
      <c r="H40" s="156">
        <f t="shared" si="6"/>
        <v>0</v>
      </c>
      <c r="I40" s="117" t="str">
        <f t="shared" si="20"/>
        <v/>
      </c>
      <c r="J40" s="80" t="b">
        <f t="shared" si="7"/>
        <v>0</v>
      </c>
      <c r="K40" s="80" t="str">
        <f t="shared" si="8"/>
        <v/>
      </c>
      <c r="L40" s="80" t="b">
        <f>IF(C40="",FALSE,IFERROR(NOT(MATCH(C40,'Anställda och korttidsarbete'!$C:$C,0)&gt;0),TRUE))</f>
        <v>0</v>
      </c>
      <c r="M40" s="80" t="str">
        <f t="shared" si="9"/>
        <v/>
      </c>
      <c r="N40" s="80" t="b">
        <f t="shared" si="10"/>
        <v>0</v>
      </c>
      <c r="O40" s="80" t="str">
        <f t="shared" si="11"/>
        <v/>
      </c>
      <c r="P40" s="13" t="b">
        <f t="shared" si="12"/>
        <v>0</v>
      </c>
      <c r="Q40" s="80" t="str">
        <f t="shared" si="13"/>
        <v/>
      </c>
      <c r="R40" s="80" t="b">
        <f t="shared" si="14"/>
        <v>0</v>
      </c>
      <c r="S40" s="81" t="e">
        <f t="shared" si="0"/>
        <v>#VALUE!</v>
      </c>
      <c r="T40" s="81" t="e">
        <f t="shared" si="1"/>
        <v>#VALUE!</v>
      </c>
      <c r="U40" s="81" t="e">
        <f t="shared" si="2"/>
        <v>#VALUE!</v>
      </c>
      <c r="V40" s="82" t="e">
        <f t="shared" si="3"/>
        <v>#VALUE!</v>
      </c>
      <c r="W40" s="82" t="e">
        <f t="shared" si="15"/>
        <v>#VALUE!</v>
      </c>
      <c r="X40" s="82" t="b">
        <f t="shared" si="21"/>
        <v>0</v>
      </c>
      <c r="Y40" s="72" t="str">
        <f t="shared" si="4"/>
        <v/>
      </c>
      <c r="Z40" s="81" t="e" cm="1">
        <f t="array" aca="1" ref="Z40" ca="1">TEXT(RIGHT(10-RIGHT(SUM(INDEX(1*(MID(MID(C40,1,1)*2,ROW(INDIRECT("1:"&amp;LEN(MID(C40,1,1)*2))),1)),,))+MID(C40,2,1)+
SUM(INDEX(1*(MID(MID(C40,3,1)*2,ROW(INDIRECT("1:"&amp;LEN(MID(C40,3,1)*2))),1)),,))+MID(C40,4,1)+
SUM(INDEX(1*(MID(MID(C40,5,1)*2,ROW(INDIRECT("1:"&amp;LEN(MID(C40,5,1)*2))),1)),,))+MID(C40,6,1)+
SUM(INDEX(1*(MID(MID(C40,8,1)*2,ROW(INDIRECT("1:"&amp;LEN(MID(C40,8,1)*2))),1)),,))+MID(C40,9,1)+
SUM(INDEX(1*(MID(MID(C40,10,1)*2,ROW(INDIRECT("1:"&amp;LEN(MID(C40,10,1)*2))),1)),,)),1),1),"0")</f>
        <v>#VALUE!</v>
      </c>
      <c r="AA40" s="81" t="str">
        <f t="shared" si="5"/>
        <v/>
      </c>
      <c r="AB40" s="83" t="b">
        <f t="shared" si="16"/>
        <v>0</v>
      </c>
      <c r="AC40" s="154">
        <f t="shared" si="17"/>
        <v>0</v>
      </c>
      <c r="AD40" s="154">
        <f>SUMIF($C$15:C39,C40,$AC$15:AC39)</f>
        <v>0</v>
      </c>
      <c r="AE40" s="15">
        <f t="shared" si="18"/>
        <v>10000</v>
      </c>
      <c r="AF40" s="154">
        <f t="shared" si="19"/>
        <v>0</v>
      </c>
    </row>
    <row r="41" spans="1:32" s="30" customFormat="1" x14ac:dyDescent="0.25">
      <c r="A41" s="19">
        <v>26</v>
      </c>
      <c r="B41" s="20"/>
      <c r="C41" s="107"/>
      <c r="D41" s="20"/>
      <c r="E41" s="20"/>
      <c r="F41" s="20"/>
      <c r="G41" s="122"/>
      <c r="H41" s="156">
        <f t="shared" si="6"/>
        <v>0</v>
      </c>
      <c r="I41" s="117" t="str">
        <f t="shared" si="20"/>
        <v/>
      </c>
      <c r="J41" s="80" t="b">
        <f t="shared" si="7"/>
        <v>0</v>
      </c>
      <c r="K41" s="80" t="str">
        <f t="shared" si="8"/>
        <v/>
      </c>
      <c r="L41" s="80" t="b">
        <f>IF(C41="",FALSE,IFERROR(NOT(MATCH(C41,'Anställda och korttidsarbete'!$C:$C,0)&gt;0),TRUE))</f>
        <v>0</v>
      </c>
      <c r="M41" s="80" t="str">
        <f t="shared" si="9"/>
        <v/>
      </c>
      <c r="N41" s="80" t="b">
        <f t="shared" si="10"/>
        <v>0</v>
      </c>
      <c r="O41" s="80" t="str">
        <f t="shared" si="11"/>
        <v/>
      </c>
      <c r="P41" s="13" t="b">
        <f t="shared" si="12"/>
        <v>0</v>
      </c>
      <c r="Q41" s="80" t="str">
        <f t="shared" si="13"/>
        <v/>
      </c>
      <c r="R41" s="80" t="b">
        <f t="shared" si="14"/>
        <v>0</v>
      </c>
      <c r="S41" s="81" t="e">
        <f t="shared" si="0"/>
        <v>#VALUE!</v>
      </c>
      <c r="T41" s="81" t="e">
        <f t="shared" si="1"/>
        <v>#VALUE!</v>
      </c>
      <c r="U41" s="81" t="e">
        <f t="shared" si="2"/>
        <v>#VALUE!</v>
      </c>
      <c r="V41" s="82" t="e">
        <f t="shared" si="3"/>
        <v>#VALUE!</v>
      </c>
      <c r="W41" s="82" t="e">
        <f t="shared" si="15"/>
        <v>#VALUE!</v>
      </c>
      <c r="X41" s="82" t="b">
        <f t="shared" si="21"/>
        <v>0</v>
      </c>
      <c r="Y41" s="72" t="str">
        <f t="shared" si="4"/>
        <v/>
      </c>
      <c r="Z41" s="81" t="e" cm="1">
        <f t="array" aca="1" ref="Z41" ca="1">TEXT(RIGHT(10-RIGHT(SUM(INDEX(1*(MID(MID(C41,1,1)*2,ROW(INDIRECT("1:"&amp;LEN(MID(C41,1,1)*2))),1)),,))+MID(C41,2,1)+
SUM(INDEX(1*(MID(MID(C41,3,1)*2,ROW(INDIRECT("1:"&amp;LEN(MID(C41,3,1)*2))),1)),,))+MID(C41,4,1)+
SUM(INDEX(1*(MID(MID(C41,5,1)*2,ROW(INDIRECT("1:"&amp;LEN(MID(C41,5,1)*2))),1)),,))+MID(C41,6,1)+
SUM(INDEX(1*(MID(MID(C41,8,1)*2,ROW(INDIRECT("1:"&amp;LEN(MID(C41,8,1)*2))),1)),,))+MID(C41,9,1)+
SUM(INDEX(1*(MID(MID(C41,10,1)*2,ROW(INDIRECT("1:"&amp;LEN(MID(C41,10,1)*2))),1)),,)),1),1),"0")</f>
        <v>#VALUE!</v>
      </c>
      <c r="AA41" s="81" t="str">
        <f t="shared" si="5"/>
        <v/>
      </c>
      <c r="AB41" s="83" t="b">
        <f t="shared" si="16"/>
        <v>0</v>
      </c>
      <c r="AC41" s="154">
        <f t="shared" si="17"/>
        <v>0</v>
      </c>
      <c r="AD41" s="154">
        <f>SUMIF($C$15:C40,C41,$AC$15:AC40)</f>
        <v>0</v>
      </c>
      <c r="AE41" s="15">
        <f t="shared" si="18"/>
        <v>10000</v>
      </c>
      <c r="AF41" s="154">
        <f t="shared" si="19"/>
        <v>0</v>
      </c>
    </row>
    <row r="42" spans="1:32" s="30" customFormat="1" x14ac:dyDescent="0.25">
      <c r="A42" s="19">
        <v>27</v>
      </c>
      <c r="B42" s="20"/>
      <c r="C42" s="107"/>
      <c r="D42" s="20"/>
      <c r="E42" s="20"/>
      <c r="F42" s="20"/>
      <c r="G42" s="122"/>
      <c r="H42" s="156">
        <f t="shared" si="6"/>
        <v>0</v>
      </c>
      <c r="I42" s="117" t="str">
        <f t="shared" si="20"/>
        <v/>
      </c>
      <c r="J42" s="80" t="b">
        <f t="shared" si="7"/>
        <v>0</v>
      </c>
      <c r="K42" s="80" t="str">
        <f t="shared" si="8"/>
        <v/>
      </c>
      <c r="L42" s="80" t="b">
        <f>IF(C42="",FALSE,IFERROR(NOT(MATCH(C42,'Anställda och korttidsarbete'!$C:$C,0)&gt;0),TRUE))</f>
        <v>0</v>
      </c>
      <c r="M42" s="80" t="str">
        <f t="shared" si="9"/>
        <v/>
      </c>
      <c r="N42" s="80" t="b">
        <f t="shared" si="10"/>
        <v>0</v>
      </c>
      <c r="O42" s="80" t="str">
        <f t="shared" si="11"/>
        <v/>
      </c>
      <c r="P42" s="13" t="b">
        <f t="shared" si="12"/>
        <v>0</v>
      </c>
      <c r="Q42" s="80" t="str">
        <f t="shared" si="13"/>
        <v/>
      </c>
      <c r="R42" s="80" t="b">
        <f t="shared" si="14"/>
        <v>0</v>
      </c>
      <c r="S42" s="81" t="e">
        <f t="shared" si="0"/>
        <v>#VALUE!</v>
      </c>
      <c r="T42" s="81" t="e">
        <f t="shared" si="1"/>
        <v>#VALUE!</v>
      </c>
      <c r="U42" s="81" t="e">
        <f t="shared" si="2"/>
        <v>#VALUE!</v>
      </c>
      <c r="V42" s="82" t="e">
        <f t="shared" si="3"/>
        <v>#VALUE!</v>
      </c>
      <c r="W42" s="82" t="e">
        <f t="shared" si="15"/>
        <v>#VALUE!</v>
      </c>
      <c r="X42" s="82" t="b">
        <f t="shared" si="21"/>
        <v>0</v>
      </c>
      <c r="Y42" s="72" t="str">
        <f t="shared" si="4"/>
        <v/>
      </c>
      <c r="Z42" s="81" t="e" cm="1">
        <f t="array" aca="1" ref="Z42" ca="1">TEXT(RIGHT(10-RIGHT(SUM(INDEX(1*(MID(MID(C42,1,1)*2,ROW(INDIRECT("1:"&amp;LEN(MID(C42,1,1)*2))),1)),,))+MID(C42,2,1)+
SUM(INDEX(1*(MID(MID(C42,3,1)*2,ROW(INDIRECT("1:"&amp;LEN(MID(C42,3,1)*2))),1)),,))+MID(C42,4,1)+
SUM(INDEX(1*(MID(MID(C42,5,1)*2,ROW(INDIRECT("1:"&amp;LEN(MID(C42,5,1)*2))),1)),,))+MID(C42,6,1)+
SUM(INDEX(1*(MID(MID(C42,8,1)*2,ROW(INDIRECT("1:"&amp;LEN(MID(C42,8,1)*2))),1)),,))+MID(C42,9,1)+
SUM(INDEX(1*(MID(MID(C42,10,1)*2,ROW(INDIRECT("1:"&amp;LEN(MID(C42,10,1)*2))),1)),,)),1),1),"0")</f>
        <v>#VALUE!</v>
      </c>
      <c r="AA42" s="81" t="str">
        <f t="shared" si="5"/>
        <v/>
      </c>
      <c r="AB42" s="83" t="b">
        <f t="shared" si="16"/>
        <v>0</v>
      </c>
      <c r="AC42" s="154">
        <f t="shared" si="17"/>
        <v>0</v>
      </c>
      <c r="AD42" s="154">
        <f>SUMIF($C$15:C41,C42,$AC$15:AC41)</f>
        <v>0</v>
      </c>
      <c r="AE42" s="15">
        <f t="shared" si="18"/>
        <v>10000</v>
      </c>
      <c r="AF42" s="154">
        <f t="shared" si="19"/>
        <v>0</v>
      </c>
    </row>
    <row r="43" spans="1:32" s="30" customFormat="1" x14ac:dyDescent="0.25">
      <c r="A43" s="19">
        <v>28</v>
      </c>
      <c r="B43" s="20"/>
      <c r="C43" s="107"/>
      <c r="D43" s="20"/>
      <c r="E43" s="20"/>
      <c r="F43" s="20"/>
      <c r="G43" s="122"/>
      <c r="H43" s="156">
        <f t="shared" si="6"/>
        <v>0</v>
      </c>
      <c r="I43" s="117" t="str">
        <f t="shared" si="20"/>
        <v/>
      </c>
      <c r="J43" s="80" t="b">
        <f t="shared" si="7"/>
        <v>0</v>
      </c>
      <c r="K43" s="80" t="str">
        <f t="shared" si="8"/>
        <v/>
      </c>
      <c r="L43" s="80" t="b">
        <f>IF(C43="",FALSE,IFERROR(NOT(MATCH(C43,'Anställda och korttidsarbete'!$C:$C,0)&gt;0),TRUE))</f>
        <v>0</v>
      </c>
      <c r="M43" s="80" t="str">
        <f t="shared" si="9"/>
        <v/>
      </c>
      <c r="N43" s="80" t="b">
        <f t="shared" si="10"/>
        <v>0</v>
      </c>
      <c r="O43" s="80" t="str">
        <f t="shared" si="11"/>
        <v/>
      </c>
      <c r="P43" s="13" t="b">
        <f t="shared" si="12"/>
        <v>0</v>
      </c>
      <c r="Q43" s="80" t="str">
        <f t="shared" si="13"/>
        <v/>
      </c>
      <c r="R43" s="80" t="b">
        <f t="shared" si="14"/>
        <v>0</v>
      </c>
      <c r="S43" s="81" t="e">
        <f t="shared" si="0"/>
        <v>#VALUE!</v>
      </c>
      <c r="T43" s="81" t="e">
        <f t="shared" si="1"/>
        <v>#VALUE!</v>
      </c>
      <c r="U43" s="81" t="e">
        <f t="shared" si="2"/>
        <v>#VALUE!</v>
      </c>
      <c r="V43" s="82" t="e">
        <f t="shared" si="3"/>
        <v>#VALUE!</v>
      </c>
      <c r="W43" s="82" t="e">
        <f t="shared" si="15"/>
        <v>#VALUE!</v>
      </c>
      <c r="X43" s="82" t="b">
        <f t="shared" si="21"/>
        <v>0</v>
      </c>
      <c r="Y43" s="72" t="str">
        <f t="shared" si="4"/>
        <v/>
      </c>
      <c r="Z43" s="81" t="e" cm="1">
        <f t="array" aca="1" ref="Z43" ca="1">TEXT(RIGHT(10-RIGHT(SUM(INDEX(1*(MID(MID(C43,1,1)*2,ROW(INDIRECT("1:"&amp;LEN(MID(C43,1,1)*2))),1)),,))+MID(C43,2,1)+
SUM(INDEX(1*(MID(MID(C43,3,1)*2,ROW(INDIRECT("1:"&amp;LEN(MID(C43,3,1)*2))),1)),,))+MID(C43,4,1)+
SUM(INDEX(1*(MID(MID(C43,5,1)*2,ROW(INDIRECT("1:"&amp;LEN(MID(C43,5,1)*2))),1)),,))+MID(C43,6,1)+
SUM(INDEX(1*(MID(MID(C43,8,1)*2,ROW(INDIRECT("1:"&amp;LEN(MID(C43,8,1)*2))),1)),,))+MID(C43,9,1)+
SUM(INDEX(1*(MID(MID(C43,10,1)*2,ROW(INDIRECT("1:"&amp;LEN(MID(C43,10,1)*2))),1)),,)),1),1),"0")</f>
        <v>#VALUE!</v>
      </c>
      <c r="AA43" s="81" t="str">
        <f t="shared" si="5"/>
        <v/>
      </c>
      <c r="AB43" s="83" t="b">
        <f t="shared" si="16"/>
        <v>0</v>
      </c>
      <c r="AC43" s="154">
        <f t="shared" si="17"/>
        <v>0</v>
      </c>
      <c r="AD43" s="154">
        <f>SUMIF($C$15:C42,C43,$AC$15:AC42)</f>
        <v>0</v>
      </c>
      <c r="AE43" s="15">
        <f t="shared" si="18"/>
        <v>10000</v>
      </c>
      <c r="AF43" s="154">
        <f t="shared" si="19"/>
        <v>0</v>
      </c>
    </row>
    <row r="44" spans="1:32" s="30" customFormat="1" x14ac:dyDescent="0.25">
      <c r="A44" s="19">
        <v>29</v>
      </c>
      <c r="B44" s="20"/>
      <c r="C44" s="107"/>
      <c r="D44" s="20"/>
      <c r="E44" s="20"/>
      <c r="F44" s="20"/>
      <c r="G44" s="122"/>
      <c r="H44" s="156">
        <f t="shared" si="6"/>
        <v>0</v>
      </c>
      <c r="I44" s="117" t="str">
        <f t="shared" si="20"/>
        <v/>
      </c>
      <c r="J44" s="80" t="b">
        <f t="shared" si="7"/>
        <v>0</v>
      </c>
      <c r="K44" s="80" t="str">
        <f t="shared" si="8"/>
        <v/>
      </c>
      <c r="L44" s="80" t="b">
        <f>IF(C44="",FALSE,IFERROR(NOT(MATCH(C44,'Anställda och korttidsarbete'!$C:$C,0)&gt;0),TRUE))</f>
        <v>0</v>
      </c>
      <c r="M44" s="80" t="str">
        <f t="shared" si="9"/>
        <v/>
      </c>
      <c r="N44" s="80" t="b">
        <f t="shared" si="10"/>
        <v>0</v>
      </c>
      <c r="O44" s="80" t="str">
        <f t="shared" si="11"/>
        <v/>
      </c>
      <c r="P44" s="13" t="b">
        <f t="shared" si="12"/>
        <v>0</v>
      </c>
      <c r="Q44" s="80" t="str">
        <f t="shared" si="13"/>
        <v/>
      </c>
      <c r="R44" s="80" t="b">
        <f t="shared" si="14"/>
        <v>0</v>
      </c>
      <c r="S44" s="81" t="e">
        <f t="shared" si="0"/>
        <v>#VALUE!</v>
      </c>
      <c r="T44" s="81" t="e">
        <f t="shared" si="1"/>
        <v>#VALUE!</v>
      </c>
      <c r="U44" s="81" t="e">
        <f t="shared" si="2"/>
        <v>#VALUE!</v>
      </c>
      <c r="V44" s="82" t="e">
        <f t="shared" si="3"/>
        <v>#VALUE!</v>
      </c>
      <c r="W44" s="82" t="e">
        <f t="shared" si="15"/>
        <v>#VALUE!</v>
      </c>
      <c r="X44" s="82" t="b">
        <f t="shared" si="21"/>
        <v>0</v>
      </c>
      <c r="Y44" s="72" t="str">
        <f t="shared" si="4"/>
        <v/>
      </c>
      <c r="Z44" s="81" t="e" cm="1">
        <f t="array" aca="1" ref="Z44" ca="1">TEXT(RIGHT(10-RIGHT(SUM(INDEX(1*(MID(MID(C44,1,1)*2,ROW(INDIRECT("1:"&amp;LEN(MID(C44,1,1)*2))),1)),,))+MID(C44,2,1)+
SUM(INDEX(1*(MID(MID(C44,3,1)*2,ROW(INDIRECT("1:"&amp;LEN(MID(C44,3,1)*2))),1)),,))+MID(C44,4,1)+
SUM(INDEX(1*(MID(MID(C44,5,1)*2,ROW(INDIRECT("1:"&amp;LEN(MID(C44,5,1)*2))),1)),,))+MID(C44,6,1)+
SUM(INDEX(1*(MID(MID(C44,8,1)*2,ROW(INDIRECT("1:"&amp;LEN(MID(C44,8,1)*2))),1)),,))+MID(C44,9,1)+
SUM(INDEX(1*(MID(MID(C44,10,1)*2,ROW(INDIRECT("1:"&amp;LEN(MID(C44,10,1)*2))),1)),,)),1),1),"0")</f>
        <v>#VALUE!</v>
      </c>
      <c r="AA44" s="81" t="str">
        <f t="shared" si="5"/>
        <v/>
      </c>
      <c r="AB44" s="83" t="b">
        <f t="shared" si="16"/>
        <v>0</v>
      </c>
      <c r="AC44" s="154">
        <f t="shared" si="17"/>
        <v>0</v>
      </c>
      <c r="AD44" s="154">
        <f>SUMIF($C$15:C43,C44,$AC$15:AC43)</f>
        <v>0</v>
      </c>
      <c r="AE44" s="15">
        <f t="shared" si="18"/>
        <v>10000</v>
      </c>
      <c r="AF44" s="154">
        <f t="shared" si="19"/>
        <v>0</v>
      </c>
    </row>
    <row r="45" spans="1:32" s="30" customFormat="1" x14ac:dyDescent="0.25">
      <c r="A45" s="19">
        <v>30</v>
      </c>
      <c r="B45" s="20"/>
      <c r="C45" s="107"/>
      <c r="D45" s="20"/>
      <c r="E45" s="20"/>
      <c r="F45" s="20"/>
      <c r="G45" s="122"/>
      <c r="H45" s="156">
        <f t="shared" si="6"/>
        <v>0</v>
      </c>
      <c r="I45" s="117" t="str">
        <f t="shared" si="20"/>
        <v/>
      </c>
      <c r="J45" s="80" t="b">
        <f t="shared" si="7"/>
        <v>0</v>
      </c>
      <c r="K45" s="80" t="str">
        <f t="shared" si="8"/>
        <v/>
      </c>
      <c r="L45" s="80" t="b">
        <f>IF(C45="",FALSE,IFERROR(NOT(MATCH(C45,'Anställda och korttidsarbete'!$C:$C,0)&gt;0),TRUE))</f>
        <v>0</v>
      </c>
      <c r="M45" s="80" t="str">
        <f t="shared" si="9"/>
        <v/>
      </c>
      <c r="N45" s="80" t="b">
        <f t="shared" si="10"/>
        <v>0</v>
      </c>
      <c r="O45" s="80" t="str">
        <f t="shared" si="11"/>
        <v/>
      </c>
      <c r="P45" s="13" t="b">
        <f t="shared" si="12"/>
        <v>0</v>
      </c>
      <c r="Q45" s="80" t="str">
        <f t="shared" si="13"/>
        <v/>
      </c>
      <c r="R45" s="80" t="b">
        <f t="shared" si="14"/>
        <v>0</v>
      </c>
      <c r="S45" s="81" t="e">
        <f t="shared" si="0"/>
        <v>#VALUE!</v>
      </c>
      <c r="T45" s="81" t="e">
        <f t="shared" si="1"/>
        <v>#VALUE!</v>
      </c>
      <c r="U45" s="81" t="e">
        <f t="shared" si="2"/>
        <v>#VALUE!</v>
      </c>
      <c r="V45" s="82" t="e">
        <f t="shared" si="3"/>
        <v>#VALUE!</v>
      </c>
      <c r="W45" s="82" t="e">
        <f t="shared" si="15"/>
        <v>#VALUE!</v>
      </c>
      <c r="X45" s="82" t="b">
        <f t="shared" si="21"/>
        <v>0</v>
      </c>
      <c r="Y45" s="72" t="str">
        <f t="shared" si="4"/>
        <v/>
      </c>
      <c r="Z45" s="81" t="e" cm="1">
        <f t="array" aca="1" ref="Z45" ca="1">TEXT(RIGHT(10-RIGHT(SUM(INDEX(1*(MID(MID(C45,1,1)*2,ROW(INDIRECT("1:"&amp;LEN(MID(C45,1,1)*2))),1)),,))+MID(C45,2,1)+
SUM(INDEX(1*(MID(MID(C45,3,1)*2,ROW(INDIRECT("1:"&amp;LEN(MID(C45,3,1)*2))),1)),,))+MID(C45,4,1)+
SUM(INDEX(1*(MID(MID(C45,5,1)*2,ROW(INDIRECT("1:"&amp;LEN(MID(C45,5,1)*2))),1)),,))+MID(C45,6,1)+
SUM(INDEX(1*(MID(MID(C45,8,1)*2,ROW(INDIRECT("1:"&amp;LEN(MID(C45,8,1)*2))),1)),,))+MID(C45,9,1)+
SUM(INDEX(1*(MID(MID(C45,10,1)*2,ROW(INDIRECT("1:"&amp;LEN(MID(C45,10,1)*2))),1)),,)),1),1),"0")</f>
        <v>#VALUE!</v>
      </c>
      <c r="AA45" s="81" t="str">
        <f t="shared" si="5"/>
        <v/>
      </c>
      <c r="AB45" s="83" t="b">
        <f t="shared" si="16"/>
        <v>0</v>
      </c>
      <c r="AC45" s="154">
        <f t="shared" si="17"/>
        <v>0</v>
      </c>
      <c r="AD45" s="154">
        <f>SUMIF($C$15:C44,C45,$AC$15:AC44)</f>
        <v>0</v>
      </c>
      <c r="AE45" s="15">
        <f t="shared" si="18"/>
        <v>10000</v>
      </c>
      <c r="AF45" s="154">
        <f t="shared" si="19"/>
        <v>0</v>
      </c>
    </row>
    <row r="46" spans="1:32" s="30" customFormat="1" x14ac:dyDescent="0.25">
      <c r="A46" s="19">
        <v>31</v>
      </c>
      <c r="B46" s="20"/>
      <c r="C46" s="107"/>
      <c r="D46" s="20"/>
      <c r="E46" s="20"/>
      <c r="F46" s="20"/>
      <c r="G46" s="122"/>
      <c r="H46" s="156">
        <f t="shared" si="6"/>
        <v>0</v>
      </c>
      <c r="I46" s="117" t="str">
        <f t="shared" si="20"/>
        <v/>
      </c>
      <c r="J46" s="80" t="b">
        <f t="shared" si="7"/>
        <v>0</v>
      </c>
      <c r="K46" s="80" t="str">
        <f t="shared" si="8"/>
        <v/>
      </c>
      <c r="L46" s="80" t="b">
        <f>IF(C46="",FALSE,IFERROR(NOT(MATCH(C46,'Anställda och korttidsarbete'!$C:$C,0)&gt;0),TRUE))</f>
        <v>0</v>
      </c>
      <c r="M46" s="80" t="str">
        <f t="shared" si="9"/>
        <v/>
      </c>
      <c r="N46" s="80" t="b">
        <f t="shared" si="10"/>
        <v>0</v>
      </c>
      <c r="O46" s="80" t="str">
        <f t="shared" si="11"/>
        <v/>
      </c>
      <c r="P46" s="13" t="b">
        <f t="shared" si="12"/>
        <v>0</v>
      </c>
      <c r="Q46" s="80" t="str">
        <f t="shared" si="13"/>
        <v/>
      </c>
      <c r="R46" s="80" t="b">
        <f t="shared" si="14"/>
        <v>0</v>
      </c>
      <c r="S46" s="81" t="e">
        <f t="shared" si="0"/>
        <v>#VALUE!</v>
      </c>
      <c r="T46" s="81" t="e">
        <f t="shared" si="1"/>
        <v>#VALUE!</v>
      </c>
      <c r="U46" s="81" t="e">
        <f t="shared" si="2"/>
        <v>#VALUE!</v>
      </c>
      <c r="V46" s="82" t="e">
        <f t="shared" si="3"/>
        <v>#VALUE!</v>
      </c>
      <c r="W46" s="82" t="e">
        <f t="shared" si="15"/>
        <v>#VALUE!</v>
      </c>
      <c r="X46" s="82" t="b">
        <f t="shared" si="21"/>
        <v>0</v>
      </c>
      <c r="Y46" s="72" t="str">
        <f t="shared" si="4"/>
        <v/>
      </c>
      <c r="Z46" s="81" t="e" cm="1">
        <f t="array" aca="1" ref="Z46" ca="1">TEXT(RIGHT(10-RIGHT(SUM(INDEX(1*(MID(MID(C46,1,1)*2,ROW(INDIRECT("1:"&amp;LEN(MID(C46,1,1)*2))),1)),,))+MID(C46,2,1)+
SUM(INDEX(1*(MID(MID(C46,3,1)*2,ROW(INDIRECT("1:"&amp;LEN(MID(C46,3,1)*2))),1)),,))+MID(C46,4,1)+
SUM(INDEX(1*(MID(MID(C46,5,1)*2,ROW(INDIRECT("1:"&amp;LEN(MID(C46,5,1)*2))),1)),,))+MID(C46,6,1)+
SUM(INDEX(1*(MID(MID(C46,8,1)*2,ROW(INDIRECT("1:"&amp;LEN(MID(C46,8,1)*2))),1)),,))+MID(C46,9,1)+
SUM(INDEX(1*(MID(MID(C46,10,1)*2,ROW(INDIRECT("1:"&amp;LEN(MID(C46,10,1)*2))),1)),,)),1),1),"0")</f>
        <v>#VALUE!</v>
      </c>
      <c r="AA46" s="81" t="str">
        <f t="shared" si="5"/>
        <v/>
      </c>
      <c r="AB46" s="83" t="b">
        <f t="shared" si="16"/>
        <v>0</v>
      </c>
      <c r="AC46" s="154">
        <f t="shared" si="17"/>
        <v>0</v>
      </c>
      <c r="AD46" s="154">
        <f>SUMIF($C$15:C45,C46,$AC$15:AC45)</f>
        <v>0</v>
      </c>
      <c r="AE46" s="15">
        <f t="shared" si="18"/>
        <v>10000</v>
      </c>
      <c r="AF46" s="154">
        <f t="shared" si="19"/>
        <v>0</v>
      </c>
    </row>
    <row r="47" spans="1:32" s="30" customFormat="1" x14ac:dyDescent="0.25">
      <c r="A47" s="19">
        <v>32</v>
      </c>
      <c r="B47" s="20"/>
      <c r="C47" s="107"/>
      <c r="D47" s="20"/>
      <c r="E47" s="20"/>
      <c r="F47" s="20"/>
      <c r="G47" s="122"/>
      <c r="H47" s="156">
        <f t="shared" si="6"/>
        <v>0</v>
      </c>
      <c r="I47" s="117" t="str">
        <f t="shared" si="20"/>
        <v/>
      </c>
      <c r="J47" s="80" t="b">
        <f t="shared" si="7"/>
        <v>0</v>
      </c>
      <c r="K47" s="80" t="str">
        <f t="shared" si="8"/>
        <v/>
      </c>
      <c r="L47" s="80" t="b">
        <f>IF(C47="",FALSE,IFERROR(NOT(MATCH(C47,'Anställda och korttidsarbete'!$C:$C,0)&gt;0),TRUE))</f>
        <v>0</v>
      </c>
      <c r="M47" s="80" t="str">
        <f t="shared" si="9"/>
        <v/>
      </c>
      <c r="N47" s="80" t="b">
        <f t="shared" si="10"/>
        <v>0</v>
      </c>
      <c r="O47" s="80" t="str">
        <f t="shared" si="11"/>
        <v/>
      </c>
      <c r="P47" s="13" t="b">
        <f t="shared" si="12"/>
        <v>0</v>
      </c>
      <c r="Q47" s="80" t="str">
        <f t="shared" si="13"/>
        <v/>
      </c>
      <c r="R47" s="80" t="b">
        <f t="shared" si="14"/>
        <v>0</v>
      </c>
      <c r="S47" s="81" t="e">
        <f t="shared" si="0"/>
        <v>#VALUE!</v>
      </c>
      <c r="T47" s="81" t="e">
        <f t="shared" si="1"/>
        <v>#VALUE!</v>
      </c>
      <c r="U47" s="81" t="e">
        <f t="shared" si="2"/>
        <v>#VALUE!</v>
      </c>
      <c r="V47" s="82" t="e">
        <f t="shared" si="3"/>
        <v>#VALUE!</v>
      </c>
      <c r="W47" s="82" t="e">
        <f t="shared" si="15"/>
        <v>#VALUE!</v>
      </c>
      <c r="X47" s="82" t="b">
        <f t="shared" si="21"/>
        <v>0</v>
      </c>
      <c r="Y47" s="72" t="str">
        <f t="shared" si="4"/>
        <v/>
      </c>
      <c r="Z47" s="81" t="e" cm="1">
        <f t="array" aca="1" ref="Z47" ca="1">TEXT(RIGHT(10-RIGHT(SUM(INDEX(1*(MID(MID(C47,1,1)*2,ROW(INDIRECT("1:"&amp;LEN(MID(C47,1,1)*2))),1)),,))+MID(C47,2,1)+
SUM(INDEX(1*(MID(MID(C47,3,1)*2,ROW(INDIRECT("1:"&amp;LEN(MID(C47,3,1)*2))),1)),,))+MID(C47,4,1)+
SUM(INDEX(1*(MID(MID(C47,5,1)*2,ROW(INDIRECT("1:"&amp;LEN(MID(C47,5,1)*2))),1)),,))+MID(C47,6,1)+
SUM(INDEX(1*(MID(MID(C47,8,1)*2,ROW(INDIRECT("1:"&amp;LEN(MID(C47,8,1)*2))),1)),,))+MID(C47,9,1)+
SUM(INDEX(1*(MID(MID(C47,10,1)*2,ROW(INDIRECT("1:"&amp;LEN(MID(C47,10,1)*2))),1)),,)),1),1),"0")</f>
        <v>#VALUE!</v>
      </c>
      <c r="AA47" s="81" t="str">
        <f t="shared" si="5"/>
        <v/>
      </c>
      <c r="AB47" s="83" t="b">
        <f t="shared" si="16"/>
        <v>0</v>
      </c>
      <c r="AC47" s="154">
        <f t="shared" si="17"/>
        <v>0</v>
      </c>
      <c r="AD47" s="154">
        <f>SUMIF($C$15:C46,C47,$AC$15:AC46)</f>
        <v>0</v>
      </c>
      <c r="AE47" s="15">
        <f t="shared" si="18"/>
        <v>10000</v>
      </c>
      <c r="AF47" s="154">
        <f t="shared" si="19"/>
        <v>0</v>
      </c>
    </row>
    <row r="48" spans="1:32" s="30" customFormat="1" x14ac:dyDescent="0.25">
      <c r="A48" s="19">
        <v>33</v>
      </c>
      <c r="B48" s="20"/>
      <c r="C48" s="107"/>
      <c r="D48" s="20"/>
      <c r="E48" s="20"/>
      <c r="F48" s="20"/>
      <c r="G48" s="122"/>
      <c r="H48" s="156">
        <f t="shared" si="6"/>
        <v>0</v>
      </c>
      <c r="I48" s="117" t="str">
        <f t="shared" si="20"/>
        <v/>
      </c>
      <c r="J48" s="80" t="b">
        <f t="shared" si="7"/>
        <v>0</v>
      </c>
      <c r="K48" s="80" t="str">
        <f t="shared" si="8"/>
        <v/>
      </c>
      <c r="L48" s="80" t="b">
        <f>IF(C48="",FALSE,IFERROR(NOT(MATCH(C48,'Anställda och korttidsarbete'!$C:$C,0)&gt;0),TRUE))</f>
        <v>0</v>
      </c>
      <c r="M48" s="80" t="str">
        <f t="shared" si="9"/>
        <v/>
      </c>
      <c r="N48" s="80" t="b">
        <f t="shared" si="10"/>
        <v>0</v>
      </c>
      <c r="O48" s="80" t="str">
        <f t="shared" si="11"/>
        <v/>
      </c>
      <c r="P48" s="13" t="b">
        <f t="shared" si="12"/>
        <v>0</v>
      </c>
      <c r="Q48" s="80" t="str">
        <f t="shared" si="13"/>
        <v/>
      </c>
      <c r="R48" s="80" t="b">
        <f t="shared" si="14"/>
        <v>0</v>
      </c>
      <c r="S48" s="81" t="e">
        <f t="shared" si="0"/>
        <v>#VALUE!</v>
      </c>
      <c r="T48" s="81" t="e">
        <f t="shared" si="1"/>
        <v>#VALUE!</v>
      </c>
      <c r="U48" s="81" t="e">
        <f t="shared" si="2"/>
        <v>#VALUE!</v>
      </c>
      <c r="V48" s="82" t="e">
        <f t="shared" si="3"/>
        <v>#VALUE!</v>
      </c>
      <c r="W48" s="82" t="e">
        <f t="shared" si="15"/>
        <v>#VALUE!</v>
      </c>
      <c r="X48" s="82" t="b">
        <f t="shared" si="21"/>
        <v>0</v>
      </c>
      <c r="Y48" s="72" t="str">
        <f t="shared" si="4"/>
        <v/>
      </c>
      <c r="Z48" s="81" t="e" cm="1">
        <f t="array" aca="1" ref="Z48" ca="1">TEXT(RIGHT(10-RIGHT(SUM(INDEX(1*(MID(MID(C48,1,1)*2,ROW(INDIRECT("1:"&amp;LEN(MID(C48,1,1)*2))),1)),,))+MID(C48,2,1)+
SUM(INDEX(1*(MID(MID(C48,3,1)*2,ROW(INDIRECT("1:"&amp;LEN(MID(C48,3,1)*2))),1)),,))+MID(C48,4,1)+
SUM(INDEX(1*(MID(MID(C48,5,1)*2,ROW(INDIRECT("1:"&amp;LEN(MID(C48,5,1)*2))),1)),,))+MID(C48,6,1)+
SUM(INDEX(1*(MID(MID(C48,8,1)*2,ROW(INDIRECT("1:"&amp;LEN(MID(C48,8,1)*2))),1)),,))+MID(C48,9,1)+
SUM(INDEX(1*(MID(MID(C48,10,1)*2,ROW(INDIRECT("1:"&amp;LEN(MID(C48,10,1)*2))),1)),,)),1),1),"0")</f>
        <v>#VALUE!</v>
      </c>
      <c r="AA48" s="81" t="str">
        <f t="shared" si="5"/>
        <v/>
      </c>
      <c r="AB48" s="83" t="b">
        <f t="shared" si="16"/>
        <v>0</v>
      </c>
      <c r="AC48" s="154">
        <f t="shared" si="17"/>
        <v>0</v>
      </c>
      <c r="AD48" s="154">
        <f>SUMIF($C$15:C47,C48,$AC$15:AC47)</f>
        <v>0</v>
      </c>
      <c r="AE48" s="15">
        <f t="shared" si="18"/>
        <v>10000</v>
      </c>
      <c r="AF48" s="154">
        <f t="shared" si="19"/>
        <v>0</v>
      </c>
    </row>
    <row r="49" spans="1:32" s="30" customFormat="1" x14ac:dyDescent="0.25">
      <c r="A49" s="19">
        <v>34</v>
      </c>
      <c r="B49" s="20"/>
      <c r="C49" s="107"/>
      <c r="D49" s="20"/>
      <c r="E49" s="20"/>
      <c r="F49" s="20"/>
      <c r="G49" s="122"/>
      <c r="H49" s="156">
        <f t="shared" si="6"/>
        <v>0</v>
      </c>
      <c r="I49" s="117" t="str">
        <f t="shared" si="20"/>
        <v/>
      </c>
      <c r="J49" s="80" t="b">
        <f t="shared" si="7"/>
        <v>0</v>
      </c>
      <c r="K49" s="80" t="str">
        <f t="shared" si="8"/>
        <v/>
      </c>
      <c r="L49" s="80" t="b">
        <f>IF(C49="",FALSE,IFERROR(NOT(MATCH(C49,'Anställda och korttidsarbete'!$C:$C,0)&gt;0),TRUE))</f>
        <v>0</v>
      </c>
      <c r="M49" s="80" t="str">
        <f t="shared" si="9"/>
        <v/>
      </c>
      <c r="N49" s="80" t="b">
        <f t="shared" si="10"/>
        <v>0</v>
      </c>
      <c r="O49" s="80" t="str">
        <f t="shared" si="11"/>
        <v/>
      </c>
      <c r="P49" s="13" t="b">
        <f t="shared" si="12"/>
        <v>0</v>
      </c>
      <c r="Q49" s="80" t="str">
        <f t="shared" si="13"/>
        <v/>
      </c>
      <c r="R49" s="80" t="b">
        <f t="shared" si="14"/>
        <v>0</v>
      </c>
      <c r="S49" s="81" t="e">
        <f t="shared" si="0"/>
        <v>#VALUE!</v>
      </c>
      <c r="T49" s="81" t="e">
        <f t="shared" si="1"/>
        <v>#VALUE!</v>
      </c>
      <c r="U49" s="81" t="e">
        <f t="shared" si="2"/>
        <v>#VALUE!</v>
      </c>
      <c r="V49" s="82" t="e">
        <f t="shared" si="3"/>
        <v>#VALUE!</v>
      </c>
      <c r="W49" s="82" t="e">
        <f t="shared" si="15"/>
        <v>#VALUE!</v>
      </c>
      <c r="X49" s="82" t="b">
        <f t="shared" si="21"/>
        <v>0</v>
      </c>
      <c r="Y49" s="72" t="str">
        <f t="shared" si="4"/>
        <v/>
      </c>
      <c r="Z49" s="81" t="e" cm="1">
        <f t="array" aca="1" ref="Z49" ca="1">TEXT(RIGHT(10-RIGHT(SUM(INDEX(1*(MID(MID(C49,1,1)*2,ROW(INDIRECT("1:"&amp;LEN(MID(C49,1,1)*2))),1)),,))+MID(C49,2,1)+
SUM(INDEX(1*(MID(MID(C49,3,1)*2,ROW(INDIRECT("1:"&amp;LEN(MID(C49,3,1)*2))),1)),,))+MID(C49,4,1)+
SUM(INDEX(1*(MID(MID(C49,5,1)*2,ROW(INDIRECT("1:"&amp;LEN(MID(C49,5,1)*2))),1)),,))+MID(C49,6,1)+
SUM(INDEX(1*(MID(MID(C49,8,1)*2,ROW(INDIRECT("1:"&amp;LEN(MID(C49,8,1)*2))),1)),,))+MID(C49,9,1)+
SUM(INDEX(1*(MID(MID(C49,10,1)*2,ROW(INDIRECT("1:"&amp;LEN(MID(C49,10,1)*2))),1)),,)),1),1),"0")</f>
        <v>#VALUE!</v>
      </c>
      <c r="AA49" s="81" t="str">
        <f t="shared" si="5"/>
        <v/>
      </c>
      <c r="AB49" s="83" t="b">
        <f t="shared" si="16"/>
        <v>0</v>
      </c>
      <c r="AC49" s="154">
        <f t="shared" si="17"/>
        <v>0</v>
      </c>
      <c r="AD49" s="154">
        <f>SUMIF($C$15:C48,C49,$AC$15:AC48)</f>
        <v>0</v>
      </c>
      <c r="AE49" s="15">
        <f t="shared" si="18"/>
        <v>10000</v>
      </c>
      <c r="AF49" s="154">
        <f t="shared" si="19"/>
        <v>0</v>
      </c>
    </row>
    <row r="50" spans="1:32" s="30" customFormat="1" x14ac:dyDescent="0.25">
      <c r="A50" s="19">
        <v>35</v>
      </c>
      <c r="B50" s="20"/>
      <c r="C50" s="107"/>
      <c r="D50" s="20"/>
      <c r="E50" s="20"/>
      <c r="F50" s="20"/>
      <c r="G50" s="122"/>
      <c r="H50" s="156">
        <f t="shared" si="6"/>
        <v>0</v>
      </c>
      <c r="I50" s="117" t="str">
        <f t="shared" si="20"/>
        <v/>
      </c>
      <c r="J50" s="80" t="b">
        <f t="shared" si="7"/>
        <v>0</v>
      </c>
      <c r="K50" s="80" t="str">
        <f t="shared" si="8"/>
        <v/>
      </c>
      <c r="L50" s="80" t="b">
        <f>IF(C50="",FALSE,IFERROR(NOT(MATCH(C50,'Anställda och korttidsarbete'!$C:$C,0)&gt;0),TRUE))</f>
        <v>0</v>
      </c>
      <c r="M50" s="80" t="str">
        <f t="shared" si="9"/>
        <v/>
      </c>
      <c r="N50" s="80" t="b">
        <f t="shared" si="10"/>
        <v>0</v>
      </c>
      <c r="O50" s="80" t="str">
        <f t="shared" si="11"/>
        <v/>
      </c>
      <c r="P50" s="13" t="b">
        <f t="shared" si="12"/>
        <v>0</v>
      </c>
      <c r="Q50" s="80" t="str">
        <f t="shared" si="13"/>
        <v/>
      </c>
      <c r="R50" s="80" t="b">
        <f t="shared" si="14"/>
        <v>0</v>
      </c>
      <c r="S50" s="81" t="e">
        <f t="shared" si="0"/>
        <v>#VALUE!</v>
      </c>
      <c r="T50" s="81" t="e">
        <f t="shared" si="1"/>
        <v>#VALUE!</v>
      </c>
      <c r="U50" s="81" t="e">
        <f t="shared" si="2"/>
        <v>#VALUE!</v>
      </c>
      <c r="V50" s="82" t="e">
        <f t="shared" si="3"/>
        <v>#VALUE!</v>
      </c>
      <c r="W50" s="82" t="e">
        <f t="shared" si="15"/>
        <v>#VALUE!</v>
      </c>
      <c r="X50" s="82" t="b">
        <f t="shared" si="21"/>
        <v>0</v>
      </c>
      <c r="Y50" s="72" t="str">
        <f t="shared" si="4"/>
        <v/>
      </c>
      <c r="Z50" s="81" t="e" cm="1">
        <f t="array" aca="1" ref="Z50" ca="1">TEXT(RIGHT(10-RIGHT(SUM(INDEX(1*(MID(MID(C50,1,1)*2,ROW(INDIRECT("1:"&amp;LEN(MID(C50,1,1)*2))),1)),,))+MID(C50,2,1)+
SUM(INDEX(1*(MID(MID(C50,3,1)*2,ROW(INDIRECT("1:"&amp;LEN(MID(C50,3,1)*2))),1)),,))+MID(C50,4,1)+
SUM(INDEX(1*(MID(MID(C50,5,1)*2,ROW(INDIRECT("1:"&amp;LEN(MID(C50,5,1)*2))),1)),,))+MID(C50,6,1)+
SUM(INDEX(1*(MID(MID(C50,8,1)*2,ROW(INDIRECT("1:"&amp;LEN(MID(C50,8,1)*2))),1)),,))+MID(C50,9,1)+
SUM(INDEX(1*(MID(MID(C50,10,1)*2,ROW(INDIRECT("1:"&amp;LEN(MID(C50,10,1)*2))),1)),,)),1),1),"0")</f>
        <v>#VALUE!</v>
      </c>
      <c r="AA50" s="81" t="str">
        <f t="shared" si="5"/>
        <v/>
      </c>
      <c r="AB50" s="83" t="b">
        <f t="shared" si="16"/>
        <v>0</v>
      </c>
      <c r="AC50" s="154">
        <f t="shared" si="17"/>
        <v>0</v>
      </c>
      <c r="AD50" s="154">
        <f>SUMIF($C$15:C49,C50,$AC$15:AC49)</f>
        <v>0</v>
      </c>
      <c r="AE50" s="15">
        <f t="shared" si="18"/>
        <v>10000</v>
      </c>
      <c r="AF50" s="154">
        <f t="shared" si="19"/>
        <v>0</v>
      </c>
    </row>
    <row r="51" spans="1:32" s="30" customFormat="1" x14ac:dyDescent="0.25">
      <c r="A51" s="19">
        <v>36</v>
      </c>
      <c r="B51" s="20"/>
      <c r="C51" s="107"/>
      <c r="D51" s="20"/>
      <c r="E51" s="20"/>
      <c r="F51" s="20"/>
      <c r="G51" s="122"/>
      <c r="H51" s="156">
        <f t="shared" si="6"/>
        <v>0</v>
      </c>
      <c r="I51" s="117" t="str">
        <f t="shared" si="20"/>
        <v/>
      </c>
      <c r="J51" s="80" t="b">
        <f t="shared" si="7"/>
        <v>0</v>
      </c>
      <c r="K51" s="80" t="str">
        <f t="shared" si="8"/>
        <v/>
      </c>
      <c r="L51" s="80" t="b">
        <f>IF(C51="",FALSE,IFERROR(NOT(MATCH(C51,'Anställda och korttidsarbete'!$C:$C,0)&gt;0),TRUE))</f>
        <v>0</v>
      </c>
      <c r="M51" s="80" t="str">
        <f t="shared" si="9"/>
        <v/>
      </c>
      <c r="N51" s="80" t="b">
        <f t="shared" si="10"/>
        <v>0</v>
      </c>
      <c r="O51" s="80" t="str">
        <f t="shared" si="11"/>
        <v/>
      </c>
      <c r="P51" s="13" t="b">
        <f t="shared" si="12"/>
        <v>0</v>
      </c>
      <c r="Q51" s="80" t="str">
        <f t="shared" si="13"/>
        <v/>
      </c>
      <c r="R51" s="80" t="b">
        <f t="shared" si="14"/>
        <v>0</v>
      </c>
      <c r="S51" s="81" t="e">
        <f t="shared" si="0"/>
        <v>#VALUE!</v>
      </c>
      <c r="T51" s="81" t="e">
        <f t="shared" si="1"/>
        <v>#VALUE!</v>
      </c>
      <c r="U51" s="81" t="e">
        <f t="shared" si="2"/>
        <v>#VALUE!</v>
      </c>
      <c r="V51" s="82" t="e">
        <f t="shared" si="3"/>
        <v>#VALUE!</v>
      </c>
      <c r="W51" s="82" t="e">
        <f t="shared" si="15"/>
        <v>#VALUE!</v>
      </c>
      <c r="X51" s="82" t="b">
        <f t="shared" si="21"/>
        <v>0</v>
      </c>
      <c r="Y51" s="72" t="str">
        <f t="shared" si="4"/>
        <v/>
      </c>
      <c r="Z51" s="81" t="e" cm="1">
        <f t="array" aca="1" ref="Z51" ca="1">TEXT(RIGHT(10-RIGHT(SUM(INDEX(1*(MID(MID(C51,1,1)*2,ROW(INDIRECT("1:"&amp;LEN(MID(C51,1,1)*2))),1)),,))+MID(C51,2,1)+
SUM(INDEX(1*(MID(MID(C51,3,1)*2,ROW(INDIRECT("1:"&amp;LEN(MID(C51,3,1)*2))),1)),,))+MID(C51,4,1)+
SUM(INDEX(1*(MID(MID(C51,5,1)*2,ROW(INDIRECT("1:"&amp;LEN(MID(C51,5,1)*2))),1)),,))+MID(C51,6,1)+
SUM(INDEX(1*(MID(MID(C51,8,1)*2,ROW(INDIRECT("1:"&amp;LEN(MID(C51,8,1)*2))),1)),,))+MID(C51,9,1)+
SUM(INDEX(1*(MID(MID(C51,10,1)*2,ROW(INDIRECT("1:"&amp;LEN(MID(C51,10,1)*2))),1)),,)),1),1),"0")</f>
        <v>#VALUE!</v>
      </c>
      <c r="AA51" s="81" t="str">
        <f t="shared" si="5"/>
        <v/>
      </c>
      <c r="AB51" s="83" t="b">
        <f t="shared" si="16"/>
        <v>0</v>
      </c>
      <c r="AC51" s="154">
        <f t="shared" si="17"/>
        <v>0</v>
      </c>
      <c r="AD51" s="154">
        <f>SUMIF($C$15:C50,C51,$AC$15:AC50)</f>
        <v>0</v>
      </c>
      <c r="AE51" s="15">
        <f t="shared" si="18"/>
        <v>10000</v>
      </c>
      <c r="AF51" s="154">
        <f t="shared" si="19"/>
        <v>0</v>
      </c>
    </row>
    <row r="52" spans="1:32" s="30" customFormat="1" x14ac:dyDescent="0.25">
      <c r="A52" s="19">
        <v>37</v>
      </c>
      <c r="B52" s="20"/>
      <c r="C52" s="107"/>
      <c r="D52" s="20"/>
      <c r="E52" s="20"/>
      <c r="F52" s="20"/>
      <c r="G52" s="122"/>
      <c r="H52" s="156">
        <f t="shared" si="6"/>
        <v>0</v>
      </c>
      <c r="I52" s="117" t="str">
        <f t="shared" si="20"/>
        <v/>
      </c>
      <c r="J52" s="80" t="b">
        <f t="shared" si="7"/>
        <v>0</v>
      </c>
      <c r="K52" s="80" t="str">
        <f t="shared" si="8"/>
        <v/>
      </c>
      <c r="L52" s="80" t="b">
        <f>IF(C52="",FALSE,IFERROR(NOT(MATCH(C52,'Anställda och korttidsarbete'!$C:$C,0)&gt;0),TRUE))</f>
        <v>0</v>
      </c>
      <c r="M52" s="80" t="str">
        <f t="shared" si="9"/>
        <v/>
      </c>
      <c r="N52" s="80" t="b">
        <f t="shared" si="10"/>
        <v>0</v>
      </c>
      <c r="O52" s="80" t="str">
        <f t="shared" si="11"/>
        <v/>
      </c>
      <c r="P52" s="13" t="b">
        <f t="shared" si="12"/>
        <v>0</v>
      </c>
      <c r="Q52" s="80" t="str">
        <f t="shared" si="13"/>
        <v/>
      </c>
      <c r="R52" s="80" t="b">
        <f t="shared" si="14"/>
        <v>0</v>
      </c>
      <c r="S52" s="81" t="e">
        <f t="shared" si="0"/>
        <v>#VALUE!</v>
      </c>
      <c r="T52" s="81" t="e">
        <f t="shared" si="1"/>
        <v>#VALUE!</v>
      </c>
      <c r="U52" s="81" t="e">
        <f t="shared" si="2"/>
        <v>#VALUE!</v>
      </c>
      <c r="V52" s="82" t="e">
        <f t="shared" si="3"/>
        <v>#VALUE!</v>
      </c>
      <c r="W52" s="82" t="e">
        <f t="shared" si="15"/>
        <v>#VALUE!</v>
      </c>
      <c r="X52" s="82" t="b">
        <f t="shared" si="21"/>
        <v>0</v>
      </c>
      <c r="Y52" s="72" t="str">
        <f t="shared" si="4"/>
        <v/>
      </c>
      <c r="Z52" s="81" t="e" cm="1">
        <f t="array" aca="1" ref="Z52" ca="1">TEXT(RIGHT(10-RIGHT(SUM(INDEX(1*(MID(MID(C52,1,1)*2,ROW(INDIRECT("1:"&amp;LEN(MID(C52,1,1)*2))),1)),,))+MID(C52,2,1)+
SUM(INDEX(1*(MID(MID(C52,3,1)*2,ROW(INDIRECT("1:"&amp;LEN(MID(C52,3,1)*2))),1)),,))+MID(C52,4,1)+
SUM(INDEX(1*(MID(MID(C52,5,1)*2,ROW(INDIRECT("1:"&amp;LEN(MID(C52,5,1)*2))),1)),,))+MID(C52,6,1)+
SUM(INDEX(1*(MID(MID(C52,8,1)*2,ROW(INDIRECT("1:"&amp;LEN(MID(C52,8,1)*2))),1)),,))+MID(C52,9,1)+
SUM(INDEX(1*(MID(MID(C52,10,1)*2,ROW(INDIRECT("1:"&amp;LEN(MID(C52,10,1)*2))),1)),,)),1),1),"0")</f>
        <v>#VALUE!</v>
      </c>
      <c r="AA52" s="81" t="str">
        <f t="shared" si="5"/>
        <v/>
      </c>
      <c r="AB52" s="83" t="b">
        <f t="shared" si="16"/>
        <v>0</v>
      </c>
      <c r="AC52" s="154">
        <f t="shared" si="17"/>
        <v>0</v>
      </c>
      <c r="AD52" s="154">
        <f>SUMIF($C$15:C51,C52,$AC$15:AC51)</f>
        <v>0</v>
      </c>
      <c r="AE52" s="15">
        <f t="shared" si="18"/>
        <v>10000</v>
      </c>
      <c r="AF52" s="154">
        <f t="shared" si="19"/>
        <v>0</v>
      </c>
    </row>
    <row r="53" spans="1:32" s="30" customFormat="1" x14ac:dyDescent="0.25">
      <c r="A53" s="19">
        <v>38</v>
      </c>
      <c r="B53" s="20"/>
      <c r="C53" s="107"/>
      <c r="D53" s="20"/>
      <c r="E53" s="20"/>
      <c r="F53" s="20"/>
      <c r="G53" s="122"/>
      <c r="H53" s="156">
        <f t="shared" si="6"/>
        <v>0</v>
      </c>
      <c r="I53" s="117" t="str">
        <f t="shared" si="20"/>
        <v/>
      </c>
      <c r="J53" s="80" t="b">
        <f t="shared" si="7"/>
        <v>0</v>
      </c>
      <c r="K53" s="80" t="str">
        <f t="shared" si="8"/>
        <v/>
      </c>
      <c r="L53" s="80" t="b">
        <f>IF(C53="",FALSE,IFERROR(NOT(MATCH(C53,'Anställda och korttidsarbete'!$C:$C,0)&gt;0),TRUE))</f>
        <v>0</v>
      </c>
      <c r="M53" s="80" t="str">
        <f t="shared" si="9"/>
        <v/>
      </c>
      <c r="N53" s="80" t="b">
        <f t="shared" si="10"/>
        <v>0</v>
      </c>
      <c r="O53" s="80" t="str">
        <f t="shared" si="11"/>
        <v/>
      </c>
      <c r="P53" s="13" t="b">
        <f t="shared" si="12"/>
        <v>0</v>
      </c>
      <c r="Q53" s="80" t="str">
        <f t="shared" si="13"/>
        <v/>
      </c>
      <c r="R53" s="80" t="b">
        <f t="shared" si="14"/>
        <v>0</v>
      </c>
      <c r="S53" s="81" t="e">
        <f t="shared" si="0"/>
        <v>#VALUE!</v>
      </c>
      <c r="T53" s="81" t="e">
        <f t="shared" si="1"/>
        <v>#VALUE!</v>
      </c>
      <c r="U53" s="81" t="e">
        <f t="shared" si="2"/>
        <v>#VALUE!</v>
      </c>
      <c r="V53" s="82" t="e">
        <f t="shared" si="3"/>
        <v>#VALUE!</v>
      </c>
      <c r="W53" s="82" t="e">
        <f t="shared" si="15"/>
        <v>#VALUE!</v>
      </c>
      <c r="X53" s="82" t="b">
        <f t="shared" si="21"/>
        <v>0</v>
      </c>
      <c r="Y53" s="72" t="str">
        <f t="shared" si="4"/>
        <v/>
      </c>
      <c r="Z53" s="81" t="e" cm="1">
        <f t="array" aca="1" ref="Z53" ca="1">TEXT(RIGHT(10-RIGHT(SUM(INDEX(1*(MID(MID(C53,1,1)*2,ROW(INDIRECT("1:"&amp;LEN(MID(C53,1,1)*2))),1)),,))+MID(C53,2,1)+
SUM(INDEX(1*(MID(MID(C53,3,1)*2,ROW(INDIRECT("1:"&amp;LEN(MID(C53,3,1)*2))),1)),,))+MID(C53,4,1)+
SUM(INDEX(1*(MID(MID(C53,5,1)*2,ROW(INDIRECT("1:"&amp;LEN(MID(C53,5,1)*2))),1)),,))+MID(C53,6,1)+
SUM(INDEX(1*(MID(MID(C53,8,1)*2,ROW(INDIRECT("1:"&amp;LEN(MID(C53,8,1)*2))),1)),,))+MID(C53,9,1)+
SUM(INDEX(1*(MID(MID(C53,10,1)*2,ROW(INDIRECT("1:"&amp;LEN(MID(C53,10,1)*2))),1)),,)),1),1),"0")</f>
        <v>#VALUE!</v>
      </c>
      <c r="AA53" s="81" t="str">
        <f t="shared" si="5"/>
        <v/>
      </c>
      <c r="AB53" s="83" t="b">
        <f t="shared" si="16"/>
        <v>0</v>
      </c>
      <c r="AC53" s="154">
        <f t="shared" si="17"/>
        <v>0</v>
      </c>
      <c r="AD53" s="154">
        <f>SUMIF($C$15:C52,C53,$AC$15:AC52)</f>
        <v>0</v>
      </c>
      <c r="AE53" s="15">
        <f t="shared" si="18"/>
        <v>10000</v>
      </c>
      <c r="AF53" s="154">
        <f t="shared" si="19"/>
        <v>0</v>
      </c>
    </row>
    <row r="54" spans="1:32" s="30" customFormat="1" x14ac:dyDescent="0.25">
      <c r="A54" s="19">
        <v>39</v>
      </c>
      <c r="B54" s="20"/>
      <c r="C54" s="107"/>
      <c r="D54" s="20"/>
      <c r="E54" s="20"/>
      <c r="F54" s="20"/>
      <c r="G54" s="122"/>
      <c r="H54" s="156">
        <f t="shared" si="6"/>
        <v>0</v>
      </c>
      <c r="I54" s="117" t="str">
        <f t="shared" si="20"/>
        <v/>
      </c>
      <c r="J54" s="80" t="b">
        <f t="shared" si="7"/>
        <v>0</v>
      </c>
      <c r="K54" s="80" t="str">
        <f t="shared" si="8"/>
        <v/>
      </c>
      <c r="L54" s="80" t="b">
        <f>IF(C54="",FALSE,IFERROR(NOT(MATCH(C54,'Anställda och korttidsarbete'!$C:$C,0)&gt;0),TRUE))</f>
        <v>0</v>
      </c>
      <c r="M54" s="80" t="str">
        <f t="shared" si="9"/>
        <v/>
      </c>
      <c r="N54" s="80" t="b">
        <f t="shared" si="10"/>
        <v>0</v>
      </c>
      <c r="O54" s="80" t="str">
        <f t="shared" si="11"/>
        <v/>
      </c>
      <c r="P54" s="13" t="b">
        <f t="shared" si="12"/>
        <v>0</v>
      </c>
      <c r="Q54" s="80" t="str">
        <f t="shared" si="13"/>
        <v/>
      </c>
      <c r="R54" s="80" t="b">
        <f t="shared" si="14"/>
        <v>0</v>
      </c>
      <c r="S54" s="81" t="e">
        <f t="shared" si="0"/>
        <v>#VALUE!</v>
      </c>
      <c r="T54" s="81" t="e">
        <f t="shared" si="1"/>
        <v>#VALUE!</v>
      </c>
      <c r="U54" s="81" t="e">
        <f t="shared" si="2"/>
        <v>#VALUE!</v>
      </c>
      <c r="V54" s="82" t="e">
        <f t="shared" si="3"/>
        <v>#VALUE!</v>
      </c>
      <c r="W54" s="82" t="e">
        <f t="shared" si="15"/>
        <v>#VALUE!</v>
      </c>
      <c r="X54" s="82" t="b">
        <f t="shared" si="21"/>
        <v>0</v>
      </c>
      <c r="Y54" s="72" t="str">
        <f t="shared" si="4"/>
        <v/>
      </c>
      <c r="Z54" s="81" t="e" cm="1">
        <f t="array" aca="1" ref="Z54" ca="1">TEXT(RIGHT(10-RIGHT(SUM(INDEX(1*(MID(MID(C54,1,1)*2,ROW(INDIRECT("1:"&amp;LEN(MID(C54,1,1)*2))),1)),,))+MID(C54,2,1)+
SUM(INDEX(1*(MID(MID(C54,3,1)*2,ROW(INDIRECT("1:"&amp;LEN(MID(C54,3,1)*2))),1)),,))+MID(C54,4,1)+
SUM(INDEX(1*(MID(MID(C54,5,1)*2,ROW(INDIRECT("1:"&amp;LEN(MID(C54,5,1)*2))),1)),,))+MID(C54,6,1)+
SUM(INDEX(1*(MID(MID(C54,8,1)*2,ROW(INDIRECT("1:"&amp;LEN(MID(C54,8,1)*2))),1)),,))+MID(C54,9,1)+
SUM(INDEX(1*(MID(MID(C54,10,1)*2,ROW(INDIRECT("1:"&amp;LEN(MID(C54,10,1)*2))),1)),,)),1),1),"0")</f>
        <v>#VALUE!</v>
      </c>
      <c r="AA54" s="81" t="str">
        <f t="shared" si="5"/>
        <v/>
      </c>
      <c r="AB54" s="83" t="b">
        <f t="shared" si="16"/>
        <v>0</v>
      </c>
      <c r="AC54" s="154">
        <f t="shared" si="17"/>
        <v>0</v>
      </c>
      <c r="AD54" s="154">
        <f>SUMIF($C$15:C53,C54,$AC$15:AC53)</f>
        <v>0</v>
      </c>
      <c r="AE54" s="15">
        <f t="shared" si="18"/>
        <v>10000</v>
      </c>
      <c r="AF54" s="154">
        <f t="shared" si="19"/>
        <v>0</v>
      </c>
    </row>
    <row r="55" spans="1:32" s="30" customFormat="1" x14ac:dyDescent="0.25">
      <c r="A55" s="19">
        <v>40</v>
      </c>
      <c r="B55" s="20"/>
      <c r="C55" s="107"/>
      <c r="D55" s="20"/>
      <c r="E55" s="20"/>
      <c r="F55" s="20"/>
      <c r="G55" s="122"/>
      <c r="H55" s="156">
        <f t="shared" si="6"/>
        <v>0</v>
      </c>
      <c r="I55" s="117" t="str">
        <f t="shared" si="20"/>
        <v/>
      </c>
      <c r="J55" s="80" t="b">
        <f t="shared" si="7"/>
        <v>0</v>
      </c>
      <c r="K55" s="80" t="str">
        <f t="shared" si="8"/>
        <v/>
      </c>
      <c r="L55" s="80" t="b">
        <f>IF(C55="",FALSE,IFERROR(NOT(MATCH(C55,'Anställda och korttidsarbete'!$C:$C,0)&gt;0),TRUE))</f>
        <v>0</v>
      </c>
      <c r="M55" s="80" t="str">
        <f t="shared" si="9"/>
        <v/>
      </c>
      <c r="N55" s="80" t="b">
        <f t="shared" si="10"/>
        <v>0</v>
      </c>
      <c r="O55" s="80" t="str">
        <f t="shared" si="11"/>
        <v/>
      </c>
      <c r="P55" s="13" t="b">
        <f t="shared" si="12"/>
        <v>0</v>
      </c>
      <c r="Q55" s="80" t="str">
        <f t="shared" si="13"/>
        <v/>
      </c>
      <c r="R55" s="80" t="b">
        <f t="shared" si="14"/>
        <v>0</v>
      </c>
      <c r="S55" s="81" t="e">
        <f t="shared" si="0"/>
        <v>#VALUE!</v>
      </c>
      <c r="T55" s="81" t="e">
        <f t="shared" si="1"/>
        <v>#VALUE!</v>
      </c>
      <c r="U55" s="81" t="e">
        <f t="shared" si="2"/>
        <v>#VALUE!</v>
      </c>
      <c r="V55" s="82" t="e">
        <f t="shared" si="3"/>
        <v>#VALUE!</v>
      </c>
      <c r="W55" s="82" t="e">
        <f t="shared" si="15"/>
        <v>#VALUE!</v>
      </c>
      <c r="X55" s="82" t="b">
        <f t="shared" si="21"/>
        <v>0</v>
      </c>
      <c r="Y55" s="72" t="str">
        <f t="shared" si="4"/>
        <v/>
      </c>
      <c r="Z55" s="81" t="e" cm="1">
        <f t="array" aca="1" ref="Z55" ca="1">TEXT(RIGHT(10-RIGHT(SUM(INDEX(1*(MID(MID(C55,1,1)*2,ROW(INDIRECT("1:"&amp;LEN(MID(C55,1,1)*2))),1)),,))+MID(C55,2,1)+
SUM(INDEX(1*(MID(MID(C55,3,1)*2,ROW(INDIRECT("1:"&amp;LEN(MID(C55,3,1)*2))),1)),,))+MID(C55,4,1)+
SUM(INDEX(1*(MID(MID(C55,5,1)*2,ROW(INDIRECT("1:"&amp;LEN(MID(C55,5,1)*2))),1)),,))+MID(C55,6,1)+
SUM(INDEX(1*(MID(MID(C55,8,1)*2,ROW(INDIRECT("1:"&amp;LEN(MID(C55,8,1)*2))),1)),,))+MID(C55,9,1)+
SUM(INDEX(1*(MID(MID(C55,10,1)*2,ROW(INDIRECT("1:"&amp;LEN(MID(C55,10,1)*2))),1)),,)),1),1),"0")</f>
        <v>#VALUE!</v>
      </c>
      <c r="AA55" s="81" t="str">
        <f t="shared" si="5"/>
        <v/>
      </c>
      <c r="AB55" s="83" t="b">
        <f t="shared" si="16"/>
        <v>0</v>
      </c>
      <c r="AC55" s="154">
        <f t="shared" si="17"/>
        <v>0</v>
      </c>
      <c r="AD55" s="154">
        <f>SUMIF($C$15:C54,C55,$AC$15:AC54)</f>
        <v>0</v>
      </c>
      <c r="AE55" s="15">
        <f t="shared" si="18"/>
        <v>10000</v>
      </c>
      <c r="AF55" s="154">
        <f t="shared" si="19"/>
        <v>0</v>
      </c>
    </row>
    <row r="56" spans="1:32" s="30" customFormat="1" x14ac:dyDescent="0.25">
      <c r="A56" s="19">
        <v>41</v>
      </c>
      <c r="B56" s="20"/>
      <c r="C56" s="107"/>
      <c r="D56" s="20"/>
      <c r="E56" s="20"/>
      <c r="F56" s="20"/>
      <c r="G56" s="122"/>
      <c r="H56" s="156">
        <f t="shared" si="6"/>
        <v>0</v>
      </c>
      <c r="I56" s="117" t="str">
        <f t="shared" si="20"/>
        <v/>
      </c>
      <c r="J56" s="80" t="b">
        <f t="shared" si="7"/>
        <v>0</v>
      </c>
      <c r="K56" s="80" t="str">
        <f t="shared" si="8"/>
        <v/>
      </c>
      <c r="L56" s="80" t="b">
        <f>IF(C56="",FALSE,IFERROR(NOT(MATCH(C56,'Anställda och korttidsarbete'!$C:$C,0)&gt;0),TRUE))</f>
        <v>0</v>
      </c>
      <c r="M56" s="80" t="str">
        <f t="shared" si="9"/>
        <v/>
      </c>
      <c r="N56" s="80" t="b">
        <f t="shared" si="10"/>
        <v>0</v>
      </c>
      <c r="O56" s="80" t="str">
        <f t="shared" si="11"/>
        <v/>
      </c>
      <c r="P56" s="13" t="b">
        <f t="shared" si="12"/>
        <v>0</v>
      </c>
      <c r="Q56" s="80" t="str">
        <f t="shared" si="13"/>
        <v/>
      </c>
      <c r="R56" s="80" t="b">
        <f t="shared" si="14"/>
        <v>0</v>
      </c>
      <c r="S56" s="81" t="e">
        <f t="shared" si="0"/>
        <v>#VALUE!</v>
      </c>
      <c r="T56" s="81" t="e">
        <f t="shared" si="1"/>
        <v>#VALUE!</v>
      </c>
      <c r="U56" s="81" t="e">
        <f t="shared" si="2"/>
        <v>#VALUE!</v>
      </c>
      <c r="V56" s="82" t="e">
        <f t="shared" si="3"/>
        <v>#VALUE!</v>
      </c>
      <c r="W56" s="82" t="e">
        <f t="shared" si="15"/>
        <v>#VALUE!</v>
      </c>
      <c r="X56" s="82" t="b">
        <f t="shared" si="21"/>
        <v>0</v>
      </c>
      <c r="Y56" s="72" t="str">
        <f t="shared" si="4"/>
        <v/>
      </c>
      <c r="Z56" s="81" t="e" cm="1">
        <f t="array" aca="1" ref="Z56" ca="1">TEXT(RIGHT(10-RIGHT(SUM(INDEX(1*(MID(MID(C56,1,1)*2,ROW(INDIRECT("1:"&amp;LEN(MID(C56,1,1)*2))),1)),,))+MID(C56,2,1)+
SUM(INDEX(1*(MID(MID(C56,3,1)*2,ROW(INDIRECT("1:"&amp;LEN(MID(C56,3,1)*2))),1)),,))+MID(C56,4,1)+
SUM(INDEX(1*(MID(MID(C56,5,1)*2,ROW(INDIRECT("1:"&amp;LEN(MID(C56,5,1)*2))),1)),,))+MID(C56,6,1)+
SUM(INDEX(1*(MID(MID(C56,8,1)*2,ROW(INDIRECT("1:"&amp;LEN(MID(C56,8,1)*2))),1)),,))+MID(C56,9,1)+
SUM(INDEX(1*(MID(MID(C56,10,1)*2,ROW(INDIRECT("1:"&amp;LEN(MID(C56,10,1)*2))),1)),,)),1),1),"0")</f>
        <v>#VALUE!</v>
      </c>
      <c r="AA56" s="81" t="str">
        <f t="shared" si="5"/>
        <v/>
      </c>
      <c r="AB56" s="83" t="b">
        <f t="shared" si="16"/>
        <v>0</v>
      </c>
      <c r="AC56" s="154">
        <f t="shared" si="17"/>
        <v>0</v>
      </c>
      <c r="AD56" s="154">
        <f>SUMIF($C$15:C55,C56,$AC$15:AC55)</f>
        <v>0</v>
      </c>
      <c r="AE56" s="15">
        <f t="shared" si="18"/>
        <v>10000</v>
      </c>
      <c r="AF56" s="154">
        <f t="shared" si="19"/>
        <v>0</v>
      </c>
    </row>
    <row r="57" spans="1:32" s="30" customFormat="1" x14ac:dyDescent="0.25">
      <c r="A57" s="19">
        <v>42</v>
      </c>
      <c r="B57" s="20"/>
      <c r="C57" s="107"/>
      <c r="D57" s="20"/>
      <c r="E57" s="20"/>
      <c r="F57" s="20"/>
      <c r="G57" s="122"/>
      <c r="H57" s="156">
        <f t="shared" si="6"/>
        <v>0</v>
      </c>
      <c r="I57" s="117" t="str">
        <f t="shared" si="20"/>
        <v/>
      </c>
      <c r="J57" s="80" t="b">
        <f t="shared" si="7"/>
        <v>0</v>
      </c>
      <c r="K57" s="80" t="str">
        <f t="shared" si="8"/>
        <v/>
      </c>
      <c r="L57" s="80" t="b">
        <f>IF(C57="",FALSE,IFERROR(NOT(MATCH(C57,'Anställda och korttidsarbete'!$C:$C,0)&gt;0),TRUE))</f>
        <v>0</v>
      </c>
      <c r="M57" s="80" t="str">
        <f t="shared" si="9"/>
        <v/>
      </c>
      <c r="N57" s="80" t="b">
        <f t="shared" si="10"/>
        <v>0</v>
      </c>
      <c r="O57" s="80" t="str">
        <f t="shared" si="11"/>
        <v/>
      </c>
      <c r="P57" s="13" t="b">
        <f t="shared" si="12"/>
        <v>0</v>
      </c>
      <c r="Q57" s="80" t="str">
        <f t="shared" si="13"/>
        <v/>
      </c>
      <c r="R57" s="80" t="b">
        <f t="shared" si="14"/>
        <v>0</v>
      </c>
      <c r="S57" s="81" t="e">
        <f t="shared" si="0"/>
        <v>#VALUE!</v>
      </c>
      <c r="T57" s="81" t="e">
        <f t="shared" si="1"/>
        <v>#VALUE!</v>
      </c>
      <c r="U57" s="81" t="e">
        <f t="shared" si="2"/>
        <v>#VALUE!</v>
      </c>
      <c r="V57" s="82" t="e">
        <f t="shared" si="3"/>
        <v>#VALUE!</v>
      </c>
      <c r="W57" s="82" t="e">
        <f t="shared" si="15"/>
        <v>#VALUE!</v>
      </c>
      <c r="X57" s="82" t="b">
        <f t="shared" si="21"/>
        <v>0</v>
      </c>
      <c r="Y57" s="72" t="str">
        <f t="shared" si="4"/>
        <v/>
      </c>
      <c r="Z57" s="81" t="e" cm="1">
        <f t="array" aca="1" ref="Z57" ca="1">TEXT(RIGHT(10-RIGHT(SUM(INDEX(1*(MID(MID(C57,1,1)*2,ROW(INDIRECT("1:"&amp;LEN(MID(C57,1,1)*2))),1)),,))+MID(C57,2,1)+
SUM(INDEX(1*(MID(MID(C57,3,1)*2,ROW(INDIRECT("1:"&amp;LEN(MID(C57,3,1)*2))),1)),,))+MID(C57,4,1)+
SUM(INDEX(1*(MID(MID(C57,5,1)*2,ROW(INDIRECT("1:"&amp;LEN(MID(C57,5,1)*2))),1)),,))+MID(C57,6,1)+
SUM(INDEX(1*(MID(MID(C57,8,1)*2,ROW(INDIRECT("1:"&amp;LEN(MID(C57,8,1)*2))),1)),,))+MID(C57,9,1)+
SUM(INDEX(1*(MID(MID(C57,10,1)*2,ROW(INDIRECT("1:"&amp;LEN(MID(C57,10,1)*2))),1)),,)),1),1),"0")</f>
        <v>#VALUE!</v>
      </c>
      <c r="AA57" s="81" t="str">
        <f t="shared" si="5"/>
        <v/>
      </c>
      <c r="AB57" s="83" t="b">
        <f t="shared" si="16"/>
        <v>0</v>
      </c>
      <c r="AC57" s="154">
        <f t="shared" si="17"/>
        <v>0</v>
      </c>
      <c r="AD57" s="154">
        <f>SUMIF($C$15:C56,C57,$AC$15:AC56)</f>
        <v>0</v>
      </c>
      <c r="AE57" s="15">
        <f t="shared" si="18"/>
        <v>10000</v>
      </c>
      <c r="AF57" s="154">
        <f t="shared" si="19"/>
        <v>0</v>
      </c>
    </row>
    <row r="58" spans="1:32" s="30" customFormat="1" x14ac:dyDescent="0.25">
      <c r="A58" s="19">
        <v>43</v>
      </c>
      <c r="B58" s="20"/>
      <c r="C58" s="107"/>
      <c r="D58" s="20"/>
      <c r="E58" s="20"/>
      <c r="F58" s="20"/>
      <c r="G58" s="122"/>
      <c r="H58" s="156">
        <f t="shared" si="6"/>
        <v>0</v>
      </c>
      <c r="I58" s="117" t="str">
        <f t="shared" si="20"/>
        <v/>
      </c>
      <c r="J58" s="80" t="b">
        <f t="shared" si="7"/>
        <v>0</v>
      </c>
      <c r="K58" s="80" t="str">
        <f t="shared" si="8"/>
        <v/>
      </c>
      <c r="L58" s="80" t="b">
        <f>IF(C58="",FALSE,IFERROR(NOT(MATCH(C58,'Anställda och korttidsarbete'!$C:$C,0)&gt;0),TRUE))</f>
        <v>0</v>
      </c>
      <c r="M58" s="80" t="str">
        <f t="shared" si="9"/>
        <v/>
      </c>
      <c r="N58" s="80" t="b">
        <f t="shared" si="10"/>
        <v>0</v>
      </c>
      <c r="O58" s="80" t="str">
        <f t="shared" si="11"/>
        <v/>
      </c>
      <c r="P58" s="13" t="b">
        <f t="shared" si="12"/>
        <v>0</v>
      </c>
      <c r="Q58" s="80" t="str">
        <f t="shared" si="13"/>
        <v/>
      </c>
      <c r="R58" s="80" t="b">
        <f t="shared" si="14"/>
        <v>0</v>
      </c>
      <c r="S58" s="81" t="e">
        <f t="shared" si="0"/>
        <v>#VALUE!</v>
      </c>
      <c r="T58" s="81" t="e">
        <f t="shared" si="1"/>
        <v>#VALUE!</v>
      </c>
      <c r="U58" s="81" t="e">
        <f t="shared" si="2"/>
        <v>#VALUE!</v>
      </c>
      <c r="V58" s="82" t="e">
        <f t="shared" si="3"/>
        <v>#VALUE!</v>
      </c>
      <c r="W58" s="82" t="e">
        <f t="shared" si="15"/>
        <v>#VALUE!</v>
      </c>
      <c r="X58" s="82" t="b">
        <f t="shared" si="21"/>
        <v>0</v>
      </c>
      <c r="Y58" s="72" t="str">
        <f t="shared" si="4"/>
        <v/>
      </c>
      <c r="Z58" s="81" t="e" cm="1">
        <f t="array" aca="1" ref="Z58" ca="1">TEXT(RIGHT(10-RIGHT(SUM(INDEX(1*(MID(MID(C58,1,1)*2,ROW(INDIRECT("1:"&amp;LEN(MID(C58,1,1)*2))),1)),,))+MID(C58,2,1)+
SUM(INDEX(1*(MID(MID(C58,3,1)*2,ROW(INDIRECT("1:"&amp;LEN(MID(C58,3,1)*2))),1)),,))+MID(C58,4,1)+
SUM(INDEX(1*(MID(MID(C58,5,1)*2,ROW(INDIRECT("1:"&amp;LEN(MID(C58,5,1)*2))),1)),,))+MID(C58,6,1)+
SUM(INDEX(1*(MID(MID(C58,8,1)*2,ROW(INDIRECT("1:"&amp;LEN(MID(C58,8,1)*2))),1)),,))+MID(C58,9,1)+
SUM(INDEX(1*(MID(MID(C58,10,1)*2,ROW(INDIRECT("1:"&amp;LEN(MID(C58,10,1)*2))),1)),,)),1),1),"0")</f>
        <v>#VALUE!</v>
      </c>
      <c r="AA58" s="81" t="str">
        <f t="shared" si="5"/>
        <v/>
      </c>
      <c r="AB58" s="83" t="b">
        <f t="shared" si="16"/>
        <v>0</v>
      </c>
      <c r="AC58" s="154">
        <f t="shared" si="17"/>
        <v>0</v>
      </c>
      <c r="AD58" s="154">
        <f>SUMIF($C$15:C57,C58,$AC$15:AC57)</f>
        <v>0</v>
      </c>
      <c r="AE58" s="15">
        <f t="shared" si="18"/>
        <v>10000</v>
      </c>
      <c r="AF58" s="154">
        <f t="shared" si="19"/>
        <v>0</v>
      </c>
    </row>
    <row r="59" spans="1:32" s="30" customFormat="1" x14ac:dyDescent="0.25">
      <c r="A59" s="19">
        <v>44</v>
      </c>
      <c r="B59" s="20"/>
      <c r="C59" s="107"/>
      <c r="D59" s="20"/>
      <c r="E59" s="20"/>
      <c r="F59" s="20"/>
      <c r="G59" s="122"/>
      <c r="H59" s="156">
        <f t="shared" si="6"/>
        <v>0</v>
      </c>
      <c r="I59" s="117" t="str">
        <f t="shared" si="20"/>
        <v/>
      </c>
      <c r="J59" s="80" t="b">
        <f t="shared" si="7"/>
        <v>0</v>
      </c>
      <c r="K59" s="80" t="str">
        <f t="shared" si="8"/>
        <v/>
      </c>
      <c r="L59" s="80" t="b">
        <f>IF(C59="",FALSE,IFERROR(NOT(MATCH(C59,'Anställda och korttidsarbete'!$C:$C,0)&gt;0),TRUE))</f>
        <v>0</v>
      </c>
      <c r="M59" s="80" t="str">
        <f t="shared" si="9"/>
        <v/>
      </c>
      <c r="N59" s="80" t="b">
        <f t="shared" si="10"/>
        <v>0</v>
      </c>
      <c r="O59" s="80" t="str">
        <f t="shared" si="11"/>
        <v/>
      </c>
      <c r="P59" s="13" t="b">
        <f t="shared" si="12"/>
        <v>0</v>
      </c>
      <c r="Q59" s="80" t="str">
        <f t="shared" si="13"/>
        <v/>
      </c>
      <c r="R59" s="80" t="b">
        <f t="shared" si="14"/>
        <v>0</v>
      </c>
      <c r="S59" s="81" t="e">
        <f t="shared" si="0"/>
        <v>#VALUE!</v>
      </c>
      <c r="T59" s="81" t="e">
        <f t="shared" si="1"/>
        <v>#VALUE!</v>
      </c>
      <c r="U59" s="81" t="e">
        <f t="shared" si="2"/>
        <v>#VALUE!</v>
      </c>
      <c r="V59" s="82" t="e">
        <f t="shared" si="3"/>
        <v>#VALUE!</v>
      </c>
      <c r="W59" s="82" t="e">
        <f t="shared" si="15"/>
        <v>#VALUE!</v>
      </c>
      <c r="X59" s="82" t="b">
        <f t="shared" si="21"/>
        <v>0</v>
      </c>
      <c r="Y59" s="72" t="str">
        <f t="shared" si="4"/>
        <v/>
      </c>
      <c r="Z59" s="81" t="e" cm="1">
        <f t="array" aca="1" ref="Z59" ca="1">TEXT(RIGHT(10-RIGHT(SUM(INDEX(1*(MID(MID(C59,1,1)*2,ROW(INDIRECT("1:"&amp;LEN(MID(C59,1,1)*2))),1)),,))+MID(C59,2,1)+
SUM(INDEX(1*(MID(MID(C59,3,1)*2,ROW(INDIRECT("1:"&amp;LEN(MID(C59,3,1)*2))),1)),,))+MID(C59,4,1)+
SUM(INDEX(1*(MID(MID(C59,5,1)*2,ROW(INDIRECT("1:"&amp;LEN(MID(C59,5,1)*2))),1)),,))+MID(C59,6,1)+
SUM(INDEX(1*(MID(MID(C59,8,1)*2,ROW(INDIRECT("1:"&amp;LEN(MID(C59,8,1)*2))),1)),,))+MID(C59,9,1)+
SUM(INDEX(1*(MID(MID(C59,10,1)*2,ROW(INDIRECT("1:"&amp;LEN(MID(C59,10,1)*2))),1)),,)),1),1),"0")</f>
        <v>#VALUE!</v>
      </c>
      <c r="AA59" s="81" t="str">
        <f t="shared" si="5"/>
        <v/>
      </c>
      <c r="AB59" s="83" t="b">
        <f t="shared" si="16"/>
        <v>0</v>
      </c>
      <c r="AC59" s="154">
        <f t="shared" si="17"/>
        <v>0</v>
      </c>
      <c r="AD59" s="154">
        <f>SUMIF($C$15:C58,C59,$AC$15:AC58)</f>
        <v>0</v>
      </c>
      <c r="AE59" s="15">
        <f t="shared" si="18"/>
        <v>10000</v>
      </c>
      <c r="AF59" s="154">
        <f t="shared" si="19"/>
        <v>0</v>
      </c>
    </row>
    <row r="60" spans="1:32" s="30" customFormat="1" x14ac:dyDescent="0.25">
      <c r="A60" s="19">
        <v>45</v>
      </c>
      <c r="B60" s="20"/>
      <c r="C60" s="107"/>
      <c r="D60" s="20"/>
      <c r="E60" s="20"/>
      <c r="F60" s="20"/>
      <c r="G60" s="122"/>
      <c r="H60" s="156">
        <f t="shared" si="6"/>
        <v>0</v>
      </c>
      <c r="I60" s="117" t="str">
        <f t="shared" si="20"/>
        <v/>
      </c>
      <c r="J60" s="80" t="b">
        <f t="shared" si="7"/>
        <v>0</v>
      </c>
      <c r="K60" s="80" t="str">
        <f t="shared" si="8"/>
        <v/>
      </c>
      <c r="L60" s="80" t="b">
        <f>IF(C60="",FALSE,IFERROR(NOT(MATCH(C60,'Anställda och korttidsarbete'!$C:$C,0)&gt;0),TRUE))</f>
        <v>0</v>
      </c>
      <c r="M60" s="80" t="str">
        <f t="shared" si="9"/>
        <v/>
      </c>
      <c r="N60" s="80" t="b">
        <f t="shared" si="10"/>
        <v>0</v>
      </c>
      <c r="O60" s="80" t="str">
        <f t="shared" si="11"/>
        <v/>
      </c>
      <c r="P60" s="13" t="b">
        <f t="shared" si="12"/>
        <v>0</v>
      </c>
      <c r="Q60" s="80" t="str">
        <f t="shared" si="13"/>
        <v/>
      </c>
      <c r="R60" s="80" t="b">
        <f t="shared" si="14"/>
        <v>0</v>
      </c>
      <c r="S60" s="81" t="e">
        <f t="shared" si="0"/>
        <v>#VALUE!</v>
      </c>
      <c r="T60" s="81" t="e">
        <f t="shared" si="1"/>
        <v>#VALUE!</v>
      </c>
      <c r="U60" s="81" t="e">
        <f t="shared" si="2"/>
        <v>#VALUE!</v>
      </c>
      <c r="V60" s="82" t="e">
        <f t="shared" si="3"/>
        <v>#VALUE!</v>
      </c>
      <c r="W60" s="82" t="e">
        <f t="shared" si="15"/>
        <v>#VALUE!</v>
      </c>
      <c r="X60" s="82" t="b">
        <f t="shared" si="21"/>
        <v>0</v>
      </c>
      <c r="Y60" s="72" t="str">
        <f t="shared" si="4"/>
        <v/>
      </c>
      <c r="Z60" s="81" t="e" cm="1">
        <f t="array" aca="1" ref="Z60" ca="1">TEXT(RIGHT(10-RIGHT(SUM(INDEX(1*(MID(MID(C60,1,1)*2,ROW(INDIRECT("1:"&amp;LEN(MID(C60,1,1)*2))),1)),,))+MID(C60,2,1)+
SUM(INDEX(1*(MID(MID(C60,3,1)*2,ROW(INDIRECT("1:"&amp;LEN(MID(C60,3,1)*2))),1)),,))+MID(C60,4,1)+
SUM(INDEX(1*(MID(MID(C60,5,1)*2,ROW(INDIRECT("1:"&amp;LEN(MID(C60,5,1)*2))),1)),,))+MID(C60,6,1)+
SUM(INDEX(1*(MID(MID(C60,8,1)*2,ROW(INDIRECT("1:"&amp;LEN(MID(C60,8,1)*2))),1)),,))+MID(C60,9,1)+
SUM(INDEX(1*(MID(MID(C60,10,1)*2,ROW(INDIRECT("1:"&amp;LEN(MID(C60,10,1)*2))),1)),,)),1),1),"0")</f>
        <v>#VALUE!</v>
      </c>
      <c r="AA60" s="81" t="str">
        <f t="shared" si="5"/>
        <v/>
      </c>
      <c r="AB60" s="83" t="b">
        <f t="shared" si="16"/>
        <v>0</v>
      </c>
      <c r="AC60" s="154">
        <f t="shared" si="17"/>
        <v>0</v>
      </c>
      <c r="AD60" s="154">
        <f>SUMIF($C$15:C59,C60,$AC$15:AC59)</f>
        <v>0</v>
      </c>
      <c r="AE60" s="15">
        <f t="shared" si="18"/>
        <v>10000</v>
      </c>
      <c r="AF60" s="154">
        <f t="shared" si="19"/>
        <v>0</v>
      </c>
    </row>
    <row r="61" spans="1:32" s="30" customFormat="1" x14ac:dyDescent="0.25">
      <c r="A61" s="19">
        <v>46</v>
      </c>
      <c r="B61" s="20"/>
      <c r="C61" s="107"/>
      <c r="D61" s="20"/>
      <c r="E61" s="20"/>
      <c r="F61" s="20"/>
      <c r="G61" s="122"/>
      <c r="H61" s="156">
        <f t="shared" si="6"/>
        <v>0</v>
      </c>
      <c r="I61" s="117" t="str">
        <f t="shared" si="20"/>
        <v/>
      </c>
      <c r="J61" s="80" t="b">
        <f t="shared" si="7"/>
        <v>0</v>
      </c>
      <c r="K61" s="80" t="str">
        <f t="shared" si="8"/>
        <v/>
      </c>
      <c r="L61" s="80" t="b">
        <f>IF(C61="",FALSE,IFERROR(NOT(MATCH(C61,'Anställda och korttidsarbete'!$C:$C,0)&gt;0),TRUE))</f>
        <v>0</v>
      </c>
      <c r="M61" s="80" t="str">
        <f t="shared" si="9"/>
        <v/>
      </c>
      <c r="N61" s="80" t="b">
        <f t="shared" si="10"/>
        <v>0</v>
      </c>
      <c r="O61" s="80" t="str">
        <f t="shared" si="11"/>
        <v/>
      </c>
      <c r="P61" s="13" t="b">
        <f t="shared" si="12"/>
        <v>0</v>
      </c>
      <c r="Q61" s="80" t="str">
        <f t="shared" si="13"/>
        <v/>
      </c>
      <c r="R61" s="80" t="b">
        <f t="shared" si="14"/>
        <v>0</v>
      </c>
      <c r="S61" s="81" t="e">
        <f t="shared" si="0"/>
        <v>#VALUE!</v>
      </c>
      <c r="T61" s="81" t="e">
        <f t="shared" si="1"/>
        <v>#VALUE!</v>
      </c>
      <c r="U61" s="81" t="e">
        <f t="shared" si="2"/>
        <v>#VALUE!</v>
      </c>
      <c r="V61" s="82" t="e">
        <f t="shared" si="3"/>
        <v>#VALUE!</v>
      </c>
      <c r="W61" s="82" t="e">
        <f t="shared" si="15"/>
        <v>#VALUE!</v>
      </c>
      <c r="X61" s="82" t="b">
        <f t="shared" si="21"/>
        <v>0</v>
      </c>
      <c r="Y61" s="72" t="str">
        <f t="shared" si="4"/>
        <v/>
      </c>
      <c r="Z61" s="81" t="e" cm="1">
        <f t="array" aca="1" ref="Z61" ca="1">TEXT(RIGHT(10-RIGHT(SUM(INDEX(1*(MID(MID(C61,1,1)*2,ROW(INDIRECT("1:"&amp;LEN(MID(C61,1,1)*2))),1)),,))+MID(C61,2,1)+
SUM(INDEX(1*(MID(MID(C61,3,1)*2,ROW(INDIRECT("1:"&amp;LEN(MID(C61,3,1)*2))),1)),,))+MID(C61,4,1)+
SUM(INDEX(1*(MID(MID(C61,5,1)*2,ROW(INDIRECT("1:"&amp;LEN(MID(C61,5,1)*2))),1)),,))+MID(C61,6,1)+
SUM(INDEX(1*(MID(MID(C61,8,1)*2,ROW(INDIRECT("1:"&amp;LEN(MID(C61,8,1)*2))),1)),,))+MID(C61,9,1)+
SUM(INDEX(1*(MID(MID(C61,10,1)*2,ROW(INDIRECT("1:"&amp;LEN(MID(C61,10,1)*2))),1)),,)),1),1),"0")</f>
        <v>#VALUE!</v>
      </c>
      <c r="AA61" s="81" t="str">
        <f t="shared" si="5"/>
        <v/>
      </c>
      <c r="AB61" s="83" t="b">
        <f t="shared" si="16"/>
        <v>0</v>
      </c>
      <c r="AC61" s="154">
        <f t="shared" si="17"/>
        <v>0</v>
      </c>
      <c r="AD61" s="154">
        <f>SUMIF($C$15:C60,C61,$AC$15:AC60)</f>
        <v>0</v>
      </c>
      <c r="AE61" s="15">
        <f t="shared" si="18"/>
        <v>10000</v>
      </c>
      <c r="AF61" s="154">
        <f t="shared" si="19"/>
        <v>0</v>
      </c>
    </row>
    <row r="62" spans="1:32" s="30" customFormat="1" x14ac:dyDescent="0.25">
      <c r="A62" s="19">
        <v>47</v>
      </c>
      <c r="B62" s="20"/>
      <c r="C62" s="107"/>
      <c r="D62" s="20"/>
      <c r="E62" s="20"/>
      <c r="F62" s="20"/>
      <c r="G62" s="122"/>
      <c r="H62" s="156">
        <f t="shared" si="6"/>
        <v>0</v>
      </c>
      <c r="I62" s="117" t="str">
        <f t="shared" si="20"/>
        <v/>
      </c>
      <c r="J62" s="80" t="b">
        <f t="shared" si="7"/>
        <v>0</v>
      </c>
      <c r="K62" s="80" t="str">
        <f t="shared" si="8"/>
        <v/>
      </c>
      <c r="L62" s="80" t="b">
        <f>IF(C62="",FALSE,IFERROR(NOT(MATCH(C62,'Anställda och korttidsarbete'!$C:$C,0)&gt;0),TRUE))</f>
        <v>0</v>
      </c>
      <c r="M62" s="80" t="str">
        <f t="shared" si="9"/>
        <v/>
      </c>
      <c r="N62" s="80" t="b">
        <f t="shared" si="10"/>
        <v>0</v>
      </c>
      <c r="O62" s="80" t="str">
        <f t="shared" si="11"/>
        <v/>
      </c>
      <c r="P62" s="13" t="b">
        <f t="shared" si="12"/>
        <v>0</v>
      </c>
      <c r="Q62" s="80" t="str">
        <f t="shared" si="13"/>
        <v/>
      </c>
      <c r="R62" s="80" t="b">
        <f t="shared" si="14"/>
        <v>0</v>
      </c>
      <c r="S62" s="81" t="e">
        <f t="shared" si="0"/>
        <v>#VALUE!</v>
      </c>
      <c r="T62" s="81" t="e">
        <f t="shared" si="1"/>
        <v>#VALUE!</v>
      </c>
      <c r="U62" s="81" t="e">
        <f t="shared" si="2"/>
        <v>#VALUE!</v>
      </c>
      <c r="V62" s="82" t="e">
        <f t="shared" si="3"/>
        <v>#VALUE!</v>
      </c>
      <c r="W62" s="82" t="e">
        <f t="shared" si="15"/>
        <v>#VALUE!</v>
      </c>
      <c r="X62" s="82" t="b">
        <f t="shared" si="21"/>
        <v>0</v>
      </c>
      <c r="Y62" s="72" t="str">
        <f t="shared" si="4"/>
        <v/>
      </c>
      <c r="Z62" s="81" t="e" cm="1">
        <f t="array" aca="1" ref="Z62" ca="1">TEXT(RIGHT(10-RIGHT(SUM(INDEX(1*(MID(MID(C62,1,1)*2,ROW(INDIRECT("1:"&amp;LEN(MID(C62,1,1)*2))),1)),,))+MID(C62,2,1)+
SUM(INDEX(1*(MID(MID(C62,3,1)*2,ROW(INDIRECT("1:"&amp;LEN(MID(C62,3,1)*2))),1)),,))+MID(C62,4,1)+
SUM(INDEX(1*(MID(MID(C62,5,1)*2,ROW(INDIRECT("1:"&amp;LEN(MID(C62,5,1)*2))),1)),,))+MID(C62,6,1)+
SUM(INDEX(1*(MID(MID(C62,8,1)*2,ROW(INDIRECT("1:"&amp;LEN(MID(C62,8,1)*2))),1)),,))+MID(C62,9,1)+
SUM(INDEX(1*(MID(MID(C62,10,1)*2,ROW(INDIRECT("1:"&amp;LEN(MID(C62,10,1)*2))),1)),,)),1),1),"0")</f>
        <v>#VALUE!</v>
      </c>
      <c r="AA62" s="81" t="str">
        <f t="shared" si="5"/>
        <v/>
      </c>
      <c r="AB62" s="83" t="b">
        <f t="shared" si="16"/>
        <v>0</v>
      </c>
      <c r="AC62" s="154">
        <f t="shared" si="17"/>
        <v>0</v>
      </c>
      <c r="AD62" s="154">
        <f>SUMIF($C$15:C61,C62,$AC$15:AC61)</f>
        <v>0</v>
      </c>
      <c r="AE62" s="15">
        <f t="shared" si="18"/>
        <v>10000</v>
      </c>
      <c r="AF62" s="154">
        <f t="shared" si="19"/>
        <v>0</v>
      </c>
    </row>
    <row r="63" spans="1:32" s="30" customFormat="1" x14ac:dyDescent="0.25">
      <c r="A63" s="19">
        <v>48</v>
      </c>
      <c r="B63" s="20"/>
      <c r="C63" s="107"/>
      <c r="D63" s="20"/>
      <c r="E63" s="20"/>
      <c r="F63" s="20"/>
      <c r="G63" s="122"/>
      <c r="H63" s="156">
        <f t="shared" si="6"/>
        <v>0</v>
      </c>
      <c r="I63" s="117" t="str">
        <f t="shared" si="20"/>
        <v/>
      </c>
      <c r="J63" s="80" t="b">
        <f t="shared" si="7"/>
        <v>0</v>
      </c>
      <c r="K63" s="80" t="str">
        <f t="shared" si="8"/>
        <v/>
      </c>
      <c r="L63" s="80" t="b">
        <f>IF(C63="",FALSE,IFERROR(NOT(MATCH(C63,'Anställda och korttidsarbete'!$C:$C,0)&gt;0),TRUE))</f>
        <v>0</v>
      </c>
      <c r="M63" s="80" t="str">
        <f t="shared" si="9"/>
        <v/>
      </c>
      <c r="N63" s="80" t="b">
        <f t="shared" si="10"/>
        <v>0</v>
      </c>
      <c r="O63" s="80" t="str">
        <f t="shared" si="11"/>
        <v/>
      </c>
      <c r="P63" s="13" t="b">
        <f t="shared" si="12"/>
        <v>0</v>
      </c>
      <c r="Q63" s="80" t="str">
        <f t="shared" si="13"/>
        <v/>
      </c>
      <c r="R63" s="80" t="b">
        <f t="shared" si="14"/>
        <v>0</v>
      </c>
      <c r="S63" s="81" t="e">
        <f t="shared" si="0"/>
        <v>#VALUE!</v>
      </c>
      <c r="T63" s="81" t="e">
        <f t="shared" si="1"/>
        <v>#VALUE!</v>
      </c>
      <c r="U63" s="81" t="e">
        <f t="shared" si="2"/>
        <v>#VALUE!</v>
      </c>
      <c r="V63" s="82" t="e">
        <f t="shared" si="3"/>
        <v>#VALUE!</v>
      </c>
      <c r="W63" s="82" t="e">
        <f t="shared" si="15"/>
        <v>#VALUE!</v>
      </c>
      <c r="X63" s="82" t="b">
        <f t="shared" si="21"/>
        <v>0</v>
      </c>
      <c r="Y63" s="72" t="str">
        <f t="shared" si="4"/>
        <v/>
      </c>
      <c r="Z63" s="81" t="e" cm="1">
        <f t="array" aca="1" ref="Z63" ca="1">TEXT(RIGHT(10-RIGHT(SUM(INDEX(1*(MID(MID(C63,1,1)*2,ROW(INDIRECT("1:"&amp;LEN(MID(C63,1,1)*2))),1)),,))+MID(C63,2,1)+
SUM(INDEX(1*(MID(MID(C63,3,1)*2,ROW(INDIRECT("1:"&amp;LEN(MID(C63,3,1)*2))),1)),,))+MID(C63,4,1)+
SUM(INDEX(1*(MID(MID(C63,5,1)*2,ROW(INDIRECT("1:"&amp;LEN(MID(C63,5,1)*2))),1)),,))+MID(C63,6,1)+
SUM(INDEX(1*(MID(MID(C63,8,1)*2,ROW(INDIRECT("1:"&amp;LEN(MID(C63,8,1)*2))),1)),,))+MID(C63,9,1)+
SUM(INDEX(1*(MID(MID(C63,10,1)*2,ROW(INDIRECT("1:"&amp;LEN(MID(C63,10,1)*2))),1)),,)),1),1),"0")</f>
        <v>#VALUE!</v>
      </c>
      <c r="AA63" s="81" t="str">
        <f t="shared" si="5"/>
        <v/>
      </c>
      <c r="AB63" s="83" t="b">
        <f t="shared" si="16"/>
        <v>0</v>
      </c>
      <c r="AC63" s="154">
        <f t="shared" si="17"/>
        <v>0</v>
      </c>
      <c r="AD63" s="154">
        <f>SUMIF($C$15:C62,C63,$AC$15:AC62)</f>
        <v>0</v>
      </c>
      <c r="AE63" s="15">
        <f t="shared" si="18"/>
        <v>10000</v>
      </c>
      <c r="AF63" s="154">
        <f t="shared" si="19"/>
        <v>0</v>
      </c>
    </row>
    <row r="64" spans="1:32" s="30" customFormat="1" x14ac:dyDescent="0.25">
      <c r="A64" s="19">
        <v>49</v>
      </c>
      <c r="B64" s="20"/>
      <c r="C64" s="107"/>
      <c r="D64" s="20"/>
      <c r="E64" s="20"/>
      <c r="F64" s="20"/>
      <c r="G64" s="122"/>
      <c r="H64" s="156">
        <f t="shared" si="6"/>
        <v>0</v>
      </c>
      <c r="I64" s="117" t="str">
        <f t="shared" si="20"/>
        <v/>
      </c>
      <c r="J64" s="80" t="b">
        <f t="shared" si="7"/>
        <v>0</v>
      </c>
      <c r="K64" s="80" t="str">
        <f t="shared" si="8"/>
        <v/>
      </c>
      <c r="L64" s="80" t="b">
        <f>IF(C64="",FALSE,IFERROR(NOT(MATCH(C64,'Anställda och korttidsarbete'!$C:$C,0)&gt;0),TRUE))</f>
        <v>0</v>
      </c>
      <c r="M64" s="80" t="str">
        <f t="shared" si="9"/>
        <v/>
      </c>
      <c r="N64" s="80" t="b">
        <f t="shared" si="10"/>
        <v>0</v>
      </c>
      <c r="O64" s="80" t="str">
        <f t="shared" si="11"/>
        <v/>
      </c>
      <c r="P64" s="13" t="b">
        <f t="shared" si="12"/>
        <v>0</v>
      </c>
      <c r="Q64" s="80" t="str">
        <f t="shared" si="13"/>
        <v/>
      </c>
      <c r="R64" s="80" t="b">
        <f t="shared" si="14"/>
        <v>0</v>
      </c>
      <c r="S64" s="81" t="e">
        <f t="shared" si="0"/>
        <v>#VALUE!</v>
      </c>
      <c r="T64" s="81" t="e">
        <f t="shared" si="1"/>
        <v>#VALUE!</v>
      </c>
      <c r="U64" s="81" t="e">
        <f t="shared" si="2"/>
        <v>#VALUE!</v>
      </c>
      <c r="V64" s="82" t="e">
        <f t="shared" si="3"/>
        <v>#VALUE!</v>
      </c>
      <c r="W64" s="82" t="e">
        <f t="shared" si="15"/>
        <v>#VALUE!</v>
      </c>
      <c r="X64" s="82" t="b">
        <f t="shared" si="21"/>
        <v>0</v>
      </c>
      <c r="Y64" s="72" t="str">
        <f t="shared" si="4"/>
        <v/>
      </c>
      <c r="Z64" s="81" t="e" cm="1">
        <f t="array" aca="1" ref="Z64" ca="1">TEXT(RIGHT(10-RIGHT(SUM(INDEX(1*(MID(MID(C64,1,1)*2,ROW(INDIRECT("1:"&amp;LEN(MID(C64,1,1)*2))),1)),,))+MID(C64,2,1)+
SUM(INDEX(1*(MID(MID(C64,3,1)*2,ROW(INDIRECT("1:"&amp;LEN(MID(C64,3,1)*2))),1)),,))+MID(C64,4,1)+
SUM(INDEX(1*(MID(MID(C64,5,1)*2,ROW(INDIRECT("1:"&amp;LEN(MID(C64,5,1)*2))),1)),,))+MID(C64,6,1)+
SUM(INDEX(1*(MID(MID(C64,8,1)*2,ROW(INDIRECT("1:"&amp;LEN(MID(C64,8,1)*2))),1)),,))+MID(C64,9,1)+
SUM(INDEX(1*(MID(MID(C64,10,1)*2,ROW(INDIRECT("1:"&amp;LEN(MID(C64,10,1)*2))),1)),,)),1),1),"0")</f>
        <v>#VALUE!</v>
      </c>
      <c r="AA64" s="81" t="str">
        <f t="shared" si="5"/>
        <v/>
      </c>
      <c r="AB64" s="83" t="b">
        <f t="shared" si="16"/>
        <v>0</v>
      </c>
      <c r="AC64" s="154">
        <f t="shared" si="17"/>
        <v>0</v>
      </c>
      <c r="AD64" s="154">
        <f>SUMIF($C$15:C63,C64,$AC$15:AC63)</f>
        <v>0</v>
      </c>
      <c r="AE64" s="15">
        <f t="shared" si="18"/>
        <v>10000</v>
      </c>
      <c r="AF64" s="154">
        <f t="shared" si="19"/>
        <v>0</v>
      </c>
    </row>
    <row r="65" spans="1:32" s="30" customFormat="1" x14ac:dyDescent="0.25">
      <c r="A65" s="19">
        <v>50</v>
      </c>
      <c r="B65" s="20"/>
      <c r="C65" s="107"/>
      <c r="D65" s="20"/>
      <c r="E65" s="20"/>
      <c r="F65" s="20"/>
      <c r="G65" s="122"/>
      <c r="H65" s="156">
        <f t="shared" si="6"/>
        <v>0</v>
      </c>
      <c r="I65" s="117" t="str">
        <f t="shared" si="20"/>
        <v/>
      </c>
      <c r="J65" s="80" t="b">
        <f t="shared" si="7"/>
        <v>0</v>
      </c>
      <c r="K65" s="80" t="str">
        <f t="shared" si="8"/>
        <v/>
      </c>
      <c r="L65" s="80" t="b">
        <f>IF(C65="",FALSE,IFERROR(NOT(MATCH(C65,'Anställda och korttidsarbete'!$C:$C,0)&gt;0),TRUE))</f>
        <v>0</v>
      </c>
      <c r="M65" s="80" t="str">
        <f t="shared" si="9"/>
        <v/>
      </c>
      <c r="N65" s="80" t="b">
        <f t="shared" si="10"/>
        <v>0</v>
      </c>
      <c r="O65" s="80" t="str">
        <f t="shared" si="11"/>
        <v/>
      </c>
      <c r="P65" s="13" t="b">
        <f t="shared" si="12"/>
        <v>0</v>
      </c>
      <c r="Q65" s="80" t="str">
        <f t="shared" si="13"/>
        <v/>
      </c>
      <c r="R65" s="80" t="b">
        <f t="shared" si="14"/>
        <v>0</v>
      </c>
      <c r="S65" s="81" t="e">
        <f t="shared" si="0"/>
        <v>#VALUE!</v>
      </c>
      <c r="T65" s="81" t="e">
        <f t="shared" si="1"/>
        <v>#VALUE!</v>
      </c>
      <c r="U65" s="81" t="e">
        <f t="shared" si="2"/>
        <v>#VALUE!</v>
      </c>
      <c r="V65" s="82" t="e">
        <f t="shared" si="3"/>
        <v>#VALUE!</v>
      </c>
      <c r="W65" s="82" t="e">
        <f t="shared" si="15"/>
        <v>#VALUE!</v>
      </c>
      <c r="X65" s="82" t="b">
        <f t="shared" si="21"/>
        <v>0</v>
      </c>
      <c r="Y65" s="72" t="str">
        <f t="shared" si="4"/>
        <v/>
      </c>
      <c r="Z65" s="81" t="e" cm="1">
        <f t="array" aca="1" ref="Z65" ca="1">TEXT(RIGHT(10-RIGHT(SUM(INDEX(1*(MID(MID(C65,1,1)*2,ROW(INDIRECT("1:"&amp;LEN(MID(C65,1,1)*2))),1)),,))+MID(C65,2,1)+
SUM(INDEX(1*(MID(MID(C65,3,1)*2,ROW(INDIRECT("1:"&amp;LEN(MID(C65,3,1)*2))),1)),,))+MID(C65,4,1)+
SUM(INDEX(1*(MID(MID(C65,5,1)*2,ROW(INDIRECT("1:"&amp;LEN(MID(C65,5,1)*2))),1)),,))+MID(C65,6,1)+
SUM(INDEX(1*(MID(MID(C65,8,1)*2,ROW(INDIRECT("1:"&amp;LEN(MID(C65,8,1)*2))),1)),,))+MID(C65,9,1)+
SUM(INDEX(1*(MID(MID(C65,10,1)*2,ROW(INDIRECT("1:"&amp;LEN(MID(C65,10,1)*2))),1)),,)),1),1),"0")</f>
        <v>#VALUE!</v>
      </c>
      <c r="AA65" s="81" t="str">
        <f t="shared" si="5"/>
        <v/>
      </c>
      <c r="AB65" s="83" t="b">
        <f t="shared" si="16"/>
        <v>0</v>
      </c>
      <c r="AC65" s="154">
        <f t="shared" si="17"/>
        <v>0</v>
      </c>
      <c r="AD65" s="154">
        <f>SUMIF($C$15:C64,C65,$AC$15:AC64)</f>
        <v>0</v>
      </c>
      <c r="AE65" s="15">
        <f t="shared" si="18"/>
        <v>10000</v>
      </c>
      <c r="AF65" s="154">
        <f t="shared" si="19"/>
        <v>0</v>
      </c>
    </row>
    <row r="66" spans="1:32" s="30" customFormat="1" x14ac:dyDescent="0.25">
      <c r="A66" s="19">
        <v>51</v>
      </c>
      <c r="B66" s="20"/>
      <c r="C66" s="107"/>
      <c r="D66" s="20"/>
      <c r="E66" s="20"/>
      <c r="F66" s="20"/>
      <c r="G66" s="122"/>
      <c r="H66" s="156">
        <f t="shared" si="6"/>
        <v>0</v>
      </c>
      <c r="I66" s="117" t="str">
        <f t="shared" si="20"/>
        <v/>
      </c>
      <c r="J66" s="80" t="b">
        <f t="shared" si="7"/>
        <v>0</v>
      </c>
      <c r="K66" s="80" t="str">
        <f t="shared" si="8"/>
        <v/>
      </c>
      <c r="L66" s="80" t="b">
        <f>IF(C66="",FALSE,IFERROR(NOT(MATCH(C66,'Anställda och korttidsarbete'!$C:$C,0)&gt;0),TRUE))</f>
        <v>0</v>
      </c>
      <c r="M66" s="80" t="str">
        <f t="shared" si="9"/>
        <v/>
      </c>
      <c r="N66" s="80" t="b">
        <f t="shared" si="10"/>
        <v>0</v>
      </c>
      <c r="O66" s="80" t="str">
        <f t="shared" si="11"/>
        <v/>
      </c>
      <c r="P66" s="13" t="b">
        <f t="shared" si="12"/>
        <v>0</v>
      </c>
      <c r="Q66" s="80" t="str">
        <f t="shared" si="13"/>
        <v/>
      </c>
      <c r="R66" s="80" t="b">
        <f t="shared" si="14"/>
        <v>0</v>
      </c>
      <c r="S66" s="81" t="e">
        <f t="shared" si="0"/>
        <v>#VALUE!</v>
      </c>
      <c r="T66" s="81" t="e">
        <f t="shared" si="1"/>
        <v>#VALUE!</v>
      </c>
      <c r="U66" s="81" t="e">
        <f t="shared" si="2"/>
        <v>#VALUE!</v>
      </c>
      <c r="V66" s="82" t="e">
        <f t="shared" si="3"/>
        <v>#VALUE!</v>
      </c>
      <c r="W66" s="82" t="e">
        <f t="shared" si="15"/>
        <v>#VALUE!</v>
      </c>
      <c r="X66" s="82" t="b">
        <f t="shared" si="21"/>
        <v>0</v>
      </c>
      <c r="Y66" s="72" t="str">
        <f t="shared" si="4"/>
        <v/>
      </c>
      <c r="Z66" s="81" t="e" cm="1">
        <f t="array" aca="1" ref="Z66" ca="1">TEXT(RIGHT(10-RIGHT(SUM(INDEX(1*(MID(MID(C66,1,1)*2,ROW(INDIRECT("1:"&amp;LEN(MID(C66,1,1)*2))),1)),,))+MID(C66,2,1)+
SUM(INDEX(1*(MID(MID(C66,3,1)*2,ROW(INDIRECT("1:"&amp;LEN(MID(C66,3,1)*2))),1)),,))+MID(C66,4,1)+
SUM(INDEX(1*(MID(MID(C66,5,1)*2,ROW(INDIRECT("1:"&amp;LEN(MID(C66,5,1)*2))),1)),,))+MID(C66,6,1)+
SUM(INDEX(1*(MID(MID(C66,8,1)*2,ROW(INDIRECT("1:"&amp;LEN(MID(C66,8,1)*2))),1)),,))+MID(C66,9,1)+
SUM(INDEX(1*(MID(MID(C66,10,1)*2,ROW(INDIRECT("1:"&amp;LEN(MID(C66,10,1)*2))),1)),,)),1),1),"0")</f>
        <v>#VALUE!</v>
      </c>
      <c r="AA66" s="81" t="str">
        <f t="shared" si="5"/>
        <v/>
      </c>
      <c r="AB66" s="83" t="b">
        <f t="shared" si="16"/>
        <v>0</v>
      </c>
      <c r="AC66" s="154">
        <f t="shared" si="17"/>
        <v>0</v>
      </c>
      <c r="AD66" s="154">
        <f>SUMIF($C$15:C65,C66,$AC$15:AC65)</f>
        <v>0</v>
      </c>
      <c r="AE66" s="15">
        <f t="shared" si="18"/>
        <v>10000</v>
      </c>
      <c r="AF66" s="154">
        <f t="shared" si="19"/>
        <v>0</v>
      </c>
    </row>
    <row r="67" spans="1:32" s="30" customFormat="1" x14ac:dyDescent="0.25">
      <c r="A67" s="19">
        <v>52</v>
      </c>
      <c r="B67" s="20"/>
      <c r="C67" s="107"/>
      <c r="D67" s="20"/>
      <c r="E67" s="20"/>
      <c r="F67" s="20"/>
      <c r="G67" s="122"/>
      <c r="H67" s="156">
        <f t="shared" si="6"/>
        <v>0</v>
      </c>
      <c r="I67" s="117" t="str">
        <f t="shared" si="20"/>
        <v/>
      </c>
      <c r="J67" s="80" t="b">
        <f t="shared" si="7"/>
        <v>0</v>
      </c>
      <c r="K67" s="80" t="str">
        <f t="shared" si="8"/>
        <v/>
      </c>
      <c r="L67" s="80" t="b">
        <f>IF(C67="",FALSE,IFERROR(NOT(MATCH(C67,'Anställda och korttidsarbete'!$C:$C,0)&gt;0),TRUE))</f>
        <v>0</v>
      </c>
      <c r="M67" s="80" t="str">
        <f t="shared" si="9"/>
        <v/>
      </c>
      <c r="N67" s="80" t="b">
        <f t="shared" si="10"/>
        <v>0</v>
      </c>
      <c r="O67" s="80" t="str">
        <f t="shared" si="11"/>
        <v/>
      </c>
      <c r="P67" s="13" t="b">
        <f t="shared" si="12"/>
        <v>0</v>
      </c>
      <c r="Q67" s="80" t="str">
        <f t="shared" si="13"/>
        <v/>
      </c>
      <c r="R67" s="80" t="b">
        <f t="shared" si="14"/>
        <v>0</v>
      </c>
      <c r="S67" s="81" t="e">
        <f t="shared" si="0"/>
        <v>#VALUE!</v>
      </c>
      <c r="T67" s="81" t="e">
        <f t="shared" si="1"/>
        <v>#VALUE!</v>
      </c>
      <c r="U67" s="81" t="e">
        <f t="shared" si="2"/>
        <v>#VALUE!</v>
      </c>
      <c r="V67" s="82" t="e">
        <f t="shared" si="3"/>
        <v>#VALUE!</v>
      </c>
      <c r="W67" s="82" t="e">
        <f t="shared" si="15"/>
        <v>#VALUE!</v>
      </c>
      <c r="X67" s="82" t="b">
        <f t="shared" si="21"/>
        <v>0</v>
      </c>
      <c r="Y67" s="72" t="str">
        <f t="shared" si="4"/>
        <v/>
      </c>
      <c r="Z67" s="81" t="e" cm="1">
        <f t="array" aca="1" ref="Z67" ca="1">TEXT(RIGHT(10-RIGHT(SUM(INDEX(1*(MID(MID(C67,1,1)*2,ROW(INDIRECT("1:"&amp;LEN(MID(C67,1,1)*2))),1)),,))+MID(C67,2,1)+
SUM(INDEX(1*(MID(MID(C67,3,1)*2,ROW(INDIRECT("1:"&amp;LEN(MID(C67,3,1)*2))),1)),,))+MID(C67,4,1)+
SUM(INDEX(1*(MID(MID(C67,5,1)*2,ROW(INDIRECT("1:"&amp;LEN(MID(C67,5,1)*2))),1)),,))+MID(C67,6,1)+
SUM(INDEX(1*(MID(MID(C67,8,1)*2,ROW(INDIRECT("1:"&amp;LEN(MID(C67,8,1)*2))),1)),,))+MID(C67,9,1)+
SUM(INDEX(1*(MID(MID(C67,10,1)*2,ROW(INDIRECT("1:"&amp;LEN(MID(C67,10,1)*2))),1)),,)),1),1),"0")</f>
        <v>#VALUE!</v>
      </c>
      <c r="AA67" s="81" t="str">
        <f t="shared" si="5"/>
        <v/>
      </c>
      <c r="AB67" s="83" t="b">
        <f t="shared" si="16"/>
        <v>0</v>
      </c>
      <c r="AC67" s="154">
        <f t="shared" si="17"/>
        <v>0</v>
      </c>
      <c r="AD67" s="154">
        <f>SUMIF($C$15:C66,C67,$AC$15:AC66)</f>
        <v>0</v>
      </c>
      <c r="AE67" s="15">
        <f t="shared" si="18"/>
        <v>10000</v>
      </c>
      <c r="AF67" s="154">
        <f t="shared" si="19"/>
        <v>0</v>
      </c>
    </row>
    <row r="68" spans="1:32" s="30" customFormat="1" x14ac:dyDescent="0.25">
      <c r="A68" s="19">
        <v>53</v>
      </c>
      <c r="B68" s="20"/>
      <c r="C68" s="107"/>
      <c r="D68" s="20"/>
      <c r="E68" s="20"/>
      <c r="F68" s="20"/>
      <c r="G68" s="122"/>
      <c r="H68" s="156">
        <f t="shared" si="6"/>
        <v>0</v>
      </c>
      <c r="I68" s="117" t="str">
        <f t="shared" si="20"/>
        <v/>
      </c>
      <c r="J68" s="80" t="b">
        <f t="shared" si="7"/>
        <v>0</v>
      </c>
      <c r="K68" s="80" t="str">
        <f t="shared" si="8"/>
        <v/>
      </c>
      <c r="L68" s="80" t="b">
        <f>IF(C68="",FALSE,IFERROR(NOT(MATCH(C68,'Anställda och korttidsarbete'!$C:$C,0)&gt;0),TRUE))</f>
        <v>0</v>
      </c>
      <c r="M68" s="80" t="str">
        <f t="shared" si="9"/>
        <v/>
      </c>
      <c r="N68" s="80" t="b">
        <f t="shared" si="10"/>
        <v>0</v>
      </c>
      <c r="O68" s="80" t="str">
        <f t="shared" si="11"/>
        <v/>
      </c>
      <c r="P68" s="13" t="b">
        <f t="shared" si="12"/>
        <v>0</v>
      </c>
      <c r="Q68" s="80" t="str">
        <f t="shared" si="13"/>
        <v/>
      </c>
      <c r="R68" s="80" t="b">
        <f t="shared" si="14"/>
        <v>0</v>
      </c>
      <c r="S68" s="81" t="e">
        <f t="shared" si="0"/>
        <v>#VALUE!</v>
      </c>
      <c r="T68" s="81" t="e">
        <f t="shared" si="1"/>
        <v>#VALUE!</v>
      </c>
      <c r="U68" s="81" t="e">
        <f t="shared" si="2"/>
        <v>#VALUE!</v>
      </c>
      <c r="V68" s="82" t="e">
        <f t="shared" si="3"/>
        <v>#VALUE!</v>
      </c>
      <c r="W68" s="82" t="e">
        <f t="shared" si="15"/>
        <v>#VALUE!</v>
      </c>
      <c r="X68" s="82" t="b">
        <f t="shared" si="21"/>
        <v>0</v>
      </c>
      <c r="Y68" s="72" t="str">
        <f t="shared" si="4"/>
        <v/>
      </c>
      <c r="Z68" s="81" t="e" cm="1">
        <f t="array" aca="1" ref="Z68" ca="1">TEXT(RIGHT(10-RIGHT(SUM(INDEX(1*(MID(MID(C68,1,1)*2,ROW(INDIRECT("1:"&amp;LEN(MID(C68,1,1)*2))),1)),,))+MID(C68,2,1)+
SUM(INDEX(1*(MID(MID(C68,3,1)*2,ROW(INDIRECT("1:"&amp;LEN(MID(C68,3,1)*2))),1)),,))+MID(C68,4,1)+
SUM(INDEX(1*(MID(MID(C68,5,1)*2,ROW(INDIRECT("1:"&amp;LEN(MID(C68,5,1)*2))),1)),,))+MID(C68,6,1)+
SUM(INDEX(1*(MID(MID(C68,8,1)*2,ROW(INDIRECT("1:"&amp;LEN(MID(C68,8,1)*2))),1)),,))+MID(C68,9,1)+
SUM(INDEX(1*(MID(MID(C68,10,1)*2,ROW(INDIRECT("1:"&amp;LEN(MID(C68,10,1)*2))),1)),,)),1),1),"0")</f>
        <v>#VALUE!</v>
      </c>
      <c r="AA68" s="81" t="str">
        <f t="shared" si="5"/>
        <v/>
      </c>
      <c r="AB68" s="83" t="b">
        <f t="shared" si="16"/>
        <v>0</v>
      </c>
      <c r="AC68" s="154">
        <f t="shared" si="17"/>
        <v>0</v>
      </c>
      <c r="AD68" s="154">
        <f>SUMIF($C$15:C67,C68,$AC$15:AC67)</f>
        <v>0</v>
      </c>
      <c r="AE68" s="15">
        <f t="shared" si="18"/>
        <v>10000</v>
      </c>
      <c r="AF68" s="154">
        <f t="shared" si="19"/>
        <v>0</v>
      </c>
    </row>
    <row r="69" spans="1:32" s="30" customFormat="1" x14ac:dyDescent="0.25">
      <c r="A69" s="19">
        <v>54</v>
      </c>
      <c r="B69" s="20"/>
      <c r="C69" s="107"/>
      <c r="D69" s="20"/>
      <c r="E69" s="20"/>
      <c r="F69" s="20"/>
      <c r="G69" s="122"/>
      <c r="H69" s="156">
        <f t="shared" si="6"/>
        <v>0</v>
      </c>
      <c r="I69" s="117" t="str">
        <f t="shared" si="20"/>
        <v/>
      </c>
      <c r="J69" s="80" t="b">
        <f t="shared" si="7"/>
        <v>0</v>
      </c>
      <c r="K69" s="80" t="str">
        <f t="shared" si="8"/>
        <v/>
      </c>
      <c r="L69" s="80" t="b">
        <f>IF(C69="",FALSE,IFERROR(NOT(MATCH(C69,'Anställda och korttidsarbete'!$C:$C,0)&gt;0),TRUE))</f>
        <v>0</v>
      </c>
      <c r="M69" s="80" t="str">
        <f t="shared" si="9"/>
        <v/>
      </c>
      <c r="N69" s="80" t="b">
        <f t="shared" si="10"/>
        <v>0</v>
      </c>
      <c r="O69" s="80" t="str">
        <f t="shared" si="11"/>
        <v/>
      </c>
      <c r="P69" s="13" t="b">
        <f t="shared" si="12"/>
        <v>0</v>
      </c>
      <c r="Q69" s="80" t="str">
        <f t="shared" si="13"/>
        <v/>
      </c>
      <c r="R69" s="80" t="b">
        <f t="shared" si="14"/>
        <v>0</v>
      </c>
      <c r="S69" s="81" t="e">
        <f t="shared" si="0"/>
        <v>#VALUE!</v>
      </c>
      <c r="T69" s="81" t="e">
        <f t="shared" si="1"/>
        <v>#VALUE!</v>
      </c>
      <c r="U69" s="81" t="e">
        <f t="shared" si="2"/>
        <v>#VALUE!</v>
      </c>
      <c r="V69" s="82" t="e">
        <f t="shared" si="3"/>
        <v>#VALUE!</v>
      </c>
      <c r="W69" s="82" t="e">
        <f t="shared" si="15"/>
        <v>#VALUE!</v>
      </c>
      <c r="X69" s="82" t="b">
        <f t="shared" si="21"/>
        <v>0</v>
      </c>
      <c r="Y69" s="72" t="str">
        <f t="shared" si="4"/>
        <v/>
      </c>
      <c r="Z69" s="81" t="e" cm="1">
        <f t="array" aca="1" ref="Z69" ca="1">TEXT(RIGHT(10-RIGHT(SUM(INDEX(1*(MID(MID(C69,1,1)*2,ROW(INDIRECT("1:"&amp;LEN(MID(C69,1,1)*2))),1)),,))+MID(C69,2,1)+
SUM(INDEX(1*(MID(MID(C69,3,1)*2,ROW(INDIRECT("1:"&amp;LEN(MID(C69,3,1)*2))),1)),,))+MID(C69,4,1)+
SUM(INDEX(1*(MID(MID(C69,5,1)*2,ROW(INDIRECT("1:"&amp;LEN(MID(C69,5,1)*2))),1)),,))+MID(C69,6,1)+
SUM(INDEX(1*(MID(MID(C69,8,1)*2,ROW(INDIRECT("1:"&amp;LEN(MID(C69,8,1)*2))),1)),,))+MID(C69,9,1)+
SUM(INDEX(1*(MID(MID(C69,10,1)*2,ROW(INDIRECT("1:"&amp;LEN(MID(C69,10,1)*2))),1)),,)),1),1),"0")</f>
        <v>#VALUE!</v>
      </c>
      <c r="AA69" s="81" t="str">
        <f t="shared" si="5"/>
        <v/>
      </c>
      <c r="AB69" s="83" t="b">
        <f t="shared" si="16"/>
        <v>0</v>
      </c>
      <c r="AC69" s="154">
        <f t="shared" si="17"/>
        <v>0</v>
      </c>
      <c r="AD69" s="154">
        <f>SUMIF($C$15:C68,C69,$AC$15:AC68)</f>
        <v>0</v>
      </c>
      <c r="AE69" s="15">
        <f t="shared" si="18"/>
        <v>10000</v>
      </c>
      <c r="AF69" s="154">
        <f t="shared" si="19"/>
        <v>0</v>
      </c>
    </row>
    <row r="70" spans="1:32" s="30" customFormat="1" x14ac:dyDescent="0.25">
      <c r="A70" s="19">
        <v>55</v>
      </c>
      <c r="B70" s="20"/>
      <c r="C70" s="107"/>
      <c r="D70" s="20"/>
      <c r="E70" s="20"/>
      <c r="F70" s="20"/>
      <c r="G70" s="122"/>
      <c r="H70" s="156">
        <f t="shared" si="6"/>
        <v>0</v>
      </c>
      <c r="I70" s="117" t="str">
        <f t="shared" si="20"/>
        <v/>
      </c>
      <c r="J70" s="80" t="b">
        <f t="shared" si="7"/>
        <v>0</v>
      </c>
      <c r="K70" s="80" t="str">
        <f t="shared" si="8"/>
        <v/>
      </c>
      <c r="L70" s="80" t="b">
        <f>IF(C70="",FALSE,IFERROR(NOT(MATCH(C70,'Anställda och korttidsarbete'!$C:$C,0)&gt;0),TRUE))</f>
        <v>0</v>
      </c>
      <c r="M70" s="80" t="str">
        <f t="shared" si="9"/>
        <v/>
      </c>
      <c r="N70" s="80" t="b">
        <f t="shared" si="10"/>
        <v>0</v>
      </c>
      <c r="O70" s="80" t="str">
        <f t="shared" si="11"/>
        <v/>
      </c>
      <c r="P70" s="13" t="b">
        <f t="shared" si="12"/>
        <v>0</v>
      </c>
      <c r="Q70" s="80" t="str">
        <f t="shared" si="13"/>
        <v/>
      </c>
      <c r="R70" s="80" t="b">
        <f t="shared" si="14"/>
        <v>0</v>
      </c>
      <c r="S70" s="81" t="e">
        <f t="shared" si="0"/>
        <v>#VALUE!</v>
      </c>
      <c r="T70" s="81" t="e">
        <f t="shared" si="1"/>
        <v>#VALUE!</v>
      </c>
      <c r="U70" s="81" t="e">
        <f t="shared" si="2"/>
        <v>#VALUE!</v>
      </c>
      <c r="V70" s="82" t="e">
        <f t="shared" si="3"/>
        <v>#VALUE!</v>
      </c>
      <c r="W70" s="82" t="e">
        <f t="shared" si="15"/>
        <v>#VALUE!</v>
      </c>
      <c r="X70" s="82" t="b">
        <f t="shared" si="21"/>
        <v>0</v>
      </c>
      <c r="Y70" s="72" t="str">
        <f t="shared" si="4"/>
        <v/>
      </c>
      <c r="Z70" s="81" t="e" cm="1">
        <f t="array" aca="1" ref="Z70" ca="1">TEXT(RIGHT(10-RIGHT(SUM(INDEX(1*(MID(MID(C70,1,1)*2,ROW(INDIRECT("1:"&amp;LEN(MID(C70,1,1)*2))),1)),,))+MID(C70,2,1)+
SUM(INDEX(1*(MID(MID(C70,3,1)*2,ROW(INDIRECT("1:"&amp;LEN(MID(C70,3,1)*2))),1)),,))+MID(C70,4,1)+
SUM(INDEX(1*(MID(MID(C70,5,1)*2,ROW(INDIRECT("1:"&amp;LEN(MID(C70,5,1)*2))),1)),,))+MID(C70,6,1)+
SUM(INDEX(1*(MID(MID(C70,8,1)*2,ROW(INDIRECT("1:"&amp;LEN(MID(C70,8,1)*2))),1)),,))+MID(C70,9,1)+
SUM(INDEX(1*(MID(MID(C70,10,1)*2,ROW(INDIRECT("1:"&amp;LEN(MID(C70,10,1)*2))),1)),,)),1),1),"0")</f>
        <v>#VALUE!</v>
      </c>
      <c r="AA70" s="81" t="str">
        <f t="shared" si="5"/>
        <v/>
      </c>
      <c r="AB70" s="83" t="b">
        <f t="shared" si="16"/>
        <v>0</v>
      </c>
      <c r="AC70" s="154">
        <f t="shared" si="17"/>
        <v>0</v>
      </c>
      <c r="AD70" s="154">
        <f>SUMIF($C$15:C69,C70,$AC$15:AC69)</f>
        <v>0</v>
      </c>
      <c r="AE70" s="15">
        <f t="shared" si="18"/>
        <v>10000</v>
      </c>
      <c r="AF70" s="154">
        <f t="shared" si="19"/>
        <v>0</v>
      </c>
    </row>
    <row r="71" spans="1:32" s="30" customFormat="1" x14ac:dyDescent="0.25">
      <c r="A71" s="19">
        <v>56</v>
      </c>
      <c r="B71" s="20"/>
      <c r="C71" s="107"/>
      <c r="D71" s="20"/>
      <c r="E71" s="20"/>
      <c r="F71" s="20"/>
      <c r="G71" s="122"/>
      <c r="H71" s="156">
        <f t="shared" si="6"/>
        <v>0</v>
      </c>
      <c r="I71" s="117" t="str">
        <f t="shared" si="20"/>
        <v/>
      </c>
      <c r="J71" s="80" t="b">
        <f t="shared" si="7"/>
        <v>0</v>
      </c>
      <c r="K71" s="80" t="str">
        <f t="shared" si="8"/>
        <v/>
      </c>
      <c r="L71" s="80" t="b">
        <f>IF(C71="",FALSE,IFERROR(NOT(MATCH(C71,'Anställda och korttidsarbete'!$C:$C,0)&gt;0),TRUE))</f>
        <v>0</v>
      </c>
      <c r="M71" s="80" t="str">
        <f t="shared" si="9"/>
        <v/>
      </c>
      <c r="N71" s="80" t="b">
        <f t="shared" si="10"/>
        <v>0</v>
      </c>
      <c r="O71" s="80" t="str">
        <f t="shared" si="11"/>
        <v/>
      </c>
      <c r="P71" s="13" t="b">
        <f t="shared" si="12"/>
        <v>0</v>
      </c>
      <c r="Q71" s="80" t="str">
        <f t="shared" si="13"/>
        <v/>
      </c>
      <c r="R71" s="80" t="b">
        <f t="shared" si="14"/>
        <v>0</v>
      </c>
      <c r="S71" s="81" t="e">
        <f t="shared" si="0"/>
        <v>#VALUE!</v>
      </c>
      <c r="T71" s="81" t="e">
        <f t="shared" si="1"/>
        <v>#VALUE!</v>
      </c>
      <c r="U71" s="81" t="e">
        <f t="shared" si="2"/>
        <v>#VALUE!</v>
      </c>
      <c r="V71" s="82" t="e">
        <f t="shared" si="3"/>
        <v>#VALUE!</v>
      </c>
      <c r="W71" s="82" t="e">
        <f t="shared" si="15"/>
        <v>#VALUE!</v>
      </c>
      <c r="X71" s="82" t="b">
        <f t="shared" si="21"/>
        <v>0</v>
      </c>
      <c r="Y71" s="72" t="str">
        <f t="shared" si="4"/>
        <v/>
      </c>
      <c r="Z71" s="81" t="e" cm="1">
        <f t="array" aca="1" ref="Z71" ca="1">TEXT(RIGHT(10-RIGHT(SUM(INDEX(1*(MID(MID(C71,1,1)*2,ROW(INDIRECT("1:"&amp;LEN(MID(C71,1,1)*2))),1)),,))+MID(C71,2,1)+
SUM(INDEX(1*(MID(MID(C71,3,1)*2,ROW(INDIRECT("1:"&amp;LEN(MID(C71,3,1)*2))),1)),,))+MID(C71,4,1)+
SUM(INDEX(1*(MID(MID(C71,5,1)*2,ROW(INDIRECT("1:"&amp;LEN(MID(C71,5,1)*2))),1)),,))+MID(C71,6,1)+
SUM(INDEX(1*(MID(MID(C71,8,1)*2,ROW(INDIRECT("1:"&amp;LEN(MID(C71,8,1)*2))),1)),,))+MID(C71,9,1)+
SUM(INDEX(1*(MID(MID(C71,10,1)*2,ROW(INDIRECT("1:"&amp;LEN(MID(C71,10,1)*2))),1)),,)),1),1),"0")</f>
        <v>#VALUE!</v>
      </c>
      <c r="AA71" s="81" t="str">
        <f t="shared" si="5"/>
        <v/>
      </c>
      <c r="AB71" s="83" t="b">
        <f t="shared" si="16"/>
        <v>0</v>
      </c>
      <c r="AC71" s="154">
        <f t="shared" si="17"/>
        <v>0</v>
      </c>
      <c r="AD71" s="154">
        <f>SUMIF($C$15:C70,C71,$AC$15:AC70)</f>
        <v>0</v>
      </c>
      <c r="AE71" s="15">
        <f t="shared" si="18"/>
        <v>10000</v>
      </c>
      <c r="AF71" s="154">
        <f t="shared" si="19"/>
        <v>0</v>
      </c>
    </row>
    <row r="72" spans="1:32" s="30" customFormat="1" x14ac:dyDescent="0.25">
      <c r="A72" s="19">
        <v>57</v>
      </c>
      <c r="B72" s="20"/>
      <c r="C72" s="107"/>
      <c r="D72" s="20"/>
      <c r="E72" s="20"/>
      <c r="F72" s="20"/>
      <c r="G72" s="122"/>
      <c r="H72" s="156">
        <f t="shared" si="6"/>
        <v>0</v>
      </c>
      <c r="I72" s="117" t="str">
        <f t="shared" si="20"/>
        <v/>
      </c>
      <c r="J72" s="80" t="b">
        <f t="shared" si="7"/>
        <v>0</v>
      </c>
      <c r="K72" s="80" t="str">
        <f t="shared" si="8"/>
        <v/>
      </c>
      <c r="L72" s="80" t="b">
        <f>IF(C72="",FALSE,IFERROR(NOT(MATCH(C72,'Anställda och korttidsarbete'!$C:$C,0)&gt;0),TRUE))</f>
        <v>0</v>
      </c>
      <c r="M72" s="80" t="str">
        <f t="shared" si="9"/>
        <v/>
      </c>
      <c r="N72" s="80" t="b">
        <f t="shared" si="10"/>
        <v>0</v>
      </c>
      <c r="O72" s="80" t="str">
        <f t="shared" si="11"/>
        <v/>
      </c>
      <c r="P72" s="13" t="b">
        <f t="shared" si="12"/>
        <v>0</v>
      </c>
      <c r="Q72" s="80" t="str">
        <f t="shared" si="13"/>
        <v/>
      </c>
      <c r="R72" s="80" t="b">
        <f t="shared" si="14"/>
        <v>0</v>
      </c>
      <c r="S72" s="81" t="e">
        <f t="shared" si="0"/>
        <v>#VALUE!</v>
      </c>
      <c r="T72" s="81" t="e">
        <f t="shared" si="1"/>
        <v>#VALUE!</v>
      </c>
      <c r="U72" s="81" t="e">
        <f t="shared" si="2"/>
        <v>#VALUE!</v>
      </c>
      <c r="V72" s="82" t="e">
        <f t="shared" si="3"/>
        <v>#VALUE!</v>
      </c>
      <c r="W72" s="82" t="e">
        <f t="shared" si="15"/>
        <v>#VALUE!</v>
      </c>
      <c r="X72" s="82" t="b">
        <f t="shared" si="21"/>
        <v>0</v>
      </c>
      <c r="Y72" s="72" t="str">
        <f t="shared" si="4"/>
        <v/>
      </c>
      <c r="Z72" s="81" t="e" cm="1">
        <f t="array" aca="1" ref="Z72" ca="1">TEXT(RIGHT(10-RIGHT(SUM(INDEX(1*(MID(MID(C72,1,1)*2,ROW(INDIRECT("1:"&amp;LEN(MID(C72,1,1)*2))),1)),,))+MID(C72,2,1)+
SUM(INDEX(1*(MID(MID(C72,3,1)*2,ROW(INDIRECT("1:"&amp;LEN(MID(C72,3,1)*2))),1)),,))+MID(C72,4,1)+
SUM(INDEX(1*(MID(MID(C72,5,1)*2,ROW(INDIRECT("1:"&amp;LEN(MID(C72,5,1)*2))),1)),,))+MID(C72,6,1)+
SUM(INDEX(1*(MID(MID(C72,8,1)*2,ROW(INDIRECT("1:"&amp;LEN(MID(C72,8,1)*2))),1)),,))+MID(C72,9,1)+
SUM(INDEX(1*(MID(MID(C72,10,1)*2,ROW(INDIRECT("1:"&amp;LEN(MID(C72,10,1)*2))),1)),,)),1),1),"0")</f>
        <v>#VALUE!</v>
      </c>
      <c r="AA72" s="81" t="str">
        <f t="shared" si="5"/>
        <v/>
      </c>
      <c r="AB72" s="83" t="b">
        <f t="shared" si="16"/>
        <v>0</v>
      </c>
      <c r="AC72" s="154">
        <f t="shared" si="17"/>
        <v>0</v>
      </c>
      <c r="AD72" s="154">
        <f>SUMIF($C$15:C71,C72,$AC$15:AC71)</f>
        <v>0</v>
      </c>
      <c r="AE72" s="15">
        <f t="shared" si="18"/>
        <v>10000</v>
      </c>
      <c r="AF72" s="154">
        <f t="shared" si="19"/>
        <v>0</v>
      </c>
    </row>
    <row r="73" spans="1:32" s="30" customFormat="1" x14ac:dyDescent="0.25">
      <c r="A73" s="19">
        <v>58</v>
      </c>
      <c r="B73" s="20"/>
      <c r="C73" s="107"/>
      <c r="D73" s="20"/>
      <c r="E73" s="20"/>
      <c r="F73" s="20"/>
      <c r="G73" s="122"/>
      <c r="H73" s="156">
        <f t="shared" si="6"/>
        <v>0</v>
      </c>
      <c r="I73" s="117" t="str">
        <f t="shared" si="20"/>
        <v/>
      </c>
      <c r="J73" s="80" t="b">
        <f t="shared" si="7"/>
        <v>0</v>
      </c>
      <c r="K73" s="80" t="str">
        <f t="shared" si="8"/>
        <v/>
      </c>
      <c r="L73" s="80" t="b">
        <f>IF(C73="",FALSE,IFERROR(NOT(MATCH(C73,'Anställda och korttidsarbete'!$C:$C,0)&gt;0),TRUE))</f>
        <v>0</v>
      </c>
      <c r="M73" s="80" t="str">
        <f t="shared" si="9"/>
        <v/>
      </c>
      <c r="N73" s="80" t="b">
        <f t="shared" si="10"/>
        <v>0</v>
      </c>
      <c r="O73" s="80" t="str">
        <f t="shared" si="11"/>
        <v/>
      </c>
      <c r="P73" s="13" t="b">
        <f t="shared" si="12"/>
        <v>0</v>
      </c>
      <c r="Q73" s="80" t="str">
        <f t="shared" si="13"/>
        <v/>
      </c>
      <c r="R73" s="80" t="b">
        <f t="shared" si="14"/>
        <v>0</v>
      </c>
      <c r="S73" s="81" t="e">
        <f t="shared" si="0"/>
        <v>#VALUE!</v>
      </c>
      <c r="T73" s="81" t="e">
        <f t="shared" si="1"/>
        <v>#VALUE!</v>
      </c>
      <c r="U73" s="81" t="e">
        <f t="shared" si="2"/>
        <v>#VALUE!</v>
      </c>
      <c r="V73" s="82" t="e">
        <f t="shared" si="3"/>
        <v>#VALUE!</v>
      </c>
      <c r="W73" s="82" t="e">
        <f t="shared" si="15"/>
        <v>#VALUE!</v>
      </c>
      <c r="X73" s="82" t="b">
        <f t="shared" si="21"/>
        <v>0</v>
      </c>
      <c r="Y73" s="72" t="str">
        <f t="shared" si="4"/>
        <v/>
      </c>
      <c r="Z73" s="81" t="e" cm="1">
        <f t="array" aca="1" ref="Z73" ca="1">TEXT(RIGHT(10-RIGHT(SUM(INDEX(1*(MID(MID(C73,1,1)*2,ROW(INDIRECT("1:"&amp;LEN(MID(C73,1,1)*2))),1)),,))+MID(C73,2,1)+
SUM(INDEX(1*(MID(MID(C73,3,1)*2,ROW(INDIRECT("1:"&amp;LEN(MID(C73,3,1)*2))),1)),,))+MID(C73,4,1)+
SUM(INDEX(1*(MID(MID(C73,5,1)*2,ROW(INDIRECT("1:"&amp;LEN(MID(C73,5,1)*2))),1)),,))+MID(C73,6,1)+
SUM(INDEX(1*(MID(MID(C73,8,1)*2,ROW(INDIRECT("1:"&amp;LEN(MID(C73,8,1)*2))),1)),,))+MID(C73,9,1)+
SUM(INDEX(1*(MID(MID(C73,10,1)*2,ROW(INDIRECT("1:"&amp;LEN(MID(C73,10,1)*2))),1)),,)),1),1),"0")</f>
        <v>#VALUE!</v>
      </c>
      <c r="AA73" s="81" t="str">
        <f t="shared" si="5"/>
        <v/>
      </c>
      <c r="AB73" s="83" t="b">
        <f t="shared" si="16"/>
        <v>0</v>
      </c>
      <c r="AC73" s="154">
        <f t="shared" si="17"/>
        <v>0</v>
      </c>
      <c r="AD73" s="154">
        <f>SUMIF($C$15:C72,C73,$AC$15:AC72)</f>
        <v>0</v>
      </c>
      <c r="AE73" s="15">
        <f t="shared" si="18"/>
        <v>10000</v>
      </c>
      <c r="AF73" s="154">
        <f t="shared" si="19"/>
        <v>0</v>
      </c>
    </row>
    <row r="74" spans="1:32" s="30" customFormat="1" x14ac:dyDescent="0.25">
      <c r="A74" s="19">
        <v>59</v>
      </c>
      <c r="B74" s="20"/>
      <c r="C74" s="107"/>
      <c r="D74" s="20"/>
      <c r="E74" s="20"/>
      <c r="F74" s="20"/>
      <c r="G74" s="122"/>
      <c r="H74" s="156">
        <f t="shared" si="6"/>
        <v>0</v>
      </c>
      <c r="I74" s="117" t="str">
        <f t="shared" si="20"/>
        <v/>
      </c>
      <c r="J74" s="80" t="b">
        <f t="shared" si="7"/>
        <v>0</v>
      </c>
      <c r="K74" s="80" t="str">
        <f t="shared" si="8"/>
        <v/>
      </c>
      <c r="L74" s="80" t="b">
        <f>IF(C74="",FALSE,IFERROR(NOT(MATCH(C74,'Anställda och korttidsarbete'!$C:$C,0)&gt;0),TRUE))</f>
        <v>0</v>
      </c>
      <c r="M74" s="80" t="str">
        <f t="shared" si="9"/>
        <v/>
      </c>
      <c r="N74" s="80" t="b">
        <f t="shared" si="10"/>
        <v>0</v>
      </c>
      <c r="O74" s="80" t="str">
        <f t="shared" si="11"/>
        <v/>
      </c>
      <c r="P74" s="13" t="b">
        <f t="shared" si="12"/>
        <v>0</v>
      </c>
      <c r="Q74" s="80" t="str">
        <f t="shared" si="13"/>
        <v/>
      </c>
      <c r="R74" s="80" t="b">
        <f t="shared" si="14"/>
        <v>0</v>
      </c>
      <c r="S74" s="81" t="e">
        <f t="shared" si="0"/>
        <v>#VALUE!</v>
      </c>
      <c r="T74" s="81" t="e">
        <f t="shared" si="1"/>
        <v>#VALUE!</v>
      </c>
      <c r="U74" s="81" t="e">
        <f t="shared" si="2"/>
        <v>#VALUE!</v>
      </c>
      <c r="V74" s="82" t="e">
        <f t="shared" si="3"/>
        <v>#VALUE!</v>
      </c>
      <c r="W74" s="82" t="e">
        <f t="shared" si="15"/>
        <v>#VALUE!</v>
      </c>
      <c r="X74" s="82" t="b">
        <f t="shared" si="21"/>
        <v>0</v>
      </c>
      <c r="Y74" s="72" t="str">
        <f t="shared" si="4"/>
        <v/>
      </c>
      <c r="Z74" s="81" t="e" cm="1">
        <f t="array" aca="1" ref="Z74" ca="1">TEXT(RIGHT(10-RIGHT(SUM(INDEX(1*(MID(MID(C74,1,1)*2,ROW(INDIRECT("1:"&amp;LEN(MID(C74,1,1)*2))),1)),,))+MID(C74,2,1)+
SUM(INDEX(1*(MID(MID(C74,3,1)*2,ROW(INDIRECT("1:"&amp;LEN(MID(C74,3,1)*2))),1)),,))+MID(C74,4,1)+
SUM(INDEX(1*(MID(MID(C74,5,1)*2,ROW(INDIRECT("1:"&amp;LEN(MID(C74,5,1)*2))),1)),,))+MID(C74,6,1)+
SUM(INDEX(1*(MID(MID(C74,8,1)*2,ROW(INDIRECT("1:"&amp;LEN(MID(C74,8,1)*2))),1)),,))+MID(C74,9,1)+
SUM(INDEX(1*(MID(MID(C74,10,1)*2,ROW(INDIRECT("1:"&amp;LEN(MID(C74,10,1)*2))),1)),,)),1),1),"0")</f>
        <v>#VALUE!</v>
      </c>
      <c r="AA74" s="81" t="str">
        <f t="shared" si="5"/>
        <v/>
      </c>
      <c r="AB74" s="83" t="b">
        <f t="shared" si="16"/>
        <v>0</v>
      </c>
      <c r="AC74" s="154">
        <f t="shared" si="17"/>
        <v>0</v>
      </c>
      <c r="AD74" s="154">
        <f>SUMIF($C$15:C73,C74,$AC$15:AC73)</f>
        <v>0</v>
      </c>
      <c r="AE74" s="15">
        <f t="shared" si="18"/>
        <v>10000</v>
      </c>
      <c r="AF74" s="154">
        <f t="shared" si="19"/>
        <v>0</v>
      </c>
    </row>
    <row r="75" spans="1:32" s="30" customFormat="1" x14ac:dyDescent="0.25">
      <c r="A75" s="19">
        <v>60</v>
      </c>
      <c r="B75" s="20"/>
      <c r="C75" s="107"/>
      <c r="D75" s="20"/>
      <c r="E75" s="20"/>
      <c r="F75" s="20"/>
      <c r="G75" s="122"/>
      <c r="H75" s="156">
        <f t="shared" si="6"/>
        <v>0</v>
      </c>
      <c r="I75" s="117" t="str">
        <f t="shared" si="20"/>
        <v/>
      </c>
      <c r="J75" s="80" t="b">
        <f t="shared" si="7"/>
        <v>0</v>
      </c>
      <c r="K75" s="80" t="str">
        <f t="shared" si="8"/>
        <v/>
      </c>
      <c r="L75" s="80" t="b">
        <f>IF(C75="",FALSE,IFERROR(NOT(MATCH(C75,'Anställda och korttidsarbete'!$C:$C,0)&gt;0),TRUE))</f>
        <v>0</v>
      </c>
      <c r="M75" s="80" t="str">
        <f t="shared" si="9"/>
        <v/>
      </c>
      <c r="N75" s="80" t="b">
        <f t="shared" si="10"/>
        <v>0</v>
      </c>
      <c r="O75" s="80" t="str">
        <f t="shared" si="11"/>
        <v/>
      </c>
      <c r="P75" s="13" t="b">
        <f t="shared" si="12"/>
        <v>0</v>
      </c>
      <c r="Q75" s="80" t="str">
        <f t="shared" si="13"/>
        <v/>
      </c>
      <c r="R75" s="80" t="b">
        <f t="shared" si="14"/>
        <v>0</v>
      </c>
      <c r="S75" s="81" t="e">
        <f t="shared" si="0"/>
        <v>#VALUE!</v>
      </c>
      <c r="T75" s="81" t="e">
        <f t="shared" si="1"/>
        <v>#VALUE!</v>
      </c>
      <c r="U75" s="81" t="e">
        <f t="shared" si="2"/>
        <v>#VALUE!</v>
      </c>
      <c r="V75" s="82" t="e">
        <f t="shared" si="3"/>
        <v>#VALUE!</v>
      </c>
      <c r="W75" s="82" t="e">
        <f t="shared" si="15"/>
        <v>#VALUE!</v>
      </c>
      <c r="X75" s="82" t="b">
        <f t="shared" si="21"/>
        <v>0</v>
      </c>
      <c r="Y75" s="72" t="str">
        <f t="shared" si="4"/>
        <v/>
      </c>
      <c r="Z75" s="81" t="e" cm="1">
        <f t="array" aca="1" ref="Z75" ca="1">TEXT(RIGHT(10-RIGHT(SUM(INDEX(1*(MID(MID(C75,1,1)*2,ROW(INDIRECT("1:"&amp;LEN(MID(C75,1,1)*2))),1)),,))+MID(C75,2,1)+
SUM(INDEX(1*(MID(MID(C75,3,1)*2,ROW(INDIRECT("1:"&amp;LEN(MID(C75,3,1)*2))),1)),,))+MID(C75,4,1)+
SUM(INDEX(1*(MID(MID(C75,5,1)*2,ROW(INDIRECT("1:"&amp;LEN(MID(C75,5,1)*2))),1)),,))+MID(C75,6,1)+
SUM(INDEX(1*(MID(MID(C75,8,1)*2,ROW(INDIRECT("1:"&amp;LEN(MID(C75,8,1)*2))),1)),,))+MID(C75,9,1)+
SUM(INDEX(1*(MID(MID(C75,10,1)*2,ROW(INDIRECT("1:"&amp;LEN(MID(C75,10,1)*2))),1)),,)),1),1),"0")</f>
        <v>#VALUE!</v>
      </c>
      <c r="AA75" s="81" t="str">
        <f t="shared" si="5"/>
        <v/>
      </c>
      <c r="AB75" s="83" t="b">
        <f t="shared" si="16"/>
        <v>0</v>
      </c>
      <c r="AC75" s="154">
        <f t="shared" si="17"/>
        <v>0</v>
      </c>
      <c r="AD75" s="154">
        <f>SUMIF($C$15:C74,C75,$AC$15:AC74)</f>
        <v>0</v>
      </c>
      <c r="AE75" s="15">
        <f t="shared" si="18"/>
        <v>10000</v>
      </c>
      <c r="AF75" s="154">
        <f t="shared" si="19"/>
        <v>0</v>
      </c>
    </row>
    <row r="76" spans="1:32" s="30" customFormat="1" x14ac:dyDescent="0.25">
      <c r="A76" s="19">
        <v>61</v>
      </c>
      <c r="B76" s="20"/>
      <c r="C76" s="107"/>
      <c r="D76" s="20"/>
      <c r="E76" s="20"/>
      <c r="F76" s="20"/>
      <c r="G76" s="122"/>
      <c r="H76" s="156">
        <f t="shared" si="6"/>
        <v>0</v>
      </c>
      <c r="I76" s="117" t="str">
        <f t="shared" si="20"/>
        <v/>
      </c>
      <c r="J76" s="80" t="b">
        <f t="shared" si="7"/>
        <v>0</v>
      </c>
      <c r="K76" s="80" t="str">
        <f t="shared" si="8"/>
        <v/>
      </c>
      <c r="L76" s="80" t="b">
        <f>IF(C76="",FALSE,IFERROR(NOT(MATCH(C76,'Anställda och korttidsarbete'!$C:$C,0)&gt;0),TRUE))</f>
        <v>0</v>
      </c>
      <c r="M76" s="80" t="str">
        <f t="shared" si="9"/>
        <v/>
      </c>
      <c r="N76" s="80" t="b">
        <f t="shared" si="10"/>
        <v>0</v>
      </c>
      <c r="O76" s="80" t="str">
        <f t="shared" si="11"/>
        <v/>
      </c>
      <c r="P76" s="13" t="b">
        <f t="shared" si="12"/>
        <v>0</v>
      </c>
      <c r="Q76" s="80" t="str">
        <f t="shared" si="13"/>
        <v/>
      </c>
      <c r="R76" s="80" t="b">
        <f t="shared" si="14"/>
        <v>0</v>
      </c>
      <c r="S76" s="81" t="e">
        <f t="shared" si="0"/>
        <v>#VALUE!</v>
      </c>
      <c r="T76" s="81" t="e">
        <f t="shared" si="1"/>
        <v>#VALUE!</v>
      </c>
      <c r="U76" s="81" t="e">
        <f t="shared" si="2"/>
        <v>#VALUE!</v>
      </c>
      <c r="V76" s="82" t="e">
        <f t="shared" si="3"/>
        <v>#VALUE!</v>
      </c>
      <c r="W76" s="82" t="e">
        <f t="shared" si="15"/>
        <v>#VALUE!</v>
      </c>
      <c r="X76" s="82" t="b">
        <f t="shared" si="21"/>
        <v>0</v>
      </c>
      <c r="Y76" s="72" t="str">
        <f t="shared" si="4"/>
        <v/>
      </c>
      <c r="Z76" s="81" t="e" cm="1">
        <f t="array" aca="1" ref="Z76" ca="1">TEXT(RIGHT(10-RIGHT(SUM(INDEX(1*(MID(MID(C76,1,1)*2,ROW(INDIRECT("1:"&amp;LEN(MID(C76,1,1)*2))),1)),,))+MID(C76,2,1)+
SUM(INDEX(1*(MID(MID(C76,3,1)*2,ROW(INDIRECT("1:"&amp;LEN(MID(C76,3,1)*2))),1)),,))+MID(C76,4,1)+
SUM(INDEX(1*(MID(MID(C76,5,1)*2,ROW(INDIRECT("1:"&amp;LEN(MID(C76,5,1)*2))),1)),,))+MID(C76,6,1)+
SUM(INDEX(1*(MID(MID(C76,8,1)*2,ROW(INDIRECT("1:"&amp;LEN(MID(C76,8,1)*2))),1)),,))+MID(C76,9,1)+
SUM(INDEX(1*(MID(MID(C76,10,1)*2,ROW(INDIRECT("1:"&amp;LEN(MID(C76,10,1)*2))),1)),,)),1),1),"0")</f>
        <v>#VALUE!</v>
      </c>
      <c r="AA76" s="81" t="str">
        <f t="shared" si="5"/>
        <v/>
      </c>
      <c r="AB76" s="83" t="b">
        <f t="shared" si="16"/>
        <v>0</v>
      </c>
      <c r="AC76" s="154">
        <f t="shared" si="17"/>
        <v>0</v>
      </c>
      <c r="AD76" s="154">
        <f>SUMIF($C$15:C75,C76,$AC$15:AC75)</f>
        <v>0</v>
      </c>
      <c r="AE76" s="15">
        <f t="shared" si="18"/>
        <v>10000</v>
      </c>
      <c r="AF76" s="154">
        <f t="shared" si="19"/>
        <v>0</v>
      </c>
    </row>
    <row r="77" spans="1:32" s="30" customFormat="1" x14ac:dyDescent="0.25">
      <c r="A77" s="19">
        <v>62</v>
      </c>
      <c r="B77" s="20"/>
      <c r="C77" s="107"/>
      <c r="D77" s="20"/>
      <c r="E77" s="20"/>
      <c r="F77" s="20"/>
      <c r="G77" s="122"/>
      <c r="H77" s="156">
        <f t="shared" si="6"/>
        <v>0</v>
      </c>
      <c r="I77" s="117" t="str">
        <f t="shared" si="20"/>
        <v/>
      </c>
      <c r="J77" s="80" t="b">
        <f t="shared" si="7"/>
        <v>0</v>
      </c>
      <c r="K77" s="80" t="str">
        <f t="shared" si="8"/>
        <v/>
      </c>
      <c r="L77" s="80" t="b">
        <f>IF(C77="",FALSE,IFERROR(NOT(MATCH(C77,'Anställda och korttidsarbete'!$C:$C,0)&gt;0),TRUE))</f>
        <v>0</v>
      </c>
      <c r="M77" s="80" t="str">
        <f t="shared" si="9"/>
        <v/>
      </c>
      <c r="N77" s="80" t="b">
        <f t="shared" si="10"/>
        <v>0</v>
      </c>
      <c r="O77" s="80" t="str">
        <f t="shared" si="11"/>
        <v/>
      </c>
      <c r="P77" s="13" t="b">
        <f t="shared" si="12"/>
        <v>0</v>
      </c>
      <c r="Q77" s="80" t="str">
        <f t="shared" si="13"/>
        <v/>
      </c>
      <c r="R77" s="80" t="b">
        <f t="shared" si="14"/>
        <v>0</v>
      </c>
      <c r="S77" s="81" t="e">
        <f t="shared" si="0"/>
        <v>#VALUE!</v>
      </c>
      <c r="T77" s="81" t="e">
        <f t="shared" si="1"/>
        <v>#VALUE!</v>
      </c>
      <c r="U77" s="81" t="e">
        <f t="shared" si="2"/>
        <v>#VALUE!</v>
      </c>
      <c r="V77" s="82" t="e">
        <f t="shared" si="3"/>
        <v>#VALUE!</v>
      </c>
      <c r="W77" s="82" t="e">
        <f t="shared" si="15"/>
        <v>#VALUE!</v>
      </c>
      <c r="X77" s="82" t="b">
        <f t="shared" si="21"/>
        <v>0</v>
      </c>
      <c r="Y77" s="72" t="str">
        <f t="shared" si="4"/>
        <v/>
      </c>
      <c r="Z77" s="81" t="e" cm="1">
        <f t="array" aca="1" ref="Z77" ca="1">TEXT(RIGHT(10-RIGHT(SUM(INDEX(1*(MID(MID(C77,1,1)*2,ROW(INDIRECT("1:"&amp;LEN(MID(C77,1,1)*2))),1)),,))+MID(C77,2,1)+
SUM(INDEX(1*(MID(MID(C77,3,1)*2,ROW(INDIRECT("1:"&amp;LEN(MID(C77,3,1)*2))),1)),,))+MID(C77,4,1)+
SUM(INDEX(1*(MID(MID(C77,5,1)*2,ROW(INDIRECT("1:"&amp;LEN(MID(C77,5,1)*2))),1)),,))+MID(C77,6,1)+
SUM(INDEX(1*(MID(MID(C77,8,1)*2,ROW(INDIRECT("1:"&amp;LEN(MID(C77,8,1)*2))),1)),,))+MID(C77,9,1)+
SUM(INDEX(1*(MID(MID(C77,10,1)*2,ROW(INDIRECT("1:"&amp;LEN(MID(C77,10,1)*2))),1)),,)),1),1),"0")</f>
        <v>#VALUE!</v>
      </c>
      <c r="AA77" s="81" t="str">
        <f t="shared" si="5"/>
        <v/>
      </c>
      <c r="AB77" s="83" t="b">
        <f t="shared" si="16"/>
        <v>0</v>
      </c>
      <c r="AC77" s="154">
        <f t="shared" si="17"/>
        <v>0</v>
      </c>
      <c r="AD77" s="154">
        <f>SUMIF($C$15:C76,C77,$AC$15:AC76)</f>
        <v>0</v>
      </c>
      <c r="AE77" s="15">
        <f t="shared" si="18"/>
        <v>10000</v>
      </c>
      <c r="AF77" s="154">
        <f t="shared" si="19"/>
        <v>0</v>
      </c>
    </row>
    <row r="78" spans="1:32" s="30" customFormat="1" x14ac:dyDescent="0.25">
      <c r="A78" s="19">
        <v>63</v>
      </c>
      <c r="B78" s="20"/>
      <c r="C78" s="107"/>
      <c r="D78" s="20"/>
      <c r="E78" s="20"/>
      <c r="F78" s="20"/>
      <c r="G78" s="122"/>
      <c r="H78" s="156">
        <f t="shared" si="6"/>
        <v>0</v>
      </c>
      <c r="I78" s="117" t="str">
        <f t="shared" si="20"/>
        <v/>
      </c>
      <c r="J78" s="80" t="b">
        <f t="shared" si="7"/>
        <v>0</v>
      </c>
      <c r="K78" s="80" t="str">
        <f t="shared" si="8"/>
        <v/>
      </c>
      <c r="L78" s="80" t="b">
        <f>IF(C78="",FALSE,IFERROR(NOT(MATCH(C78,'Anställda och korttidsarbete'!$C:$C,0)&gt;0),TRUE))</f>
        <v>0</v>
      </c>
      <c r="M78" s="80" t="str">
        <f t="shared" si="9"/>
        <v/>
      </c>
      <c r="N78" s="80" t="b">
        <f t="shared" si="10"/>
        <v>0</v>
      </c>
      <c r="O78" s="80" t="str">
        <f t="shared" si="11"/>
        <v/>
      </c>
      <c r="P78" s="13" t="b">
        <f t="shared" si="12"/>
        <v>0</v>
      </c>
      <c r="Q78" s="80" t="str">
        <f t="shared" si="13"/>
        <v/>
      </c>
      <c r="R78" s="80" t="b">
        <f t="shared" si="14"/>
        <v>0</v>
      </c>
      <c r="S78" s="81" t="e">
        <f t="shared" si="0"/>
        <v>#VALUE!</v>
      </c>
      <c r="T78" s="81" t="e">
        <f t="shared" si="1"/>
        <v>#VALUE!</v>
      </c>
      <c r="U78" s="81" t="e">
        <f t="shared" si="2"/>
        <v>#VALUE!</v>
      </c>
      <c r="V78" s="82" t="e">
        <f t="shared" si="3"/>
        <v>#VALUE!</v>
      </c>
      <c r="W78" s="82" t="e">
        <f t="shared" si="15"/>
        <v>#VALUE!</v>
      </c>
      <c r="X78" s="82" t="b">
        <f t="shared" si="21"/>
        <v>0</v>
      </c>
      <c r="Y78" s="72" t="str">
        <f t="shared" si="4"/>
        <v/>
      </c>
      <c r="Z78" s="81" t="e" cm="1">
        <f t="array" aca="1" ref="Z78" ca="1">TEXT(RIGHT(10-RIGHT(SUM(INDEX(1*(MID(MID(C78,1,1)*2,ROW(INDIRECT("1:"&amp;LEN(MID(C78,1,1)*2))),1)),,))+MID(C78,2,1)+
SUM(INDEX(1*(MID(MID(C78,3,1)*2,ROW(INDIRECT("1:"&amp;LEN(MID(C78,3,1)*2))),1)),,))+MID(C78,4,1)+
SUM(INDEX(1*(MID(MID(C78,5,1)*2,ROW(INDIRECT("1:"&amp;LEN(MID(C78,5,1)*2))),1)),,))+MID(C78,6,1)+
SUM(INDEX(1*(MID(MID(C78,8,1)*2,ROW(INDIRECT("1:"&amp;LEN(MID(C78,8,1)*2))),1)),,))+MID(C78,9,1)+
SUM(INDEX(1*(MID(MID(C78,10,1)*2,ROW(INDIRECT("1:"&amp;LEN(MID(C78,10,1)*2))),1)),,)),1),1),"0")</f>
        <v>#VALUE!</v>
      </c>
      <c r="AA78" s="81" t="str">
        <f t="shared" si="5"/>
        <v/>
      </c>
      <c r="AB78" s="83" t="b">
        <f t="shared" si="16"/>
        <v>0</v>
      </c>
      <c r="AC78" s="154">
        <f t="shared" si="17"/>
        <v>0</v>
      </c>
      <c r="AD78" s="154">
        <f>SUMIF($C$15:C77,C78,$AC$15:AC77)</f>
        <v>0</v>
      </c>
      <c r="AE78" s="15">
        <f t="shared" si="18"/>
        <v>10000</v>
      </c>
      <c r="AF78" s="154">
        <f t="shared" si="19"/>
        <v>0</v>
      </c>
    </row>
    <row r="79" spans="1:32" s="30" customFormat="1" x14ac:dyDescent="0.25">
      <c r="A79" s="19">
        <v>64</v>
      </c>
      <c r="B79" s="20"/>
      <c r="C79" s="107"/>
      <c r="D79" s="20"/>
      <c r="E79" s="20"/>
      <c r="F79" s="20"/>
      <c r="G79" s="122"/>
      <c r="H79" s="156">
        <f t="shared" si="6"/>
        <v>0</v>
      </c>
      <c r="I79" s="117" t="str">
        <f t="shared" si="20"/>
        <v/>
      </c>
      <c r="J79" s="80" t="b">
        <f t="shared" si="7"/>
        <v>0</v>
      </c>
      <c r="K79" s="80" t="str">
        <f t="shared" si="8"/>
        <v/>
      </c>
      <c r="L79" s="80" t="b">
        <f>IF(C79="",FALSE,IFERROR(NOT(MATCH(C79,'Anställda och korttidsarbete'!$C:$C,0)&gt;0),TRUE))</f>
        <v>0</v>
      </c>
      <c r="M79" s="80" t="str">
        <f t="shared" si="9"/>
        <v/>
      </c>
      <c r="N79" s="80" t="b">
        <f t="shared" si="10"/>
        <v>0</v>
      </c>
      <c r="O79" s="80" t="str">
        <f t="shared" si="11"/>
        <v/>
      </c>
      <c r="P79" s="13" t="b">
        <f t="shared" si="12"/>
        <v>0</v>
      </c>
      <c r="Q79" s="80" t="str">
        <f t="shared" si="13"/>
        <v/>
      </c>
      <c r="R79" s="80" t="b">
        <f t="shared" si="14"/>
        <v>0</v>
      </c>
      <c r="S79" s="81" t="e">
        <f t="shared" si="0"/>
        <v>#VALUE!</v>
      </c>
      <c r="T79" s="81" t="e">
        <f t="shared" si="1"/>
        <v>#VALUE!</v>
      </c>
      <c r="U79" s="81" t="e">
        <f t="shared" si="2"/>
        <v>#VALUE!</v>
      </c>
      <c r="V79" s="82" t="e">
        <f t="shared" si="3"/>
        <v>#VALUE!</v>
      </c>
      <c r="W79" s="82" t="e">
        <f t="shared" si="15"/>
        <v>#VALUE!</v>
      </c>
      <c r="X79" s="82" t="b">
        <f t="shared" si="21"/>
        <v>0</v>
      </c>
      <c r="Y79" s="72" t="str">
        <f t="shared" si="4"/>
        <v/>
      </c>
      <c r="Z79" s="81" t="e" cm="1">
        <f t="array" aca="1" ref="Z79" ca="1">TEXT(RIGHT(10-RIGHT(SUM(INDEX(1*(MID(MID(C79,1,1)*2,ROW(INDIRECT("1:"&amp;LEN(MID(C79,1,1)*2))),1)),,))+MID(C79,2,1)+
SUM(INDEX(1*(MID(MID(C79,3,1)*2,ROW(INDIRECT("1:"&amp;LEN(MID(C79,3,1)*2))),1)),,))+MID(C79,4,1)+
SUM(INDEX(1*(MID(MID(C79,5,1)*2,ROW(INDIRECT("1:"&amp;LEN(MID(C79,5,1)*2))),1)),,))+MID(C79,6,1)+
SUM(INDEX(1*(MID(MID(C79,8,1)*2,ROW(INDIRECT("1:"&amp;LEN(MID(C79,8,1)*2))),1)),,))+MID(C79,9,1)+
SUM(INDEX(1*(MID(MID(C79,10,1)*2,ROW(INDIRECT("1:"&amp;LEN(MID(C79,10,1)*2))),1)),,)),1),1),"0")</f>
        <v>#VALUE!</v>
      </c>
      <c r="AA79" s="81" t="str">
        <f t="shared" si="5"/>
        <v/>
      </c>
      <c r="AB79" s="83" t="b">
        <f t="shared" si="16"/>
        <v>0</v>
      </c>
      <c r="AC79" s="154">
        <f t="shared" si="17"/>
        <v>0</v>
      </c>
      <c r="AD79" s="154">
        <f>SUMIF($C$15:C78,C79,$AC$15:AC78)</f>
        <v>0</v>
      </c>
      <c r="AE79" s="15">
        <f t="shared" si="18"/>
        <v>10000</v>
      </c>
      <c r="AF79" s="154">
        <f t="shared" si="19"/>
        <v>0</v>
      </c>
    </row>
    <row r="80" spans="1:32" s="30" customFormat="1" x14ac:dyDescent="0.25">
      <c r="A80" s="19">
        <v>65</v>
      </c>
      <c r="B80" s="20"/>
      <c r="C80" s="107"/>
      <c r="D80" s="20"/>
      <c r="E80" s="20"/>
      <c r="F80" s="20"/>
      <c r="G80" s="122"/>
      <c r="H80" s="156">
        <f t="shared" si="6"/>
        <v>0</v>
      </c>
      <c r="I80" s="117" t="str">
        <f t="shared" si="20"/>
        <v/>
      </c>
      <c r="J80" s="80" t="b">
        <f t="shared" si="7"/>
        <v>0</v>
      </c>
      <c r="K80" s="80" t="str">
        <f t="shared" si="8"/>
        <v/>
      </c>
      <c r="L80" s="80" t="b">
        <f>IF(C80="",FALSE,IFERROR(NOT(MATCH(C80,'Anställda och korttidsarbete'!$C:$C,0)&gt;0),TRUE))</f>
        <v>0</v>
      </c>
      <c r="M80" s="80" t="str">
        <f t="shared" si="9"/>
        <v/>
      </c>
      <c r="N80" s="80" t="b">
        <f t="shared" si="10"/>
        <v>0</v>
      </c>
      <c r="O80" s="80" t="str">
        <f t="shared" si="11"/>
        <v/>
      </c>
      <c r="P80" s="13" t="b">
        <f t="shared" si="12"/>
        <v>0</v>
      </c>
      <c r="Q80" s="80" t="str">
        <f t="shared" si="13"/>
        <v/>
      </c>
      <c r="R80" s="80" t="b">
        <f t="shared" si="14"/>
        <v>0</v>
      </c>
      <c r="S80" s="81" t="e">
        <f t="shared" ref="S80:S143" si="22">VALUE(LEFT(C80,2))</f>
        <v>#VALUE!</v>
      </c>
      <c r="T80" s="81" t="e">
        <f t="shared" ref="T80:T143" si="23">VALUE(MID(C80,3,2))</f>
        <v>#VALUE!</v>
      </c>
      <c r="U80" s="81" t="e">
        <f t="shared" ref="U80:U143" si="24">TEXT(IF(VALUE(MID(C80,5,2))&gt;31,MID(C80,5,2)-60,VALUE(MID(C80,5,2))),"00")</f>
        <v>#VALUE!</v>
      </c>
      <c r="V80" s="82" t="e">
        <f t="shared" ref="V80:V143" si="25">DATEVALUE(IF(VALUE(LEFT(C80,2))&lt;20,20,19)&amp;TEXT(S80,"00")&amp;"/"&amp;T80&amp;"/"&amp;U80)</f>
        <v>#VALUE!</v>
      </c>
      <c r="W80" s="82" t="e">
        <f t="shared" si="15"/>
        <v>#VALUE!</v>
      </c>
      <c r="X80" s="82" t="b">
        <f t="shared" si="21"/>
        <v>0</v>
      </c>
      <c r="Y80" s="72" t="str">
        <f t="shared" ref="Y80:Y143" si="26">RIGHT(C80,1)</f>
        <v/>
      </c>
      <c r="Z80" s="81" t="e" cm="1">
        <f t="array" aca="1" ref="Z80" ca="1">TEXT(RIGHT(10-RIGHT(SUM(INDEX(1*(MID(MID(C80,1,1)*2,ROW(INDIRECT("1:"&amp;LEN(MID(C80,1,1)*2))),1)),,))+MID(C80,2,1)+
SUM(INDEX(1*(MID(MID(C80,3,1)*2,ROW(INDIRECT("1:"&amp;LEN(MID(C80,3,1)*2))),1)),,))+MID(C80,4,1)+
SUM(INDEX(1*(MID(MID(C80,5,1)*2,ROW(INDIRECT("1:"&amp;LEN(MID(C80,5,1)*2))),1)),,))+MID(C80,6,1)+
SUM(INDEX(1*(MID(MID(C80,8,1)*2,ROW(INDIRECT("1:"&amp;LEN(MID(C80,8,1)*2))),1)),,))+MID(C80,9,1)+
SUM(INDEX(1*(MID(MID(C80,10,1)*2,ROW(INDIRECT("1:"&amp;LEN(MID(C80,10,1)*2))),1)),,)),1),1),"0")</f>
        <v>#VALUE!</v>
      </c>
      <c r="AA80" s="81" t="str">
        <f t="shared" ref="AA80:AA143" si="27">IF(C80="","",Z80=Y80)</f>
        <v/>
      </c>
      <c r="AB80" s="83" t="b">
        <f t="shared" ref="AB80:AB143" si="28">IFERROR(NOT(IF(OR(C80&lt;&gt;"",B80&lt;&gt;""),AND(X80,AA80),TRUE)),TRUE)</f>
        <v>0</v>
      </c>
      <c r="AC80" s="154">
        <f t="shared" si="17"/>
        <v>0</v>
      </c>
      <c r="AD80" s="154">
        <f>SUMIF($C$15:C79,C80,$AC$15:AC79)</f>
        <v>0</v>
      </c>
      <c r="AE80" s="15">
        <f t="shared" si="18"/>
        <v>10000</v>
      </c>
      <c r="AF80" s="154">
        <f t="shared" si="19"/>
        <v>0</v>
      </c>
    </row>
    <row r="81" spans="1:32" s="30" customFormat="1" x14ac:dyDescent="0.25">
      <c r="A81" s="19">
        <v>66</v>
      </c>
      <c r="B81" s="20"/>
      <c r="C81" s="107"/>
      <c r="D81" s="20"/>
      <c r="E81" s="20"/>
      <c r="F81" s="20"/>
      <c r="G81" s="122"/>
      <c r="H81" s="156">
        <f t="shared" ref="H81:H144" si="29">IF(R81,0,IF(ROUNDUP(AF81,0)&lt;0,0,ROUNDUP(AF81,0)))</f>
        <v>0</v>
      </c>
      <c r="I81" s="117" t="str">
        <f t="shared" ref="I81:I144" si="30">IF(K81="","",K81&amp;". ")&amp;IF(M81="","",M81&amp;". ")&amp;IF(O81="","",O81&amp;". ")</f>
        <v/>
      </c>
      <c r="J81" s="80" t="b">
        <f t="shared" ref="J81:J144" si="31">IF(AND(C81="",COUNTA(B81:G81)&lt;5),FALSE,AB81)</f>
        <v>0</v>
      </c>
      <c r="K81" s="80" t="str">
        <f t="shared" ref="K81:K144" si="32">IF(J81,$K$14,"")</f>
        <v/>
      </c>
      <c r="L81" s="80" t="b">
        <f>IF(C81="",FALSE,IFERROR(NOT(MATCH(C81,'Anställda och korttidsarbete'!$C:$C,0)&gt;0),TRUE))</f>
        <v>0</v>
      </c>
      <c r="M81" s="80" t="str">
        <f t="shared" ref="M81:M144" si="33">IF(L81,$M$14,"")</f>
        <v/>
      </c>
      <c r="N81" s="80" t="b">
        <f t="shared" ref="N81:N144" si="34">IF(AC81&lt;&gt;AF81,TRUE,FALSE)</f>
        <v>0</v>
      </c>
      <c r="O81" s="80" t="str">
        <f t="shared" ref="O81:O144" si="35">IF(N81,$O$14,"")</f>
        <v/>
      </c>
      <c r="P81" s="13" t="b">
        <f t="shared" ref="P81:P144" si="36">AND(COUNTA(B81:G81)&gt;0,OR(B81="",C81="",D81="",E81="",F81="",G81=""))</f>
        <v>0</v>
      </c>
      <c r="Q81" s="80" t="str">
        <f t="shared" ref="Q81:Q144" si="37">IF(P81,Q$14,"")</f>
        <v/>
      </c>
      <c r="R81" s="80" t="b">
        <f t="shared" ref="R81:R144" si="38">OR(J81,L81,P81)</f>
        <v>0</v>
      </c>
      <c r="S81" s="81" t="e">
        <f t="shared" si="22"/>
        <v>#VALUE!</v>
      </c>
      <c r="T81" s="81" t="e">
        <f t="shared" si="23"/>
        <v>#VALUE!</v>
      </c>
      <c r="U81" s="81" t="e">
        <f t="shared" si="24"/>
        <v>#VALUE!</v>
      </c>
      <c r="V81" s="82" t="e">
        <f t="shared" si="25"/>
        <v>#VALUE!</v>
      </c>
      <c r="W81" s="82" t="e">
        <f t="shared" ref="W81:W144" si="39">DATE(S81,T81,U81)</f>
        <v>#VALUE!</v>
      </c>
      <c r="X81" s="82" t="b">
        <f t="shared" si="21"/>
        <v>0</v>
      </c>
      <c r="Y81" s="72" t="str">
        <f t="shared" si="26"/>
        <v/>
      </c>
      <c r="Z81" s="81" t="e" cm="1">
        <f t="array" aca="1" ref="Z81" ca="1">TEXT(RIGHT(10-RIGHT(SUM(INDEX(1*(MID(MID(C81,1,1)*2,ROW(INDIRECT("1:"&amp;LEN(MID(C81,1,1)*2))),1)),,))+MID(C81,2,1)+
SUM(INDEX(1*(MID(MID(C81,3,1)*2,ROW(INDIRECT("1:"&amp;LEN(MID(C81,3,1)*2))),1)),,))+MID(C81,4,1)+
SUM(INDEX(1*(MID(MID(C81,5,1)*2,ROW(INDIRECT("1:"&amp;LEN(MID(C81,5,1)*2))),1)),,))+MID(C81,6,1)+
SUM(INDEX(1*(MID(MID(C81,8,1)*2,ROW(INDIRECT("1:"&amp;LEN(MID(C81,8,1)*2))),1)),,))+MID(C81,9,1)+
SUM(INDEX(1*(MID(MID(C81,10,1)*2,ROW(INDIRECT("1:"&amp;LEN(MID(C81,10,1)*2))),1)),,)),1),1),"0")</f>
        <v>#VALUE!</v>
      </c>
      <c r="AA81" s="81" t="str">
        <f t="shared" si="27"/>
        <v/>
      </c>
      <c r="AB81" s="83" t="b">
        <f t="shared" si="28"/>
        <v>0</v>
      </c>
      <c r="AC81" s="154">
        <f t="shared" ref="AC81:AC144" si="40">MIN(G81*60%,10000)</f>
        <v>0</v>
      </c>
      <c r="AD81" s="154">
        <f>SUMIF($C$15:C80,C81,$AC$15:AC80)</f>
        <v>0</v>
      </c>
      <c r="AE81" s="15">
        <f t="shared" ref="AE81:AE144" si="41">10000-AD81</f>
        <v>10000</v>
      </c>
      <c r="AF81" s="154">
        <f t="shared" ref="AF81:AF144" si="42">IF(AE81=10000,AC81,MIN(AE81,AC81))</f>
        <v>0</v>
      </c>
    </row>
    <row r="82" spans="1:32" s="30" customFormat="1" x14ac:dyDescent="0.25">
      <c r="A82" s="19">
        <v>67</v>
      </c>
      <c r="B82" s="20"/>
      <c r="C82" s="107"/>
      <c r="D82" s="20"/>
      <c r="E82" s="20"/>
      <c r="F82" s="20"/>
      <c r="G82" s="122"/>
      <c r="H82" s="156">
        <f t="shared" si="29"/>
        <v>0</v>
      </c>
      <c r="I82" s="117" t="str">
        <f t="shared" si="30"/>
        <v/>
      </c>
      <c r="J82" s="80" t="b">
        <f t="shared" si="31"/>
        <v>0</v>
      </c>
      <c r="K82" s="80" t="str">
        <f t="shared" si="32"/>
        <v/>
      </c>
      <c r="L82" s="80" t="b">
        <f>IF(C82="",FALSE,IFERROR(NOT(MATCH(C82,'Anställda och korttidsarbete'!$C:$C,0)&gt;0),TRUE))</f>
        <v>0</v>
      </c>
      <c r="M82" s="80" t="str">
        <f t="shared" si="33"/>
        <v/>
      </c>
      <c r="N82" s="80" t="b">
        <f t="shared" si="34"/>
        <v>0</v>
      </c>
      <c r="O82" s="80" t="str">
        <f t="shared" si="35"/>
        <v/>
      </c>
      <c r="P82" s="13" t="b">
        <f t="shared" si="36"/>
        <v>0</v>
      </c>
      <c r="Q82" s="80" t="str">
        <f t="shared" si="37"/>
        <v/>
      </c>
      <c r="R82" s="80" t="b">
        <f t="shared" si="38"/>
        <v>0</v>
      </c>
      <c r="S82" s="81" t="e">
        <f t="shared" si="22"/>
        <v>#VALUE!</v>
      </c>
      <c r="T82" s="81" t="e">
        <f t="shared" si="23"/>
        <v>#VALUE!</v>
      </c>
      <c r="U82" s="81" t="e">
        <f t="shared" si="24"/>
        <v>#VALUE!</v>
      </c>
      <c r="V82" s="82" t="e">
        <f t="shared" si="25"/>
        <v>#VALUE!</v>
      </c>
      <c r="W82" s="82" t="e">
        <f t="shared" si="39"/>
        <v>#VALUE!</v>
      </c>
      <c r="X82" s="82" t="b">
        <f t="shared" ref="X82:X145" si="43">NOT(ISERR(AND(T82&lt;13,VALUE(U82)&lt;31,V82=W82)))</f>
        <v>0</v>
      </c>
      <c r="Y82" s="72" t="str">
        <f t="shared" si="26"/>
        <v/>
      </c>
      <c r="Z82" s="81" t="e" cm="1">
        <f t="array" aca="1" ref="Z82" ca="1">TEXT(RIGHT(10-RIGHT(SUM(INDEX(1*(MID(MID(C82,1,1)*2,ROW(INDIRECT("1:"&amp;LEN(MID(C82,1,1)*2))),1)),,))+MID(C82,2,1)+
SUM(INDEX(1*(MID(MID(C82,3,1)*2,ROW(INDIRECT("1:"&amp;LEN(MID(C82,3,1)*2))),1)),,))+MID(C82,4,1)+
SUM(INDEX(1*(MID(MID(C82,5,1)*2,ROW(INDIRECT("1:"&amp;LEN(MID(C82,5,1)*2))),1)),,))+MID(C82,6,1)+
SUM(INDEX(1*(MID(MID(C82,8,1)*2,ROW(INDIRECT("1:"&amp;LEN(MID(C82,8,1)*2))),1)),,))+MID(C82,9,1)+
SUM(INDEX(1*(MID(MID(C82,10,1)*2,ROW(INDIRECT("1:"&amp;LEN(MID(C82,10,1)*2))),1)),,)),1),1),"0")</f>
        <v>#VALUE!</v>
      </c>
      <c r="AA82" s="81" t="str">
        <f t="shared" si="27"/>
        <v/>
      </c>
      <c r="AB82" s="83" t="b">
        <f t="shared" si="28"/>
        <v>0</v>
      </c>
      <c r="AC82" s="154">
        <f t="shared" si="40"/>
        <v>0</v>
      </c>
      <c r="AD82" s="154">
        <f>SUMIF($C$15:C81,C82,$AC$15:AC81)</f>
        <v>0</v>
      </c>
      <c r="AE82" s="15">
        <f t="shared" si="41"/>
        <v>10000</v>
      </c>
      <c r="AF82" s="154">
        <f t="shared" si="42"/>
        <v>0</v>
      </c>
    </row>
    <row r="83" spans="1:32" s="30" customFormat="1" x14ac:dyDescent="0.25">
      <c r="A83" s="19">
        <v>68</v>
      </c>
      <c r="B83" s="20"/>
      <c r="C83" s="107"/>
      <c r="D83" s="20"/>
      <c r="E83" s="20"/>
      <c r="F83" s="20"/>
      <c r="G83" s="122"/>
      <c r="H83" s="156">
        <f t="shared" si="29"/>
        <v>0</v>
      </c>
      <c r="I83" s="117" t="str">
        <f t="shared" si="30"/>
        <v/>
      </c>
      <c r="J83" s="80" t="b">
        <f t="shared" si="31"/>
        <v>0</v>
      </c>
      <c r="K83" s="80" t="str">
        <f t="shared" si="32"/>
        <v/>
      </c>
      <c r="L83" s="80" t="b">
        <f>IF(C83="",FALSE,IFERROR(NOT(MATCH(C83,'Anställda och korttidsarbete'!$C:$C,0)&gt;0),TRUE))</f>
        <v>0</v>
      </c>
      <c r="M83" s="80" t="str">
        <f t="shared" si="33"/>
        <v/>
      </c>
      <c r="N83" s="80" t="b">
        <f t="shared" si="34"/>
        <v>0</v>
      </c>
      <c r="O83" s="80" t="str">
        <f t="shared" si="35"/>
        <v/>
      </c>
      <c r="P83" s="13" t="b">
        <f t="shared" si="36"/>
        <v>0</v>
      </c>
      <c r="Q83" s="80" t="str">
        <f t="shared" si="37"/>
        <v/>
      </c>
      <c r="R83" s="80" t="b">
        <f t="shared" si="38"/>
        <v>0</v>
      </c>
      <c r="S83" s="81" t="e">
        <f t="shared" si="22"/>
        <v>#VALUE!</v>
      </c>
      <c r="T83" s="81" t="e">
        <f t="shared" si="23"/>
        <v>#VALUE!</v>
      </c>
      <c r="U83" s="81" t="e">
        <f t="shared" si="24"/>
        <v>#VALUE!</v>
      </c>
      <c r="V83" s="82" t="e">
        <f t="shared" si="25"/>
        <v>#VALUE!</v>
      </c>
      <c r="W83" s="82" t="e">
        <f t="shared" si="39"/>
        <v>#VALUE!</v>
      </c>
      <c r="X83" s="82" t="b">
        <f t="shared" si="43"/>
        <v>0</v>
      </c>
      <c r="Y83" s="72" t="str">
        <f t="shared" si="26"/>
        <v/>
      </c>
      <c r="Z83" s="81" t="e" cm="1">
        <f t="array" aca="1" ref="Z83" ca="1">TEXT(RIGHT(10-RIGHT(SUM(INDEX(1*(MID(MID(C83,1,1)*2,ROW(INDIRECT("1:"&amp;LEN(MID(C83,1,1)*2))),1)),,))+MID(C83,2,1)+
SUM(INDEX(1*(MID(MID(C83,3,1)*2,ROW(INDIRECT("1:"&amp;LEN(MID(C83,3,1)*2))),1)),,))+MID(C83,4,1)+
SUM(INDEX(1*(MID(MID(C83,5,1)*2,ROW(INDIRECT("1:"&amp;LEN(MID(C83,5,1)*2))),1)),,))+MID(C83,6,1)+
SUM(INDEX(1*(MID(MID(C83,8,1)*2,ROW(INDIRECT("1:"&amp;LEN(MID(C83,8,1)*2))),1)),,))+MID(C83,9,1)+
SUM(INDEX(1*(MID(MID(C83,10,1)*2,ROW(INDIRECT("1:"&amp;LEN(MID(C83,10,1)*2))),1)),,)),1),1),"0")</f>
        <v>#VALUE!</v>
      </c>
      <c r="AA83" s="81" t="str">
        <f t="shared" si="27"/>
        <v/>
      </c>
      <c r="AB83" s="83" t="b">
        <f t="shared" si="28"/>
        <v>0</v>
      </c>
      <c r="AC83" s="154">
        <f t="shared" si="40"/>
        <v>0</v>
      </c>
      <c r="AD83" s="154">
        <f>SUMIF($C$15:C82,C83,$AC$15:AC82)</f>
        <v>0</v>
      </c>
      <c r="AE83" s="15">
        <f t="shared" si="41"/>
        <v>10000</v>
      </c>
      <c r="AF83" s="154">
        <f t="shared" si="42"/>
        <v>0</v>
      </c>
    </row>
    <row r="84" spans="1:32" s="30" customFormat="1" x14ac:dyDescent="0.25">
      <c r="A84" s="19">
        <v>69</v>
      </c>
      <c r="B84" s="20"/>
      <c r="C84" s="107"/>
      <c r="D84" s="20"/>
      <c r="E84" s="20"/>
      <c r="F84" s="20"/>
      <c r="G84" s="122"/>
      <c r="H84" s="156">
        <f t="shared" si="29"/>
        <v>0</v>
      </c>
      <c r="I84" s="117" t="str">
        <f t="shared" si="30"/>
        <v/>
      </c>
      <c r="J84" s="80" t="b">
        <f t="shared" si="31"/>
        <v>0</v>
      </c>
      <c r="K84" s="80" t="str">
        <f t="shared" si="32"/>
        <v/>
      </c>
      <c r="L84" s="80" t="b">
        <f>IF(C84="",FALSE,IFERROR(NOT(MATCH(C84,'Anställda och korttidsarbete'!$C:$C,0)&gt;0),TRUE))</f>
        <v>0</v>
      </c>
      <c r="M84" s="80" t="str">
        <f t="shared" si="33"/>
        <v/>
      </c>
      <c r="N84" s="80" t="b">
        <f t="shared" si="34"/>
        <v>0</v>
      </c>
      <c r="O84" s="80" t="str">
        <f t="shared" si="35"/>
        <v/>
      </c>
      <c r="P84" s="13" t="b">
        <f t="shared" si="36"/>
        <v>0</v>
      </c>
      <c r="Q84" s="80" t="str">
        <f t="shared" si="37"/>
        <v/>
      </c>
      <c r="R84" s="80" t="b">
        <f t="shared" si="38"/>
        <v>0</v>
      </c>
      <c r="S84" s="81" t="e">
        <f t="shared" si="22"/>
        <v>#VALUE!</v>
      </c>
      <c r="T84" s="81" t="e">
        <f t="shared" si="23"/>
        <v>#VALUE!</v>
      </c>
      <c r="U84" s="81" t="e">
        <f t="shared" si="24"/>
        <v>#VALUE!</v>
      </c>
      <c r="V84" s="82" t="e">
        <f t="shared" si="25"/>
        <v>#VALUE!</v>
      </c>
      <c r="W84" s="82" t="e">
        <f t="shared" si="39"/>
        <v>#VALUE!</v>
      </c>
      <c r="X84" s="82" t="b">
        <f t="shared" si="43"/>
        <v>0</v>
      </c>
      <c r="Y84" s="72" t="str">
        <f t="shared" si="26"/>
        <v/>
      </c>
      <c r="Z84" s="81" t="e" cm="1">
        <f t="array" aca="1" ref="Z84" ca="1">TEXT(RIGHT(10-RIGHT(SUM(INDEX(1*(MID(MID(C84,1,1)*2,ROW(INDIRECT("1:"&amp;LEN(MID(C84,1,1)*2))),1)),,))+MID(C84,2,1)+
SUM(INDEX(1*(MID(MID(C84,3,1)*2,ROW(INDIRECT("1:"&amp;LEN(MID(C84,3,1)*2))),1)),,))+MID(C84,4,1)+
SUM(INDEX(1*(MID(MID(C84,5,1)*2,ROW(INDIRECT("1:"&amp;LEN(MID(C84,5,1)*2))),1)),,))+MID(C84,6,1)+
SUM(INDEX(1*(MID(MID(C84,8,1)*2,ROW(INDIRECT("1:"&amp;LEN(MID(C84,8,1)*2))),1)),,))+MID(C84,9,1)+
SUM(INDEX(1*(MID(MID(C84,10,1)*2,ROW(INDIRECT("1:"&amp;LEN(MID(C84,10,1)*2))),1)),,)),1),1),"0")</f>
        <v>#VALUE!</v>
      </c>
      <c r="AA84" s="81" t="str">
        <f t="shared" si="27"/>
        <v/>
      </c>
      <c r="AB84" s="83" t="b">
        <f t="shared" si="28"/>
        <v>0</v>
      </c>
      <c r="AC84" s="154">
        <f t="shared" si="40"/>
        <v>0</v>
      </c>
      <c r="AD84" s="154">
        <f>SUMIF($C$15:C83,C84,$AC$15:AC83)</f>
        <v>0</v>
      </c>
      <c r="AE84" s="15">
        <f t="shared" si="41"/>
        <v>10000</v>
      </c>
      <c r="AF84" s="154">
        <f t="shared" si="42"/>
        <v>0</v>
      </c>
    </row>
    <row r="85" spans="1:32" s="30" customFormat="1" x14ac:dyDescent="0.25">
      <c r="A85" s="19">
        <v>70</v>
      </c>
      <c r="B85" s="20"/>
      <c r="C85" s="107"/>
      <c r="D85" s="20"/>
      <c r="E85" s="20"/>
      <c r="F85" s="20"/>
      <c r="G85" s="122"/>
      <c r="H85" s="156">
        <f t="shared" si="29"/>
        <v>0</v>
      </c>
      <c r="I85" s="117" t="str">
        <f t="shared" si="30"/>
        <v/>
      </c>
      <c r="J85" s="80" t="b">
        <f t="shared" si="31"/>
        <v>0</v>
      </c>
      <c r="K85" s="80" t="str">
        <f t="shared" si="32"/>
        <v/>
      </c>
      <c r="L85" s="80" t="b">
        <f>IF(C85="",FALSE,IFERROR(NOT(MATCH(C85,'Anställda och korttidsarbete'!$C:$C,0)&gt;0),TRUE))</f>
        <v>0</v>
      </c>
      <c r="M85" s="80" t="str">
        <f t="shared" si="33"/>
        <v/>
      </c>
      <c r="N85" s="80" t="b">
        <f t="shared" si="34"/>
        <v>0</v>
      </c>
      <c r="O85" s="80" t="str">
        <f t="shared" si="35"/>
        <v/>
      </c>
      <c r="P85" s="13" t="b">
        <f t="shared" si="36"/>
        <v>0</v>
      </c>
      <c r="Q85" s="80" t="str">
        <f t="shared" si="37"/>
        <v/>
      </c>
      <c r="R85" s="80" t="b">
        <f t="shared" si="38"/>
        <v>0</v>
      </c>
      <c r="S85" s="81" t="e">
        <f t="shared" si="22"/>
        <v>#VALUE!</v>
      </c>
      <c r="T85" s="81" t="e">
        <f t="shared" si="23"/>
        <v>#VALUE!</v>
      </c>
      <c r="U85" s="81" t="e">
        <f t="shared" si="24"/>
        <v>#VALUE!</v>
      </c>
      <c r="V85" s="82" t="e">
        <f t="shared" si="25"/>
        <v>#VALUE!</v>
      </c>
      <c r="W85" s="82" t="e">
        <f t="shared" si="39"/>
        <v>#VALUE!</v>
      </c>
      <c r="X85" s="82" t="b">
        <f t="shared" si="43"/>
        <v>0</v>
      </c>
      <c r="Y85" s="72" t="str">
        <f t="shared" si="26"/>
        <v/>
      </c>
      <c r="Z85" s="81" t="e" cm="1">
        <f t="array" aca="1" ref="Z85" ca="1">TEXT(RIGHT(10-RIGHT(SUM(INDEX(1*(MID(MID(C85,1,1)*2,ROW(INDIRECT("1:"&amp;LEN(MID(C85,1,1)*2))),1)),,))+MID(C85,2,1)+
SUM(INDEX(1*(MID(MID(C85,3,1)*2,ROW(INDIRECT("1:"&amp;LEN(MID(C85,3,1)*2))),1)),,))+MID(C85,4,1)+
SUM(INDEX(1*(MID(MID(C85,5,1)*2,ROW(INDIRECT("1:"&amp;LEN(MID(C85,5,1)*2))),1)),,))+MID(C85,6,1)+
SUM(INDEX(1*(MID(MID(C85,8,1)*2,ROW(INDIRECT("1:"&amp;LEN(MID(C85,8,1)*2))),1)),,))+MID(C85,9,1)+
SUM(INDEX(1*(MID(MID(C85,10,1)*2,ROW(INDIRECT("1:"&amp;LEN(MID(C85,10,1)*2))),1)),,)),1),1),"0")</f>
        <v>#VALUE!</v>
      </c>
      <c r="AA85" s="81" t="str">
        <f t="shared" si="27"/>
        <v/>
      </c>
      <c r="AB85" s="83" t="b">
        <f t="shared" si="28"/>
        <v>0</v>
      </c>
      <c r="AC85" s="154">
        <f t="shared" si="40"/>
        <v>0</v>
      </c>
      <c r="AD85" s="154">
        <f>SUMIF($C$15:C84,C85,$AC$15:AC84)</f>
        <v>0</v>
      </c>
      <c r="AE85" s="15">
        <f t="shared" si="41"/>
        <v>10000</v>
      </c>
      <c r="AF85" s="154">
        <f t="shared" si="42"/>
        <v>0</v>
      </c>
    </row>
    <row r="86" spans="1:32" s="30" customFormat="1" x14ac:dyDescent="0.25">
      <c r="A86" s="19">
        <v>71</v>
      </c>
      <c r="B86" s="20"/>
      <c r="C86" s="107"/>
      <c r="D86" s="20"/>
      <c r="E86" s="20"/>
      <c r="F86" s="20"/>
      <c r="G86" s="122"/>
      <c r="H86" s="156">
        <f t="shared" si="29"/>
        <v>0</v>
      </c>
      <c r="I86" s="117" t="str">
        <f t="shared" si="30"/>
        <v/>
      </c>
      <c r="J86" s="80" t="b">
        <f t="shared" si="31"/>
        <v>0</v>
      </c>
      <c r="K86" s="80" t="str">
        <f t="shared" si="32"/>
        <v/>
      </c>
      <c r="L86" s="80" t="b">
        <f>IF(C86="",FALSE,IFERROR(NOT(MATCH(C86,'Anställda och korttidsarbete'!$C:$C,0)&gt;0),TRUE))</f>
        <v>0</v>
      </c>
      <c r="M86" s="80" t="str">
        <f t="shared" si="33"/>
        <v/>
      </c>
      <c r="N86" s="80" t="b">
        <f t="shared" si="34"/>
        <v>0</v>
      </c>
      <c r="O86" s="80" t="str">
        <f t="shared" si="35"/>
        <v/>
      </c>
      <c r="P86" s="13" t="b">
        <f t="shared" si="36"/>
        <v>0</v>
      </c>
      <c r="Q86" s="80" t="str">
        <f t="shared" si="37"/>
        <v/>
      </c>
      <c r="R86" s="80" t="b">
        <f t="shared" si="38"/>
        <v>0</v>
      </c>
      <c r="S86" s="81" t="e">
        <f t="shared" si="22"/>
        <v>#VALUE!</v>
      </c>
      <c r="T86" s="81" t="e">
        <f t="shared" si="23"/>
        <v>#VALUE!</v>
      </c>
      <c r="U86" s="81" t="e">
        <f t="shared" si="24"/>
        <v>#VALUE!</v>
      </c>
      <c r="V86" s="82" t="e">
        <f t="shared" si="25"/>
        <v>#VALUE!</v>
      </c>
      <c r="W86" s="82" t="e">
        <f t="shared" si="39"/>
        <v>#VALUE!</v>
      </c>
      <c r="X86" s="82" t="b">
        <f t="shared" si="43"/>
        <v>0</v>
      </c>
      <c r="Y86" s="72" t="str">
        <f t="shared" si="26"/>
        <v/>
      </c>
      <c r="Z86" s="81" t="e" cm="1">
        <f t="array" aca="1" ref="Z86" ca="1">TEXT(RIGHT(10-RIGHT(SUM(INDEX(1*(MID(MID(C86,1,1)*2,ROW(INDIRECT("1:"&amp;LEN(MID(C86,1,1)*2))),1)),,))+MID(C86,2,1)+
SUM(INDEX(1*(MID(MID(C86,3,1)*2,ROW(INDIRECT("1:"&amp;LEN(MID(C86,3,1)*2))),1)),,))+MID(C86,4,1)+
SUM(INDEX(1*(MID(MID(C86,5,1)*2,ROW(INDIRECT("1:"&amp;LEN(MID(C86,5,1)*2))),1)),,))+MID(C86,6,1)+
SUM(INDEX(1*(MID(MID(C86,8,1)*2,ROW(INDIRECT("1:"&amp;LEN(MID(C86,8,1)*2))),1)),,))+MID(C86,9,1)+
SUM(INDEX(1*(MID(MID(C86,10,1)*2,ROW(INDIRECT("1:"&amp;LEN(MID(C86,10,1)*2))),1)),,)),1),1),"0")</f>
        <v>#VALUE!</v>
      </c>
      <c r="AA86" s="81" t="str">
        <f t="shared" si="27"/>
        <v/>
      </c>
      <c r="AB86" s="83" t="b">
        <f t="shared" si="28"/>
        <v>0</v>
      </c>
      <c r="AC86" s="154">
        <f t="shared" si="40"/>
        <v>0</v>
      </c>
      <c r="AD86" s="154">
        <f>SUMIF($C$15:C85,C86,$AC$15:AC85)</f>
        <v>0</v>
      </c>
      <c r="AE86" s="15">
        <f t="shared" si="41"/>
        <v>10000</v>
      </c>
      <c r="AF86" s="154">
        <f t="shared" si="42"/>
        <v>0</v>
      </c>
    </row>
    <row r="87" spans="1:32" s="30" customFormat="1" x14ac:dyDescent="0.25">
      <c r="A87" s="19">
        <v>72</v>
      </c>
      <c r="B87" s="20"/>
      <c r="C87" s="107"/>
      <c r="D87" s="20"/>
      <c r="E87" s="20"/>
      <c r="F87" s="20"/>
      <c r="G87" s="122"/>
      <c r="H87" s="156">
        <f t="shared" si="29"/>
        <v>0</v>
      </c>
      <c r="I87" s="117" t="str">
        <f t="shared" si="30"/>
        <v/>
      </c>
      <c r="J87" s="80" t="b">
        <f t="shared" si="31"/>
        <v>0</v>
      </c>
      <c r="K87" s="80" t="str">
        <f t="shared" si="32"/>
        <v/>
      </c>
      <c r="L87" s="80" t="b">
        <f>IF(C87="",FALSE,IFERROR(NOT(MATCH(C87,'Anställda och korttidsarbete'!$C:$C,0)&gt;0),TRUE))</f>
        <v>0</v>
      </c>
      <c r="M87" s="80" t="str">
        <f t="shared" si="33"/>
        <v/>
      </c>
      <c r="N87" s="80" t="b">
        <f t="shared" si="34"/>
        <v>0</v>
      </c>
      <c r="O87" s="80" t="str">
        <f t="shared" si="35"/>
        <v/>
      </c>
      <c r="P87" s="13" t="b">
        <f t="shared" si="36"/>
        <v>0</v>
      </c>
      <c r="Q87" s="80" t="str">
        <f t="shared" si="37"/>
        <v/>
      </c>
      <c r="R87" s="80" t="b">
        <f t="shared" si="38"/>
        <v>0</v>
      </c>
      <c r="S87" s="81" t="e">
        <f t="shared" si="22"/>
        <v>#VALUE!</v>
      </c>
      <c r="T87" s="81" t="e">
        <f t="shared" si="23"/>
        <v>#VALUE!</v>
      </c>
      <c r="U87" s="81" t="e">
        <f t="shared" si="24"/>
        <v>#VALUE!</v>
      </c>
      <c r="V87" s="82" t="e">
        <f t="shared" si="25"/>
        <v>#VALUE!</v>
      </c>
      <c r="W87" s="82" t="e">
        <f t="shared" si="39"/>
        <v>#VALUE!</v>
      </c>
      <c r="X87" s="82" t="b">
        <f t="shared" si="43"/>
        <v>0</v>
      </c>
      <c r="Y87" s="72" t="str">
        <f t="shared" si="26"/>
        <v/>
      </c>
      <c r="Z87" s="81" t="e" cm="1">
        <f t="array" aca="1" ref="Z87" ca="1">TEXT(RIGHT(10-RIGHT(SUM(INDEX(1*(MID(MID(C87,1,1)*2,ROW(INDIRECT("1:"&amp;LEN(MID(C87,1,1)*2))),1)),,))+MID(C87,2,1)+
SUM(INDEX(1*(MID(MID(C87,3,1)*2,ROW(INDIRECT("1:"&amp;LEN(MID(C87,3,1)*2))),1)),,))+MID(C87,4,1)+
SUM(INDEX(1*(MID(MID(C87,5,1)*2,ROW(INDIRECT("1:"&amp;LEN(MID(C87,5,1)*2))),1)),,))+MID(C87,6,1)+
SUM(INDEX(1*(MID(MID(C87,8,1)*2,ROW(INDIRECT("1:"&amp;LEN(MID(C87,8,1)*2))),1)),,))+MID(C87,9,1)+
SUM(INDEX(1*(MID(MID(C87,10,1)*2,ROW(INDIRECT("1:"&amp;LEN(MID(C87,10,1)*2))),1)),,)),1),1),"0")</f>
        <v>#VALUE!</v>
      </c>
      <c r="AA87" s="81" t="str">
        <f t="shared" si="27"/>
        <v/>
      </c>
      <c r="AB87" s="83" t="b">
        <f t="shared" si="28"/>
        <v>0</v>
      </c>
      <c r="AC87" s="154">
        <f t="shared" si="40"/>
        <v>0</v>
      </c>
      <c r="AD87" s="154">
        <f>SUMIF($C$15:C86,C87,$AC$15:AC86)</f>
        <v>0</v>
      </c>
      <c r="AE87" s="15">
        <f t="shared" si="41"/>
        <v>10000</v>
      </c>
      <c r="AF87" s="154">
        <f t="shared" si="42"/>
        <v>0</v>
      </c>
    </row>
    <row r="88" spans="1:32" s="30" customFormat="1" x14ac:dyDescent="0.25">
      <c r="A88" s="19">
        <v>73</v>
      </c>
      <c r="B88" s="20"/>
      <c r="C88" s="107"/>
      <c r="D88" s="20"/>
      <c r="E88" s="20"/>
      <c r="F88" s="20"/>
      <c r="G88" s="122"/>
      <c r="H88" s="156">
        <f t="shared" si="29"/>
        <v>0</v>
      </c>
      <c r="I88" s="117" t="str">
        <f t="shared" si="30"/>
        <v/>
      </c>
      <c r="J88" s="80" t="b">
        <f t="shared" si="31"/>
        <v>0</v>
      </c>
      <c r="K88" s="80" t="str">
        <f t="shared" si="32"/>
        <v/>
      </c>
      <c r="L88" s="80" t="b">
        <f>IF(C88="",FALSE,IFERROR(NOT(MATCH(C88,'Anställda och korttidsarbete'!$C:$C,0)&gt;0),TRUE))</f>
        <v>0</v>
      </c>
      <c r="M88" s="80" t="str">
        <f t="shared" si="33"/>
        <v/>
      </c>
      <c r="N88" s="80" t="b">
        <f t="shared" si="34"/>
        <v>0</v>
      </c>
      <c r="O88" s="80" t="str">
        <f t="shared" si="35"/>
        <v/>
      </c>
      <c r="P88" s="13" t="b">
        <f t="shared" si="36"/>
        <v>0</v>
      </c>
      <c r="Q88" s="80" t="str">
        <f t="shared" si="37"/>
        <v/>
      </c>
      <c r="R88" s="80" t="b">
        <f t="shared" si="38"/>
        <v>0</v>
      </c>
      <c r="S88" s="81" t="e">
        <f t="shared" si="22"/>
        <v>#VALUE!</v>
      </c>
      <c r="T88" s="81" t="e">
        <f t="shared" si="23"/>
        <v>#VALUE!</v>
      </c>
      <c r="U88" s="81" t="e">
        <f t="shared" si="24"/>
        <v>#VALUE!</v>
      </c>
      <c r="V88" s="82" t="e">
        <f t="shared" si="25"/>
        <v>#VALUE!</v>
      </c>
      <c r="W88" s="82" t="e">
        <f t="shared" si="39"/>
        <v>#VALUE!</v>
      </c>
      <c r="X88" s="82" t="b">
        <f t="shared" si="43"/>
        <v>0</v>
      </c>
      <c r="Y88" s="72" t="str">
        <f t="shared" si="26"/>
        <v/>
      </c>
      <c r="Z88" s="81" t="e" cm="1">
        <f t="array" aca="1" ref="Z88" ca="1">TEXT(RIGHT(10-RIGHT(SUM(INDEX(1*(MID(MID(C88,1,1)*2,ROW(INDIRECT("1:"&amp;LEN(MID(C88,1,1)*2))),1)),,))+MID(C88,2,1)+
SUM(INDEX(1*(MID(MID(C88,3,1)*2,ROW(INDIRECT("1:"&amp;LEN(MID(C88,3,1)*2))),1)),,))+MID(C88,4,1)+
SUM(INDEX(1*(MID(MID(C88,5,1)*2,ROW(INDIRECT("1:"&amp;LEN(MID(C88,5,1)*2))),1)),,))+MID(C88,6,1)+
SUM(INDEX(1*(MID(MID(C88,8,1)*2,ROW(INDIRECT("1:"&amp;LEN(MID(C88,8,1)*2))),1)),,))+MID(C88,9,1)+
SUM(INDEX(1*(MID(MID(C88,10,1)*2,ROW(INDIRECT("1:"&amp;LEN(MID(C88,10,1)*2))),1)),,)),1),1),"0")</f>
        <v>#VALUE!</v>
      </c>
      <c r="AA88" s="81" t="str">
        <f t="shared" si="27"/>
        <v/>
      </c>
      <c r="AB88" s="83" t="b">
        <f t="shared" si="28"/>
        <v>0</v>
      </c>
      <c r="AC88" s="154">
        <f t="shared" si="40"/>
        <v>0</v>
      </c>
      <c r="AD88" s="154">
        <f>SUMIF($C$15:C87,C88,$AC$15:AC87)</f>
        <v>0</v>
      </c>
      <c r="AE88" s="15">
        <f t="shared" si="41"/>
        <v>10000</v>
      </c>
      <c r="AF88" s="154">
        <f t="shared" si="42"/>
        <v>0</v>
      </c>
    </row>
    <row r="89" spans="1:32" s="30" customFormat="1" x14ac:dyDescent="0.25">
      <c r="A89" s="19">
        <v>74</v>
      </c>
      <c r="B89" s="20"/>
      <c r="C89" s="107"/>
      <c r="D89" s="20"/>
      <c r="E89" s="20"/>
      <c r="F89" s="20"/>
      <c r="G89" s="122"/>
      <c r="H89" s="156">
        <f t="shared" si="29"/>
        <v>0</v>
      </c>
      <c r="I89" s="117" t="str">
        <f t="shared" si="30"/>
        <v/>
      </c>
      <c r="J89" s="80" t="b">
        <f t="shared" si="31"/>
        <v>0</v>
      </c>
      <c r="K89" s="80" t="str">
        <f t="shared" si="32"/>
        <v/>
      </c>
      <c r="L89" s="80" t="b">
        <f>IF(C89="",FALSE,IFERROR(NOT(MATCH(C89,'Anställda och korttidsarbete'!$C:$C,0)&gt;0),TRUE))</f>
        <v>0</v>
      </c>
      <c r="M89" s="80" t="str">
        <f t="shared" si="33"/>
        <v/>
      </c>
      <c r="N89" s="80" t="b">
        <f t="shared" si="34"/>
        <v>0</v>
      </c>
      <c r="O89" s="80" t="str">
        <f t="shared" si="35"/>
        <v/>
      </c>
      <c r="P89" s="13" t="b">
        <f t="shared" si="36"/>
        <v>0</v>
      </c>
      <c r="Q89" s="80" t="str">
        <f t="shared" si="37"/>
        <v/>
      </c>
      <c r="R89" s="80" t="b">
        <f t="shared" si="38"/>
        <v>0</v>
      </c>
      <c r="S89" s="81" t="e">
        <f t="shared" si="22"/>
        <v>#VALUE!</v>
      </c>
      <c r="T89" s="81" t="e">
        <f t="shared" si="23"/>
        <v>#VALUE!</v>
      </c>
      <c r="U89" s="81" t="e">
        <f t="shared" si="24"/>
        <v>#VALUE!</v>
      </c>
      <c r="V89" s="82" t="e">
        <f t="shared" si="25"/>
        <v>#VALUE!</v>
      </c>
      <c r="W89" s="82" t="e">
        <f t="shared" si="39"/>
        <v>#VALUE!</v>
      </c>
      <c r="X89" s="82" t="b">
        <f t="shared" si="43"/>
        <v>0</v>
      </c>
      <c r="Y89" s="72" t="str">
        <f t="shared" si="26"/>
        <v/>
      </c>
      <c r="Z89" s="81" t="e" cm="1">
        <f t="array" aca="1" ref="Z89" ca="1">TEXT(RIGHT(10-RIGHT(SUM(INDEX(1*(MID(MID(C89,1,1)*2,ROW(INDIRECT("1:"&amp;LEN(MID(C89,1,1)*2))),1)),,))+MID(C89,2,1)+
SUM(INDEX(1*(MID(MID(C89,3,1)*2,ROW(INDIRECT("1:"&amp;LEN(MID(C89,3,1)*2))),1)),,))+MID(C89,4,1)+
SUM(INDEX(1*(MID(MID(C89,5,1)*2,ROW(INDIRECT("1:"&amp;LEN(MID(C89,5,1)*2))),1)),,))+MID(C89,6,1)+
SUM(INDEX(1*(MID(MID(C89,8,1)*2,ROW(INDIRECT("1:"&amp;LEN(MID(C89,8,1)*2))),1)),,))+MID(C89,9,1)+
SUM(INDEX(1*(MID(MID(C89,10,1)*2,ROW(INDIRECT("1:"&amp;LEN(MID(C89,10,1)*2))),1)),,)),1),1),"0")</f>
        <v>#VALUE!</v>
      </c>
      <c r="AA89" s="81" t="str">
        <f t="shared" si="27"/>
        <v/>
      </c>
      <c r="AB89" s="83" t="b">
        <f t="shared" si="28"/>
        <v>0</v>
      </c>
      <c r="AC89" s="154">
        <f t="shared" si="40"/>
        <v>0</v>
      </c>
      <c r="AD89" s="154">
        <f>SUMIF($C$15:C88,C89,$AC$15:AC88)</f>
        <v>0</v>
      </c>
      <c r="AE89" s="15">
        <f t="shared" si="41"/>
        <v>10000</v>
      </c>
      <c r="AF89" s="154">
        <f t="shared" si="42"/>
        <v>0</v>
      </c>
    </row>
    <row r="90" spans="1:32" s="30" customFormat="1" x14ac:dyDescent="0.25">
      <c r="A90" s="19">
        <v>75</v>
      </c>
      <c r="B90" s="20"/>
      <c r="C90" s="107"/>
      <c r="D90" s="20"/>
      <c r="E90" s="20"/>
      <c r="F90" s="20"/>
      <c r="G90" s="122"/>
      <c r="H90" s="156">
        <f t="shared" si="29"/>
        <v>0</v>
      </c>
      <c r="I90" s="117" t="str">
        <f t="shared" si="30"/>
        <v/>
      </c>
      <c r="J90" s="80" t="b">
        <f t="shared" si="31"/>
        <v>0</v>
      </c>
      <c r="K90" s="80" t="str">
        <f t="shared" si="32"/>
        <v/>
      </c>
      <c r="L90" s="80" t="b">
        <f>IF(C90="",FALSE,IFERROR(NOT(MATCH(C90,'Anställda och korttidsarbete'!$C:$C,0)&gt;0),TRUE))</f>
        <v>0</v>
      </c>
      <c r="M90" s="80" t="str">
        <f t="shared" si="33"/>
        <v/>
      </c>
      <c r="N90" s="80" t="b">
        <f t="shared" si="34"/>
        <v>0</v>
      </c>
      <c r="O90" s="80" t="str">
        <f t="shared" si="35"/>
        <v/>
      </c>
      <c r="P90" s="13" t="b">
        <f t="shared" si="36"/>
        <v>0</v>
      </c>
      <c r="Q90" s="80" t="str">
        <f t="shared" si="37"/>
        <v/>
      </c>
      <c r="R90" s="80" t="b">
        <f t="shared" si="38"/>
        <v>0</v>
      </c>
      <c r="S90" s="81" t="e">
        <f t="shared" si="22"/>
        <v>#VALUE!</v>
      </c>
      <c r="T90" s="81" t="e">
        <f t="shared" si="23"/>
        <v>#VALUE!</v>
      </c>
      <c r="U90" s="81" t="e">
        <f t="shared" si="24"/>
        <v>#VALUE!</v>
      </c>
      <c r="V90" s="82" t="e">
        <f t="shared" si="25"/>
        <v>#VALUE!</v>
      </c>
      <c r="W90" s="82" t="e">
        <f t="shared" si="39"/>
        <v>#VALUE!</v>
      </c>
      <c r="X90" s="82" t="b">
        <f t="shared" si="43"/>
        <v>0</v>
      </c>
      <c r="Y90" s="72" t="str">
        <f t="shared" si="26"/>
        <v/>
      </c>
      <c r="Z90" s="81" t="e" cm="1">
        <f t="array" aca="1" ref="Z90" ca="1">TEXT(RIGHT(10-RIGHT(SUM(INDEX(1*(MID(MID(C90,1,1)*2,ROW(INDIRECT("1:"&amp;LEN(MID(C90,1,1)*2))),1)),,))+MID(C90,2,1)+
SUM(INDEX(1*(MID(MID(C90,3,1)*2,ROW(INDIRECT("1:"&amp;LEN(MID(C90,3,1)*2))),1)),,))+MID(C90,4,1)+
SUM(INDEX(1*(MID(MID(C90,5,1)*2,ROW(INDIRECT("1:"&amp;LEN(MID(C90,5,1)*2))),1)),,))+MID(C90,6,1)+
SUM(INDEX(1*(MID(MID(C90,8,1)*2,ROW(INDIRECT("1:"&amp;LEN(MID(C90,8,1)*2))),1)),,))+MID(C90,9,1)+
SUM(INDEX(1*(MID(MID(C90,10,1)*2,ROW(INDIRECT("1:"&amp;LEN(MID(C90,10,1)*2))),1)),,)),1),1),"0")</f>
        <v>#VALUE!</v>
      </c>
      <c r="AA90" s="81" t="str">
        <f t="shared" si="27"/>
        <v/>
      </c>
      <c r="AB90" s="83" t="b">
        <f t="shared" si="28"/>
        <v>0</v>
      </c>
      <c r="AC90" s="154">
        <f t="shared" si="40"/>
        <v>0</v>
      </c>
      <c r="AD90" s="154">
        <f>SUMIF($C$15:C89,C90,$AC$15:AC89)</f>
        <v>0</v>
      </c>
      <c r="AE90" s="15">
        <f t="shared" si="41"/>
        <v>10000</v>
      </c>
      <c r="AF90" s="154">
        <f t="shared" si="42"/>
        <v>0</v>
      </c>
    </row>
    <row r="91" spans="1:32" s="30" customFormat="1" x14ac:dyDescent="0.25">
      <c r="A91" s="19">
        <v>76</v>
      </c>
      <c r="B91" s="20"/>
      <c r="C91" s="107"/>
      <c r="D91" s="20"/>
      <c r="E91" s="20"/>
      <c r="F91" s="20"/>
      <c r="G91" s="122"/>
      <c r="H91" s="156">
        <f t="shared" si="29"/>
        <v>0</v>
      </c>
      <c r="I91" s="117" t="str">
        <f t="shared" si="30"/>
        <v/>
      </c>
      <c r="J91" s="80" t="b">
        <f t="shared" si="31"/>
        <v>0</v>
      </c>
      <c r="K91" s="80" t="str">
        <f t="shared" si="32"/>
        <v/>
      </c>
      <c r="L91" s="80" t="b">
        <f>IF(C91="",FALSE,IFERROR(NOT(MATCH(C91,'Anställda och korttidsarbete'!$C:$C,0)&gt;0),TRUE))</f>
        <v>0</v>
      </c>
      <c r="M91" s="80" t="str">
        <f t="shared" si="33"/>
        <v/>
      </c>
      <c r="N91" s="80" t="b">
        <f t="shared" si="34"/>
        <v>0</v>
      </c>
      <c r="O91" s="80" t="str">
        <f t="shared" si="35"/>
        <v/>
      </c>
      <c r="P91" s="13" t="b">
        <f t="shared" si="36"/>
        <v>0</v>
      </c>
      <c r="Q91" s="80" t="str">
        <f t="shared" si="37"/>
        <v/>
      </c>
      <c r="R91" s="80" t="b">
        <f t="shared" si="38"/>
        <v>0</v>
      </c>
      <c r="S91" s="81" t="e">
        <f t="shared" si="22"/>
        <v>#VALUE!</v>
      </c>
      <c r="T91" s="81" t="e">
        <f t="shared" si="23"/>
        <v>#VALUE!</v>
      </c>
      <c r="U91" s="81" t="e">
        <f t="shared" si="24"/>
        <v>#VALUE!</v>
      </c>
      <c r="V91" s="82" t="e">
        <f t="shared" si="25"/>
        <v>#VALUE!</v>
      </c>
      <c r="W91" s="82" t="e">
        <f t="shared" si="39"/>
        <v>#VALUE!</v>
      </c>
      <c r="X91" s="82" t="b">
        <f t="shared" si="43"/>
        <v>0</v>
      </c>
      <c r="Y91" s="72" t="str">
        <f t="shared" si="26"/>
        <v/>
      </c>
      <c r="Z91" s="81" t="e" cm="1">
        <f t="array" aca="1" ref="Z91" ca="1">TEXT(RIGHT(10-RIGHT(SUM(INDEX(1*(MID(MID(C91,1,1)*2,ROW(INDIRECT("1:"&amp;LEN(MID(C91,1,1)*2))),1)),,))+MID(C91,2,1)+
SUM(INDEX(1*(MID(MID(C91,3,1)*2,ROW(INDIRECT("1:"&amp;LEN(MID(C91,3,1)*2))),1)),,))+MID(C91,4,1)+
SUM(INDEX(1*(MID(MID(C91,5,1)*2,ROW(INDIRECT("1:"&amp;LEN(MID(C91,5,1)*2))),1)),,))+MID(C91,6,1)+
SUM(INDEX(1*(MID(MID(C91,8,1)*2,ROW(INDIRECT("1:"&amp;LEN(MID(C91,8,1)*2))),1)),,))+MID(C91,9,1)+
SUM(INDEX(1*(MID(MID(C91,10,1)*2,ROW(INDIRECT("1:"&amp;LEN(MID(C91,10,1)*2))),1)),,)),1),1),"0")</f>
        <v>#VALUE!</v>
      </c>
      <c r="AA91" s="81" t="str">
        <f t="shared" si="27"/>
        <v/>
      </c>
      <c r="AB91" s="83" t="b">
        <f t="shared" si="28"/>
        <v>0</v>
      </c>
      <c r="AC91" s="154">
        <f t="shared" si="40"/>
        <v>0</v>
      </c>
      <c r="AD91" s="154">
        <f>SUMIF($C$15:C90,C91,$AC$15:AC90)</f>
        <v>0</v>
      </c>
      <c r="AE91" s="15">
        <f t="shared" si="41"/>
        <v>10000</v>
      </c>
      <c r="AF91" s="154">
        <f t="shared" si="42"/>
        <v>0</v>
      </c>
    </row>
    <row r="92" spans="1:32" s="30" customFormat="1" x14ac:dyDescent="0.25">
      <c r="A92" s="19">
        <v>77</v>
      </c>
      <c r="B92" s="20"/>
      <c r="C92" s="107"/>
      <c r="D92" s="20"/>
      <c r="E92" s="20"/>
      <c r="F92" s="20"/>
      <c r="G92" s="122"/>
      <c r="H92" s="156">
        <f t="shared" si="29"/>
        <v>0</v>
      </c>
      <c r="I92" s="117" t="str">
        <f t="shared" si="30"/>
        <v/>
      </c>
      <c r="J92" s="80" t="b">
        <f t="shared" si="31"/>
        <v>0</v>
      </c>
      <c r="K92" s="80" t="str">
        <f t="shared" si="32"/>
        <v/>
      </c>
      <c r="L92" s="80" t="b">
        <f>IF(C92="",FALSE,IFERROR(NOT(MATCH(C92,'Anställda och korttidsarbete'!$C:$C,0)&gt;0),TRUE))</f>
        <v>0</v>
      </c>
      <c r="M92" s="80" t="str">
        <f t="shared" si="33"/>
        <v/>
      </c>
      <c r="N92" s="80" t="b">
        <f t="shared" si="34"/>
        <v>0</v>
      </c>
      <c r="O92" s="80" t="str">
        <f t="shared" si="35"/>
        <v/>
      </c>
      <c r="P92" s="13" t="b">
        <f t="shared" si="36"/>
        <v>0</v>
      </c>
      <c r="Q92" s="80" t="str">
        <f t="shared" si="37"/>
        <v/>
      </c>
      <c r="R92" s="80" t="b">
        <f t="shared" si="38"/>
        <v>0</v>
      </c>
      <c r="S92" s="81" t="e">
        <f t="shared" si="22"/>
        <v>#VALUE!</v>
      </c>
      <c r="T92" s="81" t="e">
        <f t="shared" si="23"/>
        <v>#VALUE!</v>
      </c>
      <c r="U92" s="81" t="e">
        <f t="shared" si="24"/>
        <v>#VALUE!</v>
      </c>
      <c r="V92" s="82" t="e">
        <f t="shared" si="25"/>
        <v>#VALUE!</v>
      </c>
      <c r="W92" s="82" t="e">
        <f t="shared" si="39"/>
        <v>#VALUE!</v>
      </c>
      <c r="X92" s="82" t="b">
        <f t="shared" si="43"/>
        <v>0</v>
      </c>
      <c r="Y92" s="72" t="str">
        <f t="shared" si="26"/>
        <v/>
      </c>
      <c r="Z92" s="81" t="e" cm="1">
        <f t="array" aca="1" ref="Z92" ca="1">TEXT(RIGHT(10-RIGHT(SUM(INDEX(1*(MID(MID(C92,1,1)*2,ROW(INDIRECT("1:"&amp;LEN(MID(C92,1,1)*2))),1)),,))+MID(C92,2,1)+
SUM(INDEX(1*(MID(MID(C92,3,1)*2,ROW(INDIRECT("1:"&amp;LEN(MID(C92,3,1)*2))),1)),,))+MID(C92,4,1)+
SUM(INDEX(1*(MID(MID(C92,5,1)*2,ROW(INDIRECT("1:"&amp;LEN(MID(C92,5,1)*2))),1)),,))+MID(C92,6,1)+
SUM(INDEX(1*(MID(MID(C92,8,1)*2,ROW(INDIRECT("1:"&amp;LEN(MID(C92,8,1)*2))),1)),,))+MID(C92,9,1)+
SUM(INDEX(1*(MID(MID(C92,10,1)*2,ROW(INDIRECT("1:"&amp;LEN(MID(C92,10,1)*2))),1)),,)),1),1),"0")</f>
        <v>#VALUE!</v>
      </c>
      <c r="AA92" s="81" t="str">
        <f t="shared" si="27"/>
        <v/>
      </c>
      <c r="AB92" s="83" t="b">
        <f t="shared" si="28"/>
        <v>0</v>
      </c>
      <c r="AC92" s="154">
        <f t="shared" si="40"/>
        <v>0</v>
      </c>
      <c r="AD92" s="154">
        <f>SUMIF($C$15:C91,C92,$AC$15:AC91)</f>
        <v>0</v>
      </c>
      <c r="AE92" s="15">
        <f t="shared" si="41"/>
        <v>10000</v>
      </c>
      <c r="AF92" s="154">
        <f t="shared" si="42"/>
        <v>0</v>
      </c>
    </row>
    <row r="93" spans="1:32" s="30" customFormat="1" x14ac:dyDescent="0.25">
      <c r="A93" s="19">
        <v>78</v>
      </c>
      <c r="B93" s="20"/>
      <c r="C93" s="107"/>
      <c r="D93" s="20"/>
      <c r="E93" s="20"/>
      <c r="F93" s="20"/>
      <c r="G93" s="122"/>
      <c r="H93" s="156">
        <f t="shared" si="29"/>
        <v>0</v>
      </c>
      <c r="I93" s="117" t="str">
        <f t="shared" si="30"/>
        <v/>
      </c>
      <c r="J93" s="80" t="b">
        <f t="shared" si="31"/>
        <v>0</v>
      </c>
      <c r="K93" s="80" t="str">
        <f t="shared" si="32"/>
        <v/>
      </c>
      <c r="L93" s="80" t="b">
        <f>IF(C93="",FALSE,IFERROR(NOT(MATCH(C93,'Anställda och korttidsarbete'!$C:$C,0)&gt;0),TRUE))</f>
        <v>0</v>
      </c>
      <c r="M93" s="80" t="str">
        <f t="shared" si="33"/>
        <v/>
      </c>
      <c r="N93" s="80" t="b">
        <f t="shared" si="34"/>
        <v>0</v>
      </c>
      <c r="O93" s="80" t="str">
        <f t="shared" si="35"/>
        <v/>
      </c>
      <c r="P93" s="13" t="b">
        <f t="shared" si="36"/>
        <v>0</v>
      </c>
      <c r="Q93" s="80" t="str">
        <f t="shared" si="37"/>
        <v/>
      </c>
      <c r="R93" s="80" t="b">
        <f t="shared" si="38"/>
        <v>0</v>
      </c>
      <c r="S93" s="81" t="e">
        <f t="shared" si="22"/>
        <v>#VALUE!</v>
      </c>
      <c r="T93" s="81" t="e">
        <f t="shared" si="23"/>
        <v>#VALUE!</v>
      </c>
      <c r="U93" s="81" t="e">
        <f t="shared" si="24"/>
        <v>#VALUE!</v>
      </c>
      <c r="V93" s="82" t="e">
        <f t="shared" si="25"/>
        <v>#VALUE!</v>
      </c>
      <c r="W93" s="82" t="e">
        <f t="shared" si="39"/>
        <v>#VALUE!</v>
      </c>
      <c r="X93" s="82" t="b">
        <f t="shared" si="43"/>
        <v>0</v>
      </c>
      <c r="Y93" s="72" t="str">
        <f t="shared" si="26"/>
        <v/>
      </c>
      <c r="Z93" s="81" t="e" cm="1">
        <f t="array" aca="1" ref="Z93" ca="1">TEXT(RIGHT(10-RIGHT(SUM(INDEX(1*(MID(MID(C93,1,1)*2,ROW(INDIRECT("1:"&amp;LEN(MID(C93,1,1)*2))),1)),,))+MID(C93,2,1)+
SUM(INDEX(1*(MID(MID(C93,3,1)*2,ROW(INDIRECT("1:"&amp;LEN(MID(C93,3,1)*2))),1)),,))+MID(C93,4,1)+
SUM(INDEX(1*(MID(MID(C93,5,1)*2,ROW(INDIRECT("1:"&amp;LEN(MID(C93,5,1)*2))),1)),,))+MID(C93,6,1)+
SUM(INDEX(1*(MID(MID(C93,8,1)*2,ROW(INDIRECT("1:"&amp;LEN(MID(C93,8,1)*2))),1)),,))+MID(C93,9,1)+
SUM(INDEX(1*(MID(MID(C93,10,1)*2,ROW(INDIRECT("1:"&amp;LEN(MID(C93,10,1)*2))),1)),,)),1),1),"0")</f>
        <v>#VALUE!</v>
      </c>
      <c r="AA93" s="81" t="str">
        <f t="shared" si="27"/>
        <v/>
      </c>
      <c r="AB93" s="83" t="b">
        <f t="shared" si="28"/>
        <v>0</v>
      </c>
      <c r="AC93" s="154">
        <f t="shared" si="40"/>
        <v>0</v>
      </c>
      <c r="AD93" s="154">
        <f>SUMIF($C$15:C92,C93,$AC$15:AC92)</f>
        <v>0</v>
      </c>
      <c r="AE93" s="15">
        <f t="shared" si="41"/>
        <v>10000</v>
      </c>
      <c r="AF93" s="154">
        <f t="shared" si="42"/>
        <v>0</v>
      </c>
    </row>
    <row r="94" spans="1:32" s="30" customFormat="1" x14ac:dyDescent="0.25">
      <c r="A94" s="19">
        <v>79</v>
      </c>
      <c r="B94" s="20"/>
      <c r="C94" s="107"/>
      <c r="D94" s="20"/>
      <c r="E94" s="20"/>
      <c r="F94" s="20"/>
      <c r="G94" s="122"/>
      <c r="H94" s="156">
        <f t="shared" si="29"/>
        <v>0</v>
      </c>
      <c r="I94" s="117" t="str">
        <f t="shared" si="30"/>
        <v/>
      </c>
      <c r="J94" s="80" t="b">
        <f t="shared" si="31"/>
        <v>0</v>
      </c>
      <c r="K94" s="80" t="str">
        <f t="shared" si="32"/>
        <v/>
      </c>
      <c r="L94" s="80" t="b">
        <f>IF(C94="",FALSE,IFERROR(NOT(MATCH(C94,'Anställda och korttidsarbete'!$C:$C,0)&gt;0),TRUE))</f>
        <v>0</v>
      </c>
      <c r="M94" s="80" t="str">
        <f t="shared" si="33"/>
        <v/>
      </c>
      <c r="N94" s="80" t="b">
        <f t="shared" si="34"/>
        <v>0</v>
      </c>
      <c r="O94" s="80" t="str">
        <f t="shared" si="35"/>
        <v/>
      </c>
      <c r="P94" s="13" t="b">
        <f t="shared" si="36"/>
        <v>0</v>
      </c>
      <c r="Q94" s="80" t="str">
        <f t="shared" si="37"/>
        <v/>
      </c>
      <c r="R94" s="80" t="b">
        <f t="shared" si="38"/>
        <v>0</v>
      </c>
      <c r="S94" s="81" t="e">
        <f t="shared" si="22"/>
        <v>#VALUE!</v>
      </c>
      <c r="T94" s="81" t="e">
        <f t="shared" si="23"/>
        <v>#VALUE!</v>
      </c>
      <c r="U94" s="81" t="e">
        <f t="shared" si="24"/>
        <v>#VALUE!</v>
      </c>
      <c r="V94" s="82" t="e">
        <f t="shared" si="25"/>
        <v>#VALUE!</v>
      </c>
      <c r="W94" s="82" t="e">
        <f t="shared" si="39"/>
        <v>#VALUE!</v>
      </c>
      <c r="X94" s="82" t="b">
        <f t="shared" si="43"/>
        <v>0</v>
      </c>
      <c r="Y94" s="72" t="str">
        <f t="shared" si="26"/>
        <v/>
      </c>
      <c r="Z94" s="81" t="e" cm="1">
        <f t="array" aca="1" ref="Z94" ca="1">TEXT(RIGHT(10-RIGHT(SUM(INDEX(1*(MID(MID(C94,1,1)*2,ROW(INDIRECT("1:"&amp;LEN(MID(C94,1,1)*2))),1)),,))+MID(C94,2,1)+
SUM(INDEX(1*(MID(MID(C94,3,1)*2,ROW(INDIRECT("1:"&amp;LEN(MID(C94,3,1)*2))),1)),,))+MID(C94,4,1)+
SUM(INDEX(1*(MID(MID(C94,5,1)*2,ROW(INDIRECT("1:"&amp;LEN(MID(C94,5,1)*2))),1)),,))+MID(C94,6,1)+
SUM(INDEX(1*(MID(MID(C94,8,1)*2,ROW(INDIRECT("1:"&amp;LEN(MID(C94,8,1)*2))),1)),,))+MID(C94,9,1)+
SUM(INDEX(1*(MID(MID(C94,10,1)*2,ROW(INDIRECT("1:"&amp;LEN(MID(C94,10,1)*2))),1)),,)),1),1),"0")</f>
        <v>#VALUE!</v>
      </c>
      <c r="AA94" s="81" t="str">
        <f t="shared" si="27"/>
        <v/>
      </c>
      <c r="AB94" s="83" t="b">
        <f t="shared" si="28"/>
        <v>0</v>
      </c>
      <c r="AC94" s="154">
        <f t="shared" si="40"/>
        <v>0</v>
      </c>
      <c r="AD94" s="154">
        <f>SUMIF($C$15:C93,C94,$AC$15:AC93)</f>
        <v>0</v>
      </c>
      <c r="AE94" s="15">
        <f t="shared" si="41"/>
        <v>10000</v>
      </c>
      <c r="AF94" s="154">
        <f t="shared" si="42"/>
        <v>0</v>
      </c>
    </row>
    <row r="95" spans="1:32" s="30" customFormat="1" x14ac:dyDescent="0.25">
      <c r="A95" s="19">
        <v>80</v>
      </c>
      <c r="B95" s="20"/>
      <c r="C95" s="107"/>
      <c r="D95" s="20"/>
      <c r="E95" s="20"/>
      <c r="F95" s="20"/>
      <c r="G95" s="122"/>
      <c r="H95" s="156">
        <f t="shared" si="29"/>
        <v>0</v>
      </c>
      <c r="I95" s="117" t="str">
        <f t="shared" si="30"/>
        <v/>
      </c>
      <c r="J95" s="80" t="b">
        <f t="shared" si="31"/>
        <v>0</v>
      </c>
      <c r="K95" s="80" t="str">
        <f t="shared" si="32"/>
        <v/>
      </c>
      <c r="L95" s="80" t="b">
        <f>IF(C95="",FALSE,IFERROR(NOT(MATCH(C95,'Anställda och korttidsarbete'!$C:$C,0)&gt;0),TRUE))</f>
        <v>0</v>
      </c>
      <c r="M95" s="80" t="str">
        <f t="shared" si="33"/>
        <v/>
      </c>
      <c r="N95" s="80" t="b">
        <f t="shared" si="34"/>
        <v>0</v>
      </c>
      <c r="O95" s="80" t="str">
        <f t="shared" si="35"/>
        <v/>
      </c>
      <c r="P95" s="13" t="b">
        <f t="shared" si="36"/>
        <v>0</v>
      </c>
      <c r="Q95" s="80" t="str">
        <f t="shared" si="37"/>
        <v/>
      </c>
      <c r="R95" s="80" t="b">
        <f t="shared" si="38"/>
        <v>0</v>
      </c>
      <c r="S95" s="81" t="e">
        <f t="shared" si="22"/>
        <v>#VALUE!</v>
      </c>
      <c r="T95" s="81" t="e">
        <f t="shared" si="23"/>
        <v>#VALUE!</v>
      </c>
      <c r="U95" s="81" t="e">
        <f t="shared" si="24"/>
        <v>#VALUE!</v>
      </c>
      <c r="V95" s="82" t="e">
        <f t="shared" si="25"/>
        <v>#VALUE!</v>
      </c>
      <c r="W95" s="82" t="e">
        <f t="shared" si="39"/>
        <v>#VALUE!</v>
      </c>
      <c r="X95" s="82" t="b">
        <f t="shared" si="43"/>
        <v>0</v>
      </c>
      <c r="Y95" s="72" t="str">
        <f t="shared" si="26"/>
        <v/>
      </c>
      <c r="Z95" s="81" t="e" cm="1">
        <f t="array" aca="1" ref="Z95" ca="1">TEXT(RIGHT(10-RIGHT(SUM(INDEX(1*(MID(MID(C95,1,1)*2,ROW(INDIRECT("1:"&amp;LEN(MID(C95,1,1)*2))),1)),,))+MID(C95,2,1)+
SUM(INDEX(1*(MID(MID(C95,3,1)*2,ROW(INDIRECT("1:"&amp;LEN(MID(C95,3,1)*2))),1)),,))+MID(C95,4,1)+
SUM(INDEX(1*(MID(MID(C95,5,1)*2,ROW(INDIRECT("1:"&amp;LEN(MID(C95,5,1)*2))),1)),,))+MID(C95,6,1)+
SUM(INDEX(1*(MID(MID(C95,8,1)*2,ROW(INDIRECT("1:"&amp;LEN(MID(C95,8,1)*2))),1)),,))+MID(C95,9,1)+
SUM(INDEX(1*(MID(MID(C95,10,1)*2,ROW(INDIRECT("1:"&amp;LEN(MID(C95,10,1)*2))),1)),,)),1),1),"0")</f>
        <v>#VALUE!</v>
      </c>
      <c r="AA95" s="81" t="str">
        <f t="shared" si="27"/>
        <v/>
      </c>
      <c r="AB95" s="83" t="b">
        <f t="shared" si="28"/>
        <v>0</v>
      </c>
      <c r="AC95" s="154">
        <f t="shared" si="40"/>
        <v>0</v>
      </c>
      <c r="AD95" s="154">
        <f>SUMIF($C$15:C94,C95,$AC$15:AC94)</f>
        <v>0</v>
      </c>
      <c r="AE95" s="15">
        <f t="shared" si="41"/>
        <v>10000</v>
      </c>
      <c r="AF95" s="154">
        <f t="shared" si="42"/>
        <v>0</v>
      </c>
    </row>
    <row r="96" spans="1:32" s="30" customFormat="1" x14ac:dyDescent="0.25">
      <c r="A96" s="19">
        <v>81</v>
      </c>
      <c r="B96" s="20"/>
      <c r="C96" s="107"/>
      <c r="D96" s="20"/>
      <c r="E96" s="20"/>
      <c r="F96" s="20"/>
      <c r="G96" s="122"/>
      <c r="H96" s="156">
        <f t="shared" si="29"/>
        <v>0</v>
      </c>
      <c r="I96" s="117" t="str">
        <f t="shared" si="30"/>
        <v/>
      </c>
      <c r="J96" s="80" t="b">
        <f t="shared" si="31"/>
        <v>0</v>
      </c>
      <c r="K96" s="80" t="str">
        <f t="shared" si="32"/>
        <v/>
      </c>
      <c r="L96" s="80" t="b">
        <f>IF(C96="",FALSE,IFERROR(NOT(MATCH(C96,'Anställda och korttidsarbete'!$C:$C,0)&gt;0),TRUE))</f>
        <v>0</v>
      </c>
      <c r="M96" s="80" t="str">
        <f t="shared" si="33"/>
        <v/>
      </c>
      <c r="N96" s="80" t="b">
        <f t="shared" si="34"/>
        <v>0</v>
      </c>
      <c r="O96" s="80" t="str">
        <f t="shared" si="35"/>
        <v/>
      </c>
      <c r="P96" s="13" t="b">
        <f t="shared" si="36"/>
        <v>0</v>
      </c>
      <c r="Q96" s="80" t="str">
        <f t="shared" si="37"/>
        <v/>
      </c>
      <c r="R96" s="80" t="b">
        <f t="shared" si="38"/>
        <v>0</v>
      </c>
      <c r="S96" s="81" t="e">
        <f t="shared" si="22"/>
        <v>#VALUE!</v>
      </c>
      <c r="T96" s="81" t="e">
        <f t="shared" si="23"/>
        <v>#VALUE!</v>
      </c>
      <c r="U96" s="81" t="e">
        <f t="shared" si="24"/>
        <v>#VALUE!</v>
      </c>
      <c r="V96" s="82" t="e">
        <f t="shared" si="25"/>
        <v>#VALUE!</v>
      </c>
      <c r="W96" s="82" t="e">
        <f t="shared" si="39"/>
        <v>#VALUE!</v>
      </c>
      <c r="X96" s="82" t="b">
        <f t="shared" si="43"/>
        <v>0</v>
      </c>
      <c r="Y96" s="72" t="str">
        <f t="shared" si="26"/>
        <v/>
      </c>
      <c r="Z96" s="81" t="e" cm="1">
        <f t="array" aca="1" ref="Z96" ca="1">TEXT(RIGHT(10-RIGHT(SUM(INDEX(1*(MID(MID(C96,1,1)*2,ROW(INDIRECT("1:"&amp;LEN(MID(C96,1,1)*2))),1)),,))+MID(C96,2,1)+
SUM(INDEX(1*(MID(MID(C96,3,1)*2,ROW(INDIRECT("1:"&amp;LEN(MID(C96,3,1)*2))),1)),,))+MID(C96,4,1)+
SUM(INDEX(1*(MID(MID(C96,5,1)*2,ROW(INDIRECT("1:"&amp;LEN(MID(C96,5,1)*2))),1)),,))+MID(C96,6,1)+
SUM(INDEX(1*(MID(MID(C96,8,1)*2,ROW(INDIRECT("1:"&amp;LEN(MID(C96,8,1)*2))),1)),,))+MID(C96,9,1)+
SUM(INDEX(1*(MID(MID(C96,10,1)*2,ROW(INDIRECT("1:"&amp;LEN(MID(C96,10,1)*2))),1)),,)),1),1),"0")</f>
        <v>#VALUE!</v>
      </c>
      <c r="AA96" s="81" t="str">
        <f t="shared" si="27"/>
        <v/>
      </c>
      <c r="AB96" s="83" t="b">
        <f t="shared" si="28"/>
        <v>0</v>
      </c>
      <c r="AC96" s="154">
        <f t="shared" si="40"/>
        <v>0</v>
      </c>
      <c r="AD96" s="154">
        <f>SUMIF($C$15:C95,C96,$AC$15:AC95)</f>
        <v>0</v>
      </c>
      <c r="AE96" s="15">
        <f t="shared" si="41"/>
        <v>10000</v>
      </c>
      <c r="AF96" s="154">
        <f t="shared" si="42"/>
        <v>0</v>
      </c>
    </row>
    <row r="97" spans="1:32" s="30" customFormat="1" x14ac:dyDescent="0.25">
      <c r="A97" s="19">
        <v>82</v>
      </c>
      <c r="B97" s="20"/>
      <c r="C97" s="107"/>
      <c r="D97" s="20"/>
      <c r="E97" s="20"/>
      <c r="F97" s="20"/>
      <c r="G97" s="122"/>
      <c r="H97" s="156">
        <f t="shared" si="29"/>
        <v>0</v>
      </c>
      <c r="I97" s="117" t="str">
        <f t="shared" si="30"/>
        <v/>
      </c>
      <c r="J97" s="80" t="b">
        <f t="shared" si="31"/>
        <v>0</v>
      </c>
      <c r="K97" s="80" t="str">
        <f t="shared" si="32"/>
        <v/>
      </c>
      <c r="L97" s="80" t="b">
        <f>IF(C97="",FALSE,IFERROR(NOT(MATCH(C97,'Anställda och korttidsarbete'!$C:$C,0)&gt;0),TRUE))</f>
        <v>0</v>
      </c>
      <c r="M97" s="80" t="str">
        <f t="shared" si="33"/>
        <v/>
      </c>
      <c r="N97" s="80" t="b">
        <f t="shared" si="34"/>
        <v>0</v>
      </c>
      <c r="O97" s="80" t="str">
        <f t="shared" si="35"/>
        <v/>
      </c>
      <c r="P97" s="13" t="b">
        <f t="shared" si="36"/>
        <v>0</v>
      </c>
      <c r="Q97" s="80" t="str">
        <f t="shared" si="37"/>
        <v/>
      </c>
      <c r="R97" s="80" t="b">
        <f t="shared" si="38"/>
        <v>0</v>
      </c>
      <c r="S97" s="81" t="e">
        <f t="shared" si="22"/>
        <v>#VALUE!</v>
      </c>
      <c r="T97" s="81" t="e">
        <f t="shared" si="23"/>
        <v>#VALUE!</v>
      </c>
      <c r="U97" s="81" t="e">
        <f t="shared" si="24"/>
        <v>#VALUE!</v>
      </c>
      <c r="V97" s="82" t="e">
        <f t="shared" si="25"/>
        <v>#VALUE!</v>
      </c>
      <c r="W97" s="82" t="e">
        <f t="shared" si="39"/>
        <v>#VALUE!</v>
      </c>
      <c r="X97" s="82" t="b">
        <f t="shared" si="43"/>
        <v>0</v>
      </c>
      <c r="Y97" s="72" t="str">
        <f t="shared" si="26"/>
        <v/>
      </c>
      <c r="Z97" s="81" t="e" cm="1">
        <f t="array" aca="1" ref="Z97" ca="1">TEXT(RIGHT(10-RIGHT(SUM(INDEX(1*(MID(MID(C97,1,1)*2,ROW(INDIRECT("1:"&amp;LEN(MID(C97,1,1)*2))),1)),,))+MID(C97,2,1)+
SUM(INDEX(1*(MID(MID(C97,3,1)*2,ROW(INDIRECT("1:"&amp;LEN(MID(C97,3,1)*2))),1)),,))+MID(C97,4,1)+
SUM(INDEX(1*(MID(MID(C97,5,1)*2,ROW(INDIRECT("1:"&amp;LEN(MID(C97,5,1)*2))),1)),,))+MID(C97,6,1)+
SUM(INDEX(1*(MID(MID(C97,8,1)*2,ROW(INDIRECT("1:"&amp;LEN(MID(C97,8,1)*2))),1)),,))+MID(C97,9,1)+
SUM(INDEX(1*(MID(MID(C97,10,1)*2,ROW(INDIRECT("1:"&amp;LEN(MID(C97,10,1)*2))),1)),,)),1),1),"0")</f>
        <v>#VALUE!</v>
      </c>
      <c r="AA97" s="81" t="str">
        <f t="shared" si="27"/>
        <v/>
      </c>
      <c r="AB97" s="83" t="b">
        <f t="shared" si="28"/>
        <v>0</v>
      </c>
      <c r="AC97" s="154">
        <f t="shared" si="40"/>
        <v>0</v>
      </c>
      <c r="AD97" s="154">
        <f>SUMIF($C$15:C96,C97,$AC$15:AC96)</f>
        <v>0</v>
      </c>
      <c r="AE97" s="15">
        <f t="shared" si="41"/>
        <v>10000</v>
      </c>
      <c r="AF97" s="154">
        <f t="shared" si="42"/>
        <v>0</v>
      </c>
    </row>
    <row r="98" spans="1:32" s="30" customFormat="1" x14ac:dyDescent="0.25">
      <c r="A98" s="19">
        <v>83</v>
      </c>
      <c r="B98" s="20"/>
      <c r="C98" s="107"/>
      <c r="D98" s="20"/>
      <c r="E98" s="20"/>
      <c r="F98" s="20"/>
      <c r="G98" s="122"/>
      <c r="H98" s="156">
        <f t="shared" si="29"/>
        <v>0</v>
      </c>
      <c r="I98" s="117" t="str">
        <f t="shared" si="30"/>
        <v/>
      </c>
      <c r="J98" s="80" t="b">
        <f t="shared" si="31"/>
        <v>0</v>
      </c>
      <c r="K98" s="80" t="str">
        <f t="shared" si="32"/>
        <v/>
      </c>
      <c r="L98" s="80" t="b">
        <f>IF(C98="",FALSE,IFERROR(NOT(MATCH(C98,'Anställda och korttidsarbete'!$C:$C,0)&gt;0),TRUE))</f>
        <v>0</v>
      </c>
      <c r="M98" s="80" t="str">
        <f t="shared" si="33"/>
        <v/>
      </c>
      <c r="N98" s="80" t="b">
        <f t="shared" si="34"/>
        <v>0</v>
      </c>
      <c r="O98" s="80" t="str">
        <f t="shared" si="35"/>
        <v/>
      </c>
      <c r="P98" s="13" t="b">
        <f t="shared" si="36"/>
        <v>0</v>
      </c>
      <c r="Q98" s="80" t="str">
        <f t="shared" si="37"/>
        <v/>
      </c>
      <c r="R98" s="80" t="b">
        <f t="shared" si="38"/>
        <v>0</v>
      </c>
      <c r="S98" s="81" t="e">
        <f t="shared" si="22"/>
        <v>#VALUE!</v>
      </c>
      <c r="T98" s="81" t="e">
        <f t="shared" si="23"/>
        <v>#VALUE!</v>
      </c>
      <c r="U98" s="81" t="e">
        <f t="shared" si="24"/>
        <v>#VALUE!</v>
      </c>
      <c r="V98" s="82" t="e">
        <f t="shared" si="25"/>
        <v>#VALUE!</v>
      </c>
      <c r="W98" s="82" t="e">
        <f t="shared" si="39"/>
        <v>#VALUE!</v>
      </c>
      <c r="X98" s="82" t="b">
        <f t="shared" si="43"/>
        <v>0</v>
      </c>
      <c r="Y98" s="72" t="str">
        <f t="shared" si="26"/>
        <v/>
      </c>
      <c r="Z98" s="81" t="e" cm="1">
        <f t="array" aca="1" ref="Z98" ca="1">TEXT(RIGHT(10-RIGHT(SUM(INDEX(1*(MID(MID(C98,1,1)*2,ROW(INDIRECT("1:"&amp;LEN(MID(C98,1,1)*2))),1)),,))+MID(C98,2,1)+
SUM(INDEX(1*(MID(MID(C98,3,1)*2,ROW(INDIRECT("1:"&amp;LEN(MID(C98,3,1)*2))),1)),,))+MID(C98,4,1)+
SUM(INDEX(1*(MID(MID(C98,5,1)*2,ROW(INDIRECT("1:"&amp;LEN(MID(C98,5,1)*2))),1)),,))+MID(C98,6,1)+
SUM(INDEX(1*(MID(MID(C98,8,1)*2,ROW(INDIRECT("1:"&amp;LEN(MID(C98,8,1)*2))),1)),,))+MID(C98,9,1)+
SUM(INDEX(1*(MID(MID(C98,10,1)*2,ROW(INDIRECT("1:"&amp;LEN(MID(C98,10,1)*2))),1)),,)),1),1),"0")</f>
        <v>#VALUE!</v>
      </c>
      <c r="AA98" s="81" t="str">
        <f t="shared" si="27"/>
        <v/>
      </c>
      <c r="AB98" s="83" t="b">
        <f t="shared" si="28"/>
        <v>0</v>
      </c>
      <c r="AC98" s="154">
        <f t="shared" si="40"/>
        <v>0</v>
      </c>
      <c r="AD98" s="154">
        <f>SUMIF($C$15:C97,C98,$AC$15:AC97)</f>
        <v>0</v>
      </c>
      <c r="AE98" s="15">
        <f t="shared" si="41"/>
        <v>10000</v>
      </c>
      <c r="AF98" s="154">
        <f t="shared" si="42"/>
        <v>0</v>
      </c>
    </row>
    <row r="99" spans="1:32" s="30" customFormat="1" x14ac:dyDescent="0.25">
      <c r="A99" s="19">
        <v>84</v>
      </c>
      <c r="B99" s="20"/>
      <c r="C99" s="107"/>
      <c r="D99" s="20"/>
      <c r="E99" s="20"/>
      <c r="F99" s="20"/>
      <c r="G99" s="122"/>
      <c r="H99" s="156">
        <f t="shared" si="29"/>
        <v>0</v>
      </c>
      <c r="I99" s="117" t="str">
        <f t="shared" si="30"/>
        <v/>
      </c>
      <c r="J99" s="80" t="b">
        <f t="shared" si="31"/>
        <v>0</v>
      </c>
      <c r="K99" s="80" t="str">
        <f t="shared" si="32"/>
        <v/>
      </c>
      <c r="L99" s="80" t="b">
        <f>IF(C99="",FALSE,IFERROR(NOT(MATCH(C99,'Anställda och korttidsarbete'!$C:$C,0)&gt;0),TRUE))</f>
        <v>0</v>
      </c>
      <c r="M99" s="80" t="str">
        <f t="shared" si="33"/>
        <v/>
      </c>
      <c r="N99" s="80" t="b">
        <f t="shared" si="34"/>
        <v>0</v>
      </c>
      <c r="O99" s="80" t="str">
        <f t="shared" si="35"/>
        <v/>
      </c>
      <c r="P99" s="13" t="b">
        <f t="shared" si="36"/>
        <v>0</v>
      </c>
      <c r="Q99" s="80" t="str">
        <f t="shared" si="37"/>
        <v/>
      </c>
      <c r="R99" s="80" t="b">
        <f t="shared" si="38"/>
        <v>0</v>
      </c>
      <c r="S99" s="81" t="e">
        <f t="shared" si="22"/>
        <v>#VALUE!</v>
      </c>
      <c r="T99" s="81" t="e">
        <f t="shared" si="23"/>
        <v>#VALUE!</v>
      </c>
      <c r="U99" s="81" t="e">
        <f t="shared" si="24"/>
        <v>#VALUE!</v>
      </c>
      <c r="V99" s="82" t="e">
        <f t="shared" si="25"/>
        <v>#VALUE!</v>
      </c>
      <c r="W99" s="82" t="e">
        <f t="shared" si="39"/>
        <v>#VALUE!</v>
      </c>
      <c r="X99" s="82" t="b">
        <f t="shared" si="43"/>
        <v>0</v>
      </c>
      <c r="Y99" s="72" t="str">
        <f t="shared" si="26"/>
        <v/>
      </c>
      <c r="Z99" s="81" t="e" cm="1">
        <f t="array" aca="1" ref="Z99" ca="1">TEXT(RIGHT(10-RIGHT(SUM(INDEX(1*(MID(MID(C99,1,1)*2,ROW(INDIRECT("1:"&amp;LEN(MID(C99,1,1)*2))),1)),,))+MID(C99,2,1)+
SUM(INDEX(1*(MID(MID(C99,3,1)*2,ROW(INDIRECT("1:"&amp;LEN(MID(C99,3,1)*2))),1)),,))+MID(C99,4,1)+
SUM(INDEX(1*(MID(MID(C99,5,1)*2,ROW(INDIRECT("1:"&amp;LEN(MID(C99,5,1)*2))),1)),,))+MID(C99,6,1)+
SUM(INDEX(1*(MID(MID(C99,8,1)*2,ROW(INDIRECT("1:"&amp;LEN(MID(C99,8,1)*2))),1)),,))+MID(C99,9,1)+
SUM(INDEX(1*(MID(MID(C99,10,1)*2,ROW(INDIRECT("1:"&amp;LEN(MID(C99,10,1)*2))),1)),,)),1),1),"0")</f>
        <v>#VALUE!</v>
      </c>
      <c r="AA99" s="81" t="str">
        <f t="shared" si="27"/>
        <v/>
      </c>
      <c r="AB99" s="83" t="b">
        <f t="shared" si="28"/>
        <v>0</v>
      </c>
      <c r="AC99" s="154">
        <f t="shared" si="40"/>
        <v>0</v>
      </c>
      <c r="AD99" s="154">
        <f>SUMIF($C$15:C98,C99,$AC$15:AC98)</f>
        <v>0</v>
      </c>
      <c r="AE99" s="15">
        <f t="shared" si="41"/>
        <v>10000</v>
      </c>
      <c r="AF99" s="154">
        <f t="shared" si="42"/>
        <v>0</v>
      </c>
    </row>
    <row r="100" spans="1:32" s="30" customFormat="1" x14ac:dyDescent="0.25">
      <c r="A100" s="19">
        <v>85</v>
      </c>
      <c r="B100" s="20"/>
      <c r="C100" s="107"/>
      <c r="D100" s="20"/>
      <c r="E100" s="20"/>
      <c r="F100" s="20"/>
      <c r="G100" s="122"/>
      <c r="H100" s="156">
        <f t="shared" si="29"/>
        <v>0</v>
      </c>
      <c r="I100" s="117" t="str">
        <f t="shared" si="30"/>
        <v/>
      </c>
      <c r="J100" s="80" t="b">
        <f t="shared" si="31"/>
        <v>0</v>
      </c>
      <c r="K100" s="80" t="str">
        <f t="shared" si="32"/>
        <v/>
      </c>
      <c r="L100" s="80" t="b">
        <f>IF(C100="",FALSE,IFERROR(NOT(MATCH(C100,'Anställda och korttidsarbete'!$C:$C,0)&gt;0),TRUE))</f>
        <v>0</v>
      </c>
      <c r="M100" s="80" t="str">
        <f t="shared" si="33"/>
        <v/>
      </c>
      <c r="N100" s="80" t="b">
        <f t="shared" si="34"/>
        <v>0</v>
      </c>
      <c r="O100" s="80" t="str">
        <f t="shared" si="35"/>
        <v/>
      </c>
      <c r="P100" s="13" t="b">
        <f t="shared" si="36"/>
        <v>0</v>
      </c>
      <c r="Q100" s="80" t="str">
        <f t="shared" si="37"/>
        <v/>
      </c>
      <c r="R100" s="80" t="b">
        <f t="shared" si="38"/>
        <v>0</v>
      </c>
      <c r="S100" s="81" t="e">
        <f t="shared" si="22"/>
        <v>#VALUE!</v>
      </c>
      <c r="T100" s="81" t="e">
        <f t="shared" si="23"/>
        <v>#VALUE!</v>
      </c>
      <c r="U100" s="81" t="e">
        <f t="shared" si="24"/>
        <v>#VALUE!</v>
      </c>
      <c r="V100" s="82" t="e">
        <f t="shared" si="25"/>
        <v>#VALUE!</v>
      </c>
      <c r="W100" s="82" t="e">
        <f t="shared" si="39"/>
        <v>#VALUE!</v>
      </c>
      <c r="X100" s="82" t="b">
        <f t="shared" si="43"/>
        <v>0</v>
      </c>
      <c r="Y100" s="72" t="str">
        <f t="shared" si="26"/>
        <v/>
      </c>
      <c r="Z100" s="81" t="e" cm="1">
        <f t="array" aca="1" ref="Z100" ca="1">TEXT(RIGHT(10-RIGHT(SUM(INDEX(1*(MID(MID(C100,1,1)*2,ROW(INDIRECT("1:"&amp;LEN(MID(C100,1,1)*2))),1)),,))+MID(C100,2,1)+
SUM(INDEX(1*(MID(MID(C100,3,1)*2,ROW(INDIRECT("1:"&amp;LEN(MID(C100,3,1)*2))),1)),,))+MID(C100,4,1)+
SUM(INDEX(1*(MID(MID(C100,5,1)*2,ROW(INDIRECT("1:"&amp;LEN(MID(C100,5,1)*2))),1)),,))+MID(C100,6,1)+
SUM(INDEX(1*(MID(MID(C100,8,1)*2,ROW(INDIRECT("1:"&amp;LEN(MID(C100,8,1)*2))),1)),,))+MID(C100,9,1)+
SUM(INDEX(1*(MID(MID(C100,10,1)*2,ROW(INDIRECT("1:"&amp;LEN(MID(C100,10,1)*2))),1)),,)),1),1),"0")</f>
        <v>#VALUE!</v>
      </c>
      <c r="AA100" s="81" t="str">
        <f t="shared" si="27"/>
        <v/>
      </c>
      <c r="AB100" s="83" t="b">
        <f t="shared" si="28"/>
        <v>0</v>
      </c>
      <c r="AC100" s="154">
        <f t="shared" si="40"/>
        <v>0</v>
      </c>
      <c r="AD100" s="154">
        <f>SUMIF($C$15:C99,C100,$AC$15:AC99)</f>
        <v>0</v>
      </c>
      <c r="AE100" s="15">
        <f t="shared" si="41"/>
        <v>10000</v>
      </c>
      <c r="AF100" s="154">
        <f t="shared" si="42"/>
        <v>0</v>
      </c>
    </row>
    <row r="101" spans="1:32" s="30" customFormat="1" x14ac:dyDescent="0.25">
      <c r="A101" s="19">
        <v>86</v>
      </c>
      <c r="B101" s="20"/>
      <c r="C101" s="107"/>
      <c r="D101" s="20"/>
      <c r="E101" s="20"/>
      <c r="F101" s="20"/>
      <c r="G101" s="122"/>
      <c r="H101" s="156">
        <f t="shared" si="29"/>
        <v>0</v>
      </c>
      <c r="I101" s="117" t="str">
        <f t="shared" si="30"/>
        <v/>
      </c>
      <c r="J101" s="80" t="b">
        <f t="shared" si="31"/>
        <v>0</v>
      </c>
      <c r="K101" s="80" t="str">
        <f t="shared" si="32"/>
        <v/>
      </c>
      <c r="L101" s="80" t="b">
        <f>IF(C101="",FALSE,IFERROR(NOT(MATCH(C101,'Anställda och korttidsarbete'!$C:$C,0)&gt;0),TRUE))</f>
        <v>0</v>
      </c>
      <c r="M101" s="80" t="str">
        <f t="shared" si="33"/>
        <v/>
      </c>
      <c r="N101" s="80" t="b">
        <f t="shared" si="34"/>
        <v>0</v>
      </c>
      <c r="O101" s="80" t="str">
        <f t="shared" si="35"/>
        <v/>
      </c>
      <c r="P101" s="13" t="b">
        <f t="shared" si="36"/>
        <v>0</v>
      </c>
      <c r="Q101" s="80" t="str">
        <f t="shared" si="37"/>
        <v/>
      </c>
      <c r="R101" s="80" t="b">
        <f t="shared" si="38"/>
        <v>0</v>
      </c>
      <c r="S101" s="81" t="e">
        <f t="shared" si="22"/>
        <v>#VALUE!</v>
      </c>
      <c r="T101" s="81" t="e">
        <f t="shared" si="23"/>
        <v>#VALUE!</v>
      </c>
      <c r="U101" s="81" t="e">
        <f t="shared" si="24"/>
        <v>#VALUE!</v>
      </c>
      <c r="V101" s="82" t="e">
        <f t="shared" si="25"/>
        <v>#VALUE!</v>
      </c>
      <c r="W101" s="82" t="e">
        <f t="shared" si="39"/>
        <v>#VALUE!</v>
      </c>
      <c r="X101" s="82" t="b">
        <f t="shared" si="43"/>
        <v>0</v>
      </c>
      <c r="Y101" s="72" t="str">
        <f t="shared" si="26"/>
        <v/>
      </c>
      <c r="Z101" s="81" t="e" cm="1">
        <f t="array" aca="1" ref="Z101" ca="1">TEXT(RIGHT(10-RIGHT(SUM(INDEX(1*(MID(MID(C101,1,1)*2,ROW(INDIRECT("1:"&amp;LEN(MID(C101,1,1)*2))),1)),,))+MID(C101,2,1)+
SUM(INDEX(1*(MID(MID(C101,3,1)*2,ROW(INDIRECT("1:"&amp;LEN(MID(C101,3,1)*2))),1)),,))+MID(C101,4,1)+
SUM(INDEX(1*(MID(MID(C101,5,1)*2,ROW(INDIRECT("1:"&amp;LEN(MID(C101,5,1)*2))),1)),,))+MID(C101,6,1)+
SUM(INDEX(1*(MID(MID(C101,8,1)*2,ROW(INDIRECT("1:"&amp;LEN(MID(C101,8,1)*2))),1)),,))+MID(C101,9,1)+
SUM(INDEX(1*(MID(MID(C101,10,1)*2,ROW(INDIRECT("1:"&amp;LEN(MID(C101,10,1)*2))),1)),,)),1),1),"0")</f>
        <v>#VALUE!</v>
      </c>
      <c r="AA101" s="81" t="str">
        <f t="shared" si="27"/>
        <v/>
      </c>
      <c r="AB101" s="83" t="b">
        <f t="shared" si="28"/>
        <v>0</v>
      </c>
      <c r="AC101" s="154">
        <f t="shared" si="40"/>
        <v>0</v>
      </c>
      <c r="AD101" s="154">
        <f>SUMIF($C$15:C100,C101,$AC$15:AC100)</f>
        <v>0</v>
      </c>
      <c r="AE101" s="15">
        <f t="shared" si="41"/>
        <v>10000</v>
      </c>
      <c r="AF101" s="154">
        <f t="shared" si="42"/>
        <v>0</v>
      </c>
    </row>
    <row r="102" spans="1:32" s="30" customFormat="1" x14ac:dyDescent="0.25">
      <c r="A102" s="19">
        <v>87</v>
      </c>
      <c r="B102" s="20"/>
      <c r="C102" s="107"/>
      <c r="D102" s="20"/>
      <c r="E102" s="20"/>
      <c r="F102" s="20"/>
      <c r="G102" s="122"/>
      <c r="H102" s="156">
        <f t="shared" si="29"/>
        <v>0</v>
      </c>
      <c r="I102" s="117" t="str">
        <f t="shared" si="30"/>
        <v/>
      </c>
      <c r="J102" s="80" t="b">
        <f t="shared" si="31"/>
        <v>0</v>
      </c>
      <c r="K102" s="80" t="str">
        <f t="shared" si="32"/>
        <v/>
      </c>
      <c r="L102" s="80" t="b">
        <f>IF(C102="",FALSE,IFERROR(NOT(MATCH(C102,'Anställda och korttidsarbete'!$C:$C,0)&gt;0),TRUE))</f>
        <v>0</v>
      </c>
      <c r="M102" s="80" t="str">
        <f t="shared" si="33"/>
        <v/>
      </c>
      <c r="N102" s="80" t="b">
        <f t="shared" si="34"/>
        <v>0</v>
      </c>
      <c r="O102" s="80" t="str">
        <f t="shared" si="35"/>
        <v/>
      </c>
      <c r="P102" s="13" t="b">
        <f t="shared" si="36"/>
        <v>0</v>
      </c>
      <c r="Q102" s="80" t="str">
        <f t="shared" si="37"/>
        <v/>
      </c>
      <c r="R102" s="80" t="b">
        <f t="shared" si="38"/>
        <v>0</v>
      </c>
      <c r="S102" s="81" t="e">
        <f t="shared" si="22"/>
        <v>#VALUE!</v>
      </c>
      <c r="T102" s="81" t="e">
        <f t="shared" si="23"/>
        <v>#VALUE!</v>
      </c>
      <c r="U102" s="81" t="e">
        <f t="shared" si="24"/>
        <v>#VALUE!</v>
      </c>
      <c r="V102" s="82" t="e">
        <f t="shared" si="25"/>
        <v>#VALUE!</v>
      </c>
      <c r="W102" s="82" t="e">
        <f t="shared" si="39"/>
        <v>#VALUE!</v>
      </c>
      <c r="X102" s="82" t="b">
        <f t="shared" si="43"/>
        <v>0</v>
      </c>
      <c r="Y102" s="72" t="str">
        <f t="shared" si="26"/>
        <v/>
      </c>
      <c r="Z102" s="81" t="e" cm="1">
        <f t="array" aca="1" ref="Z102" ca="1">TEXT(RIGHT(10-RIGHT(SUM(INDEX(1*(MID(MID(C102,1,1)*2,ROW(INDIRECT("1:"&amp;LEN(MID(C102,1,1)*2))),1)),,))+MID(C102,2,1)+
SUM(INDEX(1*(MID(MID(C102,3,1)*2,ROW(INDIRECT("1:"&amp;LEN(MID(C102,3,1)*2))),1)),,))+MID(C102,4,1)+
SUM(INDEX(1*(MID(MID(C102,5,1)*2,ROW(INDIRECT("1:"&amp;LEN(MID(C102,5,1)*2))),1)),,))+MID(C102,6,1)+
SUM(INDEX(1*(MID(MID(C102,8,1)*2,ROW(INDIRECT("1:"&amp;LEN(MID(C102,8,1)*2))),1)),,))+MID(C102,9,1)+
SUM(INDEX(1*(MID(MID(C102,10,1)*2,ROW(INDIRECT("1:"&amp;LEN(MID(C102,10,1)*2))),1)),,)),1),1),"0")</f>
        <v>#VALUE!</v>
      </c>
      <c r="AA102" s="81" t="str">
        <f t="shared" si="27"/>
        <v/>
      </c>
      <c r="AB102" s="83" t="b">
        <f t="shared" si="28"/>
        <v>0</v>
      </c>
      <c r="AC102" s="154">
        <f t="shared" si="40"/>
        <v>0</v>
      </c>
      <c r="AD102" s="154">
        <f>SUMIF($C$15:C101,C102,$AC$15:AC101)</f>
        <v>0</v>
      </c>
      <c r="AE102" s="15">
        <f t="shared" si="41"/>
        <v>10000</v>
      </c>
      <c r="AF102" s="154">
        <f t="shared" si="42"/>
        <v>0</v>
      </c>
    </row>
    <row r="103" spans="1:32" s="30" customFormat="1" x14ac:dyDescent="0.25">
      <c r="A103" s="19">
        <v>88</v>
      </c>
      <c r="B103" s="20"/>
      <c r="C103" s="107"/>
      <c r="D103" s="20"/>
      <c r="E103" s="20"/>
      <c r="F103" s="20"/>
      <c r="G103" s="122"/>
      <c r="H103" s="156">
        <f t="shared" si="29"/>
        <v>0</v>
      </c>
      <c r="I103" s="117" t="str">
        <f t="shared" si="30"/>
        <v/>
      </c>
      <c r="J103" s="80" t="b">
        <f t="shared" si="31"/>
        <v>0</v>
      </c>
      <c r="K103" s="80" t="str">
        <f t="shared" si="32"/>
        <v/>
      </c>
      <c r="L103" s="80" t="b">
        <f>IF(C103="",FALSE,IFERROR(NOT(MATCH(C103,'Anställda och korttidsarbete'!$C:$C,0)&gt;0),TRUE))</f>
        <v>0</v>
      </c>
      <c r="M103" s="80" t="str">
        <f t="shared" si="33"/>
        <v/>
      </c>
      <c r="N103" s="80" t="b">
        <f t="shared" si="34"/>
        <v>0</v>
      </c>
      <c r="O103" s="80" t="str">
        <f t="shared" si="35"/>
        <v/>
      </c>
      <c r="P103" s="13" t="b">
        <f t="shared" si="36"/>
        <v>0</v>
      </c>
      <c r="Q103" s="80" t="str">
        <f t="shared" si="37"/>
        <v/>
      </c>
      <c r="R103" s="80" t="b">
        <f t="shared" si="38"/>
        <v>0</v>
      </c>
      <c r="S103" s="81" t="e">
        <f t="shared" si="22"/>
        <v>#VALUE!</v>
      </c>
      <c r="T103" s="81" t="e">
        <f t="shared" si="23"/>
        <v>#VALUE!</v>
      </c>
      <c r="U103" s="81" t="e">
        <f t="shared" si="24"/>
        <v>#VALUE!</v>
      </c>
      <c r="V103" s="82" t="e">
        <f t="shared" si="25"/>
        <v>#VALUE!</v>
      </c>
      <c r="W103" s="82" t="e">
        <f t="shared" si="39"/>
        <v>#VALUE!</v>
      </c>
      <c r="X103" s="82" t="b">
        <f t="shared" si="43"/>
        <v>0</v>
      </c>
      <c r="Y103" s="72" t="str">
        <f t="shared" si="26"/>
        <v/>
      </c>
      <c r="Z103" s="81" t="e" cm="1">
        <f t="array" aca="1" ref="Z103" ca="1">TEXT(RIGHT(10-RIGHT(SUM(INDEX(1*(MID(MID(C103,1,1)*2,ROW(INDIRECT("1:"&amp;LEN(MID(C103,1,1)*2))),1)),,))+MID(C103,2,1)+
SUM(INDEX(1*(MID(MID(C103,3,1)*2,ROW(INDIRECT("1:"&amp;LEN(MID(C103,3,1)*2))),1)),,))+MID(C103,4,1)+
SUM(INDEX(1*(MID(MID(C103,5,1)*2,ROW(INDIRECT("1:"&amp;LEN(MID(C103,5,1)*2))),1)),,))+MID(C103,6,1)+
SUM(INDEX(1*(MID(MID(C103,8,1)*2,ROW(INDIRECT("1:"&amp;LEN(MID(C103,8,1)*2))),1)),,))+MID(C103,9,1)+
SUM(INDEX(1*(MID(MID(C103,10,1)*2,ROW(INDIRECT("1:"&amp;LEN(MID(C103,10,1)*2))),1)),,)),1),1),"0")</f>
        <v>#VALUE!</v>
      </c>
      <c r="AA103" s="81" t="str">
        <f t="shared" si="27"/>
        <v/>
      </c>
      <c r="AB103" s="83" t="b">
        <f t="shared" si="28"/>
        <v>0</v>
      </c>
      <c r="AC103" s="154">
        <f t="shared" si="40"/>
        <v>0</v>
      </c>
      <c r="AD103" s="154">
        <f>SUMIF($C$15:C102,C103,$AC$15:AC102)</f>
        <v>0</v>
      </c>
      <c r="AE103" s="15">
        <f t="shared" si="41"/>
        <v>10000</v>
      </c>
      <c r="AF103" s="154">
        <f t="shared" si="42"/>
        <v>0</v>
      </c>
    </row>
    <row r="104" spans="1:32" s="30" customFormat="1" x14ac:dyDescent="0.25">
      <c r="A104" s="19">
        <v>89</v>
      </c>
      <c r="B104" s="20"/>
      <c r="C104" s="107"/>
      <c r="D104" s="20"/>
      <c r="E104" s="20"/>
      <c r="F104" s="20"/>
      <c r="G104" s="122"/>
      <c r="H104" s="156">
        <f t="shared" si="29"/>
        <v>0</v>
      </c>
      <c r="I104" s="117" t="str">
        <f t="shared" si="30"/>
        <v/>
      </c>
      <c r="J104" s="80" t="b">
        <f t="shared" si="31"/>
        <v>0</v>
      </c>
      <c r="K104" s="80" t="str">
        <f t="shared" si="32"/>
        <v/>
      </c>
      <c r="L104" s="80" t="b">
        <f>IF(C104="",FALSE,IFERROR(NOT(MATCH(C104,'Anställda och korttidsarbete'!$C:$C,0)&gt;0),TRUE))</f>
        <v>0</v>
      </c>
      <c r="M104" s="80" t="str">
        <f t="shared" si="33"/>
        <v/>
      </c>
      <c r="N104" s="80" t="b">
        <f t="shared" si="34"/>
        <v>0</v>
      </c>
      <c r="O104" s="80" t="str">
        <f t="shared" si="35"/>
        <v/>
      </c>
      <c r="P104" s="13" t="b">
        <f t="shared" si="36"/>
        <v>0</v>
      </c>
      <c r="Q104" s="80" t="str">
        <f t="shared" si="37"/>
        <v/>
      </c>
      <c r="R104" s="80" t="b">
        <f t="shared" si="38"/>
        <v>0</v>
      </c>
      <c r="S104" s="81" t="e">
        <f t="shared" si="22"/>
        <v>#VALUE!</v>
      </c>
      <c r="T104" s="81" t="e">
        <f t="shared" si="23"/>
        <v>#VALUE!</v>
      </c>
      <c r="U104" s="81" t="e">
        <f t="shared" si="24"/>
        <v>#VALUE!</v>
      </c>
      <c r="V104" s="82" t="e">
        <f t="shared" si="25"/>
        <v>#VALUE!</v>
      </c>
      <c r="W104" s="82" t="e">
        <f t="shared" si="39"/>
        <v>#VALUE!</v>
      </c>
      <c r="X104" s="82" t="b">
        <f t="shared" si="43"/>
        <v>0</v>
      </c>
      <c r="Y104" s="72" t="str">
        <f t="shared" si="26"/>
        <v/>
      </c>
      <c r="Z104" s="81" t="e" cm="1">
        <f t="array" aca="1" ref="Z104" ca="1">TEXT(RIGHT(10-RIGHT(SUM(INDEX(1*(MID(MID(C104,1,1)*2,ROW(INDIRECT("1:"&amp;LEN(MID(C104,1,1)*2))),1)),,))+MID(C104,2,1)+
SUM(INDEX(1*(MID(MID(C104,3,1)*2,ROW(INDIRECT("1:"&amp;LEN(MID(C104,3,1)*2))),1)),,))+MID(C104,4,1)+
SUM(INDEX(1*(MID(MID(C104,5,1)*2,ROW(INDIRECT("1:"&amp;LEN(MID(C104,5,1)*2))),1)),,))+MID(C104,6,1)+
SUM(INDEX(1*(MID(MID(C104,8,1)*2,ROW(INDIRECT("1:"&amp;LEN(MID(C104,8,1)*2))),1)),,))+MID(C104,9,1)+
SUM(INDEX(1*(MID(MID(C104,10,1)*2,ROW(INDIRECT("1:"&amp;LEN(MID(C104,10,1)*2))),1)),,)),1),1),"0")</f>
        <v>#VALUE!</v>
      </c>
      <c r="AA104" s="81" t="str">
        <f t="shared" si="27"/>
        <v/>
      </c>
      <c r="AB104" s="83" t="b">
        <f t="shared" si="28"/>
        <v>0</v>
      </c>
      <c r="AC104" s="154">
        <f t="shared" si="40"/>
        <v>0</v>
      </c>
      <c r="AD104" s="154">
        <f>SUMIF($C$15:C103,C104,$AC$15:AC103)</f>
        <v>0</v>
      </c>
      <c r="AE104" s="15">
        <f t="shared" si="41"/>
        <v>10000</v>
      </c>
      <c r="AF104" s="154">
        <f t="shared" si="42"/>
        <v>0</v>
      </c>
    </row>
    <row r="105" spans="1:32" s="30" customFormat="1" x14ac:dyDescent="0.25">
      <c r="A105" s="19">
        <v>90</v>
      </c>
      <c r="B105" s="20"/>
      <c r="C105" s="107"/>
      <c r="D105" s="20"/>
      <c r="E105" s="20"/>
      <c r="F105" s="20"/>
      <c r="G105" s="122"/>
      <c r="H105" s="156">
        <f t="shared" si="29"/>
        <v>0</v>
      </c>
      <c r="I105" s="117" t="str">
        <f t="shared" si="30"/>
        <v/>
      </c>
      <c r="J105" s="80" t="b">
        <f t="shared" si="31"/>
        <v>0</v>
      </c>
      <c r="K105" s="80" t="str">
        <f t="shared" si="32"/>
        <v/>
      </c>
      <c r="L105" s="80" t="b">
        <f>IF(C105="",FALSE,IFERROR(NOT(MATCH(C105,'Anställda och korttidsarbete'!$C:$C,0)&gt;0),TRUE))</f>
        <v>0</v>
      </c>
      <c r="M105" s="80" t="str">
        <f t="shared" si="33"/>
        <v/>
      </c>
      <c r="N105" s="80" t="b">
        <f t="shared" si="34"/>
        <v>0</v>
      </c>
      <c r="O105" s="80" t="str">
        <f t="shared" si="35"/>
        <v/>
      </c>
      <c r="P105" s="13" t="b">
        <f t="shared" si="36"/>
        <v>0</v>
      </c>
      <c r="Q105" s="80" t="str">
        <f t="shared" si="37"/>
        <v/>
      </c>
      <c r="R105" s="80" t="b">
        <f t="shared" si="38"/>
        <v>0</v>
      </c>
      <c r="S105" s="81" t="e">
        <f t="shared" si="22"/>
        <v>#VALUE!</v>
      </c>
      <c r="T105" s="81" t="e">
        <f t="shared" si="23"/>
        <v>#VALUE!</v>
      </c>
      <c r="U105" s="81" t="e">
        <f t="shared" si="24"/>
        <v>#VALUE!</v>
      </c>
      <c r="V105" s="82" t="e">
        <f t="shared" si="25"/>
        <v>#VALUE!</v>
      </c>
      <c r="W105" s="82" t="e">
        <f t="shared" si="39"/>
        <v>#VALUE!</v>
      </c>
      <c r="X105" s="82" t="b">
        <f t="shared" si="43"/>
        <v>0</v>
      </c>
      <c r="Y105" s="72" t="str">
        <f t="shared" si="26"/>
        <v/>
      </c>
      <c r="Z105" s="81" t="e" cm="1">
        <f t="array" aca="1" ref="Z105" ca="1">TEXT(RIGHT(10-RIGHT(SUM(INDEX(1*(MID(MID(C105,1,1)*2,ROW(INDIRECT("1:"&amp;LEN(MID(C105,1,1)*2))),1)),,))+MID(C105,2,1)+
SUM(INDEX(1*(MID(MID(C105,3,1)*2,ROW(INDIRECT("1:"&amp;LEN(MID(C105,3,1)*2))),1)),,))+MID(C105,4,1)+
SUM(INDEX(1*(MID(MID(C105,5,1)*2,ROW(INDIRECT("1:"&amp;LEN(MID(C105,5,1)*2))),1)),,))+MID(C105,6,1)+
SUM(INDEX(1*(MID(MID(C105,8,1)*2,ROW(INDIRECT("1:"&amp;LEN(MID(C105,8,1)*2))),1)),,))+MID(C105,9,1)+
SUM(INDEX(1*(MID(MID(C105,10,1)*2,ROW(INDIRECT("1:"&amp;LEN(MID(C105,10,1)*2))),1)),,)),1),1),"0")</f>
        <v>#VALUE!</v>
      </c>
      <c r="AA105" s="81" t="str">
        <f t="shared" si="27"/>
        <v/>
      </c>
      <c r="AB105" s="83" t="b">
        <f t="shared" si="28"/>
        <v>0</v>
      </c>
      <c r="AC105" s="154">
        <f t="shared" si="40"/>
        <v>0</v>
      </c>
      <c r="AD105" s="154">
        <f>SUMIF($C$15:C104,C105,$AC$15:AC104)</f>
        <v>0</v>
      </c>
      <c r="AE105" s="15">
        <f t="shared" si="41"/>
        <v>10000</v>
      </c>
      <c r="AF105" s="154">
        <f t="shared" si="42"/>
        <v>0</v>
      </c>
    </row>
    <row r="106" spans="1:32" s="30" customFormat="1" x14ac:dyDescent="0.25">
      <c r="A106" s="19">
        <v>91</v>
      </c>
      <c r="B106" s="20"/>
      <c r="C106" s="107"/>
      <c r="D106" s="20"/>
      <c r="E106" s="20"/>
      <c r="F106" s="20"/>
      <c r="G106" s="122"/>
      <c r="H106" s="156">
        <f t="shared" si="29"/>
        <v>0</v>
      </c>
      <c r="I106" s="117" t="str">
        <f t="shared" si="30"/>
        <v/>
      </c>
      <c r="J106" s="80" t="b">
        <f t="shared" si="31"/>
        <v>0</v>
      </c>
      <c r="K106" s="80" t="str">
        <f t="shared" si="32"/>
        <v/>
      </c>
      <c r="L106" s="80" t="b">
        <f>IF(C106="",FALSE,IFERROR(NOT(MATCH(C106,'Anställda och korttidsarbete'!$C:$C,0)&gt;0),TRUE))</f>
        <v>0</v>
      </c>
      <c r="M106" s="80" t="str">
        <f t="shared" si="33"/>
        <v/>
      </c>
      <c r="N106" s="80" t="b">
        <f t="shared" si="34"/>
        <v>0</v>
      </c>
      <c r="O106" s="80" t="str">
        <f t="shared" si="35"/>
        <v/>
      </c>
      <c r="P106" s="13" t="b">
        <f t="shared" si="36"/>
        <v>0</v>
      </c>
      <c r="Q106" s="80" t="str">
        <f t="shared" si="37"/>
        <v/>
      </c>
      <c r="R106" s="80" t="b">
        <f t="shared" si="38"/>
        <v>0</v>
      </c>
      <c r="S106" s="81" t="e">
        <f t="shared" si="22"/>
        <v>#VALUE!</v>
      </c>
      <c r="T106" s="81" t="e">
        <f t="shared" si="23"/>
        <v>#VALUE!</v>
      </c>
      <c r="U106" s="81" t="e">
        <f t="shared" si="24"/>
        <v>#VALUE!</v>
      </c>
      <c r="V106" s="82" t="e">
        <f t="shared" si="25"/>
        <v>#VALUE!</v>
      </c>
      <c r="W106" s="82" t="e">
        <f t="shared" si="39"/>
        <v>#VALUE!</v>
      </c>
      <c r="X106" s="82" t="b">
        <f t="shared" si="43"/>
        <v>0</v>
      </c>
      <c r="Y106" s="72" t="str">
        <f t="shared" si="26"/>
        <v/>
      </c>
      <c r="Z106" s="81" t="e" cm="1">
        <f t="array" aca="1" ref="Z106" ca="1">TEXT(RIGHT(10-RIGHT(SUM(INDEX(1*(MID(MID(C106,1,1)*2,ROW(INDIRECT("1:"&amp;LEN(MID(C106,1,1)*2))),1)),,))+MID(C106,2,1)+
SUM(INDEX(1*(MID(MID(C106,3,1)*2,ROW(INDIRECT("1:"&amp;LEN(MID(C106,3,1)*2))),1)),,))+MID(C106,4,1)+
SUM(INDEX(1*(MID(MID(C106,5,1)*2,ROW(INDIRECT("1:"&amp;LEN(MID(C106,5,1)*2))),1)),,))+MID(C106,6,1)+
SUM(INDEX(1*(MID(MID(C106,8,1)*2,ROW(INDIRECT("1:"&amp;LEN(MID(C106,8,1)*2))),1)),,))+MID(C106,9,1)+
SUM(INDEX(1*(MID(MID(C106,10,1)*2,ROW(INDIRECT("1:"&amp;LEN(MID(C106,10,1)*2))),1)),,)),1),1),"0")</f>
        <v>#VALUE!</v>
      </c>
      <c r="AA106" s="81" t="str">
        <f t="shared" si="27"/>
        <v/>
      </c>
      <c r="AB106" s="83" t="b">
        <f t="shared" si="28"/>
        <v>0</v>
      </c>
      <c r="AC106" s="154">
        <f t="shared" si="40"/>
        <v>0</v>
      </c>
      <c r="AD106" s="154">
        <f>SUMIF($C$15:C105,C106,$AC$15:AC105)</f>
        <v>0</v>
      </c>
      <c r="AE106" s="15">
        <f t="shared" si="41"/>
        <v>10000</v>
      </c>
      <c r="AF106" s="154">
        <f t="shared" si="42"/>
        <v>0</v>
      </c>
    </row>
    <row r="107" spans="1:32" s="30" customFormat="1" x14ac:dyDescent="0.25">
      <c r="A107" s="19">
        <v>92</v>
      </c>
      <c r="B107" s="20"/>
      <c r="C107" s="107"/>
      <c r="D107" s="20"/>
      <c r="E107" s="20"/>
      <c r="F107" s="20"/>
      <c r="G107" s="122"/>
      <c r="H107" s="156">
        <f t="shared" si="29"/>
        <v>0</v>
      </c>
      <c r="I107" s="117" t="str">
        <f t="shared" si="30"/>
        <v/>
      </c>
      <c r="J107" s="80" t="b">
        <f t="shared" si="31"/>
        <v>0</v>
      </c>
      <c r="K107" s="80" t="str">
        <f t="shared" si="32"/>
        <v/>
      </c>
      <c r="L107" s="80" t="b">
        <f>IF(C107="",FALSE,IFERROR(NOT(MATCH(C107,'Anställda och korttidsarbete'!$C:$C,0)&gt;0),TRUE))</f>
        <v>0</v>
      </c>
      <c r="M107" s="80" t="str">
        <f t="shared" si="33"/>
        <v/>
      </c>
      <c r="N107" s="80" t="b">
        <f t="shared" si="34"/>
        <v>0</v>
      </c>
      <c r="O107" s="80" t="str">
        <f t="shared" si="35"/>
        <v/>
      </c>
      <c r="P107" s="13" t="b">
        <f t="shared" si="36"/>
        <v>0</v>
      </c>
      <c r="Q107" s="80" t="str">
        <f t="shared" si="37"/>
        <v/>
      </c>
      <c r="R107" s="80" t="b">
        <f t="shared" si="38"/>
        <v>0</v>
      </c>
      <c r="S107" s="81" t="e">
        <f t="shared" si="22"/>
        <v>#VALUE!</v>
      </c>
      <c r="T107" s="81" t="e">
        <f t="shared" si="23"/>
        <v>#VALUE!</v>
      </c>
      <c r="U107" s="81" t="e">
        <f t="shared" si="24"/>
        <v>#VALUE!</v>
      </c>
      <c r="V107" s="82" t="e">
        <f t="shared" si="25"/>
        <v>#VALUE!</v>
      </c>
      <c r="W107" s="82" t="e">
        <f t="shared" si="39"/>
        <v>#VALUE!</v>
      </c>
      <c r="X107" s="82" t="b">
        <f t="shared" si="43"/>
        <v>0</v>
      </c>
      <c r="Y107" s="72" t="str">
        <f t="shared" si="26"/>
        <v/>
      </c>
      <c r="Z107" s="81" t="e" cm="1">
        <f t="array" aca="1" ref="Z107" ca="1">TEXT(RIGHT(10-RIGHT(SUM(INDEX(1*(MID(MID(C107,1,1)*2,ROW(INDIRECT("1:"&amp;LEN(MID(C107,1,1)*2))),1)),,))+MID(C107,2,1)+
SUM(INDEX(1*(MID(MID(C107,3,1)*2,ROW(INDIRECT("1:"&amp;LEN(MID(C107,3,1)*2))),1)),,))+MID(C107,4,1)+
SUM(INDEX(1*(MID(MID(C107,5,1)*2,ROW(INDIRECT("1:"&amp;LEN(MID(C107,5,1)*2))),1)),,))+MID(C107,6,1)+
SUM(INDEX(1*(MID(MID(C107,8,1)*2,ROW(INDIRECT("1:"&amp;LEN(MID(C107,8,1)*2))),1)),,))+MID(C107,9,1)+
SUM(INDEX(1*(MID(MID(C107,10,1)*2,ROW(INDIRECT("1:"&amp;LEN(MID(C107,10,1)*2))),1)),,)),1),1),"0")</f>
        <v>#VALUE!</v>
      </c>
      <c r="AA107" s="81" t="str">
        <f t="shared" si="27"/>
        <v/>
      </c>
      <c r="AB107" s="83" t="b">
        <f t="shared" si="28"/>
        <v>0</v>
      </c>
      <c r="AC107" s="154">
        <f t="shared" si="40"/>
        <v>0</v>
      </c>
      <c r="AD107" s="154">
        <f>SUMIF($C$15:C106,C107,$AC$15:AC106)</f>
        <v>0</v>
      </c>
      <c r="AE107" s="15">
        <f t="shared" si="41"/>
        <v>10000</v>
      </c>
      <c r="AF107" s="154">
        <f t="shared" si="42"/>
        <v>0</v>
      </c>
    </row>
    <row r="108" spans="1:32" s="30" customFormat="1" x14ac:dyDescent="0.25">
      <c r="A108" s="19">
        <v>93</v>
      </c>
      <c r="B108" s="20"/>
      <c r="C108" s="107"/>
      <c r="D108" s="20"/>
      <c r="E108" s="20"/>
      <c r="F108" s="20"/>
      <c r="G108" s="122"/>
      <c r="H108" s="156">
        <f t="shared" si="29"/>
        <v>0</v>
      </c>
      <c r="I108" s="117" t="str">
        <f t="shared" si="30"/>
        <v/>
      </c>
      <c r="J108" s="80" t="b">
        <f t="shared" si="31"/>
        <v>0</v>
      </c>
      <c r="K108" s="80" t="str">
        <f t="shared" si="32"/>
        <v/>
      </c>
      <c r="L108" s="80" t="b">
        <f>IF(C108="",FALSE,IFERROR(NOT(MATCH(C108,'Anställda och korttidsarbete'!$C:$C,0)&gt;0),TRUE))</f>
        <v>0</v>
      </c>
      <c r="M108" s="80" t="str">
        <f t="shared" si="33"/>
        <v/>
      </c>
      <c r="N108" s="80" t="b">
        <f t="shared" si="34"/>
        <v>0</v>
      </c>
      <c r="O108" s="80" t="str">
        <f t="shared" si="35"/>
        <v/>
      </c>
      <c r="P108" s="13" t="b">
        <f t="shared" si="36"/>
        <v>0</v>
      </c>
      <c r="Q108" s="80" t="str">
        <f t="shared" si="37"/>
        <v/>
      </c>
      <c r="R108" s="80" t="b">
        <f t="shared" si="38"/>
        <v>0</v>
      </c>
      <c r="S108" s="81" t="e">
        <f t="shared" si="22"/>
        <v>#VALUE!</v>
      </c>
      <c r="T108" s="81" t="e">
        <f t="shared" si="23"/>
        <v>#VALUE!</v>
      </c>
      <c r="U108" s="81" t="e">
        <f t="shared" si="24"/>
        <v>#VALUE!</v>
      </c>
      <c r="V108" s="82" t="e">
        <f t="shared" si="25"/>
        <v>#VALUE!</v>
      </c>
      <c r="W108" s="82" t="e">
        <f t="shared" si="39"/>
        <v>#VALUE!</v>
      </c>
      <c r="X108" s="82" t="b">
        <f t="shared" si="43"/>
        <v>0</v>
      </c>
      <c r="Y108" s="72" t="str">
        <f t="shared" si="26"/>
        <v/>
      </c>
      <c r="Z108" s="81" t="e" cm="1">
        <f t="array" aca="1" ref="Z108" ca="1">TEXT(RIGHT(10-RIGHT(SUM(INDEX(1*(MID(MID(C108,1,1)*2,ROW(INDIRECT("1:"&amp;LEN(MID(C108,1,1)*2))),1)),,))+MID(C108,2,1)+
SUM(INDEX(1*(MID(MID(C108,3,1)*2,ROW(INDIRECT("1:"&amp;LEN(MID(C108,3,1)*2))),1)),,))+MID(C108,4,1)+
SUM(INDEX(1*(MID(MID(C108,5,1)*2,ROW(INDIRECT("1:"&amp;LEN(MID(C108,5,1)*2))),1)),,))+MID(C108,6,1)+
SUM(INDEX(1*(MID(MID(C108,8,1)*2,ROW(INDIRECT("1:"&amp;LEN(MID(C108,8,1)*2))),1)),,))+MID(C108,9,1)+
SUM(INDEX(1*(MID(MID(C108,10,1)*2,ROW(INDIRECT("1:"&amp;LEN(MID(C108,10,1)*2))),1)),,)),1),1),"0")</f>
        <v>#VALUE!</v>
      </c>
      <c r="AA108" s="81" t="str">
        <f t="shared" si="27"/>
        <v/>
      </c>
      <c r="AB108" s="83" t="b">
        <f t="shared" si="28"/>
        <v>0</v>
      </c>
      <c r="AC108" s="154">
        <f t="shared" si="40"/>
        <v>0</v>
      </c>
      <c r="AD108" s="154">
        <f>SUMIF($C$15:C107,C108,$AC$15:AC107)</f>
        <v>0</v>
      </c>
      <c r="AE108" s="15">
        <f t="shared" si="41"/>
        <v>10000</v>
      </c>
      <c r="AF108" s="154">
        <f t="shared" si="42"/>
        <v>0</v>
      </c>
    </row>
    <row r="109" spans="1:32" s="30" customFormat="1" x14ac:dyDescent="0.25">
      <c r="A109" s="19">
        <v>94</v>
      </c>
      <c r="B109" s="20"/>
      <c r="C109" s="107"/>
      <c r="D109" s="20"/>
      <c r="E109" s="20"/>
      <c r="F109" s="20"/>
      <c r="G109" s="122"/>
      <c r="H109" s="156">
        <f t="shared" si="29"/>
        <v>0</v>
      </c>
      <c r="I109" s="117" t="str">
        <f t="shared" si="30"/>
        <v/>
      </c>
      <c r="J109" s="80" t="b">
        <f t="shared" si="31"/>
        <v>0</v>
      </c>
      <c r="K109" s="80" t="str">
        <f t="shared" si="32"/>
        <v/>
      </c>
      <c r="L109" s="80" t="b">
        <f>IF(C109="",FALSE,IFERROR(NOT(MATCH(C109,'Anställda och korttidsarbete'!$C:$C,0)&gt;0),TRUE))</f>
        <v>0</v>
      </c>
      <c r="M109" s="80" t="str">
        <f t="shared" si="33"/>
        <v/>
      </c>
      <c r="N109" s="80" t="b">
        <f t="shared" si="34"/>
        <v>0</v>
      </c>
      <c r="O109" s="80" t="str">
        <f t="shared" si="35"/>
        <v/>
      </c>
      <c r="P109" s="13" t="b">
        <f t="shared" si="36"/>
        <v>0</v>
      </c>
      <c r="Q109" s="80" t="str">
        <f t="shared" si="37"/>
        <v/>
      </c>
      <c r="R109" s="80" t="b">
        <f t="shared" si="38"/>
        <v>0</v>
      </c>
      <c r="S109" s="81" t="e">
        <f t="shared" si="22"/>
        <v>#VALUE!</v>
      </c>
      <c r="T109" s="81" t="e">
        <f t="shared" si="23"/>
        <v>#VALUE!</v>
      </c>
      <c r="U109" s="81" t="e">
        <f t="shared" si="24"/>
        <v>#VALUE!</v>
      </c>
      <c r="V109" s="82" t="e">
        <f t="shared" si="25"/>
        <v>#VALUE!</v>
      </c>
      <c r="W109" s="82" t="e">
        <f t="shared" si="39"/>
        <v>#VALUE!</v>
      </c>
      <c r="X109" s="82" t="b">
        <f t="shared" si="43"/>
        <v>0</v>
      </c>
      <c r="Y109" s="72" t="str">
        <f t="shared" si="26"/>
        <v/>
      </c>
      <c r="Z109" s="81" t="e" cm="1">
        <f t="array" aca="1" ref="Z109" ca="1">TEXT(RIGHT(10-RIGHT(SUM(INDEX(1*(MID(MID(C109,1,1)*2,ROW(INDIRECT("1:"&amp;LEN(MID(C109,1,1)*2))),1)),,))+MID(C109,2,1)+
SUM(INDEX(1*(MID(MID(C109,3,1)*2,ROW(INDIRECT("1:"&amp;LEN(MID(C109,3,1)*2))),1)),,))+MID(C109,4,1)+
SUM(INDEX(1*(MID(MID(C109,5,1)*2,ROW(INDIRECT("1:"&amp;LEN(MID(C109,5,1)*2))),1)),,))+MID(C109,6,1)+
SUM(INDEX(1*(MID(MID(C109,8,1)*2,ROW(INDIRECT("1:"&amp;LEN(MID(C109,8,1)*2))),1)),,))+MID(C109,9,1)+
SUM(INDEX(1*(MID(MID(C109,10,1)*2,ROW(INDIRECT("1:"&amp;LEN(MID(C109,10,1)*2))),1)),,)),1),1),"0")</f>
        <v>#VALUE!</v>
      </c>
      <c r="AA109" s="81" t="str">
        <f t="shared" si="27"/>
        <v/>
      </c>
      <c r="AB109" s="83" t="b">
        <f t="shared" si="28"/>
        <v>0</v>
      </c>
      <c r="AC109" s="154">
        <f t="shared" si="40"/>
        <v>0</v>
      </c>
      <c r="AD109" s="154">
        <f>SUMIF($C$15:C108,C109,$AC$15:AC108)</f>
        <v>0</v>
      </c>
      <c r="AE109" s="15">
        <f t="shared" si="41"/>
        <v>10000</v>
      </c>
      <c r="AF109" s="154">
        <f t="shared" si="42"/>
        <v>0</v>
      </c>
    </row>
    <row r="110" spans="1:32" s="30" customFormat="1" x14ac:dyDescent="0.25">
      <c r="A110" s="19">
        <v>95</v>
      </c>
      <c r="B110" s="20"/>
      <c r="C110" s="107"/>
      <c r="D110" s="20"/>
      <c r="E110" s="20"/>
      <c r="F110" s="20"/>
      <c r="G110" s="122"/>
      <c r="H110" s="156">
        <f t="shared" si="29"/>
        <v>0</v>
      </c>
      <c r="I110" s="117" t="str">
        <f t="shared" si="30"/>
        <v/>
      </c>
      <c r="J110" s="80" t="b">
        <f t="shared" si="31"/>
        <v>0</v>
      </c>
      <c r="K110" s="80" t="str">
        <f t="shared" si="32"/>
        <v/>
      </c>
      <c r="L110" s="80" t="b">
        <f>IF(C110="",FALSE,IFERROR(NOT(MATCH(C110,'Anställda och korttidsarbete'!$C:$C,0)&gt;0),TRUE))</f>
        <v>0</v>
      </c>
      <c r="M110" s="80" t="str">
        <f t="shared" si="33"/>
        <v/>
      </c>
      <c r="N110" s="80" t="b">
        <f t="shared" si="34"/>
        <v>0</v>
      </c>
      <c r="O110" s="80" t="str">
        <f t="shared" si="35"/>
        <v/>
      </c>
      <c r="P110" s="13" t="b">
        <f t="shared" si="36"/>
        <v>0</v>
      </c>
      <c r="Q110" s="80" t="str">
        <f t="shared" si="37"/>
        <v/>
      </c>
      <c r="R110" s="80" t="b">
        <f t="shared" si="38"/>
        <v>0</v>
      </c>
      <c r="S110" s="81" t="e">
        <f t="shared" si="22"/>
        <v>#VALUE!</v>
      </c>
      <c r="T110" s="81" t="e">
        <f t="shared" si="23"/>
        <v>#VALUE!</v>
      </c>
      <c r="U110" s="81" t="e">
        <f t="shared" si="24"/>
        <v>#VALUE!</v>
      </c>
      <c r="V110" s="82" t="e">
        <f t="shared" si="25"/>
        <v>#VALUE!</v>
      </c>
      <c r="W110" s="82" t="e">
        <f t="shared" si="39"/>
        <v>#VALUE!</v>
      </c>
      <c r="X110" s="82" t="b">
        <f t="shared" si="43"/>
        <v>0</v>
      </c>
      <c r="Y110" s="72" t="str">
        <f t="shared" si="26"/>
        <v/>
      </c>
      <c r="Z110" s="81" t="e" cm="1">
        <f t="array" aca="1" ref="Z110" ca="1">TEXT(RIGHT(10-RIGHT(SUM(INDEX(1*(MID(MID(C110,1,1)*2,ROW(INDIRECT("1:"&amp;LEN(MID(C110,1,1)*2))),1)),,))+MID(C110,2,1)+
SUM(INDEX(1*(MID(MID(C110,3,1)*2,ROW(INDIRECT("1:"&amp;LEN(MID(C110,3,1)*2))),1)),,))+MID(C110,4,1)+
SUM(INDEX(1*(MID(MID(C110,5,1)*2,ROW(INDIRECT("1:"&amp;LEN(MID(C110,5,1)*2))),1)),,))+MID(C110,6,1)+
SUM(INDEX(1*(MID(MID(C110,8,1)*2,ROW(INDIRECT("1:"&amp;LEN(MID(C110,8,1)*2))),1)),,))+MID(C110,9,1)+
SUM(INDEX(1*(MID(MID(C110,10,1)*2,ROW(INDIRECT("1:"&amp;LEN(MID(C110,10,1)*2))),1)),,)),1),1),"0")</f>
        <v>#VALUE!</v>
      </c>
      <c r="AA110" s="81" t="str">
        <f t="shared" si="27"/>
        <v/>
      </c>
      <c r="AB110" s="83" t="b">
        <f t="shared" si="28"/>
        <v>0</v>
      </c>
      <c r="AC110" s="154">
        <f t="shared" si="40"/>
        <v>0</v>
      </c>
      <c r="AD110" s="154">
        <f>SUMIF($C$15:C109,C110,$AC$15:AC109)</f>
        <v>0</v>
      </c>
      <c r="AE110" s="15">
        <f t="shared" si="41"/>
        <v>10000</v>
      </c>
      <c r="AF110" s="154">
        <f t="shared" si="42"/>
        <v>0</v>
      </c>
    </row>
    <row r="111" spans="1:32" s="30" customFormat="1" x14ac:dyDescent="0.25">
      <c r="A111" s="19">
        <v>96</v>
      </c>
      <c r="B111" s="20"/>
      <c r="C111" s="107"/>
      <c r="D111" s="20"/>
      <c r="E111" s="20"/>
      <c r="F111" s="20"/>
      <c r="G111" s="122"/>
      <c r="H111" s="156">
        <f t="shared" si="29"/>
        <v>0</v>
      </c>
      <c r="I111" s="117" t="str">
        <f t="shared" si="30"/>
        <v/>
      </c>
      <c r="J111" s="80" t="b">
        <f t="shared" si="31"/>
        <v>0</v>
      </c>
      <c r="K111" s="80" t="str">
        <f t="shared" si="32"/>
        <v/>
      </c>
      <c r="L111" s="80" t="b">
        <f>IF(C111="",FALSE,IFERROR(NOT(MATCH(C111,'Anställda och korttidsarbete'!$C:$C,0)&gt;0),TRUE))</f>
        <v>0</v>
      </c>
      <c r="M111" s="80" t="str">
        <f t="shared" si="33"/>
        <v/>
      </c>
      <c r="N111" s="80" t="b">
        <f t="shared" si="34"/>
        <v>0</v>
      </c>
      <c r="O111" s="80" t="str">
        <f t="shared" si="35"/>
        <v/>
      </c>
      <c r="P111" s="13" t="b">
        <f t="shared" si="36"/>
        <v>0</v>
      </c>
      <c r="Q111" s="80" t="str">
        <f t="shared" si="37"/>
        <v/>
      </c>
      <c r="R111" s="80" t="b">
        <f t="shared" si="38"/>
        <v>0</v>
      </c>
      <c r="S111" s="81" t="e">
        <f t="shared" si="22"/>
        <v>#VALUE!</v>
      </c>
      <c r="T111" s="81" t="e">
        <f t="shared" si="23"/>
        <v>#VALUE!</v>
      </c>
      <c r="U111" s="81" t="e">
        <f t="shared" si="24"/>
        <v>#VALUE!</v>
      </c>
      <c r="V111" s="82" t="e">
        <f t="shared" si="25"/>
        <v>#VALUE!</v>
      </c>
      <c r="W111" s="82" t="e">
        <f t="shared" si="39"/>
        <v>#VALUE!</v>
      </c>
      <c r="X111" s="82" t="b">
        <f t="shared" si="43"/>
        <v>0</v>
      </c>
      <c r="Y111" s="72" t="str">
        <f t="shared" si="26"/>
        <v/>
      </c>
      <c r="Z111" s="81" t="e" cm="1">
        <f t="array" aca="1" ref="Z111" ca="1">TEXT(RIGHT(10-RIGHT(SUM(INDEX(1*(MID(MID(C111,1,1)*2,ROW(INDIRECT("1:"&amp;LEN(MID(C111,1,1)*2))),1)),,))+MID(C111,2,1)+
SUM(INDEX(1*(MID(MID(C111,3,1)*2,ROW(INDIRECT("1:"&amp;LEN(MID(C111,3,1)*2))),1)),,))+MID(C111,4,1)+
SUM(INDEX(1*(MID(MID(C111,5,1)*2,ROW(INDIRECT("1:"&amp;LEN(MID(C111,5,1)*2))),1)),,))+MID(C111,6,1)+
SUM(INDEX(1*(MID(MID(C111,8,1)*2,ROW(INDIRECT("1:"&amp;LEN(MID(C111,8,1)*2))),1)),,))+MID(C111,9,1)+
SUM(INDEX(1*(MID(MID(C111,10,1)*2,ROW(INDIRECT("1:"&amp;LEN(MID(C111,10,1)*2))),1)),,)),1),1),"0")</f>
        <v>#VALUE!</v>
      </c>
      <c r="AA111" s="81" t="str">
        <f t="shared" si="27"/>
        <v/>
      </c>
      <c r="AB111" s="83" t="b">
        <f t="shared" si="28"/>
        <v>0</v>
      </c>
      <c r="AC111" s="154">
        <f t="shared" si="40"/>
        <v>0</v>
      </c>
      <c r="AD111" s="154">
        <f>SUMIF($C$15:C110,C111,$AC$15:AC110)</f>
        <v>0</v>
      </c>
      <c r="AE111" s="15">
        <f t="shared" si="41"/>
        <v>10000</v>
      </c>
      <c r="AF111" s="154">
        <f t="shared" si="42"/>
        <v>0</v>
      </c>
    </row>
    <row r="112" spans="1:32" s="30" customFormat="1" x14ac:dyDescent="0.25">
      <c r="A112" s="19">
        <v>97</v>
      </c>
      <c r="B112" s="20"/>
      <c r="C112" s="107"/>
      <c r="D112" s="20"/>
      <c r="E112" s="20"/>
      <c r="F112" s="20"/>
      <c r="G112" s="122"/>
      <c r="H112" s="156">
        <f t="shared" si="29"/>
        <v>0</v>
      </c>
      <c r="I112" s="117" t="str">
        <f t="shared" si="30"/>
        <v/>
      </c>
      <c r="J112" s="80" t="b">
        <f t="shared" si="31"/>
        <v>0</v>
      </c>
      <c r="K112" s="80" t="str">
        <f t="shared" si="32"/>
        <v/>
      </c>
      <c r="L112" s="80" t="b">
        <f>IF(C112="",FALSE,IFERROR(NOT(MATCH(C112,'Anställda och korttidsarbete'!$C:$C,0)&gt;0),TRUE))</f>
        <v>0</v>
      </c>
      <c r="M112" s="80" t="str">
        <f t="shared" si="33"/>
        <v/>
      </c>
      <c r="N112" s="80" t="b">
        <f t="shared" si="34"/>
        <v>0</v>
      </c>
      <c r="O112" s="80" t="str">
        <f t="shared" si="35"/>
        <v/>
      </c>
      <c r="P112" s="13" t="b">
        <f t="shared" si="36"/>
        <v>0</v>
      </c>
      <c r="Q112" s="80" t="str">
        <f t="shared" si="37"/>
        <v/>
      </c>
      <c r="R112" s="80" t="b">
        <f t="shared" si="38"/>
        <v>0</v>
      </c>
      <c r="S112" s="81" t="e">
        <f t="shared" si="22"/>
        <v>#VALUE!</v>
      </c>
      <c r="T112" s="81" t="e">
        <f t="shared" si="23"/>
        <v>#VALUE!</v>
      </c>
      <c r="U112" s="81" t="e">
        <f t="shared" si="24"/>
        <v>#VALUE!</v>
      </c>
      <c r="V112" s="82" t="e">
        <f t="shared" si="25"/>
        <v>#VALUE!</v>
      </c>
      <c r="W112" s="82" t="e">
        <f t="shared" si="39"/>
        <v>#VALUE!</v>
      </c>
      <c r="X112" s="82" t="b">
        <f t="shared" si="43"/>
        <v>0</v>
      </c>
      <c r="Y112" s="72" t="str">
        <f t="shared" si="26"/>
        <v/>
      </c>
      <c r="Z112" s="81" t="e" cm="1">
        <f t="array" aca="1" ref="Z112" ca="1">TEXT(RIGHT(10-RIGHT(SUM(INDEX(1*(MID(MID(C112,1,1)*2,ROW(INDIRECT("1:"&amp;LEN(MID(C112,1,1)*2))),1)),,))+MID(C112,2,1)+
SUM(INDEX(1*(MID(MID(C112,3,1)*2,ROW(INDIRECT("1:"&amp;LEN(MID(C112,3,1)*2))),1)),,))+MID(C112,4,1)+
SUM(INDEX(1*(MID(MID(C112,5,1)*2,ROW(INDIRECT("1:"&amp;LEN(MID(C112,5,1)*2))),1)),,))+MID(C112,6,1)+
SUM(INDEX(1*(MID(MID(C112,8,1)*2,ROW(INDIRECT("1:"&amp;LEN(MID(C112,8,1)*2))),1)),,))+MID(C112,9,1)+
SUM(INDEX(1*(MID(MID(C112,10,1)*2,ROW(INDIRECT("1:"&amp;LEN(MID(C112,10,1)*2))),1)),,)),1),1),"0")</f>
        <v>#VALUE!</v>
      </c>
      <c r="AA112" s="81" t="str">
        <f t="shared" si="27"/>
        <v/>
      </c>
      <c r="AB112" s="83" t="b">
        <f t="shared" si="28"/>
        <v>0</v>
      </c>
      <c r="AC112" s="154">
        <f t="shared" si="40"/>
        <v>0</v>
      </c>
      <c r="AD112" s="154">
        <f>SUMIF($C$15:C111,C112,$AC$15:AC111)</f>
        <v>0</v>
      </c>
      <c r="AE112" s="15">
        <f t="shared" si="41"/>
        <v>10000</v>
      </c>
      <c r="AF112" s="154">
        <f t="shared" si="42"/>
        <v>0</v>
      </c>
    </row>
    <row r="113" spans="1:32" s="30" customFormat="1" x14ac:dyDescent="0.25">
      <c r="A113" s="19">
        <v>98</v>
      </c>
      <c r="B113" s="20"/>
      <c r="C113" s="107"/>
      <c r="D113" s="20"/>
      <c r="E113" s="20"/>
      <c r="F113" s="20"/>
      <c r="G113" s="122"/>
      <c r="H113" s="156">
        <f t="shared" si="29"/>
        <v>0</v>
      </c>
      <c r="I113" s="117" t="str">
        <f t="shared" si="30"/>
        <v/>
      </c>
      <c r="J113" s="80" t="b">
        <f t="shared" si="31"/>
        <v>0</v>
      </c>
      <c r="K113" s="80" t="str">
        <f t="shared" si="32"/>
        <v/>
      </c>
      <c r="L113" s="80" t="b">
        <f>IF(C113="",FALSE,IFERROR(NOT(MATCH(C113,'Anställda och korttidsarbete'!$C:$C,0)&gt;0),TRUE))</f>
        <v>0</v>
      </c>
      <c r="M113" s="80" t="str">
        <f t="shared" si="33"/>
        <v/>
      </c>
      <c r="N113" s="80" t="b">
        <f t="shared" si="34"/>
        <v>0</v>
      </c>
      <c r="O113" s="80" t="str">
        <f t="shared" si="35"/>
        <v/>
      </c>
      <c r="P113" s="13" t="b">
        <f t="shared" si="36"/>
        <v>0</v>
      </c>
      <c r="Q113" s="80" t="str">
        <f t="shared" si="37"/>
        <v/>
      </c>
      <c r="R113" s="80" t="b">
        <f t="shared" si="38"/>
        <v>0</v>
      </c>
      <c r="S113" s="81" t="e">
        <f t="shared" si="22"/>
        <v>#VALUE!</v>
      </c>
      <c r="T113" s="81" t="e">
        <f t="shared" si="23"/>
        <v>#VALUE!</v>
      </c>
      <c r="U113" s="81" t="e">
        <f t="shared" si="24"/>
        <v>#VALUE!</v>
      </c>
      <c r="V113" s="82" t="e">
        <f t="shared" si="25"/>
        <v>#VALUE!</v>
      </c>
      <c r="W113" s="82" t="e">
        <f t="shared" si="39"/>
        <v>#VALUE!</v>
      </c>
      <c r="X113" s="82" t="b">
        <f t="shared" si="43"/>
        <v>0</v>
      </c>
      <c r="Y113" s="72" t="str">
        <f t="shared" si="26"/>
        <v/>
      </c>
      <c r="Z113" s="81" t="e" cm="1">
        <f t="array" aca="1" ref="Z113" ca="1">TEXT(RIGHT(10-RIGHT(SUM(INDEX(1*(MID(MID(C113,1,1)*2,ROW(INDIRECT("1:"&amp;LEN(MID(C113,1,1)*2))),1)),,))+MID(C113,2,1)+
SUM(INDEX(1*(MID(MID(C113,3,1)*2,ROW(INDIRECT("1:"&amp;LEN(MID(C113,3,1)*2))),1)),,))+MID(C113,4,1)+
SUM(INDEX(1*(MID(MID(C113,5,1)*2,ROW(INDIRECT("1:"&amp;LEN(MID(C113,5,1)*2))),1)),,))+MID(C113,6,1)+
SUM(INDEX(1*(MID(MID(C113,8,1)*2,ROW(INDIRECT("1:"&amp;LEN(MID(C113,8,1)*2))),1)),,))+MID(C113,9,1)+
SUM(INDEX(1*(MID(MID(C113,10,1)*2,ROW(INDIRECT("1:"&amp;LEN(MID(C113,10,1)*2))),1)),,)),1),1),"0")</f>
        <v>#VALUE!</v>
      </c>
      <c r="AA113" s="81" t="str">
        <f t="shared" si="27"/>
        <v/>
      </c>
      <c r="AB113" s="83" t="b">
        <f t="shared" si="28"/>
        <v>0</v>
      </c>
      <c r="AC113" s="154">
        <f t="shared" si="40"/>
        <v>0</v>
      </c>
      <c r="AD113" s="154">
        <f>SUMIF($C$15:C112,C113,$AC$15:AC112)</f>
        <v>0</v>
      </c>
      <c r="AE113" s="15">
        <f t="shared" si="41"/>
        <v>10000</v>
      </c>
      <c r="AF113" s="154">
        <f t="shared" si="42"/>
        <v>0</v>
      </c>
    </row>
    <row r="114" spans="1:32" s="30" customFormat="1" x14ac:dyDescent="0.25">
      <c r="A114" s="19">
        <v>99</v>
      </c>
      <c r="B114" s="20"/>
      <c r="C114" s="107"/>
      <c r="D114" s="20"/>
      <c r="E114" s="20"/>
      <c r="F114" s="20"/>
      <c r="G114" s="122"/>
      <c r="H114" s="156">
        <f t="shared" si="29"/>
        <v>0</v>
      </c>
      <c r="I114" s="117" t="str">
        <f t="shared" si="30"/>
        <v/>
      </c>
      <c r="J114" s="80" t="b">
        <f t="shared" si="31"/>
        <v>0</v>
      </c>
      <c r="K114" s="80" t="str">
        <f t="shared" si="32"/>
        <v/>
      </c>
      <c r="L114" s="80" t="b">
        <f>IF(C114="",FALSE,IFERROR(NOT(MATCH(C114,'Anställda och korttidsarbete'!$C:$C,0)&gt;0),TRUE))</f>
        <v>0</v>
      </c>
      <c r="M114" s="80" t="str">
        <f t="shared" si="33"/>
        <v/>
      </c>
      <c r="N114" s="80" t="b">
        <f t="shared" si="34"/>
        <v>0</v>
      </c>
      <c r="O114" s="80" t="str">
        <f t="shared" si="35"/>
        <v/>
      </c>
      <c r="P114" s="13" t="b">
        <f t="shared" si="36"/>
        <v>0</v>
      </c>
      <c r="Q114" s="80" t="str">
        <f t="shared" si="37"/>
        <v/>
      </c>
      <c r="R114" s="80" t="b">
        <f t="shared" si="38"/>
        <v>0</v>
      </c>
      <c r="S114" s="81" t="e">
        <f t="shared" si="22"/>
        <v>#VALUE!</v>
      </c>
      <c r="T114" s="81" t="e">
        <f t="shared" si="23"/>
        <v>#VALUE!</v>
      </c>
      <c r="U114" s="81" t="e">
        <f t="shared" si="24"/>
        <v>#VALUE!</v>
      </c>
      <c r="V114" s="82" t="e">
        <f t="shared" si="25"/>
        <v>#VALUE!</v>
      </c>
      <c r="W114" s="82" t="e">
        <f t="shared" si="39"/>
        <v>#VALUE!</v>
      </c>
      <c r="X114" s="82" t="b">
        <f t="shared" si="43"/>
        <v>0</v>
      </c>
      <c r="Y114" s="72" t="str">
        <f t="shared" si="26"/>
        <v/>
      </c>
      <c r="Z114" s="81" t="e" cm="1">
        <f t="array" aca="1" ref="Z114" ca="1">TEXT(RIGHT(10-RIGHT(SUM(INDEX(1*(MID(MID(C114,1,1)*2,ROW(INDIRECT("1:"&amp;LEN(MID(C114,1,1)*2))),1)),,))+MID(C114,2,1)+
SUM(INDEX(1*(MID(MID(C114,3,1)*2,ROW(INDIRECT("1:"&amp;LEN(MID(C114,3,1)*2))),1)),,))+MID(C114,4,1)+
SUM(INDEX(1*(MID(MID(C114,5,1)*2,ROW(INDIRECT("1:"&amp;LEN(MID(C114,5,1)*2))),1)),,))+MID(C114,6,1)+
SUM(INDEX(1*(MID(MID(C114,8,1)*2,ROW(INDIRECT("1:"&amp;LEN(MID(C114,8,1)*2))),1)),,))+MID(C114,9,1)+
SUM(INDEX(1*(MID(MID(C114,10,1)*2,ROW(INDIRECT("1:"&amp;LEN(MID(C114,10,1)*2))),1)),,)),1),1),"0")</f>
        <v>#VALUE!</v>
      </c>
      <c r="AA114" s="81" t="str">
        <f t="shared" si="27"/>
        <v/>
      </c>
      <c r="AB114" s="83" t="b">
        <f t="shared" si="28"/>
        <v>0</v>
      </c>
      <c r="AC114" s="154">
        <f t="shared" si="40"/>
        <v>0</v>
      </c>
      <c r="AD114" s="154">
        <f>SUMIF($C$15:C113,C114,$AC$15:AC113)</f>
        <v>0</v>
      </c>
      <c r="AE114" s="15">
        <f t="shared" si="41"/>
        <v>10000</v>
      </c>
      <c r="AF114" s="154">
        <f t="shared" si="42"/>
        <v>0</v>
      </c>
    </row>
    <row r="115" spans="1:32" s="30" customFormat="1" x14ac:dyDescent="0.25">
      <c r="A115" s="19">
        <v>100</v>
      </c>
      <c r="B115" s="20"/>
      <c r="C115" s="107"/>
      <c r="D115" s="20"/>
      <c r="E115" s="20"/>
      <c r="F115" s="20"/>
      <c r="G115" s="122"/>
      <c r="H115" s="156">
        <f t="shared" si="29"/>
        <v>0</v>
      </c>
      <c r="I115" s="117" t="str">
        <f t="shared" si="30"/>
        <v/>
      </c>
      <c r="J115" s="80" t="b">
        <f t="shared" si="31"/>
        <v>0</v>
      </c>
      <c r="K115" s="80" t="str">
        <f t="shared" si="32"/>
        <v/>
      </c>
      <c r="L115" s="80" t="b">
        <f>IF(C115="",FALSE,IFERROR(NOT(MATCH(C115,'Anställda och korttidsarbete'!$C:$C,0)&gt;0),TRUE))</f>
        <v>0</v>
      </c>
      <c r="M115" s="80" t="str">
        <f t="shared" si="33"/>
        <v/>
      </c>
      <c r="N115" s="80" t="b">
        <f t="shared" si="34"/>
        <v>0</v>
      </c>
      <c r="O115" s="80" t="str">
        <f t="shared" si="35"/>
        <v/>
      </c>
      <c r="P115" s="13" t="b">
        <f t="shared" si="36"/>
        <v>0</v>
      </c>
      <c r="Q115" s="80" t="str">
        <f t="shared" si="37"/>
        <v/>
      </c>
      <c r="R115" s="80" t="b">
        <f t="shared" si="38"/>
        <v>0</v>
      </c>
      <c r="S115" s="81" t="e">
        <f t="shared" si="22"/>
        <v>#VALUE!</v>
      </c>
      <c r="T115" s="81" t="e">
        <f t="shared" si="23"/>
        <v>#VALUE!</v>
      </c>
      <c r="U115" s="81" t="e">
        <f t="shared" si="24"/>
        <v>#VALUE!</v>
      </c>
      <c r="V115" s="82" t="e">
        <f t="shared" si="25"/>
        <v>#VALUE!</v>
      </c>
      <c r="W115" s="82" t="e">
        <f t="shared" si="39"/>
        <v>#VALUE!</v>
      </c>
      <c r="X115" s="82" t="b">
        <f t="shared" si="43"/>
        <v>0</v>
      </c>
      <c r="Y115" s="72" t="str">
        <f t="shared" si="26"/>
        <v/>
      </c>
      <c r="Z115" s="81" t="e" cm="1">
        <f t="array" aca="1" ref="Z115" ca="1">TEXT(RIGHT(10-RIGHT(SUM(INDEX(1*(MID(MID(C115,1,1)*2,ROW(INDIRECT("1:"&amp;LEN(MID(C115,1,1)*2))),1)),,))+MID(C115,2,1)+
SUM(INDEX(1*(MID(MID(C115,3,1)*2,ROW(INDIRECT("1:"&amp;LEN(MID(C115,3,1)*2))),1)),,))+MID(C115,4,1)+
SUM(INDEX(1*(MID(MID(C115,5,1)*2,ROW(INDIRECT("1:"&amp;LEN(MID(C115,5,1)*2))),1)),,))+MID(C115,6,1)+
SUM(INDEX(1*(MID(MID(C115,8,1)*2,ROW(INDIRECT("1:"&amp;LEN(MID(C115,8,1)*2))),1)),,))+MID(C115,9,1)+
SUM(INDEX(1*(MID(MID(C115,10,1)*2,ROW(INDIRECT("1:"&amp;LEN(MID(C115,10,1)*2))),1)),,)),1),1),"0")</f>
        <v>#VALUE!</v>
      </c>
      <c r="AA115" s="81" t="str">
        <f t="shared" si="27"/>
        <v/>
      </c>
      <c r="AB115" s="83" t="b">
        <f t="shared" si="28"/>
        <v>0</v>
      </c>
      <c r="AC115" s="154">
        <f t="shared" si="40"/>
        <v>0</v>
      </c>
      <c r="AD115" s="154">
        <f>SUMIF($C$15:C114,C115,$AC$15:AC114)</f>
        <v>0</v>
      </c>
      <c r="AE115" s="15">
        <f t="shared" si="41"/>
        <v>10000</v>
      </c>
      <c r="AF115" s="154">
        <f t="shared" si="42"/>
        <v>0</v>
      </c>
    </row>
    <row r="116" spans="1:32" s="30" customFormat="1" x14ac:dyDescent="0.25">
      <c r="A116" s="19">
        <v>101</v>
      </c>
      <c r="B116" s="20"/>
      <c r="C116" s="107"/>
      <c r="D116" s="20"/>
      <c r="E116" s="20"/>
      <c r="F116" s="20"/>
      <c r="G116" s="122"/>
      <c r="H116" s="156">
        <f t="shared" si="29"/>
        <v>0</v>
      </c>
      <c r="I116" s="117" t="str">
        <f t="shared" si="30"/>
        <v/>
      </c>
      <c r="J116" s="80" t="b">
        <f t="shared" si="31"/>
        <v>0</v>
      </c>
      <c r="K116" s="80" t="str">
        <f t="shared" si="32"/>
        <v/>
      </c>
      <c r="L116" s="80" t="b">
        <f>IF(C116="",FALSE,IFERROR(NOT(MATCH(C116,'Anställda och korttidsarbete'!$C:$C,0)&gt;0),TRUE))</f>
        <v>0</v>
      </c>
      <c r="M116" s="80" t="str">
        <f t="shared" si="33"/>
        <v/>
      </c>
      <c r="N116" s="80" t="b">
        <f t="shared" si="34"/>
        <v>0</v>
      </c>
      <c r="O116" s="80" t="str">
        <f t="shared" si="35"/>
        <v/>
      </c>
      <c r="P116" s="13" t="b">
        <f t="shared" si="36"/>
        <v>0</v>
      </c>
      <c r="Q116" s="80" t="str">
        <f t="shared" si="37"/>
        <v/>
      </c>
      <c r="R116" s="80" t="b">
        <f t="shared" si="38"/>
        <v>0</v>
      </c>
      <c r="S116" s="81" t="e">
        <f t="shared" si="22"/>
        <v>#VALUE!</v>
      </c>
      <c r="T116" s="81" t="e">
        <f t="shared" si="23"/>
        <v>#VALUE!</v>
      </c>
      <c r="U116" s="81" t="e">
        <f t="shared" si="24"/>
        <v>#VALUE!</v>
      </c>
      <c r="V116" s="82" t="e">
        <f t="shared" si="25"/>
        <v>#VALUE!</v>
      </c>
      <c r="W116" s="82" t="e">
        <f t="shared" si="39"/>
        <v>#VALUE!</v>
      </c>
      <c r="X116" s="82" t="b">
        <f t="shared" si="43"/>
        <v>0</v>
      </c>
      <c r="Y116" s="72" t="str">
        <f t="shared" si="26"/>
        <v/>
      </c>
      <c r="Z116" s="81" t="e" cm="1">
        <f t="array" aca="1" ref="Z116" ca="1">TEXT(RIGHT(10-RIGHT(SUM(INDEX(1*(MID(MID(C116,1,1)*2,ROW(INDIRECT("1:"&amp;LEN(MID(C116,1,1)*2))),1)),,))+MID(C116,2,1)+
SUM(INDEX(1*(MID(MID(C116,3,1)*2,ROW(INDIRECT("1:"&amp;LEN(MID(C116,3,1)*2))),1)),,))+MID(C116,4,1)+
SUM(INDEX(1*(MID(MID(C116,5,1)*2,ROW(INDIRECT("1:"&amp;LEN(MID(C116,5,1)*2))),1)),,))+MID(C116,6,1)+
SUM(INDEX(1*(MID(MID(C116,8,1)*2,ROW(INDIRECT("1:"&amp;LEN(MID(C116,8,1)*2))),1)),,))+MID(C116,9,1)+
SUM(INDEX(1*(MID(MID(C116,10,1)*2,ROW(INDIRECT("1:"&amp;LEN(MID(C116,10,1)*2))),1)),,)),1),1),"0")</f>
        <v>#VALUE!</v>
      </c>
      <c r="AA116" s="81" t="str">
        <f t="shared" si="27"/>
        <v/>
      </c>
      <c r="AB116" s="83" t="b">
        <f t="shared" si="28"/>
        <v>0</v>
      </c>
      <c r="AC116" s="154">
        <f t="shared" si="40"/>
        <v>0</v>
      </c>
      <c r="AD116" s="154">
        <f>SUMIF($C$15:C115,C116,$AC$15:AC115)</f>
        <v>0</v>
      </c>
      <c r="AE116" s="15">
        <f t="shared" si="41"/>
        <v>10000</v>
      </c>
      <c r="AF116" s="154">
        <f t="shared" si="42"/>
        <v>0</v>
      </c>
    </row>
    <row r="117" spans="1:32" s="30" customFormat="1" x14ac:dyDescent="0.25">
      <c r="A117" s="19">
        <v>102</v>
      </c>
      <c r="B117" s="20"/>
      <c r="C117" s="107"/>
      <c r="D117" s="20"/>
      <c r="E117" s="20"/>
      <c r="F117" s="20"/>
      <c r="G117" s="122"/>
      <c r="H117" s="156">
        <f t="shared" si="29"/>
        <v>0</v>
      </c>
      <c r="I117" s="117" t="str">
        <f t="shared" si="30"/>
        <v/>
      </c>
      <c r="J117" s="80" t="b">
        <f t="shared" si="31"/>
        <v>0</v>
      </c>
      <c r="K117" s="80" t="str">
        <f t="shared" si="32"/>
        <v/>
      </c>
      <c r="L117" s="80" t="b">
        <f>IF(C117="",FALSE,IFERROR(NOT(MATCH(C117,'Anställda och korttidsarbete'!$C:$C,0)&gt;0),TRUE))</f>
        <v>0</v>
      </c>
      <c r="M117" s="80" t="str">
        <f t="shared" si="33"/>
        <v/>
      </c>
      <c r="N117" s="80" t="b">
        <f t="shared" si="34"/>
        <v>0</v>
      </c>
      <c r="O117" s="80" t="str">
        <f t="shared" si="35"/>
        <v/>
      </c>
      <c r="P117" s="13" t="b">
        <f t="shared" si="36"/>
        <v>0</v>
      </c>
      <c r="Q117" s="80" t="str">
        <f t="shared" si="37"/>
        <v/>
      </c>
      <c r="R117" s="80" t="b">
        <f t="shared" si="38"/>
        <v>0</v>
      </c>
      <c r="S117" s="81" t="e">
        <f t="shared" si="22"/>
        <v>#VALUE!</v>
      </c>
      <c r="T117" s="81" t="e">
        <f t="shared" si="23"/>
        <v>#VALUE!</v>
      </c>
      <c r="U117" s="81" t="e">
        <f t="shared" si="24"/>
        <v>#VALUE!</v>
      </c>
      <c r="V117" s="82" t="e">
        <f t="shared" si="25"/>
        <v>#VALUE!</v>
      </c>
      <c r="W117" s="82" t="e">
        <f t="shared" si="39"/>
        <v>#VALUE!</v>
      </c>
      <c r="X117" s="82" t="b">
        <f t="shared" si="43"/>
        <v>0</v>
      </c>
      <c r="Y117" s="72" t="str">
        <f t="shared" si="26"/>
        <v/>
      </c>
      <c r="Z117" s="81" t="e" cm="1">
        <f t="array" aca="1" ref="Z117" ca="1">TEXT(RIGHT(10-RIGHT(SUM(INDEX(1*(MID(MID(C117,1,1)*2,ROW(INDIRECT("1:"&amp;LEN(MID(C117,1,1)*2))),1)),,))+MID(C117,2,1)+
SUM(INDEX(1*(MID(MID(C117,3,1)*2,ROW(INDIRECT("1:"&amp;LEN(MID(C117,3,1)*2))),1)),,))+MID(C117,4,1)+
SUM(INDEX(1*(MID(MID(C117,5,1)*2,ROW(INDIRECT("1:"&amp;LEN(MID(C117,5,1)*2))),1)),,))+MID(C117,6,1)+
SUM(INDEX(1*(MID(MID(C117,8,1)*2,ROW(INDIRECT("1:"&amp;LEN(MID(C117,8,1)*2))),1)),,))+MID(C117,9,1)+
SUM(INDEX(1*(MID(MID(C117,10,1)*2,ROW(INDIRECT("1:"&amp;LEN(MID(C117,10,1)*2))),1)),,)),1),1),"0")</f>
        <v>#VALUE!</v>
      </c>
      <c r="AA117" s="81" t="str">
        <f t="shared" si="27"/>
        <v/>
      </c>
      <c r="AB117" s="83" t="b">
        <f t="shared" si="28"/>
        <v>0</v>
      </c>
      <c r="AC117" s="154">
        <f t="shared" si="40"/>
        <v>0</v>
      </c>
      <c r="AD117" s="154">
        <f>SUMIF($C$15:C116,C117,$AC$15:AC116)</f>
        <v>0</v>
      </c>
      <c r="AE117" s="15">
        <f t="shared" si="41"/>
        <v>10000</v>
      </c>
      <c r="AF117" s="154">
        <f t="shared" si="42"/>
        <v>0</v>
      </c>
    </row>
    <row r="118" spans="1:32" s="30" customFormat="1" x14ac:dyDescent="0.25">
      <c r="A118" s="19">
        <v>103</v>
      </c>
      <c r="B118" s="20"/>
      <c r="C118" s="107"/>
      <c r="D118" s="20"/>
      <c r="E118" s="20"/>
      <c r="F118" s="20"/>
      <c r="G118" s="122"/>
      <c r="H118" s="156">
        <f t="shared" si="29"/>
        <v>0</v>
      </c>
      <c r="I118" s="117" t="str">
        <f t="shared" si="30"/>
        <v/>
      </c>
      <c r="J118" s="80" t="b">
        <f t="shared" si="31"/>
        <v>0</v>
      </c>
      <c r="K118" s="80" t="str">
        <f t="shared" si="32"/>
        <v/>
      </c>
      <c r="L118" s="80" t="b">
        <f>IF(C118="",FALSE,IFERROR(NOT(MATCH(C118,'Anställda och korttidsarbete'!$C:$C,0)&gt;0),TRUE))</f>
        <v>0</v>
      </c>
      <c r="M118" s="80" t="str">
        <f t="shared" si="33"/>
        <v/>
      </c>
      <c r="N118" s="80" t="b">
        <f t="shared" si="34"/>
        <v>0</v>
      </c>
      <c r="O118" s="80" t="str">
        <f t="shared" si="35"/>
        <v/>
      </c>
      <c r="P118" s="13" t="b">
        <f t="shared" si="36"/>
        <v>0</v>
      </c>
      <c r="Q118" s="80" t="str">
        <f t="shared" si="37"/>
        <v/>
      </c>
      <c r="R118" s="80" t="b">
        <f t="shared" si="38"/>
        <v>0</v>
      </c>
      <c r="S118" s="81" t="e">
        <f t="shared" si="22"/>
        <v>#VALUE!</v>
      </c>
      <c r="T118" s="81" t="e">
        <f t="shared" si="23"/>
        <v>#VALUE!</v>
      </c>
      <c r="U118" s="81" t="e">
        <f t="shared" si="24"/>
        <v>#VALUE!</v>
      </c>
      <c r="V118" s="82" t="e">
        <f t="shared" si="25"/>
        <v>#VALUE!</v>
      </c>
      <c r="W118" s="82" t="e">
        <f t="shared" si="39"/>
        <v>#VALUE!</v>
      </c>
      <c r="X118" s="82" t="b">
        <f t="shared" si="43"/>
        <v>0</v>
      </c>
      <c r="Y118" s="72" t="str">
        <f t="shared" si="26"/>
        <v/>
      </c>
      <c r="Z118" s="81" t="e" cm="1">
        <f t="array" aca="1" ref="Z118" ca="1">TEXT(RIGHT(10-RIGHT(SUM(INDEX(1*(MID(MID(C118,1,1)*2,ROW(INDIRECT("1:"&amp;LEN(MID(C118,1,1)*2))),1)),,))+MID(C118,2,1)+
SUM(INDEX(1*(MID(MID(C118,3,1)*2,ROW(INDIRECT("1:"&amp;LEN(MID(C118,3,1)*2))),1)),,))+MID(C118,4,1)+
SUM(INDEX(1*(MID(MID(C118,5,1)*2,ROW(INDIRECT("1:"&amp;LEN(MID(C118,5,1)*2))),1)),,))+MID(C118,6,1)+
SUM(INDEX(1*(MID(MID(C118,8,1)*2,ROW(INDIRECT("1:"&amp;LEN(MID(C118,8,1)*2))),1)),,))+MID(C118,9,1)+
SUM(INDEX(1*(MID(MID(C118,10,1)*2,ROW(INDIRECT("1:"&amp;LEN(MID(C118,10,1)*2))),1)),,)),1),1),"0")</f>
        <v>#VALUE!</v>
      </c>
      <c r="AA118" s="81" t="str">
        <f t="shared" si="27"/>
        <v/>
      </c>
      <c r="AB118" s="83" t="b">
        <f t="shared" si="28"/>
        <v>0</v>
      </c>
      <c r="AC118" s="154">
        <f t="shared" si="40"/>
        <v>0</v>
      </c>
      <c r="AD118" s="154">
        <f>SUMIF($C$15:C117,C118,$AC$15:AC117)</f>
        <v>0</v>
      </c>
      <c r="AE118" s="15">
        <f t="shared" si="41"/>
        <v>10000</v>
      </c>
      <c r="AF118" s="154">
        <f t="shared" si="42"/>
        <v>0</v>
      </c>
    </row>
    <row r="119" spans="1:32" s="30" customFormat="1" x14ac:dyDescent="0.25">
      <c r="A119" s="19">
        <v>104</v>
      </c>
      <c r="B119" s="20"/>
      <c r="C119" s="107"/>
      <c r="D119" s="20"/>
      <c r="E119" s="20"/>
      <c r="F119" s="20"/>
      <c r="G119" s="122"/>
      <c r="H119" s="156">
        <f t="shared" si="29"/>
        <v>0</v>
      </c>
      <c r="I119" s="117" t="str">
        <f t="shared" si="30"/>
        <v/>
      </c>
      <c r="J119" s="80" t="b">
        <f t="shared" si="31"/>
        <v>0</v>
      </c>
      <c r="K119" s="80" t="str">
        <f t="shared" si="32"/>
        <v/>
      </c>
      <c r="L119" s="80" t="b">
        <f>IF(C119="",FALSE,IFERROR(NOT(MATCH(C119,'Anställda och korttidsarbete'!$C:$C,0)&gt;0),TRUE))</f>
        <v>0</v>
      </c>
      <c r="M119" s="80" t="str">
        <f t="shared" si="33"/>
        <v/>
      </c>
      <c r="N119" s="80" t="b">
        <f t="shared" si="34"/>
        <v>0</v>
      </c>
      <c r="O119" s="80" t="str">
        <f t="shared" si="35"/>
        <v/>
      </c>
      <c r="P119" s="13" t="b">
        <f t="shared" si="36"/>
        <v>0</v>
      </c>
      <c r="Q119" s="80" t="str">
        <f t="shared" si="37"/>
        <v/>
      </c>
      <c r="R119" s="80" t="b">
        <f t="shared" si="38"/>
        <v>0</v>
      </c>
      <c r="S119" s="81" t="e">
        <f t="shared" si="22"/>
        <v>#VALUE!</v>
      </c>
      <c r="T119" s="81" t="e">
        <f t="shared" si="23"/>
        <v>#VALUE!</v>
      </c>
      <c r="U119" s="81" t="e">
        <f t="shared" si="24"/>
        <v>#VALUE!</v>
      </c>
      <c r="V119" s="82" t="e">
        <f t="shared" si="25"/>
        <v>#VALUE!</v>
      </c>
      <c r="W119" s="82" t="e">
        <f t="shared" si="39"/>
        <v>#VALUE!</v>
      </c>
      <c r="X119" s="82" t="b">
        <f t="shared" si="43"/>
        <v>0</v>
      </c>
      <c r="Y119" s="72" t="str">
        <f t="shared" si="26"/>
        <v/>
      </c>
      <c r="Z119" s="81" t="e" cm="1">
        <f t="array" aca="1" ref="Z119" ca="1">TEXT(RIGHT(10-RIGHT(SUM(INDEX(1*(MID(MID(C119,1,1)*2,ROW(INDIRECT("1:"&amp;LEN(MID(C119,1,1)*2))),1)),,))+MID(C119,2,1)+
SUM(INDEX(1*(MID(MID(C119,3,1)*2,ROW(INDIRECT("1:"&amp;LEN(MID(C119,3,1)*2))),1)),,))+MID(C119,4,1)+
SUM(INDEX(1*(MID(MID(C119,5,1)*2,ROW(INDIRECT("1:"&amp;LEN(MID(C119,5,1)*2))),1)),,))+MID(C119,6,1)+
SUM(INDEX(1*(MID(MID(C119,8,1)*2,ROW(INDIRECT("1:"&amp;LEN(MID(C119,8,1)*2))),1)),,))+MID(C119,9,1)+
SUM(INDEX(1*(MID(MID(C119,10,1)*2,ROW(INDIRECT("1:"&amp;LEN(MID(C119,10,1)*2))),1)),,)),1),1),"0")</f>
        <v>#VALUE!</v>
      </c>
      <c r="AA119" s="81" t="str">
        <f t="shared" si="27"/>
        <v/>
      </c>
      <c r="AB119" s="83" t="b">
        <f t="shared" si="28"/>
        <v>0</v>
      </c>
      <c r="AC119" s="154">
        <f t="shared" si="40"/>
        <v>0</v>
      </c>
      <c r="AD119" s="154">
        <f>SUMIF($C$15:C118,C119,$AC$15:AC118)</f>
        <v>0</v>
      </c>
      <c r="AE119" s="15">
        <f t="shared" si="41"/>
        <v>10000</v>
      </c>
      <c r="AF119" s="154">
        <f t="shared" si="42"/>
        <v>0</v>
      </c>
    </row>
    <row r="120" spans="1:32" s="30" customFormat="1" x14ac:dyDescent="0.25">
      <c r="A120" s="19">
        <v>105</v>
      </c>
      <c r="B120" s="20"/>
      <c r="C120" s="107"/>
      <c r="D120" s="20"/>
      <c r="E120" s="20"/>
      <c r="F120" s="20"/>
      <c r="G120" s="122"/>
      <c r="H120" s="156">
        <f t="shared" si="29"/>
        <v>0</v>
      </c>
      <c r="I120" s="117" t="str">
        <f t="shared" si="30"/>
        <v/>
      </c>
      <c r="J120" s="80" t="b">
        <f t="shared" si="31"/>
        <v>0</v>
      </c>
      <c r="K120" s="80" t="str">
        <f t="shared" si="32"/>
        <v/>
      </c>
      <c r="L120" s="80" t="b">
        <f>IF(C120="",FALSE,IFERROR(NOT(MATCH(C120,'Anställda och korttidsarbete'!$C:$C,0)&gt;0),TRUE))</f>
        <v>0</v>
      </c>
      <c r="M120" s="80" t="str">
        <f t="shared" si="33"/>
        <v/>
      </c>
      <c r="N120" s="80" t="b">
        <f t="shared" si="34"/>
        <v>0</v>
      </c>
      <c r="O120" s="80" t="str">
        <f t="shared" si="35"/>
        <v/>
      </c>
      <c r="P120" s="13" t="b">
        <f t="shared" si="36"/>
        <v>0</v>
      </c>
      <c r="Q120" s="80" t="str">
        <f t="shared" si="37"/>
        <v/>
      </c>
      <c r="R120" s="80" t="b">
        <f t="shared" si="38"/>
        <v>0</v>
      </c>
      <c r="S120" s="81" t="e">
        <f t="shared" si="22"/>
        <v>#VALUE!</v>
      </c>
      <c r="T120" s="81" t="e">
        <f t="shared" si="23"/>
        <v>#VALUE!</v>
      </c>
      <c r="U120" s="81" t="e">
        <f t="shared" si="24"/>
        <v>#VALUE!</v>
      </c>
      <c r="V120" s="82" t="e">
        <f t="shared" si="25"/>
        <v>#VALUE!</v>
      </c>
      <c r="W120" s="82" t="e">
        <f t="shared" si="39"/>
        <v>#VALUE!</v>
      </c>
      <c r="X120" s="82" t="b">
        <f t="shared" si="43"/>
        <v>0</v>
      </c>
      <c r="Y120" s="72" t="str">
        <f t="shared" si="26"/>
        <v/>
      </c>
      <c r="Z120" s="81" t="e" cm="1">
        <f t="array" aca="1" ref="Z120" ca="1">TEXT(RIGHT(10-RIGHT(SUM(INDEX(1*(MID(MID(C120,1,1)*2,ROW(INDIRECT("1:"&amp;LEN(MID(C120,1,1)*2))),1)),,))+MID(C120,2,1)+
SUM(INDEX(1*(MID(MID(C120,3,1)*2,ROW(INDIRECT("1:"&amp;LEN(MID(C120,3,1)*2))),1)),,))+MID(C120,4,1)+
SUM(INDEX(1*(MID(MID(C120,5,1)*2,ROW(INDIRECT("1:"&amp;LEN(MID(C120,5,1)*2))),1)),,))+MID(C120,6,1)+
SUM(INDEX(1*(MID(MID(C120,8,1)*2,ROW(INDIRECT("1:"&amp;LEN(MID(C120,8,1)*2))),1)),,))+MID(C120,9,1)+
SUM(INDEX(1*(MID(MID(C120,10,1)*2,ROW(INDIRECT("1:"&amp;LEN(MID(C120,10,1)*2))),1)),,)),1),1),"0")</f>
        <v>#VALUE!</v>
      </c>
      <c r="AA120" s="81" t="str">
        <f t="shared" si="27"/>
        <v/>
      </c>
      <c r="AB120" s="83" t="b">
        <f t="shared" si="28"/>
        <v>0</v>
      </c>
      <c r="AC120" s="154">
        <f t="shared" si="40"/>
        <v>0</v>
      </c>
      <c r="AD120" s="154">
        <f>SUMIF($C$15:C119,C120,$AC$15:AC119)</f>
        <v>0</v>
      </c>
      <c r="AE120" s="15">
        <f t="shared" si="41"/>
        <v>10000</v>
      </c>
      <c r="AF120" s="154">
        <f t="shared" si="42"/>
        <v>0</v>
      </c>
    </row>
    <row r="121" spans="1:32" s="30" customFormat="1" x14ac:dyDescent="0.25">
      <c r="A121" s="19">
        <v>106</v>
      </c>
      <c r="B121" s="20"/>
      <c r="C121" s="107"/>
      <c r="D121" s="20"/>
      <c r="E121" s="20"/>
      <c r="F121" s="20"/>
      <c r="G121" s="122"/>
      <c r="H121" s="156">
        <f t="shared" si="29"/>
        <v>0</v>
      </c>
      <c r="I121" s="117" t="str">
        <f t="shared" si="30"/>
        <v/>
      </c>
      <c r="J121" s="80" t="b">
        <f t="shared" si="31"/>
        <v>0</v>
      </c>
      <c r="K121" s="80" t="str">
        <f t="shared" si="32"/>
        <v/>
      </c>
      <c r="L121" s="80" t="b">
        <f>IF(C121="",FALSE,IFERROR(NOT(MATCH(C121,'Anställda och korttidsarbete'!$C:$C,0)&gt;0),TRUE))</f>
        <v>0</v>
      </c>
      <c r="M121" s="80" t="str">
        <f t="shared" si="33"/>
        <v/>
      </c>
      <c r="N121" s="80" t="b">
        <f t="shared" si="34"/>
        <v>0</v>
      </c>
      <c r="O121" s="80" t="str">
        <f t="shared" si="35"/>
        <v/>
      </c>
      <c r="P121" s="13" t="b">
        <f t="shared" si="36"/>
        <v>0</v>
      </c>
      <c r="Q121" s="80" t="str">
        <f t="shared" si="37"/>
        <v/>
      </c>
      <c r="R121" s="80" t="b">
        <f t="shared" si="38"/>
        <v>0</v>
      </c>
      <c r="S121" s="81" t="e">
        <f t="shared" si="22"/>
        <v>#VALUE!</v>
      </c>
      <c r="T121" s="81" t="e">
        <f t="shared" si="23"/>
        <v>#VALUE!</v>
      </c>
      <c r="U121" s="81" t="e">
        <f t="shared" si="24"/>
        <v>#VALUE!</v>
      </c>
      <c r="V121" s="82" t="e">
        <f t="shared" si="25"/>
        <v>#VALUE!</v>
      </c>
      <c r="W121" s="82" t="e">
        <f t="shared" si="39"/>
        <v>#VALUE!</v>
      </c>
      <c r="X121" s="82" t="b">
        <f t="shared" si="43"/>
        <v>0</v>
      </c>
      <c r="Y121" s="72" t="str">
        <f t="shared" si="26"/>
        <v/>
      </c>
      <c r="Z121" s="81" t="e" cm="1">
        <f t="array" aca="1" ref="Z121" ca="1">TEXT(RIGHT(10-RIGHT(SUM(INDEX(1*(MID(MID(C121,1,1)*2,ROW(INDIRECT("1:"&amp;LEN(MID(C121,1,1)*2))),1)),,))+MID(C121,2,1)+
SUM(INDEX(1*(MID(MID(C121,3,1)*2,ROW(INDIRECT("1:"&amp;LEN(MID(C121,3,1)*2))),1)),,))+MID(C121,4,1)+
SUM(INDEX(1*(MID(MID(C121,5,1)*2,ROW(INDIRECT("1:"&amp;LEN(MID(C121,5,1)*2))),1)),,))+MID(C121,6,1)+
SUM(INDEX(1*(MID(MID(C121,8,1)*2,ROW(INDIRECT("1:"&amp;LEN(MID(C121,8,1)*2))),1)),,))+MID(C121,9,1)+
SUM(INDEX(1*(MID(MID(C121,10,1)*2,ROW(INDIRECT("1:"&amp;LEN(MID(C121,10,1)*2))),1)),,)),1),1),"0")</f>
        <v>#VALUE!</v>
      </c>
      <c r="AA121" s="81" t="str">
        <f t="shared" si="27"/>
        <v/>
      </c>
      <c r="AB121" s="83" t="b">
        <f t="shared" si="28"/>
        <v>0</v>
      </c>
      <c r="AC121" s="154">
        <f t="shared" si="40"/>
        <v>0</v>
      </c>
      <c r="AD121" s="154">
        <f>SUMIF($C$15:C120,C121,$AC$15:AC120)</f>
        <v>0</v>
      </c>
      <c r="AE121" s="15">
        <f t="shared" si="41"/>
        <v>10000</v>
      </c>
      <c r="AF121" s="154">
        <f t="shared" si="42"/>
        <v>0</v>
      </c>
    </row>
    <row r="122" spans="1:32" s="30" customFormat="1" x14ac:dyDescent="0.25">
      <c r="A122" s="19">
        <v>107</v>
      </c>
      <c r="B122" s="20"/>
      <c r="C122" s="107"/>
      <c r="D122" s="20"/>
      <c r="E122" s="20"/>
      <c r="F122" s="20"/>
      <c r="G122" s="122"/>
      <c r="H122" s="156">
        <f t="shared" si="29"/>
        <v>0</v>
      </c>
      <c r="I122" s="117" t="str">
        <f t="shared" si="30"/>
        <v/>
      </c>
      <c r="J122" s="80" t="b">
        <f t="shared" si="31"/>
        <v>0</v>
      </c>
      <c r="K122" s="80" t="str">
        <f t="shared" si="32"/>
        <v/>
      </c>
      <c r="L122" s="80" t="b">
        <f>IF(C122="",FALSE,IFERROR(NOT(MATCH(C122,'Anställda och korttidsarbete'!$C:$C,0)&gt;0),TRUE))</f>
        <v>0</v>
      </c>
      <c r="M122" s="80" t="str">
        <f t="shared" si="33"/>
        <v/>
      </c>
      <c r="N122" s="80" t="b">
        <f t="shared" si="34"/>
        <v>0</v>
      </c>
      <c r="O122" s="80" t="str">
        <f t="shared" si="35"/>
        <v/>
      </c>
      <c r="P122" s="13" t="b">
        <f t="shared" si="36"/>
        <v>0</v>
      </c>
      <c r="Q122" s="80" t="str">
        <f t="shared" si="37"/>
        <v/>
      </c>
      <c r="R122" s="80" t="b">
        <f t="shared" si="38"/>
        <v>0</v>
      </c>
      <c r="S122" s="81" t="e">
        <f t="shared" si="22"/>
        <v>#VALUE!</v>
      </c>
      <c r="T122" s="81" t="e">
        <f t="shared" si="23"/>
        <v>#VALUE!</v>
      </c>
      <c r="U122" s="81" t="e">
        <f t="shared" si="24"/>
        <v>#VALUE!</v>
      </c>
      <c r="V122" s="82" t="e">
        <f t="shared" si="25"/>
        <v>#VALUE!</v>
      </c>
      <c r="W122" s="82" t="e">
        <f t="shared" si="39"/>
        <v>#VALUE!</v>
      </c>
      <c r="X122" s="82" t="b">
        <f t="shared" si="43"/>
        <v>0</v>
      </c>
      <c r="Y122" s="72" t="str">
        <f t="shared" si="26"/>
        <v/>
      </c>
      <c r="Z122" s="81" t="e" cm="1">
        <f t="array" aca="1" ref="Z122" ca="1">TEXT(RIGHT(10-RIGHT(SUM(INDEX(1*(MID(MID(C122,1,1)*2,ROW(INDIRECT("1:"&amp;LEN(MID(C122,1,1)*2))),1)),,))+MID(C122,2,1)+
SUM(INDEX(1*(MID(MID(C122,3,1)*2,ROW(INDIRECT("1:"&amp;LEN(MID(C122,3,1)*2))),1)),,))+MID(C122,4,1)+
SUM(INDEX(1*(MID(MID(C122,5,1)*2,ROW(INDIRECT("1:"&amp;LEN(MID(C122,5,1)*2))),1)),,))+MID(C122,6,1)+
SUM(INDEX(1*(MID(MID(C122,8,1)*2,ROW(INDIRECT("1:"&amp;LEN(MID(C122,8,1)*2))),1)),,))+MID(C122,9,1)+
SUM(INDEX(1*(MID(MID(C122,10,1)*2,ROW(INDIRECT("1:"&amp;LEN(MID(C122,10,1)*2))),1)),,)),1),1),"0")</f>
        <v>#VALUE!</v>
      </c>
      <c r="AA122" s="81" t="str">
        <f t="shared" si="27"/>
        <v/>
      </c>
      <c r="AB122" s="83" t="b">
        <f t="shared" si="28"/>
        <v>0</v>
      </c>
      <c r="AC122" s="154">
        <f t="shared" si="40"/>
        <v>0</v>
      </c>
      <c r="AD122" s="154">
        <f>SUMIF($C$15:C121,C122,$AC$15:AC121)</f>
        <v>0</v>
      </c>
      <c r="AE122" s="15">
        <f t="shared" si="41"/>
        <v>10000</v>
      </c>
      <c r="AF122" s="154">
        <f t="shared" si="42"/>
        <v>0</v>
      </c>
    </row>
    <row r="123" spans="1:32" s="30" customFormat="1" x14ac:dyDescent="0.25">
      <c r="A123" s="19">
        <v>108</v>
      </c>
      <c r="B123" s="20"/>
      <c r="C123" s="107"/>
      <c r="D123" s="20"/>
      <c r="E123" s="20"/>
      <c r="F123" s="20"/>
      <c r="G123" s="122"/>
      <c r="H123" s="156">
        <f t="shared" si="29"/>
        <v>0</v>
      </c>
      <c r="I123" s="117" t="str">
        <f t="shared" si="30"/>
        <v/>
      </c>
      <c r="J123" s="80" t="b">
        <f t="shared" si="31"/>
        <v>0</v>
      </c>
      <c r="K123" s="80" t="str">
        <f t="shared" si="32"/>
        <v/>
      </c>
      <c r="L123" s="80" t="b">
        <f>IF(C123="",FALSE,IFERROR(NOT(MATCH(C123,'Anställda och korttidsarbete'!$C:$C,0)&gt;0),TRUE))</f>
        <v>0</v>
      </c>
      <c r="M123" s="80" t="str">
        <f t="shared" si="33"/>
        <v/>
      </c>
      <c r="N123" s="80" t="b">
        <f t="shared" si="34"/>
        <v>0</v>
      </c>
      <c r="O123" s="80" t="str">
        <f t="shared" si="35"/>
        <v/>
      </c>
      <c r="P123" s="13" t="b">
        <f t="shared" si="36"/>
        <v>0</v>
      </c>
      <c r="Q123" s="80" t="str">
        <f t="shared" si="37"/>
        <v/>
      </c>
      <c r="R123" s="80" t="b">
        <f t="shared" si="38"/>
        <v>0</v>
      </c>
      <c r="S123" s="81" t="e">
        <f t="shared" si="22"/>
        <v>#VALUE!</v>
      </c>
      <c r="T123" s="81" t="e">
        <f t="shared" si="23"/>
        <v>#VALUE!</v>
      </c>
      <c r="U123" s="81" t="e">
        <f t="shared" si="24"/>
        <v>#VALUE!</v>
      </c>
      <c r="V123" s="82" t="e">
        <f t="shared" si="25"/>
        <v>#VALUE!</v>
      </c>
      <c r="W123" s="82" t="e">
        <f t="shared" si="39"/>
        <v>#VALUE!</v>
      </c>
      <c r="X123" s="82" t="b">
        <f t="shared" si="43"/>
        <v>0</v>
      </c>
      <c r="Y123" s="72" t="str">
        <f t="shared" si="26"/>
        <v/>
      </c>
      <c r="Z123" s="81" t="e" cm="1">
        <f t="array" aca="1" ref="Z123" ca="1">TEXT(RIGHT(10-RIGHT(SUM(INDEX(1*(MID(MID(C123,1,1)*2,ROW(INDIRECT("1:"&amp;LEN(MID(C123,1,1)*2))),1)),,))+MID(C123,2,1)+
SUM(INDEX(1*(MID(MID(C123,3,1)*2,ROW(INDIRECT("1:"&amp;LEN(MID(C123,3,1)*2))),1)),,))+MID(C123,4,1)+
SUM(INDEX(1*(MID(MID(C123,5,1)*2,ROW(INDIRECT("1:"&amp;LEN(MID(C123,5,1)*2))),1)),,))+MID(C123,6,1)+
SUM(INDEX(1*(MID(MID(C123,8,1)*2,ROW(INDIRECT("1:"&amp;LEN(MID(C123,8,1)*2))),1)),,))+MID(C123,9,1)+
SUM(INDEX(1*(MID(MID(C123,10,1)*2,ROW(INDIRECT("1:"&amp;LEN(MID(C123,10,1)*2))),1)),,)),1),1),"0")</f>
        <v>#VALUE!</v>
      </c>
      <c r="AA123" s="81" t="str">
        <f t="shared" si="27"/>
        <v/>
      </c>
      <c r="AB123" s="83" t="b">
        <f t="shared" si="28"/>
        <v>0</v>
      </c>
      <c r="AC123" s="154">
        <f t="shared" si="40"/>
        <v>0</v>
      </c>
      <c r="AD123" s="154">
        <f>SUMIF($C$15:C122,C123,$AC$15:AC122)</f>
        <v>0</v>
      </c>
      <c r="AE123" s="15">
        <f t="shared" si="41"/>
        <v>10000</v>
      </c>
      <c r="AF123" s="154">
        <f t="shared" si="42"/>
        <v>0</v>
      </c>
    </row>
    <row r="124" spans="1:32" s="30" customFormat="1" x14ac:dyDescent="0.25">
      <c r="A124" s="19">
        <v>109</v>
      </c>
      <c r="B124" s="20"/>
      <c r="C124" s="107"/>
      <c r="D124" s="20"/>
      <c r="E124" s="20"/>
      <c r="F124" s="20"/>
      <c r="G124" s="122"/>
      <c r="H124" s="156">
        <f t="shared" si="29"/>
        <v>0</v>
      </c>
      <c r="I124" s="117" t="str">
        <f t="shared" si="30"/>
        <v/>
      </c>
      <c r="J124" s="80" t="b">
        <f t="shared" si="31"/>
        <v>0</v>
      </c>
      <c r="K124" s="80" t="str">
        <f t="shared" si="32"/>
        <v/>
      </c>
      <c r="L124" s="80" t="b">
        <f>IF(C124="",FALSE,IFERROR(NOT(MATCH(C124,'Anställda och korttidsarbete'!$C:$C,0)&gt;0),TRUE))</f>
        <v>0</v>
      </c>
      <c r="M124" s="80" t="str">
        <f t="shared" si="33"/>
        <v/>
      </c>
      <c r="N124" s="80" t="b">
        <f t="shared" si="34"/>
        <v>0</v>
      </c>
      <c r="O124" s="80" t="str">
        <f t="shared" si="35"/>
        <v/>
      </c>
      <c r="P124" s="13" t="b">
        <f t="shared" si="36"/>
        <v>0</v>
      </c>
      <c r="Q124" s="80" t="str">
        <f t="shared" si="37"/>
        <v/>
      </c>
      <c r="R124" s="80" t="b">
        <f t="shared" si="38"/>
        <v>0</v>
      </c>
      <c r="S124" s="81" t="e">
        <f t="shared" si="22"/>
        <v>#VALUE!</v>
      </c>
      <c r="T124" s="81" t="e">
        <f t="shared" si="23"/>
        <v>#VALUE!</v>
      </c>
      <c r="U124" s="81" t="e">
        <f t="shared" si="24"/>
        <v>#VALUE!</v>
      </c>
      <c r="V124" s="82" t="e">
        <f t="shared" si="25"/>
        <v>#VALUE!</v>
      </c>
      <c r="W124" s="82" t="e">
        <f t="shared" si="39"/>
        <v>#VALUE!</v>
      </c>
      <c r="X124" s="82" t="b">
        <f t="shared" si="43"/>
        <v>0</v>
      </c>
      <c r="Y124" s="72" t="str">
        <f t="shared" si="26"/>
        <v/>
      </c>
      <c r="Z124" s="81" t="e" cm="1">
        <f t="array" aca="1" ref="Z124" ca="1">TEXT(RIGHT(10-RIGHT(SUM(INDEX(1*(MID(MID(C124,1,1)*2,ROW(INDIRECT("1:"&amp;LEN(MID(C124,1,1)*2))),1)),,))+MID(C124,2,1)+
SUM(INDEX(1*(MID(MID(C124,3,1)*2,ROW(INDIRECT("1:"&amp;LEN(MID(C124,3,1)*2))),1)),,))+MID(C124,4,1)+
SUM(INDEX(1*(MID(MID(C124,5,1)*2,ROW(INDIRECT("1:"&amp;LEN(MID(C124,5,1)*2))),1)),,))+MID(C124,6,1)+
SUM(INDEX(1*(MID(MID(C124,8,1)*2,ROW(INDIRECT("1:"&amp;LEN(MID(C124,8,1)*2))),1)),,))+MID(C124,9,1)+
SUM(INDEX(1*(MID(MID(C124,10,1)*2,ROW(INDIRECT("1:"&amp;LEN(MID(C124,10,1)*2))),1)),,)),1),1),"0")</f>
        <v>#VALUE!</v>
      </c>
      <c r="AA124" s="81" t="str">
        <f t="shared" si="27"/>
        <v/>
      </c>
      <c r="AB124" s="83" t="b">
        <f t="shared" si="28"/>
        <v>0</v>
      </c>
      <c r="AC124" s="154">
        <f t="shared" si="40"/>
        <v>0</v>
      </c>
      <c r="AD124" s="154">
        <f>SUMIF($C$15:C123,C124,$AC$15:AC123)</f>
        <v>0</v>
      </c>
      <c r="AE124" s="15">
        <f t="shared" si="41"/>
        <v>10000</v>
      </c>
      <c r="AF124" s="154">
        <f t="shared" si="42"/>
        <v>0</v>
      </c>
    </row>
    <row r="125" spans="1:32" s="30" customFormat="1" x14ac:dyDescent="0.25">
      <c r="A125" s="19">
        <v>110</v>
      </c>
      <c r="B125" s="20"/>
      <c r="C125" s="107"/>
      <c r="D125" s="20"/>
      <c r="E125" s="20"/>
      <c r="F125" s="20"/>
      <c r="G125" s="122"/>
      <c r="H125" s="156">
        <f t="shared" si="29"/>
        <v>0</v>
      </c>
      <c r="I125" s="117" t="str">
        <f t="shared" si="30"/>
        <v/>
      </c>
      <c r="J125" s="80" t="b">
        <f t="shared" si="31"/>
        <v>0</v>
      </c>
      <c r="K125" s="80" t="str">
        <f t="shared" si="32"/>
        <v/>
      </c>
      <c r="L125" s="80" t="b">
        <f>IF(C125="",FALSE,IFERROR(NOT(MATCH(C125,'Anställda och korttidsarbete'!$C:$C,0)&gt;0),TRUE))</f>
        <v>0</v>
      </c>
      <c r="M125" s="80" t="str">
        <f t="shared" si="33"/>
        <v/>
      </c>
      <c r="N125" s="80" t="b">
        <f t="shared" si="34"/>
        <v>0</v>
      </c>
      <c r="O125" s="80" t="str">
        <f t="shared" si="35"/>
        <v/>
      </c>
      <c r="P125" s="13" t="b">
        <f t="shared" si="36"/>
        <v>0</v>
      </c>
      <c r="Q125" s="80" t="str">
        <f t="shared" si="37"/>
        <v/>
      </c>
      <c r="R125" s="80" t="b">
        <f t="shared" si="38"/>
        <v>0</v>
      </c>
      <c r="S125" s="81" t="e">
        <f t="shared" si="22"/>
        <v>#VALUE!</v>
      </c>
      <c r="T125" s="81" t="e">
        <f t="shared" si="23"/>
        <v>#VALUE!</v>
      </c>
      <c r="U125" s="81" t="e">
        <f t="shared" si="24"/>
        <v>#VALUE!</v>
      </c>
      <c r="V125" s="82" t="e">
        <f t="shared" si="25"/>
        <v>#VALUE!</v>
      </c>
      <c r="W125" s="82" t="e">
        <f t="shared" si="39"/>
        <v>#VALUE!</v>
      </c>
      <c r="X125" s="82" t="b">
        <f t="shared" si="43"/>
        <v>0</v>
      </c>
      <c r="Y125" s="72" t="str">
        <f t="shared" si="26"/>
        <v/>
      </c>
      <c r="Z125" s="81" t="e" cm="1">
        <f t="array" aca="1" ref="Z125" ca="1">TEXT(RIGHT(10-RIGHT(SUM(INDEX(1*(MID(MID(C125,1,1)*2,ROW(INDIRECT("1:"&amp;LEN(MID(C125,1,1)*2))),1)),,))+MID(C125,2,1)+
SUM(INDEX(1*(MID(MID(C125,3,1)*2,ROW(INDIRECT("1:"&amp;LEN(MID(C125,3,1)*2))),1)),,))+MID(C125,4,1)+
SUM(INDEX(1*(MID(MID(C125,5,1)*2,ROW(INDIRECT("1:"&amp;LEN(MID(C125,5,1)*2))),1)),,))+MID(C125,6,1)+
SUM(INDEX(1*(MID(MID(C125,8,1)*2,ROW(INDIRECT("1:"&amp;LEN(MID(C125,8,1)*2))),1)),,))+MID(C125,9,1)+
SUM(INDEX(1*(MID(MID(C125,10,1)*2,ROW(INDIRECT("1:"&amp;LEN(MID(C125,10,1)*2))),1)),,)),1),1),"0")</f>
        <v>#VALUE!</v>
      </c>
      <c r="AA125" s="81" t="str">
        <f t="shared" si="27"/>
        <v/>
      </c>
      <c r="AB125" s="83" t="b">
        <f t="shared" si="28"/>
        <v>0</v>
      </c>
      <c r="AC125" s="154">
        <f t="shared" si="40"/>
        <v>0</v>
      </c>
      <c r="AD125" s="154">
        <f>SUMIF($C$15:C124,C125,$AC$15:AC124)</f>
        <v>0</v>
      </c>
      <c r="AE125" s="15">
        <f t="shared" si="41"/>
        <v>10000</v>
      </c>
      <c r="AF125" s="154">
        <f t="shared" si="42"/>
        <v>0</v>
      </c>
    </row>
    <row r="126" spans="1:32" s="30" customFormat="1" x14ac:dyDescent="0.25">
      <c r="A126" s="19">
        <v>111</v>
      </c>
      <c r="B126" s="20"/>
      <c r="C126" s="107"/>
      <c r="D126" s="20"/>
      <c r="E126" s="20"/>
      <c r="F126" s="20"/>
      <c r="G126" s="122"/>
      <c r="H126" s="156">
        <f t="shared" si="29"/>
        <v>0</v>
      </c>
      <c r="I126" s="117" t="str">
        <f t="shared" si="30"/>
        <v/>
      </c>
      <c r="J126" s="80" t="b">
        <f t="shared" si="31"/>
        <v>0</v>
      </c>
      <c r="K126" s="80" t="str">
        <f t="shared" si="32"/>
        <v/>
      </c>
      <c r="L126" s="80" t="b">
        <f>IF(C126="",FALSE,IFERROR(NOT(MATCH(C126,'Anställda och korttidsarbete'!$C:$C,0)&gt;0),TRUE))</f>
        <v>0</v>
      </c>
      <c r="M126" s="80" t="str">
        <f t="shared" si="33"/>
        <v/>
      </c>
      <c r="N126" s="80" t="b">
        <f t="shared" si="34"/>
        <v>0</v>
      </c>
      <c r="O126" s="80" t="str">
        <f t="shared" si="35"/>
        <v/>
      </c>
      <c r="P126" s="13" t="b">
        <f t="shared" si="36"/>
        <v>0</v>
      </c>
      <c r="Q126" s="80" t="str">
        <f t="shared" si="37"/>
        <v/>
      </c>
      <c r="R126" s="80" t="b">
        <f t="shared" si="38"/>
        <v>0</v>
      </c>
      <c r="S126" s="81" t="e">
        <f t="shared" si="22"/>
        <v>#VALUE!</v>
      </c>
      <c r="T126" s="81" t="e">
        <f t="shared" si="23"/>
        <v>#VALUE!</v>
      </c>
      <c r="U126" s="81" t="e">
        <f t="shared" si="24"/>
        <v>#VALUE!</v>
      </c>
      <c r="V126" s="82" t="e">
        <f t="shared" si="25"/>
        <v>#VALUE!</v>
      </c>
      <c r="W126" s="82" t="e">
        <f t="shared" si="39"/>
        <v>#VALUE!</v>
      </c>
      <c r="X126" s="82" t="b">
        <f t="shared" si="43"/>
        <v>0</v>
      </c>
      <c r="Y126" s="72" t="str">
        <f t="shared" si="26"/>
        <v/>
      </c>
      <c r="Z126" s="81" t="e" cm="1">
        <f t="array" aca="1" ref="Z126" ca="1">TEXT(RIGHT(10-RIGHT(SUM(INDEX(1*(MID(MID(C126,1,1)*2,ROW(INDIRECT("1:"&amp;LEN(MID(C126,1,1)*2))),1)),,))+MID(C126,2,1)+
SUM(INDEX(1*(MID(MID(C126,3,1)*2,ROW(INDIRECT("1:"&amp;LEN(MID(C126,3,1)*2))),1)),,))+MID(C126,4,1)+
SUM(INDEX(1*(MID(MID(C126,5,1)*2,ROW(INDIRECT("1:"&amp;LEN(MID(C126,5,1)*2))),1)),,))+MID(C126,6,1)+
SUM(INDEX(1*(MID(MID(C126,8,1)*2,ROW(INDIRECT("1:"&amp;LEN(MID(C126,8,1)*2))),1)),,))+MID(C126,9,1)+
SUM(INDEX(1*(MID(MID(C126,10,1)*2,ROW(INDIRECT("1:"&amp;LEN(MID(C126,10,1)*2))),1)),,)),1),1),"0")</f>
        <v>#VALUE!</v>
      </c>
      <c r="AA126" s="81" t="str">
        <f t="shared" si="27"/>
        <v/>
      </c>
      <c r="AB126" s="83" t="b">
        <f t="shared" si="28"/>
        <v>0</v>
      </c>
      <c r="AC126" s="154">
        <f t="shared" si="40"/>
        <v>0</v>
      </c>
      <c r="AD126" s="154">
        <f>SUMIF($C$15:C125,C126,$AC$15:AC125)</f>
        <v>0</v>
      </c>
      <c r="AE126" s="15">
        <f t="shared" si="41"/>
        <v>10000</v>
      </c>
      <c r="AF126" s="154">
        <f t="shared" si="42"/>
        <v>0</v>
      </c>
    </row>
    <row r="127" spans="1:32" s="30" customFormat="1" x14ac:dyDescent="0.25">
      <c r="A127" s="19">
        <v>112</v>
      </c>
      <c r="B127" s="20"/>
      <c r="C127" s="107"/>
      <c r="D127" s="20"/>
      <c r="E127" s="20"/>
      <c r="F127" s="20"/>
      <c r="G127" s="122"/>
      <c r="H127" s="156">
        <f t="shared" si="29"/>
        <v>0</v>
      </c>
      <c r="I127" s="117" t="str">
        <f t="shared" si="30"/>
        <v/>
      </c>
      <c r="J127" s="80" t="b">
        <f t="shared" si="31"/>
        <v>0</v>
      </c>
      <c r="K127" s="80" t="str">
        <f t="shared" si="32"/>
        <v/>
      </c>
      <c r="L127" s="80" t="b">
        <f>IF(C127="",FALSE,IFERROR(NOT(MATCH(C127,'Anställda och korttidsarbete'!$C:$C,0)&gt;0),TRUE))</f>
        <v>0</v>
      </c>
      <c r="M127" s="80" t="str">
        <f t="shared" si="33"/>
        <v/>
      </c>
      <c r="N127" s="80" t="b">
        <f t="shared" si="34"/>
        <v>0</v>
      </c>
      <c r="O127" s="80" t="str">
        <f t="shared" si="35"/>
        <v/>
      </c>
      <c r="P127" s="13" t="b">
        <f t="shared" si="36"/>
        <v>0</v>
      </c>
      <c r="Q127" s="80" t="str">
        <f t="shared" si="37"/>
        <v/>
      </c>
      <c r="R127" s="80" t="b">
        <f t="shared" si="38"/>
        <v>0</v>
      </c>
      <c r="S127" s="81" t="e">
        <f t="shared" si="22"/>
        <v>#VALUE!</v>
      </c>
      <c r="T127" s="81" t="e">
        <f t="shared" si="23"/>
        <v>#VALUE!</v>
      </c>
      <c r="U127" s="81" t="e">
        <f t="shared" si="24"/>
        <v>#VALUE!</v>
      </c>
      <c r="V127" s="82" t="e">
        <f t="shared" si="25"/>
        <v>#VALUE!</v>
      </c>
      <c r="W127" s="82" t="e">
        <f t="shared" si="39"/>
        <v>#VALUE!</v>
      </c>
      <c r="X127" s="82" t="b">
        <f t="shared" si="43"/>
        <v>0</v>
      </c>
      <c r="Y127" s="72" t="str">
        <f t="shared" si="26"/>
        <v/>
      </c>
      <c r="Z127" s="81" t="e" cm="1">
        <f t="array" aca="1" ref="Z127" ca="1">TEXT(RIGHT(10-RIGHT(SUM(INDEX(1*(MID(MID(C127,1,1)*2,ROW(INDIRECT("1:"&amp;LEN(MID(C127,1,1)*2))),1)),,))+MID(C127,2,1)+
SUM(INDEX(1*(MID(MID(C127,3,1)*2,ROW(INDIRECT("1:"&amp;LEN(MID(C127,3,1)*2))),1)),,))+MID(C127,4,1)+
SUM(INDEX(1*(MID(MID(C127,5,1)*2,ROW(INDIRECT("1:"&amp;LEN(MID(C127,5,1)*2))),1)),,))+MID(C127,6,1)+
SUM(INDEX(1*(MID(MID(C127,8,1)*2,ROW(INDIRECT("1:"&amp;LEN(MID(C127,8,1)*2))),1)),,))+MID(C127,9,1)+
SUM(INDEX(1*(MID(MID(C127,10,1)*2,ROW(INDIRECT("1:"&amp;LEN(MID(C127,10,1)*2))),1)),,)),1),1),"0")</f>
        <v>#VALUE!</v>
      </c>
      <c r="AA127" s="81" t="str">
        <f t="shared" si="27"/>
        <v/>
      </c>
      <c r="AB127" s="83" t="b">
        <f t="shared" si="28"/>
        <v>0</v>
      </c>
      <c r="AC127" s="154">
        <f t="shared" si="40"/>
        <v>0</v>
      </c>
      <c r="AD127" s="154">
        <f>SUMIF($C$15:C126,C127,$AC$15:AC126)</f>
        <v>0</v>
      </c>
      <c r="AE127" s="15">
        <f t="shared" si="41"/>
        <v>10000</v>
      </c>
      <c r="AF127" s="154">
        <f t="shared" si="42"/>
        <v>0</v>
      </c>
    </row>
    <row r="128" spans="1:32" s="30" customFormat="1" x14ac:dyDescent="0.25">
      <c r="A128" s="19">
        <v>113</v>
      </c>
      <c r="B128" s="20"/>
      <c r="C128" s="107"/>
      <c r="D128" s="20"/>
      <c r="E128" s="20"/>
      <c r="F128" s="20"/>
      <c r="G128" s="122"/>
      <c r="H128" s="156">
        <f t="shared" si="29"/>
        <v>0</v>
      </c>
      <c r="I128" s="117" t="str">
        <f t="shared" si="30"/>
        <v/>
      </c>
      <c r="J128" s="80" t="b">
        <f t="shared" si="31"/>
        <v>0</v>
      </c>
      <c r="K128" s="80" t="str">
        <f t="shared" si="32"/>
        <v/>
      </c>
      <c r="L128" s="80" t="b">
        <f>IF(C128="",FALSE,IFERROR(NOT(MATCH(C128,'Anställda och korttidsarbete'!$C:$C,0)&gt;0),TRUE))</f>
        <v>0</v>
      </c>
      <c r="M128" s="80" t="str">
        <f t="shared" si="33"/>
        <v/>
      </c>
      <c r="N128" s="80" t="b">
        <f t="shared" si="34"/>
        <v>0</v>
      </c>
      <c r="O128" s="80" t="str">
        <f t="shared" si="35"/>
        <v/>
      </c>
      <c r="P128" s="13" t="b">
        <f t="shared" si="36"/>
        <v>0</v>
      </c>
      <c r="Q128" s="80" t="str">
        <f t="shared" si="37"/>
        <v/>
      </c>
      <c r="R128" s="80" t="b">
        <f t="shared" si="38"/>
        <v>0</v>
      </c>
      <c r="S128" s="81" t="e">
        <f t="shared" si="22"/>
        <v>#VALUE!</v>
      </c>
      <c r="T128" s="81" t="e">
        <f t="shared" si="23"/>
        <v>#VALUE!</v>
      </c>
      <c r="U128" s="81" t="e">
        <f t="shared" si="24"/>
        <v>#VALUE!</v>
      </c>
      <c r="V128" s="82" t="e">
        <f t="shared" si="25"/>
        <v>#VALUE!</v>
      </c>
      <c r="W128" s="82" t="e">
        <f t="shared" si="39"/>
        <v>#VALUE!</v>
      </c>
      <c r="X128" s="82" t="b">
        <f t="shared" si="43"/>
        <v>0</v>
      </c>
      <c r="Y128" s="72" t="str">
        <f t="shared" si="26"/>
        <v/>
      </c>
      <c r="Z128" s="81" t="e" cm="1">
        <f t="array" aca="1" ref="Z128" ca="1">TEXT(RIGHT(10-RIGHT(SUM(INDEX(1*(MID(MID(C128,1,1)*2,ROW(INDIRECT("1:"&amp;LEN(MID(C128,1,1)*2))),1)),,))+MID(C128,2,1)+
SUM(INDEX(1*(MID(MID(C128,3,1)*2,ROW(INDIRECT("1:"&amp;LEN(MID(C128,3,1)*2))),1)),,))+MID(C128,4,1)+
SUM(INDEX(1*(MID(MID(C128,5,1)*2,ROW(INDIRECT("1:"&amp;LEN(MID(C128,5,1)*2))),1)),,))+MID(C128,6,1)+
SUM(INDEX(1*(MID(MID(C128,8,1)*2,ROW(INDIRECT("1:"&amp;LEN(MID(C128,8,1)*2))),1)),,))+MID(C128,9,1)+
SUM(INDEX(1*(MID(MID(C128,10,1)*2,ROW(INDIRECT("1:"&amp;LEN(MID(C128,10,1)*2))),1)),,)),1),1),"0")</f>
        <v>#VALUE!</v>
      </c>
      <c r="AA128" s="81" t="str">
        <f t="shared" si="27"/>
        <v/>
      </c>
      <c r="AB128" s="83" t="b">
        <f t="shared" si="28"/>
        <v>0</v>
      </c>
      <c r="AC128" s="154">
        <f t="shared" si="40"/>
        <v>0</v>
      </c>
      <c r="AD128" s="154">
        <f>SUMIF($C$15:C127,C128,$AC$15:AC127)</f>
        <v>0</v>
      </c>
      <c r="AE128" s="15">
        <f t="shared" si="41"/>
        <v>10000</v>
      </c>
      <c r="AF128" s="154">
        <f t="shared" si="42"/>
        <v>0</v>
      </c>
    </row>
    <row r="129" spans="1:32" s="30" customFormat="1" x14ac:dyDescent="0.25">
      <c r="A129" s="19">
        <v>114</v>
      </c>
      <c r="B129" s="20"/>
      <c r="C129" s="107"/>
      <c r="D129" s="20"/>
      <c r="E129" s="20"/>
      <c r="F129" s="20"/>
      <c r="G129" s="122"/>
      <c r="H129" s="156">
        <f t="shared" si="29"/>
        <v>0</v>
      </c>
      <c r="I129" s="117" t="str">
        <f t="shared" si="30"/>
        <v/>
      </c>
      <c r="J129" s="80" t="b">
        <f t="shared" si="31"/>
        <v>0</v>
      </c>
      <c r="K129" s="80" t="str">
        <f t="shared" si="32"/>
        <v/>
      </c>
      <c r="L129" s="80" t="b">
        <f>IF(C129="",FALSE,IFERROR(NOT(MATCH(C129,'Anställda och korttidsarbete'!$C:$C,0)&gt;0),TRUE))</f>
        <v>0</v>
      </c>
      <c r="M129" s="80" t="str">
        <f t="shared" si="33"/>
        <v/>
      </c>
      <c r="N129" s="80" t="b">
        <f t="shared" si="34"/>
        <v>0</v>
      </c>
      <c r="O129" s="80" t="str">
        <f t="shared" si="35"/>
        <v/>
      </c>
      <c r="P129" s="13" t="b">
        <f t="shared" si="36"/>
        <v>0</v>
      </c>
      <c r="Q129" s="80" t="str">
        <f t="shared" si="37"/>
        <v/>
      </c>
      <c r="R129" s="80" t="b">
        <f t="shared" si="38"/>
        <v>0</v>
      </c>
      <c r="S129" s="81" t="e">
        <f t="shared" si="22"/>
        <v>#VALUE!</v>
      </c>
      <c r="T129" s="81" t="e">
        <f t="shared" si="23"/>
        <v>#VALUE!</v>
      </c>
      <c r="U129" s="81" t="e">
        <f t="shared" si="24"/>
        <v>#VALUE!</v>
      </c>
      <c r="V129" s="82" t="e">
        <f t="shared" si="25"/>
        <v>#VALUE!</v>
      </c>
      <c r="W129" s="82" t="e">
        <f t="shared" si="39"/>
        <v>#VALUE!</v>
      </c>
      <c r="X129" s="82" t="b">
        <f t="shared" si="43"/>
        <v>0</v>
      </c>
      <c r="Y129" s="72" t="str">
        <f t="shared" si="26"/>
        <v/>
      </c>
      <c r="Z129" s="81" t="e" cm="1">
        <f t="array" aca="1" ref="Z129" ca="1">TEXT(RIGHT(10-RIGHT(SUM(INDEX(1*(MID(MID(C129,1,1)*2,ROW(INDIRECT("1:"&amp;LEN(MID(C129,1,1)*2))),1)),,))+MID(C129,2,1)+
SUM(INDEX(1*(MID(MID(C129,3,1)*2,ROW(INDIRECT("1:"&amp;LEN(MID(C129,3,1)*2))),1)),,))+MID(C129,4,1)+
SUM(INDEX(1*(MID(MID(C129,5,1)*2,ROW(INDIRECT("1:"&amp;LEN(MID(C129,5,1)*2))),1)),,))+MID(C129,6,1)+
SUM(INDEX(1*(MID(MID(C129,8,1)*2,ROW(INDIRECT("1:"&amp;LEN(MID(C129,8,1)*2))),1)),,))+MID(C129,9,1)+
SUM(INDEX(1*(MID(MID(C129,10,1)*2,ROW(INDIRECT("1:"&amp;LEN(MID(C129,10,1)*2))),1)),,)),1),1),"0")</f>
        <v>#VALUE!</v>
      </c>
      <c r="AA129" s="81" t="str">
        <f t="shared" si="27"/>
        <v/>
      </c>
      <c r="AB129" s="83" t="b">
        <f t="shared" si="28"/>
        <v>0</v>
      </c>
      <c r="AC129" s="154">
        <f t="shared" si="40"/>
        <v>0</v>
      </c>
      <c r="AD129" s="154">
        <f>SUMIF($C$15:C128,C129,$AC$15:AC128)</f>
        <v>0</v>
      </c>
      <c r="AE129" s="15">
        <f t="shared" si="41"/>
        <v>10000</v>
      </c>
      <c r="AF129" s="154">
        <f t="shared" si="42"/>
        <v>0</v>
      </c>
    </row>
    <row r="130" spans="1:32" s="30" customFormat="1" x14ac:dyDescent="0.25">
      <c r="A130" s="19">
        <v>115</v>
      </c>
      <c r="B130" s="20"/>
      <c r="C130" s="107"/>
      <c r="D130" s="20"/>
      <c r="E130" s="20"/>
      <c r="F130" s="20"/>
      <c r="G130" s="122"/>
      <c r="H130" s="156">
        <f t="shared" si="29"/>
        <v>0</v>
      </c>
      <c r="I130" s="117" t="str">
        <f t="shared" si="30"/>
        <v/>
      </c>
      <c r="J130" s="80" t="b">
        <f t="shared" si="31"/>
        <v>0</v>
      </c>
      <c r="K130" s="80" t="str">
        <f t="shared" si="32"/>
        <v/>
      </c>
      <c r="L130" s="80" t="b">
        <f>IF(C130="",FALSE,IFERROR(NOT(MATCH(C130,'Anställda och korttidsarbete'!$C:$C,0)&gt;0),TRUE))</f>
        <v>0</v>
      </c>
      <c r="M130" s="80" t="str">
        <f t="shared" si="33"/>
        <v/>
      </c>
      <c r="N130" s="80" t="b">
        <f t="shared" si="34"/>
        <v>0</v>
      </c>
      <c r="O130" s="80" t="str">
        <f t="shared" si="35"/>
        <v/>
      </c>
      <c r="P130" s="13" t="b">
        <f t="shared" si="36"/>
        <v>0</v>
      </c>
      <c r="Q130" s="80" t="str">
        <f t="shared" si="37"/>
        <v/>
      </c>
      <c r="R130" s="80" t="b">
        <f t="shared" si="38"/>
        <v>0</v>
      </c>
      <c r="S130" s="81" t="e">
        <f t="shared" si="22"/>
        <v>#VALUE!</v>
      </c>
      <c r="T130" s="81" t="e">
        <f t="shared" si="23"/>
        <v>#VALUE!</v>
      </c>
      <c r="U130" s="81" t="e">
        <f t="shared" si="24"/>
        <v>#VALUE!</v>
      </c>
      <c r="V130" s="82" t="e">
        <f t="shared" si="25"/>
        <v>#VALUE!</v>
      </c>
      <c r="W130" s="82" t="e">
        <f t="shared" si="39"/>
        <v>#VALUE!</v>
      </c>
      <c r="X130" s="82" t="b">
        <f t="shared" si="43"/>
        <v>0</v>
      </c>
      <c r="Y130" s="72" t="str">
        <f t="shared" si="26"/>
        <v/>
      </c>
      <c r="Z130" s="81" t="e" cm="1">
        <f t="array" aca="1" ref="Z130" ca="1">TEXT(RIGHT(10-RIGHT(SUM(INDEX(1*(MID(MID(C130,1,1)*2,ROW(INDIRECT("1:"&amp;LEN(MID(C130,1,1)*2))),1)),,))+MID(C130,2,1)+
SUM(INDEX(1*(MID(MID(C130,3,1)*2,ROW(INDIRECT("1:"&amp;LEN(MID(C130,3,1)*2))),1)),,))+MID(C130,4,1)+
SUM(INDEX(1*(MID(MID(C130,5,1)*2,ROW(INDIRECT("1:"&amp;LEN(MID(C130,5,1)*2))),1)),,))+MID(C130,6,1)+
SUM(INDEX(1*(MID(MID(C130,8,1)*2,ROW(INDIRECT("1:"&amp;LEN(MID(C130,8,1)*2))),1)),,))+MID(C130,9,1)+
SUM(INDEX(1*(MID(MID(C130,10,1)*2,ROW(INDIRECT("1:"&amp;LEN(MID(C130,10,1)*2))),1)),,)),1),1),"0")</f>
        <v>#VALUE!</v>
      </c>
      <c r="AA130" s="81" t="str">
        <f t="shared" si="27"/>
        <v/>
      </c>
      <c r="AB130" s="83" t="b">
        <f t="shared" si="28"/>
        <v>0</v>
      </c>
      <c r="AC130" s="154">
        <f t="shared" si="40"/>
        <v>0</v>
      </c>
      <c r="AD130" s="154">
        <f>SUMIF($C$15:C129,C130,$AC$15:AC129)</f>
        <v>0</v>
      </c>
      <c r="AE130" s="15">
        <f t="shared" si="41"/>
        <v>10000</v>
      </c>
      <c r="AF130" s="154">
        <f t="shared" si="42"/>
        <v>0</v>
      </c>
    </row>
    <row r="131" spans="1:32" s="30" customFormat="1" x14ac:dyDescent="0.25">
      <c r="A131" s="19">
        <v>116</v>
      </c>
      <c r="B131" s="20"/>
      <c r="C131" s="107"/>
      <c r="D131" s="20"/>
      <c r="E131" s="20"/>
      <c r="F131" s="20"/>
      <c r="G131" s="122"/>
      <c r="H131" s="156">
        <f t="shared" si="29"/>
        <v>0</v>
      </c>
      <c r="I131" s="117" t="str">
        <f t="shared" si="30"/>
        <v/>
      </c>
      <c r="J131" s="80" t="b">
        <f t="shared" si="31"/>
        <v>0</v>
      </c>
      <c r="K131" s="80" t="str">
        <f t="shared" si="32"/>
        <v/>
      </c>
      <c r="L131" s="80" t="b">
        <f>IF(C131="",FALSE,IFERROR(NOT(MATCH(C131,'Anställda och korttidsarbete'!$C:$C,0)&gt;0),TRUE))</f>
        <v>0</v>
      </c>
      <c r="M131" s="80" t="str">
        <f t="shared" si="33"/>
        <v/>
      </c>
      <c r="N131" s="80" t="b">
        <f t="shared" si="34"/>
        <v>0</v>
      </c>
      <c r="O131" s="80" t="str">
        <f t="shared" si="35"/>
        <v/>
      </c>
      <c r="P131" s="13" t="b">
        <f t="shared" si="36"/>
        <v>0</v>
      </c>
      <c r="Q131" s="80" t="str">
        <f t="shared" si="37"/>
        <v/>
      </c>
      <c r="R131" s="80" t="b">
        <f t="shared" si="38"/>
        <v>0</v>
      </c>
      <c r="S131" s="81" t="e">
        <f t="shared" si="22"/>
        <v>#VALUE!</v>
      </c>
      <c r="T131" s="81" t="e">
        <f t="shared" si="23"/>
        <v>#VALUE!</v>
      </c>
      <c r="U131" s="81" t="e">
        <f t="shared" si="24"/>
        <v>#VALUE!</v>
      </c>
      <c r="V131" s="82" t="e">
        <f t="shared" si="25"/>
        <v>#VALUE!</v>
      </c>
      <c r="W131" s="82" t="e">
        <f t="shared" si="39"/>
        <v>#VALUE!</v>
      </c>
      <c r="X131" s="82" t="b">
        <f t="shared" si="43"/>
        <v>0</v>
      </c>
      <c r="Y131" s="72" t="str">
        <f t="shared" si="26"/>
        <v/>
      </c>
      <c r="Z131" s="81" t="e" cm="1">
        <f t="array" aca="1" ref="Z131" ca="1">TEXT(RIGHT(10-RIGHT(SUM(INDEX(1*(MID(MID(C131,1,1)*2,ROW(INDIRECT("1:"&amp;LEN(MID(C131,1,1)*2))),1)),,))+MID(C131,2,1)+
SUM(INDEX(1*(MID(MID(C131,3,1)*2,ROW(INDIRECT("1:"&amp;LEN(MID(C131,3,1)*2))),1)),,))+MID(C131,4,1)+
SUM(INDEX(1*(MID(MID(C131,5,1)*2,ROW(INDIRECT("1:"&amp;LEN(MID(C131,5,1)*2))),1)),,))+MID(C131,6,1)+
SUM(INDEX(1*(MID(MID(C131,8,1)*2,ROW(INDIRECT("1:"&amp;LEN(MID(C131,8,1)*2))),1)),,))+MID(C131,9,1)+
SUM(INDEX(1*(MID(MID(C131,10,1)*2,ROW(INDIRECT("1:"&amp;LEN(MID(C131,10,1)*2))),1)),,)),1),1),"0")</f>
        <v>#VALUE!</v>
      </c>
      <c r="AA131" s="81" t="str">
        <f t="shared" si="27"/>
        <v/>
      </c>
      <c r="AB131" s="83" t="b">
        <f t="shared" si="28"/>
        <v>0</v>
      </c>
      <c r="AC131" s="154">
        <f t="shared" si="40"/>
        <v>0</v>
      </c>
      <c r="AD131" s="154">
        <f>SUMIF($C$15:C130,C131,$AC$15:AC130)</f>
        <v>0</v>
      </c>
      <c r="AE131" s="15">
        <f t="shared" si="41"/>
        <v>10000</v>
      </c>
      <c r="AF131" s="154">
        <f t="shared" si="42"/>
        <v>0</v>
      </c>
    </row>
    <row r="132" spans="1:32" s="30" customFormat="1" x14ac:dyDescent="0.25">
      <c r="A132" s="19">
        <v>117</v>
      </c>
      <c r="B132" s="20"/>
      <c r="C132" s="107"/>
      <c r="D132" s="20"/>
      <c r="E132" s="20"/>
      <c r="F132" s="20"/>
      <c r="G132" s="122"/>
      <c r="H132" s="156">
        <f t="shared" si="29"/>
        <v>0</v>
      </c>
      <c r="I132" s="117" t="str">
        <f t="shared" si="30"/>
        <v/>
      </c>
      <c r="J132" s="80" t="b">
        <f t="shared" si="31"/>
        <v>0</v>
      </c>
      <c r="K132" s="80" t="str">
        <f t="shared" si="32"/>
        <v/>
      </c>
      <c r="L132" s="80" t="b">
        <f>IF(C132="",FALSE,IFERROR(NOT(MATCH(C132,'Anställda och korttidsarbete'!$C:$C,0)&gt;0),TRUE))</f>
        <v>0</v>
      </c>
      <c r="M132" s="80" t="str">
        <f t="shared" si="33"/>
        <v/>
      </c>
      <c r="N132" s="80" t="b">
        <f t="shared" si="34"/>
        <v>0</v>
      </c>
      <c r="O132" s="80" t="str">
        <f t="shared" si="35"/>
        <v/>
      </c>
      <c r="P132" s="13" t="b">
        <f t="shared" si="36"/>
        <v>0</v>
      </c>
      <c r="Q132" s="80" t="str">
        <f t="shared" si="37"/>
        <v/>
      </c>
      <c r="R132" s="80" t="b">
        <f t="shared" si="38"/>
        <v>0</v>
      </c>
      <c r="S132" s="81" t="e">
        <f t="shared" si="22"/>
        <v>#VALUE!</v>
      </c>
      <c r="T132" s="81" t="e">
        <f t="shared" si="23"/>
        <v>#VALUE!</v>
      </c>
      <c r="U132" s="81" t="e">
        <f t="shared" si="24"/>
        <v>#VALUE!</v>
      </c>
      <c r="V132" s="82" t="e">
        <f t="shared" si="25"/>
        <v>#VALUE!</v>
      </c>
      <c r="W132" s="82" t="e">
        <f t="shared" si="39"/>
        <v>#VALUE!</v>
      </c>
      <c r="X132" s="82" t="b">
        <f t="shared" si="43"/>
        <v>0</v>
      </c>
      <c r="Y132" s="72" t="str">
        <f t="shared" si="26"/>
        <v/>
      </c>
      <c r="Z132" s="81" t="e" cm="1">
        <f t="array" aca="1" ref="Z132" ca="1">TEXT(RIGHT(10-RIGHT(SUM(INDEX(1*(MID(MID(C132,1,1)*2,ROW(INDIRECT("1:"&amp;LEN(MID(C132,1,1)*2))),1)),,))+MID(C132,2,1)+
SUM(INDEX(1*(MID(MID(C132,3,1)*2,ROW(INDIRECT("1:"&amp;LEN(MID(C132,3,1)*2))),1)),,))+MID(C132,4,1)+
SUM(INDEX(1*(MID(MID(C132,5,1)*2,ROW(INDIRECT("1:"&amp;LEN(MID(C132,5,1)*2))),1)),,))+MID(C132,6,1)+
SUM(INDEX(1*(MID(MID(C132,8,1)*2,ROW(INDIRECT("1:"&amp;LEN(MID(C132,8,1)*2))),1)),,))+MID(C132,9,1)+
SUM(INDEX(1*(MID(MID(C132,10,1)*2,ROW(INDIRECT("1:"&amp;LEN(MID(C132,10,1)*2))),1)),,)),1),1),"0")</f>
        <v>#VALUE!</v>
      </c>
      <c r="AA132" s="81" t="str">
        <f t="shared" si="27"/>
        <v/>
      </c>
      <c r="AB132" s="83" t="b">
        <f t="shared" si="28"/>
        <v>0</v>
      </c>
      <c r="AC132" s="154">
        <f t="shared" si="40"/>
        <v>0</v>
      </c>
      <c r="AD132" s="154">
        <f>SUMIF($C$15:C131,C132,$AC$15:AC131)</f>
        <v>0</v>
      </c>
      <c r="AE132" s="15">
        <f t="shared" si="41"/>
        <v>10000</v>
      </c>
      <c r="AF132" s="154">
        <f t="shared" si="42"/>
        <v>0</v>
      </c>
    </row>
    <row r="133" spans="1:32" s="30" customFormat="1" x14ac:dyDescent="0.25">
      <c r="A133" s="19">
        <v>118</v>
      </c>
      <c r="B133" s="20"/>
      <c r="C133" s="107"/>
      <c r="D133" s="20"/>
      <c r="E133" s="20"/>
      <c r="F133" s="20"/>
      <c r="G133" s="122"/>
      <c r="H133" s="156">
        <f t="shared" si="29"/>
        <v>0</v>
      </c>
      <c r="I133" s="117" t="str">
        <f t="shared" si="30"/>
        <v/>
      </c>
      <c r="J133" s="80" t="b">
        <f t="shared" si="31"/>
        <v>0</v>
      </c>
      <c r="K133" s="80" t="str">
        <f t="shared" si="32"/>
        <v/>
      </c>
      <c r="L133" s="80" t="b">
        <f>IF(C133="",FALSE,IFERROR(NOT(MATCH(C133,'Anställda och korttidsarbete'!$C:$C,0)&gt;0),TRUE))</f>
        <v>0</v>
      </c>
      <c r="M133" s="80" t="str">
        <f t="shared" si="33"/>
        <v/>
      </c>
      <c r="N133" s="80" t="b">
        <f t="shared" si="34"/>
        <v>0</v>
      </c>
      <c r="O133" s="80" t="str">
        <f t="shared" si="35"/>
        <v/>
      </c>
      <c r="P133" s="13" t="b">
        <f t="shared" si="36"/>
        <v>0</v>
      </c>
      <c r="Q133" s="80" t="str">
        <f t="shared" si="37"/>
        <v/>
      </c>
      <c r="R133" s="80" t="b">
        <f t="shared" si="38"/>
        <v>0</v>
      </c>
      <c r="S133" s="81" t="e">
        <f t="shared" si="22"/>
        <v>#VALUE!</v>
      </c>
      <c r="T133" s="81" t="e">
        <f t="shared" si="23"/>
        <v>#VALUE!</v>
      </c>
      <c r="U133" s="81" t="e">
        <f t="shared" si="24"/>
        <v>#VALUE!</v>
      </c>
      <c r="V133" s="82" t="e">
        <f t="shared" si="25"/>
        <v>#VALUE!</v>
      </c>
      <c r="W133" s="82" t="e">
        <f t="shared" si="39"/>
        <v>#VALUE!</v>
      </c>
      <c r="X133" s="82" t="b">
        <f t="shared" si="43"/>
        <v>0</v>
      </c>
      <c r="Y133" s="72" t="str">
        <f t="shared" si="26"/>
        <v/>
      </c>
      <c r="Z133" s="81" t="e" cm="1">
        <f t="array" aca="1" ref="Z133" ca="1">TEXT(RIGHT(10-RIGHT(SUM(INDEX(1*(MID(MID(C133,1,1)*2,ROW(INDIRECT("1:"&amp;LEN(MID(C133,1,1)*2))),1)),,))+MID(C133,2,1)+
SUM(INDEX(1*(MID(MID(C133,3,1)*2,ROW(INDIRECT("1:"&amp;LEN(MID(C133,3,1)*2))),1)),,))+MID(C133,4,1)+
SUM(INDEX(1*(MID(MID(C133,5,1)*2,ROW(INDIRECT("1:"&amp;LEN(MID(C133,5,1)*2))),1)),,))+MID(C133,6,1)+
SUM(INDEX(1*(MID(MID(C133,8,1)*2,ROW(INDIRECT("1:"&amp;LEN(MID(C133,8,1)*2))),1)),,))+MID(C133,9,1)+
SUM(INDEX(1*(MID(MID(C133,10,1)*2,ROW(INDIRECT("1:"&amp;LEN(MID(C133,10,1)*2))),1)),,)),1),1),"0")</f>
        <v>#VALUE!</v>
      </c>
      <c r="AA133" s="81" t="str">
        <f t="shared" si="27"/>
        <v/>
      </c>
      <c r="AB133" s="83" t="b">
        <f t="shared" si="28"/>
        <v>0</v>
      </c>
      <c r="AC133" s="154">
        <f t="shared" si="40"/>
        <v>0</v>
      </c>
      <c r="AD133" s="154">
        <f>SUMIF($C$15:C132,C133,$AC$15:AC132)</f>
        <v>0</v>
      </c>
      <c r="AE133" s="15">
        <f t="shared" si="41"/>
        <v>10000</v>
      </c>
      <c r="AF133" s="154">
        <f t="shared" si="42"/>
        <v>0</v>
      </c>
    </row>
    <row r="134" spans="1:32" s="30" customFormat="1" x14ac:dyDescent="0.25">
      <c r="A134" s="19">
        <v>119</v>
      </c>
      <c r="B134" s="20"/>
      <c r="C134" s="107"/>
      <c r="D134" s="20"/>
      <c r="E134" s="20"/>
      <c r="F134" s="20"/>
      <c r="G134" s="122"/>
      <c r="H134" s="156">
        <f t="shared" si="29"/>
        <v>0</v>
      </c>
      <c r="I134" s="117" t="str">
        <f t="shared" si="30"/>
        <v/>
      </c>
      <c r="J134" s="80" t="b">
        <f t="shared" si="31"/>
        <v>0</v>
      </c>
      <c r="K134" s="80" t="str">
        <f t="shared" si="32"/>
        <v/>
      </c>
      <c r="L134" s="80" t="b">
        <f>IF(C134="",FALSE,IFERROR(NOT(MATCH(C134,'Anställda och korttidsarbete'!$C:$C,0)&gt;0),TRUE))</f>
        <v>0</v>
      </c>
      <c r="M134" s="80" t="str">
        <f t="shared" si="33"/>
        <v/>
      </c>
      <c r="N134" s="80" t="b">
        <f t="shared" si="34"/>
        <v>0</v>
      </c>
      <c r="O134" s="80" t="str">
        <f t="shared" si="35"/>
        <v/>
      </c>
      <c r="P134" s="13" t="b">
        <f t="shared" si="36"/>
        <v>0</v>
      </c>
      <c r="Q134" s="80" t="str">
        <f t="shared" si="37"/>
        <v/>
      </c>
      <c r="R134" s="80" t="b">
        <f t="shared" si="38"/>
        <v>0</v>
      </c>
      <c r="S134" s="81" t="e">
        <f t="shared" si="22"/>
        <v>#VALUE!</v>
      </c>
      <c r="T134" s="81" t="e">
        <f t="shared" si="23"/>
        <v>#VALUE!</v>
      </c>
      <c r="U134" s="81" t="e">
        <f t="shared" si="24"/>
        <v>#VALUE!</v>
      </c>
      <c r="V134" s="82" t="e">
        <f t="shared" si="25"/>
        <v>#VALUE!</v>
      </c>
      <c r="W134" s="82" t="e">
        <f t="shared" si="39"/>
        <v>#VALUE!</v>
      </c>
      <c r="X134" s="82" t="b">
        <f t="shared" si="43"/>
        <v>0</v>
      </c>
      <c r="Y134" s="72" t="str">
        <f t="shared" si="26"/>
        <v/>
      </c>
      <c r="Z134" s="81" t="e" cm="1">
        <f t="array" aca="1" ref="Z134" ca="1">TEXT(RIGHT(10-RIGHT(SUM(INDEX(1*(MID(MID(C134,1,1)*2,ROW(INDIRECT("1:"&amp;LEN(MID(C134,1,1)*2))),1)),,))+MID(C134,2,1)+
SUM(INDEX(1*(MID(MID(C134,3,1)*2,ROW(INDIRECT("1:"&amp;LEN(MID(C134,3,1)*2))),1)),,))+MID(C134,4,1)+
SUM(INDEX(1*(MID(MID(C134,5,1)*2,ROW(INDIRECT("1:"&amp;LEN(MID(C134,5,1)*2))),1)),,))+MID(C134,6,1)+
SUM(INDEX(1*(MID(MID(C134,8,1)*2,ROW(INDIRECT("1:"&amp;LEN(MID(C134,8,1)*2))),1)),,))+MID(C134,9,1)+
SUM(INDEX(1*(MID(MID(C134,10,1)*2,ROW(INDIRECT("1:"&amp;LEN(MID(C134,10,1)*2))),1)),,)),1),1),"0")</f>
        <v>#VALUE!</v>
      </c>
      <c r="AA134" s="81" t="str">
        <f t="shared" si="27"/>
        <v/>
      </c>
      <c r="AB134" s="83" t="b">
        <f t="shared" si="28"/>
        <v>0</v>
      </c>
      <c r="AC134" s="154">
        <f t="shared" si="40"/>
        <v>0</v>
      </c>
      <c r="AD134" s="154">
        <f>SUMIF($C$15:C133,C134,$AC$15:AC133)</f>
        <v>0</v>
      </c>
      <c r="AE134" s="15">
        <f t="shared" si="41"/>
        <v>10000</v>
      </c>
      <c r="AF134" s="154">
        <f t="shared" si="42"/>
        <v>0</v>
      </c>
    </row>
    <row r="135" spans="1:32" s="30" customFormat="1" x14ac:dyDescent="0.25">
      <c r="A135" s="19">
        <v>120</v>
      </c>
      <c r="B135" s="20"/>
      <c r="C135" s="107"/>
      <c r="D135" s="20"/>
      <c r="E135" s="20"/>
      <c r="F135" s="20"/>
      <c r="G135" s="122"/>
      <c r="H135" s="156">
        <f t="shared" si="29"/>
        <v>0</v>
      </c>
      <c r="I135" s="117" t="str">
        <f t="shared" si="30"/>
        <v/>
      </c>
      <c r="J135" s="80" t="b">
        <f t="shared" si="31"/>
        <v>0</v>
      </c>
      <c r="K135" s="80" t="str">
        <f t="shared" si="32"/>
        <v/>
      </c>
      <c r="L135" s="80" t="b">
        <f>IF(C135="",FALSE,IFERROR(NOT(MATCH(C135,'Anställda och korttidsarbete'!$C:$C,0)&gt;0),TRUE))</f>
        <v>0</v>
      </c>
      <c r="M135" s="80" t="str">
        <f t="shared" si="33"/>
        <v/>
      </c>
      <c r="N135" s="80" t="b">
        <f t="shared" si="34"/>
        <v>0</v>
      </c>
      <c r="O135" s="80" t="str">
        <f t="shared" si="35"/>
        <v/>
      </c>
      <c r="P135" s="13" t="b">
        <f t="shared" si="36"/>
        <v>0</v>
      </c>
      <c r="Q135" s="80" t="str">
        <f t="shared" si="37"/>
        <v/>
      </c>
      <c r="R135" s="80" t="b">
        <f t="shared" si="38"/>
        <v>0</v>
      </c>
      <c r="S135" s="81" t="e">
        <f t="shared" si="22"/>
        <v>#VALUE!</v>
      </c>
      <c r="T135" s="81" t="e">
        <f t="shared" si="23"/>
        <v>#VALUE!</v>
      </c>
      <c r="U135" s="81" t="e">
        <f t="shared" si="24"/>
        <v>#VALUE!</v>
      </c>
      <c r="V135" s="82" t="e">
        <f t="shared" si="25"/>
        <v>#VALUE!</v>
      </c>
      <c r="W135" s="82" t="e">
        <f t="shared" si="39"/>
        <v>#VALUE!</v>
      </c>
      <c r="X135" s="82" t="b">
        <f t="shared" si="43"/>
        <v>0</v>
      </c>
      <c r="Y135" s="72" t="str">
        <f t="shared" si="26"/>
        <v/>
      </c>
      <c r="Z135" s="81" t="e" cm="1">
        <f t="array" aca="1" ref="Z135" ca="1">TEXT(RIGHT(10-RIGHT(SUM(INDEX(1*(MID(MID(C135,1,1)*2,ROW(INDIRECT("1:"&amp;LEN(MID(C135,1,1)*2))),1)),,))+MID(C135,2,1)+
SUM(INDEX(1*(MID(MID(C135,3,1)*2,ROW(INDIRECT("1:"&amp;LEN(MID(C135,3,1)*2))),1)),,))+MID(C135,4,1)+
SUM(INDEX(1*(MID(MID(C135,5,1)*2,ROW(INDIRECT("1:"&amp;LEN(MID(C135,5,1)*2))),1)),,))+MID(C135,6,1)+
SUM(INDEX(1*(MID(MID(C135,8,1)*2,ROW(INDIRECT("1:"&amp;LEN(MID(C135,8,1)*2))),1)),,))+MID(C135,9,1)+
SUM(INDEX(1*(MID(MID(C135,10,1)*2,ROW(INDIRECT("1:"&amp;LEN(MID(C135,10,1)*2))),1)),,)),1),1),"0")</f>
        <v>#VALUE!</v>
      </c>
      <c r="AA135" s="81" t="str">
        <f t="shared" si="27"/>
        <v/>
      </c>
      <c r="AB135" s="83" t="b">
        <f t="shared" si="28"/>
        <v>0</v>
      </c>
      <c r="AC135" s="154">
        <f t="shared" si="40"/>
        <v>0</v>
      </c>
      <c r="AD135" s="154">
        <f>SUMIF($C$15:C134,C135,$AC$15:AC134)</f>
        <v>0</v>
      </c>
      <c r="AE135" s="15">
        <f t="shared" si="41"/>
        <v>10000</v>
      </c>
      <c r="AF135" s="154">
        <f t="shared" si="42"/>
        <v>0</v>
      </c>
    </row>
    <row r="136" spans="1:32" s="30" customFormat="1" x14ac:dyDescent="0.25">
      <c r="A136" s="19">
        <v>121</v>
      </c>
      <c r="B136" s="20"/>
      <c r="C136" s="107"/>
      <c r="D136" s="20"/>
      <c r="E136" s="20"/>
      <c r="F136" s="20"/>
      <c r="G136" s="122"/>
      <c r="H136" s="156">
        <f t="shared" si="29"/>
        <v>0</v>
      </c>
      <c r="I136" s="117" t="str">
        <f t="shared" si="30"/>
        <v/>
      </c>
      <c r="J136" s="80" t="b">
        <f t="shared" si="31"/>
        <v>0</v>
      </c>
      <c r="K136" s="80" t="str">
        <f t="shared" si="32"/>
        <v/>
      </c>
      <c r="L136" s="80" t="b">
        <f>IF(C136="",FALSE,IFERROR(NOT(MATCH(C136,'Anställda och korttidsarbete'!$C:$C,0)&gt;0),TRUE))</f>
        <v>0</v>
      </c>
      <c r="M136" s="80" t="str">
        <f t="shared" si="33"/>
        <v/>
      </c>
      <c r="N136" s="80" t="b">
        <f t="shared" si="34"/>
        <v>0</v>
      </c>
      <c r="O136" s="80" t="str">
        <f t="shared" si="35"/>
        <v/>
      </c>
      <c r="P136" s="13" t="b">
        <f t="shared" si="36"/>
        <v>0</v>
      </c>
      <c r="Q136" s="80" t="str">
        <f t="shared" si="37"/>
        <v/>
      </c>
      <c r="R136" s="80" t="b">
        <f t="shared" si="38"/>
        <v>0</v>
      </c>
      <c r="S136" s="81" t="e">
        <f t="shared" si="22"/>
        <v>#VALUE!</v>
      </c>
      <c r="T136" s="81" t="e">
        <f t="shared" si="23"/>
        <v>#VALUE!</v>
      </c>
      <c r="U136" s="81" t="e">
        <f t="shared" si="24"/>
        <v>#VALUE!</v>
      </c>
      <c r="V136" s="82" t="e">
        <f t="shared" si="25"/>
        <v>#VALUE!</v>
      </c>
      <c r="W136" s="82" t="e">
        <f t="shared" si="39"/>
        <v>#VALUE!</v>
      </c>
      <c r="X136" s="82" t="b">
        <f t="shared" si="43"/>
        <v>0</v>
      </c>
      <c r="Y136" s="72" t="str">
        <f t="shared" si="26"/>
        <v/>
      </c>
      <c r="Z136" s="81" t="e" cm="1">
        <f t="array" aca="1" ref="Z136" ca="1">TEXT(RIGHT(10-RIGHT(SUM(INDEX(1*(MID(MID(C136,1,1)*2,ROW(INDIRECT("1:"&amp;LEN(MID(C136,1,1)*2))),1)),,))+MID(C136,2,1)+
SUM(INDEX(1*(MID(MID(C136,3,1)*2,ROW(INDIRECT("1:"&amp;LEN(MID(C136,3,1)*2))),1)),,))+MID(C136,4,1)+
SUM(INDEX(1*(MID(MID(C136,5,1)*2,ROW(INDIRECT("1:"&amp;LEN(MID(C136,5,1)*2))),1)),,))+MID(C136,6,1)+
SUM(INDEX(1*(MID(MID(C136,8,1)*2,ROW(INDIRECT("1:"&amp;LEN(MID(C136,8,1)*2))),1)),,))+MID(C136,9,1)+
SUM(INDEX(1*(MID(MID(C136,10,1)*2,ROW(INDIRECT("1:"&amp;LEN(MID(C136,10,1)*2))),1)),,)),1),1),"0")</f>
        <v>#VALUE!</v>
      </c>
      <c r="AA136" s="81" t="str">
        <f t="shared" si="27"/>
        <v/>
      </c>
      <c r="AB136" s="83" t="b">
        <f t="shared" si="28"/>
        <v>0</v>
      </c>
      <c r="AC136" s="154">
        <f t="shared" si="40"/>
        <v>0</v>
      </c>
      <c r="AD136" s="154">
        <f>SUMIF($C$15:C135,C136,$AC$15:AC135)</f>
        <v>0</v>
      </c>
      <c r="AE136" s="15">
        <f t="shared" si="41"/>
        <v>10000</v>
      </c>
      <c r="AF136" s="154">
        <f t="shared" si="42"/>
        <v>0</v>
      </c>
    </row>
    <row r="137" spans="1:32" s="30" customFormat="1" x14ac:dyDescent="0.25">
      <c r="A137" s="19">
        <v>122</v>
      </c>
      <c r="B137" s="20"/>
      <c r="C137" s="107"/>
      <c r="D137" s="20"/>
      <c r="E137" s="20"/>
      <c r="F137" s="20"/>
      <c r="G137" s="122"/>
      <c r="H137" s="156">
        <f t="shared" si="29"/>
        <v>0</v>
      </c>
      <c r="I137" s="117" t="str">
        <f t="shared" si="30"/>
        <v/>
      </c>
      <c r="J137" s="80" t="b">
        <f t="shared" si="31"/>
        <v>0</v>
      </c>
      <c r="K137" s="80" t="str">
        <f t="shared" si="32"/>
        <v/>
      </c>
      <c r="L137" s="80" t="b">
        <f>IF(C137="",FALSE,IFERROR(NOT(MATCH(C137,'Anställda och korttidsarbete'!$C:$C,0)&gt;0),TRUE))</f>
        <v>0</v>
      </c>
      <c r="M137" s="80" t="str">
        <f t="shared" si="33"/>
        <v/>
      </c>
      <c r="N137" s="80" t="b">
        <f t="shared" si="34"/>
        <v>0</v>
      </c>
      <c r="O137" s="80" t="str">
        <f t="shared" si="35"/>
        <v/>
      </c>
      <c r="P137" s="13" t="b">
        <f t="shared" si="36"/>
        <v>0</v>
      </c>
      <c r="Q137" s="80" t="str">
        <f t="shared" si="37"/>
        <v/>
      </c>
      <c r="R137" s="80" t="b">
        <f t="shared" si="38"/>
        <v>0</v>
      </c>
      <c r="S137" s="81" t="e">
        <f t="shared" si="22"/>
        <v>#VALUE!</v>
      </c>
      <c r="T137" s="81" t="e">
        <f t="shared" si="23"/>
        <v>#VALUE!</v>
      </c>
      <c r="U137" s="81" t="e">
        <f t="shared" si="24"/>
        <v>#VALUE!</v>
      </c>
      <c r="V137" s="82" t="e">
        <f t="shared" si="25"/>
        <v>#VALUE!</v>
      </c>
      <c r="W137" s="82" t="e">
        <f t="shared" si="39"/>
        <v>#VALUE!</v>
      </c>
      <c r="X137" s="82" t="b">
        <f t="shared" si="43"/>
        <v>0</v>
      </c>
      <c r="Y137" s="72" t="str">
        <f t="shared" si="26"/>
        <v/>
      </c>
      <c r="Z137" s="81" t="e" cm="1">
        <f t="array" aca="1" ref="Z137" ca="1">TEXT(RIGHT(10-RIGHT(SUM(INDEX(1*(MID(MID(C137,1,1)*2,ROW(INDIRECT("1:"&amp;LEN(MID(C137,1,1)*2))),1)),,))+MID(C137,2,1)+
SUM(INDEX(1*(MID(MID(C137,3,1)*2,ROW(INDIRECT("1:"&amp;LEN(MID(C137,3,1)*2))),1)),,))+MID(C137,4,1)+
SUM(INDEX(1*(MID(MID(C137,5,1)*2,ROW(INDIRECT("1:"&amp;LEN(MID(C137,5,1)*2))),1)),,))+MID(C137,6,1)+
SUM(INDEX(1*(MID(MID(C137,8,1)*2,ROW(INDIRECT("1:"&amp;LEN(MID(C137,8,1)*2))),1)),,))+MID(C137,9,1)+
SUM(INDEX(1*(MID(MID(C137,10,1)*2,ROW(INDIRECT("1:"&amp;LEN(MID(C137,10,1)*2))),1)),,)),1),1),"0")</f>
        <v>#VALUE!</v>
      </c>
      <c r="AA137" s="81" t="str">
        <f t="shared" si="27"/>
        <v/>
      </c>
      <c r="AB137" s="83" t="b">
        <f t="shared" si="28"/>
        <v>0</v>
      </c>
      <c r="AC137" s="154">
        <f t="shared" si="40"/>
        <v>0</v>
      </c>
      <c r="AD137" s="154">
        <f>SUMIF($C$15:C136,C137,$AC$15:AC136)</f>
        <v>0</v>
      </c>
      <c r="AE137" s="15">
        <f t="shared" si="41"/>
        <v>10000</v>
      </c>
      <c r="AF137" s="154">
        <f t="shared" si="42"/>
        <v>0</v>
      </c>
    </row>
    <row r="138" spans="1:32" s="30" customFormat="1" x14ac:dyDescent="0.25">
      <c r="A138" s="19">
        <v>123</v>
      </c>
      <c r="B138" s="20"/>
      <c r="C138" s="107"/>
      <c r="D138" s="20"/>
      <c r="E138" s="20"/>
      <c r="F138" s="20"/>
      <c r="G138" s="122"/>
      <c r="H138" s="156">
        <f t="shared" si="29"/>
        <v>0</v>
      </c>
      <c r="I138" s="117" t="str">
        <f t="shared" si="30"/>
        <v/>
      </c>
      <c r="J138" s="80" t="b">
        <f t="shared" si="31"/>
        <v>0</v>
      </c>
      <c r="K138" s="80" t="str">
        <f t="shared" si="32"/>
        <v/>
      </c>
      <c r="L138" s="80" t="b">
        <f>IF(C138="",FALSE,IFERROR(NOT(MATCH(C138,'Anställda och korttidsarbete'!$C:$C,0)&gt;0),TRUE))</f>
        <v>0</v>
      </c>
      <c r="M138" s="80" t="str">
        <f t="shared" si="33"/>
        <v/>
      </c>
      <c r="N138" s="80" t="b">
        <f t="shared" si="34"/>
        <v>0</v>
      </c>
      <c r="O138" s="80" t="str">
        <f t="shared" si="35"/>
        <v/>
      </c>
      <c r="P138" s="13" t="b">
        <f t="shared" si="36"/>
        <v>0</v>
      </c>
      <c r="Q138" s="80" t="str">
        <f t="shared" si="37"/>
        <v/>
      </c>
      <c r="R138" s="80" t="b">
        <f t="shared" si="38"/>
        <v>0</v>
      </c>
      <c r="S138" s="81" t="e">
        <f t="shared" si="22"/>
        <v>#VALUE!</v>
      </c>
      <c r="T138" s="81" t="e">
        <f t="shared" si="23"/>
        <v>#VALUE!</v>
      </c>
      <c r="U138" s="81" t="e">
        <f t="shared" si="24"/>
        <v>#VALUE!</v>
      </c>
      <c r="V138" s="82" t="e">
        <f t="shared" si="25"/>
        <v>#VALUE!</v>
      </c>
      <c r="W138" s="82" t="e">
        <f t="shared" si="39"/>
        <v>#VALUE!</v>
      </c>
      <c r="X138" s="82" t="b">
        <f t="shared" si="43"/>
        <v>0</v>
      </c>
      <c r="Y138" s="72" t="str">
        <f t="shared" si="26"/>
        <v/>
      </c>
      <c r="Z138" s="81" t="e" cm="1">
        <f t="array" aca="1" ref="Z138" ca="1">TEXT(RIGHT(10-RIGHT(SUM(INDEX(1*(MID(MID(C138,1,1)*2,ROW(INDIRECT("1:"&amp;LEN(MID(C138,1,1)*2))),1)),,))+MID(C138,2,1)+
SUM(INDEX(1*(MID(MID(C138,3,1)*2,ROW(INDIRECT("1:"&amp;LEN(MID(C138,3,1)*2))),1)),,))+MID(C138,4,1)+
SUM(INDEX(1*(MID(MID(C138,5,1)*2,ROW(INDIRECT("1:"&amp;LEN(MID(C138,5,1)*2))),1)),,))+MID(C138,6,1)+
SUM(INDEX(1*(MID(MID(C138,8,1)*2,ROW(INDIRECT("1:"&amp;LEN(MID(C138,8,1)*2))),1)),,))+MID(C138,9,1)+
SUM(INDEX(1*(MID(MID(C138,10,1)*2,ROW(INDIRECT("1:"&amp;LEN(MID(C138,10,1)*2))),1)),,)),1),1),"0")</f>
        <v>#VALUE!</v>
      </c>
      <c r="AA138" s="81" t="str">
        <f t="shared" si="27"/>
        <v/>
      </c>
      <c r="AB138" s="83" t="b">
        <f t="shared" si="28"/>
        <v>0</v>
      </c>
      <c r="AC138" s="154">
        <f t="shared" si="40"/>
        <v>0</v>
      </c>
      <c r="AD138" s="154">
        <f>SUMIF($C$15:C137,C138,$AC$15:AC137)</f>
        <v>0</v>
      </c>
      <c r="AE138" s="15">
        <f t="shared" si="41"/>
        <v>10000</v>
      </c>
      <c r="AF138" s="154">
        <f t="shared" si="42"/>
        <v>0</v>
      </c>
    </row>
    <row r="139" spans="1:32" s="30" customFormat="1" x14ac:dyDescent="0.25">
      <c r="A139" s="19">
        <v>124</v>
      </c>
      <c r="B139" s="20"/>
      <c r="C139" s="107"/>
      <c r="D139" s="20"/>
      <c r="E139" s="20"/>
      <c r="F139" s="20"/>
      <c r="G139" s="122"/>
      <c r="H139" s="156">
        <f t="shared" si="29"/>
        <v>0</v>
      </c>
      <c r="I139" s="117" t="str">
        <f t="shared" si="30"/>
        <v/>
      </c>
      <c r="J139" s="80" t="b">
        <f t="shared" si="31"/>
        <v>0</v>
      </c>
      <c r="K139" s="80" t="str">
        <f t="shared" si="32"/>
        <v/>
      </c>
      <c r="L139" s="80" t="b">
        <f>IF(C139="",FALSE,IFERROR(NOT(MATCH(C139,'Anställda och korttidsarbete'!$C:$C,0)&gt;0),TRUE))</f>
        <v>0</v>
      </c>
      <c r="M139" s="80" t="str">
        <f t="shared" si="33"/>
        <v/>
      </c>
      <c r="N139" s="80" t="b">
        <f t="shared" si="34"/>
        <v>0</v>
      </c>
      <c r="O139" s="80" t="str">
        <f t="shared" si="35"/>
        <v/>
      </c>
      <c r="P139" s="13" t="b">
        <f t="shared" si="36"/>
        <v>0</v>
      </c>
      <c r="Q139" s="80" t="str">
        <f t="shared" si="37"/>
        <v/>
      </c>
      <c r="R139" s="80" t="b">
        <f t="shared" si="38"/>
        <v>0</v>
      </c>
      <c r="S139" s="81" t="e">
        <f t="shared" si="22"/>
        <v>#VALUE!</v>
      </c>
      <c r="T139" s="81" t="e">
        <f t="shared" si="23"/>
        <v>#VALUE!</v>
      </c>
      <c r="U139" s="81" t="e">
        <f t="shared" si="24"/>
        <v>#VALUE!</v>
      </c>
      <c r="V139" s="82" t="e">
        <f t="shared" si="25"/>
        <v>#VALUE!</v>
      </c>
      <c r="W139" s="82" t="e">
        <f t="shared" si="39"/>
        <v>#VALUE!</v>
      </c>
      <c r="X139" s="82" t="b">
        <f t="shared" si="43"/>
        <v>0</v>
      </c>
      <c r="Y139" s="72" t="str">
        <f t="shared" si="26"/>
        <v/>
      </c>
      <c r="Z139" s="81" t="e" cm="1">
        <f t="array" aca="1" ref="Z139" ca="1">TEXT(RIGHT(10-RIGHT(SUM(INDEX(1*(MID(MID(C139,1,1)*2,ROW(INDIRECT("1:"&amp;LEN(MID(C139,1,1)*2))),1)),,))+MID(C139,2,1)+
SUM(INDEX(1*(MID(MID(C139,3,1)*2,ROW(INDIRECT("1:"&amp;LEN(MID(C139,3,1)*2))),1)),,))+MID(C139,4,1)+
SUM(INDEX(1*(MID(MID(C139,5,1)*2,ROW(INDIRECT("1:"&amp;LEN(MID(C139,5,1)*2))),1)),,))+MID(C139,6,1)+
SUM(INDEX(1*(MID(MID(C139,8,1)*2,ROW(INDIRECT("1:"&amp;LEN(MID(C139,8,1)*2))),1)),,))+MID(C139,9,1)+
SUM(INDEX(1*(MID(MID(C139,10,1)*2,ROW(INDIRECT("1:"&amp;LEN(MID(C139,10,1)*2))),1)),,)),1),1),"0")</f>
        <v>#VALUE!</v>
      </c>
      <c r="AA139" s="81" t="str">
        <f t="shared" si="27"/>
        <v/>
      </c>
      <c r="AB139" s="83" t="b">
        <f t="shared" si="28"/>
        <v>0</v>
      </c>
      <c r="AC139" s="154">
        <f t="shared" si="40"/>
        <v>0</v>
      </c>
      <c r="AD139" s="154">
        <f>SUMIF($C$15:C138,C139,$AC$15:AC138)</f>
        <v>0</v>
      </c>
      <c r="AE139" s="15">
        <f t="shared" si="41"/>
        <v>10000</v>
      </c>
      <c r="AF139" s="154">
        <f t="shared" si="42"/>
        <v>0</v>
      </c>
    </row>
    <row r="140" spans="1:32" s="30" customFormat="1" x14ac:dyDescent="0.25">
      <c r="A140" s="19">
        <v>125</v>
      </c>
      <c r="B140" s="20"/>
      <c r="C140" s="107"/>
      <c r="D140" s="20"/>
      <c r="E140" s="20"/>
      <c r="F140" s="20"/>
      <c r="G140" s="122"/>
      <c r="H140" s="156">
        <f t="shared" si="29"/>
        <v>0</v>
      </c>
      <c r="I140" s="117" t="str">
        <f t="shared" si="30"/>
        <v/>
      </c>
      <c r="J140" s="80" t="b">
        <f t="shared" si="31"/>
        <v>0</v>
      </c>
      <c r="K140" s="80" t="str">
        <f t="shared" si="32"/>
        <v/>
      </c>
      <c r="L140" s="80" t="b">
        <f>IF(C140="",FALSE,IFERROR(NOT(MATCH(C140,'Anställda och korttidsarbete'!$C:$C,0)&gt;0),TRUE))</f>
        <v>0</v>
      </c>
      <c r="M140" s="80" t="str">
        <f t="shared" si="33"/>
        <v/>
      </c>
      <c r="N140" s="80" t="b">
        <f t="shared" si="34"/>
        <v>0</v>
      </c>
      <c r="O140" s="80" t="str">
        <f t="shared" si="35"/>
        <v/>
      </c>
      <c r="P140" s="13" t="b">
        <f t="shared" si="36"/>
        <v>0</v>
      </c>
      <c r="Q140" s="80" t="str">
        <f t="shared" si="37"/>
        <v/>
      </c>
      <c r="R140" s="80" t="b">
        <f t="shared" si="38"/>
        <v>0</v>
      </c>
      <c r="S140" s="81" t="e">
        <f t="shared" si="22"/>
        <v>#VALUE!</v>
      </c>
      <c r="T140" s="81" t="e">
        <f t="shared" si="23"/>
        <v>#VALUE!</v>
      </c>
      <c r="U140" s="81" t="e">
        <f t="shared" si="24"/>
        <v>#VALUE!</v>
      </c>
      <c r="V140" s="82" t="e">
        <f t="shared" si="25"/>
        <v>#VALUE!</v>
      </c>
      <c r="W140" s="82" t="e">
        <f t="shared" si="39"/>
        <v>#VALUE!</v>
      </c>
      <c r="X140" s="82" t="b">
        <f t="shared" si="43"/>
        <v>0</v>
      </c>
      <c r="Y140" s="72" t="str">
        <f t="shared" si="26"/>
        <v/>
      </c>
      <c r="Z140" s="81" t="e" cm="1">
        <f t="array" aca="1" ref="Z140" ca="1">TEXT(RIGHT(10-RIGHT(SUM(INDEX(1*(MID(MID(C140,1,1)*2,ROW(INDIRECT("1:"&amp;LEN(MID(C140,1,1)*2))),1)),,))+MID(C140,2,1)+
SUM(INDEX(1*(MID(MID(C140,3,1)*2,ROW(INDIRECT("1:"&amp;LEN(MID(C140,3,1)*2))),1)),,))+MID(C140,4,1)+
SUM(INDEX(1*(MID(MID(C140,5,1)*2,ROW(INDIRECT("1:"&amp;LEN(MID(C140,5,1)*2))),1)),,))+MID(C140,6,1)+
SUM(INDEX(1*(MID(MID(C140,8,1)*2,ROW(INDIRECT("1:"&amp;LEN(MID(C140,8,1)*2))),1)),,))+MID(C140,9,1)+
SUM(INDEX(1*(MID(MID(C140,10,1)*2,ROW(INDIRECT("1:"&amp;LEN(MID(C140,10,1)*2))),1)),,)),1),1),"0")</f>
        <v>#VALUE!</v>
      </c>
      <c r="AA140" s="81" t="str">
        <f t="shared" si="27"/>
        <v/>
      </c>
      <c r="AB140" s="83" t="b">
        <f t="shared" si="28"/>
        <v>0</v>
      </c>
      <c r="AC140" s="154">
        <f t="shared" si="40"/>
        <v>0</v>
      </c>
      <c r="AD140" s="154">
        <f>SUMIF($C$15:C139,C140,$AC$15:AC139)</f>
        <v>0</v>
      </c>
      <c r="AE140" s="15">
        <f t="shared" si="41"/>
        <v>10000</v>
      </c>
      <c r="AF140" s="154">
        <f t="shared" si="42"/>
        <v>0</v>
      </c>
    </row>
    <row r="141" spans="1:32" s="30" customFormat="1" x14ac:dyDescent="0.25">
      <c r="A141" s="19">
        <v>126</v>
      </c>
      <c r="B141" s="20"/>
      <c r="C141" s="107"/>
      <c r="D141" s="20"/>
      <c r="E141" s="20"/>
      <c r="F141" s="20"/>
      <c r="G141" s="122"/>
      <c r="H141" s="156">
        <f t="shared" si="29"/>
        <v>0</v>
      </c>
      <c r="I141" s="117" t="str">
        <f t="shared" si="30"/>
        <v/>
      </c>
      <c r="J141" s="80" t="b">
        <f t="shared" si="31"/>
        <v>0</v>
      </c>
      <c r="K141" s="80" t="str">
        <f t="shared" si="32"/>
        <v/>
      </c>
      <c r="L141" s="80" t="b">
        <f>IF(C141="",FALSE,IFERROR(NOT(MATCH(C141,'Anställda och korttidsarbete'!$C:$C,0)&gt;0),TRUE))</f>
        <v>0</v>
      </c>
      <c r="M141" s="80" t="str">
        <f t="shared" si="33"/>
        <v/>
      </c>
      <c r="N141" s="80" t="b">
        <f t="shared" si="34"/>
        <v>0</v>
      </c>
      <c r="O141" s="80" t="str">
        <f t="shared" si="35"/>
        <v/>
      </c>
      <c r="P141" s="13" t="b">
        <f t="shared" si="36"/>
        <v>0</v>
      </c>
      <c r="Q141" s="80" t="str">
        <f t="shared" si="37"/>
        <v/>
      </c>
      <c r="R141" s="80" t="b">
        <f t="shared" si="38"/>
        <v>0</v>
      </c>
      <c r="S141" s="81" t="e">
        <f t="shared" si="22"/>
        <v>#VALUE!</v>
      </c>
      <c r="T141" s="81" t="e">
        <f t="shared" si="23"/>
        <v>#VALUE!</v>
      </c>
      <c r="U141" s="81" t="e">
        <f t="shared" si="24"/>
        <v>#VALUE!</v>
      </c>
      <c r="V141" s="82" t="e">
        <f t="shared" si="25"/>
        <v>#VALUE!</v>
      </c>
      <c r="W141" s="82" t="e">
        <f t="shared" si="39"/>
        <v>#VALUE!</v>
      </c>
      <c r="X141" s="82" t="b">
        <f t="shared" si="43"/>
        <v>0</v>
      </c>
      <c r="Y141" s="72" t="str">
        <f t="shared" si="26"/>
        <v/>
      </c>
      <c r="Z141" s="81" t="e" cm="1">
        <f t="array" aca="1" ref="Z141" ca="1">TEXT(RIGHT(10-RIGHT(SUM(INDEX(1*(MID(MID(C141,1,1)*2,ROW(INDIRECT("1:"&amp;LEN(MID(C141,1,1)*2))),1)),,))+MID(C141,2,1)+
SUM(INDEX(1*(MID(MID(C141,3,1)*2,ROW(INDIRECT("1:"&amp;LEN(MID(C141,3,1)*2))),1)),,))+MID(C141,4,1)+
SUM(INDEX(1*(MID(MID(C141,5,1)*2,ROW(INDIRECT("1:"&amp;LEN(MID(C141,5,1)*2))),1)),,))+MID(C141,6,1)+
SUM(INDEX(1*(MID(MID(C141,8,1)*2,ROW(INDIRECT("1:"&amp;LEN(MID(C141,8,1)*2))),1)),,))+MID(C141,9,1)+
SUM(INDEX(1*(MID(MID(C141,10,1)*2,ROW(INDIRECT("1:"&amp;LEN(MID(C141,10,1)*2))),1)),,)),1),1),"0")</f>
        <v>#VALUE!</v>
      </c>
      <c r="AA141" s="81" t="str">
        <f t="shared" si="27"/>
        <v/>
      </c>
      <c r="AB141" s="83" t="b">
        <f t="shared" si="28"/>
        <v>0</v>
      </c>
      <c r="AC141" s="154">
        <f t="shared" si="40"/>
        <v>0</v>
      </c>
      <c r="AD141" s="154">
        <f>SUMIF($C$15:C140,C141,$AC$15:AC140)</f>
        <v>0</v>
      </c>
      <c r="AE141" s="15">
        <f t="shared" si="41"/>
        <v>10000</v>
      </c>
      <c r="AF141" s="154">
        <f t="shared" si="42"/>
        <v>0</v>
      </c>
    </row>
    <row r="142" spans="1:32" s="30" customFormat="1" x14ac:dyDescent="0.25">
      <c r="A142" s="19">
        <v>127</v>
      </c>
      <c r="B142" s="20"/>
      <c r="C142" s="107"/>
      <c r="D142" s="20"/>
      <c r="E142" s="20"/>
      <c r="F142" s="20"/>
      <c r="G142" s="122"/>
      <c r="H142" s="156">
        <f t="shared" si="29"/>
        <v>0</v>
      </c>
      <c r="I142" s="117" t="str">
        <f t="shared" si="30"/>
        <v/>
      </c>
      <c r="J142" s="80" t="b">
        <f t="shared" si="31"/>
        <v>0</v>
      </c>
      <c r="K142" s="80" t="str">
        <f t="shared" si="32"/>
        <v/>
      </c>
      <c r="L142" s="80" t="b">
        <f>IF(C142="",FALSE,IFERROR(NOT(MATCH(C142,'Anställda och korttidsarbete'!$C:$C,0)&gt;0),TRUE))</f>
        <v>0</v>
      </c>
      <c r="M142" s="80" t="str">
        <f t="shared" si="33"/>
        <v/>
      </c>
      <c r="N142" s="80" t="b">
        <f t="shared" si="34"/>
        <v>0</v>
      </c>
      <c r="O142" s="80" t="str">
        <f t="shared" si="35"/>
        <v/>
      </c>
      <c r="P142" s="13" t="b">
        <f t="shared" si="36"/>
        <v>0</v>
      </c>
      <c r="Q142" s="80" t="str">
        <f t="shared" si="37"/>
        <v/>
      </c>
      <c r="R142" s="80" t="b">
        <f t="shared" si="38"/>
        <v>0</v>
      </c>
      <c r="S142" s="81" t="e">
        <f t="shared" si="22"/>
        <v>#VALUE!</v>
      </c>
      <c r="T142" s="81" t="e">
        <f t="shared" si="23"/>
        <v>#VALUE!</v>
      </c>
      <c r="U142" s="81" t="e">
        <f t="shared" si="24"/>
        <v>#VALUE!</v>
      </c>
      <c r="V142" s="82" t="e">
        <f t="shared" si="25"/>
        <v>#VALUE!</v>
      </c>
      <c r="W142" s="82" t="e">
        <f t="shared" si="39"/>
        <v>#VALUE!</v>
      </c>
      <c r="X142" s="82" t="b">
        <f t="shared" si="43"/>
        <v>0</v>
      </c>
      <c r="Y142" s="72" t="str">
        <f t="shared" si="26"/>
        <v/>
      </c>
      <c r="Z142" s="81" t="e" cm="1">
        <f t="array" aca="1" ref="Z142" ca="1">TEXT(RIGHT(10-RIGHT(SUM(INDEX(1*(MID(MID(C142,1,1)*2,ROW(INDIRECT("1:"&amp;LEN(MID(C142,1,1)*2))),1)),,))+MID(C142,2,1)+
SUM(INDEX(1*(MID(MID(C142,3,1)*2,ROW(INDIRECT("1:"&amp;LEN(MID(C142,3,1)*2))),1)),,))+MID(C142,4,1)+
SUM(INDEX(1*(MID(MID(C142,5,1)*2,ROW(INDIRECT("1:"&amp;LEN(MID(C142,5,1)*2))),1)),,))+MID(C142,6,1)+
SUM(INDEX(1*(MID(MID(C142,8,1)*2,ROW(INDIRECT("1:"&amp;LEN(MID(C142,8,1)*2))),1)),,))+MID(C142,9,1)+
SUM(INDEX(1*(MID(MID(C142,10,1)*2,ROW(INDIRECT("1:"&amp;LEN(MID(C142,10,1)*2))),1)),,)),1),1),"0")</f>
        <v>#VALUE!</v>
      </c>
      <c r="AA142" s="81" t="str">
        <f t="shared" si="27"/>
        <v/>
      </c>
      <c r="AB142" s="83" t="b">
        <f t="shared" si="28"/>
        <v>0</v>
      </c>
      <c r="AC142" s="154">
        <f t="shared" si="40"/>
        <v>0</v>
      </c>
      <c r="AD142" s="154">
        <f>SUMIF($C$15:C141,C142,$AC$15:AC141)</f>
        <v>0</v>
      </c>
      <c r="AE142" s="15">
        <f t="shared" si="41"/>
        <v>10000</v>
      </c>
      <c r="AF142" s="154">
        <f t="shared" si="42"/>
        <v>0</v>
      </c>
    </row>
    <row r="143" spans="1:32" s="30" customFormat="1" x14ac:dyDescent="0.25">
      <c r="A143" s="19">
        <v>128</v>
      </c>
      <c r="B143" s="20"/>
      <c r="C143" s="107"/>
      <c r="D143" s="20"/>
      <c r="E143" s="20"/>
      <c r="F143" s="20"/>
      <c r="G143" s="122"/>
      <c r="H143" s="156">
        <f t="shared" si="29"/>
        <v>0</v>
      </c>
      <c r="I143" s="117" t="str">
        <f t="shared" si="30"/>
        <v/>
      </c>
      <c r="J143" s="80" t="b">
        <f t="shared" si="31"/>
        <v>0</v>
      </c>
      <c r="K143" s="80" t="str">
        <f t="shared" si="32"/>
        <v/>
      </c>
      <c r="L143" s="80" t="b">
        <f>IF(C143="",FALSE,IFERROR(NOT(MATCH(C143,'Anställda och korttidsarbete'!$C:$C,0)&gt;0),TRUE))</f>
        <v>0</v>
      </c>
      <c r="M143" s="80" t="str">
        <f t="shared" si="33"/>
        <v/>
      </c>
      <c r="N143" s="80" t="b">
        <f t="shared" si="34"/>
        <v>0</v>
      </c>
      <c r="O143" s="80" t="str">
        <f t="shared" si="35"/>
        <v/>
      </c>
      <c r="P143" s="13" t="b">
        <f t="shared" si="36"/>
        <v>0</v>
      </c>
      <c r="Q143" s="80" t="str">
        <f t="shared" si="37"/>
        <v/>
      </c>
      <c r="R143" s="80" t="b">
        <f t="shared" si="38"/>
        <v>0</v>
      </c>
      <c r="S143" s="81" t="e">
        <f t="shared" si="22"/>
        <v>#VALUE!</v>
      </c>
      <c r="T143" s="81" t="e">
        <f t="shared" si="23"/>
        <v>#VALUE!</v>
      </c>
      <c r="U143" s="81" t="e">
        <f t="shared" si="24"/>
        <v>#VALUE!</v>
      </c>
      <c r="V143" s="82" t="e">
        <f t="shared" si="25"/>
        <v>#VALUE!</v>
      </c>
      <c r="W143" s="82" t="e">
        <f t="shared" si="39"/>
        <v>#VALUE!</v>
      </c>
      <c r="X143" s="82" t="b">
        <f t="shared" si="43"/>
        <v>0</v>
      </c>
      <c r="Y143" s="72" t="str">
        <f t="shared" si="26"/>
        <v/>
      </c>
      <c r="Z143" s="81" t="e" cm="1">
        <f t="array" aca="1" ref="Z143" ca="1">TEXT(RIGHT(10-RIGHT(SUM(INDEX(1*(MID(MID(C143,1,1)*2,ROW(INDIRECT("1:"&amp;LEN(MID(C143,1,1)*2))),1)),,))+MID(C143,2,1)+
SUM(INDEX(1*(MID(MID(C143,3,1)*2,ROW(INDIRECT("1:"&amp;LEN(MID(C143,3,1)*2))),1)),,))+MID(C143,4,1)+
SUM(INDEX(1*(MID(MID(C143,5,1)*2,ROW(INDIRECT("1:"&amp;LEN(MID(C143,5,1)*2))),1)),,))+MID(C143,6,1)+
SUM(INDEX(1*(MID(MID(C143,8,1)*2,ROW(INDIRECT("1:"&amp;LEN(MID(C143,8,1)*2))),1)),,))+MID(C143,9,1)+
SUM(INDEX(1*(MID(MID(C143,10,1)*2,ROW(INDIRECT("1:"&amp;LEN(MID(C143,10,1)*2))),1)),,)),1),1),"0")</f>
        <v>#VALUE!</v>
      </c>
      <c r="AA143" s="81" t="str">
        <f t="shared" si="27"/>
        <v/>
      </c>
      <c r="AB143" s="83" t="b">
        <f t="shared" si="28"/>
        <v>0</v>
      </c>
      <c r="AC143" s="154">
        <f t="shared" si="40"/>
        <v>0</v>
      </c>
      <c r="AD143" s="154">
        <f>SUMIF($C$15:C142,C143,$AC$15:AC142)</f>
        <v>0</v>
      </c>
      <c r="AE143" s="15">
        <f t="shared" si="41"/>
        <v>10000</v>
      </c>
      <c r="AF143" s="154">
        <f t="shared" si="42"/>
        <v>0</v>
      </c>
    </row>
    <row r="144" spans="1:32" s="30" customFormat="1" x14ac:dyDescent="0.25">
      <c r="A144" s="19">
        <v>129</v>
      </c>
      <c r="B144" s="20"/>
      <c r="C144" s="107"/>
      <c r="D144" s="20"/>
      <c r="E144" s="20"/>
      <c r="F144" s="20"/>
      <c r="G144" s="122"/>
      <c r="H144" s="156">
        <f t="shared" si="29"/>
        <v>0</v>
      </c>
      <c r="I144" s="117" t="str">
        <f t="shared" si="30"/>
        <v/>
      </c>
      <c r="J144" s="80" t="b">
        <f t="shared" si="31"/>
        <v>0</v>
      </c>
      <c r="K144" s="80" t="str">
        <f t="shared" si="32"/>
        <v/>
      </c>
      <c r="L144" s="80" t="b">
        <f>IF(C144="",FALSE,IFERROR(NOT(MATCH(C144,'Anställda och korttidsarbete'!$C:$C,0)&gt;0),TRUE))</f>
        <v>0</v>
      </c>
      <c r="M144" s="80" t="str">
        <f t="shared" si="33"/>
        <v/>
      </c>
      <c r="N144" s="80" t="b">
        <f t="shared" si="34"/>
        <v>0</v>
      </c>
      <c r="O144" s="80" t="str">
        <f t="shared" si="35"/>
        <v/>
      </c>
      <c r="P144" s="13" t="b">
        <f t="shared" si="36"/>
        <v>0</v>
      </c>
      <c r="Q144" s="80" t="str">
        <f t="shared" si="37"/>
        <v/>
      </c>
      <c r="R144" s="80" t="b">
        <f t="shared" si="38"/>
        <v>0</v>
      </c>
      <c r="S144" s="81" t="e">
        <f t="shared" ref="S144:S207" si="44">VALUE(LEFT(C144,2))</f>
        <v>#VALUE!</v>
      </c>
      <c r="T144" s="81" t="e">
        <f t="shared" ref="T144:T207" si="45">VALUE(MID(C144,3,2))</f>
        <v>#VALUE!</v>
      </c>
      <c r="U144" s="81" t="e">
        <f t="shared" ref="U144:U207" si="46">TEXT(IF(VALUE(MID(C144,5,2))&gt;31,MID(C144,5,2)-60,VALUE(MID(C144,5,2))),"00")</f>
        <v>#VALUE!</v>
      </c>
      <c r="V144" s="82" t="e">
        <f t="shared" ref="V144:V207" si="47">DATEVALUE(IF(VALUE(LEFT(C144,2))&lt;20,20,19)&amp;TEXT(S144,"00")&amp;"/"&amp;T144&amp;"/"&amp;U144)</f>
        <v>#VALUE!</v>
      </c>
      <c r="W144" s="82" t="e">
        <f t="shared" si="39"/>
        <v>#VALUE!</v>
      </c>
      <c r="X144" s="82" t="b">
        <f t="shared" si="43"/>
        <v>0</v>
      </c>
      <c r="Y144" s="72" t="str">
        <f t="shared" ref="Y144:Y207" si="48">RIGHT(C144,1)</f>
        <v/>
      </c>
      <c r="Z144" s="81" t="e" cm="1">
        <f t="array" aca="1" ref="Z144" ca="1">TEXT(RIGHT(10-RIGHT(SUM(INDEX(1*(MID(MID(C144,1,1)*2,ROW(INDIRECT("1:"&amp;LEN(MID(C144,1,1)*2))),1)),,))+MID(C144,2,1)+
SUM(INDEX(1*(MID(MID(C144,3,1)*2,ROW(INDIRECT("1:"&amp;LEN(MID(C144,3,1)*2))),1)),,))+MID(C144,4,1)+
SUM(INDEX(1*(MID(MID(C144,5,1)*2,ROW(INDIRECT("1:"&amp;LEN(MID(C144,5,1)*2))),1)),,))+MID(C144,6,1)+
SUM(INDEX(1*(MID(MID(C144,8,1)*2,ROW(INDIRECT("1:"&amp;LEN(MID(C144,8,1)*2))),1)),,))+MID(C144,9,1)+
SUM(INDEX(1*(MID(MID(C144,10,1)*2,ROW(INDIRECT("1:"&amp;LEN(MID(C144,10,1)*2))),1)),,)),1),1),"0")</f>
        <v>#VALUE!</v>
      </c>
      <c r="AA144" s="81" t="str">
        <f t="shared" ref="AA144:AA207" si="49">IF(C144="","",Z144=Y144)</f>
        <v/>
      </c>
      <c r="AB144" s="83" t="b">
        <f t="shared" ref="AB144:AB207" si="50">IFERROR(NOT(IF(OR(C144&lt;&gt;"",B144&lt;&gt;""),AND(X144,AA144),TRUE)),TRUE)</f>
        <v>0</v>
      </c>
      <c r="AC144" s="154">
        <f t="shared" si="40"/>
        <v>0</v>
      </c>
      <c r="AD144" s="154">
        <f>SUMIF($C$15:C143,C144,$AC$15:AC143)</f>
        <v>0</v>
      </c>
      <c r="AE144" s="15">
        <f t="shared" si="41"/>
        <v>10000</v>
      </c>
      <c r="AF144" s="154">
        <f t="shared" si="42"/>
        <v>0</v>
      </c>
    </row>
    <row r="145" spans="1:32" s="30" customFormat="1" x14ac:dyDescent="0.25">
      <c r="A145" s="19">
        <v>130</v>
      </c>
      <c r="B145" s="20"/>
      <c r="C145" s="107"/>
      <c r="D145" s="20"/>
      <c r="E145" s="20"/>
      <c r="F145" s="20"/>
      <c r="G145" s="122"/>
      <c r="H145" s="156">
        <f t="shared" ref="H145:H208" si="51">IF(R145,0,IF(ROUNDUP(AF145,0)&lt;0,0,ROUNDUP(AF145,0)))</f>
        <v>0</v>
      </c>
      <c r="I145" s="117" t="str">
        <f t="shared" ref="I145:I208" si="52">IF(K145="","",K145&amp;". ")&amp;IF(M145="","",M145&amp;". ")&amp;IF(O145="","",O145&amp;". ")</f>
        <v/>
      </c>
      <c r="J145" s="80" t="b">
        <f t="shared" ref="J145:J208" si="53">IF(AND(C145="",COUNTA(B145:G145)&lt;5),FALSE,AB145)</f>
        <v>0</v>
      </c>
      <c r="K145" s="80" t="str">
        <f t="shared" ref="K145:K208" si="54">IF(J145,$K$14,"")</f>
        <v/>
      </c>
      <c r="L145" s="80" t="b">
        <f>IF(C145="",FALSE,IFERROR(NOT(MATCH(C145,'Anställda och korttidsarbete'!$C:$C,0)&gt;0),TRUE))</f>
        <v>0</v>
      </c>
      <c r="M145" s="80" t="str">
        <f t="shared" ref="M145:M208" si="55">IF(L145,$M$14,"")</f>
        <v/>
      </c>
      <c r="N145" s="80" t="b">
        <f t="shared" ref="N145:N208" si="56">IF(AC145&lt;&gt;AF145,TRUE,FALSE)</f>
        <v>0</v>
      </c>
      <c r="O145" s="80" t="str">
        <f t="shared" ref="O145:O208" si="57">IF(N145,$O$14,"")</f>
        <v/>
      </c>
      <c r="P145" s="13" t="b">
        <f t="shared" ref="P145:P208" si="58">AND(COUNTA(B145:G145)&gt;0,OR(B145="",C145="",D145="",E145="",F145="",G145=""))</f>
        <v>0</v>
      </c>
      <c r="Q145" s="80" t="str">
        <f t="shared" ref="Q145:Q208" si="59">IF(P145,Q$14,"")</f>
        <v/>
      </c>
      <c r="R145" s="80" t="b">
        <f t="shared" ref="R145:R208" si="60">OR(J145,L145,P145)</f>
        <v>0</v>
      </c>
      <c r="S145" s="81" t="e">
        <f t="shared" si="44"/>
        <v>#VALUE!</v>
      </c>
      <c r="T145" s="81" t="e">
        <f t="shared" si="45"/>
        <v>#VALUE!</v>
      </c>
      <c r="U145" s="81" t="e">
        <f t="shared" si="46"/>
        <v>#VALUE!</v>
      </c>
      <c r="V145" s="82" t="e">
        <f t="shared" si="47"/>
        <v>#VALUE!</v>
      </c>
      <c r="W145" s="82" t="e">
        <f t="shared" ref="W145:W208" si="61">DATE(S145,T145,U145)</f>
        <v>#VALUE!</v>
      </c>
      <c r="X145" s="82" t="b">
        <f t="shared" si="43"/>
        <v>0</v>
      </c>
      <c r="Y145" s="72" t="str">
        <f t="shared" si="48"/>
        <v/>
      </c>
      <c r="Z145" s="81" t="e" cm="1">
        <f t="array" aca="1" ref="Z145" ca="1">TEXT(RIGHT(10-RIGHT(SUM(INDEX(1*(MID(MID(C145,1,1)*2,ROW(INDIRECT("1:"&amp;LEN(MID(C145,1,1)*2))),1)),,))+MID(C145,2,1)+
SUM(INDEX(1*(MID(MID(C145,3,1)*2,ROW(INDIRECT("1:"&amp;LEN(MID(C145,3,1)*2))),1)),,))+MID(C145,4,1)+
SUM(INDEX(1*(MID(MID(C145,5,1)*2,ROW(INDIRECT("1:"&amp;LEN(MID(C145,5,1)*2))),1)),,))+MID(C145,6,1)+
SUM(INDEX(1*(MID(MID(C145,8,1)*2,ROW(INDIRECT("1:"&amp;LEN(MID(C145,8,1)*2))),1)),,))+MID(C145,9,1)+
SUM(INDEX(1*(MID(MID(C145,10,1)*2,ROW(INDIRECT("1:"&amp;LEN(MID(C145,10,1)*2))),1)),,)),1),1),"0")</f>
        <v>#VALUE!</v>
      </c>
      <c r="AA145" s="81" t="str">
        <f t="shared" si="49"/>
        <v/>
      </c>
      <c r="AB145" s="83" t="b">
        <f t="shared" si="50"/>
        <v>0</v>
      </c>
      <c r="AC145" s="154">
        <f t="shared" ref="AC145:AC208" si="62">MIN(G145*60%,10000)</f>
        <v>0</v>
      </c>
      <c r="AD145" s="154">
        <f>SUMIF($C$15:C144,C145,$AC$15:AC144)</f>
        <v>0</v>
      </c>
      <c r="AE145" s="15">
        <f t="shared" ref="AE145:AE208" si="63">10000-AD145</f>
        <v>10000</v>
      </c>
      <c r="AF145" s="154">
        <f t="shared" ref="AF145:AF208" si="64">IF(AE145=10000,AC145,MIN(AE145,AC145))</f>
        <v>0</v>
      </c>
    </row>
    <row r="146" spans="1:32" s="30" customFormat="1" x14ac:dyDescent="0.25">
      <c r="A146" s="19">
        <v>131</v>
      </c>
      <c r="B146" s="20"/>
      <c r="C146" s="107"/>
      <c r="D146" s="20"/>
      <c r="E146" s="20"/>
      <c r="F146" s="20"/>
      <c r="G146" s="122"/>
      <c r="H146" s="156">
        <f t="shared" si="51"/>
        <v>0</v>
      </c>
      <c r="I146" s="117" t="str">
        <f t="shared" si="52"/>
        <v/>
      </c>
      <c r="J146" s="80" t="b">
        <f t="shared" si="53"/>
        <v>0</v>
      </c>
      <c r="K146" s="80" t="str">
        <f t="shared" si="54"/>
        <v/>
      </c>
      <c r="L146" s="80" t="b">
        <f>IF(C146="",FALSE,IFERROR(NOT(MATCH(C146,'Anställda och korttidsarbete'!$C:$C,0)&gt;0),TRUE))</f>
        <v>0</v>
      </c>
      <c r="M146" s="80" t="str">
        <f t="shared" si="55"/>
        <v/>
      </c>
      <c r="N146" s="80" t="b">
        <f t="shared" si="56"/>
        <v>0</v>
      </c>
      <c r="O146" s="80" t="str">
        <f t="shared" si="57"/>
        <v/>
      </c>
      <c r="P146" s="13" t="b">
        <f t="shared" si="58"/>
        <v>0</v>
      </c>
      <c r="Q146" s="80" t="str">
        <f t="shared" si="59"/>
        <v/>
      </c>
      <c r="R146" s="80" t="b">
        <f t="shared" si="60"/>
        <v>0</v>
      </c>
      <c r="S146" s="81" t="e">
        <f t="shared" si="44"/>
        <v>#VALUE!</v>
      </c>
      <c r="T146" s="81" t="e">
        <f t="shared" si="45"/>
        <v>#VALUE!</v>
      </c>
      <c r="U146" s="81" t="e">
        <f t="shared" si="46"/>
        <v>#VALUE!</v>
      </c>
      <c r="V146" s="82" t="e">
        <f t="shared" si="47"/>
        <v>#VALUE!</v>
      </c>
      <c r="W146" s="82" t="e">
        <f t="shared" si="61"/>
        <v>#VALUE!</v>
      </c>
      <c r="X146" s="82" t="b">
        <f t="shared" ref="X146:X209" si="65">NOT(ISERR(AND(T146&lt;13,VALUE(U146)&lt;31,V146=W146)))</f>
        <v>0</v>
      </c>
      <c r="Y146" s="72" t="str">
        <f t="shared" si="48"/>
        <v/>
      </c>
      <c r="Z146" s="81" t="e" cm="1">
        <f t="array" aca="1" ref="Z146" ca="1">TEXT(RIGHT(10-RIGHT(SUM(INDEX(1*(MID(MID(C146,1,1)*2,ROW(INDIRECT("1:"&amp;LEN(MID(C146,1,1)*2))),1)),,))+MID(C146,2,1)+
SUM(INDEX(1*(MID(MID(C146,3,1)*2,ROW(INDIRECT("1:"&amp;LEN(MID(C146,3,1)*2))),1)),,))+MID(C146,4,1)+
SUM(INDEX(1*(MID(MID(C146,5,1)*2,ROW(INDIRECT("1:"&amp;LEN(MID(C146,5,1)*2))),1)),,))+MID(C146,6,1)+
SUM(INDEX(1*(MID(MID(C146,8,1)*2,ROW(INDIRECT("1:"&amp;LEN(MID(C146,8,1)*2))),1)),,))+MID(C146,9,1)+
SUM(INDEX(1*(MID(MID(C146,10,1)*2,ROW(INDIRECT("1:"&amp;LEN(MID(C146,10,1)*2))),1)),,)),1),1),"0")</f>
        <v>#VALUE!</v>
      </c>
      <c r="AA146" s="81" t="str">
        <f t="shared" si="49"/>
        <v/>
      </c>
      <c r="AB146" s="83" t="b">
        <f t="shared" si="50"/>
        <v>0</v>
      </c>
      <c r="AC146" s="154">
        <f t="shared" si="62"/>
        <v>0</v>
      </c>
      <c r="AD146" s="154">
        <f>SUMIF($C$15:C145,C146,$AC$15:AC145)</f>
        <v>0</v>
      </c>
      <c r="AE146" s="15">
        <f t="shared" si="63"/>
        <v>10000</v>
      </c>
      <c r="AF146" s="154">
        <f t="shared" si="64"/>
        <v>0</v>
      </c>
    </row>
    <row r="147" spans="1:32" s="30" customFormat="1" x14ac:dyDescent="0.25">
      <c r="A147" s="19">
        <v>132</v>
      </c>
      <c r="B147" s="20"/>
      <c r="C147" s="107"/>
      <c r="D147" s="20"/>
      <c r="E147" s="20"/>
      <c r="F147" s="20"/>
      <c r="G147" s="122"/>
      <c r="H147" s="156">
        <f t="shared" si="51"/>
        <v>0</v>
      </c>
      <c r="I147" s="117" t="str">
        <f t="shared" si="52"/>
        <v/>
      </c>
      <c r="J147" s="80" t="b">
        <f t="shared" si="53"/>
        <v>0</v>
      </c>
      <c r="K147" s="80" t="str">
        <f t="shared" si="54"/>
        <v/>
      </c>
      <c r="L147" s="80" t="b">
        <f>IF(C147="",FALSE,IFERROR(NOT(MATCH(C147,'Anställda och korttidsarbete'!$C:$C,0)&gt;0),TRUE))</f>
        <v>0</v>
      </c>
      <c r="M147" s="80" t="str">
        <f t="shared" si="55"/>
        <v/>
      </c>
      <c r="N147" s="80" t="b">
        <f t="shared" si="56"/>
        <v>0</v>
      </c>
      <c r="O147" s="80" t="str">
        <f t="shared" si="57"/>
        <v/>
      </c>
      <c r="P147" s="13" t="b">
        <f t="shared" si="58"/>
        <v>0</v>
      </c>
      <c r="Q147" s="80" t="str">
        <f t="shared" si="59"/>
        <v/>
      </c>
      <c r="R147" s="80" t="b">
        <f t="shared" si="60"/>
        <v>0</v>
      </c>
      <c r="S147" s="81" t="e">
        <f t="shared" si="44"/>
        <v>#VALUE!</v>
      </c>
      <c r="T147" s="81" t="e">
        <f t="shared" si="45"/>
        <v>#VALUE!</v>
      </c>
      <c r="U147" s="81" t="e">
        <f t="shared" si="46"/>
        <v>#VALUE!</v>
      </c>
      <c r="V147" s="82" t="e">
        <f t="shared" si="47"/>
        <v>#VALUE!</v>
      </c>
      <c r="W147" s="82" t="e">
        <f t="shared" si="61"/>
        <v>#VALUE!</v>
      </c>
      <c r="X147" s="82" t="b">
        <f t="shared" si="65"/>
        <v>0</v>
      </c>
      <c r="Y147" s="72" t="str">
        <f t="shared" si="48"/>
        <v/>
      </c>
      <c r="Z147" s="81" t="e" cm="1">
        <f t="array" aca="1" ref="Z147" ca="1">TEXT(RIGHT(10-RIGHT(SUM(INDEX(1*(MID(MID(C147,1,1)*2,ROW(INDIRECT("1:"&amp;LEN(MID(C147,1,1)*2))),1)),,))+MID(C147,2,1)+
SUM(INDEX(1*(MID(MID(C147,3,1)*2,ROW(INDIRECT("1:"&amp;LEN(MID(C147,3,1)*2))),1)),,))+MID(C147,4,1)+
SUM(INDEX(1*(MID(MID(C147,5,1)*2,ROW(INDIRECT("1:"&amp;LEN(MID(C147,5,1)*2))),1)),,))+MID(C147,6,1)+
SUM(INDEX(1*(MID(MID(C147,8,1)*2,ROW(INDIRECT("1:"&amp;LEN(MID(C147,8,1)*2))),1)),,))+MID(C147,9,1)+
SUM(INDEX(1*(MID(MID(C147,10,1)*2,ROW(INDIRECT("1:"&amp;LEN(MID(C147,10,1)*2))),1)),,)),1),1),"0")</f>
        <v>#VALUE!</v>
      </c>
      <c r="AA147" s="81" t="str">
        <f t="shared" si="49"/>
        <v/>
      </c>
      <c r="AB147" s="83" t="b">
        <f t="shared" si="50"/>
        <v>0</v>
      </c>
      <c r="AC147" s="154">
        <f t="shared" si="62"/>
        <v>0</v>
      </c>
      <c r="AD147" s="154">
        <f>SUMIF($C$15:C146,C147,$AC$15:AC146)</f>
        <v>0</v>
      </c>
      <c r="AE147" s="15">
        <f t="shared" si="63"/>
        <v>10000</v>
      </c>
      <c r="AF147" s="154">
        <f t="shared" si="64"/>
        <v>0</v>
      </c>
    </row>
    <row r="148" spans="1:32" s="30" customFormat="1" x14ac:dyDescent="0.25">
      <c r="A148" s="19">
        <v>133</v>
      </c>
      <c r="B148" s="20"/>
      <c r="C148" s="107"/>
      <c r="D148" s="20"/>
      <c r="E148" s="20"/>
      <c r="F148" s="20"/>
      <c r="G148" s="122"/>
      <c r="H148" s="156">
        <f t="shared" si="51"/>
        <v>0</v>
      </c>
      <c r="I148" s="117" t="str">
        <f t="shared" si="52"/>
        <v/>
      </c>
      <c r="J148" s="80" t="b">
        <f t="shared" si="53"/>
        <v>0</v>
      </c>
      <c r="K148" s="80" t="str">
        <f t="shared" si="54"/>
        <v/>
      </c>
      <c r="L148" s="80" t="b">
        <f>IF(C148="",FALSE,IFERROR(NOT(MATCH(C148,'Anställda och korttidsarbete'!$C:$C,0)&gt;0),TRUE))</f>
        <v>0</v>
      </c>
      <c r="M148" s="80" t="str">
        <f t="shared" si="55"/>
        <v/>
      </c>
      <c r="N148" s="80" t="b">
        <f t="shared" si="56"/>
        <v>0</v>
      </c>
      <c r="O148" s="80" t="str">
        <f t="shared" si="57"/>
        <v/>
      </c>
      <c r="P148" s="13" t="b">
        <f t="shared" si="58"/>
        <v>0</v>
      </c>
      <c r="Q148" s="80" t="str">
        <f t="shared" si="59"/>
        <v/>
      </c>
      <c r="R148" s="80" t="b">
        <f t="shared" si="60"/>
        <v>0</v>
      </c>
      <c r="S148" s="81" t="e">
        <f t="shared" si="44"/>
        <v>#VALUE!</v>
      </c>
      <c r="T148" s="81" t="e">
        <f t="shared" si="45"/>
        <v>#VALUE!</v>
      </c>
      <c r="U148" s="81" t="e">
        <f t="shared" si="46"/>
        <v>#VALUE!</v>
      </c>
      <c r="V148" s="82" t="e">
        <f t="shared" si="47"/>
        <v>#VALUE!</v>
      </c>
      <c r="W148" s="82" t="e">
        <f t="shared" si="61"/>
        <v>#VALUE!</v>
      </c>
      <c r="X148" s="82" t="b">
        <f t="shared" si="65"/>
        <v>0</v>
      </c>
      <c r="Y148" s="72" t="str">
        <f t="shared" si="48"/>
        <v/>
      </c>
      <c r="Z148" s="81" t="e" cm="1">
        <f t="array" aca="1" ref="Z148" ca="1">TEXT(RIGHT(10-RIGHT(SUM(INDEX(1*(MID(MID(C148,1,1)*2,ROW(INDIRECT("1:"&amp;LEN(MID(C148,1,1)*2))),1)),,))+MID(C148,2,1)+
SUM(INDEX(1*(MID(MID(C148,3,1)*2,ROW(INDIRECT("1:"&amp;LEN(MID(C148,3,1)*2))),1)),,))+MID(C148,4,1)+
SUM(INDEX(1*(MID(MID(C148,5,1)*2,ROW(INDIRECT("1:"&amp;LEN(MID(C148,5,1)*2))),1)),,))+MID(C148,6,1)+
SUM(INDEX(1*(MID(MID(C148,8,1)*2,ROW(INDIRECT("1:"&amp;LEN(MID(C148,8,1)*2))),1)),,))+MID(C148,9,1)+
SUM(INDEX(1*(MID(MID(C148,10,1)*2,ROW(INDIRECT("1:"&amp;LEN(MID(C148,10,1)*2))),1)),,)),1),1),"0")</f>
        <v>#VALUE!</v>
      </c>
      <c r="AA148" s="81" t="str">
        <f t="shared" si="49"/>
        <v/>
      </c>
      <c r="AB148" s="83" t="b">
        <f t="shared" si="50"/>
        <v>0</v>
      </c>
      <c r="AC148" s="154">
        <f t="shared" si="62"/>
        <v>0</v>
      </c>
      <c r="AD148" s="154">
        <f>SUMIF($C$15:C147,C148,$AC$15:AC147)</f>
        <v>0</v>
      </c>
      <c r="AE148" s="15">
        <f t="shared" si="63"/>
        <v>10000</v>
      </c>
      <c r="AF148" s="154">
        <f t="shared" si="64"/>
        <v>0</v>
      </c>
    </row>
    <row r="149" spans="1:32" s="30" customFormat="1" x14ac:dyDescent="0.25">
      <c r="A149" s="19">
        <v>134</v>
      </c>
      <c r="B149" s="20"/>
      <c r="C149" s="107"/>
      <c r="D149" s="20"/>
      <c r="E149" s="20"/>
      <c r="F149" s="20"/>
      <c r="G149" s="122"/>
      <c r="H149" s="156">
        <f t="shared" si="51"/>
        <v>0</v>
      </c>
      <c r="I149" s="117" t="str">
        <f t="shared" si="52"/>
        <v/>
      </c>
      <c r="J149" s="80" t="b">
        <f t="shared" si="53"/>
        <v>0</v>
      </c>
      <c r="K149" s="80" t="str">
        <f t="shared" si="54"/>
        <v/>
      </c>
      <c r="L149" s="80" t="b">
        <f>IF(C149="",FALSE,IFERROR(NOT(MATCH(C149,'Anställda och korttidsarbete'!$C:$C,0)&gt;0),TRUE))</f>
        <v>0</v>
      </c>
      <c r="M149" s="80" t="str">
        <f t="shared" si="55"/>
        <v/>
      </c>
      <c r="N149" s="80" t="b">
        <f t="shared" si="56"/>
        <v>0</v>
      </c>
      <c r="O149" s="80" t="str">
        <f t="shared" si="57"/>
        <v/>
      </c>
      <c r="P149" s="13" t="b">
        <f t="shared" si="58"/>
        <v>0</v>
      </c>
      <c r="Q149" s="80" t="str">
        <f t="shared" si="59"/>
        <v/>
      </c>
      <c r="R149" s="80" t="b">
        <f t="shared" si="60"/>
        <v>0</v>
      </c>
      <c r="S149" s="81" t="e">
        <f t="shared" si="44"/>
        <v>#VALUE!</v>
      </c>
      <c r="T149" s="81" t="e">
        <f t="shared" si="45"/>
        <v>#VALUE!</v>
      </c>
      <c r="U149" s="81" t="e">
        <f t="shared" si="46"/>
        <v>#VALUE!</v>
      </c>
      <c r="V149" s="82" t="e">
        <f t="shared" si="47"/>
        <v>#VALUE!</v>
      </c>
      <c r="W149" s="82" t="e">
        <f t="shared" si="61"/>
        <v>#VALUE!</v>
      </c>
      <c r="X149" s="82" t="b">
        <f t="shared" si="65"/>
        <v>0</v>
      </c>
      <c r="Y149" s="72" t="str">
        <f t="shared" si="48"/>
        <v/>
      </c>
      <c r="Z149" s="81" t="e" cm="1">
        <f t="array" aca="1" ref="Z149" ca="1">TEXT(RIGHT(10-RIGHT(SUM(INDEX(1*(MID(MID(C149,1,1)*2,ROW(INDIRECT("1:"&amp;LEN(MID(C149,1,1)*2))),1)),,))+MID(C149,2,1)+
SUM(INDEX(1*(MID(MID(C149,3,1)*2,ROW(INDIRECT("1:"&amp;LEN(MID(C149,3,1)*2))),1)),,))+MID(C149,4,1)+
SUM(INDEX(1*(MID(MID(C149,5,1)*2,ROW(INDIRECT("1:"&amp;LEN(MID(C149,5,1)*2))),1)),,))+MID(C149,6,1)+
SUM(INDEX(1*(MID(MID(C149,8,1)*2,ROW(INDIRECT("1:"&amp;LEN(MID(C149,8,1)*2))),1)),,))+MID(C149,9,1)+
SUM(INDEX(1*(MID(MID(C149,10,1)*2,ROW(INDIRECT("1:"&amp;LEN(MID(C149,10,1)*2))),1)),,)),1),1),"0")</f>
        <v>#VALUE!</v>
      </c>
      <c r="AA149" s="81" t="str">
        <f t="shared" si="49"/>
        <v/>
      </c>
      <c r="AB149" s="83" t="b">
        <f t="shared" si="50"/>
        <v>0</v>
      </c>
      <c r="AC149" s="154">
        <f t="shared" si="62"/>
        <v>0</v>
      </c>
      <c r="AD149" s="154">
        <f>SUMIF($C$15:C148,C149,$AC$15:AC148)</f>
        <v>0</v>
      </c>
      <c r="AE149" s="15">
        <f t="shared" si="63"/>
        <v>10000</v>
      </c>
      <c r="AF149" s="154">
        <f t="shared" si="64"/>
        <v>0</v>
      </c>
    </row>
    <row r="150" spans="1:32" s="30" customFormat="1" x14ac:dyDescent="0.25">
      <c r="A150" s="19">
        <v>135</v>
      </c>
      <c r="B150" s="20"/>
      <c r="C150" s="107"/>
      <c r="D150" s="20"/>
      <c r="E150" s="20"/>
      <c r="F150" s="20"/>
      <c r="G150" s="122"/>
      <c r="H150" s="156">
        <f t="shared" si="51"/>
        <v>0</v>
      </c>
      <c r="I150" s="117" t="str">
        <f t="shared" si="52"/>
        <v/>
      </c>
      <c r="J150" s="80" t="b">
        <f t="shared" si="53"/>
        <v>0</v>
      </c>
      <c r="K150" s="80" t="str">
        <f t="shared" si="54"/>
        <v/>
      </c>
      <c r="L150" s="80" t="b">
        <f>IF(C150="",FALSE,IFERROR(NOT(MATCH(C150,'Anställda och korttidsarbete'!$C:$C,0)&gt;0),TRUE))</f>
        <v>0</v>
      </c>
      <c r="M150" s="80" t="str">
        <f t="shared" si="55"/>
        <v/>
      </c>
      <c r="N150" s="80" t="b">
        <f t="shared" si="56"/>
        <v>0</v>
      </c>
      <c r="O150" s="80" t="str">
        <f t="shared" si="57"/>
        <v/>
      </c>
      <c r="P150" s="13" t="b">
        <f t="shared" si="58"/>
        <v>0</v>
      </c>
      <c r="Q150" s="80" t="str">
        <f t="shared" si="59"/>
        <v/>
      </c>
      <c r="R150" s="80" t="b">
        <f t="shared" si="60"/>
        <v>0</v>
      </c>
      <c r="S150" s="81" t="e">
        <f t="shared" si="44"/>
        <v>#VALUE!</v>
      </c>
      <c r="T150" s="81" t="e">
        <f t="shared" si="45"/>
        <v>#VALUE!</v>
      </c>
      <c r="U150" s="81" t="e">
        <f t="shared" si="46"/>
        <v>#VALUE!</v>
      </c>
      <c r="V150" s="82" t="e">
        <f t="shared" si="47"/>
        <v>#VALUE!</v>
      </c>
      <c r="W150" s="82" t="e">
        <f t="shared" si="61"/>
        <v>#VALUE!</v>
      </c>
      <c r="X150" s="82" t="b">
        <f t="shared" si="65"/>
        <v>0</v>
      </c>
      <c r="Y150" s="72" t="str">
        <f t="shared" si="48"/>
        <v/>
      </c>
      <c r="Z150" s="81" t="e" cm="1">
        <f t="array" aca="1" ref="Z150" ca="1">TEXT(RIGHT(10-RIGHT(SUM(INDEX(1*(MID(MID(C150,1,1)*2,ROW(INDIRECT("1:"&amp;LEN(MID(C150,1,1)*2))),1)),,))+MID(C150,2,1)+
SUM(INDEX(1*(MID(MID(C150,3,1)*2,ROW(INDIRECT("1:"&amp;LEN(MID(C150,3,1)*2))),1)),,))+MID(C150,4,1)+
SUM(INDEX(1*(MID(MID(C150,5,1)*2,ROW(INDIRECT("1:"&amp;LEN(MID(C150,5,1)*2))),1)),,))+MID(C150,6,1)+
SUM(INDEX(1*(MID(MID(C150,8,1)*2,ROW(INDIRECT("1:"&amp;LEN(MID(C150,8,1)*2))),1)),,))+MID(C150,9,1)+
SUM(INDEX(1*(MID(MID(C150,10,1)*2,ROW(INDIRECT("1:"&amp;LEN(MID(C150,10,1)*2))),1)),,)),1),1),"0")</f>
        <v>#VALUE!</v>
      </c>
      <c r="AA150" s="81" t="str">
        <f t="shared" si="49"/>
        <v/>
      </c>
      <c r="AB150" s="83" t="b">
        <f t="shared" si="50"/>
        <v>0</v>
      </c>
      <c r="AC150" s="154">
        <f t="shared" si="62"/>
        <v>0</v>
      </c>
      <c r="AD150" s="154">
        <f>SUMIF($C$15:C149,C150,$AC$15:AC149)</f>
        <v>0</v>
      </c>
      <c r="AE150" s="15">
        <f t="shared" si="63"/>
        <v>10000</v>
      </c>
      <c r="AF150" s="154">
        <f t="shared" si="64"/>
        <v>0</v>
      </c>
    </row>
    <row r="151" spans="1:32" s="30" customFormat="1" x14ac:dyDescent="0.25">
      <c r="A151" s="19">
        <v>136</v>
      </c>
      <c r="B151" s="20"/>
      <c r="C151" s="107"/>
      <c r="D151" s="20"/>
      <c r="E151" s="20"/>
      <c r="F151" s="20"/>
      <c r="G151" s="122"/>
      <c r="H151" s="156">
        <f t="shared" si="51"/>
        <v>0</v>
      </c>
      <c r="I151" s="117" t="str">
        <f t="shared" si="52"/>
        <v/>
      </c>
      <c r="J151" s="80" t="b">
        <f t="shared" si="53"/>
        <v>0</v>
      </c>
      <c r="K151" s="80" t="str">
        <f t="shared" si="54"/>
        <v/>
      </c>
      <c r="L151" s="80" t="b">
        <f>IF(C151="",FALSE,IFERROR(NOT(MATCH(C151,'Anställda och korttidsarbete'!$C:$C,0)&gt;0),TRUE))</f>
        <v>0</v>
      </c>
      <c r="M151" s="80" t="str">
        <f t="shared" si="55"/>
        <v/>
      </c>
      <c r="N151" s="80" t="b">
        <f t="shared" si="56"/>
        <v>0</v>
      </c>
      <c r="O151" s="80" t="str">
        <f t="shared" si="57"/>
        <v/>
      </c>
      <c r="P151" s="13" t="b">
        <f t="shared" si="58"/>
        <v>0</v>
      </c>
      <c r="Q151" s="80" t="str">
        <f t="shared" si="59"/>
        <v/>
      </c>
      <c r="R151" s="80" t="b">
        <f t="shared" si="60"/>
        <v>0</v>
      </c>
      <c r="S151" s="81" t="e">
        <f t="shared" si="44"/>
        <v>#VALUE!</v>
      </c>
      <c r="T151" s="81" t="e">
        <f t="shared" si="45"/>
        <v>#VALUE!</v>
      </c>
      <c r="U151" s="81" t="e">
        <f t="shared" si="46"/>
        <v>#VALUE!</v>
      </c>
      <c r="V151" s="82" t="e">
        <f t="shared" si="47"/>
        <v>#VALUE!</v>
      </c>
      <c r="W151" s="82" t="e">
        <f t="shared" si="61"/>
        <v>#VALUE!</v>
      </c>
      <c r="X151" s="82" t="b">
        <f t="shared" si="65"/>
        <v>0</v>
      </c>
      <c r="Y151" s="72" t="str">
        <f t="shared" si="48"/>
        <v/>
      </c>
      <c r="Z151" s="81" t="e" cm="1">
        <f t="array" aca="1" ref="Z151" ca="1">TEXT(RIGHT(10-RIGHT(SUM(INDEX(1*(MID(MID(C151,1,1)*2,ROW(INDIRECT("1:"&amp;LEN(MID(C151,1,1)*2))),1)),,))+MID(C151,2,1)+
SUM(INDEX(1*(MID(MID(C151,3,1)*2,ROW(INDIRECT("1:"&amp;LEN(MID(C151,3,1)*2))),1)),,))+MID(C151,4,1)+
SUM(INDEX(1*(MID(MID(C151,5,1)*2,ROW(INDIRECT("1:"&amp;LEN(MID(C151,5,1)*2))),1)),,))+MID(C151,6,1)+
SUM(INDEX(1*(MID(MID(C151,8,1)*2,ROW(INDIRECT("1:"&amp;LEN(MID(C151,8,1)*2))),1)),,))+MID(C151,9,1)+
SUM(INDEX(1*(MID(MID(C151,10,1)*2,ROW(INDIRECT("1:"&amp;LEN(MID(C151,10,1)*2))),1)),,)),1),1),"0")</f>
        <v>#VALUE!</v>
      </c>
      <c r="AA151" s="81" t="str">
        <f t="shared" si="49"/>
        <v/>
      </c>
      <c r="AB151" s="83" t="b">
        <f t="shared" si="50"/>
        <v>0</v>
      </c>
      <c r="AC151" s="154">
        <f t="shared" si="62"/>
        <v>0</v>
      </c>
      <c r="AD151" s="154">
        <f>SUMIF($C$15:C150,C151,$AC$15:AC150)</f>
        <v>0</v>
      </c>
      <c r="AE151" s="15">
        <f t="shared" si="63"/>
        <v>10000</v>
      </c>
      <c r="AF151" s="154">
        <f t="shared" si="64"/>
        <v>0</v>
      </c>
    </row>
    <row r="152" spans="1:32" s="30" customFormat="1" x14ac:dyDescent="0.25">
      <c r="A152" s="19">
        <v>137</v>
      </c>
      <c r="B152" s="20"/>
      <c r="C152" s="107"/>
      <c r="D152" s="20"/>
      <c r="E152" s="20"/>
      <c r="F152" s="20"/>
      <c r="G152" s="122"/>
      <c r="H152" s="156">
        <f t="shared" si="51"/>
        <v>0</v>
      </c>
      <c r="I152" s="117" t="str">
        <f t="shared" si="52"/>
        <v/>
      </c>
      <c r="J152" s="80" t="b">
        <f t="shared" si="53"/>
        <v>0</v>
      </c>
      <c r="K152" s="80" t="str">
        <f t="shared" si="54"/>
        <v/>
      </c>
      <c r="L152" s="80" t="b">
        <f>IF(C152="",FALSE,IFERROR(NOT(MATCH(C152,'Anställda och korttidsarbete'!$C:$C,0)&gt;0),TRUE))</f>
        <v>0</v>
      </c>
      <c r="M152" s="80" t="str">
        <f t="shared" si="55"/>
        <v/>
      </c>
      <c r="N152" s="80" t="b">
        <f t="shared" si="56"/>
        <v>0</v>
      </c>
      <c r="O152" s="80" t="str">
        <f t="shared" si="57"/>
        <v/>
      </c>
      <c r="P152" s="13" t="b">
        <f t="shared" si="58"/>
        <v>0</v>
      </c>
      <c r="Q152" s="80" t="str">
        <f t="shared" si="59"/>
        <v/>
      </c>
      <c r="R152" s="80" t="b">
        <f t="shared" si="60"/>
        <v>0</v>
      </c>
      <c r="S152" s="81" t="e">
        <f t="shared" si="44"/>
        <v>#VALUE!</v>
      </c>
      <c r="T152" s="81" t="e">
        <f t="shared" si="45"/>
        <v>#VALUE!</v>
      </c>
      <c r="U152" s="81" t="e">
        <f t="shared" si="46"/>
        <v>#VALUE!</v>
      </c>
      <c r="V152" s="82" t="e">
        <f t="shared" si="47"/>
        <v>#VALUE!</v>
      </c>
      <c r="W152" s="82" t="e">
        <f t="shared" si="61"/>
        <v>#VALUE!</v>
      </c>
      <c r="X152" s="82" t="b">
        <f t="shared" si="65"/>
        <v>0</v>
      </c>
      <c r="Y152" s="72" t="str">
        <f t="shared" si="48"/>
        <v/>
      </c>
      <c r="Z152" s="81" t="e" cm="1">
        <f t="array" aca="1" ref="Z152" ca="1">TEXT(RIGHT(10-RIGHT(SUM(INDEX(1*(MID(MID(C152,1,1)*2,ROW(INDIRECT("1:"&amp;LEN(MID(C152,1,1)*2))),1)),,))+MID(C152,2,1)+
SUM(INDEX(1*(MID(MID(C152,3,1)*2,ROW(INDIRECT("1:"&amp;LEN(MID(C152,3,1)*2))),1)),,))+MID(C152,4,1)+
SUM(INDEX(1*(MID(MID(C152,5,1)*2,ROW(INDIRECT("1:"&amp;LEN(MID(C152,5,1)*2))),1)),,))+MID(C152,6,1)+
SUM(INDEX(1*(MID(MID(C152,8,1)*2,ROW(INDIRECT("1:"&amp;LEN(MID(C152,8,1)*2))),1)),,))+MID(C152,9,1)+
SUM(INDEX(1*(MID(MID(C152,10,1)*2,ROW(INDIRECT("1:"&amp;LEN(MID(C152,10,1)*2))),1)),,)),1),1),"0")</f>
        <v>#VALUE!</v>
      </c>
      <c r="AA152" s="81" t="str">
        <f t="shared" si="49"/>
        <v/>
      </c>
      <c r="AB152" s="83" t="b">
        <f t="shared" si="50"/>
        <v>0</v>
      </c>
      <c r="AC152" s="154">
        <f t="shared" si="62"/>
        <v>0</v>
      </c>
      <c r="AD152" s="154">
        <f>SUMIF($C$15:C151,C152,$AC$15:AC151)</f>
        <v>0</v>
      </c>
      <c r="AE152" s="15">
        <f t="shared" si="63"/>
        <v>10000</v>
      </c>
      <c r="AF152" s="154">
        <f t="shared" si="64"/>
        <v>0</v>
      </c>
    </row>
    <row r="153" spans="1:32" s="30" customFormat="1" x14ac:dyDescent="0.25">
      <c r="A153" s="19">
        <v>138</v>
      </c>
      <c r="B153" s="20"/>
      <c r="C153" s="107"/>
      <c r="D153" s="20"/>
      <c r="E153" s="20"/>
      <c r="F153" s="20"/>
      <c r="G153" s="122"/>
      <c r="H153" s="156">
        <f t="shared" si="51"/>
        <v>0</v>
      </c>
      <c r="I153" s="117" t="str">
        <f t="shared" si="52"/>
        <v/>
      </c>
      <c r="J153" s="80" t="b">
        <f t="shared" si="53"/>
        <v>0</v>
      </c>
      <c r="K153" s="80" t="str">
        <f t="shared" si="54"/>
        <v/>
      </c>
      <c r="L153" s="80" t="b">
        <f>IF(C153="",FALSE,IFERROR(NOT(MATCH(C153,'Anställda och korttidsarbete'!$C:$C,0)&gt;0),TRUE))</f>
        <v>0</v>
      </c>
      <c r="M153" s="80" t="str">
        <f t="shared" si="55"/>
        <v/>
      </c>
      <c r="N153" s="80" t="b">
        <f t="shared" si="56"/>
        <v>0</v>
      </c>
      <c r="O153" s="80" t="str">
        <f t="shared" si="57"/>
        <v/>
      </c>
      <c r="P153" s="13" t="b">
        <f t="shared" si="58"/>
        <v>0</v>
      </c>
      <c r="Q153" s="80" t="str">
        <f t="shared" si="59"/>
        <v/>
      </c>
      <c r="R153" s="80" t="b">
        <f t="shared" si="60"/>
        <v>0</v>
      </c>
      <c r="S153" s="81" t="e">
        <f t="shared" si="44"/>
        <v>#VALUE!</v>
      </c>
      <c r="T153" s="81" t="e">
        <f t="shared" si="45"/>
        <v>#VALUE!</v>
      </c>
      <c r="U153" s="81" t="e">
        <f t="shared" si="46"/>
        <v>#VALUE!</v>
      </c>
      <c r="V153" s="82" t="e">
        <f t="shared" si="47"/>
        <v>#VALUE!</v>
      </c>
      <c r="W153" s="82" t="e">
        <f t="shared" si="61"/>
        <v>#VALUE!</v>
      </c>
      <c r="X153" s="82" t="b">
        <f t="shared" si="65"/>
        <v>0</v>
      </c>
      <c r="Y153" s="72" t="str">
        <f t="shared" si="48"/>
        <v/>
      </c>
      <c r="Z153" s="81" t="e" cm="1">
        <f t="array" aca="1" ref="Z153" ca="1">TEXT(RIGHT(10-RIGHT(SUM(INDEX(1*(MID(MID(C153,1,1)*2,ROW(INDIRECT("1:"&amp;LEN(MID(C153,1,1)*2))),1)),,))+MID(C153,2,1)+
SUM(INDEX(1*(MID(MID(C153,3,1)*2,ROW(INDIRECT("1:"&amp;LEN(MID(C153,3,1)*2))),1)),,))+MID(C153,4,1)+
SUM(INDEX(1*(MID(MID(C153,5,1)*2,ROW(INDIRECT("1:"&amp;LEN(MID(C153,5,1)*2))),1)),,))+MID(C153,6,1)+
SUM(INDEX(1*(MID(MID(C153,8,1)*2,ROW(INDIRECT("1:"&amp;LEN(MID(C153,8,1)*2))),1)),,))+MID(C153,9,1)+
SUM(INDEX(1*(MID(MID(C153,10,1)*2,ROW(INDIRECT("1:"&amp;LEN(MID(C153,10,1)*2))),1)),,)),1),1),"0")</f>
        <v>#VALUE!</v>
      </c>
      <c r="AA153" s="81" t="str">
        <f t="shared" si="49"/>
        <v/>
      </c>
      <c r="AB153" s="83" t="b">
        <f t="shared" si="50"/>
        <v>0</v>
      </c>
      <c r="AC153" s="154">
        <f t="shared" si="62"/>
        <v>0</v>
      </c>
      <c r="AD153" s="154">
        <f>SUMIF($C$15:C152,C153,$AC$15:AC152)</f>
        <v>0</v>
      </c>
      <c r="AE153" s="15">
        <f t="shared" si="63"/>
        <v>10000</v>
      </c>
      <c r="AF153" s="154">
        <f t="shared" si="64"/>
        <v>0</v>
      </c>
    </row>
    <row r="154" spans="1:32" s="30" customFormat="1" x14ac:dyDescent="0.25">
      <c r="A154" s="19">
        <v>139</v>
      </c>
      <c r="B154" s="20"/>
      <c r="C154" s="107"/>
      <c r="D154" s="20"/>
      <c r="E154" s="20"/>
      <c r="F154" s="20"/>
      <c r="G154" s="122"/>
      <c r="H154" s="156">
        <f t="shared" si="51"/>
        <v>0</v>
      </c>
      <c r="I154" s="117" t="str">
        <f t="shared" si="52"/>
        <v/>
      </c>
      <c r="J154" s="80" t="b">
        <f t="shared" si="53"/>
        <v>0</v>
      </c>
      <c r="K154" s="80" t="str">
        <f t="shared" si="54"/>
        <v/>
      </c>
      <c r="L154" s="80" t="b">
        <f>IF(C154="",FALSE,IFERROR(NOT(MATCH(C154,'Anställda och korttidsarbete'!$C:$C,0)&gt;0),TRUE))</f>
        <v>0</v>
      </c>
      <c r="M154" s="80" t="str">
        <f t="shared" si="55"/>
        <v/>
      </c>
      <c r="N154" s="80" t="b">
        <f t="shared" si="56"/>
        <v>0</v>
      </c>
      <c r="O154" s="80" t="str">
        <f t="shared" si="57"/>
        <v/>
      </c>
      <c r="P154" s="13" t="b">
        <f t="shared" si="58"/>
        <v>0</v>
      </c>
      <c r="Q154" s="80" t="str">
        <f t="shared" si="59"/>
        <v/>
      </c>
      <c r="R154" s="80" t="b">
        <f t="shared" si="60"/>
        <v>0</v>
      </c>
      <c r="S154" s="81" t="e">
        <f t="shared" si="44"/>
        <v>#VALUE!</v>
      </c>
      <c r="T154" s="81" t="e">
        <f t="shared" si="45"/>
        <v>#VALUE!</v>
      </c>
      <c r="U154" s="81" t="e">
        <f t="shared" si="46"/>
        <v>#VALUE!</v>
      </c>
      <c r="V154" s="82" t="e">
        <f t="shared" si="47"/>
        <v>#VALUE!</v>
      </c>
      <c r="W154" s="82" t="e">
        <f t="shared" si="61"/>
        <v>#VALUE!</v>
      </c>
      <c r="X154" s="82" t="b">
        <f t="shared" si="65"/>
        <v>0</v>
      </c>
      <c r="Y154" s="72" t="str">
        <f t="shared" si="48"/>
        <v/>
      </c>
      <c r="Z154" s="81" t="e" cm="1">
        <f t="array" aca="1" ref="Z154" ca="1">TEXT(RIGHT(10-RIGHT(SUM(INDEX(1*(MID(MID(C154,1,1)*2,ROW(INDIRECT("1:"&amp;LEN(MID(C154,1,1)*2))),1)),,))+MID(C154,2,1)+
SUM(INDEX(1*(MID(MID(C154,3,1)*2,ROW(INDIRECT("1:"&amp;LEN(MID(C154,3,1)*2))),1)),,))+MID(C154,4,1)+
SUM(INDEX(1*(MID(MID(C154,5,1)*2,ROW(INDIRECT("1:"&amp;LEN(MID(C154,5,1)*2))),1)),,))+MID(C154,6,1)+
SUM(INDEX(1*(MID(MID(C154,8,1)*2,ROW(INDIRECT("1:"&amp;LEN(MID(C154,8,1)*2))),1)),,))+MID(C154,9,1)+
SUM(INDEX(1*(MID(MID(C154,10,1)*2,ROW(INDIRECT("1:"&amp;LEN(MID(C154,10,1)*2))),1)),,)),1),1),"0")</f>
        <v>#VALUE!</v>
      </c>
      <c r="AA154" s="81" t="str">
        <f t="shared" si="49"/>
        <v/>
      </c>
      <c r="AB154" s="83" t="b">
        <f t="shared" si="50"/>
        <v>0</v>
      </c>
      <c r="AC154" s="154">
        <f t="shared" si="62"/>
        <v>0</v>
      </c>
      <c r="AD154" s="154">
        <f>SUMIF($C$15:C153,C154,$AC$15:AC153)</f>
        <v>0</v>
      </c>
      <c r="AE154" s="15">
        <f t="shared" si="63"/>
        <v>10000</v>
      </c>
      <c r="AF154" s="154">
        <f t="shared" si="64"/>
        <v>0</v>
      </c>
    </row>
    <row r="155" spans="1:32" s="30" customFormat="1" x14ac:dyDescent="0.25">
      <c r="A155" s="19">
        <v>140</v>
      </c>
      <c r="B155" s="20"/>
      <c r="C155" s="107"/>
      <c r="D155" s="20"/>
      <c r="E155" s="20"/>
      <c r="F155" s="20"/>
      <c r="G155" s="122"/>
      <c r="H155" s="156">
        <f t="shared" si="51"/>
        <v>0</v>
      </c>
      <c r="I155" s="117" t="str">
        <f t="shared" si="52"/>
        <v/>
      </c>
      <c r="J155" s="80" t="b">
        <f t="shared" si="53"/>
        <v>0</v>
      </c>
      <c r="K155" s="80" t="str">
        <f t="shared" si="54"/>
        <v/>
      </c>
      <c r="L155" s="80" t="b">
        <f>IF(C155="",FALSE,IFERROR(NOT(MATCH(C155,'Anställda och korttidsarbete'!$C:$C,0)&gt;0),TRUE))</f>
        <v>0</v>
      </c>
      <c r="M155" s="80" t="str">
        <f t="shared" si="55"/>
        <v/>
      </c>
      <c r="N155" s="80" t="b">
        <f t="shared" si="56"/>
        <v>0</v>
      </c>
      <c r="O155" s="80" t="str">
        <f t="shared" si="57"/>
        <v/>
      </c>
      <c r="P155" s="13" t="b">
        <f t="shared" si="58"/>
        <v>0</v>
      </c>
      <c r="Q155" s="80" t="str">
        <f t="shared" si="59"/>
        <v/>
      </c>
      <c r="R155" s="80" t="b">
        <f t="shared" si="60"/>
        <v>0</v>
      </c>
      <c r="S155" s="81" t="e">
        <f t="shared" si="44"/>
        <v>#VALUE!</v>
      </c>
      <c r="T155" s="81" t="e">
        <f t="shared" si="45"/>
        <v>#VALUE!</v>
      </c>
      <c r="U155" s="81" t="e">
        <f t="shared" si="46"/>
        <v>#VALUE!</v>
      </c>
      <c r="V155" s="82" t="e">
        <f t="shared" si="47"/>
        <v>#VALUE!</v>
      </c>
      <c r="W155" s="82" t="e">
        <f t="shared" si="61"/>
        <v>#VALUE!</v>
      </c>
      <c r="X155" s="82" t="b">
        <f t="shared" si="65"/>
        <v>0</v>
      </c>
      <c r="Y155" s="72" t="str">
        <f t="shared" si="48"/>
        <v/>
      </c>
      <c r="Z155" s="81" t="e" cm="1">
        <f t="array" aca="1" ref="Z155" ca="1">TEXT(RIGHT(10-RIGHT(SUM(INDEX(1*(MID(MID(C155,1,1)*2,ROW(INDIRECT("1:"&amp;LEN(MID(C155,1,1)*2))),1)),,))+MID(C155,2,1)+
SUM(INDEX(1*(MID(MID(C155,3,1)*2,ROW(INDIRECT("1:"&amp;LEN(MID(C155,3,1)*2))),1)),,))+MID(C155,4,1)+
SUM(INDEX(1*(MID(MID(C155,5,1)*2,ROW(INDIRECT("1:"&amp;LEN(MID(C155,5,1)*2))),1)),,))+MID(C155,6,1)+
SUM(INDEX(1*(MID(MID(C155,8,1)*2,ROW(INDIRECT("1:"&amp;LEN(MID(C155,8,1)*2))),1)),,))+MID(C155,9,1)+
SUM(INDEX(1*(MID(MID(C155,10,1)*2,ROW(INDIRECT("1:"&amp;LEN(MID(C155,10,1)*2))),1)),,)),1),1),"0")</f>
        <v>#VALUE!</v>
      </c>
      <c r="AA155" s="81" t="str">
        <f t="shared" si="49"/>
        <v/>
      </c>
      <c r="AB155" s="83" t="b">
        <f t="shared" si="50"/>
        <v>0</v>
      </c>
      <c r="AC155" s="154">
        <f t="shared" si="62"/>
        <v>0</v>
      </c>
      <c r="AD155" s="154">
        <f>SUMIF($C$15:C154,C155,$AC$15:AC154)</f>
        <v>0</v>
      </c>
      <c r="AE155" s="15">
        <f t="shared" si="63"/>
        <v>10000</v>
      </c>
      <c r="AF155" s="154">
        <f t="shared" si="64"/>
        <v>0</v>
      </c>
    </row>
    <row r="156" spans="1:32" s="30" customFormat="1" x14ac:dyDescent="0.25">
      <c r="A156" s="19">
        <v>141</v>
      </c>
      <c r="B156" s="20"/>
      <c r="C156" s="107"/>
      <c r="D156" s="20"/>
      <c r="E156" s="20"/>
      <c r="F156" s="20"/>
      <c r="G156" s="122"/>
      <c r="H156" s="156">
        <f t="shared" si="51"/>
        <v>0</v>
      </c>
      <c r="I156" s="117" t="str">
        <f t="shared" si="52"/>
        <v/>
      </c>
      <c r="J156" s="80" t="b">
        <f t="shared" si="53"/>
        <v>0</v>
      </c>
      <c r="K156" s="80" t="str">
        <f t="shared" si="54"/>
        <v/>
      </c>
      <c r="L156" s="80" t="b">
        <f>IF(C156="",FALSE,IFERROR(NOT(MATCH(C156,'Anställda och korttidsarbete'!$C:$C,0)&gt;0),TRUE))</f>
        <v>0</v>
      </c>
      <c r="M156" s="80" t="str">
        <f t="shared" si="55"/>
        <v/>
      </c>
      <c r="N156" s="80" t="b">
        <f t="shared" si="56"/>
        <v>0</v>
      </c>
      <c r="O156" s="80" t="str">
        <f t="shared" si="57"/>
        <v/>
      </c>
      <c r="P156" s="13" t="b">
        <f t="shared" si="58"/>
        <v>0</v>
      </c>
      <c r="Q156" s="80" t="str">
        <f t="shared" si="59"/>
        <v/>
      </c>
      <c r="R156" s="80" t="b">
        <f t="shared" si="60"/>
        <v>0</v>
      </c>
      <c r="S156" s="81" t="e">
        <f t="shared" si="44"/>
        <v>#VALUE!</v>
      </c>
      <c r="T156" s="81" t="e">
        <f t="shared" si="45"/>
        <v>#VALUE!</v>
      </c>
      <c r="U156" s="81" t="e">
        <f t="shared" si="46"/>
        <v>#VALUE!</v>
      </c>
      <c r="V156" s="82" t="e">
        <f t="shared" si="47"/>
        <v>#VALUE!</v>
      </c>
      <c r="W156" s="82" t="e">
        <f t="shared" si="61"/>
        <v>#VALUE!</v>
      </c>
      <c r="X156" s="82" t="b">
        <f t="shared" si="65"/>
        <v>0</v>
      </c>
      <c r="Y156" s="72" t="str">
        <f t="shared" si="48"/>
        <v/>
      </c>
      <c r="Z156" s="81" t="e" cm="1">
        <f t="array" aca="1" ref="Z156" ca="1">TEXT(RIGHT(10-RIGHT(SUM(INDEX(1*(MID(MID(C156,1,1)*2,ROW(INDIRECT("1:"&amp;LEN(MID(C156,1,1)*2))),1)),,))+MID(C156,2,1)+
SUM(INDEX(1*(MID(MID(C156,3,1)*2,ROW(INDIRECT("1:"&amp;LEN(MID(C156,3,1)*2))),1)),,))+MID(C156,4,1)+
SUM(INDEX(1*(MID(MID(C156,5,1)*2,ROW(INDIRECT("1:"&amp;LEN(MID(C156,5,1)*2))),1)),,))+MID(C156,6,1)+
SUM(INDEX(1*(MID(MID(C156,8,1)*2,ROW(INDIRECT("1:"&amp;LEN(MID(C156,8,1)*2))),1)),,))+MID(C156,9,1)+
SUM(INDEX(1*(MID(MID(C156,10,1)*2,ROW(INDIRECT("1:"&amp;LEN(MID(C156,10,1)*2))),1)),,)),1),1),"0")</f>
        <v>#VALUE!</v>
      </c>
      <c r="AA156" s="81" t="str">
        <f t="shared" si="49"/>
        <v/>
      </c>
      <c r="AB156" s="83" t="b">
        <f t="shared" si="50"/>
        <v>0</v>
      </c>
      <c r="AC156" s="154">
        <f t="shared" si="62"/>
        <v>0</v>
      </c>
      <c r="AD156" s="154">
        <f>SUMIF($C$15:C155,C156,$AC$15:AC155)</f>
        <v>0</v>
      </c>
      <c r="AE156" s="15">
        <f t="shared" si="63"/>
        <v>10000</v>
      </c>
      <c r="AF156" s="154">
        <f t="shared" si="64"/>
        <v>0</v>
      </c>
    </row>
    <row r="157" spans="1:32" s="30" customFormat="1" x14ac:dyDescent="0.25">
      <c r="A157" s="19">
        <v>142</v>
      </c>
      <c r="B157" s="20"/>
      <c r="C157" s="107"/>
      <c r="D157" s="20"/>
      <c r="E157" s="20"/>
      <c r="F157" s="20"/>
      <c r="G157" s="122"/>
      <c r="H157" s="156">
        <f t="shared" si="51"/>
        <v>0</v>
      </c>
      <c r="I157" s="117" t="str">
        <f t="shared" si="52"/>
        <v/>
      </c>
      <c r="J157" s="80" t="b">
        <f t="shared" si="53"/>
        <v>0</v>
      </c>
      <c r="K157" s="80" t="str">
        <f t="shared" si="54"/>
        <v/>
      </c>
      <c r="L157" s="80" t="b">
        <f>IF(C157="",FALSE,IFERROR(NOT(MATCH(C157,'Anställda och korttidsarbete'!$C:$C,0)&gt;0),TRUE))</f>
        <v>0</v>
      </c>
      <c r="M157" s="80" t="str">
        <f t="shared" si="55"/>
        <v/>
      </c>
      <c r="N157" s="80" t="b">
        <f t="shared" si="56"/>
        <v>0</v>
      </c>
      <c r="O157" s="80" t="str">
        <f t="shared" si="57"/>
        <v/>
      </c>
      <c r="P157" s="13" t="b">
        <f t="shared" si="58"/>
        <v>0</v>
      </c>
      <c r="Q157" s="80" t="str">
        <f t="shared" si="59"/>
        <v/>
      </c>
      <c r="R157" s="80" t="b">
        <f t="shared" si="60"/>
        <v>0</v>
      </c>
      <c r="S157" s="81" t="e">
        <f t="shared" si="44"/>
        <v>#VALUE!</v>
      </c>
      <c r="T157" s="81" t="e">
        <f t="shared" si="45"/>
        <v>#VALUE!</v>
      </c>
      <c r="U157" s="81" t="e">
        <f t="shared" si="46"/>
        <v>#VALUE!</v>
      </c>
      <c r="V157" s="82" t="e">
        <f t="shared" si="47"/>
        <v>#VALUE!</v>
      </c>
      <c r="W157" s="82" t="e">
        <f t="shared" si="61"/>
        <v>#VALUE!</v>
      </c>
      <c r="X157" s="82" t="b">
        <f t="shared" si="65"/>
        <v>0</v>
      </c>
      <c r="Y157" s="72" t="str">
        <f t="shared" si="48"/>
        <v/>
      </c>
      <c r="Z157" s="81" t="e" cm="1">
        <f t="array" aca="1" ref="Z157" ca="1">TEXT(RIGHT(10-RIGHT(SUM(INDEX(1*(MID(MID(C157,1,1)*2,ROW(INDIRECT("1:"&amp;LEN(MID(C157,1,1)*2))),1)),,))+MID(C157,2,1)+
SUM(INDEX(1*(MID(MID(C157,3,1)*2,ROW(INDIRECT("1:"&amp;LEN(MID(C157,3,1)*2))),1)),,))+MID(C157,4,1)+
SUM(INDEX(1*(MID(MID(C157,5,1)*2,ROW(INDIRECT("1:"&amp;LEN(MID(C157,5,1)*2))),1)),,))+MID(C157,6,1)+
SUM(INDEX(1*(MID(MID(C157,8,1)*2,ROW(INDIRECT("1:"&amp;LEN(MID(C157,8,1)*2))),1)),,))+MID(C157,9,1)+
SUM(INDEX(1*(MID(MID(C157,10,1)*2,ROW(INDIRECT("1:"&amp;LEN(MID(C157,10,1)*2))),1)),,)),1),1),"0")</f>
        <v>#VALUE!</v>
      </c>
      <c r="AA157" s="81" t="str">
        <f t="shared" si="49"/>
        <v/>
      </c>
      <c r="AB157" s="83" t="b">
        <f t="shared" si="50"/>
        <v>0</v>
      </c>
      <c r="AC157" s="154">
        <f t="shared" si="62"/>
        <v>0</v>
      </c>
      <c r="AD157" s="154">
        <f>SUMIF($C$15:C156,C157,$AC$15:AC156)</f>
        <v>0</v>
      </c>
      <c r="AE157" s="15">
        <f t="shared" si="63"/>
        <v>10000</v>
      </c>
      <c r="AF157" s="154">
        <f t="shared" si="64"/>
        <v>0</v>
      </c>
    </row>
    <row r="158" spans="1:32" s="30" customFormat="1" x14ac:dyDescent="0.25">
      <c r="A158" s="19">
        <v>143</v>
      </c>
      <c r="B158" s="20"/>
      <c r="C158" s="107"/>
      <c r="D158" s="20"/>
      <c r="E158" s="20"/>
      <c r="F158" s="20"/>
      <c r="G158" s="122"/>
      <c r="H158" s="156">
        <f t="shared" si="51"/>
        <v>0</v>
      </c>
      <c r="I158" s="117" t="str">
        <f t="shared" si="52"/>
        <v/>
      </c>
      <c r="J158" s="80" t="b">
        <f t="shared" si="53"/>
        <v>0</v>
      </c>
      <c r="K158" s="80" t="str">
        <f t="shared" si="54"/>
        <v/>
      </c>
      <c r="L158" s="80" t="b">
        <f>IF(C158="",FALSE,IFERROR(NOT(MATCH(C158,'Anställda och korttidsarbete'!$C:$C,0)&gt;0),TRUE))</f>
        <v>0</v>
      </c>
      <c r="M158" s="80" t="str">
        <f t="shared" si="55"/>
        <v/>
      </c>
      <c r="N158" s="80" t="b">
        <f t="shared" si="56"/>
        <v>0</v>
      </c>
      <c r="O158" s="80" t="str">
        <f t="shared" si="57"/>
        <v/>
      </c>
      <c r="P158" s="13" t="b">
        <f t="shared" si="58"/>
        <v>0</v>
      </c>
      <c r="Q158" s="80" t="str">
        <f t="shared" si="59"/>
        <v/>
      </c>
      <c r="R158" s="80" t="b">
        <f t="shared" si="60"/>
        <v>0</v>
      </c>
      <c r="S158" s="81" t="e">
        <f t="shared" si="44"/>
        <v>#VALUE!</v>
      </c>
      <c r="T158" s="81" t="e">
        <f t="shared" si="45"/>
        <v>#VALUE!</v>
      </c>
      <c r="U158" s="81" t="e">
        <f t="shared" si="46"/>
        <v>#VALUE!</v>
      </c>
      <c r="V158" s="82" t="e">
        <f t="shared" si="47"/>
        <v>#VALUE!</v>
      </c>
      <c r="W158" s="82" t="e">
        <f t="shared" si="61"/>
        <v>#VALUE!</v>
      </c>
      <c r="X158" s="82" t="b">
        <f t="shared" si="65"/>
        <v>0</v>
      </c>
      <c r="Y158" s="72" t="str">
        <f t="shared" si="48"/>
        <v/>
      </c>
      <c r="Z158" s="81" t="e" cm="1">
        <f t="array" aca="1" ref="Z158" ca="1">TEXT(RIGHT(10-RIGHT(SUM(INDEX(1*(MID(MID(C158,1,1)*2,ROW(INDIRECT("1:"&amp;LEN(MID(C158,1,1)*2))),1)),,))+MID(C158,2,1)+
SUM(INDEX(1*(MID(MID(C158,3,1)*2,ROW(INDIRECT("1:"&amp;LEN(MID(C158,3,1)*2))),1)),,))+MID(C158,4,1)+
SUM(INDEX(1*(MID(MID(C158,5,1)*2,ROW(INDIRECT("1:"&amp;LEN(MID(C158,5,1)*2))),1)),,))+MID(C158,6,1)+
SUM(INDEX(1*(MID(MID(C158,8,1)*2,ROW(INDIRECT("1:"&amp;LEN(MID(C158,8,1)*2))),1)),,))+MID(C158,9,1)+
SUM(INDEX(1*(MID(MID(C158,10,1)*2,ROW(INDIRECT("1:"&amp;LEN(MID(C158,10,1)*2))),1)),,)),1),1),"0")</f>
        <v>#VALUE!</v>
      </c>
      <c r="AA158" s="81" t="str">
        <f t="shared" si="49"/>
        <v/>
      </c>
      <c r="AB158" s="83" t="b">
        <f t="shared" si="50"/>
        <v>0</v>
      </c>
      <c r="AC158" s="154">
        <f t="shared" si="62"/>
        <v>0</v>
      </c>
      <c r="AD158" s="154">
        <f>SUMIF($C$15:C157,C158,$AC$15:AC157)</f>
        <v>0</v>
      </c>
      <c r="AE158" s="15">
        <f t="shared" si="63"/>
        <v>10000</v>
      </c>
      <c r="AF158" s="154">
        <f t="shared" si="64"/>
        <v>0</v>
      </c>
    </row>
    <row r="159" spans="1:32" s="30" customFormat="1" x14ac:dyDescent="0.25">
      <c r="A159" s="19">
        <v>144</v>
      </c>
      <c r="B159" s="20"/>
      <c r="C159" s="107"/>
      <c r="D159" s="20"/>
      <c r="E159" s="20"/>
      <c r="F159" s="20"/>
      <c r="G159" s="122"/>
      <c r="H159" s="156">
        <f t="shared" si="51"/>
        <v>0</v>
      </c>
      <c r="I159" s="117" t="str">
        <f t="shared" si="52"/>
        <v/>
      </c>
      <c r="J159" s="80" t="b">
        <f t="shared" si="53"/>
        <v>0</v>
      </c>
      <c r="K159" s="80" t="str">
        <f t="shared" si="54"/>
        <v/>
      </c>
      <c r="L159" s="80" t="b">
        <f>IF(C159="",FALSE,IFERROR(NOT(MATCH(C159,'Anställda och korttidsarbete'!$C:$C,0)&gt;0),TRUE))</f>
        <v>0</v>
      </c>
      <c r="M159" s="80" t="str">
        <f t="shared" si="55"/>
        <v/>
      </c>
      <c r="N159" s="80" t="b">
        <f t="shared" si="56"/>
        <v>0</v>
      </c>
      <c r="O159" s="80" t="str">
        <f t="shared" si="57"/>
        <v/>
      </c>
      <c r="P159" s="13" t="b">
        <f t="shared" si="58"/>
        <v>0</v>
      </c>
      <c r="Q159" s="80" t="str">
        <f t="shared" si="59"/>
        <v/>
      </c>
      <c r="R159" s="80" t="b">
        <f t="shared" si="60"/>
        <v>0</v>
      </c>
      <c r="S159" s="81" t="e">
        <f t="shared" si="44"/>
        <v>#VALUE!</v>
      </c>
      <c r="T159" s="81" t="e">
        <f t="shared" si="45"/>
        <v>#VALUE!</v>
      </c>
      <c r="U159" s="81" t="e">
        <f t="shared" si="46"/>
        <v>#VALUE!</v>
      </c>
      <c r="V159" s="82" t="e">
        <f t="shared" si="47"/>
        <v>#VALUE!</v>
      </c>
      <c r="W159" s="82" t="e">
        <f t="shared" si="61"/>
        <v>#VALUE!</v>
      </c>
      <c r="X159" s="82" t="b">
        <f t="shared" si="65"/>
        <v>0</v>
      </c>
      <c r="Y159" s="72" t="str">
        <f t="shared" si="48"/>
        <v/>
      </c>
      <c r="Z159" s="81" t="e" cm="1">
        <f t="array" aca="1" ref="Z159" ca="1">TEXT(RIGHT(10-RIGHT(SUM(INDEX(1*(MID(MID(C159,1,1)*2,ROW(INDIRECT("1:"&amp;LEN(MID(C159,1,1)*2))),1)),,))+MID(C159,2,1)+
SUM(INDEX(1*(MID(MID(C159,3,1)*2,ROW(INDIRECT("1:"&amp;LEN(MID(C159,3,1)*2))),1)),,))+MID(C159,4,1)+
SUM(INDEX(1*(MID(MID(C159,5,1)*2,ROW(INDIRECT("1:"&amp;LEN(MID(C159,5,1)*2))),1)),,))+MID(C159,6,1)+
SUM(INDEX(1*(MID(MID(C159,8,1)*2,ROW(INDIRECT("1:"&amp;LEN(MID(C159,8,1)*2))),1)),,))+MID(C159,9,1)+
SUM(INDEX(1*(MID(MID(C159,10,1)*2,ROW(INDIRECT("1:"&amp;LEN(MID(C159,10,1)*2))),1)),,)),1),1),"0")</f>
        <v>#VALUE!</v>
      </c>
      <c r="AA159" s="81" t="str">
        <f t="shared" si="49"/>
        <v/>
      </c>
      <c r="AB159" s="83" t="b">
        <f t="shared" si="50"/>
        <v>0</v>
      </c>
      <c r="AC159" s="154">
        <f t="shared" si="62"/>
        <v>0</v>
      </c>
      <c r="AD159" s="154">
        <f>SUMIF($C$15:C158,C159,$AC$15:AC158)</f>
        <v>0</v>
      </c>
      <c r="AE159" s="15">
        <f t="shared" si="63"/>
        <v>10000</v>
      </c>
      <c r="AF159" s="154">
        <f t="shared" si="64"/>
        <v>0</v>
      </c>
    </row>
    <row r="160" spans="1:32" s="30" customFormat="1" x14ac:dyDescent="0.25">
      <c r="A160" s="19">
        <v>145</v>
      </c>
      <c r="B160" s="20"/>
      <c r="C160" s="107"/>
      <c r="D160" s="20"/>
      <c r="E160" s="20"/>
      <c r="F160" s="20"/>
      <c r="G160" s="122"/>
      <c r="H160" s="156">
        <f t="shared" si="51"/>
        <v>0</v>
      </c>
      <c r="I160" s="117" t="str">
        <f t="shared" si="52"/>
        <v/>
      </c>
      <c r="J160" s="80" t="b">
        <f t="shared" si="53"/>
        <v>0</v>
      </c>
      <c r="K160" s="80" t="str">
        <f t="shared" si="54"/>
        <v/>
      </c>
      <c r="L160" s="80" t="b">
        <f>IF(C160="",FALSE,IFERROR(NOT(MATCH(C160,'Anställda och korttidsarbete'!$C:$C,0)&gt;0),TRUE))</f>
        <v>0</v>
      </c>
      <c r="M160" s="80" t="str">
        <f t="shared" si="55"/>
        <v/>
      </c>
      <c r="N160" s="80" t="b">
        <f t="shared" si="56"/>
        <v>0</v>
      </c>
      <c r="O160" s="80" t="str">
        <f t="shared" si="57"/>
        <v/>
      </c>
      <c r="P160" s="13" t="b">
        <f t="shared" si="58"/>
        <v>0</v>
      </c>
      <c r="Q160" s="80" t="str">
        <f t="shared" si="59"/>
        <v/>
      </c>
      <c r="R160" s="80" t="b">
        <f t="shared" si="60"/>
        <v>0</v>
      </c>
      <c r="S160" s="81" t="e">
        <f t="shared" si="44"/>
        <v>#VALUE!</v>
      </c>
      <c r="T160" s="81" t="e">
        <f t="shared" si="45"/>
        <v>#VALUE!</v>
      </c>
      <c r="U160" s="81" t="e">
        <f t="shared" si="46"/>
        <v>#VALUE!</v>
      </c>
      <c r="V160" s="82" t="e">
        <f t="shared" si="47"/>
        <v>#VALUE!</v>
      </c>
      <c r="W160" s="82" t="e">
        <f t="shared" si="61"/>
        <v>#VALUE!</v>
      </c>
      <c r="X160" s="82" t="b">
        <f t="shared" si="65"/>
        <v>0</v>
      </c>
      <c r="Y160" s="72" t="str">
        <f t="shared" si="48"/>
        <v/>
      </c>
      <c r="Z160" s="81" t="e" cm="1">
        <f t="array" aca="1" ref="Z160" ca="1">TEXT(RIGHT(10-RIGHT(SUM(INDEX(1*(MID(MID(C160,1,1)*2,ROW(INDIRECT("1:"&amp;LEN(MID(C160,1,1)*2))),1)),,))+MID(C160,2,1)+
SUM(INDEX(1*(MID(MID(C160,3,1)*2,ROW(INDIRECT("1:"&amp;LEN(MID(C160,3,1)*2))),1)),,))+MID(C160,4,1)+
SUM(INDEX(1*(MID(MID(C160,5,1)*2,ROW(INDIRECT("1:"&amp;LEN(MID(C160,5,1)*2))),1)),,))+MID(C160,6,1)+
SUM(INDEX(1*(MID(MID(C160,8,1)*2,ROW(INDIRECT("1:"&amp;LEN(MID(C160,8,1)*2))),1)),,))+MID(C160,9,1)+
SUM(INDEX(1*(MID(MID(C160,10,1)*2,ROW(INDIRECT("1:"&amp;LEN(MID(C160,10,1)*2))),1)),,)),1),1),"0")</f>
        <v>#VALUE!</v>
      </c>
      <c r="AA160" s="81" t="str">
        <f t="shared" si="49"/>
        <v/>
      </c>
      <c r="AB160" s="83" t="b">
        <f t="shared" si="50"/>
        <v>0</v>
      </c>
      <c r="AC160" s="154">
        <f t="shared" si="62"/>
        <v>0</v>
      </c>
      <c r="AD160" s="154">
        <f>SUMIF($C$15:C159,C160,$AC$15:AC159)</f>
        <v>0</v>
      </c>
      <c r="AE160" s="15">
        <f t="shared" si="63"/>
        <v>10000</v>
      </c>
      <c r="AF160" s="154">
        <f t="shared" si="64"/>
        <v>0</v>
      </c>
    </row>
    <row r="161" spans="1:32" s="30" customFormat="1" x14ac:dyDescent="0.25">
      <c r="A161" s="19">
        <v>146</v>
      </c>
      <c r="B161" s="20"/>
      <c r="C161" s="107"/>
      <c r="D161" s="20"/>
      <c r="E161" s="20"/>
      <c r="F161" s="20"/>
      <c r="G161" s="122"/>
      <c r="H161" s="156">
        <f t="shared" si="51"/>
        <v>0</v>
      </c>
      <c r="I161" s="117" t="str">
        <f t="shared" si="52"/>
        <v/>
      </c>
      <c r="J161" s="80" t="b">
        <f t="shared" si="53"/>
        <v>0</v>
      </c>
      <c r="K161" s="80" t="str">
        <f t="shared" si="54"/>
        <v/>
      </c>
      <c r="L161" s="80" t="b">
        <f>IF(C161="",FALSE,IFERROR(NOT(MATCH(C161,'Anställda och korttidsarbete'!$C:$C,0)&gt;0),TRUE))</f>
        <v>0</v>
      </c>
      <c r="M161" s="80" t="str">
        <f t="shared" si="55"/>
        <v/>
      </c>
      <c r="N161" s="80" t="b">
        <f t="shared" si="56"/>
        <v>0</v>
      </c>
      <c r="O161" s="80" t="str">
        <f t="shared" si="57"/>
        <v/>
      </c>
      <c r="P161" s="13" t="b">
        <f t="shared" si="58"/>
        <v>0</v>
      </c>
      <c r="Q161" s="80" t="str">
        <f t="shared" si="59"/>
        <v/>
      </c>
      <c r="R161" s="80" t="b">
        <f t="shared" si="60"/>
        <v>0</v>
      </c>
      <c r="S161" s="81" t="e">
        <f t="shared" si="44"/>
        <v>#VALUE!</v>
      </c>
      <c r="T161" s="81" t="e">
        <f t="shared" si="45"/>
        <v>#VALUE!</v>
      </c>
      <c r="U161" s="81" t="e">
        <f t="shared" si="46"/>
        <v>#VALUE!</v>
      </c>
      <c r="V161" s="82" t="e">
        <f t="shared" si="47"/>
        <v>#VALUE!</v>
      </c>
      <c r="W161" s="82" t="e">
        <f t="shared" si="61"/>
        <v>#VALUE!</v>
      </c>
      <c r="X161" s="82" t="b">
        <f t="shared" si="65"/>
        <v>0</v>
      </c>
      <c r="Y161" s="72" t="str">
        <f t="shared" si="48"/>
        <v/>
      </c>
      <c r="Z161" s="81" t="e" cm="1">
        <f t="array" aca="1" ref="Z161" ca="1">TEXT(RIGHT(10-RIGHT(SUM(INDEX(1*(MID(MID(C161,1,1)*2,ROW(INDIRECT("1:"&amp;LEN(MID(C161,1,1)*2))),1)),,))+MID(C161,2,1)+
SUM(INDEX(1*(MID(MID(C161,3,1)*2,ROW(INDIRECT("1:"&amp;LEN(MID(C161,3,1)*2))),1)),,))+MID(C161,4,1)+
SUM(INDEX(1*(MID(MID(C161,5,1)*2,ROW(INDIRECT("1:"&amp;LEN(MID(C161,5,1)*2))),1)),,))+MID(C161,6,1)+
SUM(INDEX(1*(MID(MID(C161,8,1)*2,ROW(INDIRECT("1:"&amp;LEN(MID(C161,8,1)*2))),1)),,))+MID(C161,9,1)+
SUM(INDEX(1*(MID(MID(C161,10,1)*2,ROW(INDIRECT("1:"&amp;LEN(MID(C161,10,1)*2))),1)),,)),1),1),"0")</f>
        <v>#VALUE!</v>
      </c>
      <c r="AA161" s="81" t="str">
        <f t="shared" si="49"/>
        <v/>
      </c>
      <c r="AB161" s="83" t="b">
        <f t="shared" si="50"/>
        <v>0</v>
      </c>
      <c r="AC161" s="154">
        <f t="shared" si="62"/>
        <v>0</v>
      </c>
      <c r="AD161" s="154">
        <f>SUMIF($C$15:C160,C161,$AC$15:AC160)</f>
        <v>0</v>
      </c>
      <c r="AE161" s="15">
        <f t="shared" si="63"/>
        <v>10000</v>
      </c>
      <c r="AF161" s="154">
        <f t="shared" si="64"/>
        <v>0</v>
      </c>
    </row>
    <row r="162" spans="1:32" s="30" customFormat="1" x14ac:dyDescent="0.25">
      <c r="A162" s="19">
        <v>147</v>
      </c>
      <c r="B162" s="20"/>
      <c r="C162" s="107"/>
      <c r="D162" s="20"/>
      <c r="E162" s="20"/>
      <c r="F162" s="20"/>
      <c r="G162" s="122"/>
      <c r="H162" s="156">
        <f t="shared" si="51"/>
        <v>0</v>
      </c>
      <c r="I162" s="117" t="str">
        <f t="shared" si="52"/>
        <v/>
      </c>
      <c r="J162" s="80" t="b">
        <f t="shared" si="53"/>
        <v>0</v>
      </c>
      <c r="K162" s="80" t="str">
        <f t="shared" si="54"/>
        <v/>
      </c>
      <c r="L162" s="80" t="b">
        <f>IF(C162="",FALSE,IFERROR(NOT(MATCH(C162,'Anställda och korttidsarbete'!$C:$C,0)&gt;0),TRUE))</f>
        <v>0</v>
      </c>
      <c r="M162" s="80" t="str">
        <f t="shared" si="55"/>
        <v/>
      </c>
      <c r="N162" s="80" t="b">
        <f t="shared" si="56"/>
        <v>0</v>
      </c>
      <c r="O162" s="80" t="str">
        <f t="shared" si="57"/>
        <v/>
      </c>
      <c r="P162" s="13" t="b">
        <f t="shared" si="58"/>
        <v>0</v>
      </c>
      <c r="Q162" s="80" t="str">
        <f t="shared" si="59"/>
        <v/>
      </c>
      <c r="R162" s="80" t="b">
        <f t="shared" si="60"/>
        <v>0</v>
      </c>
      <c r="S162" s="81" t="e">
        <f t="shared" si="44"/>
        <v>#VALUE!</v>
      </c>
      <c r="T162" s="81" t="e">
        <f t="shared" si="45"/>
        <v>#VALUE!</v>
      </c>
      <c r="U162" s="81" t="e">
        <f t="shared" si="46"/>
        <v>#VALUE!</v>
      </c>
      <c r="V162" s="82" t="e">
        <f t="shared" si="47"/>
        <v>#VALUE!</v>
      </c>
      <c r="W162" s="82" t="e">
        <f t="shared" si="61"/>
        <v>#VALUE!</v>
      </c>
      <c r="X162" s="82" t="b">
        <f t="shared" si="65"/>
        <v>0</v>
      </c>
      <c r="Y162" s="72" t="str">
        <f t="shared" si="48"/>
        <v/>
      </c>
      <c r="Z162" s="81" t="e" cm="1">
        <f t="array" aca="1" ref="Z162" ca="1">TEXT(RIGHT(10-RIGHT(SUM(INDEX(1*(MID(MID(C162,1,1)*2,ROW(INDIRECT("1:"&amp;LEN(MID(C162,1,1)*2))),1)),,))+MID(C162,2,1)+
SUM(INDEX(1*(MID(MID(C162,3,1)*2,ROW(INDIRECT("1:"&amp;LEN(MID(C162,3,1)*2))),1)),,))+MID(C162,4,1)+
SUM(INDEX(1*(MID(MID(C162,5,1)*2,ROW(INDIRECT("1:"&amp;LEN(MID(C162,5,1)*2))),1)),,))+MID(C162,6,1)+
SUM(INDEX(1*(MID(MID(C162,8,1)*2,ROW(INDIRECT("1:"&amp;LEN(MID(C162,8,1)*2))),1)),,))+MID(C162,9,1)+
SUM(INDEX(1*(MID(MID(C162,10,1)*2,ROW(INDIRECT("1:"&amp;LEN(MID(C162,10,1)*2))),1)),,)),1),1),"0")</f>
        <v>#VALUE!</v>
      </c>
      <c r="AA162" s="81" t="str">
        <f t="shared" si="49"/>
        <v/>
      </c>
      <c r="AB162" s="83" t="b">
        <f t="shared" si="50"/>
        <v>0</v>
      </c>
      <c r="AC162" s="154">
        <f t="shared" si="62"/>
        <v>0</v>
      </c>
      <c r="AD162" s="154">
        <f>SUMIF($C$15:C161,C162,$AC$15:AC161)</f>
        <v>0</v>
      </c>
      <c r="AE162" s="15">
        <f t="shared" si="63"/>
        <v>10000</v>
      </c>
      <c r="AF162" s="154">
        <f t="shared" si="64"/>
        <v>0</v>
      </c>
    </row>
    <row r="163" spans="1:32" s="30" customFormat="1" x14ac:dyDescent="0.25">
      <c r="A163" s="19">
        <v>148</v>
      </c>
      <c r="B163" s="20"/>
      <c r="C163" s="107"/>
      <c r="D163" s="20"/>
      <c r="E163" s="20"/>
      <c r="F163" s="20"/>
      <c r="G163" s="122"/>
      <c r="H163" s="156">
        <f t="shared" si="51"/>
        <v>0</v>
      </c>
      <c r="I163" s="117" t="str">
        <f t="shared" si="52"/>
        <v/>
      </c>
      <c r="J163" s="80" t="b">
        <f t="shared" si="53"/>
        <v>0</v>
      </c>
      <c r="K163" s="80" t="str">
        <f t="shared" si="54"/>
        <v/>
      </c>
      <c r="L163" s="80" t="b">
        <f>IF(C163="",FALSE,IFERROR(NOT(MATCH(C163,'Anställda och korttidsarbete'!$C:$C,0)&gt;0),TRUE))</f>
        <v>0</v>
      </c>
      <c r="M163" s="80" t="str">
        <f t="shared" si="55"/>
        <v/>
      </c>
      <c r="N163" s="80" t="b">
        <f t="shared" si="56"/>
        <v>0</v>
      </c>
      <c r="O163" s="80" t="str">
        <f t="shared" si="57"/>
        <v/>
      </c>
      <c r="P163" s="13" t="b">
        <f t="shared" si="58"/>
        <v>0</v>
      </c>
      <c r="Q163" s="80" t="str">
        <f t="shared" si="59"/>
        <v/>
      </c>
      <c r="R163" s="80" t="b">
        <f t="shared" si="60"/>
        <v>0</v>
      </c>
      <c r="S163" s="81" t="e">
        <f t="shared" si="44"/>
        <v>#VALUE!</v>
      </c>
      <c r="T163" s="81" t="e">
        <f t="shared" si="45"/>
        <v>#VALUE!</v>
      </c>
      <c r="U163" s="81" t="e">
        <f t="shared" si="46"/>
        <v>#VALUE!</v>
      </c>
      <c r="V163" s="82" t="e">
        <f t="shared" si="47"/>
        <v>#VALUE!</v>
      </c>
      <c r="W163" s="82" t="e">
        <f t="shared" si="61"/>
        <v>#VALUE!</v>
      </c>
      <c r="X163" s="82" t="b">
        <f t="shared" si="65"/>
        <v>0</v>
      </c>
      <c r="Y163" s="72" t="str">
        <f t="shared" si="48"/>
        <v/>
      </c>
      <c r="Z163" s="81" t="e" cm="1">
        <f t="array" aca="1" ref="Z163" ca="1">TEXT(RIGHT(10-RIGHT(SUM(INDEX(1*(MID(MID(C163,1,1)*2,ROW(INDIRECT("1:"&amp;LEN(MID(C163,1,1)*2))),1)),,))+MID(C163,2,1)+
SUM(INDEX(1*(MID(MID(C163,3,1)*2,ROW(INDIRECT("1:"&amp;LEN(MID(C163,3,1)*2))),1)),,))+MID(C163,4,1)+
SUM(INDEX(1*(MID(MID(C163,5,1)*2,ROW(INDIRECT("1:"&amp;LEN(MID(C163,5,1)*2))),1)),,))+MID(C163,6,1)+
SUM(INDEX(1*(MID(MID(C163,8,1)*2,ROW(INDIRECT("1:"&amp;LEN(MID(C163,8,1)*2))),1)),,))+MID(C163,9,1)+
SUM(INDEX(1*(MID(MID(C163,10,1)*2,ROW(INDIRECT("1:"&amp;LEN(MID(C163,10,1)*2))),1)),,)),1),1),"0")</f>
        <v>#VALUE!</v>
      </c>
      <c r="AA163" s="81" t="str">
        <f t="shared" si="49"/>
        <v/>
      </c>
      <c r="AB163" s="83" t="b">
        <f t="shared" si="50"/>
        <v>0</v>
      </c>
      <c r="AC163" s="154">
        <f t="shared" si="62"/>
        <v>0</v>
      </c>
      <c r="AD163" s="154">
        <f>SUMIF($C$15:C162,C163,$AC$15:AC162)</f>
        <v>0</v>
      </c>
      <c r="AE163" s="15">
        <f t="shared" si="63"/>
        <v>10000</v>
      </c>
      <c r="AF163" s="154">
        <f t="shared" si="64"/>
        <v>0</v>
      </c>
    </row>
    <row r="164" spans="1:32" s="30" customFormat="1" x14ac:dyDescent="0.25">
      <c r="A164" s="19">
        <v>149</v>
      </c>
      <c r="B164" s="20"/>
      <c r="C164" s="107"/>
      <c r="D164" s="20"/>
      <c r="E164" s="20"/>
      <c r="F164" s="20"/>
      <c r="G164" s="122"/>
      <c r="H164" s="156">
        <f t="shared" si="51"/>
        <v>0</v>
      </c>
      <c r="I164" s="117" t="str">
        <f t="shared" si="52"/>
        <v/>
      </c>
      <c r="J164" s="80" t="b">
        <f t="shared" si="53"/>
        <v>0</v>
      </c>
      <c r="K164" s="80" t="str">
        <f t="shared" si="54"/>
        <v/>
      </c>
      <c r="L164" s="80" t="b">
        <f>IF(C164="",FALSE,IFERROR(NOT(MATCH(C164,'Anställda och korttidsarbete'!$C:$C,0)&gt;0),TRUE))</f>
        <v>0</v>
      </c>
      <c r="M164" s="80" t="str">
        <f t="shared" si="55"/>
        <v/>
      </c>
      <c r="N164" s="80" t="b">
        <f t="shared" si="56"/>
        <v>0</v>
      </c>
      <c r="O164" s="80" t="str">
        <f t="shared" si="57"/>
        <v/>
      </c>
      <c r="P164" s="13" t="b">
        <f t="shared" si="58"/>
        <v>0</v>
      </c>
      <c r="Q164" s="80" t="str">
        <f t="shared" si="59"/>
        <v/>
      </c>
      <c r="R164" s="80" t="b">
        <f t="shared" si="60"/>
        <v>0</v>
      </c>
      <c r="S164" s="81" t="e">
        <f t="shared" si="44"/>
        <v>#VALUE!</v>
      </c>
      <c r="T164" s="81" t="e">
        <f t="shared" si="45"/>
        <v>#VALUE!</v>
      </c>
      <c r="U164" s="81" t="e">
        <f t="shared" si="46"/>
        <v>#VALUE!</v>
      </c>
      <c r="V164" s="82" t="e">
        <f t="shared" si="47"/>
        <v>#VALUE!</v>
      </c>
      <c r="W164" s="82" t="e">
        <f t="shared" si="61"/>
        <v>#VALUE!</v>
      </c>
      <c r="X164" s="82" t="b">
        <f t="shared" si="65"/>
        <v>0</v>
      </c>
      <c r="Y164" s="72" t="str">
        <f t="shared" si="48"/>
        <v/>
      </c>
      <c r="Z164" s="81" t="e" cm="1">
        <f t="array" aca="1" ref="Z164" ca="1">TEXT(RIGHT(10-RIGHT(SUM(INDEX(1*(MID(MID(C164,1,1)*2,ROW(INDIRECT("1:"&amp;LEN(MID(C164,1,1)*2))),1)),,))+MID(C164,2,1)+
SUM(INDEX(1*(MID(MID(C164,3,1)*2,ROW(INDIRECT("1:"&amp;LEN(MID(C164,3,1)*2))),1)),,))+MID(C164,4,1)+
SUM(INDEX(1*(MID(MID(C164,5,1)*2,ROW(INDIRECT("1:"&amp;LEN(MID(C164,5,1)*2))),1)),,))+MID(C164,6,1)+
SUM(INDEX(1*(MID(MID(C164,8,1)*2,ROW(INDIRECT("1:"&amp;LEN(MID(C164,8,1)*2))),1)),,))+MID(C164,9,1)+
SUM(INDEX(1*(MID(MID(C164,10,1)*2,ROW(INDIRECT("1:"&amp;LEN(MID(C164,10,1)*2))),1)),,)),1),1),"0")</f>
        <v>#VALUE!</v>
      </c>
      <c r="AA164" s="81" t="str">
        <f t="shared" si="49"/>
        <v/>
      </c>
      <c r="AB164" s="83" t="b">
        <f t="shared" si="50"/>
        <v>0</v>
      </c>
      <c r="AC164" s="154">
        <f t="shared" si="62"/>
        <v>0</v>
      </c>
      <c r="AD164" s="154">
        <f>SUMIF($C$15:C163,C164,$AC$15:AC163)</f>
        <v>0</v>
      </c>
      <c r="AE164" s="15">
        <f t="shared" si="63"/>
        <v>10000</v>
      </c>
      <c r="AF164" s="154">
        <f t="shared" si="64"/>
        <v>0</v>
      </c>
    </row>
    <row r="165" spans="1:32" s="30" customFormat="1" x14ac:dyDescent="0.25">
      <c r="A165" s="19">
        <v>150</v>
      </c>
      <c r="B165" s="20"/>
      <c r="C165" s="107"/>
      <c r="D165" s="20"/>
      <c r="E165" s="20"/>
      <c r="F165" s="20"/>
      <c r="G165" s="122"/>
      <c r="H165" s="156">
        <f t="shared" si="51"/>
        <v>0</v>
      </c>
      <c r="I165" s="117" t="str">
        <f t="shared" si="52"/>
        <v/>
      </c>
      <c r="J165" s="80" t="b">
        <f t="shared" si="53"/>
        <v>0</v>
      </c>
      <c r="K165" s="80" t="str">
        <f t="shared" si="54"/>
        <v/>
      </c>
      <c r="L165" s="80" t="b">
        <f>IF(C165="",FALSE,IFERROR(NOT(MATCH(C165,'Anställda och korttidsarbete'!$C:$C,0)&gt;0),TRUE))</f>
        <v>0</v>
      </c>
      <c r="M165" s="80" t="str">
        <f t="shared" si="55"/>
        <v/>
      </c>
      <c r="N165" s="80" t="b">
        <f t="shared" si="56"/>
        <v>0</v>
      </c>
      <c r="O165" s="80" t="str">
        <f t="shared" si="57"/>
        <v/>
      </c>
      <c r="P165" s="13" t="b">
        <f t="shared" si="58"/>
        <v>0</v>
      </c>
      <c r="Q165" s="80" t="str">
        <f t="shared" si="59"/>
        <v/>
      </c>
      <c r="R165" s="80" t="b">
        <f t="shared" si="60"/>
        <v>0</v>
      </c>
      <c r="S165" s="81" t="e">
        <f t="shared" si="44"/>
        <v>#VALUE!</v>
      </c>
      <c r="T165" s="81" t="e">
        <f t="shared" si="45"/>
        <v>#VALUE!</v>
      </c>
      <c r="U165" s="81" t="e">
        <f t="shared" si="46"/>
        <v>#VALUE!</v>
      </c>
      <c r="V165" s="82" t="e">
        <f t="shared" si="47"/>
        <v>#VALUE!</v>
      </c>
      <c r="W165" s="82" t="e">
        <f t="shared" si="61"/>
        <v>#VALUE!</v>
      </c>
      <c r="X165" s="82" t="b">
        <f t="shared" si="65"/>
        <v>0</v>
      </c>
      <c r="Y165" s="72" t="str">
        <f t="shared" si="48"/>
        <v/>
      </c>
      <c r="Z165" s="81" t="e" cm="1">
        <f t="array" aca="1" ref="Z165" ca="1">TEXT(RIGHT(10-RIGHT(SUM(INDEX(1*(MID(MID(C165,1,1)*2,ROW(INDIRECT("1:"&amp;LEN(MID(C165,1,1)*2))),1)),,))+MID(C165,2,1)+
SUM(INDEX(1*(MID(MID(C165,3,1)*2,ROW(INDIRECT("1:"&amp;LEN(MID(C165,3,1)*2))),1)),,))+MID(C165,4,1)+
SUM(INDEX(1*(MID(MID(C165,5,1)*2,ROW(INDIRECT("1:"&amp;LEN(MID(C165,5,1)*2))),1)),,))+MID(C165,6,1)+
SUM(INDEX(1*(MID(MID(C165,8,1)*2,ROW(INDIRECT("1:"&amp;LEN(MID(C165,8,1)*2))),1)),,))+MID(C165,9,1)+
SUM(INDEX(1*(MID(MID(C165,10,1)*2,ROW(INDIRECT("1:"&amp;LEN(MID(C165,10,1)*2))),1)),,)),1),1),"0")</f>
        <v>#VALUE!</v>
      </c>
      <c r="AA165" s="81" t="str">
        <f t="shared" si="49"/>
        <v/>
      </c>
      <c r="AB165" s="83" t="b">
        <f t="shared" si="50"/>
        <v>0</v>
      </c>
      <c r="AC165" s="154">
        <f t="shared" si="62"/>
        <v>0</v>
      </c>
      <c r="AD165" s="154">
        <f>SUMIF($C$15:C164,C165,$AC$15:AC164)</f>
        <v>0</v>
      </c>
      <c r="AE165" s="15">
        <f t="shared" si="63"/>
        <v>10000</v>
      </c>
      <c r="AF165" s="154">
        <f t="shared" si="64"/>
        <v>0</v>
      </c>
    </row>
    <row r="166" spans="1:32" s="30" customFormat="1" x14ac:dyDescent="0.25">
      <c r="A166" s="19">
        <v>151</v>
      </c>
      <c r="B166" s="20"/>
      <c r="C166" s="107"/>
      <c r="D166" s="20"/>
      <c r="E166" s="20"/>
      <c r="F166" s="20"/>
      <c r="G166" s="122"/>
      <c r="H166" s="156">
        <f t="shared" si="51"/>
        <v>0</v>
      </c>
      <c r="I166" s="117" t="str">
        <f t="shared" si="52"/>
        <v/>
      </c>
      <c r="J166" s="80" t="b">
        <f t="shared" si="53"/>
        <v>0</v>
      </c>
      <c r="K166" s="80" t="str">
        <f t="shared" si="54"/>
        <v/>
      </c>
      <c r="L166" s="80" t="b">
        <f>IF(C166="",FALSE,IFERROR(NOT(MATCH(C166,'Anställda och korttidsarbete'!$C:$C,0)&gt;0),TRUE))</f>
        <v>0</v>
      </c>
      <c r="M166" s="80" t="str">
        <f t="shared" si="55"/>
        <v/>
      </c>
      <c r="N166" s="80" t="b">
        <f t="shared" si="56"/>
        <v>0</v>
      </c>
      <c r="O166" s="80" t="str">
        <f t="shared" si="57"/>
        <v/>
      </c>
      <c r="P166" s="13" t="b">
        <f t="shared" si="58"/>
        <v>0</v>
      </c>
      <c r="Q166" s="80" t="str">
        <f t="shared" si="59"/>
        <v/>
      </c>
      <c r="R166" s="80" t="b">
        <f t="shared" si="60"/>
        <v>0</v>
      </c>
      <c r="S166" s="81" t="e">
        <f t="shared" si="44"/>
        <v>#VALUE!</v>
      </c>
      <c r="T166" s="81" t="e">
        <f t="shared" si="45"/>
        <v>#VALUE!</v>
      </c>
      <c r="U166" s="81" t="e">
        <f t="shared" si="46"/>
        <v>#VALUE!</v>
      </c>
      <c r="V166" s="82" t="e">
        <f t="shared" si="47"/>
        <v>#VALUE!</v>
      </c>
      <c r="W166" s="82" t="e">
        <f t="shared" si="61"/>
        <v>#VALUE!</v>
      </c>
      <c r="X166" s="82" t="b">
        <f t="shared" si="65"/>
        <v>0</v>
      </c>
      <c r="Y166" s="72" t="str">
        <f t="shared" si="48"/>
        <v/>
      </c>
      <c r="Z166" s="81" t="e" cm="1">
        <f t="array" aca="1" ref="Z166" ca="1">TEXT(RIGHT(10-RIGHT(SUM(INDEX(1*(MID(MID(C166,1,1)*2,ROW(INDIRECT("1:"&amp;LEN(MID(C166,1,1)*2))),1)),,))+MID(C166,2,1)+
SUM(INDEX(1*(MID(MID(C166,3,1)*2,ROW(INDIRECT("1:"&amp;LEN(MID(C166,3,1)*2))),1)),,))+MID(C166,4,1)+
SUM(INDEX(1*(MID(MID(C166,5,1)*2,ROW(INDIRECT("1:"&amp;LEN(MID(C166,5,1)*2))),1)),,))+MID(C166,6,1)+
SUM(INDEX(1*(MID(MID(C166,8,1)*2,ROW(INDIRECT("1:"&amp;LEN(MID(C166,8,1)*2))),1)),,))+MID(C166,9,1)+
SUM(INDEX(1*(MID(MID(C166,10,1)*2,ROW(INDIRECT("1:"&amp;LEN(MID(C166,10,1)*2))),1)),,)),1),1),"0")</f>
        <v>#VALUE!</v>
      </c>
      <c r="AA166" s="81" t="str">
        <f t="shared" si="49"/>
        <v/>
      </c>
      <c r="AB166" s="83" t="b">
        <f t="shared" si="50"/>
        <v>0</v>
      </c>
      <c r="AC166" s="154">
        <f t="shared" si="62"/>
        <v>0</v>
      </c>
      <c r="AD166" s="154">
        <f>SUMIF($C$15:C165,C166,$AC$15:AC165)</f>
        <v>0</v>
      </c>
      <c r="AE166" s="15">
        <f t="shared" si="63"/>
        <v>10000</v>
      </c>
      <c r="AF166" s="154">
        <f t="shared" si="64"/>
        <v>0</v>
      </c>
    </row>
    <row r="167" spans="1:32" s="30" customFormat="1" x14ac:dyDescent="0.25">
      <c r="A167" s="19">
        <v>152</v>
      </c>
      <c r="B167" s="20"/>
      <c r="C167" s="107"/>
      <c r="D167" s="20"/>
      <c r="E167" s="20"/>
      <c r="F167" s="20"/>
      <c r="G167" s="122"/>
      <c r="H167" s="156">
        <f t="shared" si="51"/>
        <v>0</v>
      </c>
      <c r="I167" s="117" t="str">
        <f t="shared" si="52"/>
        <v/>
      </c>
      <c r="J167" s="80" t="b">
        <f t="shared" si="53"/>
        <v>0</v>
      </c>
      <c r="K167" s="80" t="str">
        <f t="shared" si="54"/>
        <v/>
      </c>
      <c r="L167" s="80" t="b">
        <f>IF(C167="",FALSE,IFERROR(NOT(MATCH(C167,'Anställda och korttidsarbete'!$C:$C,0)&gt;0),TRUE))</f>
        <v>0</v>
      </c>
      <c r="M167" s="80" t="str">
        <f t="shared" si="55"/>
        <v/>
      </c>
      <c r="N167" s="80" t="b">
        <f t="shared" si="56"/>
        <v>0</v>
      </c>
      <c r="O167" s="80" t="str">
        <f t="shared" si="57"/>
        <v/>
      </c>
      <c r="P167" s="13" t="b">
        <f t="shared" si="58"/>
        <v>0</v>
      </c>
      <c r="Q167" s="80" t="str">
        <f t="shared" si="59"/>
        <v/>
      </c>
      <c r="R167" s="80" t="b">
        <f t="shared" si="60"/>
        <v>0</v>
      </c>
      <c r="S167" s="81" t="e">
        <f t="shared" si="44"/>
        <v>#VALUE!</v>
      </c>
      <c r="T167" s="81" t="e">
        <f t="shared" si="45"/>
        <v>#VALUE!</v>
      </c>
      <c r="U167" s="81" t="e">
        <f t="shared" si="46"/>
        <v>#VALUE!</v>
      </c>
      <c r="V167" s="82" t="e">
        <f t="shared" si="47"/>
        <v>#VALUE!</v>
      </c>
      <c r="W167" s="82" t="e">
        <f t="shared" si="61"/>
        <v>#VALUE!</v>
      </c>
      <c r="X167" s="82" t="b">
        <f t="shared" si="65"/>
        <v>0</v>
      </c>
      <c r="Y167" s="72" t="str">
        <f t="shared" si="48"/>
        <v/>
      </c>
      <c r="Z167" s="81" t="e" cm="1">
        <f t="array" aca="1" ref="Z167" ca="1">TEXT(RIGHT(10-RIGHT(SUM(INDEX(1*(MID(MID(C167,1,1)*2,ROW(INDIRECT("1:"&amp;LEN(MID(C167,1,1)*2))),1)),,))+MID(C167,2,1)+
SUM(INDEX(1*(MID(MID(C167,3,1)*2,ROW(INDIRECT("1:"&amp;LEN(MID(C167,3,1)*2))),1)),,))+MID(C167,4,1)+
SUM(INDEX(1*(MID(MID(C167,5,1)*2,ROW(INDIRECT("1:"&amp;LEN(MID(C167,5,1)*2))),1)),,))+MID(C167,6,1)+
SUM(INDEX(1*(MID(MID(C167,8,1)*2,ROW(INDIRECT("1:"&amp;LEN(MID(C167,8,1)*2))),1)),,))+MID(C167,9,1)+
SUM(INDEX(1*(MID(MID(C167,10,1)*2,ROW(INDIRECT("1:"&amp;LEN(MID(C167,10,1)*2))),1)),,)),1),1),"0")</f>
        <v>#VALUE!</v>
      </c>
      <c r="AA167" s="81" t="str">
        <f t="shared" si="49"/>
        <v/>
      </c>
      <c r="AB167" s="83" t="b">
        <f t="shared" si="50"/>
        <v>0</v>
      </c>
      <c r="AC167" s="154">
        <f t="shared" si="62"/>
        <v>0</v>
      </c>
      <c r="AD167" s="154">
        <f>SUMIF($C$15:C166,C167,$AC$15:AC166)</f>
        <v>0</v>
      </c>
      <c r="AE167" s="15">
        <f t="shared" si="63"/>
        <v>10000</v>
      </c>
      <c r="AF167" s="154">
        <f t="shared" si="64"/>
        <v>0</v>
      </c>
    </row>
    <row r="168" spans="1:32" s="30" customFormat="1" x14ac:dyDescent="0.25">
      <c r="A168" s="19">
        <v>153</v>
      </c>
      <c r="B168" s="20"/>
      <c r="C168" s="107"/>
      <c r="D168" s="20"/>
      <c r="E168" s="20"/>
      <c r="F168" s="20"/>
      <c r="G168" s="122"/>
      <c r="H168" s="156">
        <f t="shared" si="51"/>
        <v>0</v>
      </c>
      <c r="I168" s="117" t="str">
        <f t="shared" si="52"/>
        <v/>
      </c>
      <c r="J168" s="80" t="b">
        <f t="shared" si="53"/>
        <v>0</v>
      </c>
      <c r="K168" s="80" t="str">
        <f t="shared" si="54"/>
        <v/>
      </c>
      <c r="L168" s="80" t="b">
        <f>IF(C168="",FALSE,IFERROR(NOT(MATCH(C168,'Anställda och korttidsarbete'!$C:$C,0)&gt;0),TRUE))</f>
        <v>0</v>
      </c>
      <c r="M168" s="80" t="str">
        <f t="shared" si="55"/>
        <v/>
      </c>
      <c r="N168" s="80" t="b">
        <f t="shared" si="56"/>
        <v>0</v>
      </c>
      <c r="O168" s="80" t="str">
        <f t="shared" si="57"/>
        <v/>
      </c>
      <c r="P168" s="13" t="b">
        <f t="shared" si="58"/>
        <v>0</v>
      </c>
      <c r="Q168" s="80" t="str">
        <f t="shared" si="59"/>
        <v/>
      </c>
      <c r="R168" s="80" t="b">
        <f t="shared" si="60"/>
        <v>0</v>
      </c>
      <c r="S168" s="81" t="e">
        <f t="shared" si="44"/>
        <v>#VALUE!</v>
      </c>
      <c r="T168" s="81" t="e">
        <f t="shared" si="45"/>
        <v>#VALUE!</v>
      </c>
      <c r="U168" s="81" t="e">
        <f t="shared" si="46"/>
        <v>#VALUE!</v>
      </c>
      <c r="V168" s="82" t="e">
        <f t="shared" si="47"/>
        <v>#VALUE!</v>
      </c>
      <c r="W168" s="82" t="e">
        <f t="shared" si="61"/>
        <v>#VALUE!</v>
      </c>
      <c r="X168" s="82" t="b">
        <f t="shared" si="65"/>
        <v>0</v>
      </c>
      <c r="Y168" s="72" t="str">
        <f t="shared" si="48"/>
        <v/>
      </c>
      <c r="Z168" s="81" t="e" cm="1">
        <f t="array" aca="1" ref="Z168" ca="1">TEXT(RIGHT(10-RIGHT(SUM(INDEX(1*(MID(MID(C168,1,1)*2,ROW(INDIRECT("1:"&amp;LEN(MID(C168,1,1)*2))),1)),,))+MID(C168,2,1)+
SUM(INDEX(1*(MID(MID(C168,3,1)*2,ROW(INDIRECT("1:"&amp;LEN(MID(C168,3,1)*2))),1)),,))+MID(C168,4,1)+
SUM(INDEX(1*(MID(MID(C168,5,1)*2,ROW(INDIRECT("1:"&amp;LEN(MID(C168,5,1)*2))),1)),,))+MID(C168,6,1)+
SUM(INDEX(1*(MID(MID(C168,8,1)*2,ROW(INDIRECT("1:"&amp;LEN(MID(C168,8,1)*2))),1)),,))+MID(C168,9,1)+
SUM(INDEX(1*(MID(MID(C168,10,1)*2,ROW(INDIRECT("1:"&amp;LEN(MID(C168,10,1)*2))),1)),,)),1),1),"0")</f>
        <v>#VALUE!</v>
      </c>
      <c r="AA168" s="81" t="str">
        <f t="shared" si="49"/>
        <v/>
      </c>
      <c r="AB168" s="83" t="b">
        <f t="shared" si="50"/>
        <v>0</v>
      </c>
      <c r="AC168" s="154">
        <f t="shared" si="62"/>
        <v>0</v>
      </c>
      <c r="AD168" s="154">
        <f>SUMIF($C$15:C167,C168,$AC$15:AC167)</f>
        <v>0</v>
      </c>
      <c r="AE168" s="15">
        <f t="shared" si="63"/>
        <v>10000</v>
      </c>
      <c r="AF168" s="154">
        <f t="shared" si="64"/>
        <v>0</v>
      </c>
    </row>
    <row r="169" spans="1:32" s="30" customFormat="1" x14ac:dyDescent="0.25">
      <c r="A169" s="19">
        <v>154</v>
      </c>
      <c r="B169" s="20"/>
      <c r="C169" s="107"/>
      <c r="D169" s="20"/>
      <c r="E169" s="20"/>
      <c r="F169" s="20"/>
      <c r="G169" s="122"/>
      <c r="H169" s="156">
        <f t="shared" si="51"/>
        <v>0</v>
      </c>
      <c r="I169" s="117" t="str">
        <f t="shared" si="52"/>
        <v/>
      </c>
      <c r="J169" s="80" t="b">
        <f t="shared" si="53"/>
        <v>0</v>
      </c>
      <c r="K169" s="80" t="str">
        <f t="shared" si="54"/>
        <v/>
      </c>
      <c r="L169" s="80" t="b">
        <f>IF(C169="",FALSE,IFERROR(NOT(MATCH(C169,'Anställda och korttidsarbete'!$C:$C,0)&gt;0),TRUE))</f>
        <v>0</v>
      </c>
      <c r="M169" s="80" t="str">
        <f t="shared" si="55"/>
        <v/>
      </c>
      <c r="N169" s="80" t="b">
        <f t="shared" si="56"/>
        <v>0</v>
      </c>
      <c r="O169" s="80" t="str">
        <f t="shared" si="57"/>
        <v/>
      </c>
      <c r="P169" s="13" t="b">
        <f t="shared" si="58"/>
        <v>0</v>
      </c>
      <c r="Q169" s="80" t="str">
        <f t="shared" si="59"/>
        <v/>
      </c>
      <c r="R169" s="80" t="b">
        <f t="shared" si="60"/>
        <v>0</v>
      </c>
      <c r="S169" s="81" t="e">
        <f t="shared" si="44"/>
        <v>#VALUE!</v>
      </c>
      <c r="T169" s="81" t="e">
        <f t="shared" si="45"/>
        <v>#VALUE!</v>
      </c>
      <c r="U169" s="81" t="e">
        <f t="shared" si="46"/>
        <v>#VALUE!</v>
      </c>
      <c r="V169" s="82" t="e">
        <f t="shared" si="47"/>
        <v>#VALUE!</v>
      </c>
      <c r="W169" s="82" t="e">
        <f t="shared" si="61"/>
        <v>#VALUE!</v>
      </c>
      <c r="X169" s="82" t="b">
        <f t="shared" si="65"/>
        <v>0</v>
      </c>
      <c r="Y169" s="72" t="str">
        <f t="shared" si="48"/>
        <v/>
      </c>
      <c r="Z169" s="81" t="e" cm="1">
        <f t="array" aca="1" ref="Z169" ca="1">TEXT(RIGHT(10-RIGHT(SUM(INDEX(1*(MID(MID(C169,1,1)*2,ROW(INDIRECT("1:"&amp;LEN(MID(C169,1,1)*2))),1)),,))+MID(C169,2,1)+
SUM(INDEX(1*(MID(MID(C169,3,1)*2,ROW(INDIRECT("1:"&amp;LEN(MID(C169,3,1)*2))),1)),,))+MID(C169,4,1)+
SUM(INDEX(1*(MID(MID(C169,5,1)*2,ROW(INDIRECT("1:"&amp;LEN(MID(C169,5,1)*2))),1)),,))+MID(C169,6,1)+
SUM(INDEX(1*(MID(MID(C169,8,1)*2,ROW(INDIRECT("1:"&amp;LEN(MID(C169,8,1)*2))),1)),,))+MID(C169,9,1)+
SUM(INDEX(1*(MID(MID(C169,10,1)*2,ROW(INDIRECT("1:"&amp;LEN(MID(C169,10,1)*2))),1)),,)),1),1),"0")</f>
        <v>#VALUE!</v>
      </c>
      <c r="AA169" s="81" t="str">
        <f t="shared" si="49"/>
        <v/>
      </c>
      <c r="AB169" s="83" t="b">
        <f t="shared" si="50"/>
        <v>0</v>
      </c>
      <c r="AC169" s="154">
        <f t="shared" si="62"/>
        <v>0</v>
      </c>
      <c r="AD169" s="154">
        <f>SUMIF($C$15:C168,C169,$AC$15:AC168)</f>
        <v>0</v>
      </c>
      <c r="AE169" s="15">
        <f t="shared" si="63"/>
        <v>10000</v>
      </c>
      <c r="AF169" s="154">
        <f t="shared" si="64"/>
        <v>0</v>
      </c>
    </row>
    <row r="170" spans="1:32" s="30" customFormat="1" x14ac:dyDescent="0.25">
      <c r="A170" s="19">
        <v>155</v>
      </c>
      <c r="B170" s="20"/>
      <c r="C170" s="107"/>
      <c r="D170" s="20"/>
      <c r="E170" s="20"/>
      <c r="F170" s="20"/>
      <c r="G170" s="122"/>
      <c r="H170" s="156">
        <f t="shared" si="51"/>
        <v>0</v>
      </c>
      <c r="I170" s="117" t="str">
        <f t="shared" si="52"/>
        <v/>
      </c>
      <c r="J170" s="80" t="b">
        <f t="shared" si="53"/>
        <v>0</v>
      </c>
      <c r="K170" s="80" t="str">
        <f t="shared" si="54"/>
        <v/>
      </c>
      <c r="L170" s="80" t="b">
        <f>IF(C170="",FALSE,IFERROR(NOT(MATCH(C170,'Anställda och korttidsarbete'!$C:$C,0)&gt;0),TRUE))</f>
        <v>0</v>
      </c>
      <c r="M170" s="80" t="str">
        <f t="shared" si="55"/>
        <v/>
      </c>
      <c r="N170" s="80" t="b">
        <f t="shared" si="56"/>
        <v>0</v>
      </c>
      <c r="O170" s="80" t="str">
        <f t="shared" si="57"/>
        <v/>
      </c>
      <c r="P170" s="13" t="b">
        <f t="shared" si="58"/>
        <v>0</v>
      </c>
      <c r="Q170" s="80" t="str">
        <f t="shared" si="59"/>
        <v/>
      </c>
      <c r="R170" s="80" t="b">
        <f t="shared" si="60"/>
        <v>0</v>
      </c>
      <c r="S170" s="81" t="e">
        <f t="shared" si="44"/>
        <v>#VALUE!</v>
      </c>
      <c r="T170" s="81" t="e">
        <f t="shared" si="45"/>
        <v>#VALUE!</v>
      </c>
      <c r="U170" s="81" t="e">
        <f t="shared" si="46"/>
        <v>#VALUE!</v>
      </c>
      <c r="V170" s="82" t="e">
        <f t="shared" si="47"/>
        <v>#VALUE!</v>
      </c>
      <c r="W170" s="82" t="e">
        <f t="shared" si="61"/>
        <v>#VALUE!</v>
      </c>
      <c r="X170" s="82" t="b">
        <f t="shared" si="65"/>
        <v>0</v>
      </c>
      <c r="Y170" s="72" t="str">
        <f t="shared" si="48"/>
        <v/>
      </c>
      <c r="Z170" s="81" t="e" cm="1">
        <f t="array" aca="1" ref="Z170" ca="1">TEXT(RIGHT(10-RIGHT(SUM(INDEX(1*(MID(MID(C170,1,1)*2,ROW(INDIRECT("1:"&amp;LEN(MID(C170,1,1)*2))),1)),,))+MID(C170,2,1)+
SUM(INDEX(1*(MID(MID(C170,3,1)*2,ROW(INDIRECT("1:"&amp;LEN(MID(C170,3,1)*2))),1)),,))+MID(C170,4,1)+
SUM(INDEX(1*(MID(MID(C170,5,1)*2,ROW(INDIRECT("1:"&amp;LEN(MID(C170,5,1)*2))),1)),,))+MID(C170,6,1)+
SUM(INDEX(1*(MID(MID(C170,8,1)*2,ROW(INDIRECT("1:"&amp;LEN(MID(C170,8,1)*2))),1)),,))+MID(C170,9,1)+
SUM(INDEX(1*(MID(MID(C170,10,1)*2,ROW(INDIRECT("1:"&amp;LEN(MID(C170,10,1)*2))),1)),,)),1),1),"0")</f>
        <v>#VALUE!</v>
      </c>
      <c r="AA170" s="81" t="str">
        <f t="shared" si="49"/>
        <v/>
      </c>
      <c r="AB170" s="83" t="b">
        <f t="shared" si="50"/>
        <v>0</v>
      </c>
      <c r="AC170" s="154">
        <f t="shared" si="62"/>
        <v>0</v>
      </c>
      <c r="AD170" s="154">
        <f>SUMIF($C$15:C169,C170,$AC$15:AC169)</f>
        <v>0</v>
      </c>
      <c r="AE170" s="15">
        <f t="shared" si="63"/>
        <v>10000</v>
      </c>
      <c r="AF170" s="154">
        <f t="shared" si="64"/>
        <v>0</v>
      </c>
    </row>
    <row r="171" spans="1:32" s="30" customFormat="1" x14ac:dyDescent="0.25">
      <c r="A171" s="19">
        <v>156</v>
      </c>
      <c r="B171" s="20"/>
      <c r="C171" s="107"/>
      <c r="D171" s="20"/>
      <c r="E171" s="20"/>
      <c r="F171" s="20"/>
      <c r="G171" s="122"/>
      <c r="H171" s="156">
        <f t="shared" si="51"/>
        <v>0</v>
      </c>
      <c r="I171" s="117" t="str">
        <f t="shared" si="52"/>
        <v/>
      </c>
      <c r="J171" s="80" t="b">
        <f t="shared" si="53"/>
        <v>0</v>
      </c>
      <c r="K171" s="80" t="str">
        <f t="shared" si="54"/>
        <v/>
      </c>
      <c r="L171" s="80" t="b">
        <f>IF(C171="",FALSE,IFERROR(NOT(MATCH(C171,'Anställda och korttidsarbete'!$C:$C,0)&gt;0),TRUE))</f>
        <v>0</v>
      </c>
      <c r="M171" s="80" t="str">
        <f t="shared" si="55"/>
        <v/>
      </c>
      <c r="N171" s="80" t="b">
        <f t="shared" si="56"/>
        <v>0</v>
      </c>
      <c r="O171" s="80" t="str">
        <f t="shared" si="57"/>
        <v/>
      </c>
      <c r="P171" s="13" t="b">
        <f t="shared" si="58"/>
        <v>0</v>
      </c>
      <c r="Q171" s="80" t="str">
        <f t="shared" si="59"/>
        <v/>
      </c>
      <c r="R171" s="80" t="b">
        <f t="shared" si="60"/>
        <v>0</v>
      </c>
      <c r="S171" s="81" t="e">
        <f t="shared" si="44"/>
        <v>#VALUE!</v>
      </c>
      <c r="T171" s="81" t="e">
        <f t="shared" si="45"/>
        <v>#VALUE!</v>
      </c>
      <c r="U171" s="81" t="e">
        <f t="shared" si="46"/>
        <v>#VALUE!</v>
      </c>
      <c r="V171" s="82" t="e">
        <f t="shared" si="47"/>
        <v>#VALUE!</v>
      </c>
      <c r="W171" s="82" t="e">
        <f t="shared" si="61"/>
        <v>#VALUE!</v>
      </c>
      <c r="X171" s="82" t="b">
        <f t="shared" si="65"/>
        <v>0</v>
      </c>
      <c r="Y171" s="72" t="str">
        <f t="shared" si="48"/>
        <v/>
      </c>
      <c r="Z171" s="81" t="e" cm="1">
        <f t="array" aca="1" ref="Z171" ca="1">TEXT(RIGHT(10-RIGHT(SUM(INDEX(1*(MID(MID(C171,1,1)*2,ROW(INDIRECT("1:"&amp;LEN(MID(C171,1,1)*2))),1)),,))+MID(C171,2,1)+
SUM(INDEX(1*(MID(MID(C171,3,1)*2,ROW(INDIRECT("1:"&amp;LEN(MID(C171,3,1)*2))),1)),,))+MID(C171,4,1)+
SUM(INDEX(1*(MID(MID(C171,5,1)*2,ROW(INDIRECT("1:"&amp;LEN(MID(C171,5,1)*2))),1)),,))+MID(C171,6,1)+
SUM(INDEX(1*(MID(MID(C171,8,1)*2,ROW(INDIRECT("1:"&amp;LEN(MID(C171,8,1)*2))),1)),,))+MID(C171,9,1)+
SUM(INDEX(1*(MID(MID(C171,10,1)*2,ROW(INDIRECT("1:"&amp;LEN(MID(C171,10,1)*2))),1)),,)),1),1),"0")</f>
        <v>#VALUE!</v>
      </c>
      <c r="AA171" s="81" t="str">
        <f t="shared" si="49"/>
        <v/>
      </c>
      <c r="AB171" s="83" t="b">
        <f t="shared" si="50"/>
        <v>0</v>
      </c>
      <c r="AC171" s="154">
        <f t="shared" si="62"/>
        <v>0</v>
      </c>
      <c r="AD171" s="154">
        <f>SUMIF($C$15:C170,C171,$AC$15:AC170)</f>
        <v>0</v>
      </c>
      <c r="AE171" s="15">
        <f t="shared" si="63"/>
        <v>10000</v>
      </c>
      <c r="AF171" s="154">
        <f t="shared" si="64"/>
        <v>0</v>
      </c>
    </row>
    <row r="172" spans="1:32" s="30" customFormat="1" x14ac:dyDescent="0.25">
      <c r="A172" s="19">
        <v>157</v>
      </c>
      <c r="B172" s="20"/>
      <c r="C172" s="107"/>
      <c r="D172" s="20"/>
      <c r="E172" s="20"/>
      <c r="F172" s="20"/>
      <c r="G172" s="122"/>
      <c r="H172" s="156">
        <f t="shared" si="51"/>
        <v>0</v>
      </c>
      <c r="I172" s="117" t="str">
        <f t="shared" si="52"/>
        <v/>
      </c>
      <c r="J172" s="80" t="b">
        <f t="shared" si="53"/>
        <v>0</v>
      </c>
      <c r="K172" s="80" t="str">
        <f t="shared" si="54"/>
        <v/>
      </c>
      <c r="L172" s="80" t="b">
        <f>IF(C172="",FALSE,IFERROR(NOT(MATCH(C172,'Anställda och korttidsarbete'!$C:$C,0)&gt;0),TRUE))</f>
        <v>0</v>
      </c>
      <c r="M172" s="80" t="str">
        <f t="shared" si="55"/>
        <v/>
      </c>
      <c r="N172" s="80" t="b">
        <f t="shared" si="56"/>
        <v>0</v>
      </c>
      <c r="O172" s="80" t="str">
        <f t="shared" si="57"/>
        <v/>
      </c>
      <c r="P172" s="13" t="b">
        <f t="shared" si="58"/>
        <v>0</v>
      </c>
      <c r="Q172" s="80" t="str">
        <f t="shared" si="59"/>
        <v/>
      </c>
      <c r="R172" s="80" t="b">
        <f t="shared" si="60"/>
        <v>0</v>
      </c>
      <c r="S172" s="81" t="e">
        <f t="shared" si="44"/>
        <v>#VALUE!</v>
      </c>
      <c r="T172" s="81" t="e">
        <f t="shared" si="45"/>
        <v>#VALUE!</v>
      </c>
      <c r="U172" s="81" t="e">
        <f t="shared" si="46"/>
        <v>#VALUE!</v>
      </c>
      <c r="V172" s="82" t="e">
        <f t="shared" si="47"/>
        <v>#VALUE!</v>
      </c>
      <c r="W172" s="82" t="e">
        <f t="shared" si="61"/>
        <v>#VALUE!</v>
      </c>
      <c r="X172" s="82" t="b">
        <f t="shared" si="65"/>
        <v>0</v>
      </c>
      <c r="Y172" s="72" t="str">
        <f t="shared" si="48"/>
        <v/>
      </c>
      <c r="Z172" s="81" t="e" cm="1">
        <f t="array" aca="1" ref="Z172" ca="1">TEXT(RIGHT(10-RIGHT(SUM(INDEX(1*(MID(MID(C172,1,1)*2,ROW(INDIRECT("1:"&amp;LEN(MID(C172,1,1)*2))),1)),,))+MID(C172,2,1)+
SUM(INDEX(1*(MID(MID(C172,3,1)*2,ROW(INDIRECT("1:"&amp;LEN(MID(C172,3,1)*2))),1)),,))+MID(C172,4,1)+
SUM(INDEX(1*(MID(MID(C172,5,1)*2,ROW(INDIRECT("1:"&amp;LEN(MID(C172,5,1)*2))),1)),,))+MID(C172,6,1)+
SUM(INDEX(1*(MID(MID(C172,8,1)*2,ROW(INDIRECT("1:"&amp;LEN(MID(C172,8,1)*2))),1)),,))+MID(C172,9,1)+
SUM(INDEX(1*(MID(MID(C172,10,1)*2,ROW(INDIRECT("1:"&amp;LEN(MID(C172,10,1)*2))),1)),,)),1),1),"0")</f>
        <v>#VALUE!</v>
      </c>
      <c r="AA172" s="81" t="str">
        <f t="shared" si="49"/>
        <v/>
      </c>
      <c r="AB172" s="83" t="b">
        <f t="shared" si="50"/>
        <v>0</v>
      </c>
      <c r="AC172" s="154">
        <f t="shared" si="62"/>
        <v>0</v>
      </c>
      <c r="AD172" s="154">
        <f>SUMIF($C$15:C171,C172,$AC$15:AC171)</f>
        <v>0</v>
      </c>
      <c r="AE172" s="15">
        <f t="shared" si="63"/>
        <v>10000</v>
      </c>
      <c r="AF172" s="154">
        <f t="shared" si="64"/>
        <v>0</v>
      </c>
    </row>
    <row r="173" spans="1:32" s="30" customFormat="1" x14ac:dyDescent="0.25">
      <c r="A173" s="19">
        <v>158</v>
      </c>
      <c r="B173" s="20"/>
      <c r="C173" s="107"/>
      <c r="D173" s="20"/>
      <c r="E173" s="20"/>
      <c r="F173" s="20"/>
      <c r="G173" s="122"/>
      <c r="H173" s="156">
        <f t="shared" si="51"/>
        <v>0</v>
      </c>
      <c r="I173" s="117" t="str">
        <f t="shared" si="52"/>
        <v/>
      </c>
      <c r="J173" s="80" t="b">
        <f t="shared" si="53"/>
        <v>0</v>
      </c>
      <c r="K173" s="80" t="str">
        <f t="shared" si="54"/>
        <v/>
      </c>
      <c r="L173" s="80" t="b">
        <f>IF(C173="",FALSE,IFERROR(NOT(MATCH(C173,'Anställda och korttidsarbete'!$C:$C,0)&gt;0),TRUE))</f>
        <v>0</v>
      </c>
      <c r="M173" s="80" t="str">
        <f t="shared" si="55"/>
        <v/>
      </c>
      <c r="N173" s="80" t="b">
        <f t="shared" si="56"/>
        <v>0</v>
      </c>
      <c r="O173" s="80" t="str">
        <f t="shared" si="57"/>
        <v/>
      </c>
      <c r="P173" s="13" t="b">
        <f t="shared" si="58"/>
        <v>0</v>
      </c>
      <c r="Q173" s="80" t="str">
        <f t="shared" si="59"/>
        <v/>
      </c>
      <c r="R173" s="80" t="b">
        <f t="shared" si="60"/>
        <v>0</v>
      </c>
      <c r="S173" s="81" t="e">
        <f t="shared" si="44"/>
        <v>#VALUE!</v>
      </c>
      <c r="T173" s="81" t="e">
        <f t="shared" si="45"/>
        <v>#VALUE!</v>
      </c>
      <c r="U173" s="81" t="e">
        <f t="shared" si="46"/>
        <v>#VALUE!</v>
      </c>
      <c r="V173" s="82" t="e">
        <f t="shared" si="47"/>
        <v>#VALUE!</v>
      </c>
      <c r="W173" s="82" t="e">
        <f t="shared" si="61"/>
        <v>#VALUE!</v>
      </c>
      <c r="X173" s="82" t="b">
        <f t="shared" si="65"/>
        <v>0</v>
      </c>
      <c r="Y173" s="72" t="str">
        <f t="shared" si="48"/>
        <v/>
      </c>
      <c r="Z173" s="81" t="e" cm="1">
        <f t="array" aca="1" ref="Z173" ca="1">TEXT(RIGHT(10-RIGHT(SUM(INDEX(1*(MID(MID(C173,1,1)*2,ROW(INDIRECT("1:"&amp;LEN(MID(C173,1,1)*2))),1)),,))+MID(C173,2,1)+
SUM(INDEX(1*(MID(MID(C173,3,1)*2,ROW(INDIRECT("1:"&amp;LEN(MID(C173,3,1)*2))),1)),,))+MID(C173,4,1)+
SUM(INDEX(1*(MID(MID(C173,5,1)*2,ROW(INDIRECT("1:"&amp;LEN(MID(C173,5,1)*2))),1)),,))+MID(C173,6,1)+
SUM(INDEX(1*(MID(MID(C173,8,1)*2,ROW(INDIRECT("1:"&amp;LEN(MID(C173,8,1)*2))),1)),,))+MID(C173,9,1)+
SUM(INDEX(1*(MID(MID(C173,10,1)*2,ROW(INDIRECT("1:"&amp;LEN(MID(C173,10,1)*2))),1)),,)),1),1),"0")</f>
        <v>#VALUE!</v>
      </c>
      <c r="AA173" s="81" t="str">
        <f t="shared" si="49"/>
        <v/>
      </c>
      <c r="AB173" s="83" t="b">
        <f t="shared" si="50"/>
        <v>0</v>
      </c>
      <c r="AC173" s="154">
        <f t="shared" si="62"/>
        <v>0</v>
      </c>
      <c r="AD173" s="154">
        <f>SUMIF($C$15:C172,C173,$AC$15:AC172)</f>
        <v>0</v>
      </c>
      <c r="AE173" s="15">
        <f t="shared" si="63"/>
        <v>10000</v>
      </c>
      <c r="AF173" s="154">
        <f t="shared" si="64"/>
        <v>0</v>
      </c>
    </row>
    <row r="174" spans="1:32" s="30" customFormat="1" x14ac:dyDescent="0.25">
      <c r="A174" s="19">
        <v>159</v>
      </c>
      <c r="B174" s="20"/>
      <c r="C174" s="107"/>
      <c r="D174" s="20"/>
      <c r="E174" s="20"/>
      <c r="F174" s="20"/>
      <c r="G174" s="122"/>
      <c r="H174" s="156">
        <f t="shared" si="51"/>
        <v>0</v>
      </c>
      <c r="I174" s="117" t="str">
        <f t="shared" si="52"/>
        <v/>
      </c>
      <c r="J174" s="80" t="b">
        <f t="shared" si="53"/>
        <v>0</v>
      </c>
      <c r="K174" s="80" t="str">
        <f t="shared" si="54"/>
        <v/>
      </c>
      <c r="L174" s="80" t="b">
        <f>IF(C174="",FALSE,IFERROR(NOT(MATCH(C174,'Anställda och korttidsarbete'!$C:$C,0)&gt;0),TRUE))</f>
        <v>0</v>
      </c>
      <c r="M174" s="80" t="str">
        <f t="shared" si="55"/>
        <v/>
      </c>
      <c r="N174" s="80" t="b">
        <f t="shared" si="56"/>
        <v>0</v>
      </c>
      <c r="O174" s="80" t="str">
        <f t="shared" si="57"/>
        <v/>
      </c>
      <c r="P174" s="13" t="b">
        <f t="shared" si="58"/>
        <v>0</v>
      </c>
      <c r="Q174" s="80" t="str">
        <f t="shared" si="59"/>
        <v/>
      </c>
      <c r="R174" s="80" t="b">
        <f t="shared" si="60"/>
        <v>0</v>
      </c>
      <c r="S174" s="81" t="e">
        <f t="shared" si="44"/>
        <v>#VALUE!</v>
      </c>
      <c r="T174" s="81" t="e">
        <f t="shared" si="45"/>
        <v>#VALUE!</v>
      </c>
      <c r="U174" s="81" t="e">
        <f t="shared" si="46"/>
        <v>#VALUE!</v>
      </c>
      <c r="V174" s="82" t="e">
        <f t="shared" si="47"/>
        <v>#VALUE!</v>
      </c>
      <c r="W174" s="82" t="e">
        <f t="shared" si="61"/>
        <v>#VALUE!</v>
      </c>
      <c r="X174" s="82" t="b">
        <f t="shared" si="65"/>
        <v>0</v>
      </c>
      <c r="Y174" s="72" t="str">
        <f t="shared" si="48"/>
        <v/>
      </c>
      <c r="Z174" s="81" t="e" cm="1">
        <f t="array" aca="1" ref="Z174" ca="1">TEXT(RIGHT(10-RIGHT(SUM(INDEX(1*(MID(MID(C174,1,1)*2,ROW(INDIRECT("1:"&amp;LEN(MID(C174,1,1)*2))),1)),,))+MID(C174,2,1)+
SUM(INDEX(1*(MID(MID(C174,3,1)*2,ROW(INDIRECT("1:"&amp;LEN(MID(C174,3,1)*2))),1)),,))+MID(C174,4,1)+
SUM(INDEX(1*(MID(MID(C174,5,1)*2,ROW(INDIRECT("1:"&amp;LEN(MID(C174,5,1)*2))),1)),,))+MID(C174,6,1)+
SUM(INDEX(1*(MID(MID(C174,8,1)*2,ROW(INDIRECT("1:"&amp;LEN(MID(C174,8,1)*2))),1)),,))+MID(C174,9,1)+
SUM(INDEX(1*(MID(MID(C174,10,1)*2,ROW(INDIRECT("1:"&amp;LEN(MID(C174,10,1)*2))),1)),,)),1),1),"0")</f>
        <v>#VALUE!</v>
      </c>
      <c r="AA174" s="81" t="str">
        <f t="shared" si="49"/>
        <v/>
      </c>
      <c r="AB174" s="83" t="b">
        <f t="shared" si="50"/>
        <v>0</v>
      </c>
      <c r="AC174" s="154">
        <f t="shared" si="62"/>
        <v>0</v>
      </c>
      <c r="AD174" s="154">
        <f>SUMIF($C$15:C173,C174,$AC$15:AC173)</f>
        <v>0</v>
      </c>
      <c r="AE174" s="15">
        <f t="shared" si="63"/>
        <v>10000</v>
      </c>
      <c r="AF174" s="154">
        <f t="shared" si="64"/>
        <v>0</v>
      </c>
    </row>
    <row r="175" spans="1:32" s="30" customFormat="1" x14ac:dyDescent="0.25">
      <c r="A175" s="19">
        <v>160</v>
      </c>
      <c r="B175" s="20"/>
      <c r="C175" s="107"/>
      <c r="D175" s="20"/>
      <c r="E175" s="20"/>
      <c r="F175" s="20"/>
      <c r="G175" s="122"/>
      <c r="H175" s="156">
        <f t="shared" si="51"/>
        <v>0</v>
      </c>
      <c r="I175" s="117" t="str">
        <f t="shared" si="52"/>
        <v/>
      </c>
      <c r="J175" s="80" t="b">
        <f t="shared" si="53"/>
        <v>0</v>
      </c>
      <c r="K175" s="80" t="str">
        <f t="shared" si="54"/>
        <v/>
      </c>
      <c r="L175" s="80" t="b">
        <f>IF(C175="",FALSE,IFERROR(NOT(MATCH(C175,'Anställda och korttidsarbete'!$C:$C,0)&gt;0),TRUE))</f>
        <v>0</v>
      </c>
      <c r="M175" s="80" t="str">
        <f t="shared" si="55"/>
        <v/>
      </c>
      <c r="N175" s="80" t="b">
        <f t="shared" si="56"/>
        <v>0</v>
      </c>
      <c r="O175" s="80" t="str">
        <f t="shared" si="57"/>
        <v/>
      </c>
      <c r="P175" s="13" t="b">
        <f t="shared" si="58"/>
        <v>0</v>
      </c>
      <c r="Q175" s="80" t="str">
        <f t="shared" si="59"/>
        <v/>
      </c>
      <c r="R175" s="80" t="b">
        <f t="shared" si="60"/>
        <v>0</v>
      </c>
      <c r="S175" s="81" t="e">
        <f t="shared" si="44"/>
        <v>#VALUE!</v>
      </c>
      <c r="T175" s="81" t="e">
        <f t="shared" si="45"/>
        <v>#VALUE!</v>
      </c>
      <c r="U175" s="81" t="e">
        <f t="shared" si="46"/>
        <v>#VALUE!</v>
      </c>
      <c r="V175" s="82" t="e">
        <f t="shared" si="47"/>
        <v>#VALUE!</v>
      </c>
      <c r="W175" s="82" t="e">
        <f t="shared" si="61"/>
        <v>#VALUE!</v>
      </c>
      <c r="X175" s="82" t="b">
        <f t="shared" si="65"/>
        <v>0</v>
      </c>
      <c r="Y175" s="72" t="str">
        <f t="shared" si="48"/>
        <v/>
      </c>
      <c r="Z175" s="81" t="e" cm="1">
        <f t="array" aca="1" ref="Z175" ca="1">TEXT(RIGHT(10-RIGHT(SUM(INDEX(1*(MID(MID(C175,1,1)*2,ROW(INDIRECT("1:"&amp;LEN(MID(C175,1,1)*2))),1)),,))+MID(C175,2,1)+
SUM(INDEX(1*(MID(MID(C175,3,1)*2,ROW(INDIRECT("1:"&amp;LEN(MID(C175,3,1)*2))),1)),,))+MID(C175,4,1)+
SUM(INDEX(1*(MID(MID(C175,5,1)*2,ROW(INDIRECT("1:"&amp;LEN(MID(C175,5,1)*2))),1)),,))+MID(C175,6,1)+
SUM(INDEX(1*(MID(MID(C175,8,1)*2,ROW(INDIRECT("1:"&amp;LEN(MID(C175,8,1)*2))),1)),,))+MID(C175,9,1)+
SUM(INDEX(1*(MID(MID(C175,10,1)*2,ROW(INDIRECT("1:"&amp;LEN(MID(C175,10,1)*2))),1)),,)),1),1),"0")</f>
        <v>#VALUE!</v>
      </c>
      <c r="AA175" s="81" t="str">
        <f t="shared" si="49"/>
        <v/>
      </c>
      <c r="AB175" s="83" t="b">
        <f t="shared" si="50"/>
        <v>0</v>
      </c>
      <c r="AC175" s="154">
        <f t="shared" si="62"/>
        <v>0</v>
      </c>
      <c r="AD175" s="154">
        <f>SUMIF($C$15:C174,C175,$AC$15:AC174)</f>
        <v>0</v>
      </c>
      <c r="AE175" s="15">
        <f t="shared" si="63"/>
        <v>10000</v>
      </c>
      <c r="AF175" s="154">
        <f t="shared" si="64"/>
        <v>0</v>
      </c>
    </row>
    <row r="176" spans="1:32" s="30" customFormat="1" x14ac:dyDescent="0.25">
      <c r="A176" s="19">
        <v>161</v>
      </c>
      <c r="B176" s="20"/>
      <c r="C176" s="107"/>
      <c r="D176" s="20"/>
      <c r="E176" s="20"/>
      <c r="F176" s="20"/>
      <c r="G176" s="122"/>
      <c r="H176" s="156">
        <f t="shared" si="51"/>
        <v>0</v>
      </c>
      <c r="I176" s="117" t="str">
        <f t="shared" si="52"/>
        <v/>
      </c>
      <c r="J176" s="80" t="b">
        <f t="shared" si="53"/>
        <v>0</v>
      </c>
      <c r="K176" s="80" t="str">
        <f t="shared" si="54"/>
        <v/>
      </c>
      <c r="L176" s="80" t="b">
        <f>IF(C176="",FALSE,IFERROR(NOT(MATCH(C176,'Anställda och korttidsarbete'!$C:$C,0)&gt;0),TRUE))</f>
        <v>0</v>
      </c>
      <c r="M176" s="80" t="str">
        <f t="shared" si="55"/>
        <v/>
      </c>
      <c r="N176" s="80" t="b">
        <f t="shared" si="56"/>
        <v>0</v>
      </c>
      <c r="O176" s="80" t="str">
        <f t="shared" si="57"/>
        <v/>
      </c>
      <c r="P176" s="13" t="b">
        <f t="shared" si="58"/>
        <v>0</v>
      </c>
      <c r="Q176" s="80" t="str">
        <f t="shared" si="59"/>
        <v/>
      </c>
      <c r="R176" s="80" t="b">
        <f t="shared" si="60"/>
        <v>0</v>
      </c>
      <c r="S176" s="81" t="e">
        <f t="shared" si="44"/>
        <v>#VALUE!</v>
      </c>
      <c r="T176" s="81" t="e">
        <f t="shared" si="45"/>
        <v>#VALUE!</v>
      </c>
      <c r="U176" s="81" t="e">
        <f t="shared" si="46"/>
        <v>#VALUE!</v>
      </c>
      <c r="V176" s="82" t="e">
        <f t="shared" si="47"/>
        <v>#VALUE!</v>
      </c>
      <c r="W176" s="82" t="e">
        <f t="shared" si="61"/>
        <v>#VALUE!</v>
      </c>
      <c r="X176" s="82" t="b">
        <f t="shared" si="65"/>
        <v>0</v>
      </c>
      <c r="Y176" s="72" t="str">
        <f t="shared" si="48"/>
        <v/>
      </c>
      <c r="Z176" s="81" t="e" cm="1">
        <f t="array" aca="1" ref="Z176" ca="1">TEXT(RIGHT(10-RIGHT(SUM(INDEX(1*(MID(MID(C176,1,1)*2,ROW(INDIRECT("1:"&amp;LEN(MID(C176,1,1)*2))),1)),,))+MID(C176,2,1)+
SUM(INDEX(1*(MID(MID(C176,3,1)*2,ROW(INDIRECT("1:"&amp;LEN(MID(C176,3,1)*2))),1)),,))+MID(C176,4,1)+
SUM(INDEX(1*(MID(MID(C176,5,1)*2,ROW(INDIRECT("1:"&amp;LEN(MID(C176,5,1)*2))),1)),,))+MID(C176,6,1)+
SUM(INDEX(1*(MID(MID(C176,8,1)*2,ROW(INDIRECT("1:"&amp;LEN(MID(C176,8,1)*2))),1)),,))+MID(C176,9,1)+
SUM(INDEX(1*(MID(MID(C176,10,1)*2,ROW(INDIRECT("1:"&amp;LEN(MID(C176,10,1)*2))),1)),,)),1),1),"0")</f>
        <v>#VALUE!</v>
      </c>
      <c r="AA176" s="81" t="str">
        <f t="shared" si="49"/>
        <v/>
      </c>
      <c r="AB176" s="83" t="b">
        <f t="shared" si="50"/>
        <v>0</v>
      </c>
      <c r="AC176" s="154">
        <f t="shared" si="62"/>
        <v>0</v>
      </c>
      <c r="AD176" s="154">
        <f>SUMIF($C$15:C175,C176,$AC$15:AC175)</f>
        <v>0</v>
      </c>
      <c r="AE176" s="15">
        <f t="shared" si="63"/>
        <v>10000</v>
      </c>
      <c r="AF176" s="154">
        <f t="shared" si="64"/>
        <v>0</v>
      </c>
    </row>
    <row r="177" spans="1:32" s="30" customFormat="1" x14ac:dyDescent="0.25">
      <c r="A177" s="19">
        <v>162</v>
      </c>
      <c r="B177" s="20"/>
      <c r="C177" s="107"/>
      <c r="D177" s="20"/>
      <c r="E177" s="20"/>
      <c r="F177" s="20"/>
      <c r="G177" s="122"/>
      <c r="H177" s="156">
        <f t="shared" si="51"/>
        <v>0</v>
      </c>
      <c r="I177" s="117" t="str">
        <f t="shared" si="52"/>
        <v/>
      </c>
      <c r="J177" s="80" t="b">
        <f t="shared" si="53"/>
        <v>0</v>
      </c>
      <c r="K177" s="80" t="str">
        <f t="shared" si="54"/>
        <v/>
      </c>
      <c r="L177" s="80" t="b">
        <f>IF(C177="",FALSE,IFERROR(NOT(MATCH(C177,'Anställda och korttidsarbete'!$C:$C,0)&gt;0),TRUE))</f>
        <v>0</v>
      </c>
      <c r="M177" s="80" t="str">
        <f t="shared" si="55"/>
        <v/>
      </c>
      <c r="N177" s="80" t="b">
        <f t="shared" si="56"/>
        <v>0</v>
      </c>
      <c r="O177" s="80" t="str">
        <f t="shared" si="57"/>
        <v/>
      </c>
      <c r="P177" s="13" t="b">
        <f t="shared" si="58"/>
        <v>0</v>
      </c>
      <c r="Q177" s="80" t="str">
        <f t="shared" si="59"/>
        <v/>
      </c>
      <c r="R177" s="80" t="b">
        <f t="shared" si="60"/>
        <v>0</v>
      </c>
      <c r="S177" s="81" t="e">
        <f t="shared" si="44"/>
        <v>#VALUE!</v>
      </c>
      <c r="T177" s="81" t="e">
        <f t="shared" si="45"/>
        <v>#VALUE!</v>
      </c>
      <c r="U177" s="81" t="e">
        <f t="shared" si="46"/>
        <v>#VALUE!</v>
      </c>
      <c r="V177" s="82" t="e">
        <f t="shared" si="47"/>
        <v>#VALUE!</v>
      </c>
      <c r="W177" s="82" t="e">
        <f t="shared" si="61"/>
        <v>#VALUE!</v>
      </c>
      <c r="X177" s="82" t="b">
        <f t="shared" si="65"/>
        <v>0</v>
      </c>
      <c r="Y177" s="72" t="str">
        <f t="shared" si="48"/>
        <v/>
      </c>
      <c r="Z177" s="81" t="e" cm="1">
        <f t="array" aca="1" ref="Z177" ca="1">TEXT(RIGHT(10-RIGHT(SUM(INDEX(1*(MID(MID(C177,1,1)*2,ROW(INDIRECT("1:"&amp;LEN(MID(C177,1,1)*2))),1)),,))+MID(C177,2,1)+
SUM(INDEX(1*(MID(MID(C177,3,1)*2,ROW(INDIRECT("1:"&amp;LEN(MID(C177,3,1)*2))),1)),,))+MID(C177,4,1)+
SUM(INDEX(1*(MID(MID(C177,5,1)*2,ROW(INDIRECT("1:"&amp;LEN(MID(C177,5,1)*2))),1)),,))+MID(C177,6,1)+
SUM(INDEX(1*(MID(MID(C177,8,1)*2,ROW(INDIRECT("1:"&amp;LEN(MID(C177,8,1)*2))),1)),,))+MID(C177,9,1)+
SUM(INDEX(1*(MID(MID(C177,10,1)*2,ROW(INDIRECT("1:"&amp;LEN(MID(C177,10,1)*2))),1)),,)),1),1),"0")</f>
        <v>#VALUE!</v>
      </c>
      <c r="AA177" s="81" t="str">
        <f t="shared" si="49"/>
        <v/>
      </c>
      <c r="AB177" s="83" t="b">
        <f t="shared" si="50"/>
        <v>0</v>
      </c>
      <c r="AC177" s="154">
        <f t="shared" si="62"/>
        <v>0</v>
      </c>
      <c r="AD177" s="154">
        <f>SUMIF($C$15:C176,C177,$AC$15:AC176)</f>
        <v>0</v>
      </c>
      <c r="AE177" s="15">
        <f t="shared" si="63"/>
        <v>10000</v>
      </c>
      <c r="AF177" s="154">
        <f t="shared" si="64"/>
        <v>0</v>
      </c>
    </row>
    <row r="178" spans="1:32" s="30" customFormat="1" x14ac:dyDescent="0.25">
      <c r="A178" s="19">
        <v>163</v>
      </c>
      <c r="B178" s="20"/>
      <c r="C178" s="107"/>
      <c r="D178" s="20"/>
      <c r="E178" s="20"/>
      <c r="F178" s="20"/>
      <c r="G178" s="122"/>
      <c r="H178" s="156">
        <f t="shared" si="51"/>
        <v>0</v>
      </c>
      <c r="I178" s="117" t="str">
        <f t="shared" si="52"/>
        <v/>
      </c>
      <c r="J178" s="80" t="b">
        <f t="shared" si="53"/>
        <v>0</v>
      </c>
      <c r="K178" s="80" t="str">
        <f t="shared" si="54"/>
        <v/>
      </c>
      <c r="L178" s="80" t="b">
        <f>IF(C178="",FALSE,IFERROR(NOT(MATCH(C178,'Anställda och korttidsarbete'!$C:$C,0)&gt;0),TRUE))</f>
        <v>0</v>
      </c>
      <c r="M178" s="80" t="str">
        <f t="shared" si="55"/>
        <v/>
      </c>
      <c r="N178" s="80" t="b">
        <f t="shared" si="56"/>
        <v>0</v>
      </c>
      <c r="O178" s="80" t="str">
        <f t="shared" si="57"/>
        <v/>
      </c>
      <c r="P178" s="13" t="b">
        <f t="shared" si="58"/>
        <v>0</v>
      </c>
      <c r="Q178" s="80" t="str">
        <f t="shared" si="59"/>
        <v/>
      </c>
      <c r="R178" s="80" t="b">
        <f t="shared" si="60"/>
        <v>0</v>
      </c>
      <c r="S178" s="81" t="e">
        <f t="shared" si="44"/>
        <v>#VALUE!</v>
      </c>
      <c r="T178" s="81" t="e">
        <f t="shared" si="45"/>
        <v>#VALUE!</v>
      </c>
      <c r="U178" s="81" t="e">
        <f t="shared" si="46"/>
        <v>#VALUE!</v>
      </c>
      <c r="V178" s="82" t="e">
        <f t="shared" si="47"/>
        <v>#VALUE!</v>
      </c>
      <c r="W178" s="82" t="e">
        <f t="shared" si="61"/>
        <v>#VALUE!</v>
      </c>
      <c r="X178" s="82" t="b">
        <f t="shared" si="65"/>
        <v>0</v>
      </c>
      <c r="Y178" s="72" t="str">
        <f t="shared" si="48"/>
        <v/>
      </c>
      <c r="Z178" s="81" t="e" cm="1">
        <f t="array" aca="1" ref="Z178" ca="1">TEXT(RIGHT(10-RIGHT(SUM(INDEX(1*(MID(MID(C178,1,1)*2,ROW(INDIRECT("1:"&amp;LEN(MID(C178,1,1)*2))),1)),,))+MID(C178,2,1)+
SUM(INDEX(1*(MID(MID(C178,3,1)*2,ROW(INDIRECT("1:"&amp;LEN(MID(C178,3,1)*2))),1)),,))+MID(C178,4,1)+
SUM(INDEX(1*(MID(MID(C178,5,1)*2,ROW(INDIRECT("1:"&amp;LEN(MID(C178,5,1)*2))),1)),,))+MID(C178,6,1)+
SUM(INDEX(1*(MID(MID(C178,8,1)*2,ROW(INDIRECT("1:"&amp;LEN(MID(C178,8,1)*2))),1)),,))+MID(C178,9,1)+
SUM(INDEX(1*(MID(MID(C178,10,1)*2,ROW(INDIRECT("1:"&amp;LEN(MID(C178,10,1)*2))),1)),,)),1),1),"0")</f>
        <v>#VALUE!</v>
      </c>
      <c r="AA178" s="81" t="str">
        <f t="shared" si="49"/>
        <v/>
      </c>
      <c r="AB178" s="83" t="b">
        <f t="shared" si="50"/>
        <v>0</v>
      </c>
      <c r="AC178" s="154">
        <f t="shared" si="62"/>
        <v>0</v>
      </c>
      <c r="AD178" s="154">
        <f>SUMIF($C$15:C177,C178,$AC$15:AC177)</f>
        <v>0</v>
      </c>
      <c r="AE178" s="15">
        <f t="shared" si="63"/>
        <v>10000</v>
      </c>
      <c r="AF178" s="154">
        <f t="shared" si="64"/>
        <v>0</v>
      </c>
    </row>
    <row r="179" spans="1:32" s="30" customFormat="1" x14ac:dyDescent="0.25">
      <c r="A179" s="19">
        <v>164</v>
      </c>
      <c r="B179" s="20"/>
      <c r="C179" s="107"/>
      <c r="D179" s="20"/>
      <c r="E179" s="20"/>
      <c r="F179" s="20"/>
      <c r="G179" s="122"/>
      <c r="H179" s="156">
        <f t="shared" si="51"/>
        <v>0</v>
      </c>
      <c r="I179" s="117" t="str">
        <f t="shared" si="52"/>
        <v/>
      </c>
      <c r="J179" s="80" t="b">
        <f t="shared" si="53"/>
        <v>0</v>
      </c>
      <c r="K179" s="80" t="str">
        <f t="shared" si="54"/>
        <v/>
      </c>
      <c r="L179" s="80" t="b">
        <f>IF(C179="",FALSE,IFERROR(NOT(MATCH(C179,'Anställda och korttidsarbete'!$C:$C,0)&gt;0),TRUE))</f>
        <v>0</v>
      </c>
      <c r="M179" s="80" t="str">
        <f t="shared" si="55"/>
        <v/>
      </c>
      <c r="N179" s="80" t="b">
        <f t="shared" si="56"/>
        <v>0</v>
      </c>
      <c r="O179" s="80" t="str">
        <f t="shared" si="57"/>
        <v/>
      </c>
      <c r="P179" s="13" t="b">
        <f t="shared" si="58"/>
        <v>0</v>
      </c>
      <c r="Q179" s="80" t="str">
        <f t="shared" si="59"/>
        <v/>
      </c>
      <c r="R179" s="80" t="b">
        <f t="shared" si="60"/>
        <v>0</v>
      </c>
      <c r="S179" s="81" t="e">
        <f t="shared" si="44"/>
        <v>#VALUE!</v>
      </c>
      <c r="T179" s="81" t="e">
        <f t="shared" si="45"/>
        <v>#VALUE!</v>
      </c>
      <c r="U179" s="81" t="e">
        <f t="shared" si="46"/>
        <v>#VALUE!</v>
      </c>
      <c r="V179" s="82" t="e">
        <f t="shared" si="47"/>
        <v>#VALUE!</v>
      </c>
      <c r="W179" s="82" t="e">
        <f t="shared" si="61"/>
        <v>#VALUE!</v>
      </c>
      <c r="X179" s="82" t="b">
        <f t="shared" si="65"/>
        <v>0</v>
      </c>
      <c r="Y179" s="72" t="str">
        <f t="shared" si="48"/>
        <v/>
      </c>
      <c r="Z179" s="81" t="e" cm="1">
        <f t="array" aca="1" ref="Z179" ca="1">TEXT(RIGHT(10-RIGHT(SUM(INDEX(1*(MID(MID(C179,1,1)*2,ROW(INDIRECT("1:"&amp;LEN(MID(C179,1,1)*2))),1)),,))+MID(C179,2,1)+
SUM(INDEX(1*(MID(MID(C179,3,1)*2,ROW(INDIRECT("1:"&amp;LEN(MID(C179,3,1)*2))),1)),,))+MID(C179,4,1)+
SUM(INDEX(1*(MID(MID(C179,5,1)*2,ROW(INDIRECT("1:"&amp;LEN(MID(C179,5,1)*2))),1)),,))+MID(C179,6,1)+
SUM(INDEX(1*(MID(MID(C179,8,1)*2,ROW(INDIRECT("1:"&amp;LEN(MID(C179,8,1)*2))),1)),,))+MID(C179,9,1)+
SUM(INDEX(1*(MID(MID(C179,10,1)*2,ROW(INDIRECT("1:"&amp;LEN(MID(C179,10,1)*2))),1)),,)),1),1),"0")</f>
        <v>#VALUE!</v>
      </c>
      <c r="AA179" s="81" t="str">
        <f t="shared" si="49"/>
        <v/>
      </c>
      <c r="AB179" s="83" t="b">
        <f t="shared" si="50"/>
        <v>0</v>
      </c>
      <c r="AC179" s="154">
        <f t="shared" si="62"/>
        <v>0</v>
      </c>
      <c r="AD179" s="154">
        <f>SUMIF($C$15:C178,C179,$AC$15:AC178)</f>
        <v>0</v>
      </c>
      <c r="AE179" s="15">
        <f t="shared" si="63"/>
        <v>10000</v>
      </c>
      <c r="AF179" s="154">
        <f t="shared" si="64"/>
        <v>0</v>
      </c>
    </row>
    <row r="180" spans="1:32" s="30" customFormat="1" x14ac:dyDescent="0.25">
      <c r="A180" s="19">
        <v>165</v>
      </c>
      <c r="B180" s="20"/>
      <c r="C180" s="107"/>
      <c r="D180" s="20"/>
      <c r="E180" s="20"/>
      <c r="F180" s="20"/>
      <c r="G180" s="122"/>
      <c r="H180" s="156">
        <f t="shared" si="51"/>
        <v>0</v>
      </c>
      <c r="I180" s="117" t="str">
        <f t="shared" si="52"/>
        <v/>
      </c>
      <c r="J180" s="80" t="b">
        <f t="shared" si="53"/>
        <v>0</v>
      </c>
      <c r="K180" s="80" t="str">
        <f t="shared" si="54"/>
        <v/>
      </c>
      <c r="L180" s="80" t="b">
        <f>IF(C180="",FALSE,IFERROR(NOT(MATCH(C180,'Anställda och korttidsarbete'!$C:$C,0)&gt;0),TRUE))</f>
        <v>0</v>
      </c>
      <c r="M180" s="80" t="str">
        <f t="shared" si="55"/>
        <v/>
      </c>
      <c r="N180" s="80" t="b">
        <f t="shared" si="56"/>
        <v>0</v>
      </c>
      <c r="O180" s="80" t="str">
        <f t="shared" si="57"/>
        <v/>
      </c>
      <c r="P180" s="13" t="b">
        <f t="shared" si="58"/>
        <v>0</v>
      </c>
      <c r="Q180" s="80" t="str">
        <f t="shared" si="59"/>
        <v/>
      </c>
      <c r="R180" s="80" t="b">
        <f t="shared" si="60"/>
        <v>0</v>
      </c>
      <c r="S180" s="81" t="e">
        <f t="shared" si="44"/>
        <v>#VALUE!</v>
      </c>
      <c r="T180" s="81" t="e">
        <f t="shared" si="45"/>
        <v>#VALUE!</v>
      </c>
      <c r="U180" s="81" t="e">
        <f t="shared" si="46"/>
        <v>#VALUE!</v>
      </c>
      <c r="V180" s="82" t="e">
        <f t="shared" si="47"/>
        <v>#VALUE!</v>
      </c>
      <c r="W180" s="82" t="e">
        <f t="shared" si="61"/>
        <v>#VALUE!</v>
      </c>
      <c r="X180" s="82" t="b">
        <f t="shared" si="65"/>
        <v>0</v>
      </c>
      <c r="Y180" s="72" t="str">
        <f t="shared" si="48"/>
        <v/>
      </c>
      <c r="Z180" s="81" t="e" cm="1">
        <f t="array" aca="1" ref="Z180" ca="1">TEXT(RIGHT(10-RIGHT(SUM(INDEX(1*(MID(MID(C180,1,1)*2,ROW(INDIRECT("1:"&amp;LEN(MID(C180,1,1)*2))),1)),,))+MID(C180,2,1)+
SUM(INDEX(1*(MID(MID(C180,3,1)*2,ROW(INDIRECT("1:"&amp;LEN(MID(C180,3,1)*2))),1)),,))+MID(C180,4,1)+
SUM(INDEX(1*(MID(MID(C180,5,1)*2,ROW(INDIRECT("1:"&amp;LEN(MID(C180,5,1)*2))),1)),,))+MID(C180,6,1)+
SUM(INDEX(1*(MID(MID(C180,8,1)*2,ROW(INDIRECT("1:"&amp;LEN(MID(C180,8,1)*2))),1)),,))+MID(C180,9,1)+
SUM(INDEX(1*(MID(MID(C180,10,1)*2,ROW(INDIRECT("1:"&amp;LEN(MID(C180,10,1)*2))),1)),,)),1),1),"0")</f>
        <v>#VALUE!</v>
      </c>
      <c r="AA180" s="81" t="str">
        <f t="shared" si="49"/>
        <v/>
      </c>
      <c r="AB180" s="83" t="b">
        <f t="shared" si="50"/>
        <v>0</v>
      </c>
      <c r="AC180" s="154">
        <f t="shared" si="62"/>
        <v>0</v>
      </c>
      <c r="AD180" s="154">
        <f>SUMIF($C$15:C179,C180,$AC$15:AC179)</f>
        <v>0</v>
      </c>
      <c r="AE180" s="15">
        <f t="shared" si="63"/>
        <v>10000</v>
      </c>
      <c r="AF180" s="154">
        <f t="shared" si="64"/>
        <v>0</v>
      </c>
    </row>
    <row r="181" spans="1:32" s="30" customFormat="1" x14ac:dyDescent="0.25">
      <c r="A181" s="19">
        <v>166</v>
      </c>
      <c r="B181" s="20"/>
      <c r="C181" s="107"/>
      <c r="D181" s="20"/>
      <c r="E181" s="20"/>
      <c r="F181" s="20"/>
      <c r="G181" s="122"/>
      <c r="H181" s="156">
        <f t="shared" si="51"/>
        <v>0</v>
      </c>
      <c r="I181" s="117" t="str">
        <f t="shared" si="52"/>
        <v/>
      </c>
      <c r="J181" s="80" t="b">
        <f t="shared" si="53"/>
        <v>0</v>
      </c>
      <c r="K181" s="80" t="str">
        <f t="shared" si="54"/>
        <v/>
      </c>
      <c r="L181" s="80" t="b">
        <f>IF(C181="",FALSE,IFERROR(NOT(MATCH(C181,'Anställda och korttidsarbete'!$C:$C,0)&gt;0),TRUE))</f>
        <v>0</v>
      </c>
      <c r="M181" s="80" t="str">
        <f t="shared" si="55"/>
        <v/>
      </c>
      <c r="N181" s="80" t="b">
        <f t="shared" si="56"/>
        <v>0</v>
      </c>
      <c r="O181" s="80" t="str">
        <f t="shared" si="57"/>
        <v/>
      </c>
      <c r="P181" s="13" t="b">
        <f t="shared" si="58"/>
        <v>0</v>
      </c>
      <c r="Q181" s="80" t="str">
        <f t="shared" si="59"/>
        <v/>
      </c>
      <c r="R181" s="80" t="b">
        <f t="shared" si="60"/>
        <v>0</v>
      </c>
      <c r="S181" s="81" t="e">
        <f t="shared" si="44"/>
        <v>#VALUE!</v>
      </c>
      <c r="T181" s="81" t="e">
        <f t="shared" si="45"/>
        <v>#VALUE!</v>
      </c>
      <c r="U181" s="81" t="e">
        <f t="shared" si="46"/>
        <v>#VALUE!</v>
      </c>
      <c r="V181" s="82" t="e">
        <f t="shared" si="47"/>
        <v>#VALUE!</v>
      </c>
      <c r="W181" s="82" t="e">
        <f t="shared" si="61"/>
        <v>#VALUE!</v>
      </c>
      <c r="X181" s="82" t="b">
        <f t="shared" si="65"/>
        <v>0</v>
      </c>
      <c r="Y181" s="72" t="str">
        <f t="shared" si="48"/>
        <v/>
      </c>
      <c r="Z181" s="81" t="e" cm="1">
        <f t="array" aca="1" ref="Z181" ca="1">TEXT(RIGHT(10-RIGHT(SUM(INDEX(1*(MID(MID(C181,1,1)*2,ROW(INDIRECT("1:"&amp;LEN(MID(C181,1,1)*2))),1)),,))+MID(C181,2,1)+
SUM(INDEX(1*(MID(MID(C181,3,1)*2,ROW(INDIRECT("1:"&amp;LEN(MID(C181,3,1)*2))),1)),,))+MID(C181,4,1)+
SUM(INDEX(1*(MID(MID(C181,5,1)*2,ROW(INDIRECT("1:"&amp;LEN(MID(C181,5,1)*2))),1)),,))+MID(C181,6,1)+
SUM(INDEX(1*(MID(MID(C181,8,1)*2,ROW(INDIRECT("1:"&amp;LEN(MID(C181,8,1)*2))),1)),,))+MID(C181,9,1)+
SUM(INDEX(1*(MID(MID(C181,10,1)*2,ROW(INDIRECT("1:"&amp;LEN(MID(C181,10,1)*2))),1)),,)),1),1),"0")</f>
        <v>#VALUE!</v>
      </c>
      <c r="AA181" s="81" t="str">
        <f t="shared" si="49"/>
        <v/>
      </c>
      <c r="AB181" s="83" t="b">
        <f t="shared" si="50"/>
        <v>0</v>
      </c>
      <c r="AC181" s="154">
        <f t="shared" si="62"/>
        <v>0</v>
      </c>
      <c r="AD181" s="154">
        <f>SUMIF($C$15:C180,C181,$AC$15:AC180)</f>
        <v>0</v>
      </c>
      <c r="AE181" s="15">
        <f t="shared" si="63"/>
        <v>10000</v>
      </c>
      <c r="AF181" s="154">
        <f t="shared" si="64"/>
        <v>0</v>
      </c>
    </row>
    <row r="182" spans="1:32" s="30" customFormat="1" x14ac:dyDescent="0.25">
      <c r="A182" s="19">
        <v>167</v>
      </c>
      <c r="B182" s="20"/>
      <c r="C182" s="107"/>
      <c r="D182" s="20"/>
      <c r="E182" s="20"/>
      <c r="F182" s="20"/>
      <c r="G182" s="122"/>
      <c r="H182" s="156">
        <f t="shared" si="51"/>
        <v>0</v>
      </c>
      <c r="I182" s="117" t="str">
        <f t="shared" si="52"/>
        <v/>
      </c>
      <c r="J182" s="80" t="b">
        <f t="shared" si="53"/>
        <v>0</v>
      </c>
      <c r="K182" s="80" t="str">
        <f t="shared" si="54"/>
        <v/>
      </c>
      <c r="L182" s="80" t="b">
        <f>IF(C182="",FALSE,IFERROR(NOT(MATCH(C182,'Anställda och korttidsarbete'!$C:$C,0)&gt;0),TRUE))</f>
        <v>0</v>
      </c>
      <c r="M182" s="80" t="str">
        <f t="shared" si="55"/>
        <v/>
      </c>
      <c r="N182" s="80" t="b">
        <f t="shared" si="56"/>
        <v>0</v>
      </c>
      <c r="O182" s="80" t="str">
        <f t="shared" si="57"/>
        <v/>
      </c>
      <c r="P182" s="13" t="b">
        <f t="shared" si="58"/>
        <v>0</v>
      </c>
      <c r="Q182" s="80" t="str">
        <f t="shared" si="59"/>
        <v/>
      </c>
      <c r="R182" s="80" t="b">
        <f t="shared" si="60"/>
        <v>0</v>
      </c>
      <c r="S182" s="81" t="e">
        <f t="shared" si="44"/>
        <v>#VALUE!</v>
      </c>
      <c r="T182" s="81" t="e">
        <f t="shared" si="45"/>
        <v>#VALUE!</v>
      </c>
      <c r="U182" s="81" t="e">
        <f t="shared" si="46"/>
        <v>#VALUE!</v>
      </c>
      <c r="V182" s="82" t="e">
        <f t="shared" si="47"/>
        <v>#VALUE!</v>
      </c>
      <c r="W182" s="82" t="e">
        <f t="shared" si="61"/>
        <v>#VALUE!</v>
      </c>
      <c r="X182" s="82" t="b">
        <f t="shared" si="65"/>
        <v>0</v>
      </c>
      <c r="Y182" s="72" t="str">
        <f t="shared" si="48"/>
        <v/>
      </c>
      <c r="Z182" s="81" t="e" cm="1">
        <f t="array" aca="1" ref="Z182" ca="1">TEXT(RIGHT(10-RIGHT(SUM(INDEX(1*(MID(MID(C182,1,1)*2,ROW(INDIRECT("1:"&amp;LEN(MID(C182,1,1)*2))),1)),,))+MID(C182,2,1)+
SUM(INDEX(1*(MID(MID(C182,3,1)*2,ROW(INDIRECT("1:"&amp;LEN(MID(C182,3,1)*2))),1)),,))+MID(C182,4,1)+
SUM(INDEX(1*(MID(MID(C182,5,1)*2,ROW(INDIRECT("1:"&amp;LEN(MID(C182,5,1)*2))),1)),,))+MID(C182,6,1)+
SUM(INDEX(1*(MID(MID(C182,8,1)*2,ROW(INDIRECT("1:"&amp;LEN(MID(C182,8,1)*2))),1)),,))+MID(C182,9,1)+
SUM(INDEX(1*(MID(MID(C182,10,1)*2,ROW(INDIRECT("1:"&amp;LEN(MID(C182,10,1)*2))),1)),,)),1),1),"0")</f>
        <v>#VALUE!</v>
      </c>
      <c r="AA182" s="81" t="str">
        <f t="shared" si="49"/>
        <v/>
      </c>
      <c r="AB182" s="83" t="b">
        <f t="shared" si="50"/>
        <v>0</v>
      </c>
      <c r="AC182" s="154">
        <f t="shared" si="62"/>
        <v>0</v>
      </c>
      <c r="AD182" s="154">
        <f>SUMIF($C$15:C181,C182,$AC$15:AC181)</f>
        <v>0</v>
      </c>
      <c r="AE182" s="15">
        <f t="shared" si="63"/>
        <v>10000</v>
      </c>
      <c r="AF182" s="154">
        <f t="shared" si="64"/>
        <v>0</v>
      </c>
    </row>
    <row r="183" spans="1:32" s="30" customFormat="1" x14ac:dyDescent="0.25">
      <c r="A183" s="19">
        <v>168</v>
      </c>
      <c r="B183" s="20"/>
      <c r="C183" s="107"/>
      <c r="D183" s="20"/>
      <c r="E183" s="20"/>
      <c r="F183" s="20"/>
      <c r="G183" s="122"/>
      <c r="H183" s="156">
        <f t="shared" si="51"/>
        <v>0</v>
      </c>
      <c r="I183" s="117" t="str">
        <f t="shared" si="52"/>
        <v/>
      </c>
      <c r="J183" s="80" t="b">
        <f t="shared" si="53"/>
        <v>0</v>
      </c>
      <c r="K183" s="80" t="str">
        <f t="shared" si="54"/>
        <v/>
      </c>
      <c r="L183" s="80" t="b">
        <f>IF(C183="",FALSE,IFERROR(NOT(MATCH(C183,'Anställda och korttidsarbete'!$C:$C,0)&gt;0),TRUE))</f>
        <v>0</v>
      </c>
      <c r="M183" s="80" t="str">
        <f t="shared" si="55"/>
        <v/>
      </c>
      <c r="N183" s="80" t="b">
        <f t="shared" si="56"/>
        <v>0</v>
      </c>
      <c r="O183" s="80" t="str">
        <f t="shared" si="57"/>
        <v/>
      </c>
      <c r="P183" s="13" t="b">
        <f t="shared" si="58"/>
        <v>0</v>
      </c>
      <c r="Q183" s="80" t="str">
        <f t="shared" si="59"/>
        <v/>
      </c>
      <c r="R183" s="80" t="b">
        <f t="shared" si="60"/>
        <v>0</v>
      </c>
      <c r="S183" s="81" t="e">
        <f t="shared" si="44"/>
        <v>#VALUE!</v>
      </c>
      <c r="T183" s="81" t="e">
        <f t="shared" si="45"/>
        <v>#VALUE!</v>
      </c>
      <c r="U183" s="81" t="e">
        <f t="shared" si="46"/>
        <v>#VALUE!</v>
      </c>
      <c r="V183" s="82" t="e">
        <f t="shared" si="47"/>
        <v>#VALUE!</v>
      </c>
      <c r="W183" s="82" t="e">
        <f t="shared" si="61"/>
        <v>#VALUE!</v>
      </c>
      <c r="X183" s="82" t="b">
        <f t="shared" si="65"/>
        <v>0</v>
      </c>
      <c r="Y183" s="72" t="str">
        <f t="shared" si="48"/>
        <v/>
      </c>
      <c r="Z183" s="81" t="e" cm="1">
        <f t="array" aca="1" ref="Z183" ca="1">TEXT(RIGHT(10-RIGHT(SUM(INDEX(1*(MID(MID(C183,1,1)*2,ROW(INDIRECT("1:"&amp;LEN(MID(C183,1,1)*2))),1)),,))+MID(C183,2,1)+
SUM(INDEX(1*(MID(MID(C183,3,1)*2,ROW(INDIRECT("1:"&amp;LEN(MID(C183,3,1)*2))),1)),,))+MID(C183,4,1)+
SUM(INDEX(1*(MID(MID(C183,5,1)*2,ROW(INDIRECT("1:"&amp;LEN(MID(C183,5,1)*2))),1)),,))+MID(C183,6,1)+
SUM(INDEX(1*(MID(MID(C183,8,1)*2,ROW(INDIRECT("1:"&amp;LEN(MID(C183,8,1)*2))),1)),,))+MID(C183,9,1)+
SUM(INDEX(1*(MID(MID(C183,10,1)*2,ROW(INDIRECT("1:"&amp;LEN(MID(C183,10,1)*2))),1)),,)),1),1),"0")</f>
        <v>#VALUE!</v>
      </c>
      <c r="AA183" s="81" t="str">
        <f t="shared" si="49"/>
        <v/>
      </c>
      <c r="AB183" s="83" t="b">
        <f t="shared" si="50"/>
        <v>0</v>
      </c>
      <c r="AC183" s="154">
        <f t="shared" si="62"/>
        <v>0</v>
      </c>
      <c r="AD183" s="154">
        <f>SUMIF($C$15:C182,C183,$AC$15:AC182)</f>
        <v>0</v>
      </c>
      <c r="AE183" s="15">
        <f t="shared" si="63"/>
        <v>10000</v>
      </c>
      <c r="AF183" s="154">
        <f t="shared" si="64"/>
        <v>0</v>
      </c>
    </row>
    <row r="184" spans="1:32" s="30" customFormat="1" x14ac:dyDescent="0.25">
      <c r="A184" s="19">
        <v>169</v>
      </c>
      <c r="B184" s="20"/>
      <c r="C184" s="107"/>
      <c r="D184" s="20"/>
      <c r="E184" s="20"/>
      <c r="F184" s="20"/>
      <c r="G184" s="122"/>
      <c r="H184" s="156">
        <f t="shared" si="51"/>
        <v>0</v>
      </c>
      <c r="I184" s="117" t="str">
        <f t="shared" si="52"/>
        <v/>
      </c>
      <c r="J184" s="80" t="b">
        <f t="shared" si="53"/>
        <v>0</v>
      </c>
      <c r="K184" s="80" t="str">
        <f t="shared" si="54"/>
        <v/>
      </c>
      <c r="L184" s="80" t="b">
        <f>IF(C184="",FALSE,IFERROR(NOT(MATCH(C184,'Anställda och korttidsarbete'!$C:$C,0)&gt;0),TRUE))</f>
        <v>0</v>
      </c>
      <c r="M184" s="80" t="str">
        <f t="shared" si="55"/>
        <v/>
      </c>
      <c r="N184" s="80" t="b">
        <f t="shared" si="56"/>
        <v>0</v>
      </c>
      <c r="O184" s="80" t="str">
        <f t="shared" si="57"/>
        <v/>
      </c>
      <c r="P184" s="13" t="b">
        <f t="shared" si="58"/>
        <v>0</v>
      </c>
      <c r="Q184" s="80" t="str">
        <f t="shared" si="59"/>
        <v/>
      </c>
      <c r="R184" s="80" t="b">
        <f t="shared" si="60"/>
        <v>0</v>
      </c>
      <c r="S184" s="81" t="e">
        <f t="shared" si="44"/>
        <v>#VALUE!</v>
      </c>
      <c r="T184" s="81" t="e">
        <f t="shared" si="45"/>
        <v>#VALUE!</v>
      </c>
      <c r="U184" s="81" t="e">
        <f t="shared" si="46"/>
        <v>#VALUE!</v>
      </c>
      <c r="V184" s="82" t="e">
        <f t="shared" si="47"/>
        <v>#VALUE!</v>
      </c>
      <c r="W184" s="82" t="e">
        <f t="shared" si="61"/>
        <v>#VALUE!</v>
      </c>
      <c r="X184" s="82" t="b">
        <f t="shared" si="65"/>
        <v>0</v>
      </c>
      <c r="Y184" s="72" t="str">
        <f t="shared" si="48"/>
        <v/>
      </c>
      <c r="Z184" s="81" t="e" cm="1">
        <f t="array" aca="1" ref="Z184" ca="1">TEXT(RIGHT(10-RIGHT(SUM(INDEX(1*(MID(MID(C184,1,1)*2,ROW(INDIRECT("1:"&amp;LEN(MID(C184,1,1)*2))),1)),,))+MID(C184,2,1)+
SUM(INDEX(1*(MID(MID(C184,3,1)*2,ROW(INDIRECT("1:"&amp;LEN(MID(C184,3,1)*2))),1)),,))+MID(C184,4,1)+
SUM(INDEX(1*(MID(MID(C184,5,1)*2,ROW(INDIRECT("1:"&amp;LEN(MID(C184,5,1)*2))),1)),,))+MID(C184,6,1)+
SUM(INDEX(1*(MID(MID(C184,8,1)*2,ROW(INDIRECT("1:"&amp;LEN(MID(C184,8,1)*2))),1)),,))+MID(C184,9,1)+
SUM(INDEX(1*(MID(MID(C184,10,1)*2,ROW(INDIRECT("1:"&amp;LEN(MID(C184,10,1)*2))),1)),,)),1),1),"0")</f>
        <v>#VALUE!</v>
      </c>
      <c r="AA184" s="81" t="str">
        <f t="shared" si="49"/>
        <v/>
      </c>
      <c r="AB184" s="83" t="b">
        <f t="shared" si="50"/>
        <v>0</v>
      </c>
      <c r="AC184" s="154">
        <f t="shared" si="62"/>
        <v>0</v>
      </c>
      <c r="AD184" s="154">
        <f>SUMIF($C$15:C183,C184,$AC$15:AC183)</f>
        <v>0</v>
      </c>
      <c r="AE184" s="15">
        <f t="shared" si="63"/>
        <v>10000</v>
      </c>
      <c r="AF184" s="154">
        <f t="shared" si="64"/>
        <v>0</v>
      </c>
    </row>
    <row r="185" spans="1:32" s="30" customFormat="1" x14ac:dyDescent="0.25">
      <c r="A185" s="19">
        <v>170</v>
      </c>
      <c r="B185" s="20"/>
      <c r="C185" s="107"/>
      <c r="D185" s="20"/>
      <c r="E185" s="20"/>
      <c r="F185" s="20"/>
      <c r="G185" s="122"/>
      <c r="H185" s="156">
        <f t="shared" si="51"/>
        <v>0</v>
      </c>
      <c r="I185" s="117" t="str">
        <f t="shared" si="52"/>
        <v/>
      </c>
      <c r="J185" s="80" t="b">
        <f t="shared" si="53"/>
        <v>0</v>
      </c>
      <c r="K185" s="80" t="str">
        <f t="shared" si="54"/>
        <v/>
      </c>
      <c r="L185" s="80" t="b">
        <f>IF(C185="",FALSE,IFERROR(NOT(MATCH(C185,'Anställda och korttidsarbete'!$C:$C,0)&gt;0),TRUE))</f>
        <v>0</v>
      </c>
      <c r="M185" s="80" t="str">
        <f t="shared" si="55"/>
        <v/>
      </c>
      <c r="N185" s="80" t="b">
        <f t="shared" si="56"/>
        <v>0</v>
      </c>
      <c r="O185" s="80" t="str">
        <f t="shared" si="57"/>
        <v/>
      </c>
      <c r="P185" s="13" t="b">
        <f t="shared" si="58"/>
        <v>0</v>
      </c>
      <c r="Q185" s="80" t="str">
        <f t="shared" si="59"/>
        <v/>
      </c>
      <c r="R185" s="80" t="b">
        <f t="shared" si="60"/>
        <v>0</v>
      </c>
      <c r="S185" s="81" t="e">
        <f t="shared" si="44"/>
        <v>#VALUE!</v>
      </c>
      <c r="T185" s="81" t="e">
        <f t="shared" si="45"/>
        <v>#VALUE!</v>
      </c>
      <c r="U185" s="81" t="e">
        <f t="shared" si="46"/>
        <v>#VALUE!</v>
      </c>
      <c r="V185" s="82" t="e">
        <f t="shared" si="47"/>
        <v>#VALUE!</v>
      </c>
      <c r="W185" s="82" t="e">
        <f t="shared" si="61"/>
        <v>#VALUE!</v>
      </c>
      <c r="X185" s="82" t="b">
        <f t="shared" si="65"/>
        <v>0</v>
      </c>
      <c r="Y185" s="72" t="str">
        <f t="shared" si="48"/>
        <v/>
      </c>
      <c r="Z185" s="81" t="e" cm="1">
        <f t="array" aca="1" ref="Z185" ca="1">TEXT(RIGHT(10-RIGHT(SUM(INDEX(1*(MID(MID(C185,1,1)*2,ROW(INDIRECT("1:"&amp;LEN(MID(C185,1,1)*2))),1)),,))+MID(C185,2,1)+
SUM(INDEX(1*(MID(MID(C185,3,1)*2,ROW(INDIRECT("1:"&amp;LEN(MID(C185,3,1)*2))),1)),,))+MID(C185,4,1)+
SUM(INDEX(1*(MID(MID(C185,5,1)*2,ROW(INDIRECT("1:"&amp;LEN(MID(C185,5,1)*2))),1)),,))+MID(C185,6,1)+
SUM(INDEX(1*(MID(MID(C185,8,1)*2,ROW(INDIRECT("1:"&amp;LEN(MID(C185,8,1)*2))),1)),,))+MID(C185,9,1)+
SUM(INDEX(1*(MID(MID(C185,10,1)*2,ROW(INDIRECT("1:"&amp;LEN(MID(C185,10,1)*2))),1)),,)),1),1),"0")</f>
        <v>#VALUE!</v>
      </c>
      <c r="AA185" s="81" t="str">
        <f t="shared" si="49"/>
        <v/>
      </c>
      <c r="AB185" s="83" t="b">
        <f t="shared" si="50"/>
        <v>0</v>
      </c>
      <c r="AC185" s="154">
        <f t="shared" si="62"/>
        <v>0</v>
      </c>
      <c r="AD185" s="154">
        <f>SUMIF($C$15:C184,C185,$AC$15:AC184)</f>
        <v>0</v>
      </c>
      <c r="AE185" s="15">
        <f t="shared" si="63"/>
        <v>10000</v>
      </c>
      <c r="AF185" s="154">
        <f t="shared" si="64"/>
        <v>0</v>
      </c>
    </row>
    <row r="186" spans="1:32" s="30" customFormat="1" x14ac:dyDescent="0.25">
      <c r="A186" s="19">
        <v>171</v>
      </c>
      <c r="B186" s="20"/>
      <c r="C186" s="107"/>
      <c r="D186" s="20"/>
      <c r="E186" s="20"/>
      <c r="F186" s="20"/>
      <c r="G186" s="122"/>
      <c r="H186" s="156">
        <f t="shared" si="51"/>
        <v>0</v>
      </c>
      <c r="I186" s="117" t="str">
        <f t="shared" si="52"/>
        <v/>
      </c>
      <c r="J186" s="80" t="b">
        <f t="shared" si="53"/>
        <v>0</v>
      </c>
      <c r="K186" s="80" t="str">
        <f t="shared" si="54"/>
        <v/>
      </c>
      <c r="L186" s="80" t="b">
        <f>IF(C186="",FALSE,IFERROR(NOT(MATCH(C186,'Anställda och korttidsarbete'!$C:$C,0)&gt;0),TRUE))</f>
        <v>0</v>
      </c>
      <c r="M186" s="80" t="str">
        <f t="shared" si="55"/>
        <v/>
      </c>
      <c r="N186" s="80" t="b">
        <f t="shared" si="56"/>
        <v>0</v>
      </c>
      <c r="O186" s="80" t="str">
        <f t="shared" si="57"/>
        <v/>
      </c>
      <c r="P186" s="13" t="b">
        <f t="shared" si="58"/>
        <v>0</v>
      </c>
      <c r="Q186" s="80" t="str">
        <f t="shared" si="59"/>
        <v/>
      </c>
      <c r="R186" s="80" t="b">
        <f t="shared" si="60"/>
        <v>0</v>
      </c>
      <c r="S186" s="81" t="e">
        <f t="shared" si="44"/>
        <v>#VALUE!</v>
      </c>
      <c r="T186" s="81" t="e">
        <f t="shared" si="45"/>
        <v>#VALUE!</v>
      </c>
      <c r="U186" s="81" t="e">
        <f t="shared" si="46"/>
        <v>#VALUE!</v>
      </c>
      <c r="V186" s="82" t="e">
        <f t="shared" si="47"/>
        <v>#VALUE!</v>
      </c>
      <c r="W186" s="82" t="e">
        <f t="shared" si="61"/>
        <v>#VALUE!</v>
      </c>
      <c r="X186" s="82" t="b">
        <f t="shared" si="65"/>
        <v>0</v>
      </c>
      <c r="Y186" s="72" t="str">
        <f t="shared" si="48"/>
        <v/>
      </c>
      <c r="Z186" s="81" t="e" cm="1">
        <f t="array" aca="1" ref="Z186" ca="1">TEXT(RIGHT(10-RIGHT(SUM(INDEX(1*(MID(MID(C186,1,1)*2,ROW(INDIRECT("1:"&amp;LEN(MID(C186,1,1)*2))),1)),,))+MID(C186,2,1)+
SUM(INDEX(1*(MID(MID(C186,3,1)*2,ROW(INDIRECT("1:"&amp;LEN(MID(C186,3,1)*2))),1)),,))+MID(C186,4,1)+
SUM(INDEX(1*(MID(MID(C186,5,1)*2,ROW(INDIRECT("1:"&amp;LEN(MID(C186,5,1)*2))),1)),,))+MID(C186,6,1)+
SUM(INDEX(1*(MID(MID(C186,8,1)*2,ROW(INDIRECT("1:"&amp;LEN(MID(C186,8,1)*2))),1)),,))+MID(C186,9,1)+
SUM(INDEX(1*(MID(MID(C186,10,1)*2,ROW(INDIRECT("1:"&amp;LEN(MID(C186,10,1)*2))),1)),,)),1),1),"0")</f>
        <v>#VALUE!</v>
      </c>
      <c r="AA186" s="81" t="str">
        <f t="shared" si="49"/>
        <v/>
      </c>
      <c r="AB186" s="83" t="b">
        <f t="shared" si="50"/>
        <v>0</v>
      </c>
      <c r="AC186" s="154">
        <f t="shared" si="62"/>
        <v>0</v>
      </c>
      <c r="AD186" s="154">
        <f>SUMIF($C$15:C185,C186,$AC$15:AC185)</f>
        <v>0</v>
      </c>
      <c r="AE186" s="15">
        <f t="shared" si="63"/>
        <v>10000</v>
      </c>
      <c r="AF186" s="154">
        <f t="shared" si="64"/>
        <v>0</v>
      </c>
    </row>
    <row r="187" spans="1:32" s="30" customFormat="1" x14ac:dyDescent="0.25">
      <c r="A187" s="19">
        <v>172</v>
      </c>
      <c r="B187" s="20"/>
      <c r="C187" s="107"/>
      <c r="D187" s="20"/>
      <c r="E187" s="20"/>
      <c r="F187" s="20"/>
      <c r="G187" s="122"/>
      <c r="H187" s="156">
        <f t="shared" si="51"/>
        <v>0</v>
      </c>
      <c r="I187" s="117" t="str">
        <f t="shared" si="52"/>
        <v/>
      </c>
      <c r="J187" s="80" t="b">
        <f t="shared" si="53"/>
        <v>0</v>
      </c>
      <c r="K187" s="80" t="str">
        <f t="shared" si="54"/>
        <v/>
      </c>
      <c r="L187" s="80" t="b">
        <f>IF(C187="",FALSE,IFERROR(NOT(MATCH(C187,'Anställda och korttidsarbete'!$C:$C,0)&gt;0),TRUE))</f>
        <v>0</v>
      </c>
      <c r="M187" s="80" t="str">
        <f t="shared" si="55"/>
        <v/>
      </c>
      <c r="N187" s="80" t="b">
        <f t="shared" si="56"/>
        <v>0</v>
      </c>
      <c r="O187" s="80" t="str">
        <f t="shared" si="57"/>
        <v/>
      </c>
      <c r="P187" s="13" t="b">
        <f t="shared" si="58"/>
        <v>0</v>
      </c>
      <c r="Q187" s="80" t="str">
        <f t="shared" si="59"/>
        <v/>
      </c>
      <c r="R187" s="80" t="b">
        <f t="shared" si="60"/>
        <v>0</v>
      </c>
      <c r="S187" s="81" t="e">
        <f t="shared" si="44"/>
        <v>#VALUE!</v>
      </c>
      <c r="T187" s="81" t="e">
        <f t="shared" si="45"/>
        <v>#VALUE!</v>
      </c>
      <c r="U187" s="81" t="e">
        <f t="shared" si="46"/>
        <v>#VALUE!</v>
      </c>
      <c r="V187" s="82" t="e">
        <f t="shared" si="47"/>
        <v>#VALUE!</v>
      </c>
      <c r="W187" s="82" t="e">
        <f t="shared" si="61"/>
        <v>#VALUE!</v>
      </c>
      <c r="X187" s="82" t="b">
        <f t="shared" si="65"/>
        <v>0</v>
      </c>
      <c r="Y187" s="72" t="str">
        <f t="shared" si="48"/>
        <v/>
      </c>
      <c r="Z187" s="81" t="e" cm="1">
        <f t="array" aca="1" ref="Z187" ca="1">TEXT(RIGHT(10-RIGHT(SUM(INDEX(1*(MID(MID(C187,1,1)*2,ROW(INDIRECT("1:"&amp;LEN(MID(C187,1,1)*2))),1)),,))+MID(C187,2,1)+
SUM(INDEX(1*(MID(MID(C187,3,1)*2,ROW(INDIRECT("1:"&amp;LEN(MID(C187,3,1)*2))),1)),,))+MID(C187,4,1)+
SUM(INDEX(1*(MID(MID(C187,5,1)*2,ROW(INDIRECT("1:"&amp;LEN(MID(C187,5,1)*2))),1)),,))+MID(C187,6,1)+
SUM(INDEX(1*(MID(MID(C187,8,1)*2,ROW(INDIRECT("1:"&amp;LEN(MID(C187,8,1)*2))),1)),,))+MID(C187,9,1)+
SUM(INDEX(1*(MID(MID(C187,10,1)*2,ROW(INDIRECT("1:"&amp;LEN(MID(C187,10,1)*2))),1)),,)),1),1),"0")</f>
        <v>#VALUE!</v>
      </c>
      <c r="AA187" s="81" t="str">
        <f t="shared" si="49"/>
        <v/>
      </c>
      <c r="AB187" s="83" t="b">
        <f t="shared" si="50"/>
        <v>0</v>
      </c>
      <c r="AC187" s="154">
        <f t="shared" si="62"/>
        <v>0</v>
      </c>
      <c r="AD187" s="154">
        <f>SUMIF($C$15:C186,C187,$AC$15:AC186)</f>
        <v>0</v>
      </c>
      <c r="AE187" s="15">
        <f t="shared" si="63"/>
        <v>10000</v>
      </c>
      <c r="AF187" s="154">
        <f t="shared" si="64"/>
        <v>0</v>
      </c>
    </row>
    <row r="188" spans="1:32" s="30" customFormat="1" x14ac:dyDescent="0.25">
      <c r="A188" s="19">
        <v>173</v>
      </c>
      <c r="B188" s="20"/>
      <c r="C188" s="107"/>
      <c r="D188" s="20"/>
      <c r="E188" s="20"/>
      <c r="F188" s="20"/>
      <c r="G188" s="122"/>
      <c r="H188" s="156">
        <f t="shared" si="51"/>
        <v>0</v>
      </c>
      <c r="I188" s="117" t="str">
        <f t="shared" si="52"/>
        <v/>
      </c>
      <c r="J188" s="80" t="b">
        <f t="shared" si="53"/>
        <v>0</v>
      </c>
      <c r="K188" s="80" t="str">
        <f t="shared" si="54"/>
        <v/>
      </c>
      <c r="L188" s="80" t="b">
        <f>IF(C188="",FALSE,IFERROR(NOT(MATCH(C188,'Anställda och korttidsarbete'!$C:$C,0)&gt;0),TRUE))</f>
        <v>0</v>
      </c>
      <c r="M188" s="80" t="str">
        <f t="shared" si="55"/>
        <v/>
      </c>
      <c r="N188" s="80" t="b">
        <f t="shared" si="56"/>
        <v>0</v>
      </c>
      <c r="O188" s="80" t="str">
        <f t="shared" si="57"/>
        <v/>
      </c>
      <c r="P188" s="13" t="b">
        <f t="shared" si="58"/>
        <v>0</v>
      </c>
      <c r="Q188" s="80" t="str">
        <f t="shared" si="59"/>
        <v/>
      </c>
      <c r="R188" s="80" t="b">
        <f t="shared" si="60"/>
        <v>0</v>
      </c>
      <c r="S188" s="81" t="e">
        <f t="shared" si="44"/>
        <v>#VALUE!</v>
      </c>
      <c r="T188" s="81" t="e">
        <f t="shared" si="45"/>
        <v>#VALUE!</v>
      </c>
      <c r="U188" s="81" t="e">
        <f t="shared" si="46"/>
        <v>#VALUE!</v>
      </c>
      <c r="V188" s="82" t="e">
        <f t="shared" si="47"/>
        <v>#VALUE!</v>
      </c>
      <c r="W188" s="82" t="e">
        <f t="shared" si="61"/>
        <v>#VALUE!</v>
      </c>
      <c r="X188" s="82" t="b">
        <f t="shared" si="65"/>
        <v>0</v>
      </c>
      <c r="Y188" s="72" t="str">
        <f t="shared" si="48"/>
        <v/>
      </c>
      <c r="Z188" s="81" t="e" cm="1">
        <f t="array" aca="1" ref="Z188" ca="1">TEXT(RIGHT(10-RIGHT(SUM(INDEX(1*(MID(MID(C188,1,1)*2,ROW(INDIRECT("1:"&amp;LEN(MID(C188,1,1)*2))),1)),,))+MID(C188,2,1)+
SUM(INDEX(1*(MID(MID(C188,3,1)*2,ROW(INDIRECT("1:"&amp;LEN(MID(C188,3,1)*2))),1)),,))+MID(C188,4,1)+
SUM(INDEX(1*(MID(MID(C188,5,1)*2,ROW(INDIRECT("1:"&amp;LEN(MID(C188,5,1)*2))),1)),,))+MID(C188,6,1)+
SUM(INDEX(1*(MID(MID(C188,8,1)*2,ROW(INDIRECT("1:"&amp;LEN(MID(C188,8,1)*2))),1)),,))+MID(C188,9,1)+
SUM(INDEX(1*(MID(MID(C188,10,1)*2,ROW(INDIRECT("1:"&amp;LEN(MID(C188,10,1)*2))),1)),,)),1),1),"0")</f>
        <v>#VALUE!</v>
      </c>
      <c r="AA188" s="81" t="str">
        <f t="shared" si="49"/>
        <v/>
      </c>
      <c r="AB188" s="83" t="b">
        <f t="shared" si="50"/>
        <v>0</v>
      </c>
      <c r="AC188" s="154">
        <f t="shared" si="62"/>
        <v>0</v>
      </c>
      <c r="AD188" s="154">
        <f>SUMIF($C$15:C187,C188,$AC$15:AC187)</f>
        <v>0</v>
      </c>
      <c r="AE188" s="15">
        <f t="shared" si="63"/>
        <v>10000</v>
      </c>
      <c r="AF188" s="154">
        <f t="shared" si="64"/>
        <v>0</v>
      </c>
    </row>
    <row r="189" spans="1:32" s="30" customFormat="1" x14ac:dyDescent="0.25">
      <c r="A189" s="19">
        <v>174</v>
      </c>
      <c r="B189" s="20"/>
      <c r="C189" s="107"/>
      <c r="D189" s="20"/>
      <c r="E189" s="20"/>
      <c r="F189" s="20"/>
      <c r="G189" s="122"/>
      <c r="H189" s="156">
        <f t="shared" si="51"/>
        <v>0</v>
      </c>
      <c r="I189" s="117" t="str">
        <f t="shared" si="52"/>
        <v/>
      </c>
      <c r="J189" s="80" t="b">
        <f t="shared" si="53"/>
        <v>0</v>
      </c>
      <c r="K189" s="80" t="str">
        <f t="shared" si="54"/>
        <v/>
      </c>
      <c r="L189" s="80" t="b">
        <f>IF(C189="",FALSE,IFERROR(NOT(MATCH(C189,'Anställda och korttidsarbete'!$C:$C,0)&gt;0),TRUE))</f>
        <v>0</v>
      </c>
      <c r="M189" s="80" t="str">
        <f t="shared" si="55"/>
        <v/>
      </c>
      <c r="N189" s="80" t="b">
        <f t="shared" si="56"/>
        <v>0</v>
      </c>
      <c r="O189" s="80" t="str">
        <f t="shared" si="57"/>
        <v/>
      </c>
      <c r="P189" s="13" t="b">
        <f t="shared" si="58"/>
        <v>0</v>
      </c>
      <c r="Q189" s="80" t="str">
        <f t="shared" si="59"/>
        <v/>
      </c>
      <c r="R189" s="80" t="b">
        <f t="shared" si="60"/>
        <v>0</v>
      </c>
      <c r="S189" s="81" t="e">
        <f t="shared" si="44"/>
        <v>#VALUE!</v>
      </c>
      <c r="T189" s="81" t="e">
        <f t="shared" si="45"/>
        <v>#VALUE!</v>
      </c>
      <c r="U189" s="81" t="e">
        <f t="shared" si="46"/>
        <v>#VALUE!</v>
      </c>
      <c r="V189" s="82" t="e">
        <f t="shared" si="47"/>
        <v>#VALUE!</v>
      </c>
      <c r="W189" s="82" t="e">
        <f t="shared" si="61"/>
        <v>#VALUE!</v>
      </c>
      <c r="X189" s="82" t="b">
        <f t="shared" si="65"/>
        <v>0</v>
      </c>
      <c r="Y189" s="72" t="str">
        <f t="shared" si="48"/>
        <v/>
      </c>
      <c r="Z189" s="81" t="e" cm="1">
        <f t="array" aca="1" ref="Z189" ca="1">TEXT(RIGHT(10-RIGHT(SUM(INDEX(1*(MID(MID(C189,1,1)*2,ROW(INDIRECT("1:"&amp;LEN(MID(C189,1,1)*2))),1)),,))+MID(C189,2,1)+
SUM(INDEX(1*(MID(MID(C189,3,1)*2,ROW(INDIRECT("1:"&amp;LEN(MID(C189,3,1)*2))),1)),,))+MID(C189,4,1)+
SUM(INDEX(1*(MID(MID(C189,5,1)*2,ROW(INDIRECT("1:"&amp;LEN(MID(C189,5,1)*2))),1)),,))+MID(C189,6,1)+
SUM(INDEX(1*(MID(MID(C189,8,1)*2,ROW(INDIRECT("1:"&amp;LEN(MID(C189,8,1)*2))),1)),,))+MID(C189,9,1)+
SUM(INDEX(1*(MID(MID(C189,10,1)*2,ROW(INDIRECT("1:"&amp;LEN(MID(C189,10,1)*2))),1)),,)),1),1),"0")</f>
        <v>#VALUE!</v>
      </c>
      <c r="AA189" s="81" t="str">
        <f t="shared" si="49"/>
        <v/>
      </c>
      <c r="AB189" s="83" t="b">
        <f t="shared" si="50"/>
        <v>0</v>
      </c>
      <c r="AC189" s="154">
        <f t="shared" si="62"/>
        <v>0</v>
      </c>
      <c r="AD189" s="154">
        <f>SUMIF($C$15:C188,C189,$AC$15:AC188)</f>
        <v>0</v>
      </c>
      <c r="AE189" s="15">
        <f t="shared" si="63"/>
        <v>10000</v>
      </c>
      <c r="AF189" s="154">
        <f t="shared" si="64"/>
        <v>0</v>
      </c>
    </row>
    <row r="190" spans="1:32" s="30" customFormat="1" x14ac:dyDescent="0.25">
      <c r="A190" s="19">
        <v>175</v>
      </c>
      <c r="B190" s="20"/>
      <c r="C190" s="107"/>
      <c r="D190" s="20"/>
      <c r="E190" s="20"/>
      <c r="F190" s="20"/>
      <c r="G190" s="122"/>
      <c r="H190" s="156">
        <f t="shared" si="51"/>
        <v>0</v>
      </c>
      <c r="I190" s="117" t="str">
        <f t="shared" si="52"/>
        <v/>
      </c>
      <c r="J190" s="80" t="b">
        <f t="shared" si="53"/>
        <v>0</v>
      </c>
      <c r="K190" s="80" t="str">
        <f t="shared" si="54"/>
        <v/>
      </c>
      <c r="L190" s="80" t="b">
        <f>IF(C190="",FALSE,IFERROR(NOT(MATCH(C190,'Anställda och korttidsarbete'!$C:$C,0)&gt;0),TRUE))</f>
        <v>0</v>
      </c>
      <c r="M190" s="80" t="str">
        <f t="shared" si="55"/>
        <v/>
      </c>
      <c r="N190" s="80" t="b">
        <f t="shared" si="56"/>
        <v>0</v>
      </c>
      <c r="O190" s="80" t="str">
        <f t="shared" si="57"/>
        <v/>
      </c>
      <c r="P190" s="13" t="b">
        <f t="shared" si="58"/>
        <v>0</v>
      </c>
      <c r="Q190" s="80" t="str">
        <f t="shared" si="59"/>
        <v/>
      </c>
      <c r="R190" s="80" t="b">
        <f t="shared" si="60"/>
        <v>0</v>
      </c>
      <c r="S190" s="81" t="e">
        <f t="shared" si="44"/>
        <v>#VALUE!</v>
      </c>
      <c r="T190" s="81" t="e">
        <f t="shared" si="45"/>
        <v>#VALUE!</v>
      </c>
      <c r="U190" s="81" t="e">
        <f t="shared" si="46"/>
        <v>#VALUE!</v>
      </c>
      <c r="V190" s="82" t="e">
        <f t="shared" si="47"/>
        <v>#VALUE!</v>
      </c>
      <c r="W190" s="82" t="e">
        <f t="shared" si="61"/>
        <v>#VALUE!</v>
      </c>
      <c r="X190" s="82" t="b">
        <f t="shared" si="65"/>
        <v>0</v>
      </c>
      <c r="Y190" s="72" t="str">
        <f t="shared" si="48"/>
        <v/>
      </c>
      <c r="Z190" s="81" t="e" cm="1">
        <f t="array" aca="1" ref="Z190" ca="1">TEXT(RIGHT(10-RIGHT(SUM(INDEX(1*(MID(MID(C190,1,1)*2,ROW(INDIRECT("1:"&amp;LEN(MID(C190,1,1)*2))),1)),,))+MID(C190,2,1)+
SUM(INDEX(1*(MID(MID(C190,3,1)*2,ROW(INDIRECT("1:"&amp;LEN(MID(C190,3,1)*2))),1)),,))+MID(C190,4,1)+
SUM(INDEX(1*(MID(MID(C190,5,1)*2,ROW(INDIRECT("1:"&amp;LEN(MID(C190,5,1)*2))),1)),,))+MID(C190,6,1)+
SUM(INDEX(1*(MID(MID(C190,8,1)*2,ROW(INDIRECT("1:"&amp;LEN(MID(C190,8,1)*2))),1)),,))+MID(C190,9,1)+
SUM(INDEX(1*(MID(MID(C190,10,1)*2,ROW(INDIRECT("1:"&amp;LEN(MID(C190,10,1)*2))),1)),,)),1),1),"0")</f>
        <v>#VALUE!</v>
      </c>
      <c r="AA190" s="81" t="str">
        <f t="shared" si="49"/>
        <v/>
      </c>
      <c r="AB190" s="83" t="b">
        <f t="shared" si="50"/>
        <v>0</v>
      </c>
      <c r="AC190" s="154">
        <f t="shared" si="62"/>
        <v>0</v>
      </c>
      <c r="AD190" s="154">
        <f>SUMIF($C$15:C189,C190,$AC$15:AC189)</f>
        <v>0</v>
      </c>
      <c r="AE190" s="15">
        <f t="shared" si="63"/>
        <v>10000</v>
      </c>
      <c r="AF190" s="154">
        <f t="shared" si="64"/>
        <v>0</v>
      </c>
    </row>
    <row r="191" spans="1:32" s="30" customFormat="1" x14ac:dyDescent="0.25">
      <c r="A191" s="19">
        <v>176</v>
      </c>
      <c r="B191" s="20"/>
      <c r="C191" s="107"/>
      <c r="D191" s="20"/>
      <c r="E191" s="20"/>
      <c r="F191" s="20"/>
      <c r="G191" s="122"/>
      <c r="H191" s="156">
        <f t="shared" si="51"/>
        <v>0</v>
      </c>
      <c r="I191" s="117" t="str">
        <f t="shared" si="52"/>
        <v/>
      </c>
      <c r="J191" s="80" t="b">
        <f t="shared" si="53"/>
        <v>0</v>
      </c>
      <c r="K191" s="80" t="str">
        <f t="shared" si="54"/>
        <v/>
      </c>
      <c r="L191" s="80" t="b">
        <f>IF(C191="",FALSE,IFERROR(NOT(MATCH(C191,'Anställda och korttidsarbete'!$C:$C,0)&gt;0),TRUE))</f>
        <v>0</v>
      </c>
      <c r="M191" s="80" t="str">
        <f t="shared" si="55"/>
        <v/>
      </c>
      <c r="N191" s="80" t="b">
        <f t="shared" si="56"/>
        <v>0</v>
      </c>
      <c r="O191" s="80" t="str">
        <f t="shared" si="57"/>
        <v/>
      </c>
      <c r="P191" s="13" t="b">
        <f t="shared" si="58"/>
        <v>0</v>
      </c>
      <c r="Q191" s="80" t="str">
        <f t="shared" si="59"/>
        <v/>
      </c>
      <c r="R191" s="80" t="b">
        <f t="shared" si="60"/>
        <v>0</v>
      </c>
      <c r="S191" s="81" t="e">
        <f t="shared" si="44"/>
        <v>#VALUE!</v>
      </c>
      <c r="T191" s="81" t="e">
        <f t="shared" si="45"/>
        <v>#VALUE!</v>
      </c>
      <c r="U191" s="81" t="e">
        <f t="shared" si="46"/>
        <v>#VALUE!</v>
      </c>
      <c r="V191" s="82" t="e">
        <f t="shared" si="47"/>
        <v>#VALUE!</v>
      </c>
      <c r="W191" s="82" t="e">
        <f t="shared" si="61"/>
        <v>#VALUE!</v>
      </c>
      <c r="X191" s="82" t="b">
        <f t="shared" si="65"/>
        <v>0</v>
      </c>
      <c r="Y191" s="72" t="str">
        <f t="shared" si="48"/>
        <v/>
      </c>
      <c r="Z191" s="81" t="e" cm="1">
        <f t="array" aca="1" ref="Z191" ca="1">TEXT(RIGHT(10-RIGHT(SUM(INDEX(1*(MID(MID(C191,1,1)*2,ROW(INDIRECT("1:"&amp;LEN(MID(C191,1,1)*2))),1)),,))+MID(C191,2,1)+
SUM(INDEX(1*(MID(MID(C191,3,1)*2,ROW(INDIRECT("1:"&amp;LEN(MID(C191,3,1)*2))),1)),,))+MID(C191,4,1)+
SUM(INDEX(1*(MID(MID(C191,5,1)*2,ROW(INDIRECT("1:"&amp;LEN(MID(C191,5,1)*2))),1)),,))+MID(C191,6,1)+
SUM(INDEX(1*(MID(MID(C191,8,1)*2,ROW(INDIRECT("1:"&amp;LEN(MID(C191,8,1)*2))),1)),,))+MID(C191,9,1)+
SUM(INDEX(1*(MID(MID(C191,10,1)*2,ROW(INDIRECT("1:"&amp;LEN(MID(C191,10,1)*2))),1)),,)),1),1),"0")</f>
        <v>#VALUE!</v>
      </c>
      <c r="AA191" s="81" t="str">
        <f t="shared" si="49"/>
        <v/>
      </c>
      <c r="AB191" s="83" t="b">
        <f t="shared" si="50"/>
        <v>0</v>
      </c>
      <c r="AC191" s="154">
        <f t="shared" si="62"/>
        <v>0</v>
      </c>
      <c r="AD191" s="154">
        <f>SUMIF($C$15:C190,C191,$AC$15:AC190)</f>
        <v>0</v>
      </c>
      <c r="AE191" s="15">
        <f t="shared" si="63"/>
        <v>10000</v>
      </c>
      <c r="AF191" s="154">
        <f t="shared" si="64"/>
        <v>0</v>
      </c>
    </row>
    <row r="192" spans="1:32" s="30" customFormat="1" x14ac:dyDescent="0.25">
      <c r="A192" s="19">
        <v>177</v>
      </c>
      <c r="B192" s="20"/>
      <c r="C192" s="107"/>
      <c r="D192" s="20"/>
      <c r="E192" s="20"/>
      <c r="F192" s="20"/>
      <c r="G192" s="122"/>
      <c r="H192" s="156">
        <f t="shared" si="51"/>
        <v>0</v>
      </c>
      <c r="I192" s="117" t="str">
        <f t="shared" si="52"/>
        <v/>
      </c>
      <c r="J192" s="80" t="b">
        <f t="shared" si="53"/>
        <v>0</v>
      </c>
      <c r="K192" s="80" t="str">
        <f t="shared" si="54"/>
        <v/>
      </c>
      <c r="L192" s="80" t="b">
        <f>IF(C192="",FALSE,IFERROR(NOT(MATCH(C192,'Anställda och korttidsarbete'!$C:$C,0)&gt;0),TRUE))</f>
        <v>0</v>
      </c>
      <c r="M192" s="80" t="str">
        <f t="shared" si="55"/>
        <v/>
      </c>
      <c r="N192" s="80" t="b">
        <f t="shared" si="56"/>
        <v>0</v>
      </c>
      <c r="O192" s="80" t="str">
        <f t="shared" si="57"/>
        <v/>
      </c>
      <c r="P192" s="13" t="b">
        <f t="shared" si="58"/>
        <v>0</v>
      </c>
      <c r="Q192" s="80" t="str">
        <f t="shared" si="59"/>
        <v/>
      </c>
      <c r="R192" s="80" t="b">
        <f t="shared" si="60"/>
        <v>0</v>
      </c>
      <c r="S192" s="81" t="e">
        <f t="shared" si="44"/>
        <v>#VALUE!</v>
      </c>
      <c r="T192" s="81" t="e">
        <f t="shared" si="45"/>
        <v>#VALUE!</v>
      </c>
      <c r="U192" s="81" t="e">
        <f t="shared" si="46"/>
        <v>#VALUE!</v>
      </c>
      <c r="V192" s="82" t="e">
        <f t="shared" si="47"/>
        <v>#VALUE!</v>
      </c>
      <c r="W192" s="82" t="e">
        <f t="shared" si="61"/>
        <v>#VALUE!</v>
      </c>
      <c r="X192" s="82" t="b">
        <f t="shared" si="65"/>
        <v>0</v>
      </c>
      <c r="Y192" s="72" t="str">
        <f t="shared" si="48"/>
        <v/>
      </c>
      <c r="Z192" s="81" t="e" cm="1">
        <f t="array" aca="1" ref="Z192" ca="1">TEXT(RIGHT(10-RIGHT(SUM(INDEX(1*(MID(MID(C192,1,1)*2,ROW(INDIRECT("1:"&amp;LEN(MID(C192,1,1)*2))),1)),,))+MID(C192,2,1)+
SUM(INDEX(1*(MID(MID(C192,3,1)*2,ROW(INDIRECT("1:"&amp;LEN(MID(C192,3,1)*2))),1)),,))+MID(C192,4,1)+
SUM(INDEX(1*(MID(MID(C192,5,1)*2,ROW(INDIRECT("1:"&amp;LEN(MID(C192,5,1)*2))),1)),,))+MID(C192,6,1)+
SUM(INDEX(1*(MID(MID(C192,8,1)*2,ROW(INDIRECT("1:"&amp;LEN(MID(C192,8,1)*2))),1)),,))+MID(C192,9,1)+
SUM(INDEX(1*(MID(MID(C192,10,1)*2,ROW(INDIRECT("1:"&amp;LEN(MID(C192,10,1)*2))),1)),,)),1),1),"0")</f>
        <v>#VALUE!</v>
      </c>
      <c r="AA192" s="81" t="str">
        <f t="shared" si="49"/>
        <v/>
      </c>
      <c r="AB192" s="83" t="b">
        <f t="shared" si="50"/>
        <v>0</v>
      </c>
      <c r="AC192" s="154">
        <f t="shared" si="62"/>
        <v>0</v>
      </c>
      <c r="AD192" s="154">
        <f>SUMIF($C$15:C191,C192,$AC$15:AC191)</f>
        <v>0</v>
      </c>
      <c r="AE192" s="15">
        <f t="shared" si="63"/>
        <v>10000</v>
      </c>
      <c r="AF192" s="154">
        <f t="shared" si="64"/>
        <v>0</v>
      </c>
    </row>
    <row r="193" spans="1:32" s="30" customFormat="1" x14ac:dyDescent="0.25">
      <c r="A193" s="19">
        <v>178</v>
      </c>
      <c r="B193" s="20"/>
      <c r="C193" s="107"/>
      <c r="D193" s="20"/>
      <c r="E193" s="20"/>
      <c r="F193" s="20"/>
      <c r="G193" s="122"/>
      <c r="H193" s="156">
        <f t="shared" si="51"/>
        <v>0</v>
      </c>
      <c r="I193" s="117" t="str">
        <f t="shared" si="52"/>
        <v/>
      </c>
      <c r="J193" s="80" t="b">
        <f t="shared" si="53"/>
        <v>0</v>
      </c>
      <c r="K193" s="80" t="str">
        <f t="shared" si="54"/>
        <v/>
      </c>
      <c r="L193" s="80" t="b">
        <f>IF(C193="",FALSE,IFERROR(NOT(MATCH(C193,'Anställda och korttidsarbete'!$C:$C,0)&gt;0),TRUE))</f>
        <v>0</v>
      </c>
      <c r="M193" s="80" t="str">
        <f t="shared" si="55"/>
        <v/>
      </c>
      <c r="N193" s="80" t="b">
        <f t="shared" si="56"/>
        <v>0</v>
      </c>
      <c r="O193" s="80" t="str">
        <f t="shared" si="57"/>
        <v/>
      </c>
      <c r="P193" s="13" t="b">
        <f t="shared" si="58"/>
        <v>0</v>
      </c>
      <c r="Q193" s="80" t="str">
        <f t="shared" si="59"/>
        <v/>
      </c>
      <c r="R193" s="80" t="b">
        <f t="shared" si="60"/>
        <v>0</v>
      </c>
      <c r="S193" s="81" t="e">
        <f t="shared" si="44"/>
        <v>#VALUE!</v>
      </c>
      <c r="T193" s="81" t="e">
        <f t="shared" si="45"/>
        <v>#VALUE!</v>
      </c>
      <c r="U193" s="81" t="e">
        <f t="shared" si="46"/>
        <v>#VALUE!</v>
      </c>
      <c r="V193" s="82" t="e">
        <f t="shared" si="47"/>
        <v>#VALUE!</v>
      </c>
      <c r="W193" s="82" t="e">
        <f t="shared" si="61"/>
        <v>#VALUE!</v>
      </c>
      <c r="X193" s="82" t="b">
        <f t="shared" si="65"/>
        <v>0</v>
      </c>
      <c r="Y193" s="72" t="str">
        <f t="shared" si="48"/>
        <v/>
      </c>
      <c r="Z193" s="81" t="e" cm="1">
        <f t="array" aca="1" ref="Z193" ca="1">TEXT(RIGHT(10-RIGHT(SUM(INDEX(1*(MID(MID(C193,1,1)*2,ROW(INDIRECT("1:"&amp;LEN(MID(C193,1,1)*2))),1)),,))+MID(C193,2,1)+
SUM(INDEX(1*(MID(MID(C193,3,1)*2,ROW(INDIRECT("1:"&amp;LEN(MID(C193,3,1)*2))),1)),,))+MID(C193,4,1)+
SUM(INDEX(1*(MID(MID(C193,5,1)*2,ROW(INDIRECT("1:"&amp;LEN(MID(C193,5,1)*2))),1)),,))+MID(C193,6,1)+
SUM(INDEX(1*(MID(MID(C193,8,1)*2,ROW(INDIRECT("1:"&amp;LEN(MID(C193,8,1)*2))),1)),,))+MID(C193,9,1)+
SUM(INDEX(1*(MID(MID(C193,10,1)*2,ROW(INDIRECT("1:"&amp;LEN(MID(C193,10,1)*2))),1)),,)),1),1),"0")</f>
        <v>#VALUE!</v>
      </c>
      <c r="AA193" s="81" t="str">
        <f t="shared" si="49"/>
        <v/>
      </c>
      <c r="AB193" s="83" t="b">
        <f t="shared" si="50"/>
        <v>0</v>
      </c>
      <c r="AC193" s="154">
        <f t="shared" si="62"/>
        <v>0</v>
      </c>
      <c r="AD193" s="154">
        <f>SUMIF($C$15:C192,C193,$AC$15:AC192)</f>
        <v>0</v>
      </c>
      <c r="AE193" s="15">
        <f t="shared" si="63"/>
        <v>10000</v>
      </c>
      <c r="AF193" s="154">
        <f t="shared" si="64"/>
        <v>0</v>
      </c>
    </row>
    <row r="194" spans="1:32" s="30" customFormat="1" x14ac:dyDescent="0.25">
      <c r="A194" s="19">
        <v>179</v>
      </c>
      <c r="B194" s="20"/>
      <c r="C194" s="107"/>
      <c r="D194" s="20"/>
      <c r="E194" s="20"/>
      <c r="F194" s="20"/>
      <c r="G194" s="122"/>
      <c r="H194" s="156">
        <f t="shared" si="51"/>
        <v>0</v>
      </c>
      <c r="I194" s="117" t="str">
        <f t="shared" si="52"/>
        <v/>
      </c>
      <c r="J194" s="80" t="b">
        <f t="shared" si="53"/>
        <v>0</v>
      </c>
      <c r="K194" s="80" t="str">
        <f t="shared" si="54"/>
        <v/>
      </c>
      <c r="L194" s="80" t="b">
        <f>IF(C194="",FALSE,IFERROR(NOT(MATCH(C194,'Anställda och korttidsarbete'!$C:$C,0)&gt;0),TRUE))</f>
        <v>0</v>
      </c>
      <c r="M194" s="80" t="str">
        <f t="shared" si="55"/>
        <v/>
      </c>
      <c r="N194" s="80" t="b">
        <f t="shared" si="56"/>
        <v>0</v>
      </c>
      <c r="O194" s="80" t="str">
        <f t="shared" si="57"/>
        <v/>
      </c>
      <c r="P194" s="13" t="b">
        <f t="shared" si="58"/>
        <v>0</v>
      </c>
      <c r="Q194" s="80" t="str">
        <f t="shared" si="59"/>
        <v/>
      </c>
      <c r="R194" s="80" t="b">
        <f t="shared" si="60"/>
        <v>0</v>
      </c>
      <c r="S194" s="81" t="e">
        <f t="shared" si="44"/>
        <v>#VALUE!</v>
      </c>
      <c r="T194" s="81" t="e">
        <f t="shared" si="45"/>
        <v>#VALUE!</v>
      </c>
      <c r="U194" s="81" t="e">
        <f t="shared" si="46"/>
        <v>#VALUE!</v>
      </c>
      <c r="V194" s="82" t="e">
        <f t="shared" si="47"/>
        <v>#VALUE!</v>
      </c>
      <c r="W194" s="82" t="e">
        <f t="shared" si="61"/>
        <v>#VALUE!</v>
      </c>
      <c r="X194" s="82" t="b">
        <f t="shared" si="65"/>
        <v>0</v>
      </c>
      <c r="Y194" s="72" t="str">
        <f t="shared" si="48"/>
        <v/>
      </c>
      <c r="Z194" s="81" t="e" cm="1">
        <f t="array" aca="1" ref="Z194" ca="1">TEXT(RIGHT(10-RIGHT(SUM(INDEX(1*(MID(MID(C194,1,1)*2,ROW(INDIRECT("1:"&amp;LEN(MID(C194,1,1)*2))),1)),,))+MID(C194,2,1)+
SUM(INDEX(1*(MID(MID(C194,3,1)*2,ROW(INDIRECT("1:"&amp;LEN(MID(C194,3,1)*2))),1)),,))+MID(C194,4,1)+
SUM(INDEX(1*(MID(MID(C194,5,1)*2,ROW(INDIRECT("1:"&amp;LEN(MID(C194,5,1)*2))),1)),,))+MID(C194,6,1)+
SUM(INDEX(1*(MID(MID(C194,8,1)*2,ROW(INDIRECT("1:"&amp;LEN(MID(C194,8,1)*2))),1)),,))+MID(C194,9,1)+
SUM(INDEX(1*(MID(MID(C194,10,1)*2,ROW(INDIRECT("1:"&amp;LEN(MID(C194,10,1)*2))),1)),,)),1),1),"0")</f>
        <v>#VALUE!</v>
      </c>
      <c r="AA194" s="81" t="str">
        <f t="shared" si="49"/>
        <v/>
      </c>
      <c r="AB194" s="83" t="b">
        <f t="shared" si="50"/>
        <v>0</v>
      </c>
      <c r="AC194" s="154">
        <f t="shared" si="62"/>
        <v>0</v>
      </c>
      <c r="AD194" s="154">
        <f>SUMIF($C$15:C193,C194,$AC$15:AC193)</f>
        <v>0</v>
      </c>
      <c r="AE194" s="15">
        <f t="shared" si="63"/>
        <v>10000</v>
      </c>
      <c r="AF194" s="154">
        <f t="shared" si="64"/>
        <v>0</v>
      </c>
    </row>
    <row r="195" spans="1:32" s="30" customFormat="1" x14ac:dyDescent="0.25">
      <c r="A195" s="19">
        <v>180</v>
      </c>
      <c r="B195" s="20"/>
      <c r="C195" s="107"/>
      <c r="D195" s="20"/>
      <c r="E195" s="20"/>
      <c r="F195" s="20"/>
      <c r="G195" s="122"/>
      <c r="H195" s="156">
        <f t="shared" si="51"/>
        <v>0</v>
      </c>
      <c r="I195" s="117" t="str">
        <f t="shared" si="52"/>
        <v/>
      </c>
      <c r="J195" s="80" t="b">
        <f t="shared" si="53"/>
        <v>0</v>
      </c>
      <c r="K195" s="80" t="str">
        <f t="shared" si="54"/>
        <v/>
      </c>
      <c r="L195" s="80" t="b">
        <f>IF(C195="",FALSE,IFERROR(NOT(MATCH(C195,'Anställda och korttidsarbete'!$C:$C,0)&gt;0),TRUE))</f>
        <v>0</v>
      </c>
      <c r="M195" s="80" t="str">
        <f t="shared" si="55"/>
        <v/>
      </c>
      <c r="N195" s="80" t="b">
        <f t="shared" si="56"/>
        <v>0</v>
      </c>
      <c r="O195" s="80" t="str">
        <f t="shared" si="57"/>
        <v/>
      </c>
      <c r="P195" s="13" t="b">
        <f t="shared" si="58"/>
        <v>0</v>
      </c>
      <c r="Q195" s="80" t="str">
        <f t="shared" si="59"/>
        <v/>
      </c>
      <c r="R195" s="80" t="b">
        <f t="shared" si="60"/>
        <v>0</v>
      </c>
      <c r="S195" s="81" t="e">
        <f t="shared" si="44"/>
        <v>#VALUE!</v>
      </c>
      <c r="T195" s="81" t="e">
        <f t="shared" si="45"/>
        <v>#VALUE!</v>
      </c>
      <c r="U195" s="81" t="e">
        <f t="shared" si="46"/>
        <v>#VALUE!</v>
      </c>
      <c r="V195" s="82" t="e">
        <f t="shared" si="47"/>
        <v>#VALUE!</v>
      </c>
      <c r="W195" s="82" t="e">
        <f t="shared" si="61"/>
        <v>#VALUE!</v>
      </c>
      <c r="X195" s="82" t="b">
        <f t="shared" si="65"/>
        <v>0</v>
      </c>
      <c r="Y195" s="72" t="str">
        <f t="shared" si="48"/>
        <v/>
      </c>
      <c r="Z195" s="81" t="e" cm="1">
        <f t="array" aca="1" ref="Z195" ca="1">TEXT(RIGHT(10-RIGHT(SUM(INDEX(1*(MID(MID(C195,1,1)*2,ROW(INDIRECT("1:"&amp;LEN(MID(C195,1,1)*2))),1)),,))+MID(C195,2,1)+
SUM(INDEX(1*(MID(MID(C195,3,1)*2,ROW(INDIRECT("1:"&amp;LEN(MID(C195,3,1)*2))),1)),,))+MID(C195,4,1)+
SUM(INDEX(1*(MID(MID(C195,5,1)*2,ROW(INDIRECT("1:"&amp;LEN(MID(C195,5,1)*2))),1)),,))+MID(C195,6,1)+
SUM(INDEX(1*(MID(MID(C195,8,1)*2,ROW(INDIRECT("1:"&amp;LEN(MID(C195,8,1)*2))),1)),,))+MID(C195,9,1)+
SUM(INDEX(1*(MID(MID(C195,10,1)*2,ROW(INDIRECT("1:"&amp;LEN(MID(C195,10,1)*2))),1)),,)),1),1),"0")</f>
        <v>#VALUE!</v>
      </c>
      <c r="AA195" s="81" t="str">
        <f t="shared" si="49"/>
        <v/>
      </c>
      <c r="AB195" s="83" t="b">
        <f t="shared" si="50"/>
        <v>0</v>
      </c>
      <c r="AC195" s="154">
        <f t="shared" si="62"/>
        <v>0</v>
      </c>
      <c r="AD195" s="154">
        <f>SUMIF($C$15:C194,C195,$AC$15:AC194)</f>
        <v>0</v>
      </c>
      <c r="AE195" s="15">
        <f t="shared" si="63"/>
        <v>10000</v>
      </c>
      <c r="AF195" s="154">
        <f t="shared" si="64"/>
        <v>0</v>
      </c>
    </row>
    <row r="196" spans="1:32" s="30" customFormat="1" x14ac:dyDescent="0.25">
      <c r="A196" s="19">
        <v>181</v>
      </c>
      <c r="B196" s="20"/>
      <c r="C196" s="107"/>
      <c r="D196" s="20"/>
      <c r="E196" s="20"/>
      <c r="F196" s="20"/>
      <c r="G196" s="122"/>
      <c r="H196" s="156">
        <f t="shared" si="51"/>
        <v>0</v>
      </c>
      <c r="I196" s="117" t="str">
        <f t="shared" si="52"/>
        <v/>
      </c>
      <c r="J196" s="80" t="b">
        <f t="shared" si="53"/>
        <v>0</v>
      </c>
      <c r="K196" s="80" t="str">
        <f t="shared" si="54"/>
        <v/>
      </c>
      <c r="L196" s="80" t="b">
        <f>IF(C196="",FALSE,IFERROR(NOT(MATCH(C196,'Anställda och korttidsarbete'!$C:$C,0)&gt;0),TRUE))</f>
        <v>0</v>
      </c>
      <c r="M196" s="80" t="str">
        <f t="shared" si="55"/>
        <v/>
      </c>
      <c r="N196" s="80" t="b">
        <f t="shared" si="56"/>
        <v>0</v>
      </c>
      <c r="O196" s="80" t="str">
        <f t="shared" si="57"/>
        <v/>
      </c>
      <c r="P196" s="13" t="b">
        <f t="shared" si="58"/>
        <v>0</v>
      </c>
      <c r="Q196" s="80" t="str">
        <f t="shared" si="59"/>
        <v/>
      </c>
      <c r="R196" s="80" t="b">
        <f t="shared" si="60"/>
        <v>0</v>
      </c>
      <c r="S196" s="81" t="e">
        <f t="shared" si="44"/>
        <v>#VALUE!</v>
      </c>
      <c r="T196" s="81" t="e">
        <f t="shared" si="45"/>
        <v>#VALUE!</v>
      </c>
      <c r="U196" s="81" t="e">
        <f t="shared" si="46"/>
        <v>#VALUE!</v>
      </c>
      <c r="V196" s="82" t="e">
        <f t="shared" si="47"/>
        <v>#VALUE!</v>
      </c>
      <c r="W196" s="82" t="e">
        <f t="shared" si="61"/>
        <v>#VALUE!</v>
      </c>
      <c r="X196" s="82" t="b">
        <f t="shared" si="65"/>
        <v>0</v>
      </c>
      <c r="Y196" s="72" t="str">
        <f t="shared" si="48"/>
        <v/>
      </c>
      <c r="Z196" s="81" t="e" cm="1">
        <f t="array" aca="1" ref="Z196" ca="1">TEXT(RIGHT(10-RIGHT(SUM(INDEX(1*(MID(MID(C196,1,1)*2,ROW(INDIRECT("1:"&amp;LEN(MID(C196,1,1)*2))),1)),,))+MID(C196,2,1)+
SUM(INDEX(1*(MID(MID(C196,3,1)*2,ROW(INDIRECT("1:"&amp;LEN(MID(C196,3,1)*2))),1)),,))+MID(C196,4,1)+
SUM(INDEX(1*(MID(MID(C196,5,1)*2,ROW(INDIRECT("1:"&amp;LEN(MID(C196,5,1)*2))),1)),,))+MID(C196,6,1)+
SUM(INDEX(1*(MID(MID(C196,8,1)*2,ROW(INDIRECT("1:"&amp;LEN(MID(C196,8,1)*2))),1)),,))+MID(C196,9,1)+
SUM(INDEX(1*(MID(MID(C196,10,1)*2,ROW(INDIRECT("1:"&amp;LEN(MID(C196,10,1)*2))),1)),,)),1),1),"0")</f>
        <v>#VALUE!</v>
      </c>
      <c r="AA196" s="81" t="str">
        <f t="shared" si="49"/>
        <v/>
      </c>
      <c r="AB196" s="83" t="b">
        <f t="shared" si="50"/>
        <v>0</v>
      </c>
      <c r="AC196" s="154">
        <f t="shared" si="62"/>
        <v>0</v>
      </c>
      <c r="AD196" s="154">
        <f>SUMIF($C$15:C195,C196,$AC$15:AC195)</f>
        <v>0</v>
      </c>
      <c r="AE196" s="15">
        <f t="shared" si="63"/>
        <v>10000</v>
      </c>
      <c r="AF196" s="154">
        <f t="shared" si="64"/>
        <v>0</v>
      </c>
    </row>
    <row r="197" spans="1:32" s="30" customFormat="1" x14ac:dyDescent="0.25">
      <c r="A197" s="19">
        <v>182</v>
      </c>
      <c r="B197" s="20"/>
      <c r="C197" s="107"/>
      <c r="D197" s="20"/>
      <c r="E197" s="20"/>
      <c r="F197" s="20"/>
      <c r="G197" s="122"/>
      <c r="H197" s="156">
        <f t="shared" si="51"/>
        <v>0</v>
      </c>
      <c r="I197" s="117" t="str">
        <f t="shared" si="52"/>
        <v/>
      </c>
      <c r="J197" s="80" t="b">
        <f t="shared" si="53"/>
        <v>0</v>
      </c>
      <c r="K197" s="80" t="str">
        <f t="shared" si="54"/>
        <v/>
      </c>
      <c r="L197" s="80" t="b">
        <f>IF(C197="",FALSE,IFERROR(NOT(MATCH(C197,'Anställda och korttidsarbete'!$C:$C,0)&gt;0),TRUE))</f>
        <v>0</v>
      </c>
      <c r="M197" s="80" t="str">
        <f t="shared" si="55"/>
        <v/>
      </c>
      <c r="N197" s="80" t="b">
        <f t="shared" si="56"/>
        <v>0</v>
      </c>
      <c r="O197" s="80" t="str">
        <f t="shared" si="57"/>
        <v/>
      </c>
      <c r="P197" s="13" t="b">
        <f t="shared" si="58"/>
        <v>0</v>
      </c>
      <c r="Q197" s="80" t="str">
        <f t="shared" si="59"/>
        <v/>
      </c>
      <c r="R197" s="80" t="b">
        <f t="shared" si="60"/>
        <v>0</v>
      </c>
      <c r="S197" s="81" t="e">
        <f t="shared" si="44"/>
        <v>#VALUE!</v>
      </c>
      <c r="T197" s="81" t="e">
        <f t="shared" si="45"/>
        <v>#VALUE!</v>
      </c>
      <c r="U197" s="81" t="e">
        <f t="shared" si="46"/>
        <v>#VALUE!</v>
      </c>
      <c r="V197" s="82" t="e">
        <f t="shared" si="47"/>
        <v>#VALUE!</v>
      </c>
      <c r="W197" s="82" t="e">
        <f t="shared" si="61"/>
        <v>#VALUE!</v>
      </c>
      <c r="X197" s="82" t="b">
        <f t="shared" si="65"/>
        <v>0</v>
      </c>
      <c r="Y197" s="72" t="str">
        <f t="shared" si="48"/>
        <v/>
      </c>
      <c r="Z197" s="81" t="e" cm="1">
        <f t="array" aca="1" ref="Z197" ca="1">TEXT(RIGHT(10-RIGHT(SUM(INDEX(1*(MID(MID(C197,1,1)*2,ROW(INDIRECT("1:"&amp;LEN(MID(C197,1,1)*2))),1)),,))+MID(C197,2,1)+
SUM(INDEX(1*(MID(MID(C197,3,1)*2,ROW(INDIRECT("1:"&amp;LEN(MID(C197,3,1)*2))),1)),,))+MID(C197,4,1)+
SUM(INDEX(1*(MID(MID(C197,5,1)*2,ROW(INDIRECT("1:"&amp;LEN(MID(C197,5,1)*2))),1)),,))+MID(C197,6,1)+
SUM(INDEX(1*(MID(MID(C197,8,1)*2,ROW(INDIRECT("1:"&amp;LEN(MID(C197,8,1)*2))),1)),,))+MID(C197,9,1)+
SUM(INDEX(1*(MID(MID(C197,10,1)*2,ROW(INDIRECT("1:"&amp;LEN(MID(C197,10,1)*2))),1)),,)),1),1),"0")</f>
        <v>#VALUE!</v>
      </c>
      <c r="AA197" s="81" t="str">
        <f t="shared" si="49"/>
        <v/>
      </c>
      <c r="AB197" s="83" t="b">
        <f t="shared" si="50"/>
        <v>0</v>
      </c>
      <c r="AC197" s="154">
        <f t="shared" si="62"/>
        <v>0</v>
      </c>
      <c r="AD197" s="154">
        <f>SUMIF($C$15:C196,C197,$AC$15:AC196)</f>
        <v>0</v>
      </c>
      <c r="AE197" s="15">
        <f t="shared" si="63"/>
        <v>10000</v>
      </c>
      <c r="AF197" s="154">
        <f t="shared" si="64"/>
        <v>0</v>
      </c>
    </row>
    <row r="198" spans="1:32" s="30" customFormat="1" x14ac:dyDescent="0.25">
      <c r="A198" s="19">
        <v>183</v>
      </c>
      <c r="B198" s="20"/>
      <c r="C198" s="107"/>
      <c r="D198" s="20"/>
      <c r="E198" s="20"/>
      <c r="F198" s="20"/>
      <c r="G198" s="122"/>
      <c r="H198" s="156">
        <f t="shared" si="51"/>
        <v>0</v>
      </c>
      <c r="I198" s="117" t="str">
        <f t="shared" si="52"/>
        <v/>
      </c>
      <c r="J198" s="80" t="b">
        <f t="shared" si="53"/>
        <v>0</v>
      </c>
      <c r="K198" s="80" t="str">
        <f t="shared" si="54"/>
        <v/>
      </c>
      <c r="L198" s="80" t="b">
        <f>IF(C198="",FALSE,IFERROR(NOT(MATCH(C198,'Anställda och korttidsarbete'!$C:$C,0)&gt;0),TRUE))</f>
        <v>0</v>
      </c>
      <c r="M198" s="80" t="str">
        <f t="shared" si="55"/>
        <v/>
      </c>
      <c r="N198" s="80" t="b">
        <f t="shared" si="56"/>
        <v>0</v>
      </c>
      <c r="O198" s="80" t="str">
        <f t="shared" si="57"/>
        <v/>
      </c>
      <c r="P198" s="13" t="b">
        <f t="shared" si="58"/>
        <v>0</v>
      </c>
      <c r="Q198" s="80" t="str">
        <f t="shared" si="59"/>
        <v/>
      </c>
      <c r="R198" s="80" t="b">
        <f t="shared" si="60"/>
        <v>0</v>
      </c>
      <c r="S198" s="81" t="e">
        <f t="shared" si="44"/>
        <v>#VALUE!</v>
      </c>
      <c r="T198" s="81" t="e">
        <f t="shared" si="45"/>
        <v>#VALUE!</v>
      </c>
      <c r="U198" s="81" t="e">
        <f t="shared" si="46"/>
        <v>#VALUE!</v>
      </c>
      <c r="V198" s="82" t="e">
        <f t="shared" si="47"/>
        <v>#VALUE!</v>
      </c>
      <c r="W198" s="82" t="e">
        <f t="shared" si="61"/>
        <v>#VALUE!</v>
      </c>
      <c r="X198" s="82" t="b">
        <f t="shared" si="65"/>
        <v>0</v>
      </c>
      <c r="Y198" s="72" t="str">
        <f t="shared" si="48"/>
        <v/>
      </c>
      <c r="Z198" s="81" t="e" cm="1">
        <f t="array" aca="1" ref="Z198" ca="1">TEXT(RIGHT(10-RIGHT(SUM(INDEX(1*(MID(MID(C198,1,1)*2,ROW(INDIRECT("1:"&amp;LEN(MID(C198,1,1)*2))),1)),,))+MID(C198,2,1)+
SUM(INDEX(1*(MID(MID(C198,3,1)*2,ROW(INDIRECT("1:"&amp;LEN(MID(C198,3,1)*2))),1)),,))+MID(C198,4,1)+
SUM(INDEX(1*(MID(MID(C198,5,1)*2,ROW(INDIRECT("1:"&amp;LEN(MID(C198,5,1)*2))),1)),,))+MID(C198,6,1)+
SUM(INDEX(1*(MID(MID(C198,8,1)*2,ROW(INDIRECT("1:"&amp;LEN(MID(C198,8,1)*2))),1)),,))+MID(C198,9,1)+
SUM(INDEX(1*(MID(MID(C198,10,1)*2,ROW(INDIRECT("1:"&amp;LEN(MID(C198,10,1)*2))),1)),,)),1),1),"0")</f>
        <v>#VALUE!</v>
      </c>
      <c r="AA198" s="81" t="str">
        <f t="shared" si="49"/>
        <v/>
      </c>
      <c r="AB198" s="83" t="b">
        <f t="shared" si="50"/>
        <v>0</v>
      </c>
      <c r="AC198" s="154">
        <f t="shared" si="62"/>
        <v>0</v>
      </c>
      <c r="AD198" s="154">
        <f>SUMIF($C$15:C197,C198,$AC$15:AC197)</f>
        <v>0</v>
      </c>
      <c r="AE198" s="15">
        <f t="shared" si="63"/>
        <v>10000</v>
      </c>
      <c r="AF198" s="154">
        <f t="shared" si="64"/>
        <v>0</v>
      </c>
    </row>
    <row r="199" spans="1:32" s="30" customFormat="1" x14ac:dyDescent="0.25">
      <c r="A199" s="19">
        <v>184</v>
      </c>
      <c r="B199" s="20"/>
      <c r="C199" s="107"/>
      <c r="D199" s="20"/>
      <c r="E199" s="20"/>
      <c r="F199" s="20"/>
      <c r="G199" s="122"/>
      <c r="H199" s="156">
        <f t="shared" si="51"/>
        <v>0</v>
      </c>
      <c r="I199" s="117" t="str">
        <f t="shared" si="52"/>
        <v/>
      </c>
      <c r="J199" s="80" t="b">
        <f t="shared" si="53"/>
        <v>0</v>
      </c>
      <c r="K199" s="80" t="str">
        <f t="shared" si="54"/>
        <v/>
      </c>
      <c r="L199" s="80" t="b">
        <f>IF(C199="",FALSE,IFERROR(NOT(MATCH(C199,'Anställda och korttidsarbete'!$C:$C,0)&gt;0),TRUE))</f>
        <v>0</v>
      </c>
      <c r="M199" s="80" t="str">
        <f t="shared" si="55"/>
        <v/>
      </c>
      <c r="N199" s="80" t="b">
        <f t="shared" si="56"/>
        <v>0</v>
      </c>
      <c r="O199" s="80" t="str">
        <f t="shared" si="57"/>
        <v/>
      </c>
      <c r="P199" s="13" t="b">
        <f t="shared" si="58"/>
        <v>0</v>
      </c>
      <c r="Q199" s="80" t="str">
        <f t="shared" si="59"/>
        <v/>
      </c>
      <c r="R199" s="80" t="b">
        <f t="shared" si="60"/>
        <v>0</v>
      </c>
      <c r="S199" s="81" t="e">
        <f t="shared" si="44"/>
        <v>#VALUE!</v>
      </c>
      <c r="T199" s="81" t="e">
        <f t="shared" si="45"/>
        <v>#VALUE!</v>
      </c>
      <c r="U199" s="81" t="e">
        <f t="shared" si="46"/>
        <v>#VALUE!</v>
      </c>
      <c r="V199" s="82" t="e">
        <f t="shared" si="47"/>
        <v>#VALUE!</v>
      </c>
      <c r="W199" s="82" t="e">
        <f t="shared" si="61"/>
        <v>#VALUE!</v>
      </c>
      <c r="X199" s="82" t="b">
        <f t="shared" si="65"/>
        <v>0</v>
      </c>
      <c r="Y199" s="72" t="str">
        <f t="shared" si="48"/>
        <v/>
      </c>
      <c r="Z199" s="81" t="e" cm="1">
        <f t="array" aca="1" ref="Z199" ca="1">TEXT(RIGHT(10-RIGHT(SUM(INDEX(1*(MID(MID(C199,1,1)*2,ROW(INDIRECT("1:"&amp;LEN(MID(C199,1,1)*2))),1)),,))+MID(C199,2,1)+
SUM(INDEX(1*(MID(MID(C199,3,1)*2,ROW(INDIRECT("1:"&amp;LEN(MID(C199,3,1)*2))),1)),,))+MID(C199,4,1)+
SUM(INDEX(1*(MID(MID(C199,5,1)*2,ROW(INDIRECT("1:"&amp;LEN(MID(C199,5,1)*2))),1)),,))+MID(C199,6,1)+
SUM(INDEX(1*(MID(MID(C199,8,1)*2,ROW(INDIRECT("1:"&amp;LEN(MID(C199,8,1)*2))),1)),,))+MID(C199,9,1)+
SUM(INDEX(1*(MID(MID(C199,10,1)*2,ROW(INDIRECT("1:"&amp;LEN(MID(C199,10,1)*2))),1)),,)),1),1),"0")</f>
        <v>#VALUE!</v>
      </c>
      <c r="AA199" s="81" t="str">
        <f t="shared" si="49"/>
        <v/>
      </c>
      <c r="AB199" s="83" t="b">
        <f t="shared" si="50"/>
        <v>0</v>
      </c>
      <c r="AC199" s="154">
        <f t="shared" si="62"/>
        <v>0</v>
      </c>
      <c r="AD199" s="154">
        <f>SUMIF($C$15:C198,C199,$AC$15:AC198)</f>
        <v>0</v>
      </c>
      <c r="AE199" s="15">
        <f t="shared" si="63"/>
        <v>10000</v>
      </c>
      <c r="AF199" s="154">
        <f t="shared" si="64"/>
        <v>0</v>
      </c>
    </row>
    <row r="200" spans="1:32" s="30" customFormat="1" x14ac:dyDescent="0.25">
      <c r="A200" s="19">
        <v>185</v>
      </c>
      <c r="B200" s="20"/>
      <c r="C200" s="107"/>
      <c r="D200" s="20"/>
      <c r="E200" s="20"/>
      <c r="F200" s="20"/>
      <c r="G200" s="122"/>
      <c r="H200" s="156">
        <f t="shared" si="51"/>
        <v>0</v>
      </c>
      <c r="I200" s="117" t="str">
        <f t="shared" si="52"/>
        <v/>
      </c>
      <c r="J200" s="80" t="b">
        <f t="shared" si="53"/>
        <v>0</v>
      </c>
      <c r="K200" s="80" t="str">
        <f t="shared" si="54"/>
        <v/>
      </c>
      <c r="L200" s="80" t="b">
        <f>IF(C200="",FALSE,IFERROR(NOT(MATCH(C200,'Anställda och korttidsarbete'!$C:$C,0)&gt;0),TRUE))</f>
        <v>0</v>
      </c>
      <c r="M200" s="80" t="str">
        <f t="shared" si="55"/>
        <v/>
      </c>
      <c r="N200" s="80" t="b">
        <f t="shared" si="56"/>
        <v>0</v>
      </c>
      <c r="O200" s="80" t="str">
        <f t="shared" si="57"/>
        <v/>
      </c>
      <c r="P200" s="13" t="b">
        <f t="shared" si="58"/>
        <v>0</v>
      </c>
      <c r="Q200" s="80" t="str">
        <f t="shared" si="59"/>
        <v/>
      </c>
      <c r="R200" s="80" t="b">
        <f t="shared" si="60"/>
        <v>0</v>
      </c>
      <c r="S200" s="81" t="e">
        <f t="shared" si="44"/>
        <v>#VALUE!</v>
      </c>
      <c r="T200" s="81" t="e">
        <f t="shared" si="45"/>
        <v>#VALUE!</v>
      </c>
      <c r="U200" s="81" t="e">
        <f t="shared" si="46"/>
        <v>#VALUE!</v>
      </c>
      <c r="V200" s="82" t="e">
        <f t="shared" si="47"/>
        <v>#VALUE!</v>
      </c>
      <c r="W200" s="82" t="e">
        <f t="shared" si="61"/>
        <v>#VALUE!</v>
      </c>
      <c r="X200" s="82" t="b">
        <f t="shared" si="65"/>
        <v>0</v>
      </c>
      <c r="Y200" s="72" t="str">
        <f t="shared" si="48"/>
        <v/>
      </c>
      <c r="Z200" s="81" t="e" cm="1">
        <f t="array" aca="1" ref="Z200" ca="1">TEXT(RIGHT(10-RIGHT(SUM(INDEX(1*(MID(MID(C200,1,1)*2,ROW(INDIRECT("1:"&amp;LEN(MID(C200,1,1)*2))),1)),,))+MID(C200,2,1)+
SUM(INDEX(1*(MID(MID(C200,3,1)*2,ROW(INDIRECT("1:"&amp;LEN(MID(C200,3,1)*2))),1)),,))+MID(C200,4,1)+
SUM(INDEX(1*(MID(MID(C200,5,1)*2,ROW(INDIRECT("1:"&amp;LEN(MID(C200,5,1)*2))),1)),,))+MID(C200,6,1)+
SUM(INDEX(1*(MID(MID(C200,8,1)*2,ROW(INDIRECT("1:"&amp;LEN(MID(C200,8,1)*2))),1)),,))+MID(C200,9,1)+
SUM(INDEX(1*(MID(MID(C200,10,1)*2,ROW(INDIRECT("1:"&amp;LEN(MID(C200,10,1)*2))),1)),,)),1),1),"0")</f>
        <v>#VALUE!</v>
      </c>
      <c r="AA200" s="81" t="str">
        <f t="shared" si="49"/>
        <v/>
      </c>
      <c r="AB200" s="83" t="b">
        <f t="shared" si="50"/>
        <v>0</v>
      </c>
      <c r="AC200" s="154">
        <f t="shared" si="62"/>
        <v>0</v>
      </c>
      <c r="AD200" s="154">
        <f>SUMIF($C$15:C199,C200,$AC$15:AC199)</f>
        <v>0</v>
      </c>
      <c r="AE200" s="15">
        <f t="shared" si="63"/>
        <v>10000</v>
      </c>
      <c r="AF200" s="154">
        <f t="shared" si="64"/>
        <v>0</v>
      </c>
    </row>
    <row r="201" spans="1:32" s="30" customFormat="1" x14ac:dyDescent="0.25">
      <c r="A201" s="19">
        <v>186</v>
      </c>
      <c r="B201" s="20"/>
      <c r="C201" s="107"/>
      <c r="D201" s="20"/>
      <c r="E201" s="20"/>
      <c r="F201" s="20"/>
      <c r="G201" s="122"/>
      <c r="H201" s="156">
        <f t="shared" si="51"/>
        <v>0</v>
      </c>
      <c r="I201" s="117" t="str">
        <f t="shared" si="52"/>
        <v/>
      </c>
      <c r="J201" s="80" t="b">
        <f t="shared" si="53"/>
        <v>0</v>
      </c>
      <c r="K201" s="80" t="str">
        <f t="shared" si="54"/>
        <v/>
      </c>
      <c r="L201" s="80" t="b">
        <f>IF(C201="",FALSE,IFERROR(NOT(MATCH(C201,'Anställda och korttidsarbete'!$C:$C,0)&gt;0),TRUE))</f>
        <v>0</v>
      </c>
      <c r="M201" s="80" t="str">
        <f t="shared" si="55"/>
        <v/>
      </c>
      <c r="N201" s="80" t="b">
        <f t="shared" si="56"/>
        <v>0</v>
      </c>
      <c r="O201" s="80" t="str">
        <f t="shared" si="57"/>
        <v/>
      </c>
      <c r="P201" s="13" t="b">
        <f t="shared" si="58"/>
        <v>0</v>
      </c>
      <c r="Q201" s="80" t="str">
        <f t="shared" si="59"/>
        <v/>
      </c>
      <c r="R201" s="80" t="b">
        <f t="shared" si="60"/>
        <v>0</v>
      </c>
      <c r="S201" s="81" t="e">
        <f t="shared" si="44"/>
        <v>#VALUE!</v>
      </c>
      <c r="T201" s="81" t="e">
        <f t="shared" si="45"/>
        <v>#VALUE!</v>
      </c>
      <c r="U201" s="81" t="e">
        <f t="shared" si="46"/>
        <v>#VALUE!</v>
      </c>
      <c r="V201" s="82" t="e">
        <f t="shared" si="47"/>
        <v>#VALUE!</v>
      </c>
      <c r="W201" s="82" t="e">
        <f t="shared" si="61"/>
        <v>#VALUE!</v>
      </c>
      <c r="X201" s="82" t="b">
        <f t="shared" si="65"/>
        <v>0</v>
      </c>
      <c r="Y201" s="72" t="str">
        <f t="shared" si="48"/>
        <v/>
      </c>
      <c r="Z201" s="81" t="e" cm="1">
        <f t="array" aca="1" ref="Z201" ca="1">TEXT(RIGHT(10-RIGHT(SUM(INDEX(1*(MID(MID(C201,1,1)*2,ROW(INDIRECT("1:"&amp;LEN(MID(C201,1,1)*2))),1)),,))+MID(C201,2,1)+
SUM(INDEX(1*(MID(MID(C201,3,1)*2,ROW(INDIRECT("1:"&amp;LEN(MID(C201,3,1)*2))),1)),,))+MID(C201,4,1)+
SUM(INDEX(1*(MID(MID(C201,5,1)*2,ROW(INDIRECT("1:"&amp;LEN(MID(C201,5,1)*2))),1)),,))+MID(C201,6,1)+
SUM(INDEX(1*(MID(MID(C201,8,1)*2,ROW(INDIRECT("1:"&amp;LEN(MID(C201,8,1)*2))),1)),,))+MID(C201,9,1)+
SUM(INDEX(1*(MID(MID(C201,10,1)*2,ROW(INDIRECT("1:"&amp;LEN(MID(C201,10,1)*2))),1)),,)),1),1),"0")</f>
        <v>#VALUE!</v>
      </c>
      <c r="AA201" s="81" t="str">
        <f t="shared" si="49"/>
        <v/>
      </c>
      <c r="AB201" s="83" t="b">
        <f t="shared" si="50"/>
        <v>0</v>
      </c>
      <c r="AC201" s="154">
        <f t="shared" si="62"/>
        <v>0</v>
      </c>
      <c r="AD201" s="154">
        <f>SUMIF($C$15:C200,C201,$AC$15:AC200)</f>
        <v>0</v>
      </c>
      <c r="AE201" s="15">
        <f t="shared" si="63"/>
        <v>10000</v>
      </c>
      <c r="AF201" s="154">
        <f t="shared" si="64"/>
        <v>0</v>
      </c>
    </row>
    <row r="202" spans="1:32" s="30" customFormat="1" x14ac:dyDescent="0.25">
      <c r="A202" s="19">
        <v>187</v>
      </c>
      <c r="B202" s="20"/>
      <c r="C202" s="107"/>
      <c r="D202" s="20"/>
      <c r="E202" s="20"/>
      <c r="F202" s="20"/>
      <c r="G202" s="122"/>
      <c r="H202" s="156">
        <f t="shared" si="51"/>
        <v>0</v>
      </c>
      <c r="I202" s="117" t="str">
        <f t="shared" si="52"/>
        <v/>
      </c>
      <c r="J202" s="80" t="b">
        <f t="shared" si="53"/>
        <v>0</v>
      </c>
      <c r="K202" s="80" t="str">
        <f t="shared" si="54"/>
        <v/>
      </c>
      <c r="L202" s="80" t="b">
        <f>IF(C202="",FALSE,IFERROR(NOT(MATCH(C202,'Anställda och korttidsarbete'!$C:$C,0)&gt;0),TRUE))</f>
        <v>0</v>
      </c>
      <c r="M202" s="80" t="str">
        <f t="shared" si="55"/>
        <v/>
      </c>
      <c r="N202" s="80" t="b">
        <f t="shared" si="56"/>
        <v>0</v>
      </c>
      <c r="O202" s="80" t="str">
        <f t="shared" si="57"/>
        <v/>
      </c>
      <c r="P202" s="13" t="b">
        <f t="shared" si="58"/>
        <v>0</v>
      </c>
      <c r="Q202" s="80" t="str">
        <f t="shared" si="59"/>
        <v/>
      </c>
      <c r="R202" s="80" t="b">
        <f t="shared" si="60"/>
        <v>0</v>
      </c>
      <c r="S202" s="81" t="e">
        <f t="shared" si="44"/>
        <v>#VALUE!</v>
      </c>
      <c r="T202" s="81" t="e">
        <f t="shared" si="45"/>
        <v>#VALUE!</v>
      </c>
      <c r="U202" s="81" t="e">
        <f t="shared" si="46"/>
        <v>#VALUE!</v>
      </c>
      <c r="V202" s="82" t="e">
        <f t="shared" si="47"/>
        <v>#VALUE!</v>
      </c>
      <c r="W202" s="82" t="e">
        <f t="shared" si="61"/>
        <v>#VALUE!</v>
      </c>
      <c r="X202" s="82" t="b">
        <f t="shared" si="65"/>
        <v>0</v>
      </c>
      <c r="Y202" s="72" t="str">
        <f t="shared" si="48"/>
        <v/>
      </c>
      <c r="Z202" s="81" t="e" cm="1">
        <f t="array" aca="1" ref="Z202" ca="1">TEXT(RIGHT(10-RIGHT(SUM(INDEX(1*(MID(MID(C202,1,1)*2,ROW(INDIRECT("1:"&amp;LEN(MID(C202,1,1)*2))),1)),,))+MID(C202,2,1)+
SUM(INDEX(1*(MID(MID(C202,3,1)*2,ROW(INDIRECT("1:"&amp;LEN(MID(C202,3,1)*2))),1)),,))+MID(C202,4,1)+
SUM(INDEX(1*(MID(MID(C202,5,1)*2,ROW(INDIRECT("1:"&amp;LEN(MID(C202,5,1)*2))),1)),,))+MID(C202,6,1)+
SUM(INDEX(1*(MID(MID(C202,8,1)*2,ROW(INDIRECT("1:"&amp;LEN(MID(C202,8,1)*2))),1)),,))+MID(C202,9,1)+
SUM(INDEX(1*(MID(MID(C202,10,1)*2,ROW(INDIRECT("1:"&amp;LEN(MID(C202,10,1)*2))),1)),,)),1),1),"0")</f>
        <v>#VALUE!</v>
      </c>
      <c r="AA202" s="81" t="str">
        <f t="shared" si="49"/>
        <v/>
      </c>
      <c r="AB202" s="83" t="b">
        <f t="shared" si="50"/>
        <v>0</v>
      </c>
      <c r="AC202" s="154">
        <f t="shared" si="62"/>
        <v>0</v>
      </c>
      <c r="AD202" s="154">
        <f>SUMIF($C$15:C201,C202,$AC$15:AC201)</f>
        <v>0</v>
      </c>
      <c r="AE202" s="15">
        <f t="shared" si="63"/>
        <v>10000</v>
      </c>
      <c r="AF202" s="154">
        <f t="shared" si="64"/>
        <v>0</v>
      </c>
    </row>
    <row r="203" spans="1:32" s="30" customFormat="1" x14ac:dyDescent="0.25">
      <c r="A203" s="19">
        <v>188</v>
      </c>
      <c r="B203" s="20"/>
      <c r="C203" s="107"/>
      <c r="D203" s="20"/>
      <c r="E203" s="20"/>
      <c r="F203" s="20"/>
      <c r="G203" s="122"/>
      <c r="H203" s="156">
        <f t="shared" si="51"/>
        <v>0</v>
      </c>
      <c r="I203" s="117" t="str">
        <f t="shared" si="52"/>
        <v/>
      </c>
      <c r="J203" s="80" t="b">
        <f t="shared" si="53"/>
        <v>0</v>
      </c>
      <c r="K203" s="80" t="str">
        <f t="shared" si="54"/>
        <v/>
      </c>
      <c r="L203" s="80" t="b">
        <f>IF(C203="",FALSE,IFERROR(NOT(MATCH(C203,'Anställda och korttidsarbete'!$C:$C,0)&gt;0),TRUE))</f>
        <v>0</v>
      </c>
      <c r="M203" s="80" t="str">
        <f t="shared" si="55"/>
        <v/>
      </c>
      <c r="N203" s="80" t="b">
        <f t="shared" si="56"/>
        <v>0</v>
      </c>
      <c r="O203" s="80" t="str">
        <f t="shared" si="57"/>
        <v/>
      </c>
      <c r="P203" s="13" t="b">
        <f t="shared" si="58"/>
        <v>0</v>
      </c>
      <c r="Q203" s="80" t="str">
        <f t="shared" si="59"/>
        <v/>
      </c>
      <c r="R203" s="80" t="b">
        <f t="shared" si="60"/>
        <v>0</v>
      </c>
      <c r="S203" s="81" t="e">
        <f t="shared" si="44"/>
        <v>#VALUE!</v>
      </c>
      <c r="T203" s="81" t="e">
        <f t="shared" si="45"/>
        <v>#VALUE!</v>
      </c>
      <c r="U203" s="81" t="e">
        <f t="shared" si="46"/>
        <v>#VALUE!</v>
      </c>
      <c r="V203" s="82" t="e">
        <f t="shared" si="47"/>
        <v>#VALUE!</v>
      </c>
      <c r="W203" s="82" t="e">
        <f t="shared" si="61"/>
        <v>#VALUE!</v>
      </c>
      <c r="X203" s="82" t="b">
        <f t="shared" si="65"/>
        <v>0</v>
      </c>
      <c r="Y203" s="72" t="str">
        <f t="shared" si="48"/>
        <v/>
      </c>
      <c r="Z203" s="81" t="e" cm="1">
        <f t="array" aca="1" ref="Z203" ca="1">TEXT(RIGHT(10-RIGHT(SUM(INDEX(1*(MID(MID(C203,1,1)*2,ROW(INDIRECT("1:"&amp;LEN(MID(C203,1,1)*2))),1)),,))+MID(C203,2,1)+
SUM(INDEX(1*(MID(MID(C203,3,1)*2,ROW(INDIRECT("1:"&amp;LEN(MID(C203,3,1)*2))),1)),,))+MID(C203,4,1)+
SUM(INDEX(1*(MID(MID(C203,5,1)*2,ROW(INDIRECT("1:"&amp;LEN(MID(C203,5,1)*2))),1)),,))+MID(C203,6,1)+
SUM(INDEX(1*(MID(MID(C203,8,1)*2,ROW(INDIRECT("1:"&amp;LEN(MID(C203,8,1)*2))),1)),,))+MID(C203,9,1)+
SUM(INDEX(1*(MID(MID(C203,10,1)*2,ROW(INDIRECT("1:"&amp;LEN(MID(C203,10,1)*2))),1)),,)),1),1),"0")</f>
        <v>#VALUE!</v>
      </c>
      <c r="AA203" s="81" t="str">
        <f t="shared" si="49"/>
        <v/>
      </c>
      <c r="AB203" s="83" t="b">
        <f t="shared" si="50"/>
        <v>0</v>
      </c>
      <c r="AC203" s="154">
        <f t="shared" si="62"/>
        <v>0</v>
      </c>
      <c r="AD203" s="154">
        <f>SUMIF($C$15:C202,C203,$AC$15:AC202)</f>
        <v>0</v>
      </c>
      <c r="AE203" s="15">
        <f t="shared" si="63"/>
        <v>10000</v>
      </c>
      <c r="AF203" s="154">
        <f t="shared" si="64"/>
        <v>0</v>
      </c>
    </row>
    <row r="204" spans="1:32" s="30" customFormat="1" x14ac:dyDescent="0.25">
      <c r="A204" s="19">
        <v>189</v>
      </c>
      <c r="B204" s="20"/>
      <c r="C204" s="107"/>
      <c r="D204" s="20"/>
      <c r="E204" s="20"/>
      <c r="F204" s="20"/>
      <c r="G204" s="122"/>
      <c r="H204" s="156">
        <f t="shared" si="51"/>
        <v>0</v>
      </c>
      <c r="I204" s="117" t="str">
        <f t="shared" si="52"/>
        <v/>
      </c>
      <c r="J204" s="80" t="b">
        <f t="shared" si="53"/>
        <v>0</v>
      </c>
      <c r="K204" s="80" t="str">
        <f t="shared" si="54"/>
        <v/>
      </c>
      <c r="L204" s="80" t="b">
        <f>IF(C204="",FALSE,IFERROR(NOT(MATCH(C204,'Anställda och korttidsarbete'!$C:$C,0)&gt;0),TRUE))</f>
        <v>0</v>
      </c>
      <c r="M204" s="80" t="str">
        <f t="shared" si="55"/>
        <v/>
      </c>
      <c r="N204" s="80" t="b">
        <f t="shared" si="56"/>
        <v>0</v>
      </c>
      <c r="O204" s="80" t="str">
        <f t="shared" si="57"/>
        <v/>
      </c>
      <c r="P204" s="13" t="b">
        <f t="shared" si="58"/>
        <v>0</v>
      </c>
      <c r="Q204" s="80" t="str">
        <f t="shared" si="59"/>
        <v/>
      </c>
      <c r="R204" s="80" t="b">
        <f t="shared" si="60"/>
        <v>0</v>
      </c>
      <c r="S204" s="81" t="e">
        <f t="shared" si="44"/>
        <v>#VALUE!</v>
      </c>
      <c r="T204" s="81" t="e">
        <f t="shared" si="45"/>
        <v>#VALUE!</v>
      </c>
      <c r="U204" s="81" t="e">
        <f t="shared" si="46"/>
        <v>#VALUE!</v>
      </c>
      <c r="V204" s="82" t="e">
        <f t="shared" si="47"/>
        <v>#VALUE!</v>
      </c>
      <c r="W204" s="82" t="e">
        <f t="shared" si="61"/>
        <v>#VALUE!</v>
      </c>
      <c r="X204" s="82" t="b">
        <f t="shared" si="65"/>
        <v>0</v>
      </c>
      <c r="Y204" s="72" t="str">
        <f t="shared" si="48"/>
        <v/>
      </c>
      <c r="Z204" s="81" t="e" cm="1">
        <f t="array" aca="1" ref="Z204" ca="1">TEXT(RIGHT(10-RIGHT(SUM(INDEX(1*(MID(MID(C204,1,1)*2,ROW(INDIRECT("1:"&amp;LEN(MID(C204,1,1)*2))),1)),,))+MID(C204,2,1)+
SUM(INDEX(1*(MID(MID(C204,3,1)*2,ROW(INDIRECT("1:"&amp;LEN(MID(C204,3,1)*2))),1)),,))+MID(C204,4,1)+
SUM(INDEX(1*(MID(MID(C204,5,1)*2,ROW(INDIRECT("1:"&amp;LEN(MID(C204,5,1)*2))),1)),,))+MID(C204,6,1)+
SUM(INDEX(1*(MID(MID(C204,8,1)*2,ROW(INDIRECT("1:"&amp;LEN(MID(C204,8,1)*2))),1)),,))+MID(C204,9,1)+
SUM(INDEX(1*(MID(MID(C204,10,1)*2,ROW(INDIRECT("1:"&amp;LEN(MID(C204,10,1)*2))),1)),,)),1),1),"0")</f>
        <v>#VALUE!</v>
      </c>
      <c r="AA204" s="81" t="str">
        <f t="shared" si="49"/>
        <v/>
      </c>
      <c r="AB204" s="83" t="b">
        <f t="shared" si="50"/>
        <v>0</v>
      </c>
      <c r="AC204" s="154">
        <f t="shared" si="62"/>
        <v>0</v>
      </c>
      <c r="AD204" s="154">
        <f>SUMIF($C$15:C203,C204,$AC$15:AC203)</f>
        <v>0</v>
      </c>
      <c r="AE204" s="15">
        <f t="shared" si="63"/>
        <v>10000</v>
      </c>
      <c r="AF204" s="154">
        <f t="shared" si="64"/>
        <v>0</v>
      </c>
    </row>
    <row r="205" spans="1:32" s="30" customFormat="1" x14ac:dyDescent="0.25">
      <c r="A205" s="19">
        <v>190</v>
      </c>
      <c r="B205" s="20"/>
      <c r="C205" s="107"/>
      <c r="D205" s="20"/>
      <c r="E205" s="20"/>
      <c r="F205" s="20"/>
      <c r="G205" s="122"/>
      <c r="H205" s="156">
        <f t="shared" si="51"/>
        <v>0</v>
      </c>
      <c r="I205" s="117" t="str">
        <f t="shared" si="52"/>
        <v/>
      </c>
      <c r="J205" s="80" t="b">
        <f t="shared" si="53"/>
        <v>0</v>
      </c>
      <c r="K205" s="80" t="str">
        <f t="shared" si="54"/>
        <v/>
      </c>
      <c r="L205" s="80" t="b">
        <f>IF(C205="",FALSE,IFERROR(NOT(MATCH(C205,'Anställda och korttidsarbete'!$C:$C,0)&gt;0),TRUE))</f>
        <v>0</v>
      </c>
      <c r="M205" s="80" t="str">
        <f t="shared" si="55"/>
        <v/>
      </c>
      <c r="N205" s="80" t="b">
        <f t="shared" si="56"/>
        <v>0</v>
      </c>
      <c r="O205" s="80" t="str">
        <f t="shared" si="57"/>
        <v/>
      </c>
      <c r="P205" s="13" t="b">
        <f t="shared" si="58"/>
        <v>0</v>
      </c>
      <c r="Q205" s="80" t="str">
        <f t="shared" si="59"/>
        <v/>
      </c>
      <c r="R205" s="80" t="b">
        <f t="shared" si="60"/>
        <v>0</v>
      </c>
      <c r="S205" s="81" t="e">
        <f t="shared" si="44"/>
        <v>#VALUE!</v>
      </c>
      <c r="T205" s="81" t="e">
        <f t="shared" si="45"/>
        <v>#VALUE!</v>
      </c>
      <c r="U205" s="81" t="e">
        <f t="shared" si="46"/>
        <v>#VALUE!</v>
      </c>
      <c r="V205" s="82" t="e">
        <f t="shared" si="47"/>
        <v>#VALUE!</v>
      </c>
      <c r="W205" s="82" t="e">
        <f t="shared" si="61"/>
        <v>#VALUE!</v>
      </c>
      <c r="X205" s="82" t="b">
        <f t="shared" si="65"/>
        <v>0</v>
      </c>
      <c r="Y205" s="72" t="str">
        <f t="shared" si="48"/>
        <v/>
      </c>
      <c r="Z205" s="81" t="e" cm="1">
        <f t="array" aca="1" ref="Z205" ca="1">TEXT(RIGHT(10-RIGHT(SUM(INDEX(1*(MID(MID(C205,1,1)*2,ROW(INDIRECT("1:"&amp;LEN(MID(C205,1,1)*2))),1)),,))+MID(C205,2,1)+
SUM(INDEX(1*(MID(MID(C205,3,1)*2,ROW(INDIRECT("1:"&amp;LEN(MID(C205,3,1)*2))),1)),,))+MID(C205,4,1)+
SUM(INDEX(1*(MID(MID(C205,5,1)*2,ROW(INDIRECT("1:"&amp;LEN(MID(C205,5,1)*2))),1)),,))+MID(C205,6,1)+
SUM(INDEX(1*(MID(MID(C205,8,1)*2,ROW(INDIRECT("1:"&amp;LEN(MID(C205,8,1)*2))),1)),,))+MID(C205,9,1)+
SUM(INDEX(1*(MID(MID(C205,10,1)*2,ROW(INDIRECT("1:"&amp;LEN(MID(C205,10,1)*2))),1)),,)),1),1),"0")</f>
        <v>#VALUE!</v>
      </c>
      <c r="AA205" s="81" t="str">
        <f t="shared" si="49"/>
        <v/>
      </c>
      <c r="AB205" s="83" t="b">
        <f t="shared" si="50"/>
        <v>0</v>
      </c>
      <c r="AC205" s="154">
        <f t="shared" si="62"/>
        <v>0</v>
      </c>
      <c r="AD205" s="154">
        <f>SUMIF($C$15:C204,C205,$AC$15:AC204)</f>
        <v>0</v>
      </c>
      <c r="AE205" s="15">
        <f t="shared" si="63"/>
        <v>10000</v>
      </c>
      <c r="AF205" s="154">
        <f t="shared" si="64"/>
        <v>0</v>
      </c>
    </row>
    <row r="206" spans="1:32" s="30" customFormat="1" x14ac:dyDescent="0.25">
      <c r="A206" s="19">
        <v>191</v>
      </c>
      <c r="B206" s="20"/>
      <c r="C206" s="107"/>
      <c r="D206" s="20"/>
      <c r="E206" s="20"/>
      <c r="F206" s="20"/>
      <c r="G206" s="122"/>
      <c r="H206" s="156">
        <f t="shared" si="51"/>
        <v>0</v>
      </c>
      <c r="I206" s="117" t="str">
        <f t="shared" si="52"/>
        <v/>
      </c>
      <c r="J206" s="80" t="b">
        <f t="shared" si="53"/>
        <v>0</v>
      </c>
      <c r="K206" s="80" t="str">
        <f t="shared" si="54"/>
        <v/>
      </c>
      <c r="L206" s="80" t="b">
        <f>IF(C206="",FALSE,IFERROR(NOT(MATCH(C206,'Anställda och korttidsarbete'!$C:$C,0)&gt;0),TRUE))</f>
        <v>0</v>
      </c>
      <c r="M206" s="80" t="str">
        <f t="shared" si="55"/>
        <v/>
      </c>
      <c r="N206" s="80" t="b">
        <f t="shared" si="56"/>
        <v>0</v>
      </c>
      <c r="O206" s="80" t="str">
        <f t="shared" si="57"/>
        <v/>
      </c>
      <c r="P206" s="13" t="b">
        <f t="shared" si="58"/>
        <v>0</v>
      </c>
      <c r="Q206" s="80" t="str">
        <f t="shared" si="59"/>
        <v/>
      </c>
      <c r="R206" s="80" t="b">
        <f t="shared" si="60"/>
        <v>0</v>
      </c>
      <c r="S206" s="81" t="e">
        <f t="shared" si="44"/>
        <v>#VALUE!</v>
      </c>
      <c r="T206" s="81" t="e">
        <f t="shared" si="45"/>
        <v>#VALUE!</v>
      </c>
      <c r="U206" s="81" t="e">
        <f t="shared" si="46"/>
        <v>#VALUE!</v>
      </c>
      <c r="V206" s="82" t="e">
        <f t="shared" si="47"/>
        <v>#VALUE!</v>
      </c>
      <c r="W206" s="82" t="e">
        <f t="shared" si="61"/>
        <v>#VALUE!</v>
      </c>
      <c r="X206" s="82" t="b">
        <f t="shared" si="65"/>
        <v>0</v>
      </c>
      <c r="Y206" s="72" t="str">
        <f t="shared" si="48"/>
        <v/>
      </c>
      <c r="Z206" s="81" t="e" cm="1">
        <f t="array" aca="1" ref="Z206" ca="1">TEXT(RIGHT(10-RIGHT(SUM(INDEX(1*(MID(MID(C206,1,1)*2,ROW(INDIRECT("1:"&amp;LEN(MID(C206,1,1)*2))),1)),,))+MID(C206,2,1)+
SUM(INDEX(1*(MID(MID(C206,3,1)*2,ROW(INDIRECT("1:"&amp;LEN(MID(C206,3,1)*2))),1)),,))+MID(C206,4,1)+
SUM(INDEX(1*(MID(MID(C206,5,1)*2,ROW(INDIRECT("1:"&amp;LEN(MID(C206,5,1)*2))),1)),,))+MID(C206,6,1)+
SUM(INDEX(1*(MID(MID(C206,8,1)*2,ROW(INDIRECT("1:"&amp;LEN(MID(C206,8,1)*2))),1)),,))+MID(C206,9,1)+
SUM(INDEX(1*(MID(MID(C206,10,1)*2,ROW(INDIRECT("1:"&amp;LEN(MID(C206,10,1)*2))),1)),,)),1),1),"0")</f>
        <v>#VALUE!</v>
      </c>
      <c r="AA206" s="81" t="str">
        <f t="shared" si="49"/>
        <v/>
      </c>
      <c r="AB206" s="83" t="b">
        <f t="shared" si="50"/>
        <v>0</v>
      </c>
      <c r="AC206" s="154">
        <f t="shared" si="62"/>
        <v>0</v>
      </c>
      <c r="AD206" s="154">
        <f>SUMIF($C$15:C205,C206,$AC$15:AC205)</f>
        <v>0</v>
      </c>
      <c r="AE206" s="15">
        <f t="shared" si="63"/>
        <v>10000</v>
      </c>
      <c r="AF206" s="154">
        <f t="shared" si="64"/>
        <v>0</v>
      </c>
    </row>
    <row r="207" spans="1:32" s="30" customFormat="1" x14ac:dyDescent="0.25">
      <c r="A207" s="19">
        <v>192</v>
      </c>
      <c r="B207" s="20"/>
      <c r="C207" s="107"/>
      <c r="D207" s="20"/>
      <c r="E207" s="20"/>
      <c r="F207" s="20"/>
      <c r="G207" s="122"/>
      <c r="H207" s="156">
        <f t="shared" si="51"/>
        <v>0</v>
      </c>
      <c r="I207" s="117" t="str">
        <f t="shared" si="52"/>
        <v/>
      </c>
      <c r="J207" s="80" t="b">
        <f t="shared" si="53"/>
        <v>0</v>
      </c>
      <c r="K207" s="80" t="str">
        <f t="shared" si="54"/>
        <v/>
      </c>
      <c r="L207" s="80" t="b">
        <f>IF(C207="",FALSE,IFERROR(NOT(MATCH(C207,'Anställda och korttidsarbete'!$C:$C,0)&gt;0),TRUE))</f>
        <v>0</v>
      </c>
      <c r="M207" s="80" t="str">
        <f t="shared" si="55"/>
        <v/>
      </c>
      <c r="N207" s="80" t="b">
        <f t="shared" si="56"/>
        <v>0</v>
      </c>
      <c r="O207" s="80" t="str">
        <f t="shared" si="57"/>
        <v/>
      </c>
      <c r="P207" s="13" t="b">
        <f t="shared" si="58"/>
        <v>0</v>
      </c>
      <c r="Q207" s="80" t="str">
        <f t="shared" si="59"/>
        <v/>
      </c>
      <c r="R207" s="80" t="b">
        <f t="shared" si="60"/>
        <v>0</v>
      </c>
      <c r="S207" s="81" t="e">
        <f t="shared" si="44"/>
        <v>#VALUE!</v>
      </c>
      <c r="T207" s="81" t="e">
        <f t="shared" si="45"/>
        <v>#VALUE!</v>
      </c>
      <c r="U207" s="81" t="e">
        <f t="shared" si="46"/>
        <v>#VALUE!</v>
      </c>
      <c r="V207" s="82" t="e">
        <f t="shared" si="47"/>
        <v>#VALUE!</v>
      </c>
      <c r="W207" s="82" t="e">
        <f t="shared" si="61"/>
        <v>#VALUE!</v>
      </c>
      <c r="X207" s="82" t="b">
        <f t="shared" si="65"/>
        <v>0</v>
      </c>
      <c r="Y207" s="72" t="str">
        <f t="shared" si="48"/>
        <v/>
      </c>
      <c r="Z207" s="81" t="e" cm="1">
        <f t="array" aca="1" ref="Z207" ca="1">TEXT(RIGHT(10-RIGHT(SUM(INDEX(1*(MID(MID(C207,1,1)*2,ROW(INDIRECT("1:"&amp;LEN(MID(C207,1,1)*2))),1)),,))+MID(C207,2,1)+
SUM(INDEX(1*(MID(MID(C207,3,1)*2,ROW(INDIRECT("1:"&amp;LEN(MID(C207,3,1)*2))),1)),,))+MID(C207,4,1)+
SUM(INDEX(1*(MID(MID(C207,5,1)*2,ROW(INDIRECT("1:"&amp;LEN(MID(C207,5,1)*2))),1)),,))+MID(C207,6,1)+
SUM(INDEX(1*(MID(MID(C207,8,1)*2,ROW(INDIRECT("1:"&amp;LEN(MID(C207,8,1)*2))),1)),,))+MID(C207,9,1)+
SUM(INDEX(1*(MID(MID(C207,10,1)*2,ROW(INDIRECT("1:"&amp;LEN(MID(C207,10,1)*2))),1)),,)),1),1),"0")</f>
        <v>#VALUE!</v>
      </c>
      <c r="AA207" s="81" t="str">
        <f t="shared" si="49"/>
        <v/>
      </c>
      <c r="AB207" s="83" t="b">
        <f t="shared" si="50"/>
        <v>0</v>
      </c>
      <c r="AC207" s="154">
        <f t="shared" si="62"/>
        <v>0</v>
      </c>
      <c r="AD207" s="154">
        <f>SUMIF($C$15:C206,C207,$AC$15:AC206)</f>
        <v>0</v>
      </c>
      <c r="AE207" s="15">
        <f t="shared" si="63"/>
        <v>10000</v>
      </c>
      <c r="AF207" s="154">
        <f t="shared" si="64"/>
        <v>0</v>
      </c>
    </row>
    <row r="208" spans="1:32" s="30" customFormat="1" x14ac:dyDescent="0.25">
      <c r="A208" s="19">
        <v>193</v>
      </c>
      <c r="B208" s="20"/>
      <c r="C208" s="107"/>
      <c r="D208" s="20"/>
      <c r="E208" s="20"/>
      <c r="F208" s="20"/>
      <c r="G208" s="122"/>
      <c r="H208" s="156">
        <f t="shared" si="51"/>
        <v>0</v>
      </c>
      <c r="I208" s="117" t="str">
        <f t="shared" si="52"/>
        <v/>
      </c>
      <c r="J208" s="80" t="b">
        <f t="shared" si="53"/>
        <v>0</v>
      </c>
      <c r="K208" s="80" t="str">
        <f t="shared" si="54"/>
        <v/>
      </c>
      <c r="L208" s="80" t="b">
        <f>IF(C208="",FALSE,IFERROR(NOT(MATCH(C208,'Anställda och korttidsarbete'!$C:$C,0)&gt;0),TRUE))</f>
        <v>0</v>
      </c>
      <c r="M208" s="80" t="str">
        <f t="shared" si="55"/>
        <v/>
      </c>
      <c r="N208" s="80" t="b">
        <f t="shared" si="56"/>
        <v>0</v>
      </c>
      <c r="O208" s="80" t="str">
        <f t="shared" si="57"/>
        <v/>
      </c>
      <c r="P208" s="13" t="b">
        <f t="shared" si="58"/>
        <v>0</v>
      </c>
      <c r="Q208" s="80" t="str">
        <f t="shared" si="59"/>
        <v/>
      </c>
      <c r="R208" s="80" t="b">
        <f t="shared" si="60"/>
        <v>0</v>
      </c>
      <c r="S208" s="81" t="e">
        <f t="shared" ref="S208:S271" si="66">VALUE(LEFT(C208,2))</f>
        <v>#VALUE!</v>
      </c>
      <c r="T208" s="81" t="e">
        <f t="shared" ref="T208:T271" si="67">VALUE(MID(C208,3,2))</f>
        <v>#VALUE!</v>
      </c>
      <c r="U208" s="81" t="e">
        <f t="shared" ref="U208:U271" si="68">TEXT(IF(VALUE(MID(C208,5,2))&gt;31,MID(C208,5,2)-60,VALUE(MID(C208,5,2))),"00")</f>
        <v>#VALUE!</v>
      </c>
      <c r="V208" s="82" t="e">
        <f t="shared" ref="V208:V271" si="69">DATEVALUE(IF(VALUE(LEFT(C208,2))&lt;20,20,19)&amp;TEXT(S208,"00")&amp;"/"&amp;T208&amp;"/"&amp;U208)</f>
        <v>#VALUE!</v>
      </c>
      <c r="W208" s="82" t="e">
        <f t="shared" si="61"/>
        <v>#VALUE!</v>
      </c>
      <c r="X208" s="82" t="b">
        <f t="shared" si="65"/>
        <v>0</v>
      </c>
      <c r="Y208" s="72" t="str">
        <f t="shared" ref="Y208:Y271" si="70">RIGHT(C208,1)</f>
        <v/>
      </c>
      <c r="Z208" s="81" t="e" cm="1">
        <f t="array" aca="1" ref="Z208" ca="1">TEXT(RIGHT(10-RIGHT(SUM(INDEX(1*(MID(MID(C208,1,1)*2,ROW(INDIRECT("1:"&amp;LEN(MID(C208,1,1)*2))),1)),,))+MID(C208,2,1)+
SUM(INDEX(1*(MID(MID(C208,3,1)*2,ROW(INDIRECT("1:"&amp;LEN(MID(C208,3,1)*2))),1)),,))+MID(C208,4,1)+
SUM(INDEX(1*(MID(MID(C208,5,1)*2,ROW(INDIRECT("1:"&amp;LEN(MID(C208,5,1)*2))),1)),,))+MID(C208,6,1)+
SUM(INDEX(1*(MID(MID(C208,8,1)*2,ROW(INDIRECT("1:"&amp;LEN(MID(C208,8,1)*2))),1)),,))+MID(C208,9,1)+
SUM(INDEX(1*(MID(MID(C208,10,1)*2,ROW(INDIRECT("1:"&amp;LEN(MID(C208,10,1)*2))),1)),,)),1),1),"0")</f>
        <v>#VALUE!</v>
      </c>
      <c r="AA208" s="81" t="str">
        <f t="shared" ref="AA208:AA271" si="71">IF(C208="","",Z208=Y208)</f>
        <v/>
      </c>
      <c r="AB208" s="83" t="b">
        <f t="shared" ref="AB208:AB271" si="72">IFERROR(NOT(IF(OR(C208&lt;&gt;"",B208&lt;&gt;""),AND(X208,AA208),TRUE)),TRUE)</f>
        <v>0</v>
      </c>
      <c r="AC208" s="154">
        <f t="shared" si="62"/>
        <v>0</v>
      </c>
      <c r="AD208" s="154">
        <f>SUMIF($C$15:C207,C208,$AC$15:AC207)</f>
        <v>0</v>
      </c>
      <c r="AE208" s="15">
        <f t="shared" si="63"/>
        <v>10000</v>
      </c>
      <c r="AF208" s="154">
        <f t="shared" si="64"/>
        <v>0</v>
      </c>
    </row>
    <row r="209" spans="1:32" s="30" customFormat="1" x14ac:dyDescent="0.25">
      <c r="A209" s="19">
        <v>194</v>
      </c>
      <c r="B209" s="20"/>
      <c r="C209" s="107"/>
      <c r="D209" s="20"/>
      <c r="E209" s="20"/>
      <c r="F209" s="20"/>
      <c r="G209" s="122"/>
      <c r="H209" s="156">
        <f t="shared" ref="H209:H272" si="73">IF(R209,0,IF(ROUNDUP(AF209,0)&lt;0,0,ROUNDUP(AF209,0)))</f>
        <v>0</v>
      </c>
      <c r="I209" s="117" t="str">
        <f t="shared" ref="I209:I272" si="74">IF(K209="","",K209&amp;". ")&amp;IF(M209="","",M209&amp;". ")&amp;IF(O209="","",O209&amp;". ")</f>
        <v/>
      </c>
      <c r="J209" s="80" t="b">
        <f t="shared" ref="J209:J272" si="75">IF(AND(C209="",COUNTA(B209:G209)&lt;5),FALSE,AB209)</f>
        <v>0</v>
      </c>
      <c r="K209" s="80" t="str">
        <f t="shared" ref="K209:K272" si="76">IF(J209,$K$14,"")</f>
        <v/>
      </c>
      <c r="L209" s="80" t="b">
        <f>IF(C209="",FALSE,IFERROR(NOT(MATCH(C209,'Anställda och korttidsarbete'!$C:$C,0)&gt;0),TRUE))</f>
        <v>0</v>
      </c>
      <c r="M209" s="80" t="str">
        <f t="shared" ref="M209:M272" si="77">IF(L209,$M$14,"")</f>
        <v/>
      </c>
      <c r="N209" s="80" t="b">
        <f t="shared" ref="N209:N272" si="78">IF(AC209&lt;&gt;AF209,TRUE,FALSE)</f>
        <v>0</v>
      </c>
      <c r="O209" s="80" t="str">
        <f t="shared" ref="O209:O272" si="79">IF(N209,$O$14,"")</f>
        <v/>
      </c>
      <c r="P209" s="13" t="b">
        <f t="shared" ref="P209:P272" si="80">AND(COUNTA(B209:G209)&gt;0,OR(B209="",C209="",D209="",E209="",F209="",G209=""))</f>
        <v>0</v>
      </c>
      <c r="Q209" s="80" t="str">
        <f t="shared" ref="Q209:Q272" si="81">IF(P209,Q$14,"")</f>
        <v/>
      </c>
      <c r="R209" s="80" t="b">
        <f t="shared" ref="R209:R272" si="82">OR(J209,L209,P209)</f>
        <v>0</v>
      </c>
      <c r="S209" s="81" t="e">
        <f t="shared" si="66"/>
        <v>#VALUE!</v>
      </c>
      <c r="T209" s="81" t="e">
        <f t="shared" si="67"/>
        <v>#VALUE!</v>
      </c>
      <c r="U209" s="81" t="e">
        <f t="shared" si="68"/>
        <v>#VALUE!</v>
      </c>
      <c r="V209" s="82" t="e">
        <f t="shared" si="69"/>
        <v>#VALUE!</v>
      </c>
      <c r="W209" s="82" t="e">
        <f t="shared" ref="W209:W272" si="83">DATE(S209,T209,U209)</f>
        <v>#VALUE!</v>
      </c>
      <c r="X209" s="82" t="b">
        <f t="shared" si="65"/>
        <v>0</v>
      </c>
      <c r="Y209" s="72" t="str">
        <f t="shared" si="70"/>
        <v/>
      </c>
      <c r="Z209" s="81" t="e" cm="1">
        <f t="array" aca="1" ref="Z209" ca="1">TEXT(RIGHT(10-RIGHT(SUM(INDEX(1*(MID(MID(C209,1,1)*2,ROW(INDIRECT("1:"&amp;LEN(MID(C209,1,1)*2))),1)),,))+MID(C209,2,1)+
SUM(INDEX(1*(MID(MID(C209,3,1)*2,ROW(INDIRECT("1:"&amp;LEN(MID(C209,3,1)*2))),1)),,))+MID(C209,4,1)+
SUM(INDEX(1*(MID(MID(C209,5,1)*2,ROW(INDIRECT("1:"&amp;LEN(MID(C209,5,1)*2))),1)),,))+MID(C209,6,1)+
SUM(INDEX(1*(MID(MID(C209,8,1)*2,ROW(INDIRECT("1:"&amp;LEN(MID(C209,8,1)*2))),1)),,))+MID(C209,9,1)+
SUM(INDEX(1*(MID(MID(C209,10,1)*2,ROW(INDIRECT("1:"&amp;LEN(MID(C209,10,1)*2))),1)),,)),1),1),"0")</f>
        <v>#VALUE!</v>
      </c>
      <c r="AA209" s="81" t="str">
        <f t="shared" si="71"/>
        <v/>
      </c>
      <c r="AB209" s="83" t="b">
        <f t="shared" si="72"/>
        <v>0</v>
      </c>
      <c r="AC209" s="154">
        <f t="shared" ref="AC209:AC272" si="84">MIN(G209*60%,10000)</f>
        <v>0</v>
      </c>
      <c r="AD209" s="154">
        <f>SUMIF($C$15:C208,C209,$AC$15:AC208)</f>
        <v>0</v>
      </c>
      <c r="AE209" s="15">
        <f t="shared" ref="AE209:AE272" si="85">10000-AD209</f>
        <v>10000</v>
      </c>
      <c r="AF209" s="154">
        <f t="shared" ref="AF209:AF272" si="86">IF(AE209=10000,AC209,MIN(AE209,AC209))</f>
        <v>0</v>
      </c>
    </row>
    <row r="210" spans="1:32" s="30" customFormat="1" x14ac:dyDescent="0.25">
      <c r="A210" s="19">
        <v>195</v>
      </c>
      <c r="B210" s="20"/>
      <c r="C210" s="107"/>
      <c r="D210" s="20"/>
      <c r="E210" s="20"/>
      <c r="F210" s="20"/>
      <c r="G210" s="122"/>
      <c r="H210" s="156">
        <f t="shared" si="73"/>
        <v>0</v>
      </c>
      <c r="I210" s="117" t="str">
        <f t="shared" si="74"/>
        <v/>
      </c>
      <c r="J210" s="80" t="b">
        <f t="shared" si="75"/>
        <v>0</v>
      </c>
      <c r="K210" s="80" t="str">
        <f t="shared" si="76"/>
        <v/>
      </c>
      <c r="L210" s="80" t="b">
        <f>IF(C210="",FALSE,IFERROR(NOT(MATCH(C210,'Anställda och korttidsarbete'!$C:$C,0)&gt;0),TRUE))</f>
        <v>0</v>
      </c>
      <c r="M210" s="80" t="str">
        <f t="shared" si="77"/>
        <v/>
      </c>
      <c r="N210" s="80" t="b">
        <f t="shared" si="78"/>
        <v>0</v>
      </c>
      <c r="O210" s="80" t="str">
        <f t="shared" si="79"/>
        <v/>
      </c>
      <c r="P210" s="13" t="b">
        <f t="shared" si="80"/>
        <v>0</v>
      </c>
      <c r="Q210" s="80" t="str">
        <f t="shared" si="81"/>
        <v/>
      </c>
      <c r="R210" s="80" t="b">
        <f t="shared" si="82"/>
        <v>0</v>
      </c>
      <c r="S210" s="81" t="e">
        <f t="shared" si="66"/>
        <v>#VALUE!</v>
      </c>
      <c r="T210" s="81" t="e">
        <f t="shared" si="67"/>
        <v>#VALUE!</v>
      </c>
      <c r="U210" s="81" t="e">
        <f t="shared" si="68"/>
        <v>#VALUE!</v>
      </c>
      <c r="V210" s="82" t="e">
        <f t="shared" si="69"/>
        <v>#VALUE!</v>
      </c>
      <c r="W210" s="82" t="e">
        <f t="shared" si="83"/>
        <v>#VALUE!</v>
      </c>
      <c r="X210" s="82" t="b">
        <f t="shared" ref="X210:X273" si="87">NOT(ISERR(AND(T210&lt;13,VALUE(U210)&lt;31,V210=W210)))</f>
        <v>0</v>
      </c>
      <c r="Y210" s="72" t="str">
        <f t="shared" si="70"/>
        <v/>
      </c>
      <c r="Z210" s="81" t="e" cm="1">
        <f t="array" aca="1" ref="Z210" ca="1">TEXT(RIGHT(10-RIGHT(SUM(INDEX(1*(MID(MID(C210,1,1)*2,ROW(INDIRECT("1:"&amp;LEN(MID(C210,1,1)*2))),1)),,))+MID(C210,2,1)+
SUM(INDEX(1*(MID(MID(C210,3,1)*2,ROW(INDIRECT("1:"&amp;LEN(MID(C210,3,1)*2))),1)),,))+MID(C210,4,1)+
SUM(INDEX(1*(MID(MID(C210,5,1)*2,ROW(INDIRECT("1:"&amp;LEN(MID(C210,5,1)*2))),1)),,))+MID(C210,6,1)+
SUM(INDEX(1*(MID(MID(C210,8,1)*2,ROW(INDIRECT("1:"&amp;LEN(MID(C210,8,1)*2))),1)),,))+MID(C210,9,1)+
SUM(INDEX(1*(MID(MID(C210,10,1)*2,ROW(INDIRECT("1:"&amp;LEN(MID(C210,10,1)*2))),1)),,)),1),1),"0")</f>
        <v>#VALUE!</v>
      </c>
      <c r="AA210" s="81" t="str">
        <f t="shared" si="71"/>
        <v/>
      </c>
      <c r="AB210" s="83" t="b">
        <f t="shared" si="72"/>
        <v>0</v>
      </c>
      <c r="AC210" s="154">
        <f t="shared" si="84"/>
        <v>0</v>
      </c>
      <c r="AD210" s="154">
        <f>SUMIF($C$15:C209,C210,$AC$15:AC209)</f>
        <v>0</v>
      </c>
      <c r="AE210" s="15">
        <f t="shared" si="85"/>
        <v>10000</v>
      </c>
      <c r="AF210" s="154">
        <f t="shared" si="86"/>
        <v>0</v>
      </c>
    </row>
    <row r="211" spans="1:32" s="30" customFormat="1" x14ac:dyDescent="0.25">
      <c r="A211" s="19">
        <v>196</v>
      </c>
      <c r="B211" s="20"/>
      <c r="C211" s="107"/>
      <c r="D211" s="20"/>
      <c r="E211" s="20"/>
      <c r="F211" s="20"/>
      <c r="G211" s="122"/>
      <c r="H211" s="156">
        <f t="shared" si="73"/>
        <v>0</v>
      </c>
      <c r="I211" s="117" t="str">
        <f t="shared" si="74"/>
        <v/>
      </c>
      <c r="J211" s="80" t="b">
        <f t="shared" si="75"/>
        <v>0</v>
      </c>
      <c r="K211" s="80" t="str">
        <f t="shared" si="76"/>
        <v/>
      </c>
      <c r="L211" s="80" t="b">
        <f>IF(C211="",FALSE,IFERROR(NOT(MATCH(C211,'Anställda och korttidsarbete'!$C:$C,0)&gt;0),TRUE))</f>
        <v>0</v>
      </c>
      <c r="M211" s="80" t="str">
        <f t="shared" si="77"/>
        <v/>
      </c>
      <c r="N211" s="80" t="b">
        <f t="shared" si="78"/>
        <v>0</v>
      </c>
      <c r="O211" s="80" t="str">
        <f t="shared" si="79"/>
        <v/>
      </c>
      <c r="P211" s="13" t="b">
        <f t="shared" si="80"/>
        <v>0</v>
      </c>
      <c r="Q211" s="80" t="str">
        <f t="shared" si="81"/>
        <v/>
      </c>
      <c r="R211" s="80" t="b">
        <f t="shared" si="82"/>
        <v>0</v>
      </c>
      <c r="S211" s="81" t="e">
        <f t="shared" si="66"/>
        <v>#VALUE!</v>
      </c>
      <c r="T211" s="81" t="e">
        <f t="shared" si="67"/>
        <v>#VALUE!</v>
      </c>
      <c r="U211" s="81" t="e">
        <f t="shared" si="68"/>
        <v>#VALUE!</v>
      </c>
      <c r="V211" s="82" t="e">
        <f t="shared" si="69"/>
        <v>#VALUE!</v>
      </c>
      <c r="W211" s="82" t="e">
        <f t="shared" si="83"/>
        <v>#VALUE!</v>
      </c>
      <c r="X211" s="82" t="b">
        <f t="shared" si="87"/>
        <v>0</v>
      </c>
      <c r="Y211" s="72" t="str">
        <f t="shared" si="70"/>
        <v/>
      </c>
      <c r="Z211" s="81" t="e" cm="1">
        <f t="array" aca="1" ref="Z211" ca="1">TEXT(RIGHT(10-RIGHT(SUM(INDEX(1*(MID(MID(C211,1,1)*2,ROW(INDIRECT("1:"&amp;LEN(MID(C211,1,1)*2))),1)),,))+MID(C211,2,1)+
SUM(INDEX(1*(MID(MID(C211,3,1)*2,ROW(INDIRECT("1:"&amp;LEN(MID(C211,3,1)*2))),1)),,))+MID(C211,4,1)+
SUM(INDEX(1*(MID(MID(C211,5,1)*2,ROW(INDIRECT("1:"&amp;LEN(MID(C211,5,1)*2))),1)),,))+MID(C211,6,1)+
SUM(INDEX(1*(MID(MID(C211,8,1)*2,ROW(INDIRECT("1:"&amp;LEN(MID(C211,8,1)*2))),1)),,))+MID(C211,9,1)+
SUM(INDEX(1*(MID(MID(C211,10,1)*2,ROW(INDIRECT("1:"&amp;LEN(MID(C211,10,1)*2))),1)),,)),1),1),"0")</f>
        <v>#VALUE!</v>
      </c>
      <c r="AA211" s="81" t="str">
        <f t="shared" si="71"/>
        <v/>
      </c>
      <c r="AB211" s="83" t="b">
        <f t="shared" si="72"/>
        <v>0</v>
      </c>
      <c r="AC211" s="154">
        <f t="shared" si="84"/>
        <v>0</v>
      </c>
      <c r="AD211" s="154">
        <f>SUMIF($C$15:C210,C211,$AC$15:AC210)</f>
        <v>0</v>
      </c>
      <c r="AE211" s="15">
        <f t="shared" si="85"/>
        <v>10000</v>
      </c>
      <c r="AF211" s="154">
        <f t="shared" si="86"/>
        <v>0</v>
      </c>
    </row>
    <row r="212" spans="1:32" s="30" customFormat="1" x14ac:dyDescent="0.25">
      <c r="A212" s="19">
        <v>197</v>
      </c>
      <c r="B212" s="20"/>
      <c r="C212" s="107"/>
      <c r="D212" s="20"/>
      <c r="E212" s="20"/>
      <c r="F212" s="20"/>
      <c r="G212" s="122"/>
      <c r="H212" s="156">
        <f t="shared" si="73"/>
        <v>0</v>
      </c>
      <c r="I212" s="117" t="str">
        <f t="shared" si="74"/>
        <v/>
      </c>
      <c r="J212" s="80" t="b">
        <f t="shared" si="75"/>
        <v>0</v>
      </c>
      <c r="K212" s="80" t="str">
        <f t="shared" si="76"/>
        <v/>
      </c>
      <c r="L212" s="80" t="b">
        <f>IF(C212="",FALSE,IFERROR(NOT(MATCH(C212,'Anställda och korttidsarbete'!$C:$C,0)&gt;0),TRUE))</f>
        <v>0</v>
      </c>
      <c r="M212" s="80" t="str">
        <f t="shared" si="77"/>
        <v/>
      </c>
      <c r="N212" s="80" t="b">
        <f t="shared" si="78"/>
        <v>0</v>
      </c>
      <c r="O212" s="80" t="str">
        <f t="shared" si="79"/>
        <v/>
      </c>
      <c r="P212" s="13" t="b">
        <f t="shared" si="80"/>
        <v>0</v>
      </c>
      <c r="Q212" s="80" t="str">
        <f t="shared" si="81"/>
        <v/>
      </c>
      <c r="R212" s="80" t="b">
        <f t="shared" si="82"/>
        <v>0</v>
      </c>
      <c r="S212" s="81" t="e">
        <f t="shared" si="66"/>
        <v>#VALUE!</v>
      </c>
      <c r="T212" s="81" t="e">
        <f t="shared" si="67"/>
        <v>#VALUE!</v>
      </c>
      <c r="U212" s="81" t="e">
        <f t="shared" si="68"/>
        <v>#VALUE!</v>
      </c>
      <c r="V212" s="82" t="e">
        <f t="shared" si="69"/>
        <v>#VALUE!</v>
      </c>
      <c r="W212" s="82" t="e">
        <f t="shared" si="83"/>
        <v>#VALUE!</v>
      </c>
      <c r="X212" s="82" t="b">
        <f t="shared" si="87"/>
        <v>0</v>
      </c>
      <c r="Y212" s="72" t="str">
        <f t="shared" si="70"/>
        <v/>
      </c>
      <c r="Z212" s="81" t="e" cm="1">
        <f t="array" aca="1" ref="Z212" ca="1">TEXT(RIGHT(10-RIGHT(SUM(INDEX(1*(MID(MID(C212,1,1)*2,ROW(INDIRECT("1:"&amp;LEN(MID(C212,1,1)*2))),1)),,))+MID(C212,2,1)+
SUM(INDEX(1*(MID(MID(C212,3,1)*2,ROW(INDIRECT("1:"&amp;LEN(MID(C212,3,1)*2))),1)),,))+MID(C212,4,1)+
SUM(INDEX(1*(MID(MID(C212,5,1)*2,ROW(INDIRECT("1:"&amp;LEN(MID(C212,5,1)*2))),1)),,))+MID(C212,6,1)+
SUM(INDEX(1*(MID(MID(C212,8,1)*2,ROW(INDIRECT("1:"&amp;LEN(MID(C212,8,1)*2))),1)),,))+MID(C212,9,1)+
SUM(INDEX(1*(MID(MID(C212,10,1)*2,ROW(INDIRECT("1:"&amp;LEN(MID(C212,10,1)*2))),1)),,)),1),1),"0")</f>
        <v>#VALUE!</v>
      </c>
      <c r="AA212" s="81" t="str">
        <f t="shared" si="71"/>
        <v/>
      </c>
      <c r="AB212" s="83" t="b">
        <f t="shared" si="72"/>
        <v>0</v>
      </c>
      <c r="AC212" s="154">
        <f t="shared" si="84"/>
        <v>0</v>
      </c>
      <c r="AD212" s="154">
        <f>SUMIF($C$15:C211,C212,$AC$15:AC211)</f>
        <v>0</v>
      </c>
      <c r="AE212" s="15">
        <f t="shared" si="85"/>
        <v>10000</v>
      </c>
      <c r="AF212" s="154">
        <f t="shared" si="86"/>
        <v>0</v>
      </c>
    </row>
    <row r="213" spans="1:32" s="30" customFormat="1" x14ac:dyDescent="0.25">
      <c r="A213" s="19">
        <v>198</v>
      </c>
      <c r="B213" s="20"/>
      <c r="C213" s="107"/>
      <c r="D213" s="20"/>
      <c r="E213" s="20"/>
      <c r="F213" s="20"/>
      <c r="G213" s="122"/>
      <c r="H213" s="156">
        <f t="shared" si="73"/>
        <v>0</v>
      </c>
      <c r="I213" s="117" t="str">
        <f t="shared" si="74"/>
        <v/>
      </c>
      <c r="J213" s="80" t="b">
        <f t="shared" si="75"/>
        <v>0</v>
      </c>
      <c r="K213" s="80" t="str">
        <f t="shared" si="76"/>
        <v/>
      </c>
      <c r="L213" s="80" t="b">
        <f>IF(C213="",FALSE,IFERROR(NOT(MATCH(C213,'Anställda och korttidsarbete'!$C:$C,0)&gt;0),TRUE))</f>
        <v>0</v>
      </c>
      <c r="M213" s="80" t="str">
        <f t="shared" si="77"/>
        <v/>
      </c>
      <c r="N213" s="80" t="b">
        <f t="shared" si="78"/>
        <v>0</v>
      </c>
      <c r="O213" s="80" t="str">
        <f t="shared" si="79"/>
        <v/>
      </c>
      <c r="P213" s="13" t="b">
        <f t="shared" si="80"/>
        <v>0</v>
      </c>
      <c r="Q213" s="80" t="str">
        <f t="shared" si="81"/>
        <v/>
      </c>
      <c r="R213" s="80" t="b">
        <f t="shared" si="82"/>
        <v>0</v>
      </c>
      <c r="S213" s="81" t="e">
        <f t="shared" si="66"/>
        <v>#VALUE!</v>
      </c>
      <c r="T213" s="81" t="e">
        <f t="shared" si="67"/>
        <v>#VALUE!</v>
      </c>
      <c r="U213" s="81" t="e">
        <f t="shared" si="68"/>
        <v>#VALUE!</v>
      </c>
      <c r="V213" s="82" t="e">
        <f t="shared" si="69"/>
        <v>#VALUE!</v>
      </c>
      <c r="W213" s="82" t="e">
        <f t="shared" si="83"/>
        <v>#VALUE!</v>
      </c>
      <c r="X213" s="82" t="b">
        <f t="shared" si="87"/>
        <v>0</v>
      </c>
      <c r="Y213" s="72" t="str">
        <f t="shared" si="70"/>
        <v/>
      </c>
      <c r="Z213" s="81" t="e" cm="1">
        <f t="array" aca="1" ref="Z213" ca="1">TEXT(RIGHT(10-RIGHT(SUM(INDEX(1*(MID(MID(C213,1,1)*2,ROW(INDIRECT("1:"&amp;LEN(MID(C213,1,1)*2))),1)),,))+MID(C213,2,1)+
SUM(INDEX(1*(MID(MID(C213,3,1)*2,ROW(INDIRECT("1:"&amp;LEN(MID(C213,3,1)*2))),1)),,))+MID(C213,4,1)+
SUM(INDEX(1*(MID(MID(C213,5,1)*2,ROW(INDIRECT("1:"&amp;LEN(MID(C213,5,1)*2))),1)),,))+MID(C213,6,1)+
SUM(INDEX(1*(MID(MID(C213,8,1)*2,ROW(INDIRECT("1:"&amp;LEN(MID(C213,8,1)*2))),1)),,))+MID(C213,9,1)+
SUM(INDEX(1*(MID(MID(C213,10,1)*2,ROW(INDIRECT("1:"&amp;LEN(MID(C213,10,1)*2))),1)),,)),1),1),"0")</f>
        <v>#VALUE!</v>
      </c>
      <c r="AA213" s="81" t="str">
        <f t="shared" si="71"/>
        <v/>
      </c>
      <c r="AB213" s="83" t="b">
        <f t="shared" si="72"/>
        <v>0</v>
      </c>
      <c r="AC213" s="154">
        <f t="shared" si="84"/>
        <v>0</v>
      </c>
      <c r="AD213" s="154">
        <f>SUMIF($C$15:C212,C213,$AC$15:AC212)</f>
        <v>0</v>
      </c>
      <c r="AE213" s="15">
        <f t="shared" si="85"/>
        <v>10000</v>
      </c>
      <c r="AF213" s="154">
        <f t="shared" si="86"/>
        <v>0</v>
      </c>
    </row>
    <row r="214" spans="1:32" s="30" customFormat="1" x14ac:dyDescent="0.25">
      <c r="A214" s="19">
        <v>199</v>
      </c>
      <c r="B214" s="20"/>
      <c r="C214" s="107"/>
      <c r="D214" s="20"/>
      <c r="E214" s="20"/>
      <c r="F214" s="20"/>
      <c r="G214" s="122"/>
      <c r="H214" s="156">
        <f t="shared" si="73"/>
        <v>0</v>
      </c>
      <c r="I214" s="117" t="str">
        <f t="shared" si="74"/>
        <v/>
      </c>
      <c r="J214" s="80" t="b">
        <f t="shared" si="75"/>
        <v>0</v>
      </c>
      <c r="K214" s="80" t="str">
        <f t="shared" si="76"/>
        <v/>
      </c>
      <c r="L214" s="80" t="b">
        <f>IF(C214="",FALSE,IFERROR(NOT(MATCH(C214,'Anställda och korttidsarbete'!$C:$C,0)&gt;0),TRUE))</f>
        <v>0</v>
      </c>
      <c r="M214" s="80" t="str">
        <f t="shared" si="77"/>
        <v/>
      </c>
      <c r="N214" s="80" t="b">
        <f t="shared" si="78"/>
        <v>0</v>
      </c>
      <c r="O214" s="80" t="str">
        <f t="shared" si="79"/>
        <v/>
      </c>
      <c r="P214" s="13" t="b">
        <f t="shared" si="80"/>
        <v>0</v>
      </c>
      <c r="Q214" s="80" t="str">
        <f t="shared" si="81"/>
        <v/>
      </c>
      <c r="R214" s="80" t="b">
        <f t="shared" si="82"/>
        <v>0</v>
      </c>
      <c r="S214" s="81" t="e">
        <f t="shared" si="66"/>
        <v>#VALUE!</v>
      </c>
      <c r="T214" s="81" t="e">
        <f t="shared" si="67"/>
        <v>#VALUE!</v>
      </c>
      <c r="U214" s="81" t="e">
        <f t="shared" si="68"/>
        <v>#VALUE!</v>
      </c>
      <c r="V214" s="82" t="e">
        <f t="shared" si="69"/>
        <v>#VALUE!</v>
      </c>
      <c r="W214" s="82" t="e">
        <f t="shared" si="83"/>
        <v>#VALUE!</v>
      </c>
      <c r="X214" s="82" t="b">
        <f t="shared" si="87"/>
        <v>0</v>
      </c>
      <c r="Y214" s="72" t="str">
        <f t="shared" si="70"/>
        <v/>
      </c>
      <c r="Z214" s="81" t="e" cm="1">
        <f t="array" aca="1" ref="Z214" ca="1">TEXT(RIGHT(10-RIGHT(SUM(INDEX(1*(MID(MID(C214,1,1)*2,ROW(INDIRECT("1:"&amp;LEN(MID(C214,1,1)*2))),1)),,))+MID(C214,2,1)+
SUM(INDEX(1*(MID(MID(C214,3,1)*2,ROW(INDIRECT("1:"&amp;LEN(MID(C214,3,1)*2))),1)),,))+MID(C214,4,1)+
SUM(INDEX(1*(MID(MID(C214,5,1)*2,ROW(INDIRECT("1:"&amp;LEN(MID(C214,5,1)*2))),1)),,))+MID(C214,6,1)+
SUM(INDEX(1*(MID(MID(C214,8,1)*2,ROW(INDIRECT("1:"&amp;LEN(MID(C214,8,1)*2))),1)),,))+MID(C214,9,1)+
SUM(INDEX(1*(MID(MID(C214,10,1)*2,ROW(INDIRECT("1:"&amp;LEN(MID(C214,10,1)*2))),1)),,)),1),1),"0")</f>
        <v>#VALUE!</v>
      </c>
      <c r="AA214" s="81" t="str">
        <f t="shared" si="71"/>
        <v/>
      </c>
      <c r="AB214" s="83" t="b">
        <f t="shared" si="72"/>
        <v>0</v>
      </c>
      <c r="AC214" s="154">
        <f t="shared" si="84"/>
        <v>0</v>
      </c>
      <c r="AD214" s="154">
        <f>SUMIF($C$15:C213,C214,$AC$15:AC213)</f>
        <v>0</v>
      </c>
      <c r="AE214" s="15">
        <f t="shared" si="85"/>
        <v>10000</v>
      </c>
      <c r="AF214" s="154">
        <f t="shared" si="86"/>
        <v>0</v>
      </c>
    </row>
    <row r="215" spans="1:32" s="30" customFormat="1" x14ac:dyDescent="0.25">
      <c r="A215" s="19">
        <v>200</v>
      </c>
      <c r="B215" s="20"/>
      <c r="C215" s="107"/>
      <c r="D215" s="20"/>
      <c r="E215" s="20"/>
      <c r="F215" s="20"/>
      <c r="G215" s="122"/>
      <c r="H215" s="156">
        <f t="shared" si="73"/>
        <v>0</v>
      </c>
      <c r="I215" s="117" t="str">
        <f t="shared" si="74"/>
        <v/>
      </c>
      <c r="J215" s="80" t="b">
        <f t="shared" si="75"/>
        <v>0</v>
      </c>
      <c r="K215" s="80" t="str">
        <f t="shared" si="76"/>
        <v/>
      </c>
      <c r="L215" s="80" t="b">
        <f>IF(C215="",FALSE,IFERROR(NOT(MATCH(C215,'Anställda och korttidsarbete'!$C:$C,0)&gt;0),TRUE))</f>
        <v>0</v>
      </c>
      <c r="M215" s="80" t="str">
        <f t="shared" si="77"/>
        <v/>
      </c>
      <c r="N215" s="80" t="b">
        <f t="shared" si="78"/>
        <v>0</v>
      </c>
      <c r="O215" s="80" t="str">
        <f t="shared" si="79"/>
        <v/>
      </c>
      <c r="P215" s="13" t="b">
        <f t="shared" si="80"/>
        <v>0</v>
      </c>
      <c r="Q215" s="80" t="str">
        <f t="shared" si="81"/>
        <v/>
      </c>
      <c r="R215" s="80" t="b">
        <f t="shared" si="82"/>
        <v>0</v>
      </c>
      <c r="S215" s="81" t="e">
        <f t="shared" si="66"/>
        <v>#VALUE!</v>
      </c>
      <c r="T215" s="81" t="e">
        <f t="shared" si="67"/>
        <v>#VALUE!</v>
      </c>
      <c r="U215" s="81" t="e">
        <f t="shared" si="68"/>
        <v>#VALUE!</v>
      </c>
      <c r="V215" s="82" t="e">
        <f t="shared" si="69"/>
        <v>#VALUE!</v>
      </c>
      <c r="W215" s="82" t="e">
        <f t="shared" si="83"/>
        <v>#VALUE!</v>
      </c>
      <c r="X215" s="82" t="b">
        <f t="shared" si="87"/>
        <v>0</v>
      </c>
      <c r="Y215" s="72" t="str">
        <f t="shared" si="70"/>
        <v/>
      </c>
      <c r="Z215" s="81" t="e" cm="1">
        <f t="array" aca="1" ref="Z215" ca="1">TEXT(RIGHT(10-RIGHT(SUM(INDEX(1*(MID(MID(C215,1,1)*2,ROW(INDIRECT("1:"&amp;LEN(MID(C215,1,1)*2))),1)),,))+MID(C215,2,1)+
SUM(INDEX(1*(MID(MID(C215,3,1)*2,ROW(INDIRECT("1:"&amp;LEN(MID(C215,3,1)*2))),1)),,))+MID(C215,4,1)+
SUM(INDEX(1*(MID(MID(C215,5,1)*2,ROW(INDIRECT("1:"&amp;LEN(MID(C215,5,1)*2))),1)),,))+MID(C215,6,1)+
SUM(INDEX(1*(MID(MID(C215,8,1)*2,ROW(INDIRECT("1:"&amp;LEN(MID(C215,8,1)*2))),1)),,))+MID(C215,9,1)+
SUM(INDEX(1*(MID(MID(C215,10,1)*2,ROW(INDIRECT("1:"&amp;LEN(MID(C215,10,1)*2))),1)),,)),1),1),"0")</f>
        <v>#VALUE!</v>
      </c>
      <c r="AA215" s="81" t="str">
        <f t="shared" si="71"/>
        <v/>
      </c>
      <c r="AB215" s="83" t="b">
        <f t="shared" si="72"/>
        <v>0</v>
      </c>
      <c r="AC215" s="154">
        <f t="shared" si="84"/>
        <v>0</v>
      </c>
      <c r="AD215" s="154">
        <f>SUMIF($C$15:C214,C215,$AC$15:AC214)</f>
        <v>0</v>
      </c>
      <c r="AE215" s="15">
        <f t="shared" si="85"/>
        <v>10000</v>
      </c>
      <c r="AF215" s="154">
        <f t="shared" si="86"/>
        <v>0</v>
      </c>
    </row>
    <row r="216" spans="1:32" s="30" customFormat="1" x14ac:dyDescent="0.25">
      <c r="A216" s="19">
        <v>201</v>
      </c>
      <c r="B216" s="20"/>
      <c r="C216" s="107"/>
      <c r="D216" s="20"/>
      <c r="E216" s="20"/>
      <c r="F216" s="20"/>
      <c r="G216" s="122"/>
      <c r="H216" s="156">
        <f t="shared" si="73"/>
        <v>0</v>
      </c>
      <c r="I216" s="117" t="str">
        <f t="shared" si="74"/>
        <v/>
      </c>
      <c r="J216" s="80" t="b">
        <f t="shared" si="75"/>
        <v>0</v>
      </c>
      <c r="K216" s="80" t="str">
        <f t="shared" si="76"/>
        <v/>
      </c>
      <c r="L216" s="80" t="b">
        <f>IF(C216="",FALSE,IFERROR(NOT(MATCH(C216,'Anställda och korttidsarbete'!$C:$C,0)&gt;0),TRUE))</f>
        <v>0</v>
      </c>
      <c r="M216" s="80" t="str">
        <f t="shared" si="77"/>
        <v/>
      </c>
      <c r="N216" s="80" t="b">
        <f t="shared" si="78"/>
        <v>0</v>
      </c>
      <c r="O216" s="80" t="str">
        <f t="shared" si="79"/>
        <v/>
      </c>
      <c r="P216" s="13" t="b">
        <f t="shared" si="80"/>
        <v>0</v>
      </c>
      <c r="Q216" s="80" t="str">
        <f t="shared" si="81"/>
        <v/>
      </c>
      <c r="R216" s="80" t="b">
        <f t="shared" si="82"/>
        <v>0</v>
      </c>
      <c r="S216" s="81" t="e">
        <f t="shared" si="66"/>
        <v>#VALUE!</v>
      </c>
      <c r="T216" s="81" t="e">
        <f t="shared" si="67"/>
        <v>#VALUE!</v>
      </c>
      <c r="U216" s="81" t="e">
        <f t="shared" si="68"/>
        <v>#VALUE!</v>
      </c>
      <c r="V216" s="82" t="e">
        <f t="shared" si="69"/>
        <v>#VALUE!</v>
      </c>
      <c r="W216" s="82" t="e">
        <f t="shared" si="83"/>
        <v>#VALUE!</v>
      </c>
      <c r="X216" s="82" t="b">
        <f t="shared" si="87"/>
        <v>0</v>
      </c>
      <c r="Y216" s="72" t="str">
        <f t="shared" si="70"/>
        <v/>
      </c>
      <c r="Z216" s="81" t="e" cm="1">
        <f t="array" aca="1" ref="Z216" ca="1">TEXT(RIGHT(10-RIGHT(SUM(INDEX(1*(MID(MID(C216,1,1)*2,ROW(INDIRECT("1:"&amp;LEN(MID(C216,1,1)*2))),1)),,))+MID(C216,2,1)+
SUM(INDEX(1*(MID(MID(C216,3,1)*2,ROW(INDIRECT("1:"&amp;LEN(MID(C216,3,1)*2))),1)),,))+MID(C216,4,1)+
SUM(INDEX(1*(MID(MID(C216,5,1)*2,ROW(INDIRECT("1:"&amp;LEN(MID(C216,5,1)*2))),1)),,))+MID(C216,6,1)+
SUM(INDEX(1*(MID(MID(C216,8,1)*2,ROW(INDIRECT("1:"&amp;LEN(MID(C216,8,1)*2))),1)),,))+MID(C216,9,1)+
SUM(INDEX(1*(MID(MID(C216,10,1)*2,ROW(INDIRECT("1:"&amp;LEN(MID(C216,10,1)*2))),1)),,)),1),1),"0")</f>
        <v>#VALUE!</v>
      </c>
      <c r="AA216" s="81" t="str">
        <f t="shared" si="71"/>
        <v/>
      </c>
      <c r="AB216" s="83" t="b">
        <f t="shared" si="72"/>
        <v>0</v>
      </c>
      <c r="AC216" s="154">
        <f t="shared" si="84"/>
        <v>0</v>
      </c>
      <c r="AD216" s="154">
        <f>SUMIF($C$15:C215,C216,$AC$15:AC215)</f>
        <v>0</v>
      </c>
      <c r="AE216" s="15">
        <f t="shared" si="85"/>
        <v>10000</v>
      </c>
      <c r="AF216" s="154">
        <f t="shared" si="86"/>
        <v>0</v>
      </c>
    </row>
    <row r="217" spans="1:32" s="30" customFormat="1" x14ac:dyDescent="0.25">
      <c r="A217" s="19">
        <v>202</v>
      </c>
      <c r="B217" s="20"/>
      <c r="C217" s="107"/>
      <c r="D217" s="20"/>
      <c r="E217" s="20"/>
      <c r="F217" s="20"/>
      <c r="G217" s="122"/>
      <c r="H217" s="156">
        <f t="shared" si="73"/>
        <v>0</v>
      </c>
      <c r="I217" s="117" t="str">
        <f t="shared" si="74"/>
        <v/>
      </c>
      <c r="J217" s="80" t="b">
        <f t="shared" si="75"/>
        <v>0</v>
      </c>
      <c r="K217" s="80" t="str">
        <f t="shared" si="76"/>
        <v/>
      </c>
      <c r="L217" s="80" t="b">
        <f>IF(C217="",FALSE,IFERROR(NOT(MATCH(C217,'Anställda och korttidsarbete'!$C:$C,0)&gt;0),TRUE))</f>
        <v>0</v>
      </c>
      <c r="M217" s="80" t="str">
        <f t="shared" si="77"/>
        <v/>
      </c>
      <c r="N217" s="80" t="b">
        <f t="shared" si="78"/>
        <v>0</v>
      </c>
      <c r="O217" s="80" t="str">
        <f t="shared" si="79"/>
        <v/>
      </c>
      <c r="P217" s="13" t="b">
        <f t="shared" si="80"/>
        <v>0</v>
      </c>
      <c r="Q217" s="80" t="str">
        <f t="shared" si="81"/>
        <v/>
      </c>
      <c r="R217" s="80" t="b">
        <f t="shared" si="82"/>
        <v>0</v>
      </c>
      <c r="S217" s="81" t="e">
        <f t="shared" si="66"/>
        <v>#VALUE!</v>
      </c>
      <c r="T217" s="81" t="e">
        <f t="shared" si="67"/>
        <v>#VALUE!</v>
      </c>
      <c r="U217" s="81" t="e">
        <f t="shared" si="68"/>
        <v>#VALUE!</v>
      </c>
      <c r="V217" s="82" t="e">
        <f t="shared" si="69"/>
        <v>#VALUE!</v>
      </c>
      <c r="W217" s="82" t="e">
        <f t="shared" si="83"/>
        <v>#VALUE!</v>
      </c>
      <c r="X217" s="82" t="b">
        <f t="shared" si="87"/>
        <v>0</v>
      </c>
      <c r="Y217" s="72" t="str">
        <f t="shared" si="70"/>
        <v/>
      </c>
      <c r="Z217" s="81" t="e" cm="1">
        <f t="array" aca="1" ref="Z217" ca="1">TEXT(RIGHT(10-RIGHT(SUM(INDEX(1*(MID(MID(C217,1,1)*2,ROW(INDIRECT("1:"&amp;LEN(MID(C217,1,1)*2))),1)),,))+MID(C217,2,1)+
SUM(INDEX(1*(MID(MID(C217,3,1)*2,ROW(INDIRECT("1:"&amp;LEN(MID(C217,3,1)*2))),1)),,))+MID(C217,4,1)+
SUM(INDEX(1*(MID(MID(C217,5,1)*2,ROW(INDIRECT("1:"&amp;LEN(MID(C217,5,1)*2))),1)),,))+MID(C217,6,1)+
SUM(INDEX(1*(MID(MID(C217,8,1)*2,ROW(INDIRECT("1:"&amp;LEN(MID(C217,8,1)*2))),1)),,))+MID(C217,9,1)+
SUM(INDEX(1*(MID(MID(C217,10,1)*2,ROW(INDIRECT("1:"&amp;LEN(MID(C217,10,1)*2))),1)),,)),1),1),"0")</f>
        <v>#VALUE!</v>
      </c>
      <c r="AA217" s="81" t="str">
        <f t="shared" si="71"/>
        <v/>
      </c>
      <c r="AB217" s="83" t="b">
        <f t="shared" si="72"/>
        <v>0</v>
      </c>
      <c r="AC217" s="154">
        <f t="shared" si="84"/>
        <v>0</v>
      </c>
      <c r="AD217" s="154">
        <f>SUMIF($C$15:C216,C217,$AC$15:AC216)</f>
        <v>0</v>
      </c>
      <c r="AE217" s="15">
        <f t="shared" si="85"/>
        <v>10000</v>
      </c>
      <c r="AF217" s="154">
        <f t="shared" si="86"/>
        <v>0</v>
      </c>
    </row>
    <row r="218" spans="1:32" s="30" customFormat="1" x14ac:dyDescent="0.25">
      <c r="A218" s="19">
        <v>203</v>
      </c>
      <c r="B218" s="20"/>
      <c r="C218" s="107"/>
      <c r="D218" s="20"/>
      <c r="E218" s="20"/>
      <c r="F218" s="20"/>
      <c r="G218" s="122"/>
      <c r="H218" s="156">
        <f t="shared" si="73"/>
        <v>0</v>
      </c>
      <c r="I218" s="117" t="str">
        <f t="shared" si="74"/>
        <v/>
      </c>
      <c r="J218" s="80" t="b">
        <f t="shared" si="75"/>
        <v>0</v>
      </c>
      <c r="K218" s="80" t="str">
        <f t="shared" si="76"/>
        <v/>
      </c>
      <c r="L218" s="80" t="b">
        <f>IF(C218="",FALSE,IFERROR(NOT(MATCH(C218,'Anställda och korttidsarbete'!$C:$C,0)&gt;0),TRUE))</f>
        <v>0</v>
      </c>
      <c r="M218" s="80" t="str">
        <f t="shared" si="77"/>
        <v/>
      </c>
      <c r="N218" s="80" t="b">
        <f t="shared" si="78"/>
        <v>0</v>
      </c>
      <c r="O218" s="80" t="str">
        <f t="shared" si="79"/>
        <v/>
      </c>
      <c r="P218" s="13" t="b">
        <f t="shared" si="80"/>
        <v>0</v>
      </c>
      <c r="Q218" s="80" t="str">
        <f t="shared" si="81"/>
        <v/>
      </c>
      <c r="R218" s="80" t="b">
        <f t="shared" si="82"/>
        <v>0</v>
      </c>
      <c r="S218" s="81" t="e">
        <f t="shared" si="66"/>
        <v>#VALUE!</v>
      </c>
      <c r="T218" s="81" t="e">
        <f t="shared" si="67"/>
        <v>#VALUE!</v>
      </c>
      <c r="U218" s="81" t="e">
        <f t="shared" si="68"/>
        <v>#VALUE!</v>
      </c>
      <c r="V218" s="82" t="e">
        <f t="shared" si="69"/>
        <v>#VALUE!</v>
      </c>
      <c r="W218" s="82" t="e">
        <f t="shared" si="83"/>
        <v>#VALUE!</v>
      </c>
      <c r="X218" s="82" t="b">
        <f t="shared" si="87"/>
        <v>0</v>
      </c>
      <c r="Y218" s="72" t="str">
        <f t="shared" si="70"/>
        <v/>
      </c>
      <c r="Z218" s="81" t="e" cm="1">
        <f t="array" aca="1" ref="Z218" ca="1">TEXT(RIGHT(10-RIGHT(SUM(INDEX(1*(MID(MID(C218,1,1)*2,ROW(INDIRECT("1:"&amp;LEN(MID(C218,1,1)*2))),1)),,))+MID(C218,2,1)+
SUM(INDEX(1*(MID(MID(C218,3,1)*2,ROW(INDIRECT("1:"&amp;LEN(MID(C218,3,1)*2))),1)),,))+MID(C218,4,1)+
SUM(INDEX(1*(MID(MID(C218,5,1)*2,ROW(INDIRECT("1:"&amp;LEN(MID(C218,5,1)*2))),1)),,))+MID(C218,6,1)+
SUM(INDEX(1*(MID(MID(C218,8,1)*2,ROW(INDIRECT("1:"&amp;LEN(MID(C218,8,1)*2))),1)),,))+MID(C218,9,1)+
SUM(INDEX(1*(MID(MID(C218,10,1)*2,ROW(INDIRECT("1:"&amp;LEN(MID(C218,10,1)*2))),1)),,)),1),1),"0")</f>
        <v>#VALUE!</v>
      </c>
      <c r="AA218" s="81" t="str">
        <f t="shared" si="71"/>
        <v/>
      </c>
      <c r="AB218" s="83" t="b">
        <f t="shared" si="72"/>
        <v>0</v>
      </c>
      <c r="AC218" s="154">
        <f t="shared" si="84"/>
        <v>0</v>
      </c>
      <c r="AD218" s="154">
        <f>SUMIF($C$15:C217,C218,$AC$15:AC217)</f>
        <v>0</v>
      </c>
      <c r="AE218" s="15">
        <f t="shared" si="85"/>
        <v>10000</v>
      </c>
      <c r="AF218" s="154">
        <f t="shared" si="86"/>
        <v>0</v>
      </c>
    </row>
    <row r="219" spans="1:32" s="30" customFormat="1" x14ac:dyDescent="0.25">
      <c r="A219" s="19">
        <v>204</v>
      </c>
      <c r="B219" s="20"/>
      <c r="C219" s="107"/>
      <c r="D219" s="20"/>
      <c r="E219" s="20"/>
      <c r="F219" s="20"/>
      <c r="G219" s="122"/>
      <c r="H219" s="156">
        <f t="shared" si="73"/>
        <v>0</v>
      </c>
      <c r="I219" s="117" t="str">
        <f t="shared" si="74"/>
        <v/>
      </c>
      <c r="J219" s="80" t="b">
        <f t="shared" si="75"/>
        <v>0</v>
      </c>
      <c r="K219" s="80" t="str">
        <f t="shared" si="76"/>
        <v/>
      </c>
      <c r="L219" s="80" t="b">
        <f>IF(C219="",FALSE,IFERROR(NOT(MATCH(C219,'Anställda och korttidsarbete'!$C:$C,0)&gt;0),TRUE))</f>
        <v>0</v>
      </c>
      <c r="M219" s="80" t="str">
        <f t="shared" si="77"/>
        <v/>
      </c>
      <c r="N219" s="80" t="b">
        <f t="shared" si="78"/>
        <v>0</v>
      </c>
      <c r="O219" s="80" t="str">
        <f t="shared" si="79"/>
        <v/>
      </c>
      <c r="P219" s="13" t="b">
        <f t="shared" si="80"/>
        <v>0</v>
      </c>
      <c r="Q219" s="80" t="str">
        <f t="shared" si="81"/>
        <v/>
      </c>
      <c r="R219" s="80" t="b">
        <f t="shared" si="82"/>
        <v>0</v>
      </c>
      <c r="S219" s="81" t="e">
        <f t="shared" si="66"/>
        <v>#VALUE!</v>
      </c>
      <c r="T219" s="81" t="e">
        <f t="shared" si="67"/>
        <v>#VALUE!</v>
      </c>
      <c r="U219" s="81" t="e">
        <f t="shared" si="68"/>
        <v>#VALUE!</v>
      </c>
      <c r="V219" s="82" t="e">
        <f t="shared" si="69"/>
        <v>#VALUE!</v>
      </c>
      <c r="W219" s="82" t="e">
        <f t="shared" si="83"/>
        <v>#VALUE!</v>
      </c>
      <c r="X219" s="82" t="b">
        <f t="shared" si="87"/>
        <v>0</v>
      </c>
      <c r="Y219" s="72" t="str">
        <f t="shared" si="70"/>
        <v/>
      </c>
      <c r="Z219" s="81" t="e" cm="1">
        <f t="array" aca="1" ref="Z219" ca="1">TEXT(RIGHT(10-RIGHT(SUM(INDEX(1*(MID(MID(C219,1,1)*2,ROW(INDIRECT("1:"&amp;LEN(MID(C219,1,1)*2))),1)),,))+MID(C219,2,1)+
SUM(INDEX(1*(MID(MID(C219,3,1)*2,ROW(INDIRECT("1:"&amp;LEN(MID(C219,3,1)*2))),1)),,))+MID(C219,4,1)+
SUM(INDEX(1*(MID(MID(C219,5,1)*2,ROW(INDIRECT("1:"&amp;LEN(MID(C219,5,1)*2))),1)),,))+MID(C219,6,1)+
SUM(INDEX(1*(MID(MID(C219,8,1)*2,ROW(INDIRECT("1:"&amp;LEN(MID(C219,8,1)*2))),1)),,))+MID(C219,9,1)+
SUM(INDEX(1*(MID(MID(C219,10,1)*2,ROW(INDIRECT("1:"&amp;LEN(MID(C219,10,1)*2))),1)),,)),1),1),"0")</f>
        <v>#VALUE!</v>
      </c>
      <c r="AA219" s="81" t="str">
        <f t="shared" si="71"/>
        <v/>
      </c>
      <c r="AB219" s="83" t="b">
        <f t="shared" si="72"/>
        <v>0</v>
      </c>
      <c r="AC219" s="154">
        <f t="shared" si="84"/>
        <v>0</v>
      </c>
      <c r="AD219" s="154">
        <f>SUMIF($C$15:C218,C219,$AC$15:AC218)</f>
        <v>0</v>
      </c>
      <c r="AE219" s="15">
        <f t="shared" si="85"/>
        <v>10000</v>
      </c>
      <c r="AF219" s="154">
        <f t="shared" si="86"/>
        <v>0</v>
      </c>
    </row>
    <row r="220" spans="1:32" s="30" customFormat="1" x14ac:dyDescent="0.25">
      <c r="A220" s="19">
        <v>205</v>
      </c>
      <c r="B220" s="20"/>
      <c r="C220" s="107"/>
      <c r="D220" s="20"/>
      <c r="E220" s="20"/>
      <c r="F220" s="20"/>
      <c r="G220" s="122"/>
      <c r="H220" s="156">
        <f t="shared" si="73"/>
        <v>0</v>
      </c>
      <c r="I220" s="117" t="str">
        <f t="shared" si="74"/>
        <v/>
      </c>
      <c r="J220" s="80" t="b">
        <f t="shared" si="75"/>
        <v>0</v>
      </c>
      <c r="K220" s="80" t="str">
        <f t="shared" si="76"/>
        <v/>
      </c>
      <c r="L220" s="80" t="b">
        <f>IF(C220="",FALSE,IFERROR(NOT(MATCH(C220,'Anställda och korttidsarbete'!$C:$C,0)&gt;0),TRUE))</f>
        <v>0</v>
      </c>
      <c r="M220" s="80" t="str">
        <f t="shared" si="77"/>
        <v/>
      </c>
      <c r="N220" s="80" t="b">
        <f t="shared" si="78"/>
        <v>0</v>
      </c>
      <c r="O220" s="80" t="str">
        <f t="shared" si="79"/>
        <v/>
      </c>
      <c r="P220" s="13" t="b">
        <f t="shared" si="80"/>
        <v>0</v>
      </c>
      <c r="Q220" s="80" t="str">
        <f t="shared" si="81"/>
        <v/>
      </c>
      <c r="R220" s="80" t="b">
        <f t="shared" si="82"/>
        <v>0</v>
      </c>
      <c r="S220" s="81" t="e">
        <f t="shared" si="66"/>
        <v>#VALUE!</v>
      </c>
      <c r="T220" s="81" t="e">
        <f t="shared" si="67"/>
        <v>#VALUE!</v>
      </c>
      <c r="U220" s="81" t="e">
        <f t="shared" si="68"/>
        <v>#VALUE!</v>
      </c>
      <c r="V220" s="82" t="e">
        <f t="shared" si="69"/>
        <v>#VALUE!</v>
      </c>
      <c r="W220" s="82" t="e">
        <f t="shared" si="83"/>
        <v>#VALUE!</v>
      </c>
      <c r="X220" s="82" t="b">
        <f t="shared" si="87"/>
        <v>0</v>
      </c>
      <c r="Y220" s="72" t="str">
        <f t="shared" si="70"/>
        <v/>
      </c>
      <c r="Z220" s="81" t="e" cm="1">
        <f t="array" aca="1" ref="Z220" ca="1">TEXT(RIGHT(10-RIGHT(SUM(INDEX(1*(MID(MID(C220,1,1)*2,ROW(INDIRECT("1:"&amp;LEN(MID(C220,1,1)*2))),1)),,))+MID(C220,2,1)+
SUM(INDEX(1*(MID(MID(C220,3,1)*2,ROW(INDIRECT("1:"&amp;LEN(MID(C220,3,1)*2))),1)),,))+MID(C220,4,1)+
SUM(INDEX(1*(MID(MID(C220,5,1)*2,ROW(INDIRECT("1:"&amp;LEN(MID(C220,5,1)*2))),1)),,))+MID(C220,6,1)+
SUM(INDEX(1*(MID(MID(C220,8,1)*2,ROW(INDIRECT("1:"&amp;LEN(MID(C220,8,1)*2))),1)),,))+MID(C220,9,1)+
SUM(INDEX(1*(MID(MID(C220,10,1)*2,ROW(INDIRECT("1:"&amp;LEN(MID(C220,10,1)*2))),1)),,)),1),1),"0")</f>
        <v>#VALUE!</v>
      </c>
      <c r="AA220" s="81" t="str">
        <f t="shared" si="71"/>
        <v/>
      </c>
      <c r="AB220" s="83" t="b">
        <f t="shared" si="72"/>
        <v>0</v>
      </c>
      <c r="AC220" s="154">
        <f t="shared" si="84"/>
        <v>0</v>
      </c>
      <c r="AD220" s="154">
        <f>SUMIF($C$15:C219,C220,$AC$15:AC219)</f>
        <v>0</v>
      </c>
      <c r="AE220" s="15">
        <f t="shared" si="85"/>
        <v>10000</v>
      </c>
      <c r="AF220" s="154">
        <f t="shared" si="86"/>
        <v>0</v>
      </c>
    </row>
    <row r="221" spans="1:32" s="30" customFormat="1" x14ac:dyDescent="0.25">
      <c r="A221" s="19">
        <v>206</v>
      </c>
      <c r="B221" s="20"/>
      <c r="C221" s="107"/>
      <c r="D221" s="20"/>
      <c r="E221" s="20"/>
      <c r="F221" s="20"/>
      <c r="G221" s="122"/>
      <c r="H221" s="156">
        <f t="shared" si="73"/>
        <v>0</v>
      </c>
      <c r="I221" s="117" t="str">
        <f t="shared" si="74"/>
        <v/>
      </c>
      <c r="J221" s="80" t="b">
        <f t="shared" si="75"/>
        <v>0</v>
      </c>
      <c r="K221" s="80" t="str">
        <f t="shared" si="76"/>
        <v/>
      </c>
      <c r="L221" s="80" t="b">
        <f>IF(C221="",FALSE,IFERROR(NOT(MATCH(C221,'Anställda och korttidsarbete'!$C:$C,0)&gt;0),TRUE))</f>
        <v>0</v>
      </c>
      <c r="M221" s="80" t="str">
        <f t="shared" si="77"/>
        <v/>
      </c>
      <c r="N221" s="80" t="b">
        <f t="shared" si="78"/>
        <v>0</v>
      </c>
      <c r="O221" s="80" t="str">
        <f t="shared" si="79"/>
        <v/>
      </c>
      <c r="P221" s="13" t="b">
        <f t="shared" si="80"/>
        <v>0</v>
      </c>
      <c r="Q221" s="80" t="str">
        <f t="shared" si="81"/>
        <v/>
      </c>
      <c r="R221" s="80" t="b">
        <f t="shared" si="82"/>
        <v>0</v>
      </c>
      <c r="S221" s="81" t="e">
        <f t="shared" si="66"/>
        <v>#VALUE!</v>
      </c>
      <c r="T221" s="81" t="e">
        <f t="shared" si="67"/>
        <v>#VALUE!</v>
      </c>
      <c r="U221" s="81" t="e">
        <f t="shared" si="68"/>
        <v>#VALUE!</v>
      </c>
      <c r="V221" s="82" t="e">
        <f t="shared" si="69"/>
        <v>#VALUE!</v>
      </c>
      <c r="W221" s="82" t="e">
        <f t="shared" si="83"/>
        <v>#VALUE!</v>
      </c>
      <c r="X221" s="82" t="b">
        <f t="shared" si="87"/>
        <v>0</v>
      </c>
      <c r="Y221" s="72" t="str">
        <f t="shared" si="70"/>
        <v/>
      </c>
      <c r="Z221" s="81" t="e" cm="1">
        <f t="array" aca="1" ref="Z221" ca="1">TEXT(RIGHT(10-RIGHT(SUM(INDEX(1*(MID(MID(C221,1,1)*2,ROW(INDIRECT("1:"&amp;LEN(MID(C221,1,1)*2))),1)),,))+MID(C221,2,1)+
SUM(INDEX(1*(MID(MID(C221,3,1)*2,ROW(INDIRECT("1:"&amp;LEN(MID(C221,3,1)*2))),1)),,))+MID(C221,4,1)+
SUM(INDEX(1*(MID(MID(C221,5,1)*2,ROW(INDIRECT("1:"&amp;LEN(MID(C221,5,1)*2))),1)),,))+MID(C221,6,1)+
SUM(INDEX(1*(MID(MID(C221,8,1)*2,ROW(INDIRECT("1:"&amp;LEN(MID(C221,8,1)*2))),1)),,))+MID(C221,9,1)+
SUM(INDEX(1*(MID(MID(C221,10,1)*2,ROW(INDIRECT("1:"&amp;LEN(MID(C221,10,1)*2))),1)),,)),1),1),"0")</f>
        <v>#VALUE!</v>
      </c>
      <c r="AA221" s="81" t="str">
        <f t="shared" si="71"/>
        <v/>
      </c>
      <c r="AB221" s="83" t="b">
        <f t="shared" si="72"/>
        <v>0</v>
      </c>
      <c r="AC221" s="154">
        <f t="shared" si="84"/>
        <v>0</v>
      </c>
      <c r="AD221" s="154">
        <f>SUMIF($C$15:C220,C221,$AC$15:AC220)</f>
        <v>0</v>
      </c>
      <c r="AE221" s="15">
        <f t="shared" si="85"/>
        <v>10000</v>
      </c>
      <c r="AF221" s="154">
        <f t="shared" si="86"/>
        <v>0</v>
      </c>
    </row>
    <row r="222" spans="1:32" s="30" customFormat="1" x14ac:dyDescent="0.25">
      <c r="A222" s="19">
        <v>207</v>
      </c>
      <c r="B222" s="20"/>
      <c r="C222" s="107"/>
      <c r="D222" s="20"/>
      <c r="E222" s="20"/>
      <c r="F222" s="20"/>
      <c r="G222" s="122"/>
      <c r="H222" s="156">
        <f t="shared" si="73"/>
        <v>0</v>
      </c>
      <c r="I222" s="117" t="str">
        <f t="shared" si="74"/>
        <v/>
      </c>
      <c r="J222" s="80" t="b">
        <f t="shared" si="75"/>
        <v>0</v>
      </c>
      <c r="K222" s="80" t="str">
        <f t="shared" si="76"/>
        <v/>
      </c>
      <c r="L222" s="80" t="b">
        <f>IF(C222="",FALSE,IFERROR(NOT(MATCH(C222,'Anställda och korttidsarbete'!$C:$C,0)&gt;0),TRUE))</f>
        <v>0</v>
      </c>
      <c r="M222" s="80" t="str">
        <f t="shared" si="77"/>
        <v/>
      </c>
      <c r="N222" s="80" t="b">
        <f t="shared" si="78"/>
        <v>0</v>
      </c>
      <c r="O222" s="80" t="str">
        <f t="shared" si="79"/>
        <v/>
      </c>
      <c r="P222" s="13" t="b">
        <f t="shared" si="80"/>
        <v>0</v>
      </c>
      <c r="Q222" s="80" t="str">
        <f t="shared" si="81"/>
        <v/>
      </c>
      <c r="R222" s="80" t="b">
        <f t="shared" si="82"/>
        <v>0</v>
      </c>
      <c r="S222" s="81" t="e">
        <f t="shared" si="66"/>
        <v>#VALUE!</v>
      </c>
      <c r="T222" s="81" t="e">
        <f t="shared" si="67"/>
        <v>#VALUE!</v>
      </c>
      <c r="U222" s="81" t="e">
        <f t="shared" si="68"/>
        <v>#VALUE!</v>
      </c>
      <c r="V222" s="82" t="e">
        <f t="shared" si="69"/>
        <v>#VALUE!</v>
      </c>
      <c r="W222" s="82" t="e">
        <f t="shared" si="83"/>
        <v>#VALUE!</v>
      </c>
      <c r="X222" s="82" t="b">
        <f t="shared" si="87"/>
        <v>0</v>
      </c>
      <c r="Y222" s="72" t="str">
        <f t="shared" si="70"/>
        <v/>
      </c>
      <c r="Z222" s="81" t="e" cm="1">
        <f t="array" aca="1" ref="Z222" ca="1">TEXT(RIGHT(10-RIGHT(SUM(INDEX(1*(MID(MID(C222,1,1)*2,ROW(INDIRECT("1:"&amp;LEN(MID(C222,1,1)*2))),1)),,))+MID(C222,2,1)+
SUM(INDEX(1*(MID(MID(C222,3,1)*2,ROW(INDIRECT("1:"&amp;LEN(MID(C222,3,1)*2))),1)),,))+MID(C222,4,1)+
SUM(INDEX(1*(MID(MID(C222,5,1)*2,ROW(INDIRECT("1:"&amp;LEN(MID(C222,5,1)*2))),1)),,))+MID(C222,6,1)+
SUM(INDEX(1*(MID(MID(C222,8,1)*2,ROW(INDIRECT("1:"&amp;LEN(MID(C222,8,1)*2))),1)),,))+MID(C222,9,1)+
SUM(INDEX(1*(MID(MID(C222,10,1)*2,ROW(INDIRECT("1:"&amp;LEN(MID(C222,10,1)*2))),1)),,)),1),1),"0")</f>
        <v>#VALUE!</v>
      </c>
      <c r="AA222" s="81" t="str">
        <f t="shared" si="71"/>
        <v/>
      </c>
      <c r="AB222" s="83" t="b">
        <f t="shared" si="72"/>
        <v>0</v>
      </c>
      <c r="AC222" s="154">
        <f t="shared" si="84"/>
        <v>0</v>
      </c>
      <c r="AD222" s="154">
        <f>SUMIF($C$15:C221,C222,$AC$15:AC221)</f>
        <v>0</v>
      </c>
      <c r="AE222" s="15">
        <f t="shared" si="85"/>
        <v>10000</v>
      </c>
      <c r="AF222" s="154">
        <f t="shared" si="86"/>
        <v>0</v>
      </c>
    </row>
    <row r="223" spans="1:32" s="30" customFormat="1" x14ac:dyDescent="0.25">
      <c r="A223" s="19">
        <v>208</v>
      </c>
      <c r="B223" s="20"/>
      <c r="C223" s="107"/>
      <c r="D223" s="20"/>
      <c r="E223" s="20"/>
      <c r="F223" s="20"/>
      <c r="G223" s="122"/>
      <c r="H223" s="156">
        <f t="shared" si="73"/>
        <v>0</v>
      </c>
      <c r="I223" s="117" t="str">
        <f t="shared" si="74"/>
        <v/>
      </c>
      <c r="J223" s="80" t="b">
        <f t="shared" si="75"/>
        <v>0</v>
      </c>
      <c r="K223" s="80" t="str">
        <f t="shared" si="76"/>
        <v/>
      </c>
      <c r="L223" s="80" t="b">
        <f>IF(C223="",FALSE,IFERROR(NOT(MATCH(C223,'Anställda och korttidsarbete'!$C:$C,0)&gt;0),TRUE))</f>
        <v>0</v>
      </c>
      <c r="M223" s="80" t="str">
        <f t="shared" si="77"/>
        <v/>
      </c>
      <c r="N223" s="80" t="b">
        <f t="shared" si="78"/>
        <v>0</v>
      </c>
      <c r="O223" s="80" t="str">
        <f t="shared" si="79"/>
        <v/>
      </c>
      <c r="P223" s="13" t="b">
        <f t="shared" si="80"/>
        <v>0</v>
      </c>
      <c r="Q223" s="80" t="str">
        <f t="shared" si="81"/>
        <v/>
      </c>
      <c r="R223" s="80" t="b">
        <f t="shared" si="82"/>
        <v>0</v>
      </c>
      <c r="S223" s="81" t="e">
        <f t="shared" si="66"/>
        <v>#VALUE!</v>
      </c>
      <c r="T223" s="81" t="e">
        <f t="shared" si="67"/>
        <v>#VALUE!</v>
      </c>
      <c r="U223" s="81" t="e">
        <f t="shared" si="68"/>
        <v>#VALUE!</v>
      </c>
      <c r="V223" s="82" t="e">
        <f t="shared" si="69"/>
        <v>#VALUE!</v>
      </c>
      <c r="W223" s="82" t="e">
        <f t="shared" si="83"/>
        <v>#VALUE!</v>
      </c>
      <c r="X223" s="82" t="b">
        <f t="shared" si="87"/>
        <v>0</v>
      </c>
      <c r="Y223" s="72" t="str">
        <f t="shared" si="70"/>
        <v/>
      </c>
      <c r="Z223" s="81" t="e" cm="1">
        <f t="array" aca="1" ref="Z223" ca="1">TEXT(RIGHT(10-RIGHT(SUM(INDEX(1*(MID(MID(C223,1,1)*2,ROW(INDIRECT("1:"&amp;LEN(MID(C223,1,1)*2))),1)),,))+MID(C223,2,1)+
SUM(INDEX(1*(MID(MID(C223,3,1)*2,ROW(INDIRECT("1:"&amp;LEN(MID(C223,3,1)*2))),1)),,))+MID(C223,4,1)+
SUM(INDEX(1*(MID(MID(C223,5,1)*2,ROW(INDIRECT("1:"&amp;LEN(MID(C223,5,1)*2))),1)),,))+MID(C223,6,1)+
SUM(INDEX(1*(MID(MID(C223,8,1)*2,ROW(INDIRECT("1:"&amp;LEN(MID(C223,8,1)*2))),1)),,))+MID(C223,9,1)+
SUM(INDEX(1*(MID(MID(C223,10,1)*2,ROW(INDIRECT("1:"&amp;LEN(MID(C223,10,1)*2))),1)),,)),1),1),"0")</f>
        <v>#VALUE!</v>
      </c>
      <c r="AA223" s="81" t="str">
        <f t="shared" si="71"/>
        <v/>
      </c>
      <c r="AB223" s="83" t="b">
        <f t="shared" si="72"/>
        <v>0</v>
      </c>
      <c r="AC223" s="154">
        <f t="shared" si="84"/>
        <v>0</v>
      </c>
      <c r="AD223" s="154">
        <f>SUMIF($C$15:C222,C223,$AC$15:AC222)</f>
        <v>0</v>
      </c>
      <c r="AE223" s="15">
        <f t="shared" si="85"/>
        <v>10000</v>
      </c>
      <c r="AF223" s="154">
        <f t="shared" si="86"/>
        <v>0</v>
      </c>
    </row>
    <row r="224" spans="1:32" s="30" customFormat="1" x14ac:dyDescent="0.25">
      <c r="A224" s="19">
        <v>209</v>
      </c>
      <c r="B224" s="20"/>
      <c r="C224" s="107"/>
      <c r="D224" s="20"/>
      <c r="E224" s="20"/>
      <c r="F224" s="20"/>
      <c r="G224" s="122"/>
      <c r="H224" s="156">
        <f t="shared" si="73"/>
        <v>0</v>
      </c>
      <c r="I224" s="117" t="str">
        <f t="shared" si="74"/>
        <v/>
      </c>
      <c r="J224" s="80" t="b">
        <f t="shared" si="75"/>
        <v>0</v>
      </c>
      <c r="K224" s="80" t="str">
        <f t="shared" si="76"/>
        <v/>
      </c>
      <c r="L224" s="80" t="b">
        <f>IF(C224="",FALSE,IFERROR(NOT(MATCH(C224,'Anställda och korttidsarbete'!$C:$C,0)&gt;0),TRUE))</f>
        <v>0</v>
      </c>
      <c r="M224" s="80" t="str">
        <f t="shared" si="77"/>
        <v/>
      </c>
      <c r="N224" s="80" t="b">
        <f t="shared" si="78"/>
        <v>0</v>
      </c>
      <c r="O224" s="80" t="str">
        <f t="shared" si="79"/>
        <v/>
      </c>
      <c r="P224" s="13" t="b">
        <f t="shared" si="80"/>
        <v>0</v>
      </c>
      <c r="Q224" s="80" t="str">
        <f t="shared" si="81"/>
        <v/>
      </c>
      <c r="R224" s="80" t="b">
        <f t="shared" si="82"/>
        <v>0</v>
      </c>
      <c r="S224" s="81" t="e">
        <f t="shared" si="66"/>
        <v>#VALUE!</v>
      </c>
      <c r="T224" s="81" t="e">
        <f t="shared" si="67"/>
        <v>#VALUE!</v>
      </c>
      <c r="U224" s="81" t="e">
        <f t="shared" si="68"/>
        <v>#VALUE!</v>
      </c>
      <c r="V224" s="82" t="e">
        <f t="shared" si="69"/>
        <v>#VALUE!</v>
      </c>
      <c r="W224" s="82" t="e">
        <f t="shared" si="83"/>
        <v>#VALUE!</v>
      </c>
      <c r="X224" s="82" t="b">
        <f t="shared" si="87"/>
        <v>0</v>
      </c>
      <c r="Y224" s="72" t="str">
        <f t="shared" si="70"/>
        <v/>
      </c>
      <c r="Z224" s="81" t="e" cm="1">
        <f t="array" aca="1" ref="Z224" ca="1">TEXT(RIGHT(10-RIGHT(SUM(INDEX(1*(MID(MID(C224,1,1)*2,ROW(INDIRECT("1:"&amp;LEN(MID(C224,1,1)*2))),1)),,))+MID(C224,2,1)+
SUM(INDEX(1*(MID(MID(C224,3,1)*2,ROW(INDIRECT("1:"&amp;LEN(MID(C224,3,1)*2))),1)),,))+MID(C224,4,1)+
SUM(INDEX(1*(MID(MID(C224,5,1)*2,ROW(INDIRECT("1:"&amp;LEN(MID(C224,5,1)*2))),1)),,))+MID(C224,6,1)+
SUM(INDEX(1*(MID(MID(C224,8,1)*2,ROW(INDIRECT("1:"&amp;LEN(MID(C224,8,1)*2))),1)),,))+MID(C224,9,1)+
SUM(INDEX(1*(MID(MID(C224,10,1)*2,ROW(INDIRECT("1:"&amp;LEN(MID(C224,10,1)*2))),1)),,)),1),1),"0")</f>
        <v>#VALUE!</v>
      </c>
      <c r="AA224" s="81" t="str">
        <f t="shared" si="71"/>
        <v/>
      </c>
      <c r="AB224" s="83" t="b">
        <f t="shared" si="72"/>
        <v>0</v>
      </c>
      <c r="AC224" s="154">
        <f t="shared" si="84"/>
        <v>0</v>
      </c>
      <c r="AD224" s="154">
        <f>SUMIF($C$15:C223,C224,$AC$15:AC223)</f>
        <v>0</v>
      </c>
      <c r="AE224" s="15">
        <f t="shared" si="85"/>
        <v>10000</v>
      </c>
      <c r="AF224" s="154">
        <f t="shared" si="86"/>
        <v>0</v>
      </c>
    </row>
    <row r="225" spans="1:32" s="30" customFormat="1" x14ac:dyDescent="0.25">
      <c r="A225" s="19">
        <v>210</v>
      </c>
      <c r="B225" s="20"/>
      <c r="C225" s="107"/>
      <c r="D225" s="20"/>
      <c r="E225" s="20"/>
      <c r="F225" s="20"/>
      <c r="G225" s="122"/>
      <c r="H225" s="156">
        <f t="shared" si="73"/>
        <v>0</v>
      </c>
      <c r="I225" s="117" t="str">
        <f t="shared" si="74"/>
        <v/>
      </c>
      <c r="J225" s="80" t="b">
        <f t="shared" si="75"/>
        <v>0</v>
      </c>
      <c r="K225" s="80" t="str">
        <f t="shared" si="76"/>
        <v/>
      </c>
      <c r="L225" s="80" t="b">
        <f>IF(C225="",FALSE,IFERROR(NOT(MATCH(C225,'Anställda och korttidsarbete'!$C:$C,0)&gt;0),TRUE))</f>
        <v>0</v>
      </c>
      <c r="M225" s="80" t="str">
        <f t="shared" si="77"/>
        <v/>
      </c>
      <c r="N225" s="80" t="b">
        <f t="shared" si="78"/>
        <v>0</v>
      </c>
      <c r="O225" s="80" t="str">
        <f t="shared" si="79"/>
        <v/>
      </c>
      <c r="P225" s="13" t="b">
        <f t="shared" si="80"/>
        <v>0</v>
      </c>
      <c r="Q225" s="80" t="str">
        <f t="shared" si="81"/>
        <v/>
      </c>
      <c r="R225" s="80" t="b">
        <f t="shared" si="82"/>
        <v>0</v>
      </c>
      <c r="S225" s="81" t="e">
        <f t="shared" si="66"/>
        <v>#VALUE!</v>
      </c>
      <c r="T225" s="81" t="e">
        <f t="shared" si="67"/>
        <v>#VALUE!</v>
      </c>
      <c r="U225" s="81" t="e">
        <f t="shared" si="68"/>
        <v>#VALUE!</v>
      </c>
      <c r="V225" s="82" t="e">
        <f t="shared" si="69"/>
        <v>#VALUE!</v>
      </c>
      <c r="W225" s="82" t="e">
        <f t="shared" si="83"/>
        <v>#VALUE!</v>
      </c>
      <c r="X225" s="82" t="b">
        <f t="shared" si="87"/>
        <v>0</v>
      </c>
      <c r="Y225" s="72" t="str">
        <f t="shared" si="70"/>
        <v/>
      </c>
      <c r="Z225" s="81" t="e" cm="1">
        <f t="array" aca="1" ref="Z225" ca="1">TEXT(RIGHT(10-RIGHT(SUM(INDEX(1*(MID(MID(C225,1,1)*2,ROW(INDIRECT("1:"&amp;LEN(MID(C225,1,1)*2))),1)),,))+MID(C225,2,1)+
SUM(INDEX(1*(MID(MID(C225,3,1)*2,ROW(INDIRECT("1:"&amp;LEN(MID(C225,3,1)*2))),1)),,))+MID(C225,4,1)+
SUM(INDEX(1*(MID(MID(C225,5,1)*2,ROW(INDIRECT("1:"&amp;LEN(MID(C225,5,1)*2))),1)),,))+MID(C225,6,1)+
SUM(INDEX(1*(MID(MID(C225,8,1)*2,ROW(INDIRECT("1:"&amp;LEN(MID(C225,8,1)*2))),1)),,))+MID(C225,9,1)+
SUM(INDEX(1*(MID(MID(C225,10,1)*2,ROW(INDIRECT("1:"&amp;LEN(MID(C225,10,1)*2))),1)),,)),1),1),"0")</f>
        <v>#VALUE!</v>
      </c>
      <c r="AA225" s="81" t="str">
        <f t="shared" si="71"/>
        <v/>
      </c>
      <c r="AB225" s="83" t="b">
        <f t="shared" si="72"/>
        <v>0</v>
      </c>
      <c r="AC225" s="154">
        <f t="shared" si="84"/>
        <v>0</v>
      </c>
      <c r="AD225" s="154">
        <f>SUMIF($C$15:C224,C225,$AC$15:AC224)</f>
        <v>0</v>
      </c>
      <c r="AE225" s="15">
        <f t="shared" si="85"/>
        <v>10000</v>
      </c>
      <c r="AF225" s="154">
        <f t="shared" si="86"/>
        <v>0</v>
      </c>
    </row>
    <row r="226" spans="1:32" s="30" customFormat="1" x14ac:dyDescent="0.25">
      <c r="A226" s="19">
        <v>211</v>
      </c>
      <c r="B226" s="20"/>
      <c r="C226" s="107"/>
      <c r="D226" s="20"/>
      <c r="E226" s="20"/>
      <c r="F226" s="20"/>
      <c r="G226" s="122"/>
      <c r="H226" s="156">
        <f t="shared" si="73"/>
        <v>0</v>
      </c>
      <c r="I226" s="117" t="str">
        <f t="shared" si="74"/>
        <v/>
      </c>
      <c r="J226" s="80" t="b">
        <f t="shared" si="75"/>
        <v>0</v>
      </c>
      <c r="K226" s="80" t="str">
        <f t="shared" si="76"/>
        <v/>
      </c>
      <c r="L226" s="80" t="b">
        <f>IF(C226="",FALSE,IFERROR(NOT(MATCH(C226,'Anställda och korttidsarbete'!$C:$C,0)&gt;0),TRUE))</f>
        <v>0</v>
      </c>
      <c r="M226" s="80" t="str">
        <f t="shared" si="77"/>
        <v/>
      </c>
      <c r="N226" s="80" t="b">
        <f t="shared" si="78"/>
        <v>0</v>
      </c>
      <c r="O226" s="80" t="str">
        <f t="shared" si="79"/>
        <v/>
      </c>
      <c r="P226" s="13" t="b">
        <f t="shared" si="80"/>
        <v>0</v>
      </c>
      <c r="Q226" s="80" t="str">
        <f t="shared" si="81"/>
        <v/>
      </c>
      <c r="R226" s="80" t="b">
        <f t="shared" si="82"/>
        <v>0</v>
      </c>
      <c r="S226" s="81" t="e">
        <f t="shared" si="66"/>
        <v>#VALUE!</v>
      </c>
      <c r="T226" s="81" t="e">
        <f t="shared" si="67"/>
        <v>#VALUE!</v>
      </c>
      <c r="U226" s="81" t="e">
        <f t="shared" si="68"/>
        <v>#VALUE!</v>
      </c>
      <c r="V226" s="82" t="e">
        <f t="shared" si="69"/>
        <v>#VALUE!</v>
      </c>
      <c r="W226" s="82" t="e">
        <f t="shared" si="83"/>
        <v>#VALUE!</v>
      </c>
      <c r="X226" s="82" t="b">
        <f t="shared" si="87"/>
        <v>0</v>
      </c>
      <c r="Y226" s="72" t="str">
        <f t="shared" si="70"/>
        <v/>
      </c>
      <c r="Z226" s="81" t="e" cm="1">
        <f t="array" aca="1" ref="Z226" ca="1">TEXT(RIGHT(10-RIGHT(SUM(INDEX(1*(MID(MID(C226,1,1)*2,ROW(INDIRECT("1:"&amp;LEN(MID(C226,1,1)*2))),1)),,))+MID(C226,2,1)+
SUM(INDEX(1*(MID(MID(C226,3,1)*2,ROW(INDIRECT("1:"&amp;LEN(MID(C226,3,1)*2))),1)),,))+MID(C226,4,1)+
SUM(INDEX(1*(MID(MID(C226,5,1)*2,ROW(INDIRECT("1:"&amp;LEN(MID(C226,5,1)*2))),1)),,))+MID(C226,6,1)+
SUM(INDEX(1*(MID(MID(C226,8,1)*2,ROW(INDIRECT("1:"&amp;LEN(MID(C226,8,1)*2))),1)),,))+MID(C226,9,1)+
SUM(INDEX(1*(MID(MID(C226,10,1)*2,ROW(INDIRECT("1:"&amp;LEN(MID(C226,10,1)*2))),1)),,)),1),1),"0")</f>
        <v>#VALUE!</v>
      </c>
      <c r="AA226" s="81" t="str">
        <f t="shared" si="71"/>
        <v/>
      </c>
      <c r="AB226" s="83" t="b">
        <f t="shared" si="72"/>
        <v>0</v>
      </c>
      <c r="AC226" s="154">
        <f t="shared" si="84"/>
        <v>0</v>
      </c>
      <c r="AD226" s="154">
        <f>SUMIF($C$15:C225,C226,$AC$15:AC225)</f>
        <v>0</v>
      </c>
      <c r="AE226" s="15">
        <f t="shared" si="85"/>
        <v>10000</v>
      </c>
      <c r="AF226" s="154">
        <f t="shared" si="86"/>
        <v>0</v>
      </c>
    </row>
    <row r="227" spans="1:32" s="30" customFormat="1" x14ac:dyDescent="0.25">
      <c r="A227" s="19">
        <v>212</v>
      </c>
      <c r="B227" s="20"/>
      <c r="C227" s="107"/>
      <c r="D227" s="20"/>
      <c r="E227" s="20"/>
      <c r="F227" s="20"/>
      <c r="G227" s="122"/>
      <c r="H227" s="156">
        <f t="shared" si="73"/>
        <v>0</v>
      </c>
      <c r="I227" s="117" t="str">
        <f t="shared" si="74"/>
        <v/>
      </c>
      <c r="J227" s="80" t="b">
        <f t="shared" si="75"/>
        <v>0</v>
      </c>
      <c r="K227" s="80" t="str">
        <f t="shared" si="76"/>
        <v/>
      </c>
      <c r="L227" s="80" t="b">
        <f>IF(C227="",FALSE,IFERROR(NOT(MATCH(C227,'Anställda och korttidsarbete'!$C:$C,0)&gt;0),TRUE))</f>
        <v>0</v>
      </c>
      <c r="M227" s="80" t="str">
        <f t="shared" si="77"/>
        <v/>
      </c>
      <c r="N227" s="80" t="b">
        <f t="shared" si="78"/>
        <v>0</v>
      </c>
      <c r="O227" s="80" t="str">
        <f t="shared" si="79"/>
        <v/>
      </c>
      <c r="P227" s="13" t="b">
        <f t="shared" si="80"/>
        <v>0</v>
      </c>
      <c r="Q227" s="80" t="str">
        <f t="shared" si="81"/>
        <v/>
      </c>
      <c r="R227" s="80" t="b">
        <f t="shared" si="82"/>
        <v>0</v>
      </c>
      <c r="S227" s="81" t="e">
        <f t="shared" si="66"/>
        <v>#VALUE!</v>
      </c>
      <c r="T227" s="81" t="e">
        <f t="shared" si="67"/>
        <v>#VALUE!</v>
      </c>
      <c r="U227" s="81" t="e">
        <f t="shared" si="68"/>
        <v>#VALUE!</v>
      </c>
      <c r="V227" s="82" t="e">
        <f t="shared" si="69"/>
        <v>#VALUE!</v>
      </c>
      <c r="W227" s="82" t="e">
        <f t="shared" si="83"/>
        <v>#VALUE!</v>
      </c>
      <c r="X227" s="82" t="b">
        <f t="shared" si="87"/>
        <v>0</v>
      </c>
      <c r="Y227" s="72" t="str">
        <f t="shared" si="70"/>
        <v/>
      </c>
      <c r="Z227" s="81" t="e" cm="1">
        <f t="array" aca="1" ref="Z227" ca="1">TEXT(RIGHT(10-RIGHT(SUM(INDEX(1*(MID(MID(C227,1,1)*2,ROW(INDIRECT("1:"&amp;LEN(MID(C227,1,1)*2))),1)),,))+MID(C227,2,1)+
SUM(INDEX(1*(MID(MID(C227,3,1)*2,ROW(INDIRECT("1:"&amp;LEN(MID(C227,3,1)*2))),1)),,))+MID(C227,4,1)+
SUM(INDEX(1*(MID(MID(C227,5,1)*2,ROW(INDIRECT("1:"&amp;LEN(MID(C227,5,1)*2))),1)),,))+MID(C227,6,1)+
SUM(INDEX(1*(MID(MID(C227,8,1)*2,ROW(INDIRECT("1:"&amp;LEN(MID(C227,8,1)*2))),1)),,))+MID(C227,9,1)+
SUM(INDEX(1*(MID(MID(C227,10,1)*2,ROW(INDIRECT("1:"&amp;LEN(MID(C227,10,1)*2))),1)),,)),1),1),"0")</f>
        <v>#VALUE!</v>
      </c>
      <c r="AA227" s="81" t="str">
        <f t="shared" si="71"/>
        <v/>
      </c>
      <c r="AB227" s="83" t="b">
        <f t="shared" si="72"/>
        <v>0</v>
      </c>
      <c r="AC227" s="154">
        <f t="shared" si="84"/>
        <v>0</v>
      </c>
      <c r="AD227" s="154">
        <f>SUMIF($C$15:C226,C227,$AC$15:AC226)</f>
        <v>0</v>
      </c>
      <c r="AE227" s="15">
        <f t="shared" si="85"/>
        <v>10000</v>
      </c>
      <c r="AF227" s="154">
        <f t="shared" si="86"/>
        <v>0</v>
      </c>
    </row>
    <row r="228" spans="1:32" s="30" customFormat="1" x14ac:dyDescent="0.25">
      <c r="A228" s="19">
        <v>213</v>
      </c>
      <c r="B228" s="20"/>
      <c r="C228" s="107"/>
      <c r="D228" s="20"/>
      <c r="E228" s="20"/>
      <c r="F228" s="20"/>
      <c r="G228" s="122"/>
      <c r="H228" s="156">
        <f t="shared" si="73"/>
        <v>0</v>
      </c>
      <c r="I228" s="117" t="str">
        <f t="shared" si="74"/>
        <v/>
      </c>
      <c r="J228" s="80" t="b">
        <f t="shared" si="75"/>
        <v>0</v>
      </c>
      <c r="K228" s="80" t="str">
        <f t="shared" si="76"/>
        <v/>
      </c>
      <c r="L228" s="80" t="b">
        <f>IF(C228="",FALSE,IFERROR(NOT(MATCH(C228,'Anställda och korttidsarbete'!$C:$C,0)&gt;0),TRUE))</f>
        <v>0</v>
      </c>
      <c r="M228" s="80" t="str">
        <f t="shared" si="77"/>
        <v/>
      </c>
      <c r="N228" s="80" t="b">
        <f t="shared" si="78"/>
        <v>0</v>
      </c>
      <c r="O228" s="80" t="str">
        <f t="shared" si="79"/>
        <v/>
      </c>
      <c r="P228" s="13" t="b">
        <f t="shared" si="80"/>
        <v>0</v>
      </c>
      <c r="Q228" s="80" t="str">
        <f t="shared" si="81"/>
        <v/>
      </c>
      <c r="R228" s="80" t="b">
        <f t="shared" si="82"/>
        <v>0</v>
      </c>
      <c r="S228" s="81" t="e">
        <f t="shared" si="66"/>
        <v>#VALUE!</v>
      </c>
      <c r="T228" s="81" t="e">
        <f t="shared" si="67"/>
        <v>#VALUE!</v>
      </c>
      <c r="U228" s="81" t="e">
        <f t="shared" si="68"/>
        <v>#VALUE!</v>
      </c>
      <c r="V228" s="82" t="e">
        <f t="shared" si="69"/>
        <v>#VALUE!</v>
      </c>
      <c r="W228" s="82" t="e">
        <f t="shared" si="83"/>
        <v>#VALUE!</v>
      </c>
      <c r="X228" s="82" t="b">
        <f t="shared" si="87"/>
        <v>0</v>
      </c>
      <c r="Y228" s="72" t="str">
        <f t="shared" si="70"/>
        <v/>
      </c>
      <c r="Z228" s="81" t="e" cm="1">
        <f t="array" aca="1" ref="Z228" ca="1">TEXT(RIGHT(10-RIGHT(SUM(INDEX(1*(MID(MID(C228,1,1)*2,ROW(INDIRECT("1:"&amp;LEN(MID(C228,1,1)*2))),1)),,))+MID(C228,2,1)+
SUM(INDEX(1*(MID(MID(C228,3,1)*2,ROW(INDIRECT("1:"&amp;LEN(MID(C228,3,1)*2))),1)),,))+MID(C228,4,1)+
SUM(INDEX(1*(MID(MID(C228,5,1)*2,ROW(INDIRECT("1:"&amp;LEN(MID(C228,5,1)*2))),1)),,))+MID(C228,6,1)+
SUM(INDEX(1*(MID(MID(C228,8,1)*2,ROW(INDIRECT("1:"&amp;LEN(MID(C228,8,1)*2))),1)),,))+MID(C228,9,1)+
SUM(INDEX(1*(MID(MID(C228,10,1)*2,ROW(INDIRECT("1:"&amp;LEN(MID(C228,10,1)*2))),1)),,)),1),1),"0")</f>
        <v>#VALUE!</v>
      </c>
      <c r="AA228" s="81" t="str">
        <f t="shared" si="71"/>
        <v/>
      </c>
      <c r="AB228" s="83" t="b">
        <f t="shared" si="72"/>
        <v>0</v>
      </c>
      <c r="AC228" s="154">
        <f t="shared" si="84"/>
        <v>0</v>
      </c>
      <c r="AD228" s="154">
        <f>SUMIF($C$15:C227,C228,$AC$15:AC227)</f>
        <v>0</v>
      </c>
      <c r="AE228" s="15">
        <f t="shared" si="85"/>
        <v>10000</v>
      </c>
      <c r="AF228" s="154">
        <f t="shared" si="86"/>
        <v>0</v>
      </c>
    </row>
    <row r="229" spans="1:32" s="30" customFormat="1" x14ac:dyDescent="0.25">
      <c r="A229" s="19">
        <v>214</v>
      </c>
      <c r="B229" s="20"/>
      <c r="C229" s="107"/>
      <c r="D229" s="20"/>
      <c r="E229" s="20"/>
      <c r="F229" s="20"/>
      <c r="G229" s="122"/>
      <c r="H229" s="156">
        <f t="shared" si="73"/>
        <v>0</v>
      </c>
      <c r="I229" s="117" t="str">
        <f t="shared" si="74"/>
        <v/>
      </c>
      <c r="J229" s="80" t="b">
        <f t="shared" si="75"/>
        <v>0</v>
      </c>
      <c r="K229" s="80" t="str">
        <f t="shared" si="76"/>
        <v/>
      </c>
      <c r="L229" s="80" t="b">
        <f>IF(C229="",FALSE,IFERROR(NOT(MATCH(C229,'Anställda och korttidsarbete'!$C:$C,0)&gt;0),TRUE))</f>
        <v>0</v>
      </c>
      <c r="M229" s="80" t="str">
        <f t="shared" si="77"/>
        <v/>
      </c>
      <c r="N229" s="80" t="b">
        <f t="shared" si="78"/>
        <v>0</v>
      </c>
      <c r="O229" s="80" t="str">
        <f t="shared" si="79"/>
        <v/>
      </c>
      <c r="P229" s="13" t="b">
        <f t="shared" si="80"/>
        <v>0</v>
      </c>
      <c r="Q229" s="80" t="str">
        <f t="shared" si="81"/>
        <v/>
      </c>
      <c r="R229" s="80" t="b">
        <f t="shared" si="82"/>
        <v>0</v>
      </c>
      <c r="S229" s="81" t="e">
        <f t="shared" si="66"/>
        <v>#VALUE!</v>
      </c>
      <c r="T229" s="81" t="e">
        <f t="shared" si="67"/>
        <v>#VALUE!</v>
      </c>
      <c r="U229" s="81" t="e">
        <f t="shared" si="68"/>
        <v>#VALUE!</v>
      </c>
      <c r="V229" s="82" t="e">
        <f t="shared" si="69"/>
        <v>#VALUE!</v>
      </c>
      <c r="W229" s="82" t="e">
        <f t="shared" si="83"/>
        <v>#VALUE!</v>
      </c>
      <c r="X229" s="82" t="b">
        <f t="shared" si="87"/>
        <v>0</v>
      </c>
      <c r="Y229" s="72" t="str">
        <f t="shared" si="70"/>
        <v/>
      </c>
      <c r="Z229" s="81" t="e" cm="1">
        <f t="array" aca="1" ref="Z229" ca="1">TEXT(RIGHT(10-RIGHT(SUM(INDEX(1*(MID(MID(C229,1,1)*2,ROW(INDIRECT("1:"&amp;LEN(MID(C229,1,1)*2))),1)),,))+MID(C229,2,1)+
SUM(INDEX(1*(MID(MID(C229,3,1)*2,ROW(INDIRECT("1:"&amp;LEN(MID(C229,3,1)*2))),1)),,))+MID(C229,4,1)+
SUM(INDEX(1*(MID(MID(C229,5,1)*2,ROW(INDIRECT("1:"&amp;LEN(MID(C229,5,1)*2))),1)),,))+MID(C229,6,1)+
SUM(INDEX(1*(MID(MID(C229,8,1)*2,ROW(INDIRECT("1:"&amp;LEN(MID(C229,8,1)*2))),1)),,))+MID(C229,9,1)+
SUM(INDEX(1*(MID(MID(C229,10,1)*2,ROW(INDIRECT("1:"&amp;LEN(MID(C229,10,1)*2))),1)),,)),1),1),"0")</f>
        <v>#VALUE!</v>
      </c>
      <c r="AA229" s="81" t="str">
        <f t="shared" si="71"/>
        <v/>
      </c>
      <c r="AB229" s="83" t="b">
        <f t="shared" si="72"/>
        <v>0</v>
      </c>
      <c r="AC229" s="154">
        <f t="shared" si="84"/>
        <v>0</v>
      </c>
      <c r="AD229" s="154">
        <f>SUMIF($C$15:C228,C229,$AC$15:AC228)</f>
        <v>0</v>
      </c>
      <c r="AE229" s="15">
        <f t="shared" si="85"/>
        <v>10000</v>
      </c>
      <c r="AF229" s="154">
        <f t="shared" si="86"/>
        <v>0</v>
      </c>
    </row>
    <row r="230" spans="1:32" s="30" customFormat="1" x14ac:dyDescent="0.25">
      <c r="A230" s="19">
        <v>215</v>
      </c>
      <c r="B230" s="20"/>
      <c r="C230" s="107"/>
      <c r="D230" s="20"/>
      <c r="E230" s="20"/>
      <c r="F230" s="20"/>
      <c r="G230" s="122"/>
      <c r="H230" s="156">
        <f t="shared" si="73"/>
        <v>0</v>
      </c>
      <c r="I230" s="117" t="str">
        <f t="shared" si="74"/>
        <v/>
      </c>
      <c r="J230" s="80" t="b">
        <f t="shared" si="75"/>
        <v>0</v>
      </c>
      <c r="K230" s="80" t="str">
        <f t="shared" si="76"/>
        <v/>
      </c>
      <c r="L230" s="80" t="b">
        <f>IF(C230="",FALSE,IFERROR(NOT(MATCH(C230,'Anställda och korttidsarbete'!$C:$C,0)&gt;0),TRUE))</f>
        <v>0</v>
      </c>
      <c r="M230" s="80" t="str">
        <f t="shared" si="77"/>
        <v/>
      </c>
      <c r="N230" s="80" t="b">
        <f t="shared" si="78"/>
        <v>0</v>
      </c>
      <c r="O230" s="80" t="str">
        <f t="shared" si="79"/>
        <v/>
      </c>
      <c r="P230" s="13" t="b">
        <f t="shared" si="80"/>
        <v>0</v>
      </c>
      <c r="Q230" s="80" t="str">
        <f t="shared" si="81"/>
        <v/>
      </c>
      <c r="R230" s="80" t="b">
        <f t="shared" si="82"/>
        <v>0</v>
      </c>
      <c r="S230" s="81" t="e">
        <f t="shared" si="66"/>
        <v>#VALUE!</v>
      </c>
      <c r="T230" s="81" t="e">
        <f t="shared" si="67"/>
        <v>#VALUE!</v>
      </c>
      <c r="U230" s="81" t="e">
        <f t="shared" si="68"/>
        <v>#VALUE!</v>
      </c>
      <c r="V230" s="82" t="e">
        <f t="shared" si="69"/>
        <v>#VALUE!</v>
      </c>
      <c r="W230" s="82" t="e">
        <f t="shared" si="83"/>
        <v>#VALUE!</v>
      </c>
      <c r="X230" s="82" t="b">
        <f t="shared" si="87"/>
        <v>0</v>
      </c>
      <c r="Y230" s="72" t="str">
        <f t="shared" si="70"/>
        <v/>
      </c>
      <c r="Z230" s="81" t="e" cm="1">
        <f t="array" aca="1" ref="Z230" ca="1">TEXT(RIGHT(10-RIGHT(SUM(INDEX(1*(MID(MID(C230,1,1)*2,ROW(INDIRECT("1:"&amp;LEN(MID(C230,1,1)*2))),1)),,))+MID(C230,2,1)+
SUM(INDEX(1*(MID(MID(C230,3,1)*2,ROW(INDIRECT("1:"&amp;LEN(MID(C230,3,1)*2))),1)),,))+MID(C230,4,1)+
SUM(INDEX(1*(MID(MID(C230,5,1)*2,ROW(INDIRECT("1:"&amp;LEN(MID(C230,5,1)*2))),1)),,))+MID(C230,6,1)+
SUM(INDEX(1*(MID(MID(C230,8,1)*2,ROW(INDIRECT("1:"&amp;LEN(MID(C230,8,1)*2))),1)),,))+MID(C230,9,1)+
SUM(INDEX(1*(MID(MID(C230,10,1)*2,ROW(INDIRECT("1:"&amp;LEN(MID(C230,10,1)*2))),1)),,)),1),1),"0")</f>
        <v>#VALUE!</v>
      </c>
      <c r="AA230" s="81" t="str">
        <f t="shared" si="71"/>
        <v/>
      </c>
      <c r="AB230" s="83" t="b">
        <f t="shared" si="72"/>
        <v>0</v>
      </c>
      <c r="AC230" s="154">
        <f t="shared" si="84"/>
        <v>0</v>
      </c>
      <c r="AD230" s="154">
        <f>SUMIF($C$15:C229,C230,$AC$15:AC229)</f>
        <v>0</v>
      </c>
      <c r="AE230" s="15">
        <f t="shared" si="85"/>
        <v>10000</v>
      </c>
      <c r="AF230" s="154">
        <f t="shared" si="86"/>
        <v>0</v>
      </c>
    </row>
    <row r="231" spans="1:32" s="30" customFormat="1" x14ac:dyDescent="0.25">
      <c r="A231" s="19">
        <v>216</v>
      </c>
      <c r="B231" s="20"/>
      <c r="C231" s="107"/>
      <c r="D231" s="20"/>
      <c r="E231" s="20"/>
      <c r="F231" s="20"/>
      <c r="G231" s="122"/>
      <c r="H231" s="156">
        <f t="shared" si="73"/>
        <v>0</v>
      </c>
      <c r="I231" s="117" t="str">
        <f t="shared" si="74"/>
        <v/>
      </c>
      <c r="J231" s="80" t="b">
        <f t="shared" si="75"/>
        <v>0</v>
      </c>
      <c r="K231" s="80" t="str">
        <f t="shared" si="76"/>
        <v/>
      </c>
      <c r="L231" s="80" t="b">
        <f>IF(C231="",FALSE,IFERROR(NOT(MATCH(C231,'Anställda och korttidsarbete'!$C:$C,0)&gt;0),TRUE))</f>
        <v>0</v>
      </c>
      <c r="M231" s="80" t="str">
        <f t="shared" si="77"/>
        <v/>
      </c>
      <c r="N231" s="80" t="b">
        <f t="shared" si="78"/>
        <v>0</v>
      </c>
      <c r="O231" s="80" t="str">
        <f t="shared" si="79"/>
        <v/>
      </c>
      <c r="P231" s="13" t="b">
        <f t="shared" si="80"/>
        <v>0</v>
      </c>
      <c r="Q231" s="80" t="str">
        <f t="shared" si="81"/>
        <v/>
      </c>
      <c r="R231" s="80" t="b">
        <f t="shared" si="82"/>
        <v>0</v>
      </c>
      <c r="S231" s="81" t="e">
        <f t="shared" si="66"/>
        <v>#VALUE!</v>
      </c>
      <c r="T231" s="81" t="e">
        <f t="shared" si="67"/>
        <v>#VALUE!</v>
      </c>
      <c r="U231" s="81" t="e">
        <f t="shared" si="68"/>
        <v>#VALUE!</v>
      </c>
      <c r="V231" s="82" t="e">
        <f t="shared" si="69"/>
        <v>#VALUE!</v>
      </c>
      <c r="W231" s="82" t="e">
        <f t="shared" si="83"/>
        <v>#VALUE!</v>
      </c>
      <c r="X231" s="82" t="b">
        <f t="shared" si="87"/>
        <v>0</v>
      </c>
      <c r="Y231" s="72" t="str">
        <f t="shared" si="70"/>
        <v/>
      </c>
      <c r="Z231" s="81" t="e" cm="1">
        <f t="array" aca="1" ref="Z231" ca="1">TEXT(RIGHT(10-RIGHT(SUM(INDEX(1*(MID(MID(C231,1,1)*2,ROW(INDIRECT("1:"&amp;LEN(MID(C231,1,1)*2))),1)),,))+MID(C231,2,1)+
SUM(INDEX(1*(MID(MID(C231,3,1)*2,ROW(INDIRECT("1:"&amp;LEN(MID(C231,3,1)*2))),1)),,))+MID(C231,4,1)+
SUM(INDEX(1*(MID(MID(C231,5,1)*2,ROW(INDIRECT("1:"&amp;LEN(MID(C231,5,1)*2))),1)),,))+MID(C231,6,1)+
SUM(INDEX(1*(MID(MID(C231,8,1)*2,ROW(INDIRECT("1:"&amp;LEN(MID(C231,8,1)*2))),1)),,))+MID(C231,9,1)+
SUM(INDEX(1*(MID(MID(C231,10,1)*2,ROW(INDIRECT("1:"&amp;LEN(MID(C231,10,1)*2))),1)),,)),1),1),"0")</f>
        <v>#VALUE!</v>
      </c>
      <c r="AA231" s="81" t="str">
        <f t="shared" si="71"/>
        <v/>
      </c>
      <c r="AB231" s="83" t="b">
        <f t="shared" si="72"/>
        <v>0</v>
      </c>
      <c r="AC231" s="154">
        <f t="shared" si="84"/>
        <v>0</v>
      </c>
      <c r="AD231" s="154">
        <f>SUMIF($C$15:C230,C231,$AC$15:AC230)</f>
        <v>0</v>
      </c>
      <c r="AE231" s="15">
        <f t="shared" si="85"/>
        <v>10000</v>
      </c>
      <c r="AF231" s="154">
        <f t="shared" si="86"/>
        <v>0</v>
      </c>
    </row>
    <row r="232" spans="1:32" s="30" customFormat="1" x14ac:dyDescent="0.25">
      <c r="A232" s="19">
        <v>217</v>
      </c>
      <c r="B232" s="20"/>
      <c r="C232" s="107"/>
      <c r="D232" s="20"/>
      <c r="E232" s="20"/>
      <c r="F232" s="20"/>
      <c r="G232" s="122"/>
      <c r="H232" s="156">
        <f t="shared" si="73"/>
        <v>0</v>
      </c>
      <c r="I232" s="117" t="str">
        <f t="shared" si="74"/>
        <v/>
      </c>
      <c r="J232" s="80" t="b">
        <f t="shared" si="75"/>
        <v>0</v>
      </c>
      <c r="K232" s="80" t="str">
        <f t="shared" si="76"/>
        <v/>
      </c>
      <c r="L232" s="80" t="b">
        <f>IF(C232="",FALSE,IFERROR(NOT(MATCH(C232,'Anställda och korttidsarbete'!$C:$C,0)&gt;0),TRUE))</f>
        <v>0</v>
      </c>
      <c r="M232" s="80" t="str">
        <f t="shared" si="77"/>
        <v/>
      </c>
      <c r="N232" s="80" t="b">
        <f t="shared" si="78"/>
        <v>0</v>
      </c>
      <c r="O232" s="80" t="str">
        <f t="shared" si="79"/>
        <v/>
      </c>
      <c r="P232" s="13" t="b">
        <f t="shared" si="80"/>
        <v>0</v>
      </c>
      <c r="Q232" s="80" t="str">
        <f t="shared" si="81"/>
        <v/>
      </c>
      <c r="R232" s="80" t="b">
        <f t="shared" si="82"/>
        <v>0</v>
      </c>
      <c r="S232" s="81" t="e">
        <f t="shared" si="66"/>
        <v>#VALUE!</v>
      </c>
      <c r="T232" s="81" t="e">
        <f t="shared" si="67"/>
        <v>#VALUE!</v>
      </c>
      <c r="U232" s="81" t="e">
        <f t="shared" si="68"/>
        <v>#VALUE!</v>
      </c>
      <c r="V232" s="82" t="e">
        <f t="shared" si="69"/>
        <v>#VALUE!</v>
      </c>
      <c r="W232" s="82" t="e">
        <f t="shared" si="83"/>
        <v>#VALUE!</v>
      </c>
      <c r="X232" s="82" t="b">
        <f t="shared" si="87"/>
        <v>0</v>
      </c>
      <c r="Y232" s="72" t="str">
        <f t="shared" si="70"/>
        <v/>
      </c>
      <c r="Z232" s="81" t="e" cm="1">
        <f t="array" aca="1" ref="Z232" ca="1">TEXT(RIGHT(10-RIGHT(SUM(INDEX(1*(MID(MID(C232,1,1)*2,ROW(INDIRECT("1:"&amp;LEN(MID(C232,1,1)*2))),1)),,))+MID(C232,2,1)+
SUM(INDEX(1*(MID(MID(C232,3,1)*2,ROW(INDIRECT("1:"&amp;LEN(MID(C232,3,1)*2))),1)),,))+MID(C232,4,1)+
SUM(INDEX(1*(MID(MID(C232,5,1)*2,ROW(INDIRECT("1:"&amp;LEN(MID(C232,5,1)*2))),1)),,))+MID(C232,6,1)+
SUM(INDEX(1*(MID(MID(C232,8,1)*2,ROW(INDIRECT("1:"&amp;LEN(MID(C232,8,1)*2))),1)),,))+MID(C232,9,1)+
SUM(INDEX(1*(MID(MID(C232,10,1)*2,ROW(INDIRECT("1:"&amp;LEN(MID(C232,10,1)*2))),1)),,)),1),1),"0")</f>
        <v>#VALUE!</v>
      </c>
      <c r="AA232" s="81" t="str">
        <f t="shared" si="71"/>
        <v/>
      </c>
      <c r="AB232" s="83" t="b">
        <f t="shared" si="72"/>
        <v>0</v>
      </c>
      <c r="AC232" s="154">
        <f t="shared" si="84"/>
        <v>0</v>
      </c>
      <c r="AD232" s="154">
        <f>SUMIF($C$15:C231,C232,$AC$15:AC231)</f>
        <v>0</v>
      </c>
      <c r="AE232" s="15">
        <f t="shared" si="85"/>
        <v>10000</v>
      </c>
      <c r="AF232" s="154">
        <f t="shared" si="86"/>
        <v>0</v>
      </c>
    </row>
    <row r="233" spans="1:32" s="30" customFormat="1" x14ac:dyDescent="0.25">
      <c r="A233" s="19">
        <v>218</v>
      </c>
      <c r="B233" s="20"/>
      <c r="C233" s="107"/>
      <c r="D233" s="20"/>
      <c r="E233" s="20"/>
      <c r="F233" s="20"/>
      <c r="G233" s="122"/>
      <c r="H233" s="156">
        <f t="shared" si="73"/>
        <v>0</v>
      </c>
      <c r="I233" s="117" t="str">
        <f t="shared" si="74"/>
        <v/>
      </c>
      <c r="J233" s="80" t="b">
        <f t="shared" si="75"/>
        <v>0</v>
      </c>
      <c r="K233" s="80" t="str">
        <f t="shared" si="76"/>
        <v/>
      </c>
      <c r="L233" s="80" t="b">
        <f>IF(C233="",FALSE,IFERROR(NOT(MATCH(C233,'Anställda och korttidsarbete'!$C:$C,0)&gt;0),TRUE))</f>
        <v>0</v>
      </c>
      <c r="M233" s="80" t="str">
        <f t="shared" si="77"/>
        <v/>
      </c>
      <c r="N233" s="80" t="b">
        <f t="shared" si="78"/>
        <v>0</v>
      </c>
      <c r="O233" s="80" t="str">
        <f t="shared" si="79"/>
        <v/>
      </c>
      <c r="P233" s="13" t="b">
        <f t="shared" si="80"/>
        <v>0</v>
      </c>
      <c r="Q233" s="80" t="str">
        <f t="shared" si="81"/>
        <v/>
      </c>
      <c r="R233" s="80" t="b">
        <f t="shared" si="82"/>
        <v>0</v>
      </c>
      <c r="S233" s="81" t="e">
        <f t="shared" si="66"/>
        <v>#VALUE!</v>
      </c>
      <c r="T233" s="81" t="e">
        <f t="shared" si="67"/>
        <v>#VALUE!</v>
      </c>
      <c r="U233" s="81" t="e">
        <f t="shared" si="68"/>
        <v>#VALUE!</v>
      </c>
      <c r="V233" s="82" t="e">
        <f t="shared" si="69"/>
        <v>#VALUE!</v>
      </c>
      <c r="W233" s="82" t="e">
        <f t="shared" si="83"/>
        <v>#VALUE!</v>
      </c>
      <c r="X233" s="82" t="b">
        <f t="shared" si="87"/>
        <v>0</v>
      </c>
      <c r="Y233" s="72" t="str">
        <f t="shared" si="70"/>
        <v/>
      </c>
      <c r="Z233" s="81" t="e" cm="1">
        <f t="array" aca="1" ref="Z233" ca="1">TEXT(RIGHT(10-RIGHT(SUM(INDEX(1*(MID(MID(C233,1,1)*2,ROW(INDIRECT("1:"&amp;LEN(MID(C233,1,1)*2))),1)),,))+MID(C233,2,1)+
SUM(INDEX(1*(MID(MID(C233,3,1)*2,ROW(INDIRECT("1:"&amp;LEN(MID(C233,3,1)*2))),1)),,))+MID(C233,4,1)+
SUM(INDEX(1*(MID(MID(C233,5,1)*2,ROW(INDIRECT("1:"&amp;LEN(MID(C233,5,1)*2))),1)),,))+MID(C233,6,1)+
SUM(INDEX(1*(MID(MID(C233,8,1)*2,ROW(INDIRECT("1:"&amp;LEN(MID(C233,8,1)*2))),1)),,))+MID(C233,9,1)+
SUM(INDEX(1*(MID(MID(C233,10,1)*2,ROW(INDIRECT("1:"&amp;LEN(MID(C233,10,1)*2))),1)),,)),1),1),"0")</f>
        <v>#VALUE!</v>
      </c>
      <c r="AA233" s="81" t="str">
        <f t="shared" si="71"/>
        <v/>
      </c>
      <c r="AB233" s="83" t="b">
        <f t="shared" si="72"/>
        <v>0</v>
      </c>
      <c r="AC233" s="154">
        <f t="shared" si="84"/>
        <v>0</v>
      </c>
      <c r="AD233" s="154">
        <f>SUMIF($C$15:C232,C233,$AC$15:AC232)</f>
        <v>0</v>
      </c>
      <c r="AE233" s="15">
        <f t="shared" si="85"/>
        <v>10000</v>
      </c>
      <c r="AF233" s="154">
        <f t="shared" si="86"/>
        <v>0</v>
      </c>
    </row>
    <row r="234" spans="1:32" s="30" customFormat="1" x14ac:dyDescent="0.25">
      <c r="A234" s="19">
        <v>219</v>
      </c>
      <c r="B234" s="20"/>
      <c r="C234" s="107"/>
      <c r="D234" s="20"/>
      <c r="E234" s="20"/>
      <c r="F234" s="20"/>
      <c r="G234" s="122"/>
      <c r="H234" s="156">
        <f t="shared" si="73"/>
        <v>0</v>
      </c>
      <c r="I234" s="117" t="str">
        <f t="shared" si="74"/>
        <v/>
      </c>
      <c r="J234" s="80" t="b">
        <f t="shared" si="75"/>
        <v>0</v>
      </c>
      <c r="K234" s="80" t="str">
        <f t="shared" si="76"/>
        <v/>
      </c>
      <c r="L234" s="80" t="b">
        <f>IF(C234="",FALSE,IFERROR(NOT(MATCH(C234,'Anställda och korttidsarbete'!$C:$C,0)&gt;0),TRUE))</f>
        <v>0</v>
      </c>
      <c r="M234" s="80" t="str">
        <f t="shared" si="77"/>
        <v/>
      </c>
      <c r="N234" s="80" t="b">
        <f t="shared" si="78"/>
        <v>0</v>
      </c>
      <c r="O234" s="80" t="str">
        <f t="shared" si="79"/>
        <v/>
      </c>
      <c r="P234" s="13" t="b">
        <f t="shared" si="80"/>
        <v>0</v>
      </c>
      <c r="Q234" s="80" t="str">
        <f t="shared" si="81"/>
        <v/>
      </c>
      <c r="R234" s="80" t="b">
        <f t="shared" si="82"/>
        <v>0</v>
      </c>
      <c r="S234" s="81" t="e">
        <f t="shared" si="66"/>
        <v>#VALUE!</v>
      </c>
      <c r="T234" s="81" t="e">
        <f t="shared" si="67"/>
        <v>#VALUE!</v>
      </c>
      <c r="U234" s="81" t="e">
        <f t="shared" si="68"/>
        <v>#VALUE!</v>
      </c>
      <c r="V234" s="82" t="e">
        <f t="shared" si="69"/>
        <v>#VALUE!</v>
      </c>
      <c r="W234" s="82" t="e">
        <f t="shared" si="83"/>
        <v>#VALUE!</v>
      </c>
      <c r="X234" s="82" t="b">
        <f t="shared" si="87"/>
        <v>0</v>
      </c>
      <c r="Y234" s="72" t="str">
        <f t="shared" si="70"/>
        <v/>
      </c>
      <c r="Z234" s="81" t="e" cm="1">
        <f t="array" aca="1" ref="Z234" ca="1">TEXT(RIGHT(10-RIGHT(SUM(INDEX(1*(MID(MID(C234,1,1)*2,ROW(INDIRECT("1:"&amp;LEN(MID(C234,1,1)*2))),1)),,))+MID(C234,2,1)+
SUM(INDEX(1*(MID(MID(C234,3,1)*2,ROW(INDIRECT("1:"&amp;LEN(MID(C234,3,1)*2))),1)),,))+MID(C234,4,1)+
SUM(INDEX(1*(MID(MID(C234,5,1)*2,ROW(INDIRECT("1:"&amp;LEN(MID(C234,5,1)*2))),1)),,))+MID(C234,6,1)+
SUM(INDEX(1*(MID(MID(C234,8,1)*2,ROW(INDIRECT("1:"&amp;LEN(MID(C234,8,1)*2))),1)),,))+MID(C234,9,1)+
SUM(INDEX(1*(MID(MID(C234,10,1)*2,ROW(INDIRECT("1:"&amp;LEN(MID(C234,10,1)*2))),1)),,)),1),1),"0")</f>
        <v>#VALUE!</v>
      </c>
      <c r="AA234" s="81" t="str">
        <f t="shared" si="71"/>
        <v/>
      </c>
      <c r="AB234" s="83" t="b">
        <f t="shared" si="72"/>
        <v>0</v>
      </c>
      <c r="AC234" s="154">
        <f t="shared" si="84"/>
        <v>0</v>
      </c>
      <c r="AD234" s="154">
        <f>SUMIF($C$15:C233,C234,$AC$15:AC233)</f>
        <v>0</v>
      </c>
      <c r="AE234" s="15">
        <f t="shared" si="85"/>
        <v>10000</v>
      </c>
      <c r="AF234" s="154">
        <f t="shared" si="86"/>
        <v>0</v>
      </c>
    </row>
    <row r="235" spans="1:32" s="30" customFormat="1" x14ac:dyDescent="0.25">
      <c r="A235" s="19">
        <v>220</v>
      </c>
      <c r="B235" s="20"/>
      <c r="C235" s="107"/>
      <c r="D235" s="20"/>
      <c r="E235" s="20"/>
      <c r="F235" s="20"/>
      <c r="G235" s="122"/>
      <c r="H235" s="156">
        <f t="shared" si="73"/>
        <v>0</v>
      </c>
      <c r="I235" s="117" t="str">
        <f t="shared" si="74"/>
        <v/>
      </c>
      <c r="J235" s="80" t="b">
        <f t="shared" si="75"/>
        <v>0</v>
      </c>
      <c r="K235" s="80" t="str">
        <f t="shared" si="76"/>
        <v/>
      </c>
      <c r="L235" s="80" t="b">
        <f>IF(C235="",FALSE,IFERROR(NOT(MATCH(C235,'Anställda och korttidsarbete'!$C:$C,0)&gt;0),TRUE))</f>
        <v>0</v>
      </c>
      <c r="M235" s="80" t="str">
        <f t="shared" si="77"/>
        <v/>
      </c>
      <c r="N235" s="80" t="b">
        <f t="shared" si="78"/>
        <v>0</v>
      </c>
      <c r="O235" s="80" t="str">
        <f t="shared" si="79"/>
        <v/>
      </c>
      <c r="P235" s="13" t="b">
        <f t="shared" si="80"/>
        <v>0</v>
      </c>
      <c r="Q235" s="80" t="str">
        <f t="shared" si="81"/>
        <v/>
      </c>
      <c r="R235" s="80" t="b">
        <f t="shared" si="82"/>
        <v>0</v>
      </c>
      <c r="S235" s="81" t="e">
        <f t="shared" si="66"/>
        <v>#VALUE!</v>
      </c>
      <c r="T235" s="81" t="e">
        <f t="shared" si="67"/>
        <v>#VALUE!</v>
      </c>
      <c r="U235" s="81" t="e">
        <f t="shared" si="68"/>
        <v>#VALUE!</v>
      </c>
      <c r="V235" s="82" t="e">
        <f t="shared" si="69"/>
        <v>#VALUE!</v>
      </c>
      <c r="W235" s="82" t="e">
        <f t="shared" si="83"/>
        <v>#VALUE!</v>
      </c>
      <c r="X235" s="82" t="b">
        <f t="shared" si="87"/>
        <v>0</v>
      </c>
      <c r="Y235" s="72" t="str">
        <f t="shared" si="70"/>
        <v/>
      </c>
      <c r="Z235" s="81" t="e" cm="1">
        <f t="array" aca="1" ref="Z235" ca="1">TEXT(RIGHT(10-RIGHT(SUM(INDEX(1*(MID(MID(C235,1,1)*2,ROW(INDIRECT("1:"&amp;LEN(MID(C235,1,1)*2))),1)),,))+MID(C235,2,1)+
SUM(INDEX(1*(MID(MID(C235,3,1)*2,ROW(INDIRECT("1:"&amp;LEN(MID(C235,3,1)*2))),1)),,))+MID(C235,4,1)+
SUM(INDEX(1*(MID(MID(C235,5,1)*2,ROW(INDIRECT("1:"&amp;LEN(MID(C235,5,1)*2))),1)),,))+MID(C235,6,1)+
SUM(INDEX(1*(MID(MID(C235,8,1)*2,ROW(INDIRECT("1:"&amp;LEN(MID(C235,8,1)*2))),1)),,))+MID(C235,9,1)+
SUM(INDEX(1*(MID(MID(C235,10,1)*2,ROW(INDIRECT("1:"&amp;LEN(MID(C235,10,1)*2))),1)),,)),1),1),"0")</f>
        <v>#VALUE!</v>
      </c>
      <c r="AA235" s="81" t="str">
        <f t="shared" si="71"/>
        <v/>
      </c>
      <c r="AB235" s="83" t="b">
        <f t="shared" si="72"/>
        <v>0</v>
      </c>
      <c r="AC235" s="154">
        <f t="shared" si="84"/>
        <v>0</v>
      </c>
      <c r="AD235" s="154">
        <f>SUMIF($C$15:C234,C235,$AC$15:AC234)</f>
        <v>0</v>
      </c>
      <c r="AE235" s="15">
        <f t="shared" si="85"/>
        <v>10000</v>
      </c>
      <c r="AF235" s="154">
        <f t="shared" si="86"/>
        <v>0</v>
      </c>
    </row>
    <row r="236" spans="1:32" s="30" customFormat="1" x14ac:dyDescent="0.25">
      <c r="A236" s="19">
        <v>221</v>
      </c>
      <c r="B236" s="20"/>
      <c r="C236" s="107"/>
      <c r="D236" s="20"/>
      <c r="E236" s="20"/>
      <c r="F236" s="20"/>
      <c r="G236" s="122"/>
      <c r="H236" s="156">
        <f t="shared" si="73"/>
        <v>0</v>
      </c>
      <c r="I236" s="117" t="str">
        <f t="shared" si="74"/>
        <v/>
      </c>
      <c r="J236" s="80" t="b">
        <f t="shared" si="75"/>
        <v>0</v>
      </c>
      <c r="K236" s="80" t="str">
        <f t="shared" si="76"/>
        <v/>
      </c>
      <c r="L236" s="80" t="b">
        <f>IF(C236="",FALSE,IFERROR(NOT(MATCH(C236,'Anställda och korttidsarbete'!$C:$C,0)&gt;0),TRUE))</f>
        <v>0</v>
      </c>
      <c r="M236" s="80" t="str">
        <f t="shared" si="77"/>
        <v/>
      </c>
      <c r="N236" s="80" t="b">
        <f t="shared" si="78"/>
        <v>0</v>
      </c>
      <c r="O236" s="80" t="str">
        <f t="shared" si="79"/>
        <v/>
      </c>
      <c r="P236" s="13" t="b">
        <f t="shared" si="80"/>
        <v>0</v>
      </c>
      <c r="Q236" s="80" t="str">
        <f t="shared" si="81"/>
        <v/>
      </c>
      <c r="R236" s="80" t="b">
        <f t="shared" si="82"/>
        <v>0</v>
      </c>
      <c r="S236" s="81" t="e">
        <f t="shared" si="66"/>
        <v>#VALUE!</v>
      </c>
      <c r="T236" s="81" t="e">
        <f t="shared" si="67"/>
        <v>#VALUE!</v>
      </c>
      <c r="U236" s="81" t="e">
        <f t="shared" si="68"/>
        <v>#VALUE!</v>
      </c>
      <c r="V236" s="82" t="e">
        <f t="shared" si="69"/>
        <v>#VALUE!</v>
      </c>
      <c r="W236" s="82" t="e">
        <f t="shared" si="83"/>
        <v>#VALUE!</v>
      </c>
      <c r="X236" s="82" t="b">
        <f t="shared" si="87"/>
        <v>0</v>
      </c>
      <c r="Y236" s="72" t="str">
        <f t="shared" si="70"/>
        <v/>
      </c>
      <c r="Z236" s="81" t="e" cm="1">
        <f t="array" aca="1" ref="Z236" ca="1">TEXT(RIGHT(10-RIGHT(SUM(INDEX(1*(MID(MID(C236,1,1)*2,ROW(INDIRECT("1:"&amp;LEN(MID(C236,1,1)*2))),1)),,))+MID(C236,2,1)+
SUM(INDEX(1*(MID(MID(C236,3,1)*2,ROW(INDIRECT("1:"&amp;LEN(MID(C236,3,1)*2))),1)),,))+MID(C236,4,1)+
SUM(INDEX(1*(MID(MID(C236,5,1)*2,ROW(INDIRECT("1:"&amp;LEN(MID(C236,5,1)*2))),1)),,))+MID(C236,6,1)+
SUM(INDEX(1*(MID(MID(C236,8,1)*2,ROW(INDIRECT("1:"&amp;LEN(MID(C236,8,1)*2))),1)),,))+MID(C236,9,1)+
SUM(INDEX(1*(MID(MID(C236,10,1)*2,ROW(INDIRECT("1:"&amp;LEN(MID(C236,10,1)*2))),1)),,)),1),1),"0")</f>
        <v>#VALUE!</v>
      </c>
      <c r="AA236" s="81" t="str">
        <f t="shared" si="71"/>
        <v/>
      </c>
      <c r="AB236" s="83" t="b">
        <f t="shared" si="72"/>
        <v>0</v>
      </c>
      <c r="AC236" s="154">
        <f t="shared" si="84"/>
        <v>0</v>
      </c>
      <c r="AD236" s="154">
        <f>SUMIF($C$15:C235,C236,$AC$15:AC235)</f>
        <v>0</v>
      </c>
      <c r="AE236" s="15">
        <f t="shared" si="85"/>
        <v>10000</v>
      </c>
      <c r="AF236" s="154">
        <f t="shared" si="86"/>
        <v>0</v>
      </c>
    </row>
    <row r="237" spans="1:32" s="30" customFormat="1" x14ac:dyDescent="0.25">
      <c r="A237" s="19">
        <v>222</v>
      </c>
      <c r="B237" s="20"/>
      <c r="C237" s="107"/>
      <c r="D237" s="20"/>
      <c r="E237" s="20"/>
      <c r="F237" s="20"/>
      <c r="G237" s="122"/>
      <c r="H237" s="156">
        <f t="shared" si="73"/>
        <v>0</v>
      </c>
      <c r="I237" s="117" t="str">
        <f t="shared" si="74"/>
        <v/>
      </c>
      <c r="J237" s="80" t="b">
        <f t="shared" si="75"/>
        <v>0</v>
      </c>
      <c r="K237" s="80" t="str">
        <f t="shared" si="76"/>
        <v/>
      </c>
      <c r="L237" s="80" t="b">
        <f>IF(C237="",FALSE,IFERROR(NOT(MATCH(C237,'Anställda och korttidsarbete'!$C:$C,0)&gt;0),TRUE))</f>
        <v>0</v>
      </c>
      <c r="M237" s="80" t="str">
        <f t="shared" si="77"/>
        <v/>
      </c>
      <c r="N237" s="80" t="b">
        <f t="shared" si="78"/>
        <v>0</v>
      </c>
      <c r="O237" s="80" t="str">
        <f t="shared" si="79"/>
        <v/>
      </c>
      <c r="P237" s="13" t="b">
        <f t="shared" si="80"/>
        <v>0</v>
      </c>
      <c r="Q237" s="80" t="str">
        <f t="shared" si="81"/>
        <v/>
      </c>
      <c r="R237" s="80" t="b">
        <f t="shared" si="82"/>
        <v>0</v>
      </c>
      <c r="S237" s="81" t="e">
        <f t="shared" si="66"/>
        <v>#VALUE!</v>
      </c>
      <c r="T237" s="81" t="e">
        <f t="shared" si="67"/>
        <v>#VALUE!</v>
      </c>
      <c r="U237" s="81" t="e">
        <f t="shared" si="68"/>
        <v>#VALUE!</v>
      </c>
      <c r="V237" s="82" t="e">
        <f t="shared" si="69"/>
        <v>#VALUE!</v>
      </c>
      <c r="W237" s="82" t="e">
        <f t="shared" si="83"/>
        <v>#VALUE!</v>
      </c>
      <c r="X237" s="82" t="b">
        <f t="shared" si="87"/>
        <v>0</v>
      </c>
      <c r="Y237" s="72" t="str">
        <f t="shared" si="70"/>
        <v/>
      </c>
      <c r="Z237" s="81" t="e" cm="1">
        <f t="array" aca="1" ref="Z237" ca="1">TEXT(RIGHT(10-RIGHT(SUM(INDEX(1*(MID(MID(C237,1,1)*2,ROW(INDIRECT("1:"&amp;LEN(MID(C237,1,1)*2))),1)),,))+MID(C237,2,1)+
SUM(INDEX(1*(MID(MID(C237,3,1)*2,ROW(INDIRECT("1:"&amp;LEN(MID(C237,3,1)*2))),1)),,))+MID(C237,4,1)+
SUM(INDEX(1*(MID(MID(C237,5,1)*2,ROW(INDIRECT("1:"&amp;LEN(MID(C237,5,1)*2))),1)),,))+MID(C237,6,1)+
SUM(INDEX(1*(MID(MID(C237,8,1)*2,ROW(INDIRECT("1:"&amp;LEN(MID(C237,8,1)*2))),1)),,))+MID(C237,9,1)+
SUM(INDEX(1*(MID(MID(C237,10,1)*2,ROW(INDIRECT("1:"&amp;LEN(MID(C237,10,1)*2))),1)),,)),1),1),"0")</f>
        <v>#VALUE!</v>
      </c>
      <c r="AA237" s="81" t="str">
        <f t="shared" si="71"/>
        <v/>
      </c>
      <c r="AB237" s="83" t="b">
        <f t="shared" si="72"/>
        <v>0</v>
      </c>
      <c r="AC237" s="154">
        <f t="shared" si="84"/>
        <v>0</v>
      </c>
      <c r="AD237" s="154">
        <f>SUMIF($C$15:C236,C237,$AC$15:AC236)</f>
        <v>0</v>
      </c>
      <c r="AE237" s="15">
        <f t="shared" si="85"/>
        <v>10000</v>
      </c>
      <c r="AF237" s="154">
        <f t="shared" si="86"/>
        <v>0</v>
      </c>
    </row>
    <row r="238" spans="1:32" s="30" customFormat="1" x14ac:dyDescent="0.25">
      <c r="A238" s="19">
        <v>223</v>
      </c>
      <c r="B238" s="20"/>
      <c r="C238" s="107"/>
      <c r="D238" s="20"/>
      <c r="E238" s="20"/>
      <c r="F238" s="20"/>
      <c r="G238" s="122"/>
      <c r="H238" s="156">
        <f t="shared" si="73"/>
        <v>0</v>
      </c>
      <c r="I238" s="117" t="str">
        <f t="shared" si="74"/>
        <v/>
      </c>
      <c r="J238" s="80" t="b">
        <f t="shared" si="75"/>
        <v>0</v>
      </c>
      <c r="K238" s="80" t="str">
        <f t="shared" si="76"/>
        <v/>
      </c>
      <c r="L238" s="80" t="b">
        <f>IF(C238="",FALSE,IFERROR(NOT(MATCH(C238,'Anställda och korttidsarbete'!$C:$C,0)&gt;0),TRUE))</f>
        <v>0</v>
      </c>
      <c r="M238" s="80" t="str">
        <f t="shared" si="77"/>
        <v/>
      </c>
      <c r="N238" s="80" t="b">
        <f t="shared" si="78"/>
        <v>0</v>
      </c>
      <c r="O238" s="80" t="str">
        <f t="shared" si="79"/>
        <v/>
      </c>
      <c r="P238" s="13" t="b">
        <f t="shared" si="80"/>
        <v>0</v>
      </c>
      <c r="Q238" s="80" t="str">
        <f t="shared" si="81"/>
        <v/>
      </c>
      <c r="R238" s="80" t="b">
        <f t="shared" si="82"/>
        <v>0</v>
      </c>
      <c r="S238" s="81" t="e">
        <f t="shared" si="66"/>
        <v>#VALUE!</v>
      </c>
      <c r="T238" s="81" t="e">
        <f t="shared" si="67"/>
        <v>#VALUE!</v>
      </c>
      <c r="U238" s="81" t="e">
        <f t="shared" si="68"/>
        <v>#VALUE!</v>
      </c>
      <c r="V238" s="82" t="e">
        <f t="shared" si="69"/>
        <v>#VALUE!</v>
      </c>
      <c r="W238" s="82" t="e">
        <f t="shared" si="83"/>
        <v>#VALUE!</v>
      </c>
      <c r="X238" s="82" t="b">
        <f t="shared" si="87"/>
        <v>0</v>
      </c>
      <c r="Y238" s="72" t="str">
        <f t="shared" si="70"/>
        <v/>
      </c>
      <c r="Z238" s="81" t="e" cm="1">
        <f t="array" aca="1" ref="Z238" ca="1">TEXT(RIGHT(10-RIGHT(SUM(INDEX(1*(MID(MID(C238,1,1)*2,ROW(INDIRECT("1:"&amp;LEN(MID(C238,1,1)*2))),1)),,))+MID(C238,2,1)+
SUM(INDEX(1*(MID(MID(C238,3,1)*2,ROW(INDIRECT("1:"&amp;LEN(MID(C238,3,1)*2))),1)),,))+MID(C238,4,1)+
SUM(INDEX(1*(MID(MID(C238,5,1)*2,ROW(INDIRECT("1:"&amp;LEN(MID(C238,5,1)*2))),1)),,))+MID(C238,6,1)+
SUM(INDEX(1*(MID(MID(C238,8,1)*2,ROW(INDIRECT("1:"&amp;LEN(MID(C238,8,1)*2))),1)),,))+MID(C238,9,1)+
SUM(INDEX(1*(MID(MID(C238,10,1)*2,ROW(INDIRECT("1:"&amp;LEN(MID(C238,10,1)*2))),1)),,)),1),1),"0")</f>
        <v>#VALUE!</v>
      </c>
      <c r="AA238" s="81" t="str">
        <f t="shared" si="71"/>
        <v/>
      </c>
      <c r="AB238" s="83" t="b">
        <f t="shared" si="72"/>
        <v>0</v>
      </c>
      <c r="AC238" s="154">
        <f t="shared" si="84"/>
        <v>0</v>
      </c>
      <c r="AD238" s="154">
        <f>SUMIF($C$15:C237,C238,$AC$15:AC237)</f>
        <v>0</v>
      </c>
      <c r="AE238" s="15">
        <f t="shared" si="85"/>
        <v>10000</v>
      </c>
      <c r="AF238" s="154">
        <f t="shared" si="86"/>
        <v>0</v>
      </c>
    </row>
    <row r="239" spans="1:32" s="30" customFormat="1" x14ac:dyDescent="0.25">
      <c r="A239" s="19">
        <v>224</v>
      </c>
      <c r="B239" s="20"/>
      <c r="C239" s="107"/>
      <c r="D239" s="20"/>
      <c r="E239" s="20"/>
      <c r="F239" s="20"/>
      <c r="G239" s="122"/>
      <c r="H239" s="156">
        <f t="shared" si="73"/>
        <v>0</v>
      </c>
      <c r="I239" s="117" t="str">
        <f t="shared" si="74"/>
        <v/>
      </c>
      <c r="J239" s="80" t="b">
        <f t="shared" si="75"/>
        <v>0</v>
      </c>
      <c r="K239" s="80" t="str">
        <f t="shared" si="76"/>
        <v/>
      </c>
      <c r="L239" s="80" t="b">
        <f>IF(C239="",FALSE,IFERROR(NOT(MATCH(C239,'Anställda och korttidsarbete'!$C:$C,0)&gt;0),TRUE))</f>
        <v>0</v>
      </c>
      <c r="M239" s="80" t="str">
        <f t="shared" si="77"/>
        <v/>
      </c>
      <c r="N239" s="80" t="b">
        <f t="shared" si="78"/>
        <v>0</v>
      </c>
      <c r="O239" s="80" t="str">
        <f t="shared" si="79"/>
        <v/>
      </c>
      <c r="P239" s="13" t="b">
        <f t="shared" si="80"/>
        <v>0</v>
      </c>
      <c r="Q239" s="80" t="str">
        <f t="shared" si="81"/>
        <v/>
      </c>
      <c r="R239" s="80" t="b">
        <f t="shared" si="82"/>
        <v>0</v>
      </c>
      <c r="S239" s="81" t="e">
        <f t="shared" si="66"/>
        <v>#VALUE!</v>
      </c>
      <c r="T239" s="81" t="e">
        <f t="shared" si="67"/>
        <v>#VALUE!</v>
      </c>
      <c r="U239" s="81" t="e">
        <f t="shared" si="68"/>
        <v>#VALUE!</v>
      </c>
      <c r="V239" s="82" t="e">
        <f t="shared" si="69"/>
        <v>#VALUE!</v>
      </c>
      <c r="W239" s="82" t="e">
        <f t="shared" si="83"/>
        <v>#VALUE!</v>
      </c>
      <c r="X239" s="82" t="b">
        <f t="shared" si="87"/>
        <v>0</v>
      </c>
      <c r="Y239" s="72" t="str">
        <f t="shared" si="70"/>
        <v/>
      </c>
      <c r="Z239" s="81" t="e" cm="1">
        <f t="array" aca="1" ref="Z239" ca="1">TEXT(RIGHT(10-RIGHT(SUM(INDEX(1*(MID(MID(C239,1,1)*2,ROW(INDIRECT("1:"&amp;LEN(MID(C239,1,1)*2))),1)),,))+MID(C239,2,1)+
SUM(INDEX(1*(MID(MID(C239,3,1)*2,ROW(INDIRECT("1:"&amp;LEN(MID(C239,3,1)*2))),1)),,))+MID(C239,4,1)+
SUM(INDEX(1*(MID(MID(C239,5,1)*2,ROW(INDIRECT("1:"&amp;LEN(MID(C239,5,1)*2))),1)),,))+MID(C239,6,1)+
SUM(INDEX(1*(MID(MID(C239,8,1)*2,ROW(INDIRECT("1:"&amp;LEN(MID(C239,8,1)*2))),1)),,))+MID(C239,9,1)+
SUM(INDEX(1*(MID(MID(C239,10,1)*2,ROW(INDIRECT("1:"&amp;LEN(MID(C239,10,1)*2))),1)),,)),1),1),"0")</f>
        <v>#VALUE!</v>
      </c>
      <c r="AA239" s="81" t="str">
        <f t="shared" si="71"/>
        <v/>
      </c>
      <c r="AB239" s="83" t="b">
        <f t="shared" si="72"/>
        <v>0</v>
      </c>
      <c r="AC239" s="154">
        <f t="shared" si="84"/>
        <v>0</v>
      </c>
      <c r="AD239" s="154">
        <f>SUMIF($C$15:C238,C239,$AC$15:AC238)</f>
        <v>0</v>
      </c>
      <c r="AE239" s="15">
        <f t="shared" si="85"/>
        <v>10000</v>
      </c>
      <c r="AF239" s="154">
        <f t="shared" si="86"/>
        <v>0</v>
      </c>
    </row>
    <row r="240" spans="1:32" s="30" customFormat="1" x14ac:dyDescent="0.25">
      <c r="A240" s="19">
        <v>225</v>
      </c>
      <c r="B240" s="20"/>
      <c r="C240" s="107"/>
      <c r="D240" s="20"/>
      <c r="E240" s="20"/>
      <c r="F240" s="20"/>
      <c r="G240" s="122"/>
      <c r="H240" s="156">
        <f t="shared" si="73"/>
        <v>0</v>
      </c>
      <c r="I240" s="117" t="str">
        <f t="shared" si="74"/>
        <v/>
      </c>
      <c r="J240" s="80" t="b">
        <f t="shared" si="75"/>
        <v>0</v>
      </c>
      <c r="K240" s="80" t="str">
        <f t="shared" si="76"/>
        <v/>
      </c>
      <c r="L240" s="80" t="b">
        <f>IF(C240="",FALSE,IFERROR(NOT(MATCH(C240,'Anställda och korttidsarbete'!$C:$C,0)&gt;0),TRUE))</f>
        <v>0</v>
      </c>
      <c r="M240" s="80" t="str">
        <f t="shared" si="77"/>
        <v/>
      </c>
      <c r="N240" s="80" t="b">
        <f t="shared" si="78"/>
        <v>0</v>
      </c>
      <c r="O240" s="80" t="str">
        <f t="shared" si="79"/>
        <v/>
      </c>
      <c r="P240" s="13" t="b">
        <f t="shared" si="80"/>
        <v>0</v>
      </c>
      <c r="Q240" s="80" t="str">
        <f t="shared" si="81"/>
        <v/>
      </c>
      <c r="R240" s="80" t="b">
        <f t="shared" si="82"/>
        <v>0</v>
      </c>
      <c r="S240" s="81" t="e">
        <f t="shared" si="66"/>
        <v>#VALUE!</v>
      </c>
      <c r="T240" s="81" t="e">
        <f t="shared" si="67"/>
        <v>#VALUE!</v>
      </c>
      <c r="U240" s="81" t="e">
        <f t="shared" si="68"/>
        <v>#VALUE!</v>
      </c>
      <c r="V240" s="82" t="e">
        <f t="shared" si="69"/>
        <v>#VALUE!</v>
      </c>
      <c r="W240" s="82" t="e">
        <f t="shared" si="83"/>
        <v>#VALUE!</v>
      </c>
      <c r="X240" s="82" t="b">
        <f t="shared" si="87"/>
        <v>0</v>
      </c>
      <c r="Y240" s="72" t="str">
        <f t="shared" si="70"/>
        <v/>
      </c>
      <c r="Z240" s="81" t="e" cm="1">
        <f t="array" aca="1" ref="Z240" ca="1">TEXT(RIGHT(10-RIGHT(SUM(INDEX(1*(MID(MID(C240,1,1)*2,ROW(INDIRECT("1:"&amp;LEN(MID(C240,1,1)*2))),1)),,))+MID(C240,2,1)+
SUM(INDEX(1*(MID(MID(C240,3,1)*2,ROW(INDIRECT("1:"&amp;LEN(MID(C240,3,1)*2))),1)),,))+MID(C240,4,1)+
SUM(INDEX(1*(MID(MID(C240,5,1)*2,ROW(INDIRECT("1:"&amp;LEN(MID(C240,5,1)*2))),1)),,))+MID(C240,6,1)+
SUM(INDEX(1*(MID(MID(C240,8,1)*2,ROW(INDIRECT("1:"&amp;LEN(MID(C240,8,1)*2))),1)),,))+MID(C240,9,1)+
SUM(INDEX(1*(MID(MID(C240,10,1)*2,ROW(INDIRECT("1:"&amp;LEN(MID(C240,10,1)*2))),1)),,)),1),1),"0")</f>
        <v>#VALUE!</v>
      </c>
      <c r="AA240" s="81" t="str">
        <f t="shared" si="71"/>
        <v/>
      </c>
      <c r="AB240" s="83" t="b">
        <f t="shared" si="72"/>
        <v>0</v>
      </c>
      <c r="AC240" s="154">
        <f t="shared" si="84"/>
        <v>0</v>
      </c>
      <c r="AD240" s="154">
        <f>SUMIF($C$15:C239,C240,$AC$15:AC239)</f>
        <v>0</v>
      </c>
      <c r="AE240" s="15">
        <f t="shared" si="85"/>
        <v>10000</v>
      </c>
      <c r="AF240" s="154">
        <f t="shared" si="86"/>
        <v>0</v>
      </c>
    </row>
    <row r="241" spans="1:32" s="30" customFormat="1" x14ac:dyDescent="0.25">
      <c r="A241" s="19">
        <v>226</v>
      </c>
      <c r="B241" s="20"/>
      <c r="C241" s="107"/>
      <c r="D241" s="20"/>
      <c r="E241" s="20"/>
      <c r="F241" s="20"/>
      <c r="G241" s="122"/>
      <c r="H241" s="156">
        <f t="shared" si="73"/>
        <v>0</v>
      </c>
      <c r="I241" s="117" t="str">
        <f t="shared" si="74"/>
        <v/>
      </c>
      <c r="J241" s="80" t="b">
        <f t="shared" si="75"/>
        <v>0</v>
      </c>
      <c r="K241" s="80" t="str">
        <f t="shared" si="76"/>
        <v/>
      </c>
      <c r="L241" s="80" t="b">
        <f>IF(C241="",FALSE,IFERROR(NOT(MATCH(C241,'Anställda och korttidsarbete'!$C:$C,0)&gt;0),TRUE))</f>
        <v>0</v>
      </c>
      <c r="M241" s="80" t="str">
        <f t="shared" si="77"/>
        <v/>
      </c>
      <c r="N241" s="80" t="b">
        <f t="shared" si="78"/>
        <v>0</v>
      </c>
      <c r="O241" s="80" t="str">
        <f t="shared" si="79"/>
        <v/>
      </c>
      <c r="P241" s="13" t="b">
        <f t="shared" si="80"/>
        <v>0</v>
      </c>
      <c r="Q241" s="80" t="str">
        <f t="shared" si="81"/>
        <v/>
      </c>
      <c r="R241" s="80" t="b">
        <f t="shared" si="82"/>
        <v>0</v>
      </c>
      <c r="S241" s="81" t="e">
        <f t="shared" si="66"/>
        <v>#VALUE!</v>
      </c>
      <c r="T241" s="81" t="e">
        <f t="shared" si="67"/>
        <v>#VALUE!</v>
      </c>
      <c r="U241" s="81" t="e">
        <f t="shared" si="68"/>
        <v>#VALUE!</v>
      </c>
      <c r="V241" s="82" t="e">
        <f t="shared" si="69"/>
        <v>#VALUE!</v>
      </c>
      <c r="W241" s="82" t="e">
        <f t="shared" si="83"/>
        <v>#VALUE!</v>
      </c>
      <c r="X241" s="82" t="b">
        <f t="shared" si="87"/>
        <v>0</v>
      </c>
      <c r="Y241" s="72" t="str">
        <f t="shared" si="70"/>
        <v/>
      </c>
      <c r="Z241" s="81" t="e" cm="1">
        <f t="array" aca="1" ref="Z241" ca="1">TEXT(RIGHT(10-RIGHT(SUM(INDEX(1*(MID(MID(C241,1,1)*2,ROW(INDIRECT("1:"&amp;LEN(MID(C241,1,1)*2))),1)),,))+MID(C241,2,1)+
SUM(INDEX(1*(MID(MID(C241,3,1)*2,ROW(INDIRECT("1:"&amp;LEN(MID(C241,3,1)*2))),1)),,))+MID(C241,4,1)+
SUM(INDEX(1*(MID(MID(C241,5,1)*2,ROW(INDIRECT("1:"&amp;LEN(MID(C241,5,1)*2))),1)),,))+MID(C241,6,1)+
SUM(INDEX(1*(MID(MID(C241,8,1)*2,ROW(INDIRECT("1:"&amp;LEN(MID(C241,8,1)*2))),1)),,))+MID(C241,9,1)+
SUM(INDEX(1*(MID(MID(C241,10,1)*2,ROW(INDIRECT("1:"&amp;LEN(MID(C241,10,1)*2))),1)),,)),1),1),"0")</f>
        <v>#VALUE!</v>
      </c>
      <c r="AA241" s="81" t="str">
        <f t="shared" si="71"/>
        <v/>
      </c>
      <c r="AB241" s="83" t="b">
        <f t="shared" si="72"/>
        <v>0</v>
      </c>
      <c r="AC241" s="154">
        <f t="shared" si="84"/>
        <v>0</v>
      </c>
      <c r="AD241" s="154">
        <f>SUMIF($C$15:C240,C241,$AC$15:AC240)</f>
        <v>0</v>
      </c>
      <c r="AE241" s="15">
        <f t="shared" si="85"/>
        <v>10000</v>
      </c>
      <c r="AF241" s="154">
        <f t="shared" si="86"/>
        <v>0</v>
      </c>
    </row>
    <row r="242" spans="1:32" s="30" customFormat="1" x14ac:dyDescent="0.25">
      <c r="A242" s="19">
        <v>227</v>
      </c>
      <c r="B242" s="20"/>
      <c r="C242" s="107"/>
      <c r="D242" s="20"/>
      <c r="E242" s="20"/>
      <c r="F242" s="20"/>
      <c r="G242" s="122"/>
      <c r="H242" s="156">
        <f t="shared" si="73"/>
        <v>0</v>
      </c>
      <c r="I242" s="117" t="str">
        <f t="shared" si="74"/>
        <v/>
      </c>
      <c r="J242" s="80" t="b">
        <f t="shared" si="75"/>
        <v>0</v>
      </c>
      <c r="K242" s="80" t="str">
        <f t="shared" si="76"/>
        <v/>
      </c>
      <c r="L242" s="80" t="b">
        <f>IF(C242="",FALSE,IFERROR(NOT(MATCH(C242,'Anställda och korttidsarbete'!$C:$C,0)&gt;0),TRUE))</f>
        <v>0</v>
      </c>
      <c r="M242" s="80" t="str">
        <f t="shared" si="77"/>
        <v/>
      </c>
      <c r="N242" s="80" t="b">
        <f t="shared" si="78"/>
        <v>0</v>
      </c>
      <c r="O242" s="80" t="str">
        <f t="shared" si="79"/>
        <v/>
      </c>
      <c r="P242" s="13" t="b">
        <f t="shared" si="80"/>
        <v>0</v>
      </c>
      <c r="Q242" s="80" t="str">
        <f t="shared" si="81"/>
        <v/>
      </c>
      <c r="R242" s="80" t="b">
        <f t="shared" si="82"/>
        <v>0</v>
      </c>
      <c r="S242" s="81" t="e">
        <f t="shared" si="66"/>
        <v>#VALUE!</v>
      </c>
      <c r="T242" s="81" t="e">
        <f t="shared" si="67"/>
        <v>#VALUE!</v>
      </c>
      <c r="U242" s="81" t="e">
        <f t="shared" si="68"/>
        <v>#VALUE!</v>
      </c>
      <c r="V242" s="82" t="e">
        <f t="shared" si="69"/>
        <v>#VALUE!</v>
      </c>
      <c r="W242" s="82" t="e">
        <f t="shared" si="83"/>
        <v>#VALUE!</v>
      </c>
      <c r="X242" s="82" t="b">
        <f t="shared" si="87"/>
        <v>0</v>
      </c>
      <c r="Y242" s="72" t="str">
        <f t="shared" si="70"/>
        <v/>
      </c>
      <c r="Z242" s="81" t="e" cm="1">
        <f t="array" aca="1" ref="Z242" ca="1">TEXT(RIGHT(10-RIGHT(SUM(INDEX(1*(MID(MID(C242,1,1)*2,ROW(INDIRECT("1:"&amp;LEN(MID(C242,1,1)*2))),1)),,))+MID(C242,2,1)+
SUM(INDEX(1*(MID(MID(C242,3,1)*2,ROW(INDIRECT("1:"&amp;LEN(MID(C242,3,1)*2))),1)),,))+MID(C242,4,1)+
SUM(INDEX(1*(MID(MID(C242,5,1)*2,ROW(INDIRECT("1:"&amp;LEN(MID(C242,5,1)*2))),1)),,))+MID(C242,6,1)+
SUM(INDEX(1*(MID(MID(C242,8,1)*2,ROW(INDIRECT("1:"&amp;LEN(MID(C242,8,1)*2))),1)),,))+MID(C242,9,1)+
SUM(INDEX(1*(MID(MID(C242,10,1)*2,ROW(INDIRECT("1:"&amp;LEN(MID(C242,10,1)*2))),1)),,)),1),1),"0")</f>
        <v>#VALUE!</v>
      </c>
      <c r="AA242" s="81" t="str">
        <f t="shared" si="71"/>
        <v/>
      </c>
      <c r="AB242" s="83" t="b">
        <f t="shared" si="72"/>
        <v>0</v>
      </c>
      <c r="AC242" s="154">
        <f t="shared" si="84"/>
        <v>0</v>
      </c>
      <c r="AD242" s="154">
        <f>SUMIF($C$15:C241,C242,$AC$15:AC241)</f>
        <v>0</v>
      </c>
      <c r="AE242" s="15">
        <f t="shared" si="85"/>
        <v>10000</v>
      </c>
      <c r="AF242" s="154">
        <f t="shared" si="86"/>
        <v>0</v>
      </c>
    </row>
    <row r="243" spans="1:32" s="30" customFormat="1" x14ac:dyDescent="0.25">
      <c r="A243" s="19">
        <v>228</v>
      </c>
      <c r="B243" s="20"/>
      <c r="C243" s="107"/>
      <c r="D243" s="20"/>
      <c r="E243" s="20"/>
      <c r="F243" s="20"/>
      <c r="G243" s="122"/>
      <c r="H243" s="156">
        <f t="shared" si="73"/>
        <v>0</v>
      </c>
      <c r="I243" s="117" t="str">
        <f t="shared" si="74"/>
        <v/>
      </c>
      <c r="J243" s="80" t="b">
        <f t="shared" si="75"/>
        <v>0</v>
      </c>
      <c r="K243" s="80" t="str">
        <f t="shared" si="76"/>
        <v/>
      </c>
      <c r="L243" s="80" t="b">
        <f>IF(C243="",FALSE,IFERROR(NOT(MATCH(C243,'Anställda och korttidsarbete'!$C:$C,0)&gt;0),TRUE))</f>
        <v>0</v>
      </c>
      <c r="M243" s="80" t="str">
        <f t="shared" si="77"/>
        <v/>
      </c>
      <c r="N243" s="80" t="b">
        <f t="shared" si="78"/>
        <v>0</v>
      </c>
      <c r="O243" s="80" t="str">
        <f t="shared" si="79"/>
        <v/>
      </c>
      <c r="P243" s="13" t="b">
        <f t="shared" si="80"/>
        <v>0</v>
      </c>
      <c r="Q243" s="80" t="str">
        <f t="shared" si="81"/>
        <v/>
      </c>
      <c r="R243" s="80" t="b">
        <f t="shared" si="82"/>
        <v>0</v>
      </c>
      <c r="S243" s="81" t="e">
        <f t="shared" si="66"/>
        <v>#VALUE!</v>
      </c>
      <c r="T243" s="81" t="e">
        <f t="shared" si="67"/>
        <v>#VALUE!</v>
      </c>
      <c r="U243" s="81" t="e">
        <f t="shared" si="68"/>
        <v>#VALUE!</v>
      </c>
      <c r="V243" s="82" t="e">
        <f t="shared" si="69"/>
        <v>#VALUE!</v>
      </c>
      <c r="W243" s="82" t="e">
        <f t="shared" si="83"/>
        <v>#VALUE!</v>
      </c>
      <c r="X243" s="82" t="b">
        <f t="shared" si="87"/>
        <v>0</v>
      </c>
      <c r="Y243" s="72" t="str">
        <f t="shared" si="70"/>
        <v/>
      </c>
      <c r="Z243" s="81" t="e" cm="1">
        <f t="array" aca="1" ref="Z243" ca="1">TEXT(RIGHT(10-RIGHT(SUM(INDEX(1*(MID(MID(C243,1,1)*2,ROW(INDIRECT("1:"&amp;LEN(MID(C243,1,1)*2))),1)),,))+MID(C243,2,1)+
SUM(INDEX(1*(MID(MID(C243,3,1)*2,ROW(INDIRECT("1:"&amp;LEN(MID(C243,3,1)*2))),1)),,))+MID(C243,4,1)+
SUM(INDEX(1*(MID(MID(C243,5,1)*2,ROW(INDIRECT("1:"&amp;LEN(MID(C243,5,1)*2))),1)),,))+MID(C243,6,1)+
SUM(INDEX(1*(MID(MID(C243,8,1)*2,ROW(INDIRECT("1:"&amp;LEN(MID(C243,8,1)*2))),1)),,))+MID(C243,9,1)+
SUM(INDEX(1*(MID(MID(C243,10,1)*2,ROW(INDIRECT("1:"&amp;LEN(MID(C243,10,1)*2))),1)),,)),1),1),"0")</f>
        <v>#VALUE!</v>
      </c>
      <c r="AA243" s="81" t="str">
        <f t="shared" si="71"/>
        <v/>
      </c>
      <c r="AB243" s="83" t="b">
        <f t="shared" si="72"/>
        <v>0</v>
      </c>
      <c r="AC243" s="154">
        <f t="shared" si="84"/>
        <v>0</v>
      </c>
      <c r="AD243" s="154">
        <f>SUMIF($C$15:C242,C243,$AC$15:AC242)</f>
        <v>0</v>
      </c>
      <c r="AE243" s="15">
        <f t="shared" si="85"/>
        <v>10000</v>
      </c>
      <c r="AF243" s="154">
        <f t="shared" si="86"/>
        <v>0</v>
      </c>
    </row>
    <row r="244" spans="1:32" s="30" customFormat="1" x14ac:dyDescent="0.25">
      <c r="A244" s="19">
        <v>229</v>
      </c>
      <c r="B244" s="20"/>
      <c r="C244" s="107"/>
      <c r="D244" s="20"/>
      <c r="E244" s="20"/>
      <c r="F244" s="20"/>
      <c r="G244" s="122"/>
      <c r="H244" s="156">
        <f t="shared" si="73"/>
        <v>0</v>
      </c>
      <c r="I244" s="117" t="str">
        <f t="shared" si="74"/>
        <v/>
      </c>
      <c r="J244" s="80" t="b">
        <f t="shared" si="75"/>
        <v>0</v>
      </c>
      <c r="K244" s="80" t="str">
        <f t="shared" si="76"/>
        <v/>
      </c>
      <c r="L244" s="80" t="b">
        <f>IF(C244="",FALSE,IFERROR(NOT(MATCH(C244,'Anställda och korttidsarbete'!$C:$C,0)&gt;0),TRUE))</f>
        <v>0</v>
      </c>
      <c r="M244" s="80" t="str">
        <f t="shared" si="77"/>
        <v/>
      </c>
      <c r="N244" s="80" t="b">
        <f t="shared" si="78"/>
        <v>0</v>
      </c>
      <c r="O244" s="80" t="str">
        <f t="shared" si="79"/>
        <v/>
      </c>
      <c r="P244" s="13" t="b">
        <f t="shared" si="80"/>
        <v>0</v>
      </c>
      <c r="Q244" s="80" t="str">
        <f t="shared" si="81"/>
        <v/>
      </c>
      <c r="R244" s="80" t="b">
        <f t="shared" si="82"/>
        <v>0</v>
      </c>
      <c r="S244" s="81" t="e">
        <f t="shared" si="66"/>
        <v>#VALUE!</v>
      </c>
      <c r="T244" s="81" t="e">
        <f t="shared" si="67"/>
        <v>#VALUE!</v>
      </c>
      <c r="U244" s="81" t="e">
        <f t="shared" si="68"/>
        <v>#VALUE!</v>
      </c>
      <c r="V244" s="82" t="e">
        <f t="shared" si="69"/>
        <v>#VALUE!</v>
      </c>
      <c r="W244" s="82" t="e">
        <f t="shared" si="83"/>
        <v>#VALUE!</v>
      </c>
      <c r="X244" s="82" t="b">
        <f t="shared" si="87"/>
        <v>0</v>
      </c>
      <c r="Y244" s="72" t="str">
        <f t="shared" si="70"/>
        <v/>
      </c>
      <c r="Z244" s="81" t="e" cm="1">
        <f t="array" aca="1" ref="Z244" ca="1">TEXT(RIGHT(10-RIGHT(SUM(INDEX(1*(MID(MID(C244,1,1)*2,ROW(INDIRECT("1:"&amp;LEN(MID(C244,1,1)*2))),1)),,))+MID(C244,2,1)+
SUM(INDEX(1*(MID(MID(C244,3,1)*2,ROW(INDIRECT("1:"&amp;LEN(MID(C244,3,1)*2))),1)),,))+MID(C244,4,1)+
SUM(INDEX(1*(MID(MID(C244,5,1)*2,ROW(INDIRECT("1:"&amp;LEN(MID(C244,5,1)*2))),1)),,))+MID(C244,6,1)+
SUM(INDEX(1*(MID(MID(C244,8,1)*2,ROW(INDIRECT("1:"&amp;LEN(MID(C244,8,1)*2))),1)),,))+MID(C244,9,1)+
SUM(INDEX(1*(MID(MID(C244,10,1)*2,ROW(INDIRECT("1:"&amp;LEN(MID(C244,10,1)*2))),1)),,)),1),1),"0")</f>
        <v>#VALUE!</v>
      </c>
      <c r="AA244" s="81" t="str">
        <f t="shared" si="71"/>
        <v/>
      </c>
      <c r="AB244" s="83" t="b">
        <f t="shared" si="72"/>
        <v>0</v>
      </c>
      <c r="AC244" s="154">
        <f t="shared" si="84"/>
        <v>0</v>
      </c>
      <c r="AD244" s="154">
        <f>SUMIF($C$15:C243,C244,$AC$15:AC243)</f>
        <v>0</v>
      </c>
      <c r="AE244" s="15">
        <f t="shared" si="85"/>
        <v>10000</v>
      </c>
      <c r="AF244" s="154">
        <f t="shared" si="86"/>
        <v>0</v>
      </c>
    </row>
    <row r="245" spans="1:32" s="30" customFormat="1" x14ac:dyDescent="0.25">
      <c r="A245" s="19">
        <v>230</v>
      </c>
      <c r="B245" s="20"/>
      <c r="C245" s="107"/>
      <c r="D245" s="20"/>
      <c r="E245" s="20"/>
      <c r="F245" s="20"/>
      <c r="G245" s="122"/>
      <c r="H245" s="156">
        <f t="shared" si="73"/>
        <v>0</v>
      </c>
      <c r="I245" s="117" t="str">
        <f t="shared" si="74"/>
        <v/>
      </c>
      <c r="J245" s="80" t="b">
        <f t="shared" si="75"/>
        <v>0</v>
      </c>
      <c r="K245" s="80" t="str">
        <f t="shared" si="76"/>
        <v/>
      </c>
      <c r="L245" s="80" t="b">
        <f>IF(C245="",FALSE,IFERROR(NOT(MATCH(C245,'Anställda och korttidsarbete'!$C:$C,0)&gt;0),TRUE))</f>
        <v>0</v>
      </c>
      <c r="M245" s="80" t="str">
        <f t="shared" si="77"/>
        <v/>
      </c>
      <c r="N245" s="80" t="b">
        <f t="shared" si="78"/>
        <v>0</v>
      </c>
      <c r="O245" s="80" t="str">
        <f t="shared" si="79"/>
        <v/>
      </c>
      <c r="P245" s="13" t="b">
        <f t="shared" si="80"/>
        <v>0</v>
      </c>
      <c r="Q245" s="80" t="str">
        <f t="shared" si="81"/>
        <v/>
      </c>
      <c r="R245" s="80" t="b">
        <f t="shared" si="82"/>
        <v>0</v>
      </c>
      <c r="S245" s="81" t="e">
        <f t="shared" si="66"/>
        <v>#VALUE!</v>
      </c>
      <c r="T245" s="81" t="e">
        <f t="shared" si="67"/>
        <v>#VALUE!</v>
      </c>
      <c r="U245" s="81" t="e">
        <f t="shared" si="68"/>
        <v>#VALUE!</v>
      </c>
      <c r="V245" s="82" t="e">
        <f t="shared" si="69"/>
        <v>#VALUE!</v>
      </c>
      <c r="W245" s="82" t="e">
        <f t="shared" si="83"/>
        <v>#VALUE!</v>
      </c>
      <c r="X245" s="82" t="b">
        <f t="shared" si="87"/>
        <v>0</v>
      </c>
      <c r="Y245" s="72" t="str">
        <f t="shared" si="70"/>
        <v/>
      </c>
      <c r="Z245" s="81" t="e" cm="1">
        <f t="array" aca="1" ref="Z245" ca="1">TEXT(RIGHT(10-RIGHT(SUM(INDEX(1*(MID(MID(C245,1,1)*2,ROW(INDIRECT("1:"&amp;LEN(MID(C245,1,1)*2))),1)),,))+MID(C245,2,1)+
SUM(INDEX(1*(MID(MID(C245,3,1)*2,ROW(INDIRECT("1:"&amp;LEN(MID(C245,3,1)*2))),1)),,))+MID(C245,4,1)+
SUM(INDEX(1*(MID(MID(C245,5,1)*2,ROW(INDIRECT("1:"&amp;LEN(MID(C245,5,1)*2))),1)),,))+MID(C245,6,1)+
SUM(INDEX(1*(MID(MID(C245,8,1)*2,ROW(INDIRECT("1:"&amp;LEN(MID(C245,8,1)*2))),1)),,))+MID(C245,9,1)+
SUM(INDEX(1*(MID(MID(C245,10,1)*2,ROW(INDIRECT("1:"&amp;LEN(MID(C245,10,1)*2))),1)),,)),1),1),"0")</f>
        <v>#VALUE!</v>
      </c>
      <c r="AA245" s="81" t="str">
        <f t="shared" si="71"/>
        <v/>
      </c>
      <c r="AB245" s="83" t="b">
        <f t="shared" si="72"/>
        <v>0</v>
      </c>
      <c r="AC245" s="154">
        <f t="shared" si="84"/>
        <v>0</v>
      </c>
      <c r="AD245" s="154">
        <f>SUMIF($C$15:C244,C245,$AC$15:AC244)</f>
        <v>0</v>
      </c>
      <c r="AE245" s="15">
        <f t="shared" si="85"/>
        <v>10000</v>
      </c>
      <c r="AF245" s="154">
        <f t="shared" si="86"/>
        <v>0</v>
      </c>
    </row>
    <row r="246" spans="1:32" s="30" customFormat="1" x14ac:dyDescent="0.25">
      <c r="A246" s="19">
        <v>231</v>
      </c>
      <c r="B246" s="20"/>
      <c r="C246" s="107"/>
      <c r="D246" s="20"/>
      <c r="E246" s="20"/>
      <c r="F246" s="20"/>
      <c r="G246" s="122"/>
      <c r="H246" s="156">
        <f t="shared" si="73"/>
        <v>0</v>
      </c>
      <c r="I246" s="117" t="str">
        <f t="shared" si="74"/>
        <v/>
      </c>
      <c r="J246" s="80" t="b">
        <f t="shared" si="75"/>
        <v>0</v>
      </c>
      <c r="K246" s="80" t="str">
        <f t="shared" si="76"/>
        <v/>
      </c>
      <c r="L246" s="80" t="b">
        <f>IF(C246="",FALSE,IFERROR(NOT(MATCH(C246,'Anställda och korttidsarbete'!$C:$C,0)&gt;0),TRUE))</f>
        <v>0</v>
      </c>
      <c r="M246" s="80" t="str">
        <f t="shared" si="77"/>
        <v/>
      </c>
      <c r="N246" s="80" t="b">
        <f t="shared" si="78"/>
        <v>0</v>
      </c>
      <c r="O246" s="80" t="str">
        <f t="shared" si="79"/>
        <v/>
      </c>
      <c r="P246" s="13" t="b">
        <f t="shared" si="80"/>
        <v>0</v>
      </c>
      <c r="Q246" s="80" t="str">
        <f t="shared" si="81"/>
        <v/>
      </c>
      <c r="R246" s="80" t="b">
        <f t="shared" si="82"/>
        <v>0</v>
      </c>
      <c r="S246" s="81" t="e">
        <f t="shared" si="66"/>
        <v>#VALUE!</v>
      </c>
      <c r="T246" s="81" t="e">
        <f t="shared" si="67"/>
        <v>#VALUE!</v>
      </c>
      <c r="U246" s="81" t="e">
        <f t="shared" si="68"/>
        <v>#VALUE!</v>
      </c>
      <c r="V246" s="82" t="e">
        <f t="shared" si="69"/>
        <v>#VALUE!</v>
      </c>
      <c r="W246" s="82" t="e">
        <f t="shared" si="83"/>
        <v>#VALUE!</v>
      </c>
      <c r="X246" s="82" t="b">
        <f t="shared" si="87"/>
        <v>0</v>
      </c>
      <c r="Y246" s="72" t="str">
        <f t="shared" si="70"/>
        <v/>
      </c>
      <c r="Z246" s="81" t="e" cm="1">
        <f t="array" aca="1" ref="Z246" ca="1">TEXT(RIGHT(10-RIGHT(SUM(INDEX(1*(MID(MID(C246,1,1)*2,ROW(INDIRECT("1:"&amp;LEN(MID(C246,1,1)*2))),1)),,))+MID(C246,2,1)+
SUM(INDEX(1*(MID(MID(C246,3,1)*2,ROW(INDIRECT("1:"&amp;LEN(MID(C246,3,1)*2))),1)),,))+MID(C246,4,1)+
SUM(INDEX(1*(MID(MID(C246,5,1)*2,ROW(INDIRECT("1:"&amp;LEN(MID(C246,5,1)*2))),1)),,))+MID(C246,6,1)+
SUM(INDEX(1*(MID(MID(C246,8,1)*2,ROW(INDIRECT("1:"&amp;LEN(MID(C246,8,1)*2))),1)),,))+MID(C246,9,1)+
SUM(INDEX(1*(MID(MID(C246,10,1)*2,ROW(INDIRECT("1:"&amp;LEN(MID(C246,10,1)*2))),1)),,)),1),1),"0")</f>
        <v>#VALUE!</v>
      </c>
      <c r="AA246" s="81" t="str">
        <f t="shared" si="71"/>
        <v/>
      </c>
      <c r="AB246" s="83" t="b">
        <f t="shared" si="72"/>
        <v>0</v>
      </c>
      <c r="AC246" s="154">
        <f t="shared" si="84"/>
        <v>0</v>
      </c>
      <c r="AD246" s="154">
        <f>SUMIF($C$15:C245,C246,$AC$15:AC245)</f>
        <v>0</v>
      </c>
      <c r="AE246" s="15">
        <f t="shared" si="85"/>
        <v>10000</v>
      </c>
      <c r="AF246" s="154">
        <f t="shared" si="86"/>
        <v>0</v>
      </c>
    </row>
    <row r="247" spans="1:32" s="30" customFormat="1" x14ac:dyDescent="0.25">
      <c r="A247" s="19">
        <v>232</v>
      </c>
      <c r="B247" s="20"/>
      <c r="C247" s="107"/>
      <c r="D247" s="20"/>
      <c r="E247" s="20"/>
      <c r="F247" s="20"/>
      <c r="G247" s="122"/>
      <c r="H247" s="156">
        <f t="shared" si="73"/>
        <v>0</v>
      </c>
      <c r="I247" s="117" t="str">
        <f t="shared" si="74"/>
        <v/>
      </c>
      <c r="J247" s="80" t="b">
        <f t="shared" si="75"/>
        <v>0</v>
      </c>
      <c r="K247" s="80" t="str">
        <f t="shared" si="76"/>
        <v/>
      </c>
      <c r="L247" s="80" t="b">
        <f>IF(C247="",FALSE,IFERROR(NOT(MATCH(C247,'Anställda och korttidsarbete'!$C:$C,0)&gt;0),TRUE))</f>
        <v>0</v>
      </c>
      <c r="M247" s="80" t="str">
        <f t="shared" si="77"/>
        <v/>
      </c>
      <c r="N247" s="80" t="b">
        <f t="shared" si="78"/>
        <v>0</v>
      </c>
      <c r="O247" s="80" t="str">
        <f t="shared" si="79"/>
        <v/>
      </c>
      <c r="P247" s="13" t="b">
        <f t="shared" si="80"/>
        <v>0</v>
      </c>
      <c r="Q247" s="80" t="str">
        <f t="shared" si="81"/>
        <v/>
      </c>
      <c r="R247" s="80" t="b">
        <f t="shared" si="82"/>
        <v>0</v>
      </c>
      <c r="S247" s="81" t="e">
        <f t="shared" si="66"/>
        <v>#VALUE!</v>
      </c>
      <c r="T247" s="81" t="e">
        <f t="shared" si="67"/>
        <v>#VALUE!</v>
      </c>
      <c r="U247" s="81" t="e">
        <f t="shared" si="68"/>
        <v>#VALUE!</v>
      </c>
      <c r="V247" s="82" t="e">
        <f t="shared" si="69"/>
        <v>#VALUE!</v>
      </c>
      <c r="W247" s="82" t="e">
        <f t="shared" si="83"/>
        <v>#VALUE!</v>
      </c>
      <c r="X247" s="82" t="b">
        <f t="shared" si="87"/>
        <v>0</v>
      </c>
      <c r="Y247" s="72" t="str">
        <f t="shared" si="70"/>
        <v/>
      </c>
      <c r="Z247" s="81" t="e" cm="1">
        <f t="array" aca="1" ref="Z247" ca="1">TEXT(RIGHT(10-RIGHT(SUM(INDEX(1*(MID(MID(C247,1,1)*2,ROW(INDIRECT("1:"&amp;LEN(MID(C247,1,1)*2))),1)),,))+MID(C247,2,1)+
SUM(INDEX(1*(MID(MID(C247,3,1)*2,ROW(INDIRECT("1:"&amp;LEN(MID(C247,3,1)*2))),1)),,))+MID(C247,4,1)+
SUM(INDEX(1*(MID(MID(C247,5,1)*2,ROW(INDIRECT("1:"&amp;LEN(MID(C247,5,1)*2))),1)),,))+MID(C247,6,1)+
SUM(INDEX(1*(MID(MID(C247,8,1)*2,ROW(INDIRECT("1:"&amp;LEN(MID(C247,8,1)*2))),1)),,))+MID(C247,9,1)+
SUM(INDEX(1*(MID(MID(C247,10,1)*2,ROW(INDIRECT("1:"&amp;LEN(MID(C247,10,1)*2))),1)),,)),1),1),"0")</f>
        <v>#VALUE!</v>
      </c>
      <c r="AA247" s="81" t="str">
        <f t="shared" si="71"/>
        <v/>
      </c>
      <c r="AB247" s="83" t="b">
        <f t="shared" si="72"/>
        <v>0</v>
      </c>
      <c r="AC247" s="154">
        <f t="shared" si="84"/>
        <v>0</v>
      </c>
      <c r="AD247" s="154">
        <f>SUMIF($C$15:C246,C247,$AC$15:AC246)</f>
        <v>0</v>
      </c>
      <c r="AE247" s="15">
        <f t="shared" si="85"/>
        <v>10000</v>
      </c>
      <c r="AF247" s="154">
        <f t="shared" si="86"/>
        <v>0</v>
      </c>
    </row>
    <row r="248" spans="1:32" s="30" customFormat="1" x14ac:dyDescent="0.25">
      <c r="A248" s="19">
        <v>233</v>
      </c>
      <c r="B248" s="20"/>
      <c r="C248" s="107"/>
      <c r="D248" s="20"/>
      <c r="E248" s="20"/>
      <c r="F248" s="20"/>
      <c r="G248" s="122"/>
      <c r="H248" s="156">
        <f t="shared" si="73"/>
        <v>0</v>
      </c>
      <c r="I248" s="117" t="str">
        <f t="shared" si="74"/>
        <v/>
      </c>
      <c r="J248" s="80" t="b">
        <f t="shared" si="75"/>
        <v>0</v>
      </c>
      <c r="K248" s="80" t="str">
        <f t="shared" si="76"/>
        <v/>
      </c>
      <c r="L248" s="80" t="b">
        <f>IF(C248="",FALSE,IFERROR(NOT(MATCH(C248,'Anställda och korttidsarbete'!$C:$C,0)&gt;0),TRUE))</f>
        <v>0</v>
      </c>
      <c r="M248" s="80" t="str">
        <f t="shared" si="77"/>
        <v/>
      </c>
      <c r="N248" s="80" t="b">
        <f t="shared" si="78"/>
        <v>0</v>
      </c>
      <c r="O248" s="80" t="str">
        <f t="shared" si="79"/>
        <v/>
      </c>
      <c r="P248" s="13" t="b">
        <f t="shared" si="80"/>
        <v>0</v>
      </c>
      <c r="Q248" s="80" t="str">
        <f t="shared" si="81"/>
        <v/>
      </c>
      <c r="R248" s="80" t="b">
        <f t="shared" si="82"/>
        <v>0</v>
      </c>
      <c r="S248" s="81" t="e">
        <f t="shared" si="66"/>
        <v>#VALUE!</v>
      </c>
      <c r="T248" s="81" t="e">
        <f t="shared" si="67"/>
        <v>#VALUE!</v>
      </c>
      <c r="U248" s="81" t="e">
        <f t="shared" si="68"/>
        <v>#VALUE!</v>
      </c>
      <c r="V248" s="82" t="e">
        <f t="shared" si="69"/>
        <v>#VALUE!</v>
      </c>
      <c r="W248" s="82" t="e">
        <f t="shared" si="83"/>
        <v>#VALUE!</v>
      </c>
      <c r="X248" s="82" t="b">
        <f t="shared" si="87"/>
        <v>0</v>
      </c>
      <c r="Y248" s="72" t="str">
        <f t="shared" si="70"/>
        <v/>
      </c>
      <c r="Z248" s="81" t="e" cm="1">
        <f t="array" aca="1" ref="Z248" ca="1">TEXT(RIGHT(10-RIGHT(SUM(INDEX(1*(MID(MID(C248,1,1)*2,ROW(INDIRECT("1:"&amp;LEN(MID(C248,1,1)*2))),1)),,))+MID(C248,2,1)+
SUM(INDEX(1*(MID(MID(C248,3,1)*2,ROW(INDIRECT("1:"&amp;LEN(MID(C248,3,1)*2))),1)),,))+MID(C248,4,1)+
SUM(INDEX(1*(MID(MID(C248,5,1)*2,ROW(INDIRECT("1:"&amp;LEN(MID(C248,5,1)*2))),1)),,))+MID(C248,6,1)+
SUM(INDEX(1*(MID(MID(C248,8,1)*2,ROW(INDIRECT("1:"&amp;LEN(MID(C248,8,1)*2))),1)),,))+MID(C248,9,1)+
SUM(INDEX(1*(MID(MID(C248,10,1)*2,ROW(INDIRECT("1:"&amp;LEN(MID(C248,10,1)*2))),1)),,)),1),1),"0")</f>
        <v>#VALUE!</v>
      </c>
      <c r="AA248" s="81" t="str">
        <f t="shared" si="71"/>
        <v/>
      </c>
      <c r="AB248" s="83" t="b">
        <f t="shared" si="72"/>
        <v>0</v>
      </c>
      <c r="AC248" s="154">
        <f t="shared" si="84"/>
        <v>0</v>
      </c>
      <c r="AD248" s="154">
        <f>SUMIF($C$15:C247,C248,$AC$15:AC247)</f>
        <v>0</v>
      </c>
      <c r="AE248" s="15">
        <f t="shared" si="85"/>
        <v>10000</v>
      </c>
      <c r="AF248" s="154">
        <f t="shared" si="86"/>
        <v>0</v>
      </c>
    </row>
    <row r="249" spans="1:32" s="30" customFormat="1" x14ac:dyDescent="0.25">
      <c r="A249" s="19">
        <v>234</v>
      </c>
      <c r="B249" s="20"/>
      <c r="C249" s="107"/>
      <c r="D249" s="20"/>
      <c r="E249" s="20"/>
      <c r="F249" s="20"/>
      <c r="G249" s="122"/>
      <c r="H249" s="156">
        <f t="shared" si="73"/>
        <v>0</v>
      </c>
      <c r="I249" s="117" t="str">
        <f t="shared" si="74"/>
        <v/>
      </c>
      <c r="J249" s="80" t="b">
        <f t="shared" si="75"/>
        <v>0</v>
      </c>
      <c r="K249" s="80" t="str">
        <f t="shared" si="76"/>
        <v/>
      </c>
      <c r="L249" s="80" t="b">
        <f>IF(C249="",FALSE,IFERROR(NOT(MATCH(C249,'Anställda och korttidsarbete'!$C:$C,0)&gt;0),TRUE))</f>
        <v>0</v>
      </c>
      <c r="M249" s="80" t="str">
        <f t="shared" si="77"/>
        <v/>
      </c>
      <c r="N249" s="80" t="b">
        <f t="shared" si="78"/>
        <v>0</v>
      </c>
      <c r="O249" s="80" t="str">
        <f t="shared" si="79"/>
        <v/>
      </c>
      <c r="P249" s="13" t="b">
        <f t="shared" si="80"/>
        <v>0</v>
      </c>
      <c r="Q249" s="80" t="str">
        <f t="shared" si="81"/>
        <v/>
      </c>
      <c r="R249" s="80" t="b">
        <f t="shared" si="82"/>
        <v>0</v>
      </c>
      <c r="S249" s="81" t="e">
        <f t="shared" si="66"/>
        <v>#VALUE!</v>
      </c>
      <c r="T249" s="81" t="e">
        <f t="shared" si="67"/>
        <v>#VALUE!</v>
      </c>
      <c r="U249" s="81" t="e">
        <f t="shared" si="68"/>
        <v>#VALUE!</v>
      </c>
      <c r="V249" s="82" t="e">
        <f t="shared" si="69"/>
        <v>#VALUE!</v>
      </c>
      <c r="W249" s="82" t="e">
        <f t="shared" si="83"/>
        <v>#VALUE!</v>
      </c>
      <c r="X249" s="82" t="b">
        <f t="shared" si="87"/>
        <v>0</v>
      </c>
      <c r="Y249" s="72" t="str">
        <f t="shared" si="70"/>
        <v/>
      </c>
      <c r="Z249" s="81" t="e" cm="1">
        <f t="array" aca="1" ref="Z249" ca="1">TEXT(RIGHT(10-RIGHT(SUM(INDEX(1*(MID(MID(C249,1,1)*2,ROW(INDIRECT("1:"&amp;LEN(MID(C249,1,1)*2))),1)),,))+MID(C249,2,1)+
SUM(INDEX(1*(MID(MID(C249,3,1)*2,ROW(INDIRECT("1:"&amp;LEN(MID(C249,3,1)*2))),1)),,))+MID(C249,4,1)+
SUM(INDEX(1*(MID(MID(C249,5,1)*2,ROW(INDIRECT("1:"&amp;LEN(MID(C249,5,1)*2))),1)),,))+MID(C249,6,1)+
SUM(INDEX(1*(MID(MID(C249,8,1)*2,ROW(INDIRECT("1:"&amp;LEN(MID(C249,8,1)*2))),1)),,))+MID(C249,9,1)+
SUM(INDEX(1*(MID(MID(C249,10,1)*2,ROW(INDIRECT("1:"&amp;LEN(MID(C249,10,1)*2))),1)),,)),1),1),"0")</f>
        <v>#VALUE!</v>
      </c>
      <c r="AA249" s="81" t="str">
        <f t="shared" si="71"/>
        <v/>
      </c>
      <c r="AB249" s="83" t="b">
        <f t="shared" si="72"/>
        <v>0</v>
      </c>
      <c r="AC249" s="154">
        <f t="shared" si="84"/>
        <v>0</v>
      </c>
      <c r="AD249" s="154">
        <f>SUMIF($C$15:C248,C249,$AC$15:AC248)</f>
        <v>0</v>
      </c>
      <c r="AE249" s="15">
        <f t="shared" si="85"/>
        <v>10000</v>
      </c>
      <c r="AF249" s="154">
        <f t="shared" si="86"/>
        <v>0</v>
      </c>
    </row>
    <row r="250" spans="1:32" s="30" customFormat="1" x14ac:dyDescent="0.25">
      <c r="A250" s="19">
        <v>235</v>
      </c>
      <c r="B250" s="20"/>
      <c r="C250" s="107"/>
      <c r="D250" s="20"/>
      <c r="E250" s="20"/>
      <c r="F250" s="20"/>
      <c r="G250" s="122"/>
      <c r="H250" s="156">
        <f t="shared" si="73"/>
        <v>0</v>
      </c>
      <c r="I250" s="117" t="str">
        <f t="shared" si="74"/>
        <v/>
      </c>
      <c r="J250" s="80" t="b">
        <f t="shared" si="75"/>
        <v>0</v>
      </c>
      <c r="K250" s="80" t="str">
        <f t="shared" si="76"/>
        <v/>
      </c>
      <c r="L250" s="80" t="b">
        <f>IF(C250="",FALSE,IFERROR(NOT(MATCH(C250,'Anställda och korttidsarbete'!$C:$C,0)&gt;0),TRUE))</f>
        <v>0</v>
      </c>
      <c r="M250" s="80" t="str">
        <f t="shared" si="77"/>
        <v/>
      </c>
      <c r="N250" s="80" t="b">
        <f t="shared" si="78"/>
        <v>0</v>
      </c>
      <c r="O250" s="80" t="str">
        <f t="shared" si="79"/>
        <v/>
      </c>
      <c r="P250" s="13" t="b">
        <f t="shared" si="80"/>
        <v>0</v>
      </c>
      <c r="Q250" s="80" t="str">
        <f t="shared" si="81"/>
        <v/>
      </c>
      <c r="R250" s="80" t="b">
        <f t="shared" si="82"/>
        <v>0</v>
      </c>
      <c r="S250" s="81" t="e">
        <f t="shared" si="66"/>
        <v>#VALUE!</v>
      </c>
      <c r="T250" s="81" t="e">
        <f t="shared" si="67"/>
        <v>#VALUE!</v>
      </c>
      <c r="U250" s="81" t="e">
        <f t="shared" si="68"/>
        <v>#VALUE!</v>
      </c>
      <c r="V250" s="82" t="e">
        <f t="shared" si="69"/>
        <v>#VALUE!</v>
      </c>
      <c r="W250" s="82" t="e">
        <f t="shared" si="83"/>
        <v>#VALUE!</v>
      </c>
      <c r="X250" s="82" t="b">
        <f t="shared" si="87"/>
        <v>0</v>
      </c>
      <c r="Y250" s="72" t="str">
        <f t="shared" si="70"/>
        <v/>
      </c>
      <c r="Z250" s="81" t="e" cm="1">
        <f t="array" aca="1" ref="Z250" ca="1">TEXT(RIGHT(10-RIGHT(SUM(INDEX(1*(MID(MID(C250,1,1)*2,ROW(INDIRECT("1:"&amp;LEN(MID(C250,1,1)*2))),1)),,))+MID(C250,2,1)+
SUM(INDEX(1*(MID(MID(C250,3,1)*2,ROW(INDIRECT("1:"&amp;LEN(MID(C250,3,1)*2))),1)),,))+MID(C250,4,1)+
SUM(INDEX(1*(MID(MID(C250,5,1)*2,ROW(INDIRECT("1:"&amp;LEN(MID(C250,5,1)*2))),1)),,))+MID(C250,6,1)+
SUM(INDEX(1*(MID(MID(C250,8,1)*2,ROW(INDIRECT("1:"&amp;LEN(MID(C250,8,1)*2))),1)),,))+MID(C250,9,1)+
SUM(INDEX(1*(MID(MID(C250,10,1)*2,ROW(INDIRECT("1:"&amp;LEN(MID(C250,10,1)*2))),1)),,)),1),1),"0")</f>
        <v>#VALUE!</v>
      </c>
      <c r="AA250" s="81" t="str">
        <f t="shared" si="71"/>
        <v/>
      </c>
      <c r="AB250" s="83" t="b">
        <f t="shared" si="72"/>
        <v>0</v>
      </c>
      <c r="AC250" s="154">
        <f t="shared" si="84"/>
        <v>0</v>
      </c>
      <c r="AD250" s="154">
        <f>SUMIF($C$15:C249,C250,$AC$15:AC249)</f>
        <v>0</v>
      </c>
      <c r="AE250" s="15">
        <f t="shared" si="85"/>
        <v>10000</v>
      </c>
      <c r="AF250" s="154">
        <f t="shared" si="86"/>
        <v>0</v>
      </c>
    </row>
    <row r="251" spans="1:32" s="30" customFormat="1" x14ac:dyDescent="0.25">
      <c r="A251" s="19">
        <v>236</v>
      </c>
      <c r="B251" s="20"/>
      <c r="C251" s="107"/>
      <c r="D251" s="20"/>
      <c r="E251" s="20"/>
      <c r="F251" s="20"/>
      <c r="G251" s="122"/>
      <c r="H251" s="156">
        <f t="shared" si="73"/>
        <v>0</v>
      </c>
      <c r="I251" s="117" t="str">
        <f t="shared" si="74"/>
        <v/>
      </c>
      <c r="J251" s="80" t="b">
        <f t="shared" si="75"/>
        <v>0</v>
      </c>
      <c r="K251" s="80" t="str">
        <f t="shared" si="76"/>
        <v/>
      </c>
      <c r="L251" s="80" t="b">
        <f>IF(C251="",FALSE,IFERROR(NOT(MATCH(C251,'Anställda och korttidsarbete'!$C:$C,0)&gt;0),TRUE))</f>
        <v>0</v>
      </c>
      <c r="M251" s="80" t="str">
        <f t="shared" si="77"/>
        <v/>
      </c>
      <c r="N251" s="80" t="b">
        <f t="shared" si="78"/>
        <v>0</v>
      </c>
      <c r="O251" s="80" t="str">
        <f t="shared" si="79"/>
        <v/>
      </c>
      <c r="P251" s="13" t="b">
        <f t="shared" si="80"/>
        <v>0</v>
      </c>
      <c r="Q251" s="80" t="str">
        <f t="shared" si="81"/>
        <v/>
      </c>
      <c r="R251" s="80" t="b">
        <f t="shared" si="82"/>
        <v>0</v>
      </c>
      <c r="S251" s="81" t="e">
        <f t="shared" si="66"/>
        <v>#VALUE!</v>
      </c>
      <c r="T251" s="81" t="e">
        <f t="shared" si="67"/>
        <v>#VALUE!</v>
      </c>
      <c r="U251" s="81" t="e">
        <f t="shared" si="68"/>
        <v>#VALUE!</v>
      </c>
      <c r="V251" s="82" t="e">
        <f t="shared" si="69"/>
        <v>#VALUE!</v>
      </c>
      <c r="W251" s="82" t="e">
        <f t="shared" si="83"/>
        <v>#VALUE!</v>
      </c>
      <c r="X251" s="82" t="b">
        <f t="shared" si="87"/>
        <v>0</v>
      </c>
      <c r="Y251" s="72" t="str">
        <f t="shared" si="70"/>
        <v/>
      </c>
      <c r="Z251" s="81" t="e" cm="1">
        <f t="array" aca="1" ref="Z251" ca="1">TEXT(RIGHT(10-RIGHT(SUM(INDEX(1*(MID(MID(C251,1,1)*2,ROW(INDIRECT("1:"&amp;LEN(MID(C251,1,1)*2))),1)),,))+MID(C251,2,1)+
SUM(INDEX(1*(MID(MID(C251,3,1)*2,ROW(INDIRECT("1:"&amp;LEN(MID(C251,3,1)*2))),1)),,))+MID(C251,4,1)+
SUM(INDEX(1*(MID(MID(C251,5,1)*2,ROW(INDIRECT("1:"&amp;LEN(MID(C251,5,1)*2))),1)),,))+MID(C251,6,1)+
SUM(INDEX(1*(MID(MID(C251,8,1)*2,ROW(INDIRECT("1:"&amp;LEN(MID(C251,8,1)*2))),1)),,))+MID(C251,9,1)+
SUM(INDEX(1*(MID(MID(C251,10,1)*2,ROW(INDIRECT("1:"&amp;LEN(MID(C251,10,1)*2))),1)),,)),1),1),"0")</f>
        <v>#VALUE!</v>
      </c>
      <c r="AA251" s="81" t="str">
        <f t="shared" si="71"/>
        <v/>
      </c>
      <c r="AB251" s="83" t="b">
        <f t="shared" si="72"/>
        <v>0</v>
      </c>
      <c r="AC251" s="154">
        <f t="shared" si="84"/>
        <v>0</v>
      </c>
      <c r="AD251" s="154">
        <f>SUMIF($C$15:C250,C251,$AC$15:AC250)</f>
        <v>0</v>
      </c>
      <c r="AE251" s="15">
        <f t="shared" si="85"/>
        <v>10000</v>
      </c>
      <c r="AF251" s="154">
        <f t="shared" si="86"/>
        <v>0</v>
      </c>
    </row>
    <row r="252" spans="1:32" s="30" customFormat="1" x14ac:dyDescent="0.25">
      <c r="A252" s="19">
        <v>237</v>
      </c>
      <c r="B252" s="20"/>
      <c r="C252" s="107"/>
      <c r="D252" s="20"/>
      <c r="E252" s="20"/>
      <c r="F252" s="20"/>
      <c r="G252" s="122"/>
      <c r="H252" s="156">
        <f t="shared" si="73"/>
        <v>0</v>
      </c>
      <c r="I252" s="117" t="str">
        <f t="shared" si="74"/>
        <v/>
      </c>
      <c r="J252" s="80" t="b">
        <f t="shared" si="75"/>
        <v>0</v>
      </c>
      <c r="K252" s="80" t="str">
        <f t="shared" si="76"/>
        <v/>
      </c>
      <c r="L252" s="80" t="b">
        <f>IF(C252="",FALSE,IFERROR(NOT(MATCH(C252,'Anställda och korttidsarbete'!$C:$C,0)&gt;0),TRUE))</f>
        <v>0</v>
      </c>
      <c r="M252" s="80" t="str">
        <f t="shared" si="77"/>
        <v/>
      </c>
      <c r="N252" s="80" t="b">
        <f t="shared" si="78"/>
        <v>0</v>
      </c>
      <c r="O252" s="80" t="str">
        <f t="shared" si="79"/>
        <v/>
      </c>
      <c r="P252" s="13" t="b">
        <f t="shared" si="80"/>
        <v>0</v>
      </c>
      <c r="Q252" s="80" t="str">
        <f t="shared" si="81"/>
        <v/>
      </c>
      <c r="R252" s="80" t="b">
        <f t="shared" si="82"/>
        <v>0</v>
      </c>
      <c r="S252" s="81" t="e">
        <f t="shared" si="66"/>
        <v>#VALUE!</v>
      </c>
      <c r="T252" s="81" t="e">
        <f t="shared" si="67"/>
        <v>#VALUE!</v>
      </c>
      <c r="U252" s="81" t="e">
        <f t="shared" si="68"/>
        <v>#VALUE!</v>
      </c>
      <c r="V252" s="82" t="e">
        <f t="shared" si="69"/>
        <v>#VALUE!</v>
      </c>
      <c r="W252" s="82" t="e">
        <f t="shared" si="83"/>
        <v>#VALUE!</v>
      </c>
      <c r="X252" s="82" t="b">
        <f t="shared" si="87"/>
        <v>0</v>
      </c>
      <c r="Y252" s="72" t="str">
        <f t="shared" si="70"/>
        <v/>
      </c>
      <c r="Z252" s="81" t="e" cm="1">
        <f t="array" aca="1" ref="Z252" ca="1">TEXT(RIGHT(10-RIGHT(SUM(INDEX(1*(MID(MID(C252,1,1)*2,ROW(INDIRECT("1:"&amp;LEN(MID(C252,1,1)*2))),1)),,))+MID(C252,2,1)+
SUM(INDEX(1*(MID(MID(C252,3,1)*2,ROW(INDIRECT("1:"&amp;LEN(MID(C252,3,1)*2))),1)),,))+MID(C252,4,1)+
SUM(INDEX(1*(MID(MID(C252,5,1)*2,ROW(INDIRECT("1:"&amp;LEN(MID(C252,5,1)*2))),1)),,))+MID(C252,6,1)+
SUM(INDEX(1*(MID(MID(C252,8,1)*2,ROW(INDIRECT("1:"&amp;LEN(MID(C252,8,1)*2))),1)),,))+MID(C252,9,1)+
SUM(INDEX(1*(MID(MID(C252,10,1)*2,ROW(INDIRECT("1:"&amp;LEN(MID(C252,10,1)*2))),1)),,)),1),1),"0")</f>
        <v>#VALUE!</v>
      </c>
      <c r="AA252" s="81" t="str">
        <f t="shared" si="71"/>
        <v/>
      </c>
      <c r="AB252" s="83" t="b">
        <f t="shared" si="72"/>
        <v>0</v>
      </c>
      <c r="AC252" s="154">
        <f t="shared" si="84"/>
        <v>0</v>
      </c>
      <c r="AD252" s="154">
        <f>SUMIF($C$15:C251,C252,$AC$15:AC251)</f>
        <v>0</v>
      </c>
      <c r="AE252" s="15">
        <f t="shared" si="85"/>
        <v>10000</v>
      </c>
      <c r="AF252" s="154">
        <f t="shared" si="86"/>
        <v>0</v>
      </c>
    </row>
    <row r="253" spans="1:32" s="30" customFormat="1" x14ac:dyDescent="0.25">
      <c r="A253" s="19">
        <v>238</v>
      </c>
      <c r="B253" s="20"/>
      <c r="C253" s="107"/>
      <c r="D253" s="20"/>
      <c r="E253" s="20"/>
      <c r="F253" s="20"/>
      <c r="G253" s="122"/>
      <c r="H253" s="156">
        <f t="shared" si="73"/>
        <v>0</v>
      </c>
      <c r="I253" s="117" t="str">
        <f t="shared" si="74"/>
        <v/>
      </c>
      <c r="J253" s="80" t="b">
        <f t="shared" si="75"/>
        <v>0</v>
      </c>
      <c r="K253" s="80" t="str">
        <f t="shared" si="76"/>
        <v/>
      </c>
      <c r="L253" s="80" t="b">
        <f>IF(C253="",FALSE,IFERROR(NOT(MATCH(C253,'Anställda och korttidsarbete'!$C:$C,0)&gt;0),TRUE))</f>
        <v>0</v>
      </c>
      <c r="M253" s="80" t="str">
        <f t="shared" si="77"/>
        <v/>
      </c>
      <c r="N253" s="80" t="b">
        <f t="shared" si="78"/>
        <v>0</v>
      </c>
      <c r="O253" s="80" t="str">
        <f t="shared" si="79"/>
        <v/>
      </c>
      <c r="P253" s="13" t="b">
        <f t="shared" si="80"/>
        <v>0</v>
      </c>
      <c r="Q253" s="80" t="str">
        <f t="shared" si="81"/>
        <v/>
      </c>
      <c r="R253" s="80" t="b">
        <f t="shared" si="82"/>
        <v>0</v>
      </c>
      <c r="S253" s="81" t="e">
        <f t="shared" si="66"/>
        <v>#VALUE!</v>
      </c>
      <c r="T253" s="81" t="e">
        <f t="shared" si="67"/>
        <v>#VALUE!</v>
      </c>
      <c r="U253" s="81" t="e">
        <f t="shared" si="68"/>
        <v>#VALUE!</v>
      </c>
      <c r="V253" s="82" t="e">
        <f t="shared" si="69"/>
        <v>#VALUE!</v>
      </c>
      <c r="W253" s="82" t="e">
        <f t="shared" si="83"/>
        <v>#VALUE!</v>
      </c>
      <c r="X253" s="82" t="b">
        <f t="shared" si="87"/>
        <v>0</v>
      </c>
      <c r="Y253" s="72" t="str">
        <f t="shared" si="70"/>
        <v/>
      </c>
      <c r="Z253" s="81" t="e" cm="1">
        <f t="array" aca="1" ref="Z253" ca="1">TEXT(RIGHT(10-RIGHT(SUM(INDEX(1*(MID(MID(C253,1,1)*2,ROW(INDIRECT("1:"&amp;LEN(MID(C253,1,1)*2))),1)),,))+MID(C253,2,1)+
SUM(INDEX(1*(MID(MID(C253,3,1)*2,ROW(INDIRECT("1:"&amp;LEN(MID(C253,3,1)*2))),1)),,))+MID(C253,4,1)+
SUM(INDEX(1*(MID(MID(C253,5,1)*2,ROW(INDIRECT("1:"&amp;LEN(MID(C253,5,1)*2))),1)),,))+MID(C253,6,1)+
SUM(INDEX(1*(MID(MID(C253,8,1)*2,ROW(INDIRECT("1:"&amp;LEN(MID(C253,8,1)*2))),1)),,))+MID(C253,9,1)+
SUM(INDEX(1*(MID(MID(C253,10,1)*2,ROW(INDIRECT("1:"&amp;LEN(MID(C253,10,1)*2))),1)),,)),1),1),"0")</f>
        <v>#VALUE!</v>
      </c>
      <c r="AA253" s="81" t="str">
        <f t="shared" si="71"/>
        <v/>
      </c>
      <c r="AB253" s="83" t="b">
        <f t="shared" si="72"/>
        <v>0</v>
      </c>
      <c r="AC253" s="154">
        <f t="shared" si="84"/>
        <v>0</v>
      </c>
      <c r="AD253" s="154">
        <f>SUMIF($C$15:C252,C253,$AC$15:AC252)</f>
        <v>0</v>
      </c>
      <c r="AE253" s="15">
        <f t="shared" si="85"/>
        <v>10000</v>
      </c>
      <c r="AF253" s="154">
        <f t="shared" si="86"/>
        <v>0</v>
      </c>
    </row>
    <row r="254" spans="1:32" s="30" customFormat="1" x14ac:dyDescent="0.25">
      <c r="A254" s="19">
        <v>239</v>
      </c>
      <c r="B254" s="20"/>
      <c r="C254" s="107"/>
      <c r="D254" s="20"/>
      <c r="E254" s="20"/>
      <c r="F254" s="20"/>
      <c r="G254" s="122"/>
      <c r="H254" s="156">
        <f t="shared" si="73"/>
        <v>0</v>
      </c>
      <c r="I254" s="117" t="str">
        <f t="shared" si="74"/>
        <v/>
      </c>
      <c r="J254" s="80" t="b">
        <f t="shared" si="75"/>
        <v>0</v>
      </c>
      <c r="K254" s="80" t="str">
        <f t="shared" si="76"/>
        <v/>
      </c>
      <c r="L254" s="80" t="b">
        <f>IF(C254="",FALSE,IFERROR(NOT(MATCH(C254,'Anställda och korttidsarbete'!$C:$C,0)&gt;0),TRUE))</f>
        <v>0</v>
      </c>
      <c r="M254" s="80" t="str">
        <f t="shared" si="77"/>
        <v/>
      </c>
      <c r="N254" s="80" t="b">
        <f t="shared" si="78"/>
        <v>0</v>
      </c>
      <c r="O254" s="80" t="str">
        <f t="shared" si="79"/>
        <v/>
      </c>
      <c r="P254" s="13" t="b">
        <f t="shared" si="80"/>
        <v>0</v>
      </c>
      <c r="Q254" s="80" t="str">
        <f t="shared" si="81"/>
        <v/>
      </c>
      <c r="R254" s="80" t="b">
        <f t="shared" si="82"/>
        <v>0</v>
      </c>
      <c r="S254" s="81" t="e">
        <f t="shared" si="66"/>
        <v>#VALUE!</v>
      </c>
      <c r="T254" s="81" t="e">
        <f t="shared" si="67"/>
        <v>#VALUE!</v>
      </c>
      <c r="U254" s="81" t="e">
        <f t="shared" si="68"/>
        <v>#VALUE!</v>
      </c>
      <c r="V254" s="82" t="e">
        <f t="shared" si="69"/>
        <v>#VALUE!</v>
      </c>
      <c r="W254" s="82" t="e">
        <f t="shared" si="83"/>
        <v>#VALUE!</v>
      </c>
      <c r="X254" s="82" t="b">
        <f t="shared" si="87"/>
        <v>0</v>
      </c>
      <c r="Y254" s="72" t="str">
        <f t="shared" si="70"/>
        <v/>
      </c>
      <c r="Z254" s="81" t="e" cm="1">
        <f t="array" aca="1" ref="Z254" ca="1">TEXT(RIGHT(10-RIGHT(SUM(INDEX(1*(MID(MID(C254,1,1)*2,ROW(INDIRECT("1:"&amp;LEN(MID(C254,1,1)*2))),1)),,))+MID(C254,2,1)+
SUM(INDEX(1*(MID(MID(C254,3,1)*2,ROW(INDIRECT("1:"&amp;LEN(MID(C254,3,1)*2))),1)),,))+MID(C254,4,1)+
SUM(INDEX(1*(MID(MID(C254,5,1)*2,ROW(INDIRECT("1:"&amp;LEN(MID(C254,5,1)*2))),1)),,))+MID(C254,6,1)+
SUM(INDEX(1*(MID(MID(C254,8,1)*2,ROW(INDIRECT("1:"&amp;LEN(MID(C254,8,1)*2))),1)),,))+MID(C254,9,1)+
SUM(INDEX(1*(MID(MID(C254,10,1)*2,ROW(INDIRECT("1:"&amp;LEN(MID(C254,10,1)*2))),1)),,)),1),1),"0")</f>
        <v>#VALUE!</v>
      </c>
      <c r="AA254" s="81" t="str">
        <f t="shared" si="71"/>
        <v/>
      </c>
      <c r="AB254" s="83" t="b">
        <f t="shared" si="72"/>
        <v>0</v>
      </c>
      <c r="AC254" s="154">
        <f t="shared" si="84"/>
        <v>0</v>
      </c>
      <c r="AD254" s="154">
        <f>SUMIF($C$15:C253,C254,$AC$15:AC253)</f>
        <v>0</v>
      </c>
      <c r="AE254" s="15">
        <f t="shared" si="85"/>
        <v>10000</v>
      </c>
      <c r="AF254" s="154">
        <f t="shared" si="86"/>
        <v>0</v>
      </c>
    </row>
    <row r="255" spans="1:32" s="30" customFormat="1" x14ac:dyDescent="0.25">
      <c r="A255" s="19">
        <v>240</v>
      </c>
      <c r="B255" s="20"/>
      <c r="C255" s="107"/>
      <c r="D255" s="20"/>
      <c r="E255" s="20"/>
      <c r="F255" s="20"/>
      <c r="G255" s="122"/>
      <c r="H255" s="156">
        <f t="shared" si="73"/>
        <v>0</v>
      </c>
      <c r="I255" s="117" t="str">
        <f t="shared" si="74"/>
        <v/>
      </c>
      <c r="J255" s="80" t="b">
        <f t="shared" si="75"/>
        <v>0</v>
      </c>
      <c r="K255" s="80" t="str">
        <f t="shared" si="76"/>
        <v/>
      </c>
      <c r="L255" s="80" t="b">
        <f>IF(C255="",FALSE,IFERROR(NOT(MATCH(C255,'Anställda och korttidsarbete'!$C:$C,0)&gt;0),TRUE))</f>
        <v>0</v>
      </c>
      <c r="M255" s="80" t="str">
        <f t="shared" si="77"/>
        <v/>
      </c>
      <c r="N255" s="80" t="b">
        <f t="shared" si="78"/>
        <v>0</v>
      </c>
      <c r="O255" s="80" t="str">
        <f t="shared" si="79"/>
        <v/>
      </c>
      <c r="P255" s="13" t="b">
        <f t="shared" si="80"/>
        <v>0</v>
      </c>
      <c r="Q255" s="80" t="str">
        <f t="shared" si="81"/>
        <v/>
      </c>
      <c r="R255" s="80" t="b">
        <f t="shared" si="82"/>
        <v>0</v>
      </c>
      <c r="S255" s="81" t="e">
        <f t="shared" si="66"/>
        <v>#VALUE!</v>
      </c>
      <c r="T255" s="81" t="e">
        <f t="shared" si="67"/>
        <v>#VALUE!</v>
      </c>
      <c r="U255" s="81" t="e">
        <f t="shared" si="68"/>
        <v>#VALUE!</v>
      </c>
      <c r="V255" s="82" t="e">
        <f t="shared" si="69"/>
        <v>#VALUE!</v>
      </c>
      <c r="W255" s="82" t="e">
        <f t="shared" si="83"/>
        <v>#VALUE!</v>
      </c>
      <c r="X255" s="82" t="b">
        <f t="shared" si="87"/>
        <v>0</v>
      </c>
      <c r="Y255" s="72" t="str">
        <f t="shared" si="70"/>
        <v/>
      </c>
      <c r="Z255" s="81" t="e" cm="1">
        <f t="array" aca="1" ref="Z255" ca="1">TEXT(RIGHT(10-RIGHT(SUM(INDEX(1*(MID(MID(C255,1,1)*2,ROW(INDIRECT("1:"&amp;LEN(MID(C255,1,1)*2))),1)),,))+MID(C255,2,1)+
SUM(INDEX(1*(MID(MID(C255,3,1)*2,ROW(INDIRECT("1:"&amp;LEN(MID(C255,3,1)*2))),1)),,))+MID(C255,4,1)+
SUM(INDEX(1*(MID(MID(C255,5,1)*2,ROW(INDIRECT("1:"&amp;LEN(MID(C255,5,1)*2))),1)),,))+MID(C255,6,1)+
SUM(INDEX(1*(MID(MID(C255,8,1)*2,ROW(INDIRECT("1:"&amp;LEN(MID(C255,8,1)*2))),1)),,))+MID(C255,9,1)+
SUM(INDEX(1*(MID(MID(C255,10,1)*2,ROW(INDIRECT("1:"&amp;LEN(MID(C255,10,1)*2))),1)),,)),1),1),"0")</f>
        <v>#VALUE!</v>
      </c>
      <c r="AA255" s="81" t="str">
        <f t="shared" si="71"/>
        <v/>
      </c>
      <c r="AB255" s="83" t="b">
        <f t="shared" si="72"/>
        <v>0</v>
      </c>
      <c r="AC255" s="154">
        <f t="shared" si="84"/>
        <v>0</v>
      </c>
      <c r="AD255" s="154">
        <f>SUMIF($C$15:C254,C255,$AC$15:AC254)</f>
        <v>0</v>
      </c>
      <c r="AE255" s="15">
        <f t="shared" si="85"/>
        <v>10000</v>
      </c>
      <c r="AF255" s="154">
        <f t="shared" si="86"/>
        <v>0</v>
      </c>
    </row>
    <row r="256" spans="1:32" s="30" customFormat="1" x14ac:dyDescent="0.25">
      <c r="A256" s="19">
        <v>241</v>
      </c>
      <c r="B256" s="20"/>
      <c r="C256" s="107"/>
      <c r="D256" s="20"/>
      <c r="E256" s="20"/>
      <c r="F256" s="20"/>
      <c r="G256" s="122"/>
      <c r="H256" s="156">
        <f t="shared" si="73"/>
        <v>0</v>
      </c>
      <c r="I256" s="117" t="str">
        <f t="shared" si="74"/>
        <v/>
      </c>
      <c r="J256" s="80" t="b">
        <f t="shared" si="75"/>
        <v>0</v>
      </c>
      <c r="K256" s="80" t="str">
        <f t="shared" si="76"/>
        <v/>
      </c>
      <c r="L256" s="80" t="b">
        <f>IF(C256="",FALSE,IFERROR(NOT(MATCH(C256,'Anställda och korttidsarbete'!$C:$C,0)&gt;0),TRUE))</f>
        <v>0</v>
      </c>
      <c r="M256" s="80" t="str">
        <f t="shared" si="77"/>
        <v/>
      </c>
      <c r="N256" s="80" t="b">
        <f t="shared" si="78"/>
        <v>0</v>
      </c>
      <c r="O256" s="80" t="str">
        <f t="shared" si="79"/>
        <v/>
      </c>
      <c r="P256" s="13" t="b">
        <f t="shared" si="80"/>
        <v>0</v>
      </c>
      <c r="Q256" s="80" t="str">
        <f t="shared" si="81"/>
        <v/>
      </c>
      <c r="R256" s="80" t="b">
        <f t="shared" si="82"/>
        <v>0</v>
      </c>
      <c r="S256" s="81" t="e">
        <f t="shared" si="66"/>
        <v>#VALUE!</v>
      </c>
      <c r="T256" s="81" t="e">
        <f t="shared" si="67"/>
        <v>#VALUE!</v>
      </c>
      <c r="U256" s="81" t="e">
        <f t="shared" si="68"/>
        <v>#VALUE!</v>
      </c>
      <c r="V256" s="82" t="e">
        <f t="shared" si="69"/>
        <v>#VALUE!</v>
      </c>
      <c r="W256" s="82" t="e">
        <f t="shared" si="83"/>
        <v>#VALUE!</v>
      </c>
      <c r="X256" s="82" t="b">
        <f t="shared" si="87"/>
        <v>0</v>
      </c>
      <c r="Y256" s="72" t="str">
        <f t="shared" si="70"/>
        <v/>
      </c>
      <c r="Z256" s="81" t="e" cm="1">
        <f t="array" aca="1" ref="Z256" ca="1">TEXT(RIGHT(10-RIGHT(SUM(INDEX(1*(MID(MID(C256,1,1)*2,ROW(INDIRECT("1:"&amp;LEN(MID(C256,1,1)*2))),1)),,))+MID(C256,2,1)+
SUM(INDEX(1*(MID(MID(C256,3,1)*2,ROW(INDIRECT("1:"&amp;LEN(MID(C256,3,1)*2))),1)),,))+MID(C256,4,1)+
SUM(INDEX(1*(MID(MID(C256,5,1)*2,ROW(INDIRECT("1:"&amp;LEN(MID(C256,5,1)*2))),1)),,))+MID(C256,6,1)+
SUM(INDEX(1*(MID(MID(C256,8,1)*2,ROW(INDIRECT("1:"&amp;LEN(MID(C256,8,1)*2))),1)),,))+MID(C256,9,1)+
SUM(INDEX(1*(MID(MID(C256,10,1)*2,ROW(INDIRECT("1:"&amp;LEN(MID(C256,10,1)*2))),1)),,)),1),1),"0")</f>
        <v>#VALUE!</v>
      </c>
      <c r="AA256" s="81" t="str">
        <f t="shared" si="71"/>
        <v/>
      </c>
      <c r="AB256" s="83" t="b">
        <f t="shared" si="72"/>
        <v>0</v>
      </c>
      <c r="AC256" s="154">
        <f t="shared" si="84"/>
        <v>0</v>
      </c>
      <c r="AD256" s="154">
        <f>SUMIF($C$15:C255,C256,$AC$15:AC255)</f>
        <v>0</v>
      </c>
      <c r="AE256" s="15">
        <f t="shared" si="85"/>
        <v>10000</v>
      </c>
      <c r="AF256" s="154">
        <f t="shared" si="86"/>
        <v>0</v>
      </c>
    </row>
    <row r="257" spans="1:32" s="30" customFormat="1" x14ac:dyDescent="0.25">
      <c r="A257" s="19">
        <v>242</v>
      </c>
      <c r="B257" s="20"/>
      <c r="C257" s="107"/>
      <c r="D257" s="20"/>
      <c r="E257" s="20"/>
      <c r="F257" s="20"/>
      <c r="G257" s="122"/>
      <c r="H257" s="156">
        <f t="shared" si="73"/>
        <v>0</v>
      </c>
      <c r="I257" s="117" t="str">
        <f t="shared" si="74"/>
        <v/>
      </c>
      <c r="J257" s="80" t="b">
        <f t="shared" si="75"/>
        <v>0</v>
      </c>
      <c r="K257" s="80" t="str">
        <f t="shared" si="76"/>
        <v/>
      </c>
      <c r="L257" s="80" t="b">
        <f>IF(C257="",FALSE,IFERROR(NOT(MATCH(C257,'Anställda och korttidsarbete'!$C:$C,0)&gt;0),TRUE))</f>
        <v>0</v>
      </c>
      <c r="M257" s="80" t="str">
        <f t="shared" si="77"/>
        <v/>
      </c>
      <c r="N257" s="80" t="b">
        <f t="shared" si="78"/>
        <v>0</v>
      </c>
      <c r="O257" s="80" t="str">
        <f t="shared" si="79"/>
        <v/>
      </c>
      <c r="P257" s="13" t="b">
        <f t="shared" si="80"/>
        <v>0</v>
      </c>
      <c r="Q257" s="80" t="str">
        <f t="shared" si="81"/>
        <v/>
      </c>
      <c r="R257" s="80" t="b">
        <f t="shared" si="82"/>
        <v>0</v>
      </c>
      <c r="S257" s="81" t="e">
        <f t="shared" si="66"/>
        <v>#VALUE!</v>
      </c>
      <c r="T257" s="81" t="e">
        <f t="shared" si="67"/>
        <v>#VALUE!</v>
      </c>
      <c r="U257" s="81" t="e">
        <f t="shared" si="68"/>
        <v>#VALUE!</v>
      </c>
      <c r="V257" s="82" t="e">
        <f t="shared" si="69"/>
        <v>#VALUE!</v>
      </c>
      <c r="W257" s="82" t="e">
        <f t="shared" si="83"/>
        <v>#VALUE!</v>
      </c>
      <c r="X257" s="82" t="b">
        <f t="shared" si="87"/>
        <v>0</v>
      </c>
      <c r="Y257" s="72" t="str">
        <f t="shared" si="70"/>
        <v/>
      </c>
      <c r="Z257" s="81" t="e" cm="1">
        <f t="array" aca="1" ref="Z257" ca="1">TEXT(RIGHT(10-RIGHT(SUM(INDEX(1*(MID(MID(C257,1,1)*2,ROW(INDIRECT("1:"&amp;LEN(MID(C257,1,1)*2))),1)),,))+MID(C257,2,1)+
SUM(INDEX(1*(MID(MID(C257,3,1)*2,ROW(INDIRECT("1:"&amp;LEN(MID(C257,3,1)*2))),1)),,))+MID(C257,4,1)+
SUM(INDEX(1*(MID(MID(C257,5,1)*2,ROW(INDIRECT("1:"&amp;LEN(MID(C257,5,1)*2))),1)),,))+MID(C257,6,1)+
SUM(INDEX(1*(MID(MID(C257,8,1)*2,ROW(INDIRECT("1:"&amp;LEN(MID(C257,8,1)*2))),1)),,))+MID(C257,9,1)+
SUM(INDEX(1*(MID(MID(C257,10,1)*2,ROW(INDIRECT("1:"&amp;LEN(MID(C257,10,1)*2))),1)),,)),1),1),"0")</f>
        <v>#VALUE!</v>
      </c>
      <c r="AA257" s="81" t="str">
        <f t="shared" si="71"/>
        <v/>
      </c>
      <c r="AB257" s="83" t="b">
        <f t="shared" si="72"/>
        <v>0</v>
      </c>
      <c r="AC257" s="154">
        <f t="shared" si="84"/>
        <v>0</v>
      </c>
      <c r="AD257" s="154">
        <f>SUMIF($C$15:C256,C257,$AC$15:AC256)</f>
        <v>0</v>
      </c>
      <c r="AE257" s="15">
        <f t="shared" si="85"/>
        <v>10000</v>
      </c>
      <c r="AF257" s="154">
        <f t="shared" si="86"/>
        <v>0</v>
      </c>
    </row>
    <row r="258" spans="1:32" s="30" customFormat="1" x14ac:dyDescent="0.25">
      <c r="A258" s="19">
        <v>243</v>
      </c>
      <c r="B258" s="20"/>
      <c r="C258" s="107"/>
      <c r="D258" s="20"/>
      <c r="E258" s="20"/>
      <c r="F258" s="20"/>
      <c r="G258" s="122"/>
      <c r="H258" s="156">
        <f t="shared" si="73"/>
        <v>0</v>
      </c>
      <c r="I258" s="117" t="str">
        <f t="shared" si="74"/>
        <v/>
      </c>
      <c r="J258" s="80" t="b">
        <f t="shared" si="75"/>
        <v>0</v>
      </c>
      <c r="K258" s="80" t="str">
        <f t="shared" si="76"/>
        <v/>
      </c>
      <c r="L258" s="80" t="b">
        <f>IF(C258="",FALSE,IFERROR(NOT(MATCH(C258,'Anställda och korttidsarbete'!$C:$C,0)&gt;0),TRUE))</f>
        <v>0</v>
      </c>
      <c r="M258" s="80" t="str">
        <f t="shared" si="77"/>
        <v/>
      </c>
      <c r="N258" s="80" t="b">
        <f t="shared" si="78"/>
        <v>0</v>
      </c>
      <c r="O258" s="80" t="str">
        <f t="shared" si="79"/>
        <v/>
      </c>
      <c r="P258" s="13" t="b">
        <f t="shared" si="80"/>
        <v>0</v>
      </c>
      <c r="Q258" s="80" t="str">
        <f t="shared" si="81"/>
        <v/>
      </c>
      <c r="R258" s="80" t="b">
        <f t="shared" si="82"/>
        <v>0</v>
      </c>
      <c r="S258" s="81" t="e">
        <f t="shared" si="66"/>
        <v>#VALUE!</v>
      </c>
      <c r="T258" s="81" t="e">
        <f t="shared" si="67"/>
        <v>#VALUE!</v>
      </c>
      <c r="U258" s="81" t="e">
        <f t="shared" si="68"/>
        <v>#VALUE!</v>
      </c>
      <c r="V258" s="82" t="e">
        <f t="shared" si="69"/>
        <v>#VALUE!</v>
      </c>
      <c r="W258" s="82" t="e">
        <f t="shared" si="83"/>
        <v>#VALUE!</v>
      </c>
      <c r="X258" s="82" t="b">
        <f t="shared" si="87"/>
        <v>0</v>
      </c>
      <c r="Y258" s="72" t="str">
        <f t="shared" si="70"/>
        <v/>
      </c>
      <c r="Z258" s="81" t="e" cm="1">
        <f t="array" aca="1" ref="Z258" ca="1">TEXT(RIGHT(10-RIGHT(SUM(INDEX(1*(MID(MID(C258,1,1)*2,ROW(INDIRECT("1:"&amp;LEN(MID(C258,1,1)*2))),1)),,))+MID(C258,2,1)+
SUM(INDEX(1*(MID(MID(C258,3,1)*2,ROW(INDIRECT("1:"&amp;LEN(MID(C258,3,1)*2))),1)),,))+MID(C258,4,1)+
SUM(INDEX(1*(MID(MID(C258,5,1)*2,ROW(INDIRECT("1:"&amp;LEN(MID(C258,5,1)*2))),1)),,))+MID(C258,6,1)+
SUM(INDEX(1*(MID(MID(C258,8,1)*2,ROW(INDIRECT("1:"&amp;LEN(MID(C258,8,1)*2))),1)),,))+MID(C258,9,1)+
SUM(INDEX(1*(MID(MID(C258,10,1)*2,ROW(INDIRECT("1:"&amp;LEN(MID(C258,10,1)*2))),1)),,)),1),1),"0")</f>
        <v>#VALUE!</v>
      </c>
      <c r="AA258" s="81" t="str">
        <f t="shared" si="71"/>
        <v/>
      </c>
      <c r="AB258" s="83" t="b">
        <f t="shared" si="72"/>
        <v>0</v>
      </c>
      <c r="AC258" s="154">
        <f t="shared" si="84"/>
        <v>0</v>
      </c>
      <c r="AD258" s="154">
        <f>SUMIF($C$15:C257,C258,$AC$15:AC257)</f>
        <v>0</v>
      </c>
      <c r="AE258" s="15">
        <f t="shared" si="85"/>
        <v>10000</v>
      </c>
      <c r="AF258" s="154">
        <f t="shared" si="86"/>
        <v>0</v>
      </c>
    </row>
    <row r="259" spans="1:32" s="30" customFormat="1" x14ac:dyDescent="0.25">
      <c r="A259" s="19">
        <v>244</v>
      </c>
      <c r="B259" s="20"/>
      <c r="C259" s="107"/>
      <c r="D259" s="20"/>
      <c r="E259" s="20"/>
      <c r="F259" s="20"/>
      <c r="G259" s="122"/>
      <c r="H259" s="156">
        <f t="shared" si="73"/>
        <v>0</v>
      </c>
      <c r="I259" s="117" t="str">
        <f t="shared" si="74"/>
        <v/>
      </c>
      <c r="J259" s="80" t="b">
        <f t="shared" si="75"/>
        <v>0</v>
      </c>
      <c r="K259" s="80" t="str">
        <f t="shared" si="76"/>
        <v/>
      </c>
      <c r="L259" s="80" t="b">
        <f>IF(C259="",FALSE,IFERROR(NOT(MATCH(C259,'Anställda och korttidsarbete'!$C:$C,0)&gt;0),TRUE))</f>
        <v>0</v>
      </c>
      <c r="M259" s="80" t="str">
        <f t="shared" si="77"/>
        <v/>
      </c>
      <c r="N259" s="80" t="b">
        <f t="shared" si="78"/>
        <v>0</v>
      </c>
      <c r="O259" s="80" t="str">
        <f t="shared" si="79"/>
        <v/>
      </c>
      <c r="P259" s="13" t="b">
        <f t="shared" si="80"/>
        <v>0</v>
      </c>
      <c r="Q259" s="80" t="str">
        <f t="shared" si="81"/>
        <v/>
      </c>
      <c r="R259" s="80" t="b">
        <f t="shared" si="82"/>
        <v>0</v>
      </c>
      <c r="S259" s="81" t="e">
        <f t="shared" si="66"/>
        <v>#VALUE!</v>
      </c>
      <c r="T259" s="81" t="e">
        <f t="shared" si="67"/>
        <v>#VALUE!</v>
      </c>
      <c r="U259" s="81" t="e">
        <f t="shared" si="68"/>
        <v>#VALUE!</v>
      </c>
      <c r="V259" s="82" t="e">
        <f t="shared" si="69"/>
        <v>#VALUE!</v>
      </c>
      <c r="W259" s="82" t="e">
        <f t="shared" si="83"/>
        <v>#VALUE!</v>
      </c>
      <c r="X259" s="82" t="b">
        <f t="shared" si="87"/>
        <v>0</v>
      </c>
      <c r="Y259" s="72" t="str">
        <f t="shared" si="70"/>
        <v/>
      </c>
      <c r="Z259" s="81" t="e" cm="1">
        <f t="array" aca="1" ref="Z259" ca="1">TEXT(RIGHT(10-RIGHT(SUM(INDEX(1*(MID(MID(C259,1,1)*2,ROW(INDIRECT("1:"&amp;LEN(MID(C259,1,1)*2))),1)),,))+MID(C259,2,1)+
SUM(INDEX(1*(MID(MID(C259,3,1)*2,ROW(INDIRECT("1:"&amp;LEN(MID(C259,3,1)*2))),1)),,))+MID(C259,4,1)+
SUM(INDEX(1*(MID(MID(C259,5,1)*2,ROW(INDIRECT("1:"&amp;LEN(MID(C259,5,1)*2))),1)),,))+MID(C259,6,1)+
SUM(INDEX(1*(MID(MID(C259,8,1)*2,ROW(INDIRECT("1:"&amp;LEN(MID(C259,8,1)*2))),1)),,))+MID(C259,9,1)+
SUM(INDEX(1*(MID(MID(C259,10,1)*2,ROW(INDIRECT("1:"&amp;LEN(MID(C259,10,1)*2))),1)),,)),1),1),"0")</f>
        <v>#VALUE!</v>
      </c>
      <c r="AA259" s="81" t="str">
        <f t="shared" si="71"/>
        <v/>
      </c>
      <c r="AB259" s="83" t="b">
        <f t="shared" si="72"/>
        <v>0</v>
      </c>
      <c r="AC259" s="154">
        <f t="shared" si="84"/>
        <v>0</v>
      </c>
      <c r="AD259" s="154">
        <f>SUMIF($C$15:C258,C259,$AC$15:AC258)</f>
        <v>0</v>
      </c>
      <c r="AE259" s="15">
        <f t="shared" si="85"/>
        <v>10000</v>
      </c>
      <c r="AF259" s="154">
        <f t="shared" si="86"/>
        <v>0</v>
      </c>
    </row>
    <row r="260" spans="1:32" s="30" customFormat="1" x14ac:dyDescent="0.25">
      <c r="A260" s="19">
        <v>245</v>
      </c>
      <c r="B260" s="20"/>
      <c r="C260" s="107"/>
      <c r="D260" s="20"/>
      <c r="E260" s="20"/>
      <c r="F260" s="20"/>
      <c r="G260" s="122"/>
      <c r="H260" s="156">
        <f t="shared" si="73"/>
        <v>0</v>
      </c>
      <c r="I260" s="117" t="str">
        <f t="shared" si="74"/>
        <v/>
      </c>
      <c r="J260" s="80" t="b">
        <f t="shared" si="75"/>
        <v>0</v>
      </c>
      <c r="K260" s="80" t="str">
        <f t="shared" si="76"/>
        <v/>
      </c>
      <c r="L260" s="80" t="b">
        <f>IF(C260="",FALSE,IFERROR(NOT(MATCH(C260,'Anställda och korttidsarbete'!$C:$C,0)&gt;0),TRUE))</f>
        <v>0</v>
      </c>
      <c r="M260" s="80" t="str">
        <f t="shared" si="77"/>
        <v/>
      </c>
      <c r="N260" s="80" t="b">
        <f t="shared" si="78"/>
        <v>0</v>
      </c>
      <c r="O260" s="80" t="str">
        <f t="shared" si="79"/>
        <v/>
      </c>
      <c r="P260" s="13" t="b">
        <f t="shared" si="80"/>
        <v>0</v>
      </c>
      <c r="Q260" s="80" t="str">
        <f t="shared" si="81"/>
        <v/>
      </c>
      <c r="R260" s="80" t="b">
        <f t="shared" si="82"/>
        <v>0</v>
      </c>
      <c r="S260" s="81" t="e">
        <f t="shared" si="66"/>
        <v>#VALUE!</v>
      </c>
      <c r="T260" s="81" t="e">
        <f t="shared" si="67"/>
        <v>#VALUE!</v>
      </c>
      <c r="U260" s="81" t="e">
        <f t="shared" si="68"/>
        <v>#VALUE!</v>
      </c>
      <c r="V260" s="82" t="e">
        <f t="shared" si="69"/>
        <v>#VALUE!</v>
      </c>
      <c r="W260" s="82" t="e">
        <f t="shared" si="83"/>
        <v>#VALUE!</v>
      </c>
      <c r="X260" s="82" t="b">
        <f t="shared" si="87"/>
        <v>0</v>
      </c>
      <c r="Y260" s="72" t="str">
        <f t="shared" si="70"/>
        <v/>
      </c>
      <c r="Z260" s="81" t="e" cm="1">
        <f t="array" aca="1" ref="Z260" ca="1">TEXT(RIGHT(10-RIGHT(SUM(INDEX(1*(MID(MID(C260,1,1)*2,ROW(INDIRECT("1:"&amp;LEN(MID(C260,1,1)*2))),1)),,))+MID(C260,2,1)+
SUM(INDEX(1*(MID(MID(C260,3,1)*2,ROW(INDIRECT("1:"&amp;LEN(MID(C260,3,1)*2))),1)),,))+MID(C260,4,1)+
SUM(INDEX(1*(MID(MID(C260,5,1)*2,ROW(INDIRECT("1:"&amp;LEN(MID(C260,5,1)*2))),1)),,))+MID(C260,6,1)+
SUM(INDEX(1*(MID(MID(C260,8,1)*2,ROW(INDIRECT("1:"&amp;LEN(MID(C260,8,1)*2))),1)),,))+MID(C260,9,1)+
SUM(INDEX(1*(MID(MID(C260,10,1)*2,ROW(INDIRECT("1:"&amp;LEN(MID(C260,10,1)*2))),1)),,)),1),1),"0")</f>
        <v>#VALUE!</v>
      </c>
      <c r="AA260" s="81" t="str">
        <f t="shared" si="71"/>
        <v/>
      </c>
      <c r="AB260" s="83" t="b">
        <f t="shared" si="72"/>
        <v>0</v>
      </c>
      <c r="AC260" s="154">
        <f t="shared" si="84"/>
        <v>0</v>
      </c>
      <c r="AD260" s="154">
        <f>SUMIF($C$15:C259,C260,$AC$15:AC259)</f>
        <v>0</v>
      </c>
      <c r="AE260" s="15">
        <f t="shared" si="85"/>
        <v>10000</v>
      </c>
      <c r="AF260" s="154">
        <f t="shared" si="86"/>
        <v>0</v>
      </c>
    </row>
    <row r="261" spans="1:32" s="30" customFormat="1" x14ac:dyDescent="0.25">
      <c r="A261" s="19">
        <v>246</v>
      </c>
      <c r="B261" s="20"/>
      <c r="C261" s="107"/>
      <c r="D261" s="20"/>
      <c r="E261" s="20"/>
      <c r="F261" s="20"/>
      <c r="G261" s="122"/>
      <c r="H261" s="156">
        <f t="shared" si="73"/>
        <v>0</v>
      </c>
      <c r="I261" s="117" t="str">
        <f t="shared" si="74"/>
        <v/>
      </c>
      <c r="J261" s="80" t="b">
        <f t="shared" si="75"/>
        <v>0</v>
      </c>
      <c r="K261" s="80" t="str">
        <f t="shared" si="76"/>
        <v/>
      </c>
      <c r="L261" s="80" t="b">
        <f>IF(C261="",FALSE,IFERROR(NOT(MATCH(C261,'Anställda och korttidsarbete'!$C:$C,0)&gt;0),TRUE))</f>
        <v>0</v>
      </c>
      <c r="M261" s="80" t="str">
        <f t="shared" si="77"/>
        <v/>
      </c>
      <c r="N261" s="80" t="b">
        <f t="shared" si="78"/>
        <v>0</v>
      </c>
      <c r="O261" s="80" t="str">
        <f t="shared" si="79"/>
        <v/>
      </c>
      <c r="P261" s="13" t="b">
        <f t="shared" si="80"/>
        <v>0</v>
      </c>
      <c r="Q261" s="80" t="str">
        <f t="shared" si="81"/>
        <v/>
      </c>
      <c r="R261" s="80" t="b">
        <f t="shared" si="82"/>
        <v>0</v>
      </c>
      <c r="S261" s="81" t="e">
        <f t="shared" si="66"/>
        <v>#VALUE!</v>
      </c>
      <c r="T261" s="81" t="e">
        <f t="shared" si="67"/>
        <v>#VALUE!</v>
      </c>
      <c r="U261" s="81" t="e">
        <f t="shared" si="68"/>
        <v>#VALUE!</v>
      </c>
      <c r="V261" s="82" t="e">
        <f t="shared" si="69"/>
        <v>#VALUE!</v>
      </c>
      <c r="W261" s="82" t="e">
        <f t="shared" si="83"/>
        <v>#VALUE!</v>
      </c>
      <c r="X261" s="82" t="b">
        <f t="shared" si="87"/>
        <v>0</v>
      </c>
      <c r="Y261" s="72" t="str">
        <f t="shared" si="70"/>
        <v/>
      </c>
      <c r="Z261" s="81" t="e" cm="1">
        <f t="array" aca="1" ref="Z261" ca="1">TEXT(RIGHT(10-RIGHT(SUM(INDEX(1*(MID(MID(C261,1,1)*2,ROW(INDIRECT("1:"&amp;LEN(MID(C261,1,1)*2))),1)),,))+MID(C261,2,1)+
SUM(INDEX(1*(MID(MID(C261,3,1)*2,ROW(INDIRECT("1:"&amp;LEN(MID(C261,3,1)*2))),1)),,))+MID(C261,4,1)+
SUM(INDEX(1*(MID(MID(C261,5,1)*2,ROW(INDIRECT("1:"&amp;LEN(MID(C261,5,1)*2))),1)),,))+MID(C261,6,1)+
SUM(INDEX(1*(MID(MID(C261,8,1)*2,ROW(INDIRECT("1:"&amp;LEN(MID(C261,8,1)*2))),1)),,))+MID(C261,9,1)+
SUM(INDEX(1*(MID(MID(C261,10,1)*2,ROW(INDIRECT("1:"&amp;LEN(MID(C261,10,1)*2))),1)),,)),1),1),"0")</f>
        <v>#VALUE!</v>
      </c>
      <c r="AA261" s="81" t="str">
        <f t="shared" si="71"/>
        <v/>
      </c>
      <c r="AB261" s="83" t="b">
        <f t="shared" si="72"/>
        <v>0</v>
      </c>
      <c r="AC261" s="154">
        <f t="shared" si="84"/>
        <v>0</v>
      </c>
      <c r="AD261" s="154">
        <f>SUMIF($C$15:C260,C261,$AC$15:AC260)</f>
        <v>0</v>
      </c>
      <c r="AE261" s="15">
        <f t="shared" si="85"/>
        <v>10000</v>
      </c>
      <c r="AF261" s="154">
        <f t="shared" si="86"/>
        <v>0</v>
      </c>
    </row>
    <row r="262" spans="1:32" s="30" customFormat="1" x14ac:dyDescent="0.25">
      <c r="A262" s="19">
        <v>247</v>
      </c>
      <c r="B262" s="20"/>
      <c r="C262" s="107"/>
      <c r="D262" s="20"/>
      <c r="E262" s="20"/>
      <c r="F262" s="20"/>
      <c r="G262" s="122"/>
      <c r="H262" s="156">
        <f t="shared" si="73"/>
        <v>0</v>
      </c>
      <c r="I262" s="117" t="str">
        <f t="shared" si="74"/>
        <v/>
      </c>
      <c r="J262" s="80" t="b">
        <f t="shared" si="75"/>
        <v>0</v>
      </c>
      <c r="K262" s="80" t="str">
        <f t="shared" si="76"/>
        <v/>
      </c>
      <c r="L262" s="80" t="b">
        <f>IF(C262="",FALSE,IFERROR(NOT(MATCH(C262,'Anställda och korttidsarbete'!$C:$C,0)&gt;0),TRUE))</f>
        <v>0</v>
      </c>
      <c r="M262" s="80" t="str">
        <f t="shared" si="77"/>
        <v/>
      </c>
      <c r="N262" s="80" t="b">
        <f t="shared" si="78"/>
        <v>0</v>
      </c>
      <c r="O262" s="80" t="str">
        <f t="shared" si="79"/>
        <v/>
      </c>
      <c r="P262" s="13" t="b">
        <f t="shared" si="80"/>
        <v>0</v>
      </c>
      <c r="Q262" s="80" t="str">
        <f t="shared" si="81"/>
        <v/>
      </c>
      <c r="R262" s="80" t="b">
        <f t="shared" si="82"/>
        <v>0</v>
      </c>
      <c r="S262" s="81" t="e">
        <f t="shared" si="66"/>
        <v>#VALUE!</v>
      </c>
      <c r="T262" s="81" t="e">
        <f t="shared" si="67"/>
        <v>#VALUE!</v>
      </c>
      <c r="U262" s="81" t="e">
        <f t="shared" si="68"/>
        <v>#VALUE!</v>
      </c>
      <c r="V262" s="82" t="e">
        <f t="shared" si="69"/>
        <v>#VALUE!</v>
      </c>
      <c r="W262" s="82" t="e">
        <f t="shared" si="83"/>
        <v>#VALUE!</v>
      </c>
      <c r="X262" s="82" t="b">
        <f t="shared" si="87"/>
        <v>0</v>
      </c>
      <c r="Y262" s="72" t="str">
        <f t="shared" si="70"/>
        <v/>
      </c>
      <c r="Z262" s="81" t="e" cm="1">
        <f t="array" aca="1" ref="Z262" ca="1">TEXT(RIGHT(10-RIGHT(SUM(INDEX(1*(MID(MID(C262,1,1)*2,ROW(INDIRECT("1:"&amp;LEN(MID(C262,1,1)*2))),1)),,))+MID(C262,2,1)+
SUM(INDEX(1*(MID(MID(C262,3,1)*2,ROW(INDIRECT("1:"&amp;LEN(MID(C262,3,1)*2))),1)),,))+MID(C262,4,1)+
SUM(INDEX(1*(MID(MID(C262,5,1)*2,ROW(INDIRECT("1:"&amp;LEN(MID(C262,5,1)*2))),1)),,))+MID(C262,6,1)+
SUM(INDEX(1*(MID(MID(C262,8,1)*2,ROW(INDIRECT("1:"&amp;LEN(MID(C262,8,1)*2))),1)),,))+MID(C262,9,1)+
SUM(INDEX(1*(MID(MID(C262,10,1)*2,ROW(INDIRECT("1:"&amp;LEN(MID(C262,10,1)*2))),1)),,)),1),1),"0")</f>
        <v>#VALUE!</v>
      </c>
      <c r="AA262" s="81" t="str">
        <f t="shared" si="71"/>
        <v/>
      </c>
      <c r="AB262" s="83" t="b">
        <f t="shared" si="72"/>
        <v>0</v>
      </c>
      <c r="AC262" s="154">
        <f t="shared" si="84"/>
        <v>0</v>
      </c>
      <c r="AD262" s="154">
        <f>SUMIF($C$15:C261,C262,$AC$15:AC261)</f>
        <v>0</v>
      </c>
      <c r="AE262" s="15">
        <f t="shared" si="85"/>
        <v>10000</v>
      </c>
      <c r="AF262" s="154">
        <f t="shared" si="86"/>
        <v>0</v>
      </c>
    </row>
    <row r="263" spans="1:32" s="30" customFormat="1" x14ac:dyDescent="0.25">
      <c r="A263" s="19">
        <v>248</v>
      </c>
      <c r="B263" s="20"/>
      <c r="C263" s="107"/>
      <c r="D263" s="20"/>
      <c r="E263" s="20"/>
      <c r="F263" s="20"/>
      <c r="G263" s="122"/>
      <c r="H263" s="156">
        <f t="shared" si="73"/>
        <v>0</v>
      </c>
      <c r="I263" s="117" t="str">
        <f t="shared" si="74"/>
        <v/>
      </c>
      <c r="J263" s="80" t="b">
        <f t="shared" si="75"/>
        <v>0</v>
      </c>
      <c r="K263" s="80" t="str">
        <f t="shared" si="76"/>
        <v/>
      </c>
      <c r="L263" s="80" t="b">
        <f>IF(C263="",FALSE,IFERROR(NOT(MATCH(C263,'Anställda och korttidsarbete'!$C:$C,0)&gt;0),TRUE))</f>
        <v>0</v>
      </c>
      <c r="M263" s="80" t="str">
        <f t="shared" si="77"/>
        <v/>
      </c>
      <c r="N263" s="80" t="b">
        <f t="shared" si="78"/>
        <v>0</v>
      </c>
      <c r="O263" s="80" t="str">
        <f t="shared" si="79"/>
        <v/>
      </c>
      <c r="P263" s="13" t="b">
        <f t="shared" si="80"/>
        <v>0</v>
      </c>
      <c r="Q263" s="80" t="str">
        <f t="shared" si="81"/>
        <v/>
      </c>
      <c r="R263" s="80" t="b">
        <f t="shared" si="82"/>
        <v>0</v>
      </c>
      <c r="S263" s="81" t="e">
        <f t="shared" si="66"/>
        <v>#VALUE!</v>
      </c>
      <c r="T263" s="81" t="e">
        <f t="shared" si="67"/>
        <v>#VALUE!</v>
      </c>
      <c r="U263" s="81" t="e">
        <f t="shared" si="68"/>
        <v>#VALUE!</v>
      </c>
      <c r="V263" s="82" t="e">
        <f t="shared" si="69"/>
        <v>#VALUE!</v>
      </c>
      <c r="W263" s="82" t="e">
        <f t="shared" si="83"/>
        <v>#VALUE!</v>
      </c>
      <c r="X263" s="82" t="b">
        <f t="shared" si="87"/>
        <v>0</v>
      </c>
      <c r="Y263" s="72" t="str">
        <f t="shared" si="70"/>
        <v/>
      </c>
      <c r="Z263" s="81" t="e" cm="1">
        <f t="array" aca="1" ref="Z263" ca="1">TEXT(RIGHT(10-RIGHT(SUM(INDEX(1*(MID(MID(C263,1,1)*2,ROW(INDIRECT("1:"&amp;LEN(MID(C263,1,1)*2))),1)),,))+MID(C263,2,1)+
SUM(INDEX(1*(MID(MID(C263,3,1)*2,ROW(INDIRECT("1:"&amp;LEN(MID(C263,3,1)*2))),1)),,))+MID(C263,4,1)+
SUM(INDEX(1*(MID(MID(C263,5,1)*2,ROW(INDIRECT("1:"&amp;LEN(MID(C263,5,1)*2))),1)),,))+MID(C263,6,1)+
SUM(INDEX(1*(MID(MID(C263,8,1)*2,ROW(INDIRECT("1:"&amp;LEN(MID(C263,8,1)*2))),1)),,))+MID(C263,9,1)+
SUM(INDEX(1*(MID(MID(C263,10,1)*2,ROW(INDIRECT("1:"&amp;LEN(MID(C263,10,1)*2))),1)),,)),1),1),"0")</f>
        <v>#VALUE!</v>
      </c>
      <c r="AA263" s="81" t="str">
        <f t="shared" si="71"/>
        <v/>
      </c>
      <c r="AB263" s="83" t="b">
        <f t="shared" si="72"/>
        <v>0</v>
      </c>
      <c r="AC263" s="154">
        <f t="shared" si="84"/>
        <v>0</v>
      </c>
      <c r="AD263" s="154">
        <f>SUMIF($C$15:C262,C263,$AC$15:AC262)</f>
        <v>0</v>
      </c>
      <c r="AE263" s="15">
        <f t="shared" si="85"/>
        <v>10000</v>
      </c>
      <c r="AF263" s="154">
        <f t="shared" si="86"/>
        <v>0</v>
      </c>
    </row>
    <row r="264" spans="1:32" s="30" customFormat="1" x14ac:dyDescent="0.25">
      <c r="A264" s="19">
        <v>249</v>
      </c>
      <c r="B264" s="20"/>
      <c r="C264" s="107"/>
      <c r="D264" s="20"/>
      <c r="E264" s="20"/>
      <c r="F264" s="20"/>
      <c r="G264" s="122"/>
      <c r="H264" s="156">
        <f t="shared" si="73"/>
        <v>0</v>
      </c>
      <c r="I264" s="117" t="str">
        <f t="shared" si="74"/>
        <v/>
      </c>
      <c r="J264" s="80" t="b">
        <f t="shared" si="75"/>
        <v>0</v>
      </c>
      <c r="K264" s="80" t="str">
        <f t="shared" si="76"/>
        <v/>
      </c>
      <c r="L264" s="80" t="b">
        <f>IF(C264="",FALSE,IFERROR(NOT(MATCH(C264,'Anställda och korttidsarbete'!$C:$C,0)&gt;0),TRUE))</f>
        <v>0</v>
      </c>
      <c r="M264" s="80" t="str">
        <f t="shared" si="77"/>
        <v/>
      </c>
      <c r="N264" s="80" t="b">
        <f t="shared" si="78"/>
        <v>0</v>
      </c>
      <c r="O264" s="80" t="str">
        <f t="shared" si="79"/>
        <v/>
      </c>
      <c r="P264" s="13" t="b">
        <f t="shared" si="80"/>
        <v>0</v>
      </c>
      <c r="Q264" s="80" t="str">
        <f t="shared" si="81"/>
        <v/>
      </c>
      <c r="R264" s="80" t="b">
        <f t="shared" si="82"/>
        <v>0</v>
      </c>
      <c r="S264" s="81" t="e">
        <f t="shared" si="66"/>
        <v>#VALUE!</v>
      </c>
      <c r="T264" s="81" t="e">
        <f t="shared" si="67"/>
        <v>#VALUE!</v>
      </c>
      <c r="U264" s="81" t="e">
        <f t="shared" si="68"/>
        <v>#VALUE!</v>
      </c>
      <c r="V264" s="82" t="e">
        <f t="shared" si="69"/>
        <v>#VALUE!</v>
      </c>
      <c r="W264" s="82" t="e">
        <f t="shared" si="83"/>
        <v>#VALUE!</v>
      </c>
      <c r="X264" s="82" t="b">
        <f t="shared" si="87"/>
        <v>0</v>
      </c>
      <c r="Y264" s="72" t="str">
        <f t="shared" si="70"/>
        <v/>
      </c>
      <c r="Z264" s="81" t="e" cm="1">
        <f t="array" aca="1" ref="Z264" ca="1">TEXT(RIGHT(10-RIGHT(SUM(INDEX(1*(MID(MID(C264,1,1)*2,ROW(INDIRECT("1:"&amp;LEN(MID(C264,1,1)*2))),1)),,))+MID(C264,2,1)+
SUM(INDEX(1*(MID(MID(C264,3,1)*2,ROW(INDIRECT("1:"&amp;LEN(MID(C264,3,1)*2))),1)),,))+MID(C264,4,1)+
SUM(INDEX(1*(MID(MID(C264,5,1)*2,ROW(INDIRECT("1:"&amp;LEN(MID(C264,5,1)*2))),1)),,))+MID(C264,6,1)+
SUM(INDEX(1*(MID(MID(C264,8,1)*2,ROW(INDIRECT("1:"&amp;LEN(MID(C264,8,1)*2))),1)),,))+MID(C264,9,1)+
SUM(INDEX(1*(MID(MID(C264,10,1)*2,ROW(INDIRECT("1:"&amp;LEN(MID(C264,10,1)*2))),1)),,)),1),1),"0")</f>
        <v>#VALUE!</v>
      </c>
      <c r="AA264" s="81" t="str">
        <f t="shared" si="71"/>
        <v/>
      </c>
      <c r="AB264" s="83" t="b">
        <f t="shared" si="72"/>
        <v>0</v>
      </c>
      <c r="AC264" s="154">
        <f t="shared" si="84"/>
        <v>0</v>
      </c>
      <c r="AD264" s="154">
        <f>SUMIF($C$15:C263,C264,$AC$15:AC263)</f>
        <v>0</v>
      </c>
      <c r="AE264" s="15">
        <f t="shared" si="85"/>
        <v>10000</v>
      </c>
      <c r="AF264" s="154">
        <f t="shared" si="86"/>
        <v>0</v>
      </c>
    </row>
    <row r="265" spans="1:32" s="30" customFormat="1" x14ac:dyDescent="0.25">
      <c r="A265" s="19">
        <v>250</v>
      </c>
      <c r="B265" s="20"/>
      <c r="C265" s="107"/>
      <c r="D265" s="20"/>
      <c r="E265" s="20"/>
      <c r="F265" s="20"/>
      <c r="G265" s="122"/>
      <c r="H265" s="156">
        <f t="shared" si="73"/>
        <v>0</v>
      </c>
      <c r="I265" s="117" t="str">
        <f t="shared" si="74"/>
        <v/>
      </c>
      <c r="J265" s="80" t="b">
        <f t="shared" si="75"/>
        <v>0</v>
      </c>
      <c r="K265" s="80" t="str">
        <f t="shared" si="76"/>
        <v/>
      </c>
      <c r="L265" s="80" t="b">
        <f>IF(C265="",FALSE,IFERROR(NOT(MATCH(C265,'Anställda och korttidsarbete'!$C:$C,0)&gt;0),TRUE))</f>
        <v>0</v>
      </c>
      <c r="M265" s="80" t="str">
        <f t="shared" si="77"/>
        <v/>
      </c>
      <c r="N265" s="80" t="b">
        <f t="shared" si="78"/>
        <v>0</v>
      </c>
      <c r="O265" s="80" t="str">
        <f t="shared" si="79"/>
        <v/>
      </c>
      <c r="P265" s="13" t="b">
        <f t="shared" si="80"/>
        <v>0</v>
      </c>
      <c r="Q265" s="80" t="str">
        <f t="shared" si="81"/>
        <v/>
      </c>
      <c r="R265" s="80" t="b">
        <f t="shared" si="82"/>
        <v>0</v>
      </c>
      <c r="S265" s="81" t="e">
        <f t="shared" si="66"/>
        <v>#VALUE!</v>
      </c>
      <c r="T265" s="81" t="e">
        <f t="shared" si="67"/>
        <v>#VALUE!</v>
      </c>
      <c r="U265" s="81" t="e">
        <f t="shared" si="68"/>
        <v>#VALUE!</v>
      </c>
      <c r="V265" s="82" t="e">
        <f t="shared" si="69"/>
        <v>#VALUE!</v>
      </c>
      <c r="W265" s="82" t="e">
        <f t="shared" si="83"/>
        <v>#VALUE!</v>
      </c>
      <c r="X265" s="82" t="b">
        <f t="shared" si="87"/>
        <v>0</v>
      </c>
      <c r="Y265" s="72" t="str">
        <f t="shared" si="70"/>
        <v/>
      </c>
      <c r="Z265" s="81" t="e" cm="1">
        <f t="array" aca="1" ref="Z265" ca="1">TEXT(RIGHT(10-RIGHT(SUM(INDEX(1*(MID(MID(C265,1,1)*2,ROW(INDIRECT("1:"&amp;LEN(MID(C265,1,1)*2))),1)),,))+MID(C265,2,1)+
SUM(INDEX(1*(MID(MID(C265,3,1)*2,ROW(INDIRECT("1:"&amp;LEN(MID(C265,3,1)*2))),1)),,))+MID(C265,4,1)+
SUM(INDEX(1*(MID(MID(C265,5,1)*2,ROW(INDIRECT("1:"&amp;LEN(MID(C265,5,1)*2))),1)),,))+MID(C265,6,1)+
SUM(INDEX(1*(MID(MID(C265,8,1)*2,ROW(INDIRECT("1:"&amp;LEN(MID(C265,8,1)*2))),1)),,))+MID(C265,9,1)+
SUM(INDEX(1*(MID(MID(C265,10,1)*2,ROW(INDIRECT("1:"&amp;LEN(MID(C265,10,1)*2))),1)),,)),1),1),"0")</f>
        <v>#VALUE!</v>
      </c>
      <c r="AA265" s="81" t="str">
        <f t="shared" si="71"/>
        <v/>
      </c>
      <c r="AB265" s="83" t="b">
        <f t="shared" si="72"/>
        <v>0</v>
      </c>
      <c r="AC265" s="154">
        <f t="shared" si="84"/>
        <v>0</v>
      </c>
      <c r="AD265" s="154">
        <f>SUMIF($C$15:C264,C265,$AC$15:AC264)</f>
        <v>0</v>
      </c>
      <c r="AE265" s="15">
        <f t="shared" si="85"/>
        <v>10000</v>
      </c>
      <c r="AF265" s="154">
        <f t="shared" si="86"/>
        <v>0</v>
      </c>
    </row>
    <row r="266" spans="1:32" s="30" customFormat="1" x14ac:dyDescent="0.25">
      <c r="A266" s="19">
        <v>251</v>
      </c>
      <c r="B266" s="20"/>
      <c r="C266" s="107"/>
      <c r="D266" s="20"/>
      <c r="E266" s="20"/>
      <c r="F266" s="20"/>
      <c r="G266" s="122"/>
      <c r="H266" s="156">
        <f t="shared" si="73"/>
        <v>0</v>
      </c>
      <c r="I266" s="117" t="str">
        <f t="shared" si="74"/>
        <v/>
      </c>
      <c r="J266" s="80" t="b">
        <f t="shared" si="75"/>
        <v>0</v>
      </c>
      <c r="K266" s="80" t="str">
        <f t="shared" si="76"/>
        <v/>
      </c>
      <c r="L266" s="80" t="b">
        <f>IF(C266="",FALSE,IFERROR(NOT(MATCH(C266,'Anställda och korttidsarbete'!$C:$C,0)&gt;0),TRUE))</f>
        <v>0</v>
      </c>
      <c r="M266" s="80" t="str">
        <f t="shared" si="77"/>
        <v/>
      </c>
      <c r="N266" s="80" t="b">
        <f t="shared" si="78"/>
        <v>0</v>
      </c>
      <c r="O266" s="80" t="str">
        <f t="shared" si="79"/>
        <v/>
      </c>
      <c r="P266" s="13" t="b">
        <f t="shared" si="80"/>
        <v>0</v>
      </c>
      <c r="Q266" s="80" t="str">
        <f t="shared" si="81"/>
        <v/>
      </c>
      <c r="R266" s="80" t="b">
        <f t="shared" si="82"/>
        <v>0</v>
      </c>
      <c r="S266" s="81" t="e">
        <f t="shared" si="66"/>
        <v>#VALUE!</v>
      </c>
      <c r="T266" s="81" t="e">
        <f t="shared" si="67"/>
        <v>#VALUE!</v>
      </c>
      <c r="U266" s="81" t="e">
        <f t="shared" si="68"/>
        <v>#VALUE!</v>
      </c>
      <c r="V266" s="82" t="e">
        <f t="shared" si="69"/>
        <v>#VALUE!</v>
      </c>
      <c r="W266" s="82" t="e">
        <f t="shared" si="83"/>
        <v>#VALUE!</v>
      </c>
      <c r="X266" s="82" t="b">
        <f t="shared" si="87"/>
        <v>0</v>
      </c>
      <c r="Y266" s="72" t="str">
        <f t="shared" si="70"/>
        <v/>
      </c>
      <c r="Z266" s="81" t="e" cm="1">
        <f t="array" aca="1" ref="Z266" ca="1">TEXT(RIGHT(10-RIGHT(SUM(INDEX(1*(MID(MID(C266,1,1)*2,ROW(INDIRECT("1:"&amp;LEN(MID(C266,1,1)*2))),1)),,))+MID(C266,2,1)+
SUM(INDEX(1*(MID(MID(C266,3,1)*2,ROW(INDIRECT("1:"&amp;LEN(MID(C266,3,1)*2))),1)),,))+MID(C266,4,1)+
SUM(INDEX(1*(MID(MID(C266,5,1)*2,ROW(INDIRECT("1:"&amp;LEN(MID(C266,5,1)*2))),1)),,))+MID(C266,6,1)+
SUM(INDEX(1*(MID(MID(C266,8,1)*2,ROW(INDIRECT("1:"&amp;LEN(MID(C266,8,1)*2))),1)),,))+MID(C266,9,1)+
SUM(INDEX(1*(MID(MID(C266,10,1)*2,ROW(INDIRECT("1:"&amp;LEN(MID(C266,10,1)*2))),1)),,)),1),1),"0")</f>
        <v>#VALUE!</v>
      </c>
      <c r="AA266" s="81" t="str">
        <f t="shared" si="71"/>
        <v/>
      </c>
      <c r="AB266" s="83" t="b">
        <f t="shared" si="72"/>
        <v>0</v>
      </c>
      <c r="AC266" s="154">
        <f t="shared" si="84"/>
        <v>0</v>
      </c>
      <c r="AD266" s="154">
        <f>SUMIF($C$15:C265,C266,$AC$15:AC265)</f>
        <v>0</v>
      </c>
      <c r="AE266" s="15">
        <f t="shared" si="85"/>
        <v>10000</v>
      </c>
      <c r="AF266" s="154">
        <f t="shared" si="86"/>
        <v>0</v>
      </c>
    </row>
    <row r="267" spans="1:32" s="30" customFormat="1" x14ac:dyDescent="0.25">
      <c r="A267" s="19">
        <v>252</v>
      </c>
      <c r="B267" s="20"/>
      <c r="C267" s="107"/>
      <c r="D267" s="20"/>
      <c r="E267" s="20"/>
      <c r="F267" s="20"/>
      <c r="G267" s="122"/>
      <c r="H267" s="156">
        <f t="shared" si="73"/>
        <v>0</v>
      </c>
      <c r="I267" s="117" t="str">
        <f t="shared" si="74"/>
        <v/>
      </c>
      <c r="J267" s="80" t="b">
        <f t="shared" si="75"/>
        <v>0</v>
      </c>
      <c r="K267" s="80" t="str">
        <f t="shared" si="76"/>
        <v/>
      </c>
      <c r="L267" s="80" t="b">
        <f>IF(C267="",FALSE,IFERROR(NOT(MATCH(C267,'Anställda och korttidsarbete'!$C:$C,0)&gt;0),TRUE))</f>
        <v>0</v>
      </c>
      <c r="M267" s="80" t="str">
        <f t="shared" si="77"/>
        <v/>
      </c>
      <c r="N267" s="80" t="b">
        <f t="shared" si="78"/>
        <v>0</v>
      </c>
      <c r="O267" s="80" t="str">
        <f t="shared" si="79"/>
        <v/>
      </c>
      <c r="P267" s="13" t="b">
        <f t="shared" si="80"/>
        <v>0</v>
      </c>
      <c r="Q267" s="80" t="str">
        <f t="shared" si="81"/>
        <v/>
      </c>
      <c r="R267" s="80" t="b">
        <f t="shared" si="82"/>
        <v>0</v>
      </c>
      <c r="S267" s="81" t="e">
        <f t="shared" si="66"/>
        <v>#VALUE!</v>
      </c>
      <c r="T267" s="81" t="e">
        <f t="shared" si="67"/>
        <v>#VALUE!</v>
      </c>
      <c r="U267" s="81" t="e">
        <f t="shared" si="68"/>
        <v>#VALUE!</v>
      </c>
      <c r="V267" s="82" t="e">
        <f t="shared" si="69"/>
        <v>#VALUE!</v>
      </c>
      <c r="W267" s="82" t="e">
        <f t="shared" si="83"/>
        <v>#VALUE!</v>
      </c>
      <c r="X267" s="82" t="b">
        <f t="shared" si="87"/>
        <v>0</v>
      </c>
      <c r="Y267" s="72" t="str">
        <f t="shared" si="70"/>
        <v/>
      </c>
      <c r="Z267" s="81" t="e" cm="1">
        <f t="array" aca="1" ref="Z267" ca="1">TEXT(RIGHT(10-RIGHT(SUM(INDEX(1*(MID(MID(C267,1,1)*2,ROW(INDIRECT("1:"&amp;LEN(MID(C267,1,1)*2))),1)),,))+MID(C267,2,1)+
SUM(INDEX(1*(MID(MID(C267,3,1)*2,ROW(INDIRECT("1:"&amp;LEN(MID(C267,3,1)*2))),1)),,))+MID(C267,4,1)+
SUM(INDEX(1*(MID(MID(C267,5,1)*2,ROW(INDIRECT("1:"&amp;LEN(MID(C267,5,1)*2))),1)),,))+MID(C267,6,1)+
SUM(INDEX(1*(MID(MID(C267,8,1)*2,ROW(INDIRECT("1:"&amp;LEN(MID(C267,8,1)*2))),1)),,))+MID(C267,9,1)+
SUM(INDEX(1*(MID(MID(C267,10,1)*2,ROW(INDIRECT("1:"&amp;LEN(MID(C267,10,1)*2))),1)),,)),1),1),"0")</f>
        <v>#VALUE!</v>
      </c>
      <c r="AA267" s="81" t="str">
        <f t="shared" si="71"/>
        <v/>
      </c>
      <c r="AB267" s="83" t="b">
        <f t="shared" si="72"/>
        <v>0</v>
      </c>
      <c r="AC267" s="154">
        <f t="shared" si="84"/>
        <v>0</v>
      </c>
      <c r="AD267" s="154">
        <f>SUMIF($C$15:C266,C267,$AC$15:AC266)</f>
        <v>0</v>
      </c>
      <c r="AE267" s="15">
        <f t="shared" si="85"/>
        <v>10000</v>
      </c>
      <c r="AF267" s="154">
        <f t="shared" si="86"/>
        <v>0</v>
      </c>
    </row>
    <row r="268" spans="1:32" s="30" customFormat="1" x14ac:dyDescent="0.25">
      <c r="A268" s="19">
        <v>253</v>
      </c>
      <c r="B268" s="20"/>
      <c r="C268" s="107"/>
      <c r="D268" s="20"/>
      <c r="E268" s="20"/>
      <c r="F268" s="20"/>
      <c r="G268" s="122"/>
      <c r="H268" s="156">
        <f t="shared" si="73"/>
        <v>0</v>
      </c>
      <c r="I268" s="117" t="str">
        <f t="shared" si="74"/>
        <v/>
      </c>
      <c r="J268" s="80" t="b">
        <f t="shared" si="75"/>
        <v>0</v>
      </c>
      <c r="K268" s="80" t="str">
        <f t="shared" si="76"/>
        <v/>
      </c>
      <c r="L268" s="80" t="b">
        <f>IF(C268="",FALSE,IFERROR(NOT(MATCH(C268,'Anställda och korttidsarbete'!$C:$C,0)&gt;0),TRUE))</f>
        <v>0</v>
      </c>
      <c r="M268" s="80" t="str">
        <f t="shared" si="77"/>
        <v/>
      </c>
      <c r="N268" s="80" t="b">
        <f t="shared" si="78"/>
        <v>0</v>
      </c>
      <c r="O268" s="80" t="str">
        <f t="shared" si="79"/>
        <v/>
      </c>
      <c r="P268" s="13" t="b">
        <f t="shared" si="80"/>
        <v>0</v>
      </c>
      <c r="Q268" s="80" t="str">
        <f t="shared" si="81"/>
        <v/>
      </c>
      <c r="R268" s="80" t="b">
        <f t="shared" si="82"/>
        <v>0</v>
      </c>
      <c r="S268" s="81" t="e">
        <f t="shared" si="66"/>
        <v>#VALUE!</v>
      </c>
      <c r="T268" s="81" t="e">
        <f t="shared" si="67"/>
        <v>#VALUE!</v>
      </c>
      <c r="U268" s="81" t="e">
        <f t="shared" si="68"/>
        <v>#VALUE!</v>
      </c>
      <c r="V268" s="82" t="e">
        <f t="shared" si="69"/>
        <v>#VALUE!</v>
      </c>
      <c r="W268" s="82" t="e">
        <f t="shared" si="83"/>
        <v>#VALUE!</v>
      </c>
      <c r="X268" s="82" t="b">
        <f t="shared" si="87"/>
        <v>0</v>
      </c>
      <c r="Y268" s="72" t="str">
        <f t="shared" si="70"/>
        <v/>
      </c>
      <c r="Z268" s="81" t="e" cm="1">
        <f t="array" aca="1" ref="Z268" ca="1">TEXT(RIGHT(10-RIGHT(SUM(INDEX(1*(MID(MID(C268,1,1)*2,ROW(INDIRECT("1:"&amp;LEN(MID(C268,1,1)*2))),1)),,))+MID(C268,2,1)+
SUM(INDEX(1*(MID(MID(C268,3,1)*2,ROW(INDIRECT("1:"&amp;LEN(MID(C268,3,1)*2))),1)),,))+MID(C268,4,1)+
SUM(INDEX(1*(MID(MID(C268,5,1)*2,ROW(INDIRECT("1:"&amp;LEN(MID(C268,5,1)*2))),1)),,))+MID(C268,6,1)+
SUM(INDEX(1*(MID(MID(C268,8,1)*2,ROW(INDIRECT("1:"&amp;LEN(MID(C268,8,1)*2))),1)),,))+MID(C268,9,1)+
SUM(INDEX(1*(MID(MID(C268,10,1)*2,ROW(INDIRECT("1:"&amp;LEN(MID(C268,10,1)*2))),1)),,)),1),1),"0")</f>
        <v>#VALUE!</v>
      </c>
      <c r="AA268" s="81" t="str">
        <f t="shared" si="71"/>
        <v/>
      </c>
      <c r="AB268" s="83" t="b">
        <f t="shared" si="72"/>
        <v>0</v>
      </c>
      <c r="AC268" s="154">
        <f t="shared" si="84"/>
        <v>0</v>
      </c>
      <c r="AD268" s="154">
        <f>SUMIF($C$15:C267,C268,$AC$15:AC267)</f>
        <v>0</v>
      </c>
      <c r="AE268" s="15">
        <f t="shared" si="85"/>
        <v>10000</v>
      </c>
      <c r="AF268" s="154">
        <f t="shared" si="86"/>
        <v>0</v>
      </c>
    </row>
    <row r="269" spans="1:32" s="30" customFormat="1" x14ac:dyDescent="0.25">
      <c r="A269" s="19">
        <v>254</v>
      </c>
      <c r="B269" s="20"/>
      <c r="C269" s="107"/>
      <c r="D269" s="20"/>
      <c r="E269" s="20"/>
      <c r="F269" s="20"/>
      <c r="G269" s="122"/>
      <c r="H269" s="156">
        <f t="shared" si="73"/>
        <v>0</v>
      </c>
      <c r="I269" s="117" t="str">
        <f t="shared" si="74"/>
        <v/>
      </c>
      <c r="J269" s="80" t="b">
        <f t="shared" si="75"/>
        <v>0</v>
      </c>
      <c r="K269" s="80" t="str">
        <f t="shared" si="76"/>
        <v/>
      </c>
      <c r="L269" s="80" t="b">
        <f>IF(C269="",FALSE,IFERROR(NOT(MATCH(C269,'Anställda och korttidsarbete'!$C:$C,0)&gt;0),TRUE))</f>
        <v>0</v>
      </c>
      <c r="M269" s="80" t="str">
        <f t="shared" si="77"/>
        <v/>
      </c>
      <c r="N269" s="80" t="b">
        <f t="shared" si="78"/>
        <v>0</v>
      </c>
      <c r="O269" s="80" t="str">
        <f t="shared" si="79"/>
        <v/>
      </c>
      <c r="P269" s="13" t="b">
        <f t="shared" si="80"/>
        <v>0</v>
      </c>
      <c r="Q269" s="80" t="str">
        <f t="shared" si="81"/>
        <v/>
      </c>
      <c r="R269" s="80" t="b">
        <f t="shared" si="82"/>
        <v>0</v>
      </c>
      <c r="S269" s="81" t="e">
        <f t="shared" si="66"/>
        <v>#VALUE!</v>
      </c>
      <c r="T269" s="81" t="e">
        <f t="shared" si="67"/>
        <v>#VALUE!</v>
      </c>
      <c r="U269" s="81" t="e">
        <f t="shared" si="68"/>
        <v>#VALUE!</v>
      </c>
      <c r="V269" s="82" t="e">
        <f t="shared" si="69"/>
        <v>#VALUE!</v>
      </c>
      <c r="W269" s="82" t="e">
        <f t="shared" si="83"/>
        <v>#VALUE!</v>
      </c>
      <c r="X269" s="82" t="b">
        <f t="shared" si="87"/>
        <v>0</v>
      </c>
      <c r="Y269" s="72" t="str">
        <f t="shared" si="70"/>
        <v/>
      </c>
      <c r="Z269" s="81" t="e" cm="1">
        <f t="array" aca="1" ref="Z269" ca="1">TEXT(RIGHT(10-RIGHT(SUM(INDEX(1*(MID(MID(C269,1,1)*2,ROW(INDIRECT("1:"&amp;LEN(MID(C269,1,1)*2))),1)),,))+MID(C269,2,1)+
SUM(INDEX(1*(MID(MID(C269,3,1)*2,ROW(INDIRECT("1:"&amp;LEN(MID(C269,3,1)*2))),1)),,))+MID(C269,4,1)+
SUM(INDEX(1*(MID(MID(C269,5,1)*2,ROW(INDIRECT("1:"&amp;LEN(MID(C269,5,1)*2))),1)),,))+MID(C269,6,1)+
SUM(INDEX(1*(MID(MID(C269,8,1)*2,ROW(INDIRECT("1:"&amp;LEN(MID(C269,8,1)*2))),1)),,))+MID(C269,9,1)+
SUM(INDEX(1*(MID(MID(C269,10,1)*2,ROW(INDIRECT("1:"&amp;LEN(MID(C269,10,1)*2))),1)),,)),1),1),"0")</f>
        <v>#VALUE!</v>
      </c>
      <c r="AA269" s="81" t="str">
        <f t="shared" si="71"/>
        <v/>
      </c>
      <c r="AB269" s="83" t="b">
        <f t="shared" si="72"/>
        <v>0</v>
      </c>
      <c r="AC269" s="154">
        <f t="shared" si="84"/>
        <v>0</v>
      </c>
      <c r="AD269" s="154">
        <f>SUMIF($C$15:C268,C269,$AC$15:AC268)</f>
        <v>0</v>
      </c>
      <c r="AE269" s="15">
        <f t="shared" si="85"/>
        <v>10000</v>
      </c>
      <c r="AF269" s="154">
        <f t="shared" si="86"/>
        <v>0</v>
      </c>
    </row>
    <row r="270" spans="1:32" s="30" customFormat="1" x14ac:dyDescent="0.25">
      <c r="A270" s="19">
        <v>255</v>
      </c>
      <c r="B270" s="20"/>
      <c r="C270" s="107"/>
      <c r="D270" s="20"/>
      <c r="E270" s="20"/>
      <c r="F270" s="20"/>
      <c r="G270" s="122"/>
      <c r="H270" s="156">
        <f t="shared" si="73"/>
        <v>0</v>
      </c>
      <c r="I270" s="117" t="str">
        <f t="shared" si="74"/>
        <v/>
      </c>
      <c r="J270" s="80" t="b">
        <f t="shared" si="75"/>
        <v>0</v>
      </c>
      <c r="K270" s="80" t="str">
        <f t="shared" si="76"/>
        <v/>
      </c>
      <c r="L270" s="80" t="b">
        <f>IF(C270="",FALSE,IFERROR(NOT(MATCH(C270,'Anställda och korttidsarbete'!$C:$C,0)&gt;0),TRUE))</f>
        <v>0</v>
      </c>
      <c r="M270" s="80" t="str">
        <f t="shared" si="77"/>
        <v/>
      </c>
      <c r="N270" s="80" t="b">
        <f t="shared" si="78"/>
        <v>0</v>
      </c>
      <c r="O270" s="80" t="str">
        <f t="shared" si="79"/>
        <v/>
      </c>
      <c r="P270" s="13" t="b">
        <f t="shared" si="80"/>
        <v>0</v>
      </c>
      <c r="Q270" s="80" t="str">
        <f t="shared" si="81"/>
        <v/>
      </c>
      <c r="R270" s="80" t="b">
        <f t="shared" si="82"/>
        <v>0</v>
      </c>
      <c r="S270" s="81" t="e">
        <f t="shared" si="66"/>
        <v>#VALUE!</v>
      </c>
      <c r="T270" s="81" t="e">
        <f t="shared" si="67"/>
        <v>#VALUE!</v>
      </c>
      <c r="U270" s="81" t="e">
        <f t="shared" si="68"/>
        <v>#VALUE!</v>
      </c>
      <c r="V270" s="82" t="e">
        <f t="shared" si="69"/>
        <v>#VALUE!</v>
      </c>
      <c r="W270" s="82" t="e">
        <f t="shared" si="83"/>
        <v>#VALUE!</v>
      </c>
      <c r="X270" s="82" t="b">
        <f t="shared" si="87"/>
        <v>0</v>
      </c>
      <c r="Y270" s="72" t="str">
        <f t="shared" si="70"/>
        <v/>
      </c>
      <c r="Z270" s="81" t="e" cm="1">
        <f t="array" aca="1" ref="Z270" ca="1">TEXT(RIGHT(10-RIGHT(SUM(INDEX(1*(MID(MID(C270,1,1)*2,ROW(INDIRECT("1:"&amp;LEN(MID(C270,1,1)*2))),1)),,))+MID(C270,2,1)+
SUM(INDEX(1*(MID(MID(C270,3,1)*2,ROW(INDIRECT("1:"&amp;LEN(MID(C270,3,1)*2))),1)),,))+MID(C270,4,1)+
SUM(INDEX(1*(MID(MID(C270,5,1)*2,ROW(INDIRECT("1:"&amp;LEN(MID(C270,5,1)*2))),1)),,))+MID(C270,6,1)+
SUM(INDEX(1*(MID(MID(C270,8,1)*2,ROW(INDIRECT("1:"&amp;LEN(MID(C270,8,1)*2))),1)),,))+MID(C270,9,1)+
SUM(INDEX(1*(MID(MID(C270,10,1)*2,ROW(INDIRECT("1:"&amp;LEN(MID(C270,10,1)*2))),1)),,)),1),1),"0")</f>
        <v>#VALUE!</v>
      </c>
      <c r="AA270" s="81" t="str">
        <f t="shared" si="71"/>
        <v/>
      </c>
      <c r="AB270" s="83" t="b">
        <f t="shared" si="72"/>
        <v>0</v>
      </c>
      <c r="AC270" s="154">
        <f t="shared" si="84"/>
        <v>0</v>
      </c>
      <c r="AD270" s="154">
        <f>SUMIF($C$15:C269,C270,$AC$15:AC269)</f>
        <v>0</v>
      </c>
      <c r="AE270" s="15">
        <f t="shared" si="85"/>
        <v>10000</v>
      </c>
      <c r="AF270" s="154">
        <f t="shared" si="86"/>
        <v>0</v>
      </c>
    </row>
    <row r="271" spans="1:32" s="30" customFormat="1" x14ac:dyDescent="0.25">
      <c r="A271" s="19">
        <v>256</v>
      </c>
      <c r="B271" s="20"/>
      <c r="C271" s="107"/>
      <c r="D271" s="20"/>
      <c r="E271" s="20"/>
      <c r="F271" s="20"/>
      <c r="G271" s="122"/>
      <c r="H271" s="156">
        <f t="shared" si="73"/>
        <v>0</v>
      </c>
      <c r="I271" s="117" t="str">
        <f t="shared" si="74"/>
        <v/>
      </c>
      <c r="J271" s="80" t="b">
        <f t="shared" si="75"/>
        <v>0</v>
      </c>
      <c r="K271" s="80" t="str">
        <f t="shared" si="76"/>
        <v/>
      </c>
      <c r="L271" s="80" t="b">
        <f>IF(C271="",FALSE,IFERROR(NOT(MATCH(C271,'Anställda och korttidsarbete'!$C:$C,0)&gt;0),TRUE))</f>
        <v>0</v>
      </c>
      <c r="M271" s="80" t="str">
        <f t="shared" si="77"/>
        <v/>
      </c>
      <c r="N271" s="80" t="b">
        <f t="shared" si="78"/>
        <v>0</v>
      </c>
      <c r="O271" s="80" t="str">
        <f t="shared" si="79"/>
        <v/>
      </c>
      <c r="P271" s="13" t="b">
        <f t="shared" si="80"/>
        <v>0</v>
      </c>
      <c r="Q271" s="80" t="str">
        <f t="shared" si="81"/>
        <v/>
      </c>
      <c r="R271" s="80" t="b">
        <f t="shared" si="82"/>
        <v>0</v>
      </c>
      <c r="S271" s="81" t="e">
        <f t="shared" si="66"/>
        <v>#VALUE!</v>
      </c>
      <c r="T271" s="81" t="e">
        <f t="shared" si="67"/>
        <v>#VALUE!</v>
      </c>
      <c r="U271" s="81" t="e">
        <f t="shared" si="68"/>
        <v>#VALUE!</v>
      </c>
      <c r="V271" s="82" t="e">
        <f t="shared" si="69"/>
        <v>#VALUE!</v>
      </c>
      <c r="W271" s="82" t="e">
        <f t="shared" si="83"/>
        <v>#VALUE!</v>
      </c>
      <c r="X271" s="82" t="b">
        <f t="shared" si="87"/>
        <v>0</v>
      </c>
      <c r="Y271" s="72" t="str">
        <f t="shared" si="70"/>
        <v/>
      </c>
      <c r="Z271" s="81" t="e" cm="1">
        <f t="array" aca="1" ref="Z271" ca="1">TEXT(RIGHT(10-RIGHT(SUM(INDEX(1*(MID(MID(C271,1,1)*2,ROW(INDIRECT("1:"&amp;LEN(MID(C271,1,1)*2))),1)),,))+MID(C271,2,1)+
SUM(INDEX(1*(MID(MID(C271,3,1)*2,ROW(INDIRECT("1:"&amp;LEN(MID(C271,3,1)*2))),1)),,))+MID(C271,4,1)+
SUM(INDEX(1*(MID(MID(C271,5,1)*2,ROW(INDIRECT("1:"&amp;LEN(MID(C271,5,1)*2))),1)),,))+MID(C271,6,1)+
SUM(INDEX(1*(MID(MID(C271,8,1)*2,ROW(INDIRECT("1:"&amp;LEN(MID(C271,8,1)*2))),1)),,))+MID(C271,9,1)+
SUM(INDEX(1*(MID(MID(C271,10,1)*2,ROW(INDIRECT("1:"&amp;LEN(MID(C271,10,1)*2))),1)),,)),1),1),"0")</f>
        <v>#VALUE!</v>
      </c>
      <c r="AA271" s="81" t="str">
        <f t="shared" si="71"/>
        <v/>
      </c>
      <c r="AB271" s="83" t="b">
        <f t="shared" si="72"/>
        <v>0</v>
      </c>
      <c r="AC271" s="154">
        <f t="shared" si="84"/>
        <v>0</v>
      </c>
      <c r="AD271" s="154">
        <f>SUMIF($C$15:C270,C271,$AC$15:AC270)</f>
        <v>0</v>
      </c>
      <c r="AE271" s="15">
        <f t="shared" si="85"/>
        <v>10000</v>
      </c>
      <c r="AF271" s="154">
        <f t="shared" si="86"/>
        <v>0</v>
      </c>
    </row>
    <row r="272" spans="1:32" s="30" customFormat="1" x14ac:dyDescent="0.25">
      <c r="A272" s="19">
        <v>257</v>
      </c>
      <c r="B272" s="20"/>
      <c r="C272" s="107"/>
      <c r="D272" s="20"/>
      <c r="E272" s="20"/>
      <c r="F272" s="20"/>
      <c r="G272" s="122"/>
      <c r="H272" s="156">
        <f t="shared" si="73"/>
        <v>0</v>
      </c>
      <c r="I272" s="117" t="str">
        <f t="shared" si="74"/>
        <v/>
      </c>
      <c r="J272" s="80" t="b">
        <f t="shared" si="75"/>
        <v>0</v>
      </c>
      <c r="K272" s="80" t="str">
        <f t="shared" si="76"/>
        <v/>
      </c>
      <c r="L272" s="80" t="b">
        <f>IF(C272="",FALSE,IFERROR(NOT(MATCH(C272,'Anställda och korttidsarbete'!$C:$C,0)&gt;0),TRUE))</f>
        <v>0</v>
      </c>
      <c r="M272" s="80" t="str">
        <f t="shared" si="77"/>
        <v/>
      </c>
      <c r="N272" s="80" t="b">
        <f t="shared" si="78"/>
        <v>0</v>
      </c>
      <c r="O272" s="80" t="str">
        <f t="shared" si="79"/>
        <v/>
      </c>
      <c r="P272" s="13" t="b">
        <f t="shared" si="80"/>
        <v>0</v>
      </c>
      <c r="Q272" s="80" t="str">
        <f t="shared" si="81"/>
        <v/>
      </c>
      <c r="R272" s="80" t="b">
        <f t="shared" si="82"/>
        <v>0</v>
      </c>
      <c r="S272" s="81" t="e">
        <f t="shared" ref="S272:S335" si="88">VALUE(LEFT(C272,2))</f>
        <v>#VALUE!</v>
      </c>
      <c r="T272" s="81" t="e">
        <f t="shared" ref="T272:T335" si="89">VALUE(MID(C272,3,2))</f>
        <v>#VALUE!</v>
      </c>
      <c r="U272" s="81" t="e">
        <f t="shared" ref="U272:U335" si="90">TEXT(IF(VALUE(MID(C272,5,2))&gt;31,MID(C272,5,2)-60,VALUE(MID(C272,5,2))),"00")</f>
        <v>#VALUE!</v>
      </c>
      <c r="V272" s="82" t="e">
        <f t="shared" ref="V272:V335" si="91">DATEVALUE(IF(VALUE(LEFT(C272,2))&lt;20,20,19)&amp;TEXT(S272,"00")&amp;"/"&amp;T272&amp;"/"&amp;U272)</f>
        <v>#VALUE!</v>
      </c>
      <c r="W272" s="82" t="e">
        <f t="shared" si="83"/>
        <v>#VALUE!</v>
      </c>
      <c r="X272" s="82" t="b">
        <f t="shared" si="87"/>
        <v>0</v>
      </c>
      <c r="Y272" s="72" t="str">
        <f t="shared" ref="Y272:Y335" si="92">RIGHT(C272,1)</f>
        <v/>
      </c>
      <c r="Z272" s="81" t="e" cm="1">
        <f t="array" aca="1" ref="Z272" ca="1">TEXT(RIGHT(10-RIGHT(SUM(INDEX(1*(MID(MID(C272,1,1)*2,ROW(INDIRECT("1:"&amp;LEN(MID(C272,1,1)*2))),1)),,))+MID(C272,2,1)+
SUM(INDEX(1*(MID(MID(C272,3,1)*2,ROW(INDIRECT("1:"&amp;LEN(MID(C272,3,1)*2))),1)),,))+MID(C272,4,1)+
SUM(INDEX(1*(MID(MID(C272,5,1)*2,ROW(INDIRECT("1:"&amp;LEN(MID(C272,5,1)*2))),1)),,))+MID(C272,6,1)+
SUM(INDEX(1*(MID(MID(C272,8,1)*2,ROW(INDIRECT("1:"&amp;LEN(MID(C272,8,1)*2))),1)),,))+MID(C272,9,1)+
SUM(INDEX(1*(MID(MID(C272,10,1)*2,ROW(INDIRECT("1:"&amp;LEN(MID(C272,10,1)*2))),1)),,)),1),1),"0")</f>
        <v>#VALUE!</v>
      </c>
      <c r="AA272" s="81" t="str">
        <f t="shared" ref="AA272:AA335" si="93">IF(C272="","",Z272=Y272)</f>
        <v/>
      </c>
      <c r="AB272" s="83" t="b">
        <f t="shared" ref="AB272:AB335" si="94">IFERROR(NOT(IF(OR(C272&lt;&gt;"",B272&lt;&gt;""),AND(X272,AA272),TRUE)),TRUE)</f>
        <v>0</v>
      </c>
      <c r="AC272" s="154">
        <f t="shared" si="84"/>
        <v>0</v>
      </c>
      <c r="AD272" s="154">
        <f>SUMIF($C$15:C271,C272,$AC$15:AC271)</f>
        <v>0</v>
      </c>
      <c r="AE272" s="15">
        <f t="shared" si="85"/>
        <v>10000</v>
      </c>
      <c r="AF272" s="154">
        <f t="shared" si="86"/>
        <v>0</v>
      </c>
    </row>
    <row r="273" spans="1:32" s="30" customFormat="1" x14ac:dyDescent="0.25">
      <c r="A273" s="19">
        <v>258</v>
      </c>
      <c r="B273" s="20"/>
      <c r="C273" s="107"/>
      <c r="D273" s="20"/>
      <c r="E273" s="20"/>
      <c r="F273" s="20"/>
      <c r="G273" s="122"/>
      <c r="H273" s="156">
        <f t="shared" ref="H273:H336" si="95">IF(R273,0,IF(ROUNDUP(AF273,0)&lt;0,0,ROUNDUP(AF273,0)))</f>
        <v>0</v>
      </c>
      <c r="I273" s="117" t="str">
        <f t="shared" ref="I273:I336" si="96">IF(K273="","",K273&amp;". ")&amp;IF(M273="","",M273&amp;". ")&amp;IF(O273="","",O273&amp;". ")</f>
        <v/>
      </c>
      <c r="J273" s="80" t="b">
        <f t="shared" ref="J273:J336" si="97">IF(AND(C273="",COUNTA(B273:G273)&lt;5),FALSE,AB273)</f>
        <v>0</v>
      </c>
      <c r="K273" s="80" t="str">
        <f t="shared" ref="K273:K336" si="98">IF(J273,$K$14,"")</f>
        <v/>
      </c>
      <c r="L273" s="80" t="b">
        <f>IF(C273="",FALSE,IFERROR(NOT(MATCH(C273,'Anställda och korttidsarbete'!$C:$C,0)&gt;0),TRUE))</f>
        <v>0</v>
      </c>
      <c r="M273" s="80" t="str">
        <f t="shared" ref="M273:M336" si="99">IF(L273,$M$14,"")</f>
        <v/>
      </c>
      <c r="N273" s="80" t="b">
        <f t="shared" ref="N273:N336" si="100">IF(AC273&lt;&gt;AF273,TRUE,FALSE)</f>
        <v>0</v>
      </c>
      <c r="O273" s="80" t="str">
        <f t="shared" ref="O273:O336" si="101">IF(N273,$O$14,"")</f>
        <v/>
      </c>
      <c r="P273" s="13" t="b">
        <f t="shared" ref="P273:P336" si="102">AND(COUNTA(B273:G273)&gt;0,OR(B273="",C273="",D273="",E273="",F273="",G273=""))</f>
        <v>0</v>
      </c>
      <c r="Q273" s="80" t="str">
        <f t="shared" ref="Q273:Q336" si="103">IF(P273,Q$14,"")</f>
        <v/>
      </c>
      <c r="R273" s="80" t="b">
        <f t="shared" ref="R273:R336" si="104">OR(J273,L273,P273)</f>
        <v>0</v>
      </c>
      <c r="S273" s="81" t="e">
        <f t="shared" si="88"/>
        <v>#VALUE!</v>
      </c>
      <c r="T273" s="81" t="e">
        <f t="shared" si="89"/>
        <v>#VALUE!</v>
      </c>
      <c r="U273" s="81" t="e">
        <f t="shared" si="90"/>
        <v>#VALUE!</v>
      </c>
      <c r="V273" s="82" t="e">
        <f t="shared" si="91"/>
        <v>#VALUE!</v>
      </c>
      <c r="W273" s="82" t="e">
        <f t="shared" ref="W273:W336" si="105">DATE(S273,T273,U273)</f>
        <v>#VALUE!</v>
      </c>
      <c r="X273" s="82" t="b">
        <f t="shared" si="87"/>
        <v>0</v>
      </c>
      <c r="Y273" s="72" t="str">
        <f t="shared" si="92"/>
        <v/>
      </c>
      <c r="Z273" s="81" t="e" cm="1">
        <f t="array" aca="1" ref="Z273" ca="1">TEXT(RIGHT(10-RIGHT(SUM(INDEX(1*(MID(MID(C273,1,1)*2,ROW(INDIRECT("1:"&amp;LEN(MID(C273,1,1)*2))),1)),,))+MID(C273,2,1)+
SUM(INDEX(1*(MID(MID(C273,3,1)*2,ROW(INDIRECT("1:"&amp;LEN(MID(C273,3,1)*2))),1)),,))+MID(C273,4,1)+
SUM(INDEX(1*(MID(MID(C273,5,1)*2,ROW(INDIRECT("1:"&amp;LEN(MID(C273,5,1)*2))),1)),,))+MID(C273,6,1)+
SUM(INDEX(1*(MID(MID(C273,8,1)*2,ROW(INDIRECT("1:"&amp;LEN(MID(C273,8,1)*2))),1)),,))+MID(C273,9,1)+
SUM(INDEX(1*(MID(MID(C273,10,1)*2,ROW(INDIRECT("1:"&amp;LEN(MID(C273,10,1)*2))),1)),,)),1),1),"0")</f>
        <v>#VALUE!</v>
      </c>
      <c r="AA273" s="81" t="str">
        <f t="shared" si="93"/>
        <v/>
      </c>
      <c r="AB273" s="83" t="b">
        <f t="shared" si="94"/>
        <v>0</v>
      </c>
      <c r="AC273" s="154">
        <f t="shared" ref="AC273:AC336" si="106">MIN(G273*60%,10000)</f>
        <v>0</v>
      </c>
      <c r="AD273" s="154">
        <f>SUMIF($C$15:C272,C273,$AC$15:AC272)</f>
        <v>0</v>
      </c>
      <c r="AE273" s="15">
        <f t="shared" ref="AE273:AE336" si="107">10000-AD273</f>
        <v>10000</v>
      </c>
      <c r="AF273" s="154">
        <f t="shared" ref="AF273:AF336" si="108">IF(AE273=10000,AC273,MIN(AE273,AC273))</f>
        <v>0</v>
      </c>
    </row>
    <row r="274" spans="1:32" s="30" customFormat="1" x14ac:dyDescent="0.25">
      <c r="A274" s="19">
        <v>259</v>
      </c>
      <c r="B274" s="20"/>
      <c r="C274" s="107"/>
      <c r="D274" s="20"/>
      <c r="E274" s="20"/>
      <c r="F274" s="20"/>
      <c r="G274" s="122"/>
      <c r="H274" s="156">
        <f t="shared" si="95"/>
        <v>0</v>
      </c>
      <c r="I274" s="117" t="str">
        <f t="shared" si="96"/>
        <v/>
      </c>
      <c r="J274" s="80" t="b">
        <f t="shared" si="97"/>
        <v>0</v>
      </c>
      <c r="K274" s="80" t="str">
        <f t="shared" si="98"/>
        <v/>
      </c>
      <c r="L274" s="80" t="b">
        <f>IF(C274="",FALSE,IFERROR(NOT(MATCH(C274,'Anställda och korttidsarbete'!$C:$C,0)&gt;0),TRUE))</f>
        <v>0</v>
      </c>
      <c r="M274" s="80" t="str">
        <f t="shared" si="99"/>
        <v/>
      </c>
      <c r="N274" s="80" t="b">
        <f t="shared" si="100"/>
        <v>0</v>
      </c>
      <c r="O274" s="80" t="str">
        <f t="shared" si="101"/>
        <v/>
      </c>
      <c r="P274" s="13" t="b">
        <f t="shared" si="102"/>
        <v>0</v>
      </c>
      <c r="Q274" s="80" t="str">
        <f t="shared" si="103"/>
        <v/>
      </c>
      <c r="R274" s="80" t="b">
        <f t="shared" si="104"/>
        <v>0</v>
      </c>
      <c r="S274" s="81" t="e">
        <f t="shared" si="88"/>
        <v>#VALUE!</v>
      </c>
      <c r="T274" s="81" t="e">
        <f t="shared" si="89"/>
        <v>#VALUE!</v>
      </c>
      <c r="U274" s="81" t="e">
        <f t="shared" si="90"/>
        <v>#VALUE!</v>
      </c>
      <c r="V274" s="82" t="e">
        <f t="shared" si="91"/>
        <v>#VALUE!</v>
      </c>
      <c r="W274" s="82" t="e">
        <f t="shared" si="105"/>
        <v>#VALUE!</v>
      </c>
      <c r="X274" s="82" t="b">
        <f t="shared" ref="X274:X337" si="109">NOT(ISERR(AND(T274&lt;13,VALUE(U274)&lt;31,V274=W274)))</f>
        <v>0</v>
      </c>
      <c r="Y274" s="72" t="str">
        <f t="shared" si="92"/>
        <v/>
      </c>
      <c r="Z274" s="81" t="e" cm="1">
        <f t="array" aca="1" ref="Z274" ca="1">TEXT(RIGHT(10-RIGHT(SUM(INDEX(1*(MID(MID(C274,1,1)*2,ROW(INDIRECT("1:"&amp;LEN(MID(C274,1,1)*2))),1)),,))+MID(C274,2,1)+
SUM(INDEX(1*(MID(MID(C274,3,1)*2,ROW(INDIRECT("1:"&amp;LEN(MID(C274,3,1)*2))),1)),,))+MID(C274,4,1)+
SUM(INDEX(1*(MID(MID(C274,5,1)*2,ROW(INDIRECT("1:"&amp;LEN(MID(C274,5,1)*2))),1)),,))+MID(C274,6,1)+
SUM(INDEX(1*(MID(MID(C274,8,1)*2,ROW(INDIRECT("1:"&amp;LEN(MID(C274,8,1)*2))),1)),,))+MID(C274,9,1)+
SUM(INDEX(1*(MID(MID(C274,10,1)*2,ROW(INDIRECT("1:"&amp;LEN(MID(C274,10,1)*2))),1)),,)),1),1),"0")</f>
        <v>#VALUE!</v>
      </c>
      <c r="AA274" s="81" t="str">
        <f t="shared" si="93"/>
        <v/>
      </c>
      <c r="AB274" s="83" t="b">
        <f t="shared" si="94"/>
        <v>0</v>
      </c>
      <c r="AC274" s="154">
        <f t="shared" si="106"/>
        <v>0</v>
      </c>
      <c r="AD274" s="154">
        <f>SUMIF($C$15:C273,C274,$AC$15:AC273)</f>
        <v>0</v>
      </c>
      <c r="AE274" s="15">
        <f t="shared" si="107"/>
        <v>10000</v>
      </c>
      <c r="AF274" s="154">
        <f t="shared" si="108"/>
        <v>0</v>
      </c>
    </row>
    <row r="275" spans="1:32" s="30" customFormat="1" x14ac:dyDescent="0.25">
      <c r="A275" s="19">
        <v>260</v>
      </c>
      <c r="B275" s="20"/>
      <c r="C275" s="107"/>
      <c r="D275" s="20"/>
      <c r="E275" s="20"/>
      <c r="F275" s="20"/>
      <c r="G275" s="122"/>
      <c r="H275" s="156">
        <f t="shared" si="95"/>
        <v>0</v>
      </c>
      <c r="I275" s="117" t="str">
        <f t="shared" si="96"/>
        <v/>
      </c>
      <c r="J275" s="80" t="b">
        <f t="shared" si="97"/>
        <v>0</v>
      </c>
      <c r="K275" s="80" t="str">
        <f t="shared" si="98"/>
        <v/>
      </c>
      <c r="L275" s="80" t="b">
        <f>IF(C275="",FALSE,IFERROR(NOT(MATCH(C275,'Anställda och korttidsarbete'!$C:$C,0)&gt;0),TRUE))</f>
        <v>0</v>
      </c>
      <c r="M275" s="80" t="str">
        <f t="shared" si="99"/>
        <v/>
      </c>
      <c r="N275" s="80" t="b">
        <f t="shared" si="100"/>
        <v>0</v>
      </c>
      <c r="O275" s="80" t="str">
        <f t="shared" si="101"/>
        <v/>
      </c>
      <c r="P275" s="13" t="b">
        <f t="shared" si="102"/>
        <v>0</v>
      </c>
      <c r="Q275" s="80" t="str">
        <f t="shared" si="103"/>
        <v/>
      </c>
      <c r="R275" s="80" t="b">
        <f t="shared" si="104"/>
        <v>0</v>
      </c>
      <c r="S275" s="81" t="e">
        <f t="shared" si="88"/>
        <v>#VALUE!</v>
      </c>
      <c r="T275" s="81" t="e">
        <f t="shared" si="89"/>
        <v>#VALUE!</v>
      </c>
      <c r="U275" s="81" t="e">
        <f t="shared" si="90"/>
        <v>#VALUE!</v>
      </c>
      <c r="V275" s="82" t="e">
        <f t="shared" si="91"/>
        <v>#VALUE!</v>
      </c>
      <c r="W275" s="82" t="e">
        <f t="shared" si="105"/>
        <v>#VALUE!</v>
      </c>
      <c r="X275" s="82" t="b">
        <f t="shared" si="109"/>
        <v>0</v>
      </c>
      <c r="Y275" s="72" t="str">
        <f t="shared" si="92"/>
        <v/>
      </c>
      <c r="Z275" s="81" t="e" cm="1">
        <f t="array" aca="1" ref="Z275" ca="1">TEXT(RIGHT(10-RIGHT(SUM(INDEX(1*(MID(MID(C275,1,1)*2,ROW(INDIRECT("1:"&amp;LEN(MID(C275,1,1)*2))),1)),,))+MID(C275,2,1)+
SUM(INDEX(1*(MID(MID(C275,3,1)*2,ROW(INDIRECT("1:"&amp;LEN(MID(C275,3,1)*2))),1)),,))+MID(C275,4,1)+
SUM(INDEX(1*(MID(MID(C275,5,1)*2,ROW(INDIRECT("1:"&amp;LEN(MID(C275,5,1)*2))),1)),,))+MID(C275,6,1)+
SUM(INDEX(1*(MID(MID(C275,8,1)*2,ROW(INDIRECT("1:"&amp;LEN(MID(C275,8,1)*2))),1)),,))+MID(C275,9,1)+
SUM(INDEX(1*(MID(MID(C275,10,1)*2,ROW(INDIRECT("1:"&amp;LEN(MID(C275,10,1)*2))),1)),,)),1),1),"0")</f>
        <v>#VALUE!</v>
      </c>
      <c r="AA275" s="81" t="str">
        <f t="shared" si="93"/>
        <v/>
      </c>
      <c r="AB275" s="83" t="b">
        <f t="shared" si="94"/>
        <v>0</v>
      </c>
      <c r="AC275" s="154">
        <f t="shared" si="106"/>
        <v>0</v>
      </c>
      <c r="AD275" s="154">
        <f>SUMIF($C$15:C274,C275,$AC$15:AC274)</f>
        <v>0</v>
      </c>
      <c r="AE275" s="15">
        <f t="shared" si="107"/>
        <v>10000</v>
      </c>
      <c r="AF275" s="154">
        <f t="shared" si="108"/>
        <v>0</v>
      </c>
    </row>
    <row r="276" spans="1:32" s="30" customFormat="1" x14ac:dyDescent="0.25">
      <c r="A276" s="19">
        <v>261</v>
      </c>
      <c r="B276" s="20"/>
      <c r="C276" s="107"/>
      <c r="D276" s="20"/>
      <c r="E276" s="20"/>
      <c r="F276" s="20"/>
      <c r="G276" s="122"/>
      <c r="H276" s="156">
        <f t="shared" si="95"/>
        <v>0</v>
      </c>
      <c r="I276" s="117" t="str">
        <f t="shared" si="96"/>
        <v/>
      </c>
      <c r="J276" s="80" t="b">
        <f t="shared" si="97"/>
        <v>0</v>
      </c>
      <c r="K276" s="80" t="str">
        <f t="shared" si="98"/>
        <v/>
      </c>
      <c r="L276" s="80" t="b">
        <f>IF(C276="",FALSE,IFERROR(NOT(MATCH(C276,'Anställda och korttidsarbete'!$C:$C,0)&gt;0),TRUE))</f>
        <v>0</v>
      </c>
      <c r="M276" s="80" t="str">
        <f t="shared" si="99"/>
        <v/>
      </c>
      <c r="N276" s="80" t="b">
        <f t="shared" si="100"/>
        <v>0</v>
      </c>
      <c r="O276" s="80" t="str">
        <f t="shared" si="101"/>
        <v/>
      </c>
      <c r="P276" s="13" t="b">
        <f t="shared" si="102"/>
        <v>0</v>
      </c>
      <c r="Q276" s="80" t="str">
        <f t="shared" si="103"/>
        <v/>
      </c>
      <c r="R276" s="80" t="b">
        <f t="shared" si="104"/>
        <v>0</v>
      </c>
      <c r="S276" s="81" t="e">
        <f t="shared" si="88"/>
        <v>#VALUE!</v>
      </c>
      <c r="T276" s="81" t="e">
        <f t="shared" si="89"/>
        <v>#VALUE!</v>
      </c>
      <c r="U276" s="81" t="e">
        <f t="shared" si="90"/>
        <v>#VALUE!</v>
      </c>
      <c r="V276" s="82" t="e">
        <f t="shared" si="91"/>
        <v>#VALUE!</v>
      </c>
      <c r="W276" s="82" t="e">
        <f t="shared" si="105"/>
        <v>#VALUE!</v>
      </c>
      <c r="X276" s="82" t="b">
        <f t="shared" si="109"/>
        <v>0</v>
      </c>
      <c r="Y276" s="72" t="str">
        <f t="shared" si="92"/>
        <v/>
      </c>
      <c r="Z276" s="81" t="e" cm="1">
        <f t="array" aca="1" ref="Z276" ca="1">TEXT(RIGHT(10-RIGHT(SUM(INDEX(1*(MID(MID(C276,1,1)*2,ROW(INDIRECT("1:"&amp;LEN(MID(C276,1,1)*2))),1)),,))+MID(C276,2,1)+
SUM(INDEX(1*(MID(MID(C276,3,1)*2,ROW(INDIRECT("1:"&amp;LEN(MID(C276,3,1)*2))),1)),,))+MID(C276,4,1)+
SUM(INDEX(1*(MID(MID(C276,5,1)*2,ROW(INDIRECT("1:"&amp;LEN(MID(C276,5,1)*2))),1)),,))+MID(C276,6,1)+
SUM(INDEX(1*(MID(MID(C276,8,1)*2,ROW(INDIRECT("1:"&amp;LEN(MID(C276,8,1)*2))),1)),,))+MID(C276,9,1)+
SUM(INDEX(1*(MID(MID(C276,10,1)*2,ROW(INDIRECT("1:"&amp;LEN(MID(C276,10,1)*2))),1)),,)),1),1),"0")</f>
        <v>#VALUE!</v>
      </c>
      <c r="AA276" s="81" t="str">
        <f t="shared" si="93"/>
        <v/>
      </c>
      <c r="AB276" s="83" t="b">
        <f t="shared" si="94"/>
        <v>0</v>
      </c>
      <c r="AC276" s="154">
        <f t="shared" si="106"/>
        <v>0</v>
      </c>
      <c r="AD276" s="154">
        <f>SUMIF($C$15:C275,C276,$AC$15:AC275)</f>
        <v>0</v>
      </c>
      <c r="AE276" s="15">
        <f t="shared" si="107"/>
        <v>10000</v>
      </c>
      <c r="AF276" s="154">
        <f t="shared" si="108"/>
        <v>0</v>
      </c>
    </row>
    <row r="277" spans="1:32" s="30" customFormat="1" x14ac:dyDescent="0.25">
      <c r="A277" s="19">
        <v>262</v>
      </c>
      <c r="B277" s="20"/>
      <c r="C277" s="107"/>
      <c r="D277" s="20"/>
      <c r="E277" s="20"/>
      <c r="F277" s="20"/>
      <c r="G277" s="122"/>
      <c r="H277" s="156">
        <f t="shared" si="95"/>
        <v>0</v>
      </c>
      <c r="I277" s="117" t="str">
        <f t="shared" si="96"/>
        <v/>
      </c>
      <c r="J277" s="80" t="b">
        <f t="shared" si="97"/>
        <v>0</v>
      </c>
      <c r="K277" s="80" t="str">
        <f t="shared" si="98"/>
        <v/>
      </c>
      <c r="L277" s="80" t="b">
        <f>IF(C277="",FALSE,IFERROR(NOT(MATCH(C277,'Anställda och korttidsarbete'!$C:$C,0)&gt;0),TRUE))</f>
        <v>0</v>
      </c>
      <c r="M277" s="80" t="str">
        <f t="shared" si="99"/>
        <v/>
      </c>
      <c r="N277" s="80" t="b">
        <f t="shared" si="100"/>
        <v>0</v>
      </c>
      <c r="O277" s="80" t="str">
        <f t="shared" si="101"/>
        <v/>
      </c>
      <c r="P277" s="13" t="b">
        <f t="shared" si="102"/>
        <v>0</v>
      </c>
      <c r="Q277" s="80" t="str">
        <f t="shared" si="103"/>
        <v/>
      </c>
      <c r="R277" s="80" t="b">
        <f t="shared" si="104"/>
        <v>0</v>
      </c>
      <c r="S277" s="81" t="e">
        <f t="shared" si="88"/>
        <v>#VALUE!</v>
      </c>
      <c r="T277" s="81" t="e">
        <f t="shared" si="89"/>
        <v>#VALUE!</v>
      </c>
      <c r="U277" s="81" t="e">
        <f t="shared" si="90"/>
        <v>#VALUE!</v>
      </c>
      <c r="V277" s="82" t="e">
        <f t="shared" si="91"/>
        <v>#VALUE!</v>
      </c>
      <c r="W277" s="82" t="e">
        <f t="shared" si="105"/>
        <v>#VALUE!</v>
      </c>
      <c r="X277" s="82" t="b">
        <f t="shared" si="109"/>
        <v>0</v>
      </c>
      <c r="Y277" s="72" t="str">
        <f t="shared" si="92"/>
        <v/>
      </c>
      <c r="Z277" s="81" t="e" cm="1">
        <f t="array" aca="1" ref="Z277" ca="1">TEXT(RIGHT(10-RIGHT(SUM(INDEX(1*(MID(MID(C277,1,1)*2,ROW(INDIRECT("1:"&amp;LEN(MID(C277,1,1)*2))),1)),,))+MID(C277,2,1)+
SUM(INDEX(1*(MID(MID(C277,3,1)*2,ROW(INDIRECT("1:"&amp;LEN(MID(C277,3,1)*2))),1)),,))+MID(C277,4,1)+
SUM(INDEX(1*(MID(MID(C277,5,1)*2,ROW(INDIRECT("1:"&amp;LEN(MID(C277,5,1)*2))),1)),,))+MID(C277,6,1)+
SUM(INDEX(1*(MID(MID(C277,8,1)*2,ROW(INDIRECT("1:"&amp;LEN(MID(C277,8,1)*2))),1)),,))+MID(C277,9,1)+
SUM(INDEX(1*(MID(MID(C277,10,1)*2,ROW(INDIRECT("1:"&amp;LEN(MID(C277,10,1)*2))),1)),,)),1),1),"0")</f>
        <v>#VALUE!</v>
      </c>
      <c r="AA277" s="81" t="str">
        <f t="shared" si="93"/>
        <v/>
      </c>
      <c r="AB277" s="83" t="b">
        <f t="shared" si="94"/>
        <v>0</v>
      </c>
      <c r="AC277" s="154">
        <f t="shared" si="106"/>
        <v>0</v>
      </c>
      <c r="AD277" s="154">
        <f>SUMIF($C$15:C276,C277,$AC$15:AC276)</f>
        <v>0</v>
      </c>
      <c r="AE277" s="15">
        <f t="shared" si="107"/>
        <v>10000</v>
      </c>
      <c r="AF277" s="154">
        <f t="shared" si="108"/>
        <v>0</v>
      </c>
    </row>
    <row r="278" spans="1:32" s="30" customFormat="1" x14ac:dyDescent="0.25">
      <c r="A278" s="19">
        <v>263</v>
      </c>
      <c r="B278" s="20"/>
      <c r="C278" s="107"/>
      <c r="D278" s="20"/>
      <c r="E278" s="20"/>
      <c r="F278" s="20"/>
      <c r="G278" s="122"/>
      <c r="H278" s="156">
        <f t="shared" si="95"/>
        <v>0</v>
      </c>
      <c r="I278" s="117" t="str">
        <f t="shared" si="96"/>
        <v/>
      </c>
      <c r="J278" s="80" t="b">
        <f t="shared" si="97"/>
        <v>0</v>
      </c>
      <c r="K278" s="80" t="str">
        <f t="shared" si="98"/>
        <v/>
      </c>
      <c r="L278" s="80" t="b">
        <f>IF(C278="",FALSE,IFERROR(NOT(MATCH(C278,'Anställda och korttidsarbete'!$C:$C,0)&gt;0),TRUE))</f>
        <v>0</v>
      </c>
      <c r="M278" s="80" t="str">
        <f t="shared" si="99"/>
        <v/>
      </c>
      <c r="N278" s="80" t="b">
        <f t="shared" si="100"/>
        <v>0</v>
      </c>
      <c r="O278" s="80" t="str">
        <f t="shared" si="101"/>
        <v/>
      </c>
      <c r="P278" s="13" t="b">
        <f t="shared" si="102"/>
        <v>0</v>
      </c>
      <c r="Q278" s="80" t="str">
        <f t="shared" si="103"/>
        <v/>
      </c>
      <c r="R278" s="80" t="b">
        <f t="shared" si="104"/>
        <v>0</v>
      </c>
      <c r="S278" s="81" t="e">
        <f t="shared" si="88"/>
        <v>#VALUE!</v>
      </c>
      <c r="T278" s="81" t="e">
        <f t="shared" si="89"/>
        <v>#VALUE!</v>
      </c>
      <c r="U278" s="81" t="e">
        <f t="shared" si="90"/>
        <v>#VALUE!</v>
      </c>
      <c r="V278" s="82" t="e">
        <f t="shared" si="91"/>
        <v>#VALUE!</v>
      </c>
      <c r="W278" s="82" t="e">
        <f t="shared" si="105"/>
        <v>#VALUE!</v>
      </c>
      <c r="X278" s="82" t="b">
        <f t="shared" si="109"/>
        <v>0</v>
      </c>
      <c r="Y278" s="72" t="str">
        <f t="shared" si="92"/>
        <v/>
      </c>
      <c r="Z278" s="81" t="e" cm="1">
        <f t="array" aca="1" ref="Z278" ca="1">TEXT(RIGHT(10-RIGHT(SUM(INDEX(1*(MID(MID(C278,1,1)*2,ROW(INDIRECT("1:"&amp;LEN(MID(C278,1,1)*2))),1)),,))+MID(C278,2,1)+
SUM(INDEX(1*(MID(MID(C278,3,1)*2,ROW(INDIRECT("1:"&amp;LEN(MID(C278,3,1)*2))),1)),,))+MID(C278,4,1)+
SUM(INDEX(1*(MID(MID(C278,5,1)*2,ROW(INDIRECT("1:"&amp;LEN(MID(C278,5,1)*2))),1)),,))+MID(C278,6,1)+
SUM(INDEX(1*(MID(MID(C278,8,1)*2,ROW(INDIRECT("1:"&amp;LEN(MID(C278,8,1)*2))),1)),,))+MID(C278,9,1)+
SUM(INDEX(1*(MID(MID(C278,10,1)*2,ROW(INDIRECT("1:"&amp;LEN(MID(C278,10,1)*2))),1)),,)),1),1),"0")</f>
        <v>#VALUE!</v>
      </c>
      <c r="AA278" s="81" t="str">
        <f t="shared" si="93"/>
        <v/>
      </c>
      <c r="AB278" s="83" t="b">
        <f t="shared" si="94"/>
        <v>0</v>
      </c>
      <c r="AC278" s="154">
        <f t="shared" si="106"/>
        <v>0</v>
      </c>
      <c r="AD278" s="154">
        <f>SUMIF($C$15:C277,C278,$AC$15:AC277)</f>
        <v>0</v>
      </c>
      <c r="AE278" s="15">
        <f t="shared" si="107"/>
        <v>10000</v>
      </c>
      <c r="AF278" s="154">
        <f t="shared" si="108"/>
        <v>0</v>
      </c>
    </row>
    <row r="279" spans="1:32" s="30" customFormat="1" x14ac:dyDescent="0.25">
      <c r="A279" s="19">
        <v>264</v>
      </c>
      <c r="B279" s="20"/>
      <c r="C279" s="107"/>
      <c r="D279" s="20"/>
      <c r="E279" s="20"/>
      <c r="F279" s="20"/>
      <c r="G279" s="122"/>
      <c r="H279" s="156">
        <f t="shared" si="95"/>
        <v>0</v>
      </c>
      <c r="I279" s="117" t="str">
        <f t="shared" si="96"/>
        <v/>
      </c>
      <c r="J279" s="80" t="b">
        <f t="shared" si="97"/>
        <v>0</v>
      </c>
      <c r="K279" s="80" t="str">
        <f t="shared" si="98"/>
        <v/>
      </c>
      <c r="L279" s="80" t="b">
        <f>IF(C279="",FALSE,IFERROR(NOT(MATCH(C279,'Anställda och korttidsarbete'!$C:$C,0)&gt;0),TRUE))</f>
        <v>0</v>
      </c>
      <c r="M279" s="80" t="str">
        <f t="shared" si="99"/>
        <v/>
      </c>
      <c r="N279" s="80" t="b">
        <f t="shared" si="100"/>
        <v>0</v>
      </c>
      <c r="O279" s="80" t="str">
        <f t="shared" si="101"/>
        <v/>
      </c>
      <c r="P279" s="13" t="b">
        <f t="shared" si="102"/>
        <v>0</v>
      </c>
      <c r="Q279" s="80" t="str">
        <f t="shared" si="103"/>
        <v/>
      </c>
      <c r="R279" s="80" t="b">
        <f t="shared" si="104"/>
        <v>0</v>
      </c>
      <c r="S279" s="81" t="e">
        <f t="shared" si="88"/>
        <v>#VALUE!</v>
      </c>
      <c r="T279" s="81" t="e">
        <f t="shared" si="89"/>
        <v>#VALUE!</v>
      </c>
      <c r="U279" s="81" t="e">
        <f t="shared" si="90"/>
        <v>#VALUE!</v>
      </c>
      <c r="V279" s="82" t="e">
        <f t="shared" si="91"/>
        <v>#VALUE!</v>
      </c>
      <c r="W279" s="82" t="e">
        <f t="shared" si="105"/>
        <v>#VALUE!</v>
      </c>
      <c r="X279" s="82" t="b">
        <f t="shared" si="109"/>
        <v>0</v>
      </c>
      <c r="Y279" s="72" t="str">
        <f t="shared" si="92"/>
        <v/>
      </c>
      <c r="Z279" s="81" t="e" cm="1">
        <f t="array" aca="1" ref="Z279" ca="1">TEXT(RIGHT(10-RIGHT(SUM(INDEX(1*(MID(MID(C279,1,1)*2,ROW(INDIRECT("1:"&amp;LEN(MID(C279,1,1)*2))),1)),,))+MID(C279,2,1)+
SUM(INDEX(1*(MID(MID(C279,3,1)*2,ROW(INDIRECT("1:"&amp;LEN(MID(C279,3,1)*2))),1)),,))+MID(C279,4,1)+
SUM(INDEX(1*(MID(MID(C279,5,1)*2,ROW(INDIRECT("1:"&amp;LEN(MID(C279,5,1)*2))),1)),,))+MID(C279,6,1)+
SUM(INDEX(1*(MID(MID(C279,8,1)*2,ROW(INDIRECT("1:"&amp;LEN(MID(C279,8,1)*2))),1)),,))+MID(C279,9,1)+
SUM(INDEX(1*(MID(MID(C279,10,1)*2,ROW(INDIRECT("1:"&amp;LEN(MID(C279,10,1)*2))),1)),,)),1),1),"0")</f>
        <v>#VALUE!</v>
      </c>
      <c r="AA279" s="81" t="str">
        <f t="shared" si="93"/>
        <v/>
      </c>
      <c r="AB279" s="83" t="b">
        <f t="shared" si="94"/>
        <v>0</v>
      </c>
      <c r="AC279" s="154">
        <f t="shared" si="106"/>
        <v>0</v>
      </c>
      <c r="AD279" s="154">
        <f>SUMIF($C$15:C278,C279,$AC$15:AC278)</f>
        <v>0</v>
      </c>
      <c r="AE279" s="15">
        <f t="shared" si="107"/>
        <v>10000</v>
      </c>
      <c r="AF279" s="154">
        <f t="shared" si="108"/>
        <v>0</v>
      </c>
    </row>
    <row r="280" spans="1:32" s="30" customFormat="1" x14ac:dyDescent="0.25">
      <c r="A280" s="19">
        <v>265</v>
      </c>
      <c r="B280" s="20"/>
      <c r="C280" s="107"/>
      <c r="D280" s="20"/>
      <c r="E280" s="20"/>
      <c r="F280" s="20"/>
      <c r="G280" s="122"/>
      <c r="H280" s="156">
        <f t="shared" si="95"/>
        <v>0</v>
      </c>
      <c r="I280" s="117" t="str">
        <f t="shared" si="96"/>
        <v/>
      </c>
      <c r="J280" s="80" t="b">
        <f t="shared" si="97"/>
        <v>0</v>
      </c>
      <c r="K280" s="80" t="str">
        <f t="shared" si="98"/>
        <v/>
      </c>
      <c r="L280" s="80" t="b">
        <f>IF(C280="",FALSE,IFERROR(NOT(MATCH(C280,'Anställda och korttidsarbete'!$C:$C,0)&gt;0),TRUE))</f>
        <v>0</v>
      </c>
      <c r="M280" s="80" t="str">
        <f t="shared" si="99"/>
        <v/>
      </c>
      <c r="N280" s="80" t="b">
        <f t="shared" si="100"/>
        <v>0</v>
      </c>
      <c r="O280" s="80" t="str">
        <f t="shared" si="101"/>
        <v/>
      </c>
      <c r="P280" s="13" t="b">
        <f t="shared" si="102"/>
        <v>0</v>
      </c>
      <c r="Q280" s="80" t="str">
        <f t="shared" si="103"/>
        <v/>
      </c>
      <c r="R280" s="80" t="b">
        <f t="shared" si="104"/>
        <v>0</v>
      </c>
      <c r="S280" s="81" t="e">
        <f t="shared" si="88"/>
        <v>#VALUE!</v>
      </c>
      <c r="T280" s="81" t="e">
        <f t="shared" si="89"/>
        <v>#VALUE!</v>
      </c>
      <c r="U280" s="81" t="e">
        <f t="shared" si="90"/>
        <v>#VALUE!</v>
      </c>
      <c r="V280" s="82" t="e">
        <f t="shared" si="91"/>
        <v>#VALUE!</v>
      </c>
      <c r="W280" s="82" t="e">
        <f t="shared" si="105"/>
        <v>#VALUE!</v>
      </c>
      <c r="X280" s="82" t="b">
        <f t="shared" si="109"/>
        <v>0</v>
      </c>
      <c r="Y280" s="72" t="str">
        <f t="shared" si="92"/>
        <v/>
      </c>
      <c r="Z280" s="81" t="e" cm="1">
        <f t="array" aca="1" ref="Z280" ca="1">TEXT(RIGHT(10-RIGHT(SUM(INDEX(1*(MID(MID(C280,1,1)*2,ROW(INDIRECT("1:"&amp;LEN(MID(C280,1,1)*2))),1)),,))+MID(C280,2,1)+
SUM(INDEX(1*(MID(MID(C280,3,1)*2,ROW(INDIRECT("1:"&amp;LEN(MID(C280,3,1)*2))),1)),,))+MID(C280,4,1)+
SUM(INDEX(1*(MID(MID(C280,5,1)*2,ROW(INDIRECT("1:"&amp;LEN(MID(C280,5,1)*2))),1)),,))+MID(C280,6,1)+
SUM(INDEX(1*(MID(MID(C280,8,1)*2,ROW(INDIRECT("1:"&amp;LEN(MID(C280,8,1)*2))),1)),,))+MID(C280,9,1)+
SUM(INDEX(1*(MID(MID(C280,10,1)*2,ROW(INDIRECT("1:"&amp;LEN(MID(C280,10,1)*2))),1)),,)),1),1),"0")</f>
        <v>#VALUE!</v>
      </c>
      <c r="AA280" s="81" t="str">
        <f t="shared" si="93"/>
        <v/>
      </c>
      <c r="AB280" s="83" t="b">
        <f t="shared" si="94"/>
        <v>0</v>
      </c>
      <c r="AC280" s="154">
        <f t="shared" si="106"/>
        <v>0</v>
      </c>
      <c r="AD280" s="154">
        <f>SUMIF($C$15:C279,C280,$AC$15:AC279)</f>
        <v>0</v>
      </c>
      <c r="AE280" s="15">
        <f t="shared" si="107"/>
        <v>10000</v>
      </c>
      <c r="AF280" s="154">
        <f t="shared" si="108"/>
        <v>0</v>
      </c>
    </row>
    <row r="281" spans="1:32" s="30" customFormat="1" x14ac:dyDescent="0.25">
      <c r="A281" s="19">
        <v>266</v>
      </c>
      <c r="B281" s="20"/>
      <c r="C281" s="107"/>
      <c r="D281" s="20"/>
      <c r="E281" s="20"/>
      <c r="F281" s="20"/>
      <c r="G281" s="122"/>
      <c r="H281" s="156">
        <f t="shared" si="95"/>
        <v>0</v>
      </c>
      <c r="I281" s="117" t="str">
        <f t="shared" si="96"/>
        <v/>
      </c>
      <c r="J281" s="80" t="b">
        <f t="shared" si="97"/>
        <v>0</v>
      </c>
      <c r="K281" s="80" t="str">
        <f t="shared" si="98"/>
        <v/>
      </c>
      <c r="L281" s="80" t="b">
        <f>IF(C281="",FALSE,IFERROR(NOT(MATCH(C281,'Anställda och korttidsarbete'!$C:$C,0)&gt;0),TRUE))</f>
        <v>0</v>
      </c>
      <c r="M281" s="80" t="str">
        <f t="shared" si="99"/>
        <v/>
      </c>
      <c r="N281" s="80" t="b">
        <f t="shared" si="100"/>
        <v>0</v>
      </c>
      <c r="O281" s="80" t="str">
        <f t="shared" si="101"/>
        <v/>
      </c>
      <c r="P281" s="13" t="b">
        <f t="shared" si="102"/>
        <v>0</v>
      </c>
      <c r="Q281" s="80" t="str">
        <f t="shared" si="103"/>
        <v/>
      </c>
      <c r="R281" s="80" t="b">
        <f t="shared" si="104"/>
        <v>0</v>
      </c>
      <c r="S281" s="81" t="e">
        <f t="shared" si="88"/>
        <v>#VALUE!</v>
      </c>
      <c r="T281" s="81" t="e">
        <f t="shared" si="89"/>
        <v>#VALUE!</v>
      </c>
      <c r="U281" s="81" t="e">
        <f t="shared" si="90"/>
        <v>#VALUE!</v>
      </c>
      <c r="V281" s="82" t="e">
        <f t="shared" si="91"/>
        <v>#VALUE!</v>
      </c>
      <c r="W281" s="82" t="e">
        <f t="shared" si="105"/>
        <v>#VALUE!</v>
      </c>
      <c r="X281" s="82" t="b">
        <f t="shared" si="109"/>
        <v>0</v>
      </c>
      <c r="Y281" s="72" t="str">
        <f t="shared" si="92"/>
        <v/>
      </c>
      <c r="Z281" s="81" t="e" cm="1">
        <f t="array" aca="1" ref="Z281" ca="1">TEXT(RIGHT(10-RIGHT(SUM(INDEX(1*(MID(MID(C281,1,1)*2,ROW(INDIRECT("1:"&amp;LEN(MID(C281,1,1)*2))),1)),,))+MID(C281,2,1)+
SUM(INDEX(1*(MID(MID(C281,3,1)*2,ROW(INDIRECT("1:"&amp;LEN(MID(C281,3,1)*2))),1)),,))+MID(C281,4,1)+
SUM(INDEX(1*(MID(MID(C281,5,1)*2,ROW(INDIRECT("1:"&amp;LEN(MID(C281,5,1)*2))),1)),,))+MID(C281,6,1)+
SUM(INDEX(1*(MID(MID(C281,8,1)*2,ROW(INDIRECT("1:"&amp;LEN(MID(C281,8,1)*2))),1)),,))+MID(C281,9,1)+
SUM(INDEX(1*(MID(MID(C281,10,1)*2,ROW(INDIRECT("1:"&amp;LEN(MID(C281,10,1)*2))),1)),,)),1),1),"0")</f>
        <v>#VALUE!</v>
      </c>
      <c r="AA281" s="81" t="str">
        <f t="shared" si="93"/>
        <v/>
      </c>
      <c r="AB281" s="83" t="b">
        <f t="shared" si="94"/>
        <v>0</v>
      </c>
      <c r="AC281" s="154">
        <f t="shared" si="106"/>
        <v>0</v>
      </c>
      <c r="AD281" s="154">
        <f>SUMIF($C$15:C280,C281,$AC$15:AC280)</f>
        <v>0</v>
      </c>
      <c r="AE281" s="15">
        <f t="shared" si="107"/>
        <v>10000</v>
      </c>
      <c r="AF281" s="154">
        <f t="shared" si="108"/>
        <v>0</v>
      </c>
    </row>
    <row r="282" spans="1:32" s="30" customFormat="1" x14ac:dyDescent="0.25">
      <c r="A282" s="19">
        <v>267</v>
      </c>
      <c r="B282" s="20"/>
      <c r="C282" s="107"/>
      <c r="D282" s="20"/>
      <c r="E282" s="20"/>
      <c r="F282" s="20"/>
      <c r="G282" s="122"/>
      <c r="H282" s="156">
        <f t="shared" si="95"/>
        <v>0</v>
      </c>
      <c r="I282" s="117" t="str">
        <f t="shared" si="96"/>
        <v/>
      </c>
      <c r="J282" s="80" t="b">
        <f t="shared" si="97"/>
        <v>0</v>
      </c>
      <c r="K282" s="80" t="str">
        <f t="shared" si="98"/>
        <v/>
      </c>
      <c r="L282" s="80" t="b">
        <f>IF(C282="",FALSE,IFERROR(NOT(MATCH(C282,'Anställda och korttidsarbete'!$C:$C,0)&gt;0),TRUE))</f>
        <v>0</v>
      </c>
      <c r="M282" s="80" t="str">
        <f t="shared" si="99"/>
        <v/>
      </c>
      <c r="N282" s="80" t="b">
        <f t="shared" si="100"/>
        <v>0</v>
      </c>
      <c r="O282" s="80" t="str">
        <f t="shared" si="101"/>
        <v/>
      </c>
      <c r="P282" s="13" t="b">
        <f t="shared" si="102"/>
        <v>0</v>
      </c>
      <c r="Q282" s="80" t="str">
        <f t="shared" si="103"/>
        <v/>
      </c>
      <c r="R282" s="80" t="b">
        <f t="shared" si="104"/>
        <v>0</v>
      </c>
      <c r="S282" s="81" t="e">
        <f t="shared" si="88"/>
        <v>#VALUE!</v>
      </c>
      <c r="T282" s="81" t="e">
        <f t="shared" si="89"/>
        <v>#VALUE!</v>
      </c>
      <c r="U282" s="81" t="e">
        <f t="shared" si="90"/>
        <v>#VALUE!</v>
      </c>
      <c r="V282" s="82" t="e">
        <f t="shared" si="91"/>
        <v>#VALUE!</v>
      </c>
      <c r="W282" s="82" t="e">
        <f t="shared" si="105"/>
        <v>#VALUE!</v>
      </c>
      <c r="X282" s="82" t="b">
        <f t="shared" si="109"/>
        <v>0</v>
      </c>
      <c r="Y282" s="72" t="str">
        <f t="shared" si="92"/>
        <v/>
      </c>
      <c r="Z282" s="81" t="e" cm="1">
        <f t="array" aca="1" ref="Z282" ca="1">TEXT(RIGHT(10-RIGHT(SUM(INDEX(1*(MID(MID(C282,1,1)*2,ROW(INDIRECT("1:"&amp;LEN(MID(C282,1,1)*2))),1)),,))+MID(C282,2,1)+
SUM(INDEX(1*(MID(MID(C282,3,1)*2,ROW(INDIRECT("1:"&amp;LEN(MID(C282,3,1)*2))),1)),,))+MID(C282,4,1)+
SUM(INDEX(1*(MID(MID(C282,5,1)*2,ROW(INDIRECT("1:"&amp;LEN(MID(C282,5,1)*2))),1)),,))+MID(C282,6,1)+
SUM(INDEX(1*(MID(MID(C282,8,1)*2,ROW(INDIRECT("1:"&amp;LEN(MID(C282,8,1)*2))),1)),,))+MID(C282,9,1)+
SUM(INDEX(1*(MID(MID(C282,10,1)*2,ROW(INDIRECT("1:"&amp;LEN(MID(C282,10,1)*2))),1)),,)),1),1),"0")</f>
        <v>#VALUE!</v>
      </c>
      <c r="AA282" s="81" t="str">
        <f t="shared" si="93"/>
        <v/>
      </c>
      <c r="AB282" s="83" t="b">
        <f t="shared" si="94"/>
        <v>0</v>
      </c>
      <c r="AC282" s="154">
        <f t="shared" si="106"/>
        <v>0</v>
      </c>
      <c r="AD282" s="154">
        <f>SUMIF($C$15:C281,C282,$AC$15:AC281)</f>
        <v>0</v>
      </c>
      <c r="AE282" s="15">
        <f t="shared" si="107"/>
        <v>10000</v>
      </c>
      <c r="AF282" s="154">
        <f t="shared" si="108"/>
        <v>0</v>
      </c>
    </row>
    <row r="283" spans="1:32" s="30" customFormat="1" x14ac:dyDescent="0.25">
      <c r="A283" s="19">
        <v>268</v>
      </c>
      <c r="B283" s="20"/>
      <c r="C283" s="107"/>
      <c r="D283" s="20"/>
      <c r="E283" s="20"/>
      <c r="F283" s="20"/>
      <c r="G283" s="122"/>
      <c r="H283" s="156">
        <f t="shared" si="95"/>
        <v>0</v>
      </c>
      <c r="I283" s="117" t="str">
        <f t="shared" si="96"/>
        <v/>
      </c>
      <c r="J283" s="80" t="b">
        <f t="shared" si="97"/>
        <v>0</v>
      </c>
      <c r="K283" s="80" t="str">
        <f t="shared" si="98"/>
        <v/>
      </c>
      <c r="L283" s="80" t="b">
        <f>IF(C283="",FALSE,IFERROR(NOT(MATCH(C283,'Anställda och korttidsarbete'!$C:$C,0)&gt;0),TRUE))</f>
        <v>0</v>
      </c>
      <c r="M283" s="80" t="str">
        <f t="shared" si="99"/>
        <v/>
      </c>
      <c r="N283" s="80" t="b">
        <f t="shared" si="100"/>
        <v>0</v>
      </c>
      <c r="O283" s="80" t="str">
        <f t="shared" si="101"/>
        <v/>
      </c>
      <c r="P283" s="13" t="b">
        <f t="shared" si="102"/>
        <v>0</v>
      </c>
      <c r="Q283" s="80" t="str">
        <f t="shared" si="103"/>
        <v/>
      </c>
      <c r="R283" s="80" t="b">
        <f t="shared" si="104"/>
        <v>0</v>
      </c>
      <c r="S283" s="81" t="e">
        <f t="shared" si="88"/>
        <v>#VALUE!</v>
      </c>
      <c r="T283" s="81" t="e">
        <f t="shared" si="89"/>
        <v>#VALUE!</v>
      </c>
      <c r="U283" s="81" t="e">
        <f t="shared" si="90"/>
        <v>#VALUE!</v>
      </c>
      <c r="V283" s="82" t="e">
        <f t="shared" si="91"/>
        <v>#VALUE!</v>
      </c>
      <c r="W283" s="82" t="e">
        <f t="shared" si="105"/>
        <v>#VALUE!</v>
      </c>
      <c r="X283" s="82" t="b">
        <f t="shared" si="109"/>
        <v>0</v>
      </c>
      <c r="Y283" s="72" t="str">
        <f t="shared" si="92"/>
        <v/>
      </c>
      <c r="Z283" s="81" t="e" cm="1">
        <f t="array" aca="1" ref="Z283" ca="1">TEXT(RIGHT(10-RIGHT(SUM(INDEX(1*(MID(MID(C283,1,1)*2,ROW(INDIRECT("1:"&amp;LEN(MID(C283,1,1)*2))),1)),,))+MID(C283,2,1)+
SUM(INDEX(1*(MID(MID(C283,3,1)*2,ROW(INDIRECT("1:"&amp;LEN(MID(C283,3,1)*2))),1)),,))+MID(C283,4,1)+
SUM(INDEX(1*(MID(MID(C283,5,1)*2,ROW(INDIRECT("1:"&amp;LEN(MID(C283,5,1)*2))),1)),,))+MID(C283,6,1)+
SUM(INDEX(1*(MID(MID(C283,8,1)*2,ROW(INDIRECT("1:"&amp;LEN(MID(C283,8,1)*2))),1)),,))+MID(C283,9,1)+
SUM(INDEX(1*(MID(MID(C283,10,1)*2,ROW(INDIRECT("1:"&amp;LEN(MID(C283,10,1)*2))),1)),,)),1),1),"0")</f>
        <v>#VALUE!</v>
      </c>
      <c r="AA283" s="81" t="str">
        <f t="shared" si="93"/>
        <v/>
      </c>
      <c r="AB283" s="83" t="b">
        <f t="shared" si="94"/>
        <v>0</v>
      </c>
      <c r="AC283" s="154">
        <f t="shared" si="106"/>
        <v>0</v>
      </c>
      <c r="AD283" s="154">
        <f>SUMIF($C$15:C282,C283,$AC$15:AC282)</f>
        <v>0</v>
      </c>
      <c r="AE283" s="15">
        <f t="shared" si="107"/>
        <v>10000</v>
      </c>
      <c r="AF283" s="154">
        <f t="shared" si="108"/>
        <v>0</v>
      </c>
    </row>
    <row r="284" spans="1:32" s="30" customFormat="1" x14ac:dyDescent="0.25">
      <c r="A284" s="19">
        <v>269</v>
      </c>
      <c r="B284" s="20"/>
      <c r="C284" s="107"/>
      <c r="D284" s="20"/>
      <c r="E284" s="20"/>
      <c r="F284" s="20"/>
      <c r="G284" s="122"/>
      <c r="H284" s="156">
        <f t="shared" si="95"/>
        <v>0</v>
      </c>
      <c r="I284" s="117" t="str">
        <f t="shared" si="96"/>
        <v/>
      </c>
      <c r="J284" s="80" t="b">
        <f t="shared" si="97"/>
        <v>0</v>
      </c>
      <c r="K284" s="80" t="str">
        <f t="shared" si="98"/>
        <v/>
      </c>
      <c r="L284" s="80" t="b">
        <f>IF(C284="",FALSE,IFERROR(NOT(MATCH(C284,'Anställda och korttidsarbete'!$C:$C,0)&gt;0),TRUE))</f>
        <v>0</v>
      </c>
      <c r="M284" s="80" t="str">
        <f t="shared" si="99"/>
        <v/>
      </c>
      <c r="N284" s="80" t="b">
        <f t="shared" si="100"/>
        <v>0</v>
      </c>
      <c r="O284" s="80" t="str">
        <f t="shared" si="101"/>
        <v/>
      </c>
      <c r="P284" s="13" t="b">
        <f t="shared" si="102"/>
        <v>0</v>
      </c>
      <c r="Q284" s="80" t="str">
        <f t="shared" si="103"/>
        <v/>
      </c>
      <c r="R284" s="80" t="b">
        <f t="shared" si="104"/>
        <v>0</v>
      </c>
      <c r="S284" s="81" t="e">
        <f t="shared" si="88"/>
        <v>#VALUE!</v>
      </c>
      <c r="T284" s="81" t="e">
        <f t="shared" si="89"/>
        <v>#VALUE!</v>
      </c>
      <c r="U284" s="81" t="e">
        <f t="shared" si="90"/>
        <v>#VALUE!</v>
      </c>
      <c r="V284" s="82" t="e">
        <f t="shared" si="91"/>
        <v>#VALUE!</v>
      </c>
      <c r="W284" s="82" t="e">
        <f t="shared" si="105"/>
        <v>#VALUE!</v>
      </c>
      <c r="X284" s="82" t="b">
        <f t="shared" si="109"/>
        <v>0</v>
      </c>
      <c r="Y284" s="72" t="str">
        <f t="shared" si="92"/>
        <v/>
      </c>
      <c r="Z284" s="81" t="e" cm="1">
        <f t="array" aca="1" ref="Z284" ca="1">TEXT(RIGHT(10-RIGHT(SUM(INDEX(1*(MID(MID(C284,1,1)*2,ROW(INDIRECT("1:"&amp;LEN(MID(C284,1,1)*2))),1)),,))+MID(C284,2,1)+
SUM(INDEX(1*(MID(MID(C284,3,1)*2,ROW(INDIRECT("1:"&amp;LEN(MID(C284,3,1)*2))),1)),,))+MID(C284,4,1)+
SUM(INDEX(1*(MID(MID(C284,5,1)*2,ROW(INDIRECT("1:"&amp;LEN(MID(C284,5,1)*2))),1)),,))+MID(C284,6,1)+
SUM(INDEX(1*(MID(MID(C284,8,1)*2,ROW(INDIRECT("1:"&amp;LEN(MID(C284,8,1)*2))),1)),,))+MID(C284,9,1)+
SUM(INDEX(1*(MID(MID(C284,10,1)*2,ROW(INDIRECT("1:"&amp;LEN(MID(C284,10,1)*2))),1)),,)),1),1),"0")</f>
        <v>#VALUE!</v>
      </c>
      <c r="AA284" s="81" t="str">
        <f t="shared" si="93"/>
        <v/>
      </c>
      <c r="AB284" s="83" t="b">
        <f t="shared" si="94"/>
        <v>0</v>
      </c>
      <c r="AC284" s="154">
        <f t="shared" si="106"/>
        <v>0</v>
      </c>
      <c r="AD284" s="154">
        <f>SUMIF($C$15:C283,C284,$AC$15:AC283)</f>
        <v>0</v>
      </c>
      <c r="AE284" s="15">
        <f t="shared" si="107"/>
        <v>10000</v>
      </c>
      <c r="AF284" s="154">
        <f t="shared" si="108"/>
        <v>0</v>
      </c>
    </row>
    <row r="285" spans="1:32" s="30" customFormat="1" x14ac:dyDescent="0.25">
      <c r="A285" s="19">
        <v>270</v>
      </c>
      <c r="B285" s="20"/>
      <c r="C285" s="107"/>
      <c r="D285" s="20"/>
      <c r="E285" s="20"/>
      <c r="F285" s="20"/>
      <c r="G285" s="122"/>
      <c r="H285" s="156">
        <f t="shared" si="95"/>
        <v>0</v>
      </c>
      <c r="I285" s="117" t="str">
        <f t="shared" si="96"/>
        <v/>
      </c>
      <c r="J285" s="80" t="b">
        <f t="shared" si="97"/>
        <v>0</v>
      </c>
      <c r="K285" s="80" t="str">
        <f t="shared" si="98"/>
        <v/>
      </c>
      <c r="L285" s="80" t="b">
        <f>IF(C285="",FALSE,IFERROR(NOT(MATCH(C285,'Anställda och korttidsarbete'!$C:$C,0)&gt;0),TRUE))</f>
        <v>0</v>
      </c>
      <c r="M285" s="80" t="str">
        <f t="shared" si="99"/>
        <v/>
      </c>
      <c r="N285" s="80" t="b">
        <f t="shared" si="100"/>
        <v>0</v>
      </c>
      <c r="O285" s="80" t="str">
        <f t="shared" si="101"/>
        <v/>
      </c>
      <c r="P285" s="13" t="b">
        <f t="shared" si="102"/>
        <v>0</v>
      </c>
      <c r="Q285" s="80" t="str">
        <f t="shared" si="103"/>
        <v/>
      </c>
      <c r="R285" s="80" t="b">
        <f t="shared" si="104"/>
        <v>0</v>
      </c>
      <c r="S285" s="81" t="e">
        <f t="shared" si="88"/>
        <v>#VALUE!</v>
      </c>
      <c r="T285" s="81" t="e">
        <f t="shared" si="89"/>
        <v>#VALUE!</v>
      </c>
      <c r="U285" s="81" t="e">
        <f t="shared" si="90"/>
        <v>#VALUE!</v>
      </c>
      <c r="V285" s="82" t="e">
        <f t="shared" si="91"/>
        <v>#VALUE!</v>
      </c>
      <c r="W285" s="82" t="e">
        <f t="shared" si="105"/>
        <v>#VALUE!</v>
      </c>
      <c r="X285" s="82" t="b">
        <f t="shared" si="109"/>
        <v>0</v>
      </c>
      <c r="Y285" s="72" t="str">
        <f t="shared" si="92"/>
        <v/>
      </c>
      <c r="Z285" s="81" t="e" cm="1">
        <f t="array" aca="1" ref="Z285" ca="1">TEXT(RIGHT(10-RIGHT(SUM(INDEX(1*(MID(MID(C285,1,1)*2,ROW(INDIRECT("1:"&amp;LEN(MID(C285,1,1)*2))),1)),,))+MID(C285,2,1)+
SUM(INDEX(1*(MID(MID(C285,3,1)*2,ROW(INDIRECT("1:"&amp;LEN(MID(C285,3,1)*2))),1)),,))+MID(C285,4,1)+
SUM(INDEX(1*(MID(MID(C285,5,1)*2,ROW(INDIRECT("1:"&amp;LEN(MID(C285,5,1)*2))),1)),,))+MID(C285,6,1)+
SUM(INDEX(1*(MID(MID(C285,8,1)*2,ROW(INDIRECT("1:"&amp;LEN(MID(C285,8,1)*2))),1)),,))+MID(C285,9,1)+
SUM(INDEX(1*(MID(MID(C285,10,1)*2,ROW(INDIRECT("1:"&amp;LEN(MID(C285,10,1)*2))),1)),,)),1),1),"0")</f>
        <v>#VALUE!</v>
      </c>
      <c r="AA285" s="81" t="str">
        <f t="shared" si="93"/>
        <v/>
      </c>
      <c r="AB285" s="83" t="b">
        <f t="shared" si="94"/>
        <v>0</v>
      </c>
      <c r="AC285" s="154">
        <f t="shared" si="106"/>
        <v>0</v>
      </c>
      <c r="AD285" s="154">
        <f>SUMIF($C$15:C284,C285,$AC$15:AC284)</f>
        <v>0</v>
      </c>
      <c r="AE285" s="15">
        <f t="shared" si="107"/>
        <v>10000</v>
      </c>
      <c r="AF285" s="154">
        <f t="shared" si="108"/>
        <v>0</v>
      </c>
    </row>
    <row r="286" spans="1:32" s="30" customFormat="1" x14ac:dyDescent="0.25">
      <c r="A286" s="19">
        <v>271</v>
      </c>
      <c r="B286" s="20"/>
      <c r="C286" s="107"/>
      <c r="D286" s="20"/>
      <c r="E286" s="20"/>
      <c r="F286" s="20"/>
      <c r="G286" s="122"/>
      <c r="H286" s="156">
        <f t="shared" si="95"/>
        <v>0</v>
      </c>
      <c r="I286" s="117" t="str">
        <f t="shared" si="96"/>
        <v/>
      </c>
      <c r="J286" s="80" t="b">
        <f t="shared" si="97"/>
        <v>0</v>
      </c>
      <c r="K286" s="80" t="str">
        <f t="shared" si="98"/>
        <v/>
      </c>
      <c r="L286" s="80" t="b">
        <f>IF(C286="",FALSE,IFERROR(NOT(MATCH(C286,'Anställda och korttidsarbete'!$C:$C,0)&gt;0),TRUE))</f>
        <v>0</v>
      </c>
      <c r="M286" s="80" t="str">
        <f t="shared" si="99"/>
        <v/>
      </c>
      <c r="N286" s="80" t="b">
        <f t="shared" si="100"/>
        <v>0</v>
      </c>
      <c r="O286" s="80" t="str">
        <f t="shared" si="101"/>
        <v/>
      </c>
      <c r="P286" s="13" t="b">
        <f t="shared" si="102"/>
        <v>0</v>
      </c>
      <c r="Q286" s="80" t="str">
        <f t="shared" si="103"/>
        <v/>
      </c>
      <c r="R286" s="80" t="b">
        <f t="shared" si="104"/>
        <v>0</v>
      </c>
      <c r="S286" s="81" t="e">
        <f t="shared" si="88"/>
        <v>#VALUE!</v>
      </c>
      <c r="T286" s="81" t="e">
        <f t="shared" si="89"/>
        <v>#VALUE!</v>
      </c>
      <c r="U286" s="81" t="e">
        <f t="shared" si="90"/>
        <v>#VALUE!</v>
      </c>
      <c r="V286" s="82" t="e">
        <f t="shared" si="91"/>
        <v>#VALUE!</v>
      </c>
      <c r="W286" s="82" t="e">
        <f t="shared" si="105"/>
        <v>#VALUE!</v>
      </c>
      <c r="X286" s="82" t="b">
        <f t="shared" si="109"/>
        <v>0</v>
      </c>
      <c r="Y286" s="72" t="str">
        <f t="shared" si="92"/>
        <v/>
      </c>
      <c r="Z286" s="81" t="e" cm="1">
        <f t="array" aca="1" ref="Z286" ca="1">TEXT(RIGHT(10-RIGHT(SUM(INDEX(1*(MID(MID(C286,1,1)*2,ROW(INDIRECT("1:"&amp;LEN(MID(C286,1,1)*2))),1)),,))+MID(C286,2,1)+
SUM(INDEX(1*(MID(MID(C286,3,1)*2,ROW(INDIRECT("1:"&amp;LEN(MID(C286,3,1)*2))),1)),,))+MID(C286,4,1)+
SUM(INDEX(1*(MID(MID(C286,5,1)*2,ROW(INDIRECT("1:"&amp;LEN(MID(C286,5,1)*2))),1)),,))+MID(C286,6,1)+
SUM(INDEX(1*(MID(MID(C286,8,1)*2,ROW(INDIRECT("1:"&amp;LEN(MID(C286,8,1)*2))),1)),,))+MID(C286,9,1)+
SUM(INDEX(1*(MID(MID(C286,10,1)*2,ROW(INDIRECT("1:"&amp;LEN(MID(C286,10,1)*2))),1)),,)),1),1),"0")</f>
        <v>#VALUE!</v>
      </c>
      <c r="AA286" s="81" t="str">
        <f t="shared" si="93"/>
        <v/>
      </c>
      <c r="AB286" s="83" t="b">
        <f t="shared" si="94"/>
        <v>0</v>
      </c>
      <c r="AC286" s="154">
        <f t="shared" si="106"/>
        <v>0</v>
      </c>
      <c r="AD286" s="154">
        <f>SUMIF($C$15:C285,C286,$AC$15:AC285)</f>
        <v>0</v>
      </c>
      <c r="AE286" s="15">
        <f t="shared" si="107"/>
        <v>10000</v>
      </c>
      <c r="AF286" s="154">
        <f t="shared" si="108"/>
        <v>0</v>
      </c>
    </row>
    <row r="287" spans="1:32" s="30" customFormat="1" x14ac:dyDescent="0.25">
      <c r="A287" s="19">
        <v>272</v>
      </c>
      <c r="B287" s="20"/>
      <c r="C287" s="107"/>
      <c r="D287" s="20"/>
      <c r="E287" s="20"/>
      <c r="F287" s="20"/>
      <c r="G287" s="122"/>
      <c r="H287" s="156">
        <f t="shared" si="95"/>
        <v>0</v>
      </c>
      <c r="I287" s="117" t="str">
        <f t="shared" si="96"/>
        <v/>
      </c>
      <c r="J287" s="80" t="b">
        <f t="shared" si="97"/>
        <v>0</v>
      </c>
      <c r="K287" s="80" t="str">
        <f t="shared" si="98"/>
        <v/>
      </c>
      <c r="L287" s="80" t="b">
        <f>IF(C287="",FALSE,IFERROR(NOT(MATCH(C287,'Anställda och korttidsarbete'!$C:$C,0)&gt;0),TRUE))</f>
        <v>0</v>
      </c>
      <c r="M287" s="80" t="str">
        <f t="shared" si="99"/>
        <v/>
      </c>
      <c r="N287" s="80" t="b">
        <f t="shared" si="100"/>
        <v>0</v>
      </c>
      <c r="O287" s="80" t="str">
        <f t="shared" si="101"/>
        <v/>
      </c>
      <c r="P287" s="13" t="b">
        <f t="shared" si="102"/>
        <v>0</v>
      </c>
      <c r="Q287" s="80" t="str">
        <f t="shared" si="103"/>
        <v/>
      </c>
      <c r="R287" s="80" t="b">
        <f t="shared" si="104"/>
        <v>0</v>
      </c>
      <c r="S287" s="81" t="e">
        <f t="shared" si="88"/>
        <v>#VALUE!</v>
      </c>
      <c r="T287" s="81" t="e">
        <f t="shared" si="89"/>
        <v>#VALUE!</v>
      </c>
      <c r="U287" s="81" t="e">
        <f t="shared" si="90"/>
        <v>#VALUE!</v>
      </c>
      <c r="V287" s="82" t="e">
        <f t="shared" si="91"/>
        <v>#VALUE!</v>
      </c>
      <c r="W287" s="82" t="e">
        <f t="shared" si="105"/>
        <v>#VALUE!</v>
      </c>
      <c r="X287" s="82" t="b">
        <f t="shared" si="109"/>
        <v>0</v>
      </c>
      <c r="Y287" s="72" t="str">
        <f t="shared" si="92"/>
        <v/>
      </c>
      <c r="Z287" s="81" t="e" cm="1">
        <f t="array" aca="1" ref="Z287" ca="1">TEXT(RIGHT(10-RIGHT(SUM(INDEX(1*(MID(MID(C287,1,1)*2,ROW(INDIRECT("1:"&amp;LEN(MID(C287,1,1)*2))),1)),,))+MID(C287,2,1)+
SUM(INDEX(1*(MID(MID(C287,3,1)*2,ROW(INDIRECT("1:"&amp;LEN(MID(C287,3,1)*2))),1)),,))+MID(C287,4,1)+
SUM(INDEX(1*(MID(MID(C287,5,1)*2,ROW(INDIRECT("1:"&amp;LEN(MID(C287,5,1)*2))),1)),,))+MID(C287,6,1)+
SUM(INDEX(1*(MID(MID(C287,8,1)*2,ROW(INDIRECT("1:"&amp;LEN(MID(C287,8,1)*2))),1)),,))+MID(C287,9,1)+
SUM(INDEX(1*(MID(MID(C287,10,1)*2,ROW(INDIRECT("1:"&amp;LEN(MID(C287,10,1)*2))),1)),,)),1),1),"0")</f>
        <v>#VALUE!</v>
      </c>
      <c r="AA287" s="81" t="str">
        <f t="shared" si="93"/>
        <v/>
      </c>
      <c r="AB287" s="83" t="b">
        <f t="shared" si="94"/>
        <v>0</v>
      </c>
      <c r="AC287" s="154">
        <f t="shared" si="106"/>
        <v>0</v>
      </c>
      <c r="AD287" s="154">
        <f>SUMIF($C$15:C286,C287,$AC$15:AC286)</f>
        <v>0</v>
      </c>
      <c r="AE287" s="15">
        <f t="shared" si="107"/>
        <v>10000</v>
      </c>
      <c r="AF287" s="154">
        <f t="shared" si="108"/>
        <v>0</v>
      </c>
    </row>
    <row r="288" spans="1:32" s="30" customFormat="1" x14ac:dyDescent="0.25">
      <c r="A288" s="19">
        <v>273</v>
      </c>
      <c r="B288" s="20"/>
      <c r="C288" s="107"/>
      <c r="D288" s="20"/>
      <c r="E288" s="20"/>
      <c r="F288" s="20"/>
      <c r="G288" s="122"/>
      <c r="H288" s="156">
        <f t="shared" si="95"/>
        <v>0</v>
      </c>
      <c r="I288" s="117" t="str">
        <f t="shared" si="96"/>
        <v/>
      </c>
      <c r="J288" s="80" t="b">
        <f t="shared" si="97"/>
        <v>0</v>
      </c>
      <c r="K288" s="80" t="str">
        <f t="shared" si="98"/>
        <v/>
      </c>
      <c r="L288" s="80" t="b">
        <f>IF(C288="",FALSE,IFERROR(NOT(MATCH(C288,'Anställda och korttidsarbete'!$C:$C,0)&gt;0),TRUE))</f>
        <v>0</v>
      </c>
      <c r="M288" s="80" t="str">
        <f t="shared" si="99"/>
        <v/>
      </c>
      <c r="N288" s="80" t="b">
        <f t="shared" si="100"/>
        <v>0</v>
      </c>
      <c r="O288" s="80" t="str">
        <f t="shared" si="101"/>
        <v/>
      </c>
      <c r="P288" s="13" t="b">
        <f t="shared" si="102"/>
        <v>0</v>
      </c>
      <c r="Q288" s="80" t="str">
        <f t="shared" si="103"/>
        <v/>
      </c>
      <c r="R288" s="80" t="b">
        <f t="shared" si="104"/>
        <v>0</v>
      </c>
      <c r="S288" s="81" t="e">
        <f t="shared" si="88"/>
        <v>#VALUE!</v>
      </c>
      <c r="T288" s="81" t="e">
        <f t="shared" si="89"/>
        <v>#VALUE!</v>
      </c>
      <c r="U288" s="81" t="e">
        <f t="shared" si="90"/>
        <v>#VALUE!</v>
      </c>
      <c r="V288" s="82" t="e">
        <f t="shared" si="91"/>
        <v>#VALUE!</v>
      </c>
      <c r="W288" s="82" t="e">
        <f t="shared" si="105"/>
        <v>#VALUE!</v>
      </c>
      <c r="X288" s="82" t="b">
        <f t="shared" si="109"/>
        <v>0</v>
      </c>
      <c r="Y288" s="72" t="str">
        <f t="shared" si="92"/>
        <v/>
      </c>
      <c r="Z288" s="81" t="e" cm="1">
        <f t="array" aca="1" ref="Z288" ca="1">TEXT(RIGHT(10-RIGHT(SUM(INDEX(1*(MID(MID(C288,1,1)*2,ROW(INDIRECT("1:"&amp;LEN(MID(C288,1,1)*2))),1)),,))+MID(C288,2,1)+
SUM(INDEX(1*(MID(MID(C288,3,1)*2,ROW(INDIRECT("1:"&amp;LEN(MID(C288,3,1)*2))),1)),,))+MID(C288,4,1)+
SUM(INDEX(1*(MID(MID(C288,5,1)*2,ROW(INDIRECT("1:"&amp;LEN(MID(C288,5,1)*2))),1)),,))+MID(C288,6,1)+
SUM(INDEX(1*(MID(MID(C288,8,1)*2,ROW(INDIRECT("1:"&amp;LEN(MID(C288,8,1)*2))),1)),,))+MID(C288,9,1)+
SUM(INDEX(1*(MID(MID(C288,10,1)*2,ROW(INDIRECT("1:"&amp;LEN(MID(C288,10,1)*2))),1)),,)),1),1),"0")</f>
        <v>#VALUE!</v>
      </c>
      <c r="AA288" s="81" t="str">
        <f t="shared" si="93"/>
        <v/>
      </c>
      <c r="AB288" s="83" t="b">
        <f t="shared" si="94"/>
        <v>0</v>
      </c>
      <c r="AC288" s="154">
        <f t="shared" si="106"/>
        <v>0</v>
      </c>
      <c r="AD288" s="154">
        <f>SUMIF($C$15:C287,C288,$AC$15:AC287)</f>
        <v>0</v>
      </c>
      <c r="AE288" s="15">
        <f t="shared" si="107"/>
        <v>10000</v>
      </c>
      <c r="AF288" s="154">
        <f t="shared" si="108"/>
        <v>0</v>
      </c>
    </row>
    <row r="289" spans="1:32" s="30" customFormat="1" x14ac:dyDescent="0.25">
      <c r="A289" s="19">
        <v>274</v>
      </c>
      <c r="B289" s="20"/>
      <c r="C289" s="107"/>
      <c r="D289" s="20"/>
      <c r="E289" s="20"/>
      <c r="F289" s="20"/>
      <c r="G289" s="122"/>
      <c r="H289" s="156">
        <f t="shared" si="95"/>
        <v>0</v>
      </c>
      <c r="I289" s="117" t="str">
        <f t="shared" si="96"/>
        <v/>
      </c>
      <c r="J289" s="80" t="b">
        <f t="shared" si="97"/>
        <v>0</v>
      </c>
      <c r="K289" s="80" t="str">
        <f t="shared" si="98"/>
        <v/>
      </c>
      <c r="L289" s="80" t="b">
        <f>IF(C289="",FALSE,IFERROR(NOT(MATCH(C289,'Anställda och korttidsarbete'!$C:$C,0)&gt;0),TRUE))</f>
        <v>0</v>
      </c>
      <c r="M289" s="80" t="str">
        <f t="shared" si="99"/>
        <v/>
      </c>
      <c r="N289" s="80" t="b">
        <f t="shared" si="100"/>
        <v>0</v>
      </c>
      <c r="O289" s="80" t="str">
        <f t="shared" si="101"/>
        <v/>
      </c>
      <c r="P289" s="13" t="b">
        <f t="shared" si="102"/>
        <v>0</v>
      </c>
      <c r="Q289" s="80" t="str">
        <f t="shared" si="103"/>
        <v/>
      </c>
      <c r="R289" s="80" t="b">
        <f t="shared" si="104"/>
        <v>0</v>
      </c>
      <c r="S289" s="81" t="e">
        <f t="shared" si="88"/>
        <v>#VALUE!</v>
      </c>
      <c r="T289" s="81" t="e">
        <f t="shared" si="89"/>
        <v>#VALUE!</v>
      </c>
      <c r="U289" s="81" t="e">
        <f t="shared" si="90"/>
        <v>#VALUE!</v>
      </c>
      <c r="V289" s="82" t="e">
        <f t="shared" si="91"/>
        <v>#VALUE!</v>
      </c>
      <c r="W289" s="82" t="e">
        <f t="shared" si="105"/>
        <v>#VALUE!</v>
      </c>
      <c r="X289" s="82" t="b">
        <f t="shared" si="109"/>
        <v>0</v>
      </c>
      <c r="Y289" s="72" t="str">
        <f t="shared" si="92"/>
        <v/>
      </c>
      <c r="Z289" s="81" t="e" cm="1">
        <f t="array" aca="1" ref="Z289" ca="1">TEXT(RIGHT(10-RIGHT(SUM(INDEX(1*(MID(MID(C289,1,1)*2,ROW(INDIRECT("1:"&amp;LEN(MID(C289,1,1)*2))),1)),,))+MID(C289,2,1)+
SUM(INDEX(1*(MID(MID(C289,3,1)*2,ROW(INDIRECT("1:"&amp;LEN(MID(C289,3,1)*2))),1)),,))+MID(C289,4,1)+
SUM(INDEX(1*(MID(MID(C289,5,1)*2,ROW(INDIRECT("1:"&amp;LEN(MID(C289,5,1)*2))),1)),,))+MID(C289,6,1)+
SUM(INDEX(1*(MID(MID(C289,8,1)*2,ROW(INDIRECT("1:"&amp;LEN(MID(C289,8,1)*2))),1)),,))+MID(C289,9,1)+
SUM(INDEX(1*(MID(MID(C289,10,1)*2,ROW(INDIRECT("1:"&amp;LEN(MID(C289,10,1)*2))),1)),,)),1),1),"0")</f>
        <v>#VALUE!</v>
      </c>
      <c r="AA289" s="81" t="str">
        <f t="shared" si="93"/>
        <v/>
      </c>
      <c r="AB289" s="83" t="b">
        <f t="shared" si="94"/>
        <v>0</v>
      </c>
      <c r="AC289" s="154">
        <f t="shared" si="106"/>
        <v>0</v>
      </c>
      <c r="AD289" s="154">
        <f>SUMIF($C$15:C288,C289,$AC$15:AC288)</f>
        <v>0</v>
      </c>
      <c r="AE289" s="15">
        <f t="shared" si="107"/>
        <v>10000</v>
      </c>
      <c r="AF289" s="154">
        <f t="shared" si="108"/>
        <v>0</v>
      </c>
    </row>
    <row r="290" spans="1:32" s="30" customFormat="1" x14ac:dyDescent="0.25">
      <c r="A290" s="19">
        <v>275</v>
      </c>
      <c r="B290" s="20"/>
      <c r="C290" s="107"/>
      <c r="D290" s="20"/>
      <c r="E290" s="20"/>
      <c r="F290" s="20"/>
      <c r="G290" s="122"/>
      <c r="H290" s="156">
        <f t="shared" si="95"/>
        <v>0</v>
      </c>
      <c r="I290" s="117" t="str">
        <f t="shared" si="96"/>
        <v/>
      </c>
      <c r="J290" s="80" t="b">
        <f t="shared" si="97"/>
        <v>0</v>
      </c>
      <c r="K290" s="80" t="str">
        <f t="shared" si="98"/>
        <v/>
      </c>
      <c r="L290" s="80" t="b">
        <f>IF(C290="",FALSE,IFERROR(NOT(MATCH(C290,'Anställda och korttidsarbete'!$C:$C,0)&gt;0),TRUE))</f>
        <v>0</v>
      </c>
      <c r="M290" s="80" t="str">
        <f t="shared" si="99"/>
        <v/>
      </c>
      <c r="N290" s="80" t="b">
        <f t="shared" si="100"/>
        <v>0</v>
      </c>
      <c r="O290" s="80" t="str">
        <f t="shared" si="101"/>
        <v/>
      </c>
      <c r="P290" s="13" t="b">
        <f t="shared" si="102"/>
        <v>0</v>
      </c>
      <c r="Q290" s="80" t="str">
        <f t="shared" si="103"/>
        <v/>
      </c>
      <c r="R290" s="80" t="b">
        <f t="shared" si="104"/>
        <v>0</v>
      </c>
      <c r="S290" s="81" t="e">
        <f t="shared" si="88"/>
        <v>#VALUE!</v>
      </c>
      <c r="T290" s="81" t="e">
        <f t="shared" si="89"/>
        <v>#VALUE!</v>
      </c>
      <c r="U290" s="81" t="e">
        <f t="shared" si="90"/>
        <v>#VALUE!</v>
      </c>
      <c r="V290" s="82" t="e">
        <f t="shared" si="91"/>
        <v>#VALUE!</v>
      </c>
      <c r="W290" s="82" t="e">
        <f t="shared" si="105"/>
        <v>#VALUE!</v>
      </c>
      <c r="X290" s="82" t="b">
        <f t="shared" si="109"/>
        <v>0</v>
      </c>
      <c r="Y290" s="72" t="str">
        <f t="shared" si="92"/>
        <v/>
      </c>
      <c r="Z290" s="81" t="e" cm="1">
        <f t="array" aca="1" ref="Z290" ca="1">TEXT(RIGHT(10-RIGHT(SUM(INDEX(1*(MID(MID(C290,1,1)*2,ROW(INDIRECT("1:"&amp;LEN(MID(C290,1,1)*2))),1)),,))+MID(C290,2,1)+
SUM(INDEX(1*(MID(MID(C290,3,1)*2,ROW(INDIRECT("1:"&amp;LEN(MID(C290,3,1)*2))),1)),,))+MID(C290,4,1)+
SUM(INDEX(1*(MID(MID(C290,5,1)*2,ROW(INDIRECT("1:"&amp;LEN(MID(C290,5,1)*2))),1)),,))+MID(C290,6,1)+
SUM(INDEX(1*(MID(MID(C290,8,1)*2,ROW(INDIRECT("1:"&amp;LEN(MID(C290,8,1)*2))),1)),,))+MID(C290,9,1)+
SUM(INDEX(1*(MID(MID(C290,10,1)*2,ROW(INDIRECT("1:"&amp;LEN(MID(C290,10,1)*2))),1)),,)),1),1),"0")</f>
        <v>#VALUE!</v>
      </c>
      <c r="AA290" s="81" t="str">
        <f t="shared" si="93"/>
        <v/>
      </c>
      <c r="AB290" s="83" t="b">
        <f t="shared" si="94"/>
        <v>0</v>
      </c>
      <c r="AC290" s="154">
        <f t="shared" si="106"/>
        <v>0</v>
      </c>
      <c r="AD290" s="154">
        <f>SUMIF($C$15:C289,C290,$AC$15:AC289)</f>
        <v>0</v>
      </c>
      <c r="AE290" s="15">
        <f t="shared" si="107"/>
        <v>10000</v>
      </c>
      <c r="AF290" s="154">
        <f t="shared" si="108"/>
        <v>0</v>
      </c>
    </row>
    <row r="291" spans="1:32" s="30" customFormat="1" x14ac:dyDescent="0.25">
      <c r="A291" s="19">
        <v>276</v>
      </c>
      <c r="B291" s="20"/>
      <c r="C291" s="107"/>
      <c r="D291" s="20"/>
      <c r="E291" s="20"/>
      <c r="F291" s="20"/>
      <c r="G291" s="122"/>
      <c r="H291" s="156">
        <f t="shared" si="95"/>
        <v>0</v>
      </c>
      <c r="I291" s="117" t="str">
        <f t="shared" si="96"/>
        <v/>
      </c>
      <c r="J291" s="80" t="b">
        <f t="shared" si="97"/>
        <v>0</v>
      </c>
      <c r="K291" s="80" t="str">
        <f t="shared" si="98"/>
        <v/>
      </c>
      <c r="L291" s="80" t="b">
        <f>IF(C291="",FALSE,IFERROR(NOT(MATCH(C291,'Anställda och korttidsarbete'!$C:$C,0)&gt;0),TRUE))</f>
        <v>0</v>
      </c>
      <c r="M291" s="80" t="str">
        <f t="shared" si="99"/>
        <v/>
      </c>
      <c r="N291" s="80" t="b">
        <f t="shared" si="100"/>
        <v>0</v>
      </c>
      <c r="O291" s="80" t="str">
        <f t="shared" si="101"/>
        <v/>
      </c>
      <c r="P291" s="13" t="b">
        <f t="shared" si="102"/>
        <v>0</v>
      </c>
      <c r="Q291" s="80" t="str">
        <f t="shared" si="103"/>
        <v/>
      </c>
      <c r="R291" s="80" t="b">
        <f t="shared" si="104"/>
        <v>0</v>
      </c>
      <c r="S291" s="81" t="e">
        <f t="shared" si="88"/>
        <v>#VALUE!</v>
      </c>
      <c r="T291" s="81" t="e">
        <f t="shared" si="89"/>
        <v>#VALUE!</v>
      </c>
      <c r="U291" s="81" t="e">
        <f t="shared" si="90"/>
        <v>#VALUE!</v>
      </c>
      <c r="V291" s="82" t="e">
        <f t="shared" si="91"/>
        <v>#VALUE!</v>
      </c>
      <c r="W291" s="82" t="e">
        <f t="shared" si="105"/>
        <v>#VALUE!</v>
      </c>
      <c r="X291" s="82" t="b">
        <f t="shared" si="109"/>
        <v>0</v>
      </c>
      <c r="Y291" s="72" t="str">
        <f t="shared" si="92"/>
        <v/>
      </c>
      <c r="Z291" s="81" t="e" cm="1">
        <f t="array" aca="1" ref="Z291" ca="1">TEXT(RIGHT(10-RIGHT(SUM(INDEX(1*(MID(MID(C291,1,1)*2,ROW(INDIRECT("1:"&amp;LEN(MID(C291,1,1)*2))),1)),,))+MID(C291,2,1)+
SUM(INDEX(1*(MID(MID(C291,3,1)*2,ROW(INDIRECT("1:"&amp;LEN(MID(C291,3,1)*2))),1)),,))+MID(C291,4,1)+
SUM(INDEX(1*(MID(MID(C291,5,1)*2,ROW(INDIRECT("1:"&amp;LEN(MID(C291,5,1)*2))),1)),,))+MID(C291,6,1)+
SUM(INDEX(1*(MID(MID(C291,8,1)*2,ROW(INDIRECT("1:"&amp;LEN(MID(C291,8,1)*2))),1)),,))+MID(C291,9,1)+
SUM(INDEX(1*(MID(MID(C291,10,1)*2,ROW(INDIRECT("1:"&amp;LEN(MID(C291,10,1)*2))),1)),,)),1),1),"0")</f>
        <v>#VALUE!</v>
      </c>
      <c r="AA291" s="81" t="str">
        <f t="shared" si="93"/>
        <v/>
      </c>
      <c r="AB291" s="83" t="b">
        <f t="shared" si="94"/>
        <v>0</v>
      </c>
      <c r="AC291" s="154">
        <f t="shared" si="106"/>
        <v>0</v>
      </c>
      <c r="AD291" s="154">
        <f>SUMIF($C$15:C290,C291,$AC$15:AC290)</f>
        <v>0</v>
      </c>
      <c r="AE291" s="15">
        <f t="shared" si="107"/>
        <v>10000</v>
      </c>
      <c r="AF291" s="154">
        <f t="shared" si="108"/>
        <v>0</v>
      </c>
    </row>
    <row r="292" spans="1:32" s="30" customFormat="1" x14ac:dyDescent="0.25">
      <c r="A292" s="19">
        <v>277</v>
      </c>
      <c r="B292" s="20"/>
      <c r="C292" s="107"/>
      <c r="D292" s="20"/>
      <c r="E292" s="20"/>
      <c r="F292" s="20"/>
      <c r="G292" s="122"/>
      <c r="H292" s="156">
        <f t="shared" si="95"/>
        <v>0</v>
      </c>
      <c r="I292" s="117" t="str">
        <f t="shared" si="96"/>
        <v/>
      </c>
      <c r="J292" s="80" t="b">
        <f t="shared" si="97"/>
        <v>0</v>
      </c>
      <c r="K292" s="80" t="str">
        <f t="shared" si="98"/>
        <v/>
      </c>
      <c r="L292" s="80" t="b">
        <f>IF(C292="",FALSE,IFERROR(NOT(MATCH(C292,'Anställda och korttidsarbete'!$C:$C,0)&gt;0),TRUE))</f>
        <v>0</v>
      </c>
      <c r="M292" s="80" t="str">
        <f t="shared" si="99"/>
        <v/>
      </c>
      <c r="N292" s="80" t="b">
        <f t="shared" si="100"/>
        <v>0</v>
      </c>
      <c r="O292" s="80" t="str">
        <f t="shared" si="101"/>
        <v/>
      </c>
      <c r="P292" s="13" t="b">
        <f t="shared" si="102"/>
        <v>0</v>
      </c>
      <c r="Q292" s="80" t="str">
        <f t="shared" si="103"/>
        <v/>
      </c>
      <c r="R292" s="80" t="b">
        <f t="shared" si="104"/>
        <v>0</v>
      </c>
      <c r="S292" s="81" t="e">
        <f t="shared" si="88"/>
        <v>#VALUE!</v>
      </c>
      <c r="T292" s="81" t="e">
        <f t="shared" si="89"/>
        <v>#VALUE!</v>
      </c>
      <c r="U292" s="81" t="e">
        <f t="shared" si="90"/>
        <v>#VALUE!</v>
      </c>
      <c r="V292" s="82" t="e">
        <f t="shared" si="91"/>
        <v>#VALUE!</v>
      </c>
      <c r="W292" s="82" t="e">
        <f t="shared" si="105"/>
        <v>#VALUE!</v>
      </c>
      <c r="X292" s="82" t="b">
        <f t="shared" si="109"/>
        <v>0</v>
      </c>
      <c r="Y292" s="72" t="str">
        <f t="shared" si="92"/>
        <v/>
      </c>
      <c r="Z292" s="81" t="e" cm="1">
        <f t="array" aca="1" ref="Z292" ca="1">TEXT(RIGHT(10-RIGHT(SUM(INDEX(1*(MID(MID(C292,1,1)*2,ROW(INDIRECT("1:"&amp;LEN(MID(C292,1,1)*2))),1)),,))+MID(C292,2,1)+
SUM(INDEX(1*(MID(MID(C292,3,1)*2,ROW(INDIRECT("1:"&amp;LEN(MID(C292,3,1)*2))),1)),,))+MID(C292,4,1)+
SUM(INDEX(1*(MID(MID(C292,5,1)*2,ROW(INDIRECT("1:"&amp;LEN(MID(C292,5,1)*2))),1)),,))+MID(C292,6,1)+
SUM(INDEX(1*(MID(MID(C292,8,1)*2,ROW(INDIRECT("1:"&amp;LEN(MID(C292,8,1)*2))),1)),,))+MID(C292,9,1)+
SUM(INDEX(1*(MID(MID(C292,10,1)*2,ROW(INDIRECT("1:"&amp;LEN(MID(C292,10,1)*2))),1)),,)),1),1),"0")</f>
        <v>#VALUE!</v>
      </c>
      <c r="AA292" s="81" t="str">
        <f t="shared" si="93"/>
        <v/>
      </c>
      <c r="AB292" s="83" t="b">
        <f t="shared" si="94"/>
        <v>0</v>
      </c>
      <c r="AC292" s="154">
        <f t="shared" si="106"/>
        <v>0</v>
      </c>
      <c r="AD292" s="154">
        <f>SUMIF($C$15:C291,C292,$AC$15:AC291)</f>
        <v>0</v>
      </c>
      <c r="AE292" s="15">
        <f t="shared" si="107"/>
        <v>10000</v>
      </c>
      <c r="AF292" s="154">
        <f t="shared" si="108"/>
        <v>0</v>
      </c>
    </row>
    <row r="293" spans="1:32" s="30" customFormat="1" x14ac:dyDescent="0.25">
      <c r="A293" s="19">
        <v>278</v>
      </c>
      <c r="B293" s="20"/>
      <c r="C293" s="107"/>
      <c r="D293" s="20"/>
      <c r="E293" s="20"/>
      <c r="F293" s="20"/>
      <c r="G293" s="122"/>
      <c r="H293" s="156">
        <f t="shared" si="95"/>
        <v>0</v>
      </c>
      <c r="I293" s="117" t="str">
        <f t="shared" si="96"/>
        <v/>
      </c>
      <c r="J293" s="80" t="b">
        <f t="shared" si="97"/>
        <v>0</v>
      </c>
      <c r="K293" s="80" t="str">
        <f t="shared" si="98"/>
        <v/>
      </c>
      <c r="L293" s="80" t="b">
        <f>IF(C293="",FALSE,IFERROR(NOT(MATCH(C293,'Anställda och korttidsarbete'!$C:$C,0)&gt;0),TRUE))</f>
        <v>0</v>
      </c>
      <c r="M293" s="80" t="str">
        <f t="shared" si="99"/>
        <v/>
      </c>
      <c r="N293" s="80" t="b">
        <f t="shared" si="100"/>
        <v>0</v>
      </c>
      <c r="O293" s="80" t="str">
        <f t="shared" si="101"/>
        <v/>
      </c>
      <c r="P293" s="13" t="b">
        <f t="shared" si="102"/>
        <v>0</v>
      </c>
      <c r="Q293" s="80" t="str">
        <f t="shared" si="103"/>
        <v/>
      </c>
      <c r="R293" s="80" t="b">
        <f t="shared" si="104"/>
        <v>0</v>
      </c>
      <c r="S293" s="81" t="e">
        <f t="shared" si="88"/>
        <v>#VALUE!</v>
      </c>
      <c r="T293" s="81" t="e">
        <f t="shared" si="89"/>
        <v>#VALUE!</v>
      </c>
      <c r="U293" s="81" t="e">
        <f t="shared" si="90"/>
        <v>#VALUE!</v>
      </c>
      <c r="V293" s="82" t="e">
        <f t="shared" si="91"/>
        <v>#VALUE!</v>
      </c>
      <c r="W293" s="82" t="e">
        <f t="shared" si="105"/>
        <v>#VALUE!</v>
      </c>
      <c r="X293" s="82" t="b">
        <f t="shared" si="109"/>
        <v>0</v>
      </c>
      <c r="Y293" s="72" t="str">
        <f t="shared" si="92"/>
        <v/>
      </c>
      <c r="Z293" s="81" t="e" cm="1">
        <f t="array" aca="1" ref="Z293" ca="1">TEXT(RIGHT(10-RIGHT(SUM(INDEX(1*(MID(MID(C293,1,1)*2,ROW(INDIRECT("1:"&amp;LEN(MID(C293,1,1)*2))),1)),,))+MID(C293,2,1)+
SUM(INDEX(1*(MID(MID(C293,3,1)*2,ROW(INDIRECT("1:"&amp;LEN(MID(C293,3,1)*2))),1)),,))+MID(C293,4,1)+
SUM(INDEX(1*(MID(MID(C293,5,1)*2,ROW(INDIRECT("1:"&amp;LEN(MID(C293,5,1)*2))),1)),,))+MID(C293,6,1)+
SUM(INDEX(1*(MID(MID(C293,8,1)*2,ROW(INDIRECT("1:"&amp;LEN(MID(C293,8,1)*2))),1)),,))+MID(C293,9,1)+
SUM(INDEX(1*(MID(MID(C293,10,1)*2,ROW(INDIRECT("1:"&amp;LEN(MID(C293,10,1)*2))),1)),,)),1),1),"0")</f>
        <v>#VALUE!</v>
      </c>
      <c r="AA293" s="81" t="str">
        <f t="shared" si="93"/>
        <v/>
      </c>
      <c r="AB293" s="83" t="b">
        <f t="shared" si="94"/>
        <v>0</v>
      </c>
      <c r="AC293" s="154">
        <f t="shared" si="106"/>
        <v>0</v>
      </c>
      <c r="AD293" s="154">
        <f>SUMIF($C$15:C292,C293,$AC$15:AC292)</f>
        <v>0</v>
      </c>
      <c r="AE293" s="15">
        <f t="shared" si="107"/>
        <v>10000</v>
      </c>
      <c r="AF293" s="154">
        <f t="shared" si="108"/>
        <v>0</v>
      </c>
    </row>
    <row r="294" spans="1:32" s="30" customFormat="1" x14ac:dyDescent="0.25">
      <c r="A294" s="19">
        <v>279</v>
      </c>
      <c r="B294" s="20"/>
      <c r="C294" s="107"/>
      <c r="D294" s="20"/>
      <c r="E294" s="20"/>
      <c r="F294" s="20"/>
      <c r="G294" s="122"/>
      <c r="H294" s="156">
        <f t="shared" si="95"/>
        <v>0</v>
      </c>
      <c r="I294" s="117" t="str">
        <f t="shared" si="96"/>
        <v/>
      </c>
      <c r="J294" s="80" t="b">
        <f t="shared" si="97"/>
        <v>0</v>
      </c>
      <c r="K294" s="80" t="str">
        <f t="shared" si="98"/>
        <v/>
      </c>
      <c r="L294" s="80" t="b">
        <f>IF(C294="",FALSE,IFERROR(NOT(MATCH(C294,'Anställda och korttidsarbete'!$C:$C,0)&gt;0),TRUE))</f>
        <v>0</v>
      </c>
      <c r="M294" s="80" t="str">
        <f t="shared" si="99"/>
        <v/>
      </c>
      <c r="N294" s="80" t="b">
        <f t="shared" si="100"/>
        <v>0</v>
      </c>
      <c r="O294" s="80" t="str">
        <f t="shared" si="101"/>
        <v/>
      </c>
      <c r="P294" s="13" t="b">
        <f t="shared" si="102"/>
        <v>0</v>
      </c>
      <c r="Q294" s="80" t="str">
        <f t="shared" si="103"/>
        <v/>
      </c>
      <c r="R294" s="80" t="b">
        <f t="shared" si="104"/>
        <v>0</v>
      </c>
      <c r="S294" s="81" t="e">
        <f t="shared" si="88"/>
        <v>#VALUE!</v>
      </c>
      <c r="T294" s="81" t="e">
        <f t="shared" si="89"/>
        <v>#VALUE!</v>
      </c>
      <c r="U294" s="81" t="e">
        <f t="shared" si="90"/>
        <v>#VALUE!</v>
      </c>
      <c r="V294" s="82" t="e">
        <f t="shared" si="91"/>
        <v>#VALUE!</v>
      </c>
      <c r="W294" s="82" t="e">
        <f t="shared" si="105"/>
        <v>#VALUE!</v>
      </c>
      <c r="X294" s="82" t="b">
        <f t="shared" si="109"/>
        <v>0</v>
      </c>
      <c r="Y294" s="72" t="str">
        <f t="shared" si="92"/>
        <v/>
      </c>
      <c r="Z294" s="81" t="e" cm="1">
        <f t="array" aca="1" ref="Z294" ca="1">TEXT(RIGHT(10-RIGHT(SUM(INDEX(1*(MID(MID(C294,1,1)*2,ROW(INDIRECT("1:"&amp;LEN(MID(C294,1,1)*2))),1)),,))+MID(C294,2,1)+
SUM(INDEX(1*(MID(MID(C294,3,1)*2,ROW(INDIRECT("1:"&amp;LEN(MID(C294,3,1)*2))),1)),,))+MID(C294,4,1)+
SUM(INDEX(1*(MID(MID(C294,5,1)*2,ROW(INDIRECT("1:"&amp;LEN(MID(C294,5,1)*2))),1)),,))+MID(C294,6,1)+
SUM(INDEX(1*(MID(MID(C294,8,1)*2,ROW(INDIRECT("1:"&amp;LEN(MID(C294,8,1)*2))),1)),,))+MID(C294,9,1)+
SUM(INDEX(1*(MID(MID(C294,10,1)*2,ROW(INDIRECT("1:"&amp;LEN(MID(C294,10,1)*2))),1)),,)),1),1),"0")</f>
        <v>#VALUE!</v>
      </c>
      <c r="AA294" s="81" t="str">
        <f t="shared" si="93"/>
        <v/>
      </c>
      <c r="AB294" s="83" t="b">
        <f t="shared" si="94"/>
        <v>0</v>
      </c>
      <c r="AC294" s="154">
        <f t="shared" si="106"/>
        <v>0</v>
      </c>
      <c r="AD294" s="154">
        <f>SUMIF($C$15:C293,C294,$AC$15:AC293)</f>
        <v>0</v>
      </c>
      <c r="AE294" s="15">
        <f t="shared" si="107"/>
        <v>10000</v>
      </c>
      <c r="AF294" s="154">
        <f t="shared" si="108"/>
        <v>0</v>
      </c>
    </row>
    <row r="295" spans="1:32" s="30" customFormat="1" x14ac:dyDescent="0.25">
      <c r="A295" s="19">
        <v>280</v>
      </c>
      <c r="B295" s="20"/>
      <c r="C295" s="107"/>
      <c r="D295" s="20"/>
      <c r="E295" s="20"/>
      <c r="F295" s="20"/>
      <c r="G295" s="122"/>
      <c r="H295" s="156">
        <f t="shared" si="95"/>
        <v>0</v>
      </c>
      <c r="I295" s="117" t="str">
        <f t="shared" si="96"/>
        <v/>
      </c>
      <c r="J295" s="80" t="b">
        <f t="shared" si="97"/>
        <v>0</v>
      </c>
      <c r="K295" s="80" t="str">
        <f t="shared" si="98"/>
        <v/>
      </c>
      <c r="L295" s="80" t="b">
        <f>IF(C295="",FALSE,IFERROR(NOT(MATCH(C295,'Anställda och korttidsarbete'!$C:$C,0)&gt;0),TRUE))</f>
        <v>0</v>
      </c>
      <c r="M295" s="80" t="str">
        <f t="shared" si="99"/>
        <v/>
      </c>
      <c r="N295" s="80" t="b">
        <f t="shared" si="100"/>
        <v>0</v>
      </c>
      <c r="O295" s="80" t="str">
        <f t="shared" si="101"/>
        <v/>
      </c>
      <c r="P295" s="13" t="b">
        <f t="shared" si="102"/>
        <v>0</v>
      </c>
      <c r="Q295" s="80" t="str">
        <f t="shared" si="103"/>
        <v/>
      </c>
      <c r="R295" s="80" t="b">
        <f t="shared" si="104"/>
        <v>0</v>
      </c>
      <c r="S295" s="81" t="e">
        <f t="shared" si="88"/>
        <v>#VALUE!</v>
      </c>
      <c r="T295" s="81" t="e">
        <f t="shared" si="89"/>
        <v>#VALUE!</v>
      </c>
      <c r="U295" s="81" t="e">
        <f t="shared" si="90"/>
        <v>#VALUE!</v>
      </c>
      <c r="V295" s="82" t="e">
        <f t="shared" si="91"/>
        <v>#VALUE!</v>
      </c>
      <c r="W295" s="82" t="e">
        <f t="shared" si="105"/>
        <v>#VALUE!</v>
      </c>
      <c r="X295" s="82" t="b">
        <f t="shared" si="109"/>
        <v>0</v>
      </c>
      <c r="Y295" s="72" t="str">
        <f t="shared" si="92"/>
        <v/>
      </c>
      <c r="Z295" s="81" t="e" cm="1">
        <f t="array" aca="1" ref="Z295" ca="1">TEXT(RIGHT(10-RIGHT(SUM(INDEX(1*(MID(MID(C295,1,1)*2,ROW(INDIRECT("1:"&amp;LEN(MID(C295,1,1)*2))),1)),,))+MID(C295,2,1)+
SUM(INDEX(1*(MID(MID(C295,3,1)*2,ROW(INDIRECT("1:"&amp;LEN(MID(C295,3,1)*2))),1)),,))+MID(C295,4,1)+
SUM(INDEX(1*(MID(MID(C295,5,1)*2,ROW(INDIRECT("1:"&amp;LEN(MID(C295,5,1)*2))),1)),,))+MID(C295,6,1)+
SUM(INDEX(1*(MID(MID(C295,8,1)*2,ROW(INDIRECT("1:"&amp;LEN(MID(C295,8,1)*2))),1)),,))+MID(C295,9,1)+
SUM(INDEX(1*(MID(MID(C295,10,1)*2,ROW(INDIRECT("1:"&amp;LEN(MID(C295,10,1)*2))),1)),,)),1),1),"0")</f>
        <v>#VALUE!</v>
      </c>
      <c r="AA295" s="81" t="str">
        <f t="shared" si="93"/>
        <v/>
      </c>
      <c r="AB295" s="83" t="b">
        <f t="shared" si="94"/>
        <v>0</v>
      </c>
      <c r="AC295" s="154">
        <f t="shared" si="106"/>
        <v>0</v>
      </c>
      <c r="AD295" s="154">
        <f>SUMIF($C$15:C294,C295,$AC$15:AC294)</f>
        <v>0</v>
      </c>
      <c r="AE295" s="15">
        <f t="shared" si="107"/>
        <v>10000</v>
      </c>
      <c r="AF295" s="154">
        <f t="shared" si="108"/>
        <v>0</v>
      </c>
    </row>
    <row r="296" spans="1:32" s="30" customFormat="1" x14ac:dyDescent="0.25">
      <c r="A296" s="19">
        <v>281</v>
      </c>
      <c r="B296" s="20"/>
      <c r="C296" s="107"/>
      <c r="D296" s="20"/>
      <c r="E296" s="20"/>
      <c r="F296" s="20"/>
      <c r="G296" s="122"/>
      <c r="H296" s="156">
        <f t="shared" si="95"/>
        <v>0</v>
      </c>
      <c r="I296" s="117" t="str">
        <f t="shared" si="96"/>
        <v/>
      </c>
      <c r="J296" s="80" t="b">
        <f t="shared" si="97"/>
        <v>0</v>
      </c>
      <c r="K296" s="80" t="str">
        <f t="shared" si="98"/>
        <v/>
      </c>
      <c r="L296" s="80" t="b">
        <f>IF(C296="",FALSE,IFERROR(NOT(MATCH(C296,'Anställda och korttidsarbete'!$C:$C,0)&gt;0),TRUE))</f>
        <v>0</v>
      </c>
      <c r="M296" s="80" t="str">
        <f t="shared" si="99"/>
        <v/>
      </c>
      <c r="N296" s="80" t="b">
        <f t="shared" si="100"/>
        <v>0</v>
      </c>
      <c r="O296" s="80" t="str">
        <f t="shared" si="101"/>
        <v/>
      </c>
      <c r="P296" s="13" t="b">
        <f t="shared" si="102"/>
        <v>0</v>
      </c>
      <c r="Q296" s="80" t="str">
        <f t="shared" si="103"/>
        <v/>
      </c>
      <c r="R296" s="80" t="b">
        <f t="shared" si="104"/>
        <v>0</v>
      </c>
      <c r="S296" s="81" t="e">
        <f t="shared" si="88"/>
        <v>#VALUE!</v>
      </c>
      <c r="T296" s="81" t="e">
        <f t="shared" si="89"/>
        <v>#VALUE!</v>
      </c>
      <c r="U296" s="81" t="e">
        <f t="shared" si="90"/>
        <v>#VALUE!</v>
      </c>
      <c r="V296" s="82" t="e">
        <f t="shared" si="91"/>
        <v>#VALUE!</v>
      </c>
      <c r="W296" s="82" t="e">
        <f t="shared" si="105"/>
        <v>#VALUE!</v>
      </c>
      <c r="X296" s="82" t="b">
        <f t="shared" si="109"/>
        <v>0</v>
      </c>
      <c r="Y296" s="72" t="str">
        <f t="shared" si="92"/>
        <v/>
      </c>
      <c r="Z296" s="81" t="e" cm="1">
        <f t="array" aca="1" ref="Z296" ca="1">TEXT(RIGHT(10-RIGHT(SUM(INDEX(1*(MID(MID(C296,1,1)*2,ROW(INDIRECT("1:"&amp;LEN(MID(C296,1,1)*2))),1)),,))+MID(C296,2,1)+
SUM(INDEX(1*(MID(MID(C296,3,1)*2,ROW(INDIRECT("1:"&amp;LEN(MID(C296,3,1)*2))),1)),,))+MID(C296,4,1)+
SUM(INDEX(1*(MID(MID(C296,5,1)*2,ROW(INDIRECT("1:"&amp;LEN(MID(C296,5,1)*2))),1)),,))+MID(C296,6,1)+
SUM(INDEX(1*(MID(MID(C296,8,1)*2,ROW(INDIRECT("1:"&amp;LEN(MID(C296,8,1)*2))),1)),,))+MID(C296,9,1)+
SUM(INDEX(1*(MID(MID(C296,10,1)*2,ROW(INDIRECT("1:"&amp;LEN(MID(C296,10,1)*2))),1)),,)),1),1),"0")</f>
        <v>#VALUE!</v>
      </c>
      <c r="AA296" s="81" t="str">
        <f t="shared" si="93"/>
        <v/>
      </c>
      <c r="AB296" s="83" t="b">
        <f t="shared" si="94"/>
        <v>0</v>
      </c>
      <c r="AC296" s="154">
        <f t="shared" si="106"/>
        <v>0</v>
      </c>
      <c r="AD296" s="154">
        <f>SUMIF($C$15:C295,C296,$AC$15:AC295)</f>
        <v>0</v>
      </c>
      <c r="AE296" s="15">
        <f t="shared" si="107"/>
        <v>10000</v>
      </c>
      <c r="AF296" s="154">
        <f t="shared" si="108"/>
        <v>0</v>
      </c>
    </row>
    <row r="297" spans="1:32" s="30" customFormat="1" x14ac:dyDescent="0.25">
      <c r="A297" s="19">
        <v>282</v>
      </c>
      <c r="B297" s="20"/>
      <c r="C297" s="107"/>
      <c r="D297" s="20"/>
      <c r="E297" s="20"/>
      <c r="F297" s="20"/>
      <c r="G297" s="122"/>
      <c r="H297" s="156">
        <f t="shared" si="95"/>
        <v>0</v>
      </c>
      <c r="I297" s="117" t="str">
        <f t="shared" si="96"/>
        <v/>
      </c>
      <c r="J297" s="80" t="b">
        <f t="shared" si="97"/>
        <v>0</v>
      </c>
      <c r="K297" s="80" t="str">
        <f t="shared" si="98"/>
        <v/>
      </c>
      <c r="L297" s="80" t="b">
        <f>IF(C297="",FALSE,IFERROR(NOT(MATCH(C297,'Anställda och korttidsarbete'!$C:$C,0)&gt;0),TRUE))</f>
        <v>0</v>
      </c>
      <c r="M297" s="80" t="str">
        <f t="shared" si="99"/>
        <v/>
      </c>
      <c r="N297" s="80" t="b">
        <f t="shared" si="100"/>
        <v>0</v>
      </c>
      <c r="O297" s="80" t="str">
        <f t="shared" si="101"/>
        <v/>
      </c>
      <c r="P297" s="13" t="b">
        <f t="shared" si="102"/>
        <v>0</v>
      </c>
      <c r="Q297" s="80" t="str">
        <f t="shared" si="103"/>
        <v/>
      </c>
      <c r="R297" s="80" t="b">
        <f t="shared" si="104"/>
        <v>0</v>
      </c>
      <c r="S297" s="81" t="e">
        <f t="shared" si="88"/>
        <v>#VALUE!</v>
      </c>
      <c r="T297" s="81" t="e">
        <f t="shared" si="89"/>
        <v>#VALUE!</v>
      </c>
      <c r="U297" s="81" t="e">
        <f t="shared" si="90"/>
        <v>#VALUE!</v>
      </c>
      <c r="V297" s="82" t="e">
        <f t="shared" si="91"/>
        <v>#VALUE!</v>
      </c>
      <c r="W297" s="82" t="e">
        <f t="shared" si="105"/>
        <v>#VALUE!</v>
      </c>
      <c r="X297" s="82" t="b">
        <f t="shared" si="109"/>
        <v>0</v>
      </c>
      <c r="Y297" s="72" t="str">
        <f t="shared" si="92"/>
        <v/>
      </c>
      <c r="Z297" s="81" t="e" cm="1">
        <f t="array" aca="1" ref="Z297" ca="1">TEXT(RIGHT(10-RIGHT(SUM(INDEX(1*(MID(MID(C297,1,1)*2,ROW(INDIRECT("1:"&amp;LEN(MID(C297,1,1)*2))),1)),,))+MID(C297,2,1)+
SUM(INDEX(1*(MID(MID(C297,3,1)*2,ROW(INDIRECT("1:"&amp;LEN(MID(C297,3,1)*2))),1)),,))+MID(C297,4,1)+
SUM(INDEX(1*(MID(MID(C297,5,1)*2,ROW(INDIRECT("1:"&amp;LEN(MID(C297,5,1)*2))),1)),,))+MID(C297,6,1)+
SUM(INDEX(1*(MID(MID(C297,8,1)*2,ROW(INDIRECT("1:"&amp;LEN(MID(C297,8,1)*2))),1)),,))+MID(C297,9,1)+
SUM(INDEX(1*(MID(MID(C297,10,1)*2,ROW(INDIRECT("1:"&amp;LEN(MID(C297,10,1)*2))),1)),,)),1),1),"0")</f>
        <v>#VALUE!</v>
      </c>
      <c r="AA297" s="81" t="str">
        <f t="shared" si="93"/>
        <v/>
      </c>
      <c r="AB297" s="83" t="b">
        <f t="shared" si="94"/>
        <v>0</v>
      </c>
      <c r="AC297" s="154">
        <f t="shared" si="106"/>
        <v>0</v>
      </c>
      <c r="AD297" s="154">
        <f>SUMIF($C$15:C296,C297,$AC$15:AC296)</f>
        <v>0</v>
      </c>
      <c r="AE297" s="15">
        <f t="shared" si="107"/>
        <v>10000</v>
      </c>
      <c r="AF297" s="154">
        <f t="shared" si="108"/>
        <v>0</v>
      </c>
    </row>
    <row r="298" spans="1:32" s="30" customFormat="1" x14ac:dyDescent="0.25">
      <c r="A298" s="19">
        <v>283</v>
      </c>
      <c r="B298" s="20"/>
      <c r="C298" s="107"/>
      <c r="D298" s="20"/>
      <c r="E298" s="20"/>
      <c r="F298" s="20"/>
      <c r="G298" s="122"/>
      <c r="H298" s="156">
        <f t="shared" si="95"/>
        <v>0</v>
      </c>
      <c r="I298" s="117" t="str">
        <f t="shared" si="96"/>
        <v/>
      </c>
      <c r="J298" s="80" t="b">
        <f t="shared" si="97"/>
        <v>0</v>
      </c>
      <c r="K298" s="80" t="str">
        <f t="shared" si="98"/>
        <v/>
      </c>
      <c r="L298" s="80" t="b">
        <f>IF(C298="",FALSE,IFERROR(NOT(MATCH(C298,'Anställda och korttidsarbete'!$C:$C,0)&gt;0),TRUE))</f>
        <v>0</v>
      </c>
      <c r="M298" s="80" t="str">
        <f t="shared" si="99"/>
        <v/>
      </c>
      <c r="N298" s="80" t="b">
        <f t="shared" si="100"/>
        <v>0</v>
      </c>
      <c r="O298" s="80" t="str">
        <f t="shared" si="101"/>
        <v/>
      </c>
      <c r="P298" s="13" t="b">
        <f t="shared" si="102"/>
        <v>0</v>
      </c>
      <c r="Q298" s="80" t="str">
        <f t="shared" si="103"/>
        <v/>
      </c>
      <c r="R298" s="80" t="b">
        <f t="shared" si="104"/>
        <v>0</v>
      </c>
      <c r="S298" s="81" t="e">
        <f t="shared" si="88"/>
        <v>#VALUE!</v>
      </c>
      <c r="T298" s="81" t="e">
        <f t="shared" si="89"/>
        <v>#VALUE!</v>
      </c>
      <c r="U298" s="81" t="e">
        <f t="shared" si="90"/>
        <v>#VALUE!</v>
      </c>
      <c r="V298" s="82" t="e">
        <f t="shared" si="91"/>
        <v>#VALUE!</v>
      </c>
      <c r="W298" s="82" t="e">
        <f t="shared" si="105"/>
        <v>#VALUE!</v>
      </c>
      <c r="X298" s="82" t="b">
        <f t="shared" si="109"/>
        <v>0</v>
      </c>
      <c r="Y298" s="72" t="str">
        <f t="shared" si="92"/>
        <v/>
      </c>
      <c r="Z298" s="81" t="e" cm="1">
        <f t="array" aca="1" ref="Z298" ca="1">TEXT(RIGHT(10-RIGHT(SUM(INDEX(1*(MID(MID(C298,1,1)*2,ROW(INDIRECT("1:"&amp;LEN(MID(C298,1,1)*2))),1)),,))+MID(C298,2,1)+
SUM(INDEX(1*(MID(MID(C298,3,1)*2,ROW(INDIRECT("1:"&amp;LEN(MID(C298,3,1)*2))),1)),,))+MID(C298,4,1)+
SUM(INDEX(1*(MID(MID(C298,5,1)*2,ROW(INDIRECT("1:"&amp;LEN(MID(C298,5,1)*2))),1)),,))+MID(C298,6,1)+
SUM(INDEX(1*(MID(MID(C298,8,1)*2,ROW(INDIRECT("1:"&amp;LEN(MID(C298,8,1)*2))),1)),,))+MID(C298,9,1)+
SUM(INDEX(1*(MID(MID(C298,10,1)*2,ROW(INDIRECT("1:"&amp;LEN(MID(C298,10,1)*2))),1)),,)),1),1),"0")</f>
        <v>#VALUE!</v>
      </c>
      <c r="AA298" s="81" t="str">
        <f t="shared" si="93"/>
        <v/>
      </c>
      <c r="AB298" s="83" t="b">
        <f t="shared" si="94"/>
        <v>0</v>
      </c>
      <c r="AC298" s="154">
        <f t="shared" si="106"/>
        <v>0</v>
      </c>
      <c r="AD298" s="154">
        <f>SUMIF($C$15:C297,C298,$AC$15:AC297)</f>
        <v>0</v>
      </c>
      <c r="AE298" s="15">
        <f t="shared" si="107"/>
        <v>10000</v>
      </c>
      <c r="AF298" s="154">
        <f t="shared" si="108"/>
        <v>0</v>
      </c>
    </row>
    <row r="299" spans="1:32" s="30" customFormat="1" x14ac:dyDescent="0.25">
      <c r="A299" s="19">
        <v>284</v>
      </c>
      <c r="B299" s="20"/>
      <c r="C299" s="107"/>
      <c r="D299" s="20"/>
      <c r="E299" s="20"/>
      <c r="F299" s="20"/>
      <c r="G299" s="122"/>
      <c r="H299" s="156">
        <f t="shared" si="95"/>
        <v>0</v>
      </c>
      <c r="I299" s="117" t="str">
        <f t="shared" si="96"/>
        <v/>
      </c>
      <c r="J299" s="80" t="b">
        <f t="shared" si="97"/>
        <v>0</v>
      </c>
      <c r="K299" s="80" t="str">
        <f t="shared" si="98"/>
        <v/>
      </c>
      <c r="L299" s="80" t="b">
        <f>IF(C299="",FALSE,IFERROR(NOT(MATCH(C299,'Anställda och korttidsarbete'!$C:$C,0)&gt;0),TRUE))</f>
        <v>0</v>
      </c>
      <c r="M299" s="80" t="str">
        <f t="shared" si="99"/>
        <v/>
      </c>
      <c r="N299" s="80" t="b">
        <f t="shared" si="100"/>
        <v>0</v>
      </c>
      <c r="O299" s="80" t="str">
        <f t="shared" si="101"/>
        <v/>
      </c>
      <c r="P299" s="13" t="b">
        <f t="shared" si="102"/>
        <v>0</v>
      </c>
      <c r="Q299" s="80" t="str">
        <f t="shared" si="103"/>
        <v/>
      </c>
      <c r="R299" s="80" t="b">
        <f t="shared" si="104"/>
        <v>0</v>
      </c>
      <c r="S299" s="81" t="e">
        <f t="shared" si="88"/>
        <v>#VALUE!</v>
      </c>
      <c r="T299" s="81" t="e">
        <f t="shared" si="89"/>
        <v>#VALUE!</v>
      </c>
      <c r="U299" s="81" t="e">
        <f t="shared" si="90"/>
        <v>#VALUE!</v>
      </c>
      <c r="V299" s="82" t="e">
        <f t="shared" si="91"/>
        <v>#VALUE!</v>
      </c>
      <c r="W299" s="82" t="e">
        <f t="shared" si="105"/>
        <v>#VALUE!</v>
      </c>
      <c r="X299" s="82" t="b">
        <f t="shared" si="109"/>
        <v>0</v>
      </c>
      <c r="Y299" s="72" t="str">
        <f t="shared" si="92"/>
        <v/>
      </c>
      <c r="Z299" s="81" t="e" cm="1">
        <f t="array" aca="1" ref="Z299" ca="1">TEXT(RIGHT(10-RIGHT(SUM(INDEX(1*(MID(MID(C299,1,1)*2,ROW(INDIRECT("1:"&amp;LEN(MID(C299,1,1)*2))),1)),,))+MID(C299,2,1)+
SUM(INDEX(1*(MID(MID(C299,3,1)*2,ROW(INDIRECT("1:"&amp;LEN(MID(C299,3,1)*2))),1)),,))+MID(C299,4,1)+
SUM(INDEX(1*(MID(MID(C299,5,1)*2,ROW(INDIRECT("1:"&amp;LEN(MID(C299,5,1)*2))),1)),,))+MID(C299,6,1)+
SUM(INDEX(1*(MID(MID(C299,8,1)*2,ROW(INDIRECT("1:"&amp;LEN(MID(C299,8,1)*2))),1)),,))+MID(C299,9,1)+
SUM(INDEX(1*(MID(MID(C299,10,1)*2,ROW(INDIRECT("1:"&amp;LEN(MID(C299,10,1)*2))),1)),,)),1),1),"0")</f>
        <v>#VALUE!</v>
      </c>
      <c r="AA299" s="81" t="str">
        <f t="shared" si="93"/>
        <v/>
      </c>
      <c r="AB299" s="83" t="b">
        <f t="shared" si="94"/>
        <v>0</v>
      </c>
      <c r="AC299" s="154">
        <f t="shared" si="106"/>
        <v>0</v>
      </c>
      <c r="AD299" s="154">
        <f>SUMIF($C$15:C298,C299,$AC$15:AC298)</f>
        <v>0</v>
      </c>
      <c r="AE299" s="15">
        <f t="shared" si="107"/>
        <v>10000</v>
      </c>
      <c r="AF299" s="154">
        <f t="shared" si="108"/>
        <v>0</v>
      </c>
    </row>
    <row r="300" spans="1:32" s="30" customFormat="1" x14ac:dyDescent="0.25">
      <c r="A300" s="19">
        <v>285</v>
      </c>
      <c r="B300" s="20"/>
      <c r="C300" s="107"/>
      <c r="D300" s="20"/>
      <c r="E300" s="20"/>
      <c r="F300" s="20"/>
      <c r="G300" s="122"/>
      <c r="H300" s="156">
        <f t="shared" si="95"/>
        <v>0</v>
      </c>
      <c r="I300" s="117" t="str">
        <f t="shared" si="96"/>
        <v/>
      </c>
      <c r="J300" s="80" t="b">
        <f t="shared" si="97"/>
        <v>0</v>
      </c>
      <c r="K300" s="80" t="str">
        <f t="shared" si="98"/>
        <v/>
      </c>
      <c r="L300" s="80" t="b">
        <f>IF(C300="",FALSE,IFERROR(NOT(MATCH(C300,'Anställda och korttidsarbete'!$C:$C,0)&gt;0),TRUE))</f>
        <v>0</v>
      </c>
      <c r="M300" s="80" t="str">
        <f t="shared" si="99"/>
        <v/>
      </c>
      <c r="N300" s="80" t="b">
        <f t="shared" si="100"/>
        <v>0</v>
      </c>
      <c r="O300" s="80" t="str">
        <f t="shared" si="101"/>
        <v/>
      </c>
      <c r="P300" s="13" t="b">
        <f t="shared" si="102"/>
        <v>0</v>
      </c>
      <c r="Q300" s="80" t="str">
        <f t="shared" si="103"/>
        <v/>
      </c>
      <c r="R300" s="80" t="b">
        <f t="shared" si="104"/>
        <v>0</v>
      </c>
      <c r="S300" s="81" t="e">
        <f t="shared" si="88"/>
        <v>#VALUE!</v>
      </c>
      <c r="T300" s="81" t="e">
        <f t="shared" si="89"/>
        <v>#VALUE!</v>
      </c>
      <c r="U300" s="81" t="e">
        <f t="shared" si="90"/>
        <v>#VALUE!</v>
      </c>
      <c r="V300" s="82" t="e">
        <f t="shared" si="91"/>
        <v>#VALUE!</v>
      </c>
      <c r="W300" s="82" t="e">
        <f t="shared" si="105"/>
        <v>#VALUE!</v>
      </c>
      <c r="X300" s="82" t="b">
        <f t="shared" si="109"/>
        <v>0</v>
      </c>
      <c r="Y300" s="72" t="str">
        <f t="shared" si="92"/>
        <v/>
      </c>
      <c r="Z300" s="81" t="e" cm="1">
        <f t="array" aca="1" ref="Z300" ca="1">TEXT(RIGHT(10-RIGHT(SUM(INDEX(1*(MID(MID(C300,1,1)*2,ROW(INDIRECT("1:"&amp;LEN(MID(C300,1,1)*2))),1)),,))+MID(C300,2,1)+
SUM(INDEX(1*(MID(MID(C300,3,1)*2,ROW(INDIRECT("1:"&amp;LEN(MID(C300,3,1)*2))),1)),,))+MID(C300,4,1)+
SUM(INDEX(1*(MID(MID(C300,5,1)*2,ROW(INDIRECT("1:"&amp;LEN(MID(C300,5,1)*2))),1)),,))+MID(C300,6,1)+
SUM(INDEX(1*(MID(MID(C300,8,1)*2,ROW(INDIRECT("1:"&amp;LEN(MID(C300,8,1)*2))),1)),,))+MID(C300,9,1)+
SUM(INDEX(1*(MID(MID(C300,10,1)*2,ROW(INDIRECT("1:"&amp;LEN(MID(C300,10,1)*2))),1)),,)),1),1),"0")</f>
        <v>#VALUE!</v>
      </c>
      <c r="AA300" s="81" t="str">
        <f t="shared" si="93"/>
        <v/>
      </c>
      <c r="AB300" s="83" t="b">
        <f t="shared" si="94"/>
        <v>0</v>
      </c>
      <c r="AC300" s="154">
        <f t="shared" si="106"/>
        <v>0</v>
      </c>
      <c r="AD300" s="154">
        <f>SUMIF($C$15:C299,C300,$AC$15:AC299)</f>
        <v>0</v>
      </c>
      <c r="AE300" s="15">
        <f t="shared" si="107"/>
        <v>10000</v>
      </c>
      <c r="AF300" s="154">
        <f t="shared" si="108"/>
        <v>0</v>
      </c>
    </row>
    <row r="301" spans="1:32" s="30" customFormat="1" x14ac:dyDescent="0.25">
      <c r="A301" s="19">
        <v>286</v>
      </c>
      <c r="B301" s="20"/>
      <c r="C301" s="107"/>
      <c r="D301" s="20"/>
      <c r="E301" s="20"/>
      <c r="F301" s="20"/>
      <c r="G301" s="122"/>
      <c r="H301" s="156">
        <f t="shared" si="95"/>
        <v>0</v>
      </c>
      <c r="I301" s="117" t="str">
        <f t="shared" si="96"/>
        <v/>
      </c>
      <c r="J301" s="80" t="b">
        <f t="shared" si="97"/>
        <v>0</v>
      </c>
      <c r="K301" s="80" t="str">
        <f t="shared" si="98"/>
        <v/>
      </c>
      <c r="L301" s="80" t="b">
        <f>IF(C301="",FALSE,IFERROR(NOT(MATCH(C301,'Anställda och korttidsarbete'!$C:$C,0)&gt;0),TRUE))</f>
        <v>0</v>
      </c>
      <c r="M301" s="80" t="str">
        <f t="shared" si="99"/>
        <v/>
      </c>
      <c r="N301" s="80" t="b">
        <f t="shared" si="100"/>
        <v>0</v>
      </c>
      <c r="O301" s="80" t="str">
        <f t="shared" si="101"/>
        <v/>
      </c>
      <c r="P301" s="13" t="b">
        <f t="shared" si="102"/>
        <v>0</v>
      </c>
      <c r="Q301" s="80" t="str">
        <f t="shared" si="103"/>
        <v/>
      </c>
      <c r="R301" s="80" t="b">
        <f t="shared" si="104"/>
        <v>0</v>
      </c>
      <c r="S301" s="81" t="e">
        <f t="shared" si="88"/>
        <v>#VALUE!</v>
      </c>
      <c r="T301" s="81" t="e">
        <f t="shared" si="89"/>
        <v>#VALUE!</v>
      </c>
      <c r="U301" s="81" t="e">
        <f t="shared" si="90"/>
        <v>#VALUE!</v>
      </c>
      <c r="V301" s="82" t="e">
        <f t="shared" si="91"/>
        <v>#VALUE!</v>
      </c>
      <c r="W301" s="82" t="e">
        <f t="shared" si="105"/>
        <v>#VALUE!</v>
      </c>
      <c r="X301" s="82" t="b">
        <f t="shared" si="109"/>
        <v>0</v>
      </c>
      <c r="Y301" s="72" t="str">
        <f t="shared" si="92"/>
        <v/>
      </c>
      <c r="Z301" s="81" t="e" cm="1">
        <f t="array" aca="1" ref="Z301" ca="1">TEXT(RIGHT(10-RIGHT(SUM(INDEX(1*(MID(MID(C301,1,1)*2,ROW(INDIRECT("1:"&amp;LEN(MID(C301,1,1)*2))),1)),,))+MID(C301,2,1)+
SUM(INDEX(1*(MID(MID(C301,3,1)*2,ROW(INDIRECT("1:"&amp;LEN(MID(C301,3,1)*2))),1)),,))+MID(C301,4,1)+
SUM(INDEX(1*(MID(MID(C301,5,1)*2,ROW(INDIRECT("1:"&amp;LEN(MID(C301,5,1)*2))),1)),,))+MID(C301,6,1)+
SUM(INDEX(1*(MID(MID(C301,8,1)*2,ROW(INDIRECT("1:"&amp;LEN(MID(C301,8,1)*2))),1)),,))+MID(C301,9,1)+
SUM(INDEX(1*(MID(MID(C301,10,1)*2,ROW(INDIRECT("1:"&amp;LEN(MID(C301,10,1)*2))),1)),,)),1),1),"0")</f>
        <v>#VALUE!</v>
      </c>
      <c r="AA301" s="81" t="str">
        <f t="shared" si="93"/>
        <v/>
      </c>
      <c r="AB301" s="83" t="b">
        <f t="shared" si="94"/>
        <v>0</v>
      </c>
      <c r="AC301" s="154">
        <f t="shared" si="106"/>
        <v>0</v>
      </c>
      <c r="AD301" s="154">
        <f>SUMIF($C$15:C300,C301,$AC$15:AC300)</f>
        <v>0</v>
      </c>
      <c r="AE301" s="15">
        <f t="shared" si="107"/>
        <v>10000</v>
      </c>
      <c r="AF301" s="154">
        <f t="shared" si="108"/>
        <v>0</v>
      </c>
    </row>
    <row r="302" spans="1:32" s="30" customFormat="1" x14ac:dyDescent="0.25">
      <c r="A302" s="19">
        <v>287</v>
      </c>
      <c r="B302" s="20"/>
      <c r="C302" s="107"/>
      <c r="D302" s="20"/>
      <c r="E302" s="20"/>
      <c r="F302" s="20"/>
      <c r="G302" s="122"/>
      <c r="H302" s="156">
        <f t="shared" si="95"/>
        <v>0</v>
      </c>
      <c r="I302" s="117" t="str">
        <f t="shared" si="96"/>
        <v/>
      </c>
      <c r="J302" s="80" t="b">
        <f t="shared" si="97"/>
        <v>0</v>
      </c>
      <c r="K302" s="80" t="str">
        <f t="shared" si="98"/>
        <v/>
      </c>
      <c r="L302" s="80" t="b">
        <f>IF(C302="",FALSE,IFERROR(NOT(MATCH(C302,'Anställda och korttidsarbete'!$C:$C,0)&gt;0),TRUE))</f>
        <v>0</v>
      </c>
      <c r="M302" s="80" t="str">
        <f t="shared" si="99"/>
        <v/>
      </c>
      <c r="N302" s="80" t="b">
        <f t="shared" si="100"/>
        <v>0</v>
      </c>
      <c r="O302" s="80" t="str">
        <f t="shared" si="101"/>
        <v/>
      </c>
      <c r="P302" s="13" t="b">
        <f t="shared" si="102"/>
        <v>0</v>
      </c>
      <c r="Q302" s="80" t="str">
        <f t="shared" si="103"/>
        <v/>
      </c>
      <c r="R302" s="80" t="b">
        <f t="shared" si="104"/>
        <v>0</v>
      </c>
      <c r="S302" s="81" t="e">
        <f t="shared" si="88"/>
        <v>#VALUE!</v>
      </c>
      <c r="T302" s="81" t="e">
        <f t="shared" si="89"/>
        <v>#VALUE!</v>
      </c>
      <c r="U302" s="81" t="e">
        <f t="shared" si="90"/>
        <v>#VALUE!</v>
      </c>
      <c r="V302" s="82" t="e">
        <f t="shared" si="91"/>
        <v>#VALUE!</v>
      </c>
      <c r="W302" s="82" t="e">
        <f t="shared" si="105"/>
        <v>#VALUE!</v>
      </c>
      <c r="X302" s="82" t="b">
        <f t="shared" si="109"/>
        <v>0</v>
      </c>
      <c r="Y302" s="72" t="str">
        <f t="shared" si="92"/>
        <v/>
      </c>
      <c r="Z302" s="81" t="e" cm="1">
        <f t="array" aca="1" ref="Z302" ca="1">TEXT(RIGHT(10-RIGHT(SUM(INDEX(1*(MID(MID(C302,1,1)*2,ROW(INDIRECT("1:"&amp;LEN(MID(C302,1,1)*2))),1)),,))+MID(C302,2,1)+
SUM(INDEX(1*(MID(MID(C302,3,1)*2,ROW(INDIRECT("1:"&amp;LEN(MID(C302,3,1)*2))),1)),,))+MID(C302,4,1)+
SUM(INDEX(1*(MID(MID(C302,5,1)*2,ROW(INDIRECT("1:"&amp;LEN(MID(C302,5,1)*2))),1)),,))+MID(C302,6,1)+
SUM(INDEX(1*(MID(MID(C302,8,1)*2,ROW(INDIRECT("1:"&amp;LEN(MID(C302,8,1)*2))),1)),,))+MID(C302,9,1)+
SUM(INDEX(1*(MID(MID(C302,10,1)*2,ROW(INDIRECT("1:"&amp;LEN(MID(C302,10,1)*2))),1)),,)),1),1),"0")</f>
        <v>#VALUE!</v>
      </c>
      <c r="AA302" s="81" t="str">
        <f t="shared" si="93"/>
        <v/>
      </c>
      <c r="AB302" s="83" t="b">
        <f t="shared" si="94"/>
        <v>0</v>
      </c>
      <c r="AC302" s="154">
        <f t="shared" si="106"/>
        <v>0</v>
      </c>
      <c r="AD302" s="154">
        <f>SUMIF($C$15:C301,C302,$AC$15:AC301)</f>
        <v>0</v>
      </c>
      <c r="AE302" s="15">
        <f t="shared" si="107"/>
        <v>10000</v>
      </c>
      <c r="AF302" s="154">
        <f t="shared" si="108"/>
        <v>0</v>
      </c>
    </row>
    <row r="303" spans="1:32" s="30" customFormat="1" x14ac:dyDescent="0.25">
      <c r="A303" s="19">
        <v>288</v>
      </c>
      <c r="B303" s="20"/>
      <c r="C303" s="107"/>
      <c r="D303" s="20"/>
      <c r="E303" s="20"/>
      <c r="F303" s="20"/>
      <c r="G303" s="122"/>
      <c r="H303" s="156">
        <f t="shared" si="95"/>
        <v>0</v>
      </c>
      <c r="I303" s="117" t="str">
        <f t="shared" si="96"/>
        <v/>
      </c>
      <c r="J303" s="80" t="b">
        <f t="shared" si="97"/>
        <v>0</v>
      </c>
      <c r="K303" s="80" t="str">
        <f t="shared" si="98"/>
        <v/>
      </c>
      <c r="L303" s="80" t="b">
        <f>IF(C303="",FALSE,IFERROR(NOT(MATCH(C303,'Anställda och korttidsarbete'!$C:$C,0)&gt;0),TRUE))</f>
        <v>0</v>
      </c>
      <c r="M303" s="80" t="str">
        <f t="shared" si="99"/>
        <v/>
      </c>
      <c r="N303" s="80" t="b">
        <f t="shared" si="100"/>
        <v>0</v>
      </c>
      <c r="O303" s="80" t="str">
        <f t="shared" si="101"/>
        <v/>
      </c>
      <c r="P303" s="13" t="b">
        <f t="shared" si="102"/>
        <v>0</v>
      </c>
      <c r="Q303" s="80" t="str">
        <f t="shared" si="103"/>
        <v/>
      </c>
      <c r="R303" s="80" t="b">
        <f t="shared" si="104"/>
        <v>0</v>
      </c>
      <c r="S303" s="81" t="e">
        <f t="shared" si="88"/>
        <v>#VALUE!</v>
      </c>
      <c r="T303" s="81" t="e">
        <f t="shared" si="89"/>
        <v>#VALUE!</v>
      </c>
      <c r="U303" s="81" t="e">
        <f t="shared" si="90"/>
        <v>#VALUE!</v>
      </c>
      <c r="V303" s="82" t="e">
        <f t="shared" si="91"/>
        <v>#VALUE!</v>
      </c>
      <c r="W303" s="82" t="e">
        <f t="shared" si="105"/>
        <v>#VALUE!</v>
      </c>
      <c r="X303" s="82" t="b">
        <f t="shared" si="109"/>
        <v>0</v>
      </c>
      <c r="Y303" s="72" t="str">
        <f t="shared" si="92"/>
        <v/>
      </c>
      <c r="Z303" s="81" t="e" cm="1">
        <f t="array" aca="1" ref="Z303" ca="1">TEXT(RIGHT(10-RIGHT(SUM(INDEX(1*(MID(MID(C303,1,1)*2,ROW(INDIRECT("1:"&amp;LEN(MID(C303,1,1)*2))),1)),,))+MID(C303,2,1)+
SUM(INDEX(1*(MID(MID(C303,3,1)*2,ROW(INDIRECT("1:"&amp;LEN(MID(C303,3,1)*2))),1)),,))+MID(C303,4,1)+
SUM(INDEX(1*(MID(MID(C303,5,1)*2,ROW(INDIRECT("1:"&amp;LEN(MID(C303,5,1)*2))),1)),,))+MID(C303,6,1)+
SUM(INDEX(1*(MID(MID(C303,8,1)*2,ROW(INDIRECT("1:"&amp;LEN(MID(C303,8,1)*2))),1)),,))+MID(C303,9,1)+
SUM(INDEX(1*(MID(MID(C303,10,1)*2,ROW(INDIRECT("1:"&amp;LEN(MID(C303,10,1)*2))),1)),,)),1),1),"0")</f>
        <v>#VALUE!</v>
      </c>
      <c r="AA303" s="81" t="str">
        <f t="shared" si="93"/>
        <v/>
      </c>
      <c r="AB303" s="83" t="b">
        <f t="shared" si="94"/>
        <v>0</v>
      </c>
      <c r="AC303" s="154">
        <f t="shared" si="106"/>
        <v>0</v>
      </c>
      <c r="AD303" s="154">
        <f>SUMIF($C$15:C302,C303,$AC$15:AC302)</f>
        <v>0</v>
      </c>
      <c r="AE303" s="15">
        <f t="shared" si="107"/>
        <v>10000</v>
      </c>
      <c r="AF303" s="154">
        <f t="shared" si="108"/>
        <v>0</v>
      </c>
    </row>
    <row r="304" spans="1:32" s="30" customFormat="1" x14ac:dyDescent="0.25">
      <c r="A304" s="19">
        <v>289</v>
      </c>
      <c r="B304" s="20"/>
      <c r="C304" s="107"/>
      <c r="D304" s="20"/>
      <c r="E304" s="20"/>
      <c r="F304" s="20"/>
      <c r="G304" s="122"/>
      <c r="H304" s="156">
        <f t="shared" si="95"/>
        <v>0</v>
      </c>
      <c r="I304" s="117" t="str">
        <f t="shared" si="96"/>
        <v/>
      </c>
      <c r="J304" s="80" t="b">
        <f t="shared" si="97"/>
        <v>0</v>
      </c>
      <c r="K304" s="80" t="str">
        <f t="shared" si="98"/>
        <v/>
      </c>
      <c r="L304" s="80" t="b">
        <f>IF(C304="",FALSE,IFERROR(NOT(MATCH(C304,'Anställda och korttidsarbete'!$C:$C,0)&gt;0),TRUE))</f>
        <v>0</v>
      </c>
      <c r="M304" s="80" t="str">
        <f t="shared" si="99"/>
        <v/>
      </c>
      <c r="N304" s="80" t="b">
        <f t="shared" si="100"/>
        <v>0</v>
      </c>
      <c r="O304" s="80" t="str">
        <f t="shared" si="101"/>
        <v/>
      </c>
      <c r="P304" s="13" t="b">
        <f t="shared" si="102"/>
        <v>0</v>
      </c>
      <c r="Q304" s="80" t="str">
        <f t="shared" si="103"/>
        <v/>
      </c>
      <c r="R304" s="80" t="b">
        <f t="shared" si="104"/>
        <v>0</v>
      </c>
      <c r="S304" s="81" t="e">
        <f t="shared" si="88"/>
        <v>#VALUE!</v>
      </c>
      <c r="T304" s="81" t="e">
        <f t="shared" si="89"/>
        <v>#VALUE!</v>
      </c>
      <c r="U304" s="81" t="e">
        <f t="shared" si="90"/>
        <v>#VALUE!</v>
      </c>
      <c r="V304" s="82" t="e">
        <f t="shared" si="91"/>
        <v>#VALUE!</v>
      </c>
      <c r="W304" s="82" t="e">
        <f t="shared" si="105"/>
        <v>#VALUE!</v>
      </c>
      <c r="X304" s="82" t="b">
        <f t="shared" si="109"/>
        <v>0</v>
      </c>
      <c r="Y304" s="72" t="str">
        <f t="shared" si="92"/>
        <v/>
      </c>
      <c r="Z304" s="81" t="e" cm="1">
        <f t="array" aca="1" ref="Z304" ca="1">TEXT(RIGHT(10-RIGHT(SUM(INDEX(1*(MID(MID(C304,1,1)*2,ROW(INDIRECT("1:"&amp;LEN(MID(C304,1,1)*2))),1)),,))+MID(C304,2,1)+
SUM(INDEX(1*(MID(MID(C304,3,1)*2,ROW(INDIRECT("1:"&amp;LEN(MID(C304,3,1)*2))),1)),,))+MID(C304,4,1)+
SUM(INDEX(1*(MID(MID(C304,5,1)*2,ROW(INDIRECT("1:"&amp;LEN(MID(C304,5,1)*2))),1)),,))+MID(C304,6,1)+
SUM(INDEX(1*(MID(MID(C304,8,1)*2,ROW(INDIRECT("1:"&amp;LEN(MID(C304,8,1)*2))),1)),,))+MID(C304,9,1)+
SUM(INDEX(1*(MID(MID(C304,10,1)*2,ROW(INDIRECT("1:"&amp;LEN(MID(C304,10,1)*2))),1)),,)),1),1),"0")</f>
        <v>#VALUE!</v>
      </c>
      <c r="AA304" s="81" t="str">
        <f t="shared" si="93"/>
        <v/>
      </c>
      <c r="AB304" s="83" t="b">
        <f t="shared" si="94"/>
        <v>0</v>
      </c>
      <c r="AC304" s="154">
        <f t="shared" si="106"/>
        <v>0</v>
      </c>
      <c r="AD304" s="154">
        <f>SUMIF($C$15:C303,C304,$AC$15:AC303)</f>
        <v>0</v>
      </c>
      <c r="AE304" s="15">
        <f t="shared" si="107"/>
        <v>10000</v>
      </c>
      <c r="AF304" s="154">
        <f t="shared" si="108"/>
        <v>0</v>
      </c>
    </row>
    <row r="305" spans="1:32" s="30" customFormat="1" x14ac:dyDescent="0.25">
      <c r="A305" s="19">
        <v>290</v>
      </c>
      <c r="B305" s="20"/>
      <c r="C305" s="107"/>
      <c r="D305" s="20"/>
      <c r="E305" s="20"/>
      <c r="F305" s="20"/>
      <c r="G305" s="122"/>
      <c r="H305" s="156">
        <f t="shared" si="95"/>
        <v>0</v>
      </c>
      <c r="I305" s="117" t="str">
        <f t="shared" si="96"/>
        <v/>
      </c>
      <c r="J305" s="80" t="b">
        <f t="shared" si="97"/>
        <v>0</v>
      </c>
      <c r="K305" s="80" t="str">
        <f t="shared" si="98"/>
        <v/>
      </c>
      <c r="L305" s="80" t="b">
        <f>IF(C305="",FALSE,IFERROR(NOT(MATCH(C305,'Anställda och korttidsarbete'!$C:$C,0)&gt;0),TRUE))</f>
        <v>0</v>
      </c>
      <c r="M305" s="80" t="str">
        <f t="shared" si="99"/>
        <v/>
      </c>
      <c r="N305" s="80" t="b">
        <f t="shared" si="100"/>
        <v>0</v>
      </c>
      <c r="O305" s="80" t="str">
        <f t="shared" si="101"/>
        <v/>
      </c>
      <c r="P305" s="13" t="b">
        <f t="shared" si="102"/>
        <v>0</v>
      </c>
      <c r="Q305" s="80" t="str">
        <f t="shared" si="103"/>
        <v/>
      </c>
      <c r="R305" s="80" t="b">
        <f t="shared" si="104"/>
        <v>0</v>
      </c>
      <c r="S305" s="81" t="e">
        <f t="shared" si="88"/>
        <v>#VALUE!</v>
      </c>
      <c r="T305" s="81" t="e">
        <f t="shared" si="89"/>
        <v>#VALUE!</v>
      </c>
      <c r="U305" s="81" t="e">
        <f t="shared" si="90"/>
        <v>#VALUE!</v>
      </c>
      <c r="V305" s="82" t="e">
        <f t="shared" si="91"/>
        <v>#VALUE!</v>
      </c>
      <c r="W305" s="82" t="e">
        <f t="shared" si="105"/>
        <v>#VALUE!</v>
      </c>
      <c r="X305" s="82" t="b">
        <f t="shared" si="109"/>
        <v>0</v>
      </c>
      <c r="Y305" s="72" t="str">
        <f t="shared" si="92"/>
        <v/>
      </c>
      <c r="Z305" s="81" t="e" cm="1">
        <f t="array" aca="1" ref="Z305" ca="1">TEXT(RIGHT(10-RIGHT(SUM(INDEX(1*(MID(MID(C305,1,1)*2,ROW(INDIRECT("1:"&amp;LEN(MID(C305,1,1)*2))),1)),,))+MID(C305,2,1)+
SUM(INDEX(1*(MID(MID(C305,3,1)*2,ROW(INDIRECT("1:"&amp;LEN(MID(C305,3,1)*2))),1)),,))+MID(C305,4,1)+
SUM(INDEX(1*(MID(MID(C305,5,1)*2,ROW(INDIRECT("1:"&amp;LEN(MID(C305,5,1)*2))),1)),,))+MID(C305,6,1)+
SUM(INDEX(1*(MID(MID(C305,8,1)*2,ROW(INDIRECT("1:"&amp;LEN(MID(C305,8,1)*2))),1)),,))+MID(C305,9,1)+
SUM(INDEX(1*(MID(MID(C305,10,1)*2,ROW(INDIRECT("1:"&amp;LEN(MID(C305,10,1)*2))),1)),,)),1),1),"0")</f>
        <v>#VALUE!</v>
      </c>
      <c r="AA305" s="81" t="str">
        <f t="shared" si="93"/>
        <v/>
      </c>
      <c r="AB305" s="83" t="b">
        <f t="shared" si="94"/>
        <v>0</v>
      </c>
      <c r="AC305" s="154">
        <f t="shared" si="106"/>
        <v>0</v>
      </c>
      <c r="AD305" s="154">
        <f>SUMIF($C$15:C304,C305,$AC$15:AC304)</f>
        <v>0</v>
      </c>
      <c r="AE305" s="15">
        <f t="shared" si="107"/>
        <v>10000</v>
      </c>
      <c r="AF305" s="154">
        <f t="shared" si="108"/>
        <v>0</v>
      </c>
    </row>
    <row r="306" spans="1:32" s="30" customFormat="1" x14ac:dyDescent="0.25">
      <c r="A306" s="19">
        <v>291</v>
      </c>
      <c r="B306" s="20"/>
      <c r="C306" s="107"/>
      <c r="D306" s="20"/>
      <c r="E306" s="20"/>
      <c r="F306" s="20"/>
      <c r="G306" s="122"/>
      <c r="H306" s="156">
        <f t="shared" si="95"/>
        <v>0</v>
      </c>
      <c r="I306" s="117" t="str">
        <f t="shared" si="96"/>
        <v/>
      </c>
      <c r="J306" s="80" t="b">
        <f t="shared" si="97"/>
        <v>0</v>
      </c>
      <c r="K306" s="80" t="str">
        <f t="shared" si="98"/>
        <v/>
      </c>
      <c r="L306" s="80" t="b">
        <f>IF(C306="",FALSE,IFERROR(NOT(MATCH(C306,'Anställda och korttidsarbete'!$C:$C,0)&gt;0),TRUE))</f>
        <v>0</v>
      </c>
      <c r="M306" s="80" t="str">
        <f t="shared" si="99"/>
        <v/>
      </c>
      <c r="N306" s="80" t="b">
        <f t="shared" si="100"/>
        <v>0</v>
      </c>
      <c r="O306" s="80" t="str">
        <f t="shared" si="101"/>
        <v/>
      </c>
      <c r="P306" s="13" t="b">
        <f t="shared" si="102"/>
        <v>0</v>
      </c>
      <c r="Q306" s="80" t="str">
        <f t="shared" si="103"/>
        <v/>
      </c>
      <c r="R306" s="80" t="b">
        <f t="shared" si="104"/>
        <v>0</v>
      </c>
      <c r="S306" s="81" t="e">
        <f t="shared" si="88"/>
        <v>#VALUE!</v>
      </c>
      <c r="T306" s="81" t="e">
        <f t="shared" si="89"/>
        <v>#VALUE!</v>
      </c>
      <c r="U306" s="81" t="e">
        <f t="shared" si="90"/>
        <v>#VALUE!</v>
      </c>
      <c r="V306" s="82" t="e">
        <f t="shared" si="91"/>
        <v>#VALUE!</v>
      </c>
      <c r="W306" s="82" t="e">
        <f t="shared" si="105"/>
        <v>#VALUE!</v>
      </c>
      <c r="X306" s="82" t="b">
        <f t="shared" si="109"/>
        <v>0</v>
      </c>
      <c r="Y306" s="72" t="str">
        <f t="shared" si="92"/>
        <v/>
      </c>
      <c r="Z306" s="81" t="e" cm="1">
        <f t="array" aca="1" ref="Z306" ca="1">TEXT(RIGHT(10-RIGHT(SUM(INDEX(1*(MID(MID(C306,1,1)*2,ROW(INDIRECT("1:"&amp;LEN(MID(C306,1,1)*2))),1)),,))+MID(C306,2,1)+
SUM(INDEX(1*(MID(MID(C306,3,1)*2,ROW(INDIRECT("1:"&amp;LEN(MID(C306,3,1)*2))),1)),,))+MID(C306,4,1)+
SUM(INDEX(1*(MID(MID(C306,5,1)*2,ROW(INDIRECT("1:"&amp;LEN(MID(C306,5,1)*2))),1)),,))+MID(C306,6,1)+
SUM(INDEX(1*(MID(MID(C306,8,1)*2,ROW(INDIRECT("1:"&amp;LEN(MID(C306,8,1)*2))),1)),,))+MID(C306,9,1)+
SUM(INDEX(1*(MID(MID(C306,10,1)*2,ROW(INDIRECT("1:"&amp;LEN(MID(C306,10,1)*2))),1)),,)),1),1),"0")</f>
        <v>#VALUE!</v>
      </c>
      <c r="AA306" s="81" t="str">
        <f t="shared" si="93"/>
        <v/>
      </c>
      <c r="AB306" s="83" t="b">
        <f t="shared" si="94"/>
        <v>0</v>
      </c>
      <c r="AC306" s="154">
        <f t="shared" si="106"/>
        <v>0</v>
      </c>
      <c r="AD306" s="154">
        <f>SUMIF($C$15:C305,C306,$AC$15:AC305)</f>
        <v>0</v>
      </c>
      <c r="AE306" s="15">
        <f t="shared" si="107"/>
        <v>10000</v>
      </c>
      <c r="AF306" s="154">
        <f t="shared" si="108"/>
        <v>0</v>
      </c>
    </row>
    <row r="307" spans="1:32" s="30" customFormat="1" x14ac:dyDescent="0.25">
      <c r="A307" s="19">
        <v>292</v>
      </c>
      <c r="B307" s="20"/>
      <c r="C307" s="107"/>
      <c r="D307" s="20"/>
      <c r="E307" s="20"/>
      <c r="F307" s="20"/>
      <c r="G307" s="122"/>
      <c r="H307" s="156">
        <f t="shared" si="95"/>
        <v>0</v>
      </c>
      <c r="I307" s="117" t="str">
        <f t="shared" si="96"/>
        <v/>
      </c>
      <c r="J307" s="80" t="b">
        <f t="shared" si="97"/>
        <v>0</v>
      </c>
      <c r="K307" s="80" t="str">
        <f t="shared" si="98"/>
        <v/>
      </c>
      <c r="L307" s="80" t="b">
        <f>IF(C307="",FALSE,IFERROR(NOT(MATCH(C307,'Anställda och korttidsarbete'!$C:$C,0)&gt;0),TRUE))</f>
        <v>0</v>
      </c>
      <c r="M307" s="80" t="str">
        <f t="shared" si="99"/>
        <v/>
      </c>
      <c r="N307" s="80" t="b">
        <f t="shared" si="100"/>
        <v>0</v>
      </c>
      <c r="O307" s="80" t="str">
        <f t="shared" si="101"/>
        <v/>
      </c>
      <c r="P307" s="13" t="b">
        <f t="shared" si="102"/>
        <v>0</v>
      </c>
      <c r="Q307" s="80" t="str">
        <f t="shared" si="103"/>
        <v/>
      </c>
      <c r="R307" s="80" t="b">
        <f t="shared" si="104"/>
        <v>0</v>
      </c>
      <c r="S307" s="81" t="e">
        <f t="shared" si="88"/>
        <v>#VALUE!</v>
      </c>
      <c r="T307" s="81" t="e">
        <f t="shared" si="89"/>
        <v>#VALUE!</v>
      </c>
      <c r="U307" s="81" t="e">
        <f t="shared" si="90"/>
        <v>#VALUE!</v>
      </c>
      <c r="V307" s="82" t="e">
        <f t="shared" si="91"/>
        <v>#VALUE!</v>
      </c>
      <c r="W307" s="82" t="e">
        <f t="shared" si="105"/>
        <v>#VALUE!</v>
      </c>
      <c r="X307" s="82" t="b">
        <f t="shared" si="109"/>
        <v>0</v>
      </c>
      <c r="Y307" s="72" t="str">
        <f t="shared" si="92"/>
        <v/>
      </c>
      <c r="Z307" s="81" t="e" cm="1">
        <f t="array" aca="1" ref="Z307" ca="1">TEXT(RIGHT(10-RIGHT(SUM(INDEX(1*(MID(MID(C307,1,1)*2,ROW(INDIRECT("1:"&amp;LEN(MID(C307,1,1)*2))),1)),,))+MID(C307,2,1)+
SUM(INDEX(1*(MID(MID(C307,3,1)*2,ROW(INDIRECT("1:"&amp;LEN(MID(C307,3,1)*2))),1)),,))+MID(C307,4,1)+
SUM(INDEX(1*(MID(MID(C307,5,1)*2,ROW(INDIRECT("1:"&amp;LEN(MID(C307,5,1)*2))),1)),,))+MID(C307,6,1)+
SUM(INDEX(1*(MID(MID(C307,8,1)*2,ROW(INDIRECT("1:"&amp;LEN(MID(C307,8,1)*2))),1)),,))+MID(C307,9,1)+
SUM(INDEX(1*(MID(MID(C307,10,1)*2,ROW(INDIRECT("1:"&amp;LEN(MID(C307,10,1)*2))),1)),,)),1),1),"0")</f>
        <v>#VALUE!</v>
      </c>
      <c r="AA307" s="81" t="str">
        <f t="shared" si="93"/>
        <v/>
      </c>
      <c r="AB307" s="83" t="b">
        <f t="shared" si="94"/>
        <v>0</v>
      </c>
      <c r="AC307" s="154">
        <f t="shared" si="106"/>
        <v>0</v>
      </c>
      <c r="AD307" s="154">
        <f>SUMIF($C$15:C306,C307,$AC$15:AC306)</f>
        <v>0</v>
      </c>
      <c r="AE307" s="15">
        <f t="shared" si="107"/>
        <v>10000</v>
      </c>
      <c r="AF307" s="154">
        <f t="shared" si="108"/>
        <v>0</v>
      </c>
    </row>
    <row r="308" spans="1:32" s="30" customFormat="1" x14ac:dyDescent="0.25">
      <c r="A308" s="19">
        <v>293</v>
      </c>
      <c r="B308" s="20"/>
      <c r="C308" s="107"/>
      <c r="D308" s="20"/>
      <c r="E308" s="20"/>
      <c r="F308" s="20"/>
      <c r="G308" s="122"/>
      <c r="H308" s="156">
        <f t="shared" si="95"/>
        <v>0</v>
      </c>
      <c r="I308" s="117" t="str">
        <f t="shared" si="96"/>
        <v/>
      </c>
      <c r="J308" s="80" t="b">
        <f t="shared" si="97"/>
        <v>0</v>
      </c>
      <c r="K308" s="80" t="str">
        <f t="shared" si="98"/>
        <v/>
      </c>
      <c r="L308" s="80" t="b">
        <f>IF(C308="",FALSE,IFERROR(NOT(MATCH(C308,'Anställda och korttidsarbete'!$C:$C,0)&gt;0),TRUE))</f>
        <v>0</v>
      </c>
      <c r="M308" s="80" t="str">
        <f t="shared" si="99"/>
        <v/>
      </c>
      <c r="N308" s="80" t="b">
        <f t="shared" si="100"/>
        <v>0</v>
      </c>
      <c r="O308" s="80" t="str">
        <f t="shared" si="101"/>
        <v/>
      </c>
      <c r="P308" s="13" t="b">
        <f t="shared" si="102"/>
        <v>0</v>
      </c>
      <c r="Q308" s="80" t="str">
        <f t="shared" si="103"/>
        <v/>
      </c>
      <c r="R308" s="80" t="b">
        <f t="shared" si="104"/>
        <v>0</v>
      </c>
      <c r="S308" s="81" t="e">
        <f t="shared" si="88"/>
        <v>#VALUE!</v>
      </c>
      <c r="T308" s="81" t="e">
        <f t="shared" si="89"/>
        <v>#VALUE!</v>
      </c>
      <c r="U308" s="81" t="e">
        <f t="shared" si="90"/>
        <v>#VALUE!</v>
      </c>
      <c r="V308" s="82" t="e">
        <f t="shared" si="91"/>
        <v>#VALUE!</v>
      </c>
      <c r="W308" s="82" t="e">
        <f t="shared" si="105"/>
        <v>#VALUE!</v>
      </c>
      <c r="X308" s="82" t="b">
        <f t="shared" si="109"/>
        <v>0</v>
      </c>
      <c r="Y308" s="72" t="str">
        <f t="shared" si="92"/>
        <v/>
      </c>
      <c r="Z308" s="81" t="e" cm="1">
        <f t="array" aca="1" ref="Z308" ca="1">TEXT(RIGHT(10-RIGHT(SUM(INDEX(1*(MID(MID(C308,1,1)*2,ROW(INDIRECT("1:"&amp;LEN(MID(C308,1,1)*2))),1)),,))+MID(C308,2,1)+
SUM(INDEX(1*(MID(MID(C308,3,1)*2,ROW(INDIRECT("1:"&amp;LEN(MID(C308,3,1)*2))),1)),,))+MID(C308,4,1)+
SUM(INDEX(1*(MID(MID(C308,5,1)*2,ROW(INDIRECT("1:"&amp;LEN(MID(C308,5,1)*2))),1)),,))+MID(C308,6,1)+
SUM(INDEX(1*(MID(MID(C308,8,1)*2,ROW(INDIRECT("1:"&amp;LEN(MID(C308,8,1)*2))),1)),,))+MID(C308,9,1)+
SUM(INDEX(1*(MID(MID(C308,10,1)*2,ROW(INDIRECT("1:"&amp;LEN(MID(C308,10,1)*2))),1)),,)),1),1),"0")</f>
        <v>#VALUE!</v>
      </c>
      <c r="AA308" s="81" t="str">
        <f t="shared" si="93"/>
        <v/>
      </c>
      <c r="AB308" s="83" t="b">
        <f t="shared" si="94"/>
        <v>0</v>
      </c>
      <c r="AC308" s="154">
        <f t="shared" si="106"/>
        <v>0</v>
      </c>
      <c r="AD308" s="154">
        <f>SUMIF($C$15:C307,C308,$AC$15:AC307)</f>
        <v>0</v>
      </c>
      <c r="AE308" s="15">
        <f t="shared" si="107"/>
        <v>10000</v>
      </c>
      <c r="AF308" s="154">
        <f t="shared" si="108"/>
        <v>0</v>
      </c>
    </row>
    <row r="309" spans="1:32" s="30" customFormat="1" x14ac:dyDescent="0.25">
      <c r="A309" s="19">
        <v>294</v>
      </c>
      <c r="B309" s="20"/>
      <c r="C309" s="107"/>
      <c r="D309" s="20"/>
      <c r="E309" s="20"/>
      <c r="F309" s="20"/>
      <c r="G309" s="122"/>
      <c r="H309" s="156">
        <f t="shared" si="95"/>
        <v>0</v>
      </c>
      <c r="I309" s="117" t="str">
        <f t="shared" si="96"/>
        <v/>
      </c>
      <c r="J309" s="80" t="b">
        <f t="shared" si="97"/>
        <v>0</v>
      </c>
      <c r="K309" s="80" t="str">
        <f t="shared" si="98"/>
        <v/>
      </c>
      <c r="L309" s="80" t="b">
        <f>IF(C309="",FALSE,IFERROR(NOT(MATCH(C309,'Anställda och korttidsarbete'!$C:$C,0)&gt;0),TRUE))</f>
        <v>0</v>
      </c>
      <c r="M309" s="80" t="str">
        <f t="shared" si="99"/>
        <v/>
      </c>
      <c r="N309" s="80" t="b">
        <f t="shared" si="100"/>
        <v>0</v>
      </c>
      <c r="O309" s="80" t="str">
        <f t="shared" si="101"/>
        <v/>
      </c>
      <c r="P309" s="13" t="b">
        <f t="shared" si="102"/>
        <v>0</v>
      </c>
      <c r="Q309" s="80" t="str">
        <f t="shared" si="103"/>
        <v/>
      </c>
      <c r="R309" s="80" t="b">
        <f t="shared" si="104"/>
        <v>0</v>
      </c>
      <c r="S309" s="81" t="e">
        <f t="shared" si="88"/>
        <v>#VALUE!</v>
      </c>
      <c r="T309" s="81" t="e">
        <f t="shared" si="89"/>
        <v>#VALUE!</v>
      </c>
      <c r="U309" s="81" t="e">
        <f t="shared" si="90"/>
        <v>#VALUE!</v>
      </c>
      <c r="V309" s="82" t="e">
        <f t="shared" si="91"/>
        <v>#VALUE!</v>
      </c>
      <c r="W309" s="82" t="e">
        <f t="shared" si="105"/>
        <v>#VALUE!</v>
      </c>
      <c r="X309" s="82" t="b">
        <f t="shared" si="109"/>
        <v>0</v>
      </c>
      <c r="Y309" s="72" t="str">
        <f t="shared" si="92"/>
        <v/>
      </c>
      <c r="Z309" s="81" t="e" cm="1">
        <f t="array" aca="1" ref="Z309" ca="1">TEXT(RIGHT(10-RIGHT(SUM(INDEX(1*(MID(MID(C309,1,1)*2,ROW(INDIRECT("1:"&amp;LEN(MID(C309,1,1)*2))),1)),,))+MID(C309,2,1)+
SUM(INDEX(1*(MID(MID(C309,3,1)*2,ROW(INDIRECT("1:"&amp;LEN(MID(C309,3,1)*2))),1)),,))+MID(C309,4,1)+
SUM(INDEX(1*(MID(MID(C309,5,1)*2,ROW(INDIRECT("1:"&amp;LEN(MID(C309,5,1)*2))),1)),,))+MID(C309,6,1)+
SUM(INDEX(1*(MID(MID(C309,8,1)*2,ROW(INDIRECT("1:"&amp;LEN(MID(C309,8,1)*2))),1)),,))+MID(C309,9,1)+
SUM(INDEX(1*(MID(MID(C309,10,1)*2,ROW(INDIRECT("1:"&amp;LEN(MID(C309,10,1)*2))),1)),,)),1),1),"0")</f>
        <v>#VALUE!</v>
      </c>
      <c r="AA309" s="81" t="str">
        <f t="shared" si="93"/>
        <v/>
      </c>
      <c r="AB309" s="83" t="b">
        <f t="shared" si="94"/>
        <v>0</v>
      </c>
      <c r="AC309" s="154">
        <f t="shared" si="106"/>
        <v>0</v>
      </c>
      <c r="AD309" s="154">
        <f>SUMIF($C$15:C308,C309,$AC$15:AC308)</f>
        <v>0</v>
      </c>
      <c r="AE309" s="15">
        <f t="shared" si="107"/>
        <v>10000</v>
      </c>
      <c r="AF309" s="154">
        <f t="shared" si="108"/>
        <v>0</v>
      </c>
    </row>
    <row r="310" spans="1:32" s="30" customFormat="1" x14ac:dyDescent="0.25">
      <c r="A310" s="19">
        <v>295</v>
      </c>
      <c r="B310" s="20"/>
      <c r="C310" s="107"/>
      <c r="D310" s="20"/>
      <c r="E310" s="20"/>
      <c r="F310" s="20"/>
      <c r="G310" s="122"/>
      <c r="H310" s="156">
        <f t="shared" si="95"/>
        <v>0</v>
      </c>
      <c r="I310" s="117" t="str">
        <f t="shared" si="96"/>
        <v/>
      </c>
      <c r="J310" s="80" t="b">
        <f t="shared" si="97"/>
        <v>0</v>
      </c>
      <c r="K310" s="80" t="str">
        <f t="shared" si="98"/>
        <v/>
      </c>
      <c r="L310" s="80" t="b">
        <f>IF(C310="",FALSE,IFERROR(NOT(MATCH(C310,'Anställda och korttidsarbete'!$C:$C,0)&gt;0),TRUE))</f>
        <v>0</v>
      </c>
      <c r="M310" s="80" t="str">
        <f t="shared" si="99"/>
        <v/>
      </c>
      <c r="N310" s="80" t="b">
        <f t="shared" si="100"/>
        <v>0</v>
      </c>
      <c r="O310" s="80" t="str">
        <f t="shared" si="101"/>
        <v/>
      </c>
      <c r="P310" s="13" t="b">
        <f t="shared" si="102"/>
        <v>0</v>
      </c>
      <c r="Q310" s="80" t="str">
        <f t="shared" si="103"/>
        <v/>
      </c>
      <c r="R310" s="80" t="b">
        <f t="shared" si="104"/>
        <v>0</v>
      </c>
      <c r="S310" s="81" t="e">
        <f t="shared" si="88"/>
        <v>#VALUE!</v>
      </c>
      <c r="T310" s="81" t="e">
        <f t="shared" si="89"/>
        <v>#VALUE!</v>
      </c>
      <c r="U310" s="81" t="e">
        <f t="shared" si="90"/>
        <v>#VALUE!</v>
      </c>
      <c r="V310" s="82" t="e">
        <f t="shared" si="91"/>
        <v>#VALUE!</v>
      </c>
      <c r="W310" s="82" t="e">
        <f t="shared" si="105"/>
        <v>#VALUE!</v>
      </c>
      <c r="X310" s="82" t="b">
        <f t="shared" si="109"/>
        <v>0</v>
      </c>
      <c r="Y310" s="72" t="str">
        <f t="shared" si="92"/>
        <v/>
      </c>
      <c r="Z310" s="81" t="e" cm="1">
        <f t="array" aca="1" ref="Z310" ca="1">TEXT(RIGHT(10-RIGHT(SUM(INDEX(1*(MID(MID(C310,1,1)*2,ROW(INDIRECT("1:"&amp;LEN(MID(C310,1,1)*2))),1)),,))+MID(C310,2,1)+
SUM(INDEX(1*(MID(MID(C310,3,1)*2,ROW(INDIRECT("1:"&amp;LEN(MID(C310,3,1)*2))),1)),,))+MID(C310,4,1)+
SUM(INDEX(1*(MID(MID(C310,5,1)*2,ROW(INDIRECT("1:"&amp;LEN(MID(C310,5,1)*2))),1)),,))+MID(C310,6,1)+
SUM(INDEX(1*(MID(MID(C310,8,1)*2,ROW(INDIRECT("1:"&amp;LEN(MID(C310,8,1)*2))),1)),,))+MID(C310,9,1)+
SUM(INDEX(1*(MID(MID(C310,10,1)*2,ROW(INDIRECT("1:"&amp;LEN(MID(C310,10,1)*2))),1)),,)),1),1),"0")</f>
        <v>#VALUE!</v>
      </c>
      <c r="AA310" s="81" t="str">
        <f t="shared" si="93"/>
        <v/>
      </c>
      <c r="AB310" s="83" t="b">
        <f t="shared" si="94"/>
        <v>0</v>
      </c>
      <c r="AC310" s="154">
        <f t="shared" si="106"/>
        <v>0</v>
      </c>
      <c r="AD310" s="154">
        <f>SUMIF($C$15:C309,C310,$AC$15:AC309)</f>
        <v>0</v>
      </c>
      <c r="AE310" s="15">
        <f t="shared" si="107"/>
        <v>10000</v>
      </c>
      <c r="AF310" s="154">
        <f t="shared" si="108"/>
        <v>0</v>
      </c>
    </row>
    <row r="311" spans="1:32" s="30" customFormat="1" x14ac:dyDescent="0.25">
      <c r="A311" s="19">
        <v>296</v>
      </c>
      <c r="B311" s="20"/>
      <c r="C311" s="107"/>
      <c r="D311" s="20"/>
      <c r="E311" s="20"/>
      <c r="F311" s="20"/>
      <c r="G311" s="122"/>
      <c r="H311" s="156">
        <f t="shared" si="95"/>
        <v>0</v>
      </c>
      <c r="I311" s="117" t="str">
        <f t="shared" si="96"/>
        <v/>
      </c>
      <c r="J311" s="80" t="b">
        <f t="shared" si="97"/>
        <v>0</v>
      </c>
      <c r="K311" s="80" t="str">
        <f t="shared" si="98"/>
        <v/>
      </c>
      <c r="L311" s="80" t="b">
        <f>IF(C311="",FALSE,IFERROR(NOT(MATCH(C311,'Anställda och korttidsarbete'!$C:$C,0)&gt;0),TRUE))</f>
        <v>0</v>
      </c>
      <c r="M311" s="80" t="str">
        <f t="shared" si="99"/>
        <v/>
      </c>
      <c r="N311" s="80" t="b">
        <f t="shared" si="100"/>
        <v>0</v>
      </c>
      <c r="O311" s="80" t="str">
        <f t="shared" si="101"/>
        <v/>
      </c>
      <c r="P311" s="13" t="b">
        <f t="shared" si="102"/>
        <v>0</v>
      </c>
      <c r="Q311" s="80" t="str">
        <f t="shared" si="103"/>
        <v/>
      </c>
      <c r="R311" s="80" t="b">
        <f t="shared" si="104"/>
        <v>0</v>
      </c>
      <c r="S311" s="81" t="e">
        <f t="shared" si="88"/>
        <v>#VALUE!</v>
      </c>
      <c r="T311" s="81" t="e">
        <f t="shared" si="89"/>
        <v>#VALUE!</v>
      </c>
      <c r="U311" s="81" t="e">
        <f t="shared" si="90"/>
        <v>#VALUE!</v>
      </c>
      <c r="V311" s="82" t="e">
        <f t="shared" si="91"/>
        <v>#VALUE!</v>
      </c>
      <c r="W311" s="82" t="e">
        <f t="shared" si="105"/>
        <v>#VALUE!</v>
      </c>
      <c r="X311" s="82" t="b">
        <f t="shared" si="109"/>
        <v>0</v>
      </c>
      <c r="Y311" s="72" t="str">
        <f t="shared" si="92"/>
        <v/>
      </c>
      <c r="Z311" s="81" t="e" cm="1">
        <f t="array" aca="1" ref="Z311" ca="1">TEXT(RIGHT(10-RIGHT(SUM(INDEX(1*(MID(MID(C311,1,1)*2,ROW(INDIRECT("1:"&amp;LEN(MID(C311,1,1)*2))),1)),,))+MID(C311,2,1)+
SUM(INDEX(1*(MID(MID(C311,3,1)*2,ROW(INDIRECT("1:"&amp;LEN(MID(C311,3,1)*2))),1)),,))+MID(C311,4,1)+
SUM(INDEX(1*(MID(MID(C311,5,1)*2,ROW(INDIRECT("1:"&amp;LEN(MID(C311,5,1)*2))),1)),,))+MID(C311,6,1)+
SUM(INDEX(1*(MID(MID(C311,8,1)*2,ROW(INDIRECT("1:"&amp;LEN(MID(C311,8,1)*2))),1)),,))+MID(C311,9,1)+
SUM(INDEX(1*(MID(MID(C311,10,1)*2,ROW(INDIRECT("1:"&amp;LEN(MID(C311,10,1)*2))),1)),,)),1),1),"0")</f>
        <v>#VALUE!</v>
      </c>
      <c r="AA311" s="81" t="str">
        <f t="shared" si="93"/>
        <v/>
      </c>
      <c r="AB311" s="83" t="b">
        <f t="shared" si="94"/>
        <v>0</v>
      </c>
      <c r="AC311" s="154">
        <f t="shared" si="106"/>
        <v>0</v>
      </c>
      <c r="AD311" s="154">
        <f>SUMIF($C$15:C310,C311,$AC$15:AC310)</f>
        <v>0</v>
      </c>
      <c r="AE311" s="15">
        <f t="shared" si="107"/>
        <v>10000</v>
      </c>
      <c r="AF311" s="154">
        <f t="shared" si="108"/>
        <v>0</v>
      </c>
    </row>
    <row r="312" spans="1:32" s="30" customFormat="1" x14ac:dyDescent="0.25">
      <c r="A312" s="19">
        <v>297</v>
      </c>
      <c r="B312" s="20"/>
      <c r="C312" s="107"/>
      <c r="D312" s="20"/>
      <c r="E312" s="20"/>
      <c r="F312" s="20"/>
      <c r="G312" s="122"/>
      <c r="H312" s="156">
        <f t="shared" si="95"/>
        <v>0</v>
      </c>
      <c r="I312" s="117" t="str">
        <f t="shared" si="96"/>
        <v/>
      </c>
      <c r="J312" s="80" t="b">
        <f t="shared" si="97"/>
        <v>0</v>
      </c>
      <c r="K312" s="80" t="str">
        <f t="shared" si="98"/>
        <v/>
      </c>
      <c r="L312" s="80" t="b">
        <f>IF(C312="",FALSE,IFERROR(NOT(MATCH(C312,'Anställda och korttidsarbete'!$C:$C,0)&gt;0),TRUE))</f>
        <v>0</v>
      </c>
      <c r="M312" s="80" t="str">
        <f t="shared" si="99"/>
        <v/>
      </c>
      <c r="N312" s="80" t="b">
        <f t="shared" si="100"/>
        <v>0</v>
      </c>
      <c r="O312" s="80" t="str">
        <f t="shared" si="101"/>
        <v/>
      </c>
      <c r="P312" s="13" t="b">
        <f t="shared" si="102"/>
        <v>0</v>
      </c>
      <c r="Q312" s="80" t="str">
        <f t="shared" si="103"/>
        <v/>
      </c>
      <c r="R312" s="80" t="b">
        <f t="shared" si="104"/>
        <v>0</v>
      </c>
      <c r="S312" s="81" t="e">
        <f t="shared" si="88"/>
        <v>#VALUE!</v>
      </c>
      <c r="T312" s="81" t="e">
        <f t="shared" si="89"/>
        <v>#VALUE!</v>
      </c>
      <c r="U312" s="81" t="e">
        <f t="shared" si="90"/>
        <v>#VALUE!</v>
      </c>
      <c r="V312" s="82" t="e">
        <f t="shared" si="91"/>
        <v>#VALUE!</v>
      </c>
      <c r="W312" s="82" t="e">
        <f t="shared" si="105"/>
        <v>#VALUE!</v>
      </c>
      <c r="X312" s="82" t="b">
        <f t="shared" si="109"/>
        <v>0</v>
      </c>
      <c r="Y312" s="72" t="str">
        <f t="shared" si="92"/>
        <v/>
      </c>
      <c r="Z312" s="81" t="e" cm="1">
        <f t="array" aca="1" ref="Z312" ca="1">TEXT(RIGHT(10-RIGHT(SUM(INDEX(1*(MID(MID(C312,1,1)*2,ROW(INDIRECT("1:"&amp;LEN(MID(C312,1,1)*2))),1)),,))+MID(C312,2,1)+
SUM(INDEX(1*(MID(MID(C312,3,1)*2,ROW(INDIRECT("1:"&amp;LEN(MID(C312,3,1)*2))),1)),,))+MID(C312,4,1)+
SUM(INDEX(1*(MID(MID(C312,5,1)*2,ROW(INDIRECT("1:"&amp;LEN(MID(C312,5,1)*2))),1)),,))+MID(C312,6,1)+
SUM(INDEX(1*(MID(MID(C312,8,1)*2,ROW(INDIRECT("1:"&amp;LEN(MID(C312,8,1)*2))),1)),,))+MID(C312,9,1)+
SUM(INDEX(1*(MID(MID(C312,10,1)*2,ROW(INDIRECT("1:"&amp;LEN(MID(C312,10,1)*2))),1)),,)),1),1),"0")</f>
        <v>#VALUE!</v>
      </c>
      <c r="AA312" s="81" t="str">
        <f t="shared" si="93"/>
        <v/>
      </c>
      <c r="AB312" s="83" t="b">
        <f t="shared" si="94"/>
        <v>0</v>
      </c>
      <c r="AC312" s="154">
        <f t="shared" si="106"/>
        <v>0</v>
      </c>
      <c r="AD312" s="154">
        <f>SUMIF($C$15:C311,C312,$AC$15:AC311)</f>
        <v>0</v>
      </c>
      <c r="AE312" s="15">
        <f t="shared" si="107"/>
        <v>10000</v>
      </c>
      <c r="AF312" s="154">
        <f t="shared" si="108"/>
        <v>0</v>
      </c>
    </row>
    <row r="313" spans="1:32" s="30" customFormat="1" x14ac:dyDescent="0.25">
      <c r="A313" s="19">
        <v>298</v>
      </c>
      <c r="B313" s="20"/>
      <c r="C313" s="107"/>
      <c r="D313" s="20"/>
      <c r="E313" s="20"/>
      <c r="F313" s="20"/>
      <c r="G313" s="122"/>
      <c r="H313" s="156">
        <f t="shared" si="95"/>
        <v>0</v>
      </c>
      <c r="I313" s="117" t="str">
        <f t="shared" si="96"/>
        <v/>
      </c>
      <c r="J313" s="80" t="b">
        <f t="shared" si="97"/>
        <v>0</v>
      </c>
      <c r="K313" s="80" t="str">
        <f t="shared" si="98"/>
        <v/>
      </c>
      <c r="L313" s="80" t="b">
        <f>IF(C313="",FALSE,IFERROR(NOT(MATCH(C313,'Anställda och korttidsarbete'!$C:$C,0)&gt;0),TRUE))</f>
        <v>0</v>
      </c>
      <c r="M313" s="80" t="str">
        <f t="shared" si="99"/>
        <v/>
      </c>
      <c r="N313" s="80" t="b">
        <f t="shared" si="100"/>
        <v>0</v>
      </c>
      <c r="O313" s="80" t="str">
        <f t="shared" si="101"/>
        <v/>
      </c>
      <c r="P313" s="13" t="b">
        <f t="shared" si="102"/>
        <v>0</v>
      </c>
      <c r="Q313" s="80" t="str">
        <f t="shared" si="103"/>
        <v/>
      </c>
      <c r="R313" s="80" t="b">
        <f t="shared" si="104"/>
        <v>0</v>
      </c>
      <c r="S313" s="81" t="e">
        <f t="shared" si="88"/>
        <v>#VALUE!</v>
      </c>
      <c r="T313" s="81" t="e">
        <f t="shared" si="89"/>
        <v>#VALUE!</v>
      </c>
      <c r="U313" s="81" t="e">
        <f t="shared" si="90"/>
        <v>#VALUE!</v>
      </c>
      <c r="V313" s="82" t="e">
        <f t="shared" si="91"/>
        <v>#VALUE!</v>
      </c>
      <c r="W313" s="82" t="e">
        <f t="shared" si="105"/>
        <v>#VALUE!</v>
      </c>
      <c r="X313" s="82" t="b">
        <f t="shared" si="109"/>
        <v>0</v>
      </c>
      <c r="Y313" s="72" t="str">
        <f t="shared" si="92"/>
        <v/>
      </c>
      <c r="Z313" s="81" t="e" cm="1">
        <f t="array" aca="1" ref="Z313" ca="1">TEXT(RIGHT(10-RIGHT(SUM(INDEX(1*(MID(MID(C313,1,1)*2,ROW(INDIRECT("1:"&amp;LEN(MID(C313,1,1)*2))),1)),,))+MID(C313,2,1)+
SUM(INDEX(1*(MID(MID(C313,3,1)*2,ROW(INDIRECT("1:"&amp;LEN(MID(C313,3,1)*2))),1)),,))+MID(C313,4,1)+
SUM(INDEX(1*(MID(MID(C313,5,1)*2,ROW(INDIRECT("1:"&amp;LEN(MID(C313,5,1)*2))),1)),,))+MID(C313,6,1)+
SUM(INDEX(1*(MID(MID(C313,8,1)*2,ROW(INDIRECT("1:"&amp;LEN(MID(C313,8,1)*2))),1)),,))+MID(C313,9,1)+
SUM(INDEX(1*(MID(MID(C313,10,1)*2,ROW(INDIRECT("1:"&amp;LEN(MID(C313,10,1)*2))),1)),,)),1),1),"0")</f>
        <v>#VALUE!</v>
      </c>
      <c r="AA313" s="81" t="str">
        <f t="shared" si="93"/>
        <v/>
      </c>
      <c r="AB313" s="83" t="b">
        <f t="shared" si="94"/>
        <v>0</v>
      </c>
      <c r="AC313" s="154">
        <f t="shared" si="106"/>
        <v>0</v>
      </c>
      <c r="AD313" s="154">
        <f>SUMIF($C$15:C312,C313,$AC$15:AC312)</f>
        <v>0</v>
      </c>
      <c r="AE313" s="15">
        <f t="shared" si="107"/>
        <v>10000</v>
      </c>
      <c r="AF313" s="154">
        <f t="shared" si="108"/>
        <v>0</v>
      </c>
    </row>
    <row r="314" spans="1:32" s="30" customFormat="1" x14ac:dyDescent="0.25">
      <c r="A314" s="19">
        <v>299</v>
      </c>
      <c r="B314" s="20"/>
      <c r="C314" s="107"/>
      <c r="D314" s="20"/>
      <c r="E314" s="20"/>
      <c r="F314" s="20"/>
      <c r="G314" s="122"/>
      <c r="H314" s="156">
        <f t="shared" si="95"/>
        <v>0</v>
      </c>
      <c r="I314" s="117" t="str">
        <f t="shared" si="96"/>
        <v/>
      </c>
      <c r="J314" s="80" t="b">
        <f t="shared" si="97"/>
        <v>0</v>
      </c>
      <c r="K314" s="80" t="str">
        <f t="shared" si="98"/>
        <v/>
      </c>
      <c r="L314" s="80" t="b">
        <f>IF(C314="",FALSE,IFERROR(NOT(MATCH(C314,'Anställda och korttidsarbete'!$C:$C,0)&gt;0),TRUE))</f>
        <v>0</v>
      </c>
      <c r="M314" s="80" t="str">
        <f t="shared" si="99"/>
        <v/>
      </c>
      <c r="N314" s="80" t="b">
        <f t="shared" si="100"/>
        <v>0</v>
      </c>
      <c r="O314" s="80" t="str">
        <f t="shared" si="101"/>
        <v/>
      </c>
      <c r="P314" s="13" t="b">
        <f t="shared" si="102"/>
        <v>0</v>
      </c>
      <c r="Q314" s="80" t="str">
        <f t="shared" si="103"/>
        <v/>
      </c>
      <c r="R314" s="80" t="b">
        <f t="shared" si="104"/>
        <v>0</v>
      </c>
      <c r="S314" s="81" t="e">
        <f t="shared" si="88"/>
        <v>#VALUE!</v>
      </c>
      <c r="T314" s="81" t="e">
        <f t="shared" si="89"/>
        <v>#VALUE!</v>
      </c>
      <c r="U314" s="81" t="e">
        <f t="shared" si="90"/>
        <v>#VALUE!</v>
      </c>
      <c r="V314" s="82" t="e">
        <f t="shared" si="91"/>
        <v>#VALUE!</v>
      </c>
      <c r="W314" s="82" t="e">
        <f t="shared" si="105"/>
        <v>#VALUE!</v>
      </c>
      <c r="X314" s="82" t="b">
        <f t="shared" si="109"/>
        <v>0</v>
      </c>
      <c r="Y314" s="72" t="str">
        <f t="shared" si="92"/>
        <v/>
      </c>
      <c r="Z314" s="81" t="e" cm="1">
        <f t="array" aca="1" ref="Z314" ca="1">TEXT(RIGHT(10-RIGHT(SUM(INDEX(1*(MID(MID(C314,1,1)*2,ROW(INDIRECT("1:"&amp;LEN(MID(C314,1,1)*2))),1)),,))+MID(C314,2,1)+
SUM(INDEX(1*(MID(MID(C314,3,1)*2,ROW(INDIRECT("1:"&amp;LEN(MID(C314,3,1)*2))),1)),,))+MID(C314,4,1)+
SUM(INDEX(1*(MID(MID(C314,5,1)*2,ROW(INDIRECT("1:"&amp;LEN(MID(C314,5,1)*2))),1)),,))+MID(C314,6,1)+
SUM(INDEX(1*(MID(MID(C314,8,1)*2,ROW(INDIRECT("1:"&amp;LEN(MID(C314,8,1)*2))),1)),,))+MID(C314,9,1)+
SUM(INDEX(1*(MID(MID(C314,10,1)*2,ROW(INDIRECT("1:"&amp;LEN(MID(C314,10,1)*2))),1)),,)),1),1),"0")</f>
        <v>#VALUE!</v>
      </c>
      <c r="AA314" s="81" t="str">
        <f t="shared" si="93"/>
        <v/>
      </c>
      <c r="AB314" s="83" t="b">
        <f t="shared" si="94"/>
        <v>0</v>
      </c>
      <c r="AC314" s="154">
        <f t="shared" si="106"/>
        <v>0</v>
      </c>
      <c r="AD314" s="154">
        <f>SUMIF($C$15:C313,C314,$AC$15:AC313)</f>
        <v>0</v>
      </c>
      <c r="AE314" s="15">
        <f t="shared" si="107"/>
        <v>10000</v>
      </c>
      <c r="AF314" s="154">
        <f t="shared" si="108"/>
        <v>0</v>
      </c>
    </row>
    <row r="315" spans="1:32" s="30" customFormat="1" x14ac:dyDescent="0.25">
      <c r="A315" s="19">
        <v>300</v>
      </c>
      <c r="B315" s="20"/>
      <c r="C315" s="107"/>
      <c r="D315" s="20"/>
      <c r="E315" s="20"/>
      <c r="F315" s="20"/>
      <c r="G315" s="122"/>
      <c r="H315" s="156">
        <f t="shared" si="95"/>
        <v>0</v>
      </c>
      <c r="I315" s="117" t="str">
        <f t="shared" si="96"/>
        <v/>
      </c>
      <c r="J315" s="80" t="b">
        <f t="shared" si="97"/>
        <v>0</v>
      </c>
      <c r="K315" s="80" t="str">
        <f t="shared" si="98"/>
        <v/>
      </c>
      <c r="L315" s="80" t="b">
        <f>IF(C315="",FALSE,IFERROR(NOT(MATCH(C315,'Anställda och korttidsarbete'!$C:$C,0)&gt;0),TRUE))</f>
        <v>0</v>
      </c>
      <c r="M315" s="80" t="str">
        <f t="shared" si="99"/>
        <v/>
      </c>
      <c r="N315" s="80" t="b">
        <f t="shared" si="100"/>
        <v>0</v>
      </c>
      <c r="O315" s="80" t="str">
        <f t="shared" si="101"/>
        <v/>
      </c>
      <c r="P315" s="13" t="b">
        <f t="shared" si="102"/>
        <v>0</v>
      </c>
      <c r="Q315" s="80" t="str">
        <f t="shared" si="103"/>
        <v/>
      </c>
      <c r="R315" s="80" t="b">
        <f t="shared" si="104"/>
        <v>0</v>
      </c>
      <c r="S315" s="81" t="e">
        <f t="shared" si="88"/>
        <v>#VALUE!</v>
      </c>
      <c r="T315" s="81" t="e">
        <f t="shared" si="89"/>
        <v>#VALUE!</v>
      </c>
      <c r="U315" s="81" t="e">
        <f t="shared" si="90"/>
        <v>#VALUE!</v>
      </c>
      <c r="V315" s="82" t="e">
        <f t="shared" si="91"/>
        <v>#VALUE!</v>
      </c>
      <c r="W315" s="82" t="e">
        <f t="shared" si="105"/>
        <v>#VALUE!</v>
      </c>
      <c r="X315" s="82" t="b">
        <f t="shared" si="109"/>
        <v>0</v>
      </c>
      <c r="Y315" s="72" t="str">
        <f t="shared" si="92"/>
        <v/>
      </c>
      <c r="Z315" s="81" t="e" cm="1">
        <f t="array" aca="1" ref="Z315" ca="1">TEXT(RIGHT(10-RIGHT(SUM(INDEX(1*(MID(MID(C315,1,1)*2,ROW(INDIRECT("1:"&amp;LEN(MID(C315,1,1)*2))),1)),,))+MID(C315,2,1)+
SUM(INDEX(1*(MID(MID(C315,3,1)*2,ROW(INDIRECT("1:"&amp;LEN(MID(C315,3,1)*2))),1)),,))+MID(C315,4,1)+
SUM(INDEX(1*(MID(MID(C315,5,1)*2,ROW(INDIRECT("1:"&amp;LEN(MID(C315,5,1)*2))),1)),,))+MID(C315,6,1)+
SUM(INDEX(1*(MID(MID(C315,8,1)*2,ROW(INDIRECT("1:"&amp;LEN(MID(C315,8,1)*2))),1)),,))+MID(C315,9,1)+
SUM(INDEX(1*(MID(MID(C315,10,1)*2,ROW(INDIRECT("1:"&amp;LEN(MID(C315,10,1)*2))),1)),,)),1),1),"0")</f>
        <v>#VALUE!</v>
      </c>
      <c r="AA315" s="81" t="str">
        <f t="shared" si="93"/>
        <v/>
      </c>
      <c r="AB315" s="83" t="b">
        <f t="shared" si="94"/>
        <v>0</v>
      </c>
      <c r="AC315" s="154">
        <f t="shared" si="106"/>
        <v>0</v>
      </c>
      <c r="AD315" s="154">
        <f>SUMIF($C$15:C314,C315,$AC$15:AC314)</f>
        <v>0</v>
      </c>
      <c r="AE315" s="15">
        <f t="shared" si="107"/>
        <v>10000</v>
      </c>
      <c r="AF315" s="154">
        <f t="shared" si="108"/>
        <v>0</v>
      </c>
    </row>
    <row r="316" spans="1:32" s="30" customFormat="1" x14ac:dyDescent="0.25">
      <c r="A316" s="19">
        <v>301</v>
      </c>
      <c r="B316" s="20"/>
      <c r="C316" s="107"/>
      <c r="D316" s="20"/>
      <c r="E316" s="20"/>
      <c r="F316" s="20"/>
      <c r="G316" s="122"/>
      <c r="H316" s="156">
        <f t="shared" si="95"/>
        <v>0</v>
      </c>
      <c r="I316" s="117" t="str">
        <f t="shared" si="96"/>
        <v/>
      </c>
      <c r="J316" s="80" t="b">
        <f t="shared" si="97"/>
        <v>0</v>
      </c>
      <c r="K316" s="80" t="str">
        <f t="shared" si="98"/>
        <v/>
      </c>
      <c r="L316" s="80" t="b">
        <f>IF(C316="",FALSE,IFERROR(NOT(MATCH(C316,'Anställda och korttidsarbete'!$C:$C,0)&gt;0),TRUE))</f>
        <v>0</v>
      </c>
      <c r="M316" s="80" t="str">
        <f t="shared" si="99"/>
        <v/>
      </c>
      <c r="N316" s="80" t="b">
        <f t="shared" si="100"/>
        <v>0</v>
      </c>
      <c r="O316" s="80" t="str">
        <f t="shared" si="101"/>
        <v/>
      </c>
      <c r="P316" s="13" t="b">
        <f t="shared" si="102"/>
        <v>0</v>
      </c>
      <c r="Q316" s="80" t="str">
        <f t="shared" si="103"/>
        <v/>
      </c>
      <c r="R316" s="80" t="b">
        <f t="shared" si="104"/>
        <v>0</v>
      </c>
      <c r="S316" s="81" t="e">
        <f t="shared" si="88"/>
        <v>#VALUE!</v>
      </c>
      <c r="T316" s="81" t="e">
        <f t="shared" si="89"/>
        <v>#VALUE!</v>
      </c>
      <c r="U316" s="81" t="e">
        <f t="shared" si="90"/>
        <v>#VALUE!</v>
      </c>
      <c r="V316" s="82" t="e">
        <f t="shared" si="91"/>
        <v>#VALUE!</v>
      </c>
      <c r="W316" s="82" t="e">
        <f t="shared" si="105"/>
        <v>#VALUE!</v>
      </c>
      <c r="X316" s="82" t="b">
        <f t="shared" si="109"/>
        <v>0</v>
      </c>
      <c r="Y316" s="72" t="str">
        <f t="shared" si="92"/>
        <v/>
      </c>
      <c r="Z316" s="81" t="e" cm="1">
        <f t="array" aca="1" ref="Z316" ca="1">TEXT(RIGHT(10-RIGHT(SUM(INDEX(1*(MID(MID(C316,1,1)*2,ROW(INDIRECT("1:"&amp;LEN(MID(C316,1,1)*2))),1)),,))+MID(C316,2,1)+
SUM(INDEX(1*(MID(MID(C316,3,1)*2,ROW(INDIRECT("1:"&amp;LEN(MID(C316,3,1)*2))),1)),,))+MID(C316,4,1)+
SUM(INDEX(1*(MID(MID(C316,5,1)*2,ROW(INDIRECT("1:"&amp;LEN(MID(C316,5,1)*2))),1)),,))+MID(C316,6,1)+
SUM(INDEX(1*(MID(MID(C316,8,1)*2,ROW(INDIRECT("1:"&amp;LEN(MID(C316,8,1)*2))),1)),,))+MID(C316,9,1)+
SUM(INDEX(1*(MID(MID(C316,10,1)*2,ROW(INDIRECT("1:"&amp;LEN(MID(C316,10,1)*2))),1)),,)),1),1),"0")</f>
        <v>#VALUE!</v>
      </c>
      <c r="AA316" s="81" t="str">
        <f t="shared" si="93"/>
        <v/>
      </c>
      <c r="AB316" s="83" t="b">
        <f t="shared" si="94"/>
        <v>0</v>
      </c>
      <c r="AC316" s="154">
        <f t="shared" si="106"/>
        <v>0</v>
      </c>
      <c r="AD316" s="154">
        <f>SUMIF($C$15:C315,C316,$AC$15:AC315)</f>
        <v>0</v>
      </c>
      <c r="AE316" s="15">
        <f t="shared" si="107"/>
        <v>10000</v>
      </c>
      <c r="AF316" s="154">
        <f t="shared" si="108"/>
        <v>0</v>
      </c>
    </row>
    <row r="317" spans="1:32" s="30" customFormat="1" x14ac:dyDescent="0.25">
      <c r="A317" s="19">
        <v>302</v>
      </c>
      <c r="B317" s="20"/>
      <c r="C317" s="107"/>
      <c r="D317" s="20"/>
      <c r="E317" s="20"/>
      <c r="F317" s="20"/>
      <c r="G317" s="122"/>
      <c r="H317" s="156">
        <f t="shared" si="95"/>
        <v>0</v>
      </c>
      <c r="I317" s="117" t="str">
        <f t="shared" si="96"/>
        <v/>
      </c>
      <c r="J317" s="80" t="b">
        <f t="shared" si="97"/>
        <v>0</v>
      </c>
      <c r="K317" s="80" t="str">
        <f t="shared" si="98"/>
        <v/>
      </c>
      <c r="L317" s="80" t="b">
        <f>IF(C317="",FALSE,IFERROR(NOT(MATCH(C317,'Anställda och korttidsarbete'!$C:$C,0)&gt;0),TRUE))</f>
        <v>0</v>
      </c>
      <c r="M317" s="80" t="str">
        <f t="shared" si="99"/>
        <v/>
      </c>
      <c r="N317" s="80" t="b">
        <f t="shared" si="100"/>
        <v>0</v>
      </c>
      <c r="O317" s="80" t="str">
        <f t="shared" si="101"/>
        <v/>
      </c>
      <c r="P317" s="13" t="b">
        <f t="shared" si="102"/>
        <v>0</v>
      </c>
      <c r="Q317" s="80" t="str">
        <f t="shared" si="103"/>
        <v/>
      </c>
      <c r="R317" s="80" t="b">
        <f t="shared" si="104"/>
        <v>0</v>
      </c>
      <c r="S317" s="81" t="e">
        <f t="shared" si="88"/>
        <v>#VALUE!</v>
      </c>
      <c r="T317" s="81" t="e">
        <f t="shared" si="89"/>
        <v>#VALUE!</v>
      </c>
      <c r="U317" s="81" t="e">
        <f t="shared" si="90"/>
        <v>#VALUE!</v>
      </c>
      <c r="V317" s="82" t="e">
        <f t="shared" si="91"/>
        <v>#VALUE!</v>
      </c>
      <c r="W317" s="82" t="e">
        <f t="shared" si="105"/>
        <v>#VALUE!</v>
      </c>
      <c r="X317" s="82" t="b">
        <f t="shared" si="109"/>
        <v>0</v>
      </c>
      <c r="Y317" s="72" t="str">
        <f t="shared" si="92"/>
        <v/>
      </c>
      <c r="Z317" s="81" t="e" cm="1">
        <f t="array" aca="1" ref="Z317" ca="1">TEXT(RIGHT(10-RIGHT(SUM(INDEX(1*(MID(MID(C317,1,1)*2,ROW(INDIRECT("1:"&amp;LEN(MID(C317,1,1)*2))),1)),,))+MID(C317,2,1)+
SUM(INDEX(1*(MID(MID(C317,3,1)*2,ROW(INDIRECT("1:"&amp;LEN(MID(C317,3,1)*2))),1)),,))+MID(C317,4,1)+
SUM(INDEX(1*(MID(MID(C317,5,1)*2,ROW(INDIRECT("1:"&amp;LEN(MID(C317,5,1)*2))),1)),,))+MID(C317,6,1)+
SUM(INDEX(1*(MID(MID(C317,8,1)*2,ROW(INDIRECT("1:"&amp;LEN(MID(C317,8,1)*2))),1)),,))+MID(C317,9,1)+
SUM(INDEX(1*(MID(MID(C317,10,1)*2,ROW(INDIRECT("1:"&amp;LEN(MID(C317,10,1)*2))),1)),,)),1),1),"0")</f>
        <v>#VALUE!</v>
      </c>
      <c r="AA317" s="81" t="str">
        <f t="shared" si="93"/>
        <v/>
      </c>
      <c r="AB317" s="83" t="b">
        <f t="shared" si="94"/>
        <v>0</v>
      </c>
      <c r="AC317" s="154">
        <f t="shared" si="106"/>
        <v>0</v>
      </c>
      <c r="AD317" s="154">
        <f>SUMIF($C$15:C316,C317,$AC$15:AC316)</f>
        <v>0</v>
      </c>
      <c r="AE317" s="15">
        <f t="shared" si="107"/>
        <v>10000</v>
      </c>
      <c r="AF317" s="154">
        <f t="shared" si="108"/>
        <v>0</v>
      </c>
    </row>
    <row r="318" spans="1:32" s="30" customFormat="1" x14ac:dyDescent="0.25">
      <c r="A318" s="19">
        <v>303</v>
      </c>
      <c r="B318" s="20"/>
      <c r="C318" s="107"/>
      <c r="D318" s="20"/>
      <c r="E318" s="20"/>
      <c r="F318" s="20"/>
      <c r="G318" s="122"/>
      <c r="H318" s="156">
        <f t="shared" si="95"/>
        <v>0</v>
      </c>
      <c r="I318" s="117" t="str">
        <f t="shared" si="96"/>
        <v/>
      </c>
      <c r="J318" s="80" t="b">
        <f t="shared" si="97"/>
        <v>0</v>
      </c>
      <c r="K318" s="80" t="str">
        <f t="shared" si="98"/>
        <v/>
      </c>
      <c r="L318" s="80" t="b">
        <f>IF(C318="",FALSE,IFERROR(NOT(MATCH(C318,'Anställda och korttidsarbete'!$C:$C,0)&gt;0),TRUE))</f>
        <v>0</v>
      </c>
      <c r="M318" s="80" t="str">
        <f t="shared" si="99"/>
        <v/>
      </c>
      <c r="N318" s="80" t="b">
        <f t="shared" si="100"/>
        <v>0</v>
      </c>
      <c r="O318" s="80" t="str">
        <f t="shared" si="101"/>
        <v/>
      </c>
      <c r="P318" s="13" t="b">
        <f t="shared" si="102"/>
        <v>0</v>
      </c>
      <c r="Q318" s="80" t="str">
        <f t="shared" si="103"/>
        <v/>
      </c>
      <c r="R318" s="80" t="b">
        <f t="shared" si="104"/>
        <v>0</v>
      </c>
      <c r="S318" s="81" t="e">
        <f t="shared" si="88"/>
        <v>#VALUE!</v>
      </c>
      <c r="T318" s="81" t="e">
        <f t="shared" si="89"/>
        <v>#VALUE!</v>
      </c>
      <c r="U318" s="81" t="e">
        <f t="shared" si="90"/>
        <v>#VALUE!</v>
      </c>
      <c r="V318" s="82" t="e">
        <f t="shared" si="91"/>
        <v>#VALUE!</v>
      </c>
      <c r="W318" s="82" t="e">
        <f t="shared" si="105"/>
        <v>#VALUE!</v>
      </c>
      <c r="X318" s="82" t="b">
        <f t="shared" si="109"/>
        <v>0</v>
      </c>
      <c r="Y318" s="72" t="str">
        <f t="shared" si="92"/>
        <v/>
      </c>
      <c r="Z318" s="81" t="e" cm="1">
        <f t="array" aca="1" ref="Z318" ca="1">TEXT(RIGHT(10-RIGHT(SUM(INDEX(1*(MID(MID(C318,1,1)*2,ROW(INDIRECT("1:"&amp;LEN(MID(C318,1,1)*2))),1)),,))+MID(C318,2,1)+
SUM(INDEX(1*(MID(MID(C318,3,1)*2,ROW(INDIRECT("1:"&amp;LEN(MID(C318,3,1)*2))),1)),,))+MID(C318,4,1)+
SUM(INDEX(1*(MID(MID(C318,5,1)*2,ROW(INDIRECT("1:"&amp;LEN(MID(C318,5,1)*2))),1)),,))+MID(C318,6,1)+
SUM(INDEX(1*(MID(MID(C318,8,1)*2,ROW(INDIRECT("1:"&amp;LEN(MID(C318,8,1)*2))),1)),,))+MID(C318,9,1)+
SUM(INDEX(1*(MID(MID(C318,10,1)*2,ROW(INDIRECT("1:"&amp;LEN(MID(C318,10,1)*2))),1)),,)),1),1),"0")</f>
        <v>#VALUE!</v>
      </c>
      <c r="AA318" s="81" t="str">
        <f t="shared" si="93"/>
        <v/>
      </c>
      <c r="AB318" s="83" t="b">
        <f t="shared" si="94"/>
        <v>0</v>
      </c>
      <c r="AC318" s="154">
        <f t="shared" si="106"/>
        <v>0</v>
      </c>
      <c r="AD318" s="154">
        <f>SUMIF($C$15:C317,C318,$AC$15:AC317)</f>
        <v>0</v>
      </c>
      <c r="AE318" s="15">
        <f t="shared" si="107"/>
        <v>10000</v>
      </c>
      <c r="AF318" s="154">
        <f t="shared" si="108"/>
        <v>0</v>
      </c>
    </row>
    <row r="319" spans="1:32" s="30" customFormat="1" x14ac:dyDescent="0.25">
      <c r="A319" s="19">
        <v>304</v>
      </c>
      <c r="B319" s="20"/>
      <c r="C319" s="107"/>
      <c r="D319" s="20"/>
      <c r="E319" s="20"/>
      <c r="F319" s="20"/>
      <c r="G319" s="122"/>
      <c r="H319" s="156">
        <f t="shared" si="95"/>
        <v>0</v>
      </c>
      <c r="I319" s="117" t="str">
        <f t="shared" si="96"/>
        <v/>
      </c>
      <c r="J319" s="80" t="b">
        <f t="shared" si="97"/>
        <v>0</v>
      </c>
      <c r="K319" s="80" t="str">
        <f t="shared" si="98"/>
        <v/>
      </c>
      <c r="L319" s="80" t="b">
        <f>IF(C319="",FALSE,IFERROR(NOT(MATCH(C319,'Anställda och korttidsarbete'!$C:$C,0)&gt;0),TRUE))</f>
        <v>0</v>
      </c>
      <c r="M319" s="80" t="str">
        <f t="shared" si="99"/>
        <v/>
      </c>
      <c r="N319" s="80" t="b">
        <f t="shared" si="100"/>
        <v>0</v>
      </c>
      <c r="O319" s="80" t="str">
        <f t="shared" si="101"/>
        <v/>
      </c>
      <c r="P319" s="13" t="b">
        <f t="shared" si="102"/>
        <v>0</v>
      </c>
      <c r="Q319" s="80" t="str">
        <f t="shared" si="103"/>
        <v/>
      </c>
      <c r="R319" s="80" t="b">
        <f t="shared" si="104"/>
        <v>0</v>
      </c>
      <c r="S319" s="81" t="e">
        <f t="shared" si="88"/>
        <v>#VALUE!</v>
      </c>
      <c r="T319" s="81" t="e">
        <f t="shared" si="89"/>
        <v>#VALUE!</v>
      </c>
      <c r="U319" s="81" t="e">
        <f t="shared" si="90"/>
        <v>#VALUE!</v>
      </c>
      <c r="V319" s="82" t="e">
        <f t="shared" si="91"/>
        <v>#VALUE!</v>
      </c>
      <c r="W319" s="82" t="e">
        <f t="shared" si="105"/>
        <v>#VALUE!</v>
      </c>
      <c r="X319" s="82" t="b">
        <f t="shared" si="109"/>
        <v>0</v>
      </c>
      <c r="Y319" s="72" t="str">
        <f t="shared" si="92"/>
        <v/>
      </c>
      <c r="Z319" s="81" t="e" cm="1">
        <f t="array" aca="1" ref="Z319" ca="1">TEXT(RIGHT(10-RIGHT(SUM(INDEX(1*(MID(MID(C319,1,1)*2,ROW(INDIRECT("1:"&amp;LEN(MID(C319,1,1)*2))),1)),,))+MID(C319,2,1)+
SUM(INDEX(1*(MID(MID(C319,3,1)*2,ROW(INDIRECT("1:"&amp;LEN(MID(C319,3,1)*2))),1)),,))+MID(C319,4,1)+
SUM(INDEX(1*(MID(MID(C319,5,1)*2,ROW(INDIRECT("1:"&amp;LEN(MID(C319,5,1)*2))),1)),,))+MID(C319,6,1)+
SUM(INDEX(1*(MID(MID(C319,8,1)*2,ROW(INDIRECT("1:"&amp;LEN(MID(C319,8,1)*2))),1)),,))+MID(C319,9,1)+
SUM(INDEX(1*(MID(MID(C319,10,1)*2,ROW(INDIRECT("1:"&amp;LEN(MID(C319,10,1)*2))),1)),,)),1),1),"0")</f>
        <v>#VALUE!</v>
      </c>
      <c r="AA319" s="81" t="str">
        <f t="shared" si="93"/>
        <v/>
      </c>
      <c r="AB319" s="83" t="b">
        <f t="shared" si="94"/>
        <v>0</v>
      </c>
      <c r="AC319" s="154">
        <f t="shared" si="106"/>
        <v>0</v>
      </c>
      <c r="AD319" s="154">
        <f>SUMIF($C$15:C318,C319,$AC$15:AC318)</f>
        <v>0</v>
      </c>
      <c r="AE319" s="15">
        <f t="shared" si="107"/>
        <v>10000</v>
      </c>
      <c r="AF319" s="154">
        <f t="shared" si="108"/>
        <v>0</v>
      </c>
    </row>
    <row r="320" spans="1:32" s="30" customFormat="1" x14ac:dyDescent="0.25">
      <c r="A320" s="19">
        <v>305</v>
      </c>
      <c r="B320" s="20"/>
      <c r="C320" s="107"/>
      <c r="D320" s="20"/>
      <c r="E320" s="20"/>
      <c r="F320" s="20"/>
      <c r="G320" s="122"/>
      <c r="H320" s="156">
        <f t="shared" si="95"/>
        <v>0</v>
      </c>
      <c r="I320" s="117" t="str">
        <f t="shared" si="96"/>
        <v/>
      </c>
      <c r="J320" s="80" t="b">
        <f t="shared" si="97"/>
        <v>0</v>
      </c>
      <c r="K320" s="80" t="str">
        <f t="shared" si="98"/>
        <v/>
      </c>
      <c r="L320" s="80" t="b">
        <f>IF(C320="",FALSE,IFERROR(NOT(MATCH(C320,'Anställda och korttidsarbete'!$C:$C,0)&gt;0),TRUE))</f>
        <v>0</v>
      </c>
      <c r="M320" s="80" t="str">
        <f t="shared" si="99"/>
        <v/>
      </c>
      <c r="N320" s="80" t="b">
        <f t="shared" si="100"/>
        <v>0</v>
      </c>
      <c r="O320" s="80" t="str">
        <f t="shared" si="101"/>
        <v/>
      </c>
      <c r="P320" s="13" t="b">
        <f t="shared" si="102"/>
        <v>0</v>
      </c>
      <c r="Q320" s="80" t="str">
        <f t="shared" si="103"/>
        <v/>
      </c>
      <c r="R320" s="80" t="b">
        <f t="shared" si="104"/>
        <v>0</v>
      </c>
      <c r="S320" s="81" t="e">
        <f t="shared" si="88"/>
        <v>#VALUE!</v>
      </c>
      <c r="T320" s="81" t="e">
        <f t="shared" si="89"/>
        <v>#VALUE!</v>
      </c>
      <c r="U320" s="81" t="e">
        <f t="shared" si="90"/>
        <v>#VALUE!</v>
      </c>
      <c r="V320" s="82" t="e">
        <f t="shared" si="91"/>
        <v>#VALUE!</v>
      </c>
      <c r="W320" s="82" t="e">
        <f t="shared" si="105"/>
        <v>#VALUE!</v>
      </c>
      <c r="X320" s="82" t="b">
        <f t="shared" si="109"/>
        <v>0</v>
      </c>
      <c r="Y320" s="72" t="str">
        <f t="shared" si="92"/>
        <v/>
      </c>
      <c r="Z320" s="81" t="e" cm="1">
        <f t="array" aca="1" ref="Z320" ca="1">TEXT(RIGHT(10-RIGHT(SUM(INDEX(1*(MID(MID(C320,1,1)*2,ROW(INDIRECT("1:"&amp;LEN(MID(C320,1,1)*2))),1)),,))+MID(C320,2,1)+
SUM(INDEX(1*(MID(MID(C320,3,1)*2,ROW(INDIRECT("1:"&amp;LEN(MID(C320,3,1)*2))),1)),,))+MID(C320,4,1)+
SUM(INDEX(1*(MID(MID(C320,5,1)*2,ROW(INDIRECT("1:"&amp;LEN(MID(C320,5,1)*2))),1)),,))+MID(C320,6,1)+
SUM(INDEX(1*(MID(MID(C320,8,1)*2,ROW(INDIRECT("1:"&amp;LEN(MID(C320,8,1)*2))),1)),,))+MID(C320,9,1)+
SUM(INDEX(1*(MID(MID(C320,10,1)*2,ROW(INDIRECT("1:"&amp;LEN(MID(C320,10,1)*2))),1)),,)),1),1),"0")</f>
        <v>#VALUE!</v>
      </c>
      <c r="AA320" s="81" t="str">
        <f t="shared" si="93"/>
        <v/>
      </c>
      <c r="AB320" s="83" t="b">
        <f t="shared" si="94"/>
        <v>0</v>
      </c>
      <c r="AC320" s="154">
        <f t="shared" si="106"/>
        <v>0</v>
      </c>
      <c r="AD320" s="154">
        <f>SUMIF($C$15:C319,C320,$AC$15:AC319)</f>
        <v>0</v>
      </c>
      <c r="AE320" s="15">
        <f t="shared" si="107"/>
        <v>10000</v>
      </c>
      <c r="AF320" s="154">
        <f t="shared" si="108"/>
        <v>0</v>
      </c>
    </row>
    <row r="321" spans="1:32" s="30" customFormat="1" x14ac:dyDescent="0.25">
      <c r="A321" s="19">
        <v>306</v>
      </c>
      <c r="B321" s="20"/>
      <c r="C321" s="107"/>
      <c r="D321" s="20"/>
      <c r="E321" s="20"/>
      <c r="F321" s="20"/>
      <c r="G321" s="122"/>
      <c r="H321" s="156">
        <f t="shared" si="95"/>
        <v>0</v>
      </c>
      <c r="I321" s="117" t="str">
        <f t="shared" si="96"/>
        <v/>
      </c>
      <c r="J321" s="80" t="b">
        <f t="shared" si="97"/>
        <v>0</v>
      </c>
      <c r="K321" s="80" t="str">
        <f t="shared" si="98"/>
        <v/>
      </c>
      <c r="L321" s="80" t="b">
        <f>IF(C321="",FALSE,IFERROR(NOT(MATCH(C321,'Anställda och korttidsarbete'!$C:$C,0)&gt;0),TRUE))</f>
        <v>0</v>
      </c>
      <c r="M321" s="80" t="str">
        <f t="shared" si="99"/>
        <v/>
      </c>
      <c r="N321" s="80" t="b">
        <f t="shared" si="100"/>
        <v>0</v>
      </c>
      <c r="O321" s="80" t="str">
        <f t="shared" si="101"/>
        <v/>
      </c>
      <c r="P321" s="13" t="b">
        <f t="shared" si="102"/>
        <v>0</v>
      </c>
      <c r="Q321" s="80" t="str">
        <f t="shared" si="103"/>
        <v/>
      </c>
      <c r="R321" s="80" t="b">
        <f t="shared" si="104"/>
        <v>0</v>
      </c>
      <c r="S321" s="81" t="e">
        <f t="shared" si="88"/>
        <v>#VALUE!</v>
      </c>
      <c r="T321" s="81" t="e">
        <f t="shared" si="89"/>
        <v>#VALUE!</v>
      </c>
      <c r="U321" s="81" t="e">
        <f t="shared" si="90"/>
        <v>#VALUE!</v>
      </c>
      <c r="V321" s="82" t="e">
        <f t="shared" si="91"/>
        <v>#VALUE!</v>
      </c>
      <c r="W321" s="82" t="e">
        <f t="shared" si="105"/>
        <v>#VALUE!</v>
      </c>
      <c r="X321" s="82" t="b">
        <f t="shared" si="109"/>
        <v>0</v>
      </c>
      <c r="Y321" s="72" t="str">
        <f t="shared" si="92"/>
        <v/>
      </c>
      <c r="Z321" s="81" t="e" cm="1">
        <f t="array" aca="1" ref="Z321" ca="1">TEXT(RIGHT(10-RIGHT(SUM(INDEX(1*(MID(MID(C321,1,1)*2,ROW(INDIRECT("1:"&amp;LEN(MID(C321,1,1)*2))),1)),,))+MID(C321,2,1)+
SUM(INDEX(1*(MID(MID(C321,3,1)*2,ROW(INDIRECT("1:"&amp;LEN(MID(C321,3,1)*2))),1)),,))+MID(C321,4,1)+
SUM(INDEX(1*(MID(MID(C321,5,1)*2,ROW(INDIRECT("1:"&amp;LEN(MID(C321,5,1)*2))),1)),,))+MID(C321,6,1)+
SUM(INDEX(1*(MID(MID(C321,8,1)*2,ROW(INDIRECT("1:"&amp;LEN(MID(C321,8,1)*2))),1)),,))+MID(C321,9,1)+
SUM(INDEX(1*(MID(MID(C321,10,1)*2,ROW(INDIRECT("1:"&amp;LEN(MID(C321,10,1)*2))),1)),,)),1),1),"0")</f>
        <v>#VALUE!</v>
      </c>
      <c r="AA321" s="81" t="str">
        <f t="shared" si="93"/>
        <v/>
      </c>
      <c r="AB321" s="83" t="b">
        <f t="shared" si="94"/>
        <v>0</v>
      </c>
      <c r="AC321" s="154">
        <f t="shared" si="106"/>
        <v>0</v>
      </c>
      <c r="AD321" s="154">
        <f>SUMIF($C$15:C320,C321,$AC$15:AC320)</f>
        <v>0</v>
      </c>
      <c r="AE321" s="15">
        <f t="shared" si="107"/>
        <v>10000</v>
      </c>
      <c r="AF321" s="154">
        <f t="shared" si="108"/>
        <v>0</v>
      </c>
    </row>
    <row r="322" spans="1:32" s="30" customFormat="1" x14ac:dyDescent="0.25">
      <c r="A322" s="19">
        <v>307</v>
      </c>
      <c r="B322" s="20"/>
      <c r="C322" s="107"/>
      <c r="D322" s="20"/>
      <c r="E322" s="20"/>
      <c r="F322" s="20"/>
      <c r="G322" s="122"/>
      <c r="H322" s="156">
        <f t="shared" si="95"/>
        <v>0</v>
      </c>
      <c r="I322" s="117" t="str">
        <f t="shared" si="96"/>
        <v/>
      </c>
      <c r="J322" s="80" t="b">
        <f t="shared" si="97"/>
        <v>0</v>
      </c>
      <c r="K322" s="80" t="str">
        <f t="shared" si="98"/>
        <v/>
      </c>
      <c r="L322" s="80" t="b">
        <f>IF(C322="",FALSE,IFERROR(NOT(MATCH(C322,'Anställda och korttidsarbete'!$C:$C,0)&gt;0),TRUE))</f>
        <v>0</v>
      </c>
      <c r="M322" s="80" t="str">
        <f t="shared" si="99"/>
        <v/>
      </c>
      <c r="N322" s="80" t="b">
        <f t="shared" si="100"/>
        <v>0</v>
      </c>
      <c r="O322" s="80" t="str">
        <f t="shared" si="101"/>
        <v/>
      </c>
      <c r="P322" s="13" t="b">
        <f t="shared" si="102"/>
        <v>0</v>
      </c>
      <c r="Q322" s="80" t="str">
        <f t="shared" si="103"/>
        <v/>
      </c>
      <c r="R322" s="80" t="b">
        <f t="shared" si="104"/>
        <v>0</v>
      </c>
      <c r="S322" s="81" t="e">
        <f t="shared" si="88"/>
        <v>#VALUE!</v>
      </c>
      <c r="T322" s="81" t="e">
        <f t="shared" si="89"/>
        <v>#VALUE!</v>
      </c>
      <c r="U322" s="81" t="e">
        <f t="shared" si="90"/>
        <v>#VALUE!</v>
      </c>
      <c r="V322" s="82" t="e">
        <f t="shared" si="91"/>
        <v>#VALUE!</v>
      </c>
      <c r="W322" s="82" t="e">
        <f t="shared" si="105"/>
        <v>#VALUE!</v>
      </c>
      <c r="X322" s="82" t="b">
        <f t="shared" si="109"/>
        <v>0</v>
      </c>
      <c r="Y322" s="72" t="str">
        <f t="shared" si="92"/>
        <v/>
      </c>
      <c r="Z322" s="81" t="e" cm="1">
        <f t="array" aca="1" ref="Z322" ca="1">TEXT(RIGHT(10-RIGHT(SUM(INDEX(1*(MID(MID(C322,1,1)*2,ROW(INDIRECT("1:"&amp;LEN(MID(C322,1,1)*2))),1)),,))+MID(C322,2,1)+
SUM(INDEX(1*(MID(MID(C322,3,1)*2,ROW(INDIRECT("1:"&amp;LEN(MID(C322,3,1)*2))),1)),,))+MID(C322,4,1)+
SUM(INDEX(1*(MID(MID(C322,5,1)*2,ROW(INDIRECT("1:"&amp;LEN(MID(C322,5,1)*2))),1)),,))+MID(C322,6,1)+
SUM(INDEX(1*(MID(MID(C322,8,1)*2,ROW(INDIRECT("1:"&amp;LEN(MID(C322,8,1)*2))),1)),,))+MID(C322,9,1)+
SUM(INDEX(1*(MID(MID(C322,10,1)*2,ROW(INDIRECT("1:"&amp;LEN(MID(C322,10,1)*2))),1)),,)),1),1),"0")</f>
        <v>#VALUE!</v>
      </c>
      <c r="AA322" s="81" t="str">
        <f t="shared" si="93"/>
        <v/>
      </c>
      <c r="AB322" s="83" t="b">
        <f t="shared" si="94"/>
        <v>0</v>
      </c>
      <c r="AC322" s="154">
        <f t="shared" si="106"/>
        <v>0</v>
      </c>
      <c r="AD322" s="154">
        <f>SUMIF($C$15:C321,C322,$AC$15:AC321)</f>
        <v>0</v>
      </c>
      <c r="AE322" s="15">
        <f t="shared" si="107"/>
        <v>10000</v>
      </c>
      <c r="AF322" s="154">
        <f t="shared" si="108"/>
        <v>0</v>
      </c>
    </row>
    <row r="323" spans="1:32" s="30" customFormat="1" x14ac:dyDescent="0.25">
      <c r="A323" s="19">
        <v>308</v>
      </c>
      <c r="B323" s="20"/>
      <c r="C323" s="107"/>
      <c r="D323" s="20"/>
      <c r="E323" s="20"/>
      <c r="F323" s="20"/>
      <c r="G323" s="122"/>
      <c r="H323" s="156">
        <f t="shared" si="95"/>
        <v>0</v>
      </c>
      <c r="I323" s="117" t="str">
        <f t="shared" si="96"/>
        <v/>
      </c>
      <c r="J323" s="80" t="b">
        <f t="shared" si="97"/>
        <v>0</v>
      </c>
      <c r="K323" s="80" t="str">
        <f t="shared" si="98"/>
        <v/>
      </c>
      <c r="L323" s="80" t="b">
        <f>IF(C323="",FALSE,IFERROR(NOT(MATCH(C323,'Anställda och korttidsarbete'!$C:$C,0)&gt;0),TRUE))</f>
        <v>0</v>
      </c>
      <c r="M323" s="80" t="str">
        <f t="shared" si="99"/>
        <v/>
      </c>
      <c r="N323" s="80" t="b">
        <f t="shared" si="100"/>
        <v>0</v>
      </c>
      <c r="O323" s="80" t="str">
        <f t="shared" si="101"/>
        <v/>
      </c>
      <c r="P323" s="13" t="b">
        <f t="shared" si="102"/>
        <v>0</v>
      </c>
      <c r="Q323" s="80" t="str">
        <f t="shared" si="103"/>
        <v/>
      </c>
      <c r="R323" s="80" t="b">
        <f t="shared" si="104"/>
        <v>0</v>
      </c>
      <c r="S323" s="81" t="e">
        <f t="shared" si="88"/>
        <v>#VALUE!</v>
      </c>
      <c r="T323" s="81" t="e">
        <f t="shared" si="89"/>
        <v>#VALUE!</v>
      </c>
      <c r="U323" s="81" t="e">
        <f t="shared" si="90"/>
        <v>#VALUE!</v>
      </c>
      <c r="V323" s="82" t="e">
        <f t="shared" si="91"/>
        <v>#VALUE!</v>
      </c>
      <c r="W323" s="82" t="e">
        <f t="shared" si="105"/>
        <v>#VALUE!</v>
      </c>
      <c r="X323" s="82" t="b">
        <f t="shared" si="109"/>
        <v>0</v>
      </c>
      <c r="Y323" s="72" t="str">
        <f t="shared" si="92"/>
        <v/>
      </c>
      <c r="Z323" s="81" t="e" cm="1">
        <f t="array" aca="1" ref="Z323" ca="1">TEXT(RIGHT(10-RIGHT(SUM(INDEX(1*(MID(MID(C323,1,1)*2,ROW(INDIRECT("1:"&amp;LEN(MID(C323,1,1)*2))),1)),,))+MID(C323,2,1)+
SUM(INDEX(1*(MID(MID(C323,3,1)*2,ROW(INDIRECT("1:"&amp;LEN(MID(C323,3,1)*2))),1)),,))+MID(C323,4,1)+
SUM(INDEX(1*(MID(MID(C323,5,1)*2,ROW(INDIRECT("1:"&amp;LEN(MID(C323,5,1)*2))),1)),,))+MID(C323,6,1)+
SUM(INDEX(1*(MID(MID(C323,8,1)*2,ROW(INDIRECT("1:"&amp;LEN(MID(C323,8,1)*2))),1)),,))+MID(C323,9,1)+
SUM(INDEX(1*(MID(MID(C323,10,1)*2,ROW(INDIRECT("1:"&amp;LEN(MID(C323,10,1)*2))),1)),,)),1),1),"0")</f>
        <v>#VALUE!</v>
      </c>
      <c r="AA323" s="81" t="str">
        <f t="shared" si="93"/>
        <v/>
      </c>
      <c r="AB323" s="83" t="b">
        <f t="shared" si="94"/>
        <v>0</v>
      </c>
      <c r="AC323" s="154">
        <f t="shared" si="106"/>
        <v>0</v>
      </c>
      <c r="AD323" s="154">
        <f>SUMIF($C$15:C322,C323,$AC$15:AC322)</f>
        <v>0</v>
      </c>
      <c r="AE323" s="15">
        <f t="shared" si="107"/>
        <v>10000</v>
      </c>
      <c r="AF323" s="154">
        <f t="shared" si="108"/>
        <v>0</v>
      </c>
    </row>
    <row r="324" spans="1:32" s="30" customFormat="1" x14ac:dyDescent="0.25">
      <c r="A324" s="19">
        <v>309</v>
      </c>
      <c r="B324" s="20"/>
      <c r="C324" s="107"/>
      <c r="D324" s="20"/>
      <c r="E324" s="20"/>
      <c r="F324" s="20"/>
      <c r="G324" s="122"/>
      <c r="H324" s="156">
        <f t="shared" si="95"/>
        <v>0</v>
      </c>
      <c r="I324" s="117" t="str">
        <f t="shared" si="96"/>
        <v/>
      </c>
      <c r="J324" s="80" t="b">
        <f t="shared" si="97"/>
        <v>0</v>
      </c>
      <c r="K324" s="80" t="str">
        <f t="shared" si="98"/>
        <v/>
      </c>
      <c r="L324" s="80" t="b">
        <f>IF(C324="",FALSE,IFERROR(NOT(MATCH(C324,'Anställda och korttidsarbete'!$C:$C,0)&gt;0),TRUE))</f>
        <v>0</v>
      </c>
      <c r="M324" s="80" t="str">
        <f t="shared" si="99"/>
        <v/>
      </c>
      <c r="N324" s="80" t="b">
        <f t="shared" si="100"/>
        <v>0</v>
      </c>
      <c r="O324" s="80" t="str">
        <f t="shared" si="101"/>
        <v/>
      </c>
      <c r="P324" s="13" t="b">
        <f t="shared" si="102"/>
        <v>0</v>
      </c>
      <c r="Q324" s="80" t="str">
        <f t="shared" si="103"/>
        <v/>
      </c>
      <c r="R324" s="80" t="b">
        <f t="shared" si="104"/>
        <v>0</v>
      </c>
      <c r="S324" s="81" t="e">
        <f t="shared" si="88"/>
        <v>#VALUE!</v>
      </c>
      <c r="T324" s="81" t="e">
        <f t="shared" si="89"/>
        <v>#VALUE!</v>
      </c>
      <c r="U324" s="81" t="e">
        <f t="shared" si="90"/>
        <v>#VALUE!</v>
      </c>
      <c r="V324" s="82" t="e">
        <f t="shared" si="91"/>
        <v>#VALUE!</v>
      </c>
      <c r="W324" s="82" t="e">
        <f t="shared" si="105"/>
        <v>#VALUE!</v>
      </c>
      <c r="X324" s="82" t="b">
        <f t="shared" si="109"/>
        <v>0</v>
      </c>
      <c r="Y324" s="72" t="str">
        <f t="shared" si="92"/>
        <v/>
      </c>
      <c r="Z324" s="81" t="e" cm="1">
        <f t="array" aca="1" ref="Z324" ca="1">TEXT(RIGHT(10-RIGHT(SUM(INDEX(1*(MID(MID(C324,1,1)*2,ROW(INDIRECT("1:"&amp;LEN(MID(C324,1,1)*2))),1)),,))+MID(C324,2,1)+
SUM(INDEX(1*(MID(MID(C324,3,1)*2,ROW(INDIRECT("1:"&amp;LEN(MID(C324,3,1)*2))),1)),,))+MID(C324,4,1)+
SUM(INDEX(1*(MID(MID(C324,5,1)*2,ROW(INDIRECT("1:"&amp;LEN(MID(C324,5,1)*2))),1)),,))+MID(C324,6,1)+
SUM(INDEX(1*(MID(MID(C324,8,1)*2,ROW(INDIRECT("1:"&amp;LEN(MID(C324,8,1)*2))),1)),,))+MID(C324,9,1)+
SUM(INDEX(1*(MID(MID(C324,10,1)*2,ROW(INDIRECT("1:"&amp;LEN(MID(C324,10,1)*2))),1)),,)),1),1),"0")</f>
        <v>#VALUE!</v>
      </c>
      <c r="AA324" s="81" t="str">
        <f t="shared" si="93"/>
        <v/>
      </c>
      <c r="AB324" s="83" t="b">
        <f t="shared" si="94"/>
        <v>0</v>
      </c>
      <c r="AC324" s="154">
        <f t="shared" si="106"/>
        <v>0</v>
      </c>
      <c r="AD324" s="154">
        <f>SUMIF($C$15:C323,C324,$AC$15:AC323)</f>
        <v>0</v>
      </c>
      <c r="AE324" s="15">
        <f t="shared" si="107"/>
        <v>10000</v>
      </c>
      <c r="AF324" s="154">
        <f t="shared" si="108"/>
        <v>0</v>
      </c>
    </row>
    <row r="325" spans="1:32" s="30" customFormat="1" x14ac:dyDescent="0.25">
      <c r="A325" s="19">
        <v>310</v>
      </c>
      <c r="B325" s="20"/>
      <c r="C325" s="107"/>
      <c r="D325" s="20"/>
      <c r="E325" s="20"/>
      <c r="F325" s="20"/>
      <c r="G325" s="122"/>
      <c r="H325" s="156">
        <f t="shared" si="95"/>
        <v>0</v>
      </c>
      <c r="I325" s="117" t="str">
        <f t="shared" si="96"/>
        <v/>
      </c>
      <c r="J325" s="80" t="b">
        <f t="shared" si="97"/>
        <v>0</v>
      </c>
      <c r="K325" s="80" t="str">
        <f t="shared" si="98"/>
        <v/>
      </c>
      <c r="L325" s="80" t="b">
        <f>IF(C325="",FALSE,IFERROR(NOT(MATCH(C325,'Anställda och korttidsarbete'!$C:$C,0)&gt;0),TRUE))</f>
        <v>0</v>
      </c>
      <c r="M325" s="80" t="str">
        <f t="shared" si="99"/>
        <v/>
      </c>
      <c r="N325" s="80" t="b">
        <f t="shared" si="100"/>
        <v>0</v>
      </c>
      <c r="O325" s="80" t="str">
        <f t="shared" si="101"/>
        <v/>
      </c>
      <c r="P325" s="13" t="b">
        <f t="shared" si="102"/>
        <v>0</v>
      </c>
      <c r="Q325" s="80" t="str">
        <f t="shared" si="103"/>
        <v/>
      </c>
      <c r="R325" s="80" t="b">
        <f t="shared" si="104"/>
        <v>0</v>
      </c>
      <c r="S325" s="81" t="e">
        <f t="shared" si="88"/>
        <v>#VALUE!</v>
      </c>
      <c r="T325" s="81" t="e">
        <f t="shared" si="89"/>
        <v>#VALUE!</v>
      </c>
      <c r="U325" s="81" t="e">
        <f t="shared" si="90"/>
        <v>#VALUE!</v>
      </c>
      <c r="V325" s="82" t="e">
        <f t="shared" si="91"/>
        <v>#VALUE!</v>
      </c>
      <c r="W325" s="82" t="e">
        <f t="shared" si="105"/>
        <v>#VALUE!</v>
      </c>
      <c r="X325" s="82" t="b">
        <f t="shared" si="109"/>
        <v>0</v>
      </c>
      <c r="Y325" s="72" t="str">
        <f t="shared" si="92"/>
        <v/>
      </c>
      <c r="Z325" s="81" t="e" cm="1">
        <f t="array" aca="1" ref="Z325" ca="1">TEXT(RIGHT(10-RIGHT(SUM(INDEX(1*(MID(MID(C325,1,1)*2,ROW(INDIRECT("1:"&amp;LEN(MID(C325,1,1)*2))),1)),,))+MID(C325,2,1)+
SUM(INDEX(1*(MID(MID(C325,3,1)*2,ROW(INDIRECT("1:"&amp;LEN(MID(C325,3,1)*2))),1)),,))+MID(C325,4,1)+
SUM(INDEX(1*(MID(MID(C325,5,1)*2,ROW(INDIRECT("1:"&amp;LEN(MID(C325,5,1)*2))),1)),,))+MID(C325,6,1)+
SUM(INDEX(1*(MID(MID(C325,8,1)*2,ROW(INDIRECT("1:"&amp;LEN(MID(C325,8,1)*2))),1)),,))+MID(C325,9,1)+
SUM(INDEX(1*(MID(MID(C325,10,1)*2,ROW(INDIRECT("1:"&amp;LEN(MID(C325,10,1)*2))),1)),,)),1),1),"0")</f>
        <v>#VALUE!</v>
      </c>
      <c r="AA325" s="81" t="str">
        <f t="shared" si="93"/>
        <v/>
      </c>
      <c r="AB325" s="83" t="b">
        <f t="shared" si="94"/>
        <v>0</v>
      </c>
      <c r="AC325" s="154">
        <f t="shared" si="106"/>
        <v>0</v>
      </c>
      <c r="AD325" s="154">
        <f>SUMIF($C$15:C324,C325,$AC$15:AC324)</f>
        <v>0</v>
      </c>
      <c r="AE325" s="15">
        <f t="shared" si="107"/>
        <v>10000</v>
      </c>
      <c r="AF325" s="154">
        <f t="shared" si="108"/>
        <v>0</v>
      </c>
    </row>
    <row r="326" spans="1:32" s="30" customFormat="1" x14ac:dyDescent="0.25">
      <c r="A326" s="19">
        <v>311</v>
      </c>
      <c r="B326" s="20"/>
      <c r="C326" s="107"/>
      <c r="D326" s="20"/>
      <c r="E326" s="20"/>
      <c r="F326" s="20"/>
      <c r="G326" s="122"/>
      <c r="H326" s="156">
        <f t="shared" si="95"/>
        <v>0</v>
      </c>
      <c r="I326" s="117" t="str">
        <f t="shared" si="96"/>
        <v/>
      </c>
      <c r="J326" s="80" t="b">
        <f t="shared" si="97"/>
        <v>0</v>
      </c>
      <c r="K326" s="80" t="str">
        <f t="shared" si="98"/>
        <v/>
      </c>
      <c r="L326" s="80" t="b">
        <f>IF(C326="",FALSE,IFERROR(NOT(MATCH(C326,'Anställda och korttidsarbete'!$C:$C,0)&gt;0),TRUE))</f>
        <v>0</v>
      </c>
      <c r="M326" s="80" t="str">
        <f t="shared" si="99"/>
        <v/>
      </c>
      <c r="N326" s="80" t="b">
        <f t="shared" si="100"/>
        <v>0</v>
      </c>
      <c r="O326" s="80" t="str">
        <f t="shared" si="101"/>
        <v/>
      </c>
      <c r="P326" s="13" t="b">
        <f t="shared" si="102"/>
        <v>0</v>
      </c>
      <c r="Q326" s="80" t="str">
        <f t="shared" si="103"/>
        <v/>
      </c>
      <c r="R326" s="80" t="b">
        <f t="shared" si="104"/>
        <v>0</v>
      </c>
      <c r="S326" s="81" t="e">
        <f t="shared" si="88"/>
        <v>#VALUE!</v>
      </c>
      <c r="T326" s="81" t="e">
        <f t="shared" si="89"/>
        <v>#VALUE!</v>
      </c>
      <c r="U326" s="81" t="e">
        <f t="shared" si="90"/>
        <v>#VALUE!</v>
      </c>
      <c r="V326" s="82" t="e">
        <f t="shared" si="91"/>
        <v>#VALUE!</v>
      </c>
      <c r="W326" s="82" t="e">
        <f t="shared" si="105"/>
        <v>#VALUE!</v>
      </c>
      <c r="X326" s="82" t="b">
        <f t="shared" si="109"/>
        <v>0</v>
      </c>
      <c r="Y326" s="72" t="str">
        <f t="shared" si="92"/>
        <v/>
      </c>
      <c r="Z326" s="81" t="e" cm="1">
        <f t="array" aca="1" ref="Z326" ca="1">TEXT(RIGHT(10-RIGHT(SUM(INDEX(1*(MID(MID(C326,1,1)*2,ROW(INDIRECT("1:"&amp;LEN(MID(C326,1,1)*2))),1)),,))+MID(C326,2,1)+
SUM(INDEX(1*(MID(MID(C326,3,1)*2,ROW(INDIRECT("1:"&amp;LEN(MID(C326,3,1)*2))),1)),,))+MID(C326,4,1)+
SUM(INDEX(1*(MID(MID(C326,5,1)*2,ROW(INDIRECT("1:"&amp;LEN(MID(C326,5,1)*2))),1)),,))+MID(C326,6,1)+
SUM(INDEX(1*(MID(MID(C326,8,1)*2,ROW(INDIRECT("1:"&amp;LEN(MID(C326,8,1)*2))),1)),,))+MID(C326,9,1)+
SUM(INDEX(1*(MID(MID(C326,10,1)*2,ROW(INDIRECT("1:"&amp;LEN(MID(C326,10,1)*2))),1)),,)),1),1),"0")</f>
        <v>#VALUE!</v>
      </c>
      <c r="AA326" s="81" t="str">
        <f t="shared" si="93"/>
        <v/>
      </c>
      <c r="AB326" s="83" t="b">
        <f t="shared" si="94"/>
        <v>0</v>
      </c>
      <c r="AC326" s="154">
        <f t="shared" si="106"/>
        <v>0</v>
      </c>
      <c r="AD326" s="154">
        <f>SUMIF($C$15:C325,C326,$AC$15:AC325)</f>
        <v>0</v>
      </c>
      <c r="AE326" s="15">
        <f t="shared" si="107"/>
        <v>10000</v>
      </c>
      <c r="AF326" s="154">
        <f t="shared" si="108"/>
        <v>0</v>
      </c>
    </row>
    <row r="327" spans="1:32" s="30" customFormat="1" x14ac:dyDescent="0.25">
      <c r="A327" s="19">
        <v>312</v>
      </c>
      <c r="B327" s="20"/>
      <c r="C327" s="107"/>
      <c r="D327" s="20"/>
      <c r="E327" s="20"/>
      <c r="F327" s="20"/>
      <c r="G327" s="122"/>
      <c r="H327" s="156">
        <f t="shared" si="95"/>
        <v>0</v>
      </c>
      <c r="I327" s="117" t="str">
        <f t="shared" si="96"/>
        <v/>
      </c>
      <c r="J327" s="80" t="b">
        <f t="shared" si="97"/>
        <v>0</v>
      </c>
      <c r="K327" s="80" t="str">
        <f t="shared" si="98"/>
        <v/>
      </c>
      <c r="L327" s="80" t="b">
        <f>IF(C327="",FALSE,IFERROR(NOT(MATCH(C327,'Anställda och korttidsarbete'!$C:$C,0)&gt;0),TRUE))</f>
        <v>0</v>
      </c>
      <c r="M327" s="80" t="str">
        <f t="shared" si="99"/>
        <v/>
      </c>
      <c r="N327" s="80" t="b">
        <f t="shared" si="100"/>
        <v>0</v>
      </c>
      <c r="O327" s="80" t="str">
        <f t="shared" si="101"/>
        <v/>
      </c>
      <c r="P327" s="13" t="b">
        <f t="shared" si="102"/>
        <v>0</v>
      </c>
      <c r="Q327" s="80" t="str">
        <f t="shared" si="103"/>
        <v/>
      </c>
      <c r="R327" s="80" t="b">
        <f t="shared" si="104"/>
        <v>0</v>
      </c>
      <c r="S327" s="81" t="e">
        <f t="shared" si="88"/>
        <v>#VALUE!</v>
      </c>
      <c r="T327" s="81" t="e">
        <f t="shared" si="89"/>
        <v>#VALUE!</v>
      </c>
      <c r="U327" s="81" t="e">
        <f t="shared" si="90"/>
        <v>#VALUE!</v>
      </c>
      <c r="V327" s="82" t="e">
        <f t="shared" si="91"/>
        <v>#VALUE!</v>
      </c>
      <c r="W327" s="82" t="e">
        <f t="shared" si="105"/>
        <v>#VALUE!</v>
      </c>
      <c r="X327" s="82" t="b">
        <f t="shared" si="109"/>
        <v>0</v>
      </c>
      <c r="Y327" s="72" t="str">
        <f t="shared" si="92"/>
        <v/>
      </c>
      <c r="Z327" s="81" t="e" cm="1">
        <f t="array" aca="1" ref="Z327" ca="1">TEXT(RIGHT(10-RIGHT(SUM(INDEX(1*(MID(MID(C327,1,1)*2,ROW(INDIRECT("1:"&amp;LEN(MID(C327,1,1)*2))),1)),,))+MID(C327,2,1)+
SUM(INDEX(1*(MID(MID(C327,3,1)*2,ROW(INDIRECT("1:"&amp;LEN(MID(C327,3,1)*2))),1)),,))+MID(C327,4,1)+
SUM(INDEX(1*(MID(MID(C327,5,1)*2,ROW(INDIRECT("1:"&amp;LEN(MID(C327,5,1)*2))),1)),,))+MID(C327,6,1)+
SUM(INDEX(1*(MID(MID(C327,8,1)*2,ROW(INDIRECT("1:"&amp;LEN(MID(C327,8,1)*2))),1)),,))+MID(C327,9,1)+
SUM(INDEX(1*(MID(MID(C327,10,1)*2,ROW(INDIRECT("1:"&amp;LEN(MID(C327,10,1)*2))),1)),,)),1),1),"0")</f>
        <v>#VALUE!</v>
      </c>
      <c r="AA327" s="81" t="str">
        <f t="shared" si="93"/>
        <v/>
      </c>
      <c r="AB327" s="83" t="b">
        <f t="shared" si="94"/>
        <v>0</v>
      </c>
      <c r="AC327" s="154">
        <f t="shared" si="106"/>
        <v>0</v>
      </c>
      <c r="AD327" s="154">
        <f>SUMIF($C$15:C326,C327,$AC$15:AC326)</f>
        <v>0</v>
      </c>
      <c r="AE327" s="15">
        <f t="shared" si="107"/>
        <v>10000</v>
      </c>
      <c r="AF327" s="154">
        <f t="shared" si="108"/>
        <v>0</v>
      </c>
    </row>
    <row r="328" spans="1:32" s="30" customFormat="1" x14ac:dyDescent="0.25">
      <c r="A328" s="19">
        <v>313</v>
      </c>
      <c r="B328" s="20"/>
      <c r="C328" s="107"/>
      <c r="D328" s="20"/>
      <c r="E328" s="20"/>
      <c r="F328" s="20"/>
      <c r="G328" s="122"/>
      <c r="H328" s="156">
        <f t="shared" si="95"/>
        <v>0</v>
      </c>
      <c r="I328" s="117" t="str">
        <f t="shared" si="96"/>
        <v/>
      </c>
      <c r="J328" s="80" t="b">
        <f t="shared" si="97"/>
        <v>0</v>
      </c>
      <c r="K328" s="80" t="str">
        <f t="shared" si="98"/>
        <v/>
      </c>
      <c r="L328" s="80" t="b">
        <f>IF(C328="",FALSE,IFERROR(NOT(MATCH(C328,'Anställda och korttidsarbete'!$C:$C,0)&gt;0),TRUE))</f>
        <v>0</v>
      </c>
      <c r="M328" s="80" t="str">
        <f t="shared" si="99"/>
        <v/>
      </c>
      <c r="N328" s="80" t="b">
        <f t="shared" si="100"/>
        <v>0</v>
      </c>
      <c r="O328" s="80" t="str">
        <f t="shared" si="101"/>
        <v/>
      </c>
      <c r="P328" s="13" t="b">
        <f t="shared" si="102"/>
        <v>0</v>
      </c>
      <c r="Q328" s="80" t="str">
        <f t="shared" si="103"/>
        <v/>
      </c>
      <c r="R328" s="80" t="b">
        <f t="shared" si="104"/>
        <v>0</v>
      </c>
      <c r="S328" s="81" t="e">
        <f t="shared" si="88"/>
        <v>#VALUE!</v>
      </c>
      <c r="T328" s="81" t="e">
        <f t="shared" si="89"/>
        <v>#VALUE!</v>
      </c>
      <c r="U328" s="81" t="e">
        <f t="shared" si="90"/>
        <v>#VALUE!</v>
      </c>
      <c r="V328" s="82" t="e">
        <f t="shared" si="91"/>
        <v>#VALUE!</v>
      </c>
      <c r="W328" s="82" t="e">
        <f t="shared" si="105"/>
        <v>#VALUE!</v>
      </c>
      <c r="X328" s="82" t="b">
        <f t="shared" si="109"/>
        <v>0</v>
      </c>
      <c r="Y328" s="72" t="str">
        <f t="shared" si="92"/>
        <v/>
      </c>
      <c r="Z328" s="81" t="e" cm="1">
        <f t="array" aca="1" ref="Z328" ca="1">TEXT(RIGHT(10-RIGHT(SUM(INDEX(1*(MID(MID(C328,1,1)*2,ROW(INDIRECT("1:"&amp;LEN(MID(C328,1,1)*2))),1)),,))+MID(C328,2,1)+
SUM(INDEX(1*(MID(MID(C328,3,1)*2,ROW(INDIRECT("1:"&amp;LEN(MID(C328,3,1)*2))),1)),,))+MID(C328,4,1)+
SUM(INDEX(1*(MID(MID(C328,5,1)*2,ROW(INDIRECT("1:"&amp;LEN(MID(C328,5,1)*2))),1)),,))+MID(C328,6,1)+
SUM(INDEX(1*(MID(MID(C328,8,1)*2,ROW(INDIRECT("1:"&amp;LEN(MID(C328,8,1)*2))),1)),,))+MID(C328,9,1)+
SUM(INDEX(1*(MID(MID(C328,10,1)*2,ROW(INDIRECT("1:"&amp;LEN(MID(C328,10,1)*2))),1)),,)),1),1),"0")</f>
        <v>#VALUE!</v>
      </c>
      <c r="AA328" s="81" t="str">
        <f t="shared" si="93"/>
        <v/>
      </c>
      <c r="AB328" s="83" t="b">
        <f t="shared" si="94"/>
        <v>0</v>
      </c>
      <c r="AC328" s="154">
        <f t="shared" si="106"/>
        <v>0</v>
      </c>
      <c r="AD328" s="154">
        <f>SUMIF($C$15:C327,C328,$AC$15:AC327)</f>
        <v>0</v>
      </c>
      <c r="AE328" s="15">
        <f t="shared" si="107"/>
        <v>10000</v>
      </c>
      <c r="AF328" s="154">
        <f t="shared" si="108"/>
        <v>0</v>
      </c>
    </row>
    <row r="329" spans="1:32" s="30" customFormat="1" x14ac:dyDescent="0.25">
      <c r="A329" s="19">
        <v>314</v>
      </c>
      <c r="B329" s="20"/>
      <c r="C329" s="107"/>
      <c r="D329" s="20"/>
      <c r="E329" s="20"/>
      <c r="F329" s="20"/>
      <c r="G329" s="122"/>
      <c r="H329" s="156">
        <f t="shared" si="95"/>
        <v>0</v>
      </c>
      <c r="I329" s="117" t="str">
        <f t="shared" si="96"/>
        <v/>
      </c>
      <c r="J329" s="80" t="b">
        <f t="shared" si="97"/>
        <v>0</v>
      </c>
      <c r="K329" s="80" t="str">
        <f t="shared" si="98"/>
        <v/>
      </c>
      <c r="L329" s="80" t="b">
        <f>IF(C329="",FALSE,IFERROR(NOT(MATCH(C329,'Anställda och korttidsarbete'!$C:$C,0)&gt;0),TRUE))</f>
        <v>0</v>
      </c>
      <c r="M329" s="80" t="str">
        <f t="shared" si="99"/>
        <v/>
      </c>
      <c r="N329" s="80" t="b">
        <f t="shared" si="100"/>
        <v>0</v>
      </c>
      <c r="O329" s="80" t="str">
        <f t="shared" si="101"/>
        <v/>
      </c>
      <c r="P329" s="13" t="b">
        <f t="shared" si="102"/>
        <v>0</v>
      </c>
      <c r="Q329" s="80" t="str">
        <f t="shared" si="103"/>
        <v/>
      </c>
      <c r="R329" s="80" t="b">
        <f t="shared" si="104"/>
        <v>0</v>
      </c>
      <c r="S329" s="81" t="e">
        <f t="shared" si="88"/>
        <v>#VALUE!</v>
      </c>
      <c r="T329" s="81" t="e">
        <f t="shared" si="89"/>
        <v>#VALUE!</v>
      </c>
      <c r="U329" s="81" t="e">
        <f t="shared" si="90"/>
        <v>#VALUE!</v>
      </c>
      <c r="V329" s="82" t="e">
        <f t="shared" si="91"/>
        <v>#VALUE!</v>
      </c>
      <c r="W329" s="82" t="e">
        <f t="shared" si="105"/>
        <v>#VALUE!</v>
      </c>
      <c r="X329" s="82" t="b">
        <f t="shared" si="109"/>
        <v>0</v>
      </c>
      <c r="Y329" s="72" t="str">
        <f t="shared" si="92"/>
        <v/>
      </c>
      <c r="Z329" s="81" t="e" cm="1">
        <f t="array" aca="1" ref="Z329" ca="1">TEXT(RIGHT(10-RIGHT(SUM(INDEX(1*(MID(MID(C329,1,1)*2,ROW(INDIRECT("1:"&amp;LEN(MID(C329,1,1)*2))),1)),,))+MID(C329,2,1)+
SUM(INDEX(1*(MID(MID(C329,3,1)*2,ROW(INDIRECT("1:"&amp;LEN(MID(C329,3,1)*2))),1)),,))+MID(C329,4,1)+
SUM(INDEX(1*(MID(MID(C329,5,1)*2,ROW(INDIRECT("1:"&amp;LEN(MID(C329,5,1)*2))),1)),,))+MID(C329,6,1)+
SUM(INDEX(1*(MID(MID(C329,8,1)*2,ROW(INDIRECT("1:"&amp;LEN(MID(C329,8,1)*2))),1)),,))+MID(C329,9,1)+
SUM(INDEX(1*(MID(MID(C329,10,1)*2,ROW(INDIRECT("1:"&amp;LEN(MID(C329,10,1)*2))),1)),,)),1),1),"0")</f>
        <v>#VALUE!</v>
      </c>
      <c r="AA329" s="81" t="str">
        <f t="shared" si="93"/>
        <v/>
      </c>
      <c r="AB329" s="83" t="b">
        <f t="shared" si="94"/>
        <v>0</v>
      </c>
      <c r="AC329" s="154">
        <f t="shared" si="106"/>
        <v>0</v>
      </c>
      <c r="AD329" s="154">
        <f>SUMIF($C$15:C328,C329,$AC$15:AC328)</f>
        <v>0</v>
      </c>
      <c r="AE329" s="15">
        <f t="shared" si="107"/>
        <v>10000</v>
      </c>
      <c r="AF329" s="154">
        <f t="shared" si="108"/>
        <v>0</v>
      </c>
    </row>
    <row r="330" spans="1:32" s="30" customFormat="1" x14ac:dyDescent="0.25">
      <c r="A330" s="19">
        <v>315</v>
      </c>
      <c r="B330" s="20"/>
      <c r="C330" s="107"/>
      <c r="D330" s="20"/>
      <c r="E330" s="20"/>
      <c r="F330" s="20"/>
      <c r="G330" s="122"/>
      <c r="H330" s="156">
        <f t="shared" si="95"/>
        <v>0</v>
      </c>
      <c r="I330" s="117" t="str">
        <f t="shared" si="96"/>
        <v/>
      </c>
      <c r="J330" s="80" t="b">
        <f t="shared" si="97"/>
        <v>0</v>
      </c>
      <c r="K330" s="80" t="str">
        <f t="shared" si="98"/>
        <v/>
      </c>
      <c r="L330" s="80" t="b">
        <f>IF(C330="",FALSE,IFERROR(NOT(MATCH(C330,'Anställda och korttidsarbete'!$C:$C,0)&gt;0),TRUE))</f>
        <v>0</v>
      </c>
      <c r="M330" s="80" t="str">
        <f t="shared" si="99"/>
        <v/>
      </c>
      <c r="N330" s="80" t="b">
        <f t="shared" si="100"/>
        <v>0</v>
      </c>
      <c r="O330" s="80" t="str">
        <f t="shared" si="101"/>
        <v/>
      </c>
      <c r="P330" s="13" t="b">
        <f t="shared" si="102"/>
        <v>0</v>
      </c>
      <c r="Q330" s="80" t="str">
        <f t="shared" si="103"/>
        <v/>
      </c>
      <c r="R330" s="80" t="b">
        <f t="shared" si="104"/>
        <v>0</v>
      </c>
      <c r="S330" s="81" t="e">
        <f t="shared" si="88"/>
        <v>#VALUE!</v>
      </c>
      <c r="T330" s="81" t="e">
        <f t="shared" si="89"/>
        <v>#VALUE!</v>
      </c>
      <c r="U330" s="81" t="e">
        <f t="shared" si="90"/>
        <v>#VALUE!</v>
      </c>
      <c r="V330" s="82" t="e">
        <f t="shared" si="91"/>
        <v>#VALUE!</v>
      </c>
      <c r="W330" s="82" t="e">
        <f t="shared" si="105"/>
        <v>#VALUE!</v>
      </c>
      <c r="X330" s="82" t="b">
        <f t="shared" si="109"/>
        <v>0</v>
      </c>
      <c r="Y330" s="72" t="str">
        <f t="shared" si="92"/>
        <v/>
      </c>
      <c r="Z330" s="81" t="e" cm="1">
        <f t="array" aca="1" ref="Z330" ca="1">TEXT(RIGHT(10-RIGHT(SUM(INDEX(1*(MID(MID(C330,1,1)*2,ROW(INDIRECT("1:"&amp;LEN(MID(C330,1,1)*2))),1)),,))+MID(C330,2,1)+
SUM(INDEX(1*(MID(MID(C330,3,1)*2,ROW(INDIRECT("1:"&amp;LEN(MID(C330,3,1)*2))),1)),,))+MID(C330,4,1)+
SUM(INDEX(1*(MID(MID(C330,5,1)*2,ROW(INDIRECT("1:"&amp;LEN(MID(C330,5,1)*2))),1)),,))+MID(C330,6,1)+
SUM(INDEX(1*(MID(MID(C330,8,1)*2,ROW(INDIRECT("1:"&amp;LEN(MID(C330,8,1)*2))),1)),,))+MID(C330,9,1)+
SUM(INDEX(1*(MID(MID(C330,10,1)*2,ROW(INDIRECT("1:"&amp;LEN(MID(C330,10,1)*2))),1)),,)),1),1),"0")</f>
        <v>#VALUE!</v>
      </c>
      <c r="AA330" s="81" t="str">
        <f t="shared" si="93"/>
        <v/>
      </c>
      <c r="AB330" s="83" t="b">
        <f t="shared" si="94"/>
        <v>0</v>
      </c>
      <c r="AC330" s="154">
        <f t="shared" si="106"/>
        <v>0</v>
      </c>
      <c r="AD330" s="154">
        <f>SUMIF($C$15:C329,C330,$AC$15:AC329)</f>
        <v>0</v>
      </c>
      <c r="AE330" s="15">
        <f t="shared" si="107"/>
        <v>10000</v>
      </c>
      <c r="AF330" s="154">
        <f t="shared" si="108"/>
        <v>0</v>
      </c>
    </row>
    <row r="331" spans="1:32" s="30" customFormat="1" x14ac:dyDescent="0.25">
      <c r="A331" s="19">
        <v>316</v>
      </c>
      <c r="B331" s="20"/>
      <c r="C331" s="107"/>
      <c r="D331" s="20"/>
      <c r="E331" s="20"/>
      <c r="F331" s="20"/>
      <c r="G331" s="122"/>
      <c r="H331" s="156">
        <f t="shared" si="95"/>
        <v>0</v>
      </c>
      <c r="I331" s="117" t="str">
        <f t="shared" si="96"/>
        <v/>
      </c>
      <c r="J331" s="80" t="b">
        <f t="shared" si="97"/>
        <v>0</v>
      </c>
      <c r="K331" s="80" t="str">
        <f t="shared" si="98"/>
        <v/>
      </c>
      <c r="L331" s="80" t="b">
        <f>IF(C331="",FALSE,IFERROR(NOT(MATCH(C331,'Anställda och korttidsarbete'!$C:$C,0)&gt;0),TRUE))</f>
        <v>0</v>
      </c>
      <c r="M331" s="80" t="str">
        <f t="shared" si="99"/>
        <v/>
      </c>
      <c r="N331" s="80" t="b">
        <f t="shared" si="100"/>
        <v>0</v>
      </c>
      <c r="O331" s="80" t="str">
        <f t="shared" si="101"/>
        <v/>
      </c>
      <c r="P331" s="13" t="b">
        <f t="shared" si="102"/>
        <v>0</v>
      </c>
      <c r="Q331" s="80" t="str">
        <f t="shared" si="103"/>
        <v/>
      </c>
      <c r="R331" s="80" t="b">
        <f t="shared" si="104"/>
        <v>0</v>
      </c>
      <c r="S331" s="81" t="e">
        <f t="shared" si="88"/>
        <v>#VALUE!</v>
      </c>
      <c r="T331" s="81" t="e">
        <f t="shared" si="89"/>
        <v>#VALUE!</v>
      </c>
      <c r="U331" s="81" t="e">
        <f t="shared" si="90"/>
        <v>#VALUE!</v>
      </c>
      <c r="V331" s="82" t="e">
        <f t="shared" si="91"/>
        <v>#VALUE!</v>
      </c>
      <c r="W331" s="82" t="e">
        <f t="shared" si="105"/>
        <v>#VALUE!</v>
      </c>
      <c r="X331" s="82" t="b">
        <f t="shared" si="109"/>
        <v>0</v>
      </c>
      <c r="Y331" s="72" t="str">
        <f t="shared" si="92"/>
        <v/>
      </c>
      <c r="Z331" s="81" t="e" cm="1">
        <f t="array" aca="1" ref="Z331" ca="1">TEXT(RIGHT(10-RIGHT(SUM(INDEX(1*(MID(MID(C331,1,1)*2,ROW(INDIRECT("1:"&amp;LEN(MID(C331,1,1)*2))),1)),,))+MID(C331,2,1)+
SUM(INDEX(1*(MID(MID(C331,3,1)*2,ROW(INDIRECT("1:"&amp;LEN(MID(C331,3,1)*2))),1)),,))+MID(C331,4,1)+
SUM(INDEX(1*(MID(MID(C331,5,1)*2,ROW(INDIRECT("1:"&amp;LEN(MID(C331,5,1)*2))),1)),,))+MID(C331,6,1)+
SUM(INDEX(1*(MID(MID(C331,8,1)*2,ROW(INDIRECT("1:"&amp;LEN(MID(C331,8,1)*2))),1)),,))+MID(C331,9,1)+
SUM(INDEX(1*(MID(MID(C331,10,1)*2,ROW(INDIRECT("1:"&amp;LEN(MID(C331,10,1)*2))),1)),,)),1),1),"0")</f>
        <v>#VALUE!</v>
      </c>
      <c r="AA331" s="81" t="str">
        <f t="shared" si="93"/>
        <v/>
      </c>
      <c r="AB331" s="83" t="b">
        <f t="shared" si="94"/>
        <v>0</v>
      </c>
      <c r="AC331" s="154">
        <f t="shared" si="106"/>
        <v>0</v>
      </c>
      <c r="AD331" s="154">
        <f>SUMIF($C$15:C330,C331,$AC$15:AC330)</f>
        <v>0</v>
      </c>
      <c r="AE331" s="15">
        <f t="shared" si="107"/>
        <v>10000</v>
      </c>
      <c r="AF331" s="154">
        <f t="shared" si="108"/>
        <v>0</v>
      </c>
    </row>
    <row r="332" spans="1:32" s="30" customFormat="1" x14ac:dyDescent="0.25">
      <c r="A332" s="19">
        <v>317</v>
      </c>
      <c r="B332" s="20"/>
      <c r="C332" s="107"/>
      <c r="D332" s="20"/>
      <c r="E332" s="20"/>
      <c r="F332" s="20"/>
      <c r="G332" s="122"/>
      <c r="H332" s="156">
        <f t="shared" si="95"/>
        <v>0</v>
      </c>
      <c r="I332" s="117" t="str">
        <f t="shared" si="96"/>
        <v/>
      </c>
      <c r="J332" s="80" t="b">
        <f t="shared" si="97"/>
        <v>0</v>
      </c>
      <c r="K332" s="80" t="str">
        <f t="shared" si="98"/>
        <v/>
      </c>
      <c r="L332" s="80" t="b">
        <f>IF(C332="",FALSE,IFERROR(NOT(MATCH(C332,'Anställda och korttidsarbete'!$C:$C,0)&gt;0),TRUE))</f>
        <v>0</v>
      </c>
      <c r="M332" s="80" t="str">
        <f t="shared" si="99"/>
        <v/>
      </c>
      <c r="N332" s="80" t="b">
        <f t="shared" si="100"/>
        <v>0</v>
      </c>
      <c r="O332" s="80" t="str">
        <f t="shared" si="101"/>
        <v/>
      </c>
      <c r="P332" s="13" t="b">
        <f t="shared" si="102"/>
        <v>0</v>
      </c>
      <c r="Q332" s="80" t="str">
        <f t="shared" si="103"/>
        <v/>
      </c>
      <c r="R332" s="80" t="b">
        <f t="shared" si="104"/>
        <v>0</v>
      </c>
      <c r="S332" s="81" t="e">
        <f t="shared" si="88"/>
        <v>#VALUE!</v>
      </c>
      <c r="T332" s="81" t="e">
        <f t="shared" si="89"/>
        <v>#VALUE!</v>
      </c>
      <c r="U332" s="81" t="e">
        <f t="shared" si="90"/>
        <v>#VALUE!</v>
      </c>
      <c r="V332" s="82" t="e">
        <f t="shared" si="91"/>
        <v>#VALUE!</v>
      </c>
      <c r="W332" s="82" t="e">
        <f t="shared" si="105"/>
        <v>#VALUE!</v>
      </c>
      <c r="X332" s="82" t="b">
        <f t="shared" si="109"/>
        <v>0</v>
      </c>
      <c r="Y332" s="72" t="str">
        <f t="shared" si="92"/>
        <v/>
      </c>
      <c r="Z332" s="81" t="e" cm="1">
        <f t="array" aca="1" ref="Z332" ca="1">TEXT(RIGHT(10-RIGHT(SUM(INDEX(1*(MID(MID(C332,1,1)*2,ROW(INDIRECT("1:"&amp;LEN(MID(C332,1,1)*2))),1)),,))+MID(C332,2,1)+
SUM(INDEX(1*(MID(MID(C332,3,1)*2,ROW(INDIRECT("1:"&amp;LEN(MID(C332,3,1)*2))),1)),,))+MID(C332,4,1)+
SUM(INDEX(1*(MID(MID(C332,5,1)*2,ROW(INDIRECT("1:"&amp;LEN(MID(C332,5,1)*2))),1)),,))+MID(C332,6,1)+
SUM(INDEX(1*(MID(MID(C332,8,1)*2,ROW(INDIRECT("1:"&amp;LEN(MID(C332,8,1)*2))),1)),,))+MID(C332,9,1)+
SUM(INDEX(1*(MID(MID(C332,10,1)*2,ROW(INDIRECT("1:"&amp;LEN(MID(C332,10,1)*2))),1)),,)),1),1),"0")</f>
        <v>#VALUE!</v>
      </c>
      <c r="AA332" s="81" t="str">
        <f t="shared" si="93"/>
        <v/>
      </c>
      <c r="AB332" s="83" t="b">
        <f t="shared" si="94"/>
        <v>0</v>
      </c>
      <c r="AC332" s="154">
        <f t="shared" si="106"/>
        <v>0</v>
      </c>
      <c r="AD332" s="154">
        <f>SUMIF($C$15:C331,C332,$AC$15:AC331)</f>
        <v>0</v>
      </c>
      <c r="AE332" s="15">
        <f t="shared" si="107"/>
        <v>10000</v>
      </c>
      <c r="AF332" s="154">
        <f t="shared" si="108"/>
        <v>0</v>
      </c>
    </row>
    <row r="333" spans="1:32" s="30" customFormat="1" x14ac:dyDescent="0.25">
      <c r="A333" s="19">
        <v>318</v>
      </c>
      <c r="B333" s="20"/>
      <c r="C333" s="107"/>
      <c r="D333" s="20"/>
      <c r="E333" s="20"/>
      <c r="F333" s="20"/>
      <c r="G333" s="122"/>
      <c r="H333" s="156">
        <f t="shared" si="95"/>
        <v>0</v>
      </c>
      <c r="I333" s="117" t="str">
        <f t="shared" si="96"/>
        <v/>
      </c>
      <c r="J333" s="80" t="b">
        <f t="shared" si="97"/>
        <v>0</v>
      </c>
      <c r="K333" s="80" t="str">
        <f t="shared" si="98"/>
        <v/>
      </c>
      <c r="L333" s="80" t="b">
        <f>IF(C333="",FALSE,IFERROR(NOT(MATCH(C333,'Anställda och korttidsarbete'!$C:$C,0)&gt;0),TRUE))</f>
        <v>0</v>
      </c>
      <c r="M333" s="80" t="str">
        <f t="shared" si="99"/>
        <v/>
      </c>
      <c r="N333" s="80" t="b">
        <f t="shared" si="100"/>
        <v>0</v>
      </c>
      <c r="O333" s="80" t="str">
        <f t="shared" si="101"/>
        <v/>
      </c>
      <c r="P333" s="13" t="b">
        <f t="shared" si="102"/>
        <v>0</v>
      </c>
      <c r="Q333" s="80" t="str">
        <f t="shared" si="103"/>
        <v/>
      </c>
      <c r="R333" s="80" t="b">
        <f t="shared" si="104"/>
        <v>0</v>
      </c>
      <c r="S333" s="81" t="e">
        <f t="shared" si="88"/>
        <v>#VALUE!</v>
      </c>
      <c r="T333" s="81" t="e">
        <f t="shared" si="89"/>
        <v>#VALUE!</v>
      </c>
      <c r="U333" s="81" t="e">
        <f t="shared" si="90"/>
        <v>#VALUE!</v>
      </c>
      <c r="V333" s="82" t="e">
        <f t="shared" si="91"/>
        <v>#VALUE!</v>
      </c>
      <c r="W333" s="82" t="e">
        <f t="shared" si="105"/>
        <v>#VALUE!</v>
      </c>
      <c r="X333" s="82" t="b">
        <f t="shared" si="109"/>
        <v>0</v>
      </c>
      <c r="Y333" s="72" t="str">
        <f t="shared" si="92"/>
        <v/>
      </c>
      <c r="Z333" s="81" t="e" cm="1">
        <f t="array" aca="1" ref="Z333" ca="1">TEXT(RIGHT(10-RIGHT(SUM(INDEX(1*(MID(MID(C333,1,1)*2,ROW(INDIRECT("1:"&amp;LEN(MID(C333,1,1)*2))),1)),,))+MID(C333,2,1)+
SUM(INDEX(1*(MID(MID(C333,3,1)*2,ROW(INDIRECT("1:"&amp;LEN(MID(C333,3,1)*2))),1)),,))+MID(C333,4,1)+
SUM(INDEX(1*(MID(MID(C333,5,1)*2,ROW(INDIRECT("1:"&amp;LEN(MID(C333,5,1)*2))),1)),,))+MID(C333,6,1)+
SUM(INDEX(1*(MID(MID(C333,8,1)*2,ROW(INDIRECT("1:"&amp;LEN(MID(C333,8,1)*2))),1)),,))+MID(C333,9,1)+
SUM(INDEX(1*(MID(MID(C333,10,1)*2,ROW(INDIRECT("1:"&amp;LEN(MID(C333,10,1)*2))),1)),,)),1),1),"0")</f>
        <v>#VALUE!</v>
      </c>
      <c r="AA333" s="81" t="str">
        <f t="shared" si="93"/>
        <v/>
      </c>
      <c r="AB333" s="83" t="b">
        <f t="shared" si="94"/>
        <v>0</v>
      </c>
      <c r="AC333" s="154">
        <f t="shared" si="106"/>
        <v>0</v>
      </c>
      <c r="AD333" s="154">
        <f>SUMIF($C$15:C332,C333,$AC$15:AC332)</f>
        <v>0</v>
      </c>
      <c r="AE333" s="15">
        <f t="shared" si="107"/>
        <v>10000</v>
      </c>
      <c r="AF333" s="154">
        <f t="shared" si="108"/>
        <v>0</v>
      </c>
    </row>
    <row r="334" spans="1:32" s="30" customFormat="1" x14ac:dyDescent="0.25">
      <c r="A334" s="19">
        <v>319</v>
      </c>
      <c r="B334" s="20"/>
      <c r="C334" s="107"/>
      <c r="D334" s="20"/>
      <c r="E334" s="20"/>
      <c r="F334" s="20"/>
      <c r="G334" s="122"/>
      <c r="H334" s="156">
        <f t="shared" si="95"/>
        <v>0</v>
      </c>
      <c r="I334" s="117" t="str">
        <f t="shared" si="96"/>
        <v/>
      </c>
      <c r="J334" s="80" t="b">
        <f t="shared" si="97"/>
        <v>0</v>
      </c>
      <c r="K334" s="80" t="str">
        <f t="shared" si="98"/>
        <v/>
      </c>
      <c r="L334" s="80" t="b">
        <f>IF(C334="",FALSE,IFERROR(NOT(MATCH(C334,'Anställda och korttidsarbete'!$C:$C,0)&gt;0),TRUE))</f>
        <v>0</v>
      </c>
      <c r="M334" s="80" t="str">
        <f t="shared" si="99"/>
        <v/>
      </c>
      <c r="N334" s="80" t="b">
        <f t="shared" si="100"/>
        <v>0</v>
      </c>
      <c r="O334" s="80" t="str">
        <f t="shared" si="101"/>
        <v/>
      </c>
      <c r="P334" s="13" t="b">
        <f t="shared" si="102"/>
        <v>0</v>
      </c>
      <c r="Q334" s="80" t="str">
        <f t="shared" si="103"/>
        <v/>
      </c>
      <c r="R334" s="80" t="b">
        <f t="shared" si="104"/>
        <v>0</v>
      </c>
      <c r="S334" s="81" t="e">
        <f t="shared" si="88"/>
        <v>#VALUE!</v>
      </c>
      <c r="T334" s="81" t="e">
        <f t="shared" si="89"/>
        <v>#VALUE!</v>
      </c>
      <c r="U334" s="81" t="e">
        <f t="shared" si="90"/>
        <v>#VALUE!</v>
      </c>
      <c r="V334" s="82" t="e">
        <f t="shared" si="91"/>
        <v>#VALUE!</v>
      </c>
      <c r="W334" s="82" t="e">
        <f t="shared" si="105"/>
        <v>#VALUE!</v>
      </c>
      <c r="X334" s="82" t="b">
        <f t="shared" si="109"/>
        <v>0</v>
      </c>
      <c r="Y334" s="72" t="str">
        <f t="shared" si="92"/>
        <v/>
      </c>
      <c r="Z334" s="81" t="e" cm="1">
        <f t="array" aca="1" ref="Z334" ca="1">TEXT(RIGHT(10-RIGHT(SUM(INDEX(1*(MID(MID(C334,1,1)*2,ROW(INDIRECT("1:"&amp;LEN(MID(C334,1,1)*2))),1)),,))+MID(C334,2,1)+
SUM(INDEX(1*(MID(MID(C334,3,1)*2,ROW(INDIRECT("1:"&amp;LEN(MID(C334,3,1)*2))),1)),,))+MID(C334,4,1)+
SUM(INDEX(1*(MID(MID(C334,5,1)*2,ROW(INDIRECT("1:"&amp;LEN(MID(C334,5,1)*2))),1)),,))+MID(C334,6,1)+
SUM(INDEX(1*(MID(MID(C334,8,1)*2,ROW(INDIRECT("1:"&amp;LEN(MID(C334,8,1)*2))),1)),,))+MID(C334,9,1)+
SUM(INDEX(1*(MID(MID(C334,10,1)*2,ROW(INDIRECT("1:"&amp;LEN(MID(C334,10,1)*2))),1)),,)),1),1),"0")</f>
        <v>#VALUE!</v>
      </c>
      <c r="AA334" s="81" t="str">
        <f t="shared" si="93"/>
        <v/>
      </c>
      <c r="AB334" s="83" t="b">
        <f t="shared" si="94"/>
        <v>0</v>
      </c>
      <c r="AC334" s="154">
        <f t="shared" si="106"/>
        <v>0</v>
      </c>
      <c r="AD334" s="154">
        <f>SUMIF($C$15:C333,C334,$AC$15:AC333)</f>
        <v>0</v>
      </c>
      <c r="AE334" s="15">
        <f t="shared" si="107"/>
        <v>10000</v>
      </c>
      <c r="AF334" s="154">
        <f t="shared" si="108"/>
        <v>0</v>
      </c>
    </row>
    <row r="335" spans="1:32" s="30" customFormat="1" x14ac:dyDescent="0.25">
      <c r="A335" s="19">
        <v>320</v>
      </c>
      <c r="B335" s="20"/>
      <c r="C335" s="107"/>
      <c r="D335" s="20"/>
      <c r="E335" s="20"/>
      <c r="F335" s="20"/>
      <c r="G335" s="122"/>
      <c r="H335" s="156">
        <f t="shared" si="95"/>
        <v>0</v>
      </c>
      <c r="I335" s="117" t="str">
        <f t="shared" si="96"/>
        <v/>
      </c>
      <c r="J335" s="80" t="b">
        <f t="shared" si="97"/>
        <v>0</v>
      </c>
      <c r="K335" s="80" t="str">
        <f t="shared" si="98"/>
        <v/>
      </c>
      <c r="L335" s="80" t="b">
        <f>IF(C335="",FALSE,IFERROR(NOT(MATCH(C335,'Anställda och korttidsarbete'!$C:$C,0)&gt;0),TRUE))</f>
        <v>0</v>
      </c>
      <c r="M335" s="80" t="str">
        <f t="shared" si="99"/>
        <v/>
      </c>
      <c r="N335" s="80" t="b">
        <f t="shared" si="100"/>
        <v>0</v>
      </c>
      <c r="O335" s="80" t="str">
        <f t="shared" si="101"/>
        <v/>
      </c>
      <c r="P335" s="13" t="b">
        <f t="shared" si="102"/>
        <v>0</v>
      </c>
      <c r="Q335" s="80" t="str">
        <f t="shared" si="103"/>
        <v/>
      </c>
      <c r="R335" s="80" t="b">
        <f t="shared" si="104"/>
        <v>0</v>
      </c>
      <c r="S335" s="81" t="e">
        <f t="shared" si="88"/>
        <v>#VALUE!</v>
      </c>
      <c r="T335" s="81" t="e">
        <f t="shared" si="89"/>
        <v>#VALUE!</v>
      </c>
      <c r="U335" s="81" t="e">
        <f t="shared" si="90"/>
        <v>#VALUE!</v>
      </c>
      <c r="V335" s="82" t="e">
        <f t="shared" si="91"/>
        <v>#VALUE!</v>
      </c>
      <c r="W335" s="82" t="e">
        <f t="shared" si="105"/>
        <v>#VALUE!</v>
      </c>
      <c r="X335" s="82" t="b">
        <f t="shared" si="109"/>
        <v>0</v>
      </c>
      <c r="Y335" s="72" t="str">
        <f t="shared" si="92"/>
        <v/>
      </c>
      <c r="Z335" s="81" t="e" cm="1">
        <f t="array" aca="1" ref="Z335" ca="1">TEXT(RIGHT(10-RIGHT(SUM(INDEX(1*(MID(MID(C335,1,1)*2,ROW(INDIRECT("1:"&amp;LEN(MID(C335,1,1)*2))),1)),,))+MID(C335,2,1)+
SUM(INDEX(1*(MID(MID(C335,3,1)*2,ROW(INDIRECT("1:"&amp;LEN(MID(C335,3,1)*2))),1)),,))+MID(C335,4,1)+
SUM(INDEX(1*(MID(MID(C335,5,1)*2,ROW(INDIRECT("1:"&amp;LEN(MID(C335,5,1)*2))),1)),,))+MID(C335,6,1)+
SUM(INDEX(1*(MID(MID(C335,8,1)*2,ROW(INDIRECT("1:"&amp;LEN(MID(C335,8,1)*2))),1)),,))+MID(C335,9,1)+
SUM(INDEX(1*(MID(MID(C335,10,1)*2,ROW(INDIRECT("1:"&amp;LEN(MID(C335,10,1)*2))),1)),,)),1),1),"0")</f>
        <v>#VALUE!</v>
      </c>
      <c r="AA335" s="81" t="str">
        <f t="shared" si="93"/>
        <v/>
      </c>
      <c r="AB335" s="83" t="b">
        <f t="shared" si="94"/>
        <v>0</v>
      </c>
      <c r="AC335" s="154">
        <f t="shared" si="106"/>
        <v>0</v>
      </c>
      <c r="AD335" s="154">
        <f>SUMIF($C$15:C334,C335,$AC$15:AC334)</f>
        <v>0</v>
      </c>
      <c r="AE335" s="15">
        <f t="shared" si="107"/>
        <v>10000</v>
      </c>
      <c r="AF335" s="154">
        <f t="shared" si="108"/>
        <v>0</v>
      </c>
    </row>
    <row r="336" spans="1:32" s="30" customFormat="1" x14ac:dyDescent="0.25">
      <c r="A336" s="19">
        <v>321</v>
      </c>
      <c r="B336" s="20"/>
      <c r="C336" s="107"/>
      <c r="D336" s="20"/>
      <c r="E336" s="20"/>
      <c r="F336" s="20"/>
      <c r="G336" s="122"/>
      <c r="H336" s="156">
        <f t="shared" si="95"/>
        <v>0</v>
      </c>
      <c r="I336" s="117" t="str">
        <f t="shared" si="96"/>
        <v/>
      </c>
      <c r="J336" s="80" t="b">
        <f t="shared" si="97"/>
        <v>0</v>
      </c>
      <c r="K336" s="80" t="str">
        <f t="shared" si="98"/>
        <v/>
      </c>
      <c r="L336" s="80" t="b">
        <f>IF(C336="",FALSE,IFERROR(NOT(MATCH(C336,'Anställda och korttidsarbete'!$C:$C,0)&gt;0),TRUE))</f>
        <v>0</v>
      </c>
      <c r="M336" s="80" t="str">
        <f t="shared" si="99"/>
        <v/>
      </c>
      <c r="N336" s="80" t="b">
        <f t="shared" si="100"/>
        <v>0</v>
      </c>
      <c r="O336" s="80" t="str">
        <f t="shared" si="101"/>
        <v/>
      </c>
      <c r="P336" s="13" t="b">
        <f t="shared" si="102"/>
        <v>0</v>
      </c>
      <c r="Q336" s="80" t="str">
        <f t="shared" si="103"/>
        <v/>
      </c>
      <c r="R336" s="80" t="b">
        <f t="shared" si="104"/>
        <v>0</v>
      </c>
      <c r="S336" s="81" t="e">
        <f t="shared" ref="S336:S399" si="110">VALUE(LEFT(C336,2))</f>
        <v>#VALUE!</v>
      </c>
      <c r="T336" s="81" t="e">
        <f t="shared" ref="T336:T399" si="111">VALUE(MID(C336,3,2))</f>
        <v>#VALUE!</v>
      </c>
      <c r="U336" s="81" t="e">
        <f t="shared" ref="U336:U399" si="112">TEXT(IF(VALUE(MID(C336,5,2))&gt;31,MID(C336,5,2)-60,VALUE(MID(C336,5,2))),"00")</f>
        <v>#VALUE!</v>
      </c>
      <c r="V336" s="82" t="e">
        <f t="shared" ref="V336:V399" si="113">DATEVALUE(IF(VALUE(LEFT(C336,2))&lt;20,20,19)&amp;TEXT(S336,"00")&amp;"/"&amp;T336&amp;"/"&amp;U336)</f>
        <v>#VALUE!</v>
      </c>
      <c r="W336" s="82" t="e">
        <f t="shared" si="105"/>
        <v>#VALUE!</v>
      </c>
      <c r="X336" s="82" t="b">
        <f t="shared" si="109"/>
        <v>0</v>
      </c>
      <c r="Y336" s="72" t="str">
        <f t="shared" ref="Y336:Y399" si="114">RIGHT(C336,1)</f>
        <v/>
      </c>
      <c r="Z336" s="81" t="e" cm="1">
        <f t="array" aca="1" ref="Z336" ca="1">TEXT(RIGHT(10-RIGHT(SUM(INDEX(1*(MID(MID(C336,1,1)*2,ROW(INDIRECT("1:"&amp;LEN(MID(C336,1,1)*2))),1)),,))+MID(C336,2,1)+
SUM(INDEX(1*(MID(MID(C336,3,1)*2,ROW(INDIRECT("1:"&amp;LEN(MID(C336,3,1)*2))),1)),,))+MID(C336,4,1)+
SUM(INDEX(1*(MID(MID(C336,5,1)*2,ROW(INDIRECT("1:"&amp;LEN(MID(C336,5,1)*2))),1)),,))+MID(C336,6,1)+
SUM(INDEX(1*(MID(MID(C336,8,1)*2,ROW(INDIRECT("1:"&amp;LEN(MID(C336,8,1)*2))),1)),,))+MID(C336,9,1)+
SUM(INDEX(1*(MID(MID(C336,10,1)*2,ROW(INDIRECT("1:"&amp;LEN(MID(C336,10,1)*2))),1)),,)),1),1),"0")</f>
        <v>#VALUE!</v>
      </c>
      <c r="AA336" s="81" t="str">
        <f t="shared" ref="AA336:AA399" si="115">IF(C336="","",Z336=Y336)</f>
        <v/>
      </c>
      <c r="AB336" s="83" t="b">
        <f t="shared" ref="AB336:AB399" si="116">IFERROR(NOT(IF(OR(C336&lt;&gt;"",B336&lt;&gt;""),AND(X336,AA336),TRUE)),TRUE)</f>
        <v>0</v>
      </c>
      <c r="AC336" s="154">
        <f t="shared" si="106"/>
        <v>0</v>
      </c>
      <c r="AD336" s="154">
        <f>SUMIF($C$15:C335,C336,$AC$15:AC335)</f>
        <v>0</v>
      </c>
      <c r="AE336" s="15">
        <f t="shared" si="107"/>
        <v>10000</v>
      </c>
      <c r="AF336" s="154">
        <f t="shared" si="108"/>
        <v>0</v>
      </c>
    </row>
    <row r="337" spans="1:32" s="30" customFormat="1" x14ac:dyDescent="0.25">
      <c r="A337" s="19">
        <v>322</v>
      </c>
      <c r="B337" s="20"/>
      <c r="C337" s="107"/>
      <c r="D337" s="20"/>
      <c r="E337" s="20"/>
      <c r="F337" s="20"/>
      <c r="G337" s="122"/>
      <c r="H337" s="156">
        <f t="shared" ref="H337:H400" si="117">IF(R337,0,IF(ROUNDUP(AF337,0)&lt;0,0,ROUNDUP(AF337,0)))</f>
        <v>0</v>
      </c>
      <c r="I337" s="117" t="str">
        <f t="shared" ref="I337:I400" si="118">IF(K337="","",K337&amp;". ")&amp;IF(M337="","",M337&amp;". ")&amp;IF(O337="","",O337&amp;". ")</f>
        <v/>
      </c>
      <c r="J337" s="80" t="b">
        <f t="shared" ref="J337:J400" si="119">IF(AND(C337="",COUNTA(B337:G337)&lt;5),FALSE,AB337)</f>
        <v>0</v>
      </c>
      <c r="K337" s="80" t="str">
        <f t="shared" ref="K337:K400" si="120">IF(J337,$K$14,"")</f>
        <v/>
      </c>
      <c r="L337" s="80" t="b">
        <f>IF(C337="",FALSE,IFERROR(NOT(MATCH(C337,'Anställda och korttidsarbete'!$C:$C,0)&gt;0),TRUE))</f>
        <v>0</v>
      </c>
      <c r="M337" s="80" t="str">
        <f t="shared" ref="M337:M400" si="121">IF(L337,$M$14,"")</f>
        <v/>
      </c>
      <c r="N337" s="80" t="b">
        <f t="shared" ref="N337:N400" si="122">IF(AC337&lt;&gt;AF337,TRUE,FALSE)</f>
        <v>0</v>
      </c>
      <c r="O337" s="80" t="str">
        <f t="shared" ref="O337:O400" si="123">IF(N337,$O$14,"")</f>
        <v/>
      </c>
      <c r="P337" s="13" t="b">
        <f t="shared" ref="P337:P400" si="124">AND(COUNTA(B337:G337)&gt;0,OR(B337="",C337="",D337="",E337="",F337="",G337=""))</f>
        <v>0</v>
      </c>
      <c r="Q337" s="80" t="str">
        <f t="shared" ref="Q337:Q400" si="125">IF(P337,Q$14,"")</f>
        <v/>
      </c>
      <c r="R337" s="80" t="b">
        <f t="shared" ref="R337:R400" si="126">OR(J337,L337,P337)</f>
        <v>0</v>
      </c>
      <c r="S337" s="81" t="e">
        <f t="shared" si="110"/>
        <v>#VALUE!</v>
      </c>
      <c r="T337" s="81" t="e">
        <f t="shared" si="111"/>
        <v>#VALUE!</v>
      </c>
      <c r="U337" s="81" t="e">
        <f t="shared" si="112"/>
        <v>#VALUE!</v>
      </c>
      <c r="V337" s="82" t="e">
        <f t="shared" si="113"/>
        <v>#VALUE!</v>
      </c>
      <c r="W337" s="82" t="e">
        <f t="shared" ref="W337:W400" si="127">DATE(S337,T337,U337)</f>
        <v>#VALUE!</v>
      </c>
      <c r="X337" s="82" t="b">
        <f t="shared" si="109"/>
        <v>0</v>
      </c>
      <c r="Y337" s="72" t="str">
        <f t="shared" si="114"/>
        <v/>
      </c>
      <c r="Z337" s="81" t="e" cm="1">
        <f t="array" aca="1" ref="Z337" ca="1">TEXT(RIGHT(10-RIGHT(SUM(INDEX(1*(MID(MID(C337,1,1)*2,ROW(INDIRECT("1:"&amp;LEN(MID(C337,1,1)*2))),1)),,))+MID(C337,2,1)+
SUM(INDEX(1*(MID(MID(C337,3,1)*2,ROW(INDIRECT("1:"&amp;LEN(MID(C337,3,1)*2))),1)),,))+MID(C337,4,1)+
SUM(INDEX(1*(MID(MID(C337,5,1)*2,ROW(INDIRECT("1:"&amp;LEN(MID(C337,5,1)*2))),1)),,))+MID(C337,6,1)+
SUM(INDEX(1*(MID(MID(C337,8,1)*2,ROW(INDIRECT("1:"&amp;LEN(MID(C337,8,1)*2))),1)),,))+MID(C337,9,1)+
SUM(INDEX(1*(MID(MID(C337,10,1)*2,ROW(INDIRECT("1:"&amp;LEN(MID(C337,10,1)*2))),1)),,)),1),1),"0")</f>
        <v>#VALUE!</v>
      </c>
      <c r="AA337" s="81" t="str">
        <f t="shared" si="115"/>
        <v/>
      </c>
      <c r="AB337" s="83" t="b">
        <f t="shared" si="116"/>
        <v>0</v>
      </c>
      <c r="AC337" s="154">
        <f t="shared" ref="AC337:AC400" si="128">MIN(G337*60%,10000)</f>
        <v>0</v>
      </c>
      <c r="AD337" s="154">
        <f>SUMIF($C$15:C336,C337,$AC$15:AC336)</f>
        <v>0</v>
      </c>
      <c r="AE337" s="15">
        <f t="shared" ref="AE337:AE400" si="129">10000-AD337</f>
        <v>10000</v>
      </c>
      <c r="AF337" s="154">
        <f t="shared" ref="AF337:AF400" si="130">IF(AE337=10000,AC337,MIN(AE337,AC337))</f>
        <v>0</v>
      </c>
    </row>
    <row r="338" spans="1:32" s="30" customFormat="1" x14ac:dyDescent="0.25">
      <c r="A338" s="19">
        <v>323</v>
      </c>
      <c r="B338" s="20"/>
      <c r="C338" s="107"/>
      <c r="D338" s="20"/>
      <c r="E338" s="20"/>
      <c r="F338" s="20"/>
      <c r="G338" s="122"/>
      <c r="H338" s="156">
        <f t="shared" si="117"/>
        <v>0</v>
      </c>
      <c r="I338" s="117" t="str">
        <f t="shared" si="118"/>
        <v/>
      </c>
      <c r="J338" s="80" t="b">
        <f t="shared" si="119"/>
        <v>0</v>
      </c>
      <c r="K338" s="80" t="str">
        <f t="shared" si="120"/>
        <v/>
      </c>
      <c r="L338" s="80" t="b">
        <f>IF(C338="",FALSE,IFERROR(NOT(MATCH(C338,'Anställda och korttidsarbete'!$C:$C,0)&gt;0),TRUE))</f>
        <v>0</v>
      </c>
      <c r="M338" s="80" t="str">
        <f t="shared" si="121"/>
        <v/>
      </c>
      <c r="N338" s="80" t="b">
        <f t="shared" si="122"/>
        <v>0</v>
      </c>
      <c r="O338" s="80" t="str">
        <f t="shared" si="123"/>
        <v/>
      </c>
      <c r="P338" s="13" t="b">
        <f t="shared" si="124"/>
        <v>0</v>
      </c>
      <c r="Q338" s="80" t="str">
        <f t="shared" si="125"/>
        <v/>
      </c>
      <c r="R338" s="80" t="b">
        <f t="shared" si="126"/>
        <v>0</v>
      </c>
      <c r="S338" s="81" t="e">
        <f t="shared" si="110"/>
        <v>#VALUE!</v>
      </c>
      <c r="T338" s="81" t="e">
        <f t="shared" si="111"/>
        <v>#VALUE!</v>
      </c>
      <c r="U338" s="81" t="e">
        <f t="shared" si="112"/>
        <v>#VALUE!</v>
      </c>
      <c r="V338" s="82" t="e">
        <f t="shared" si="113"/>
        <v>#VALUE!</v>
      </c>
      <c r="W338" s="82" t="e">
        <f t="shared" si="127"/>
        <v>#VALUE!</v>
      </c>
      <c r="X338" s="82" t="b">
        <f t="shared" ref="X338:X401" si="131">NOT(ISERR(AND(T338&lt;13,VALUE(U338)&lt;31,V338=W338)))</f>
        <v>0</v>
      </c>
      <c r="Y338" s="72" t="str">
        <f t="shared" si="114"/>
        <v/>
      </c>
      <c r="Z338" s="81" t="e" cm="1">
        <f t="array" aca="1" ref="Z338" ca="1">TEXT(RIGHT(10-RIGHT(SUM(INDEX(1*(MID(MID(C338,1,1)*2,ROW(INDIRECT("1:"&amp;LEN(MID(C338,1,1)*2))),1)),,))+MID(C338,2,1)+
SUM(INDEX(1*(MID(MID(C338,3,1)*2,ROW(INDIRECT("1:"&amp;LEN(MID(C338,3,1)*2))),1)),,))+MID(C338,4,1)+
SUM(INDEX(1*(MID(MID(C338,5,1)*2,ROW(INDIRECT("1:"&amp;LEN(MID(C338,5,1)*2))),1)),,))+MID(C338,6,1)+
SUM(INDEX(1*(MID(MID(C338,8,1)*2,ROW(INDIRECT("1:"&amp;LEN(MID(C338,8,1)*2))),1)),,))+MID(C338,9,1)+
SUM(INDEX(1*(MID(MID(C338,10,1)*2,ROW(INDIRECT("1:"&amp;LEN(MID(C338,10,1)*2))),1)),,)),1),1),"0")</f>
        <v>#VALUE!</v>
      </c>
      <c r="AA338" s="81" t="str">
        <f t="shared" si="115"/>
        <v/>
      </c>
      <c r="AB338" s="83" t="b">
        <f t="shared" si="116"/>
        <v>0</v>
      </c>
      <c r="AC338" s="154">
        <f t="shared" si="128"/>
        <v>0</v>
      </c>
      <c r="AD338" s="154">
        <f>SUMIF($C$15:C337,C338,$AC$15:AC337)</f>
        <v>0</v>
      </c>
      <c r="AE338" s="15">
        <f t="shared" si="129"/>
        <v>10000</v>
      </c>
      <c r="AF338" s="154">
        <f t="shared" si="130"/>
        <v>0</v>
      </c>
    </row>
    <row r="339" spans="1:32" s="30" customFormat="1" x14ac:dyDescent="0.25">
      <c r="A339" s="19">
        <v>324</v>
      </c>
      <c r="B339" s="20"/>
      <c r="C339" s="107"/>
      <c r="D339" s="20"/>
      <c r="E339" s="20"/>
      <c r="F339" s="20"/>
      <c r="G339" s="122"/>
      <c r="H339" s="156">
        <f t="shared" si="117"/>
        <v>0</v>
      </c>
      <c r="I339" s="117" t="str">
        <f t="shared" si="118"/>
        <v/>
      </c>
      <c r="J339" s="80" t="b">
        <f t="shared" si="119"/>
        <v>0</v>
      </c>
      <c r="K339" s="80" t="str">
        <f t="shared" si="120"/>
        <v/>
      </c>
      <c r="L339" s="80" t="b">
        <f>IF(C339="",FALSE,IFERROR(NOT(MATCH(C339,'Anställda och korttidsarbete'!$C:$C,0)&gt;0),TRUE))</f>
        <v>0</v>
      </c>
      <c r="M339" s="80" t="str">
        <f t="shared" si="121"/>
        <v/>
      </c>
      <c r="N339" s="80" t="b">
        <f t="shared" si="122"/>
        <v>0</v>
      </c>
      <c r="O339" s="80" t="str">
        <f t="shared" si="123"/>
        <v/>
      </c>
      <c r="P339" s="13" t="b">
        <f t="shared" si="124"/>
        <v>0</v>
      </c>
      <c r="Q339" s="80" t="str">
        <f t="shared" si="125"/>
        <v/>
      </c>
      <c r="R339" s="80" t="b">
        <f t="shared" si="126"/>
        <v>0</v>
      </c>
      <c r="S339" s="81" t="e">
        <f t="shared" si="110"/>
        <v>#VALUE!</v>
      </c>
      <c r="T339" s="81" t="e">
        <f t="shared" si="111"/>
        <v>#VALUE!</v>
      </c>
      <c r="U339" s="81" t="e">
        <f t="shared" si="112"/>
        <v>#VALUE!</v>
      </c>
      <c r="V339" s="82" t="e">
        <f t="shared" si="113"/>
        <v>#VALUE!</v>
      </c>
      <c r="W339" s="82" t="e">
        <f t="shared" si="127"/>
        <v>#VALUE!</v>
      </c>
      <c r="X339" s="82" t="b">
        <f t="shared" si="131"/>
        <v>0</v>
      </c>
      <c r="Y339" s="72" t="str">
        <f t="shared" si="114"/>
        <v/>
      </c>
      <c r="Z339" s="81" t="e" cm="1">
        <f t="array" aca="1" ref="Z339" ca="1">TEXT(RIGHT(10-RIGHT(SUM(INDEX(1*(MID(MID(C339,1,1)*2,ROW(INDIRECT("1:"&amp;LEN(MID(C339,1,1)*2))),1)),,))+MID(C339,2,1)+
SUM(INDEX(1*(MID(MID(C339,3,1)*2,ROW(INDIRECT("1:"&amp;LEN(MID(C339,3,1)*2))),1)),,))+MID(C339,4,1)+
SUM(INDEX(1*(MID(MID(C339,5,1)*2,ROW(INDIRECT("1:"&amp;LEN(MID(C339,5,1)*2))),1)),,))+MID(C339,6,1)+
SUM(INDEX(1*(MID(MID(C339,8,1)*2,ROW(INDIRECT("1:"&amp;LEN(MID(C339,8,1)*2))),1)),,))+MID(C339,9,1)+
SUM(INDEX(1*(MID(MID(C339,10,1)*2,ROW(INDIRECT("1:"&amp;LEN(MID(C339,10,1)*2))),1)),,)),1),1),"0")</f>
        <v>#VALUE!</v>
      </c>
      <c r="AA339" s="81" t="str">
        <f t="shared" si="115"/>
        <v/>
      </c>
      <c r="AB339" s="83" t="b">
        <f t="shared" si="116"/>
        <v>0</v>
      </c>
      <c r="AC339" s="154">
        <f t="shared" si="128"/>
        <v>0</v>
      </c>
      <c r="AD339" s="154">
        <f>SUMIF($C$15:C338,C339,$AC$15:AC338)</f>
        <v>0</v>
      </c>
      <c r="AE339" s="15">
        <f t="shared" si="129"/>
        <v>10000</v>
      </c>
      <c r="AF339" s="154">
        <f t="shared" si="130"/>
        <v>0</v>
      </c>
    </row>
    <row r="340" spans="1:32" s="30" customFormat="1" x14ac:dyDescent="0.25">
      <c r="A340" s="19">
        <v>325</v>
      </c>
      <c r="B340" s="20"/>
      <c r="C340" s="107"/>
      <c r="D340" s="20"/>
      <c r="E340" s="20"/>
      <c r="F340" s="20"/>
      <c r="G340" s="122"/>
      <c r="H340" s="156">
        <f t="shared" si="117"/>
        <v>0</v>
      </c>
      <c r="I340" s="117" t="str">
        <f t="shared" si="118"/>
        <v/>
      </c>
      <c r="J340" s="80" t="b">
        <f t="shared" si="119"/>
        <v>0</v>
      </c>
      <c r="K340" s="80" t="str">
        <f t="shared" si="120"/>
        <v/>
      </c>
      <c r="L340" s="80" t="b">
        <f>IF(C340="",FALSE,IFERROR(NOT(MATCH(C340,'Anställda och korttidsarbete'!$C:$C,0)&gt;0),TRUE))</f>
        <v>0</v>
      </c>
      <c r="M340" s="80" t="str">
        <f t="shared" si="121"/>
        <v/>
      </c>
      <c r="N340" s="80" t="b">
        <f t="shared" si="122"/>
        <v>0</v>
      </c>
      <c r="O340" s="80" t="str">
        <f t="shared" si="123"/>
        <v/>
      </c>
      <c r="P340" s="13" t="b">
        <f t="shared" si="124"/>
        <v>0</v>
      </c>
      <c r="Q340" s="80" t="str">
        <f t="shared" si="125"/>
        <v/>
      </c>
      <c r="R340" s="80" t="b">
        <f t="shared" si="126"/>
        <v>0</v>
      </c>
      <c r="S340" s="81" t="e">
        <f t="shared" si="110"/>
        <v>#VALUE!</v>
      </c>
      <c r="T340" s="81" t="e">
        <f t="shared" si="111"/>
        <v>#VALUE!</v>
      </c>
      <c r="U340" s="81" t="e">
        <f t="shared" si="112"/>
        <v>#VALUE!</v>
      </c>
      <c r="V340" s="82" t="e">
        <f t="shared" si="113"/>
        <v>#VALUE!</v>
      </c>
      <c r="W340" s="82" t="e">
        <f t="shared" si="127"/>
        <v>#VALUE!</v>
      </c>
      <c r="X340" s="82" t="b">
        <f t="shared" si="131"/>
        <v>0</v>
      </c>
      <c r="Y340" s="72" t="str">
        <f t="shared" si="114"/>
        <v/>
      </c>
      <c r="Z340" s="81" t="e" cm="1">
        <f t="array" aca="1" ref="Z340" ca="1">TEXT(RIGHT(10-RIGHT(SUM(INDEX(1*(MID(MID(C340,1,1)*2,ROW(INDIRECT("1:"&amp;LEN(MID(C340,1,1)*2))),1)),,))+MID(C340,2,1)+
SUM(INDEX(1*(MID(MID(C340,3,1)*2,ROW(INDIRECT("1:"&amp;LEN(MID(C340,3,1)*2))),1)),,))+MID(C340,4,1)+
SUM(INDEX(1*(MID(MID(C340,5,1)*2,ROW(INDIRECT("1:"&amp;LEN(MID(C340,5,1)*2))),1)),,))+MID(C340,6,1)+
SUM(INDEX(1*(MID(MID(C340,8,1)*2,ROW(INDIRECT("1:"&amp;LEN(MID(C340,8,1)*2))),1)),,))+MID(C340,9,1)+
SUM(INDEX(1*(MID(MID(C340,10,1)*2,ROW(INDIRECT("1:"&amp;LEN(MID(C340,10,1)*2))),1)),,)),1),1),"0")</f>
        <v>#VALUE!</v>
      </c>
      <c r="AA340" s="81" t="str">
        <f t="shared" si="115"/>
        <v/>
      </c>
      <c r="AB340" s="83" t="b">
        <f t="shared" si="116"/>
        <v>0</v>
      </c>
      <c r="AC340" s="154">
        <f t="shared" si="128"/>
        <v>0</v>
      </c>
      <c r="AD340" s="154">
        <f>SUMIF($C$15:C339,C340,$AC$15:AC339)</f>
        <v>0</v>
      </c>
      <c r="AE340" s="15">
        <f t="shared" si="129"/>
        <v>10000</v>
      </c>
      <c r="AF340" s="154">
        <f t="shared" si="130"/>
        <v>0</v>
      </c>
    </row>
    <row r="341" spans="1:32" s="30" customFormat="1" x14ac:dyDescent="0.25">
      <c r="A341" s="19">
        <v>326</v>
      </c>
      <c r="B341" s="20"/>
      <c r="C341" s="107"/>
      <c r="D341" s="20"/>
      <c r="E341" s="20"/>
      <c r="F341" s="20"/>
      <c r="G341" s="122"/>
      <c r="H341" s="156">
        <f t="shared" si="117"/>
        <v>0</v>
      </c>
      <c r="I341" s="117" t="str">
        <f t="shared" si="118"/>
        <v/>
      </c>
      <c r="J341" s="80" t="b">
        <f t="shared" si="119"/>
        <v>0</v>
      </c>
      <c r="K341" s="80" t="str">
        <f t="shared" si="120"/>
        <v/>
      </c>
      <c r="L341" s="80" t="b">
        <f>IF(C341="",FALSE,IFERROR(NOT(MATCH(C341,'Anställda och korttidsarbete'!$C:$C,0)&gt;0),TRUE))</f>
        <v>0</v>
      </c>
      <c r="M341" s="80" t="str">
        <f t="shared" si="121"/>
        <v/>
      </c>
      <c r="N341" s="80" t="b">
        <f t="shared" si="122"/>
        <v>0</v>
      </c>
      <c r="O341" s="80" t="str">
        <f t="shared" si="123"/>
        <v/>
      </c>
      <c r="P341" s="13" t="b">
        <f t="shared" si="124"/>
        <v>0</v>
      </c>
      <c r="Q341" s="80" t="str">
        <f t="shared" si="125"/>
        <v/>
      </c>
      <c r="R341" s="80" t="b">
        <f t="shared" si="126"/>
        <v>0</v>
      </c>
      <c r="S341" s="81" t="e">
        <f t="shared" si="110"/>
        <v>#VALUE!</v>
      </c>
      <c r="T341" s="81" t="e">
        <f t="shared" si="111"/>
        <v>#VALUE!</v>
      </c>
      <c r="U341" s="81" t="e">
        <f t="shared" si="112"/>
        <v>#VALUE!</v>
      </c>
      <c r="V341" s="82" t="e">
        <f t="shared" si="113"/>
        <v>#VALUE!</v>
      </c>
      <c r="W341" s="82" t="e">
        <f t="shared" si="127"/>
        <v>#VALUE!</v>
      </c>
      <c r="X341" s="82" t="b">
        <f t="shared" si="131"/>
        <v>0</v>
      </c>
      <c r="Y341" s="72" t="str">
        <f t="shared" si="114"/>
        <v/>
      </c>
      <c r="Z341" s="81" t="e" cm="1">
        <f t="array" aca="1" ref="Z341" ca="1">TEXT(RIGHT(10-RIGHT(SUM(INDEX(1*(MID(MID(C341,1,1)*2,ROW(INDIRECT("1:"&amp;LEN(MID(C341,1,1)*2))),1)),,))+MID(C341,2,1)+
SUM(INDEX(1*(MID(MID(C341,3,1)*2,ROW(INDIRECT("1:"&amp;LEN(MID(C341,3,1)*2))),1)),,))+MID(C341,4,1)+
SUM(INDEX(1*(MID(MID(C341,5,1)*2,ROW(INDIRECT("1:"&amp;LEN(MID(C341,5,1)*2))),1)),,))+MID(C341,6,1)+
SUM(INDEX(1*(MID(MID(C341,8,1)*2,ROW(INDIRECT("1:"&amp;LEN(MID(C341,8,1)*2))),1)),,))+MID(C341,9,1)+
SUM(INDEX(1*(MID(MID(C341,10,1)*2,ROW(INDIRECT("1:"&amp;LEN(MID(C341,10,1)*2))),1)),,)),1),1),"0")</f>
        <v>#VALUE!</v>
      </c>
      <c r="AA341" s="81" t="str">
        <f t="shared" si="115"/>
        <v/>
      </c>
      <c r="AB341" s="83" t="b">
        <f t="shared" si="116"/>
        <v>0</v>
      </c>
      <c r="AC341" s="154">
        <f t="shared" si="128"/>
        <v>0</v>
      </c>
      <c r="AD341" s="154">
        <f>SUMIF($C$15:C340,C341,$AC$15:AC340)</f>
        <v>0</v>
      </c>
      <c r="AE341" s="15">
        <f t="shared" si="129"/>
        <v>10000</v>
      </c>
      <c r="AF341" s="154">
        <f t="shared" si="130"/>
        <v>0</v>
      </c>
    </row>
    <row r="342" spans="1:32" s="30" customFormat="1" x14ac:dyDescent="0.25">
      <c r="A342" s="19">
        <v>327</v>
      </c>
      <c r="B342" s="20"/>
      <c r="C342" s="107"/>
      <c r="D342" s="20"/>
      <c r="E342" s="20"/>
      <c r="F342" s="20"/>
      <c r="G342" s="122"/>
      <c r="H342" s="156">
        <f t="shared" si="117"/>
        <v>0</v>
      </c>
      <c r="I342" s="117" t="str">
        <f t="shared" si="118"/>
        <v/>
      </c>
      <c r="J342" s="80" t="b">
        <f t="shared" si="119"/>
        <v>0</v>
      </c>
      <c r="K342" s="80" t="str">
        <f t="shared" si="120"/>
        <v/>
      </c>
      <c r="L342" s="80" t="b">
        <f>IF(C342="",FALSE,IFERROR(NOT(MATCH(C342,'Anställda och korttidsarbete'!$C:$C,0)&gt;0),TRUE))</f>
        <v>0</v>
      </c>
      <c r="M342" s="80" t="str">
        <f t="shared" si="121"/>
        <v/>
      </c>
      <c r="N342" s="80" t="b">
        <f t="shared" si="122"/>
        <v>0</v>
      </c>
      <c r="O342" s="80" t="str">
        <f t="shared" si="123"/>
        <v/>
      </c>
      <c r="P342" s="13" t="b">
        <f t="shared" si="124"/>
        <v>0</v>
      </c>
      <c r="Q342" s="80" t="str">
        <f t="shared" si="125"/>
        <v/>
      </c>
      <c r="R342" s="80" t="b">
        <f t="shared" si="126"/>
        <v>0</v>
      </c>
      <c r="S342" s="81" t="e">
        <f t="shared" si="110"/>
        <v>#VALUE!</v>
      </c>
      <c r="T342" s="81" t="e">
        <f t="shared" si="111"/>
        <v>#VALUE!</v>
      </c>
      <c r="U342" s="81" t="e">
        <f t="shared" si="112"/>
        <v>#VALUE!</v>
      </c>
      <c r="V342" s="82" t="e">
        <f t="shared" si="113"/>
        <v>#VALUE!</v>
      </c>
      <c r="W342" s="82" t="e">
        <f t="shared" si="127"/>
        <v>#VALUE!</v>
      </c>
      <c r="X342" s="82" t="b">
        <f t="shared" si="131"/>
        <v>0</v>
      </c>
      <c r="Y342" s="72" t="str">
        <f t="shared" si="114"/>
        <v/>
      </c>
      <c r="Z342" s="81" t="e" cm="1">
        <f t="array" aca="1" ref="Z342" ca="1">TEXT(RIGHT(10-RIGHT(SUM(INDEX(1*(MID(MID(C342,1,1)*2,ROW(INDIRECT("1:"&amp;LEN(MID(C342,1,1)*2))),1)),,))+MID(C342,2,1)+
SUM(INDEX(1*(MID(MID(C342,3,1)*2,ROW(INDIRECT("1:"&amp;LEN(MID(C342,3,1)*2))),1)),,))+MID(C342,4,1)+
SUM(INDEX(1*(MID(MID(C342,5,1)*2,ROW(INDIRECT("1:"&amp;LEN(MID(C342,5,1)*2))),1)),,))+MID(C342,6,1)+
SUM(INDEX(1*(MID(MID(C342,8,1)*2,ROW(INDIRECT("1:"&amp;LEN(MID(C342,8,1)*2))),1)),,))+MID(C342,9,1)+
SUM(INDEX(1*(MID(MID(C342,10,1)*2,ROW(INDIRECT("1:"&amp;LEN(MID(C342,10,1)*2))),1)),,)),1),1),"0")</f>
        <v>#VALUE!</v>
      </c>
      <c r="AA342" s="81" t="str">
        <f t="shared" si="115"/>
        <v/>
      </c>
      <c r="AB342" s="83" t="b">
        <f t="shared" si="116"/>
        <v>0</v>
      </c>
      <c r="AC342" s="154">
        <f t="shared" si="128"/>
        <v>0</v>
      </c>
      <c r="AD342" s="154">
        <f>SUMIF($C$15:C341,C342,$AC$15:AC341)</f>
        <v>0</v>
      </c>
      <c r="AE342" s="15">
        <f t="shared" si="129"/>
        <v>10000</v>
      </c>
      <c r="AF342" s="154">
        <f t="shared" si="130"/>
        <v>0</v>
      </c>
    </row>
    <row r="343" spans="1:32" s="30" customFormat="1" x14ac:dyDescent="0.25">
      <c r="A343" s="19">
        <v>328</v>
      </c>
      <c r="B343" s="20"/>
      <c r="C343" s="107"/>
      <c r="D343" s="20"/>
      <c r="E343" s="20"/>
      <c r="F343" s="20"/>
      <c r="G343" s="122"/>
      <c r="H343" s="156">
        <f t="shared" si="117"/>
        <v>0</v>
      </c>
      <c r="I343" s="117" t="str">
        <f t="shared" si="118"/>
        <v/>
      </c>
      <c r="J343" s="80" t="b">
        <f t="shared" si="119"/>
        <v>0</v>
      </c>
      <c r="K343" s="80" t="str">
        <f t="shared" si="120"/>
        <v/>
      </c>
      <c r="L343" s="80" t="b">
        <f>IF(C343="",FALSE,IFERROR(NOT(MATCH(C343,'Anställda och korttidsarbete'!$C:$C,0)&gt;0),TRUE))</f>
        <v>0</v>
      </c>
      <c r="M343" s="80" t="str">
        <f t="shared" si="121"/>
        <v/>
      </c>
      <c r="N343" s="80" t="b">
        <f t="shared" si="122"/>
        <v>0</v>
      </c>
      <c r="O343" s="80" t="str">
        <f t="shared" si="123"/>
        <v/>
      </c>
      <c r="P343" s="13" t="b">
        <f t="shared" si="124"/>
        <v>0</v>
      </c>
      <c r="Q343" s="80" t="str">
        <f t="shared" si="125"/>
        <v/>
      </c>
      <c r="R343" s="80" t="b">
        <f t="shared" si="126"/>
        <v>0</v>
      </c>
      <c r="S343" s="81" t="e">
        <f t="shared" si="110"/>
        <v>#VALUE!</v>
      </c>
      <c r="T343" s="81" t="e">
        <f t="shared" si="111"/>
        <v>#VALUE!</v>
      </c>
      <c r="U343" s="81" t="e">
        <f t="shared" si="112"/>
        <v>#VALUE!</v>
      </c>
      <c r="V343" s="82" t="e">
        <f t="shared" si="113"/>
        <v>#VALUE!</v>
      </c>
      <c r="W343" s="82" t="e">
        <f t="shared" si="127"/>
        <v>#VALUE!</v>
      </c>
      <c r="X343" s="82" t="b">
        <f t="shared" si="131"/>
        <v>0</v>
      </c>
      <c r="Y343" s="72" t="str">
        <f t="shared" si="114"/>
        <v/>
      </c>
      <c r="Z343" s="81" t="e" cm="1">
        <f t="array" aca="1" ref="Z343" ca="1">TEXT(RIGHT(10-RIGHT(SUM(INDEX(1*(MID(MID(C343,1,1)*2,ROW(INDIRECT("1:"&amp;LEN(MID(C343,1,1)*2))),1)),,))+MID(C343,2,1)+
SUM(INDEX(1*(MID(MID(C343,3,1)*2,ROW(INDIRECT("1:"&amp;LEN(MID(C343,3,1)*2))),1)),,))+MID(C343,4,1)+
SUM(INDEX(1*(MID(MID(C343,5,1)*2,ROW(INDIRECT("1:"&amp;LEN(MID(C343,5,1)*2))),1)),,))+MID(C343,6,1)+
SUM(INDEX(1*(MID(MID(C343,8,1)*2,ROW(INDIRECT("1:"&amp;LEN(MID(C343,8,1)*2))),1)),,))+MID(C343,9,1)+
SUM(INDEX(1*(MID(MID(C343,10,1)*2,ROW(INDIRECT("1:"&amp;LEN(MID(C343,10,1)*2))),1)),,)),1),1),"0")</f>
        <v>#VALUE!</v>
      </c>
      <c r="AA343" s="81" t="str">
        <f t="shared" si="115"/>
        <v/>
      </c>
      <c r="AB343" s="83" t="b">
        <f t="shared" si="116"/>
        <v>0</v>
      </c>
      <c r="AC343" s="154">
        <f t="shared" si="128"/>
        <v>0</v>
      </c>
      <c r="AD343" s="154">
        <f>SUMIF($C$15:C342,C343,$AC$15:AC342)</f>
        <v>0</v>
      </c>
      <c r="AE343" s="15">
        <f t="shared" si="129"/>
        <v>10000</v>
      </c>
      <c r="AF343" s="154">
        <f t="shared" si="130"/>
        <v>0</v>
      </c>
    </row>
    <row r="344" spans="1:32" s="30" customFormat="1" x14ac:dyDescent="0.25">
      <c r="A344" s="19">
        <v>329</v>
      </c>
      <c r="B344" s="20"/>
      <c r="C344" s="107"/>
      <c r="D344" s="20"/>
      <c r="E344" s="20"/>
      <c r="F344" s="20"/>
      <c r="G344" s="122"/>
      <c r="H344" s="156">
        <f t="shared" si="117"/>
        <v>0</v>
      </c>
      <c r="I344" s="117" t="str">
        <f t="shared" si="118"/>
        <v/>
      </c>
      <c r="J344" s="80" t="b">
        <f t="shared" si="119"/>
        <v>0</v>
      </c>
      <c r="K344" s="80" t="str">
        <f t="shared" si="120"/>
        <v/>
      </c>
      <c r="L344" s="80" t="b">
        <f>IF(C344="",FALSE,IFERROR(NOT(MATCH(C344,'Anställda och korttidsarbete'!$C:$C,0)&gt;0),TRUE))</f>
        <v>0</v>
      </c>
      <c r="M344" s="80" t="str">
        <f t="shared" si="121"/>
        <v/>
      </c>
      <c r="N344" s="80" t="b">
        <f t="shared" si="122"/>
        <v>0</v>
      </c>
      <c r="O344" s="80" t="str">
        <f t="shared" si="123"/>
        <v/>
      </c>
      <c r="P344" s="13" t="b">
        <f t="shared" si="124"/>
        <v>0</v>
      </c>
      <c r="Q344" s="80" t="str">
        <f t="shared" si="125"/>
        <v/>
      </c>
      <c r="R344" s="80" t="b">
        <f t="shared" si="126"/>
        <v>0</v>
      </c>
      <c r="S344" s="81" t="e">
        <f t="shared" si="110"/>
        <v>#VALUE!</v>
      </c>
      <c r="T344" s="81" t="e">
        <f t="shared" si="111"/>
        <v>#VALUE!</v>
      </c>
      <c r="U344" s="81" t="e">
        <f t="shared" si="112"/>
        <v>#VALUE!</v>
      </c>
      <c r="V344" s="82" t="e">
        <f t="shared" si="113"/>
        <v>#VALUE!</v>
      </c>
      <c r="W344" s="82" t="e">
        <f t="shared" si="127"/>
        <v>#VALUE!</v>
      </c>
      <c r="X344" s="82" t="b">
        <f t="shared" si="131"/>
        <v>0</v>
      </c>
      <c r="Y344" s="72" t="str">
        <f t="shared" si="114"/>
        <v/>
      </c>
      <c r="Z344" s="81" t="e" cm="1">
        <f t="array" aca="1" ref="Z344" ca="1">TEXT(RIGHT(10-RIGHT(SUM(INDEX(1*(MID(MID(C344,1,1)*2,ROW(INDIRECT("1:"&amp;LEN(MID(C344,1,1)*2))),1)),,))+MID(C344,2,1)+
SUM(INDEX(1*(MID(MID(C344,3,1)*2,ROW(INDIRECT("1:"&amp;LEN(MID(C344,3,1)*2))),1)),,))+MID(C344,4,1)+
SUM(INDEX(1*(MID(MID(C344,5,1)*2,ROW(INDIRECT("1:"&amp;LEN(MID(C344,5,1)*2))),1)),,))+MID(C344,6,1)+
SUM(INDEX(1*(MID(MID(C344,8,1)*2,ROW(INDIRECT("1:"&amp;LEN(MID(C344,8,1)*2))),1)),,))+MID(C344,9,1)+
SUM(INDEX(1*(MID(MID(C344,10,1)*2,ROW(INDIRECT("1:"&amp;LEN(MID(C344,10,1)*2))),1)),,)),1),1),"0")</f>
        <v>#VALUE!</v>
      </c>
      <c r="AA344" s="81" t="str">
        <f t="shared" si="115"/>
        <v/>
      </c>
      <c r="AB344" s="83" t="b">
        <f t="shared" si="116"/>
        <v>0</v>
      </c>
      <c r="AC344" s="154">
        <f t="shared" si="128"/>
        <v>0</v>
      </c>
      <c r="AD344" s="154">
        <f>SUMIF($C$15:C343,C344,$AC$15:AC343)</f>
        <v>0</v>
      </c>
      <c r="AE344" s="15">
        <f t="shared" si="129"/>
        <v>10000</v>
      </c>
      <c r="AF344" s="154">
        <f t="shared" si="130"/>
        <v>0</v>
      </c>
    </row>
    <row r="345" spans="1:32" s="30" customFormat="1" x14ac:dyDescent="0.25">
      <c r="A345" s="19">
        <v>330</v>
      </c>
      <c r="B345" s="20"/>
      <c r="C345" s="107"/>
      <c r="D345" s="20"/>
      <c r="E345" s="20"/>
      <c r="F345" s="20"/>
      <c r="G345" s="122"/>
      <c r="H345" s="156">
        <f t="shared" si="117"/>
        <v>0</v>
      </c>
      <c r="I345" s="117" t="str">
        <f t="shared" si="118"/>
        <v/>
      </c>
      <c r="J345" s="80" t="b">
        <f t="shared" si="119"/>
        <v>0</v>
      </c>
      <c r="K345" s="80" t="str">
        <f t="shared" si="120"/>
        <v/>
      </c>
      <c r="L345" s="80" t="b">
        <f>IF(C345="",FALSE,IFERROR(NOT(MATCH(C345,'Anställda och korttidsarbete'!$C:$C,0)&gt;0),TRUE))</f>
        <v>0</v>
      </c>
      <c r="M345" s="80" t="str">
        <f t="shared" si="121"/>
        <v/>
      </c>
      <c r="N345" s="80" t="b">
        <f t="shared" si="122"/>
        <v>0</v>
      </c>
      <c r="O345" s="80" t="str">
        <f t="shared" si="123"/>
        <v/>
      </c>
      <c r="P345" s="13" t="b">
        <f t="shared" si="124"/>
        <v>0</v>
      </c>
      <c r="Q345" s="80" t="str">
        <f t="shared" si="125"/>
        <v/>
      </c>
      <c r="R345" s="80" t="b">
        <f t="shared" si="126"/>
        <v>0</v>
      </c>
      <c r="S345" s="81" t="e">
        <f t="shared" si="110"/>
        <v>#VALUE!</v>
      </c>
      <c r="T345" s="81" t="e">
        <f t="shared" si="111"/>
        <v>#VALUE!</v>
      </c>
      <c r="U345" s="81" t="e">
        <f t="shared" si="112"/>
        <v>#VALUE!</v>
      </c>
      <c r="V345" s="82" t="e">
        <f t="shared" si="113"/>
        <v>#VALUE!</v>
      </c>
      <c r="W345" s="82" t="e">
        <f t="shared" si="127"/>
        <v>#VALUE!</v>
      </c>
      <c r="X345" s="82" t="b">
        <f t="shared" si="131"/>
        <v>0</v>
      </c>
      <c r="Y345" s="72" t="str">
        <f t="shared" si="114"/>
        <v/>
      </c>
      <c r="Z345" s="81" t="e" cm="1">
        <f t="array" aca="1" ref="Z345" ca="1">TEXT(RIGHT(10-RIGHT(SUM(INDEX(1*(MID(MID(C345,1,1)*2,ROW(INDIRECT("1:"&amp;LEN(MID(C345,1,1)*2))),1)),,))+MID(C345,2,1)+
SUM(INDEX(1*(MID(MID(C345,3,1)*2,ROW(INDIRECT("1:"&amp;LEN(MID(C345,3,1)*2))),1)),,))+MID(C345,4,1)+
SUM(INDEX(1*(MID(MID(C345,5,1)*2,ROW(INDIRECT("1:"&amp;LEN(MID(C345,5,1)*2))),1)),,))+MID(C345,6,1)+
SUM(INDEX(1*(MID(MID(C345,8,1)*2,ROW(INDIRECT("1:"&amp;LEN(MID(C345,8,1)*2))),1)),,))+MID(C345,9,1)+
SUM(INDEX(1*(MID(MID(C345,10,1)*2,ROW(INDIRECT("1:"&amp;LEN(MID(C345,10,1)*2))),1)),,)),1),1),"0")</f>
        <v>#VALUE!</v>
      </c>
      <c r="AA345" s="81" t="str">
        <f t="shared" si="115"/>
        <v/>
      </c>
      <c r="AB345" s="83" t="b">
        <f t="shared" si="116"/>
        <v>0</v>
      </c>
      <c r="AC345" s="154">
        <f t="shared" si="128"/>
        <v>0</v>
      </c>
      <c r="AD345" s="154">
        <f>SUMIF($C$15:C344,C345,$AC$15:AC344)</f>
        <v>0</v>
      </c>
      <c r="AE345" s="15">
        <f t="shared" si="129"/>
        <v>10000</v>
      </c>
      <c r="AF345" s="154">
        <f t="shared" si="130"/>
        <v>0</v>
      </c>
    </row>
    <row r="346" spans="1:32" s="30" customFormat="1" x14ac:dyDescent="0.25">
      <c r="A346" s="19">
        <v>331</v>
      </c>
      <c r="B346" s="20"/>
      <c r="C346" s="107"/>
      <c r="D346" s="20"/>
      <c r="E346" s="20"/>
      <c r="F346" s="20"/>
      <c r="G346" s="122"/>
      <c r="H346" s="156">
        <f t="shared" si="117"/>
        <v>0</v>
      </c>
      <c r="I346" s="117" t="str">
        <f t="shared" si="118"/>
        <v/>
      </c>
      <c r="J346" s="80" t="b">
        <f t="shared" si="119"/>
        <v>0</v>
      </c>
      <c r="K346" s="80" t="str">
        <f t="shared" si="120"/>
        <v/>
      </c>
      <c r="L346" s="80" t="b">
        <f>IF(C346="",FALSE,IFERROR(NOT(MATCH(C346,'Anställda och korttidsarbete'!$C:$C,0)&gt;0),TRUE))</f>
        <v>0</v>
      </c>
      <c r="M346" s="80" t="str">
        <f t="shared" si="121"/>
        <v/>
      </c>
      <c r="N346" s="80" t="b">
        <f t="shared" si="122"/>
        <v>0</v>
      </c>
      <c r="O346" s="80" t="str">
        <f t="shared" si="123"/>
        <v/>
      </c>
      <c r="P346" s="13" t="b">
        <f t="shared" si="124"/>
        <v>0</v>
      </c>
      <c r="Q346" s="80" t="str">
        <f t="shared" si="125"/>
        <v/>
      </c>
      <c r="R346" s="80" t="b">
        <f t="shared" si="126"/>
        <v>0</v>
      </c>
      <c r="S346" s="81" t="e">
        <f t="shared" si="110"/>
        <v>#VALUE!</v>
      </c>
      <c r="T346" s="81" t="e">
        <f t="shared" si="111"/>
        <v>#VALUE!</v>
      </c>
      <c r="U346" s="81" t="e">
        <f t="shared" si="112"/>
        <v>#VALUE!</v>
      </c>
      <c r="V346" s="82" t="e">
        <f t="shared" si="113"/>
        <v>#VALUE!</v>
      </c>
      <c r="W346" s="82" t="e">
        <f t="shared" si="127"/>
        <v>#VALUE!</v>
      </c>
      <c r="X346" s="82" t="b">
        <f t="shared" si="131"/>
        <v>0</v>
      </c>
      <c r="Y346" s="72" t="str">
        <f t="shared" si="114"/>
        <v/>
      </c>
      <c r="Z346" s="81" t="e" cm="1">
        <f t="array" aca="1" ref="Z346" ca="1">TEXT(RIGHT(10-RIGHT(SUM(INDEX(1*(MID(MID(C346,1,1)*2,ROW(INDIRECT("1:"&amp;LEN(MID(C346,1,1)*2))),1)),,))+MID(C346,2,1)+
SUM(INDEX(1*(MID(MID(C346,3,1)*2,ROW(INDIRECT("1:"&amp;LEN(MID(C346,3,1)*2))),1)),,))+MID(C346,4,1)+
SUM(INDEX(1*(MID(MID(C346,5,1)*2,ROW(INDIRECT("1:"&amp;LEN(MID(C346,5,1)*2))),1)),,))+MID(C346,6,1)+
SUM(INDEX(1*(MID(MID(C346,8,1)*2,ROW(INDIRECT("1:"&amp;LEN(MID(C346,8,1)*2))),1)),,))+MID(C346,9,1)+
SUM(INDEX(1*(MID(MID(C346,10,1)*2,ROW(INDIRECT("1:"&amp;LEN(MID(C346,10,1)*2))),1)),,)),1),1),"0")</f>
        <v>#VALUE!</v>
      </c>
      <c r="AA346" s="81" t="str">
        <f t="shared" si="115"/>
        <v/>
      </c>
      <c r="AB346" s="83" t="b">
        <f t="shared" si="116"/>
        <v>0</v>
      </c>
      <c r="AC346" s="154">
        <f t="shared" si="128"/>
        <v>0</v>
      </c>
      <c r="AD346" s="154">
        <f>SUMIF($C$15:C345,C346,$AC$15:AC345)</f>
        <v>0</v>
      </c>
      <c r="AE346" s="15">
        <f t="shared" si="129"/>
        <v>10000</v>
      </c>
      <c r="AF346" s="154">
        <f t="shared" si="130"/>
        <v>0</v>
      </c>
    </row>
    <row r="347" spans="1:32" s="30" customFormat="1" x14ac:dyDescent="0.25">
      <c r="A347" s="19">
        <v>332</v>
      </c>
      <c r="B347" s="20"/>
      <c r="C347" s="107"/>
      <c r="D347" s="20"/>
      <c r="E347" s="20"/>
      <c r="F347" s="20"/>
      <c r="G347" s="122"/>
      <c r="H347" s="156">
        <f t="shared" si="117"/>
        <v>0</v>
      </c>
      <c r="I347" s="117" t="str">
        <f t="shared" si="118"/>
        <v/>
      </c>
      <c r="J347" s="80" t="b">
        <f t="shared" si="119"/>
        <v>0</v>
      </c>
      <c r="K347" s="80" t="str">
        <f t="shared" si="120"/>
        <v/>
      </c>
      <c r="L347" s="80" t="b">
        <f>IF(C347="",FALSE,IFERROR(NOT(MATCH(C347,'Anställda och korttidsarbete'!$C:$C,0)&gt;0),TRUE))</f>
        <v>0</v>
      </c>
      <c r="M347" s="80" t="str">
        <f t="shared" si="121"/>
        <v/>
      </c>
      <c r="N347" s="80" t="b">
        <f t="shared" si="122"/>
        <v>0</v>
      </c>
      <c r="O347" s="80" t="str">
        <f t="shared" si="123"/>
        <v/>
      </c>
      <c r="P347" s="13" t="b">
        <f t="shared" si="124"/>
        <v>0</v>
      </c>
      <c r="Q347" s="80" t="str">
        <f t="shared" si="125"/>
        <v/>
      </c>
      <c r="R347" s="80" t="b">
        <f t="shared" si="126"/>
        <v>0</v>
      </c>
      <c r="S347" s="81" t="e">
        <f t="shared" si="110"/>
        <v>#VALUE!</v>
      </c>
      <c r="T347" s="81" t="e">
        <f t="shared" si="111"/>
        <v>#VALUE!</v>
      </c>
      <c r="U347" s="81" t="e">
        <f t="shared" si="112"/>
        <v>#VALUE!</v>
      </c>
      <c r="V347" s="82" t="e">
        <f t="shared" si="113"/>
        <v>#VALUE!</v>
      </c>
      <c r="W347" s="82" t="e">
        <f t="shared" si="127"/>
        <v>#VALUE!</v>
      </c>
      <c r="X347" s="82" t="b">
        <f t="shared" si="131"/>
        <v>0</v>
      </c>
      <c r="Y347" s="72" t="str">
        <f t="shared" si="114"/>
        <v/>
      </c>
      <c r="Z347" s="81" t="e" cm="1">
        <f t="array" aca="1" ref="Z347" ca="1">TEXT(RIGHT(10-RIGHT(SUM(INDEX(1*(MID(MID(C347,1,1)*2,ROW(INDIRECT("1:"&amp;LEN(MID(C347,1,1)*2))),1)),,))+MID(C347,2,1)+
SUM(INDEX(1*(MID(MID(C347,3,1)*2,ROW(INDIRECT("1:"&amp;LEN(MID(C347,3,1)*2))),1)),,))+MID(C347,4,1)+
SUM(INDEX(1*(MID(MID(C347,5,1)*2,ROW(INDIRECT("1:"&amp;LEN(MID(C347,5,1)*2))),1)),,))+MID(C347,6,1)+
SUM(INDEX(1*(MID(MID(C347,8,1)*2,ROW(INDIRECT("1:"&amp;LEN(MID(C347,8,1)*2))),1)),,))+MID(C347,9,1)+
SUM(INDEX(1*(MID(MID(C347,10,1)*2,ROW(INDIRECT("1:"&amp;LEN(MID(C347,10,1)*2))),1)),,)),1),1),"0")</f>
        <v>#VALUE!</v>
      </c>
      <c r="AA347" s="81" t="str">
        <f t="shared" si="115"/>
        <v/>
      </c>
      <c r="AB347" s="83" t="b">
        <f t="shared" si="116"/>
        <v>0</v>
      </c>
      <c r="AC347" s="154">
        <f t="shared" si="128"/>
        <v>0</v>
      </c>
      <c r="AD347" s="154">
        <f>SUMIF($C$15:C346,C347,$AC$15:AC346)</f>
        <v>0</v>
      </c>
      <c r="AE347" s="15">
        <f t="shared" si="129"/>
        <v>10000</v>
      </c>
      <c r="AF347" s="154">
        <f t="shared" si="130"/>
        <v>0</v>
      </c>
    </row>
    <row r="348" spans="1:32" s="30" customFormat="1" x14ac:dyDescent="0.25">
      <c r="A348" s="19">
        <v>333</v>
      </c>
      <c r="B348" s="20"/>
      <c r="C348" s="107"/>
      <c r="D348" s="20"/>
      <c r="E348" s="20"/>
      <c r="F348" s="20"/>
      <c r="G348" s="122"/>
      <c r="H348" s="156">
        <f t="shared" si="117"/>
        <v>0</v>
      </c>
      <c r="I348" s="117" t="str">
        <f t="shared" si="118"/>
        <v/>
      </c>
      <c r="J348" s="80" t="b">
        <f t="shared" si="119"/>
        <v>0</v>
      </c>
      <c r="K348" s="80" t="str">
        <f t="shared" si="120"/>
        <v/>
      </c>
      <c r="L348" s="80" t="b">
        <f>IF(C348="",FALSE,IFERROR(NOT(MATCH(C348,'Anställda och korttidsarbete'!$C:$C,0)&gt;0),TRUE))</f>
        <v>0</v>
      </c>
      <c r="M348" s="80" t="str">
        <f t="shared" si="121"/>
        <v/>
      </c>
      <c r="N348" s="80" t="b">
        <f t="shared" si="122"/>
        <v>0</v>
      </c>
      <c r="O348" s="80" t="str">
        <f t="shared" si="123"/>
        <v/>
      </c>
      <c r="P348" s="13" t="b">
        <f t="shared" si="124"/>
        <v>0</v>
      </c>
      <c r="Q348" s="80" t="str">
        <f t="shared" si="125"/>
        <v/>
      </c>
      <c r="R348" s="80" t="b">
        <f t="shared" si="126"/>
        <v>0</v>
      </c>
      <c r="S348" s="81" t="e">
        <f t="shared" si="110"/>
        <v>#VALUE!</v>
      </c>
      <c r="T348" s="81" t="e">
        <f t="shared" si="111"/>
        <v>#VALUE!</v>
      </c>
      <c r="U348" s="81" t="e">
        <f t="shared" si="112"/>
        <v>#VALUE!</v>
      </c>
      <c r="V348" s="82" t="e">
        <f t="shared" si="113"/>
        <v>#VALUE!</v>
      </c>
      <c r="W348" s="82" t="e">
        <f t="shared" si="127"/>
        <v>#VALUE!</v>
      </c>
      <c r="X348" s="82" t="b">
        <f t="shared" si="131"/>
        <v>0</v>
      </c>
      <c r="Y348" s="72" t="str">
        <f t="shared" si="114"/>
        <v/>
      </c>
      <c r="Z348" s="81" t="e" cm="1">
        <f t="array" aca="1" ref="Z348" ca="1">TEXT(RIGHT(10-RIGHT(SUM(INDEX(1*(MID(MID(C348,1,1)*2,ROW(INDIRECT("1:"&amp;LEN(MID(C348,1,1)*2))),1)),,))+MID(C348,2,1)+
SUM(INDEX(1*(MID(MID(C348,3,1)*2,ROW(INDIRECT("1:"&amp;LEN(MID(C348,3,1)*2))),1)),,))+MID(C348,4,1)+
SUM(INDEX(1*(MID(MID(C348,5,1)*2,ROW(INDIRECT("1:"&amp;LEN(MID(C348,5,1)*2))),1)),,))+MID(C348,6,1)+
SUM(INDEX(1*(MID(MID(C348,8,1)*2,ROW(INDIRECT("1:"&amp;LEN(MID(C348,8,1)*2))),1)),,))+MID(C348,9,1)+
SUM(INDEX(1*(MID(MID(C348,10,1)*2,ROW(INDIRECT("1:"&amp;LEN(MID(C348,10,1)*2))),1)),,)),1),1),"0")</f>
        <v>#VALUE!</v>
      </c>
      <c r="AA348" s="81" t="str">
        <f t="shared" si="115"/>
        <v/>
      </c>
      <c r="AB348" s="83" t="b">
        <f t="shared" si="116"/>
        <v>0</v>
      </c>
      <c r="AC348" s="154">
        <f t="shared" si="128"/>
        <v>0</v>
      </c>
      <c r="AD348" s="154">
        <f>SUMIF($C$15:C347,C348,$AC$15:AC347)</f>
        <v>0</v>
      </c>
      <c r="AE348" s="15">
        <f t="shared" si="129"/>
        <v>10000</v>
      </c>
      <c r="AF348" s="154">
        <f t="shared" si="130"/>
        <v>0</v>
      </c>
    </row>
    <row r="349" spans="1:32" s="30" customFormat="1" x14ac:dyDescent="0.25">
      <c r="A349" s="19">
        <v>334</v>
      </c>
      <c r="B349" s="20"/>
      <c r="C349" s="107"/>
      <c r="D349" s="20"/>
      <c r="E349" s="20"/>
      <c r="F349" s="20"/>
      <c r="G349" s="122"/>
      <c r="H349" s="156">
        <f t="shared" si="117"/>
        <v>0</v>
      </c>
      <c r="I349" s="117" t="str">
        <f t="shared" si="118"/>
        <v/>
      </c>
      <c r="J349" s="80" t="b">
        <f t="shared" si="119"/>
        <v>0</v>
      </c>
      <c r="K349" s="80" t="str">
        <f t="shared" si="120"/>
        <v/>
      </c>
      <c r="L349" s="80" t="b">
        <f>IF(C349="",FALSE,IFERROR(NOT(MATCH(C349,'Anställda och korttidsarbete'!$C:$C,0)&gt;0),TRUE))</f>
        <v>0</v>
      </c>
      <c r="M349" s="80" t="str">
        <f t="shared" si="121"/>
        <v/>
      </c>
      <c r="N349" s="80" t="b">
        <f t="shared" si="122"/>
        <v>0</v>
      </c>
      <c r="O349" s="80" t="str">
        <f t="shared" si="123"/>
        <v/>
      </c>
      <c r="P349" s="13" t="b">
        <f t="shared" si="124"/>
        <v>0</v>
      </c>
      <c r="Q349" s="80" t="str">
        <f t="shared" si="125"/>
        <v/>
      </c>
      <c r="R349" s="80" t="b">
        <f t="shared" si="126"/>
        <v>0</v>
      </c>
      <c r="S349" s="81" t="e">
        <f t="shared" si="110"/>
        <v>#VALUE!</v>
      </c>
      <c r="T349" s="81" t="e">
        <f t="shared" si="111"/>
        <v>#VALUE!</v>
      </c>
      <c r="U349" s="81" t="e">
        <f t="shared" si="112"/>
        <v>#VALUE!</v>
      </c>
      <c r="V349" s="82" t="e">
        <f t="shared" si="113"/>
        <v>#VALUE!</v>
      </c>
      <c r="W349" s="82" t="e">
        <f t="shared" si="127"/>
        <v>#VALUE!</v>
      </c>
      <c r="X349" s="82" t="b">
        <f t="shared" si="131"/>
        <v>0</v>
      </c>
      <c r="Y349" s="72" t="str">
        <f t="shared" si="114"/>
        <v/>
      </c>
      <c r="Z349" s="81" t="e" cm="1">
        <f t="array" aca="1" ref="Z349" ca="1">TEXT(RIGHT(10-RIGHT(SUM(INDEX(1*(MID(MID(C349,1,1)*2,ROW(INDIRECT("1:"&amp;LEN(MID(C349,1,1)*2))),1)),,))+MID(C349,2,1)+
SUM(INDEX(1*(MID(MID(C349,3,1)*2,ROW(INDIRECT("1:"&amp;LEN(MID(C349,3,1)*2))),1)),,))+MID(C349,4,1)+
SUM(INDEX(1*(MID(MID(C349,5,1)*2,ROW(INDIRECT("1:"&amp;LEN(MID(C349,5,1)*2))),1)),,))+MID(C349,6,1)+
SUM(INDEX(1*(MID(MID(C349,8,1)*2,ROW(INDIRECT("1:"&amp;LEN(MID(C349,8,1)*2))),1)),,))+MID(C349,9,1)+
SUM(INDEX(1*(MID(MID(C349,10,1)*2,ROW(INDIRECT("1:"&amp;LEN(MID(C349,10,1)*2))),1)),,)),1),1),"0")</f>
        <v>#VALUE!</v>
      </c>
      <c r="AA349" s="81" t="str">
        <f t="shared" si="115"/>
        <v/>
      </c>
      <c r="AB349" s="83" t="b">
        <f t="shared" si="116"/>
        <v>0</v>
      </c>
      <c r="AC349" s="154">
        <f t="shared" si="128"/>
        <v>0</v>
      </c>
      <c r="AD349" s="154">
        <f>SUMIF($C$15:C348,C349,$AC$15:AC348)</f>
        <v>0</v>
      </c>
      <c r="AE349" s="15">
        <f t="shared" si="129"/>
        <v>10000</v>
      </c>
      <c r="AF349" s="154">
        <f t="shared" si="130"/>
        <v>0</v>
      </c>
    </row>
    <row r="350" spans="1:32" s="30" customFormat="1" x14ac:dyDescent="0.25">
      <c r="A350" s="19">
        <v>335</v>
      </c>
      <c r="B350" s="20"/>
      <c r="C350" s="107"/>
      <c r="D350" s="20"/>
      <c r="E350" s="20"/>
      <c r="F350" s="20"/>
      <c r="G350" s="122"/>
      <c r="H350" s="156">
        <f t="shared" si="117"/>
        <v>0</v>
      </c>
      <c r="I350" s="117" t="str">
        <f t="shared" si="118"/>
        <v/>
      </c>
      <c r="J350" s="80" t="b">
        <f t="shared" si="119"/>
        <v>0</v>
      </c>
      <c r="K350" s="80" t="str">
        <f t="shared" si="120"/>
        <v/>
      </c>
      <c r="L350" s="80" t="b">
        <f>IF(C350="",FALSE,IFERROR(NOT(MATCH(C350,'Anställda och korttidsarbete'!$C:$C,0)&gt;0),TRUE))</f>
        <v>0</v>
      </c>
      <c r="M350" s="80" t="str">
        <f t="shared" si="121"/>
        <v/>
      </c>
      <c r="N350" s="80" t="b">
        <f t="shared" si="122"/>
        <v>0</v>
      </c>
      <c r="O350" s="80" t="str">
        <f t="shared" si="123"/>
        <v/>
      </c>
      <c r="P350" s="13" t="b">
        <f t="shared" si="124"/>
        <v>0</v>
      </c>
      <c r="Q350" s="80" t="str">
        <f t="shared" si="125"/>
        <v/>
      </c>
      <c r="R350" s="80" t="b">
        <f t="shared" si="126"/>
        <v>0</v>
      </c>
      <c r="S350" s="81" t="e">
        <f t="shared" si="110"/>
        <v>#VALUE!</v>
      </c>
      <c r="T350" s="81" t="e">
        <f t="shared" si="111"/>
        <v>#VALUE!</v>
      </c>
      <c r="U350" s="81" t="e">
        <f t="shared" si="112"/>
        <v>#VALUE!</v>
      </c>
      <c r="V350" s="82" t="e">
        <f t="shared" si="113"/>
        <v>#VALUE!</v>
      </c>
      <c r="W350" s="82" t="e">
        <f t="shared" si="127"/>
        <v>#VALUE!</v>
      </c>
      <c r="X350" s="82" t="b">
        <f t="shared" si="131"/>
        <v>0</v>
      </c>
      <c r="Y350" s="72" t="str">
        <f t="shared" si="114"/>
        <v/>
      </c>
      <c r="Z350" s="81" t="e" cm="1">
        <f t="array" aca="1" ref="Z350" ca="1">TEXT(RIGHT(10-RIGHT(SUM(INDEX(1*(MID(MID(C350,1,1)*2,ROW(INDIRECT("1:"&amp;LEN(MID(C350,1,1)*2))),1)),,))+MID(C350,2,1)+
SUM(INDEX(1*(MID(MID(C350,3,1)*2,ROW(INDIRECT("1:"&amp;LEN(MID(C350,3,1)*2))),1)),,))+MID(C350,4,1)+
SUM(INDEX(1*(MID(MID(C350,5,1)*2,ROW(INDIRECT("1:"&amp;LEN(MID(C350,5,1)*2))),1)),,))+MID(C350,6,1)+
SUM(INDEX(1*(MID(MID(C350,8,1)*2,ROW(INDIRECT("1:"&amp;LEN(MID(C350,8,1)*2))),1)),,))+MID(C350,9,1)+
SUM(INDEX(1*(MID(MID(C350,10,1)*2,ROW(INDIRECT("1:"&amp;LEN(MID(C350,10,1)*2))),1)),,)),1),1),"0")</f>
        <v>#VALUE!</v>
      </c>
      <c r="AA350" s="81" t="str">
        <f t="shared" si="115"/>
        <v/>
      </c>
      <c r="AB350" s="83" t="b">
        <f t="shared" si="116"/>
        <v>0</v>
      </c>
      <c r="AC350" s="154">
        <f t="shared" si="128"/>
        <v>0</v>
      </c>
      <c r="AD350" s="154">
        <f>SUMIF($C$15:C349,C350,$AC$15:AC349)</f>
        <v>0</v>
      </c>
      <c r="AE350" s="15">
        <f t="shared" si="129"/>
        <v>10000</v>
      </c>
      <c r="AF350" s="154">
        <f t="shared" si="130"/>
        <v>0</v>
      </c>
    </row>
    <row r="351" spans="1:32" s="30" customFormat="1" x14ac:dyDescent="0.25">
      <c r="A351" s="19">
        <v>336</v>
      </c>
      <c r="B351" s="20"/>
      <c r="C351" s="107"/>
      <c r="D351" s="20"/>
      <c r="E351" s="20"/>
      <c r="F351" s="20"/>
      <c r="G351" s="122"/>
      <c r="H351" s="156">
        <f t="shared" si="117"/>
        <v>0</v>
      </c>
      <c r="I351" s="117" t="str">
        <f t="shared" si="118"/>
        <v/>
      </c>
      <c r="J351" s="80" t="b">
        <f t="shared" si="119"/>
        <v>0</v>
      </c>
      <c r="K351" s="80" t="str">
        <f t="shared" si="120"/>
        <v/>
      </c>
      <c r="L351" s="80" t="b">
        <f>IF(C351="",FALSE,IFERROR(NOT(MATCH(C351,'Anställda och korttidsarbete'!$C:$C,0)&gt;0),TRUE))</f>
        <v>0</v>
      </c>
      <c r="M351" s="80" t="str">
        <f t="shared" si="121"/>
        <v/>
      </c>
      <c r="N351" s="80" t="b">
        <f t="shared" si="122"/>
        <v>0</v>
      </c>
      <c r="O351" s="80" t="str">
        <f t="shared" si="123"/>
        <v/>
      </c>
      <c r="P351" s="13" t="b">
        <f t="shared" si="124"/>
        <v>0</v>
      </c>
      <c r="Q351" s="80" t="str">
        <f t="shared" si="125"/>
        <v/>
      </c>
      <c r="R351" s="80" t="b">
        <f t="shared" si="126"/>
        <v>0</v>
      </c>
      <c r="S351" s="81" t="e">
        <f t="shared" si="110"/>
        <v>#VALUE!</v>
      </c>
      <c r="T351" s="81" t="e">
        <f t="shared" si="111"/>
        <v>#VALUE!</v>
      </c>
      <c r="U351" s="81" t="e">
        <f t="shared" si="112"/>
        <v>#VALUE!</v>
      </c>
      <c r="V351" s="82" t="e">
        <f t="shared" si="113"/>
        <v>#VALUE!</v>
      </c>
      <c r="W351" s="82" t="e">
        <f t="shared" si="127"/>
        <v>#VALUE!</v>
      </c>
      <c r="X351" s="82" t="b">
        <f t="shared" si="131"/>
        <v>0</v>
      </c>
      <c r="Y351" s="72" t="str">
        <f t="shared" si="114"/>
        <v/>
      </c>
      <c r="Z351" s="81" t="e" cm="1">
        <f t="array" aca="1" ref="Z351" ca="1">TEXT(RIGHT(10-RIGHT(SUM(INDEX(1*(MID(MID(C351,1,1)*2,ROW(INDIRECT("1:"&amp;LEN(MID(C351,1,1)*2))),1)),,))+MID(C351,2,1)+
SUM(INDEX(1*(MID(MID(C351,3,1)*2,ROW(INDIRECT("1:"&amp;LEN(MID(C351,3,1)*2))),1)),,))+MID(C351,4,1)+
SUM(INDEX(1*(MID(MID(C351,5,1)*2,ROW(INDIRECT("1:"&amp;LEN(MID(C351,5,1)*2))),1)),,))+MID(C351,6,1)+
SUM(INDEX(1*(MID(MID(C351,8,1)*2,ROW(INDIRECT("1:"&amp;LEN(MID(C351,8,1)*2))),1)),,))+MID(C351,9,1)+
SUM(INDEX(1*(MID(MID(C351,10,1)*2,ROW(INDIRECT("1:"&amp;LEN(MID(C351,10,1)*2))),1)),,)),1),1),"0")</f>
        <v>#VALUE!</v>
      </c>
      <c r="AA351" s="81" t="str">
        <f t="shared" si="115"/>
        <v/>
      </c>
      <c r="AB351" s="83" t="b">
        <f t="shared" si="116"/>
        <v>0</v>
      </c>
      <c r="AC351" s="154">
        <f t="shared" si="128"/>
        <v>0</v>
      </c>
      <c r="AD351" s="154">
        <f>SUMIF($C$15:C350,C351,$AC$15:AC350)</f>
        <v>0</v>
      </c>
      <c r="AE351" s="15">
        <f t="shared" si="129"/>
        <v>10000</v>
      </c>
      <c r="AF351" s="154">
        <f t="shared" si="130"/>
        <v>0</v>
      </c>
    </row>
    <row r="352" spans="1:32" s="30" customFormat="1" x14ac:dyDescent="0.25">
      <c r="A352" s="19">
        <v>337</v>
      </c>
      <c r="B352" s="20"/>
      <c r="C352" s="107"/>
      <c r="D352" s="20"/>
      <c r="E352" s="20"/>
      <c r="F352" s="20"/>
      <c r="G352" s="122"/>
      <c r="H352" s="156">
        <f t="shared" si="117"/>
        <v>0</v>
      </c>
      <c r="I352" s="117" t="str">
        <f t="shared" si="118"/>
        <v/>
      </c>
      <c r="J352" s="80" t="b">
        <f t="shared" si="119"/>
        <v>0</v>
      </c>
      <c r="K352" s="80" t="str">
        <f t="shared" si="120"/>
        <v/>
      </c>
      <c r="L352" s="80" t="b">
        <f>IF(C352="",FALSE,IFERROR(NOT(MATCH(C352,'Anställda och korttidsarbete'!$C:$C,0)&gt;0),TRUE))</f>
        <v>0</v>
      </c>
      <c r="M352" s="80" t="str">
        <f t="shared" si="121"/>
        <v/>
      </c>
      <c r="N352" s="80" t="b">
        <f t="shared" si="122"/>
        <v>0</v>
      </c>
      <c r="O352" s="80" t="str">
        <f t="shared" si="123"/>
        <v/>
      </c>
      <c r="P352" s="13" t="b">
        <f t="shared" si="124"/>
        <v>0</v>
      </c>
      <c r="Q352" s="80" t="str">
        <f t="shared" si="125"/>
        <v/>
      </c>
      <c r="R352" s="80" t="b">
        <f t="shared" si="126"/>
        <v>0</v>
      </c>
      <c r="S352" s="81" t="e">
        <f t="shared" si="110"/>
        <v>#VALUE!</v>
      </c>
      <c r="T352" s="81" t="e">
        <f t="shared" si="111"/>
        <v>#VALUE!</v>
      </c>
      <c r="U352" s="81" t="e">
        <f t="shared" si="112"/>
        <v>#VALUE!</v>
      </c>
      <c r="V352" s="82" t="e">
        <f t="shared" si="113"/>
        <v>#VALUE!</v>
      </c>
      <c r="W352" s="82" t="e">
        <f t="shared" si="127"/>
        <v>#VALUE!</v>
      </c>
      <c r="X352" s="82" t="b">
        <f t="shared" si="131"/>
        <v>0</v>
      </c>
      <c r="Y352" s="72" t="str">
        <f t="shared" si="114"/>
        <v/>
      </c>
      <c r="Z352" s="81" t="e" cm="1">
        <f t="array" aca="1" ref="Z352" ca="1">TEXT(RIGHT(10-RIGHT(SUM(INDEX(1*(MID(MID(C352,1,1)*2,ROW(INDIRECT("1:"&amp;LEN(MID(C352,1,1)*2))),1)),,))+MID(C352,2,1)+
SUM(INDEX(1*(MID(MID(C352,3,1)*2,ROW(INDIRECT("1:"&amp;LEN(MID(C352,3,1)*2))),1)),,))+MID(C352,4,1)+
SUM(INDEX(1*(MID(MID(C352,5,1)*2,ROW(INDIRECT("1:"&amp;LEN(MID(C352,5,1)*2))),1)),,))+MID(C352,6,1)+
SUM(INDEX(1*(MID(MID(C352,8,1)*2,ROW(INDIRECT("1:"&amp;LEN(MID(C352,8,1)*2))),1)),,))+MID(C352,9,1)+
SUM(INDEX(1*(MID(MID(C352,10,1)*2,ROW(INDIRECT("1:"&amp;LEN(MID(C352,10,1)*2))),1)),,)),1),1),"0")</f>
        <v>#VALUE!</v>
      </c>
      <c r="AA352" s="81" t="str">
        <f t="shared" si="115"/>
        <v/>
      </c>
      <c r="AB352" s="83" t="b">
        <f t="shared" si="116"/>
        <v>0</v>
      </c>
      <c r="AC352" s="154">
        <f t="shared" si="128"/>
        <v>0</v>
      </c>
      <c r="AD352" s="154">
        <f>SUMIF($C$15:C351,C352,$AC$15:AC351)</f>
        <v>0</v>
      </c>
      <c r="AE352" s="15">
        <f t="shared" si="129"/>
        <v>10000</v>
      </c>
      <c r="AF352" s="154">
        <f t="shared" si="130"/>
        <v>0</v>
      </c>
    </row>
    <row r="353" spans="1:32" s="30" customFormat="1" x14ac:dyDescent="0.25">
      <c r="A353" s="19">
        <v>338</v>
      </c>
      <c r="B353" s="20"/>
      <c r="C353" s="107"/>
      <c r="D353" s="20"/>
      <c r="E353" s="20"/>
      <c r="F353" s="20"/>
      <c r="G353" s="122"/>
      <c r="H353" s="156">
        <f t="shared" si="117"/>
        <v>0</v>
      </c>
      <c r="I353" s="117" t="str">
        <f t="shared" si="118"/>
        <v/>
      </c>
      <c r="J353" s="80" t="b">
        <f t="shared" si="119"/>
        <v>0</v>
      </c>
      <c r="K353" s="80" t="str">
        <f t="shared" si="120"/>
        <v/>
      </c>
      <c r="L353" s="80" t="b">
        <f>IF(C353="",FALSE,IFERROR(NOT(MATCH(C353,'Anställda och korttidsarbete'!$C:$C,0)&gt;0),TRUE))</f>
        <v>0</v>
      </c>
      <c r="M353" s="80" t="str">
        <f t="shared" si="121"/>
        <v/>
      </c>
      <c r="N353" s="80" t="b">
        <f t="shared" si="122"/>
        <v>0</v>
      </c>
      <c r="O353" s="80" t="str">
        <f t="shared" si="123"/>
        <v/>
      </c>
      <c r="P353" s="13" t="b">
        <f t="shared" si="124"/>
        <v>0</v>
      </c>
      <c r="Q353" s="80" t="str">
        <f t="shared" si="125"/>
        <v/>
      </c>
      <c r="R353" s="80" t="b">
        <f t="shared" si="126"/>
        <v>0</v>
      </c>
      <c r="S353" s="81" t="e">
        <f t="shared" si="110"/>
        <v>#VALUE!</v>
      </c>
      <c r="T353" s="81" t="e">
        <f t="shared" si="111"/>
        <v>#VALUE!</v>
      </c>
      <c r="U353" s="81" t="e">
        <f t="shared" si="112"/>
        <v>#VALUE!</v>
      </c>
      <c r="V353" s="82" t="e">
        <f t="shared" si="113"/>
        <v>#VALUE!</v>
      </c>
      <c r="W353" s="82" t="e">
        <f t="shared" si="127"/>
        <v>#VALUE!</v>
      </c>
      <c r="X353" s="82" t="b">
        <f t="shared" si="131"/>
        <v>0</v>
      </c>
      <c r="Y353" s="72" t="str">
        <f t="shared" si="114"/>
        <v/>
      </c>
      <c r="Z353" s="81" t="e" cm="1">
        <f t="array" aca="1" ref="Z353" ca="1">TEXT(RIGHT(10-RIGHT(SUM(INDEX(1*(MID(MID(C353,1,1)*2,ROW(INDIRECT("1:"&amp;LEN(MID(C353,1,1)*2))),1)),,))+MID(C353,2,1)+
SUM(INDEX(1*(MID(MID(C353,3,1)*2,ROW(INDIRECT("1:"&amp;LEN(MID(C353,3,1)*2))),1)),,))+MID(C353,4,1)+
SUM(INDEX(1*(MID(MID(C353,5,1)*2,ROW(INDIRECT("1:"&amp;LEN(MID(C353,5,1)*2))),1)),,))+MID(C353,6,1)+
SUM(INDEX(1*(MID(MID(C353,8,1)*2,ROW(INDIRECT("1:"&amp;LEN(MID(C353,8,1)*2))),1)),,))+MID(C353,9,1)+
SUM(INDEX(1*(MID(MID(C353,10,1)*2,ROW(INDIRECT("1:"&amp;LEN(MID(C353,10,1)*2))),1)),,)),1),1),"0")</f>
        <v>#VALUE!</v>
      </c>
      <c r="AA353" s="81" t="str">
        <f t="shared" si="115"/>
        <v/>
      </c>
      <c r="AB353" s="83" t="b">
        <f t="shared" si="116"/>
        <v>0</v>
      </c>
      <c r="AC353" s="154">
        <f t="shared" si="128"/>
        <v>0</v>
      </c>
      <c r="AD353" s="154">
        <f>SUMIF($C$15:C352,C353,$AC$15:AC352)</f>
        <v>0</v>
      </c>
      <c r="AE353" s="15">
        <f t="shared" si="129"/>
        <v>10000</v>
      </c>
      <c r="AF353" s="154">
        <f t="shared" si="130"/>
        <v>0</v>
      </c>
    </row>
    <row r="354" spans="1:32" s="30" customFormat="1" x14ac:dyDescent="0.25">
      <c r="A354" s="19">
        <v>339</v>
      </c>
      <c r="B354" s="20"/>
      <c r="C354" s="107"/>
      <c r="D354" s="20"/>
      <c r="E354" s="20"/>
      <c r="F354" s="20"/>
      <c r="G354" s="122"/>
      <c r="H354" s="156">
        <f t="shared" si="117"/>
        <v>0</v>
      </c>
      <c r="I354" s="117" t="str">
        <f t="shared" si="118"/>
        <v/>
      </c>
      <c r="J354" s="80" t="b">
        <f t="shared" si="119"/>
        <v>0</v>
      </c>
      <c r="K354" s="80" t="str">
        <f t="shared" si="120"/>
        <v/>
      </c>
      <c r="L354" s="80" t="b">
        <f>IF(C354="",FALSE,IFERROR(NOT(MATCH(C354,'Anställda och korttidsarbete'!$C:$C,0)&gt;0),TRUE))</f>
        <v>0</v>
      </c>
      <c r="M354" s="80" t="str">
        <f t="shared" si="121"/>
        <v/>
      </c>
      <c r="N354" s="80" t="b">
        <f t="shared" si="122"/>
        <v>0</v>
      </c>
      <c r="O354" s="80" t="str">
        <f t="shared" si="123"/>
        <v/>
      </c>
      <c r="P354" s="13" t="b">
        <f t="shared" si="124"/>
        <v>0</v>
      </c>
      <c r="Q354" s="80" t="str">
        <f t="shared" si="125"/>
        <v/>
      </c>
      <c r="R354" s="80" t="b">
        <f t="shared" si="126"/>
        <v>0</v>
      </c>
      <c r="S354" s="81" t="e">
        <f t="shared" si="110"/>
        <v>#VALUE!</v>
      </c>
      <c r="T354" s="81" t="e">
        <f t="shared" si="111"/>
        <v>#VALUE!</v>
      </c>
      <c r="U354" s="81" t="e">
        <f t="shared" si="112"/>
        <v>#VALUE!</v>
      </c>
      <c r="V354" s="82" t="e">
        <f t="shared" si="113"/>
        <v>#VALUE!</v>
      </c>
      <c r="W354" s="82" t="e">
        <f t="shared" si="127"/>
        <v>#VALUE!</v>
      </c>
      <c r="X354" s="82" t="b">
        <f t="shared" si="131"/>
        <v>0</v>
      </c>
      <c r="Y354" s="72" t="str">
        <f t="shared" si="114"/>
        <v/>
      </c>
      <c r="Z354" s="81" t="e" cm="1">
        <f t="array" aca="1" ref="Z354" ca="1">TEXT(RIGHT(10-RIGHT(SUM(INDEX(1*(MID(MID(C354,1,1)*2,ROW(INDIRECT("1:"&amp;LEN(MID(C354,1,1)*2))),1)),,))+MID(C354,2,1)+
SUM(INDEX(1*(MID(MID(C354,3,1)*2,ROW(INDIRECT("1:"&amp;LEN(MID(C354,3,1)*2))),1)),,))+MID(C354,4,1)+
SUM(INDEX(1*(MID(MID(C354,5,1)*2,ROW(INDIRECT("1:"&amp;LEN(MID(C354,5,1)*2))),1)),,))+MID(C354,6,1)+
SUM(INDEX(1*(MID(MID(C354,8,1)*2,ROW(INDIRECT("1:"&amp;LEN(MID(C354,8,1)*2))),1)),,))+MID(C354,9,1)+
SUM(INDEX(1*(MID(MID(C354,10,1)*2,ROW(INDIRECT("1:"&amp;LEN(MID(C354,10,1)*2))),1)),,)),1),1),"0")</f>
        <v>#VALUE!</v>
      </c>
      <c r="AA354" s="81" t="str">
        <f t="shared" si="115"/>
        <v/>
      </c>
      <c r="AB354" s="83" t="b">
        <f t="shared" si="116"/>
        <v>0</v>
      </c>
      <c r="AC354" s="154">
        <f t="shared" si="128"/>
        <v>0</v>
      </c>
      <c r="AD354" s="154">
        <f>SUMIF($C$15:C353,C354,$AC$15:AC353)</f>
        <v>0</v>
      </c>
      <c r="AE354" s="15">
        <f t="shared" si="129"/>
        <v>10000</v>
      </c>
      <c r="AF354" s="154">
        <f t="shared" si="130"/>
        <v>0</v>
      </c>
    </row>
    <row r="355" spans="1:32" s="30" customFormat="1" x14ac:dyDescent="0.25">
      <c r="A355" s="19">
        <v>340</v>
      </c>
      <c r="B355" s="20"/>
      <c r="C355" s="107"/>
      <c r="D355" s="20"/>
      <c r="E355" s="20"/>
      <c r="F355" s="20"/>
      <c r="G355" s="122"/>
      <c r="H355" s="156">
        <f t="shared" si="117"/>
        <v>0</v>
      </c>
      <c r="I355" s="117" t="str">
        <f t="shared" si="118"/>
        <v/>
      </c>
      <c r="J355" s="80" t="b">
        <f t="shared" si="119"/>
        <v>0</v>
      </c>
      <c r="K355" s="80" t="str">
        <f t="shared" si="120"/>
        <v/>
      </c>
      <c r="L355" s="80" t="b">
        <f>IF(C355="",FALSE,IFERROR(NOT(MATCH(C355,'Anställda och korttidsarbete'!$C:$C,0)&gt;0),TRUE))</f>
        <v>0</v>
      </c>
      <c r="M355" s="80" t="str">
        <f t="shared" si="121"/>
        <v/>
      </c>
      <c r="N355" s="80" t="b">
        <f t="shared" si="122"/>
        <v>0</v>
      </c>
      <c r="O355" s="80" t="str">
        <f t="shared" si="123"/>
        <v/>
      </c>
      <c r="P355" s="13" t="b">
        <f t="shared" si="124"/>
        <v>0</v>
      </c>
      <c r="Q355" s="80" t="str">
        <f t="shared" si="125"/>
        <v/>
      </c>
      <c r="R355" s="80" t="b">
        <f t="shared" si="126"/>
        <v>0</v>
      </c>
      <c r="S355" s="81" t="e">
        <f t="shared" si="110"/>
        <v>#VALUE!</v>
      </c>
      <c r="T355" s="81" t="e">
        <f t="shared" si="111"/>
        <v>#VALUE!</v>
      </c>
      <c r="U355" s="81" t="e">
        <f t="shared" si="112"/>
        <v>#VALUE!</v>
      </c>
      <c r="V355" s="82" t="e">
        <f t="shared" si="113"/>
        <v>#VALUE!</v>
      </c>
      <c r="W355" s="82" t="e">
        <f t="shared" si="127"/>
        <v>#VALUE!</v>
      </c>
      <c r="X355" s="82" t="b">
        <f t="shared" si="131"/>
        <v>0</v>
      </c>
      <c r="Y355" s="72" t="str">
        <f t="shared" si="114"/>
        <v/>
      </c>
      <c r="Z355" s="81" t="e" cm="1">
        <f t="array" aca="1" ref="Z355" ca="1">TEXT(RIGHT(10-RIGHT(SUM(INDEX(1*(MID(MID(C355,1,1)*2,ROW(INDIRECT("1:"&amp;LEN(MID(C355,1,1)*2))),1)),,))+MID(C355,2,1)+
SUM(INDEX(1*(MID(MID(C355,3,1)*2,ROW(INDIRECT("1:"&amp;LEN(MID(C355,3,1)*2))),1)),,))+MID(C355,4,1)+
SUM(INDEX(1*(MID(MID(C355,5,1)*2,ROW(INDIRECT("1:"&amp;LEN(MID(C355,5,1)*2))),1)),,))+MID(C355,6,1)+
SUM(INDEX(1*(MID(MID(C355,8,1)*2,ROW(INDIRECT("1:"&amp;LEN(MID(C355,8,1)*2))),1)),,))+MID(C355,9,1)+
SUM(INDEX(1*(MID(MID(C355,10,1)*2,ROW(INDIRECT("1:"&amp;LEN(MID(C355,10,1)*2))),1)),,)),1),1),"0")</f>
        <v>#VALUE!</v>
      </c>
      <c r="AA355" s="81" t="str">
        <f t="shared" si="115"/>
        <v/>
      </c>
      <c r="AB355" s="83" t="b">
        <f t="shared" si="116"/>
        <v>0</v>
      </c>
      <c r="AC355" s="154">
        <f t="shared" si="128"/>
        <v>0</v>
      </c>
      <c r="AD355" s="154">
        <f>SUMIF($C$15:C354,C355,$AC$15:AC354)</f>
        <v>0</v>
      </c>
      <c r="AE355" s="15">
        <f t="shared" si="129"/>
        <v>10000</v>
      </c>
      <c r="AF355" s="154">
        <f t="shared" si="130"/>
        <v>0</v>
      </c>
    </row>
    <row r="356" spans="1:32" s="30" customFormat="1" x14ac:dyDescent="0.25">
      <c r="A356" s="19">
        <v>341</v>
      </c>
      <c r="B356" s="20"/>
      <c r="C356" s="107"/>
      <c r="D356" s="20"/>
      <c r="E356" s="20"/>
      <c r="F356" s="20"/>
      <c r="G356" s="122"/>
      <c r="H356" s="156">
        <f t="shared" si="117"/>
        <v>0</v>
      </c>
      <c r="I356" s="117" t="str">
        <f t="shared" si="118"/>
        <v/>
      </c>
      <c r="J356" s="80" t="b">
        <f t="shared" si="119"/>
        <v>0</v>
      </c>
      <c r="K356" s="80" t="str">
        <f t="shared" si="120"/>
        <v/>
      </c>
      <c r="L356" s="80" t="b">
        <f>IF(C356="",FALSE,IFERROR(NOT(MATCH(C356,'Anställda och korttidsarbete'!$C:$C,0)&gt;0),TRUE))</f>
        <v>0</v>
      </c>
      <c r="M356" s="80" t="str">
        <f t="shared" si="121"/>
        <v/>
      </c>
      <c r="N356" s="80" t="b">
        <f t="shared" si="122"/>
        <v>0</v>
      </c>
      <c r="O356" s="80" t="str">
        <f t="shared" si="123"/>
        <v/>
      </c>
      <c r="P356" s="13" t="b">
        <f t="shared" si="124"/>
        <v>0</v>
      </c>
      <c r="Q356" s="80" t="str">
        <f t="shared" si="125"/>
        <v/>
      </c>
      <c r="R356" s="80" t="b">
        <f t="shared" si="126"/>
        <v>0</v>
      </c>
      <c r="S356" s="81" t="e">
        <f t="shared" si="110"/>
        <v>#VALUE!</v>
      </c>
      <c r="T356" s="81" t="e">
        <f t="shared" si="111"/>
        <v>#VALUE!</v>
      </c>
      <c r="U356" s="81" t="e">
        <f t="shared" si="112"/>
        <v>#VALUE!</v>
      </c>
      <c r="V356" s="82" t="e">
        <f t="shared" si="113"/>
        <v>#VALUE!</v>
      </c>
      <c r="W356" s="82" t="e">
        <f t="shared" si="127"/>
        <v>#VALUE!</v>
      </c>
      <c r="X356" s="82" t="b">
        <f t="shared" si="131"/>
        <v>0</v>
      </c>
      <c r="Y356" s="72" t="str">
        <f t="shared" si="114"/>
        <v/>
      </c>
      <c r="Z356" s="81" t="e" cm="1">
        <f t="array" aca="1" ref="Z356" ca="1">TEXT(RIGHT(10-RIGHT(SUM(INDEX(1*(MID(MID(C356,1,1)*2,ROW(INDIRECT("1:"&amp;LEN(MID(C356,1,1)*2))),1)),,))+MID(C356,2,1)+
SUM(INDEX(1*(MID(MID(C356,3,1)*2,ROW(INDIRECT("1:"&amp;LEN(MID(C356,3,1)*2))),1)),,))+MID(C356,4,1)+
SUM(INDEX(1*(MID(MID(C356,5,1)*2,ROW(INDIRECT("1:"&amp;LEN(MID(C356,5,1)*2))),1)),,))+MID(C356,6,1)+
SUM(INDEX(1*(MID(MID(C356,8,1)*2,ROW(INDIRECT("1:"&amp;LEN(MID(C356,8,1)*2))),1)),,))+MID(C356,9,1)+
SUM(INDEX(1*(MID(MID(C356,10,1)*2,ROW(INDIRECT("1:"&amp;LEN(MID(C356,10,1)*2))),1)),,)),1),1),"0")</f>
        <v>#VALUE!</v>
      </c>
      <c r="AA356" s="81" t="str">
        <f t="shared" si="115"/>
        <v/>
      </c>
      <c r="AB356" s="83" t="b">
        <f t="shared" si="116"/>
        <v>0</v>
      </c>
      <c r="AC356" s="154">
        <f t="shared" si="128"/>
        <v>0</v>
      </c>
      <c r="AD356" s="154">
        <f>SUMIF($C$15:C355,C356,$AC$15:AC355)</f>
        <v>0</v>
      </c>
      <c r="AE356" s="15">
        <f t="shared" si="129"/>
        <v>10000</v>
      </c>
      <c r="AF356" s="154">
        <f t="shared" si="130"/>
        <v>0</v>
      </c>
    </row>
    <row r="357" spans="1:32" s="30" customFormat="1" x14ac:dyDescent="0.25">
      <c r="A357" s="19">
        <v>342</v>
      </c>
      <c r="B357" s="20"/>
      <c r="C357" s="107"/>
      <c r="D357" s="20"/>
      <c r="E357" s="20"/>
      <c r="F357" s="20"/>
      <c r="G357" s="122"/>
      <c r="H357" s="156">
        <f t="shared" si="117"/>
        <v>0</v>
      </c>
      <c r="I357" s="117" t="str">
        <f t="shared" si="118"/>
        <v/>
      </c>
      <c r="J357" s="80" t="b">
        <f t="shared" si="119"/>
        <v>0</v>
      </c>
      <c r="K357" s="80" t="str">
        <f t="shared" si="120"/>
        <v/>
      </c>
      <c r="L357" s="80" t="b">
        <f>IF(C357="",FALSE,IFERROR(NOT(MATCH(C357,'Anställda och korttidsarbete'!$C:$C,0)&gt;0),TRUE))</f>
        <v>0</v>
      </c>
      <c r="M357" s="80" t="str">
        <f t="shared" si="121"/>
        <v/>
      </c>
      <c r="N357" s="80" t="b">
        <f t="shared" si="122"/>
        <v>0</v>
      </c>
      <c r="O357" s="80" t="str">
        <f t="shared" si="123"/>
        <v/>
      </c>
      <c r="P357" s="13" t="b">
        <f t="shared" si="124"/>
        <v>0</v>
      </c>
      <c r="Q357" s="80" t="str">
        <f t="shared" si="125"/>
        <v/>
      </c>
      <c r="R357" s="80" t="b">
        <f t="shared" si="126"/>
        <v>0</v>
      </c>
      <c r="S357" s="81" t="e">
        <f t="shared" si="110"/>
        <v>#VALUE!</v>
      </c>
      <c r="T357" s="81" t="e">
        <f t="shared" si="111"/>
        <v>#VALUE!</v>
      </c>
      <c r="U357" s="81" t="e">
        <f t="shared" si="112"/>
        <v>#VALUE!</v>
      </c>
      <c r="V357" s="82" t="e">
        <f t="shared" si="113"/>
        <v>#VALUE!</v>
      </c>
      <c r="W357" s="82" t="e">
        <f t="shared" si="127"/>
        <v>#VALUE!</v>
      </c>
      <c r="X357" s="82" t="b">
        <f t="shared" si="131"/>
        <v>0</v>
      </c>
      <c r="Y357" s="72" t="str">
        <f t="shared" si="114"/>
        <v/>
      </c>
      <c r="Z357" s="81" t="e" cm="1">
        <f t="array" aca="1" ref="Z357" ca="1">TEXT(RIGHT(10-RIGHT(SUM(INDEX(1*(MID(MID(C357,1,1)*2,ROW(INDIRECT("1:"&amp;LEN(MID(C357,1,1)*2))),1)),,))+MID(C357,2,1)+
SUM(INDEX(1*(MID(MID(C357,3,1)*2,ROW(INDIRECT("1:"&amp;LEN(MID(C357,3,1)*2))),1)),,))+MID(C357,4,1)+
SUM(INDEX(1*(MID(MID(C357,5,1)*2,ROW(INDIRECT("1:"&amp;LEN(MID(C357,5,1)*2))),1)),,))+MID(C357,6,1)+
SUM(INDEX(1*(MID(MID(C357,8,1)*2,ROW(INDIRECT("1:"&amp;LEN(MID(C357,8,1)*2))),1)),,))+MID(C357,9,1)+
SUM(INDEX(1*(MID(MID(C357,10,1)*2,ROW(INDIRECT("1:"&amp;LEN(MID(C357,10,1)*2))),1)),,)),1),1),"0")</f>
        <v>#VALUE!</v>
      </c>
      <c r="AA357" s="81" t="str">
        <f t="shared" si="115"/>
        <v/>
      </c>
      <c r="AB357" s="83" t="b">
        <f t="shared" si="116"/>
        <v>0</v>
      </c>
      <c r="AC357" s="154">
        <f t="shared" si="128"/>
        <v>0</v>
      </c>
      <c r="AD357" s="154">
        <f>SUMIF($C$15:C356,C357,$AC$15:AC356)</f>
        <v>0</v>
      </c>
      <c r="AE357" s="15">
        <f t="shared" si="129"/>
        <v>10000</v>
      </c>
      <c r="AF357" s="154">
        <f t="shared" si="130"/>
        <v>0</v>
      </c>
    </row>
    <row r="358" spans="1:32" s="30" customFormat="1" x14ac:dyDescent="0.25">
      <c r="A358" s="19">
        <v>343</v>
      </c>
      <c r="B358" s="20"/>
      <c r="C358" s="107"/>
      <c r="D358" s="20"/>
      <c r="E358" s="20"/>
      <c r="F358" s="20"/>
      <c r="G358" s="122"/>
      <c r="H358" s="156">
        <f t="shared" si="117"/>
        <v>0</v>
      </c>
      <c r="I358" s="117" t="str">
        <f t="shared" si="118"/>
        <v/>
      </c>
      <c r="J358" s="80" t="b">
        <f t="shared" si="119"/>
        <v>0</v>
      </c>
      <c r="K358" s="80" t="str">
        <f t="shared" si="120"/>
        <v/>
      </c>
      <c r="L358" s="80" t="b">
        <f>IF(C358="",FALSE,IFERROR(NOT(MATCH(C358,'Anställda och korttidsarbete'!$C:$C,0)&gt;0),TRUE))</f>
        <v>0</v>
      </c>
      <c r="M358" s="80" t="str">
        <f t="shared" si="121"/>
        <v/>
      </c>
      <c r="N358" s="80" t="b">
        <f t="shared" si="122"/>
        <v>0</v>
      </c>
      <c r="O358" s="80" t="str">
        <f t="shared" si="123"/>
        <v/>
      </c>
      <c r="P358" s="13" t="b">
        <f t="shared" si="124"/>
        <v>0</v>
      </c>
      <c r="Q358" s="80" t="str">
        <f t="shared" si="125"/>
        <v/>
      </c>
      <c r="R358" s="80" t="b">
        <f t="shared" si="126"/>
        <v>0</v>
      </c>
      <c r="S358" s="81" t="e">
        <f t="shared" si="110"/>
        <v>#VALUE!</v>
      </c>
      <c r="T358" s="81" t="e">
        <f t="shared" si="111"/>
        <v>#VALUE!</v>
      </c>
      <c r="U358" s="81" t="e">
        <f t="shared" si="112"/>
        <v>#VALUE!</v>
      </c>
      <c r="V358" s="82" t="e">
        <f t="shared" si="113"/>
        <v>#VALUE!</v>
      </c>
      <c r="W358" s="82" t="e">
        <f t="shared" si="127"/>
        <v>#VALUE!</v>
      </c>
      <c r="X358" s="82" t="b">
        <f t="shared" si="131"/>
        <v>0</v>
      </c>
      <c r="Y358" s="72" t="str">
        <f t="shared" si="114"/>
        <v/>
      </c>
      <c r="Z358" s="81" t="e" cm="1">
        <f t="array" aca="1" ref="Z358" ca="1">TEXT(RIGHT(10-RIGHT(SUM(INDEX(1*(MID(MID(C358,1,1)*2,ROW(INDIRECT("1:"&amp;LEN(MID(C358,1,1)*2))),1)),,))+MID(C358,2,1)+
SUM(INDEX(1*(MID(MID(C358,3,1)*2,ROW(INDIRECT("1:"&amp;LEN(MID(C358,3,1)*2))),1)),,))+MID(C358,4,1)+
SUM(INDEX(1*(MID(MID(C358,5,1)*2,ROW(INDIRECT("1:"&amp;LEN(MID(C358,5,1)*2))),1)),,))+MID(C358,6,1)+
SUM(INDEX(1*(MID(MID(C358,8,1)*2,ROW(INDIRECT("1:"&amp;LEN(MID(C358,8,1)*2))),1)),,))+MID(C358,9,1)+
SUM(INDEX(1*(MID(MID(C358,10,1)*2,ROW(INDIRECT("1:"&amp;LEN(MID(C358,10,1)*2))),1)),,)),1),1),"0")</f>
        <v>#VALUE!</v>
      </c>
      <c r="AA358" s="81" t="str">
        <f t="shared" si="115"/>
        <v/>
      </c>
      <c r="AB358" s="83" t="b">
        <f t="shared" si="116"/>
        <v>0</v>
      </c>
      <c r="AC358" s="154">
        <f t="shared" si="128"/>
        <v>0</v>
      </c>
      <c r="AD358" s="154">
        <f>SUMIF($C$15:C357,C358,$AC$15:AC357)</f>
        <v>0</v>
      </c>
      <c r="AE358" s="15">
        <f t="shared" si="129"/>
        <v>10000</v>
      </c>
      <c r="AF358" s="154">
        <f t="shared" si="130"/>
        <v>0</v>
      </c>
    </row>
    <row r="359" spans="1:32" s="30" customFormat="1" x14ac:dyDescent="0.25">
      <c r="A359" s="19">
        <v>344</v>
      </c>
      <c r="B359" s="20"/>
      <c r="C359" s="107"/>
      <c r="D359" s="20"/>
      <c r="E359" s="20"/>
      <c r="F359" s="20"/>
      <c r="G359" s="122"/>
      <c r="H359" s="156">
        <f t="shared" si="117"/>
        <v>0</v>
      </c>
      <c r="I359" s="117" t="str">
        <f t="shared" si="118"/>
        <v/>
      </c>
      <c r="J359" s="80" t="b">
        <f t="shared" si="119"/>
        <v>0</v>
      </c>
      <c r="K359" s="80" t="str">
        <f t="shared" si="120"/>
        <v/>
      </c>
      <c r="L359" s="80" t="b">
        <f>IF(C359="",FALSE,IFERROR(NOT(MATCH(C359,'Anställda och korttidsarbete'!$C:$C,0)&gt;0),TRUE))</f>
        <v>0</v>
      </c>
      <c r="M359" s="80" t="str">
        <f t="shared" si="121"/>
        <v/>
      </c>
      <c r="N359" s="80" t="b">
        <f t="shared" si="122"/>
        <v>0</v>
      </c>
      <c r="O359" s="80" t="str">
        <f t="shared" si="123"/>
        <v/>
      </c>
      <c r="P359" s="13" t="b">
        <f t="shared" si="124"/>
        <v>0</v>
      </c>
      <c r="Q359" s="80" t="str">
        <f t="shared" si="125"/>
        <v/>
      </c>
      <c r="R359" s="80" t="b">
        <f t="shared" si="126"/>
        <v>0</v>
      </c>
      <c r="S359" s="81" t="e">
        <f t="shared" si="110"/>
        <v>#VALUE!</v>
      </c>
      <c r="T359" s="81" t="e">
        <f t="shared" si="111"/>
        <v>#VALUE!</v>
      </c>
      <c r="U359" s="81" t="e">
        <f t="shared" si="112"/>
        <v>#VALUE!</v>
      </c>
      <c r="V359" s="82" t="e">
        <f t="shared" si="113"/>
        <v>#VALUE!</v>
      </c>
      <c r="W359" s="82" t="e">
        <f t="shared" si="127"/>
        <v>#VALUE!</v>
      </c>
      <c r="X359" s="82" t="b">
        <f t="shared" si="131"/>
        <v>0</v>
      </c>
      <c r="Y359" s="72" t="str">
        <f t="shared" si="114"/>
        <v/>
      </c>
      <c r="Z359" s="81" t="e" cm="1">
        <f t="array" aca="1" ref="Z359" ca="1">TEXT(RIGHT(10-RIGHT(SUM(INDEX(1*(MID(MID(C359,1,1)*2,ROW(INDIRECT("1:"&amp;LEN(MID(C359,1,1)*2))),1)),,))+MID(C359,2,1)+
SUM(INDEX(1*(MID(MID(C359,3,1)*2,ROW(INDIRECT("1:"&amp;LEN(MID(C359,3,1)*2))),1)),,))+MID(C359,4,1)+
SUM(INDEX(1*(MID(MID(C359,5,1)*2,ROW(INDIRECT("1:"&amp;LEN(MID(C359,5,1)*2))),1)),,))+MID(C359,6,1)+
SUM(INDEX(1*(MID(MID(C359,8,1)*2,ROW(INDIRECT("1:"&amp;LEN(MID(C359,8,1)*2))),1)),,))+MID(C359,9,1)+
SUM(INDEX(1*(MID(MID(C359,10,1)*2,ROW(INDIRECT("1:"&amp;LEN(MID(C359,10,1)*2))),1)),,)),1),1),"0")</f>
        <v>#VALUE!</v>
      </c>
      <c r="AA359" s="81" t="str">
        <f t="shared" si="115"/>
        <v/>
      </c>
      <c r="AB359" s="83" t="b">
        <f t="shared" si="116"/>
        <v>0</v>
      </c>
      <c r="AC359" s="154">
        <f t="shared" si="128"/>
        <v>0</v>
      </c>
      <c r="AD359" s="154">
        <f>SUMIF($C$15:C358,C359,$AC$15:AC358)</f>
        <v>0</v>
      </c>
      <c r="AE359" s="15">
        <f t="shared" si="129"/>
        <v>10000</v>
      </c>
      <c r="AF359" s="154">
        <f t="shared" si="130"/>
        <v>0</v>
      </c>
    </row>
    <row r="360" spans="1:32" s="30" customFormat="1" x14ac:dyDescent="0.25">
      <c r="A360" s="19">
        <v>345</v>
      </c>
      <c r="B360" s="20"/>
      <c r="C360" s="107"/>
      <c r="D360" s="20"/>
      <c r="E360" s="20"/>
      <c r="F360" s="20"/>
      <c r="G360" s="122"/>
      <c r="H360" s="156">
        <f t="shared" si="117"/>
        <v>0</v>
      </c>
      <c r="I360" s="117" t="str">
        <f t="shared" si="118"/>
        <v/>
      </c>
      <c r="J360" s="80" t="b">
        <f t="shared" si="119"/>
        <v>0</v>
      </c>
      <c r="K360" s="80" t="str">
        <f t="shared" si="120"/>
        <v/>
      </c>
      <c r="L360" s="80" t="b">
        <f>IF(C360="",FALSE,IFERROR(NOT(MATCH(C360,'Anställda och korttidsarbete'!$C:$C,0)&gt;0),TRUE))</f>
        <v>0</v>
      </c>
      <c r="M360" s="80" t="str">
        <f t="shared" si="121"/>
        <v/>
      </c>
      <c r="N360" s="80" t="b">
        <f t="shared" si="122"/>
        <v>0</v>
      </c>
      <c r="O360" s="80" t="str">
        <f t="shared" si="123"/>
        <v/>
      </c>
      <c r="P360" s="13" t="b">
        <f t="shared" si="124"/>
        <v>0</v>
      </c>
      <c r="Q360" s="80" t="str">
        <f t="shared" si="125"/>
        <v/>
      </c>
      <c r="R360" s="80" t="b">
        <f t="shared" si="126"/>
        <v>0</v>
      </c>
      <c r="S360" s="81" t="e">
        <f t="shared" si="110"/>
        <v>#VALUE!</v>
      </c>
      <c r="T360" s="81" t="e">
        <f t="shared" si="111"/>
        <v>#VALUE!</v>
      </c>
      <c r="U360" s="81" t="e">
        <f t="shared" si="112"/>
        <v>#VALUE!</v>
      </c>
      <c r="V360" s="82" t="e">
        <f t="shared" si="113"/>
        <v>#VALUE!</v>
      </c>
      <c r="W360" s="82" t="e">
        <f t="shared" si="127"/>
        <v>#VALUE!</v>
      </c>
      <c r="X360" s="82" t="b">
        <f t="shared" si="131"/>
        <v>0</v>
      </c>
      <c r="Y360" s="72" t="str">
        <f t="shared" si="114"/>
        <v/>
      </c>
      <c r="Z360" s="81" t="e" cm="1">
        <f t="array" aca="1" ref="Z360" ca="1">TEXT(RIGHT(10-RIGHT(SUM(INDEX(1*(MID(MID(C360,1,1)*2,ROW(INDIRECT("1:"&amp;LEN(MID(C360,1,1)*2))),1)),,))+MID(C360,2,1)+
SUM(INDEX(1*(MID(MID(C360,3,1)*2,ROW(INDIRECT("1:"&amp;LEN(MID(C360,3,1)*2))),1)),,))+MID(C360,4,1)+
SUM(INDEX(1*(MID(MID(C360,5,1)*2,ROW(INDIRECT("1:"&amp;LEN(MID(C360,5,1)*2))),1)),,))+MID(C360,6,1)+
SUM(INDEX(1*(MID(MID(C360,8,1)*2,ROW(INDIRECT("1:"&amp;LEN(MID(C360,8,1)*2))),1)),,))+MID(C360,9,1)+
SUM(INDEX(1*(MID(MID(C360,10,1)*2,ROW(INDIRECT("1:"&amp;LEN(MID(C360,10,1)*2))),1)),,)),1),1),"0")</f>
        <v>#VALUE!</v>
      </c>
      <c r="AA360" s="81" t="str">
        <f t="shared" si="115"/>
        <v/>
      </c>
      <c r="AB360" s="83" t="b">
        <f t="shared" si="116"/>
        <v>0</v>
      </c>
      <c r="AC360" s="154">
        <f t="shared" si="128"/>
        <v>0</v>
      </c>
      <c r="AD360" s="154">
        <f>SUMIF($C$15:C359,C360,$AC$15:AC359)</f>
        <v>0</v>
      </c>
      <c r="AE360" s="15">
        <f t="shared" si="129"/>
        <v>10000</v>
      </c>
      <c r="AF360" s="154">
        <f t="shared" si="130"/>
        <v>0</v>
      </c>
    </row>
    <row r="361" spans="1:32" s="30" customFormat="1" x14ac:dyDescent="0.25">
      <c r="A361" s="19">
        <v>346</v>
      </c>
      <c r="B361" s="20"/>
      <c r="C361" s="107"/>
      <c r="D361" s="20"/>
      <c r="E361" s="20"/>
      <c r="F361" s="20"/>
      <c r="G361" s="122"/>
      <c r="H361" s="156">
        <f t="shared" si="117"/>
        <v>0</v>
      </c>
      <c r="I361" s="117" t="str">
        <f t="shared" si="118"/>
        <v/>
      </c>
      <c r="J361" s="80" t="b">
        <f t="shared" si="119"/>
        <v>0</v>
      </c>
      <c r="K361" s="80" t="str">
        <f t="shared" si="120"/>
        <v/>
      </c>
      <c r="L361" s="80" t="b">
        <f>IF(C361="",FALSE,IFERROR(NOT(MATCH(C361,'Anställda och korttidsarbete'!$C:$C,0)&gt;0),TRUE))</f>
        <v>0</v>
      </c>
      <c r="M361" s="80" t="str">
        <f t="shared" si="121"/>
        <v/>
      </c>
      <c r="N361" s="80" t="b">
        <f t="shared" si="122"/>
        <v>0</v>
      </c>
      <c r="O361" s="80" t="str">
        <f t="shared" si="123"/>
        <v/>
      </c>
      <c r="P361" s="13" t="b">
        <f t="shared" si="124"/>
        <v>0</v>
      </c>
      <c r="Q361" s="80" t="str">
        <f t="shared" si="125"/>
        <v/>
      </c>
      <c r="R361" s="80" t="b">
        <f t="shared" si="126"/>
        <v>0</v>
      </c>
      <c r="S361" s="81" t="e">
        <f t="shared" si="110"/>
        <v>#VALUE!</v>
      </c>
      <c r="T361" s="81" t="e">
        <f t="shared" si="111"/>
        <v>#VALUE!</v>
      </c>
      <c r="U361" s="81" t="e">
        <f t="shared" si="112"/>
        <v>#VALUE!</v>
      </c>
      <c r="V361" s="82" t="e">
        <f t="shared" si="113"/>
        <v>#VALUE!</v>
      </c>
      <c r="W361" s="82" t="e">
        <f t="shared" si="127"/>
        <v>#VALUE!</v>
      </c>
      <c r="X361" s="82" t="b">
        <f t="shared" si="131"/>
        <v>0</v>
      </c>
      <c r="Y361" s="72" t="str">
        <f t="shared" si="114"/>
        <v/>
      </c>
      <c r="Z361" s="81" t="e" cm="1">
        <f t="array" aca="1" ref="Z361" ca="1">TEXT(RIGHT(10-RIGHT(SUM(INDEX(1*(MID(MID(C361,1,1)*2,ROW(INDIRECT("1:"&amp;LEN(MID(C361,1,1)*2))),1)),,))+MID(C361,2,1)+
SUM(INDEX(1*(MID(MID(C361,3,1)*2,ROW(INDIRECT("1:"&amp;LEN(MID(C361,3,1)*2))),1)),,))+MID(C361,4,1)+
SUM(INDEX(1*(MID(MID(C361,5,1)*2,ROW(INDIRECT("1:"&amp;LEN(MID(C361,5,1)*2))),1)),,))+MID(C361,6,1)+
SUM(INDEX(1*(MID(MID(C361,8,1)*2,ROW(INDIRECT("1:"&amp;LEN(MID(C361,8,1)*2))),1)),,))+MID(C361,9,1)+
SUM(INDEX(1*(MID(MID(C361,10,1)*2,ROW(INDIRECT("1:"&amp;LEN(MID(C361,10,1)*2))),1)),,)),1),1),"0")</f>
        <v>#VALUE!</v>
      </c>
      <c r="AA361" s="81" t="str">
        <f t="shared" si="115"/>
        <v/>
      </c>
      <c r="AB361" s="83" t="b">
        <f t="shared" si="116"/>
        <v>0</v>
      </c>
      <c r="AC361" s="154">
        <f t="shared" si="128"/>
        <v>0</v>
      </c>
      <c r="AD361" s="154">
        <f>SUMIF($C$15:C360,C361,$AC$15:AC360)</f>
        <v>0</v>
      </c>
      <c r="AE361" s="15">
        <f t="shared" si="129"/>
        <v>10000</v>
      </c>
      <c r="AF361" s="154">
        <f t="shared" si="130"/>
        <v>0</v>
      </c>
    </row>
    <row r="362" spans="1:32" s="30" customFormat="1" x14ac:dyDescent="0.25">
      <c r="A362" s="19">
        <v>347</v>
      </c>
      <c r="B362" s="20"/>
      <c r="C362" s="107"/>
      <c r="D362" s="20"/>
      <c r="E362" s="20"/>
      <c r="F362" s="20"/>
      <c r="G362" s="122"/>
      <c r="H362" s="156">
        <f t="shared" si="117"/>
        <v>0</v>
      </c>
      <c r="I362" s="117" t="str">
        <f t="shared" si="118"/>
        <v/>
      </c>
      <c r="J362" s="80" t="b">
        <f t="shared" si="119"/>
        <v>0</v>
      </c>
      <c r="K362" s="80" t="str">
        <f t="shared" si="120"/>
        <v/>
      </c>
      <c r="L362" s="80" t="b">
        <f>IF(C362="",FALSE,IFERROR(NOT(MATCH(C362,'Anställda och korttidsarbete'!$C:$C,0)&gt;0),TRUE))</f>
        <v>0</v>
      </c>
      <c r="M362" s="80" t="str">
        <f t="shared" si="121"/>
        <v/>
      </c>
      <c r="N362" s="80" t="b">
        <f t="shared" si="122"/>
        <v>0</v>
      </c>
      <c r="O362" s="80" t="str">
        <f t="shared" si="123"/>
        <v/>
      </c>
      <c r="P362" s="13" t="b">
        <f t="shared" si="124"/>
        <v>0</v>
      </c>
      <c r="Q362" s="80" t="str">
        <f t="shared" si="125"/>
        <v/>
      </c>
      <c r="R362" s="80" t="b">
        <f t="shared" si="126"/>
        <v>0</v>
      </c>
      <c r="S362" s="81" t="e">
        <f t="shared" si="110"/>
        <v>#VALUE!</v>
      </c>
      <c r="T362" s="81" t="e">
        <f t="shared" si="111"/>
        <v>#VALUE!</v>
      </c>
      <c r="U362" s="81" t="e">
        <f t="shared" si="112"/>
        <v>#VALUE!</v>
      </c>
      <c r="V362" s="82" t="e">
        <f t="shared" si="113"/>
        <v>#VALUE!</v>
      </c>
      <c r="W362" s="82" t="e">
        <f t="shared" si="127"/>
        <v>#VALUE!</v>
      </c>
      <c r="X362" s="82" t="b">
        <f t="shared" si="131"/>
        <v>0</v>
      </c>
      <c r="Y362" s="72" t="str">
        <f t="shared" si="114"/>
        <v/>
      </c>
      <c r="Z362" s="81" t="e" cm="1">
        <f t="array" aca="1" ref="Z362" ca="1">TEXT(RIGHT(10-RIGHT(SUM(INDEX(1*(MID(MID(C362,1,1)*2,ROW(INDIRECT("1:"&amp;LEN(MID(C362,1,1)*2))),1)),,))+MID(C362,2,1)+
SUM(INDEX(1*(MID(MID(C362,3,1)*2,ROW(INDIRECT("1:"&amp;LEN(MID(C362,3,1)*2))),1)),,))+MID(C362,4,1)+
SUM(INDEX(1*(MID(MID(C362,5,1)*2,ROW(INDIRECT("1:"&amp;LEN(MID(C362,5,1)*2))),1)),,))+MID(C362,6,1)+
SUM(INDEX(1*(MID(MID(C362,8,1)*2,ROW(INDIRECT("1:"&amp;LEN(MID(C362,8,1)*2))),1)),,))+MID(C362,9,1)+
SUM(INDEX(1*(MID(MID(C362,10,1)*2,ROW(INDIRECT("1:"&amp;LEN(MID(C362,10,1)*2))),1)),,)),1),1),"0")</f>
        <v>#VALUE!</v>
      </c>
      <c r="AA362" s="81" t="str">
        <f t="shared" si="115"/>
        <v/>
      </c>
      <c r="AB362" s="83" t="b">
        <f t="shared" si="116"/>
        <v>0</v>
      </c>
      <c r="AC362" s="154">
        <f t="shared" si="128"/>
        <v>0</v>
      </c>
      <c r="AD362" s="154">
        <f>SUMIF($C$15:C361,C362,$AC$15:AC361)</f>
        <v>0</v>
      </c>
      <c r="AE362" s="15">
        <f t="shared" si="129"/>
        <v>10000</v>
      </c>
      <c r="AF362" s="154">
        <f t="shared" si="130"/>
        <v>0</v>
      </c>
    </row>
    <row r="363" spans="1:32" s="30" customFormat="1" x14ac:dyDescent="0.25">
      <c r="A363" s="19">
        <v>348</v>
      </c>
      <c r="B363" s="20"/>
      <c r="C363" s="107"/>
      <c r="D363" s="20"/>
      <c r="E363" s="20"/>
      <c r="F363" s="20"/>
      <c r="G363" s="122"/>
      <c r="H363" s="156">
        <f t="shared" si="117"/>
        <v>0</v>
      </c>
      <c r="I363" s="117" t="str">
        <f t="shared" si="118"/>
        <v/>
      </c>
      <c r="J363" s="80" t="b">
        <f t="shared" si="119"/>
        <v>0</v>
      </c>
      <c r="K363" s="80" t="str">
        <f t="shared" si="120"/>
        <v/>
      </c>
      <c r="L363" s="80" t="b">
        <f>IF(C363="",FALSE,IFERROR(NOT(MATCH(C363,'Anställda och korttidsarbete'!$C:$C,0)&gt;0),TRUE))</f>
        <v>0</v>
      </c>
      <c r="M363" s="80" t="str">
        <f t="shared" si="121"/>
        <v/>
      </c>
      <c r="N363" s="80" t="b">
        <f t="shared" si="122"/>
        <v>0</v>
      </c>
      <c r="O363" s="80" t="str">
        <f t="shared" si="123"/>
        <v/>
      </c>
      <c r="P363" s="13" t="b">
        <f t="shared" si="124"/>
        <v>0</v>
      </c>
      <c r="Q363" s="80" t="str">
        <f t="shared" si="125"/>
        <v/>
      </c>
      <c r="R363" s="80" t="b">
        <f t="shared" si="126"/>
        <v>0</v>
      </c>
      <c r="S363" s="81" t="e">
        <f t="shared" si="110"/>
        <v>#VALUE!</v>
      </c>
      <c r="T363" s="81" t="e">
        <f t="shared" si="111"/>
        <v>#VALUE!</v>
      </c>
      <c r="U363" s="81" t="e">
        <f t="shared" si="112"/>
        <v>#VALUE!</v>
      </c>
      <c r="V363" s="82" t="e">
        <f t="shared" si="113"/>
        <v>#VALUE!</v>
      </c>
      <c r="W363" s="82" t="e">
        <f t="shared" si="127"/>
        <v>#VALUE!</v>
      </c>
      <c r="X363" s="82" t="b">
        <f t="shared" si="131"/>
        <v>0</v>
      </c>
      <c r="Y363" s="72" t="str">
        <f t="shared" si="114"/>
        <v/>
      </c>
      <c r="Z363" s="81" t="e" cm="1">
        <f t="array" aca="1" ref="Z363" ca="1">TEXT(RIGHT(10-RIGHT(SUM(INDEX(1*(MID(MID(C363,1,1)*2,ROW(INDIRECT("1:"&amp;LEN(MID(C363,1,1)*2))),1)),,))+MID(C363,2,1)+
SUM(INDEX(1*(MID(MID(C363,3,1)*2,ROW(INDIRECT("1:"&amp;LEN(MID(C363,3,1)*2))),1)),,))+MID(C363,4,1)+
SUM(INDEX(1*(MID(MID(C363,5,1)*2,ROW(INDIRECT("1:"&amp;LEN(MID(C363,5,1)*2))),1)),,))+MID(C363,6,1)+
SUM(INDEX(1*(MID(MID(C363,8,1)*2,ROW(INDIRECT("1:"&amp;LEN(MID(C363,8,1)*2))),1)),,))+MID(C363,9,1)+
SUM(INDEX(1*(MID(MID(C363,10,1)*2,ROW(INDIRECT("1:"&amp;LEN(MID(C363,10,1)*2))),1)),,)),1),1),"0")</f>
        <v>#VALUE!</v>
      </c>
      <c r="AA363" s="81" t="str">
        <f t="shared" si="115"/>
        <v/>
      </c>
      <c r="AB363" s="83" t="b">
        <f t="shared" si="116"/>
        <v>0</v>
      </c>
      <c r="AC363" s="154">
        <f t="shared" si="128"/>
        <v>0</v>
      </c>
      <c r="AD363" s="154">
        <f>SUMIF($C$15:C362,C363,$AC$15:AC362)</f>
        <v>0</v>
      </c>
      <c r="AE363" s="15">
        <f t="shared" si="129"/>
        <v>10000</v>
      </c>
      <c r="AF363" s="154">
        <f t="shared" si="130"/>
        <v>0</v>
      </c>
    </row>
    <row r="364" spans="1:32" s="30" customFormat="1" x14ac:dyDescent="0.25">
      <c r="A364" s="19">
        <v>349</v>
      </c>
      <c r="B364" s="20"/>
      <c r="C364" s="107"/>
      <c r="D364" s="20"/>
      <c r="E364" s="20"/>
      <c r="F364" s="20"/>
      <c r="G364" s="122"/>
      <c r="H364" s="156">
        <f t="shared" si="117"/>
        <v>0</v>
      </c>
      <c r="I364" s="117" t="str">
        <f t="shared" si="118"/>
        <v/>
      </c>
      <c r="J364" s="80" t="b">
        <f t="shared" si="119"/>
        <v>0</v>
      </c>
      <c r="K364" s="80" t="str">
        <f t="shared" si="120"/>
        <v/>
      </c>
      <c r="L364" s="80" t="b">
        <f>IF(C364="",FALSE,IFERROR(NOT(MATCH(C364,'Anställda och korttidsarbete'!$C:$C,0)&gt;0),TRUE))</f>
        <v>0</v>
      </c>
      <c r="M364" s="80" t="str">
        <f t="shared" si="121"/>
        <v/>
      </c>
      <c r="N364" s="80" t="b">
        <f t="shared" si="122"/>
        <v>0</v>
      </c>
      <c r="O364" s="80" t="str">
        <f t="shared" si="123"/>
        <v/>
      </c>
      <c r="P364" s="13" t="b">
        <f t="shared" si="124"/>
        <v>0</v>
      </c>
      <c r="Q364" s="80" t="str">
        <f t="shared" si="125"/>
        <v/>
      </c>
      <c r="R364" s="80" t="b">
        <f t="shared" si="126"/>
        <v>0</v>
      </c>
      <c r="S364" s="81" t="e">
        <f t="shared" si="110"/>
        <v>#VALUE!</v>
      </c>
      <c r="T364" s="81" t="e">
        <f t="shared" si="111"/>
        <v>#VALUE!</v>
      </c>
      <c r="U364" s="81" t="e">
        <f t="shared" si="112"/>
        <v>#VALUE!</v>
      </c>
      <c r="V364" s="82" t="e">
        <f t="shared" si="113"/>
        <v>#VALUE!</v>
      </c>
      <c r="W364" s="82" t="e">
        <f t="shared" si="127"/>
        <v>#VALUE!</v>
      </c>
      <c r="X364" s="82" t="b">
        <f t="shared" si="131"/>
        <v>0</v>
      </c>
      <c r="Y364" s="72" t="str">
        <f t="shared" si="114"/>
        <v/>
      </c>
      <c r="Z364" s="81" t="e" cm="1">
        <f t="array" aca="1" ref="Z364" ca="1">TEXT(RIGHT(10-RIGHT(SUM(INDEX(1*(MID(MID(C364,1,1)*2,ROW(INDIRECT("1:"&amp;LEN(MID(C364,1,1)*2))),1)),,))+MID(C364,2,1)+
SUM(INDEX(1*(MID(MID(C364,3,1)*2,ROW(INDIRECT("1:"&amp;LEN(MID(C364,3,1)*2))),1)),,))+MID(C364,4,1)+
SUM(INDEX(1*(MID(MID(C364,5,1)*2,ROW(INDIRECT("1:"&amp;LEN(MID(C364,5,1)*2))),1)),,))+MID(C364,6,1)+
SUM(INDEX(1*(MID(MID(C364,8,1)*2,ROW(INDIRECT("1:"&amp;LEN(MID(C364,8,1)*2))),1)),,))+MID(C364,9,1)+
SUM(INDEX(1*(MID(MID(C364,10,1)*2,ROW(INDIRECT("1:"&amp;LEN(MID(C364,10,1)*2))),1)),,)),1),1),"0")</f>
        <v>#VALUE!</v>
      </c>
      <c r="AA364" s="81" t="str">
        <f t="shared" si="115"/>
        <v/>
      </c>
      <c r="AB364" s="83" t="b">
        <f t="shared" si="116"/>
        <v>0</v>
      </c>
      <c r="AC364" s="154">
        <f t="shared" si="128"/>
        <v>0</v>
      </c>
      <c r="AD364" s="154">
        <f>SUMIF($C$15:C363,C364,$AC$15:AC363)</f>
        <v>0</v>
      </c>
      <c r="AE364" s="15">
        <f t="shared" si="129"/>
        <v>10000</v>
      </c>
      <c r="AF364" s="154">
        <f t="shared" si="130"/>
        <v>0</v>
      </c>
    </row>
    <row r="365" spans="1:32" s="30" customFormat="1" x14ac:dyDescent="0.25">
      <c r="A365" s="19">
        <v>350</v>
      </c>
      <c r="B365" s="20"/>
      <c r="C365" s="107"/>
      <c r="D365" s="20"/>
      <c r="E365" s="20"/>
      <c r="F365" s="20"/>
      <c r="G365" s="122"/>
      <c r="H365" s="156">
        <f t="shared" si="117"/>
        <v>0</v>
      </c>
      <c r="I365" s="117" t="str">
        <f t="shared" si="118"/>
        <v/>
      </c>
      <c r="J365" s="80" t="b">
        <f t="shared" si="119"/>
        <v>0</v>
      </c>
      <c r="K365" s="80" t="str">
        <f t="shared" si="120"/>
        <v/>
      </c>
      <c r="L365" s="80" t="b">
        <f>IF(C365="",FALSE,IFERROR(NOT(MATCH(C365,'Anställda och korttidsarbete'!$C:$C,0)&gt;0),TRUE))</f>
        <v>0</v>
      </c>
      <c r="M365" s="80" t="str">
        <f t="shared" si="121"/>
        <v/>
      </c>
      <c r="N365" s="80" t="b">
        <f t="shared" si="122"/>
        <v>0</v>
      </c>
      <c r="O365" s="80" t="str">
        <f t="shared" si="123"/>
        <v/>
      </c>
      <c r="P365" s="13" t="b">
        <f t="shared" si="124"/>
        <v>0</v>
      </c>
      <c r="Q365" s="80" t="str">
        <f t="shared" si="125"/>
        <v/>
      </c>
      <c r="R365" s="80" t="b">
        <f t="shared" si="126"/>
        <v>0</v>
      </c>
      <c r="S365" s="81" t="e">
        <f t="shared" si="110"/>
        <v>#VALUE!</v>
      </c>
      <c r="T365" s="81" t="e">
        <f t="shared" si="111"/>
        <v>#VALUE!</v>
      </c>
      <c r="U365" s="81" t="e">
        <f t="shared" si="112"/>
        <v>#VALUE!</v>
      </c>
      <c r="V365" s="82" t="e">
        <f t="shared" si="113"/>
        <v>#VALUE!</v>
      </c>
      <c r="W365" s="82" t="e">
        <f t="shared" si="127"/>
        <v>#VALUE!</v>
      </c>
      <c r="X365" s="82" t="b">
        <f t="shared" si="131"/>
        <v>0</v>
      </c>
      <c r="Y365" s="72" t="str">
        <f t="shared" si="114"/>
        <v/>
      </c>
      <c r="Z365" s="81" t="e" cm="1">
        <f t="array" aca="1" ref="Z365" ca="1">TEXT(RIGHT(10-RIGHT(SUM(INDEX(1*(MID(MID(C365,1,1)*2,ROW(INDIRECT("1:"&amp;LEN(MID(C365,1,1)*2))),1)),,))+MID(C365,2,1)+
SUM(INDEX(1*(MID(MID(C365,3,1)*2,ROW(INDIRECT("1:"&amp;LEN(MID(C365,3,1)*2))),1)),,))+MID(C365,4,1)+
SUM(INDEX(1*(MID(MID(C365,5,1)*2,ROW(INDIRECT("1:"&amp;LEN(MID(C365,5,1)*2))),1)),,))+MID(C365,6,1)+
SUM(INDEX(1*(MID(MID(C365,8,1)*2,ROW(INDIRECT("1:"&amp;LEN(MID(C365,8,1)*2))),1)),,))+MID(C365,9,1)+
SUM(INDEX(1*(MID(MID(C365,10,1)*2,ROW(INDIRECT("1:"&amp;LEN(MID(C365,10,1)*2))),1)),,)),1),1),"0")</f>
        <v>#VALUE!</v>
      </c>
      <c r="AA365" s="81" t="str">
        <f t="shared" si="115"/>
        <v/>
      </c>
      <c r="AB365" s="83" t="b">
        <f t="shared" si="116"/>
        <v>0</v>
      </c>
      <c r="AC365" s="154">
        <f t="shared" si="128"/>
        <v>0</v>
      </c>
      <c r="AD365" s="154">
        <f>SUMIF($C$15:C364,C365,$AC$15:AC364)</f>
        <v>0</v>
      </c>
      <c r="AE365" s="15">
        <f t="shared" si="129"/>
        <v>10000</v>
      </c>
      <c r="AF365" s="154">
        <f t="shared" si="130"/>
        <v>0</v>
      </c>
    </row>
    <row r="366" spans="1:32" s="30" customFormat="1" x14ac:dyDescent="0.25">
      <c r="A366" s="19">
        <v>351</v>
      </c>
      <c r="B366" s="20"/>
      <c r="C366" s="107"/>
      <c r="D366" s="20"/>
      <c r="E366" s="20"/>
      <c r="F366" s="20"/>
      <c r="G366" s="122"/>
      <c r="H366" s="156">
        <f t="shared" si="117"/>
        <v>0</v>
      </c>
      <c r="I366" s="117" t="str">
        <f t="shared" si="118"/>
        <v/>
      </c>
      <c r="J366" s="80" t="b">
        <f t="shared" si="119"/>
        <v>0</v>
      </c>
      <c r="K366" s="80" t="str">
        <f t="shared" si="120"/>
        <v/>
      </c>
      <c r="L366" s="80" t="b">
        <f>IF(C366="",FALSE,IFERROR(NOT(MATCH(C366,'Anställda och korttidsarbete'!$C:$C,0)&gt;0),TRUE))</f>
        <v>0</v>
      </c>
      <c r="M366" s="80" t="str">
        <f t="shared" si="121"/>
        <v/>
      </c>
      <c r="N366" s="80" t="b">
        <f t="shared" si="122"/>
        <v>0</v>
      </c>
      <c r="O366" s="80" t="str">
        <f t="shared" si="123"/>
        <v/>
      </c>
      <c r="P366" s="13" t="b">
        <f t="shared" si="124"/>
        <v>0</v>
      </c>
      <c r="Q366" s="80" t="str">
        <f t="shared" si="125"/>
        <v/>
      </c>
      <c r="R366" s="80" t="b">
        <f t="shared" si="126"/>
        <v>0</v>
      </c>
      <c r="S366" s="81" t="e">
        <f t="shared" si="110"/>
        <v>#VALUE!</v>
      </c>
      <c r="T366" s="81" t="e">
        <f t="shared" si="111"/>
        <v>#VALUE!</v>
      </c>
      <c r="U366" s="81" t="e">
        <f t="shared" si="112"/>
        <v>#VALUE!</v>
      </c>
      <c r="V366" s="82" t="e">
        <f t="shared" si="113"/>
        <v>#VALUE!</v>
      </c>
      <c r="W366" s="82" t="e">
        <f t="shared" si="127"/>
        <v>#VALUE!</v>
      </c>
      <c r="X366" s="82" t="b">
        <f t="shared" si="131"/>
        <v>0</v>
      </c>
      <c r="Y366" s="72" t="str">
        <f t="shared" si="114"/>
        <v/>
      </c>
      <c r="Z366" s="81" t="e" cm="1">
        <f t="array" aca="1" ref="Z366" ca="1">TEXT(RIGHT(10-RIGHT(SUM(INDEX(1*(MID(MID(C366,1,1)*2,ROW(INDIRECT("1:"&amp;LEN(MID(C366,1,1)*2))),1)),,))+MID(C366,2,1)+
SUM(INDEX(1*(MID(MID(C366,3,1)*2,ROW(INDIRECT("1:"&amp;LEN(MID(C366,3,1)*2))),1)),,))+MID(C366,4,1)+
SUM(INDEX(1*(MID(MID(C366,5,1)*2,ROW(INDIRECT("1:"&amp;LEN(MID(C366,5,1)*2))),1)),,))+MID(C366,6,1)+
SUM(INDEX(1*(MID(MID(C366,8,1)*2,ROW(INDIRECT("1:"&amp;LEN(MID(C366,8,1)*2))),1)),,))+MID(C366,9,1)+
SUM(INDEX(1*(MID(MID(C366,10,1)*2,ROW(INDIRECT("1:"&amp;LEN(MID(C366,10,1)*2))),1)),,)),1),1),"0")</f>
        <v>#VALUE!</v>
      </c>
      <c r="AA366" s="81" t="str">
        <f t="shared" si="115"/>
        <v/>
      </c>
      <c r="AB366" s="83" t="b">
        <f t="shared" si="116"/>
        <v>0</v>
      </c>
      <c r="AC366" s="154">
        <f t="shared" si="128"/>
        <v>0</v>
      </c>
      <c r="AD366" s="154">
        <f>SUMIF($C$15:C365,C366,$AC$15:AC365)</f>
        <v>0</v>
      </c>
      <c r="AE366" s="15">
        <f t="shared" si="129"/>
        <v>10000</v>
      </c>
      <c r="AF366" s="154">
        <f t="shared" si="130"/>
        <v>0</v>
      </c>
    </row>
    <row r="367" spans="1:32" s="30" customFormat="1" x14ac:dyDescent="0.25">
      <c r="A367" s="19">
        <v>352</v>
      </c>
      <c r="B367" s="20"/>
      <c r="C367" s="107"/>
      <c r="D367" s="20"/>
      <c r="E367" s="20"/>
      <c r="F367" s="20"/>
      <c r="G367" s="122"/>
      <c r="H367" s="156">
        <f t="shared" si="117"/>
        <v>0</v>
      </c>
      <c r="I367" s="117" t="str">
        <f t="shared" si="118"/>
        <v/>
      </c>
      <c r="J367" s="80" t="b">
        <f t="shared" si="119"/>
        <v>0</v>
      </c>
      <c r="K367" s="80" t="str">
        <f t="shared" si="120"/>
        <v/>
      </c>
      <c r="L367" s="80" t="b">
        <f>IF(C367="",FALSE,IFERROR(NOT(MATCH(C367,'Anställda och korttidsarbete'!$C:$C,0)&gt;0),TRUE))</f>
        <v>0</v>
      </c>
      <c r="M367" s="80" t="str">
        <f t="shared" si="121"/>
        <v/>
      </c>
      <c r="N367" s="80" t="b">
        <f t="shared" si="122"/>
        <v>0</v>
      </c>
      <c r="O367" s="80" t="str">
        <f t="shared" si="123"/>
        <v/>
      </c>
      <c r="P367" s="13" t="b">
        <f t="shared" si="124"/>
        <v>0</v>
      </c>
      <c r="Q367" s="80" t="str">
        <f t="shared" si="125"/>
        <v/>
      </c>
      <c r="R367" s="80" t="b">
        <f t="shared" si="126"/>
        <v>0</v>
      </c>
      <c r="S367" s="81" t="e">
        <f t="shared" si="110"/>
        <v>#VALUE!</v>
      </c>
      <c r="T367" s="81" t="e">
        <f t="shared" si="111"/>
        <v>#VALUE!</v>
      </c>
      <c r="U367" s="81" t="e">
        <f t="shared" si="112"/>
        <v>#VALUE!</v>
      </c>
      <c r="V367" s="82" t="e">
        <f t="shared" si="113"/>
        <v>#VALUE!</v>
      </c>
      <c r="W367" s="82" t="e">
        <f t="shared" si="127"/>
        <v>#VALUE!</v>
      </c>
      <c r="X367" s="82" t="b">
        <f t="shared" si="131"/>
        <v>0</v>
      </c>
      <c r="Y367" s="72" t="str">
        <f t="shared" si="114"/>
        <v/>
      </c>
      <c r="Z367" s="81" t="e" cm="1">
        <f t="array" aca="1" ref="Z367" ca="1">TEXT(RIGHT(10-RIGHT(SUM(INDEX(1*(MID(MID(C367,1,1)*2,ROW(INDIRECT("1:"&amp;LEN(MID(C367,1,1)*2))),1)),,))+MID(C367,2,1)+
SUM(INDEX(1*(MID(MID(C367,3,1)*2,ROW(INDIRECT("1:"&amp;LEN(MID(C367,3,1)*2))),1)),,))+MID(C367,4,1)+
SUM(INDEX(1*(MID(MID(C367,5,1)*2,ROW(INDIRECT("1:"&amp;LEN(MID(C367,5,1)*2))),1)),,))+MID(C367,6,1)+
SUM(INDEX(1*(MID(MID(C367,8,1)*2,ROW(INDIRECT("1:"&amp;LEN(MID(C367,8,1)*2))),1)),,))+MID(C367,9,1)+
SUM(INDEX(1*(MID(MID(C367,10,1)*2,ROW(INDIRECT("1:"&amp;LEN(MID(C367,10,1)*2))),1)),,)),1),1),"0")</f>
        <v>#VALUE!</v>
      </c>
      <c r="AA367" s="81" t="str">
        <f t="shared" si="115"/>
        <v/>
      </c>
      <c r="AB367" s="83" t="b">
        <f t="shared" si="116"/>
        <v>0</v>
      </c>
      <c r="AC367" s="154">
        <f t="shared" si="128"/>
        <v>0</v>
      </c>
      <c r="AD367" s="154">
        <f>SUMIF($C$15:C366,C367,$AC$15:AC366)</f>
        <v>0</v>
      </c>
      <c r="AE367" s="15">
        <f t="shared" si="129"/>
        <v>10000</v>
      </c>
      <c r="AF367" s="154">
        <f t="shared" si="130"/>
        <v>0</v>
      </c>
    </row>
    <row r="368" spans="1:32" s="30" customFormat="1" x14ac:dyDescent="0.25">
      <c r="A368" s="19">
        <v>353</v>
      </c>
      <c r="B368" s="20"/>
      <c r="C368" s="107"/>
      <c r="D368" s="20"/>
      <c r="E368" s="20"/>
      <c r="F368" s="20"/>
      <c r="G368" s="122"/>
      <c r="H368" s="156">
        <f t="shared" si="117"/>
        <v>0</v>
      </c>
      <c r="I368" s="117" t="str">
        <f t="shared" si="118"/>
        <v/>
      </c>
      <c r="J368" s="80" t="b">
        <f t="shared" si="119"/>
        <v>0</v>
      </c>
      <c r="K368" s="80" t="str">
        <f t="shared" si="120"/>
        <v/>
      </c>
      <c r="L368" s="80" t="b">
        <f>IF(C368="",FALSE,IFERROR(NOT(MATCH(C368,'Anställda och korttidsarbete'!$C:$C,0)&gt;0),TRUE))</f>
        <v>0</v>
      </c>
      <c r="M368" s="80" t="str">
        <f t="shared" si="121"/>
        <v/>
      </c>
      <c r="N368" s="80" t="b">
        <f t="shared" si="122"/>
        <v>0</v>
      </c>
      <c r="O368" s="80" t="str">
        <f t="shared" si="123"/>
        <v/>
      </c>
      <c r="P368" s="13" t="b">
        <f t="shared" si="124"/>
        <v>0</v>
      </c>
      <c r="Q368" s="80" t="str">
        <f t="shared" si="125"/>
        <v/>
      </c>
      <c r="R368" s="80" t="b">
        <f t="shared" si="126"/>
        <v>0</v>
      </c>
      <c r="S368" s="81" t="e">
        <f t="shared" si="110"/>
        <v>#VALUE!</v>
      </c>
      <c r="T368" s="81" t="e">
        <f t="shared" si="111"/>
        <v>#VALUE!</v>
      </c>
      <c r="U368" s="81" t="e">
        <f t="shared" si="112"/>
        <v>#VALUE!</v>
      </c>
      <c r="V368" s="82" t="e">
        <f t="shared" si="113"/>
        <v>#VALUE!</v>
      </c>
      <c r="W368" s="82" t="e">
        <f t="shared" si="127"/>
        <v>#VALUE!</v>
      </c>
      <c r="X368" s="82" t="b">
        <f t="shared" si="131"/>
        <v>0</v>
      </c>
      <c r="Y368" s="72" t="str">
        <f t="shared" si="114"/>
        <v/>
      </c>
      <c r="Z368" s="81" t="e" cm="1">
        <f t="array" aca="1" ref="Z368" ca="1">TEXT(RIGHT(10-RIGHT(SUM(INDEX(1*(MID(MID(C368,1,1)*2,ROW(INDIRECT("1:"&amp;LEN(MID(C368,1,1)*2))),1)),,))+MID(C368,2,1)+
SUM(INDEX(1*(MID(MID(C368,3,1)*2,ROW(INDIRECT("1:"&amp;LEN(MID(C368,3,1)*2))),1)),,))+MID(C368,4,1)+
SUM(INDEX(1*(MID(MID(C368,5,1)*2,ROW(INDIRECT("1:"&amp;LEN(MID(C368,5,1)*2))),1)),,))+MID(C368,6,1)+
SUM(INDEX(1*(MID(MID(C368,8,1)*2,ROW(INDIRECT("1:"&amp;LEN(MID(C368,8,1)*2))),1)),,))+MID(C368,9,1)+
SUM(INDEX(1*(MID(MID(C368,10,1)*2,ROW(INDIRECT("1:"&amp;LEN(MID(C368,10,1)*2))),1)),,)),1),1),"0")</f>
        <v>#VALUE!</v>
      </c>
      <c r="AA368" s="81" t="str">
        <f t="shared" si="115"/>
        <v/>
      </c>
      <c r="AB368" s="83" t="b">
        <f t="shared" si="116"/>
        <v>0</v>
      </c>
      <c r="AC368" s="154">
        <f t="shared" si="128"/>
        <v>0</v>
      </c>
      <c r="AD368" s="154">
        <f>SUMIF($C$15:C367,C368,$AC$15:AC367)</f>
        <v>0</v>
      </c>
      <c r="AE368" s="15">
        <f t="shared" si="129"/>
        <v>10000</v>
      </c>
      <c r="AF368" s="154">
        <f t="shared" si="130"/>
        <v>0</v>
      </c>
    </row>
    <row r="369" spans="1:32" s="30" customFormat="1" x14ac:dyDescent="0.25">
      <c r="A369" s="19">
        <v>354</v>
      </c>
      <c r="B369" s="20"/>
      <c r="C369" s="107"/>
      <c r="D369" s="20"/>
      <c r="E369" s="20"/>
      <c r="F369" s="20"/>
      <c r="G369" s="122"/>
      <c r="H369" s="156">
        <f t="shared" si="117"/>
        <v>0</v>
      </c>
      <c r="I369" s="117" t="str">
        <f t="shared" si="118"/>
        <v/>
      </c>
      <c r="J369" s="80" t="b">
        <f t="shared" si="119"/>
        <v>0</v>
      </c>
      <c r="K369" s="80" t="str">
        <f t="shared" si="120"/>
        <v/>
      </c>
      <c r="L369" s="80" t="b">
        <f>IF(C369="",FALSE,IFERROR(NOT(MATCH(C369,'Anställda och korttidsarbete'!$C:$C,0)&gt;0),TRUE))</f>
        <v>0</v>
      </c>
      <c r="M369" s="80" t="str">
        <f t="shared" si="121"/>
        <v/>
      </c>
      <c r="N369" s="80" t="b">
        <f t="shared" si="122"/>
        <v>0</v>
      </c>
      <c r="O369" s="80" t="str">
        <f t="shared" si="123"/>
        <v/>
      </c>
      <c r="P369" s="13" t="b">
        <f t="shared" si="124"/>
        <v>0</v>
      </c>
      <c r="Q369" s="80" t="str">
        <f t="shared" si="125"/>
        <v/>
      </c>
      <c r="R369" s="80" t="b">
        <f t="shared" si="126"/>
        <v>0</v>
      </c>
      <c r="S369" s="81" t="e">
        <f t="shared" si="110"/>
        <v>#VALUE!</v>
      </c>
      <c r="T369" s="81" t="e">
        <f t="shared" si="111"/>
        <v>#VALUE!</v>
      </c>
      <c r="U369" s="81" t="e">
        <f t="shared" si="112"/>
        <v>#VALUE!</v>
      </c>
      <c r="V369" s="82" t="e">
        <f t="shared" si="113"/>
        <v>#VALUE!</v>
      </c>
      <c r="W369" s="82" t="e">
        <f t="shared" si="127"/>
        <v>#VALUE!</v>
      </c>
      <c r="X369" s="82" t="b">
        <f t="shared" si="131"/>
        <v>0</v>
      </c>
      <c r="Y369" s="72" t="str">
        <f t="shared" si="114"/>
        <v/>
      </c>
      <c r="Z369" s="81" t="e" cm="1">
        <f t="array" aca="1" ref="Z369" ca="1">TEXT(RIGHT(10-RIGHT(SUM(INDEX(1*(MID(MID(C369,1,1)*2,ROW(INDIRECT("1:"&amp;LEN(MID(C369,1,1)*2))),1)),,))+MID(C369,2,1)+
SUM(INDEX(1*(MID(MID(C369,3,1)*2,ROW(INDIRECT("1:"&amp;LEN(MID(C369,3,1)*2))),1)),,))+MID(C369,4,1)+
SUM(INDEX(1*(MID(MID(C369,5,1)*2,ROW(INDIRECT("1:"&amp;LEN(MID(C369,5,1)*2))),1)),,))+MID(C369,6,1)+
SUM(INDEX(1*(MID(MID(C369,8,1)*2,ROW(INDIRECT("1:"&amp;LEN(MID(C369,8,1)*2))),1)),,))+MID(C369,9,1)+
SUM(INDEX(1*(MID(MID(C369,10,1)*2,ROW(INDIRECT("1:"&amp;LEN(MID(C369,10,1)*2))),1)),,)),1),1),"0")</f>
        <v>#VALUE!</v>
      </c>
      <c r="AA369" s="81" t="str">
        <f t="shared" si="115"/>
        <v/>
      </c>
      <c r="AB369" s="83" t="b">
        <f t="shared" si="116"/>
        <v>0</v>
      </c>
      <c r="AC369" s="154">
        <f t="shared" si="128"/>
        <v>0</v>
      </c>
      <c r="AD369" s="154">
        <f>SUMIF($C$15:C368,C369,$AC$15:AC368)</f>
        <v>0</v>
      </c>
      <c r="AE369" s="15">
        <f t="shared" si="129"/>
        <v>10000</v>
      </c>
      <c r="AF369" s="154">
        <f t="shared" si="130"/>
        <v>0</v>
      </c>
    </row>
    <row r="370" spans="1:32" s="30" customFormat="1" x14ac:dyDescent="0.25">
      <c r="A370" s="19">
        <v>355</v>
      </c>
      <c r="B370" s="20"/>
      <c r="C370" s="107"/>
      <c r="D370" s="20"/>
      <c r="E370" s="20"/>
      <c r="F370" s="20"/>
      <c r="G370" s="122"/>
      <c r="H370" s="156">
        <f t="shared" si="117"/>
        <v>0</v>
      </c>
      <c r="I370" s="117" t="str">
        <f t="shared" si="118"/>
        <v/>
      </c>
      <c r="J370" s="80" t="b">
        <f t="shared" si="119"/>
        <v>0</v>
      </c>
      <c r="K370" s="80" t="str">
        <f t="shared" si="120"/>
        <v/>
      </c>
      <c r="L370" s="80" t="b">
        <f>IF(C370="",FALSE,IFERROR(NOT(MATCH(C370,'Anställda och korttidsarbete'!$C:$C,0)&gt;0),TRUE))</f>
        <v>0</v>
      </c>
      <c r="M370" s="80" t="str">
        <f t="shared" si="121"/>
        <v/>
      </c>
      <c r="N370" s="80" t="b">
        <f t="shared" si="122"/>
        <v>0</v>
      </c>
      <c r="O370" s="80" t="str">
        <f t="shared" si="123"/>
        <v/>
      </c>
      <c r="P370" s="13" t="b">
        <f t="shared" si="124"/>
        <v>0</v>
      </c>
      <c r="Q370" s="80" t="str">
        <f t="shared" si="125"/>
        <v/>
      </c>
      <c r="R370" s="80" t="b">
        <f t="shared" si="126"/>
        <v>0</v>
      </c>
      <c r="S370" s="81" t="e">
        <f t="shared" si="110"/>
        <v>#VALUE!</v>
      </c>
      <c r="T370" s="81" t="e">
        <f t="shared" si="111"/>
        <v>#VALUE!</v>
      </c>
      <c r="U370" s="81" t="e">
        <f t="shared" si="112"/>
        <v>#VALUE!</v>
      </c>
      <c r="V370" s="82" t="e">
        <f t="shared" si="113"/>
        <v>#VALUE!</v>
      </c>
      <c r="W370" s="82" t="e">
        <f t="shared" si="127"/>
        <v>#VALUE!</v>
      </c>
      <c r="X370" s="82" t="b">
        <f t="shared" si="131"/>
        <v>0</v>
      </c>
      <c r="Y370" s="72" t="str">
        <f t="shared" si="114"/>
        <v/>
      </c>
      <c r="Z370" s="81" t="e" cm="1">
        <f t="array" aca="1" ref="Z370" ca="1">TEXT(RIGHT(10-RIGHT(SUM(INDEX(1*(MID(MID(C370,1,1)*2,ROW(INDIRECT("1:"&amp;LEN(MID(C370,1,1)*2))),1)),,))+MID(C370,2,1)+
SUM(INDEX(1*(MID(MID(C370,3,1)*2,ROW(INDIRECT("1:"&amp;LEN(MID(C370,3,1)*2))),1)),,))+MID(C370,4,1)+
SUM(INDEX(1*(MID(MID(C370,5,1)*2,ROW(INDIRECT("1:"&amp;LEN(MID(C370,5,1)*2))),1)),,))+MID(C370,6,1)+
SUM(INDEX(1*(MID(MID(C370,8,1)*2,ROW(INDIRECT("1:"&amp;LEN(MID(C370,8,1)*2))),1)),,))+MID(C370,9,1)+
SUM(INDEX(1*(MID(MID(C370,10,1)*2,ROW(INDIRECT("1:"&amp;LEN(MID(C370,10,1)*2))),1)),,)),1),1),"0")</f>
        <v>#VALUE!</v>
      </c>
      <c r="AA370" s="81" t="str">
        <f t="shared" si="115"/>
        <v/>
      </c>
      <c r="AB370" s="83" t="b">
        <f t="shared" si="116"/>
        <v>0</v>
      </c>
      <c r="AC370" s="154">
        <f t="shared" si="128"/>
        <v>0</v>
      </c>
      <c r="AD370" s="154">
        <f>SUMIF($C$15:C369,C370,$AC$15:AC369)</f>
        <v>0</v>
      </c>
      <c r="AE370" s="15">
        <f t="shared" si="129"/>
        <v>10000</v>
      </c>
      <c r="AF370" s="154">
        <f t="shared" si="130"/>
        <v>0</v>
      </c>
    </row>
    <row r="371" spans="1:32" s="30" customFormat="1" x14ac:dyDescent="0.25">
      <c r="A371" s="19">
        <v>356</v>
      </c>
      <c r="B371" s="20"/>
      <c r="C371" s="107"/>
      <c r="D371" s="20"/>
      <c r="E371" s="20"/>
      <c r="F371" s="20"/>
      <c r="G371" s="122"/>
      <c r="H371" s="156">
        <f t="shared" si="117"/>
        <v>0</v>
      </c>
      <c r="I371" s="117" t="str">
        <f t="shared" si="118"/>
        <v/>
      </c>
      <c r="J371" s="80" t="b">
        <f t="shared" si="119"/>
        <v>0</v>
      </c>
      <c r="K371" s="80" t="str">
        <f t="shared" si="120"/>
        <v/>
      </c>
      <c r="L371" s="80" t="b">
        <f>IF(C371="",FALSE,IFERROR(NOT(MATCH(C371,'Anställda och korttidsarbete'!$C:$C,0)&gt;0),TRUE))</f>
        <v>0</v>
      </c>
      <c r="M371" s="80" t="str">
        <f t="shared" si="121"/>
        <v/>
      </c>
      <c r="N371" s="80" t="b">
        <f t="shared" si="122"/>
        <v>0</v>
      </c>
      <c r="O371" s="80" t="str">
        <f t="shared" si="123"/>
        <v/>
      </c>
      <c r="P371" s="13" t="b">
        <f t="shared" si="124"/>
        <v>0</v>
      </c>
      <c r="Q371" s="80" t="str">
        <f t="shared" si="125"/>
        <v/>
      </c>
      <c r="R371" s="80" t="b">
        <f t="shared" si="126"/>
        <v>0</v>
      </c>
      <c r="S371" s="81" t="e">
        <f t="shared" si="110"/>
        <v>#VALUE!</v>
      </c>
      <c r="T371" s="81" t="e">
        <f t="shared" si="111"/>
        <v>#VALUE!</v>
      </c>
      <c r="U371" s="81" t="e">
        <f t="shared" si="112"/>
        <v>#VALUE!</v>
      </c>
      <c r="V371" s="82" t="e">
        <f t="shared" si="113"/>
        <v>#VALUE!</v>
      </c>
      <c r="W371" s="82" t="e">
        <f t="shared" si="127"/>
        <v>#VALUE!</v>
      </c>
      <c r="X371" s="82" t="b">
        <f t="shared" si="131"/>
        <v>0</v>
      </c>
      <c r="Y371" s="72" t="str">
        <f t="shared" si="114"/>
        <v/>
      </c>
      <c r="Z371" s="81" t="e" cm="1">
        <f t="array" aca="1" ref="Z371" ca="1">TEXT(RIGHT(10-RIGHT(SUM(INDEX(1*(MID(MID(C371,1,1)*2,ROW(INDIRECT("1:"&amp;LEN(MID(C371,1,1)*2))),1)),,))+MID(C371,2,1)+
SUM(INDEX(1*(MID(MID(C371,3,1)*2,ROW(INDIRECT("1:"&amp;LEN(MID(C371,3,1)*2))),1)),,))+MID(C371,4,1)+
SUM(INDEX(1*(MID(MID(C371,5,1)*2,ROW(INDIRECT("1:"&amp;LEN(MID(C371,5,1)*2))),1)),,))+MID(C371,6,1)+
SUM(INDEX(1*(MID(MID(C371,8,1)*2,ROW(INDIRECT("1:"&amp;LEN(MID(C371,8,1)*2))),1)),,))+MID(C371,9,1)+
SUM(INDEX(1*(MID(MID(C371,10,1)*2,ROW(INDIRECT("1:"&amp;LEN(MID(C371,10,1)*2))),1)),,)),1),1),"0")</f>
        <v>#VALUE!</v>
      </c>
      <c r="AA371" s="81" t="str">
        <f t="shared" si="115"/>
        <v/>
      </c>
      <c r="AB371" s="83" t="b">
        <f t="shared" si="116"/>
        <v>0</v>
      </c>
      <c r="AC371" s="154">
        <f t="shared" si="128"/>
        <v>0</v>
      </c>
      <c r="AD371" s="154">
        <f>SUMIF($C$15:C370,C371,$AC$15:AC370)</f>
        <v>0</v>
      </c>
      <c r="AE371" s="15">
        <f t="shared" si="129"/>
        <v>10000</v>
      </c>
      <c r="AF371" s="154">
        <f t="shared" si="130"/>
        <v>0</v>
      </c>
    </row>
    <row r="372" spans="1:32" s="30" customFormat="1" x14ac:dyDescent="0.25">
      <c r="A372" s="19">
        <v>357</v>
      </c>
      <c r="B372" s="20"/>
      <c r="C372" s="107"/>
      <c r="D372" s="20"/>
      <c r="E372" s="20"/>
      <c r="F372" s="20"/>
      <c r="G372" s="122"/>
      <c r="H372" s="156">
        <f t="shared" si="117"/>
        <v>0</v>
      </c>
      <c r="I372" s="117" t="str">
        <f t="shared" si="118"/>
        <v/>
      </c>
      <c r="J372" s="80" t="b">
        <f t="shared" si="119"/>
        <v>0</v>
      </c>
      <c r="K372" s="80" t="str">
        <f t="shared" si="120"/>
        <v/>
      </c>
      <c r="L372" s="80" t="b">
        <f>IF(C372="",FALSE,IFERROR(NOT(MATCH(C372,'Anställda och korttidsarbete'!$C:$C,0)&gt;0),TRUE))</f>
        <v>0</v>
      </c>
      <c r="M372" s="80" t="str">
        <f t="shared" si="121"/>
        <v/>
      </c>
      <c r="N372" s="80" t="b">
        <f t="shared" si="122"/>
        <v>0</v>
      </c>
      <c r="O372" s="80" t="str">
        <f t="shared" si="123"/>
        <v/>
      </c>
      <c r="P372" s="13" t="b">
        <f t="shared" si="124"/>
        <v>0</v>
      </c>
      <c r="Q372" s="80" t="str">
        <f t="shared" si="125"/>
        <v/>
      </c>
      <c r="R372" s="80" t="b">
        <f t="shared" si="126"/>
        <v>0</v>
      </c>
      <c r="S372" s="81" t="e">
        <f t="shared" si="110"/>
        <v>#VALUE!</v>
      </c>
      <c r="T372" s="81" t="e">
        <f t="shared" si="111"/>
        <v>#VALUE!</v>
      </c>
      <c r="U372" s="81" t="e">
        <f t="shared" si="112"/>
        <v>#VALUE!</v>
      </c>
      <c r="V372" s="82" t="e">
        <f t="shared" si="113"/>
        <v>#VALUE!</v>
      </c>
      <c r="W372" s="82" t="e">
        <f t="shared" si="127"/>
        <v>#VALUE!</v>
      </c>
      <c r="X372" s="82" t="b">
        <f t="shared" si="131"/>
        <v>0</v>
      </c>
      <c r="Y372" s="72" t="str">
        <f t="shared" si="114"/>
        <v/>
      </c>
      <c r="Z372" s="81" t="e" cm="1">
        <f t="array" aca="1" ref="Z372" ca="1">TEXT(RIGHT(10-RIGHT(SUM(INDEX(1*(MID(MID(C372,1,1)*2,ROW(INDIRECT("1:"&amp;LEN(MID(C372,1,1)*2))),1)),,))+MID(C372,2,1)+
SUM(INDEX(1*(MID(MID(C372,3,1)*2,ROW(INDIRECT("1:"&amp;LEN(MID(C372,3,1)*2))),1)),,))+MID(C372,4,1)+
SUM(INDEX(1*(MID(MID(C372,5,1)*2,ROW(INDIRECT("1:"&amp;LEN(MID(C372,5,1)*2))),1)),,))+MID(C372,6,1)+
SUM(INDEX(1*(MID(MID(C372,8,1)*2,ROW(INDIRECT("1:"&amp;LEN(MID(C372,8,1)*2))),1)),,))+MID(C372,9,1)+
SUM(INDEX(1*(MID(MID(C372,10,1)*2,ROW(INDIRECT("1:"&amp;LEN(MID(C372,10,1)*2))),1)),,)),1),1),"0")</f>
        <v>#VALUE!</v>
      </c>
      <c r="AA372" s="81" t="str">
        <f t="shared" si="115"/>
        <v/>
      </c>
      <c r="AB372" s="83" t="b">
        <f t="shared" si="116"/>
        <v>0</v>
      </c>
      <c r="AC372" s="154">
        <f t="shared" si="128"/>
        <v>0</v>
      </c>
      <c r="AD372" s="154">
        <f>SUMIF($C$15:C371,C372,$AC$15:AC371)</f>
        <v>0</v>
      </c>
      <c r="AE372" s="15">
        <f t="shared" si="129"/>
        <v>10000</v>
      </c>
      <c r="AF372" s="154">
        <f t="shared" si="130"/>
        <v>0</v>
      </c>
    </row>
    <row r="373" spans="1:32" s="30" customFormat="1" x14ac:dyDescent="0.25">
      <c r="A373" s="19">
        <v>358</v>
      </c>
      <c r="B373" s="20"/>
      <c r="C373" s="107"/>
      <c r="D373" s="20"/>
      <c r="E373" s="20"/>
      <c r="F373" s="20"/>
      <c r="G373" s="122"/>
      <c r="H373" s="156">
        <f t="shared" si="117"/>
        <v>0</v>
      </c>
      <c r="I373" s="117" t="str">
        <f t="shared" si="118"/>
        <v/>
      </c>
      <c r="J373" s="80" t="b">
        <f t="shared" si="119"/>
        <v>0</v>
      </c>
      <c r="K373" s="80" t="str">
        <f t="shared" si="120"/>
        <v/>
      </c>
      <c r="L373" s="80" t="b">
        <f>IF(C373="",FALSE,IFERROR(NOT(MATCH(C373,'Anställda och korttidsarbete'!$C:$C,0)&gt;0),TRUE))</f>
        <v>0</v>
      </c>
      <c r="M373" s="80" t="str">
        <f t="shared" si="121"/>
        <v/>
      </c>
      <c r="N373" s="80" t="b">
        <f t="shared" si="122"/>
        <v>0</v>
      </c>
      <c r="O373" s="80" t="str">
        <f t="shared" si="123"/>
        <v/>
      </c>
      <c r="P373" s="13" t="b">
        <f t="shared" si="124"/>
        <v>0</v>
      </c>
      <c r="Q373" s="80" t="str">
        <f t="shared" si="125"/>
        <v/>
      </c>
      <c r="R373" s="80" t="b">
        <f t="shared" si="126"/>
        <v>0</v>
      </c>
      <c r="S373" s="81" t="e">
        <f t="shared" si="110"/>
        <v>#VALUE!</v>
      </c>
      <c r="T373" s="81" t="e">
        <f t="shared" si="111"/>
        <v>#VALUE!</v>
      </c>
      <c r="U373" s="81" t="e">
        <f t="shared" si="112"/>
        <v>#VALUE!</v>
      </c>
      <c r="V373" s="82" t="e">
        <f t="shared" si="113"/>
        <v>#VALUE!</v>
      </c>
      <c r="W373" s="82" t="e">
        <f t="shared" si="127"/>
        <v>#VALUE!</v>
      </c>
      <c r="X373" s="82" t="b">
        <f t="shared" si="131"/>
        <v>0</v>
      </c>
      <c r="Y373" s="72" t="str">
        <f t="shared" si="114"/>
        <v/>
      </c>
      <c r="Z373" s="81" t="e" cm="1">
        <f t="array" aca="1" ref="Z373" ca="1">TEXT(RIGHT(10-RIGHT(SUM(INDEX(1*(MID(MID(C373,1,1)*2,ROW(INDIRECT("1:"&amp;LEN(MID(C373,1,1)*2))),1)),,))+MID(C373,2,1)+
SUM(INDEX(1*(MID(MID(C373,3,1)*2,ROW(INDIRECT("1:"&amp;LEN(MID(C373,3,1)*2))),1)),,))+MID(C373,4,1)+
SUM(INDEX(1*(MID(MID(C373,5,1)*2,ROW(INDIRECT("1:"&amp;LEN(MID(C373,5,1)*2))),1)),,))+MID(C373,6,1)+
SUM(INDEX(1*(MID(MID(C373,8,1)*2,ROW(INDIRECT("1:"&amp;LEN(MID(C373,8,1)*2))),1)),,))+MID(C373,9,1)+
SUM(INDEX(1*(MID(MID(C373,10,1)*2,ROW(INDIRECT("1:"&amp;LEN(MID(C373,10,1)*2))),1)),,)),1),1),"0")</f>
        <v>#VALUE!</v>
      </c>
      <c r="AA373" s="81" t="str">
        <f t="shared" si="115"/>
        <v/>
      </c>
      <c r="AB373" s="83" t="b">
        <f t="shared" si="116"/>
        <v>0</v>
      </c>
      <c r="AC373" s="154">
        <f t="shared" si="128"/>
        <v>0</v>
      </c>
      <c r="AD373" s="154">
        <f>SUMIF($C$15:C372,C373,$AC$15:AC372)</f>
        <v>0</v>
      </c>
      <c r="AE373" s="15">
        <f t="shared" si="129"/>
        <v>10000</v>
      </c>
      <c r="AF373" s="154">
        <f t="shared" si="130"/>
        <v>0</v>
      </c>
    </row>
    <row r="374" spans="1:32" s="30" customFormat="1" x14ac:dyDescent="0.25">
      <c r="A374" s="19">
        <v>359</v>
      </c>
      <c r="B374" s="20"/>
      <c r="C374" s="107"/>
      <c r="D374" s="20"/>
      <c r="E374" s="20"/>
      <c r="F374" s="20"/>
      <c r="G374" s="122"/>
      <c r="H374" s="156">
        <f t="shared" si="117"/>
        <v>0</v>
      </c>
      <c r="I374" s="117" t="str">
        <f t="shared" si="118"/>
        <v/>
      </c>
      <c r="J374" s="80" t="b">
        <f t="shared" si="119"/>
        <v>0</v>
      </c>
      <c r="K374" s="80" t="str">
        <f t="shared" si="120"/>
        <v/>
      </c>
      <c r="L374" s="80" t="b">
        <f>IF(C374="",FALSE,IFERROR(NOT(MATCH(C374,'Anställda och korttidsarbete'!$C:$C,0)&gt;0),TRUE))</f>
        <v>0</v>
      </c>
      <c r="M374" s="80" t="str">
        <f t="shared" si="121"/>
        <v/>
      </c>
      <c r="N374" s="80" t="b">
        <f t="shared" si="122"/>
        <v>0</v>
      </c>
      <c r="O374" s="80" t="str">
        <f t="shared" si="123"/>
        <v/>
      </c>
      <c r="P374" s="13" t="b">
        <f t="shared" si="124"/>
        <v>0</v>
      </c>
      <c r="Q374" s="80" t="str">
        <f t="shared" si="125"/>
        <v/>
      </c>
      <c r="R374" s="80" t="b">
        <f t="shared" si="126"/>
        <v>0</v>
      </c>
      <c r="S374" s="81" t="e">
        <f t="shared" si="110"/>
        <v>#VALUE!</v>
      </c>
      <c r="T374" s="81" t="e">
        <f t="shared" si="111"/>
        <v>#VALUE!</v>
      </c>
      <c r="U374" s="81" t="e">
        <f t="shared" si="112"/>
        <v>#VALUE!</v>
      </c>
      <c r="V374" s="82" t="e">
        <f t="shared" si="113"/>
        <v>#VALUE!</v>
      </c>
      <c r="W374" s="82" t="e">
        <f t="shared" si="127"/>
        <v>#VALUE!</v>
      </c>
      <c r="X374" s="82" t="b">
        <f t="shared" si="131"/>
        <v>0</v>
      </c>
      <c r="Y374" s="72" t="str">
        <f t="shared" si="114"/>
        <v/>
      </c>
      <c r="Z374" s="81" t="e" cm="1">
        <f t="array" aca="1" ref="Z374" ca="1">TEXT(RIGHT(10-RIGHT(SUM(INDEX(1*(MID(MID(C374,1,1)*2,ROW(INDIRECT("1:"&amp;LEN(MID(C374,1,1)*2))),1)),,))+MID(C374,2,1)+
SUM(INDEX(1*(MID(MID(C374,3,1)*2,ROW(INDIRECT("1:"&amp;LEN(MID(C374,3,1)*2))),1)),,))+MID(C374,4,1)+
SUM(INDEX(1*(MID(MID(C374,5,1)*2,ROW(INDIRECT("1:"&amp;LEN(MID(C374,5,1)*2))),1)),,))+MID(C374,6,1)+
SUM(INDEX(1*(MID(MID(C374,8,1)*2,ROW(INDIRECT("1:"&amp;LEN(MID(C374,8,1)*2))),1)),,))+MID(C374,9,1)+
SUM(INDEX(1*(MID(MID(C374,10,1)*2,ROW(INDIRECT("1:"&amp;LEN(MID(C374,10,1)*2))),1)),,)),1),1),"0")</f>
        <v>#VALUE!</v>
      </c>
      <c r="AA374" s="81" t="str">
        <f t="shared" si="115"/>
        <v/>
      </c>
      <c r="AB374" s="83" t="b">
        <f t="shared" si="116"/>
        <v>0</v>
      </c>
      <c r="AC374" s="154">
        <f t="shared" si="128"/>
        <v>0</v>
      </c>
      <c r="AD374" s="154">
        <f>SUMIF($C$15:C373,C374,$AC$15:AC373)</f>
        <v>0</v>
      </c>
      <c r="AE374" s="15">
        <f t="shared" si="129"/>
        <v>10000</v>
      </c>
      <c r="AF374" s="154">
        <f t="shared" si="130"/>
        <v>0</v>
      </c>
    </row>
    <row r="375" spans="1:32" s="30" customFormat="1" x14ac:dyDescent="0.25">
      <c r="A375" s="19">
        <v>360</v>
      </c>
      <c r="B375" s="20"/>
      <c r="C375" s="107"/>
      <c r="D375" s="20"/>
      <c r="E375" s="20"/>
      <c r="F375" s="20"/>
      <c r="G375" s="122"/>
      <c r="H375" s="156">
        <f t="shared" si="117"/>
        <v>0</v>
      </c>
      <c r="I375" s="117" t="str">
        <f t="shared" si="118"/>
        <v/>
      </c>
      <c r="J375" s="80" t="b">
        <f t="shared" si="119"/>
        <v>0</v>
      </c>
      <c r="K375" s="80" t="str">
        <f t="shared" si="120"/>
        <v/>
      </c>
      <c r="L375" s="80" t="b">
        <f>IF(C375="",FALSE,IFERROR(NOT(MATCH(C375,'Anställda och korttidsarbete'!$C:$C,0)&gt;0),TRUE))</f>
        <v>0</v>
      </c>
      <c r="M375" s="80" t="str">
        <f t="shared" si="121"/>
        <v/>
      </c>
      <c r="N375" s="80" t="b">
        <f t="shared" si="122"/>
        <v>0</v>
      </c>
      <c r="O375" s="80" t="str">
        <f t="shared" si="123"/>
        <v/>
      </c>
      <c r="P375" s="13" t="b">
        <f t="shared" si="124"/>
        <v>0</v>
      </c>
      <c r="Q375" s="80" t="str">
        <f t="shared" si="125"/>
        <v/>
      </c>
      <c r="R375" s="80" t="b">
        <f t="shared" si="126"/>
        <v>0</v>
      </c>
      <c r="S375" s="81" t="e">
        <f t="shared" si="110"/>
        <v>#VALUE!</v>
      </c>
      <c r="T375" s="81" t="e">
        <f t="shared" si="111"/>
        <v>#VALUE!</v>
      </c>
      <c r="U375" s="81" t="e">
        <f t="shared" si="112"/>
        <v>#VALUE!</v>
      </c>
      <c r="V375" s="82" t="e">
        <f t="shared" si="113"/>
        <v>#VALUE!</v>
      </c>
      <c r="W375" s="82" t="e">
        <f t="shared" si="127"/>
        <v>#VALUE!</v>
      </c>
      <c r="X375" s="82" t="b">
        <f t="shared" si="131"/>
        <v>0</v>
      </c>
      <c r="Y375" s="72" t="str">
        <f t="shared" si="114"/>
        <v/>
      </c>
      <c r="Z375" s="81" t="e" cm="1">
        <f t="array" aca="1" ref="Z375" ca="1">TEXT(RIGHT(10-RIGHT(SUM(INDEX(1*(MID(MID(C375,1,1)*2,ROW(INDIRECT("1:"&amp;LEN(MID(C375,1,1)*2))),1)),,))+MID(C375,2,1)+
SUM(INDEX(1*(MID(MID(C375,3,1)*2,ROW(INDIRECT("1:"&amp;LEN(MID(C375,3,1)*2))),1)),,))+MID(C375,4,1)+
SUM(INDEX(1*(MID(MID(C375,5,1)*2,ROW(INDIRECT("1:"&amp;LEN(MID(C375,5,1)*2))),1)),,))+MID(C375,6,1)+
SUM(INDEX(1*(MID(MID(C375,8,1)*2,ROW(INDIRECT("1:"&amp;LEN(MID(C375,8,1)*2))),1)),,))+MID(C375,9,1)+
SUM(INDEX(1*(MID(MID(C375,10,1)*2,ROW(INDIRECT("1:"&amp;LEN(MID(C375,10,1)*2))),1)),,)),1),1),"0")</f>
        <v>#VALUE!</v>
      </c>
      <c r="AA375" s="81" t="str">
        <f t="shared" si="115"/>
        <v/>
      </c>
      <c r="AB375" s="83" t="b">
        <f t="shared" si="116"/>
        <v>0</v>
      </c>
      <c r="AC375" s="154">
        <f t="shared" si="128"/>
        <v>0</v>
      </c>
      <c r="AD375" s="154">
        <f>SUMIF($C$15:C374,C375,$AC$15:AC374)</f>
        <v>0</v>
      </c>
      <c r="AE375" s="15">
        <f t="shared" si="129"/>
        <v>10000</v>
      </c>
      <c r="AF375" s="154">
        <f t="shared" si="130"/>
        <v>0</v>
      </c>
    </row>
    <row r="376" spans="1:32" s="30" customFormat="1" x14ac:dyDescent="0.25">
      <c r="A376" s="19">
        <v>361</v>
      </c>
      <c r="B376" s="20"/>
      <c r="C376" s="107"/>
      <c r="D376" s="20"/>
      <c r="E376" s="20"/>
      <c r="F376" s="20"/>
      <c r="G376" s="122"/>
      <c r="H376" s="156">
        <f t="shared" si="117"/>
        <v>0</v>
      </c>
      <c r="I376" s="117" t="str">
        <f t="shared" si="118"/>
        <v/>
      </c>
      <c r="J376" s="80" t="b">
        <f t="shared" si="119"/>
        <v>0</v>
      </c>
      <c r="K376" s="80" t="str">
        <f t="shared" si="120"/>
        <v/>
      </c>
      <c r="L376" s="80" t="b">
        <f>IF(C376="",FALSE,IFERROR(NOT(MATCH(C376,'Anställda och korttidsarbete'!$C:$C,0)&gt;0),TRUE))</f>
        <v>0</v>
      </c>
      <c r="M376" s="80" t="str">
        <f t="shared" si="121"/>
        <v/>
      </c>
      <c r="N376" s="80" t="b">
        <f t="shared" si="122"/>
        <v>0</v>
      </c>
      <c r="O376" s="80" t="str">
        <f t="shared" si="123"/>
        <v/>
      </c>
      <c r="P376" s="13" t="b">
        <f t="shared" si="124"/>
        <v>0</v>
      </c>
      <c r="Q376" s="80" t="str">
        <f t="shared" si="125"/>
        <v/>
      </c>
      <c r="R376" s="80" t="b">
        <f t="shared" si="126"/>
        <v>0</v>
      </c>
      <c r="S376" s="81" t="e">
        <f t="shared" si="110"/>
        <v>#VALUE!</v>
      </c>
      <c r="T376" s="81" t="e">
        <f t="shared" si="111"/>
        <v>#VALUE!</v>
      </c>
      <c r="U376" s="81" t="e">
        <f t="shared" si="112"/>
        <v>#VALUE!</v>
      </c>
      <c r="V376" s="82" t="e">
        <f t="shared" si="113"/>
        <v>#VALUE!</v>
      </c>
      <c r="W376" s="82" t="e">
        <f t="shared" si="127"/>
        <v>#VALUE!</v>
      </c>
      <c r="X376" s="82" t="b">
        <f t="shared" si="131"/>
        <v>0</v>
      </c>
      <c r="Y376" s="72" t="str">
        <f t="shared" si="114"/>
        <v/>
      </c>
      <c r="Z376" s="81" t="e" cm="1">
        <f t="array" aca="1" ref="Z376" ca="1">TEXT(RIGHT(10-RIGHT(SUM(INDEX(1*(MID(MID(C376,1,1)*2,ROW(INDIRECT("1:"&amp;LEN(MID(C376,1,1)*2))),1)),,))+MID(C376,2,1)+
SUM(INDEX(1*(MID(MID(C376,3,1)*2,ROW(INDIRECT("1:"&amp;LEN(MID(C376,3,1)*2))),1)),,))+MID(C376,4,1)+
SUM(INDEX(1*(MID(MID(C376,5,1)*2,ROW(INDIRECT("1:"&amp;LEN(MID(C376,5,1)*2))),1)),,))+MID(C376,6,1)+
SUM(INDEX(1*(MID(MID(C376,8,1)*2,ROW(INDIRECT("1:"&amp;LEN(MID(C376,8,1)*2))),1)),,))+MID(C376,9,1)+
SUM(INDEX(1*(MID(MID(C376,10,1)*2,ROW(INDIRECT("1:"&amp;LEN(MID(C376,10,1)*2))),1)),,)),1),1),"0")</f>
        <v>#VALUE!</v>
      </c>
      <c r="AA376" s="81" t="str">
        <f t="shared" si="115"/>
        <v/>
      </c>
      <c r="AB376" s="83" t="b">
        <f t="shared" si="116"/>
        <v>0</v>
      </c>
      <c r="AC376" s="154">
        <f t="shared" si="128"/>
        <v>0</v>
      </c>
      <c r="AD376" s="154">
        <f>SUMIF($C$15:C375,C376,$AC$15:AC375)</f>
        <v>0</v>
      </c>
      <c r="AE376" s="15">
        <f t="shared" si="129"/>
        <v>10000</v>
      </c>
      <c r="AF376" s="154">
        <f t="shared" si="130"/>
        <v>0</v>
      </c>
    </row>
    <row r="377" spans="1:32" s="30" customFormat="1" x14ac:dyDescent="0.25">
      <c r="A377" s="19">
        <v>362</v>
      </c>
      <c r="B377" s="20"/>
      <c r="C377" s="107"/>
      <c r="D377" s="20"/>
      <c r="E377" s="20"/>
      <c r="F377" s="20"/>
      <c r="G377" s="122"/>
      <c r="H377" s="156">
        <f t="shared" si="117"/>
        <v>0</v>
      </c>
      <c r="I377" s="117" t="str">
        <f t="shared" si="118"/>
        <v/>
      </c>
      <c r="J377" s="80" t="b">
        <f t="shared" si="119"/>
        <v>0</v>
      </c>
      <c r="K377" s="80" t="str">
        <f t="shared" si="120"/>
        <v/>
      </c>
      <c r="L377" s="80" t="b">
        <f>IF(C377="",FALSE,IFERROR(NOT(MATCH(C377,'Anställda och korttidsarbete'!$C:$C,0)&gt;0),TRUE))</f>
        <v>0</v>
      </c>
      <c r="M377" s="80" t="str">
        <f t="shared" si="121"/>
        <v/>
      </c>
      <c r="N377" s="80" t="b">
        <f t="shared" si="122"/>
        <v>0</v>
      </c>
      <c r="O377" s="80" t="str">
        <f t="shared" si="123"/>
        <v/>
      </c>
      <c r="P377" s="13" t="b">
        <f t="shared" si="124"/>
        <v>0</v>
      </c>
      <c r="Q377" s="80" t="str">
        <f t="shared" si="125"/>
        <v/>
      </c>
      <c r="R377" s="80" t="b">
        <f t="shared" si="126"/>
        <v>0</v>
      </c>
      <c r="S377" s="81" t="e">
        <f t="shared" si="110"/>
        <v>#VALUE!</v>
      </c>
      <c r="T377" s="81" t="e">
        <f t="shared" si="111"/>
        <v>#VALUE!</v>
      </c>
      <c r="U377" s="81" t="e">
        <f t="shared" si="112"/>
        <v>#VALUE!</v>
      </c>
      <c r="V377" s="82" t="e">
        <f t="shared" si="113"/>
        <v>#VALUE!</v>
      </c>
      <c r="W377" s="82" t="e">
        <f t="shared" si="127"/>
        <v>#VALUE!</v>
      </c>
      <c r="X377" s="82" t="b">
        <f t="shared" si="131"/>
        <v>0</v>
      </c>
      <c r="Y377" s="72" t="str">
        <f t="shared" si="114"/>
        <v/>
      </c>
      <c r="Z377" s="81" t="e" cm="1">
        <f t="array" aca="1" ref="Z377" ca="1">TEXT(RIGHT(10-RIGHT(SUM(INDEX(1*(MID(MID(C377,1,1)*2,ROW(INDIRECT("1:"&amp;LEN(MID(C377,1,1)*2))),1)),,))+MID(C377,2,1)+
SUM(INDEX(1*(MID(MID(C377,3,1)*2,ROW(INDIRECT("1:"&amp;LEN(MID(C377,3,1)*2))),1)),,))+MID(C377,4,1)+
SUM(INDEX(1*(MID(MID(C377,5,1)*2,ROW(INDIRECT("1:"&amp;LEN(MID(C377,5,1)*2))),1)),,))+MID(C377,6,1)+
SUM(INDEX(1*(MID(MID(C377,8,1)*2,ROW(INDIRECT("1:"&amp;LEN(MID(C377,8,1)*2))),1)),,))+MID(C377,9,1)+
SUM(INDEX(1*(MID(MID(C377,10,1)*2,ROW(INDIRECT("1:"&amp;LEN(MID(C377,10,1)*2))),1)),,)),1),1),"0")</f>
        <v>#VALUE!</v>
      </c>
      <c r="AA377" s="81" t="str">
        <f t="shared" si="115"/>
        <v/>
      </c>
      <c r="AB377" s="83" t="b">
        <f t="shared" si="116"/>
        <v>0</v>
      </c>
      <c r="AC377" s="154">
        <f t="shared" si="128"/>
        <v>0</v>
      </c>
      <c r="AD377" s="154">
        <f>SUMIF($C$15:C376,C377,$AC$15:AC376)</f>
        <v>0</v>
      </c>
      <c r="AE377" s="15">
        <f t="shared" si="129"/>
        <v>10000</v>
      </c>
      <c r="AF377" s="154">
        <f t="shared" si="130"/>
        <v>0</v>
      </c>
    </row>
    <row r="378" spans="1:32" s="30" customFormat="1" x14ac:dyDescent="0.25">
      <c r="A378" s="19">
        <v>363</v>
      </c>
      <c r="B378" s="20"/>
      <c r="C378" s="107"/>
      <c r="D378" s="20"/>
      <c r="E378" s="20"/>
      <c r="F378" s="20"/>
      <c r="G378" s="122"/>
      <c r="H378" s="156">
        <f t="shared" si="117"/>
        <v>0</v>
      </c>
      <c r="I378" s="117" t="str">
        <f t="shared" si="118"/>
        <v/>
      </c>
      <c r="J378" s="80" t="b">
        <f t="shared" si="119"/>
        <v>0</v>
      </c>
      <c r="K378" s="80" t="str">
        <f t="shared" si="120"/>
        <v/>
      </c>
      <c r="L378" s="80" t="b">
        <f>IF(C378="",FALSE,IFERROR(NOT(MATCH(C378,'Anställda och korttidsarbete'!$C:$C,0)&gt;0),TRUE))</f>
        <v>0</v>
      </c>
      <c r="M378" s="80" t="str">
        <f t="shared" si="121"/>
        <v/>
      </c>
      <c r="N378" s="80" t="b">
        <f t="shared" si="122"/>
        <v>0</v>
      </c>
      <c r="O378" s="80" t="str">
        <f t="shared" si="123"/>
        <v/>
      </c>
      <c r="P378" s="13" t="b">
        <f t="shared" si="124"/>
        <v>0</v>
      </c>
      <c r="Q378" s="80" t="str">
        <f t="shared" si="125"/>
        <v/>
      </c>
      <c r="R378" s="80" t="b">
        <f t="shared" si="126"/>
        <v>0</v>
      </c>
      <c r="S378" s="81" t="e">
        <f t="shared" si="110"/>
        <v>#VALUE!</v>
      </c>
      <c r="T378" s="81" t="e">
        <f t="shared" si="111"/>
        <v>#VALUE!</v>
      </c>
      <c r="U378" s="81" t="e">
        <f t="shared" si="112"/>
        <v>#VALUE!</v>
      </c>
      <c r="V378" s="82" t="e">
        <f t="shared" si="113"/>
        <v>#VALUE!</v>
      </c>
      <c r="W378" s="82" t="e">
        <f t="shared" si="127"/>
        <v>#VALUE!</v>
      </c>
      <c r="X378" s="82" t="b">
        <f t="shared" si="131"/>
        <v>0</v>
      </c>
      <c r="Y378" s="72" t="str">
        <f t="shared" si="114"/>
        <v/>
      </c>
      <c r="Z378" s="81" t="e" cm="1">
        <f t="array" aca="1" ref="Z378" ca="1">TEXT(RIGHT(10-RIGHT(SUM(INDEX(1*(MID(MID(C378,1,1)*2,ROW(INDIRECT("1:"&amp;LEN(MID(C378,1,1)*2))),1)),,))+MID(C378,2,1)+
SUM(INDEX(1*(MID(MID(C378,3,1)*2,ROW(INDIRECT("1:"&amp;LEN(MID(C378,3,1)*2))),1)),,))+MID(C378,4,1)+
SUM(INDEX(1*(MID(MID(C378,5,1)*2,ROW(INDIRECT("1:"&amp;LEN(MID(C378,5,1)*2))),1)),,))+MID(C378,6,1)+
SUM(INDEX(1*(MID(MID(C378,8,1)*2,ROW(INDIRECT("1:"&amp;LEN(MID(C378,8,1)*2))),1)),,))+MID(C378,9,1)+
SUM(INDEX(1*(MID(MID(C378,10,1)*2,ROW(INDIRECT("1:"&amp;LEN(MID(C378,10,1)*2))),1)),,)),1),1),"0")</f>
        <v>#VALUE!</v>
      </c>
      <c r="AA378" s="81" t="str">
        <f t="shared" si="115"/>
        <v/>
      </c>
      <c r="AB378" s="83" t="b">
        <f t="shared" si="116"/>
        <v>0</v>
      </c>
      <c r="AC378" s="154">
        <f t="shared" si="128"/>
        <v>0</v>
      </c>
      <c r="AD378" s="154">
        <f>SUMIF($C$15:C377,C378,$AC$15:AC377)</f>
        <v>0</v>
      </c>
      <c r="AE378" s="15">
        <f t="shared" si="129"/>
        <v>10000</v>
      </c>
      <c r="AF378" s="154">
        <f t="shared" si="130"/>
        <v>0</v>
      </c>
    </row>
    <row r="379" spans="1:32" s="30" customFormat="1" x14ac:dyDescent="0.25">
      <c r="A379" s="19">
        <v>364</v>
      </c>
      <c r="B379" s="20"/>
      <c r="C379" s="107"/>
      <c r="D379" s="20"/>
      <c r="E379" s="20"/>
      <c r="F379" s="20"/>
      <c r="G379" s="122"/>
      <c r="H379" s="156">
        <f t="shared" si="117"/>
        <v>0</v>
      </c>
      <c r="I379" s="117" t="str">
        <f t="shared" si="118"/>
        <v/>
      </c>
      <c r="J379" s="80" t="b">
        <f t="shared" si="119"/>
        <v>0</v>
      </c>
      <c r="K379" s="80" t="str">
        <f t="shared" si="120"/>
        <v/>
      </c>
      <c r="L379" s="80" t="b">
        <f>IF(C379="",FALSE,IFERROR(NOT(MATCH(C379,'Anställda och korttidsarbete'!$C:$C,0)&gt;0),TRUE))</f>
        <v>0</v>
      </c>
      <c r="M379" s="80" t="str">
        <f t="shared" si="121"/>
        <v/>
      </c>
      <c r="N379" s="80" t="b">
        <f t="shared" si="122"/>
        <v>0</v>
      </c>
      <c r="O379" s="80" t="str">
        <f t="shared" si="123"/>
        <v/>
      </c>
      <c r="P379" s="13" t="b">
        <f t="shared" si="124"/>
        <v>0</v>
      </c>
      <c r="Q379" s="80" t="str">
        <f t="shared" si="125"/>
        <v/>
      </c>
      <c r="R379" s="80" t="b">
        <f t="shared" si="126"/>
        <v>0</v>
      </c>
      <c r="S379" s="81" t="e">
        <f t="shared" si="110"/>
        <v>#VALUE!</v>
      </c>
      <c r="T379" s="81" t="e">
        <f t="shared" si="111"/>
        <v>#VALUE!</v>
      </c>
      <c r="U379" s="81" t="e">
        <f t="shared" si="112"/>
        <v>#VALUE!</v>
      </c>
      <c r="V379" s="82" t="e">
        <f t="shared" si="113"/>
        <v>#VALUE!</v>
      </c>
      <c r="W379" s="82" t="e">
        <f t="shared" si="127"/>
        <v>#VALUE!</v>
      </c>
      <c r="X379" s="82" t="b">
        <f t="shared" si="131"/>
        <v>0</v>
      </c>
      <c r="Y379" s="72" t="str">
        <f t="shared" si="114"/>
        <v/>
      </c>
      <c r="Z379" s="81" t="e" cm="1">
        <f t="array" aca="1" ref="Z379" ca="1">TEXT(RIGHT(10-RIGHT(SUM(INDEX(1*(MID(MID(C379,1,1)*2,ROW(INDIRECT("1:"&amp;LEN(MID(C379,1,1)*2))),1)),,))+MID(C379,2,1)+
SUM(INDEX(1*(MID(MID(C379,3,1)*2,ROW(INDIRECT("1:"&amp;LEN(MID(C379,3,1)*2))),1)),,))+MID(C379,4,1)+
SUM(INDEX(1*(MID(MID(C379,5,1)*2,ROW(INDIRECT("1:"&amp;LEN(MID(C379,5,1)*2))),1)),,))+MID(C379,6,1)+
SUM(INDEX(1*(MID(MID(C379,8,1)*2,ROW(INDIRECT("1:"&amp;LEN(MID(C379,8,1)*2))),1)),,))+MID(C379,9,1)+
SUM(INDEX(1*(MID(MID(C379,10,1)*2,ROW(INDIRECT("1:"&amp;LEN(MID(C379,10,1)*2))),1)),,)),1),1),"0")</f>
        <v>#VALUE!</v>
      </c>
      <c r="AA379" s="81" t="str">
        <f t="shared" si="115"/>
        <v/>
      </c>
      <c r="AB379" s="83" t="b">
        <f t="shared" si="116"/>
        <v>0</v>
      </c>
      <c r="AC379" s="154">
        <f t="shared" si="128"/>
        <v>0</v>
      </c>
      <c r="AD379" s="154">
        <f>SUMIF($C$15:C378,C379,$AC$15:AC378)</f>
        <v>0</v>
      </c>
      <c r="AE379" s="15">
        <f t="shared" si="129"/>
        <v>10000</v>
      </c>
      <c r="AF379" s="154">
        <f t="shared" si="130"/>
        <v>0</v>
      </c>
    </row>
    <row r="380" spans="1:32" s="30" customFormat="1" x14ac:dyDescent="0.25">
      <c r="A380" s="19">
        <v>365</v>
      </c>
      <c r="B380" s="20"/>
      <c r="C380" s="107"/>
      <c r="D380" s="20"/>
      <c r="E380" s="20"/>
      <c r="F380" s="20"/>
      <c r="G380" s="122"/>
      <c r="H380" s="156">
        <f t="shared" si="117"/>
        <v>0</v>
      </c>
      <c r="I380" s="117" t="str">
        <f t="shared" si="118"/>
        <v/>
      </c>
      <c r="J380" s="80" t="b">
        <f t="shared" si="119"/>
        <v>0</v>
      </c>
      <c r="K380" s="80" t="str">
        <f t="shared" si="120"/>
        <v/>
      </c>
      <c r="L380" s="80" t="b">
        <f>IF(C380="",FALSE,IFERROR(NOT(MATCH(C380,'Anställda och korttidsarbete'!$C:$C,0)&gt;0),TRUE))</f>
        <v>0</v>
      </c>
      <c r="M380" s="80" t="str">
        <f t="shared" si="121"/>
        <v/>
      </c>
      <c r="N380" s="80" t="b">
        <f t="shared" si="122"/>
        <v>0</v>
      </c>
      <c r="O380" s="80" t="str">
        <f t="shared" si="123"/>
        <v/>
      </c>
      <c r="P380" s="13" t="b">
        <f t="shared" si="124"/>
        <v>0</v>
      </c>
      <c r="Q380" s="80" t="str">
        <f t="shared" si="125"/>
        <v/>
      </c>
      <c r="R380" s="80" t="b">
        <f t="shared" si="126"/>
        <v>0</v>
      </c>
      <c r="S380" s="81" t="e">
        <f t="shared" si="110"/>
        <v>#VALUE!</v>
      </c>
      <c r="T380" s="81" t="e">
        <f t="shared" si="111"/>
        <v>#VALUE!</v>
      </c>
      <c r="U380" s="81" t="e">
        <f t="shared" si="112"/>
        <v>#VALUE!</v>
      </c>
      <c r="V380" s="82" t="e">
        <f t="shared" si="113"/>
        <v>#VALUE!</v>
      </c>
      <c r="W380" s="82" t="e">
        <f t="shared" si="127"/>
        <v>#VALUE!</v>
      </c>
      <c r="X380" s="82" t="b">
        <f t="shared" si="131"/>
        <v>0</v>
      </c>
      <c r="Y380" s="72" t="str">
        <f t="shared" si="114"/>
        <v/>
      </c>
      <c r="Z380" s="81" t="e" cm="1">
        <f t="array" aca="1" ref="Z380" ca="1">TEXT(RIGHT(10-RIGHT(SUM(INDEX(1*(MID(MID(C380,1,1)*2,ROW(INDIRECT("1:"&amp;LEN(MID(C380,1,1)*2))),1)),,))+MID(C380,2,1)+
SUM(INDEX(1*(MID(MID(C380,3,1)*2,ROW(INDIRECT("1:"&amp;LEN(MID(C380,3,1)*2))),1)),,))+MID(C380,4,1)+
SUM(INDEX(1*(MID(MID(C380,5,1)*2,ROW(INDIRECT("1:"&amp;LEN(MID(C380,5,1)*2))),1)),,))+MID(C380,6,1)+
SUM(INDEX(1*(MID(MID(C380,8,1)*2,ROW(INDIRECT("1:"&amp;LEN(MID(C380,8,1)*2))),1)),,))+MID(C380,9,1)+
SUM(INDEX(1*(MID(MID(C380,10,1)*2,ROW(INDIRECT("1:"&amp;LEN(MID(C380,10,1)*2))),1)),,)),1),1),"0")</f>
        <v>#VALUE!</v>
      </c>
      <c r="AA380" s="81" t="str">
        <f t="shared" si="115"/>
        <v/>
      </c>
      <c r="AB380" s="83" t="b">
        <f t="shared" si="116"/>
        <v>0</v>
      </c>
      <c r="AC380" s="154">
        <f t="shared" si="128"/>
        <v>0</v>
      </c>
      <c r="AD380" s="154">
        <f>SUMIF($C$15:C379,C380,$AC$15:AC379)</f>
        <v>0</v>
      </c>
      <c r="AE380" s="15">
        <f t="shared" si="129"/>
        <v>10000</v>
      </c>
      <c r="AF380" s="154">
        <f t="shared" si="130"/>
        <v>0</v>
      </c>
    </row>
    <row r="381" spans="1:32" s="30" customFormat="1" x14ac:dyDescent="0.25">
      <c r="A381" s="19">
        <v>366</v>
      </c>
      <c r="B381" s="20"/>
      <c r="C381" s="107"/>
      <c r="D381" s="20"/>
      <c r="E381" s="20"/>
      <c r="F381" s="20"/>
      <c r="G381" s="122"/>
      <c r="H381" s="156">
        <f t="shared" si="117"/>
        <v>0</v>
      </c>
      <c r="I381" s="117" t="str">
        <f t="shared" si="118"/>
        <v/>
      </c>
      <c r="J381" s="80" t="b">
        <f t="shared" si="119"/>
        <v>0</v>
      </c>
      <c r="K381" s="80" t="str">
        <f t="shared" si="120"/>
        <v/>
      </c>
      <c r="L381" s="80" t="b">
        <f>IF(C381="",FALSE,IFERROR(NOT(MATCH(C381,'Anställda och korttidsarbete'!$C:$C,0)&gt;0),TRUE))</f>
        <v>0</v>
      </c>
      <c r="M381" s="80" t="str">
        <f t="shared" si="121"/>
        <v/>
      </c>
      <c r="N381" s="80" t="b">
        <f t="shared" si="122"/>
        <v>0</v>
      </c>
      <c r="O381" s="80" t="str">
        <f t="shared" si="123"/>
        <v/>
      </c>
      <c r="P381" s="13" t="b">
        <f t="shared" si="124"/>
        <v>0</v>
      </c>
      <c r="Q381" s="80" t="str">
        <f t="shared" si="125"/>
        <v/>
      </c>
      <c r="R381" s="80" t="b">
        <f t="shared" si="126"/>
        <v>0</v>
      </c>
      <c r="S381" s="81" t="e">
        <f t="shared" si="110"/>
        <v>#VALUE!</v>
      </c>
      <c r="T381" s="81" t="e">
        <f t="shared" si="111"/>
        <v>#VALUE!</v>
      </c>
      <c r="U381" s="81" t="e">
        <f t="shared" si="112"/>
        <v>#VALUE!</v>
      </c>
      <c r="V381" s="82" t="e">
        <f t="shared" si="113"/>
        <v>#VALUE!</v>
      </c>
      <c r="W381" s="82" t="e">
        <f t="shared" si="127"/>
        <v>#VALUE!</v>
      </c>
      <c r="X381" s="82" t="b">
        <f t="shared" si="131"/>
        <v>0</v>
      </c>
      <c r="Y381" s="72" t="str">
        <f t="shared" si="114"/>
        <v/>
      </c>
      <c r="Z381" s="81" t="e" cm="1">
        <f t="array" aca="1" ref="Z381" ca="1">TEXT(RIGHT(10-RIGHT(SUM(INDEX(1*(MID(MID(C381,1,1)*2,ROW(INDIRECT("1:"&amp;LEN(MID(C381,1,1)*2))),1)),,))+MID(C381,2,1)+
SUM(INDEX(1*(MID(MID(C381,3,1)*2,ROW(INDIRECT("1:"&amp;LEN(MID(C381,3,1)*2))),1)),,))+MID(C381,4,1)+
SUM(INDEX(1*(MID(MID(C381,5,1)*2,ROW(INDIRECT("1:"&amp;LEN(MID(C381,5,1)*2))),1)),,))+MID(C381,6,1)+
SUM(INDEX(1*(MID(MID(C381,8,1)*2,ROW(INDIRECT("1:"&amp;LEN(MID(C381,8,1)*2))),1)),,))+MID(C381,9,1)+
SUM(INDEX(1*(MID(MID(C381,10,1)*2,ROW(INDIRECT("1:"&amp;LEN(MID(C381,10,1)*2))),1)),,)),1),1),"0")</f>
        <v>#VALUE!</v>
      </c>
      <c r="AA381" s="81" t="str">
        <f t="shared" si="115"/>
        <v/>
      </c>
      <c r="AB381" s="83" t="b">
        <f t="shared" si="116"/>
        <v>0</v>
      </c>
      <c r="AC381" s="154">
        <f t="shared" si="128"/>
        <v>0</v>
      </c>
      <c r="AD381" s="154">
        <f>SUMIF($C$15:C380,C381,$AC$15:AC380)</f>
        <v>0</v>
      </c>
      <c r="AE381" s="15">
        <f t="shared" si="129"/>
        <v>10000</v>
      </c>
      <c r="AF381" s="154">
        <f t="shared" si="130"/>
        <v>0</v>
      </c>
    </row>
    <row r="382" spans="1:32" s="30" customFormat="1" x14ac:dyDescent="0.25">
      <c r="A382" s="19">
        <v>367</v>
      </c>
      <c r="B382" s="20"/>
      <c r="C382" s="107"/>
      <c r="D382" s="20"/>
      <c r="E382" s="20"/>
      <c r="F382" s="20"/>
      <c r="G382" s="122"/>
      <c r="H382" s="156">
        <f t="shared" si="117"/>
        <v>0</v>
      </c>
      <c r="I382" s="117" t="str">
        <f t="shared" si="118"/>
        <v/>
      </c>
      <c r="J382" s="80" t="b">
        <f t="shared" si="119"/>
        <v>0</v>
      </c>
      <c r="K382" s="80" t="str">
        <f t="shared" si="120"/>
        <v/>
      </c>
      <c r="L382" s="80" t="b">
        <f>IF(C382="",FALSE,IFERROR(NOT(MATCH(C382,'Anställda och korttidsarbete'!$C:$C,0)&gt;0),TRUE))</f>
        <v>0</v>
      </c>
      <c r="M382" s="80" t="str">
        <f t="shared" si="121"/>
        <v/>
      </c>
      <c r="N382" s="80" t="b">
        <f t="shared" si="122"/>
        <v>0</v>
      </c>
      <c r="O382" s="80" t="str">
        <f t="shared" si="123"/>
        <v/>
      </c>
      <c r="P382" s="13" t="b">
        <f t="shared" si="124"/>
        <v>0</v>
      </c>
      <c r="Q382" s="80" t="str">
        <f t="shared" si="125"/>
        <v/>
      </c>
      <c r="R382" s="80" t="b">
        <f t="shared" si="126"/>
        <v>0</v>
      </c>
      <c r="S382" s="81" t="e">
        <f t="shared" si="110"/>
        <v>#VALUE!</v>
      </c>
      <c r="T382" s="81" t="e">
        <f t="shared" si="111"/>
        <v>#VALUE!</v>
      </c>
      <c r="U382" s="81" t="e">
        <f t="shared" si="112"/>
        <v>#VALUE!</v>
      </c>
      <c r="V382" s="82" t="e">
        <f t="shared" si="113"/>
        <v>#VALUE!</v>
      </c>
      <c r="W382" s="82" t="e">
        <f t="shared" si="127"/>
        <v>#VALUE!</v>
      </c>
      <c r="X382" s="82" t="b">
        <f t="shared" si="131"/>
        <v>0</v>
      </c>
      <c r="Y382" s="72" t="str">
        <f t="shared" si="114"/>
        <v/>
      </c>
      <c r="Z382" s="81" t="e" cm="1">
        <f t="array" aca="1" ref="Z382" ca="1">TEXT(RIGHT(10-RIGHT(SUM(INDEX(1*(MID(MID(C382,1,1)*2,ROW(INDIRECT("1:"&amp;LEN(MID(C382,1,1)*2))),1)),,))+MID(C382,2,1)+
SUM(INDEX(1*(MID(MID(C382,3,1)*2,ROW(INDIRECT("1:"&amp;LEN(MID(C382,3,1)*2))),1)),,))+MID(C382,4,1)+
SUM(INDEX(1*(MID(MID(C382,5,1)*2,ROW(INDIRECT("1:"&amp;LEN(MID(C382,5,1)*2))),1)),,))+MID(C382,6,1)+
SUM(INDEX(1*(MID(MID(C382,8,1)*2,ROW(INDIRECT("1:"&amp;LEN(MID(C382,8,1)*2))),1)),,))+MID(C382,9,1)+
SUM(INDEX(1*(MID(MID(C382,10,1)*2,ROW(INDIRECT("1:"&amp;LEN(MID(C382,10,1)*2))),1)),,)),1),1),"0")</f>
        <v>#VALUE!</v>
      </c>
      <c r="AA382" s="81" t="str">
        <f t="shared" si="115"/>
        <v/>
      </c>
      <c r="AB382" s="83" t="b">
        <f t="shared" si="116"/>
        <v>0</v>
      </c>
      <c r="AC382" s="154">
        <f t="shared" si="128"/>
        <v>0</v>
      </c>
      <c r="AD382" s="154">
        <f>SUMIF($C$15:C381,C382,$AC$15:AC381)</f>
        <v>0</v>
      </c>
      <c r="AE382" s="15">
        <f t="shared" si="129"/>
        <v>10000</v>
      </c>
      <c r="AF382" s="154">
        <f t="shared" si="130"/>
        <v>0</v>
      </c>
    </row>
    <row r="383" spans="1:32" s="30" customFormat="1" x14ac:dyDescent="0.25">
      <c r="A383" s="19">
        <v>368</v>
      </c>
      <c r="B383" s="20"/>
      <c r="C383" s="107"/>
      <c r="D383" s="20"/>
      <c r="E383" s="20"/>
      <c r="F383" s="20"/>
      <c r="G383" s="122"/>
      <c r="H383" s="156">
        <f t="shared" si="117"/>
        <v>0</v>
      </c>
      <c r="I383" s="117" t="str">
        <f t="shared" si="118"/>
        <v/>
      </c>
      <c r="J383" s="80" t="b">
        <f t="shared" si="119"/>
        <v>0</v>
      </c>
      <c r="K383" s="80" t="str">
        <f t="shared" si="120"/>
        <v/>
      </c>
      <c r="L383" s="80" t="b">
        <f>IF(C383="",FALSE,IFERROR(NOT(MATCH(C383,'Anställda och korttidsarbete'!$C:$C,0)&gt;0),TRUE))</f>
        <v>0</v>
      </c>
      <c r="M383" s="80" t="str">
        <f t="shared" si="121"/>
        <v/>
      </c>
      <c r="N383" s="80" t="b">
        <f t="shared" si="122"/>
        <v>0</v>
      </c>
      <c r="O383" s="80" t="str">
        <f t="shared" si="123"/>
        <v/>
      </c>
      <c r="P383" s="13" t="b">
        <f t="shared" si="124"/>
        <v>0</v>
      </c>
      <c r="Q383" s="80" t="str">
        <f t="shared" si="125"/>
        <v/>
      </c>
      <c r="R383" s="80" t="b">
        <f t="shared" si="126"/>
        <v>0</v>
      </c>
      <c r="S383" s="81" t="e">
        <f t="shared" si="110"/>
        <v>#VALUE!</v>
      </c>
      <c r="T383" s="81" t="e">
        <f t="shared" si="111"/>
        <v>#VALUE!</v>
      </c>
      <c r="U383" s="81" t="e">
        <f t="shared" si="112"/>
        <v>#VALUE!</v>
      </c>
      <c r="V383" s="82" t="e">
        <f t="shared" si="113"/>
        <v>#VALUE!</v>
      </c>
      <c r="W383" s="82" t="e">
        <f t="shared" si="127"/>
        <v>#VALUE!</v>
      </c>
      <c r="X383" s="82" t="b">
        <f t="shared" si="131"/>
        <v>0</v>
      </c>
      <c r="Y383" s="72" t="str">
        <f t="shared" si="114"/>
        <v/>
      </c>
      <c r="Z383" s="81" t="e" cm="1">
        <f t="array" aca="1" ref="Z383" ca="1">TEXT(RIGHT(10-RIGHT(SUM(INDEX(1*(MID(MID(C383,1,1)*2,ROW(INDIRECT("1:"&amp;LEN(MID(C383,1,1)*2))),1)),,))+MID(C383,2,1)+
SUM(INDEX(1*(MID(MID(C383,3,1)*2,ROW(INDIRECT("1:"&amp;LEN(MID(C383,3,1)*2))),1)),,))+MID(C383,4,1)+
SUM(INDEX(1*(MID(MID(C383,5,1)*2,ROW(INDIRECT("1:"&amp;LEN(MID(C383,5,1)*2))),1)),,))+MID(C383,6,1)+
SUM(INDEX(1*(MID(MID(C383,8,1)*2,ROW(INDIRECT("1:"&amp;LEN(MID(C383,8,1)*2))),1)),,))+MID(C383,9,1)+
SUM(INDEX(1*(MID(MID(C383,10,1)*2,ROW(INDIRECT("1:"&amp;LEN(MID(C383,10,1)*2))),1)),,)),1),1),"0")</f>
        <v>#VALUE!</v>
      </c>
      <c r="AA383" s="81" t="str">
        <f t="shared" si="115"/>
        <v/>
      </c>
      <c r="AB383" s="83" t="b">
        <f t="shared" si="116"/>
        <v>0</v>
      </c>
      <c r="AC383" s="154">
        <f t="shared" si="128"/>
        <v>0</v>
      </c>
      <c r="AD383" s="154">
        <f>SUMIF($C$15:C382,C383,$AC$15:AC382)</f>
        <v>0</v>
      </c>
      <c r="AE383" s="15">
        <f t="shared" si="129"/>
        <v>10000</v>
      </c>
      <c r="AF383" s="154">
        <f t="shared" si="130"/>
        <v>0</v>
      </c>
    </row>
    <row r="384" spans="1:32" s="30" customFormat="1" x14ac:dyDescent="0.25">
      <c r="A384" s="19">
        <v>369</v>
      </c>
      <c r="B384" s="20"/>
      <c r="C384" s="107"/>
      <c r="D384" s="20"/>
      <c r="E384" s="20"/>
      <c r="F384" s="20"/>
      <c r="G384" s="122"/>
      <c r="H384" s="156">
        <f t="shared" si="117"/>
        <v>0</v>
      </c>
      <c r="I384" s="117" t="str">
        <f t="shared" si="118"/>
        <v/>
      </c>
      <c r="J384" s="80" t="b">
        <f t="shared" si="119"/>
        <v>0</v>
      </c>
      <c r="K384" s="80" t="str">
        <f t="shared" si="120"/>
        <v/>
      </c>
      <c r="L384" s="80" t="b">
        <f>IF(C384="",FALSE,IFERROR(NOT(MATCH(C384,'Anställda och korttidsarbete'!$C:$C,0)&gt;0),TRUE))</f>
        <v>0</v>
      </c>
      <c r="M384" s="80" t="str">
        <f t="shared" si="121"/>
        <v/>
      </c>
      <c r="N384" s="80" t="b">
        <f t="shared" si="122"/>
        <v>0</v>
      </c>
      <c r="O384" s="80" t="str">
        <f t="shared" si="123"/>
        <v/>
      </c>
      <c r="P384" s="13" t="b">
        <f t="shared" si="124"/>
        <v>0</v>
      </c>
      <c r="Q384" s="80" t="str">
        <f t="shared" si="125"/>
        <v/>
      </c>
      <c r="R384" s="80" t="b">
        <f t="shared" si="126"/>
        <v>0</v>
      </c>
      <c r="S384" s="81" t="e">
        <f t="shared" si="110"/>
        <v>#VALUE!</v>
      </c>
      <c r="T384" s="81" t="e">
        <f t="shared" si="111"/>
        <v>#VALUE!</v>
      </c>
      <c r="U384" s="81" t="e">
        <f t="shared" si="112"/>
        <v>#VALUE!</v>
      </c>
      <c r="V384" s="82" t="e">
        <f t="shared" si="113"/>
        <v>#VALUE!</v>
      </c>
      <c r="W384" s="82" t="e">
        <f t="shared" si="127"/>
        <v>#VALUE!</v>
      </c>
      <c r="X384" s="82" t="b">
        <f t="shared" si="131"/>
        <v>0</v>
      </c>
      <c r="Y384" s="72" t="str">
        <f t="shared" si="114"/>
        <v/>
      </c>
      <c r="Z384" s="81" t="e" cm="1">
        <f t="array" aca="1" ref="Z384" ca="1">TEXT(RIGHT(10-RIGHT(SUM(INDEX(1*(MID(MID(C384,1,1)*2,ROW(INDIRECT("1:"&amp;LEN(MID(C384,1,1)*2))),1)),,))+MID(C384,2,1)+
SUM(INDEX(1*(MID(MID(C384,3,1)*2,ROW(INDIRECT("1:"&amp;LEN(MID(C384,3,1)*2))),1)),,))+MID(C384,4,1)+
SUM(INDEX(1*(MID(MID(C384,5,1)*2,ROW(INDIRECT("1:"&amp;LEN(MID(C384,5,1)*2))),1)),,))+MID(C384,6,1)+
SUM(INDEX(1*(MID(MID(C384,8,1)*2,ROW(INDIRECT("1:"&amp;LEN(MID(C384,8,1)*2))),1)),,))+MID(C384,9,1)+
SUM(INDEX(1*(MID(MID(C384,10,1)*2,ROW(INDIRECT("1:"&amp;LEN(MID(C384,10,1)*2))),1)),,)),1),1),"0")</f>
        <v>#VALUE!</v>
      </c>
      <c r="AA384" s="81" t="str">
        <f t="shared" si="115"/>
        <v/>
      </c>
      <c r="AB384" s="83" t="b">
        <f t="shared" si="116"/>
        <v>0</v>
      </c>
      <c r="AC384" s="154">
        <f t="shared" si="128"/>
        <v>0</v>
      </c>
      <c r="AD384" s="154">
        <f>SUMIF($C$15:C383,C384,$AC$15:AC383)</f>
        <v>0</v>
      </c>
      <c r="AE384" s="15">
        <f t="shared" si="129"/>
        <v>10000</v>
      </c>
      <c r="AF384" s="154">
        <f t="shared" si="130"/>
        <v>0</v>
      </c>
    </row>
    <row r="385" spans="1:32" s="30" customFormat="1" x14ac:dyDescent="0.25">
      <c r="A385" s="19">
        <v>370</v>
      </c>
      <c r="B385" s="20"/>
      <c r="C385" s="107"/>
      <c r="D385" s="20"/>
      <c r="E385" s="20"/>
      <c r="F385" s="20"/>
      <c r="G385" s="122"/>
      <c r="H385" s="156">
        <f t="shared" si="117"/>
        <v>0</v>
      </c>
      <c r="I385" s="117" t="str">
        <f t="shared" si="118"/>
        <v/>
      </c>
      <c r="J385" s="80" t="b">
        <f t="shared" si="119"/>
        <v>0</v>
      </c>
      <c r="K385" s="80" t="str">
        <f t="shared" si="120"/>
        <v/>
      </c>
      <c r="L385" s="80" t="b">
        <f>IF(C385="",FALSE,IFERROR(NOT(MATCH(C385,'Anställda och korttidsarbete'!$C:$C,0)&gt;0),TRUE))</f>
        <v>0</v>
      </c>
      <c r="M385" s="80" t="str">
        <f t="shared" si="121"/>
        <v/>
      </c>
      <c r="N385" s="80" t="b">
        <f t="shared" si="122"/>
        <v>0</v>
      </c>
      <c r="O385" s="80" t="str">
        <f t="shared" si="123"/>
        <v/>
      </c>
      <c r="P385" s="13" t="b">
        <f t="shared" si="124"/>
        <v>0</v>
      </c>
      <c r="Q385" s="80" t="str">
        <f t="shared" si="125"/>
        <v/>
      </c>
      <c r="R385" s="80" t="b">
        <f t="shared" si="126"/>
        <v>0</v>
      </c>
      <c r="S385" s="81" t="e">
        <f t="shared" si="110"/>
        <v>#VALUE!</v>
      </c>
      <c r="T385" s="81" t="e">
        <f t="shared" si="111"/>
        <v>#VALUE!</v>
      </c>
      <c r="U385" s="81" t="e">
        <f t="shared" si="112"/>
        <v>#VALUE!</v>
      </c>
      <c r="V385" s="82" t="e">
        <f t="shared" si="113"/>
        <v>#VALUE!</v>
      </c>
      <c r="W385" s="82" t="e">
        <f t="shared" si="127"/>
        <v>#VALUE!</v>
      </c>
      <c r="X385" s="82" t="b">
        <f t="shared" si="131"/>
        <v>0</v>
      </c>
      <c r="Y385" s="72" t="str">
        <f t="shared" si="114"/>
        <v/>
      </c>
      <c r="Z385" s="81" t="e" cm="1">
        <f t="array" aca="1" ref="Z385" ca="1">TEXT(RIGHT(10-RIGHT(SUM(INDEX(1*(MID(MID(C385,1,1)*2,ROW(INDIRECT("1:"&amp;LEN(MID(C385,1,1)*2))),1)),,))+MID(C385,2,1)+
SUM(INDEX(1*(MID(MID(C385,3,1)*2,ROW(INDIRECT("1:"&amp;LEN(MID(C385,3,1)*2))),1)),,))+MID(C385,4,1)+
SUM(INDEX(1*(MID(MID(C385,5,1)*2,ROW(INDIRECT("1:"&amp;LEN(MID(C385,5,1)*2))),1)),,))+MID(C385,6,1)+
SUM(INDEX(1*(MID(MID(C385,8,1)*2,ROW(INDIRECT("1:"&amp;LEN(MID(C385,8,1)*2))),1)),,))+MID(C385,9,1)+
SUM(INDEX(1*(MID(MID(C385,10,1)*2,ROW(INDIRECT("1:"&amp;LEN(MID(C385,10,1)*2))),1)),,)),1),1),"0")</f>
        <v>#VALUE!</v>
      </c>
      <c r="AA385" s="81" t="str">
        <f t="shared" si="115"/>
        <v/>
      </c>
      <c r="AB385" s="83" t="b">
        <f t="shared" si="116"/>
        <v>0</v>
      </c>
      <c r="AC385" s="154">
        <f t="shared" si="128"/>
        <v>0</v>
      </c>
      <c r="AD385" s="154">
        <f>SUMIF($C$15:C384,C385,$AC$15:AC384)</f>
        <v>0</v>
      </c>
      <c r="AE385" s="15">
        <f t="shared" si="129"/>
        <v>10000</v>
      </c>
      <c r="AF385" s="154">
        <f t="shared" si="130"/>
        <v>0</v>
      </c>
    </row>
    <row r="386" spans="1:32" s="30" customFormat="1" x14ac:dyDescent="0.25">
      <c r="A386" s="19">
        <v>371</v>
      </c>
      <c r="B386" s="20"/>
      <c r="C386" s="107"/>
      <c r="D386" s="20"/>
      <c r="E386" s="20"/>
      <c r="F386" s="20"/>
      <c r="G386" s="122"/>
      <c r="H386" s="156">
        <f t="shared" si="117"/>
        <v>0</v>
      </c>
      <c r="I386" s="117" t="str">
        <f t="shared" si="118"/>
        <v/>
      </c>
      <c r="J386" s="80" t="b">
        <f t="shared" si="119"/>
        <v>0</v>
      </c>
      <c r="K386" s="80" t="str">
        <f t="shared" si="120"/>
        <v/>
      </c>
      <c r="L386" s="80" t="b">
        <f>IF(C386="",FALSE,IFERROR(NOT(MATCH(C386,'Anställda och korttidsarbete'!$C:$C,0)&gt;0),TRUE))</f>
        <v>0</v>
      </c>
      <c r="M386" s="80" t="str">
        <f t="shared" si="121"/>
        <v/>
      </c>
      <c r="N386" s="80" t="b">
        <f t="shared" si="122"/>
        <v>0</v>
      </c>
      <c r="O386" s="80" t="str">
        <f t="shared" si="123"/>
        <v/>
      </c>
      <c r="P386" s="13" t="b">
        <f t="shared" si="124"/>
        <v>0</v>
      </c>
      <c r="Q386" s="80" t="str">
        <f t="shared" si="125"/>
        <v/>
      </c>
      <c r="R386" s="80" t="b">
        <f t="shared" si="126"/>
        <v>0</v>
      </c>
      <c r="S386" s="81" t="e">
        <f t="shared" si="110"/>
        <v>#VALUE!</v>
      </c>
      <c r="T386" s="81" t="e">
        <f t="shared" si="111"/>
        <v>#VALUE!</v>
      </c>
      <c r="U386" s="81" t="e">
        <f t="shared" si="112"/>
        <v>#VALUE!</v>
      </c>
      <c r="V386" s="82" t="e">
        <f t="shared" si="113"/>
        <v>#VALUE!</v>
      </c>
      <c r="W386" s="82" t="e">
        <f t="shared" si="127"/>
        <v>#VALUE!</v>
      </c>
      <c r="X386" s="82" t="b">
        <f t="shared" si="131"/>
        <v>0</v>
      </c>
      <c r="Y386" s="72" t="str">
        <f t="shared" si="114"/>
        <v/>
      </c>
      <c r="Z386" s="81" t="e" cm="1">
        <f t="array" aca="1" ref="Z386" ca="1">TEXT(RIGHT(10-RIGHT(SUM(INDEX(1*(MID(MID(C386,1,1)*2,ROW(INDIRECT("1:"&amp;LEN(MID(C386,1,1)*2))),1)),,))+MID(C386,2,1)+
SUM(INDEX(1*(MID(MID(C386,3,1)*2,ROW(INDIRECT("1:"&amp;LEN(MID(C386,3,1)*2))),1)),,))+MID(C386,4,1)+
SUM(INDEX(1*(MID(MID(C386,5,1)*2,ROW(INDIRECT("1:"&amp;LEN(MID(C386,5,1)*2))),1)),,))+MID(C386,6,1)+
SUM(INDEX(1*(MID(MID(C386,8,1)*2,ROW(INDIRECT("1:"&amp;LEN(MID(C386,8,1)*2))),1)),,))+MID(C386,9,1)+
SUM(INDEX(1*(MID(MID(C386,10,1)*2,ROW(INDIRECT("1:"&amp;LEN(MID(C386,10,1)*2))),1)),,)),1),1),"0")</f>
        <v>#VALUE!</v>
      </c>
      <c r="AA386" s="81" t="str">
        <f t="shared" si="115"/>
        <v/>
      </c>
      <c r="AB386" s="83" t="b">
        <f t="shared" si="116"/>
        <v>0</v>
      </c>
      <c r="AC386" s="154">
        <f t="shared" si="128"/>
        <v>0</v>
      </c>
      <c r="AD386" s="154">
        <f>SUMIF($C$15:C385,C386,$AC$15:AC385)</f>
        <v>0</v>
      </c>
      <c r="AE386" s="15">
        <f t="shared" si="129"/>
        <v>10000</v>
      </c>
      <c r="AF386" s="154">
        <f t="shared" si="130"/>
        <v>0</v>
      </c>
    </row>
    <row r="387" spans="1:32" s="30" customFormat="1" x14ac:dyDescent="0.25">
      <c r="A387" s="19">
        <v>372</v>
      </c>
      <c r="B387" s="20"/>
      <c r="C387" s="107"/>
      <c r="D387" s="20"/>
      <c r="E387" s="20"/>
      <c r="F387" s="20"/>
      <c r="G387" s="122"/>
      <c r="H387" s="156">
        <f t="shared" si="117"/>
        <v>0</v>
      </c>
      <c r="I387" s="117" t="str">
        <f t="shared" si="118"/>
        <v/>
      </c>
      <c r="J387" s="80" t="b">
        <f t="shared" si="119"/>
        <v>0</v>
      </c>
      <c r="K387" s="80" t="str">
        <f t="shared" si="120"/>
        <v/>
      </c>
      <c r="L387" s="80" t="b">
        <f>IF(C387="",FALSE,IFERROR(NOT(MATCH(C387,'Anställda och korttidsarbete'!$C:$C,0)&gt;0),TRUE))</f>
        <v>0</v>
      </c>
      <c r="M387" s="80" t="str">
        <f t="shared" si="121"/>
        <v/>
      </c>
      <c r="N387" s="80" t="b">
        <f t="shared" si="122"/>
        <v>0</v>
      </c>
      <c r="O387" s="80" t="str">
        <f t="shared" si="123"/>
        <v/>
      </c>
      <c r="P387" s="13" t="b">
        <f t="shared" si="124"/>
        <v>0</v>
      </c>
      <c r="Q387" s="80" t="str">
        <f t="shared" si="125"/>
        <v/>
      </c>
      <c r="R387" s="80" t="b">
        <f t="shared" si="126"/>
        <v>0</v>
      </c>
      <c r="S387" s="81" t="e">
        <f t="shared" si="110"/>
        <v>#VALUE!</v>
      </c>
      <c r="T387" s="81" t="e">
        <f t="shared" si="111"/>
        <v>#VALUE!</v>
      </c>
      <c r="U387" s="81" t="e">
        <f t="shared" si="112"/>
        <v>#VALUE!</v>
      </c>
      <c r="V387" s="82" t="e">
        <f t="shared" si="113"/>
        <v>#VALUE!</v>
      </c>
      <c r="W387" s="82" t="e">
        <f t="shared" si="127"/>
        <v>#VALUE!</v>
      </c>
      <c r="X387" s="82" t="b">
        <f t="shared" si="131"/>
        <v>0</v>
      </c>
      <c r="Y387" s="72" t="str">
        <f t="shared" si="114"/>
        <v/>
      </c>
      <c r="Z387" s="81" t="e" cm="1">
        <f t="array" aca="1" ref="Z387" ca="1">TEXT(RIGHT(10-RIGHT(SUM(INDEX(1*(MID(MID(C387,1,1)*2,ROW(INDIRECT("1:"&amp;LEN(MID(C387,1,1)*2))),1)),,))+MID(C387,2,1)+
SUM(INDEX(1*(MID(MID(C387,3,1)*2,ROW(INDIRECT("1:"&amp;LEN(MID(C387,3,1)*2))),1)),,))+MID(C387,4,1)+
SUM(INDEX(1*(MID(MID(C387,5,1)*2,ROW(INDIRECT("1:"&amp;LEN(MID(C387,5,1)*2))),1)),,))+MID(C387,6,1)+
SUM(INDEX(1*(MID(MID(C387,8,1)*2,ROW(INDIRECT("1:"&amp;LEN(MID(C387,8,1)*2))),1)),,))+MID(C387,9,1)+
SUM(INDEX(1*(MID(MID(C387,10,1)*2,ROW(INDIRECT("1:"&amp;LEN(MID(C387,10,1)*2))),1)),,)),1),1),"0")</f>
        <v>#VALUE!</v>
      </c>
      <c r="AA387" s="81" t="str">
        <f t="shared" si="115"/>
        <v/>
      </c>
      <c r="AB387" s="83" t="b">
        <f t="shared" si="116"/>
        <v>0</v>
      </c>
      <c r="AC387" s="154">
        <f t="shared" si="128"/>
        <v>0</v>
      </c>
      <c r="AD387" s="154">
        <f>SUMIF($C$15:C386,C387,$AC$15:AC386)</f>
        <v>0</v>
      </c>
      <c r="AE387" s="15">
        <f t="shared" si="129"/>
        <v>10000</v>
      </c>
      <c r="AF387" s="154">
        <f t="shared" si="130"/>
        <v>0</v>
      </c>
    </row>
    <row r="388" spans="1:32" s="30" customFormat="1" x14ac:dyDescent="0.25">
      <c r="A388" s="19">
        <v>373</v>
      </c>
      <c r="B388" s="20"/>
      <c r="C388" s="107"/>
      <c r="D388" s="20"/>
      <c r="E388" s="20"/>
      <c r="F388" s="20"/>
      <c r="G388" s="122"/>
      <c r="H388" s="156">
        <f t="shared" si="117"/>
        <v>0</v>
      </c>
      <c r="I388" s="117" t="str">
        <f t="shared" si="118"/>
        <v/>
      </c>
      <c r="J388" s="80" t="b">
        <f t="shared" si="119"/>
        <v>0</v>
      </c>
      <c r="K388" s="80" t="str">
        <f t="shared" si="120"/>
        <v/>
      </c>
      <c r="L388" s="80" t="b">
        <f>IF(C388="",FALSE,IFERROR(NOT(MATCH(C388,'Anställda och korttidsarbete'!$C:$C,0)&gt;0),TRUE))</f>
        <v>0</v>
      </c>
      <c r="M388" s="80" t="str">
        <f t="shared" si="121"/>
        <v/>
      </c>
      <c r="N388" s="80" t="b">
        <f t="shared" si="122"/>
        <v>0</v>
      </c>
      <c r="O388" s="80" t="str">
        <f t="shared" si="123"/>
        <v/>
      </c>
      <c r="P388" s="13" t="b">
        <f t="shared" si="124"/>
        <v>0</v>
      </c>
      <c r="Q388" s="80" t="str">
        <f t="shared" si="125"/>
        <v/>
      </c>
      <c r="R388" s="80" t="b">
        <f t="shared" si="126"/>
        <v>0</v>
      </c>
      <c r="S388" s="81" t="e">
        <f t="shared" si="110"/>
        <v>#VALUE!</v>
      </c>
      <c r="T388" s="81" t="e">
        <f t="shared" si="111"/>
        <v>#VALUE!</v>
      </c>
      <c r="U388" s="81" t="e">
        <f t="shared" si="112"/>
        <v>#VALUE!</v>
      </c>
      <c r="V388" s="82" t="e">
        <f t="shared" si="113"/>
        <v>#VALUE!</v>
      </c>
      <c r="W388" s="82" t="e">
        <f t="shared" si="127"/>
        <v>#VALUE!</v>
      </c>
      <c r="X388" s="82" t="b">
        <f t="shared" si="131"/>
        <v>0</v>
      </c>
      <c r="Y388" s="72" t="str">
        <f t="shared" si="114"/>
        <v/>
      </c>
      <c r="Z388" s="81" t="e" cm="1">
        <f t="array" aca="1" ref="Z388" ca="1">TEXT(RIGHT(10-RIGHT(SUM(INDEX(1*(MID(MID(C388,1,1)*2,ROW(INDIRECT("1:"&amp;LEN(MID(C388,1,1)*2))),1)),,))+MID(C388,2,1)+
SUM(INDEX(1*(MID(MID(C388,3,1)*2,ROW(INDIRECT("1:"&amp;LEN(MID(C388,3,1)*2))),1)),,))+MID(C388,4,1)+
SUM(INDEX(1*(MID(MID(C388,5,1)*2,ROW(INDIRECT("1:"&amp;LEN(MID(C388,5,1)*2))),1)),,))+MID(C388,6,1)+
SUM(INDEX(1*(MID(MID(C388,8,1)*2,ROW(INDIRECT("1:"&amp;LEN(MID(C388,8,1)*2))),1)),,))+MID(C388,9,1)+
SUM(INDEX(1*(MID(MID(C388,10,1)*2,ROW(INDIRECT("1:"&amp;LEN(MID(C388,10,1)*2))),1)),,)),1),1),"0")</f>
        <v>#VALUE!</v>
      </c>
      <c r="AA388" s="81" t="str">
        <f t="shared" si="115"/>
        <v/>
      </c>
      <c r="AB388" s="83" t="b">
        <f t="shared" si="116"/>
        <v>0</v>
      </c>
      <c r="AC388" s="154">
        <f t="shared" si="128"/>
        <v>0</v>
      </c>
      <c r="AD388" s="154">
        <f>SUMIF($C$15:C387,C388,$AC$15:AC387)</f>
        <v>0</v>
      </c>
      <c r="AE388" s="15">
        <f t="shared" si="129"/>
        <v>10000</v>
      </c>
      <c r="AF388" s="154">
        <f t="shared" si="130"/>
        <v>0</v>
      </c>
    </row>
    <row r="389" spans="1:32" s="30" customFormat="1" x14ac:dyDescent="0.25">
      <c r="A389" s="19">
        <v>374</v>
      </c>
      <c r="B389" s="20"/>
      <c r="C389" s="107"/>
      <c r="D389" s="20"/>
      <c r="E389" s="20"/>
      <c r="F389" s="20"/>
      <c r="G389" s="122"/>
      <c r="H389" s="156">
        <f t="shared" si="117"/>
        <v>0</v>
      </c>
      <c r="I389" s="117" t="str">
        <f t="shared" si="118"/>
        <v/>
      </c>
      <c r="J389" s="80" t="b">
        <f t="shared" si="119"/>
        <v>0</v>
      </c>
      <c r="K389" s="80" t="str">
        <f t="shared" si="120"/>
        <v/>
      </c>
      <c r="L389" s="80" t="b">
        <f>IF(C389="",FALSE,IFERROR(NOT(MATCH(C389,'Anställda och korttidsarbete'!$C:$C,0)&gt;0),TRUE))</f>
        <v>0</v>
      </c>
      <c r="M389" s="80" t="str">
        <f t="shared" si="121"/>
        <v/>
      </c>
      <c r="N389" s="80" t="b">
        <f t="shared" si="122"/>
        <v>0</v>
      </c>
      <c r="O389" s="80" t="str">
        <f t="shared" si="123"/>
        <v/>
      </c>
      <c r="P389" s="13" t="b">
        <f t="shared" si="124"/>
        <v>0</v>
      </c>
      <c r="Q389" s="80" t="str">
        <f t="shared" si="125"/>
        <v/>
      </c>
      <c r="R389" s="80" t="b">
        <f t="shared" si="126"/>
        <v>0</v>
      </c>
      <c r="S389" s="81" t="e">
        <f t="shared" si="110"/>
        <v>#VALUE!</v>
      </c>
      <c r="T389" s="81" t="e">
        <f t="shared" si="111"/>
        <v>#VALUE!</v>
      </c>
      <c r="U389" s="81" t="e">
        <f t="shared" si="112"/>
        <v>#VALUE!</v>
      </c>
      <c r="V389" s="82" t="e">
        <f t="shared" si="113"/>
        <v>#VALUE!</v>
      </c>
      <c r="W389" s="82" t="e">
        <f t="shared" si="127"/>
        <v>#VALUE!</v>
      </c>
      <c r="X389" s="82" t="b">
        <f t="shared" si="131"/>
        <v>0</v>
      </c>
      <c r="Y389" s="72" t="str">
        <f t="shared" si="114"/>
        <v/>
      </c>
      <c r="Z389" s="81" t="e" cm="1">
        <f t="array" aca="1" ref="Z389" ca="1">TEXT(RIGHT(10-RIGHT(SUM(INDEX(1*(MID(MID(C389,1,1)*2,ROW(INDIRECT("1:"&amp;LEN(MID(C389,1,1)*2))),1)),,))+MID(C389,2,1)+
SUM(INDEX(1*(MID(MID(C389,3,1)*2,ROW(INDIRECT("1:"&amp;LEN(MID(C389,3,1)*2))),1)),,))+MID(C389,4,1)+
SUM(INDEX(1*(MID(MID(C389,5,1)*2,ROW(INDIRECT("1:"&amp;LEN(MID(C389,5,1)*2))),1)),,))+MID(C389,6,1)+
SUM(INDEX(1*(MID(MID(C389,8,1)*2,ROW(INDIRECT("1:"&amp;LEN(MID(C389,8,1)*2))),1)),,))+MID(C389,9,1)+
SUM(INDEX(1*(MID(MID(C389,10,1)*2,ROW(INDIRECT("1:"&amp;LEN(MID(C389,10,1)*2))),1)),,)),1),1),"0")</f>
        <v>#VALUE!</v>
      </c>
      <c r="AA389" s="81" t="str">
        <f t="shared" si="115"/>
        <v/>
      </c>
      <c r="AB389" s="83" t="b">
        <f t="shared" si="116"/>
        <v>0</v>
      </c>
      <c r="AC389" s="154">
        <f t="shared" si="128"/>
        <v>0</v>
      </c>
      <c r="AD389" s="154">
        <f>SUMIF($C$15:C388,C389,$AC$15:AC388)</f>
        <v>0</v>
      </c>
      <c r="AE389" s="15">
        <f t="shared" si="129"/>
        <v>10000</v>
      </c>
      <c r="AF389" s="154">
        <f t="shared" si="130"/>
        <v>0</v>
      </c>
    </row>
    <row r="390" spans="1:32" s="30" customFormat="1" x14ac:dyDescent="0.25">
      <c r="A390" s="19">
        <v>375</v>
      </c>
      <c r="B390" s="20"/>
      <c r="C390" s="107"/>
      <c r="D390" s="20"/>
      <c r="E390" s="20"/>
      <c r="F390" s="20"/>
      <c r="G390" s="122"/>
      <c r="H390" s="156">
        <f t="shared" si="117"/>
        <v>0</v>
      </c>
      <c r="I390" s="117" t="str">
        <f t="shared" si="118"/>
        <v/>
      </c>
      <c r="J390" s="80" t="b">
        <f t="shared" si="119"/>
        <v>0</v>
      </c>
      <c r="K390" s="80" t="str">
        <f t="shared" si="120"/>
        <v/>
      </c>
      <c r="L390" s="80" t="b">
        <f>IF(C390="",FALSE,IFERROR(NOT(MATCH(C390,'Anställda och korttidsarbete'!$C:$C,0)&gt;0),TRUE))</f>
        <v>0</v>
      </c>
      <c r="M390" s="80" t="str">
        <f t="shared" si="121"/>
        <v/>
      </c>
      <c r="N390" s="80" t="b">
        <f t="shared" si="122"/>
        <v>0</v>
      </c>
      <c r="O390" s="80" t="str">
        <f t="shared" si="123"/>
        <v/>
      </c>
      <c r="P390" s="13" t="b">
        <f t="shared" si="124"/>
        <v>0</v>
      </c>
      <c r="Q390" s="80" t="str">
        <f t="shared" si="125"/>
        <v/>
      </c>
      <c r="R390" s="80" t="b">
        <f t="shared" si="126"/>
        <v>0</v>
      </c>
      <c r="S390" s="81" t="e">
        <f t="shared" si="110"/>
        <v>#VALUE!</v>
      </c>
      <c r="T390" s="81" t="e">
        <f t="shared" si="111"/>
        <v>#VALUE!</v>
      </c>
      <c r="U390" s="81" t="e">
        <f t="shared" si="112"/>
        <v>#VALUE!</v>
      </c>
      <c r="V390" s="82" t="e">
        <f t="shared" si="113"/>
        <v>#VALUE!</v>
      </c>
      <c r="W390" s="82" t="e">
        <f t="shared" si="127"/>
        <v>#VALUE!</v>
      </c>
      <c r="X390" s="82" t="b">
        <f t="shared" si="131"/>
        <v>0</v>
      </c>
      <c r="Y390" s="72" t="str">
        <f t="shared" si="114"/>
        <v/>
      </c>
      <c r="Z390" s="81" t="e" cm="1">
        <f t="array" aca="1" ref="Z390" ca="1">TEXT(RIGHT(10-RIGHT(SUM(INDEX(1*(MID(MID(C390,1,1)*2,ROW(INDIRECT("1:"&amp;LEN(MID(C390,1,1)*2))),1)),,))+MID(C390,2,1)+
SUM(INDEX(1*(MID(MID(C390,3,1)*2,ROW(INDIRECT("1:"&amp;LEN(MID(C390,3,1)*2))),1)),,))+MID(C390,4,1)+
SUM(INDEX(1*(MID(MID(C390,5,1)*2,ROW(INDIRECT("1:"&amp;LEN(MID(C390,5,1)*2))),1)),,))+MID(C390,6,1)+
SUM(INDEX(1*(MID(MID(C390,8,1)*2,ROW(INDIRECT("1:"&amp;LEN(MID(C390,8,1)*2))),1)),,))+MID(C390,9,1)+
SUM(INDEX(1*(MID(MID(C390,10,1)*2,ROW(INDIRECT("1:"&amp;LEN(MID(C390,10,1)*2))),1)),,)),1),1),"0")</f>
        <v>#VALUE!</v>
      </c>
      <c r="AA390" s="81" t="str">
        <f t="shared" si="115"/>
        <v/>
      </c>
      <c r="AB390" s="83" t="b">
        <f t="shared" si="116"/>
        <v>0</v>
      </c>
      <c r="AC390" s="154">
        <f t="shared" si="128"/>
        <v>0</v>
      </c>
      <c r="AD390" s="154">
        <f>SUMIF($C$15:C389,C390,$AC$15:AC389)</f>
        <v>0</v>
      </c>
      <c r="AE390" s="15">
        <f t="shared" si="129"/>
        <v>10000</v>
      </c>
      <c r="AF390" s="154">
        <f t="shared" si="130"/>
        <v>0</v>
      </c>
    </row>
    <row r="391" spans="1:32" s="30" customFormat="1" x14ac:dyDescent="0.25">
      <c r="A391" s="19">
        <v>376</v>
      </c>
      <c r="B391" s="20"/>
      <c r="C391" s="107"/>
      <c r="D391" s="20"/>
      <c r="E391" s="20"/>
      <c r="F391" s="20"/>
      <c r="G391" s="122"/>
      <c r="H391" s="156">
        <f t="shared" si="117"/>
        <v>0</v>
      </c>
      <c r="I391" s="117" t="str">
        <f t="shared" si="118"/>
        <v/>
      </c>
      <c r="J391" s="80" t="b">
        <f t="shared" si="119"/>
        <v>0</v>
      </c>
      <c r="K391" s="80" t="str">
        <f t="shared" si="120"/>
        <v/>
      </c>
      <c r="L391" s="80" t="b">
        <f>IF(C391="",FALSE,IFERROR(NOT(MATCH(C391,'Anställda och korttidsarbete'!$C:$C,0)&gt;0),TRUE))</f>
        <v>0</v>
      </c>
      <c r="M391" s="80" t="str">
        <f t="shared" si="121"/>
        <v/>
      </c>
      <c r="N391" s="80" t="b">
        <f t="shared" si="122"/>
        <v>0</v>
      </c>
      <c r="O391" s="80" t="str">
        <f t="shared" si="123"/>
        <v/>
      </c>
      <c r="P391" s="13" t="b">
        <f t="shared" si="124"/>
        <v>0</v>
      </c>
      <c r="Q391" s="80" t="str">
        <f t="shared" si="125"/>
        <v/>
      </c>
      <c r="R391" s="80" t="b">
        <f t="shared" si="126"/>
        <v>0</v>
      </c>
      <c r="S391" s="81" t="e">
        <f t="shared" si="110"/>
        <v>#VALUE!</v>
      </c>
      <c r="T391" s="81" t="e">
        <f t="shared" si="111"/>
        <v>#VALUE!</v>
      </c>
      <c r="U391" s="81" t="e">
        <f t="shared" si="112"/>
        <v>#VALUE!</v>
      </c>
      <c r="V391" s="82" t="e">
        <f t="shared" si="113"/>
        <v>#VALUE!</v>
      </c>
      <c r="W391" s="82" t="e">
        <f t="shared" si="127"/>
        <v>#VALUE!</v>
      </c>
      <c r="X391" s="82" t="b">
        <f t="shared" si="131"/>
        <v>0</v>
      </c>
      <c r="Y391" s="72" t="str">
        <f t="shared" si="114"/>
        <v/>
      </c>
      <c r="Z391" s="81" t="e" cm="1">
        <f t="array" aca="1" ref="Z391" ca="1">TEXT(RIGHT(10-RIGHT(SUM(INDEX(1*(MID(MID(C391,1,1)*2,ROW(INDIRECT("1:"&amp;LEN(MID(C391,1,1)*2))),1)),,))+MID(C391,2,1)+
SUM(INDEX(1*(MID(MID(C391,3,1)*2,ROW(INDIRECT("1:"&amp;LEN(MID(C391,3,1)*2))),1)),,))+MID(C391,4,1)+
SUM(INDEX(1*(MID(MID(C391,5,1)*2,ROW(INDIRECT("1:"&amp;LEN(MID(C391,5,1)*2))),1)),,))+MID(C391,6,1)+
SUM(INDEX(1*(MID(MID(C391,8,1)*2,ROW(INDIRECT("1:"&amp;LEN(MID(C391,8,1)*2))),1)),,))+MID(C391,9,1)+
SUM(INDEX(1*(MID(MID(C391,10,1)*2,ROW(INDIRECT("1:"&amp;LEN(MID(C391,10,1)*2))),1)),,)),1),1),"0")</f>
        <v>#VALUE!</v>
      </c>
      <c r="AA391" s="81" t="str">
        <f t="shared" si="115"/>
        <v/>
      </c>
      <c r="AB391" s="83" t="b">
        <f t="shared" si="116"/>
        <v>0</v>
      </c>
      <c r="AC391" s="154">
        <f t="shared" si="128"/>
        <v>0</v>
      </c>
      <c r="AD391" s="154">
        <f>SUMIF($C$15:C390,C391,$AC$15:AC390)</f>
        <v>0</v>
      </c>
      <c r="AE391" s="15">
        <f t="shared" si="129"/>
        <v>10000</v>
      </c>
      <c r="AF391" s="154">
        <f t="shared" si="130"/>
        <v>0</v>
      </c>
    </row>
    <row r="392" spans="1:32" s="30" customFormat="1" x14ac:dyDescent="0.25">
      <c r="A392" s="19">
        <v>377</v>
      </c>
      <c r="B392" s="20"/>
      <c r="C392" s="107"/>
      <c r="D392" s="20"/>
      <c r="E392" s="20"/>
      <c r="F392" s="20"/>
      <c r="G392" s="122"/>
      <c r="H392" s="156">
        <f t="shared" si="117"/>
        <v>0</v>
      </c>
      <c r="I392" s="117" t="str">
        <f t="shared" si="118"/>
        <v/>
      </c>
      <c r="J392" s="80" t="b">
        <f t="shared" si="119"/>
        <v>0</v>
      </c>
      <c r="K392" s="80" t="str">
        <f t="shared" si="120"/>
        <v/>
      </c>
      <c r="L392" s="80" t="b">
        <f>IF(C392="",FALSE,IFERROR(NOT(MATCH(C392,'Anställda och korttidsarbete'!$C:$C,0)&gt;0),TRUE))</f>
        <v>0</v>
      </c>
      <c r="M392" s="80" t="str">
        <f t="shared" si="121"/>
        <v/>
      </c>
      <c r="N392" s="80" t="b">
        <f t="shared" si="122"/>
        <v>0</v>
      </c>
      <c r="O392" s="80" t="str">
        <f t="shared" si="123"/>
        <v/>
      </c>
      <c r="P392" s="13" t="b">
        <f t="shared" si="124"/>
        <v>0</v>
      </c>
      <c r="Q392" s="80" t="str">
        <f t="shared" si="125"/>
        <v/>
      </c>
      <c r="R392" s="80" t="b">
        <f t="shared" si="126"/>
        <v>0</v>
      </c>
      <c r="S392" s="81" t="e">
        <f t="shared" si="110"/>
        <v>#VALUE!</v>
      </c>
      <c r="T392" s="81" t="e">
        <f t="shared" si="111"/>
        <v>#VALUE!</v>
      </c>
      <c r="U392" s="81" t="e">
        <f t="shared" si="112"/>
        <v>#VALUE!</v>
      </c>
      <c r="V392" s="82" t="e">
        <f t="shared" si="113"/>
        <v>#VALUE!</v>
      </c>
      <c r="W392" s="82" t="e">
        <f t="shared" si="127"/>
        <v>#VALUE!</v>
      </c>
      <c r="X392" s="82" t="b">
        <f t="shared" si="131"/>
        <v>0</v>
      </c>
      <c r="Y392" s="72" t="str">
        <f t="shared" si="114"/>
        <v/>
      </c>
      <c r="Z392" s="81" t="e" cm="1">
        <f t="array" aca="1" ref="Z392" ca="1">TEXT(RIGHT(10-RIGHT(SUM(INDEX(1*(MID(MID(C392,1,1)*2,ROW(INDIRECT("1:"&amp;LEN(MID(C392,1,1)*2))),1)),,))+MID(C392,2,1)+
SUM(INDEX(1*(MID(MID(C392,3,1)*2,ROW(INDIRECT("1:"&amp;LEN(MID(C392,3,1)*2))),1)),,))+MID(C392,4,1)+
SUM(INDEX(1*(MID(MID(C392,5,1)*2,ROW(INDIRECT("1:"&amp;LEN(MID(C392,5,1)*2))),1)),,))+MID(C392,6,1)+
SUM(INDEX(1*(MID(MID(C392,8,1)*2,ROW(INDIRECT("1:"&amp;LEN(MID(C392,8,1)*2))),1)),,))+MID(C392,9,1)+
SUM(INDEX(1*(MID(MID(C392,10,1)*2,ROW(INDIRECT("1:"&amp;LEN(MID(C392,10,1)*2))),1)),,)),1),1),"0")</f>
        <v>#VALUE!</v>
      </c>
      <c r="AA392" s="81" t="str">
        <f t="shared" si="115"/>
        <v/>
      </c>
      <c r="AB392" s="83" t="b">
        <f t="shared" si="116"/>
        <v>0</v>
      </c>
      <c r="AC392" s="154">
        <f t="shared" si="128"/>
        <v>0</v>
      </c>
      <c r="AD392" s="154">
        <f>SUMIF($C$15:C391,C392,$AC$15:AC391)</f>
        <v>0</v>
      </c>
      <c r="AE392" s="15">
        <f t="shared" si="129"/>
        <v>10000</v>
      </c>
      <c r="AF392" s="154">
        <f t="shared" si="130"/>
        <v>0</v>
      </c>
    </row>
    <row r="393" spans="1:32" s="30" customFormat="1" x14ac:dyDescent="0.25">
      <c r="A393" s="19">
        <v>378</v>
      </c>
      <c r="B393" s="20"/>
      <c r="C393" s="107"/>
      <c r="D393" s="20"/>
      <c r="E393" s="20"/>
      <c r="F393" s="20"/>
      <c r="G393" s="122"/>
      <c r="H393" s="156">
        <f t="shared" si="117"/>
        <v>0</v>
      </c>
      <c r="I393" s="117" t="str">
        <f t="shared" si="118"/>
        <v/>
      </c>
      <c r="J393" s="80" t="b">
        <f t="shared" si="119"/>
        <v>0</v>
      </c>
      <c r="K393" s="80" t="str">
        <f t="shared" si="120"/>
        <v/>
      </c>
      <c r="L393" s="80" t="b">
        <f>IF(C393="",FALSE,IFERROR(NOT(MATCH(C393,'Anställda och korttidsarbete'!$C:$C,0)&gt;0),TRUE))</f>
        <v>0</v>
      </c>
      <c r="M393" s="80" t="str">
        <f t="shared" si="121"/>
        <v/>
      </c>
      <c r="N393" s="80" t="b">
        <f t="shared" si="122"/>
        <v>0</v>
      </c>
      <c r="O393" s="80" t="str">
        <f t="shared" si="123"/>
        <v/>
      </c>
      <c r="P393" s="13" t="b">
        <f t="shared" si="124"/>
        <v>0</v>
      </c>
      <c r="Q393" s="80" t="str">
        <f t="shared" si="125"/>
        <v/>
      </c>
      <c r="R393" s="80" t="b">
        <f t="shared" si="126"/>
        <v>0</v>
      </c>
      <c r="S393" s="81" t="e">
        <f t="shared" si="110"/>
        <v>#VALUE!</v>
      </c>
      <c r="T393" s="81" t="e">
        <f t="shared" si="111"/>
        <v>#VALUE!</v>
      </c>
      <c r="U393" s="81" t="e">
        <f t="shared" si="112"/>
        <v>#VALUE!</v>
      </c>
      <c r="V393" s="82" t="e">
        <f t="shared" si="113"/>
        <v>#VALUE!</v>
      </c>
      <c r="W393" s="82" t="e">
        <f t="shared" si="127"/>
        <v>#VALUE!</v>
      </c>
      <c r="X393" s="82" t="b">
        <f t="shared" si="131"/>
        <v>0</v>
      </c>
      <c r="Y393" s="72" t="str">
        <f t="shared" si="114"/>
        <v/>
      </c>
      <c r="Z393" s="81" t="e" cm="1">
        <f t="array" aca="1" ref="Z393" ca="1">TEXT(RIGHT(10-RIGHT(SUM(INDEX(1*(MID(MID(C393,1,1)*2,ROW(INDIRECT("1:"&amp;LEN(MID(C393,1,1)*2))),1)),,))+MID(C393,2,1)+
SUM(INDEX(1*(MID(MID(C393,3,1)*2,ROW(INDIRECT("1:"&amp;LEN(MID(C393,3,1)*2))),1)),,))+MID(C393,4,1)+
SUM(INDEX(1*(MID(MID(C393,5,1)*2,ROW(INDIRECT("1:"&amp;LEN(MID(C393,5,1)*2))),1)),,))+MID(C393,6,1)+
SUM(INDEX(1*(MID(MID(C393,8,1)*2,ROW(INDIRECT("1:"&amp;LEN(MID(C393,8,1)*2))),1)),,))+MID(C393,9,1)+
SUM(INDEX(1*(MID(MID(C393,10,1)*2,ROW(INDIRECT("1:"&amp;LEN(MID(C393,10,1)*2))),1)),,)),1),1),"0")</f>
        <v>#VALUE!</v>
      </c>
      <c r="AA393" s="81" t="str">
        <f t="shared" si="115"/>
        <v/>
      </c>
      <c r="AB393" s="83" t="b">
        <f t="shared" si="116"/>
        <v>0</v>
      </c>
      <c r="AC393" s="154">
        <f t="shared" si="128"/>
        <v>0</v>
      </c>
      <c r="AD393" s="154">
        <f>SUMIF($C$15:C392,C393,$AC$15:AC392)</f>
        <v>0</v>
      </c>
      <c r="AE393" s="15">
        <f t="shared" si="129"/>
        <v>10000</v>
      </c>
      <c r="AF393" s="154">
        <f t="shared" si="130"/>
        <v>0</v>
      </c>
    </row>
    <row r="394" spans="1:32" s="30" customFormat="1" x14ac:dyDescent="0.25">
      <c r="A394" s="19">
        <v>379</v>
      </c>
      <c r="B394" s="20"/>
      <c r="C394" s="107"/>
      <c r="D394" s="20"/>
      <c r="E394" s="20"/>
      <c r="F394" s="20"/>
      <c r="G394" s="122"/>
      <c r="H394" s="156">
        <f t="shared" si="117"/>
        <v>0</v>
      </c>
      <c r="I394" s="117" t="str">
        <f t="shared" si="118"/>
        <v/>
      </c>
      <c r="J394" s="80" t="b">
        <f t="shared" si="119"/>
        <v>0</v>
      </c>
      <c r="K394" s="80" t="str">
        <f t="shared" si="120"/>
        <v/>
      </c>
      <c r="L394" s="80" t="b">
        <f>IF(C394="",FALSE,IFERROR(NOT(MATCH(C394,'Anställda och korttidsarbete'!$C:$C,0)&gt;0),TRUE))</f>
        <v>0</v>
      </c>
      <c r="M394" s="80" t="str">
        <f t="shared" si="121"/>
        <v/>
      </c>
      <c r="N394" s="80" t="b">
        <f t="shared" si="122"/>
        <v>0</v>
      </c>
      <c r="O394" s="80" t="str">
        <f t="shared" si="123"/>
        <v/>
      </c>
      <c r="P394" s="13" t="b">
        <f t="shared" si="124"/>
        <v>0</v>
      </c>
      <c r="Q394" s="80" t="str">
        <f t="shared" si="125"/>
        <v/>
      </c>
      <c r="R394" s="80" t="b">
        <f t="shared" si="126"/>
        <v>0</v>
      </c>
      <c r="S394" s="81" t="e">
        <f t="shared" si="110"/>
        <v>#VALUE!</v>
      </c>
      <c r="T394" s="81" t="e">
        <f t="shared" si="111"/>
        <v>#VALUE!</v>
      </c>
      <c r="U394" s="81" t="e">
        <f t="shared" si="112"/>
        <v>#VALUE!</v>
      </c>
      <c r="V394" s="82" t="e">
        <f t="shared" si="113"/>
        <v>#VALUE!</v>
      </c>
      <c r="W394" s="82" t="e">
        <f t="shared" si="127"/>
        <v>#VALUE!</v>
      </c>
      <c r="X394" s="82" t="b">
        <f t="shared" si="131"/>
        <v>0</v>
      </c>
      <c r="Y394" s="72" t="str">
        <f t="shared" si="114"/>
        <v/>
      </c>
      <c r="Z394" s="81" t="e" cm="1">
        <f t="array" aca="1" ref="Z394" ca="1">TEXT(RIGHT(10-RIGHT(SUM(INDEX(1*(MID(MID(C394,1,1)*2,ROW(INDIRECT("1:"&amp;LEN(MID(C394,1,1)*2))),1)),,))+MID(C394,2,1)+
SUM(INDEX(1*(MID(MID(C394,3,1)*2,ROW(INDIRECT("1:"&amp;LEN(MID(C394,3,1)*2))),1)),,))+MID(C394,4,1)+
SUM(INDEX(1*(MID(MID(C394,5,1)*2,ROW(INDIRECT("1:"&amp;LEN(MID(C394,5,1)*2))),1)),,))+MID(C394,6,1)+
SUM(INDEX(1*(MID(MID(C394,8,1)*2,ROW(INDIRECT("1:"&amp;LEN(MID(C394,8,1)*2))),1)),,))+MID(C394,9,1)+
SUM(INDEX(1*(MID(MID(C394,10,1)*2,ROW(INDIRECT("1:"&amp;LEN(MID(C394,10,1)*2))),1)),,)),1),1),"0")</f>
        <v>#VALUE!</v>
      </c>
      <c r="AA394" s="81" t="str">
        <f t="shared" si="115"/>
        <v/>
      </c>
      <c r="AB394" s="83" t="b">
        <f t="shared" si="116"/>
        <v>0</v>
      </c>
      <c r="AC394" s="154">
        <f t="shared" si="128"/>
        <v>0</v>
      </c>
      <c r="AD394" s="154">
        <f>SUMIF($C$15:C393,C394,$AC$15:AC393)</f>
        <v>0</v>
      </c>
      <c r="AE394" s="15">
        <f t="shared" si="129"/>
        <v>10000</v>
      </c>
      <c r="AF394" s="154">
        <f t="shared" si="130"/>
        <v>0</v>
      </c>
    </row>
    <row r="395" spans="1:32" s="30" customFormat="1" x14ac:dyDescent="0.25">
      <c r="A395" s="19">
        <v>380</v>
      </c>
      <c r="B395" s="20"/>
      <c r="C395" s="107"/>
      <c r="D395" s="20"/>
      <c r="E395" s="20"/>
      <c r="F395" s="20"/>
      <c r="G395" s="122"/>
      <c r="H395" s="156">
        <f t="shared" si="117"/>
        <v>0</v>
      </c>
      <c r="I395" s="117" t="str">
        <f t="shared" si="118"/>
        <v/>
      </c>
      <c r="J395" s="80" t="b">
        <f t="shared" si="119"/>
        <v>0</v>
      </c>
      <c r="K395" s="80" t="str">
        <f t="shared" si="120"/>
        <v/>
      </c>
      <c r="L395" s="80" t="b">
        <f>IF(C395="",FALSE,IFERROR(NOT(MATCH(C395,'Anställda och korttidsarbete'!$C:$C,0)&gt;0),TRUE))</f>
        <v>0</v>
      </c>
      <c r="M395" s="80" t="str">
        <f t="shared" si="121"/>
        <v/>
      </c>
      <c r="N395" s="80" t="b">
        <f t="shared" si="122"/>
        <v>0</v>
      </c>
      <c r="O395" s="80" t="str">
        <f t="shared" si="123"/>
        <v/>
      </c>
      <c r="P395" s="13" t="b">
        <f t="shared" si="124"/>
        <v>0</v>
      </c>
      <c r="Q395" s="80" t="str">
        <f t="shared" si="125"/>
        <v/>
      </c>
      <c r="R395" s="80" t="b">
        <f t="shared" si="126"/>
        <v>0</v>
      </c>
      <c r="S395" s="81" t="e">
        <f t="shared" si="110"/>
        <v>#VALUE!</v>
      </c>
      <c r="T395" s="81" t="e">
        <f t="shared" si="111"/>
        <v>#VALUE!</v>
      </c>
      <c r="U395" s="81" t="e">
        <f t="shared" si="112"/>
        <v>#VALUE!</v>
      </c>
      <c r="V395" s="82" t="e">
        <f t="shared" si="113"/>
        <v>#VALUE!</v>
      </c>
      <c r="W395" s="82" t="e">
        <f t="shared" si="127"/>
        <v>#VALUE!</v>
      </c>
      <c r="X395" s="82" t="b">
        <f t="shared" si="131"/>
        <v>0</v>
      </c>
      <c r="Y395" s="72" t="str">
        <f t="shared" si="114"/>
        <v/>
      </c>
      <c r="Z395" s="81" t="e" cm="1">
        <f t="array" aca="1" ref="Z395" ca="1">TEXT(RIGHT(10-RIGHT(SUM(INDEX(1*(MID(MID(C395,1,1)*2,ROW(INDIRECT("1:"&amp;LEN(MID(C395,1,1)*2))),1)),,))+MID(C395,2,1)+
SUM(INDEX(1*(MID(MID(C395,3,1)*2,ROW(INDIRECT("1:"&amp;LEN(MID(C395,3,1)*2))),1)),,))+MID(C395,4,1)+
SUM(INDEX(1*(MID(MID(C395,5,1)*2,ROW(INDIRECT("1:"&amp;LEN(MID(C395,5,1)*2))),1)),,))+MID(C395,6,1)+
SUM(INDEX(1*(MID(MID(C395,8,1)*2,ROW(INDIRECT("1:"&amp;LEN(MID(C395,8,1)*2))),1)),,))+MID(C395,9,1)+
SUM(INDEX(1*(MID(MID(C395,10,1)*2,ROW(INDIRECT("1:"&amp;LEN(MID(C395,10,1)*2))),1)),,)),1),1),"0")</f>
        <v>#VALUE!</v>
      </c>
      <c r="AA395" s="81" t="str">
        <f t="shared" si="115"/>
        <v/>
      </c>
      <c r="AB395" s="83" t="b">
        <f t="shared" si="116"/>
        <v>0</v>
      </c>
      <c r="AC395" s="154">
        <f t="shared" si="128"/>
        <v>0</v>
      </c>
      <c r="AD395" s="154">
        <f>SUMIF($C$15:C394,C395,$AC$15:AC394)</f>
        <v>0</v>
      </c>
      <c r="AE395" s="15">
        <f t="shared" si="129"/>
        <v>10000</v>
      </c>
      <c r="AF395" s="154">
        <f t="shared" si="130"/>
        <v>0</v>
      </c>
    </row>
    <row r="396" spans="1:32" s="30" customFormat="1" x14ac:dyDescent="0.25">
      <c r="A396" s="19">
        <v>381</v>
      </c>
      <c r="B396" s="20"/>
      <c r="C396" s="107"/>
      <c r="D396" s="20"/>
      <c r="E396" s="20"/>
      <c r="F396" s="20"/>
      <c r="G396" s="122"/>
      <c r="H396" s="156">
        <f t="shared" si="117"/>
        <v>0</v>
      </c>
      <c r="I396" s="117" t="str">
        <f t="shared" si="118"/>
        <v/>
      </c>
      <c r="J396" s="80" t="b">
        <f t="shared" si="119"/>
        <v>0</v>
      </c>
      <c r="K396" s="80" t="str">
        <f t="shared" si="120"/>
        <v/>
      </c>
      <c r="L396" s="80" t="b">
        <f>IF(C396="",FALSE,IFERROR(NOT(MATCH(C396,'Anställda och korttidsarbete'!$C:$C,0)&gt;0),TRUE))</f>
        <v>0</v>
      </c>
      <c r="M396" s="80" t="str">
        <f t="shared" si="121"/>
        <v/>
      </c>
      <c r="N396" s="80" t="b">
        <f t="shared" si="122"/>
        <v>0</v>
      </c>
      <c r="O396" s="80" t="str">
        <f t="shared" si="123"/>
        <v/>
      </c>
      <c r="P396" s="13" t="b">
        <f t="shared" si="124"/>
        <v>0</v>
      </c>
      <c r="Q396" s="80" t="str">
        <f t="shared" si="125"/>
        <v/>
      </c>
      <c r="R396" s="80" t="b">
        <f t="shared" si="126"/>
        <v>0</v>
      </c>
      <c r="S396" s="81" t="e">
        <f t="shared" si="110"/>
        <v>#VALUE!</v>
      </c>
      <c r="T396" s="81" t="e">
        <f t="shared" si="111"/>
        <v>#VALUE!</v>
      </c>
      <c r="U396" s="81" t="e">
        <f t="shared" si="112"/>
        <v>#VALUE!</v>
      </c>
      <c r="V396" s="82" t="e">
        <f t="shared" si="113"/>
        <v>#VALUE!</v>
      </c>
      <c r="W396" s="82" t="e">
        <f t="shared" si="127"/>
        <v>#VALUE!</v>
      </c>
      <c r="X396" s="82" t="b">
        <f t="shared" si="131"/>
        <v>0</v>
      </c>
      <c r="Y396" s="72" t="str">
        <f t="shared" si="114"/>
        <v/>
      </c>
      <c r="Z396" s="81" t="e" cm="1">
        <f t="array" aca="1" ref="Z396" ca="1">TEXT(RIGHT(10-RIGHT(SUM(INDEX(1*(MID(MID(C396,1,1)*2,ROW(INDIRECT("1:"&amp;LEN(MID(C396,1,1)*2))),1)),,))+MID(C396,2,1)+
SUM(INDEX(1*(MID(MID(C396,3,1)*2,ROW(INDIRECT("1:"&amp;LEN(MID(C396,3,1)*2))),1)),,))+MID(C396,4,1)+
SUM(INDEX(1*(MID(MID(C396,5,1)*2,ROW(INDIRECT("1:"&amp;LEN(MID(C396,5,1)*2))),1)),,))+MID(C396,6,1)+
SUM(INDEX(1*(MID(MID(C396,8,1)*2,ROW(INDIRECT("1:"&amp;LEN(MID(C396,8,1)*2))),1)),,))+MID(C396,9,1)+
SUM(INDEX(1*(MID(MID(C396,10,1)*2,ROW(INDIRECT("1:"&amp;LEN(MID(C396,10,1)*2))),1)),,)),1),1),"0")</f>
        <v>#VALUE!</v>
      </c>
      <c r="AA396" s="81" t="str">
        <f t="shared" si="115"/>
        <v/>
      </c>
      <c r="AB396" s="83" t="b">
        <f t="shared" si="116"/>
        <v>0</v>
      </c>
      <c r="AC396" s="154">
        <f t="shared" si="128"/>
        <v>0</v>
      </c>
      <c r="AD396" s="154">
        <f>SUMIF($C$15:C395,C396,$AC$15:AC395)</f>
        <v>0</v>
      </c>
      <c r="AE396" s="15">
        <f t="shared" si="129"/>
        <v>10000</v>
      </c>
      <c r="AF396" s="154">
        <f t="shared" si="130"/>
        <v>0</v>
      </c>
    </row>
    <row r="397" spans="1:32" s="30" customFormat="1" x14ac:dyDescent="0.25">
      <c r="A397" s="19">
        <v>382</v>
      </c>
      <c r="B397" s="20"/>
      <c r="C397" s="107"/>
      <c r="D397" s="20"/>
      <c r="E397" s="20"/>
      <c r="F397" s="20"/>
      <c r="G397" s="122"/>
      <c r="H397" s="156">
        <f t="shared" si="117"/>
        <v>0</v>
      </c>
      <c r="I397" s="117" t="str">
        <f t="shared" si="118"/>
        <v/>
      </c>
      <c r="J397" s="80" t="b">
        <f t="shared" si="119"/>
        <v>0</v>
      </c>
      <c r="K397" s="80" t="str">
        <f t="shared" si="120"/>
        <v/>
      </c>
      <c r="L397" s="80" t="b">
        <f>IF(C397="",FALSE,IFERROR(NOT(MATCH(C397,'Anställda och korttidsarbete'!$C:$C,0)&gt;0),TRUE))</f>
        <v>0</v>
      </c>
      <c r="M397" s="80" t="str">
        <f t="shared" si="121"/>
        <v/>
      </c>
      <c r="N397" s="80" t="b">
        <f t="shared" si="122"/>
        <v>0</v>
      </c>
      <c r="O397" s="80" t="str">
        <f t="shared" si="123"/>
        <v/>
      </c>
      <c r="P397" s="13" t="b">
        <f t="shared" si="124"/>
        <v>0</v>
      </c>
      <c r="Q397" s="80" t="str">
        <f t="shared" si="125"/>
        <v/>
      </c>
      <c r="R397" s="80" t="b">
        <f t="shared" si="126"/>
        <v>0</v>
      </c>
      <c r="S397" s="81" t="e">
        <f t="shared" si="110"/>
        <v>#VALUE!</v>
      </c>
      <c r="T397" s="81" t="e">
        <f t="shared" si="111"/>
        <v>#VALUE!</v>
      </c>
      <c r="U397" s="81" t="e">
        <f t="shared" si="112"/>
        <v>#VALUE!</v>
      </c>
      <c r="V397" s="82" t="e">
        <f t="shared" si="113"/>
        <v>#VALUE!</v>
      </c>
      <c r="W397" s="82" t="e">
        <f t="shared" si="127"/>
        <v>#VALUE!</v>
      </c>
      <c r="X397" s="82" t="b">
        <f t="shared" si="131"/>
        <v>0</v>
      </c>
      <c r="Y397" s="72" t="str">
        <f t="shared" si="114"/>
        <v/>
      </c>
      <c r="Z397" s="81" t="e" cm="1">
        <f t="array" aca="1" ref="Z397" ca="1">TEXT(RIGHT(10-RIGHT(SUM(INDEX(1*(MID(MID(C397,1,1)*2,ROW(INDIRECT("1:"&amp;LEN(MID(C397,1,1)*2))),1)),,))+MID(C397,2,1)+
SUM(INDEX(1*(MID(MID(C397,3,1)*2,ROW(INDIRECT("1:"&amp;LEN(MID(C397,3,1)*2))),1)),,))+MID(C397,4,1)+
SUM(INDEX(1*(MID(MID(C397,5,1)*2,ROW(INDIRECT("1:"&amp;LEN(MID(C397,5,1)*2))),1)),,))+MID(C397,6,1)+
SUM(INDEX(1*(MID(MID(C397,8,1)*2,ROW(INDIRECT("1:"&amp;LEN(MID(C397,8,1)*2))),1)),,))+MID(C397,9,1)+
SUM(INDEX(1*(MID(MID(C397,10,1)*2,ROW(INDIRECT("1:"&amp;LEN(MID(C397,10,1)*2))),1)),,)),1),1),"0")</f>
        <v>#VALUE!</v>
      </c>
      <c r="AA397" s="81" t="str">
        <f t="shared" si="115"/>
        <v/>
      </c>
      <c r="AB397" s="83" t="b">
        <f t="shared" si="116"/>
        <v>0</v>
      </c>
      <c r="AC397" s="154">
        <f t="shared" si="128"/>
        <v>0</v>
      </c>
      <c r="AD397" s="154">
        <f>SUMIF($C$15:C396,C397,$AC$15:AC396)</f>
        <v>0</v>
      </c>
      <c r="AE397" s="15">
        <f t="shared" si="129"/>
        <v>10000</v>
      </c>
      <c r="AF397" s="154">
        <f t="shared" si="130"/>
        <v>0</v>
      </c>
    </row>
    <row r="398" spans="1:32" s="30" customFormat="1" x14ac:dyDescent="0.25">
      <c r="A398" s="19">
        <v>383</v>
      </c>
      <c r="B398" s="20"/>
      <c r="C398" s="107"/>
      <c r="D398" s="20"/>
      <c r="E398" s="20"/>
      <c r="F398" s="20"/>
      <c r="G398" s="122"/>
      <c r="H398" s="156">
        <f t="shared" si="117"/>
        <v>0</v>
      </c>
      <c r="I398" s="117" t="str">
        <f t="shared" si="118"/>
        <v/>
      </c>
      <c r="J398" s="80" t="b">
        <f t="shared" si="119"/>
        <v>0</v>
      </c>
      <c r="K398" s="80" t="str">
        <f t="shared" si="120"/>
        <v/>
      </c>
      <c r="L398" s="80" t="b">
        <f>IF(C398="",FALSE,IFERROR(NOT(MATCH(C398,'Anställda och korttidsarbete'!$C:$C,0)&gt;0),TRUE))</f>
        <v>0</v>
      </c>
      <c r="M398" s="80" t="str">
        <f t="shared" si="121"/>
        <v/>
      </c>
      <c r="N398" s="80" t="b">
        <f t="shared" si="122"/>
        <v>0</v>
      </c>
      <c r="O398" s="80" t="str">
        <f t="shared" si="123"/>
        <v/>
      </c>
      <c r="P398" s="13" t="b">
        <f t="shared" si="124"/>
        <v>0</v>
      </c>
      <c r="Q398" s="80" t="str">
        <f t="shared" si="125"/>
        <v/>
      </c>
      <c r="R398" s="80" t="b">
        <f t="shared" si="126"/>
        <v>0</v>
      </c>
      <c r="S398" s="81" t="e">
        <f t="shared" si="110"/>
        <v>#VALUE!</v>
      </c>
      <c r="T398" s="81" t="e">
        <f t="shared" si="111"/>
        <v>#VALUE!</v>
      </c>
      <c r="U398" s="81" t="e">
        <f t="shared" si="112"/>
        <v>#VALUE!</v>
      </c>
      <c r="V398" s="82" t="e">
        <f t="shared" si="113"/>
        <v>#VALUE!</v>
      </c>
      <c r="W398" s="82" t="e">
        <f t="shared" si="127"/>
        <v>#VALUE!</v>
      </c>
      <c r="X398" s="82" t="b">
        <f t="shared" si="131"/>
        <v>0</v>
      </c>
      <c r="Y398" s="72" t="str">
        <f t="shared" si="114"/>
        <v/>
      </c>
      <c r="Z398" s="81" t="e" cm="1">
        <f t="array" aca="1" ref="Z398" ca="1">TEXT(RIGHT(10-RIGHT(SUM(INDEX(1*(MID(MID(C398,1,1)*2,ROW(INDIRECT("1:"&amp;LEN(MID(C398,1,1)*2))),1)),,))+MID(C398,2,1)+
SUM(INDEX(1*(MID(MID(C398,3,1)*2,ROW(INDIRECT("1:"&amp;LEN(MID(C398,3,1)*2))),1)),,))+MID(C398,4,1)+
SUM(INDEX(1*(MID(MID(C398,5,1)*2,ROW(INDIRECT("1:"&amp;LEN(MID(C398,5,1)*2))),1)),,))+MID(C398,6,1)+
SUM(INDEX(1*(MID(MID(C398,8,1)*2,ROW(INDIRECT("1:"&amp;LEN(MID(C398,8,1)*2))),1)),,))+MID(C398,9,1)+
SUM(INDEX(1*(MID(MID(C398,10,1)*2,ROW(INDIRECT("1:"&amp;LEN(MID(C398,10,1)*2))),1)),,)),1),1),"0")</f>
        <v>#VALUE!</v>
      </c>
      <c r="AA398" s="81" t="str">
        <f t="shared" si="115"/>
        <v/>
      </c>
      <c r="AB398" s="83" t="b">
        <f t="shared" si="116"/>
        <v>0</v>
      </c>
      <c r="AC398" s="154">
        <f t="shared" si="128"/>
        <v>0</v>
      </c>
      <c r="AD398" s="154">
        <f>SUMIF($C$15:C397,C398,$AC$15:AC397)</f>
        <v>0</v>
      </c>
      <c r="AE398" s="15">
        <f t="shared" si="129"/>
        <v>10000</v>
      </c>
      <c r="AF398" s="154">
        <f t="shared" si="130"/>
        <v>0</v>
      </c>
    </row>
    <row r="399" spans="1:32" s="30" customFormat="1" x14ac:dyDescent="0.25">
      <c r="A399" s="19">
        <v>384</v>
      </c>
      <c r="B399" s="20"/>
      <c r="C399" s="107"/>
      <c r="D399" s="20"/>
      <c r="E399" s="20"/>
      <c r="F399" s="20"/>
      <c r="G399" s="122"/>
      <c r="H399" s="156">
        <f t="shared" si="117"/>
        <v>0</v>
      </c>
      <c r="I399" s="117" t="str">
        <f t="shared" si="118"/>
        <v/>
      </c>
      <c r="J399" s="80" t="b">
        <f t="shared" si="119"/>
        <v>0</v>
      </c>
      <c r="K399" s="80" t="str">
        <f t="shared" si="120"/>
        <v/>
      </c>
      <c r="L399" s="80" t="b">
        <f>IF(C399="",FALSE,IFERROR(NOT(MATCH(C399,'Anställda och korttidsarbete'!$C:$C,0)&gt;0),TRUE))</f>
        <v>0</v>
      </c>
      <c r="M399" s="80" t="str">
        <f t="shared" si="121"/>
        <v/>
      </c>
      <c r="N399" s="80" t="b">
        <f t="shared" si="122"/>
        <v>0</v>
      </c>
      <c r="O399" s="80" t="str">
        <f t="shared" si="123"/>
        <v/>
      </c>
      <c r="P399" s="13" t="b">
        <f t="shared" si="124"/>
        <v>0</v>
      </c>
      <c r="Q399" s="80" t="str">
        <f t="shared" si="125"/>
        <v/>
      </c>
      <c r="R399" s="80" t="b">
        <f t="shared" si="126"/>
        <v>0</v>
      </c>
      <c r="S399" s="81" t="e">
        <f t="shared" si="110"/>
        <v>#VALUE!</v>
      </c>
      <c r="T399" s="81" t="e">
        <f t="shared" si="111"/>
        <v>#VALUE!</v>
      </c>
      <c r="U399" s="81" t="e">
        <f t="shared" si="112"/>
        <v>#VALUE!</v>
      </c>
      <c r="V399" s="82" t="e">
        <f t="shared" si="113"/>
        <v>#VALUE!</v>
      </c>
      <c r="W399" s="82" t="e">
        <f t="shared" si="127"/>
        <v>#VALUE!</v>
      </c>
      <c r="X399" s="82" t="b">
        <f t="shared" si="131"/>
        <v>0</v>
      </c>
      <c r="Y399" s="72" t="str">
        <f t="shared" si="114"/>
        <v/>
      </c>
      <c r="Z399" s="81" t="e" cm="1">
        <f t="array" aca="1" ref="Z399" ca="1">TEXT(RIGHT(10-RIGHT(SUM(INDEX(1*(MID(MID(C399,1,1)*2,ROW(INDIRECT("1:"&amp;LEN(MID(C399,1,1)*2))),1)),,))+MID(C399,2,1)+
SUM(INDEX(1*(MID(MID(C399,3,1)*2,ROW(INDIRECT("1:"&amp;LEN(MID(C399,3,1)*2))),1)),,))+MID(C399,4,1)+
SUM(INDEX(1*(MID(MID(C399,5,1)*2,ROW(INDIRECT("1:"&amp;LEN(MID(C399,5,1)*2))),1)),,))+MID(C399,6,1)+
SUM(INDEX(1*(MID(MID(C399,8,1)*2,ROW(INDIRECT("1:"&amp;LEN(MID(C399,8,1)*2))),1)),,))+MID(C399,9,1)+
SUM(INDEX(1*(MID(MID(C399,10,1)*2,ROW(INDIRECT("1:"&amp;LEN(MID(C399,10,1)*2))),1)),,)),1),1),"0")</f>
        <v>#VALUE!</v>
      </c>
      <c r="AA399" s="81" t="str">
        <f t="shared" si="115"/>
        <v/>
      </c>
      <c r="AB399" s="83" t="b">
        <f t="shared" si="116"/>
        <v>0</v>
      </c>
      <c r="AC399" s="154">
        <f t="shared" si="128"/>
        <v>0</v>
      </c>
      <c r="AD399" s="154">
        <f>SUMIF($C$15:C398,C399,$AC$15:AC398)</f>
        <v>0</v>
      </c>
      <c r="AE399" s="15">
        <f t="shared" si="129"/>
        <v>10000</v>
      </c>
      <c r="AF399" s="154">
        <f t="shared" si="130"/>
        <v>0</v>
      </c>
    </row>
    <row r="400" spans="1:32" s="30" customFormat="1" x14ac:dyDescent="0.25">
      <c r="A400" s="19">
        <v>385</v>
      </c>
      <c r="B400" s="20"/>
      <c r="C400" s="107"/>
      <c r="D400" s="20"/>
      <c r="E400" s="20"/>
      <c r="F400" s="20"/>
      <c r="G400" s="122"/>
      <c r="H400" s="156">
        <f t="shared" si="117"/>
        <v>0</v>
      </c>
      <c r="I400" s="117" t="str">
        <f t="shared" si="118"/>
        <v/>
      </c>
      <c r="J400" s="80" t="b">
        <f t="shared" si="119"/>
        <v>0</v>
      </c>
      <c r="K400" s="80" t="str">
        <f t="shared" si="120"/>
        <v/>
      </c>
      <c r="L400" s="80" t="b">
        <f>IF(C400="",FALSE,IFERROR(NOT(MATCH(C400,'Anställda och korttidsarbete'!$C:$C,0)&gt;0),TRUE))</f>
        <v>0</v>
      </c>
      <c r="M400" s="80" t="str">
        <f t="shared" si="121"/>
        <v/>
      </c>
      <c r="N400" s="80" t="b">
        <f t="shared" si="122"/>
        <v>0</v>
      </c>
      <c r="O400" s="80" t="str">
        <f t="shared" si="123"/>
        <v/>
      </c>
      <c r="P400" s="13" t="b">
        <f t="shared" si="124"/>
        <v>0</v>
      </c>
      <c r="Q400" s="80" t="str">
        <f t="shared" si="125"/>
        <v/>
      </c>
      <c r="R400" s="80" t="b">
        <f t="shared" si="126"/>
        <v>0</v>
      </c>
      <c r="S400" s="81" t="e">
        <f t="shared" ref="S400:S463" si="132">VALUE(LEFT(C400,2))</f>
        <v>#VALUE!</v>
      </c>
      <c r="T400" s="81" t="e">
        <f t="shared" ref="T400:T463" si="133">VALUE(MID(C400,3,2))</f>
        <v>#VALUE!</v>
      </c>
      <c r="U400" s="81" t="e">
        <f t="shared" ref="U400:U463" si="134">TEXT(IF(VALUE(MID(C400,5,2))&gt;31,MID(C400,5,2)-60,VALUE(MID(C400,5,2))),"00")</f>
        <v>#VALUE!</v>
      </c>
      <c r="V400" s="82" t="e">
        <f t="shared" ref="V400:V463" si="135">DATEVALUE(IF(VALUE(LEFT(C400,2))&lt;20,20,19)&amp;TEXT(S400,"00")&amp;"/"&amp;T400&amp;"/"&amp;U400)</f>
        <v>#VALUE!</v>
      </c>
      <c r="W400" s="82" t="e">
        <f t="shared" si="127"/>
        <v>#VALUE!</v>
      </c>
      <c r="X400" s="82" t="b">
        <f t="shared" si="131"/>
        <v>0</v>
      </c>
      <c r="Y400" s="72" t="str">
        <f t="shared" ref="Y400:Y463" si="136">RIGHT(C400,1)</f>
        <v/>
      </c>
      <c r="Z400" s="81" t="e" cm="1">
        <f t="array" aca="1" ref="Z400" ca="1">TEXT(RIGHT(10-RIGHT(SUM(INDEX(1*(MID(MID(C400,1,1)*2,ROW(INDIRECT("1:"&amp;LEN(MID(C400,1,1)*2))),1)),,))+MID(C400,2,1)+
SUM(INDEX(1*(MID(MID(C400,3,1)*2,ROW(INDIRECT("1:"&amp;LEN(MID(C400,3,1)*2))),1)),,))+MID(C400,4,1)+
SUM(INDEX(1*(MID(MID(C400,5,1)*2,ROW(INDIRECT("1:"&amp;LEN(MID(C400,5,1)*2))),1)),,))+MID(C400,6,1)+
SUM(INDEX(1*(MID(MID(C400,8,1)*2,ROW(INDIRECT("1:"&amp;LEN(MID(C400,8,1)*2))),1)),,))+MID(C400,9,1)+
SUM(INDEX(1*(MID(MID(C400,10,1)*2,ROW(INDIRECT("1:"&amp;LEN(MID(C400,10,1)*2))),1)),,)),1),1),"0")</f>
        <v>#VALUE!</v>
      </c>
      <c r="AA400" s="81" t="str">
        <f t="shared" ref="AA400:AA463" si="137">IF(C400="","",Z400=Y400)</f>
        <v/>
      </c>
      <c r="AB400" s="83" t="b">
        <f t="shared" ref="AB400:AB463" si="138">IFERROR(NOT(IF(OR(C400&lt;&gt;"",B400&lt;&gt;""),AND(X400,AA400),TRUE)),TRUE)</f>
        <v>0</v>
      </c>
      <c r="AC400" s="154">
        <f t="shared" si="128"/>
        <v>0</v>
      </c>
      <c r="AD400" s="154">
        <f>SUMIF($C$15:C399,C400,$AC$15:AC399)</f>
        <v>0</v>
      </c>
      <c r="AE400" s="15">
        <f t="shared" si="129"/>
        <v>10000</v>
      </c>
      <c r="AF400" s="154">
        <f t="shared" si="130"/>
        <v>0</v>
      </c>
    </row>
    <row r="401" spans="1:32" s="30" customFormat="1" x14ac:dyDescent="0.25">
      <c r="A401" s="19">
        <v>386</v>
      </c>
      <c r="B401" s="20"/>
      <c r="C401" s="107"/>
      <c r="D401" s="20"/>
      <c r="E401" s="20"/>
      <c r="F401" s="20"/>
      <c r="G401" s="122"/>
      <c r="H401" s="156">
        <f t="shared" ref="H401:H464" si="139">IF(R401,0,IF(ROUNDUP(AF401,0)&lt;0,0,ROUNDUP(AF401,0)))</f>
        <v>0</v>
      </c>
      <c r="I401" s="117" t="str">
        <f t="shared" ref="I401:I464" si="140">IF(K401="","",K401&amp;". ")&amp;IF(M401="","",M401&amp;". ")&amp;IF(O401="","",O401&amp;". ")</f>
        <v/>
      </c>
      <c r="J401" s="80" t="b">
        <f t="shared" ref="J401:J464" si="141">IF(AND(C401="",COUNTA(B401:G401)&lt;5),FALSE,AB401)</f>
        <v>0</v>
      </c>
      <c r="K401" s="80" t="str">
        <f t="shared" ref="K401:K464" si="142">IF(J401,$K$14,"")</f>
        <v/>
      </c>
      <c r="L401" s="80" t="b">
        <f>IF(C401="",FALSE,IFERROR(NOT(MATCH(C401,'Anställda och korttidsarbete'!$C:$C,0)&gt;0),TRUE))</f>
        <v>0</v>
      </c>
      <c r="M401" s="80" t="str">
        <f t="shared" ref="M401:M464" si="143">IF(L401,$M$14,"")</f>
        <v/>
      </c>
      <c r="N401" s="80" t="b">
        <f t="shared" ref="N401:N464" si="144">IF(AC401&lt;&gt;AF401,TRUE,FALSE)</f>
        <v>0</v>
      </c>
      <c r="O401" s="80" t="str">
        <f t="shared" ref="O401:O464" si="145">IF(N401,$O$14,"")</f>
        <v/>
      </c>
      <c r="P401" s="13" t="b">
        <f t="shared" ref="P401:P464" si="146">AND(COUNTA(B401:G401)&gt;0,OR(B401="",C401="",D401="",E401="",F401="",G401=""))</f>
        <v>0</v>
      </c>
      <c r="Q401" s="80" t="str">
        <f t="shared" ref="Q401:Q464" si="147">IF(P401,Q$14,"")</f>
        <v/>
      </c>
      <c r="R401" s="80" t="b">
        <f t="shared" ref="R401:R464" si="148">OR(J401,L401,P401)</f>
        <v>0</v>
      </c>
      <c r="S401" s="81" t="e">
        <f t="shared" si="132"/>
        <v>#VALUE!</v>
      </c>
      <c r="T401" s="81" t="e">
        <f t="shared" si="133"/>
        <v>#VALUE!</v>
      </c>
      <c r="U401" s="81" t="e">
        <f t="shared" si="134"/>
        <v>#VALUE!</v>
      </c>
      <c r="V401" s="82" t="e">
        <f t="shared" si="135"/>
        <v>#VALUE!</v>
      </c>
      <c r="W401" s="82" t="e">
        <f t="shared" ref="W401:W464" si="149">DATE(S401,T401,U401)</f>
        <v>#VALUE!</v>
      </c>
      <c r="X401" s="82" t="b">
        <f t="shared" si="131"/>
        <v>0</v>
      </c>
      <c r="Y401" s="72" t="str">
        <f t="shared" si="136"/>
        <v/>
      </c>
      <c r="Z401" s="81" t="e" cm="1">
        <f t="array" aca="1" ref="Z401" ca="1">TEXT(RIGHT(10-RIGHT(SUM(INDEX(1*(MID(MID(C401,1,1)*2,ROW(INDIRECT("1:"&amp;LEN(MID(C401,1,1)*2))),1)),,))+MID(C401,2,1)+
SUM(INDEX(1*(MID(MID(C401,3,1)*2,ROW(INDIRECT("1:"&amp;LEN(MID(C401,3,1)*2))),1)),,))+MID(C401,4,1)+
SUM(INDEX(1*(MID(MID(C401,5,1)*2,ROW(INDIRECT("1:"&amp;LEN(MID(C401,5,1)*2))),1)),,))+MID(C401,6,1)+
SUM(INDEX(1*(MID(MID(C401,8,1)*2,ROW(INDIRECT("1:"&amp;LEN(MID(C401,8,1)*2))),1)),,))+MID(C401,9,1)+
SUM(INDEX(1*(MID(MID(C401,10,1)*2,ROW(INDIRECT("1:"&amp;LEN(MID(C401,10,1)*2))),1)),,)),1),1),"0")</f>
        <v>#VALUE!</v>
      </c>
      <c r="AA401" s="81" t="str">
        <f t="shared" si="137"/>
        <v/>
      </c>
      <c r="AB401" s="83" t="b">
        <f t="shared" si="138"/>
        <v>0</v>
      </c>
      <c r="AC401" s="154">
        <f t="shared" ref="AC401:AC464" si="150">MIN(G401*60%,10000)</f>
        <v>0</v>
      </c>
      <c r="AD401" s="154">
        <f>SUMIF($C$15:C400,C401,$AC$15:AC400)</f>
        <v>0</v>
      </c>
      <c r="AE401" s="15">
        <f t="shared" ref="AE401:AE464" si="151">10000-AD401</f>
        <v>10000</v>
      </c>
      <c r="AF401" s="154">
        <f t="shared" ref="AF401:AF464" si="152">IF(AE401=10000,AC401,MIN(AE401,AC401))</f>
        <v>0</v>
      </c>
    </row>
    <row r="402" spans="1:32" s="30" customFormat="1" x14ac:dyDescent="0.25">
      <c r="A402" s="19">
        <v>387</v>
      </c>
      <c r="B402" s="20"/>
      <c r="C402" s="107"/>
      <c r="D402" s="20"/>
      <c r="E402" s="20"/>
      <c r="F402" s="20"/>
      <c r="G402" s="122"/>
      <c r="H402" s="156">
        <f t="shared" si="139"/>
        <v>0</v>
      </c>
      <c r="I402" s="117" t="str">
        <f t="shared" si="140"/>
        <v/>
      </c>
      <c r="J402" s="80" t="b">
        <f t="shared" si="141"/>
        <v>0</v>
      </c>
      <c r="K402" s="80" t="str">
        <f t="shared" si="142"/>
        <v/>
      </c>
      <c r="L402" s="80" t="b">
        <f>IF(C402="",FALSE,IFERROR(NOT(MATCH(C402,'Anställda och korttidsarbete'!$C:$C,0)&gt;0),TRUE))</f>
        <v>0</v>
      </c>
      <c r="M402" s="80" t="str">
        <f t="shared" si="143"/>
        <v/>
      </c>
      <c r="N402" s="80" t="b">
        <f t="shared" si="144"/>
        <v>0</v>
      </c>
      <c r="O402" s="80" t="str">
        <f t="shared" si="145"/>
        <v/>
      </c>
      <c r="P402" s="13" t="b">
        <f t="shared" si="146"/>
        <v>0</v>
      </c>
      <c r="Q402" s="80" t="str">
        <f t="shared" si="147"/>
        <v/>
      </c>
      <c r="R402" s="80" t="b">
        <f t="shared" si="148"/>
        <v>0</v>
      </c>
      <c r="S402" s="81" t="e">
        <f t="shared" si="132"/>
        <v>#VALUE!</v>
      </c>
      <c r="T402" s="81" t="e">
        <f t="shared" si="133"/>
        <v>#VALUE!</v>
      </c>
      <c r="U402" s="81" t="e">
        <f t="shared" si="134"/>
        <v>#VALUE!</v>
      </c>
      <c r="V402" s="82" t="e">
        <f t="shared" si="135"/>
        <v>#VALUE!</v>
      </c>
      <c r="W402" s="82" t="e">
        <f t="shared" si="149"/>
        <v>#VALUE!</v>
      </c>
      <c r="X402" s="82" t="b">
        <f t="shared" ref="X402:X465" si="153">NOT(ISERR(AND(T402&lt;13,VALUE(U402)&lt;31,V402=W402)))</f>
        <v>0</v>
      </c>
      <c r="Y402" s="72" t="str">
        <f t="shared" si="136"/>
        <v/>
      </c>
      <c r="Z402" s="81" t="e" cm="1">
        <f t="array" aca="1" ref="Z402" ca="1">TEXT(RIGHT(10-RIGHT(SUM(INDEX(1*(MID(MID(C402,1,1)*2,ROW(INDIRECT("1:"&amp;LEN(MID(C402,1,1)*2))),1)),,))+MID(C402,2,1)+
SUM(INDEX(1*(MID(MID(C402,3,1)*2,ROW(INDIRECT("1:"&amp;LEN(MID(C402,3,1)*2))),1)),,))+MID(C402,4,1)+
SUM(INDEX(1*(MID(MID(C402,5,1)*2,ROW(INDIRECT("1:"&amp;LEN(MID(C402,5,1)*2))),1)),,))+MID(C402,6,1)+
SUM(INDEX(1*(MID(MID(C402,8,1)*2,ROW(INDIRECT("1:"&amp;LEN(MID(C402,8,1)*2))),1)),,))+MID(C402,9,1)+
SUM(INDEX(1*(MID(MID(C402,10,1)*2,ROW(INDIRECT("1:"&amp;LEN(MID(C402,10,1)*2))),1)),,)),1),1),"0")</f>
        <v>#VALUE!</v>
      </c>
      <c r="AA402" s="81" t="str">
        <f t="shared" si="137"/>
        <v/>
      </c>
      <c r="AB402" s="83" t="b">
        <f t="shared" si="138"/>
        <v>0</v>
      </c>
      <c r="AC402" s="154">
        <f t="shared" si="150"/>
        <v>0</v>
      </c>
      <c r="AD402" s="154">
        <f>SUMIF($C$15:C401,C402,$AC$15:AC401)</f>
        <v>0</v>
      </c>
      <c r="AE402" s="15">
        <f t="shared" si="151"/>
        <v>10000</v>
      </c>
      <c r="AF402" s="154">
        <f t="shared" si="152"/>
        <v>0</v>
      </c>
    </row>
    <row r="403" spans="1:32" s="30" customFormat="1" x14ac:dyDescent="0.25">
      <c r="A403" s="19">
        <v>388</v>
      </c>
      <c r="B403" s="20"/>
      <c r="C403" s="107"/>
      <c r="D403" s="20"/>
      <c r="E403" s="20"/>
      <c r="F403" s="20"/>
      <c r="G403" s="122"/>
      <c r="H403" s="156">
        <f t="shared" si="139"/>
        <v>0</v>
      </c>
      <c r="I403" s="117" t="str">
        <f t="shared" si="140"/>
        <v/>
      </c>
      <c r="J403" s="80" t="b">
        <f t="shared" si="141"/>
        <v>0</v>
      </c>
      <c r="K403" s="80" t="str">
        <f t="shared" si="142"/>
        <v/>
      </c>
      <c r="L403" s="80" t="b">
        <f>IF(C403="",FALSE,IFERROR(NOT(MATCH(C403,'Anställda och korttidsarbete'!$C:$C,0)&gt;0),TRUE))</f>
        <v>0</v>
      </c>
      <c r="M403" s="80" t="str">
        <f t="shared" si="143"/>
        <v/>
      </c>
      <c r="N403" s="80" t="b">
        <f t="shared" si="144"/>
        <v>0</v>
      </c>
      <c r="O403" s="80" t="str">
        <f t="shared" si="145"/>
        <v/>
      </c>
      <c r="P403" s="13" t="b">
        <f t="shared" si="146"/>
        <v>0</v>
      </c>
      <c r="Q403" s="80" t="str">
        <f t="shared" si="147"/>
        <v/>
      </c>
      <c r="R403" s="80" t="b">
        <f t="shared" si="148"/>
        <v>0</v>
      </c>
      <c r="S403" s="81" t="e">
        <f t="shared" si="132"/>
        <v>#VALUE!</v>
      </c>
      <c r="T403" s="81" t="e">
        <f t="shared" si="133"/>
        <v>#VALUE!</v>
      </c>
      <c r="U403" s="81" t="e">
        <f t="shared" si="134"/>
        <v>#VALUE!</v>
      </c>
      <c r="V403" s="82" t="e">
        <f t="shared" si="135"/>
        <v>#VALUE!</v>
      </c>
      <c r="W403" s="82" t="e">
        <f t="shared" si="149"/>
        <v>#VALUE!</v>
      </c>
      <c r="X403" s="82" t="b">
        <f t="shared" si="153"/>
        <v>0</v>
      </c>
      <c r="Y403" s="72" t="str">
        <f t="shared" si="136"/>
        <v/>
      </c>
      <c r="Z403" s="81" t="e" cm="1">
        <f t="array" aca="1" ref="Z403" ca="1">TEXT(RIGHT(10-RIGHT(SUM(INDEX(1*(MID(MID(C403,1,1)*2,ROW(INDIRECT("1:"&amp;LEN(MID(C403,1,1)*2))),1)),,))+MID(C403,2,1)+
SUM(INDEX(1*(MID(MID(C403,3,1)*2,ROW(INDIRECT("1:"&amp;LEN(MID(C403,3,1)*2))),1)),,))+MID(C403,4,1)+
SUM(INDEX(1*(MID(MID(C403,5,1)*2,ROW(INDIRECT("1:"&amp;LEN(MID(C403,5,1)*2))),1)),,))+MID(C403,6,1)+
SUM(INDEX(1*(MID(MID(C403,8,1)*2,ROW(INDIRECT("1:"&amp;LEN(MID(C403,8,1)*2))),1)),,))+MID(C403,9,1)+
SUM(INDEX(1*(MID(MID(C403,10,1)*2,ROW(INDIRECT("1:"&amp;LEN(MID(C403,10,1)*2))),1)),,)),1),1),"0")</f>
        <v>#VALUE!</v>
      </c>
      <c r="AA403" s="81" t="str">
        <f t="shared" si="137"/>
        <v/>
      </c>
      <c r="AB403" s="83" t="b">
        <f t="shared" si="138"/>
        <v>0</v>
      </c>
      <c r="AC403" s="154">
        <f t="shared" si="150"/>
        <v>0</v>
      </c>
      <c r="AD403" s="154">
        <f>SUMIF($C$15:C402,C403,$AC$15:AC402)</f>
        <v>0</v>
      </c>
      <c r="AE403" s="15">
        <f t="shared" si="151"/>
        <v>10000</v>
      </c>
      <c r="AF403" s="154">
        <f t="shared" si="152"/>
        <v>0</v>
      </c>
    </row>
    <row r="404" spans="1:32" s="30" customFormat="1" x14ac:dyDescent="0.25">
      <c r="A404" s="19">
        <v>389</v>
      </c>
      <c r="B404" s="20"/>
      <c r="C404" s="107"/>
      <c r="D404" s="20"/>
      <c r="E404" s="20"/>
      <c r="F404" s="20"/>
      <c r="G404" s="122"/>
      <c r="H404" s="156">
        <f t="shared" si="139"/>
        <v>0</v>
      </c>
      <c r="I404" s="117" t="str">
        <f t="shared" si="140"/>
        <v/>
      </c>
      <c r="J404" s="80" t="b">
        <f t="shared" si="141"/>
        <v>0</v>
      </c>
      <c r="K404" s="80" t="str">
        <f t="shared" si="142"/>
        <v/>
      </c>
      <c r="L404" s="80" t="b">
        <f>IF(C404="",FALSE,IFERROR(NOT(MATCH(C404,'Anställda och korttidsarbete'!$C:$C,0)&gt;0),TRUE))</f>
        <v>0</v>
      </c>
      <c r="M404" s="80" t="str">
        <f t="shared" si="143"/>
        <v/>
      </c>
      <c r="N404" s="80" t="b">
        <f t="shared" si="144"/>
        <v>0</v>
      </c>
      <c r="O404" s="80" t="str">
        <f t="shared" si="145"/>
        <v/>
      </c>
      <c r="P404" s="13" t="b">
        <f t="shared" si="146"/>
        <v>0</v>
      </c>
      <c r="Q404" s="80" t="str">
        <f t="shared" si="147"/>
        <v/>
      </c>
      <c r="R404" s="80" t="b">
        <f t="shared" si="148"/>
        <v>0</v>
      </c>
      <c r="S404" s="81" t="e">
        <f t="shared" si="132"/>
        <v>#VALUE!</v>
      </c>
      <c r="T404" s="81" t="e">
        <f t="shared" si="133"/>
        <v>#VALUE!</v>
      </c>
      <c r="U404" s="81" t="e">
        <f t="shared" si="134"/>
        <v>#VALUE!</v>
      </c>
      <c r="V404" s="82" t="e">
        <f t="shared" si="135"/>
        <v>#VALUE!</v>
      </c>
      <c r="W404" s="82" t="e">
        <f t="shared" si="149"/>
        <v>#VALUE!</v>
      </c>
      <c r="X404" s="82" t="b">
        <f t="shared" si="153"/>
        <v>0</v>
      </c>
      <c r="Y404" s="72" t="str">
        <f t="shared" si="136"/>
        <v/>
      </c>
      <c r="Z404" s="81" t="e" cm="1">
        <f t="array" aca="1" ref="Z404" ca="1">TEXT(RIGHT(10-RIGHT(SUM(INDEX(1*(MID(MID(C404,1,1)*2,ROW(INDIRECT("1:"&amp;LEN(MID(C404,1,1)*2))),1)),,))+MID(C404,2,1)+
SUM(INDEX(1*(MID(MID(C404,3,1)*2,ROW(INDIRECT("1:"&amp;LEN(MID(C404,3,1)*2))),1)),,))+MID(C404,4,1)+
SUM(INDEX(1*(MID(MID(C404,5,1)*2,ROW(INDIRECT("1:"&amp;LEN(MID(C404,5,1)*2))),1)),,))+MID(C404,6,1)+
SUM(INDEX(1*(MID(MID(C404,8,1)*2,ROW(INDIRECT("1:"&amp;LEN(MID(C404,8,1)*2))),1)),,))+MID(C404,9,1)+
SUM(INDEX(1*(MID(MID(C404,10,1)*2,ROW(INDIRECT("1:"&amp;LEN(MID(C404,10,1)*2))),1)),,)),1),1),"0")</f>
        <v>#VALUE!</v>
      </c>
      <c r="AA404" s="81" t="str">
        <f t="shared" si="137"/>
        <v/>
      </c>
      <c r="AB404" s="83" t="b">
        <f t="shared" si="138"/>
        <v>0</v>
      </c>
      <c r="AC404" s="154">
        <f t="shared" si="150"/>
        <v>0</v>
      </c>
      <c r="AD404" s="154">
        <f>SUMIF($C$15:C403,C404,$AC$15:AC403)</f>
        <v>0</v>
      </c>
      <c r="AE404" s="15">
        <f t="shared" si="151"/>
        <v>10000</v>
      </c>
      <c r="AF404" s="154">
        <f t="shared" si="152"/>
        <v>0</v>
      </c>
    </row>
    <row r="405" spans="1:32" s="30" customFormat="1" x14ac:dyDescent="0.25">
      <c r="A405" s="19">
        <v>390</v>
      </c>
      <c r="B405" s="20"/>
      <c r="C405" s="107"/>
      <c r="D405" s="20"/>
      <c r="E405" s="20"/>
      <c r="F405" s="20"/>
      <c r="G405" s="122"/>
      <c r="H405" s="156">
        <f t="shared" si="139"/>
        <v>0</v>
      </c>
      <c r="I405" s="117" t="str">
        <f t="shared" si="140"/>
        <v/>
      </c>
      <c r="J405" s="80" t="b">
        <f t="shared" si="141"/>
        <v>0</v>
      </c>
      <c r="K405" s="80" t="str">
        <f t="shared" si="142"/>
        <v/>
      </c>
      <c r="L405" s="80" t="b">
        <f>IF(C405="",FALSE,IFERROR(NOT(MATCH(C405,'Anställda och korttidsarbete'!$C:$C,0)&gt;0),TRUE))</f>
        <v>0</v>
      </c>
      <c r="M405" s="80" t="str">
        <f t="shared" si="143"/>
        <v/>
      </c>
      <c r="N405" s="80" t="b">
        <f t="shared" si="144"/>
        <v>0</v>
      </c>
      <c r="O405" s="80" t="str">
        <f t="shared" si="145"/>
        <v/>
      </c>
      <c r="P405" s="13" t="b">
        <f t="shared" si="146"/>
        <v>0</v>
      </c>
      <c r="Q405" s="80" t="str">
        <f t="shared" si="147"/>
        <v/>
      </c>
      <c r="R405" s="80" t="b">
        <f t="shared" si="148"/>
        <v>0</v>
      </c>
      <c r="S405" s="81" t="e">
        <f t="shared" si="132"/>
        <v>#VALUE!</v>
      </c>
      <c r="T405" s="81" t="e">
        <f t="shared" si="133"/>
        <v>#VALUE!</v>
      </c>
      <c r="U405" s="81" t="e">
        <f t="shared" si="134"/>
        <v>#VALUE!</v>
      </c>
      <c r="V405" s="82" t="e">
        <f t="shared" si="135"/>
        <v>#VALUE!</v>
      </c>
      <c r="W405" s="82" t="e">
        <f t="shared" si="149"/>
        <v>#VALUE!</v>
      </c>
      <c r="X405" s="82" t="b">
        <f t="shared" si="153"/>
        <v>0</v>
      </c>
      <c r="Y405" s="72" t="str">
        <f t="shared" si="136"/>
        <v/>
      </c>
      <c r="Z405" s="81" t="e" cm="1">
        <f t="array" aca="1" ref="Z405" ca="1">TEXT(RIGHT(10-RIGHT(SUM(INDEX(1*(MID(MID(C405,1,1)*2,ROW(INDIRECT("1:"&amp;LEN(MID(C405,1,1)*2))),1)),,))+MID(C405,2,1)+
SUM(INDEX(1*(MID(MID(C405,3,1)*2,ROW(INDIRECT("1:"&amp;LEN(MID(C405,3,1)*2))),1)),,))+MID(C405,4,1)+
SUM(INDEX(1*(MID(MID(C405,5,1)*2,ROW(INDIRECT("1:"&amp;LEN(MID(C405,5,1)*2))),1)),,))+MID(C405,6,1)+
SUM(INDEX(1*(MID(MID(C405,8,1)*2,ROW(INDIRECT("1:"&amp;LEN(MID(C405,8,1)*2))),1)),,))+MID(C405,9,1)+
SUM(INDEX(1*(MID(MID(C405,10,1)*2,ROW(INDIRECT("1:"&amp;LEN(MID(C405,10,1)*2))),1)),,)),1),1),"0")</f>
        <v>#VALUE!</v>
      </c>
      <c r="AA405" s="81" t="str">
        <f t="shared" si="137"/>
        <v/>
      </c>
      <c r="AB405" s="83" t="b">
        <f t="shared" si="138"/>
        <v>0</v>
      </c>
      <c r="AC405" s="154">
        <f t="shared" si="150"/>
        <v>0</v>
      </c>
      <c r="AD405" s="154">
        <f>SUMIF($C$15:C404,C405,$AC$15:AC404)</f>
        <v>0</v>
      </c>
      <c r="AE405" s="15">
        <f t="shared" si="151"/>
        <v>10000</v>
      </c>
      <c r="AF405" s="154">
        <f t="shared" si="152"/>
        <v>0</v>
      </c>
    </row>
    <row r="406" spans="1:32" s="30" customFormat="1" x14ac:dyDescent="0.25">
      <c r="A406" s="19">
        <v>391</v>
      </c>
      <c r="B406" s="20"/>
      <c r="C406" s="107"/>
      <c r="D406" s="20"/>
      <c r="E406" s="20"/>
      <c r="F406" s="20"/>
      <c r="G406" s="122"/>
      <c r="H406" s="156">
        <f t="shared" si="139"/>
        <v>0</v>
      </c>
      <c r="I406" s="117" t="str">
        <f t="shared" si="140"/>
        <v/>
      </c>
      <c r="J406" s="80" t="b">
        <f t="shared" si="141"/>
        <v>0</v>
      </c>
      <c r="K406" s="80" t="str">
        <f t="shared" si="142"/>
        <v/>
      </c>
      <c r="L406" s="80" t="b">
        <f>IF(C406="",FALSE,IFERROR(NOT(MATCH(C406,'Anställda och korttidsarbete'!$C:$C,0)&gt;0),TRUE))</f>
        <v>0</v>
      </c>
      <c r="M406" s="80" t="str">
        <f t="shared" si="143"/>
        <v/>
      </c>
      <c r="N406" s="80" t="b">
        <f t="shared" si="144"/>
        <v>0</v>
      </c>
      <c r="O406" s="80" t="str">
        <f t="shared" si="145"/>
        <v/>
      </c>
      <c r="P406" s="13" t="b">
        <f t="shared" si="146"/>
        <v>0</v>
      </c>
      <c r="Q406" s="80" t="str">
        <f t="shared" si="147"/>
        <v/>
      </c>
      <c r="R406" s="80" t="b">
        <f t="shared" si="148"/>
        <v>0</v>
      </c>
      <c r="S406" s="81" t="e">
        <f t="shared" si="132"/>
        <v>#VALUE!</v>
      </c>
      <c r="T406" s="81" t="e">
        <f t="shared" si="133"/>
        <v>#VALUE!</v>
      </c>
      <c r="U406" s="81" t="e">
        <f t="shared" si="134"/>
        <v>#VALUE!</v>
      </c>
      <c r="V406" s="82" t="e">
        <f t="shared" si="135"/>
        <v>#VALUE!</v>
      </c>
      <c r="W406" s="82" t="e">
        <f t="shared" si="149"/>
        <v>#VALUE!</v>
      </c>
      <c r="X406" s="82" t="b">
        <f t="shared" si="153"/>
        <v>0</v>
      </c>
      <c r="Y406" s="72" t="str">
        <f t="shared" si="136"/>
        <v/>
      </c>
      <c r="Z406" s="81" t="e" cm="1">
        <f t="array" aca="1" ref="Z406" ca="1">TEXT(RIGHT(10-RIGHT(SUM(INDEX(1*(MID(MID(C406,1,1)*2,ROW(INDIRECT("1:"&amp;LEN(MID(C406,1,1)*2))),1)),,))+MID(C406,2,1)+
SUM(INDEX(1*(MID(MID(C406,3,1)*2,ROW(INDIRECT("1:"&amp;LEN(MID(C406,3,1)*2))),1)),,))+MID(C406,4,1)+
SUM(INDEX(1*(MID(MID(C406,5,1)*2,ROW(INDIRECT("1:"&amp;LEN(MID(C406,5,1)*2))),1)),,))+MID(C406,6,1)+
SUM(INDEX(1*(MID(MID(C406,8,1)*2,ROW(INDIRECT("1:"&amp;LEN(MID(C406,8,1)*2))),1)),,))+MID(C406,9,1)+
SUM(INDEX(1*(MID(MID(C406,10,1)*2,ROW(INDIRECT("1:"&amp;LEN(MID(C406,10,1)*2))),1)),,)),1),1),"0")</f>
        <v>#VALUE!</v>
      </c>
      <c r="AA406" s="81" t="str">
        <f t="shared" si="137"/>
        <v/>
      </c>
      <c r="AB406" s="83" t="b">
        <f t="shared" si="138"/>
        <v>0</v>
      </c>
      <c r="AC406" s="154">
        <f t="shared" si="150"/>
        <v>0</v>
      </c>
      <c r="AD406" s="154">
        <f>SUMIF($C$15:C405,C406,$AC$15:AC405)</f>
        <v>0</v>
      </c>
      <c r="AE406" s="15">
        <f t="shared" si="151"/>
        <v>10000</v>
      </c>
      <c r="AF406" s="154">
        <f t="shared" si="152"/>
        <v>0</v>
      </c>
    </row>
    <row r="407" spans="1:32" s="30" customFormat="1" x14ac:dyDescent="0.25">
      <c r="A407" s="19">
        <v>392</v>
      </c>
      <c r="B407" s="20"/>
      <c r="C407" s="107"/>
      <c r="D407" s="20"/>
      <c r="E407" s="20"/>
      <c r="F407" s="20"/>
      <c r="G407" s="122"/>
      <c r="H407" s="156">
        <f t="shared" si="139"/>
        <v>0</v>
      </c>
      <c r="I407" s="117" t="str">
        <f t="shared" si="140"/>
        <v/>
      </c>
      <c r="J407" s="80" t="b">
        <f t="shared" si="141"/>
        <v>0</v>
      </c>
      <c r="K407" s="80" t="str">
        <f t="shared" si="142"/>
        <v/>
      </c>
      <c r="L407" s="80" t="b">
        <f>IF(C407="",FALSE,IFERROR(NOT(MATCH(C407,'Anställda och korttidsarbete'!$C:$C,0)&gt;0),TRUE))</f>
        <v>0</v>
      </c>
      <c r="M407" s="80" t="str">
        <f t="shared" si="143"/>
        <v/>
      </c>
      <c r="N407" s="80" t="b">
        <f t="shared" si="144"/>
        <v>0</v>
      </c>
      <c r="O407" s="80" t="str">
        <f t="shared" si="145"/>
        <v/>
      </c>
      <c r="P407" s="13" t="b">
        <f t="shared" si="146"/>
        <v>0</v>
      </c>
      <c r="Q407" s="80" t="str">
        <f t="shared" si="147"/>
        <v/>
      </c>
      <c r="R407" s="80" t="b">
        <f t="shared" si="148"/>
        <v>0</v>
      </c>
      <c r="S407" s="81" t="e">
        <f t="shared" si="132"/>
        <v>#VALUE!</v>
      </c>
      <c r="T407" s="81" t="e">
        <f t="shared" si="133"/>
        <v>#VALUE!</v>
      </c>
      <c r="U407" s="81" t="e">
        <f t="shared" si="134"/>
        <v>#VALUE!</v>
      </c>
      <c r="V407" s="82" t="e">
        <f t="shared" si="135"/>
        <v>#VALUE!</v>
      </c>
      <c r="W407" s="82" t="e">
        <f t="shared" si="149"/>
        <v>#VALUE!</v>
      </c>
      <c r="X407" s="82" t="b">
        <f t="shared" si="153"/>
        <v>0</v>
      </c>
      <c r="Y407" s="72" t="str">
        <f t="shared" si="136"/>
        <v/>
      </c>
      <c r="Z407" s="81" t="e" cm="1">
        <f t="array" aca="1" ref="Z407" ca="1">TEXT(RIGHT(10-RIGHT(SUM(INDEX(1*(MID(MID(C407,1,1)*2,ROW(INDIRECT("1:"&amp;LEN(MID(C407,1,1)*2))),1)),,))+MID(C407,2,1)+
SUM(INDEX(1*(MID(MID(C407,3,1)*2,ROW(INDIRECT("1:"&amp;LEN(MID(C407,3,1)*2))),1)),,))+MID(C407,4,1)+
SUM(INDEX(1*(MID(MID(C407,5,1)*2,ROW(INDIRECT("1:"&amp;LEN(MID(C407,5,1)*2))),1)),,))+MID(C407,6,1)+
SUM(INDEX(1*(MID(MID(C407,8,1)*2,ROW(INDIRECT("1:"&amp;LEN(MID(C407,8,1)*2))),1)),,))+MID(C407,9,1)+
SUM(INDEX(1*(MID(MID(C407,10,1)*2,ROW(INDIRECT("1:"&amp;LEN(MID(C407,10,1)*2))),1)),,)),1),1),"0")</f>
        <v>#VALUE!</v>
      </c>
      <c r="AA407" s="81" t="str">
        <f t="shared" si="137"/>
        <v/>
      </c>
      <c r="AB407" s="83" t="b">
        <f t="shared" si="138"/>
        <v>0</v>
      </c>
      <c r="AC407" s="154">
        <f t="shared" si="150"/>
        <v>0</v>
      </c>
      <c r="AD407" s="154">
        <f>SUMIF($C$15:C406,C407,$AC$15:AC406)</f>
        <v>0</v>
      </c>
      <c r="AE407" s="15">
        <f t="shared" si="151"/>
        <v>10000</v>
      </c>
      <c r="AF407" s="154">
        <f t="shared" si="152"/>
        <v>0</v>
      </c>
    </row>
    <row r="408" spans="1:32" s="30" customFormat="1" x14ac:dyDescent="0.25">
      <c r="A408" s="19">
        <v>393</v>
      </c>
      <c r="B408" s="20"/>
      <c r="C408" s="107"/>
      <c r="D408" s="20"/>
      <c r="E408" s="20"/>
      <c r="F408" s="20"/>
      <c r="G408" s="122"/>
      <c r="H408" s="156">
        <f t="shared" si="139"/>
        <v>0</v>
      </c>
      <c r="I408" s="117" t="str">
        <f t="shared" si="140"/>
        <v/>
      </c>
      <c r="J408" s="80" t="b">
        <f t="shared" si="141"/>
        <v>0</v>
      </c>
      <c r="K408" s="80" t="str">
        <f t="shared" si="142"/>
        <v/>
      </c>
      <c r="L408" s="80" t="b">
        <f>IF(C408="",FALSE,IFERROR(NOT(MATCH(C408,'Anställda och korttidsarbete'!$C:$C,0)&gt;0),TRUE))</f>
        <v>0</v>
      </c>
      <c r="M408" s="80" t="str">
        <f t="shared" si="143"/>
        <v/>
      </c>
      <c r="N408" s="80" t="b">
        <f t="shared" si="144"/>
        <v>0</v>
      </c>
      <c r="O408" s="80" t="str">
        <f t="shared" si="145"/>
        <v/>
      </c>
      <c r="P408" s="13" t="b">
        <f t="shared" si="146"/>
        <v>0</v>
      </c>
      <c r="Q408" s="80" t="str">
        <f t="shared" si="147"/>
        <v/>
      </c>
      <c r="R408" s="80" t="b">
        <f t="shared" si="148"/>
        <v>0</v>
      </c>
      <c r="S408" s="81" t="e">
        <f t="shared" si="132"/>
        <v>#VALUE!</v>
      </c>
      <c r="T408" s="81" t="e">
        <f t="shared" si="133"/>
        <v>#VALUE!</v>
      </c>
      <c r="U408" s="81" t="e">
        <f t="shared" si="134"/>
        <v>#VALUE!</v>
      </c>
      <c r="V408" s="82" t="e">
        <f t="shared" si="135"/>
        <v>#VALUE!</v>
      </c>
      <c r="W408" s="82" t="e">
        <f t="shared" si="149"/>
        <v>#VALUE!</v>
      </c>
      <c r="X408" s="82" t="b">
        <f t="shared" si="153"/>
        <v>0</v>
      </c>
      <c r="Y408" s="72" t="str">
        <f t="shared" si="136"/>
        <v/>
      </c>
      <c r="Z408" s="81" t="e" cm="1">
        <f t="array" aca="1" ref="Z408" ca="1">TEXT(RIGHT(10-RIGHT(SUM(INDEX(1*(MID(MID(C408,1,1)*2,ROW(INDIRECT("1:"&amp;LEN(MID(C408,1,1)*2))),1)),,))+MID(C408,2,1)+
SUM(INDEX(1*(MID(MID(C408,3,1)*2,ROW(INDIRECT("1:"&amp;LEN(MID(C408,3,1)*2))),1)),,))+MID(C408,4,1)+
SUM(INDEX(1*(MID(MID(C408,5,1)*2,ROW(INDIRECT("1:"&amp;LEN(MID(C408,5,1)*2))),1)),,))+MID(C408,6,1)+
SUM(INDEX(1*(MID(MID(C408,8,1)*2,ROW(INDIRECT("1:"&amp;LEN(MID(C408,8,1)*2))),1)),,))+MID(C408,9,1)+
SUM(INDEX(1*(MID(MID(C408,10,1)*2,ROW(INDIRECT("1:"&amp;LEN(MID(C408,10,1)*2))),1)),,)),1),1),"0")</f>
        <v>#VALUE!</v>
      </c>
      <c r="AA408" s="81" t="str">
        <f t="shared" si="137"/>
        <v/>
      </c>
      <c r="AB408" s="83" t="b">
        <f t="shared" si="138"/>
        <v>0</v>
      </c>
      <c r="AC408" s="154">
        <f t="shared" si="150"/>
        <v>0</v>
      </c>
      <c r="AD408" s="154">
        <f>SUMIF($C$15:C407,C408,$AC$15:AC407)</f>
        <v>0</v>
      </c>
      <c r="AE408" s="15">
        <f t="shared" si="151"/>
        <v>10000</v>
      </c>
      <c r="AF408" s="154">
        <f t="shared" si="152"/>
        <v>0</v>
      </c>
    </row>
    <row r="409" spans="1:32" s="30" customFormat="1" x14ac:dyDescent="0.25">
      <c r="A409" s="19">
        <v>394</v>
      </c>
      <c r="B409" s="20"/>
      <c r="C409" s="107"/>
      <c r="D409" s="20"/>
      <c r="E409" s="20"/>
      <c r="F409" s="20"/>
      <c r="G409" s="122"/>
      <c r="H409" s="156">
        <f t="shared" si="139"/>
        <v>0</v>
      </c>
      <c r="I409" s="117" t="str">
        <f t="shared" si="140"/>
        <v/>
      </c>
      <c r="J409" s="80" t="b">
        <f t="shared" si="141"/>
        <v>0</v>
      </c>
      <c r="K409" s="80" t="str">
        <f t="shared" si="142"/>
        <v/>
      </c>
      <c r="L409" s="80" t="b">
        <f>IF(C409="",FALSE,IFERROR(NOT(MATCH(C409,'Anställda och korttidsarbete'!$C:$C,0)&gt;0),TRUE))</f>
        <v>0</v>
      </c>
      <c r="M409" s="80" t="str">
        <f t="shared" si="143"/>
        <v/>
      </c>
      <c r="N409" s="80" t="b">
        <f t="shared" si="144"/>
        <v>0</v>
      </c>
      <c r="O409" s="80" t="str">
        <f t="shared" si="145"/>
        <v/>
      </c>
      <c r="P409" s="13" t="b">
        <f t="shared" si="146"/>
        <v>0</v>
      </c>
      <c r="Q409" s="80" t="str">
        <f t="shared" si="147"/>
        <v/>
      </c>
      <c r="R409" s="80" t="b">
        <f t="shared" si="148"/>
        <v>0</v>
      </c>
      <c r="S409" s="81" t="e">
        <f t="shared" si="132"/>
        <v>#VALUE!</v>
      </c>
      <c r="T409" s="81" t="e">
        <f t="shared" si="133"/>
        <v>#VALUE!</v>
      </c>
      <c r="U409" s="81" t="e">
        <f t="shared" si="134"/>
        <v>#VALUE!</v>
      </c>
      <c r="V409" s="82" t="e">
        <f t="shared" si="135"/>
        <v>#VALUE!</v>
      </c>
      <c r="W409" s="82" t="e">
        <f t="shared" si="149"/>
        <v>#VALUE!</v>
      </c>
      <c r="X409" s="82" t="b">
        <f t="shared" si="153"/>
        <v>0</v>
      </c>
      <c r="Y409" s="72" t="str">
        <f t="shared" si="136"/>
        <v/>
      </c>
      <c r="Z409" s="81" t="e" cm="1">
        <f t="array" aca="1" ref="Z409" ca="1">TEXT(RIGHT(10-RIGHT(SUM(INDEX(1*(MID(MID(C409,1,1)*2,ROW(INDIRECT("1:"&amp;LEN(MID(C409,1,1)*2))),1)),,))+MID(C409,2,1)+
SUM(INDEX(1*(MID(MID(C409,3,1)*2,ROW(INDIRECT("1:"&amp;LEN(MID(C409,3,1)*2))),1)),,))+MID(C409,4,1)+
SUM(INDEX(1*(MID(MID(C409,5,1)*2,ROW(INDIRECT("1:"&amp;LEN(MID(C409,5,1)*2))),1)),,))+MID(C409,6,1)+
SUM(INDEX(1*(MID(MID(C409,8,1)*2,ROW(INDIRECT("1:"&amp;LEN(MID(C409,8,1)*2))),1)),,))+MID(C409,9,1)+
SUM(INDEX(1*(MID(MID(C409,10,1)*2,ROW(INDIRECT("1:"&amp;LEN(MID(C409,10,1)*2))),1)),,)),1),1),"0")</f>
        <v>#VALUE!</v>
      </c>
      <c r="AA409" s="81" t="str">
        <f t="shared" si="137"/>
        <v/>
      </c>
      <c r="AB409" s="83" t="b">
        <f t="shared" si="138"/>
        <v>0</v>
      </c>
      <c r="AC409" s="154">
        <f t="shared" si="150"/>
        <v>0</v>
      </c>
      <c r="AD409" s="154">
        <f>SUMIF($C$15:C408,C409,$AC$15:AC408)</f>
        <v>0</v>
      </c>
      <c r="AE409" s="15">
        <f t="shared" si="151"/>
        <v>10000</v>
      </c>
      <c r="AF409" s="154">
        <f t="shared" si="152"/>
        <v>0</v>
      </c>
    </row>
    <row r="410" spans="1:32" s="30" customFormat="1" x14ac:dyDescent="0.25">
      <c r="A410" s="19">
        <v>395</v>
      </c>
      <c r="B410" s="20"/>
      <c r="C410" s="107"/>
      <c r="D410" s="20"/>
      <c r="E410" s="20"/>
      <c r="F410" s="20"/>
      <c r="G410" s="122"/>
      <c r="H410" s="156">
        <f t="shared" si="139"/>
        <v>0</v>
      </c>
      <c r="I410" s="117" t="str">
        <f t="shared" si="140"/>
        <v/>
      </c>
      <c r="J410" s="80" t="b">
        <f t="shared" si="141"/>
        <v>0</v>
      </c>
      <c r="K410" s="80" t="str">
        <f t="shared" si="142"/>
        <v/>
      </c>
      <c r="L410" s="80" t="b">
        <f>IF(C410="",FALSE,IFERROR(NOT(MATCH(C410,'Anställda och korttidsarbete'!$C:$C,0)&gt;0),TRUE))</f>
        <v>0</v>
      </c>
      <c r="M410" s="80" t="str">
        <f t="shared" si="143"/>
        <v/>
      </c>
      <c r="N410" s="80" t="b">
        <f t="shared" si="144"/>
        <v>0</v>
      </c>
      <c r="O410" s="80" t="str">
        <f t="shared" si="145"/>
        <v/>
      </c>
      <c r="P410" s="13" t="b">
        <f t="shared" si="146"/>
        <v>0</v>
      </c>
      <c r="Q410" s="80" t="str">
        <f t="shared" si="147"/>
        <v/>
      </c>
      <c r="R410" s="80" t="b">
        <f t="shared" si="148"/>
        <v>0</v>
      </c>
      <c r="S410" s="81" t="e">
        <f t="shared" si="132"/>
        <v>#VALUE!</v>
      </c>
      <c r="T410" s="81" t="e">
        <f t="shared" si="133"/>
        <v>#VALUE!</v>
      </c>
      <c r="U410" s="81" t="e">
        <f t="shared" si="134"/>
        <v>#VALUE!</v>
      </c>
      <c r="V410" s="82" t="e">
        <f t="shared" si="135"/>
        <v>#VALUE!</v>
      </c>
      <c r="W410" s="82" t="e">
        <f t="shared" si="149"/>
        <v>#VALUE!</v>
      </c>
      <c r="X410" s="82" t="b">
        <f t="shared" si="153"/>
        <v>0</v>
      </c>
      <c r="Y410" s="72" t="str">
        <f t="shared" si="136"/>
        <v/>
      </c>
      <c r="Z410" s="81" t="e" cm="1">
        <f t="array" aca="1" ref="Z410" ca="1">TEXT(RIGHT(10-RIGHT(SUM(INDEX(1*(MID(MID(C410,1,1)*2,ROW(INDIRECT("1:"&amp;LEN(MID(C410,1,1)*2))),1)),,))+MID(C410,2,1)+
SUM(INDEX(1*(MID(MID(C410,3,1)*2,ROW(INDIRECT("1:"&amp;LEN(MID(C410,3,1)*2))),1)),,))+MID(C410,4,1)+
SUM(INDEX(1*(MID(MID(C410,5,1)*2,ROW(INDIRECT("1:"&amp;LEN(MID(C410,5,1)*2))),1)),,))+MID(C410,6,1)+
SUM(INDEX(1*(MID(MID(C410,8,1)*2,ROW(INDIRECT("1:"&amp;LEN(MID(C410,8,1)*2))),1)),,))+MID(C410,9,1)+
SUM(INDEX(1*(MID(MID(C410,10,1)*2,ROW(INDIRECT("1:"&amp;LEN(MID(C410,10,1)*2))),1)),,)),1),1),"0")</f>
        <v>#VALUE!</v>
      </c>
      <c r="AA410" s="81" t="str">
        <f t="shared" si="137"/>
        <v/>
      </c>
      <c r="AB410" s="83" t="b">
        <f t="shared" si="138"/>
        <v>0</v>
      </c>
      <c r="AC410" s="154">
        <f t="shared" si="150"/>
        <v>0</v>
      </c>
      <c r="AD410" s="154">
        <f>SUMIF($C$15:C409,C410,$AC$15:AC409)</f>
        <v>0</v>
      </c>
      <c r="AE410" s="15">
        <f t="shared" si="151"/>
        <v>10000</v>
      </c>
      <c r="AF410" s="154">
        <f t="shared" si="152"/>
        <v>0</v>
      </c>
    </row>
    <row r="411" spans="1:32" s="30" customFormat="1" x14ac:dyDescent="0.25">
      <c r="A411" s="19">
        <v>396</v>
      </c>
      <c r="B411" s="20"/>
      <c r="C411" s="107"/>
      <c r="D411" s="20"/>
      <c r="E411" s="20"/>
      <c r="F411" s="20"/>
      <c r="G411" s="122"/>
      <c r="H411" s="156">
        <f t="shared" si="139"/>
        <v>0</v>
      </c>
      <c r="I411" s="117" t="str">
        <f t="shared" si="140"/>
        <v/>
      </c>
      <c r="J411" s="80" t="b">
        <f t="shared" si="141"/>
        <v>0</v>
      </c>
      <c r="K411" s="80" t="str">
        <f t="shared" si="142"/>
        <v/>
      </c>
      <c r="L411" s="80" t="b">
        <f>IF(C411="",FALSE,IFERROR(NOT(MATCH(C411,'Anställda och korttidsarbete'!$C:$C,0)&gt;0),TRUE))</f>
        <v>0</v>
      </c>
      <c r="M411" s="80" t="str">
        <f t="shared" si="143"/>
        <v/>
      </c>
      <c r="N411" s="80" t="b">
        <f t="shared" si="144"/>
        <v>0</v>
      </c>
      <c r="O411" s="80" t="str">
        <f t="shared" si="145"/>
        <v/>
      </c>
      <c r="P411" s="13" t="b">
        <f t="shared" si="146"/>
        <v>0</v>
      </c>
      <c r="Q411" s="80" t="str">
        <f t="shared" si="147"/>
        <v/>
      </c>
      <c r="R411" s="80" t="b">
        <f t="shared" si="148"/>
        <v>0</v>
      </c>
      <c r="S411" s="81" t="e">
        <f t="shared" si="132"/>
        <v>#VALUE!</v>
      </c>
      <c r="T411" s="81" t="e">
        <f t="shared" si="133"/>
        <v>#VALUE!</v>
      </c>
      <c r="U411" s="81" t="e">
        <f t="shared" si="134"/>
        <v>#VALUE!</v>
      </c>
      <c r="V411" s="82" t="e">
        <f t="shared" si="135"/>
        <v>#VALUE!</v>
      </c>
      <c r="W411" s="82" t="e">
        <f t="shared" si="149"/>
        <v>#VALUE!</v>
      </c>
      <c r="X411" s="82" t="b">
        <f t="shared" si="153"/>
        <v>0</v>
      </c>
      <c r="Y411" s="72" t="str">
        <f t="shared" si="136"/>
        <v/>
      </c>
      <c r="Z411" s="81" t="e" cm="1">
        <f t="array" aca="1" ref="Z411" ca="1">TEXT(RIGHT(10-RIGHT(SUM(INDEX(1*(MID(MID(C411,1,1)*2,ROW(INDIRECT("1:"&amp;LEN(MID(C411,1,1)*2))),1)),,))+MID(C411,2,1)+
SUM(INDEX(1*(MID(MID(C411,3,1)*2,ROW(INDIRECT("1:"&amp;LEN(MID(C411,3,1)*2))),1)),,))+MID(C411,4,1)+
SUM(INDEX(1*(MID(MID(C411,5,1)*2,ROW(INDIRECT("1:"&amp;LEN(MID(C411,5,1)*2))),1)),,))+MID(C411,6,1)+
SUM(INDEX(1*(MID(MID(C411,8,1)*2,ROW(INDIRECT("1:"&amp;LEN(MID(C411,8,1)*2))),1)),,))+MID(C411,9,1)+
SUM(INDEX(1*(MID(MID(C411,10,1)*2,ROW(INDIRECT("1:"&amp;LEN(MID(C411,10,1)*2))),1)),,)),1),1),"0")</f>
        <v>#VALUE!</v>
      </c>
      <c r="AA411" s="81" t="str">
        <f t="shared" si="137"/>
        <v/>
      </c>
      <c r="AB411" s="83" t="b">
        <f t="shared" si="138"/>
        <v>0</v>
      </c>
      <c r="AC411" s="154">
        <f t="shared" si="150"/>
        <v>0</v>
      </c>
      <c r="AD411" s="154">
        <f>SUMIF($C$15:C410,C411,$AC$15:AC410)</f>
        <v>0</v>
      </c>
      <c r="AE411" s="15">
        <f t="shared" si="151"/>
        <v>10000</v>
      </c>
      <c r="AF411" s="154">
        <f t="shared" si="152"/>
        <v>0</v>
      </c>
    </row>
    <row r="412" spans="1:32" s="30" customFormat="1" x14ac:dyDescent="0.25">
      <c r="A412" s="19">
        <v>397</v>
      </c>
      <c r="B412" s="20"/>
      <c r="C412" s="107"/>
      <c r="D412" s="20"/>
      <c r="E412" s="20"/>
      <c r="F412" s="20"/>
      <c r="G412" s="122"/>
      <c r="H412" s="156">
        <f t="shared" si="139"/>
        <v>0</v>
      </c>
      <c r="I412" s="117" t="str">
        <f t="shared" si="140"/>
        <v/>
      </c>
      <c r="J412" s="80" t="b">
        <f t="shared" si="141"/>
        <v>0</v>
      </c>
      <c r="K412" s="80" t="str">
        <f t="shared" si="142"/>
        <v/>
      </c>
      <c r="L412" s="80" t="b">
        <f>IF(C412="",FALSE,IFERROR(NOT(MATCH(C412,'Anställda och korttidsarbete'!$C:$C,0)&gt;0),TRUE))</f>
        <v>0</v>
      </c>
      <c r="M412" s="80" t="str">
        <f t="shared" si="143"/>
        <v/>
      </c>
      <c r="N412" s="80" t="b">
        <f t="shared" si="144"/>
        <v>0</v>
      </c>
      <c r="O412" s="80" t="str">
        <f t="shared" si="145"/>
        <v/>
      </c>
      <c r="P412" s="13" t="b">
        <f t="shared" si="146"/>
        <v>0</v>
      </c>
      <c r="Q412" s="80" t="str">
        <f t="shared" si="147"/>
        <v/>
      </c>
      <c r="R412" s="80" t="b">
        <f t="shared" si="148"/>
        <v>0</v>
      </c>
      <c r="S412" s="81" t="e">
        <f t="shared" si="132"/>
        <v>#VALUE!</v>
      </c>
      <c r="T412" s="81" t="e">
        <f t="shared" si="133"/>
        <v>#VALUE!</v>
      </c>
      <c r="U412" s="81" t="e">
        <f t="shared" si="134"/>
        <v>#VALUE!</v>
      </c>
      <c r="V412" s="82" t="e">
        <f t="shared" si="135"/>
        <v>#VALUE!</v>
      </c>
      <c r="W412" s="82" t="e">
        <f t="shared" si="149"/>
        <v>#VALUE!</v>
      </c>
      <c r="X412" s="82" t="b">
        <f t="shared" si="153"/>
        <v>0</v>
      </c>
      <c r="Y412" s="72" t="str">
        <f t="shared" si="136"/>
        <v/>
      </c>
      <c r="Z412" s="81" t="e" cm="1">
        <f t="array" aca="1" ref="Z412" ca="1">TEXT(RIGHT(10-RIGHT(SUM(INDEX(1*(MID(MID(C412,1,1)*2,ROW(INDIRECT("1:"&amp;LEN(MID(C412,1,1)*2))),1)),,))+MID(C412,2,1)+
SUM(INDEX(1*(MID(MID(C412,3,1)*2,ROW(INDIRECT("1:"&amp;LEN(MID(C412,3,1)*2))),1)),,))+MID(C412,4,1)+
SUM(INDEX(1*(MID(MID(C412,5,1)*2,ROW(INDIRECT("1:"&amp;LEN(MID(C412,5,1)*2))),1)),,))+MID(C412,6,1)+
SUM(INDEX(1*(MID(MID(C412,8,1)*2,ROW(INDIRECT("1:"&amp;LEN(MID(C412,8,1)*2))),1)),,))+MID(C412,9,1)+
SUM(INDEX(1*(MID(MID(C412,10,1)*2,ROW(INDIRECT("1:"&amp;LEN(MID(C412,10,1)*2))),1)),,)),1),1),"0")</f>
        <v>#VALUE!</v>
      </c>
      <c r="AA412" s="81" t="str">
        <f t="shared" si="137"/>
        <v/>
      </c>
      <c r="AB412" s="83" t="b">
        <f t="shared" si="138"/>
        <v>0</v>
      </c>
      <c r="AC412" s="154">
        <f t="shared" si="150"/>
        <v>0</v>
      </c>
      <c r="AD412" s="154">
        <f>SUMIF($C$15:C411,C412,$AC$15:AC411)</f>
        <v>0</v>
      </c>
      <c r="AE412" s="15">
        <f t="shared" si="151"/>
        <v>10000</v>
      </c>
      <c r="AF412" s="154">
        <f t="shared" si="152"/>
        <v>0</v>
      </c>
    </row>
    <row r="413" spans="1:32" s="30" customFormat="1" x14ac:dyDescent="0.25">
      <c r="A413" s="19">
        <v>398</v>
      </c>
      <c r="B413" s="20"/>
      <c r="C413" s="107"/>
      <c r="D413" s="20"/>
      <c r="E413" s="20"/>
      <c r="F413" s="20"/>
      <c r="G413" s="122"/>
      <c r="H413" s="156">
        <f t="shared" si="139"/>
        <v>0</v>
      </c>
      <c r="I413" s="117" t="str">
        <f t="shared" si="140"/>
        <v/>
      </c>
      <c r="J413" s="80" t="b">
        <f t="shared" si="141"/>
        <v>0</v>
      </c>
      <c r="K413" s="80" t="str">
        <f t="shared" si="142"/>
        <v/>
      </c>
      <c r="L413" s="80" t="b">
        <f>IF(C413="",FALSE,IFERROR(NOT(MATCH(C413,'Anställda och korttidsarbete'!$C:$C,0)&gt;0),TRUE))</f>
        <v>0</v>
      </c>
      <c r="M413" s="80" t="str">
        <f t="shared" si="143"/>
        <v/>
      </c>
      <c r="N413" s="80" t="b">
        <f t="shared" si="144"/>
        <v>0</v>
      </c>
      <c r="O413" s="80" t="str">
        <f t="shared" si="145"/>
        <v/>
      </c>
      <c r="P413" s="13" t="b">
        <f t="shared" si="146"/>
        <v>0</v>
      </c>
      <c r="Q413" s="80" t="str">
        <f t="shared" si="147"/>
        <v/>
      </c>
      <c r="R413" s="80" t="b">
        <f t="shared" si="148"/>
        <v>0</v>
      </c>
      <c r="S413" s="81" t="e">
        <f t="shared" si="132"/>
        <v>#VALUE!</v>
      </c>
      <c r="T413" s="81" t="e">
        <f t="shared" si="133"/>
        <v>#VALUE!</v>
      </c>
      <c r="U413" s="81" t="e">
        <f t="shared" si="134"/>
        <v>#VALUE!</v>
      </c>
      <c r="V413" s="82" t="e">
        <f t="shared" si="135"/>
        <v>#VALUE!</v>
      </c>
      <c r="W413" s="82" t="e">
        <f t="shared" si="149"/>
        <v>#VALUE!</v>
      </c>
      <c r="X413" s="82" t="b">
        <f t="shared" si="153"/>
        <v>0</v>
      </c>
      <c r="Y413" s="72" t="str">
        <f t="shared" si="136"/>
        <v/>
      </c>
      <c r="Z413" s="81" t="e" cm="1">
        <f t="array" aca="1" ref="Z413" ca="1">TEXT(RIGHT(10-RIGHT(SUM(INDEX(1*(MID(MID(C413,1,1)*2,ROW(INDIRECT("1:"&amp;LEN(MID(C413,1,1)*2))),1)),,))+MID(C413,2,1)+
SUM(INDEX(1*(MID(MID(C413,3,1)*2,ROW(INDIRECT("1:"&amp;LEN(MID(C413,3,1)*2))),1)),,))+MID(C413,4,1)+
SUM(INDEX(1*(MID(MID(C413,5,1)*2,ROW(INDIRECT("1:"&amp;LEN(MID(C413,5,1)*2))),1)),,))+MID(C413,6,1)+
SUM(INDEX(1*(MID(MID(C413,8,1)*2,ROW(INDIRECT("1:"&amp;LEN(MID(C413,8,1)*2))),1)),,))+MID(C413,9,1)+
SUM(INDEX(1*(MID(MID(C413,10,1)*2,ROW(INDIRECT("1:"&amp;LEN(MID(C413,10,1)*2))),1)),,)),1),1),"0")</f>
        <v>#VALUE!</v>
      </c>
      <c r="AA413" s="81" t="str">
        <f t="shared" si="137"/>
        <v/>
      </c>
      <c r="AB413" s="83" t="b">
        <f t="shared" si="138"/>
        <v>0</v>
      </c>
      <c r="AC413" s="154">
        <f t="shared" si="150"/>
        <v>0</v>
      </c>
      <c r="AD413" s="154">
        <f>SUMIF($C$15:C412,C413,$AC$15:AC412)</f>
        <v>0</v>
      </c>
      <c r="AE413" s="15">
        <f t="shared" si="151"/>
        <v>10000</v>
      </c>
      <c r="AF413" s="154">
        <f t="shared" si="152"/>
        <v>0</v>
      </c>
    </row>
    <row r="414" spans="1:32" s="30" customFormat="1" x14ac:dyDescent="0.25">
      <c r="A414" s="19">
        <v>399</v>
      </c>
      <c r="B414" s="20"/>
      <c r="C414" s="107"/>
      <c r="D414" s="20"/>
      <c r="E414" s="20"/>
      <c r="F414" s="20"/>
      <c r="G414" s="122"/>
      <c r="H414" s="156">
        <f t="shared" si="139"/>
        <v>0</v>
      </c>
      <c r="I414" s="117" t="str">
        <f t="shared" si="140"/>
        <v/>
      </c>
      <c r="J414" s="80" t="b">
        <f t="shared" si="141"/>
        <v>0</v>
      </c>
      <c r="K414" s="80" t="str">
        <f t="shared" si="142"/>
        <v/>
      </c>
      <c r="L414" s="80" t="b">
        <f>IF(C414="",FALSE,IFERROR(NOT(MATCH(C414,'Anställda och korttidsarbete'!$C:$C,0)&gt;0),TRUE))</f>
        <v>0</v>
      </c>
      <c r="M414" s="80" t="str">
        <f t="shared" si="143"/>
        <v/>
      </c>
      <c r="N414" s="80" t="b">
        <f t="shared" si="144"/>
        <v>0</v>
      </c>
      <c r="O414" s="80" t="str">
        <f t="shared" si="145"/>
        <v/>
      </c>
      <c r="P414" s="13" t="b">
        <f t="shared" si="146"/>
        <v>0</v>
      </c>
      <c r="Q414" s="80" t="str">
        <f t="shared" si="147"/>
        <v/>
      </c>
      <c r="R414" s="80" t="b">
        <f t="shared" si="148"/>
        <v>0</v>
      </c>
      <c r="S414" s="81" t="e">
        <f t="shared" si="132"/>
        <v>#VALUE!</v>
      </c>
      <c r="T414" s="81" t="e">
        <f t="shared" si="133"/>
        <v>#VALUE!</v>
      </c>
      <c r="U414" s="81" t="e">
        <f t="shared" si="134"/>
        <v>#VALUE!</v>
      </c>
      <c r="V414" s="82" t="e">
        <f t="shared" si="135"/>
        <v>#VALUE!</v>
      </c>
      <c r="W414" s="82" t="e">
        <f t="shared" si="149"/>
        <v>#VALUE!</v>
      </c>
      <c r="X414" s="82" t="b">
        <f t="shared" si="153"/>
        <v>0</v>
      </c>
      <c r="Y414" s="72" t="str">
        <f t="shared" si="136"/>
        <v/>
      </c>
      <c r="Z414" s="81" t="e" cm="1">
        <f t="array" aca="1" ref="Z414" ca="1">TEXT(RIGHT(10-RIGHT(SUM(INDEX(1*(MID(MID(C414,1,1)*2,ROW(INDIRECT("1:"&amp;LEN(MID(C414,1,1)*2))),1)),,))+MID(C414,2,1)+
SUM(INDEX(1*(MID(MID(C414,3,1)*2,ROW(INDIRECT("1:"&amp;LEN(MID(C414,3,1)*2))),1)),,))+MID(C414,4,1)+
SUM(INDEX(1*(MID(MID(C414,5,1)*2,ROW(INDIRECT("1:"&amp;LEN(MID(C414,5,1)*2))),1)),,))+MID(C414,6,1)+
SUM(INDEX(1*(MID(MID(C414,8,1)*2,ROW(INDIRECT("1:"&amp;LEN(MID(C414,8,1)*2))),1)),,))+MID(C414,9,1)+
SUM(INDEX(1*(MID(MID(C414,10,1)*2,ROW(INDIRECT("1:"&amp;LEN(MID(C414,10,1)*2))),1)),,)),1),1),"0")</f>
        <v>#VALUE!</v>
      </c>
      <c r="AA414" s="81" t="str">
        <f t="shared" si="137"/>
        <v/>
      </c>
      <c r="AB414" s="83" t="b">
        <f t="shared" si="138"/>
        <v>0</v>
      </c>
      <c r="AC414" s="154">
        <f t="shared" si="150"/>
        <v>0</v>
      </c>
      <c r="AD414" s="154">
        <f>SUMIF($C$15:C413,C414,$AC$15:AC413)</f>
        <v>0</v>
      </c>
      <c r="AE414" s="15">
        <f t="shared" si="151"/>
        <v>10000</v>
      </c>
      <c r="AF414" s="154">
        <f t="shared" si="152"/>
        <v>0</v>
      </c>
    </row>
    <row r="415" spans="1:32" s="30" customFormat="1" x14ac:dyDescent="0.25">
      <c r="A415" s="19">
        <v>400</v>
      </c>
      <c r="B415" s="20"/>
      <c r="C415" s="107"/>
      <c r="D415" s="20"/>
      <c r="E415" s="20"/>
      <c r="F415" s="20"/>
      <c r="G415" s="122"/>
      <c r="H415" s="156">
        <f t="shared" si="139"/>
        <v>0</v>
      </c>
      <c r="I415" s="117" t="str">
        <f t="shared" si="140"/>
        <v/>
      </c>
      <c r="J415" s="80" t="b">
        <f t="shared" si="141"/>
        <v>0</v>
      </c>
      <c r="K415" s="80" t="str">
        <f t="shared" si="142"/>
        <v/>
      </c>
      <c r="L415" s="80" t="b">
        <f>IF(C415="",FALSE,IFERROR(NOT(MATCH(C415,'Anställda och korttidsarbete'!$C:$C,0)&gt;0),TRUE))</f>
        <v>0</v>
      </c>
      <c r="M415" s="80" t="str">
        <f t="shared" si="143"/>
        <v/>
      </c>
      <c r="N415" s="80" t="b">
        <f t="shared" si="144"/>
        <v>0</v>
      </c>
      <c r="O415" s="80" t="str">
        <f t="shared" si="145"/>
        <v/>
      </c>
      <c r="P415" s="13" t="b">
        <f t="shared" si="146"/>
        <v>0</v>
      </c>
      <c r="Q415" s="80" t="str">
        <f t="shared" si="147"/>
        <v/>
      </c>
      <c r="R415" s="80" t="b">
        <f t="shared" si="148"/>
        <v>0</v>
      </c>
      <c r="S415" s="81" t="e">
        <f t="shared" si="132"/>
        <v>#VALUE!</v>
      </c>
      <c r="T415" s="81" t="e">
        <f t="shared" si="133"/>
        <v>#VALUE!</v>
      </c>
      <c r="U415" s="81" t="e">
        <f t="shared" si="134"/>
        <v>#VALUE!</v>
      </c>
      <c r="V415" s="82" t="e">
        <f t="shared" si="135"/>
        <v>#VALUE!</v>
      </c>
      <c r="W415" s="82" t="e">
        <f t="shared" si="149"/>
        <v>#VALUE!</v>
      </c>
      <c r="X415" s="82" t="b">
        <f t="shared" si="153"/>
        <v>0</v>
      </c>
      <c r="Y415" s="72" t="str">
        <f t="shared" si="136"/>
        <v/>
      </c>
      <c r="Z415" s="81" t="e" cm="1">
        <f t="array" aca="1" ref="Z415" ca="1">TEXT(RIGHT(10-RIGHT(SUM(INDEX(1*(MID(MID(C415,1,1)*2,ROW(INDIRECT("1:"&amp;LEN(MID(C415,1,1)*2))),1)),,))+MID(C415,2,1)+
SUM(INDEX(1*(MID(MID(C415,3,1)*2,ROW(INDIRECT("1:"&amp;LEN(MID(C415,3,1)*2))),1)),,))+MID(C415,4,1)+
SUM(INDEX(1*(MID(MID(C415,5,1)*2,ROW(INDIRECT("1:"&amp;LEN(MID(C415,5,1)*2))),1)),,))+MID(C415,6,1)+
SUM(INDEX(1*(MID(MID(C415,8,1)*2,ROW(INDIRECT("1:"&amp;LEN(MID(C415,8,1)*2))),1)),,))+MID(C415,9,1)+
SUM(INDEX(1*(MID(MID(C415,10,1)*2,ROW(INDIRECT("1:"&amp;LEN(MID(C415,10,1)*2))),1)),,)),1),1),"0")</f>
        <v>#VALUE!</v>
      </c>
      <c r="AA415" s="81" t="str">
        <f t="shared" si="137"/>
        <v/>
      </c>
      <c r="AB415" s="83" t="b">
        <f t="shared" si="138"/>
        <v>0</v>
      </c>
      <c r="AC415" s="154">
        <f t="shared" si="150"/>
        <v>0</v>
      </c>
      <c r="AD415" s="154">
        <f>SUMIF($C$15:C414,C415,$AC$15:AC414)</f>
        <v>0</v>
      </c>
      <c r="AE415" s="15">
        <f t="shared" si="151"/>
        <v>10000</v>
      </c>
      <c r="AF415" s="154">
        <f t="shared" si="152"/>
        <v>0</v>
      </c>
    </row>
    <row r="416" spans="1:32" s="30" customFormat="1" x14ac:dyDescent="0.25">
      <c r="A416" s="19">
        <v>401</v>
      </c>
      <c r="B416" s="20"/>
      <c r="C416" s="107"/>
      <c r="D416" s="20"/>
      <c r="E416" s="20"/>
      <c r="F416" s="20"/>
      <c r="G416" s="122"/>
      <c r="H416" s="156">
        <f t="shared" si="139"/>
        <v>0</v>
      </c>
      <c r="I416" s="117" t="str">
        <f t="shared" si="140"/>
        <v/>
      </c>
      <c r="J416" s="80" t="b">
        <f t="shared" si="141"/>
        <v>0</v>
      </c>
      <c r="K416" s="80" t="str">
        <f t="shared" si="142"/>
        <v/>
      </c>
      <c r="L416" s="80" t="b">
        <f>IF(C416="",FALSE,IFERROR(NOT(MATCH(C416,'Anställda och korttidsarbete'!$C:$C,0)&gt;0),TRUE))</f>
        <v>0</v>
      </c>
      <c r="M416" s="80" t="str">
        <f t="shared" si="143"/>
        <v/>
      </c>
      <c r="N416" s="80" t="b">
        <f t="shared" si="144"/>
        <v>0</v>
      </c>
      <c r="O416" s="80" t="str">
        <f t="shared" si="145"/>
        <v/>
      </c>
      <c r="P416" s="13" t="b">
        <f t="shared" si="146"/>
        <v>0</v>
      </c>
      <c r="Q416" s="80" t="str">
        <f t="shared" si="147"/>
        <v/>
      </c>
      <c r="R416" s="80" t="b">
        <f t="shared" si="148"/>
        <v>0</v>
      </c>
      <c r="S416" s="81" t="e">
        <f t="shared" si="132"/>
        <v>#VALUE!</v>
      </c>
      <c r="T416" s="81" t="e">
        <f t="shared" si="133"/>
        <v>#VALUE!</v>
      </c>
      <c r="U416" s="81" t="e">
        <f t="shared" si="134"/>
        <v>#VALUE!</v>
      </c>
      <c r="V416" s="82" t="e">
        <f t="shared" si="135"/>
        <v>#VALUE!</v>
      </c>
      <c r="W416" s="82" t="e">
        <f t="shared" si="149"/>
        <v>#VALUE!</v>
      </c>
      <c r="X416" s="82" t="b">
        <f t="shared" si="153"/>
        <v>0</v>
      </c>
      <c r="Y416" s="72" t="str">
        <f t="shared" si="136"/>
        <v/>
      </c>
      <c r="Z416" s="81" t="e" cm="1">
        <f t="array" aca="1" ref="Z416" ca="1">TEXT(RIGHT(10-RIGHT(SUM(INDEX(1*(MID(MID(C416,1,1)*2,ROW(INDIRECT("1:"&amp;LEN(MID(C416,1,1)*2))),1)),,))+MID(C416,2,1)+
SUM(INDEX(1*(MID(MID(C416,3,1)*2,ROW(INDIRECT("1:"&amp;LEN(MID(C416,3,1)*2))),1)),,))+MID(C416,4,1)+
SUM(INDEX(1*(MID(MID(C416,5,1)*2,ROW(INDIRECT("1:"&amp;LEN(MID(C416,5,1)*2))),1)),,))+MID(C416,6,1)+
SUM(INDEX(1*(MID(MID(C416,8,1)*2,ROW(INDIRECT("1:"&amp;LEN(MID(C416,8,1)*2))),1)),,))+MID(C416,9,1)+
SUM(INDEX(1*(MID(MID(C416,10,1)*2,ROW(INDIRECT("1:"&amp;LEN(MID(C416,10,1)*2))),1)),,)),1),1),"0")</f>
        <v>#VALUE!</v>
      </c>
      <c r="AA416" s="81" t="str">
        <f t="shared" si="137"/>
        <v/>
      </c>
      <c r="AB416" s="83" t="b">
        <f t="shared" si="138"/>
        <v>0</v>
      </c>
      <c r="AC416" s="154">
        <f t="shared" si="150"/>
        <v>0</v>
      </c>
      <c r="AD416" s="154">
        <f>SUMIF($C$15:C415,C416,$AC$15:AC415)</f>
        <v>0</v>
      </c>
      <c r="AE416" s="15">
        <f t="shared" si="151"/>
        <v>10000</v>
      </c>
      <c r="AF416" s="154">
        <f t="shared" si="152"/>
        <v>0</v>
      </c>
    </row>
    <row r="417" spans="1:32" s="30" customFormat="1" x14ac:dyDescent="0.25">
      <c r="A417" s="19">
        <v>402</v>
      </c>
      <c r="B417" s="20"/>
      <c r="C417" s="107"/>
      <c r="D417" s="20"/>
      <c r="E417" s="20"/>
      <c r="F417" s="20"/>
      <c r="G417" s="122"/>
      <c r="H417" s="156">
        <f t="shared" si="139"/>
        <v>0</v>
      </c>
      <c r="I417" s="117" t="str">
        <f t="shared" si="140"/>
        <v/>
      </c>
      <c r="J417" s="80" t="b">
        <f t="shared" si="141"/>
        <v>0</v>
      </c>
      <c r="K417" s="80" t="str">
        <f t="shared" si="142"/>
        <v/>
      </c>
      <c r="L417" s="80" t="b">
        <f>IF(C417="",FALSE,IFERROR(NOT(MATCH(C417,'Anställda och korttidsarbete'!$C:$C,0)&gt;0),TRUE))</f>
        <v>0</v>
      </c>
      <c r="M417" s="80" t="str">
        <f t="shared" si="143"/>
        <v/>
      </c>
      <c r="N417" s="80" t="b">
        <f t="shared" si="144"/>
        <v>0</v>
      </c>
      <c r="O417" s="80" t="str">
        <f t="shared" si="145"/>
        <v/>
      </c>
      <c r="P417" s="13" t="b">
        <f t="shared" si="146"/>
        <v>0</v>
      </c>
      <c r="Q417" s="80" t="str">
        <f t="shared" si="147"/>
        <v/>
      </c>
      <c r="R417" s="80" t="b">
        <f t="shared" si="148"/>
        <v>0</v>
      </c>
      <c r="S417" s="81" t="e">
        <f t="shared" si="132"/>
        <v>#VALUE!</v>
      </c>
      <c r="T417" s="81" t="e">
        <f t="shared" si="133"/>
        <v>#VALUE!</v>
      </c>
      <c r="U417" s="81" t="e">
        <f t="shared" si="134"/>
        <v>#VALUE!</v>
      </c>
      <c r="V417" s="82" t="e">
        <f t="shared" si="135"/>
        <v>#VALUE!</v>
      </c>
      <c r="W417" s="82" t="e">
        <f t="shared" si="149"/>
        <v>#VALUE!</v>
      </c>
      <c r="X417" s="82" t="b">
        <f t="shared" si="153"/>
        <v>0</v>
      </c>
      <c r="Y417" s="72" t="str">
        <f t="shared" si="136"/>
        <v/>
      </c>
      <c r="Z417" s="81" t="e" cm="1">
        <f t="array" aca="1" ref="Z417" ca="1">TEXT(RIGHT(10-RIGHT(SUM(INDEX(1*(MID(MID(C417,1,1)*2,ROW(INDIRECT("1:"&amp;LEN(MID(C417,1,1)*2))),1)),,))+MID(C417,2,1)+
SUM(INDEX(1*(MID(MID(C417,3,1)*2,ROW(INDIRECT("1:"&amp;LEN(MID(C417,3,1)*2))),1)),,))+MID(C417,4,1)+
SUM(INDEX(1*(MID(MID(C417,5,1)*2,ROW(INDIRECT("1:"&amp;LEN(MID(C417,5,1)*2))),1)),,))+MID(C417,6,1)+
SUM(INDEX(1*(MID(MID(C417,8,1)*2,ROW(INDIRECT("1:"&amp;LEN(MID(C417,8,1)*2))),1)),,))+MID(C417,9,1)+
SUM(INDEX(1*(MID(MID(C417,10,1)*2,ROW(INDIRECT("1:"&amp;LEN(MID(C417,10,1)*2))),1)),,)),1),1),"0")</f>
        <v>#VALUE!</v>
      </c>
      <c r="AA417" s="81" t="str">
        <f t="shared" si="137"/>
        <v/>
      </c>
      <c r="AB417" s="83" t="b">
        <f t="shared" si="138"/>
        <v>0</v>
      </c>
      <c r="AC417" s="154">
        <f t="shared" si="150"/>
        <v>0</v>
      </c>
      <c r="AD417" s="154">
        <f>SUMIF($C$15:C416,C417,$AC$15:AC416)</f>
        <v>0</v>
      </c>
      <c r="AE417" s="15">
        <f t="shared" si="151"/>
        <v>10000</v>
      </c>
      <c r="AF417" s="154">
        <f t="shared" si="152"/>
        <v>0</v>
      </c>
    </row>
    <row r="418" spans="1:32" s="30" customFormat="1" x14ac:dyDescent="0.25">
      <c r="A418" s="19">
        <v>403</v>
      </c>
      <c r="B418" s="20"/>
      <c r="C418" s="107"/>
      <c r="D418" s="20"/>
      <c r="E418" s="20"/>
      <c r="F418" s="20"/>
      <c r="G418" s="122"/>
      <c r="H418" s="156">
        <f t="shared" si="139"/>
        <v>0</v>
      </c>
      <c r="I418" s="117" t="str">
        <f t="shared" si="140"/>
        <v/>
      </c>
      <c r="J418" s="80" t="b">
        <f t="shared" si="141"/>
        <v>0</v>
      </c>
      <c r="K418" s="80" t="str">
        <f t="shared" si="142"/>
        <v/>
      </c>
      <c r="L418" s="80" t="b">
        <f>IF(C418="",FALSE,IFERROR(NOT(MATCH(C418,'Anställda och korttidsarbete'!$C:$C,0)&gt;0),TRUE))</f>
        <v>0</v>
      </c>
      <c r="M418" s="80" t="str">
        <f t="shared" si="143"/>
        <v/>
      </c>
      <c r="N418" s="80" t="b">
        <f t="shared" si="144"/>
        <v>0</v>
      </c>
      <c r="O418" s="80" t="str">
        <f t="shared" si="145"/>
        <v/>
      </c>
      <c r="P418" s="13" t="b">
        <f t="shared" si="146"/>
        <v>0</v>
      </c>
      <c r="Q418" s="80" t="str">
        <f t="shared" si="147"/>
        <v/>
      </c>
      <c r="R418" s="80" t="b">
        <f t="shared" si="148"/>
        <v>0</v>
      </c>
      <c r="S418" s="81" t="e">
        <f t="shared" si="132"/>
        <v>#VALUE!</v>
      </c>
      <c r="T418" s="81" t="e">
        <f t="shared" si="133"/>
        <v>#VALUE!</v>
      </c>
      <c r="U418" s="81" t="e">
        <f t="shared" si="134"/>
        <v>#VALUE!</v>
      </c>
      <c r="V418" s="82" t="e">
        <f t="shared" si="135"/>
        <v>#VALUE!</v>
      </c>
      <c r="W418" s="82" t="e">
        <f t="shared" si="149"/>
        <v>#VALUE!</v>
      </c>
      <c r="X418" s="82" t="b">
        <f t="shared" si="153"/>
        <v>0</v>
      </c>
      <c r="Y418" s="72" t="str">
        <f t="shared" si="136"/>
        <v/>
      </c>
      <c r="Z418" s="81" t="e" cm="1">
        <f t="array" aca="1" ref="Z418" ca="1">TEXT(RIGHT(10-RIGHT(SUM(INDEX(1*(MID(MID(C418,1,1)*2,ROW(INDIRECT("1:"&amp;LEN(MID(C418,1,1)*2))),1)),,))+MID(C418,2,1)+
SUM(INDEX(1*(MID(MID(C418,3,1)*2,ROW(INDIRECT("1:"&amp;LEN(MID(C418,3,1)*2))),1)),,))+MID(C418,4,1)+
SUM(INDEX(1*(MID(MID(C418,5,1)*2,ROW(INDIRECT("1:"&amp;LEN(MID(C418,5,1)*2))),1)),,))+MID(C418,6,1)+
SUM(INDEX(1*(MID(MID(C418,8,1)*2,ROW(INDIRECT("1:"&amp;LEN(MID(C418,8,1)*2))),1)),,))+MID(C418,9,1)+
SUM(INDEX(1*(MID(MID(C418,10,1)*2,ROW(INDIRECT("1:"&amp;LEN(MID(C418,10,1)*2))),1)),,)),1),1),"0")</f>
        <v>#VALUE!</v>
      </c>
      <c r="AA418" s="81" t="str">
        <f t="shared" si="137"/>
        <v/>
      </c>
      <c r="AB418" s="83" t="b">
        <f t="shared" si="138"/>
        <v>0</v>
      </c>
      <c r="AC418" s="154">
        <f t="shared" si="150"/>
        <v>0</v>
      </c>
      <c r="AD418" s="154">
        <f>SUMIF($C$15:C417,C418,$AC$15:AC417)</f>
        <v>0</v>
      </c>
      <c r="AE418" s="15">
        <f t="shared" si="151"/>
        <v>10000</v>
      </c>
      <c r="AF418" s="154">
        <f t="shared" si="152"/>
        <v>0</v>
      </c>
    </row>
    <row r="419" spans="1:32" s="30" customFormat="1" x14ac:dyDescent="0.25">
      <c r="A419" s="19">
        <v>404</v>
      </c>
      <c r="B419" s="20"/>
      <c r="C419" s="107"/>
      <c r="D419" s="20"/>
      <c r="E419" s="20"/>
      <c r="F419" s="20"/>
      <c r="G419" s="122"/>
      <c r="H419" s="156">
        <f t="shared" si="139"/>
        <v>0</v>
      </c>
      <c r="I419" s="117" t="str">
        <f t="shared" si="140"/>
        <v/>
      </c>
      <c r="J419" s="80" t="b">
        <f t="shared" si="141"/>
        <v>0</v>
      </c>
      <c r="K419" s="80" t="str">
        <f t="shared" si="142"/>
        <v/>
      </c>
      <c r="L419" s="80" t="b">
        <f>IF(C419="",FALSE,IFERROR(NOT(MATCH(C419,'Anställda och korttidsarbete'!$C:$C,0)&gt;0),TRUE))</f>
        <v>0</v>
      </c>
      <c r="M419" s="80" t="str">
        <f t="shared" si="143"/>
        <v/>
      </c>
      <c r="N419" s="80" t="b">
        <f t="shared" si="144"/>
        <v>0</v>
      </c>
      <c r="O419" s="80" t="str">
        <f t="shared" si="145"/>
        <v/>
      </c>
      <c r="P419" s="13" t="b">
        <f t="shared" si="146"/>
        <v>0</v>
      </c>
      <c r="Q419" s="80" t="str">
        <f t="shared" si="147"/>
        <v/>
      </c>
      <c r="R419" s="80" t="b">
        <f t="shared" si="148"/>
        <v>0</v>
      </c>
      <c r="S419" s="81" t="e">
        <f t="shared" si="132"/>
        <v>#VALUE!</v>
      </c>
      <c r="T419" s="81" t="e">
        <f t="shared" si="133"/>
        <v>#VALUE!</v>
      </c>
      <c r="U419" s="81" t="e">
        <f t="shared" si="134"/>
        <v>#VALUE!</v>
      </c>
      <c r="V419" s="82" t="e">
        <f t="shared" si="135"/>
        <v>#VALUE!</v>
      </c>
      <c r="W419" s="82" t="e">
        <f t="shared" si="149"/>
        <v>#VALUE!</v>
      </c>
      <c r="X419" s="82" t="b">
        <f t="shared" si="153"/>
        <v>0</v>
      </c>
      <c r="Y419" s="72" t="str">
        <f t="shared" si="136"/>
        <v/>
      </c>
      <c r="Z419" s="81" t="e" cm="1">
        <f t="array" aca="1" ref="Z419" ca="1">TEXT(RIGHT(10-RIGHT(SUM(INDEX(1*(MID(MID(C419,1,1)*2,ROW(INDIRECT("1:"&amp;LEN(MID(C419,1,1)*2))),1)),,))+MID(C419,2,1)+
SUM(INDEX(1*(MID(MID(C419,3,1)*2,ROW(INDIRECT("1:"&amp;LEN(MID(C419,3,1)*2))),1)),,))+MID(C419,4,1)+
SUM(INDEX(1*(MID(MID(C419,5,1)*2,ROW(INDIRECT("1:"&amp;LEN(MID(C419,5,1)*2))),1)),,))+MID(C419,6,1)+
SUM(INDEX(1*(MID(MID(C419,8,1)*2,ROW(INDIRECT("1:"&amp;LEN(MID(C419,8,1)*2))),1)),,))+MID(C419,9,1)+
SUM(INDEX(1*(MID(MID(C419,10,1)*2,ROW(INDIRECT("1:"&amp;LEN(MID(C419,10,1)*2))),1)),,)),1),1),"0")</f>
        <v>#VALUE!</v>
      </c>
      <c r="AA419" s="81" t="str">
        <f t="shared" si="137"/>
        <v/>
      </c>
      <c r="AB419" s="83" t="b">
        <f t="shared" si="138"/>
        <v>0</v>
      </c>
      <c r="AC419" s="154">
        <f t="shared" si="150"/>
        <v>0</v>
      </c>
      <c r="AD419" s="154">
        <f>SUMIF($C$15:C418,C419,$AC$15:AC418)</f>
        <v>0</v>
      </c>
      <c r="AE419" s="15">
        <f t="shared" si="151"/>
        <v>10000</v>
      </c>
      <c r="AF419" s="154">
        <f t="shared" si="152"/>
        <v>0</v>
      </c>
    </row>
    <row r="420" spans="1:32" s="30" customFormat="1" x14ac:dyDescent="0.25">
      <c r="A420" s="19">
        <v>405</v>
      </c>
      <c r="B420" s="20"/>
      <c r="C420" s="107"/>
      <c r="D420" s="20"/>
      <c r="E420" s="20"/>
      <c r="F420" s="20"/>
      <c r="G420" s="122"/>
      <c r="H420" s="156">
        <f t="shared" si="139"/>
        <v>0</v>
      </c>
      <c r="I420" s="117" t="str">
        <f t="shared" si="140"/>
        <v/>
      </c>
      <c r="J420" s="80" t="b">
        <f t="shared" si="141"/>
        <v>0</v>
      </c>
      <c r="K420" s="80" t="str">
        <f t="shared" si="142"/>
        <v/>
      </c>
      <c r="L420" s="80" t="b">
        <f>IF(C420="",FALSE,IFERROR(NOT(MATCH(C420,'Anställda och korttidsarbete'!$C:$C,0)&gt;0),TRUE))</f>
        <v>0</v>
      </c>
      <c r="M420" s="80" t="str">
        <f t="shared" si="143"/>
        <v/>
      </c>
      <c r="N420" s="80" t="b">
        <f t="shared" si="144"/>
        <v>0</v>
      </c>
      <c r="O420" s="80" t="str">
        <f t="shared" si="145"/>
        <v/>
      </c>
      <c r="P420" s="13" t="b">
        <f t="shared" si="146"/>
        <v>0</v>
      </c>
      <c r="Q420" s="80" t="str">
        <f t="shared" si="147"/>
        <v/>
      </c>
      <c r="R420" s="80" t="b">
        <f t="shared" si="148"/>
        <v>0</v>
      </c>
      <c r="S420" s="81" t="e">
        <f t="shared" si="132"/>
        <v>#VALUE!</v>
      </c>
      <c r="T420" s="81" t="e">
        <f t="shared" si="133"/>
        <v>#VALUE!</v>
      </c>
      <c r="U420" s="81" t="e">
        <f t="shared" si="134"/>
        <v>#VALUE!</v>
      </c>
      <c r="V420" s="82" t="e">
        <f t="shared" si="135"/>
        <v>#VALUE!</v>
      </c>
      <c r="W420" s="82" t="e">
        <f t="shared" si="149"/>
        <v>#VALUE!</v>
      </c>
      <c r="X420" s="82" t="b">
        <f t="shared" si="153"/>
        <v>0</v>
      </c>
      <c r="Y420" s="72" t="str">
        <f t="shared" si="136"/>
        <v/>
      </c>
      <c r="Z420" s="81" t="e" cm="1">
        <f t="array" aca="1" ref="Z420" ca="1">TEXT(RIGHT(10-RIGHT(SUM(INDEX(1*(MID(MID(C420,1,1)*2,ROW(INDIRECT("1:"&amp;LEN(MID(C420,1,1)*2))),1)),,))+MID(C420,2,1)+
SUM(INDEX(1*(MID(MID(C420,3,1)*2,ROW(INDIRECT("1:"&amp;LEN(MID(C420,3,1)*2))),1)),,))+MID(C420,4,1)+
SUM(INDEX(1*(MID(MID(C420,5,1)*2,ROW(INDIRECT("1:"&amp;LEN(MID(C420,5,1)*2))),1)),,))+MID(C420,6,1)+
SUM(INDEX(1*(MID(MID(C420,8,1)*2,ROW(INDIRECT("1:"&amp;LEN(MID(C420,8,1)*2))),1)),,))+MID(C420,9,1)+
SUM(INDEX(1*(MID(MID(C420,10,1)*2,ROW(INDIRECT("1:"&amp;LEN(MID(C420,10,1)*2))),1)),,)),1),1),"0")</f>
        <v>#VALUE!</v>
      </c>
      <c r="AA420" s="81" t="str">
        <f t="shared" si="137"/>
        <v/>
      </c>
      <c r="AB420" s="83" t="b">
        <f t="shared" si="138"/>
        <v>0</v>
      </c>
      <c r="AC420" s="154">
        <f t="shared" si="150"/>
        <v>0</v>
      </c>
      <c r="AD420" s="154">
        <f>SUMIF($C$15:C419,C420,$AC$15:AC419)</f>
        <v>0</v>
      </c>
      <c r="AE420" s="15">
        <f t="shared" si="151"/>
        <v>10000</v>
      </c>
      <c r="AF420" s="154">
        <f t="shared" si="152"/>
        <v>0</v>
      </c>
    </row>
    <row r="421" spans="1:32" s="30" customFormat="1" x14ac:dyDescent="0.25">
      <c r="A421" s="19">
        <v>406</v>
      </c>
      <c r="B421" s="20"/>
      <c r="C421" s="107"/>
      <c r="D421" s="20"/>
      <c r="E421" s="20"/>
      <c r="F421" s="20"/>
      <c r="G421" s="122"/>
      <c r="H421" s="156">
        <f t="shared" si="139"/>
        <v>0</v>
      </c>
      <c r="I421" s="117" t="str">
        <f t="shared" si="140"/>
        <v/>
      </c>
      <c r="J421" s="80" t="b">
        <f t="shared" si="141"/>
        <v>0</v>
      </c>
      <c r="K421" s="80" t="str">
        <f t="shared" si="142"/>
        <v/>
      </c>
      <c r="L421" s="80" t="b">
        <f>IF(C421="",FALSE,IFERROR(NOT(MATCH(C421,'Anställda och korttidsarbete'!$C:$C,0)&gt;0),TRUE))</f>
        <v>0</v>
      </c>
      <c r="M421" s="80" t="str">
        <f t="shared" si="143"/>
        <v/>
      </c>
      <c r="N421" s="80" t="b">
        <f t="shared" si="144"/>
        <v>0</v>
      </c>
      <c r="O421" s="80" t="str">
        <f t="shared" si="145"/>
        <v/>
      </c>
      <c r="P421" s="13" t="b">
        <f t="shared" si="146"/>
        <v>0</v>
      </c>
      <c r="Q421" s="80" t="str">
        <f t="shared" si="147"/>
        <v/>
      </c>
      <c r="R421" s="80" t="b">
        <f t="shared" si="148"/>
        <v>0</v>
      </c>
      <c r="S421" s="81" t="e">
        <f t="shared" si="132"/>
        <v>#VALUE!</v>
      </c>
      <c r="T421" s="81" t="e">
        <f t="shared" si="133"/>
        <v>#VALUE!</v>
      </c>
      <c r="U421" s="81" t="e">
        <f t="shared" si="134"/>
        <v>#VALUE!</v>
      </c>
      <c r="V421" s="82" t="e">
        <f t="shared" si="135"/>
        <v>#VALUE!</v>
      </c>
      <c r="W421" s="82" t="e">
        <f t="shared" si="149"/>
        <v>#VALUE!</v>
      </c>
      <c r="X421" s="82" t="b">
        <f t="shared" si="153"/>
        <v>0</v>
      </c>
      <c r="Y421" s="72" t="str">
        <f t="shared" si="136"/>
        <v/>
      </c>
      <c r="Z421" s="81" t="e" cm="1">
        <f t="array" aca="1" ref="Z421" ca="1">TEXT(RIGHT(10-RIGHT(SUM(INDEX(1*(MID(MID(C421,1,1)*2,ROW(INDIRECT("1:"&amp;LEN(MID(C421,1,1)*2))),1)),,))+MID(C421,2,1)+
SUM(INDEX(1*(MID(MID(C421,3,1)*2,ROW(INDIRECT("1:"&amp;LEN(MID(C421,3,1)*2))),1)),,))+MID(C421,4,1)+
SUM(INDEX(1*(MID(MID(C421,5,1)*2,ROW(INDIRECT("1:"&amp;LEN(MID(C421,5,1)*2))),1)),,))+MID(C421,6,1)+
SUM(INDEX(1*(MID(MID(C421,8,1)*2,ROW(INDIRECT("1:"&amp;LEN(MID(C421,8,1)*2))),1)),,))+MID(C421,9,1)+
SUM(INDEX(1*(MID(MID(C421,10,1)*2,ROW(INDIRECT("1:"&amp;LEN(MID(C421,10,1)*2))),1)),,)),1),1),"0")</f>
        <v>#VALUE!</v>
      </c>
      <c r="AA421" s="81" t="str">
        <f t="shared" si="137"/>
        <v/>
      </c>
      <c r="AB421" s="83" t="b">
        <f t="shared" si="138"/>
        <v>0</v>
      </c>
      <c r="AC421" s="154">
        <f t="shared" si="150"/>
        <v>0</v>
      </c>
      <c r="AD421" s="154">
        <f>SUMIF($C$15:C420,C421,$AC$15:AC420)</f>
        <v>0</v>
      </c>
      <c r="AE421" s="15">
        <f t="shared" si="151"/>
        <v>10000</v>
      </c>
      <c r="AF421" s="154">
        <f t="shared" si="152"/>
        <v>0</v>
      </c>
    </row>
    <row r="422" spans="1:32" s="30" customFormat="1" x14ac:dyDescent="0.25">
      <c r="A422" s="19">
        <v>407</v>
      </c>
      <c r="B422" s="20"/>
      <c r="C422" s="107"/>
      <c r="D422" s="20"/>
      <c r="E422" s="20"/>
      <c r="F422" s="20"/>
      <c r="G422" s="122"/>
      <c r="H422" s="156">
        <f t="shared" si="139"/>
        <v>0</v>
      </c>
      <c r="I422" s="117" t="str">
        <f t="shared" si="140"/>
        <v/>
      </c>
      <c r="J422" s="80" t="b">
        <f t="shared" si="141"/>
        <v>0</v>
      </c>
      <c r="K422" s="80" t="str">
        <f t="shared" si="142"/>
        <v/>
      </c>
      <c r="L422" s="80" t="b">
        <f>IF(C422="",FALSE,IFERROR(NOT(MATCH(C422,'Anställda och korttidsarbete'!$C:$C,0)&gt;0),TRUE))</f>
        <v>0</v>
      </c>
      <c r="M422" s="80" t="str">
        <f t="shared" si="143"/>
        <v/>
      </c>
      <c r="N422" s="80" t="b">
        <f t="shared" si="144"/>
        <v>0</v>
      </c>
      <c r="O422" s="80" t="str">
        <f t="shared" si="145"/>
        <v/>
      </c>
      <c r="P422" s="13" t="b">
        <f t="shared" si="146"/>
        <v>0</v>
      </c>
      <c r="Q422" s="80" t="str">
        <f t="shared" si="147"/>
        <v/>
      </c>
      <c r="R422" s="80" t="b">
        <f t="shared" si="148"/>
        <v>0</v>
      </c>
      <c r="S422" s="81" t="e">
        <f t="shared" si="132"/>
        <v>#VALUE!</v>
      </c>
      <c r="T422" s="81" t="e">
        <f t="shared" si="133"/>
        <v>#VALUE!</v>
      </c>
      <c r="U422" s="81" t="e">
        <f t="shared" si="134"/>
        <v>#VALUE!</v>
      </c>
      <c r="V422" s="82" t="e">
        <f t="shared" si="135"/>
        <v>#VALUE!</v>
      </c>
      <c r="W422" s="82" t="e">
        <f t="shared" si="149"/>
        <v>#VALUE!</v>
      </c>
      <c r="X422" s="82" t="b">
        <f t="shared" si="153"/>
        <v>0</v>
      </c>
      <c r="Y422" s="72" t="str">
        <f t="shared" si="136"/>
        <v/>
      </c>
      <c r="Z422" s="81" t="e" cm="1">
        <f t="array" aca="1" ref="Z422" ca="1">TEXT(RIGHT(10-RIGHT(SUM(INDEX(1*(MID(MID(C422,1,1)*2,ROW(INDIRECT("1:"&amp;LEN(MID(C422,1,1)*2))),1)),,))+MID(C422,2,1)+
SUM(INDEX(1*(MID(MID(C422,3,1)*2,ROW(INDIRECT("1:"&amp;LEN(MID(C422,3,1)*2))),1)),,))+MID(C422,4,1)+
SUM(INDEX(1*(MID(MID(C422,5,1)*2,ROW(INDIRECT("1:"&amp;LEN(MID(C422,5,1)*2))),1)),,))+MID(C422,6,1)+
SUM(INDEX(1*(MID(MID(C422,8,1)*2,ROW(INDIRECT("1:"&amp;LEN(MID(C422,8,1)*2))),1)),,))+MID(C422,9,1)+
SUM(INDEX(1*(MID(MID(C422,10,1)*2,ROW(INDIRECT("1:"&amp;LEN(MID(C422,10,1)*2))),1)),,)),1),1),"0")</f>
        <v>#VALUE!</v>
      </c>
      <c r="AA422" s="81" t="str">
        <f t="shared" si="137"/>
        <v/>
      </c>
      <c r="AB422" s="83" t="b">
        <f t="shared" si="138"/>
        <v>0</v>
      </c>
      <c r="AC422" s="154">
        <f t="shared" si="150"/>
        <v>0</v>
      </c>
      <c r="AD422" s="154">
        <f>SUMIF($C$15:C421,C422,$AC$15:AC421)</f>
        <v>0</v>
      </c>
      <c r="AE422" s="15">
        <f t="shared" si="151"/>
        <v>10000</v>
      </c>
      <c r="AF422" s="154">
        <f t="shared" si="152"/>
        <v>0</v>
      </c>
    </row>
    <row r="423" spans="1:32" s="30" customFormat="1" x14ac:dyDescent="0.25">
      <c r="A423" s="19">
        <v>408</v>
      </c>
      <c r="B423" s="20"/>
      <c r="C423" s="107"/>
      <c r="D423" s="20"/>
      <c r="E423" s="20"/>
      <c r="F423" s="20"/>
      <c r="G423" s="122"/>
      <c r="H423" s="156">
        <f t="shared" si="139"/>
        <v>0</v>
      </c>
      <c r="I423" s="117" t="str">
        <f t="shared" si="140"/>
        <v/>
      </c>
      <c r="J423" s="80" t="b">
        <f t="shared" si="141"/>
        <v>0</v>
      </c>
      <c r="K423" s="80" t="str">
        <f t="shared" si="142"/>
        <v/>
      </c>
      <c r="L423" s="80" t="b">
        <f>IF(C423="",FALSE,IFERROR(NOT(MATCH(C423,'Anställda och korttidsarbete'!$C:$C,0)&gt;0),TRUE))</f>
        <v>0</v>
      </c>
      <c r="M423" s="80" t="str">
        <f t="shared" si="143"/>
        <v/>
      </c>
      <c r="N423" s="80" t="b">
        <f t="shared" si="144"/>
        <v>0</v>
      </c>
      <c r="O423" s="80" t="str">
        <f t="shared" si="145"/>
        <v/>
      </c>
      <c r="P423" s="13" t="b">
        <f t="shared" si="146"/>
        <v>0</v>
      </c>
      <c r="Q423" s="80" t="str">
        <f t="shared" si="147"/>
        <v/>
      </c>
      <c r="R423" s="80" t="b">
        <f t="shared" si="148"/>
        <v>0</v>
      </c>
      <c r="S423" s="81" t="e">
        <f t="shared" si="132"/>
        <v>#VALUE!</v>
      </c>
      <c r="T423" s="81" t="e">
        <f t="shared" si="133"/>
        <v>#VALUE!</v>
      </c>
      <c r="U423" s="81" t="e">
        <f t="shared" si="134"/>
        <v>#VALUE!</v>
      </c>
      <c r="V423" s="82" t="e">
        <f t="shared" si="135"/>
        <v>#VALUE!</v>
      </c>
      <c r="W423" s="82" t="e">
        <f t="shared" si="149"/>
        <v>#VALUE!</v>
      </c>
      <c r="X423" s="82" t="b">
        <f t="shared" si="153"/>
        <v>0</v>
      </c>
      <c r="Y423" s="72" t="str">
        <f t="shared" si="136"/>
        <v/>
      </c>
      <c r="Z423" s="81" t="e" cm="1">
        <f t="array" aca="1" ref="Z423" ca="1">TEXT(RIGHT(10-RIGHT(SUM(INDEX(1*(MID(MID(C423,1,1)*2,ROW(INDIRECT("1:"&amp;LEN(MID(C423,1,1)*2))),1)),,))+MID(C423,2,1)+
SUM(INDEX(1*(MID(MID(C423,3,1)*2,ROW(INDIRECT("1:"&amp;LEN(MID(C423,3,1)*2))),1)),,))+MID(C423,4,1)+
SUM(INDEX(1*(MID(MID(C423,5,1)*2,ROW(INDIRECT("1:"&amp;LEN(MID(C423,5,1)*2))),1)),,))+MID(C423,6,1)+
SUM(INDEX(1*(MID(MID(C423,8,1)*2,ROW(INDIRECT("1:"&amp;LEN(MID(C423,8,1)*2))),1)),,))+MID(C423,9,1)+
SUM(INDEX(1*(MID(MID(C423,10,1)*2,ROW(INDIRECT("1:"&amp;LEN(MID(C423,10,1)*2))),1)),,)),1),1),"0")</f>
        <v>#VALUE!</v>
      </c>
      <c r="AA423" s="81" t="str">
        <f t="shared" si="137"/>
        <v/>
      </c>
      <c r="AB423" s="83" t="b">
        <f t="shared" si="138"/>
        <v>0</v>
      </c>
      <c r="AC423" s="154">
        <f t="shared" si="150"/>
        <v>0</v>
      </c>
      <c r="AD423" s="154">
        <f>SUMIF($C$15:C422,C423,$AC$15:AC422)</f>
        <v>0</v>
      </c>
      <c r="AE423" s="15">
        <f t="shared" si="151"/>
        <v>10000</v>
      </c>
      <c r="AF423" s="154">
        <f t="shared" si="152"/>
        <v>0</v>
      </c>
    </row>
    <row r="424" spans="1:32" s="30" customFormat="1" x14ac:dyDescent="0.25">
      <c r="A424" s="19">
        <v>409</v>
      </c>
      <c r="B424" s="20"/>
      <c r="C424" s="107"/>
      <c r="D424" s="20"/>
      <c r="E424" s="20"/>
      <c r="F424" s="20"/>
      <c r="G424" s="122"/>
      <c r="H424" s="156">
        <f t="shared" si="139"/>
        <v>0</v>
      </c>
      <c r="I424" s="117" t="str">
        <f t="shared" si="140"/>
        <v/>
      </c>
      <c r="J424" s="80" t="b">
        <f t="shared" si="141"/>
        <v>0</v>
      </c>
      <c r="K424" s="80" t="str">
        <f t="shared" si="142"/>
        <v/>
      </c>
      <c r="L424" s="80" t="b">
        <f>IF(C424="",FALSE,IFERROR(NOT(MATCH(C424,'Anställda och korttidsarbete'!$C:$C,0)&gt;0),TRUE))</f>
        <v>0</v>
      </c>
      <c r="M424" s="80" t="str">
        <f t="shared" si="143"/>
        <v/>
      </c>
      <c r="N424" s="80" t="b">
        <f t="shared" si="144"/>
        <v>0</v>
      </c>
      <c r="O424" s="80" t="str">
        <f t="shared" si="145"/>
        <v/>
      </c>
      <c r="P424" s="13" t="b">
        <f t="shared" si="146"/>
        <v>0</v>
      </c>
      <c r="Q424" s="80" t="str">
        <f t="shared" si="147"/>
        <v/>
      </c>
      <c r="R424" s="80" t="b">
        <f t="shared" si="148"/>
        <v>0</v>
      </c>
      <c r="S424" s="81" t="e">
        <f t="shared" si="132"/>
        <v>#VALUE!</v>
      </c>
      <c r="T424" s="81" t="e">
        <f t="shared" si="133"/>
        <v>#VALUE!</v>
      </c>
      <c r="U424" s="81" t="e">
        <f t="shared" si="134"/>
        <v>#VALUE!</v>
      </c>
      <c r="V424" s="82" t="e">
        <f t="shared" si="135"/>
        <v>#VALUE!</v>
      </c>
      <c r="W424" s="82" t="e">
        <f t="shared" si="149"/>
        <v>#VALUE!</v>
      </c>
      <c r="X424" s="82" t="b">
        <f t="shared" si="153"/>
        <v>0</v>
      </c>
      <c r="Y424" s="72" t="str">
        <f t="shared" si="136"/>
        <v/>
      </c>
      <c r="Z424" s="81" t="e" cm="1">
        <f t="array" aca="1" ref="Z424" ca="1">TEXT(RIGHT(10-RIGHT(SUM(INDEX(1*(MID(MID(C424,1,1)*2,ROW(INDIRECT("1:"&amp;LEN(MID(C424,1,1)*2))),1)),,))+MID(C424,2,1)+
SUM(INDEX(1*(MID(MID(C424,3,1)*2,ROW(INDIRECT("1:"&amp;LEN(MID(C424,3,1)*2))),1)),,))+MID(C424,4,1)+
SUM(INDEX(1*(MID(MID(C424,5,1)*2,ROW(INDIRECT("1:"&amp;LEN(MID(C424,5,1)*2))),1)),,))+MID(C424,6,1)+
SUM(INDEX(1*(MID(MID(C424,8,1)*2,ROW(INDIRECT("1:"&amp;LEN(MID(C424,8,1)*2))),1)),,))+MID(C424,9,1)+
SUM(INDEX(1*(MID(MID(C424,10,1)*2,ROW(INDIRECT("1:"&amp;LEN(MID(C424,10,1)*2))),1)),,)),1),1),"0")</f>
        <v>#VALUE!</v>
      </c>
      <c r="AA424" s="81" t="str">
        <f t="shared" si="137"/>
        <v/>
      </c>
      <c r="AB424" s="83" t="b">
        <f t="shared" si="138"/>
        <v>0</v>
      </c>
      <c r="AC424" s="154">
        <f t="shared" si="150"/>
        <v>0</v>
      </c>
      <c r="AD424" s="154">
        <f>SUMIF($C$15:C423,C424,$AC$15:AC423)</f>
        <v>0</v>
      </c>
      <c r="AE424" s="15">
        <f t="shared" si="151"/>
        <v>10000</v>
      </c>
      <c r="AF424" s="154">
        <f t="shared" si="152"/>
        <v>0</v>
      </c>
    </row>
    <row r="425" spans="1:32" s="30" customFormat="1" x14ac:dyDescent="0.25">
      <c r="A425" s="19">
        <v>410</v>
      </c>
      <c r="B425" s="20"/>
      <c r="C425" s="107"/>
      <c r="D425" s="20"/>
      <c r="E425" s="20"/>
      <c r="F425" s="20"/>
      <c r="G425" s="122"/>
      <c r="H425" s="156">
        <f t="shared" si="139"/>
        <v>0</v>
      </c>
      <c r="I425" s="117" t="str">
        <f t="shared" si="140"/>
        <v/>
      </c>
      <c r="J425" s="80" t="b">
        <f t="shared" si="141"/>
        <v>0</v>
      </c>
      <c r="K425" s="80" t="str">
        <f t="shared" si="142"/>
        <v/>
      </c>
      <c r="L425" s="80" t="b">
        <f>IF(C425="",FALSE,IFERROR(NOT(MATCH(C425,'Anställda och korttidsarbete'!$C:$C,0)&gt;0),TRUE))</f>
        <v>0</v>
      </c>
      <c r="M425" s="80" t="str">
        <f t="shared" si="143"/>
        <v/>
      </c>
      <c r="N425" s="80" t="b">
        <f t="shared" si="144"/>
        <v>0</v>
      </c>
      <c r="O425" s="80" t="str">
        <f t="shared" si="145"/>
        <v/>
      </c>
      <c r="P425" s="13" t="b">
        <f t="shared" si="146"/>
        <v>0</v>
      </c>
      <c r="Q425" s="80" t="str">
        <f t="shared" si="147"/>
        <v/>
      </c>
      <c r="R425" s="80" t="b">
        <f t="shared" si="148"/>
        <v>0</v>
      </c>
      <c r="S425" s="81" t="e">
        <f t="shared" si="132"/>
        <v>#VALUE!</v>
      </c>
      <c r="T425" s="81" t="e">
        <f t="shared" si="133"/>
        <v>#VALUE!</v>
      </c>
      <c r="U425" s="81" t="e">
        <f t="shared" si="134"/>
        <v>#VALUE!</v>
      </c>
      <c r="V425" s="82" t="e">
        <f t="shared" si="135"/>
        <v>#VALUE!</v>
      </c>
      <c r="W425" s="82" t="e">
        <f t="shared" si="149"/>
        <v>#VALUE!</v>
      </c>
      <c r="X425" s="82" t="b">
        <f t="shared" si="153"/>
        <v>0</v>
      </c>
      <c r="Y425" s="72" t="str">
        <f t="shared" si="136"/>
        <v/>
      </c>
      <c r="Z425" s="81" t="e" cm="1">
        <f t="array" aca="1" ref="Z425" ca="1">TEXT(RIGHT(10-RIGHT(SUM(INDEX(1*(MID(MID(C425,1,1)*2,ROW(INDIRECT("1:"&amp;LEN(MID(C425,1,1)*2))),1)),,))+MID(C425,2,1)+
SUM(INDEX(1*(MID(MID(C425,3,1)*2,ROW(INDIRECT("1:"&amp;LEN(MID(C425,3,1)*2))),1)),,))+MID(C425,4,1)+
SUM(INDEX(1*(MID(MID(C425,5,1)*2,ROW(INDIRECT("1:"&amp;LEN(MID(C425,5,1)*2))),1)),,))+MID(C425,6,1)+
SUM(INDEX(1*(MID(MID(C425,8,1)*2,ROW(INDIRECT("1:"&amp;LEN(MID(C425,8,1)*2))),1)),,))+MID(C425,9,1)+
SUM(INDEX(1*(MID(MID(C425,10,1)*2,ROW(INDIRECT("1:"&amp;LEN(MID(C425,10,1)*2))),1)),,)),1),1),"0")</f>
        <v>#VALUE!</v>
      </c>
      <c r="AA425" s="81" t="str">
        <f t="shared" si="137"/>
        <v/>
      </c>
      <c r="AB425" s="83" t="b">
        <f t="shared" si="138"/>
        <v>0</v>
      </c>
      <c r="AC425" s="154">
        <f t="shared" si="150"/>
        <v>0</v>
      </c>
      <c r="AD425" s="154">
        <f>SUMIF($C$15:C424,C425,$AC$15:AC424)</f>
        <v>0</v>
      </c>
      <c r="AE425" s="15">
        <f t="shared" si="151"/>
        <v>10000</v>
      </c>
      <c r="AF425" s="154">
        <f t="shared" si="152"/>
        <v>0</v>
      </c>
    </row>
    <row r="426" spans="1:32" s="30" customFormat="1" x14ac:dyDescent="0.25">
      <c r="A426" s="19">
        <v>411</v>
      </c>
      <c r="B426" s="20"/>
      <c r="C426" s="107"/>
      <c r="D426" s="20"/>
      <c r="E426" s="20"/>
      <c r="F426" s="20"/>
      <c r="G426" s="122"/>
      <c r="H426" s="156">
        <f t="shared" si="139"/>
        <v>0</v>
      </c>
      <c r="I426" s="117" t="str">
        <f t="shared" si="140"/>
        <v/>
      </c>
      <c r="J426" s="80" t="b">
        <f t="shared" si="141"/>
        <v>0</v>
      </c>
      <c r="K426" s="80" t="str">
        <f t="shared" si="142"/>
        <v/>
      </c>
      <c r="L426" s="80" t="b">
        <f>IF(C426="",FALSE,IFERROR(NOT(MATCH(C426,'Anställda och korttidsarbete'!$C:$C,0)&gt;0),TRUE))</f>
        <v>0</v>
      </c>
      <c r="M426" s="80" t="str">
        <f t="shared" si="143"/>
        <v/>
      </c>
      <c r="N426" s="80" t="b">
        <f t="shared" si="144"/>
        <v>0</v>
      </c>
      <c r="O426" s="80" t="str">
        <f t="shared" si="145"/>
        <v/>
      </c>
      <c r="P426" s="13" t="b">
        <f t="shared" si="146"/>
        <v>0</v>
      </c>
      <c r="Q426" s="80" t="str">
        <f t="shared" si="147"/>
        <v/>
      </c>
      <c r="R426" s="80" t="b">
        <f t="shared" si="148"/>
        <v>0</v>
      </c>
      <c r="S426" s="81" t="e">
        <f t="shared" si="132"/>
        <v>#VALUE!</v>
      </c>
      <c r="T426" s="81" t="e">
        <f t="shared" si="133"/>
        <v>#VALUE!</v>
      </c>
      <c r="U426" s="81" t="e">
        <f t="shared" si="134"/>
        <v>#VALUE!</v>
      </c>
      <c r="V426" s="82" t="e">
        <f t="shared" si="135"/>
        <v>#VALUE!</v>
      </c>
      <c r="W426" s="82" t="e">
        <f t="shared" si="149"/>
        <v>#VALUE!</v>
      </c>
      <c r="X426" s="82" t="b">
        <f t="shared" si="153"/>
        <v>0</v>
      </c>
      <c r="Y426" s="72" t="str">
        <f t="shared" si="136"/>
        <v/>
      </c>
      <c r="Z426" s="81" t="e" cm="1">
        <f t="array" aca="1" ref="Z426" ca="1">TEXT(RIGHT(10-RIGHT(SUM(INDEX(1*(MID(MID(C426,1,1)*2,ROW(INDIRECT("1:"&amp;LEN(MID(C426,1,1)*2))),1)),,))+MID(C426,2,1)+
SUM(INDEX(1*(MID(MID(C426,3,1)*2,ROW(INDIRECT("1:"&amp;LEN(MID(C426,3,1)*2))),1)),,))+MID(C426,4,1)+
SUM(INDEX(1*(MID(MID(C426,5,1)*2,ROW(INDIRECT("1:"&amp;LEN(MID(C426,5,1)*2))),1)),,))+MID(C426,6,1)+
SUM(INDEX(1*(MID(MID(C426,8,1)*2,ROW(INDIRECT("1:"&amp;LEN(MID(C426,8,1)*2))),1)),,))+MID(C426,9,1)+
SUM(INDEX(1*(MID(MID(C426,10,1)*2,ROW(INDIRECT("1:"&amp;LEN(MID(C426,10,1)*2))),1)),,)),1),1),"0")</f>
        <v>#VALUE!</v>
      </c>
      <c r="AA426" s="81" t="str">
        <f t="shared" si="137"/>
        <v/>
      </c>
      <c r="AB426" s="83" t="b">
        <f t="shared" si="138"/>
        <v>0</v>
      </c>
      <c r="AC426" s="154">
        <f t="shared" si="150"/>
        <v>0</v>
      </c>
      <c r="AD426" s="154">
        <f>SUMIF($C$15:C425,C426,$AC$15:AC425)</f>
        <v>0</v>
      </c>
      <c r="AE426" s="15">
        <f t="shared" si="151"/>
        <v>10000</v>
      </c>
      <c r="AF426" s="154">
        <f t="shared" si="152"/>
        <v>0</v>
      </c>
    </row>
    <row r="427" spans="1:32" s="30" customFormat="1" x14ac:dyDescent="0.25">
      <c r="A427" s="19">
        <v>412</v>
      </c>
      <c r="B427" s="20"/>
      <c r="C427" s="107"/>
      <c r="D427" s="20"/>
      <c r="E427" s="20"/>
      <c r="F427" s="20"/>
      <c r="G427" s="122"/>
      <c r="H427" s="156">
        <f t="shared" si="139"/>
        <v>0</v>
      </c>
      <c r="I427" s="117" t="str">
        <f t="shared" si="140"/>
        <v/>
      </c>
      <c r="J427" s="80" t="b">
        <f t="shared" si="141"/>
        <v>0</v>
      </c>
      <c r="K427" s="80" t="str">
        <f t="shared" si="142"/>
        <v/>
      </c>
      <c r="L427" s="80" t="b">
        <f>IF(C427="",FALSE,IFERROR(NOT(MATCH(C427,'Anställda och korttidsarbete'!$C:$C,0)&gt;0),TRUE))</f>
        <v>0</v>
      </c>
      <c r="M427" s="80" t="str">
        <f t="shared" si="143"/>
        <v/>
      </c>
      <c r="N427" s="80" t="b">
        <f t="shared" si="144"/>
        <v>0</v>
      </c>
      <c r="O427" s="80" t="str">
        <f t="shared" si="145"/>
        <v/>
      </c>
      <c r="P427" s="13" t="b">
        <f t="shared" si="146"/>
        <v>0</v>
      </c>
      <c r="Q427" s="80" t="str">
        <f t="shared" si="147"/>
        <v/>
      </c>
      <c r="R427" s="80" t="b">
        <f t="shared" si="148"/>
        <v>0</v>
      </c>
      <c r="S427" s="81" t="e">
        <f t="shared" si="132"/>
        <v>#VALUE!</v>
      </c>
      <c r="T427" s="81" t="e">
        <f t="shared" si="133"/>
        <v>#VALUE!</v>
      </c>
      <c r="U427" s="81" t="e">
        <f t="shared" si="134"/>
        <v>#VALUE!</v>
      </c>
      <c r="V427" s="82" t="e">
        <f t="shared" si="135"/>
        <v>#VALUE!</v>
      </c>
      <c r="W427" s="82" t="e">
        <f t="shared" si="149"/>
        <v>#VALUE!</v>
      </c>
      <c r="X427" s="82" t="b">
        <f t="shared" si="153"/>
        <v>0</v>
      </c>
      <c r="Y427" s="72" t="str">
        <f t="shared" si="136"/>
        <v/>
      </c>
      <c r="Z427" s="81" t="e" cm="1">
        <f t="array" aca="1" ref="Z427" ca="1">TEXT(RIGHT(10-RIGHT(SUM(INDEX(1*(MID(MID(C427,1,1)*2,ROW(INDIRECT("1:"&amp;LEN(MID(C427,1,1)*2))),1)),,))+MID(C427,2,1)+
SUM(INDEX(1*(MID(MID(C427,3,1)*2,ROW(INDIRECT("1:"&amp;LEN(MID(C427,3,1)*2))),1)),,))+MID(C427,4,1)+
SUM(INDEX(1*(MID(MID(C427,5,1)*2,ROW(INDIRECT("1:"&amp;LEN(MID(C427,5,1)*2))),1)),,))+MID(C427,6,1)+
SUM(INDEX(1*(MID(MID(C427,8,1)*2,ROW(INDIRECT("1:"&amp;LEN(MID(C427,8,1)*2))),1)),,))+MID(C427,9,1)+
SUM(INDEX(1*(MID(MID(C427,10,1)*2,ROW(INDIRECT("1:"&amp;LEN(MID(C427,10,1)*2))),1)),,)),1),1),"0")</f>
        <v>#VALUE!</v>
      </c>
      <c r="AA427" s="81" t="str">
        <f t="shared" si="137"/>
        <v/>
      </c>
      <c r="AB427" s="83" t="b">
        <f t="shared" si="138"/>
        <v>0</v>
      </c>
      <c r="AC427" s="154">
        <f t="shared" si="150"/>
        <v>0</v>
      </c>
      <c r="AD427" s="154">
        <f>SUMIF($C$15:C426,C427,$AC$15:AC426)</f>
        <v>0</v>
      </c>
      <c r="AE427" s="15">
        <f t="shared" si="151"/>
        <v>10000</v>
      </c>
      <c r="AF427" s="154">
        <f t="shared" si="152"/>
        <v>0</v>
      </c>
    </row>
    <row r="428" spans="1:32" s="30" customFormat="1" x14ac:dyDescent="0.25">
      <c r="A428" s="19">
        <v>413</v>
      </c>
      <c r="B428" s="20"/>
      <c r="C428" s="107"/>
      <c r="D428" s="20"/>
      <c r="E428" s="20"/>
      <c r="F428" s="20"/>
      <c r="G428" s="122"/>
      <c r="H428" s="156">
        <f t="shared" si="139"/>
        <v>0</v>
      </c>
      <c r="I428" s="117" t="str">
        <f t="shared" si="140"/>
        <v/>
      </c>
      <c r="J428" s="80" t="b">
        <f t="shared" si="141"/>
        <v>0</v>
      </c>
      <c r="K428" s="80" t="str">
        <f t="shared" si="142"/>
        <v/>
      </c>
      <c r="L428" s="80" t="b">
        <f>IF(C428="",FALSE,IFERROR(NOT(MATCH(C428,'Anställda och korttidsarbete'!$C:$C,0)&gt;0),TRUE))</f>
        <v>0</v>
      </c>
      <c r="M428" s="80" t="str">
        <f t="shared" si="143"/>
        <v/>
      </c>
      <c r="N428" s="80" t="b">
        <f t="shared" si="144"/>
        <v>0</v>
      </c>
      <c r="O428" s="80" t="str">
        <f t="shared" si="145"/>
        <v/>
      </c>
      <c r="P428" s="13" t="b">
        <f t="shared" si="146"/>
        <v>0</v>
      </c>
      <c r="Q428" s="80" t="str">
        <f t="shared" si="147"/>
        <v/>
      </c>
      <c r="R428" s="80" t="b">
        <f t="shared" si="148"/>
        <v>0</v>
      </c>
      <c r="S428" s="81" t="e">
        <f t="shared" si="132"/>
        <v>#VALUE!</v>
      </c>
      <c r="T428" s="81" t="e">
        <f t="shared" si="133"/>
        <v>#VALUE!</v>
      </c>
      <c r="U428" s="81" t="e">
        <f t="shared" si="134"/>
        <v>#VALUE!</v>
      </c>
      <c r="V428" s="82" t="e">
        <f t="shared" si="135"/>
        <v>#VALUE!</v>
      </c>
      <c r="W428" s="82" t="e">
        <f t="shared" si="149"/>
        <v>#VALUE!</v>
      </c>
      <c r="X428" s="82" t="b">
        <f t="shared" si="153"/>
        <v>0</v>
      </c>
      <c r="Y428" s="72" t="str">
        <f t="shared" si="136"/>
        <v/>
      </c>
      <c r="Z428" s="81" t="e" cm="1">
        <f t="array" aca="1" ref="Z428" ca="1">TEXT(RIGHT(10-RIGHT(SUM(INDEX(1*(MID(MID(C428,1,1)*2,ROW(INDIRECT("1:"&amp;LEN(MID(C428,1,1)*2))),1)),,))+MID(C428,2,1)+
SUM(INDEX(1*(MID(MID(C428,3,1)*2,ROW(INDIRECT("1:"&amp;LEN(MID(C428,3,1)*2))),1)),,))+MID(C428,4,1)+
SUM(INDEX(1*(MID(MID(C428,5,1)*2,ROW(INDIRECT("1:"&amp;LEN(MID(C428,5,1)*2))),1)),,))+MID(C428,6,1)+
SUM(INDEX(1*(MID(MID(C428,8,1)*2,ROW(INDIRECT("1:"&amp;LEN(MID(C428,8,1)*2))),1)),,))+MID(C428,9,1)+
SUM(INDEX(1*(MID(MID(C428,10,1)*2,ROW(INDIRECT("1:"&amp;LEN(MID(C428,10,1)*2))),1)),,)),1),1),"0")</f>
        <v>#VALUE!</v>
      </c>
      <c r="AA428" s="81" t="str">
        <f t="shared" si="137"/>
        <v/>
      </c>
      <c r="AB428" s="83" t="b">
        <f t="shared" si="138"/>
        <v>0</v>
      </c>
      <c r="AC428" s="154">
        <f t="shared" si="150"/>
        <v>0</v>
      </c>
      <c r="AD428" s="154">
        <f>SUMIF($C$15:C427,C428,$AC$15:AC427)</f>
        <v>0</v>
      </c>
      <c r="AE428" s="15">
        <f t="shared" si="151"/>
        <v>10000</v>
      </c>
      <c r="AF428" s="154">
        <f t="shared" si="152"/>
        <v>0</v>
      </c>
    </row>
    <row r="429" spans="1:32" s="30" customFormat="1" x14ac:dyDescent="0.25">
      <c r="A429" s="19">
        <v>414</v>
      </c>
      <c r="B429" s="20"/>
      <c r="C429" s="107"/>
      <c r="D429" s="20"/>
      <c r="E429" s="20"/>
      <c r="F429" s="20"/>
      <c r="G429" s="122"/>
      <c r="H429" s="156">
        <f t="shared" si="139"/>
        <v>0</v>
      </c>
      <c r="I429" s="117" t="str">
        <f t="shared" si="140"/>
        <v/>
      </c>
      <c r="J429" s="80" t="b">
        <f t="shared" si="141"/>
        <v>0</v>
      </c>
      <c r="K429" s="80" t="str">
        <f t="shared" si="142"/>
        <v/>
      </c>
      <c r="L429" s="80" t="b">
        <f>IF(C429="",FALSE,IFERROR(NOT(MATCH(C429,'Anställda och korttidsarbete'!$C:$C,0)&gt;0),TRUE))</f>
        <v>0</v>
      </c>
      <c r="M429" s="80" t="str">
        <f t="shared" si="143"/>
        <v/>
      </c>
      <c r="N429" s="80" t="b">
        <f t="shared" si="144"/>
        <v>0</v>
      </c>
      <c r="O429" s="80" t="str">
        <f t="shared" si="145"/>
        <v/>
      </c>
      <c r="P429" s="13" t="b">
        <f t="shared" si="146"/>
        <v>0</v>
      </c>
      <c r="Q429" s="80" t="str">
        <f t="shared" si="147"/>
        <v/>
      </c>
      <c r="R429" s="80" t="b">
        <f t="shared" si="148"/>
        <v>0</v>
      </c>
      <c r="S429" s="81" t="e">
        <f t="shared" si="132"/>
        <v>#VALUE!</v>
      </c>
      <c r="T429" s="81" t="e">
        <f t="shared" si="133"/>
        <v>#VALUE!</v>
      </c>
      <c r="U429" s="81" t="e">
        <f t="shared" si="134"/>
        <v>#VALUE!</v>
      </c>
      <c r="V429" s="82" t="e">
        <f t="shared" si="135"/>
        <v>#VALUE!</v>
      </c>
      <c r="W429" s="82" t="e">
        <f t="shared" si="149"/>
        <v>#VALUE!</v>
      </c>
      <c r="X429" s="82" t="b">
        <f t="shared" si="153"/>
        <v>0</v>
      </c>
      <c r="Y429" s="72" t="str">
        <f t="shared" si="136"/>
        <v/>
      </c>
      <c r="Z429" s="81" t="e" cm="1">
        <f t="array" aca="1" ref="Z429" ca="1">TEXT(RIGHT(10-RIGHT(SUM(INDEX(1*(MID(MID(C429,1,1)*2,ROW(INDIRECT("1:"&amp;LEN(MID(C429,1,1)*2))),1)),,))+MID(C429,2,1)+
SUM(INDEX(1*(MID(MID(C429,3,1)*2,ROW(INDIRECT("1:"&amp;LEN(MID(C429,3,1)*2))),1)),,))+MID(C429,4,1)+
SUM(INDEX(1*(MID(MID(C429,5,1)*2,ROW(INDIRECT("1:"&amp;LEN(MID(C429,5,1)*2))),1)),,))+MID(C429,6,1)+
SUM(INDEX(1*(MID(MID(C429,8,1)*2,ROW(INDIRECT("1:"&amp;LEN(MID(C429,8,1)*2))),1)),,))+MID(C429,9,1)+
SUM(INDEX(1*(MID(MID(C429,10,1)*2,ROW(INDIRECT("1:"&amp;LEN(MID(C429,10,1)*2))),1)),,)),1),1),"0")</f>
        <v>#VALUE!</v>
      </c>
      <c r="AA429" s="81" t="str">
        <f t="shared" si="137"/>
        <v/>
      </c>
      <c r="AB429" s="83" t="b">
        <f t="shared" si="138"/>
        <v>0</v>
      </c>
      <c r="AC429" s="154">
        <f t="shared" si="150"/>
        <v>0</v>
      </c>
      <c r="AD429" s="154">
        <f>SUMIF($C$15:C428,C429,$AC$15:AC428)</f>
        <v>0</v>
      </c>
      <c r="AE429" s="15">
        <f t="shared" si="151"/>
        <v>10000</v>
      </c>
      <c r="AF429" s="154">
        <f t="shared" si="152"/>
        <v>0</v>
      </c>
    </row>
    <row r="430" spans="1:32" s="30" customFormat="1" x14ac:dyDescent="0.25">
      <c r="A430" s="19">
        <v>415</v>
      </c>
      <c r="B430" s="20"/>
      <c r="C430" s="107"/>
      <c r="D430" s="20"/>
      <c r="E430" s="20"/>
      <c r="F430" s="20"/>
      <c r="G430" s="122"/>
      <c r="H430" s="156">
        <f t="shared" si="139"/>
        <v>0</v>
      </c>
      <c r="I430" s="117" t="str">
        <f t="shared" si="140"/>
        <v/>
      </c>
      <c r="J430" s="80" t="b">
        <f t="shared" si="141"/>
        <v>0</v>
      </c>
      <c r="K430" s="80" t="str">
        <f t="shared" si="142"/>
        <v/>
      </c>
      <c r="L430" s="80" t="b">
        <f>IF(C430="",FALSE,IFERROR(NOT(MATCH(C430,'Anställda och korttidsarbete'!$C:$C,0)&gt;0),TRUE))</f>
        <v>0</v>
      </c>
      <c r="M430" s="80" t="str">
        <f t="shared" si="143"/>
        <v/>
      </c>
      <c r="N430" s="80" t="b">
        <f t="shared" si="144"/>
        <v>0</v>
      </c>
      <c r="O430" s="80" t="str">
        <f t="shared" si="145"/>
        <v/>
      </c>
      <c r="P430" s="13" t="b">
        <f t="shared" si="146"/>
        <v>0</v>
      </c>
      <c r="Q430" s="80" t="str">
        <f t="shared" si="147"/>
        <v/>
      </c>
      <c r="R430" s="80" t="b">
        <f t="shared" si="148"/>
        <v>0</v>
      </c>
      <c r="S430" s="81" t="e">
        <f t="shared" si="132"/>
        <v>#VALUE!</v>
      </c>
      <c r="T430" s="81" t="e">
        <f t="shared" si="133"/>
        <v>#VALUE!</v>
      </c>
      <c r="U430" s="81" t="e">
        <f t="shared" si="134"/>
        <v>#VALUE!</v>
      </c>
      <c r="V430" s="82" t="e">
        <f t="shared" si="135"/>
        <v>#VALUE!</v>
      </c>
      <c r="W430" s="82" t="e">
        <f t="shared" si="149"/>
        <v>#VALUE!</v>
      </c>
      <c r="X430" s="82" t="b">
        <f t="shared" si="153"/>
        <v>0</v>
      </c>
      <c r="Y430" s="72" t="str">
        <f t="shared" si="136"/>
        <v/>
      </c>
      <c r="Z430" s="81" t="e" cm="1">
        <f t="array" aca="1" ref="Z430" ca="1">TEXT(RIGHT(10-RIGHT(SUM(INDEX(1*(MID(MID(C430,1,1)*2,ROW(INDIRECT("1:"&amp;LEN(MID(C430,1,1)*2))),1)),,))+MID(C430,2,1)+
SUM(INDEX(1*(MID(MID(C430,3,1)*2,ROW(INDIRECT("1:"&amp;LEN(MID(C430,3,1)*2))),1)),,))+MID(C430,4,1)+
SUM(INDEX(1*(MID(MID(C430,5,1)*2,ROW(INDIRECT("1:"&amp;LEN(MID(C430,5,1)*2))),1)),,))+MID(C430,6,1)+
SUM(INDEX(1*(MID(MID(C430,8,1)*2,ROW(INDIRECT("1:"&amp;LEN(MID(C430,8,1)*2))),1)),,))+MID(C430,9,1)+
SUM(INDEX(1*(MID(MID(C430,10,1)*2,ROW(INDIRECT("1:"&amp;LEN(MID(C430,10,1)*2))),1)),,)),1),1),"0")</f>
        <v>#VALUE!</v>
      </c>
      <c r="AA430" s="81" t="str">
        <f t="shared" si="137"/>
        <v/>
      </c>
      <c r="AB430" s="83" t="b">
        <f t="shared" si="138"/>
        <v>0</v>
      </c>
      <c r="AC430" s="154">
        <f t="shared" si="150"/>
        <v>0</v>
      </c>
      <c r="AD430" s="154">
        <f>SUMIF($C$15:C429,C430,$AC$15:AC429)</f>
        <v>0</v>
      </c>
      <c r="AE430" s="15">
        <f t="shared" si="151"/>
        <v>10000</v>
      </c>
      <c r="AF430" s="154">
        <f t="shared" si="152"/>
        <v>0</v>
      </c>
    </row>
    <row r="431" spans="1:32" s="30" customFormat="1" x14ac:dyDescent="0.25">
      <c r="A431" s="19">
        <v>416</v>
      </c>
      <c r="B431" s="20"/>
      <c r="C431" s="107"/>
      <c r="D431" s="20"/>
      <c r="E431" s="20"/>
      <c r="F431" s="20"/>
      <c r="G431" s="122"/>
      <c r="H431" s="156">
        <f t="shared" si="139"/>
        <v>0</v>
      </c>
      <c r="I431" s="117" t="str">
        <f t="shared" si="140"/>
        <v/>
      </c>
      <c r="J431" s="80" t="b">
        <f t="shared" si="141"/>
        <v>0</v>
      </c>
      <c r="K431" s="80" t="str">
        <f t="shared" si="142"/>
        <v/>
      </c>
      <c r="L431" s="80" t="b">
        <f>IF(C431="",FALSE,IFERROR(NOT(MATCH(C431,'Anställda och korttidsarbete'!$C:$C,0)&gt;0),TRUE))</f>
        <v>0</v>
      </c>
      <c r="M431" s="80" t="str">
        <f t="shared" si="143"/>
        <v/>
      </c>
      <c r="N431" s="80" t="b">
        <f t="shared" si="144"/>
        <v>0</v>
      </c>
      <c r="O431" s="80" t="str">
        <f t="shared" si="145"/>
        <v/>
      </c>
      <c r="P431" s="13" t="b">
        <f t="shared" si="146"/>
        <v>0</v>
      </c>
      <c r="Q431" s="80" t="str">
        <f t="shared" si="147"/>
        <v/>
      </c>
      <c r="R431" s="80" t="b">
        <f t="shared" si="148"/>
        <v>0</v>
      </c>
      <c r="S431" s="81" t="e">
        <f t="shared" si="132"/>
        <v>#VALUE!</v>
      </c>
      <c r="T431" s="81" t="e">
        <f t="shared" si="133"/>
        <v>#VALUE!</v>
      </c>
      <c r="U431" s="81" t="e">
        <f t="shared" si="134"/>
        <v>#VALUE!</v>
      </c>
      <c r="V431" s="82" t="e">
        <f t="shared" si="135"/>
        <v>#VALUE!</v>
      </c>
      <c r="W431" s="82" t="e">
        <f t="shared" si="149"/>
        <v>#VALUE!</v>
      </c>
      <c r="X431" s="82" t="b">
        <f t="shared" si="153"/>
        <v>0</v>
      </c>
      <c r="Y431" s="72" t="str">
        <f t="shared" si="136"/>
        <v/>
      </c>
      <c r="Z431" s="81" t="e" cm="1">
        <f t="array" aca="1" ref="Z431" ca="1">TEXT(RIGHT(10-RIGHT(SUM(INDEX(1*(MID(MID(C431,1,1)*2,ROW(INDIRECT("1:"&amp;LEN(MID(C431,1,1)*2))),1)),,))+MID(C431,2,1)+
SUM(INDEX(1*(MID(MID(C431,3,1)*2,ROW(INDIRECT("1:"&amp;LEN(MID(C431,3,1)*2))),1)),,))+MID(C431,4,1)+
SUM(INDEX(1*(MID(MID(C431,5,1)*2,ROW(INDIRECT("1:"&amp;LEN(MID(C431,5,1)*2))),1)),,))+MID(C431,6,1)+
SUM(INDEX(1*(MID(MID(C431,8,1)*2,ROW(INDIRECT("1:"&amp;LEN(MID(C431,8,1)*2))),1)),,))+MID(C431,9,1)+
SUM(INDEX(1*(MID(MID(C431,10,1)*2,ROW(INDIRECT("1:"&amp;LEN(MID(C431,10,1)*2))),1)),,)),1),1),"0")</f>
        <v>#VALUE!</v>
      </c>
      <c r="AA431" s="81" t="str">
        <f t="shared" si="137"/>
        <v/>
      </c>
      <c r="AB431" s="83" t="b">
        <f t="shared" si="138"/>
        <v>0</v>
      </c>
      <c r="AC431" s="154">
        <f t="shared" si="150"/>
        <v>0</v>
      </c>
      <c r="AD431" s="154">
        <f>SUMIF($C$15:C430,C431,$AC$15:AC430)</f>
        <v>0</v>
      </c>
      <c r="AE431" s="15">
        <f t="shared" si="151"/>
        <v>10000</v>
      </c>
      <c r="AF431" s="154">
        <f t="shared" si="152"/>
        <v>0</v>
      </c>
    </row>
    <row r="432" spans="1:32" s="30" customFormat="1" x14ac:dyDescent="0.25">
      <c r="A432" s="19">
        <v>417</v>
      </c>
      <c r="B432" s="20"/>
      <c r="C432" s="107"/>
      <c r="D432" s="20"/>
      <c r="E432" s="20"/>
      <c r="F432" s="20"/>
      <c r="G432" s="122"/>
      <c r="H432" s="156">
        <f t="shared" si="139"/>
        <v>0</v>
      </c>
      <c r="I432" s="117" t="str">
        <f t="shared" si="140"/>
        <v/>
      </c>
      <c r="J432" s="80" t="b">
        <f t="shared" si="141"/>
        <v>0</v>
      </c>
      <c r="K432" s="80" t="str">
        <f t="shared" si="142"/>
        <v/>
      </c>
      <c r="L432" s="80" t="b">
        <f>IF(C432="",FALSE,IFERROR(NOT(MATCH(C432,'Anställda och korttidsarbete'!$C:$C,0)&gt;0),TRUE))</f>
        <v>0</v>
      </c>
      <c r="M432" s="80" t="str">
        <f t="shared" si="143"/>
        <v/>
      </c>
      <c r="N432" s="80" t="b">
        <f t="shared" si="144"/>
        <v>0</v>
      </c>
      <c r="O432" s="80" t="str">
        <f t="shared" si="145"/>
        <v/>
      </c>
      <c r="P432" s="13" t="b">
        <f t="shared" si="146"/>
        <v>0</v>
      </c>
      <c r="Q432" s="80" t="str">
        <f t="shared" si="147"/>
        <v/>
      </c>
      <c r="R432" s="80" t="b">
        <f t="shared" si="148"/>
        <v>0</v>
      </c>
      <c r="S432" s="81" t="e">
        <f t="shared" si="132"/>
        <v>#VALUE!</v>
      </c>
      <c r="T432" s="81" t="e">
        <f t="shared" si="133"/>
        <v>#VALUE!</v>
      </c>
      <c r="U432" s="81" t="e">
        <f t="shared" si="134"/>
        <v>#VALUE!</v>
      </c>
      <c r="V432" s="82" t="e">
        <f t="shared" si="135"/>
        <v>#VALUE!</v>
      </c>
      <c r="W432" s="82" t="e">
        <f t="shared" si="149"/>
        <v>#VALUE!</v>
      </c>
      <c r="X432" s="82" t="b">
        <f t="shared" si="153"/>
        <v>0</v>
      </c>
      <c r="Y432" s="72" t="str">
        <f t="shared" si="136"/>
        <v/>
      </c>
      <c r="Z432" s="81" t="e" cm="1">
        <f t="array" aca="1" ref="Z432" ca="1">TEXT(RIGHT(10-RIGHT(SUM(INDEX(1*(MID(MID(C432,1,1)*2,ROW(INDIRECT("1:"&amp;LEN(MID(C432,1,1)*2))),1)),,))+MID(C432,2,1)+
SUM(INDEX(1*(MID(MID(C432,3,1)*2,ROW(INDIRECT("1:"&amp;LEN(MID(C432,3,1)*2))),1)),,))+MID(C432,4,1)+
SUM(INDEX(1*(MID(MID(C432,5,1)*2,ROW(INDIRECT("1:"&amp;LEN(MID(C432,5,1)*2))),1)),,))+MID(C432,6,1)+
SUM(INDEX(1*(MID(MID(C432,8,1)*2,ROW(INDIRECT("1:"&amp;LEN(MID(C432,8,1)*2))),1)),,))+MID(C432,9,1)+
SUM(INDEX(1*(MID(MID(C432,10,1)*2,ROW(INDIRECT("1:"&amp;LEN(MID(C432,10,1)*2))),1)),,)),1),1),"0")</f>
        <v>#VALUE!</v>
      </c>
      <c r="AA432" s="81" t="str">
        <f t="shared" si="137"/>
        <v/>
      </c>
      <c r="AB432" s="83" t="b">
        <f t="shared" si="138"/>
        <v>0</v>
      </c>
      <c r="AC432" s="154">
        <f t="shared" si="150"/>
        <v>0</v>
      </c>
      <c r="AD432" s="154">
        <f>SUMIF($C$15:C431,C432,$AC$15:AC431)</f>
        <v>0</v>
      </c>
      <c r="AE432" s="15">
        <f t="shared" si="151"/>
        <v>10000</v>
      </c>
      <c r="AF432" s="154">
        <f t="shared" si="152"/>
        <v>0</v>
      </c>
    </row>
    <row r="433" spans="1:32" s="30" customFormat="1" x14ac:dyDescent="0.25">
      <c r="A433" s="19">
        <v>418</v>
      </c>
      <c r="B433" s="20"/>
      <c r="C433" s="107"/>
      <c r="D433" s="20"/>
      <c r="E433" s="20"/>
      <c r="F433" s="20"/>
      <c r="G433" s="122"/>
      <c r="H433" s="156">
        <f t="shared" si="139"/>
        <v>0</v>
      </c>
      <c r="I433" s="117" t="str">
        <f t="shared" si="140"/>
        <v/>
      </c>
      <c r="J433" s="80" t="b">
        <f t="shared" si="141"/>
        <v>0</v>
      </c>
      <c r="K433" s="80" t="str">
        <f t="shared" si="142"/>
        <v/>
      </c>
      <c r="L433" s="80" t="b">
        <f>IF(C433="",FALSE,IFERROR(NOT(MATCH(C433,'Anställda och korttidsarbete'!$C:$C,0)&gt;0),TRUE))</f>
        <v>0</v>
      </c>
      <c r="M433" s="80" t="str">
        <f t="shared" si="143"/>
        <v/>
      </c>
      <c r="N433" s="80" t="b">
        <f t="shared" si="144"/>
        <v>0</v>
      </c>
      <c r="O433" s="80" t="str">
        <f t="shared" si="145"/>
        <v/>
      </c>
      <c r="P433" s="13" t="b">
        <f t="shared" si="146"/>
        <v>0</v>
      </c>
      <c r="Q433" s="80" t="str">
        <f t="shared" si="147"/>
        <v/>
      </c>
      <c r="R433" s="80" t="b">
        <f t="shared" si="148"/>
        <v>0</v>
      </c>
      <c r="S433" s="81" t="e">
        <f t="shared" si="132"/>
        <v>#VALUE!</v>
      </c>
      <c r="T433" s="81" t="e">
        <f t="shared" si="133"/>
        <v>#VALUE!</v>
      </c>
      <c r="U433" s="81" t="e">
        <f t="shared" si="134"/>
        <v>#VALUE!</v>
      </c>
      <c r="V433" s="82" t="e">
        <f t="shared" si="135"/>
        <v>#VALUE!</v>
      </c>
      <c r="W433" s="82" t="e">
        <f t="shared" si="149"/>
        <v>#VALUE!</v>
      </c>
      <c r="X433" s="82" t="b">
        <f t="shared" si="153"/>
        <v>0</v>
      </c>
      <c r="Y433" s="72" t="str">
        <f t="shared" si="136"/>
        <v/>
      </c>
      <c r="Z433" s="81" t="e" cm="1">
        <f t="array" aca="1" ref="Z433" ca="1">TEXT(RIGHT(10-RIGHT(SUM(INDEX(1*(MID(MID(C433,1,1)*2,ROW(INDIRECT("1:"&amp;LEN(MID(C433,1,1)*2))),1)),,))+MID(C433,2,1)+
SUM(INDEX(1*(MID(MID(C433,3,1)*2,ROW(INDIRECT("1:"&amp;LEN(MID(C433,3,1)*2))),1)),,))+MID(C433,4,1)+
SUM(INDEX(1*(MID(MID(C433,5,1)*2,ROW(INDIRECT("1:"&amp;LEN(MID(C433,5,1)*2))),1)),,))+MID(C433,6,1)+
SUM(INDEX(1*(MID(MID(C433,8,1)*2,ROW(INDIRECT("1:"&amp;LEN(MID(C433,8,1)*2))),1)),,))+MID(C433,9,1)+
SUM(INDEX(1*(MID(MID(C433,10,1)*2,ROW(INDIRECT("1:"&amp;LEN(MID(C433,10,1)*2))),1)),,)),1),1),"0")</f>
        <v>#VALUE!</v>
      </c>
      <c r="AA433" s="81" t="str">
        <f t="shared" si="137"/>
        <v/>
      </c>
      <c r="AB433" s="83" t="b">
        <f t="shared" si="138"/>
        <v>0</v>
      </c>
      <c r="AC433" s="154">
        <f t="shared" si="150"/>
        <v>0</v>
      </c>
      <c r="AD433" s="154">
        <f>SUMIF($C$15:C432,C433,$AC$15:AC432)</f>
        <v>0</v>
      </c>
      <c r="AE433" s="15">
        <f t="shared" si="151"/>
        <v>10000</v>
      </c>
      <c r="AF433" s="154">
        <f t="shared" si="152"/>
        <v>0</v>
      </c>
    </row>
    <row r="434" spans="1:32" s="30" customFormat="1" x14ac:dyDescent="0.25">
      <c r="A434" s="19">
        <v>419</v>
      </c>
      <c r="B434" s="20"/>
      <c r="C434" s="107"/>
      <c r="D434" s="20"/>
      <c r="E434" s="20"/>
      <c r="F434" s="20"/>
      <c r="G434" s="122"/>
      <c r="H434" s="156">
        <f t="shared" si="139"/>
        <v>0</v>
      </c>
      <c r="I434" s="117" t="str">
        <f t="shared" si="140"/>
        <v/>
      </c>
      <c r="J434" s="80" t="b">
        <f t="shared" si="141"/>
        <v>0</v>
      </c>
      <c r="K434" s="80" t="str">
        <f t="shared" si="142"/>
        <v/>
      </c>
      <c r="L434" s="80" t="b">
        <f>IF(C434="",FALSE,IFERROR(NOT(MATCH(C434,'Anställda och korttidsarbete'!$C:$C,0)&gt;0),TRUE))</f>
        <v>0</v>
      </c>
      <c r="M434" s="80" t="str">
        <f t="shared" si="143"/>
        <v/>
      </c>
      <c r="N434" s="80" t="b">
        <f t="shared" si="144"/>
        <v>0</v>
      </c>
      <c r="O434" s="80" t="str">
        <f t="shared" si="145"/>
        <v/>
      </c>
      <c r="P434" s="13" t="b">
        <f t="shared" si="146"/>
        <v>0</v>
      </c>
      <c r="Q434" s="80" t="str">
        <f t="shared" si="147"/>
        <v/>
      </c>
      <c r="R434" s="80" t="b">
        <f t="shared" si="148"/>
        <v>0</v>
      </c>
      <c r="S434" s="81" t="e">
        <f t="shared" si="132"/>
        <v>#VALUE!</v>
      </c>
      <c r="T434" s="81" t="e">
        <f t="shared" si="133"/>
        <v>#VALUE!</v>
      </c>
      <c r="U434" s="81" t="e">
        <f t="shared" si="134"/>
        <v>#VALUE!</v>
      </c>
      <c r="V434" s="82" t="e">
        <f t="shared" si="135"/>
        <v>#VALUE!</v>
      </c>
      <c r="W434" s="82" t="e">
        <f t="shared" si="149"/>
        <v>#VALUE!</v>
      </c>
      <c r="X434" s="82" t="b">
        <f t="shared" si="153"/>
        <v>0</v>
      </c>
      <c r="Y434" s="72" t="str">
        <f t="shared" si="136"/>
        <v/>
      </c>
      <c r="Z434" s="81" t="e" cm="1">
        <f t="array" aca="1" ref="Z434" ca="1">TEXT(RIGHT(10-RIGHT(SUM(INDEX(1*(MID(MID(C434,1,1)*2,ROW(INDIRECT("1:"&amp;LEN(MID(C434,1,1)*2))),1)),,))+MID(C434,2,1)+
SUM(INDEX(1*(MID(MID(C434,3,1)*2,ROW(INDIRECT("1:"&amp;LEN(MID(C434,3,1)*2))),1)),,))+MID(C434,4,1)+
SUM(INDEX(1*(MID(MID(C434,5,1)*2,ROW(INDIRECT("1:"&amp;LEN(MID(C434,5,1)*2))),1)),,))+MID(C434,6,1)+
SUM(INDEX(1*(MID(MID(C434,8,1)*2,ROW(INDIRECT("1:"&amp;LEN(MID(C434,8,1)*2))),1)),,))+MID(C434,9,1)+
SUM(INDEX(1*(MID(MID(C434,10,1)*2,ROW(INDIRECT("1:"&amp;LEN(MID(C434,10,1)*2))),1)),,)),1),1),"0")</f>
        <v>#VALUE!</v>
      </c>
      <c r="AA434" s="81" t="str">
        <f t="shared" si="137"/>
        <v/>
      </c>
      <c r="AB434" s="83" t="b">
        <f t="shared" si="138"/>
        <v>0</v>
      </c>
      <c r="AC434" s="154">
        <f t="shared" si="150"/>
        <v>0</v>
      </c>
      <c r="AD434" s="154">
        <f>SUMIF($C$15:C433,C434,$AC$15:AC433)</f>
        <v>0</v>
      </c>
      <c r="AE434" s="15">
        <f t="shared" si="151"/>
        <v>10000</v>
      </c>
      <c r="AF434" s="154">
        <f t="shared" si="152"/>
        <v>0</v>
      </c>
    </row>
    <row r="435" spans="1:32" s="30" customFormat="1" x14ac:dyDescent="0.25">
      <c r="A435" s="19">
        <v>420</v>
      </c>
      <c r="B435" s="20"/>
      <c r="C435" s="107"/>
      <c r="D435" s="20"/>
      <c r="E435" s="20"/>
      <c r="F435" s="20"/>
      <c r="G435" s="122"/>
      <c r="H435" s="156">
        <f t="shared" si="139"/>
        <v>0</v>
      </c>
      <c r="I435" s="117" t="str">
        <f t="shared" si="140"/>
        <v/>
      </c>
      <c r="J435" s="80" t="b">
        <f t="shared" si="141"/>
        <v>0</v>
      </c>
      <c r="K435" s="80" t="str">
        <f t="shared" si="142"/>
        <v/>
      </c>
      <c r="L435" s="80" t="b">
        <f>IF(C435="",FALSE,IFERROR(NOT(MATCH(C435,'Anställda och korttidsarbete'!$C:$C,0)&gt;0),TRUE))</f>
        <v>0</v>
      </c>
      <c r="M435" s="80" t="str">
        <f t="shared" si="143"/>
        <v/>
      </c>
      <c r="N435" s="80" t="b">
        <f t="shared" si="144"/>
        <v>0</v>
      </c>
      <c r="O435" s="80" t="str">
        <f t="shared" si="145"/>
        <v/>
      </c>
      <c r="P435" s="13" t="b">
        <f t="shared" si="146"/>
        <v>0</v>
      </c>
      <c r="Q435" s="80" t="str">
        <f t="shared" si="147"/>
        <v/>
      </c>
      <c r="R435" s="80" t="b">
        <f t="shared" si="148"/>
        <v>0</v>
      </c>
      <c r="S435" s="81" t="e">
        <f t="shared" si="132"/>
        <v>#VALUE!</v>
      </c>
      <c r="T435" s="81" t="e">
        <f t="shared" si="133"/>
        <v>#VALUE!</v>
      </c>
      <c r="U435" s="81" t="e">
        <f t="shared" si="134"/>
        <v>#VALUE!</v>
      </c>
      <c r="V435" s="82" t="e">
        <f t="shared" si="135"/>
        <v>#VALUE!</v>
      </c>
      <c r="W435" s="82" t="e">
        <f t="shared" si="149"/>
        <v>#VALUE!</v>
      </c>
      <c r="X435" s="82" t="b">
        <f t="shared" si="153"/>
        <v>0</v>
      </c>
      <c r="Y435" s="72" t="str">
        <f t="shared" si="136"/>
        <v/>
      </c>
      <c r="Z435" s="81" t="e" cm="1">
        <f t="array" aca="1" ref="Z435" ca="1">TEXT(RIGHT(10-RIGHT(SUM(INDEX(1*(MID(MID(C435,1,1)*2,ROW(INDIRECT("1:"&amp;LEN(MID(C435,1,1)*2))),1)),,))+MID(C435,2,1)+
SUM(INDEX(1*(MID(MID(C435,3,1)*2,ROW(INDIRECT("1:"&amp;LEN(MID(C435,3,1)*2))),1)),,))+MID(C435,4,1)+
SUM(INDEX(1*(MID(MID(C435,5,1)*2,ROW(INDIRECT("1:"&amp;LEN(MID(C435,5,1)*2))),1)),,))+MID(C435,6,1)+
SUM(INDEX(1*(MID(MID(C435,8,1)*2,ROW(INDIRECT("1:"&amp;LEN(MID(C435,8,1)*2))),1)),,))+MID(C435,9,1)+
SUM(INDEX(1*(MID(MID(C435,10,1)*2,ROW(INDIRECT("1:"&amp;LEN(MID(C435,10,1)*2))),1)),,)),1),1),"0")</f>
        <v>#VALUE!</v>
      </c>
      <c r="AA435" s="81" t="str">
        <f t="shared" si="137"/>
        <v/>
      </c>
      <c r="AB435" s="83" t="b">
        <f t="shared" si="138"/>
        <v>0</v>
      </c>
      <c r="AC435" s="154">
        <f t="shared" si="150"/>
        <v>0</v>
      </c>
      <c r="AD435" s="154">
        <f>SUMIF($C$15:C434,C435,$AC$15:AC434)</f>
        <v>0</v>
      </c>
      <c r="AE435" s="15">
        <f t="shared" si="151"/>
        <v>10000</v>
      </c>
      <c r="AF435" s="154">
        <f t="shared" si="152"/>
        <v>0</v>
      </c>
    </row>
    <row r="436" spans="1:32" s="30" customFormat="1" x14ac:dyDescent="0.25">
      <c r="A436" s="19">
        <v>421</v>
      </c>
      <c r="B436" s="20"/>
      <c r="C436" s="107"/>
      <c r="D436" s="20"/>
      <c r="E436" s="20"/>
      <c r="F436" s="20"/>
      <c r="G436" s="122"/>
      <c r="H436" s="156">
        <f t="shared" si="139"/>
        <v>0</v>
      </c>
      <c r="I436" s="117" t="str">
        <f t="shared" si="140"/>
        <v/>
      </c>
      <c r="J436" s="80" t="b">
        <f t="shared" si="141"/>
        <v>0</v>
      </c>
      <c r="K436" s="80" t="str">
        <f t="shared" si="142"/>
        <v/>
      </c>
      <c r="L436" s="80" t="b">
        <f>IF(C436="",FALSE,IFERROR(NOT(MATCH(C436,'Anställda och korttidsarbete'!$C:$C,0)&gt;0),TRUE))</f>
        <v>0</v>
      </c>
      <c r="M436" s="80" t="str">
        <f t="shared" si="143"/>
        <v/>
      </c>
      <c r="N436" s="80" t="b">
        <f t="shared" si="144"/>
        <v>0</v>
      </c>
      <c r="O436" s="80" t="str">
        <f t="shared" si="145"/>
        <v/>
      </c>
      <c r="P436" s="13" t="b">
        <f t="shared" si="146"/>
        <v>0</v>
      </c>
      <c r="Q436" s="80" t="str">
        <f t="shared" si="147"/>
        <v/>
      </c>
      <c r="R436" s="80" t="b">
        <f t="shared" si="148"/>
        <v>0</v>
      </c>
      <c r="S436" s="81" t="e">
        <f t="shared" si="132"/>
        <v>#VALUE!</v>
      </c>
      <c r="T436" s="81" t="e">
        <f t="shared" si="133"/>
        <v>#VALUE!</v>
      </c>
      <c r="U436" s="81" t="e">
        <f t="shared" si="134"/>
        <v>#VALUE!</v>
      </c>
      <c r="V436" s="82" t="e">
        <f t="shared" si="135"/>
        <v>#VALUE!</v>
      </c>
      <c r="W436" s="82" t="e">
        <f t="shared" si="149"/>
        <v>#VALUE!</v>
      </c>
      <c r="X436" s="82" t="b">
        <f t="shared" si="153"/>
        <v>0</v>
      </c>
      <c r="Y436" s="72" t="str">
        <f t="shared" si="136"/>
        <v/>
      </c>
      <c r="Z436" s="81" t="e" cm="1">
        <f t="array" aca="1" ref="Z436" ca="1">TEXT(RIGHT(10-RIGHT(SUM(INDEX(1*(MID(MID(C436,1,1)*2,ROW(INDIRECT("1:"&amp;LEN(MID(C436,1,1)*2))),1)),,))+MID(C436,2,1)+
SUM(INDEX(1*(MID(MID(C436,3,1)*2,ROW(INDIRECT("1:"&amp;LEN(MID(C436,3,1)*2))),1)),,))+MID(C436,4,1)+
SUM(INDEX(1*(MID(MID(C436,5,1)*2,ROW(INDIRECT("1:"&amp;LEN(MID(C436,5,1)*2))),1)),,))+MID(C436,6,1)+
SUM(INDEX(1*(MID(MID(C436,8,1)*2,ROW(INDIRECT("1:"&amp;LEN(MID(C436,8,1)*2))),1)),,))+MID(C436,9,1)+
SUM(INDEX(1*(MID(MID(C436,10,1)*2,ROW(INDIRECT("1:"&amp;LEN(MID(C436,10,1)*2))),1)),,)),1),1),"0")</f>
        <v>#VALUE!</v>
      </c>
      <c r="AA436" s="81" t="str">
        <f t="shared" si="137"/>
        <v/>
      </c>
      <c r="AB436" s="83" t="b">
        <f t="shared" si="138"/>
        <v>0</v>
      </c>
      <c r="AC436" s="154">
        <f t="shared" si="150"/>
        <v>0</v>
      </c>
      <c r="AD436" s="154">
        <f>SUMIF($C$15:C435,C436,$AC$15:AC435)</f>
        <v>0</v>
      </c>
      <c r="AE436" s="15">
        <f t="shared" si="151"/>
        <v>10000</v>
      </c>
      <c r="AF436" s="154">
        <f t="shared" si="152"/>
        <v>0</v>
      </c>
    </row>
    <row r="437" spans="1:32" s="30" customFormat="1" x14ac:dyDescent="0.25">
      <c r="A437" s="19">
        <v>422</v>
      </c>
      <c r="B437" s="20"/>
      <c r="C437" s="107"/>
      <c r="D437" s="20"/>
      <c r="E437" s="20"/>
      <c r="F437" s="20"/>
      <c r="G437" s="122"/>
      <c r="H437" s="156">
        <f t="shared" si="139"/>
        <v>0</v>
      </c>
      <c r="I437" s="117" t="str">
        <f t="shared" si="140"/>
        <v/>
      </c>
      <c r="J437" s="80" t="b">
        <f t="shared" si="141"/>
        <v>0</v>
      </c>
      <c r="K437" s="80" t="str">
        <f t="shared" si="142"/>
        <v/>
      </c>
      <c r="L437" s="80" t="b">
        <f>IF(C437="",FALSE,IFERROR(NOT(MATCH(C437,'Anställda och korttidsarbete'!$C:$C,0)&gt;0),TRUE))</f>
        <v>0</v>
      </c>
      <c r="M437" s="80" t="str">
        <f t="shared" si="143"/>
        <v/>
      </c>
      <c r="N437" s="80" t="b">
        <f t="shared" si="144"/>
        <v>0</v>
      </c>
      <c r="O437" s="80" t="str">
        <f t="shared" si="145"/>
        <v/>
      </c>
      <c r="P437" s="13" t="b">
        <f t="shared" si="146"/>
        <v>0</v>
      </c>
      <c r="Q437" s="80" t="str">
        <f t="shared" si="147"/>
        <v/>
      </c>
      <c r="R437" s="80" t="b">
        <f t="shared" si="148"/>
        <v>0</v>
      </c>
      <c r="S437" s="81" t="e">
        <f t="shared" si="132"/>
        <v>#VALUE!</v>
      </c>
      <c r="T437" s="81" t="e">
        <f t="shared" si="133"/>
        <v>#VALUE!</v>
      </c>
      <c r="U437" s="81" t="e">
        <f t="shared" si="134"/>
        <v>#VALUE!</v>
      </c>
      <c r="V437" s="82" t="e">
        <f t="shared" si="135"/>
        <v>#VALUE!</v>
      </c>
      <c r="W437" s="82" t="e">
        <f t="shared" si="149"/>
        <v>#VALUE!</v>
      </c>
      <c r="X437" s="82" t="b">
        <f t="shared" si="153"/>
        <v>0</v>
      </c>
      <c r="Y437" s="72" t="str">
        <f t="shared" si="136"/>
        <v/>
      </c>
      <c r="Z437" s="81" t="e" cm="1">
        <f t="array" aca="1" ref="Z437" ca="1">TEXT(RIGHT(10-RIGHT(SUM(INDEX(1*(MID(MID(C437,1,1)*2,ROW(INDIRECT("1:"&amp;LEN(MID(C437,1,1)*2))),1)),,))+MID(C437,2,1)+
SUM(INDEX(1*(MID(MID(C437,3,1)*2,ROW(INDIRECT("1:"&amp;LEN(MID(C437,3,1)*2))),1)),,))+MID(C437,4,1)+
SUM(INDEX(1*(MID(MID(C437,5,1)*2,ROW(INDIRECT("1:"&amp;LEN(MID(C437,5,1)*2))),1)),,))+MID(C437,6,1)+
SUM(INDEX(1*(MID(MID(C437,8,1)*2,ROW(INDIRECT("1:"&amp;LEN(MID(C437,8,1)*2))),1)),,))+MID(C437,9,1)+
SUM(INDEX(1*(MID(MID(C437,10,1)*2,ROW(INDIRECT("1:"&amp;LEN(MID(C437,10,1)*2))),1)),,)),1),1),"0")</f>
        <v>#VALUE!</v>
      </c>
      <c r="AA437" s="81" t="str">
        <f t="shared" si="137"/>
        <v/>
      </c>
      <c r="AB437" s="83" t="b">
        <f t="shared" si="138"/>
        <v>0</v>
      </c>
      <c r="AC437" s="154">
        <f t="shared" si="150"/>
        <v>0</v>
      </c>
      <c r="AD437" s="154">
        <f>SUMIF($C$15:C436,C437,$AC$15:AC436)</f>
        <v>0</v>
      </c>
      <c r="AE437" s="15">
        <f t="shared" si="151"/>
        <v>10000</v>
      </c>
      <c r="AF437" s="154">
        <f t="shared" si="152"/>
        <v>0</v>
      </c>
    </row>
    <row r="438" spans="1:32" s="30" customFormat="1" x14ac:dyDescent="0.25">
      <c r="A438" s="19">
        <v>423</v>
      </c>
      <c r="B438" s="20"/>
      <c r="C438" s="107"/>
      <c r="D438" s="20"/>
      <c r="E438" s="20"/>
      <c r="F438" s="20"/>
      <c r="G438" s="122"/>
      <c r="H438" s="156">
        <f t="shared" si="139"/>
        <v>0</v>
      </c>
      <c r="I438" s="117" t="str">
        <f t="shared" si="140"/>
        <v/>
      </c>
      <c r="J438" s="80" t="b">
        <f t="shared" si="141"/>
        <v>0</v>
      </c>
      <c r="K438" s="80" t="str">
        <f t="shared" si="142"/>
        <v/>
      </c>
      <c r="L438" s="80" t="b">
        <f>IF(C438="",FALSE,IFERROR(NOT(MATCH(C438,'Anställda och korttidsarbete'!$C:$C,0)&gt;0),TRUE))</f>
        <v>0</v>
      </c>
      <c r="M438" s="80" t="str">
        <f t="shared" si="143"/>
        <v/>
      </c>
      <c r="N438" s="80" t="b">
        <f t="shared" si="144"/>
        <v>0</v>
      </c>
      <c r="O438" s="80" t="str">
        <f t="shared" si="145"/>
        <v/>
      </c>
      <c r="P438" s="13" t="b">
        <f t="shared" si="146"/>
        <v>0</v>
      </c>
      <c r="Q438" s="80" t="str">
        <f t="shared" si="147"/>
        <v/>
      </c>
      <c r="R438" s="80" t="b">
        <f t="shared" si="148"/>
        <v>0</v>
      </c>
      <c r="S438" s="81" t="e">
        <f t="shared" si="132"/>
        <v>#VALUE!</v>
      </c>
      <c r="T438" s="81" t="e">
        <f t="shared" si="133"/>
        <v>#VALUE!</v>
      </c>
      <c r="U438" s="81" t="e">
        <f t="shared" si="134"/>
        <v>#VALUE!</v>
      </c>
      <c r="V438" s="82" t="e">
        <f t="shared" si="135"/>
        <v>#VALUE!</v>
      </c>
      <c r="W438" s="82" t="e">
        <f t="shared" si="149"/>
        <v>#VALUE!</v>
      </c>
      <c r="X438" s="82" t="b">
        <f t="shared" si="153"/>
        <v>0</v>
      </c>
      <c r="Y438" s="72" t="str">
        <f t="shared" si="136"/>
        <v/>
      </c>
      <c r="Z438" s="81" t="e" cm="1">
        <f t="array" aca="1" ref="Z438" ca="1">TEXT(RIGHT(10-RIGHT(SUM(INDEX(1*(MID(MID(C438,1,1)*2,ROW(INDIRECT("1:"&amp;LEN(MID(C438,1,1)*2))),1)),,))+MID(C438,2,1)+
SUM(INDEX(1*(MID(MID(C438,3,1)*2,ROW(INDIRECT("1:"&amp;LEN(MID(C438,3,1)*2))),1)),,))+MID(C438,4,1)+
SUM(INDEX(1*(MID(MID(C438,5,1)*2,ROW(INDIRECT("1:"&amp;LEN(MID(C438,5,1)*2))),1)),,))+MID(C438,6,1)+
SUM(INDEX(1*(MID(MID(C438,8,1)*2,ROW(INDIRECT("1:"&amp;LEN(MID(C438,8,1)*2))),1)),,))+MID(C438,9,1)+
SUM(INDEX(1*(MID(MID(C438,10,1)*2,ROW(INDIRECT("1:"&amp;LEN(MID(C438,10,1)*2))),1)),,)),1),1),"0")</f>
        <v>#VALUE!</v>
      </c>
      <c r="AA438" s="81" t="str">
        <f t="shared" si="137"/>
        <v/>
      </c>
      <c r="AB438" s="83" t="b">
        <f t="shared" si="138"/>
        <v>0</v>
      </c>
      <c r="AC438" s="154">
        <f t="shared" si="150"/>
        <v>0</v>
      </c>
      <c r="AD438" s="154">
        <f>SUMIF($C$15:C437,C438,$AC$15:AC437)</f>
        <v>0</v>
      </c>
      <c r="AE438" s="15">
        <f t="shared" si="151"/>
        <v>10000</v>
      </c>
      <c r="AF438" s="154">
        <f t="shared" si="152"/>
        <v>0</v>
      </c>
    </row>
    <row r="439" spans="1:32" s="30" customFormat="1" x14ac:dyDescent="0.25">
      <c r="A439" s="19">
        <v>424</v>
      </c>
      <c r="B439" s="20"/>
      <c r="C439" s="107"/>
      <c r="D439" s="20"/>
      <c r="E439" s="20"/>
      <c r="F439" s="20"/>
      <c r="G439" s="122"/>
      <c r="H439" s="156">
        <f t="shared" si="139"/>
        <v>0</v>
      </c>
      <c r="I439" s="117" t="str">
        <f t="shared" si="140"/>
        <v/>
      </c>
      <c r="J439" s="80" t="b">
        <f t="shared" si="141"/>
        <v>0</v>
      </c>
      <c r="K439" s="80" t="str">
        <f t="shared" si="142"/>
        <v/>
      </c>
      <c r="L439" s="80" t="b">
        <f>IF(C439="",FALSE,IFERROR(NOT(MATCH(C439,'Anställda och korttidsarbete'!$C:$C,0)&gt;0),TRUE))</f>
        <v>0</v>
      </c>
      <c r="M439" s="80" t="str">
        <f t="shared" si="143"/>
        <v/>
      </c>
      <c r="N439" s="80" t="b">
        <f t="shared" si="144"/>
        <v>0</v>
      </c>
      <c r="O439" s="80" t="str">
        <f t="shared" si="145"/>
        <v/>
      </c>
      <c r="P439" s="13" t="b">
        <f t="shared" si="146"/>
        <v>0</v>
      </c>
      <c r="Q439" s="80" t="str">
        <f t="shared" si="147"/>
        <v/>
      </c>
      <c r="R439" s="80" t="b">
        <f t="shared" si="148"/>
        <v>0</v>
      </c>
      <c r="S439" s="81" t="e">
        <f t="shared" si="132"/>
        <v>#VALUE!</v>
      </c>
      <c r="T439" s="81" t="e">
        <f t="shared" si="133"/>
        <v>#VALUE!</v>
      </c>
      <c r="U439" s="81" t="e">
        <f t="shared" si="134"/>
        <v>#VALUE!</v>
      </c>
      <c r="V439" s="82" t="e">
        <f t="shared" si="135"/>
        <v>#VALUE!</v>
      </c>
      <c r="W439" s="82" t="e">
        <f t="shared" si="149"/>
        <v>#VALUE!</v>
      </c>
      <c r="X439" s="82" t="b">
        <f t="shared" si="153"/>
        <v>0</v>
      </c>
      <c r="Y439" s="72" t="str">
        <f t="shared" si="136"/>
        <v/>
      </c>
      <c r="Z439" s="81" t="e" cm="1">
        <f t="array" aca="1" ref="Z439" ca="1">TEXT(RIGHT(10-RIGHT(SUM(INDEX(1*(MID(MID(C439,1,1)*2,ROW(INDIRECT("1:"&amp;LEN(MID(C439,1,1)*2))),1)),,))+MID(C439,2,1)+
SUM(INDEX(1*(MID(MID(C439,3,1)*2,ROW(INDIRECT("1:"&amp;LEN(MID(C439,3,1)*2))),1)),,))+MID(C439,4,1)+
SUM(INDEX(1*(MID(MID(C439,5,1)*2,ROW(INDIRECT("1:"&amp;LEN(MID(C439,5,1)*2))),1)),,))+MID(C439,6,1)+
SUM(INDEX(1*(MID(MID(C439,8,1)*2,ROW(INDIRECT("1:"&amp;LEN(MID(C439,8,1)*2))),1)),,))+MID(C439,9,1)+
SUM(INDEX(1*(MID(MID(C439,10,1)*2,ROW(INDIRECT("1:"&amp;LEN(MID(C439,10,1)*2))),1)),,)),1),1),"0")</f>
        <v>#VALUE!</v>
      </c>
      <c r="AA439" s="81" t="str">
        <f t="shared" si="137"/>
        <v/>
      </c>
      <c r="AB439" s="83" t="b">
        <f t="shared" si="138"/>
        <v>0</v>
      </c>
      <c r="AC439" s="154">
        <f t="shared" si="150"/>
        <v>0</v>
      </c>
      <c r="AD439" s="154">
        <f>SUMIF($C$15:C438,C439,$AC$15:AC438)</f>
        <v>0</v>
      </c>
      <c r="AE439" s="15">
        <f t="shared" si="151"/>
        <v>10000</v>
      </c>
      <c r="AF439" s="154">
        <f t="shared" si="152"/>
        <v>0</v>
      </c>
    </row>
    <row r="440" spans="1:32" s="30" customFormat="1" x14ac:dyDescent="0.25">
      <c r="A440" s="19">
        <v>425</v>
      </c>
      <c r="B440" s="20"/>
      <c r="C440" s="107"/>
      <c r="D440" s="20"/>
      <c r="E440" s="20"/>
      <c r="F440" s="20"/>
      <c r="G440" s="122"/>
      <c r="H440" s="156">
        <f t="shared" si="139"/>
        <v>0</v>
      </c>
      <c r="I440" s="117" t="str">
        <f t="shared" si="140"/>
        <v/>
      </c>
      <c r="J440" s="80" t="b">
        <f t="shared" si="141"/>
        <v>0</v>
      </c>
      <c r="K440" s="80" t="str">
        <f t="shared" si="142"/>
        <v/>
      </c>
      <c r="L440" s="80" t="b">
        <f>IF(C440="",FALSE,IFERROR(NOT(MATCH(C440,'Anställda och korttidsarbete'!$C:$C,0)&gt;0),TRUE))</f>
        <v>0</v>
      </c>
      <c r="M440" s="80" t="str">
        <f t="shared" si="143"/>
        <v/>
      </c>
      <c r="N440" s="80" t="b">
        <f t="shared" si="144"/>
        <v>0</v>
      </c>
      <c r="O440" s="80" t="str">
        <f t="shared" si="145"/>
        <v/>
      </c>
      <c r="P440" s="13" t="b">
        <f t="shared" si="146"/>
        <v>0</v>
      </c>
      <c r="Q440" s="80" t="str">
        <f t="shared" si="147"/>
        <v/>
      </c>
      <c r="R440" s="80" t="b">
        <f t="shared" si="148"/>
        <v>0</v>
      </c>
      <c r="S440" s="81" t="e">
        <f t="shared" si="132"/>
        <v>#VALUE!</v>
      </c>
      <c r="T440" s="81" t="e">
        <f t="shared" si="133"/>
        <v>#VALUE!</v>
      </c>
      <c r="U440" s="81" t="e">
        <f t="shared" si="134"/>
        <v>#VALUE!</v>
      </c>
      <c r="V440" s="82" t="e">
        <f t="shared" si="135"/>
        <v>#VALUE!</v>
      </c>
      <c r="W440" s="82" t="e">
        <f t="shared" si="149"/>
        <v>#VALUE!</v>
      </c>
      <c r="X440" s="82" t="b">
        <f t="shared" si="153"/>
        <v>0</v>
      </c>
      <c r="Y440" s="72" t="str">
        <f t="shared" si="136"/>
        <v/>
      </c>
      <c r="Z440" s="81" t="e" cm="1">
        <f t="array" aca="1" ref="Z440" ca="1">TEXT(RIGHT(10-RIGHT(SUM(INDEX(1*(MID(MID(C440,1,1)*2,ROW(INDIRECT("1:"&amp;LEN(MID(C440,1,1)*2))),1)),,))+MID(C440,2,1)+
SUM(INDEX(1*(MID(MID(C440,3,1)*2,ROW(INDIRECT("1:"&amp;LEN(MID(C440,3,1)*2))),1)),,))+MID(C440,4,1)+
SUM(INDEX(1*(MID(MID(C440,5,1)*2,ROW(INDIRECT("1:"&amp;LEN(MID(C440,5,1)*2))),1)),,))+MID(C440,6,1)+
SUM(INDEX(1*(MID(MID(C440,8,1)*2,ROW(INDIRECT("1:"&amp;LEN(MID(C440,8,1)*2))),1)),,))+MID(C440,9,1)+
SUM(INDEX(1*(MID(MID(C440,10,1)*2,ROW(INDIRECT("1:"&amp;LEN(MID(C440,10,1)*2))),1)),,)),1),1),"0")</f>
        <v>#VALUE!</v>
      </c>
      <c r="AA440" s="81" t="str">
        <f t="shared" si="137"/>
        <v/>
      </c>
      <c r="AB440" s="83" t="b">
        <f t="shared" si="138"/>
        <v>0</v>
      </c>
      <c r="AC440" s="154">
        <f t="shared" si="150"/>
        <v>0</v>
      </c>
      <c r="AD440" s="154">
        <f>SUMIF($C$15:C439,C440,$AC$15:AC439)</f>
        <v>0</v>
      </c>
      <c r="AE440" s="15">
        <f t="shared" si="151"/>
        <v>10000</v>
      </c>
      <c r="AF440" s="154">
        <f t="shared" si="152"/>
        <v>0</v>
      </c>
    </row>
    <row r="441" spans="1:32" s="30" customFormat="1" x14ac:dyDescent="0.25">
      <c r="A441" s="19">
        <v>426</v>
      </c>
      <c r="B441" s="20"/>
      <c r="C441" s="107"/>
      <c r="D441" s="20"/>
      <c r="E441" s="20"/>
      <c r="F441" s="20"/>
      <c r="G441" s="122"/>
      <c r="H441" s="156">
        <f t="shared" si="139"/>
        <v>0</v>
      </c>
      <c r="I441" s="117" t="str">
        <f t="shared" si="140"/>
        <v/>
      </c>
      <c r="J441" s="80" t="b">
        <f t="shared" si="141"/>
        <v>0</v>
      </c>
      <c r="K441" s="80" t="str">
        <f t="shared" si="142"/>
        <v/>
      </c>
      <c r="L441" s="80" t="b">
        <f>IF(C441="",FALSE,IFERROR(NOT(MATCH(C441,'Anställda och korttidsarbete'!$C:$C,0)&gt;0),TRUE))</f>
        <v>0</v>
      </c>
      <c r="M441" s="80" t="str">
        <f t="shared" si="143"/>
        <v/>
      </c>
      <c r="N441" s="80" t="b">
        <f t="shared" si="144"/>
        <v>0</v>
      </c>
      <c r="O441" s="80" t="str">
        <f t="shared" si="145"/>
        <v/>
      </c>
      <c r="P441" s="13" t="b">
        <f t="shared" si="146"/>
        <v>0</v>
      </c>
      <c r="Q441" s="80" t="str">
        <f t="shared" si="147"/>
        <v/>
      </c>
      <c r="R441" s="80" t="b">
        <f t="shared" si="148"/>
        <v>0</v>
      </c>
      <c r="S441" s="81" t="e">
        <f t="shared" si="132"/>
        <v>#VALUE!</v>
      </c>
      <c r="T441" s="81" t="e">
        <f t="shared" si="133"/>
        <v>#VALUE!</v>
      </c>
      <c r="U441" s="81" t="e">
        <f t="shared" si="134"/>
        <v>#VALUE!</v>
      </c>
      <c r="V441" s="82" t="e">
        <f t="shared" si="135"/>
        <v>#VALUE!</v>
      </c>
      <c r="W441" s="82" t="e">
        <f t="shared" si="149"/>
        <v>#VALUE!</v>
      </c>
      <c r="X441" s="82" t="b">
        <f t="shared" si="153"/>
        <v>0</v>
      </c>
      <c r="Y441" s="72" t="str">
        <f t="shared" si="136"/>
        <v/>
      </c>
      <c r="Z441" s="81" t="e" cm="1">
        <f t="array" aca="1" ref="Z441" ca="1">TEXT(RIGHT(10-RIGHT(SUM(INDEX(1*(MID(MID(C441,1,1)*2,ROW(INDIRECT("1:"&amp;LEN(MID(C441,1,1)*2))),1)),,))+MID(C441,2,1)+
SUM(INDEX(1*(MID(MID(C441,3,1)*2,ROW(INDIRECT("1:"&amp;LEN(MID(C441,3,1)*2))),1)),,))+MID(C441,4,1)+
SUM(INDEX(1*(MID(MID(C441,5,1)*2,ROW(INDIRECT("1:"&amp;LEN(MID(C441,5,1)*2))),1)),,))+MID(C441,6,1)+
SUM(INDEX(1*(MID(MID(C441,8,1)*2,ROW(INDIRECT("1:"&amp;LEN(MID(C441,8,1)*2))),1)),,))+MID(C441,9,1)+
SUM(INDEX(1*(MID(MID(C441,10,1)*2,ROW(INDIRECT("1:"&amp;LEN(MID(C441,10,1)*2))),1)),,)),1),1),"0")</f>
        <v>#VALUE!</v>
      </c>
      <c r="AA441" s="81" t="str">
        <f t="shared" si="137"/>
        <v/>
      </c>
      <c r="AB441" s="83" t="b">
        <f t="shared" si="138"/>
        <v>0</v>
      </c>
      <c r="AC441" s="154">
        <f t="shared" si="150"/>
        <v>0</v>
      </c>
      <c r="AD441" s="154">
        <f>SUMIF($C$15:C440,C441,$AC$15:AC440)</f>
        <v>0</v>
      </c>
      <c r="AE441" s="15">
        <f t="shared" si="151"/>
        <v>10000</v>
      </c>
      <c r="AF441" s="154">
        <f t="shared" si="152"/>
        <v>0</v>
      </c>
    </row>
    <row r="442" spans="1:32" s="30" customFormat="1" x14ac:dyDescent="0.25">
      <c r="A442" s="19">
        <v>427</v>
      </c>
      <c r="B442" s="20"/>
      <c r="C442" s="107"/>
      <c r="D442" s="20"/>
      <c r="E442" s="20"/>
      <c r="F442" s="20"/>
      <c r="G442" s="122"/>
      <c r="H442" s="156">
        <f t="shared" si="139"/>
        <v>0</v>
      </c>
      <c r="I442" s="117" t="str">
        <f t="shared" si="140"/>
        <v/>
      </c>
      <c r="J442" s="80" t="b">
        <f t="shared" si="141"/>
        <v>0</v>
      </c>
      <c r="K442" s="80" t="str">
        <f t="shared" si="142"/>
        <v/>
      </c>
      <c r="L442" s="80" t="b">
        <f>IF(C442="",FALSE,IFERROR(NOT(MATCH(C442,'Anställda och korttidsarbete'!$C:$C,0)&gt;0),TRUE))</f>
        <v>0</v>
      </c>
      <c r="M442" s="80" t="str">
        <f t="shared" si="143"/>
        <v/>
      </c>
      <c r="N442" s="80" t="b">
        <f t="shared" si="144"/>
        <v>0</v>
      </c>
      <c r="O442" s="80" t="str">
        <f t="shared" si="145"/>
        <v/>
      </c>
      <c r="P442" s="13" t="b">
        <f t="shared" si="146"/>
        <v>0</v>
      </c>
      <c r="Q442" s="80" t="str">
        <f t="shared" si="147"/>
        <v/>
      </c>
      <c r="R442" s="80" t="b">
        <f t="shared" si="148"/>
        <v>0</v>
      </c>
      <c r="S442" s="81" t="e">
        <f t="shared" si="132"/>
        <v>#VALUE!</v>
      </c>
      <c r="T442" s="81" t="e">
        <f t="shared" si="133"/>
        <v>#VALUE!</v>
      </c>
      <c r="U442" s="81" t="e">
        <f t="shared" si="134"/>
        <v>#VALUE!</v>
      </c>
      <c r="V442" s="82" t="e">
        <f t="shared" si="135"/>
        <v>#VALUE!</v>
      </c>
      <c r="W442" s="82" t="e">
        <f t="shared" si="149"/>
        <v>#VALUE!</v>
      </c>
      <c r="X442" s="82" t="b">
        <f t="shared" si="153"/>
        <v>0</v>
      </c>
      <c r="Y442" s="72" t="str">
        <f t="shared" si="136"/>
        <v/>
      </c>
      <c r="Z442" s="81" t="e" cm="1">
        <f t="array" aca="1" ref="Z442" ca="1">TEXT(RIGHT(10-RIGHT(SUM(INDEX(1*(MID(MID(C442,1,1)*2,ROW(INDIRECT("1:"&amp;LEN(MID(C442,1,1)*2))),1)),,))+MID(C442,2,1)+
SUM(INDEX(1*(MID(MID(C442,3,1)*2,ROW(INDIRECT("1:"&amp;LEN(MID(C442,3,1)*2))),1)),,))+MID(C442,4,1)+
SUM(INDEX(1*(MID(MID(C442,5,1)*2,ROW(INDIRECT("1:"&amp;LEN(MID(C442,5,1)*2))),1)),,))+MID(C442,6,1)+
SUM(INDEX(1*(MID(MID(C442,8,1)*2,ROW(INDIRECT("1:"&amp;LEN(MID(C442,8,1)*2))),1)),,))+MID(C442,9,1)+
SUM(INDEX(1*(MID(MID(C442,10,1)*2,ROW(INDIRECT("1:"&amp;LEN(MID(C442,10,1)*2))),1)),,)),1),1),"0")</f>
        <v>#VALUE!</v>
      </c>
      <c r="AA442" s="81" t="str">
        <f t="shared" si="137"/>
        <v/>
      </c>
      <c r="AB442" s="83" t="b">
        <f t="shared" si="138"/>
        <v>0</v>
      </c>
      <c r="AC442" s="154">
        <f t="shared" si="150"/>
        <v>0</v>
      </c>
      <c r="AD442" s="154">
        <f>SUMIF($C$15:C441,C442,$AC$15:AC441)</f>
        <v>0</v>
      </c>
      <c r="AE442" s="15">
        <f t="shared" si="151"/>
        <v>10000</v>
      </c>
      <c r="AF442" s="154">
        <f t="shared" si="152"/>
        <v>0</v>
      </c>
    </row>
    <row r="443" spans="1:32" s="30" customFormat="1" x14ac:dyDescent="0.25">
      <c r="A443" s="19">
        <v>428</v>
      </c>
      <c r="B443" s="20"/>
      <c r="C443" s="107"/>
      <c r="D443" s="20"/>
      <c r="E443" s="20"/>
      <c r="F443" s="20"/>
      <c r="G443" s="122"/>
      <c r="H443" s="156">
        <f t="shared" si="139"/>
        <v>0</v>
      </c>
      <c r="I443" s="117" t="str">
        <f t="shared" si="140"/>
        <v/>
      </c>
      <c r="J443" s="80" t="b">
        <f t="shared" si="141"/>
        <v>0</v>
      </c>
      <c r="K443" s="80" t="str">
        <f t="shared" si="142"/>
        <v/>
      </c>
      <c r="L443" s="80" t="b">
        <f>IF(C443="",FALSE,IFERROR(NOT(MATCH(C443,'Anställda och korttidsarbete'!$C:$C,0)&gt;0),TRUE))</f>
        <v>0</v>
      </c>
      <c r="M443" s="80" t="str">
        <f t="shared" si="143"/>
        <v/>
      </c>
      <c r="N443" s="80" t="b">
        <f t="shared" si="144"/>
        <v>0</v>
      </c>
      <c r="O443" s="80" t="str">
        <f t="shared" si="145"/>
        <v/>
      </c>
      <c r="P443" s="13" t="b">
        <f t="shared" si="146"/>
        <v>0</v>
      </c>
      <c r="Q443" s="80" t="str">
        <f t="shared" si="147"/>
        <v/>
      </c>
      <c r="R443" s="80" t="b">
        <f t="shared" si="148"/>
        <v>0</v>
      </c>
      <c r="S443" s="81" t="e">
        <f t="shared" si="132"/>
        <v>#VALUE!</v>
      </c>
      <c r="T443" s="81" t="e">
        <f t="shared" si="133"/>
        <v>#VALUE!</v>
      </c>
      <c r="U443" s="81" t="e">
        <f t="shared" si="134"/>
        <v>#VALUE!</v>
      </c>
      <c r="V443" s="82" t="e">
        <f t="shared" si="135"/>
        <v>#VALUE!</v>
      </c>
      <c r="W443" s="82" t="e">
        <f t="shared" si="149"/>
        <v>#VALUE!</v>
      </c>
      <c r="X443" s="82" t="b">
        <f t="shared" si="153"/>
        <v>0</v>
      </c>
      <c r="Y443" s="72" t="str">
        <f t="shared" si="136"/>
        <v/>
      </c>
      <c r="Z443" s="81" t="e" cm="1">
        <f t="array" aca="1" ref="Z443" ca="1">TEXT(RIGHT(10-RIGHT(SUM(INDEX(1*(MID(MID(C443,1,1)*2,ROW(INDIRECT("1:"&amp;LEN(MID(C443,1,1)*2))),1)),,))+MID(C443,2,1)+
SUM(INDEX(1*(MID(MID(C443,3,1)*2,ROW(INDIRECT("1:"&amp;LEN(MID(C443,3,1)*2))),1)),,))+MID(C443,4,1)+
SUM(INDEX(1*(MID(MID(C443,5,1)*2,ROW(INDIRECT("1:"&amp;LEN(MID(C443,5,1)*2))),1)),,))+MID(C443,6,1)+
SUM(INDEX(1*(MID(MID(C443,8,1)*2,ROW(INDIRECT("1:"&amp;LEN(MID(C443,8,1)*2))),1)),,))+MID(C443,9,1)+
SUM(INDEX(1*(MID(MID(C443,10,1)*2,ROW(INDIRECT("1:"&amp;LEN(MID(C443,10,1)*2))),1)),,)),1),1),"0")</f>
        <v>#VALUE!</v>
      </c>
      <c r="AA443" s="81" t="str">
        <f t="shared" si="137"/>
        <v/>
      </c>
      <c r="AB443" s="83" t="b">
        <f t="shared" si="138"/>
        <v>0</v>
      </c>
      <c r="AC443" s="154">
        <f t="shared" si="150"/>
        <v>0</v>
      </c>
      <c r="AD443" s="154">
        <f>SUMIF($C$15:C442,C443,$AC$15:AC442)</f>
        <v>0</v>
      </c>
      <c r="AE443" s="15">
        <f t="shared" si="151"/>
        <v>10000</v>
      </c>
      <c r="AF443" s="154">
        <f t="shared" si="152"/>
        <v>0</v>
      </c>
    </row>
    <row r="444" spans="1:32" s="30" customFormat="1" x14ac:dyDescent="0.25">
      <c r="A444" s="19">
        <v>429</v>
      </c>
      <c r="B444" s="20"/>
      <c r="C444" s="107"/>
      <c r="D444" s="20"/>
      <c r="E444" s="20"/>
      <c r="F444" s="20"/>
      <c r="G444" s="122"/>
      <c r="H444" s="156">
        <f t="shared" si="139"/>
        <v>0</v>
      </c>
      <c r="I444" s="117" t="str">
        <f t="shared" si="140"/>
        <v/>
      </c>
      <c r="J444" s="80" t="b">
        <f t="shared" si="141"/>
        <v>0</v>
      </c>
      <c r="K444" s="80" t="str">
        <f t="shared" si="142"/>
        <v/>
      </c>
      <c r="L444" s="80" t="b">
        <f>IF(C444="",FALSE,IFERROR(NOT(MATCH(C444,'Anställda och korttidsarbete'!$C:$C,0)&gt;0),TRUE))</f>
        <v>0</v>
      </c>
      <c r="M444" s="80" t="str">
        <f t="shared" si="143"/>
        <v/>
      </c>
      <c r="N444" s="80" t="b">
        <f t="shared" si="144"/>
        <v>0</v>
      </c>
      <c r="O444" s="80" t="str">
        <f t="shared" si="145"/>
        <v/>
      </c>
      <c r="P444" s="13" t="b">
        <f t="shared" si="146"/>
        <v>0</v>
      </c>
      <c r="Q444" s="80" t="str">
        <f t="shared" si="147"/>
        <v/>
      </c>
      <c r="R444" s="80" t="b">
        <f t="shared" si="148"/>
        <v>0</v>
      </c>
      <c r="S444" s="81" t="e">
        <f t="shared" si="132"/>
        <v>#VALUE!</v>
      </c>
      <c r="T444" s="81" t="e">
        <f t="shared" si="133"/>
        <v>#VALUE!</v>
      </c>
      <c r="U444" s="81" t="e">
        <f t="shared" si="134"/>
        <v>#VALUE!</v>
      </c>
      <c r="V444" s="82" t="e">
        <f t="shared" si="135"/>
        <v>#VALUE!</v>
      </c>
      <c r="W444" s="82" t="e">
        <f t="shared" si="149"/>
        <v>#VALUE!</v>
      </c>
      <c r="X444" s="82" t="b">
        <f t="shared" si="153"/>
        <v>0</v>
      </c>
      <c r="Y444" s="72" t="str">
        <f t="shared" si="136"/>
        <v/>
      </c>
      <c r="Z444" s="81" t="e" cm="1">
        <f t="array" aca="1" ref="Z444" ca="1">TEXT(RIGHT(10-RIGHT(SUM(INDEX(1*(MID(MID(C444,1,1)*2,ROW(INDIRECT("1:"&amp;LEN(MID(C444,1,1)*2))),1)),,))+MID(C444,2,1)+
SUM(INDEX(1*(MID(MID(C444,3,1)*2,ROW(INDIRECT("1:"&amp;LEN(MID(C444,3,1)*2))),1)),,))+MID(C444,4,1)+
SUM(INDEX(1*(MID(MID(C444,5,1)*2,ROW(INDIRECT("1:"&amp;LEN(MID(C444,5,1)*2))),1)),,))+MID(C444,6,1)+
SUM(INDEX(1*(MID(MID(C444,8,1)*2,ROW(INDIRECT("1:"&amp;LEN(MID(C444,8,1)*2))),1)),,))+MID(C444,9,1)+
SUM(INDEX(1*(MID(MID(C444,10,1)*2,ROW(INDIRECT("1:"&amp;LEN(MID(C444,10,1)*2))),1)),,)),1),1),"0")</f>
        <v>#VALUE!</v>
      </c>
      <c r="AA444" s="81" t="str">
        <f t="shared" si="137"/>
        <v/>
      </c>
      <c r="AB444" s="83" t="b">
        <f t="shared" si="138"/>
        <v>0</v>
      </c>
      <c r="AC444" s="154">
        <f t="shared" si="150"/>
        <v>0</v>
      </c>
      <c r="AD444" s="154">
        <f>SUMIF($C$15:C443,C444,$AC$15:AC443)</f>
        <v>0</v>
      </c>
      <c r="AE444" s="15">
        <f t="shared" si="151"/>
        <v>10000</v>
      </c>
      <c r="AF444" s="154">
        <f t="shared" si="152"/>
        <v>0</v>
      </c>
    </row>
    <row r="445" spans="1:32" s="30" customFormat="1" x14ac:dyDescent="0.25">
      <c r="A445" s="19">
        <v>430</v>
      </c>
      <c r="B445" s="20"/>
      <c r="C445" s="107"/>
      <c r="D445" s="20"/>
      <c r="E445" s="20"/>
      <c r="F445" s="20"/>
      <c r="G445" s="122"/>
      <c r="H445" s="156">
        <f t="shared" si="139"/>
        <v>0</v>
      </c>
      <c r="I445" s="117" t="str">
        <f t="shared" si="140"/>
        <v/>
      </c>
      <c r="J445" s="80" t="b">
        <f t="shared" si="141"/>
        <v>0</v>
      </c>
      <c r="K445" s="80" t="str">
        <f t="shared" si="142"/>
        <v/>
      </c>
      <c r="L445" s="80" t="b">
        <f>IF(C445="",FALSE,IFERROR(NOT(MATCH(C445,'Anställda och korttidsarbete'!$C:$C,0)&gt;0),TRUE))</f>
        <v>0</v>
      </c>
      <c r="M445" s="80" t="str">
        <f t="shared" si="143"/>
        <v/>
      </c>
      <c r="N445" s="80" t="b">
        <f t="shared" si="144"/>
        <v>0</v>
      </c>
      <c r="O445" s="80" t="str">
        <f t="shared" si="145"/>
        <v/>
      </c>
      <c r="P445" s="13" t="b">
        <f t="shared" si="146"/>
        <v>0</v>
      </c>
      <c r="Q445" s="80" t="str">
        <f t="shared" si="147"/>
        <v/>
      </c>
      <c r="R445" s="80" t="b">
        <f t="shared" si="148"/>
        <v>0</v>
      </c>
      <c r="S445" s="81" t="e">
        <f t="shared" si="132"/>
        <v>#VALUE!</v>
      </c>
      <c r="T445" s="81" t="e">
        <f t="shared" si="133"/>
        <v>#VALUE!</v>
      </c>
      <c r="U445" s="81" t="e">
        <f t="shared" si="134"/>
        <v>#VALUE!</v>
      </c>
      <c r="V445" s="82" t="e">
        <f t="shared" si="135"/>
        <v>#VALUE!</v>
      </c>
      <c r="W445" s="82" t="e">
        <f t="shared" si="149"/>
        <v>#VALUE!</v>
      </c>
      <c r="X445" s="82" t="b">
        <f t="shared" si="153"/>
        <v>0</v>
      </c>
      <c r="Y445" s="72" t="str">
        <f t="shared" si="136"/>
        <v/>
      </c>
      <c r="Z445" s="81" t="e" cm="1">
        <f t="array" aca="1" ref="Z445" ca="1">TEXT(RIGHT(10-RIGHT(SUM(INDEX(1*(MID(MID(C445,1,1)*2,ROW(INDIRECT("1:"&amp;LEN(MID(C445,1,1)*2))),1)),,))+MID(C445,2,1)+
SUM(INDEX(1*(MID(MID(C445,3,1)*2,ROW(INDIRECT("1:"&amp;LEN(MID(C445,3,1)*2))),1)),,))+MID(C445,4,1)+
SUM(INDEX(1*(MID(MID(C445,5,1)*2,ROW(INDIRECT("1:"&amp;LEN(MID(C445,5,1)*2))),1)),,))+MID(C445,6,1)+
SUM(INDEX(1*(MID(MID(C445,8,1)*2,ROW(INDIRECT("1:"&amp;LEN(MID(C445,8,1)*2))),1)),,))+MID(C445,9,1)+
SUM(INDEX(1*(MID(MID(C445,10,1)*2,ROW(INDIRECT("1:"&amp;LEN(MID(C445,10,1)*2))),1)),,)),1),1),"0")</f>
        <v>#VALUE!</v>
      </c>
      <c r="AA445" s="81" t="str">
        <f t="shared" si="137"/>
        <v/>
      </c>
      <c r="AB445" s="83" t="b">
        <f t="shared" si="138"/>
        <v>0</v>
      </c>
      <c r="AC445" s="154">
        <f t="shared" si="150"/>
        <v>0</v>
      </c>
      <c r="AD445" s="154">
        <f>SUMIF($C$15:C444,C445,$AC$15:AC444)</f>
        <v>0</v>
      </c>
      <c r="AE445" s="15">
        <f t="shared" si="151"/>
        <v>10000</v>
      </c>
      <c r="AF445" s="154">
        <f t="shared" si="152"/>
        <v>0</v>
      </c>
    </row>
    <row r="446" spans="1:32" s="30" customFormat="1" x14ac:dyDescent="0.25">
      <c r="A446" s="19">
        <v>431</v>
      </c>
      <c r="B446" s="20"/>
      <c r="C446" s="107"/>
      <c r="D446" s="20"/>
      <c r="E446" s="20"/>
      <c r="F446" s="20"/>
      <c r="G446" s="122"/>
      <c r="H446" s="156">
        <f t="shared" si="139"/>
        <v>0</v>
      </c>
      <c r="I446" s="117" t="str">
        <f t="shared" si="140"/>
        <v/>
      </c>
      <c r="J446" s="80" t="b">
        <f t="shared" si="141"/>
        <v>0</v>
      </c>
      <c r="K446" s="80" t="str">
        <f t="shared" si="142"/>
        <v/>
      </c>
      <c r="L446" s="80" t="b">
        <f>IF(C446="",FALSE,IFERROR(NOT(MATCH(C446,'Anställda och korttidsarbete'!$C:$C,0)&gt;0),TRUE))</f>
        <v>0</v>
      </c>
      <c r="M446" s="80" t="str">
        <f t="shared" si="143"/>
        <v/>
      </c>
      <c r="N446" s="80" t="b">
        <f t="shared" si="144"/>
        <v>0</v>
      </c>
      <c r="O446" s="80" t="str">
        <f t="shared" si="145"/>
        <v/>
      </c>
      <c r="P446" s="13" t="b">
        <f t="shared" si="146"/>
        <v>0</v>
      </c>
      <c r="Q446" s="80" t="str">
        <f t="shared" si="147"/>
        <v/>
      </c>
      <c r="R446" s="80" t="b">
        <f t="shared" si="148"/>
        <v>0</v>
      </c>
      <c r="S446" s="81" t="e">
        <f t="shared" si="132"/>
        <v>#VALUE!</v>
      </c>
      <c r="T446" s="81" t="e">
        <f t="shared" si="133"/>
        <v>#VALUE!</v>
      </c>
      <c r="U446" s="81" t="e">
        <f t="shared" si="134"/>
        <v>#VALUE!</v>
      </c>
      <c r="V446" s="82" t="e">
        <f t="shared" si="135"/>
        <v>#VALUE!</v>
      </c>
      <c r="W446" s="82" t="e">
        <f t="shared" si="149"/>
        <v>#VALUE!</v>
      </c>
      <c r="X446" s="82" t="b">
        <f t="shared" si="153"/>
        <v>0</v>
      </c>
      <c r="Y446" s="72" t="str">
        <f t="shared" si="136"/>
        <v/>
      </c>
      <c r="Z446" s="81" t="e" cm="1">
        <f t="array" aca="1" ref="Z446" ca="1">TEXT(RIGHT(10-RIGHT(SUM(INDEX(1*(MID(MID(C446,1,1)*2,ROW(INDIRECT("1:"&amp;LEN(MID(C446,1,1)*2))),1)),,))+MID(C446,2,1)+
SUM(INDEX(1*(MID(MID(C446,3,1)*2,ROW(INDIRECT("1:"&amp;LEN(MID(C446,3,1)*2))),1)),,))+MID(C446,4,1)+
SUM(INDEX(1*(MID(MID(C446,5,1)*2,ROW(INDIRECT("1:"&amp;LEN(MID(C446,5,1)*2))),1)),,))+MID(C446,6,1)+
SUM(INDEX(1*(MID(MID(C446,8,1)*2,ROW(INDIRECT("1:"&amp;LEN(MID(C446,8,1)*2))),1)),,))+MID(C446,9,1)+
SUM(INDEX(1*(MID(MID(C446,10,1)*2,ROW(INDIRECT("1:"&amp;LEN(MID(C446,10,1)*2))),1)),,)),1),1),"0")</f>
        <v>#VALUE!</v>
      </c>
      <c r="AA446" s="81" t="str">
        <f t="shared" si="137"/>
        <v/>
      </c>
      <c r="AB446" s="83" t="b">
        <f t="shared" si="138"/>
        <v>0</v>
      </c>
      <c r="AC446" s="154">
        <f t="shared" si="150"/>
        <v>0</v>
      </c>
      <c r="AD446" s="154">
        <f>SUMIF($C$15:C445,C446,$AC$15:AC445)</f>
        <v>0</v>
      </c>
      <c r="AE446" s="15">
        <f t="shared" si="151"/>
        <v>10000</v>
      </c>
      <c r="AF446" s="154">
        <f t="shared" si="152"/>
        <v>0</v>
      </c>
    </row>
    <row r="447" spans="1:32" s="30" customFormat="1" x14ac:dyDescent="0.25">
      <c r="A447" s="19">
        <v>432</v>
      </c>
      <c r="B447" s="20"/>
      <c r="C447" s="107"/>
      <c r="D447" s="20"/>
      <c r="E447" s="20"/>
      <c r="F447" s="20"/>
      <c r="G447" s="122"/>
      <c r="H447" s="156">
        <f t="shared" si="139"/>
        <v>0</v>
      </c>
      <c r="I447" s="117" t="str">
        <f t="shared" si="140"/>
        <v/>
      </c>
      <c r="J447" s="80" t="b">
        <f t="shared" si="141"/>
        <v>0</v>
      </c>
      <c r="K447" s="80" t="str">
        <f t="shared" si="142"/>
        <v/>
      </c>
      <c r="L447" s="80" t="b">
        <f>IF(C447="",FALSE,IFERROR(NOT(MATCH(C447,'Anställda och korttidsarbete'!$C:$C,0)&gt;0),TRUE))</f>
        <v>0</v>
      </c>
      <c r="M447" s="80" t="str">
        <f t="shared" si="143"/>
        <v/>
      </c>
      <c r="N447" s="80" t="b">
        <f t="shared" si="144"/>
        <v>0</v>
      </c>
      <c r="O447" s="80" t="str">
        <f t="shared" si="145"/>
        <v/>
      </c>
      <c r="P447" s="13" t="b">
        <f t="shared" si="146"/>
        <v>0</v>
      </c>
      <c r="Q447" s="80" t="str">
        <f t="shared" si="147"/>
        <v/>
      </c>
      <c r="R447" s="80" t="b">
        <f t="shared" si="148"/>
        <v>0</v>
      </c>
      <c r="S447" s="81" t="e">
        <f t="shared" si="132"/>
        <v>#VALUE!</v>
      </c>
      <c r="T447" s="81" t="e">
        <f t="shared" si="133"/>
        <v>#VALUE!</v>
      </c>
      <c r="U447" s="81" t="e">
        <f t="shared" si="134"/>
        <v>#VALUE!</v>
      </c>
      <c r="V447" s="82" t="e">
        <f t="shared" si="135"/>
        <v>#VALUE!</v>
      </c>
      <c r="W447" s="82" t="e">
        <f t="shared" si="149"/>
        <v>#VALUE!</v>
      </c>
      <c r="X447" s="82" t="b">
        <f t="shared" si="153"/>
        <v>0</v>
      </c>
      <c r="Y447" s="72" t="str">
        <f t="shared" si="136"/>
        <v/>
      </c>
      <c r="Z447" s="81" t="e" cm="1">
        <f t="array" aca="1" ref="Z447" ca="1">TEXT(RIGHT(10-RIGHT(SUM(INDEX(1*(MID(MID(C447,1,1)*2,ROW(INDIRECT("1:"&amp;LEN(MID(C447,1,1)*2))),1)),,))+MID(C447,2,1)+
SUM(INDEX(1*(MID(MID(C447,3,1)*2,ROW(INDIRECT("1:"&amp;LEN(MID(C447,3,1)*2))),1)),,))+MID(C447,4,1)+
SUM(INDEX(1*(MID(MID(C447,5,1)*2,ROW(INDIRECT("1:"&amp;LEN(MID(C447,5,1)*2))),1)),,))+MID(C447,6,1)+
SUM(INDEX(1*(MID(MID(C447,8,1)*2,ROW(INDIRECT("1:"&amp;LEN(MID(C447,8,1)*2))),1)),,))+MID(C447,9,1)+
SUM(INDEX(1*(MID(MID(C447,10,1)*2,ROW(INDIRECT("1:"&amp;LEN(MID(C447,10,1)*2))),1)),,)),1),1),"0")</f>
        <v>#VALUE!</v>
      </c>
      <c r="AA447" s="81" t="str">
        <f t="shared" si="137"/>
        <v/>
      </c>
      <c r="AB447" s="83" t="b">
        <f t="shared" si="138"/>
        <v>0</v>
      </c>
      <c r="AC447" s="154">
        <f t="shared" si="150"/>
        <v>0</v>
      </c>
      <c r="AD447" s="154">
        <f>SUMIF($C$15:C446,C447,$AC$15:AC446)</f>
        <v>0</v>
      </c>
      <c r="AE447" s="15">
        <f t="shared" si="151"/>
        <v>10000</v>
      </c>
      <c r="AF447" s="154">
        <f t="shared" si="152"/>
        <v>0</v>
      </c>
    </row>
    <row r="448" spans="1:32" s="30" customFormat="1" x14ac:dyDescent="0.25">
      <c r="A448" s="19">
        <v>433</v>
      </c>
      <c r="B448" s="20"/>
      <c r="C448" s="107"/>
      <c r="D448" s="20"/>
      <c r="E448" s="20"/>
      <c r="F448" s="20"/>
      <c r="G448" s="122"/>
      <c r="H448" s="156">
        <f t="shared" si="139"/>
        <v>0</v>
      </c>
      <c r="I448" s="117" t="str">
        <f t="shared" si="140"/>
        <v/>
      </c>
      <c r="J448" s="80" t="b">
        <f t="shared" si="141"/>
        <v>0</v>
      </c>
      <c r="K448" s="80" t="str">
        <f t="shared" si="142"/>
        <v/>
      </c>
      <c r="L448" s="80" t="b">
        <f>IF(C448="",FALSE,IFERROR(NOT(MATCH(C448,'Anställda och korttidsarbete'!$C:$C,0)&gt;0),TRUE))</f>
        <v>0</v>
      </c>
      <c r="M448" s="80" t="str">
        <f t="shared" si="143"/>
        <v/>
      </c>
      <c r="N448" s="80" t="b">
        <f t="shared" si="144"/>
        <v>0</v>
      </c>
      <c r="O448" s="80" t="str">
        <f t="shared" si="145"/>
        <v/>
      </c>
      <c r="P448" s="13" t="b">
        <f t="shared" si="146"/>
        <v>0</v>
      </c>
      <c r="Q448" s="80" t="str">
        <f t="shared" si="147"/>
        <v/>
      </c>
      <c r="R448" s="80" t="b">
        <f t="shared" si="148"/>
        <v>0</v>
      </c>
      <c r="S448" s="81" t="e">
        <f t="shared" si="132"/>
        <v>#VALUE!</v>
      </c>
      <c r="T448" s="81" t="e">
        <f t="shared" si="133"/>
        <v>#VALUE!</v>
      </c>
      <c r="U448" s="81" t="e">
        <f t="shared" si="134"/>
        <v>#VALUE!</v>
      </c>
      <c r="V448" s="82" t="e">
        <f t="shared" si="135"/>
        <v>#VALUE!</v>
      </c>
      <c r="W448" s="82" t="e">
        <f t="shared" si="149"/>
        <v>#VALUE!</v>
      </c>
      <c r="X448" s="82" t="b">
        <f t="shared" si="153"/>
        <v>0</v>
      </c>
      <c r="Y448" s="72" t="str">
        <f t="shared" si="136"/>
        <v/>
      </c>
      <c r="Z448" s="81" t="e" cm="1">
        <f t="array" aca="1" ref="Z448" ca="1">TEXT(RIGHT(10-RIGHT(SUM(INDEX(1*(MID(MID(C448,1,1)*2,ROW(INDIRECT("1:"&amp;LEN(MID(C448,1,1)*2))),1)),,))+MID(C448,2,1)+
SUM(INDEX(1*(MID(MID(C448,3,1)*2,ROW(INDIRECT("1:"&amp;LEN(MID(C448,3,1)*2))),1)),,))+MID(C448,4,1)+
SUM(INDEX(1*(MID(MID(C448,5,1)*2,ROW(INDIRECT("1:"&amp;LEN(MID(C448,5,1)*2))),1)),,))+MID(C448,6,1)+
SUM(INDEX(1*(MID(MID(C448,8,1)*2,ROW(INDIRECT("1:"&amp;LEN(MID(C448,8,1)*2))),1)),,))+MID(C448,9,1)+
SUM(INDEX(1*(MID(MID(C448,10,1)*2,ROW(INDIRECT("1:"&amp;LEN(MID(C448,10,1)*2))),1)),,)),1),1),"0")</f>
        <v>#VALUE!</v>
      </c>
      <c r="AA448" s="81" t="str">
        <f t="shared" si="137"/>
        <v/>
      </c>
      <c r="AB448" s="83" t="b">
        <f t="shared" si="138"/>
        <v>0</v>
      </c>
      <c r="AC448" s="154">
        <f t="shared" si="150"/>
        <v>0</v>
      </c>
      <c r="AD448" s="154">
        <f>SUMIF($C$15:C447,C448,$AC$15:AC447)</f>
        <v>0</v>
      </c>
      <c r="AE448" s="15">
        <f t="shared" si="151"/>
        <v>10000</v>
      </c>
      <c r="AF448" s="154">
        <f t="shared" si="152"/>
        <v>0</v>
      </c>
    </row>
    <row r="449" spans="1:32" s="30" customFormat="1" x14ac:dyDescent="0.25">
      <c r="A449" s="19">
        <v>434</v>
      </c>
      <c r="B449" s="20"/>
      <c r="C449" s="107"/>
      <c r="D449" s="20"/>
      <c r="E449" s="20"/>
      <c r="F449" s="20"/>
      <c r="G449" s="122"/>
      <c r="H449" s="156">
        <f t="shared" si="139"/>
        <v>0</v>
      </c>
      <c r="I449" s="117" t="str">
        <f t="shared" si="140"/>
        <v/>
      </c>
      <c r="J449" s="80" t="b">
        <f t="shared" si="141"/>
        <v>0</v>
      </c>
      <c r="K449" s="80" t="str">
        <f t="shared" si="142"/>
        <v/>
      </c>
      <c r="L449" s="80" t="b">
        <f>IF(C449="",FALSE,IFERROR(NOT(MATCH(C449,'Anställda och korttidsarbete'!$C:$C,0)&gt;0),TRUE))</f>
        <v>0</v>
      </c>
      <c r="M449" s="80" t="str">
        <f t="shared" si="143"/>
        <v/>
      </c>
      <c r="N449" s="80" t="b">
        <f t="shared" si="144"/>
        <v>0</v>
      </c>
      <c r="O449" s="80" t="str">
        <f t="shared" si="145"/>
        <v/>
      </c>
      <c r="P449" s="13" t="b">
        <f t="shared" si="146"/>
        <v>0</v>
      </c>
      <c r="Q449" s="80" t="str">
        <f t="shared" si="147"/>
        <v/>
      </c>
      <c r="R449" s="80" t="b">
        <f t="shared" si="148"/>
        <v>0</v>
      </c>
      <c r="S449" s="81" t="e">
        <f t="shared" si="132"/>
        <v>#VALUE!</v>
      </c>
      <c r="T449" s="81" t="e">
        <f t="shared" si="133"/>
        <v>#VALUE!</v>
      </c>
      <c r="U449" s="81" t="e">
        <f t="shared" si="134"/>
        <v>#VALUE!</v>
      </c>
      <c r="V449" s="82" t="e">
        <f t="shared" si="135"/>
        <v>#VALUE!</v>
      </c>
      <c r="W449" s="82" t="e">
        <f t="shared" si="149"/>
        <v>#VALUE!</v>
      </c>
      <c r="X449" s="82" t="b">
        <f t="shared" si="153"/>
        <v>0</v>
      </c>
      <c r="Y449" s="72" t="str">
        <f t="shared" si="136"/>
        <v/>
      </c>
      <c r="Z449" s="81" t="e" cm="1">
        <f t="array" aca="1" ref="Z449" ca="1">TEXT(RIGHT(10-RIGHT(SUM(INDEX(1*(MID(MID(C449,1,1)*2,ROW(INDIRECT("1:"&amp;LEN(MID(C449,1,1)*2))),1)),,))+MID(C449,2,1)+
SUM(INDEX(1*(MID(MID(C449,3,1)*2,ROW(INDIRECT("1:"&amp;LEN(MID(C449,3,1)*2))),1)),,))+MID(C449,4,1)+
SUM(INDEX(1*(MID(MID(C449,5,1)*2,ROW(INDIRECT("1:"&amp;LEN(MID(C449,5,1)*2))),1)),,))+MID(C449,6,1)+
SUM(INDEX(1*(MID(MID(C449,8,1)*2,ROW(INDIRECT("1:"&amp;LEN(MID(C449,8,1)*2))),1)),,))+MID(C449,9,1)+
SUM(INDEX(1*(MID(MID(C449,10,1)*2,ROW(INDIRECT("1:"&amp;LEN(MID(C449,10,1)*2))),1)),,)),1),1),"0")</f>
        <v>#VALUE!</v>
      </c>
      <c r="AA449" s="81" t="str">
        <f t="shared" si="137"/>
        <v/>
      </c>
      <c r="AB449" s="83" t="b">
        <f t="shared" si="138"/>
        <v>0</v>
      </c>
      <c r="AC449" s="154">
        <f t="shared" si="150"/>
        <v>0</v>
      </c>
      <c r="AD449" s="154">
        <f>SUMIF($C$15:C448,C449,$AC$15:AC448)</f>
        <v>0</v>
      </c>
      <c r="AE449" s="15">
        <f t="shared" si="151"/>
        <v>10000</v>
      </c>
      <c r="AF449" s="154">
        <f t="shared" si="152"/>
        <v>0</v>
      </c>
    </row>
    <row r="450" spans="1:32" s="30" customFormat="1" x14ac:dyDescent="0.25">
      <c r="A450" s="19">
        <v>435</v>
      </c>
      <c r="B450" s="20"/>
      <c r="C450" s="107"/>
      <c r="D450" s="20"/>
      <c r="E450" s="20"/>
      <c r="F450" s="20"/>
      <c r="G450" s="122"/>
      <c r="H450" s="156">
        <f t="shared" si="139"/>
        <v>0</v>
      </c>
      <c r="I450" s="117" t="str">
        <f t="shared" si="140"/>
        <v/>
      </c>
      <c r="J450" s="80" t="b">
        <f t="shared" si="141"/>
        <v>0</v>
      </c>
      <c r="K450" s="80" t="str">
        <f t="shared" si="142"/>
        <v/>
      </c>
      <c r="L450" s="80" t="b">
        <f>IF(C450="",FALSE,IFERROR(NOT(MATCH(C450,'Anställda och korttidsarbete'!$C:$C,0)&gt;0),TRUE))</f>
        <v>0</v>
      </c>
      <c r="M450" s="80" t="str">
        <f t="shared" si="143"/>
        <v/>
      </c>
      <c r="N450" s="80" t="b">
        <f t="shared" si="144"/>
        <v>0</v>
      </c>
      <c r="O450" s="80" t="str">
        <f t="shared" si="145"/>
        <v/>
      </c>
      <c r="P450" s="13" t="b">
        <f t="shared" si="146"/>
        <v>0</v>
      </c>
      <c r="Q450" s="80" t="str">
        <f t="shared" si="147"/>
        <v/>
      </c>
      <c r="R450" s="80" t="b">
        <f t="shared" si="148"/>
        <v>0</v>
      </c>
      <c r="S450" s="81" t="e">
        <f t="shared" si="132"/>
        <v>#VALUE!</v>
      </c>
      <c r="T450" s="81" t="e">
        <f t="shared" si="133"/>
        <v>#VALUE!</v>
      </c>
      <c r="U450" s="81" t="e">
        <f t="shared" si="134"/>
        <v>#VALUE!</v>
      </c>
      <c r="V450" s="82" t="e">
        <f t="shared" si="135"/>
        <v>#VALUE!</v>
      </c>
      <c r="W450" s="82" t="e">
        <f t="shared" si="149"/>
        <v>#VALUE!</v>
      </c>
      <c r="X450" s="82" t="b">
        <f t="shared" si="153"/>
        <v>0</v>
      </c>
      <c r="Y450" s="72" t="str">
        <f t="shared" si="136"/>
        <v/>
      </c>
      <c r="Z450" s="81" t="e" cm="1">
        <f t="array" aca="1" ref="Z450" ca="1">TEXT(RIGHT(10-RIGHT(SUM(INDEX(1*(MID(MID(C450,1,1)*2,ROW(INDIRECT("1:"&amp;LEN(MID(C450,1,1)*2))),1)),,))+MID(C450,2,1)+
SUM(INDEX(1*(MID(MID(C450,3,1)*2,ROW(INDIRECT("1:"&amp;LEN(MID(C450,3,1)*2))),1)),,))+MID(C450,4,1)+
SUM(INDEX(1*(MID(MID(C450,5,1)*2,ROW(INDIRECT("1:"&amp;LEN(MID(C450,5,1)*2))),1)),,))+MID(C450,6,1)+
SUM(INDEX(1*(MID(MID(C450,8,1)*2,ROW(INDIRECT("1:"&amp;LEN(MID(C450,8,1)*2))),1)),,))+MID(C450,9,1)+
SUM(INDEX(1*(MID(MID(C450,10,1)*2,ROW(INDIRECT("1:"&amp;LEN(MID(C450,10,1)*2))),1)),,)),1),1),"0")</f>
        <v>#VALUE!</v>
      </c>
      <c r="AA450" s="81" t="str">
        <f t="shared" si="137"/>
        <v/>
      </c>
      <c r="AB450" s="83" t="b">
        <f t="shared" si="138"/>
        <v>0</v>
      </c>
      <c r="AC450" s="154">
        <f t="shared" si="150"/>
        <v>0</v>
      </c>
      <c r="AD450" s="154">
        <f>SUMIF($C$15:C449,C450,$AC$15:AC449)</f>
        <v>0</v>
      </c>
      <c r="AE450" s="15">
        <f t="shared" si="151"/>
        <v>10000</v>
      </c>
      <c r="AF450" s="154">
        <f t="shared" si="152"/>
        <v>0</v>
      </c>
    </row>
    <row r="451" spans="1:32" s="30" customFormat="1" x14ac:dyDescent="0.25">
      <c r="A451" s="19">
        <v>436</v>
      </c>
      <c r="B451" s="20"/>
      <c r="C451" s="107"/>
      <c r="D451" s="20"/>
      <c r="E451" s="20"/>
      <c r="F451" s="20"/>
      <c r="G451" s="122"/>
      <c r="H451" s="156">
        <f t="shared" si="139"/>
        <v>0</v>
      </c>
      <c r="I451" s="117" t="str">
        <f t="shared" si="140"/>
        <v/>
      </c>
      <c r="J451" s="80" t="b">
        <f t="shared" si="141"/>
        <v>0</v>
      </c>
      <c r="K451" s="80" t="str">
        <f t="shared" si="142"/>
        <v/>
      </c>
      <c r="L451" s="80" t="b">
        <f>IF(C451="",FALSE,IFERROR(NOT(MATCH(C451,'Anställda och korttidsarbete'!$C:$C,0)&gt;0),TRUE))</f>
        <v>0</v>
      </c>
      <c r="M451" s="80" t="str">
        <f t="shared" si="143"/>
        <v/>
      </c>
      <c r="N451" s="80" t="b">
        <f t="shared" si="144"/>
        <v>0</v>
      </c>
      <c r="O451" s="80" t="str">
        <f t="shared" si="145"/>
        <v/>
      </c>
      <c r="P451" s="13" t="b">
        <f t="shared" si="146"/>
        <v>0</v>
      </c>
      <c r="Q451" s="80" t="str">
        <f t="shared" si="147"/>
        <v/>
      </c>
      <c r="R451" s="80" t="b">
        <f t="shared" si="148"/>
        <v>0</v>
      </c>
      <c r="S451" s="81" t="e">
        <f t="shared" si="132"/>
        <v>#VALUE!</v>
      </c>
      <c r="T451" s="81" t="e">
        <f t="shared" si="133"/>
        <v>#VALUE!</v>
      </c>
      <c r="U451" s="81" t="e">
        <f t="shared" si="134"/>
        <v>#VALUE!</v>
      </c>
      <c r="V451" s="82" t="e">
        <f t="shared" si="135"/>
        <v>#VALUE!</v>
      </c>
      <c r="W451" s="82" t="e">
        <f t="shared" si="149"/>
        <v>#VALUE!</v>
      </c>
      <c r="X451" s="82" t="b">
        <f t="shared" si="153"/>
        <v>0</v>
      </c>
      <c r="Y451" s="72" t="str">
        <f t="shared" si="136"/>
        <v/>
      </c>
      <c r="Z451" s="81" t="e" cm="1">
        <f t="array" aca="1" ref="Z451" ca="1">TEXT(RIGHT(10-RIGHT(SUM(INDEX(1*(MID(MID(C451,1,1)*2,ROW(INDIRECT("1:"&amp;LEN(MID(C451,1,1)*2))),1)),,))+MID(C451,2,1)+
SUM(INDEX(1*(MID(MID(C451,3,1)*2,ROW(INDIRECT("1:"&amp;LEN(MID(C451,3,1)*2))),1)),,))+MID(C451,4,1)+
SUM(INDEX(1*(MID(MID(C451,5,1)*2,ROW(INDIRECT("1:"&amp;LEN(MID(C451,5,1)*2))),1)),,))+MID(C451,6,1)+
SUM(INDEX(1*(MID(MID(C451,8,1)*2,ROW(INDIRECT("1:"&amp;LEN(MID(C451,8,1)*2))),1)),,))+MID(C451,9,1)+
SUM(INDEX(1*(MID(MID(C451,10,1)*2,ROW(INDIRECT("1:"&amp;LEN(MID(C451,10,1)*2))),1)),,)),1),1),"0")</f>
        <v>#VALUE!</v>
      </c>
      <c r="AA451" s="81" t="str">
        <f t="shared" si="137"/>
        <v/>
      </c>
      <c r="AB451" s="83" t="b">
        <f t="shared" si="138"/>
        <v>0</v>
      </c>
      <c r="AC451" s="154">
        <f t="shared" si="150"/>
        <v>0</v>
      </c>
      <c r="AD451" s="154">
        <f>SUMIF($C$15:C450,C451,$AC$15:AC450)</f>
        <v>0</v>
      </c>
      <c r="AE451" s="15">
        <f t="shared" si="151"/>
        <v>10000</v>
      </c>
      <c r="AF451" s="154">
        <f t="shared" si="152"/>
        <v>0</v>
      </c>
    </row>
    <row r="452" spans="1:32" s="30" customFormat="1" x14ac:dyDescent="0.25">
      <c r="A452" s="19">
        <v>437</v>
      </c>
      <c r="B452" s="20"/>
      <c r="C452" s="107"/>
      <c r="D452" s="20"/>
      <c r="E452" s="20"/>
      <c r="F452" s="20"/>
      <c r="G452" s="122"/>
      <c r="H452" s="156">
        <f t="shared" si="139"/>
        <v>0</v>
      </c>
      <c r="I452" s="117" t="str">
        <f t="shared" si="140"/>
        <v/>
      </c>
      <c r="J452" s="80" t="b">
        <f t="shared" si="141"/>
        <v>0</v>
      </c>
      <c r="K452" s="80" t="str">
        <f t="shared" si="142"/>
        <v/>
      </c>
      <c r="L452" s="80" t="b">
        <f>IF(C452="",FALSE,IFERROR(NOT(MATCH(C452,'Anställda och korttidsarbete'!$C:$C,0)&gt;0),TRUE))</f>
        <v>0</v>
      </c>
      <c r="M452" s="80" t="str">
        <f t="shared" si="143"/>
        <v/>
      </c>
      <c r="N452" s="80" t="b">
        <f t="shared" si="144"/>
        <v>0</v>
      </c>
      <c r="O452" s="80" t="str">
        <f t="shared" si="145"/>
        <v/>
      </c>
      <c r="P452" s="13" t="b">
        <f t="shared" si="146"/>
        <v>0</v>
      </c>
      <c r="Q452" s="80" t="str">
        <f t="shared" si="147"/>
        <v/>
      </c>
      <c r="R452" s="80" t="b">
        <f t="shared" si="148"/>
        <v>0</v>
      </c>
      <c r="S452" s="81" t="e">
        <f t="shared" si="132"/>
        <v>#VALUE!</v>
      </c>
      <c r="T452" s="81" t="e">
        <f t="shared" si="133"/>
        <v>#VALUE!</v>
      </c>
      <c r="U452" s="81" t="e">
        <f t="shared" si="134"/>
        <v>#VALUE!</v>
      </c>
      <c r="V452" s="82" t="e">
        <f t="shared" si="135"/>
        <v>#VALUE!</v>
      </c>
      <c r="W452" s="82" t="e">
        <f t="shared" si="149"/>
        <v>#VALUE!</v>
      </c>
      <c r="X452" s="82" t="b">
        <f t="shared" si="153"/>
        <v>0</v>
      </c>
      <c r="Y452" s="72" t="str">
        <f t="shared" si="136"/>
        <v/>
      </c>
      <c r="Z452" s="81" t="e" cm="1">
        <f t="array" aca="1" ref="Z452" ca="1">TEXT(RIGHT(10-RIGHT(SUM(INDEX(1*(MID(MID(C452,1,1)*2,ROW(INDIRECT("1:"&amp;LEN(MID(C452,1,1)*2))),1)),,))+MID(C452,2,1)+
SUM(INDEX(1*(MID(MID(C452,3,1)*2,ROW(INDIRECT("1:"&amp;LEN(MID(C452,3,1)*2))),1)),,))+MID(C452,4,1)+
SUM(INDEX(1*(MID(MID(C452,5,1)*2,ROW(INDIRECT("1:"&amp;LEN(MID(C452,5,1)*2))),1)),,))+MID(C452,6,1)+
SUM(INDEX(1*(MID(MID(C452,8,1)*2,ROW(INDIRECT("1:"&amp;LEN(MID(C452,8,1)*2))),1)),,))+MID(C452,9,1)+
SUM(INDEX(1*(MID(MID(C452,10,1)*2,ROW(INDIRECT("1:"&amp;LEN(MID(C452,10,1)*2))),1)),,)),1),1),"0")</f>
        <v>#VALUE!</v>
      </c>
      <c r="AA452" s="81" t="str">
        <f t="shared" si="137"/>
        <v/>
      </c>
      <c r="AB452" s="83" t="b">
        <f t="shared" si="138"/>
        <v>0</v>
      </c>
      <c r="AC452" s="154">
        <f t="shared" si="150"/>
        <v>0</v>
      </c>
      <c r="AD452" s="154">
        <f>SUMIF($C$15:C451,C452,$AC$15:AC451)</f>
        <v>0</v>
      </c>
      <c r="AE452" s="15">
        <f t="shared" si="151"/>
        <v>10000</v>
      </c>
      <c r="AF452" s="154">
        <f t="shared" si="152"/>
        <v>0</v>
      </c>
    </row>
    <row r="453" spans="1:32" s="30" customFormat="1" x14ac:dyDescent="0.25">
      <c r="A453" s="19">
        <v>438</v>
      </c>
      <c r="B453" s="20"/>
      <c r="C453" s="107"/>
      <c r="D453" s="20"/>
      <c r="E453" s="20"/>
      <c r="F453" s="20"/>
      <c r="G453" s="122"/>
      <c r="H453" s="156">
        <f t="shared" si="139"/>
        <v>0</v>
      </c>
      <c r="I453" s="117" t="str">
        <f t="shared" si="140"/>
        <v/>
      </c>
      <c r="J453" s="80" t="b">
        <f t="shared" si="141"/>
        <v>0</v>
      </c>
      <c r="K453" s="80" t="str">
        <f t="shared" si="142"/>
        <v/>
      </c>
      <c r="L453" s="80" t="b">
        <f>IF(C453="",FALSE,IFERROR(NOT(MATCH(C453,'Anställda och korttidsarbete'!$C:$C,0)&gt;0),TRUE))</f>
        <v>0</v>
      </c>
      <c r="M453" s="80" t="str">
        <f t="shared" si="143"/>
        <v/>
      </c>
      <c r="N453" s="80" t="b">
        <f t="shared" si="144"/>
        <v>0</v>
      </c>
      <c r="O453" s="80" t="str">
        <f t="shared" si="145"/>
        <v/>
      </c>
      <c r="P453" s="13" t="b">
        <f t="shared" si="146"/>
        <v>0</v>
      </c>
      <c r="Q453" s="80" t="str">
        <f t="shared" si="147"/>
        <v/>
      </c>
      <c r="R453" s="80" t="b">
        <f t="shared" si="148"/>
        <v>0</v>
      </c>
      <c r="S453" s="81" t="e">
        <f t="shared" si="132"/>
        <v>#VALUE!</v>
      </c>
      <c r="T453" s="81" t="e">
        <f t="shared" si="133"/>
        <v>#VALUE!</v>
      </c>
      <c r="U453" s="81" t="e">
        <f t="shared" si="134"/>
        <v>#VALUE!</v>
      </c>
      <c r="V453" s="82" t="e">
        <f t="shared" si="135"/>
        <v>#VALUE!</v>
      </c>
      <c r="W453" s="82" t="e">
        <f t="shared" si="149"/>
        <v>#VALUE!</v>
      </c>
      <c r="X453" s="82" t="b">
        <f t="shared" si="153"/>
        <v>0</v>
      </c>
      <c r="Y453" s="72" t="str">
        <f t="shared" si="136"/>
        <v/>
      </c>
      <c r="Z453" s="81" t="e" cm="1">
        <f t="array" aca="1" ref="Z453" ca="1">TEXT(RIGHT(10-RIGHT(SUM(INDEX(1*(MID(MID(C453,1,1)*2,ROW(INDIRECT("1:"&amp;LEN(MID(C453,1,1)*2))),1)),,))+MID(C453,2,1)+
SUM(INDEX(1*(MID(MID(C453,3,1)*2,ROW(INDIRECT("1:"&amp;LEN(MID(C453,3,1)*2))),1)),,))+MID(C453,4,1)+
SUM(INDEX(1*(MID(MID(C453,5,1)*2,ROW(INDIRECT("1:"&amp;LEN(MID(C453,5,1)*2))),1)),,))+MID(C453,6,1)+
SUM(INDEX(1*(MID(MID(C453,8,1)*2,ROW(INDIRECT("1:"&amp;LEN(MID(C453,8,1)*2))),1)),,))+MID(C453,9,1)+
SUM(INDEX(1*(MID(MID(C453,10,1)*2,ROW(INDIRECT("1:"&amp;LEN(MID(C453,10,1)*2))),1)),,)),1),1),"0")</f>
        <v>#VALUE!</v>
      </c>
      <c r="AA453" s="81" t="str">
        <f t="shared" si="137"/>
        <v/>
      </c>
      <c r="AB453" s="83" t="b">
        <f t="shared" si="138"/>
        <v>0</v>
      </c>
      <c r="AC453" s="154">
        <f t="shared" si="150"/>
        <v>0</v>
      </c>
      <c r="AD453" s="154">
        <f>SUMIF($C$15:C452,C453,$AC$15:AC452)</f>
        <v>0</v>
      </c>
      <c r="AE453" s="15">
        <f t="shared" si="151"/>
        <v>10000</v>
      </c>
      <c r="AF453" s="154">
        <f t="shared" si="152"/>
        <v>0</v>
      </c>
    </row>
    <row r="454" spans="1:32" s="30" customFormat="1" x14ac:dyDescent="0.25">
      <c r="A454" s="19">
        <v>439</v>
      </c>
      <c r="B454" s="20"/>
      <c r="C454" s="107"/>
      <c r="D454" s="20"/>
      <c r="E454" s="20"/>
      <c r="F454" s="20"/>
      <c r="G454" s="122"/>
      <c r="H454" s="156">
        <f t="shared" si="139"/>
        <v>0</v>
      </c>
      <c r="I454" s="117" t="str">
        <f t="shared" si="140"/>
        <v/>
      </c>
      <c r="J454" s="80" t="b">
        <f t="shared" si="141"/>
        <v>0</v>
      </c>
      <c r="K454" s="80" t="str">
        <f t="shared" si="142"/>
        <v/>
      </c>
      <c r="L454" s="80" t="b">
        <f>IF(C454="",FALSE,IFERROR(NOT(MATCH(C454,'Anställda och korttidsarbete'!$C:$C,0)&gt;0),TRUE))</f>
        <v>0</v>
      </c>
      <c r="M454" s="80" t="str">
        <f t="shared" si="143"/>
        <v/>
      </c>
      <c r="N454" s="80" t="b">
        <f t="shared" si="144"/>
        <v>0</v>
      </c>
      <c r="O454" s="80" t="str">
        <f t="shared" si="145"/>
        <v/>
      </c>
      <c r="P454" s="13" t="b">
        <f t="shared" si="146"/>
        <v>0</v>
      </c>
      <c r="Q454" s="80" t="str">
        <f t="shared" si="147"/>
        <v/>
      </c>
      <c r="R454" s="80" t="b">
        <f t="shared" si="148"/>
        <v>0</v>
      </c>
      <c r="S454" s="81" t="e">
        <f t="shared" si="132"/>
        <v>#VALUE!</v>
      </c>
      <c r="T454" s="81" t="e">
        <f t="shared" si="133"/>
        <v>#VALUE!</v>
      </c>
      <c r="U454" s="81" t="e">
        <f t="shared" si="134"/>
        <v>#VALUE!</v>
      </c>
      <c r="V454" s="82" t="e">
        <f t="shared" si="135"/>
        <v>#VALUE!</v>
      </c>
      <c r="W454" s="82" t="e">
        <f t="shared" si="149"/>
        <v>#VALUE!</v>
      </c>
      <c r="X454" s="82" t="b">
        <f t="shared" si="153"/>
        <v>0</v>
      </c>
      <c r="Y454" s="72" t="str">
        <f t="shared" si="136"/>
        <v/>
      </c>
      <c r="Z454" s="81" t="e" cm="1">
        <f t="array" aca="1" ref="Z454" ca="1">TEXT(RIGHT(10-RIGHT(SUM(INDEX(1*(MID(MID(C454,1,1)*2,ROW(INDIRECT("1:"&amp;LEN(MID(C454,1,1)*2))),1)),,))+MID(C454,2,1)+
SUM(INDEX(1*(MID(MID(C454,3,1)*2,ROW(INDIRECT("1:"&amp;LEN(MID(C454,3,1)*2))),1)),,))+MID(C454,4,1)+
SUM(INDEX(1*(MID(MID(C454,5,1)*2,ROW(INDIRECT("1:"&amp;LEN(MID(C454,5,1)*2))),1)),,))+MID(C454,6,1)+
SUM(INDEX(1*(MID(MID(C454,8,1)*2,ROW(INDIRECT("1:"&amp;LEN(MID(C454,8,1)*2))),1)),,))+MID(C454,9,1)+
SUM(INDEX(1*(MID(MID(C454,10,1)*2,ROW(INDIRECT("1:"&amp;LEN(MID(C454,10,1)*2))),1)),,)),1),1),"0")</f>
        <v>#VALUE!</v>
      </c>
      <c r="AA454" s="81" t="str">
        <f t="shared" si="137"/>
        <v/>
      </c>
      <c r="AB454" s="83" t="b">
        <f t="shared" si="138"/>
        <v>0</v>
      </c>
      <c r="AC454" s="154">
        <f t="shared" si="150"/>
        <v>0</v>
      </c>
      <c r="AD454" s="154">
        <f>SUMIF($C$15:C453,C454,$AC$15:AC453)</f>
        <v>0</v>
      </c>
      <c r="AE454" s="15">
        <f t="shared" si="151"/>
        <v>10000</v>
      </c>
      <c r="AF454" s="154">
        <f t="shared" si="152"/>
        <v>0</v>
      </c>
    </row>
    <row r="455" spans="1:32" s="30" customFormat="1" x14ac:dyDescent="0.25">
      <c r="A455" s="19">
        <v>440</v>
      </c>
      <c r="B455" s="20"/>
      <c r="C455" s="107"/>
      <c r="D455" s="20"/>
      <c r="E455" s="20"/>
      <c r="F455" s="20"/>
      <c r="G455" s="122"/>
      <c r="H455" s="156">
        <f t="shared" si="139"/>
        <v>0</v>
      </c>
      <c r="I455" s="117" t="str">
        <f t="shared" si="140"/>
        <v/>
      </c>
      <c r="J455" s="80" t="b">
        <f t="shared" si="141"/>
        <v>0</v>
      </c>
      <c r="K455" s="80" t="str">
        <f t="shared" si="142"/>
        <v/>
      </c>
      <c r="L455" s="80" t="b">
        <f>IF(C455="",FALSE,IFERROR(NOT(MATCH(C455,'Anställda och korttidsarbete'!$C:$C,0)&gt;0),TRUE))</f>
        <v>0</v>
      </c>
      <c r="M455" s="80" t="str">
        <f t="shared" si="143"/>
        <v/>
      </c>
      <c r="N455" s="80" t="b">
        <f t="shared" si="144"/>
        <v>0</v>
      </c>
      <c r="O455" s="80" t="str">
        <f t="shared" si="145"/>
        <v/>
      </c>
      <c r="P455" s="13" t="b">
        <f t="shared" si="146"/>
        <v>0</v>
      </c>
      <c r="Q455" s="80" t="str">
        <f t="shared" si="147"/>
        <v/>
      </c>
      <c r="R455" s="80" t="b">
        <f t="shared" si="148"/>
        <v>0</v>
      </c>
      <c r="S455" s="81" t="e">
        <f t="shared" si="132"/>
        <v>#VALUE!</v>
      </c>
      <c r="T455" s="81" t="e">
        <f t="shared" si="133"/>
        <v>#VALUE!</v>
      </c>
      <c r="U455" s="81" t="e">
        <f t="shared" si="134"/>
        <v>#VALUE!</v>
      </c>
      <c r="V455" s="82" t="e">
        <f t="shared" si="135"/>
        <v>#VALUE!</v>
      </c>
      <c r="W455" s="82" t="e">
        <f t="shared" si="149"/>
        <v>#VALUE!</v>
      </c>
      <c r="X455" s="82" t="b">
        <f t="shared" si="153"/>
        <v>0</v>
      </c>
      <c r="Y455" s="72" t="str">
        <f t="shared" si="136"/>
        <v/>
      </c>
      <c r="Z455" s="81" t="e" cm="1">
        <f t="array" aca="1" ref="Z455" ca="1">TEXT(RIGHT(10-RIGHT(SUM(INDEX(1*(MID(MID(C455,1,1)*2,ROW(INDIRECT("1:"&amp;LEN(MID(C455,1,1)*2))),1)),,))+MID(C455,2,1)+
SUM(INDEX(1*(MID(MID(C455,3,1)*2,ROW(INDIRECT("1:"&amp;LEN(MID(C455,3,1)*2))),1)),,))+MID(C455,4,1)+
SUM(INDEX(1*(MID(MID(C455,5,1)*2,ROW(INDIRECT("1:"&amp;LEN(MID(C455,5,1)*2))),1)),,))+MID(C455,6,1)+
SUM(INDEX(1*(MID(MID(C455,8,1)*2,ROW(INDIRECT("1:"&amp;LEN(MID(C455,8,1)*2))),1)),,))+MID(C455,9,1)+
SUM(INDEX(1*(MID(MID(C455,10,1)*2,ROW(INDIRECT("1:"&amp;LEN(MID(C455,10,1)*2))),1)),,)),1),1),"0")</f>
        <v>#VALUE!</v>
      </c>
      <c r="AA455" s="81" t="str">
        <f t="shared" si="137"/>
        <v/>
      </c>
      <c r="AB455" s="83" t="b">
        <f t="shared" si="138"/>
        <v>0</v>
      </c>
      <c r="AC455" s="154">
        <f t="shared" si="150"/>
        <v>0</v>
      </c>
      <c r="AD455" s="154">
        <f>SUMIF($C$15:C454,C455,$AC$15:AC454)</f>
        <v>0</v>
      </c>
      <c r="AE455" s="15">
        <f t="shared" si="151"/>
        <v>10000</v>
      </c>
      <c r="AF455" s="154">
        <f t="shared" si="152"/>
        <v>0</v>
      </c>
    </row>
    <row r="456" spans="1:32" s="30" customFormat="1" x14ac:dyDescent="0.25">
      <c r="A456" s="19">
        <v>441</v>
      </c>
      <c r="B456" s="20"/>
      <c r="C456" s="107"/>
      <c r="D456" s="20"/>
      <c r="E456" s="20"/>
      <c r="F456" s="20"/>
      <c r="G456" s="122"/>
      <c r="H456" s="156">
        <f t="shared" si="139"/>
        <v>0</v>
      </c>
      <c r="I456" s="117" t="str">
        <f t="shared" si="140"/>
        <v/>
      </c>
      <c r="J456" s="80" t="b">
        <f t="shared" si="141"/>
        <v>0</v>
      </c>
      <c r="K456" s="80" t="str">
        <f t="shared" si="142"/>
        <v/>
      </c>
      <c r="L456" s="80" t="b">
        <f>IF(C456="",FALSE,IFERROR(NOT(MATCH(C456,'Anställda och korttidsarbete'!$C:$C,0)&gt;0),TRUE))</f>
        <v>0</v>
      </c>
      <c r="M456" s="80" t="str">
        <f t="shared" si="143"/>
        <v/>
      </c>
      <c r="N456" s="80" t="b">
        <f t="shared" si="144"/>
        <v>0</v>
      </c>
      <c r="O456" s="80" t="str">
        <f t="shared" si="145"/>
        <v/>
      </c>
      <c r="P456" s="13" t="b">
        <f t="shared" si="146"/>
        <v>0</v>
      </c>
      <c r="Q456" s="80" t="str">
        <f t="shared" si="147"/>
        <v/>
      </c>
      <c r="R456" s="80" t="b">
        <f t="shared" si="148"/>
        <v>0</v>
      </c>
      <c r="S456" s="81" t="e">
        <f t="shared" si="132"/>
        <v>#VALUE!</v>
      </c>
      <c r="T456" s="81" t="e">
        <f t="shared" si="133"/>
        <v>#VALUE!</v>
      </c>
      <c r="U456" s="81" t="e">
        <f t="shared" si="134"/>
        <v>#VALUE!</v>
      </c>
      <c r="V456" s="82" t="e">
        <f t="shared" si="135"/>
        <v>#VALUE!</v>
      </c>
      <c r="W456" s="82" t="e">
        <f t="shared" si="149"/>
        <v>#VALUE!</v>
      </c>
      <c r="X456" s="82" t="b">
        <f t="shared" si="153"/>
        <v>0</v>
      </c>
      <c r="Y456" s="72" t="str">
        <f t="shared" si="136"/>
        <v/>
      </c>
      <c r="Z456" s="81" t="e" cm="1">
        <f t="array" aca="1" ref="Z456" ca="1">TEXT(RIGHT(10-RIGHT(SUM(INDEX(1*(MID(MID(C456,1,1)*2,ROW(INDIRECT("1:"&amp;LEN(MID(C456,1,1)*2))),1)),,))+MID(C456,2,1)+
SUM(INDEX(1*(MID(MID(C456,3,1)*2,ROW(INDIRECT("1:"&amp;LEN(MID(C456,3,1)*2))),1)),,))+MID(C456,4,1)+
SUM(INDEX(1*(MID(MID(C456,5,1)*2,ROW(INDIRECT("1:"&amp;LEN(MID(C456,5,1)*2))),1)),,))+MID(C456,6,1)+
SUM(INDEX(1*(MID(MID(C456,8,1)*2,ROW(INDIRECT("1:"&amp;LEN(MID(C456,8,1)*2))),1)),,))+MID(C456,9,1)+
SUM(INDEX(1*(MID(MID(C456,10,1)*2,ROW(INDIRECT("1:"&amp;LEN(MID(C456,10,1)*2))),1)),,)),1),1),"0")</f>
        <v>#VALUE!</v>
      </c>
      <c r="AA456" s="81" t="str">
        <f t="shared" si="137"/>
        <v/>
      </c>
      <c r="AB456" s="83" t="b">
        <f t="shared" si="138"/>
        <v>0</v>
      </c>
      <c r="AC456" s="154">
        <f t="shared" si="150"/>
        <v>0</v>
      </c>
      <c r="AD456" s="154">
        <f>SUMIF($C$15:C455,C456,$AC$15:AC455)</f>
        <v>0</v>
      </c>
      <c r="AE456" s="15">
        <f t="shared" si="151"/>
        <v>10000</v>
      </c>
      <c r="AF456" s="154">
        <f t="shared" si="152"/>
        <v>0</v>
      </c>
    </row>
    <row r="457" spans="1:32" s="30" customFormat="1" x14ac:dyDescent="0.25">
      <c r="A457" s="19">
        <v>442</v>
      </c>
      <c r="B457" s="20"/>
      <c r="C457" s="107"/>
      <c r="D457" s="20"/>
      <c r="E457" s="20"/>
      <c r="F457" s="20"/>
      <c r="G457" s="122"/>
      <c r="H457" s="156">
        <f t="shared" si="139"/>
        <v>0</v>
      </c>
      <c r="I457" s="117" t="str">
        <f t="shared" si="140"/>
        <v/>
      </c>
      <c r="J457" s="80" t="b">
        <f t="shared" si="141"/>
        <v>0</v>
      </c>
      <c r="K457" s="80" t="str">
        <f t="shared" si="142"/>
        <v/>
      </c>
      <c r="L457" s="80" t="b">
        <f>IF(C457="",FALSE,IFERROR(NOT(MATCH(C457,'Anställda och korttidsarbete'!$C:$C,0)&gt;0),TRUE))</f>
        <v>0</v>
      </c>
      <c r="M457" s="80" t="str">
        <f t="shared" si="143"/>
        <v/>
      </c>
      <c r="N457" s="80" t="b">
        <f t="shared" si="144"/>
        <v>0</v>
      </c>
      <c r="O457" s="80" t="str">
        <f t="shared" si="145"/>
        <v/>
      </c>
      <c r="P457" s="13" t="b">
        <f t="shared" si="146"/>
        <v>0</v>
      </c>
      <c r="Q457" s="80" t="str">
        <f t="shared" si="147"/>
        <v/>
      </c>
      <c r="R457" s="80" t="b">
        <f t="shared" si="148"/>
        <v>0</v>
      </c>
      <c r="S457" s="81" t="e">
        <f t="shared" si="132"/>
        <v>#VALUE!</v>
      </c>
      <c r="T457" s="81" t="e">
        <f t="shared" si="133"/>
        <v>#VALUE!</v>
      </c>
      <c r="U457" s="81" t="e">
        <f t="shared" si="134"/>
        <v>#VALUE!</v>
      </c>
      <c r="V457" s="82" t="e">
        <f t="shared" si="135"/>
        <v>#VALUE!</v>
      </c>
      <c r="W457" s="82" t="e">
        <f t="shared" si="149"/>
        <v>#VALUE!</v>
      </c>
      <c r="X457" s="82" t="b">
        <f t="shared" si="153"/>
        <v>0</v>
      </c>
      <c r="Y457" s="72" t="str">
        <f t="shared" si="136"/>
        <v/>
      </c>
      <c r="Z457" s="81" t="e" cm="1">
        <f t="array" aca="1" ref="Z457" ca="1">TEXT(RIGHT(10-RIGHT(SUM(INDEX(1*(MID(MID(C457,1,1)*2,ROW(INDIRECT("1:"&amp;LEN(MID(C457,1,1)*2))),1)),,))+MID(C457,2,1)+
SUM(INDEX(1*(MID(MID(C457,3,1)*2,ROW(INDIRECT("1:"&amp;LEN(MID(C457,3,1)*2))),1)),,))+MID(C457,4,1)+
SUM(INDEX(1*(MID(MID(C457,5,1)*2,ROW(INDIRECT("1:"&amp;LEN(MID(C457,5,1)*2))),1)),,))+MID(C457,6,1)+
SUM(INDEX(1*(MID(MID(C457,8,1)*2,ROW(INDIRECT("1:"&amp;LEN(MID(C457,8,1)*2))),1)),,))+MID(C457,9,1)+
SUM(INDEX(1*(MID(MID(C457,10,1)*2,ROW(INDIRECT("1:"&amp;LEN(MID(C457,10,1)*2))),1)),,)),1),1),"0")</f>
        <v>#VALUE!</v>
      </c>
      <c r="AA457" s="81" t="str">
        <f t="shared" si="137"/>
        <v/>
      </c>
      <c r="AB457" s="83" t="b">
        <f t="shared" si="138"/>
        <v>0</v>
      </c>
      <c r="AC457" s="154">
        <f t="shared" si="150"/>
        <v>0</v>
      </c>
      <c r="AD457" s="154">
        <f>SUMIF($C$15:C456,C457,$AC$15:AC456)</f>
        <v>0</v>
      </c>
      <c r="AE457" s="15">
        <f t="shared" si="151"/>
        <v>10000</v>
      </c>
      <c r="AF457" s="154">
        <f t="shared" si="152"/>
        <v>0</v>
      </c>
    </row>
    <row r="458" spans="1:32" s="30" customFormat="1" x14ac:dyDescent="0.25">
      <c r="A458" s="19">
        <v>443</v>
      </c>
      <c r="B458" s="20"/>
      <c r="C458" s="107"/>
      <c r="D458" s="20"/>
      <c r="E458" s="20"/>
      <c r="F458" s="20"/>
      <c r="G458" s="122"/>
      <c r="H458" s="156">
        <f t="shared" si="139"/>
        <v>0</v>
      </c>
      <c r="I458" s="117" t="str">
        <f t="shared" si="140"/>
        <v/>
      </c>
      <c r="J458" s="80" t="b">
        <f t="shared" si="141"/>
        <v>0</v>
      </c>
      <c r="K458" s="80" t="str">
        <f t="shared" si="142"/>
        <v/>
      </c>
      <c r="L458" s="80" t="b">
        <f>IF(C458="",FALSE,IFERROR(NOT(MATCH(C458,'Anställda och korttidsarbete'!$C:$C,0)&gt;0),TRUE))</f>
        <v>0</v>
      </c>
      <c r="M458" s="80" t="str">
        <f t="shared" si="143"/>
        <v/>
      </c>
      <c r="N458" s="80" t="b">
        <f t="shared" si="144"/>
        <v>0</v>
      </c>
      <c r="O458" s="80" t="str">
        <f t="shared" si="145"/>
        <v/>
      </c>
      <c r="P458" s="13" t="b">
        <f t="shared" si="146"/>
        <v>0</v>
      </c>
      <c r="Q458" s="80" t="str">
        <f t="shared" si="147"/>
        <v/>
      </c>
      <c r="R458" s="80" t="b">
        <f t="shared" si="148"/>
        <v>0</v>
      </c>
      <c r="S458" s="81" t="e">
        <f t="shared" si="132"/>
        <v>#VALUE!</v>
      </c>
      <c r="T458" s="81" t="e">
        <f t="shared" si="133"/>
        <v>#VALUE!</v>
      </c>
      <c r="U458" s="81" t="e">
        <f t="shared" si="134"/>
        <v>#VALUE!</v>
      </c>
      <c r="V458" s="82" t="e">
        <f t="shared" si="135"/>
        <v>#VALUE!</v>
      </c>
      <c r="W458" s="82" t="e">
        <f t="shared" si="149"/>
        <v>#VALUE!</v>
      </c>
      <c r="X458" s="82" t="b">
        <f t="shared" si="153"/>
        <v>0</v>
      </c>
      <c r="Y458" s="72" t="str">
        <f t="shared" si="136"/>
        <v/>
      </c>
      <c r="Z458" s="81" t="e" cm="1">
        <f t="array" aca="1" ref="Z458" ca="1">TEXT(RIGHT(10-RIGHT(SUM(INDEX(1*(MID(MID(C458,1,1)*2,ROW(INDIRECT("1:"&amp;LEN(MID(C458,1,1)*2))),1)),,))+MID(C458,2,1)+
SUM(INDEX(1*(MID(MID(C458,3,1)*2,ROW(INDIRECT("1:"&amp;LEN(MID(C458,3,1)*2))),1)),,))+MID(C458,4,1)+
SUM(INDEX(1*(MID(MID(C458,5,1)*2,ROW(INDIRECT("1:"&amp;LEN(MID(C458,5,1)*2))),1)),,))+MID(C458,6,1)+
SUM(INDEX(1*(MID(MID(C458,8,1)*2,ROW(INDIRECT("1:"&amp;LEN(MID(C458,8,1)*2))),1)),,))+MID(C458,9,1)+
SUM(INDEX(1*(MID(MID(C458,10,1)*2,ROW(INDIRECT("1:"&amp;LEN(MID(C458,10,1)*2))),1)),,)),1),1),"0")</f>
        <v>#VALUE!</v>
      </c>
      <c r="AA458" s="81" t="str">
        <f t="shared" si="137"/>
        <v/>
      </c>
      <c r="AB458" s="83" t="b">
        <f t="shared" si="138"/>
        <v>0</v>
      </c>
      <c r="AC458" s="154">
        <f t="shared" si="150"/>
        <v>0</v>
      </c>
      <c r="AD458" s="154">
        <f>SUMIF($C$15:C457,C458,$AC$15:AC457)</f>
        <v>0</v>
      </c>
      <c r="AE458" s="15">
        <f t="shared" si="151"/>
        <v>10000</v>
      </c>
      <c r="AF458" s="154">
        <f t="shared" si="152"/>
        <v>0</v>
      </c>
    </row>
    <row r="459" spans="1:32" s="30" customFormat="1" x14ac:dyDescent="0.25">
      <c r="A459" s="19">
        <v>444</v>
      </c>
      <c r="B459" s="20"/>
      <c r="C459" s="107"/>
      <c r="D459" s="20"/>
      <c r="E459" s="20"/>
      <c r="F459" s="20"/>
      <c r="G459" s="122"/>
      <c r="H459" s="156">
        <f t="shared" si="139"/>
        <v>0</v>
      </c>
      <c r="I459" s="117" t="str">
        <f t="shared" si="140"/>
        <v/>
      </c>
      <c r="J459" s="80" t="b">
        <f t="shared" si="141"/>
        <v>0</v>
      </c>
      <c r="K459" s="80" t="str">
        <f t="shared" si="142"/>
        <v/>
      </c>
      <c r="L459" s="80" t="b">
        <f>IF(C459="",FALSE,IFERROR(NOT(MATCH(C459,'Anställda och korttidsarbete'!$C:$C,0)&gt;0),TRUE))</f>
        <v>0</v>
      </c>
      <c r="M459" s="80" t="str">
        <f t="shared" si="143"/>
        <v/>
      </c>
      <c r="N459" s="80" t="b">
        <f t="shared" si="144"/>
        <v>0</v>
      </c>
      <c r="O459" s="80" t="str">
        <f t="shared" si="145"/>
        <v/>
      </c>
      <c r="P459" s="13" t="b">
        <f t="shared" si="146"/>
        <v>0</v>
      </c>
      <c r="Q459" s="80" t="str">
        <f t="shared" si="147"/>
        <v/>
      </c>
      <c r="R459" s="80" t="b">
        <f t="shared" si="148"/>
        <v>0</v>
      </c>
      <c r="S459" s="81" t="e">
        <f t="shared" si="132"/>
        <v>#VALUE!</v>
      </c>
      <c r="T459" s="81" t="e">
        <f t="shared" si="133"/>
        <v>#VALUE!</v>
      </c>
      <c r="U459" s="81" t="e">
        <f t="shared" si="134"/>
        <v>#VALUE!</v>
      </c>
      <c r="V459" s="82" t="e">
        <f t="shared" si="135"/>
        <v>#VALUE!</v>
      </c>
      <c r="W459" s="82" t="e">
        <f t="shared" si="149"/>
        <v>#VALUE!</v>
      </c>
      <c r="X459" s="82" t="b">
        <f t="shared" si="153"/>
        <v>0</v>
      </c>
      <c r="Y459" s="72" t="str">
        <f t="shared" si="136"/>
        <v/>
      </c>
      <c r="Z459" s="81" t="e" cm="1">
        <f t="array" aca="1" ref="Z459" ca="1">TEXT(RIGHT(10-RIGHT(SUM(INDEX(1*(MID(MID(C459,1,1)*2,ROW(INDIRECT("1:"&amp;LEN(MID(C459,1,1)*2))),1)),,))+MID(C459,2,1)+
SUM(INDEX(1*(MID(MID(C459,3,1)*2,ROW(INDIRECT("1:"&amp;LEN(MID(C459,3,1)*2))),1)),,))+MID(C459,4,1)+
SUM(INDEX(1*(MID(MID(C459,5,1)*2,ROW(INDIRECT("1:"&amp;LEN(MID(C459,5,1)*2))),1)),,))+MID(C459,6,1)+
SUM(INDEX(1*(MID(MID(C459,8,1)*2,ROW(INDIRECT("1:"&amp;LEN(MID(C459,8,1)*2))),1)),,))+MID(C459,9,1)+
SUM(INDEX(1*(MID(MID(C459,10,1)*2,ROW(INDIRECT("1:"&amp;LEN(MID(C459,10,1)*2))),1)),,)),1),1),"0")</f>
        <v>#VALUE!</v>
      </c>
      <c r="AA459" s="81" t="str">
        <f t="shared" si="137"/>
        <v/>
      </c>
      <c r="AB459" s="83" t="b">
        <f t="shared" si="138"/>
        <v>0</v>
      </c>
      <c r="AC459" s="154">
        <f t="shared" si="150"/>
        <v>0</v>
      </c>
      <c r="AD459" s="154">
        <f>SUMIF($C$15:C458,C459,$AC$15:AC458)</f>
        <v>0</v>
      </c>
      <c r="AE459" s="15">
        <f t="shared" si="151"/>
        <v>10000</v>
      </c>
      <c r="AF459" s="154">
        <f t="shared" si="152"/>
        <v>0</v>
      </c>
    </row>
    <row r="460" spans="1:32" s="30" customFormat="1" x14ac:dyDescent="0.25">
      <c r="A460" s="19">
        <v>445</v>
      </c>
      <c r="B460" s="20"/>
      <c r="C460" s="107"/>
      <c r="D460" s="20"/>
      <c r="E460" s="20"/>
      <c r="F460" s="20"/>
      <c r="G460" s="122"/>
      <c r="H460" s="156">
        <f t="shared" si="139"/>
        <v>0</v>
      </c>
      <c r="I460" s="117" t="str">
        <f t="shared" si="140"/>
        <v/>
      </c>
      <c r="J460" s="80" t="b">
        <f t="shared" si="141"/>
        <v>0</v>
      </c>
      <c r="K460" s="80" t="str">
        <f t="shared" si="142"/>
        <v/>
      </c>
      <c r="L460" s="80" t="b">
        <f>IF(C460="",FALSE,IFERROR(NOT(MATCH(C460,'Anställda och korttidsarbete'!$C:$C,0)&gt;0),TRUE))</f>
        <v>0</v>
      </c>
      <c r="M460" s="80" t="str">
        <f t="shared" si="143"/>
        <v/>
      </c>
      <c r="N460" s="80" t="b">
        <f t="shared" si="144"/>
        <v>0</v>
      </c>
      <c r="O460" s="80" t="str">
        <f t="shared" si="145"/>
        <v/>
      </c>
      <c r="P460" s="13" t="b">
        <f t="shared" si="146"/>
        <v>0</v>
      </c>
      <c r="Q460" s="80" t="str">
        <f t="shared" si="147"/>
        <v/>
      </c>
      <c r="R460" s="80" t="b">
        <f t="shared" si="148"/>
        <v>0</v>
      </c>
      <c r="S460" s="81" t="e">
        <f t="shared" si="132"/>
        <v>#VALUE!</v>
      </c>
      <c r="T460" s="81" t="e">
        <f t="shared" si="133"/>
        <v>#VALUE!</v>
      </c>
      <c r="U460" s="81" t="e">
        <f t="shared" si="134"/>
        <v>#VALUE!</v>
      </c>
      <c r="V460" s="82" t="e">
        <f t="shared" si="135"/>
        <v>#VALUE!</v>
      </c>
      <c r="W460" s="82" t="e">
        <f t="shared" si="149"/>
        <v>#VALUE!</v>
      </c>
      <c r="X460" s="82" t="b">
        <f t="shared" si="153"/>
        <v>0</v>
      </c>
      <c r="Y460" s="72" t="str">
        <f t="shared" si="136"/>
        <v/>
      </c>
      <c r="Z460" s="81" t="e" cm="1">
        <f t="array" aca="1" ref="Z460" ca="1">TEXT(RIGHT(10-RIGHT(SUM(INDEX(1*(MID(MID(C460,1,1)*2,ROW(INDIRECT("1:"&amp;LEN(MID(C460,1,1)*2))),1)),,))+MID(C460,2,1)+
SUM(INDEX(1*(MID(MID(C460,3,1)*2,ROW(INDIRECT("1:"&amp;LEN(MID(C460,3,1)*2))),1)),,))+MID(C460,4,1)+
SUM(INDEX(1*(MID(MID(C460,5,1)*2,ROW(INDIRECT("1:"&amp;LEN(MID(C460,5,1)*2))),1)),,))+MID(C460,6,1)+
SUM(INDEX(1*(MID(MID(C460,8,1)*2,ROW(INDIRECT("1:"&amp;LEN(MID(C460,8,1)*2))),1)),,))+MID(C460,9,1)+
SUM(INDEX(1*(MID(MID(C460,10,1)*2,ROW(INDIRECT("1:"&amp;LEN(MID(C460,10,1)*2))),1)),,)),1),1),"0")</f>
        <v>#VALUE!</v>
      </c>
      <c r="AA460" s="81" t="str">
        <f t="shared" si="137"/>
        <v/>
      </c>
      <c r="AB460" s="83" t="b">
        <f t="shared" si="138"/>
        <v>0</v>
      </c>
      <c r="AC460" s="154">
        <f t="shared" si="150"/>
        <v>0</v>
      </c>
      <c r="AD460" s="154">
        <f>SUMIF($C$15:C459,C460,$AC$15:AC459)</f>
        <v>0</v>
      </c>
      <c r="AE460" s="15">
        <f t="shared" si="151"/>
        <v>10000</v>
      </c>
      <c r="AF460" s="154">
        <f t="shared" si="152"/>
        <v>0</v>
      </c>
    </row>
    <row r="461" spans="1:32" s="30" customFormat="1" x14ac:dyDescent="0.25">
      <c r="A461" s="19">
        <v>446</v>
      </c>
      <c r="B461" s="20"/>
      <c r="C461" s="107"/>
      <c r="D461" s="20"/>
      <c r="E461" s="20"/>
      <c r="F461" s="20"/>
      <c r="G461" s="122"/>
      <c r="H461" s="156">
        <f t="shared" si="139"/>
        <v>0</v>
      </c>
      <c r="I461" s="117" t="str">
        <f t="shared" si="140"/>
        <v/>
      </c>
      <c r="J461" s="80" t="b">
        <f t="shared" si="141"/>
        <v>0</v>
      </c>
      <c r="K461" s="80" t="str">
        <f t="shared" si="142"/>
        <v/>
      </c>
      <c r="L461" s="80" t="b">
        <f>IF(C461="",FALSE,IFERROR(NOT(MATCH(C461,'Anställda och korttidsarbete'!$C:$C,0)&gt;0),TRUE))</f>
        <v>0</v>
      </c>
      <c r="M461" s="80" t="str">
        <f t="shared" si="143"/>
        <v/>
      </c>
      <c r="N461" s="80" t="b">
        <f t="shared" si="144"/>
        <v>0</v>
      </c>
      <c r="O461" s="80" t="str">
        <f t="shared" si="145"/>
        <v/>
      </c>
      <c r="P461" s="13" t="b">
        <f t="shared" si="146"/>
        <v>0</v>
      </c>
      <c r="Q461" s="80" t="str">
        <f t="shared" si="147"/>
        <v/>
      </c>
      <c r="R461" s="80" t="b">
        <f t="shared" si="148"/>
        <v>0</v>
      </c>
      <c r="S461" s="81" t="e">
        <f t="shared" si="132"/>
        <v>#VALUE!</v>
      </c>
      <c r="T461" s="81" t="e">
        <f t="shared" si="133"/>
        <v>#VALUE!</v>
      </c>
      <c r="U461" s="81" t="e">
        <f t="shared" si="134"/>
        <v>#VALUE!</v>
      </c>
      <c r="V461" s="82" t="e">
        <f t="shared" si="135"/>
        <v>#VALUE!</v>
      </c>
      <c r="W461" s="82" t="e">
        <f t="shared" si="149"/>
        <v>#VALUE!</v>
      </c>
      <c r="X461" s="82" t="b">
        <f t="shared" si="153"/>
        <v>0</v>
      </c>
      <c r="Y461" s="72" t="str">
        <f t="shared" si="136"/>
        <v/>
      </c>
      <c r="Z461" s="81" t="e" cm="1">
        <f t="array" aca="1" ref="Z461" ca="1">TEXT(RIGHT(10-RIGHT(SUM(INDEX(1*(MID(MID(C461,1,1)*2,ROW(INDIRECT("1:"&amp;LEN(MID(C461,1,1)*2))),1)),,))+MID(C461,2,1)+
SUM(INDEX(1*(MID(MID(C461,3,1)*2,ROW(INDIRECT("1:"&amp;LEN(MID(C461,3,1)*2))),1)),,))+MID(C461,4,1)+
SUM(INDEX(1*(MID(MID(C461,5,1)*2,ROW(INDIRECT("1:"&amp;LEN(MID(C461,5,1)*2))),1)),,))+MID(C461,6,1)+
SUM(INDEX(1*(MID(MID(C461,8,1)*2,ROW(INDIRECT("1:"&amp;LEN(MID(C461,8,1)*2))),1)),,))+MID(C461,9,1)+
SUM(INDEX(1*(MID(MID(C461,10,1)*2,ROW(INDIRECT("1:"&amp;LEN(MID(C461,10,1)*2))),1)),,)),1),1),"0")</f>
        <v>#VALUE!</v>
      </c>
      <c r="AA461" s="81" t="str">
        <f t="shared" si="137"/>
        <v/>
      </c>
      <c r="AB461" s="83" t="b">
        <f t="shared" si="138"/>
        <v>0</v>
      </c>
      <c r="AC461" s="154">
        <f t="shared" si="150"/>
        <v>0</v>
      </c>
      <c r="AD461" s="154">
        <f>SUMIF($C$15:C460,C461,$AC$15:AC460)</f>
        <v>0</v>
      </c>
      <c r="AE461" s="15">
        <f t="shared" si="151"/>
        <v>10000</v>
      </c>
      <c r="AF461" s="154">
        <f t="shared" si="152"/>
        <v>0</v>
      </c>
    </row>
    <row r="462" spans="1:32" s="30" customFormat="1" x14ac:dyDescent="0.25">
      <c r="A462" s="19">
        <v>447</v>
      </c>
      <c r="B462" s="20"/>
      <c r="C462" s="107"/>
      <c r="D462" s="20"/>
      <c r="E462" s="20"/>
      <c r="F462" s="20"/>
      <c r="G462" s="122"/>
      <c r="H462" s="156">
        <f t="shared" si="139"/>
        <v>0</v>
      </c>
      <c r="I462" s="117" t="str">
        <f t="shared" si="140"/>
        <v/>
      </c>
      <c r="J462" s="80" t="b">
        <f t="shared" si="141"/>
        <v>0</v>
      </c>
      <c r="K462" s="80" t="str">
        <f t="shared" si="142"/>
        <v/>
      </c>
      <c r="L462" s="80" t="b">
        <f>IF(C462="",FALSE,IFERROR(NOT(MATCH(C462,'Anställda och korttidsarbete'!$C:$C,0)&gt;0),TRUE))</f>
        <v>0</v>
      </c>
      <c r="M462" s="80" t="str">
        <f t="shared" si="143"/>
        <v/>
      </c>
      <c r="N462" s="80" t="b">
        <f t="shared" si="144"/>
        <v>0</v>
      </c>
      <c r="O462" s="80" t="str">
        <f t="shared" si="145"/>
        <v/>
      </c>
      <c r="P462" s="13" t="b">
        <f t="shared" si="146"/>
        <v>0</v>
      </c>
      <c r="Q462" s="80" t="str">
        <f t="shared" si="147"/>
        <v/>
      </c>
      <c r="R462" s="80" t="b">
        <f t="shared" si="148"/>
        <v>0</v>
      </c>
      <c r="S462" s="81" t="e">
        <f t="shared" si="132"/>
        <v>#VALUE!</v>
      </c>
      <c r="T462" s="81" t="e">
        <f t="shared" si="133"/>
        <v>#VALUE!</v>
      </c>
      <c r="U462" s="81" t="e">
        <f t="shared" si="134"/>
        <v>#VALUE!</v>
      </c>
      <c r="V462" s="82" t="e">
        <f t="shared" si="135"/>
        <v>#VALUE!</v>
      </c>
      <c r="W462" s="82" t="e">
        <f t="shared" si="149"/>
        <v>#VALUE!</v>
      </c>
      <c r="X462" s="82" t="b">
        <f t="shared" si="153"/>
        <v>0</v>
      </c>
      <c r="Y462" s="72" t="str">
        <f t="shared" si="136"/>
        <v/>
      </c>
      <c r="Z462" s="81" t="e" cm="1">
        <f t="array" aca="1" ref="Z462" ca="1">TEXT(RIGHT(10-RIGHT(SUM(INDEX(1*(MID(MID(C462,1,1)*2,ROW(INDIRECT("1:"&amp;LEN(MID(C462,1,1)*2))),1)),,))+MID(C462,2,1)+
SUM(INDEX(1*(MID(MID(C462,3,1)*2,ROW(INDIRECT("1:"&amp;LEN(MID(C462,3,1)*2))),1)),,))+MID(C462,4,1)+
SUM(INDEX(1*(MID(MID(C462,5,1)*2,ROW(INDIRECT("1:"&amp;LEN(MID(C462,5,1)*2))),1)),,))+MID(C462,6,1)+
SUM(INDEX(1*(MID(MID(C462,8,1)*2,ROW(INDIRECT("1:"&amp;LEN(MID(C462,8,1)*2))),1)),,))+MID(C462,9,1)+
SUM(INDEX(1*(MID(MID(C462,10,1)*2,ROW(INDIRECT("1:"&amp;LEN(MID(C462,10,1)*2))),1)),,)),1),1),"0")</f>
        <v>#VALUE!</v>
      </c>
      <c r="AA462" s="81" t="str">
        <f t="shared" si="137"/>
        <v/>
      </c>
      <c r="AB462" s="83" t="b">
        <f t="shared" si="138"/>
        <v>0</v>
      </c>
      <c r="AC462" s="154">
        <f t="shared" si="150"/>
        <v>0</v>
      </c>
      <c r="AD462" s="154">
        <f>SUMIF($C$15:C461,C462,$AC$15:AC461)</f>
        <v>0</v>
      </c>
      <c r="AE462" s="15">
        <f t="shared" si="151"/>
        <v>10000</v>
      </c>
      <c r="AF462" s="154">
        <f t="shared" si="152"/>
        <v>0</v>
      </c>
    </row>
    <row r="463" spans="1:32" s="30" customFormat="1" x14ac:dyDescent="0.25">
      <c r="A463" s="19">
        <v>448</v>
      </c>
      <c r="B463" s="20"/>
      <c r="C463" s="107"/>
      <c r="D463" s="20"/>
      <c r="E463" s="20"/>
      <c r="F463" s="20"/>
      <c r="G463" s="122"/>
      <c r="H463" s="156">
        <f t="shared" si="139"/>
        <v>0</v>
      </c>
      <c r="I463" s="117" t="str">
        <f t="shared" si="140"/>
        <v/>
      </c>
      <c r="J463" s="80" t="b">
        <f t="shared" si="141"/>
        <v>0</v>
      </c>
      <c r="K463" s="80" t="str">
        <f t="shared" si="142"/>
        <v/>
      </c>
      <c r="L463" s="80" t="b">
        <f>IF(C463="",FALSE,IFERROR(NOT(MATCH(C463,'Anställda och korttidsarbete'!$C:$C,0)&gt;0),TRUE))</f>
        <v>0</v>
      </c>
      <c r="M463" s="80" t="str">
        <f t="shared" si="143"/>
        <v/>
      </c>
      <c r="N463" s="80" t="b">
        <f t="shared" si="144"/>
        <v>0</v>
      </c>
      <c r="O463" s="80" t="str">
        <f t="shared" si="145"/>
        <v/>
      </c>
      <c r="P463" s="13" t="b">
        <f t="shared" si="146"/>
        <v>0</v>
      </c>
      <c r="Q463" s="80" t="str">
        <f t="shared" si="147"/>
        <v/>
      </c>
      <c r="R463" s="80" t="b">
        <f t="shared" si="148"/>
        <v>0</v>
      </c>
      <c r="S463" s="81" t="e">
        <f t="shared" si="132"/>
        <v>#VALUE!</v>
      </c>
      <c r="T463" s="81" t="e">
        <f t="shared" si="133"/>
        <v>#VALUE!</v>
      </c>
      <c r="U463" s="81" t="e">
        <f t="shared" si="134"/>
        <v>#VALUE!</v>
      </c>
      <c r="V463" s="82" t="e">
        <f t="shared" si="135"/>
        <v>#VALUE!</v>
      </c>
      <c r="W463" s="82" t="e">
        <f t="shared" si="149"/>
        <v>#VALUE!</v>
      </c>
      <c r="X463" s="82" t="b">
        <f t="shared" si="153"/>
        <v>0</v>
      </c>
      <c r="Y463" s="72" t="str">
        <f t="shared" si="136"/>
        <v/>
      </c>
      <c r="Z463" s="81" t="e" cm="1">
        <f t="array" aca="1" ref="Z463" ca="1">TEXT(RIGHT(10-RIGHT(SUM(INDEX(1*(MID(MID(C463,1,1)*2,ROW(INDIRECT("1:"&amp;LEN(MID(C463,1,1)*2))),1)),,))+MID(C463,2,1)+
SUM(INDEX(1*(MID(MID(C463,3,1)*2,ROW(INDIRECT("1:"&amp;LEN(MID(C463,3,1)*2))),1)),,))+MID(C463,4,1)+
SUM(INDEX(1*(MID(MID(C463,5,1)*2,ROW(INDIRECT("1:"&amp;LEN(MID(C463,5,1)*2))),1)),,))+MID(C463,6,1)+
SUM(INDEX(1*(MID(MID(C463,8,1)*2,ROW(INDIRECT("1:"&amp;LEN(MID(C463,8,1)*2))),1)),,))+MID(C463,9,1)+
SUM(INDEX(1*(MID(MID(C463,10,1)*2,ROW(INDIRECT("1:"&amp;LEN(MID(C463,10,1)*2))),1)),,)),1),1),"0")</f>
        <v>#VALUE!</v>
      </c>
      <c r="AA463" s="81" t="str">
        <f t="shared" si="137"/>
        <v/>
      </c>
      <c r="AB463" s="83" t="b">
        <f t="shared" si="138"/>
        <v>0</v>
      </c>
      <c r="AC463" s="154">
        <f t="shared" si="150"/>
        <v>0</v>
      </c>
      <c r="AD463" s="154">
        <f>SUMIF($C$15:C462,C463,$AC$15:AC462)</f>
        <v>0</v>
      </c>
      <c r="AE463" s="15">
        <f t="shared" si="151"/>
        <v>10000</v>
      </c>
      <c r="AF463" s="154">
        <f t="shared" si="152"/>
        <v>0</v>
      </c>
    </row>
    <row r="464" spans="1:32" s="30" customFormat="1" x14ac:dyDescent="0.25">
      <c r="A464" s="19">
        <v>449</v>
      </c>
      <c r="B464" s="20"/>
      <c r="C464" s="107"/>
      <c r="D464" s="20"/>
      <c r="E464" s="20"/>
      <c r="F464" s="20"/>
      <c r="G464" s="122"/>
      <c r="H464" s="156">
        <f t="shared" si="139"/>
        <v>0</v>
      </c>
      <c r="I464" s="117" t="str">
        <f t="shared" si="140"/>
        <v/>
      </c>
      <c r="J464" s="80" t="b">
        <f t="shared" si="141"/>
        <v>0</v>
      </c>
      <c r="K464" s="80" t="str">
        <f t="shared" si="142"/>
        <v/>
      </c>
      <c r="L464" s="80" t="b">
        <f>IF(C464="",FALSE,IFERROR(NOT(MATCH(C464,'Anställda och korttidsarbete'!$C:$C,0)&gt;0),TRUE))</f>
        <v>0</v>
      </c>
      <c r="M464" s="80" t="str">
        <f t="shared" si="143"/>
        <v/>
      </c>
      <c r="N464" s="80" t="b">
        <f t="shared" si="144"/>
        <v>0</v>
      </c>
      <c r="O464" s="80" t="str">
        <f t="shared" si="145"/>
        <v/>
      </c>
      <c r="P464" s="13" t="b">
        <f t="shared" si="146"/>
        <v>0</v>
      </c>
      <c r="Q464" s="80" t="str">
        <f t="shared" si="147"/>
        <v/>
      </c>
      <c r="R464" s="80" t="b">
        <f t="shared" si="148"/>
        <v>0</v>
      </c>
      <c r="S464" s="81" t="e">
        <f t="shared" ref="S464:S527" si="154">VALUE(LEFT(C464,2))</f>
        <v>#VALUE!</v>
      </c>
      <c r="T464" s="81" t="e">
        <f t="shared" ref="T464:T527" si="155">VALUE(MID(C464,3,2))</f>
        <v>#VALUE!</v>
      </c>
      <c r="U464" s="81" t="e">
        <f t="shared" ref="U464:U527" si="156">TEXT(IF(VALUE(MID(C464,5,2))&gt;31,MID(C464,5,2)-60,VALUE(MID(C464,5,2))),"00")</f>
        <v>#VALUE!</v>
      </c>
      <c r="V464" s="82" t="e">
        <f t="shared" ref="V464:V527" si="157">DATEVALUE(IF(VALUE(LEFT(C464,2))&lt;20,20,19)&amp;TEXT(S464,"00")&amp;"/"&amp;T464&amp;"/"&amp;U464)</f>
        <v>#VALUE!</v>
      </c>
      <c r="W464" s="82" t="e">
        <f t="shared" si="149"/>
        <v>#VALUE!</v>
      </c>
      <c r="X464" s="82" t="b">
        <f t="shared" si="153"/>
        <v>0</v>
      </c>
      <c r="Y464" s="72" t="str">
        <f t="shared" ref="Y464:Y527" si="158">RIGHT(C464,1)</f>
        <v/>
      </c>
      <c r="Z464" s="81" t="e" cm="1">
        <f t="array" aca="1" ref="Z464" ca="1">TEXT(RIGHT(10-RIGHT(SUM(INDEX(1*(MID(MID(C464,1,1)*2,ROW(INDIRECT("1:"&amp;LEN(MID(C464,1,1)*2))),1)),,))+MID(C464,2,1)+
SUM(INDEX(1*(MID(MID(C464,3,1)*2,ROW(INDIRECT("1:"&amp;LEN(MID(C464,3,1)*2))),1)),,))+MID(C464,4,1)+
SUM(INDEX(1*(MID(MID(C464,5,1)*2,ROW(INDIRECT("1:"&amp;LEN(MID(C464,5,1)*2))),1)),,))+MID(C464,6,1)+
SUM(INDEX(1*(MID(MID(C464,8,1)*2,ROW(INDIRECT("1:"&amp;LEN(MID(C464,8,1)*2))),1)),,))+MID(C464,9,1)+
SUM(INDEX(1*(MID(MID(C464,10,1)*2,ROW(INDIRECT("1:"&amp;LEN(MID(C464,10,1)*2))),1)),,)),1),1),"0")</f>
        <v>#VALUE!</v>
      </c>
      <c r="AA464" s="81" t="str">
        <f t="shared" ref="AA464:AA527" si="159">IF(C464="","",Z464=Y464)</f>
        <v/>
      </c>
      <c r="AB464" s="83" t="b">
        <f t="shared" ref="AB464:AB527" si="160">IFERROR(NOT(IF(OR(C464&lt;&gt;"",B464&lt;&gt;""),AND(X464,AA464),TRUE)),TRUE)</f>
        <v>0</v>
      </c>
      <c r="AC464" s="154">
        <f t="shared" si="150"/>
        <v>0</v>
      </c>
      <c r="AD464" s="154">
        <f>SUMIF($C$15:C463,C464,$AC$15:AC463)</f>
        <v>0</v>
      </c>
      <c r="AE464" s="15">
        <f t="shared" si="151"/>
        <v>10000</v>
      </c>
      <c r="AF464" s="154">
        <f t="shared" si="152"/>
        <v>0</v>
      </c>
    </row>
    <row r="465" spans="1:32" s="30" customFormat="1" x14ac:dyDescent="0.25">
      <c r="A465" s="19">
        <v>450</v>
      </c>
      <c r="B465" s="20"/>
      <c r="C465" s="107"/>
      <c r="D465" s="20"/>
      <c r="E465" s="20"/>
      <c r="F465" s="20"/>
      <c r="G465" s="122"/>
      <c r="H465" s="156">
        <f t="shared" ref="H465:H528" si="161">IF(R465,0,IF(ROUNDUP(AF465,0)&lt;0,0,ROUNDUP(AF465,0)))</f>
        <v>0</v>
      </c>
      <c r="I465" s="117" t="str">
        <f t="shared" ref="I465:I528" si="162">IF(K465="","",K465&amp;". ")&amp;IF(M465="","",M465&amp;". ")&amp;IF(O465="","",O465&amp;". ")</f>
        <v/>
      </c>
      <c r="J465" s="80" t="b">
        <f t="shared" ref="J465:J528" si="163">IF(AND(C465="",COUNTA(B465:G465)&lt;5),FALSE,AB465)</f>
        <v>0</v>
      </c>
      <c r="K465" s="80" t="str">
        <f t="shared" ref="K465:K528" si="164">IF(J465,$K$14,"")</f>
        <v/>
      </c>
      <c r="L465" s="80" t="b">
        <f>IF(C465="",FALSE,IFERROR(NOT(MATCH(C465,'Anställda och korttidsarbete'!$C:$C,0)&gt;0),TRUE))</f>
        <v>0</v>
      </c>
      <c r="M465" s="80" t="str">
        <f t="shared" ref="M465:M528" si="165">IF(L465,$M$14,"")</f>
        <v/>
      </c>
      <c r="N465" s="80" t="b">
        <f t="shared" ref="N465:N528" si="166">IF(AC465&lt;&gt;AF465,TRUE,FALSE)</f>
        <v>0</v>
      </c>
      <c r="O465" s="80" t="str">
        <f t="shared" ref="O465:O528" si="167">IF(N465,$O$14,"")</f>
        <v/>
      </c>
      <c r="P465" s="13" t="b">
        <f t="shared" ref="P465:P528" si="168">AND(COUNTA(B465:G465)&gt;0,OR(B465="",C465="",D465="",E465="",F465="",G465=""))</f>
        <v>0</v>
      </c>
      <c r="Q465" s="80" t="str">
        <f t="shared" ref="Q465:Q528" si="169">IF(P465,Q$14,"")</f>
        <v/>
      </c>
      <c r="R465" s="80" t="b">
        <f t="shared" ref="R465:R528" si="170">OR(J465,L465,P465)</f>
        <v>0</v>
      </c>
      <c r="S465" s="81" t="e">
        <f t="shared" si="154"/>
        <v>#VALUE!</v>
      </c>
      <c r="T465" s="81" t="e">
        <f t="shared" si="155"/>
        <v>#VALUE!</v>
      </c>
      <c r="U465" s="81" t="e">
        <f t="shared" si="156"/>
        <v>#VALUE!</v>
      </c>
      <c r="V465" s="82" t="e">
        <f t="shared" si="157"/>
        <v>#VALUE!</v>
      </c>
      <c r="W465" s="82" t="e">
        <f t="shared" ref="W465:W528" si="171">DATE(S465,T465,U465)</f>
        <v>#VALUE!</v>
      </c>
      <c r="X465" s="82" t="b">
        <f t="shared" si="153"/>
        <v>0</v>
      </c>
      <c r="Y465" s="72" t="str">
        <f t="shared" si="158"/>
        <v/>
      </c>
      <c r="Z465" s="81" t="e" cm="1">
        <f t="array" aca="1" ref="Z465" ca="1">TEXT(RIGHT(10-RIGHT(SUM(INDEX(1*(MID(MID(C465,1,1)*2,ROW(INDIRECT("1:"&amp;LEN(MID(C465,1,1)*2))),1)),,))+MID(C465,2,1)+
SUM(INDEX(1*(MID(MID(C465,3,1)*2,ROW(INDIRECT("1:"&amp;LEN(MID(C465,3,1)*2))),1)),,))+MID(C465,4,1)+
SUM(INDEX(1*(MID(MID(C465,5,1)*2,ROW(INDIRECT("1:"&amp;LEN(MID(C465,5,1)*2))),1)),,))+MID(C465,6,1)+
SUM(INDEX(1*(MID(MID(C465,8,1)*2,ROW(INDIRECT("1:"&amp;LEN(MID(C465,8,1)*2))),1)),,))+MID(C465,9,1)+
SUM(INDEX(1*(MID(MID(C465,10,1)*2,ROW(INDIRECT("1:"&amp;LEN(MID(C465,10,1)*2))),1)),,)),1),1),"0")</f>
        <v>#VALUE!</v>
      </c>
      <c r="AA465" s="81" t="str">
        <f t="shared" si="159"/>
        <v/>
      </c>
      <c r="AB465" s="83" t="b">
        <f t="shared" si="160"/>
        <v>0</v>
      </c>
      <c r="AC465" s="154">
        <f t="shared" ref="AC465:AC528" si="172">MIN(G465*60%,10000)</f>
        <v>0</v>
      </c>
      <c r="AD465" s="154">
        <f>SUMIF($C$15:C464,C465,$AC$15:AC464)</f>
        <v>0</v>
      </c>
      <c r="AE465" s="15">
        <f t="shared" ref="AE465:AE528" si="173">10000-AD465</f>
        <v>10000</v>
      </c>
      <c r="AF465" s="154">
        <f t="shared" ref="AF465:AF528" si="174">IF(AE465=10000,AC465,MIN(AE465,AC465))</f>
        <v>0</v>
      </c>
    </row>
    <row r="466" spans="1:32" s="30" customFormat="1" x14ac:dyDescent="0.25">
      <c r="A466" s="19">
        <v>451</v>
      </c>
      <c r="B466" s="20"/>
      <c r="C466" s="107"/>
      <c r="D466" s="20"/>
      <c r="E466" s="20"/>
      <c r="F466" s="20"/>
      <c r="G466" s="122"/>
      <c r="H466" s="156">
        <f t="shared" si="161"/>
        <v>0</v>
      </c>
      <c r="I466" s="117" t="str">
        <f t="shared" si="162"/>
        <v/>
      </c>
      <c r="J466" s="80" t="b">
        <f t="shared" si="163"/>
        <v>0</v>
      </c>
      <c r="K466" s="80" t="str">
        <f t="shared" si="164"/>
        <v/>
      </c>
      <c r="L466" s="80" t="b">
        <f>IF(C466="",FALSE,IFERROR(NOT(MATCH(C466,'Anställda och korttidsarbete'!$C:$C,0)&gt;0),TRUE))</f>
        <v>0</v>
      </c>
      <c r="M466" s="80" t="str">
        <f t="shared" si="165"/>
        <v/>
      </c>
      <c r="N466" s="80" t="b">
        <f t="shared" si="166"/>
        <v>0</v>
      </c>
      <c r="O466" s="80" t="str">
        <f t="shared" si="167"/>
        <v/>
      </c>
      <c r="P466" s="13" t="b">
        <f t="shared" si="168"/>
        <v>0</v>
      </c>
      <c r="Q466" s="80" t="str">
        <f t="shared" si="169"/>
        <v/>
      </c>
      <c r="R466" s="80" t="b">
        <f t="shared" si="170"/>
        <v>0</v>
      </c>
      <c r="S466" s="81" t="e">
        <f t="shared" si="154"/>
        <v>#VALUE!</v>
      </c>
      <c r="T466" s="81" t="e">
        <f t="shared" si="155"/>
        <v>#VALUE!</v>
      </c>
      <c r="U466" s="81" t="e">
        <f t="shared" si="156"/>
        <v>#VALUE!</v>
      </c>
      <c r="V466" s="82" t="e">
        <f t="shared" si="157"/>
        <v>#VALUE!</v>
      </c>
      <c r="W466" s="82" t="e">
        <f t="shared" si="171"/>
        <v>#VALUE!</v>
      </c>
      <c r="X466" s="82" t="b">
        <f t="shared" ref="X466:X529" si="175">NOT(ISERR(AND(T466&lt;13,VALUE(U466)&lt;31,V466=W466)))</f>
        <v>0</v>
      </c>
      <c r="Y466" s="72" t="str">
        <f t="shared" si="158"/>
        <v/>
      </c>
      <c r="Z466" s="81" t="e" cm="1">
        <f t="array" aca="1" ref="Z466" ca="1">TEXT(RIGHT(10-RIGHT(SUM(INDEX(1*(MID(MID(C466,1,1)*2,ROW(INDIRECT("1:"&amp;LEN(MID(C466,1,1)*2))),1)),,))+MID(C466,2,1)+
SUM(INDEX(1*(MID(MID(C466,3,1)*2,ROW(INDIRECT("1:"&amp;LEN(MID(C466,3,1)*2))),1)),,))+MID(C466,4,1)+
SUM(INDEX(1*(MID(MID(C466,5,1)*2,ROW(INDIRECT("1:"&amp;LEN(MID(C466,5,1)*2))),1)),,))+MID(C466,6,1)+
SUM(INDEX(1*(MID(MID(C466,8,1)*2,ROW(INDIRECT("1:"&amp;LEN(MID(C466,8,1)*2))),1)),,))+MID(C466,9,1)+
SUM(INDEX(1*(MID(MID(C466,10,1)*2,ROW(INDIRECT("1:"&amp;LEN(MID(C466,10,1)*2))),1)),,)),1),1),"0")</f>
        <v>#VALUE!</v>
      </c>
      <c r="AA466" s="81" t="str">
        <f t="shared" si="159"/>
        <v/>
      </c>
      <c r="AB466" s="83" t="b">
        <f t="shared" si="160"/>
        <v>0</v>
      </c>
      <c r="AC466" s="154">
        <f t="shared" si="172"/>
        <v>0</v>
      </c>
      <c r="AD466" s="154">
        <f>SUMIF($C$15:C465,C466,$AC$15:AC465)</f>
        <v>0</v>
      </c>
      <c r="AE466" s="15">
        <f t="shared" si="173"/>
        <v>10000</v>
      </c>
      <c r="AF466" s="154">
        <f t="shared" si="174"/>
        <v>0</v>
      </c>
    </row>
    <row r="467" spans="1:32" s="30" customFormat="1" x14ac:dyDescent="0.25">
      <c r="A467" s="19">
        <v>452</v>
      </c>
      <c r="B467" s="20"/>
      <c r="C467" s="107"/>
      <c r="D467" s="20"/>
      <c r="E467" s="20"/>
      <c r="F467" s="20"/>
      <c r="G467" s="122"/>
      <c r="H467" s="156">
        <f t="shared" si="161"/>
        <v>0</v>
      </c>
      <c r="I467" s="117" t="str">
        <f t="shared" si="162"/>
        <v/>
      </c>
      <c r="J467" s="80" t="b">
        <f t="shared" si="163"/>
        <v>0</v>
      </c>
      <c r="K467" s="80" t="str">
        <f t="shared" si="164"/>
        <v/>
      </c>
      <c r="L467" s="80" t="b">
        <f>IF(C467="",FALSE,IFERROR(NOT(MATCH(C467,'Anställda och korttidsarbete'!$C:$C,0)&gt;0),TRUE))</f>
        <v>0</v>
      </c>
      <c r="M467" s="80" t="str">
        <f t="shared" si="165"/>
        <v/>
      </c>
      <c r="N467" s="80" t="b">
        <f t="shared" si="166"/>
        <v>0</v>
      </c>
      <c r="O467" s="80" t="str">
        <f t="shared" si="167"/>
        <v/>
      </c>
      <c r="P467" s="13" t="b">
        <f t="shared" si="168"/>
        <v>0</v>
      </c>
      <c r="Q467" s="80" t="str">
        <f t="shared" si="169"/>
        <v/>
      </c>
      <c r="R467" s="80" t="b">
        <f t="shared" si="170"/>
        <v>0</v>
      </c>
      <c r="S467" s="81" t="e">
        <f t="shared" si="154"/>
        <v>#VALUE!</v>
      </c>
      <c r="T467" s="81" t="e">
        <f t="shared" si="155"/>
        <v>#VALUE!</v>
      </c>
      <c r="U467" s="81" t="e">
        <f t="shared" si="156"/>
        <v>#VALUE!</v>
      </c>
      <c r="V467" s="82" t="e">
        <f t="shared" si="157"/>
        <v>#VALUE!</v>
      </c>
      <c r="W467" s="82" t="e">
        <f t="shared" si="171"/>
        <v>#VALUE!</v>
      </c>
      <c r="X467" s="82" t="b">
        <f t="shared" si="175"/>
        <v>0</v>
      </c>
      <c r="Y467" s="72" t="str">
        <f t="shared" si="158"/>
        <v/>
      </c>
      <c r="Z467" s="81" t="e" cm="1">
        <f t="array" aca="1" ref="Z467" ca="1">TEXT(RIGHT(10-RIGHT(SUM(INDEX(1*(MID(MID(C467,1,1)*2,ROW(INDIRECT("1:"&amp;LEN(MID(C467,1,1)*2))),1)),,))+MID(C467,2,1)+
SUM(INDEX(1*(MID(MID(C467,3,1)*2,ROW(INDIRECT("1:"&amp;LEN(MID(C467,3,1)*2))),1)),,))+MID(C467,4,1)+
SUM(INDEX(1*(MID(MID(C467,5,1)*2,ROW(INDIRECT("1:"&amp;LEN(MID(C467,5,1)*2))),1)),,))+MID(C467,6,1)+
SUM(INDEX(1*(MID(MID(C467,8,1)*2,ROW(INDIRECT("1:"&amp;LEN(MID(C467,8,1)*2))),1)),,))+MID(C467,9,1)+
SUM(INDEX(1*(MID(MID(C467,10,1)*2,ROW(INDIRECT("1:"&amp;LEN(MID(C467,10,1)*2))),1)),,)),1),1),"0")</f>
        <v>#VALUE!</v>
      </c>
      <c r="AA467" s="81" t="str">
        <f t="shared" si="159"/>
        <v/>
      </c>
      <c r="AB467" s="83" t="b">
        <f t="shared" si="160"/>
        <v>0</v>
      </c>
      <c r="AC467" s="154">
        <f t="shared" si="172"/>
        <v>0</v>
      </c>
      <c r="AD467" s="154">
        <f>SUMIF($C$15:C466,C467,$AC$15:AC466)</f>
        <v>0</v>
      </c>
      <c r="AE467" s="15">
        <f t="shared" si="173"/>
        <v>10000</v>
      </c>
      <c r="AF467" s="154">
        <f t="shared" si="174"/>
        <v>0</v>
      </c>
    </row>
    <row r="468" spans="1:32" s="30" customFormat="1" x14ac:dyDescent="0.25">
      <c r="A468" s="19">
        <v>453</v>
      </c>
      <c r="B468" s="20"/>
      <c r="C468" s="107"/>
      <c r="D468" s="20"/>
      <c r="E468" s="20"/>
      <c r="F468" s="20"/>
      <c r="G468" s="122"/>
      <c r="H468" s="156">
        <f t="shared" si="161"/>
        <v>0</v>
      </c>
      <c r="I468" s="117" t="str">
        <f t="shared" si="162"/>
        <v/>
      </c>
      <c r="J468" s="80" t="b">
        <f t="shared" si="163"/>
        <v>0</v>
      </c>
      <c r="K468" s="80" t="str">
        <f t="shared" si="164"/>
        <v/>
      </c>
      <c r="L468" s="80" t="b">
        <f>IF(C468="",FALSE,IFERROR(NOT(MATCH(C468,'Anställda och korttidsarbete'!$C:$C,0)&gt;0),TRUE))</f>
        <v>0</v>
      </c>
      <c r="M468" s="80" t="str">
        <f t="shared" si="165"/>
        <v/>
      </c>
      <c r="N468" s="80" t="b">
        <f t="shared" si="166"/>
        <v>0</v>
      </c>
      <c r="O468" s="80" t="str">
        <f t="shared" si="167"/>
        <v/>
      </c>
      <c r="P468" s="13" t="b">
        <f t="shared" si="168"/>
        <v>0</v>
      </c>
      <c r="Q468" s="80" t="str">
        <f t="shared" si="169"/>
        <v/>
      </c>
      <c r="R468" s="80" t="b">
        <f t="shared" si="170"/>
        <v>0</v>
      </c>
      <c r="S468" s="81" t="e">
        <f t="shared" si="154"/>
        <v>#VALUE!</v>
      </c>
      <c r="T468" s="81" t="e">
        <f t="shared" si="155"/>
        <v>#VALUE!</v>
      </c>
      <c r="U468" s="81" t="e">
        <f t="shared" si="156"/>
        <v>#VALUE!</v>
      </c>
      <c r="V468" s="82" t="e">
        <f t="shared" si="157"/>
        <v>#VALUE!</v>
      </c>
      <c r="W468" s="82" t="e">
        <f t="shared" si="171"/>
        <v>#VALUE!</v>
      </c>
      <c r="X468" s="82" t="b">
        <f t="shared" si="175"/>
        <v>0</v>
      </c>
      <c r="Y468" s="72" t="str">
        <f t="shared" si="158"/>
        <v/>
      </c>
      <c r="Z468" s="81" t="e" cm="1">
        <f t="array" aca="1" ref="Z468" ca="1">TEXT(RIGHT(10-RIGHT(SUM(INDEX(1*(MID(MID(C468,1,1)*2,ROW(INDIRECT("1:"&amp;LEN(MID(C468,1,1)*2))),1)),,))+MID(C468,2,1)+
SUM(INDEX(1*(MID(MID(C468,3,1)*2,ROW(INDIRECT("1:"&amp;LEN(MID(C468,3,1)*2))),1)),,))+MID(C468,4,1)+
SUM(INDEX(1*(MID(MID(C468,5,1)*2,ROW(INDIRECT("1:"&amp;LEN(MID(C468,5,1)*2))),1)),,))+MID(C468,6,1)+
SUM(INDEX(1*(MID(MID(C468,8,1)*2,ROW(INDIRECT("1:"&amp;LEN(MID(C468,8,1)*2))),1)),,))+MID(C468,9,1)+
SUM(INDEX(1*(MID(MID(C468,10,1)*2,ROW(INDIRECT("1:"&amp;LEN(MID(C468,10,1)*2))),1)),,)),1),1),"0")</f>
        <v>#VALUE!</v>
      </c>
      <c r="AA468" s="81" t="str">
        <f t="shared" si="159"/>
        <v/>
      </c>
      <c r="AB468" s="83" t="b">
        <f t="shared" si="160"/>
        <v>0</v>
      </c>
      <c r="AC468" s="154">
        <f t="shared" si="172"/>
        <v>0</v>
      </c>
      <c r="AD468" s="154">
        <f>SUMIF($C$15:C467,C468,$AC$15:AC467)</f>
        <v>0</v>
      </c>
      <c r="AE468" s="15">
        <f t="shared" si="173"/>
        <v>10000</v>
      </c>
      <c r="AF468" s="154">
        <f t="shared" si="174"/>
        <v>0</v>
      </c>
    </row>
    <row r="469" spans="1:32" s="30" customFormat="1" x14ac:dyDescent="0.25">
      <c r="A469" s="19">
        <v>454</v>
      </c>
      <c r="B469" s="20"/>
      <c r="C469" s="107"/>
      <c r="D469" s="20"/>
      <c r="E469" s="20"/>
      <c r="F469" s="20"/>
      <c r="G469" s="122"/>
      <c r="H469" s="156">
        <f t="shared" si="161"/>
        <v>0</v>
      </c>
      <c r="I469" s="117" t="str">
        <f t="shared" si="162"/>
        <v/>
      </c>
      <c r="J469" s="80" t="b">
        <f t="shared" si="163"/>
        <v>0</v>
      </c>
      <c r="K469" s="80" t="str">
        <f t="shared" si="164"/>
        <v/>
      </c>
      <c r="L469" s="80" t="b">
        <f>IF(C469="",FALSE,IFERROR(NOT(MATCH(C469,'Anställda och korttidsarbete'!$C:$C,0)&gt;0),TRUE))</f>
        <v>0</v>
      </c>
      <c r="M469" s="80" t="str">
        <f t="shared" si="165"/>
        <v/>
      </c>
      <c r="N469" s="80" t="b">
        <f t="shared" si="166"/>
        <v>0</v>
      </c>
      <c r="O469" s="80" t="str">
        <f t="shared" si="167"/>
        <v/>
      </c>
      <c r="P469" s="13" t="b">
        <f t="shared" si="168"/>
        <v>0</v>
      </c>
      <c r="Q469" s="80" t="str">
        <f t="shared" si="169"/>
        <v/>
      </c>
      <c r="R469" s="80" t="b">
        <f t="shared" si="170"/>
        <v>0</v>
      </c>
      <c r="S469" s="81" t="e">
        <f t="shared" si="154"/>
        <v>#VALUE!</v>
      </c>
      <c r="T469" s="81" t="e">
        <f t="shared" si="155"/>
        <v>#VALUE!</v>
      </c>
      <c r="U469" s="81" t="e">
        <f t="shared" si="156"/>
        <v>#VALUE!</v>
      </c>
      <c r="V469" s="82" t="e">
        <f t="shared" si="157"/>
        <v>#VALUE!</v>
      </c>
      <c r="W469" s="82" t="e">
        <f t="shared" si="171"/>
        <v>#VALUE!</v>
      </c>
      <c r="X469" s="82" t="b">
        <f t="shared" si="175"/>
        <v>0</v>
      </c>
      <c r="Y469" s="72" t="str">
        <f t="shared" si="158"/>
        <v/>
      </c>
      <c r="Z469" s="81" t="e" cm="1">
        <f t="array" aca="1" ref="Z469" ca="1">TEXT(RIGHT(10-RIGHT(SUM(INDEX(1*(MID(MID(C469,1,1)*2,ROW(INDIRECT("1:"&amp;LEN(MID(C469,1,1)*2))),1)),,))+MID(C469,2,1)+
SUM(INDEX(1*(MID(MID(C469,3,1)*2,ROW(INDIRECT("1:"&amp;LEN(MID(C469,3,1)*2))),1)),,))+MID(C469,4,1)+
SUM(INDEX(1*(MID(MID(C469,5,1)*2,ROW(INDIRECT("1:"&amp;LEN(MID(C469,5,1)*2))),1)),,))+MID(C469,6,1)+
SUM(INDEX(1*(MID(MID(C469,8,1)*2,ROW(INDIRECT("1:"&amp;LEN(MID(C469,8,1)*2))),1)),,))+MID(C469,9,1)+
SUM(INDEX(1*(MID(MID(C469,10,1)*2,ROW(INDIRECT("1:"&amp;LEN(MID(C469,10,1)*2))),1)),,)),1),1),"0")</f>
        <v>#VALUE!</v>
      </c>
      <c r="AA469" s="81" t="str">
        <f t="shared" si="159"/>
        <v/>
      </c>
      <c r="AB469" s="83" t="b">
        <f t="shared" si="160"/>
        <v>0</v>
      </c>
      <c r="AC469" s="154">
        <f t="shared" si="172"/>
        <v>0</v>
      </c>
      <c r="AD469" s="154">
        <f>SUMIF($C$15:C468,C469,$AC$15:AC468)</f>
        <v>0</v>
      </c>
      <c r="AE469" s="15">
        <f t="shared" si="173"/>
        <v>10000</v>
      </c>
      <c r="AF469" s="154">
        <f t="shared" si="174"/>
        <v>0</v>
      </c>
    </row>
    <row r="470" spans="1:32" s="30" customFormat="1" x14ac:dyDescent="0.25">
      <c r="A470" s="19">
        <v>455</v>
      </c>
      <c r="B470" s="20"/>
      <c r="C470" s="107"/>
      <c r="D470" s="20"/>
      <c r="E470" s="20"/>
      <c r="F470" s="20"/>
      <c r="G470" s="122"/>
      <c r="H470" s="156">
        <f t="shared" si="161"/>
        <v>0</v>
      </c>
      <c r="I470" s="117" t="str">
        <f t="shared" si="162"/>
        <v/>
      </c>
      <c r="J470" s="80" t="b">
        <f t="shared" si="163"/>
        <v>0</v>
      </c>
      <c r="K470" s="80" t="str">
        <f t="shared" si="164"/>
        <v/>
      </c>
      <c r="L470" s="80" t="b">
        <f>IF(C470="",FALSE,IFERROR(NOT(MATCH(C470,'Anställda och korttidsarbete'!$C:$C,0)&gt;0),TRUE))</f>
        <v>0</v>
      </c>
      <c r="M470" s="80" t="str">
        <f t="shared" si="165"/>
        <v/>
      </c>
      <c r="N470" s="80" t="b">
        <f t="shared" si="166"/>
        <v>0</v>
      </c>
      <c r="O470" s="80" t="str">
        <f t="shared" si="167"/>
        <v/>
      </c>
      <c r="P470" s="13" t="b">
        <f t="shared" si="168"/>
        <v>0</v>
      </c>
      <c r="Q470" s="80" t="str">
        <f t="shared" si="169"/>
        <v/>
      </c>
      <c r="R470" s="80" t="b">
        <f t="shared" si="170"/>
        <v>0</v>
      </c>
      <c r="S470" s="81" t="e">
        <f t="shared" si="154"/>
        <v>#VALUE!</v>
      </c>
      <c r="T470" s="81" t="e">
        <f t="shared" si="155"/>
        <v>#VALUE!</v>
      </c>
      <c r="U470" s="81" t="e">
        <f t="shared" si="156"/>
        <v>#VALUE!</v>
      </c>
      <c r="V470" s="82" t="e">
        <f t="shared" si="157"/>
        <v>#VALUE!</v>
      </c>
      <c r="W470" s="82" t="e">
        <f t="shared" si="171"/>
        <v>#VALUE!</v>
      </c>
      <c r="X470" s="82" t="b">
        <f t="shared" si="175"/>
        <v>0</v>
      </c>
      <c r="Y470" s="72" t="str">
        <f t="shared" si="158"/>
        <v/>
      </c>
      <c r="Z470" s="81" t="e" cm="1">
        <f t="array" aca="1" ref="Z470" ca="1">TEXT(RIGHT(10-RIGHT(SUM(INDEX(1*(MID(MID(C470,1,1)*2,ROW(INDIRECT("1:"&amp;LEN(MID(C470,1,1)*2))),1)),,))+MID(C470,2,1)+
SUM(INDEX(1*(MID(MID(C470,3,1)*2,ROW(INDIRECT("1:"&amp;LEN(MID(C470,3,1)*2))),1)),,))+MID(C470,4,1)+
SUM(INDEX(1*(MID(MID(C470,5,1)*2,ROW(INDIRECT("1:"&amp;LEN(MID(C470,5,1)*2))),1)),,))+MID(C470,6,1)+
SUM(INDEX(1*(MID(MID(C470,8,1)*2,ROW(INDIRECT("1:"&amp;LEN(MID(C470,8,1)*2))),1)),,))+MID(C470,9,1)+
SUM(INDEX(1*(MID(MID(C470,10,1)*2,ROW(INDIRECT("1:"&amp;LEN(MID(C470,10,1)*2))),1)),,)),1),1),"0")</f>
        <v>#VALUE!</v>
      </c>
      <c r="AA470" s="81" t="str">
        <f t="shared" si="159"/>
        <v/>
      </c>
      <c r="AB470" s="83" t="b">
        <f t="shared" si="160"/>
        <v>0</v>
      </c>
      <c r="AC470" s="154">
        <f t="shared" si="172"/>
        <v>0</v>
      </c>
      <c r="AD470" s="154">
        <f>SUMIF($C$15:C469,C470,$AC$15:AC469)</f>
        <v>0</v>
      </c>
      <c r="AE470" s="15">
        <f t="shared" si="173"/>
        <v>10000</v>
      </c>
      <c r="AF470" s="154">
        <f t="shared" si="174"/>
        <v>0</v>
      </c>
    </row>
    <row r="471" spans="1:32" s="30" customFormat="1" x14ac:dyDescent="0.25">
      <c r="A471" s="19">
        <v>456</v>
      </c>
      <c r="B471" s="20"/>
      <c r="C471" s="107"/>
      <c r="D471" s="20"/>
      <c r="E471" s="20"/>
      <c r="F471" s="20"/>
      <c r="G471" s="122"/>
      <c r="H471" s="156">
        <f t="shared" si="161"/>
        <v>0</v>
      </c>
      <c r="I471" s="117" t="str">
        <f t="shared" si="162"/>
        <v/>
      </c>
      <c r="J471" s="80" t="b">
        <f t="shared" si="163"/>
        <v>0</v>
      </c>
      <c r="K471" s="80" t="str">
        <f t="shared" si="164"/>
        <v/>
      </c>
      <c r="L471" s="80" t="b">
        <f>IF(C471="",FALSE,IFERROR(NOT(MATCH(C471,'Anställda och korttidsarbete'!$C:$C,0)&gt;0),TRUE))</f>
        <v>0</v>
      </c>
      <c r="M471" s="80" t="str">
        <f t="shared" si="165"/>
        <v/>
      </c>
      <c r="N471" s="80" t="b">
        <f t="shared" si="166"/>
        <v>0</v>
      </c>
      <c r="O471" s="80" t="str">
        <f t="shared" si="167"/>
        <v/>
      </c>
      <c r="P471" s="13" t="b">
        <f t="shared" si="168"/>
        <v>0</v>
      </c>
      <c r="Q471" s="80" t="str">
        <f t="shared" si="169"/>
        <v/>
      </c>
      <c r="R471" s="80" t="b">
        <f t="shared" si="170"/>
        <v>0</v>
      </c>
      <c r="S471" s="81" t="e">
        <f t="shared" si="154"/>
        <v>#VALUE!</v>
      </c>
      <c r="T471" s="81" t="e">
        <f t="shared" si="155"/>
        <v>#VALUE!</v>
      </c>
      <c r="U471" s="81" t="e">
        <f t="shared" si="156"/>
        <v>#VALUE!</v>
      </c>
      <c r="V471" s="82" t="e">
        <f t="shared" si="157"/>
        <v>#VALUE!</v>
      </c>
      <c r="W471" s="82" t="e">
        <f t="shared" si="171"/>
        <v>#VALUE!</v>
      </c>
      <c r="X471" s="82" t="b">
        <f t="shared" si="175"/>
        <v>0</v>
      </c>
      <c r="Y471" s="72" t="str">
        <f t="shared" si="158"/>
        <v/>
      </c>
      <c r="Z471" s="81" t="e" cm="1">
        <f t="array" aca="1" ref="Z471" ca="1">TEXT(RIGHT(10-RIGHT(SUM(INDEX(1*(MID(MID(C471,1,1)*2,ROW(INDIRECT("1:"&amp;LEN(MID(C471,1,1)*2))),1)),,))+MID(C471,2,1)+
SUM(INDEX(1*(MID(MID(C471,3,1)*2,ROW(INDIRECT("1:"&amp;LEN(MID(C471,3,1)*2))),1)),,))+MID(C471,4,1)+
SUM(INDEX(1*(MID(MID(C471,5,1)*2,ROW(INDIRECT("1:"&amp;LEN(MID(C471,5,1)*2))),1)),,))+MID(C471,6,1)+
SUM(INDEX(1*(MID(MID(C471,8,1)*2,ROW(INDIRECT("1:"&amp;LEN(MID(C471,8,1)*2))),1)),,))+MID(C471,9,1)+
SUM(INDEX(1*(MID(MID(C471,10,1)*2,ROW(INDIRECT("1:"&amp;LEN(MID(C471,10,1)*2))),1)),,)),1),1),"0")</f>
        <v>#VALUE!</v>
      </c>
      <c r="AA471" s="81" t="str">
        <f t="shared" si="159"/>
        <v/>
      </c>
      <c r="AB471" s="83" t="b">
        <f t="shared" si="160"/>
        <v>0</v>
      </c>
      <c r="AC471" s="154">
        <f t="shared" si="172"/>
        <v>0</v>
      </c>
      <c r="AD471" s="154">
        <f>SUMIF($C$15:C470,C471,$AC$15:AC470)</f>
        <v>0</v>
      </c>
      <c r="AE471" s="15">
        <f t="shared" si="173"/>
        <v>10000</v>
      </c>
      <c r="AF471" s="154">
        <f t="shared" si="174"/>
        <v>0</v>
      </c>
    </row>
    <row r="472" spans="1:32" s="30" customFormat="1" x14ac:dyDescent="0.25">
      <c r="A472" s="19">
        <v>457</v>
      </c>
      <c r="B472" s="20"/>
      <c r="C472" s="107"/>
      <c r="D472" s="20"/>
      <c r="E472" s="20"/>
      <c r="F472" s="20"/>
      <c r="G472" s="122"/>
      <c r="H472" s="156">
        <f t="shared" si="161"/>
        <v>0</v>
      </c>
      <c r="I472" s="117" t="str">
        <f t="shared" si="162"/>
        <v/>
      </c>
      <c r="J472" s="80" t="b">
        <f t="shared" si="163"/>
        <v>0</v>
      </c>
      <c r="K472" s="80" t="str">
        <f t="shared" si="164"/>
        <v/>
      </c>
      <c r="L472" s="80" t="b">
        <f>IF(C472="",FALSE,IFERROR(NOT(MATCH(C472,'Anställda och korttidsarbete'!$C:$C,0)&gt;0),TRUE))</f>
        <v>0</v>
      </c>
      <c r="M472" s="80" t="str">
        <f t="shared" si="165"/>
        <v/>
      </c>
      <c r="N472" s="80" t="b">
        <f t="shared" si="166"/>
        <v>0</v>
      </c>
      <c r="O472" s="80" t="str">
        <f t="shared" si="167"/>
        <v/>
      </c>
      <c r="P472" s="13" t="b">
        <f t="shared" si="168"/>
        <v>0</v>
      </c>
      <c r="Q472" s="80" t="str">
        <f t="shared" si="169"/>
        <v/>
      </c>
      <c r="R472" s="80" t="b">
        <f t="shared" si="170"/>
        <v>0</v>
      </c>
      <c r="S472" s="81" t="e">
        <f t="shared" si="154"/>
        <v>#VALUE!</v>
      </c>
      <c r="T472" s="81" t="e">
        <f t="shared" si="155"/>
        <v>#VALUE!</v>
      </c>
      <c r="U472" s="81" t="e">
        <f t="shared" si="156"/>
        <v>#VALUE!</v>
      </c>
      <c r="V472" s="82" t="e">
        <f t="shared" si="157"/>
        <v>#VALUE!</v>
      </c>
      <c r="W472" s="82" t="e">
        <f t="shared" si="171"/>
        <v>#VALUE!</v>
      </c>
      <c r="X472" s="82" t="b">
        <f t="shared" si="175"/>
        <v>0</v>
      </c>
      <c r="Y472" s="72" t="str">
        <f t="shared" si="158"/>
        <v/>
      </c>
      <c r="Z472" s="81" t="e" cm="1">
        <f t="array" aca="1" ref="Z472" ca="1">TEXT(RIGHT(10-RIGHT(SUM(INDEX(1*(MID(MID(C472,1,1)*2,ROW(INDIRECT("1:"&amp;LEN(MID(C472,1,1)*2))),1)),,))+MID(C472,2,1)+
SUM(INDEX(1*(MID(MID(C472,3,1)*2,ROW(INDIRECT("1:"&amp;LEN(MID(C472,3,1)*2))),1)),,))+MID(C472,4,1)+
SUM(INDEX(1*(MID(MID(C472,5,1)*2,ROW(INDIRECT("1:"&amp;LEN(MID(C472,5,1)*2))),1)),,))+MID(C472,6,1)+
SUM(INDEX(1*(MID(MID(C472,8,1)*2,ROW(INDIRECT("1:"&amp;LEN(MID(C472,8,1)*2))),1)),,))+MID(C472,9,1)+
SUM(INDEX(1*(MID(MID(C472,10,1)*2,ROW(INDIRECT("1:"&amp;LEN(MID(C472,10,1)*2))),1)),,)),1),1),"0")</f>
        <v>#VALUE!</v>
      </c>
      <c r="AA472" s="81" t="str">
        <f t="shared" si="159"/>
        <v/>
      </c>
      <c r="AB472" s="83" t="b">
        <f t="shared" si="160"/>
        <v>0</v>
      </c>
      <c r="AC472" s="154">
        <f t="shared" si="172"/>
        <v>0</v>
      </c>
      <c r="AD472" s="154">
        <f>SUMIF($C$15:C471,C472,$AC$15:AC471)</f>
        <v>0</v>
      </c>
      <c r="AE472" s="15">
        <f t="shared" si="173"/>
        <v>10000</v>
      </c>
      <c r="AF472" s="154">
        <f t="shared" si="174"/>
        <v>0</v>
      </c>
    </row>
    <row r="473" spans="1:32" s="30" customFormat="1" x14ac:dyDescent="0.25">
      <c r="A473" s="19">
        <v>458</v>
      </c>
      <c r="B473" s="20"/>
      <c r="C473" s="107"/>
      <c r="D473" s="20"/>
      <c r="E473" s="20"/>
      <c r="F473" s="20"/>
      <c r="G473" s="122"/>
      <c r="H473" s="156">
        <f t="shared" si="161"/>
        <v>0</v>
      </c>
      <c r="I473" s="117" t="str">
        <f t="shared" si="162"/>
        <v/>
      </c>
      <c r="J473" s="80" t="b">
        <f t="shared" si="163"/>
        <v>0</v>
      </c>
      <c r="K473" s="80" t="str">
        <f t="shared" si="164"/>
        <v/>
      </c>
      <c r="L473" s="80" t="b">
        <f>IF(C473="",FALSE,IFERROR(NOT(MATCH(C473,'Anställda och korttidsarbete'!$C:$C,0)&gt;0),TRUE))</f>
        <v>0</v>
      </c>
      <c r="M473" s="80" t="str">
        <f t="shared" si="165"/>
        <v/>
      </c>
      <c r="N473" s="80" t="b">
        <f t="shared" si="166"/>
        <v>0</v>
      </c>
      <c r="O473" s="80" t="str">
        <f t="shared" si="167"/>
        <v/>
      </c>
      <c r="P473" s="13" t="b">
        <f t="shared" si="168"/>
        <v>0</v>
      </c>
      <c r="Q473" s="80" t="str">
        <f t="shared" si="169"/>
        <v/>
      </c>
      <c r="R473" s="80" t="b">
        <f t="shared" si="170"/>
        <v>0</v>
      </c>
      <c r="S473" s="81" t="e">
        <f t="shared" si="154"/>
        <v>#VALUE!</v>
      </c>
      <c r="T473" s="81" t="e">
        <f t="shared" si="155"/>
        <v>#VALUE!</v>
      </c>
      <c r="U473" s="81" t="e">
        <f t="shared" si="156"/>
        <v>#VALUE!</v>
      </c>
      <c r="V473" s="82" t="e">
        <f t="shared" si="157"/>
        <v>#VALUE!</v>
      </c>
      <c r="W473" s="82" t="e">
        <f t="shared" si="171"/>
        <v>#VALUE!</v>
      </c>
      <c r="X473" s="82" t="b">
        <f t="shared" si="175"/>
        <v>0</v>
      </c>
      <c r="Y473" s="72" t="str">
        <f t="shared" si="158"/>
        <v/>
      </c>
      <c r="Z473" s="81" t="e" cm="1">
        <f t="array" aca="1" ref="Z473" ca="1">TEXT(RIGHT(10-RIGHT(SUM(INDEX(1*(MID(MID(C473,1,1)*2,ROW(INDIRECT("1:"&amp;LEN(MID(C473,1,1)*2))),1)),,))+MID(C473,2,1)+
SUM(INDEX(1*(MID(MID(C473,3,1)*2,ROW(INDIRECT("1:"&amp;LEN(MID(C473,3,1)*2))),1)),,))+MID(C473,4,1)+
SUM(INDEX(1*(MID(MID(C473,5,1)*2,ROW(INDIRECT("1:"&amp;LEN(MID(C473,5,1)*2))),1)),,))+MID(C473,6,1)+
SUM(INDEX(1*(MID(MID(C473,8,1)*2,ROW(INDIRECT("1:"&amp;LEN(MID(C473,8,1)*2))),1)),,))+MID(C473,9,1)+
SUM(INDEX(1*(MID(MID(C473,10,1)*2,ROW(INDIRECT("1:"&amp;LEN(MID(C473,10,1)*2))),1)),,)),1),1),"0")</f>
        <v>#VALUE!</v>
      </c>
      <c r="AA473" s="81" t="str">
        <f t="shared" si="159"/>
        <v/>
      </c>
      <c r="AB473" s="83" t="b">
        <f t="shared" si="160"/>
        <v>0</v>
      </c>
      <c r="AC473" s="154">
        <f t="shared" si="172"/>
        <v>0</v>
      </c>
      <c r="AD473" s="154">
        <f>SUMIF($C$15:C472,C473,$AC$15:AC472)</f>
        <v>0</v>
      </c>
      <c r="AE473" s="15">
        <f t="shared" si="173"/>
        <v>10000</v>
      </c>
      <c r="AF473" s="154">
        <f t="shared" si="174"/>
        <v>0</v>
      </c>
    </row>
    <row r="474" spans="1:32" s="30" customFormat="1" x14ac:dyDescent="0.25">
      <c r="A474" s="19">
        <v>459</v>
      </c>
      <c r="B474" s="20"/>
      <c r="C474" s="107"/>
      <c r="D474" s="20"/>
      <c r="E474" s="20"/>
      <c r="F474" s="20"/>
      <c r="G474" s="122"/>
      <c r="H474" s="156">
        <f t="shared" si="161"/>
        <v>0</v>
      </c>
      <c r="I474" s="117" t="str">
        <f t="shared" si="162"/>
        <v/>
      </c>
      <c r="J474" s="80" t="b">
        <f t="shared" si="163"/>
        <v>0</v>
      </c>
      <c r="K474" s="80" t="str">
        <f t="shared" si="164"/>
        <v/>
      </c>
      <c r="L474" s="80" t="b">
        <f>IF(C474="",FALSE,IFERROR(NOT(MATCH(C474,'Anställda och korttidsarbete'!$C:$C,0)&gt;0),TRUE))</f>
        <v>0</v>
      </c>
      <c r="M474" s="80" t="str">
        <f t="shared" si="165"/>
        <v/>
      </c>
      <c r="N474" s="80" t="b">
        <f t="shared" si="166"/>
        <v>0</v>
      </c>
      <c r="O474" s="80" t="str">
        <f t="shared" si="167"/>
        <v/>
      </c>
      <c r="P474" s="13" t="b">
        <f t="shared" si="168"/>
        <v>0</v>
      </c>
      <c r="Q474" s="80" t="str">
        <f t="shared" si="169"/>
        <v/>
      </c>
      <c r="R474" s="80" t="b">
        <f t="shared" si="170"/>
        <v>0</v>
      </c>
      <c r="S474" s="81" t="e">
        <f t="shared" si="154"/>
        <v>#VALUE!</v>
      </c>
      <c r="T474" s="81" t="e">
        <f t="shared" si="155"/>
        <v>#VALUE!</v>
      </c>
      <c r="U474" s="81" t="e">
        <f t="shared" si="156"/>
        <v>#VALUE!</v>
      </c>
      <c r="V474" s="82" t="e">
        <f t="shared" si="157"/>
        <v>#VALUE!</v>
      </c>
      <c r="W474" s="82" t="e">
        <f t="shared" si="171"/>
        <v>#VALUE!</v>
      </c>
      <c r="X474" s="82" t="b">
        <f t="shared" si="175"/>
        <v>0</v>
      </c>
      <c r="Y474" s="72" t="str">
        <f t="shared" si="158"/>
        <v/>
      </c>
      <c r="Z474" s="81" t="e" cm="1">
        <f t="array" aca="1" ref="Z474" ca="1">TEXT(RIGHT(10-RIGHT(SUM(INDEX(1*(MID(MID(C474,1,1)*2,ROW(INDIRECT("1:"&amp;LEN(MID(C474,1,1)*2))),1)),,))+MID(C474,2,1)+
SUM(INDEX(1*(MID(MID(C474,3,1)*2,ROW(INDIRECT("1:"&amp;LEN(MID(C474,3,1)*2))),1)),,))+MID(C474,4,1)+
SUM(INDEX(1*(MID(MID(C474,5,1)*2,ROW(INDIRECT("1:"&amp;LEN(MID(C474,5,1)*2))),1)),,))+MID(C474,6,1)+
SUM(INDEX(1*(MID(MID(C474,8,1)*2,ROW(INDIRECT("1:"&amp;LEN(MID(C474,8,1)*2))),1)),,))+MID(C474,9,1)+
SUM(INDEX(1*(MID(MID(C474,10,1)*2,ROW(INDIRECT("1:"&amp;LEN(MID(C474,10,1)*2))),1)),,)),1),1),"0")</f>
        <v>#VALUE!</v>
      </c>
      <c r="AA474" s="81" t="str">
        <f t="shared" si="159"/>
        <v/>
      </c>
      <c r="AB474" s="83" t="b">
        <f t="shared" si="160"/>
        <v>0</v>
      </c>
      <c r="AC474" s="154">
        <f t="shared" si="172"/>
        <v>0</v>
      </c>
      <c r="AD474" s="154">
        <f>SUMIF($C$15:C473,C474,$AC$15:AC473)</f>
        <v>0</v>
      </c>
      <c r="AE474" s="15">
        <f t="shared" si="173"/>
        <v>10000</v>
      </c>
      <c r="AF474" s="154">
        <f t="shared" si="174"/>
        <v>0</v>
      </c>
    </row>
    <row r="475" spans="1:32" s="30" customFormat="1" x14ac:dyDescent="0.25">
      <c r="A475" s="19">
        <v>460</v>
      </c>
      <c r="B475" s="20"/>
      <c r="C475" s="107"/>
      <c r="D475" s="20"/>
      <c r="E475" s="20"/>
      <c r="F475" s="20"/>
      <c r="G475" s="122"/>
      <c r="H475" s="156">
        <f t="shared" si="161"/>
        <v>0</v>
      </c>
      <c r="I475" s="117" t="str">
        <f t="shared" si="162"/>
        <v/>
      </c>
      <c r="J475" s="80" t="b">
        <f t="shared" si="163"/>
        <v>0</v>
      </c>
      <c r="K475" s="80" t="str">
        <f t="shared" si="164"/>
        <v/>
      </c>
      <c r="L475" s="80" t="b">
        <f>IF(C475="",FALSE,IFERROR(NOT(MATCH(C475,'Anställda och korttidsarbete'!$C:$C,0)&gt;0),TRUE))</f>
        <v>0</v>
      </c>
      <c r="M475" s="80" t="str">
        <f t="shared" si="165"/>
        <v/>
      </c>
      <c r="N475" s="80" t="b">
        <f t="shared" si="166"/>
        <v>0</v>
      </c>
      <c r="O475" s="80" t="str">
        <f t="shared" si="167"/>
        <v/>
      </c>
      <c r="P475" s="13" t="b">
        <f t="shared" si="168"/>
        <v>0</v>
      </c>
      <c r="Q475" s="80" t="str">
        <f t="shared" si="169"/>
        <v/>
      </c>
      <c r="R475" s="80" t="b">
        <f t="shared" si="170"/>
        <v>0</v>
      </c>
      <c r="S475" s="81" t="e">
        <f t="shared" si="154"/>
        <v>#VALUE!</v>
      </c>
      <c r="T475" s="81" t="e">
        <f t="shared" si="155"/>
        <v>#VALUE!</v>
      </c>
      <c r="U475" s="81" t="e">
        <f t="shared" si="156"/>
        <v>#VALUE!</v>
      </c>
      <c r="V475" s="82" t="e">
        <f t="shared" si="157"/>
        <v>#VALUE!</v>
      </c>
      <c r="W475" s="82" t="e">
        <f t="shared" si="171"/>
        <v>#VALUE!</v>
      </c>
      <c r="X475" s="82" t="b">
        <f t="shared" si="175"/>
        <v>0</v>
      </c>
      <c r="Y475" s="72" t="str">
        <f t="shared" si="158"/>
        <v/>
      </c>
      <c r="Z475" s="81" t="e" cm="1">
        <f t="array" aca="1" ref="Z475" ca="1">TEXT(RIGHT(10-RIGHT(SUM(INDEX(1*(MID(MID(C475,1,1)*2,ROW(INDIRECT("1:"&amp;LEN(MID(C475,1,1)*2))),1)),,))+MID(C475,2,1)+
SUM(INDEX(1*(MID(MID(C475,3,1)*2,ROW(INDIRECT("1:"&amp;LEN(MID(C475,3,1)*2))),1)),,))+MID(C475,4,1)+
SUM(INDEX(1*(MID(MID(C475,5,1)*2,ROW(INDIRECT("1:"&amp;LEN(MID(C475,5,1)*2))),1)),,))+MID(C475,6,1)+
SUM(INDEX(1*(MID(MID(C475,8,1)*2,ROW(INDIRECT("1:"&amp;LEN(MID(C475,8,1)*2))),1)),,))+MID(C475,9,1)+
SUM(INDEX(1*(MID(MID(C475,10,1)*2,ROW(INDIRECT("1:"&amp;LEN(MID(C475,10,1)*2))),1)),,)),1),1),"0")</f>
        <v>#VALUE!</v>
      </c>
      <c r="AA475" s="81" t="str">
        <f t="shared" si="159"/>
        <v/>
      </c>
      <c r="AB475" s="83" t="b">
        <f t="shared" si="160"/>
        <v>0</v>
      </c>
      <c r="AC475" s="154">
        <f t="shared" si="172"/>
        <v>0</v>
      </c>
      <c r="AD475" s="154">
        <f>SUMIF($C$15:C474,C475,$AC$15:AC474)</f>
        <v>0</v>
      </c>
      <c r="AE475" s="15">
        <f t="shared" si="173"/>
        <v>10000</v>
      </c>
      <c r="AF475" s="154">
        <f t="shared" si="174"/>
        <v>0</v>
      </c>
    </row>
    <row r="476" spans="1:32" s="30" customFormat="1" x14ac:dyDescent="0.25">
      <c r="A476" s="19">
        <v>461</v>
      </c>
      <c r="B476" s="20"/>
      <c r="C476" s="107"/>
      <c r="D476" s="20"/>
      <c r="E476" s="20"/>
      <c r="F476" s="20"/>
      <c r="G476" s="122"/>
      <c r="H476" s="156">
        <f t="shared" si="161"/>
        <v>0</v>
      </c>
      <c r="I476" s="117" t="str">
        <f t="shared" si="162"/>
        <v/>
      </c>
      <c r="J476" s="80" t="b">
        <f t="shared" si="163"/>
        <v>0</v>
      </c>
      <c r="K476" s="80" t="str">
        <f t="shared" si="164"/>
        <v/>
      </c>
      <c r="L476" s="80" t="b">
        <f>IF(C476="",FALSE,IFERROR(NOT(MATCH(C476,'Anställda och korttidsarbete'!$C:$C,0)&gt;0),TRUE))</f>
        <v>0</v>
      </c>
      <c r="M476" s="80" t="str">
        <f t="shared" si="165"/>
        <v/>
      </c>
      <c r="N476" s="80" t="b">
        <f t="shared" si="166"/>
        <v>0</v>
      </c>
      <c r="O476" s="80" t="str">
        <f t="shared" si="167"/>
        <v/>
      </c>
      <c r="P476" s="13" t="b">
        <f t="shared" si="168"/>
        <v>0</v>
      </c>
      <c r="Q476" s="80" t="str">
        <f t="shared" si="169"/>
        <v/>
      </c>
      <c r="R476" s="80" t="b">
        <f t="shared" si="170"/>
        <v>0</v>
      </c>
      <c r="S476" s="81" t="e">
        <f t="shared" si="154"/>
        <v>#VALUE!</v>
      </c>
      <c r="T476" s="81" t="e">
        <f t="shared" si="155"/>
        <v>#VALUE!</v>
      </c>
      <c r="U476" s="81" t="e">
        <f t="shared" si="156"/>
        <v>#VALUE!</v>
      </c>
      <c r="V476" s="82" t="e">
        <f t="shared" si="157"/>
        <v>#VALUE!</v>
      </c>
      <c r="W476" s="82" t="e">
        <f t="shared" si="171"/>
        <v>#VALUE!</v>
      </c>
      <c r="X476" s="82" t="b">
        <f t="shared" si="175"/>
        <v>0</v>
      </c>
      <c r="Y476" s="72" t="str">
        <f t="shared" si="158"/>
        <v/>
      </c>
      <c r="Z476" s="81" t="e" cm="1">
        <f t="array" aca="1" ref="Z476" ca="1">TEXT(RIGHT(10-RIGHT(SUM(INDEX(1*(MID(MID(C476,1,1)*2,ROW(INDIRECT("1:"&amp;LEN(MID(C476,1,1)*2))),1)),,))+MID(C476,2,1)+
SUM(INDEX(1*(MID(MID(C476,3,1)*2,ROW(INDIRECT("1:"&amp;LEN(MID(C476,3,1)*2))),1)),,))+MID(C476,4,1)+
SUM(INDEX(1*(MID(MID(C476,5,1)*2,ROW(INDIRECT("1:"&amp;LEN(MID(C476,5,1)*2))),1)),,))+MID(C476,6,1)+
SUM(INDEX(1*(MID(MID(C476,8,1)*2,ROW(INDIRECT("1:"&amp;LEN(MID(C476,8,1)*2))),1)),,))+MID(C476,9,1)+
SUM(INDEX(1*(MID(MID(C476,10,1)*2,ROW(INDIRECT("1:"&amp;LEN(MID(C476,10,1)*2))),1)),,)),1),1),"0")</f>
        <v>#VALUE!</v>
      </c>
      <c r="AA476" s="81" t="str">
        <f t="shared" si="159"/>
        <v/>
      </c>
      <c r="AB476" s="83" t="b">
        <f t="shared" si="160"/>
        <v>0</v>
      </c>
      <c r="AC476" s="154">
        <f t="shared" si="172"/>
        <v>0</v>
      </c>
      <c r="AD476" s="154">
        <f>SUMIF($C$15:C475,C476,$AC$15:AC475)</f>
        <v>0</v>
      </c>
      <c r="AE476" s="15">
        <f t="shared" si="173"/>
        <v>10000</v>
      </c>
      <c r="AF476" s="154">
        <f t="shared" si="174"/>
        <v>0</v>
      </c>
    </row>
    <row r="477" spans="1:32" s="30" customFormat="1" x14ac:dyDescent="0.25">
      <c r="A477" s="19">
        <v>462</v>
      </c>
      <c r="B477" s="20"/>
      <c r="C477" s="107"/>
      <c r="D477" s="20"/>
      <c r="E477" s="20"/>
      <c r="F477" s="20"/>
      <c r="G477" s="122"/>
      <c r="H477" s="156">
        <f t="shared" si="161"/>
        <v>0</v>
      </c>
      <c r="I477" s="117" t="str">
        <f t="shared" si="162"/>
        <v/>
      </c>
      <c r="J477" s="80" t="b">
        <f t="shared" si="163"/>
        <v>0</v>
      </c>
      <c r="K477" s="80" t="str">
        <f t="shared" si="164"/>
        <v/>
      </c>
      <c r="L477" s="80" t="b">
        <f>IF(C477="",FALSE,IFERROR(NOT(MATCH(C477,'Anställda och korttidsarbete'!$C:$C,0)&gt;0),TRUE))</f>
        <v>0</v>
      </c>
      <c r="M477" s="80" t="str">
        <f t="shared" si="165"/>
        <v/>
      </c>
      <c r="N477" s="80" t="b">
        <f t="shared" si="166"/>
        <v>0</v>
      </c>
      <c r="O477" s="80" t="str">
        <f t="shared" si="167"/>
        <v/>
      </c>
      <c r="P477" s="13" t="b">
        <f t="shared" si="168"/>
        <v>0</v>
      </c>
      <c r="Q477" s="80" t="str">
        <f t="shared" si="169"/>
        <v/>
      </c>
      <c r="R477" s="80" t="b">
        <f t="shared" si="170"/>
        <v>0</v>
      </c>
      <c r="S477" s="81" t="e">
        <f t="shared" si="154"/>
        <v>#VALUE!</v>
      </c>
      <c r="T477" s="81" t="e">
        <f t="shared" si="155"/>
        <v>#VALUE!</v>
      </c>
      <c r="U477" s="81" t="e">
        <f t="shared" si="156"/>
        <v>#VALUE!</v>
      </c>
      <c r="V477" s="82" t="e">
        <f t="shared" si="157"/>
        <v>#VALUE!</v>
      </c>
      <c r="W477" s="82" t="e">
        <f t="shared" si="171"/>
        <v>#VALUE!</v>
      </c>
      <c r="X477" s="82" t="b">
        <f t="shared" si="175"/>
        <v>0</v>
      </c>
      <c r="Y477" s="72" t="str">
        <f t="shared" si="158"/>
        <v/>
      </c>
      <c r="Z477" s="81" t="e" cm="1">
        <f t="array" aca="1" ref="Z477" ca="1">TEXT(RIGHT(10-RIGHT(SUM(INDEX(1*(MID(MID(C477,1,1)*2,ROW(INDIRECT("1:"&amp;LEN(MID(C477,1,1)*2))),1)),,))+MID(C477,2,1)+
SUM(INDEX(1*(MID(MID(C477,3,1)*2,ROW(INDIRECT("1:"&amp;LEN(MID(C477,3,1)*2))),1)),,))+MID(C477,4,1)+
SUM(INDEX(1*(MID(MID(C477,5,1)*2,ROW(INDIRECT("1:"&amp;LEN(MID(C477,5,1)*2))),1)),,))+MID(C477,6,1)+
SUM(INDEX(1*(MID(MID(C477,8,1)*2,ROW(INDIRECT("1:"&amp;LEN(MID(C477,8,1)*2))),1)),,))+MID(C477,9,1)+
SUM(INDEX(1*(MID(MID(C477,10,1)*2,ROW(INDIRECT("1:"&amp;LEN(MID(C477,10,1)*2))),1)),,)),1),1),"0")</f>
        <v>#VALUE!</v>
      </c>
      <c r="AA477" s="81" t="str">
        <f t="shared" si="159"/>
        <v/>
      </c>
      <c r="AB477" s="83" t="b">
        <f t="shared" si="160"/>
        <v>0</v>
      </c>
      <c r="AC477" s="154">
        <f t="shared" si="172"/>
        <v>0</v>
      </c>
      <c r="AD477" s="154">
        <f>SUMIF($C$15:C476,C477,$AC$15:AC476)</f>
        <v>0</v>
      </c>
      <c r="AE477" s="15">
        <f t="shared" si="173"/>
        <v>10000</v>
      </c>
      <c r="AF477" s="154">
        <f t="shared" si="174"/>
        <v>0</v>
      </c>
    </row>
    <row r="478" spans="1:32" s="30" customFormat="1" x14ac:dyDescent="0.25">
      <c r="A478" s="19">
        <v>463</v>
      </c>
      <c r="B478" s="20"/>
      <c r="C478" s="107"/>
      <c r="D478" s="20"/>
      <c r="E478" s="20"/>
      <c r="F478" s="20"/>
      <c r="G478" s="122"/>
      <c r="H478" s="156">
        <f t="shared" si="161"/>
        <v>0</v>
      </c>
      <c r="I478" s="117" t="str">
        <f t="shared" si="162"/>
        <v/>
      </c>
      <c r="J478" s="80" t="b">
        <f t="shared" si="163"/>
        <v>0</v>
      </c>
      <c r="K478" s="80" t="str">
        <f t="shared" si="164"/>
        <v/>
      </c>
      <c r="L478" s="80" t="b">
        <f>IF(C478="",FALSE,IFERROR(NOT(MATCH(C478,'Anställda och korttidsarbete'!$C:$C,0)&gt;0),TRUE))</f>
        <v>0</v>
      </c>
      <c r="M478" s="80" t="str">
        <f t="shared" si="165"/>
        <v/>
      </c>
      <c r="N478" s="80" t="b">
        <f t="shared" si="166"/>
        <v>0</v>
      </c>
      <c r="O478" s="80" t="str">
        <f t="shared" si="167"/>
        <v/>
      </c>
      <c r="P478" s="13" t="b">
        <f t="shared" si="168"/>
        <v>0</v>
      </c>
      <c r="Q478" s="80" t="str">
        <f t="shared" si="169"/>
        <v/>
      </c>
      <c r="R478" s="80" t="b">
        <f t="shared" si="170"/>
        <v>0</v>
      </c>
      <c r="S478" s="81" t="e">
        <f t="shared" si="154"/>
        <v>#VALUE!</v>
      </c>
      <c r="T478" s="81" t="e">
        <f t="shared" si="155"/>
        <v>#VALUE!</v>
      </c>
      <c r="U478" s="81" t="e">
        <f t="shared" si="156"/>
        <v>#VALUE!</v>
      </c>
      <c r="V478" s="82" t="e">
        <f t="shared" si="157"/>
        <v>#VALUE!</v>
      </c>
      <c r="W478" s="82" t="e">
        <f t="shared" si="171"/>
        <v>#VALUE!</v>
      </c>
      <c r="X478" s="82" t="b">
        <f t="shared" si="175"/>
        <v>0</v>
      </c>
      <c r="Y478" s="72" t="str">
        <f t="shared" si="158"/>
        <v/>
      </c>
      <c r="Z478" s="81" t="e" cm="1">
        <f t="array" aca="1" ref="Z478" ca="1">TEXT(RIGHT(10-RIGHT(SUM(INDEX(1*(MID(MID(C478,1,1)*2,ROW(INDIRECT("1:"&amp;LEN(MID(C478,1,1)*2))),1)),,))+MID(C478,2,1)+
SUM(INDEX(1*(MID(MID(C478,3,1)*2,ROW(INDIRECT("1:"&amp;LEN(MID(C478,3,1)*2))),1)),,))+MID(C478,4,1)+
SUM(INDEX(1*(MID(MID(C478,5,1)*2,ROW(INDIRECT("1:"&amp;LEN(MID(C478,5,1)*2))),1)),,))+MID(C478,6,1)+
SUM(INDEX(1*(MID(MID(C478,8,1)*2,ROW(INDIRECT("1:"&amp;LEN(MID(C478,8,1)*2))),1)),,))+MID(C478,9,1)+
SUM(INDEX(1*(MID(MID(C478,10,1)*2,ROW(INDIRECT("1:"&amp;LEN(MID(C478,10,1)*2))),1)),,)),1),1),"0")</f>
        <v>#VALUE!</v>
      </c>
      <c r="AA478" s="81" t="str">
        <f t="shared" si="159"/>
        <v/>
      </c>
      <c r="AB478" s="83" t="b">
        <f t="shared" si="160"/>
        <v>0</v>
      </c>
      <c r="AC478" s="154">
        <f t="shared" si="172"/>
        <v>0</v>
      </c>
      <c r="AD478" s="154">
        <f>SUMIF($C$15:C477,C478,$AC$15:AC477)</f>
        <v>0</v>
      </c>
      <c r="AE478" s="15">
        <f t="shared" si="173"/>
        <v>10000</v>
      </c>
      <c r="AF478" s="154">
        <f t="shared" si="174"/>
        <v>0</v>
      </c>
    </row>
    <row r="479" spans="1:32" s="30" customFormat="1" x14ac:dyDescent="0.25">
      <c r="A479" s="19">
        <v>464</v>
      </c>
      <c r="B479" s="20"/>
      <c r="C479" s="107"/>
      <c r="D479" s="20"/>
      <c r="E479" s="20"/>
      <c r="F479" s="20"/>
      <c r="G479" s="122"/>
      <c r="H479" s="156">
        <f t="shared" si="161"/>
        <v>0</v>
      </c>
      <c r="I479" s="117" t="str">
        <f t="shared" si="162"/>
        <v/>
      </c>
      <c r="J479" s="80" t="b">
        <f t="shared" si="163"/>
        <v>0</v>
      </c>
      <c r="K479" s="80" t="str">
        <f t="shared" si="164"/>
        <v/>
      </c>
      <c r="L479" s="80" t="b">
        <f>IF(C479="",FALSE,IFERROR(NOT(MATCH(C479,'Anställda och korttidsarbete'!$C:$C,0)&gt;0),TRUE))</f>
        <v>0</v>
      </c>
      <c r="M479" s="80" t="str">
        <f t="shared" si="165"/>
        <v/>
      </c>
      <c r="N479" s="80" t="b">
        <f t="shared" si="166"/>
        <v>0</v>
      </c>
      <c r="O479" s="80" t="str">
        <f t="shared" si="167"/>
        <v/>
      </c>
      <c r="P479" s="13" t="b">
        <f t="shared" si="168"/>
        <v>0</v>
      </c>
      <c r="Q479" s="80" t="str">
        <f t="shared" si="169"/>
        <v/>
      </c>
      <c r="R479" s="80" t="b">
        <f t="shared" si="170"/>
        <v>0</v>
      </c>
      <c r="S479" s="81" t="e">
        <f t="shared" si="154"/>
        <v>#VALUE!</v>
      </c>
      <c r="T479" s="81" t="e">
        <f t="shared" si="155"/>
        <v>#VALUE!</v>
      </c>
      <c r="U479" s="81" t="e">
        <f t="shared" si="156"/>
        <v>#VALUE!</v>
      </c>
      <c r="V479" s="82" t="e">
        <f t="shared" si="157"/>
        <v>#VALUE!</v>
      </c>
      <c r="W479" s="82" t="e">
        <f t="shared" si="171"/>
        <v>#VALUE!</v>
      </c>
      <c r="X479" s="82" t="b">
        <f t="shared" si="175"/>
        <v>0</v>
      </c>
      <c r="Y479" s="72" t="str">
        <f t="shared" si="158"/>
        <v/>
      </c>
      <c r="Z479" s="81" t="e" cm="1">
        <f t="array" aca="1" ref="Z479" ca="1">TEXT(RIGHT(10-RIGHT(SUM(INDEX(1*(MID(MID(C479,1,1)*2,ROW(INDIRECT("1:"&amp;LEN(MID(C479,1,1)*2))),1)),,))+MID(C479,2,1)+
SUM(INDEX(1*(MID(MID(C479,3,1)*2,ROW(INDIRECT("1:"&amp;LEN(MID(C479,3,1)*2))),1)),,))+MID(C479,4,1)+
SUM(INDEX(1*(MID(MID(C479,5,1)*2,ROW(INDIRECT("1:"&amp;LEN(MID(C479,5,1)*2))),1)),,))+MID(C479,6,1)+
SUM(INDEX(1*(MID(MID(C479,8,1)*2,ROW(INDIRECT("1:"&amp;LEN(MID(C479,8,1)*2))),1)),,))+MID(C479,9,1)+
SUM(INDEX(1*(MID(MID(C479,10,1)*2,ROW(INDIRECT("1:"&amp;LEN(MID(C479,10,1)*2))),1)),,)),1),1),"0")</f>
        <v>#VALUE!</v>
      </c>
      <c r="AA479" s="81" t="str">
        <f t="shared" si="159"/>
        <v/>
      </c>
      <c r="AB479" s="83" t="b">
        <f t="shared" si="160"/>
        <v>0</v>
      </c>
      <c r="AC479" s="154">
        <f t="shared" si="172"/>
        <v>0</v>
      </c>
      <c r="AD479" s="154">
        <f>SUMIF($C$15:C478,C479,$AC$15:AC478)</f>
        <v>0</v>
      </c>
      <c r="AE479" s="15">
        <f t="shared" si="173"/>
        <v>10000</v>
      </c>
      <c r="AF479" s="154">
        <f t="shared" si="174"/>
        <v>0</v>
      </c>
    </row>
    <row r="480" spans="1:32" s="30" customFormat="1" x14ac:dyDescent="0.25">
      <c r="A480" s="19">
        <v>465</v>
      </c>
      <c r="B480" s="20"/>
      <c r="C480" s="107"/>
      <c r="D480" s="20"/>
      <c r="E480" s="20"/>
      <c r="F480" s="20"/>
      <c r="G480" s="122"/>
      <c r="H480" s="156">
        <f t="shared" si="161"/>
        <v>0</v>
      </c>
      <c r="I480" s="117" t="str">
        <f t="shared" si="162"/>
        <v/>
      </c>
      <c r="J480" s="80" t="b">
        <f t="shared" si="163"/>
        <v>0</v>
      </c>
      <c r="K480" s="80" t="str">
        <f t="shared" si="164"/>
        <v/>
      </c>
      <c r="L480" s="80" t="b">
        <f>IF(C480="",FALSE,IFERROR(NOT(MATCH(C480,'Anställda och korttidsarbete'!$C:$C,0)&gt;0),TRUE))</f>
        <v>0</v>
      </c>
      <c r="M480" s="80" t="str">
        <f t="shared" si="165"/>
        <v/>
      </c>
      <c r="N480" s="80" t="b">
        <f t="shared" si="166"/>
        <v>0</v>
      </c>
      <c r="O480" s="80" t="str">
        <f t="shared" si="167"/>
        <v/>
      </c>
      <c r="P480" s="13" t="b">
        <f t="shared" si="168"/>
        <v>0</v>
      </c>
      <c r="Q480" s="80" t="str">
        <f t="shared" si="169"/>
        <v/>
      </c>
      <c r="R480" s="80" t="b">
        <f t="shared" si="170"/>
        <v>0</v>
      </c>
      <c r="S480" s="81" t="e">
        <f t="shared" si="154"/>
        <v>#VALUE!</v>
      </c>
      <c r="T480" s="81" t="e">
        <f t="shared" si="155"/>
        <v>#VALUE!</v>
      </c>
      <c r="U480" s="81" t="e">
        <f t="shared" si="156"/>
        <v>#VALUE!</v>
      </c>
      <c r="V480" s="82" t="e">
        <f t="shared" si="157"/>
        <v>#VALUE!</v>
      </c>
      <c r="W480" s="82" t="e">
        <f t="shared" si="171"/>
        <v>#VALUE!</v>
      </c>
      <c r="X480" s="82" t="b">
        <f t="shared" si="175"/>
        <v>0</v>
      </c>
      <c r="Y480" s="72" t="str">
        <f t="shared" si="158"/>
        <v/>
      </c>
      <c r="Z480" s="81" t="e" cm="1">
        <f t="array" aca="1" ref="Z480" ca="1">TEXT(RIGHT(10-RIGHT(SUM(INDEX(1*(MID(MID(C480,1,1)*2,ROW(INDIRECT("1:"&amp;LEN(MID(C480,1,1)*2))),1)),,))+MID(C480,2,1)+
SUM(INDEX(1*(MID(MID(C480,3,1)*2,ROW(INDIRECT("1:"&amp;LEN(MID(C480,3,1)*2))),1)),,))+MID(C480,4,1)+
SUM(INDEX(1*(MID(MID(C480,5,1)*2,ROW(INDIRECT("1:"&amp;LEN(MID(C480,5,1)*2))),1)),,))+MID(C480,6,1)+
SUM(INDEX(1*(MID(MID(C480,8,1)*2,ROW(INDIRECT("1:"&amp;LEN(MID(C480,8,1)*2))),1)),,))+MID(C480,9,1)+
SUM(INDEX(1*(MID(MID(C480,10,1)*2,ROW(INDIRECT("1:"&amp;LEN(MID(C480,10,1)*2))),1)),,)),1),1),"0")</f>
        <v>#VALUE!</v>
      </c>
      <c r="AA480" s="81" t="str">
        <f t="shared" si="159"/>
        <v/>
      </c>
      <c r="AB480" s="83" t="b">
        <f t="shared" si="160"/>
        <v>0</v>
      </c>
      <c r="AC480" s="154">
        <f t="shared" si="172"/>
        <v>0</v>
      </c>
      <c r="AD480" s="154">
        <f>SUMIF($C$15:C479,C480,$AC$15:AC479)</f>
        <v>0</v>
      </c>
      <c r="AE480" s="15">
        <f t="shared" si="173"/>
        <v>10000</v>
      </c>
      <c r="AF480" s="154">
        <f t="shared" si="174"/>
        <v>0</v>
      </c>
    </row>
    <row r="481" spans="1:32" s="30" customFormat="1" x14ac:dyDescent="0.25">
      <c r="A481" s="19">
        <v>466</v>
      </c>
      <c r="B481" s="20"/>
      <c r="C481" s="107"/>
      <c r="D481" s="20"/>
      <c r="E481" s="20"/>
      <c r="F481" s="20"/>
      <c r="G481" s="122"/>
      <c r="H481" s="156">
        <f t="shared" si="161"/>
        <v>0</v>
      </c>
      <c r="I481" s="117" t="str">
        <f t="shared" si="162"/>
        <v/>
      </c>
      <c r="J481" s="80" t="b">
        <f t="shared" si="163"/>
        <v>0</v>
      </c>
      <c r="K481" s="80" t="str">
        <f t="shared" si="164"/>
        <v/>
      </c>
      <c r="L481" s="80" t="b">
        <f>IF(C481="",FALSE,IFERROR(NOT(MATCH(C481,'Anställda och korttidsarbete'!$C:$C,0)&gt;0),TRUE))</f>
        <v>0</v>
      </c>
      <c r="M481" s="80" t="str">
        <f t="shared" si="165"/>
        <v/>
      </c>
      <c r="N481" s="80" t="b">
        <f t="shared" si="166"/>
        <v>0</v>
      </c>
      <c r="O481" s="80" t="str">
        <f t="shared" si="167"/>
        <v/>
      </c>
      <c r="P481" s="13" t="b">
        <f t="shared" si="168"/>
        <v>0</v>
      </c>
      <c r="Q481" s="80" t="str">
        <f t="shared" si="169"/>
        <v/>
      </c>
      <c r="R481" s="80" t="b">
        <f t="shared" si="170"/>
        <v>0</v>
      </c>
      <c r="S481" s="81" t="e">
        <f t="shared" si="154"/>
        <v>#VALUE!</v>
      </c>
      <c r="T481" s="81" t="e">
        <f t="shared" si="155"/>
        <v>#VALUE!</v>
      </c>
      <c r="U481" s="81" t="e">
        <f t="shared" si="156"/>
        <v>#VALUE!</v>
      </c>
      <c r="V481" s="82" t="e">
        <f t="shared" si="157"/>
        <v>#VALUE!</v>
      </c>
      <c r="W481" s="82" t="e">
        <f t="shared" si="171"/>
        <v>#VALUE!</v>
      </c>
      <c r="X481" s="82" t="b">
        <f t="shared" si="175"/>
        <v>0</v>
      </c>
      <c r="Y481" s="72" t="str">
        <f t="shared" si="158"/>
        <v/>
      </c>
      <c r="Z481" s="81" t="e" cm="1">
        <f t="array" aca="1" ref="Z481" ca="1">TEXT(RIGHT(10-RIGHT(SUM(INDEX(1*(MID(MID(C481,1,1)*2,ROW(INDIRECT("1:"&amp;LEN(MID(C481,1,1)*2))),1)),,))+MID(C481,2,1)+
SUM(INDEX(1*(MID(MID(C481,3,1)*2,ROW(INDIRECT("1:"&amp;LEN(MID(C481,3,1)*2))),1)),,))+MID(C481,4,1)+
SUM(INDEX(1*(MID(MID(C481,5,1)*2,ROW(INDIRECT("1:"&amp;LEN(MID(C481,5,1)*2))),1)),,))+MID(C481,6,1)+
SUM(INDEX(1*(MID(MID(C481,8,1)*2,ROW(INDIRECT("1:"&amp;LEN(MID(C481,8,1)*2))),1)),,))+MID(C481,9,1)+
SUM(INDEX(1*(MID(MID(C481,10,1)*2,ROW(INDIRECT("1:"&amp;LEN(MID(C481,10,1)*2))),1)),,)),1),1),"0")</f>
        <v>#VALUE!</v>
      </c>
      <c r="AA481" s="81" t="str">
        <f t="shared" si="159"/>
        <v/>
      </c>
      <c r="AB481" s="83" t="b">
        <f t="shared" si="160"/>
        <v>0</v>
      </c>
      <c r="AC481" s="154">
        <f t="shared" si="172"/>
        <v>0</v>
      </c>
      <c r="AD481" s="154">
        <f>SUMIF($C$15:C480,C481,$AC$15:AC480)</f>
        <v>0</v>
      </c>
      <c r="AE481" s="15">
        <f t="shared" si="173"/>
        <v>10000</v>
      </c>
      <c r="AF481" s="154">
        <f t="shared" si="174"/>
        <v>0</v>
      </c>
    </row>
    <row r="482" spans="1:32" s="30" customFormat="1" x14ac:dyDescent="0.25">
      <c r="A482" s="19">
        <v>467</v>
      </c>
      <c r="B482" s="20"/>
      <c r="C482" s="107"/>
      <c r="D482" s="20"/>
      <c r="E482" s="20"/>
      <c r="F482" s="20"/>
      <c r="G482" s="122"/>
      <c r="H482" s="156">
        <f t="shared" si="161"/>
        <v>0</v>
      </c>
      <c r="I482" s="117" t="str">
        <f t="shared" si="162"/>
        <v/>
      </c>
      <c r="J482" s="80" t="b">
        <f t="shared" si="163"/>
        <v>0</v>
      </c>
      <c r="K482" s="80" t="str">
        <f t="shared" si="164"/>
        <v/>
      </c>
      <c r="L482" s="80" t="b">
        <f>IF(C482="",FALSE,IFERROR(NOT(MATCH(C482,'Anställda och korttidsarbete'!$C:$C,0)&gt;0),TRUE))</f>
        <v>0</v>
      </c>
      <c r="M482" s="80" t="str">
        <f t="shared" si="165"/>
        <v/>
      </c>
      <c r="N482" s="80" t="b">
        <f t="shared" si="166"/>
        <v>0</v>
      </c>
      <c r="O482" s="80" t="str">
        <f t="shared" si="167"/>
        <v/>
      </c>
      <c r="P482" s="13" t="b">
        <f t="shared" si="168"/>
        <v>0</v>
      </c>
      <c r="Q482" s="80" t="str">
        <f t="shared" si="169"/>
        <v/>
      </c>
      <c r="R482" s="80" t="b">
        <f t="shared" si="170"/>
        <v>0</v>
      </c>
      <c r="S482" s="81" t="e">
        <f t="shared" si="154"/>
        <v>#VALUE!</v>
      </c>
      <c r="T482" s="81" t="e">
        <f t="shared" si="155"/>
        <v>#VALUE!</v>
      </c>
      <c r="U482" s="81" t="e">
        <f t="shared" si="156"/>
        <v>#VALUE!</v>
      </c>
      <c r="V482" s="82" t="e">
        <f t="shared" si="157"/>
        <v>#VALUE!</v>
      </c>
      <c r="W482" s="82" t="e">
        <f t="shared" si="171"/>
        <v>#VALUE!</v>
      </c>
      <c r="X482" s="82" t="b">
        <f t="shared" si="175"/>
        <v>0</v>
      </c>
      <c r="Y482" s="72" t="str">
        <f t="shared" si="158"/>
        <v/>
      </c>
      <c r="Z482" s="81" t="e" cm="1">
        <f t="array" aca="1" ref="Z482" ca="1">TEXT(RIGHT(10-RIGHT(SUM(INDEX(1*(MID(MID(C482,1,1)*2,ROW(INDIRECT("1:"&amp;LEN(MID(C482,1,1)*2))),1)),,))+MID(C482,2,1)+
SUM(INDEX(1*(MID(MID(C482,3,1)*2,ROW(INDIRECT("1:"&amp;LEN(MID(C482,3,1)*2))),1)),,))+MID(C482,4,1)+
SUM(INDEX(1*(MID(MID(C482,5,1)*2,ROW(INDIRECT("1:"&amp;LEN(MID(C482,5,1)*2))),1)),,))+MID(C482,6,1)+
SUM(INDEX(1*(MID(MID(C482,8,1)*2,ROW(INDIRECT("1:"&amp;LEN(MID(C482,8,1)*2))),1)),,))+MID(C482,9,1)+
SUM(INDEX(1*(MID(MID(C482,10,1)*2,ROW(INDIRECT("1:"&amp;LEN(MID(C482,10,1)*2))),1)),,)),1),1),"0")</f>
        <v>#VALUE!</v>
      </c>
      <c r="AA482" s="81" t="str">
        <f t="shared" si="159"/>
        <v/>
      </c>
      <c r="AB482" s="83" t="b">
        <f t="shared" si="160"/>
        <v>0</v>
      </c>
      <c r="AC482" s="154">
        <f t="shared" si="172"/>
        <v>0</v>
      </c>
      <c r="AD482" s="154">
        <f>SUMIF($C$15:C481,C482,$AC$15:AC481)</f>
        <v>0</v>
      </c>
      <c r="AE482" s="15">
        <f t="shared" si="173"/>
        <v>10000</v>
      </c>
      <c r="AF482" s="154">
        <f t="shared" si="174"/>
        <v>0</v>
      </c>
    </row>
    <row r="483" spans="1:32" s="30" customFormat="1" x14ac:dyDescent="0.25">
      <c r="A483" s="19">
        <v>468</v>
      </c>
      <c r="B483" s="20"/>
      <c r="C483" s="107"/>
      <c r="D483" s="20"/>
      <c r="E483" s="20"/>
      <c r="F483" s="20"/>
      <c r="G483" s="122"/>
      <c r="H483" s="156">
        <f t="shared" si="161"/>
        <v>0</v>
      </c>
      <c r="I483" s="117" t="str">
        <f t="shared" si="162"/>
        <v/>
      </c>
      <c r="J483" s="80" t="b">
        <f t="shared" si="163"/>
        <v>0</v>
      </c>
      <c r="K483" s="80" t="str">
        <f t="shared" si="164"/>
        <v/>
      </c>
      <c r="L483" s="80" t="b">
        <f>IF(C483="",FALSE,IFERROR(NOT(MATCH(C483,'Anställda och korttidsarbete'!$C:$C,0)&gt;0),TRUE))</f>
        <v>0</v>
      </c>
      <c r="M483" s="80" t="str">
        <f t="shared" si="165"/>
        <v/>
      </c>
      <c r="N483" s="80" t="b">
        <f t="shared" si="166"/>
        <v>0</v>
      </c>
      <c r="O483" s="80" t="str">
        <f t="shared" si="167"/>
        <v/>
      </c>
      <c r="P483" s="13" t="b">
        <f t="shared" si="168"/>
        <v>0</v>
      </c>
      <c r="Q483" s="80" t="str">
        <f t="shared" si="169"/>
        <v/>
      </c>
      <c r="R483" s="80" t="b">
        <f t="shared" si="170"/>
        <v>0</v>
      </c>
      <c r="S483" s="81" t="e">
        <f t="shared" si="154"/>
        <v>#VALUE!</v>
      </c>
      <c r="T483" s="81" t="e">
        <f t="shared" si="155"/>
        <v>#VALUE!</v>
      </c>
      <c r="U483" s="81" t="e">
        <f t="shared" si="156"/>
        <v>#VALUE!</v>
      </c>
      <c r="V483" s="82" t="e">
        <f t="shared" si="157"/>
        <v>#VALUE!</v>
      </c>
      <c r="W483" s="82" t="e">
        <f t="shared" si="171"/>
        <v>#VALUE!</v>
      </c>
      <c r="X483" s="82" t="b">
        <f t="shared" si="175"/>
        <v>0</v>
      </c>
      <c r="Y483" s="72" t="str">
        <f t="shared" si="158"/>
        <v/>
      </c>
      <c r="Z483" s="81" t="e" cm="1">
        <f t="array" aca="1" ref="Z483" ca="1">TEXT(RIGHT(10-RIGHT(SUM(INDEX(1*(MID(MID(C483,1,1)*2,ROW(INDIRECT("1:"&amp;LEN(MID(C483,1,1)*2))),1)),,))+MID(C483,2,1)+
SUM(INDEX(1*(MID(MID(C483,3,1)*2,ROW(INDIRECT("1:"&amp;LEN(MID(C483,3,1)*2))),1)),,))+MID(C483,4,1)+
SUM(INDEX(1*(MID(MID(C483,5,1)*2,ROW(INDIRECT("1:"&amp;LEN(MID(C483,5,1)*2))),1)),,))+MID(C483,6,1)+
SUM(INDEX(1*(MID(MID(C483,8,1)*2,ROW(INDIRECT("1:"&amp;LEN(MID(C483,8,1)*2))),1)),,))+MID(C483,9,1)+
SUM(INDEX(1*(MID(MID(C483,10,1)*2,ROW(INDIRECT("1:"&amp;LEN(MID(C483,10,1)*2))),1)),,)),1),1),"0")</f>
        <v>#VALUE!</v>
      </c>
      <c r="AA483" s="81" t="str">
        <f t="shared" si="159"/>
        <v/>
      </c>
      <c r="AB483" s="83" t="b">
        <f t="shared" si="160"/>
        <v>0</v>
      </c>
      <c r="AC483" s="154">
        <f t="shared" si="172"/>
        <v>0</v>
      </c>
      <c r="AD483" s="154">
        <f>SUMIF($C$15:C482,C483,$AC$15:AC482)</f>
        <v>0</v>
      </c>
      <c r="AE483" s="15">
        <f t="shared" si="173"/>
        <v>10000</v>
      </c>
      <c r="AF483" s="154">
        <f t="shared" si="174"/>
        <v>0</v>
      </c>
    </row>
    <row r="484" spans="1:32" s="30" customFormat="1" x14ac:dyDescent="0.25">
      <c r="A484" s="19">
        <v>469</v>
      </c>
      <c r="B484" s="20"/>
      <c r="C484" s="107"/>
      <c r="D484" s="20"/>
      <c r="E484" s="20"/>
      <c r="F484" s="20"/>
      <c r="G484" s="122"/>
      <c r="H484" s="156">
        <f t="shared" si="161"/>
        <v>0</v>
      </c>
      <c r="I484" s="117" t="str">
        <f t="shared" si="162"/>
        <v/>
      </c>
      <c r="J484" s="80" t="b">
        <f t="shared" si="163"/>
        <v>0</v>
      </c>
      <c r="K484" s="80" t="str">
        <f t="shared" si="164"/>
        <v/>
      </c>
      <c r="L484" s="80" t="b">
        <f>IF(C484="",FALSE,IFERROR(NOT(MATCH(C484,'Anställda och korttidsarbete'!$C:$C,0)&gt;0),TRUE))</f>
        <v>0</v>
      </c>
      <c r="M484" s="80" t="str">
        <f t="shared" si="165"/>
        <v/>
      </c>
      <c r="N484" s="80" t="b">
        <f t="shared" si="166"/>
        <v>0</v>
      </c>
      <c r="O484" s="80" t="str">
        <f t="shared" si="167"/>
        <v/>
      </c>
      <c r="P484" s="13" t="b">
        <f t="shared" si="168"/>
        <v>0</v>
      </c>
      <c r="Q484" s="80" t="str">
        <f t="shared" si="169"/>
        <v/>
      </c>
      <c r="R484" s="80" t="b">
        <f t="shared" si="170"/>
        <v>0</v>
      </c>
      <c r="S484" s="81" t="e">
        <f t="shared" si="154"/>
        <v>#VALUE!</v>
      </c>
      <c r="T484" s="81" t="e">
        <f t="shared" si="155"/>
        <v>#VALUE!</v>
      </c>
      <c r="U484" s="81" t="e">
        <f t="shared" si="156"/>
        <v>#VALUE!</v>
      </c>
      <c r="V484" s="82" t="e">
        <f t="shared" si="157"/>
        <v>#VALUE!</v>
      </c>
      <c r="W484" s="82" t="e">
        <f t="shared" si="171"/>
        <v>#VALUE!</v>
      </c>
      <c r="X484" s="82" t="b">
        <f t="shared" si="175"/>
        <v>0</v>
      </c>
      <c r="Y484" s="72" t="str">
        <f t="shared" si="158"/>
        <v/>
      </c>
      <c r="Z484" s="81" t="e" cm="1">
        <f t="array" aca="1" ref="Z484" ca="1">TEXT(RIGHT(10-RIGHT(SUM(INDEX(1*(MID(MID(C484,1,1)*2,ROW(INDIRECT("1:"&amp;LEN(MID(C484,1,1)*2))),1)),,))+MID(C484,2,1)+
SUM(INDEX(1*(MID(MID(C484,3,1)*2,ROW(INDIRECT("1:"&amp;LEN(MID(C484,3,1)*2))),1)),,))+MID(C484,4,1)+
SUM(INDEX(1*(MID(MID(C484,5,1)*2,ROW(INDIRECT("1:"&amp;LEN(MID(C484,5,1)*2))),1)),,))+MID(C484,6,1)+
SUM(INDEX(1*(MID(MID(C484,8,1)*2,ROW(INDIRECT("1:"&amp;LEN(MID(C484,8,1)*2))),1)),,))+MID(C484,9,1)+
SUM(INDEX(1*(MID(MID(C484,10,1)*2,ROW(INDIRECT("1:"&amp;LEN(MID(C484,10,1)*2))),1)),,)),1),1),"0")</f>
        <v>#VALUE!</v>
      </c>
      <c r="AA484" s="81" t="str">
        <f t="shared" si="159"/>
        <v/>
      </c>
      <c r="AB484" s="83" t="b">
        <f t="shared" si="160"/>
        <v>0</v>
      </c>
      <c r="AC484" s="154">
        <f t="shared" si="172"/>
        <v>0</v>
      </c>
      <c r="AD484" s="154">
        <f>SUMIF($C$15:C483,C484,$AC$15:AC483)</f>
        <v>0</v>
      </c>
      <c r="AE484" s="15">
        <f t="shared" si="173"/>
        <v>10000</v>
      </c>
      <c r="AF484" s="154">
        <f t="shared" si="174"/>
        <v>0</v>
      </c>
    </row>
    <row r="485" spans="1:32" s="30" customFormat="1" x14ac:dyDescent="0.25">
      <c r="A485" s="19">
        <v>470</v>
      </c>
      <c r="B485" s="20"/>
      <c r="C485" s="107"/>
      <c r="D485" s="20"/>
      <c r="E485" s="20"/>
      <c r="F485" s="20"/>
      <c r="G485" s="122"/>
      <c r="H485" s="156">
        <f t="shared" si="161"/>
        <v>0</v>
      </c>
      <c r="I485" s="117" t="str">
        <f t="shared" si="162"/>
        <v/>
      </c>
      <c r="J485" s="80" t="b">
        <f t="shared" si="163"/>
        <v>0</v>
      </c>
      <c r="K485" s="80" t="str">
        <f t="shared" si="164"/>
        <v/>
      </c>
      <c r="L485" s="80" t="b">
        <f>IF(C485="",FALSE,IFERROR(NOT(MATCH(C485,'Anställda och korttidsarbete'!$C:$C,0)&gt;0),TRUE))</f>
        <v>0</v>
      </c>
      <c r="M485" s="80" t="str">
        <f t="shared" si="165"/>
        <v/>
      </c>
      <c r="N485" s="80" t="b">
        <f t="shared" si="166"/>
        <v>0</v>
      </c>
      <c r="O485" s="80" t="str">
        <f t="shared" si="167"/>
        <v/>
      </c>
      <c r="P485" s="13" t="b">
        <f t="shared" si="168"/>
        <v>0</v>
      </c>
      <c r="Q485" s="80" t="str">
        <f t="shared" si="169"/>
        <v/>
      </c>
      <c r="R485" s="80" t="b">
        <f t="shared" si="170"/>
        <v>0</v>
      </c>
      <c r="S485" s="81" t="e">
        <f t="shared" si="154"/>
        <v>#VALUE!</v>
      </c>
      <c r="T485" s="81" t="e">
        <f t="shared" si="155"/>
        <v>#VALUE!</v>
      </c>
      <c r="U485" s="81" t="e">
        <f t="shared" si="156"/>
        <v>#VALUE!</v>
      </c>
      <c r="V485" s="82" t="e">
        <f t="shared" si="157"/>
        <v>#VALUE!</v>
      </c>
      <c r="W485" s="82" t="e">
        <f t="shared" si="171"/>
        <v>#VALUE!</v>
      </c>
      <c r="X485" s="82" t="b">
        <f t="shared" si="175"/>
        <v>0</v>
      </c>
      <c r="Y485" s="72" t="str">
        <f t="shared" si="158"/>
        <v/>
      </c>
      <c r="Z485" s="81" t="e" cm="1">
        <f t="array" aca="1" ref="Z485" ca="1">TEXT(RIGHT(10-RIGHT(SUM(INDEX(1*(MID(MID(C485,1,1)*2,ROW(INDIRECT("1:"&amp;LEN(MID(C485,1,1)*2))),1)),,))+MID(C485,2,1)+
SUM(INDEX(1*(MID(MID(C485,3,1)*2,ROW(INDIRECT("1:"&amp;LEN(MID(C485,3,1)*2))),1)),,))+MID(C485,4,1)+
SUM(INDEX(1*(MID(MID(C485,5,1)*2,ROW(INDIRECT("1:"&amp;LEN(MID(C485,5,1)*2))),1)),,))+MID(C485,6,1)+
SUM(INDEX(1*(MID(MID(C485,8,1)*2,ROW(INDIRECT("1:"&amp;LEN(MID(C485,8,1)*2))),1)),,))+MID(C485,9,1)+
SUM(INDEX(1*(MID(MID(C485,10,1)*2,ROW(INDIRECT("1:"&amp;LEN(MID(C485,10,1)*2))),1)),,)),1),1),"0")</f>
        <v>#VALUE!</v>
      </c>
      <c r="AA485" s="81" t="str">
        <f t="shared" si="159"/>
        <v/>
      </c>
      <c r="AB485" s="83" t="b">
        <f t="shared" si="160"/>
        <v>0</v>
      </c>
      <c r="AC485" s="154">
        <f t="shared" si="172"/>
        <v>0</v>
      </c>
      <c r="AD485" s="154">
        <f>SUMIF($C$15:C484,C485,$AC$15:AC484)</f>
        <v>0</v>
      </c>
      <c r="AE485" s="15">
        <f t="shared" si="173"/>
        <v>10000</v>
      </c>
      <c r="AF485" s="154">
        <f t="shared" si="174"/>
        <v>0</v>
      </c>
    </row>
    <row r="486" spans="1:32" s="30" customFormat="1" x14ac:dyDescent="0.25">
      <c r="A486" s="19">
        <v>471</v>
      </c>
      <c r="B486" s="20"/>
      <c r="C486" s="107"/>
      <c r="D486" s="20"/>
      <c r="E486" s="20"/>
      <c r="F486" s="20"/>
      <c r="G486" s="122"/>
      <c r="H486" s="156">
        <f t="shared" si="161"/>
        <v>0</v>
      </c>
      <c r="I486" s="117" t="str">
        <f t="shared" si="162"/>
        <v/>
      </c>
      <c r="J486" s="80" t="b">
        <f t="shared" si="163"/>
        <v>0</v>
      </c>
      <c r="K486" s="80" t="str">
        <f t="shared" si="164"/>
        <v/>
      </c>
      <c r="L486" s="80" t="b">
        <f>IF(C486="",FALSE,IFERROR(NOT(MATCH(C486,'Anställda och korttidsarbete'!$C:$C,0)&gt;0),TRUE))</f>
        <v>0</v>
      </c>
      <c r="M486" s="80" t="str">
        <f t="shared" si="165"/>
        <v/>
      </c>
      <c r="N486" s="80" t="b">
        <f t="shared" si="166"/>
        <v>0</v>
      </c>
      <c r="O486" s="80" t="str">
        <f t="shared" si="167"/>
        <v/>
      </c>
      <c r="P486" s="13" t="b">
        <f t="shared" si="168"/>
        <v>0</v>
      </c>
      <c r="Q486" s="80" t="str">
        <f t="shared" si="169"/>
        <v/>
      </c>
      <c r="R486" s="80" t="b">
        <f t="shared" si="170"/>
        <v>0</v>
      </c>
      <c r="S486" s="81" t="e">
        <f t="shared" si="154"/>
        <v>#VALUE!</v>
      </c>
      <c r="T486" s="81" t="e">
        <f t="shared" si="155"/>
        <v>#VALUE!</v>
      </c>
      <c r="U486" s="81" t="e">
        <f t="shared" si="156"/>
        <v>#VALUE!</v>
      </c>
      <c r="V486" s="82" t="e">
        <f t="shared" si="157"/>
        <v>#VALUE!</v>
      </c>
      <c r="W486" s="82" t="e">
        <f t="shared" si="171"/>
        <v>#VALUE!</v>
      </c>
      <c r="X486" s="82" t="b">
        <f t="shared" si="175"/>
        <v>0</v>
      </c>
      <c r="Y486" s="72" t="str">
        <f t="shared" si="158"/>
        <v/>
      </c>
      <c r="Z486" s="81" t="e" cm="1">
        <f t="array" aca="1" ref="Z486" ca="1">TEXT(RIGHT(10-RIGHT(SUM(INDEX(1*(MID(MID(C486,1,1)*2,ROW(INDIRECT("1:"&amp;LEN(MID(C486,1,1)*2))),1)),,))+MID(C486,2,1)+
SUM(INDEX(1*(MID(MID(C486,3,1)*2,ROW(INDIRECT("1:"&amp;LEN(MID(C486,3,1)*2))),1)),,))+MID(C486,4,1)+
SUM(INDEX(1*(MID(MID(C486,5,1)*2,ROW(INDIRECT("1:"&amp;LEN(MID(C486,5,1)*2))),1)),,))+MID(C486,6,1)+
SUM(INDEX(1*(MID(MID(C486,8,1)*2,ROW(INDIRECT("1:"&amp;LEN(MID(C486,8,1)*2))),1)),,))+MID(C486,9,1)+
SUM(INDEX(1*(MID(MID(C486,10,1)*2,ROW(INDIRECT("1:"&amp;LEN(MID(C486,10,1)*2))),1)),,)),1),1),"0")</f>
        <v>#VALUE!</v>
      </c>
      <c r="AA486" s="81" t="str">
        <f t="shared" si="159"/>
        <v/>
      </c>
      <c r="AB486" s="83" t="b">
        <f t="shared" si="160"/>
        <v>0</v>
      </c>
      <c r="AC486" s="154">
        <f t="shared" si="172"/>
        <v>0</v>
      </c>
      <c r="AD486" s="154">
        <f>SUMIF($C$15:C485,C486,$AC$15:AC485)</f>
        <v>0</v>
      </c>
      <c r="AE486" s="15">
        <f t="shared" si="173"/>
        <v>10000</v>
      </c>
      <c r="AF486" s="154">
        <f t="shared" si="174"/>
        <v>0</v>
      </c>
    </row>
    <row r="487" spans="1:32" s="30" customFormat="1" x14ac:dyDescent="0.25">
      <c r="A487" s="19">
        <v>472</v>
      </c>
      <c r="B487" s="20"/>
      <c r="C487" s="107"/>
      <c r="D487" s="20"/>
      <c r="E487" s="20"/>
      <c r="F487" s="20"/>
      <c r="G487" s="122"/>
      <c r="H487" s="156">
        <f t="shared" si="161"/>
        <v>0</v>
      </c>
      <c r="I487" s="117" t="str">
        <f t="shared" si="162"/>
        <v/>
      </c>
      <c r="J487" s="80" t="b">
        <f t="shared" si="163"/>
        <v>0</v>
      </c>
      <c r="K487" s="80" t="str">
        <f t="shared" si="164"/>
        <v/>
      </c>
      <c r="L487" s="80" t="b">
        <f>IF(C487="",FALSE,IFERROR(NOT(MATCH(C487,'Anställda och korttidsarbete'!$C:$C,0)&gt;0),TRUE))</f>
        <v>0</v>
      </c>
      <c r="M487" s="80" t="str">
        <f t="shared" si="165"/>
        <v/>
      </c>
      <c r="N487" s="80" t="b">
        <f t="shared" si="166"/>
        <v>0</v>
      </c>
      <c r="O487" s="80" t="str">
        <f t="shared" si="167"/>
        <v/>
      </c>
      <c r="P487" s="13" t="b">
        <f t="shared" si="168"/>
        <v>0</v>
      </c>
      <c r="Q487" s="80" t="str">
        <f t="shared" si="169"/>
        <v/>
      </c>
      <c r="R487" s="80" t="b">
        <f t="shared" si="170"/>
        <v>0</v>
      </c>
      <c r="S487" s="81" t="e">
        <f t="shared" si="154"/>
        <v>#VALUE!</v>
      </c>
      <c r="T487" s="81" t="e">
        <f t="shared" si="155"/>
        <v>#VALUE!</v>
      </c>
      <c r="U487" s="81" t="e">
        <f t="shared" si="156"/>
        <v>#VALUE!</v>
      </c>
      <c r="V487" s="82" t="e">
        <f t="shared" si="157"/>
        <v>#VALUE!</v>
      </c>
      <c r="W487" s="82" t="e">
        <f t="shared" si="171"/>
        <v>#VALUE!</v>
      </c>
      <c r="X487" s="82" t="b">
        <f t="shared" si="175"/>
        <v>0</v>
      </c>
      <c r="Y487" s="72" t="str">
        <f t="shared" si="158"/>
        <v/>
      </c>
      <c r="Z487" s="81" t="e" cm="1">
        <f t="array" aca="1" ref="Z487" ca="1">TEXT(RIGHT(10-RIGHT(SUM(INDEX(1*(MID(MID(C487,1,1)*2,ROW(INDIRECT("1:"&amp;LEN(MID(C487,1,1)*2))),1)),,))+MID(C487,2,1)+
SUM(INDEX(1*(MID(MID(C487,3,1)*2,ROW(INDIRECT("1:"&amp;LEN(MID(C487,3,1)*2))),1)),,))+MID(C487,4,1)+
SUM(INDEX(1*(MID(MID(C487,5,1)*2,ROW(INDIRECT("1:"&amp;LEN(MID(C487,5,1)*2))),1)),,))+MID(C487,6,1)+
SUM(INDEX(1*(MID(MID(C487,8,1)*2,ROW(INDIRECT("1:"&amp;LEN(MID(C487,8,1)*2))),1)),,))+MID(C487,9,1)+
SUM(INDEX(1*(MID(MID(C487,10,1)*2,ROW(INDIRECT("1:"&amp;LEN(MID(C487,10,1)*2))),1)),,)),1),1),"0")</f>
        <v>#VALUE!</v>
      </c>
      <c r="AA487" s="81" t="str">
        <f t="shared" si="159"/>
        <v/>
      </c>
      <c r="AB487" s="83" t="b">
        <f t="shared" si="160"/>
        <v>0</v>
      </c>
      <c r="AC487" s="154">
        <f t="shared" si="172"/>
        <v>0</v>
      </c>
      <c r="AD487" s="154">
        <f>SUMIF($C$15:C486,C487,$AC$15:AC486)</f>
        <v>0</v>
      </c>
      <c r="AE487" s="15">
        <f t="shared" si="173"/>
        <v>10000</v>
      </c>
      <c r="AF487" s="154">
        <f t="shared" si="174"/>
        <v>0</v>
      </c>
    </row>
    <row r="488" spans="1:32" s="30" customFormat="1" x14ac:dyDescent="0.25">
      <c r="A488" s="19">
        <v>473</v>
      </c>
      <c r="B488" s="20"/>
      <c r="C488" s="107"/>
      <c r="D488" s="20"/>
      <c r="E488" s="20"/>
      <c r="F488" s="20"/>
      <c r="G488" s="122"/>
      <c r="H488" s="156">
        <f t="shared" si="161"/>
        <v>0</v>
      </c>
      <c r="I488" s="117" t="str">
        <f t="shared" si="162"/>
        <v/>
      </c>
      <c r="J488" s="80" t="b">
        <f t="shared" si="163"/>
        <v>0</v>
      </c>
      <c r="K488" s="80" t="str">
        <f t="shared" si="164"/>
        <v/>
      </c>
      <c r="L488" s="80" t="b">
        <f>IF(C488="",FALSE,IFERROR(NOT(MATCH(C488,'Anställda och korttidsarbete'!$C:$C,0)&gt;0),TRUE))</f>
        <v>0</v>
      </c>
      <c r="M488" s="80" t="str">
        <f t="shared" si="165"/>
        <v/>
      </c>
      <c r="N488" s="80" t="b">
        <f t="shared" si="166"/>
        <v>0</v>
      </c>
      <c r="O488" s="80" t="str">
        <f t="shared" si="167"/>
        <v/>
      </c>
      <c r="P488" s="13" t="b">
        <f t="shared" si="168"/>
        <v>0</v>
      </c>
      <c r="Q488" s="80" t="str">
        <f t="shared" si="169"/>
        <v/>
      </c>
      <c r="R488" s="80" t="b">
        <f t="shared" si="170"/>
        <v>0</v>
      </c>
      <c r="S488" s="81" t="e">
        <f t="shared" si="154"/>
        <v>#VALUE!</v>
      </c>
      <c r="T488" s="81" t="e">
        <f t="shared" si="155"/>
        <v>#VALUE!</v>
      </c>
      <c r="U488" s="81" t="e">
        <f t="shared" si="156"/>
        <v>#VALUE!</v>
      </c>
      <c r="V488" s="82" t="e">
        <f t="shared" si="157"/>
        <v>#VALUE!</v>
      </c>
      <c r="W488" s="82" t="e">
        <f t="shared" si="171"/>
        <v>#VALUE!</v>
      </c>
      <c r="X488" s="82" t="b">
        <f t="shared" si="175"/>
        <v>0</v>
      </c>
      <c r="Y488" s="72" t="str">
        <f t="shared" si="158"/>
        <v/>
      </c>
      <c r="Z488" s="81" t="e" cm="1">
        <f t="array" aca="1" ref="Z488" ca="1">TEXT(RIGHT(10-RIGHT(SUM(INDEX(1*(MID(MID(C488,1,1)*2,ROW(INDIRECT("1:"&amp;LEN(MID(C488,1,1)*2))),1)),,))+MID(C488,2,1)+
SUM(INDEX(1*(MID(MID(C488,3,1)*2,ROW(INDIRECT("1:"&amp;LEN(MID(C488,3,1)*2))),1)),,))+MID(C488,4,1)+
SUM(INDEX(1*(MID(MID(C488,5,1)*2,ROW(INDIRECT("1:"&amp;LEN(MID(C488,5,1)*2))),1)),,))+MID(C488,6,1)+
SUM(INDEX(1*(MID(MID(C488,8,1)*2,ROW(INDIRECT("1:"&amp;LEN(MID(C488,8,1)*2))),1)),,))+MID(C488,9,1)+
SUM(INDEX(1*(MID(MID(C488,10,1)*2,ROW(INDIRECT("1:"&amp;LEN(MID(C488,10,1)*2))),1)),,)),1),1),"0")</f>
        <v>#VALUE!</v>
      </c>
      <c r="AA488" s="81" t="str">
        <f t="shared" si="159"/>
        <v/>
      </c>
      <c r="AB488" s="83" t="b">
        <f t="shared" si="160"/>
        <v>0</v>
      </c>
      <c r="AC488" s="154">
        <f t="shared" si="172"/>
        <v>0</v>
      </c>
      <c r="AD488" s="154">
        <f>SUMIF($C$15:C487,C488,$AC$15:AC487)</f>
        <v>0</v>
      </c>
      <c r="AE488" s="15">
        <f t="shared" si="173"/>
        <v>10000</v>
      </c>
      <c r="AF488" s="154">
        <f t="shared" si="174"/>
        <v>0</v>
      </c>
    </row>
    <row r="489" spans="1:32" s="30" customFormat="1" x14ac:dyDescent="0.25">
      <c r="A489" s="19">
        <v>474</v>
      </c>
      <c r="B489" s="20"/>
      <c r="C489" s="107"/>
      <c r="D489" s="20"/>
      <c r="E489" s="20"/>
      <c r="F489" s="20"/>
      <c r="G489" s="122"/>
      <c r="H489" s="156">
        <f t="shared" si="161"/>
        <v>0</v>
      </c>
      <c r="I489" s="117" t="str">
        <f t="shared" si="162"/>
        <v/>
      </c>
      <c r="J489" s="80" t="b">
        <f t="shared" si="163"/>
        <v>0</v>
      </c>
      <c r="K489" s="80" t="str">
        <f t="shared" si="164"/>
        <v/>
      </c>
      <c r="L489" s="80" t="b">
        <f>IF(C489="",FALSE,IFERROR(NOT(MATCH(C489,'Anställda och korttidsarbete'!$C:$C,0)&gt;0),TRUE))</f>
        <v>0</v>
      </c>
      <c r="M489" s="80" t="str">
        <f t="shared" si="165"/>
        <v/>
      </c>
      <c r="N489" s="80" t="b">
        <f t="shared" si="166"/>
        <v>0</v>
      </c>
      <c r="O489" s="80" t="str">
        <f t="shared" si="167"/>
        <v/>
      </c>
      <c r="P489" s="13" t="b">
        <f t="shared" si="168"/>
        <v>0</v>
      </c>
      <c r="Q489" s="80" t="str">
        <f t="shared" si="169"/>
        <v/>
      </c>
      <c r="R489" s="80" t="b">
        <f t="shared" si="170"/>
        <v>0</v>
      </c>
      <c r="S489" s="81" t="e">
        <f t="shared" si="154"/>
        <v>#VALUE!</v>
      </c>
      <c r="T489" s="81" t="e">
        <f t="shared" si="155"/>
        <v>#VALUE!</v>
      </c>
      <c r="U489" s="81" t="e">
        <f t="shared" si="156"/>
        <v>#VALUE!</v>
      </c>
      <c r="V489" s="82" t="e">
        <f t="shared" si="157"/>
        <v>#VALUE!</v>
      </c>
      <c r="W489" s="82" t="e">
        <f t="shared" si="171"/>
        <v>#VALUE!</v>
      </c>
      <c r="X489" s="82" t="b">
        <f t="shared" si="175"/>
        <v>0</v>
      </c>
      <c r="Y489" s="72" t="str">
        <f t="shared" si="158"/>
        <v/>
      </c>
      <c r="Z489" s="81" t="e" cm="1">
        <f t="array" aca="1" ref="Z489" ca="1">TEXT(RIGHT(10-RIGHT(SUM(INDEX(1*(MID(MID(C489,1,1)*2,ROW(INDIRECT("1:"&amp;LEN(MID(C489,1,1)*2))),1)),,))+MID(C489,2,1)+
SUM(INDEX(1*(MID(MID(C489,3,1)*2,ROW(INDIRECT("1:"&amp;LEN(MID(C489,3,1)*2))),1)),,))+MID(C489,4,1)+
SUM(INDEX(1*(MID(MID(C489,5,1)*2,ROW(INDIRECT("1:"&amp;LEN(MID(C489,5,1)*2))),1)),,))+MID(C489,6,1)+
SUM(INDEX(1*(MID(MID(C489,8,1)*2,ROW(INDIRECT("1:"&amp;LEN(MID(C489,8,1)*2))),1)),,))+MID(C489,9,1)+
SUM(INDEX(1*(MID(MID(C489,10,1)*2,ROW(INDIRECT("1:"&amp;LEN(MID(C489,10,1)*2))),1)),,)),1),1),"0")</f>
        <v>#VALUE!</v>
      </c>
      <c r="AA489" s="81" t="str">
        <f t="shared" si="159"/>
        <v/>
      </c>
      <c r="AB489" s="83" t="b">
        <f t="shared" si="160"/>
        <v>0</v>
      </c>
      <c r="AC489" s="154">
        <f t="shared" si="172"/>
        <v>0</v>
      </c>
      <c r="AD489" s="154">
        <f>SUMIF($C$15:C488,C489,$AC$15:AC488)</f>
        <v>0</v>
      </c>
      <c r="AE489" s="15">
        <f t="shared" si="173"/>
        <v>10000</v>
      </c>
      <c r="AF489" s="154">
        <f t="shared" si="174"/>
        <v>0</v>
      </c>
    </row>
    <row r="490" spans="1:32" s="30" customFormat="1" x14ac:dyDescent="0.25">
      <c r="A490" s="19">
        <v>475</v>
      </c>
      <c r="B490" s="20"/>
      <c r="C490" s="107"/>
      <c r="D490" s="20"/>
      <c r="E490" s="20"/>
      <c r="F490" s="20"/>
      <c r="G490" s="122"/>
      <c r="H490" s="156">
        <f t="shared" si="161"/>
        <v>0</v>
      </c>
      <c r="I490" s="117" t="str">
        <f t="shared" si="162"/>
        <v/>
      </c>
      <c r="J490" s="80" t="b">
        <f t="shared" si="163"/>
        <v>0</v>
      </c>
      <c r="K490" s="80" t="str">
        <f t="shared" si="164"/>
        <v/>
      </c>
      <c r="L490" s="80" t="b">
        <f>IF(C490="",FALSE,IFERROR(NOT(MATCH(C490,'Anställda och korttidsarbete'!$C:$C,0)&gt;0),TRUE))</f>
        <v>0</v>
      </c>
      <c r="M490" s="80" t="str">
        <f t="shared" si="165"/>
        <v/>
      </c>
      <c r="N490" s="80" t="b">
        <f t="shared" si="166"/>
        <v>0</v>
      </c>
      <c r="O490" s="80" t="str">
        <f t="shared" si="167"/>
        <v/>
      </c>
      <c r="P490" s="13" t="b">
        <f t="shared" si="168"/>
        <v>0</v>
      </c>
      <c r="Q490" s="80" t="str">
        <f t="shared" si="169"/>
        <v/>
      </c>
      <c r="R490" s="80" t="b">
        <f t="shared" si="170"/>
        <v>0</v>
      </c>
      <c r="S490" s="81" t="e">
        <f t="shared" si="154"/>
        <v>#VALUE!</v>
      </c>
      <c r="T490" s="81" t="e">
        <f t="shared" si="155"/>
        <v>#VALUE!</v>
      </c>
      <c r="U490" s="81" t="e">
        <f t="shared" si="156"/>
        <v>#VALUE!</v>
      </c>
      <c r="V490" s="82" t="e">
        <f t="shared" si="157"/>
        <v>#VALUE!</v>
      </c>
      <c r="W490" s="82" t="e">
        <f t="shared" si="171"/>
        <v>#VALUE!</v>
      </c>
      <c r="X490" s="82" t="b">
        <f t="shared" si="175"/>
        <v>0</v>
      </c>
      <c r="Y490" s="72" t="str">
        <f t="shared" si="158"/>
        <v/>
      </c>
      <c r="Z490" s="81" t="e" cm="1">
        <f t="array" aca="1" ref="Z490" ca="1">TEXT(RIGHT(10-RIGHT(SUM(INDEX(1*(MID(MID(C490,1,1)*2,ROW(INDIRECT("1:"&amp;LEN(MID(C490,1,1)*2))),1)),,))+MID(C490,2,1)+
SUM(INDEX(1*(MID(MID(C490,3,1)*2,ROW(INDIRECT("1:"&amp;LEN(MID(C490,3,1)*2))),1)),,))+MID(C490,4,1)+
SUM(INDEX(1*(MID(MID(C490,5,1)*2,ROW(INDIRECT("1:"&amp;LEN(MID(C490,5,1)*2))),1)),,))+MID(C490,6,1)+
SUM(INDEX(1*(MID(MID(C490,8,1)*2,ROW(INDIRECT("1:"&amp;LEN(MID(C490,8,1)*2))),1)),,))+MID(C490,9,1)+
SUM(INDEX(1*(MID(MID(C490,10,1)*2,ROW(INDIRECT("1:"&amp;LEN(MID(C490,10,1)*2))),1)),,)),1),1),"0")</f>
        <v>#VALUE!</v>
      </c>
      <c r="AA490" s="81" t="str">
        <f t="shared" si="159"/>
        <v/>
      </c>
      <c r="AB490" s="83" t="b">
        <f t="shared" si="160"/>
        <v>0</v>
      </c>
      <c r="AC490" s="154">
        <f t="shared" si="172"/>
        <v>0</v>
      </c>
      <c r="AD490" s="154">
        <f>SUMIF($C$15:C489,C490,$AC$15:AC489)</f>
        <v>0</v>
      </c>
      <c r="AE490" s="15">
        <f t="shared" si="173"/>
        <v>10000</v>
      </c>
      <c r="AF490" s="154">
        <f t="shared" si="174"/>
        <v>0</v>
      </c>
    </row>
    <row r="491" spans="1:32" s="30" customFormat="1" x14ac:dyDescent="0.25">
      <c r="A491" s="19">
        <v>476</v>
      </c>
      <c r="B491" s="20"/>
      <c r="C491" s="107"/>
      <c r="D491" s="20"/>
      <c r="E491" s="20"/>
      <c r="F491" s="20"/>
      <c r="G491" s="122"/>
      <c r="H491" s="156">
        <f t="shared" si="161"/>
        <v>0</v>
      </c>
      <c r="I491" s="117" t="str">
        <f t="shared" si="162"/>
        <v/>
      </c>
      <c r="J491" s="80" t="b">
        <f t="shared" si="163"/>
        <v>0</v>
      </c>
      <c r="K491" s="80" t="str">
        <f t="shared" si="164"/>
        <v/>
      </c>
      <c r="L491" s="80" t="b">
        <f>IF(C491="",FALSE,IFERROR(NOT(MATCH(C491,'Anställda och korttidsarbete'!$C:$C,0)&gt;0),TRUE))</f>
        <v>0</v>
      </c>
      <c r="M491" s="80" t="str">
        <f t="shared" si="165"/>
        <v/>
      </c>
      <c r="N491" s="80" t="b">
        <f t="shared" si="166"/>
        <v>0</v>
      </c>
      <c r="O491" s="80" t="str">
        <f t="shared" si="167"/>
        <v/>
      </c>
      <c r="P491" s="13" t="b">
        <f t="shared" si="168"/>
        <v>0</v>
      </c>
      <c r="Q491" s="80" t="str">
        <f t="shared" si="169"/>
        <v/>
      </c>
      <c r="R491" s="80" t="b">
        <f t="shared" si="170"/>
        <v>0</v>
      </c>
      <c r="S491" s="81" t="e">
        <f t="shared" si="154"/>
        <v>#VALUE!</v>
      </c>
      <c r="T491" s="81" t="e">
        <f t="shared" si="155"/>
        <v>#VALUE!</v>
      </c>
      <c r="U491" s="81" t="e">
        <f t="shared" si="156"/>
        <v>#VALUE!</v>
      </c>
      <c r="V491" s="82" t="e">
        <f t="shared" si="157"/>
        <v>#VALUE!</v>
      </c>
      <c r="W491" s="82" t="e">
        <f t="shared" si="171"/>
        <v>#VALUE!</v>
      </c>
      <c r="X491" s="82" t="b">
        <f t="shared" si="175"/>
        <v>0</v>
      </c>
      <c r="Y491" s="72" t="str">
        <f t="shared" si="158"/>
        <v/>
      </c>
      <c r="Z491" s="81" t="e" cm="1">
        <f t="array" aca="1" ref="Z491" ca="1">TEXT(RIGHT(10-RIGHT(SUM(INDEX(1*(MID(MID(C491,1,1)*2,ROW(INDIRECT("1:"&amp;LEN(MID(C491,1,1)*2))),1)),,))+MID(C491,2,1)+
SUM(INDEX(1*(MID(MID(C491,3,1)*2,ROW(INDIRECT("1:"&amp;LEN(MID(C491,3,1)*2))),1)),,))+MID(C491,4,1)+
SUM(INDEX(1*(MID(MID(C491,5,1)*2,ROW(INDIRECT("1:"&amp;LEN(MID(C491,5,1)*2))),1)),,))+MID(C491,6,1)+
SUM(INDEX(1*(MID(MID(C491,8,1)*2,ROW(INDIRECT("1:"&amp;LEN(MID(C491,8,1)*2))),1)),,))+MID(C491,9,1)+
SUM(INDEX(1*(MID(MID(C491,10,1)*2,ROW(INDIRECT("1:"&amp;LEN(MID(C491,10,1)*2))),1)),,)),1),1),"0")</f>
        <v>#VALUE!</v>
      </c>
      <c r="AA491" s="81" t="str">
        <f t="shared" si="159"/>
        <v/>
      </c>
      <c r="AB491" s="83" t="b">
        <f t="shared" si="160"/>
        <v>0</v>
      </c>
      <c r="AC491" s="154">
        <f t="shared" si="172"/>
        <v>0</v>
      </c>
      <c r="AD491" s="154">
        <f>SUMIF($C$15:C490,C491,$AC$15:AC490)</f>
        <v>0</v>
      </c>
      <c r="AE491" s="15">
        <f t="shared" si="173"/>
        <v>10000</v>
      </c>
      <c r="AF491" s="154">
        <f t="shared" si="174"/>
        <v>0</v>
      </c>
    </row>
    <row r="492" spans="1:32" s="30" customFormat="1" x14ac:dyDescent="0.25">
      <c r="A492" s="19">
        <v>477</v>
      </c>
      <c r="B492" s="20"/>
      <c r="C492" s="107"/>
      <c r="D492" s="20"/>
      <c r="E492" s="20"/>
      <c r="F492" s="20"/>
      <c r="G492" s="122"/>
      <c r="H492" s="156">
        <f t="shared" si="161"/>
        <v>0</v>
      </c>
      <c r="I492" s="117" t="str">
        <f t="shared" si="162"/>
        <v/>
      </c>
      <c r="J492" s="80" t="b">
        <f t="shared" si="163"/>
        <v>0</v>
      </c>
      <c r="K492" s="80" t="str">
        <f t="shared" si="164"/>
        <v/>
      </c>
      <c r="L492" s="80" t="b">
        <f>IF(C492="",FALSE,IFERROR(NOT(MATCH(C492,'Anställda och korttidsarbete'!$C:$C,0)&gt;0),TRUE))</f>
        <v>0</v>
      </c>
      <c r="M492" s="80" t="str">
        <f t="shared" si="165"/>
        <v/>
      </c>
      <c r="N492" s="80" t="b">
        <f t="shared" si="166"/>
        <v>0</v>
      </c>
      <c r="O492" s="80" t="str">
        <f t="shared" si="167"/>
        <v/>
      </c>
      <c r="P492" s="13" t="b">
        <f t="shared" si="168"/>
        <v>0</v>
      </c>
      <c r="Q492" s="80" t="str">
        <f t="shared" si="169"/>
        <v/>
      </c>
      <c r="R492" s="80" t="b">
        <f t="shared" si="170"/>
        <v>0</v>
      </c>
      <c r="S492" s="81" t="e">
        <f t="shared" si="154"/>
        <v>#VALUE!</v>
      </c>
      <c r="T492" s="81" t="e">
        <f t="shared" si="155"/>
        <v>#VALUE!</v>
      </c>
      <c r="U492" s="81" t="e">
        <f t="shared" si="156"/>
        <v>#VALUE!</v>
      </c>
      <c r="V492" s="82" t="e">
        <f t="shared" si="157"/>
        <v>#VALUE!</v>
      </c>
      <c r="W492" s="82" t="e">
        <f t="shared" si="171"/>
        <v>#VALUE!</v>
      </c>
      <c r="X492" s="82" t="b">
        <f t="shared" si="175"/>
        <v>0</v>
      </c>
      <c r="Y492" s="72" t="str">
        <f t="shared" si="158"/>
        <v/>
      </c>
      <c r="Z492" s="81" t="e" cm="1">
        <f t="array" aca="1" ref="Z492" ca="1">TEXT(RIGHT(10-RIGHT(SUM(INDEX(1*(MID(MID(C492,1,1)*2,ROW(INDIRECT("1:"&amp;LEN(MID(C492,1,1)*2))),1)),,))+MID(C492,2,1)+
SUM(INDEX(1*(MID(MID(C492,3,1)*2,ROW(INDIRECT("1:"&amp;LEN(MID(C492,3,1)*2))),1)),,))+MID(C492,4,1)+
SUM(INDEX(1*(MID(MID(C492,5,1)*2,ROW(INDIRECT("1:"&amp;LEN(MID(C492,5,1)*2))),1)),,))+MID(C492,6,1)+
SUM(INDEX(1*(MID(MID(C492,8,1)*2,ROW(INDIRECT("1:"&amp;LEN(MID(C492,8,1)*2))),1)),,))+MID(C492,9,1)+
SUM(INDEX(1*(MID(MID(C492,10,1)*2,ROW(INDIRECT("1:"&amp;LEN(MID(C492,10,1)*2))),1)),,)),1),1),"0")</f>
        <v>#VALUE!</v>
      </c>
      <c r="AA492" s="81" t="str">
        <f t="shared" si="159"/>
        <v/>
      </c>
      <c r="AB492" s="83" t="b">
        <f t="shared" si="160"/>
        <v>0</v>
      </c>
      <c r="AC492" s="154">
        <f t="shared" si="172"/>
        <v>0</v>
      </c>
      <c r="AD492" s="154">
        <f>SUMIF($C$15:C491,C492,$AC$15:AC491)</f>
        <v>0</v>
      </c>
      <c r="AE492" s="15">
        <f t="shared" si="173"/>
        <v>10000</v>
      </c>
      <c r="AF492" s="154">
        <f t="shared" si="174"/>
        <v>0</v>
      </c>
    </row>
    <row r="493" spans="1:32" s="30" customFormat="1" x14ac:dyDescent="0.25">
      <c r="A493" s="19">
        <v>478</v>
      </c>
      <c r="B493" s="20"/>
      <c r="C493" s="107"/>
      <c r="D493" s="20"/>
      <c r="E493" s="20"/>
      <c r="F493" s="20"/>
      <c r="G493" s="122"/>
      <c r="H493" s="156">
        <f t="shared" si="161"/>
        <v>0</v>
      </c>
      <c r="I493" s="117" t="str">
        <f t="shared" si="162"/>
        <v/>
      </c>
      <c r="J493" s="80" t="b">
        <f t="shared" si="163"/>
        <v>0</v>
      </c>
      <c r="K493" s="80" t="str">
        <f t="shared" si="164"/>
        <v/>
      </c>
      <c r="L493" s="80" t="b">
        <f>IF(C493="",FALSE,IFERROR(NOT(MATCH(C493,'Anställda och korttidsarbete'!$C:$C,0)&gt;0),TRUE))</f>
        <v>0</v>
      </c>
      <c r="M493" s="80" t="str">
        <f t="shared" si="165"/>
        <v/>
      </c>
      <c r="N493" s="80" t="b">
        <f t="shared" si="166"/>
        <v>0</v>
      </c>
      <c r="O493" s="80" t="str">
        <f t="shared" si="167"/>
        <v/>
      </c>
      <c r="P493" s="13" t="b">
        <f t="shared" si="168"/>
        <v>0</v>
      </c>
      <c r="Q493" s="80" t="str">
        <f t="shared" si="169"/>
        <v/>
      </c>
      <c r="R493" s="80" t="b">
        <f t="shared" si="170"/>
        <v>0</v>
      </c>
      <c r="S493" s="81" t="e">
        <f t="shared" si="154"/>
        <v>#VALUE!</v>
      </c>
      <c r="T493" s="81" t="e">
        <f t="shared" si="155"/>
        <v>#VALUE!</v>
      </c>
      <c r="U493" s="81" t="e">
        <f t="shared" si="156"/>
        <v>#VALUE!</v>
      </c>
      <c r="V493" s="82" t="e">
        <f t="shared" si="157"/>
        <v>#VALUE!</v>
      </c>
      <c r="W493" s="82" t="e">
        <f t="shared" si="171"/>
        <v>#VALUE!</v>
      </c>
      <c r="X493" s="82" t="b">
        <f t="shared" si="175"/>
        <v>0</v>
      </c>
      <c r="Y493" s="72" t="str">
        <f t="shared" si="158"/>
        <v/>
      </c>
      <c r="Z493" s="81" t="e" cm="1">
        <f t="array" aca="1" ref="Z493" ca="1">TEXT(RIGHT(10-RIGHT(SUM(INDEX(1*(MID(MID(C493,1,1)*2,ROW(INDIRECT("1:"&amp;LEN(MID(C493,1,1)*2))),1)),,))+MID(C493,2,1)+
SUM(INDEX(1*(MID(MID(C493,3,1)*2,ROW(INDIRECT("1:"&amp;LEN(MID(C493,3,1)*2))),1)),,))+MID(C493,4,1)+
SUM(INDEX(1*(MID(MID(C493,5,1)*2,ROW(INDIRECT("1:"&amp;LEN(MID(C493,5,1)*2))),1)),,))+MID(C493,6,1)+
SUM(INDEX(1*(MID(MID(C493,8,1)*2,ROW(INDIRECT("1:"&amp;LEN(MID(C493,8,1)*2))),1)),,))+MID(C493,9,1)+
SUM(INDEX(1*(MID(MID(C493,10,1)*2,ROW(INDIRECT("1:"&amp;LEN(MID(C493,10,1)*2))),1)),,)),1),1),"0")</f>
        <v>#VALUE!</v>
      </c>
      <c r="AA493" s="81" t="str">
        <f t="shared" si="159"/>
        <v/>
      </c>
      <c r="AB493" s="83" t="b">
        <f t="shared" si="160"/>
        <v>0</v>
      </c>
      <c r="AC493" s="154">
        <f t="shared" si="172"/>
        <v>0</v>
      </c>
      <c r="AD493" s="154">
        <f>SUMIF($C$15:C492,C493,$AC$15:AC492)</f>
        <v>0</v>
      </c>
      <c r="AE493" s="15">
        <f t="shared" si="173"/>
        <v>10000</v>
      </c>
      <c r="AF493" s="154">
        <f t="shared" si="174"/>
        <v>0</v>
      </c>
    </row>
    <row r="494" spans="1:32" s="30" customFormat="1" x14ac:dyDescent="0.25">
      <c r="A494" s="19">
        <v>479</v>
      </c>
      <c r="B494" s="20"/>
      <c r="C494" s="107"/>
      <c r="D494" s="20"/>
      <c r="E494" s="20"/>
      <c r="F494" s="20"/>
      <c r="G494" s="122"/>
      <c r="H494" s="156">
        <f t="shared" si="161"/>
        <v>0</v>
      </c>
      <c r="I494" s="117" t="str">
        <f t="shared" si="162"/>
        <v/>
      </c>
      <c r="J494" s="80" t="b">
        <f t="shared" si="163"/>
        <v>0</v>
      </c>
      <c r="K494" s="80" t="str">
        <f t="shared" si="164"/>
        <v/>
      </c>
      <c r="L494" s="80" t="b">
        <f>IF(C494="",FALSE,IFERROR(NOT(MATCH(C494,'Anställda och korttidsarbete'!$C:$C,0)&gt;0),TRUE))</f>
        <v>0</v>
      </c>
      <c r="M494" s="80" t="str">
        <f t="shared" si="165"/>
        <v/>
      </c>
      <c r="N494" s="80" t="b">
        <f t="shared" si="166"/>
        <v>0</v>
      </c>
      <c r="O494" s="80" t="str">
        <f t="shared" si="167"/>
        <v/>
      </c>
      <c r="P494" s="13" t="b">
        <f t="shared" si="168"/>
        <v>0</v>
      </c>
      <c r="Q494" s="80" t="str">
        <f t="shared" si="169"/>
        <v/>
      </c>
      <c r="R494" s="80" t="b">
        <f t="shared" si="170"/>
        <v>0</v>
      </c>
      <c r="S494" s="81" t="e">
        <f t="shared" si="154"/>
        <v>#VALUE!</v>
      </c>
      <c r="T494" s="81" t="e">
        <f t="shared" si="155"/>
        <v>#VALUE!</v>
      </c>
      <c r="U494" s="81" t="e">
        <f t="shared" si="156"/>
        <v>#VALUE!</v>
      </c>
      <c r="V494" s="82" t="e">
        <f t="shared" si="157"/>
        <v>#VALUE!</v>
      </c>
      <c r="W494" s="82" t="e">
        <f t="shared" si="171"/>
        <v>#VALUE!</v>
      </c>
      <c r="X494" s="82" t="b">
        <f t="shared" si="175"/>
        <v>0</v>
      </c>
      <c r="Y494" s="72" t="str">
        <f t="shared" si="158"/>
        <v/>
      </c>
      <c r="Z494" s="81" t="e" cm="1">
        <f t="array" aca="1" ref="Z494" ca="1">TEXT(RIGHT(10-RIGHT(SUM(INDEX(1*(MID(MID(C494,1,1)*2,ROW(INDIRECT("1:"&amp;LEN(MID(C494,1,1)*2))),1)),,))+MID(C494,2,1)+
SUM(INDEX(1*(MID(MID(C494,3,1)*2,ROW(INDIRECT("1:"&amp;LEN(MID(C494,3,1)*2))),1)),,))+MID(C494,4,1)+
SUM(INDEX(1*(MID(MID(C494,5,1)*2,ROW(INDIRECT("1:"&amp;LEN(MID(C494,5,1)*2))),1)),,))+MID(C494,6,1)+
SUM(INDEX(1*(MID(MID(C494,8,1)*2,ROW(INDIRECT("1:"&amp;LEN(MID(C494,8,1)*2))),1)),,))+MID(C494,9,1)+
SUM(INDEX(1*(MID(MID(C494,10,1)*2,ROW(INDIRECT("1:"&amp;LEN(MID(C494,10,1)*2))),1)),,)),1),1),"0")</f>
        <v>#VALUE!</v>
      </c>
      <c r="AA494" s="81" t="str">
        <f t="shared" si="159"/>
        <v/>
      </c>
      <c r="AB494" s="83" t="b">
        <f t="shared" si="160"/>
        <v>0</v>
      </c>
      <c r="AC494" s="154">
        <f t="shared" si="172"/>
        <v>0</v>
      </c>
      <c r="AD494" s="154">
        <f>SUMIF($C$15:C493,C494,$AC$15:AC493)</f>
        <v>0</v>
      </c>
      <c r="AE494" s="15">
        <f t="shared" si="173"/>
        <v>10000</v>
      </c>
      <c r="AF494" s="154">
        <f t="shared" si="174"/>
        <v>0</v>
      </c>
    </row>
    <row r="495" spans="1:32" s="30" customFormat="1" x14ac:dyDescent="0.25">
      <c r="A495" s="19">
        <v>480</v>
      </c>
      <c r="B495" s="20"/>
      <c r="C495" s="107"/>
      <c r="D495" s="20"/>
      <c r="E495" s="20"/>
      <c r="F495" s="20"/>
      <c r="G495" s="122"/>
      <c r="H495" s="156">
        <f t="shared" si="161"/>
        <v>0</v>
      </c>
      <c r="I495" s="117" t="str">
        <f t="shared" si="162"/>
        <v/>
      </c>
      <c r="J495" s="80" t="b">
        <f t="shared" si="163"/>
        <v>0</v>
      </c>
      <c r="K495" s="80" t="str">
        <f t="shared" si="164"/>
        <v/>
      </c>
      <c r="L495" s="80" t="b">
        <f>IF(C495="",FALSE,IFERROR(NOT(MATCH(C495,'Anställda och korttidsarbete'!$C:$C,0)&gt;0),TRUE))</f>
        <v>0</v>
      </c>
      <c r="M495" s="80" t="str">
        <f t="shared" si="165"/>
        <v/>
      </c>
      <c r="N495" s="80" t="b">
        <f t="shared" si="166"/>
        <v>0</v>
      </c>
      <c r="O495" s="80" t="str">
        <f t="shared" si="167"/>
        <v/>
      </c>
      <c r="P495" s="13" t="b">
        <f t="shared" si="168"/>
        <v>0</v>
      </c>
      <c r="Q495" s="80" t="str">
        <f t="shared" si="169"/>
        <v/>
      </c>
      <c r="R495" s="80" t="b">
        <f t="shared" si="170"/>
        <v>0</v>
      </c>
      <c r="S495" s="81" t="e">
        <f t="shared" si="154"/>
        <v>#VALUE!</v>
      </c>
      <c r="T495" s="81" t="e">
        <f t="shared" si="155"/>
        <v>#VALUE!</v>
      </c>
      <c r="U495" s="81" t="e">
        <f t="shared" si="156"/>
        <v>#VALUE!</v>
      </c>
      <c r="V495" s="82" t="e">
        <f t="shared" si="157"/>
        <v>#VALUE!</v>
      </c>
      <c r="W495" s="82" t="e">
        <f t="shared" si="171"/>
        <v>#VALUE!</v>
      </c>
      <c r="X495" s="82" t="b">
        <f t="shared" si="175"/>
        <v>0</v>
      </c>
      <c r="Y495" s="72" t="str">
        <f t="shared" si="158"/>
        <v/>
      </c>
      <c r="Z495" s="81" t="e" cm="1">
        <f t="array" aca="1" ref="Z495" ca="1">TEXT(RIGHT(10-RIGHT(SUM(INDEX(1*(MID(MID(C495,1,1)*2,ROW(INDIRECT("1:"&amp;LEN(MID(C495,1,1)*2))),1)),,))+MID(C495,2,1)+
SUM(INDEX(1*(MID(MID(C495,3,1)*2,ROW(INDIRECT("1:"&amp;LEN(MID(C495,3,1)*2))),1)),,))+MID(C495,4,1)+
SUM(INDEX(1*(MID(MID(C495,5,1)*2,ROW(INDIRECT("1:"&amp;LEN(MID(C495,5,1)*2))),1)),,))+MID(C495,6,1)+
SUM(INDEX(1*(MID(MID(C495,8,1)*2,ROW(INDIRECT("1:"&amp;LEN(MID(C495,8,1)*2))),1)),,))+MID(C495,9,1)+
SUM(INDEX(1*(MID(MID(C495,10,1)*2,ROW(INDIRECT("1:"&amp;LEN(MID(C495,10,1)*2))),1)),,)),1),1),"0")</f>
        <v>#VALUE!</v>
      </c>
      <c r="AA495" s="81" t="str">
        <f t="shared" si="159"/>
        <v/>
      </c>
      <c r="AB495" s="83" t="b">
        <f t="shared" si="160"/>
        <v>0</v>
      </c>
      <c r="AC495" s="154">
        <f t="shared" si="172"/>
        <v>0</v>
      </c>
      <c r="AD495" s="154">
        <f>SUMIF($C$15:C494,C495,$AC$15:AC494)</f>
        <v>0</v>
      </c>
      <c r="AE495" s="15">
        <f t="shared" si="173"/>
        <v>10000</v>
      </c>
      <c r="AF495" s="154">
        <f t="shared" si="174"/>
        <v>0</v>
      </c>
    </row>
    <row r="496" spans="1:32" s="30" customFormat="1" x14ac:dyDescent="0.25">
      <c r="A496" s="19">
        <v>481</v>
      </c>
      <c r="B496" s="20"/>
      <c r="C496" s="107"/>
      <c r="D496" s="20"/>
      <c r="E496" s="20"/>
      <c r="F496" s="20"/>
      <c r="G496" s="122"/>
      <c r="H496" s="156">
        <f t="shared" si="161"/>
        <v>0</v>
      </c>
      <c r="I496" s="117" t="str">
        <f t="shared" si="162"/>
        <v/>
      </c>
      <c r="J496" s="80" t="b">
        <f t="shared" si="163"/>
        <v>0</v>
      </c>
      <c r="K496" s="80" t="str">
        <f t="shared" si="164"/>
        <v/>
      </c>
      <c r="L496" s="80" t="b">
        <f>IF(C496="",FALSE,IFERROR(NOT(MATCH(C496,'Anställda och korttidsarbete'!$C:$C,0)&gt;0),TRUE))</f>
        <v>0</v>
      </c>
      <c r="M496" s="80" t="str">
        <f t="shared" si="165"/>
        <v/>
      </c>
      <c r="N496" s="80" t="b">
        <f t="shared" si="166"/>
        <v>0</v>
      </c>
      <c r="O496" s="80" t="str">
        <f t="shared" si="167"/>
        <v/>
      </c>
      <c r="P496" s="13" t="b">
        <f t="shared" si="168"/>
        <v>0</v>
      </c>
      <c r="Q496" s="80" t="str">
        <f t="shared" si="169"/>
        <v/>
      </c>
      <c r="R496" s="80" t="b">
        <f t="shared" si="170"/>
        <v>0</v>
      </c>
      <c r="S496" s="81" t="e">
        <f t="shared" si="154"/>
        <v>#VALUE!</v>
      </c>
      <c r="T496" s="81" t="e">
        <f t="shared" si="155"/>
        <v>#VALUE!</v>
      </c>
      <c r="U496" s="81" t="e">
        <f t="shared" si="156"/>
        <v>#VALUE!</v>
      </c>
      <c r="V496" s="82" t="e">
        <f t="shared" si="157"/>
        <v>#VALUE!</v>
      </c>
      <c r="W496" s="82" t="e">
        <f t="shared" si="171"/>
        <v>#VALUE!</v>
      </c>
      <c r="X496" s="82" t="b">
        <f t="shared" si="175"/>
        <v>0</v>
      </c>
      <c r="Y496" s="72" t="str">
        <f t="shared" si="158"/>
        <v/>
      </c>
      <c r="Z496" s="81" t="e" cm="1">
        <f t="array" aca="1" ref="Z496" ca="1">TEXT(RIGHT(10-RIGHT(SUM(INDEX(1*(MID(MID(C496,1,1)*2,ROW(INDIRECT("1:"&amp;LEN(MID(C496,1,1)*2))),1)),,))+MID(C496,2,1)+
SUM(INDEX(1*(MID(MID(C496,3,1)*2,ROW(INDIRECT("1:"&amp;LEN(MID(C496,3,1)*2))),1)),,))+MID(C496,4,1)+
SUM(INDEX(1*(MID(MID(C496,5,1)*2,ROW(INDIRECT("1:"&amp;LEN(MID(C496,5,1)*2))),1)),,))+MID(C496,6,1)+
SUM(INDEX(1*(MID(MID(C496,8,1)*2,ROW(INDIRECT("1:"&amp;LEN(MID(C496,8,1)*2))),1)),,))+MID(C496,9,1)+
SUM(INDEX(1*(MID(MID(C496,10,1)*2,ROW(INDIRECT("1:"&amp;LEN(MID(C496,10,1)*2))),1)),,)),1),1),"0")</f>
        <v>#VALUE!</v>
      </c>
      <c r="AA496" s="81" t="str">
        <f t="shared" si="159"/>
        <v/>
      </c>
      <c r="AB496" s="83" t="b">
        <f t="shared" si="160"/>
        <v>0</v>
      </c>
      <c r="AC496" s="154">
        <f t="shared" si="172"/>
        <v>0</v>
      </c>
      <c r="AD496" s="154">
        <f>SUMIF($C$15:C495,C496,$AC$15:AC495)</f>
        <v>0</v>
      </c>
      <c r="AE496" s="15">
        <f t="shared" si="173"/>
        <v>10000</v>
      </c>
      <c r="AF496" s="154">
        <f t="shared" si="174"/>
        <v>0</v>
      </c>
    </row>
    <row r="497" spans="1:32" s="30" customFormat="1" x14ac:dyDescent="0.25">
      <c r="A497" s="19">
        <v>482</v>
      </c>
      <c r="B497" s="20"/>
      <c r="C497" s="107"/>
      <c r="D497" s="20"/>
      <c r="E497" s="20"/>
      <c r="F497" s="20"/>
      <c r="G497" s="122"/>
      <c r="H497" s="156">
        <f t="shared" si="161"/>
        <v>0</v>
      </c>
      <c r="I497" s="117" t="str">
        <f t="shared" si="162"/>
        <v/>
      </c>
      <c r="J497" s="80" t="b">
        <f t="shared" si="163"/>
        <v>0</v>
      </c>
      <c r="K497" s="80" t="str">
        <f t="shared" si="164"/>
        <v/>
      </c>
      <c r="L497" s="80" t="b">
        <f>IF(C497="",FALSE,IFERROR(NOT(MATCH(C497,'Anställda och korttidsarbete'!$C:$C,0)&gt;0),TRUE))</f>
        <v>0</v>
      </c>
      <c r="M497" s="80" t="str">
        <f t="shared" si="165"/>
        <v/>
      </c>
      <c r="N497" s="80" t="b">
        <f t="shared" si="166"/>
        <v>0</v>
      </c>
      <c r="O497" s="80" t="str">
        <f t="shared" si="167"/>
        <v/>
      </c>
      <c r="P497" s="13" t="b">
        <f t="shared" si="168"/>
        <v>0</v>
      </c>
      <c r="Q497" s="80" t="str">
        <f t="shared" si="169"/>
        <v/>
      </c>
      <c r="R497" s="80" t="b">
        <f t="shared" si="170"/>
        <v>0</v>
      </c>
      <c r="S497" s="81" t="e">
        <f t="shared" si="154"/>
        <v>#VALUE!</v>
      </c>
      <c r="T497" s="81" t="e">
        <f t="shared" si="155"/>
        <v>#VALUE!</v>
      </c>
      <c r="U497" s="81" t="e">
        <f t="shared" si="156"/>
        <v>#VALUE!</v>
      </c>
      <c r="V497" s="82" t="e">
        <f t="shared" si="157"/>
        <v>#VALUE!</v>
      </c>
      <c r="W497" s="82" t="e">
        <f t="shared" si="171"/>
        <v>#VALUE!</v>
      </c>
      <c r="X497" s="82" t="b">
        <f t="shared" si="175"/>
        <v>0</v>
      </c>
      <c r="Y497" s="72" t="str">
        <f t="shared" si="158"/>
        <v/>
      </c>
      <c r="Z497" s="81" t="e" cm="1">
        <f t="array" aca="1" ref="Z497" ca="1">TEXT(RIGHT(10-RIGHT(SUM(INDEX(1*(MID(MID(C497,1,1)*2,ROW(INDIRECT("1:"&amp;LEN(MID(C497,1,1)*2))),1)),,))+MID(C497,2,1)+
SUM(INDEX(1*(MID(MID(C497,3,1)*2,ROW(INDIRECT("1:"&amp;LEN(MID(C497,3,1)*2))),1)),,))+MID(C497,4,1)+
SUM(INDEX(1*(MID(MID(C497,5,1)*2,ROW(INDIRECT("1:"&amp;LEN(MID(C497,5,1)*2))),1)),,))+MID(C497,6,1)+
SUM(INDEX(1*(MID(MID(C497,8,1)*2,ROW(INDIRECT("1:"&amp;LEN(MID(C497,8,1)*2))),1)),,))+MID(C497,9,1)+
SUM(INDEX(1*(MID(MID(C497,10,1)*2,ROW(INDIRECT("1:"&amp;LEN(MID(C497,10,1)*2))),1)),,)),1),1),"0")</f>
        <v>#VALUE!</v>
      </c>
      <c r="AA497" s="81" t="str">
        <f t="shared" si="159"/>
        <v/>
      </c>
      <c r="AB497" s="83" t="b">
        <f t="shared" si="160"/>
        <v>0</v>
      </c>
      <c r="AC497" s="154">
        <f t="shared" si="172"/>
        <v>0</v>
      </c>
      <c r="AD497" s="154">
        <f>SUMIF($C$15:C496,C497,$AC$15:AC496)</f>
        <v>0</v>
      </c>
      <c r="AE497" s="15">
        <f t="shared" si="173"/>
        <v>10000</v>
      </c>
      <c r="AF497" s="154">
        <f t="shared" si="174"/>
        <v>0</v>
      </c>
    </row>
    <row r="498" spans="1:32" s="30" customFormat="1" x14ac:dyDescent="0.25">
      <c r="A498" s="19">
        <v>483</v>
      </c>
      <c r="B498" s="20"/>
      <c r="C498" s="107"/>
      <c r="D498" s="20"/>
      <c r="E498" s="20"/>
      <c r="F498" s="20"/>
      <c r="G498" s="122"/>
      <c r="H498" s="156">
        <f t="shared" si="161"/>
        <v>0</v>
      </c>
      <c r="I498" s="117" t="str">
        <f t="shared" si="162"/>
        <v/>
      </c>
      <c r="J498" s="80" t="b">
        <f t="shared" si="163"/>
        <v>0</v>
      </c>
      <c r="K498" s="80" t="str">
        <f t="shared" si="164"/>
        <v/>
      </c>
      <c r="L498" s="80" t="b">
        <f>IF(C498="",FALSE,IFERROR(NOT(MATCH(C498,'Anställda och korttidsarbete'!$C:$C,0)&gt;0),TRUE))</f>
        <v>0</v>
      </c>
      <c r="M498" s="80" t="str">
        <f t="shared" si="165"/>
        <v/>
      </c>
      <c r="N498" s="80" t="b">
        <f t="shared" si="166"/>
        <v>0</v>
      </c>
      <c r="O498" s="80" t="str">
        <f t="shared" si="167"/>
        <v/>
      </c>
      <c r="P498" s="13" t="b">
        <f t="shared" si="168"/>
        <v>0</v>
      </c>
      <c r="Q498" s="80" t="str">
        <f t="shared" si="169"/>
        <v/>
      </c>
      <c r="R498" s="80" t="b">
        <f t="shared" si="170"/>
        <v>0</v>
      </c>
      <c r="S498" s="81" t="e">
        <f t="shared" si="154"/>
        <v>#VALUE!</v>
      </c>
      <c r="T498" s="81" t="e">
        <f t="shared" si="155"/>
        <v>#VALUE!</v>
      </c>
      <c r="U498" s="81" t="e">
        <f t="shared" si="156"/>
        <v>#VALUE!</v>
      </c>
      <c r="V498" s="82" t="e">
        <f t="shared" si="157"/>
        <v>#VALUE!</v>
      </c>
      <c r="W498" s="82" t="e">
        <f t="shared" si="171"/>
        <v>#VALUE!</v>
      </c>
      <c r="X498" s="82" t="b">
        <f t="shared" si="175"/>
        <v>0</v>
      </c>
      <c r="Y498" s="72" t="str">
        <f t="shared" si="158"/>
        <v/>
      </c>
      <c r="Z498" s="81" t="e" cm="1">
        <f t="array" aca="1" ref="Z498" ca="1">TEXT(RIGHT(10-RIGHT(SUM(INDEX(1*(MID(MID(C498,1,1)*2,ROW(INDIRECT("1:"&amp;LEN(MID(C498,1,1)*2))),1)),,))+MID(C498,2,1)+
SUM(INDEX(1*(MID(MID(C498,3,1)*2,ROW(INDIRECT("1:"&amp;LEN(MID(C498,3,1)*2))),1)),,))+MID(C498,4,1)+
SUM(INDEX(1*(MID(MID(C498,5,1)*2,ROW(INDIRECT("1:"&amp;LEN(MID(C498,5,1)*2))),1)),,))+MID(C498,6,1)+
SUM(INDEX(1*(MID(MID(C498,8,1)*2,ROW(INDIRECT("1:"&amp;LEN(MID(C498,8,1)*2))),1)),,))+MID(C498,9,1)+
SUM(INDEX(1*(MID(MID(C498,10,1)*2,ROW(INDIRECT("1:"&amp;LEN(MID(C498,10,1)*2))),1)),,)),1),1),"0")</f>
        <v>#VALUE!</v>
      </c>
      <c r="AA498" s="81" t="str">
        <f t="shared" si="159"/>
        <v/>
      </c>
      <c r="AB498" s="83" t="b">
        <f t="shared" si="160"/>
        <v>0</v>
      </c>
      <c r="AC498" s="154">
        <f t="shared" si="172"/>
        <v>0</v>
      </c>
      <c r="AD498" s="154">
        <f>SUMIF($C$15:C497,C498,$AC$15:AC497)</f>
        <v>0</v>
      </c>
      <c r="AE498" s="15">
        <f t="shared" si="173"/>
        <v>10000</v>
      </c>
      <c r="AF498" s="154">
        <f t="shared" si="174"/>
        <v>0</v>
      </c>
    </row>
    <row r="499" spans="1:32" s="30" customFormat="1" x14ac:dyDescent="0.25">
      <c r="A499" s="19">
        <v>484</v>
      </c>
      <c r="B499" s="20"/>
      <c r="C499" s="107"/>
      <c r="D499" s="20"/>
      <c r="E499" s="20"/>
      <c r="F499" s="20"/>
      <c r="G499" s="122"/>
      <c r="H499" s="156">
        <f t="shared" si="161"/>
        <v>0</v>
      </c>
      <c r="I499" s="117" t="str">
        <f t="shared" si="162"/>
        <v/>
      </c>
      <c r="J499" s="80" t="b">
        <f t="shared" si="163"/>
        <v>0</v>
      </c>
      <c r="K499" s="80" t="str">
        <f t="shared" si="164"/>
        <v/>
      </c>
      <c r="L499" s="80" t="b">
        <f>IF(C499="",FALSE,IFERROR(NOT(MATCH(C499,'Anställda och korttidsarbete'!$C:$C,0)&gt;0),TRUE))</f>
        <v>0</v>
      </c>
      <c r="M499" s="80" t="str">
        <f t="shared" si="165"/>
        <v/>
      </c>
      <c r="N499" s="80" t="b">
        <f t="shared" si="166"/>
        <v>0</v>
      </c>
      <c r="O499" s="80" t="str">
        <f t="shared" si="167"/>
        <v/>
      </c>
      <c r="P499" s="13" t="b">
        <f t="shared" si="168"/>
        <v>0</v>
      </c>
      <c r="Q499" s="80" t="str">
        <f t="shared" si="169"/>
        <v/>
      </c>
      <c r="R499" s="80" t="b">
        <f t="shared" si="170"/>
        <v>0</v>
      </c>
      <c r="S499" s="81" t="e">
        <f t="shared" si="154"/>
        <v>#VALUE!</v>
      </c>
      <c r="T499" s="81" t="e">
        <f t="shared" si="155"/>
        <v>#VALUE!</v>
      </c>
      <c r="U499" s="81" t="e">
        <f t="shared" si="156"/>
        <v>#VALUE!</v>
      </c>
      <c r="V499" s="82" t="e">
        <f t="shared" si="157"/>
        <v>#VALUE!</v>
      </c>
      <c r="W499" s="82" t="e">
        <f t="shared" si="171"/>
        <v>#VALUE!</v>
      </c>
      <c r="X499" s="82" t="b">
        <f t="shared" si="175"/>
        <v>0</v>
      </c>
      <c r="Y499" s="72" t="str">
        <f t="shared" si="158"/>
        <v/>
      </c>
      <c r="Z499" s="81" t="e" cm="1">
        <f t="array" aca="1" ref="Z499" ca="1">TEXT(RIGHT(10-RIGHT(SUM(INDEX(1*(MID(MID(C499,1,1)*2,ROW(INDIRECT("1:"&amp;LEN(MID(C499,1,1)*2))),1)),,))+MID(C499,2,1)+
SUM(INDEX(1*(MID(MID(C499,3,1)*2,ROW(INDIRECT("1:"&amp;LEN(MID(C499,3,1)*2))),1)),,))+MID(C499,4,1)+
SUM(INDEX(1*(MID(MID(C499,5,1)*2,ROW(INDIRECT("1:"&amp;LEN(MID(C499,5,1)*2))),1)),,))+MID(C499,6,1)+
SUM(INDEX(1*(MID(MID(C499,8,1)*2,ROW(INDIRECT("1:"&amp;LEN(MID(C499,8,1)*2))),1)),,))+MID(C499,9,1)+
SUM(INDEX(1*(MID(MID(C499,10,1)*2,ROW(INDIRECT("1:"&amp;LEN(MID(C499,10,1)*2))),1)),,)),1),1),"0")</f>
        <v>#VALUE!</v>
      </c>
      <c r="AA499" s="81" t="str">
        <f t="shared" si="159"/>
        <v/>
      </c>
      <c r="AB499" s="83" t="b">
        <f t="shared" si="160"/>
        <v>0</v>
      </c>
      <c r="AC499" s="154">
        <f t="shared" si="172"/>
        <v>0</v>
      </c>
      <c r="AD499" s="154">
        <f>SUMIF($C$15:C498,C499,$AC$15:AC498)</f>
        <v>0</v>
      </c>
      <c r="AE499" s="15">
        <f t="shared" si="173"/>
        <v>10000</v>
      </c>
      <c r="AF499" s="154">
        <f t="shared" si="174"/>
        <v>0</v>
      </c>
    </row>
    <row r="500" spans="1:32" s="30" customFormat="1" x14ac:dyDescent="0.25">
      <c r="A500" s="19">
        <v>485</v>
      </c>
      <c r="B500" s="20"/>
      <c r="C500" s="107"/>
      <c r="D500" s="20"/>
      <c r="E500" s="20"/>
      <c r="F500" s="20"/>
      <c r="G500" s="122"/>
      <c r="H500" s="156">
        <f t="shared" si="161"/>
        <v>0</v>
      </c>
      <c r="I500" s="117" t="str">
        <f t="shared" si="162"/>
        <v/>
      </c>
      <c r="J500" s="80" t="b">
        <f t="shared" si="163"/>
        <v>0</v>
      </c>
      <c r="K500" s="80" t="str">
        <f t="shared" si="164"/>
        <v/>
      </c>
      <c r="L500" s="80" t="b">
        <f>IF(C500="",FALSE,IFERROR(NOT(MATCH(C500,'Anställda och korttidsarbete'!$C:$C,0)&gt;0),TRUE))</f>
        <v>0</v>
      </c>
      <c r="M500" s="80" t="str">
        <f t="shared" si="165"/>
        <v/>
      </c>
      <c r="N500" s="80" t="b">
        <f t="shared" si="166"/>
        <v>0</v>
      </c>
      <c r="O500" s="80" t="str">
        <f t="shared" si="167"/>
        <v/>
      </c>
      <c r="P500" s="13" t="b">
        <f t="shared" si="168"/>
        <v>0</v>
      </c>
      <c r="Q500" s="80" t="str">
        <f t="shared" si="169"/>
        <v/>
      </c>
      <c r="R500" s="80" t="b">
        <f t="shared" si="170"/>
        <v>0</v>
      </c>
      <c r="S500" s="81" t="e">
        <f t="shared" si="154"/>
        <v>#VALUE!</v>
      </c>
      <c r="T500" s="81" t="e">
        <f t="shared" si="155"/>
        <v>#VALUE!</v>
      </c>
      <c r="U500" s="81" t="e">
        <f t="shared" si="156"/>
        <v>#VALUE!</v>
      </c>
      <c r="V500" s="82" t="e">
        <f t="shared" si="157"/>
        <v>#VALUE!</v>
      </c>
      <c r="W500" s="82" t="e">
        <f t="shared" si="171"/>
        <v>#VALUE!</v>
      </c>
      <c r="X500" s="82" t="b">
        <f t="shared" si="175"/>
        <v>0</v>
      </c>
      <c r="Y500" s="72" t="str">
        <f t="shared" si="158"/>
        <v/>
      </c>
      <c r="Z500" s="81" t="e" cm="1">
        <f t="array" aca="1" ref="Z500" ca="1">TEXT(RIGHT(10-RIGHT(SUM(INDEX(1*(MID(MID(C500,1,1)*2,ROW(INDIRECT("1:"&amp;LEN(MID(C500,1,1)*2))),1)),,))+MID(C500,2,1)+
SUM(INDEX(1*(MID(MID(C500,3,1)*2,ROW(INDIRECT("1:"&amp;LEN(MID(C500,3,1)*2))),1)),,))+MID(C500,4,1)+
SUM(INDEX(1*(MID(MID(C500,5,1)*2,ROW(INDIRECT("1:"&amp;LEN(MID(C500,5,1)*2))),1)),,))+MID(C500,6,1)+
SUM(INDEX(1*(MID(MID(C500,8,1)*2,ROW(INDIRECT("1:"&amp;LEN(MID(C500,8,1)*2))),1)),,))+MID(C500,9,1)+
SUM(INDEX(1*(MID(MID(C500,10,1)*2,ROW(INDIRECT("1:"&amp;LEN(MID(C500,10,1)*2))),1)),,)),1),1),"0")</f>
        <v>#VALUE!</v>
      </c>
      <c r="AA500" s="81" t="str">
        <f t="shared" si="159"/>
        <v/>
      </c>
      <c r="AB500" s="83" t="b">
        <f t="shared" si="160"/>
        <v>0</v>
      </c>
      <c r="AC500" s="154">
        <f t="shared" si="172"/>
        <v>0</v>
      </c>
      <c r="AD500" s="154">
        <f>SUMIF($C$15:C499,C500,$AC$15:AC499)</f>
        <v>0</v>
      </c>
      <c r="AE500" s="15">
        <f t="shared" si="173"/>
        <v>10000</v>
      </c>
      <c r="AF500" s="154">
        <f t="shared" si="174"/>
        <v>0</v>
      </c>
    </row>
    <row r="501" spans="1:32" s="30" customFormat="1" x14ac:dyDescent="0.25">
      <c r="A501" s="19">
        <v>486</v>
      </c>
      <c r="B501" s="20"/>
      <c r="C501" s="107"/>
      <c r="D501" s="20"/>
      <c r="E501" s="20"/>
      <c r="F501" s="20"/>
      <c r="G501" s="122"/>
      <c r="H501" s="156">
        <f t="shared" si="161"/>
        <v>0</v>
      </c>
      <c r="I501" s="117" t="str">
        <f t="shared" si="162"/>
        <v/>
      </c>
      <c r="J501" s="80" t="b">
        <f t="shared" si="163"/>
        <v>0</v>
      </c>
      <c r="K501" s="80" t="str">
        <f t="shared" si="164"/>
        <v/>
      </c>
      <c r="L501" s="80" t="b">
        <f>IF(C501="",FALSE,IFERROR(NOT(MATCH(C501,'Anställda och korttidsarbete'!$C:$C,0)&gt;0),TRUE))</f>
        <v>0</v>
      </c>
      <c r="M501" s="80" t="str">
        <f t="shared" si="165"/>
        <v/>
      </c>
      <c r="N501" s="80" t="b">
        <f t="shared" si="166"/>
        <v>0</v>
      </c>
      <c r="O501" s="80" t="str">
        <f t="shared" si="167"/>
        <v/>
      </c>
      <c r="P501" s="13" t="b">
        <f t="shared" si="168"/>
        <v>0</v>
      </c>
      <c r="Q501" s="80" t="str">
        <f t="shared" si="169"/>
        <v/>
      </c>
      <c r="R501" s="80" t="b">
        <f t="shared" si="170"/>
        <v>0</v>
      </c>
      <c r="S501" s="81" t="e">
        <f t="shared" si="154"/>
        <v>#VALUE!</v>
      </c>
      <c r="T501" s="81" t="e">
        <f t="shared" si="155"/>
        <v>#VALUE!</v>
      </c>
      <c r="U501" s="81" t="e">
        <f t="shared" si="156"/>
        <v>#VALUE!</v>
      </c>
      <c r="V501" s="82" t="e">
        <f t="shared" si="157"/>
        <v>#VALUE!</v>
      </c>
      <c r="W501" s="82" t="e">
        <f t="shared" si="171"/>
        <v>#VALUE!</v>
      </c>
      <c r="X501" s="82" t="b">
        <f t="shared" si="175"/>
        <v>0</v>
      </c>
      <c r="Y501" s="72" t="str">
        <f t="shared" si="158"/>
        <v/>
      </c>
      <c r="Z501" s="81" t="e" cm="1">
        <f t="array" aca="1" ref="Z501" ca="1">TEXT(RIGHT(10-RIGHT(SUM(INDEX(1*(MID(MID(C501,1,1)*2,ROW(INDIRECT("1:"&amp;LEN(MID(C501,1,1)*2))),1)),,))+MID(C501,2,1)+
SUM(INDEX(1*(MID(MID(C501,3,1)*2,ROW(INDIRECT("1:"&amp;LEN(MID(C501,3,1)*2))),1)),,))+MID(C501,4,1)+
SUM(INDEX(1*(MID(MID(C501,5,1)*2,ROW(INDIRECT("1:"&amp;LEN(MID(C501,5,1)*2))),1)),,))+MID(C501,6,1)+
SUM(INDEX(1*(MID(MID(C501,8,1)*2,ROW(INDIRECT("1:"&amp;LEN(MID(C501,8,1)*2))),1)),,))+MID(C501,9,1)+
SUM(INDEX(1*(MID(MID(C501,10,1)*2,ROW(INDIRECT("1:"&amp;LEN(MID(C501,10,1)*2))),1)),,)),1),1),"0")</f>
        <v>#VALUE!</v>
      </c>
      <c r="AA501" s="81" t="str">
        <f t="shared" si="159"/>
        <v/>
      </c>
      <c r="AB501" s="83" t="b">
        <f t="shared" si="160"/>
        <v>0</v>
      </c>
      <c r="AC501" s="154">
        <f t="shared" si="172"/>
        <v>0</v>
      </c>
      <c r="AD501" s="154">
        <f>SUMIF($C$15:C500,C501,$AC$15:AC500)</f>
        <v>0</v>
      </c>
      <c r="AE501" s="15">
        <f t="shared" si="173"/>
        <v>10000</v>
      </c>
      <c r="AF501" s="154">
        <f t="shared" si="174"/>
        <v>0</v>
      </c>
    </row>
    <row r="502" spans="1:32" s="30" customFormat="1" x14ac:dyDescent="0.25">
      <c r="A502" s="19">
        <v>487</v>
      </c>
      <c r="B502" s="20"/>
      <c r="C502" s="107"/>
      <c r="D502" s="20"/>
      <c r="E502" s="20"/>
      <c r="F502" s="20"/>
      <c r="G502" s="122"/>
      <c r="H502" s="156">
        <f t="shared" si="161"/>
        <v>0</v>
      </c>
      <c r="I502" s="117" t="str">
        <f t="shared" si="162"/>
        <v/>
      </c>
      <c r="J502" s="80" t="b">
        <f t="shared" si="163"/>
        <v>0</v>
      </c>
      <c r="K502" s="80" t="str">
        <f t="shared" si="164"/>
        <v/>
      </c>
      <c r="L502" s="80" t="b">
        <f>IF(C502="",FALSE,IFERROR(NOT(MATCH(C502,'Anställda och korttidsarbete'!$C:$C,0)&gt;0),TRUE))</f>
        <v>0</v>
      </c>
      <c r="M502" s="80" t="str">
        <f t="shared" si="165"/>
        <v/>
      </c>
      <c r="N502" s="80" t="b">
        <f t="shared" si="166"/>
        <v>0</v>
      </c>
      <c r="O502" s="80" t="str">
        <f t="shared" si="167"/>
        <v/>
      </c>
      <c r="P502" s="13" t="b">
        <f t="shared" si="168"/>
        <v>0</v>
      </c>
      <c r="Q502" s="80" t="str">
        <f t="shared" si="169"/>
        <v/>
      </c>
      <c r="R502" s="80" t="b">
        <f t="shared" si="170"/>
        <v>0</v>
      </c>
      <c r="S502" s="81" t="e">
        <f t="shared" si="154"/>
        <v>#VALUE!</v>
      </c>
      <c r="T502" s="81" t="e">
        <f t="shared" si="155"/>
        <v>#VALUE!</v>
      </c>
      <c r="U502" s="81" t="e">
        <f t="shared" si="156"/>
        <v>#VALUE!</v>
      </c>
      <c r="V502" s="82" t="e">
        <f t="shared" si="157"/>
        <v>#VALUE!</v>
      </c>
      <c r="W502" s="82" t="e">
        <f t="shared" si="171"/>
        <v>#VALUE!</v>
      </c>
      <c r="X502" s="82" t="b">
        <f t="shared" si="175"/>
        <v>0</v>
      </c>
      <c r="Y502" s="72" t="str">
        <f t="shared" si="158"/>
        <v/>
      </c>
      <c r="Z502" s="81" t="e" cm="1">
        <f t="array" aca="1" ref="Z502" ca="1">TEXT(RIGHT(10-RIGHT(SUM(INDEX(1*(MID(MID(C502,1,1)*2,ROW(INDIRECT("1:"&amp;LEN(MID(C502,1,1)*2))),1)),,))+MID(C502,2,1)+
SUM(INDEX(1*(MID(MID(C502,3,1)*2,ROW(INDIRECT("1:"&amp;LEN(MID(C502,3,1)*2))),1)),,))+MID(C502,4,1)+
SUM(INDEX(1*(MID(MID(C502,5,1)*2,ROW(INDIRECT("1:"&amp;LEN(MID(C502,5,1)*2))),1)),,))+MID(C502,6,1)+
SUM(INDEX(1*(MID(MID(C502,8,1)*2,ROW(INDIRECT("1:"&amp;LEN(MID(C502,8,1)*2))),1)),,))+MID(C502,9,1)+
SUM(INDEX(1*(MID(MID(C502,10,1)*2,ROW(INDIRECT("1:"&amp;LEN(MID(C502,10,1)*2))),1)),,)),1),1),"0")</f>
        <v>#VALUE!</v>
      </c>
      <c r="AA502" s="81" t="str">
        <f t="shared" si="159"/>
        <v/>
      </c>
      <c r="AB502" s="83" t="b">
        <f t="shared" si="160"/>
        <v>0</v>
      </c>
      <c r="AC502" s="154">
        <f t="shared" si="172"/>
        <v>0</v>
      </c>
      <c r="AD502" s="154">
        <f>SUMIF($C$15:C501,C502,$AC$15:AC501)</f>
        <v>0</v>
      </c>
      <c r="AE502" s="15">
        <f t="shared" si="173"/>
        <v>10000</v>
      </c>
      <c r="AF502" s="154">
        <f t="shared" si="174"/>
        <v>0</v>
      </c>
    </row>
    <row r="503" spans="1:32" s="30" customFormat="1" x14ac:dyDescent="0.25">
      <c r="A503" s="19">
        <v>488</v>
      </c>
      <c r="B503" s="20"/>
      <c r="C503" s="107"/>
      <c r="D503" s="20"/>
      <c r="E503" s="20"/>
      <c r="F503" s="20"/>
      <c r="G503" s="122"/>
      <c r="H503" s="156">
        <f t="shared" si="161"/>
        <v>0</v>
      </c>
      <c r="I503" s="117" t="str">
        <f t="shared" si="162"/>
        <v/>
      </c>
      <c r="J503" s="80" t="b">
        <f t="shared" si="163"/>
        <v>0</v>
      </c>
      <c r="K503" s="80" t="str">
        <f t="shared" si="164"/>
        <v/>
      </c>
      <c r="L503" s="80" t="b">
        <f>IF(C503="",FALSE,IFERROR(NOT(MATCH(C503,'Anställda och korttidsarbete'!$C:$C,0)&gt;0),TRUE))</f>
        <v>0</v>
      </c>
      <c r="M503" s="80" t="str">
        <f t="shared" si="165"/>
        <v/>
      </c>
      <c r="N503" s="80" t="b">
        <f t="shared" si="166"/>
        <v>0</v>
      </c>
      <c r="O503" s="80" t="str">
        <f t="shared" si="167"/>
        <v/>
      </c>
      <c r="P503" s="13" t="b">
        <f t="shared" si="168"/>
        <v>0</v>
      </c>
      <c r="Q503" s="80" t="str">
        <f t="shared" si="169"/>
        <v/>
      </c>
      <c r="R503" s="80" t="b">
        <f t="shared" si="170"/>
        <v>0</v>
      </c>
      <c r="S503" s="81" t="e">
        <f t="shared" si="154"/>
        <v>#VALUE!</v>
      </c>
      <c r="T503" s="81" t="e">
        <f t="shared" si="155"/>
        <v>#VALUE!</v>
      </c>
      <c r="U503" s="81" t="e">
        <f t="shared" si="156"/>
        <v>#VALUE!</v>
      </c>
      <c r="V503" s="82" t="e">
        <f t="shared" si="157"/>
        <v>#VALUE!</v>
      </c>
      <c r="W503" s="82" t="e">
        <f t="shared" si="171"/>
        <v>#VALUE!</v>
      </c>
      <c r="X503" s="82" t="b">
        <f t="shared" si="175"/>
        <v>0</v>
      </c>
      <c r="Y503" s="72" t="str">
        <f t="shared" si="158"/>
        <v/>
      </c>
      <c r="Z503" s="81" t="e" cm="1">
        <f t="array" aca="1" ref="Z503" ca="1">TEXT(RIGHT(10-RIGHT(SUM(INDEX(1*(MID(MID(C503,1,1)*2,ROW(INDIRECT("1:"&amp;LEN(MID(C503,1,1)*2))),1)),,))+MID(C503,2,1)+
SUM(INDEX(1*(MID(MID(C503,3,1)*2,ROW(INDIRECT("1:"&amp;LEN(MID(C503,3,1)*2))),1)),,))+MID(C503,4,1)+
SUM(INDEX(1*(MID(MID(C503,5,1)*2,ROW(INDIRECT("1:"&amp;LEN(MID(C503,5,1)*2))),1)),,))+MID(C503,6,1)+
SUM(INDEX(1*(MID(MID(C503,8,1)*2,ROW(INDIRECT("1:"&amp;LEN(MID(C503,8,1)*2))),1)),,))+MID(C503,9,1)+
SUM(INDEX(1*(MID(MID(C503,10,1)*2,ROW(INDIRECT("1:"&amp;LEN(MID(C503,10,1)*2))),1)),,)),1),1),"0")</f>
        <v>#VALUE!</v>
      </c>
      <c r="AA503" s="81" t="str">
        <f t="shared" si="159"/>
        <v/>
      </c>
      <c r="AB503" s="83" t="b">
        <f t="shared" si="160"/>
        <v>0</v>
      </c>
      <c r="AC503" s="154">
        <f t="shared" si="172"/>
        <v>0</v>
      </c>
      <c r="AD503" s="154">
        <f>SUMIF($C$15:C502,C503,$AC$15:AC502)</f>
        <v>0</v>
      </c>
      <c r="AE503" s="15">
        <f t="shared" si="173"/>
        <v>10000</v>
      </c>
      <c r="AF503" s="154">
        <f t="shared" si="174"/>
        <v>0</v>
      </c>
    </row>
    <row r="504" spans="1:32" s="30" customFormat="1" x14ac:dyDescent="0.25">
      <c r="A504" s="19">
        <v>489</v>
      </c>
      <c r="B504" s="20"/>
      <c r="C504" s="107"/>
      <c r="D504" s="20"/>
      <c r="E504" s="20"/>
      <c r="F504" s="20"/>
      <c r="G504" s="122"/>
      <c r="H504" s="156">
        <f t="shared" si="161"/>
        <v>0</v>
      </c>
      <c r="I504" s="117" t="str">
        <f t="shared" si="162"/>
        <v/>
      </c>
      <c r="J504" s="80" t="b">
        <f t="shared" si="163"/>
        <v>0</v>
      </c>
      <c r="K504" s="80" t="str">
        <f t="shared" si="164"/>
        <v/>
      </c>
      <c r="L504" s="80" t="b">
        <f>IF(C504="",FALSE,IFERROR(NOT(MATCH(C504,'Anställda och korttidsarbete'!$C:$C,0)&gt;0),TRUE))</f>
        <v>0</v>
      </c>
      <c r="M504" s="80" t="str">
        <f t="shared" si="165"/>
        <v/>
      </c>
      <c r="N504" s="80" t="b">
        <f t="shared" si="166"/>
        <v>0</v>
      </c>
      <c r="O504" s="80" t="str">
        <f t="shared" si="167"/>
        <v/>
      </c>
      <c r="P504" s="13" t="b">
        <f t="shared" si="168"/>
        <v>0</v>
      </c>
      <c r="Q504" s="80" t="str">
        <f t="shared" si="169"/>
        <v/>
      </c>
      <c r="R504" s="80" t="b">
        <f t="shared" si="170"/>
        <v>0</v>
      </c>
      <c r="S504" s="81" t="e">
        <f t="shared" si="154"/>
        <v>#VALUE!</v>
      </c>
      <c r="T504" s="81" t="e">
        <f t="shared" si="155"/>
        <v>#VALUE!</v>
      </c>
      <c r="U504" s="81" t="e">
        <f t="shared" si="156"/>
        <v>#VALUE!</v>
      </c>
      <c r="V504" s="82" t="e">
        <f t="shared" si="157"/>
        <v>#VALUE!</v>
      </c>
      <c r="W504" s="82" t="e">
        <f t="shared" si="171"/>
        <v>#VALUE!</v>
      </c>
      <c r="X504" s="82" t="b">
        <f t="shared" si="175"/>
        <v>0</v>
      </c>
      <c r="Y504" s="72" t="str">
        <f t="shared" si="158"/>
        <v/>
      </c>
      <c r="Z504" s="81" t="e" cm="1">
        <f t="array" aca="1" ref="Z504" ca="1">TEXT(RIGHT(10-RIGHT(SUM(INDEX(1*(MID(MID(C504,1,1)*2,ROW(INDIRECT("1:"&amp;LEN(MID(C504,1,1)*2))),1)),,))+MID(C504,2,1)+
SUM(INDEX(1*(MID(MID(C504,3,1)*2,ROW(INDIRECT("1:"&amp;LEN(MID(C504,3,1)*2))),1)),,))+MID(C504,4,1)+
SUM(INDEX(1*(MID(MID(C504,5,1)*2,ROW(INDIRECT("1:"&amp;LEN(MID(C504,5,1)*2))),1)),,))+MID(C504,6,1)+
SUM(INDEX(1*(MID(MID(C504,8,1)*2,ROW(INDIRECT("1:"&amp;LEN(MID(C504,8,1)*2))),1)),,))+MID(C504,9,1)+
SUM(INDEX(1*(MID(MID(C504,10,1)*2,ROW(INDIRECT("1:"&amp;LEN(MID(C504,10,1)*2))),1)),,)),1),1),"0")</f>
        <v>#VALUE!</v>
      </c>
      <c r="AA504" s="81" t="str">
        <f t="shared" si="159"/>
        <v/>
      </c>
      <c r="AB504" s="83" t="b">
        <f t="shared" si="160"/>
        <v>0</v>
      </c>
      <c r="AC504" s="154">
        <f t="shared" si="172"/>
        <v>0</v>
      </c>
      <c r="AD504" s="154">
        <f>SUMIF($C$15:C503,C504,$AC$15:AC503)</f>
        <v>0</v>
      </c>
      <c r="AE504" s="15">
        <f t="shared" si="173"/>
        <v>10000</v>
      </c>
      <c r="AF504" s="154">
        <f t="shared" si="174"/>
        <v>0</v>
      </c>
    </row>
    <row r="505" spans="1:32" s="30" customFormat="1" x14ac:dyDescent="0.25">
      <c r="A505" s="19">
        <v>490</v>
      </c>
      <c r="B505" s="20"/>
      <c r="C505" s="107"/>
      <c r="D505" s="20"/>
      <c r="E505" s="20"/>
      <c r="F505" s="20"/>
      <c r="G505" s="122"/>
      <c r="H505" s="156">
        <f t="shared" si="161"/>
        <v>0</v>
      </c>
      <c r="I505" s="117" t="str">
        <f t="shared" si="162"/>
        <v/>
      </c>
      <c r="J505" s="80" t="b">
        <f t="shared" si="163"/>
        <v>0</v>
      </c>
      <c r="K505" s="80" t="str">
        <f t="shared" si="164"/>
        <v/>
      </c>
      <c r="L505" s="80" t="b">
        <f>IF(C505="",FALSE,IFERROR(NOT(MATCH(C505,'Anställda och korttidsarbete'!$C:$C,0)&gt;0),TRUE))</f>
        <v>0</v>
      </c>
      <c r="M505" s="80" t="str">
        <f t="shared" si="165"/>
        <v/>
      </c>
      <c r="N505" s="80" t="b">
        <f t="shared" si="166"/>
        <v>0</v>
      </c>
      <c r="O505" s="80" t="str">
        <f t="shared" si="167"/>
        <v/>
      </c>
      <c r="P505" s="13" t="b">
        <f t="shared" si="168"/>
        <v>0</v>
      </c>
      <c r="Q505" s="80" t="str">
        <f t="shared" si="169"/>
        <v/>
      </c>
      <c r="R505" s="80" t="b">
        <f t="shared" si="170"/>
        <v>0</v>
      </c>
      <c r="S505" s="81" t="e">
        <f t="shared" si="154"/>
        <v>#VALUE!</v>
      </c>
      <c r="T505" s="81" t="e">
        <f t="shared" si="155"/>
        <v>#VALUE!</v>
      </c>
      <c r="U505" s="81" t="e">
        <f t="shared" si="156"/>
        <v>#VALUE!</v>
      </c>
      <c r="V505" s="82" t="e">
        <f t="shared" si="157"/>
        <v>#VALUE!</v>
      </c>
      <c r="W505" s="82" t="e">
        <f t="shared" si="171"/>
        <v>#VALUE!</v>
      </c>
      <c r="X505" s="82" t="b">
        <f t="shared" si="175"/>
        <v>0</v>
      </c>
      <c r="Y505" s="72" t="str">
        <f t="shared" si="158"/>
        <v/>
      </c>
      <c r="Z505" s="81" t="e" cm="1">
        <f t="array" aca="1" ref="Z505" ca="1">TEXT(RIGHT(10-RIGHT(SUM(INDEX(1*(MID(MID(C505,1,1)*2,ROW(INDIRECT("1:"&amp;LEN(MID(C505,1,1)*2))),1)),,))+MID(C505,2,1)+
SUM(INDEX(1*(MID(MID(C505,3,1)*2,ROW(INDIRECT("1:"&amp;LEN(MID(C505,3,1)*2))),1)),,))+MID(C505,4,1)+
SUM(INDEX(1*(MID(MID(C505,5,1)*2,ROW(INDIRECT("1:"&amp;LEN(MID(C505,5,1)*2))),1)),,))+MID(C505,6,1)+
SUM(INDEX(1*(MID(MID(C505,8,1)*2,ROW(INDIRECT("1:"&amp;LEN(MID(C505,8,1)*2))),1)),,))+MID(C505,9,1)+
SUM(INDEX(1*(MID(MID(C505,10,1)*2,ROW(INDIRECT("1:"&amp;LEN(MID(C505,10,1)*2))),1)),,)),1),1),"0")</f>
        <v>#VALUE!</v>
      </c>
      <c r="AA505" s="81" t="str">
        <f t="shared" si="159"/>
        <v/>
      </c>
      <c r="AB505" s="83" t="b">
        <f t="shared" si="160"/>
        <v>0</v>
      </c>
      <c r="AC505" s="154">
        <f t="shared" si="172"/>
        <v>0</v>
      </c>
      <c r="AD505" s="154">
        <f>SUMIF($C$15:C504,C505,$AC$15:AC504)</f>
        <v>0</v>
      </c>
      <c r="AE505" s="15">
        <f t="shared" si="173"/>
        <v>10000</v>
      </c>
      <c r="AF505" s="154">
        <f t="shared" si="174"/>
        <v>0</v>
      </c>
    </row>
    <row r="506" spans="1:32" s="30" customFormat="1" x14ac:dyDescent="0.25">
      <c r="A506" s="19">
        <v>491</v>
      </c>
      <c r="B506" s="20"/>
      <c r="C506" s="107"/>
      <c r="D506" s="20"/>
      <c r="E506" s="20"/>
      <c r="F506" s="20"/>
      <c r="G506" s="122"/>
      <c r="H506" s="156">
        <f t="shared" si="161"/>
        <v>0</v>
      </c>
      <c r="I506" s="117" t="str">
        <f t="shared" si="162"/>
        <v/>
      </c>
      <c r="J506" s="80" t="b">
        <f t="shared" si="163"/>
        <v>0</v>
      </c>
      <c r="K506" s="80" t="str">
        <f t="shared" si="164"/>
        <v/>
      </c>
      <c r="L506" s="80" t="b">
        <f>IF(C506="",FALSE,IFERROR(NOT(MATCH(C506,'Anställda och korttidsarbete'!$C:$C,0)&gt;0),TRUE))</f>
        <v>0</v>
      </c>
      <c r="M506" s="80" t="str">
        <f t="shared" si="165"/>
        <v/>
      </c>
      <c r="N506" s="80" t="b">
        <f t="shared" si="166"/>
        <v>0</v>
      </c>
      <c r="O506" s="80" t="str">
        <f t="shared" si="167"/>
        <v/>
      </c>
      <c r="P506" s="13" t="b">
        <f t="shared" si="168"/>
        <v>0</v>
      </c>
      <c r="Q506" s="80" t="str">
        <f t="shared" si="169"/>
        <v/>
      </c>
      <c r="R506" s="80" t="b">
        <f t="shared" si="170"/>
        <v>0</v>
      </c>
      <c r="S506" s="81" t="e">
        <f t="shared" si="154"/>
        <v>#VALUE!</v>
      </c>
      <c r="T506" s="81" t="e">
        <f t="shared" si="155"/>
        <v>#VALUE!</v>
      </c>
      <c r="U506" s="81" t="e">
        <f t="shared" si="156"/>
        <v>#VALUE!</v>
      </c>
      <c r="V506" s="82" t="e">
        <f t="shared" si="157"/>
        <v>#VALUE!</v>
      </c>
      <c r="W506" s="82" t="e">
        <f t="shared" si="171"/>
        <v>#VALUE!</v>
      </c>
      <c r="X506" s="82" t="b">
        <f t="shared" si="175"/>
        <v>0</v>
      </c>
      <c r="Y506" s="72" t="str">
        <f t="shared" si="158"/>
        <v/>
      </c>
      <c r="Z506" s="81" t="e" cm="1">
        <f t="array" aca="1" ref="Z506" ca="1">TEXT(RIGHT(10-RIGHT(SUM(INDEX(1*(MID(MID(C506,1,1)*2,ROW(INDIRECT("1:"&amp;LEN(MID(C506,1,1)*2))),1)),,))+MID(C506,2,1)+
SUM(INDEX(1*(MID(MID(C506,3,1)*2,ROW(INDIRECT("1:"&amp;LEN(MID(C506,3,1)*2))),1)),,))+MID(C506,4,1)+
SUM(INDEX(1*(MID(MID(C506,5,1)*2,ROW(INDIRECT("1:"&amp;LEN(MID(C506,5,1)*2))),1)),,))+MID(C506,6,1)+
SUM(INDEX(1*(MID(MID(C506,8,1)*2,ROW(INDIRECT("1:"&amp;LEN(MID(C506,8,1)*2))),1)),,))+MID(C506,9,1)+
SUM(INDEX(1*(MID(MID(C506,10,1)*2,ROW(INDIRECT("1:"&amp;LEN(MID(C506,10,1)*2))),1)),,)),1),1),"0")</f>
        <v>#VALUE!</v>
      </c>
      <c r="AA506" s="81" t="str">
        <f t="shared" si="159"/>
        <v/>
      </c>
      <c r="AB506" s="83" t="b">
        <f t="shared" si="160"/>
        <v>0</v>
      </c>
      <c r="AC506" s="154">
        <f t="shared" si="172"/>
        <v>0</v>
      </c>
      <c r="AD506" s="154">
        <f>SUMIF($C$15:C505,C506,$AC$15:AC505)</f>
        <v>0</v>
      </c>
      <c r="AE506" s="15">
        <f t="shared" si="173"/>
        <v>10000</v>
      </c>
      <c r="AF506" s="154">
        <f t="shared" si="174"/>
        <v>0</v>
      </c>
    </row>
    <row r="507" spans="1:32" s="30" customFormat="1" x14ac:dyDescent="0.25">
      <c r="A507" s="19">
        <v>492</v>
      </c>
      <c r="B507" s="20"/>
      <c r="C507" s="107"/>
      <c r="D507" s="20"/>
      <c r="E507" s="20"/>
      <c r="F507" s="20"/>
      <c r="G507" s="122"/>
      <c r="H507" s="156">
        <f t="shared" si="161"/>
        <v>0</v>
      </c>
      <c r="I507" s="117" t="str">
        <f t="shared" si="162"/>
        <v/>
      </c>
      <c r="J507" s="80" t="b">
        <f t="shared" si="163"/>
        <v>0</v>
      </c>
      <c r="K507" s="80" t="str">
        <f t="shared" si="164"/>
        <v/>
      </c>
      <c r="L507" s="80" t="b">
        <f>IF(C507="",FALSE,IFERROR(NOT(MATCH(C507,'Anställda och korttidsarbete'!$C:$C,0)&gt;0),TRUE))</f>
        <v>0</v>
      </c>
      <c r="M507" s="80" t="str">
        <f t="shared" si="165"/>
        <v/>
      </c>
      <c r="N507" s="80" t="b">
        <f t="shared" si="166"/>
        <v>0</v>
      </c>
      <c r="O507" s="80" t="str">
        <f t="shared" si="167"/>
        <v/>
      </c>
      <c r="P507" s="13" t="b">
        <f t="shared" si="168"/>
        <v>0</v>
      </c>
      <c r="Q507" s="80" t="str">
        <f t="shared" si="169"/>
        <v/>
      </c>
      <c r="R507" s="80" t="b">
        <f t="shared" si="170"/>
        <v>0</v>
      </c>
      <c r="S507" s="81" t="e">
        <f t="shared" si="154"/>
        <v>#VALUE!</v>
      </c>
      <c r="T507" s="81" t="e">
        <f t="shared" si="155"/>
        <v>#VALUE!</v>
      </c>
      <c r="U507" s="81" t="e">
        <f t="shared" si="156"/>
        <v>#VALUE!</v>
      </c>
      <c r="V507" s="82" t="e">
        <f t="shared" si="157"/>
        <v>#VALUE!</v>
      </c>
      <c r="W507" s="82" t="e">
        <f t="shared" si="171"/>
        <v>#VALUE!</v>
      </c>
      <c r="X507" s="82" t="b">
        <f t="shared" si="175"/>
        <v>0</v>
      </c>
      <c r="Y507" s="72" t="str">
        <f t="shared" si="158"/>
        <v/>
      </c>
      <c r="Z507" s="81" t="e" cm="1">
        <f t="array" aca="1" ref="Z507" ca="1">TEXT(RIGHT(10-RIGHT(SUM(INDEX(1*(MID(MID(C507,1,1)*2,ROW(INDIRECT("1:"&amp;LEN(MID(C507,1,1)*2))),1)),,))+MID(C507,2,1)+
SUM(INDEX(1*(MID(MID(C507,3,1)*2,ROW(INDIRECT("1:"&amp;LEN(MID(C507,3,1)*2))),1)),,))+MID(C507,4,1)+
SUM(INDEX(1*(MID(MID(C507,5,1)*2,ROW(INDIRECT("1:"&amp;LEN(MID(C507,5,1)*2))),1)),,))+MID(C507,6,1)+
SUM(INDEX(1*(MID(MID(C507,8,1)*2,ROW(INDIRECT("1:"&amp;LEN(MID(C507,8,1)*2))),1)),,))+MID(C507,9,1)+
SUM(INDEX(1*(MID(MID(C507,10,1)*2,ROW(INDIRECT("1:"&amp;LEN(MID(C507,10,1)*2))),1)),,)),1),1),"0")</f>
        <v>#VALUE!</v>
      </c>
      <c r="AA507" s="81" t="str">
        <f t="shared" si="159"/>
        <v/>
      </c>
      <c r="AB507" s="83" t="b">
        <f t="shared" si="160"/>
        <v>0</v>
      </c>
      <c r="AC507" s="154">
        <f t="shared" si="172"/>
        <v>0</v>
      </c>
      <c r="AD507" s="154">
        <f>SUMIF($C$15:C506,C507,$AC$15:AC506)</f>
        <v>0</v>
      </c>
      <c r="AE507" s="15">
        <f t="shared" si="173"/>
        <v>10000</v>
      </c>
      <c r="AF507" s="154">
        <f t="shared" si="174"/>
        <v>0</v>
      </c>
    </row>
    <row r="508" spans="1:32" s="30" customFormat="1" x14ac:dyDescent="0.25">
      <c r="A508" s="19">
        <v>493</v>
      </c>
      <c r="B508" s="20"/>
      <c r="C508" s="107"/>
      <c r="D508" s="20"/>
      <c r="E508" s="20"/>
      <c r="F508" s="20"/>
      <c r="G508" s="122"/>
      <c r="H508" s="156">
        <f t="shared" si="161"/>
        <v>0</v>
      </c>
      <c r="I508" s="117" t="str">
        <f t="shared" si="162"/>
        <v/>
      </c>
      <c r="J508" s="80" t="b">
        <f t="shared" si="163"/>
        <v>0</v>
      </c>
      <c r="K508" s="80" t="str">
        <f t="shared" si="164"/>
        <v/>
      </c>
      <c r="L508" s="80" t="b">
        <f>IF(C508="",FALSE,IFERROR(NOT(MATCH(C508,'Anställda och korttidsarbete'!$C:$C,0)&gt;0),TRUE))</f>
        <v>0</v>
      </c>
      <c r="M508" s="80" t="str">
        <f t="shared" si="165"/>
        <v/>
      </c>
      <c r="N508" s="80" t="b">
        <f t="shared" si="166"/>
        <v>0</v>
      </c>
      <c r="O508" s="80" t="str">
        <f t="shared" si="167"/>
        <v/>
      </c>
      <c r="P508" s="13" t="b">
        <f t="shared" si="168"/>
        <v>0</v>
      </c>
      <c r="Q508" s="80" t="str">
        <f t="shared" si="169"/>
        <v/>
      </c>
      <c r="R508" s="80" t="b">
        <f t="shared" si="170"/>
        <v>0</v>
      </c>
      <c r="S508" s="81" t="e">
        <f t="shared" si="154"/>
        <v>#VALUE!</v>
      </c>
      <c r="T508" s="81" t="e">
        <f t="shared" si="155"/>
        <v>#VALUE!</v>
      </c>
      <c r="U508" s="81" t="e">
        <f t="shared" si="156"/>
        <v>#VALUE!</v>
      </c>
      <c r="V508" s="82" t="e">
        <f t="shared" si="157"/>
        <v>#VALUE!</v>
      </c>
      <c r="W508" s="82" t="e">
        <f t="shared" si="171"/>
        <v>#VALUE!</v>
      </c>
      <c r="X508" s="82" t="b">
        <f t="shared" si="175"/>
        <v>0</v>
      </c>
      <c r="Y508" s="72" t="str">
        <f t="shared" si="158"/>
        <v/>
      </c>
      <c r="Z508" s="81" t="e" cm="1">
        <f t="array" aca="1" ref="Z508" ca="1">TEXT(RIGHT(10-RIGHT(SUM(INDEX(1*(MID(MID(C508,1,1)*2,ROW(INDIRECT("1:"&amp;LEN(MID(C508,1,1)*2))),1)),,))+MID(C508,2,1)+
SUM(INDEX(1*(MID(MID(C508,3,1)*2,ROW(INDIRECT("1:"&amp;LEN(MID(C508,3,1)*2))),1)),,))+MID(C508,4,1)+
SUM(INDEX(1*(MID(MID(C508,5,1)*2,ROW(INDIRECT("1:"&amp;LEN(MID(C508,5,1)*2))),1)),,))+MID(C508,6,1)+
SUM(INDEX(1*(MID(MID(C508,8,1)*2,ROW(INDIRECT("1:"&amp;LEN(MID(C508,8,1)*2))),1)),,))+MID(C508,9,1)+
SUM(INDEX(1*(MID(MID(C508,10,1)*2,ROW(INDIRECT("1:"&amp;LEN(MID(C508,10,1)*2))),1)),,)),1),1),"0")</f>
        <v>#VALUE!</v>
      </c>
      <c r="AA508" s="81" t="str">
        <f t="shared" si="159"/>
        <v/>
      </c>
      <c r="AB508" s="83" t="b">
        <f t="shared" si="160"/>
        <v>0</v>
      </c>
      <c r="AC508" s="154">
        <f t="shared" si="172"/>
        <v>0</v>
      </c>
      <c r="AD508" s="154">
        <f>SUMIF($C$15:C507,C508,$AC$15:AC507)</f>
        <v>0</v>
      </c>
      <c r="AE508" s="15">
        <f t="shared" si="173"/>
        <v>10000</v>
      </c>
      <c r="AF508" s="154">
        <f t="shared" si="174"/>
        <v>0</v>
      </c>
    </row>
    <row r="509" spans="1:32" s="30" customFormat="1" x14ac:dyDescent="0.25">
      <c r="A509" s="19">
        <v>494</v>
      </c>
      <c r="B509" s="20"/>
      <c r="C509" s="107"/>
      <c r="D509" s="20"/>
      <c r="E509" s="20"/>
      <c r="F509" s="20"/>
      <c r="G509" s="122"/>
      <c r="H509" s="156">
        <f t="shared" si="161"/>
        <v>0</v>
      </c>
      <c r="I509" s="117" t="str">
        <f t="shared" si="162"/>
        <v/>
      </c>
      <c r="J509" s="80" t="b">
        <f t="shared" si="163"/>
        <v>0</v>
      </c>
      <c r="K509" s="80" t="str">
        <f t="shared" si="164"/>
        <v/>
      </c>
      <c r="L509" s="80" t="b">
        <f>IF(C509="",FALSE,IFERROR(NOT(MATCH(C509,'Anställda och korttidsarbete'!$C:$C,0)&gt;0),TRUE))</f>
        <v>0</v>
      </c>
      <c r="M509" s="80" t="str">
        <f t="shared" si="165"/>
        <v/>
      </c>
      <c r="N509" s="80" t="b">
        <f t="shared" si="166"/>
        <v>0</v>
      </c>
      <c r="O509" s="80" t="str">
        <f t="shared" si="167"/>
        <v/>
      </c>
      <c r="P509" s="13" t="b">
        <f t="shared" si="168"/>
        <v>0</v>
      </c>
      <c r="Q509" s="80" t="str">
        <f t="shared" si="169"/>
        <v/>
      </c>
      <c r="R509" s="80" t="b">
        <f t="shared" si="170"/>
        <v>0</v>
      </c>
      <c r="S509" s="81" t="e">
        <f t="shared" si="154"/>
        <v>#VALUE!</v>
      </c>
      <c r="T509" s="81" t="e">
        <f t="shared" si="155"/>
        <v>#VALUE!</v>
      </c>
      <c r="U509" s="81" t="e">
        <f t="shared" si="156"/>
        <v>#VALUE!</v>
      </c>
      <c r="V509" s="82" t="e">
        <f t="shared" si="157"/>
        <v>#VALUE!</v>
      </c>
      <c r="W509" s="82" t="e">
        <f t="shared" si="171"/>
        <v>#VALUE!</v>
      </c>
      <c r="X509" s="82" t="b">
        <f t="shared" si="175"/>
        <v>0</v>
      </c>
      <c r="Y509" s="72" t="str">
        <f t="shared" si="158"/>
        <v/>
      </c>
      <c r="Z509" s="81" t="e" cm="1">
        <f t="array" aca="1" ref="Z509" ca="1">TEXT(RIGHT(10-RIGHT(SUM(INDEX(1*(MID(MID(C509,1,1)*2,ROW(INDIRECT("1:"&amp;LEN(MID(C509,1,1)*2))),1)),,))+MID(C509,2,1)+
SUM(INDEX(1*(MID(MID(C509,3,1)*2,ROW(INDIRECT("1:"&amp;LEN(MID(C509,3,1)*2))),1)),,))+MID(C509,4,1)+
SUM(INDEX(1*(MID(MID(C509,5,1)*2,ROW(INDIRECT("1:"&amp;LEN(MID(C509,5,1)*2))),1)),,))+MID(C509,6,1)+
SUM(INDEX(1*(MID(MID(C509,8,1)*2,ROW(INDIRECT("1:"&amp;LEN(MID(C509,8,1)*2))),1)),,))+MID(C509,9,1)+
SUM(INDEX(1*(MID(MID(C509,10,1)*2,ROW(INDIRECT("1:"&amp;LEN(MID(C509,10,1)*2))),1)),,)),1),1),"0")</f>
        <v>#VALUE!</v>
      </c>
      <c r="AA509" s="81" t="str">
        <f t="shared" si="159"/>
        <v/>
      </c>
      <c r="AB509" s="83" t="b">
        <f t="shared" si="160"/>
        <v>0</v>
      </c>
      <c r="AC509" s="154">
        <f t="shared" si="172"/>
        <v>0</v>
      </c>
      <c r="AD509" s="154">
        <f>SUMIF($C$15:C508,C509,$AC$15:AC508)</f>
        <v>0</v>
      </c>
      <c r="AE509" s="15">
        <f t="shared" si="173"/>
        <v>10000</v>
      </c>
      <c r="AF509" s="154">
        <f t="shared" si="174"/>
        <v>0</v>
      </c>
    </row>
    <row r="510" spans="1:32" s="30" customFormat="1" x14ac:dyDescent="0.25">
      <c r="A510" s="19">
        <v>495</v>
      </c>
      <c r="B510" s="20"/>
      <c r="C510" s="107"/>
      <c r="D510" s="20"/>
      <c r="E510" s="20"/>
      <c r="F510" s="20"/>
      <c r="G510" s="122"/>
      <c r="H510" s="156">
        <f t="shared" si="161"/>
        <v>0</v>
      </c>
      <c r="I510" s="117" t="str">
        <f t="shared" si="162"/>
        <v/>
      </c>
      <c r="J510" s="80" t="b">
        <f t="shared" si="163"/>
        <v>0</v>
      </c>
      <c r="K510" s="80" t="str">
        <f t="shared" si="164"/>
        <v/>
      </c>
      <c r="L510" s="80" t="b">
        <f>IF(C510="",FALSE,IFERROR(NOT(MATCH(C510,'Anställda och korttidsarbete'!$C:$C,0)&gt;0),TRUE))</f>
        <v>0</v>
      </c>
      <c r="M510" s="80" t="str">
        <f t="shared" si="165"/>
        <v/>
      </c>
      <c r="N510" s="80" t="b">
        <f t="shared" si="166"/>
        <v>0</v>
      </c>
      <c r="O510" s="80" t="str">
        <f t="shared" si="167"/>
        <v/>
      </c>
      <c r="P510" s="13" t="b">
        <f t="shared" si="168"/>
        <v>0</v>
      </c>
      <c r="Q510" s="80" t="str">
        <f t="shared" si="169"/>
        <v/>
      </c>
      <c r="R510" s="80" t="b">
        <f t="shared" si="170"/>
        <v>0</v>
      </c>
      <c r="S510" s="81" t="e">
        <f t="shared" si="154"/>
        <v>#VALUE!</v>
      </c>
      <c r="T510" s="81" t="e">
        <f t="shared" si="155"/>
        <v>#VALUE!</v>
      </c>
      <c r="U510" s="81" t="e">
        <f t="shared" si="156"/>
        <v>#VALUE!</v>
      </c>
      <c r="V510" s="82" t="e">
        <f t="shared" si="157"/>
        <v>#VALUE!</v>
      </c>
      <c r="W510" s="82" t="e">
        <f t="shared" si="171"/>
        <v>#VALUE!</v>
      </c>
      <c r="X510" s="82" t="b">
        <f t="shared" si="175"/>
        <v>0</v>
      </c>
      <c r="Y510" s="72" t="str">
        <f t="shared" si="158"/>
        <v/>
      </c>
      <c r="Z510" s="81" t="e" cm="1">
        <f t="array" aca="1" ref="Z510" ca="1">TEXT(RIGHT(10-RIGHT(SUM(INDEX(1*(MID(MID(C510,1,1)*2,ROW(INDIRECT("1:"&amp;LEN(MID(C510,1,1)*2))),1)),,))+MID(C510,2,1)+
SUM(INDEX(1*(MID(MID(C510,3,1)*2,ROW(INDIRECT("1:"&amp;LEN(MID(C510,3,1)*2))),1)),,))+MID(C510,4,1)+
SUM(INDEX(1*(MID(MID(C510,5,1)*2,ROW(INDIRECT("1:"&amp;LEN(MID(C510,5,1)*2))),1)),,))+MID(C510,6,1)+
SUM(INDEX(1*(MID(MID(C510,8,1)*2,ROW(INDIRECT("1:"&amp;LEN(MID(C510,8,1)*2))),1)),,))+MID(C510,9,1)+
SUM(INDEX(1*(MID(MID(C510,10,1)*2,ROW(INDIRECT("1:"&amp;LEN(MID(C510,10,1)*2))),1)),,)),1),1),"0")</f>
        <v>#VALUE!</v>
      </c>
      <c r="AA510" s="81" t="str">
        <f t="shared" si="159"/>
        <v/>
      </c>
      <c r="AB510" s="83" t="b">
        <f t="shared" si="160"/>
        <v>0</v>
      </c>
      <c r="AC510" s="154">
        <f t="shared" si="172"/>
        <v>0</v>
      </c>
      <c r="AD510" s="154">
        <f>SUMIF($C$15:C509,C510,$AC$15:AC509)</f>
        <v>0</v>
      </c>
      <c r="AE510" s="15">
        <f t="shared" si="173"/>
        <v>10000</v>
      </c>
      <c r="AF510" s="154">
        <f t="shared" si="174"/>
        <v>0</v>
      </c>
    </row>
    <row r="511" spans="1:32" s="30" customFormat="1" x14ac:dyDescent="0.25">
      <c r="A511" s="19">
        <v>496</v>
      </c>
      <c r="B511" s="20"/>
      <c r="C511" s="107"/>
      <c r="D511" s="20"/>
      <c r="E511" s="20"/>
      <c r="F511" s="20"/>
      <c r="G511" s="122"/>
      <c r="H511" s="156">
        <f t="shared" si="161"/>
        <v>0</v>
      </c>
      <c r="I511" s="117" t="str">
        <f t="shared" si="162"/>
        <v/>
      </c>
      <c r="J511" s="80" t="b">
        <f t="shared" si="163"/>
        <v>0</v>
      </c>
      <c r="K511" s="80" t="str">
        <f t="shared" si="164"/>
        <v/>
      </c>
      <c r="L511" s="80" t="b">
        <f>IF(C511="",FALSE,IFERROR(NOT(MATCH(C511,'Anställda och korttidsarbete'!$C:$C,0)&gt;0),TRUE))</f>
        <v>0</v>
      </c>
      <c r="M511" s="80" t="str">
        <f t="shared" si="165"/>
        <v/>
      </c>
      <c r="N511" s="80" t="b">
        <f t="shared" si="166"/>
        <v>0</v>
      </c>
      <c r="O511" s="80" t="str">
        <f t="shared" si="167"/>
        <v/>
      </c>
      <c r="P511" s="13" t="b">
        <f t="shared" si="168"/>
        <v>0</v>
      </c>
      <c r="Q511" s="80" t="str">
        <f t="shared" si="169"/>
        <v/>
      </c>
      <c r="R511" s="80" t="b">
        <f t="shared" si="170"/>
        <v>0</v>
      </c>
      <c r="S511" s="81" t="e">
        <f t="shared" si="154"/>
        <v>#VALUE!</v>
      </c>
      <c r="T511" s="81" t="e">
        <f t="shared" si="155"/>
        <v>#VALUE!</v>
      </c>
      <c r="U511" s="81" t="e">
        <f t="shared" si="156"/>
        <v>#VALUE!</v>
      </c>
      <c r="V511" s="82" t="e">
        <f t="shared" si="157"/>
        <v>#VALUE!</v>
      </c>
      <c r="W511" s="82" t="e">
        <f t="shared" si="171"/>
        <v>#VALUE!</v>
      </c>
      <c r="X511" s="82" t="b">
        <f t="shared" si="175"/>
        <v>0</v>
      </c>
      <c r="Y511" s="72" t="str">
        <f t="shared" si="158"/>
        <v/>
      </c>
      <c r="Z511" s="81" t="e" cm="1">
        <f t="array" aca="1" ref="Z511" ca="1">TEXT(RIGHT(10-RIGHT(SUM(INDEX(1*(MID(MID(C511,1,1)*2,ROW(INDIRECT("1:"&amp;LEN(MID(C511,1,1)*2))),1)),,))+MID(C511,2,1)+
SUM(INDEX(1*(MID(MID(C511,3,1)*2,ROW(INDIRECT("1:"&amp;LEN(MID(C511,3,1)*2))),1)),,))+MID(C511,4,1)+
SUM(INDEX(1*(MID(MID(C511,5,1)*2,ROW(INDIRECT("1:"&amp;LEN(MID(C511,5,1)*2))),1)),,))+MID(C511,6,1)+
SUM(INDEX(1*(MID(MID(C511,8,1)*2,ROW(INDIRECT("1:"&amp;LEN(MID(C511,8,1)*2))),1)),,))+MID(C511,9,1)+
SUM(INDEX(1*(MID(MID(C511,10,1)*2,ROW(INDIRECT("1:"&amp;LEN(MID(C511,10,1)*2))),1)),,)),1),1),"0")</f>
        <v>#VALUE!</v>
      </c>
      <c r="AA511" s="81" t="str">
        <f t="shared" si="159"/>
        <v/>
      </c>
      <c r="AB511" s="83" t="b">
        <f t="shared" si="160"/>
        <v>0</v>
      </c>
      <c r="AC511" s="154">
        <f t="shared" si="172"/>
        <v>0</v>
      </c>
      <c r="AD511" s="154">
        <f>SUMIF($C$15:C510,C511,$AC$15:AC510)</f>
        <v>0</v>
      </c>
      <c r="AE511" s="15">
        <f t="shared" si="173"/>
        <v>10000</v>
      </c>
      <c r="AF511" s="154">
        <f t="shared" si="174"/>
        <v>0</v>
      </c>
    </row>
    <row r="512" spans="1:32" s="30" customFormat="1" x14ac:dyDescent="0.25">
      <c r="A512" s="19">
        <v>497</v>
      </c>
      <c r="B512" s="20"/>
      <c r="C512" s="107"/>
      <c r="D512" s="20"/>
      <c r="E512" s="20"/>
      <c r="F512" s="20"/>
      <c r="G512" s="122"/>
      <c r="H512" s="156">
        <f t="shared" si="161"/>
        <v>0</v>
      </c>
      <c r="I512" s="117" t="str">
        <f t="shared" si="162"/>
        <v/>
      </c>
      <c r="J512" s="80" t="b">
        <f t="shared" si="163"/>
        <v>0</v>
      </c>
      <c r="K512" s="80" t="str">
        <f t="shared" si="164"/>
        <v/>
      </c>
      <c r="L512" s="80" t="b">
        <f>IF(C512="",FALSE,IFERROR(NOT(MATCH(C512,'Anställda och korttidsarbete'!$C:$C,0)&gt;0),TRUE))</f>
        <v>0</v>
      </c>
      <c r="M512" s="80" t="str">
        <f t="shared" si="165"/>
        <v/>
      </c>
      <c r="N512" s="80" t="b">
        <f t="shared" si="166"/>
        <v>0</v>
      </c>
      <c r="O512" s="80" t="str">
        <f t="shared" si="167"/>
        <v/>
      </c>
      <c r="P512" s="13" t="b">
        <f t="shared" si="168"/>
        <v>0</v>
      </c>
      <c r="Q512" s="80" t="str">
        <f t="shared" si="169"/>
        <v/>
      </c>
      <c r="R512" s="80" t="b">
        <f t="shared" si="170"/>
        <v>0</v>
      </c>
      <c r="S512" s="81" t="e">
        <f t="shared" si="154"/>
        <v>#VALUE!</v>
      </c>
      <c r="T512" s="81" t="e">
        <f t="shared" si="155"/>
        <v>#VALUE!</v>
      </c>
      <c r="U512" s="81" t="e">
        <f t="shared" si="156"/>
        <v>#VALUE!</v>
      </c>
      <c r="V512" s="82" t="e">
        <f t="shared" si="157"/>
        <v>#VALUE!</v>
      </c>
      <c r="W512" s="82" t="e">
        <f t="shared" si="171"/>
        <v>#VALUE!</v>
      </c>
      <c r="X512" s="82" t="b">
        <f t="shared" si="175"/>
        <v>0</v>
      </c>
      <c r="Y512" s="72" t="str">
        <f t="shared" si="158"/>
        <v/>
      </c>
      <c r="Z512" s="81" t="e" cm="1">
        <f t="array" aca="1" ref="Z512" ca="1">TEXT(RIGHT(10-RIGHT(SUM(INDEX(1*(MID(MID(C512,1,1)*2,ROW(INDIRECT("1:"&amp;LEN(MID(C512,1,1)*2))),1)),,))+MID(C512,2,1)+
SUM(INDEX(1*(MID(MID(C512,3,1)*2,ROW(INDIRECT("1:"&amp;LEN(MID(C512,3,1)*2))),1)),,))+MID(C512,4,1)+
SUM(INDEX(1*(MID(MID(C512,5,1)*2,ROW(INDIRECT("1:"&amp;LEN(MID(C512,5,1)*2))),1)),,))+MID(C512,6,1)+
SUM(INDEX(1*(MID(MID(C512,8,1)*2,ROW(INDIRECT("1:"&amp;LEN(MID(C512,8,1)*2))),1)),,))+MID(C512,9,1)+
SUM(INDEX(1*(MID(MID(C512,10,1)*2,ROW(INDIRECT("1:"&amp;LEN(MID(C512,10,1)*2))),1)),,)),1),1),"0")</f>
        <v>#VALUE!</v>
      </c>
      <c r="AA512" s="81" t="str">
        <f t="shared" si="159"/>
        <v/>
      </c>
      <c r="AB512" s="83" t="b">
        <f t="shared" si="160"/>
        <v>0</v>
      </c>
      <c r="AC512" s="154">
        <f t="shared" si="172"/>
        <v>0</v>
      </c>
      <c r="AD512" s="154">
        <f>SUMIF($C$15:C511,C512,$AC$15:AC511)</f>
        <v>0</v>
      </c>
      <c r="AE512" s="15">
        <f t="shared" si="173"/>
        <v>10000</v>
      </c>
      <c r="AF512" s="154">
        <f t="shared" si="174"/>
        <v>0</v>
      </c>
    </row>
    <row r="513" spans="1:32" s="30" customFormat="1" x14ac:dyDescent="0.25">
      <c r="A513" s="19">
        <v>498</v>
      </c>
      <c r="B513" s="20"/>
      <c r="C513" s="107"/>
      <c r="D513" s="20"/>
      <c r="E513" s="20"/>
      <c r="F513" s="20"/>
      <c r="G513" s="122"/>
      <c r="H513" s="156">
        <f t="shared" si="161"/>
        <v>0</v>
      </c>
      <c r="I513" s="117" t="str">
        <f t="shared" si="162"/>
        <v/>
      </c>
      <c r="J513" s="80" t="b">
        <f t="shared" si="163"/>
        <v>0</v>
      </c>
      <c r="K513" s="80" t="str">
        <f t="shared" si="164"/>
        <v/>
      </c>
      <c r="L513" s="80" t="b">
        <f>IF(C513="",FALSE,IFERROR(NOT(MATCH(C513,'Anställda och korttidsarbete'!$C:$C,0)&gt;0),TRUE))</f>
        <v>0</v>
      </c>
      <c r="M513" s="80" t="str">
        <f t="shared" si="165"/>
        <v/>
      </c>
      <c r="N513" s="80" t="b">
        <f t="shared" si="166"/>
        <v>0</v>
      </c>
      <c r="O513" s="80" t="str">
        <f t="shared" si="167"/>
        <v/>
      </c>
      <c r="P513" s="13" t="b">
        <f t="shared" si="168"/>
        <v>0</v>
      </c>
      <c r="Q513" s="80" t="str">
        <f t="shared" si="169"/>
        <v/>
      </c>
      <c r="R513" s="80" t="b">
        <f t="shared" si="170"/>
        <v>0</v>
      </c>
      <c r="S513" s="81" t="e">
        <f t="shared" si="154"/>
        <v>#VALUE!</v>
      </c>
      <c r="T513" s="81" t="e">
        <f t="shared" si="155"/>
        <v>#VALUE!</v>
      </c>
      <c r="U513" s="81" t="e">
        <f t="shared" si="156"/>
        <v>#VALUE!</v>
      </c>
      <c r="V513" s="82" t="e">
        <f t="shared" si="157"/>
        <v>#VALUE!</v>
      </c>
      <c r="W513" s="82" t="e">
        <f t="shared" si="171"/>
        <v>#VALUE!</v>
      </c>
      <c r="X513" s="82" t="b">
        <f t="shared" si="175"/>
        <v>0</v>
      </c>
      <c r="Y513" s="72" t="str">
        <f t="shared" si="158"/>
        <v/>
      </c>
      <c r="Z513" s="81" t="e" cm="1">
        <f t="array" aca="1" ref="Z513" ca="1">TEXT(RIGHT(10-RIGHT(SUM(INDEX(1*(MID(MID(C513,1,1)*2,ROW(INDIRECT("1:"&amp;LEN(MID(C513,1,1)*2))),1)),,))+MID(C513,2,1)+
SUM(INDEX(1*(MID(MID(C513,3,1)*2,ROW(INDIRECT("1:"&amp;LEN(MID(C513,3,1)*2))),1)),,))+MID(C513,4,1)+
SUM(INDEX(1*(MID(MID(C513,5,1)*2,ROW(INDIRECT("1:"&amp;LEN(MID(C513,5,1)*2))),1)),,))+MID(C513,6,1)+
SUM(INDEX(1*(MID(MID(C513,8,1)*2,ROW(INDIRECT("1:"&amp;LEN(MID(C513,8,1)*2))),1)),,))+MID(C513,9,1)+
SUM(INDEX(1*(MID(MID(C513,10,1)*2,ROW(INDIRECT("1:"&amp;LEN(MID(C513,10,1)*2))),1)),,)),1),1),"0")</f>
        <v>#VALUE!</v>
      </c>
      <c r="AA513" s="81" t="str">
        <f t="shared" si="159"/>
        <v/>
      </c>
      <c r="AB513" s="83" t="b">
        <f t="shared" si="160"/>
        <v>0</v>
      </c>
      <c r="AC513" s="154">
        <f t="shared" si="172"/>
        <v>0</v>
      </c>
      <c r="AD513" s="154">
        <f>SUMIF($C$15:C512,C513,$AC$15:AC512)</f>
        <v>0</v>
      </c>
      <c r="AE513" s="15">
        <f t="shared" si="173"/>
        <v>10000</v>
      </c>
      <c r="AF513" s="154">
        <f t="shared" si="174"/>
        <v>0</v>
      </c>
    </row>
    <row r="514" spans="1:32" s="30" customFormat="1" x14ac:dyDescent="0.25">
      <c r="A514" s="19">
        <v>499</v>
      </c>
      <c r="B514" s="20"/>
      <c r="C514" s="107"/>
      <c r="D514" s="20"/>
      <c r="E514" s="20"/>
      <c r="F514" s="20"/>
      <c r="G514" s="122"/>
      <c r="H514" s="156">
        <f t="shared" si="161"/>
        <v>0</v>
      </c>
      <c r="I514" s="117" t="str">
        <f t="shared" si="162"/>
        <v/>
      </c>
      <c r="J514" s="80" t="b">
        <f t="shared" si="163"/>
        <v>0</v>
      </c>
      <c r="K514" s="80" t="str">
        <f t="shared" si="164"/>
        <v/>
      </c>
      <c r="L514" s="80" t="b">
        <f>IF(C514="",FALSE,IFERROR(NOT(MATCH(C514,'Anställda och korttidsarbete'!$C:$C,0)&gt;0),TRUE))</f>
        <v>0</v>
      </c>
      <c r="M514" s="80" t="str">
        <f t="shared" si="165"/>
        <v/>
      </c>
      <c r="N514" s="80" t="b">
        <f t="shared" si="166"/>
        <v>0</v>
      </c>
      <c r="O514" s="80" t="str">
        <f t="shared" si="167"/>
        <v/>
      </c>
      <c r="P514" s="13" t="b">
        <f t="shared" si="168"/>
        <v>0</v>
      </c>
      <c r="Q514" s="80" t="str">
        <f t="shared" si="169"/>
        <v/>
      </c>
      <c r="R514" s="80" t="b">
        <f t="shared" si="170"/>
        <v>0</v>
      </c>
      <c r="S514" s="81" t="e">
        <f t="shared" si="154"/>
        <v>#VALUE!</v>
      </c>
      <c r="T514" s="81" t="e">
        <f t="shared" si="155"/>
        <v>#VALUE!</v>
      </c>
      <c r="U514" s="81" t="e">
        <f t="shared" si="156"/>
        <v>#VALUE!</v>
      </c>
      <c r="V514" s="82" t="e">
        <f t="shared" si="157"/>
        <v>#VALUE!</v>
      </c>
      <c r="W514" s="82" t="e">
        <f t="shared" si="171"/>
        <v>#VALUE!</v>
      </c>
      <c r="X514" s="82" t="b">
        <f t="shared" si="175"/>
        <v>0</v>
      </c>
      <c r="Y514" s="72" t="str">
        <f t="shared" si="158"/>
        <v/>
      </c>
      <c r="Z514" s="81" t="e" cm="1">
        <f t="array" aca="1" ref="Z514" ca="1">TEXT(RIGHT(10-RIGHT(SUM(INDEX(1*(MID(MID(C514,1,1)*2,ROW(INDIRECT("1:"&amp;LEN(MID(C514,1,1)*2))),1)),,))+MID(C514,2,1)+
SUM(INDEX(1*(MID(MID(C514,3,1)*2,ROW(INDIRECT("1:"&amp;LEN(MID(C514,3,1)*2))),1)),,))+MID(C514,4,1)+
SUM(INDEX(1*(MID(MID(C514,5,1)*2,ROW(INDIRECT("1:"&amp;LEN(MID(C514,5,1)*2))),1)),,))+MID(C514,6,1)+
SUM(INDEX(1*(MID(MID(C514,8,1)*2,ROW(INDIRECT("1:"&amp;LEN(MID(C514,8,1)*2))),1)),,))+MID(C514,9,1)+
SUM(INDEX(1*(MID(MID(C514,10,1)*2,ROW(INDIRECT("1:"&amp;LEN(MID(C514,10,1)*2))),1)),,)),1),1),"0")</f>
        <v>#VALUE!</v>
      </c>
      <c r="AA514" s="81" t="str">
        <f t="shared" si="159"/>
        <v/>
      </c>
      <c r="AB514" s="83" t="b">
        <f t="shared" si="160"/>
        <v>0</v>
      </c>
      <c r="AC514" s="154">
        <f t="shared" si="172"/>
        <v>0</v>
      </c>
      <c r="AD514" s="154">
        <f>SUMIF($C$15:C513,C514,$AC$15:AC513)</f>
        <v>0</v>
      </c>
      <c r="AE514" s="15">
        <f t="shared" si="173"/>
        <v>10000</v>
      </c>
      <c r="AF514" s="154">
        <f t="shared" si="174"/>
        <v>0</v>
      </c>
    </row>
    <row r="515" spans="1:32" s="30" customFormat="1" x14ac:dyDescent="0.25">
      <c r="A515" s="19">
        <v>500</v>
      </c>
      <c r="B515" s="20"/>
      <c r="C515" s="107"/>
      <c r="D515" s="20"/>
      <c r="E515" s="20"/>
      <c r="F515" s="20"/>
      <c r="G515" s="122"/>
      <c r="H515" s="156">
        <f t="shared" si="161"/>
        <v>0</v>
      </c>
      <c r="I515" s="117" t="str">
        <f t="shared" si="162"/>
        <v/>
      </c>
      <c r="J515" s="80" t="b">
        <f t="shared" si="163"/>
        <v>0</v>
      </c>
      <c r="K515" s="80" t="str">
        <f t="shared" si="164"/>
        <v/>
      </c>
      <c r="L515" s="80" t="b">
        <f>IF(C515="",FALSE,IFERROR(NOT(MATCH(C515,'Anställda och korttidsarbete'!$C:$C,0)&gt;0),TRUE))</f>
        <v>0</v>
      </c>
      <c r="M515" s="80" t="str">
        <f t="shared" si="165"/>
        <v/>
      </c>
      <c r="N515" s="80" t="b">
        <f t="shared" si="166"/>
        <v>0</v>
      </c>
      <c r="O515" s="80" t="str">
        <f t="shared" si="167"/>
        <v/>
      </c>
      <c r="P515" s="13" t="b">
        <f t="shared" si="168"/>
        <v>0</v>
      </c>
      <c r="Q515" s="80" t="str">
        <f t="shared" si="169"/>
        <v/>
      </c>
      <c r="R515" s="80" t="b">
        <f t="shared" si="170"/>
        <v>0</v>
      </c>
      <c r="S515" s="81" t="e">
        <f t="shared" si="154"/>
        <v>#VALUE!</v>
      </c>
      <c r="T515" s="81" t="e">
        <f t="shared" si="155"/>
        <v>#VALUE!</v>
      </c>
      <c r="U515" s="81" t="e">
        <f t="shared" si="156"/>
        <v>#VALUE!</v>
      </c>
      <c r="V515" s="82" t="e">
        <f t="shared" si="157"/>
        <v>#VALUE!</v>
      </c>
      <c r="W515" s="82" t="e">
        <f t="shared" si="171"/>
        <v>#VALUE!</v>
      </c>
      <c r="X515" s="82" t="b">
        <f t="shared" si="175"/>
        <v>0</v>
      </c>
      <c r="Y515" s="72" t="str">
        <f t="shared" si="158"/>
        <v/>
      </c>
      <c r="Z515" s="81" t="e" cm="1">
        <f t="array" aca="1" ref="Z515" ca="1">TEXT(RIGHT(10-RIGHT(SUM(INDEX(1*(MID(MID(C515,1,1)*2,ROW(INDIRECT("1:"&amp;LEN(MID(C515,1,1)*2))),1)),,))+MID(C515,2,1)+
SUM(INDEX(1*(MID(MID(C515,3,1)*2,ROW(INDIRECT("1:"&amp;LEN(MID(C515,3,1)*2))),1)),,))+MID(C515,4,1)+
SUM(INDEX(1*(MID(MID(C515,5,1)*2,ROW(INDIRECT("1:"&amp;LEN(MID(C515,5,1)*2))),1)),,))+MID(C515,6,1)+
SUM(INDEX(1*(MID(MID(C515,8,1)*2,ROW(INDIRECT("1:"&amp;LEN(MID(C515,8,1)*2))),1)),,))+MID(C515,9,1)+
SUM(INDEX(1*(MID(MID(C515,10,1)*2,ROW(INDIRECT("1:"&amp;LEN(MID(C515,10,1)*2))),1)),,)),1),1),"0")</f>
        <v>#VALUE!</v>
      </c>
      <c r="AA515" s="81" t="str">
        <f t="shared" si="159"/>
        <v/>
      </c>
      <c r="AB515" s="83" t="b">
        <f t="shared" si="160"/>
        <v>0</v>
      </c>
      <c r="AC515" s="154">
        <f t="shared" si="172"/>
        <v>0</v>
      </c>
      <c r="AD515" s="154">
        <f>SUMIF($C$15:C514,C515,$AC$15:AC514)</f>
        <v>0</v>
      </c>
      <c r="AE515" s="15">
        <f t="shared" si="173"/>
        <v>10000</v>
      </c>
      <c r="AF515" s="154">
        <f t="shared" si="174"/>
        <v>0</v>
      </c>
    </row>
    <row r="516" spans="1:32" s="30" customFormat="1" x14ac:dyDescent="0.25">
      <c r="A516" s="19">
        <v>501</v>
      </c>
      <c r="B516" s="20"/>
      <c r="C516" s="107"/>
      <c r="D516" s="20"/>
      <c r="E516" s="20"/>
      <c r="F516" s="20"/>
      <c r="G516" s="122"/>
      <c r="H516" s="156">
        <f t="shared" si="161"/>
        <v>0</v>
      </c>
      <c r="I516" s="117" t="str">
        <f t="shared" si="162"/>
        <v/>
      </c>
      <c r="J516" s="80" t="b">
        <f t="shared" si="163"/>
        <v>0</v>
      </c>
      <c r="K516" s="80" t="str">
        <f t="shared" si="164"/>
        <v/>
      </c>
      <c r="L516" s="80" t="b">
        <f>IF(C516="",FALSE,IFERROR(NOT(MATCH(C516,'Anställda och korttidsarbete'!$C:$C,0)&gt;0),TRUE))</f>
        <v>0</v>
      </c>
      <c r="M516" s="80" t="str">
        <f t="shared" si="165"/>
        <v/>
      </c>
      <c r="N516" s="80" t="b">
        <f t="shared" si="166"/>
        <v>0</v>
      </c>
      <c r="O516" s="80" t="str">
        <f t="shared" si="167"/>
        <v/>
      </c>
      <c r="P516" s="13" t="b">
        <f t="shared" si="168"/>
        <v>0</v>
      </c>
      <c r="Q516" s="80" t="str">
        <f t="shared" si="169"/>
        <v/>
      </c>
      <c r="R516" s="80" t="b">
        <f t="shared" si="170"/>
        <v>0</v>
      </c>
      <c r="S516" s="81" t="e">
        <f t="shared" si="154"/>
        <v>#VALUE!</v>
      </c>
      <c r="T516" s="81" t="e">
        <f t="shared" si="155"/>
        <v>#VALUE!</v>
      </c>
      <c r="U516" s="81" t="e">
        <f t="shared" si="156"/>
        <v>#VALUE!</v>
      </c>
      <c r="V516" s="82" t="e">
        <f t="shared" si="157"/>
        <v>#VALUE!</v>
      </c>
      <c r="W516" s="82" t="e">
        <f t="shared" si="171"/>
        <v>#VALUE!</v>
      </c>
      <c r="X516" s="82" t="b">
        <f t="shared" si="175"/>
        <v>0</v>
      </c>
      <c r="Y516" s="72" t="str">
        <f t="shared" si="158"/>
        <v/>
      </c>
      <c r="Z516" s="81" t="e" cm="1">
        <f t="array" aca="1" ref="Z516" ca="1">TEXT(RIGHT(10-RIGHT(SUM(INDEX(1*(MID(MID(C516,1,1)*2,ROW(INDIRECT("1:"&amp;LEN(MID(C516,1,1)*2))),1)),,))+MID(C516,2,1)+
SUM(INDEX(1*(MID(MID(C516,3,1)*2,ROW(INDIRECT("1:"&amp;LEN(MID(C516,3,1)*2))),1)),,))+MID(C516,4,1)+
SUM(INDEX(1*(MID(MID(C516,5,1)*2,ROW(INDIRECT("1:"&amp;LEN(MID(C516,5,1)*2))),1)),,))+MID(C516,6,1)+
SUM(INDEX(1*(MID(MID(C516,8,1)*2,ROW(INDIRECT("1:"&amp;LEN(MID(C516,8,1)*2))),1)),,))+MID(C516,9,1)+
SUM(INDEX(1*(MID(MID(C516,10,1)*2,ROW(INDIRECT("1:"&amp;LEN(MID(C516,10,1)*2))),1)),,)),1),1),"0")</f>
        <v>#VALUE!</v>
      </c>
      <c r="AA516" s="81" t="str">
        <f t="shared" si="159"/>
        <v/>
      </c>
      <c r="AB516" s="83" t="b">
        <f t="shared" si="160"/>
        <v>0</v>
      </c>
      <c r="AC516" s="154">
        <f t="shared" si="172"/>
        <v>0</v>
      </c>
      <c r="AD516" s="154">
        <f>SUMIF($C$15:C515,C516,$AC$15:AC515)</f>
        <v>0</v>
      </c>
      <c r="AE516" s="15">
        <f t="shared" si="173"/>
        <v>10000</v>
      </c>
      <c r="AF516" s="154">
        <f t="shared" si="174"/>
        <v>0</v>
      </c>
    </row>
    <row r="517" spans="1:32" s="30" customFormat="1" x14ac:dyDescent="0.25">
      <c r="A517" s="19">
        <v>502</v>
      </c>
      <c r="B517" s="20"/>
      <c r="C517" s="107"/>
      <c r="D517" s="20"/>
      <c r="E517" s="20"/>
      <c r="F517" s="20"/>
      <c r="G517" s="122"/>
      <c r="H517" s="156">
        <f t="shared" si="161"/>
        <v>0</v>
      </c>
      <c r="I517" s="117" t="str">
        <f t="shared" si="162"/>
        <v/>
      </c>
      <c r="J517" s="80" t="b">
        <f t="shared" si="163"/>
        <v>0</v>
      </c>
      <c r="K517" s="80" t="str">
        <f t="shared" si="164"/>
        <v/>
      </c>
      <c r="L517" s="80" t="b">
        <f>IF(C517="",FALSE,IFERROR(NOT(MATCH(C517,'Anställda och korttidsarbete'!$C:$C,0)&gt;0),TRUE))</f>
        <v>0</v>
      </c>
      <c r="M517" s="80" t="str">
        <f t="shared" si="165"/>
        <v/>
      </c>
      <c r="N517" s="80" t="b">
        <f t="shared" si="166"/>
        <v>0</v>
      </c>
      <c r="O517" s="80" t="str">
        <f t="shared" si="167"/>
        <v/>
      </c>
      <c r="P517" s="13" t="b">
        <f t="shared" si="168"/>
        <v>0</v>
      </c>
      <c r="Q517" s="80" t="str">
        <f t="shared" si="169"/>
        <v/>
      </c>
      <c r="R517" s="80" t="b">
        <f t="shared" si="170"/>
        <v>0</v>
      </c>
      <c r="S517" s="81" t="e">
        <f t="shared" si="154"/>
        <v>#VALUE!</v>
      </c>
      <c r="T517" s="81" t="e">
        <f t="shared" si="155"/>
        <v>#VALUE!</v>
      </c>
      <c r="U517" s="81" t="e">
        <f t="shared" si="156"/>
        <v>#VALUE!</v>
      </c>
      <c r="V517" s="82" t="e">
        <f t="shared" si="157"/>
        <v>#VALUE!</v>
      </c>
      <c r="W517" s="82" t="e">
        <f t="shared" si="171"/>
        <v>#VALUE!</v>
      </c>
      <c r="X517" s="82" t="b">
        <f t="shared" si="175"/>
        <v>0</v>
      </c>
      <c r="Y517" s="72" t="str">
        <f t="shared" si="158"/>
        <v/>
      </c>
      <c r="Z517" s="81" t="e" cm="1">
        <f t="array" aca="1" ref="Z517" ca="1">TEXT(RIGHT(10-RIGHT(SUM(INDEX(1*(MID(MID(C517,1,1)*2,ROW(INDIRECT("1:"&amp;LEN(MID(C517,1,1)*2))),1)),,))+MID(C517,2,1)+
SUM(INDEX(1*(MID(MID(C517,3,1)*2,ROW(INDIRECT("1:"&amp;LEN(MID(C517,3,1)*2))),1)),,))+MID(C517,4,1)+
SUM(INDEX(1*(MID(MID(C517,5,1)*2,ROW(INDIRECT("1:"&amp;LEN(MID(C517,5,1)*2))),1)),,))+MID(C517,6,1)+
SUM(INDEX(1*(MID(MID(C517,8,1)*2,ROW(INDIRECT("1:"&amp;LEN(MID(C517,8,1)*2))),1)),,))+MID(C517,9,1)+
SUM(INDEX(1*(MID(MID(C517,10,1)*2,ROW(INDIRECT("1:"&amp;LEN(MID(C517,10,1)*2))),1)),,)),1),1),"0")</f>
        <v>#VALUE!</v>
      </c>
      <c r="AA517" s="81" t="str">
        <f t="shared" si="159"/>
        <v/>
      </c>
      <c r="AB517" s="83" t="b">
        <f t="shared" si="160"/>
        <v>0</v>
      </c>
      <c r="AC517" s="154">
        <f t="shared" si="172"/>
        <v>0</v>
      </c>
      <c r="AD517" s="154">
        <f>SUMIF($C$15:C516,C517,$AC$15:AC516)</f>
        <v>0</v>
      </c>
      <c r="AE517" s="15">
        <f t="shared" si="173"/>
        <v>10000</v>
      </c>
      <c r="AF517" s="154">
        <f t="shared" si="174"/>
        <v>0</v>
      </c>
    </row>
    <row r="518" spans="1:32" s="30" customFormat="1" x14ac:dyDescent="0.25">
      <c r="A518" s="19">
        <v>503</v>
      </c>
      <c r="B518" s="20"/>
      <c r="C518" s="107"/>
      <c r="D518" s="20"/>
      <c r="E518" s="20"/>
      <c r="F518" s="20"/>
      <c r="G518" s="122"/>
      <c r="H518" s="156">
        <f t="shared" si="161"/>
        <v>0</v>
      </c>
      <c r="I518" s="117" t="str">
        <f t="shared" si="162"/>
        <v/>
      </c>
      <c r="J518" s="80" t="b">
        <f t="shared" si="163"/>
        <v>0</v>
      </c>
      <c r="K518" s="80" t="str">
        <f t="shared" si="164"/>
        <v/>
      </c>
      <c r="L518" s="80" t="b">
        <f>IF(C518="",FALSE,IFERROR(NOT(MATCH(C518,'Anställda och korttidsarbete'!$C:$C,0)&gt;0),TRUE))</f>
        <v>0</v>
      </c>
      <c r="M518" s="80" t="str">
        <f t="shared" si="165"/>
        <v/>
      </c>
      <c r="N518" s="80" t="b">
        <f t="shared" si="166"/>
        <v>0</v>
      </c>
      <c r="O518" s="80" t="str">
        <f t="shared" si="167"/>
        <v/>
      </c>
      <c r="P518" s="13" t="b">
        <f t="shared" si="168"/>
        <v>0</v>
      </c>
      <c r="Q518" s="80" t="str">
        <f t="shared" si="169"/>
        <v/>
      </c>
      <c r="R518" s="80" t="b">
        <f t="shared" si="170"/>
        <v>0</v>
      </c>
      <c r="S518" s="81" t="e">
        <f t="shared" si="154"/>
        <v>#VALUE!</v>
      </c>
      <c r="T518" s="81" t="e">
        <f t="shared" si="155"/>
        <v>#VALUE!</v>
      </c>
      <c r="U518" s="81" t="e">
        <f t="shared" si="156"/>
        <v>#VALUE!</v>
      </c>
      <c r="V518" s="82" t="e">
        <f t="shared" si="157"/>
        <v>#VALUE!</v>
      </c>
      <c r="W518" s="82" t="e">
        <f t="shared" si="171"/>
        <v>#VALUE!</v>
      </c>
      <c r="X518" s="82" t="b">
        <f t="shared" si="175"/>
        <v>0</v>
      </c>
      <c r="Y518" s="72" t="str">
        <f t="shared" si="158"/>
        <v/>
      </c>
      <c r="Z518" s="81" t="e" cm="1">
        <f t="array" aca="1" ref="Z518" ca="1">TEXT(RIGHT(10-RIGHT(SUM(INDEX(1*(MID(MID(C518,1,1)*2,ROW(INDIRECT("1:"&amp;LEN(MID(C518,1,1)*2))),1)),,))+MID(C518,2,1)+
SUM(INDEX(1*(MID(MID(C518,3,1)*2,ROW(INDIRECT("1:"&amp;LEN(MID(C518,3,1)*2))),1)),,))+MID(C518,4,1)+
SUM(INDEX(1*(MID(MID(C518,5,1)*2,ROW(INDIRECT("1:"&amp;LEN(MID(C518,5,1)*2))),1)),,))+MID(C518,6,1)+
SUM(INDEX(1*(MID(MID(C518,8,1)*2,ROW(INDIRECT("1:"&amp;LEN(MID(C518,8,1)*2))),1)),,))+MID(C518,9,1)+
SUM(INDEX(1*(MID(MID(C518,10,1)*2,ROW(INDIRECT("1:"&amp;LEN(MID(C518,10,1)*2))),1)),,)),1),1),"0")</f>
        <v>#VALUE!</v>
      </c>
      <c r="AA518" s="81" t="str">
        <f t="shared" si="159"/>
        <v/>
      </c>
      <c r="AB518" s="83" t="b">
        <f t="shared" si="160"/>
        <v>0</v>
      </c>
      <c r="AC518" s="154">
        <f t="shared" si="172"/>
        <v>0</v>
      </c>
      <c r="AD518" s="154">
        <f>SUMIF($C$15:C517,C518,$AC$15:AC517)</f>
        <v>0</v>
      </c>
      <c r="AE518" s="15">
        <f t="shared" si="173"/>
        <v>10000</v>
      </c>
      <c r="AF518" s="154">
        <f t="shared" si="174"/>
        <v>0</v>
      </c>
    </row>
    <row r="519" spans="1:32" s="30" customFormat="1" x14ac:dyDescent="0.25">
      <c r="A519" s="19">
        <v>504</v>
      </c>
      <c r="B519" s="20"/>
      <c r="C519" s="107"/>
      <c r="D519" s="20"/>
      <c r="E519" s="20"/>
      <c r="F519" s="20"/>
      <c r="G519" s="122"/>
      <c r="H519" s="156">
        <f t="shared" si="161"/>
        <v>0</v>
      </c>
      <c r="I519" s="117" t="str">
        <f t="shared" si="162"/>
        <v/>
      </c>
      <c r="J519" s="80" t="b">
        <f t="shared" si="163"/>
        <v>0</v>
      </c>
      <c r="K519" s="80" t="str">
        <f t="shared" si="164"/>
        <v/>
      </c>
      <c r="L519" s="80" t="b">
        <f>IF(C519="",FALSE,IFERROR(NOT(MATCH(C519,'Anställda och korttidsarbete'!$C:$C,0)&gt;0),TRUE))</f>
        <v>0</v>
      </c>
      <c r="M519" s="80" t="str">
        <f t="shared" si="165"/>
        <v/>
      </c>
      <c r="N519" s="80" t="b">
        <f t="shared" si="166"/>
        <v>0</v>
      </c>
      <c r="O519" s="80" t="str">
        <f t="shared" si="167"/>
        <v/>
      </c>
      <c r="P519" s="13" t="b">
        <f t="shared" si="168"/>
        <v>0</v>
      </c>
      <c r="Q519" s="80" t="str">
        <f t="shared" si="169"/>
        <v/>
      </c>
      <c r="R519" s="80" t="b">
        <f t="shared" si="170"/>
        <v>0</v>
      </c>
      <c r="S519" s="81" t="e">
        <f t="shared" si="154"/>
        <v>#VALUE!</v>
      </c>
      <c r="T519" s="81" t="e">
        <f t="shared" si="155"/>
        <v>#VALUE!</v>
      </c>
      <c r="U519" s="81" t="e">
        <f t="shared" si="156"/>
        <v>#VALUE!</v>
      </c>
      <c r="V519" s="82" t="e">
        <f t="shared" si="157"/>
        <v>#VALUE!</v>
      </c>
      <c r="W519" s="82" t="e">
        <f t="shared" si="171"/>
        <v>#VALUE!</v>
      </c>
      <c r="X519" s="82" t="b">
        <f t="shared" si="175"/>
        <v>0</v>
      </c>
      <c r="Y519" s="72" t="str">
        <f t="shared" si="158"/>
        <v/>
      </c>
      <c r="Z519" s="81" t="e" cm="1">
        <f t="array" aca="1" ref="Z519" ca="1">TEXT(RIGHT(10-RIGHT(SUM(INDEX(1*(MID(MID(C519,1,1)*2,ROW(INDIRECT("1:"&amp;LEN(MID(C519,1,1)*2))),1)),,))+MID(C519,2,1)+
SUM(INDEX(1*(MID(MID(C519,3,1)*2,ROW(INDIRECT("1:"&amp;LEN(MID(C519,3,1)*2))),1)),,))+MID(C519,4,1)+
SUM(INDEX(1*(MID(MID(C519,5,1)*2,ROW(INDIRECT("1:"&amp;LEN(MID(C519,5,1)*2))),1)),,))+MID(C519,6,1)+
SUM(INDEX(1*(MID(MID(C519,8,1)*2,ROW(INDIRECT("1:"&amp;LEN(MID(C519,8,1)*2))),1)),,))+MID(C519,9,1)+
SUM(INDEX(1*(MID(MID(C519,10,1)*2,ROW(INDIRECT("1:"&amp;LEN(MID(C519,10,1)*2))),1)),,)),1),1),"0")</f>
        <v>#VALUE!</v>
      </c>
      <c r="AA519" s="81" t="str">
        <f t="shared" si="159"/>
        <v/>
      </c>
      <c r="AB519" s="83" t="b">
        <f t="shared" si="160"/>
        <v>0</v>
      </c>
      <c r="AC519" s="154">
        <f t="shared" si="172"/>
        <v>0</v>
      </c>
      <c r="AD519" s="154">
        <f>SUMIF($C$15:C518,C519,$AC$15:AC518)</f>
        <v>0</v>
      </c>
      <c r="AE519" s="15">
        <f t="shared" si="173"/>
        <v>10000</v>
      </c>
      <c r="AF519" s="154">
        <f t="shared" si="174"/>
        <v>0</v>
      </c>
    </row>
    <row r="520" spans="1:32" s="30" customFormat="1" x14ac:dyDescent="0.25">
      <c r="A520" s="19">
        <v>505</v>
      </c>
      <c r="B520" s="20"/>
      <c r="C520" s="107"/>
      <c r="D520" s="20"/>
      <c r="E520" s="20"/>
      <c r="F520" s="20"/>
      <c r="G520" s="122"/>
      <c r="H520" s="156">
        <f t="shared" si="161"/>
        <v>0</v>
      </c>
      <c r="I520" s="117" t="str">
        <f t="shared" si="162"/>
        <v/>
      </c>
      <c r="J520" s="80" t="b">
        <f t="shared" si="163"/>
        <v>0</v>
      </c>
      <c r="K520" s="80" t="str">
        <f t="shared" si="164"/>
        <v/>
      </c>
      <c r="L520" s="80" t="b">
        <f>IF(C520="",FALSE,IFERROR(NOT(MATCH(C520,'Anställda och korttidsarbete'!$C:$C,0)&gt;0),TRUE))</f>
        <v>0</v>
      </c>
      <c r="M520" s="80" t="str">
        <f t="shared" si="165"/>
        <v/>
      </c>
      <c r="N520" s="80" t="b">
        <f t="shared" si="166"/>
        <v>0</v>
      </c>
      <c r="O520" s="80" t="str">
        <f t="shared" si="167"/>
        <v/>
      </c>
      <c r="P520" s="13" t="b">
        <f t="shared" si="168"/>
        <v>0</v>
      </c>
      <c r="Q520" s="80" t="str">
        <f t="shared" si="169"/>
        <v/>
      </c>
      <c r="R520" s="80" t="b">
        <f t="shared" si="170"/>
        <v>0</v>
      </c>
      <c r="S520" s="81" t="e">
        <f t="shared" si="154"/>
        <v>#VALUE!</v>
      </c>
      <c r="T520" s="81" t="e">
        <f t="shared" si="155"/>
        <v>#VALUE!</v>
      </c>
      <c r="U520" s="81" t="e">
        <f t="shared" si="156"/>
        <v>#VALUE!</v>
      </c>
      <c r="V520" s="82" t="e">
        <f t="shared" si="157"/>
        <v>#VALUE!</v>
      </c>
      <c r="W520" s="82" t="e">
        <f t="shared" si="171"/>
        <v>#VALUE!</v>
      </c>
      <c r="X520" s="82" t="b">
        <f t="shared" si="175"/>
        <v>0</v>
      </c>
      <c r="Y520" s="72" t="str">
        <f t="shared" si="158"/>
        <v/>
      </c>
      <c r="Z520" s="81" t="e" cm="1">
        <f t="array" aca="1" ref="Z520" ca="1">TEXT(RIGHT(10-RIGHT(SUM(INDEX(1*(MID(MID(C520,1,1)*2,ROW(INDIRECT("1:"&amp;LEN(MID(C520,1,1)*2))),1)),,))+MID(C520,2,1)+
SUM(INDEX(1*(MID(MID(C520,3,1)*2,ROW(INDIRECT("1:"&amp;LEN(MID(C520,3,1)*2))),1)),,))+MID(C520,4,1)+
SUM(INDEX(1*(MID(MID(C520,5,1)*2,ROW(INDIRECT("1:"&amp;LEN(MID(C520,5,1)*2))),1)),,))+MID(C520,6,1)+
SUM(INDEX(1*(MID(MID(C520,8,1)*2,ROW(INDIRECT("1:"&amp;LEN(MID(C520,8,1)*2))),1)),,))+MID(C520,9,1)+
SUM(INDEX(1*(MID(MID(C520,10,1)*2,ROW(INDIRECT("1:"&amp;LEN(MID(C520,10,1)*2))),1)),,)),1),1),"0")</f>
        <v>#VALUE!</v>
      </c>
      <c r="AA520" s="81" t="str">
        <f t="shared" si="159"/>
        <v/>
      </c>
      <c r="AB520" s="83" t="b">
        <f t="shared" si="160"/>
        <v>0</v>
      </c>
      <c r="AC520" s="154">
        <f t="shared" si="172"/>
        <v>0</v>
      </c>
      <c r="AD520" s="154">
        <f>SUMIF($C$15:C519,C520,$AC$15:AC519)</f>
        <v>0</v>
      </c>
      <c r="AE520" s="15">
        <f t="shared" si="173"/>
        <v>10000</v>
      </c>
      <c r="AF520" s="154">
        <f t="shared" si="174"/>
        <v>0</v>
      </c>
    </row>
    <row r="521" spans="1:32" s="30" customFormat="1" x14ac:dyDescent="0.25">
      <c r="A521" s="19">
        <v>506</v>
      </c>
      <c r="B521" s="20"/>
      <c r="C521" s="107"/>
      <c r="D521" s="20"/>
      <c r="E521" s="20"/>
      <c r="F521" s="20"/>
      <c r="G521" s="122"/>
      <c r="H521" s="156">
        <f t="shared" si="161"/>
        <v>0</v>
      </c>
      <c r="I521" s="117" t="str">
        <f t="shared" si="162"/>
        <v/>
      </c>
      <c r="J521" s="80" t="b">
        <f t="shared" si="163"/>
        <v>0</v>
      </c>
      <c r="K521" s="80" t="str">
        <f t="shared" si="164"/>
        <v/>
      </c>
      <c r="L521" s="80" t="b">
        <f>IF(C521="",FALSE,IFERROR(NOT(MATCH(C521,'Anställda och korttidsarbete'!$C:$C,0)&gt;0),TRUE))</f>
        <v>0</v>
      </c>
      <c r="M521" s="80" t="str">
        <f t="shared" si="165"/>
        <v/>
      </c>
      <c r="N521" s="80" t="b">
        <f t="shared" si="166"/>
        <v>0</v>
      </c>
      <c r="O521" s="80" t="str">
        <f t="shared" si="167"/>
        <v/>
      </c>
      <c r="P521" s="13" t="b">
        <f t="shared" si="168"/>
        <v>0</v>
      </c>
      <c r="Q521" s="80" t="str">
        <f t="shared" si="169"/>
        <v/>
      </c>
      <c r="R521" s="80" t="b">
        <f t="shared" si="170"/>
        <v>0</v>
      </c>
      <c r="S521" s="81" t="e">
        <f t="shared" si="154"/>
        <v>#VALUE!</v>
      </c>
      <c r="T521" s="81" t="e">
        <f t="shared" si="155"/>
        <v>#VALUE!</v>
      </c>
      <c r="U521" s="81" t="e">
        <f t="shared" si="156"/>
        <v>#VALUE!</v>
      </c>
      <c r="V521" s="82" t="e">
        <f t="shared" si="157"/>
        <v>#VALUE!</v>
      </c>
      <c r="W521" s="82" t="e">
        <f t="shared" si="171"/>
        <v>#VALUE!</v>
      </c>
      <c r="X521" s="82" t="b">
        <f t="shared" si="175"/>
        <v>0</v>
      </c>
      <c r="Y521" s="72" t="str">
        <f t="shared" si="158"/>
        <v/>
      </c>
      <c r="Z521" s="81" t="e" cm="1">
        <f t="array" aca="1" ref="Z521" ca="1">TEXT(RIGHT(10-RIGHT(SUM(INDEX(1*(MID(MID(C521,1,1)*2,ROW(INDIRECT("1:"&amp;LEN(MID(C521,1,1)*2))),1)),,))+MID(C521,2,1)+
SUM(INDEX(1*(MID(MID(C521,3,1)*2,ROW(INDIRECT("1:"&amp;LEN(MID(C521,3,1)*2))),1)),,))+MID(C521,4,1)+
SUM(INDEX(1*(MID(MID(C521,5,1)*2,ROW(INDIRECT("1:"&amp;LEN(MID(C521,5,1)*2))),1)),,))+MID(C521,6,1)+
SUM(INDEX(1*(MID(MID(C521,8,1)*2,ROW(INDIRECT("1:"&amp;LEN(MID(C521,8,1)*2))),1)),,))+MID(C521,9,1)+
SUM(INDEX(1*(MID(MID(C521,10,1)*2,ROW(INDIRECT("1:"&amp;LEN(MID(C521,10,1)*2))),1)),,)),1),1),"0")</f>
        <v>#VALUE!</v>
      </c>
      <c r="AA521" s="81" t="str">
        <f t="shared" si="159"/>
        <v/>
      </c>
      <c r="AB521" s="83" t="b">
        <f t="shared" si="160"/>
        <v>0</v>
      </c>
      <c r="AC521" s="154">
        <f t="shared" si="172"/>
        <v>0</v>
      </c>
      <c r="AD521" s="154">
        <f>SUMIF($C$15:C520,C521,$AC$15:AC520)</f>
        <v>0</v>
      </c>
      <c r="AE521" s="15">
        <f t="shared" si="173"/>
        <v>10000</v>
      </c>
      <c r="AF521" s="154">
        <f t="shared" si="174"/>
        <v>0</v>
      </c>
    </row>
    <row r="522" spans="1:32" s="30" customFormat="1" x14ac:dyDescent="0.25">
      <c r="A522" s="19">
        <v>507</v>
      </c>
      <c r="B522" s="20"/>
      <c r="C522" s="107"/>
      <c r="D522" s="20"/>
      <c r="E522" s="20"/>
      <c r="F522" s="20"/>
      <c r="G522" s="122"/>
      <c r="H522" s="156">
        <f t="shared" si="161"/>
        <v>0</v>
      </c>
      <c r="I522" s="117" t="str">
        <f t="shared" si="162"/>
        <v/>
      </c>
      <c r="J522" s="80" t="b">
        <f t="shared" si="163"/>
        <v>0</v>
      </c>
      <c r="K522" s="80" t="str">
        <f t="shared" si="164"/>
        <v/>
      </c>
      <c r="L522" s="80" t="b">
        <f>IF(C522="",FALSE,IFERROR(NOT(MATCH(C522,'Anställda och korttidsarbete'!$C:$C,0)&gt;0),TRUE))</f>
        <v>0</v>
      </c>
      <c r="M522" s="80" t="str">
        <f t="shared" si="165"/>
        <v/>
      </c>
      <c r="N522" s="80" t="b">
        <f t="shared" si="166"/>
        <v>0</v>
      </c>
      <c r="O522" s="80" t="str">
        <f t="shared" si="167"/>
        <v/>
      </c>
      <c r="P522" s="13" t="b">
        <f t="shared" si="168"/>
        <v>0</v>
      </c>
      <c r="Q522" s="80" t="str">
        <f t="shared" si="169"/>
        <v/>
      </c>
      <c r="R522" s="80" t="b">
        <f t="shared" si="170"/>
        <v>0</v>
      </c>
      <c r="S522" s="81" t="e">
        <f t="shared" si="154"/>
        <v>#VALUE!</v>
      </c>
      <c r="T522" s="81" t="e">
        <f t="shared" si="155"/>
        <v>#VALUE!</v>
      </c>
      <c r="U522" s="81" t="e">
        <f t="shared" si="156"/>
        <v>#VALUE!</v>
      </c>
      <c r="V522" s="82" t="e">
        <f t="shared" si="157"/>
        <v>#VALUE!</v>
      </c>
      <c r="W522" s="82" t="e">
        <f t="shared" si="171"/>
        <v>#VALUE!</v>
      </c>
      <c r="X522" s="82" t="b">
        <f t="shared" si="175"/>
        <v>0</v>
      </c>
      <c r="Y522" s="72" t="str">
        <f t="shared" si="158"/>
        <v/>
      </c>
      <c r="Z522" s="81" t="e" cm="1">
        <f t="array" aca="1" ref="Z522" ca="1">TEXT(RIGHT(10-RIGHT(SUM(INDEX(1*(MID(MID(C522,1,1)*2,ROW(INDIRECT("1:"&amp;LEN(MID(C522,1,1)*2))),1)),,))+MID(C522,2,1)+
SUM(INDEX(1*(MID(MID(C522,3,1)*2,ROW(INDIRECT("1:"&amp;LEN(MID(C522,3,1)*2))),1)),,))+MID(C522,4,1)+
SUM(INDEX(1*(MID(MID(C522,5,1)*2,ROW(INDIRECT("1:"&amp;LEN(MID(C522,5,1)*2))),1)),,))+MID(C522,6,1)+
SUM(INDEX(1*(MID(MID(C522,8,1)*2,ROW(INDIRECT("1:"&amp;LEN(MID(C522,8,1)*2))),1)),,))+MID(C522,9,1)+
SUM(INDEX(1*(MID(MID(C522,10,1)*2,ROW(INDIRECT("1:"&amp;LEN(MID(C522,10,1)*2))),1)),,)),1),1),"0")</f>
        <v>#VALUE!</v>
      </c>
      <c r="AA522" s="81" t="str">
        <f t="shared" si="159"/>
        <v/>
      </c>
      <c r="AB522" s="83" t="b">
        <f t="shared" si="160"/>
        <v>0</v>
      </c>
      <c r="AC522" s="154">
        <f t="shared" si="172"/>
        <v>0</v>
      </c>
      <c r="AD522" s="154">
        <f>SUMIF($C$15:C521,C522,$AC$15:AC521)</f>
        <v>0</v>
      </c>
      <c r="AE522" s="15">
        <f t="shared" si="173"/>
        <v>10000</v>
      </c>
      <c r="AF522" s="154">
        <f t="shared" si="174"/>
        <v>0</v>
      </c>
    </row>
    <row r="523" spans="1:32" s="30" customFormat="1" x14ac:dyDescent="0.25">
      <c r="A523" s="19">
        <v>508</v>
      </c>
      <c r="B523" s="20"/>
      <c r="C523" s="107"/>
      <c r="D523" s="20"/>
      <c r="E523" s="20"/>
      <c r="F523" s="20"/>
      <c r="G523" s="122"/>
      <c r="H523" s="156">
        <f t="shared" si="161"/>
        <v>0</v>
      </c>
      <c r="I523" s="117" t="str">
        <f t="shared" si="162"/>
        <v/>
      </c>
      <c r="J523" s="80" t="b">
        <f t="shared" si="163"/>
        <v>0</v>
      </c>
      <c r="K523" s="80" t="str">
        <f t="shared" si="164"/>
        <v/>
      </c>
      <c r="L523" s="80" t="b">
        <f>IF(C523="",FALSE,IFERROR(NOT(MATCH(C523,'Anställda och korttidsarbete'!$C:$C,0)&gt;0),TRUE))</f>
        <v>0</v>
      </c>
      <c r="M523" s="80" t="str">
        <f t="shared" si="165"/>
        <v/>
      </c>
      <c r="N523" s="80" t="b">
        <f t="shared" si="166"/>
        <v>0</v>
      </c>
      <c r="O523" s="80" t="str">
        <f t="shared" si="167"/>
        <v/>
      </c>
      <c r="P523" s="13" t="b">
        <f t="shared" si="168"/>
        <v>0</v>
      </c>
      <c r="Q523" s="80" t="str">
        <f t="shared" si="169"/>
        <v/>
      </c>
      <c r="R523" s="80" t="b">
        <f t="shared" si="170"/>
        <v>0</v>
      </c>
      <c r="S523" s="81" t="e">
        <f t="shared" si="154"/>
        <v>#VALUE!</v>
      </c>
      <c r="T523" s="81" t="e">
        <f t="shared" si="155"/>
        <v>#VALUE!</v>
      </c>
      <c r="U523" s="81" t="e">
        <f t="shared" si="156"/>
        <v>#VALUE!</v>
      </c>
      <c r="V523" s="82" t="e">
        <f t="shared" si="157"/>
        <v>#VALUE!</v>
      </c>
      <c r="W523" s="82" t="e">
        <f t="shared" si="171"/>
        <v>#VALUE!</v>
      </c>
      <c r="X523" s="82" t="b">
        <f t="shared" si="175"/>
        <v>0</v>
      </c>
      <c r="Y523" s="72" t="str">
        <f t="shared" si="158"/>
        <v/>
      </c>
      <c r="Z523" s="81" t="e" cm="1">
        <f t="array" aca="1" ref="Z523" ca="1">TEXT(RIGHT(10-RIGHT(SUM(INDEX(1*(MID(MID(C523,1,1)*2,ROW(INDIRECT("1:"&amp;LEN(MID(C523,1,1)*2))),1)),,))+MID(C523,2,1)+
SUM(INDEX(1*(MID(MID(C523,3,1)*2,ROW(INDIRECT("1:"&amp;LEN(MID(C523,3,1)*2))),1)),,))+MID(C523,4,1)+
SUM(INDEX(1*(MID(MID(C523,5,1)*2,ROW(INDIRECT("1:"&amp;LEN(MID(C523,5,1)*2))),1)),,))+MID(C523,6,1)+
SUM(INDEX(1*(MID(MID(C523,8,1)*2,ROW(INDIRECT("1:"&amp;LEN(MID(C523,8,1)*2))),1)),,))+MID(C523,9,1)+
SUM(INDEX(1*(MID(MID(C523,10,1)*2,ROW(INDIRECT("1:"&amp;LEN(MID(C523,10,1)*2))),1)),,)),1),1),"0")</f>
        <v>#VALUE!</v>
      </c>
      <c r="AA523" s="81" t="str">
        <f t="shared" si="159"/>
        <v/>
      </c>
      <c r="AB523" s="83" t="b">
        <f t="shared" si="160"/>
        <v>0</v>
      </c>
      <c r="AC523" s="154">
        <f t="shared" si="172"/>
        <v>0</v>
      </c>
      <c r="AD523" s="154">
        <f>SUMIF($C$15:C522,C523,$AC$15:AC522)</f>
        <v>0</v>
      </c>
      <c r="AE523" s="15">
        <f t="shared" si="173"/>
        <v>10000</v>
      </c>
      <c r="AF523" s="154">
        <f t="shared" si="174"/>
        <v>0</v>
      </c>
    </row>
    <row r="524" spans="1:32" s="30" customFormat="1" x14ac:dyDescent="0.25">
      <c r="A524" s="19">
        <v>509</v>
      </c>
      <c r="B524" s="20"/>
      <c r="C524" s="107"/>
      <c r="D524" s="20"/>
      <c r="E524" s="20"/>
      <c r="F524" s="20"/>
      <c r="G524" s="122"/>
      <c r="H524" s="156">
        <f t="shared" si="161"/>
        <v>0</v>
      </c>
      <c r="I524" s="117" t="str">
        <f t="shared" si="162"/>
        <v/>
      </c>
      <c r="J524" s="80" t="b">
        <f t="shared" si="163"/>
        <v>0</v>
      </c>
      <c r="K524" s="80" t="str">
        <f t="shared" si="164"/>
        <v/>
      </c>
      <c r="L524" s="80" t="b">
        <f>IF(C524="",FALSE,IFERROR(NOT(MATCH(C524,'Anställda och korttidsarbete'!$C:$C,0)&gt;0),TRUE))</f>
        <v>0</v>
      </c>
      <c r="M524" s="80" t="str">
        <f t="shared" si="165"/>
        <v/>
      </c>
      <c r="N524" s="80" t="b">
        <f t="shared" si="166"/>
        <v>0</v>
      </c>
      <c r="O524" s="80" t="str">
        <f t="shared" si="167"/>
        <v/>
      </c>
      <c r="P524" s="13" t="b">
        <f t="shared" si="168"/>
        <v>0</v>
      </c>
      <c r="Q524" s="80" t="str">
        <f t="shared" si="169"/>
        <v/>
      </c>
      <c r="R524" s="80" t="b">
        <f t="shared" si="170"/>
        <v>0</v>
      </c>
      <c r="S524" s="81" t="e">
        <f t="shared" si="154"/>
        <v>#VALUE!</v>
      </c>
      <c r="T524" s="81" t="e">
        <f t="shared" si="155"/>
        <v>#VALUE!</v>
      </c>
      <c r="U524" s="81" t="e">
        <f t="shared" si="156"/>
        <v>#VALUE!</v>
      </c>
      <c r="V524" s="82" t="e">
        <f t="shared" si="157"/>
        <v>#VALUE!</v>
      </c>
      <c r="W524" s="82" t="e">
        <f t="shared" si="171"/>
        <v>#VALUE!</v>
      </c>
      <c r="X524" s="82" t="b">
        <f t="shared" si="175"/>
        <v>0</v>
      </c>
      <c r="Y524" s="72" t="str">
        <f t="shared" si="158"/>
        <v/>
      </c>
      <c r="Z524" s="81" t="e" cm="1">
        <f t="array" aca="1" ref="Z524" ca="1">TEXT(RIGHT(10-RIGHT(SUM(INDEX(1*(MID(MID(C524,1,1)*2,ROW(INDIRECT("1:"&amp;LEN(MID(C524,1,1)*2))),1)),,))+MID(C524,2,1)+
SUM(INDEX(1*(MID(MID(C524,3,1)*2,ROW(INDIRECT("1:"&amp;LEN(MID(C524,3,1)*2))),1)),,))+MID(C524,4,1)+
SUM(INDEX(1*(MID(MID(C524,5,1)*2,ROW(INDIRECT("1:"&amp;LEN(MID(C524,5,1)*2))),1)),,))+MID(C524,6,1)+
SUM(INDEX(1*(MID(MID(C524,8,1)*2,ROW(INDIRECT("1:"&amp;LEN(MID(C524,8,1)*2))),1)),,))+MID(C524,9,1)+
SUM(INDEX(1*(MID(MID(C524,10,1)*2,ROW(INDIRECT("1:"&amp;LEN(MID(C524,10,1)*2))),1)),,)),1),1),"0")</f>
        <v>#VALUE!</v>
      </c>
      <c r="AA524" s="81" t="str">
        <f t="shared" si="159"/>
        <v/>
      </c>
      <c r="AB524" s="83" t="b">
        <f t="shared" si="160"/>
        <v>0</v>
      </c>
      <c r="AC524" s="154">
        <f t="shared" si="172"/>
        <v>0</v>
      </c>
      <c r="AD524" s="154">
        <f>SUMIF($C$15:C523,C524,$AC$15:AC523)</f>
        <v>0</v>
      </c>
      <c r="AE524" s="15">
        <f t="shared" si="173"/>
        <v>10000</v>
      </c>
      <c r="AF524" s="154">
        <f t="shared" si="174"/>
        <v>0</v>
      </c>
    </row>
    <row r="525" spans="1:32" s="30" customFormat="1" x14ac:dyDescent="0.25">
      <c r="A525" s="19">
        <v>510</v>
      </c>
      <c r="B525" s="20"/>
      <c r="C525" s="107"/>
      <c r="D525" s="20"/>
      <c r="E525" s="20"/>
      <c r="F525" s="20"/>
      <c r="G525" s="122"/>
      <c r="H525" s="156">
        <f t="shared" si="161"/>
        <v>0</v>
      </c>
      <c r="I525" s="117" t="str">
        <f t="shared" si="162"/>
        <v/>
      </c>
      <c r="J525" s="80" t="b">
        <f t="shared" si="163"/>
        <v>0</v>
      </c>
      <c r="K525" s="80" t="str">
        <f t="shared" si="164"/>
        <v/>
      </c>
      <c r="L525" s="80" t="b">
        <f>IF(C525="",FALSE,IFERROR(NOT(MATCH(C525,'Anställda och korttidsarbete'!$C:$C,0)&gt;0),TRUE))</f>
        <v>0</v>
      </c>
      <c r="M525" s="80" t="str">
        <f t="shared" si="165"/>
        <v/>
      </c>
      <c r="N525" s="80" t="b">
        <f t="shared" si="166"/>
        <v>0</v>
      </c>
      <c r="O525" s="80" t="str">
        <f t="shared" si="167"/>
        <v/>
      </c>
      <c r="P525" s="13" t="b">
        <f t="shared" si="168"/>
        <v>0</v>
      </c>
      <c r="Q525" s="80" t="str">
        <f t="shared" si="169"/>
        <v/>
      </c>
      <c r="R525" s="80" t="b">
        <f t="shared" si="170"/>
        <v>0</v>
      </c>
      <c r="S525" s="81" t="e">
        <f t="shared" si="154"/>
        <v>#VALUE!</v>
      </c>
      <c r="T525" s="81" t="e">
        <f t="shared" si="155"/>
        <v>#VALUE!</v>
      </c>
      <c r="U525" s="81" t="e">
        <f t="shared" si="156"/>
        <v>#VALUE!</v>
      </c>
      <c r="V525" s="82" t="e">
        <f t="shared" si="157"/>
        <v>#VALUE!</v>
      </c>
      <c r="W525" s="82" t="e">
        <f t="shared" si="171"/>
        <v>#VALUE!</v>
      </c>
      <c r="X525" s="82" t="b">
        <f t="shared" si="175"/>
        <v>0</v>
      </c>
      <c r="Y525" s="72" t="str">
        <f t="shared" si="158"/>
        <v/>
      </c>
      <c r="Z525" s="81" t="e" cm="1">
        <f t="array" aca="1" ref="Z525" ca="1">TEXT(RIGHT(10-RIGHT(SUM(INDEX(1*(MID(MID(C525,1,1)*2,ROW(INDIRECT("1:"&amp;LEN(MID(C525,1,1)*2))),1)),,))+MID(C525,2,1)+
SUM(INDEX(1*(MID(MID(C525,3,1)*2,ROW(INDIRECT("1:"&amp;LEN(MID(C525,3,1)*2))),1)),,))+MID(C525,4,1)+
SUM(INDEX(1*(MID(MID(C525,5,1)*2,ROW(INDIRECT("1:"&amp;LEN(MID(C525,5,1)*2))),1)),,))+MID(C525,6,1)+
SUM(INDEX(1*(MID(MID(C525,8,1)*2,ROW(INDIRECT("1:"&amp;LEN(MID(C525,8,1)*2))),1)),,))+MID(C525,9,1)+
SUM(INDEX(1*(MID(MID(C525,10,1)*2,ROW(INDIRECT("1:"&amp;LEN(MID(C525,10,1)*2))),1)),,)),1),1),"0")</f>
        <v>#VALUE!</v>
      </c>
      <c r="AA525" s="81" t="str">
        <f t="shared" si="159"/>
        <v/>
      </c>
      <c r="AB525" s="83" t="b">
        <f t="shared" si="160"/>
        <v>0</v>
      </c>
      <c r="AC525" s="154">
        <f t="shared" si="172"/>
        <v>0</v>
      </c>
      <c r="AD525" s="154">
        <f>SUMIF($C$15:C524,C525,$AC$15:AC524)</f>
        <v>0</v>
      </c>
      <c r="AE525" s="15">
        <f t="shared" si="173"/>
        <v>10000</v>
      </c>
      <c r="AF525" s="154">
        <f t="shared" si="174"/>
        <v>0</v>
      </c>
    </row>
    <row r="526" spans="1:32" s="30" customFormat="1" x14ac:dyDescent="0.25">
      <c r="A526" s="19">
        <v>511</v>
      </c>
      <c r="B526" s="20"/>
      <c r="C526" s="107"/>
      <c r="D526" s="20"/>
      <c r="E526" s="20"/>
      <c r="F526" s="20"/>
      <c r="G526" s="122"/>
      <c r="H526" s="156">
        <f t="shared" si="161"/>
        <v>0</v>
      </c>
      <c r="I526" s="117" t="str">
        <f t="shared" si="162"/>
        <v/>
      </c>
      <c r="J526" s="80" t="b">
        <f t="shared" si="163"/>
        <v>0</v>
      </c>
      <c r="K526" s="80" t="str">
        <f t="shared" si="164"/>
        <v/>
      </c>
      <c r="L526" s="80" t="b">
        <f>IF(C526="",FALSE,IFERROR(NOT(MATCH(C526,'Anställda och korttidsarbete'!$C:$C,0)&gt;0),TRUE))</f>
        <v>0</v>
      </c>
      <c r="M526" s="80" t="str">
        <f t="shared" si="165"/>
        <v/>
      </c>
      <c r="N526" s="80" t="b">
        <f t="shared" si="166"/>
        <v>0</v>
      </c>
      <c r="O526" s="80" t="str">
        <f t="shared" si="167"/>
        <v/>
      </c>
      <c r="P526" s="13" t="b">
        <f t="shared" si="168"/>
        <v>0</v>
      </c>
      <c r="Q526" s="80" t="str">
        <f t="shared" si="169"/>
        <v/>
      </c>
      <c r="R526" s="80" t="b">
        <f t="shared" si="170"/>
        <v>0</v>
      </c>
      <c r="S526" s="81" t="e">
        <f t="shared" si="154"/>
        <v>#VALUE!</v>
      </c>
      <c r="T526" s="81" t="e">
        <f t="shared" si="155"/>
        <v>#VALUE!</v>
      </c>
      <c r="U526" s="81" t="e">
        <f t="shared" si="156"/>
        <v>#VALUE!</v>
      </c>
      <c r="V526" s="82" t="e">
        <f t="shared" si="157"/>
        <v>#VALUE!</v>
      </c>
      <c r="W526" s="82" t="e">
        <f t="shared" si="171"/>
        <v>#VALUE!</v>
      </c>
      <c r="X526" s="82" t="b">
        <f t="shared" si="175"/>
        <v>0</v>
      </c>
      <c r="Y526" s="72" t="str">
        <f t="shared" si="158"/>
        <v/>
      </c>
      <c r="Z526" s="81" t="e" cm="1">
        <f t="array" aca="1" ref="Z526" ca="1">TEXT(RIGHT(10-RIGHT(SUM(INDEX(1*(MID(MID(C526,1,1)*2,ROW(INDIRECT("1:"&amp;LEN(MID(C526,1,1)*2))),1)),,))+MID(C526,2,1)+
SUM(INDEX(1*(MID(MID(C526,3,1)*2,ROW(INDIRECT("1:"&amp;LEN(MID(C526,3,1)*2))),1)),,))+MID(C526,4,1)+
SUM(INDEX(1*(MID(MID(C526,5,1)*2,ROW(INDIRECT("1:"&amp;LEN(MID(C526,5,1)*2))),1)),,))+MID(C526,6,1)+
SUM(INDEX(1*(MID(MID(C526,8,1)*2,ROW(INDIRECT("1:"&amp;LEN(MID(C526,8,1)*2))),1)),,))+MID(C526,9,1)+
SUM(INDEX(1*(MID(MID(C526,10,1)*2,ROW(INDIRECT("1:"&amp;LEN(MID(C526,10,1)*2))),1)),,)),1),1),"0")</f>
        <v>#VALUE!</v>
      </c>
      <c r="AA526" s="81" t="str">
        <f t="shared" si="159"/>
        <v/>
      </c>
      <c r="AB526" s="83" t="b">
        <f t="shared" si="160"/>
        <v>0</v>
      </c>
      <c r="AC526" s="154">
        <f t="shared" si="172"/>
        <v>0</v>
      </c>
      <c r="AD526" s="154">
        <f>SUMIF($C$15:C525,C526,$AC$15:AC525)</f>
        <v>0</v>
      </c>
      <c r="AE526" s="15">
        <f t="shared" si="173"/>
        <v>10000</v>
      </c>
      <c r="AF526" s="154">
        <f t="shared" si="174"/>
        <v>0</v>
      </c>
    </row>
    <row r="527" spans="1:32" s="30" customFormat="1" x14ac:dyDescent="0.25">
      <c r="A527" s="19">
        <v>512</v>
      </c>
      <c r="B527" s="20"/>
      <c r="C527" s="107"/>
      <c r="D527" s="20"/>
      <c r="E527" s="20"/>
      <c r="F527" s="20"/>
      <c r="G527" s="122"/>
      <c r="H527" s="156">
        <f t="shared" si="161"/>
        <v>0</v>
      </c>
      <c r="I527" s="117" t="str">
        <f t="shared" si="162"/>
        <v/>
      </c>
      <c r="J527" s="80" t="b">
        <f t="shared" si="163"/>
        <v>0</v>
      </c>
      <c r="K527" s="80" t="str">
        <f t="shared" si="164"/>
        <v/>
      </c>
      <c r="L527" s="80" t="b">
        <f>IF(C527="",FALSE,IFERROR(NOT(MATCH(C527,'Anställda och korttidsarbete'!$C:$C,0)&gt;0),TRUE))</f>
        <v>0</v>
      </c>
      <c r="M527" s="80" t="str">
        <f t="shared" si="165"/>
        <v/>
      </c>
      <c r="N527" s="80" t="b">
        <f t="shared" si="166"/>
        <v>0</v>
      </c>
      <c r="O527" s="80" t="str">
        <f t="shared" si="167"/>
        <v/>
      </c>
      <c r="P527" s="13" t="b">
        <f t="shared" si="168"/>
        <v>0</v>
      </c>
      <c r="Q527" s="80" t="str">
        <f t="shared" si="169"/>
        <v/>
      </c>
      <c r="R527" s="80" t="b">
        <f t="shared" si="170"/>
        <v>0</v>
      </c>
      <c r="S527" s="81" t="e">
        <f t="shared" si="154"/>
        <v>#VALUE!</v>
      </c>
      <c r="T527" s="81" t="e">
        <f t="shared" si="155"/>
        <v>#VALUE!</v>
      </c>
      <c r="U527" s="81" t="e">
        <f t="shared" si="156"/>
        <v>#VALUE!</v>
      </c>
      <c r="V527" s="82" t="e">
        <f t="shared" si="157"/>
        <v>#VALUE!</v>
      </c>
      <c r="W527" s="82" t="e">
        <f t="shared" si="171"/>
        <v>#VALUE!</v>
      </c>
      <c r="X527" s="82" t="b">
        <f t="shared" si="175"/>
        <v>0</v>
      </c>
      <c r="Y527" s="72" t="str">
        <f t="shared" si="158"/>
        <v/>
      </c>
      <c r="Z527" s="81" t="e" cm="1">
        <f t="array" aca="1" ref="Z527" ca="1">TEXT(RIGHT(10-RIGHT(SUM(INDEX(1*(MID(MID(C527,1,1)*2,ROW(INDIRECT("1:"&amp;LEN(MID(C527,1,1)*2))),1)),,))+MID(C527,2,1)+
SUM(INDEX(1*(MID(MID(C527,3,1)*2,ROW(INDIRECT("1:"&amp;LEN(MID(C527,3,1)*2))),1)),,))+MID(C527,4,1)+
SUM(INDEX(1*(MID(MID(C527,5,1)*2,ROW(INDIRECT("1:"&amp;LEN(MID(C527,5,1)*2))),1)),,))+MID(C527,6,1)+
SUM(INDEX(1*(MID(MID(C527,8,1)*2,ROW(INDIRECT("1:"&amp;LEN(MID(C527,8,1)*2))),1)),,))+MID(C527,9,1)+
SUM(INDEX(1*(MID(MID(C527,10,1)*2,ROW(INDIRECT("1:"&amp;LEN(MID(C527,10,1)*2))),1)),,)),1),1),"0")</f>
        <v>#VALUE!</v>
      </c>
      <c r="AA527" s="81" t="str">
        <f t="shared" si="159"/>
        <v/>
      </c>
      <c r="AB527" s="83" t="b">
        <f t="shared" si="160"/>
        <v>0</v>
      </c>
      <c r="AC527" s="154">
        <f t="shared" si="172"/>
        <v>0</v>
      </c>
      <c r="AD527" s="154">
        <f>SUMIF($C$15:C526,C527,$AC$15:AC526)</f>
        <v>0</v>
      </c>
      <c r="AE527" s="15">
        <f t="shared" si="173"/>
        <v>10000</v>
      </c>
      <c r="AF527" s="154">
        <f t="shared" si="174"/>
        <v>0</v>
      </c>
    </row>
    <row r="528" spans="1:32" s="30" customFormat="1" x14ac:dyDescent="0.25">
      <c r="A528" s="19">
        <v>513</v>
      </c>
      <c r="B528" s="20"/>
      <c r="C528" s="107"/>
      <c r="D528" s="20"/>
      <c r="E528" s="20"/>
      <c r="F528" s="20"/>
      <c r="G528" s="122"/>
      <c r="H528" s="156">
        <f t="shared" si="161"/>
        <v>0</v>
      </c>
      <c r="I528" s="117" t="str">
        <f t="shared" si="162"/>
        <v/>
      </c>
      <c r="J528" s="80" t="b">
        <f t="shared" si="163"/>
        <v>0</v>
      </c>
      <c r="K528" s="80" t="str">
        <f t="shared" si="164"/>
        <v/>
      </c>
      <c r="L528" s="80" t="b">
        <f>IF(C528="",FALSE,IFERROR(NOT(MATCH(C528,'Anställda och korttidsarbete'!$C:$C,0)&gt;0),TRUE))</f>
        <v>0</v>
      </c>
      <c r="M528" s="80" t="str">
        <f t="shared" si="165"/>
        <v/>
      </c>
      <c r="N528" s="80" t="b">
        <f t="shared" si="166"/>
        <v>0</v>
      </c>
      <c r="O528" s="80" t="str">
        <f t="shared" si="167"/>
        <v/>
      </c>
      <c r="P528" s="13" t="b">
        <f t="shared" si="168"/>
        <v>0</v>
      </c>
      <c r="Q528" s="80" t="str">
        <f t="shared" si="169"/>
        <v/>
      </c>
      <c r="R528" s="80" t="b">
        <f t="shared" si="170"/>
        <v>0</v>
      </c>
      <c r="S528" s="81" t="e">
        <f t="shared" ref="S528:S591" si="176">VALUE(LEFT(C528,2))</f>
        <v>#VALUE!</v>
      </c>
      <c r="T528" s="81" t="e">
        <f t="shared" ref="T528:T591" si="177">VALUE(MID(C528,3,2))</f>
        <v>#VALUE!</v>
      </c>
      <c r="U528" s="81" t="e">
        <f t="shared" ref="U528:U591" si="178">TEXT(IF(VALUE(MID(C528,5,2))&gt;31,MID(C528,5,2)-60,VALUE(MID(C528,5,2))),"00")</f>
        <v>#VALUE!</v>
      </c>
      <c r="V528" s="82" t="e">
        <f t="shared" ref="V528:V591" si="179">DATEVALUE(IF(VALUE(LEFT(C528,2))&lt;20,20,19)&amp;TEXT(S528,"00")&amp;"/"&amp;T528&amp;"/"&amp;U528)</f>
        <v>#VALUE!</v>
      </c>
      <c r="W528" s="82" t="e">
        <f t="shared" si="171"/>
        <v>#VALUE!</v>
      </c>
      <c r="X528" s="82" t="b">
        <f t="shared" si="175"/>
        <v>0</v>
      </c>
      <c r="Y528" s="72" t="str">
        <f t="shared" ref="Y528:Y591" si="180">RIGHT(C528,1)</f>
        <v/>
      </c>
      <c r="Z528" s="81" t="e" cm="1">
        <f t="array" aca="1" ref="Z528" ca="1">TEXT(RIGHT(10-RIGHT(SUM(INDEX(1*(MID(MID(C528,1,1)*2,ROW(INDIRECT("1:"&amp;LEN(MID(C528,1,1)*2))),1)),,))+MID(C528,2,1)+
SUM(INDEX(1*(MID(MID(C528,3,1)*2,ROW(INDIRECT("1:"&amp;LEN(MID(C528,3,1)*2))),1)),,))+MID(C528,4,1)+
SUM(INDEX(1*(MID(MID(C528,5,1)*2,ROW(INDIRECT("1:"&amp;LEN(MID(C528,5,1)*2))),1)),,))+MID(C528,6,1)+
SUM(INDEX(1*(MID(MID(C528,8,1)*2,ROW(INDIRECT("1:"&amp;LEN(MID(C528,8,1)*2))),1)),,))+MID(C528,9,1)+
SUM(INDEX(1*(MID(MID(C528,10,1)*2,ROW(INDIRECT("1:"&amp;LEN(MID(C528,10,1)*2))),1)),,)),1),1),"0")</f>
        <v>#VALUE!</v>
      </c>
      <c r="AA528" s="81" t="str">
        <f t="shared" ref="AA528:AA591" si="181">IF(C528="","",Z528=Y528)</f>
        <v/>
      </c>
      <c r="AB528" s="83" t="b">
        <f t="shared" ref="AB528:AB591" si="182">IFERROR(NOT(IF(OR(C528&lt;&gt;"",B528&lt;&gt;""),AND(X528,AA528),TRUE)),TRUE)</f>
        <v>0</v>
      </c>
      <c r="AC528" s="154">
        <f t="shared" si="172"/>
        <v>0</v>
      </c>
      <c r="AD528" s="154">
        <f>SUMIF($C$15:C527,C528,$AC$15:AC527)</f>
        <v>0</v>
      </c>
      <c r="AE528" s="15">
        <f t="shared" si="173"/>
        <v>10000</v>
      </c>
      <c r="AF528" s="154">
        <f t="shared" si="174"/>
        <v>0</v>
      </c>
    </row>
    <row r="529" spans="1:32" s="30" customFormat="1" x14ac:dyDescent="0.25">
      <c r="A529" s="19">
        <v>514</v>
      </c>
      <c r="B529" s="20"/>
      <c r="C529" s="107"/>
      <c r="D529" s="20"/>
      <c r="E529" s="20"/>
      <c r="F529" s="20"/>
      <c r="G529" s="122"/>
      <c r="H529" s="156">
        <f t="shared" ref="H529:H592" si="183">IF(R529,0,IF(ROUNDUP(AF529,0)&lt;0,0,ROUNDUP(AF529,0)))</f>
        <v>0</v>
      </c>
      <c r="I529" s="117" t="str">
        <f t="shared" ref="I529:I592" si="184">IF(K529="","",K529&amp;". ")&amp;IF(M529="","",M529&amp;". ")&amp;IF(O529="","",O529&amp;". ")</f>
        <v/>
      </c>
      <c r="J529" s="80" t="b">
        <f t="shared" ref="J529:J592" si="185">IF(AND(C529="",COUNTA(B529:G529)&lt;5),FALSE,AB529)</f>
        <v>0</v>
      </c>
      <c r="K529" s="80" t="str">
        <f t="shared" ref="K529:K592" si="186">IF(J529,$K$14,"")</f>
        <v/>
      </c>
      <c r="L529" s="80" t="b">
        <f>IF(C529="",FALSE,IFERROR(NOT(MATCH(C529,'Anställda och korttidsarbete'!$C:$C,0)&gt;0),TRUE))</f>
        <v>0</v>
      </c>
      <c r="M529" s="80" t="str">
        <f t="shared" ref="M529:M592" si="187">IF(L529,$M$14,"")</f>
        <v/>
      </c>
      <c r="N529" s="80" t="b">
        <f t="shared" ref="N529:N592" si="188">IF(AC529&lt;&gt;AF529,TRUE,FALSE)</f>
        <v>0</v>
      </c>
      <c r="O529" s="80" t="str">
        <f t="shared" ref="O529:O592" si="189">IF(N529,$O$14,"")</f>
        <v/>
      </c>
      <c r="P529" s="13" t="b">
        <f t="shared" ref="P529:P592" si="190">AND(COUNTA(B529:G529)&gt;0,OR(B529="",C529="",D529="",E529="",F529="",G529=""))</f>
        <v>0</v>
      </c>
      <c r="Q529" s="80" t="str">
        <f t="shared" ref="Q529:Q592" si="191">IF(P529,Q$14,"")</f>
        <v/>
      </c>
      <c r="R529" s="80" t="b">
        <f t="shared" ref="R529:R592" si="192">OR(J529,L529,P529)</f>
        <v>0</v>
      </c>
      <c r="S529" s="81" t="e">
        <f t="shared" si="176"/>
        <v>#VALUE!</v>
      </c>
      <c r="T529" s="81" t="e">
        <f t="shared" si="177"/>
        <v>#VALUE!</v>
      </c>
      <c r="U529" s="81" t="e">
        <f t="shared" si="178"/>
        <v>#VALUE!</v>
      </c>
      <c r="V529" s="82" t="e">
        <f t="shared" si="179"/>
        <v>#VALUE!</v>
      </c>
      <c r="W529" s="82" t="e">
        <f t="shared" ref="W529:W592" si="193">DATE(S529,T529,U529)</f>
        <v>#VALUE!</v>
      </c>
      <c r="X529" s="82" t="b">
        <f t="shared" si="175"/>
        <v>0</v>
      </c>
      <c r="Y529" s="72" t="str">
        <f t="shared" si="180"/>
        <v/>
      </c>
      <c r="Z529" s="81" t="e" cm="1">
        <f t="array" aca="1" ref="Z529" ca="1">TEXT(RIGHT(10-RIGHT(SUM(INDEX(1*(MID(MID(C529,1,1)*2,ROW(INDIRECT("1:"&amp;LEN(MID(C529,1,1)*2))),1)),,))+MID(C529,2,1)+
SUM(INDEX(1*(MID(MID(C529,3,1)*2,ROW(INDIRECT("1:"&amp;LEN(MID(C529,3,1)*2))),1)),,))+MID(C529,4,1)+
SUM(INDEX(1*(MID(MID(C529,5,1)*2,ROW(INDIRECT("1:"&amp;LEN(MID(C529,5,1)*2))),1)),,))+MID(C529,6,1)+
SUM(INDEX(1*(MID(MID(C529,8,1)*2,ROW(INDIRECT("1:"&amp;LEN(MID(C529,8,1)*2))),1)),,))+MID(C529,9,1)+
SUM(INDEX(1*(MID(MID(C529,10,1)*2,ROW(INDIRECT("1:"&amp;LEN(MID(C529,10,1)*2))),1)),,)),1),1),"0")</f>
        <v>#VALUE!</v>
      </c>
      <c r="AA529" s="81" t="str">
        <f t="shared" si="181"/>
        <v/>
      </c>
      <c r="AB529" s="83" t="b">
        <f t="shared" si="182"/>
        <v>0</v>
      </c>
      <c r="AC529" s="154">
        <f t="shared" ref="AC529:AC592" si="194">MIN(G529*60%,10000)</f>
        <v>0</v>
      </c>
      <c r="AD529" s="154">
        <f>SUMIF($C$15:C528,C529,$AC$15:AC528)</f>
        <v>0</v>
      </c>
      <c r="AE529" s="15">
        <f t="shared" ref="AE529:AE592" si="195">10000-AD529</f>
        <v>10000</v>
      </c>
      <c r="AF529" s="154">
        <f t="shared" ref="AF529:AF592" si="196">IF(AE529=10000,AC529,MIN(AE529,AC529))</f>
        <v>0</v>
      </c>
    </row>
    <row r="530" spans="1:32" s="30" customFormat="1" x14ac:dyDescent="0.25">
      <c r="A530" s="19">
        <v>515</v>
      </c>
      <c r="B530" s="20"/>
      <c r="C530" s="107"/>
      <c r="D530" s="20"/>
      <c r="E530" s="20"/>
      <c r="F530" s="20"/>
      <c r="G530" s="122"/>
      <c r="H530" s="156">
        <f t="shared" si="183"/>
        <v>0</v>
      </c>
      <c r="I530" s="117" t="str">
        <f t="shared" si="184"/>
        <v/>
      </c>
      <c r="J530" s="80" t="b">
        <f t="shared" si="185"/>
        <v>0</v>
      </c>
      <c r="K530" s="80" t="str">
        <f t="shared" si="186"/>
        <v/>
      </c>
      <c r="L530" s="80" t="b">
        <f>IF(C530="",FALSE,IFERROR(NOT(MATCH(C530,'Anställda och korttidsarbete'!$C:$C,0)&gt;0),TRUE))</f>
        <v>0</v>
      </c>
      <c r="M530" s="80" t="str">
        <f t="shared" si="187"/>
        <v/>
      </c>
      <c r="N530" s="80" t="b">
        <f t="shared" si="188"/>
        <v>0</v>
      </c>
      <c r="O530" s="80" t="str">
        <f t="shared" si="189"/>
        <v/>
      </c>
      <c r="P530" s="13" t="b">
        <f t="shared" si="190"/>
        <v>0</v>
      </c>
      <c r="Q530" s="80" t="str">
        <f t="shared" si="191"/>
        <v/>
      </c>
      <c r="R530" s="80" t="b">
        <f t="shared" si="192"/>
        <v>0</v>
      </c>
      <c r="S530" s="81" t="e">
        <f t="shared" si="176"/>
        <v>#VALUE!</v>
      </c>
      <c r="T530" s="81" t="e">
        <f t="shared" si="177"/>
        <v>#VALUE!</v>
      </c>
      <c r="U530" s="81" t="e">
        <f t="shared" si="178"/>
        <v>#VALUE!</v>
      </c>
      <c r="V530" s="82" t="e">
        <f t="shared" si="179"/>
        <v>#VALUE!</v>
      </c>
      <c r="W530" s="82" t="e">
        <f t="shared" si="193"/>
        <v>#VALUE!</v>
      </c>
      <c r="X530" s="82" t="b">
        <f t="shared" ref="X530:X593" si="197">NOT(ISERR(AND(T530&lt;13,VALUE(U530)&lt;31,V530=W530)))</f>
        <v>0</v>
      </c>
      <c r="Y530" s="72" t="str">
        <f t="shared" si="180"/>
        <v/>
      </c>
      <c r="Z530" s="81" t="e" cm="1">
        <f t="array" aca="1" ref="Z530" ca="1">TEXT(RIGHT(10-RIGHT(SUM(INDEX(1*(MID(MID(C530,1,1)*2,ROW(INDIRECT("1:"&amp;LEN(MID(C530,1,1)*2))),1)),,))+MID(C530,2,1)+
SUM(INDEX(1*(MID(MID(C530,3,1)*2,ROW(INDIRECT("1:"&amp;LEN(MID(C530,3,1)*2))),1)),,))+MID(C530,4,1)+
SUM(INDEX(1*(MID(MID(C530,5,1)*2,ROW(INDIRECT("1:"&amp;LEN(MID(C530,5,1)*2))),1)),,))+MID(C530,6,1)+
SUM(INDEX(1*(MID(MID(C530,8,1)*2,ROW(INDIRECT("1:"&amp;LEN(MID(C530,8,1)*2))),1)),,))+MID(C530,9,1)+
SUM(INDEX(1*(MID(MID(C530,10,1)*2,ROW(INDIRECT("1:"&amp;LEN(MID(C530,10,1)*2))),1)),,)),1),1),"0")</f>
        <v>#VALUE!</v>
      </c>
      <c r="AA530" s="81" t="str">
        <f t="shared" si="181"/>
        <v/>
      </c>
      <c r="AB530" s="83" t="b">
        <f t="shared" si="182"/>
        <v>0</v>
      </c>
      <c r="AC530" s="154">
        <f t="shared" si="194"/>
        <v>0</v>
      </c>
      <c r="AD530" s="154">
        <f>SUMIF($C$15:C529,C530,$AC$15:AC529)</f>
        <v>0</v>
      </c>
      <c r="AE530" s="15">
        <f t="shared" si="195"/>
        <v>10000</v>
      </c>
      <c r="AF530" s="154">
        <f t="shared" si="196"/>
        <v>0</v>
      </c>
    </row>
    <row r="531" spans="1:32" s="30" customFormat="1" x14ac:dyDescent="0.25">
      <c r="A531" s="19">
        <v>516</v>
      </c>
      <c r="B531" s="20"/>
      <c r="C531" s="107"/>
      <c r="D531" s="20"/>
      <c r="E531" s="20"/>
      <c r="F531" s="20"/>
      <c r="G531" s="122"/>
      <c r="H531" s="156">
        <f t="shared" si="183"/>
        <v>0</v>
      </c>
      <c r="I531" s="117" t="str">
        <f t="shared" si="184"/>
        <v/>
      </c>
      <c r="J531" s="80" t="b">
        <f t="shared" si="185"/>
        <v>0</v>
      </c>
      <c r="K531" s="80" t="str">
        <f t="shared" si="186"/>
        <v/>
      </c>
      <c r="L531" s="80" t="b">
        <f>IF(C531="",FALSE,IFERROR(NOT(MATCH(C531,'Anställda och korttidsarbete'!$C:$C,0)&gt;0),TRUE))</f>
        <v>0</v>
      </c>
      <c r="M531" s="80" t="str">
        <f t="shared" si="187"/>
        <v/>
      </c>
      <c r="N531" s="80" t="b">
        <f t="shared" si="188"/>
        <v>0</v>
      </c>
      <c r="O531" s="80" t="str">
        <f t="shared" si="189"/>
        <v/>
      </c>
      <c r="P531" s="13" t="b">
        <f t="shared" si="190"/>
        <v>0</v>
      </c>
      <c r="Q531" s="80" t="str">
        <f t="shared" si="191"/>
        <v/>
      </c>
      <c r="R531" s="80" t="b">
        <f t="shared" si="192"/>
        <v>0</v>
      </c>
      <c r="S531" s="81" t="e">
        <f t="shared" si="176"/>
        <v>#VALUE!</v>
      </c>
      <c r="T531" s="81" t="e">
        <f t="shared" si="177"/>
        <v>#VALUE!</v>
      </c>
      <c r="U531" s="81" t="e">
        <f t="shared" si="178"/>
        <v>#VALUE!</v>
      </c>
      <c r="V531" s="82" t="e">
        <f t="shared" si="179"/>
        <v>#VALUE!</v>
      </c>
      <c r="W531" s="82" t="e">
        <f t="shared" si="193"/>
        <v>#VALUE!</v>
      </c>
      <c r="X531" s="82" t="b">
        <f t="shared" si="197"/>
        <v>0</v>
      </c>
      <c r="Y531" s="72" t="str">
        <f t="shared" si="180"/>
        <v/>
      </c>
      <c r="Z531" s="81" t="e" cm="1">
        <f t="array" aca="1" ref="Z531" ca="1">TEXT(RIGHT(10-RIGHT(SUM(INDEX(1*(MID(MID(C531,1,1)*2,ROW(INDIRECT("1:"&amp;LEN(MID(C531,1,1)*2))),1)),,))+MID(C531,2,1)+
SUM(INDEX(1*(MID(MID(C531,3,1)*2,ROW(INDIRECT("1:"&amp;LEN(MID(C531,3,1)*2))),1)),,))+MID(C531,4,1)+
SUM(INDEX(1*(MID(MID(C531,5,1)*2,ROW(INDIRECT("1:"&amp;LEN(MID(C531,5,1)*2))),1)),,))+MID(C531,6,1)+
SUM(INDEX(1*(MID(MID(C531,8,1)*2,ROW(INDIRECT("1:"&amp;LEN(MID(C531,8,1)*2))),1)),,))+MID(C531,9,1)+
SUM(INDEX(1*(MID(MID(C531,10,1)*2,ROW(INDIRECT("1:"&amp;LEN(MID(C531,10,1)*2))),1)),,)),1),1),"0")</f>
        <v>#VALUE!</v>
      </c>
      <c r="AA531" s="81" t="str">
        <f t="shared" si="181"/>
        <v/>
      </c>
      <c r="AB531" s="83" t="b">
        <f t="shared" si="182"/>
        <v>0</v>
      </c>
      <c r="AC531" s="154">
        <f t="shared" si="194"/>
        <v>0</v>
      </c>
      <c r="AD531" s="154">
        <f>SUMIF($C$15:C530,C531,$AC$15:AC530)</f>
        <v>0</v>
      </c>
      <c r="AE531" s="15">
        <f t="shared" si="195"/>
        <v>10000</v>
      </c>
      <c r="AF531" s="154">
        <f t="shared" si="196"/>
        <v>0</v>
      </c>
    </row>
    <row r="532" spans="1:32" s="30" customFormat="1" x14ac:dyDescent="0.25">
      <c r="A532" s="19">
        <v>517</v>
      </c>
      <c r="B532" s="20"/>
      <c r="C532" s="107"/>
      <c r="D532" s="20"/>
      <c r="E532" s="20"/>
      <c r="F532" s="20"/>
      <c r="G532" s="122"/>
      <c r="H532" s="156">
        <f t="shared" si="183"/>
        <v>0</v>
      </c>
      <c r="I532" s="117" t="str">
        <f t="shared" si="184"/>
        <v/>
      </c>
      <c r="J532" s="80" t="b">
        <f t="shared" si="185"/>
        <v>0</v>
      </c>
      <c r="K532" s="80" t="str">
        <f t="shared" si="186"/>
        <v/>
      </c>
      <c r="L532" s="80" t="b">
        <f>IF(C532="",FALSE,IFERROR(NOT(MATCH(C532,'Anställda och korttidsarbete'!$C:$C,0)&gt;0),TRUE))</f>
        <v>0</v>
      </c>
      <c r="M532" s="80" t="str">
        <f t="shared" si="187"/>
        <v/>
      </c>
      <c r="N532" s="80" t="b">
        <f t="shared" si="188"/>
        <v>0</v>
      </c>
      <c r="O532" s="80" t="str">
        <f t="shared" si="189"/>
        <v/>
      </c>
      <c r="P532" s="13" t="b">
        <f t="shared" si="190"/>
        <v>0</v>
      </c>
      <c r="Q532" s="80" t="str">
        <f t="shared" si="191"/>
        <v/>
      </c>
      <c r="R532" s="80" t="b">
        <f t="shared" si="192"/>
        <v>0</v>
      </c>
      <c r="S532" s="81" t="e">
        <f t="shared" si="176"/>
        <v>#VALUE!</v>
      </c>
      <c r="T532" s="81" t="e">
        <f t="shared" si="177"/>
        <v>#VALUE!</v>
      </c>
      <c r="U532" s="81" t="e">
        <f t="shared" si="178"/>
        <v>#VALUE!</v>
      </c>
      <c r="V532" s="82" t="e">
        <f t="shared" si="179"/>
        <v>#VALUE!</v>
      </c>
      <c r="W532" s="82" t="e">
        <f t="shared" si="193"/>
        <v>#VALUE!</v>
      </c>
      <c r="X532" s="82" t="b">
        <f t="shared" si="197"/>
        <v>0</v>
      </c>
      <c r="Y532" s="72" t="str">
        <f t="shared" si="180"/>
        <v/>
      </c>
      <c r="Z532" s="81" t="e" cm="1">
        <f t="array" aca="1" ref="Z532" ca="1">TEXT(RIGHT(10-RIGHT(SUM(INDEX(1*(MID(MID(C532,1,1)*2,ROW(INDIRECT("1:"&amp;LEN(MID(C532,1,1)*2))),1)),,))+MID(C532,2,1)+
SUM(INDEX(1*(MID(MID(C532,3,1)*2,ROW(INDIRECT("1:"&amp;LEN(MID(C532,3,1)*2))),1)),,))+MID(C532,4,1)+
SUM(INDEX(1*(MID(MID(C532,5,1)*2,ROW(INDIRECT("1:"&amp;LEN(MID(C532,5,1)*2))),1)),,))+MID(C532,6,1)+
SUM(INDEX(1*(MID(MID(C532,8,1)*2,ROW(INDIRECT("1:"&amp;LEN(MID(C532,8,1)*2))),1)),,))+MID(C532,9,1)+
SUM(INDEX(1*(MID(MID(C532,10,1)*2,ROW(INDIRECT("1:"&amp;LEN(MID(C532,10,1)*2))),1)),,)),1),1),"0")</f>
        <v>#VALUE!</v>
      </c>
      <c r="AA532" s="81" t="str">
        <f t="shared" si="181"/>
        <v/>
      </c>
      <c r="AB532" s="83" t="b">
        <f t="shared" si="182"/>
        <v>0</v>
      </c>
      <c r="AC532" s="154">
        <f t="shared" si="194"/>
        <v>0</v>
      </c>
      <c r="AD532" s="154">
        <f>SUMIF($C$15:C531,C532,$AC$15:AC531)</f>
        <v>0</v>
      </c>
      <c r="AE532" s="15">
        <f t="shared" si="195"/>
        <v>10000</v>
      </c>
      <c r="AF532" s="154">
        <f t="shared" si="196"/>
        <v>0</v>
      </c>
    </row>
    <row r="533" spans="1:32" s="30" customFormat="1" x14ac:dyDescent="0.25">
      <c r="A533" s="19">
        <v>518</v>
      </c>
      <c r="B533" s="20"/>
      <c r="C533" s="107"/>
      <c r="D533" s="20"/>
      <c r="E533" s="20"/>
      <c r="F533" s="20"/>
      <c r="G533" s="122"/>
      <c r="H533" s="156">
        <f t="shared" si="183"/>
        <v>0</v>
      </c>
      <c r="I533" s="117" t="str">
        <f t="shared" si="184"/>
        <v/>
      </c>
      <c r="J533" s="80" t="b">
        <f t="shared" si="185"/>
        <v>0</v>
      </c>
      <c r="K533" s="80" t="str">
        <f t="shared" si="186"/>
        <v/>
      </c>
      <c r="L533" s="80" t="b">
        <f>IF(C533="",FALSE,IFERROR(NOT(MATCH(C533,'Anställda och korttidsarbete'!$C:$C,0)&gt;0),TRUE))</f>
        <v>0</v>
      </c>
      <c r="M533" s="80" t="str">
        <f t="shared" si="187"/>
        <v/>
      </c>
      <c r="N533" s="80" t="b">
        <f t="shared" si="188"/>
        <v>0</v>
      </c>
      <c r="O533" s="80" t="str">
        <f t="shared" si="189"/>
        <v/>
      </c>
      <c r="P533" s="13" t="b">
        <f t="shared" si="190"/>
        <v>0</v>
      </c>
      <c r="Q533" s="80" t="str">
        <f t="shared" si="191"/>
        <v/>
      </c>
      <c r="R533" s="80" t="b">
        <f t="shared" si="192"/>
        <v>0</v>
      </c>
      <c r="S533" s="81" t="e">
        <f t="shared" si="176"/>
        <v>#VALUE!</v>
      </c>
      <c r="T533" s="81" t="e">
        <f t="shared" si="177"/>
        <v>#VALUE!</v>
      </c>
      <c r="U533" s="81" t="e">
        <f t="shared" si="178"/>
        <v>#VALUE!</v>
      </c>
      <c r="V533" s="82" t="e">
        <f t="shared" si="179"/>
        <v>#VALUE!</v>
      </c>
      <c r="W533" s="82" t="e">
        <f t="shared" si="193"/>
        <v>#VALUE!</v>
      </c>
      <c r="X533" s="82" t="b">
        <f t="shared" si="197"/>
        <v>0</v>
      </c>
      <c r="Y533" s="72" t="str">
        <f t="shared" si="180"/>
        <v/>
      </c>
      <c r="Z533" s="81" t="e" cm="1">
        <f t="array" aca="1" ref="Z533" ca="1">TEXT(RIGHT(10-RIGHT(SUM(INDEX(1*(MID(MID(C533,1,1)*2,ROW(INDIRECT("1:"&amp;LEN(MID(C533,1,1)*2))),1)),,))+MID(C533,2,1)+
SUM(INDEX(1*(MID(MID(C533,3,1)*2,ROW(INDIRECT("1:"&amp;LEN(MID(C533,3,1)*2))),1)),,))+MID(C533,4,1)+
SUM(INDEX(1*(MID(MID(C533,5,1)*2,ROW(INDIRECT("1:"&amp;LEN(MID(C533,5,1)*2))),1)),,))+MID(C533,6,1)+
SUM(INDEX(1*(MID(MID(C533,8,1)*2,ROW(INDIRECT("1:"&amp;LEN(MID(C533,8,1)*2))),1)),,))+MID(C533,9,1)+
SUM(INDEX(1*(MID(MID(C533,10,1)*2,ROW(INDIRECT("1:"&amp;LEN(MID(C533,10,1)*2))),1)),,)),1),1),"0")</f>
        <v>#VALUE!</v>
      </c>
      <c r="AA533" s="81" t="str">
        <f t="shared" si="181"/>
        <v/>
      </c>
      <c r="AB533" s="83" t="b">
        <f t="shared" si="182"/>
        <v>0</v>
      </c>
      <c r="AC533" s="154">
        <f t="shared" si="194"/>
        <v>0</v>
      </c>
      <c r="AD533" s="154">
        <f>SUMIF($C$15:C532,C533,$AC$15:AC532)</f>
        <v>0</v>
      </c>
      <c r="AE533" s="15">
        <f t="shared" si="195"/>
        <v>10000</v>
      </c>
      <c r="AF533" s="154">
        <f t="shared" si="196"/>
        <v>0</v>
      </c>
    </row>
    <row r="534" spans="1:32" s="30" customFormat="1" x14ac:dyDescent="0.25">
      <c r="A534" s="19">
        <v>519</v>
      </c>
      <c r="B534" s="20"/>
      <c r="C534" s="107"/>
      <c r="D534" s="20"/>
      <c r="E534" s="20"/>
      <c r="F534" s="20"/>
      <c r="G534" s="122"/>
      <c r="H534" s="156">
        <f t="shared" si="183"/>
        <v>0</v>
      </c>
      <c r="I534" s="117" t="str">
        <f t="shared" si="184"/>
        <v/>
      </c>
      <c r="J534" s="80" t="b">
        <f t="shared" si="185"/>
        <v>0</v>
      </c>
      <c r="K534" s="80" t="str">
        <f t="shared" si="186"/>
        <v/>
      </c>
      <c r="L534" s="80" t="b">
        <f>IF(C534="",FALSE,IFERROR(NOT(MATCH(C534,'Anställda och korttidsarbete'!$C:$C,0)&gt;0),TRUE))</f>
        <v>0</v>
      </c>
      <c r="M534" s="80" t="str">
        <f t="shared" si="187"/>
        <v/>
      </c>
      <c r="N534" s="80" t="b">
        <f t="shared" si="188"/>
        <v>0</v>
      </c>
      <c r="O534" s="80" t="str">
        <f t="shared" si="189"/>
        <v/>
      </c>
      <c r="P534" s="13" t="b">
        <f t="shared" si="190"/>
        <v>0</v>
      </c>
      <c r="Q534" s="80" t="str">
        <f t="shared" si="191"/>
        <v/>
      </c>
      <c r="R534" s="80" t="b">
        <f t="shared" si="192"/>
        <v>0</v>
      </c>
      <c r="S534" s="81" t="e">
        <f t="shared" si="176"/>
        <v>#VALUE!</v>
      </c>
      <c r="T534" s="81" t="e">
        <f t="shared" si="177"/>
        <v>#VALUE!</v>
      </c>
      <c r="U534" s="81" t="e">
        <f t="shared" si="178"/>
        <v>#VALUE!</v>
      </c>
      <c r="V534" s="82" t="e">
        <f t="shared" si="179"/>
        <v>#VALUE!</v>
      </c>
      <c r="W534" s="82" t="e">
        <f t="shared" si="193"/>
        <v>#VALUE!</v>
      </c>
      <c r="X534" s="82" t="b">
        <f t="shared" si="197"/>
        <v>0</v>
      </c>
      <c r="Y534" s="72" t="str">
        <f t="shared" si="180"/>
        <v/>
      </c>
      <c r="Z534" s="81" t="e" cm="1">
        <f t="array" aca="1" ref="Z534" ca="1">TEXT(RIGHT(10-RIGHT(SUM(INDEX(1*(MID(MID(C534,1,1)*2,ROW(INDIRECT("1:"&amp;LEN(MID(C534,1,1)*2))),1)),,))+MID(C534,2,1)+
SUM(INDEX(1*(MID(MID(C534,3,1)*2,ROW(INDIRECT("1:"&amp;LEN(MID(C534,3,1)*2))),1)),,))+MID(C534,4,1)+
SUM(INDEX(1*(MID(MID(C534,5,1)*2,ROW(INDIRECT("1:"&amp;LEN(MID(C534,5,1)*2))),1)),,))+MID(C534,6,1)+
SUM(INDEX(1*(MID(MID(C534,8,1)*2,ROW(INDIRECT("1:"&amp;LEN(MID(C534,8,1)*2))),1)),,))+MID(C534,9,1)+
SUM(INDEX(1*(MID(MID(C534,10,1)*2,ROW(INDIRECT("1:"&amp;LEN(MID(C534,10,1)*2))),1)),,)),1),1),"0")</f>
        <v>#VALUE!</v>
      </c>
      <c r="AA534" s="81" t="str">
        <f t="shared" si="181"/>
        <v/>
      </c>
      <c r="AB534" s="83" t="b">
        <f t="shared" si="182"/>
        <v>0</v>
      </c>
      <c r="AC534" s="154">
        <f t="shared" si="194"/>
        <v>0</v>
      </c>
      <c r="AD534" s="154">
        <f>SUMIF($C$15:C533,C534,$AC$15:AC533)</f>
        <v>0</v>
      </c>
      <c r="AE534" s="15">
        <f t="shared" si="195"/>
        <v>10000</v>
      </c>
      <c r="AF534" s="154">
        <f t="shared" si="196"/>
        <v>0</v>
      </c>
    </row>
    <row r="535" spans="1:32" s="30" customFormat="1" x14ac:dyDescent="0.25">
      <c r="A535" s="19">
        <v>520</v>
      </c>
      <c r="B535" s="20"/>
      <c r="C535" s="107"/>
      <c r="D535" s="20"/>
      <c r="E535" s="20"/>
      <c r="F535" s="20"/>
      <c r="G535" s="122"/>
      <c r="H535" s="156">
        <f t="shared" si="183"/>
        <v>0</v>
      </c>
      <c r="I535" s="117" t="str">
        <f t="shared" si="184"/>
        <v/>
      </c>
      <c r="J535" s="80" t="b">
        <f t="shared" si="185"/>
        <v>0</v>
      </c>
      <c r="K535" s="80" t="str">
        <f t="shared" si="186"/>
        <v/>
      </c>
      <c r="L535" s="80" t="b">
        <f>IF(C535="",FALSE,IFERROR(NOT(MATCH(C535,'Anställda och korttidsarbete'!$C:$C,0)&gt;0),TRUE))</f>
        <v>0</v>
      </c>
      <c r="M535" s="80" t="str">
        <f t="shared" si="187"/>
        <v/>
      </c>
      <c r="N535" s="80" t="b">
        <f t="shared" si="188"/>
        <v>0</v>
      </c>
      <c r="O535" s="80" t="str">
        <f t="shared" si="189"/>
        <v/>
      </c>
      <c r="P535" s="13" t="b">
        <f t="shared" si="190"/>
        <v>0</v>
      </c>
      <c r="Q535" s="80" t="str">
        <f t="shared" si="191"/>
        <v/>
      </c>
      <c r="R535" s="80" t="b">
        <f t="shared" si="192"/>
        <v>0</v>
      </c>
      <c r="S535" s="81" t="e">
        <f t="shared" si="176"/>
        <v>#VALUE!</v>
      </c>
      <c r="T535" s="81" t="e">
        <f t="shared" si="177"/>
        <v>#VALUE!</v>
      </c>
      <c r="U535" s="81" t="e">
        <f t="shared" si="178"/>
        <v>#VALUE!</v>
      </c>
      <c r="V535" s="82" t="e">
        <f t="shared" si="179"/>
        <v>#VALUE!</v>
      </c>
      <c r="W535" s="82" t="e">
        <f t="shared" si="193"/>
        <v>#VALUE!</v>
      </c>
      <c r="X535" s="82" t="b">
        <f t="shared" si="197"/>
        <v>0</v>
      </c>
      <c r="Y535" s="72" t="str">
        <f t="shared" si="180"/>
        <v/>
      </c>
      <c r="Z535" s="81" t="e" cm="1">
        <f t="array" aca="1" ref="Z535" ca="1">TEXT(RIGHT(10-RIGHT(SUM(INDEX(1*(MID(MID(C535,1,1)*2,ROW(INDIRECT("1:"&amp;LEN(MID(C535,1,1)*2))),1)),,))+MID(C535,2,1)+
SUM(INDEX(1*(MID(MID(C535,3,1)*2,ROW(INDIRECT("1:"&amp;LEN(MID(C535,3,1)*2))),1)),,))+MID(C535,4,1)+
SUM(INDEX(1*(MID(MID(C535,5,1)*2,ROW(INDIRECT("1:"&amp;LEN(MID(C535,5,1)*2))),1)),,))+MID(C535,6,1)+
SUM(INDEX(1*(MID(MID(C535,8,1)*2,ROW(INDIRECT("1:"&amp;LEN(MID(C535,8,1)*2))),1)),,))+MID(C535,9,1)+
SUM(INDEX(1*(MID(MID(C535,10,1)*2,ROW(INDIRECT("1:"&amp;LEN(MID(C535,10,1)*2))),1)),,)),1),1),"0")</f>
        <v>#VALUE!</v>
      </c>
      <c r="AA535" s="81" t="str">
        <f t="shared" si="181"/>
        <v/>
      </c>
      <c r="AB535" s="83" t="b">
        <f t="shared" si="182"/>
        <v>0</v>
      </c>
      <c r="AC535" s="154">
        <f t="shared" si="194"/>
        <v>0</v>
      </c>
      <c r="AD535" s="154">
        <f>SUMIF($C$15:C534,C535,$AC$15:AC534)</f>
        <v>0</v>
      </c>
      <c r="AE535" s="15">
        <f t="shared" si="195"/>
        <v>10000</v>
      </c>
      <c r="AF535" s="154">
        <f t="shared" si="196"/>
        <v>0</v>
      </c>
    </row>
    <row r="536" spans="1:32" s="30" customFormat="1" x14ac:dyDescent="0.25">
      <c r="A536" s="19">
        <v>521</v>
      </c>
      <c r="B536" s="20"/>
      <c r="C536" s="107"/>
      <c r="D536" s="20"/>
      <c r="E536" s="20"/>
      <c r="F536" s="20"/>
      <c r="G536" s="122"/>
      <c r="H536" s="156">
        <f t="shared" si="183"/>
        <v>0</v>
      </c>
      <c r="I536" s="117" t="str">
        <f t="shared" si="184"/>
        <v/>
      </c>
      <c r="J536" s="80" t="b">
        <f t="shared" si="185"/>
        <v>0</v>
      </c>
      <c r="K536" s="80" t="str">
        <f t="shared" si="186"/>
        <v/>
      </c>
      <c r="L536" s="80" t="b">
        <f>IF(C536="",FALSE,IFERROR(NOT(MATCH(C536,'Anställda och korttidsarbete'!$C:$C,0)&gt;0),TRUE))</f>
        <v>0</v>
      </c>
      <c r="M536" s="80" t="str">
        <f t="shared" si="187"/>
        <v/>
      </c>
      <c r="N536" s="80" t="b">
        <f t="shared" si="188"/>
        <v>0</v>
      </c>
      <c r="O536" s="80" t="str">
        <f t="shared" si="189"/>
        <v/>
      </c>
      <c r="P536" s="13" t="b">
        <f t="shared" si="190"/>
        <v>0</v>
      </c>
      <c r="Q536" s="80" t="str">
        <f t="shared" si="191"/>
        <v/>
      </c>
      <c r="R536" s="80" t="b">
        <f t="shared" si="192"/>
        <v>0</v>
      </c>
      <c r="S536" s="81" t="e">
        <f t="shared" si="176"/>
        <v>#VALUE!</v>
      </c>
      <c r="T536" s="81" t="e">
        <f t="shared" si="177"/>
        <v>#VALUE!</v>
      </c>
      <c r="U536" s="81" t="e">
        <f t="shared" si="178"/>
        <v>#VALUE!</v>
      </c>
      <c r="V536" s="82" t="e">
        <f t="shared" si="179"/>
        <v>#VALUE!</v>
      </c>
      <c r="W536" s="82" t="e">
        <f t="shared" si="193"/>
        <v>#VALUE!</v>
      </c>
      <c r="X536" s="82" t="b">
        <f t="shared" si="197"/>
        <v>0</v>
      </c>
      <c r="Y536" s="72" t="str">
        <f t="shared" si="180"/>
        <v/>
      </c>
      <c r="Z536" s="81" t="e" cm="1">
        <f t="array" aca="1" ref="Z536" ca="1">TEXT(RIGHT(10-RIGHT(SUM(INDEX(1*(MID(MID(C536,1,1)*2,ROW(INDIRECT("1:"&amp;LEN(MID(C536,1,1)*2))),1)),,))+MID(C536,2,1)+
SUM(INDEX(1*(MID(MID(C536,3,1)*2,ROW(INDIRECT("1:"&amp;LEN(MID(C536,3,1)*2))),1)),,))+MID(C536,4,1)+
SUM(INDEX(1*(MID(MID(C536,5,1)*2,ROW(INDIRECT("1:"&amp;LEN(MID(C536,5,1)*2))),1)),,))+MID(C536,6,1)+
SUM(INDEX(1*(MID(MID(C536,8,1)*2,ROW(INDIRECT("1:"&amp;LEN(MID(C536,8,1)*2))),1)),,))+MID(C536,9,1)+
SUM(INDEX(1*(MID(MID(C536,10,1)*2,ROW(INDIRECT("1:"&amp;LEN(MID(C536,10,1)*2))),1)),,)),1),1),"0")</f>
        <v>#VALUE!</v>
      </c>
      <c r="AA536" s="81" t="str">
        <f t="shared" si="181"/>
        <v/>
      </c>
      <c r="AB536" s="83" t="b">
        <f t="shared" si="182"/>
        <v>0</v>
      </c>
      <c r="AC536" s="154">
        <f t="shared" si="194"/>
        <v>0</v>
      </c>
      <c r="AD536" s="154">
        <f>SUMIF($C$15:C535,C536,$AC$15:AC535)</f>
        <v>0</v>
      </c>
      <c r="AE536" s="15">
        <f t="shared" si="195"/>
        <v>10000</v>
      </c>
      <c r="AF536" s="154">
        <f t="shared" si="196"/>
        <v>0</v>
      </c>
    </row>
    <row r="537" spans="1:32" s="30" customFormat="1" x14ac:dyDescent="0.25">
      <c r="A537" s="19">
        <v>522</v>
      </c>
      <c r="B537" s="20"/>
      <c r="C537" s="107"/>
      <c r="D537" s="20"/>
      <c r="E537" s="20"/>
      <c r="F537" s="20"/>
      <c r="G537" s="122"/>
      <c r="H537" s="156">
        <f t="shared" si="183"/>
        <v>0</v>
      </c>
      <c r="I537" s="117" t="str">
        <f t="shared" si="184"/>
        <v/>
      </c>
      <c r="J537" s="80" t="b">
        <f t="shared" si="185"/>
        <v>0</v>
      </c>
      <c r="K537" s="80" t="str">
        <f t="shared" si="186"/>
        <v/>
      </c>
      <c r="L537" s="80" t="b">
        <f>IF(C537="",FALSE,IFERROR(NOT(MATCH(C537,'Anställda och korttidsarbete'!$C:$C,0)&gt;0),TRUE))</f>
        <v>0</v>
      </c>
      <c r="M537" s="80" t="str">
        <f t="shared" si="187"/>
        <v/>
      </c>
      <c r="N537" s="80" t="b">
        <f t="shared" si="188"/>
        <v>0</v>
      </c>
      <c r="O537" s="80" t="str">
        <f t="shared" si="189"/>
        <v/>
      </c>
      <c r="P537" s="13" t="b">
        <f t="shared" si="190"/>
        <v>0</v>
      </c>
      <c r="Q537" s="80" t="str">
        <f t="shared" si="191"/>
        <v/>
      </c>
      <c r="R537" s="80" t="b">
        <f t="shared" si="192"/>
        <v>0</v>
      </c>
      <c r="S537" s="81" t="e">
        <f t="shared" si="176"/>
        <v>#VALUE!</v>
      </c>
      <c r="T537" s="81" t="e">
        <f t="shared" si="177"/>
        <v>#VALUE!</v>
      </c>
      <c r="U537" s="81" t="e">
        <f t="shared" si="178"/>
        <v>#VALUE!</v>
      </c>
      <c r="V537" s="82" t="e">
        <f t="shared" si="179"/>
        <v>#VALUE!</v>
      </c>
      <c r="W537" s="82" t="e">
        <f t="shared" si="193"/>
        <v>#VALUE!</v>
      </c>
      <c r="X537" s="82" t="b">
        <f t="shared" si="197"/>
        <v>0</v>
      </c>
      <c r="Y537" s="72" t="str">
        <f t="shared" si="180"/>
        <v/>
      </c>
      <c r="Z537" s="81" t="e" cm="1">
        <f t="array" aca="1" ref="Z537" ca="1">TEXT(RIGHT(10-RIGHT(SUM(INDEX(1*(MID(MID(C537,1,1)*2,ROW(INDIRECT("1:"&amp;LEN(MID(C537,1,1)*2))),1)),,))+MID(C537,2,1)+
SUM(INDEX(1*(MID(MID(C537,3,1)*2,ROW(INDIRECT("1:"&amp;LEN(MID(C537,3,1)*2))),1)),,))+MID(C537,4,1)+
SUM(INDEX(1*(MID(MID(C537,5,1)*2,ROW(INDIRECT("1:"&amp;LEN(MID(C537,5,1)*2))),1)),,))+MID(C537,6,1)+
SUM(INDEX(1*(MID(MID(C537,8,1)*2,ROW(INDIRECT("1:"&amp;LEN(MID(C537,8,1)*2))),1)),,))+MID(C537,9,1)+
SUM(INDEX(1*(MID(MID(C537,10,1)*2,ROW(INDIRECT("1:"&amp;LEN(MID(C537,10,1)*2))),1)),,)),1),1),"0")</f>
        <v>#VALUE!</v>
      </c>
      <c r="AA537" s="81" t="str">
        <f t="shared" si="181"/>
        <v/>
      </c>
      <c r="AB537" s="83" t="b">
        <f t="shared" si="182"/>
        <v>0</v>
      </c>
      <c r="AC537" s="154">
        <f t="shared" si="194"/>
        <v>0</v>
      </c>
      <c r="AD537" s="154">
        <f>SUMIF($C$15:C536,C537,$AC$15:AC536)</f>
        <v>0</v>
      </c>
      <c r="AE537" s="15">
        <f t="shared" si="195"/>
        <v>10000</v>
      </c>
      <c r="AF537" s="154">
        <f t="shared" si="196"/>
        <v>0</v>
      </c>
    </row>
    <row r="538" spans="1:32" s="30" customFormat="1" x14ac:dyDescent="0.25">
      <c r="A538" s="19">
        <v>523</v>
      </c>
      <c r="B538" s="20"/>
      <c r="C538" s="107"/>
      <c r="D538" s="20"/>
      <c r="E538" s="20"/>
      <c r="F538" s="20"/>
      <c r="G538" s="122"/>
      <c r="H538" s="156">
        <f t="shared" si="183"/>
        <v>0</v>
      </c>
      <c r="I538" s="117" t="str">
        <f t="shared" si="184"/>
        <v/>
      </c>
      <c r="J538" s="80" t="b">
        <f t="shared" si="185"/>
        <v>0</v>
      </c>
      <c r="K538" s="80" t="str">
        <f t="shared" si="186"/>
        <v/>
      </c>
      <c r="L538" s="80" t="b">
        <f>IF(C538="",FALSE,IFERROR(NOT(MATCH(C538,'Anställda och korttidsarbete'!$C:$C,0)&gt;0),TRUE))</f>
        <v>0</v>
      </c>
      <c r="M538" s="80" t="str">
        <f t="shared" si="187"/>
        <v/>
      </c>
      <c r="N538" s="80" t="b">
        <f t="shared" si="188"/>
        <v>0</v>
      </c>
      <c r="O538" s="80" t="str">
        <f t="shared" si="189"/>
        <v/>
      </c>
      <c r="P538" s="13" t="b">
        <f t="shared" si="190"/>
        <v>0</v>
      </c>
      <c r="Q538" s="80" t="str">
        <f t="shared" si="191"/>
        <v/>
      </c>
      <c r="R538" s="80" t="b">
        <f t="shared" si="192"/>
        <v>0</v>
      </c>
      <c r="S538" s="81" t="e">
        <f t="shared" si="176"/>
        <v>#VALUE!</v>
      </c>
      <c r="T538" s="81" t="e">
        <f t="shared" si="177"/>
        <v>#VALUE!</v>
      </c>
      <c r="U538" s="81" t="e">
        <f t="shared" si="178"/>
        <v>#VALUE!</v>
      </c>
      <c r="V538" s="82" t="e">
        <f t="shared" si="179"/>
        <v>#VALUE!</v>
      </c>
      <c r="W538" s="82" t="e">
        <f t="shared" si="193"/>
        <v>#VALUE!</v>
      </c>
      <c r="X538" s="82" t="b">
        <f t="shared" si="197"/>
        <v>0</v>
      </c>
      <c r="Y538" s="72" t="str">
        <f t="shared" si="180"/>
        <v/>
      </c>
      <c r="Z538" s="81" t="e" cm="1">
        <f t="array" aca="1" ref="Z538" ca="1">TEXT(RIGHT(10-RIGHT(SUM(INDEX(1*(MID(MID(C538,1,1)*2,ROW(INDIRECT("1:"&amp;LEN(MID(C538,1,1)*2))),1)),,))+MID(C538,2,1)+
SUM(INDEX(1*(MID(MID(C538,3,1)*2,ROW(INDIRECT("1:"&amp;LEN(MID(C538,3,1)*2))),1)),,))+MID(C538,4,1)+
SUM(INDEX(1*(MID(MID(C538,5,1)*2,ROW(INDIRECT("1:"&amp;LEN(MID(C538,5,1)*2))),1)),,))+MID(C538,6,1)+
SUM(INDEX(1*(MID(MID(C538,8,1)*2,ROW(INDIRECT("1:"&amp;LEN(MID(C538,8,1)*2))),1)),,))+MID(C538,9,1)+
SUM(INDEX(1*(MID(MID(C538,10,1)*2,ROW(INDIRECT("1:"&amp;LEN(MID(C538,10,1)*2))),1)),,)),1),1),"0")</f>
        <v>#VALUE!</v>
      </c>
      <c r="AA538" s="81" t="str">
        <f t="shared" si="181"/>
        <v/>
      </c>
      <c r="AB538" s="83" t="b">
        <f t="shared" si="182"/>
        <v>0</v>
      </c>
      <c r="AC538" s="154">
        <f t="shared" si="194"/>
        <v>0</v>
      </c>
      <c r="AD538" s="154">
        <f>SUMIF($C$15:C537,C538,$AC$15:AC537)</f>
        <v>0</v>
      </c>
      <c r="AE538" s="15">
        <f t="shared" si="195"/>
        <v>10000</v>
      </c>
      <c r="AF538" s="154">
        <f t="shared" si="196"/>
        <v>0</v>
      </c>
    </row>
    <row r="539" spans="1:32" s="30" customFormat="1" x14ac:dyDescent="0.25">
      <c r="A539" s="19">
        <v>524</v>
      </c>
      <c r="B539" s="20"/>
      <c r="C539" s="107"/>
      <c r="D539" s="20"/>
      <c r="E539" s="20"/>
      <c r="F539" s="20"/>
      <c r="G539" s="122"/>
      <c r="H539" s="156">
        <f t="shared" si="183"/>
        <v>0</v>
      </c>
      <c r="I539" s="117" t="str">
        <f t="shared" si="184"/>
        <v/>
      </c>
      <c r="J539" s="80" t="b">
        <f t="shared" si="185"/>
        <v>0</v>
      </c>
      <c r="K539" s="80" t="str">
        <f t="shared" si="186"/>
        <v/>
      </c>
      <c r="L539" s="80" t="b">
        <f>IF(C539="",FALSE,IFERROR(NOT(MATCH(C539,'Anställda och korttidsarbete'!$C:$C,0)&gt;0),TRUE))</f>
        <v>0</v>
      </c>
      <c r="M539" s="80" t="str">
        <f t="shared" si="187"/>
        <v/>
      </c>
      <c r="N539" s="80" t="b">
        <f t="shared" si="188"/>
        <v>0</v>
      </c>
      <c r="O539" s="80" t="str">
        <f t="shared" si="189"/>
        <v/>
      </c>
      <c r="P539" s="13" t="b">
        <f t="shared" si="190"/>
        <v>0</v>
      </c>
      <c r="Q539" s="80" t="str">
        <f t="shared" si="191"/>
        <v/>
      </c>
      <c r="R539" s="80" t="b">
        <f t="shared" si="192"/>
        <v>0</v>
      </c>
      <c r="S539" s="81" t="e">
        <f t="shared" si="176"/>
        <v>#VALUE!</v>
      </c>
      <c r="T539" s="81" t="e">
        <f t="shared" si="177"/>
        <v>#VALUE!</v>
      </c>
      <c r="U539" s="81" t="e">
        <f t="shared" si="178"/>
        <v>#VALUE!</v>
      </c>
      <c r="V539" s="82" t="e">
        <f t="shared" si="179"/>
        <v>#VALUE!</v>
      </c>
      <c r="W539" s="82" t="e">
        <f t="shared" si="193"/>
        <v>#VALUE!</v>
      </c>
      <c r="X539" s="82" t="b">
        <f t="shared" si="197"/>
        <v>0</v>
      </c>
      <c r="Y539" s="72" t="str">
        <f t="shared" si="180"/>
        <v/>
      </c>
      <c r="Z539" s="81" t="e" cm="1">
        <f t="array" aca="1" ref="Z539" ca="1">TEXT(RIGHT(10-RIGHT(SUM(INDEX(1*(MID(MID(C539,1,1)*2,ROW(INDIRECT("1:"&amp;LEN(MID(C539,1,1)*2))),1)),,))+MID(C539,2,1)+
SUM(INDEX(1*(MID(MID(C539,3,1)*2,ROW(INDIRECT("1:"&amp;LEN(MID(C539,3,1)*2))),1)),,))+MID(C539,4,1)+
SUM(INDEX(1*(MID(MID(C539,5,1)*2,ROW(INDIRECT("1:"&amp;LEN(MID(C539,5,1)*2))),1)),,))+MID(C539,6,1)+
SUM(INDEX(1*(MID(MID(C539,8,1)*2,ROW(INDIRECT("1:"&amp;LEN(MID(C539,8,1)*2))),1)),,))+MID(C539,9,1)+
SUM(INDEX(1*(MID(MID(C539,10,1)*2,ROW(INDIRECT("1:"&amp;LEN(MID(C539,10,1)*2))),1)),,)),1),1),"0")</f>
        <v>#VALUE!</v>
      </c>
      <c r="AA539" s="81" t="str">
        <f t="shared" si="181"/>
        <v/>
      </c>
      <c r="AB539" s="83" t="b">
        <f t="shared" si="182"/>
        <v>0</v>
      </c>
      <c r="AC539" s="154">
        <f t="shared" si="194"/>
        <v>0</v>
      </c>
      <c r="AD539" s="154">
        <f>SUMIF($C$15:C538,C539,$AC$15:AC538)</f>
        <v>0</v>
      </c>
      <c r="AE539" s="15">
        <f t="shared" si="195"/>
        <v>10000</v>
      </c>
      <c r="AF539" s="154">
        <f t="shared" si="196"/>
        <v>0</v>
      </c>
    </row>
    <row r="540" spans="1:32" s="30" customFormat="1" x14ac:dyDescent="0.25">
      <c r="A540" s="19">
        <v>525</v>
      </c>
      <c r="B540" s="20"/>
      <c r="C540" s="107"/>
      <c r="D540" s="20"/>
      <c r="E540" s="20"/>
      <c r="F540" s="20"/>
      <c r="G540" s="122"/>
      <c r="H540" s="156">
        <f t="shared" si="183"/>
        <v>0</v>
      </c>
      <c r="I540" s="117" t="str">
        <f t="shared" si="184"/>
        <v/>
      </c>
      <c r="J540" s="80" t="b">
        <f t="shared" si="185"/>
        <v>0</v>
      </c>
      <c r="K540" s="80" t="str">
        <f t="shared" si="186"/>
        <v/>
      </c>
      <c r="L540" s="80" t="b">
        <f>IF(C540="",FALSE,IFERROR(NOT(MATCH(C540,'Anställda och korttidsarbete'!$C:$C,0)&gt;0),TRUE))</f>
        <v>0</v>
      </c>
      <c r="M540" s="80" t="str">
        <f t="shared" si="187"/>
        <v/>
      </c>
      <c r="N540" s="80" t="b">
        <f t="shared" si="188"/>
        <v>0</v>
      </c>
      <c r="O540" s="80" t="str">
        <f t="shared" si="189"/>
        <v/>
      </c>
      <c r="P540" s="13" t="b">
        <f t="shared" si="190"/>
        <v>0</v>
      </c>
      <c r="Q540" s="80" t="str">
        <f t="shared" si="191"/>
        <v/>
      </c>
      <c r="R540" s="80" t="b">
        <f t="shared" si="192"/>
        <v>0</v>
      </c>
      <c r="S540" s="81" t="e">
        <f t="shared" si="176"/>
        <v>#VALUE!</v>
      </c>
      <c r="T540" s="81" t="e">
        <f t="shared" si="177"/>
        <v>#VALUE!</v>
      </c>
      <c r="U540" s="81" t="e">
        <f t="shared" si="178"/>
        <v>#VALUE!</v>
      </c>
      <c r="V540" s="82" t="e">
        <f t="shared" si="179"/>
        <v>#VALUE!</v>
      </c>
      <c r="W540" s="82" t="e">
        <f t="shared" si="193"/>
        <v>#VALUE!</v>
      </c>
      <c r="X540" s="82" t="b">
        <f t="shared" si="197"/>
        <v>0</v>
      </c>
      <c r="Y540" s="72" t="str">
        <f t="shared" si="180"/>
        <v/>
      </c>
      <c r="Z540" s="81" t="e" cm="1">
        <f t="array" aca="1" ref="Z540" ca="1">TEXT(RIGHT(10-RIGHT(SUM(INDEX(1*(MID(MID(C540,1,1)*2,ROW(INDIRECT("1:"&amp;LEN(MID(C540,1,1)*2))),1)),,))+MID(C540,2,1)+
SUM(INDEX(1*(MID(MID(C540,3,1)*2,ROW(INDIRECT("1:"&amp;LEN(MID(C540,3,1)*2))),1)),,))+MID(C540,4,1)+
SUM(INDEX(1*(MID(MID(C540,5,1)*2,ROW(INDIRECT("1:"&amp;LEN(MID(C540,5,1)*2))),1)),,))+MID(C540,6,1)+
SUM(INDEX(1*(MID(MID(C540,8,1)*2,ROW(INDIRECT("1:"&amp;LEN(MID(C540,8,1)*2))),1)),,))+MID(C540,9,1)+
SUM(INDEX(1*(MID(MID(C540,10,1)*2,ROW(INDIRECT("1:"&amp;LEN(MID(C540,10,1)*2))),1)),,)),1),1),"0")</f>
        <v>#VALUE!</v>
      </c>
      <c r="AA540" s="81" t="str">
        <f t="shared" si="181"/>
        <v/>
      </c>
      <c r="AB540" s="83" t="b">
        <f t="shared" si="182"/>
        <v>0</v>
      </c>
      <c r="AC540" s="154">
        <f t="shared" si="194"/>
        <v>0</v>
      </c>
      <c r="AD540" s="154">
        <f>SUMIF($C$15:C539,C540,$AC$15:AC539)</f>
        <v>0</v>
      </c>
      <c r="AE540" s="15">
        <f t="shared" si="195"/>
        <v>10000</v>
      </c>
      <c r="AF540" s="154">
        <f t="shared" si="196"/>
        <v>0</v>
      </c>
    </row>
    <row r="541" spans="1:32" s="30" customFormat="1" x14ac:dyDescent="0.25">
      <c r="A541" s="19">
        <v>526</v>
      </c>
      <c r="B541" s="20"/>
      <c r="C541" s="107"/>
      <c r="D541" s="20"/>
      <c r="E541" s="20"/>
      <c r="F541" s="20"/>
      <c r="G541" s="122"/>
      <c r="H541" s="156">
        <f t="shared" si="183"/>
        <v>0</v>
      </c>
      <c r="I541" s="117" t="str">
        <f t="shared" si="184"/>
        <v/>
      </c>
      <c r="J541" s="80" t="b">
        <f t="shared" si="185"/>
        <v>0</v>
      </c>
      <c r="K541" s="80" t="str">
        <f t="shared" si="186"/>
        <v/>
      </c>
      <c r="L541" s="80" t="b">
        <f>IF(C541="",FALSE,IFERROR(NOT(MATCH(C541,'Anställda och korttidsarbete'!$C:$C,0)&gt;0),TRUE))</f>
        <v>0</v>
      </c>
      <c r="M541" s="80" t="str">
        <f t="shared" si="187"/>
        <v/>
      </c>
      <c r="N541" s="80" t="b">
        <f t="shared" si="188"/>
        <v>0</v>
      </c>
      <c r="O541" s="80" t="str">
        <f t="shared" si="189"/>
        <v/>
      </c>
      <c r="P541" s="13" t="b">
        <f t="shared" si="190"/>
        <v>0</v>
      </c>
      <c r="Q541" s="80" t="str">
        <f t="shared" si="191"/>
        <v/>
      </c>
      <c r="R541" s="80" t="b">
        <f t="shared" si="192"/>
        <v>0</v>
      </c>
      <c r="S541" s="81" t="e">
        <f t="shared" si="176"/>
        <v>#VALUE!</v>
      </c>
      <c r="T541" s="81" t="e">
        <f t="shared" si="177"/>
        <v>#VALUE!</v>
      </c>
      <c r="U541" s="81" t="e">
        <f t="shared" si="178"/>
        <v>#VALUE!</v>
      </c>
      <c r="V541" s="82" t="e">
        <f t="shared" si="179"/>
        <v>#VALUE!</v>
      </c>
      <c r="W541" s="82" t="e">
        <f t="shared" si="193"/>
        <v>#VALUE!</v>
      </c>
      <c r="X541" s="82" t="b">
        <f t="shared" si="197"/>
        <v>0</v>
      </c>
      <c r="Y541" s="72" t="str">
        <f t="shared" si="180"/>
        <v/>
      </c>
      <c r="Z541" s="81" t="e" cm="1">
        <f t="array" aca="1" ref="Z541" ca="1">TEXT(RIGHT(10-RIGHT(SUM(INDEX(1*(MID(MID(C541,1,1)*2,ROW(INDIRECT("1:"&amp;LEN(MID(C541,1,1)*2))),1)),,))+MID(C541,2,1)+
SUM(INDEX(1*(MID(MID(C541,3,1)*2,ROW(INDIRECT("1:"&amp;LEN(MID(C541,3,1)*2))),1)),,))+MID(C541,4,1)+
SUM(INDEX(1*(MID(MID(C541,5,1)*2,ROW(INDIRECT("1:"&amp;LEN(MID(C541,5,1)*2))),1)),,))+MID(C541,6,1)+
SUM(INDEX(1*(MID(MID(C541,8,1)*2,ROW(INDIRECT("1:"&amp;LEN(MID(C541,8,1)*2))),1)),,))+MID(C541,9,1)+
SUM(INDEX(1*(MID(MID(C541,10,1)*2,ROW(INDIRECT("1:"&amp;LEN(MID(C541,10,1)*2))),1)),,)),1),1),"0")</f>
        <v>#VALUE!</v>
      </c>
      <c r="AA541" s="81" t="str">
        <f t="shared" si="181"/>
        <v/>
      </c>
      <c r="AB541" s="83" t="b">
        <f t="shared" si="182"/>
        <v>0</v>
      </c>
      <c r="AC541" s="154">
        <f t="shared" si="194"/>
        <v>0</v>
      </c>
      <c r="AD541" s="154">
        <f>SUMIF($C$15:C540,C541,$AC$15:AC540)</f>
        <v>0</v>
      </c>
      <c r="AE541" s="15">
        <f t="shared" si="195"/>
        <v>10000</v>
      </c>
      <c r="AF541" s="154">
        <f t="shared" si="196"/>
        <v>0</v>
      </c>
    </row>
    <row r="542" spans="1:32" s="30" customFormat="1" x14ac:dyDescent="0.25">
      <c r="A542" s="19">
        <v>527</v>
      </c>
      <c r="B542" s="20"/>
      <c r="C542" s="107"/>
      <c r="D542" s="20"/>
      <c r="E542" s="20"/>
      <c r="F542" s="20"/>
      <c r="G542" s="122"/>
      <c r="H542" s="156">
        <f t="shared" si="183"/>
        <v>0</v>
      </c>
      <c r="I542" s="117" t="str">
        <f t="shared" si="184"/>
        <v/>
      </c>
      <c r="J542" s="80" t="b">
        <f t="shared" si="185"/>
        <v>0</v>
      </c>
      <c r="K542" s="80" t="str">
        <f t="shared" si="186"/>
        <v/>
      </c>
      <c r="L542" s="80" t="b">
        <f>IF(C542="",FALSE,IFERROR(NOT(MATCH(C542,'Anställda och korttidsarbete'!$C:$C,0)&gt;0),TRUE))</f>
        <v>0</v>
      </c>
      <c r="M542" s="80" t="str">
        <f t="shared" si="187"/>
        <v/>
      </c>
      <c r="N542" s="80" t="b">
        <f t="shared" si="188"/>
        <v>0</v>
      </c>
      <c r="O542" s="80" t="str">
        <f t="shared" si="189"/>
        <v/>
      </c>
      <c r="P542" s="13" t="b">
        <f t="shared" si="190"/>
        <v>0</v>
      </c>
      <c r="Q542" s="80" t="str">
        <f t="shared" si="191"/>
        <v/>
      </c>
      <c r="R542" s="80" t="b">
        <f t="shared" si="192"/>
        <v>0</v>
      </c>
      <c r="S542" s="81" t="e">
        <f t="shared" si="176"/>
        <v>#VALUE!</v>
      </c>
      <c r="T542" s="81" t="e">
        <f t="shared" si="177"/>
        <v>#VALUE!</v>
      </c>
      <c r="U542" s="81" t="e">
        <f t="shared" si="178"/>
        <v>#VALUE!</v>
      </c>
      <c r="V542" s="82" t="e">
        <f t="shared" si="179"/>
        <v>#VALUE!</v>
      </c>
      <c r="W542" s="82" t="e">
        <f t="shared" si="193"/>
        <v>#VALUE!</v>
      </c>
      <c r="X542" s="82" t="b">
        <f t="shared" si="197"/>
        <v>0</v>
      </c>
      <c r="Y542" s="72" t="str">
        <f t="shared" si="180"/>
        <v/>
      </c>
      <c r="Z542" s="81" t="e" cm="1">
        <f t="array" aca="1" ref="Z542" ca="1">TEXT(RIGHT(10-RIGHT(SUM(INDEX(1*(MID(MID(C542,1,1)*2,ROW(INDIRECT("1:"&amp;LEN(MID(C542,1,1)*2))),1)),,))+MID(C542,2,1)+
SUM(INDEX(1*(MID(MID(C542,3,1)*2,ROW(INDIRECT("1:"&amp;LEN(MID(C542,3,1)*2))),1)),,))+MID(C542,4,1)+
SUM(INDEX(1*(MID(MID(C542,5,1)*2,ROW(INDIRECT("1:"&amp;LEN(MID(C542,5,1)*2))),1)),,))+MID(C542,6,1)+
SUM(INDEX(1*(MID(MID(C542,8,1)*2,ROW(INDIRECT("1:"&amp;LEN(MID(C542,8,1)*2))),1)),,))+MID(C542,9,1)+
SUM(INDEX(1*(MID(MID(C542,10,1)*2,ROW(INDIRECT("1:"&amp;LEN(MID(C542,10,1)*2))),1)),,)),1),1),"0")</f>
        <v>#VALUE!</v>
      </c>
      <c r="AA542" s="81" t="str">
        <f t="shared" si="181"/>
        <v/>
      </c>
      <c r="AB542" s="83" t="b">
        <f t="shared" si="182"/>
        <v>0</v>
      </c>
      <c r="AC542" s="154">
        <f t="shared" si="194"/>
        <v>0</v>
      </c>
      <c r="AD542" s="154">
        <f>SUMIF($C$15:C541,C542,$AC$15:AC541)</f>
        <v>0</v>
      </c>
      <c r="AE542" s="15">
        <f t="shared" si="195"/>
        <v>10000</v>
      </c>
      <c r="AF542" s="154">
        <f t="shared" si="196"/>
        <v>0</v>
      </c>
    </row>
    <row r="543" spans="1:32" s="30" customFormat="1" x14ac:dyDescent="0.25">
      <c r="A543" s="19">
        <v>528</v>
      </c>
      <c r="B543" s="20"/>
      <c r="C543" s="107"/>
      <c r="D543" s="20"/>
      <c r="E543" s="20"/>
      <c r="F543" s="20"/>
      <c r="G543" s="122"/>
      <c r="H543" s="156">
        <f t="shared" si="183"/>
        <v>0</v>
      </c>
      <c r="I543" s="117" t="str">
        <f t="shared" si="184"/>
        <v/>
      </c>
      <c r="J543" s="80" t="b">
        <f t="shared" si="185"/>
        <v>0</v>
      </c>
      <c r="K543" s="80" t="str">
        <f t="shared" si="186"/>
        <v/>
      </c>
      <c r="L543" s="80" t="b">
        <f>IF(C543="",FALSE,IFERROR(NOT(MATCH(C543,'Anställda och korttidsarbete'!$C:$C,0)&gt;0),TRUE))</f>
        <v>0</v>
      </c>
      <c r="M543" s="80" t="str">
        <f t="shared" si="187"/>
        <v/>
      </c>
      <c r="N543" s="80" t="b">
        <f t="shared" si="188"/>
        <v>0</v>
      </c>
      <c r="O543" s="80" t="str">
        <f t="shared" si="189"/>
        <v/>
      </c>
      <c r="P543" s="13" t="b">
        <f t="shared" si="190"/>
        <v>0</v>
      </c>
      <c r="Q543" s="80" t="str">
        <f t="shared" si="191"/>
        <v/>
      </c>
      <c r="R543" s="80" t="b">
        <f t="shared" si="192"/>
        <v>0</v>
      </c>
      <c r="S543" s="81" t="e">
        <f t="shared" si="176"/>
        <v>#VALUE!</v>
      </c>
      <c r="T543" s="81" t="e">
        <f t="shared" si="177"/>
        <v>#VALUE!</v>
      </c>
      <c r="U543" s="81" t="e">
        <f t="shared" si="178"/>
        <v>#VALUE!</v>
      </c>
      <c r="V543" s="82" t="e">
        <f t="shared" si="179"/>
        <v>#VALUE!</v>
      </c>
      <c r="W543" s="82" t="e">
        <f t="shared" si="193"/>
        <v>#VALUE!</v>
      </c>
      <c r="X543" s="82" t="b">
        <f t="shared" si="197"/>
        <v>0</v>
      </c>
      <c r="Y543" s="72" t="str">
        <f t="shared" si="180"/>
        <v/>
      </c>
      <c r="Z543" s="81" t="e" cm="1">
        <f t="array" aca="1" ref="Z543" ca="1">TEXT(RIGHT(10-RIGHT(SUM(INDEX(1*(MID(MID(C543,1,1)*2,ROW(INDIRECT("1:"&amp;LEN(MID(C543,1,1)*2))),1)),,))+MID(C543,2,1)+
SUM(INDEX(1*(MID(MID(C543,3,1)*2,ROW(INDIRECT("1:"&amp;LEN(MID(C543,3,1)*2))),1)),,))+MID(C543,4,1)+
SUM(INDEX(1*(MID(MID(C543,5,1)*2,ROW(INDIRECT("1:"&amp;LEN(MID(C543,5,1)*2))),1)),,))+MID(C543,6,1)+
SUM(INDEX(1*(MID(MID(C543,8,1)*2,ROW(INDIRECT("1:"&amp;LEN(MID(C543,8,1)*2))),1)),,))+MID(C543,9,1)+
SUM(INDEX(1*(MID(MID(C543,10,1)*2,ROW(INDIRECT("1:"&amp;LEN(MID(C543,10,1)*2))),1)),,)),1),1),"0")</f>
        <v>#VALUE!</v>
      </c>
      <c r="AA543" s="81" t="str">
        <f t="shared" si="181"/>
        <v/>
      </c>
      <c r="AB543" s="83" t="b">
        <f t="shared" si="182"/>
        <v>0</v>
      </c>
      <c r="AC543" s="154">
        <f t="shared" si="194"/>
        <v>0</v>
      </c>
      <c r="AD543" s="154">
        <f>SUMIF($C$15:C542,C543,$AC$15:AC542)</f>
        <v>0</v>
      </c>
      <c r="AE543" s="15">
        <f t="shared" si="195"/>
        <v>10000</v>
      </c>
      <c r="AF543" s="154">
        <f t="shared" si="196"/>
        <v>0</v>
      </c>
    </row>
    <row r="544" spans="1:32" s="30" customFormat="1" x14ac:dyDescent="0.25">
      <c r="A544" s="19">
        <v>529</v>
      </c>
      <c r="B544" s="20"/>
      <c r="C544" s="107"/>
      <c r="D544" s="20"/>
      <c r="E544" s="20"/>
      <c r="F544" s="20"/>
      <c r="G544" s="122"/>
      <c r="H544" s="156">
        <f t="shared" si="183"/>
        <v>0</v>
      </c>
      <c r="I544" s="117" t="str">
        <f t="shared" si="184"/>
        <v/>
      </c>
      <c r="J544" s="80" t="b">
        <f t="shared" si="185"/>
        <v>0</v>
      </c>
      <c r="K544" s="80" t="str">
        <f t="shared" si="186"/>
        <v/>
      </c>
      <c r="L544" s="80" t="b">
        <f>IF(C544="",FALSE,IFERROR(NOT(MATCH(C544,'Anställda och korttidsarbete'!$C:$C,0)&gt;0),TRUE))</f>
        <v>0</v>
      </c>
      <c r="M544" s="80" t="str">
        <f t="shared" si="187"/>
        <v/>
      </c>
      <c r="N544" s="80" t="b">
        <f t="shared" si="188"/>
        <v>0</v>
      </c>
      <c r="O544" s="80" t="str">
        <f t="shared" si="189"/>
        <v/>
      </c>
      <c r="P544" s="13" t="b">
        <f t="shared" si="190"/>
        <v>0</v>
      </c>
      <c r="Q544" s="80" t="str">
        <f t="shared" si="191"/>
        <v/>
      </c>
      <c r="R544" s="80" t="b">
        <f t="shared" si="192"/>
        <v>0</v>
      </c>
      <c r="S544" s="81" t="e">
        <f t="shared" si="176"/>
        <v>#VALUE!</v>
      </c>
      <c r="T544" s="81" t="e">
        <f t="shared" si="177"/>
        <v>#VALUE!</v>
      </c>
      <c r="U544" s="81" t="e">
        <f t="shared" si="178"/>
        <v>#VALUE!</v>
      </c>
      <c r="V544" s="82" t="e">
        <f t="shared" si="179"/>
        <v>#VALUE!</v>
      </c>
      <c r="W544" s="82" t="e">
        <f t="shared" si="193"/>
        <v>#VALUE!</v>
      </c>
      <c r="X544" s="82" t="b">
        <f t="shared" si="197"/>
        <v>0</v>
      </c>
      <c r="Y544" s="72" t="str">
        <f t="shared" si="180"/>
        <v/>
      </c>
      <c r="Z544" s="81" t="e" cm="1">
        <f t="array" aca="1" ref="Z544" ca="1">TEXT(RIGHT(10-RIGHT(SUM(INDEX(1*(MID(MID(C544,1,1)*2,ROW(INDIRECT("1:"&amp;LEN(MID(C544,1,1)*2))),1)),,))+MID(C544,2,1)+
SUM(INDEX(1*(MID(MID(C544,3,1)*2,ROW(INDIRECT("1:"&amp;LEN(MID(C544,3,1)*2))),1)),,))+MID(C544,4,1)+
SUM(INDEX(1*(MID(MID(C544,5,1)*2,ROW(INDIRECT("1:"&amp;LEN(MID(C544,5,1)*2))),1)),,))+MID(C544,6,1)+
SUM(INDEX(1*(MID(MID(C544,8,1)*2,ROW(INDIRECT("1:"&amp;LEN(MID(C544,8,1)*2))),1)),,))+MID(C544,9,1)+
SUM(INDEX(1*(MID(MID(C544,10,1)*2,ROW(INDIRECT("1:"&amp;LEN(MID(C544,10,1)*2))),1)),,)),1),1),"0")</f>
        <v>#VALUE!</v>
      </c>
      <c r="AA544" s="81" t="str">
        <f t="shared" si="181"/>
        <v/>
      </c>
      <c r="AB544" s="83" t="b">
        <f t="shared" si="182"/>
        <v>0</v>
      </c>
      <c r="AC544" s="154">
        <f t="shared" si="194"/>
        <v>0</v>
      </c>
      <c r="AD544" s="154">
        <f>SUMIF($C$15:C543,C544,$AC$15:AC543)</f>
        <v>0</v>
      </c>
      <c r="AE544" s="15">
        <f t="shared" si="195"/>
        <v>10000</v>
      </c>
      <c r="AF544" s="154">
        <f t="shared" si="196"/>
        <v>0</v>
      </c>
    </row>
    <row r="545" spans="1:32" s="30" customFormat="1" x14ac:dyDescent="0.25">
      <c r="A545" s="19">
        <v>530</v>
      </c>
      <c r="B545" s="20"/>
      <c r="C545" s="107"/>
      <c r="D545" s="20"/>
      <c r="E545" s="20"/>
      <c r="F545" s="20"/>
      <c r="G545" s="122"/>
      <c r="H545" s="156">
        <f t="shared" si="183"/>
        <v>0</v>
      </c>
      <c r="I545" s="117" t="str">
        <f t="shared" si="184"/>
        <v/>
      </c>
      <c r="J545" s="80" t="b">
        <f t="shared" si="185"/>
        <v>0</v>
      </c>
      <c r="K545" s="80" t="str">
        <f t="shared" si="186"/>
        <v/>
      </c>
      <c r="L545" s="80" t="b">
        <f>IF(C545="",FALSE,IFERROR(NOT(MATCH(C545,'Anställda och korttidsarbete'!$C:$C,0)&gt;0),TRUE))</f>
        <v>0</v>
      </c>
      <c r="M545" s="80" t="str">
        <f t="shared" si="187"/>
        <v/>
      </c>
      <c r="N545" s="80" t="b">
        <f t="shared" si="188"/>
        <v>0</v>
      </c>
      <c r="O545" s="80" t="str">
        <f t="shared" si="189"/>
        <v/>
      </c>
      <c r="P545" s="13" t="b">
        <f t="shared" si="190"/>
        <v>0</v>
      </c>
      <c r="Q545" s="80" t="str">
        <f t="shared" si="191"/>
        <v/>
      </c>
      <c r="R545" s="80" t="b">
        <f t="shared" si="192"/>
        <v>0</v>
      </c>
      <c r="S545" s="81" t="e">
        <f t="shared" si="176"/>
        <v>#VALUE!</v>
      </c>
      <c r="T545" s="81" t="e">
        <f t="shared" si="177"/>
        <v>#VALUE!</v>
      </c>
      <c r="U545" s="81" t="e">
        <f t="shared" si="178"/>
        <v>#VALUE!</v>
      </c>
      <c r="V545" s="82" t="e">
        <f t="shared" si="179"/>
        <v>#VALUE!</v>
      </c>
      <c r="W545" s="82" t="e">
        <f t="shared" si="193"/>
        <v>#VALUE!</v>
      </c>
      <c r="X545" s="82" t="b">
        <f t="shared" si="197"/>
        <v>0</v>
      </c>
      <c r="Y545" s="72" t="str">
        <f t="shared" si="180"/>
        <v/>
      </c>
      <c r="Z545" s="81" t="e" cm="1">
        <f t="array" aca="1" ref="Z545" ca="1">TEXT(RIGHT(10-RIGHT(SUM(INDEX(1*(MID(MID(C545,1,1)*2,ROW(INDIRECT("1:"&amp;LEN(MID(C545,1,1)*2))),1)),,))+MID(C545,2,1)+
SUM(INDEX(1*(MID(MID(C545,3,1)*2,ROW(INDIRECT("1:"&amp;LEN(MID(C545,3,1)*2))),1)),,))+MID(C545,4,1)+
SUM(INDEX(1*(MID(MID(C545,5,1)*2,ROW(INDIRECT("1:"&amp;LEN(MID(C545,5,1)*2))),1)),,))+MID(C545,6,1)+
SUM(INDEX(1*(MID(MID(C545,8,1)*2,ROW(INDIRECT("1:"&amp;LEN(MID(C545,8,1)*2))),1)),,))+MID(C545,9,1)+
SUM(INDEX(1*(MID(MID(C545,10,1)*2,ROW(INDIRECT("1:"&amp;LEN(MID(C545,10,1)*2))),1)),,)),1),1),"0")</f>
        <v>#VALUE!</v>
      </c>
      <c r="AA545" s="81" t="str">
        <f t="shared" si="181"/>
        <v/>
      </c>
      <c r="AB545" s="83" t="b">
        <f t="shared" si="182"/>
        <v>0</v>
      </c>
      <c r="AC545" s="154">
        <f t="shared" si="194"/>
        <v>0</v>
      </c>
      <c r="AD545" s="154">
        <f>SUMIF($C$15:C544,C545,$AC$15:AC544)</f>
        <v>0</v>
      </c>
      <c r="AE545" s="15">
        <f t="shared" si="195"/>
        <v>10000</v>
      </c>
      <c r="AF545" s="154">
        <f t="shared" si="196"/>
        <v>0</v>
      </c>
    </row>
    <row r="546" spans="1:32" s="30" customFormat="1" x14ac:dyDescent="0.25">
      <c r="A546" s="19">
        <v>531</v>
      </c>
      <c r="B546" s="20"/>
      <c r="C546" s="107"/>
      <c r="D546" s="20"/>
      <c r="E546" s="20"/>
      <c r="F546" s="20"/>
      <c r="G546" s="122"/>
      <c r="H546" s="156">
        <f t="shared" si="183"/>
        <v>0</v>
      </c>
      <c r="I546" s="117" t="str">
        <f t="shared" si="184"/>
        <v/>
      </c>
      <c r="J546" s="80" t="b">
        <f t="shared" si="185"/>
        <v>0</v>
      </c>
      <c r="K546" s="80" t="str">
        <f t="shared" si="186"/>
        <v/>
      </c>
      <c r="L546" s="80" t="b">
        <f>IF(C546="",FALSE,IFERROR(NOT(MATCH(C546,'Anställda och korttidsarbete'!$C:$C,0)&gt;0),TRUE))</f>
        <v>0</v>
      </c>
      <c r="M546" s="80" t="str">
        <f t="shared" si="187"/>
        <v/>
      </c>
      <c r="N546" s="80" t="b">
        <f t="shared" si="188"/>
        <v>0</v>
      </c>
      <c r="O546" s="80" t="str">
        <f t="shared" si="189"/>
        <v/>
      </c>
      <c r="P546" s="13" t="b">
        <f t="shared" si="190"/>
        <v>0</v>
      </c>
      <c r="Q546" s="80" t="str">
        <f t="shared" si="191"/>
        <v/>
      </c>
      <c r="R546" s="80" t="b">
        <f t="shared" si="192"/>
        <v>0</v>
      </c>
      <c r="S546" s="81" t="e">
        <f t="shared" si="176"/>
        <v>#VALUE!</v>
      </c>
      <c r="T546" s="81" t="e">
        <f t="shared" si="177"/>
        <v>#VALUE!</v>
      </c>
      <c r="U546" s="81" t="e">
        <f t="shared" si="178"/>
        <v>#VALUE!</v>
      </c>
      <c r="V546" s="82" t="e">
        <f t="shared" si="179"/>
        <v>#VALUE!</v>
      </c>
      <c r="W546" s="82" t="e">
        <f t="shared" si="193"/>
        <v>#VALUE!</v>
      </c>
      <c r="X546" s="82" t="b">
        <f t="shared" si="197"/>
        <v>0</v>
      </c>
      <c r="Y546" s="72" t="str">
        <f t="shared" si="180"/>
        <v/>
      </c>
      <c r="Z546" s="81" t="e" cm="1">
        <f t="array" aca="1" ref="Z546" ca="1">TEXT(RIGHT(10-RIGHT(SUM(INDEX(1*(MID(MID(C546,1,1)*2,ROW(INDIRECT("1:"&amp;LEN(MID(C546,1,1)*2))),1)),,))+MID(C546,2,1)+
SUM(INDEX(1*(MID(MID(C546,3,1)*2,ROW(INDIRECT("1:"&amp;LEN(MID(C546,3,1)*2))),1)),,))+MID(C546,4,1)+
SUM(INDEX(1*(MID(MID(C546,5,1)*2,ROW(INDIRECT("1:"&amp;LEN(MID(C546,5,1)*2))),1)),,))+MID(C546,6,1)+
SUM(INDEX(1*(MID(MID(C546,8,1)*2,ROW(INDIRECT("1:"&amp;LEN(MID(C546,8,1)*2))),1)),,))+MID(C546,9,1)+
SUM(INDEX(1*(MID(MID(C546,10,1)*2,ROW(INDIRECT("1:"&amp;LEN(MID(C546,10,1)*2))),1)),,)),1),1),"0")</f>
        <v>#VALUE!</v>
      </c>
      <c r="AA546" s="81" t="str">
        <f t="shared" si="181"/>
        <v/>
      </c>
      <c r="AB546" s="83" t="b">
        <f t="shared" si="182"/>
        <v>0</v>
      </c>
      <c r="AC546" s="154">
        <f t="shared" si="194"/>
        <v>0</v>
      </c>
      <c r="AD546" s="154">
        <f>SUMIF($C$15:C545,C546,$AC$15:AC545)</f>
        <v>0</v>
      </c>
      <c r="AE546" s="15">
        <f t="shared" si="195"/>
        <v>10000</v>
      </c>
      <c r="AF546" s="154">
        <f t="shared" si="196"/>
        <v>0</v>
      </c>
    </row>
    <row r="547" spans="1:32" s="30" customFormat="1" x14ac:dyDescent="0.25">
      <c r="A547" s="19">
        <v>532</v>
      </c>
      <c r="B547" s="20"/>
      <c r="C547" s="107"/>
      <c r="D547" s="20"/>
      <c r="E547" s="20"/>
      <c r="F547" s="20"/>
      <c r="G547" s="122"/>
      <c r="H547" s="156">
        <f t="shared" si="183"/>
        <v>0</v>
      </c>
      <c r="I547" s="117" t="str">
        <f t="shared" si="184"/>
        <v/>
      </c>
      <c r="J547" s="80" t="b">
        <f t="shared" si="185"/>
        <v>0</v>
      </c>
      <c r="K547" s="80" t="str">
        <f t="shared" si="186"/>
        <v/>
      </c>
      <c r="L547" s="80" t="b">
        <f>IF(C547="",FALSE,IFERROR(NOT(MATCH(C547,'Anställda och korttidsarbete'!$C:$C,0)&gt;0),TRUE))</f>
        <v>0</v>
      </c>
      <c r="M547" s="80" t="str">
        <f t="shared" si="187"/>
        <v/>
      </c>
      <c r="N547" s="80" t="b">
        <f t="shared" si="188"/>
        <v>0</v>
      </c>
      <c r="O547" s="80" t="str">
        <f t="shared" si="189"/>
        <v/>
      </c>
      <c r="P547" s="13" t="b">
        <f t="shared" si="190"/>
        <v>0</v>
      </c>
      <c r="Q547" s="80" t="str">
        <f t="shared" si="191"/>
        <v/>
      </c>
      <c r="R547" s="80" t="b">
        <f t="shared" si="192"/>
        <v>0</v>
      </c>
      <c r="S547" s="81" t="e">
        <f t="shared" si="176"/>
        <v>#VALUE!</v>
      </c>
      <c r="T547" s="81" t="e">
        <f t="shared" si="177"/>
        <v>#VALUE!</v>
      </c>
      <c r="U547" s="81" t="e">
        <f t="shared" si="178"/>
        <v>#VALUE!</v>
      </c>
      <c r="V547" s="82" t="e">
        <f t="shared" si="179"/>
        <v>#VALUE!</v>
      </c>
      <c r="W547" s="82" t="e">
        <f t="shared" si="193"/>
        <v>#VALUE!</v>
      </c>
      <c r="X547" s="82" t="b">
        <f t="shared" si="197"/>
        <v>0</v>
      </c>
      <c r="Y547" s="72" t="str">
        <f t="shared" si="180"/>
        <v/>
      </c>
      <c r="Z547" s="81" t="e" cm="1">
        <f t="array" aca="1" ref="Z547" ca="1">TEXT(RIGHT(10-RIGHT(SUM(INDEX(1*(MID(MID(C547,1,1)*2,ROW(INDIRECT("1:"&amp;LEN(MID(C547,1,1)*2))),1)),,))+MID(C547,2,1)+
SUM(INDEX(1*(MID(MID(C547,3,1)*2,ROW(INDIRECT("1:"&amp;LEN(MID(C547,3,1)*2))),1)),,))+MID(C547,4,1)+
SUM(INDEX(1*(MID(MID(C547,5,1)*2,ROW(INDIRECT("1:"&amp;LEN(MID(C547,5,1)*2))),1)),,))+MID(C547,6,1)+
SUM(INDEX(1*(MID(MID(C547,8,1)*2,ROW(INDIRECT("1:"&amp;LEN(MID(C547,8,1)*2))),1)),,))+MID(C547,9,1)+
SUM(INDEX(1*(MID(MID(C547,10,1)*2,ROW(INDIRECT("1:"&amp;LEN(MID(C547,10,1)*2))),1)),,)),1),1),"0")</f>
        <v>#VALUE!</v>
      </c>
      <c r="AA547" s="81" t="str">
        <f t="shared" si="181"/>
        <v/>
      </c>
      <c r="AB547" s="83" t="b">
        <f t="shared" si="182"/>
        <v>0</v>
      </c>
      <c r="AC547" s="154">
        <f t="shared" si="194"/>
        <v>0</v>
      </c>
      <c r="AD547" s="154">
        <f>SUMIF($C$15:C546,C547,$AC$15:AC546)</f>
        <v>0</v>
      </c>
      <c r="AE547" s="15">
        <f t="shared" si="195"/>
        <v>10000</v>
      </c>
      <c r="AF547" s="154">
        <f t="shared" si="196"/>
        <v>0</v>
      </c>
    </row>
    <row r="548" spans="1:32" s="30" customFormat="1" x14ac:dyDescent="0.25">
      <c r="A548" s="19">
        <v>533</v>
      </c>
      <c r="B548" s="20"/>
      <c r="C548" s="107"/>
      <c r="D548" s="20"/>
      <c r="E548" s="20"/>
      <c r="F548" s="20"/>
      <c r="G548" s="122"/>
      <c r="H548" s="156">
        <f t="shared" si="183"/>
        <v>0</v>
      </c>
      <c r="I548" s="117" t="str">
        <f t="shared" si="184"/>
        <v/>
      </c>
      <c r="J548" s="80" t="b">
        <f t="shared" si="185"/>
        <v>0</v>
      </c>
      <c r="K548" s="80" t="str">
        <f t="shared" si="186"/>
        <v/>
      </c>
      <c r="L548" s="80" t="b">
        <f>IF(C548="",FALSE,IFERROR(NOT(MATCH(C548,'Anställda och korttidsarbete'!$C:$C,0)&gt;0),TRUE))</f>
        <v>0</v>
      </c>
      <c r="M548" s="80" t="str">
        <f t="shared" si="187"/>
        <v/>
      </c>
      <c r="N548" s="80" t="b">
        <f t="shared" si="188"/>
        <v>0</v>
      </c>
      <c r="O548" s="80" t="str">
        <f t="shared" si="189"/>
        <v/>
      </c>
      <c r="P548" s="13" t="b">
        <f t="shared" si="190"/>
        <v>0</v>
      </c>
      <c r="Q548" s="80" t="str">
        <f t="shared" si="191"/>
        <v/>
      </c>
      <c r="R548" s="80" t="b">
        <f t="shared" si="192"/>
        <v>0</v>
      </c>
      <c r="S548" s="81" t="e">
        <f t="shared" si="176"/>
        <v>#VALUE!</v>
      </c>
      <c r="T548" s="81" t="e">
        <f t="shared" si="177"/>
        <v>#VALUE!</v>
      </c>
      <c r="U548" s="81" t="e">
        <f t="shared" si="178"/>
        <v>#VALUE!</v>
      </c>
      <c r="V548" s="82" t="e">
        <f t="shared" si="179"/>
        <v>#VALUE!</v>
      </c>
      <c r="W548" s="82" t="e">
        <f t="shared" si="193"/>
        <v>#VALUE!</v>
      </c>
      <c r="X548" s="82" t="b">
        <f t="shared" si="197"/>
        <v>0</v>
      </c>
      <c r="Y548" s="72" t="str">
        <f t="shared" si="180"/>
        <v/>
      </c>
      <c r="Z548" s="81" t="e" cm="1">
        <f t="array" aca="1" ref="Z548" ca="1">TEXT(RIGHT(10-RIGHT(SUM(INDEX(1*(MID(MID(C548,1,1)*2,ROW(INDIRECT("1:"&amp;LEN(MID(C548,1,1)*2))),1)),,))+MID(C548,2,1)+
SUM(INDEX(1*(MID(MID(C548,3,1)*2,ROW(INDIRECT("1:"&amp;LEN(MID(C548,3,1)*2))),1)),,))+MID(C548,4,1)+
SUM(INDEX(1*(MID(MID(C548,5,1)*2,ROW(INDIRECT("1:"&amp;LEN(MID(C548,5,1)*2))),1)),,))+MID(C548,6,1)+
SUM(INDEX(1*(MID(MID(C548,8,1)*2,ROW(INDIRECT("1:"&amp;LEN(MID(C548,8,1)*2))),1)),,))+MID(C548,9,1)+
SUM(INDEX(1*(MID(MID(C548,10,1)*2,ROW(INDIRECT("1:"&amp;LEN(MID(C548,10,1)*2))),1)),,)),1),1),"0")</f>
        <v>#VALUE!</v>
      </c>
      <c r="AA548" s="81" t="str">
        <f t="shared" si="181"/>
        <v/>
      </c>
      <c r="AB548" s="83" t="b">
        <f t="shared" si="182"/>
        <v>0</v>
      </c>
      <c r="AC548" s="154">
        <f t="shared" si="194"/>
        <v>0</v>
      </c>
      <c r="AD548" s="154">
        <f>SUMIF($C$15:C547,C548,$AC$15:AC547)</f>
        <v>0</v>
      </c>
      <c r="AE548" s="15">
        <f t="shared" si="195"/>
        <v>10000</v>
      </c>
      <c r="AF548" s="154">
        <f t="shared" si="196"/>
        <v>0</v>
      </c>
    </row>
    <row r="549" spans="1:32" s="30" customFormat="1" x14ac:dyDescent="0.25">
      <c r="A549" s="19">
        <v>534</v>
      </c>
      <c r="B549" s="20"/>
      <c r="C549" s="107"/>
      <c r="D549" s="20"/>
      <c r="E549" s="20"/>
      <c r="F549" s="20"/>
      <c r="G549" s="122"/>
      <c r="H549" s="156">
        <f t="shared" si="183"/>
        <v>0</v>
      </c>
      <c r="I549" s="117" t="str">
        <f t="shared" si="184"/>
        <v/>
      </c>
      <c r="J549" s="80" t="b">
        <f t="shared" si="185"/>
        <v>0</v>
      </c>
      <c r="K549" s="80" t="str">
        <f t="shared" si="186"/>
        <v/>
      </c>
      <c r="L549" s="80" t="b">
        <f>IF(C549="",FALSE,IFERROR(NOT(MATCH(C549,'Anställda och korttidsarbete'!$C:$C,0)&gt;0),TRUE))</f>
        <v>0</v>
      </c>
      <c r="M549" s="80" t="str">
        <f t="shared" si="187"/>
        <v/>
      </c>
      <c r="N549" s="80" t="b">
        <f t="shared" si="188"/>
        <v>0</v>
      </c>
      <c r="O549" s="80" t="str">
        <f t="shared" si="189"/>
        <v/>
      </c>
      <c r="P549" s="13" t="b">
        <f t="shared" si="190"/>
        <v>0</v>
      </c>
      <c r="Q549" s="80" t="str">
        <f t="shared" si="191"/>
        <v/>
      </c>
      <c r="R549" s="80" t="b">
        <f t="shared" si="192"/>
        <v>0</v>
      </c>
      <c r="S549" s="81" t="e">
        <f t="shared" si="176"/>
        <v>#VALUE!</v>
      </c>
      <c r="T549" s="81" t="e">
        <f t="shared" si="177"/>
        <v>#VALUE!</v>
      </c>
      <c r="U549" s="81" t="e">
        <f t="shared" si="178"/>
        <v>#VALUE!</v>
      </c>
      <c r="V549" s="82" t="e">
        <f t="shared" si="179"/>
        <v>#VALUE!</v>
      </c>
      <c r="W549" s="82" t="e">
        <f t="shared" si="193"/>
        <v>#VALUE!</v>
      </c>
      <c r="X549" s="82" t="b">
        <f t="shared" si="197"/>
        <v>0</v>
      </c>
      <c r="Y549" s="72" t="str">
        <f t="shared" si="180"/>
        <v/>
      </c>
      <c r="Z549" s="81" t="e" cm="1">
        <f t="array" aca="1" ref="Z549" ca="1">TEXT(RIGHT(10-RIGHT(SUM(INDEX(1*(MID(MID(C549,1,1)*2,ROW(INDIRECT("1:"&amp;LEN(MID(C549,1,1)*2))),1)),,))+MID(C549,2,1)+
SUM(INDEX(1*(MID(MID(C549,3,1)*2,ROW(INDIRECT("1:"&amp;LEN(MID(C549,3,1)*2))),1)),,))+MID(C549,4,1)+
SUM(INDEX(1*(MID(MID(C549,5,1)*2,ROW(INDIRECT("1:"&amp;LEN(MID(C549,5,1)*2))),1)),,))+MID(C549,6,1)+
SUM(INDEX(1*(MID(MID(C549,8,1)*2,ROW(INDIRECT("1:"&amp;LEN(MID(C549,8,1)*2))),1)),,))+MID(C549,9,1)+
SUM(INDEX(1*(MID(MID(C549,10,1)*2,ROW(INDIRECT("1:"&amp;LEN(MID(C549,10,1)*2))),1)),,)),1),1),"0")</f>
        <v>#VALUE!</v>
      </c>
      <c r="AA549" s="81" t="str">
        <f t="shared" si="181"/>
        <v/>
      </c>
      <c r="AB549" s="83" t="b">
        <f t="shared" si="182"/>
        <v>0</v>
      </c>
      <c r="AC549" s="154">
        <f t="shared" si="194"/>
        <v>0</v>
      </c>
      <c r="AD549" s="154">
        <f>SUMIF($C$15:C548,C549,$AC$15:AC548)</f>
        <v>0</v>
      </c>
      <c r="AE549" s="15">
        <f t="shared" si="195"/>
        <v>10000</v>
      </c>
      <c r="AF549" s="154">
        <f t="shared" si="196"/>
        <v>0</v>
      </c>
    </row>
    <row r="550" spans="1:32" s="30" customFormat="1" x14ac:dyDescent="0.25">
      <c r="A550" s="19">
        <v>535</v>
      </c>
      <c r="B550" s="20"/>
      <c r="C550" s="107"/>
      <c r="D550" s="20"/>
      <c r="E550" s="20"/>
      <c r="F550" s="20"/>
      <c r="G550" s="122"/>
      <c r="H550" s="156">
        <f t="shared" si="183"/>
        <v>0</v>
      </c>
      <c r="I550" s="117" t="str">
        <f t="shared" si="184"/>
        <v/>
      </c>
      <c r="J550" s="80" t="b">
        <f t="shared" si="185"/>
        <v>0</v>
      </c>
      <c r="K550" s="80" t="str">
        <f t="shared" si="186"/>
        <v/>
      </c>
      <c r="L550" s="80" t="b">
        <f>IF(C550="",FALSE,IFERROR(NOT(MATCH(C550,'Anställda och korttidsarbete'!$C:$C,0)&gt;0),TRUE))</f>
        <v>0</v>
      </c>
      <c r="M550" s="80" t="str">
        <f t="shared" si="187"/>
        <v/>
      </c>
      <c r="N550" s="80" t="b">
        <f t="shared" si="188"/>
        <v>0</v>
      </c>
      <c r="O550" s="80" t="str">
        <f t="shared" si="189"/>
        <v/>
      </c>
      <c r="P550" s="13" t="b">
        <f t="shared" si="190"/>
        <v>0</v>
      </c>
      <c r="Q550" s="80" t="str">
        <f t="shared" si="191"/>
        <v/>
      </c>
      <c r="R550" s="80" t="b">
        <f t="shared" si="192"/>
        <v>0</v>
      </c>
      <c r="S550" s="81" t="e">
        <f t="shared" si="176"/>
        <v>#VALUE!</v>
      </c>
      <c r="T550" s="81" t="e">
        <f t="shared" si="177"/>
        <v>#VALUE!</v>
      </c>
      <c r="U550" s="81" t="e">
        <f t="shared" si="178"/>
        <v>#VALUE!</v>
      </c>
      <c r="V550" s="82" t="e">
        <f t="shared" si="179"/>
        <v>#VALUE!</v>
      </c>
      <c r="W550" s="82" t="e">
        <f t="shared" si="193"/>
        <v>#VALUE!</v>
      </c>
      <c r="X550" s="82" t="b">
        <f t="shared" si="197"/>
        <v>0</v>
      </c>
      <c r="Y550" s="72" t="str">
        <f t="shared" si="180"/>
        <v/>
      </c>
      <c r="Z550" s="81" t="e" cm="1">
        <f t="array" aca="1" ref="Z550" ca="1">TEXT(RIGHT(10-RIGHT(SUM(INDEX(1*(MID(MID(C550,1,1)*2,ROW(INDIRECT("1:"&amp;LEN(MID(C550,1,1)*2))),1)),,))+MID(C550,2,1)+
SUM(INDEX(1*(MID(MID(C550,3,1)*2,ROW(INDIRECT("1:"&amp;LEN(MID(C550,3,1)*2))),1)),,))+MID(C550,4,1)+
SUM(INDEX(1*(MID(MID(C550,5,1)*2,ROW(INDIRECT("1:"&amp;LEN(MID(C550,5,1)*2))),1)),,))+MID(C550,6,1)+
SUM(INDEX(1*(MID(MID(C550,8,1)*2,ROW(INDIRECT("1:"&amp;LEN(MID(C550,8,1)*2))),1)),,))+MID(C550,9,1)+
SUM(INDEX(1*(MID(MID(C550,10,1)*2,ROW(INDIRECT("1:"&amp;LEN(MID(C550,10,1)*2))),1)),,)),1),1),"0")</f>
        <v>#VALUE!</v>
      </c>
      <c r="AA550" s="81" t="str">
        <f t="shared" si="181"/>
        <v/>
      </c>
      <c r="AB550" s="83" t="b">
        <f t="shared" si="182"/>
        <v>0</v>
      </c>
      <c r="AC550" s="154">
        <f t="shared" si="194"/>
        <v>0</v>
      </c>
      <c r="AD550" s="154">
        <f>SUMIF($C$15:C549,C550,$AC$15:AC549)</f>
        <v>0</v>
      </c>
      <c r="AE550" s="15">
        <f t="shared" si="195"/>
        <v>10000</v>
      </c>
      <c r="AF550" s="154">
        <f t="shared" si="196"/>
        <v>0</v>
      </c>
    </row>
    <row r="551" spans="1:32" s="30" customFormat="1" x14ac:dyDescent="0.25">
      <c r="A551" s="19">
        <v>536</v>
      </c>
      <c r="B551" s="20"/>
      <c r="C551" s="107"/>
      <c r="D551" s="20"/>
      <c r="E551" s="20"/>
      <c r="F551" s="20"/>
      <c r="G551" s="122"/>
      <c r="H551" s="156">
        <f t="shared" si="183"/>
        <v>0</v>
      </c>
      <c r="I551" s="117" t="str">
        <f t="shared" si="184"/>
        <v/>
      </c>
      <c r="J551" s="80" t="b">
        <f t="shared" si="185"/>
        <v>0</v>
      </c>
      <c r="K551" s="80" t="str">
        <f t="shared" si="186"/>
        <v/>
      </c>
      <c r="L551" s="80" t="b">
        <f>IF(C551="",FALSE,IFERROR(NOT(MATCH(C551,'Anställda och korttidsarbete'!$C:$C,0)&gt;0),TRUE))</f>
        <v>0</v>
      </c>
      <c r="M551" s="80" t="str">
        <f t="shared" si="187"/>
        <v/>
      </c>
      <c r="N551" s="80" t="b">
        <f t="shared" si="188"/>
        <v>0</v>
      </c>
      <c r="O551" s="80" t="str">
        <f t="shared" si="189"/>
        <v/>
      </c>
      <c r="P551" s="13" t="b">
        <f t="shared" si="190"/>
        <v>0</v>
      </c>
      <c r="Q551" s="80" t="str">
        <f t="shared" si="191"/>
        <v/>
      </c>
      <c r="R551" s="80" t="b">
        <f t="shared" si="192"/>
        <v>0</v>
      </c>
      <c r="S551" s="81" t="e">
        <f t="shared" si="176"/>
        <v>#VALUE!</v>
      </c>
      <c r="T551" s="81" t="e">
        <f t="shared" si="177"/>
        <v>#VALUE!</v>
      </c>
      <c r="U551" s="81" t="e">
        <f t="shared" si="178"/>
        <v>#VALUE!</v>
      </c>
      <c r="V551" s="82" t="e">
        <f t="shared" si="179"/>
        <v>#VALUE!</v>
      </c>
      <c r="W551" s="82" t="e">
        <f t="shared" si="193"/>
        <v>#VALUE!</v>
      </c>
      <c r="X551" s="82" t="b">
        <f t="shared" si="197"/>
        <v>0</v>
      </c>
      <c r="Y551" s="72" t="str">
        <f t="shared" si="180"/>
        <v/>
      </c>
      <c r="Z551" s="81" t="e" cm="1">
        <f t="array" aca="1" ref="Z551" ca="1">TEXT(RIGHT(10-RIGHT(SUM(INDEX(1*(MID(MID(C551,1,1)*2,ROW(INDIRECT("1:"&amp;LEN(MID(C551,1,1)*2))),1)),,))+MID(C551,2,1)+
SUM(INDEX(1*(MID(MID(C551,3,1)*2,ROW(INDIRECT("1:"&amp;LEN(MID(C551,3,1)*2))),1)),,))+MID(C551,4,1)+
SUM(INDEX(1*(MID(MID(C551,5,1)*2,ROW(INDIRECT("1:"&amp;LEN(MID(C551,5,1)*2))),1)),,))+MID(C551,6,1)+
SUM(INDEX(1*(MID(MID(C551,8,1)*2,ROW(INDIRECT("1:"&amp;LEN(MID(C551,8,1)*2))),1)),,))+MID(C551,9,1)+
SUM(INDEX(1*(MID(MID(C551,10,1)*2,ROW(INDIRECT("1:"&amp;LEN(MID(C551,10,1)*2))),1)),,)),1),1),"0")</f>
        <v>#VALUE!</v>
      </c>
      <c r="AA551" s="81" t="str">
        <f t="shared" si="181"/>
        <v/>
      </c>
      <c r="AB551" s="83" t="b">
        <f t="shared" si="182"/>
        <v>0</v>
      </c>
      <c r="AC551" s="154">
        <f t="shared" si="194"/>
        <v>0</v>
      </c>
      <c r="AD551" s="154">
        <f>SUMIF($C$15:C550,C551,$AC$15:AC550)</f>
        <v>0</v>
      </c>
      <c r="AE551" s="15">
        <f t="shared" si="195"/>
        <v>10000</v>
      </c>
      <c r="AF551" s="154">
        <f t="shared" si="196"/>
        <v>0</v>
      </c>
    </row>
    <row r="552" spans="1:32" s="30" customFormat="1" x14ac:dyDescent="0.25">
      <c r="A552" s="19">
        <v>537</v>
      </c>
      <c r="B552" s="20"/>
      <c r="C552" s="107"/>
      <c r="D552" s="20"/>
      <c r="E552" s="20"/>
      <c r="F552" s="20"/>
      <c r="G552" s="122"/>
      <c r="H552" s="156">
        <f t="shared" si="183"/>
        <v>0</v>
      </c>
      <c r="I552" s="117" t="str">
        <f t="shared" si="184"/>
        <v/>
      </c>
      <c r="J552" s="80" t="b">
        <f t="shared" si="185"/>
        <v>0</v>
      </c>
      <c r="K552" s="80" t="str">
        <f t="shared" si="186"/>
        <v/>
      </c>
      <c r="L552" s="80" t="b">
        <f>IF(C552="",FALSE,IFERROR(NOT(MATCH(C552,'Anställda och korttidsarbete'!$C:$C,0)&gt;0),TRUE))</f>
        <v>0</v>
      </c>
      <c r="M552" s="80" t="str">
        <f t="shared" si="187"/>
        <v/>
      </c>
      <c r="N552" s="80" t="b">
        <f t="shared" si="188"/>
        <v>0</v>
      </c>
      <c r="O552" s="80" t="str">
        <f t="shared" si="189"/>
        <v/>
      </c>
      <c r="P552" s="13" t="b">
        <f t="shared" si="190"/>
        <v>0</v>
      </c>
      <c r="Q552" s="80" t="str">
        <f t="shared" si="191"/>
        <v/>
      </c>
      <c r="R552" s="80" t="b">
        <f t="shared" si="192"/>
        <v>0</v>
      </c>
      <c r="S552" s="81" t="e">
        <f t="shared" si="176"/>
        <v>#VALUE!</v>
      </c>
      <c r="T552" s="81" t="e">
        <f t="shared" si="177"/>
        <v>#VALUE!</v>
      </c>
      <c r="U552" s="81" t="e">
        <f t="shared" si="178"/>
        <v>#VALUE!</v>
      </c>
      <c r="V552" s="82" t="e">
        <f t="shared" si="179"/>
        <v>#VALUE!</v>
      </c>
      <c r="W552" s="82" t="e">
        <f t="shared" si="193"/>
        <v>#VALUE!</v>
      </c>
      <c r="X552" s="82" t="b">
        <f t="shared" si="197"/>
        <v>0</v>
      </c>
      <c r="Y552" s="72" t="str">
        <f t="shared" si="180"/>
        <v/>
      </c>
      <c r="Z552" s="81" t="e" cm="1">
        <f t="array" aca="1" ref="Z552" ca="1">TEXT(RIGHT(10-RIGHT(SUM(INDEX(1*(MID(MID(C552,1,1)*2,ROW(INDIRECT("1:"&amp;LEN(MID(C552,1,1)*2))),1)),,))+MID(C552,2,1)+
SUM(INDEX(1*(MID(MID(C552,3,1)*2,ROW(INDIRECT("1:"&amp;LEN(MID(C552,3,1)*2))),1)),,))+MID(C552,4,1)+
SUM(INDEX(1*(MID(MID(C552,5,1)*2,ROW(INDIRECT("1:"&amp;LEN(MID(C552,5,1)*2))),1)),,))+MID(C552,6,1)+
SUM(INDEX(1*(MID(MID(C552,8,1)*2,ROW(INDIRECT("1:"&amp;LEN(MID(C552,8,1)*2))),1)),,))+MID(C552,9,1)+
SUM(INDEX(1*(MID(MID(C552,10,1)*2,ROW(INDIRECT("1:"&amp;LEN(MID(C552,10,1)*2))),1)),,)),1),1),"0")</f>
        <v>#VALUE!</v>
      </c>
      <c r="AA552" s="81" t="str">
        <f t="shared" si="181"/>
        <v/>
      </c>
      <c r="AB552" s="83" t="b">
        <f t="shared" si="182"/>
        <v>0</v>
      </c>
      <c r="AC552" s="154">
        <f t="shared" si="194"/>
        <v>0</v>
      </c>
      <c r="AD552" s="154">
        <f>SUMIF($C$15:C551,C552,$AC$15:AC551)</f>
        <v>0</v>
      </c>
      <c r="AE552" s="15">
        <f t="shared" si="195"/>
        <v>10000</v>
      </c>
      <c r="AF552" s="154">
        <f t="shared" si="196"/>
        <v>0</v>
      </c>
    </row>
    <row r="553" spans="1:32" s="30" customFormat="1" x14ac:dyDescent="0.25">
      <c r="A553" s="19">
        <v>538</v>
      </c>
      <c r="B553" s="20"/>
      <c r="C553" s="107"/>
      <c r="D553" s="20"/>
      <c r="E553" s="20"/>
      <c r="F553" s="20"/>
      <c r="G553" s="122"/>
      <c r="H553" s="156">
        <f t="shared" si="183"/>
        <v>0</v>
      </c>
      <c r="I553" s="117" t="str">
        <f t="shared" si="184"/>
        <v/>
      </c>
      <c r="J553" s="80" t="b">
        <f t="shared" si="185"/>
        <v>0</v>
      </c>
      <c r="K553" s="80" t="str">
        <f t="shared" si="186"/>
        <v/>
      </c>
      <c r="L553" s="80" t="b">
        <f>IF(C553="",FALSE,IFERROR(NOT(MATCH(C553,'Anställda och korttidsarbete'!$C:$C,0)&gt;0),TRUE))</f>
        <v>0</v>
      </c>
      <c r="M553" s="80" t="str">
        <f t="shared" si="187"/>
        <v/>
      </c>
      <c r="N553" s="80" t="b">
        <f t="shared" si="188"/>
        <v>0</v>
      </c>
      <c r="O553" s="80" t="str">
        <f t="shared" si="189"/>
        <v/>
      </c>
      <c r="P553" s="13" t="b">
        <f t="shared" si="190"/>
        <v>0</v>
      </c>
      <c r="Q553" s="80" t="str">
        <f t="shared" si="191"/>
        <v/>
      </c>
      <c r="R553" s="80" t="b">
        <f t="shared" si="192"/>
        <v>0</v>
      </c>
      <c r="S553" s="81" t="e">
        <f t="shared" si="176"/>
        <v>#VALUE!</v>
      </c>
      <c r="T553" s="81" t="e">
        <f t="shared" si="177"/>
        <v>#VALUE!</v>
      </c>
      <c r="U553" s="81" t="e">
        <f t="shared" si="178"/>
        <v>#VALUE!</v>
      </c>
      <c r="V553" s="82" t="e">
        <f t="shared" si="179"/>
        <v>#VALUE!</v>
      </c>
      <c r="W553" s="82" t="e">
        <f t="shared" si="193"/>
        <v>#VALUE!</v>
      </c>
      <c r="X553" s="82" t="b">
        <f t="shared" si="197"/>
        <v>0</v>
      </c>
      <c r="Y553" s="72" t="str">
        <f t="shared" si="180"/>
        <v/>
      </c>
      <c r="Z553" s="81" t="e" cm="1">
        <f t="array" aca="1" ref="Z553" ca="1">TEXT(RIGHT(10-RIGHT(SUM(INDEX(1*(MID(MID(C553,1,1)*2,ROW(INDIRECT("1:"&amp;LEN(MID(C553,1,1)*2))),1)),,))+MID(C553,2,1)+
SUM(INDEX(1*(MID(MID(C553,3,1)*2,ROW(INDIRECT("1:"&amp;LEN(MID(C553,3,1)*2))),1)),,))+MID(C553,4,1)+
SUM(INDEX(1*(MID(MID(C553,5,1)*2,ROW(INDIRECT("1:"&amp;LEN(MID(C553,5,1)*2))),1)),,))+MID(C553,6,1)+
SUM(INDEX(1*(MID(MID(C553,8,1)*2,ROW(INDIRECT("1:"&amp;LEN(MID(C553,8,1)*2))),1)),,))+MID(C553,9,1)+
SUM(INDEX(1*(MID(MID(C553,10,1)*2,ROW(INDIRECT("1:"&amp;LEN(MID(C553,10,1)*2))),1)),,)),1),1),"0")</f>
        <v>#VALUE!</v>
      </c>
      <c r="AA553" s="81" t="str">
        <f t="shared" si="181"/>
        <v/>
      </c>
      <c r="AB553" s="83" t="b">
        <f t="shared" si="182"/>
        <v>0</v>
      </c>
      <c r="AC553" s="154">
        <f t="shared" si="194"/>
        <v>0</v>
      </c>
      <c r="AD553" s="154">
        <f>SUMIF($C$15:C552,C553,$AC$15:AC552)</f>
        <v>0</v>
      </c>
      <c r="AE553" s="15">
        <f t="shared" si="195"/>
        <v>10000</v>
      </c>
      <c r="AF553" s="154">
        <f t="shared" si="196"/>
        <v>0</v>
      </c>
    </row>
    <row r="554" spans="1:32" s="30" customFormat="1" x14ac:dyDescent="0.25">
      <c r="A554" s="19">
        <v>539</v>
      </c>
      <c r="B554" s="20"/>
      <c r="C554" s="107"/>
      <c r="D554" s="20"/>
      <c r="E554" s="20"/>
      <c r="F554" s="20"/>
      <c r="G554" s="122"/>
      <c r="H554" s="156">
        <f t="shared" si="183"/>
        <v>0</v>
      </c>
      <c r="I554" s="117" t="str">
        <f t="shared" si="184"/>
        <v/>
      </c>
      <c r="J554" s="80" t="b">
        <f t="shared" si="185"/>
        <v>0</v>
      </c>
      <c r="K554" s="80" t="str">
        <f t="shared" si="186"/>
        <v/>
      </c>
      <c r="L554" s="80" t="b">
        <f>IF(C554="",FALSE,IFERROR(NOT(MATCH(C554,'Anställda och korttidsarbete'!$C:$C,0)&gt;0),TRUE))</f>
        <v>0</v>
      </c>
      <c r="M554" s="80" t="str">
        <f t="shared" si="187"/>
        <v/>
      </c>
      <c r="N554" s="80" t="b">
        <f t="shared" si="188"/>
        <v>0</v>
      </c>
      <c r="O554" s="80" t="str">
        <f t="shared" si="189"/>
        <v/>
      </c>
      <c r="P554" s="13" t="b">
        <f t="shared" si="190"/>
        <v>0</v>
      </c>
      <c r="Q554" s="80" t="str">
        <f t="shared" si="191"/>
        <v/>
      </c>
      <c r="R554" s="80" t="b">
        <f t="shared" si="192"/>
        <v>0</v>
      </c>
      <c r="S554" s="81" t="e">
        <f t="shared" si="176"/>
        <v>#VALUE!</v>
      </c>
      <c r="T554" s="81" t="e">
        <f t="shared" si="177"/>
        <v>#VALUE!</v>
      </c>
      <c r="U554" s="81" t="e">
        <f t="shared" si="178"/>
        <v>#VALUE!</v>
      </c>
      <c r="V554" s="82" t="e">
        <f t="shared" si="179"/>
        <v>#VALUE!</v>
      </c>
      <c r="W554" s="82" t="e">
        <f t="shared" si="193"/>
        <v>#VALUE!</v>
      </c>
      <c r="X554" s="82" t="b">
        <f t="shared" si="197"/>
        <v>0</v>
      </c>
      <c r="Y554" s="72" t="str">
        <f t="shared" si="180"/>
        <v/>
      </c>
      <c r="Z554" s="81" t="e" cm="1">
        <f t="array" aca="1" ref="Z554" ca="1">TEXT(RIGHT(10-RIGHT(SUM(INDEX(1*(MID(MID(C554,1,1)*2,ROW(INDIRECT("1:"&amp;LEN(MID(C554,1,1)*2))),1)),,))+MID(C554,2,1)+
SUM(INDEX(1*(MID(MID(C554,3,1)*2,ROW(INDIRECT("1:"&amp;LEN(MID(C554,3,1)*2))),1)),,))+MID(C554,4,1)+
SUM(INDEX(1*(MID(MID(C554,5,1)*2,ROW(INDIRECT("1:"&amp;LEN(MID(C554,5,1)*2))),1)),,))+MID(C554,6,1)+
SUM(INDEX(1*(MID(MID(C554,8,1)*2,ROW(INDIRECT("1:"&amp;LEN(MID(C554,8,1)*2))),1)),,))+MID(C554,9,1)+
SUM(INDEX(1*(MID(MID(C554,10,1)*2,ROW(INDIRECT("1:"&amp;LEN(MID(C554,10,1)*2))),1)),,)),1),1),"0")</f>
        <v>#VALUE!</v>
      </c>
      <c r="AA554" s="81" t="str">
        <f t="shared" si="181"/>
        <v/>
      </c>
      <c r="AB554" s="83" t="b">
        <f t="shared" si="182"/>
        <v>0</v>
      </c>
      <c r="AC554" s="154">
        <f t="shared" si="194"/>
        <v>0</v>
      </c>
      <c r="AD554" s="154">
        <f>SUMIF($C$15:C553,C554,$AC$15:AC553)</f>
        <v>0</v>
      </c>
      <c r="AE554" s="15">
        <f t="shared" si="195"/>
        <v>10000</v>
      </c>
      <c r="AF554" s="154">
        <f t="shared" si="196"/>
        <v>0</v>
      </c>
    </row>
    <row r="555" spans="1:32" s="30" customFormat="1" x14ac:dyDescent="0.25">
      <c r="A555" s="19">
        <v>540</v>
      </c>
      <c r="B555" s="20"/>
      <c r="C555" s="107"/>
      <c r="D555" s="20"/>
      <c r="E555" s="20"/>
      <c r="F555" s="20"/>
      <c r="G555" s="122"/>
      <c r="H555" s="156">
        <f t="shared" si="183"/>
        <v>0</v>
      </c>
      <c r="I555" s="117" t="str">
        <f t="shared" si="184"/>
        <v/>
      </c>
      <c r="J555" s="80" t="b">
        <f t="shared" si="185"/>
        <v>0</v>
      </c>
      <c r="K555" s="80" t="str">
        <f t="shared" si="186"/>
        <v/>
      </c>
      <c r="L555" s="80" t="b">
        <f>IF(C555="",FALSE,IFERROR(NOT(MATCH(C555,'Anställda och korttidsarbete'!$C:$C,0)&gt;0),TRUE))</f>
        <v>0</v>
      </c>
      <c r="M555" s="80" t="str">
        <f t="shared" si="187"/>
        <v/>
      </c>
      <c r="N555" s="80" t="b">
        <f t="shared" si="188"/>
        <v>0</v>
      </c>
      <c r="O555" s="80" t="str">
        <f t="shared" si="189"/>
        <v/>
      </c>
      <c r="P555" s="13" t="b">
        <f t="shared" si="190"/>
        <v>0</v>
      </c>
      <c r="Q555" s="80" t="str">
        <f t="shared" si="191"/>
        <v/>
      </c>
      <c r="R555" s="80" t="b">
        <f t="shared" si="192"/>
        <v>0</v>
      </c>
      <c r="S555" s="81" t="e">
        <f t="shared" si="176"/>
        <v>#VALUE!</v>
      </c>
      <c r="T555" s="81" t="e">
        <f t="shared" si="177"/>
        <v>#VALUE!</v>
      </c>
      <c r="U555" s="81" t="e">
        <f t="shared" si="178"/>
        <v>#VALUE!</v>
      </c>
      <c r="V555" s="82" t="e">
        <f t="shared" si="179"/>
        <v>#VALUE!</v>
      </c>
      <c r="W555" s="82" t="e">
        <f t="shared" si="193"/>
        <v>#VALUE!</v>
      </c>
      <c r="X555" s="82" t="b">
        <f t="shared" si="197"/>
        <v>0</v>
      </c>
      <c r="Y555" s="72" t="str">
        <f t="shared" si="180"/>
        <v/>
      </c>
      <c r="Z555" s="81" t="e" cm="1">
        <f t="array" aca="1" ref="Z555" ca="1">TEXT(RIGHT(10-RIGHT(SUM(INDEX(1*(MID(MID(C555,1,1)*2,ROW(INDIRECT("1:"&amp;LEN(MID(C555,1,1)*2))),1)),,))+MID(C555,2,1)+
SUM(INDEX(1*(MID(MID(C555,3,1)*2,ROW(INDIRECT("1:"&amp;LEN(MID(C555,3,1)*2))),1)),,))+MID(C555,4,1)+
SUM(INDEX(1*(MID(MID(C555,5,1)*2,ROW(INDIRECT("1:"&amp;LEN(MID(C555,5,1)*2))),1)),,))+MID(C555,6,1)+
SUM(INDEX(1*(MID(MID(C555,8,1)*2,ROW(INDIRECT("1:"&amp;LEN(MID(C555,8,1)*2))),1)),,))+MID(C555,9,1)+
SUM(INDEX(1*(MID(MID(C555,10,1)*2,ROW(INDIRECT("1:"&amp;LEN(MID(C555,10,1)*2))),1)),,)),1),1),"0")</f>
        <v>#VALUE!</v>
      </c>
      <c r="AA555" s="81" t="str">
        <f t="shared" si="181"/>
        <v/>
      </c>
      <c r="AB555" s="83" t="b">
        <f t="shared" si="182"/>
        <v>0</v>
      </c>
      <c r="AC555" s="154">
        <f t="shared" si="194"/>
        <v>0</v>
      </c>
      <c r="AD555" s="154">
        <f>SUMIF($C$15:C554,C555,$AC$15:AC554)</f>
        <v>0</v>
      </c>
      <c r="AE555" s="15">
        <f t="shared" si="195"/>
        <v>10000</v>
      </c>
      <c r="AF555" s="154">
        <f t="shared" si="196"/>
        <v>0</v>
      </c>
    </row>
    <row r="556" spans="1:32" s="30" customFormat="1" x14ac:dyDescent="0.25">
      <c r="A556" s="19">
        <v>541</v>
      </c>
      <c r="B556" s="20"/>
      <c r="C556" s="107"/>
      <c r="D556" s="20"/>
      <c r="E556" s="20"/>
      <c r="F556" s="20"/>
      <c r="G556" s="122"/>
      <c r="H556" s="156">
        <f t="shared" si="183"/>
        <v>0</v>
      </c>
      <c r="I556" s="117" t="str">
        <f t="shared" si="184"/>
        <v/>
      </c>
      <c r="J556" s="80" t="b">
        <f t="shared" si="185"/>
        <v>0</v>
      </c>
      <c r="K556" s="80" t="str">
        <f t="shared" si="186"/>
        <v/>
      </c>
      <c r="L556" s="80" t="b">
        <f>IF(C556="",FALSE,IFERROR(NOT(MATCH(C556,'Anställda och korttidsarbete'!$C:$C,0)&gt;0),TRUE))</f>
        <v>0</v>
      </c>
      <c r="M556" s="80" t="str">
        <f t="shared" si="187"/>
        <v/>
      </c>
      <c r="N556" s="80" t="b">
        <f t="shared" si="188"/>
        <v>0</v>
      </c>
      <c r="O556" s="80" t="str">
        <f t="shared" si="189"/>
        <v/>
      </c>
      <c r="P556" s="13" t="b">
        <f t="shared" si="190"/>
        <v>0</v>
      </c>
      <c r="Q556" s="80" t="str">
        <f t="shared" si="191"/>
        <v/>
      </c>
      <c r="R556" s="80" t="b">
        <f t="shared" si="192"/>
        <v>0</v>
      </c>
      <c r="S556" s="81" t="e">
        <f t="shared" si="176"/>
        <v>#VALUE!</v>
      </c>
      <c r="T556" s="81" t="e">
        <f t="shared" si="177"/>
        <v>#VALUE!</v>
      </c>
      <c r="U556" s="81" t="e">
        <f t="shared" si="178"/>
        <v>#VALUE!</v>
      </c>
      <c r="V556" s="82" t="e">
        <f t="shared" si="179"/>
        <v>#VALUE!</v>
      </c>
      <c r="W556" s="82" t="e">
        <f t="shared" si="193"/>
        <v>#VALUE!</v>
      </c>
      <c r="X556" s="82" t="b">
        <f t="shared" si="197"/>
        <v>0</v>
      </c>
      <c r="Y556" s="72" t="str">
        <f t="shared" si="180"/>
        <v/>
      </c>
      <c r="Z556" s="81" t="e" cm="1">
        <f t="array" aca="1" ref="Z556" ca="1">TEXT(RIGHT(10-RIGHT(SUM(INDEX(1*(MID(MID(C556,1,1)*2,ROW(INDIRECT("1:"&amp;LEN(MID(C556,1,1)*2))),1)),,))+MID(C556,2,1)+
SUM(INDEX(1*(MID(MID(C556,3,1)*2,ROW(INDIRECT("1:"&amp;LEN(MID(C556,3,1)*2))),1)),,))+MID(C556,4,1)+
SUM(INDEX(1*(MID(MID(C556,5,1)*2,ROW(INDIRECT("1:"&amp;LEN(MID(C556,5,1)*2))),1)),,))+MID(C556,6,1)+
SUM(INDEX(1*(MID(MID(C556,8,1)*2,ROW(INDIRECT("1:"&amp;LEN(MID(C556,8,1)*2))),1)),,))+MID(C556,9,1)+
SUM(INDEX(1*(MID(MID(C556,10,1)*2,ROW(INDIRECT("1:"&amp;LEN(MID(C556,10,1)*2))),1)),,)),1),1),"0")</f>
        <v>#VALUE!</v>
      </c>
      <c r="AA556" s="81" t="str">
        <f t="shared" si="181"/>
        <v/>
      </c>
      <c r="AB556" s="83" t="b">
        <f t="shared" si="182"/>
        <v>0</v>
      </c>
      <c r="AC556" s="154">
        <f t="shared" si="194"/>
        <v>0</v>
      </c>
      <c r="AD556" s="154">
        <f>SUMIF($C$15:C555,C556,$AC$15:AC555)</f>
        <v>0</v>
      </c>
      <c r="AE556" s="15">
        <f t="shared" si="195"/>
        <v>10000</v>
      </c>
      <c r="AF556" s="154">
        <f t="shared" si="196"/>
        <v>0</v>
      </c>
    </row>
    <row r="557" spans="1:32" s="30" customFormat="1" x14ac:dyDescent="0.25">
      <c r="A557" s="19">
        <v>542</v>
      </c>
      <c r="B557" s="20"/>
      <c r="C557" s="107"/>
      <c r="D557" s="20"/>
      <c r="E557" s="20"/>
      <c r="F557" s="20"/>
      <c r="G557" s="122"/>
      <c r="H557" s="156">
        <f t="shared" si="183"/>
        <v>0</v>
      </c>
      <c r="I557" s="117" t="str">
        <f t="shared" si="184"/>
        <v/>
      </c>
      <c r="J557" s="80" t="b">
        <f t="shared" si="185"/>
        <v>0</v>
      </c>
      <c r="K557" s="80" t="str">
        <f t="shared" si="186"/>
        <v/>
      </c>
      <c r="L557" s="80" t="b">
        <f>IF(C557="",FALSE,IFERROR(NOT(MATCH(C557,'Anställda och korttidsarbete'!$C:$C,0)&gt;0),TRUE))</f>
        <v>0</v>
      </c>
      <c r="M557" s="80" t="str">
        <f t="shared" si="187"/>
        <v/>
      </c>
      <c r="N557" s="80" t="b">
        <f t="shared" si="188"/>
        <v>0</v>
      </c>
      <c r="O557" s="80" t="str">
        <f t="shared" si="189"/>
        <v/>
      </c>
      <c r="P557" s="13" t="b">
        <f t="shared" si="190"/>
        <v>0</v>
      </c>
      <c r="Q557" s="80" t="str">
        <f t="shared" si="191"/>
        <v/>
      </c>
      <c r="R557" s="80" t="b">
        <f t="shared" si="192"/>
        <v>0</v>
      </c>
      <c r="S557" s="81" t="e">
        <f t="shared" si="176"/>
        <v>#VALUE!</v>
      </c>
      <c r="T557" s="81" t="e">
        <f t="shared" si="177"/>
        <v>#VALUE!</v>
      </c>
      <c r="U557" s="81" t="e">
        <f t="shared" si="178"/>
        <v>#VALUE!</v>
      </c>
      <c r="V557" s="82" t="e">
        <f t="shared" si="179"/>
        <v>#VALUE!</v>
      </c>
      <c r="W557" s="82" t="e">
        <f t="shared" si="193"/>
        <v>#VALUE!</v>
      </c>
      <c r="X557" s="82" t="b">
        <f t="shared" si="197"/>
        <v>0</v>
      </c>
      <c r="Y557" s="72" t="str">
        <f t="shared" si="180"/>
        <v/>
      </c>
      <c r="Z557" s="81" t="e" cm="1">
        <f t="array" aca="1" ref="Z557" ca="1">TEXT(RIGHT(10-RIGHT(SUM(INDEX(1*(MID(MID(C557,1,1)*2,ROW(INDIRECT("1:"&amp;LEN(MID(C557,1,1)*2))),1)),,))+MID(C557,2,1)+
SUM(INDEX(1*(MID(MID(C557,3,1)*2,ROW(INDIRECT("1:"&amp;LEN(MID(C557,3,1)*2))),1)),,))+MID(C557,4,1)+
SUM(INDEX(1*(MID(MID(C557,5,1)*2,ROW(INDIRECT("1:"&amp;LEN(MID(C557,5,1)*2))),1)),,))+MID(C557,6,1)+
SUM(INDEX(1*(MID(MID(C557,8,1)*2,ROW(INDIRECT("1:"&amp;LEN(MID(C557,8,1)*2))),1)),,))+MID(C557,9,1)+
SUM(INDEX(1*(MID(MID(C557,10,1)*2,ROW(INDIRECT("1:"&amp;LEN(MID(C557,10,1)*2))),1)),,)),1),1),"0")</f>
        <v>#VALUE!</v>
      </c>
      <c r="AA557" s="81" t="str">
        <f t="shared" si="181"/>
        <v/>
      </c>
      <c r="AB557" s="83" t="b">
        <f t="shared" si="182"/>
        <v>0</v>
      </c>
      <c r="AC557" s="154">
        <f t="shared" si="194"/>
        <v>0</v>
      </c>
      <c r="AD557" s="154">
        <f>SUMIF($C$15:C556,C557,$AC$15:AC556)</f>
        <v>0</v>
      </c>
      <c r="AE557" s="15">
        <f t="shared" si="195"/>
        <v>10000</v>
      </c>
      <c r="AF557" s="154">
        <f t="shared" si="196"/>
        <v>0</v>
      </c>
    </row>
    <row r="558" spans="1:32" s="30" customFormat="1" x14ac:dyDescent="0.25">
      <c r="A558" s="19">
        <v>543</v>
      </c>
      <c r="B558" s="20"/>
      <c r="C558" s="107"/>
      <c r="D558" s="20"/>
      <c r="E558" s="20"/>
      <c r="F558" s="20"/>
      <c r="G558" s="122"/>
      <c r="H558" s="156">
        <f t="shared" si="183"/>
        <v>0</v>
      </c>
      <c r="I558" s="117" t="str">
        <f t="shared" si="184"/>
        <v/>
      </c>
      <c r="J558" s="80" t="b">
        <f t="shared" si="185"/>
        <v>0</v>
      </c>
      <c r="K558" s="80" t="str">
        <f t="shared" si="186"/>
        <v/>
      </c>
      <c r="L558" s="80" t="b">
        <f>IF(C558="",FALSE,IFERROR(NOT(MATCH(C558,'Anställda och korttidsarbete'!$C:$C,0)&gt;0),TRUE))</f>
        <v>0</v>
      </c>
      <c r="M558" s="80" t="str">
        <f t="shared" si="187"/>
        <v/>
      </c>
      <c r="N558" s="80" t="b">
        <f t="shared" si="188"/>
        <v>0</v>
      </c>
      <c r="O558" s="80" t="str">
        <f t="shared" si="189"/>
        <v/>
      </c>
      <c r="P558" s="13" t="b">
        <f t="shared" si="190"/>
        <v>0</v>
      </c>
      <c r="Q558" s="80" t="str">
        <f t="shared" si="191"/>
        <v/>
      </c>
      <c r="R558" s="80" t="b">
        <f t="shared" si="192"/>
        <v>0</v>
      </c>
      <c r="S558" s="81" t="e">
        <f t="shared" si="176"/>
        <v>#VALUE!</v>
      </c>
      <c r="T558" s="81" t="e">
        <f t="shared" si="177"/>
        <v>#VALUE!</v>
      </c>
      <c r="U558" s="81" t="e">
        <f t="shared" si="178"/>
        <v>#VALUE!</v>
      </c>
      <c r="V558" s="82" t="e">
        <f t="shared" si="179"/>
        <v>#VALUE!</v>
      </c>
      <c r="W558" s="82" t="e">
        <f t="shared" si="193"/>
        <v>#VALUE!</v>
      </c>
      <c r="X558" s="82" t="b">
        <f t="shared" si="197"/>
        <v>0</v>
      </c>
      <c r="Y558" s="72" t="str">
        <f t="shared" si="180"/>
        <v/>
      </c>
      <c r="Z558" s="81" t="e" cm="1">
        <f t="array" aca="1" ref="Z558" ca="1">TEXT(RIGHT(10-RIGHT(SUM(INDEX(1*(MID(MID(C558,1,1)*2,ROW(INDIRECT("1:"&amp;LEN(MID(C558,1,1)*2))),1)),,))+MID(C558,2,1)+
SUM(INDEX(1*(MID(MID(C558,3,1)*2,ROW(INDIRECT("1:"&amp;LEN(MID(C558,3,1)*2))),1)),,))+MID(C558,4,1)+
SUM(INDEX(1*(MID(MID(C558,5,1)*2,ROW(INDIRECT("1:"&amp;LEN(MID(C558,5,1)*2))),1)),,))+MID(C558,6,1)+
SUM(INDEX(1*(MID(MID(C558,8,1)*2,ROW(INDIRECT("1:"&amp;LEN(MID(C558,8,1)*2))),1)),,))+MID(C558,9,1)+
SUM(INDEX(1*(MID(MID(C558,10,1)*2,ROW(INDIRECT("1:"&amp;LEN(MID(C558,10,1)*2))),1)),,)),1),1),"0")</f>
        <v>#VALUE!</v>
      </c>
      <c r="AA558" s="81" t="str">
        <f t="shared" si="181"/>
        <v/>
      </c>
      <c r="AB558" s="83" t="b">
        <f t="shared" si="182"/>
        <v>0</v>
      </c>
      <c r="AC558" s="154">
        <f t="shared" si="194"/>
        <v>0</v>
      </c>
      <c r="AD558" s="154">
        <f>SUMIF($C$15:C557,C558,$AC$15:AC557)</f>
        <v>0</v>
      </c>
      <c r="AE558" s="15">
        <f t="shared" si="195"/>
        <v>10000</v>
      </c>
      <c r="AF558" s="154">
        <f t="shared" si="196"/>
        <v>0</v>
      </c>
    </row>
    <row r="559" spans="1:32" s="30" customFormat="1" x14ac:dyDescent="0.25">
      <c r="A559" s="19">
        <v>544</v>
      </c>
      <c r="B559" s="20"/>
      <c r="C559" s="107"/>
      <c r="D559" s="20"/>
      <c r="E559" s="20"/>
      <c r="F559" s="20"/>
      <c r="G559" s="122"/>
      <c r="H559" s="156">
        <f t="shared" si="183"/>
        <v>0</v>
      </c>
      <c r="I559" s="117" t="str">
        <f t="shared" si="184"/>
        <v/>
      </c>
      <c r="J559" s="80" t="b">
        <f t="shared" si="185"/>
        <v>0</v>
      </c>
      <c r="K559" s="80" t="str">
        <f t="shared" si="186"/>
        <v/>
      </c>
      <c r="L559" s="80" t="b">
        <f>IF(C559="",FALSE,IFERROR(NOT(MATCH(C559,'Anställda och korttidsarbete'!$C:$C,0)&gt;0),TRUE))</f>
        <v>0</v>
      </c>
      <c r="M559" s="80" t="str">
        <f t="shared" si="187"/>
        <v/>
      </c>
      <c r="N559" s="80" t="b">
        <f t="shared" si="188"/>
        <v>0</v>
      </c>
      <c r="O559" s="80" t="str">
        <f t="shared" si="189"/>
        <v/>
      </c>
      <c r="P559" s="13" t="b">
        <f t="shared" si="190"/>
        <v>0</v>
      </c>
      <c r="Q559" s="80" t="str">
        <f t="shared" si="191"/>
        <v/>
      </c>
      <c r="R559" s="80" t="b">
        <f t="shared" si="192"/>
        <v>0</v>
      </c>
      <c r="S559" s="81" t="e">
        <f t="shared" si="176"/>
        <v>#VALUE!</v>
      </c>
      <c r="T559" s="81" t="e">
        <f t="shared" si="177"/>
        <v>#VALUE!</v>
      </c>
      <c r="U559" s="81" t="e">
        <f t="shared" si="178"/>
        <v>#VALUE!</v>
      </c>
      <c r="V559" s="82" t="e">
        <f t="shared" si="179"/>
        <v>#VALUE!</v>
      </c>
      <c r="W559" s="82" t="e">
        <f t="shared" si="193"/>
        <v>#VALUE!</v>
      </c>
      <c r="X559" s="82" t="b">
        <f t="shared" si="197"/>
        <v>0</v>
      </c>
      <c r="Y559" s="72" t="str">
        <f t="shared" si="180"/>
        <v/>
      </c>
      <c r="Z559" s="81" t="e" cm="1">
        <f t="array" aca="1" ref="Z559" ca="1">TEXT(RIGHT(10-RIGHT(SUM(INDEX(1*(MID(MID(C559,1,1)*2,ROW(INDIRECT("1:"&amp;LEN(MID(C559,1,1)*2))),1)),,))+MID(C559,2,1)+
SUM(INDEX(1*(MID(MID(C559,3,1)*2,ROW(INDIRECT("1:"&amp;LEN(MID(C559,3,1)*2))),1)),,))+MID(C559,4,1)+
SUM(INDEX(1*(MID(MID(C559,5,1)*2,ROW(INDIRECT("1:"&amp;LEN(MID(C559,5,1)*2))),1)),,))+MID(C559,6,1)+
SUM(INDEX(1*(MID(MID(C559,8,1)*2,ROW(INDIRECT("1:"&amp;LEN(MID(C559,8,1)*2))),1)),,))+MID(C559,9,1)+
SUM(INDEX(1*(MID(MID(C559,10,1)*2,ROW(INDIRECT("1:"&amp;LEN(MID(C559,10,1)*2))),1)),,)),1),1),"0")</f>
        <v>#VALUE!</v>
      </c>
      <c r="AA559" s="81" t="str">
        <f t="shared" si="181"/>
        <v/>
      </c>
      <c r="AB559" s="83" t="b">
        <f t="shared" si="182"/>
        <v>0</v>
      </c>
      <c r="AC559" s="154">
        <f t="shared" si="194"/>
        <v>0</v>
      </c>
      <c r="AD559" s="154">
        <f>SUMIF($C$15:C558,C559,$AC$15:AC558)</f>
        <v>0</v>
      </c>
      <c r="AE559" s="15">
        <f t="shared" si="195"/>
        <v>10000</v>
      </c>
      <c r="AF559" s="154">
        <f t="shared" si="196"/>
        <v>0</v>
      </c>
    </row>
    <row r="560" spans="1:32" s="30" customFormat="1" x14ac:dyDescent="0.25">
      <c r="A560" s="19">
        <v>545</v>
      </c>
      <c r="B560" s="20"/>
      <c r="C560" s="107"/>
      <c r="D560" s="20"/>
      <c r="E560" s="20"/>
      <c r="F560" s="20"/>
      <c r="G560" s="122"/>
      <c r="H560" s="156">
        <f t="shared" si="183"/>
        <v>0</v>
      </c>
      <c r="I560" s="117" t="str">
        <f t="shared" si="184"/>
        <v/>
      </c>
      <c r="J560" s="80" t="b">
        <f t="shared" si="185"/>
        <v>0</v>
      </c>
      <c r="K560" s="80" t="str">
        <f t="shared" si="186"/>
        <v/>
      </c>
      <c r="L560" s="80" t="b">
        <f>IF(C560="",FALSE,IFERROR(NOT(MATCH(C560,'Anställda och korttidsarbete'!$C:$C,0)&gt;0),TRUE))</f>
        <v>0</v>
      </c>
      <c r="M560" s="80" t="str">
        <f t="shared" si="187"/>
        <v/>
      </c>
      <c r="N560" s="80" t="b">
        <f t="shared" si="188"/>
        <v>0</v>
      </c>
      <c r="O560" s="80" t="str">
        <f t="shared" si="189"/>
        <v/>
      </c>
      <c r="P560" s="13" t="b">
        <f t="shared" si="190"/>
        <v>0</v>
      </c>
      <c r="Q560" s="80" t="str">
        <f t="shared" si="191"/>
        <v/>
      </c>
      <c r="R560" s="80" t="b">
        <f t="shared" si="192"/>
        <v>0</v>
      </c>
      <c r="S560" s="81" t="e">
        <f t="shared" si="176"/>
        <v>#VALUE!</v>
      </c>
      <c r="T560" s="81" t="e">
        <f t="shared" si="177"/>
        <v>#VALUE!</v>
      </c>
      <c r="U560" s="81" t="e">
        <f t="shared" si="178"/>
        <v>#VALUE!</v>
      </c>
      <c r="V560" s="82" t="e">
        <f t="shared" si="179"/>
        <v>#VALUE!</v>
      </c>
      <c r="W560" s="82" t="e">
        <f t="shared" si="193"/>
        <v>#VALUE!</v>
      </c>
      <c r="X560" s="82" t="b">
        <f t="shared" si="197"/>
        <v>0</v>
      </c>
      <c r="Y560" s="72" t="str">
        <f t="shared" si="180"/>
        <v/>
      </c>
      <c r="Z560" s="81" t="e" cm="1">
        <f t="array" aca="1" ref="Z560" ca="1">TEXT(RIGHT(10-RIGHT(SUM(INDEX(1*(MID(MID(C560,1,1)*2,ROW(INDIRECT("1:"&amp;LEN(MID(C560,1,1)*2))),1)),,))+MID(C560,2,1)+
SUM(INDEX(1*(MID(MID(C560,3,1)*2,ROW(INDIRECT("1:"&amp;LEN(MID(C560,3,1)*2))),1)),,))+MID(C560,4,1)+
SUM(INDEX(1*(MID(MID(C560,5,1)*2,ROW(INDIRECT("1:"&amp;LEN(MID(C560,5,1)*2))),1)),,))+MID(C560,6,1)+
SUM(INDEX(1*(MID(MID(C560,8,1)*2,ROW(INDIRECT("1:"&amp;LEN(MID(C560,8,1)*2))),1)),,))+MID(C560,9,1)+
SUM(INDEX(1*(MID(MID(C560,10,1)*2,ROW(INDIRECT("1:"&amp;LEN(MID(C560,10,1)*2))),1)),,)),1),1),"0")</f>
        <v>#VALUE!</v>
      </c>
      <c r="AA560" s="81" t="str">
        <f t="shared" si="181"/>
        <v/>
      </c>
      <c r="AB560" s="83" t="b">
        <f t="shared" si="182"/>
        <v>0</v>
      </c>
      <c r="AC560" s="154">
        <f t="shared" si="194"/>
        <v>0</v>
      </c>
      <c r="AD560" s="154">
        <f>SUMIF($C$15:C559,C560,$AC$15:AC559)</f>
        <v>0</v>
      </c>
      <c r="AE560" s="15">
        <f t="shared" si="195"/>
        <v>10000</v>
      </c>
      <c r="AF560" s="154">
        <f t="shared" si="196"/>
        <v>0</v>
      </c>
    </row>
    <row r="561" spans="1:32" s="30" customFormat="1" x14ac:dyDescent="0.25">
      <c r="A561" s="19">
        <v>546</v>
      </c>
      <c r="B561" s="20"/>
      <c r="C561" s="107"/>
      <c r="D561" s="20"/>
      <c r="E561" s="20"/>
      <c r="F561" s="20"/>
      <c r="G561" s="122"/>
      <c r="H561" s="156">
        <f t="shared" si="183"/>
        <v>0</v>
      </c>
      <c r="I561" s="117" t="str">
        <f t="shared" si="184"/>
        <v/>
      </c>
      <c r="J561" s="80" t="b">
        <f t="shared" si="185"/>
        <v>0</v>
      </c>
      <c r="K561" s="80" t="str">
        <f t="shared" si="186"/>
        <v/>
      </c>
      <c r="L561" s="80" t="b">
        <f>IF(C561="",FALSE,IFERROR(NOT(MATCH(C561,'Anställda och korttidsarbete'!$C:$C,0)&gt;0),TRUE))</f>
        <v>0</v>
      </c>
      <c r="M561" s="80" t="str">
        <f t="shared" si="187"/>
        <v/>
      </c>
      <c r="N561" s="80" t="b">
        <f t="shared" si="188"/>
        <v>0</v>
      </c>
      <c r="O561" s="80" t="str">
        <f t="shared" si="189"/>
        <v/>
      </c>
      <c r="P561" s="13" t="b">
        <f t="shared" si="190"/>
        <v>0</v>
      </c>
      <c r="Q561" s="80" t="str">
        <f t="shared" si="191"/>
        <v/>
      </c>
      <c r="R561" s="80" t="b">
        <f t="shared" si="192"/>
        <v>0</v>
      </c>
      <c r="S561" s="81" t="e">
        <f t="shared" si="176"/>
        <v>#VALUE!</v>
      </c>
      <c r="T561" s="81" t="e">
        <f t="shared" si="177"/>
        <v>#VALUE!</v>
      </c>
      <c r="U561" s="81" t="e">
        <f t="shared" si="178"/>
        <v>#VALUE!</v>
      </c>
      <c r="V561" s="82" t="e">
        <f t="shared" si="179"/>
        <v>#VALUE!</v>
      </c>
      <c r="W561" s="82" t="e">
        <f t="shared" si="193"/>
        <v>#VALUE!</v>
      </c>
      <c r="X561" s="82" t="b">
        <f t="shared" si="197"/>
        <v>0</v>
      </c>
      <c r="Y561" s="72" t="str">
        <f t="shared" si="180"/>
        <v/>
      </c>
      <c r="Z561" s="81" t="e" cm="1">
        <f t="array" aca="1" ref="Z561" ca="1">TEXT(RIGHT(10-RIGHT(SUM(INDEX(1*(MID(MID(C561,1,1)*2,ROW(INDIRECT("1:"&amp;LEN(MID(C561,1,1)*2))),1)),,))+MID(C561,2,1)+
SUM(INDEX(1*(MID(MID(C561,3,1)*2,ROW(INDIRECT("1:"&amp;LEN(MID(C561,3,1)*2))),1)),,))+MID(C561,4,1)+
SUM(INDEX(1*(MID(MID(C561,5,1)*2,ROW(INDIRECT("1:"&amp;LEN(MID(C561,5,1)*2))),1)),,))+MID(C561,6,1)+
SUM(INDEX(1*(MID(MID(C561,8,1)*2,ROW(INDIRECT("1:"&amp;LEN(MID(C561,8,1)*2))),1)),,))+MID(C561,9,1)+
SUM(INDEX(1*(MID(MID(C561,10,1)*2,ROW(INDIRECT("1:"&amp;LEN(MID(C561,10,1)*2))),1)),,)),1),1),"0")</f>
        <v>#VALUE!</v>
      </c>
      <c r="AA561" s="81" t="str">
        <f t="shared" si="181"/>
        <v/>
      </c>
      <c r="AB561" s="83" t="b">
        <f t="shared" si="182"/>
        <v>0</v>
      </c>
      <c r="AC561" s="154">
        <f t="shared" si="194"/>
        <v>0</v>
      </c>
      <c r="AD561" s="154">
        <f>SUMIF($C$15:C560,C561,$AC$15:AC560)</f>
        <v>0</v>
      </c>
      <c r="AE561" s="15">
        <f t="shared" si="195"/>
        <v>10000</v>
      </c>
      <c r="AF561" s="154">
        <f t="shared" si="196"/>
        <v>0</v>
      </c>
    </row>
    <row r="562" spans="1:32" s="30" customFormat="1" x14ac:dyDescent="0.25">
      <c r="A562" s="19">
        <v>547</v>
      </c>
      <c r="B562" s="20"/>
      <c r="C562" s="107"/>
      <c r="D562" s="20"/>
      <c r="E562" s="20"/>
      <c r="F562" s="20"/>
      <c r="G562" s="122"/>
      <c r="H562" s="156">
        <f t="shared" si="183"/>
        <v>0</v>
      </c>
      <c r="I562" s="117" t="str">
        <f t="shared" si="184"/>
        <v/>
      </c>
      <c r="J562" s="80" t="b">
        <f t="shared" si="185"/>
        <v>0</v>
      </c>
      <c r="K562" s="80" t="str">
        <f t="shared" si="186"/>
        <v/>
      </c>
      <c r="L562" s="80" t="b">
        <f>IF(C562="",FALSE,IFERROR(NOT(MATCH(C562,'Anställda och korttidsarbete'!$C:$C,0)&gt;0),TRUE))</f>
        <v>0</v>
      </c>
      <c r="M562" s="80" t="str">
        <f t="shared" si="187"/>
        <v/>
      </c>
      <c r="N562" s="80" t="b">
        <f t="shared" si="188"/>
        <v>0</v>
      </c>
      <c r="O562" s="80" t="str">
        <f t="shared" si="189"/>
        <v/>
      </c>
      <c r="P562" s="13" t="b">
        <f t="shared" si="190"/>
        <v>0</v>
      </c>
      <c r="Q562" s="80" t="str">
        <f t="shared" si="191"/>
        <v/>
      </c>
      <c r="R562" s="80" t="b">
        <f t="shared" si="192"/>
        <v>0</v>
      </c>
      <c r="S562" s="81" t="e">
        <f t="shared" si="176"/>
        <v>#VALUE!</v>
      </c>
      <c r="T562" s="81" t="e">
        <f t="shared" si="177"/>
        <v>#VALUE!</v>
      </c>
      <c r="U562" s="81" t="e">
        <f t="shared" si="178"/>
        <v>#VALUE!</v>
      </c>
      <c r="V562" s="82" t="e">
        <f t="shared" si="179"/>
        <v>#VALUE!</v>
      </c>
      <c r="W562" s="82" t="e">
        <f t="shared" si="193"/>
        <v>#VALUE!</v>
      </c>
      <c r="X562" s="82" t="b">
        <f t="shared" si="197"/>
        <v>0</v>
      </c>
      <c r="Y562" s="72" t="str">
        <f t="shared" si="180"/>
        <v/>
      </c>
      <c r="Z562" s="81" t="e" cm="1">
        <f t="array" aca="1" ref="Z562" ca="1">TEXT(RIGHT(10-RIGHT(SUM(INDEX(1*(MID(MID(C562,1,1)*2,ROW(INDIRECT("1:"&amp;LEN(MID(C562,1,1)*2))),1)),,))+MID(C562,2,1)+
SUM(INDEX(1*(MID(MID(C562,3,1)*2,ROW(INDIRECT("1:"&amp;LEN(MID(C562,3,1)*2))),1)),,))+MID(C562,4,1)+
SUM(INDEX(1*(MID(MID(C562,5,1)*2,ROW(INDIRECT("1:"&amp;LEN(MID(C562,5,1)*2))),1)),,))+MID(C562,6,1)+
SUM(INDEX(1*(MID(MID(C562,8,1)*2,ROW(INDIRECT("1:"&amp;LEN(MID(C562,8,1)*2))),1)),,))+MID(C562,9,1)+
SUM(INDEX(1*(MID(MID(C562,10,1)*2,ROW(INDIRECT("1:"&amp;LEN(MID(C562,10,1)*2))),1)),,)),1),1),"0")</f>
        <v>#VALUE!</v>
      </c>
      <c r="AA562" s="81" t="str">
        <f t="shared" si="181"/>
        <v/>
      </c>
      <c r="AB562" s="83" t="b">
        <f t="shared" si="182"/>
        <v>0</v>
      </c>
      <c r="AC562" s="154">
        <f t="shared" si="194"/>
        <v>0</v>
      </c>
      <c r="AD562" s="154">
        <f>SUMIF($C$15:C561,C562,$AC$15:AC561)</f>
        <v>0</v>
      </c>
      <c r="AE562" s="15">
        <f t="shared" si="195"/>
        <v>10000</v>
      </c>
      <c r="AF562" s="154">
        <f t="shared" si="196"/>
        <v>0</v>
      </c>
    </row>
    <row r="563" spans="1:32" s="30" customFormat="1" x14ac:dyDescent="0.25">
      <c r="A563" s="19">
        <v>548</v>
      </c>
      <c r="B563" s="20"/>
      <c r="C563" s="107"/>
      <c r="D563" s="20"/>
      <c r="E563" s="20"/>
      <c r="F563" s="20"/>
      <c r="G563" s="122"/>
      <c r="H563" s="156">
        <f t="shared" si="183"/>
        <v>0</v>
      </c>
      <c r="I563" s="117" t="str">
        <f t="shared" si="184"/>
        <v/>
      </c>
      <c r="J563" s="80" t="b">
        <f t="shared" si="185"/>
        <v>0</v>
      </c>
      <c r="K563" s="80" t="str">
        <f t="shared" si="186"/>
        <v/>
      </c>
      <c r="L563" s="80" t="b">
        <f>IF(C563="",FALSE,IFERROR(NOT(MATCH(C563,'Anställda och korttidsarbete'!$C:$C,0)&gt;0),TRUE))</f>
        <v>0</v>
      </c>
      <c r="M563" s="80" t="str">
        <f t="shared" si="187"/>
        <v/>
      </c>
      <c r="N563" s="80" t="b">
        <f t="shared" si="188"/>
        <v>0</v>
      </c>
      <c r="O563" s="80" t="str">
        <f t="shared" si="189"/>
        <v/>
      </c>
      <c r="P563" s="13" t="b">
        <f t="shared" si="190"/>
        <v>0</v>
      </c>
      <c r="Q563" s="80" t="str">
        <f t="shared" si="191"/>
        <v/>
      </c>
      <c r="R563" s="80" t="b">
        <f t="shared" si="192"/>
        <v>0</v>
      </c>
      <c r="S563" s="81" t="e">
        <f t="shared" si="176"/>
        <v>#VALUE!</v>
      </c>
      <c r="T563" s="81" t="e">
        <f t="shared" si="177"/>
        <v>#VALUE!</v>
      </c>
      <c r="U563" s="81" t="e">
        <f t="shared" si="178"/>
        <v>#VALUE!</v>
      </c>
      <c r="V563" s="82" t="e">
        <f t="shared" si="179"/>
        <v>#VALUE!</v>
      </c>
      <c r="W563" s="82" t="e">
        <f t="shared" si="193"/>
        <v>#VALUE!</v>
      </c>
      <c r="X563" s="82" t="b">
        <f t="shared" si="197"/>
        <v>0</v>
      </c>
      <c r="Y563" s="72" t="str">
        <f t="shared" si="180"/>
        <v/>
      </c>
      <c r="Z563" s="81" t="e" cm="1">
        <f t="array" aca="1" ref="Z563" ca="1">TEXT(RIGHT(10-RIGHT(SUM(INDEX(1*(MID(MID(C563,1,1)*2,ROW(INDIRECT("1:"&amp;LEN(MID(C563,1,1)*2))),1)),,))+MID(C563,2,1)+
SUM(INDEX(1*(MID(MID(C563,3,1)*2,ROW(INDIRECT("1:"&amp;LEN(MID(C563,3,1)*2))),1)),,))+MID(C563,4,1)+
SUM(INDEX(1*(MID(MID(C563,5,1)*2,ROW(INDIRECT("1:"&amp;LEN(MID(C563,5,1)*2))),1)),,))+MID(C563,6,1)+
SUM(INDEX(1*(MID(MID(C563,8,1)*2,ROW(INDIRECT("1:"&amp;LEN(MID(C563,8,1)*2))),1)),,))+MID(C563,9,1)+
SUM(INDEX(1*(MID(MID(C563,10,1)*2,ROW(INDIRECT("1:"&amp;LEN(MID(C563,10,1)*2))),1)),,)),1),1),"0")</f>
        <v>#VALUE!</v>
      </c>
      <c r="AA563" s="81" t="str">
        <f t="shared" si="181"/>
        <v/>
      </c>
      <c r="AB563" s="83" t="b">
        <f t="shared" si="182"/>
        <v>0</v>
      </c>
      <c r="AC563" s="154">
        <f t="shared" si="194"/>
        <v>0</v>
      </c>
      <c r="AD563" s="154">
        <f>SUMIF($C$15:C562,C563,$AC$15:AC562)</f>
        <v>0</v>
      </c>
      <c r="AE563" s="15">
        <f t="shared" si="195"/>
        <v>10000</v>
      </c>
      <c r="AF563" s="154">
        <f t="shared" si="196"/>
        <v>0</v>
      </c>
    </row>
    <row r="564" spans="1:32" s="30" customFormat="1" x14ac:dyDescent="0.25">
      <c r="A564" s="19">
        <v>549</v>
      </c>
      <c r="B564" s="20"/>
      <c r="C564" s="107"/>
      <c r="D564" s="20"/>
      <c r="E564" s="20"/>
      <c r="F564" s="20"/>
      <c r="G564" s="122"/>
      <c r="H564" s="156">
        <f t="shared" si="183"/>
        <v>0</v>
      </c>
      <c r="I564" s="117" t="str">
        <f t="shared" si="184"/>
        <v/>
      </c>
      <c r="J564" s="80" t="b">
        <f t="shared" si="185"/>
        <v>0</v>
      </c>
      <c r="K564" s="80" t="str">
        <f t="shared" si="186"/>
        <v/>
      </c>
      <c r="L564" s="80" t="b">
        <f>IF(C564="",FALSE,IFERROR(NOT(MATCH(C564,'Anställda och korttidsarbete'!$C:$C,0)&gt;0),TRUE))</f>
        <v>0</v>
      </c>
      <c r="M564" s="80" t="str">
        <f t="shared" si="187"/>
        <v/>
      </c>
      <c r="N564" s="80" t="b">
        <f t="shared" si="188"/>
        <v>0</v>
      </c>
      <c r="O564" s="80" t="str">
        <f t="shared" si="189"/>
        <v/>
      </c>
      <c r="P564" s="13" t="b">
        <f t="shared" si="190"/>
        <v>0</v>
      </c>
      <c r="Q564" s="80" t="str">
        <f t="shared" si="191"/>
        <v/>
      </c>
      <c r="R564" s="80" t="b">
        <f t="shared" si="192"/>
        <v>0</v>
      </c>
      <c r="S564" s="81" t="e">
        <f t="shared" si="176"/>
        <v>#VALUE!</v>
      </c>
      <c r="T564" s="81" t="e">
        <f t="shared" si="177"/>
        <v>#VALUE!</v>
      </c>
      <c r="U564" s="81" t="e">
        <f t="shared" si="178"/>
        <v>#VALUE!</v>
      </c>
      <c r="V564" s="82" t="e">
        <f t="shared" si="179"/>
        <v>#VALUE!</v>
      </c>
      <c r="W564" s="82" t="e">
        <f t="shared" si="193"/>
        <v>#VALUE!</v>
      </c>
      <c r="X564" s="82" t="b">
        <f t="shared" si="197"/>
        <v>0</v>
      </c>
      <c r="Y564" s="72" t="str">
        <f t="shared" si="180"/>
        <v/>
      </c>
      <c r="Z564" s="81" t="e" cm="1">
        <f t="array" aca="1" ref="Z564" ca="1">TEXT(RIGHT(10-RIGHT(SUM(INDEX(1*(MID(MID(C564,1,1)*2,ROW(INDIRECT("1:"&amp;LEN(MID(C564,1,1)*2))),1)),,))+MID(C564,2,1)+
SUM(INDEX(1*(MID(MID(C564,3,1)*2,ROW(INDIRECT("1:"&amp;LEN(MID(C564,3,1)*2))),1)),,))+MID(C564,4,1)+
SUM(INDEX(1*(MID(MID(C564,5,1)*2,ROW(INDIRECT("1:"&amp;LEN(MID(C564,5,1)*2))),1)),,))+MID(C564,6,1)+
SUM(INDEX(1*(MID(MID(C564,8,1)*2,ROW(INDIRECT("1:"&amp;LEN(MID(C564,8,1)*2))),1)),,))+MID(C564,9,1)+
SUM(INDEX(1*(MID(MID(C564,10,1)*2,ROW(INDIRECT("1:"&amp;LEN(MID(C564,10,1)*2))),1)),,)),1),1),"0")</f>
        <v>#VALUE!</v>
      </c>
      <c r="AA564" s="81" t="str">
        <f t="shared" si="181"/>
        <v/>
      </c>
      <c r="AB564" s="83" t="b">
        <f t="shared" si="182"/>
        <v>0</v>
      </c>
      <c r="AC564" s="154">
        <f t="shared" si="194"/>
        <v>0</v>
      </c>
      <c r="AD564" s="154">
        <f>SUMIF($C$15:C563,C564,$AC$15:AC563)</f>
        <v>0</v>
      </c>
      <c r="AE564" s="15">
        <f t="shared" si="195"/>
        <v>10000</v>
      </c>
      <c r="AF564" s="154">
        <f t="shared" si="196"/>
        <v>0</v>
      </c>
    </row>
    <row r="565" spans="1:32" s="30" customFormat="1" x14ac:dyDescent="0.25">
      <c r="A565" s="19">
        <v>550</v>
      </c>
      <c r="B565" s="20"/>
      <c r="C565" s="107"/>
      <c r="D565" s="20"/>
      <c r="E565" s="20"/>
      <c r="F565" s="20"/>
      <c r="G565" s="122"/>
      <c r="H565" s="156">
        <f t="shared" si="183"/>
        <v>0</v>
      </c>
      <c r="I565" s="117" t="str">
        <f t="shared" si="184"/>
        <v/>
      </c>
      <c r="J565" s="80" t="b">
        <f t="shared" si="185"/>
        <v>0</v>
      </c>
      <c r="K565" s="80" t="str">
        <f t="shared" si="186"/>
        <v/>
      </c>
      <c r="L565" s="80" t="b">
        <f>IF(C565="",FALSE,IFERROR(NOT(MATCH(C565,'Anställda och korttidsarbete'!$C:$C,0)&gt;0),TRUE))</f>
        <v>0</v>
      </c>
      <c r="M565" s="80" t="str">
        <f t="shared" si="187"/>
        <v/>
      </c>
      <c r="N565" s="80" t="b">
        <f t="shared" si="188"/>
        <v>0</v>
      </c>
      <c r="O565" s="80" t="str">
        <f t="shared" si="189"/>
        <v/>
      </c>
      <c r="P565" s="13" t="b">
        <f t="shared" si="190"/>
        <v>0</v>
      </c>
      <c r="Q565" s="80" t="str">
        <f t="shared" si="191"/>
        <v/>
      </c>
      <c r="R565" s="80" t="b">
        <f t="shared" si="192"/>
        <v>0</v>
      </c>
      <c r="S565" s="81" t="e">
        <f t="shared" si="176"/>
        <v>#VALUE!</v>
      </c>
      <c r="T565" s="81" t="e">
        <f t="shared" si="177"/>
        <v>#VALUE!</v>
      </c>
      <c r="U565" s="81" t="e">
        <f t="shared" si="178"/>
        <v>#VALUE!</v>
      </c>
      <c r="V565" s="82" t="e">
        <f t="shared" si="179"/>
        <v>#VALUE!</v>
      </c>
      <c r="W565" s="82" t="e">
        <f t="shared" si="193"/>
        <v>#VALUE!</v>
      </c>
      <c r="X565" s="82" t="b">
        <f t="shared" si="197"/>
        <v>0</v>
      </c>
      <c r="Y565" s="72" t="str">
        <f t="shared" si="180"/>
        <v/>
      </c>
      <c r="Z565" s="81" t="e" cm="1">
        <f t="array" aca="1" ref="Z565" ca="1">TEXT(RIGHT(10-RIGHT(SUM(INDEX(1*(MID(MID(C565,1,1)*2,ROW(INDIRECT("1:"&amp;LEN(MID(C565,1,1)*2))),1)),,))+MID(C565,2,1)+
SUM(INDEX(1*(MID(MID(C565,3,1)*2,ROW(INDIRECT("1:"&amp;LEN(MID(C565,3,1)*2))),1)),,))+MID(C565,4,1)+
SUM(INDEX(1*(MID(MID(C565,5,1)*2,ROW(INDIRECT("1:"&amp;LEN(MID(C565,5,1)*2))),1)),,))+MID(C565,6,1)+
SUM(INDEX(1*(MID(MID(C565,8,1)*2,ROW(INDIRECT("1:"&amp;LEN(MID(C565,8,1)*2))),1)),,))+MID(C565,9,1)+
SUM(INDEX(1*(MID(MID(C565,10,1)*2,ROW(INDIRECT("1:"&amp;LEN(MID(C565,10,1)*2))),1)),,)),1),1),"0")</f>
        <v>#VALUE!</v>
      </c>
      <c r="AA565" s="81" t="str">
        <f t="shared" si="181"/>
        <v/>
      </c>
      <c r="AB565" s="83" t="b">
        <f t="shared" si="182"/>
        <v>0</v>
      </c>
      <c r="AC565" s="154">
        <f t="shared" si="194"/>
        <v>0</v>
      </c>
      <c r="AD565" s="154">
        <f>SUMIF($C$15:C564,C565,$AC$15:AC564)</f>
        <v>0</v>
      </c>
      <c r="AE565" s="15">
        <f t="shared" si="195"/>
        <v>10000</v>
      </c>
      <c r="AF565" s="154">
        <f t="shared" si="196"/>
        <v>0</v>
      </c>
    </row>
    <row r="566" spans="1:32" s="30" customFormat="1" x14ac:dyDescent="0.25">
      <c r="A566" s="19">
        <v>551</v>
      </c>
      <c r="B566" s="20"/>
      <c r="C566" s="107"/>
      <c r="D566" s="20"/>
      <c r="E566" s="20"/>
      <c r="F566" s="20"/>
      <c r="G566" s="122"/>
      <c r="H566" s="156">
        <f t="shared" si="183"/>
        <v>0</v>
      </c>
      <c r="I566" s="117" t="str">
        <f t="shared" si="184"/>
        <v/>
      </c>
      <c r="J566" s="80" t="b">
        <f t="shared" si="185"/>
        <v>0</v>
      </c>
      <c r="K566" s="80" t="str">
        <f t="shared" si="186"/>
        <v/>
      </c>
      <c r="L566" s="80" t="b">
        <f>IF(C566="",FALSE,IFERROR(NOT(MATCH(C566,'Anställda och korttidsarbete'!$C:$C,0)&gt;0),TRUE))</f>
        <v>0</v>
      </c>
      <c r="M566" s="80" t="str">
        <f t="shared" si="187"/>
        <v/>
      </c>
      <c r="N566" s="80" t="b">
        <f t="shared" si="188"/>
        <v>0</v>
      </c>
      <c r="O566" s="80" t="str">
        <f t="shared" si="189"/>
        <v/>
      </c>
      <c r="P566" s="13" t="b">
        <f t="shared" si="190"/>
        <v>0</v>
      </c>
      <c r="Q566" s="80" t="str">
        <f t="shared" si="191"/>
        <v/>
      </c>
      <c r="R566" s="80" t="b">
        <f t="shared" si="192"/>
        <v>0</v>
      </c>
      <c r="S566" s="81" t="e">
        <f t="shared" si="176"/>
        <v>#VALUE!</v>
      </c>
      <c r="T566" s="81" t="e">
        <f t="shared" si="177"/>
        <v>#VALUE!</v>
      </c>
      <c r="U566" s="81" t="e">
        <f t="shared" si="178"/>
        <v>#VALUE!</v>
      </c>
      <c r="V566" s="82" t="e">
        <f t="shared" si="179"/>
        <v>#VALUE!</v>
      </c>
      <c r="W566" s="82" t="e">
        <f t="shared" si="193"/>
        <v>#VALUE!</v>
      </c>
      <c r="X566" s="82" t="b">
        <f t="shared" si="197"/>
        <v>0</v>
      </c>
      <c r="Y566" s="72" t="str">
        <f t="shared" si="180"/>
        <v/>
      </c>
      <c r="Z566" s="81" t="e" cm="1">
        <f t="array" aca="1" ref="Z566" ca="1">TEXT(RIGHT(10-RIGHT(SUM(INDEX(1*(MID(MID(C566,1,1)*2,ROW(INDIRECT("1:"&amp;LEN(MID(C566,1,1)*2))),1)),,))+MID(C566,2,1)+
SUM(INDEX(1*(MID(MID(C566,3,1)*2,ROW(INDIRECT("1:"&amp;LEN(MID(C566,3,1)*2))),1)),,))+MID(C566,4,1)+
SUM(INDEX(1*(MID(MID(C566,5,1)*2,ROW(INDIRECT("1:"&amp;LEN(MID(C566,5,1)*2))),1)),,))+MID(C566,6,1)+
SUM(INDEX(1*(MID(MID(C566,8,1)*2,ROW(INDIRECT("1:"&amp;LEN(MID(C566,8,1)*2))),1)),,))+MID(C566,9,1)+
SUM(INDEX(1*(MID(MID(C566,10,1)*2,ROW(INDIRECT("1:"&amp;LEN(MID(C566,10,1)*2))),1)),,)),1),1),"0")</f>
        <v>#VALUE!</v>
      </c>
      <c r="AA566" s="81" t="str">
        <f t="shared" si="181"/>
        <v/>
      </c>
      <c r="AB566" s="83" t="b">
        <f t="shared" si="182"/>
        <v>0</v>
      </c>
      <c r="AC566" s="154">
        <f t="shared" si="194"/>
        <v>0</v>
      </c>
      <c r="AD566" s="154">
        <f>SUMIF($C$15:C565,C566,$AC$15:AC565)</f>
        <v>0</v>
      </c>
      <c r="AE566" s="15">
        <f t="shared" si="195"/>
        <v>10000</v>
      </c>
      <c r="AF566" s="154">
        <f t="shared" si="196"/>
        <v>0</v>
      </c>
    </row>
    <row r="567" spans="1:32" s="30" customFormat="1" x14ac:dyDescent="0.25">
      <c r="A567" s="19">
        <v>552</v>
      </c>
      <c r="B567" s="20"/>
      <c r="C567" s="107"/>
      <c r="D567" s="20"/>
      <c r="E567" s="20"/>
      <c r="F567" s="20"/>
      <c r="G567" s="122"/>
      <c r="H567" s="156">
        <f t="shared" si="183"/>
        <v>0</v>
      </c>
      <c r="I567" s="117" t="str">
        <f t="shared" si="184"/>
        <v/>
      </c>
      <c r="J567" s="80" t="b">
        <f t="shared" si="185"/>
        <v>0</v>
      </c>
      <c r="K567" s="80" t="str">
        <f t="shared" si="186"/>
        <v/>
      </c>
      <c r="L567" s="80" t="b">
        <f>IF(C567="",FALSE,IFERROR(NOT(MATCH(C567,'Anställda och korttidsarbete'!$C:$C,0)&gt;0),TRUE))</f>
        <v>0</v>
      </c>
      <c r="M567" s="80" t="str">
        <f t="shared" si="187"/>
        <v/>
      </c>
      <c r="N567" s="80" t="b">
        <f t="shared" si="188"/>
        <v>0</v>
      </c>
      <c r="O567" s="80" t="str">
        <f t="shared" si="189"/>
        <v/>
      </c>
      <c r="P567" s="13" t="b">
        <f t="shared" si="190"/>
        <v>0</v>
      </c>
      <c r="Q567" s="80" t="str">
        <f t="shared" si="191"/>
        <v/>
      </c>
      <c r="R567" s="80" t="b">
        <f t="shared" si="192"/>
        <v>0</v>
      </c>
      <c r="S567" s="81" t="e">
        <f t="shared" si="176"/>
        <v>#VALUE!</v>
      </c>
      <c r="T567" s="81" t="e">
        <f t="shared" si="177"/>
        <v>#VALUE!</v>
      </c>
      <c r="U567" s="81" t="e">
        <f t="shared" si="178"/>
        <v>#VALUE!</v>
      </c>
      <c r="V567" s="82" t="e">
        <f t="shared" si="179"/>
        <v>#VALUE!</v>
      </c>
      <c r="W567" s="82" t="e">
        <f t="shared" si="193"/>
        <v>#VALUE!</v>
      </c>
      <c r="X567" s="82" t="b">
        <f t="shared" si="197"/>
        <v>0</v>
      </c>
      <c r="Y567" s="72" t="str">
        <f t="shared" si="180"/>
        <v/>
      </c>
      <c r="Z567" s="81" t="e" cm="1">
        <f t="array" aca="1" ref="Z567" ca="1">TEXT(RIGHT(10-RIGHT(SUM(INDEX(1*(MID(MID(C567,1,1)*2,ROW(INDIRECT("1:"&amp;LEN(MID(C567,1,1)*2))),1)),,))+MID(C567,2,1)+
SUM(INDEX(1*(MID(MID(C567,3,1)*2,ROW(INDIRECT("1:"&amp;LEN(MID(C567,3,1)*2))),1)),,))+MID(C567,4,1)+
SUM(INDEX(1*(MID(MID(C567,5,1)*2,ROW(INDIRECT("1:"&amp;LEN(MID(C567,5,1)*2))),1)),,))+MID(C567,6,1)+
SUM(INDEX(1*(MID(MID(C567,8,1)*2,ROW(INDIRECT("1:"&amp;LEN(MID(C567,8,1)*2))),1)),,))+MID(C567,9,1)+
SUM(INDEX(1*(MID(MID(C567,10,1)*2,ROW(INDIRECT("1:"&amp;LEN(MID(C567,10,1)*2))),1)),,)),1),1),"0")</f>
        <v>#VALUE!</v>
      </c>
      <c r="AA567" s="81" t="str">
        <f t="shared" si="181"/>
        <v/>
      </c>
      <c r="AB567" s="83" t="b">
        <f t="shared" si="182"/>
        <v>0</v>
      </c>
      <c r="AC567" s="154">
        <f t="shared" si="194"/>
        <v>0</v>
      </c>
      <c r="AD567" s="154">
        <f>SUMIF($C$15:C566,C567,$AC$15:AC566)</f>
        <v>0</v>
      </c>
      <c r="AE567" s="15">
        <f t="shared" si="195"/>
        <v>10000</v>
      </c>
      <c r="AF567" s="154">
        <f t="shared" si="196"/>
        <v>0</v>
      </c>
    </row>
    <row r="568" spans="1:32" s="30" customFormat="1" x14ac:dyDescent="0.25">
      <c r="A568" s="19">
        <v>553</v>
      </c>
      <c r="B568" s="20"/>
      <c r="C568" s="107"/>
      <c r="D568" s="20"/>
      <c r="E568" s="20"/>
      <c r="F568" s="20"/>
      <c r="G568" s="122"/>
      <c r="H568" s="156">
        <f t="shared" si="183"/>
        <v>0</v>
      </c>
      <c r="I568" s="117" t="str">
        <f t="shared" si="184"/>
        <v/>
      </c>
      <c r="J568" s="80" t="b">
        <f t="shared" si="185"/>
        <v>0</v>
      </c>
      <c r="K568" s="80" t="str">
        <f t="shared" si="186"/>
        <v/>
      </c>
      <c r="L568" s="80" t="b">
        <f>IF(C568="",FALSE,IFERROR(NOT(MATCH(C568,'Anställda och korttidsarbete'!$C:$C,0)&gt;0),TRUE))</f>
        <v>0</v>
      </c>
      <c r="M568" s="80" t="str">
        <f t="shared" si="187"/>
        <v/>
      </c>
      <c r="N568" s="80" t="b">
        <f t="shared" si="188"/>
        <v>0</v>
      </c>
      <c r="O568" s="80" t="str">
        <f t="shared" si="189"/>
        <v/>
      </c>
      <c r="P568" s="13" t="b">
        <f t="shared" si="190"/>
        <v>0</v>
      </c>
      <c r="Q568" s="80" t="str">
        <f t="shared" si="191"/>
        <v/>
      </c>
      <c r="R568" s="80" t="b">
        <f t="shared" si="192"/>
        <v>0</v>
      </c>
      <c r="S568" s="81" t="e">
        <f t="shared" si="176"/>
        <v>#VALUE!</v>
      </c>
      <c r="T568" s="81" t="e">
        <f t="shared" si="177"/>
        <v>#VALUE!</v>
      </c>
      <c r="U568" s="81" t="e">
        <f t="shared" si="178"/>
        <v>#VALUE!</v>
      </c>
      <c r="V568" s="82" t="e">
        <f t="shared" si="179"/>
        <v>#VALUE!</v>
      </c>
      <c r="W568" s="82" t="e">
        <f t="shared" si="193"/>
        <v>#VALUE!</v>
      </c>
      <c r="X568" s="82" t="b">
        <f t="shared" si="197"/>
        <v>0</v>
      </c>
      <c r="Y568" s="72" t="str">
        <f t="shared" si="180"/>
        <v/>
      </c>
      <c r="Z568" s="81" t="e" cm="1">
        <f t="array" aca="1" ref="Z568" ca="1">TEXT(RIGHT(10-RIGHT(SUM(INDEX(1*(MID(MID(C568,1,1)*2,ROW(INDIRECT("1:"&amp;LEN(MID(C568,1,1)*2))),1)),,))+MID(C568,2,1)+
SUM(INDEX(1*(MID(MID(C568,3,1)*2,ROW(INDIRECT("1:"&amp;LEN(MID(C568,3,1)*2))),1)),,))+MID(C568,4,1)+
SUM(INDEX(1*(MID(MID(C568,5,1)*2,ROW(INDIRECT("1:"&amp;LEN(MID(C568,5,1)*2))),1)),,))+MID(C568,6,1)+
SUM(INDEX(1*(MID(MID(C568,8,1)*2,ROW(INDIRECT("1:"&amp;LEN(MID(C568,8,1)*2))),1)),,))+MID(C568,9,1)+
SUM(INDEX(1*(MID(MID(C568,10,1)*2,ROW(INDIRECT("1:"&amp;LEN(MID(C568,10,1)*2))),1)),,)),1),1),"0")</f>
        <v>#VALUE!</v>
      </c>
      <c r="AA568" s="81" t="str">
        <f t="shared" si="181"/>
        <v/>
      </c>
      <c r="AB568" s="83" t="b">
        <f t="shared" si="182"/>
        <v>0</v>
      </c>
      <c r="AC568" s="154">
        <f t="shared" si="194"/>
        <v>0</v>
      </c>
      <c r="AD568" s="154">
        <f>SUMIF($C$15:C567,C568,$AC$15:AC567)</f>
        <v>0</v>
      </c>
      <c r="AE568" s="15">
        <f t="shared" si="195"/>
        <v>10000</v>
      </c>
      <c r="AF568" s="154">
        <f t="shared" si="196"/>
        <v>0</v>
      </c>
    </row>
    <row r="569" spans="1:32" s="30" customFormat="1" x14ac:dyDescent="0.25">
      <c r="A569" s="19">
        <v>554</v>
      </c>
      <c r="B569" s="20"/>
      <c r="C569" s="107"/>
      <c r="D569" s="20"/>
      <c r="E569" s="20"/>
      <c r="F569" s="20"/>
      <c r="G569" s="122"/>
      <c r="H569" s="156">
        <f t="shared" si="183"/>
        <v>0</v>
      </c>
      <c r="I569" s="117" t="str">
        <f t="shared" si="184"/>
        <v/>
      </c>
      <c r="J569" s="80" t="b">
        <f t="shared" si="185"/>
        <v>0</v>
      </c>
      <c r="K569" s="80" t="str">
        <f t="shared" si="186"/>
        <v/>
      </c>
      <c r="L569" s="80" t="b">
        <f>IF(C569="",FALSE,IFERROR(NOT(MATCH(C569,'Anställda och korttidsarbete'!$C:$C,0)&gt;0),TRUE))</f>
        <v>0</v>
      </c>
      <c r="M569" s="80" t="str">
        <f t="shared" si="187"/>
        <v/>
      </c>
      <c r="N569" s="80" t="b">
        <f t="shared" si="188"/>
        <v>0</v>
      </c>
      <c r="O569" s="80" t="str">
        <f t="shared" si="189"/>
        <v/>
      </c>
      <c r="P569" s="13" t="b">
        <f t="shared" si="190"/>
        <v>0</v>
      </c>
      <c r="Q569" s="80" t="str">
        <f t="shared" si="191"/>
        <v/>
      </c>
      <c r="R569" s="80" t="b">
        <f t="shared" si="192"/>
        <v>0</v>
      </c>
      <c r="S569" s="81" t="e">
        <f t="shared" si="176"/>
        <v>#VALUE!</v>
      </c>
      <c r="T569" s="81" t="e">
        <f t="shared" si="177"/>
        <v>#VALUE!</v>
      </c>
      <c r="U569" s="81" t="e">
        <f t="shared" si="178"/>
        <v>#VALUE!</v>
      </c>
      <c r="V569" s="82" t="e">
        <f t="shared" si="179"/>
        <v>#VALUE!</v>
      </c>
      <c r="W569" s="82" t="e">
        <f t="shared" si="193"/>
        <v>#VALUE!</v>
      </c>
      <c r="X569" s="82" t="b">
        <f t="shared" si="197"/>
        <v>0</v>
      </c>
      <c r="Y569" s="72" t="str">
        <f t="shared" si="180"/>
        <v/>
      </c>
      <c r="Z569" s="81" t="e" cm="1">
        <f t="array" aca="1" ref="Z569" ca="1">TEXT(RIGHT(10-RIGHT(SUM(INDEX(1*(MID(MID(C569,1,1)*2,ROW(INDIRECT("1:"&amp;LEN(MID(C569,1,1)*2))),1)),,))+MID(C569,2,1)+
SUM(INDEX(1*(MID(MID(C569,3,1)*2,ROW(INDIRECT("1:"&amp;LEN(MID(C569,3,1)*2))),1)),,))+MID(C569,4,1)+
SUM(INDEX(1*(MID(MID(C569,5,1)*2,ROW(INDIRECT("1:"&amp;LEN(MID(C569,5,1)*2))),1)),,))+MID(C569,6,1)+
SUM(INDEX(1*(MID(MID(C569,8,1)*2,ROW(INDIRECT("1:"&amp;LEN(MID(C569,8,1)*2))),1)),,))+MID(C569,9,1)+
SUM(INDEX(1*(MID(MID(C569,10,1)*2,ROW(INDIRECT("1:"&amp;LEN(MID(C569,10,1)*2))),1)),,)),1),1),"0")</f>
        <v>#VALUE!</v>
      </c>
      <c r="AA569" s="81" t="str">
        <f t="shared" si="181"/>
        <v/>
      </c>
      <c r="AB569" s="83" t="b">
        <f t="shared" si="182"/>
        <v>0</v>
      </c>
      <c r="AC569" s="154">
        <f t="shared" si="194"/>
        <v>0</v>
      </c>
      <c r="AD569" s="154">
        <f>SUMIF($C$15:C568,C569,$AC$15:AC568)</f>
        <v>0</v>
      </c>
      <c r="AE569" s="15">
        <f t="shared" si="195"/>
        <v>10000</v>
      </c>
      <c r="AF569" s="154">
        <f t="shared" si="196"/>
        <v>0</v>
      </c>
    </row>
    <row r="570" spans="1:32" s="30" customFormat="1" x14ac:dyDescent="0.25">
      <c r="A570" s="19">
        <v>555</v>
      </c>
      <c r="B570" s="20"/>
      <c r="C570" s="107"/>
      <c r="D570" s="20"/>
      <c r="E570" s="20"/>
      <c r="F570" s="20"/>
      <c r="G570" s="122"/>
      <c r="H570" s="156">
        <f t="shared" si="183"/>
        <v>0</v>
      </c>
      <c r="I570" s="117" t="str">
        <f t="shared" si="184"/>
        <v/>
      </c>
      <c r="J570" s="80" t="b">
        <f t="shared" si="185"/>
        <v>0</v>
      </c>
      <c r="K570" s="80" t="str">
        <f t="shared" si="186"/>
        <v/>
      </c>
      <c r="L570" s="80" t="b">
        <f>IF(C570="",FALSE,IFERROR(NOT(MATCH(C570,'Anställda och korttidsarbete'!$C:$C,0)&gt;0),TRUE))</f>
        <v>0</v>
      </c>
      <c r="M570" s="80" t="str">
        <f t="shared" si="187"/>
        <v/>
      </c>
      <c r="N570" s="80" t="b">
        <f t="shared" si="188"/>
        <v>0</v>
      </c>
      <c r="O570" s="80" t="str">
        <f t="shared" si="189"/>
        <v/>
      </c>
      <c r="P570" s="13" t="b">
        <f t="shared" si="190"/>
        <v>0</v>
      </c>
      <c r="Q570" s="80" t="str">
        <f t="shared" si="191"/>
        <v/>
      </c>
      <c r="R570" s="80" t="b">
        <f t="shared" si="192"/>
        <v>0</v>
      </c>
      <c r="S570" s="81" t="e">
        <f t="shared" si="176"/>
        <v>#VALUE!</v>
      </c>
      <c r="T570" s="81" t="e">
        <f t="shared" si="177"/>
        <v>#VALUE!</v>
      </c>
      <c r="U570" s="81" t="e">
        <f t="shared" si="178"/>
        <v>#VALUE!</v>
      </c>
      <c r="V570" s="82" t="e">
        <f t="shared" si="179"/>
        <v>#VALUE!</v>
      </c>
      <c r="W570" s="82" t="e">
        <f t="shared" si="193"/>
        <v>#VALUE!</v>
      </c>
      <c r="X570" s="82" t="b">
        <f t="shared" si="197"/>
        <v>0</v>
      </c>
      <c r="Y570" s="72" t="str">
        <f t="shared" si="180"/>
        <v/>
      </c>
      <c r="Z570" s="81" t="e" cm="1">
        <f t="array" aca="1" ref="Z570" ca="1">TEXT(RIGHT(10-RIGHT(SUM(INDEX(1*(MID(MID(C570,1,1)*2,ROW(INDIRECT("1:"&amp;LEN(MID(C570,1,1)*2))),1)),,))+MID(C570,2,1)+
SUM(INDEX(1*(MID(MID(C570,3,1)*2,ROW(INDIRECT("1:"&amp;LEN(MID(C570,3,1)*2))),1)),,))+MID(C570,4,1)+
SUM(INDEX(1*(MID(MID(C570,5,1)*2,ROW(INDIRECT("1:"&amp;LEN(MID(C570,5,1)*2))),1)),,))+MID(C570,6,1)+
SUM(INDEX(1*(MID(MID(C570,8,1)*2,ROW(INDIRECT("1:"&amp;LEN(MID(C570,8,1)*2))),1)),,))+MID(C570,9,1)+
SUM(INDEX(1*(MID(MID(C570,10,1)*2,ROW(INDIRECT("1:"&amp;LEN(MID(C570,10,1)*2))),1)),,)),1),1),"0")</f>
        <v>#VALUE!</v>
      </c>
      <c r="AA570" s="81" t="str">
        <f t="shared" si="181"/>
        <v/>
      </c>
      <c r="AB570" s="83" t="b">
        <f t="shared" si="182"/>
        <v>0</v>
      </c>
      <c r="AC570" s="154">
        <f t="shared" si="194"/>
        <v>0</v>
      </c>
      <c r="AD570" s="154">
        <f>SUMIF($C$15:C569,C570,$AC$15:AC569)</f>
        <v>0</v>
      </c>
      <c r="AE570" s="15">
        <f t="shared" si="195"/>
        <v>10000</v>
      </c>
      <c r="AF570" s="154">
        <f t="shared" si="196"/>
        <v>0</v>
      </c>
    </row>
    <row r="571" spans="1:32" s="30" customFormat="1" x14ac:dyDescent="0.25">
      <c r="A571" s="19">
        <v>556</v>
      </c>
      <c r="B571" s="20"/>
      <c r="C571" s="107"/>
      <c r="D571" s="20"/>
      <c r="E571" s="20"/>
      <c r="F571" s="20"/>
      <c r="G571" s="122"/>
      <c r="H571" s="156">
        <f t="shared" si="183"/>
        <v>0</v>
      </c>
      <c r="I571" s="117" t="str">
        <f t="shared" si="184"/>
        <v/>
      </c>
      <c r="J571" s="80" t="b">
        <f t="shared" si="185"/>
        <v>0</v>
      </c>
      <c r="K571" s="80" t="str">
        <f t="shared" si="186"/>
        <v/>
      </c>
      <c r="L571" s="80" t="b">
        <f>IF(C571="",FALSE,IFERROR(NOT(MATCH(C571,'Anställda och korttidsarbete'!$C:$C,0)&gt;0),TRUE))</f>
        <v>0</v>
      </c>
      <c r="M571" s="80" t="str">
        <f t="shared" si="187"/>
        <v/>
      </c>
      <c r="N571" s="80" t="b">
        <f t="shared" si="188"/>
        <v>0</v>
      </c>
      <c r="O571" s="80" t="str">
        <f t="shared" si="189"/>
        <v/>
      </c>
      <c r="P571" s="13" t="b">
        <f t="shared" si="190"/>
        <v>0</v>
      </c>
      <c r="Q571" s="80" t="str">
        <f t="shared" si="191"/>
        <v/>
      </c>
      <c r="R571" s="80" t="b">
        <f t="shared" si="192"/>
        <v>0</v>
      </c>
      <c r="S571" s="81" t="e">
        <f t="shared" si="176"/>
        <v>#VALUE!</v>
      </c>
      <c r="T571" s="81" t="e">
        <f t="shared" si="177"/>
        <v>#VALUE!</v>
      </c>
      <c r="U571" s="81" t="e">
        <f t="shared" si="178"/>
        <v>#VALUE!</v>
      </c>
      <c r="V571" s="82" t="e">
        <f t="shared" si="179"/>
        <v>#VALUE!</v>
      </c>
      <c r="W571" s="82" t="e">
        <f t="shared" si="193"/>
        <v>#VALUE!</v>
      </c>
      <c r="X571" s="82" t="b">
        <f t="shared" si="197"/>
        <v>0</v>
      </c>
      <c r="Y571" s="72" t="str">
        <f t="shared" si="180"/>
        <v/>
      </c>
      <c r="Z571" s="81" t="e" cm="1">
        <f t="array" aca="1" ref="Z571" ca="1">TEXT(RIGHT(10-RIGHT(SUM(INDEX(1*(MID(MID(C571,1,1)*2,ROW(INDIRECT("1:"&amp;LEN(MID(C571,1,1)*2))),1)),,))+MID(C571,2,1)+
SUM(INDEX(1*(MID(MID(C571,3,1)*2,ROW(INDIRECT("1:"&amp;LEN(MID(C571,3,1)*2))),1)),,))+MID(C571,4,1)+
SUM(INDEX(1*(MID(MID(C571,5,1)*2,ROW(INDIRECT("1:"&amp;LEN(MID(C571,5,1)*2))),1)),,))+MID(C571,6,1)+
SUM(INDEX(1*(MID(MID(C571,8,1)*2,ROW(INDIRECT("1:"&amp;LEN(MID(C571,8,1)*2))),1)),,))+MID(C571,9,1)+
SUM(INDEX(1*(MID(MID(C571,10,1)*2,ROW(INDIRECT("1:"&amp;LEN(MID(C571,10,1)*2))),1)),,)),1),1),"0")</f>
        <v>#VALUE!</v>
      </c>
      <c r="AA571" s="81" t="str">
        <f t="shared" si="181"/>
        <v/>
      </c>
      <c r="AB571" s="83" t="b">
        <f t="shared" si="182"/>
        <v>0</v>
      </c>
      <c r="AC571" s="154">
        <f t="shared" si="194"/>
        <v>0</v>
      </c>
      <c r="AD571" s="154">
        <f>SUMIF($C$15:C570,C571,$AC$15:AC570)</f>
        <v>0</v>
      </c>
      <c r="AE571" s="15">
        <f t="shared" si="195"/>
        <v>10000</v>
      </c>
      <c r="AF571" s="154">
        <f t="shared" si="196"/>
        <v>0</v>
      </c>
    </row>
    <row r="572" spans="1:32" s="30" customFormat="1" x14ac:dyDescent="0.25">
      <c r="A572" s="19">
        <v>557</v>
      </c>
      <c r="B572" s="20"/>
      <c r="C572" s="107"/>
      <c r="D572" s="20"/>
      <c r="E572" s="20"/>
      <c r="F572" s="20"/>
      <c r="G572" s="122"/>
      <c r="H572" s="156">
        <f t="shared" si="183"/>
        <v>0</v>
      </c>
      <c r="I572" s="117" t="str">
        <f t="shared" si="184"/>
        <v/>
      </c>
      <c r="J572" s="80" t="b">
        <f t="shared" si="185"/>
        <v>0</v>
      </c>
      <c r="K572" s="80" t="str">
        <f t="shared" si="186"/>
        <v/>
      </c>
      <c r="L572" s="80" t="b">
        <f>IF(C572="",FALSE,IFERROR(NOT(MATCH(C572,'Anställda och korttidsarbete'!$C:$C,0)&gt;0),TRUE))</f>
        <v>0</v>
      </c>
      <c r="M572" s="80" t="str">
        <f t="shared" si="187"/>
        <v/>
      </c>
      <c r="N572" s="80" t="b">
        <f t="shared" si="188"/>
        <v>0</v>
      </c>
      <c r="O572" s="80" t="str">
        <f t="shared" si="189"/>
        <v/>
      </c>
      <c r="P572" s="13" t="b">
        <f t="shared" si="190"/>
        <v>0</v>
      </c>
      <c r="Q572" s="80" t="str">
        <f t="shared" si="191"/>
        <v/>
      </c>
      <c r="R572" s="80" t="b">
        <f t="shared" si="192"/>
        <v>0</v>
      </c>
      <c r="S572" s="81" t="e">
        <f t="shared" si="176"/>
        <v>#VALUE!</v>
      </c>
      <c r="T572" s="81" t="e">
        <f t="shared" si="177"/>
        <v>#VALUE!</v>
      </c>
      <c r="U572" s="81" t="e">
        <f t="shared" si="178"/>
        <v>#VALUE!</v>
      </c>
      <c r="V572" s="82" t="e">
        <f t="shared" si="179"/>
        <v>#VALUE!</v>
      </c>
      <c r="W572" s="82" t="e">
        <f t="shared" si="193"/>
        <v>#VALUE!</v>
      </c>
      <c r="X572" s="82" t="b">
        <f t="shared" si="197"/>
        <v>0</v>
      </c>
      <c r="Y572" s="72" t="str">
        <f t="shared" si="180"/>
        <v/>
      </c>
      <c r="Z572" s="81" t="e" cm="1">
        <f t="array" aca="1" ref="Z572" ca="1">TEXT(RIGHT(10-RIGHT(SUM(INDEX(1*(MID(MID(C572,1,1)*2,ROW(INDIRECT("1:"&amp;LEN(MID(C572,1,1)*2))),1)),,))+MID(C572,2,1)+
SUM(INDEX(1*(MID(MID(C572,3,1)*2,ROW(INDIRECT("1:"&amp;LEN(MID(C572,3,1)*2))),1)),,))+MID(C572,4,1)+
SUM(INDEX(1*(MID(MID(C572,5,1)*2,ROW(INDIRECT("1:"&amp;LEN(MID(C572,5,1)*2))),1)),,))+MID(C572,6,1)+
SUM(INDEX(1*(MID(MID(C572,8,1)*2,ROW(INDIRECT("1:"&amp;LEN(MID(C572,8,1)*2))),1)),,))+MID(C572,9,1)+
SUM(INDEX(1*(MID(MID(C572,10,1)*2,ROW(INDIRECT("1:"&amp;LEN(MID(C572,10,1)*2))),1)),,)),1),1),"0")</f>
        <v>#VALUE!</v>
      </c>
      <c r="AA572" s="81" t="str">
        <f t="shared" si="181"/>
        <v/>
      </c>
      <c r="AB572" s="83" t="b">
        <f t="shared" si="182"/>
        <v>0</v>
      </c>
      <c r="AC572" s="154">
        <f t="shared" si="194"/>
        <v>0</v>
      </c>
      <c r="AD572" s="154">
        <f>SUMIF($C$15:C571,C572,$AC$15:AC571)</f>
        <v>0</v>
      </c>
      <c r="AE572" s="15">
        <f t="shared" si="195"/>
        <v>10000</v>
      </c>
      <c r="AF572" s="154">
        <f t="shared" si="196"/>
        <v>0</v>
      </c>
    </row>
    <row r="573" spans="1:32" s="30" customFormat="1" x14ac:dyDescent="0.25">
      <c r="A573" s="19">
        <v>558</v>
      </c>
      <c r="B573" s="20"/>
      <c r="C573" s="107"/>
      <c r="D573" s="20"/>
      <c r="E573" s="20"/>
      <c r="F573" s="20"/>
      <c r="G573" s="122"/>
      <c r="H573" s="156">
        <f t="shared" si="183"/>
        <v>0</v>
      </c>
      <c r="I573" s="117" t="str">
        <f t="shared" si="184"/>
        <v/>
      </c>
      <c r="J573" s="80" t="b">
        <f t="shared" si="185"/>
        <v>0</v>
      </c>
      <c r="K573" s="80" t="str">
        <f t="shared" si="186"/>
        <v/>
      </c>
      <c r="L573" s="80" t="b">
        <f>IF(C573="",FALSE,IFERROR(NOT(MATCH(C573,'Anställda och korttidsarbete'!$C:$C,0)&gt;0),TRUE))</f>
        <v>0</v>
      </c>
      <c r="M573" s="80" t="str">
        <f t="shared" si="187"/>
        <v/>
      </c>
      <c r="N573" s="80" t="b">
        <f t="shared" si="188"/>
        <v>0</v>
      </c>
      <c r="O573" s="80" t="str">
        <f t="shared" si="189"/>
        <v/>
      </c>
      <c r="P573" s="13" t="b">
        <f t="shared" si="190"/>
        <v>0</v>
      </c>
      <c r="Q573" s="80" t="str">
        <f t="shared" si="191"/>
        <v/>
      </c>
      <c r="R573" s="80" t="b">
        <f t="shared" si="192"/>
        <v>0</v>
      </c>
      <c r="S573" s="81" t="e">
        <f t="shared" si="176"/>
        <v>#VALUE!</v>
      </c>
      <c r="T573" s="81" t="e">
        <f t="shared" si="177"/>
        <v>#VALUE!</v>
      </c>
      <c r="U573" s="81" t="e">
        <f t="shared" si="178"/>
        <v>#VALUE!</v>
      </c>
      <c r="V573" s="82" t="e">
        <f t="shared" si="179"/>
        <v>#VALUE!</v>
      </c>
      <c r="W573" s="82" t="e">
        <f t="shared" si="193"/>
        <v>#VALUE!</v>
      </c>
      <c r="X573" s="82" t="b">
        <f t="shared" si="197"/>
        <v>0</v>
      </c>
      <c r="Y573" s="72" t="str">
        <f t="shared" si="180"/>
        <v/>
      </c>
      <c r="Z573" s="81" t="e" cm="1">
        <f t="array" aca="1" ref="Z573" ca="1">TEXT(RIGHT(10-RIGHT(SUM(INDEX(1*(MID(MID(C573,1,1)*2,ROW(INDIRECT("1:"&amp;LEN(MID(C573,1,1)*2))),1)),,))+MID(C573,2,1)+
SUM(INDEX(1*(MID(MID(C573,3,1)*2,ROW(INDIRECT("1:"&amp;LEN(MID(C573,3,1)*2))),1)),,))+MID(C573,4,1)+
SUM(INDEX(1*(MID(MID(C573,5,1)*2,ROW(INDIRECT("1:"&amp;LEN(MID(C573,5,1)*2))),1)),,))+MID(C573,6,1)+
SUM(INDEX(1*(MID(MID(C573,8,1)*2,ROW(INDIRECT("1:"&amp;LEN(MID(C573,8,1)*2))),1)),,))+MID(C573,9,1)+
SUM(INDEX(1*(MID(MID(C573,10,1)*2,ROW(INDIRECT("1:"&amp;LEN(MID(C573,10,1)*2))),1)),,)),1),1),"0")</f>
        <v>#VALUE!</v>
      </c>
      <c r="AA573" s="81" t="str">
        <f t="shared" si="181"/>
        <v/>
      </c>
      <c r="AB573" s="83" t="b">
        <f t="shared" si="182"/>
        <v>0</v>
      </c>
      <c r="AC573" s="154">
        <f t="shared" si="194"/>
        <v>0</v>
      </c>
      <c r="AD573" s="154">
        <f>SUMIF($C$15:C572,C573,$AC$15:AC572)</f>
        <v>0</v>
      </c>
      <c r="AE573" s="15">
        <f t="shared" si="195"/>
        <v>10000</v>
      </c>
      <c r="AF573" s="154">
        <f t="shared" si="196"/>
        <v>0</v>
      </c>
    </row>
    <row r="574" spans="1:32" s="30" customFormat="1" x14ac:dyDescent="0.25">
      <c r="A574" s="19">
        <v>559</v>
      </c>
      <c r="B574" s="20"/>
      <c r="C574" s="107"/>
      <c r="D574" s="20"/>
      <c r="E574" s="20"/>
      <c r="F574" s="20"/>
      <c r="G574" s="122"/>
      <c r="H574" s="156">
        <f t="shared" si="183"/>
        <v>0</v>
      </c>
      <c r="I574" s="117" t="str">
        <f t="shared" si="184"/>
        <v/>
      </c>
      <c r="J574" s="80" t="b">
        <f t="shared" si="185"/>
        <v>0</v>
      </c>
      <c r="K574" s="80" t="str">
        <f t="shared" si="186"/>
        <v/>
      </c>
      <c r="L574" s="80" t="b">
        <f>IF(C574="",FALSE,IFERROR(NOT(MATCH(C574,'Anställda och korttidsarbete'!$C:$C,0)&gt;0),TRUE))</f>
        <v>0</v>
      </c>
      <c r="M574" s="80" t="str">
        <f t="shared" si="187"/>
        <v/>
      </c>
      <c r="N574" s="80" t="b">
        <f t="shared" si="188"/>
        <v>0</v>
      </c>
      <c r="O574" s="80" t="str">
        <f t="shared" si="189"/>
        <v/>
      </c>
      <c r="P574" s="13" t="b">
        <f t="shared" si="190"/>
        <v>0</v>
      </c>
      <c r="Q574" s="80" t="str">
        <f t="shared" si="191"/>
        <v/>
      </c>
      <c r="R574" s="80" t="b">
        <f t="shared" si="192"/>
        <v>0</v>
      </c>
      <c r="S574" s="81" t="e">
        <f t="shared" si="176"/>
        <v>#VALUE!</v>
      </c>
      <c r="T574" s="81" t="e">
        <f t="shared" si="177"/>
        <v>#VALUE!</v>
      </c>
      <c r="U574" s="81" t="e">
        <f t="shared" si="178"/>
        <v>#VALUE!</v>
      </c>
      <c r="V574" s="82" t="e">
        <f t="shared" si="179"/>
        <v>#VALUE!</v>
      </c>
      <c r="W574" s="82" t="e">
        <f t="shared" si="193"/>
        <v>#VALUE!</v>
      </c>
      <c r="X574" s="82" t="b">
        <f t="shared" si="197"/>
        <v>0</v>
      </c>
      <c r="Y574" s="72" t="str">
        <f t="shared" si="180"/>
        <v/>
      </c>
      <c r="Z574" s="81" t="e" cm="1">
        <f t="array" aca="1" ref="Z574" ca="1">TEXT(RIGHT(10-RIGHT(SUM(INDEX(1*(MID(MID(C574,1,1)*2,ROW(INDIRECT("1:"&amp;LEN(MID(C574,1,1)*2))),1)),,))+MID(C574,2,1)+
SUM(INDEX(1*(MID(MID(C574,3,1)*2,ROW(INDIRECT("1:"&amp;LEN(MID(C574,3,1)*2))),1)),,))+MID(C574,4,1)+
SUM(INDEX(1*(MID(MID(C574,5,1)*2,ROW(INDIRECT("1:"&amp;LEN(MID(C574,5,1)*2))),1)),,))+MID(C574,6,1)+
SUM(INDEX(1*(MID(MID(C574,8,1)*2,ROW(INDIRECT("1:"&amp;LEN(MID(C574,8,1)*2))),1)),,))+MID(C574,9,1)+
SUM(INDEX(1*(MID(MID(C574,10,1)*2,ROW(INDIRECT("1:"&amp;LEN(MID(C574,10,1)*2))),1)),,)),1),1),"0")</f>
        <v>#VALUE!</v>
      </c>
      <c r="AA574" s="81" t="str">
        <f t="shared" si="181"/>
        <v/>
      </c>
      <c r="AB574" s="83" t="b">
        <f t="shared" si="182"/>
        <v>0</v>
      </c>
      <c r="AC574" s="154">
        <f t="shared" si="194"/>
        <v>0</v>
      </c>
      <c r="AD574" s="154">
        <f>SUMIF($C$15:C573,C574,$AC$15:AC573)</f>
        <v>0</v>
      </c>
      <c r="AE574" s="15">
        <f t="shared" si="195"/>
        <v>10000</v>
      </c>
      <c r="AF574" s="154">
        <f t="shared" si="196"/>
        <v>0</v>
      </c>
    </row>
    <row r="575" spans="1:32" s="30" customFormat="1" x14ac:dyDescent="0.25">
      <c r="A575" s="19">
        <v>560</v>
      </c>
      <c r="B575" s="20"/>
      <c r="C575" s="107"/>
      <c r="D575" s="20"/>
      <c r="E575" s="20"/>
      <c r="F575" s="20"/>
      <c r="G575" s="122"/>
      <c r="H575" s="156">
        <f t="shared" si="183"/>
        <v>0</v>
      </c>
      <c r="I575" s="117" t="str">
        <f t="shared" si="184"/>
        <v/>
      </c>
      <c r="J575" s="80" t="b">
        <f t="shared" si="185"/>
        <v>0</v>
      </c>
      <c r="K575" s="80" t="str">
        <f t="shared" si="186"/>
        <v/>
      </c>
      <c r="L575" s="80" t="b">
        <f>IF(C575="",FALSE,IFERROR(NOT(MATCH(C575,'Anställda och korttidsarbete'!$C:$C,0)&gt;0),TRUE))</f>
        <v>0</v>
      </c>
      <c r="M575" s="80" t="str">
        <f t="shared" si="187"/>
        <v/>
      </c>
      <c r="N575" s="80" t="b">
        <f t="shared" si="188"/>
        <v>0</v>
      </c>
      <c r="O575" s="80" t="str">
        <f t="shared" si="189"/>
        <v/>
      </c>
      <c r="P575" s="13" t="b">
        <f t="shared" si="190"/>
        <v>0</v>
      </c>
      <c r="Q575" s="80" t="str">
        <f t="shared" si="191"/>
        <v/>
      </c>
      <c r="R575" s="80" t="b">
        <f t="shared" si="192"/>
        <v>0</v>
      </c>
      <c r="S575" s="81" t="e">
        <f t="shared" si="176"/>
        <v>#VALUE!</v>
      </c>
      <c r="T575" s="81" t="e">
        <f t="shared" si="177"/>
        <v>#VALUE!</v>
      </c>
      <c r="U575" s="81" t="e">
        <f t="shared" si="178"/>
        <v>#VALUE!</v>
      </c>
      <c r="V575" s="82" t="e">
        <f t="shared" si="179"/>
        <v>#VALUE!</v>
      </c>
      <c r="W575" s="82" t="e">
        <f t="shared" si="193"/>
        <v>#VALUE!</v>
      </c>
      <c r="X575" s="82" t="b">
        <f t="shared" si="197"/>
        <v>0</v>
      </c>
      <c r="Y575" s="72" t="str">
        <f t="shared" si="180"/>
        <v/>
      </c>
      <c r="Z575" s="81" t="e" cm="1">
        <f t="array" aca="1" ref="Z575" ca="1">TEXT(RIGHT(10-RIGHT(SUM(INDEX(1*(MID(MID(C575,1,1)*2,ROW(INDIRECT("1:"&amp;LEN(MID(C575,1,1)*2))),1)),,))+MID(C575,2,1)+
SUM(INDEX(1*(MID(MID(C575,3,1)*2,ROW(INDIRECT("1:"&amp;LEN(MID(C575,3,1)*2))),1)),,))+MID(C575,4,1)+
SUM(INDEX(1*(MID(MID(C575,5,1)*2,ROW(INDIRECT("1:"&amp;LEN(MID(C575,5,1)*2))),1)),,))+MID(C575,6,1)+
SUM(INDEX(1*(MID(MID(C575,8,1)*2,ROW(INDIRECT("1:"&amp;LEN(MID(C575,8,1)*2))),1)),,))+MID(C575,9,1)+
SUM(INDEX(1*(MID(MID(C575,10,1)*2,ROW(INDIRECT("1:"&amp;LEN(MID(C575,10,1)*2))),1)),,)),1),1),"0")</f>
        <v>#VALUE!</v>
      </c>
      <c r="AA575" s="81" t="str">
        <f t="shared" si="181"/>
        <v/>
      </c>
      <c r="AB575" s="83" t="b">
        <f t="shared" si="182"/>
        <v>0</v>
      </c>
      <c r="AC575" s="154">
        <f t="shared" si="194"/>
        <v>0</v>
      </c>
      <c r="AD575" s="154">
        <f>SUMIF($C$15:C574,C575,$AC$15:AC574)</f>
        <v>0</v>
      </c>
      <c r="AE575" s="15">
        <f t="shared" si="195"/>
        <v>10000</v>
      </c>
      <c r="AF575" s="154">
        <f t="shared" si="196"/>
        <v>0</v>
      </c>
    </row>
    <row r="576" spans="1:32" s="30" customFormat="1" x14ac:dyDescent="0.25">
      <c r="A576" s="19">
        <v>561</v>
      </c>
      <c r="B576" s="20"/>
      <c r="C576" s="107"/>
      <c r="D576" s="20"/>
      <c r="E576" s="20"/>
      <c r="F576" s="20"/>
      <c r="G576" s="122"/>
      <c r="H576" s="156">
        <f t="shared" si="183"/>
        <v>0</v>
      </c>
      <c r="I576" s="117" t="str">
        <f t="shared" si="184"/>
        <v/>
      </c>
      <c r="J576" s="80" t="b">
        <f t="shared" si="185"/>
        <v>0</v>
      </c>
      <c r="K576" s="80" t="str">
        <f t="shared" si="186"/>
        <v/>
      </c>
      <c r="L576" s="80" t="b">
        <f>IF(C576="",FALSE,IFERROR(NOT(MATCH(C576,'Anställda och korttidsarbete'!$C:$C,0)&gt;0),TRUE))</f>
        <v>0</v>
      </c>
      <c r="M576" s="80" t="str">
        <f t="shared" si="187"/>
        <v/>
      </c>
      <c r="N576" s="80" t="b">
        <f t="shared" si="188"/>
        <v>0</v>
      </c>
      <c r="O576" s="80" t="str">
        <f t="shared" si="189"/>
        <v/>
      </c>
      <c r="P576" s="13" t="b">
        <f t="shared" si="190"/>
        <v>0</v>
      </c>
      <c r="Q576" s="80" t="str">
        <f t="shared" si="191"/>
        <v/>
      </c>
      <c r="R576" s="80" t="b">
        <f t="shared" si="192"/>
        <v>0</v>
      </c>
      <c r="S576" s="81" t="e">
        <f t="shared" si="176"/>
        <v>#VALUE!</v>
      </c>
      <c r="T576" s="81" t="e">
        <f t="shared" si="177"/>
        <v>#VALUE!</v>
      </c>
      <c r="U576" s="81" t="e">
        <f t="shared" si="178"/>
        <v>#VALUE!</v>
      </c>
      <c r="V576" s="82" t="e">
        <f t="shared" si="179"/>
        <v>#VALUE!</v>
      </c>
      <c r="W576" s="82" t="e">
        <f t="shared" si="193"/>
        <v>#VALUE!</v>
      </c>
      <c r="X576" s="82" t="b">
        <f t="shared" si="197"/>
        <v>0</v>
      </c>
      <c r="Y576" s="72" t="str">
        <f t="shared" si="180"/>
        <v/>
      </c>
      <c r="Z576" s="81" t="e" cm="1">
        <f t="array" aca="1" ref="Z576" ca="1">TEXT(RIGHT(10-RIGHT(SUM(INDEX(1*(MID(MID(C576,1,1)*2,ROW(INDIRECT("1:"&amp;LEN(MID(C576,1,1)*2))),1)),,))+MID(C576,2,1)+
SUM(INDEX(1*(MID(MID(C576,3,1)*2,ROW(INDIRECT("1:"&amp;LEN(MID(C576,3,1)*2))),1)),,))+MID(C576,4,1)+
SUM(INDEX(1*(MID(MID(C576,5,1)*2,ROW(INDIRECT("1:"&amp;LEN(MID(C576,5,1)*2))),1)),,))+MID(C576,6,1)+
SUM(INDEX(1*(MID(MID(C576,8,1)*2,ROW(INDIRECT("1:"&amp;LEN(MID(C576,8,1)*2))),1)),,))+MID(C576,9,1)+
SUM(INDEX(1*(MID(MID(C576,10,1)*2,ROW(INDIRECT("1:"&amp;LEN(MID(C576,10,1)*2))),1)),,)),1),1),"0")</f>
        <v>#VALUE!</v>
      </c>
      <c r="AA576" s="81" t="str">
        <f t="shared" si="181"/>
        <v/>
      </c>
      <c r="AB576" s="83" t="b">
        <f t="shared" si="182"/>
        <v>0</v>
      </c>
      <c r="AC576" s="154">
        <f t="shared" si="194"/>
        <v>0</v>
      </c>
      <c r="AD576" s="154">
        <f>SUMIF($C$15:C575,C576,$AC$15:AC575)</f>
        <v>0</v>
      </c>
      <c r="AE576" s="15">
        <f t="shared" si="195"/>
        <v>10000</v>
      </c>
      <c r="AF576" s="154">
        <f t="shared" si="196"/>
        <v>0</v>
      </c>
    </row>
    <row r="577" spans="1:32" s="30" customFormat="1" x14ac:dyDescent="0.25">
      <c r="A577" s="19">
        <v>562</v>
      </c>
      <c r="B577" s="20"/>
      <c r="C577" s="107"/>
      <c r="D577" s="20"/>
      <c r="E577" s="20"/>
      <c r="F577" s="20"/>
      <c r="G577" s="122"/>
      <c r="H577" s="156">
        <f t="shared" si="183"/>
        <v>0</v>
      </c>
      <c r="I577" s="117" t="str">
        <f t="shared" si="184"/>
        <v/>
      </c>
      <c r="J577" s="80" t="b">
        <f t="shared" si="185"/>
        <v>0</v>
      </c>
      <c r="K577" s="80" t="str">
        <f t="shared" si="186"/>
        <v/>
      </c>
      <c r="L577" s="80" t="b">
        <f>IF(C577="",FALSE,IFERROR(NOT(MATCH(C577,'Anställda och korttidsarbete'!$C:$C,0)&gt;0),TRUE))</f>
        <v>0</v>
      </c>
      <c r="M577" s="80" t="str">
        <f t="shared" si="187"/>
        <v/>
      </c>
      <c r="N577" s="80" t="b">
        <f t="shared" si="188"/>
        <v>0</v>
      </c>
      <c r="O577" s="80" t="str">
        <f t="shared" si="189"/>
        <v/>
      </c>
      <c r="P577" s="13" t="b">
        <f t="shared" si="190"/>
        <v>0</v>
      </c>
      <c r="Q577" s="80" t="str">
        <f t="shared" si="191"/>
        <v/>
      </c>
      <c r="R577" s="80" t="b">
        <f t="shared" si="192"/>
        <v>0</v>
      </c>
      <c r="S577" s="81" t="e">
        <f t="shared" si="176"/>
        <v>#VALUE!</v>
      </c>
      <c r="T577" s="81" t="e">
        <f t="shared" si="177"/>
        <v>#VALUE!</v>
      </c>
      <c r="U577" s="81" t="e">
        <f t="shared" si="178"/>
        <v>#VALUE!</v>
      </c>
      <c r="V577" s="82" t="e">
        <f t="shared" si="179"/>
        <v>#VALUE!</v>
      </c>
      <c r="W577" s="82" t="e">
        <f t="shared" si="193"/>
        <v>#VALUE!</v>
      </c>
      <c r="X577" s="82" t="b">
        <f t="shared" si="197"/>
        <v>0</v>
      </c>
      <c r="Y577" s="72" t="str">
        <f t="shared" si="180"/>
        <v/>
      </c>
      <c r="Z577" s="81" t="e" cm="1">
        <f t="array" aca="1" ref="Z577" ca="1">TEXT(RIGHT(10-RIGHT(SUM(INDEX(1*(MID(MID(C577,1,1)*2,ROW(INDIRECT("1:"&amp;LEN(MID(C577,1,1)*2))),1)),,))+MID(C577,2,1)+
SUM(INDEX(1*(MID(MID(C577,3,1)*2,ROW(INDIRECT("1:"&amp;LEN(MID(C577,3,1)*2))),1)),,))+MID(C577,4,1)+
SUM(INDEX(1*(MID(MID(C577,5,1)*2,ROW(INDIRECT("1:"&amp;LEN(MID(C577,5,1)*2))),1)),,))+MID(C577,6,1)+
SUM(INDEX(1*(MID(MID(C577,8,1)*2,ROW(INDIRECT("1:"&amp;LEN(MID(C577,8,1)*2))),1)),,))+MID(C577,9,1)+
SUM(INDEX(1*(MID(MID(C577,10,1)*2,ROW(INDIRECT("1:"&amp;LEN(MID(C577,10,1)*2))),1)),,)),1),1),"0")</f>
        <v>#VALUE!</v>
      </c>
      <c r="AA577" s="81" t="str">
        <f t="shared" si="181"/>
        <v/>
      </c>
      <c r="AB577" s="83" t="b">
        <f t="shared" si="182"/>
        <v>0</v>
      </c>
      <c r="AC577" s="154">
        <f t="shared" si="194"/>
        <v>0</v>
      </c>
      <c r="AD577" s="154">
        <f>SUMIF($C$15:C576,C577,$AC$15:AC576)</f>
        <v>0</v>
      </c>
      <c r="AE577" s="15">
        <f t="shared" si="195"/>
        <v>10000</v>
      </c>
      <c r="AF577" s="154">
        <f t="shared" si="196"/>
        <v>0</v>
      </c>
    </row>
    <row r="578" spans="1:32" s="30" customFormat="1" x14ac:dyDescent="0.25">
      <c r="A578" s="19">
        <v>563</v>
      </c>
      <c r="B578" s="20"/>
      <c r="C578" s="107"/>
      <c r="D578" s="20"/>
      <c r="E578" s="20"/>
      <c r="F578" s="20"/>
      <c r="G578" s="122"/>
      <c r="H578" s="156">
        <f t="shared" si="183"/>
        <v>0</v>
      </c>
      <c r="I578" s="117" t="str">
        <f t="shared" si="184"/>
        <v/>
      </c>
      <c r="J578" s="80" t="b">
        <f t="shared" si="185"/>
        <v>0</v>
      </c>
      <c r="K578" s="80" t="str">
        <f t="shared" si="186"/>
        <v/>
      </c>
      <c r="L578" s="80" t="b">
        <f>IF(C578="",FALSE,IFERROR(NOT(MATCH(C578,'Anställda och korttidsarbete'!$C:$C,0)&gt;0),TRUE))</f>
        <v>0</v>
      </c>
      <c r="M578" s="80" t="str">
        <f t="shared" si="187"/>
        <v/>
      </c>
      <c r="N578" s="80" t="b">
        <f t="shared" si="188"/>
        <v>0</v>
      </c>
      <c r="O578" s="80" t="str">
        <f t="shared" si="189"/>
        <v/>
      </c>
      <c r="P578" s="13" t="b">
        <f t="shared" si="190"/>
        <v>0</v>
      </c>
      <c r="Q578" s="80" t="str">
        <f t="shared" si="191"/>
        <v/>
      </c>
      <c r="R578" s="80" t="b">
        <f t="shared" si="192"/>
        <v>0</v>
      </c>
      <c r="S578" s="81" t="e">
        <f t="shared" si="176"/>
        <v>#VALUE!</v>
      </c>
      <c r="T578" s="81" t="e">
        <f t="shared" si="177"/>
        <v>#VALUE!</v>
      </c>
      <c r="U578" s="81" t="e">
        <f t="shared" si="178"/>
        <v>#VALUE!</v>
      </c>
      <c r="V578" s="82" t="e">
        <f t="shared" si="179"/>
        <v>#VALUE!</v>
      </c>
      <c r="W578" s="82" t="e">
        <f t="shared" si="193"/>
        <v>#VALUE!</v>
      </c>
      <c r="X578" s="82" t="b">
        <f t="shared" si="197"/>
        <v>0</v>
      </c>
      <c r="Y578" s="72" t="str">
        <f t="shared" si="180"/>
        <v/>
      </c>
      <c r="Z578" s="81" t="e" cm="1">
        <f t="array" aca="1" ref="Z578" ca="1">TEXT(RIGHT(10-RIGHT(SUM(INDEX(1*(MID(MID(C578,1,1)*2,ROW(INDIRECT("1:"&amp;LEN(MID(C578,1,1)*2))),1)),,))+MID(C578,2,1)+
SUM(INDEX(1*(MID(MID(C578,3,1)*2,ROW(INDIRECT("1:"&amp;LEN(MID(C578,3,1)*2))),1)),,))+MID(C578,4,1)+
SUM(INDEX(1*(MID(MID(C578,5,1)*2,ROW(INDIRECT("1:"&amp;LEN(MID(C578,5,1)*2))),1)),,))+MID(C578,6,1)+
SUM(INDEX(1*(MID(MID(C578,8,1)*2,ROW(INDIRECT("1:"&amp;LEN(MID(C578,8,1)*2))),1)),,))+MID(C578,9,1)+
SUM(INDEX(1*(MID(MID(C578,10,1)*2,ROW(INDIRECT("1:"&amp;LEN(MID(C578,10,1)*2))),1)),,)),1),1),"0")</f>
        <v>#VALUE!</v>
      </c>
      <c r="AA578" s="81" t="str">
        <f t="shared" si="181"/>
        <v/>
      </c>
      <c r="AB578" s="83" t="b">
        <f t="shared" si="182"/>
        <v>0</v>
      </c>
      <c r="AC578" s="154">
        <f t="shared" si="194"/>
        <v>0</v>
      </c>
      <c r="AD578" s="154">
        <f>SUMIF($C$15:C577,C578,$AC$15:AC577)</f>
        <v>0</v>
      </c>
      <c r="AE578" s="15">
        <f t="shared" si="195"/>
        <v>10000</v>
      </c>
      <c r="AF578" s="154">
        <f t="shared" si="196"/>
        <v>0</v>
      </c>
    </row>
    <row r="579" spans="1:32" s="30" customFormat="1" x14ac:dyDescent="0.25">
      <c r="A579" s="19">
        <v>564</v>
      </c>
      <c r="B579" s="20"/>
      <c r="C579" s="107"/>
      <c r="D579" s="20"/>
      <c r="E579" s="20"/>
      <c r="F579" s="20"/>
      <c r="G579" s="122"/>
      <c r="H579" s="156">
        <f t="shared" si="183"/>
        <v>0</v>
      </c>
      <c r="I579" s="117" t="str">
        <f t="shared" si="184"/>
        <v/>
      </c>
      <c r="J579" s="80" t="b">
        <f t="shared" si="185"/>
        <v>0</v>
      </c>
      <c r="K579" s="80" t="str">
        <f t="shared" si="186"/>
        <v/>
      </c>
      <c r="L579" s="80" t="b">
        <f>IF(C579="",FALSE,IFERROR(NOT(MATCH(C579,'Anställda och korttidsarbete'!$C:$C,0)&gt;0),TRUE))</f>
        <v>0</v>
      </c>
      <c r="M579" s="80" t="str">
        <f t="shared" si="187"/>
        <v/>
      </c>
      <c r="N579" s="80" t="b">
        <f t="shared" si="188"/>
        <v>0</v>
      </c>
      <c r="O579" s="80" t="str">
        <f t="shared" si="189"/>
        <v/>
      </c>
      <c r="P579" s="13" t="b">
        <f t="shared" si="190"/>
        <v>0</v>
      </c>
      <c r="Q579" s="80" t="str">
        <f t="shared" si="191"/>
        <v/>
      </c>
      <c r="R579" s="80" t="b">
        <f t="shared" si="192"/>
        <v>0</v>
      </c>
      <c r="S579" s="81" t="e">
        <f t="shared" si="176"/>
        <v>#VALUE!</v>
      </c>
      <c r="T579" s="81" t="e">
        <f t="shared" si="177"/>
        <v>#VALUE!</v>
      </c>
      <c r="U579" s="81" t="e">
        <f t="shared" si="178"/>
        <v>#VALUE!</v>
      </c>
      <c r="V579" s="82" t="e">
        <f t="shared" si="179"/>
        <v>#VALUE!</v>
      </c>
      <c r="W579" s="82" t="e">
        <f t="shared" si="193"/>
        <v>#VALUE!</v>
      </c>
      <c r="X579" s="82" t="b">
        <f t="shared" si="197"/>
        <v>0</v>
      </c>
      <c r="Y579" s="72" t="str">
        <f t="shared" si="180"/>
        <v/>
      </c>
      <c r="Z579" s="81" t="e" cm="1">
        <f t="array" aca="1" ref="Z579" ca="1">TEXT(RIGHT(10-RIGHT(SUM(INDEX(1*(MID(MID(C579,1,1)*2,ROW(INDIRECT("1:"&amp;LEN(MID(C579,1,1)*2))),1)),,))+MID(C579,2,1)+
SUM(INDEX(1*(MID(MID(C579,3,1)*2,ROW(INDIRECT("1:"&amp;LEN(MID(C579,3,1)*2))),1)),,))+MID(C579,4,1)+
SUM(INDEX(1*(MID(MID(C579,5,1)*2,ROW(INDIRECT("1:"&amp;LEN(MID(C579,5,1)*2))),1)),,))+MID(C579,6,1)+
SUM(INDEX(1*(MID(MID(C579,8,1)*2,ROW(INDIRECT("1:"&amp;LEN(MID(C579,8,1)*2))),1)),,))+MID(C579,9,1)+
SUM(INDEX(1*(MID(MID(C579,10,1)*2,ROW(INDIRECT("1:"&amp;LEN(MID(C579,10,1)*2))),1)),,)),1),1),"0")</f>
        <v>#VALUE!</v>
      </c>
      <c r="AA579" s="81" t="str">
        <f t="shared" si="181"/>
        <v/>
      </c>
      <c r="AB579" s="83" t="b">
        <f t="shared" si="182"/>
        <v>0</v>
      </c>
      <c r="AC579" s="154">
        <f t="shared" si="194"/>
        <v>0</v>
      </c>
      <c r="AD579" s="154">
        <f>SUMIF($C$15:C578,C579,$AC$15:AC578)</f>
        <v>0</v>
      </c>
      <c r="AE579" s="15">
        <f t="shared" si="195"/>
        <v>10000</v>
      </c>
      <c r="AF579" s="154">
        <f t="shared" si="196"/>
        <v>0</v>
      </c>
    </row>
    <row r="580" spans="1:32" s="30" customFormat="1" x14ac:dyDescent="0.25">
      <c r="A580" s="19">
        <v>565</v>
      </c>
      <c r="B580" s="20"/>
      <c r="C580" s="107"/>
      <c r="D580" s="20"/>
      <c r="E580" s="20"/>
      <c r="F580" s="20"/>
      <c r="G580" s="122"/>
      <c r="H580" s="156">
        <f t="shared" si="183"/>
        <v>0</v>
      </c>
      <c r="I580" s="117" t="str">
        <f t="shared" si="184"/>
        <v/>
      </c>
      <c r="J580" s="80" t="b">
        <f t="shared" si="185"/>
        <v>0</v>
      </c>
      <c r="K580" s="80" t="str">
        <f t="shared" si="186"/>
        <v/>
      </c>
      <c r="L580" s="80" t="b">
        <f>IF(C580="",FALSE,IFERROR(NOT(MATCH(C580,'Anställda och korttidsarbete'!$C:$C,0)&gt;0),TRUE))</f>
        <v>0</v>
      </c>
      <c r="M580" s="80" t="str">
        <f t="shared" si="187"/>
        <v/>
      </c>
      <c r="N580" s="80" t="b">
        <f t="shared" si="188"/>
        <v>0</v>
      </c>
      <c r="O580" s="80" t="str">
        <f t="shared" si="189"/>
        <v/>
      </c>
      <c r="P580" s="13" t="b">
        <f t="shared" si="190"/>
        <v>0</v>
      </c>
      <c r="Q580" s="80" t="str">
        <f t="shared" si="191"/>
        <v/>
      </c>
      <c r="R580" s="80" t="b">
        <f t="shared" si="192"/>
        <v>0</v>
      </c>
      <c r="S580" s="81" t="e">
        <f t="shared" si="176"/>
        <v>#VALUE!</v>
      </c>
      <c r="T580" s="81" t="e">
        <f t="shared" si="177"/>
        <v>#VALUE!</v>
      </c>
      <c r="U580" s="81" t="e">
        <f t="shared" si="178"/>
        <v>#VALUE!</v>
      </c>
      <c r="V580" s="82" t="e">
        <f t="shared" si="179"/>
        <v>#VALUE!</v>
      </c>
      <c r="W580" s="82" t="e">
        <f t="shared" si="193"/>
        <v>#VALUE!</v>
      </c>
      <c r="X580" s="82" t="b">
        <f t="shared" si="197"/>
        <v>0</v>
      </c>
      <c r="Y580" s="72" t="str">
        <f t="shared" si="180"/>
        <v/>
      </c>
      <c r="Z580" s="81" t="e" cm="1">
        <f t="array" aca="1" ref="Z580" ca="1">TEXT(RIGHT(10-RIGHT(SUM(INDEX(1*(MID(MID(C580,1,1)*2,ROW(INDIRECT("1:"&amp;LEN(MID(C580,1,1)*2))),1)),,))+MID(C580,2,1)+
SUM(INDEX(1*(MID(MID(C580,3,1)*2,ROW(INDIRECT("1:"&amp;LEN(MID(C580,3,1)*2))),1)),,))+MID(C580,4,1)+
SUM(INDEX(1*(MID(MID(C580,5,1)*2,ROW(INDIRECT("1:"&amp;LEN(MID(C580,5,1)*2))),1)),,))+MID(C580,6,1)+
SUM(INDEX(1*(MID(MID(C580,8,1)*2,ROW(INDIRECT("1:"&amp;LEN(MID(C580,8,1)*2))),1)),,))+MID(C580,9,1)+
SUM(INDEX(1*(MID(MID(C580,10,1)*2,ROW(INDIRECT("1:"&amp;LEN(MID(C580,10,1)*2))),1)),,)),1),1),"0")</f>
        <v>#VALUE!</v>
      </c>
      <c r="AA580" s="81" t="str">
        <f t="shared" si="181"/>
        <v/>
      </c>
      <c r="AB580" s="83" t="b">
        <f t="shared" si="182"/>
        <v>0</v>
      </c>
      <c r="AC580" s="154">
        <f t="shared" si="194"/>
        <v>0</v>
      </c>
      <c r="AD580" s="154">
        <f>SUMIF($C$15:C579,C580,$AC$15:AC579)</f>
        <v>0</v>
      </c>
      <c r="AE580" s="15">
        <f t="shared" si="195"/>
        <v>10000</v>
      </c>
      <c r="AF580" s="154">
        <f t="shared" si="196"/>
        <v>0</v>
      </c>
    </row>
    <row r="581" spans="1:32" s="30" customFormat="1" x14ac:dyDescent="0.25">
      <c r="A581" s="19">
        <v>566</v>
      </c>
      <c r="B581" s="20"/>
      <c r="C581" s="107"/>
      <c r="D581" s="20"/>
      <c r="E581" s="20"/>
      <c r="F581" s="20"/>
      <c r="G581" s="122"/>
      <c r="H581" s="156">
        <f t="shared" si="183"/>
        <v>0</v>
      </c>
      <c r="I581" s="117" t="str">
        <f t="shared" si="184"/>
        <v/>
      </c>
      <c r="J581" s="80" t="b">
        <f t="shared" si="185"/>
        <v>0</v>
      </c>
      <c r="K581" s="80" t="str">
        <f t="shared" si="186"/>
        <v/>
      </c>
      <c r="L581" s="80" t="b">
        <f>IF(C581="",FALSE,IFERROR(NOT(MATCH(C581,'Anställda och korttidsarbete'!$C:$C,0)&gt;0),TRUE))</f>
        <v>0</v>
      </c>
      <c r="M581" s="80" t="str">
        <f t="shared" si="187"/>
        <v/>
      </c>
      <c r="N581" s="80" t="b">
        <f t="shared" si="188"/>
        <v>0</v>
      </c>
      <c r="O581" s="80" t="str">
        <f t="shared" si="189"/>
        <v/>
      </c>
      <c r="P581" s="13" t="b">
        <f t="shared" si="190"/>
        <v>0</v>
      </c>
      <c r="Q581" s="80" t="str">
        <f t="shared" si="191"/>
        <v/>
      </c>
      <c r="R581" s="80" t="b">
        <f t="shared" si="192"/>
        <v>0</v>
      </c>
      <c r="S581" s="81" t="e">
        <f t="shared" si="176"/>
        <v>#VALUE!</v>
      </c>
      <c r="T581" s="81" t="e">
        <f t="shared" si="177"/>
        <v>#VALUE!</v>
      </c>
      <c r="U581" s="81" t="e">
        <f t="shared" si="178"/>
        <v>#VALUE!</v>
      </c>
      <c r="V581" s="82" t="e">
        <f t="shared" si="179"/>
        <v>#VALUE!</v>
      </c>
      <c r="W581" s="82" t="e">
        <f t="shared" si="193"/>
        <v>#VALUE!</v>
      </c>
      <c r="X581" s="82" t="b">
        <f t="shared" si="197"/>
        <v>0</v>
      </c>
      <c r="Y581" s="72" t="str">
        <f t="shared" si="180"/>
        <v/>
      </c>
      <c r="Z581" s="81" t="e" cm="1">
        <f t="array" aca="1" ref="Z581" ca="1">TEXT(RIGHT(10-RIGHT(SUM(INDEX(1*(MID(MID(C581,1,1)*2,ROW(INDIRECT("1:"&amp;LEN(MID(C581,1,1)*2))),1)),,))+MID(C581,2,1)+
SUM(INDEX(1*(MID(MID(C581,3,1)*2,ROW(INDIRECT("1:"&amp;LEN(MID(C581,3,1)*2))),1)),,))+MID(C581,4,1)+
SUM(INDEX(1*(MID(MID(C581,5,1)*2,ROW(INDIRECT("1:"&amp;LEN(MID(C581,5,1)*2))),1)),,))+MID(C581,6,1)+
SUM(INDEX(1*(MID(MID(C581,8,1)*2,ROW(INDIRECT("1:"&amp;LEN(MID(C581,8,1)*2))),1)),,))+MID(C581,9,1)+
SUM(INDEX(1*(MID(MID(C581,10,1)*2,ROW(INDIRECT("1:"&amp;LEN(MID(C581,10,1)*2))),1)),,)),1),1),"0")</f>
        <v>#VALUE!</v>
      </c>
      <c r="AA581" s="81" t="str">
        <f t="shared" si="181"/>
        <v/>
      </c>
      <c r="AB581" s="83" t="b">
        <f t="shared" si="182"/>
        <v>0</v>
      </c>
      <c r="AC581" s="154">
        <f t="shared" si="194"/>
        <v>0</v>
      </c>
      <c r="AD581" s="154">
        <f>SUMIF($C$15:C580,C581,$AC$15:AC580)</f>
        <v>0</v>
      </c>
      <c r="AE581" s="15">
        <f t="shared" si="195"/>
        <v>10000</v>
      </c>
      <c r="AF581" s="154">
        <f t="shared" si="196"/>
        <v>0</v>
      </c>
    </row>
    <row r="582" spans="1:32" s="30" customFormat="1" x14ac:dyDescent="0.25">
      <c r="A582" s="19">
        <v>567</v>
      </c>
      <c r="B582" s="20"/>
      <c r="C582" s="107"/>
      <c r="D582" s="20"/>
      <c r="E582" s="20"/>
      <c r="F582" s="20"/>
      <c r="G582" s="122"/>
      <c r="H582" s="156">
        <f t="shared" si="183"/>
        <v>0</v>
      </c>
      <c r="I582" s="117" t="str">
        <f t="shared" si="184"/>
        <v/>
      </c>
      <c r="J582" s="80" t="b">
        <f t="shared" si="185"/>
        <v>0</v>
      </c>
      <c r="K582" s="80" t="str">
        <f t="shared" si="186"/>
        <v/>
      </c>
      <c r="L582" s="80" t="b">
        <f>IF(C582="",FALSE,IFERROR(NOT(MATCH(C582,'Anställda och korttidsarbete'!$C:$C,0)&gt;0),TRUE))</f>
        <v>0</v>
      </c>
      <c r="M582" s="80" t="str">
        <f t="shared" si="187"/>
        <v/>
      </c>
      <c r="N582" s="80" t="b">
        <f t="shared" si="188"/>
        <v>0</v>
      </c>
      <c r="O582" s="80" t="str">
        <f t="shared" si="189"/>
        <v/>
      </c>
      <c r="P582" s="13" t="b">
        <f t="shared" si="190"/>
        <v>0</v>
      </c>
      <c r="Q582" s="80" t="str">
        <f t="shared" si="191"/>
        <v/>
      </c>
      <c r="R582" s="80" t="b">
        <f t="shared" si="192"/>
        <v>0</v>
      </c>
      <c r="S582" s="81" t="e">
        <f t="shared" si="176"/>
        <v>#VALUE!</v>
      </c>
      <c r="T582" s="81" t="e">
        <f t="shared" si="177"/>
        <v>#VALUE!</v>
      </c>
      <c r="U582" s="81" t="e">
        <f t="shared" si="178"/>
        <v>#VALUE!</v>
      </c>
      <c r="V582" s="82" t="e">
        <f t="shared" si="179"/>
        <v>#VALUE!</v>
      </c>
      <c r="W582" s="82" t="e">
        <f t="shared" si="193"/>
        <v>#VALUE!</v>
      </c>
      <c r="X582" s="82" t="b">
        <f t="shared" si="197"/>
        <v>0</v>
      </c>
      <c r="Y582" s="72" t="str">
        <f t="shared" si="180"/>
        <v/>
      </c>
      <c r="Z582" s="81" t="e" cm="1">
        <f t="array" aca="1" ref="Z582" ca="1">TEXT(RIGHT(10-RIGHT(SUM(INDEX(1*(MID(MID(C582,1,1)*2,ROW(INDIRECT("1:"&amp;LEN(MID(C582,1,1)*2))),1)),,))+MID(C582,2,1)+
SUM(INDEX(1*(MID(MID(C582,3,1)*2,ROW(INDIRECT("1:"&amp;LEN(MID(C582,3,1)*2))),1)),,))+MID(C582,4,1)+
SUM(INDEX(1*(MID(MID(C582,5,1)*2,ROW(INDIRECT("1:"&amp;LEN(MID(C582,5,1)*2))),1)),,))+MID(C582,6,1)+
SUM(INDEX(1*(MID(MID(C582,8,1)*2,ROW(INDIRECT("1:"&amp;LEN(MID(C582,8,1)*2))),1)),,))+MID(C582,9,1)+
SUM(INDEX(1*(MID(MID(C582,10,1)*2,ROW(INDIRECT("1:"&amp;LEN(MID(C582,10,1)*2))),1)),,)),1),1),"0")</f>
        <v>#VALUE!</v>
      </c>
      <c r="AA582" s="81" t="str">
        <f t="shared" si="181"/>
        <v/>
      </c>
      <c r="AB582" s="83" t="b">
        <f t="shared" si="182"/>
        <v>0</v>
      </c>
      <c r="AC582" s="154">
        <f t="shared" si="194"/>
        <v>0</v>
      </c>
      <c r="AD582" s="154">
        <f>SUMIF($C$15:C581,C582,$AC$15:AC581)</f>
        <v>0</v>
      </c>
      <c r="AE582" s="15">
        <f t="shared" si="195"/>
        <v>10000</v>
      </c>
      <c r="AF582" s="154">
        <f t="shared" si="196"/>
        <v>0</v>
      </c>
    </row>
    <row r="583" spans="1:32" s="30" customFormat="1" x14ac:dyDescent="0.25">
      <c r="A583" s="19">
        <v>568</v>
      </c>
      <c r="B583" s="20"/>
      <c r="C583" s="107"/>
      <c r="D583" s="20"/>
      <c r="E583" s="20"/>
      <c r="F583" s="20"/>
      <c r="G583" s="122"/>
      <c r="H583" s="156">
        <f t="shared" si="183"/>
        <v>0</v>
      </c>
      <c r="I583" s="117" t="str">
        <f t="shared" si="184"/>
        <v/>
      </c>
      <c r="J583" s="80" t="b">
        <f t="shared" si="185"/>
        <v>0</v>
      </c>
      <c r="K583" s="80" t="str">
        <f t="shared" si="186"/>
        <v/>
      </c>
      <c r="L583" s="80" t="b">
        <f>IF(C583="",FALSE,IFERROR(NOT(MATCH(C583,'Anställda och korttidsarbete'!$C:$C,0)&gt;0),TRUE))</f>
        <v>0</v>
      </c>
      <c r="M583" s="80" t="str">
        <f t="shared" si="187"/>
        <v/>
      </c>
      <c r="N583" s="80" t="b">
        <f t="shared" si="188"/>
        <v>0</v>
      </c>
      <c r="O583" s="80" t="str">
        <f t="shared" si="189"/>
        <v/>
      </c>
      <c r="P583" s="13" t="b">
        <f t="shared" si="190"/>
        <v>0</v>
      </c>
      <c r="Q583" s="80" t="str">
        <f t="shared" si="191"/>
        <v/>
      </c>
      <c r="R583" s="80" t="b">
        <f t="shared" si="192"/>
        <v>0</v>
      </c>
      <c r="S583" s="81" t="e">
        <f t="shared" si="176"/>
        <v>#VALUE!</v>
      </c>
      <c r="T583" s="81" t="e">
        <f t="shared" si="177"/>
        <v>#VALUE!</v>
      </c>
      <c r="U583" s="81" t="e">
        <f t="shared" si="178"/>
        <v>#VALUE!</v>
      </c>
      <c r="V583" s="82" t="e">
        <f t="shared" si="179"/>
        <v>#VALUE!</v>
      </c>
      <c r="W583" s="82" t="e">
        <f t="shared" si="193"/>
        <v>#VALUE!</v>
      </c>
      <c r="X583" s="82" t="b">
        <f t="shared" si="197"/>
        <v>0</v>
      </c>
      <c r="Y583" s="72" t="str">
        <f t="shared" si="180"/>
        <v/>
      </c>
      <c r="Z583" s="81" t="e" cm="1">
        <f t="array" aca="1" ref="Z583" ca="1">TEXT(RIGHT(10-RIGHT(SUM(INDEX(1*(MID(MID(C583,1,1)*2,ROW(INDIRECT("1:"&amp;LEN(MID(C583,1,1)*2))),1)),,))+MID(C583,2,1)+
SUM(INDEX(1*(MID(MID(C583,3,1)*2,ROW(INDIRECT("1:"&amp;LEN(MID(C583,3,1)*2))),1)),,))+MID(C583,4,1)+
SUM(INDEX(1*(MID(MID(C583,5,1)*2,ROW(INDIRECT("1:"&amp;LEN(MID(C583,5,1)*2))),1)),,))+MID(C583,6,1)+
SUM(INDEX(1*(MID(MID(C583,8,1)*2,ROW(INDIRECT("1:"&amp;LEN(MID(C583,8,1)*2))),1)),,))+MID(C583,9,1)+
SUM(INDEX(1*(MID(MID(C583,10,1)*2,ROW(INDIRECT("1:"&amp;LEN(MID(C583,10,1)*2))),1)),,)),1),1),"0")</f>
        <v>#VALUE!</v>
      </c>
      <c r="AA583" s="81" t="str">
        <f t="shared" si="181"/>
        <v/>
      </c>
      <c r="AB583" s="83" t="b">
        <f t="shared" si="182"/>
        <v>0</v>
      </c>
      <c r="AC583" s="154">
        <f t="shared" si="194"/>
        <v>0</v>
      </c>
      <c r="AD583" s="154">
        <f>SUMIF($C$15:C582,C583,$AC$15:AC582)</f>
        <v>0</v>
      </c>
      <c r="AE583" s="15">
        <f t="shared" si="195"/>
        <v>10000</v>
      </c>
      <c r="AF583" s="154">
        <f t="shared" si="196"/>
        <v>0</v>
      </c>
    </row>
    <row r="584" spans="1:32" s="30" customFormat="1" x14ac:dyDescent="0.25">
      <c r="A584" s="19">
        <v>569</v>
      </c>
      <c r="B584" s="20"/>
      <c r="C584" s="107"/>
      <c r="D584" s="20"/>
      <c r="E584" s="20"/>
      <c r="F584" s="20"/>
      <c r="G584" s="122"/>
      <c r="H584" s="156">
        <f t="shared" si="183"/>
        <v>0</v>
      </c>
      <c r="I584" s="117" t="str">
        <f t="shared" si="184"/>
        <v/>
      </c>
      <c r="J584" s="80" t="b">
        <f t="shared" si="185"/>
        <v>0</v>
      </c>
      <c r="K584" s="80" t="str">
        <f t="shared" si="186"/>
        <v/>
      </c>
      <c r="L584" s="80" t="b">
        <f>IF(C584="",FALSE,IFERROR(NOT(MATCH(C584,'Anställda och korttidsarbete'!$C:$C,0)&gt;0),TRUE))</f>
        <v>0</v>
      </c>
      <c r="M584" s="80" t="str">
        <f t="shared" si="187"/>
        <v/>
      </c>
      <c r="N584" s="80" t="b">
        <f t="shared" si="188"/>
        <v>0</v>
      </c>
      <c r="O584" s="80" t="str">
        <f t="shared" si="189"/>
        <v/>
      </c>
      <c r="P584" s="13" t="b">
        <f t="shared" si="190"/>
        <v>0</v>
      </c>
      <c r="Q584" s="80" t="str">
        <f t="shared" si="191"/>
        <v/>
      </c>
      <c r="R584" s="80" t="b">
        <f t="shared" si="192"/>
        <v>0</v>
      </c>
      <c r="S584" s="81" t="e">
        <f t="shared" si="176"/>
        <v>#VALUE!</v>
      </c>
      <c r="T584" s="81" t="e">
        <f t="shared" si="177"/>
        <v>#VALUE!</v>
      </c>
      <c r="U584" s="81" t="e">
        <f t="shared" si="178"/>
        <v>#VALUE!</v>
      </c>
      <c r="V584" s="82" t="e">
        <f t="shared" si="179"/>
        <v>#VALUE!</v>
      </c>
      <c r="W584" s="82" t="e">
        <f t="shared" si="193"/>
        <v>#VALUE!</v>
      </c>
      <c r="X584" s="82" t="b">
        <f t="shared" si="197"/>
        <v>0</v>
      </c>
      <c r="Y584" s="72" t="str">
        <f t="shared" si="180"/>
        <v/>
      </c>
      <c r="Z584" s="81" t="e" cm="1">
        <f t="array" aca="1" ref="Z584" ca="1">TEXT(RIGHT(10-RIGHT(SUM(INDEX(1*(MID(MID(C584,1,1)*2,ROW(INDIRECT("1:"&amp;LEN(MID(C584,1,1)*2))),1)),,))+MID(C584,2,1)+
SUM(INDEX(1*(MID(MID(C584,3,1)*2,ROW(INDIRECT("1:"&amp;LEN(MID(C584,3,1)*2))),1)),,))+MID(C584,4,1)+
SUM(INDEX(1*(MID(MID(C584,5,1)*2,ROW(INDIRECT("1:"&amp;LEN(MID(C584,5,1)*2))),1)),,))+MID(C584,6,1)+
SUM(INDEX(1*(MID(MID(C584,8,1)*2,ROW(INDIRECT("1:"&amp;LEN(MID(C584,8,1)*2))),1)),,))+MID(C584,9,1)+
SUM(INDEX(1*(MID(MID(C584,10,1)*2,ROW(INDIRECT("1:"&amp;LEN(MID(C584,10,1)*2))),1)),,)),1),1),"0")</f>
        <v>#VALUE!</v>
      </c>
      <c r="AA584" s="81" t="str">
        <f t="shared" si="181"/>
        <v/>
      </c>
      <c r="AB584" s="83" t="b">
        <f t="shared" si="182"/>
        <v>0</v>
      </c>
      <c r="AC584" s="154">
        <f t="shared" si="194"/>
        <v>0</v>
      </c>
      <c r="AD584" s="154">
        <f>SUMIF($C$15:C583,C584,$AC$15:AC583)</f>
        <v>0</v>
      </c>
      <c r="AE584" s="15">
        <f t="shared" si="195"/>
        <v>10000</v>
      </c>
      <c r="AF584" s="154">
        <f t="shared" si="196"/>
        <v>0</v>
      </c>
    </row>
    <row r="585" spans="1:32" s="30" customFormat="1" x14ac:dyDescent="0.25">
      <c r="A585" s="19">
        <v>570</v>
      </c>
      <c r="B585" s="20"/>
      <c r="C585" s="107"/>
      <c r="D585" s="20"/>
      <c r="E585" s="20"/>
      <c r="F585" s="20"/>
      <c r="G585" s="122"/>
      <c r="H585" s="156">
        <f t="shared" si="183"/>
        <v>0</v>
      </c>
      <c r="I585" s="117" t="str">
        <f t="shared" si="184"/>
        <v/>
      </c>
      <c r="J585" s="80" t="b">
        <f t="shared" si="185"/>
        <v>0</v>
      </c>
      <c r="K585" s="80" t="str">
        <f t="shared" si="186"/>
        <v/>
      </c>
      <c r="L585" s="80" t="b">
        <f>IF(C585="",FALSE,IFERROR(NOT(MATCH(C585,'Anställda och korttidsarbete'!$C:$C,0)&gt;0),TRUE))</f>
        <v>0</v>
      </c>
      <c r="M585" s="80" t="str">
        <f t="shared" si="187"/>
        <v/>
      </c>
      <c r="N585" s="80" t="b">
        <f t="shared" si="188"/>
        <v>0</v>
      </c>
      <c r="O585" s="80" t="str">
        <f t="shared" si="189"/>
        <v/>
      </c>
      <c r="P585" s="13" t="b">
        <f t="shared" si="190"/>
        <v>0</v>
      </c>
      <c r="Q585" s="80" t="str">
        <f t="shared" si="191"/>
        <v/>
      </c>
      <c r="R585" s="80" t="b">
        <f t="shared" si="192"/>
        <v>0</v>
      </c>
      <c r="S585" s="81" t="e">
        <f t="shared" si="176"/>
        <v>#VALUE!</v>
      </c>
      <c r="T585" s="81" t="e">
        <f t="shared" si="177"/>
        <v>#VALUE!</v>
      </c>
      <c r="U585" s="81" t="e">
        <f t="shared" si="178"/>
        <v>#VALUE!</v>
      </c>
      <c r="V585" s="82" t="e">
        <f t="shared" si="179"/>
        <v>#VALUE!</v>
      </c>
      <c r="W585" s="82" t="e">
        <f t="shared" si="193"/>
        <v>#VALUE!</v>
      </c>
      <c r="X585" s="82" t="b">
        <f t="shared" si="197"/>
        <v>0</v>
      </c>
      <c r="Y585" s="72" t="str">
        <f t="shared" si="180"/>
        <v/>
      </c>
      <c r="Z585" s="81" t="e" cm="1">
        <f t="array" aca="1" ref="Z585" ca="1">TEXT(RIGHT(10-RIGHT(SUM(INDEX(1*(MID(MID(C585,1,1)*2,ROW(INDIRECT("1:"&amp;LEN(MID(C585,1,1)*2))),1)),,))+MID(C585,2,1)+
SUM(INDEX(1*(MID(MID(C585,3,1)*2,ROW(INDIRECT("1:"&amp;LEN(MID(C585,3,1)*2))),1)),,))+MID(C585,4,1)+
SUM(INDEX(1*(MID(MID(C585,5,1)*2,ROW(INDIRECT("1:"&amp;LEN(MID(C585,5,1)*2))),1)),,))+MID(C585,6,1)+
SUM(INDEX(1*(MID(MID(C585,8,1)*2,ROW(INDIRECT("1:"&amp;LEN(MID(C585,8,1)*2))),1)),,))+MID(C585,9,1)+
SUM(INDEX(1*(MID(MID(C585,10,1)*2,ROW(INDIRECT("1:"&amp;LEN(MID(C585,10,1)*2))),1)),,)),1),1),"0")</f>
        <v>#VALUE!</v>
      </c>
      <c r="AA585" s="81" t="str">
        <f t="shared" si="181"/>
        <v/>
      </c>
      <c r="AB585" s="83" t="b">
        <f t="shared" si="182"/>
        <v>0</v>
      </c>
      <c r="AC585" s="154">
        <f t="shared" si="194"/>
        <v>0</v>
      </c>
      <c r="AD585" s="154">
        <f>SUMIF($C$15:C584,C585,$AC$15:AC584)</f>
        <v>0</v>
      </c>
      <c r="AE585" s="15">
        <f t="shared" si="195"/>
        <v>10000</v>
      </c>
      <c r="AF585" s="154">
        <f t="shared" si="196"/>
        <v>0</v>
      </c>
    </row>
    <row r="586" spans="1:32" s="30" customFormat="1" x14ac:dyDescent="0.25">
      <c r="A586" s="19">
        <v>571</v>
      </c>
      <c r="B586" s="20"/>
      <c r="C586" s="107"/>
      <c r="D586" s="20"/>
      <c r="E586" s="20"/>
      <c r="F586" s="20"/>
      <c r="G586" s="122"/>
      <c r="H586" s="156">
        <f t="shared" si="183"/>
        <v>0</v>
      </c>
      <c r="I586" s="117" t="str">
        <f t="shared" si="184"/>
        <v/>
      </c>
      <c r="J586" s="80" t="b">
        <f t="shared" si="185"/>
        <v>0</v>
      </c>
      <c r="K586" s="80" t="str">
        <f t="shared" si="186"/>
        <v/>
      </c>
      <c r="L586" s="80" t="b">
        <f>IF(C586="",FALSE,IFERROR(NOT(MATCH(C586,'Anställda och korttidsarbete'!$C:$C,0)&gt;0),TRUE))</f>
        <v>0</v>
      </c>
      <c r="M586" s="80" t="str">
        <f t="shared" si="187"/>
        <v/>
      </c>
      <c r="N586" s="80" t="b">
        <f t="shared" si="188"/>
        <v>0</v>
      </c>
      <c r="O586" s="80" t="str">
        <f t="shared" si="189"/>
        <v/>
      </c>
      <c r="P586" s="13" t="b">
        <f t="shared" si="190"/>
        <v>0</v>
      </c>
      <c r="Q586" s="80" t="str">
        <f t="shared" si="191"/>
        <v/>
      </c>
      <c r="R586" s="80" t="b">
        <f t="shared" si="192"/>
        <v>0</v>
      </c>
      <c r="S586" s="81" t="e">
        <f t="shared" si="176"/>
        <v>#VALUE!</v>
      </c>
      <c r="T586" s="81" t="e">
        <f t="shared" si="177"/>
        <v>#VALUE!</v>
      </c>
      <c r="U586" s="81" t="e">
        <f t="shared" si="178"/>
        <v>#VALUE!</v>
      </c>
      <c r="V586" s="82" t="e">
        <f t="shared" si="179"/>
        <v>#VALUE!</v>
      </c>
      <c r="W586" s="82" t="e">
        <f t="shared" si="193"/>
        <v>#VALUE!</v>
      </c>
      <c r="X586" s="82" t="b">
        <f t="shared" si="197"/>
        <v>0</v>
      </c>
      <c r="Y586" s="72" t="str">
        <f t="shared" si="180"/>
        <v/>
      </c>
      <c r="Z586" s="81" t="e" cm="1">
        <f t="array" aca="1" ref="Z586" ca="1">TEXT(RIGHT(10-RIGHT(SUM(INDEX(1*(MID(MID(C586,1,1)*2,ROW(INDIRECT("1:"&amp;LEN(MID(C586,1,1)*2))),1)),,))+MID(C586,2,1)+
SUM(INDEX(1*(MID(MID(C586,3,1)*2,ROW(INDIRECT("1:"&amp;LEN(MID(C586,3,1)*2))),1)),,))+MID(C586,4,1)+
SUM(INDEX(1*(MID(MID(C586,5,1)*2,ROW(INDIRECT("1:"&amp;LEN(MID(C586,5,1)*2))),1)),,))+MID(C586,6,1)+
SUM(INDEX(1*(MID(MID(C586,8,1)*2,ROW(INDIRECT("1:"&amp;LEN(MID(C586,8,1)*2))),1)),,))+MID(C586,9,1)+
SUM(INDEX(1*(MID(MID(C586,10,1)*2,ROW(INDIRECT("1:"&amp;LEN(MID(C586,10,1)*2))),1)),,)),1),1),"0")</f>
        <v>#VALUE!</v>
      </c>
      <c r="AA586" s="81" t="str">
        <f t="shared" si="181"/>
        <v/>
      </c>
      <c r="AB586" s="83" t="b">
        <f t="shared" si="182"/>
        <v>0</v>
      </c>
      <c r="AC586" s="154">
        <f t="shared" si="194"/>
        <v>0</v>
      </c>
      <c r="AD586" s="154">
        <f>SUMIF($C$15:C585,C586,$AC$15:AC585)</f>
        <v>0</v>
      </c>
      <c r="AE586" s="15">
        <f t="shared" si="195"/>
        <v>10000</v>
      </c>
      <c r="AF586" s="154">
        <f t="shared" si="196"/>
        <v>0</v>
      </c>
    </row>
    <row r="587" spans="1:32" s="30" customFormat="1" x14ac:dyDescent="0.25">
      <c r="A587" s="19">
        <v>572</v>
      </c>
      <c r="B587" s="20"/>
      <c r="C587" s="107"/>
      <c r="D587" s="20"/>
      <c r="E587" s="20"/>
      <c r="F587" s="20"/>
      <c r="G587" s="122"/>
      <c r="H587" s="156">
        <f t="shared" si="183"/>
        <v>0</v>
      </c>
      <c r="I587" s="117" t="str">
        <f t="shared" si="184"/>
        <v/>
      </c>
      <c r="J587" s="80" t="b">
        <f t="shared" si="185"/>
        <v>0</v>
      </c>
      <c r="K587" s="80" t="str">
        <f t="shared" si="186"/>
        <v/>
      </c>
      <c r="L587" s="80" t="b">
        <f>IF(C587="",FALSE,IFERROR(NOT(MATCH(C587,'Anställda och korttidsarbete'!$C:$C,0)&gt;0),TRUE))</f>
        <v>0</v>
      </c>
      <c r="M587" s="80" t="str">
        <f t="shared" si="187"/>
        <v/>
      </c>
      <c r="N587" s="80" t="b">
        <f t="shared" si="188"/>
        <v>0</v>
      </c>
      <c r="O587" s="80" t="str">
        <f t="shared" si="189"/>
        <v/>
      </c>
      <c r="P587" s="13" t="b">
        <f t="shared" si="190"/>
        <v>0</v>
      </c>
      <c r="Q587" s="80" t="str">
        <f t="shared" si="191"/>
        <v/>
      </c>
      <c r="R587" s="80" t="b">
        <f t="shared" si="192"/>
        <v>0</v>
      </c>
      <c r="S587" s="81" t="e">
        <f t="shared" si="176"/>
        <v>#VALUE!</v>
      </c>
      <c r="T587" s="81" t="e">
        <f t="shared" si="177"/>
        <v>#VALUE!</v>
      </c>
      <c r="U587" s="81" t="e">
        <f t="shared" si="178"/>
        <v>#VALUE!</v>
      </c>
      <c r="V587" s="82" t="e">
        <f t="shared" si="179"/>
        <v>#VALUE!</v>
      </c>
      <c r="W587" s="82" t="e">
        <f t="shared" si="193"/>
        <v>#VALUE!</v>
      </c>
      <c r="X587" s="82" t="b">
        <f t="shared" si="197"/>
        <v>0</v>
      </c>
      <c r="Y587" s="72" t="str">
        <f t="shared" si="180"/>
        <v/>
      </c>
      <c r="Z587" s="81" t="e" cm="1">
        <f t="array" aca="1" ref="Z587" ca="1">TEXT(RIGHT(10-RIGHT(SUM(INDEX(1*(MID(MID(C587,1,1)*2,ROW(INDIRECT("1:"&amp;LEN(MID(C587,1,1)*2))),1)),,))+MID(C587,2,1)+
SUM(INDEX(1*(MID(MID(C587,3,1)*2,ROW(INDIRECT("1:"&amp;LEN(MID(C587,3,1)*2))),1)),,))+MID(C587,4,1)+
SUM(INDEX(1*(MID(MID(C587,5,1)*2,ROW(INDIRECT("1:"&amp;LEN(MID(C587,5,1)*2))),1)),,))+MID(C587,6,1)+
SUM(INDEX(1*(MID(MID(C587,8,1)*2,ROW(INDIRECT("1:"&amp;LEN(MID(C587,8,1)*2))),1)),,))+MID(C587,9,1)+
SUM(INDEX(1*(MID(MID(C587,10,1)*2,ROW(INDIRECT("1:"&amp;LEN(MID(C587,10,1)*2))),1)),,)),1),1),"0")</f>
        <v>#VALUE!</v>
      </c>
      <c r="AA587" s="81" t="str">
        <f t="shared" si="181"/>
        <v/>
      </c>
      <c r="AB587" s="83" t="b">
        <f t="shared" si="182"/>
        <v>0</v>
      </c>
      <c r="AC587" s="154">
        <f t="shared" si="194"/>
        <v>0</v>
      </c>
      <c r="AD587" s="154">
        <f>SUMIF($C$15:C586,C587,$AC$15:AC586)</f>
        <v>0</v>
      </c>
      <c r="AE587" s="15">
        <f t="shared" si="195"/>
        <v>10000</v>
      </c>
      <c r="AF587" s="154">
        <f t="shared" si="196"/>
        <v>0</v>
      </c>
    </row>
    <row r="588" spans="1:32" s="30" customFormat="1" x14ac:dyDescent="0.25">
      <c r="A588" s="19">
        <v>573</v>
      </c>
      <c r="B588" s="20"/>
      <c r="C588" s="107"/>
      <c r="D588" s="20"/>
      <c r="E588" s="20"/>
      <c r="F588" s="20"/>
      <c r="G588" s="122"/>
      <c r="H588" s="156">
        <f t="shared" si="183"/>
        <v>0</v>
      </c>
      <c r="I588" s="117" t="str">
        <f t="shared" si="184"/>
        <v/>
      </c>
      <c r="J588" s="80" t="b">
        <f t="shared" si="185"/>
        <v>0</v>
      </c>
      <c r="K588" s="80" t="str">
        <f t="shared" si="186"/>
        <v/>
      </c>
      <c r="L588" s="80" t="b">
        <f>IF(C588="",FALSE,IFERROR(NOT(MATCH(C588,'Anställda och korttidsarbete'!$C:$C,0)&gt;0),TRUE))</f>
        <v>0</v>
      </c>
      <c r="M588" s="80" t="str">
        <f t="shared" si="187"/>
        <v/>
      </c>
      <c r="N588" s="80" t="b">
        <f t="shared" si="188"/>
        <v>0</v>
      </c>
      <c r="O588" s="80" t="str">
        <f t="shared" si="189"/>
        <v/>
      </c>
      <c r="P588" s="13" t="b">
        <f t="shared" si="190"/>
        <v>0</v>
      </c>
      <c r="Q588" s="80" t="str">
        <f t="shared" si="191"/>
        <v/>
      </c>
      <c r="R588" s="80" t="b">
        <f t="shared" si="192"/>
        <v>0</v>
      </c>
      <c r="S588" s="81" t="e">
        <f t="shared" si="176"/>
        <v>#VALUE!</v>
      </c>
      <c r="T588" s="81" t="e">
        <f t="shared" si="177"/>
        <v>#VALUE!</v>
      </c>
      <c r="U588" s="81" t="e">
        <f t="shared" si="178"/>
        <v>#VALUE!</v>
      </c>
      <c r="V588" s="82" t="e">
        <f t="shared" si="179"/>
        <v>#VALUE!</v>
      </c>
      <c r="W588" s="82" t="e">
        <f t="shared" si="193"/>
        <v>#VALUE!</v>
      </c>
      <c r="X588" s="82" t="b">
        <f t="shared" si="197"/>
        <v>0</v>
      </c>
      <c r="Y588" s="72" t="str">
        <f t="shared" si="180"/>
        <v/>
      </c>
      <c r="Z588" s="81" t="e" cm="1">
        <f t="array" aca="1" ref="Z588" ca="1">TEXT(RIGHT(10-RIGHT(SUM(INDEX(1*(MID(MID(C588,1,1)*2,ROW(INDIRECT("1:"&amp;LEN(MID(C588,1,1)*2))),1)),,))+MID(C588,2,1)+
SUM(INDEX(1*(MID(MID(C588,3,1)*2,ROW(INDIRECT("1:"&amp;LEN(MID(C588,3,1)*2))),1)),,))+MID(C588,4,1)+
SUM(INDEX(1*(MID(MID(C588,5,1)*2,ROW(INDIRECT("1:"&amp;LEN(MID(C588,5,1)*2))),1)),,))+MID(C588,6,1)+
SUM(INDEX(1*(MID(MID(C588,8,1)*2,ROW(INDIRECT("1:"&amp;LEN(MID(C588,8,1)*2))),1)),,))+MID(C588,9,1)+
SUM(INDEX(1*(MID(MID(C588,10,1)*2,ROW(INDIRECT("1:"&amp;LEN(MID(C588,10,1)*2))),1)),,)),1),1),"0")</f>
        <v>#VALUE!</v>
      </c>
      <c r="AA588" s="81" t="str">
        <f t="shared" si="181"/>
        <v/>
      </c>
      <c r="AB588" s="83" t="b">
        <f t="shared" si="182"/>
        <v>0</v>
      </c>
      <c r="AC588" s="154">
        <f t="shared" si="194"/>
        <v>0</v>
      </c>
      <c r="AD588" s="154">
        <f>SUMIF($C$15:C587,C588,$AC$15:AC587)</f>
        <v>0</v>
      </c>
      <c r="AE588" s="15">
        <f t="shared" si="195"/>
        <v>10000</v>
      </c>
      <c r="AF588" s="154">
        <f t="shared" si="196"/>
        <v>0</v>
      </c>
    </row>
    <row r="589" spans="1:32" s="30" customFormat="1" x14ac:dyDescent="0.25">
      <c r="A589" s="19">
        <v>574</v>
      </c>
      <c r="B589" s="20"/>
      <c r="C589" s="107"/>
      <c r="D589" s="20"/>
      <c r="E589" s="20"/>
      <c r="F589" s="20"/>
      <c r="G589" s="122"/>
      <c r="H589" s="156">
        <f t="shared" si="183"/>
        <v>0</v>
      </c>
      <c r="I589" s="117" t="str">
        <f t="shared" si="184"/>
        <v/>
      </c>
      <c r="J589" s="80" t="b">
        <f t="shared" si="185"/>
        <v>0</v>
      </c>
      <c r="K589" s="80" t="str">
        <f t="shared" si="186"/>
        <v/>
      </c>
      <c r="L589" s="80" t="b">
        <f>IF(C589="",FALSE,IFERROR(NOT(MATCH(C589,'Anställda och korttidsarbete'!$C:$C,0)&gt;0),TRUE))</f>
        <v>0</v>
      </c>
      <c r="M589" s="80" t="str">
        <f t="shared" si="187"/>
        <v/>
      </c>
      <c r="N589" s="80" t="b">
        <f t="shared" si="188"/>
        <v>0</v>
      </c>
      <c r="O589" s="80" t="str">
        <f t="shared" si="189"/>
        <v/>
      </c>
      <c r="P589" s="13" t="b">
        <f t="shared" si="190"/>
        <v>0</v>
      </c>
      <c r="Q589" s="80" t="str">
        <f t="shared" si="191"/>
        <v/>
      </c>
      <c r="R589" s="80" t="b">
        <f t="shared" si="192"/>
        <v>0</v>
      </c>
      <c r="S589" s="81" t="e">
        <f t="shared" si="176"/>
        <v>#VALUE!</v>
      </c>
      <c r="T589" s="81" t="e">
        <f t="shared" si="177"/>
        <v>#VALUE!</v>
      </c>
      <c r="U589" s="81" t="e">
        <f t="shared" si="178"/>
        <v>#VALUE!</v>
      </c>
      <c r="V589" s="82" t="e">
        <f t="shared" si="179"/>
        <v>#VALUE!</v>
      </c>
      <c r="W589" s="82" t="e">
        <f t="shared" si="193"/>
        <v>#VALUE!</v>
      </c>
      <c r="X589" s="82" t="b">
        <f t="shared" si="197"/>
        <v>0</v>
      </c>
      <c r="Y589" s="72" t="str">
        <f t="shared" si="180"/>
        <v/>
      </c>
      <c r="Z589" s="81" t="e" cm="1">
        <f t="array" aca="1" ref="Z589" ca="1">TEXT(RIGHT(10-RIGHT(SUM(INDEX(1*(MID(MID(C589,1,1)*2,ROW(INDIRECT("1:"&amp;LEN(MID(C589,1,1)*2))),1)),,))+MID(C589,2,1)+
SUM(INDEX(1*(MID(MID(C589,3,1)*2,ROW(INDIRECT("1:"&amp;LEN(MID(C589,3,1)*2))),1)),,))+MID(C589,4,1)+
SUM(INDEX(1*(MID(MID(C589,5,1)*2,ROW(INDIRECT("1:"&amp;LEN(MID(C589,5,1)*2))),1)),,))+MID(C589,6,1)+
SUM(INDEX(1*(MID(MID(C589,8,1)*2,ROW(INDIRECT("1:"&amp;LEN(MID(C589,8,1)*2))),1)),,))+MID(C589,9,1)+
SUM(INDEX(1*(MID(MID(C589,10,1)*2,ROW(INDIRECT("1:"&amp;LEN(MID(C589,10,1)*2))),1)),,)),1),1),"0")</f>
        <v>#VALUE!</v>
      </c>
      <c r="AA589" s="81" t="str">
        <f t="shared" si="181"/>
        <v/>
      </c>
      <c r="AB589" s="83" t="b">
        <f t="shared" si="182"/>
        <v>0</v>
      </c>
      <c r="AC589" s="154">
        <f t="shared" si="194"/>
        <v>0</v>
      </c>
      <c r="AD589" s="154">
        <f>SUMIF($C$15:C588,C589,$AC$15:AC588)</f>
        <v>0</v>
      </c>
      <c r="AE589" s="15">
        <f t="shared" si="195"/>
        <v>10000</v>
      </c>
      <c r="AF589" s="154">
        <f t="shared" si="196"/>
        <v>0</v>
      </c>
    </row>
    <row r="590" spans="1:32" s="30" customFormat="1" x14ac:dyDescent="0.25">
      <c r="A590" s="19">
        <v>575</v>
      </c>
      <c r="B590" s="20"/>
      <c r="C590" s="107"/>
      <c r="D590" s="20"/>
      <c r="E590" s="20"/>
      <c r="F590" s="20"/>
      <c r="G590" s="122"/>
      <c r="H590" s="156">
        <f t="shared" si="183"/>
        <v>0</v>
      </c>
      <c r="I590" s="117" t="str">
        <f t="shared" si="184"/>
        <v/>
      </c>
      <c r="J590" s="80" t="b">
        <f t="shared" si="185"/>
        <v>0</v>
      </c>
      <c r="K590" s="80" t="str">
        <f t="shared" si="186"/>
        <v/>
      </c>
      <c r="L590" s="80" t="b">
        <f>IF(C590="",FALSE,IFERROR(NOT(MATCH(C590,'Anställda och korttidsarbete'!$C:$C,0)&gt;0),TRUE))</f>
        <v>0</v>
      </c>
      <c r="M590" s="80" t="str">
        <f t="shared" si="187"/>
        <v/>
      </c>
      <c r="N590" s="80" t="b">
        <f t="shared" si="188"/>
        <v>0</v>
      </c>
      <c r="O590" s="80" t="str">
        <f t="shared" si="189"/>
        <v/>
      </c>
      <c r="P590" s="13" t="b">
        <f t="shared" si="190"/>
        <v>0</v>
      </c>
      <c r="Q590" s="80" t="str">
        <f t="shared" si="191"/>
        <v/>
      </c>
      <c r="R590" s="80" t="b">
        <f t="shared" si="192"/>
        <v>0</v>
      </c>
      <c r="S590" s="81" t="e">
        <f t="shared" si="176"/>
        <v>#VALUE!</v>
      </c>
      <c r="T590" s="81" t="e">
        <f t="shared" si="177"/>
        <v>#VALUE!</v>
      </c>
      <c r="U590" s="81" t="e">
        <f t="shared" si="178"/>
        <v>#VALUE!</v>
      </c>
      <c r="V590" s="82" t="e">
        <f t="shared" si="179"/>
        <v>#VALUE!</v>
      </c>
      <c r="W590" s="82" t="e">
        <f t="shared" si="193"/>
        <v>#VALUE!</v>
      </c>
      <c r="X590" s="82" t="b">
        <f t="shared" si="197"/>
        <v>0</v>
      </c>
      <c r="Y590" s="72" t="str">
        <f t="shared" si="180"/>
        <v/>
      </c>
      <c r="Z590" s="81" t="e" cm="1">
        <f t="array" aca="1" ref="Z590" ca="1">TEXT(RIGHT(10-RIGHT(SUM(INDEX(1*(MID(MID(C590,1,1)*2,ROW(INDIRECT("1:"&amp;LEN(MID(C590,1,1)*2))),1)),,))+MID(C590,2,1)+
SUM(INDEX(1*(MID(MID(C590,3,1)*2,ROW(INDIRECT("1:"&amp;LEN(MID(C590,3,1)*2))),1)),,))+MID(C590,4,1)+
SUM(INDEX(1*(MID(MID(C590,5,1)*2,ROW(INDIRECT("1:"&amp;LEN(MID(C590,5,1)*2))),1)),,))+MID(C590,6,1)+
SUM(INDEX(1*(MID(MID(C590,8,1)*2,ROW(INDIRECT("1:"&amp;LEN(MID(C590,8,1)*2))),1)),,))+MID(C590,9,1)+
SUM(INDEX(1*(MID(MID(C590,10,1)*2,ROW(INDIRECT("1:"&amp;LEN(MID(C590,10,1)*2))),1)),,)),1),1),"0")</f>
        <v>#VALUE!</v>
      </c>
      <c r="AA590" s="81" t="str">
        <f t="shared" si="181"/>
        <v/>
      </c>
      <c r="AB590" s="83" t="b">
        <f t="shared" si="182"/>
        <v>0</v>
      </c>
      <c r="AC590" s="154">
        <f t="shared" si="194"/>
        <v>0</v>
      </c>
      <c r="AD590" s="154">
        <f>SUMIF($C$15:C589,C590,$AC$15:AC589)</f>
        <v>0</v>
      </c>
      <c r="AE590" s="15">
        <f t="shared" si="195"/>
        <v>10000</v>
      </c>
      <c r="AF590" s="154">
        <f t="shared" si="196"/>
        <v>0</v>
      </c>
    </row>
    <row r="591" spans="1:32" s="30" customFormat="1" x14ac:dyDescent="0.25">
      <c r="A591" s="19">
        <v>576</v>
      </c>
      <c r="B591" s="20"/>
      <c r="C591" s="107"/>
      <c r="D591" s="20"/>
      <c r="E591" s="20"/>
      <c r="F591" s="20"/>
      <c r="G591" s="122"/>
      <c r="H591" s="156">
        <f t="shared" si="183"/>
        <v>0</v>
      </c>
      <c r="I591" s="117" t="str">
        <f t="shared" si="184"/>
        <v/>
      </c>
      <c r="J591" s="80" t="b">
        <f t="shared" si="185"/>
        <v>0</v>
      </c>
      <c r="K591" s="80" t="str">
        <f t="shared" si="186"/>
        <v/>
      </c>
      <c r="L591" s="80" t="b">
        <f>IF(C591="",FALSE,IFERROR(NOT(MATCH(C591,'Anställda och korttidsarbete'!$C:$C,0)&gt;0),TRUE))</f>
        <v>0</v>
      </c>
      <c r="M591" s="80" t="str">
        <f t="shared" si="187"/>
        <v/>
      </c>
      <c r="N591" s="80" t="b">
        <f t="shared" si="188"/>
        <v>0</v>
      </c>
      <c r="O591" s="80" t="str">
        <f t="shared" si="189"/>
        <v/>
      </c>
      <c r="P591" s="13" t="b">
        <f t="shared" si="190"/>
        <v>0</v>
      </c>
      <c r="Q591" s="80" t="str">
        <f t="shared" si="191"/>
        <v/>
      </c>
      <c r="R591" s="80" t="b">
        <f t="shared" si="192"/>
        <v>0</v>
      </c>
      <c r="S591" s="81" t="e">
        <f t="shared" si="176"/>
        <v>#VALUE!</v>
      </c>
      <c r="T591" s="81" t="e">
        <f t="shared" si="177"/>
        <v>#VALUE!</v>
      </c>
      <c r="U591" s="81" t="e">
        <f t="shared" si="178"/>
        <v>#VALUE!</v>
      </c>
      <c r="V591" s="82" t="e">
        <f t="shared" si="179"/>
        <v>#VALUE!</v>
      </c>
      <c r="W591" s="82" t="e">
        <f t="shared" si="193"/>
        <v>#VALUE!</v>
      </c>
      <c r="X591" s="82" t="b">
        <f t="shared" si="197"/>
        <v>0</v>
      </c>
      <c r="Y591" s="72" t="str">
        <f t="shared" si="180"/>
        <v/>
      </c>
      <c r="Z591" s="81" t="e" cm="1">
        <f t="array" aca="1" ref="Z591" ca="1">TEXT(RIGHT(10-RIGHT(SUM(INDEX(1*(MID(MID(C591,1,1)*2,ROW(INDIRECT("1:"&amp;LEN(MID(C591,1,1)*2))),1)),,))+MID(C591,2,1)+
SUM(INDEX(1*(MID(MID(C591,3,1)*2,ROW(INDIRECT("1:"&amp;LEN(MID(C591,3,1)*2))),1)),,))+MID(C591,4,1)+
SUM(INDEX(1*(MID(MID(C591,5,1)*2,ROW(INDIRECT("1:"&amp;LEN(MID(C591,5,1)*2))),1)),,))+MID(C591,6,1)+
SUM(INDEX(1*(MID(MID(C591,8,1)*2,ROW(INDIRECT("1:"&amp;LEN(MID(C591,8,1)*2))),1)),,))+MID(C591,9,1)+
SUM(INDEX(1*(MID(MID(C591,10,1)*2,ROW(INDIRECT("1:"&amp;LEN(MID(C591,10,1)*2))),1)),,)),1),1),"0")</f>
        <v>#VALUE!</v>
      </c>
      <c r="AA591" s="81" t="str">
        <f t="shared" si="181"/>
        <v/>
      </c>
      <c r="AB591" s="83" t="b">
        <f t="shared" si="182"/>
        <v>0</v>
      </c>
      <c r="AC591" s="154">
        <f t="shared" si="194"/>
        <v>0</v>
      </c>
      <c r="AD591" s="154">
        <f>SUMIF($C$15:C590,C591,$AC$15:AC590)</f>
        <v>0</v>
      </c>
      <c r="AE591" s="15">
        <f t="shared" si="195"/>
        <v>10000</v>
      </c>
      <c r="AF591" s="154">
        <f t="shared" si="196"/>
        <v>0</v>
      </c>
    </row>
    <row r="592" spans="1:32" s="30" customFormat="1" x14ac:dyDescent="0.25">
      <c r="A592" s="19">
        <v>577</v>
      </c>
      <c r="B592" s="20"/>
      <c r="C592" s="107"/>
      <c r="D592" s="20"/>
      <c r="E592" s="20"/>
      <c r="F592" s="20"/>
      <c r="G592" s="122"/>
      <c r="H592" s="156">
        <f t="shared" si="183"/>
        <v>0</v>
      </c>
      <c r="I592" s="117" t="str">
        <f t="shared" si="184"/>
        <v/>
      </c>
      <c r="J592" s="80" t="b">
        <f t="shared" si="185"/>
        <v>0</v>
      </c>
      <c r="K592" s="80" t="str">
        <f t="shared" si="186"/>
        <v/>
      </c>
      <c r="L592" s="80" t="b">
        <f>IF(C592="",FALSE,IFERROR(NOT(MATCH(C592,'Anställda och korttidsarbete'!$C:$C,0)&gt;0),TRUE))</f>
        <v>0</v>
      </c>
      <c r="M592" s="80" t="str">
        <f t="shared" si="187"/>
        <v/>
      </c>
      <c r="N592" s="80" t="b">
        <f t="shared" si="188"/>
        <v>0</v>
      </c>
      <c r="O592" s="80" t="str">
        <f t="shared" si="189"/>
        <v/>
      </c>
      <c r="P592" s="13" t="b">
        <f t="shared" si="190"/>
        <v>0</v>
      </c>
      <c r="Q592" s="80" t="str">
        <f t="shared" si="191"/>
        <v/>
      </c>
      <c r="R592" s="80" t="b">
        <f t="shared" si="192"/>
        <v>0</v>
      </c>
      <c r="S592" s="81" t="e">
        <f t="shared" ref="S592:S655" si="198">VALUE(LEFT(C592,2))</f>
        <v>#VALUE!</v>
      </c>
      <c r="T592" s="81" t="e">
        <f t="shared" ref="T592:T655" si="199">VALUE(MID(C592,3,2))</f>
        <v>#VALUE!</v>
      </c>
      <c r="U592" s="81" t="e">
        <f t="shared" ref="U592:U655" si="200">TEXT(IF(VALUE(MID(C592,5,2))&gt;31,MID(C592,5,2)-60,VALUE(MID(C592,5,2))),"00")</f>
        <v>#VALUE!</v>
      </c>
      <c r="V592" s="82" t="e">
        <f t="shared" ref="V592:V655" si="201">DATEVALUE(IF(VALUE(LEFT(C592,2))&lt;20,20,19)&amp;TEXT(S592,"00")&amp;"/"&amp;T592&amp;"/"&amp;U592)</f>
        <v>#VALUE!</v>
      </c>
      <c r="W592" s="82" t="e">
        <f t="shared" si="193"/>
        <v>#VALUE!</v>
      </c>
      <c r="X592" s="82" t="b">
        <f t="shared" si="197"/>
        <v>0</v>
      </c>
      <c r="Y592" s="72" t="str">
        <f t="shared" ref="Y592:Y655" si="202">RIGHT(C592,1)</f>
        <v/>
      </c>
      <c r="Z592" s="81" t="e" cm="1">
        <f t="array" aca="1" ref="Z592" ca="1">TEXT(RIGHT(10-RIGHT(SUM(INDEX(1*(MID(MID(C592,1,1)*2,ROW(INDIRECT("1:"&amp;LEN(MID(C592,1,1)*2))),1)),,))+MID(C592,2,1)+
SUM(INDEX(1*(MID(MID(C592,3,1)*2,ROW(INDIRECT("1:"&amp;LEN(MID(C592,3,1)*2))),1)),,))+MID(C592,4,1)+
SUM(INDEX(1*(MID(MID(C592,5,1)*2,ROW(INDIRECT("1:"&amp;LEN(MID(C592,5,1)*2))),1)),,))+MID(C592,6,1)+
SUM(INDEX(1*(MID(MID(C592,8,1)*2,ROW(INDIRECT("1:"&amp;LEN(MID(C592,8,1)*2))),1)),,))+MID(C592,9,1)+
SUM(INDEX(1*(MID(MID(C592,10,1)*2,ROW(INDIRECT("1:"&amp;LEN(MID(C592,10,1)*2))),1)),,)),1),1),"0")</f>
        <v>#VALUE!</v>
      </c>
      <c r="AA592" s="81" t="str">
        <f t="shared" ref="AA592:AA655" si="203">IF(C592="","",Z592=Y592)</f>
        <v/>
      </c>
      <c r="AB592" s="83" t="b">
        <f t="shared" ref="AB592:AB655" si="204">IFERROR(NOT(IF(OR(C592&lt;&gt;"",B592&lt;&gt;""),AND(X592,AA592),TRUE)),TRUE)</f>
        <v>0</v>
      </c>
      <c r="AC592" s="154">
        <f t="shared" si="194"/>
        <v>0</v>
      </c>
      <c r="AD592" s="154">
        <f>SUMIF($C$15:C591,C592,$AC$15:AC591)</f>
        <v>0</v>
      </c>
      <c r="AE592" s="15">
        <f t="shared" si="195"/>
        <v>10000</v>
      </c>
      <c r="AF592" s="154">
        <f t="shared" si="196"/>
        <v>0</v>
      </c>
    </row>
    <row r="593" spans="1:32" s="30" customFormat="1" x14ac:dyDescent="0.25">
      <c r="A593" s="19">
        <v>578</v>
      </c>
      <c r="B593" s="20"/>
      <c r="C593" s="107"/>
      <c r="D593" s="20"/>
      <c r="E593" s="20"/>
      <c r="F593" s="20"/>
      <c r="G593" s="122"/>
      <c r="H593" s="156">
        <f t="shared" ref="H593:H656" si="205">IF(R593,0,IF(ROUNDUP(AF593,0)&lt;0,0,ROUNDUP(AF593,0)))</f>
        <v>0</v>
      </c>
      <c r="I593" s="117" t="str">
        <f t="shared" ref="I593:I656" si="206">IF(K593="","",K593&amp;". ")&amp;IF(M593="","",M593&amp;". ")&amp;IF(O593="","",O593&amp;". ")</f>
        <v/>
      </c>
      <c r="J593" s="80" t="b">
        <f t="shared" ref="J593:J656" si="207">IF(AND(C593="",COUNTA(B593:G593)&lt;5),FALSE,AB593)</f>
        <v>0</v>
      </c>
      <c r="K593" s="80" t="str">
        <f t="shared" ref="K593:K656" si="208">IF(J593,$K$14,"")</f>
        <v/>
      </c>
      <c r="L593" s="80" t="b">
        <f>IF(C593="",FALSE,IFERROR(NOT(MATCH(C593,'Anställda och korttidsarbete'!$C:$C,0)&gt;0),TRUE))</f>
        <v>0</v>
      </c>
      <c r="M593" s="80" t="str">
        <f t="shared" ref="M593:M656" si="209">IF(L593,$M$14,"")</f>
        <v/>
      </c>
      <c r="N593" s="80" t="b">
        <f t="shared" ref="N593:N656" si="210">IF(AC593&lt;&gt;AF593,TRUE,FALSE)</f>
        <v>0</v>
      </c>
      <c r="O593" s="80" t="str">
        <f t="shared" ref="O593:O656" si="211">IF(N593,$O$14,"")</f>
        <v/>
      </c>
      <c r="P593" s="13" t="b">
        <f t="shared" ref="P593:P656" si="212">AND(COUNTA(B593:G593)&gt;0,OR(B593="",C593="",D593="",E593="",F593="",G593=""))</f>
        <v>0</v>
      </c>
      <c r="Q593" s="80" t="str">
        <f t="shared" ref="Q593:Q656" si="213">IF(P593,Q$14,"")</f>
        <v/>
      </c>
      <c r="R593" s="80" t="b">
        <f t="shared" ref="R593:R656" si="214">OR(J593,L593,P593)</f>
        <v>0</v>
      </c>
      <c r="S593" s="81" t="e">
        <f t="shared" si="198"/>
        <v>#VALUE!</v>
      </c>
      <c r="T593" s="81" t="e">
        <f t="shared" si="199"/>
        <v>#VALUE!</v>
      </c>
      <c r="U593" s="81" t="e">
        <f t="shared" si="200"/>
        <v>#VALUE!</v>
      </c>
      <c r="V593" s="82" t="e">
        <f t="shared" si="201"/>
        <v>#VALUE!</v>
      </c>
      <c r="W593" s="82" t="e">
        <f t="shared" ref="W593:W656" si="215">DATE(S593,T593,U593)</f>
        <v>#VALUE!</v>
      </c>
      <c r="X593" s="82" t="b">
        <f t="shared" si="197"/>
        <v>0</v>
      </c>
      <c r="Y593" s="72" t="str">
        <f t="shared" si="202"/>
        <v/>
      </c>
      <c r="Z593" s="81" t="e" cm="1">
        <f t="array" aca="1" ref="Z593" ca="1">TEXT(RIGHT(10-RIGHT(SUM(INDEX(1*(MID(MID(C593,1,1)*2,ROW(INDIRECT("1:"&amp;LEN(MID(C593,1,1)*2))),1)),,))+MID(C593,2,1)+
SUM(INDEX(1*(MID(MID(C593,3,1)*2,ROW(INDIRECT("1:"&amp;LEN(MID(C593,3,1)*2))),1)),,))+MID(C593,4,1)+
SUM(INDEX(1*(MID(MID(C593,5,1)*2,ROW(INDIRECT("1:"&amp;LEN(MID(C593,5,1)*2))),1)),,))+MID(C593,6,1)+
SUM(INDEX(1*(MID(MID(C593,8,1)*2,ROW(INDIRECT("1:"&amp;LEN(MID(C593,8,1)*2))),1)),,))+MID(C593,9,1)+
SUM(INDEX(1*(MID(MID(C593,10,1)*2,ROW(INDIRECT("1:"&amp;LEN(MID(C593,10,1)*2))),1)),,)),1),1),"0")</f>
        <v>#VALUE!</v>
      </c>
      <c r="AA593" s="81" t="str">
        <f t="shared" si="203"/>
        <v/>
      </c>
      <c r="AB593" s="83" t="b">
        <f t="shared" si="204"/>
        <v>0</v>
      </c>
      <c r="AC593" s="154">
        <f t="shared" ref="AC593:AC656" si="216">MIN(G593*60%,10000)</f>
        <v>0</v>
      </c>
      <c r="AD593" s="154">
        <f>SUMIF($C$15:C592,C593,$AC$15:AC592)</f>
        <v>0</v>
      </c>
      <c r="AE593" s="15">
        <f t="shared" ref="AE593:AE656" si="217">10000-AD593</f>
        <v>10000</v>
      </c>
      <c r="AF593" s="154">
        <f t="shared" ref="AF593:AF656" si="218">IF(AE593=10000,AC593,MIN(AE593,AC593))</f>
        <v>0</v>
      </c>
    </row>
    <row r="594" spans="1:32" s="30" customFormat="1" x14ac:dyDescent="0.25">
      <c r="A594" s="19">
        <v>579</v>
      </c>
      <c r="B594" s="20"/>
      <c r="C594" s="107"/>
      <c r="D594" s="20"/>
      <c r="E594" s="20"/>
      <c r="F594" s="20"/>
      <c r="G594" s="122"/>
      <c r="H594" s="156">
        <f t="shared" si="205"/>
        <v>0</v>
      </c>
      <c r="I594" s="117" t="str">
        <f t="shared" si="206"/>
        <v/>
      </c>
      <c r="J594" s="80" t="b">
        <f t="shared" si="207"/>
        <v>0</v>
      </c>
      <c r="K594" s="80" t="str">
        <f t="shared" si="208"/>
        <v/>
      </c>
      <c r="L594" s="80" t="b">
        <f>IF(C594="",FALSE,IFERROR(NOT(MATCH(C594,'Anställda och korttidsarbete'!$C:$C,0)&gt;0),TRUE))</f>
        <v>0</v>
      </c>
      <c r="M594" s="80" t="str">
        <f t="shared" si="209"/>
        <v/>
      </c>
      <c r="N594" s="80" t="b">
        <f t="shared" si="210"/>
        <v>0</v>
      </c>
      <c r="O594" s="80" t="str">
        <f t="shared" si="211"/>
        <v/>
      </c>
      <c r="P594" s="13" t="b">
        <f t="shared" si="212"/>
        <v>0</v>
      </c>
      <c r="Q594" s="80" t="str">
        <f t="shared" si="213"/>
        <v/>
      </c>
      <c r="R594" s="80" t="b">
        <f t="shared" si="214"/>
        <v>0</v>
      </c>
      <c r="S594" s="81" t="e">
        <f t="shared" si="198"/>
        <v>#VALUE!</v>
      </c>
      <c r="T594" s="81" t="e">
        <f t="shared" si="199"/>
        <v>#VALUE!</v>
      </c>
      <c r="U594" s="81" t="e">
        <f t="shared" si="200"/>
        <v>#VALUE!</v>
      </c>
      <c r="V594" s="82" t="e">
        <f t="shared" si="201"/>
        <v>#VALUE!</v>
      </c>
      <c r="W594" s="82" t="e">
        <f t="shared" si="215"/>
        <v>#VALUE!</v>
      </c>
      <c r="X594" s="82" t="b">
        <f t="shared" ref="X594:X657" si="219">NOT(ISERR(AND(T594&lt;13,VALUE(U594)&lt;31,V594=W594)))</f>
        <v>0</v>
      </c>
      <c r="Y594" s="72" t="str">
        <f t="shared" si="202"/>
        <v/>
      </c>
      <c r="Z594" s="81" t="e" cm="1">
        <f t="array" aca="1" ref="Z594" ca="1">TEXT(RIGHT(10-RIGHT(SUM(INDEX(1*(MID(MID(C594,1,1)*2,ROW(INDIRECT("1:"&amp;LEN(MID(C594,1,1)*2))),1)),,))+MID(C594,2,1)+
SUM(INDEX(1*(MID(MID(C594,3,1)*2,ROW(INDIRECT("1:"&amp;LEN(MID(C594,3,1)*2))),1)),,))+MID(C594,4,1)+
SUM(INDEX(1*(MID(MID(C594,5,1)*2,ROW(INDIRECT("1:"&amp;LEN(MID(C594,5,1)*2))),1)),,))+MID(C594,6,1)+
SUM(INDEX(1*(MID(MID(C594,8,1)*2,ROW(INDIRECT("1:"&amp;LEN(MID(C594,8,1)*2))),1)),,))+MID(C594,9,1)+
SUM(INDEX(1*(MID(MID(C594,10,1)*2,ROW(INDIRECT("1:"&amp;LEN(MID(C594,10,1)*2))),1)),,)),1),1),"0")</f>
        <v>#VALUE!</v>
      </c>
      <c r="AA594" s="81" t="str">
        <f t="shared" si="203"/>
        <v/>
      </c>
      <c r="AB594" s="83" t="b">
        <f t="shared" si="204"/>
        <v>0</v>
      </c>
      <c r="AC594" s="154">
        <f t="shared" si="216"/>
        <v>0</v>
      </c>
      <c r="AD594" s="154">
        <f>SUMIF($C$15:C593,C594,$AC$15:AC593)</f>
        <v>0</v>
      </c>
      <c r="AE594" s="15">
        <f t="shared" si="217"/>
        <v>10000</v>
      </c>
      <c r="AF594" s="154">
        <f t="shared" si="218"/>
        <v>0</v>
      </c>
    </row>
    <row r="595" spans="1:32" s="30" customFormat="1" x14ac:dyDescent="0.25">
      <c r="A595" s="19">
        <v>580</v>
      </c>
      <c r="B595" s="20"/>
      <c r="C595" s="107"/>
      <c r="D595" s="20"/>
      <c r="E595" s="20"/>
      <c r="F595" s="20"/>
      <c r="G595" s="122"/>
      <c r="H595" s="156">
        <f t="shared" si="205"/>
        <v>0</v>
      </c>
      <c r="I595" s="117" t="str">
        <f t="shared" si="206"/>
        <v/>
      </c>
      <c r="J595" s="80" t="b">
        <f t="shared" si="207"/>
        <v>0</v>
      </c>
      <c r="K595" s="80" t="str">
        <f t="shared" si="208"/>
        <v/>
      </c>
      <c r="L595" s="80" t="b">
        <f>IF(C595="",FALSE,IFERROR(NOT(MATCH(C595,'Anställda och korttidsarbete'!$C:$C,0)&gt;0),TRUE))</f>
        <v>0</v>
      </c>
      <c r="M595" s="80" t="str">
        <f t="shared" si="209"/>
        <v/>
      </c>
      <c r="N595" s="80" t="b">
        <f t="shared" si="210"/>
        <v>0</v>
      </c>
      <c r="O595" s="80" t="str">
        <f t="shared" si="211"/>
        <v/>
      </c>
      <c r="P595" s="13" t="b">
        <f t="shared" si="212"/>
        <v>0</v>
      </c>
      <c r="Q595" s="80" t="str">
        <f t="shared" si="213"/>
        <v/>
      </c>
      <c r="R595" s="80" t="b">
        <f t="shared" si="214"/>
        <v>0</v>
      </c>
      <c r="S595" s="81" t="e">
        <f t="shared" si="198"/>
        <v>#VALUE!</v>
      </c>
      <c r="T595" s="81" t="e">
        <f t="shared" si="199"/>
        <v>#VALUE!</v>
      </c>
      <c r="U595" s="81" t="e">
        <f t="shared" si="200"/>
        <v>#VALUE!</v>
      </c>
      <c r="V595" s="82" t="e">
        <f t="shared" si="201"/>
        <v>#VALUE!</v>
      </c>
      <c r="W595" s="82" t="e">
        <f t="shared" si="215"/>
        <v>#VALUE!</v>
      </c>
      <c r="X595" s="82" t="b">
        <f t="shared" si="219"/>
        <v>0</v>
      </c>
      <c r="Y595" s="72" t="str">
        <f t="shared" si="202"/>
        <v/>
      </c>
      <c r="Z595" s="81" t="e" cm="1">
        <f t="array" aca="1" ref="Z595" ca="1">TEXT(RIGHT(10-RIGHT(SUM(INDEX(1*(MID(MID(C595,1,1)*2,ROW(INDIRECT("1:"&amp;LEN(MID(C595,1,1)*2))),1)),,))+MID(C595,2,1)+
SUM(INDEX(1*(MID(MID(C595,3,1)*2,ROW(INDIRECT("1:"&amp;LEN(MID(C595,3,1)*2))),1)),,))+MID(C595,4,1)+
SUM(INDEX(1*(MID(MID(C595,5,1)*2,ROW(INDIRECT("1:"&amp;LEN(MID(C595,5,1)*2))),1)),,))+MID(C595,6,1)+
SUM(INDEX(1*(MID(MID(C595,8,1)*2,ROW(INDIRECT("1:"&amp;LEN(MID(C595,8,1)*2))),1)),,))+MID(C595,9,1)+
SUM(INDEX(1*(MID(MID(C595,10,1)*2,ROW(INDIRECT("1:"&amp;LEN(MID(C595,10,1)*2))),1)),,)),1),1),"0")</f>
        <v>#VALUE!</v>
      </c>
      <c r="AA595" s="81" t="str">
        <f t="shared" si="203"/>
        <v/>
      </c>
      <c r="AB595" s="83" t="b">
        <f t="shared" si="204"/>
        <v>0</v>
      </c>
      <c r="AC595" s="154">
        <f t="shared" si="216"/>
        <v>0</v>
      </c>
      <c r="AD595" s="154">
        <f>SUMIF($C$15:C594,C595,$AC$15:AC594)</f>
        <v>0</v>
      </c>
      <c r="AE595" s="15">
        <f t="shared" si="217"/>
        <v>10000</v>
      </c>
      <c r="AF595" s="154">
        <f t="shared" si="218"/>
        <v>0</v>
      </c>
    </row>
    <row r="596" spans="1:32" s="30" customFormat="1" x14ac:dyDescent="0.25">
      <c r="A596" s="19">
        <v>581</v>
      </c>
      <c r="B596" s="20"/>
      <c r="C596" s="107"/>
      <c r="D596" s="20"/>
      <c r="E596" s="20"/>
      <c r="F596" s="20"/>
      <c r="G596" s="122"/>
      <c r="H596" s="156">
        <f t="shared" si="205"/>
        <v>0</v>
      </c>
      <c r="I596" s="117" t="str">
        <f t="shared" si="206"/>
        <v/>
      </c>
      <c r="J596" s="80" t="b">
        <f t="shared" si="207"/>
        <v>0</v>
      </c>
      <c r="K596" s="80" t="str">
        <f t="shared" si="208"/>
        <v/>
      </c>
      <c r="L596" s="80" t="b">
        <f>IF(C596="",FALSE,IFERROR(NOT(MATCH(C596,'Anställda och korttidsarbete'!$C:$C,0)&gt;0),TRUE))</f>
        <v>0</v>
      </c>
      <c r="M596" s="80" t="str">
        <f t="shared" si="209"/>
        <v/>
      </c>
      <c r="N596" s="80" t="b">
        <f t="shared" si="210"/>
        <v>0</v>
      </c>
      <c r="O596" s="80" t="str">
        <f t="shared" si="211"/>
        <v/>
      </c>
      <c r="P596" s="13" t="b">
        <f t="shared" si="212"/>
        <v>0</v>
      </c>
      <c r="Q596" s="80" t="str">
        <f t="shared" si="213"/>
        <v/>
      </c>
      <c r="R596" s="80" t="b">
        <f t="shared" si="214"/>
        <v>0</v>
      </c>
      <c r="S596" s="81" t="e">
        <f t="shared" si="198"/>
        <v>#VALUE!</v>
      </c>
      <c r="T596" s="81" t="e">
        <f t="shared" si="199"/>
        <v>#VALUE!</v>
      </c>
      <c r="U596" s="81" t="e">
        <f t="shared" si="200"/>
        <v>#VALUE!</v>
      </c>
      <c r="V596" s="82" t="e">
        <f t="shared" si="201"/>
        <v>#VALUE!</v>
      </c>
      <c r="W596" s="82" t="e">
        <f t="shared" si="215"/>
        <v>#VALUE!</v>
      </c>
      <c r="X596" s="82" t="b">
        <f t="shared" si="219"/>
        <v>0</v>
      </c>
      <c r="Y596" s="72" t="str">
        <f t="shared" si="202"/>
        <v/>
      </c>
      <c r="Z596" s="81" t="e" cm="1">
        <f t="array" aca="1" ref="Z596" ca="1">TEXT(RIGHT(10-RIGHT(SUM(INDEX(1*(MID(MID(C596,1,1)*2,ROW(INDIRECT("1:"&amp;LEN(MID(C596,1,1)*2))),1)),,))+MID(C596,2,1)+
SUM(INDEX(1*(MID(MID(C596,3,1)*2,ROW(INDIRECT("1:"&amp;LEN(MID(C596,3,1)*2))),1)),,))+MID(C596,4,1)+
SUM(INDEX(1*(MID(MID(C596,5,1)*2,ROW(INDIRECT("1:"&amp;LEN(MID(C596,5,1)*2))),1)),,))+MID(C596,6,1)+
SUM(INDEX(1*(MID(MID(C596,8,1)*2,ROW(INDIRECT("1:"&amp;LEN(MID(C596,8,1)*2))),1)),,))+MID(C596,9,1)+
SUM(INDEX(1*(MID(MID(C596,10,1)*2,ROW(INDIRECT("1:"&amp;LEN(MID(C596,10,1)*2))),1)),,)),1),1),"0")</f>
        <v>#VALUE!</v>
      </c>
      <c r="AA596" s="81" t="str">
        <f t="shared" si="203"/>
        <v/>
      </c>
      <c r="AB596" s="83" t="b">
        <f t="shared" si="204"/>
        <v>0</v>
      </c>
      <c r="AC596" s="154">
        <f t="shared" si="216"/>
        <v>0</v>
      </c>
      <c r="AD596" s="154">
        <f>SUMIF($C$15:C595,C596,$AC$15:AC595)</f>
        <v>0</v>
      </c>
      <c r="AE596" s="15">
        <f t="shared" si="217"/>
        <v>10000</v>
      </c>
      <c r="AF596" s="154">
        <f t="shared" si="218"/>
        <v>0</v>
      </c>
    </row>
    <row r="597" spans="1:32" s="30" customFormat="1" x14ac:dyDescent="0.25">
      <c r="A597" s="19">
        <v>582</v>
      </c>
      <c r="B597" s="20"/>
      <c r="C597" s="107"/>
      <c r="D597" s="20"/>
      <c r="E597" s="20"/>
      <c r="F597" s="20"/>
      <c r="G597" s="122"/>
      <c r="H597" s="156">
        <f t="shared" si="205"/>
        <v>0</v>
      </c>
      <c r="I597" s="117" t="str">
        <f t="shared" si="206"/>
        <v/>
      </c>
      <c r="J597" s="80" t="b">
        <f t="shared" si="207"/>
        <v>0</v>
      </c>
      <c r="K597" s="80" t="str">
        <f t="shared" si="208"/>
        <v/>
      </c>
      <c r="L597" s="80" t="b">
        <f>IF(C597="",FALSE,IFERROR(NOT(MATCH(C597,'Anställda och korttidsarbete'!$C:$C,0)&gt;0),TRUE))</f>
        <v>0</v>
      </c>
      <c r="M597" s="80" t="str">
        <f t="shared" si="209"/>
        <v/>
      </c>
      <c r="N597" s="80" t="b">
        <f t="shared" si="210"/>
        <v>0</v>
      </c>
      <c r="O597" s="80" t="str">
        <f t="shared" si="211"/>
        <v/>
      </c>
      <c r="P597" s="13" t="b">
        <f t="shared" si="212"/>
        <v>0</v>
      </c>
      <c r="Q597" s="80" t="str">
        <f t="shared" si="213"/>
        <v/>
      </c>
      <c r="R597" s="80" t="b">
        <f t="shared" si="214"/>
        <v>0</v>
      </c>
      <c r="S597" s="81" t="e">
        <f t="shared" si="198"/>
        <v>#VALUE!</v>
      </c>
      <c r="T597" s="81" t="e">
        <f t="shared" si="199"/>
        <v>#VALUE!</v>
      </c>
      <c r="U597" s="81" t="e">
        <f t="shared" si="200"/>
        <v>#VALUE!</v>
      </c>
      <c r="V597" s="82" t="e">
        <f t="shared" si="201"/>
        <v>#VALUE!</v>
      </c>
      <c r="W597" s="82" t="e">
        <f t="shared" si="215"/>
        <v>#VALUE!</v>
      </c>
      <c r="X597" s="82" t="b">
        <f t="shared" si="219"/>
        <v>0</v>
      </c>
      <c r="Y597" s="72" t="str">
        <f t="shared" si="202"/>
        <v/>
      </c>
      <c r="Z597" s="81" t="e" cm="1">
        <f t="array" aca="1" ref="Z597" ca="1">TEXT(RIGHT(10-RIGHT(SUM(INDEX(1*(MID(MID(C597,1,1)*2,ROW(INDIRECT("1:"&amp;LEN(MID(C597,1,1)*2))),1)),,))+MID(C597,2,1)+
SUM(INDEX(1*(MID(MID(C597,3,1)*2,ROW(INDIRECT("1:"&amp;LEN(MID(C597,3,1)*2))),1)),,))+MID(C597,4,1)+
SUM(INDEX(1*(MID(MID(C597,5,1)*2,ROW(INDIRECT("1:"&amp;LEN(MID(C597,5,1)*2))),1)),,))+MID(C597,6,1)+
SUM(INDEX(1*(MID(MID(C597,8,1)*2,ROW(INDIRECT("1:"&amp;LEN(MID(C597,8,1)*2))),1)),,))+MID(C597,9,1)+
SUM(INDEX(1*(MID(MID(C597,10,1)*2,ROW(INDIRECT("1:"&amp;LEN(MID(C597,10,1)*2))),1)),,)),1),1),"0")</f>
        <v>#VALUE!</v>
      </c>
      <c r="AA597" s="81" t="str">
        <f t="shared" si="203"/>
        <v/>
      </c>
      <c r="AB597" s="83" t="b">
        <f t="shared" si="204"/>
        <v>0</v>
      </c>
      <c r="AC597" s="154">
        <f t="shared" si="216"/>
        <v>0</v>
      </c>
      <c r="AD597" s="154">
        <f>SUMIF($C$15:C596,C597,$AC$15:AC596)</f>
        <v>0</v>
      </c>
      <c r="AE597" s="15">
        <f t="shared" si="217"/>
        <v>10000</v>
      </c>
      <c r="AF597" s="154">
        <f t="shared" si="218"/>
        <v>0</v>
      </c>
    </row>
    <row r="598" spans="1:32" s="30" customFormat="1" x14ac:dyDescent="0.25">
      <c r="A598" s="19">
        <v>583</v>
      </c>
      <c r="B598" s="20"/>
      <c r="C598" s="107"/>
      <c r="D598" s="20"/>
      <c r="E598" s="20"/>
      <c r="F598" s="20"/>
      <c r="G598" s="122"/>
      <c r="H598" s="156">
        <f t="shared" si="205"/>
        <v>0</v>
      </c>
      <c r="I598" s="117" t="str">
        <f t="shared" si="206"/>
        <v/>
      </c>
      <c r="J598" s="80" t="b">
        <f t="shared" si="207"/>
        <v>0</v>
      </c>
      <c r="K598" s="80" t="str">
        <f t="shared" si="208"/>
        <v/>
      </c>
      <c r="L598" s="80" t="b">
        <f>IF(C598="",FALSE,IFERROR(NOT(MATCH(C598,'Anställda och korttidsarbete'!$C:$C,0)&gt;0),TRUE))</f>
        <v>0</v>
      </c>
      <c r="M598" s="80" t="str">
        <f t="shared" si="209"/>
        <v/>
      </c>
      <c r="N598" s="80" t="b">
        <f t="shared" si="210"/>
        <v>0</v>
      </c>
      <c r="O598" s="80" t="str">
        <f t="shared" si="211"/>
        <v/>
      </c>
      <c r="P598" s="13" t="b">
        <f t="shared" si="212"/>
        <v>0</v>
      </c>
      <c r="Q598" s="80" t="str">
        <f t="shared" si="213"/>
        <v/>
      </c>
      <c r="R598" s="80" t="b">
        <f t="shared" si="214"/>
        <v>0</v>
      </c>
      <c r="S598" s="81" t="e">
        <f t="shared" si="198"/>
        <v>#VALUE!</v>
      </c>
      <c r="T598" s="81" t="e">
        <f t="shared" si="199"/>
        <v>#VALUE!</v>
      </c>
      <c r="U598" s="81" t="e">
        <f t="shared" si="200"/>
        <v>#VALUE!</v>
      </c>
      <c r="V598" s="82" t="e">
        <f t="shared" si="201"/>
        <v>#VALUE!</v>
      </c>
      <c r="W598" s="82" t="e">
        <f t="shared" si="215"/>
        <v>#VALUE!</v>
      </c>
      <c r="X598" s="82" t="b">
        <f t="shared" si="219"/>
        <v>0</v>
      </c>
      <c r="Y598" s="72" t="str">
        <f t="shared" si="202"/>
        <v/>
      </c>
      <c r="Z598" s="81" t="e" cm="1">
        <f t="array" aca="1" ref="Z598" ca="1">TEXT(RIGHT(10-RIGHT(SUM(INDEX(1*(MID(MID(C598,1,1)*2,ROW(INDIRECT("1:"&amp;LEN(MID(C598,1,1)*2))),1)),,))+MID(C598,2,1)+
SUM(INDEX(1*(MID(MID(C598,3,1)*2,ROW(INDIRECT("1:"&amp;LEN(MID(C598,3,1)*2))),1)),,))+MID(C598,4,1)+
SUM(INDEX(1*(MID(MID(C598,5,1)*2,ROW(INDIRECT("1:"&amp;LEN(MID(C598,5,1)*2))),1)),,))+MID(C598,6,1)+
SUM(INDEX(1*(MID(MID(C598,8,1)*2,ROW(INDIRECT("1:"&amp;LEN(MID(C598,8,1)*2))),1)),,))+MID(C598,9,1)+
SUM(INDEX(1*(MID(MID(C598,10,1)*2,ROW(INDIRECT("1:"&amp;LEN(MID(C598,10,1)*2))),1)),,)),1),1),"0")</f>
        <v>#VALUE!</v>
      </c>
      <c r="AA598" s="81" t="str">
        <f t="shared" si="203"/>
        <v/>
      </c>
      <c r="AB598" s="83" t="b">
        <f t="shared" si="204"/>
        <v>0</v>
      </c>
      <c r="AC598" s="154">
        <f t="shared" si="216"/>
        <v>0</v>
      </c>
      <c r="AD598" s="154">
        <f>SUMIF($C$15:C597,C598,$AC$15:AC597)</f>
        <v>0</v>
      </c>
      <c r="AE598" s="15">
        <f t="shared" si="217"/>
        <v>10000</v>
      </c>
      <c r="AF598" s="154">
        <f t="shared" si="218"/>
        <v>0</v>
      </c>
    </row>
    <row r="599" spans="1:32" s="30" customFormat="1" x14ac:dyDescent="0.25">
      <c r="A599" s="19">
        <v>584</v>
      </c>
      <c r="B599" s="20"/>
      <c r="C599" s="107"/>
      <c r="D599" s="20"/>
      <c r="E599" s="20"/>
      <c r="F599" s="20"/>
      <c r="G599" s="122"/>
      <c r="H599" s="156">
        <f t="shared" si="205"/>
        <v>0</v>
      </c>
      <c r="I599" s="117" t="str">
        <f t="shared" si="206"/>
        <v/>
      </c>
      <c r="J599" s="80" t="b">
        <f t="shared" si="207"/>
        <v>0</v>
      </c>
      <c r="K599" s="80" t="str">
        <f t="shared" si="208"/>
        <v/>
      </c>
      <c r="L599" s="80" t="b">
        <f>IF(C599="",FALSE,IFERROR(NOT(MATCH(C599,'Anställda och korttidsarbete'!$C:$C,0)&gt;0),TRUE))</f>
        <v>0</v>
      </c>
      <c r="M599" s="80" t="str">
        <f t="shared" si="209"/>
        <v/>
      </c>
      <c r="N599" s="80" t="b">
        <f t="shared" si="210"/>
        <v>0</v>
      </c>
      <c r="O599" s="80" t="str">
        <f t="shared" si="211"/>
        <v/>
      </c>
      <c r="P599" s="13" t="b">
        <f t="shared" si="212"/>
        <v>0</v>
      </c>
      <c r="Q599" s="80" t="str">
        <f t="shared" si="213"/>
        <v/>
      </c>
      <c r="R599" s="80" t="b">
        <f t="shared" si="214"/>
        <v>0</v>
      </c>
      <c r="S599" s="81" t="e">
        <f t="shared" si="198"/>
        <v>#VALUE!</v>
      </c>
      <c r="T599" s="81" t="e">
        <f t="shared" si="199"/>
        <v>#VALUE!</v>
      </c>
      <c r="U599" s="81" t="e">
        <f t="shared" si="200"/>
        <v>#VALUE!</v>
      </c>
      <c r="V599" s="82" t="e">
        <f t="shared" si="201"/>
        <v>#VALUE!</v>
      </c>
      <c r="W599" s="82" t="e">
        <f t="shared" si="215"/>
        <v>#VALUE!</v>
      </c>
      <c r="X599" s="82" t="b">
        <f t="shared" si="219"/>
        <v>0</v>
      </c>
      <c r="Y599" s="72" t="str">
        <f t="shared" si="202"/>
        <v/>
      </c>
      <c r="Z599" s="81" t="e" cm="1">
        <f t="array" aca="1" ref="Z599" ca="1">TEXT(RIGHT(10-RIGHT(SUM(INDEX(1*(MID(MID(C599,1,1)*2,ROW(INDIRECT("1:"&amp;LEN(MID(C599,1,1)*2))),1)),,))+MID(C599,2,1)+
SUM(INDEX(1*(MID(MID(C599,3,1)*2,ROW(INDIRECT("1:"&amp;LEN(MID(C599,3,1)*2))),1)),,))+MID(C599,4,1)+
SUM(INDEX(1*(MID(MID(C599,5,1)*2,ROW(INDIRECT("1:"&amp;LEN(MID(C599,5,1)*2))),1)),,))+MID(C599,6,1)+
SUM(INDEX(1*(MID(MID(C599,8,1)*2,ROW(INDIRECT("1:"&amp;LEN(MID(C599,8,1)*2))),1)),,))+MID(C599,9,1)+
SUM(INDEX(1*(MID(MID(C599,10,1)*2,ROW(INDIRECT("1:"&amp;LEN(MID(C599,10,1)*2))),1)),,)),1),1),"0")</f>
        <v>#VALUE!</v>
      </c>
      <c r="AA599" s="81" t="str">
        <f t="shared" si="203"/>
        <v/>
      </c>
      <c r="AB599" s="83" t="b">
        <f t="shared" si="204"/>
        <v>0</v>
      </c>
      <c r="AC599" s="154">
        <f t="shared" si="216"/>
        <v>0</v>
      </c>
      <c r="AD599" s="154">
        <f>SUMIF($C$15:C598,C599,$AC$15:AC598)</f>
        <v>0</v>
      </c>
      <c r="AE599" s="15">
        <f t="shared" si="217"/>
        <v>10000</v>
      </c>
      <c r="AF599" s="154">
        <f t="shared" si="218"/>
        <v>0</v>
      </c>
    </row>
    <row r="600" spans="1:32" s="30" customFormat="1" x14ac:dyDescent="0.25">
      <c r="A600" s="19">
        <v>585</v>
      </c>
      <c r="B600" s="20"/>
      <c r="C600" s="107"/>
      <c r="D600" s="20"/>
      <c r="E600" s="20"/>
      <c r="F600" s="20"/>
      <c r="G600" s="122"/>
      <c r="H600" s="156">
        <f t="shared" si="205"/>
        <v>0</v>
      </c>
      <c r="I600" s="117" t="str">
        <f t="shared" si="206"/>
        <v/>
      </c>
      <c r="J600" s="80" t="b">
        <f t="shared" si="207"/>
        <v>0</v>
      </c>
      <c r="K600" s="80" t="str">
        <f t="shared" si="208"/>
        <v/>
      </c>
      <c r="L600" s="80" t="b">
        <f>IF(C600="",FALSE,IFERROR(NOT(MATCH(C600,'Anställda och korttidsarbete'!$C:$C,0)&gt;0),TRUE))</f>
        <v>0</v>
      </c>
      <c r="M600" s="80" t="str">
        <f t="shared" si="209"/>
        <v/>
      </c>
      <c r="N600" s="80" t="b">
        <f t="shared" si="210"/>
        <v>0</v>
      </c>
      <c r="O600" s="80" t="str">
        <f t="shared" si="211"/>
        <v/>
      </c>
      <c r="P600" s="13" t="b">
        <f t="shared" si="212"/>
        <v>0</v>
      </c>
      <c r="Q600" s="80" t="str">
        <f t="shared" si="213"/>
        <v/>
      </c>
      <c r="R600" s="80" t="b">
        <f t="shared" si="214"/>
        <v>0</v>
      </c>
      <c r="S600" s="81" t="e">
        <f t="shared" si="198"/>
        <v>#VALUE!</v>
      </c>
      <c r="T600" s="81" t="e">
        <f t="shared" si="199"/>
        <v>#VALUE!</v>
      </c>
      <c r="U600" s="81" t="e">
        <f t="shared" si="200"/>
        <v>#VALUE!</v>
      </c>
      <c r="V600" s="82" t="e">
        <f t="shared" si="201"/>
        <v>#VALUE!</v>
      </c>
      <c r="W600" s="82" t="e">
        <f t="shared" si="215"/>
        <v>#VALUE!</v>
      </c>
      <c r="X600" s="82" t="b">
        <f t="shared" si="219"/>
        <v>0</v>
      </c>
      <c r="Y600" s="72" t="str">
        <f t="shared" si="202"/>
        <v/>
      </c>
      <c r="Z600" s="81" t="e" cm="1">
        <f t="array" aca="1" ref="Z600" ca="1">TEXT(RIGHT(10-RIGHT(SUM(INDEX(1*(MID(MID(C600,1,1)*2,ROW(INDIRECT("1:"&amp;LEN(MID(C600,1,1)*2))),1)),,))+MID(C600,2,1)+
SUM(INDEX(1*(MID(MID(C600,3,1)*2,ROW(INDIRECT("1:"&amp;LEN(MID(C600,3,1)*2))),1)),,))+MID(C600,4,1)+
SUM(INDEX(1*(MID(MID(C600,5,1)*2,ROW(INDIRECT("1:"&amp;LEN(MID(C600,5,1)*2))),1)),,))+MID(C600,6,1)+
SUM(INDEX(1*(MID(MID(C600,8,1)*2,ROW(INDIRECT("1:"&amp;LEN(MID(C600,8,1)*2))),1)),,))+MID(C600,9,1)+
SUM(INDEX(1*(MID(MID(C600,10,1)*2,ROW(INDIRECT("1:"&amp;LEN(MID(C600,10,1)*2))),1)),,)),1),1),"0")</f>
        <v>#VALUE!</v>
      </c>
      <c r="AA600" s="81" t="str">
        <f t="shared" si="203"/>
        <v/>
      </c>
      <c r="AB600" s="83" t="b">
        <f t="shared" si="204"/>
        <v>0</v>
      </c>
      <c r="AC600" s="154">
        <f t="shared" si="216"/>
        <v>0</v>
      </c>
      <c r="AD600" s="154">
        <f>SUMIF($C$15:C599,C600,$AC$15:AC599)</f>
        <v>0</v>
      </c>
      <c r="AE600" s="15">
        <f t="shared" si="217"/>
        <v>10000</v>
      </c>
      <c r="AF600" s="154">
        <f t="shared" si="218"/>
        <v>0</v>
      </c>
    </row>
    <row r="601" spans="1:32" s="30" customFormat="1" x14ac:dyDescent="0.25">
      <c r="A601" s="19">
        <v>586</v>
      </c>
      <c r="B601" s="20"/>
      <c r="C601" s="107"/>
      <c r="D601" s="20"/>
      <c r="E601" s="20"/>
      <c r="F601" s="20"/>
      <c r="G601" s="122"/>
      <c r="H601" s="156">
        <f t="shared" si="205"/>
        <v>0</v>
      </c>
      <c r="I601" s="117" t="str">
        <f t="shared" si="206"/>
        <v/>
      </c>
      <c r="J601" s="80" t="b">
        <f t="shared" si="207"/>
        <v>0</v>
      </c>
      <c r="K601" s="80" t="str">
        <f t="shared" si="208"/>
        <v/>
      </c>
      <c r="L601" s="80" t="b">
        <f>IF(C601="",FALSE,IFERROR(NOT(MATCH(C601,'Anställda och korttidsarbete'!$C:$C,0)&gt;0),TRUE))</f>
        <v>0</v>
      </c>
      <c r="M601" s="80" t="str">
        <f t="shared" si="209"/>
        <v/>
      </c>
      <c r="N601" s="80" t="b">
        <f t="shared" si="210"/>
        <v>0</v>
      </c>
      <c r="O601" s="80" t="str">
        <f t="shared" si="211"/>
        <v/>
      </c>
      <c r="P601" s="13" t="b">
        <f t="shared" si="212"/>
        <v>0</v>
      </c>
      <c r="Q601" s="80" t="str">
        <f t="shared" si="213"/>
        <v/>
      </c>
      <c r="R601" s="80" t="b">
        <f t="shared" si="214"/>
        <v>0</v>
      </c>
      <c r="S601" s="81" t="e">
        <f t="shared" si="198"/>
        <v>#VALUE!</v>
      </c>
      <c r="T601" s="81" t="e">
        <f t="shared" si="199"/>
        <v>#VALUE!</v>
      </c>
      <c r="U601" s="81" t="e">
        <f t="shared" si="200"/>
        <v>#VALUE!</v>
      </c>
      <c r="V601" s="82" t="e">
        <f t="shared" si="201"/>
        <v>#VALUE!</v>
      </c>
      <c r="W601" s="82" t="e">
        <f t="shared" si="215"/>
        <v>#VALUE!</v>
      </c>
      <c r="X601" s="82" t="b">
        <f t="shared" si="219"/>
        <v>0</v>
      </c>
      <c r="Y601" s="72" t="str">
        <f t="shared" si="202"/>
        <v/>
      </c>
      <c r="Z601" s="81" t="e" cm="1">
        <f t="array" aca="1" ref="Z601" ca="1">TEXT(RIGHT(10-RIGHT(SUM(INDEX(1*(MID(MID(C601,1,1)*2,ROW(INDIRECT("1:"&amp;LEN(MID(C601,1,1)*2))),1)),,))+MID(C601,2,1)+
SUM(INDEX(1*(MID(MID(C601,3,1)*2,ROW(INDIRECT("1:"&amp;LEN(MID(C601,3,1)*2))),1)),,))+MID(C601,4,1)+
SUM(INDEX(1*(MID(MID(C601,5,1)*2,ROW(INDIRECT("1:"&amp;LEN(MID(C601,5,1)*2))),1)),,))+MID(C601,6,1)+
SUM(INDEX(1*(MID(MID(C601,8,1)*2,ROW(INDIRECT("1:"&amp;LEN(MID(C601,8,1)*2))),1)),,))+MID(C601,9,1)+
SUM(INDEX(1*(MID(MID(C601,10,1)*2,ROW(INDIRECT("1:"&amp;LEN(MID(C601,10,1)*2))),1)),,)),1),1),"0")</f>
        <v>#VALUE!</v>
      </c>
      <c r="AA601" s="81" t="str">
        <f t="shared" si="203"/>
        <v/>
      </c>
      <c r="AB601" s="83" t="b">
        <f t="shared" si="204"/>
        <v>0</v>
      </c>
      <c r="AC601" s="154">
        <f t="shared" si="216"/>
        <v>0</v>
      </c>
      <c r="AD601" s="154">
        <f>SUMIF($C$15:C600,C601,$AC$15:AC600)</f>
        <v>0</v>
      </c>
      <c r="AE601" s="15">
        <f t="shared" si="217"/>
        <v>10000</v>
      </c>
      <c r="AF601" s="154">
        <f t="shared" si="218"/>
        <v>0</v>
      </c>
    </row>
    <row r="602" spans="1:32" s="30" customFormat="1" x14ac:dyDescent="0.25">
      <c r="A602" s="19">
        <v>587</v>
      </c>
      <c r="B602" s="20"/>
      <c r="C602" s="107"/>
      <c r="D602" s="20"/>
      <c r="E602" s="20"/>
      <c r="F602" s="20"/>
      <c r="G602" s="122"/>
      <c r="H602" s="156">
        <f t="shared" si="205"/>
        <v>0</v>
      </c>
      <c r="I602" s="117" t="str">
        <f t="shared" si="206"/>
        <v/>
      </c>
      <c r="J602" s="80" t="b">
        <f t="shared" si="207"/>
        <v>0</v>
      </c>
      <c r="K602" s="80" t="str">
        <f t="shared" si="208"/>
        <v/>
      </c>
      <c r="L602" s="80" t="b">
        <f>IF(C602="",FALSE,IFERROR(NOT(MATCH(C602,'Anställda och korttidsarbete'!$C:$C,0)&gt;0),TRUE))</f>
        <v>0</v>
      </c>
      <c r="M602" s="80" t="str">
        <f t="shared" si="209"/>
        <v/>
      </c>
      <c r="N602" s="80" t="b">
        <f t="shared" si="210"/>
        <v>0</v>
      </c>
      <c r="O602" s="80" t="str">
        <f t="shared" si="211"/>
        <v/>
      </c>
      <c r="P602" s="13" t="b">
        <f t="shared" si="212"/>
        <v>0</v>
      </c>
      <c r="Q602" s="80" t="str">
        <f t="shared" si="213"/>
        <v/>
      </c>
      <c r="R602" s="80" t="b">
        <f t="shared" si="214"/>
        <v>0</v>
      </c>
      <c r="S602" s="81" t="e">
        <f t="shared" si="198"/>
        <v>#VALUE!</v>
      </c>
      <c r="T602" s="81" t="e">
        <f t="shared" si="199"/>
        <v>#VALUE!</v>
      </c>
      <c r="U602" s="81" t="e">
        <f t="shared" si="200"/>
        <v>#VALUE!</v>
      </c>
      <c r="V602" s="82" t="e">
        <f t="shared" si="201"/>
        <v>#VALUE!</v>
      </c>
      <c r="W602" s="82" t="e">
        <f t="shared" si="215"/>
        <v>#VALUE!</v>
      </c>
      <c r="X602" s="82" t="b">
        <f t="shared" si="219"/>
        <v>0</v>
      </c>
      <c r="Y602" s="72" t="str">
        <f t="shared" si="202"/>
        <v/>
      </c>
      <c r="Z602" s="81" t="e" cm="1">
        <f t="array" aca="1" ref="Z602" ca="1">TEXT(RIGHT(10-RIGHT(SUM(INDEX(1*(MID(MID(C602,1,1)*2,ROW(INDIRECT("1:"&amp;LEN(MID(C602,1,1)*2))),1)),,))+MID(C602,2,1)+
SUM(INDEX(1*(MID(MID(C602,3,1)*2,ROW(INDIRECT("1:"&amp;LEN(MID(C602,3,1)*2))),1)),,))+MID(C602,4,1)+
SUM(INDEX(1*(MID(MID(C602,5,1)*2,ROW(INDIRECT("1:"&amp;LEN(MID(C602,5,1)*2))),1)),,))+MID(C602,6,1)+
SUM(INDEX(1*(MID(MID(C602,8,1)*2,ROW(INDIRECT("1:"&amp;LEN(MID(C602,8,1)*2))),1)),,))+MID(C602,9,1)+
SUM(INDEX(1*(MID(MID(C602,10,1)*2,ROW(INDIRECT("1:"&amp;LEN(MID(C602,10,1)*2))),1)),,)),1),1),"0")</f>
        <v>#VALUE!</v>
      </c>
      <c r="AA602" s="81" t="str">
        <f t="shared" si="203"/>
        <v/>
      </c>
      <c r="AB602" s="83" t="b">
        <f t="shared" si="204"/>
        <v>0</v>
      </c>
      <c r="AC602" s="154">
        <f t="shared" si="216"/>
        <v>0</v>
      </c>
      <c r="AD602" s="154">
        <f>SUMIF($C$15:C601,C602,$AC$15:AC601)</f>
        <v>0</v>
      </c>
      <c r="AE602" s="15">
        <f t="shared" si="217"/>
        <v>10000</v>
      </c>
      <c r="AF602" s="154">
        <f t="shared" si="218"/>
        <v>0</v>
      </c>
    </row>
    <row r="603" spans="1:32" s="30" customFormat="1" x14ac:dyDescent="0.25">
      <c r="A603" s="19">
        <v>588</v>
      </c>
      <c r="B603" s="20"/>
      <c r="C603" s="107"/>
      <c r="D603" s="20"/>
      <c r="E603" s="20"/>
      <c r="F603" s="20"/>
      <c r="G603" s="122"/>
      <c r="H603" s="156">
        <f t="shared" si="205"/>
        <v>0</v>
      </c>
      <c r="I603" s="117" t="str">
        <f t="shared" si="206"/>
        <v/>
      </c>
      <c r="J603" s="80" t="b">
        <f t="shared" si="207"/>
        <v>0</v>
      </c>
      <c r="K603" s="80" t="str">
        <f t="shared" si="208"/>
        <v/>
      </c>
      <c r="L603" s="80" t="b">
        <f>IF(C603="",FALSE,IFERROR(NOT(MATCH(C603,'Anställda och korttidsarbete'!$C:$C,0)&gt;0),TRUE))</f>
        <v>0</v>
      </c>
      <c r="M603" s="80" t="str">
        <f t="shared" si="209"/>
        <v/>
      </c>
      <c r="N603" s="80" t="b">
        <f t="shared" si="210"/>
        <v>0</v>
      </c>
      <c r="O603" s="80" t="str">
        <f t="shared" si="211"/>
        <v/>
      </c>
      <c r="P603" s="13" t="b">
        <f t="shared" si="212"/>
        <v>0</v>
      </c>
      <c r="Q603" s="80" t="str">
        <f t="shared" si="213"/>
        <v/>
      </c>
      <c r="R603" s="80" t="b">
        <f t="shared" si="214"/>
        <v>0</v>
      </c>
      <c r="S603" s="81" t="e">
        <f t="shared" si="198"/>
        <v>#VALUE!</v>
      </c>
      <c r="T603" s="81" t="e">
        <f t="shared" si="199"/>
        <v>#VALUE!</v>
      </c>
      <c r="U603" s="81" t="e">
        <f t="shared" si="200"/>
        <v>#VALUE!</v>
      </c>
      <c r="V603" s="82" t="e">
        <f t="shared" si="201"/>
        <v>#VALUE!</v>
      </c>
      <c r="W603" s="82" t="e">
        <f t="shared" si="215"/>
        <v>#VALUE!</v>
      </c>
      <c r="X603" s="82" t="b">
        <f t="shared" si="219"/>
        <v>0</v>
      </c>
      <c r="Y603" s="72" t="str">
        <f t="shared" si="202"/>
        <v/>
      </c>
      <c r="Z603" s="81" t="e" cm="1">
        <f t="array" aca="1" ref="Z603" ca="1">TEXT(RIGHT(10-RIGHT(SUM(INDEX(1*(MID(MID(C603,1,1)*2,ROW(INDIRECT("1:"&amp;LEN(MID(C603,1,1)*2))),1)),,))+MID(C603,2,1)+
SUM(INDEX(1*(MID(MID(C603,3,1)*2,ROW(INDIRECT("1:"&amp;LEN(MID(C603,3,1)*2))),1)),,))+MID(C603,4,1)+
SUM(INDEX(1*(MID(MID(C603,5,1)*2,ROW(INDIRECT("1:"&amp;LEN(MID(C603,5,1)*2))),1)),,))+MID(C603,6,1)+
SUM(INDEX(1*(MID(MID(C603,8,1)*2,ROW(INDIRECT("1:"&amp;LEN(MID(C603,8,1)*2))),1)),,))+MID(C603,9,1)+
SUM(INDEX(1*(MID(MID(C603,10,1)*2,ROW(INDIRECT("1:"&amp;LEN(MID(C603,10,1)*2))),1)),,)),1),1),"0")</f>
        <v>#VALUE!</v>
      </c>
      <c r="AA603" s="81" t="str">
        <f t="shared" si="203"/>
        <v/>
      </c>
      <c r="AB603" s="83" t="b">
        <f t="shared" si="204"/>
        <v>0</v>
      </c>
      <c r="AC603" s="154">
        <f t="shared" si="216"/>
        <v>0</v>
      </c>
      <c r="AD603" s="154">
        <f>SUMIF($C$15:C602,C603,$AC$15:AC602)</f>
        <v>0</v>
      </c>
      <c r="AE603" s="15">
        <f t="shared" si="217"/>
        <v>10000</v>
      </c>
      <c r="AF603" s="154">
        <f t="shared" si="218"/>
        <v>0</v>
      </c>
    </row>
    <row r="604" spans="1:32" s="30" customFormat="1" x14ac:dyDescent="0.25">
      <c r="A604" s="19">
        <v>589</v>
      </c>
      <c r="B604" s="20"/>
      <c r="C604" s="107"/>
      <c r="D604" s="20"/>
      <c r="E604" s="20"/>
      <c r="F604" s="20"/>
      <c r="G604" s="122"/>
      <c r="H604" s="156">
        <f t="shared" si="205"/>
        <v>0</v>
      </c>
      <c r="I604" s="117" t="str">
        <f t="shared" si="206"/>
        <v/>
      </c>
      <c r="J604" s="80" t="b">
        <f t="shared" si="207"/>
        <v>0</v>
      </c>
      <c r="K604" s="80" t="str">
        <f t="shared" si="208"/>
        <v/>
      </c>
      <c r="L604" s="80" t="b">
        <f>IF(C604="",FALSE,IFERROR(NOT(MATCH(C604,'Anställda och korttidsarbete'!$C:$C,0)&gt;0),TRUE))</f>
        <v>0</v>
      </c>
      <c r="M604" s="80" t="str">
        <f t="shared" si="209"/>
        <v/>
      </c>
      <c r="N604" s="80" t="b">
        <f t="shared" si="210"/>
        <v>0</v>
      </c>
      <c r="O604" s="80" t="str">
        <f t="shared" si="211"/>
        <v/>
      </c>
      <c r="P604" s="13" t="b">
        <f t="shared" si="212"/>
        <v>0</v>
      </c>
      <c r="Q604" s="80" t="str">
        <f t="shared" si="213"/>
        <v/>
      </c>
      <c r="R604" s="80" t="b">
        <f t="shared" si="214"/>
        <v>0</v>
      </c>
      <c r="S604" s="81" t="e">
        <f t="shared" si="198"/>
        <v>#VALUE!</v>
      </c>
      <c r="T604" s="81" t="e">
        <f t="shared" si="199"/>
        <v>#VALUE!</v>
      </c>
      <c r="U604" s="81" t="e">
        <f t="shared" si="200"/>
        <v>#VALUE!</v>
      </c>
      <c r="V604" s="82" t="e">
        <f t="shared" si="201"/>
        <v>#VALUE!</v>
      </c>
      <c r="W604" s="82" t="e">
        <f t="shared" si="215"/>
        <v>#VALUE!</v>
      </c>
      <c r="X604" s="82" t="b">
        <f t="shared" si="219"/>
        <v>0</v>
      </c>
      <c r="Y604" s="72" t="str">
        <f t="shared" si="202"/>
        <v/>
      </c>
      <c r="Z604" s="81" t="e" cm="1">
        <f t="array" aca="1" ref="Z604" ca="1">TEXT(RIGHT(10-RIGHT(SUM(INDEX(1*(MID(MID(C604,1,1)*2,ROW(INDIRECT("1:"&amp;LEN(MID(C604,1,1)*2))),1)),,))+MID(C604,2,1)+
SUM(INDEX(1*(MID(MID(C604,3,1)*2,ROW(INDIRECT("1:"&amp;LEN(MID(C604,3,1)*2))),1)),,))+MID(C604,4,1)+
SUM(INDEX(1*(MID(MID(C604,5,1)*2,ROW(INDIRECT("1:"&amp;LEN(MID(C604,5,1)*2))),1)),,))+MID(C604,6,1)+
SUM(INDEX(1*(MID(MID(C604,8,1)*2,ROW(INDIRECT("1:"&amp;LEN(MID(C604,8,1)*2))),1)),,))+MID(C604,9,1)+
SUM(INDEX(1*(MID(MID(C604,10,1)*2,ROW(INDIRECT("1:"&amp;LEN(MID(C604,10,1)*2))),1)),,)),1),1),"0")</f>
        <v>#VALUE!</v>
      </c>
      <c r="AA604" s="81" t="str">
        <f t="shared" si="203"/>
        <v/>
      </c>
      <c r="AB604" s="83" t="b">
        <f t="shared" si="204"/>
        <v>0</v>
      </c>
      <c r="AC604" s="154">
        <f t="shared" si="216"/>
        <v>0</v>
      </c>
      <c r="AD604" s="154">
        <f>SUMIF($C$15:C603,C604,$AC$15:AC603)</f>
        <v>0</v>
      </c>
      <c r="AE604" s="15">
        <f t="shared" si="217"/>
        <v>10000</v>
      </c>
      <c r="AF604" s="154">
        <f t="shared" si="218"/>
        <v>0</v>
      </c>
    </row>
    <row r="605" spans="1:32" s="30" customFormat="1" x14ac:dyDescent="0.25">
      <c r="A605" s="19">
        <v>590</v>
      </c>
      <c r="B605" s="20"/>
      <c r="C605" s="107"/>
      <c r="D605" s="20"/>
      <c r="E605" s="20"/>
      <c r="F605" s="20"/>
      <c r="G605" s="122"/>
      <c r="H605" s="156">
        <f t="shared" si="205"/>
        <v>0</v>
      </c>
      <c r="I605" s="117" t="str">
        <f t="shared" si="206"/>
        <v/>
      </c>
      <c r="J605" s="80" t="b">
        <f t="shared" si="207"/>
        <v>0</v>
      </c>
      <c r="K605" s="80" t="str">
        <f t="shared" si="208"/>
        <v/>
      </c>
      <c r="L605" s="80" t="b">
        <f>IF(C605="",FALSE,IFERROR(NOT(MATCH(C605,'Anställda och korttidsarbete'!$C:$C,0)&gt;0),TRUE))</f>
        <v>0</v>
      </c>
      <c r="M605" s="80" t="str">
        <f t="shared" si="209"/>
        <v/>
      </c>
      <c r="N605" s="80" t="b">
        <f t="shared" si="210"/>
        <v>0</v>
      </c>
      <c r="O605" s="80" t="str">
        <f t="shared" si="211"/>
        <v/>
      </c>
      <c r="P605" s="13" t="b">
        <f t="shared" si="212"/>
        <v>0</v>
      </c>
      <c r="Q605" s="80" t="str">
        <f t="shared" si="213"/>
        <v/>
      </c>
      <c r="R605" s="80" t="b">
        <f t="shared" si="214"/>
        <v>0</v>
      </c>
      <c r="S605" s="81" t="e">
        <f t="shared" si="198"/>
        <v>#VALUE!</v>
      </c>
      <c r="T605" s="81" t="e">
        <f t="shared" si="199"/>
        <v>#VALUE!</v>
      </c>
      <c r="U605" s="81" t="e">
        <f t="shared" si="200"/>
        <v>#VALUE!</v>
      </c>
      <c r="V605" s="82" t="e">
        <f t="shared" si="201"/>
        <v>#VALUE!</v>
      </c>
      <c r="W605" s="82" t="e">
        <f t="shared" si="215"/>
        <v>#VALUE!</v>
      </c>
      <c r="X605" s="82" t="b">
        <f t="shared" si="219"/>
        <v>0</v>
      </c>
      <c r="Y605" s="72" t="str">
        <f t="shared" si="202"/>
        <v/>
      </c>
      <c r="Z605" s="81" t="e" cm="1">
        <f t="array" aca="1" ref="Z605" ca="1">TEXT(RIGHT(10-RIGHT(SUM(INDEX(1*(MID(MID(C605,1,1)*2,ROW(INDIRECT("1:"&amp;LEN(MID(C605,1,1)*2))),1)),,))+MID(C605,2,1)+
SUM(INDEX(1*(MID(MID(C605,3,1)*2,ROW(INDIRECT("1:"&amp;LEN(MID(C605,3,1)*2))),1)),,))+MID(C605,4,1)+
SUM(INDEX(1*(MID(MID(C605,5,1)*2,ROW(INDIRECT("1:"&amp;LEN(MID(C605,5,1)*2))),1)),,))+MID(C605,6,1)+
SUM(INDEX(1*(MID(MID(C605,8,1)*2,ROW(INDIRECT("1:"&amp;LEN(MID(C605,8,1)*2))),1)),,))+MID(C605,9,1)+
SUM(INDEX(1*(MID(MID(C605,10,1)*2,ROW(INDIRECT("1:"&amp;LEN(MID(C605,10,1)*2))),1)),,)),1),1),"0")</f>
        <v>#VALUE!</v>
      </c>
      <c r="AA605" s="81" t="str">
        <f t="shared" si="203"/>
        <v/>
      </c>
      <c r="AB605" s="83" t="b">
        <f t="shared" si="204"/>
        <v>0</v>
      </c>
      <c r="AC605" s="154">
        <f t="shared" si="216"/>
        <v>0</v>
      </c>
      <c r="AD605" s="154">
        <f>SUMIF($C$15:C604,C605,$AC$15:AC604)</f>
        <v>0</v>
      </c>
      <c r="AE605" s="15">
        <f t="shared" si="217"/>
        <v>10000</v>
      </c>
      <c r="AF605" s="154">
        <f t="shared" si="218"/>
        <v>0</v>
      </c>
    </row>
    <row r="606" spans="1:32" s="30" customFormat="1" x14ac:dyDescent="0.25">
      <c r="A606" s="19">
        <v>591</v>
      </c>
      <c r="B606" s="20"/>
      <c r="C606" s="107"/>
      <c r="D606" s="20"/>
      <c r="E606" s="20"/>
      <c r="F606" s="20"/>
      <c r="G606" s="122"/>
      <c r="H606" s="156">
        <f t="shared" si="205"/>
        <v>0</v>
      </c>
      <c r="I606" s="117" t="str">
        <f t="shared" si="206"/>
        <v/>
      </c>
      <c r="J606" s="80" t="b">
        <f t="shared" si="207"/>
        <v>0</v>
      </c>
      <c r="K606" s="80" t="str">
        <f t="shared" si="208"/>
        <v/>
      </c>
      <c r="L606" s="80" t="b">
        <f>IF(C606="",FALSE,IFERROR(NOT(MATCH(C606,'Anställda och korttidsarbete'!$C:$C,0)&gt;0),TRUE))</f>
        <v>0</v>
      </c>
      <c r="M606" s="80" t="str">
        <f t="shared" si="209"/>
        <v/>
      </c>
      <c r="N606" s="80" t="b">
        <f t="shared" si="210"/>
        <v>0</v>
      </c>
      <c r="O606" s="80" t="str">
        <f t="shared" si="211"/>
        <v/>
      </c>
      <c r="P606" s="13" t="b">
        <f t="shared" si="212"/>
        <v>0</v>
      </c>
      <c r="Q606" s="80" t="str">
        <f t="shared" si="213"/>
        <v/>
      </c>
      <c r="R606" s="80" t="b">
        <f t="shared" si="214"/>
        <v>0</v>
      </c>
      <c r="S606" s="81" t="e">
        <f t="shared" si="198"/>
        <v>#VALUE!</v>
      </c>
      <c r="T606" s="81" t="e">
        <f t="shared" si="199"/>
        <v>#VALUE!</v>
      </c>
      <c r="U606" s="81" t="e">
        <f t="shared" si="200"/>
        <v>#VALUE!</v>
      </c>
      <c r="V606" s="82" t="e">
        <f t="shared" si="201"/>
        <v>#VALUE!</v>
      </c>
      <c r="W606" s="82" t="e">
        <f t="shared" si="215"/>
        <v>#VALUE!</v>
      </c>
      <c r="X606" s="82" t="b">
        <f t="shared" si="219"/>
        <v>0</v>
      </c>
      <c r="Y606" s="72" t="str">
        <f t="shared" si="202"/>
        <v/>
      </c>
      <c r="Z606" s="81" t="e" cm="1">
        <f t="array" aca="1" ref="Z606" ca="1">TEXT(RIGHT(10-RIGHT(SUM(INDEX(1*(MID(MID(C606,1,1)*2,ROW(INDIRECT("1:"&amp;LEN(MID(C606,1,1)*2))),1)),,))+MID(C606,2,1)+
SUM(INDEX(1*(MID(MID(C606,3,1)*2,ROW(INDIRECT("1:"&amp;LEN(MID(C606,3,1)*2))),1)),,))+MID(C606,4,1)+
SUM(INDEX(1*(MID(MID(C606,5,1)*2,ROW(INDIRECT("1:"&amp;LEN(MID(C606,5,1)*2))),1)),,))+MID(C606,6,1)+
SUM(INDEX(1*(MID(MID(C606,8,1)*2,ROW(INDIRECT("1:"&amp;LEN(MID(C606,8,1)*2))),1)),,))+MID(C606,9,1)+
SUM(INDEX(1*(MID(MID(C606,10,1)*2,ROW(INDIRECT("1:"&amp;LEN(MID(C606,10,1)*2))),1)),,)),1),1),"0")</f>
        <v>#VALUE!</v>
      </c>
      <c r="AA606" s="81" t="str">
        <f t="shared" si="203"/>
        <v/>
      </c>
      <c r="AB606" s="83" t="b">
        <f t="shared" si="204"/>
        <v>0</v>
      </c>
      <c r="AC606" s="154">
        <f t="shared" si="216"/>
        <v>0</v>
      </c>
      <c r="AD606" s="154">
        <f>SUMIF($C$15:C605,C606,$AC$15:AC605)</f>
        <v>0</v>
      </c>
      <c r="AE606" s="15">
        <f t="shared" si="217"/>
        <v>10000</v>
      </c>
      <c r="AF606" s="154">
        <f t="shared" si="218"/>
        <v>0</v>
      </c>
    </row>
    <row r="607" spans="1:32" s="30" customFormat="1" x14ac:dyDescent="0.25">
      <c r="A607" s="19">
        <v>592</v>
      </c>
      <c r="B607" s="20"/>
      <c r="C607" s="107"/>
      <c r="D607" s="20"/>
      <c r="E607" s="20"/>
      <c r="F607" s="20"/>
      <c r="G607" s="122"/>
      <c r="H607" s="156">
        <f t="shared" si="205"/>
        <v>0</v>
      </c>
      <c r="I607" s="117" t="str">
        <f t="shared" si="206"/>
        <v/>
      </c>
      <c r="J607" s="80" t="b">
        <f t="shared" si="207"/>
        <v>0</v>
      </c>
      <c r="K607" s="80" t="str">
        <f t="shared" si="208"/>
        <v/>
      </c>
      <c r="L607" s="80" t="b">
        <f>IF(C607="",FALSE,IFERROR(NOT(MATCH(C607,'Anställda och korttidsarbete'!$C:$C,0)&gt;0),TRUE))</f>
        <v>0</v>
      </c>
      <c r="M607" s="80" t="str">
        <f t="shared" si="209"/>
        <v/>
      </c>
      <c r="N607" s="80" t="b">
        <f t="shared" si="210"/>
        <v>0</v>
      </c>
      <c r="O607" s="80" t="str">
        <f t="shared" si="211"/>
        <v/>
      </c>
      <c r="P607" s="13" t="b">
        <f t="shared" si="212"/>
        <v>0</v>
      </c>
      <c r="Q607" s="80" t="str">
        <f t="shared" si="213"/>
        <v/>
      </c>
      <c r="R607" s="80" t="b">
        <f t="shared" si="214"/>
        <v>0</v>
      </c>
      <c r="S607" s="81" t="e">
        <f t="shared" si="198"/>
        <v>#VALUE!</v>
      </c>
      <c r="T607" s="81" t="e">
        <f t="shared" si="199"/>
        <v>#VALUE!</v>
      </c>
      <c r="U607" s="81" t="e">
        <f t="shared" si="200"/>
        <v>#VALUE!</v>
      </c>
      <c r="V607" s="82" t="e">
        <f t="shared" si="201"/>
        <v>#VALUE!</v>
      </c>
      <c r="W607" s="82" t="e">
        <f t="shared" si="215"/>
        <v>#VALUE!</v>
      </c>
      <c r="X607" s="82" t="b">
        <f t="shared" si="219"/>
        <v>0</v>
      </c>
      <c r="Y607" s="72" t="str">
        <f t="shared" si="202"/>
        <v/>
      </c>
      <c r="Z607" s="81" t="e" cm="1">
        <f t="array" aca="1" ref="Z607" ca="1">TEXT(RIGHT(10-RIGHT(SUM(INDEX(1*(MID(MID(C607,1,1)*2,ROW(INDIRECT("1:"&amp;LEN(MID(C607,1,1)*2))),1)),,))+MID(C607,2,1)+
SUM(INDEX(1*(MID(MID(C607,3,1)*2,ROW(INDIRECT("1:"&amp;LEN(MID(C607,3,1)*2))),1)),,))+MID(C607,4,1)+
SUM(INDEX(1*(MID(MID(C607,5,1)*2,ROW(INDIRECT("1:"&amp;LEN(MID(C607,5,1)*2))),1)),,))+MID(C607,6,1)+
SUM(INDEX(1*(MID(MID(C607,8,1)*2,ROW(INDIRECT("1:"&amp;LEN(MID(C607,8,1)*2))),1)),,))+MID(C607,9,1)+
SUM(INDEX(1*(MID(MID(C607,10,1)*2,ROW(INDIRECT("1:"&amp;LEN(MID(C607,10,1)*2))),1)),,)),1),1),"0")</f>
        <v>#VALUE!</v>
      </c>
      <c r="AA607" s="81" t="str">
        <f t="shared" si="203"/>
        <v/>
      </c>
      <c r="AB607" s="83" t="b">
        <f t="shared" si="204"/>
        <v>0</v>
      </c>
      <c r="AC607" s="154">
        <f t="shared" si="216"/>
        <v>0</v>
      </c>
      <c r="AD607" s="154">
        <f>SUMIF($C$15:C606,C607,$AC$15:AC606)</f>
        <v>0</v>
      </c>
      <c r="AE607" s="15">
        <f t="shared" si="217"/>
        <v>10000</v>
      </c>
      <c r="AF607" s="154">
        <f t="shared" si="218"/>
        <v>0</v>
      </c>
    </row>
    <row r="608" spans="1:32" s="30" customFormat="1" x14ac:dyDescent="0.25">
      <c r="A608" s="19">
        <v>593</v>
      </c>
      <c r="B608" s="20"/>
      <c r="C608" s="107"/>
      <c r="D608" s="20"/>
      <c r="E608" s="20"/>
      <c r="F608" s="20"/>
      <c r="G608" s="122"/>
      <c r="H608" s="156">
        <f t="shared" si="205"/>
        <v>0</v>
      </c>
      <c r="I608" s="117" t="str">
        <f t="shared" si="206"/>
        <v/>
      </c>
      <c r="J608" s="80" t="b">
        <f t="shared" si="207"/>
        <v>0</v>
      </c>
      <c r="K608" s="80" t="str">
        <f t="shared" si="208"/>
        <v/>
      </c>
      <c r="L608" s="80" t="b">
        <f>IF(C608="",FALSE,IFERROR(NOT(MATCH(C608,'Anställda och korttidsarbete'!$C:$C,0)&gt;0),TRUE))</f>
        <v>0</v>
      </c>
      <c r="M608" s="80" t="str">
        <f t="shared" si="209"/>
        <v/>
      </c>
      <c r="N608" s="80" t="b">
        <f t="shared" si="210"/>
        <v>0</v>
      </c>
      <c r="O608" s="80" t="str">
        <f t="shared" si="211"/>
        <v/>
      </c>
      <c r="P608" s="13" t="b">
        <f t="shared" si="212"/>
        <v>0</v>
      </c>
      <c r="Q608" s="80" t="str">
        <f t="shared" si="213"/>
        <v/>
      </c>
      <c r="R608" s="80" t="b">
        <f t="shared" si="214"/>
        <v>0</v>
      </c>
      <c r="S608" s="81" t="e">
        <f t="shared" si="198"/>
        <v>#VALUE!</v>
      </c>
      <c r="T608" s="81" t="e">
        <f t="shared" si="199"/>
        <v>#VALUE!</v>
      </c>
      <c r="U608" s="81" t="e">
        <f t="shared" si="200"/>
        <v>#VALUE!</v>
      </c>
      <c r="V608" s="82" t="e">
        <f t="shared" si="201"/>
        <v>#VALUE!</v>
      </c>
      <c r="W608" s="82" t="e">
        <f t="shared" si="215"/>
        <v>#VALUE!</v>
      </c>
      <c r="X608" s="82" t="b">
        <f t="shared" si="219"/>
        <v>0</v>
      </c>
      <c r="Y608" s="72" t="str">
        <f t="shared" si="202"/>
        <v/>
      </c>
      <c r="Z608" s="81" t="e" cm="1">
        <f t="array" aca="1" ref="Z608" ca="1">TEXT(RIGHT(10-RIGHT(SUM(INDEX(1*(MID(MID(C608,1,1)*2,ROW(INDIRECT("1:"&amp;LEN(MID(C608,1,1)*2))),1)),,))+MID(C608,2,1)+
SUM(INDEX(1*(MID(MID(C608,3,1)*2,ROW(INDIRECT("1:"&amp;LEN(MID(C608,3,1)*2))),1)),,))+MID(C608,4,1)+
SUM(INDEX(1*(MID(MID(C608,5,1)*2,ROW(INDIRECT("1:"&amp;LEN(MID(C608,5,1)*2))),1)),,))+MID(C608,6,1)+
SUM(INDEX(1*(MID(MID(C608,8,1)*2,ROW(INDIRECT("1:"&amp;LEN(MID(C608,8,1)*2))),1)),,))+MID(C608,9,1)+
SUM(INDEX(1*(MID(MID(C608,10,1)*2,ROW(INDIRECT("1:"&amp;LEN(MID(C608,10,1)*2))),1)),,)),1),1),"0")</f>
        <v>#VALUE!</v>
      </c>
      <c r="AA608" s="81" t="str">
        <f t="shared" si="203"/>
        <v/>
      </c>
      <c r="AB608" s="83" t="b">
        <f t="shared" si="204"/>
        <v>0</v>
      </c>
      <c r="AC608" s="154">
        <f t="shared" si="216"/>
        <v>0</v>
      </c>
      <c r="AD608" s="154">
        <f>SUMIF($C$15:C607,C608,$AC$15:AC607)</f>
        <v>0</v>
      </c>
      <c r="AE608" s="15">
        <f t="shared" si="217"/>
        <v>10000</v>
      </c>
      <c r="AF608" s="154">
        <f t="shared" si="218"/>
        <v>0</v>
      </c>
    </row>
    <row r="609" spans="1:32" s="30" customFormat="1" x14ac:dyDescent="0.25">
      <c r="A609" s="19">
        <v>594</v>
      </c>
      <c r="B609" s="20"/>
      <c r="C609" s="107"/>
      <c r="D609" s="20"/>
      <c r="E609" s="20"/>
      <c r="F609" s="20"/>
      <c r="G609" s="122"/>
      <c r="H609" s="156">
        <f t="shared" si="205"/>
        <v>0</v>
      </c>
      <c r="I609" s="117" t="str">
        <f t="shared" si="206"/>
        <v/>
      </c>
      <c r="J609" s="80" t="b">
        <f t="shared" si="207"/>
        <v>0</v>
      </c>
      <c r="K609" s="80" t="str">
        <f t="shared" si="208"/>
        <v/>
      </c>
      <c r="L609" s="80" t="b">
        <f>IF(C609="",FALSE,IFERROR(NOT(MATCH(C609,'Anställda och korttidsarbete'!$C:$C,0)&gt;0),TRUE))</f>
        <v>0</v>
      </c>
      <c r="M609" s="80" t="str">
        <f t="shared" si="209"/>
        <v/>
      </c>
      <c r="N609" s="80" t="b">
        <f t="shared" si="210"/>
        <v>0</v>
      </c>
      <c r="O609" s="80" t="str">
        <f t="shared" si="211"/>
        <v/>
      </c>
      <c r="P609" s="13" t="b">
        <f t="shared" si="212"/>
        <v>0</v>
      </c>
      <c r="Q609" s="80" t="str">
        <f t="shared" si="213"/>
        <v/>
      </c>
      <c r="R609" s="80" t="b">
        <f t="shared" si="214"/>
        <v>0</v>
      </c>
      <c r="S609" s="81" t="e">
        <f t="shared" si="198"/>
        <v>#VALUE!</v>
      </c>
      <c r="T609" s="81" t="e">
        <f t="shared" si="199"/>
        <v>#VALUE!</v>
      </c>
      <c r="U609" s="81" t="e">
        <f t="shared" si="200"/>
        <v>#VALUE!</v>
      </c>
      <c r="V609" s="82" t="e">
        <f t="shared" si="201"/>
        <v>#VALUE!</v>
      </c>
      <c r="W609" s="82" t="e">
        <f t="shared" si="215"/>
        <v>#VALUE!</v>
      </c>
      <c r="X609" s="82" t="b">
        <f t="shared" si="219"/>
        <v>0</v>
      </c>
      <c r="Y609" s="72" t="str">
        <f t="shared" si="202"/>
        <v/>
      </c>
      <c r="Z609" s="81" t="e" cm="1">
        <f t="array" aca="1" ref="Z609" ca="1">TEXT(RIGHT(10-RIGHT(SUM(INDEX(1*(MID(MID(C609,1,1)*2,ROW(INDIRECT("1:"&amp;LEN(MID(C609,1,1)*2))),1)),,))+MID(C609,2,1)+
SUM(INDEX(1*(MID(MID(C609,3,1)*2,ROW(INDIRECT("1:"&amp;LEN(MID(C609,3,1)*2))),1)),,))+MID(C609,4,1)+
SUM(INDEX(1*(MID(MID(C609,5,1)*2,ROW(INDIRECT("1:"&amp;LEN(MID(C609,5,1)*2))),1)),,))+MID(C609,6,1)+
SUM(INDEX(1*(MID(MID(C609,8,1)*2,ROW(INDIRECT("1:"&amp;LEN(MID(C609,8,1)*2))),1)),,))+MID(C609,9,1)+
SUM(INDEX(1*(MID(MID(C609,10,1)*2,ROW(INDIRECT("1:"&amp;LEN(MID(C609,10,1)*2))),1)),,)),1),1),"0")</f>
        <v>#VALUE!</v>
      </c>
      <c r="AA609" s="81" t="str">
        <f t="shared" si="203"/>
        <v/>
      </c>
      <c r="AB609" s="83" t="b">
        <f t="shared" si="204"/>
        <v>0</v>
      </c>
      <c r="AC609" s="154">
        <f t="shared" si="216"/>
        <v>0</v>
      </c>
      <c r="AD609" s="154">
        <f>SUMIF($C$15:C608,C609,$AC$15:AC608)</f>
        <v>0</v>
      </c>
      <c r="AE609" s="15">
        <f t="shared" si="217"/>
        <v>10000</v>
      </c>
      <c r="AF609" s="154">
        <f t="shared" si="218"/>
        <v>0</v>
      </c>
    </row>
    <row r="610" spans="1:32" s="30" customFormat="1" x14ac:dyDescent="0.25">
      <c r="A610" s="19">
        <v>595</v>
      </c>
      <c r="B610" s="20"/>
      <c r="C610" s="107"/>
      <c r="D610" s="20"/>
      <c r="E610" s="20"/>
      <c r="F610" s="20"/>
      <c r="G610" s="122"/>
      <c r="H610" s="156">
        <f t="shared" si="205"/>
        <v>0</v>
      </c>
      <c r="I610" s="117" t="str">
        <f t="shared" si="206"/>
        <v/>
      </c>
      <c r="J610" s="80" t="b">
        <f t="shared" si="207"/>
        <v>0</v>
      </c>
      <c r="K610" s="80" t="str">
        <f t="shared" si="208"/>
        <v/>
      </c>
      <c r="L610" s="80" t="b">
        <f>IF(C610="",FALSE,IFERROR(NOT(MATCH(C610,'Anställda och korttidsarbete'!$C:$C,0)&gt;0),TRUE))</f>
        <v>0</v>
      </c>
      <c r="M610" s="80" t="str">
        <f t="shared" si="209"/>
        <v/>
      </c>
      <c r="N610" s="80" t="b">
        <f t="shared" si="210"/>
        <v>0</v>
      </c>
      <c r="O610" s="80" t="str">
        <f t="shared" si="211"/>
        <v/>
      </c>
      <c r="P610" s="13" t="b">
        <f t="shared" si="212"/>
        <v>0</v>
      </c>
      <c r="Q610" s="80" t="str">
        <f t="shared" si="213"/>
        <v/>
      </c>
      <c r="R610" s="80" t="b">
        <f t="shared" si="214"/>
        <v>0</v>
      </c>
      <c r="S610" s="81" t="e">
        <f t="shared" si="198"/>
        <v>#VALUE!</v>
      </c>
      <c r="T610" s="81" t="e">
        <f t="shared" si="199"/>
        <v>#VALUE!</v>
      </c>
      <c r="U610" s="81" t="e">
        <f t="shared" si="200"/>
        <v>#VALUE!</v>
      </c>
      <c r="V610" s="82" t="e">
        <f t="shared" si="201"/>
        <v>#VALUE!</v>
      </c>
      <c r="W610" s="82" t="e">
        <f t="shared" si="215"/>
        <v>#VALUE!</v>
      </c>
      <c r="X610" s="82" t="b">
        <f t="shared" si="219"/>
        <v>0</v>
      </c>
      <c r="Y610" s="72" t="str">
        <f t="shared" si="202"/>
        <v/>
      </c>
      <c r="Z610" s="81" t="e" cm="1">
        <f t="array" aca="1" ref="Z610" ca="1">TEXT(RIGHT(10-RIGHT(SUM(INDEX(1*(MID(MID(C610,1,1)*2,ROW(INDIRECT("1:"&amp;LEN(MID(C610,1,1)*2))),1)),,))+MID(C610,2,1)+
SUM(INDEX(1*(MID(MID(C610,3,1)*2,ROW(INDIRECT("1:"&amp;LEN(MID(C610,3,1)*2))),1)),,))+MID(C610,4,1)+
SUM(INDEX(1*(MID(MID(C610,5,1)*2,ROW(INDIRECT("1:"&amp;LEN(MID(C610,5,1)*2))),1)),,))+MID(C610,6,1)+
SUM(INDEX(1*(MID(MID(C610,8,1)*2,ROW(INDIRECT("1:"&amp;LEN(MID(C610,8,1)*2))),1)),,))+MID(C610,9,1)+
SUM(INDEX(1*(MID(MID(C610,10,1)*2,ROW(INDIRECT("1:"&amp;LEN(MID(C610,10,1)*2))),1)),,)),1),1),"0")</f>
        <v>#VALUE!</v>
      </c>
      <c r="AA610" s="81" t="str">
        <f t="shared" si="203"/>
        <v/>
      </c>
      <c r="AB610" s="83" t="b">
        <f t="shared" si="204"/>
        <v>0</v>
      </c>
      <c r="AC610" s="154">
        <f t="shared" si="216"/>
        <v>0</v>
      </c>
      <c r="AD610" s="154">
        <f>SUMIF($C$15:C609,C610,$AC$15:AC609)</f>
        <v>0</v>
      </c>
      <c r="AE610" s="15">
        <f t="shared" si="217"/>
        <v>10000</v>
      </c>
      <c r="AF610" s="154">
        <f t="shared" si="218"/>
        <v>0</v>
      </c>
    </row>
    <row r="611" spans="1:32" s="30" customFormat="1" x14ac:dyDescent="0.25">
      <c r="A611" s="19">
        <v>596</v>
      </c>
      <c r="B611" s="20"/>
      <c r="C611" s="107"/>
      <c r="D611" s="20"/>
      <c r="E611" s="20"/>
      <c r="F611" s="20"/>
      <c r="G611" s="122"/>
      <c r="H611" s="156">
        <f t="shared" si="205"/>
        <v>0</v>
      </c>
      <c r="I611" s="117" t="str">
        <f t="shared" si="206"/>
        <v/>
      </c>
      <c r="J611" s="80" t="b">
        <f t="shared" si="207"/>
        <v>0</v>
      </c>
      <c r="K611" s="80" t="str">
        <f t="shared" si="208"/>
        <v/>
      </c>
      <c r="L611" s="80" t="b">
        <f>IF(C611="",FALSE,IFERROR(NOT(MATCH(C611,'Anställda och korttidsarbete'!$C:$C,0)&gt;0),TRUE))</f>
        <v>0</v>
      </c>
      <c r="M611" s="80" t="str">
        <f t="shared" si="209"/>
        <v/>
      </c>
      <c r="N611" s="80" t="b">
        <f t="shared" si="210"/>
        <v>0</v>
      </c>
      <c r="O611" s="80" t="str">
        <f t="shared" si="211"/>
        <v/>
      </c>
      <c r="P611" s="13" t="b">
        <f t="shared" si="212"/>
        <v>0</v>
      </c>
      <c r="Q611" s="80" t="str">
        <f t="shared" si="213"/>
        <v/>
      </c>
      <c r="R611" s="80" t="b">
        <f t="shared" si="214"/>
        <v>0</v>
      </c>
      <c r="S611" s="81" t="e">
        <f t="shared" si="198"/>
        <v>#VALUE!</v>
      </c>
      <c r="T611" s="81" t="e">
        <f t="shared" si="199"/>
        <v>#VALUE!</v>
      </c>
      <c r="U611" s="81" t="e">
        <f t="shared" si="200"/>
        <v>#VALUE!</v>
      </c>
      <c r="V611" s="82" t="e">
        <f t="shared" si="201"/>
        <v>#VALUE!</v>
      </c>
      <c r="W611" s="82" t="e">
        <f t="shared" si="215"/>
        <v>#VALUE!</v>
      </c>
      <c r="X611" s="82" t="b">
        <f t="shared" si="219"/>
        <v>0</v>
      </c>
      <c r="Y611" s="72" t="str">
        <f t="shared" si="202"/>
        <v/>
      </c>
      <c r="Z611" s="81" t="e" cm="1">
        <f t="array" aca="1" ref="Z611" ca="1">TEXT(RIGHT(10-RIGHT(SUM(INDEX(1*(MID(MID(C611,1,1)*2,ROW(INDIRECT("1:"&amp;LEN(MID(C611,1,1)*2))),1)),,))+MID(C611,2,1)+
SUM(INDEX(1*(MID(MID(C611,3,1)*2,ROW(INDIRECT("1:"&amp;LEN(MID(C611,3,1)*2))),1)),,))+MID(C611,4,1)+
SUM(INDEX(1*(MID(MID(C611,5,1)*2,ROW(INDIRECT("1:"&amp;LEN(MID(C611,5,1)*2))),1)),,))+MID(C611,6,1)+
SUM(INDEX(1*(MID(MID(C611,8,1)*2,ROW(INDIRECT("1:"&amp;LEN(MID(C611,8,1)*2))),1)),,))+MID(C611,9,1)+
SUM(INDEX(1*(MID(MID(C611,10,1)*2,ROW(INDIRECT("1:"&amp;LEN(MID(C611,10,1)*2))),1)),,)),1),1),"0")</f>
        <v>#VALUE!</v>
      </c>
      <c r="AA611" s="81" t="str">
        <f t="shared" si="203"/>
        <v/>
      </c>
      <c r="AB611" s="83" t="b">
        <f t="shared" si="204"/>
        <v>0</v>
      </c>
      <c r="AC611" s="154">
        <f t="shared" si="216"/>
        <v>0</v>
      </c>
      <c r="AD611" s="154">
        <f>SUMIF($C$15:C610,C611,$AC$15:AC610)</f>
        <v>0</v>
      </c>
      <c r="AE611" s="15">
        <f t="shared" si="217"/>
        <v>10000</v>
      </c>
      <c r="AF611" s="154">
        <f t="shared" si="218"/>
        <v>0</v>
      </c>
    </row>
    <row r="612" spans="1:32" s="30" customFormat="1" x14ac:dyDescent="0.25">
      <c r="A612" s="19">
        <v>597</v>
      </c>
      <c r="B612" s="20"/>
      <c r="C612" s="107"/>
      <c r="D612" s="20"/>
      <c r="E612" s="20"/>
      <c r="F612" s="20"/>
      <c r="G612" s="122"/>
      <c r="H612" s="156">
        <f t="shared" si="205"/>
        <v>0</v>
      </c>
      <c r="I612" s="117" t="str">
        <f t="shared" si="206"/>
        <v/>
      </c>
      <c r="J612" s="80" t="b">
        <f t="shared" si="207"/>
        <v>0</v>
      </c>
      <c r="K612" s="80" t="str">
        <f t="shared" si="208"/>
        <v/>
      </c>
      <c r="L612" s="80" t="b">
        <f>IF(C612="",FALSE,IFERROR(NOT(MATCH(C612,'Anställda och korttidsarbete'!$C:$C,0)&gt;0),TRUE))</f>
        <v>0</v>
      </c>
      <c r="M612" s="80" t="str">
        <f t="shared" si="209"/>
        <v/>
      </c>
      <c r="N612" s="80" t="b">
        <f t="shared" si="210"/>
        <v>0</v>
      </c>
      <c r="O612" s="80" t="str">
        <f t="shared" si="211"/>
        <v/>
      </c>
      <c r="P612" s="13" t="b">
        <f t="shared" si="212"/>
        <v>0</v>
      </c>
      <c r="Q612" s="80" t="str">
        <f t="shared" si="213"/>
        <v/>
      </c>
      <c r="R612" s="80" t="b">
        <f t="shared" si="214"/>
        <v>0</v>
      </c>
      <c r="S612" s="81" t="e">
        <f t="shared" si="198"/>
        <v>#VALUE!</v>
      </c>
      <c r="T612" s="81" t="e">
        <f t="shared" si="199"/>
        <v>#VALUE!</v>
      </c>
      <c r="U612" s="81" t="e">
        <f t="shared" si="200"/>
        <v>#VALUE!</v>
      </c>
      <c r="V612" s="82" t="e">
        <f t="shared" si="201"/>
        <v>#VALUE!</v>
      </c>
      <c r="W612" s="82" t="e">
        <f t="shared" si="215"/>
        <v>#VALUE!</v>
      </c>
      <c r="X612" s="82" t="b">
        <f t="shared" si="219"/>
        <v>0</v>
      </c>
      <c r="Y612" s="72" t="str">
        <f t="shared" si="202"/>
        <v/>
      </c>
      <c r="Z612" s="81" t="e" cm="1">
        <f t="array" aca="1" ref="Z612" ca="1">TEXT(RIGHT(10-RIGHT(SUM(INDEX(1*(MID(MID(C612,1,1)*2,ROW(INDIRECT("1:"&amp;LEN(MID(C612,1,1)*2))),1)),,))+MID(C612,2,1)+
SUM(INDEX(1*(MID(MID(C612,3,1)*2,ROW(INDIRECT("1:"&amp;LEN(MID(C612,3,1)*2))),1)),,))+MID(C612,4,1)+
SUM(INDEX(1*(MID(MID(C612,5,1)*2,ROW(INDIRECT("1:"&amp;LEN(MID(C612,5,1)*2))),1)),,))+MID(C612,6,1)+
SUM(INDEX(1*(MID(MID(C612,8,1)*2,ROW(INDIRECT("1:"&amp;LEN(MID(C612,8,1)*2))),1)),,))+MID(C612,9,1)+
SUM(INDEX(1*(MID(MID(C612,10,1)*2,ROW(INDIRECT("1:"&amp;LEN(MID(C612,10,1)*2))),1)),,)),1),1),"0")</f>
        <v>#VALUE!</v>
      </c>
      <c r="AA612" s="81" t="str">
        <f t="shared" si="203"/>
        <v/>
      </c>
      <c r="AB612" s="83" t="b">
        <f t="shared" si="204"/>
        <v>0</v>
      </c>
      <c r="AC612" s="154">
        <f t="shared" si="216"/>
        <v>0</v>
      </c>
      <c r="AD612" s="154">
        <f>SUMIF($C$15:C611,C612,$AC$15:AC611)</f>
        <v>0</v>
      </c>
      <c r="AE612" s="15">
        <f t="shared" si="217"/>
        <v>10000</v>
      </c>
      <c r="AF612" s="154">
        <f t="shared" si="218"/>
        <v>0</v>
      </c>
    </row>
    <row r="613" spans="1:32" s="30" customFormat="1" x14ac:dyDescent="0.25">
      <c r="A613" s="19">
        <v>598</v>
      </c>
      <c r="B613" s="20"/>
      <c r="C613" s="107"/>
      <c r="D613" s="20"/>
      <c r="E613" s="20"/>
      <c r="F613" s="20"/>
      <c r="G613" s="122"/>
      <c r="H613" s="156">
        <f t="shared" si="205"/>
        <v>0</v>
      </c>
      <c r="I613" s="117" t="str">
        <f t="shared" si="206"/>
        <v/>
      </c>
      <c r="J613" s="80" t="b">
        <f t="shared" si="207"/>
        <v>0</v>
      </c>
      <c r="K613" s="80" t="str">
        <f t="shared" si="208"/>
        <v/>
      </c>
      <c r="L613" s="80" t="b">
        <f>IF(C613="",FALSE,IFERROR(NOT(MATCH(C613,'Anställda och korttidsarbete'!$C:$C,0)&gt;0),TRUE))</f>
        <v>0</v>
      </c>
      <c r="M613" s="80" t="str">
        <f t="shared" si="209"/>
        <v/>
      </c>
      <c r="N613" s="80" t="b">
        <f t="shared" si="210"/>
        <v>0</v>
      </c>
      <c r="O613" s="80" t="str">
        <f t="shared" si="211"/>
        <v/>
      </c>
      <c r="P613" s="13" t="b">
        <f t="shared" si="212"/>
        <v>0</v>
      </c>
      <c r="Q613" s="80" t="str">
        <f t="shared" si="213"/>
        <v/>
      </c>
      <c r="R613" s="80" t="b">
        <f t="shared" si="214"/>
        <v>0</v>
      </c>
      <c r="S613" s="81" t="e">
        <f t="shared" si="198"/>
        <v>#VALUE!</v>
      </c>
      <c r="T613" s="81" t="e">
        <f t="shared" si="199"/>
        <v>#VALUE!</v>
      </c>
      <c r="U613" s="81" t="e">
        <f t="shared" si="200"/>
        <v>#VALUE!</v>
      </c>
      <c r="V613" s="82" t="e">
        <f t="shared" si="201"/>
        <v>#VALUE!</v>
      </c>
      <c r="W613" s="82" t="e">
        <f t="shared" si="215"/>
        <v>#VALUE!</v>
      </c>
      <c r="X613" s="82" t="b">
        <f t="shared" si="219"/>
        <v>0</v>
      </c>
      <c r="Y613" s="72" t="str">
        <f t="shared" si="202"/>
        <v/>
      </c>
      <c r="Z613" s="81" t="e" cm="1">
        <f t="array" aca="1" ref="Z613" ca="1">TEXT(RIGHT(10-RIGHT(SUM(INDEX(1*(MID(MID(C613,1,1)*2,ROW(INDIRECT("1:"&amp;LEN(MID(C613,1,1)*2))),1)),,))+MID(C613,2,1)+
SUM(INDEX(1*(MID(MID(C613,3,1)*2,ROW(INDIRECT("1:"&amp;LEN(MID(C613,3,1)*2))),1)),,))+MID(C613,4,1)+
SUM(INDEX(1*(MID(MID(C613,5,1)*2,ROW(INDIRECT("1:"&amp;LEN(MID(C613,5,1)*2))),1)),,))+MID(C613,6,1)+
SUM(INDEX(1*(MID(MID(C613,8,1)*2,ROW(INDIRECT("1:"&amp;LEN(MID(C613,8,1)*2))),1)),,))+MID(C613,9,1)+
SUM(INDEX(1*(MID(MID(C613,10,1)*2,ROW(INDIRECT("1:"&amp;LEN(MID(C613,10,1)*2))),1)),,)),1),1),"0")</f>
        <v>#VALUE!</v>
      </c>
      <c r="AA613" s="81" t="str">
        <f t="shared" si="203"/>
        <v/>
      </c>
      <c r="AB613" s="83" t="b">
        <f t="shared" si="204"/>
        <v>0</v>
      </c>
      <c r="AC613" s="154">
        <f t="shared" si="216"/>
        <v>0</v>
      </c>
      <c r="AD613" s="154">
        <f>SUMIF($C$15:C612,C613,$AC$15:AC612)</f>
        <v>0</v>
      </c>
      <c r="AE613" s="15">
        <f t="shared" si="217"/>
        <v>10000</v>
      </c>
      <c r="AF613" s="154">
        <f t="shared" si="218"/>
        <v>0</v>
      </c>
    </row>
    <row r="614" spans="1:32" s="30" customFormat="1" x14ac:dyDescent="0.25">
      <c r="A614" s="19">
        <v>599</v>
      </c>
      <c r="B614" s="20"/>
      <c r="C614" s="107"/>
      <c r="D614" s="20"/>
      <c r="E614" s="20"/>
      <c r="F614" s="20"/>
      <c r="G614" s="122"/>
      <c r="H614" s="156">
        <f t="shared" si="205"/>
        <v>0</v>
      </c>
      <c r="I614" s="117" t="str">
        <f t="shared" si="206"/>
        <v/>
      </c>
      <c r="J614" s="80" t="b">
        <f t="shared" si="207"/>
        <v>0</v>
      </c>
      <c r="K614" s="80" t="str">
        <f t="shared" si="208"/>
        <v/>
      </c>
      <c r="L614" s="80" t="b">
        <f>IF(C614="",FALSE,IFERROR(NOT(MATCH(C614,'Anställda och korttidsarbete'!$C:$C,0)&gt;0),TRUE))</f>
        <v>0</v>
      </c>
      <c r="M614" s="80" t="str">
        <f t="shared" si="209"/>
        <v/>
      </c>
      <c r="N614" s="80" t="b">
        <f t="shared" si="210"/>
        <v>0</v>
      </c>
      <c r="O614" s="80" t="str">
        <f t="shared" si="211"/>
        <v/>
      </c>
      <c r="P614" s="13" t="b">
        <f t="shared" si="212"/>
        <v>0</v>
      </c>
      <c r="Q614" s="80" t="str">
        <f t="shared" si="213"/>
        <v/>
      </c>
      <c r="R614" s="80" t="b">
        <f t="shared" si="214"/>
        <v>0</v>
      </c>
      <c r="S614" s="81" t="e">
        <f t="shared" si="198"/>
        <v>#VALUE!</v>
      </c>
      <c r="T614" s="81" t="e">
        <f t="shared" si="199"/>
        <v>#VALUE!</v>
      </c>
      <c r="U614" s="81" t="e">
        <f t="shared" si="200"/>
        <v>#VALUE!</v>
      </c>
      <c r="V614" s="82" t="e">
        <f t="shared" si="201"/>
        <v>#VALUE!</v>
      </c>
      <c r="W614" s="82" t="e">
        <f t="shared" si="215"/>
        <v>#VALUE!</v>
      </c>
      <c r="X614" s="82" t="b">
        <f t="shared" si="219"/>
        <v>0</v>
      </c>
      <c r="Y614" s="72" t="str">
        <f t="shared" si="202"/>
        <v/>
      </c>
      <c r="Z614" s="81" t="e" cm="1">
        <f t="array" aca="1" ref="Z614" ca="1">TEXT(RIGHT(10-RIGHT(SUM(INDEX(1*(MID(MID(C614,1,1)*2,ROW(INDIRECT("1:"&amp;LEN(MID(C614,1,1)*2))),1)),,))+MID(C614,2,1)+
SUM(INDEX(1*(MID(MID(C614,3,1)*2,ROW(INDIRECT("1:"&amp;LEN(MID(C614,3,1)*2))),1)),,))+MID(C614,4,1)+
SUM(INDEX(1*(MID(MID(C614,5,1)*2,ROW(INDIRECT("1:"&amp;LEN(MID(C614,5,1)*2))),1)),,))+MID(C614,6,1)+
SUM(INDEX(1*(MID(MID(C614,8,1)*2,ROW(INDIRECT("1:"&amp;LEN(MID(C614,8,1)*2))),1)),,))+MID(C614,9,1)+
SUM(INDEX(1*(MID(MID(C614,10,1)*2,ROW(INDIRECT("1:"&amp;LEN(MID(C614,10,1)*2))),1)),,)),1),1),"0")</f>
        <v>#VALUE!</v>
      </c>
      <c r="AA614" s="81" t="str">
        <f t="shared" si="203"/>
        <v/>
      </c>
      <c r="AB614" s="83" t="b">
        <f t="shared" si="204"/>
        <v>0</v>
      </c>
      <c r="AC614" s="154">
        <f t="shared" si="216"/>
        <v>0</v>
      </c>
      <c r="AD614" s="154">
        <f>SUMIF($C$15:C613,C614,$AC$15:AC613)</f>
        <v>0</v>
      </c>
      <c r="AE614" s="15">
        <f t="shared" si="217"/>
        <v>10000</v>
      </c>
      <c r="AF614" s="154">
        <f t="shared" si="218"/>
        <v>0</v>
      </c>
    </row>
    <row r="615" spans="1:32" s="30" customFormat="1" x14ac:dyDescent="0.25">
      <c r="A615" s="19">
        <v>600</v>
      </c>
      <c r="B615" s="20"/>
      <c r="C615" s="107"/>
      <c r="D615" s="20"/>
      <c r="E615" s="20"/>
      <c r="F615" s="20"/>
      <c r="G615" s="122"/>
      <c r="H615" s="156">
        <f t="shared" si="205"/>
        <v>0</v>
      </c>
      <c r="I615" s="117" t="str">
        <f t="shared" si="206"/>
        <v/>
      </c>
      <c r="J615" s="80" t="b">
        <f t="shared" si="207"/>
        <v>0</v>
      </c>
      <c r="K615" s="80" t="str">
        <f t="shared" si="208"/>
        <v/>
      </c>
      <c r="L615" s="80" t="b">
        <f>IF(C615="",FALSE,IFERROR(NOT(MATCH(C615,'Anställda och korttidsarbete'!$C:$C,0)&gt;0),TRUE))</f>
        <v>0</v>
      </c>
      <c r="M615" s="80" t="str">
        <f t="shared" si="209"/>
        <v/>
      </c>
      <c r="N615" s="80" t="b">
        <f t="shared" si="210"/>
        <v>0</v>
      </c>
      <c r="O615" s="80" t="str">
        <f t="shared" si="211"/>
        <v/>
      </c>
      <c r="P615" s="13" t="b">
        <f t="shared" si="212"/>
        <v>0</v>
      </c>
      <c r="Q615" s="80" t="str">
        <f t="shared" si="213"/>
        <v/>
      </c>
      <c r="R615" s="80" t="b">
        <f t="shared" si="214"/>
        <v>0</v>
      </c>
      <c r="S615" s="81" t="e">
        <f t="shared" si="198"/>
        <v>#VALUE!</v>
      </c>
      <c r="T615" s="81" t="e">
        <f t="shared" si="199"/>
        <v>#VALUE!</v>
      </c>
      <c r="U615" s="81" t="e">
        <f t="shared" si="200"/>
        <v>#VALUE!</v>
      </c>
      <c r="V615" s="82" t="e">
        <f t="shared" si="201"/>
        <v>#VALUE!</v>
      </c>
      <c r="W615" s="82" t="e">
        <f t="shared" si="215"/>
        <v>#VALUE!</v>
      </c>
      <c r="X615" s="82" t="b">
        <f t="shared" si="219"/>
        <v>0</v>
      </c>
      <c r="Y615" s="72" t="str">
        <f t="shared" si="202"/>
        <v/>
      </c>
      <c r="Z615" s="81" t="e" cm="1">
        <f t="array" aca="1" ref="Z615" ca="1">TEXT(RIGHT(10-RIGHT(SUM(INDEX(1*(MID(MID(C615,1,1)*2,ROW(INDIRECT("1:"&amp;LEN(MID(C615,1,1)*2))),1)),,))+MID(C615,2,1)+
SUM(INDEX(1*(MID(MID(C615,3,1)*2,ROW(INDIRECT("1:"&amp;LEN(MID(C615,3,1)*2))),1)),,))+MID(C615,4,1)+
SUM(INDEX(1*(MID(MID(C615,5,1)*2,ROW(INDIRECT("1:"&amp;LEN(MID(C615,5,1)*2))),1)),,))+MID(C615,6,1)+
SUM(INDEX(1*(MID(MID(C615,8,1)*2,ROW(INDIRECT("1:"&amp;LEN(MID(C615,8,1)*2))),1)),,))+MID(C615,9,1)+
SUM(INDEX(1*(MID(MID(C615,10,1)*2,ROW(INDIRECT("1:"&amp;LEN(MID(C615,10,1)*2))),1)),,)),1),1),"0")</f>
        <v>#VALUE!</v>
      </c>
      <c r="AA615" s="81" t="str">
        <f t="shared" si="203"/>
        <v/>
      </c>
      <c r="AB615" s="83" t="b">
        <f t="shared" si="204"/>
        <v>0</v>
      </c>
      <c r="AC615" s="154">
        <f t="shared" si="216"/>
        <v>0</v>
      </c>
      <c r="AD615" s="154">
        <f>SUMIF($C$15:C614,C615,$AC$15:AC614)</f>
        <v>0</v>
      </c>
      <c r="AE615" s="15">
        <f t="shared" si="217"/>
        <v>10000</v>
      </c>
      <c r="AF615" s="154">
        <f t="shared" si="218"/>
        <v>0</v>
      </c>
    </row>
    <row r="616" spans="1:32" s="30" customFormat="1" x14ac:dyDescent="0.25">
      <c r="A616" s="19">
        <v>601</v>
      </c>
      <c r="B616" s="20"/>
      <c r="C616" s="107"/>
      <c r="D616" s="20"/>
      <c r="E616" s="20"/>
      <c r="F616" s="20"/>
      <c r="G616" s="122"/>
      <c r="H616" s="156">
        <f t="shared" si="205"/>
        <v>0</v>
      </c>
      <c r="I616" s="117" t="str">
        <f t="shared" si="206"/>
        <v/>
      </c>
      <c r="J616" s="80" t="b">
        <f t="shared" si="207"/>
        <v>0</v>
      </c>
      <c r="K616" s="80" t="str">
        <f t="shared" si="208"/>
        <v/>
      </c>
      <c r="L616" s="80" t="b">
        <f>IF(C616="",FALSE,IFERROR(NOT(MATCH(C616,'Anställda och korttidsarbete'!$C:$C,0)&gt;0),TRUE))</f>
        <v>0</v>
      </c>
      <c r="M616" s="80" t="str">
        <f t="shared" si="209"/>
        <v/>
      </c>
      <c r="N616" s="80" t="b">
        <f t="shared" si="210"/>
        <v>0</v>
      </c>
      <c r="O616" s="80" t="str">
        <f t="shared" si="211"/>
        <v/>
      </c>
      <c r="P616" s="13" t="b">
        <f t="shared" si="212"/>
        <v>0</v>
      </c>
      <c r="Q616" s="80" t="str">
        <f t="shared" si="213"/>
        <v/>
      </c>
      <c r="R616" s="80" t="b">
        <f t="shared" si="214"/>
        <v>0</v>
      </c>
      <c r="S616" s="81" t="e">
        <f t="shared" si="198"/>
        <v>#VALUE!</v>
      </c>
      <c r="T616" s="81" t="e">
        <f t="shared" si="199"/>
        <v>#VALUE!</v>
      </c>
      <c r="U616" s="81" t="e">
        <f t="shared" si="200"/>
        <v>#VALUE!</v>
      </c>
      <c r="V616" s="82" t="e">
        <f t="shared" si="201"/>
        <v>#VALUE!</v>
      </c>
      <c r="W616" s="82" t="e">
        <f t="shared" si="215"/>
        <v>#VALUE!</v>
      </c>
      <c r="X616" s="82" t="b">
        <f t="shared" si="219"/>
        <v>0</v>
      </c>
      <c r="Y616" s="72" t="str">
        <f t="shared" si="202"/>
        <v/>
      </c>
      <c r="Z616" s="81" t="e" cm="1">
        <f t="array" aca="1" ref="Z616" ca="1">TEXT(RIGHT(10-RIGHT(SUM(INDEX(1*(MID(MID(C616,1,1)*2,ROW(INDIRECT("1:"&amp;LEN(MID(C616,1,1)*2))),1)),,))+MID(C616,2,1)+
SUM(INDEX(1*(MID(MID(C616,3,1)*2,ROW(INDIRECT("1:"&amp;LEN(MID(C616,3,1)*2))),1)),,))+MID(C616,4,1)+
SUM(INDEX(1*(MID(MID(C616,5,1)*2,ROW(INDIRECT("1:"&amp;LEN(MID(C616,5,1)*2))),1)),,))+MID(C616,6,1)+
SUM(INDEX(1*(MID(MID(C616,8,1)*2,ROW(INDIRECT("1:"&amp;LEN(MID(C616,8,1)*2))),1)),,))+MID(C616,9,1)+
SUM(INDEX(1*(MID(MID(C616,10,1)*2,ROW(INDIRECT("1:"&amp;LEN(MID(C616,10,1)*2))),1)),,)),1),1),"0")</f>
        <v>#VALUE!</v>
      </c>
      <c r="AA616" s="81" t="str">
        <f t="shared" si="203"/>
        <v/>
      </c>
      <c r="AB616" s="83" t="b">
        <f t="shared" si="204"/>
        <v>0</v>
      </c>
      <c r="AC616" s="154">
        <f t="shared" si="216"/>
        <v>0</v>
      </c>
      <c r="AD616" s="154">
        <f>SUMIF($C$15:C615,C616,$AC$15:AC615)</f>
        <v>0</v>
      </c>
      <c r="AE616" s="15">
        <f t="shared" si="217"/>
        <v>10000</v>
      </c>
      <c r="AF616" s="154">
        <f t="shared" si="218"/>
        <v>0</v>
      </c>
    </row>
    <row r="617" spans="1:32" s="30" customFormat="1" x14ac:dyDescent="0.25">
      <c r="A617" s="19">
        <v>602</v>
      </c>
      <c r="B617" s="20"/>
      <c r="C617" s="107"/>
      <c r="D617" s="20"/>
      <c r="E617" s="20"/>
      <c r="F617" s="20"/>
      <c r="G617" s="122"/>
      <c r="H617" s="156">
        <f t="shared" si="205"/>
        <v>0</v>
      </c>
      <c r="I617" s="117" t="str">
        <f t="shared" si="206"/>
        <v/>
      </c>
      <c r="J617" s="80" t="b">
        <f t="shared" si="207"/>
        <v>0</v>
      </c>
      <c r="K617" s="80" t="str">
        <f t="shared" si="208"/>
        <v/>
      </c>
      <c r="L617" s="80" t="b">
        <f>IF(C617="",FALSE,IFERROR(NOT(MATCH(C617,'Anställda och korttidsarbete'!$C:$C,0)&gt;0),TRUE))</f>
        <v>0</v>
      </c>
      <c r="M617" s="80" t="str">
        <f t="shared" si="209"/>
        <v/>
      </c>
      <c r="N617" s="80" t="b">
        <f t="shared" si="210"/>
        <v>0</v>
      </c>
      <c r="O617" s="80" t="str">
        <f t="shared" si="211"/>
        <v/>
      </c>
      <c r="P617" s="13" t="b">
        <f t="shared" si="212"/>
        <v>0</v>
      </c>
      <c r="Q617" s="80" t="str">
        <f t="shared" si="213"/>
        <v/>
      </c>
      <c r="R617" s="80" t="b">
        <f t="shared" si="214"/>
        <v>0</v>
      </c>
      <c r="S617" s="81" t="e">
        <f t="shared" si="198"/>
        <v>#VALUE!</v>
      </c>
      <c r="T617" s="81" t="e">
        <f t="shared" si="199"/>
        <v>#VALUE!</v>
      </c>
      <c r="U617" s="81" t="e">
        <f t="shared" si="200"/>
        <v>#VALUE!</v>
      </c>
      <c r="V617" s="82" t="e">
        <f t="shared" si="201"/>
        <v>#VALUE!</v>
      </c>
      <c r="W617" s="82" t="e">
        <f t="shared" si="215"/>
        <v>#VALUE!</v>
      </c>
      <c r="X617" s="82" t="b">
        <f t="shared" si="219"/>
        <v>0</v>
      </c>
      <c r="Y617" s="72" t="str">
        <f t="shared" si="202"/>
        <v/>
      </c>
      <c r="Z617" s="81" t="e" cm="1">
        <f t="array" aca="1" ref="Z617" ca="1">TEXT(RIGHT(10-RIGHT(SUM(INDEX(1*(MID(MID(C617,1,1)*2,ROW(INDIRECT("1:"&amp;LEN(MID(C617,1,1)*2))),1)),,))+MID(C617,2,1)+
SUM(INDEX(1*(MID(MID(C617,3,1)*2,ROW(INDIRECT("1:"&amp;LEN(MID(C617,3,1)*2))),1)),,))+MID(C617,4,1)+
SUM(INDEX(1*(MID(MID(C617,5,1)*2,ROW(INDIRECT("1:"&amp;LEN(MID(C617,5,1)*2))),1)),,))+MID(C617,6,1)+
SUM(INDEX(1*(MID(MID(C617,8,1)*2,ROW(INDIRECT("1:"&amp;LEN(MID(C617,8,1)*2))),1)),,))+MID(C617,9,1)+
SUM(INDEX(1*(MID(MID(C617,10,1)*2,ROW(INDIRECT("1:"&amp;LEN(MID(C617,10,1)*2))),1)),,)),1),1),"0")</f>
        <v>#VALUE!</v>
      </c>
      <c r="AA617" s="81" t="str">
        <f t="shared" si="203"/>
        <v/>
      </c>
      <c r="AB617" s="83" t="b">
        <f t="shared" si="204"/>
        <v>0</v>
      </c>
      <c r="AC617" s="154">
        <f t="shared" si="216"/>
        <v>0</v>
      </c>
      <c r="AD617" s="154">
        <f>SUMIF($C$15:C616,C617,$AC$15:AC616)</f>
        <v>0</v>
      </c>
      <c r="AE617" s="15">
        <f t="shared" si="217"/>
        <v>10000</v>
      </c>
      <c r="AF617" s="154">
        <f t="shared" si="218"/>
        <v>0</v>
      </c>
    </row>
    <row r="618" spans="1:32" s="30" customFormat="1" x14ac:dyDescent="0.25">
      <c r="A618" s="19">
        <v>603</v>
      </c>
      <c r="B618" s="20"/>
      <c r="C618" s="107"/>
      <c r="D618" s="20"/>
      <c r="E618" s="20"/>
      <c r="F618" s="20"/>
      <c r="G618" s="122"/>
      <c r="H618" s="156">
        <f t="shared" si="205"/>
        <v>0</v>
      </c>
      <c r="I618" s="117" t="str">
        <f t="shared" si="206"/>
        <v/>
      </c>
      <c r="J618" s="80" t="b">
        <f t="shared" si="207"/>
        <v>0</v>
      </c>
      <c r="K618" s="80" t="str">
        <f t="shared" si="208"/>
        <v/>
      </c>
      <c r="L618" s="80" t="b">
        <f>IF(C618="",FALSE,IFERROR(NOT(MATCH(C618,'Anställda och korttidsarbete'!$C:$C,0)&gt;0),TRUE))</f>
        <v>0</v>
      </c>
      <c r="M618" s="80" t="str">
        <f t="shared" si="209"/>
        <v/>
      </c>
      <c r="N618" s="80" t="b">
        <f t="shared" si="210"/>
        <v>0</v>
      </c>
      <c r="O618" s="80" t="str">
        <f t="shared" si="211"/>
        <v/>
      </c>
      <c r="P618" s="13" t="b">
        <f t="shared" si="212"/>
        <v>0</v>
      </c>
      <c r="Q618" s="80" t="str">
        <f t="shared" si="213"/>
        <v/>
      </c>
      <c r="R618" s="80" t="b">
        <f t="shared" si="214"/>
        <v>0</v>
      </c>
      <c r="S618" s="81" t="e">
        <f t="shared" si="198"/>
        <v>#VALUE!</v>
      </c>
      <c r="T618" s="81" t="e">
        <f t="shared" si="199"/>
        <v>#VALUE!</v>
      </c>
      <c r="U618" s="81" t="e">
        <f t="shared" si="200"/>
        <v>#VALUE!</v>
      </c>
      <c r="V618" s="82" t="e">
        <f t="shared" si="201"/>
        <v>#VALUE!</v>
      </c>
      <c r="W618" s="82" t="e">
        <f t="shared" si="215"/>
        <v>#VALUE!</v>
      </c>
      <c r="X618" s="82" t="b">
        <f t="shared" si="219"/>
        <v>0</v>
      </c>
      <c r="Y618" s="72" t="str">
        <f t="shared" si="202"/>
        <v/>
      </c>
      <c r="Z618" s="81" t="e" cm="1">
        <f t="array" aca="1" ref="Z618" ca="1">TEXT(RIGHT(10-RIGHT(SUM(INDEX(1*(MID(MID(C618,1,1)*2,ROW(INDIRECT("1:"&amp;LEN(MID(C618,1,1)*2))),1)),,))+MID(C618,2,1)+
SUM(INDEX(1*(MID(MID(C618,3,1)*2,ROW(INDIRECT("1:"&amp;LEN(MID(C618,3,1)*2))),1)),,))+MID(C618,4,1)+
SUM(INDEX(1*(MID(MID(C618,5,1)*2,ROW(INDIRECT("1:"&amp;LEN(MID(C618,5,1)*2))),1)),,))+MID(C618,6,1)+
SUM(INDEX(1*(MID(MID(C618,8,1)*2,ROW(INDIRECT("1:"&amp;LEN(MID(C618,8,1)*2))),1)),,))+MID(C618,9,1)+
SUM(INDEX(1*(MID(MID(C618,10,1)*2,ROW(INDIRECT("1:"&amp;LEN(MID(C618,10,1)*2))),1)),,)),1),1),"0")</f>
        <v>#VALUE!</v>
      </c>
      <c r="AA618" s="81" t="str">
        <f t="shared" si="203"/>
        <v/>
      </c>
      <c r="AB618" s="83" t="b">
        <f t="shared" si="204"/>
        <v>0</v>
      </c>
      <c r="AC618" s="154">
        <f t="shared" si="216"/>
        <v>0</v>
      </c>
      <c r="AD618" s="154">
        <f>SUMIF($C$15:C617,C618,$AC$15:AC617)</f>
        <v>0</v>
      </c>
      <c r="AE618" s="15">
        <f t="shared" si="217"/>
        <v>10000</v>
      </c>
      <c r="AF618" s="154">
        <f t="shared" si="218"/>
        <v>0</v>
      </c>
    </row>
    <row r="619" spans="1:32" s="30" customFormat="1" x14ac:dyDescent="0.25">
      <c r="A619" s="19">
        <v>604</v>
      </c>
      <c r="B619" s="20"/>
      <c r="C619" s="107"/>
      <c r="D619" s="20"/>
      <c r="E619" s="20"/>
      <c r="F619" s="20"/>
      <c r="G619" s="122"/>
      <c r="H619" s="156">
        <f t="shared" si="205"/>
        <v>0</v>
      </c>
      <c r="I619" s="117" t="str">
        <f t="shared" si="206"/>
        <v/>
      </c>
      <c r="J619" s="80" t="b">
        <f t="shared" si="207"/>
        <v>0</v>
      </c>
      <c r="K619" s="80" t="str">
        <f t="shared" si="208"/>
        <v/>
      </c>
      <c r="L619" s="80" t="b">
        <f>IF(C619="",FALSE,IFERROR(NOT(MATCH(C619,'Anställda och korttidsarbete'!$C:$C,0)&gt;0),TRUE))</f>
        <v>0</v>
      </c>
      <c r="M619" s="80" t="str">
        <f t="shared" si="209"/>
        <v/>
      </c>
      <c r="N619" s="80" t="b">
        <f t="shared" si="210"/>
        <v>0</v>
      </c>
      <c r="O619" s="80" t="str">
        <f t="shared" si="211"/>
        <v/>
      </c>
      <c r="P619" s="13" t="b">
        <f t="shared" si="212"/>
        <v>0</v>
      </c>
      <c r="Q619" s="80" t="str">
        <f t="shared" si="213"/>
        <v/>
      </c>
      <c r="R619" s="80" t="b">
        <f t="shared" si="214"/>
        <v>0</v>
      </c>
      <c r="S619" s="81" t="e">
        <f t="shared" si="198"/>
        <v>#VALUE!</v>
      </c>
      <c r="T619" s="81" t="e">
        <f t="shared" si="199"/>
        <v>#VALUE!</v>
      </c>
      <c r="U619" s="81" t="e">
        <f t="shared" si="200"/>
        <v>#VALUE!</v>
      </c>
      <c r="V619" s="82" t="e">
        <f t="shared" si="201"/>
        <v>#VALUE!</v>
      </c>
      <c r="W619" s="82" t="e">
        <f t="shared" si="215"/>
        <v>#VALUE!</v>
      </c>
      <c r="X619" s="82" t="b">
        <f t="shared" si="219"/>
        <v>0</v>
      </c>
      <c r="Y619" s="72" t="str">
        <f t="shared" si="202"/>
        <v/>
      </c>
      <c r="Z619" s="81" t="e" cm="1">
        <f t="array" aca="1" ref="Z619" ca="1">TEXT(RIGHT(10-RIGHT(SUM(INDEX(1*(MID(MID(C619,1,1)*2,ROW(INDIRECT("1:"&amp;LEN(MID(C619,1,1)*2))),1)),,))+MID(C619,2,1)+
SUM(INDEX(1*(MID(MID(C619,3,1)*2,ROW(INDIRECT("1:"&amp;LEN(MID(C619,3,1)*2))),1)),,))+MID(C619,4,1)+
SUM(INDEX(1*(MID(MID(C619,5,1)*2,ROW(INDIRECT("1:"&amp;LEN(MID(C619,5,1)*2))),1)),,))+MID(C619,6,1)+
SUM(INDEX(1*(MID(MID(C619,8,1)*2,ROW(INDIRECT("1:"&amp;LEN(MID(C619,8,1)*2))),1)),,))+MID(C619,9,1)+
SUM(INDEX(1*(MID(MID(C619,10,1)*2,ROW(INDIRECT("1:"&amp;LEN(MID(C619,10,1)*2))),1)),,)),1),1),"0")</f>
        <v>#VALUE!</v>
      </c>
      <c r="AA619" s="81" t="str">
        <f t="shared" si="203"/>
        <v/>
      </c>
      <c r="AB619" s="83" t="b">
        <f t="shared" si="204"/>
        <v>0</v>
      </c>
      <c r="AC619" s="154">
        <f t="shared" si="216"/>
        <v>0</v>
      </c>
      <c r="AD619" s="154">
        <f>SUMIF($C$15:C618,C619,$AC$15:AC618)</f>
        <v>0</v>
      </c>
      <c r="AE619" s="15">
        <f t="shared" si="217"/>
        <v>10000</v>
      </c>
      <c r="AF619" s="154">
        <f t="shared" si="218"/>
        <v>0</v>
      </c>
    </row>
    <row r="620" spans="1:32" s="30" customFormat="1" x14ac:dyDescent="0.25">
      <c r="A620" s="19">
        <v>605</v>
      </c>
      <c r="B620" s="20"/>
      <c r="C620" s="107"/>
      <c r="D620" s="20"/>
      <c r="E620" s="20"/>
      <c r="F620" s="20"/>
      <c r="G620" s="122"/>
      <c r="H620" s="156">
        <f t="shared" si="205"/>
        <v>0</v>
      </c>
      <c r="I620" s="117" t="str">
        <f t="shared" si="206"/>
        <v/>
      </c>
      <c r="J620" s="80" t="b">
        <f t="shared" si="207"/>
        <v>0</v>
      </c>
      <c r="K620" s="80" t="str">
        <f t="shared" si="208"/>
        <v/>
      </c>
      <c r="L620" s="80" t="b">
        <f>IF(C620="",FALSE,IFERROR(NOT(MATCH(C620,'Anställda och korttidsarbete'!$C:$C,0)&gt;0),TRUE))</f>
        <v>0</v>
      </c>
      <c r="M620" s="80" t="str">
        <f t="shared" si="209"/>
        <v/>
      </c>
      <c r="N620" s="80" t="b">
        <f t="shared" si="210"/>
        <v>0</v>
      </c>
      <c r="O620" s="80" t="str">
        <f t="shared" si="211"/>
        <v/>
      </c>
      <c r="P620" s="13" t="b">
        <f t="shared" si="212"/>
        <v>0</v>
      </c>
      <c r="Q620" s="80" t="str">
        <f t="shared" si="213"/>
        <v/>
      </c>
      <c r="R620" s="80" t="b">
        <f t="shared" si="214"/>
        <v>0</v>
      </c>
      <c r="S620" s="81" t="e">
        <f t="shared" si="198"/>
        <v>#VALUE!</v>
      </c>
      <c r="T620" s="81" t="e">
        <f t="shared" si="199"/>
        <v>#VALUE!</v>
      </c>
      <c r="U620" s="81" t="e">
        <f t="shared" si="200"/>
        <v>#VALUE!</v>
      </c>
      <c r="V620" s="82" t="e">
        <f t="shared" si="201"/>
        <v>#VALUE!</v>
      </c>
      <c r="W620" s="82" t="e">
        <f t="shared" si="215"/>
        <v>#VALUE!</v>
      </c>
      <c r="X620" s="82" t="b">
        <f t="shared" si="219"/>
        <v>0</v>
      </c>
      <c r="Y620" s="72" t="str">
        <f t="shared" si="202"/>
        <v/>
      </c>
      <c r="Z620" s="81" t="e" cm="1">
        <f t="array" aca="1" ref="Z620" ca="1">TEXT(RIGHT(10-RIGHT(SUM(INDEX(1*(MID(MID(C620,1,1)*2,ROW(INDIRECT("1:"&amp;LEN(MID(C620,1,1)*2))),1)),,))+MID(C620,2,1)+
SUM(INDEX(1*(MID(MID(C620,3,1)*2,ROW(INDIRECT("1:"&amp;LEN(MID(C620,3,1)*2))),1)),,))+MID(C620,4,1)+
SUM(INDEX(1*(MID(MID(C620,5,1)*2,ROW(INDIRECT("1:"&amp;LEN(MID(C620,5,1)*2))),1)),,))+MID(C620,6,1)+
SUM(INDEX(1*(MID(MID(C620,8,1)*2,ROW(INDIRECT("1:"&amp;LEN(MID(C620,8,1)*2))),1)),,))+MID(C620,9,1)+
SUM(INDEX(1*(MID(MID(C620,10,1)*2,ROW(INDIRECT("1:"&amp;LEN(MID(C620,10,1)*2))),1)),,)),1),1),"0")</f>
        <v>#VALUE!</v>
      </c>
      <c r="AA620" s="81" t="str">
        <f t="shared" si="203"/>
        <v/>
      </c>
      <c r="AB620" s="83" t="b">
        <f t="shared" si="204"/>
        <v>0</v>
      </c>
      <c r="AC620" s="154">
        <f t="shared" si="216"/>
        <v>0</v>
      </c>
      <c r="AD620" s="154">
        <f>SUMIF($C$15:C619,C620,$AC$15:AC619)</f>
        <v>0</v>
      </c>
      <c r="AE620" s="15">
        <f t="shared" si="217"/>
        <v>10000</v>
      </c>
      <c r="AF620" s="154">
        <f t="shared" si="218"/>
        <v>0</v>
      </c>
    </row>
    <row r="621" spans="1:32" s="30" customFormat="1" x14ac:dyDescent="0.25">
      <c r="A621" s="19">
        <v>606</v>
      </c>
      <c r="B621" s="20"/>
      <c r="C621" s="107"/>
      <c r="D621" s="20"/>
      <c r="E621" s="20"/>
      <c r="F621" s="20"/>
      <c r="G621" s="122"/>
      <c r="H621" s="156">
        <f t="shared" si="205"/>
        <v>0</v>
      </c>
      <c r="I621" s="117" t="str">
        <f t="shared" si="206"/>
        <v/>
      </c>
      <c r="J621" s="80" t="b">
        <f t="shared" si="207"/>
        <v>0</v>
      </c>
      <c r="K621" s="80" t="str">
        <f t="shared" si="208"/>
        <v/>
      </c>
      <c r="L621" s="80" t="b">
        <f>IF(C621="",FALSE,IFERROR(NOT(MATCH(C621,'Anställda och korttidsarbete'!$C:$C,0)&gt;0),TRUE))</f>
        <v>0</v>
      </c>
      <c r="M621" s="80" t="str">
        <f t="shared" si="209"/>
        <v/>
      </c>
      <c r="N621" s="80" t="b">
        <f t="shared" si="210"/>
        <v>0</v>
      </c>
      <c r="O621" s="80" t="str">
        <f t="shared" si="211"/>
        <v/>
      </c>
      <c r="P621" s="13" t="b">
        <f t="shared" si="212"/>
        <v>0</v>
      </c>
      <c r="Q621" s="80" t="str">
        <f t="shared" si="213"/>
        <v/>
      </c>
      <c r="R621" s="80" t="b">
        <f t="shared" si="214"/>
        <v>0</v>
      </c>
      <c r="S621" s="81" t="e">
        <f t="shared" si="198"/>
        <v>#VALUE!</v>
      </c>
      <c r="T621" s="81" t="e">
        <f t="shared" si="199"/>
        <v>#VALUE!</v>
      </c>
      <c r="U621" s="81" t="e">
        <f t="shared" si="200"/>
        <v>#VALUE!</v>
      </c>
      <c r="V621" s="82" t="e">
        <f t="shared" si="201"/>
        <v>#VALUE!</v>
      </c>
      <c r="W621" s="82" t="e">
        <f t="shared" si="215"/>
        <v>#VALUE!</v>
      </c>
      <c r="X621" s="82" t="b">
        <f t="shared" si="219"/>
        <v>0</v>
      </c>
      <c r="Y621" s="72" t="str">
        <f t="shared" si="202"/>
        <v/>
      </c>
      <c r="Z621" s="81" t="e" cm="1">
        <f t="array" aca="1" ref="Z621" ca="1">TEXT(RIGHT(10-RIGHT(SUM(INDEX(1*(MID(MID(C621,1,1)*2,ROW(INDIRECT("1:"&amp;LEN(MID(C621,1,1)*2))),1)),,))+MID(C621,2,1)+
SUM(INDEX(1*(MID(MID(C621,3,1)*2,ROW(INDIRECT("1:"&amp;LEN(MID(C621,3,1)*2))),1)),,))+MID(C621,4,1)+
SUM(INDEX(1*(MID(MID(C621,5,1)*2,ROW(INDIRECT("1:"&amp;LEN(MID(C621,5,1)*2))),1)),,))+MID(C621,6,1)+
SUM(INDEX(1*(MID(MID(C621,8,1)*2,ROW(INDIRECT("1:"&amp;LEN(MID(C621,8,1)*2))),1)),,))+MID(C621,9,1)+
SUM(INDEX(1*(MID(MID(C621,10,1)*2,ROW(INDIRECT("1:"&amp;LEN(MID(C621,10,1)*2))),1)),,)),1),1),"0")</f>
        <v>#VALUE!</v>
      </c>
      <c r="AA621" s="81" t="str">
        <f t="shared" si="203"/>
        <v/>
      </c>
      <c r="AB621" s="83" t="b">
        <f t="shared" si="204"/>
        <v>0</v>
      </c>
      <c r="AC621" s="154">
        <f t="shared" si="216"/>
        <v>0</v>
      </c>
      <c r="AD621" s="154">
        <f>SUMIF($C$15:C620,C621,$AC$15:AC620)</f>
        <v>0</v>
      </c>
      <c r="AE621" s="15">
        <f t="shared" si="217"/>
        <v>10000</v>
      </c>
      <c r="AF621" s="154">
        <f t="shared" si="218"/>
        <v>0</v>
      </c>
    </row>
    <row r="622" spans="1:32" s="30" customFormat="1" x14ac:dyDescent="0.25">
      <c r="A622" s="19">
        <v>607</v>
      </c>
      <c r="B622" s="20"/>
      <c r="C622" s="107"/>
      <c r="D622" s="20"/>
      <c r="E622" s="20"/>
      <c r="F622" s="20"/>
      <c r="G622" s="122"/>
      <c r="H622" s="156">
        <f t="shared" si="205"/>
        <v>0</v>
      </c>
      <c r="I622" s="117" t="str">
        <f t="shared" si="206"/>
        <v/>
      </c>
      <c r="J622" s="80" t="b">
        <f t="shared" si="207"/>
        <v>0</v>
      </c>
      <c r="K622" s="80" t="str">
        <f t="shared" si="208"/>
        <v/>
      </c>
      <c r="L622" s="80" t="b">
        <f>IF(C622="",FALSE,IFERROR(NOT(MATCH(C622,'Anställda och korttidsarbete'!$C:$C,0)&gt;0),TRUE))</f>
        <v>0</v>
      </c>
      <c r="M622" s="80" t="str">
        <f t="shared" si="209"/>
        <v/>
      </c>
      <c r="N622" s="80" t="b">
        <f t="shared" si="210"/>
        <v>0</v>
      </c>
      <c r="O622" s="80" t="str">
        <f t="shared" si="211"/>
        <v/>
      </c>
      <c r="P622" s="13" t="b">
        <f t="shared" si="212"/>
        <v>0</v>
      </c>
      <c r="Q622" s="80" t="str">
        <f t="shared" si="213"/>
        <v/>
      </c>
      <c r="R622" s="80" t="b">
        <f t="shared" si="214"/>
        <v>0</v>
      </c>
      <c r="S622" s="81" t="e">
        <f t="shared" si="198"/>
        <v>#VALUE!</v>
      </c>
      <c r="T622" s="81" t="e">
        <f t="shared" si="199"/>
        <v>#VALUE!</v>
      </c>
      <c r="U622" s="81" t="e">
        <f t="shared" si="200"/>
        <v>#VALUE!</v>
      </c>
      <c r="V622" s="82" t="e">
        <f t="shared" si="201"/>
        <v>#VALUE!</v>
      </c>
      <c r="W622" s="82" t="e">
        <f t="shared" si="215"/>
        <v>#VALUE!</v>
      </c>
      <c r="X622" s="82" t="b">
        <f t="shared" si="219"/>
        <v>0</v>
      </c>
      <c r="Y622" s="72" t="str">
        <f t="shared" si="202"/>
        <v/>
      </c>
      <c r="Z622" s="81" t="e" cm="1">
        <f t="array" aca="1" ref="Z622" ca="1">TEXT(RIGHT(10-RIGHT(SUM(INDEX(1*(MID(MID(C622,1,1)*2,ROW(INDIRECT("1:"&amp;LEN(MID(C622,1,1)*2))),1)),,))+MID(C622,2,1)+
SUM(INDEX(1*(MID(MID(C622,3,1)*2,ROW(INDIRECT("1:"&amp;LEN(MID(C622,3,1)*2))),1)),,))+MID(C622,4,1)+
SUM(INDEX(1*(MID(MID(C622,5,1)*2,ROW(INDIRECT("1:"&amp;LEN(MID(C622,5,1)*2))),1)),,))+MID(C622,6,1)+
SUM(INDEX(1*(MID(MID(C622,8,1)*2,ROW(INDIRECT("1:"&amp;LEN(MID(C622,8,1)*2))),1)),,))+MID(C622,9,1)+
SUM(INDEX(1*(MID(MID(C622,10,1)*2,ROW(INDIRECT("1:"&amp;LEN(MID(C622,10,1)*2))),1)),,)),1),1),"0")</f>
        <v>#VALUE!</v>
      </c>
      <c r="AA622" s="81" t="str">
        <f t="shared" si="203"/>
        <v/>
      </c>
      <c r="AB622" s="83" t="b">
        <f t="shared" si="204"/>
        <v>0</v>
      </c>
      <c r="AC622" s="154">
        <f t="shared" si="216"/>
        <v>0</v>
      </c>
      <c r="AD622" s="154">
        <f>SUMIF($C$15:C621,C622,$AC$15:AC621)</f>
        <v>0</v>
      </c>
      <c r="AE622" s="15">
        <f t="shared" si="217"/>
        <v>10000</v>
      </c>
      <c r="AF622" s="154">
        <f t="shared" si="218"/>
        <v>0</v>
      </c>
    </row>
    <row r="623" spans="1:32" s="30" customFormat="1" x14ac:dyDescent="0.25">
      <c r="A623" s="19">
        <v>608</v>
      </c>
      <c r="B623" s="20"/>
      <c r="C623" s="107"/>
      <c r="D623" s="20"/>
      <c r="E623" s="20"/>
      <c r="F623" s="20"/>
      <c r="G623" s="122"/>
      <c r="H623" s="156">
        <f t="shared" si="205"/>
        <v>0</v>
      </c>
      <c r="I623" s="117" t="str">
        <f t="shared" si="206"/>
        <v/>
      </c>
      <c r="J623" s="80" t="b">
        <f t="shared" si="207"/>
        <v>0</v>
      </c>
      <c r="K623" s="80" t="str">
        <f t="shared" si="208"/>
        <v/>
      </c>
      <c r="L623" s="80" t="b">
        <f>IF(C623="",FALSE,IFERROR(NOT(MATCH(C623,'Anställda och korttidsarbete'!$C:$C,0)&gt;0),TRUE))</f>
        <v>0</v>
      </c>
      <c r="M623" s="80" t="str">
        <f t="shared" si="209"/>
        <v/>
      </c>
      <c r="N623" s="80" t="b">
        <f t="shared" si="210"/>
        <v>0</v>
      </c>
      <c r="O623" s="80" t="str">
        <f t="shared" si="211"/>
        <v/>
      </c>
      <c r="P623" s="13" t="b">
        <f t="shared" si="212"/>
        <v>0</v>
      </c>
      <c r="Q623" s="80" t="str">
        <f t="shared" si="213"/>
        <v/>
      </c>
      <c r="R623" s="80" t="b">
        <f t="shared" si="214"/>
        <v>0</v>
      </c>
      <c r="S623" s="81" t="e">
        <f t="shared" si="198"/>
        <v>#VALUE!</v>
      </c>
      <c r="T623" s="81" t="e">
        <f t="shared" si="199"/>
        <v>#VALUE!</v>
      </c>
      <c r="U623" s="81" t="e">
        <f t="shared" si="200"/>
        <v>#VALUE!</v>
      </c>
      <c r="V623" s="82" t="e">
        <f t="shared" si="201"/>
        <v>#VALUE!</v>
      </c>
      <c r="W623" s="82" t="e">
        <f t="shared" si="215"/>
        <v>#VALUE!</v>
      </c>
      <c r="X623" s="82" t="b">
        <f t="shared" si="219"/>
        <v>0</v>
      </c>
      <c r="Y623" s="72" t="str">
        <f t="shared" si="202"/>
        <v/>
      </c>
      <c r="Z623" s="81" t="e" cm="1">
        <f t="array" aca="1" ref="Z623" ca="1">TEXT(RIGHT(10-RIGHT(SUM(INDEX(1*(MID(MID(C623,1,1)*2,ROW(INDIRECT("1:"&amp;LEN(MID(C623,1,1)*2))),1)),,))+MID(C623,2,1)+
SUM(INDEX(1*(MID(MID(C623,3,1)*2,ROW(INDIRECT("1:"&amp;LEN(MID(C623,3,1)*2))),1)),,))+MID(C623,4,1)+
SUM(INDEX(1*(MID(MID(C623,5,1)*2,ROW(INDIRECT("1:"&amp;LEN(MID(C623,5,1)*2))),1)),,))+MID(C623,6,1)+
SUM(INDEX(1*(MID(MID(C623,8,1)*2,ROW(INDIRECT("1:"&amp;LEN(MID(C623,8,1)*2))),1)),,))+MID(C623,9,1)+
SUM(INDEX(1*(MID(MID(C623,10,1)*2,ROW(INDIRECT("1:"&amp;LEN(MID(C623,10,1)*2))),1)),,)),1),1),"0")</f>
        <v>#VALUE!</v>
      </c>
      <c r="AA623" s="81" t="str">
        <f t="shared" si="203"/>
        <v/>
      </c>
      <c r="AB623" s="83" t="b">
        <f t="shared" si="204"/>
        <v>0</v>
      </c>
      <c r="AC623" s="154">
        <f t="shared" si="216"/>
        <v>0</v>
      </c>
      <c r="AD623" s="154">
        <f>SUMIF($C$15:C622,C623,$AC$15:AC622)</f>
        <v>0</v>
      </c>
      <c r="AE623" s="15">
        <f t="shared" si="217"/>
        <v>10000</v>
      </c>
      <c r="AF623" s="154">
        <f t="shared" si="218"/>
        <v>0</v>
      </c>
    </row>
    <row r="624" spans="1:32" s="30" customFormat="1" x14ac:dyDescent="0.25">
      <c r="A624" s="19">
        <v>609</v>
      </c>
      <c r="B624" s="20"/>
      <c r="C624" s="107"/>
      <c r="D624" s="20"/>
      <c r="E624" s="20"/>
      <c r="F624" s="20"/>
      <c r="G624" s="122"/>
      <c r="H624" s="156">
        <f t="shared" si="205"/>
        <v>0</v>
      </c>
      <c r="I624" s="117" t="str">
        <f t="shared" si="206"/>
        <v/>
      </c>
      <c r="J624" s="80" t="b">
        <f t="shared" si="207"/>
        <v>0</v>
      </c>
      <c r="K624" s="80" t="str">
        <f t="shared" si="208"/>
        <v/>
      </c>
      <c r="L624" s="80" t="b">
        <f>IF(C624="",FALSE,IFERROR(NOT(MATCH(C624,'Anställda och korttidsarbete'!$C:$C,0)&gt;0),TRUE))</f>
        <v>0</v>
      </c>
      <c r="M624" s="80" t="str">
        <f t="shared" si="209"/>
        <v/>
      </c>
      <c r="N624" s="80" t="b">
        <f t="shared" si="210"/>
        <v>0</v>
      </c>
      <c r="O624" s="80" t="str">
        <f t="shared" si="211"/>
        <v/>
      </c>
      <c r="P624" s="13" t="b">
        <f t="shared" si="212"/>
        <v>0</v>
      </c>
      <c r="Q624" s="80" t="str">
        <f t="shared" si="213"/>
        <v/>
      </c>
      <c r="R624" s="80" t="b">
        <f t="shared" si="214"/>
        <v>0</v>
      </c>
      <c r="S624" s="81" t="e">
        <f t="shared" si="198"/>
        <v>#VALUE!</v>
      </c>
      <c r="T624" s="81" t="e">
        <f t="shared" si="199"/>
        <v>#VALUE!</v>
      </c>
      <c r="U624" s="81" t="e">
        <f t="shared" si="200"/>
        <v>#VALUE!</v>
      </c>
      <c r="V624" s="82" t="e">
        <f t="shared" si="201"/>
        <v>#VALUE!</v>
      </c>
      <c r="W624" s="82" t="e">
        <f t="shared" si="215"/>
        <v>#VALUE!</v>
      </c>
      <c r="X624" s="82" t="b">
        <f t="shared" si="219"/>
        <v>0</v>
      </c>
      <c r="Y624" s="72" t="str">
        <f t="shared" si="202"/>
        <v/>
      </c>
      <c r="Z624" s="81" t="e" cm="1">
        <f t="array" aca="1" ref="Z624" ca="1">TEXT(RIGHT(10-RIGHT(SUM(INDEX(1*(MID(MID(C624,1,1)*2,ROW(INDIRECT("1:"&amp;LEN(MID(C624,1,1)*2))),1)),,))+MID(C624,2,1)+
SUM(INDEX(1*(MID(MID(C624,3,1)*2,ROW(INDIRECT("1:"&amp;LEN(MID(C624,3,1)*2))),1)),,))+MID(C624,4,1)+
SUM(INDEX(1*(MID(MID(C624,5,1)*2,ROW(INDIRECT("1:"&amp;LEN(MID(C624,5,1)*2))),1)),,))+MID(C624,6,1)+
SUM(INDEX(1*(MID(MID(C624,8,1)*2,ROW(INDIRECT("1:"&amp;LEN(MID(C624,8,1)*2))),1)),,))+MID(C624,9,1)+
SUM(INDEX(1*(MID(MID(C624,10,1)*2,ROW(INDIRECT("1:"&amp;LEN(MID(C624,10,1)*2))),1)),,)),1),1),"0")</f>
        <v>#VALUE!</v>
      </c>
      <c r="AA624" s="81" t="str">
        <f t="shared" si="203"/>
        <v/>
      </c>
      <c r="AB624" s="83" t="b">
        <f t="shared" si="204"/>
        <v>0</v>
      </c>
      <c r="AC624" s="154">
        <f t="shared" si="216"/>
        <v>0</v>
      </c>
      <c r="AD624" s="154">
        <f>SUMIF($C$15:C623,C624,$AC$15:AC623)</f>
        <v>0</v>
      </c>
      <c r="AE624" s="15">
        <f t="shared" si="217"/>
        <v>10000</v>
      </c>
      <c r="AF624" s="154">
        <f t="shared" si="218"/>
        <v>0</v>
      </c>
    </row>
    <row r="625" spans="1:32" s="30" customFormat="1" x14ac:dyDescent="0.25">
      <c r="A625" s="19">
        <v>610</v>
      </c>
      <c r="B625" s="20"/>
      <c r="C625" s="107"/>
      <c r="D625" s="20"/>
      <c r="E625" s="20"/>
      <c r="F625" s="20"/>
      <c r="G625" s="122"/>
      <c r="H625" s="156">
        <f t="shared" si="205"/>
        <v>0</v>
      </c>
      <c r="I625" s="117" t="str">
        <f t="shared" si="206"/>
        <v/>
      </c>
      <c r="J625" s="80" t="b">
        <f t="shared" si="207"/>
        <v>0</v>
      </c>
      <c r="K625" s="80" t="str">
        <f t="shared" si="208"/>
        <v/>
      </c>
      <c r="L625" s="80" t="b">
        <f>IF(C625="",FALSE,IFERROR(NOT(MATCH(C625,'Anställda och korttidsarbete'!$C:$C,0)&gt;0),TRUE))</f>
        <v>0</v>
      </c>
      <c r="M625" s="80" t="str">
        <f t="shared" si="209"/>
        <v/>
      </c>
      <c r="N625" s="80" t="b">
        <f t="shared" si="210"/>
        <v>0</v>
      </c>
      <c r="O625" s="80" t="str">
        <f t="shared" si="211"/>
        <v/>
      </c>
      <c r="P625" s="13" t="b">
        <f t="shared" si="212"/>
        <v>0</v>
      </c>
      <c r="Q625" s="80" t="str">
        <f t="shared" si="213"/>
        <v/>
      </c>
      <c r="R625" s="80" t="b">
        <f t="shared" si="214"/>
        <v>0</v>
      </c>
      <c r="S625" s="81" t="e">
        <f t="shared" si="198"/>
        <v>#VALUE!</v>
      </c>
      <c r="T625" s="81" t="e">
        <f t="shared" si="199"/>
        <v>#VALUE!</v>
      </c>
      <c r="U625" s="81" t="e">
        <f t="shared" si="200"/>
        <v>#VALUE!</v>
      </c>
      <c r="V625" s="82" t="e">
        <f t="shared" si="201"/>
        <v>#VALUE!</v>
      </c>
      <c r="W625" s="82" t="e">
        <f t="shared" si="215"/>
        <v>#VALUE!</v>
      </c>
      <c r="X625" s="82" t="b">
        <f t="shared" si="219"/>
        <v>0</v>
      </c>
      <c r="Y625" s="72" t="str">
        <f t="shared" si="202"/>
        <v/>
      </c>
      <c r="Z625" s="81" t="e" cm="1">
        <f t="array" aca="1" ref="Z625" ca="1">TEXT(RIGHT(10-RIGHT(SUM(INDEX(1*(MID(MID(C625,1,1)*2,ROW(INDIRECT("1:"&amp;LEN(MID(C625,1,1)*2))),1)),,))+MID(C625,2,1)+
SUM(INDEX(1*(MID(MID(C625,3,1)*2,ROW(INDIRECT("1:"&amp;LEN(MID(C625,3,1)*2))),1)),,))+MID(C625,4,1)+
SUM(INDEX(1*(MID(MID(C625,5,1)*2,ROW(INDIRECT("1:"&amp;LEN(MID(C625,5,1)*2))),1)),,))+MID(C625,6,1)+
SUM(INDEX(1*(MID(MID(C625,8,1)*2,ROW(INDIRECT("1:"&amp;LEN(MID(C625,8,1)*2))),1)),,))+MID(C625,9,1)+
SUM(INDEX(1*(MID(MID(C625,10,1)*2,ROW(INDIRECT("1:"&amp;LEN(MID(C625,10,1)*2))),1)),,)),1),1),"0")</f>
        <v>#VALUE!</v>
      </c>
      <c r="AA625" s="81" t="str">
        <f t="shared" si="203"/>
        <v/>
      </c>
      <c r="AB625" s="83" t="b">
        <f t="shared" si="204"/>
        <v>0</v>
      </c>
      <c r="AC625" s="154">
        <f t="shared" si="216"/>
        <v>0</v>
      </c>
      <c r="AD625" s="154">
        <f>SUMIF($C$15:C624,C625,$AC$15:AC624)</f>
        <v>0</v>
      </c>
      <c r="AE625" s="15">
        <f t="shared" si="217"/>
        <v>10000</v>
      </c>
      <c r="AF625" s="154">
        <f t="shared" si="218"/>
        <v>0</v>
      </c>
    </row>
    <row r="626" spans="1:32" s="30" customFormat="1" x14ac:dyDescent="0.25">
      <c r="A626" s="19">
        <v>611</v>
      </c>
      <c r="B626" s="20"/>
      <c r="C626" s="107"/>
      <c r="D626" s="20"/>
      <c r="E626" s="20"/>
      <c r="F626" s="20"/>
      <c r="G626" s="122"/>
      <c r="H626" s="156">
        <f t="shared" si="205"/>
        <v>0</v>
      </c>
      <c r="I626" s="117" t="str">
        <f t="shared" si="206"/>
        <v/>
      </c>
      <c r="J626" s="80" t="b">
        <f t="shared" si="207"/>
        <v>0</v>
      </c>
      <c r="K626" s="80" t="str">
        <f t="shared" si="208"/>
        <v/>
      </c>
      <c r="L626" s="80" t="b">
        <f>IF(C626="",FALSE,IFERROR(NOT(MATCH(C626,'Anställda och korttidsarbete'!$C:$C,0)&gt;0),TRUE))</f>
        <v>0</v>
      </c>
      <c r="M626" s="80" t="str">
        <f t="shared" si="209"/>
        <v/>
      </c>
      <c r="N626" s="80" t="b">
        <f t="shared" si="210"/>
        <v>0</v>
      </c>
      <c r="O626" s="80" t="str">
        <f t="shared" si="211"/>
        <v/>
      </c>
      <c r="P626" s="13" t="b">
        <f t="shared" si="212"/>
        <v>0</v>
      </c>
      <c r="Q626" s="80" t="str">
        <f t="shared" si="213"/>
        <v/>
      </c>
      <c r="R626" s="80" t="b">
        <f t="shared" si="214"/>
        <v>0</v>
      </c>
      <c r="S626" s="81" t="e">
        <f t="shared" si="198"/>
        <v>#VALUE!</v>
      </c>
      <c r="T626" s="81" t="e">
        <f t="shared" si="199"/>
        <v>#VALUE!</v>
      </c>
      <c r="U626" s="81" t="e">
        <f t="shared" si="200"/>
        <v>#VALUE!</v>
      </c>
      <c r="V626" s="82" t="e">
        <f t="shared" si="201"/>
        <v>#VALUE!</v>
      </c>
      <c r="W626" s="82" t="e">
        <f t="shared" si="215"/>
        <v>#VALUE!</v>
      </c>
      <c r="X626" s="82" t="b">
        <f t="shared" si="219"/>
        <v>0</v>
      </c>
      <c r="Y626" s="72" t="str">
        <f t="shared" si="202"/>
        <v/>
      </c>
      <c r="Z626" s="81" t="e" cm="1">
        <f t="array" aca="1" ref="Z626" ca="1">TEXT(RIGHT(10-RIGHT(SUM(INDEX(1*(MID(MID(C626,1,1)*2,ROW(INDIRECT("1:"&amp;LEN(MID(C626,1,1)*2))),1)),,))+MID(C626,2,1)+
SUM(INDEX(1*(MID(MID(C626,3,1)*2,ROW(INDIRECT("1:"&amp;LEN(MID(C626,3,1)*2))),1)),,))+MID(C626,4,1)+
SUM(INDEX(1*(MID(MID(C626,5,1)*2,ROW(INDIRECT("1:"&amp;LEN(MID(C626,5,1)*2))),1)),,))+MID(C626,6,1)+
SUM(INDEX(1*(MID(MID(C626,8,1)*2,ROW(INDIRECT("1:"&amp;LEN(MID(C626,8,1)*2))),1)),,))+MID(C626,9,1)+
SUM(INDEX(1*(MID(MID(C626,10,1)*2,ROW(INDIRECT("1:"&amp;LEN(MID(C626,10,1)*2))),1)),,)),1),1),"0")</f>
        <v>#VALUE!</v>
      </c>
      <c r="AA626" s="81" t="str">
        <f t="shared" si="203"/>
        <v/>
      </c>
      <c r="AB626" s="83" t="b">
        <f t="shared" si="204"/>
        <v>0</v>
      </c>
      <c r="AC626" s="154">
        <f t="shared" si="216"/>
        <v>0</v>
      </c>
      <c r="AD626" s="154">
        <f>SUMIF($C$15:C625,C626,$AC$15:AC625)</f>
        <v>0</v>
      </c>
      <c r="AE626" s="15">
        <f t="shared" si="217"/>
        <v>10000</v>
      </c>
      <c r="AF626" s="154">
        <f t="shared" si="218"/>
        <v>0</v>
      </c>
    </row>
    <row r="627" spans="1:32" s="30" customFormat="1" x14ac:dyDescent="0.25">
      <c r="A627" s="19">
        <v>612</v>
      </c>
      <c r="B627" s="20"/>
      <c r="C627" s="107"/>
      <c r="D627" s="20"/>
      <c r="E627" s="20"/>
      <c r="F627" s="20"/>
      <c r="G627" s="122"/>
      <c r="H627" s="156">
        <f t="shared" si="205"/>
        <v>0</v>
      </c>
      <c r="I627" s="117" t="str">
        <f t="shared" si="206"/>
        <v/>
      </c>
      <c r="J627" s="80" t="b">
        <f t="shared" si="207"/>
        <v>0</v>
      </c>
      <c r="K627" s="80" t="str">
        <f t="shared" si="208"/>
        <v/>
      </c>
      <c r="L627" s="80" t="b">
        <f>IF(C627="",FALSE,IFERROR(NOT(MATCH(C627,'Anställda och korttidsarbete'!$C:$C,0)&gt;0),TRUE))</f>
        <v>0</v>
      </c>
      <c r="M627" s="80" t="str">
        <f t="shared" si="209"/>
        <v/>
      </c>
      <c r="N627" s="80" t="b">
        <f t="shared" si="210"/>
        <v>0</v>
      </c>
      <c r="O627" s="80" t="str">
        <f t="shared" si="211"/>
        <v/>
      </c>
      <c r="P627" s="13" t="b">
        <f t="shared" si="212"/>
        <v>0</v>
      </c>
      <c r="Q627" s="80" t="str">
        <f t="shared" si="213"/>
        <v/>
      </c>
      <c r="R627" s="80" t="b">
        <f t="shared" si="214"/>
        <v>0</v>
      </c>
      <c r="S627" s="81" t="e">
        <f t="shared" si="198"/>
        <v>#VALUE!</v>
      </c>
      <c r="T627" s="81" t="e">
        <f t="shared" si="199"/>
        <v>#VALUE!</v>
      </c>
      <c r="U627" s="81" t="e">
        <f t="shared" si="200"/>
        <v>#VALUE!</v>
      </c>
      <c r="V627" s="82" t="e">
        <f t="shared" si="201"/>
        <v>#VALUE!</v>
      </c>
      <c r="W627" s="82" t="e">
        <f t="shared" si="215"/>
        <v>#VALUE!</v>
      </c>
      <c r="X627" s="82" t="b">
        <f t="shared" si="219"/>
        <v>0</v>
      </c>
      <c r="Y627" s="72" t="str">
        <f t="shared" si="202"/>
        <v/>
      </c>
      <c r="Z627" s="81" t="e" cm="1">
        <f t="array" aca="1" ref="Z627" ca="1">TEXT(RIGHT(10-RIGHT(SUM(INDEX(1*(MID(MID(C627,1,1)*2,ROW(INDIRECT("1:"&amp;LEN(MID(C627,1,1)*2))),1)),,))+MID(C627,2,1)+
SUM(INDEX(1*(MID(MID(C627,3,1)*2,ROW(INDIRECT("1:"&amp;LEN(MID(C627,3,1)*2))),1)),,))+MID(C627,4,1)+
SUM(INDEX(1*(MID(MID(C627,5,1)*2,ROW(INDIRECT("1:"&amp;LEN(MID(C627,5,1)*2))),1)),,))+MID(C627,6,1)+
SUM(INDEX(1*(MID(MID(C627,8,1)*2,ROW(INDIRECT("1:"&amp;LEN(MID(C627,8,1)*2))),1)),,))+MID(C627,9,1)+
SUM(INDEX(1*(MID(MID(C627,10,1)*2,ROW(INDIRECT("1:"&amp;LEN(MID(C627,10,1)*2))),1)),,)),1),1),"0")</f>
        <v>#VALUE!</v>
      </c>
      <c r="AA627" s="81" t="str">
        <f t="shared" si="203"/>
        <v/>
      </c>
      <c r="AB627" s="83" t="b">
        <f t="shared" si="204"/>
        <v>0</v>
      </c>
      <c r="AC627" s="154">
        <f t="shared" si="216"/>
        <v>0</v>
      </c>
      <c r="AD627" s="154">
        <f>SUMIF($C$15:C626,C627,$AC$15:AC626)</f>
        <v>0</v>
      </c>
      <c r="AE627" s="15">
        <f t="shared" si="217"/>
        <v>10000</v>
      </c>
      <c r="AF627" s="154">
        <f t="shared" si="218"/>
        <v>0</v>
      </c>
    </row>
    <row r="628" spans="1:32" s="30" customFormat="1" x14ac:dyDescent="0.25">
      <c r="A628" s="19">
        <v>613</v>
      </c>
      <c r="B628" s="20"/>
      <c r="C628" s="107"/>
      <c r="D628" s="20"/>
      <c r="E628" s="20"/>
      <c r="F628" s="20"/>
      <c r="G628" s="122"/>
      <c r="H628" s="156">
        <f t="shared" si="205"/>
        <v>0</v>
      </c>
      <c r="I628" s="117" t="str">
        <f t="shared" si="206"/>
        <v/>
      </c>
      <c r="J628" s="80" t="b">
        <f t="shared" si="207"/>
        <v>0</v>
      </c>
      <c r="K628" s="80" t="str">
        <f t="shared" si="208"/>
        <v/>
      </c>
      <c r="L628" s="80" t="b">
        <f>IF(C628="",FALSE,IFERROR(NOT(MATCH(C628,'Anställda och korttidsarbete'!$C:$C,0)&gt;0),TRUE))</f>
        <v>0</v>
      </c>
      <c r="M628" s="80" t="str">
        <f t="shared" si="209"/>
        <v/>
      </c>
      <c r="N628" s="80" t="b">
        <f t="shared" si="210"/>
        <v>0</v>
      </c>
      <c r="O628" s="80" t="str">
        <f t="shared" si="211"/>
        <v/>
      </c>
      <c r="P628" s="13" t="b">
        <f t="shared" si="212"/>
        <v>0</v>
      </c>
      <c r="Q628" s="80" t="str">
        <f t="shared" si="213"/>
        <v/>
      </c>
      <c r="R628" s="80" t="b">
        <f t="shared" si="214"/>
        <v>0</v>
      </c>
      <c r="S628" s="81" t="e">
        <f t="shared" si="198"/>
        <v>#VALUE!</v>
      </c>
      <c r="T628" s="81" t="e">
        <f t="shared" si="199"/>
        <v>#VALUE!</v>
      </c>
      <c r="U628" s="81" t="e">
        <f t="shared" si="200"/>
        <v>#VALUE!</v>
      </c>
      <c r="V628" s="82" t="e">
        <f t="shared" si="201"/>
        <v>#VALUE!</v>
      </c>
      <c r="W628" s="82" t="e">
        <f t="shared" si="215"/>
        <v>#VALUE!</v>
      </c>
      <c r="X628" s="82" t="b">
        <f t="shared" si="219"/>
        <v>0</v>
      </c>
      <c r="Y628" s="72" t="str">
        <f t="shared" si="202"/>
        <v/>
      </c>
      <c r="Z628" s="81" t="e" cm="1">
        <f t="array" aca="1" ref="Z628" ca="1">TEXT(RIGHT(10-RIGHT(SUM(INDEX(1*(MID(MID(C628,1,1)*2,ROW(INDIRECT("1:"&amp;LEN(MID(C628,1,1)*2))),1)),,))+MID(C628,2,1)+
SUM(INDEX(1*(MID(MID(C628,3,1)*2,ROW(INDIRECT("1:"&amp;LEN(MID(C628,3,1)*2))),1)),,))+MID(C628,4,1)+
SUM(INDEX(1*(MID(MID(C628,5,1)*2,ROW(INDIRECT("1:"&amp;LEN(MID(C628,5,1)*2))),1)),,))+MID(C628,6,1)+
SUM(INDEX(1*(MID(MID(C628,8,1)*2,ROW(INDIRECT("1:"&amp;LEN(MID(C628,8,1)*2))),1)),,))+MID(C628,9,1)+
SUM(INDEX(1*(MID(MID(C628,10,1)*2,ROW(INDIRECT("1:"&amp;LEN(MID(C628,10,1)*2))),1)),,)),1),1),"0")</f>
        <v>#VALUE!</v>
      </c>
      <c r="AA628" s="81" t="str">
        <f t="shared" si="203"/>
        <v/>
      </c>
      <c r="AB628" s="83" t="b">
        <f t="shared" si="204"/>
        <v>0</v>
      </c>
      <c r="AC628" s="154">
        <f t="shared" si="216"/>
        <v>0</v>
      </c>
      <c r="AD628" s="154">
        <f>SUMIF($C$15:C627,C628,$AC$15:AC627)</f>
        <v>0</v>
      </c>
      <c r="AE628" s="15">
        <f t="shared" si="217"/>
        <v>10000</v>
      </c>
      <c r="AF628" s="154">
        <f t="shared" si="218"/>
        <v>0</v>
      </c>
    </row>
    <row r="629" spans="1:32" s="30" customFormat="1" x14ac:dyDescent="0.25">
      <c r="A629" s="19">
        <v>614</v>
      </c>
      <c r="B629" s="20"/>
      <c r="C629" s="107"/>
      <c r="D629" s="20"/>
      <c r="E629" s="20"/>
      <c r="F629" s="20"/>
      <c r="G629" s="122"/>
      <c r="H629" s="156">
        <f t="shared" si="205"/>
        <v>0</v>
      </c>
      <c r="I629" s="117" t="str">
        <f t="shared" si="206"/>
        <v/>
      </c>
      <c r="J629" s="80" t="b">
        <f t="shared" si="207"/>
        <v>0</v>
      </c>
      <c r="K629" s="80" t="str">
        <f t="shared" si="208"/>
        <v/>
      </c>
      <c r="L629" s="80" t="b">
        <f>IF(C629="",FALSE,IFERROR(NOT(MATCH(C629,'Anställda och korttidsarbete'!$C:$C,0)&gt;0),TRUE))</f>
        <v>0</v>
      </c>
      <c r="M629" s="80" t="str">
        <f t="shared" si="209"/>
        <v/>
      </c>
      <c r="N629" s="80" t="b">
        <f t="shared" si="210"/>
        <v>0</v>
      </c>
      <c r="O629" s="80" t="str">
        <f t="shared" si="211"/>
        <v/>
      </c>
      <c r="P629" s="13" t="b">
        <f t="shared" si="212"/>
        <v>0</v>
      </c>
      <c r="Q629" s="80" t="str">
        <f t="shared" si="213"/>
        <v/>
      </c>
      <c r="R629" s="80" t="b">
        <f t="shared" si="214"/>
        <v>0</v>
      </c>
      <c r="S629" s="81" t="e">
        <f t="shared" si="198"/>
        <v>#VALUE!</v>
      </c>
      <c r="T629" s="81" t="e">
        <f t="shared" si="199"/>
        <v>#VALUE!</v>
      </c>
      <c r="U629" s="81" t="e">
        <f t="shared" si="200"/>
        <v>#VALUE!</v>
      </c>
      <c r="V629" s="82" t="e">
        <f t="shared" si="201"/>
        <v>#VALUE!</v>
      </c>
      <c r="W629" s="82" t="e">
        <f t="shared" si="215"/>
        <v>#VALUE!</v>
      </c>
      <c r="X629" s="82" t="b">
        <f t="shared" si="219"/>
        <v>0</v>
      </c>
      <c r="Y629" s="72" t="str">
        <f t="shared" si="202"/>
        <v/>
      </c>
      <c r="Z629" s="81" t="e" cm="1">
        <f t="array" aca="1" ref="Z629" ca="1">TEXT(RIGHT(10-RIGHT(SUM(INDEX(1*(MID(MID(C629,1,1)*2,ROW(INDIRECT("1:"&amp;LEN(MID(C629,1,1)*2))),1)),,))+MID(C629,2,1)+
SUM(INDEX(1*(MID(MID(C629,3,1)*2,ROW(INDIRECT("1:"&amp;LEN(MID(C629,3,1)*2))),1)),,))+MID(C629,4,1)+
SUM(INDEX(1*(MID(MID(C629,5,1)*2,ROW(INDIRECT("1:"&amp;LEN(MID(C629,5,1)*2))),1)),,))+MID(C629,6,1)+
SUM(INDEX(1*(MID(MID(C629,8,1)*2,ROW(INDIRECT("1:"&amp;LEN(MID(C629,8,1)*2))),1)),,))+MID(C629,9,1)+
SUM(INDEX(1*(MID(MID(C629,10,1)*2,ROW(INDIRECT("1:"&amp;LEN(MID(C629,10,1)*2))),1)),,)),1),1),"0")</f>
        <v>#VALUE!</v>
      </c>
      <c r="AA629" s="81" t="str">
        <f t="shared" si="203"/>
        <v/>
      </c>
      <c r="AB629" s="83" t="b">
        <f t="shared" si="204"/>
        <v>0</v>
      </c>
      <c r="AC629" s="154">
        <f t="shared" si="216"/>
        <v>0</v>
      </c>
      <c r="AD629" s="154">
        <f>SUMIF($C$15:C628,C629,$AC$15:AC628)</f>
        <v>0</v>
      </c>
      <c r="AE629" s="15">
        <f t="shared" si="217"/>
        <v>10000</v>
      </c>
      <c r="AF629" s="154">
        <f t="shared" si="218"/>
        <v>0</v>
      </c>
    </row>
    <row r="630" spans="1:32" s="30" customFormat="1" x14ac:dyDescent="0.25">
      <c r="A630" s="19">
        <v>615</v>
      </c>
      <c r="B630" s="20"/>
      <c r="C630" s="107"/>
      <c r="D630" s="20"/>
      <c r="E630" s="20"/>
      <c r="F630" s="20"/>
      <c r="G630" s="122"/>
      <c r="H630" s="156">
        <f t="shared" si="205"/>
        <v>0</v>
      </c>
      <c r="I630" s="117" t="str">
        <f t="shared" si="206"/>
        <v/>
      </c>
      <c r="J630" s="80" t="b">
        <f t="shared" si="207"/>
        <v>0</v>
      </c>
      <c r="K630" s="80" t="str">
        <f t="shared" si="208"/>
        <v/>
      </c>
      <c r="L630" s="80" t="b">
        <f>IF(C630="",FALSE,IFERROR(NOT(MATCH(C630,'Anställda och korttidsarbete'!$C:$C,0)&gt;0),TRUE))</f>
        <v>0</v>
      </c>
      <c r="M630" s="80" t="str">
        <f t="shared" si="209"/>
        <v/>
      </c>
      <c r="N630" s="80" t="b">
        <f t="shared" si="210"/>
        <v>0</v>
      </c>
      <c r="O630" s="80" t="str">
        <f t="shared" si="211"/>
        <v/>
      </c>
      <c r="P630" s="13" t="b">
        <f t="shared" si="212"/>
        <v>0</v>
      </c>
      <c r="Q630" s="80" t="str">
        <f t="shared" si="213"/>
        <v/>
      </c>
      <c r="R630" s="80" t="b">
        <f t="shared" si="214"/>
        <v>0</v>
      </c>
      <c r="S630" s="81" t="e">
        <f t="shared" si="198"/>
        <v>#VALUE!</v>
      </c>
      <c r="T630" s="81" t="e">
        <f t="shared" si="199"/>
        <v>#VALUE!</v>
      </c>
      <c r="U630" s="81" t="e">
        <f t="shared" si="200"/>
        <v>#VALUE!</v>
      </c>
      <c r="V630" s="82" t="e">
        <f t="shared" si="201"/>
        <v>#VALUE!</v>
      </c>
      <c r="W630" s="82" t="e">
        <f t="shared" si="215"/>
        <v>#VALUE!</v>
      </c>
      <c r="X630" s="82" t="b">
        <f t="shared" si="219"/>
        <v>0</v>
      </c>
      <c r="Y630" s="72" t="str">
        <f t="shared" si="202"/>
        <v/>
      </c>
      <c r="Z630" s="81" t="e" cm="1">
        <f t="array" aca="1" ref="Z630" ca="1">TEXT(RIGHT(10-RIGHT(SUM(INDEX(1*(MID(MID(C630,1,1)*2,ROW(INDIRECT("1:"&amp;LEN(MID(C630,1,1)*2))),1)),,))+MID(C630,2,1)+
SUM(INDEX(1*(MID(MID(C630,3,1)*2,ROW(INDIRECT("1:"&amp;LEN(MID(C630,3,1)*2))),1)),,))+MID(C630,4,1)+
SUM(INDEX(1*(MID(MID(C630,5,1)*2,ROW(INDIRECT("1:"&amp;LEN(MID(C630,5,1)*2))),1)),,))+MID(C630,6,1)+
SUM(INDEX(1*(MID(MID(C630,8,1)*2,ROW(INDIRECT("1:"&amp;LEN(MID(C630,8,1)*2))),1)),,))+MID(C630,9,1)+
SUM(INDEX(1*(MID(MID(C630,10,1)*2,ROW(INDIRECT("1:"&amp;LEN(MID(C630,10,1)*2))),1)),,)),1),1),"0")</f>
        <v>#VALUE!</v>
      </c>
      <c r="AA630" s="81" t="str">
        <f t="shared" si="203"/>
        <v/>
      </c>
      <c r="AB630" s="83" t="b">
        <f t="shared" si="204"/>
        <v>0</v>
      </c>
      <c r="AC630" s="154">
        <f t="shared" si="216"/>
        <v>0</v>
      </c>
      <c r="AD630" s="154">
        <f>SUMIF($C$15:C629,C630,$AC$15:AC629)</f>
        <v>0</v>
      </c>
      <c r="AE630" s="15">
        <f t="shared" si="217"/>
        <v>10000</v>
      </c>
      <c r="AF630" s="154">
        <f t="shared" si="218"/>
        <v>0</v>
      </c>
    </row>
    <row r="631" spans="1:32" s="30" customFormat="1" x14ac:dyDescent="0.25">
      <c r="A631" s="19">
        <v>616</v>
      </c>
      <c r="B631" s="20"/>
      <c r="C631" s="107"/>
      <c r="D631" s="20"/>
      <c r="E631" s="20"/>
      <c r="F631" s="20"/>
      <c r="G631" s="122"/>
      <c r="H631" s="156">
        <f t="shared" si="205"/>
        <v>0</v>
      </c>
      <c r="I631" s="117" t="str">
        <f t="shared" si="206"/>
        <v/>
      </c>
      <c r="J631" s="80" t="b">
        <f t="shared" si="207"/>
        <v>0</v>
      </c>
      <c r="K631" s="80" t="str">
        <f t="shared" si="208"/>
        <v/>
      </c>
      <c r="L631" s="80" t="b">
        <f>IF(C631="",FALSE,IFERROR(NOT(MATCH(C631,'Anställda och korttidsarbete'!$C:$C,0)&gt;0),TRUE))</f>
        <v>0</v>
      </c>
      <c r="M631" s="80" t="str">
        <f t="shared" si="209"/>
        <v/>
      </c>
      <c r="N631" s="80" t="b">
        <f t="shared" si="210"/>
        <v>0</v>
      </c>
      <c r="O631" s="80" t="str">
        <f t="shared" si="211"/>
        <v/>
      </c>
      <c r="P631" s="13" t="b">
        <f t="shared" si="212"/>
        <v>0</v>
      </c>
      <c r="Q631" s="80" t="str">
        <f t="shared" si="213"/>
        <v/>
      </c>
      <c r="R631" s="80" t="b">
        <f t="shared" si="214"/>
        <v>0</v>
      </c>
      <c r="S631" s="81" t="e">
        <f t="shared" si="198"/>
        <v>#VALUE!</v>
      </c>
      <c r="T631" s="81" t="e">
        <f t="shared" si="199"/>
        <v>#VALUE!</v>
      </c>
      <c r="U631" s="81" t="e">
        <f t="shared" si="200"/>
        <v>#VALUE!</v>
      </c>
      <c r="V631" s="82" t="e">
        <f t="shared" si="201"/>
        <v>#VALUE!</v>
      </c>
      <c r="W631" s="82" t="e">
        <f t="shared" si="215"/>
        <v>#VALUE!</v>
      </c>
      <c r="X631" s="82" t="b">
        <f t="shared" si="219"/>
        <v>0</v>
      </c>
      <c r="Y631" s="72" t="str">
        <f t="shared" si="202"/>
        <v/>
      </c>
      <c r="Z631" s="81" t="e" cm="1">
        <f t="array" aca="1" ref="Z631" ca="1">TEXT(RIGHT(10-RIGHT(SUM(INDEX(1*(MID(MID(C631,1,1)*2,ROW(INDIRECT("1:"&amp;LEN(MID(C631,1,1)*2))),1)),,))+MID(C631,2,1)+
SUM(INDEX(1*(MID(MID(C631,3,1)*2,ROW(INDIRECT("1:"&amp;LEN(MID(C631,3,1)*2))),1)),,))+MID(C631,4,1)+
SUM(INDEX(1*(MID(MID(C631,5,1)*2,ROW(INDIRECT("1:"&amp;LEN(MID(C631,5,1)*2))),1)),,))+MID(C631,6,1)+
SUM(INDEX(1*(MID(MID(C631,8,1)*2,ROW(INDIRECT("1:"&amp;LEN(MID(C631,8,1)*2))),1)),,))+MID(C631,9,1)+
SUM(INDEX(1*(MID(MID(C631,10,1)*2,ROW(INDIRECT("1:"&amp;LEN(MID(C631,10,1)*2))),1)),,)),1),1),"0")</f>
        <v>#VALUE!</v>
      </c>
      <c r="AA631" s="81" t="str">
        <f t="shared" si="203"/>
        <v/>
      </c>
      <c r="AB631" s="83" t="b">
        <f t="shared" si="204"/>
        <v>0</v>
      </c>
      <c r="AC631" s="154">
        <f t="shared" si="216"/>
        <v>0</v>
      </c>
      <c r="AD631" s="154">
        <f>SUMIF($C$15:C630,C631,$AC$15:AC630)</f>
        <v>0</v>
      </c>
      <c r="AE631" s="15">
        <f t="shared" si="217"/>
        <v>10000</v>
      </c>
      <c r="AF631" s="154">
        <f t="shared" si="218"/>
        <v>0</v>
      </c>
    </row>
    <row r="632" spans="1:32" s="30" customFormat="1" x14ac:dyDescent="0.25">
      <c r="A632" s="19">
        <v>617</v>
      </c>
      <c r="B632" s="20"/>
      <c r="C632" s="107"/>
      <c r="D632" s="20"/>
      <c r="E632" s="20"/>
      <c r="F632" s="20"/>
      <c r="G632" s="122"/>
      <c r="H632" s="156">
        <f t="shared" si="205"/>
        <v>0</v>
      </c>
      <c r="I632" s="117" t="str">
        <f t="shared" si="206"/>
        <v/>
      </c>
      <c r="J632" s="80" t="b">
        <f t="shared" si="207"/>
        <v>0</v>
      </c>
      <c r="K632" s="80" t="str">
        <f t="shared" si="208"/>
        <v/>
      </c>
      <c r="L632" s="80" t="b">
        <f>IF(C632="",FALSE,IFERROR(NOT(MATCH(C632,'Anställda och korttidsarbete'!$C:$C,0)&gt;0),TRUE))</f>
        <v>0</v>
      </c>
      <c r="M632" s="80" t="str">
        <f t="shared" si="209"/>
        <v/>
      </c>
      <c r="N632" s="80" t="b">
        <f t="shared" si="210"/>
        <v>0</v>
      </c>
      <c r="O632" s="80" t="str">
        <f t="shared" si="211"/>
        <v/>
      </c>
      <c r="P632" s="13" t="b">
        <f t="shared" si="212"/>
        <v>0</v>
      </c>
      <c r="Q632" s="80" t="str">
        <f t="shared" si="213"/>
        <v/>
      </c>
      <c r="R632" s="80" t="b">
        <f t="shared" si="214"/>
        <v>0</v>
      </c>
      <c r="S632" s="81" t="e">
        <f t="shared" si="198"/>
        <v>#VALUE!</v>
      </c>
      <c r="T632" s="81" t="e">
        <f t="shared" si="199"/>
        <v>#VALUE!</v>
      </c>
      <c r="U632" s="81" t="e">
        <f t="shared" si="200"/>
        <v>#VALUE!</v>
      </c>
      <c r="V632" s="82" t="e">
        <f t="shared" si="201"/>
        <v>#VALUE!</v>
      </c>
      <c r="W632" s="82" t="e">
        <f t="shared" si="215"/>
        <v>#VALUE!</v>
      </c>
      <c r="X632" s="82" t="b">
        <f t="shared" si="219"/>
        <v>0</v>
      </c>
      <c r="Y632" s="72" t="str">
        <f t="shared" si="202"/>
        <v/>
      </c>
      <c r="Z632" s="81" t="e" cm="1">
        <f t="array" aca="1" ref="Z632" ca="1">TEXT(RIGHT(10-RIGHT(SUM(INDEX(1*(MID(MID(C632,1,1)*2,ROW(INDIRECT("1:"&amp;LEN(MID(C632,1,1)*2))),1)),,))+MID(C632,2,1)+
SUM(INDEX(1*(MID(MID(C632,3,1)*2,ROW(INDIRECT("1:"&amp;LEN(MID(C632,3,1)*2))),1)),,))+MID(C632,4,1)+
SUM(INDEX(1*(MID(MID(C632,5,1)*2,ROW(INDIRECT("1:"&amp;LEN(MID(C632,5,1)*2))),1)),,))+MID(C632,6,1)+
SUM(INDEX(1*(MID(MID(C632,8,1)*2,ROW(INDIRECT("1:"&amp;LEN(MID(C632,8,1)*2))),1)),,))+MID(C632,9,1)+
SUM(INDEX(1*(MID(MID(C632,10,1)*2,ROW(INDIRECT("1:"&amp;LEN(MID(C632,10,1)*2))),1)),,)),1),1),"0")</f>
        <v>#VALUE!</v>
      </c>
      <c r="AA632" s="81" t="str">
        <f t="shared" si="203"/>
        <v/>
      </c>
      <c r="AB632" s="83" t="b">
        <f t="shared" si="204"/>
        <v>0</v>
      </c>
      <c r="AC632" s="154">
        <f t="shared" si="216"/>
        <v>0</v>
      </c>
      <c r="AD632" s="154">
        <f>SUMIF($C$15:C631,C632,$AC$15:AC631)</f>
        <v>0</v>
      </c>
      <c r="AE632" s="15">
        <f t="shared" si="217"/>
        <v>10000</v>
      </c>
      <c r="AF632" s="154">
        <f t="shared" si="218"/>
        <v>0</v>
      </c>
    </row>
    <row r="633" spans="1:32" s="30" customFormat="1" x14ac:dyDescent="0.25">
      <c r="A633" s="19">
        <v>618</v>
      </c>
      <c r="B633" s="20"/>
      <c r="C633" s="107"/>
      <c r="D633" s="20"/>
      <c r="E633" s="20"/>
      <c r="F633" s="20"/>
      <c r="G633" s="122"/>
      <c r="H633" s="156">
        <f t="shared" si="205"/>
        <v>0</v>
      </c>
      <c r="I633" s="117" t="str">
        <f t="shared" si="206"/>
        <v/>
      </c>
      <c r="J633" s="80" t="b">
        <f t="shared" si="207"/>
        <v>0</v>
      </c>
      <c r="K633" s="80" t="str">
        <f t="shared" si="208"/>
        <v/>
      </c>
      <c r="L633" s="80" t="b">
        <f>IF(C633="",FALSE,IFERROR(NOT(MATCH(C633,'Anställda och korttidsarbete'!$C:$C,0)&gt;0),TRUE))</f>
        <v>0</v>
      </c>
      <c r="M633" s="80" t="str">
        <f t="shared" si="209"/>
        <v/>
      </c>
      <c r="N633" s="80" t="b">
        <f t="shared" si="210"/>
        <v>0</v>
      </c>
      <c r="O633" s="80" t="str">
        <f t="shared" si="211"/>
        <v/>
      </c>
      <c r="P633" s="13" t="b">
        <f t="shared" si="212"/>
        <v>0</v>
      </c>
      <c r="Q633" s="80" t="str">
        <f t="shared" si="213"/>
        <v/>
      </c>
      <c r="R633" s="80" t="b">
        <f t="shared" si="214"/>
        <v>0</v>
      </c>
      <c r="S633" s="81" t="e">
        <f t="shared" si="198"/>
        <v>#VALUE!</v>
      </c>
      <c r="T633" s="81" t="e">
        <f t="shared" si="199"/>
        <v>#VALUE!</v>
      </c>
      <c r="U633" s="81" t="e">
        <f t="shared" si="200"/>
        <v>#VALUE!</v>
      </c>
      <c r="V633" s="82" t="e">
        <f t="shared" si="201"/>
        <v>#VALUE!</v>
      </c>
      <c r="W633" s="82" t="e">
        <f t="shared" si="215"/>
        <v>#VALUE!</v>
      </c>
      <c r="X633" s="82" t="b">
        <f t="shared" si="219"/>
        <v>0</v>
      </c>
      <c r="Y633" s="72" t="str">
        <f t="shared" si="202"/>
        <v/>
      </c>
      <c r="Z633" s="81" t="e" cm="1">
        <f t="array" aca="1" ref="Z633" ca="1">TEXT(RIGHT(10-RIGHT(SUM(INDEX(1*(MID(MID(C633,1,1)*2,ROW(INDIRECT("1:"&amp;LEN(MID(C633,1,1)*2))),1)),,))+MID(C633,2,1)+
SUM(INDEX(1*(MID(MID(C633,3,1)*2,ROW(INDIRECT("1:"&amp;LEN(MID(C633,3,1)*2))),1)),,))+MID(C633,4,1)+
SUM(INDEX(1*(MID(MID(C633,5,1)*2,ROW(INDIRECT("1:"&amp;LEN(MID(C633,5,1)*2))),1)),,))+MID(C633,6,1)+
SUM(INDEX(1*(MID(MID(C633,8,1)*2,ROW(INDIRECT("1:"&amp;LEN(MID(C633,8,1)*2))),1)),,))+MID(C633,9,1)+
SUM(INDEX(1*(MID(MID(C633,10,1)*2,ROW(INDIRECT("1:"&amp;LEN(MID(C633,10,1)*2))),1)),,)),1),1),"0")</f>
        <v>#VALUE!</v>
      </c>
      <c r="AA633" s="81" t="str">
        <f t="shared" si="203"/>
        <v/>
      </c>
      <c r="AB633" s="83" t="b">
        <f t="shared" si="204"/>
        <v>0</v>
      </c>
      <c r="AC633" s="154">
        <f t="shared" si="216"/>
        <v>0</v>
      </c>
      <c r="AD633" s="154">
        <f>SUMIF($C$15:C632,C633,$AC$15:AC632)</f>
        <v>0</v>
      </c>
      <c r="AE633" s="15">
        <f t="shared" si="217"/>
        <v>10000</v>
      </c>
      <c r="AF633" s="154">
        <f t="shared" si="218"/>
        <v>0</v>
      </c>
    </row>
    <row r="634" spans="1:32" s="30" customFormat="1" x14ac:dyDescent="0.25">
      <c r="A634" s="19">
        <v>619</v>
      </c>
      <c r="B634" s="20"/>
      <c r="C634" s="107"/>
      <c r="D634" s="20"/>
      <c r="E634" s="20"/>
      <c r="F634" s="20"/>
      <c r="G634" s="122"/>
      <c r="H634" s="156">
        <f t="shared" si="205"/>
        <v>0</v>
      </c>
      <c r="I634" s="117" t="str">
        <f t="shared" si="206"/>
        <v/>
      </c>
      <c r="J634" s="80" t="b">
        <f t="shared" si="207"/>
        <v>0</v>
      </c>
      <c r="K634" s="80" t="str">
        <f t="shared" si="208"/>
        <v/>
      </c>
      <c r="L634" s="80" t="b">
        <f>IF(C634="",FALSE,IFERROR(NOT(MATCH(C634,'Anställda och korttidsarbete'!$C:$C,0)&gt;0),TRUE))</f>
        <v>0</v>
      </c>
      <c r="M634" s="80" t="str">
        <f t="shared" si="209"/>
        <v/>
      </c>
      <c r="N634" s="80" t="b">
        <f t="shared" si="210"/>
        <v>0</v>
      </c>
      <c r="O634" s="80" t="str">
        <f t="shared" si="211"/>
        <v/>
      </c>
      <c r="P634" s="13" t="b">
        <f t="shared" si="212"/>
        <v>0</v>
      </c>
      <c r="Q634" s="80" t="str">
        <f t="shared" si="213"/>
        <v/>
      </c>
      <c r="R634" s="80" t="b">
        <f t="shared" si="214"/>
        <v>0</v>
      </c>
      <c r="S634" s="81" t="e">
        <f t="shared" si="198"/>
        <v>#VALUE!</v>
      </c>
      <c r="T634" s="81" t="e">
        <f t="shared" si="199"/>
        <v>#VALUE!</v>
      </c>
      <c r="U634" s="81" t="e">
        <f t="shared" si="200"/>
        <v>#VALUE!</v>
      </c>
      <c r="V634" s="82" t="e">
        <f t="shared" si="201"/>
        <v>#VALUE!</v>
      </c>
      <c r="W634" s="82" t="e">
        <f t="shared" si="215"/>
        <v>#VALUE!</v>
      </c>
      <c r="X634" s="82" t="b">
        <f t="shared" si="219"/>
        <v>0</v>
      </c>
      <c r="Y634" s="72" t="str">
        <f t="shared" si="202"/>
        <v/>
      </c>
      <c r="Z634" s="81" t="e" cm="1">
        <f t="array" aca="1" ref="Z634" ca="1">TEXT(RIGHT(10-RIGHT(SUM(INDEX(1*(MID(MID(C634,1,1)*2,ROW(INDIRECT("1:"&amp;LEN(MID(C634,1,1)*2))),1)),,))+MID(C634,2,1)+
SUM(INDEX(1*(MID(MID(C634,3,1)*2,ROW(INDIRECT("1:"&amp;LEN(MID(C634,3,1)*2))),1)),,))+MID(C634,4,1)+
SUM(INDEX(1*(MID(MID(C634,5,1)*2,ROW(INDIRECT("1:"&amp;LEN(MID(C634,5,1)*2))),1)),,))+MID(C634,6,1)+
SUM(INDEX(1*(MID(MID(C634,8,1)*2,ROW(INDIRECT("1:"&amp;LEN(MID(C634,8,1)*2))),1)),,))+MID(C634,9,1)+
SUM(INDEX(1*(MID(MID(C634,10,1)*2,ROW(INDIRECT("1:"&amp;LEN(MID(C634,10,1)*2))),1)),,)),1),1),"0")</f>
        <v>#VALUE!</v>
      </c>
      <c r="AA634" s="81" t="str">
        <f t="shared" si="203"/>
        <v/>
      </c>
      <c r="AB634" s="83" t="b">
        <f t="shared" si="204"/>
        <v>0</v>
      </c>
      <c r="AC634" s="154">
        <f t="shared" si="216"/>
        <v>0</v>
      </c>
      <c r="AD634" s="154">
        <f>SUMIF($C$15:C633,C634,$AC$15:AC633)</f>
        <v>0</v>
      </c>
      <c r="AE634" s="15">
        <f t="shared" si="217"/>
        <v>10000</v>
      </c>
      <c r="AF634" s="154">
        <f t="shared" si="218"/>
        <v>0</v>
      </c>
    </row>
    <row r="635" spans="1:32" s="30" customFormat="1" x14ac:dyDescent="0.25">
      <c r="A635" s="19">
        <v>620</v>
      </c>
      <c r="B635" s="20"/>
      <c r="C635" s="107"/>
      <c r="D635" s="20"/>
      <c r="E635" s="20"/>
      <c r="F635" s="20"/>
      <c r="G635" s="122"/>
      <c r="H635" s="156">
        <f t="shared" si="205"/>
        <v>0</v>
      </c>
      <c r="I635" s="117" t="str">
        <f t="shared" si="206"/>
        <v/>
      </c>
      <c r="J635" s="80" t="b">
        <f t="shared" si="207"/>
        <v>0</v>
      </c>
      <c r="K635" s="80" t="str">
        <f t="shared" si="208"/>
        <v/>
      </c>
      <c r="L635" s="80" t="b">
        <f>IF(C635="",FALSE,IFERROR(NOT(MATCH(C635,'Anställda och korttidsarbete'!$C:$C,0)&gt;0),TRUE))</f>
        <v>0</v>
      </c>
      <c r="M635" s="80" t="str">
        <f t="shared" si="209"/>
        <v/>
      </c>
      <c r="N635" s="80" t="b">
        <f t="shared" si="210"/>
        <v>0</v>
      </c>
      <c r="O635" s="80" t="str">
        <f t="shared" si="211"/>
        <v/>
      </c>
      <c r="P635" s="13" t="b">
        <f t="shared" si="212"/>
        <v>0</v>
      </c>
      <c r="Q635" s="80" t="str">
        <f t="shared" si="213"/>
        <v/>
      </c>
      <c r="R635" s="80" t="b">
        <f t="shared" si="214"/>
        <v>0</v>
      </c>
      <c r="S635" s="81" t="e">
        <f t="shared" si="198"/>
        <v>#VALUE!</v>
      </c>
      <c r="T635" s="81" t="e">
        <f t="shared" si="199"/>
        <v>#VALUE!</v>
      </c>
      <c r="U635" s="81" t="e">
        <f t="shared" si="200"/>
        <v>#VALUE!</v>
      </c>
      <c r="V635" s="82" t="e">
        <f t="shared" si="201"/>
        <v>#VALUE!</v>
      </c>
      <c r="W635" s="82" t="e">
        <f t="shared" si="215"/>
        <v>#VALUE!</v>
      </c>
      <c r="X635" s="82" t="b">
        <f t="shared" si="219"/>
        <v>0</v>
      </c>
      <c r="Y635" s="72" t="str">
        <f t="shared" si="202"/>
        <v/>
      </c>
      <c r="Z635" s="81" t="e" cm="1">
        <f t="array" aca="1" ref="Z635" ca="1">TEXT(RIGHT(10-RIGHT(SUM(INDEX(1*(MID(MID(C635,1,1)*2,ROW(INDIRECT("1:"&amp;LEN(MID(C635,1,1)*2))),1)),,))+MID(C635,2,1)+
SUM(INDEX(1*(MID(MID(C635,3,1)*2,ROW(INDIRECT("1:"&amp;LEN(MID(C635,3,1)*2))),1)),,))+MID(C635,4,1)+
SUM(INDEX(1*(MID(MID(C635,5,1)*2,ROW(INDIRECT("1:"&amp;LEN(MID(C635,5,1)*2))),1)),,))+MID(C635,6,1)+
SUM(INDEX(1*(MID(MID(C635,8,1)*2,ROW(INDIRECT("1:"&amp;LEN(MID(C635,8,1)*2))),1)),,))+MID(C635,9,1)+
SUM(INDEX(1*(MID(MID(C635,10,1)*2,ROW(INDIRECT("1:"&amp;LEN(MID(C635,10,1)*2))),1)),,)),1),1),"0")</f>
        <v>#VALUE!</v>
      </c>
      <c r="AA635" s="81" t="str">
        <f t="shared" si="203"/>
        <v/>
      </c>
      <c r="AB635" s="83" t="b">
        <f t="shared" si="204"/>
        <v>0</v>
      </c>
      <c r="AC635" s="154">
        <f t="shared" si="216"/>
        <v>0</v>
      </c>
      <c r="AD635" s="154">
        <f>SUMIF($C$15:C634,C635,$AC$15:AC634)</f>
        <v>0</v>
      </c>
      <c r="AE635" s="15">
        <f t="shared" si="217"/>
        <v>10000</v>
      </c>
      <c r="AF635" s="154">
        <f t="shared" si="218"/>
        <v>0</v>
      </c>
    </row>
    <row r="636" spans="1:32" s="30" customFormat="1" x14ac:dyDescent="0.25">
      <c r="A636" s="19">
        <v>621</v>
      </c>
      <c r="B636" s="20"/>
      <c r="C636" s="107"/>
      <c r="D636" s="20"/>
      <c r="E636" s="20"/>
      <c r="F636" s="20"/>
      <c r="G636" s="122"/>
      <c r="H636" s="156">
        <f t="shared" si="205"/>
        <v>0</v>
      </c>
      <c r="I636" s="117" t="str">
        <f t="shared" si="206"/>
        <v/>
      </c>
      <c r="J636" s="80" t="b">
        <f t="shared" si="207"/>
        <v>0</v>
      </c>
      <c r="K636" s="80" t="str">
        <f t="shared" si="208"/>
        <v/>
      </c>
      <c r="L636" s="80" t="b">
        <f>IF(C636="",FALSE,IFERROR(NOT(MATCH(C636,'Anställda och korttidsarbete'!$C:$C,0)&gt;0),TRUE))</f>
        <v>0</v>
      </c>
      <c r="M636" s="80" t="str">
        <f t="shared" si="209"/>
        <v/>
      </c>
      <c r="N636" s="80" t="b">
        <f t="shared" si="210"/>
        <v>0</v>
      </c>
      <c r="O636" s="80" t="str">
        <f t="shared" si="211"/>
        <v/>
      </c>
      <c r="P636" s="13" t="b">
        <f t="shared" si="212"/>
        <v>0</v>
      </c>
      <c r="Q636" s="80" t="str">
        <f t="shared" si="213"/>
        <v/>
      </c>
      <c r="R636" s="80" t="b">
        <f t="shared" si="214"/>
        <v>0</v>
      </c>
      <c r="S636" s="81" t="e">
        <f t="shared" si="198"/>
        <v>#VALUE!</v>
      </c>
      <c r="T636" s="81" t="e">
        <f t="shared" si="199"/>
        <v>#VALUE!</v>
      </c>
      <c r="U636" s="81" t="e">
        <f t="shared" si="200"/>
        <v>#VALUE!</v>
      </c>
      <c r="V636" s="82" t="e">
        <f t="shared" si="201"/>
        <v>#VALUE!</v>
      </c>
      <c r="W636" s="82" t="e">
        <f t="shared" si="215"/>
        <v>#VALUE!</v>
      </c>
      <c r="X636" s="82" t="b">
        <f t="shared" si="219"/>
        <v>0</v>
      </c>
      <c r="Y636" s="72" t="str">
        <f t="shared" si="202"/>
        <v/>
      </c>
      <c r="Z636" s="81" t="e" cm="1">
        <f t="array" aca="1" ref="Z636" ca="1">TEXT(RIGHT(10-RIGHT(SUM(INDEX(1*(MID(MID(C636,1,1)*2,ROW(INDIRECT("1:"&amp;LEN(MID(C636,1,1)*2))),1)),,))+MID(C636,2,1)+
SUM(INDEX(1*(MID(MID(C636,3,1)*2,ROW(INDIRECT("1:"&amp;LEN(MID(C636,3,1)*2))),1)),,))+MID(C636,4,1)+
SUM(INDEX(1*(MID(MID(C636,5,1)*2,ROW(INDIRECT("1:"&amp;LEN(MID(C636,5,1)*2))),1)),,))+MID(C636,6,1)+
SUM(INDEX(1*(MID(MID(C636,8,1)*2,ROW(INDIRECT("1:"&amp;LEN(MID(C636,8,1)*2))),1)),,))+MID(C636,9,1)+
SUM(INDEX(1*(MID(MID(C636,10,1)*2,ROW(INDIRECT("1:"&amp;LEN(MID(C636,10,1)*2))),1)),,)),1),1),"0")</f>
        <v>#VALUE!</v>
      </c>
      <c r="AA636" s="81" t="str">
        <f t="shared" si="203"/>
        <v/>
      </c>
      <c r="AB636" s="83" t="b">
        <f t="shared" si="204"/>
        <v>0</v>
      </c>
      <c r="AC636" s="154">
        <f t="shared" si="216"/>
        <v>0</v>
      </c>
      <c r="AD636" s="154">
        <f>SUMIF($C$15:C635,C636,$AC$15:AC635)</f>
        <v>0</v>
      </c>
      <c r="AE636" s="15">
        <f t="shared" si="217"/>
        <v>10000</v>
      </c>
      <c r="AF636" s="154">
        <f t="shared" si="218"/>
        <v>0</v>
      </c>
    </row>
    <row r="637" spans="1:32" s="30" customFormat="1" x14ac:dyDescent="0.25">
      <c r="A637" s="19">
        <v>622</v>
      </c>
      <c r="B637" s="20"/>
      <c r="C637" s="107"/>
      <c r="D637" s="20"/>
      <c r="E637" s="20"/>
      <c r="F637" s="20"/>
      <c r="G637" s="122"/>
      <c r="H637" s="156">
        <f t="shared" si="205"/>
        <v>0</v>
      </c>
      <c r="I637" s="117" t="str">
        <f t="shared" si="206"/>
        <v/>
      </c>
      <c r="J637" s="80" t="b">
        <f t="shared" si="207"/>
        <v>0</v>
      </c>
      <c r="K637" s="80" t="str">
        <f t="shared" si="208"/>
        <v/>
      </c>
      <c r="L637" s="80" t="b">
        <f>IF(C637="",FALSE,IFERROR(NOT(MATCH(C637,'Anställda och korttidsarbete'!$C:$C,0)&gt;0),TRUE))</f>
        <v>0</v>
      </c>
      <c r="M637" s="80" t="str">
        <f t="shared" si="209"/>
        <v/>
      </c>
      <c r="N637" s="80" t="b">
        <f t="shared" si="210"/>
        <v>0</v>
      </c>
      <c r="O637" s="80" t="str">
        <f t="shared" si="211"/>
        <v/>
      </c>
      <c r="P637" s="13" t="b">
        <f t="shared" si="212"/>
        <v>0</v>
      </c>
      <c r="Q637" s="80" t="str">
        <f t="shared" si="213"/>
        <v/>
      </c>
      <c r="R637" s="80" t="b">
        <f t="shared" si="214"/>
        <v>0</v>
      </c>
      <c r="S637" s="81" t="e">
        <f t="shared" si="198"/>
        <v>#VALUE!</v>
      </c>
      <c r="T637" s="81" t="e">
        <f t="shared" si="199"/>
        <v>#VALUE!</v>
      </c>
      <c r="U637" s="81" t="e">
        <f t="shared" si="200"/>
        <v>#VALUE!</v>
      </c>
      <c r="V637" s="82" t="e">
        <f t="shared" si="201"/>
        <v>#VALUE!</v>
      </c>
      <c r="W637" s="82" t="e">
        <f t="shared" si="215"/>
        <v>#VALUE!</v>
      </c>
      <c r="X637" s="82" t="b">
        <f t="shared" si="219"/>
        <v>0</v>
      </c>
      <c r="Y637" s="72" t="str">
        <f t="shared" si="202"/>
        <v/>
      </c>
      <c r="Z637" s="81" t="e" cm="1">
        <f t="array" aca="1" ref="Z637" ca="1">TEXT(RIGHT(10-RIGHT(SUM(INDEX(1*(MID(MID(C637,1,1)*2,ROW(INDIRECT("1:"&amp;LEN(MID(C637,1,1)*2))),1)),,))+MID(C637,2,1)+
SUM(INDEX(1*(MID(MID(C637,3,1)*2,ROW(INDIRECT("1:"&amp;LEN(MID(C637,3,1)*2))),1)),,))+MID(C637,4,1)+
SUM(INDEX(1*(MID(MID(C637,5,1)*2,ROW(INDIRECT("1:"&amp;LEN(MID(C637,5,1)*2))),1)),,))+MID(C637,6,1)+
SUM(INDEX(1*(MID(MID(C637,8,1)*2,ROW(INDIRECT("1:"&amp;LEN(MID(C637,8,1)*2))),1)),,))+MID(C637,9,1)+
SUM(INDEX(1*(MID(MID(C637,10,1)*2,ROW(INDIRECT("1:"&amp;LEN(MID(C637,10,1)*2))),1)),,)),1),1),"0")</f>
        <v>#VALUE!</v>
      </c>
      <c r="AA637" s="81" t="str">
        <f t="shared" si="203"/>
        <v/>
      </c>
      <c r="AB637" s="83" t="b">
        <f t="shared" si="204"/>
        <v>0</v>
      </c>
      <c r="AC637" s="154">
        <f t="shared" si="216"/>
        <v>0</v>
      </c>
      <c r="AD637" s="154">
        <f>SUMIF($C$15:C636,C637,$AC$15:AC636)</f>
        <v>0</v>
      </c>
      <c r="AE637" s="15">
        <f t="shared" si="217"/>
        <v>10000</v>
      </c>
      <c r="AF637" s="154">
        <f t="shared" si="218"/>
        <v>0</v>
      </c>
    </row>
    <row r="638" spans="1:32" s="30" customFormat="1" x14ac:dyDescent="0.25">
      <c r="A638" s="19">
        <v>623</v>
      </c>
      <c r="B638" s="20"/>
      <c r="C638" s="107"/>
      <c r="D638" s="20"/>
      <c r="E638" s="20"/>
      <c r="F638" s="20"/>
      <c r="G638" s="122"/>
      <c r="H638" s="156">
        <f t="shared" si="205"/>
        <v>0</v>
      </c>
      <c r="I638" s="117" t="str">
        <f t="shared" si="206"/>
        <v/>
      </c>
      <c r="J638" s="80" t="b">
        <f t="shared" si="207"/>
        <v>0</v>
      </c>
      <c r="K638" s="80" t="str">
        <f t="shared" si="208"/>
        <v/>
      </c>
      <c r="L638" s="80" t="b">
        <f>IF(C638="",FALSE,IFERROR(NOT(MATCH(C638,'Anställda och korttidsarbete'!$C:$C,0)&gt;0),TRUE))</f>
        <v>0</v>
      </c>
      <c r="M638" s="80" t="str">
        <f t="shared" si="209"/>
        <v/>
      </c>
      <c r="N638" s="80" t="b">
        <f t="shared" si="210"/>
        <v>0</v>
      </c>
      <c r="O638" s="80" t="str">
        <f t="shared" si="211"/>
        <v/>
      </c>
      <c r="P638" s="13" t="b">
        <f t="shared" si="212"/>
        <v>0</v>
      </c>
      <c r="Q638" s="80" t="str">
        <f t="shared" si="213"/>
        <v/>
      </c>
      <c r="R638" s="80" t="b">
        <f t="shared" si="214"/>
        <v>0</v>
      </c>
      <c r="S638" s="81" t="e">
        <f t="shared" si="198"/>
        <v>#VALUE!</v>
      </c>
      <c r="T638" s="81" t="e">
        <f t="shared" si="199"/>
        <v>#VALUE!</v>
      </c>
      <c r="U638" s="81" t="e">
        <f t="shared" si="200"/>
        <v>#VALUE!</v>
      </c>
      <c r="V638" s="82" t="e">
        <f t="shared" si="201"/>
        <v>#VALUE!</v>
      </c>
      <c r="W638" s="82" t="e">
        <f t="shared" si="215"/>
        <v>#VALUE!</v>
      </c>
      <c r="X638" s="82" t="b">
        <f t="shared" si="219"/>
        <v>0</v>
      </c>
      <c r="Y638" s="72" t="str">
        <f t="shared" si="202"/>
        <v/>
      </c>
      <c r="Z638" s="81" t="e" cm="1">
        <f t="array" aca="1" ref="Z638" ca="1">TEXT(RIGHT(10-RIGHT(SUM(INDEX(1*(MID(MID(C638,1,1)*2,ROW(INDIRECT("1:"&amp;LEN(MID(C638,1,1)*2))),1)),,))+MID(C638,2,1)+
SUM(INDEX(1*(MID(MID(C638,3,1)*2,ROW(INDIRECT("1:"&amp;LEN(MID(C638,3,1)*2))),1)),,))+MID(C638,4,1)+
SUM(INDEX(1*(MID(MID(C638,5,1)*2,ROW(INDIRECT("1:"&amp;LEN(MID(C638,5,1)*2))),1)),,))+MID(C638,6,1)+
SUM(INDEX(1*(MID(MID(C638,8,1)*2,ROW(INDIRECT("1:"&amp;LEN(MID(C638,8,1)*2))),1)),,))+MID(C638,9,1)+
SUM(INDEX(1*(MID(MID(C638,10,1)*2,ROW(INDIRECT("1:"&amp;LEN(MID(C638,10,1)*2))),1)),,)),1),1),"0")</f>
        <v>#VALUE!</v>
      </c>
      <c r="AA638" s="81" t="str">
        <f t="shared" si="203"/>
        <v/>
      </c>
      <c r="AB638" s="83" t="b">
        <f t="shared" si="204"/>
        <v>0</v>
      </c>
      <c r="AC638" s="154">
        <f t="shared" si="216"/>
        <v>0</v>
      </c>
      <c r="AD638" s="154">
        <f>SUMIF($C$15:C637,C638,$AC$15:AC637)</f>
        <v>0</v>
      </c>
      <c r="AE638" s="15">
        <f t="shared" si="217"/>
        <v>10000</v>
      </c>
      <c r="AF638" s="154">
        <f t="shared" si="218"/>
        <v>0</v>
      </c>
    </row>
    <row r="639" spans="1:32" s="30" customFormat="1" x14ac:dyDescent="0.25">
      <c r="A639" s="19">
        <v>624</v>
      </c>
      <c r="B639" s="20"/>
      <c r="C639" s="107"/>
      <c r="D639" s="20"/>
      <c r="E639" s="20"/>
      <c r="F639" s="20"/>
      <c r="G639" s="122"/>
      <c r="H639" s="156">
        <f t="shared" si="205"/>
        <v>0</v>
      </c>
      <c r="I639" s="117" t="str">
        <f t="shared" si="206"/>
        <v/>
      </c>
      <c r="J639" s="80" t="b">
        <f t="shared" si="207"/>
        <v>0</v>
      </c>
      <c r="K639" s="80" t="str">
        <f t="shared" si="208"/>
        <v/>
      </c>
      <c r="L639" s="80" t="b">
        <f>IF(C639="",FALSE,IFERROR(NOT(MATCH(C639,'Anställda och korttidsarbete'!$C:$C,0)&gt;0),TRUE))</f>
        <v>0</v>
      </c>
      <c r="M639" s="80" t="str">
        <f t="shared" si="209"/>
        <v/>
      </c>
      <c r="N639" s="80" t="b">
        <f t="shared" si="210"/>
        <v>0</v>
      </c>
      <c r="O639" s="80" t="str">
        <f t="shared" si="211"/>
        <v/>
      </c>
      <c r="P639" s="13" t="b">
        <f t="shared" si="212"/>
        <v>0</v>
      </c>
      <c r="Q639" s="80" t="str">
        <f t="shared" si="213"/>
        <v/>
      </c>
      <c r="R639" s="80" t="b">
        <f t="shared" si="214"/>
        <v>0</v>
      </c>
      <c r="S639" s="81" t="e">
        <f t="shared" si="198"/>
        <v>#VALUE!</v>
      </c>
      <c r="T639" s="81" t="e">
        <f t="shared" si="199"/>
        <v>#VALUE!</v>
      </c>
      <c r="U639" s="81" t="e">
        <f t="shared" si="200"/>
        <v>#VALUE!</v>
      </c>
      <c r="V639" s="82" t="e">
        <f t="shared" si="201"/>
        <v>#VALUE!</v>
      </c>
      <c r="W639" s="82" t="e">
        <f t="shared" si="215"/>
        <v>#VALUE!</v>
      </c>
      <c r="X639" s="82" t="b">
        <f t="shared" si="219"/>
        <v>0</v>
      </c>
      <c r="Y639" s="72" t="str">
        <f t="shared" si="202"/>
        <v/>
      </c>
      <c r="Z639" s="81" t="e" cm="1">
        <f t="array" aca="1" ref="Z639" ca="1">TEXT(RIGHT(10-RIGHT(SUM(INDEX(1*(MID(MID(C639,1,1)*2,ROW(INDIRECT("1:"&amp;LEN(MID(C639,1,1)*2))),1)),,))+MID(C639,2,1)+
SUM(INDEX(1*(MID(MID(C639,3,1)*2,ROW(INDIRECT("1:"&amp;LEN(MID(C639,3,1)*2))),1)),,))+MID(C639,4,1)+
SUM(INDEX(1*(MID(MID(C639,5,1)*2,ROW(INDIRECT("1:"&amp;LEN(MID(C639,5,1)*2))),1)),,))+MID(C639,6,1)+
SUM(INDEX(1*(MID(MID(C639,8,1)*2,ROW(INDIRECT("1:"&amp;LEN(MID(C639,8,1)*2))),1)),,))+MID(C639,9,1)+
SUM(INDEX(1*(MID(MID(C639,10,1)*2,ROW(INDIRECT("1:"&amp;LEN(MID(C639,10,1)*2))),1)),,)),1),1),"0")</f>
        <v>#VALUE!</v>
      </c>
      <c r="AA639" s="81" t="str">
        <f t="shared" si="203"/>
        <v/>
      </c>
      <c r="AB639" s="83" t="b">
        <f t="shared" si="204"/>
        <v>0</v>
      </c>
      <c r="AC639" s="154">
        <f t="shared" si="216"/>
        <v>0</v>
      </c>
      <c r="AD639" s="154">
        <f>SUMIF($C$15:C638,C639,$AC$15:AC638)</f>
        <v>0</v>
      </c>
      <c r="AE639" s="15">
        <f t="shared" si="217"/>
        <v>10000</v>
      </c>
      <c r="AF639" s="154">
        <f t="shared" si="218"/>
        <v>0</v>
      </c>
    </row>
    <row r="640" spans="1:32" s="30" customFormat="1" x14ac:dyDescent="0.25">
      <c r="A640" s="19">
        <v>625</v>
      </c>
      <c r="B640" s="20"/>
      <c r="C640" s="107"/>
      <c r="D640" s="20"/>
      <c r="E640" s="20"/>
      <c r="F640" s="20"/>
      <c r="G640" s="122"/>
      <c r="H640" s="156">
        <f t="shared" si="205"/>
        <v>0</v>
      </c>
      <c r="I640" s="117" t="str">
        <f t="shared" si="206"/>
        <v/>
      </c>
      <c r="J640" s="80" t="b">
        <f t="shared" si="207"/>
        <v>0</v>
      </c>
      <c r="K640" s="80" t="str">
        <f t="shared" si="208"/>
        <v/>
      </c>
      <c r="L640" s="80" t="b">
        <f>IF(C640="",FALSE,IFERROR(NOT(MATCH(C640,'Anställda och korttidsarbete'!$C:$C,0)&gt;0),TRUE))</f>
        <v>0</v>
      </c>
      <c r="M640" s="80" t="str">
        <f t="shared" si="209"/>
        <v/>
      </c>
      <c r="N640" s="80" t="b">
        <f t="shared" si="210"/>
        <v>0</v>
      </c>
      <c r="O640" s="80" t="str">
        <f t="shared" si="211"/>
        <v/>
      </c>
      <c r="P640" s="13" t="b">
        <f t="shared" si="212"/>
        <v>0</v>
      </c>
      <c r="Q640" s="80" t="str">
        <f t="shared" si="213"/>
        <v/>
      </c>
      <c r="R640" s="80" t="b">
        <f t="shared" si="214"/>
        <v>0</v>
      </c>
      <c r="S640" s="81" t="e">
        <f t="shared" si="198"/>
        <v>#VALUE!</v>
      </c>
      <c r="T640" s="81" t="e">
        <f t="shared" si="199"/>
        <v>#VALUE!</v>
      </c>
      <c r="U640" s="81" t="e">
        <f t="shared" si="200"/>
        <v>#VALUE!</v>
      </c>
      <c r="V640" s="82" t="e">
        <f t="shared" si="201"/>
        <v>#VALUE!</v>
      </c>
      <c r="W640" s="82" t="e">
        <f t="shared" si="215"/>
        <v>#VALUE!</v>
      </c>
      <c r="X640" s="82" t="b">
        <f t="shared" si="219"/>
        <v>0</v>
      </c>
      <c r="Y640" s="72" t="str">
        <f t="shared" si="202"/>
        <v/>
      </c>
      <c r="Z640" s="81" t="e" cm="1">
        <f t="array" aca="1" ref="Z640" ca="1">TEXT(RIGHT(10-RIGHT(SUM(INDEX(1*(MID(MID(C640,1,1)*2,ROW(INDIRECT("1:"&amp;LEN(MID(C640,1,1)*2))),1)),,))+MID(C640,2,1)+
SUM(INDEX(1*(MID(MID(C640,3,1)*2,ROW(INDIRECT("1:"&amp;LEN(MID(C640,3,1)*2))),1)),,))+MID(C640,4,1)+
SUM(INDEX(1*(MID(MID(C640,5,1)*2,ROW(INDIRECT("1:"&amp;LEN(MID(C640,5,1)*2))),1)),,))+MID(C640,6,1)+
SUM(INDEX(1*(MID(MID(C640,8,1)*2,ROW(INDIRECT("1:"&amp;LEN(MID(C640,8,1)*2))),1)),,))+MID(C640,9,1)+
SUM(INDEX(1*(MID(MID(C640,10,1)*2,ROW(INDIRECT("1:"&amp;LEN(MID(C640,10,1)*2))),1)),,)),1),1),"0")</f>
        <v>#VALUE!</v>
      </c>
      <c r="AA640" s="81" t="str">
        <f t="shared" si="203"/>
        <v/>
      </c>
      <c r="AB640" s="83" t="b">
        <f t="shared" si="204"/>
        <v>0</v>
      </c>
      <c r="AC640" s="154">
        <f t="shared" si="216"/>
        <v>0</v>
      </c>
      <c r="AD640" s="154">
        <f>SUMIF($C$15:C639,C640,$AC$15:AC639)</f>
        <v>0</v>
      </c>
      <c r="AE640" s="15">
        <f t="shared" si="217"/>
        <v>10000</v>
      </c>
      <c r="AF640" s="154">
        <f t="shared" si="218"/>
        <v>0</v>
      </c>
    </row>
    <row r="641" spans="1:32" s="30" customFormat="1" x14ac:dyDescent="0.25">
      <c r="A641" s="19">
        <v>626</v>
      </c>
      <c r="B641" s="20"/>
      <c r="C641" s="107"/>
      <c r="D641" s="20"/>
      <c r="E641" s="20"/>
      <c r="F641" s="20"/>
      <c r="G641" s="122"/>
      <c r="H641" s="156">
        <f t="shared" si="205"/>
        <v>0</v>
      </c>
      <c r="I641" s="117" t="str">
        <f t="shared" si="206"/>
        <v/>
      </c>
      <c r="J641" s="80" t="b">
        <f t="shared" si="207"/>
        <v>0</v>
      </c>
      <c r="K641" s="80" t="str">
        <f t="shared" si="208"/>
        <v/>
      </c>
      <c r="L641" s="80" t="b">
        <f>IF(C641="",FALSE,IFERROR(NOT(MATCH(C641,'Anställda och korttidsarbete'!$C:$C,0)&gt;0),TRUE))</f>
        <v>0</v>
      </c>
      <c r="M641" s="80" t="str">
        <f t="shared" si="209"/>
        <v/>
      </c>
      <c r="N641" s="80" t="b">
        <f t="shared" si="210"/>
        <v>0</v>
      </c>
      <c r="O641" s="80" t="str">
        <f t="shared" si="211"/>
        <v/>
      </c>
      <c r="P641" s="13" t="b">
        <f t="shared" si="212"/>
        <v>0</v>
      </c>
      <c r="Q641" s="80" t="str">
        <f t="shared" si="213"/>
        <v/>
      </c>
      <c r="R641" s="80" t="b">
        <f t="shared" si="214"/>
        <v>0</v>
      </c>
      <c r="S641" s="81" t="e">
        <f t="shared" si="198"/>
        <v>#VALUE!</v>
      </c>
      <c r="T641" s="81" t="e">
        <f t="shared" si="199"/>
        <v>#VALUE!</v>
      </c>
      <c r="U641" s="81" t="e">
        <f t="shared" si="200"/>
        <v>#VALUE!</v>
      </c>
      <c r="V641" s="82" t="e">
        <f t="shared" si="201"/>
        <v>#VALUE!</v>
      </c>
      <c r="W641" s="82" t="e">
        <f t="shared" si="215"/>
        <v>#VALUE!</v>
      </c>
      <c r="X641" s="82" t="b">
        <f t="shared" si="219"/>
        <v>0</v>
      </c>
      <c r="Y641" s="72" t="str">
        <f t="shared" si="202"/>
        <v/>
      </c>
      <c r="Z641" s="81" t="e" cm="1">
        <f t="array" aca="1" ref="Z641" ca="1">TEXT(RIGHT(10-RIGHT(SUM(INDEX(1*(MID(MID(C641,1,1)*2,ROW(INDIRECT("1:"&amp;LEN(MID(C641,1,1)*2))),1)),,))+MID(C641,2,1)+
SUM(INDEX(1*(MID(MID(C641,3,1)*2,ROW(INDIRECT("1:"&amp;LEN(MID(C641,3,1)*2))),1)),,))+MID(C641,4,1)+
SUM(INDEX(1*(MID(MID(C641,5,1)*2,ROW(INDIRECT("1:"&amp;LEN(MID(C641,5,1)*2))),1)),,))+MID(C641,6,1)+
SUM(INDEX(1*(MID(MID(C641,8,1)*2,ROW(INDIRECT("1:"&amp;LEN(MID(C641,8,1)*2))),1)),,))+MID(C641,9,1)+
SUM(INDEX(1*(MID(MID(C641,10,1)*2,ROW(INDIRECT("1:"&amp;LEN(MID(C641,10,1)*2))),1)),,)),1),1),"0")</f>
        <v>#VALUE!</v>
      </c>
      <c r="AA641" s="81" t="str">
        <f t="shared" si="203"/>
        <v/>
      </c>
      <c r="AB641" s="83" t="b">
        <f t="shared" si="204"/>
        <v>0</v>
      </c>
      <c r="AC641" s="154">
        <f t="shared" si="216"/>
        <v>0</v>
      </c>
      <c r="AD641" s="154">
        <f>SUMIF($C$15:C640,C641,$AC$15:AC640)</f>
        <v>0</v>
      </c>
      <c r="AE641" s="15">
        <f t="shared" si="217"/>
        <v>10000</v>
      </c>
      <c r="AF641" s="154">
        <f t="shared" si="218"/>
        <v>0</v>
      </c>
    </row>
    <row r="642" spans="1:32" s="30" customFormat="1" x14ac:dyDescent="0.25">
      <c r="A642" s="19">
        <v>627</v>
      </c>
      <c r="B642" s="20"/>
      <c r="C642" s="107"/>
      <c r="D642" s="20"/>
      <c r="E642" s="20"/>
      <c r="F642" s="20"/>
      <c r="G642" s="122"/>
      <c r="H642" s="156">
        <f t="shared" si="205"/>
        <v>0</v>
      </c>
      <c r="I642" s="117" t="str">
        <f t="shared" si="206"/>
        <v/>
      </c>
      <c r="J642" s="80" t="b">
        <f t="shared" si="207"/>
        <v>0</v>
      </c>
      <c r="K642" s="80" t="str">
        <f t="shared" si="208"/>
        <v/>
      </c>
      <c r="L642" s="80" t="b">
        <f>IF(C642="",FALSE,IFERROR(NOT(MATCH(C642,'Anställda och korttidsarbete'!$C:$C,0)&gt;0),TRUE))</f>
        <v>0</v>
      </c>
      <c r="M642" s="80" t="str">
        <f t="shared" si="209"/>
        <v/>
      </c>
      <c r="N642" s="80" t="b">
        <f t="shared" si="210"/>
        <v>0</v>
      </c>
      <c r="O642" s="80" t="str">
        <f t="shared" si="211"/>
        <v/>
      </c>
      <c r="P642" s="13" t="b">
        <f t="shared" si="212"/>
        <v>0</v>
      </c>
      <c r="Q642" s="80" t="str">
        <f t="shared" si="213"/>
        <v/>
      </c>
      <c r="R642" s="80" t="b">
        <f t="shared" si="214"/>
        <v>0</v>
      </c>
      <c r="S642" s="81" t="e">
        <f t="shared" si="198"/>
        <v>#VALUE!</v>
      </c>
      <c r="T642" s="81" t="e">
        <f t="shared" si="199"/>
        <v>#VALUE!</v>
      </c>
      <c r="U642" s="81" t="e">
        <f t="shared" si="200"/>
        <v>#VALUE!</v>
      </c>
      <c r="V642" s="82" t="e">
        <f t="shared" si="201"/>
        <v>#VALUE!</v>
      </c>
      <c r="W642" s="82" t="e">
        <f t="shared" si="215"/>
        <v>#VALUE!</v>
      </c>
      <c r="X642" s="82" t="b">
        <f t="shared" si="219"/>
        <v>0</v>
      </c>
      <c r="Y642" s="72" t="str">
        <f t="shared" si="202"/>
        <v/>
      </c>
      <c r="Z642" s="81" t="e" cm="1">
        <f t="array" aca="1" ref="Z642" ca="1">TEXT(RIGHT(10-RIGHT(SUM(INDEX(1*(MID(MID(C642,1,1)*2,ROW(INDIRECT("1:"&amp;LEN(MID(C642,1,1)*2))),1)),,))+MID(C642,2,1)+
SUM(INDEX(1*(MID(MID(C642,3,1)*2,ROW(INDIRECT("1:"&amp;LEN(MID(C642,3,1)*2))),1)),,))+MID(C642,4,1)+
SUM(INDEX(1*(MID(MID(C642,5,1)*2,ROW(INDIRECT("1:"&amp;LEN(MID(C642,5,1)*2))),1)),,))+MID(C642,6,1)+
SUM(INDEX(1*(MID(MID(C642,8,1)*2,ROW(INDIRECT("1:"&amp;LEN(MID(C642,8,1)*2))),1)),,))+MID(C642,9,1)+
SUM(INDEX(1*(MID(MID(C642,10,1)*2,ROW(INDIRECT("1:"&amp;LEN(MID(C642,10,1)*2))),1)),,)),1),1),"0")</f>
        <v>#VALUE!</v>
      </c>
      <c r="AA642" s="81" t="str">
        <f t="shared" si="203"/>
        <v/>
      </c>
      <c r="AB642" s="83" t="b">
        <f t="shared" si="204"/>
        <v>0</v>
      </c>
      <c r="AC642" s="154">
        <f t="shared" si="216"/>
        <v>0</v>
      </c>
      <c r="AD642" s="154">
        <f>SUMIF($C$15:C641,C642,$AC$15:AC641)</f>
        <v>0</v>
      </c>
      <c r="AE642" s="15">
        <f t="shared" si="217"/>
        <v>10000</v>
      </c>
      <c r="AF642" s="154">
        <f t="shared" si="218"/>
        <v>0</v>
      </c>
    </row>
    <row r="643" spans="1:32" s="30" customFormat="1" x14ac:dyDescent="0.25">
      <c r="A643" s="19">
        <v>628</v>
      </c>
      <c r="B643" s="20"/>
      <c r="C643" s="107"/>
      <c r="D643" s="20"/>
      <c r="E643" s="20"/>
      <c r="F643" s="20"/>
      <c r="G643" s="122"/>
      <c r="H643" s="156">
        <f t="shared" si="205"/>
        <v>0</v>
      </c>
      <c r="I643" s="117" t="str">
        <f t="shared" si="206"/>
        <v/>
      </c>
      <c r="J643" s="80" t="b">
        <f t="shared" si="207"/>
        <v>0</v>
      </c>
      <c r="K643" s="80" t="str">
        <f t="shared" si="208"/>
        <v/>
      </c>
      <c r="L643" s="80" t="b">
        <f>IF(C643="",FALSE,IFERROR(NOT(MATCH(C643,'Anställda och korttidsarbete'!$C:$C,0)&gt;0),TRUE))</f>
        <v>0</v>
      </c>
      <c r="M643" s="80" t="str">
        <f t="shared" si="209"/>
        <v/>
      </c>
      <c r="N643" s="80" t="b">
        <f t="shared" si="210"/>
        <v>0</v>
      </c>
      <c r="O643" s="80" t="str">
        <f t="shared" si="211"/>
        <v/>
      </c>
      <c r="P643" s="13" t="b">
        <f t="shared" si="212"/>
        <v>0</v>
      </c>
      <c r="Q643" s="80" t="str">
        <f t="shared" si="213"/>
        <v/>
      </c>
      <c r="R643" s="80" t="b">
        <f t="shared" si="214"/>
        <v>0</v>
      </c>
      <c r="S643" s="81" t="e">
        <f t="shared" si="198"/>
        <v>#VALUE!</v>
      </c>
      <c r="T643" s="81" t="e">
        <f t="shared" si="199"/>
        <v>#VALUE!</v>
      </c>
      <c r="U643" s="81" t="e">
        <f t="shared" si="200"/>
        <v>#VALUE!</v>
      </c>
      <c r="V643" s="82" t="e">
        <f t="shared" si="201"/>
        <v>#VALUE!</v>
      </c>
      <c r="W643" s="82" t="e">
        <f t="shared" si="215"/>
        <v>#VALUE!</v>
      </c>
      <c r="X643" s="82" t="b">
        <f t="shared" si="219"/>
        <v>0</v>
      </c>
      <c r="Y643" s="72" t="str">
        <f t="shared" si="202"/>
        <v/>
      </c>
      <c r="Z643" s="81" t="e" cm="1">
        <f t="array" aca="1" ref="Z643" ca="1">TEXT(RIGHT(10-RIGHT(SUM(INDEX(1*(MID(MID(C643,1,1)*2,ROW(INDIRECT("1:"&amp;LEN(MID(C643,1,1)*2))),1)),,))+MID(C643,2,1)+
SUM(INDEX(1*(MID(MID(C643,3,1)*2,ROW(INDIRECT("1:"&amp;LEN(MID(C643,3,1)*2))),1)),,))+MID(C643,4,1)+
SUM(INDEX(1*(MID(MID(C643,5,1)*2,ROW(INDIRECT("1:"&amp;LEN(MID(C643,5,1)*2))),1)),,))+MID(C643,6,1)+
SUM(INDEX(1*(MID(MID(C643,8,1)*2,ROW(INDIRECT("1:"&amp;LEN(MID(C643,8,1)*2))),1)),,))+MID(C643,9,1)+
SUM(INDEX(1*(MID(MID(C643,10,1)*2,ROW(INDIRECT("1:"&amp;LEN(MID(C643,10,1)*2))),1)),,)),1),1),"0")</f>
        <v>#VALUE!</v>
      </c>
      <c r="AA643" s="81" t="str">
        <f t="shared" si="203"/>
        <v/>
      </c>
      <c r="AB643" s="83" t="b">
        <f t="shared" si="204"/>
        <v>0</v>
      </c>
      <c r="AC643" s="154">
        <f t="shared" si="216"/>
        <v>0</v>
      </c>
      <c r="AD643" s="154">
        <f>SUMIF($C$15:C642,C643,$AC$15:AC642)</f>
        <v>0</v>
      </c>
      <c r="AE643" s="15">
        <f t="shared" si="217"/>
        <v>10000</v>
      </c>
      <c r="AF643" s="154">
        <f t="shared" si="218"/>
        <v>0</v>
      </c>
    </row>
    <row r="644" spans="1:32" s="30" customFormat="1" x14ac:dyDescent="0.25">
      <c r="A644" s="19">
        <v>629</v>
      </c>
      <c r="B644" s="20"/>
      <c r="C644" s="107"/>
      <c r="D644" s="20"/>
      <c r="E644" s="20"/>
      <c r="F644" s="20"/>
      <c r="G644" s="122"/>
      <c r="H644" s="156">
        <f t="shared" si="205"/>
        <v>0</v>
      </c>
      <c r="I644" s="117" t="str">
        <f t="shared" si="206"/>
        <v/>
      </c>
      <c r="J644" s="80" t="b">
        <f t="shared" si="207"/>
        <v>0</v>
      </c>
      <c r="K644" s="80" t="str">
        <f t="shared" si="208"/>
        <v/>
      </c>
      <c r="L644" s="80" t="b">
        <f>IF(C644="",FALSE,IFERROR(NOT(MATCH(C644,'Anställda och korttidsarbete'!$C:$C,0)&gt;0),TRUE))</f>
        <v>0</v>
      </c>
      <c r="M644" s="80" t="str">
        <f t="shared" si="209"/>
        <v/>
      </c>
      <c r="N644" s="80" t="b">
        <f t="shared" si="210"/>
        <v>0</v>
      </c>
      <c r="O644" s="80" t="str">
        <f t="shared" si="211"/>
        <v/>
      </c>
      <c r="P644" s="13" t="b">
        <f t="shared" si="212"/>
        <v>0</v>
      </c>
      <c r="Q644" s="80" t="str">
        <f t="shared" si="213"/>
        <v/>
      </c>
      <c r="R644" s="80" t="b">
        <f t="shared" si="214"/>
        <v>0</v>
      </c>
      <c r="S644" s="81" t="e">
        <f t="shared" si="198"/>
        <v>#VALUE!</v>
      </c>
      <c r="T644" s="81" t="e">
        <f t="shared" si="199"/>
        <v>#VALUE!</v>
      </c>
      <c r="U644" s="81" t="e">
        <f t="shared" si="200"/>
        <v>#VALUE!</v>
      </c>
      <c r="V644" s="82" t="e">
        <f t="shared" si="201"/>
        <v>#VALUE!</v>
      </c>
      <c r="W644" s="82" t="e">
        <f t="shared" si="215"/>
        <v>#VALUE!</v>
      </c>
      <c r="X644" s="82" t="b">
        <f t="shared" si="219"/>
        <v>0</v>
      </c>
      <c r="Y644" s="72" t="str">
        <f t="shared" si="202"/>
        <v/>
      </c>
      <c r="Z644" s="81" t="e" cm="1">
        <f t="array" aca="1" ref="Z644" ca="1">TEXT(RIGHT(10-RIGHT(SUM(INDEX(1*(MID(MID(C644,1,1)*2,ROW(INDIRECT("1:"&amp;LEN(MID(C644,1,1)*2))),1)),,))+MID(C644,2,1)+
SUM(INDEX(1*(MID(MID(C644,3,1)*2,ROW(INDIRECT("1:"&amp;LEN(MID(C644,3,1)*2))),1)),,))+MID(C644,4,1)+
SUM(INDEX(1*(MID(MID(C644,5,1)*2,ROW(INDIRECT("1:"&amp;LEN(MID(C644,5,1)*2))),1)),,))+MID(C644,6,1)+
SUM(INDEX(1*(MID(MID(C644,8,1)*2,ROW(INDIRECT("1:"&amp;LEN(MID(C644,8,1)*2))),1)),,))+MID(C644,9,1)+
SUM(INDEX(1*(MID(MID(C644,10,1)*2,ROW(INDIRECT("1:"&amp;LEN(MID(C644,10,1)*2))),1)),,)),1),1),"0")</f>
        <v>#VALUE!</v>
      </c>
      <c r="AA644" s="81" t="str">
        <f t="shared" si="203"/>
        <v/>
      </c>
      <c r="AB644" s="83" t="b">
        <f t="shared" si="204"/>
        <v>0</v>
      </c>
      <c r="AC644" s="154">
        <f t="shared" si="216"/>
        <v>0</v>
      </c>
      <c r="AD644" s="154">
        <f>SUMIF($C$15:C643,C644,$AC$15:AC643)</f>
        <v>0</v>
      </c>
      <c r="AE644" s="15">
        <f t="shared" si="217"/>
        <v>10000</v>
      </c>
      <c r="AF644" s="154">
        <f t="shared" si="218"/>
        <v>0</v>
      </c>
    </row>
    <row r="645" spans="1:32" s="30" customFormat="1" x14ac:dyDescent="0.25">
      <c r="A645" s="19">
        <v>630</v>
      </c>
      <c r="B645" s="20"/>
      <c r="C645" s="107"/>
      <c r="D645" s="20"/>
      <c r="E645" s="20"/>
      <c r="F645" s="20"/>
      <c r="G645" s="122"/>
      <c r="H645" s="156">
        <f t="shared" si="205"/>
        <v>0</v>
      </c>
      <c r="I645" s="117" t="str">
        <f t="shared" si="206"/>
        <v/>
      </c>
      <c r="J645" s="80" t="b">
        <f t="shared" si="207"/>
        <v>0</v>
      </c>
      <c r="K645" s="80" t="str">
        <f t="shared" si="208"/>
        <v/>
      </c>
      <c r="L645" s="80" t="b">
        <f>IF(C645="",FALSE,IFERROR(NOT(MATCH(C645,'Anställda och korttidsarbete'!$C:$C,0)&gt;0),TRUE))</f>
        <v>0</v>
      </c>
      <c r="M645" s="80" t="str">
        <f t="shared" si="209"/>
        <v/>
      </c>
      <c r="N645" s="80" t="b">
        <f t="shared" si="210"/>
        <v>0</v>
      </c>
      <c r="O645" s="80" t="str">
        <f t="shared" si="211"/>
        <v/>
      </c>
      <c r="P645" s="13" t="b">
        <f t="shared" si="212"/>
        <v>0</v>
      </c>
      <c r="Q645" s="80" t="str">
        <f t="shared" si="213"/>
        <v/>
      </c>
      <c r="R645" s="80" t="b">
        <f t="shared" si="214"/>
        <v>0</v>
      </c>
      <c r="S645" s="81" t="e">
        <f t="shared" si="198"/>
        <v>#VALUE!</v>
      </c>
      <c r="T645" s="81" t="e">
        <f t="shared" si="199"/>
        <v>#VALUE!</v>
      </c>
      <c r="U645" s="81" t="e">
        <f t="shared" si="200"/>
        <v>#VALUE!</v>
      </c>
      <c r="V645" s="82" t="e">
        <f t="shared" si="201"/>
        <v>#VALUE!</v>
      </c>
      <c r="W645" s="82" t="e">
        <f t="shared" si="215"/>
        <v>#VALUE!</v>
      </c>
      <c r="X645" s="82" t="b">
        <f t="shared" si="219"/>
        <v>0</v>
      </c>
      <c r="Y645" s="72" t="str">
        <f t="shared" si="202"/>
        <v/>
      </c>
      <c r="Z645" s="81" t="e" cm="1">
        <f t="array" aca="1" ref="Z645" ca="1">TEXT(RIGHT(10-RIGHT(SUM(INDEX(1*(MID(MID(C645,1,1)*2,ROW(INDIRECT("1:"&amp;LEN(MID(C645,1,1)*2))),1)),,))+MID(C645,2,1)+
SUM(INDEX(1*(MID(MID(C645,3,1)*2,ROW(INDIRECT("1:"&amp;LEN(MID(C645,3,1)*2))),1)),,))+MID(C645,4,1)+
SUM(INDEX(1*(MID(MID(C645,5,1)*2,ROW(INDIRECT("1:"&amp;LEN(MID(C645,5,1)*2))),1)),,))+MID(C645,6,1)+
SUM(INDEX(1*(MID(MID(C645,8,1)*2,ROW(INDIRECT("1:"&amp;LEN(MID(C645,8,1)*2))),1)),,))+MID(C645,9,1)+
SUM(INDEX(1*(MID(MID(C645,10,1)*2,ROW(INDIRECT("1:"&amp;LEN(MID(C645,10,1)*2))),1)),,)),1),1),"0")</f>
        <v>#VALUE!</v>
      </c>
      <c r="AA645" s="81" t="str">
        <f t="shared" si="203"/>
        <v/>
      </c>
      <c r="AB645" s="83" t="b">
        <f t="shared" si="204"/>
        <v>0</v>
      </c>
      <c r="AC645" s="154">
        <f t="shared" si="216"/>
        <v>0</v>
      </c>
      <c r="AD645" s="154">
        <f>SUMIF($C$15:C644,C645,$AC$15:AC644)</f>
        <v>0</v>
      </c>
      <c r="AE645" s="15">
        <f t="shared" si="217"/>
        <v>10000</v>
      </c>
      <c r="AF645" s="154">
        <f t="shared" si="218"/>
        <v>0</v>
      </c>
    </row>
    <row r="646" spans="1:32" s="30" customFormat="1" x14ac:dyDescent="0.25">
      <c r="A646" s="19">
        <v>631</v>
      </c>
      <c r="B646" s="20"/>
      <c r="C646" s="107"/>
      <c r="D646" s="20"/>
      <c r="E646" s="20"/>
      <c r="F646" s="20"/>
      <c r="G646" s="122"/>
      <c r="H646" s="156">
        <f t="shared" si="205"/>
        <v>0</v>
      </c>
      <c r="I646" s="117" t="str">
        <f t="shared" si="206"/>
        <v/>
      </c>
      <c r="J646" s="80" t="b">
        <f t="shared" si="207"/>
        <v>0</v>
      </c>
      <c r="K646" s="80" t="str">
        <f t="shared" si="208"/>
        <v/>
      </c>
      <c r="L646" s="80" t="b">
        <f>IF(C646="",FALSE,IFERROR(NOT(MATCH(C646,'Anställda och korttidsarbete'!$C:$C,0)&gt;0),TRUE))</f>
        <v>0</v>
      </c>
      <c r="M646" s="80" t="str">
        <f t="shared" si="209"/>
        <v/>
      </c>
      <c r="N646" s="80" t="b">
        <f t="shared" si="210"/>
        <v>0</v>
      </c>
      <c r="O646" s="80" t="str">
        <f t="shared" si="211"/>
        <v/>
      </c>
      <c r="P646" s="13" t="b">
        <f t="shared" si="212"/>
        <v>0</v>
      </c>
      <c r="Q646" s="80" t="str">
        <f t="shared" si="213"/>
        <v/>
      </c>
      <c r="R646" s="80" t="b">
        <f t="shared" si="214"/>
        <v>0</v>
      </c>
      <c r="S646" s="81" t="e">
        <f t="shared" si="198"/>
        <v>#VALUE!</v>
      </c>
      <c r="T646" s="81" t="e">
        <f t="shared" si="199"/>
        <v>#VALUE!</v>
      </c>
      <c r="U646" s="81" t="e">
        <f t="shared" si="200"/>
        <v>#VALUE!</v>
      </c>
      <c r="V646" s="82" t="e">
        <f t="shared" si="201"/>
        <v>#VALUE!</v>
      </c>
      <c r="W646" s="82" t="e">
        <f t="shared" si="215"/>
        <v>#VALUE!</v>
      </c>
      <c r="X646" s="82" t="b">
        <f t="shared" si="219"/>
        <v>0</v>
      </c>
      <c r="Y646" s="72" t="str">
        <f t="shared" si="202"/>
        <v/>
      </c>
      <c r="Z646" s="81" t="e" cm="1">
        <f t="array" aca="1" ref="Z646" ca="1">TEXT(RIGHT(10-RIGHT(SUM(INDEX(1*(MID(MID(C646,1,1)*2,ROW(INDIRECT("1:"&amp;LEN(MID(C646,1,1)*2))),1)),,))+MID(C646,2,1)+
SUM(INDEX(1*(MID(MID(C646,3,1)*2,ROW(INDIRECT("1:"&amp;LEN(MID(C646,3,1)*2))),1)),,))+MID(C646,4,1)+
SUM(INDEX(1*(MID(MID(C646,5,1)*2,ROW(INDIRECT("1:"&amp;LEN(MID(C646,5,1)*2))),1)),,))+MID(C646,6,1)+
SUM(INDEX(1*(MID(MID(C646,8,1)*2,ROW(INDIRECT("1:"&amp;LEN(MID(C646,8,1)*2))),1)),,))+MID(C646,9,1)+
SUM(INDEX(1*(MID(MID(C646,10,1)*2,ROW(INDIRECT("1:"&amp;LEN(MID(C646,10,1)*2))),1)),,)),1),1),"0")</f>
        <v>#VALUE!</v>
      </c>
      <c r="AA646" s="81" t="str">
        <f t="shared" si="203"/>
        <v/>
      </c>
      <c r="AB646" s="83" t="b">
        <f t="shared" si="204"/>
        <v>0</v>
      </c>
      <c r="AC646" s="154">
        <f t="shared" si="216"/>
        <v>0</v>
      </c>
      <c r="AD646" s="154">
        <f>SUMIF($C$15:C645,C646,$AC$15:AC645)</f>
        <v>0</v>
      </c>
      <c r="AE646" s="15">
        <f t="shared" si="217"/>
        <v>10000</v>
      </c>
      <c r="AF646" s="154">
        <f t="shared" si="218"/>
        <v>0</v>
      </c>
    </row>
    <row r="647" spans="1:32" s="30" customFormat="1" x14ac:dyDescent="0.25">
      <c r="A647" s="19">
        <v>632</v>
      </c>
      <c r="B647" s="20"/>
      <c r="C647" s="107"/>
      <c r="D647" s="20"/>
      <c r="E647" s="20"/>
      <c r="F647" s="20"/>
      <c r="G647" s="122"/>
      <c r="H647" s="156">
        <f t="shared" si="205"/>
        <v>0</v>
      </c>
      <c r="I647" s="117" t="str">
        <f t="shared" si="206"/>
        <v/>
      </c>
      <c r="J647" s="80" t="b">
        <f t="shared" si="207"/>
        <v>0</v>
      </c>
      <c r="K647" s="80" t="str">
        <f t="shared" si="208"/>
        <v/>
      </c>
      <c r="L647" s="80" t="b">
        <f>IF(C647="",FALSE,IFERROR(NOT(MATCH(C647,'Anställda och korttidsarbete'!$C:$C,0)&gt;0),TRUE))</f>
        <v>0</v>
      </c>
      <c r="M647" s="80" t="str">
        <f t="shared" si="209"/>
        <v/>
      </c>
      <c r="N647" s="80" t="b">
        <f t="shared" si="210"/>
        <v>0</v>
      </c>
      <c r="O647" s="80" t="str">
        <f t="shared" si="211"/>
        <v/>
      </c>
      <c r="P647" s="13" t="b">
        <f t="shared" si="212"/>
        <v>0</v>
      </c>
      <c r="Q647" s="80" t="str">
        <f t="shared" si="213"/>
        <v/>
      </c>
      <c r="R647" s="80" t="b">
        <f t="shared" si="214"/>
        <v>0</v>
      </c>
      <c r="S647" s="81" t="e">
        <f t="shared" si="198"/>
        <v>#VALUE!</v>
      </c>
      <c r="T647" s="81" t="e">
        <f t="shared" si="199"/>
        <v>#VALUE!</v>
      </c>
      <c r="U647" s="81" t="e">
        <f t="shared" si="200"/>
        <v>#VALUE!</v>
      </c>
      <c r="V647" s="82" t="e">
        <f t="shared" si="201"/>
        <v>#VALUE!</v>
      </c>
      <c r="W647" s="82" t="e">
        <f t="shared" si="215"/>
        <v>#VALUE!</v>
      </c>
      <c r="X647" s="82" t="b">
        <f t="shared" si="219"/>
        <v>0</v>
      </c>
      <c r="Y647" s="72" t="str">
        <f t="shared" si="202"/>
        <v/>
      </c>
      <c r="Z647" s="81" t="e" cm="1">
        <f t="array" aca="1" ref="Z647" ca="1">TEXT(RIGHT(10-RIGHT(SUM(INDEX(1*(MID(MID(C647,1,1)*2,ROW(INDIRECT("1:"&amp;LEN(MID(C647,1,1)*2))),1)),,))+MID(C647,2,1)+
SUM(INDEX(1*(MID(MID(C647,3,1)*2,ROW(INDIRECT("1:"&amp;LEN(MID(C647,3,1)*2))),1)),,))+MID(C647,4,1)+
SUM(INDEX(1*(MID(MID(C647,5,1)*2,ROW(INDIRECT("1:"&amp;LEN(MID(C647,5,1)*2))),1)),,))+MID(C647,6,1)+
SUM(INDEX(1*(MID(MID(C647,8,1)*2,ROW(INDIRECT("1:"&amp;LEN(MID(C647,8,1)*2))),1)),,))+MID(C647,9,1)+
SUM(INDEX(1*(MID(MID(C647,10,1)*2,ROW(INDIRECT("1:"&amp;LEN(MID(C647,10,1)*2))),1)),,)),1),1),"0")</f>
        <v>#VALUE!</v>
      </c>
      <c r="AA647" s="81" t="str">
        <f t="shared" si="203"/>
        <v/>
      </c>
      <c r="AB647" s="83" t="b">
        <f t="shared" si="204"/>
        <v>0</v>
      </c>
      <c r="AC647" s="154">
        <f t="shared" si="216"/>
        <v>0</v>
      </c>
      <c r="AD647" s="154">
        <f>SUMIF($C$15:C646,C647,$AC$15:AC646)</f>
        <v>0</v>
      </c>
      <c r="AE647" s="15">
        <f t="shared" si="217"/>
        <v>10000</v>
      </c>
      <c r="AF647" s="154">
        <f t="shared" si="218"/>
        <v>0</v>
      </c>
    </row>
    <row r="648" spans="1:32" s="30" customFormat="1" x14ac:dyDescent="0.25">
      <c r="A648" s="19">
        <v>633</v>
      </c>
      <c r="B648" s="20"/>
      <c r="C648" s="107"/>
      <c r="D648" s="20"/>
      <c r="E648" s="20"/>
      <c r="F648" s="20"/>
      <c r="G648" s="122"/>
      <c r="H648" s="156">
        <f t="shared" si="205"/>
        <v>0</v>
      </c>
      <c r="I648" s="117" t="str">
        <f t="shared" si="206"/>
        <v/>
      </c>
      <c r="J648" s="80" t="b">
        <f t="shared" si="207"/>
        <v>0</v>
      </c>
      <c r="K648" s="80" t="str">
        <f t="shared" si="208"/>
        <v/>
      </c>
      <c r="L648" s="80" t="b">
        <f>IF(C648="",FALSE,IFERROR(NOT(MATCH(C648,'Anställda och korttidsarbete'!$C:$C,0)&gt;0),TRUE))</f>
        <v>0</v>
      </c>
      <c r="M648" s="80" t="str">
        <f t="shared" si="209"/>
        <v/>
      </c>
      <c r="N648" s="80" t="b">
        <f t="shared" si="210"/>
        <v>0</v>
      </c>
      <c r="O648" s="80" t="str">
        <f t="shared" si="211"/>
        <v/>
      </c>
      <c r="P648" s="13" t="b">
        <f t="shared" si="212"/>
        <v>0</v>
      </c>
      <c r="Q648" s="80" t="str">
        <f t="shared" si="213"/>
        <v/>
      </c>
      <c r="R648" s="80" t="b">
        <f t="shared" si="214"/>
        <v>0</v>
      </c>
      <c r="S648" s="81" t="e">
        <f t="shared" si="198"/>
        <v>#VALUE!</v>
      </c>
      <c r="T648" s="81" t="e">
        <f t="shared" si="199"/>
        <v>#VALUE!</v>
      </c>
      <c r="U648" s="81" t="e">
        <f t="shared" si="200"/>
        <v>#VALUE!</v>
      </c>
      <c r="V648" s="82" t="e">
        <f t="shared" si="201"/>
        <v>#VALUE!</v>
      </c>
      <c r="W648" s="82" t="e">
        <f t="shared" si="215"/>
        <v>#VALUE!</v>
      </c>
      <c r="X648" s="82" t="b">
        <f t="shared" si="219"/>
        <v>0</v>
      </c>
      <c r="Y648" s="72" t="str">
        <f t="shared" si="202"/>
        <v/>
      </c>
      <c r="Z648" s="81" t="e" cm="1">
        <f t="array" aca="1" ref="Z648" ca="1">TEXT(RIGHT(10-RIGHT(SUM(INDEX(1*(MID(MID(C648,1,1)*2,ROW(INDIRECT("1:"&amp;LEN(MID(C648,1,1)*2))),1)),,))+MID(C648,2,1)+
SUM(INDEX(1*(MID(MID(C648,3,1)*2,ROW(INDIRECT("1:"&amp;LEN(MID(C648,3,1)*2))),1)),,))+MID(C648,4,1)+
SUM(INDEX(1*(MID(MID(C648,5,1)*2,ROW(INDIRECT("1:"&amp;LEN(MID(C648,5,1)*2))),1)),,))+MID(C648,6,1)+
SUM(INDEX(1*(MID(MID(C648,8,1)*2,ROW(INDIRECT("1:"&amp;LEN(MID(C648,8,1)*2))),1)),,))+MID(C648,9,1)+
SUM(INDEX(1*(MID(MID(C648,10,1)*2,ROW(INDIRECT("1:"&amp;LEN(MID(C648,10,1)*2))),1)),,)),1),1),"0")</f>
        <v>#VALUE!</v>
      </c>
      <c r="AA648" s="81" t="str">
        <f t="shared" si="203"/>
        <v/>
      </c>
      <c r="AB648" s="83" t="b">
        <f t="shared" si="204"/>
        <v>0</v>
      </c>
      <c r="AC648" s="154">
        <f t="shared" si="216"/>
        <v>0</v>
      </c>
      <c r="AD648" s="154">
        <f>SUMIF($C$15:C647,C648,$AC$15:AC647)</f>
        <v>0</v>
      </c>
      <c r="AE648" s="15">
        <f t="shared" si="217"/>
        <v>10000</v>
      </c>
      <c r="AF648" s="154">
        <f t="shared" si="218"/>
        <v>0</v>
      </c>
    </row>
    <row r="649" spans="1:32" s="30" customFormat="1" x14ac:dyDescent="0.25">
      <c r="A649" s="19">
        <v>634</v>
      </c>
      <c r="B649" s="20"/>
      <c r="C649" s="107"/>
      <c r="D649" s="20"/>
      <c r="E649" s="20"/>
      <c r="F649" s="20"/>
      <c r="G649" s="122"/>
      <c r="H649" s="156">
        <f t="shared" si="205"/>
        <v>0</v>
      </c>
      <c r="I649" s="117" t="str">
        <f t="shared" si="206"/>
        <v/>
      </c>
      <c r="J649" s="80" t="b">
        <f t="shared" si="207"/>
        <v>0</v>
      </c>
      <c r="K649" s="80" t="str">
        <f t="shared" si="208"/>
        <v/>
      </c>
      <c r="L649" s="80" t="b">
        <f>IF(C649="",FALSE,IFERROR(NOT(MATCH(C649,'Anställda och korttidsarbete'!$C:$C,0)&gt;0),TRUE))</f>
        <v>0</v>
      </c>
      <c r="M649" s="80" t="str">
        <f t="shared" si="209"/>
        <v/>
      </c>
      <c r="N649" s="80" t="b">
        <f t="shared" si="210"/>
        <v>0</v>
      </c>
      <c r="O649" s="80" t="str">
        <f t="shared" si="211"/>
        <v/>
      </c>
      <c r="P649" s="13" t="b">
        <f t="shared" si="212"/>
        <v>0</v>
      </c>
      <c r="Q649" s="80" t="str">
        <f t="shared" si="213"/>
        <v/>
      </c>
      <c r="R649" s="80" t="b">
        <f t="shared" si="214"/>
        <v>0</v>
      </c>
      <c r="S649" s="81" t="e">
        <f t="shared" si="198"/>
        <v>#VALUE!</v>
      </c>
      <c r="T649" s="81" t="e">
        <f t="shared" si="199"/>
        <v>#VALUE!</v>
      </c>
      <c r="U649" s="81" t="e">
        <f t="shared" si="200"/>
        <v>#VALUE!</v>
      </c>
      <c r="V649" s="82" t="e">
        <f t="shared" si="201"/>
        <v>#VALUE!</v>
      </c>
      <c r="W649" s="82" t="e">
        <f t="shared" si="215"/>
        <v>#VALUE!</v>
      </c>
      <c r="X649" s="82" t="b">
        <f t="shared" si="219"/>
        <v>0</v>
      </c>
      <c r="Y649" s="72" t="str">
        <f t="shared" si="202"/>
        <v/>
      </c>
      <c r="Z649" s="81" t="e" cm="1">
        <f t="array" aca="1" ref="Z649" ca="1">TEXT(RIGHT(10-RIGHT(SUM(INDEX(1*(MID(MID(C649,1,1)*2,ROW(INDIRECT("1:"&amp;LEN(MID(C649,1,1)*2))),1)),,))+MID(C649,2,1)+
SUM(INDEX(1*(MID(MID(C649,3,1)*2,ROW(INDIRECT("1:"&amp;LEN(MID(C649,3,1)*2))),1)),,))+MID(C649,4,1)+
SUM(INDEX(1*(MID(MID(C649,5,1)*2,ROW(INDIRECT("1:"&amp;LEN(MID(C649,5,1)*2))),1)),,))+MID(C649,6,1)+
SUM(INDEX(1*(MID(MID(C649,8,1)*2,ROW(INDIRECT("1:"&amp;LEN(MID(C649,8,1)*2))),1)),,))+MID(C649,9,1)+
SUM(INDEX(1*(MID(MID(C649,10,1)*2,ROW(INDIRECT("1:"&amp;LEN(MID(C649,10,1)*2))),1)),,)),1),1),"0")</f>
        <v>#VALUE!</v>
      </c>
      <c r="AA649" s="81" t="str">
        <f t="shared" si="203"/>
        <v/>
      </c>
      <c r="AB649" s="83" t="b">
        <f t="shared" si="204"/>
        <v>0</v>
      </c>
      <c r="AC649" s="154">
        <f t="shared" si="216"/>
        <v>0</v>
      </c>
      <c r="AD649" s="154">
        <f>SUMIF($C$15:C648,C649,$AC$15:AC648)</f>
        <v>0</v>
      </c>
      <c r="AE649" s="15">
        <f t="shared" si="217"/>
        <v>10000</v>
      </c>
      <c r="AF649" s="154">
        <f t="shared" si="218"/>
        <v>0</v>
      </c>
    </row>
    <row r="650" spans="1:32" s="30" customFormat="1" x14ac:dyDescent="0.25">
      <c r="A650" s="19">
        <v>635</v>
      </c>
      <c r="B650" s="20"/>
      <c r="C650" s="107"/>
      <c r="D650" s="20"/>
      <c r="E650" s="20"/>
      <c r="F650" s="20"/>
      <c r="G650" s="122"/>
      <c r="H650" s="156">
        <f t="shared" si="205"/>
        <v>0</v>
      </c>
      <c r="I650" s="117" t="str">
        <f t="shared" si="206"/>
        <v/>
      </c>
      <c r="J650" s="80" t="b">
        <f t="shared" si="207"/>
        <v>0</v>
      </c>
      <c r="K650" s="80" t="str">
        <f t="shared" si="208"/>
        <v/>
      </c>
      <c r="L650" s="80" t="b">
        <f>IF(C650="",FALSE,IFERROR(NOT(MATCH(C650,'Anställda och korttidsarbete'!$C:$C,0)&gt;0),TRUE))</f>
        <v>0</v>
      </c>
      <c r="M650" s="80" t="str">
        <f t="shared" si="209"/>
        <v/>
      </c>
      <c r="N650" s="80" t="b">
        <f t="shared" si="210"/>
        <v>0</v>
      </c>
      <c r="O650" s="80" t="str">
        <f t="shared" si="211"/>
        <v/>
      </c>
      <c r="P650" s="13" t="b">
        <f t="shared" si="212"/>
        <v>0</v>
      </c>
      <c r="Q650" s="80" t="str">
        <f t="shared" si="213"/>
        <v/>
      </c>
      <c r="R650" s="80" t="b">
        <f t="shared" si="214"/>
        <v>0</v>
      </c>
      <c r="S650" s="81" t="e">
        <f t="shared" si="198"/>
        <v>#VALUE!</v>
      </c>
      <c r="T650" s="81" t="e">
        <f t="shared" si="199"/>
        <v>#VALUE!</v>
      </c>
      <c r="U650" s="81" t="e">
        <f t="shared" si="200"/>
        <v>#VALUE!</v>
      </c>
      <c r="V650" s="82" t="e">
        <f t="shared" si="201"/>
        <v>#VALUE!</v>
      </c>
      <c r="W650" s="82" t="e">
        <f t="shared" si="215"/>
        <v>#VALUE!</v>
      </c>
      <c r="X650" s="82" t="b">
        <f t="shared" si="219"/>
        <v>0</v>
      </c>
      <c r="Y650" s="72" t="str">
        <f t="shared" si="202"/>
        <v/>
      </c>
      <c r="Z650" s="81" t="e" cm="1">
        <f t="array" aca="1" ref="Z650" ca="1">TEXT(RIGHT(10-RIGHT(SUM(INDEX(1*(MID(MID(C650,1,1)*2,ROW(INDIRECT("1:"&amp;LEN(MID(C650,1,1)*2))),1)),,))+MID(C650,2,1)+
SUM(INDEX(1*(MID(MID(C650,3,1)*2,ROW(INDIRECT("1:"&amp;LEN(MID(C650,3,1)*2))),1)),,))+MID(C650,4,1)+
SUM(INDEX(1*(MID(MID(C650,5,1)*2,ROW(INDIRECT("1:"&amp;LEN(MID(C650,5,1)*2))),1)),,))+MID(C650,6,1)+
SUM(INDEX(1*(MID(MID(C650,8,1)*2,ROW(INDIRECT("1:"&amp;LEN(MID(C650,8,1)*2))),1)),,))+MID(C650,9,1)+
SUM(INDEX(1*(MID(MID(C650,10,1)*2,ROW(INDIRECT("1:"&amp;LEN(MID(C650,10,1)*2))),1)),,)),1),1),"0")</f>
        <v>#VALUE!</v>
      </c>
      <c r="AA650" s="81" t="str">
        <f t="shared" si="203"/>
        <v/>
      </c>
      <c r="AB650" s="83" t="b">
        <f t="shared" si="204"/>
        <v>0</v>
      </c>
      <c r="AC650" s="154">
        <f t="shared" si="216"/>
        <v>0</v>
      </c>
      <c r="AD650" s="154">
        <f>SUMIF($C$15:C649,C650,$AC$15:AC649)</f>
        <v>0</v>
      </c>
      <c r="AE650" s="15">
        <f t="shared" si="217"/>
        <v>10000</v>
      </c>
      <c r="AF650" s="154">
        <f t="shared" si="218"/>
        <v>0</v>
      </c>
    </row>
    <row r="651" spans="1:32" s="30" customFormat="1" x14ac:dyDescent="0.25">
      <c r="A651" s="19">
        <v>636</v>
      </c>
      <c r="B651" s="20"/>
      <c r="C651" s="107"/>
      <c r="D651" s="20"/>
      <c r="E651" s="20"/>
      <c r="F651" s="20"/>
      <c r="G651" s="122"/>
      <c r="H651" s="156">
        <f t="shared" si="205"/>
        <v>0</v>
      </c>
      <c r="I651" s="117" t="str">
        <f t="shared" si="206"/>
        <v/>
      </c>
      <c r="J651" s="80" t="b">
        <f t="shared" si="207"/>
        <v>0</v>
      </c>
      <c r="K651" s="80" t="str">
        <f t="shared" si="208"/>
        <v/>
      </c>
      <c r="L651" s="80" t="b">
        <f>IF(C651="",FALSE,IFERROR(NOT(MATCH(C651,'Anställda och korttidsarbete'!$C:$C,0)&gt;0),TRUE))</f>
        <v>0</v>
      </c>
      <c r="M651" s="80" t="str">
        <f t="shared" si="209"/>
        <v/>
      </c>
      <c r="N651" s="80" t="b">
        <f t="shared" si="210"/>
        <v>0</v>
      </c>
      <c r="O651" s="80" t="str">
        <f t="shared" si="211"/>
        <v/>
      </c>
      <c r="P651" s="13" t="b">
        <f t="shared" si="212"/>
        <v>0</v>
      </c>
      <c r="Q651" s="80" t="str">
        <f t="shared" si="213"/>
        <v/>
      </c>
      <c r="R651" s="80" t="b">
        <f t="shared" si="214"/>
        <v>0</v>
      </c>
      <c r="S651" s="81" t="e">
        <f t="shared" si="198"/>
        <v>#VALUE!</v>
      </c>
      <c r="T651" s="81" t="e">
        <f t="shared" si="199"/>
        <v>#VALUE!</v>
      </c>
      <c r="U651" s="81" t="e">
        <f t="shared" si="200"/>
        <v>#VALUE!</v>
      </c>
      <c r="V651" s="82" t="e">
        <f t="shared" si="201"/>
        <v>#VALUE!</v>
      </c>
      <c r="W651" s="82" t="e">
        <f t="shared" si="215"/>
        <v>#VALUE!</v>
      </c>
      <c r="X651" s="82" t="b">
        <f t="shared" si="219"/>
        <v>0</v>
      </c>
      <c r="Y651" s="72" t="str">
        <f t="shared" si="202"/>
        <v/>
      </c>
      <c r="Z651" s="81" t="e" cm="1">
        <f t="array" aca="1" ref="Z651" ca="1">TEXT(RIGHT(10-RIGHT(SUM(INDEX(1*(MID(MID(C651,1,1)*2,ROW(INDIRECT("1:"&amp;LEN(MID(C651,1,1)*2))),1)),,))+MID(C651,2,1)+
SUM(INDEX(1*(MID(MID(C651,3,1)*2,ROW(INDIRECT("1:"&amp;LEN(MID(C651,3,1)*2))),1)),,))+MID(C651,4,1)+
SUM(INDEX(1*(MID(MID(C651,5,1)*2,ROW(INDIRECT("1:"&amp;LEN(MID(C651,5,1)*2))),1)),,))+MID(C651,6,1)+
SUM(INDEX(1*(MID(MID(C651,8,1)*2,ROW(INDIRECT("1:"&amp;LEN(MID(C651,8,1)*2))),1)),,))+MID(C651,9,1)+
SUM(INDEX(1*(MID(MID(C651,10,1)*2,ROW(INDIRECT("1:"&amp;LEN(MID(C651,10,1)*2))),1)),,)),1),1),"0")</f>
        <v>#VALUE!</v>
      </c>
      <c r="AA651" s="81" t="str">
        <f t="shared" si="203"/>
        <v/>
      </c>
      <c r="AB651" s="83" t="b">
        <f t="shared" si="204"/>
        <v>0</v>
      </c>
      <c r="AC651" s="154">
        <f t="shared" si="216"/>
        <v>0</v>
      </c>
      <c r="AD651" s="154">
        <f>SUMIF($C$15:C650,C651,$AC$15:AC650)</f>
        <v>0</v>
      </c>
      <c r="AE651" s="15">
        <f t="shared" si="217"/>
        <v>10000</v>
      </c>
      <c r="AF651" s="154">
        <f t="shared" si="218"/>
        <v>0</v>
      </c>
    </row>
    <row r="652" spans="1:32" s="30" customFormat="1" x14ac:dyDescent="0.25">
      <c r="A652" s="19">
        <v>637</v>
      </c>
      <c r="B652" s="20"/>
      <c r="C652" s="107"/>
      <c r="D652" s="20"/>
      <c r="E652" s="20"/>
      <c r="F652" s="20"/>
      <c r="G652" s="122"/>
      <c r="H652" s="156">
        <f t="shared" si="205"/>
        <v>0</v>
      </c>
      <c r="I652" s="117" t="str">
        <f t="shared" si="206"/>
        <v/>
      </c>
      <c r="J652" s="80" t="b">
        <f t="shared" si="207"/>
        <v>0</v>
      </c>
      <c r="K652" s="80" t="str">
        <f t="shared" si="208"/>
        <v/>
      </c>
      <c r="L652" s="80" t="b">
        <f>IF(C652="",FALSE,IFERROR(NOT(MATCH(C652,'Anställda och korttidsarbete'!$C:$C,0)&gt;0),TRUE))</f>
        <v>0</v>
      </c>
      <c r="M652" s="80" t="str">
        <f t="shared" si="209"/>
        <v/>
      </c>
      <c r="N652" s="80" t="b">
        <f t="shared" si="210"/>
        <v>0</v>
      </c>
      <c r="O652" s="80" t="str">
        <f t="shared" si="211"/>
        <v/>
      </c>
      <c r="P652" s="13" t="b">
        <f t="shared" si="212"/>
        <v>0</v>
      </c>
      <c r="Q652" s="80" t="str">
        <f t="shared" si="213"/>
        <v/>
      </c>
      <c r="R652" s="80" t="b">
        <f t="shared" si="214"/>
        <v>0</v>
      </c>
      <c r="S652" s="81" t="e">
        <f t="shared" si="198"/>
        <v>#VALUE!</v>
      </c>
      <c r="T652" s="81" t="e">
        <f t="shared" si="199"/>
        <v>#VALUE!</v>
      </c>
      <c r="U652" s="81" t="e">
        <f t="shared" si="200"/>
        <v>#VALUE!</v>
      </c>
      <c r="V652" s="82" t="e">
        <f t="shared" si="201"/>
        <v>#VALUE!</v>
      </c>
      <c r="W652" s="82" t="e">
        <f t="shared" si="215"/>
        <v>#VALUE!</v>
      </c>
      <c r="X652" s="82" t="b">
        <f t="shared" si="219"/>
        <v>0</v>
      </c>
      <c r="Y652" s="72" t="str">
        <f t="shared" si="202"/>
        <v/>
      </c>
      <c r="Z652" s="81" t="e" cm="1">
        <f t="array" aca="1" ref="Z652" ca="1">TEXT(RIGHT(10-RIGHT(SUM(INDEX(1*(MID(MID(C652,1,1)*2,ROW(INDIRECT("1:"&amp;LEN(MID(C652,1,1)*2))),1)),,))+MID(C652,2,1)+
SUM(INDEX(1*(MID(MID(C652,3,1)*2,ROW(INDIRECT("1:"&amp;LEN(MID(C652,3,1)*2))),1)),,))+MID(C652,4,1)+
SUM(INDEX(1*(MID(MID(C652,5,1)*2,ROW(INDIRECT("1:"&amp;LEN(MID(C652,5,1)*2))),1)),,))+MID(C652,6,1)+
SUM(INDEX(1*(MID(MID(C652,8,1)*2,ROW(INDIRECT("1:"&amp;LEN(MID(C652,8,1)*2))),1)),,))+MID(C652,9,1)+
SUM(INDEX(1*(MID(MID(C652,10,1)*2,ROW(INDIRECT("1:"&amp;LEN(MID(C652,10,1)*2))),1)),,)),1),1),"0")</f>
        <v>#VALUE!</v>
      </c>
      <c r="AA652" s="81" t="str">
        <f t="shared" si="203"/>
        <v/>
      </c>
      <c r="AB652" s="83" t="b">
        <f t="shared" si="204"/>
        <v>0</v>
      </c>
      <c r="AC652" s="154">
        <f t="shared" si="216"/>
        <v>0</v>
      </c>
      <c r="AD652" s="154">
        <f>SUMIF($C$15:C651,C652,$AC$15:AC651)</f>
        <v>0</v>
      </c>
      <c r="AE652" s="15">
        <f t="shared" si="217"/>
        <v>10000</v>
      </c>
      <c r="AF652" s="154">
        <f t="shared" si="218"/>
        <v>0</v>
      </c>
    </row>
    <row r="653" spans="1:32" s="30" customFormat="1" x14ac:dyDescent="0.25">
      <c r="A653" s="19">
        <v>638</v>
      </c>
      <c r="B653" s="20"/>
      <c r="C653" s="107"/>
      <c r="D653" s="20"/>
      <c r="E653" s="20"/>
      <c r="F653" s="20"/>
      <c r="G653" s="122"/>
      <c r="H653" s="156">
        <f t="shared" si="205"/>
        <v>0</v>
      </c>
      <c r="I653" s="117" t="str">
        <f t="shared" si="206"/>
        <v/>
      </c>
      <c r="J653" s="80" t="b">
        <f t="shared" si="207"/>
        <v>0</v>
      </c>
      <c r="K653" s="80" t="str">
        <f t="shared" si="208"/>
        <v/>
      </c>
      <c r="L653" s="80" t="b">
        <f>IF(C653="",FALSE,IFERROR(NOT(MATCH(C653,'Anställda och korttidsarbete'!$C:$C,0)&gt;0),TRUE))</f>
        <v>0</v>
      </c>
      <c r="M653" s="80" t="str">
        <f t="shared" si="209"/>
        <v/>
      </c>
      <c r="N653" s="80" t="b">
        <f t="shared" si="210"/>
        <v>0</v>
      </c>
      <c r="O653" s="80" t="str">
        <f t="shared" si="211"/>
        <v/>
      </c>
      <c r="P653" s="13" t="b">
        <f t="shared" si="212"/>
        <v>0</v>
      </c>
      <c r="Q653" s="80" t="str">
        <f t="shared" si="213"/>
        <v/>
      </c>
      <c r="R653" s="80" t="b">
        <f t="shared" si="214"/>
        <v>0</v>
      </c>
      <c r="S653" s="81" t="e">
        <f t="shared" si="198"/>
        <v>#VALUE!</v>
      </c>
      <c r="T653" s="81" t="e">
        <f t="shared" si="199"/>
        <v>#VALUE!</v>
      </c>
      <c r="U653" s="81" t="e">
        <f t="shared" si="200"/>
        <v>#VALUE!</v>
      </c>
      <c r="V653" s="82" t="e">
        <f t="shared" si="201"/>
        <v>#VALUE!</v>
      </c>
      <c r="W653" s="82" t="e">
        <f t="shared" si="215"/>
        <v>#VALUE!</v>
      </c>
      <c r="X653" s="82" t="b">
        <f t="shared" si="219"/>
        <v>0</v>
      </c>
      <c r="Y653" s="72" t="str">
        <f t="shared" si="202"/>
        <v/>
      </c>
      <c r="Z653" s="81" t="e" cm="1">
        <f t="array" aca="1" ref="Z653" ca="1">TEXT(RIGHT(10-RIGHT(SUM(INDEX(1*(MID(MID(C653,1,1)*2,ROW(INDIRECT("1:"&amp;LEN(MID(C653,1,1)*2))),1)),,))+MID(C653,2,1)+
SUM(INDEX(1*(MID(MID(C653,3,1)*2,ROW(INDIRECT("1:"&amp;LEN(MID(C653,3,1)*2))),1)),,))+MID(C653,4,1)+
SUM(INDEX(1*(MID(MID(C653,5,1)*2,ROW(INDIRECT("1:"&amp;LEN(MID(C653,5,1)*2))),1)),,))+MID(C653,6,1)+
SUM(INDEX(1*(MID(MID(C653,8,1)*2,ROW(INDIRECT("1:"&amp;LEN(MID(C653,8,1)*2))),1)),,))+MID(C653,9,1)+
SUM(INDEX(1*(MID(MID(C653,10,1)*2,ROW(INDIRECT("1:"&amp;LEN(MID(C653,10,1)*2))),1)),,)),1),1),"0")</f>
        <v>#VALUE!</v>
      </c>
      <c r="AA653" s="81" t="str">
        <f t="shared" si="203"/>
        <v/>
      </c>
      <c r="AB653" s="83" t="b">
        <f t="shared" si="204"/>
        <v>0</v>
      </c>
      <c r="AC653" s="154">
        <f t="shared" si="216"/>
        <v>0</v>
      </c>
      <c r="AD653" s="154">
        <f>SUMIF($C$15:C652,C653,$AC$15:AC652)</f>
        <v>0</v>
      </c>
      <c r="AE653" s="15">
        <f t="shared" si="217"/>
        <v>10000</v>
      </c>
      <c r="AF653" s="154">
        <f t="shared" si="218"/>
        <v>0</v>
      </c>
    </row>
    <row r="654" spans="1:32" s="30" customFormat="1" x14ac:dyDescent="0.25">
      <c r="A654" s="19">
        <v>639</v>
      </c>
      <c r="B654" s="20"/>
      <c r="C654" s="107"/>
      <c r="D654" s="20"/>
      <c r="E654" s="20"/>
      <c r="F654" s="20"/>
      <c r="G654" s="122"/>
      <c r="H654" s="156">
        <f t="shared" si="205"/>
        <v>0</v>
      </c>
      <c r="I654" s="117" t="str">
        <f t="shared" si="206"/>
        <v/>
      </c>
      <c r="J654" s="80" t="b">
        <f t="shared" si="207"/>
        <v>0</v>
      </c>
      <c r="K654" s="80" t="str">
        <f t="shared" si="208"/>
        <v/>
      </c>
      <c r="L654" s="80" t="b">
        <f>IF(C654="",FALSE,IFERROR(NOT(MATCH(C654,'Anställda och korttidsarbete'!$C:$C,0)&gt;0),TRUE))</f>
        <v>0</v>
      </c>
      <c r="M654" s="80" t="str">
        <f t="shared" si="209"/>
        <v/>
      </c>
      <c r="N654" s="80" t="b">
        <f t="shared" si="210"/>
        <v>0</v>
      </c>
      <c r="O654" s="80" t="str">
        <f t="shared" si="211"/>
        <v/>
      </c>
      <c r="P654" s="13" t="b">
        <f t="shared" si="212"/>
        <v>0</v>
      </c>
      <c r="Q654" s="80" t="str">
        <f t="shared" si="213"/>
        <v/>
      </c>
      <c r="R654" s="80" t="b">
        <f t="shared" si="214"/>
        <v>0</v>
      </c>
      <c r="S654" s="81" t="e">
        <f t="shared" si="198"/>
        <v>#VALUE!</v>
      </c>
      <c r="T654" s="81" t="e">
        <f t="shared" si="199"/>
        <v>#VALUE!</v>
      </c>
      <c r="U654" s="81" t="e">
        <f t="shared" si="200"/>
        <v>#VALUE!</v>
      </c>
      <c r="V654" s="82" t="e">
        <f t="shared" si="201"/>
        <v>#VALUE!</v>
      </c>
      <c r="W654" s="82" t="e">
        <f t="shared" si="215"/>
        <v>#VALUE!</v>
      </c>
      <c r="X654" s="82" t="b">
        <f t="shared" si="219"/>
        <v>0</v>
      </c>
      <c r="Y654" s="72" t="str">
        <f t="shared" si="202"/>
        <v/>
      </c>
      <c r="Z654" s="81" t="e" cm="1">
        <f t="array" aca="1" ref="Z654" ca="1">TEXT(RIGHT(10-RIGHT(SUM(INDEX(1*(MID(MID(C654,1,1)*2,ROW(INDIRECT("1:"&amp;LEN(MID(C654,1,1)*2))),1)),,))+MID(C654,2,1)+
SUM(INDEX(1*(MID(MID(C654,3,1)*2,ROW(INDIRECT("1:"&amp;LEN(MID(C654,3,1)*2))),1)),,))+MID(C654,4,1)+
SUM(INDEX(1*(MID(MID(C654,5,1)*2,ROW(INDIRECT("1:"&amp;LEN(MID(C654,5,1)*2))),1)),,))+MID(C654,6,1)+
SUM(INDEX(1*(MID(MID(C654,8,1)*2,ROW(INDIRECT("1:"&amp;LEN(MID(C654,8,1)*2))),1)),,))+MID(C654,9,1)+
SUM(INDEX(1*(MID(MID(C654,10,1)*2,ROW(INDIRECT("1:"&amp;LEN(MID(C654,10,1)*2))),1)),,)),1),1),"0")</f>
        <v>#VALUE!</v>
      </c>
      <c r="AA654" s="81" t="str">
        <f t="shared" si="203"/>
        <v/>
      </c>
      <c r="AB654" s="83" t="b">
        <f t="shared" si="204"/>
        <v>0</v>
      </c>
      <c r="AC654" s="154">
        <f t="shared" si="216"/>
        <v>0</v>
      </c>
      <c r="AD654" s="154">
        <f>SUMIF($C$15:C653,C654,$AC$15:AC653)</f>
        <v>0</v>
      </c>
      <c r="AE654" s="15">
        <f t="shared" si="217"/>
        <v>10000</v>
      </c>
      <c r="AF654" s="154">
        <f t="shared" si="218"/>
        <v>0</v>
      </c>
    </row>
    <row r="655" spans="1:32" s="30" customFormat="1" x14ac:dyDescent="0.25">
      <c r="A655" s="19">
        <v>640</v>
      </c>
      <c r="B655" s="20"/>
      <c r="C655" s="107"/>
      <c r="D655" s="20"/>
      <c r="E655" s="20"/>
      <c r="F655" s="20"/>
      <c r="G655" s="122"/>
      <c r="H655" s="156">
        <f t="shared" si="205"/>
        <v>0</v>
      </c>
      <c r="I655" s="117" t="str">
        <f t="shared" si="206"/>
        <v/>
      </c>
      <c r="J655" s="80" t="b">
        <f t="shared" si="207"/>
        <v>0</v>
      </c>
      <c r="K655" s="80" t="str">
        <f t="shared" si="208"/>
        <v/>
      </c>
      <c r="L655" s="80" t="b">
        <f>IF(C655="",FALSE,IFERROR(NOT(MATCH(C655,'Anställda och korttidsarbete'!$C:$C,0)&gt;0),TRUE))</f>
        <v>0</v>
      </c>
      <c r="M655" s="80" t="str">
        <f t="shared" si="209"/>
        <v/>
      </c>
      <c r="N655" s="80" t="b">
        <f t="shared" si="210"/>
        <v>0</v>
      </c>
      <c r="O655" s="80" t="str">
        <f t="shared" si="211"/>
        <v/>
      </c>
      <c r="P655" s="13" t="b">
        <f t="shared" si="212"/>
        <v>0</v>
      </c>
      <c r="Q655" s="80" t="str">
        <f t="shared" si="213"/>
        <v/>
      </c>
      <c r="R655" s="80" t="b">
        <f t="shared" si="214"/>
        <v>0</v>
      </c>
      <c r="S655" s="81" t="e">
        <f t="shared" si="198"/>
        <v>#VALUE!</v>
      </c>
      <c r="T655" s="81" t="e">
        <f t="shared" si="199"/>
        <v>#VALUE!</v>
      </c>
      <c r="U655" s="81" t="e">
        <f t="shared" si="200"/>
        <v>#VALUE!</v>
      </c>
      <c r="V655" s="82" t="e">
        <f t="shared" si="201"/>
        <v>#VALUE!</v>
      </c>
      <c r="W655" s="82" t="e">
        <f t="shared" si="215"/>
        <v>#VALUE!</v>
      </c>
      <c r="X655" s="82" t="b">
        <f t="shared" si="219"/>
        <v>0</v>
      </c>
      <c r="Y655" s="72" t="str">
        <f t="shared" si="202"/>
        <v/>
      </c>
      <c r="Z655" s="81" t="e" cm="1">
        <f t="array" aca="1" ref="Z655" ca="1">TEXT(RIGHT(10-RIGHT(SUM(INDEX(1*(MID(MID(C655,1,1)*2,ROW(INDIRECT("1:"&amp;LEN(MID(C655,1,1)*2))),1)),,))+MID(C655,2,1)+
SUM(INDEX(1*(MID(MID(C655,3,1)*2,ROW(INDIRECT("1:"&amp;LEN(MID(C655,3,1)*2))),1)),,))+MID(C655,4,1)+
SUM(INDEX(1*(MID(MID(C655,5,1)*2,ROW(INDIRECT("1:"&amp;LEN(MID(C655,5,1)*2))),1)),,))+MID(C655,6,1)+
SUM(INDEX(1*(MID(MID(C655,8,1)*2,ROW(INDIRECT("1:"&amp;LEN(MID(C655,8,1)*2))),1)),,))+MID(C655,9,1)+
SUM(INDEX(1*(MID(MID(C655,10,1)*2,ROW(INDIRECT("1:"&amp;LEN(MID(C655,10,1)*2))),1)),,)),1),1),"0")</f>
        <v>#VALUE!</v>
      </c>
      <c r="AA655" s="81" t="str">
        <f t="shared" si="203"/>
        <v/>
      </c>
      <c r="AB655" s="83" t="b">
        <f t="shared" si="204"/>
        <v>0</v>
      </c>
      <c r="AC655" s="154">
        <f t="shared" si="216"/>
        <v>0</v>
      </c>
      <c r="AD655" s="154">
        <f>SUMIF($C$15:C654,C655,$AC$15:AC654)</f>
        <v>0</v>
      </c>
      <c r="AE655" s="15">
        <f t="shared" si="217"/>
        <v>10000</v>
      </c>
      <c r="AF655" s="154">
        <f t="shared" si="218"/>
        <v>0</v>
      </c>
    </row>
    <row r="656" spans="1:32" s="30" customFormat="1" x14ac:dyDescent="0.25">
      <c r="A656" s="19">
        <v>641</v>
      </c>
      <c r="B656" s="20"/>
      <c r="C656" s="107"/>
      <c r="D656" s="20"/>
      <c r="E656" s="20"/>
      <c r="F656" s="20"/>
      <c r="G656" s="122"/>
      <c r="H656" s="156">
        <f t="shared" si="205"/>
        <v>0</v>
      </c>
      <c r="I656" s="117" t="str">
        <f t="shared" si="206"/>
        <v/>
      </c>
      <c r="J656" s="80" t="b">
        <f t="shared" si="207"/>
        <v>0</v>
      </c>
      <c r="K656" s="80" t="str">
        <f t="shared" si="208"/>
        <v/>
      </c>
      <c r="L656" s="80" t="b">
        <f>IF(C656="",FALSE,IFERROR(NOT(MATCH(C656,'Anställda och korttidsarbete'!$C:$C,0)&gt;0),TRUE))</f>
        <v>0</v>
      </c>
      <c r="M656" s="80" t="str">
        <f t="shared" si="209"/>
        <v/>
      </c>
      <c r="N656" s="80" t="b">
        <f t="shared" si="210"/>
        <v>0</v>
      </c>
      <c r="O656" s="80" t="str">
        <f t="shared" si="211"/>
        <v/>
      </c>
      <c r="P656" s="13" t="b">
        <f t="shared" si="212"/>
        <v>0</v>
      </c>
      <c r="Q656" s="80" t="str">
        <f t="shared" si="213"/>
        <v/>
      </c>
      <c r="R656" s="80" t="b">
        <f t="shared" si="214"/>
        <v>0</v>
      </c>
      <c r="S656" s="81" t="e">
        <f t="shared" ref="S656:S719" si="220">VALUE(LEFT(C656,2))</f>
        <v>#VALUE!</v>
      </c>
      <c r="T656" s="81" t="e">
        <f t="shared" ref="T656:T719" si="221">VALUE(MID(C656,3,2))</f>
        <v>#VALUE!</v>
      </c>
      <c r="U656" s="81" t="e">
        <f t="shared" ref="U656:U719" si="222">TEXT(IF(VALUE(MID(C656,5,2))&gt;31,MID(C656,5,2)-60,VALUE(MID(C656,5,2))),"00")</f>
        <v>#VALUE!</v>
      </c>
      <c r="V656" s="82" t="e">
        <f t="shared" ref="V656:V719" si="223">DATEVALUE(IF(VALUE(LEFT(C656,2))&lt;20,20,19)&amp;TEXT(S656,"00")&amp;"/"&amp;T656&amp;"/"&amp;U656)</f>
        <v>#VALUE!</v>
      </c>
      <c r="W656" s="82" t="e">
        <f t="shared" si="215"/>
        <v>#VALUE!</v>
      </c>
      <c r="X656" s="82" t="b">
        <f t="shared" si="219"/>
        <v>0</v>
      </c>
      <c r="Y656" s="72" t="str">
        <f t="shared" ref="Y656:Y719" si="224">RIGHT(C656,1)</f>
        <v/>
      </c>
      <c r="Z656" s="81" t="e" cm="1">
        <f t="array" aca="1" ref="Z656" ca="1">TEXT(RIGHT(10-RIGHT(SUM(INDEX(1*(MID(MID(C656,1,1)*2,ROW(INDIRECT("1:"&amp;LEN(MID(C656,1,1)*2))),1)),,))+MID(C656,2,1)+
SUM(INDEX(1*(MID(MID(C656,3,1)*2,ROW(INDIRECT("1:"&amp;LEN(MID(C656,3,1)*2))),1)),,))+MID(C656,4,1)+
SUM(INDEX(1*(MID(MID(C656,5,1)*2,ROW(INDIRECT("1:"&amp;LEN(MID(C656,5,1)*2))),1)),,))+MID(C656,6,1)+
SUM(INDEX(1*(MID(MID(C656,8,1)*2,ROW(INDIRECT("1:"&amp;LEN(MID(C656,8,1)*2))),1)),,))+MID(C656,9,1)+
SUM(INDEX(1*(MID(MID(C656,10,1)*2,ROW(INDIRECT("1:"&amp;LEN(MID(C656,10,1)*2))),1)),,)),1),1),"0")</f>
        <v>#VALUE!</v>
      </c>
      <c r="AA656" s="81" t="str">
        <f t="shared" ref="AA656:AA719" si="225">IF(C656="","",Z656=Y656)</f>
        <v/>
      </c>
      <c r="AB656" s="83" t="b">
        <f t="shared" ref="AB656:AB719" si="226">IFERROR(NOT(IF(OR(C656&lt;&gt;"",B656&lt;&gt;""),AND(X656,AA656),TRUE)),TRUE)</f>
        <v>0</v>
      </c>
      <c r="AC656" s="154">
        <f t="shared" si="216"/>
        <v>0</v>
      </c>
      <c r="AD656" s="154">
        <f>SUMIF($C$15:C655,C656,$AC$15:AC655)</f>
        <v>0</v>
      </c>
      <c r="AE656" s="15">
        <f t="shared" si="217"/>
        <v>10000</v>
      </c>
      <c r="AF656" s="154">
        <f t="shared" si="218"/>
        <v>0</v>
      </c>
    </row>
    <row r="657" spans="1:32" s="30" customFormat="1" x14ac:dyDescent="0.25">
      <c r="A657" s="19">
        <v>642</v>
      </c>
      <c r="B657" s="20"/>
      <c r="C657" s="107"/>
      <c r="D657" s="20"/>
      <c r="E657" s="20"/>
      <c r="F657" s="20"/>
      <c r="G657" s="122"/>
      <c r="H657" s="156">
        <f t="shared" ref="H657:H720" si="227">IF(R657,0,IF(ROUNDUP(AF657,0)&lt;0,0,ROUNDUP(AF657,0)))</f>
        <v>0</v>
      </c>
      <c r="I657" s="117" t="str">
        <f t="shared" ref="I657:I720" si="228">IF(K657="","",K657&amp;". ")&amp;IF(M657="","",M657&amp;". ")&amp;IF(O657="","",O657&amp;". ")</f>
        <v/>
      </c>
      <c r="J657" s="80" t="b">
        <f t="shared" ref="J657:J720" si="229">IF(AND(C657="",COUNTA(B657:G657)&lt;5),FALSE,AB657)</f>
        <v>0</v>
      </c>
      <c r="K657" s="80" t="str">
        <f t="shared" ref="K657:K720" si="230">IF(J657,$K$14,"")</f>
        <v/>
      </c>
      <c r="L657" s="80" t="b">
        <f>IF(C657="",FALSE,IFERROR(NOT(MATCH(C657,'Anställda och korttidsarbete'!$C:$C,0)&gt;0),TRUE))</f>
        <v>0</v>
      </c>
      <c r="M657" s="80" t="str">
        <f t="shared" ref="M657:M720" si="231">IF(L657,$M$14,"")</f>
        <v/>
      </c>
      <c r="N657" s="80" t="b">
        <f t="shared" ref="N657:N720" si="232">IF(AC657&lt;&gt;AF657,TRUE,FALSE)</f>
        <v>0</v>
      </c>
      <c r="O657" s="80" t="str">
        <f t="shared" ref="O657:O720" si="233">IF(N657,$O$14,"")</f>
        <v/>
      </c>
      <c r="P657" s="13" t="b">
        <f t="shared" ref="P657:P720" si="234">AND(COUNTA(B657:G657)&gt;0,OR(B657="",C657="",D657="",E657="",F657="",G657=""))</f>
        <v>0</v>
      </c>
      <c r="Q657" s="80" t="str">
        <f t="shared" ref="Q657:Q720" si="235">IF(P657,Q$14,"")</f>
        <v/>
      </c>
      <c r="R657" s="80" t="b">
        <f t="shared" ref="R657:R720" si="236">OR(J657,L657,P657)</f>
        <v>0</v>
      </c>
      <c r="S657" s="81" t="e">
        <f t="shared" si="220"/>
        <v>#VALUE!</v>
      </c>
      <c r="T657" s="81" t="e">
        <f t="shared" si="221"/>
        <v>#VALUE!</v>
      </c>
      <c r="U657" s="81" t="e">
        <f t="shared" si="222"/>
        <v>#VALUE!</v>
      </c>
      <c r="V657" s="82" t="e">
        <f t="shared" si="223"/>
        <v>#VALUE!</v>
      </c>
      <c r="W657" s="82" t="e">
        <f t="shared" ref="W657:W720" si="237">DATE(S657,T657,U657)</f>
        <v>#VALUE!</v>
      </c>
      <c r="X657" s="82" t="b">
        <f t="shared" si="219"/>
        <v>0</v>
      </c>
      <c r="Y657" s="72" t="str">
        <f t="shared" si="224"/>
        <v/>
      </c>
      <c r="Z657" s="81" t="e" cm="1">
        <f t="array" aca="1" ref="Z657" ca="1">TEXT(RIGHT(10-RIGHT(SUM(INDEX(1*(MID(MID(C657,1,1)*2,ROW(INDIRECT("1:"&amp;LEN(MID(C657,1,1)*2))),1)),,))+MID(C657,2,1)+
SUM(INDEX(1*(MID(MID(C657,3,1)*2,ROW(INDIRECT("1:"&amp;LEN(MID(C657,3,1)*2))),1)),,))+MID(C657,4,1)+
SUM(INDEX(1*(MID(MID(C657,5,1)*2,ROW(INDIRECT("1:"&amp;LEN(MID(C657,5,1)*2))),1)),,))+MID(C657,6,1)+
SUM(INDEX(1*(MID(MID(C657,8,1)*2,ROW(INDIRECT("1:"&amp;LEN(MID(C657,8,1)*2))),1)),,))+MID(C657,9,1)+
SUM(INDEX(1*(MID(MID(C657,10,1)*2,ROW(INDIRECT("1:"&amp;LEN(MID(C657,10,1)*2))),1)),,)),1),1),"0")</f>
        <v>#VALUE!</v>
      </c>
      <c r="AA657" s="81" t="str">
        <f t="shared" si="225"/>
        <v/>
      </c>
      <c r="AB657" s="83" t="b">
        <f t="shared" si="226"/>
        <v>0</v>
      </c>
      <c r="AC657" s="154">
        <f t="shared" ref="AC657:AC720" si="238">MIN(G657*60%,10000)</f>
        <v>0</v>
      </c>
      <c r="AD657" s="154">
        <f>SUMIF($C$15:C656,C657,$AC$15:AC656)</f>
        <v>0</v>
      </c>
      <c r="AE657" s="15">
        <f t="shared" ref="AE657:AE720" si="239">10000-AD657</f>
        <v>10000</v>
      </c>
      <c r="AF657" s="154">
        <f t="shared" ref="AF657:AF720" si="240">IF(AE657=10000,AC657,MIN(AE657,AC657))</f>
        <v>0</v>
      </c>
    </row>
    <row r="658" spans="1:32" s="30" customFormat="1" x14ac:dyDescent="0.25">
      <c r="A658" s="19">
        <v>643</v>
      </c>
      <c r="B658" s="20"/>
      <c r="C658" s="107"/>
      <c r="D658" s="20"/>
      <c r="E658" s="20"/>
      <c r="F658" s="20"/>
      <c r="G658" s="122"/>
      <c r="H658" s="156">
        <f t="shared" si="227"/>
        <v>0</v>
      </c>
      <c r="I658" s="117" t="str">
        <f t="shared" si="228"/>
        <v/>
      </c>
      <c r="J658" s="80" t="b">
        <f t="shared" si="229"/>
        <v>0</v>
      </c>
      <c r="K658" s="80" t="str">
        <f t="shared" si="230"/>
        <v/>
      </c>
      <c r="L658" s="80" t="b">
        <f>IF(C658="",FALSE,IFERROR(NOT(MATCH(C658,'Anställda och korttidsarbete'!$C:$C,0)&gt;0),TRUE))</f>
        <v>0</v>
      </c>
      <c r="M658" s="80" t="str">
        <f t="shared" si="231"/>
        <v/>
      </c>
      <c r="N658" s="80" t="b">
        <f t="shared" si="232"/>
        <v>0</v>
      </c>
      <c r="O658" s="80" t="str">
        <f t="shared" si="233"/>
        <v/>
      </c>
      <c r="P658" s="13" t="b">
        <f t="shared" si="234"/>
        <v>0</v>
      </c>
      <c r="Q658" s="80" t="str">
        <f t="shared" si="235"/>
        <v/>
      </c>
      <c r="R658" s="80" t="b">
        <f t="shared" si="236"/>
        <v>0</v>
      </c>
      <c r="S658" s="81" t="e">
        <f t="shared" si="220"/>
        <v>#VALUE!</v>
      </c>
      <c r="T658" s="81" t="e">
        <f t="shared" si="221"/>
        <v>#VALUE!</v>
      </c>
      <c r="U658" s="81" t="e">
        <f t="shared" si="222"/>
        <v>#VALUE!</v>
      </c>
      <c r="V658" s="82" t="e">
        <f t="shared" si="223"/>
        <v>#VALUE!</v>
      </c>
      <c r="W658" s="82" t="e">
        <f t="shared" si="237"/>
        <v>#VALUE!</v>
      </c>
      <c r="X658" s="82" t="b">
        <f t="shared" ref="X658:X721" si="241">NOT(ISERR(AND(T658&lt;13,VALUE(U658)&lt;31,V658=W658)))</f>
        <v>0</v>
      </c>
      <c r="Y658" s="72" t="str">
        <f t="shared" si="224"/>
        <v/>
      </c>
      <c r="Z658" s="81" t="e" cm="1">
        <f t="array" aca="1" ref="Z658" ca="1">TEXT(RIGHT(10-RIGHT(SUM(INDEX(1*(MID(MID(C658,1,1)*2,ROW(INDIRECT("1:"&amp;LEN(MID(C658,1,1)*2))),1)),,))+MID(C658,2,1)+
SUM(INDEX(1*(MID(MID(C658,3,1)*2,ROW(INDIRECT("1:"&amp;LEN(MID(C658,3,1)*2))),1)),,))+MID(C658,4,1)+
SUM(INDEX(1*(MID(MID(C658,5,1)*2,ROW(INDIRECT("1:"&amp;LEN(MID(C658,5,1)*2))),1)),,))+MID(C658,6,1)+
SUM(INDEX(1*(MID(MID(C658,8,1)*2,ROW(INDIRECT("1:"&amp;LEN(MID(C658,8,1)*2))),1)),,))+MID(C658,9,1)+
SUM(INDEX(1*(MID(MID(C658,10,1)*2,ROW(INDIRECT("1:"&amp;LEN(MID(C658,10,1)*2))),1)),,)),1),1),"0")</f>
        <v>#VALUE!</v>
      </c>
      <c r="AA658" s="81" t="str">
        <f t="shared" si="225"/>
        <v/>
      </c>
      <c r="AB658" s="83" t="b">
        <f t="shared" si="226"/>
        <v>0</v>
      </c>
      <c r="AC658" s="154">
        <f t="shared" si="238"/>
        <v>0</v>
      </c>
      <c r="AD658" s="154">
        <f>SUMIF($C$15:C657,C658,$AC$15:AC657)</f>
        <v>0</v>
      </c>
      <c r="AE658" s="15">
        <f t="shared" si="239"/>
        <v>10000</v>
      </c>
      <c r="AF658" s="154">
        <f t="shared" si="240"/>
        <v>0</v>
      </c>
    </row>
    <row r="659" spans="1:32" s="30" customFormat="1" x14ac:dyDescent="0.25">
      <c r="A659" s="19">
        <v>644</v>
      </c>
      <c r="B659" s="20"/>
      <c r="C659" s="107"/>
      <c r="D659" s="20"/>
      <c r="E659" s="20"/>
      <c r="F659" s="20"/>
      <c r="G659" s="122"/>
      <c r="H659" s="156">
        <f t="shared" si="227"/>
        <v>0</v>
      </c>
      <c r="I659" s="117" t="str">
        <f t="shared" si="228"/>
        <v/>
      </c>
      <c r="J659" s="80" t="b">
        <f t="shared" si="229"/>
        <v>0</v>
      </c>
      <c r="K659" s="80" t="str">
        <f t="shared" si="230"/>
        <v/>
      </c>
      <c r="L659" s="80" t="b">
        <f>IF(C659="",FALSE,IFERROR(NOT(MATCH(C659,'Anställda och korttidsarbete'!$C:$C,0)&gt;0),TRUE))</f>
        <v>0</v>
      </c>
      <c r="M659" s="80" t="str">
        <f t="shared" si="231"/>
        <v/>
      </c>
      <c r="N659" s="80" t="b">
        <f t="shared" si="232"/>
        <v>0</v>
      </c>
      <c r="O659" s="80" t="str">
        <f t="shared" si="233"/>
        <v/>
      </c>
      <c r="P659" s="13" t="b">
        <f t="shared" si="234"/>
        <v>0</v>
      </c>
      <c r="Q659" s="80" t="str">
        <f t="shared" si="235"/>
        <v/>
      </c>
      <c r="R659" s="80" t="b">
        <f t="shared" si="236"/>
        <v>0</v>
      </c>
      <c r="S659" s="81" t="e">
        <f t="shared" si="220"/>
        <v>#VALUE!</v>
      </c>
      <c r="T659" s="81" t="e">
        <f t="shared" si="221"/>
        <v>#VALUE!</v>
      </c>
      <c r="U659" s="81" t="e">
        <f t="shared" si="222"/>
        <v>#VALUE!</v>
      </c>
      <c r="V659" s="82" t="e">
        <f t="shared" si="223"/>
        <v>#VALUE!</v>
      </c>
      <c r="W659" s="82" t="e">
        <f t="shared" si="237"/>
        <v>#VALUE!</v>
      </c>
      <c r="X659" s="82" t="b">
        <f t="shared" si="241"/>
        <v>0</v>
      </c>
      <c r="Y659" s="72" t="str">
        <f t="shared" si="224"/>
        <v/>
      </c>
      <c r="Z659" s="81" t="e" cm="1">
        <f t="array" aca="1" ref="Z659" ca="1">TEXT(RIGHT(10-RIGHT(SUM(INDEX(1*(MID(MID(C659,1,1)*2,ROW(INDIRECT("1:"&amp;LEN(MID(C659,1,1)*2))),1)),,))+MID(C659,2,1)+
SUM(INDEX(1*(MID(MID(C659,3,1)*2,ROW(INDIRECT("1:"&amp;LEN(MID(C659,3,1)*2))),1)),,))+MID(C659,4,1)+
SUM(INDEX(1*(MID(MID(C659,5,1)*2,ROW(INDIRECT("1:"&amp;LEN(MID(C659,5,1)*2))),1)),,))+MID(C659,6,1)+
SUM(INDEX(1*(MID(MID(C659,8,1)*2,ROW(INDIRECT("1:"&amp;LEN(MID(C659,8,1)*2))),1)),,))+MID(C659,9,1)+
SUM(INDEX(1*(MID(MID(C659,10,1)*2,ROW(INDIRECT("1:"&amp;LEN(MID(C659,10,1)*2))),1)),,)),1),1),"0")</f>
        <v>#VALUE!</v>
      </c>
      <c r="AA659" s="81" t="str">
        <f t="shared" si="225"/>
        <v/>
      </c>
      <c r="AB659" s="83" t="b">
        <f t="shared" si="226"/>
        <v>0</v>
      </c>
      <c r="AC659" s="154">
        <f t="shared" si="238"/>
        <v>0</v>
      </c>
      <c r="AD659" s="154">
        <f>SUMIF($C$15:C658,C659,$AC$15:AC658)</f>
        <v>0</v>
      </c>
      <c r="AE659" s="15">
        <f t="shared" si="239"/>
        <v>10000</v>
      </c>
      <c r="AF659" s="154">
        <f t="shared" si="240"/>
        <v>0</v>
      </c>
    </row>
    <row r="660" spans="1:32" s="30" customFormat="1" x14ac:dyDescent="0.25">
      <c r="A660" s="19">
        <v>645</v>
      </c>
      <c r="B660" s="20"/>
      <c r="C660" s="107"/>
      <c r="D660" s="20"/>
      <c r="E660" s="20"/>
      <c r="F660" s="20"/>
      <c r="G660" s="122"/>
      <c r="H660" s="156">
        <f t="shared" si="227"/>
        <v>0</v>
      </c>
      <c r="I660" s="117" t="str">
        <f t="shared" si="228"/>
        <v/>
      </c>
      <c r="J660" s="80" t="b">
        <f t="shared" si="229"/>
        <v>0</v>
      </c>
      <c r="K660" s="80" t="str">
        <f t="shared" si="230"/>
        <v/>
      </c>
      <c r="L660" s="80" t="b">
        <f>IF(C660="",FALSE,IFERROR(NOT(MATCH(C660,'Anställda och korttidsarbete'!$C:$C,0)&gt;0),TRUE))</f>
        <v>0</v>
      </c>
      <c r="M660" s="80" t="str">
        <f t="shared" si="231"/>
        <v/>
      </c>
      <c r="N660" s="80" t="b">
        <f t="shared" si="232"/>
        <v>0</v>
      </c>
      <c r="O660" s="80" t="str">
        <f t="shared" si="233"/>
        <v/>
      </c>
      <c r="P660" s="13" t="b">
        <f t="shared" si="234"/>
        <v>0</v>
      </c>
      <c r="Q660" s="80" t="str">
        <f t="shared" si="235"/>
        <v/>
      </c>
      <c r="R660" s="80" t="b">
        <f t="shared" si="236"/>
        <v>0</v>
      </c>
      <c r="S660" s="81" t="e">
        <f t="shared" si="220"/>
        <v>#VALUE!</v>
      </c>
      <c r="T660" s="81" t="e">
        <f t="shared" si="221"/>
        <v>#VALUE!</v>
      </c>
      <c r="U660" s="81" t="e">
        <f t="shared" si="222"/>
        <v>#VALUE!</v>
      </c>
      <c r="V660" s="82" t="e">
        <f t="shared" si="223"/>
        <v>#VALUE!</v>
      </c>
      <c r="W660" s="82" t="e">
        <f t="shared" si="237"/>
        <v>#VALUE!</v>
      </c>
      <c r="X660" s="82" t="b">
        <f t="shared" si="241"/>
        <v>0</v>
      </c>
      <c r="Y660" s="72" t="str">
        <f t="shared" si="224"/>
        <v/>
      </c>
      <c r="Z660" s="81" t="e" cm="1">
        <f t="array" aca="1" ref="Z660" ca="1">TEXT(RIGHT(10-RIGHT(SUM(INDEX(1*(MID(MID(C660,1,1)*2,ROW(INDIRECT("1:"&amp;LEN(MID(C660,1,1)*2))),1)),,))+MID(C660,2,1)+
SUM(INDEX(1*(MID(MID(C660,3,1)*2,ROW(INDIRECT("1:"&amp;LEN(MID(C660,3,1)*2))),1)),,))+MID(C660,4,1)+
SUM(INDEX(1*(MID(MID(C660,5,1)*2,ROW(INDIRECT("1:"&amp;LEN(MID(C660,5,1)*2))),1)),,))+MID(C660,6,1)+
SUM(INDEX(1*(MID(MID(C660,8,1)*2,ROW(INDIRECT("1:"&amp;LEN(MID(C660,8,1)*2))),1)),,))+MID(C660,9,1)+
SUM(INDEX(1*(MID(MID(C660,10,1)*2,ROW(INDIRECT("1:"&amp;LEN(MID(C660,10,1)*2))),1)),,)),1),1),"0")</f>
        <v>#VALUE!</v>
      </c>
      <c r="AA660" s="81" t="str">
        <f t="shared" si="225"/>
        <v/>
      </c>
      <c r="AB660" s="83" t="b">
        <f t="shared" si="226"/>
        <v>0</v>
      </c>
      <c r="AC660" s="154">
        <f t="shared" si="238"/>
        <v>0</v>
      </c>
      <c r="AD660" s="154">
        <f>SUMIF($C$15:C659,C660,$AC$15:AC659)</f>
        <v>0</v>
      </c>
      <c r="AE660" s="15">
        <f t="shared" si="239"/>
        <v>10000</v>
      </c>
      <c r="AF660" s="154">
        <f t="shared" si="240"/>
        <v>0</v>
      </c>
    </row>
    <row r="661" spans="1:32" s="30" customFormat="1" x14ac:dyDescent="0.25">
      <c r="A661" s="19">
        <v>646</v>
      </c>
      <c r="B661" s="20"/>
      <c r="C661" s="107"/>
      <c r="D661" s="20"/>
      <c r="E661" s="20"/>
      <c r="F661" s="20"/>
      <c r="G661" s="122"/>
      <c r="H661" s="156">
        <f t="shared" si="227"/>
        <v>0</v>
      </c>
      <c r="I661" s="117" t="str">
        <f t="shared" si="228"/>
        <v/>
      </c>
      <c r="J661" s="80" t="b">
        <f t="shared" si="229"/>
        <v>0</v>
      </c>
      <c r="K661" s="80" t="str">
        <f t="shared" si="230"/>
        <v/>
      </c>
      <c r="L661" s="80" t="b">
        <f>IF(C661="",FALSE,IFERROR(NOT(MATCH(C661,'Anställda och korttidsarbete'!$C:$C,0)&gt;0),TRUE))</f>
        <v>0</v>
      </c>
      <c r="M661" s="80" t="str">
        <f t="shared" si="231"/>
        <v/>
      </c>
      <c r="N661" s="80" t="b">
        <f t="shared" si="232"/>
        <v>0</v>
      </c>
      <c r="O661" s="80" t="str">
        <f t="shared" si="233"/>
        <v/>
      </c>
      <c r="P661" s="13" t="b">
        <f t="shared" si="234"/>
        <v>0</v>
      </c>
      <c r="Q661" s="80" t="str">
        <f t="shared" si="235"/>
        <v/>
      </c>
      <c r="R661" s="80" t="b">
        <f t="shared" si="236"/>
        <v>0</v>
      </c>
      <c r="S661" s="81" t="e">
        <f t="shared" si="220"/>
        <v>#VALUE!</v>
      </c>
      <c r="T661" s="81" t="e">
        <f t="shared" si="221"/>
        <v>#VALUE!</v>
      </c>
      <c r="U661" s="81" t="e">
        <f t="shared" si="222"/>
        <v>#VALUE!</v>
      </c>
      <c r="V661" s="82" t="e">
        <f t="shared" si="223"/>
        <v>#VALUE!</v>
      </c>
      <c r="W661" s="82" t="e">
        <f t="shared" si="237"/>
        <v>#VALUE!</v>
      </c>
      <c r="X661" s="82" t="b">
        <f t="shared" si="241"/>
        <v>0</v>
      </c>
      <c r="Y661" s="72" t="str">
        <f t="shared" si="224"/>
        <v/>
      </c>
      <c r="Z661" s="81" t="e" cm="1">
        <f t="array" aca="1" ref="Z661" ca="1">TEXT(RIGHT(10-RIGHT(SUM(INDEX(1*(MID(MID(C661,1,1)*2,ROW(INDIRECT("1:"&amp;LEN(MID(C661,1,1)*2))),1)),,))+MID(C661,2,1)+
SUM(INDEX(1*(MID(MID(C661,3,1)*2,ROW(INDIRECT("1:"&amp;LEN(MID(C661,3,1)*2))),1)),,))+MID(C661,4,1)+
SUM(INDEX(1*(MID(MID(C661,5,1)*2,ROW(INDIRECT("1:"&amp;LEN(MID(C661,5,1)*2))),1)),,))+MID(C661,6,1)+
SUM(INDEX(1*(MID(MID(C661,8,1)*2,ROW(INDIRECT("1:"&amp;LEN(MID(C661,8,1)*2))),1)),,))+MID(C661,9,1)+
SUM(INDEX(1*(MID(MID(C661,10,1)*2,ROW(INDIRECT("1:"&amp;LEN(MID(C661,10,1)*2))),1)),,)),1),1),"0")</f>
        <v>#VALUE!</v>
      </c>
      <c r="AA661" s="81" t="str">
        <f t="shared" si="225"/>
        <v/>
      </c>
      <c r="AB661" s="83" t="b">
        <f t="shared" si="226"/>
        <v>0</v>
      </c>
      <c r="AC661" s="154">
        <f t="shared" si="238"/>
        <v>0</v>
      </c>
      <c r="AD661" s="154">
        <f>SUMIF($C$15:C660,C661,$AC$15:AC660)</f>
        <v>0</v>
      </c>
      <c r="AE661" s="15">
        <f t="shared" si="239"/>
        <v>10000</v>
      </c>
      <c r="AF661" s="154">
        <f t="shared" si="240"/>
        <v>0</v>
      </c>
    </row>
    <row r="662" spans="1:32" s="30" customFormat="1" x14ac:dyDescent="0.25">
      <c r="A662" s="19">
        <v>647</v>
      </c>
      <c r="B662" s="20"/>
      <c r="C662" s="107"/>
      <c r="D662" s="20"/>
      <c r="E662" s="20"/>
      <c r="F662" s="20"/>
      <c r="G662" s="122"/>
      <c r="H662" s="156">
        <f t="shared" si="227"/>
        <v>0</v>
      </c>
      <c r="I662" s="117" t="str">
        <f t="shared" si="228"/>
        <v/>
      </c>
      <c r="J662" s="80" t="b">
        <f t="shared" si="229"/>
        <v>0</v>
      </c>
      <c r="K662" s="80" t="str">
        <f t="shared" si="230"/>
        <v/>
      </c>
      <c r="L662" s="80" t="b">
        <f>IF(C662="",FALSE,IFERROR(NOT(MATCH(C662,'Anställda och korttidsarbete'!$C:$C,0)&gt;0),TRUE))</f>
        <v>0</v>
      </c>
      <c r="M662" s="80" t="str">
        <f t="shared" si="231"/>
        <v/>
      </c>
      <c r="N662" s="80" t="b">
        <f t="shared" si="232"/>
        <v>0</v>
      </c>
      <c r="O662" s="80" t="str">
        <f t="shared" si="233"/>
        <v/>
      </c>
      <c r="P662" s="13" t="b">
        <f t="shared" si="234"/>
        <v>0</v>
      </c>
      <c r="Q662" s="80" t="str">
        <f t="shared" si="235"/>
        <v/>
      </c>
      <c r="R662" s="80" t="b">
        <f t="shared" si="236"/>
        <v>0</v>
      </c>
      <c r="S662" s="81" t="e">
        <f t="shared" si="220"/>
        <v>#VALUE!</v>
      </c>
      <c r="T662" s="81" t="e">
        <f t="shared" si="221"/>
        <v>#VALUE!</v>
      </c>
      <c r="U662" s="81" t="e">
        <f t="shared" si="222"/>
        <v>#VALUE!</v>
      </c>
      <c r="V662" s="82" t="e">
        <f t="shared" si="223"/>
        <v>#VALUE!</v>
      </c>
      <c r="W662" s="82" t="e">
        <f t="shared" si="237"/>
        <v>#VALUE!</v>
      </c>
      <c r="X662" s="82" t="b">
        <f t="shared" si="241"/>
        <v>0</v>
      </c>
      <c r="Y662" s="72" t="str">
        <f t="shared" si="224"/>
        <v/>
      </c>
      <c r="Z662" s="81" t="e" cm="1">
        <f t="array" aca="1" ref="Z662" ca="1">TEXT(RIGHT(10-RIGHT(SUM(INDEX(1*(MID(MID(C662,1,1)*2,ROW(INDIRECT("1:"&amp;LEN(MID(C662,1,1)*2))),1)),,))+MID(C662,2,1)+
SUM(INDEX(1*(MID(MID(C662,3,1)*2,ROW(INDIRECT("1:"&amp;LEN(MID(C662,3,1)*2))),1)),,))+MID(C662,4,1)+
SUM(INDEX(1*(MID(MID(C662,5,1)*2,ROW(INDIRECT("1:"&amp;LEN(MID(C662,5,1)*2))),1)),,))+MID(C662,6,1)+
SUM(INDEX(1*(MID(MID(C662,8,1)*2,ROW(INDIRECT("1:"&amp;LEN(MID(C662,8,1)*2))),1)),,))+MID(C662,9,1)+
SUM(INDEX(1*(MID(MID(C662,10,1)*2,ROW(INDIRECT("1:"&amp;LEN(MID(C662,10,1)*2))),1)),,)),1),1),"0")</f>
        <v>#VALUE!</v>
      </c>
      <c r="AA662" s="81" t="str">
        <f t="shared" si="225"/>
        <v/>
      </c>
      <c r="AB662" s="83" t="b">
        <f t="shared" si="226"/>
        <v>0</v>
      </c>
      <c r="AC662" s="154">
        <f t="shared" si="238"/>
        <v>0</v>
      </c>
      <c r="AD662" s="154">
        <f>SUMIF($C$15:C661,C662,$AC$15:AC661)</f>
        <v>0</v>
      </c>
      <c r="AE662" s="15">
        <f t="shared" si="239"/>
        <v>10000</v>
      </c>
      <c r="AF662" s="154">
        <f t="shared" si="240"/>
        <v>0</v>
      </c>
    </row>
    <row r="663" spans="1:32" s="30" customFormat="1" x14ac:dyDescent="0.25">
      <c r="A663" s="19">
        <v>648</v>
      </c>
      <c r="B663" s="20"/>
      <c r="C663" s="107"/>
      <c r="D663" s="20"/>
      <c r="E663" s="20"/>
      <c r="F663" s="20"/>
      <c r="G663" s="122"/>
      <c r="H663" s="156">
        <f t="shared" si="227"/>
        <v>0</v>
      </c>
      <c r="I663" s="117" t="str">
        <f t="shared" si="228"/>
        <v/>
      </c>
      <c r="J663" s="80" t="b">
        <f t="shared" si="229"/>
        <v>0</v>
      </c>
      <c r="K663" s="80" t="str">
        <f t="shared" si="230"/>
        <v/>
      </c>
      <c r="L663" s="80" t="b">
        <f>IF(C663="",FALSE,IFERROR(NOT(MATCH(C663,'Anställda och korttidsarbete'!$C:$C,0)&gt;0),TRUE))</f>
        <v>0</v>
      </c>
      <c r="M663" s="80" t="str">
        <f t="shared" si="231"/>
        <v/>
      </c>
      <c r="N663" s="80" t="b">
        <f t="shared" si="232"/>
        <v>0</v>
      </c>
      <c r="O663" s="80" t="str">
        <f t="shared" si="233"/>
        <v/>
      </c>
      <c r="P663" s="13" t="b">
        <f t="shared" si="234"/>
        <v>0</v>
      </c>
      <c r="Q663" s="80" t="str">
        <f t="shared" si="235"/>
        <v/>
      </c>
      <c r="R663" s="80" t="b">
        <f t="shared" si="236"/>
        <v>0</v>
      </c>
      <c r="S663" s="81" t="e">
        <f t="shared" si="220"/>
        <v>#VALUE!</v>
      </c>
      <c r="T663" s="81" t="e">
        <f t="shared" si="221"/>
        <v>#VALUE!</v>
      </c>
      <c r="U663" s="81" t="e">
        <f t="shared" si="222"/>
        <v>#VALUE!</v>
      </c>
      <c r="V663" s="82" t="e">
        <f t="shared" si="223"/>
        <v>#VALUE!</v>
      </c>
      <c r="W663" s="82" t="e">
        <f t="shared" si="237"/>
        <v>#VALUE!</v>
      </c>
      <c r="X663" s="82" t="b">
        <f t="shared" si="241"/>
        <v>0</v>
      </c>
      <c r="Y663" s="72" t="str">
        <f t="shared" si="224"/>
        <v/>
      </c>
      <c r="Z663" s="81" t="e" cm="1">
        <f t="array" aca="1" ref="Z663" ca="1">TEXT(RIGHT(10-RIGHT(SUM(INDEX(1*(MID(MID(C663,1,1)*2,ROW(INDIRECT("1:"&amp;LEN(MID(C663,1,1)*2))),1)),,))+MID(C663,2,1)+
SUM(INDEX(1*(MID(MID(C663,3,1)*2,ROW(INDIRECT("1:"&amp;LEN(MID(C663,3,1)*2))),1)),,))+MID(C663,4,1)+
SUM(INDEX(1*(MID(MID(C663,5,1)*2,ROW(INDIRECT("1:"&amp;LEN(MID(C663,5,1)*2))),1)),,))+MID(C663,6,1)+
SUM(INDEX(1*(MID(MID(C663,8,1)*2,ROW(INDIRECT("1:"&amp;LEN(MID(C663,8,1)*2))),1)),,))+MID(C663,9,1)+
SUM(INDEX(1*(MID(MID(C663,10,1)*2,ROW(INDIRECT("1:"&amp;LEN(MID(C663,10,1)*2))),1)),,)),1),1),"0")</f>
        <v>#VALUE!</v>
      </c>
      <c r="AA663" s="81" t="str">
        <f t="shared" si="225"/>
        <v/>
      </c>
      <c r="AB663" s="83" t="b">
        <f t="shared" si="226"/>
        <v>0</v>
      </c>
      <c r="AC663" s="154">
        <f t="shared" si="238"/>
        <v>0</v>
      </c>
      <c r="AD663" s="154">
        <f>SUMIF($C$15:C662,C663,$AC$15:AC662)</f>
        <v>0</v>
      </c>
      <c r="AE663" s="15">
        <f t="shared" si="239"/>
        <v>10000</v>
      </c>
      <c r="AF663" s="154">
        <f t="shared" si="240"/>
        <v>0</v>
      </c>
    </row>
    <row r="664" spans="1:32" s="30" customFormat="1" x14ac:dyDescent="0.25">
      <c r="A664" s="19">
        <v>649</v>
      </c>
      <c r="B664" s="20"/>
      <c r="C664" s="107"/>
      <c r="D664" s="20"/>
      <c r="E664" s="20"/>
      <c r="F664" s="20"/>
      <c r="G664" s="122"/>
      <c r="H664" s="156">
        <f t="shared" si="227"/>
        <v>0</v>
      </c>
      <c r="I664" s="117" t="str">
        <f t="shared" si="228"/>
        <v/>
      </c>
      <c r="J664" s="80" t="b">
        <f t="shared" si="229"/>
        <v>0</v>
      </c>
      <c r="K664" s="80" t="str">
        <f t="shared" si="230"/>
        <v/>
      </c>
      <c r="L664" s="80" t="b">
        <f>IF(C664="",FALSE,IFERROR(NOT(MATCH(C664,'Anställda och korttidsarbete'!$C:$C,0)&gt;0),TRUE))</f>
        <v>0</v>
      </c>
      <c r="M664" s="80" t="str">
        <f t="shared" si="231"/>
        <v/>
      </c>
      <c r="N664" s="80" t="b">
        <f t="shared" si="232"/>
        <v>0</v>
      </c>
      <c r="O664" s="80" t="str">
        <f t="shared" si="233"/>
        <v/>
      </c>
      <c r="P664" s="13" t="b">
        <f t="shared" si="234"/>
        <v>0</v>
      </c>
      <c r="Q664" s="80" t="str">
        <f t="shared" si="235"/>
        <v/>
      </c>
      <c r="R664" s="80" t="b">
        <f t="shared" si="236"/>
        <v>0</v>
      </c>
      <c r="S664" s="81" t="e">
        <f t="shared" si="220"/>
        <v>#VALUE!</v>
      </c>
      <c r="T664" s="81" t="e">
        <f t="shared" si="221"/>
        <v>#VALUE!</v>
      </c>
      <c r="U664" s="81" t="e">
        <f t="shared" si="222"/>
        <v>#VALUE!</v>
      </c>
      <c r="V664" s="82" t="e">
        <f t="shared" si="223"/>
        <v>#VALUE!</v>
      </c>
      <c r="W664" s="82" t="e">
        <f t="shared" si="237"/>
        <v>#VALUE!</v>
      </c>
      <c r="X664" s="82" t="b">
        <f t="shared" si="241"/>
        <v>0</v>
      </c>
      <c r="Y664" s="72" t="str">
        <f t="shared" si="224"/>
        <v/>
      </c>
      <c r="Z664" s="81" t="e" cm="1">
        <f t="array" aca="1" ref="Z664" ca="1">TEXT(RIGHT(10-RIGHT(SUM(INDEX(1*(MID(MID(C664,1,1)*2,ROW(INDIRECT("1:"&amp;LEN(MID(C664,1,1)*2))),1)),,))+MID(C664,2,1)+
SUM(INDEX(1*(MID(MID(C664,3,1)*2,ROW(INDIRECT("1:"&amp;LEN(MID(C664,3,1)*2))),1)),,))+MID(C664,4,1)+
SUM(INDEX(1*(MID(MID(C664,5,1)*2,ROW(INDIRECT("1:"&amp;LEN(MID(C664,5,1)*2))),1)),,))+MID(C664,6,1)+
SUM(INDEX(1*(MID(MID(C664,8,1)*2,ROW(INDIRECT("1:"&amp;LEN(MID(C664,8,1)*2))),1)),,))+MID(C664,9,1)+
SUM(INDEX(1*(MID(MID(C664,10,1)*2,ROW(INDIRECT("1:"&amp;LEN(MID(C664,10,1)*2))),1)),,)),1),1),"0")</f>
        <v>#VALUE!</v>
      </c>
      <c r="AA664" s="81" t="str">
        <f t="shared" si="225"/>
        <v/>
      </c>
      <c r="AB664" s="83" t="b">
        <f t="shared" si="226"/>
        <v>0</v>
      </c>
      <c r="AC664" s="154">
        <f t="shared" si="238"/>
        <v>0</v>
      </c>
      <c r="AD664" s="154">
        <f>SUMIF($C$15:C663,C664,$AC$15:AC663)</f>
        <v>0</v>
      </c>
      <c r="AE664" s="15">
        <f t="shared" si="239"/>
        <v>10000</v>
      </c>
      <c r="AF664" s="154">
        <f t="shared" si="240"/>
        <v>0</v>
      </c>
    </row>
    <row r="665" spans="1:32" s="30" customFormat="1" x14ac:dyDescent="0.25">
      <c r="A665" s="19">
        <v>650</v>
      </c>
      <c r="B665" s="20"/>
      <c r="C665" s="107"/>
      <c r="D665" s="20"/>
      <c r="E665" s="20"/>
      <c r="F665" s="20"/>
      <c r="G665" s="122"/>
      <c r="H665" s="156">
        <f t="shared" si="227"/>
        <v>0</v>
      </c>
      <c r="I665" s="117" t="str">
        <f t="shared" si="228"/>
        <v/>
      </c>
      <c r="J665" s="80" t="b">
        <f t="shared" si="229"/>
        <v>0</v>
      </c>
      <c r="K665" s="80" t="str">
        <f t="shared" si="230"/>
        <v/>
      </c>
      <c r="L665" s="80" t="b">
        <f>IF(C665="",FALSE,IFERROR(NOT(MATCH(C665,'Anställda och korttidsarbete'!$C:$C,0)&gt;0),TRUE))</f>
        <v>0</v>
      </c>
      <c r="M665" s="80" t="str">
        <f t="shared" si="231"/>
        <v/>
      </c>
      <c r="N665" s="80" t="b">
        <f t="shared" si="232"/>
        <v>0</v>
      </c>
      <c r="O665" s="80" t="str">
        <f t="shared" si="233"/>
        <v/>
      </c>
      <c r="P665" s="13" t="b">
        <f t="shared" si="234"/>
        <v>0</v>
      </c>
      <c r="Q665" s="80" t="str">
        <f t="shared" si="235"/>
        <v/>
      </c>
      <c r="R665" s="80" t="b">
        <f t="shared" si="236"/>
        <v>0</v>
      </c>
      <c r="S665" s="81" t="e">
        <f t="shared" si="220"/>
        <v>#VALUE!</v>
      </c>
      <c r="T665" s="81" t="e">
        <f t="shared" si="221"/>
        <v>#VALUE!</v>
      </c>
      <c r="U665" s="81" t="e">
        <f t="shared" si="222"/>
        <v>#VALUE!</v>
      </c>
      <c r="V665" s="82" t="e">
        <f t="shared" si="223"/>
        <v>#VALUE!</v>
      </c>
      <c r="W665" s="82" t="e">
        <f t="shared" si="237"/>
        <v>#VALUE!</v>
      </c>
      <c r="X665" s="82" t="b">
        <f t="shared" si="241"/>
        <v>0</v>
      </c>
      <c r="Y665" s="72" t="str">
        <f t="shared" si="224"/>
        <v/>
      </c>
      <c r="Z665" s="81" t="e" cm="1">
        <f t="array" aca="1" ref="Z665" ca="1">TEXT(RIGHT(10-RIGHT(SUM(INDEX(1*(MID(MID(C665,1,1)*2,ROW(INDIRECT("1:"&amp;LEN(MID(C665,1,1)*2))),1)),,))+MID(C665,2,1)+
SUM(INDEX(1*(MID(MID(C665,3,1)*2,ROW(INDIRECT("1:"&amp;LEN(MID(C665,3,1)*2))),1)),,))+MID(C665,4,1)+
SUM(INDEX(1*(MID(MID(C665,5,1)*2,ROW(INDIRECT("1:"&amp;LEN(MID(C665,5,1)*2))),1)),,))+MID(C665,6,1)+
SUM(INDEX(1*(MID(MID(C665,8,1)*2,ROW(INDIRECT("1:"&amp;LEN(MID(C665,8,1)*2))),1)),,))+MID(C665,9,1)+
SUM(INDEX(1*(MID(MID(C665,10,1)*2,ROW(INDIRECT("1:"&amp;LEN(MID(C665,10,1)*2))),1)),,)),1),1),"0")</f>
        <v>#VALUE!</v>
      </c>
      <c r="AA665" s="81" t="str">
        <f t="shared" si="225"/>
        <v/>
      </c>
      <c r="AB665" s="83" t="b">
        <f t="shared" si="226"/>
        <v>0</v>
      </c>
      <c r="AC665" s="154">
        <f t="shared" si="238"/>
        <v>0</v>
      </c>
      <c r="AD665" s="154">
        <f>SUMIF($C$15:C664,C665,$AC$15:AC664)</f>
        <v>0</v>
      </c>
      <c r="AE665" s="15">
        <f t="shared" si="239"/>
        <v>10000</v>
      </c>
      <c r="AF665" s="154">
        <f t="shared" si="240"/>
        <v>0</v>
      </c>
    </row>
    <row r="666" spans="1:32" s="30" customFormat="1" x14ac:dyDescent="0.25">
      <c r="A666" s="19">
        <v>651</v>
      </c>
      <c r="B666" s="20"/>
      <c r="C666" s="107"/>
      <c r="D666" s="20"/>
      <c r="E666" s="20"/>
      <c r="F666" s="20"/>
      <c r="G666" s="122"/>
      <c r="H666" s="156">
        <f t="shared" si="227"/>
        <v>0</v>
      </c>
      <c r="I666" s="117" t="str">
        <f t="shared" si="228"/>
        <v/>
      </c>
      <c r="J666" s="80" t="b">
        <f t="shared" si="229"/>
        <v>0</v>
      </c>
      <c r="K666" s="80" t="str">
        <f t="shared" si="230"/>
        <v/>
      </c>
      <c r="L666" s="80" t="b">
        <f>IF(C666="",FALSE,IFERROR(NOT(MATCH(C666,'Anställda och korttidsarbete'!$C:$C,0)&gt;0),TRUE))</f>
        <v>0</v>
      </c>
      <c r="M666" s="80" t="str">
        <f t="shared" si="231"/>
        <v/>
      </c>
      <c r="N666" s="80" t="b">
        <f t="shared" si="232"/>
        <v>0</v>
      </c>
      <c r="O666" s="80" t="str">
        <f t="shared" si="233"/>
        <v/>
      </c>
      <c r="P666" s="13" t="b">
        <f t="shared" si="234"/>
        <v>0</v>
      </c>
      <c r="Q666" s="80" t="str">
        <f t="shared" si="235"/>
        <v/>
      </c>
      <c r="R666" s="80" t="b">
        <f t="shared" si="236"/>
        <v>0</v>
      </c>
      <c r="S666" s="81" t="e">
        <f t="shared" si="220"/>
        <v>#VALUE!</v>
      </c>
      <c r="T666" s="81" t="e">
        <f t="shared" si="221"/>
        <v>#VALUE!</v>
      </c>
      <c r="U666" s="81" t="e">
        <f t="shared" si="222"/>
        <v>#VALUE!</v>
      </c>
      <c r="V666" s="82" t="e">
        <f t="shared" si="223"/>
        <v>#VALUE!</v>
      </c>
      <c r="W666" s="82" t="e">
        <f t="shared" si="237"/>
        <v>#VALUE!</v>
      </c>
      <c r="X666" s="82" t="b">
        <f t="shared" si="241"/>
        <v>0</v>
      </c>
      <c r="Y666" s="72" t="str">
        <f t="shared" si="224"/>
        <v/>
      </c>
      <c r="Z666" s="81" t="e" cm="1">
        <f t="array" aca="1" ref="Z666" ca="1">TEXT(RIGHT(10-RIGHT(SUM(INDEX(1*(MID(MID(C666,1,1)*2,ROW(INDIRECT("1:"&amp;LEN(MID(C666,1,1)*2))),1)),,))+MID(C666,2,1)+
SUM(INDEX(1*(MID(MID(C666,3,1)*2,ROW(INDIRECT("1:"&amp;LEN(MID(C666,3,1)*2))),1)),,))+MID(C666,4,1)+
SUM(INDEX(1*(MID(MID(C666,5,1)*2,ROW(INDIRECT("1:"&amp;LEN(MID(C666,5,1)*2))),1)),,))+MID(C666,6,1)+
SUM(INDEX(1*(MID(MID(C666,8,1)*2,ROW(INDIRECT("1:"&amp;LEN(MID(C666,8,1)*2))),1)),,))+MID(C666,9,1)+
SUM(INDEX(1*(MID(MID(C666,10,1)*2,ROW(INDIRECT("1:"&amp;LEN(MID(C666,10,1)*2))),1)),,)),1),1),"0")</f>
        <v>#VALUE!</v>
      </c>
      <c r="AA666" s="81" t="str">
        <f t="shared" si="225"/>
        <v/>
      </c>
      <c r="AB666" s="83" t="b">
        <f t="shared" si="226"/>
        <v>0</v>
      </c>
      <c r="AC666" s="154">
        <f t="shared" si="238"/>
        <v>0</v>
      </c>
      <c r="AD666" s="154">
        <f>SUMIF($C$15:C665,C666,$AC$15:AC665)</f>
        <v>0</v>
      </c>
      <c r="AE666" s="15">
        <f t="shared" si="239"/>
        <v>10000</v>
      </c>
      <c r="AF666" s="154">
        <f t="shared" si="240"/>
        <v>0</v>
      </c>
    </row>
    <row r="667" spans="1:32" s="30" customFormat="1" x14ac:dyDescent="0.25">
      <c r="A667" s="19">
        <v>652</v>
      </c>
      <c r="B667" s="20"/>
      <c r="C667" s="107"/>
      <c r="D667" s="20"/>
      <c r="E667" s="20"/>
      <c r="F667" s="20"/>
      <c r="G667" s="122"/>
      <c r="H667" s="156">
        <f t="shared" si="227"/>
        <v>0</v>
      </c>
      <c r="I667" s="117" t="str">
        <f t="shared" si="228"/>
        <v/>
      </c>
      <c r="J667" s="80" t="b">
        <f t="shared" si="229"/>
        <v>0</v>
      </c>
      <c r="K667" s="80" t="str">
        <f t="shared" si="230"/>
        <v/>
      </c>
      <c r="L667" s="80" t="b">
        <f>IF(C667="",FALSE,IFERROR(NOT(MATCH(C667,'Anställda och korttidsarbete'!$C:$C,0)&gt;0),TRUE))</f>
        <v>0</v>
      </c>
      <c r="M667" s="80" t="str">
        <f t="shared" si="231"/>
        <v/>
      </c>
      <c r="N667" s="80" t="b">
        <f t="shared" si="232"/>
        <v>0</v>
      </c>
      <c r="O667" s="80" t="str">
        <f t="shared" si="233"/>
        <v/>
      </c>
      <c r="P667" s="13" t="b">
        <f t="shared" si="234"/>
        <v>0</v>
      </c>
      <c r="Q667" s="80" t="str">
        <f t="shared" si="235"/>
        <v/>
      </c>
      <c r="R667" s="80" t="b">
        <f t="shared" si="236"/>
        <v>0</v>
      </c>
      <c r="S667" s="81" t="e">
        <f t="shared" si="220"/>
        <v>#VALUE!</v>
      </c>
      <c r="T667" s="81" t="e">
        <f t="shared" si="221"/>
        <v>#VALUE!</v>
      </c>
      <c r="U667" s="81" t="e">
        <f t="shared" si="222"/>
        <v>#VALUE!</v>
      </c>
      <c r="V667" s="82" t="e">
        <f t="shared" si="223"/>
        <v>#VALUE!</v>
      </c>
      <c r="W667" s="82" t="e">
        <f t="shared" si="237"/>
        <v>#VALUE!</v>
      </c>
      <c r="X667" s="82" t="b">
        <f t="shared" si="241"/>
        <v>0</v>
      </c>
      <c r="Y667" s="72" t="str">
        <f t="shared" si="224"/>
        <v/>
      </c>
      <c r="Z667" s="81" t="e" cm="1">
        <f t="array" aca="1" ref="Z667" ca="1">TEXT(RIGHT(10-RIGHT(SUM(INDEX(1*(MID(MID(C667,1,1)*2,ROW(INDIRECT("1:"&amp;LEN(MID(C667,1,1)*2))),1)),,))+MID(C667,2,1)+
SUM(INDEX(1*(MID(MID(C667,3,1)*2,ROW(INDIRECT("1:"&amp;LEN(MID(C667,3,1)*2))),1)),,))+MID(C667,4,1)+
SUM(INDEX(1*(MID(MID(C667,5,1)*2,ROW(INDIRECT("1:"&amp;LEN(MID(C667,5,1)*2))),1)),,))+MID(C667,6,1)+
SUM(INDEX(1*(MID(MID(C667,8,1)*2,ROW(INDIRECT("1:"&amp;LEN(MID(C667,8,1)*2))),1)),,))+MID(C667,9,1)+
SUM(INDEX(1*(MID(MID(C667,10,1)*2,ROW(INDIRECT("1:"&amp;LEN(MID(C667,10,1)*2))),1)),,)),1),1),"0")</f>
        <v>#VALUE!</v>
      </c>
      <c r="AA667" s="81" t="str">
        <f t="shared" si="225"/>
        <v/>
      </c>
      <c r="AB667" s="83" t="b">
        <f t="shared" si="226"/>
        <v>0</v>
      </c>
      <c r="AC667" s="154">
        <f t="shared" si="238"/>
        <v>0</v>
      </c>
      <c r="AD667" s="154">
        <f>SUMIF($C$15:C666,C667,$AC$15:AC666)</f>
        <v>0</v>
      </c>
      <c r="AE667" s="15">
        <f t="shared" si="239"/>
        <v>10000</v>
      </c>
      <c r="AF667" s="154">
        <f t="shared" si="240"/>
        <v>0</v>
      </c>
    </row>
    <row r="668" spans="1:32" s="30" customFormat="1" x14ac:dyDescent="0.25">
      <c r="A668" s="19">
        <v>653</v>
      </c>
      <c r="B668" s="20"/>
      <c r="C668" s="107"/>
      <c r="D668" s="20"/>
      <c r="E668" s="20"/>
      <c r="F668" s="20"/>
      <c r="G668" s="122"/>
      <c r="H668" s="156">
        <f t="shared" si="227"/>
        <v>0</v>
      </c>
      <c r="I668" s="117" t="str">
        <f t="shared" si="228"/>
        <v/>
      </c>
      <c r="J668" s="80" t="b">
        <f t="shared" si="229"/>
        <v>0</v>
      </c>
      <c r="K668" s="80" t="str">
        <f t="shared" si="230"/>
        <v/>
      </c>
      <c r="L668" s="80" t="b">
        <f>IF(C668="",FALSE,IFERROR(NOT(MATCH(C668,'Anställda och korttidsarbete'!$C:$C,0)&gt;0),TRUE))</f>
        <v>0</v>
      </c>
      <c r="M668" s="80" t="str">
        <f t="shared" si="231"/>
        <v/>
      </c>
      <c r="N668" s="80" t="b">
        <f t="shared" si="232"/>
        <v>0</v>
      </c>
      <c r="O668" s="80" t="str">
        <f t="shared" si="233"/>
        <v/>
      </c>
      <c r="P668" s="13" t="b">
        <f t="shared" si="234"/>
        <v>0</v>
      </c>
      <c r="Q668" s="80" t="str">
        <f t="shared" si="235"/>
        <v/>
      </c>
      <c r="R668" s="80" t="b">
        <f t="shared" si="236"/>
        <v>0</v>
      </c>
      <c r="S668" s="81" t="e">
        <f t="shared" si="220"/>
        <v>#VALUE!</v>
      </c>
      <c r="T668" s="81" t="e">
        <f t="shared" si="221"/>
        <v>#VALUE!</v>
      </c>
      <c r="U668" s="81" t="e">
        <f t="shared" si="222"/>
        <v>#VALUE!</v>
      </c>
      <c r="V668" s="82" t="e">
        <f t="shared" si="223"/>
        <v>#VALUE!</v>
      </c>
      <c r="W668" s="82" t="e">
        <f t="shared" si="237"/>
        <v>#VALUE!</v>
      </c>
      <c r="X668" s="82" t="b">
        <f t="shared" si="241"/>
        <v>0</v>
      </c>
      <c r="Y668" s="72" t="str">
        <f t="shared" si="224"/>
        <v/>
      </c>
      <c r="Z668" s="81" t="e" cm="1">
        <f t="array" aca="1" ref="Z668" ca="1">TEXT(RIGHT(10-RIGHT(SUM(INDEX(1*(MID(MID(C668,1,1)*2,ROW(INDIRECT("1:"&amp;LEN(MID(C668,1,1)*2))),1)),,))+MID(C668,2,1)+
SUM(INDEX(1*(MID(MID(C668,3,1)*2,ROW(INDIRECT("1:"&amp;LEN(MID(C668,3,1)*2))),1)),,))+MID(C668,4,1)+
SUM(INDEX(1*(MID(MID(C668,5,1)*2,ROW(INDIRECT("1:"&amp;LEN(MID(C668,5,1)*2))),1)),,))+MID(C668,6,1)+
SUM(INDEX(1*(MID(MID(C668,8,1)*2,ROW(INDIRECT("1:"&amp;LEN(MID(C668,8,1)*2))),1)),,))+MID(C668,9,1)+
SUM(INDEX(1*(MID(MID(C668,10,1)*2,ROW(INDIRECT("1:"&amp;LEN(MID(C668,10,1)*2))),1)),,)),1),1),"0")</f>
        <v>#VALUE!</v>
      </c>
      <c r="AA668" s="81" t="str">
        <f t="shared" si="225"/>
        <v/>
      </c>
      <c r="AB668" s="83" t="b">
        <f t="shared" si="226"/>
        <v>0</v>
      </c>
      <c r="AC668" s="154">
        <f t="shared" si="238"/>
        <v>0</v>
      </c>
      <c r="AD668" s="154">
        <f>SUMIF($C$15:C667,C668,$AC$15:AC667)</f>
        <v>0</v>
      </c>
      <c r="AE668" s="15">
        <f t="shared" si="239"/>
        <v>10000</v>
      </c>
      <c r="AF668" s="154">
        <f t="shared" si="240"/>
        <v>0</v>
      </c>
    </row>
    <row r="669" spans="1:32" s="30" customFormat="1" x14ac:dyDescent="0.25">
      <c r="A669" s="19">
        <v>654</v>
      </c>
      <c r="B669" s="20"/>
      <c r="C669" s="107"/>
      <c r="D669" s="20"/>
      <c r="E669" s="20"/>
      <c r="F669" s="20"/>
      <c r="G669" s="122"/>
      <c r="H669" s="156">
        <f t="shared" si="227"/>
        <v>0</v>
      </c>
      <c r="I669" s="117" t="str">
        <f t="shared" si="228"/>
        <v/>
      </c>
      <c r="J669" s="80" t="b">
        <f t="shared" si="229"/>
        <v>0</v>
      </c>
      <c r="K669" s="80" t="str">
        <f t="shared" si="230"/>
        <v/>
      </c>
      <c r="L669" s="80" t="b">
        <f>IF(C669="",FALSE,IFERROR(NOT(MATCH(C669,'Anställda och korttidsarbete'!$C:$C,0)&gt;0),TRUE))</f>
        <v>0</v>
      </c>
      <c r="M669" s="80" t="str">
        <f t="shared" si="231"/>
        <v/>
      </c>
      <c r="N669" s="80" t="b">
        <f t="shared" si="232"/>
        <v>0</v>
      </c>
      <c r="O669" s="80" t="str">
        <f t="shared" si="233"/>
        <v/>
      </c>
      <c r="P669" s="13" t="b">
        <f t="shared" si="234"/>
        <v>0</v>
      </c>
      <c r="Q669" s="80" t="str">
        <f t="shared" si="235"/>
        <v/>
      </c>
      <c r="R669" s="80" t="b">
        <f t="shared" si="236"/>
        <v>0</v>
      </c>
      <c r="S669" s="81" t="e">
        <f t="shared" si="220"/>
        <v>#VALUE!</v>
      </c>
      <c r="T669" s="81" t="e">
        <f t="shared" si="221"/>
        <v>#VALUE!</v>
      </c>
      <c r="U669" s="81" t="e">
        <f t="shared" si="222"/>
        <v>#VALUE!</v>
      </c>
      <c r="V669" s="82" t="e">
        <f t="shared" si="223"/>
        <v>#VALUE!</v>
      </c>
      <c r="W669" s="82" t="e">
        <f t="shared" si="237"/>
        <v>#VALUE!</v>
      </c>
      <c r="X669" s="82" t="b">
        <f t="shared" si="241"/>
        <v>0</v>
      </c>
      <c r="Y669" s="72" t="str">
        <f t="shared" si="224"/>
        <v/>
      </c>
      <c r="Z669" s="81" t="e" cm="1">
        <f t="array" aca="1" ref="Z669" ca="1">TEXT(RIGHT(10-RIGHT(SUM(INDEX(1*(MID(MID(C669,1,1)*2,ROW(INDIRECT("1:"&amp;LEN(MID(C669,1,1)*2))),1)),,))+MID(C669,2,1)+
SUM(INDEX(1*(MID(MID(C669,3,1)*2,ROW(INDIRECT("1:"&amp;LEN(MID(C669,3,1)*2))),1)),,))+MID(C669,4,1)+
SUM(INDEX(1*(MID(MID(C669,5,1)*2,ROW(INDIRECT("1:"&amp;LEN(MID(C669,5,1)*2))),1)),,))+MID(C669,6,1)+
SUM(INDEX(1*(MID(MID(C669,8,1)*2,ROW(INDIRECT("1:"&amp;LEN(MID(C669,8,1)*2))),1)),,))+MID(C669,9,1)+
SUM(INDEX(1*(MID(MID(C669,10,1)*2,ROW(INDIRECT("1:"&amp;LEN(MID(C669,10,1)*2))),1)),,)),1),1),"0")</f>
        <v>#VALUE!</v>
      </c>
      <c r="AA669" s="81" t="str">
        <f t="shared" si="225"/>
        <v/>
      </c>
      <c r="AB669" s="83" t="b">
        <f t="shared" si="226"/>
        <v>0</v>
      </c>
      <c r="AC669" s="154">
        <f t="shared" si="238"/>
        <v>0</v>
      </c>
      <c r="AD669" s="154">
        <f>SUMIF($C$15:C668,C669,$AC$15:AC668)</f>
        <v>0</v>
      </c>
      <c r="AE669" s="15">
        <f t="shared" si="239"/>
        <v>10000</v>
      </c>
      <c r="AF669" s="154">
        <f t="shared" si="240"/>
        <v>0</v>
      </c>
    </row>
    <row r="670" spans="1:32" s="30" customFormat="1" x14ac:dyDescent="0.25">
      <c r="A670" s="19">
        <v>655</v>
      </c>
      <c r="B670" s="20"/>
      <c r="C670" s="107"/>
      <c r="D670" s="20"/>
      <c r="E670" s="20"/>
      <c r="F670" s="20"/>
      <c r="G670" s="122"/>
      <c r="H670" s="156">
        <f t="shared" si="227"/>
        <v>0</v>
      </c>
      <c r="I670" s="117" t="str">
        <f t="shared" si="228"/>
        <v/>
      </c>
      <c r="J670" s="80" t="b">
        <f t="shared" si="229"/>
        <v>0</v>
      </c>
      <c r="K670" s="80" t="str">
        <f t="shared" si="230"/>
        <v/>
      </c>
      <c r="L670" s="80" t="b">
        <f>IF(C670="",FALSE,IFERROR(NOT(MATCH(C670,'Anställda och korttidsarbete'!$C:$C,0)&gt;0),TRUE))</f>
        <v>0</v>
      </c>
      <c r="M670" s="80" t="str">
        <f t="shared" si="231"/>
        <v/>
      </c>
      <c r="N670" s="80" t="b">
        <f t="shared" si="232"/>
        <v>0</v>
      </c>
      <c r="O670" s="80" t="str">
        <f t="shared" si="233"/>
        <v/>
      </c>
      <c r="P670" s="13" t="b">
        <f t="shared" si="234"/>
        <v>0</v>
      </c>
      <c r="Q670" s="80" t="str">
        <f t="shared" si="235"/>
        <v/>
      </c>
      <c r="R670" s="80" t="b">
        <f t="shared" si="236"/>
        <v>0</v>
      </c>
      <c r="S670" s="81" t="e">
        <f t="shared" si="220"/>
        <v>#VALUE!</v>
      </c>
      <c r="T670" s="81" t="e">
        <f t="shared" si="221"/>
        <v>#VALUE!</v>
      </c>
      <c r="U670" s="81" t="e">
        <f t="shared" si="222"/>
        <v>#VALUE!</v>
      </c>
      <c r="V670" s="82" t="e">
        <f t="shared" si="223"/>
        <v>#VALUE!</v>
      </c>
      <c r="W670" s="82" t="e">
        <f t="shared" si="237"/>
        <v>#VALUE!</v>
      </c>
      <c r="X670" s="82" t="b">
        <f t="shared" si="241"/>
        <v>0</v>
      </c>
      <c r="Y670" s="72" t="str">
        <f t="shared" si="224"/>
        <v/>
      </c>
      <c r="Z670" s="81" t="e" cm="1">
        <f t="array" aca="1" ref="Z670" ca="1">TEXT(RIGHT(10-RIGHT(SUM(INDEX(1*(MID(MID(C670,1,1)*2,ROW(INDIRECT("1:"&amp;LEN(MID(C670,1,1)*2))),1)),,))+MID(C670,2,1)+
SUM(INDEX(1*(MID(MID(C670,3,1)*2,ROW(INDIRECT("1:"&amp;LEN(MID(C670,3,1)*2))),1)),,))+MID(C670,4,1)+
SUM(INDEX(1*(MID(MID(C670,5,1)*2,ROW(INDIRECT("1:"&amp;LEN(MID(C670,5,1)*2))),1)),,))+MID(C670,6,1)+
SUM(INDEX(1*(MID(MID(C670,8,1)*2,ROW(INDIRECT("1:"&amp;LEN(MID(C670,8,1)*2))),1)),,))+MID(C670,9,1)+
SUM(INDEX(1*(MID(MID(C670,10,1)*2,ROW(INDIRECT("1:"&amp;LEN(MID(C670,10,1)*2))),1)),,)),1),1),"0")</f>
        <v>#VALUE!</v>
      </c>
      <c r="AA670" s="81" t="str">
        <f t="shared" si="225"/>
        <v/>
      </c>
      <c r="AB670" s="83" t="b">
        <f t="shared" si="226"/>
        <v>0</v>
      </c>
      <c r="AC670" s="154">
        <f t="shared" si="238"/>
        <v>0</v>
      </c>
      <c r="AD670" s="154">
        <f>SUMIF($C$15:C669,C670,$AC$15:AC669)</f>
        <v>0</v>
      </c>
      <c r="AE670" s="15">
        <f t="shared" si="239"/>
        <v>10000</v>
      </c>
      <c r="AF670" s="154">
        <f t="shared" si="240"/>
        <v>0</v>
      </c>
    </row>
    <row r="671" spans="1:32" s="30" customFormat="1" x14ac:dyDescent="0.25">
      <c r="A671" s="19">
        <v>656</v>
      </c>
      <c r="B671" s="20"/>
      <c r="C671" s="107"/>
      <c r="D671" s="20"/>
      <c r="E671" s="20"/>
      <c r="F671" s="20"/>
      <c r="G671" s="122"/>
      <c r="H671" s="156">
        <f t="shared" si="227"/>
        <v>0</v>
      </c>
      <c r="I671" s="117" t="str">
        <f t="shared" si="228"/>
        <v/>
      </c>
      <c r="J671" s="80" t="b">
        <f t="shared" si="229"/>
        <v>0</v>
      </c>
      <c r="K671" s="80" t="str">
        <f t="shared" si="230"/>
        <v/>
      </c>
      <c r="L671" s="80" t="b">
        <f>IF(C671="",FALSE,IFERROR(NOT(MATCH(C671,'Anställda och korttidsarbete'!$C:$C,0)&gt;0),TRUE))</f>
        <v>0</v>
      </c>
      <c r="M671" s="80" t="str">
        <f t="shared" si="231"/>
        <v/>
      </c>
      <c r="N671" s="80" t="b">
        <f t="shared" si="232"/>
        <v>0</v>
      </c>
      <c r="O671" s="80" t="str">
        <f t="shared" si="233"/>
        <v/>
      </c>
      <c r="P671" s="13" t="b">
        <f t="shared" si="234"/>
        <v>0</v>
      </c>
      <c r="Q671" s="80" t="str">
        <f t="shared" si="235"/>
        <v/>
      </c>
      <c r="R671" s="80" t="b">
        <f t="shared" si="236"/>
        <v>0</v>
      </c>
      <c r="S671" s="81" t="e">
        <f t="shared" si="220"/>
        <v>#VALUE!</v>
      </c>
      <c r="T671" s="81" t="e">
        <f t="shared" si="221"/>
        <v>#VALUE!</v>
      </c>
      <c r="U671" s="81" t="e">
        <f t="shared" si="222"/>
        <v>#VALUE!</v>
      </c>
      <c r="V671" s="82" t="e">
        <f t="shared" si="223"/>
        <v>#VALUE!</v>
      </c>
      <c r="W671" s="82" t="e">
        <f t="shared" si="237"/>
        <v>#VALUE!</v>
      </c>
      <c r="X671" s="82" t="b">
        <f t="shared" si="241"/>
        <v>0</v>
      </c>
      <c r="Y671" s="72" t="str">
        <f t="shared" si="224"/>
        <v/>
      </c>
      <c r="Z671" s="81" t="e" cm="1">
        <f t="array" aca="1" ref="Z671" ca="1">TEXT(RIGHT(10-RIGHT(SUM(INDEX(1*(MID(MID(C671,1,1)*2,ROW(INDIRECT("1:"&amp;LEN(MID(C671,1,1)*2))),1)),,))+MID(C671,2,1)+
SUM(INDEX(1*(MID(MID(C671,3,1)*2,ROW(INDIRECT("1:"&amp;LEN(MID(C671,3,1)*2))),1)),,))+MID(C671,4,1)+
SUM(INDEX(1*(MID(MID(C671,5,1)*2,ROW(INDIRECT("1:"&amp;LEN(MID(C671,5,1)*2))),1)),,))+MID(C671,6,1)+
SUM(INDEX(1*(MID(MID(C671,8,1)*2,ROW(INDIRECT("1:"&amp;LEN(MID(C671,8,1)*2))),1)),,))+MID(C671,9,1)+
SUM(INDEX(1*(MID(MID(C671,10,1)*2,ROW(INDIRECT("1:"&amp;LEN(MID(C671,10,1)*2))),1)),,)),1),1),"0")</f>
        <v>#VALUE!</v>
      </c>
      <c r="AA671" s="81" t="str">
        <f t="shared" si="225"/>
        <v/>
      </c>
      <c r="AB671" s="83" t="b">
        <f t="shared" si="226"/>
        <v>0</v>
      </c>
      <c r="AC671" s="154">
        <f t="shared" si="238"/>
        <v>0</v>
      </c>
      <c r="AD671" s="154">
        <f>SUMIF($C$15:C670,C671,$AC$15:AC670)</f>
        <v>0</v>
      </c>
      <c r="AE671" s="15">
        <f t="shared" si="239"/>
        <v>10000</v>
      </c>
      <c r="AF671" s="154">
        <f t="shared" si="240"/>
        <v>0</v>
      </c>
    </row>
    <row r="672" spans="1:32" s="30" customFormat="1" x14ac:dyDescent="0.25">
      <c r="A672" s="19">
        <v>657</v>
      </c>
      <c r="B672" s="20"/>
      <c r="C672" s="107"/>
      <c r="D672" s="20"/>
      <c r="E672" s="20"/>
      <c r="F672" s="20"/>
      <c r="G672" s="122"/>
      <c r="H672" s="156">
        <f t="shared" si="227"/>
        <v>0</v>
      </c>
      <c r="I672" s="117" t="str">
        <f t="shared" si="228"/>
        <v/>
      </c>
      <c r="J672" s="80" t="b">
        <f t="shared" si="229"/>
        <v>0</v>
      </c>
      <c r="K672" s="80" t="str">
        <f t="shared" si="230"/>
        <v/>
      </c>
      <c r="L672" s="80" t="b">
        <f>IF(C672="",FALSE,IFERROR(NOT(MATCH(C672,'Anställda och korttidsarbete'!$C:$C,0)&gt;0),TRUE))</f>
        <v>0</v>
      </c>
      <c r="M672" s="80" t="str">
        <f t="shared" si="231"/>
        <v/>
      </c>
      <c r="N672" s="80" t="b">
        <f t="shared" si="232"/>
        <v>0</v>
      </c>
      <c r="O672" s="80" t="str">
        <f t="shared" si="233"/>
        <v/>
      </c>
      <c r="P672" s="13" t="b">
        <f t="shared" si="234"/>
        <v>0</v>
      </c>
      <c r="Q672" s="80" t="str">
        <f t="shared" si="235"/>
        <v/>
      </c>
      <c r="R672" s="80" t="b">
        <f t="shared" si="236"/>
        <v>0</v>
      </c>
      <c r="S672" s="81" t="e">
        <f t="shared" si="220"/>
        <v>#VALUE!</v>
      </c>
      <c r="T672" s="81" t="e">
        <f t="shared" si="221"/>
        <v>#VALUE!</v>
      </c>
      <c r="U672" s="81" t="e">
        <f t="shared" si="222"/>
        <v>#VALUE!</v>
      </c>
      <c r="V672" s="82" t="e">
        <f t="shared" si="223"/>
        <v>#VALUE!</v>
      </c>
      <c r="W672" s="82" t="e">
        <f t="shared" si="237"/>
        <v>#VALUE!</v>
      </c>
      <c r="X672" s="82" t="b">
        <f t="shared" si="241"/>
        <v>0</v>
      </c>
      <c r="Y672" s="72" t="str">
        <f t="shared" si="224"/>
        <v/>
      </c>
      <c r="Z672" s="81" t="e" cm="1">
        <f t="array" aca="1" ref="Z672" ca="1">TEXT(RIGHT(10-RIGHT(SUM(INDEX(1*(MID(MID(C672,1,1)*2,ROW(INDIRECT("1:"&amp;LEN(MID(C672,1,1)*2))),1)),,))+MID(C672,2,1)+
SUM(INDEX(1*(MID(MID(C672,3,1)*2,ROW(INDIRECT("1:"&amp;LEN(MID(C672,3,1)*2))),1)),,))+MID(C672,4,1)+
SUM(INDEX(1*(MID(MID(C672,5,1)*2,ROW(INDIRECT("1:"&amp;LEN(MID(C672,5,1)*2))),1)),,))+MID(C672,6,1)+
SUM(INDEX(1*(MID(MID(C672,8,1)*2,ROW(INDIRECT("1:"&amp;LEN(MID(C672,8,1)*2))),1)),,))+MID(C672,9,1)+
SUM(INDEX(1*(MID(MID(C672,10,1)*2,ROW(INDIRECT("1:"&amp;LEN(MID(C672,10,1)*2))),1)),,)),1),1),"0")</f>
        <v>#VALUE!</v>
      </c>
      <c r="AA672" s="81" t="str">
        <f t="shared" si="225"/>
        <v/>
      </c>
      <c r="AB672" s="83" t="b">
        <f t="shared" si="226"/>
        <v>0</v>
      </c>
      <c r="AC672" s="154">
        <f t="shared" si="238"/>
        <v>0</v>
      </c>
      <c r="AD672" s="154">
        <f>SUMIF($C$15:C671,C672,$AC$15:AC671)</f>
        <v>0</v>
      </c>
      <c r="AE672" s="15">
        <f t="shared" si="239"/>
        <v>10000</v>
      </c>
      <c r="AF672" s="154">
        <f t="shared" si="240"/>
        <v>0</v>
      </c>
    </row>
    <row r="673" spans="1:32" s="30" customFormat="1" x14ac:dyDescent="0.25">
      <c r="A673" s="19">
        <v>658</v>
      </c>
      <c r="B673" s="20"/>
      <c r="C673" s="107"/>
      <c r="D673" s="20"/>
      <c r="E673" s="20"/>
      <c r="F673" s="20"/>
      <c r="G673" s="122"/>
      <c r="H673" s="156">
        <f t="shared" si="227"/>
        <v>0</v>
      </c>
      <c r="I673" s="117" t="str">
        <f t="shared" si="228"/>
        <v/>
      </c>
      <c r="J673" s="80" t="b">
        <f t="shared" si="229"/>
        <v>0</v>
      </c>
      <c r="K673" s="80" t="str">
        <f t="shared" si="230"/>
        <v/>
      </c>
      <c r="L673" s="80" t="b">
        <f>IF(C673="",FALSE,IFERROR(NOT(MATCH(C673,'Anställda och korttidsarbete'!$C:$C,0)&gt;0),TRUE))</f>
        <v>0</v>
      </c>
      <c r="M673" s="80" t="str">
        <f t="shared" si="231"/>
        <v/>
      </c>
      <c r="N673" s="80" t="b">
        <f t="shared" si="232"/>
        <v>0</v>
      </c>
      <c r="O673" s="80" t="str">
        <f t="shared" si="233"/>
        <v/>
      </c>
      <c r="P673" s="13" t="b">
        <f t="shared" si="234"/>
        <v>0</v>
      </c>
      <c r="Q673" s="80" t="str">
        <f t="shared" si="235"/>
        <v/>
      </c>
      <c r="R673" s="80" t="b">
        <f t="shared" si="236"/>
        <v>0</v>
      </c>
      <c r="S673" s="81" t="e">
        <f t="shared" si="220"/>
        <v>#VALUE!</v>
      </c>
      <c r="T673" s="81" t="e">
        <f t="shared" si="221"/>
        <v>#VALUE!</v>
      </c>
      <c r="U673" s="81" t="e">
        <f t="shared" si="222"/>
        <v>#VALUE!</v>
      </c>
      <c r="V673" s="82" t="e">
        <f t="shared" si="223"/>
        <v>#VALUE!</v>
      </c>
      <c r="W673" s="82" t="e">
        <f t="shared" si="237"/>
        <v>#VALUE!</v>
      </c>
      <c r="X673" s="82" t="b">
        <f t="shared" si="241"/>
        <v>0</v>
      </c>
      <c r="Y673" s="72" t="str">
        <f t="shared" si="224"/>
        <v/>
      </c>
      <c r="Z673" s="81" t="e" cm="1">
        <f t="array" aca="1" ref="Z673" ca="1">TEXT(RIGHT(10-RIGHT(SUM(INDEX(1*(MID(MID(C673,1,1)*2,ROW(INDIRECT("1:"&amp;LEN(MID(C673,1,1)*2))),1)),,))+MID(C673,2,1)+
SUM(INDEX(1*(MID(MID(C673,3,1)*2,ROW(INDIRECT("1:"&amp;LEN(MID(C673,3,1)*2))),1)),,))+MID(C673,4,1)+
SUM(INDEX(1*(MID(MID(C673,5,1)*2,ROW(INDIRECT("1:"&amp;LEN(MID(C673,5,1)*2))),1)),,))+MID(C673,6,1)+
SUM(INDEX(1*(MID(MID(C673,8,1)*2,ROW(INDIRECT("1:"&amp;LEN(MID(C673,8,1)*2))),1)),,))+MID(C673,9,1)+
SUM(INDEX(1*(MID(MID(C673,10,1)*2,ROW(INDIRECT("1:"&amp;LEN(MID(C673,10,1)*2))),1)),,)),1),1),"0")</f>
        <v>#VALUE!</v>
      </c>
      <c r="AA673" s="81" t="str">
        <f t="shared" si="225"/>
        <v/>
      </c>
      <c r="AB673" s="83" t="b">
        <f t="shared" si="226"/>
        <v>0</v>
      </c>
      <c r="AC673" s="154">
        <f t="shared" si="238"/>
        <v>0</v>
      </c>
      <c r="AD673" s="154">
        <f>SUMIF($C$15:C672,C673,$AC$15:AC672)</f>
        <v>0</v>
      </c>
      <c r="AE673" s="15">
        <f t="shared" si="239"/>
        <v>10000</v>
      </c>
      <c r="AF673" s="154">
        <f t="shared" si="240"/>
        <v>0</v>
      </c>
    </row>
    <row r="674" spans="1:32" s="30" customFormat="1" x14ac:dyDescent="0.25">
      <c r="A674" s="19">
        <v>659</v>
      </c>
      <c r="B674" s="20"/>
      <c r="C674" s="107"/>
      <c r="D674" s="20"/>
      <c r="E674" s="20"/>
      <c r="F674" s="20"/>
      <c r="G674" s="122"/>
      <c r="H674" s="156">
        <f t="shared" si="227"/>
        <v>0</v>
      </c>
      <c r="I674" s="117" t="str">
        <f t="shared" si="228"/>
        <v/>
      </c>
      <c r="J674" s="80" t="b">
        <f t="shared" si="229"/>
        <v>0</v>
      </c>
      <c r="K674" s="80" t="str">
        <f t="shared" si="230"/>
        <v/>
      </c>
      <c r="L674" s="80" t="b">
        <f>IF(C674="",FALSE,IFERROR(NOT(MATCH(C674,'Anställda och korttidsarbete'!$C:$C,0)&gt;0),TRUE))</f>
        <v>0</v>
      </c>
      <c r="M674" s="80" t="str">
        <f t="shared" si="231"/>
        <v/>
      </c>
      <c r="N674" s="80" t="b">
        <f t="shared" si="232"/>
        <v>0</v>
      </c>
      <c r="O674" s="80" t="str">
        <f t="shared" si="233"/>
        <v/>
      </c>
      <c r="P674" s="13" t="b">
        <f t="shared" si="234"/>
        <v>0</v>
      </c>
      <c r="Q674" s="80" t="str">
        <f t="shared" si="235"/>
        <v/>
      </c>
      <c r="R674" s="80" t="b">
        <f t="shared" si="236"/>
        <v>0</v>
      </c>
      <c r="S674" s="81" t="e">
        <f t="shared" si="220"/>
        <v>#VALUE!</v>
      </c>
      <c r="T674" s="81" t="e">
        <f t="shared" si="221"/>
        <v>#VALUE!</v>
      </c>
      <c r="U674" s="81" t="e">
        <f t="shared" si="222"/>
        <v>#VALUE!</v>
      </c>
      <c r="V674" s="82" t="e">
        <f t="shared" si="223"/>
        <v>#VALUE!</v>
      </c>
      <c r="W674" s="82" t="e">
        <f t="shared" si="237"/>
        <v>#VALUE!</v>
      </c>
      <c r="X674" s="82" t="b">
        <f t="shared" si="241"/>
        <v>0</v>
      </c>
      <c r="Y674" s="72" t="str">
        <f t="shared" si="224"/>
        <v/>
      </c>
      <c r="Z674" s="81" t="e" cm="1">
        <f t="array" aca="1" ref="Z674" ca="1">TEXT(RIGHT(10-RIGHT(SUM(INDEX(1*(MID(MID(C674,1,1)*2,ROW(INDIRECT("1:"&amp;LEN(MID(C674,1,1)*2))),1)),,))+MID(C674,2,1)+
SUM(INDEX(1*(MID(MID(C674,3,1)*2,ROW(INDIRECT("1:"&amp;LEN(MID(C674,3,1)*2))),1)),,))+MID(C674,4,1)+
SUM(INDEX(1*(MID(MID(C674,5,1)*2,ROW(INDIRECT("1:"&amp;LEN(MID(C674,5,1)*2))),1)),,))+MID(C674,6,1)+
SUM(INDEX(1*(MID(MID(C674,8,1)*2,ROW(INDIRECT("1:"&amp;LEN(MID(C674,8,1)*2))),1)),,))+MID(C674,9,1)+
SUM(INDEX(1*(MID(MID(C674,10,1)*2,ROW(INDIRECT("1:"&amp;LEN(MID(C674,10,1)*2))),1)),,)),1),1),"0")</f>
        <v>#VALUE!</v>
      </c>
      <c r="AA674" s="81" t="str">
        <f t="shared" si="225"/>
        <v/>
      </c>
      <c r="AB674" s="83" t="b">
        <f t="shared" si="226"/>
        <v>0</v>
      </c>
      <c r="AC674" s="154">
        <f t="shared" si="238"/>
        <v>0</v>
      </c>
      <c r="AD674" s="154">
        <f>SUMIF($C$15:C673,C674,$AC$15:AC673)</f>
        <v>0</v>
      </c>
      <c r="AE674" s="15">
        <f t="shared" si="239"/>
        <v>10000</v>
      </c>
      <c r="AF674" s="154">
        <f t="shared" si="240"/>
        <v>0</v>
      </c>
    </row>
    <row r="675" spans="1:32" s="30" customFormat="1" x14ac:dyDescent="0.25">
      <c r="A675" s="19">
        <v>660</v>
      </c>
      <c r="B675" s="20"/>
      <c r="C675" s="107"/>
      <c r="D675" s="20"/>
      <c r="E675" s="20"/>
      <c r="F675" s="20"/>
      <c r="G675" s="122"/>
      <c r="H675" s="156">
        <f t="shared" si="227"/>
        <v>0</v>
      </c>
      <c r="I675" s="117" t="str">
        <f t="shared" si="228"/>
        <v/>
      </c>
      <c r="J675" s="80" t="b">
        <f t="shared" si="229"/>
        <v>0</v>
      </c>
      <c r="K675" s="80" t="str">
        <f t="shared" si="230"/>
        <v/>
      </c>
      <c r="L675" s="80" t="b">
        <f>IF(C675="",FALSE,IFERROR(NOT(MATCH(C675,'Anställda och korttidsarbete'!$C:$C,0)&gt;0),TRUE))</f>
        <v>0</v>
      </c>
      <c r="M675" s="80" t="str">
        <f t="shared" si="231"/>
        <v/>
      </c>
      <c r="N675" s="80" t="b">
        <f t="shared" si="232"/>
        <v>0</v>
      </c>
      <c r="O675" s="80" t="str">
        <f t="shared" si="233"/>
        <v/>
      </c>
      <c r="P675" s="13" t="b">
        <f t="shared" si="234"/>
        <v>0</v>
      </c>
      <c r="Q675" s="80" t="str">
        <f t="shared" si="235"/>
        <v/>
      </c>
      <c r="R675" s="80" t="b">
        <f t="shared" si="236"/>
        <v>0</v>
      </c>
      <c r="S675" s="81" t="e">
        <f t="shared" si="220"/>
        <v>#VALUE!</v>
      </c>
      <c r="T675" s="81" t="e">
        <f t="shared" si="221"/>
        <v>#VALUE!</v>
      </c>
      <c r="U675" s="81" t="e">
        <f t="shared" si="222"/>
        <v>#VALUE!</v>
      </c>
      <c r="V675" s="82" t="e">
        <f t="shared" si="223"/>
        <v>#VALUE!</v>
      </c>
      <c r="W675" s="82" t="e">
        <f t="shared" si="237"/>
        <v>#VALUE!</v>
      </c>
      <c r="X675" s="82" t="b">
        <f t="shared" si="241"/>
        <v>0</v>
      </c>
      <c r="Y675" s="72" t="str">
        <f t="shared" si="224"/>
        <v/>
      </c>
      <c r="Z675" s="81" t="e" cm="1">
        <f t="array" aca="1" ref="Z675" ca="1">TEXT(RIGHT(10-RIGHT(SUM(INDEX(1*(MID(MID(C675,1,1)*2,ROW(INDIRECT("1:"&amp;LEN(MID(C675,1,1)*2))),1)),,))+MID(C675,2,1)+
SUM(INDEX(1*(MID(MID(C675,3,1)*2,ROW(INDIRECT("1:"&amp;LEN(MID(C675,3,1)*2))),1)),,))+MID(C675,4,1)+
SUM(INDEX(1*(MID(MID(C675,5,1)*2,ROW(INDIRECT("1:"&amp;LEN(MID(C675,5,1)*2))),1)),,))+MID(C675,6,1)+
SUM(INDEX(1*(MID(MID(C675,8,1)*2,ROW(INDIRECT("1:"&amp;LEN(MID(C675,8,1)*2))),1)),,))+MID(C675,9,1)+
SUM(INDEX(1*(MID(MID(C675,10,1)*2,ROW(INDIRECT("1:"&amp;LEN(MID(C675,10,1)*2))),1)),,)),1),1),"0")</f>
        <v>#VALUE!</v>
      </c>
      <c r="AA675" s="81" t="str">
        <f t="shared" si="225"/>
        <v/>
      </c>
      <c r="AB675" s="83" t="b">
        <f t="shared" si="226"/>
        <v>0</v>
      </c>
      <c r="AC675" s="154">
        <f t="shared" si="238"/>
        <v>0</v>
      </c>
      <c r="AD675" s="154">
        <f>SUMIF($C$15:C674,C675,$AC$15:AC674)</f>
        <v>0</v>
      </c>
      <c r="AE675" s="15">
        <f t="shared" si="239"/>
        <v>10000</v>
      </c>
      <c r="AF675" s="154">
        <f t="shared" si="240"/>
        <v>0</v>
      </c>
    </row>
    <row r="676" spans="1:32" s="30" customFormat="1" x14ac:dyDescent="0.25">
      <c r="A676" s="19">
        <v>661</v>
      </c>
      <c r="B676" s="20"/>
      <c r="C676" s="107"/>
      <c r="D676" s="20"/>
      <c r="E676" s="20"/>
      <c r="F676" s="20"/>
      <c r="G676" s="122"/>
      <c r="H676" s="156">
        <f t="shared" si="227"/>
        <v>0</v>
      </c>
      <c r="I676" s="117" t="str">
        <f t="shared" si="228"/>
        <v/>
      </c>
      <c r="J676" s="80" t="b">
        <f t="shared" si="229"/>
        <v>0</v>
      </c>
      <c r="K676" s="80" t="str">
        <f t="shared" si="230"/>
        <v/>
      </c>
      <c r="L676" s="80" t="b">
        <f>IF(C676="",FALSE,IFERROR(NOT(MATCH(C676,'Anställda och korttidsarbete'!$C:$C,0)&gt;0),TRUE))</f>
        <v>0</v>
      </c>
      <c r="M676" s="80" t="str">
        <f t="shared" si="231"/>
        <v/>
      </c>
      <c r="N676" s="80" t="b">
        <f t="shared" si="232"/>
        <v>0</v>
      </c>
      <c r="O676" s="80" t="str">
        <f t="shared" si="233"/>
        <v/>
      </c>
      <c r="P676" s="13" t="b">
        <f t="shared" si="234"/>
        <v>0</v>
      </c>
      <c r="Q676" s="80" t="str">
        <f t="shared" si="235"/>
        <v/>
      </c>
      <c r="R676" s="80" t="b">
        <f t="shared" si="236"/>
        <v>0</v>
      </c>
      <c r="S676" s="81" t="e">
        <f t="shared" si="220"/>
        <v>#VALUE!</v>
      </c>
      <c r="T676" s="81" t="e">
        <f t="shared" si="221"/>
        <v>#VALUE!</v>
      </c>
      <c r="U676" s="81" t="e">
        <f t="shared" si="222"/>
        <v>#VALUE!</v>
      </c>
      <c r="V676" s="82" t="e">
        <f t="shared" si="223"/>
        <v>#VALUE!</v>
      </c>
      <c r="W676" s="82" t="e">
        <f t="shared" si="237"/>
        <v>#VALUE!</v>
      </c>
      <c r="X676" s="82" t="b">
        <f t="shared" si="241"/>
        <v>0</v>
      </c>
      <c r="Y676" s="72" t="str">
        <f t="shared" si="224"/>
        <v/>
      </c>
      <c r="Z676" s="81" t="e" cm="1">
        <f t="array" aca="1" ref="Z676" ca="1">TEXT(RIGHT(10-RIGHT(SUM(INDEX(1*(MID(MID(C676,1,1)*2,ROW(INDIRECT("1:"&amp;LEN(MID(C676,1,1)*2))),1)),,))+MID(C676,2,1)+
SUM(INDEX(1*(MID(MID(C676,3,1)*2,ROW(INDIRECT("1:"&amp;LEN(MID(C676,3,1)*2))),1)),,))+MID(C676,4,1)+
SUM(INDEX(1*(MID(MID(C676,5,1)*2,ROW(INDIRECT("1:"&amp;LEN(MID(C676,5,1)*2))),1)),,))+MID(C676,6,1)+
SUM(INDEX(1*(MID(MID(C676,8,1)*2,ROW(INDIRECT("1:"&amp;LEN(MID(C676,8,1)*2))),1)),,))+MID(C676,9,1)+
SUM(INDEX(1*(MID(MID(C676,10,1)*2,ROW(INDIRECT("1:"&amp;LEN(MID(C676,10,1)*2))),1)),,)),1),1),"0")</f>
        <v>#VALUE!</v>
      </c>
      <c r="AA676" s="81" t="str">
        <f t="shared" si="225"/>
        <v/>
      </c>
      <c r="AB676" s="83" t="b">
        <f t="shared" si="226"/>
        <v>0</v>
      </c>
      <c r="AC676" s="154">
        <f t="shared" si="238"/>
        <v>0</v>
      </c>
      <c r="AD676" s="154">
        <f>SUMIF($C$15:C675,C676,$AC$15:AC675)</f>
        <v>0</v>
      </c>
      <c r="AE676" s="15">
        <f t="shared" si="239"/>
        <v>10000</v>
      </c>
      <c r="AF676" s="154">
        <f t="shared" si="240"/>
        <v>0</v>
      </c>
    </row>
    <row r="677" spans="1:32" s="30" customFormat="1" x14ac:dyDescent="0.25">
      <c r="A677" s="19">
        <v>662</v>
      </c>
      <c r="B677" s="20"/>
      <c r="C677" s="107"/>
      <c r="D677" s="20"/>
      <c r="E677" s="20"/>
      <c r="F677" s="20"/>
      <c r="G677" s="122"/>
      <c r="H677" s="156">
        <f t="shared" si="227"/>
        <v>0</v>
      </c>
      <c r="I677" s="117" t="str">
        <f t="shared" si="228"/>
        <v/>
      </c>
      <c r="J677" s="80" t="b">
        <f t="shared" si="229"/>
        <v>0</v>
      </c>
      <c r="K677" s="80" t="str">
        <f t="shared" si="230"/>
        <v/>
      </c>
      <c r="L677" s="80" t="b">
        <f>IF(C677="",FALSE,IFERROR(NOT(MATCH(C677,'Anställda och korttidsarbete'!$C:$C,0)&gt;0),TRUE))</f>
        <v>0</v>
      </c>
      <c r="M677" s="80" t="str">
        <f t="shared" si="231"/>
        <v/>
      </c>
      <c r="N677" s="80" t="b">
        <f t="shared" si="232"/>
        <v>0</v>
      </c>
      <c r="O677" s="80" t="str">
        <f t="shared" si="233"/>
        <v/>
      </c>
      <c r="P677" s="13" t="b">
        <f t="shared" si="234"/>
        <v>0</v>
      </c>
      <c r="Q677" s="80" t="str">
        <f t="shared" si="235"/>
        <v/>
      </c>
      <c r="R677" s="80" t="b">
        <f t="shared" si="236"/>
        <v>0</v>
      </c>
      <c r="S677" s="81" t="e">
        <f t="shared" si="220"/>
        <v>#VALUE!</v>
      </c>
      <c r="T677" s="81" t="e">
        <f t="shared" si="221"/>
        <v>#VALUE!</v>
      </c>
      <c r="U677" s="81" t="e">
        <f t="shared" si="222"/>
        <v>#VALUE!</v>
      </c>
      <c r="V677" s="82" t="e">
        <f t="shared" si="223"/>
        <v>#VALUE!</v>
      </c>
      <c r="W677" s="82" t="e">
        <f t="shared" si="237"/>
        <v>#VALUE!</v>
      </c>
      <c r="X677" s="82" t="b">
        <f t="shared" si="241"/>
        <v>0</v>
      </c>
      <c r="Y677" s="72" t="str">
        <f t="shared" si="224"/>
        <v/>
      </c>
      <c r="Z677" s="81" t="e" cm="1">
        <f t="array" aca="1" ref="Z677" ca="1">TEXT(RIGHT(10-RIGHT(SUM(INDEX(1*(MID(MID(C677,1,1)*2,ROW(INDIRECT("1:"&amp;LEN(MID(C677,1,1)*2))),1)),,))+MID(C677,2,1)+
SUM(INDEX(1*(MID(MID(C677,3,1)*2,ROW(INDIRECT("1:"&amp;LEN(MID(C677,3,1)*2))),1)),,))+MID(C677,4,1)+
SUM(INDEX(1*(MID(MID(C677,5,1)*2,ROW(INDIRECT("1:"&amp;LEN(MID(C677,5,1)*2))),1)),,))+MID(C677,6,1)+
SUM(INDEX(1*(MID(MID(C677,8,1)*2,ROW(INDIRECT("1:"&amp;LEN(MID(C677,8,1)*2))),1)),,))+MID(C677,9,1)+
SUM(INDEX(1*(MID(MID(C677,10,1)*2,ROW(INDIRECT("1:"&amp;LEN(MID(C677,10,1)*2))),1)),,)),1),1),"0")</f>
        <v>#VALUE!</v>
      </c>
      <c r="AA677" s="81" t="str">
        <f t="shared" si="225"/>
        <v/>
      </c>
      <c r="AB677" s="83" t="b">
        <f t="shared" si="226"/>
        <v>0</v>
      </c>
      <c r="AC677" s="154">
        <f t="shared" si="238"/>
        <v>0</v>
      </c>
      <c r="AD677" s="154">
        <f>SUMIF($C$15:C676,C677,$AC$15:AC676)</f>
        <v>0</v>
      </c>
      <c r="AE677" s="15">
        <f t="shared" si="239"/>
        <v>10000</v>
      </c>
      <c r="AF677" s="154">
        <f t="shared" si="240"/>
        <v>0</v>
      </c>
    </row>
    <row r="678" spans="1:32" s="30" customFormat="1" x14ac:dyDescent="0.25">
      <c r="A678" s="19">
        <v>663</v>
      </c>
      <c r="B678" s="20"/>
      <c r="C678" s="107"/>
      <c r="D678" s="20"/>
      <c r="E678" s="20"/>
      <c r="F678" s="20"/>
      <c r="G678" s="122"/>
      <c r="H678" s="156">
        <f t="shared" si="227"/>
        <v>0</v>
      </c>
      <c r="I678" s="117" t="str">
        <f t="shared" si="228"/>
        <v/>
      </c>
      <c r="J678" s="80" t="b">
        <f t="shared" si="229"/>
        <v>0</v>
      </c>
      <c r="K678" s="80" t="str">
        <f t="shared" si="230"/>
        <v/>
      </c>
      <c r="L678" s="80" t="b">
        <f>IF(C678="",FALSE,IFERROR(NOT(MATCH(C678,'Anställda och korttidsarbete'!$C:$C,0)&gt;0),TRUE))</f>
        <v>0</v>
      </c>
      <c r="M678" s="80" t="str">
        <f t="shared" si="231"/>
        <v/>
      </c>
      <c r="N678" s="80" t="b">
        <f t="shared" si="232"/>
        <v>0</v>
      </c>
      <c r="O678" s="80" t="str">
        <f t="shared" si="233"/>
        <v/>
      </c>
      <c r="P678" s="13" t="b">
        <f t="shared" si="234"/>
        <v>0</v>
      </c>
      <c r="Q678" s="80" t="str">
        <f t="shared" si="235"/>
        <v/>
      </c>
      <c r="R678" s="80" t="b">
        <f t="shared" si="236"/>
        <v>0</v>
      </c>
      <c r="S678" s="81" t="e">
        <f t="shared" si="220"/>
        <v>#VALUE!</v>
      </c>
      <c r="T678" s="81" t="e">
        <f t="shared" si="221"/>
        <v>#VALUE!</v>
      </c>
      <c r="U678" s="81" t="e">
        <f t="shared" si="222"/>
        <v>#VALUE!</v>
      </c>
      <c r="V678" s="82" t="e">
        <f t="shared" si="223"/>
        <v>#VALUE!</v>
      </c>
      <c r="W678" s="82" t="e">
        <f t="shared" si="237"/>
        <v>#VALUE!</v>
      </c>
      <c r="X678" s="82" t="b">
        <f t="shared" si="241"/>
        <v>0</v>
      </c>
      <c r="Y678" s="72" t="str">
        <f t="shared" si="224"/>
        <v/>
      </c>
      <c r="Z678" s="81" t="e" cm="1">
        <f t="array" aca="1" ref="Z678" ca="1">TEXT(RIGHT(10-RIGHT(SUM(INDEX(1*(MID(MID(C678,1,1)*2,ROW(INDIRECT("1:"&amp;LEN(MID(C678,1,1)*2))),1)),,))+MID(C678,2,1)+
SUM(INDEX(1*(MID(MID(C678,3,1)*2,ROW(INDIRECT("1:"&amp;LEN(MID(C678,3,1)*2))),1)),,))+MID(C678,4,1)+
SUM(INDEX(1*(MID(MID(C678,5,1)*2,ROW(INDIRECT("1:"&amp;LEN(MID(C678,5,1)*2))),1)),,))+MID(C678,6,1)+
SUM(INDEX(1*(MID(MID(C678,8,1)*2,ROW(INDIRECT("1:"&amp;LEN(MID(C678,8,1)*2))),1)),,))+MID(C678,9,1)+
SUM(INDEX(1*(MID(MID(C678,10,1)*2,ROW(INDIRECT("1:"&amp;LEN(MID(C678,10,1)*2))),1)),,)),1),1),"0")</f>
        <v>#VALUE!</v>
      </c>
      <c r="AA678" s="81" t="str">
        <f t="shared" si="225"/>
        <v/>
      </c>
      <c r="AB678" s="83" t="b">
        <f t="shared" si="226"/>
        <v>0</v>
      </c>
      <c r="AC678" s="154">
        <f t="shared" si="238"/>
        <v>0</v>
      </c>
      <c r="AD678" s="154">
        <f>SUMIF($C$15:C677,C678,$AC$15:AC677)</f>
        <v>0</v>
      </c>
      <c r="AE678" s="15">
        <f t="shared" si="239"/>
        <v>10000</v>
      </c>
      <c r="AF678" s="154">
        <f t="shared" si="240"/>
        <v>0</v>
      </c>
    </row>
    <row r="679" spans="1:32" s="30" customFormat="1" x14ac:dyDescent="0.25">
      <c r="A679" s="19">
        <v>664</v>
      </c>
      <c r="B679" s="20"/>
      <c r="C679" s="107"/>
      <c r="D679" s="20"/>
      <c r="E679" s="20"/>
      <c r="F679" s="20"/>
      <c r="G679" s="122"/>
      <c r="H679" s="156">
        <f t="shared" si="227"/>
        <v>0</v>
      </c>
      <c r="I679" s="117" t="str">
        <f t="shared" si="228"/>
        <v/>
      </c>
      <c r="J679" s="80" t="b">
        <f t="shared" si="229"/>
        <v>0</v>
      </c>
      <c r="K679" s="80" t="str">
        <f t="shared" si="230"/>
        <v/>
      </c>
      <c r="L679" s="80" t="b">
        <f>IF(C679="",FALSE,IFERROR(NOT(MATCH(C679,'Anställda och korttidsarbete'!$C:$C,0)&gt;0),TRUE))</f>
        <v>0</v>
      </c>
      <c r="M679" s="80" t="str">
        <f t="shared" si="231"/>
        <v/>
      </c>
      <c r="N679" s="80" t="b">
        <f t="shared" si="232"/>
        <v>0</v>
      </c>
      <c r="O679" s="80" t="str">
        <f t="shared" si="233"/>
        <v/>
      </c>
      <c r="P679" s="13" t="b">
        <f t="shared" si="234"/>
        <v>0</v>
      </c>
      <c r="Q679" s="80" t="str">
        <f t="shared" si="235"/>
        <v/>
      </c>
      <c r="R679" s="80" t="b">
        <f t="shared" si="236"/>
        <v>0</v>
      </c>
      <c r="S679" s="81" t="e">
        <f t="shared" si="220"/>
        <v>#VALUE!</v>
      </c>
      <c r="T679" s="81" t="e">
        <f t="shared" si="221"/>
        <v>#VALUE!</v>
      </c>
      <c r="U679" s="81" t="e">
        <f t="shared" si="222"/>
        <v>#VALUE!</v>
      </c>
      <c r="V679" s="82" t="e">
        <f t="shared" si="223"/>
        <v>#VALUE!</v>
      </c>
      <c r="W679" s="82" t="e">
        <f t="shared" si="237"/>
        <v>#VALUE!</v>
      </c>
      <c r="X679" s="82" t="b">
        <f t="shared" si="241"/>
        <v>0</v>
      </c>
      <c r="Y679" s="72" t="str">
        <f t="shared" si="224"/>
        <v/>
      </c>
      <c r="Z679" s="81" t="e" cm="1">
        <f t="array" aca="1" ref="Z679" ca="1">TEXT(RIGHT(10-RIGHT(SUM(INDEX(1*(MID(MID(C679,1,1)*2,ROW(INDIRECT("1:"&amp;LEN(MID(C679,1,1)*2))),1)),,))+MID(C679,2,1)+
SUM(INDEX(1*(MID(MID(C679,3,1)*2,ROW(INDIRECT("1:"&amp;LEN(MID(C679,3,1)*2))),1)),,))+MID(C679,4,1)+
SUM(INDEX(1*(MID(MID(C679,5,1)*2,ROW(INDIRECT("1:"&amp;LEN(MID(C679,5,1)*2))),1)),,))+MID(C679,6,1)+
SUM(INDEX(1*(MID(MID(C679,8,1)*2,ROW(INDIRECT("1:"&amp;LEN(MID(C679,8,1)*2))),1)),,))+MID(C679,9,1)+
SUM(INDEX(1*(MID(MID(C679,10,1)*2,ROW(INDIRECT("1:"&amp;LEN(MID(C679,10,1)*2))),1)),,)),1),1),"0")</f>
        <v>#VALUE!</v>
      </c>
      <c r="AA679" s="81" t="str">
        <f t="shared" si="225"/>
        <v/>
      </c>
      <c r="AB679" s="83" t="b">
        <f t="shared" si="226"/>
        <v>0</v>
      </c>
      <c r="AC679" s="154">
        <f t="shared" si="238"/>
        <v>0</v>
      </c>
      <c r="AD679" s="154">
        <f>SUMIF($C$15:C678,C679,$AC$15:AC678)</f>
        <v>0</v>
      </c>
      <c r="AE679" s="15">
        <f t="shared" si="239"/>
        <v>10000</v>
      </c>
      <c r="AF679" s="154">
        <f t="shared" si="240"/>
        <v>0</v>
      </c>
    </row>
    <row r="680" spans="1:32" s="30" customFormat="1" x14ac:dyDescent="0.25">
      <c r="A680" s="19">
        <v>665</v>
      </c>
      <c r="B680" s="20"/>
      <c r="C680" s="107"/>
      <c r="D680" s="20"/>
      <c r="E680" s="20"/>
      <c r="F680" s="20"/>
      <c r="G680" s="122"/>
      <c r="H680" s="156">
        <f t="shared" si="227"/>
        <v>0</v>
      </c>
      <c r="I680" s="117" t="str">
        <f t="shared" si="228"/>
        <v/>
      </c>
      <c r="J680" s="80" t="b">
        <f t="shared" si="229"/>
        <v>0</v>
      </c>
      <c r="K680" s="80" t="str">
        <f t="shared" si="230"/>
        <v/>
      </c>
      <c r="L680" s="80" t="b">
        <f>IF(C680="",FALSE,IFERROR(NOT(MATCH(C680,'Anställda och korttidsarbete'!$C:$C,0)&gt;0),TRUE))</f>
        <v>0</v>
      </c>
      <c r="M680" s="80" t="str">
        <f t="shared" si="231"/>
        <v/>
      </c>
      <c r="N680" s="80" t="b">
        <f t="shared" si="232"/>
        <v>0</v>
      </c>
      <c r="O680" s="80" t="str">
        <f t="shared" si="233"/>
        <v/>
      </c>
      <c r="P680" s="13" t="b">
        <f t="shared" si="234"/>
        <v>0</v>
      </c>
      <c r="Q680" s="80" t="str">
        <f t="shared" si="235"/>
        <v/>
      </c>
      <c r="R680" s="80" t="b">
        <f t="shared" si="236"/>
        <v>0</v>
      </c>
      <c r="S680" s="81" t="e">
        <f t="shared" si="220"/>
        <v>#VALUE!</v>
      </c>
      <c r="T680" s="81" t="e">
        <f t="shared" si="221"/>
        <v>#VALUE!</v>
      </c>
      <c r="U680" s="81" t="e">
        <f t="shared" si="222"/>
        <v>#VALUE!</v>
      </c>
      <c r="V680" s="82" t="e">
        <f t="shared" si="223"/>
        <v>#VALUE!</v>
      </c>
      <c r="W680" s="82" t="e">
        <f t="shared" si="237"/>
        <v>#VALUE!</v>
      </c>
      <c r="X680" s="82" t="b">
        <f t="shared" si="241"/>
        <v>0</v>
      </c>
      <c r="Y680" s="72" t="str">
        <f t="shared" si="224"/>
        <v/>
      </c>
      <c r="Z680" s="81" t="e" cm="1">
        <f t="array" aca="1" ref="Z680" ca="1">TEXT(RIGHT(10-RIGHT(SUM(INDEX(1*(MID(MID(C680,1,1)*2,ROW(INDIRECT("1:"&amp;LEN(MID(C680,1,1)*2))),1)),,))+MID(C680,2,1)+
SUM(INDEX(1*(MID(MID(C680,3,1)*2,ROW(INDIRECT("1:"&amp;LEN(MID(C680,3,1)*2))),1)),,))+MID(C680,4,1)+
SUM(INDEX(1*(MID(MID(C680,5,1)*2,ROW(INDIRECT("1:"&amp;LEN(MID(C680,5,1)*2))),1)),,))+MID(C680,6,1)+
SUM(INDEX(1*(MID(MID(C680,8,1)*2,ROW(INDIRECT("1:"&amp;LEN(MID(C680,8,1)*2))),1)),,))+MID(C680,9,1)+
SUM(INDEX(1*(MID(MID(C680,10,1)*2,ROW(INDIRECT("1:"&amp;LEN(MID(C680,10,1)*2))),1)),,)),1),1),"0")</f>
        <v>#VALUE!</v>
      </c>
      <c r="AA680" s="81" t="str">
        <f t="shared" si="225"/>
        <v/>
      </c>
      <c r="AB680" s="83" t="b">
        <f t="shared" si="226"/>
        <v>0</v>
      </c>
      <c r="AC680" s="154">
        <f t="shared" si="238"/>
        <v>0</v>
      </c>
      <c r="AD680" s="154">
        <f>SUMIF($C$15:C679,C680,$AC$15:AC679)</f>
        <v>0</v>
      </c>
      <c r="AE680" s="15">
        <f t="shared" si="239"/>
        <v>10000</v>
      </c>
      <c r="AF680" s="154">
        <f t="shared" si="240"/>
        <v>0</v>
      </c>
    </row>
    <row r="681" spans="1:32" s="30" customFormat="1" x14ac:dyDescent="0.25">
      <c r="A681" s="19">
        <v>666</v>
      </c>
      <c r="B681" s="20"/>
      <c r="C681" s="107"/>
      <c r="D681" s="20"/>
      <c r="E681" s="20"/>
      <c r="F681" s="20"/>
      <c r="G681" s="122"/>
      <c r="H681" s="156">
        <f t="shared" si="227"/>
        <v>0</v>
      </c>
      <c r="I681" s="117" t="str">
        <f t="shared" si="228"/>
        <v/>
      </c>
      <c r="J681" s="80" t="b">
        <f t="shared" si="229"/>
        <v>0</v>
      </c>
      <c r="K681" s="80" t="str">
        <f t="shared" si="230"/>
        <v/>
      </c>
      <c r="L681" s="80" t="b">
        <f>IF(C681="",FALSE,IFERROR(NOT(MATCH(C681,'Anställda och korttidsarbete'!$C:$C,0)&gt;0),TRUE))</f>
        <v>0</v>
      </c>
      <c r="M681" s="80" t="str">
        <f t="shared" si="231"/>
        <v/>
      </c>
      <c r="N681" s="80" t="b">
        <f t="shared" si="232"/>
        <v>0</v>
      </c>
      <c r="O681" s="80" t="str">
        <f t="shared" si="233"/>
        <v/>
      </c>
      <c r="P681" s="13" t="b">
        <f t="shared" si="234"/>
        <v>0</v>
      </c>
      <c r="Q681" s="80" t="str">
        <f t="shared" si="235"/>
        <v/>
      </c>
      <c r="R681" s="80" t="b">
        <f t="shared" si="236"/>
        <v>0</v>
      </c>
      <c r="S681" s="81" t="e">
        <f t="shared" si="220"/>
        <v>#VALUE!</v>
      </c>
      <c r="T681" s="81" t="e">
        <f t="shared" si="221"/>
        <v>#VALUE!</v>
      </c>
      <c r="U681" s="81" t="e">
        <f t="shared" si="222"/>
        <v>#VALUE!</v>
      </c>
      <c r="V681" s="82" t="e">
        <f t="shared" si="223"/>
        <v>#VALUE!</v>
      </c>
      <c r="W681" s="82" t="e">
        <f t="shared" si="237"/>
        <v>#VALUE!</v>
      </c>
      <c r="X681" s="82" t="b">
        <f t="shared" si="241"/>
        <v>0</v>
      </c>
      <c r="Y681" s="72" t="str">
        <f t="shared" si="224"/>
        <v/>
      </c>
      <c r="Z681" s="81" t="e" cm="1">
        <f t="array" aca="1" ref="Z681" ca="1">TEXT(RIGHT(10-RIGHT(SUM(INDEX(1*(MID(MID(C681,1,1)*2,ROW(INDIRECT("1:"&amp;LEN(MID(C681,1,1)*2))),1)),,))+MID(C681,2,1)+
SUM(INDEX(1*(MID(MID(C681,3,1)*2,ROW(INDIRECT("1:"&amp;LEN(MID(C681,3,1)*2))),1)),,))+MID(C681,4,1)+
SUM(INDEX(1*(MID(MID(C681,5,1)*2,ROW(INDIRECT("1:"&amp;LEN(MID(C681,5,1)*2))),1)),,))+MID(C681,6,1)+
SUM(INDEX(1*(MID(MID(C681,8,1)*2,ROW(INDIRECT("1:"&amp;LEN(MID(C681,8,1)*2))),1)),,))+MID(C681,9,1)+
SUM(INDEX(1*(MID(MID(C681,10,1)*2,ROW(INDIRECT("1:"&amp;LEN(MID(C681,10,1)*2))),1)),,)),1),1),"0")</f>
        <v>#VALUE!</v>
      </c>
      <c r="AA681" s="81" t="str">
        <f t="shared" si="225"/>
        <v/>
      </c>
      <c r="AB681" s="83" t="b">
        <f t="shared" si="226"/>
        <v>0</v>
      </c>
      <c r="AC681" s="154">
        <f t="shared" si="238"/>
        <v>0</v>
      </c>
      <c r="AD681" s="154">
        <f>SUMIF($C$15:C680,C681,$AC$15:AC680)</f>
        <v>0</v>
      </c>
      <c r="AE681" s="15">
        <f t="shared" si="239"/>
        <v>10000</v>
      </c>
      <c r="AF681" s="154">
        <f t="shared" si="240"/>
        <v>0</v>
      </c>
    </row>
    <row r="682" spans="1:32" s="30" customFormat="1" x14ac:dyDescent="0.25">
      <c r="A682" s="19">
        <v>667</v>
      </c>
      <c r="B682" s="20"/>
      <c r="C682" s="107"/>
      <c r="D682" s="20"/>
      <c r="E682" s="20"/>
      <c r="F682" s="20"/>
      <c r="G682" s="122"/>
      <c r="H682" s="156">
        <f t="shared" si="227"/>
        <v>0</v>
      </c>
      <c r="I682" s="117" t="str">
        <f t="shared" si="228"/>
        <v/>
      </c>
      <c r="J682" s="80" t="b">
        <f t="shared" si="229"/>
        <v>0</v>
      </c>
      <c r="K682" s="80" t="str">
        <f t="shared" si="230"/>
        <v/>
      </c>
      <c r="L682" s="80" t="b">
        <f>IF(C682="",FALSE,IFERROR(NOT(MATCH(C682,'Anställda och korttidsarbete'!$C:$C,0)&gt;0),TRUE))</f>
        <v>0</v>
      </c>
      <c r="M682" s="80" t="str">
        <f t="shared" si="231"/>
        <v/>
      </c>
      <c r="N682" s="80" t="b">
        <f t="shared" si="232"/>
        <v>0</v>
      </c>
      <c r="O682" s="80" t="str">
        <f t="shared" si="233"/>
        <v/>
      </c>
      <c r="P682" s="13" t="b">
        <f t="shared" si="234"/>
        <v>0</v>
      </c>
      <c r="Q682" s="80" t="str">
        <f t="shared" si="235"/>
        <v/>
      </c>
      <c r="R682" s="80" t="b">
        <f t="shared" si="236"/>
        <v>0</v>
      </c>
      <c r="S682" s="81" t="e">
        <f t="shared" si="220"/>
        <v>#VALUE!</v>
      </c>
      <c r="T682" s="81" t="e">
        <f t="shared" si="221"/>
        <v>#VALUE!</v>
      </c>
      <c r="U682" s="81" t="e">
        <f t="shared" si="222"/>
        <v>#VALUE!</v>
      </c>
      <c r="V682" s="82" t="e">
        <f t="shared" si="223"/>
        <v>#VALUE!</v>
      </c>
      <c r="W682" s="82" t="e">
        <f t="shared" si="237"/>
        <v>#VALUE!</v>
      </c>
      <c r="X682" s="82" t="b">
        <f t="shared" si="241"/>
        <v>0</v>
      </c>
      <c r="Y682" s="72" t="str">
        <f t="shared" si="224"/>
        <v/>
      </c>
      <c r="Z682" s="81" t="e" cm="1">
        <f t="array" aca="1" ref="Z682" ca="1">TEXT(RIGHT(10-RIGHT(SUM(INDEX(1*(MID(MID(C682,1,1)*2,ROW(INDIRECT("1:"&amp;LEN(MID(C682,1,1)*2))),1)),,))+MID(C682,2,1)+
SUM(INDEX(1*(MID(MID(C682,3,1)*2,ROW(INDIRECT("1:"&amp;LEN(MID(C682,3,1)*2))),1)),,))+MID(C682,4,1)+
SUM(INDEX(1*(MID(MID(C682,5,1)*2,ROW(INDIRECT("1:"&amp;LEN(MID(C682,5,1)*2))),1)),,))+MID(C682,6,1)+
SUM(INDEX(1*(MID(MID(C682,8,1)*2,ROW(INDIRECT("1:"&amp;LEN(MID(C682,8,1)*2))),1)),,))+MID(C682,9,1)+
SUM(INDEX(1*(MID(MID(C682,10,1)*2,ROW(INDIRECT("1:"&amp;LEN(MID(C682,10,1)*2))),1)),,)),1),1),"0")</f>
        <v>#VALUE!</v>
      </c>
      <c r="AA682" s="81" t="str">
        <f t="shared" si="225"/>
        <v/>
      </c>
      <c r="AB682" s="83" t="b">
        <f t="shared" si="226"/>
        <v>0</v>
      </c>
      <c r="AC682" s="154">
        <f t="shared" si="238"/>
        <v>0</v>
      </c>
      <c r="AD682" s="154">
        <f>SUMIF($C$15:C681,C682,$AC$15:AC681)</f>
        <v>0</v>
      </c>
      <c r="AE682" s="15">
        <f t="shared" si="239"/>
        <v>10000</v>
      </c>
      <c r="AF682" s="154">
        <f t="shared" si="240"/>
        <v>0</v>
      </c>
    </row>
    <row r="683" spans="1:32" s="30" customFormat="1" x14ac:dyDescent="0.25">
      <c r="A683" s="19">
        <v>668</v>
      </c>
      <c r="B683" s="20"/>
      <c r="C683" s="107"/>
      <c r="D683" s="20"/>
      <c r="E683" s="20"/>
      <c r="F683" s="20"/>
      <c r="G683" s="122"/>
      <c r="H683" s="156">
        <f t="shared" si="227"/>
        <v>0</v>
      </c>
      <c r="I683" s="117" t="str">
        <f t="shared" si="228"/>
        <v/>
      </c>
      <c r="J683" s="80" t="b">
        <f t="shared" si="229"/>
        <v>0</v>
      </c>
      <c r="K683" s="80" t="str">
        <f t="shared" si="230"/>
        <v/>
      </c>
      <c r="L683" s="80" t="b">
        <f>IF(C683="",FALSE,IFERROR(NOT(MATCH(C683,'Anställda och korttidsarbete'!$C:$C,0)&gt;0),TRUE))</f>
        <v>0</v>
      </c>
      <c r="M683" s="80" t="str">
        <f t="shared" si="231"/>
        <v/>
      </c>
      <c r="N683" s="80" t="b">
        <f t="shared" si="232"/>
        <v>0</v>
      </c>
      <c r="O683" s="80" t="str">
        <f t="shared" si="233"/>
        <v/>
      </c>
      <c r="P683" s="13" t="b">
        <f t="shared" si="234"/>
        <v>0</v>
      </c>
      <c r="Q683" s="80" t="str">
        <f t="shared" si="235"/>
        <v/>
      </c>
      <c r="R683" s="80" t="b">
        <f t="shared" si="236"/>
        <v>0</v>
      </c>
      <c r="S683" s="81" t="e">
        <f t="shared" si="220"/>
        <v>#VALUE!</v>
      </c>
      <c r="T683" s="81" t="e">
        <f t="shared" si="221"/>
        <v>#VALUE!</v>
      </c>
      <c r="U683" s="81" t="e">
        <f t="shared" si="222"/>
        <v>#VALUE!</v>
      </c>
      <c r="V683" s="82" t="e">
        <f t="shared" si="223"/>
        <v>#VALUE!</v>
      </c>
      <c r="W683" s="82" t="e">
        <f t="shared" si="237"/>
        <v>#VALUE!</v>
      </c>
      <c r="X683" s="82" t="b">
        <f t="shared" si="241"/>
        <v>0</v>
      </c>
      <c r="Y683" s="72" t="str">
        <f t="shared" si="224"/>
        <v/>
      </c>
      <c r="Z683" s="81" t="e" cm="1">
        <f t="array" aca="1" ref="Z683" ca="1">TEXT(RIGHT(10-RIGHT(SUM(INDEX(1*(MID(MID(C683,1,1)*2,ROW(INDIRECT("1:"&amp;LEN(MID(C683,1,1)*2))),1)),,))+MID(C683,2,1)+
SUM(INDEX(1*(MID(MID(C683,3,1)*2,ROW(INDIRECT("1:"&amp;LEN(MID(C683,3,1)*2))),1)),,))+MID(C683,4,1)+
SUM(INDEX(1*(MID(MID(C683,5,1)*2,ROW(INDIRECT("1:"&amp;LEN(MID(C683,5,1)*2))),1)),,))+MID(C683,6,1)+
SUM(INDEX(1*(MID(MID(C683,8,1)*2,ROW(INDIRECT("1:"&amp;LEN(MID(C683,8,1)*2))),1)),,))+MID(C683,9,1)+
SUM(INDEX(1*(MID(MID(C683,10,1)*2,ROW(INDIRECT("1:"&amp;LEN(MID(C683,10,1)*2))),1)),,)),1),1),"0")</f>
        <v>#VALUE!</v>
      </c>
      <c r="AA683" s="81" t="str">
        <f t="shared" si="225"/>
        <v/>
      </c>
      <c r="AB683" s="83" t="b">
        <f t="shared" si="226"/>
        <v>0</v>
      </c>
      <c r="AC683" s="154">
        <f t="shared" si="238"/>
        <v>0</v>
      </c>
      <c r="AD683" s="154">
        <f>SUMIF($C$15:C682,C683,$AC$15:AC682)</f>
        <v>0</v>
      </c>
      <c r="AE683" s="15">
        <f t="shared" si="239"/>
        <v>10000</v>
      </c>
      <c r="AF683" s="154">
        <f t="shared" si="240"/>
        <v>0</v>
      </c>
    </row>
    <row r="684" spans="1:32" s="30" customFormat="1" x14ac:dyDescent="0.25">
      <c r="A684" s="19">
        <v>669</v>
      </c>
      <c r="B684" s="20"/>
      <c r="C684" s="107"/>
      <c r="D684" s="20"/>
      <c r="E684" s="20"/>
      <c r="F684" s="20"/>
      <c r="G684" s="122"/>
      <c r="H684" s="156">
        <f t="shared" si="227"/>
        <v>0</v>
      </c>
      <c r="I684" s="117" t="str">
        <f t="shared" si="228"/>
        <v/>
      </c>
      <c r="J684" s="80" t="b">
        <f t="shared" si="229"/>
        <v>0</v>
      </c>
      <c r="K684" s="80" t="str">
        <f t="shared" si="230"/>
        <v/>
      </c>
      <c r="L684" s="80" t="b">
        <f>IF(C684="",FALSE,IFERROR(NOT(MATCH(C684,'Anställda och korttidsarbete'!$C:$C,0)&gt;0),TRUE))</f>
        <v>0</v>
      </c>
      <c r="M684" s="80" t="str">
        <f t="shared" si="231"/>
        <v/>
      </c>
      <c r="N684" s="80" t="b">
        <f t="shared" si="232"/>
        <v>0</v>
      </c>
      <c r="O684" s="80" t="str">
        <f t="shared" si="233"/>
        <v/>
      </c>
      <c r="P684" s="13" t="b">
        <f t="shared" si="234"/>
        <v>0</v>
      </c>
      <c r="Q684" s="80" t="str">
        <f t="shared" si="235"/>
        <v/>
      </c>
      <c r="R684" s="80" t="b">
        <f t="shared" si="236"/>
        <v>0</v>
      </c>
      <c r="S684" s="81" t="e">
        <f t="shared" si="220"/>
        <v>#VALUE!</v>
      </c>
      <c r="T684" s="81" t="e">
        <f t="shared" si="221"/>
        <v>#VALUE!</v>
      </c>
      <c r="U684" s="81" t="e">
        <f t="shared" si="222"/>
        <v>#VALUE!</v>
      </c>
      <c r="V684" s="82" t="e">
        <f t="shared" si="223"/>
        <v>#VALUE!</v>
      </c>
      <c r="W684" s="82" t="e">
        <f t="shared" si="237"/>
        <v>#VALUE!</v>
      </c>
      <c r="X684" s="82" t="b">
        <f t="shared" si="241"/>
        <v>0</v>
      </c>
      <c r="Y684" s="72" t="str">
        <f t="shared" si="224"/>
        <v/>
      </c>
      <c r="Z684" s="81" t="e" cm="1">
        <f t="array" aca="1" ref="Z684" ca="1">TEXT(RIGHT(10-RIGHT(SUM(INDEX(1*(MID(MID(C684,1,1)*2,ROW(INDIRECT("1:"&amp;LEN(MID(C684,1,1)*2))),1)),,))+MID(C684,2,1)+
SUM(INDEX(1*(MID(MID(C684,3,1)*2,ROW(INDIRECT("1:"&amp;LEN(MID(C684,3,1)*2))),1)),,))+MID(C684,4,1)+
SUM(INDEX(1*(MID(MID(C684,5,1)*2,ROW(INDIRECT("1:"&amp;LEN(MID(C684,5,1)*2))),1)),,))+MID(C684,6,1)+
SUM(INDEX(1*(MID(MID(C684,8,1)*2,ROW(INDIRECT("1:"&amp;LEN(MID(C684,8,1)*2))),1)),,))+MID(C684,9,1)+
SUM(INDEX(1*(MID(MID(C684,10,1)*2,ROW(INDIRECT("1:"&amp;LEN(MID(C684,10,1)*2))),1)),,)),1),1),"0")</f>
        <v>#VALUE!</v>
      </c>
      <c r="AA684" s="81" t="str">
        <f t="shared" si="225"/>
        <v/>
      </c>
      <c r="AB684" s="83" t="b">
        <f t="shared" si="226"/>
        <v>0</v>
      </c>
      <c r="AC684" s="154">
        <f t="shared" si="238"/>
        <v>0</v>
      </c>
      <c r="AD684" s="154">
        <f>SUMIF($C$15:C683,C684,$AC$15:AC683)</f>
        <v>0</v>
      </c>
      <c r="AE684" s="15">
        <f t="shared" si="239"/>
        <v>10000</v>
      </c>
      <c r="AF684" s="154">
        <f t="shared" si="240"/>
        <v>0</v>
      </c>
    </row>
    <row r="685" spans="1:32" s="30" customFormat="1" x14ac:dyDescent="0.25">
      <c r="A685" s="19">
        <v>670</v>
      </c>
      <c r="B685" s="20"/>
      <c r="C685" s="107"/>
      <c r="D685" s="20"/>
      <c r="E685" s="20"/>
      <c r="F685" s="20"/>
      <c r="G685" s="122"/>
      <c r="H685" s="156">
        <f t="shared" si="227"/>
        <v>0</v>
      </c>
      <c r="I685" s="117" t="str">
        <f t="shared" si="228"/>
        <v/>
      </c>
      <c r="J685" s="80" t="b">
        <f t="shared" si="229"/>
        <v>0</v>
      </c>
      <c r="K685" s="80" t="str">
        <f t="shared" si="230"/>
        <v/>
      </c>
      <c r="L685" s="80" t="b">
        <f>IF(C685="",FALSE,IFERROR(NOT(MATCH(C685,'Anställda och korttidsarbete'!$C:$C,0)&gt;0),TRUE))</f>
        <v>0</v>
      </c>
      <c r="M685" s="80" t="str">
        <f t="shared" si="231"/>
        <v/>
      </c>
      <c r="N685" s="80" t="b">
        <f t="shared" si="232"/>
        <v>0</v>
      </c>
      <c r="O685" s="80" t="str">
        <f t="shared" si="233"/>
        <v/>
      </c>
      <c r="P685" s="13" t="b">
        <f t="shared" si="234"/>
        <v>0</v>
      </c>
      <c r="Q685" s="80" t="str">
        <f t="shared" si="235"/>
        <v/>
      </c>
      <c r="R685" s="80" t="b">
        <f t="shared" si="236"/>
        <v>0</v>
      </c>
      <c r="S685" s="81" t="e">
        <f t="shared" si="220"/>
        <v>#VALUE!</v>
      </c>
      <c r="T685" s="81" t="e">
        <f t="shared" si="221"/>
        <v>#VALUE!</v>
      </c>
      <c r="U685" s="81" t="e">
        <f t="shared" si="222"/>
        <v>#VALUE!</v>
      </c>
      <c r="V685" s="82" t="e">
        <f t="shared" si="223"/>
        <v>#VALUE!</v>
      </c>
      <c r="W685" s="82" t="e">
        <f t="shared" si="237"/>
        <v>#VALUE!</v>
      </c>
      <c r="X685" s="82" t="b">
        <f t="shared" si="241"/>
        <v>0</v>
      </c>
      <c r="Y685" s="72" t="str">
        <f t="shared" si="224"/>
        <v/>
      </c>
      <c r="Z685" s="81" t="e" cm="1">
        <f t="array" aca="1" ref="Z685" ca="1">TEXT(RIGHT(10-RIGHT(SUM(INDEX(1*(MID(MID(C685,1,1)*2,ROW(INDIRECT("1:"&amp;LEN(MID(C685,1,1)*2))),1)),,))+MID(C685,2,1)+
SUM(INDEX(1*(MID(MID(C685,3,1)*2,ROW(INDIRECT("1:"&amp;LEN(MID(C685,3,1)*2))),1)),,))+MID(C685,4,1)+
SUM(INDEX(1*(MID(MID(C685,5,1)*2,ROW(INDIRECT("1:"&amp;LEN(MID(C685,5,1)*2))),1)),,))+MID(C685,6,1)+
SUM(INDEX(1*(MID(MID(C685,8,1)*2,ROW(INDIRECT("1:"&amp;LEN(MID(C685,8,1)*2))),1)),,))+MID(C685,9,1)+
SUM(INDEX(1*(MID(MID(C685,10,1)*2,ROW(INDIRECT("1:"&amp;LEN(MID(C685,10,1)*2))),1)),,)),1),1),"0")</f>
        <v>#VALUE!</v>
      </c>
      <c r="AA685" s="81" t="str">
        <f t="shared" si="225"/>
        <v/>
      </c>
      <c r="AB685" s="83" t="b">
        <f t="shared" si="226"/>
        <v>0</v>
      </c>
      <c r="AC685" s="154">
        <f t="shared" si="238"/>
        <v>0</v>
      </c>
      <c r="AD685" s="154">
        <f>SUMIF($C$15:C684,C685,$AC$15:AC684)</f>
        <v>0</v>
      </c>
      <c r="AE685" s="15">
        <f t="shared" si="239"/>
        <v>10000</v>
      </c>
      <c r="AF685" s="154">
        <f t="shared" si="240"/>
        <v>0</v>
      </c>
    </row>
    <row r="686" spans="1:32" s="30" customFormat="1" x14ac:dyDescent="0.25">
      <c r="A686" s="19">
        <v>671</v>
      </c>
      <c r="B686" s="20"/>
      <c r="C686" s="107"/>
      <c r="D686" s="20"/>
      <c r="E686" s="20"/>
      <c r="F686" s="20"/>
      <c r="G686" s="122"/>
      <c r="H686" s="156">
        <f t="shared" si="227"/>
        <v>0</v>
      </c>
      <c r="I686" s="117" t="str">
        <f t="shared" si="228"/>
        <v/>
      </c>
      <c r="J686" s="80" t="b">
        <f t="shared" si="229"/>
        <v>0</v>
      </c>
      <c r="K686" s="80" t="str">
        <f t="shared" si="230"/>
        <v/>
      </c>
      <c r="L686" s="80" t="b">
        <f>IF(C686="",FALSE,IFERROR(NOT(MATCH(C686,'Anställda och korttidsarbete'!$C:$C,0)&gt;0),TRUE))</f>
        <v>0</v>
      </c>
      <c r="M686" s="80" t="str">
        <f t="shared" si="231"/>
        <v/>
      </c>
      <c r="N686" s="80" t="b">
        <f t="shared" si="232"/>
        <v>0</v>
      </c>
      <c r="O686" s="80" t="str">
        <f t="shared" si="233"/>
        <v/>
      </c>
      <c r="P686" s="13" t="b">
        <f t="shared" si="234"/>
        <v>0</v>
      </c>
      <c r="Q686" s="80" t="str">
        <f t="shared" si="235"/>
        <v/>
      </c>
      <c r="R686" s="80" t="b">
        <f t="shared" si="236"/>
        <v>0</v>
      </c>
      <c r="S686" s="81" t="e">
        <f t="shared" si="220"/>
        <v>#VALUE!</v>
      </c>
      <c r="T686" s="81" t="e">
        <f t="shared" si="221"/>
        <v>#VALUE!</v>
      </c>
      <c r="U686" s="81" t="e">
        <f t="shared" si="222"/>
        <v>#VALUE!</v>
      </c>
      <c r="V686" s="82" t="e">
        <f t="shared" si="223"/>
        <v>#VALUE!</v>
      </c>
      <c r="W686" s="82" t="e">
        <f t="shared" si="237"/>
        <v>#VALUE!</v>
      </c>
      <c r="X686" s="82" t="b">
        <f t="shared" si="241"/>
        <v>0</v>
      </c>
      <c r="Y686" s="72" t="str">
        <f t="shared" si="224"/>
        <v/>
      </c>
      <c r="Z686" s="81" t="e" cm="1">
        <f t="array" aca="1" ref="Z686" ca="1">TEXT(RIGHT(10-RIGHT(SUM(INDEX(1*(MID(MID(C686,1,1)*2,ROW(INDIRECT("1:"&amp;LEN(MID(C686,1,1)*2))),1)),,))+MID(C686,2,1)+
SUM(INDEX(1*(MID(MID(C686,3,1)*2,ROW(INDIRECT("1:"&amp;LEN(MID(C686,3,1)*2))),1)),,))+MID(C686,4,1)+
SUM(INDEX(1*(MID(MID(C686,5,1)*2,ROW(INDIRECT("1:"&amp;LEN(MID(C686,5,1)*2))),1)),,))+MID(C686,6,1)+
SUM(INDEX(1*(MID(MID(C686,8,1)*2,ROW(INDIRECT("1:"&amp;LEN(MID(C686,8,1)*2))),1)),,))+MID(C686,9,1)+
SUM(INDEX(1*(MID(MID(C686,10,1)*2,ROW(INDIRECT("1:"&amp;LEN(MID(C686,10,1)*2))),1)),,)),1),1),"0")</f>
        <v>#VALUE!</v>
      </c>
      <c r="AA686" s="81" t="str">
        <f t="shared" si="225"/>
        <v/>
      </c>
      <c r="AB686" s="83" t="b">
        <f t="shared" si="226"/>
        <v>0</v>
      </c>
      <c r="AC686" s="154">
        <f t="shared" si="238"/>
        <v>0</v>
      </c>
      <c r="AD686" s="154">
        <f>SUMIF($C$15:C685,C686,$AC$15:AC685)</f>
        <v>0</v>
      </c>
      <c r="AE686" s="15">
        <f t="shared" si="239"/>
        <v>10000</v>
      </c>
      <c r="AF686" s="154">
        <f t="shared" si="240"/>
        <v>0</v>
      </c>
    </row>
    <row r="687" spans="1:32" s="30" customFormat="1" x14ac:dyDescent="0.25">
      <c r="A687" s="19">
        <v>672</v>
      </c>
      <c r="B687" s="20"/>
      <c r="C687" s="107"/>
      <c r="D687" s="20"/>
      <c r="E687" s="20"/>
      <c r="F687" s="20"/>
      <c r="G687" s="122"/>
      <c r="H687" s="156">
        <f t="shared" si="227"/>
        <v>0</v>
      </c>
      <c r="I687" s="117" t="str">
        <f t="shared" si="228"/>
        <v/>
      </c>
      <c r="J687" s="80" t="b">
        <f t="shared" si="229"/>
        <v>0</v>
      </c>
      <c r="K687" s="80" t="str">
        <f t="shared" si="230"/>
        <v/>
      </c>
      <c r="L687" s="80" t="b">
        <f>IF(C687="",FALSE,IFERROR(NOT(MATCH(C687,'Anställda och korttidsarbete'!$C:$C,0)&gt;0),TRUE))</f>
        <v>0</v>
      </c>
      <c r="M687" s="80" t="str">
        <f t="shared" si="231"/>
        <v/>
      </c>
      <c r="N687" s="80" t="b">
        <f t="shared" si="232"/>
        <v>0</v>
      </c>
      <c r="O687" s="80" t="str">
        <f t="shared" si="233"/>
        <v/>
      </c>
      <c r="P687" s="13" t="b">
        <f t="shared" si="234"/>
        <v>0</v>
      </c>
      <c r="Q687" s="80" t="str">
        <f t="shared" si="235"/>
        <v/>
      </c>
      <c r="R687" s="80" t="b">
        <f t="shared" si="236"/>
        <v>0</v>
      </c>
      <c r="S687" s="81" t="e">
        <f t="shared" si="220"/>
        <v>#VALUE!</v>
      </c>
      <c r="T687" s="81" t="e">
        <f t="shared" si="221"/>
        <v>#VALUE!</v>
      </c>
      <c r="U687" s="81" t="e">
        <f t="shared" si="222"/>
        <v>#VALUE!</v>
      </c>
      <c r="V687" s="82" t="e">
        <f t="shared" si="223"/>
        <v>#VALUE!</v>
      </c>
      <c r="W687" s="82" t="e">
        <f t="shared" si="237"/>
        <v>#VALUE!</v>
      </c>
      <c r="X687" s="82" t="b">
        <f t="shared" si="241"/>
        <v>0</v>
      </c>
      <c r="Y687" s="72" t="str">
        <f t="shared" si="224"/>
        <v/>
      </c>
      <c r="Z687" s="81" t="e" cm="1">
        <f t="array" aca="1" ref="Z687" ca="1">TEXT(RIGHT(10-RIGHT(SUM(INDEX(1*(MID(MID(C687,1,1)*2,ROW(INDIRECT("1:"&amp;LEN(MID(C687,1,1)*2))),1)),,))+MID(C687,2,1)+
SUM(INDEX(1*(MID(MID(C687,3,1)*2,ROW(INDIRECT("1:"&amp;LEN(MID(C687,3,1)*2))),1)),,))+MID(C687,4,1)+
SUM(INDEX(1*(MID(MID(C687,5,1)*2,ROW(INDIRECT("1:"&amp;LEN(MID(C687,5,1)*2))),1)),,))+MID(C687,6,1)+
SUM(INDEX(1*(MID(MID(C687,8,1)*2,ROW(INDIRECT("1:"&amp;LEN(MID(C687,8,1)*2))),1)),,))+MID(C687,9,1)+
SUM(INDEX(1*(MID(MID(C687,10,1)*2,ROW(INDIRECT("1:"&amp;LEN(MID(C687,10,1)*2))),1)),,)),1),1),"0")</f>
        <v>#VALUE!</v>
      </c>
      <c r="AA687" s="81" t="str">
        <f t="shared" si="225"/>
        <v/>
      </c>
      <c r="AB687" s="83" t="b">
        <f t="shared" si="226"/>
        <v>0</v>
      </c>
      <c r="AC687" s="154">
        <f t="shared" si="238"/>
        <v>0</v>
      </c>
      <c r="AD687" s="154">
        <f>SUMIF($C$15:C686,C687,$AC$15:AC686)</f>
        <v>0</v>
      </c>
      <c r="AE687" s="15">
        <f t="shared" si="239"/>
        <v>10000</v>
      </c>
      <c r="AF687" s="154">
        <f t="shared" si="240"/>
        <v>0</v>
      </c>
    </row>
    <row r="688" spans="1:32" s="30" customFormat="1" x14ac:dyDescent="0.25">
      <c r="A688" s="19">
        <v>673</v>
      </c>
      <c r="B688" s="20"/>
      <c r="C688" s="107"/>
      <c r="D688" s="20"/>
      <c r="E688" s="20"/>
      <c r="F688" s="20"/>
      <c r="G688" s="122"/>
      <c r="H688" s="156">
        <f t="shared" si="227"/>
        <v>0</v>
      </c>
      <c r="I688" s="117" t="str">
        <f t="shared" si="228"/>
        <v/>
      </c>
      <c r="J688" s="80" t="b">
        <f t="shared" si="229"/>
        <v>0</v>
      </c>
      <c r="K688" s="80" t="str">
        <f t="shared" si="230"/>
        <v/>
      </c>
      <c r="L688" s="80" t="b">
        <f>IF(C688="",FALSE,IFERROR(NOT(MATCH(C688,'Anställda och korttidsarbete'!$C:$C,0)&gt;0),TRUE))</f>
        <v>0</v>
      </c>
      <c r="M688" s="80" t="str">
        <f t="shared" si="231"/>
        <v/>
      </c>
      <c r="N688" s="80" t="b">
        <f t="shared" si="232"/>
        <v>0</v>
      </c>
      <c r="O688" s="80" t="str">
        <f t="shared" si="233"/>
        <v/>
      </c>
      <c r="P688" s="13" t="b">
        <f t="shared" si="234"/>
        <v>0</v>
      </c>
      <c r="Q688" s="80" t="str">
        <f t="shared" si="235"/>
        <v/>
      </c>
      <c r="R688" s="80" t="b">
        <f t="shared" si="236"/>
        <v>0</v>
      </c>
      <c r="S688" s="81" t="e">
        <f t="shared" si="220"/>
        <v>#VALUE!</v>
      </c>
      <c r="T688" s="81" t="e">
        <f t="shared" si="221"/>
        <v>#VALUE!</v>
      </c>
      <c r="U688" s="81" t="e">
        <f t="shared" si="222"/>
        <v>#VALUE!</v>
      </c>
      <c r="V688" s="82" t="e">
        <f t="shared" si="223"/>
        <v>#VALUE!</v>
      </c>
      <c r="W688" s="82" t="e">
        <f t="shared" si="237"/>
        <v>#VALUE!</v>
      </c>
      <c r="X688" s="82" t="b">
        <f t="shared" si="241"/>
        <v>0</v>
      </c>
      <c r="Y688" s="72" t="str">
        <f t="shared" si="224"/>
        <v/>
      </c>
      <c r="Z688" s="81" t="e" cm="1">
        <f t="array" aca="1" ref="Z688" ca="1">TEXT(RIGHT(10-RIGHT(SUM(INDEX(1*(MID(MID(C688,1,1)*2,ROW(INDIRECT("1:"&amp;LEN(MID(C688,1,1)*2))),1)),,))+MID(C688,2,1)+
SUM(INDEX(1*(MID(MID(C688,3,1)*2,ROW(INDIRECT("1:"&amp;LEN(MID(C688,3,1)*2))),1)),,))+MID(C688,4,1)+
SUM(INDEX(1*(MID(MID(C688,5,1)*2,ROW(INDIRECT("1:"&amp;LEN(MID(C688,5,1)*2))),1)),,))+MID(C688,6,1)+
SUM(INDEX(1*(MID(MID(C688,8,1)*2,ROW(INDIRECT("1:"&amp;LEN(MID(C688,8,1)*2))),1)),,))+MID(C688,9,1)+
SUM(INDEX(1*(MID(MID(C688,10,1)*2,ROW(INDIRECT("1:"&amp;LEN(MID(C688,10,1)*2))),1)),,)),1),1),"0")</f>
        <v>#VALUE!</v>
      </c>
      <c r="AA688" s="81" t="str">
        <f t="shared" si="225"/>
        <v/>
      </c>
      <c r="AB688" s="83" t="b">
        <f t="shared" si="226"/>
        <v>0</v>
      </c>
      <c r="AC688" s="154">
        <f t="shared" si="238"/>
        <v>0</v>
      </c>
      <c r="AD688" s="154">
        <f>SUMIF($C$15:C687,C688,$AC$15:AC687)</f>
        <v>0</v>
      </c>
      <c r="AE688" s="15">
        <f t="shared" si="239"/>
        <v>10000</v>
      </c>
      <c r="AF688" s="154">
        <f t="shared" si="240"/>
        <v>0</v>
      </c>
    </row>
    <row r="689" spans="1:32" s="30" customFormat="1" x14ac:dyDescent="0.25">
      <c r="A689" s="19">
        <v>674</v>
      </c>
      <c r="B689" s="20"/>
      <c r="C689" s="107"/>
      <c r="D689" s="20"/>
      <c r="E689" s="20"/>
      <c r="F689" s="20"/>
      <c r="G689" s="122"/>
      <c r="H689" s="156">
        <f t="shared" si="227"/>
        <v>0</v>
      </c>
      <c r="I689" s="117" t="str">
        <f t="shared" si="228"/>
        <v/>
      </c>
      <c r="J689" s="80" t="b">
        <f t="shared" si="229"/>
        <v>0</v>
      </c>
      <c r="K689" s="80" t="str">
        <f t="shared" si="230"/>
        <v/>
      </c>
      <c r="L689" s="80" t="b">
        <f>IF(C689="",FALSE,IFERROR(NOT(MATCH(C689,'Anställda och korttidsarbete'!$C:$C,0)&gt;0),TRUE))</f>
        <v>0</v>
      </c>
      <c r="M689" s="80" t="str">
        <f t="shared" si="231"/>
        <v/>
      </c>
      <c r="N689" s="80" t="b">
        <f t="shared" si="232"/>
        <v>0</v>
      </c>
      <c r="O689" s="80" t="str">
        <f t="shared" si="233"/>
        <v/>
      </c>
      <c r="P689" s="13" t="b">
        <f t="shared" si="234"/>
        <v>0</v>
      </c>
      <c r="Q689" s="80" t="str">
        <f t="shared" si="235"/>
        <v/>
      </c>
      <c r="R689" s="80" t="b">
        <f t="shared" si="236"/>
        <v>0</v>
      </c>
      <c r="S689" s="81" t="e">
        <f t="shared" si="220"/>
        <v>#VALUE!</v>
      </c>
      <c r="T689" s="81" t="e">
        <f t="shared" si="221"/>
        <v>#VALUE!</v>
      </c>
      <c r="U689" s="81" t="e">
        <f t="shared" si="222"/>
        <v>#VALUE!</v>
      </c>
      <c r="V689" s="82" t="e">
        <f t="shared" si="223"/>
        <v>#VALUE!</v>
      </c>
      <c r="W689" s="82" t="e">
        <f t="shared" si="237"/>
        <v>#VALUE!</v>
      </c>
      <c r="X689" s="82" t="b">
        <f t="shared" si="241"/>
        <v>0</v>
      </c>
      <c r="Y689" s="72" t="str">
        <f t="shared" si="224"/>
        <v/>
      </c>
      <c r="Z689" s="81" t="e" cm="1">
        <f t="array" aca="1" ref="Z689" ca="1">TEXT(RIGHT(10-RIGHT(SUM(INDEX(1*(MID(MID(C689,1,1)*2,ROW(INDIRECT("1:"&amp;LEN(MID(C689,1,1)*2))),1)),,))+MID(C689,2,1)+
SUM(INDEX(1*(MID(MID(C689,3,1)*2,ROW(INDIRECT("1:"&amp;LEN(MID(C689,3,1)*2))),1)),,))+MID(C689,4,1)+
SUM(INDEX(1*(MID(MID(C689,5,1)*2,ROW(INDIRECT("1:"&amp;LEN(MID(C689,5,1)*2))),1)),,))+MID(C689,6,1)+
SUM(INDEX(1*(MID(MID(C689,8,1)*2,ROW(INDIRECT("1:"&amp;LEN(MID(C689,8,1)*2))),1)),,))+MID(C689,9,1)+
SUM(INDEX(1*(MID(MID(C689,10,1)*2,ROW(INDIRECT("1:"&amp;LEN(MID(C689,10,1)*2))),1)),,)),1),1),"0")</f>
        <v>#VALUE!</v>
      </c>
      <c r="AA689" s="81" t="str">
        <f t="shared" si="225"/>
        <v/>
      </c>
      <c r="AB689" s="83" t="b">
        <f t="shared" si="226"/>
        <v>0</v>
      </c>
      <c r="AC689" s="154">
        <f t="shared" si="238"/>
        <v>0</v>
      </c>
      <c r="AD689" s="154">
        <f>SUMIF($C$15:C688,C689,$AC$15:AC688)</f>
        <v>0</v>
      </c>
      <c r="AE689" s="15">
        <f t="shared" si="239"/>
        <v>10000</v>
      </c>
      <c r="AF689" s="154">
        <f t="shared" si="240"/>
        <v>0</v>
      </c>
    </row>
    <row r="690" spans="1:32" s="30" customFormat="1" x14ac:dyDescent="0.25">
      <c r="A690" s="19">
        <v>675</v>
      </c>
      <c r="B690" s="20"/>
      <c r="C690" s="107"/>
      <c r="D690" s="20"/>
      <c r="E690" s="20"/>
      <c r="F690" s="20"/>
      <c r="G690" s="122"/>
      <c r="H690" s="156">
        <f t="shared" si="227"/>
        <v>0</v>
      </c>
      <c r="I690" s="117" t="str">
        <f t="shared" si="228"/>
        <v/>
      </c>
      <c r="J690" s="80" t="b">
        <f t="shared" si="229"/>
        <v>0</v>
      </c>
      <c r="K690" s="80" t="str">
        <f t="shared" si="230"/>
        <v/>
      </c>
      <c r="L690" s="80" t="b">
        <f>IF(C690="",FALSE,IFERROR(NOT(MATCH(C690,'Anställda och korttidsarbete'!$C:$C,0)&gt;0),TRUE))</f>
        <v>0</v>
      </c>
      <c r="M690" s="80" t="str">
        <f t="shared" si="231"/>
        <v/>
      </c>
      <c r="N690" s="80" t="b">
        <f t="shared" si="232"/>
        <v>0</v>
      </c>
      <c r="O690" s="80" t="str">
        <f t="shared" si="233"/>
        <v/>
      </c>
      <c r="P690" s="13" t="b">
        <f t="shared" si="234"/>
        <v>0</v>
      </c>
      <c r="Q690" s="80" t="str">
        <f t="shared" si="235"/>
        <v/>
      </c>
      <c r="R690" s="80" t="b">
        <f t="shared" si="236"/>
        <v>0</v>
      </c>
      <c r="S690" s="81" t="e">
        <f t="shared" si="220"/>
        <v>#VALUE!</v>
      </c>
      <c r="T690" s="81" t="e">
        <f t="shared" si="221"/>
        <v>#VALUE!</v>
      </c>
      <c r="U690" s="81" t="e">
        <f t="shared" si="222"/>
        <v>#VALUE!</v>
      </c>
      <c r="V690" s="82" t="e">
        <f t="shared" si="223"/>
        <v>#VALUE!</v>
      </c>
      <c r="W690" s="82" t="e">
        <f t="shared" si="237"/>
        <v>#VALUE!</v>
      </c>
      <c r="X690" s="82" t="b">
        <f t="shared" si="241"/>
        <v>0</v>
      </c>
      <c r="Y690" s="72" t="str">
        <f t="shared" si="224"/>
        <v/>
      </c>
      <c r="Z690" s="81" t="e" cm="1">
        <f t="array" aca="1" ref="Z690" ca="1">TEXT(RIGHT(10-RIGHT(SUM(INDEX(1*(MID(MID(C690,1,1)*2,ROW(INDIRECT("1:"&amp;LEN(MID(C690,1,1)*2))),1)),,))+MID(C690,2,1)+
SUM(INDEX(1*(MID(MID(C690,3,1)*2,ROW(INDIRECT("1:"&amp;LEN(MID(C690,3,1)*2))),1)),,))+MID(C690,4,1)+
SUM(INDEX(1*(MID(MID(C690,5,1)*2,ROW(INDIRECT("1:"&amp;LEN(MID(C690,5,1)*2))),1)),,))+MID(C690,6,1)+
SUM(INDEX(1*(MID(MID(C690,8,1)*2,ROW(INDIRECT("1:"&amp;LEN(MID(C690,8,1)*2))),1)),,))+MID(C690,9,1)+
SUM(INDEX(1*(MID(MID(C690,10,1)*2,ROW(INDIRECT("1:"&amp;LEN(MID(C690,10,1)*2))),1)),,)),1),1),"0")</f>
        <v>#VALUE!</v>
      </c>
      <c r="AA690" s="81" t="str">
        <f t="shared" si="225"/>
        <v/>
      </c>
      <c r="AB690" s="83" t="b">
        <f t="shared" si="226"/>
        <v>0</v>
      </c>
      <c r="AC690" s="154">
        <f t="shared" si="238"/>
        <v>0</v>
      </c>
      <c r="AD690" s="154">
        <f>SUMIF($C$15:C689,C690,$AC$15:AC689)</f>
        <v>0</v>
      </c>
      <c r="AE690" s="15">
        <f t="shared" si="239"/>
        <v>10000</v>
      </c>
      <c r="AF690" s="154">
        <f t="shared" si="240"/>
        <v>0</v>
      </c>
    </row>
    <row r="691" spans="1:32" s="30" customFormat="1" x14ac:dyDescent="0.25">
      <c r="A691" s="19">
        <v>676</v>
      </c>
      <c r="B691" s="20"/>
      <c r="C691" s="107"/>
      <c r="D691" s="20"/>
      <c r="E691" s="20"/>
      <c r="F691" s="20"/>
      <c r="G691" s="122"/>
      <c r="H691" s="156">
        <f t="shared" si="227"/>
        <v>0</v>
      </c>
      <c r="I691" s="117" t="str">
        <f t="shared" si="228"/>
        <v/>
      </c>
      <c r="J691" s="80" t="b">
        <f t="shared" si="229"/>
        <v>0</v>
      </c>
      <c r="K691" s="80" t="str">
        <f t="shared" si="230"/>
        <v/>
      </c>
      <c r="L691" s="80" t="b">
        <f>IF(C691="",FALSE,IFERROR(NOT(MATCH(C691,'Anställda och korttidsarbete'!$C:$C,0)&gt;0),TRUE))</f>
        <v>0</v>
      </c>
      <c r="M691" s="80" t="str">
        <f t="shared" si="231"/>
        <v/>
      </c>
      <c r="N691" s="80" t="b">
        <f t="shared" si="232"/>
        <v>0</v>
      </c>
      <c r="O691" s="80" t="str">
        <f t="shared" si="233"/>
        <v/>
      </c>
      <c r="P691" s="13" t="b">
        <f t="shared" si="234"/>
        <v>0</v>
      </c>
      <c r="Q691" s="80" t="str">
        <f t="shared" si="235"/>
        <v/>
      </c>
      <c r="R691" s="80" t="b">
        <f t="shared" si="236"/>
        <v>0</v>
      </c>
      <c r="S691" s="81" t="e">
        <f t="shared" si="220"/>
        <v>#VALUE!</v>
      </c>
      <c r="T691" s="81" t="e">
        <f t="shared" si="221"/>
        <v>#VALUE!</v>
      </c>
      <c r="U691" s="81" t="e">
        <f t="shared" si="222"/>
        <v>#VALUE!</v>
      </c>
      <c r="V691" s="82" t="e">
        <f t="shared" si="223"/>
        <v>#VALUE!</v>
      </c>
      <c r="W691" s="82" t="e">
        <f t="shared" si="237"/>
        <v>#VALUE!</v>
      </c>
      <c r="X691" s="82" t="b">
        <f t="shared" si="241"/>
        <v>0</v>
      </c>
      <c r="Y691" s="72" t="str">
        <f t="shared" si="224"/>
        <v/>
      </c>
      <c r="Z691" s="81" t="e" cm="1">
        <f t="array" aca="1" ref="Z691" ca="1">TEXT(RIGHT(10-RIGHT(SUM(INDEX(1*(MID(MID(C691,1,1)*2,ROW(INDIRECT("1:"&amp;LEN(MID(C691,1,1)*2))),1)),,))+MID(C691,2,1)+
SUM(INDEX(1*(MID(MID(C691,3,1)*2,ROW(INDIRECT("1:"&amp;LEN(MID(C691,3,1)*2))),1)),,))+MID(C691,4,1)+
SUM(INDEX(1*(MID(MID(C691,5,1)*2,ROW(INDIRECT("1:"&amp;LEN(MID(C691,5,1)*2))),1)),,))+MID(C691,6,1)+
SUM(INDEX(1*(MID(MID(C691,8,1)*2,ROW(INDIRECT("1:"&amp;LEN(MID(C691,8,1)*2))),1)),,))+MID(C691,9,1)+
SUM(INDEX(1*(MID(MID(C691,10,1)*2,ROW(INDIRECT("1:"&amp;LEN(MID(C691,10,1)*2))),1)),,)),1),1),"0")</f>
        <v>#VALUE!</v>
      </c>
      <c r="AA691" s="81" t="str">
        <f t="shared" si="225"/>
        <v/>
      </c>
      <c r="AB691" s="83" t="b">
        <f t="shared" si="226"/>
        <v>0</v>
      </c>
      <c r="AC691" s="154">
        <f t="shared" si="238"/>
        <v>0</v>
      </c>
      <c r="AD691" s="154">
        <f>SUMIF($C$15:C690,C691,$AC$15:AC690)</f>
        <v>0</v>
      </c>
      <c r="AE691" s="15">
        <f t="shared" si="239"/>
        <v>10000</v>
      </c>
      <c r="AF691" s="154">
        <f t="shared" si="240"/>
        <v>0</v>
      </c>
    </row>
    <row r="692" spans="1:32" s="30" customFormat="1" x14ac:dyDescent="0.25">
      <c r="A692" s="19">
        <v>677</v>
      </c>
      <c r="B692" s="20"/>
      <c r="C692" s="107"/>
      <c r="D692" s="20"/>
      <c r="E692" s="20"/>
      <c r="F692" s="20"/>
      <c r="G692" s="122"/>
      <c r="H692" s="156">
        <f t="shared" si="227"/>
        <v>0</v>
      </c>
      <c r="I692" s="117" t="str">
        <f t="shared" si="228"/>
        <v/>
      </c>
      <c r="J692" s="80" t="b">
        <f t="shared" si="229"/>
        <v>0</v>
      </c>
      <c r="K692" s="80" t="str">
        <f t="shared" si="230"/>
        <v/>
      </c>
      <c r="L692" s="80" t="b">
        <f>IF(C692="",FALSE,IFERROR(NOT(MATCH(C692,'Anställda och korttidsarbete'!$C:$C,0)&gt;0),TRUE))</f>
        <v>0</v>
      </c>
      <c r="M692" s="80" t="str">
        <f t="shared" si="231"/>
        <v/>
      </c>
      <c r="N692" s="80" t="b">
        <f t="shared" si="232"/>
        <v>0</v>
      </c>
      <c r="O692" s="80" t="str">
        <f t="shared" si="233"/>
        <v/>
      </c>
      <c r="P692" s="13" t="b">
        <f t="shared" si="234"/>
        <v>0</v>
      </c>
      <c r="Q692" s="80" t="str">
        <f t="shared" si="235"/>
        <v/>
      </c>
      <c r="R692" s="80" t="b">
        <f t="shared" si="236"/>
        <v>0</v>
      </c>
      <c r="S692" s="81" t="e">
        <f t="shared" si="220"/>
        <v>#VALUE!</v>
      </c>
      <c r="T692" s="81" t="e">
        <f t="shared" si="221"/>
        <v>#VALUE!</v>
      </c>
      <c r="U692" s="81" t="e">
        <f t="shared" si="222"/>
        <v>#VALUE!</v>
      </c>
      <c r="V692" s="82" t="e">
        <f t="shared" si="223"/>
        <v>#VALUE!</v>
      </c>
      <c r="W692" s="82" t="e">
        <f t="shared" si="237"/>
        <v>#VALUE!</v>
      </c>
      <c r="X692" s="82" t="b">
        <f t="shared" si="241"/>
        <v>0</v>
      </c>
      <c r="Y692" s="72" t="str">
        <f t="shared" si="224"/>
        <v/>
      </c>
      <c r="Z692" s="81" t="e" cm="1">
        <f t="array" aca="1" ref="Z692" ca="1">TEXT(RIGHT(10-RIGHT(SUM(INDEX(1*(MID(MID(C692,1,1)*2,ROW(INDIRECT("1:"&amp;LEN(MID(C692,1,1)*2))),1)),,))+MID(C692,2,1)+
SUM(INDEX(1*(MID(MID(C692,3,1)*2,ROW(INDIRECT("1:"&amp;LEN(MID(C692,3,1)*2))),1)),,))+MID(C692,4,1)+
SUM(INDEX(1*(MID(MID(C692,5,1)*2,ROW(INDIRECT("1:"&amp;LEN(MID(C692,5,1)*2))),1)),,))+MID(C692,6,1)+
SUM(INDEX(1*(MID(MID(C692,8,1)*2,ROW(INDIRECT("1:"&amp;LEN(MID(C692,8,1)*2))),1)),,))+MID(C692,9,1)+
SUM(INDEX(1*(MID(MID(C692,10,1)*2,ROW(INDIRECT("1:"&amp;LEN(MID(C692,10,1)*2))),1)),,)),1),1),"0")</f>
        <v>#VALUE!</v>
      </c>
      <c r="AA692" s="81" t="str">
        <f t="shared" si="225"/>
        <v/>
      </c>
      <c r="AB692" s="83" t="b">
        <f t="shared" si="226"/>
        <v>0</v>
      </c>
      <c r="AC692" s="154">
        <f t="shared" si="238"/>
        <v>0</v>
      </c>
      <c r="AD692" s="154">
        <f>SUMIF($C$15:C691,C692,$AC$15:AC691)</f>
        <v>0</v>
      </c>
      <c r="AE692" s="15">
        <f t="shared" si="239"/>
        <v>10000</v>
      </c>
      <c r="AF692" s="154">
        <f t="shared" si="240"/>
        <v>0</v>
      </c>
    </row>
    <row r="693" spans="1:32" s="30" customFormat="1" x14ac:dyDescent="0.25">
      <c r="A693" s="19">
        <v>678</v>
      </c>
      <c r="B693" s="20"/>
      <c r="C693" s="107"/>
      <c r="D693" s="20"/>
      <c r="E693" s="20"/>
      <c r="F693" s="20"/>
      <c r="G693" s="122"/>
      <c r="H693" s="156">
        <f t="shared" si="227"/>
        <v>0</v>
      </c>
      <c r="I693" s="117" t="str">
        <f t="shared" si="228"/>
        <v/>
      </c>
      <c r="J693" s="80" t="b">
        <f t="shared" si="229"/>
        <v>0</v>
      </c>
      <c r="K693" s="80" t="str">
        <f t="shared" si="230"/>
        <v/>
      </c>
      <c r="L693" s="80" t="b">
        <f>IF(C693="",FALSE,IFERROR(NOT(MATCH(C693,'Anställda och korttidsarbete'!$C:$C,0)&gt;0),TRUE))</f>
        <v>0</v>
      </c>
      <c r="M693" s="80" t="str">
        <f t="shared" si="231"/>
        <v/>
      </c>
      <c r="N693" s="80" t="b">
        <f t="shared" si="232"/>
        <v>0</v>
      </c>
      <c r="O693" s="80" t="str">
        <f t="shared" si="233"/>
        <v/>
      </c>
      <c r="P693" s="13" t="b">
        <f t="shared" si="234"/>
        <v>0</v>
      </c>
      <c r="Q693" s="80" t="str">
        <f t="shared" si="235"/>
        <v/>
      </c>
      <c r="R693" s="80" t="b">
        <f t="shared" si="236"/>
        <v>0</v>
      </c>
      <c r="S693" s="81" t="e">
        <f t="shared" si="220"/>
        <v>#VALUE!</v>
      </c>
      <c r="T693" s="81" t="e">
        <f t="shared" si="221"/>
        <v>#VALUE!</v>
      </c>
      <c r="U693" s="81" t="e">
        <f t="shared" si="222"/>
        <v>#VALUE!</v>
      </c>
      <c r="V693" s="82" t="e">
        <f t="shared" si="223"/>
        <v>#VALUE!</v>
      </c>
      <c r="W693" s="82" t="e">
        <f t="shared" si="237"/>
        <v>#VALUE!</v>
      </c>
      <c r="X693" s="82" t="b">
        <f t="shared" si="241"/>
        <v>0</v>
      </c>
      <c r="Y693" s="72" t="str">
        <f t="shared" si="224"/>
        <v/>
      </c>
      <c r="Z693" s="81" t="e" cm="1">
        <f t="array" aca="1" ref="Z693" ca="1">TEXT(RIGHT(10-RIGHT(SUM(INDEX(1*(MID(MID(C693,1,1)*2,ROW(INDIRECT("1:"&amp;LEN(MID(C693,1,1)*2))),1)),,))+MID(C693,2,1)+
SUM(INDEX(1*(MID(MID(C693,3,1)*2,ROW(INDIRECT("1:"&amp;LEN(MID(C693,3,1)*2))),1)),,))+MID(C693,4,1)+
SUM(INDEX(1*(MID(MID(C693,5,1)*2,ROW(INDIRECT("1:"&amp;LEN(MID(C693,5,1)*2))),1)),,))+MID(C693,6,1)+
SUM(INDEX(1*(MID(MID(C693,8,1)*2,ROW(INDIRECT("1:"&amp;LEN(MID(C693,8,1)*2))),1)),,))+MID(C693,9,1)+
SUM(INDEX(1*(MID(MID(C693,10,1)*2,ROW(INDIRECT("1:"&amp;LEN(MID(C693,10,1)*2))),1)),,)),1),1),"0")</f>
        <v>#VALUE!</v>
      </c>
      <c r="AA693" s="81" t="str">
        <f t="shared" si="225"/>
        <v/>
      </c>
      <c r="AB693" s="83" t="b">
        <f t="shared" si="226"/>
        <v>0</v>
      </c>
      <c r="AC693" s="154">
        <f t="shared" si="238"/>
        <v>0</v>
      </c>
      <c r="AD693" s="154">
        <f>SUMIF($C$15:C692,C693,$AC$15:AC692)</f>
        <v>0</v>
      </c>
      <c r="AE693" s="15">
        <f t="shared" si="239"/>
        <v>10000</v>
      </c>
      <c r="AF693" s="154">
        <f t="shared" si="240"/>
        <v>0</v>
      </c>
    </row>
    <row r="694" spans="1:32" s="30" customFormat="1" x14ac:dyDescent="0.25">
      <c r="A694" s="19">
        <v>679</v>
      </c>
      <c r="B694" s="20"/>
      <c r="C694" s="107"/>
      <c r="D694" s="20"/>
      <c r="E694" s="20"/>
      <c r="F694" s="20"/>
      <c r="G694" s="122"/>
      <c r="H694" s="156">
        <f t="shared" si="227"/>
        <v>0</v>
      </c>
      <c r="I694" s="117" t="str">
        <f t="shared" si="228"/>
        <v/>
      </c>
      <c r="J694" s="80" t="b">
        <f t="shared" si="229"/>
        <v>0</v>
      </c>
      <c r="K694" s="80" t="str">
        <f t="shared" si="230"/>
        <v/>
      </c>
      <c r="L694" s="80" t="b">
        <f>IF(C694="",FALSE,IFERROR(NOT(MATCH(C694,'Anställda och korttidsarbete'!$C:$C,0)&gt;0),TRUE))</f>
        <v>0</v>
      </c>
      <c r="M694" s="80" t="str">
        <f t="shared" si="231"/>
        <v/>
      </c>
      <c r="N694" s="80" t="b">
        <f t="shared" si="232"/>
        <v>0</v>
      </c>
      <c r="O694" s="80" t="str">
        <f t="shared" si="233"/>
        <v/>
      </c>
      <c r="P694" s="13" t="b">
        <f t="shared" si="234"/>
        <v>0</v>
      </c>
      <c r="Q694" s="80" t="str">
        <f t="shared" si="235"/>
        <v/>
      </c>
      <c r="R694" s="80" t="b">
        <f t="shared" si="236"/>
        <v>0</v>
      </c>
      <c r="S694" s="81" t="e">
        <f t="shared" si="220"/>
        <v>#VALUE!</v>
      </c>
      <c r="T694" s="81" t="e">
        <f t="shared" si="221"/>
        <v>#VALUE!</v>
      </c>
      <c r="U694" s="81" t="e">
        <f t="shared" si="222"/>
        <v>#VALUE!</v>
      </c>
      <c r="V694" s="82" t="e">
        <f t="shared" si="223"/>
        <v>#VALUE!</v>
      </c>
      <c r="W694" s="82" t="e">
        <f t="shared" si="237"/>
        <v>#VALUE!</v>
      </c>
      <c r="X694" s="82" t="b">
        <f t="shared" si="241"/>
        <v>0</v>
      </c>
      <c r="Y694" s="72" t="str">
        <f t="shared" si="224"/>
        <v/>
      </c>
      <c r="Z694" s="81" t="e" cm="1">
        <f t="array" aca="1" ref="Z694" ca="1">TEXT(RIGHT(10-RIGHT(SUM(INDEX(1*(MID(MID(C694,1,1)*2,ROW(INDIRECT("1:"&amp;LEN(MID(C694,1,1)*2))),1)),,))+MID(C694,2,1)+
SUM(INDEX(1*(MID(MID(C694,3,1)*2,ROW(INDIRECT("1:"&amp;LEN(MID(C694,3,1)*2))),1)),,))+MID(C694,4,1)+
SUM(INDEX(1*(MID(MID(C694,5,1)*2,ROW(INDIRECT("1:"&amp;LEN(MID(C694,5,1)*2))),1)),,))+MID(C694,6,1)+
SUM(INDEX(1*(MID(MID(C694,8,1)*2,ROW(INDIRECT("1:"&amp;LEN(MID(C694,8,1)*2))),1)),,))+MID(C694,9,1)+
SUM(INDEX(1*(MID(MID(C694,10,1)*2,ROW(INDIRECT("1:"&amp;LEN(MID(C694,10,1)*2))),1)),,)),1),1),"0")</f>
        <v>#VALUE!</v>
      </c>
      <c r="AA694" s="81" t="str">
        <f t="shared" si="225"/>
        <v/>
      </c>
      <c r="AB694" s="83" t="b">
        <f t="shared" si="226"/>
        <v>0</v>
      </c>
      <c r="AC694" s="154">
        <f t="shared" si="238"/>
        <v>0</v>
      </c>
      <c r="AD694" s="154">
        <f>SUMIF($C$15:C693,C694,$AC$15:AC693)</f>
        <v>0</v>
      </c>
      <c r="AE694" s="15">
        <f t="shared" si="239"/>
        <v>10000</v>
      </c>
      <c r="AF694" s="154">
        <f t="shared" si="240"/>
        <v>0</v>
      </c>
    </row>
    <row r="695" spans="1:32" s="30" customFormat="1" x14ac:dyDescent="0.25">
      <c r="A695" s="19">
        <v>680</v>
      </c>
      <c r="B695" s="20"/>
      <c r="C695" s="107"/>
      <c r="D695" s="20"/>
      <c r="E695" s="20"/>
      <c r="F695" s="20"/>
      <c r="G695" s="122"/>
      <c r="H695" s="156">
        <f t="shared" si="227"/>
        <v>0</v>
      </c>
      <c r="I695" s="117" t="str">
        <f t="shared" si="228"/>
        <v/>
      </c>
      <c r="J695" s="80" t="b">
        <f t="shared" si="229"/>
        <v>0</v>
      </c>
      <c r="K695" s="80" t="str">
        <f t="shared" si="230"/>
        <v/>
      </c>
      <c r="L695" s="80" t="b">
        <f>IF(C695="",FALSE,IFERROR(NOT(MATCH(C695,'Anställda och korttidsarbete'!$C:$C,0)&gt;0),TRUE))</f>
        <v>0</v>
      </c>
      <c r="M695" s="80" t="str">
        <f t="shared" si="231"/>
        <v/>
      </c>
      <c r="N695" s="80" t="b">
        <f t="shared" si="232"/>
        <v>0</v>
      </c>
      <c r="O695" s="80" t="str">
        <f t="shared" si="233"/>
        <v/>
      </c>
      <c r="P695" s="13" t="b">
        <f t="shared" si="234"/>
        <v>0</v>
      </c>
      <c r="Q695" s="80" t="str">
        <f t="shared" si="235"/>
        <v/>
      </c>
      <c r="R695" s="80" t="b">
        <f t="shared" si="236"/>
        <v>0</v>
      </c>
      <c r="S695" s="81" t="e">
        <f t="shared" si="220"/>
        <v>#VALUE!</v>
      </c>
      <c r="T695" s="81" t="e">
        <f t="shared" si="221"/>
        <v>#VALUE!</v>
      </c>
      <c r="U695" s="81" t="e">
        <f t="shared" si="222"/>
        <v>#VALUE!</v>
      </c>
      <c r="V695" s="82" t="e">
        <f t="shared" si="223"/>
        <v>#VALUE!</v>
      </c>
      <c r="W695" s="82" t="e">
        <f t="shared" si="237"/>
        <v>#VALUE!</v>
      </c>
      <c r="X695" s="82" t="b">
        <f t="shared" si="241"/>
        <v>0</v>
      </c>
      <c r="Y695" s="72" t="str">
        <f t="shared" si="224"/>
        <v/>
      </c>
      <c r="Z695" s="81" t="e" cm="1">
        <f t="array" aca="1" ref="Z695" ca="1">TEXT(RIGHT(10-RIGHT(SUM(INDEX(1*(MID(MID(C695,1,1)*2,ROW(INDIRECT("1:"&amp;LEN(MID(C695,1,1)*2))),1)),,))+MID(C695,2,1)+
SUM(INDEX(1*(MID(MID(C695,3,1)*2,ROW(INDIRECT("1:"&amp;LEN(MID(C695,3,1)*2))),1)),,))+MID(C695,4,1)+
SUM(INDEX(1*(MID(MID(C695,5,1)*2,ROW(INDIRECT("1:"&amp;LEN(MID(C695,5,1)*2))),1)),,))+MID(C695,6,1)+
SUM(INDEX(1*(MID(MID(C695,8,1)*2,ROW(INDIRECT("1:"&amp;LEN(MID(C695,8,1)*2))),1)),,))+MID(C695,9,1)+
SUM(INDEX(1*(MID(MID(C695,10,1)*2,ROW(INDIRECT("1:"&amp;LEN(MID(C695,10,1)*2))),1)),,)),1),1),"0")</f>
        <v>#VALUE!</v>
      </c>
      <c r="AA695" s="81" t="str">
        <f t="shared" si="225"/>
        <v/>
      </c>
      <c r="AB695" s="83" t="b">
        <f t="shared" si="226"/>
        <v>0</v>
      </c>
      <c r="AC695" s="154">
        <f t="shared" si="238"/>
        <v>0</v>
      </c>
      <c r="AD695" s="154">
        <f>SUMIF($C$15:C694,C695,$AC$15:AC694)</f>
        <v>0</v>
      </c>
      <c r="AE695" s="15">
        <f t="shared" si="239"/>
        <v>10000</v>
      </c>
      <c r="AF695" s="154">
        <f t="shared" si="240"/>
        <v>0</v>
      </c>
    </row>
    <row r="696" spans="1:32" s="30" customFormat="1" x14ac:dyDescent="0.25">
      <c r="A696" s="19">
        <v>681</v>
      </c>
      <c r="B696" s="20"/>
      <c r="C696" s="107"/>
      <c r="D696" s="20"/>
      <c r="E696" s="20"/>
      <c r="F696" s="20"/>
      <c r="G696" s="122"/>
      <c r="H696" s="156">
        <f t="shared" si="227"/>
        <v>0</v>
      </c>
      <c r="I696" s="117" t="str">
        <f t="shared" si="228"/>
        <v/>
      </c>
      <c r="J696" s="80" t="b">
        <f t="shared" si="229"/>
        <v>0</v>
      </c>
      <c r="K696" s="80" t="str">
        <f t="shared" si="230"/>
        <v/>
      </c>
      <c r="L696" s="80" t="b">
        <f>IF(C696="",FALSE,IFERROR(NOT(MATCH(C696,'Anställda och korttidsarbete'!$C:$C,0)&gt;0),TRUE))</f>
        <v>0</v>
      </c>
      <c r="M696" s="80" t="str">
        <f t="shared" si="231"/>
        <v/>
      </c>
      <c r="N696" s="80" t="b">
        <f t="shared" si="232"/>
        <v>0</v>
      </c>
      <c r="O696" s="80" t="str">
        <f t="shared" si="233"/>
        <v/>
      </c>
      <c r="P696" s="13" t="b">
        <f t="shared" si="234"/>
        <v>0</v>
      </c>
      <c r="Q696" s="80" t="str">
        <f t="shared" si="235"/>
        <v/>
      </c>
      <c r="R696" s="80" t="b">
        <f t="shared" si="236"/>
        <v>0</v>
      </c>
      <c r="S696" s="81" t="e">
        <f t="shared" si="220"/>
        <v>#VALUE!</v>
      </c>
      <c r="T696" s="81" t="e">
        <f t="shared" si="221"/>
        <v>#VALUE!</v>
      </c>
      <c r="U696" s="81" t="e">
        <f t="shared" si="222"/>
        <v>#VALUE!</v>
      </c>
      <c r="V696" s="82" t="e">
        <f t="shared" si="223"/>
        <v>#VALUE!</v>
      </c>
      <c r="W696" s="82" t="e">
        <f t="shared" si="237"/>
        <v>#VALUE!</v>
      </c>
      <c r="X696" s="82" t="b">
        <f t="shared" si="241"/>
        <v>0</v>
      </c>
      <c r="Y696" s="72" t="str">
        <f t="shared" si="224"/>
        <v/>
      </c>
      <c r="Z696" s="81" t="e" cm="1">
        <f t="array" aca="1" ref="Z696" ca="1">TEXT(RIGHT(10-RIGHT(SUM(INDEX(1*(MID(MID(C696,1,1)*2,ROW(INDIRECT("1:"&amp;LEN(MID(C696,1,1)*2))),1)),,))+MID(C696,2,1)+
SUM(INDEX(1*(MID(MID(C696,3,1)*2,ROW(INDIRECT("1:"&amp;LEN(MID(C696,3,1)*2))),1)),,))+MID(C696,4,1)+
SUM(INDEX(1*(MID(MID(C696,5,1)*2,ROW(INDIRECT("1:"&amp;LEN(MID(C696,5,1)*2))),1)),,))+MID(C696,6,1)+
SUM(INDEX(1*(MID(MID(C696,8,1)*2,ROW(INDIRECT("1:"&amp;LEN(MID(C696,8,1)*2))),1)),,))+MID(C696,9,1)+
SUM(INDEX(1*(MID(MID(C696,10,1)*2,ROW(INDIRECT("1:"&amp;LEN(MID(C696,10,1)*2))),1)),,)),1),1),"0")</f>
        <v>#VALUE!</v>
      </c>
      <c r="AA696" s="81" t="str">
        <f t="shared" si="225"/>
        <v/>
      </c>
      <c r="AB696" s="83" t="b">
        <f t="shared" si="226"/>
        <v>0</v>
      </c>
      <c r="AC696" s="154">
        <f t="shared" si="238"/>
        <v>0</v>
      </c>
      <c r="AD696" s="154">
        <f>SUMIF($C$15:C695,C696,$AC$15:AC695)</f>
        <v>0</v>
      </c>
      <c r="AE696" s="15">
        <f t="shared" si="239"/>
        <v>10000</v>
      </c>
      <c r="AF696" s="154">
        <f t="shared" si="240"/>
        <v>0</v>
      </c>
    </row>
    <row r="697" spans="1:32" s="30" customFormat="1" x14ac:dyDescent="0.25">
      <c r="A697" s="19">
        <v>682</v>
      </c>
      <c r="B697" s="20"/>
      <c r="C697" s="107"/>
      <c r="D697" s="20"/>
      <c r="E697" s="20"/>
      <c r="F697" s="20"/>
      <c r="G697" s="122"/>
      <c r="H697" s="156">
        <f t="shared" si="227"/>
        <v>0</v>
      </c>
      <c r="I697" s="117" t="str">
        <f t="shared" si="228"/>
        <v/>
      </c>
      <c r="J697" s="80" t="b">
        <f t="shared" si="229"/>
        <v>0</v>
      </c>
      <c r="K697" s="80" t="str">
        <f t="shared" si="230"/>
        <v/>
      </c>
      <c r="L697" s="80" t="b">
        <f>IF(C697="",FALSE,IFERROR(NOT(MATCH(C697,'Anställda och korttidsarbete'!$C:$C,0)&gt;0),TRUE))</f>
        <v>0</v>
      </c>
      <c r="M697" s="80" t="str">
        <f t="shared" si="231"/>
        <v/>
      </c>
      <c r="N697" s="80" t="b">
        <f t="shared" si="232"/>
        <v>0</v>
      </c>
      <c r="O697" s="80" t="str">
        <f t="shared" si="233"/>
        <v/>
      </c>
      <c r="P697" s="13" t="b">
        <f t="shared" si="234"/>
        <v>0</v>
      </c>
      <c r="Q697" s="80" t="str">
        <f t="shared" si="235"/>
        <v/>
      </c>
      <c r="R697" s="80" t="b">
        <f t="shared" si="236"/>
        <v>0</v>
      </c>
      <c r="S697" s="81" t="e">
        <f t="shared" si="220"/>
        <v>#VALUE!</v>
      </c>
      <c r="T697" s="81" t="e">
        <f t="shared" si="221"/>
        <v>#VALUE!</v>
      </c>
      <c r="U697" s="81" t="e">
        <f t="shared" si="222"/>
        <v>#VALUE!</v>
      </c>
      <c r="V697" s="82" t="e">
        <f t="shared" si="223"/>
        <v>#VALUE!</v>
      </c>
      <c r="W697" s="82" t="e">
        <f t="shared" si="237"/>
        <v>#VALUE!</v>
      </c>
      <c r="X697" s="82" t="b">
        <f t="shared" si="241"/>
        <v>0</v>
      </c>
      <c r="Y697" s="72" t="str">
        <f t="shared" si="224"/>
        <v/>
      </c>
      <c r="Z697" s="81" t="e" cm="1">
        <f t="array" aca="1" ref="Z697" ca="1">TEXT(RIGHT(10-RIGHT(SUM(INDEX(1*(MID(MID(C697,1,1)*2,ROW(INDIRECT("1:"&amp;LEN(MID(C697,1,1)*2))),1)),,))+MID(C697,2,1)+
SUM(INDEX(1*(MID(MID(C697,3,1)*2,ROW(INDIRECT("1:"&amp;LEN(MID(C697,3,1)*2))),1)),,))+MID(C697,4,1)+
SUM(INDEX(1*(MID(MID(C697,5,1)*2,ROW(INDIRECT("1:"&amp;LEN(MID(C697,5,1)*2))),1)),,))+MID(C697,6,1)+
SUM(INDEX(1*(MID(MID(C697,8,1)*2,ROW(INDIRECT("1:"&amp;LEN(MID(C697,8,1)*2))),1)),,))+MID(C697,9,1)+
SUM(INDEX(1*(MID(MID(C697,10,1)*2,ROW(INDIRECT("1:"&amp;LEN(MID(C697,10,1)*2))),1)),,)),1),1),"0")</f>
        <v>#VALUE!</v>
      </c>
      <c r="AA697" s="81" t="str">
        <f t="shared" si="225"/>
        <v/>
      </c>
      <c r="AB697" s="83" t="b">
        <f t="shared" si="226"/>
        <v>0</v>
      </c>
      <c r="AC697" s="154">
        <f t="shared" si="238"/>
        <v>0</v>
      </c>
      <c r="AD697" s="154">
        <f>SUMIF($C$15:C696,C697,$AC$15:AC696)</f>
        <v>0</v>
      </c>
      <c r="AE697" s="15">
        <f t="shared" si="239"/>
        <v>10000</v>
      </c>
      <c r="AF697" s="154">
        <f t="shared" si="240"/>
        <v>0</v>
      </c>
    </row>
    <row r="698" spans="1:32" s="30" customFormat="1" x14ac:dyDescent="0.25">
      <c r="A698" s="19">
        <v>683</v>
      </c>
      <c r="B698" s="20"/>
      <c r="C698" s="107"/>
      <c r="D698" s="20"/>
      <c r="E698" s="20"/>
      <c r="F698" s="20"/>
      <c r="G698" s="122"/>
      <c r="H698" s="156">
        <f t="shared" si="227"/>
        <v>0</v>
      </c>
      <c r="I698" s="117" t="str">
        <f t="shared" si="228"/>
        <v/>
      </c>
      <c r="J698" s="80" t="b">
        <f t="shared" si="229"/>
        <v>0</v>
      </c>
      <c r="K698" s="80" t="str">
        <f t="shared" si="230"/>
        <v/>
      </c>
      <c r="L698" s="80" t="b">
        <f>IF(C698="",FALSE,IFERROR(NOT(MATCH(C698,'Anställda och korttidsarbete'!$C:$C,0)&gt;0),TRUE))</f>
        <v>0</v>
      </c>
      <c r="M698" s="80" t="str">
        <f t="shared" si="231"/>
        <v/>
      </c>
      <c r="N698" s="80" t="b">
        <f t="shared" si="232"/>
        <v>0</v>
      </c>
      <c r="O698" s="80" t="str">
        <f t="shared" si="233"/>
        <v/>
      </c>
      <c r="P698" s="13" t="b">
        <f t="shared" si="234"/>
        <v>0</v>
      </c>
      <c r="Q698" s="80" t="str">
        <f t="shared" si="235"/>
        <v/>
      </c>
      <c r="R698" s="80" t="b">
        <f t="shared" si="236"/>
        <v>0</v>
      </c>
      <c r="S698" s="81" t="e">
        <f t="shared" si="220"/>
        <v>#VALUE!</v>
      </c>
      <c r="T698" s="81" t="e">
        <f t="shared" si="221"/>
        <v>#VALUE!</v>
      </c>
      <c r="U698" s="81" t="e">
        <f t="shared" si="222"/>
        <v>#VALUE!</v>
      </c>
      <c r="V698" s="82" t="e">
        <f t="shared" si="223"/>
        <v>#VALUE!</v>
      </c>
      <c r="W698" s="82" t="e">
        <f t="shared" si="237"/>
        <v>#VALUE!</v>
      </c>
      <c r="X698" s="82" t="b">
        <f t="shared" si="241"/>
        <v>0</v>
      </c>
      <c r="Y698" s="72" t="str">
        <f t="shared" si="224"/>
        <v/>
      </c>
      <c r="Z698" s="81" t="e" cm="1">
        <f t="array" aca="1" ref="Z698" ca="1">TEXT(RIGHT(10-RIGHT(SUM(INDEX(1*(MID(MID(C698,1,1)*2,ROW(INDIRECT("1:"&amp;LEN(MID(C698,1,1)*2))),1)),,))+MID(C698,2,1)+
SUM(INDEX(1*(MID(MID(C698,3,1)*2,ROW(INDIRECT("1:"&amp;LEN(MID(C698,3,1)*2))),1)),,))+MID(C698,4,1)+
SUM(INDEX(1*(MID(MID(C698,5,1)*2,ROW(INDIRECT("1:"&amp;LEN(MID(C698,5,1)*2))),1)),,))+MID(C698,6,1)+
SUM(INDEX(1*(MID(MID(C698,8,1)*2,ROW(INDIRECT("1:"&amp;LEN(MID(C698,8,1)*2))),1)),,))+MID(C698,9,1)+
SUM(INDEX(1*(MID(MID(C698,10,1)*2,ROW(INDIRECT("1:"&amp;LEN(MID(C698,10,1)*2))),1)),,)),1),1),"0")</f>
        <v>#VALUE!</v>
      </c>
      <c r="AA698" s="81" t="str">
        <f t="shared" si="225"/>
        <v/>
      </c>
      <c r="AB698" s="83" t="b">
        <f t="shared" si="226"/>
        <v>0</v>
      </c>
      <c r="AC698" s="154">
        <f t="shared" si="238"/>
        <v>0</v>
      </c>
      <c r="AD698" s="154">
        <f>SUMIF($C$15:C697,C698,$AC$15:AC697)</f>
        <v>0</v>
      </c>
      <c r="AE698" s="15">
        <f t="shared" si="239"/>
        <v>10000</v>
      </c>
      <c r="AF698" s="154">
        <f t="shared" si="240"/>
        <v>0</v>
      </c>
    </row>
    <row r="699" spans="1:32" s="30" customFormat="1" x14ac:dyDescent="0.25">
      <c r="A699" s="19">
        <v>684</v>
      </c>
      <c r="B699" s="20"/>
      <c r="C699" s="107"/>
      <c r="D699" s="20"/>
      <c r="E699" s="20"/>
      <c r="F699" s="20"/>
      <c r="G699" s="122"/>
      <c r="H699" s="156">
        <f t="shared" si="227"/>
        <v>0</v>
      </c>
      <c r="I699" s="117" t="str">
        <f t="shared" si="228"/>
        <v/>
      </c>
      <c r="J699" s="80" t="b">
        <f t="shared" si="229"/>
        <v>0</v>
      </c>
      <c r="K699" s="80" t="str">
        <f t="shared" si="230"/>
        <v/>
      </c>
      <c r="L699" s="80" t="b">
        <f>IF(C699="",FALSE,IFERROR(NOT(MATCH(C699,'Anställda och korttidsarbete'!$C:$C,0)&gt;0),TRUE))</f>
        <v>0</v>
      </c>
      <c r="M699" s="80" t="str">
        <f t="shared" si="231"/>
        <v/>
      </c>
      <c r="N699" s="80" t="b">
        <f t="shared" si="232"/>
        <v>0</v>
      </c>
      <c r="O699" s="80" t="str">
        <f t="shared" si="233"/>
        <v/>
      </c>
      <c r="P699" s="13" t="b">
        <f t="shared" si="234"/>
        <v>0</v>
      </c>
      <c r="Q699" s="80" t="str">
        <f t="shared" si="235"/>
        <v/>
      </c>
      <c r="R699" s="80" t="b">
        <f t="shared" si="236"/>
        <v>0</v>
      </c>
      <c r="S699" s="81" t="e">
        <f t="shared" si="220"/>
        <v>#VALUE!</v>
      </c>
      <c r="T699" s="81" t="e">
        <f t="shared" si="221"/>
        <v>#VALUE!</v>
      </c>
      <c r="U699" s="81" t="e">
        <f t="shared" si="222"/>
        <v>#VALUE!</v>
      </c>
      <c r="V699" s="82" t="e">
        <f t="shared" si="223"/>
        <v>#VALUE!</v>
      </c>
      <c r="W699" s="82" t="e">
        <f t="shared" si="237"/>
        <v>#VALUE!</v>
      </c>
      <c r="X699" s="82" t="b">
        <f t="shared" si="241"/>
        <v>0</v>
      </c>
      <c r="Y699" s="72" t="str">
        <f t="shared" si="224"/>
        <v/>
      </c>
      <c r="Z699" s="81" t="e" cm="1">
        <f t="array" aca="1" ref="Z699" ca="1">TEXT(RIGHT(10-RIGHT(SUM(INDEX(1*(MID(MID(C699,1,1)*2,ROW(INDIRECT("1:"&amp;LEN(MID(C699,1,1)*2))),1)),,))+MID(C699,2,1)+
SUM(INDEX(1*(MID(MID(C699,3,1)*2,ROW(INDIRECT("1:"&amp;LEN(MID(C699,3,1)*2))),1)),,))+MID(C699,4,1)+
SUM(INDEX(1*(MID(MID(C699,5,1)*2,ROW(INDIRECT("1:"&amp;LEN(MID(C699,5,1)*2))),1)),,))+MID(C699,6,1)+
SUM(INDEX(1*(MID(MID(C699,8,1)*2,ROW(INDIRECT("1:"&amp;LEN(MID(C699,8,1)*2))),1)),,))+MID(C699,9,1)+
SUM(INDEX(1*(MID(MID(C699,10,1)*2,ROW(INDIRECT("1:"&amp;LEN(MID(C699,10,1)*2))),1)),,)),1),1),"0")</f>
        <v>#VALUE!</v>
      </c>
      <c r="AA699" s="81" t="str">
        <f t="shared" si="225"/>
        <v/>
      </c>
      <c r="AB699" s="83" t="b">
        <f t="shared" si="226"/>
        <v>0</v>
      </c>
      <c r="AC699" s="154">
        <f t="shared" si="238"/>
        <v>0</v>
      </c>
      <c r="AD699" s="154">
        <f>SUMIF($C$15:C698,C699,$AC$15:AC698)</f>
        <v>0</v>
      </c>
      <c r="AE699" s="15">
        <f t="shared" si="239"/>
        <v>10000</v>
      </c>
      <c r="AF699" s="154">
        <f t="shared" si="240"/>
        <v>0</v>
      </c>
    </row>
    <row r="700" spans="1:32" s="30" customFormat="1" x14ac:dyDescent="0.25">
      <c r="A700" s="19">
        <v>685</v>
      </c>
      <c r="B700" s="20"/>
      <c r="C700" s="107"/>
      <c r="D700" s="20"/>
      <c r="E700" s="20"/>
      <c r="F700" s="20"/>
      <c r="G700" s="122"/>
      <c r="H700" s="156">
        <f t="shared" si="227"/>
        <v>0</v>
      </c>
      <c r="I700" s="117" t="str">
        <f t="shared" si="228"/>
        <v/>
      </c>
      <c r="J700" s="80" t="b">
        <f t="shared" si="229"/>
        <v>0</v>
      </c>
      <c r="K700" s="80" t="str">
        <f t="shared" si="230"/>
        <v/>
      </c>
      <c r="L700" s="80" t="b">
        <f>IF(C700="",FALSE,IFERROR(NOT(MATCH(C700,'Anställda och korttidsarbete'!$C:$C,0)&gt;0),TRUE))</f>
        <v>0</v>
      </c>
      <c r="M700" s="80" t="str">
        <f t="shared" si="231"/>
        <v/>
      </c>
      <c r="N700" s="80" t="b">
        <f t="shared" si="232"/>
        <v>0</v>
      </c>
      <c r="O700" s="80" t="str">
        <f t="shared" si="233"/>
        <v/>
      </c>
      <c r="P700" s="13" t="b">
        <f t="shared" si="234"/>
        <v>0</v>
      </c>
      <c r="Q700" s="80" t="str">
        <f t="shared" si="235"/>
        <v/>
      </c>
      <c r="R700" s="80" t="b">
        <f t="shared" si="236"/>
        <v>0</v>
      </c>
      <c r="S700" s="81" t="e">
        <f t="shared" si="220"/>
        <v>#VALUE!</v>
      </c>
      <c r="T700" s="81" t="e">
        <f t="shared" si="221"/>
        <v>#VALUE!</v>
      </c>
      <c r="U700" s="81" t="e">
        <f t="shared" si="222"/>
        <v>#VALUE!</v>
      </c>
      <c r="V700" s="82" t="e">
        <f t="shared" si="223"/>
        <v>#VALUE!</v>
      </c>
      <c r="W700" s="82" t="e">
        <f t="shared" si="237"/>
        <v>#VALUE!</v>
      </c>
      <c r="X700" s="82" t="b">
        <f t="shared" si="241"/>
        <v>0</v>
      </c>
      <c r="Y700" s="72" t="str">
        <f t="shared" si="224"/>
        <v/>
      </c>
      <c r="Z700" s="81" t="e" cm="1">
        <f t="array" aca="1" ref="Z700" ca="1">TEXT(RIGHT(10-RIGHT(SUM(INDEX(1*(MID(MID(C700,1,1)*2,ROW(INDIRECT("1:"&amp;LEN(MID(C700,1,1)*2))),1)),,))+MID(C700,2,1)+
SUM(INDEX(1*(MID(MID(C700,3,1)*2,ROW(INDIRECT("1:"&amp;LEN(MID(C700,3,1)*2))),1)),,))+MID(C700,4,1)+
SUM(INDEX(1*(MID(MID(C700,5,1)*2,ROW(INDIRECT("1:"&amp;LEN(MID(C700,5,1)*2))),1)),,))+MID(C700,6,1)+
SUM(INDEX(1*(MID(MID(C700,8,1)*2,ROW(INDIRECT("1:"&amp;LEN(MID(C700,8,1)*2))),1)),,))+MID(C700,9,1)+
SUM(INDEX(1*(MID(MID(C700,10,1)*2,ROW(INDIRECT("1:"&amp;LEN(MID(C700,10,1)*2))),1)),,)),1),1),"0")</f>
        <v>#VALUE!</v>
      </c>
      <c r="AA700" s="81" t="str">
        <f t="shared" si="225"/>
        <v/>
      </c>
      <c r="AB700" s="83" t="b">
        <f t="shared" si="226"/>
        <v>0</v>
      </c>
      <c r="AC700" s="154">
        <f t="shared" si="238"/>
        <v>0</v>
      </c>
      <c r="AD700" s="154">
        <f>SUMIF($C$15:C699,C700,$AC$15:AC699)</f>
        <v>0</v>
      </c>
      <c r="AE700" s="15">
        <f t="shared" si="239"/>
        <v>10000</v>
      </c>
      <c r="AF700" s="154">
        <f t="shared" si="240"/>
        <v>0</v>
      </c>
    </row>
    <row r="701" spans="1:32" s="30" customFormat="1" x14ac:dyDescent="0.25">
      <c r="A701" s="19">
        <v>686</v>
      </c>
      <c r="B701" s="20"/>
      <c r="C701" s="107"/>
      <c r="D701" s="20"/>
      <c r="E701" s="20"/>
      <c r="F701" s="20"/>
      <c r="G701" s="122"/>
      <c r="H701" s="156">
        <f t="shared" si="227"/>
        <v>0</v>
      </c>
      <c r="I701" s="117" t="str">
        <f t="shared" si="228"/>
        <v/>
      </c>
      <c r="J701" s="80" t="b">
        <f t="shared" si="229"/>
        <v>0</v>
      </c>
      <c r="K701" s="80" t="str">
        <f t="shared" si="230"/>
        <v/>
      </c>
      <c r="L701" s="80" t="b">
        <f>IF(C701="",FALSE,IFERROR(NOT(MATCH(C701,'Anställda och korttidsarbete'!$C:$C,0)&gt;0),TRUE))</f>
        <v>0</v>
      </c>
      <c r="M701" s="80" t="str">
        <f t="shared" si="231"/>
        <v/>
      </c>
      <c r="N701" s="80" t="b">
        <f t="shared" si="232"/>
        <v>0</v>
      </c>
      <c r="O701" s="80" t="str">
        <f t="shared" si="233"/>
        <v/>
      </c>
      <c r="P701" s="13" t="b">
        <f t="shared" si="234"/>
        <v>0</v>
      </c>
      <c r="Q701" s="80" t="str">
        <f t="shared" si="235"/>
        <v/>
      </c>
      <c r="R701" s="80" t="b">
        <f t="shared" si="236"/>
        <v>0</v>
      </c>
      <c r="S701" s="81" t="e">
        <f t="shared" si="220"/>
        <v>#VALUE!</v>
      </c>
      <c r="T701" s="81" t="e">
        <f t="shared" si="221"/>
        <v>#VALUE!</v>
      </c>
      <c r="U701" s="81" t="e">
        <f t="shared" si="222"/>
        <v>#VALUE!</v>
      </c>
      <c r="V701" s="82" t="e">
        <f t="shared" si="223"/>
        <v>#VALUE!</v>
      </c>
      <c r="W701" s="82" t="e">
        <f t="shared" si="237"/>
        <v>#VALUE!</v>
      </c>
      <c r="X701" s="82" t="b">
        <f t="shared" si="241"/>
        <v>0</v>
      </c>
      <c r="Y701" s="72" t="str">
        <f t="shared" si="224"/>
        <v/>
      </c>
      <c r="Z701" s="81" t="e" cm="1">
        <f t="array" aca="1" ref="Z701" ca="1">TEXT(RIGHT(10-RIGHT(SUM(INDEX(1*(MID(MID(C701,1,1)*2,ROW(INDIRECT("1:"&amp;LEN(MID(C701,1,1)*2))),1)),,))+MID(C701,2,1)+
SUM(INDEX(1*(MID(MID(C701,3,1)*2,ROW(INDIRECT("1:"&amp;LEN(MID(C701,3,1)*2))),1)),,))+MID(C701,4,1)+
SUM(INDEX(1*(MID(MID(C701,5,1)*2,ROW(INDIRECT("1:"&amp;LEN(MID(C701,5,1)*2))),1)),,))+MID(C701,6,1)+
SUM(INDEX(1*(MID(MID(C701,8,1)*2,ROW(INDIRECT("1:"&amp;LEN(MID(C701,8,1)*2))),1)),,))+MID(C701,9,1)+
SUM(INDEX(1*(MID(MID(C701,10,1)*2,ROW(INDIRECT("1:"&amp;LEN(MID(C701,10,1)*2))),1)),,)),1),1),"0")</f>
        <v>#VALUE!</v>
      </c>
      <c r="AA701" s="81" t="str">
        <f t="shared" si="225"/>
        <v/>
      </c>
      <c r="AB701" s="83" t="b">
        <f t="shared" si="226"/>
        <v>0</v>
      </c>
      <c r="AC701" s="154">
        <f t="shared" si="238"/>
        <v>0</v>
      </c>
      <c r="AD701" s="154">
        <f>SUMIF($C$15:C700,C701,$AC$15:AC700)</f>
        <v>0</v>
      </c>
      <c r="AE701" s="15">
        <f t="shared" si="239"/>
        <v>10000</v>
      </c>
      <c r="AF701" s="154">
        <f t="shared" si="240"/>
        <v>0</v>
      </c>
    </row>
    <row r="702" spans="1:32" s="30" customFormat="1" x14ac:dyDescent="0.25">
      <c r="A702" s="19">
        <v>687</v>
      </c>
      <c r="B702" s="20"/>
      <c r="C702" s="107"/>
      <c r="D702" s="20"/>
      <c r="E702" s="20"/>
      <c r="F702" s="20"/>
      <c r="G702" s="122"/>
      <c r="H702" s="156">
        <f t="shared" si="227"/>
        <v>0</v>
      </c>
      <c r="I702" s="117" t="str">
        <f t="shared" si="228"/>
        <v/>
      </c>
      <c r="J702" s="80" t="b">
        <f t="shared" si="229"/>
        <v>0</v>
      </c>
      <c r="K702" s="80" t="str">
        <f t="shared" si="230"/>
        <v/>
      </c>
      <c r="L702" s="80" t="b">
        <f>IF(C702="",FALSE,IFERROR(NOT(MATCH(C702,'Anställda och korttidsarbete'!$C:$C,0)&gt;0),TRUE))</f>
        <v>0</v>
      </c>
      <c r="M702" s="80" t="str">
        <f t="shared" si="231"/>
        <v/>
      </c>
      <c r="N702" s="80" t="b">
        <f t="shared" si="232"/>
        <v>0</v>
      </c>
      <c r="O702" s="80" t="str">
        <f t="shared" si="233"/>
        <v/>
      </c>
      <c r="P702" s="13" t="b">
        <f t="shared" si="234"/>
        <v>0</v>
      </c>
      <c r="Q702" s="80" t="str">
        <f t="shared" si="235"/>
        <v/>
      </c>
      <c r="R702" s="80" t="b">
        <f t="shared" si="236"/>
        <v>0</v>
      </c>
      <c r="S702" s="81" t="e">
        <f t="shared" si="220"/>
        <v>#VALUE!</v>
      </c>
      <c r="T702" s="81" t="e">
        <f t="shared" si="221"/>
        <v>#VALUE!</v>
      </c>
      <c r="U702" s="81" t="e">
        <f t="shared" si="222"/>
        <v>#VALUE!</v>
      </c>
      <c r="V702" s="82" t="e">
        <f t="shared" si="223"/>
        <v>#VALUE!</v>
      </c>
      <c r="W702" s="82" t="e">
        <f t="shared" si="237"/>
        <v>#VALUE!</v>
      </c>
      <c r="X702" s="82" t="b">
        <f t="shared" si="241"/>
        <v>0</v>
      </c>
      <c r="Y702" s="72" t="str">
        <f t="shared" si="224"/>
        <v/>
      </c>
      <c r="Z702" s="81" t="e" cm="1">
        <f t="array" aca="1" ref="Z702" ca="1">TEXT(RIGHT(10-RIGHT(SUM(INDEX(1*(MID(MID(C702,1,1)*2,ROW(INDIRECT("1:"&amp;LEN(MID(C702,1,1)*2))),1)),,))+MID(C702,2,1)+
SUM(INDEX(1*(MID(MID(C702,3,1)*2,ROW(INDIRECT("1:"&amp;LEN(MID(C702,3,1)*2))),1)),,))+MID(C702,4,1)+
SUM(INDEX(1*(MID(MID(C702,5,1)*2,ROW(INDIRECT("1:"&amp;LEN(MID(C702,5,1)*2))),1)),,))+MID(C702,6,1)+
SUM(INDEX(1*(MID(MID(C702,8,1)*2,ROW(INDIRECT("1:"&amp;LEN(MID(C702,8,1)*2))),1)),,))+MID(C702,9,1)+
SUM(INDEX(1*(MID(MID(C702,10,1)*2,ROW(INDIRECT("1:"&amp;LEN(MID(C702,10,1)*2))),1)),,)),1),1),"0")</f>
        <v>#VALUE!</v>
      </c>
      <c r="AA702" s="81" t="str">
        <f t="shared" si="225"/>
        <v/>
      </c>
      <c r="AB702" s="83" t="b">
        <f t="shared" si="226"/>
        <v>0</v>
      </c>
      <c r="AC702" s="154">
        <f t="shared" si="238"/>
        <v>0</v>
      </c>
      <c r="AD702" s="154">
        <f>SUMIF($C$15:C701,C702,$AC$15:AC701)</f>
        <v>0</v>
      </c>
      <c r="AE702" s="15">
        <f t="shared" si="239"/>
        <v>10000</v>
      </c>
      <c r="AF702" s="154">
        <f t="shared" si="240"/>
        <v>0</v>
      </c>
    </row>
    <row r="703" spans="1:32" s="30" customFormat="1" x14ac:dyDescent="0.25">
      <c r="A703" s="19">
        <v>688</v>
      </c>
      <c r="B703" s="20"/>
      <c r="C703" s="107"/>
      <c r="D703" s="20"/>
      <c r="E703" s="20"/>
      <c r="F703" s="20"/>
      <c r="G703" s="122"/>
      <c r="H703" s="156">
        <f t="shared" si="227"/>
        <v>0</v>
      </c>
      <c r="I703" s="117" t="str">
        <f t="shared" si="228"/>
        <v/>
      </c>
      <c r="J703" s="80" t="b">
        <f t="shared" si="229"/>
        <v>0</v>
      </c>
      <c r="K703" s="80" t="str">
        <f t="shared" si="230"/>
        <v/>
      </c>
      <c r="L703" s="80" t="b">
        <f>IF(C703="",FALSE,IFERROR(NOT(MATCH(C703,'Anställda och korttidsarbete'!$C:$C,0)&gt;0),TRUE))</f>
        <v>0</v>
      </c>
      <c r="M703" s="80" t="str">
        <f t="shared" si="231"/>
        <v/>
      </c>
      <c r="N703" s="80" t="b">
        <f t="shared" si="232"/>
        <v>0</v>
      </c>
      <c r="O703" s="80" t="str">
        <f t="shared" si="233"/>
        <v/>
      </c>
      <c r="P703" s="13" t="b">
        <f t="shared" si="234"/>
        <v>0</v>
      </c>
      <c r="Q703" s="80" t="str">
        <f t="shared" si="235"/>
        <v/>
      </c>
      <c r="R703" s="80" t="b">
        <f t="shared" si="236"/>
        <v>0</v>
      </c>
      <c r="S703" s="81" t="e">
        <f t="shared" si="220"/>
        <v>#VALUE!</v>
      </c>
      <c r="T703" s="81" t="e">
        <f t="shared" si="221"/>
        <v>#VALUE!</v>
      </c>
      <c r="U703" s="81" t="e">
        <f t="shared" si="222"/>
        <v>#VALUE!</v>
      </c>
      <c r="V703" s="82" t="e">
        <f t="shared" si="223"/>
        <v>#VALUE!</v>
      </c>
      <c r="W703" s="82" t="e">
        <f t="shared" si="237"/>
        <v>#VALUE!</v>
      </c>
      <c r="X703" s="82" t="b">
        <f t="shared" si="241"/>
        <v>0</v>
      </c>
      <c r="Y703" s="72" t="str">
        <f t="shared" si="224"/>
        <v/>
      </c>
      <c r="Z703" s="81" t="e" cm="1">
        <f t="array" aca="1" ref="Z703" ca="1">TEXT(RIGHT(10-RIGHT(SUM(INDEX(1*(MID(MID(C703,1,1)*2,ROW(INDIRECT("1:"&amp;LEN(MID(C703,1,1)*2))),1)),,))+MID(C703,2,1)+
SUM(INDEX(1*(MID(MID(C703,3,1)*2,ROW(INDIRECT("1:"&amp;LEN(MID(C703,3,1)*2))),1)),,))+MID(C703,4,1)+
SUM(INDEX(1*(MID(MID(C703,5,1)*2,ROW(INDIRECT("1:"&amp;LEN(MID(C703,5,1)*2))),1)),,))+MID(C703,6,1)+
SUM(INDEX(1*(MID(MID(C703,8,1)*2,ROW(INDIRECT("1:"&amp;LEN(MID(C703,8,1)*2))),1)),,))+MID(C703,9,1)+
SUM(INDEX(1*(MID(MID(C703,10,1)*2,ROW(INDIRECT("1:"&amp;LEN(MID(C703,10,1)*2))),1)),,)),1),1),"0")</f>
        <v>#VALUE!</v>
      </c>
      <c r="AA703" s="81" t="str">
        <f t="shared" si="225"/>
        <v/>
      </c>
      <c r="AB703" s="83" t="b">
        <f t="shared" si="226"/>
        <v>0</v>
      </c>
      <c r="AC703" s="154">
        <f t="shared" si="238"/>
        <v>0</v>
      </c>
      <c r="AD703" s="154">
        <f>SUMIF($C$15:C702,C703,$AC$15:AC702)</f>
        <v>0</v>
      </c>
      <c r="AE703" s="15">
        <f t="shared" si="239"/>
        <v>10000</v>
      </c>
      <c r="AF703" s="154">
        <f t="shared" si="240"/>
        <v>0</v>
      </c>
    </row>
    <row r="704" spans="1:32" s="30" customFormat="1" x14ac:dyDescent="0.25">
      <c r="A704" s="19">
        <v>689</v>
      </c>
      <c r="B704" s="20"/>
      <c r="C704" s="107"/>
      <c r="D704" s="20"/>
      <c r="E704" s="20"/>
      <c r="F704" s="20"/>
      <c r="G704" s="122"/>
      <c r="H704" s="156">
        <f t="shared" si="227"/>
        <v>0</v>
      </c>
      <c r="I704" s="117" t="str">
        <f t="shared" si="228"/>
        <v/>
      </c>
      <c r="J704" s="80" t="b">
        <f t="shared" si="229"/>
        <v>0</v>
      </c>
      <c r="K704" s="80" t="str">
        <f t="shared" si="230"/>
        <v/>
      </c>
      <c r="L704" s="80" t="b">
        <f>IF(C704="",FALSE,IFERROR(NOT(MATCH(C704,'Anställda och korttidsarbete'!$C:$C,0)&gt;0),TRUE))</f>
        <v>0</v>
      </c>
      <c r="M704" s="80" t="str">
        <f t="shared" si="231"/>
        <v/>
      </c>
      <c r="N704" s="80" t="b">
        <f t="shared" si="232"/>
        <v>0</v>
      </c>
      <c r="O704" s="80" t="str">
        <f t="shared" si="233"/>
        <v/>
      </c>
      <c r="P704" s="13" t="b">
        <f t="shared" si="234"/>
        <v>0</v>
      </c>
      <c r="Q704" s="80" t="str">
        <f t="shared" si="235"/>
        <v/>
      </c>
      <c r="R704" s="80" t="b">
        <f t="shared" si="236"/>
        <v>0</v>
      </c>
      <c r="S704" s="81" t="e">
        <f t="shared" si="220"/>
        <v>#VALUE!</v>
      </c>
      <c r="T704" s="81" t="e">
        <f t="shared" si="221"/>
        <v>#VALUE!</v>
      </c>
      <c r="U704" s="81" t="e">
        <f t="shared" si="222"/>
        <v>#VALUE!</v>
      </c>
      <c r="V704" s="82" t="e">
        <f t="shared" si="223"/>
        <v>#VALUE!</v>
      </c>
      <c r="W704" s="82" t="e">
        <f t="shared" si="237"/>
        <v>#VALUE!</v>
      </c>
      <c r="X704" s="82" t="b">
        <f t="shared" si="241"/>
        <v>0</v>
      </c>
      <c r="Y704" s="72" t="str">
        <f t="shared" si="224"/>
        <v/>
      </c>
      <c r="Z704" s="81" t="e" cm="1">
        <f t="array" aca="1" ref="Z704" ca="1">TEXT(RIGHT(10-RIGHT(SUM(INDEX(1*(MID(MID(C704,1,1)*2,ROW(INDIRECT("1:"&amp;LEN(MID(C704,1,1)*2))),1)),,))+MID(C704,2,1)+
SUM(INDEX(1*(MID(MID(C704,3,1)*2,ROW(INDIRECT("1:"&amp;LEN(MID(C704,3,1)*2))),1)),,))+MID(C704,4,1)+
SUM(INDEX(1*(MID(MID(C704,5,1)*2,ROW(INDIRECT("1:"&amp;LEN(MID(C704,5,1)*2))),1)),,))+MID(C704,6,1)+
SUM(INDEX(1*(MID(MID(C704,8,1)*2,ROW(INDIRECT("1:"&amp;LEN(MID(C704,8,1)*2))),1)),,))+MID(C704,9,1)+
SUM(INDEX(1*(MID(MID(C704,10,1)*2,ROW(INDIRECT("1:"&amp;LEN(MID(C704,10,1)*2))),1)),,)),1),1),"0")</f>
        <v>#VALUE!</v>
      </c>
      <c r="AA704" s="81" t="str">
        <f t="shared" si="225"/>
        <v/>
      </c>
      <c r="AB704" s="83" t="b">
        <f t="shared" si="226"/>
        <v>0</v>
      </c>
      <c r="AC704" s="154">
        <f t="shared" si="238"/>
        <v>0</v>
      </c>
      <c r="AD704" s="154">
        <f>SUMIF($C$15:C703,C704,$AC$15:AC703)</f>
        <v>0</v>
      </c>
      <c r="AE704" s="15">
        <f t="shared" si="239"/>
        <v>10000</v>
      </c>
      <c r="AF704" s="154">
        <f t="shared" si="240"/>
        <v>0</v>
      </c>
    </row>
    <row r="705" spans="1:32" s="30" customFormat="1" x14ac:dyDescent="0.25">
      <c r="A705" s="19">
        <v>690</v>
      </c>
      <c r="B705" s="20"/>
      <c r="C705" s="107"/>
      <c r="D705" s="20"/>
      <c r="E705" s="20"/>
      <c r="F705" s="20"/>
      <c r="G705" s="122"/>
      <c r="H705" s="156">
        <f t="shared" si="227"/>
        <v>0</v>
      </c>
      <c r="I705" s="117" t="str">
        <f t="shared" si="228"/>
        <v/>
      </c>
      <c r="J705" s="80" t="b">
        <f t="shared" si="229"/>
        <v>0</v>
      </c>
      <c r="K705" s="80" t="str">
        <f t="shared" si="230"/>
        <v/>
      </c>
      <c r="L705" s="80" t="b">
        <f>IF(C705="",FALSE,IFERROR(NOT(MATCH(C705,'Anställda och korttidsarbete'!$C:$C,0)&gt;0),TRUE))</f>
        <v>0</v>
      </c>
      <c r="M705" s="80" t="str">
        <f t="shared" si="231"/>
        <v/>
      </c>
      <c r="N705" s="80" t="b">
        <f t="shared" si="232"/>
        <v>0</v>
      </c>
      <c r="O705" s="80" t="str">
        <f t="shared" si="233"/>
        <v/>
      </c>
      <c r="P705" s="13" t="b">
        <f t="shared" si="234"/>
        <v>0</v>
      </c>
      <c r="Q705" s="80" t="str">
        <f t="shared" si="235"/>
        <v/>
      </c>
      <c r="R705" s="80" t="b">
        <f t="shared" si="236"/>
        <v>0</v>
      </c>
      <c r="S705" s="81" t="e">
        <f t="shared" si="220"/>
        <v>#VALUE!</v>
      </c>
      <c r="T705" s="81" t="e">
        <f t="shared" si="221"/>
        <v>#VALUE!</v>
      </c>
      <c r="U705" s="81" t="e">
        <f t="shared" si="222"/>
        <v>#VALUE!</v>
      </c>
      <c r="V705" s="82" t="e">
        <f t="shared" si="223"/>
        <v>#VALUE!</v>
      </c>
      <c r="W705" s="82" t="e">
        <f t="shared" si="237"/>
        <v>#VALUE!</v>
      </c>
      <c r="X705" s="82" t="b">
        <f t="shared" si="241"/>
        <v>0</v>
      </c>
      <c r="Y705" s="72" t="str">
        <f t="shared" si="224"/>
        <v/>
      </c>
      <c r="Z705" s="81" t="e" cm="1">
        <f t="array" aca="1" ref="Z705" ca="1">TEXT(RIGHT(10-RIGHT(SUM(INDEX(1*(MID(MID(C705,1,1)*2,ROW(INDIRECT("1:"&amp;LEN(MID(C705,1,1)*2))),1)),,))+MID(C705,2,1)+
SUM(INDEX(1*(MID(MID(C705,3,1)*2,ROW(INDIRECT("1:"&amp;LEN(MID(C705,3,1)*2))),1)),,))+MID(C705,4,1)+
SUM(INDEX(1*(MID(MID(C705,5,1)*2,ROW(INDIRECT("1:"&amp;LEN(MID(C705,5,1)*2))),1)),,))+MID(C705,6,1)+
SUM(INDEX(1*(MID(MID(C705,8,1)*2,ROW(INDIRECT("1:"&amp;LEN(MID(C705,8,1)*2))),1)),,))+MID(C705,9,1)+
SUM(INDEX(1*(MID(MID(C705,10,1)*2,ROW(INDIRECT("1:"&amp;LEN(MID(C705,10,1)*2))),1)),,)),1),1),"0")</f>
        <v>#VALUE!</v>
      </c>
      <c r="AA705" s="81" t="str">
        <f t="shared" si="225"/>
        <v/>
      </c>
      <c r="AB705" s="83" t="b">
        <f t="shared" si="226"/>
        <v>0</v>
      </c>
      <c r="AC705" s="154">
        <f t="shared" si="238"/>
        <v>0</v>
      </c>
      <c r="AD705" s="154">
        <f>SUMIF($C$15:C704,C705,$AC$15:AC704)</f>
        <v>0</v>
      </c>
      <c r="AE705" s="15">
        <f t="shared" si="239"/>
        <v>10000</v>
      </c>
      <c r="AF705" s="154">
        <f t="shared" si="240"/>
        <v>0</v>
      </c>
    </row>
    <row r="706" spans="1:32" s="30" customFormat="1" x14ac:dyDescent="0.25">
      <c r="A706" s="19">
        <v>691</v>
      </c>
      <c r="B706" s="20"/>
      <c r="C706" s="107"/>
      <c r="D706" s="20"/>
      <c r="E706" s="20"/>
      <c r="F706" s="20"/>
      <c r="G706" s="122"/>
      <c r="H706" s="156">
        <f t="shared" si="227"/>
        <v>0</v>
      </c>
      <c r="I706" s="117" t="str">
        <f t="shared" si="228"/>
        <v/>
      </c>
      <c r="J706" s="80" t="b">
        <f t="shared" si="229"/>
        <v>0</v>
      </c>
      <c r="K706" s="80" t="str">
        <f t="shared" si="230"/>
        <v/>
      </c>
      <c r="L706" s="80" t="b">
        <f>IF(C706="",FALSE,IFERROR(NOT(MATCH(C706,'Anställda och korttidsarbete'!$C:$C,0)&gt;0),TRUE))</f>
        <v>0</v>
      </c>
      <c r="M706" s="80" t="str">
        <f t="shared" si="231"/>
        <v/>
      </c>
      <c r="N706" s="80" t="b">
        <f t="shared" si="232"/>
        <v>0</v>
      </c>
      <c r="O706" s="80" t="str">
        <f t="shared" si="233"/>
        <v/>
      </c>
      <c r="P706" s="13" t="b">
        <f t="shared" si="234"/>
        <v>0</v>
      </c>
      <c r="Q706" s="80" t="str">
        <f t="shared" si="235"/>
        <v/>
      </c>
      <c r="R706" s="80" t="b">
        <f t="shared" si="236"/>
        <v>0</v>
      </c>
      <c r="S706" s="81" t="e">
        <f t="shared" si="220"/>
        <v>#VALUE!</v>
      </c>
      <c r="T706" s="81" t="e">
        <f t="shared" si="221"/>
        <v>#VALUE!</v>
      </c>
      <c r="U706" s="81" t="e">
        <f t="shared" si="222"/>
        <v>#VALUE!</v>
      </c>
      <c r="V706" s="82" t="e">
        <f t="shared" si="223"/>
        <v>#VALUE!</v>
      </c>
      <c r="W706" s="82" t="e">
        <f t="shared" si="237"/>
        <v>#VALUE!</v>
      </c>
      <c r="X706" s="82" t="b">
        <f t="shared" si="241"/>
        <v>0</v>
      </c>
      <c r="Y706" s="72" t="str">
        <f t="shared" si="224"/>
        <v/>
      </c>
      <c r="Z706" s="81" t="e" cm="1">
        <f t="array" aca="1" ref="Z706" ca="1">TEXT(RIGHT(10-RIGHT(SUM(INDEX(1*(MID(MID(C706,1,1)*2,ROW(INDIRECT("1:"&amp;LEN(MID(C706,1,1)*2))),1)),,))+MID(C706,2,1)+
SUM(INDEX(1*(MID(MID(C706,3,1)*2,ROW(INDIRECT("1:"&amp;LEN(MID(C706,3,1)*2))),1)),,))+MID(C706,4,1)+
SUM(INDEX(1*(MID(MID(C706,5,1)*2,ROW(INDIRECT("1:"&amp;LEN(MID(C706,5,1)*2))),1)),,))+MID(C706,6,1)+
SUM(INDEX(1*(MID(MID(C706,8,1)*2,ROW(INDIRECT("1:"&amp;LEN(MID(C706,8,1)*2))),1)),,))+MID(C706,9,1)+
SUM(INDEX(1*(MID(MID(C706,10,1)*2,ROW(INDIRECT("1:"&amp;LEN(MID(C706,10,1)*2))),1)),,)),1),1),"0")</f>
        <v>#VALUE!</v>
      </c>
      <c r="AA706" s="81" t="str">
        <f t="shared" si="225"/>
        <v/>
      </c>
      <c r="AB706" s="83" t="b">
        <f t="shared" si="226"/>
        <v>0</v>
      </c>
      <c r="AC706" s="154">
        <f t="shared" si="238"/>
        <v>0</v>
      </c>
      <c r="AD706" s="154">
        <f>SUMIF($C$15:C705,C706,$AC$15:AC705)</f>
        <v>0</v>
      </c>
      <c r="AE706" s="15">
        <f t="shared" si="239"/>
        <v>10000</v>
      </c>
      <c r="AF706" s="154">
        <f t="shared" si="240"/>
        <v>0</v>
      </c>
    </row>
    <row r="707" spans="1:32" s="30" customFormat="1" x14ac:dyDescent="0.25">
      <c r="A707" s="19">
        <v>692</v>
      </c>
      <c r="B707" s="20"/>
      <c r="C707" s="107"/>
      <c r="D707" s="20"/>
      <c r="E707" s="20"/>
      <c r="F707" s="20"/>
      <c r="G707" s="122"/>
      <c r="H707" s="156">
        <f t="shared" si="227"/>
        <v>0</v>
      </c>
      <c r="I707" s="117" t="str">
        <f t="shared" si="228"/>
        <v/>
      </c>
      <c r="J707" s="80" t="b">
        <f t="shared" si="229"/>
        <v>0</v>
      </c>
      <c r="K707" s="80" t="str">
        <f t="shared" si="230"/>
        <v/>
      </c>
      <c r="L707" s="80" t="b">
        <f>IF(C707="",FALSE,IFERROR(NOT(MATCH(C707,'Anställda och korttidsarbete'!$C:$C,0)&gt;0),TRUE))</f>
        <v>0</v>
      </c>
      <c r="M707" s="80" t="str">
        <f t="shared" si="231"/>
        <v/>
      </c>
      <c r="N707" s="80" t="b">
        <f t="shared" si="232"/>
        <v>0</v>
      </c>
      <c r="O707" s="80" t="str">
        <f t="shared" si="233"/>
        <v/>
      </c>
      <c r="P707" s="13" t="b">
        <f t="shared" si="234"/>
        <v>0</v>
      </c>
      <c r="Q707" s="80" t="str">
        <f t="shared" si="235"/>
        <v/>
      </c>
      <c r="R707" s="80" t="b">
        <f t="shared" si="236"/>
        <v>0</v>
      </c>
      <c r="S707" s="81" t="e">
        <f t="shared" si="220"/>
        <v>#VALUE!</v>
      </c>
      <c r="T707" s="81" t="e">
        <f t="shared" si="221"/>
        <v>#VALUE!</v>
      </c>
      <c r="U707" s="81" t="e">
        <f t="shared" si="222"/>
        <v>#VALUE!</v>
      </c>
      <c r="V707" s="82" t="e">
        <f t="shared" si="223"/>
        <v>#VALUE!</v>
      </c>
      <c r="W707" s="82" t="e">
        <f t="shared" si="237"/>
        <v>#VALUE!</v>
      </c>
      <c r="X707" s="82" t="b">
        <f t="shared" si="241"/>
        <v>0</v>
      </c>
      <c r="Y707" s="72" t="str">
        <f t="shared" si="224"/>
        <v/>
      </c>
      <c r="Z707" s="81" t="e" cm="1">
        <f t="array" aca="1" ref="Z707" ca="1">TEXT(RIGHT(10-RIGHT(SUM(INDEX(1*(MID(MID(C707,1,1)*2,ROW(INDIRECT("1:"&amp;LEN(MID(C707,1,1)*2))),1)),,))+MID(C707,2,1)+
SUM(INDEX(1*(MID(MID(C707,3,1)*2,ROW(INDIRECT("1:"&amp;LEN(MID(C707,3,1)*2))),1)),,))+MID(C707,4,1)+
SUM(INDEX(1*(MID(MID(C707,5,1)*2,ROW(INDIRECT("1:"&amp;LEN(MID(C707,5,1)*2))),1)),,))+MID(C707,6,1)+
SUM(INDEX(1*(MID(MID(C707,8,1)*2,ROW(INDIRECT("1:"&amp;LEN(MID(C707,8,1)*2))),1)),,))+MID(C707,9,1)+
SUM(INDEX(1*(MID(MID(C707,10,1)*2,ROW(INDIRECT("1:"&amp;LEN(MID(C707,10,1)*2))),1)),,)),1),1),"0")</f>
        <v>#VALUE!</v>
      </c>
      <c r="AA707" s="81" t="str">
        <f t="shared" si="225"/>
        <v/>
      </c>
      <c r="AB707" s="83" t="b">
        <f t="shared" si="226"/>
        <v>0</v>
      </c>
      <c r="AC707" s="154">
        <f t="shared" si="238"/>
        <v>0</v>
      </c>
      <c r="AD707" s="154">
        <f>SUMIF($C$15:C706,C707,$AC$15:AC706)</f>
        <v>0</v>
      </c>
      <c r="AE707" s="15">
        <f t="shared" si="239"/>
        <v>10000</v>
      </c>
      <c r="AF707" s="154">
        <f t="shared" si="240"/>
        <v>0</v>
      </c>
    </row>
    <row r="708" spans="1:32" s="30" customFormat="1" x14ac:dyDescent="0.25">
      <c r="A708" s="19">
        <v>693</v>
      </c>
      <c r="B708" s="20"/>
      <c r="C708" s="107"/>
      <c r="D708" s="20"/>
      <c r="E708" s="20"/>
      <c r="F708" s="20"/>
      <c r="G708" s="122"/>
      <c r="H708" s="156">
        <f t="shared" si="227"/>
        <v>0</v>
      </c>
      <c r="I708" s="117" t="str">
        <f t="shared" si="228"/>
        <v/>
      </c>
      <c r="J708" s="80" t="b">
        <f t="shared" si="229"/>
        <v>0</v>
      </c>
      <c r="K708" s="80" t="str">
        <f t="shared" si="230"/>
        <v/>
      </c>
      <c r="L708" s="80" t="b">
        <f>IF(C708="",FALSE,IFERROR(NOT(MATCH(C708,'Anställda och korttidsarbete'!$C:$C,0)&gt;0),TRUE))</f>
        <v>0</v>
      </c>
      <c r="M708" s="80" t="str">
        <f t="shared" si="231"/>
        <v/>
      </c>
      <c r="N708" s="80" t="b">
        <f t="shared" si="232"/>
        <v>0</v>
      </c>
      <c r="O708" s="80" t="str">
        <f t="shared" si="233"/>
        <v/>
      </c>
      <c r="P708" s="13" t="b">
        <f t="shared" si="234"/>
        <v>0</v>
      </c>
      <c r="Q708" s="80" t="str">
        <f t="shared" si="235"/>
        <v/>
      </c>
      <c r="R708" s="80" t="b">
        <f t="shared" si="236"/>
        <v>0</v>
      </c>
      <c r="S708" s="81" t="e">
        <f t="shared" si="220"/>
        <v>#VALUE!</v>
      </c>
      <c r="T708" s="81" t="e">
        <f t="shared" si="221"/>
        <v>#VALUE!</v>
      </c>
      <c r="U708" s="81" t="e">
        <f t="shared" si="222"/>
        <v>#VALUE!</v>
      </c>
      <c r="V708" s="82" t="e">
        <f t="shared" si="223"/>
        <v>#VALUE!</v>
      </c>
      <c r="W708" s="82" t="e">
        <f t="shared" si="237"/>
        <v>#VALUE!</v>
      </c>
      <c r="X708" s="82" t="b">
        <f t="shared" si="241"/>
        <v>0</v>
      </c>
      <c r="Y708" s="72" t="str">
        <f t="shared" si="224"/>
        <v/>
      </c>
      <c r="Z708" s="81" t="e" cm="1">
        <f t="array" aca="1" ref="Z708" ca="1">TEXT(RIGHT(10-RIGHT(SUM(INDEX(1*(MID(MID(C708,1,1)*2,ROW(INDIRECT("1:"&amp;LEN(MID(C708,1,1)*2))),1)),,))+MID(C708,2,1)+
SUM(INDEX(1*(MID(MID(C708,3,1)*2,ROW(INDIRECT("1:"&amp;LEN(MID(C708,3,1)*2))),1)),,))+MID(C708,4,1)+
SUM(INDEX(1*(MID(MID(C708,5,1)*2,ROW(INDIRECT("1:"&amp;LEN(MID(C708,5,1)*2))),1)),,))+MID(C708,6,1)+
SUM(INDEX(1*(MID(MID(C708,8,1)*2,ROW(INDIRECT("1:"&amp;LEN(MID(C708,8,1)*2))),1)),,))+MID(C708,9,1)+
SUM(INDEX(1*(MID(MID(C708,10,1)*2,ROW(INDIRECT("1:"&amp;LEN(MID(C708,10,1)*2))),1)),,)),1),1),"0")</f>
        <v>#VALUE!</v>
      </c>
      <c r="AA708" s="81" t="str">
        <f t="shared" si="225"/>
        <v/>
      </c>
      <c r="AB708" s="83" t="b">
        <f t="shared" si="226"/>
        <v>0</v>
      </c>
      <c r="AC708" s="154">
        <f t="shared" si="238"/>
        <v>0</v>
      </c>
      <c r="AD708" s="154">
        <f>SUMIF($C$15:C707,C708,$AC$15:AC707)</f>
        <v>0</v>
      </c>
      <c r="AE708" s="15">
        <f t="shared" si="239"/>
        <v>10000</v>
      </c>
      <c r="AF708" s="154">
        <f t="shared" si="240"/>
        <v>0</v>
      </c>
    </row>
    <row r="709" spans="1:32" s="30" customFormat="1" x14ac:dyDescent="0.25">
      <c r="A709" s="19">
        <v>694</v>
      </c>
      <c r="B709" s="20"/>
      <c r="C709" s="107"/>
      <c r="D709" s="20"/>
      <c r="E709" s="20"/>
      <c r="F709" s="20"/>
      <c r="G709" s="122"/>
      <c r="H709" s="156">
        <f t="shared" si="227"/>
        <v>0</v>
      </c>
      <c r="I709" s="117" t="str">
        <f t="shared" si="228"/>
        <v/>
      </c>
      <c r="J709" s="80" t="b">
        <f t="shared" si="229"/>
        <v>0</v>
      </c>
      <c r="K709" s="80" t="str">
        <f t="shared" si="230"/>
        <v/>
      </c>
      <c r="L709" s="80" t="b">
        <f>IF(C709="",FALSE,IFERROR(NOT(MATCH(C709,'Anställda och korttidsarbete'!$C:$C,0)&gt;0),TRUE))</f>
        <v>0</v>
      </c>
      <c r="M709" s="80" t="str">
        <f t="shared" si="231"/>
        <v/>
      </c>
      <c r="N709" s="80" t="b">
        <f t="shared" si="232"/>
        <v>0</v>
      </c>
      <c r="O709" s="80" t="str">
        <f t="shared" si="233"/>
        <v/>
      </c>
      <c r="P709" s="13" t="b">
        <f t="shared" si="234"/>
        <v>0</v>
      </c>
      <c r="Q709" s="80" t="str">
        <f t="shared" si="235"/>
        <v/>
      </c>
      <c r="R709" s="80" t="b">
        <f t="shared" si="236"/>
        <v>0</v>
      </c>
      <c r="S709" s="81" t="e">
        <f t="shared" si="220"/>
        <v>#VALUE!</v>
      </c>
      <c r="T709" s="81" t="e">
        <f t="shared" si="221"/>
        <v>#VALUE!</v>
      </c>
      <c r="U709" s="81" t="e">
        <f t="shared" si="222"/>
        <v>#VALUE!</v>
      </c>
      <c r="V709" s="82" t="e">
        <f t="shared" si="223"/>
        <v>#VALUE!</v>
      </c>
      <c r="W709" s="82" t="e">
        <f t="shared" si="237"/>
        <v>#VALUE!</v>
      </c>
      <c r="X709" s="82" t="b">
        <f t="shared" si="241"/>
        <v>0</v>
      </c>
      <c r="Y709" s="72" t="str">
        <f t="shared" si="224"/>
        <v/>
      </c>
      <c r="Z709" s="81" t="e" cm="1">
        <f t="array" aca="1" ref="Z709" ca="1">TEXT(RIGHT(10-RIGHT(SUM(INDEX(1*(MID(MID(C709,1,1)*2,ROW(INDIRECT("1:"&amp;LEN(MID(C709,1,1)*2))),1)),,))+MID(C709,2,1)+
SUM(INDEX(1*(MID(MID(C709,3,1)*2,ROW(INDIRECT("1:"&amp;LEN(MID(C709,3,1)*2))),1)),,))+MID(C709,4,1)+
SUM(INDEX(1*(MID(MID(C709,5,1)*2,ROW(INDIRECT("1:"&amp;LEN(MID(C709,5,1)*2))),1)),,))+MID(C709,6,1)+
SUM(INDEX(1*(MID(MID(C709,8,1)*2,ROW(INDIRECT("1:"&amp;LEN(MID(C709,8,1)*2))),1)),,))+MID(C709,9,1)+
SUM(INDEX(1*(MID(MID(C709,10,1)*2,ROW(INDIRECT("1:"&amp;LEN(MID(C709,10,1)*2))),1)),,)),1),1),"0")</f>
        <v>#VALUE!</v>
      </c>
      <c r="AA709" s="81" t="str">
        <f t="shared" si="225"/>
        <v/>
      </c>
      <c r="AB709" s="83" t="b">
        <f t="shared" si="226"/>
        <v>0</v>
      </c>
      <c r="AC709" s="154">
        <f t="shared" si="238"/>
        <v>0</v>
      </c>
      <c r="AD709" s="154">
        <f>SUMIF($C$15:C708,C709,$AC$15:AC708)</f>
        <v>0</v>
      </c>
      <c r="AE709" s="15">
        <f t="shared" si="239"/>
        <v>10000</v>
      </c>
      <c r="AF709" s="154">
        <f t="shared" si="240"/>
        <v>0</v>
      </c>
    </row>
    <row r="710" spans="1:32" s="30" customFormat="1" x14ac:dyDescent="0.25">
      <c r="A710" s="19">
        <v>695</v>
      </c>
      <c r="B710" s="20"/>
      <c r="C710" s="107"/>
      <c r="D710" s="20"/>
      <c r="E710" s="20"/>
      <c r="F710" s="20"/>
      <c r="G710" s="122"/>
      <c r="H710" s="156">
        <f t="shared" si="227"/>
        <v>0</v>
      </c>
      <c r="I710" s="117" t="str">
        <f t="shared" si="228"/>
        <v/>
      </c>
      <c r="J710" s="80" t="b">
        <f t="shared" si="229"/>
        <v>0</v>
      </c>
      <c r="K710" s="80" t="str">
        <f t="shared" si="230"/>
        <v/>
      </c>
      <c r="L710" s="80" t="b">
        <f>IF(C710="",FALSE,IFERROR(NOT(MATCH(C710,'Anställda och korttidsarbete'!$C:$C,0)&gt;0),TRUE))</f>
        <v>0</v>
      </c>
      <c r="M710" s="80" t="str">
        <f t="shared" si="231"/>
        <v/>
      </c>
      <c r="N710" s="80" t="b">
        <f t="shared" si="232"/>
        <v>0</v>
      </c>
      <c r="O710" s="80" t="str">
        <f t="shared" si="233"/>
        <v/>
      </c>
      <c r="P710" s="13" t="b">
        <f t="shared" si="234"/>
        <v>0</v>
      </c>
      <c r="Q710" s="80" t="str">
        <f t="shared" si="235"/>
        <v/>
      </c>
      <c r="R710" s="80" t="b">
        <f t="shared" si="236"/>
        <v>0</v>
      </c>
      <c r="S710" s="81" t="e">
        <f t="shared" si="220"/>
        <v>#VALUE!</v>
      </c>
      <c r="T710" s="81" t="e">
        <f t="shared" si="221"/>
        <v>#VALUE!</v>
      </c>
      <c r="U710" s="81" t="e">
        <f t="shared" si="222"/>
        <v>#VALUE!</v>
      </c>
      <c r="V710" s="82" t="e">
        <f t="shared" si="223"/>
        <v>#VALUE!</v>
      </c>
      <c r="W710" s="82" t="e">
        <f t="shared" si="237"/>
        <v>#VALUE!</v>
      </c>
      <c r="X710" s="82" t="b">
        <f t="shared" si="241"/>
        <v>0</v>
      </c>
      <c r="Y710" s="72" t="str">
        <f t="shared" si="224"/>
        <v/>
      </c>
      <c r="Z710" s="81" t="e" cm="1">
        <f t="array" aca="1" ref="Z710" ca="1">TEXT(RIGHT(10-RIGHT(SUM(INDEX(1*(MID(MID(C710,1,1)*2,ROW(INDIRECT("1:"&amp;LEN(MID(C710,1,1)*2))),1)),,))+MID(C710,2,1)+
SUM(INDEX(1*(MID(MID(C710,3,1)*2,ROW(INDIRECT("1:"&amp;LEN(MID(C710,3,1)*2))),1)),,))+MID(C710,4,1)+
SUM(INDEX(1*(MID(MID(C710,5,1)*2,ROW(INDIRECT("1:"&amp;LEN(MID(C710,5,1)*2))),1)),,))+MID(C710,6,1)+
SUM(INDEX(1*(MID(MID(C710,8,1)*2,ROW(INDIRECT("1:"&amp;LEN(MID(C710,8,1)*2))),1)),,))+MID(C710,9,1)+
SUM(INDEX(1*(MID(MID(C710,10,1)*2,ROW(INDIRECT("1:"&amp;LEN(MID(C710,10,1)*2))),1)),,)),1),1),"0")</f>
        <v>#VALUE!</v>
      </c>
      <c r="AA710" s="81" t="str">
        <f t="shared" si="225"/>
        <v/>
      </c>
      <c r="AB710" s="83" t="b">
        <f t="shared" si="226"/>
        <v>0</v>
      </c>
      <c r="AC710" s="154">
        <f t="shared" si="238"/>
        <v>0</v>
      </c>
      <c r="AD710" s="154">
        <f>SUMIF($C$15:C709,C710,$AC$15:AC709)</f>
        <v>0</v>
      </c>
      <c r="AE710" s="15">
        <f t="shared" si="239"/>
        <v>10000</v>
      </c>
      <c r="AF710" s="154">
        <f t="shared" si="240"/>
        <v>0</v>
      </c>
    </row>
    <row r="711" spans="1:32" s="30" customFormat="1" x14ac:dyDescent="0.25">
      <c r="A711" s="19">
        <v>696</v>
      </c>
      <c r="B711" s="20"/>
      <c r="C711" s="107"/>
      <c r="D711" s="20"/>
      <c r="E711" s="20"/>
      <c r="F711" s="20"/>
      <c r="G711" s="122"/>
      <c r="H711" s="156">
        <f t="shared" si="227"/>
        <v>0</v>
      </c>
      <c r="I711" s="117" t="str">
        <f t="shared" si="228"/>
        <v/>
      </c>
      <c r="J711" s="80" t="b">
        <f t="shared" si="229"/>
        <v>0</v>
      </c>
      <c r="K711" s="80" t="str">
        <f t="shared" si="230"/>
        <v/>
      </c>
      <c r="L711" s="80" t="b">
        <f>IF(C711="",FALSE,IFERROR(NOT(MATCH(C711,'Anställda och korttidsarbete'!$C:$C,0)&gt;0),TRUE))</f>
        <v>0</v>
      </c>
      <c r="M711" s="80" t="str">
        <f t="shared" si="231"/>
        <v/>
      </c>
      <c r="N711" s="80" t="b">
        <f t="shared" si="232"/>
        <v>0</v>
      </c>
      <c r="O711" s="80" t="str">
        <f t="shared" si="233"/>
        <v/>
      </c>
      <c r="P711" s="13" t="b">
        <f t="shared" si="234"/>
        <v>0</v>
      </c>
      <c r="Q711" s="80" t="str">
        <f t="shared" si="235"/>
        <v/>
      </c>
      <c r="R711" s="80" t="b">
        <f t="shared" si="236"/>
        <v>0</v>
      </c>
      <c r="S711" s="81" t="e">
        <f t="shared" si="220"/>
        <v>#VALUE!</v>
      </c>
      <c r="T711" s="81" t="e">
        <f t="shared" si="221"/>
        <v>#VALUE!</v>
      </c>
      <c r="U711" s="81" t="e">
        <f t="shared" si="222"/>
        <v>#VALUE!</v>
      </c>
      <c r="V711" s="82" t="e">
        <f t="shared" si="223"/>
        <v>#VALUE!</v>
      </c>
      <c r="W711" s="82" t="e">
        <f t="shared" si="237"/>
        <v>#VALUE!</v>
      </c>
      <c r="X711" s="82" t="b">
        <f t="shared" si="241"/>
        <v>0</v>
      </c>
      <c r="Y711" s="72" t="str">
        <f t="shared" si="224"/>
        <v/>
      </c>
      <c r="Z711" s="81" t="e" cm="1">
        <f t="array" aca="1" ref="Z711" ca="1">TEXT(RIGHT(10-RIGHT(SUM(INDEX(1*(MID(MID(C711,1,1)*2,ROW(INDIRECT("1:"&amp;LEN(MID(C711,1,1)*2))),1)),,))+MID(C711,2,1)+
SUM(INDEX(1*(MID(MID(C711,3,1)*2,ROW(INDIRECT("1:"&amp;LEN(MID(C711,3,1)*2))),1)),,))+MID(C711,4,1)+
SUM(INDEX(1*(MID(MID(C711,5,1)*2,ROW(INDIRECT("1:"&amp;LEN(MID(C711,5,1)*2))),1)),,))+MID(C711,6,1)+
SUM(INDEX(1*(MID(MID(C711,8,1)*2,ROW(INDIRECT("1:"&amp;LEN(MID(C711,8,1)*2))),1)),,))+MID(C711,9,1)+
SUM(INDEX(1*(MID(MID(C711,10,1)*2,ROW(INDIRECT("1:"&amp;LEN(MID(C711,10,1)*2))),1)),,)),1),1),"0")</f>
        <v>#VALUE!</v>
      </c>
      <c r="AA711" s="81" t="str">
        <f t="shared" si="225"/>
        <v/>
      </c>
      <c r="AB711" s="83" t="b">
        <f t="shared" si="226"/>
        <v>0</v>
      </c>
      <c r="AC711" s="154">
        <f t="shared" si="238"/>
        <v>0</v>
      </c>
      <c r="AD711" s="154">
        <f>SUMIF($C$15:C710,C711,$AC$15:AC710)</f>
        <v>0</v>
      </c>
      <c r="AE711" s="15">
        <f t="shared" si="239"/>
        <v>10000</v>
      </c>
      <c r="AF711" s="154">
        <f t="shared" si="240"/>
        <v>0</v>
      </c>
    </row>
    <row r="712" spans="1:32" s="30" customFormat="1" x14ac:dyDescent="0.25">
      <c r="A712" s="19">
        <v>697</v>
      </c>
      <c r="B712" s="20"/>
      <c r="C712" s="107"/>
      <c r="D712" s="20"/>
      <c r="E712" s="20"/>
      <c r="F712" s="20"/>
      <c r="G712" s="122"/>
      <c r="H712" s="156">
        <f t="shared" si="227"/>
        <v>0</v>
      </c>
      <c r="I712" s="117" t="str">
        <f t="shared" si="228"/>
        <v/>
      </c>
      <c r="J712" s="80" t="b">
        <f t="shared" si="229"/>
        <v>0</v>
      </c>
      <c r="K712" s="80" t="str">
        <f t="shared" si="230"/>
        <v/>
      </c>
      <c r="L712" s="80" t="b">
        <f>IF(C712="",FALSE,IFERROR(NOT(MATCH(C712,'Anställda och korttidsarbete'!$C:$C,0)&gt;0),TRUE))</f>
        <v>0</v>
      </c>
      <c r="M712" s="80" t="str">
        <f t="shared" si="231"/>
        <v/>
      </c>
      <c r="N712" s="80" t="b">
        <f t="shared" si="232"/>
        <v>0</v>
      </c>
      <c r="O712" s="80" t="str">
        <f t="shared" si="233"/>
        <v/>
      </c>
      <c r="P712" s="13" t="b">
        <f t="shared" si="234"/>
        <v>0</v>
      </c>
      <c r="Q712" s="80" t="str">
        <f t="shared" si="235"/>
        <v/>
      </c>
      <c r="R712" s="80" t="b">
        <f t="shared" si="236"/>
        <v>0</v>
      </c>
      <c r="S712" s="81" t="e">
        <f t="shared" si="220"/>
        <v>#VALUE!</v>
      </c>
      <c r="T712" s="81" t="e">
        <f t="shared" si="221"/>
        <v>#VALUE!</v>
      </c>
      <c r="U712" s="81" t="e">
        <f t="shared" si="222"/>
        <v>#VALUE!</v>
      </c>
      <c r="V712" s="82" t="e">
        <f t="shared" si="223"/>
        <v>#VALUE!</v>
      </c>
      <c r="W712" s="82" t="e">
        <f t="shared" si="237"/>
        <v>#VALUE!</v>
      </c>
      <c r="X712" s="82" t="b">
        <f t="shared" si="241"/>
        <v>0</v>
      </c>
      <c r="Y712" s="72" t="str">
        <f t="shared" si="224"/>
        <v/>
      </c>
      <c r="Z712" s="81" t="e" cm="1">
        <f t="array" aca="1" ref="Z712" ca="1">TEXT(RIGHT(10-RIGHT(SUM(INDEX(1*(MID(MID(C712,1,1)*2,ROW(INDIRECT("1:"&amp;LEN(MID(C712,1,1)*2))),1)),,))+MID(C712,2,1)+
SUM(INDEX(1*(MID(MID(C712,3,1)*2,ROW(INDIRECT("1:"&amp;LEN(MID(C712,3,1)*2))),1)),,))+MID(C712,4,1)+
SUM(INDEX(1*(MID(MID(C712,5,1)*2,ROW(INDIRECT("1:"&amp;LEN(MID(C712,5,1)*2))),1)),,))+MID(C712,6,1)+
SUM(INDEX(1*(MID(MID(C712,8,1)*2,ROW(INDIRECT("1:"&amp;LEN(MID(C712,8,1)*2))),1)),,))+MID(C712,9,1)+
SUM(INDEX(1*(MID(MID(C712,10,1)*2,ROW(INDIRECT("1:"&amp;LEN(MID(C712,10,1)*2))),1)),,)),1),1),"0")</f>
        <v>#VALUE!</v>
      </c>
      <c r="AA712" s="81" t="str">
        <f t="shared" si="225"/>
        <v/>
      </c>
      <c r="AB712" s="83" t="b">
        <f t="shared" si="226"/>
        <v>0</v>
      </c>
      <c r="AC712" s="154">
        <f t="shared" si="238"/>
        <v>0</v>
      </c>
      <c r="AD712" s="154">
        <f>SUMIF($C$15:C711,C712,$AC$15:AC711)</f>
        <v>0</v>
      </c>
      <c r="AE712" s="15">
        <f t="shared" si="239"/>
        <v>10000</v>
      </c>
      <c r="AF712" s="154">
        <f t="shared" si="240"/>
        <v>0</v>
      </c>
    </row>
    <row r="713" spans="1:32" s="30" customFormat="1" x14ac:dyDescent="0.25">
      <c r="A713" s="19">
        <v>698</v>
      </c>
      <c r="B713" s="20"/>
      <c r="C713" s="107"/>
      <c r="D713" s="20"/>
      <c r="E713" s="20"/>
      <c r="F713" s="20"/>
      <c r="G713" s="122"/>
      <c r="H713" s="156">
        <f t="shared" si="227"/>
        <v>0</v>
      </c>
      <c r="I713" s="117" t="str">
        <f t="shared" si="228"/>
        <v/>
      </c>
      <c r="J713" s="80" t="b">
        <f t="shared" si="229"/>
        <v>0</v>
      </c>
      <c r="K713" s="80" t="str">
        <f t="shared" si="230"/>
        <v/>
      </c>
      <c r="L713" s="80" t="b">
        <f>IF(C713="",FALSE,IFERROR(NOT(MATCH(C713,'Anställda och korttidsarbete'!$C:$C,0)&gt;0),TRUE))</f>
        <v>0</v>
      </c>
      <c r="M713" s="80" t="str">
        <f t="shared" si="231"/>
        <v/>
      </c>
      <c r="N713" s="80" t="b">
        <f t="shared" si="232"/>
        <v>0</v>
      </c>
      <c r="O713" s="80" t="str">
        <f t="shared" si="233"/>
        <v/>
      </c>
      <c r="P713" s="13" t="b">
        <f t="shared" si="234"/>
        <v>0</v>
      </c>
      <c r="Q713" s="80" t="str">
        <f t="shared" si="235"/>
        <v/>
      </c>
      <c r="R713" s="80" t="b">
        <f t="shared" si="236"/>
        <v>0</v>
      </c>
      <c r="S713" s="81" t="e">
        <f t="shared" si="220"/>
        <v>#VALUE!</v>
      </c>
      <c r="T713" s="81" t="e">
        <f t="shared" si="221"/>
        <v>#VALUE!</v>
      </c>
      <c r="U713" s="81" t="e">
        <f t="shared" si="222"/>
        <v>#VALUE!</v>
      </c>
      <c r="V713" s="82" t="e">
        <f t="shared" si="223"/>
        <v>#VALUE!</v>
      </c>
      <c r="W713" s="82" t="e">
        <f t="shared" si="237"/>
        <v>#VALUE!</v>
      </c>
      <c r="X713" s="82" t="b">
        <f t="shared" si="241"/>
        <v>0</v>
      </c>
      <c r="Y713" s="72" t="str">
        <f t="shared" si="224"/>
        <v/>
      </c>
      <c r="Z713" s="81" t="e" cm="1">
        <f t="array" aca="1" ref="Z713" ca="1">TEXT(RIGHT(10-RIGHT(SUM(INDEX(1*(MID(MID(C713,1,1)*2,ROW(INDIRECT("1:"&amp;LEN(MID(C713,1,1)*2))),1)),,))+MID(C713,2,1)+
SUM(INDEX(1*(MID(MID(C713,3,1)*2,ROW(INDIRECT("1:"&amp;LEN(MID(C713,3,1)*2))),1)),,))+MID(C713,4,1)+
SUM(INDEX(1*(MID(MID(C713,5,1)*2,ROW(INDIRECT("1:"&amp;LEN(MID(C713,5,1)*2))),1)),,))+MID(C713,6,1)+
SUM(INDEX(1*(MID(MID(C713,8,1)*2,ROW(INDIRECT("1:"&amp;LEN(MID(C713,8,1)*2))),1)),,))+MID(C713,9,1)+
SUM(INDEX(1*(MID(MID(C713,10,1)*2,ROW(INDIRECT("1:"&amp;LEN(MID(C713,10,1)*2))),1)),,)),1),1),"0")</f>
        <v>#VALUE!</v>
      </c>
      <c r="AA713" s="81" t="str">
        <f t="shared" si="225"/>
        <v/>
      </c>
      <c r="AB713" s="83" t="b">
        <f t="shared" si="226"/>
        <v>0</v>
      </c>
      <c r="AC713" s="154">
        <f t="shared" si="238"/>
        <v>0</v>
      </c>
      <c r="AD713" s="154">
        <f>SUMIF($C$15:C712,C713,$AC$15:AC712)</f>
        <v>0</v>
      </c>
      <c r="AE713" s="15">
        <f t="shared" si="239"/>
        <v>10000</v>
      </c>
      <c r="AF713" s="154">
        <f t="shared" si="240"/>
        <v>0</v>
      </c>
    </row>
    <row r="714" spans="1:32" s="30" customFormat="1" x14ac:dyDescent="0.25">
      <c r="A714" s="19">
        <v>699</v>
      </c>
      <c r="B714" s="20"/>
      <c r="C714" s="107"/>
      <c r="D714" s="20"/>
      <c r="E714" s="20"/>
      <c r="F714" s="20"/>
      <c r="G714" s="122"/>
      <c r="H714" s="156">
        <f t="shared" si="227"/>
        <v>0</v>
      </c>
      <c r="I714" s="117" t="str">
        <f t="shared" si="228"/>
        <v/>
      </c>
      <c r="J714" s="80" t="b">
        <f t="shared" si="229"/>
        <v>0</v>
      </c>
      <c r="K714" s="80" t="str">
        <f t="shared" si="230"/>
        <v/>
      </c>
      <c r="L714" s="80" t="b">
        <f>IF(C714="",FALSE,IFERROR(NOT(MATCH(C714,'Anställda och korttidsarbete'!$C:$C,0)&gt;0),TRUE))</f>
        <v>0</v>
      </c>
      <c r="M714" s="80" t="str">
        <f t="shared" si="231"/>
        <v/>
      </c>
      <c r="N714" s="80" t="b">
        <f t="shared" si="232"/>
        <v>0</v>
      </c>
      <c r="O714" s="80" t="str">
        <f t="shared" si="233"/>
        <v/>
      </c>
      <c r="P714" s="13" t="b">
        <f t="shared" si="234"/>
        <v>0</v>
      </c>
      <c r="Q714" s="80" t="str">
        <f t="shared" si="235"/>
        <v/>
      </c>
      <c r="R714" s="80" t="b">
        <f t="shared" si="236"/>
        <v>0</v>
      </c>
      <c r="S714" s="81" t="e">
        <f t="shared" si="220"/>
        <v>#VALUE!</v>
      </c>
      <c r="T714" s="81" t="e">
        <f t="shared" si="221"/>
        <v>#VALUE!</v>
      </c>
      <c r="U714" s="81" t="e">
        <f t="shared" si="222"/>
        <v>#VALUE!</v>
      </c>
      <c r="V714" s="82" t="e">
        <f t="shared" si="223"/>
        <v>#VALUE!</v>
      </c>
      <c r="W714" s="82" t="e">
        <f t="shared" si="237"/>
        <v>#VALUE!</v>
      </c>
      <c r="X714" s="82" t="b">
        <f t="shared" si="241"/>
        <v>0</v>
      </c>
      <c r="Y714" s="72" t="str">
        <f t="shared" si="224"/>
        <v/>
      </c>
      <c r="Z714" s="81" t="e" cm="1">
        <f t="array" aca="1" ref="Z714" ca="1">TEXT(RIGHT(10-RIGHT(SUM(INDEX(1*(MID(MID(C714,1,1)*2,ROW(INDIRECT("1:"&amp;LEN(MID(C714,1,1)*2))),1)),,))+MID(C714,2,1)+
SUM(INDEX(1*(MID(MID(C714,3,1)*2,ROW(INDIRECT("1:"&amp;LEN(MID(C714,3,1)*2))),1)),,))+MID(C714,4,1)+
SUM(INDEX(1*(MID(MID(C714,5,1)*2,ROW(INDIRECT("1:"&amp;LEN(MID(C714,5,1)*2))),1)),,))+MID(C714,6,1)+
SUM(INDEX(1*(MID(MID(C714,8,1)*2,ROW(INDIRECT("1:"&amp;LEN(MID(C714,8,1)*2))),1)),,))+MID(C714,9,1)+
SUM(INDEX(1*(MID(MID(C714,10,1)*2,ROW(INDIRECT("1:"&amp;LEN(MID(C714,10,1)*2))),1)),,)),1),1),"0")</f>
        <v>#VALUE!</v>
      </c>
      <c r="AA714" s="81" t="str">
        <f t="shared" si="225"/>
        <v/>
      </c>
      <c r="AB714" s="83" t="b">
        <f t="shared" si="226"/>
        <v>0</v>
      </c>
      <c r="AC714" s="154">
        <f t="shared" si="238"/>
        <v>0</v>
      </c>
      <c r="AD714" s="154">
        <f>SUMIF($C$15:C713,C714,$AC$15:AC713)</f>
        <v>0</v>
      </c>
      <c r="AE714" s="15">
        <f t="shared" si="239"/>
        <v>10000</v>
      </c>
      <c r="AF714" s="154">
        <f t="shared" si="240"/>
        <v>0</v>
      </c>
    </row>
    <row r="715" spans="1:32" s="30" customFormat="1" x14ac:dyDescent="0.25">
      <c r="A715" s="19">
        <v>700</v>
      </c>
      <c r="B715" s="20"/>
      <c r="C715" s="107"/>
      <c r="D715" s="20"/>
      <c r="E715" s="20"/>
      <c r="F715" s="20"/>
      <c r="G715" s="122"/>
      <c r="H715" s="156">
        <f t="shared" si="227"/>
        <v>0</v>
      </c>
      <c r="I715" s="117" t="str">
        <f t="shared" si="228"/>
        <v/>
      </c>
      <c r="J715" s="80" t="b">
        <f t="shared" si="229"/>
        <v>0</v>
      </c>
      <c r="K715" s="80" t="str">
        <f t="shared" si="230"/>
        <v/>
      </c>
      <c r="L715" s="80" t="b">
        <f>IF(C715="",FALSE,IFERROR(NOT(MATCH(C715,'Anställda och korttidsarbete'!$C:$C,0)&gt;0),TRUE))</f>
        <v>0</v>
      </c>
      <c r="M715" s="80" t="str">
        <f t="shared" si="231"/>
        <v/>
      </c>
      <c r="N715" s="80" t="b">
        <f t="shared" si="232"/>
        <v>0</v>
      </c>
      <c r="O715" s="80" t="str">
        <f t="shared" si="233"/>
        <v/>
      </c>
      <c r="P715" s="13" t="b">
        <f t="shared" si="234"/>
        <v>0</v>
      </c>
      <c r="Q715" s="80" t="str">
        <f t="shared" si="235"/>
        <v/>
      </c>
      <c r="R715" s="80" t="b">
        <f t="shared" si="236"/>
        <v>0</v>
      </c>
      <c r="S715" s="81" t="e">
        <f t="shared" si="220"/>
        <v>#VALUE!</v>
      </c>
      <c r="T715" s="81" t="e">
        <f t="shared" si="221"/>
        <v>#VALUE!</v>
      </c>
      <c r="U715" s="81" t="e">
        <f t="shared" si="222"/>
        <v>#VALUE!</v>
      </c>
      <c r="V715" s="82" t="e">
        <f t="shared" si="223"/>
        <v>#VALUE!</v>
      </c>
      <c r="W715" s="82" t="e">
        <f t="shared" si="237"/>
        <v>#VALUE!</v>
      </c>
      <c r="X715" s="82" t="b">
        <f t="shared" si="241"/>
        <v>0</v>
      </c>
      <c r="Y715" s="72" t="str">
        <f t="shared" si="224"/>
        <v/>
      </c>
      <c r="Z715" s="81" t="e" cm="1">
        <f t="array" aca="1" ref="Z715" ca="1">TEXT(RIGHT(10-RIGHT(SUM(INDEX(1*(MID(MID(C715,1,1)*2,ROW(INDIRECT("1:"&amp;LEN(MID(C715,1,1)*2))),1)),,))+MID(C715,2,1)+
SUM(INDEX(1*(MID(MID(C715,3,1)*2,ROW(INDIRECT("1:"&amp;LEN(MID(C715,3,1)*2))),1)),,))+MID(C715,4,1)+
SUM(INDEX(1*(MID(MID(C715,5,1)*2,ROW(INDIRECT("1:"&amp;LEN(MID(C715,5,1)*2))),1)),,))+MID(C715,6,1)+
SUM(INDEX(1*(MID(MID(C715,8,1)*2,ROW(INDIRECT("1:"&amp;LEN(MID(C715,8,1)*2))),1)),,))+MID(C715,9,1)+
SUM(INDEX(1*(MID(MID(C715,10,1)*2,ROW(INDIRECT("1:"&amp;LEN(MID(C715,10,1)*2))),1)),,)),1),1),"0")</f>
        <v>#VALUE!</v>
      </c>
      <c r="AA715" s="81" t="str">
        <f t="shared" si="225"/>
        <v/>
      </c>
      <c r="AB715" s="83" t="b">
        <f t="shared" si="226"/>
        <v>0</v>
      </c>
      <c r="AC715" s="154">
        <f t="shared" si="238"/>
        <v>0</v>
      </c>
      <c r="AD715" s="154">
        <f>SUMIF($C$15:C714,C715,$AC$15:AC714)</f>
        <v>0</v>
      </c>
      <c r="AE715" s="15">
        <f t="shared" si="239"/>
        <v>10000</v>
      </c>
      <c r="AF715" s="154">
        <f t="shared" si="240"/>
        <v>0</v>
      </c>
    </row>
    <row r="716" spans="1:32" s="30" customFormat="1" x14ac:dyDescent="0.25">
      <c r="A716" s="19">
        <v>701</v>
      </c>
      <c r="B716" s="20"/>
      <c r="C716" s="107"/>
      <c r="D716" s="20"/>
      <c r="E716" s="20"/>
      <c r="F716" s="20"/>
      <c r="G716" s="122"/>
      <c r="H716" s="156">
        <f t="shared" si="227"/>
        <v>0</v>
      </c>
      <c r="I716" s="117" t="str">
        <f t="shared" si="228"/>
        <v/>
      </c>
      <c r="J716" s="80" t="b">
        <f t="shared" si="229"/>
        <v>0</v>
      </c>
      <c r="K716" s="80" t="str">
        <f t="shared" si="230"/>
        <v/>
      </c>
      <c r="L716" s="80" t="b">
        <f>IF(C716="",FALSE,IFERROR(NOT(MATCH(C716,'Anställda och korttidsarbete'!$C:$C,0)&gt;0),TRUE))</f>
        <v>0</v>
      </c>
      <c r="M716" s="80" t="str">
        <f t="shared" si="231"/>
        <v/>
      </c>
      <c r="N716" s="80" t="b">
        <f t="shared" si="232"/>
        <v>0</v>
      </c>
      <c r="O716" s="80" t="str">
        <f t="shared" si="233"/>
        <v/>
      </c>
      <c r="P716" s="13" t="b">
        <f t="shared" si="234"/>
        <v>0</v>
      </c>
      <c r="Q716" s="80" t="str">
        <f t="shared" si="235"/>
        <v/>
      </c>
      <c r="R716" s="80" t="b">
        <f t="shared" si="236"/>
        <v>0</v>
      </c>
      <c r="S716" s="81" t="e">
        <f t="shared" si="220"/>
        <v>#VALUE!</v>
      </c>
      <c r="T716" s="81" t="e">
        <f t="shared" si="221"/>
        <v>#VALUE!</v>
      </c>
      <c r="U716" s="81" t="e">
        <f t="shared" si="222"/>
        <v>#VALUE!</v>
      </c>
      <c r="V716" s="82" t="e">
        <f t="shared" si="223"/>
        <v>#VALUE!</v>
      </c>
      <c r="W716" s="82" t="e">
        <f t="shared" si="237"/>
        <v>#VALUE!</v>
      </c>
      <c r="X716" s="82" t="b">
        <f t="shared" si="241"/>
        <v>0</v>
      </c>
      <c r="Y716" s="72" t="str">
        <f t="shared" si="224"/>
        <v/>
      </c>
      <c r="Z716" s="81" t="e" cm="1">
        <f t="array" aca="1" ref="Z716" ca="1">TEXT(RIGHT(10-RIGHT(SUM(INDEX(1*(MID(MID(C716,1,1)*2,ROW(INDIRECT("1:"&amp;LEN(MID(C716,1,1)*2))),1)),,))+MID(C716,2,1)+
SUM(INDEX(1*(MID(MID(C716,3,1)*2,ROW(INDIRECT("1:"&amp;LEN(MID(C716,3,1)*2))),1)),,))+MID(C716,4,1)+
SUM(INDEX(1*(MID(MID(C716,5,1)*2,ROW(INDIRECT("1:"&amp;LEN(MID(C716,5,1)*2))),1)),,))+MID(C716,6,1)+
SUM(INDEX(1*(MID(MID(C716,8,1)*2,ROW(INDIRECT("1:"&amp;LEN(MID(C716,8,1)*2))),1)),,))+MID(C716,9,1)+
SUM(INDEX(1*(MID(MID(C716,10,1)*2,ROW(INDIRECT("1:"&amp;LEN(MID(C716,10,1)*2))),1)),,)),1),1),"0")</f>
        <v>#VALUE!</v>
      </c>
      <c r="AA716" s="81" t="str">
        <f t="shared" si="225"/>
        <v/>
      </c>
      <c r="AB716" s="83" t="b">
        <f t="shared" si="226"/>
        <v>0</v>
      </c>
      <c r="AC716" s="154">
        <f t="shared" si="238"/>
        <v>0</v>
      </c>
      <c r="AD716" s="154">
        <f>SUMIF($C$15:C715,C716,$AC$15:AC715)</f>
        <v>0</v>
      </c>
      <c r="AE716" s="15">
        <f t="shared" si="239"/>
        <v>10000</v>
      </c>
      <c r="AF716" s="154">
        <f t="shared" si="240"/>
        <v>0</v>
      </c>
    </row>
    <row r="717" spans="1:32" s="30" customFormat="1" x14ac:dyDescent="0.25">
      <c r="A717" s="19">
        <v>702</v>
      </c>
      <c r="B717" s="20"/>
      <c r="C717" s="107"/>
      <c r="D717" s="20"/>
      <c r="E717" s="20"/>
      <c r="F717" s="20"/>
      <c r="G717" s="122"/>
      <c r="H717" s="156">
        <f t="shared" si="227"/>
        <v>0</v>
      </c>
      <c r="I717" s="117" t="str">
        <f t="shared" si="228"/>
        <v/>
      </c>
      <c r="J717" s="80" t="b">
        <f t="shared" si="229"/>
        <v>0</v>
      </c>
      <c r="K717" s="80" t="str">
        <f t="shared" si="230"/>
        <v/>
      </c>
      <c r="L717" s="80" t="b">
        <f>IF(C717="",FALSE,IFERROR(NOT(MATCH(C717,'Anställda och korttidsarbete'!$C:$C,0)&gt;0),TRUE))</f>
        <v>0</v>
      </c>
      <c r="M717" s="80" t="str">
        <f t="shared" si="231"/>
        <v/>
      </c>
      <c r="N717" s="80" t="b">
        <f t="shared" si="232"/>
        <v>0</v>
      </c>
      <c r="O717" s="80" t="str">
        <f t="shared" si="233"/>
        <v/>
      </c>
      <c r="P717" s="13" t="b">
        <f t="shared" si="234"/>
        <v>0</v>
      </c>
      <c r="Q717" s="80" t="str">
        <f t="shared" si="235"/>
        <v/>
      </c>
      <c r="R717" s="80" t="b">
        <f t="shared" si="236"/>
        <v>0</v>
      </c>
      <c r="S717" s="81" t="e">
        <f t="shared" si="220"/>
        <v>#VALUE!</v>
      </c>
      <c r="T717" s="81" t="e">
        <f t="shared" si="221"/>
        <v>#VALUE!</v>
      </c>
      <c r="U717" s="81" t="e">
        <f t="shared" si="222"/>
        <v>#VALUE!</v>
      </c>
      <c r="V717" s="82" t="e">
        <f t="shared" si="223"/>
        <v>#VALUE!</v>
      </c>
      <c r="W717" s="82" t="e">
        <f t="shared" si="237"/>
        <v>#VALUE!</v>
      </c>
      <c r="X717" s="82" t="b">
        <f t="shared" si="241"/>
        <v>0</v>
      </c>
      <c r="Y717" s="72" t="str">
        <f t="shared" si="224"/>
        <v/>
      </c>
      <c r="Z717" s="81" t="e" cm="1">
        <f t="array" aca="1" ref="Z717" ca="1">TEXT(RIGHT(10-RIGHT(SUM(INDEX(1*(MID(MID(C717,1,1)*2,ROW(INDIRECT("1:"&amp;LEN(MID(C717,1,1)*2))),1)),,))+MID(C717,2,1)+
SUM(INDEX(1*(MID(MID(C717,3,1)*2,ROW(INDIRECT("1:"&amp;LEN(MID(C717,3,1)*2))),1)),,))+MID(C717,4,1)+
SUM(INDEX(1*(MID(MID(C717,5,1)*2,ROW(INDIRECT("1:"&amp;LEN(MID(C717,5,1)*2))),1)),,))+MID(C717,6,1)+
SUM(INDEX(1*(MID(MID(C717,8,1)*2,ROW(INDIRECT("1:"&amp;LEN(MID(C717,8,1)*2))),1)),,))+MID(C717,9,1)+
SUM(INDEX(1*(MID(MID(C717,10,1)*2,ROW(INDIRECT("1:"&amp;LEN(MID(C717,10,1)*2))),1)),,)),1),1),"0")</f>
        <v>#VALUE!</v>
      </c>
      <c r="AA717" s="81" t="str">
        <f t="shared" si="225"/>
        <v/>
      </c>
      <c r="AB717" s="83" t="b">
        <f t="shared" si="226"/>
        <v>0</v>
      </c>
      <c r="AC717" s="154">
        <f t="shared" si="238"/>
        <v>0</v>
      </c>
      <c r="AD717" s="154">
        <f>SUMIF($C$15:C716,C717,$AC$15:AC716)</f>
        <v>0</v>
      </c>
      <c r="AE717" s="15">
        <f t="shared" si="239"/>
        <v>10000</v>
      </c>
      <c r="AF717" s="154">
        <f t="shared" si="240"/>
        <v>0</v>
      </c>
    </row>
    <row r="718" spans="1:32" s="30" customFormat="1" x14ac:dyDescent="0.25">
      <c r="A718" s="19">
        <v>703</v>
      </c>
      <c r="B718" s="20"/>
      <c r="C718" s="107"/>
      <c r="D718" s="20"/>
      <c r="E718" s="20"/>
      <c r="F718" s="20"/>
      <c r="G718" s="122"/>
      <c r="H718" s="156">
        <f t="shared" si="227"/>
        <v>0</v>
      </c>
      <c r="I718" s="117" t="str">
        <f t="shared" si="228"/>
        <v/>
      </c>
      <c r="J718" s="80" t="b">
        <f t="shared" si="229"/>
        <v>0</v>
      </c>
      <c r="K718" s="80" t="str">
        <f t="shared" si="230"/>
        <v/>
      </c>
      <c r="L718" s="80" t="b">
        <f>IF(C718="",FALSE,IFERROR(NOT(MATCH(C718,'Anställda och korttidsarbete'!$C:$C,0)&gt;0),TRUE))</f>
        <v>0</v>
      </c>
      <c r="M718" s="80" t="str">
        <f t="shared" si="231"/>
        <v/>
      </c>
      <c r="N718" s="80" t="b">
        <f t="shared" si="232"/>
        <v>0</v>
      </c>
      <c r="O718" s="80" t="str">
        <f t="shared" si="233"/>
        <v/>
      </c>
      <c r="P718" s="13" t="b">
        <f t="shared" si="234"/>
        <v>0</v>
      </c>
      <c r="Q718" s="80" t="str">
        <f t="shared" si="235"/>
        <v/>
      </c>
      <c r="R718" s="80" t="b">
        <f t="shared" si="236"/>
        <v>0</v>
      </c>
      <c r="S718" s="81" t="e">
        <f t="shared" si="220"/>
        <v>#VALUE!</v>
      </c>
      <c r="T718" s="81" t="e">
        <f t="shared" si="221"/>
        <v>#VALUE!</v>
      </c>
      <c r="U718" s="81" t="e">
        <f t="shared" si="222"/>
        <v>#VALUE!</v>
      </c>
      <c r="V718" s="82" t="e">
        <f t="shared" si="223"/>
        <v>#VALUE!</v>
      </c>
      <c r="W718" s="82" t="e">
        <f t="shared" si="237"/>
        <v>#VALUE!</v>
      </c>
      <c r="X718" s="82" t="b">
        <f t="shared" si="241"/>
        <v>0</v>
      </c>
      <c r="Y718" s="72" t="str">
        <f t="shared" si="224"/>
        <v/>
      </c>
      <c r="Z718" s="81" t="e" cm="1">
        <f t="array" aca="1" ref="Z718" ca="1">TEXT(RIGHT(10-RIGHT(SUM(INDEX(1*(MID(MID(C718,1,1)*2,ROW(INDIRECT("1:"&amp;LEN(MID(C718,1,1)*2))),1)),,))+MID(C718,2,1)+
SUM(INDEX(1*(MID(MID(C718,3,1)*2,ROW(INDIRECT("1:"&amp;LEN(MID(C718,3,1)*2))),1)),,))+MID(C718,4,1)+
SUM(INDEX(1*(MID(MID(C718,5,1)*2,ROW(INDIRECT("1:"&amp;LEN(MID(C718,5,1)*2))),1)),,))+MID(C718,6,1)+
SUM(INDEX(1*(MID(MID(C718,8,1)*2,ROW(INDIRECT("1:"&amp;LEN(MID(C718,8,1)*2))),1)),,))+MID(C718,9,1)+
SUM(INDEX(1*(MID(MID(C718,10,1)*2,ROW(INDIRECT("1:"&amp;LEN(MID(C718,10,1)*2))),1)),,)),1),1),"0")</f>
        <v>#VALUE!</v>
      </c>
      <c r="AA718" s="81" t="str">
        <f t="shared" si="225"/>
        <v/>
      </c>
      <c r="AB718" s="83" t="b">
        <f t="shared" si="226"/>
        <v>0</v>
      </c>
      <c r="AC718" s="154">
        <f t="shared" si="238"/>
        <v>0</v>
      </c>
      <c r="AD718" s="154">
        <f>SUMIF($C$15:C717,C718,$AC$15:AC717)</f>
        <v>0</v>
      </c>
      <c r="AE718" s="15">
        <f t="shared" si="239"/>
        <v>10000</v>
      </c>
      <c r="AF718" s="154">
        <f t="shared" si="240"/>
        <v>0</v>
      </c>
    </row>
    <row r="719" spans="1:32" s="30" customFormat="1" x14ac:dyDescent="0.25">
      <c r="A719" s="19">
        <v>704</v>
      </c>
      <c r="B719" s="20"/>
      <c r="C719" s="107"/>
      <c r="D719" s="20"/>
      <c r="E719" s="20"/>
      <c r="F719" s="20"/>
      <c r="G719" s="122"/>
      <c r="H719" s="156">
        <f t="shared" si="227"/>
        <v>0</v>
      </c>
      <c r="I719" s="117" t="str">
        <f t="shared" si="228"/>
        <v/>
      </c>
      <c r="J719" s="80" t="b">
        <f t="shared" si="229"/>
        <v>0</v>
      </c>
      <c r="K719" s="80" t="str">
        <f t="shared" si="230"/>
        <v/>
      </c>
      <c r="L719" s="80" t="b">
        <f>IF(C719="",FALSE,IFERROR(NOT(MATCH(C719,'Anställda och korttidsarbete'!$C:$C,0)&gt;0),TRUE))</f>
        <v>0</v>
      </c>
      <c r="M719" s="80" t="str">
        <f t="shared" si="231"/>
        <v/>
      </c>
      <c r="N719" s="80" t="b">
        <f t="shared" si="232"/>
        <v>0</v>
      </c>
      <c r="O719" s="80" t="str">
        <f t="shared" si="233"/>
        <v/>
      </c>
      <c r="P719" s="13" t="b">
        <f t="shared" si="234"/>
        <v>0</v>
      </c>
      <c r="Q719" s="80" t="str">
        <f t="shared" si="235"/>
        <v/>
      </c>
      <c r="R719" s="80" t="b">
        <f t="shared" si="236"/>
        <v>0</v>
      </c>
      <c r="S719" s="81" t="e">
        <f t="shared" si="220"/>
        <v>#VALUE!</v>
      </c>
      <c r="T719" s="81" t="e">
        <f t="shared" si="221"/>
        <v>#VALUE!</v>
      </c>
      <c r="U719" s="81" t="e">
        <f t="shared" si="222"/>
        <v>#VALUE!</v>
      </c>
      <c r="V719" s="82" t="e">
        <f t="shared" si="223"/>
        <v>#VALUE!</v>
      </c>
      <c r="W719" s="82" t="e">
        <f t="shared" si="237"/>
        <v>#VALUE!</v>
      </c>
      <c r="X719" s="82" t="b">
        <f t="shared" si="241"/>
        <v>0</v>
      </c>
      <c r="Y719" s="72" t="str">
        <f t="shared" si="224"/>
        <v/>
      </c>
      <c r="Z719" s="81" t="e" cm="1">
        <f t="array" aca="1" ref="Z719" ca="1">TEXT(RIGHT(10-RIGHT(SUM(INDEX(1*(MID(MID(C719,1,1)*2,ROW(INDIRECT("1:"&amp;LEN(MID(C719,1,1)*2))),1)),,))+MID(C719,2,1)+
SUM(INDEX(1*(MID(MID(C719,3,1)*2,ROW(INDIRECT("1:"&amp;LEN(MID(C719,3,1)*2))),1)),,))+MID(C719,4,1)+
SUM(INDEX(1*(MID(MID(C719,5,1)*2,ROW(INDIRECT("1:"&amp;LEN(MID(C719,5,1)*2))),1)),,))+MID(C719,6,1)+
SUM(INDEX(1*(MID(MID(C719,8,1)*2,ROW(INDIRECT("1:"&amp;LEN(MID(C719,8,1)*2))),1)),,))+MID(C719,9,1)+
SUM(INDEX(1*(MID(MID(C719,10,1)*2,ROW(INDIRECT("1:"&amp;LEN(MID(C719,10,1)*2))),1)),,)),1),1),"0")</f>
        <v>#VALUE!</v>
      </c>
      <c r="AA719" s="81" t="str">
        <f t="shared" si="225"/>
        <v/>
      </c>
      <c r="AB719" s="83" t="b">
        <f t="shared" si="226"/>
        <v>0</v>
      </c>
      <c r="AC719" s="154">
        <f t="shared" si="238"/>
        <v>0</v>
      </c>
      <c r="AD719" s="154">
        <f>SUMIF($C$15:C718,C719,$AC$15:AC718)</f>
        <v>0</v>
      </c>
      <c r="AE719" s="15">
        <f t="shared" si="239"/>
        <v>10000</v>
      </c>
      <c r="AF719" s="154">
        <f t="shared" si="240"/>
        <v>0</v>
      </c>
    </row>
    <row r="720" spans="1:32" s="30" customFormat="1" x14ac:dyDescent="0.25">
      <c r="A720" s="19">
        <v>705</v>
      </c>
      <c r="B720" s="20"/>
      <c r="C720" s="107"/>
      <c r="D720" s="20"/>
      <c r="E720" s="20"/>
      <c r="F720" s="20"/>
      <c r="G720" s="122"/>
      <c r="H720" s="156">
        <f t="shared" si="227"/>
        <v>0</v>
      </c>
      <c r="I720" s="117" t="str">
        <f t="shared" si="228"/>
        <v/>
      </c>
      <c r="J720" s="80" t="b">
        <f t="shared" si="229"/>
        <v>0</v>
      </c>
      <c r="K720" s="80" t="str">
        <f t="shared" si="230"/>
        <v/>
      </c>
      <c r="L720" s="80" t="b">
        <f>IF(C720="",FALSE,IFERROR(NOT(MATCH(C720,'Anställda och korttidsarbete'!$C:$C,0)&gt;0),TRUE))</f>
        <v>0</v>
      </c>
      <c r="M720" s="80" t="str">
        <f t="shared" si="231"/>
        <v/>
      </c>
      <c r="N720" s="80" t="b">
        <f t="shared" si="232"/>
        <v>0</v>
      </c>
      <c r="O720" s="80" t="str">
        <f t="shared" si="233"/>
        <v/>
      </c>
      <c r="P720" s="13" t="b">
        <f t="shared" si="234"/>
        <v>0</v>
      </c>
      <c r="Q720" s="80" t="str">
        <f t="shared" si="235"/>
        <v/>
      </c>
      <c r="R720" s="80" t="b">
        <f t="shared" si="236"/>
        <v>0</v>
      </c>
      <c r="S720" s="81" t="e">
        <f t="shared" ref="S720:S783" si="242">VALUE(LEFT(C720,2))</f>
        <v>#VALUE!</v>
      </c>
      <c r="T720" s="81" t="e">
        <f t="shared" ref="T720:T783" si="243">VALUE(MID(C720,3,2))</f>
        <v>#VALUE!</v>
      </c>
      <c r="U720" s="81" t="e">
        <f t="shared" ref="U720:U783" si="244">TEXT(IF(VALUE(MID(C720,5,2))&gt;31,MID(C720,5,2)-60,VALUE(MID(C720,5,2))),"00")</f>
        <v>#VALUE!</v>
      </c>
      <c r="V720" s="82" t="e">
        <f t="shared" ref="V720:V783" si="245">DATEVALUE(IF(VALUE(LEFT(C720,2))&lt;20,20,19)&amp;TEXT(S720,"00")&amp;"/"&amp;T720&amp;"/"&amp;U720)</f>
        <v>#VALUE!</v>
      </c>
      <c r="W720" s="82" t="e">
        <f t="shared" si="237"/>
        <v>#VALUE!</v>
      </c>
      <c r="X720" s="82" t="b">
        <f t="shared" si="241"/>
        <v>0</v>
      </c>
      <c r="Y720" s="72" t="str">
        <f t="shared" ref="Y720:Y783" si="246">RIGHT(C720,1)</f>
        <v/>
      </c>
      <c r="Z720" s="81" t="e" cm="1">
        <f t="array" aca="1" ref="Z720" ca="1">TEXT(RIGHT(10-RIGHT(SUM(INDEX(1*(MID(MID(C720,1,1)*2,ROW(INDIRECT("1:"&amp;LEN(MID(C720,1,1)*2))),1)),,))+MID(C720,2,1)+
SUM(INDEX(1*(MID(MID(C720,3,1)*2,ROW(INDIRECT("1:"&amp;LEN(MID(C720,3,1)*2))),1)),,))+MID(C720,4,1)+
SUM(INDEX(1*(MID(MID(C720,5,1)*2,ROW(INDIRECT("1:"&amp;LEN(MID(C720,5,1)*2))),1)),,))+MID(C720,6,1)+
SUM(INDEX(1*(MID(MID(C720,8,1)*2,ROW(INDIRECT("1:"&amp;LEN(MID(C720,8,1)*2))),1)),,))+MID(C720,9,1)+
SUM(INDEX(1*(MID(MID(C720,10,1)*2,ROW(INDIRECT("1:"&amp;LEN(MID(C720,10,1)*2))),1)),,)),1),1),"0")</f>
        <v>#VALUE!</v>
      </c>
      <c r="AA720" s="81" t="str">
        <f t="shared" ref="AA720:AA783" si="247">IF(C720="","",Z720=Y720)</f>
        <v/>
      </c>
      <c r="AB720" s="83" t="b">
        <f t="shared" ref="AB720:AB783" si="248">IFERROR(NOT(IF(OR(C720&lt;&gt;"",B720&lt;&gt;""),AND(X720,AA720),TRUE)),TRUE)</f>
        <v>0</v>
      </c>
      <c r="AC720" s="154">
        <f t="shared" si="238"/>
        <v>0</v>
      </c>
      <c r="AD720" s="154">
        <f>SUMIF($C$15:C719,C720,$AC$15:AC719)</f>
        <v>0</v>
      </c>
      <c r="AE720" s="15">
        <f t="shared" si="239"/>
        <v>10000</v>
      </c>
      <c r="AF720" s="154">
        <f t="shared" si="240"/>
        <v>0</v>
      </c>
    </row>
    <row r="721" spans="1:32" s="30" customFormat="1" x14ac:dyDescent="0.25">
      <c r="A721" s="19">
        <v>706</v>
      </c>
      <c r="B721" s="20"/>
      <c r="C721" s="107"/>
      <c r="D721" s="20"/>
      <c r="E721" s="20"/>
      <c r="F721" s="20"/>
      <c r="G721" s="122"/>
      <c r="H721" s="156">
        <f t="shared" ref="H721:H784" si="249">IF(R721,0,IF(ROUNDUP(AF721,0)&lt;0,0,ROUNDUP(AF721,0)))</f>
        <v>0</v>
      </c>
      <c r="I721" s="117" t="str">
        <f t="shared" ref="I721:I784" si="250">IF(K721="","",K721&amp;". ")&amp;IF(M721="","",M721&amp;". ")&amp;IF(O721="","",O721&amp;". ")</f>
        <v/>
      </c>
      <c r="J721" s="80" t="b">
        <f t="shared" ref="J721:J784" si="251">IF(AND(C721="",COUNTA(B721:G721)&lt;5),FALSE,AB721)</f>
        <v>0</v>
      </c>
      <c r="K721" s="80" t="str">
        <f t="shared" ref="K721:K784" si="252">IF(J721,$K$14,"")</f>
        <v/>
      </c>
      <c r="L721" s="80" t="b">
        <f>IF(C721="",FALSE,IFERROR(NOT(MATCH(C721,'Anställda och korttidsarbete'!$C:$C,0)&gt;0),TRUE))</f>
        <v>0</v>
      </c>
      <c r="M721" s="80" t="str">
        <f t="shared" ref="M721:M784" si="253">IF(L721,$M$14,"")</f>
        <v/>
      </c>
      <c r="N721" s="80" t="b">
        <f t="shared" ref="N721:N784" si="254">IF(AC721&lt;&gt;AF721,TRUE,FALSE)</f>
        <v>0</v>
      </c>
      <c r="O721" s="80" t="str">
        <f t="shared" ref="O721:O784" si="255">IF(N721,$O$14,"")</f>
        <v/>
      </c>
      <c r="P721" s="13" t="b">
        <f t="shared" ref="P721:P784" si="256">AND(COUNTA(B721:G721)&gt;0,OR(B721="",C721="",D721="",E721="",F721="",G721=""))</f>
        <v>0</v>
      </c>
      <c r="Q721" s="80" t="str">
        <f t="shared" ref="Q721:Q784" si="257">IF(P721,Q$14,"")</f>
        <v/>
      </c>
      <c r="R721" s="80" t="b">
        <f t="shared" ref="R721:R784" si="258">OR(J721,L721,P721)</f>
        <v>0</v>
      </c>
      <c r="S721" s="81" t="e">
        <f t="shared" si="242"/>
        <v>#VALUE!</v>
      </c>
      <c r="T721" s="81" t="e">
        <f t="shared" si="243"/>
        <v>#VALUE!</v>
      </c>
      <c r="U721" s="81" t="e">
        <f t="shared" si="244"/>
        <v>#VALUE!</v>
      </c>
      <c r="V721" s="82" t="e">
        <f t="shared" si="245"/>
        <v>#VALUE!</v>
      </c>
      <c r="W721" s="82" t="e">
        <f t="shared" ref="W721:W784" si="259">DATE(S721,T721,U721)</f>
        <v>#VALUE!</v>
      </c>
      <c r="X721" s="82" t="b">
        <f t="shared" si="241"/>
        <v>0</v>
      </c>
      <c r="Y721" s="72" t="str">
        <f t="shared" si="246"/>
        <v/>
      </c>
      <c r="Z721" s="81" t="e" cm="1">
        <f t="array" aca="1" ref="Z721" ca="1">TEXT(RIGHT(10-RIGHT(SUM(INDEX(1*(MID(MID(C721,1,1)*2,ROW(INDIRECT("1:"&amp;LEN(MID(C721,1,1)*2))),1)),,))+MID(C721,2,1)+
SUM(INDEX(1*(MID(MID(C721,3,1)*2,ROW(INDIRECT("1:"&amp;LEN(MID(C721,3,1)*2))),1)),,))+MID(C721,4,1)+
SUM(INDEX(1*(MID(MID(C721,5,1)*2,ROW(INDIRECT("1:"&amp;LEN(MID(C721,5,1)*2))),1)),,))+MID(C721,6,1)+
SUM(INDEX(1*(MID(MID(C721,8,1)*2,ROW(INDIRECT("1:"&amp;LEN(MID(C721,8,1)*2))),1)),,))+MID(C721,9,1)+
SUM(INDEX(1*(MID(MID(C721,10,1)*2,ROW(INDIRECT("1:"&amp;LEN(MID(C721,10,1)*2))),1)),,)),1),1),"0")</f>
        <v>#VALUE!</v>
      </c>
      <c r="AA721" s="81" t="str">
        <f t="shared" si="247"/>
        <v/>
      </c>
      <c r="AB721" s="83" t="b">
        <f t="shared" si="248"/>
        <v>0</v>
      </c>
      <c r="AC721" s="154">
        <f t="shared" ref="AC721:AC784" si="260">MIN(G721*60%,10000)</f>
        <v>0</v>
      </c>
      <c r="AD721" s="154">
        <f>SUMIF($C$15:C720,C721,$AC$15:AC720)</f>
        <v>0</v>
      </c>
      <c r="AE721" s="15">
        <f t="shared" ref="AE721:AE784" si="261">10000-AD721</f>
        <v>10000</v>
      </c>
      <c r="AF721" s="154">
        <f t="shared" ref="AF721:AF784" si="262">IF(AE721=10000,AC721,MIN(AE721,AC721))</f>
        <v>0</v>
      </c>
    </row>
    <row r="722" spans="1:32" s="30" customFormat="1" x14ac:dyDescent="0.25">
      <c r="A722" s="19">
        <v>707</v>
      </c>
      <c r="B722" s="20"/>
      <c r="C722" s="107"/>
      <c r="D722" s="20"/>
      <c r="E722" s="20"/>
      <c r="F722" s="20"/>
      <c r="G722" s="122"/>
      <c r="H722" s="156">
        <f t="shared" si="249"/>
        <v>0</v>
      </c>
      <c r="I722" s="117" t="str">
        <f t="shared" si="250"/>
        <v/>
      </c>
      <c r="J722" s="80" t="b">
        <f t="shared" si="251"/>
        <v>0</v>
      </c>
      <c r="K722" s="80" t="str">
        <f t="shared" si="252"/>
        <v/>
      </c>
      <c r="L722" s="80" t="b">
        <f>IF(C722="",FALSE,IFERROR(NOT(MATCH(C722,'Anställda och korttidsarbete'!$C:$C,0)&gt;0),TRUE))</f>
        <v>0</v>
      </c>
      <c r="M722" s="80" t="str">
        <f t="shared" si="253"/>
        <v/>
      </c>
      <c r="N722" s="80" t="b">
        <f t="shared" si="254"/>
        <v>0</v>
      </c>
      <c r="O722" s="80" t="str">
        <f t="shared" si="255"/>
        <v/>
      </c>
      <c r="P722" s="13" t="b">
        <f t="shared" si="256"/>
        <v>0</v>
      </c>
      <c r="Q722" s="80" t="str">
        <f t="shared" si="257"/>
        <v/>
      </c>
      <c r="R722" s="80" t="b">
        <f t="shared" si="258"/>
        <v>0</v>
      </c>
      <c r="S722" s="81" t="e">
        <f t="shared" si="242"/>
        <v>#VALUE!</v>
      </c>
      <c r="T722" s="81" t="e">
        <f t="shared" si="243"/>
        <v>#VALUE!</v>
      </c>
      <c r="U722" s="81" t="e">
        <f t="shared" si="244"/>
        <v>#VALUE!</v>
      </c>
      <c r="V722" s="82" t="e">
        <f t="shared" si="245"/>
        <v>#VALUE!</v>
      </c>
      <c r="W722" s="82" t="e">
        <f t="shared" si="259"/>
        <v>#VALUE!</v>
      </c>
      <c r="X722" s="82" t="b">
        <f t="shared" ref="X722:X785" si="263">NOT(ISERR(AND(T722&lt;13,VALUE(U722)&lt;31,V722=W722)))</f>
        <v>0</v>
      </c>
      <c r="Y722" s="72" t="str">
        <f t="shared" si="246"/>
        <v/>
      </c>
      <c r="Z722" s="81" t="e" cm="1">
        <f t="array" aca="1" ref="Z722" ca="1">TEXT(RIGHT(10-RIGHT(SUM(INDEX(1*(MID(MID(C722,1,1)*2,ROW(INDIRECT("1:"&amp;LEN(MID(C722,1,1)*2))),1)),,))+MID(C722,2,1)+
SUM(INDEX(1*(MID(MID(C722,3,1)*2,ROW(INDIRECT("1:"&amp;LEN(MID(C722,3,1)*2))),1)),,))+MID(C722,4,1)+
SUM(INDEX(1*(MID(MID(C722,5,1)*2,ROW(INDIRECT("1:"&amp;LEN(MID(C722,5,1)*2))),1)),,))+MID(C722,6,1)+
SUM(INDEX(1*(MID(MID(C722,8,1)*2,ROW(INDIRECT("1:"&amp;LEN(MID(C722,8,1)*2))),1)),,))+MID(C722,9,1)+
SUM(INDEX(1*(MID(MID(C722,10,1)*2,ROW(INDIRECT("1:"&amp;LEN(MID(C722,10,1)*2))),1)),,)),1),1),"0")</f>
        <v>#VALUE!</v>
      </c>
      <c r="AA722" s="81" t="str">
        <f t="shared" si="247"/>
        <v/>
      </c>
      <c r="AB722" s="83" t="b">
        <f t="shared" si="248"/>
        <v>0</v>
      </c>
      <c r="AC722" s="154">
        <f t="shared" si="260"/>
        <v>0</v>
      </c>
      <c r="AD722" s="154">
        <f>SUMIF($C$15:C721,C722,$AC$15:AC721)</f>
        <v>0</v>
      </c>
      <c r="AE722" s="15">
        <f t="shared" si="261"/>
        <v>10000</v>
      </c>
      <c r="AF722" s="154">
        <f t="shared" si="262"/>
        <v>0</v>
      </c>
    </row>
    <row r="723" spans="1:32" s="30" customFormat="1" x14ac:dyDescent="0.25">
      <c r="A723" s="19">
        <v>708</v>
      </c>
      <c r="B723" s="20"/>
      <c r="C723" s="107"/>
      <c r="D723" s="20"/>
      <c r="E723" s="20"/>
      <c r="F723" s="20"/>
      <c r="G723" s="122"/>
      <c r="H723" s="156">
        <f t="shared" si="249"/>
        <v>0</v>
      </c>
      <c r="I723" s="117" t="str">
        <f t="shared" si="250"/>
        <v/>
      </c>
      <c r="J723" s="80" t="b">
        <f t="shared" si="251"/>
        <v>0</v>
      </c>
      <c r="K723" s="80" t="str">
        <f t="shared" si="252"/>
        <v/>
      </c>
      <c r="L723" s="80" t="b">
        <f>IF(C723="",FALSE,IFERROR(NOT(MATCH(C723,'Anställda och korttidsarbete'!$C:$C,0)&gt;0),TRUE))</f>
        <v>0</v>
      </c>
      <c r="M723" s="80" t="str">
        <f t="shared" si="253"/>
        <v/>
      </c>
      <c r="N723" s="80" t="b">
        <f t="shared" si="254"/>
        <v>0</v>
      </c>
      <c r="O723" s="80" t="str">
        <f t="shared" si="255"/>
        <v/>
      </c>
      <c r="P723" s="13" t="b">
        <f t="shared" si="256"/>
        <v>0</v>
      </c>
      <c r="Q723" s="80" t="str">
        <f t="shared" si="257"/>
        <v/>
      </c>
      <c r="R723" s="80" t="b">
        <f t="shared" si="258"/>
        <v>0</v>
      </c>
      <c r="S723" s="81" t="e">
        <f t="shared" si="242"/>
        <v>#VALUE!</v>
      </c>
      <c r="T723" s="81" t="e">
        <f t="shared" si="243"/>
        <v>#VALUE!</v>
      </c>
      <c r="U723" s="81" t="e">
        <f t="shared" si="244"/>
        <v>#VALUE!</v>
      </c>
      <c r="V723" s="82" t="e">
        <f t="shared" si="245"/>
        <v>#VALUE!</v>
      </c>
      <c r="W723" s="82" t="e">
        <f t="shared" si="259"/>
        <v>#VALUE!</v>
      </c>
      <c r="X723" s="82" t="b">
        <f t="shared" si="263"/>
        <v>0</v>
      </c>
      <c r="Y723" s="72" t="str">
        <f t="shared" si="246"/>
        <v/>
      </c>
      <c r="Z723" s="81" t="e" cm="1">
        <f t="array" aca="1" ref="Z723" ca="1">TEXT(RIGHT(10-RIGHT(SUM(INDEX(1*(MID(MID(C723,1,1)*2,ROW(INDIRECT("1:"&amp;LEN(MID(C723,1,1)*2))),1)),,))+MID(C723,2,1)+
SUM(INDEX(1*(MID(MID(C723,3,1)*2,ROW(INDIRECT("1:"&amp;LEN(MID(C723,3,1)*2))),1)),,))+MID(C723,4,1)+
SUM(INDEX(1*(MID(MID(C723,5,1)*2,ROW(INDIRECT("1:"&amp;LEN(MID(C723,5,1)*2))),1)),,))+MID(C723,6,1)+
SUM(INDEX(1*(MID(MID(C723,8,1)*2,ROW(INDIRECT("1:"&amp;LEN(MID(C723,8,1)*2))),1)),,))+MID(C723,9,1)+
SUM(INDEX(1*(MID(MID(C723,10,1)*2,ROW(INDIRECT("1:"&amp;LEN(MID(C723,10,1)*2))),1)),,)),1),1),"0")</f>
        <v>#VALUE!</v>
      </c>
      <c r="AA723" s="81" t="str">
        <f t="shared" si="247"/>
        <v/>
      </c>
      <c r="AB723" s="83" t="b">
        <f t="shared" si="248"/>
        <v>0</v>
      </c>
      <c r="AC723" s="154">
        <f t="shared" si="260"/>
        <v>0</v>
      </c>
      <c r="AD723" s="154">
        <f>SUMIF($C$15:C722,C723,$AC$15:AC722)</f>
        <v>0</v>
      </c>
      <c r="AE723" s="15">
        <f t="shared" si="261"/>
        <v>10000</v>
      </c>
      <c r="AF723" s="154">
        <f t="shared" si="262"/>
        <v>0</v>
      </c>
    </row>
    <row r="724" spans="1:32" s="30" customFormat="1" x14ac:dyDescent="0.25">
      <c r="A724" s="19">
        <v>709</v>
      </c>
      <c r="B724" s="20"/>
      <c r="C724" s="107"/>
      <c r="D724" s="20"/>
      <c r="E724" s="20"/>
      <c r="F724" s="20"/>
      <c r="G724" s="122"/>
      <c r="H724" s="156">
        <f t="shared" si="249"/>
        <v>0</v>
      </c>
      <c r="I724" s="117" t="str">
        <f t="shared" si="250"/>
        <v/>
      </c>
      <c r="J724" s="80" t="b">
        <f t="shared" si="251"/>
        <v>0</v>
      </c>
      <c r="K724" s="80" t="str">
        <f t="shared" si="252"/>
        <v/>
      </c>
      <c r="L724" s="80" t="b">
        <f>IF(C724="",FALSE,IFERROR(NOT(MATCH(C724,'Anställda och korttidsarbete'!$C:$C,0)&gt;0),TRUE))</f>
        <v>0</v>
      </c>
      <c r="M724" s="80" t="str">
        <f t="shared" si="253"/>
        <v/>
      </c>
      <c r="N724" s="80" t="b">
        <f t="shared" si="254"/>
        <v>0</v>
      </c>
      <c r="O724" s="80" t="str">
        <f t="shared" si="255"/>
        <v/>
      </c>
      <c r="P724" s="13" t="b">
        <f t="shared" si="256"/>
        <v>0</v>
      </c>
      <c r="Q724" s="80" t="str">
        <f t="shared" si="257"/>
        <v/>
      </c>
      <c r="R724" s="80" t="b">
        <f t="shared" si="258"/>
        <v>0</v>
      </c>
      <c r="S724" s="81" t="e">
        <f t="shared" si="242"/>
        <v>#VALUE!</v>
      </c>
      <c r="T724" s="81" t="e">
        <f t="shared" si="243"/>
        <v>#VALUE!</v>
      </c>
      <c r="U724" s="81" t="e">
        <f t="shared" si="244"/>
        <v>#VALUE!</v>
      </c>
      <c r="V724" s="82" t="e">
        <f t="shared" si="245"/>
        <v>#VALUE!</v>
      </c>
      <c r="W724" s="82" t="e">
        <f t="shared" si="259"/>
        <v>#VALUE!</v>
      </c>
      <c r="X724" s="82" t="b">
        <f t="shared" si="263"/>
        <v>0</v>
      </c>
      <c r="Y724" s="72" t="str">
        <f t="shared" si="246"/>
        <v/>
      </c>
      <c r="Z724" s="81" t="e" cm="1">
        <f t="array" aca="1" ref="Z724" ca="1">TEXT(RIGHT(10-RIGHT(SUM(INDEX(1*(MID(MID(C724,1,1)*2,ROW(INDIRECT("1:"&amp;LEN(MID(C724,1,1)*2))),1)),,))+MID(C724,2,1)+
SUM(INDEX(1*(MID(MID(C724,3,1)*2,ROW(INDIRECT("1:"&amp;LEN(MID(C724,3,1)*2))),1)),,))+MID(C724,4,1)+
SUM(INDEX(1*(MID(MID(C724,5,1)*2,ROW(INDIRECT("1:"&amp;LEN(MID(C724,5,1)*2))),1)),,))+MID(C724,6,1)+
SUM(INDEX(1*(MID(MID(C724,8,1)*2,ROW(INDIRECT("1:"&amp;LEN(MID(C724,8,1)*2))),1)),,))+MID(C724,9,1)+
SUM(INDEX(1*(MID(MID(C724,10,1)*2,ROW(INDIRECT("1:"&amp;LEN(MID(C724,10,1)*2))),1)),,)),1),1),"0")</f>
        <v>#VALUE!</v>
      </c>
      <c r="AA724" s="81" t="str">
        <f t="shared" si="247"/>
        <v/>
      </c>
      <c r="AB724" s="83" t="b">
        <f t="shared" si="248"/>
        <v>0</v>
      </c>
      <c r="AC724" s="154">
        <f t="shared" si="260"/>
        <v>0</v>
      </c>
      <c r="AD724" s="154">
        <f>SUMIF($C$15:C723,C724,$AC$15:AC723)</f>
        <v>0</v>
      </c>
      <c r="AE724" s="15">
        <f t="shared" si="261"/>
        <v>10000</v>
      </c>
      <c r="AF724" s="154">
        <f t="shared" si="262"/>
        <v>0</v>
      </c>
    </row>
    <row r="725" spans="1:32" s="30" customFormat="1" x14ac:dyDescent="0.25">
      <c r="A725" s="19">
        <v>710</v>
      </c>
      <c r="B725" s="20"/>
      <c r="C725" s="107"/>
      <c r="D725" s="20"/>
      <c r="E725" s="20"/>
      <c r="F725" s="20"/>
      <c r="G725" s="122"/>
      <c r="H725" s="156">
        <f t="shared" si="249"/>
        <v>0</v>
      </c>
      <c r="I725" s="117" t="str">
        <f t="shared" si="250"/>
        <v/>
      </c>
      <c r="J725" s="80" t="b">
        <f t="shared" si="251"/>
        <v>0</v>
      </c>
      <c r="K725" s="80" t="str">
        <f t="shared" si="252"/>
        <v/>
      </c>
      <c r="L725" s="80" t="b">
        <f>IF(C725="",FALSE,IFERROR(NOT(MATCH(C725,'Anställda och korttidsarbete'!$C:$C,0)&gt;0),TRUE))</f>
        <v>0</v>
      </c>
      <c r="M725" s="80" t="str">
        <f t="shared" si="253"/>
        <v/>
      </c>
      <c r="N725" s="80" t="b">
        <f t="shared" si="254"/>
        <v>0</v>
      </c>
      <c r="O725" s="80" t="str">
        <f t="shared" si="255"/>
        <v/>
      </c>
      <c r="P725" s="13" t="b">
        <f t="shared" si="256"/>
        <v>0</v>
      </c>
      <c r="Q725" s="80" t="str">
        <f t="shared" si="257"/>
        <v/>
      </c>
      <c r="R725" s="80" t="b">
        <f t="shared" si="258"/>
        <v>0</v>
      </c>
      <c r="S725" s="81" t="e">
        <f t="shared" si="242"/>
        <v>#VALUE!</v>
      </c>
      <c r="T725" s="81" t="e">
        <f t="shared" si="243"/>
        <v>#VALUE!</v>
      </c>
      <c r="U725" s="81" t="e">
        <f t="shared" si="244"/>
        <v>#VALUE!</v>
      </c>
      <c r="V725" s="82" t="e">
        <f t="shared" si="245"/>
        <v>#VALUE!</v>
      </c>
      <c r="W725" s="82" t="e">
        <f t="shared" si="259"/>
        <v>#VALUE!</v>
      </c>
      <c r="X725" s="82" t="b">
        <f t="shared" si="263"/>
        <v>0</v>
      </c>
      <c r="Y725" s="72" t="str">
        <f t="shared" si="246"/>
        <v/>
      </c>
      <c r="Z725" s="81" t="e" cm="1">
        <f t="array" aca="1" ref="Z725" ca="1">TEXT(RIGHT(10-RIGHT(SUM(INDEX(1*(MID(MID(C725,1,1)*2,ROW(INDIRECT("1:"&amp;LEN(MID(C725,1,1)*2))),1)),,))+MID(C725,2,1)+
SUM(INDEX(1*(MID(MID(C725,3,1)*2,ROW(INDIRECT("1:"&amp;LEN(MID(C725,3,1)*2))),1)),,))+MID(C725,4,1)+
SUM(INDEX(1*(MID(MID(C725,5,1)*2,ROW(INDIRECT("1:"&amp;LEN(MID(C725,5,1)*2))),1)),,))+MID(C725,6,1)+
SUM(INDEX(1*(MID(MID(C725,8,1)*2,ROW(INDIRECT("1:"&amp;LEN(MID(C725,8,1)*2))),1)),,))+MID(C725,9,1)+
SUM(INDEX(1*(MID(MID(C725,10,1)*2,ROW(INDIRECT("1:"&amp;LEN(MID(C725,10,1)*2))),1)),,)),1),1),"0")</f>
        <v>#VALUE!</v>
      </c>
      <c r="AA725" s="81" t="str">
        <f t="shared" si="247"/>
        <v/>
      </c>
      <c r="AB725" s="83" t="b">
        <f t="shared" si="248"/>
        <v>0</v>
      </c>
      <c r="AC725" s="154">
        <f t="shared" si="260"/>
        <v>0</v>
      </c>
      <c r="AD725" s="154">
        <f>SUMIF($C$15:C724,C725,$AC$15:AC724)</f>
        <v>0</v>
      </c>
      <c r="AE725" s="15">
        <f t="shared" si="261"/>
        <v>10000</v>
      </c>
      <c r="AF725" s="154">
        <f t="shared" si="262"/>
        <v>0</v>
      </c>
    </row>
    <row r="726" spans="1:32" s="30" customFormat="1" x14ac:dyDescent="0.25">
      <c r="A726" s="19">
        <v>711</v>
      </c>
      <c r="B726" s="20"/>
      <c r="C726" s="107"/>
      <c r="D726" s="20"/>
      <c r="E726" s="20"/>
      <c r="F726" s="20"/>
      <c r="G726" s="122"/>
      <c r="H726" s="156">
        <f t="shared" si="249"/>
        <v>0</v>
      </c>
      <c r="I726" s="117" t="str">
        <f t="shared" si="250"/>
        <v/>
      </c>
      <c r="J726" s="80" t="b">
        <f t="shared" si="251"/>
        <v>0</v>
      </c>
      <c r="K726" s="80" t="str">
        <f t="shared" si="252"/>
        <v/>
      </c>
      <c r="L726" s="80" t="b">
        <f>IF(C726="",FALSE,IFERROR(NOT(MATCH(C726,'Anställda och korttidsarbete'!$C:$C,0)&gt;0),TRUE))</f>
        <v>0</v>
      </c>
      <c r="M726" s="80" t="str">
        <f t="shared" si="253"/>
        <v/>
      </c>
      <c r="N726" s="80" t="b">
        <f t="shared" si="254"/>
        <v>0</v>
      </c>
      <c r="O726" s="80" t="str">
        <f t="shared" si="255"/>
        <v/>
      </c>
      <c r="P726" s="13" t="b">
        <f t="shared" si="256"/>
        <v>0</v>
      </c>
      <c r="Q726" s="80" t="str">
        <f t="shared" si="257"/>
        <v/>
      </c>
      <c r="R726" s="80" t="b">
        <f t="shared" si="258"/>
        <v>0</v>
      </c>
      <c r="S726" s="81" t="e">
        <f t="shared" si="242"/>
        <v>#VALUE!</v>
      </c>
      <c r="T726" s="81" t="e">
        <f t="shared" si="243"/>
        <v>#VALUE!</v>
      </c>
      <c r="U726" s="81" t="e">
        <f t="shared" si="244"/>
        <v>#VALUE!</v>
      </c>
      <c r="V726" s="82" t="e">
        <f t="shared" si="245"/>
        <v>#VALUE!</v>
      </c>
      <c r="W726" s="82" t="e">
        <f t="shared" si="259"/>
        <v>#VALUE!</v>
      </c>
      <c r="X726" s="82" t="b">
        <f t="shared" si="263"/>
        <v>0</v>
      </c>
      <c r="Y726" s="72" t="str">
        <f t="shared" si="246"/>
        <v/>
      </c>
      <c r="Z726" s="81" t="e" cm="1">
        <f t="array" aca="1" ref="Z726" ca="1">TEXT(RIGHT(10-RIGHT(SUM(INDEX(1*(MID(MID(C726,1,1)*2,ROW(INDIRECT("1:"&amp;LEN(MID(C726,1,1)*2))),1)),,))+MID(C726,2,1)+
SUM(INDEX(1*(MID(MID(C726,3,1)*2,ROW(INDIRECT("1:"&amp;LEN(MID(C726,3,1)*2))),1)),,))+MID(C726,4,1)+
SUM(INDEX(1*(MID(MID(C726,5,1)*2,ROW(INDIRECT("1:"&amp;LEN(MID(C726,5,1)*2))),1)),,))+MID(C726,6,1)+
SUM(INDEX(1*(MID(MID(C726,8,1)*2,ROW(INDIRECT("1:"&amp;LEN(MID(C726,8,1)*2))),1)),,))+MID(C726,9,1)+
SUM(INDEX(1*(MID(MID(C726,10,1)*2,ROW(INDIRECT("1:"&amp;LEN(MID(C726,10,1)*2))),1)),,)),1),1),"0")</f>
        <v>#VALUE!</v>
      </c>
      <c r="AA726" s="81" t="str">
        <f t="shared" si="247"/>
        <v/>
      </c>
      <c r="AB726" s="83" t="b">
        <f t="shared" si="248"/>
        <v>0</v>
      </c>
      <c r="AC726" s="154">
        <f t="shared" si="260"/>
        <v>0</v>
      </c>
      <c r="AD726" s="154">
        <f>SUMIF($C$15:C725,C726,$AC$15:AC725)</f>
        <v>0</v>
      </c>
      <c r="AE726" s="15">
        <f t="shared" si="261"/>
        <v>10000</v>
      </c>
      <c r="AF726" s="154">
        <f t="shared" si="262"/>
        <v>0</v>
      </c>
    </row>
    <row r="727" spans="1:32" s="30" customFormat="1" x14ac:dyDescent="0.25">
      <c r="A727" s="19">
        <v>712</v>
      </c>
      <c r="B727" s="20"/>
      <c r="C727" s="107"/>
      <c r="D727" s="20"/>
      <c r="E727" s="20"/>
      <c r="F727" s="20"/>
      <c r="G727" s="122"/>
      <c r="H727" s="156">
        <f t="shared" si="249"/>
        <v>0</v>
      </c>
      <c r="I727" s="117" t="str">
        <f t="shared" si="250"/>
        <v/>
      </c>
      <c r="J727" s="80" t="b">
        <f t="shared" si="251"/>
        <v>0</v>
      </c>
      <c r="K727" s="80" t="str">
        <f t="shared" si="252"/>
        <v/>
      </c>
      <c r="L727" s="80" t="b">
        <f>IF(C727="",FALSE,IFERROR(NOT(MATCH(C727,'Anställda och korttidsarbete'!$C:$C,0)&gt;0),TRUE))</f>
        <v>0</v>
      </c>
      <c r="M727" s="80" t="str">
        <f t="shared" si="253"/>
        <v/>
      </c>
      <c r="N727" s="80" t="b">
        <f t="shared" si="254"/>
        <v>0</v>
      </c>
      <c r="O727" s="80" t="str">
        <f t="shared" si="255"/>
        <v/>
      </c>
      <c r="P727" s="13" t="b">
        <f t="shared" si="256"/>
        <v>0</v>
      </c>
      <c r="Q727" s="80" t="str">
        <f t="shared" si="257"/>
        <v/>
      </c>
      <c r="R727" s="80" t="b">
        <f t="shared" si="258"/>
        <v>0</v>
      </c>
      <c r="S727" s="81" t="e">
        <f t="shared" si="242"/>
        <v>#VALUE!</v>
      </c>
      <c r="T727" s="81" t="e">
        <f t="shared" si="243"/>
        <v>#VALUE!</v>
      </c>
      <c r="U727" s="81" t="e">
        <f t="shared" si="244"/>
        <v>#VALUE!</v>
      </c>
      <c r="V727" s="82" t="e">
        <f t="shared" si="245"/>
        <v>#VALUE!</v>
      </c>
      <c r="W727" s="82" t="e">
        <f t="shared" si="259"/>
        <v>#VALUE!</v>
      </c>
      <c r="X727" s="82" t="b">
        <f t="shared" si="263"/>
        <v>0</v>
      </c>
      <c r="Y727" s="72" t="str">
        <f t="shared" si="246"/>
        <v/>
      </c>
      <c r="Z727" s="81" t="e" cm="1">
        <f t="array" aca="1" ref="Z727" ca="1">TEXT(RIGHT(10-RIGHT(SUM(INDEX(1*(MID(MID(C727,1,1)*2,ROW(INDIRECT("1:"&amp;LEN(MID(C727,1,1)*2))),1)),,))+MID(C727,2,1)+
SUM(INDEX(1*(MID(MID(C727,3,1)*2,ROW(INDIRECT("1:"&amp;LEN(MID(C727,3,1)*2))),1)),,))+MID(C727,4,1)+
SUM(INDEX(1*(MID(MID(C727,5,1)*2,ROW(INDIRECT("1:"&amp;LEN(MID(C727,5,1)*2))),1)),,))+MID(C727,6,1)+
SUM(INDEX(1*(MID(MID(C727,8,1)*2,ROW(INDIRECT("1:"&amp;LEN(MID(C727,8,1)*2))),1)),,))+MID(C727,9,1)+
SUM(INDEX(1*(MID(MID(C727,10,1)*2,ROW(INDIRECT("1:"&amp;LEN(MID(C727,10,1)*2))),1)),,)),1),1),"0")</f>
        <v>#VALUE!</v>
      </c>
      <c r="AA727" s="81" t="str">
        <f t="shared" si="247"/>
        <v/>
      </c>
      <c r="AB727" s="83" t="b">
        <f t="shared" si="248"/>
        <v>0</v>
      </c>
      <c r="AC727" s="154">
        <f t="shared" si="260"/>
        <v>0</v>
      </c>
      <c r="AD727" s="154">
        <f>SUMIF($C$15:C726,C727,$AC$15:AC726)</f>
        <v>0</v>
      </c>
      <c r="AE727" s="15">
        <f t="shared" si="261"/>
        <v>10000</v>
      </c>
      <c r="AF727" s="154">
        <f t="shared" si="262"/>
        <v>0</v>
      </c>
    </row>
    <row r="728" spans="1:32" s="30" customFormat="1" x14ac:dyDescent="0.25">
      <c r="A728" s="19">
        <v>713</v>
      </c>
      <c r="B728" s="20"/>
      <c r="C728" s="107"/>
      <c r="D728" s="20"/>
      <c r="E728" s="20"/>
      <c r="F728" s="20"/>
      <c r="G728" s="122"/>
      <c r="H728" s="156">
        <f t="shared" si="249"/>
        <v>0</v>
      </c>
      <c r="I728" s="117" t="str">
        <f t="shared" si="250"/>
        <v/>
      </c>
      <c r="J728" s="80" t="b">
        <f t="shared" si="251"/>
        <v>0</v>
      </c>
      <c r="K728" s="80" t="str">
        <f t="shared" si="252"/>
        <v/>
      </c>
      <c r="L728" s="80" t="b">
        <f>IF(C728="",FALSE,IFERROR(NOT(MATCH(C728,'Anställda och korttidsarbete'!$C:$C,0)&gt;0),TRUE))</f>
        <v>0</v>
      </c>
      <c r="M728" s="80" t="str">
        <f t="shared" si="253"/>
        <v/>
      </c>
      <c r="N728" s="80" t="b">
        <f t="shared" si="254"/>
        <v>0</v>
      </c>
      <c r="O728" s="80" t="str">
        <f t="shared" si="255"/>
        <v/>
      </c>
      <c r="P728" s="13" t="b">
        <f t="shared" si="256"/>
        <v>0</v>
      </c>
      <c r="Q728" s="80" t="str">
        <f t="shared" si="257"/>
        <v/>
      </c>
      <c r="R728" s="80" t="b">
        <f t="shared" si="258"/>
        <v>0</v>
      </c>
      <c r="S728" s="81" t="e">
        <f t="shared" si="242"/>
        <v>#VALUE!</v>
      </c>
      <c r="T728" s="81" t="e">
        <f t="shared" si="243"/>
        <v>#VALUE!</v>
      </c>
      <c r="U728" s="81" t="e">
        <f t="shared" si="244"/>
        <v>#VALUE!</v>
      </c>
      <c r="V728" s="82" t="e">
        <f t="shared" si="245"/>
        <v>#VALUE!</v>
      </c>
      <c r="W728" s="82" t="e">
        <f t="shared" si="259"/>
        <v>#VALUE!</v>
      </c>
      <c r="X728" s="82" t="b">
        <f t="shared" si="263"/>
        <v>0</v>
      </c>
      <c r="Y728" s="72" t="str">
        <f t="shared" si="246"/>
        <v/>
      </c>
      <c r="Z728" s="81" t="e" cm="1">
        <f t="array" aca="1" ref="Z728" ca="1">TEXT(RIGHT(10-RIGHT(SUM(INDEX(1*(MID(MID(C728,1,1)*2,ROW(INDIRECT("1:"&amp;LEN(MID(C728,1,1)*2))),1)),,))+MID(C728,2,1)+
SUM(INDEX(1*(MID(MID(C728,3,1)*2,ROW(INDIRECT("1:"&amp;LEN(MID(C728,3,1)*2))),1)),,))+MID(C728,4,1)+
SUM(INDEX(1*(MID(MID(C728,5,1)*2,ROW(INDIRECT("1:"&amp;LEN(MID(C728,5,1)*2))),1)),,))+MID(C728,6,1)+
SUM(INDEX(1*(MID(MID(C728,8,1)*2,ROW(INDIRECT("1:"&amp;LEN(MID(C728,8,1)*2))),1)),,))+MID(C728,9,1)+
SUM(INDEX(1*(MID(MID(C728,10,1)*2,ROW(INDIRECT("1:"&amp;LEN(MID(C728,10,1)*2))),1)),,)),1),1),"0")</f>
        <v>#VALUE!</v>
      </c>
      <c r="AA728" s="81" t="str">
        <f t="shared" si="247"/>
        <v/>
      </c>
      <c r="AB728" s="83" t="b">
        <f t="shared" si="248"/>
        <v>0</v>
      </c>
      <c r="AC728" s="154">
        <f t="shared" si="260"/>
        <v>0</v>
      </c>
      <c r="AD728" s="154">
        <f>SUMIF($C$15:C727,C728,$AC$15:AC727)</f>
        <v>0</v>
      </c>
      <c r="AE728" s="15">
        <f t="shared" si="261"/>
        <v>10000</v>
      </c>
      <c r="AF728" s="154">
        <f t="shared" si="262"/>
        <v>0</v>
      </c>
    </row>
    <row r="729" spans="1:32" s="30" customFormat="1" x14ac:dyDescent="0.25">
      <c r="A729" s="19">
        <v>714</v>
      </c>
      <c r="B729" s="20"/>
      <c r="C729" s="107"/>
      <c r="D729" s="20"/>
      <c r="E729" s="20"/>
      <c r="F729" s="20"/>
      <c r="G729" s="122"/>
      <c r="H729" s="156">
        <f t="shared" si="249"/>
        <v>0</v>
      </c>
      <c r="I729" s="117" t="str">
        <f t="shared" si="250"/>
        <v/>
      </c>
      <c r="J729" s="80" t="b">
        <f t="shared" si="251"/>
        <v>0</v>
      </c>
      <c r="K729" s="80" t="str">
        <f t="shared" si="252"/>
        <v/>
      </c>
      <c r="L729" s="80" t="b">
        <f>IF(C729="",FALSE,IFERROR(NOT(MATCH(C729,'Anställda och korttidsarbete'!$C:$C,0)&gt;0),TRUE))</f>
        <v>0</v>
      </c>
      <c r="M729" s="80" t="str">
        <f t="shared" si="253"/>
        <v/>
      </c>
      <c r="N729" s="80" t="b">
        <f t="shared" si="254"/>
        <v>0</v>
      </c>
      <c r="O729" s="80" t="str">
        <f t="shared" si="255"/>
        <v/>
      </c>
      <c r="P729" s="13" t="b">
        <f t="shared" si="256"/>
        <v>0</v>
      </c>
      <c r="Q729" s="80" t="str">
        <f t="shared" si="257"/>
        <v/>
      </c>
      <c r="R729" s="80" t="b">
        <f t="shared" si="258"/>
        <v>0</v>
      </c>
      <c r="S729" s="81" t="e">
        <f t="shared" si="242"/>
        <v>#VALUE!</v>
      </c>
      <c r="T729" s="81" t="e">
        <f t="shared" si="243"/>
        <v>#VALUE!</v>
      </c>
      <c r="U729" s="81" t="e">
        <f t="shared" si="244"/>
        <v>#VALUE!</v>
      </c>
      <c r="V729" s="82" t="e">
        <f t="shared" si="245"/>
        <v>#VALUE!</v>
      </c>
      <c r="W729" s="82" t="e">
        <f t="shared" si="259"/>
        <v>#VALUE!</v>
      </c>
      <c r="X729" s="82" t="b">
        <f t="shared" si="263"/>
        <v>0</v>
      </c>
      <c r="Y729" s="72" t="str">
        <f t="shared" si="246"/>
        <v/>
      </c>
      <c r="Z729" s="81" t="e" cm="1">
        <f t="array" aca="1" ref="Z729" ca="1">TEXT(RIGHT(10-RIGHT(SUM(INDEX(1*(MID(MID(C729,1,1)*2,ROW(INDIRECT("1:"&amp;LEN(MID(C729,1,1)*2))),1)),,))+MID(C729,2,1)+
SUM(INDEX(1*(MID(MID(C729,3,1)*2,ROW(INDIRECT("1:"&amp;LEN(MID(C729,3,1)*2))),1)),,))+MID(C729,4,1)+
SUM(INDEX(1*(MID(MID(C729,5,1)*2,ROW(INDIRECT("1:"&amp;LEN(MID(C729,5,1)*2))),1)),,))+MID(C729,6,1)+
SUM(INDEX(1*(MID(MID(C729,8,1)*2,ROW(INDIRECT("1:"&amp;LEN(MID(C729,8,1)*2))),1)),,))+MID(C729,9,1)+
SUM(INDEX(1*(MID(MID(C729,10,1)*2,ROW(INDIRECT("1:"&amp;LEN(MID(C729,10,1)*2))),1)),,)),1),1),"0")</f>
        <v>#VALUE!</v>
      </c>
      <c r="AA729" s="81" t="str">
        <f t="shared" si="247"/>
        <v/>
      </c>
      <c r="AB729" s="83" t="b">
        <f t="shared" si="248"/>
        <v>0</v>
      </c>
      <c r="AC729" s="154">
        <f t="shared" si="260"/>
        <v>0</v>
      </c>
      <c r="AD729" s="154">
        <f>SUMIF($C$15:C728,C729,$AC$15:AC728)</f>
        <v>0</v>
      </c>
      <c r="AE729" s="15">
        <f t="shared" si="261"/>
        <v>10000</v>
      </c>
      <c r="AF729" s="154">
        <f t="shared" si="262"/>
        <v>0</v>
      </c>
    </row>
    <row r="730" spans="1:32" s="30" customFormat="1" x14ac:dyDescent="0.25">
      <c r="A730" s="19">
        <v>715</v>
      </c>
      <c r="B730" s="20"/>
      <c r="C730" s="107"/>
      <c r="D730" s="20"/>
      <c r="E730" s="20"/>
      <c r="F730" s="20"/>
      <c r="G730" s="122"/>
      <c r="H730" s="156">
        <f t="shared" si="249"/>
        <v>0</v>
      </c>
      <c r="I730" s="117" t="str">
        <f t="shared" si="250"/>
        <v/>
      </c>
      <c r="J730" s="80" t="b">
        <f t="shared" si="251"/>
        <v>0</v>
      </c>
      <c r="K730" s="80" t="str">
        <f t="shared" si="252"/>
        <v/>
      </c>
      <c r="L730" s="80" t="b">
        <f>IF(C730="",FALSE,IFERROR(NOT(MATCH(C730,'Anställda och korttidsarbete'!$C:$C,0)&gt;0),TRUE))</f>
        <v>0</v>
      </c>
      <c r="M730" s="80" t="str">
        <f t="shared" si="253"/>
        <v/>
      </c>
      <c r="N730" s="80" t="b">
        <f t="shared" si="254"/>
        <v>0</v>
      </c>
      <c r="O730" s="80" t="str">
        <f t="shared" si="255"/>
        <v/>
      </c>
      <c r="P730" s="13" t="b">
        <f t="shared" si="256"/>
        <v>0</v>
      </c>
      <c r="Q730" s="80" t="str">
        <f t="shared" si="257"/>
        <v/>
      </c>
      <c r="R730" s="80" t="b">
        <f t="shared" si="258"/>
        <v>0</v>
      </c>
      <c r="S730" s="81" t="e">
        <f t="shared" si="242"/>
        <v>#VALUE!</v>
      </c>
      <c r="T730" s="81" t="e">
        <f t="shared" si="243"/>
        <v>#VALUE!</v>
      </c>
      <c r="U730" s="81" t="e">
        <f t="shared" si="244"/>
        <v>#VALUE!</v>
      </c>
      <c r="V730" s="82" t="e">
        <f t="shared" si="245"/>
        <v>#VALUE!</v>
      </c>
      <c r="W730" s="82" t="e">
        <f t="shared" si="259"/>
        <v>#VALUE!</v>
      </c>
      <c r="X730" s="82" t="b">
        <f t="shared" si="263"/>
        <v>0</v>
      </c>
      <c r="Y730" s="72" t="str">
        <f t="shared" si="246"/>
        <v/>
      </c>
      <c r="Z730" s="81" t="e" cm="1">
        <f t="array" aca="1" ref="Z730" ca="1">TEXT(RIGHT(10-RIGHT(SUM(INDEX(1*(MID(MID(C730,1,1)*2,ROW(INDIRECT("1:"&amp;LEN(MID(C730,1,1)*2))),1)),,))+MID(C730,2,1)+
SUM(INDEX(1*(MID(MID(C730,3,1)*2,ROW(INDIRECT("1:"&amp;LEN(MID(C730,3,1)*2))),1)),,))+MID(C730,4,1)+
SUM(INDEX(1*(MID(MID(C730,5,1)*2,ROW(INDIRECT("1:"&amp;LEN(MID(C730,5,1)*2))),1)),,))+MID(C730,6,1)+
SUM(INDEX(1*(MID(MID(C730,8,1)*2,ROW(INDIRECT("1:"&amp;LEN(MID(C730,8,1)*2))),1)),,))+MID(C730,9,1)+
SUM(INDEX(1*(MID(MID(C730,10,1)*2,ROW(INDIRECT("1:"&amp;LEN(MID(C730,10,1)*2))),1)),,)),1),1),"0")</f>
        <v>#VALUE!</v>
      </c>
      <c r="AA730" s="81" t="str">
        <f t="shared" si="247"/>
        <v/>
      </c>
      <c r="AB730" s="83" t="b">
        <f t="shared" si="248"/>
        <v>0</v>
      </c>
      <c r="AC730" s="154">
        <f t="shared" si="260"/>
        <v>0</v>
      </c>
      <c r="AD730" s="154">
        <f>SUMIF($C$15:C729,C730,$AC$15:AC729)</f>
        <v>0</v>
      </c>
      <c r="AE730" s="15">
        <f t="shared" si="261"/>
        <v>10000</v>
      </c>
      <c r="AF730" s="154">
        <f t="shared" si="262"/>
        <v>0</v>
      </c>
    </row>
    <row r="731" spans="1:32" s="30" customFormat="1" x14ac:dyDescent="0.25">
      <c r="A731" s="19">
        <v>716</v>
      </c>
      <c r="B731" s="20"/>
      <c r="C731" s="107"/>
      <c r="D731" s="20"/>
      <c r="E731" s="20"/>
      <c r="F731" s="20"/>
      <c r="G731" s="122"/>
      <c r="H731" s="156">
        <f t="shared" si="249"/>
        <v>0</v>
      </c>
      <c r="I731" s="117" t="str">
        <f t="shared" si="250"/>
        <v/>
      </c>
      <c r="J731" s="80" t="b">
        <f t="shared" si="251"/>
        <v>0</v>
      </c>
      <c r="K731" s="80" t="str">
        <f t="shared" si="252"/>
        <v/>
      </c>
      <c r="L731" s="80" t="b">
        <f>IF(C731="",FALSE,IFERROR(NOT(MATCH(C731,'Anställda och korttidsarbete'!$C:$C,0)&gt;0),TRUE))</f>
        <v>0</v>
      </c>
      <c r="M731" s="80" t="str">
        <f t="shared" si="253"/>
        <v/>
      </c>
      <c r="N731" s="80" t="b">
        <f t="shared" si="254"/>
        <v>0</v>
      </c>
      <c r="O731" s="80" t="str">
        <f t="shared" si="255"/>
        <v/>
      </c>
      <c r="P731" s="13" t="b">
        <f t="shared" si="256"/>
        <v>0</v>
      </c>
      <c r="Q731" s="80" t="str">
        <f t="shared" si="257"/>
        <v/>
      </c>
      <c r="R731" s="80" t="b">
        <f t="shared" si="258"/>
        <v>0</v>
      </c>
      <c r="S731" s="81" t="e">
        <f t="shared" si="242"/>
        <v>#VALUE!</v>
      </c>
      <c r="T731" s="81" t="e">
        <f t="shared" si="243"/>
        <v>#VALUE!</v>
      </c>
      <c r="U731" s="81" t="e">
        <f t="shared" si="244"/>
        <v>#VALUE!</v>
      </c>
      <c r="V731" s="82" t="e">
        <f t="shared" si="245"/>
        <v>#VALUE!</v>
      </c>
      <c r="W731" s="82" t="e">
        <f t="shared" si="259"/>
        <v>#VALUE!</v>
      </c>
      <c r="X731" s="82" t="b">
        <f t="shared" si="263"/>
        <v>0</v>
      </c>
      <c r="Y731" s="72" t="str">
        <f t="shared" si="246"/>
        <v/>
      </c>
      <c r="Z731" s="81" t="e" cm="1">
        <f t="array" aca="1" ref="Z731" ca="1">TEXT(RIGHT(10-RIGHT(SUM(INDEX(1*(MID(MID(C731,1,1)*2,ROW(INDIRECT("1:"&amp;LEN(MID(C731,1,1)*2))),1)),,))+MID(C731,2,1)+
SUM(INDEX(1*(MID(MID(C731,3,1)*2,ROW(INDIRECT("1:"&amp;LEN(MID(C731,3,1)*2))),1)),,))+MID(C731,4,1)+
SUM(INDEX(1*(MID(MID(C731,5,1)*2,ROW(INDIRECT("1:"&amp;LEN(MID(C731,5,1)*2))),1)),,))+MID(C731,6,1)+
SUM(INDEX(1*(MID(MID(C731,8,1)*2,ROW(INDIRECT("1:"&amp;LEN(MID(C731,8,1)*2))),1)),,))+MID(C731,9,1)+
SUM(INDEX(1*(MID(MID(C731,10,1)*2,ROW(INDIRECT("1:"&amp;LEN(MID(C731,10,1)*2))),1)),,)),1),1),"0")</f>
        <v>#VALUE!</v>
      </c>
      <c r="AA731" s="81" t="str">
        <f t="shared" si="247"/>
        <v/>
      </c>
      <c r="AB731" s="83" t="b">
        <f t="shared" si="248"/>
        <v>0</v>
      </c>
      <c r="AC731" s="154">
        <f t="shared" si="260"/>
        <v>0</v>
      </c>
      <c r="AD731" s="154">
        <f>SUMIF($C$15:C730,C731,$AC$15:AC730)</f>
        <v>0</v>
      </c>
      <c r="AE731" s="15">
        <f t="shared" si="261"/>
        <v>10000</v>
      </c>
      <c r="AF731" s="154">
        <f t="shared" si="262"/>
        <v>0</v>
      </c>
    </row>
    <row r="732" spans="1:32" s="30" customFormat="1" x14ac:dyDescent="0.25">
      <c r="A732" s="19">
        <v>717</v>
      </c>
      <c r="B732" s="20"/>
      <c r="C732" s="107"/>
      <c r="D732" s="20"/>
      <c r="E732" s="20"/>
      <c r="F732" s="20"/>
      <c r="G732" s="122"/>
      <c r="H732" s="156">
        <f t="shared" si="249"/>
        <v>0</v>
      </c>
      <c r="I732" s="117" t="str">
        <f t="shared" si="250"/>
        <v/>
      </c>
      <c r="J732" s="80" t="b">
        <f t="shared" si="251"/>
        <v>0</v>
      </c>
      <c r="K732" s="80" t="str">
        <f t="shared" si="252"/>
        <v/>
      </c>
      <c r="L732" s="80" t="b">
        <f>IF(C732="",FALSE,IFERROR(NOT(MATCH(C732,'Anställda och korttidsarbete'!$C:$C,0)&gt;0),TRUE))</f>
        <v>0</v>
      </c>
      <c r="M732" s="80" t="str">
        <f t="shared" si="253"/>
        <v/>
      </c>
      <c r="N732" s="80" t="b">
        <f t="shared" si="254"/>
        <v>0</v>
      </c>
      <c r="O732" s="80" t="str">
        <f t="shared" si="255"/>
        <v/>
      </c>
      <c r="P732" s="13" t="b">
        <f t="shared" si="256"/>
        <v>0</v>
      </c>
      <c r="Q732" s="80" t="str">
        <f t="shared" si="257"/>
        <v/>
      </c>
      <c r="R732" s="80" t="b">
        <f t="shared" si="258"/>
        <v>0</v>
      </c>
      <c r="S732" s="81" t="e">
        <f t="shared" si="242"/>
        <v>#VALUE!</v>
      </c>
      <c r="T732" s="81" t="e">
        <f t="shared" si="243"/>
        <v>#VALUE!</v>
      </c>
      <c r="U732" s="81" t="e">
        <f t="shared" si="244"/>
        <v>#VALUE!</v>
      </c>
      <c r="V732" s="82" t="e">
        <f t="shared" si="245"/>
        <v>#VALUE!</v>
      </c>
      <c r="W732" s="82" t="e">
        <f t="shared" si="259"/>
        <v>#VALUE!</v>
      </c>
      <c r="X732" s="82" t="b">
        <f t="shared" si="263"/>
        <v>0</v>
      </c>
      <c r="Y732" s="72" t="str">
        <f t="shared" si="246"/>
        <v/>
      </c>
      <c r="Z732" s="81" t="e" cm="1">
        <f t="array" aca="1" ref="Z732" ca="1">TEXT(RIGHT(10-RIGHT(SUM(INDEX(1*(MID(MID(C732,1,1)*2,ROW(INDIRECT("1:"&amp;LEN(MID(C732,1,1)*2))),1)),,))+MID(C732,2,1)+
SUM(INDEX(1*(MID(MID(C732,3,1)*2,ROW(INDIRECT("1:"&amp;LEN(MID(C732,3,1)*2))),1)),,))+MID(C732,4,1)+
SUM(INDEX(1*(MID(MID(C732,5,1)*2,ROW(INDIRECT("1:"&amp;LEN(MID(C732,5,1)*2))),1)),,))+MID(C732,6,1)+
SUM(INDEX(1*(MID(MID(C732,8,1)*2,ROW(INDIRECT("1:"&amp;LEN(MID(C732,8,1)*2))),1)),,))+MID(C732,9,1)+
SUM(INDEX(1*(MID(MID(C732,10,1)*2,ROW(INDIRECT("1:"&amp;LEN(MID(C732,10,1)*2))),1)),,)),1),1),"0")</f>
        <v>#VALUE!</v>
      </c>
      <c r="AA732" s="81" t="str">
        <f t="shared" si="247"/>
        <v/>
      </c>
      <c r="AB732" s="83" t="b">
        <f t="shared" si="248"/>
        <v>0</v>
      </c>
      <c r="AC732" s="154">
        <f t="shared" si="260"/>
        <v>0</v>
      </c>
      <c r="AD732" s="154">
        <f>SUMIF($C$15:C731,C732,$AC$15:AC731)</f>
        <v>0</v>
      </c>
      <c r="AE732" s="15">
        <f t="shared" si="261"/>
        <v>10000</v>
      </c>
      <c r="AF732" s="154">
        <f t="shared" si="262"/>
        <v>0</v>
      </c>
    </row>
    <row r="733" spans="1:32" s="30" customFormat="1" x14ac:dyDescent="0.25">
      <c r="A733" s="19">
        <v>718</v>
      </c>
      <c r="B733" s="20"/>
      <c r="C733" s="107"/>
      <c r="D733" s="20"/>
      <c r="E733" s="20"/>
      <c r="F733" s="20"/>
      <c r="G733" s="122"/>
      <c r="H733" s="156">
        <f t="shared" si="249"/>
        <v>0</v>
      </c>
      <c r="I733" s="117" t="str">
        <f t="shared" si="250"/>
        <v/>
      </c>
      <c r="J733" s="80" t="b">
        <f t="shared" si="251"/>
        <v>0</v>
      </c>
      <c r="K733" s="80" t="str">
        <f t="shared" si="252"/>
        <v/>
      </c>
      <c r="L733" s="80" t="b">
        <f>IF(C733="",FALSE,IFERROR(NOT(MATCH(C733,'Anställda och korttidsarbete'!$C:$C,0)&gt;0),TRUE))</f>
        <v>0</v>
      </c>
      <c r="M733" s="80" t="str">
        <f t="shared" si="253"/>
        <v/>
      </c>
      <c r="N733" s="80" t="b">
        <f t="shared" si="254"/>
        <v>0</v>
      </c>
      <c r="O733" s="80" t="str">
        <f t="shared" si="255"/>
        <v/>
      </c>
      <c r="P733" s="13" t="b">
        <f t="shared" si="256"/>
        <v>0</v>
      </c>
      <c r="Q733" s="80" t="str">
        <f t="shared" si="257"/>
        <v/>
      </c>
      <c r="R733" s="80" t="b">
        <f t="shared" si="258"/>
        <v>0</v>
      </c>
      <c r="S733" s="81" t="e">
        <f t="shared" si="242"/>
        <v>#VALUE!</v>
      </c>
      <c r="T733" s="81" t="e">
        <f t="shared" si="243"/>
        <v>#VALUE!</v>
      </c>
      <c r="U733" s="81" t="e">
        <f t="shared" si="244"/>
        <v>#VALUE!</v>
      </c>
      <c r="V733" s="82" t="e">
        <f t="shared" si="245"/>
        <v>#VALUE!</v>
      </c>
      <c r="W733" s="82" t="e">
        <f t="shared" si="259"/>
        <v>#VALUE!</v>
      </c>
      <c r="X733" s="82" t="b">
        <f t="shared" si="263"/>
        <v>0</v>
      </c>
      <c r="Y733" s="72" t="str">
        <f t="shared" si="246"/>
        <v/>
      </c>
      <c r="Z733" s="81" t="e" cm="1">
        <f t="array" aca="1" ref="Z733" ca="1">TEXT(RIGHT(10-RIGHT(SUM(INDEX(1*(MID(MID(C733,1,1)*2,ROW(INDIRECT("1:"&amp;LEN(MID(C733,1,1)*2))),1)),,))+MID(C733,2,1)+
SUM(INDEX(1*(MID(MID(C733,3,1)*2,ROW(INDIRECT("1:"&amp;LEN(MID(C733,3,1)*2))),1)),,))+MID(C733,4,1)+
SUM(INDEX(1*(MID(MID(C733,5,1)*2,ROW(INDIRECT("1:"&amp;LEN(MID(C733,5,1)*2))),1)),,))+MID(C733,6,1)+
SUM(INDEX(1*(MID(MID(C733,8,1)*2,ROW(INDIRECT("1:"&amp;LEN(MID(C733,8,1)*2))),1)),,))+MID(C733,9,1)+
SUM(INDEX(1*(MID(MID(C733,10,1)*2,ROW(INDIRECT("1:"&amp;LEN(MID(C733,10,1)*2))),1)),,)),1),1),"0")</f>
        <v>#VALUE!</v>
      </c>
      <c r="AA733" s="81" t="str">
        <f t="shared" si="247"/>
        <v/>
      </c>
      <c r="AB733" s="83" t="b">
        <f t="shared" si="248"/>
        <v>0</v>
      </c>
      <c r="AC733" s="154">
        <f t="shared" si="260"/>
        <v>0</v>
      </c>
      <c r="AD733" s="154">
        <f>SUMIF($C$15:C732,C733,$AC$15:AC732)</f>
        <v>0</v>
      </c>
      <c r="AE733" s="15">
        <f t="shared" si="261"/>
        <v>10000</v>
      </c>
      <c r="AF733" s="154">
        <f t="shared" si="262"/>
        <v>0</v>
      </c>
    </row>
    <row r="734" spans="1:32" s="30" customFormat="1" x14ac:dyDescent="0.25">
      <c r="A734" s="19">
        <v>719</v>
      </c>
      <c r="B734" s="20"/>
      <c r="C734" s="107"/>
      <c r="D734" s="20"/>
      <c r="E734" s="20"/>
      <c r="F734" s="20"/>
      <c r="G734" s="122"/>
      <c r="H734" s="156">
        <f t="shared" si="249"/>
        <v>0</v>
      </c>
      <c r="I734" s="117" t="str">
        <f t="shared" si="250"/>
        <v/>
      </c>
      <c r="J734" s="80" t="b">
        <f t="shared" si="251"/>
        <v>0</v>
      </c>
      <c r="K734" s="80" t="str">
        <f t="shared" si="252"/>
        <v/>
      </c>
      <c r="L734" s="80" t="b">
        <f>IF(C734="",FALSE,IFERROR(NOT(MATCH(C734,'Anställda och korttidsarbete'!$C:$C,0)&gt;0),TRUE))</f>
        <v>0</v>
      </c>
      <c r="M734" s="80" t="str">
        <f t="shared" si="253"/>
        <v/>
      </c>
      <c r="N734" s="80" t="b">
        <f t="shared" si="254"/>
        <v>0</v>
      </c>
      <c r="O734" s="80" t="str">
        <f t="shared" si="255"/>
        <v/>
      </c>
      <c r="P734" s="13" t="b">
        <f t="shared" si="256"/>
        <v>0</v>
      </c>
      <c r="Q734" s="80" t="str">
        <f t="shared" si="257"/>
        <v/>
      </c>
      <c r="R734" s="80" t="b">
        <f t="shared" si="258"/>
        <v>0</v>
      </c>
      <c r="S734" s="81" t="e">
        <f t="shared" si="242"/>
        <v>#VALUE!</v>
      </c>
      <c r="T734" s="81" t="e">
        <f t="shared" si="243"/>
        <v>#VALUE!</v>
      </c>
      <c r="U734" s="81" t="e">
        <f t="shared" si="244"/>
        <v>#VALUE!</v>
      </c>
      <c r="V734" s="82" t="e">
        <f t="shared" si="245"/>
        <v>#VALUE!</v>
      </c>
      <c r="W734" s="82" t="e">
        <f t="shared" si="259"/>
        <v>#VALUE!</v>
      </c>
      <c r="X734" s="82" t="b">
        <f t="shared" si="263"/>
        <v>0</v>
      </c>
      <c r="Y734" s="72" t="str">
        <f t="shared" si="246"/>
        <v/>
      </c>
      <c r="Z734" s="81" t="e" cm="1">
        <f t="array" aca="1" ref="Z734" ca="1">TEXT(RIGHT(10-RIGHT(SUM(INDEX(1*(MID(MID(C734,1,1)*2,ROW(INDIRECT("1:"&amp;LEN(MID(C734,1,1)*2))),1)),,))+MID(C734,2,1)+
SUM(INDEX(1*(MID(MID(C734,3,1)*2,ROW(INDIRECT("1:"&amp;LEN(MID(C734,3,1)*2))),1)),,))+MID(C734,4,1)+
SUM(INDEX(1*(MID(MID(C734,5,1)*2,ROW(INDIRECT("1:"&amp;LEN(MID(C734,5,1)*2))),1)),,))+MID(C734,6,1)+
SUM(INDEX(1*(MID(MID(C734,8,1)*2,ROW(INDIRECT("1:"&amp;LEN(MID(C734,8,1)*2))),1)),,))+MID(C734,9,1)+
SUM(INDEX(1*(MID(MID(C734,10,1)*2,ROW(INDIRECT("1:"&amp;LEN(MID(C734,10,1)*2))),1)),,)),1),1),"0")</f>
        <v>#VALUE!</v>
      </c>
      <c r="AA734" s="81" t="str">
        <f t="shared" si="247"/>
        <v/>
      </c>
      <c r="AB734" s="83" t="b">
        <f t="shared" si="248"/>
        <v>0</v>
      </c>
      <c r="AC734" s="154">
        <f t="shared" si="260"/>
        <v>0</v>
      </c>
      <c r="AD734" s="154">
        <f>SUMIF($C$15:C733,C734,$AC$15:AC733)</f>
        <v>0</v>
      </c>
      <c r="AE734" s="15">
        <f t="shared" si="261"/>
        <v>10000</v>
      </c>
      <c r="AF734" s="154">
        <f t="shared" si="262"/>
        <v>0</v>
      </c>
    </row>
    <row r="735" spans="1:32" s="30" customFormat="1" x14ac:dyDescent="0.25">
      <c r="A735" s="19">
        <v>720</v>
      </c>
      <c r="B735" s="20"/>
      <c r="C735" s="107"/>
      <c r="D735" s="20"/>
      <c r="E735" s="20"/>
      <c r="F735" s="20"/>
      <c r="G735" s="122"/>
      <c r="H735" s="156">
        <f t="shared" si="249"/>
        <v>0</v>
      </c>
      <c r="I735" s="117" t="str">
        <f t="shared" si="250"/>
        <v/>
      </c>
      <c r="J735" s="80" t="b">
        <f t="shared" si="251"/>
        <v>0</v>
      </c>
      <c r="K735" s="80" t="str">
        <f t="shared" si="252"/>
        <v/>
      </c>
      <c r="L735" s="80" t="b">
        <f>IF(C735="",FALSE,IFERROR(NOT(MATCH(C735,'Anställda och korttidsarbete'!$C:$C,0)&gt;0),TRUE))</f>
        <v>0</v>
      </c>
      <c r="M735" s="80" t="str">
        <f t="shared" si="253"/>
        <v/>
      </c>
      <c r="N735" s="80" t="b">
        <f t="shared" si="254"/>
        <v>0</v>
      </c>
      <c r="O735" s="80" t="str">
        <f t="shared" si="255"/>
        <v/>
      </c>
      <c r="P735" s="13" t="b">
        <f t="shared" si="256"/>
        <v>0</v>
      </c>
      <c r="Q735" s="80" t="str">
        <f t="shared" si="257"/>
        <v/>
      </c>
      <c r="R735" s="80" t="b">
        <f t="shared" si="258"/>
        <v>0</v>
      </c>
      <c r="S735" s="81" t="e">
        <f t="shared" si="242"/>
        <v>#VALUE!</v>
      </c>
      <c r="T735" s="81" t="e">
        <f t="shared" si="243"/>
        <v>#VALUE!</v>
      </c>
      <c r="U735" s="81" t="e">
        <f t="shared" si="244"/>
        <v>#VALUE!</v>
      </c>
      <c r="V735" s="82" t="e">
        <f t="shared" si="245"/>
        <v>#VALUE!</v>
      </c>
      <c r="W735" s="82" t="e">
        <f t="shared" si="259"/>
        <v>#VALUE!</v>
      </c>
      <c r="X735" s="82" t="b">
        <f t="shared" si="263"/>
        <v>0</v>
      </c>
      <c r="Y735" s="72" t="str">
        <f t="shared" si="246"/>
        <v/>
      </c>
      <c r="Z735" s="81" t="e" cm="1">
        <f t="array" aca="1" ref="Z735" ca="1">TEXT(RIGHT(10-RIGHT(SUM(INDEX(1*(MID(MID(C735,1,1)*2,ROW(INDIRECT("1:"&amp;LEN(MID(C735,1,1)*2))),1)),,))+MID(C735,2,1)+
SUM(INDEX(1*(MID(MID(C735,3,1)*2,ROW(INDIRECT("1:"&amp;LEN(MID(C735,3,1)*2))),1)),,))+MID(C735,4,1)+
SUM(INDEX(1*(MID(MID(C735,5,1)*2,ROW(INDIRECT("1:"&amp;LEN(MID(C735,5,1)*2))),1)),,))+MID(C735,6,1)+
SUM(INDEX(1*(MID(MID(C735,8,1)*2,ROW(INDIRECT("1:"&amp;LEN(MID(C735,8,1)*2))),1)),,))+MID(C735,9,1)+
SUM(INDEX(1*(MID(MID(C735,10,1)*2,ROW(INDIRECT("1:"&amp;LEN(MID(C735,10,1)*2))),1)),,)),1),1),"0")</f>
        <v>#VALUE!</v>
      </c>
      <c r="AA735" s="81" t="str">
        <f t="shared" si="247"/>
        <v/>
      </c>
      <c r="AB735" s="83" t="b">
        <f t="shared" si="248"/>
        <v>0</v>
      </c>
      <c r="AC735" s="154">
        <f t="shared" si="260"/>
        <v>0</v>
      </c>
      <c r="AD735" s="154">
        <f>SUMIF($C$15:C734,C735,$AC$15:AC734)</f>
        <v>0</v>
      </c>
      <c r="AE735" s="15">
        <f t="shared" si="261"/>
        <v>10000</v>
      </c>
      <c r="AF735" s="154">
        <f t="shared" si="262"/>
        <v>0</v>
      </c>
    </row>
    <row r="736" spans="1:32" s="30" customFormat="1" x14ac:dyDescent="0.25">
      <c r="A736" s="19">
        <v>721</v>
      </c>
      <c r="B736" s="20"/>
      <c r="C736" s="107"/>
      <c r="D736" s="20"/>
      <c r="E736" s="20"/>
      <c r="F736" s="20"/>
      <c r="G736" s="122"/>
      <c r="H736" s="156">
        <f t="shared" si="249"/>
        <v>0</v>
      </c>
      <c r="I736" s="117" t="str">
        <f t="shared" si="250"/>
        <v/>
      </c>
      <c r="J736" s="80" t="b">
        <f t="shared" si="251"/>
        <v>0</v>
      </c>
      <c r="K736" s="80" t="str">
        <f t="shared" si="252"/>
        <v/>
      </c>
      <c r="L736" s="80" t="b">
        <f>IF(C736="",FALSE,IFERROR(NOT(MATCH(C736,'Anställda och korttidsarbete'!$C:$C,0)&gt;0),TRUE))</f>
        <v>0</v>
      </c>
      <c r="M736" s="80" t="str">
        <f t="shared" si="253"/>
        <v/>
      </c>
      <c r="N736" s="80" t="b">
        <f t="shared" si="254"/>
        <v>0</v>
      </c>
      <c r="O736" s="80" t="str">
        <f t="shared" si="255"/>
        <v/>
      </c>
      <c r="P736" s="13" t="b">
        <f t="shared" si="256"/>
        <v>0</v>
      </c>
      <c r="Q736" s="80" t="str">
        <f t="shared" si="257"/>
        <v/>
      </c>
      <c r="R736" s="80" t="b">
        <f t="shared" si="258"/>
        <v>0</v>
      </c>
      <c r="S736" s="81" t="e">
        <f t="shared" si="242"/>
        <v>#VALUE!</v>
      </c>
      <c r="T736" s="81" t="e">
        <f t="shared" si="243"/>
        <v>#VALUE!</v>
      </c>
      <c r="U736" s="81" t="e">
        <f t="shared" si="244"/>
        <v>#VALUE!</v>
      </c>
      <c r="V736" s="82" t="e">
        <f t="shared" si="245"/>
        <v>#VALUE!</v>
      </c>
      <c r="W736" s="82" t="e">
        <f t="shared" si="259"/>
        <v>#VALUE!</v>
      </c>
      <c r="X736" s="82" t="b">
        <f t="shared" si="263"/>
        <v>0</v>
      </c>
      <c r="Y736" s="72" t="str">
        <f t="shared" si="246"/>
        <v/>
      </c>
      <c r="Z736" s="81" t="e" cm="1">
        <f t="array" aca="1" ref="Z736" ca="1">TEXT(RIGHT(10-RIGHT(SUM(INDEX(1*(MID(MID(C736,1,1)*2,ROW(INDIRECT("1:"&amp;LEN(MID(C736,1,1)*2))),1)),,))+MID(C736,2,1)+
SUM(INDEX(1*(MID(MID(C736,3,1)*2,ROW(INDIRECT("1:"&amp;LEN(MID(C736,3,1)*2))),1)),,))+MID(C736,4,1)+
SUM(INDEX(1*(MID(MID(C736,5,1)*2,ROW(INDIRECT("1:"&amp;LEN(MID(C736,5,1)*2))),1)),,))+MID(C736,6,1)+
SUM(INDEX(1*(MID(MID(C736,8,1)*2,ROW(INDIRECT("1:"&amp;LEN(MID(C736,8,1)*2))),1)),,))+MID(C736,9,1)+
SUM(INDEX(1*(MID(MID(C736,10,1)*2,ROW(INDIRECT("1:"&amp;LEN(MID(C736,10,1)*2))),1)),,)),1),1),"0")</f>
        <v>#VALUE!</v>
      </c>
      <c r="AA736" s="81" t="str">
        <f t="shared" si="247"/>
        <v/>
      </c>
      <c r="AB736" s="83" t="b">
        <f t="shared" si="248"/>
        <v>0</v>
      </c>
      <c r="AC736" s="154">
        <f t="shared" si="260"/>
        <v>0</v>
      </c>
      <c r="AD736" s="154">
        <f>SUMIF($C$15:C735,C736,$AC$15:AC735)</f>
        <v>0</v>
      </c>
      <c r="AE736" s="15">
        <f t="shared" si="261"/>
        <v>10000</v>
      </c>
      <c r="AF736" s="154">
        <f t="shared" si="262"/>
        <v>0</v>
      </c>
    </row>
    <row r="737" spans="1:32" s="30" customFormat="1" x14ac:dyDescent="0.25">
      <c r="A737" s="19">
        <v>722</v>
      </c>
      <c r="B737" s="20"/>
      <c r="C737" s="107"/>
      <c r="D737" s="20"/>
      <c r="E737" s="20"/>
      <c r="F737" s="20"/>
      <c r="G737" s="122"/>
      <c r="H737" s="156">
        <f t="shared" si="249"/>
        <v>0</v>
      </c>
      <c r="I737" s="117" t="str">
        <f t="shared" si="250"/>
        <v/>
      </c>
      <c r="J737" s="80" t="b">
        <f t="shared" si="251"/>
        <v>0</v>
      </c>
      <c r="K737" s="80" t="str">
        <f t="shared" si="252"/>
        <v/>
      </c>
      <c r="L737" s="80" t="b">
        <f>IF(C737="",FALSE,IFERROR(NOT(MATCH(C737,'Anställda och korttidsarbete'!$C:$C,0)&gt;0),TRUE))</f>
        <v>0</v>
      </c>
      <c r="M737" s="80" t="str">
        <f t="shared" si="253"/>
        <v/>
      </c>
      <c r="N737" s="80" t="b">
        <f t="shared" si="254"/>
        <v>0</v>
      </c>
      <c r="O737" s="80" t="str">
        <f t="shared" si="255"/>
        <v/>
      </c>
      <c r="P737" s="13" t="b">
        <f t="shared" si="256"/>
        <v>0</v>
      </c>
      <c r="Q737" s="80" t="str">
        <f t="shared" si="257"/>
        <v/>
      </c>
      <c r="R737" s="80" t="b">
        <f t="shared" si="258"/>
        <v>0</v>
      </c>
      <c r="S737" s="81" t="e">
        <f t="shared" si="242"/>
        <v>#VALUE!</v>
      </c>
      <c r="T737" s="81" t="e">
        <f t="shared" si="243"/>
        <v>#VALUE!</v>
      </c>
      <c r="U737" s="81" t="e">
        <f t="shared" si="244"/>
        <v>#VALUE!</v>
      </c>
      <c r="V737" s="82" t="e">
        <f t="shared" si="245"/>
        <v>#VALUE!</v>
      </c>
      <c r="W737" s="82" t="e">
        <f t="shared" si="259"/>
        <v>#VALUE!</v>
      </c>
      <c r="X737" s="82" t="b">
        <f t="shared" si="263"/>
        <v>0</v>
      </c>
      <c r="Y737" s="72" t="str">
        <f t="shared" si="246"/>
        <v/>
      </c>
      <c r="Z737" s="81" t="e" cm="1">
        <f t="array" aca="1" ref="Z737" ca="1">TEXT(RIGHT(10-RIGHT(SUM(INDEX(1*(MID(MID(C737,1,1)*2,ROW(INDIRECT("1:"&amp;LEN(MID(C737,1,1)*2))),1)),,))+MID(C737,2,1)+
SUM(INDEX(1*(MID(MID(C737,3,1)*2,ROW(INDIRECT("1:"&amp;LEN(MID(C737,3,1)*2))),1)),,))+MID(C737,4,1)+
SUM(INDEX(1*(MID(MID(C737,5,1)*2,ROW(INDIRECT("1:"&amp;LEN(MID(C737,5,1)*2))),1)),,))+MID(C737,6,1)+
SUM(INDEX(1*(MID(MID(C737,8,1)*2,ROW(INDIRECT("1:"&amp;LEN(MID(C737,8,1)*2))),1)),,))+MID(C737,9,1)+
SUM(INDEX(1*(MID(MID(C737,10,1)*2,ROW(INDIRECT("1:"&amp;LEN(MID(C737,10,1)*2))),1)),,)),1),1),"0")</f>
        <v>#VALUE!</v>
      </c>
      <c r="AA737" s="81" t="str">
        <f t="shared" si="247"/>
        <v/>
      </c>
      <c r="AB737" s="83" t="b">
        <f t="shared" si="248"/>
        <v>0</v>
      </c>
      <c r="AC737" s="154">
        <f t="shared" si="260"/>
        <v>0</v>
      </c>
      <c r="AD737" s="154">
        <f>SUMIF($C$15:C736,C737,$AC$15:AC736)</f>
        <v>0</v>
      </c>
      <c r="AE737" s="15">
        <f t="shared" si="261"/>
        <v>10000</v>
      </c>
      <c r="AF737" s="154">
        <f t="shared" si="262"/>
        <v>0</v>
      </c>
    </row>
    <row r="738" spans="1:32" s="30" customFormat="1" x14ac:dyDescent="0.25">
      <c r="A738" s="19">
        <v>723</v>
      </c>
      <c r="B738" s="20"/>
      <c r="C738" s="107"/>
      <c r="D738" s="20"/>
      <c r="E738" s="20"/>
      <c r="F738" s="20"/>
      <c r="G738" s="122"/>
      <c r="H738" s="156">
        <f t="shared" si="249"/>
        <v>0</v>
      </c>
      <c r="I738" s="117" t="str">
        <f t="shared" si="250"/>
        <v/>
      </c>
      <c r="J738" s="80" t="b">
        <f t="shared" si="251"/>
        <v>0</v>
      </c>
      <c r="K738" s="80" t="str">
        <f t="shared" si="252"/>
        <v/>
      </c>
      <c r="L738" s="80" t="b">
        <f>IF(C738="",FALSE,IFERROR(NOT(MATCH(C738,'Anställda och korttidsarbete'!$C:$C,0)&gt;0),TRUE))</f>
        <v>0</v>
      </c>
      <c r="M738" s="80" t="str">
        <f t="shared" si="253"/>
        <v/>
      </c>
      <c r="N738" s="80" t="b">
        <f t="shared" si="254"/>
        <v>0</v>
      </c>
      <c r="O738" s="80" t="str">
        <f t="shared" si="255"/>
        <v/>
      </c>
      <c r="P738" s="13" t="b">
        <f t="shared" si="256"/>
        <v>0</v>
      </c>
      <c r="Q738" s="80" t="str">
        <f t="shared" si="257"/>
        <v/>
      </c>
      <c r="R738" s="80" t="b">
        <f t="shared" si="258"/>
        <v>0</v>
      </c>
      <c r="S738" s="81" t="e">
        <f t="shared" si="242"/>
        <v>#VALUE!</v>
      </c>
      <c r="T738" s="81" t="e">
        <f t="shared" si="243"/>
        <v>#VALUE!</v>
      </c>
      <c r="U738" s="81" t="e">
        <f t="shared" si="244"/>
        <v>#VALUE!</v>
      </c>
      <c r="V738" s="82" t="e">
        <f t="shared" si="245"/>
        <v>#VALUE!</v>
      </c>
      <c r="W738" s="82" t="e">
        <f t="shared" si="259"/>
        <v>#VALUE!</v>
      </c>
      <c r="X738" s="82" t="b">
        <f t="shared" si="263"/>
        <v>0</v>
      </c>
      <c r="Y738" s="72" t="str">
        <f t="shared" si="246"/>
        <v/>
      </c>
      <c r="Z738" s="81" t="e" cm="1">
        <f t="array" aca="1" ref="Z738" ca="1">TEXT(RIGHT(10-RIGHT(SUM(INDEX(1*(MID(MID(C738,1,1)*2,ROW(INDIRECT("1:"&amp;LEN(MID(C738,1,1)*2))),1)),,))+MID(C738,2,1)+
SUM(INDEX(1*(MID(MID(C738,3,1)*2,ROW(INDIRECT("1:"&amp;LEN(MID(C738,3,1)*2))),1)),,))+MID(C738,4,1)+
SUM(INDEX(1*(MID(MID(C738,5,1)*2,ROW(INDIRECT("1:"&amp;LEN(MID(C738,5,1)*2))),1)),,))+MID(C738,6,1)+
SUM(INDEX(1*(MID(MID(C738,8,1)*2,ROW(INDIRECT("1:"&amp;LEN(MID(C738,8,1)*2))),1)),,))+MID(C738,9,1)+
SUM(INDEX(1*(MID(MID(C738,10,1)*2,ROW(INDIRECT("1:"&amp;LEN(MID(C738,10,1)*2))),1)),,)),1),1),"0")</f>
        <v>#VALUE!</v>
      </c>
      <c r="AA738" s="81" t="str">
        <f t="shared" si="247"/>
        <v/>
      </c>
      <c r="AB738" s="83" t="b">
        <f t="shared" si="248"/>
        <v>0</v>
      </c>
      <c r="AC738" s="154">
        <f t="shared" si="260"/>
        <v>0</v>
      </c>
      <c r="AD738" s="154">
        <f>SUMIF($C$15:C737,C738,$AC$15:AC737)</f>
        <v>0</v>
      </c>
      <c r="AE738" s="15">
        <f t="shared" si="261"/>
        <v>10000</v>
      </c>
      <c r="AF738" s="154">
        <f t="shared" si="262"/>
        <v>0</v>
      </c>
    </row>
    <row r="739" spans="1:32" s="30" customFormat="1" x14ac:dyDescent="0.25">
      <c r="A739" s="19">
        <v>724</v>
      </c>
      <c r="B739" s="20"/>
      <c r="C739" s="107"/>
      <c r="D739" s="20"/>
      <c r="E739" s="20"/>
      <c r="F739" s="20"/>
      <c r="G739" s="122"/>
      <c r="H739" s="156">
        <f t="shared" si="249"/>
        <v>0</v>
      </c>
      <c r="I739" s="117" t="str">
        <f t="shared" si="250"/>
        <v/>
      </c>
      <c r="J739" s="80" t="b">
        <f t="shared" si="251"/>
        <v>0</v>
      </c>
      <c r="K739" s="80" t="str">
        <f t="shared" si="252"/>
        <v/>
      </c>
      <c r="L739" s="80" t="b">
        <f>IF(C739="",FALSE,IFERROR(NOT(MATCH(C739,'Anställda och korttidsarbete'!$C:$C,0)&gt;0),TRUE))</f>
        <v>0</v>
      </c>
      <c r="M739" s="80" t="str">
        <f t="shared" si="253"/>
        <v/>
      </c>
      <c r="N739" s="80" t="b">
        <f t="shared" si="254"/>
        <v>0</v>
      </c>
      <c r="O739" s="80" t="str">
        <f t="shared" si="255"/>
        <v/>
      </c>
      <c r="P739" s="13" t="b">
        <f t="shared" si="256"/>
        <v>0</v>
      </c>
      <c r="Q739" s="80" t="str">
        <f t="shared" si="257"/>
        <v/>
      </c>
      <c r="R739" s="80" t="b">
        <f t="shared" si="258"/>
        <v>0</v>
      </c>
      <c r="S739" s="81" t="e">
        <f t="shared" si="242"/>
        <v>#VALUE!</v>
      </c>
      <c r="T739" s="81" t="e">
        <f t="shared" si="243"/>
        <v>#VALUE!</v>
      </c>
      <c r="U739" s="81" t="e">
        <f t="shared" si="244"/>
        <v>#VALUE!</v>
      </c>
      <c r="V739" s="82" t="e">
        <f t="shared" si="245"/>
        <v>#VALUE!</v>
      </c>
      <c r="W739" s="82" t="e">
        <f t="shared" si="259"/>
        <v>#VALUE!</v>
      </c>
      <c r="X739" s="82" t="b">
        <f t="shared" si="263"/>
        <v>0</v>
      </c>
      <c r="Y739" s="72" t="str">
        <f t="shared" si="246"/>
        <v/>
      </c>
      <c r="Z739" s="81" t="e" cm="1">
        <f t="array" aca="1" ref="Z739" ca="1">TEXT(RIGHT(10-RIGHT(SUM(INDEX(1*(MID(MID(C739,1,1)*2,ROW(INDIRECT("1:"&amp;LEN(MID(C739,1,1)*2))),1)),,))+MID(C739,2,1)+
SUM(INDEX(1*(MID(MID(C739,3,1)*2,ROW(INDIRECT("1:"&amp;LEN(MID(C739,3,1)*2))),1)),,))+MID(C739,4,1)+
SUM(INDEX(1*(MID(MID(C739,5,1)*2,ROW(INDIRECT("1:"&amp;LEN(MID(C739,5,1)*2))),1)),,))+MID(C739,6,1)+
SUM(INDEX(1*(MID(MID(C739,8,1)*2,ROW(INDIRECT("1:"&amp;LEN(MID(C739,8,1)*2))),1)),,))+MID(C739,9,1)+
SUM(INDEX(1*(MID(MID(C739,10,1)*2,ROW(INDIRECT("1:"&amp;LEN(MID(C739,10,1)*2))),1)),,)),1),1),"0")</f>
        <v>#VALUE!</v>
      </c>
      <c r="AA739" s="81" t="str">
        <f t="shared" si="247"/>
        <v/>
      </c>
      <c r="AB739" s="83" t="b">
        <f t="shared" si="248"/>
        <v>0</v>
      </c>
      <c r="AC739" s="154">
        <f t="shared" si="260"/>
        <v>0</v>
      </c>
      <c r="AD739" s="154">
        <f>SUMIF($C$15:C738,C739,$AC$15:AC738)</f>
        <v>0</v>
      </c>
      <c r="AE739" s="15">
        <f t="shared" si="261"/>
        <v>10000</v>
      </c>
      <c r="AF739" s="154">
        <f t="shared" si="262"/>
        <v>0</v>
      </c>
    </row>
    <row r="740" spans="1:32" s="30" customFormat="1" x14ac:dyDescent="0.25">
      <c r="A740" s="19">
        <v>725</v>
      </c>
      <c r="B740" s="20"/>
      <c r="C740" s="107"/>
      <c r="D740" s="20"/>
      <c r="E740" s="20"/>
      <c r="F740" s="20"/>
      <c r="G740" s="122"/>
      <c r="H740" s="156">
        <f t="shared" si="249"/>
        <v>0</v>
      </c>
      <c r="I740" s="117" t="str">
        <f t="shared" si="250"/>
        <v/>
      </c>
      <c r="J740" s="80" t="b">
        <f t="shared" si="251"/>
        <v>0</v>
      </c>
      <c r="K740" s="80" t="str">
        <f t="shared" si="252"/>
        <v/>
      </c>
      <c r="L740" s="80" t="b">
        <f>IF(C740="",FALSE,IFERROR(NOT(MATCH(C740,'Anställda och korttidsarbete'!$C:$C,0)&gt;0),TRUE))</f>
        <v>0</v>
      </c>
      <c r="M740" s="80" t="str">
        <f t="shared" si="253"/>
        <v/>
      </c>
      <c r="N740" s="80" t="b">
        <f t="shared" si="254"/>
        <v>0</v>
      </c>
      <c r="O740" s="80" t="str">
        <f t="shared" si="255"/>
        <v/>
      </c>
      <c r="P740" s="13" t="b">
        <f t="shared" si="256"/>
        <v>0</v>
      </c>
      <c r="Q740" s="80" t="str">
        <f t="shared" si="257"/>
        <v/>
      </c>
      <c r="R740" s="80" t="b">
        <f t="shared" si="258"/>
        <v>0</v>
      </c>
      <c r="S740" s="81" t="e">
        <f t="shared" si="242"/>
        <v>#VALUE!</v>
      </c>
      <c r="T740" s="81" t="e">
        <f t="shared" si="243"/>
        <v>#VALUE!</v>
      </c>
      <c r="U740" s="81" t="e">
        <f t="shared" si="244"/>
        <v>#VALUE!</v>
      </c>
      <c r="V740" s="82" t="e">
        <f t="shared" si="245"/>
        <v>#VALUE!</v>
      </c>
      <c r="W740" s="82" t="e">
        <f t="shared" si="259"/>
        <v>#VALUE!</v>
      </c>
      <c r="X740" s="82" t="b">
        <f t="shared" si="263"/>
        <v>0</v>
      </c>
      <c r="Y740" s="72" t="str">
        <f t="shared" si="246"/>
        <v/>
      </c>
      <c r="Z740" s="81" t="e" cm="1">
        <f t="array" aca="1" ref="Z740" ca="1">TEXT(RIGHT(10-RIGHT(SUM(INDEX(1*(MID(MID(C740,1,1)*2,ROW(INDIRECT("1:"&amp;LEN(MID(C740,1,1)*2))),1)),,))+MID(C740,2,1)+
SUM(INDEX(1*(MID(MID(C740,3,1)*2,ROW(INDIRECT("1:"&amp;LEN(MID(C740,3,1)*2))),1)),,))+MID(C740,4,1)+
SUM(INDEX(1*(MID(MID(C740,5,1)*2,ROW(INDIRECT("1:"&amp;LEN(MID(C740,5,1)*2))),1)),,))+MID(C740,6,1)+
SUM(INDEX(1*(MID(MID(C740,8,1)*2,ROW(INDIRECT("1:"&amp;LEN(MID(C740,8,1)*2))),1)),,))+MID(C740,9,1)+
SUM(INDEX(1*(MID(MID(C740,10,1)*2,ROW(INDIRECT("1:"&amp;LEN(MID(C740,10,1)*2))),1)),,)),1),1),"0")</f>
        <v>#VALUE!</v>
      </c>
      <c r="AA740" s="81" t="str">
        <f t="shared" si="247"/>
        <v/>
      </c>
      <c r="AB740" s="83" t="b">
        <f t="shared" si="248"/>
        <v>0</v>
      </c>
      <c r="AC740" s="154">
        <f t="shared" si="260"/>
        <v>0</v>
      </c>
      <c r="AD740" s="154">
        <f>SUMIF($C$15:C739,C740,$AC$15:AC739)</f>
        <v>0</v>
      </c>
      <c r="AE740" s="15">
        <f t="shared" si="261"/>
        <v>10000</v>
      </c>
      <c r="AF740" s="154">
        <f t="shared" si="262"/>
        <v>0</v>
      </c>
    </row>
    <row r="741" spans="1:32" s="30" customFormat="1" x14ac:dyDescent="0.25">
      <c r="A741" s="19">
        <v>726</v>
      </c>
      <c r="B741" s="20"/>
      <c r="C741" s="107"/>
      <c r="D741" s="20"/>
      <c r="E741" s="20"/>
      <c r="F741" s="20"/>
      <c r="G741" s="122"/>
      <c r="H741" s="156">
        <f t="shared" si="249"/>
        <v>0</v>
      </c>
      <c r="I741" s="117" t="str">
        <f t="shared" si="250"/>
        <v/>
      </c>
      <c r="J741" s="80" t="b">
        <f t="shared" si="251"/>
        <v>0</v>
      </c>
      <c r="K741" s="80" t="str">
        <f t="shared" si="252"/>
        <v/>
      </c>
      <c r="L741" s="80" t="b">
        <f>IF(C741="",FALSE,IFERROR(NOT(MATCH(C741,'Anställda och korttidsarbete'!$C:$C,0)&gt;0),TRUE))</f>
        <v>0</v>
      </c>
      <c r="M741" s="80" t="str">
        <f t="shared" si="253"/>
        <v/>
      </c>
      <c r="N741" s="80" t="b">
        <f t="shared" si="254"/>
        <v>0</v>
      </c>
      <c r="O741" s="80" t="str">
        <f t="shared" si="255"/>
        <v/>
      </c>
      <c r="P741" s="13" t="b">
        <f t="shared" si="256"/>
        <v>0</v>
      </c>
      <c r="Q741" s="80" t="str">
        <f t="shared" si="257"/>
        <v/>
      </c>
      <c r="R741" s="80" t="b">
        <f t="shared" si="258"/>
        <v>0</v>
      </c>
      <c r="S741" s="81" t="e">
        <f t="shared" si="242"/>
        <v>#VALUE!</v>
      </c>
      <c r="T741" s="81" t="e">
        <f t="shared" si="243"/>
        <v>#VALUE!</v>
      </c>
      <c r="U741" s="81" t="e">
        <f t="shared" si="244"/>
        <v>#VALUE!</v>
      </c>
      <c r="V741" s="82" t="e">
        <f t="shared" si="245"/>
        <v>#VALUE!</v>
      </c>
      <c r="W741" s="82" t="e">
        <f t="shared" si="259"/>
        <v>#VALUE!</v>
      </c>
      <c r="X741" s="82" t="b">
        <f t="shared" si="263"/>
        <v>0</v>
      </c>
      <c r="Y741" s="72" t="str">
        <f t="shared" si="246"/>
        <v/>
      </c>
      <c r="Z741" s="81" t="e" cm="1">
        <f t="array" aca="1" ref="Z741" ca="1">TEXT(RIGHT(10-RIGHT(SUM(INDEX(1*(MID(MID(C741,1,1)*2,ROW(INDIRECT("1:"&amp;LEN(MID(C741,1,1)*2))),1)),,))+MID(C741,2,1)+
SUM(INDEX(1*(MID(MID(C741,3,1)*2,ROW(INDIRECT("1:"&amp;LEN(MID(C741,3,1)*2))),1)),,))+MID(C741,4,1)+
SUM(INDEX(1*(MID(MID(C741,5,1)*2,ROW(INDIRECT("1:"&amp;LEN(MID(C741,5,1)*2))),1)),,))+MID(C741,6,1)+
SUM(INDEX(1*(MID(MID(C741,8,1)*2,ROW(INDIRECT("1:"&amp;LEN(MID(C741,8,1)*2))),1)),,))+MID(C741,9,1)+
SUM(INDEX(1*(MID(MID(C741,10,1)*2,ROW(INDIRECT("1:"&amp;LEN(MID(C741,10,1)*2))),1)),,)),1),1),"0")</f>
        <v>#VALUE!</v>
      </c>
      <c r="AA741" s="81" t="str">
        <f t="shared" si="247"/>
        <v/>
      </c>
      <c r="AB741" s="83" t="b">
        <f t="shared" si="248"/>
        <v>0</v>
      </c>
      <c r="AC741" s="154">
        <f t="shared" si="260"/>
        <v>0</v>
      </c>
      <c r="AD741" s="154">
        <f>SUMIF($C$15:C740,C741,$AC$15:AC740)</f>
        <v>0</v>
      </c>
      <c r="AE741" s="15">
        <f t="shared" si="261"/>
        <v>10000</v>
      </c>
      <c r="AF741" s="154">
        <f t="shared" si="262"/>
        <v>0</v>
      </c>
    </row>
    <row r="742" spans="1:32" s="30" customFormat="1" x14ac:dyDescent="0.25">
      <c r="A742" s="19">
        <v>727</v>
      </c>
      <c r="B742" s="20"/>
      <c r="C742" s="107"/>
      <c r="D742" s="20"/>
      <c r="E742" s="20"/>
      <c r="F742" s="20"/>
      <c r="G742" s="122"/>
      <c r="H742" s="156">
        <f t="shared" si="249"/>
        <v>0</v>
      </c>
      <c r="I742" s="117" t="str">
        <f t="shared" si="250"/>
        <v/>
      </c>
      <c r="J742" s="80" t="b">
        <f t="shared" si="251"/>
        <v>0</v>
      </c>
      <c r="K742" s="80" t="str">
        <f t="shared" si="252"/>
        <v/>
      </c>
      <c r="L742" s="80" t="b">
        <f>IF(C742="",FALSE,IFERROR(NOT(MATCH(C742,'Anställda och korttidsarbete'!$C:$C,0)&gt;0),TRUE))</f>
        <v>0</v>
      </c>
      <c r="M742" s="80" t="str">
        <f t="shared" si="253"/>
        <v/>
      </c>
      <c r="N742" s="80" t="b">
        <f t="shared" si="254"/>
        <v>0</v>
      </c>
      <c r="O742" s="80" t="str">
        <f t="shared" si="255"/>
        <v/>
      </c>
      <c r="P742" s="13" t="b">
        <f t="shared" si="256"/>
        <v>0</v>
      </c>
      <c r="Q742" s="80" t="str">
        <f t="shared" si="257"/>
        <v/>
      </c>
      <c r="R742" s="80" t="b">
        <f t="shared" si="258"/>
        <v>0</v>
      </c>
      <c r="S742" s="81" t="e">
        <f t="shared" si="242"/>
        <v>#VALUE!</v>
      </c>
      <c r="T742" s="81" t="e">
        <f t="shared" si="243"/>
        <v>#VALUE!</v>
      </c>
      <c r="U742" s="81" t="e">
        <f t="shared" si="244"/>
        <v>#VALUE!</v>
      </c>
      <c r="V742" s="82" t="e">
        <f t="shared" si="245"/>
        <v>#VALUE!</v>
      </c>
      <c r="W742" s="82" t="e">
        <f t="shared" si="259"/>
        <v>#VALUE!</v>
      </c>
      <c r="X742" s="82" t="b">
        <f t="shared" si="263"/>
        <v>0</v>
      </c>
      <c r="Y742" s="72" t="str">
        <f t="shared" si="246"/>
        <v/>
      </c>
      <c r="Z742" s="81" t="e" cm="1">
        <f t="array" aca="1" ref="Z742" ca="1">TEXT(RIGHT(10-RIGHT(SUM(INDEX(1*(MID(MID(C742,1,1)*2,ROW(INDIRECT("1:"&amp;LEN(MID(C742,1,1)*2))),1)),,))+MID(C742,2,1)+
SUM(INDEX(1*(MID(MID(C742,3,1)*2,ROW(INDIRECT("1:"&amp;LEN(MID(C742,3,1)*2))),1)),,))+MID(C742,4,1)+
SUM(INDEX(1*(MID(MID(C742,5,1)*2,ROW(INDIRECT("1:"&amp;LEN(MID(C742,5,1)*2))),1)),,))+MID(C742,6,1)+
SUM(INDEX(1*(MID(MID(C742,8,1)*2,ROW(INDIRECT("1:"&amp;LEN(MID(C742,8,1)*2))),1)),,))+MID(C742,9,1)+
SUM(INDEX(1*(MID(MID(C742,10,1)*2,ROW(INDIRECT("1:"&amp;LEN(MID(C742,10,1)*2))),1)),,)),1),1),"0")</f>
        <v>#VALUE!</v>
      </c>
      <c r="AA742" s="81" t="str">
        <f t="shared" si="247"/>
        <v/>
      </c>
      <c r="AB742" s="83" t="b">
        <f t="shared" si="248"/>
        <v>0</v>
      </c>
      <c r="AC742" s="154">
        <f t="shared" si="260"/>
        <v>0</v>
      </c>
      <c r="AD742" s="154">
        <f>SUMIF($C$15:C741,C742,$AC$15:AC741)</f>
        <v>0</v>
      </c>
      <c r="AE742" s="15">
        <f t="shared" si="261"/>
        <v>10000</v>
      </c>
      <c r="AF742" s="154">
        <f t="shared" si="262"/>
        <v>0</v>
      </c>
    </row>
    <row r="743" spans="1:32" s="30" customFormat="1" x14ac:dyDescent="0.25">
      <c r="A743" s="19">
        <v>728</v>
      </c>
      <c r="B743" s="20"/>
      <c r="C743" s="107"/>
      <c r="D743" s="20"/>
      <c r="E743" s="20"/>
      <c r="F743" s="20"/>
      <c r="G743" s="122"/>
      <c r="H743" s="156">
        <f t="shared" si="249"/>
        <v>0</v>
      </c>
      <c r="I743" s="117" t="str">
        <f t="shared" si="250"/>
        <v/>
      </c>
      <c r="J743" s="80" t="b">
        <f t="shared" si="251"/>
        <v>0</v>
      </c>
      <c r="K743" s="80" t="str">
        <f t="shared" si="252"/>
        <v/>
      </c>
      <c r="L743" s="80" t="b">
        <f>IF(C743="",FALSE,IFERROR(NOT(MATCH(C743,'Anställda och korttidsarbete'!$C:$C,0)&gt;0),TRUE))</f>
        <v>0</v>
      </c>
      <c r="M743" s="80" t="str">
        <f t="shared" si="253"/>
        <v/>
      </c>
      <c r="N743" s="80" t="b">
        <f t="shared" si="254"/>
        <v>0</v>
      </c>
      <c r="O743" s="80" t="str">
        <f t="shared" si="255"/>
        <v/>
      </c>
      <c r="P743" s="13" t="b">
        <f t="shared" si="256"/>
        <v>0</v>
      </c>
      <c r="Q743" s="80" t="str">
        <f t="shared" si="257"/>
        <v/>
      </c>
      <c r="R743" s="80" t="b">
        <f t="shared" si="258"/>
        <v>0</v>
      </c>
      <c r="S743" s="81" t="e">
        <f t="shared" si="242"/>
        <v>#VALUE!</v>
      </c>
      <c r="T743" s="81" t="e">
        <f t="shared" si="243"/>
        <v>#VALUE!</v>
      </c>
      <c r="U743" s="81" t="e">
        <f t="shared" si="244"/>
        <v>#VALUE!</v>
      </c>
      <c r="V743" s="82" t="e">
        <f t="shared" si="245"/>
        <v>#VALUE!</v>
      </c>
      <c r="W743" s="82" t="e">
        <f t="shared" si="259"/>
        <v>#VALUE!</v>
      </c>
      <c r="X743" s="82" t="b">
        <f t="shared" si="263"/>
        <v>0</v>
      </c>
      <c r="Y743" s="72" t="str">
        <f t="shared" si="246"/>
        <v/>
      </c>
      <c r="Z743" s="81" t="e" cm="1">
        <f t="array" aca="1" ref="Z743" ca="1">TEXT(RIGHT(10-RIGHT(SUM(INDEX(1*(MID(MID(C743,1,1)*2,ROW(INDIRECT("1:"&amp;LEN(MID(C743,1,1)*2))),1)),,))+MID(C743,2,1)+
SUM(INDEX(1*(MID(MID(C743,3,1)*2,ROW(INDIRECT("1:"&amp;LEN(MID(C743,3,1)*2))),1)),,))+MID(C743,4,1)+
SUM(INDEX(1*(MID(MID(C743,5,1)*2,ROW(INDIRECT("1:"&amp;LEN(MID(C743,5,1)*2))),1)),,))+MID(C743,6,1)+
SUM(INDEX(1*(MID(MID(C743,8,1)*2,ROW(INDIRECT("1:"&amp;LEN(MID(C743,8,1)*2))),1)),,))+MID(C743,9,1)+
SUM(INDEX(1*(MID(MID(C743,10,1)*2,ROW(INDIRECT("1:"&amp;LEN(MID(C743,10,1)*2))),1)),,)),1),1),"0")</f>
        <v>#VALUE!</v>
      </c>
      <c r="AA743" s="81" t="str">
        <f t="shared" si="247"/>
        <v/>
      </c>
      <c r="AB743" s="83" t="b">
        <f t="shared" si="248"/>
        <v>0</v>
      </c>
      <c r="AC743" s="154">
        <f t="shared" si="260"/>
        <v>0</v>
      </c>
      <c r="AD743" s="154">
        <f>SUMIF($C$15:C742,C743,$AC$15:AC742)</f>
        <v>0</v>
      </c>
      <c r="AE743" s="15">
        <f t="shared" si="261"/>
        <v>10000</v>
      </c>
      <c r="AF743" s="154">
        <f t="shared" si="262"/>
        <v>0</v>
      </c>
    </row>
    <row r="744" spans="1:32" s="30" customFormat="1" x14ac:dyDescent="0.25">
      <c r="A744" s="19">
        <v>729</v>
      </c>
      <c r="B744" s="20"/>
      <c r="C744" s="107"/>
      <c r="D744" s="20"/>
      <c r="E744" s="20"/>
      <c r="F744" s="20"/>
      <c r="G744" s="122"/>
      <c r="H744" s="156">
        <f t="shared" si="249"/>
        <v>0</v>
      </c>
      <c r="I744" s="117" t="str">
        <f t="shared" si="250"/>
        <v/>
      </c>
      <c r="J744" s="80" t="b">
        <f t="shared" si="251"/>
        <v>0</v>
      </c>
      <c r="K744" s="80" t="str">
        <f t="shared" si="252"/>
        <v/>
      </c>
      <c r="L744" s="80" t="b">
        <f>IF(C744="",FALSE,IFERROR(NOT(MATCH(C744,'Anställda och korttidsarbete'!$C:$C,0)&gt;0),TRUE))</f>
        <v>0</v>
      </c>
      <c r="M744" s="80" t="str">
        <f t="shared" si="253"/>
        <v/>
      </c>
      <c r="N744" s="80" t="b">
        <f t="shared" si="254"/>
        <v>0</v>
      </c>
      <c r="O744" s="80" t="str">
        <f t="shared" si="255"/>
        <v/>
      </c>
      <c r="P744" s="13" t="b">
        <f t="shared" si="256"/>
        <v>0</v>
      </c>
      <c r="Q744" s="80" t="str">
        <f t="shared" si="257"/>
        <v/>
      </c>
      <c r="R744" s="80" t="b">
        <f t="shared" si="258"/>
        <v>0</v>
      </c>
      <c r="S744" s="81" t="e">
        <f t="shared" si="242"/>
        <v>#VALUE!</v>
      </c>
      <c r="T744" s="81" t="e">
        <f t="shared" si="243"/>
        <v>#VALUE!</v>
      </c>
      <c r="U744" s="81" t="e">
        <f t="shared" si="244"/>
        <v>#VALUE!</v>
      </c>
      <c r="V744" s="82" t="e">
        <f t="shared" si="245"/>
        <v>#VALUE!</v>
      </c>
      <c r="W744" s="82" t="e">
        <f t="shared" si="259"/>
        <v>#VALUE!</v>
      </c>
      <c r="X744" s="82" t="b">
        <f t="shared" si="263"/>
        <v>0</v>
      </c>
      <c r="Y744" s="72" t="str">
        <f t="shared" si="246"/>
        <v/>
      </c>
      <c r="Z744" s="81" t="e" cm="1">
        <f t="array" aca="1" ref="Z744" ca="1">TEXT(RIGHT(10-RIGHT(SUM(INDEX(1*(MID(MID(C744,1,1)*2,ROW(INDIRECT("1:"&amp;LEN(MID(C744,1,1)*2))),1)),,))+MID(C744,2,1)+
SUM(INDEX(1*(MID(MID(C744,3,1)*2,ROW(INDIRECT("1:"&amp;LEN(MID(C744,3,1)*2))),1)),,))+MID(C744,4,1)+
SUM(INDEX(1*(MID(MID(C744,5,1)*2,ROW(INDIRECT("1:"&amp;LEN(MID(C744,5,1)*2))),1)),,))+MID(C744,6,1)+
SUM(INDEX(1*(MID(MID(C744,8,1)*2,ROW(INDIRECT("1:"&amp;LEN(MID(C744,8,1)*2))),1)),,))+MID(C744,9,1)+
SUM(INDEX(1*(MID(MID(C744,10,1)*2,ROW(INDIRECT("1:"&amp;LEN(MID(C744,10,1)*2))),1)),,)),1),1),"0")</f>
        <v>#VALUE!</v>
      </c>
      <c r="AA744" s="81" t="str">
        <f t="shared" si="247"/>
        <v/>
      </c>
      <c r="AB744" s="83" t="b">
        <f t="shared" si="248"/>
        <v>0</v>
      </c>
      <c r="AC744" s="154">
        <f t="shared" si="260"/>
        <v>0</v>
      </c>
      <c r="AD744" s="154">
        <f>SUMIF($C$15:C743,C744,$AC$15:AC743)</f>
        <v>0</v>
      </c>
      <c r="AE744" s="15">
        <f t="shared" si="261"/>
        <v>10000</v>
      </c>
      <c r="AF744" s="154">
        <f t="shared" si="262"/>
        <v>0</v>
      </c>
    </row>
    <row r="745" spans="1:32" s="30" customFormat="1" x14ac:dyDescent="0.25">
      <c r="A745" s="19">
        <v>730</v>
      </c>
      <c r="B745" s="20"/>
      <c r="C745" s="107"/>
      <c r="D745" s="20"/>
      <c r="E745" s="20"/>
      <c r="F745" s="20"/>
      <c r="G745" s="122"/>
      <c r="H745" s="156">
        <f t="shared" si="249"/>
        <v>0</v>
      </c>
      <c r="I745" s="117" t="str">
        <f t="shared" si="250"/>
        <v/>
      </c>
      <c r="J745" s="80" t="b">
        <f t="shared" si="251"/>
        <v>0</v>
      </c>
      <c r="K745" s="80" t="str">
        <f t="shared" si="252"/>
        <v/>
      </c>
      <c r="L745" s="80" t="b">
        <f>IF(C745="",FALSE,IFERROR(NOT(MATCH(C745,'Anställda och korttidsarbete'!$C:$C,0)&gt;0),TRUE))</f>
        <v>0</v>
      </c>
      <c r="M745" s="80" t="str">
        <f t="shared" si="253"/>
        <v/>
      </c>
      <c r="N745" s="80" t="b">
        <f t="shared" si="254"/>
        <v>0</v>
      </c>
      <c r="O745" s="80" t="str">
        <f t="shared" si="255"/>
        <v/>
      </c>
      <c r="P745" s="13" t="b">
        <f t="shared" si="256"/>
        <v>0</v>
      </c>
      <c r="Q745" s="80" t="str">
        <f t="shared" si="257"/>
        <v/>
      </c>
      <c r="R745" s="80" t="b">
        <f t="shared" si="258"/>
        <v>0</v>
      </c>
      <c r="S745" s="81" t="e">
        <f t="shared" si="242"/>
        <v>#VALUE!</v>
      </c>
      <c r="T745" s="81" t="e">
        <f t="shared" si="243"/>
        <v>#VALUE!</v>
      </c>
      <c r="U745" s="81" t="e">
        <f t="shared" si="244"/>
        <v>#VALUE!</v>
      </c>
      <c r="V745" s="82" t="e">
        <f t="shared" si="245"/>
        <v>#VALUE!</v>
      </c>
      <c r="W745" s="82" t="e">
        <f t="shared" si="259"/>
        <v>#VALUE!</v>
      </c>
      <c r="X745" s="82" t="b">
        <f t="shared" si="263"/>
        <v>0</v>
      </c>
      <c r="Y745" s="72" t="str">
        <f t="shared" si="246"/>
        <v/>
      </c>
      <c r="Z745" s="81" t="e" cm="1">
        <f t="array" aca="1" ref="Z745" ca="1">TEXT(RIGHT(10-RIGHT(SUM(INDEX(1*(MID(MID(C745,1,1)*2,ROW(INDIRECT("1:"&amp;LEN(MID(C745,1,1)*2))),1)),,))+MID(C745,2,1)+
SUM(INDEX(1*(MID(MID(C745,3,1)*2,ROW(INDIRECT("1:"&amp;LEN(MID(C745,3,1)*2))),1)),,))+MID(C745,4,1)+
SUM(INDEX(1*(MID(MID(C745,5,1)*2,ROW(INDIRECT("1:"&amp;LEN(MID(C745,5,1)*2))),1)),,))+MID(C745,6,1)+
SUM(INDEX(1*(MID(MID(C745,8,1)*2,ROW(INDIRECT("1:"&amp;LEN(MID(C745,8,1)*2))),1)),,))+MID(C745,9,1)+
SUM(INDEX(1*(MID(MID(C745,10,1)*2,ROW(INDIRECT("1:"&amp;LEN(MID(C745,10,1)*2))),1)),,)),1),1),"0")</f>
        <v>#VALUE!</v>
      </c>
      <c r="AA745" s="81" t="str">
        <f t="shared" si="247"/>
        <v/>
      </c>
      <c r="AB745" s="83" t="b">
        <f t="shared" si="248"/>
        <v>0</v>
      </c>
      <c r="AC745" s="154">
        <f t="shared" si="260"/>
        <v>0</v>
      </c>
      <c r="AD745" s="154">
        <f>SUMIF($C$15:C744,C745,$AC$15:AC744)</f>
        <v>0</v>
      </c>
      <c r="AE745" s="15">
        <f t="shared" si="261"/>
        <v>10000</v>
      </c>
      <c r="AF745" s="154">
        <f t="shared" si="262"/>
        <v>0</v>
      </c>
    </row>
    <row r="746" spans="1:32" s="30" customFormat="1" x14ac:dyDescent="0.25">
      <c r="A746" s="19">
        <v>731</v>
      </c>
      <c r="B746" s="20"/>
      <c r="C746" s="107"/>
      <c r="D746" s="20"/>
      <c r="E746" s="20"/>
      <c r="F746" s="20"/>
      <c r="G746" s="122"/>
      <c r="H746" s="156">
        <f t="shared" si="249"/>
        <v>0</v>
      </c>
      <c r="I746" s="117" t="str">
        <f t="shared" si="250"/>
        <v/>
      </c>
      <c r="J746" s="80" t="b">
        <f t="shared" si="251"/>
        <v>0</v>
      </c>
      <c r="K746" s="80" t="str">
        <f t="shared" si="252"/>
        <v/>
      </c>
      <c r="L746" s="80" t="b">
        <f>IF(C746="",FALSE,IFERROR(NOT(MATCH(C746,'Anställda och korttidsarbete'!$C:$C,0)&gt;0),TRUE))</f>
        <v>0</v>
      </c>
      <c r="M746" s="80" t="str">
        <f t="shared" si="253"/>
        <v/>
      </c>
      <c r="N746" s="80" t="b">
        <f t="shared" si="254"/>
        <v>0</v>
      </c>
      <c r="O746" s="80" t="str">
        <f t="shared" si="255"/>
        <v/>
      </c>
      <c r="P746" s="13" t="b">
        <f t="shared" si="256"/>
        <v>0</v>
      </c>
      <c r="Q746" s="80" t="str">
        <f t="shared" si="257"/>
        <v/>
      </c>
      <c r="R746" s="80" t="b">
        <f t="shared" si="258"/>
        <v>0</v>
      </c>
      <c r="S746" s="81" t="e">
        <f t="shared" si="242"/>
        <v>#VALUE!</v>
      </c>
      <c r="T746" s="81" t="e">
        <f t="shared" si="243"/>
        <v>#VALUE!</v>
      </c>
      <c r="U746" s="81" t="e">
        <f t="shared" si="244"/>
        <v>#VALUE!</v>
      </c>
      <c r="V746" s="82" t="e">
        <f t="shared" si="245"/>
        <v>#VALUE!</v>
      </c>
      <c r="W746" s="82" t="e">
        <f t="shared" si="259"/>
        <v>#VALUE!</v>
      </c>
      <c r="X746" s="82" t="b">
        <f t="shared" si="263"/>
        <v>0</v>
      </c>
      <c r="Y746" s="72" t="str">
        <f t="shared" si="246"/>
        <v/>
      </c>
      <c r="Z746" s="81" t="e" cm="1">
        <f t="array" aca="1" ref="Z746" ca="1">TEXT(RIGHT(10-RIGHT(SUM(INDEX(1*(MID(MID(C746,1,1)*2,ROW(INDIRECT("1:"&amp;LEN(MID(C746,1,1)*2))),1)),,))+MID(C746,2,1)+
SUM(INDEX(1*(MID(MID(C746,3,1)*2,ROW(INDIRECT("1:"&amp;LEN(MID(C746,3,1)*2))),1)),,))+MID(C746,4,1)+
SUM(INDEX(1*(MID(MID(C746,5,1)*2,ROW(INDIRECT("1:"&amp;LEN(MID(C746,5,1)*2))),1)),,))+MID(C746,6,1)+
SUM(INDEX(1*(MID(MID(C746,8,1)*2,ROW(INDIRECT("1:"&amp;LEN(MID(C746,8,1)*2))),1)),,))+MID(C746,9,1)+
SUM(INDEX(1*(MID(MID(C746,10,1)*2,ROW(INDIRECT("1:"&amp;LEN(MID(C746,10,1)*2))),1)),,)),1),1),"0")</f>
        <v>#VALUE!</v>
      </c>
      <c r="AA746" s="81" t="str">
        <f t="shared" si="247"/>
        <v/>
      </c>
      <c r="AB746" s="83" t="b">
        <f t="shared" si="248"/>
        <v>0</v>
      </c>
      <c r="AC746" s="154">
        <f t="shared" si="260"/>
        <v>0</v>
      </c>
      <c r="AD746" s="154">
        <f>SUMIF($C$15:C745,C746,$AC$15:AC745)</f>
        <v>0</v>
      </c>
      <c r="AE746" s="15">
        <f t="shared" si="261"/>
        <v>10000</v>
      </c>
      <c r="AF746" s="154">
        <f t="shared" si="262"/>
        <v>0</v>
      </c>
    </row>
    <row r="747" spans="1:32" s="30" customFormat="1" x14ac:dyDescent="0.25">
      <c r="A747" s="19">
        <v>732</v>
      </c>
      <c r="B747" s="20"/>
      <c r="C747" s="107"/>
      <c r="D747" s="20"/>
      <c r="E747" s="20"/>
      <c r="F747" s="20"/>
      <c r="G747" s="122"/>
      <c r="H747" s="156">
        <f t="shared" si="249"/>
        <v>0</v>
      </c>
      <c r="I747" s="117" t="str">
        <f t="shared" si="250"/>
        <v/>
      </c>
      <c r="J747" s="80" t="b">
        <f t="shared" si="251"/>
        <v>0</v>
      </c>
      <c r="K747" s="80" t="str">
        <f t="shared" si="252"/>
        <v/>
      </c>
      <c r="L747" s="80" t="b">
        <f>IF(C747="",FALSE,IFERROR(NOT(MATCH(C747,'Anställda och korttidsarbete'!$C:$C,0)&gt;0),TRUE))</f>
        <v>0</v>
      </c>
      <c r="M747" s="80" t="str">
        <f t="shared" si="253"/>
        <v/>
      </c>
      <c r="N747" s="80" t="b">
        <f t="shared" si="254"/>
        <v>0</v>
      </c>
      <c r="O747" s="80" t="str">
        <f t="shared" si="255"/>
        <v/>
      </c>
      <c r="P747" s="13" t="b">
        <f t="shared" si="256"/>
        <v>0</v>
      </c>
      <c r="Q747" s="80" t="str">
        <f t="shared" si="257"/>
        <v/>
      </c>
      <c r="R747" s="80" t="b">
        <f t="shared" si="258"/>
        <v>0</v>
      </c>
      <c r="S747" s="81" t="e">
        <f t="shared" si="242"/>
        <v>#VALUE!</v>
      </c>
      <c r="T747" s="81" t="e">
        <f t="shared" si="243"/>
        <v>#VALUE!</v>
      </c>
      <c r="U747" s="81" t="e">
        <f t="shared" si="244"/>
        <v>#VALUE!</v>
      </c>
      <c r="V747" s="82" t="e">
        <f t="shared" si="245"/>
        <v>#VALUE!</v>
      </c>
      <c r="W747" s="82" t="e">
        <f t="shared" si="259"/>
        <v>#VALUE!</v>
      </c>
      <c r="X747" s="82" t="b">
        <f t="shared" si="263"/>
        <v>0</v>
      </c>
      <c r="Y747" s="72" t="str">
        <f t="shared" si="246"/>
        <v/>
      </c>
      <c r="Z747" s="81" t="e" cm="1">
        <f t="array" aca="1" ref="Z747" ca="1">TEXT(RIGHT(10-RIGHT(SUM(INDEX(1*(MID(MID(C747,1,1)*2,ROW(INDIRECT("1:"&amp;LEN(MID(C747,1,1)*2))),1)),,))+MID(C747,2,1)+
SUM(INDEX(1*(MID(MID(C747,3,1)*2,ROW(INDIRECT("1:"&amp;LEN(MID(C747,3,1)*2))),1)),,))+MID(C747,4,1)+
SUM(INDEX(1*(MID(MID(C747,5,1)*2,ROW(INDIRECT("1:"&amp;LEN(MID(C747,5,1)*2))),1)),,))+MID(C747,6,1)+
SUM(INDEX(1*(MID(MID(C747,8,1)*2,ROW(INDIRECT("1:"&amp;LEN(MID(C747,8,1)*2))),1)),,))+MID(C747,9,1)+
SUM(INDEX(1*(MID(MID(C747,10,1)*2,ROW(INDIRECT("1:"&amp;LEN(MID(C747,10,1)*2))),1)),,)),1),1),"0")</f>
        <v>#VALUE!</v>
      </c>
      <c r="AA747" s="81" t="str">
        <f t="shared" si="247"/>
        <v/>
      </c>
      <c r="AB747" s="83" t="b">
        <f t="shared" si="248"/>
        <v>0</v>
      </c>
      <c r="AC747" s="154">
        <f t="shared" si="260"/>
        <v>0</v>
      </c>
      <c r="AD747" s="154">
        <f>SUMIF($C$15:C746,C747,$AC$15:AC746)</f>
        <v>0</v>
      </c>
      <c r="AE747" s="15">
        <f t="shared" si="261"/>
        <v>10000</v>
      </c>
      <c r="AF747" s="154">
        <f t="shared" si="262"/>
        <v>0</v>
      </c>
    </row>
    <row r="748" spans="1:32" s="30" customFormat="1" x14ac:dyDescent="0.25">
      <c r="A748" s="19">
        <v>733</v>
      </c>
      <c r="B748" s="20"/>
      <c r="C748" s="107"/>
      <c r="D748" s="20"/>
      <c r="E748" s="20"/>
      <c r="F748" s="20"/>
      <c r="G748" s="122"/>
      <c r="H748" s="156">
        <f t="shared" si="249"/>
        <v>0</v>
      </c>
      <c r="I748" s="117" t="str">
        <f t="shared" si="250"/>
        <v/>
      </c>
      <c r="J748" s="80" t="b">
        <f t="shared" si="251"/>
        <v>0</v>
      </c>
      <c r="K748" s="80" t="str">
        <f t="shared" si="252"/>
        <v/>
      </c>
      <c r="L748" s="80" t="b">
        <f>IF(C748="",FALSE,IFERROR(NOT(MATCH(C748,'Anställda och korttidsarbete'!$C:$C,0)&gt;0),TRUE))</f>
        <v>0</v>
      </c>
      <c r="M748" s="80" t="str">
        <f t="shared" si="253"/>
        <v/>
      </c>
      <c r="N748" s="80" t="b">
        <f t="shared" si="254"/>
        <v>0</v>
      </c>
      <c r="O748" s="80" t="str">
        <f t="shared" si="255"/>
        <v/>
      </c>
      <c r="P748" s="13" t="b">
        <f t="shared" si="256"/>
        <v>0</v>
      </c>
      <c r="Q748" s="80" t="str">
        <f t="shared" si="257"/>
        <v/>
      </c>
      <c r="R748" s="80" t="b">
        <f t="shared" si="258"/>
        <v>0</v>
      </c>
      <c r="S748" s="81" t="e">
        <f t="shared" si="242"/>
        <v>#VALUE!</v>
      </c>
      <c r="T748" s="81" t="e">
        <f t="shared" si="243"/>
        <v>#VALUE!</v>
      </c>
      <c r="U748" s="81" t="e">
        <f t="shared" si="244"/>
        <v>#VALUE!</v>
      </c>
      <c r="V748" s="82" t="e">
        <f t="shared" si="245"/>
        <v>#VALUE!</v>
      </c>
      <c r="W748" s="82" t="e">
        <f t="shared" si="259"/>
        <v>#VALUE!</v>
      </c>
      <c r="X748" s="82" t="b">
        <f t="shared" si="263"/>
        <v>0</v>
      </c>
      <c r="Y748" s="72" t="str">
        <f t="shared" si="246"/>
        <v/>
      </c>
      <c r="Z748" s="81" t="e" cm="1">
        <f t="array" aca="1" ref="Z748" ca="1">TEXT(RIGHT(10-RIGHT(SUM(INDEX(1*(MID(MID(C748,1,1)*2,ROW(INDIRECT("1:"&amp;LEN(MID(C748,1,1)*2))),1)),,))+MID(C748,2,1)+
SUM(INDEX(1*(MID(MID(C748,3,1)*2,ROW(INDIRECT("1:"&amp;LEN(MID(C748,3,1)*2))),1)),,))+MID(C748,4,1)+
SUM(INDEX(1*(MID(MID(C748,5,1)*2,ROW(INDIRECT("1:"&amp;LEN(MID(C748,5,1)*2))),1)),,))+MID(C748,6,1)+
SUM(INDEX(1*(MID(MID(C748,8,1)*2,ROW(INDIRECT("1:"&amp;LEN(MID(C748,8,1)*2))),1)),,))+MID(C748,9,1)+
SUM(INDEX(1*(MID(MID(C748,10,1)*2,ROW(INDIRECT("1:"&amp;LEN(MID(C748,10,1)*2))),1)),,)),1),1),"0")</f>
        <v>#VALUE!</v>
      </c>
      <c r="AA748" s="81" t="str">
        <f t="shared" si="247"/>
        <v/>
      </c>
      <c r="AB748" s="83" t="b">
        <f t="shared" si="248"/>
        <v>0</v>
      </c>
      <c r="AC748" s="154">
        <f t="shared" si="260"/>
        <v>0</v>
      </c>
      <c r="AD748" s="154">
        <f>SUMIF($C$15:C747,C748,$AC$15:AC747)</f>
        <v>0</v>
      </c>
      <c r="AE748" s="15">
        <f t="shared" si="261"/>
        <v>10000</v>
      </c>
      <c r="AF748" s="154">
        <f t="shared" si="262"/>
        <v>0</v>
      </c>
    </row>
    <row r="749" spans="1:32" s="30" customFormat="1" x14ac:dyDescent="0.25">
      <c r="A749" s="19">
        <v>734</v>
      </c>
      <c r="B749" s="20"/>
      <c r="C749" s="107"/>
      <c r="D749" s="20"/>
      <c r="E749" s="20"/>
      <c r="F749" s="20"/>
      <c r="G749" s="122"/>
      <c r="H749" s="156">
        <f t="shared" si="249"/>
        <v>0</v>
      </c>
      <c r="I749" s="117" t="str">
        <f t="shared" si="250"/>
        <v/>
      </c>
      <c r="J749" s="80" t="b">
        <f t="shared" si="251"/>
        <v>0</v>
      </c>
      <c r="K749" s="80" t="str">
        <f t="shared" si="252"/>
        <v/>
      </c>
      <c r="L749" s="80" t="b">
        <f>IF(C749="",FALSE,IFERROR(NOT(MATCH(C749,'Anställda och korttidsarbete'!$C:$C,0)&gt;0),TRUE))</f>
        <v>0</v>
      </c>
      <c r="M749" s="80" t="str">
        <f t="shared" si="253"/>
        <v/>
      </c>
      <c r="N749" s="80" t="b">
        <f t="shared" si="254"/>
        <v>0</v>
      </c>
      <c r="O749" s="80" t="str">
        <f t="shared" si="255"/>
        <v/>
      </c>
      <c r="P749" s="13" t="b">
        <f t="shared" si="256"/>
        <v>0</v>
      </c>
      <c r="Q749" s="80" t="str">
        <f t="shared" si="257"/>
        <v/>
      </c>
      <c r="R749" s="80" t="b">
        <f t="shared" si="258"/>
        <v>0</v>
      </c>
      <c r="S749" s="81" t="e">
        <f t="shared" si="242"/>
        <v>#VALUE!</v>
      </c>
      <c r="T749" s="81" t="e">
        <f t="shared" si="243"/>
        <v>#VALUE!</v>
      </c>
      <c r="U749" s="81" t="e">
        <f t="shared" si="244"/>
        <v>#VALUE!</v>
      </c>
      <c r="V749" s="82" t="e">
        <f t="shared" si="245"/>
        <v>#VALUE!</v>
      </c>
      <c r="W749" s="82" t="e">
        <f t="shared" si="259"/>
        <v>#VALUE!</v>
      </c>
      <c r="X749" s="82" t="b">
        <f t="shared" si="263"/>
        <v>0</v>
      </c>
      <c r="Y749" s="72" t="str">
        <f t="shared" si="246"/>
        <v/>
      </c>
      <c r="Z749" s="81" t="e" cm="1">
        <f t="array" aca="1" ref="Z749" ca="1">TEXT(RIGHT(10-RIGHT(SUM(INDEX(1*(MID(MID(C749,1,1)*2,ROW(INDIRECT("1:"&amp;LEN(MID(C749,1,1)*2))),1)),,))+MID(C749,2,1)+
SUM(INDEX(1*(MID(MID(C749,3,1)*2,ROW(INDIRECT("1:"&amp;LEN(MID(C749,3,1)*2))),1)),,))+MID(C749,4,1)+
SUM(INDEX(1*(MID(MID(C749,5,1)*2,ROW(INDIRECT("1:"&amp;LEN(MID(C749,5,1)*2))),1)),,))+MID(C749,6,1)+
SUM(INDEX(1*(MID(MID(C749,8,1)*2,ROW(INDIRECT("1:"&amp;LEN(MID(C749,8,1)*2))),1)),,))+MID(C749,9,1)+
SUM(INDEX(1*(MID(MID(C749,10,1)*2,ROW(INDIRECT("1:"&amp;LEN(MID(C749,10,1)*2))),1)),,)),1),1),"0")</f>
        <v>#VALUE!</v>
      </c>
      <c r="AA749" s="81" t="str">
        <f t="shared" si="247"/>
        <v/>
      </c>
      <c r="AB749" s="83" t="b">
        <f t="shared" si="248"/>
        <v>0</v>
      </c>
      <c r="AC749" s="154">
        <f t="shared" si="260"/>
        <v>0</v>
      </c>
      <c r="AD749" s="154">
        <f>SUMIF($C$15:C748,C749,$AC$15:AC748)</f>
        <v>0</v>
      </c>
      <c r="AE749" s="15">
        <f t="shared" si="261"/>
        <v>10000</v>
      </c>
      <c r="AF749" s="154">
        <f t="shared" si="262"/>
        <v>0</v>
      </c>
    </row>
    <row r="750" spans="1:32" s="30" customFormat="1" x14ac:dyDescent="0.25">
      <c r="A750" s="19">
        <v>735</v>
      </c>
      <c r="B750" s="20"/>
      <c r="C750" s="107"/>
      <c r="D750" s="20"/>
      <c r="E750" s="20"/>
      <c r="F750" s="20"/>
      <c r="G750" s="122"/>
      <c r="H750" s="156">
        <f t="shared" si="249"/>
        <v>0</v>
      </c>
      <c r="I750" s="117" t="str">
        <f t="shared" si="250"/>
        <v/>
      </c>
      <c r="J750" s="80" t="b">
        <f t="shared" si="251"/>
        <v>0</v>
      </c>
      <c r="K750" s="80" t="str">
        <f t="shared" si="252"/>
        <v/>
      </c>
      <c r="L750" s="80" t="b">
        <f>IF(C750="",FALSE,IFERROR(NOT(MATCH(C750,'Anställda och korttidsarbete'!$C:$C,0)&gt;0),TRUE))</f>
        <v>0</v>
      </c>
      <c r="M750" s="80" t="str">
        <f t="shared" si="253"/>
        <v/>
      </c>
      <c r="N750" s="80" t="b">
        <f t="shared" si="254"/>
        <v>0</v>
      </c>
      <c r="O750" s="80" t="str">
        <f t="shared" si="255"/>
        <v/>
      </c>
      <c r="P750" s="13" t="b">
        <f t="shared" si="256"/>
        <v>0</v>
      </c>
      <c r="Q750" s="80" t="str">
        <f t="shared" si="257"/>
        <v/>
      </c>
      <c r="R750" s="80" t="b">
        <f t="shared" si="258"/>
        <v>0</v>
      </c>
      <c r="S750" s="81" t="e">
        <f t="shared" si="242"/>
        <v>#VALUE!</v>
      </c>
      <c r="T750" s="81" t="e">
        <f t="shared" si="243"/>
        <v>#VALUE!</v>
      </c>
      <c r="U750" s="81" t="e">
        <f t="shared" si="244"/>
        <v>#VALUE!</v>
      </c>
      <c r="V750" s="82" t="e">
        <f t="shared" si="245"/>
        <v>#VALUE!</v>
      </c>
      <c r="W750" s="82" t="e">
        <f t="shared" si="259"/>
        <v>#VALUE!</v>
      </c>
      <c r="X750" s="82" t="b">
        <f t="shared" si="263"/>
        <v>0</v>
      </c>
      <c r="Y750" s="72" t="str">
        <f t="shared" si="246"/>
        <v/>
      </c>
      <c r="Z750" s="81" t="e" cm="1">
        <f t="array" aca="1" ref="Z750" ca="1">TEXT(RIGHT(10-RIGHT(SUM(INDEX(1*(MID(MID(C750,1,1)*2,ROW(INDIRECT("1:"&amp;LEN(MID(C750,1,1)*2))),1)),,))+MID(C750,2,1)+
SUM(INDEX(1*(MID(MID(C750,3,1)*2,ROW(INDIRECT("1:"&amp;LEN(MID(C750,3,1)*2))),1)),,))+MID(C750,4,1)+
SUM(INDEX(1*(MID(MID(C750,5,1)*2,ROW(INDIRECT("1:"&amp;LEN(MID(C750,5,1)*2))),1)),,))+MID(C750,6,1)+
SUM(INDEX(1*(MID(MID(C750,8,1)*2,ROW(INDIRECT("1:"&amp;LEN(MID(C750,8,1)*2))),1)),,))+MID(C750,9,1)+
SUM(INDEX(1*(MID(MID(C750,10,1)*2,ROW(INDIRECT("1:"&amp;LEN(MID(C750,10,1)*2))),1)),,)),1),1),"0")</f>
        <v>#VALUE!</v>
      </c>
      <c r="AA750" s="81" t="str">
        <f t="shared" si="247"/>
        <v/>
      </c>
      <c r="AB750" s="83" t="b">
        <f t="shared" si="248"/>
        <v>0</v>
      </c>
      <c r="AC750" s="154">
        <f t="shared" si="260"/>
        <v>0</v>
      </c>
      <c r="AD750" s="154">
        <f>SUMIF($C$15:C749,C750,$AC$15:AC749)</f>
        <v>0</v>
      </c>
      <c r="AE750" s="15">
        <f t="shared" si="261"/>
        <v>10000</v>
      </c>
      <c r="AF750" s="154">
        <f t="shared" si="262"/>
        <v>0</v>
      </c>
    </row>
    <row r="751" spans="1:32" s="30" customFormat="1" x14ac:dyDescent="0.25">
      <c r="A751" s="19">
        <v>736</v>
      </c>
      <c r="B751" s="20"/>
      <c r="C751" s="107"/>
      <c r="D751" s="20"/>
      <c r="E751" s="20"/>
      <c r="F751" s="20"/>
      <c r="G751" s="122"/>
      <c r="H751" s="156">
        <f t="shared" si="249"/>
        <v>0</v>
      </c>
      <c r="I751" s="117" t="str">
        <f t="shared" si="250"/>
        <v/>
      </c>
      <c r="J751" s="80" t="b">
        <f t="shared" si="251"/>
        <v>0</v>
      </c>
      <c r="K751" s="80" t="str">
        <f t="shared" si="252"/>
        <v/>
      </c>
      <c r="L751" s="80" t="b">
        <f>IF(C751="",FALSE,IFERROR(NOT(MATCH(C751,'Anställda och korttidsarbete'!$C:$C,0)&gt;0),TRUE))</f>
        <v>0</v>
      </c>
      <c r="M751" s="80" t="str">
        <f t="shared" si="253"/>
        <v/>
      </c>
      <c r="N751" s="80" t="b">
        <f t="shared" si="254"/>
        <v>0</v>
      </c>
      <c r="O751" s="80" t="str">
        <f t="shared" si="255"/>
        <v/>
      </c>
      <c r="P751" s="13" t="b">
        <f t="shared" si="256"/>
        <v>0</v>
      </c>
      <c r="Q751" s="80" t="str">
        <f t="shared" si="257"/>
        <v/>
      </c>
      <c r="R751" s="80" t="b">
        <f t="shared" si="258"/>
        <v>0</v>
      </c>
      <c r="S751" s="81" t="e">
        <f t="shared" si="242"/>
        <v>#VALUE!</v>
      </c>
      <c r="T751" s="81" t="e">
        <f t="shared" si="243"/>
        <v>#VALUE!</v>
      </c>
      <c r="U751" s="81" t="e">
        <f t="shared" si="244"/>
        <v>#VALUE!</v>
      </c>
      <c r="V751" s="82" t="e">
        <f t="shared" si="245"/>
        <v>#VALUE!</v>
      </c>
      <c r="W751" s="82" t="e">
        <f t="shared" si="259"/>
        <v>#VALUE!</v>
      </c>
      <c r="X751" s="82" t="b">
        <f t="shared" si="263"/>
        <v>0</v>
      </c>
      <c r="Y751" s="72" t="str">
        <f t="shared" si="246"/>
        <v/>
      </c>
      <c r="Z751" s="81" t="e" cm="1">
        <f t="array" aca="1" ref="Z751" ca="1">TEXT(RIGHT(10-RIGHT(SUM(INDEX(1*(MID(MID(C751,1,1)*2,ROW(INDIRECT("1:"&amp;LEN(MID(C751,1,1)*2))),1)),,))+MID(C751,2,1)+
SUM(INDEX(1*(MID(MID(C751,3,1)*2,ROW(INDIRECT("1:"&amp;LEN(MID(C751,3,1)*2))),1)),,))+MID(C751,4,1)+
SUM(INDEX(1*(MID(MID(C751,5,1)*2,ROW(INDIRECT("1:"&amp;LEN(MID(C751,5,1)*2))),1)),,))+MID(C751,6,1)+
SUM(INDEX(1*(MID(MID(C751,8,1)*2,ROW(INDIRECT("1:"&amp;LEN(MID(C751,8,1)*2))),1)),,))+MID(C751,9,1)+
SUM(INDEX(1*(MID(MID(C751,10,1)*2,ROW(INDIRECT("1:"&amp;LEN(MID(C751,10,1)*2))),1)),,)),1),1),"0")</f>
        <v>#VALUE!</v>
      </c>
      <c r="AA751" s="81" t="str">
        <f t="shared" si="247"/>
        <v/>
      </c>
      <c r="AB751" s="83" t="b">
        <f t="shared" si="248"/>
        <v>0</v>
      </c>
      <c r="AC751" s="154">
        <f t="shared" si="260"/>
        <v>0</v>
      </c>
      <c r="AD751" s="154">
        <f>SUMIF($C$15:C750,C751,$AC$15:AC750)</f>
        <v>0</v>
      </c>
      <c r="AE751" s="15">
        <f t="shared" si="261"/>
        <v>10000</v>
      </c>
      <c r="AF751" s="154">
        <f t="shared" si="262"/>
        <v>0</v>
      </c>
    </row>
    <row r="752" spans="1:32" s="30" customFormat="1" x14ac:dyDescent="0.25">
      <c r="A752" s="19">
        <v>737</v>
      </c>
      <c r="B752" s="20"/>
      <c r="C752" s="107"/>
      <c r="D752" s="20"/>
      <c r="E752" s="20"/>
      <c r="F752" s="20"/>
      <c r="G752" s="122"/>
      <c r="H752" s="156">
        <f t="shared" si="249"/>
        <v>0</v>
      </c>
      <c r="I752" s="117" t="str">
        <f t="shared" si="250"/>
        <v/>
      </c>
      <c r="J752" s="80" t="b">
        <f t="shared" si="251"/>
        <v>0</v>
      </c>
      <c r="K752" s="80" t="str">
        <f t="shared" si="252"/>
        <v/>
      </c>
      <c r="L752" s="80" t="b">
        <f>IF(C752="",FALSE,IFERROR(NOT(MATCH(C752,'Anställda och korttidsarbete'!$C:$C,0)&gt;0),TRUE))</f>
        <v>0</v>
      </c>
      <c r="M752" s="80" t="str">
        <f t="shared" si="253"/>
        <v/>
      </c>
      <c r="N752" s="80" t="b">
        <f t="shared" si="254"/>
        <v>0</v>
      </c>
      <c r="O752" s="80" t="str">
        <f t="shared" si="255"/>
        <v/>
      </c>
      <c r="P752" s="13" t="b">
        <f t="shared" si="256"/>
        <v>0</v>
      </c>
      <c r="Q752" s="80" t="str">
        <f t="shared" si="257"/>
        <v/>
      </c>
      <c r="R752" s="80" t="b">
        <f t="shared" si="258"/>
        <v>0</v>
      </c>
      <c r="S752" s="81" t="e">
        <f t="shared" si="242"/>
        <v>#VALUE!</v>
      </c>
      <c r="T752" s="81" t="e">
        <f t="shared" si="243"/>
        <v>#VALUE!</v>
      </c>
      <c r="U752" s="81" t="e">
        <f t="shared" si="244"/>
        <v>#VALUE!</v>
      </c>
      <c r="V752" s="82" t="e">
        <f t="shared" si="245"/>
        <v>#VALUE!</v>
      </c>
      <c r="W752" s="82" t="e">
        <f t="shared" si="259"/>
        <v>#VALUE!</v>
      </c>
      <c r="X752" s="82" t="b">
        <f t="shared" si="263"/>
        <v>0</v>
      </c>
      <c r="Y752" s="72" t="str">
        <f t="shared" si="246"/>
        <v/>
      </c>
      <c r="Z752" s="81" t="e" cm="1">
        <f t="array" aca="1" ref="Z752" ca="1">TEXT(RIGHT(10-RIGHT(SUM(INDEX(1*(MID(MID(C752,1,1)*2,ROW(INDIRECT("1:"&amp;LEN(MID(C752,1,1)*2))),1)),,))+MID(C752,2,1)+
SUM(INDEX(1*(MID(MID(C752,3,1)*2,ROW(INDIRECT("1:"&amp;LEN(MID(C752,3,1)*2))),1)),,))+MID(C752,4,1)+
SUM(INDEX(1*(MID(MID(C752,5,1)*2,ROW(INDIRECT("1:"&amp;LEN(MID(C752,5,1)*2))),1)),,))+MID(C752,6,1)+
SUM(INDEX(1*(MID(MID(C752,8,1)*2,ROW(INDIRECT("1:"&amp;LEN(MID(C752,8,1)*2))),1)),,))+MID(C752,9,1)+
SUM(INDEX(1*(MID(MID(C752,10,1)*2,ROW(INDIRECT("1:"&amp;LEN(MID(C752,10,1)*2))),1)),,)),1),1),"0")</f>
        <v>#VALUE!</v>
      </c>
      <c r="AA752" s="81" t="str">
        <f t="shared" si="247"/>
        <v/>
      </c>
      <c r="AB752" s="83" t="b">
        <f t="shared" si="248"/>
        <v>0</v>
      </c>
      <c r="AC752" s="154">
        <f t="shared" si="260"/>
        <v>0</v>
      </c>
      <c r="AD752" s="154">
        <f>SUMIF($C$15:C751,C752,$AC$15:AC751)</f>
        <v>0</v>
      </c>
      <c r="AE752" s="15">
        <f t="shared" si="261"/>
        <v>10000</v>
      </c>
      <c r="AF752" s="154">
        <f t="shared" si="262"/>
        <v>0</v>
      </c>
    </row>
    <row r="753" spans="1:32" s="30" customFormat="1" x14ac:dyDescent="0.25">
      <c r="A753" s="19">
        <v>738</v>
      </c>
      <c r="B753" s="20"/>
      <c r="C753" s="107"/>
      <c r="D753" s="20"/>
      <c r="E753" s="20"/>
      <c r="F753" s="20"/>
      <c r="G753" s="122"/>
      <c r="H753" s="156">
        <f t="shared" si="249"/>
        <v>0</v>
      </c>
      <c r="I753" s="117" t="str">
        <f t="shared" si="250"/>
        <v/>
      </c>
      <c r="J753" s="80" t="b">
        <f t="shared" si="251"/>
        <v>0</v>
      </c>
      <c r="K753" s="80" t="str">
        <f t="shared" si="252"/>
        <v/>
      </c>
      <c r="L753" s="80" t="b">
        <f>IF(C753="",FALSE,IFERROR(NOT(MATCH(C753,'Anställda och korttidsarbete'!$C:$C,0)&gt;0),TRUE))</f>
        <v>0</v>
      </c>
      <c r="M753" s="80" t="str">
        <f t="shared" si="253"/>
        <v/>
      </c>
      <c r="N753" s="80" t="b">
        <f t="shared" si="254"/>
        <v>0</v>
      </c>
      <c r="O753" s="80" t="str">
        <f t="shared" si="255"/>
        <v/>
      </c>
      <c r="P753" s="13" t="b">
        <f t="shared" si="256"/>
        <v>0</v>
      </c>
      <c r="Q753" s="80" t="str">
        <f t="shared" si="257"/>
        <v/>
      </c>
      <c r="R753" s="80" t="b">
        <f t="shared" si="258"/>
        <v>0</v>
      </c>
      <c r="S753" s="81" t="e">
        <f t="shared" si="242"/>
        <v>#VALUE!</v>
      </c>
      <c r="T753" s="81" t="e">
        <f t="shared" si="243"/>
        <v>#VALUE!</v>
      </c>
      <c r="U753" s="81" t="e">
        <f t="shared" si="244"/>
        <v>#VALUE!</v>
      </c>
      <c r="V753" s="82" t="e">
        <f t="shared" si="245"/>
        <v>#VALUE!</v>
      </c>
      <c r="W753" s="82" t="e">
        <f t="shared" si="259"/>
        <v>#VALUE!</v>
      </c>
      <c r="X753" s="82" t="b">
        <f t="shared" si="263"/>
        <v>0</v>
      </c>
      <c r="Y753" s="72" t="str">
        <f t="shared" si="246"/>
        <v/>
      </c>
      <c r="Z753" s="81" t="e" cm="1">
        <f t="array" aca="1" ref="Z753" ca="1">TEXT(RIGHT(10-RIGHT(SUM(INDEX(1*(MID(MID(C753,1,1)*2,ROW(INDIRECT("1:"&amp;LEN(MID(C753,1,1)*2))),1)),,))+MID(C753,2,1)+
SUM(INDEX(1*(MID(MID(C753,3,1)*2,ROW(INDIRECT("1:"&amp;LEN(MID(C753,3,1)*2))),1)),,))+MID(C753,4,1)+
SUM(INDEX(1*(MID(MID(C753,5,1)*2,ROW(INDIRECT("1:"&amp;LEN(MID(C753,5,1)*2))),1)),,))+MID(C753,6,1)+
SUM(INDEX(1*(MID(MID(C753,8,1)*2,ROW(INDIRECT("1:"&amp;LEN(MID(C753,8,1)*2))),1)),,))+MID(C753,9,1)+
SUM(INDEX(1*(MID(MID(C753,10,1)*2,ROW(INDIRECT("1:"&amp;LEN(MID(C753,10,1)*2))),1)),,)),1),1),"0")</f>
        <v>#VALUE!</v>
      </c>
      <c r="AA753" s="81" t="str">
        <f t="shared" si="247"/>
        <v/>
      </c>
      <c r="AB753" s="83" t="b">
        <f t="shared" si="248"/>
        <v>0</v>
      </c>
      <c r="AC753" s="154">
        <f t="shared" si="260"/>
        <v>0</v>
      </c>
      <c r="AD753" s="154">
        <f>SUMIF($C$15:C752,C753,$AC$15:AC752)</f>
        <v>0</v>
      </c>
      <c r="AE753" s="15">
        <f t="shared" si="261"/>
        <v>10000</v>
      </c>
      <c r="AF753" s="154">
        <f t="shared" si="262"/>
        <v>0</v>
      </c>
    </row>
    <row r="754" spans="1:32" s="30" customFormat="1" x14ac:dyDescent="0.25">
      <c r="A754" s="19">
        <v>739</v>
      </c>
      <c r="B754" s="20"/>
      <c r="C754" s="107"/>
      <c r="D754" s="20"/>
      <c r="E754" s="20"/>
      <c r="F754" s="20"/>
      <c r="G754" s="122"/>
      <c r="H754" s="156">
        <f t="shared" si="249"/>
        <v>0</v>
      </c>
      <c r="I754" s="117" t="str">
        <f t="shared" si="250"/>
        <v/>
      </c>
      <c r="J754" s="80" t="b">
        <f t="shared" si="251"/>
        <v>0</v>
      </c>
      <c r="K754" s="80" t="str">
        <f t="shared" si="252"/>
        <v/>
      </c>
      <c r="L754" s="80" t="b">
        <f>IF(C754="",FALSE,IFERROR(NOT(MATCH(C754,'Anställda och korttidsarbete'!$C:$C,0)&gt;0),TRUE))</f>
        <v>0</v>
      </c>
      <c r="M754" s="80" t="str">
        <f t="shared" si="253"/>
        <v/>
      </c>
      <c r="N754" s="80" t="b">
        <f t="shared" si="254"/>
        <v>0</v>
      </c>
      <c r="O754" s="80" t="str">
        <f t="shared" si="255"/>
        <v/>
      </c>
      <c r="P754" s="13" t="b">
        <f t="shared" si="256"/>
        <v>0</v>
      </c>
      <c r="Q754" s="80" t="str">
        <f t="shared" si="257"/>
        <v/>
      </c>
      <c r="R754" s="80" t="b">
        <f t="shared" si="258"/>
        <v>0</v>
      </c>
      <c r="S754" s="81" t="e">
        <f t="shared" si="242"/>
        <v>#VALUE!</v>
      </c>
      <c r="T754" s="81" t="e">
        <f t="shared" si="243"/>
        <v>#VALUE!</v>
      </c>
      <c r="U754" s="81" t="e">
        <f t="shared" si="244"/>
        <v>#VALUE!</v>
      </c>
      <c r="V754" s="82" t="e">
        <f t="shared" si="245"/>
        <v>#VALUE!</v>
      </c>
      <c r="W754" s="82" t="e">
        <f t="shared" si="259"/>
        <v>#VALUE!</v>
      </c>
      <c r="X754" s="82" t="b">
        <f t="shared" si="263"/>
        <v>0</v>
      </c>
      <c r="Y754" s="72" t="str">
        <f t="shared" si="246"/>
        <v/>
      </c>
      <c r="Z754" s="81" t="e" cm="1">
        <f t="array" aca="1" ref="Z754" ca="1">TEXT(RIGHT(10-RIGHT(SUM(INDEX(1*(MID(MID(C754,1,1)*2,ROW(INDIRECT("1:"&amp;LEN(MID(C754,1,1)*2))),1)),,))+MID(C754,2,1)+
SUM(INDEX(1*(MID(MID(C754,3,1)*2,ROW(INDIRECT("1:"&amp;LEN(MID(C754,3,1)*2))),1)),,))+MID(C754,4,1)+
SUM(INDEX(1*(MID(MID(C754,5,1)*2,ROW(INDIRECT("1:"&amp;LEN(MID(C754,5,1)*2))),1)),,))+MID(C754,6,1)+
SUM(INDEX(1*(MID(MID(C754,8,1)*2,ROW(INDIRECT("1:"&amp;LEN(MID(C754,8,1)*2))),1)),,))+MID(C754,9,1)+
SUM(INDEX(1*(MID(MID(C754,10,1)*2,ROW(INDIRECT("1:"&amp;LEN(MID(C754,10,1)*2))),1)),,)),1),1),"0")</f>
        <v>#VALUE!</v>
      </c>
      <c r="AA754" s="81" t="str">
        <f t="shared" si="247"/>
        <v/>
      </c>
      <c r="AB754" s="83" t="b">
        <f t="shared" si="248"/>
        <v>0</v>
      </c>
      <c r="AC754" s="154">
        <f t="shared" si="260"/>
        <v>0</v>
      </c>
      <c r="AD754" s="154">
        <f>SUMIF($C$15:C753,C754,$AC$15:AC753)</f>
        <v>0</v>
      </c>
      <c r="AE754" s="15">
        <f t="shared" si="261"/>
        <v>10000</v>
      </c>
      <c r="AF754" s="154">
        <f t="shared" si="262"/>
        <v>0</v>
      </c>
    </row>
    <row r="755" spans="1:32" s="30" customFormat="1" x14ac:dyDescent="0.25">
      <c r="A755" s="19">
        <v>740</v>
      </c>
      <c r="B755" s="20"/>
      <c r="C755" s="107"/>
      <c r="D755" s="20"/>
      <c r="E755" s="20"/>
      <c r="F755" s="20"/>
      <c r="G755" s="122"/>
      <c r="H755" s="156">
        <f t="shared" si="249"/>
        <v>0</v>
      </c>
      <c r="I755" s="117" t="str">
        <f t="shared" si="250"/>
        <v/>
      </c>
      <c r="J755" s="80" t="b">
        <f t="shared" si="251"/>
        <v>0</v>
      </c>
      <c r="K755" s="80" t="str">
        <f t="shared" si="252"/>
        <v/>
      </c>
      <c r="L755" s="80" t="b">
        <f>IF(C755="",FALSE,IFERROR(NOT(MATCH(C755,'Anställda och korttidsarbete'!$C:$C,0)&gt;0),TRUE))</f>
        <v>0</v>
      </c>
      <c r="M755" s="80" t="str">
        <f t="shared" si="253"/>
        <v/>
      </c>
      <c r="N755" s="80" t="b">
        <f t="shared" si="254"/>
        <v>0</v>
      </c>
      <c r="O755" s="80" t="str">
        <f t="shared" si="255"/>
        <v/>
      </c>
      <c r="P755" s="13" t="b">
        <f t="shared" si="256"/>
        <v>0</v>
      </c>
      <c r="Q755" s="80" t="str">
        <f t="shared" si="257"/>
        <v/>
      </c>
      <c r="R755" s="80" t="b">
        <f t="shared" si="258"/>
        <v>0</v>
      </c>
      <c r="S755" s="81" t="e">
        <f t="shared" si="242"/>
        <v>#VALUE!</v>
      </c>
      <c r="T755" s="81" t="e">
        <f t="shared" si="243"/>
        <v>#VALUE!</v>
      </c>
      <c r="U755" s="81" t="e">
        <f t="shared" si="244"/>
        <v>#VALUE!</v>
      </c>
      <c r="V755" s="82" t="e">
        <f t="shared" si="245"/>
        <v>#VALUE!</v>
      </c>
      <c r="W755" s="82" t="e">
        <f t="shared" si="259"/>
        <v>#VALUE!</v>
      </c>
      <c r="X755" s="82" t="b">
        <f t="shared" si="263"/>
        <v>0</v>
      </c>
      <c r="Y755" s="72" t="str">
        <f t="shared" si="246"/>
        <v/>
      </c>
      <c r="Z755" s="81" t="e" cm="1">
        <f t="array" aca="1" ref="Z755" ca="1">TEXT(RIGHT(10-RIGHT(SUM(INDEX(1*(MID(MID(C755,1,1)*2,ROW(INDIRECT("1:"&amp;LEN(MID(C755,1,1)*2))),1)),,))+MID(C755,2,1)+
SUM(INDEX(1*(MID(MID(C755,3,1)*2,ROW(INDIRECT("1:"&amp;LEN(MID(C755,3,1)*2))),1)),,))+MID(C755,4,1)+
SUM(INDEX(1*(MID(MID(C755,5,1)*2,ROW(INDIRECT("1:"&amp;LEN(MID(C755,5,1)*2))),1)),,))+MID(C755,6,1)+
SUM(INDEX(1*(MID(MID(C755,8,1)*2,ROW(INDIRECT("1:"&amp;LEN(MID(C755,8,1)*2))),1)),,))+MID(C755,9,1)+
SUM(INDEX(1*(MID(MID(C755,10,1)*2,ROW(INDIRECT("1:"&amp;LEN(MID(C755,10,1)*2))),1)),,)),1),1),"0")</f>
        <v>#VALUE!</v>
      </c>
      <c r="AA755" s="81" t="str">
        <f t="shared" si="247"/>
        <v/>
      </c>
      <c r="AB755" s="83" t="b">
        <f t="shared" si="248"/>
        <v>0</v>
      </c>
      <c r="AC755" s="154">
        <f t="shared" si="260"/>
        <v>0</v>
      </c>
      <c r="AD755" s="154">
        <f>SUMIF($C$15:C754,C755,$AC$15:AC754)</f>
        <v>0</v>
      </c>
      <c r="AE755" s="15">
        <f t="shared" si="261"/>
        <v>10000</v>
      </c>
      <c r="AF755" s="154">
        <f t="shared" si="262"/>
        <v>0</v>
      </c>
    </row>
    <row r="756" spans="1:32" s="30" customFormat="1" x14ac:dyDescent="0.25">
      <c r="A756" s="19">
        <v>741</v>
      </c>
      <c r="B756" s="20"/>
      <c r="C756" s="107"/>
      <c r="D756" s="20"/>
      <c r="E756" s="20"/>
      <c r="F756" s="20"/>
      <c r="G756" s="122"/>
      <c r="H756" s="156">
        <f t="shared" si="249"/>
        <v>0</v>
      </c>
      <c r="I756" s="117" t="str">
        <f t="shared" si="250"/>
        <v/>
      </c>
      <c r="J756" s="80" t="b">
        <f t="shared" si="251"/>
        <v>0</v>
      </c>
      <c r="K756" s="80" t="str">
        <f t="shared" si="252"/>
        <v/>
      </c>
      <c r="L756" s="80" t="b">
        <f>IF(C756="",FALSE,IFERROR(NOT(MATCH(C756,'Anställda och korttidsarbete'!$C:$C,0)&gt;0),TRUE))</f>
        <v>0</v>
      </c>
      <c r="M756" s="80" t="str">
        <f t="shared" si="253"/>
        <v/>
      </c>
      <c r="N756" s="80" t="b">
        <f t="shared" si="254"/>
        <v>0</v>
      </c>
      <c r="O756" s="80" t="str">
        <f t="shared" si="255"/>
        <v/>
      </c>
      <c r="P756" s="13" t="b">
        <f t="shared" si="256"/>
        <v>0</v>
      </c>
      <c r="Q756" s="80" t="str">
        <f t="shared" si="257"/>
        <v/>
      </c>
      <c r="R756" s="80" t="b">
        <f t="shared" si="258"/>
        <v>0</v>
      </c>
      <c r="S756" s="81" t="e">
        <f t="shared" si="242"/>
        <v>#VALUE!</v>
      </c>
      <c r="T756" s="81" t="e">
        <f t="shared" si="243"/>
        <v>#VALUE!</v>
      </c>
      <c r="U756" s="81" t="e">
        <f t="shared" si="244"/>
        <v>#VALUE!</v>
      </c>
      <c r="V756" s="82" t="e">
        <f t="shared" si="245"/>
        <v>#VALUE!</v>
      </c>
      <c r="W756" s="82" t="e">
        <f t="shared" si="259"/>
        <v>#VALUE!</v>
      </c>
      <c r="X756" s="82" t="b">
        <f t="shared" si="263"/>
        <v>0</v>
      </c>
      <c r="Y756" s="72" t="str">
        <f t="shared" si="246"/>
        <v/>
      </c>
      <c r="Z756" s="81" t="e" cm="1">
        <f t="array" aca="1" ref="Z756" ca="1">TEXT(RIGHT(10-RIGHT(SUM(INDEX(1*(MID(MID(C756,1,1)*2,ROW(INDIRECT("1:"&amp;LEN(MID(C756,1,1)*2))),1)),,))+MID(C756,2,1)+
SUM(INDEX(1*(MID(MID(C756,3,1)*2,ROW(INDIRECT("1:"&amp;LEN(MID(C756,3,1)*2))),1)),,))+MID(C756,4,1)+
SUM(INDEX(1*(MID(MID(C756,5,1)*2,ROW(INDIRECT("1:"&amp;LEN(MID(C756,5,1)*2))),1)),,))+MID(C756,6,1)+
SUM(INDEX(1*(MID(MID(C756,8,1)*2,ROW(INDIRECT("1:"&amp;LEN(MID(C756,8,1)*2))),1)),,))+MID(C756,9,1)+
SUM(INDEX(1*(MID(MID(C756,10,1)*2,ROW(INDIRECT("1:"&amp;LEN(MID(C756,10,1)*2))),1)),,)),1),1),"0")</f>
        <v>#VALUE!</v>
      </c>
      <c r="AA756" s="81" t="str">
        <f t="shared" si="247"/>
        <v/>
      </c>
      <c r="AB756" s="83" t="b">
        <f t="shared" si="248"/>
        <v>0</v>
      </c>
      <c r="AC756" s="154">
        <f t="shared" si="260"/>
        <v>0</v>
      </c>
      <c r="AD756" s="154">
        <f>SUMIF($C$15:C755,C756,$AC$15:AC755)</f>
        <v>0</v>
      </c>
      <c r="AE756" s="15">
        <f t="shared" si="261"/>
        <v>10000</v>
      </c>
      <c r="AF756" s="154">
        <f t="shared" si="262"/>
        <v>0</v>
      </c>
    </row>
    <row r="757" spans="1:32" s="30" customFormat="1" x14ac:dyDescent="0.25">
      <c r="A757" s="19">
        <v>742</v>
      </c>
      <c r="B757" s="20"/>
      <c r="C757" s="107"/>
      <c r="D757" s="20"/>
      <c r="E757" s="20"/>
      <c r="F757" s="20"/>
      <c r="G757" s="122"/>
      <c r="H757" s="156">
        <f t="shared" si="249"/>
        <v>0</v>
      </c>
      <c r="I757" s="117" t="str">
        <f t="shared" si="250"/>
        <v/>
      </c>
      <c r="J757" s="80" t="b">
        <f t="shared" si="251"/>
        <v>0</v>
      </c>
      <c r="K757" s="80" t="str">
        <f t="shared" si="252"/>
        <v/>
      </c>
      <c r="L757" s="80" t="b">
        <f>IF(C757="",FALSE,IFERROR(NOT(MATCH(C757,'Anställda och korttidsarbete'!$C:$C,0)&gt;0),TRUE))</f>
        <v>0</v>
      </c>
      <c r="M757" s="80" t="str">
        <f t="shared" si="253"/>
        <v/>
      </c>
      <c r="N757" s="80" t="b">
        <f t="shared" si="254"/>
        <v>0</v>
      </c>
      <c r="O757" s="80" t="str">
        <f t="shared" si="255"/>
        <v/>
      </c>
      <c r="P757" s="13" t="b">
        <f t="shared" si="256"/>
        <v>0</v>
      </c>
      <c r="Q757" s="80" t="str">
        <f t="shared" si="257"/>
        <v/>
      </c>
      <c r="R757" s="80" t="b">
        <f t="shared" si="258"/>
        <v>0</v>
      </c>
      <c r="S757" s="81" t="e">
        <f t="shared" si="242"/>
        <v>#VALUE!</v>
      </c>
      <c r="T757" s="81" t="e">
        <f t="shared" si="243"/>
        <v>#VALUE!</v>
      </c>
      <c r="U757" s="81" t="e">
        <f t="shared" si="244"/>
        <v>#VALUE!</v>
      </c>
      <c r="V757" s="82" t="e">
        <f t="shared" si="245"/>
        <v>#VALUE!</v>
      </c>
      <c r="W757" s="82" t="e">
        <f t="shared" si="259"/>
        <v>#VALUE!</v>
      </c>
      <c r="X757" s="82" t="b">
        <f t="shared" si="263"/>
        <v>0</v>
      </c>
      <c r="Y757" s="72" t="str">
        <f t="shared" si="246"/>
        <v/>
      </c>
      <c r="Z757" s="81" t="e" cm="1">
        <f t="array" aca="1" ref="Z757" ca="1">TEXT(RIGHT(10-RIGHT(SUM(INDEX(1*(MID(MID(C757,1,1)*2,ROW(INDIRECT("1:"&amp;LEN(MID(C757,1,1)*2))),1)),,))+MID(C757,2,1)+
SUM(INDEX(1*(MID(MID(C757,3,1)*2,ROW(INDIRECT("1:"&amp;LEN(MID(C757,3,1)*2))),1)),,))+MID(C757,4,1)+
SUM(INDEX(1*(MID(MID(C757,5,1)*2,ROW(INDIRECT("1:"&amp;LEN(MID(C757,5,1)*2))),1)),,))+MID(C757,6,1)+
SUM(INDEX(1*(MID(MID(C757,8,1)*2,ROW(INDIRECT("1:"&amp;LEN(MID(C757,8,1)*2))),1)),,))+MID(C757,9,1)+
SUM(INDEX(1*(MID(MID(C757,10,1)*2,ROW(INDIRECT("1:"&amp;LEN(MID(C757,10,1)*2))),1)),,)),1),1),"0")</f>
        <v>#VALUE!</v>
      </c>
      <c r="AA757" s="81" t="str">
        <f t="shared" si="247"/>
        <v/>
      </c>
      <c r="AB757" s="83" t="b">
        <f t="shared" si="248"/>
        <v>0</v>
      </c>
      <c r="AC757" s="154">
        <f t="shared" si="260"/>
        <v>0</v>
      </c>
      <c r="AD757" s="154">
        <f>SUMIF($C$15:C756,C757,$AC$15:AC756)</f>
        <v>0</v>
      </c>
      <c r="AE757" s="15">
        <f t="shared" si="261"/>
        <v>10000</v>
      </c>
      <c r="AF757" s="154">
        <f t="shared" si="262"/>
        <v>0</v>
      </c>
    </row>
    <row r="758" spans="1:32" s="30" customFormat="1" x14ac:dyDescent="0.25">
      <c r="A758" s="19">
        <v>743</v>
      </c>
      <c r="B758" s="20"/>
      <c r="C758" s="107"/>
      <c r="D758" s="20"/>
      <c r="E758" s="20"/>
      <c r="F758" s="20"/>
      <c r="G758" s="122"/>
      <c r="H758" s="156">
        <f t="shared" si="249"/>
        <v>0</v>
      </c>
      <c r="I758" s="117" t="str">
        <f t="shared" si="250"/>
        <v/>
      </c>
      <c r="J758" s="80" t="b">
        <f t="shared" si="251"/>
        <v>0</v>
      </c>
      <c r="K758" s="80" t="str">
        <f t="shared" si="252"/>
        <v/>
      </c>
      <c r="L758" s="80" t="b">
        <f>IF(C758="",FALSE,IFERROR(NOT(MATCH(C758,'Anställda och korttidsarbete'!$C:$C,0)&gt;0),TRUE))</f>
        <v>0</v>
      </c>
      <c r="M758" s="80" t="str">
        <f t="shared" si="253"/>
        <v/>
      </c>
      <c r="N758" s="80" t="b">
        <f t="shared" si="254"/>
        <v>0</v>
      </c>
      <c r="O758" s="80" t="str">
        <f t="shared" si="255"/>
        <v/>
      </c>
      <c r="P758" s="13" t="b">
        <f t="shared" si="256"/>
        <v>0</v>
      </c>
      <c r="Q758" s="80" t="str">
        <f t="shared" si="257"/>
        <v/>
      </c>
      <c r="R758" s="80" t="b">
        <f t="shared" si="258"/>
        <v>0</v>
      </c>
      <c r="S758" s="81" t="e">
        <f t="shared" si="242"/>
        <v>#VALUE!</v>
      </c>
      <c r="T758" s="81" t="e">
        <f t="shared" si="243"/>
        <v>#VALUE!</v>
      </c>
      <c r="U758" s="81" t="e">
        <f t="shared" si="244"/>
        <v>#VALUE!</v>
      </c>
      <c r="V758" s="82" t="e">
        <f t="shared" si="245"/>
        <v>#VALUE!</v>
      </c>
      <c r="W758" s="82" t="e">
        <f t="shared" si="259"/>
        <v>#VALUE!</v>
      </c>
      <c r="X758" s="82" t="b">
        <f t="shared" si="263"/>
        <v>0</v>
      </c>
      <c r="Y758" s="72" t="str">
        <f t="shared" si="246"/>
        <v/>
      </c>
      <c r="Z758" s="81" t="e" cm="1">
        <f t="array" aca="1" ref="Z758" ca="1">TEXT(RIGHT(10-RIGHT(SUM(INDEX(1*(MID(MID(C758,1,1)*2,ROW(INDIRECT("1:"&amp;LEN(MID(C758,1,1)*2))),1)),,))+MID(C758,2,1)+
SUM(INDEX(1*(MID(MID(C758,3,1)*2,ROW(INDIRECT("1:"&amp;LEN(MID(C758,3,1)*2))),1)),,))+MID(C758,4,1)+
SUM(INDEX(1*(MID(MID(C758,5,1)*2,ROW(INDIRECT("1:"&amp;LEN(MID(C758,5,1)*2))),1)),,))+MID(C758,6,1)+
SUM(INDEX(1*(MID(MID(C758,8,1)*2,ROW(INDIRECT("1:"&amp;LEN(MID(C758,8,1)*2))),1)),,))+MID(C758,9,1)+
SUM(INDEX(1*(MID(MID(C758,10,1)*2,ROW(INDIRECT("1:"&amp;LEN(MID(C758,10,1)*2))),1)),,)),1),1),"0")</f>
        <v>#VALUE!</v>
      </c>
      <c r="AA758" s="81" t="str">
        <f t="shared" si="247"/>
        <v/>
      </c>
      <c r="AB758" s="83" t="b">
        <f t="shared" si="248"/>
        <v>0</v>
      </c>
      <c r="AC758" s="154">
        <f t="shared" si="260"/>
        <v>0</v>
      </c>
      <c r="AD758" s="154">
        <f>SUMIF($C$15:C757,C758,$AC$15:AC757)</f>
        <v>0</v>
      </c>
      <c r="AE758" s="15">
        <f t="shared" si="261"/>
        <v>10000</v>
      </c>
      <c r="AF758" s="154">
        <f t="shared" si="262"/>
        <v>0</v>
      </c>
    </row>
    <row r="759" spans="1:32" s="30" customFormat="1" x14ac:dyDescent="0.25">
      <c r="A759" s="19">
        <v>744</v>
      </c>
      <c r="B759" s="20"/>
      <c r="C759" s="107"/>
      <c r="D759" s="20"/>
      <c r="E759" s="20"/>
      <c r="F759" s="20"/>
      <c r="G759" s="122"/>
      <c r="H759" s="156">
        <f t="shared" si="249"/>
        <v>0</v>
      </c>
      <c r="I759" s="117" t="str">
        <f t="shared" si="250"/>
        <v/>
      </c>
      <c r="J759" s="80" t="b">
        <f t="shared" si="251"/>
        <v>0</v>
      </c>
      <c r="K759" s="80" t="str">
        <f t="shared" si="252"/>
        <v/>
      </c>
      <c r="L759" s="80" t="b">
        <f>IF(C759="",FALSE,IFERROR(NOT(MATCH(C759,'Anställda och korttidsarbete'!$C:$C,0)&gt;0),TRUE))</f>
        <v>0</v>
      </c>
      <c r="M759" s="80" t="str">
        <f t="shared" si="253"/>
        <v/>
      </c>
      <c r="N759" s="80" t="b">
        <f t="shared" si="254"/>
        <v>0</v>
      </c>
      <c r="O759" s="80" t="str">
        <f t="shared" si="255"/>
        <v/>
      </c>
      <c r="P759" s="13" t="b">
        <f t="shared" si="256"/>
        <v>0</v>
      </c>
      <c r="Q759" s="80" t="str">
        <f t="shared" si="257"/>
        <v/>
      </c>
      <c r="R759" s="80" t="b">
        <f t="shared" si="258"/>
        <v>0</v>
      </c>
      <c r="S759" s="81" t="e">
        <f t="shared" si="242"/>
        <v>#VALUE!</v>
      </c>
      <c r="T759" s="81" t="e">
        <f t="shared" si="243"/>
        <v>#VALUE!</v>
      </c>
      <c r="U759" s="81" t="e">
        <f t="shared" si="244"/>
        <v>#VALUE!</v>
      </c>
      <c r="V759" s="82" t="e">
        <f t="shared" si="245"/>
        <v>#VALUE!</v>
      </c>
      <c r="W759" s="82" t="e">
        <f t="shared" si="259"/>
        <v>#VALUE!</v>
      </c>
      <c r="X759" s="82" t="b">
        <f t="shared" si="263"/>
        <v>0</v>
      </c>
      <c r="Y759" s="72" t="str">
        <f t="shared" si="246"/>
        <v/>
      </c>
      <c r="Z759" s="81" t="e" cm="1">
        <f t="array" aca="1" ref="Z759" ca="1">TEXT(RIGHT(10-RIGHT(SUM(INDEX(1*(MID(MID(C759,1,1)*2,ROW(INDIRECT("1:"&amp;LEN(MID(C759,1,1)*2))),1)),,))+MID(C759,2,1)+
SUM(INDEX(1*(MID(MID(C759,3,1)*2,ROW(INDIRECT("1:"&amp;LEN(MID(C759,3,1)*2))),1)),,))+MID(C759,4,1)+
SUM(INDEX(1*(MID(MID(C759,5,1)*2,ROW(INDIRECT("1:"&amp;LEN(MID(C759,5,1)*2))),1)),,))+MID(C759,6,1)+
SUM(INDEX(1*(MID(MID(C759,8,1)*2,ROW(INDIRECT("1:"&amp;LEN(MID(C759,8,1)*2))),1)),,))+MID(C759,9,1)+
SUM(INDEX(1*(MID(MID(C759,10,1)*2,ROW(INDIRECT("1:"&amp;LEN(MID(C759,10,1)*2))),1)),,)),1),1),"0")</f>
        <v>#VALUE!</v>
      </c>
      <c r="AA759" s="81" t="str">
        <f t="shared" si="247"/>
        <v/>
      </c>
      <c r="AB759" s="83" t="b">
        <f t="shared" si="248"/>
        <v>0</v>
      </c>
      <c r="AC759" s="154">
        <f t="shared" si="260"/>
        <v>0</v>
      </c>
      <c r="AD759" s="154">
        <f>SUMIF($C$15:C758,C759,$AC$15:AC758)</f>
        <v>0</v>
      </c>
      <c r="AE759" s="15">
        <f t="shared" si="261"/>
        <v>10000</v>
      </c>
      <c r="AF759" s="154">
        <f t="shared" si="262"/>
        <v>0</v>
      </c>
    </row>
    <row r="760" spans="1:32" s="30" customFormat="1" x14ac:dyDescent="0.25">
      <c r="A760" s="19">
        <v>745</v>
      </c>
      <c r="B760" s="20"/>
      <c r="C760" s="107"/>
      <c r="D760" s="20"/>
      <c r="E760" s="20"/>
      <c r="F760" s="20"/>
      <c r="G760" s="122"/>
      <c r="H760" s="156">
        <f t="shared" si="249"/>
        <v>0</v>
      </c>
      <c r="I760" s="117" t="str">
        <f t="shared" si="250"/>
        <v/>
      </c>
      <c r="J760" s="80" t="b">
        <f t="shared" si="251"/>
        <v>0</v>
      </c>
      <c r="K760" s="80" t="str">
        <f t="shared" si="252"/>
        <v/>
      </c>
      <c r="L760" s="80" t="b">
        <f>IF(C760="",FALSE,IFERROR(NOT(MATCH(C760,'Anställda och korttidsarbete'!$C:$C,0)&gt;0),TRUE))</f>
        <v>0</v>
      </c>
      <c r="M760" s="80" t="str">
        <f t="shared" si="253"/>
        <v/>
      </c>
      <c r="N760" s="80" t="b">
        <f t="shared" si="254"/>
        <v>0</v>
      </c>
      <c r="O760" s="80" t="str">
        <f t="shared" si="255"/>
        <v/>
      </c>
      <c r="P760" s="13" t="b">
        <f t="shared" si="256"/>
        <v>0</v>
      </c>
      <c r="Q760" s="80" t="str">
        <f t="shared" si="257"/>
        <v/>
      </c>
      <c r="R760" s="80" t="b">
        <f t="shared" si="258"/>
        <v>0</v>
      </c>
      <c r="S760" s="81" t="e">
        <f t="shared" si="242"/>
        <v>#VALUE!</v>
      </c>
      <c r="T760" s="81" t="e">
        <f t="shared" si="243"/>
        <v>#VALUE!</v>
      </c>
      <c r="U760" s="81" t="e">
        <f t="shared" si="244"/>
        <v>#VALUE!</v>
      </c>
      <c r="V760" s="82" t="e">
        <f t="shared" si="245"/>
        <v>#VALUE!</v>
      </c>
      <c r="W760" s="82" t="e">
        <f t="shared" si="259"/>
        <v>#VALUE!</v>
      </c>
      <c r="X760" s="82" t="b">
        <f t="shared" si="263"/>
        <v>0</v>
      </c>
      <c r="Y760" s="72" t="str">
        <f t="shared" si="246"/>
        <v/>
      </c>
      <c r="Z760" s="81" t="e" cm="1">
        <f t="array" aca="1" ref="Z760" ca="1">TEXT(RIGHT(10-RIGHT(SUM(INDEX(1*(MID(MID(C760,1,1)*2,ROW(INDIRECT("1:"&amp;LEN(MID(C760,1,1)*2))),1)),,))+MID(C760,2,1)+
SUM(INDEX(1*(MID(MID(C760,3,1)*2,ROW(INDIRECT("1:"&amp;LEN(MID(C760,3,1)*2))),1)),,))+MID(C760,4,1)+
SUM(INDEX(1*(MID(MID(C760,5,1)*2,ROW(INDIRECT("1:"&amp;LEN(MID(C760,5,1)*2))),1)),,))+MID(C760,6,1)+
SUM(INDEX(1*(MID(MID(C760,8,1)*2,ROW(INDIRECT("1:"&amp;LEN(MID(C760,8,1)*2))),1)),,))+MID(C760,9,1)+
SUM(INDEX(1*(MID(MID(C760,10,1)*2,ROW(INDIRECT("1:"&amp;LEN(MID(C760,10,1)*2))),1)),,)),1),1),"0")</f>
        <v>#VALUE!</v>
      </c>
      <c r="AA760" s="81" t="str">
        <f t="shared" si="247"/>
        <v/>
      </c>
      <c r="AB760" s="83" t="b">
        <f t="shared" si="248"/>
        <v>0</v>
      </c>
      <c r="AC760" s="154">
        <f t="shared" si="260"/>
        <v>0</v>
      </c>
      <c r="AD760" s="154">
        <f>SUMIF($C$15:C759,C760,$AC$15:AC759)</f>
        <v>0</v>
      </c>
      <c r="AE760" s="15">
        <f t="shared" si="261"/>
        <v>10000</v>
      </c>
      <c r="AF760" s="154">
        <f t="shared" si="262"/>
        <v>0</v>
      </c>
    </row>
    <row r="761" spans="1:32" s="30" customFormat="1" x14ac:dyDescent="0.25">
      <c r="A761" s="19">
        <v>746</v>
      </c>
      <c r="B761" s="20"/>
      <c r="C761" s="107"/>
      <c r="D761" s="20"/>
      <c r="E761" s="20"/>
      <c r="F761" s="20"/>
      <c r="G761" s="122"/>
      <c r="H761" s="156">
        <f t="shared" si="249"/>
        <v>0</v>
      </c>
      <c r="I761" s="117" t="str">
        <f t="shared" si="250"/>
        <v/>
      </c>
      <c r="J761" s="80" t="b">
        <f t="shared" si="251"/>
        <v>0</v>
      </c>
      <c r="K761" s="80" t="str">
        <f t="shared" si="252"/>
        <v/>
      </c>
      <c r="L761" s="80" t="b">
        <f>IF(C761="",FALSE,IFERROR(NOT(MATCH(C761,'Anställda och korttidsarbete'!$C:$C,0)&gt;0),TRUE))</f>
        <v>0</v>
      </c>
      <c r="M761" s="80" t="str">
        <f t="shared" si="253"/>
        <v/>
      </c>
      <c r="N761" s="80" t="b">
        <f t="shared" si="254"/>
        <v>0</v>
      </c>
      <c r="O761" s="80" t="str">
        <f t="shared" si="255"/>
        <v/>
      </c>
      <c r="P761" s="13" t="b">
        <f t="shared" si="256"/>
        <v>0</v>
      </c>
      <c r="Q761" s="80" t="str">
        <f t="shared" si="257"/>
        <v/>
      </c>
      <c r="R761" s="80" t="b">
        <f t="shared" si="258"/>
        <v>0</v>
      </c>
      <c r="S761" s="81" t="e">
        <f t="shared" si="242"/>
        <v>#VALUE!</v>
      </c>
      <c r="T761" s="81" t="e">
        <f t="shared" si="243"/>
        <v>#VALUE!</v>
      </c>
      <c r="U761" s="81" t="e">
        <f t="shared" si="244"/>
        <v>#VALUE!</v>
      </c>
      <c r="V761" s="82" t="e">
        <f t="shared" si="245"/>
        <v>#VALUE!</v>
      </c>
      <c r="W761" s="82" t="e">
        <f t="shared" si="259"/>
        <v>#VALUE!</v>
      </c>
      <c r="X761" s="82" t="b">
        <f t="shared" si="263"/>
        <v>0</v>
      </c>
      <c r="Y761" s="72" t="str">
        <f t="shared" si="246"/>
        <v/>
      </c>
      <c r="Z761" s="81" t="e" cm="1">
        <f t="array" aca="1" ref="Z761" ca="1">TEXT(RIGHT(10-RIGHT(SUM(INDEX(1*(MID(MID(C761,1,1)*2,ROW(INDIRECT("1:"&amp;LEN(MID(C761,1,1)*2))),1)),,))+MID(C761,2,1)+
SUM(INDEX(1*(MID(MID(C761,3,1)*2,ROW(INDIRECT("1:"&amp;LEN(MID(C761,3,1)*2))),1)),,))+MID(C761,4,1)+
SUM(INDEX(1*(MID(MID(C761,5,1)*2,ROW(INDIRECT("1:"&amp;LEN(MID(C761,5,1)*2))),1)),,))+MID(C761,6,1)+
SUM(INDEX(1*(MID(MID(C761,8,1)*2,ROW(INDIRECT("1:"&amp;LEN(MID(C761,8,1)*2))),1)),,))+MID(C761,9,1)+
SUM(INDEX(1*(MID(MID(C761,10,1)*2,ROW(INDIRECT("1:"&amp;LEN(MID(C761,10,1)*2))),1)),,)),1),1),"0")</f>
        <v>#VALUE!</v>
      </c>
      <c r="AA761" s="81" t="str">
        <f t="shared" si="247"/>
        <v/>
      </c>
      <c r="AB761" s="83" t="b">
        <f t="shared" si="248"/>
        <v>0</v>
      </c>
      <c r="AC761" s="154">
        <f t="shared" si="260"/>
        <v>0</v>
      </c>
      <c r="AD761" s="154">
        <f>SUMIF($C$15:C760,C761,$AC$15:AC760)</f>
        <v>0</v>
      </c>
      <c r="AE761" s="15">
        <f t="shared" si="261"/>
        <v>10000</v>
      </c>
      <c r="AF761" s="154">
        <f t="shared" si="262"/>
        <v>0</v>
      </c>
    </row>
    <row r="762" spans="1:32" s="30" customFormat="1" x14ac:dyDescent="0.25">
      <c r="A762" s="19">
        <v>747</v>
      </c>
      <c r="B762" s="20"/>
      <c r="C762" s="107"/>
      <c r="D762" s="20"/>
      <c r="E762" s="20"/>
      <c r="F762" s="20"/>
      <c r="G762" s="122"/>
      <c r="H762" s="156">
        <f t="shared" si="249"/>
        <v>0</v>
      </c>
      <c r="I762" s="117" t="str">
        <f t="shared" si="250"/>
        <v/>
      </c>
      <c r="J762" s="80" t="b">
        <f t="shared" si="251"/>
        <v>0</v>
      </c>
      <c r="K762" s="80" t="str">
        <f t="shared" si="252"/>
        <v/>
      </c>
      <c r="L762" s="80" t="b">
        <f>IF(C762="",FALSE,IFERROR(NOT(MATCH(C762,'Anställda och korttidsarbete'!$C:$C,0)&gt;0),TRUE))</f>
        <v>0</v>
      </c>
      <c r="M762" s="80" t="str">
        <f t="shared" si="253"/>
        <v/>
      </c>
      <c r="N762" s="80" t="b">
        <f t="shared" si="254"/>
        <v>0</v>
      </c>
      <c r="O762" s="80" t="str">
        <f t="shared" si="255"/>
        <v/>
      </c>
      <c r="P762" s="13" t="b">
        <f t="shared" si="256"/>
        <v>0</v>
      </c>
      <c r="Q762" s="80" t="str">
        <f t="shared" si="257"/>
        <v/>
      </c>
      <c r="R762" s="80" t="b">
        <f t="shared" si="258"/>
        <v>0</v>
      </c>
      <c r="S762" s="81" t="e">
        <f t="shared" si="242"/>
        <v>#VALUE!</v>
      </c>
      <c r="T762" s="81" t="e">
        <f t="shared" si="243"/>
        <v>#VALUE!</v>
      </c>
      <c r="U762" s="81" t="e">
        <f t="shared" si="244"/>
        <v>#VALUE!</v>
      </c>
      <c r="V762" s="82" t="e">
        <f t="shared" si="245"/>
        <v>#VALUE!</v>
      </c>
      <c r="W762" s="82" t="e">
        <f t="shared" si="259"/>
        <v>#VALUE!</v>
      </c>
      <c r="X762" s="82" t="b">
        <f t="shared" si="263"/>
        <v>0</v>
      </c>
      <c r="Y762" s="72" t="str">
        <f t="shared" si="246"/>
        <v/>
      </c>
      <c r="Z762" s="81" t="e" cm="1">
        <f t="array" aca="1" ref="Z762" ca="1">TEXT(RIGHT(10-RIGHT(SUM(INDEX(1*(MID(MID(C762,1,1)*2,ROW(INDIRECT("1:"&amp;LEN(MID(C762,1,1)*2))),1)),,))+MID(C762,2,1)+
SUM(INDEX(1*(MID(MID(C762,3,1)*2,ROW(INDIRECT("1:"&amp;LEN(MID(C762,3,1)*2))),1)),,))+MID(C762,4,1)+
SUM(INDEX(1*(MID(MID(C762,5,1)*2,ROW(INDIRECT("1:"&amp;LEN(MID(C762,5,1)*2))),1)),,))+MID(C762,6,1)+
SUM(INDEX(1*(MID(MID(C762,8,1)*2,ROW(INDIRECT("1:"&amp;LEN(MID(C762,8,1)*2))),1)),,))+MID(C762,9,1)+
SUM(INDEX(1*(MID(MID(C762,10,1)*2,ROW(INDIRECT("1:"&amp;LEN(MID(C762,10,1)*2))),1)),,)),1),1),"0")</f>
        <v>#VALUE!</v>
      </c>
      <c r="AA762" s="81" t="str">
        <f t="shared" si="247"/>
        <v/>
      </c>
      <c r="AB762" s="83" t="b">
        <f t="shared" si="248"/>
        <v>0</v>
      </c>
      <c r="AC762" s="154">
        <f t="shared" si="260"/>
        <v>0</v>
      </c>
      <c r="AD762" s="154">
        <f>SUMIF($C$15:C761,C762,$AC$15:AC761)</f>
        <v>0</v>
      </c>
      <c r="AE762" s="15">
        <f t="shared" si="261"/>
        <v>10000</v>
      </c>
      <c r="AF762" s="154">
        <f t="shared" si="262"/>
        <v>0</v>
      </c>
    </row>
    <row r="763" spans="1:32" s="30" customFormat="1" x14ac:dyDescent="0.25">
      <c r="A763" s="19">
        <v>748</v>
      </c>
      <c r="B763" s="20"/>
      <c r="C763" s="107"/>
      <c r="D763" s="20"/>
      <c r="E763" s="20"/>
      <c r="F763" s="20"/>
      <c r="G763" s="122"/>
      <c r="H763" s="156">
        <f t="shared" si="249"/>
        <v>0</v>
      </c>
      <c r="I763" s="117" t="str">
        <f t="shared" si="250"/>
        <v/>
      </c>
      <c r="J763" s="80" t="b">
        <f t="shared" si="251"/>
        <v>0</v>
      </c>
      <c r="K763" s="80" t="str">
        <f t="shared" si="252"/>
        <v/>
      </c>
      <c r="L763" s="80" t="b">
        <f>IF(C763="",FALSE,IFERROR(NOT(MATCH(C763,'Anställda och korttidsarbete'!$C:$C,0)&gt;0),TRUE))</f>
        <v>0</v>
      </c>
      <c r="M763" s="80" t="str">
        <f t="shared" si="253"/>
        <v/>
      </c>
      <c r="N763" s="80" t="b">
        <f t="shared" si="254"/>
        <v>0</v>
      </c>
      <c r="O763" s="80" t="str">
        <f t="shared" si="255"/>
        <v/>
      </c>
      <c r="P763" s="13" t="b">
        <f t="shared" si="256"/>
        <v>0</v>
      </c>
      <c r="Q763" s="80" t="str">
        <f t="shared" si="257"/>
        <v/>
      </c>
      <c r="R763" s="80" t="b">
        <f t="shared" si="258"/>
        <v>0</v>
      </c>
      <c r="S763" s="81" t="e">
        <f t="shared" si="242"/>
        <v>#VALUE!</v>
      </c>
      <c r="T763" s="81" t="e">
        <f t="shared" si="243"/>
        <v>#VALUE!</v>
      </c>
      <c r="U763" s="81" t="e">
        <f t="shared" si="244"/>
        <v>#VALUE!</v>
      </c>
      <c r="V763" s="82" t="e">
        <f t="shared" si="245"/>
        <v>#VALUE!</v>
      </c>
      <c r="W763" s="82" t="e">
        <f t="shared" si="259"/>
        <v>#VALUE!</v>
      </c>
      <c r="X763" s="82" t="b">
        <f t="shared" si="263"/>
        <v>0</v>
      </c>
      <c r="Y763" s="72" t="str">
        <f t="shared" si="246"/>
        <v/>
      </c>
      <c r="Z763" s="81" t="e" cm="1">
        <f t="array" aca="1" ref="Z763" ca="1">TEXT(RIGHT(10-RIGHT(SUM(INDEX(1*(MID(MID(C763,1,1)*2,ROW(INDIRECT("1:"&amp;LEN(MID(C763,1,1)*2))),1)),,))+MID(C763,2,1)+
SUM(INDEX(1*(MID(MID(C763,3,1)*2,ROW(INDIRECT("1:"&amp;LEN(MID(C763,3,1)*2))),1)),,))+MID(C763,4,1)+
SUM(INDEX(1*(MID(MID(C763,5,1)*2,ROW(INDIRECT("1:"&amp;LEN(MID(C763,5,1)*2))),1)),,))+MID(C763,6,1)+
SUM(INDEX(1*(MID(MID(C763,8,1)*2,ROW(INDIRECT("1:"&amp;LEN(MID(C763,8,1)*2))),1)),,))+MID(C763,9,1)+
SUM(INDEX(1*(MID(MID(C763,10,1)*2,ROW(INDIRECT("1:"&amp;LEN(MID(C763,10,1)*2))),1)),,)),1),1),"0")</f>
        <v>#VALUE!</v>
      </c>
      <c r="AA763" s="81" t="str">
        <f t="shared" si="247"/>
        <v/>
      </c>
      <c r="AB763" s="83" t="b">
        <f t="shared" si="248"/>
        <v>0</v>
      </c>
      <c r="AC763" s="154">
        <f t="shared" si="260"/>
        <v>0</v>
      </c>
      <c r="AD763" s="154">
        <f>SUMIF($C$15:C762,C763,$AC$15:AC762)</f>
        <v>0</v>
      </c>
      <c r="AE763" s="15">
        <f t="shared" si="261"/>
        <v>10000</v>
      </c>
      <c r="AF763" s="154">
        <f t="shared" si="262"/>
        <v>0</v>
      </c>
    </row>
    <row r="764" spans="1:32" s="30" customFormat="1" x14ac:dyDescent="0.25">
      <c r="A764" s="19">
        <v>749</v>
      </c>
      <c r="B764" s="20"/>
      <c r="C764" s="107"/>
      <c r="D764" s="20"/>
      <c r="E764" s="20"/>
      <c r="F764" s="20"/>
      <c r="G764" s="122"/>
      <c r="H764" s="156">
        <f t="shared" si="249"/>
        <v>0</v>
      </c>
      <c r="I764" s="117" t="str">
        <f t="shared" si="250"/>
        <v/>
      </c>
      <c r="J764" s="80" t="b">
        <f t="shared" si="251"/>
        <v>0</v>
      </c>
      <c r="K764" s="80" t="str">
        <f t="shared" si="252"/>
        <v/>
      </c>
      <c r="L764" s="80" t="b">
        <f>IF(C764="",FALSE,IFERROR(NOT(MATCH(C764,'Anställda och korttidsarbete'!$C:$C,0)&gt;0),TRUE))</f>
        <v>0</v>
      </c>
      <c r="M764" s="80" t="str">
        <f t="shared" si="253"/>
        <v/>
      </c>
      <c r="N764" s="80" t="b">
        <f t="shared" si="254"/>
        <v>0</v>
      </c>
      <c r="O764" s="80" t="str">
        <f t="shared" si="255"/>
        <v/>
      </c>
      <c r="P764" s="13" t="b">
        <f t="shared" si="256"/>
        <v>0</v>
      </c>
      <c r="Q764" s="80" t="str">
        <f t="shared" si="257"/>
        <v/>
      </c>
      <c r="R764" s="80" t="b">
        <f t="shared" si="258"/>
        <v>0</v>
      </c>
      <c r="S764" s="81" t="e">
        <f t="shared" si="242"/>
        <v>#VALUE!</v>
      </c>
      <c r="T764" s="81" t="e">
        <f t="shared" si="243"/>
        <v>#VALUE!</v>
      </c>
      <c r="U764" s="81" t="e">
        <f t="shared" si="244"/>
        <v>#VALUE!</v>
      </c>
      <c r="V764" s="82" t="e">
        <f t="shared" si="245"/>
        <v>#VALUE!</v>
      </c>
      <c r="W764" s="82" t="e">
        <f t="shared" si="259"/>
        <v>#VALUE!</v>
      </c>
      <c r="X764" s="82" t="b">
        <f t="shared" si="263"/>
        <v>0</v>
      </c>
      <c r="Y764" s="72" t="str">
        <f t="shared" si="246"/>
        <v/>
      </c>
      <c r="Z764" s="81" t="e" cm="1">
        <f t="array" aca="1" ref="Z764" ca="1">TEXT(RIGHT(10-RIGHT(SUM(INDEX(1*(MID(MID(C764,1,1)*2,ROW(INDIRECT("1:"&amp;LEN(MID(C764,1,1)*2))),1)),,))+MID(C764,2,1)+
SUM(INDEX(1*(MID(MID(C764,3,1)*2,ROW(INDIRECT("1:"&amp;LEN(MID(C764,3,1)*2))),1)),,))+MID(C764,4,1)+
SUM(INDEX(1*(MID(MID(C764,5,1)*2,ROW(INDIRECT("1:"&amp;LEN(MID(C764,5,1)*2))),1)),,))+MID(C764,6,1)+
SUM(INDEX(1*(MID(MID(C764,8,1)*2,ROW(INDIRECT("1:"&amp;LEN(MID(C764,8,1)*2))),1)),,))+MID(C764,9,1)+
SUM(INDEX(1*(MID(MID(C764,10,1)*2,ROW(INDIRECT("1:"&amp;LEN(MID(C764,10,1)*2))),1)),,)),1),1),"0")</f>
        <v>#VALUE!</v>
      </c>
      <c r="AA764" s="81" t="str">
        <f t="shared" si="247"/>
        <v/>
      </c>
      <c r="AB764" s="83" t="b">
        <f t="shared" si="248"/>
        <v>0</v>
      </c>
      <c r="AC764" s="154">
        <f t="shared" si="260"/>
        <v>0</v>
      </c>
      <c r="AD764" s="154">
        <f>SUMIF($C$15:C763,C764,$AC$15:AC763)</f>
        <v>0</v>
      </c>
      <c r="AE764" s="15">
        <f t="shared" si="261"/>
        <v>10000</v>
      </c>
      <c r="AF764" s="154">
        <f t="shared" si="262"/>
        <v>0</v>
      </c>
    </row>
    <row r="765" spans="1:32" s="30" customFormat="1" x14ac:dyDescent="0.25">
      <c r="A765" s="19">
        <v>750</v>
      </c>
      <c r="B765" s="20"/>
      <c r="C765" s="107"/>
      <c r="D765" s="20"/>
      <c r="E765" s="20"/>
      <c r="F765" s="20"/>
      <c r="G765" s="122"/>
      <c r="H765" s="156">
        <f t="shared" si="249"/>
        <v>0</v>
      </c>
      <c r="I765" s="117" t="str">
        <f t="shared" si="250"/>
        <v/>
      </c>
      <c r="J765" s="80" t="b">
        <f t="shared" si="251"/>
        <v>0</v>
      </c>
      <c r="K765" s="80" t="str">
        <f t="shared" si="252"/>
        <v/>
      </c>
      <c r="L765" s="80" t="b">
        <f>IF(C765="",FALSE,IFERROR(NOT(MATCH(C765,'Anställda och korttidsarbete'!$C:$C,0)&gt;0),TRUE))</f>
        <v>0</v>
      </c>
      <c r="M765" s="80" t="str">
        <f t="shared" si="253"/>
        <v/>
      </c>
      <c r="N765" s="80" t="b">
        <f t="shared" si="254"/>
        <v>0</v>
      </c>
      <c r="O765" s="80" t="str">
        <f t="shared" si="255"/>
        <v/>
      </c>
      <c r="P765" s="13" t="b">
        <f t="shared" si="256"/>
        <v>0</v>
      </c>
      <c r="Q765" s="80" t="str">
        <f t="shared" si="257"/>
        <v/>
      </c>
      <c r="R765" s="80" t="b">
        <f t="shared" si="258"/>
        <v>0</v>
      </c>
      <c r="S765" s="81" t="e">
        <f t="shared" si="242"/>
        <v>#VALUE!</v>
      </c>
      <c r="T765" s="81" t="e">
        <f t="shared" si="243"/>
        <v>#VALUE!</v>
      </c>
      <c r="U765" s="81" t="e">
        <f t="shared" si="244"/>
        <v>#VALUE!</v>
      </c>
      <c r="V765" s="82" t="e">
        <f t="shared" si="245"/>
        <v>#VALUE!</v>
      </c>
      <c r="W765" s="82" t="e">
        <f t="shared" si="259"/>
        <v>#VALUE!</v>
      </c>
      <c r="X765" s="82" t="b">
        <f t="shared" si="263"/>
        <v>0</v>
      </c>
      <c r="Y765" s="72" t="str">
        <f t="shared" si="246"/>
        <v/>
      </c>
      <c r="Z765" s="81" t="e" cm="1">
        <f t="array" aca="1" ref="Z765" ca="1">TEXT(RIGHT(10-RIGHT(SUM(INDEX(1*(MID(MID(C765,1,1)*2,ROW(INDIRECT("1:"&amp;LEN(MID(C765,1,1)*2))),1)),,))+MID(C765,2,1)+
SUM(INDEX(1*(MID(MID(C765,3,1)*2,ROW(INDIRECT("1:"&amp;LEN(MID(C765,3,1)*2))),1)),,))+MID(C765,4,1)+
SUM(INDEX(1*(MID(MID(C765,5,1)*2,ROW(INDIRECT("1:"&amp;LEN(MID(C765,5,1)*2))),1)),,))+MID(C765,6,1)+
SUM(INDEX(1*(MID(MID(C765,8,1)*2,ROW(INDIRECT("1:"&amp;LEN(MID(C765,8,1)*2))),1)),,))+MID(C765,9,1)+
SUM(INDEX(1*(MID(MID(C765,10,1)*2,ROW(INDIRECT("1:"&amp;LEN(MID(C765,10,1)*2))),1)),,)),1),1),"0")</f>
        <v>#VALUE!</v>
      </c>
      <c r="AA765" s="81" t="str">
        <f t="shared" si="247"/>
        <v/>
      </c>
      <c r="AB765" s="83" t="b">
        <f t="shared" si="248"/>
        <v>0</v>
      </c>
      <c r="AC765" s="154">
        <f t="shared" si="260"/>
        <v>0</v>
      </c>
      <c r="AD765" s="154">
        <f>SUMIF($C$15:C764,C765,$AC$15:AC764)</f>
        <v>0</v>
      </c>
      <c r="AE765" s="15">
        <f t="shared" si="261"/>
        <v>10000</v>
      </c>
      <c r="AF765" s="154">
        <f t="shared" si="262"/>
        <v>0</v>
      </c>
    </row>
    <row r="766" spans="1:32" s="30" customFormat="1" x14ac:dyDescent="0.25">
      <c r="A766" s="19">
        <v>751</v>
      </c>
      <c r="B766" s="20"/>
      <c r="C766" s="107"/>
      <c r="D766" s="20"/>
      <c r="E766" s="20"/>
      <c r="F766" s="20"/>
      <c r="G766" s="122"/>
      <c r="H766" s="156">
        <f t="shared" si="249"/>
        <v>0</v>
      </c>
      <c r="I766" s="117" t="str">
        <f t="shared" si="250"/>
        <v/>
      </c>
      <c r="J766" s="80" t="b">
        <f t="shared" si="251"/>
        <v>0</v>
      </c>
      <c r="K766" s="80" t="str">
        <f t="shared" si="252"/>
        <v/>
      </c>
      <c r="L766" s="80" t="b">
        <f>IF(C766="",FALSE,IFERROR(NOT(MATCH(C766,'Anställda och korttidsarbete'!$C:$C,0)&gt;0),TRUE))</f>
        <v>0</v>
      </c>
      <c r="M766" s="80" t="str">
        <f t="shared" si="253"/>
        <v/>
      </c>
      <c r="N766" s="80" t="b">
        <f t="shared" si="254"/>
        <v>0</v>
      </c>
      <c r="O766" s="80" t="str">
        <f t="shared" si="255"/>
        <v/>
      </c>
      <c r="P766" s="13" t="b">
        <f t="shared" si="256"/>
        <v>0</v>
      </c>
      <c r="Q766" s="80" t="str">
        <f t="shared" si="257"/>
        <v/>
      </c>
      <c r="R766" s="80" t="b">
        <f t="shared" si="258"/>
        <v>0</v>
      </c>
      <c r="S766" s="81" t="e">
        <f t="shared" si="242"/>
        <v>#VALUE!</v>
      </c>
      <c r="T766" s="81" t="e">
        <f t="shared" si="243"/>
        <v>#VALUE!</v>
      </c>
      <c r="U766" s="81" t="e">
        <f t="shared" si="244"/>
        <v>#VALUE!</v>
      </c>
      <c r="V766" s="82" t="e">
        <f t="shared" si="245"/>
        <v>#VALUE!</v>
      </c>
      <c r="W766" s="82" t="e">
        <f t="shared" si="259"/>
        <v>#VALUE!</v>
      </c>
      <c r="X766" s="82" t="b">
        <f t="shared" si="263"/>
        <v>0</v>
      </c>
      <c r="Y766" s="72" t="str">
        <f t="shared" si="246"/>
        <v/>
      </c>
      <c r="Z766" s="81" t="e" cm="1">
        <f t="array" aca="1" ref="Z766" ca="1">TEXT(RIGHT(10-RIGHT(SUM(INDEX(1*(MID(MID(C766,1,1)*2,ROW(INDIRECT("1:"&amp;LEN(MID(C766,1,1)*2))),1)),,))+MID(C766,2,1)+
SUM(INDEX(1*(MID(MID(C766,3,1)*2,ROW(INDIRECT("1:"&amp;LEN(MID(C766,3,1)*2))),1)),,))+MID(C766,4,1)+
SUM(INDEX(1*(MID(MID(C766,5,1)*2,ROW(INDIRECT("1:"&amp;LEN(MID(C766,5,1)*2))),1)),,))+MID(C766,6,1)+
SUM(INDEX(1*(MID(MID(C766,8,1)*2,ROW(INDIRECT("1:"&amp;LEN(MID(C766,8,1)*2))),1)),,))+MID(C766,9,1)+
SUM(INDEX(1*(MID(MID(C766,10,1)*2,ROW(INDIRECT("1:"&amp;LEN(MID(C766,10,1)*2))),1)),,)),1),1),"0")</f>
        <v>#VALUE!</v>
      </c>
      <c r="AA766" s="81" t="str">
        <f t="shared" si="247"/>
        <v/>
      </c>
      <c r="AB766" s="83" t="b">
        <f t="shared" si="248"/>
        <v>0</v>
      </c>
      <c r="AC766" s="154">
        <f t="shared" si="260"/>
        <v>0</v>
      </c>
      <c r="AD766" s="154">
        <f>SUMIF($C$15:C765,C766,$AC$15:AC765)</f>
        <v>0</v>
      </c>
      <c r="AE766" s="15">
        <f t="shared" si="261"/>
        <v>10000</v>
      </c>
      <c r="AF766" s="154">
        <f t="shared" si="262"/>
        <v>0</v>
      </c>
    </row>
    <row r="767" spans="1:32" s="30" customFormat="1" x14ac:dyDescent="0.25">
      <c r="A767" s="19">
        <v>752</v>
      </c>
      <c r="B767" s="20"/>
      <c r="C767" s="107"/>
      <c r="D767" s="20"/>
      <c r="E767" s="20"/>
      <c r="F767" s="20"/>
      <c r="G767" s="122"/>
      <c r="H767" s="156">
        <f t="shared" si="249"/>
        <v>0</v>
      </c>
      <c r="I767" s="117" t="str">
        <f t="shared" si="250"/>
        <v/>
      </c>
      <c r="J767" s="80" t="b">
        <f t="shared" si="251"/>
        <v>0</v>
      </c>
      <c r="K767" s="80" t="str">
        <f t="shared" si="252"/>
        <v/>
      </c>
      <c r="L767" s="80" t="b">
        <f>IF(C767="",FALSE,IFERROR(NOT(MATCH(C767,'Anställda och korttidsarbete'!$C:$C,0)&gt;0),TRUE))</f>
        <v>0</v>
      </c>
      <c r="M767" s="80" t="str">
        <f t="shared" si="253"/>
        <v/>
      </c>
      <c r="N767" s="80" t="b">
        <f t="shared" si="254"/>
        <v>0</v>
      </c>
      <c r="O767" s="80" t="str">
        <f t="shared" si="255"/>
        <v/>
      </c>
      <c r="P767" s="13" t="b">
        <f t="shared" si="256"/>
        <v>0</v>
      </c>
      <c r="Q767" s="80" t="str">
        <f t="shared" si="257"/>
        <v/>
      </c>
      <c r="R767" s="80" t="b">
        <f t="shared" si="258"/>
        <v>0</v>
      </c>
      <c r="S767" s="81" t="e">
        <f t="shared" si="242"/>
        <v>#VALUE!</v>
      </c>
      <c r="T767" s="81" t="e">
        <f t="shared" si="243"/>
        <v>#VALUE!</v>
      </c>
      <c r="U767" s="81" t="e">
        <f t="shared" si="244"/>
        <v>#VALUE!</v>
      </c>
      <c r="V767" s="82" t="e">
        <f t="shared" si="245"/>
        <v>#VALUE!</v>
      </c>
      <c r="W767" s="82" t="e">
        <f t="shared" si="259"/>
        <v>#VALUE!</v>
      </c>
      <c r="X767" s="82" t="b">
        <f t="shared" si="263"/>
        <v>0</v>
      </c>
      <c r="Y767" s="72" t="str">
        <f t="shared" si="246"/>
        <v/>
      </c>
      <c r="Z767" s="81" t="e" cm="1">
        <f t="array" aca="1" ref="Z767" ca="1">TEXT(RIGHT(10-RIGHT(SUM(INDEX(1*(MID(MID(C767,1,1)*2,ROW(INDIRECT("1:"&amp;LEN(MID(C767,1,1)*2))),1)),,))+MID(C767,2,1)+
SUM(INDEX(1*(MID(MID(C767,3,1)*2,ROW(INDIRECT("1:"&amp;LEN(MID(C767,3,1)*2))),1)),,))+MID(C767,4,1)+
SUM(INDEX(1*(MID(MID(C767,5,1)*2,ROW(INDIRECT("1:"&amp;LEN(MID(C767,5,1)*2))),1)),,))+MID(C767,6,1)+
SUM(INDEX(1*(MID(MID(C767,8,1)*2,ROW(INDIRECT("1:"&amp;LEN(MID(C767,8,1)*2))),1)),,))+MID(C767,9,1)+
SUM(INDEX(1*(MID(MID(C767,10,1)*2,ROW(INDIRECT("1:"&amp;LEN(MID(C767,10,1)*2))),1)),,)),1),1),"0")</f>
        <v>#VALUE!</v>
      </c>
      <c r="AA767" s="81" t="str">
        <f t="shared" si="247"/>
        <v/>
      </c>
      <c r="AB767" s="83" t="b">
        <f t="shared" si="248"/>
        <v>0</v>
      </c>
      <c r="AC767" s="154">
        <f t="shared" si="260"/>
        <v>0</v>
      </c>
      <c r="AD767" s="154">
        <f>SUMIF($C$15:C766,C767,$AC$15:AC766)</f>
        <v>0</v>
      </c>
      <c r="AE767" s="15">
        <f t="shared" si="261"/>
        <v>10000</v>
      </c>
      <c r="AF767" s="154">
        <f t="shared" si="262"/>
        <v>0</v>
      </c>
    </row>
    <row r="768" spans="1:32" s="30" customFormat="1" x14ac:dyDescent="0.25">
      <c r="A768" s="19">
        <v>753</v>
      </c>
      <c r="B768" s="20"/>
      <c r="C768" s="107"/>
      <c r="D768" s="20"/>
      <c r="E768" s="20"/>
      <c r="F768" s="20"/>
      <c r="G768" s="122"/>
      <c r="H768" s="156">
        <f t="shared" si="249"/>
        <v>0</v>
      </c>
      <c r="I768" s="117" t="str">
        <f t="shared" si="250"/>
        <v/>
      </c>
      <c r="J768" s="80" t="b">
        <f t="shared" si="251"/>
        <v>0</v>
      </c>
      <c r="K768" s="80" t="str">
        <f t="shared" si="252"/>
        <v/>
      </c>
      <c r="L768" s="80" t="b">
        <f>IF(C768="",FALSE,IFERROR(NOT(MATCH(C768,'Anställda och korttidsarbete'!$C:$C,0)&gt;0),TRUE))</f>
        <v>0</v>
      </c>
      <c r="M768" s="80" t="str">
        <f t="shared" si="253"/>
        <v/>
      </c>
      <c r="N768" s="80" t="b">
        <f t="shared" si="254"/>
        <v>0</v>
      </c>
      <c r="O768" s="80" t="str">
        <f t="shared" si="255"/>
        <v/>
      </c>
      <c r="P768" s="13" t="b">
        <f t="shared" si="256"/>
        <v>0</v>
      </c>
      <c r="Q768" s="80" t="str">
        <f t="shared" si="257"/>
        <v/>
      </c>
      <c r="R768" s="80" t="b">
        <f t="shared" si="258"/>
        <v>0</v>
      </c>
      <c r="S768" s="81" t="e">
        <f t="shared" si="242"/>
        <v>#VALUE!</v>
      </c>
      <c r="T768" s="81" t="e">
        <f t="shared" si="243"/>
        <v>#VALUE!</v>
      </c>
      <c r="U768" s="81" t="e">
        <f t="shared" si="244"/>
        <v>#VALUE!</v>
      </c>
      <c r="V768" s="82" t="e">
        <f t="shared" si="245"/>
        <v>#VALUE!</v>
      </c>
      <c r="W768" s="82" t="e">
        <f t="shared" si="259"/>
        <v>#VALUE!</v>
      </c>
      <c r="X768" s="82" t="b">
        <f t="shared" si="263"/>
        <v>0</v>
      </c>
      <c r="Y768" s="72" t="str">
        <f t="shared" si="246"/>
        <v/>
      </c>
      <c r="Z768" s="81" t="e" cm="1">
        <f t="array" aca="1" ref="Z768" ca="1">TEXT(RIGHT(10-RIGHT(SUM(INDEX(1*(MID(MID(C768,1,1)*2,ROW(INDIRECT("1:"&amp;LEN(MID(C768,1,1)*2))),1)),,))+MID(C768,2,1)+
SUM(INDEX(1*(MID(MID(C768,3,1)*2,ROW(INDIRECT("1:"&amp;LEN(MID(C768,3,1)*2))),1)),,))+MID(C768,4,1)+
SUM(INDEX(1*(MID(MID(C768,5,1)*2,ROW(INDIRECT("1:"&amp;LEN(MID(C768,5,1)*2))),1)),,))+MID(C768,6,1)+
SUM(INDEX(1*(MID(MID(C768,8,1)*2,ROW(INDIRECT("1:"&amp;LEN(MID(C768,8,1)*2))),1)),,))+MID(C768,9,1)+
SUM(INDEX(1*(MID(MID(C768,10,1)*2,ROW(INDIRECT("1:"&amp;LEN(MID(C768,10,1)*2))),1)),,)),1),1),"0")</f>
        <v>#VALUE!</v>
      </c>
      <c r="AA768" s="81" t="str">
        <f t="shared" si="247"/>
        <v/>
      </c>
      <c r="AB768" s="83" t="b">
        <f t="shared" si="248"/>
        <v>0</v>
      </c>
      <c r="AC768" s="154">
        <f t="shared" si="260"/>
        <v>0</v>
      </c>
      <c r="AD768" s="154">
        <f>SUMIF($C$15:C767,C768,$AC$15:AC767)</f>
        <v>0</v>
      </c>
      <c r="AE768" s="15">
        <f t="shared" si="261"/>
        <v>10000</v>
      </c>
      <c r="AF768" s="154">
        <f t="shared" si="262"/>
        <v>0</v>
      </c>
    </row>
    <row r="769" spans="1:32" s="30" customFormat="1" x14ac:dyDescent="0.25">
      <c r="A769" s="19">
        <v>754</v>
      </c>
      <c r="B769" s="20"/>
      <c r="C769" s="107"/>
      <c r="D769" s="20"/>
      <c r="E769" s="20"/>
      <c r="F769" s="20"/>
      <c r="G769" s="122"/>
      <c r="H769" s="156">
        <f t="shared" si="249"/>
        <v>0</v>
      </c>
      <c r="I769" s="117" t="str">
        <f t="shared" si="250"/>
        <v/>
      </c>
      <c r="J769" s="80" t="b">
        <f t="shared" si="251"/>
        <v>0</v>
      </c>
      <c r="K769" s="80" t="str">
        <f t="shared" si="252"/>
        <v/>
      </c>
      <c r="L769" s="80" t="b">
        <f>IF(C769="",FALSE,IFERROR(NOT(MATCH(C769,'Anställda och korttidsarbete'!$C:$C,0)&gt;0),TRUE))</f>
        <v>0</v>
      </c>
      <c r="M769" s="80" t="str">
        <f t="shared" si="253"/>
        <v/>
      </c>
      <c r="N769" s="80" t="b">
        <f t="shared" si="254"/>
        <v>0</v>
      </c>
      <c r="O769" s="80" t="str">
        <f t="shared" si="255"/>
        <v/>
      </c>
      <c r="P769" s="13" t="b">
        <f t="shared" si="256"/>
        <v>0</v>
      </c>
      <c r="Q769" s="80" t="str">
        <f t="shared" si="257"/>
        <v/>
      </c>
      <c r="R769" s="80" t="b">
        <f t="shared" si="258"/>
        <v>0</v>
      </c>
      <c r="S769" s="81" t="e">
        <f t="shared" si="242"/>
        <v>#VALUE!</v>
      </c>
      <c r="T769" s="81" t="e">
        <f t="shared" si="243"/>
        <v>#VALUE!</v>
      </c>
      <c r="U769" s="81" t="e">
        <f t="shared" si="244"/>
        <v>#VALUE!</v>
      </c>
      <c r="V769" s="82" t="e">
        <f t="shared" si="245"/>
        <v>#VALUE!</v>
      </c>
      <c r="W769" s="82" t="e">
        <f t="shared" si="259"/>
        <v>#VALUE!</v>
      </c>
      <c r="X769" s="82" t="b">
        <f t="shared" si="263"/>
        <v>0</v>
      </c>
      <c r="Y769" s="72" t="str">
        <f t="shared" si="246"/>
        <v/>
      </c>
      <c r="Z769" s="81" t="e" cm="1">
        <f t="array" aca="1" ref="Z769" ca="1">TEXT(RIGHT(10-RIGHT(SUM(INDEX(1*(MID(MID(C769,1,1)*2,ROW(INDIRECT("1:"&amp;LEN(MID(C769,1,1)*2))),1)),,))+MID(C769,2,1)+
SUM(INDEX(1*(MID(MID(C769,3,1)*2,ROW(INDIRECT("1:"&amp;LEN(MID(C769,3,1)*2))),1)),,))+MID(C769,4,1)+
SUM(INDEX(1*(MID(MID(C769,5,1)*2,ROW(INDIRECT("1:"&amp;LEN(MID(C769,5,1)*2))),1)),,))+MID(C769,6,1)+
SUM(INDEX(1*(MID(MID(C769,8,1)*2,ROW(INDIRECT("1:"&amp;LEN(MID(C769,8,1)*2))),1)),,))+MID(C769,9,1)+
SUM(INDEX(1*(MID(MID(C769,10,1)*2,ROW(INDIRECT("1:"&amp;LEN(MID(C769,10,1)*2))),1)),,)),1),1),"0")</f>
        <v>#VALUE!</v>
      </c>
      <c r="AA769" s="81" t="str">
        <f t="shared" si="247"/>
        <v/>
      </c>
      <c r="AB769" s="83" t="b">
        <f t="shared" si="248"/>
        <v>0</v>
      </c>
      <c r="AC769" s="154">
        <f t="shared" si="260"/>
        <v>0</v>
      </c>
      <c r="AD769" s="154">
        <f>SUMIF($C$15:C768,C769,$AC$15:AC768)</f>
        <v>0</v>
      </c>
      <c r="AE769" s="15">
        <f t="shared" si="261"/>
        <v>10000</v>
      </c>
      <c r="AF769" s="154">
        <f t="shared" si="262"/>
        <v>0</v>
      </c>
    </row>
    <row r="770" spans="1:32" s="30" customFormat="1" x14ac:dyDescent="0.25">
      <c r="A770" s="19">
        <v>755</v>
      </c>
      <c r="B770" s="20"/>
      <c r="C770" s="107"/>
      <c r="D770" s="20"/>
      <c r="E770" s="20"/>
      <c r="F770" s="20"/>
      <c r="G770" s="122"/>
      <c r="H770" s="156">
        <f t="shared" si="249"/>
        <v>0</v>
      </c>
      <c r="I770" s="117" t="str">
        <f t="shared" si="250"/>
        <v/>
      </c>
      <c r="J770" s="80" t="b">
        <f t="shared" si="251"/>
        <v>0</v>
      </c>
      <c r="K770" s="80" t="str">
        <f t="shared" si="252"/>
        <v/>
      </c>
      <c r="L770" s="80" t="b">
        <f>IF(C770="",FALSE,IFERROR(NOT(MATCH(C770,'Anställda och korttidsarbete'!$C:$C,0)&gt;0),TRUE))</f>
        <v>0</v>
      </c>
      <c r="M770" s="80" t="str">
        <f t="shared" si="253"/>
        <v/>
      </c>
      <c r="N770" s="80" t="b">
        <f t="shared" si="254"/>
        <v>0</v>
      </c>
      <c r="O770" s="80" t="str">
        <f t="shared" si="255"/>
        <v/>
      </c>
      <c r="P770" s="13" t="b">
        <f t="shared" si="256"/>
        <v>0</v>
      </c>
      <c r="Q770" s="80" t="str">
        <f t="shared" si="257"/>
        <v/>
      </c>
      <c r="R770" s="80" t="b">
        <f t="shared" si="258"/>
        <v>0</v>
      </c>
      <c r="S770" s="81" t="e">
        <f t="shared" si="242"/>
        <v>#VALUE!</v>
      </c>
      <c r="T770" s="81" t="e">
        <f t="shared" si="243"/>
        <v>#VALUE!</v>
      </c>
      <c r="U770" s="81" t="e">
        <f t="shared" si="244"/>
        <v>#VALUE!</v>
      </c>
      <c r="V770" s="82" t="e">
        <f t="shared" si="245"/>
        <v>#VALUE!</v>
      </c>
      <c r="W770" s="82" t="e">
        <f t="shared" si="259"/>
        <v>#VALUE!</v>
      </c>
      <c r="X770" s="82" t="b">
        <f t="shared" si="263"/>
        <v>0</v>
      </c>
      <c r="Y770" s="72" t="str">
        <f t="shared" si="246"/>
        <v/>
      </c>
      <c r="Z770" s="81" t="e" cm="1">
        <f t="array" aca="1" ref="Z770" ca="1">TEXT(RIGHT(10-RIGHT(SUM(INDEX(1*(MID(MID(C770,1,1)*2,ROW(INDIRECT("1:"&amp;LEN(MID(C770,1,1)*2))),1)),,))+MID(C770,2,1)+
SUM(INDEX(1*(MID(MID(C770,3,1)*2,ROW(INDIRECT("1:"&amp;LEN(MID(C770,3,1)*2))),1)),,))+MID(C770,4,1)+
SUM(INDEX(1*(MID(MID(C770,5,1)*2,ROW(INDIRECT("1:"&amp;LEN(MID(C770,5,1)*2))),1)),,))+MID(C770,6,1)+
SUM(INDEX(1*(MID(MID(C770,8,1)*2,ROW(INDIRECT("1:"&amp;LEN(MID(C770,8,1)*2))),1)),,))+MID(C770,9,1)+
SUM(INDEX(1*(MID(MID(C770,10,1)*2,ROW(INDIRECT("1:"&amp;LEN(MID(C770,10,1)*2))),1)),,)),1),1),"0")</f>
        <v>#VALUE!</v>
      </c>
      <c r="AA770" s="81" t="str">
        <f t="shared" si="247"/>
        <v/>
      </c>
      <c r="AB770" s="83" t="b">
        <f t="shared" si="248"/>
        <v>0</v>
      </c>
      <c r="AC770" s="154">
        <f t="shared" si="260"/>
        <v>0</v>
      </c>
      <c r="AD770" s="154">
        <f>SUMIF($C$15:C769,C770,$AC$15:AC769)</f>
        <v>0</v>
      </c>
      <c r="AE770" s="15">
        <f t="shared" si="261"/>
        <v>10000</v>
      </c>
      <c r="AF770" s="154">
        <f t="shared" si="262"/>
        <v>0</v>
      </c>
    </row>
    <row r="771" spans="1:32" s="30" customFormat="1" x14ac:dyDescent="0.25">
      <c r="A771" s="19">
        <v>756</v>
      </c>
      <c r="B771" s="20"/>
      <c r="C771" s="107"/>
      <c r="D771" s="20"/>
      <c r="E771" s="20"/>
      <c r="F771" s="20"/>
      <c r="G771" s="122"/>
      <c r="H771" s="156">
        <f t="shared" si="249"/>
        <v>0</v>
      </c>
      <c r="I771" s="117" t="str">
        <f t="shared" si="250"/>
        <v/>
      </c>
      <c r="J771" s="80" t="b">
        <f t="shared" si="251"/>
        <v>0</v>
      </c>
      <c r="K771" s="80" t="str">
        <f t="shared" si="252"/>
        <v/>
      </c>
      <c r="L771" s="80" t="b">
        <f>IF(C771="",FALSE,IFERROR(NOT(MATCH(C771,'Anställda och korttidsarbete'!$C:$C,0)&gt;0),TRUE))</f>
        <v>0</v>
      </c>
      <c r="M771" s="80" t="str">
        <f t="shared" si="253"/>
        <v/>
      </c>
      <c r="N771" s="80" t="b">
        <f t="shared" si="254"/>
        <v>0</v>
      </c>
      <c r="O771" s="80" t="str">
        <f t="shared" si="255"/>
        <v/>
      </c>
      <c r="P771" s="13" t="b">
        <f t="shared" si="256"/>
        <v>0</v>
      </c>
      <c r="Q771" s="80" t="str">
        <f t="shared" si="257"/>
        <v/>
      </c>
      <c r="R771" s="80" t="b">
        <f t="shared" si="258"/>
        <v>0</v>
      </c>
      <c r="S771" s="81" t="e">
        <f t="shared" si="242"/>
        <v>#VALUE!</v>
      </c>
      <c r="T771" s="81" t="e">
        <f t="shared" si="243"/>
        <v>#VALUE!</v>
      </c>
      <c r="U771" s="81" t="e">
        <f t="shared" si="244"/>
        <v>#VALUE!</v>
      </c>
      <c r="V771" s="82" t="e">
        <f t="shared" si="245"/>
        <v>#VALUE!</v>
      </c>
      <c r="W771" s="82" t="e">
        <f t="shared" si="259"/>
        <v>#VALUE!</v>
      </c>
      <c r="X771" s="82" t="b">
        <f t="shared" si="263"/>
        <v>0</v>
      </c>
      <c r="Y771" s="72" t="str">
        <f t="shared" si="246"/>
        <v/>
      </c>
      <c r="Z771" s="81" t="e" cm="1">
        <f t="array" aca="1" ref="Z771" ca="1">TEXT(RIGHT(10-RIGHT(SUM(INDEX(1*(MID(MID(C771,1,1)*2,ROW(INDIRECT("1:"&amp;LEN(MID(C771,1,1)*2))),1)),,))+MID(C771,2,1)+
SUM(INDEX(1*(MID(MID(C771,3,1)*2,ROW(INDIRECT("1:"&amp;LEN(MID(C771,3,1)*2))),1)),,))+MID(C771,4,1)+
SUM(INDEX(1*(MID(MID(C771,5,1)*2,ROW(INDIRECT("1:"&amp;LEN(MID(C771,5,1)*2))),1)),,))+MID(C771,6,1)+
SUM(INDEX(1*(MID(MID(C771,8,1)*2,ROW(INDIRECT("1:"&amp;LEN(MID(C771,8,1)*2))),1)),,))+MID(C771,9,1)+
SUM(INDEX(1*(MID(MID(C771,10,1)*2,ROW(INDIRECT("1:"&amp;LEN(MID(C771,10,1)*2))),1)),,)),1),1),"0")</f>
        <v>#VALUE!</v>
      </c>
      <c r="AA771" s="81" t="str">
        <f t="shared" si="247"/>
        <v/>
      </c>
      <c r="AB771" s="83" t="b">
        <f t="shared" si="248"/>
        <v>0</v>
      </c>
      <c r="AC771" s="154">
        <f t="shared" si="260"/>
        <v>0</v>
      </c>
      <c r="AD771" s="154">
        <f>SUMIF($C$15:C770,C771,$AC$15:AC770)</f>
        <v>0</v>
      </c>
      <c r="AE771" s="15">
        <f t="shared" si="261"/>
        <v>10000</v>
      </c>
      <c r="AF771" s="154">
        <f t="shared" si="262"/>
        <v>0</v>
      </c>
    </row>
    <row r="772" spans="1:32" s="30" customFormat="1" x14ac:dyDescent="0.25">
      <c r="A772" s="19">
        <v>757</v>
      </c>
      <c r="B772" s="20"/>
      <c r="C772" s="107"/>
      <c r="D772" s="20"/>
      <c r="E772" s="20"/>
      <c r="F772" s="20"/>
      <c r="G772" s="122"/>
      <c r="H772" s="156">
        <f t="shared" si="249"/>
        <v>0</v>
      </c>
      <c r="I772" s="117" t="str">
        <f t="shared" si="250"/>
        <v/>
      </c>
      <c r="J772" s="80" t="b">
        <f t="shared" si="251"/>
        <v>0</v>
      </c>
      <c r="K772" s="80" t="str">
        <f t="shared" si="252"/>
        <v/>
      </c>
      <c r="L772" s="80" t="b">
        <f>IF(C772="",FALSE,IFERROR(NOT(MATCH(C772,'Anställda och korttidsarbete'!$C:$C,0)&gt;0),TRUE))</f>
        <v>0</v>
      </c>
      <c r="M772" s="80" t="str">
        <f t="shared" si="253"/>
        <v/>
      </c>
      <c r="N772" s="80" t="b">
        <f t="shared" si="254"/>
        <v>0</v>
      </c>
      <c r="O772" s="80" t="str">
        <f t="shared" si="255"/>
        <v/>
      </c>
      <c r="P772" s="13" t="b">
        <f t="shared" si="256"/>
        <v>0</v>
      </c>
      <c r="Q772" s="80" t="str">
        <f t="shared" si="257"/>
        <v/>
      </c>
      <c r="R772" s="80" t="b">
        <f t="shared" si="258"/>
        <v>0</v>
      </c>
      <c r="S772" s="81" t="e">
        <f t="shared" si="242"/>
        <v>#VALUE!</v>
      </c>
      <c r="T772" s="81" t="e">
        <f t="shared" si="243"/>
        <v>#VALUE!</v>
      </c>
      <c r="U772" s="81" t="e">
        <f t="shared" si="244"/>
        <v>#VALUE!</v>
      </c>
      <c r="V772" s="82" t="e">
        <f t="shared" si="245"/>
        <v>#VALUE!</v>
      </c>
      <c r="W772" s="82" t="e">
        <f t="shared" si="259"/>
        <v>#VALUE!</v>
      </c>
      <c r="X772" s="82" t="b">
        <f t="shared" si="263"/>
        <v>0</v>
      </c>
      <c r="Y772" s="72" t="str">
        <f t="shared" si="246"/>
        <v/>
      </c>
      <c r="Z772" s="81" t="e" cm="1">
        <f t="array" aca="1" ref="Z772" ca="1">TEXT(RIGHT(10-RIGHT(SUM(INDEX(1*(MID(MID(C772,1,1)*2,ROW(INDIRECT("1:"&amp;LEN(MID(C772,1,1)*2))),1)),,))+MID(C772,2,1)+
SUM(INDEX(1*(MID(MID(C772,3,1)*2,ROW(INDIRECT("1:"&amp;LEN(MID(C772,3,1)*2))),1)),,))+MID(C772,4,1)+
SUM(INDEX(1*(MID(MID(C772,5,1)*2,ROW(INDIRECT("1:"&amp;LEN(MID(C772,5,1)*2))),1)),,))+MID(C772,6,1)+
SUM(INDEX(1*(MID(MID(C772,8,1)*2,ROW(INDIRECT("1:"&amp;LEN(MID(C772,8,1)*2))),1)),,))+MID(C772,9,1)+
SUM(INDEX(1*(MID(MID(C772,10,1)*2,ROW(INDIRECT("1:"&amp;LEN(MID(C772,10,1)*2))),1)),,)),1),1),"0")</f>
        <v>#VALUE!</v>
      </c>
      <c r="AA772" s="81" t="str">
        <f t="shared" si="247"/>
        <v/>
      </c>
      <c r="AB772" s="83" t="b">
        <f t="shared" si="248"/>
        <v>0</v>
      </c>
      <c r="AC772" s="154">
        <f t="shared" si="260"/>
        <v>0</v>
      </c>
      <c r="AD772" s="154">
        <f>SUMIF($C$15:C771,C772,$AC$15:AC771)</f>
        <v>0</v>
      </c>
      <c r="AE772" s="15">
        <f t="shared" si="261"/>
        <v>10000</v>
      </c>
      <c r="AF772" s="154">
        <f t="shared" si="262"/>
        <v>0</v>
      </c>
    </row>
    <row r="773" spans="1:32" s="30" customFormat="1" x14ac:dyDescent="0.25">
      <c r="A773" s="19">
        <v>758</v>
      </c>
      <c r="B773" s="20"/>
      <c r="C773" s="107"/>
      <c r="D773" s="20"/>
      <c r="E773" s="20"/>
      <c r="F773" s="20"/>
      <c r="G773" s="122"/>
      <c r="H773" s="156">
        <f t="shared" si="249"/>
        <v>0</v>
      </c>
      <c r="I773" s="117" t="str">
        <f t="shared" si="250"/>
        <v/>
      </c>
      <c r="J773" s="80" t="b">
        <f t="shared" si="251"/>
        <v>0</v>
      </c>
      <c r="K773" s="80" t="str">
        <f t="shared" si="252"/>
        <v/>
      </c>
      <c r="L773" s="80" t="b">
        <f>IF(C773="",FALSE,IFERROR(NOT(MATCH(C773,'Anställda och korttidsarbete'!$C:$C,0)&gt;0),TRUE))</f>
        <v>0</v>
      </c>
      <c r="M773" s="80" t="str">
        <f t="shared" si="253"/>
        <v/>
      </c>
      <c r="N773" s="80" t="b">
        <f t="shared" si="254"/>
        <v>0</v>
      </c>
      <c r="O773" s="80" t="str">
        <f t="shared" si="255"/>
        <v/>
      </c>
      <c r="P773" s="13" t="b">
        <f t="shared" si="256"/>
        <v>0</v>
      </c>
      <c r="Q773" s="80" t="str">
        <f t="shared" si="257"/>
        <v/>
      </c>
      <c r="R773" s="80" t="b">
        <f t="shared" si="258"/>
        <v>0</v>
      </c>
      <c r="S773" s="81" t="e">
        <f t="shared" si="242"/>
        <v>#VALUE!</v>
      </c>
      <c r="T773" s="81" t="e">
        <f t="shared" si="243"/>
        <v>#VALUE!</v>
      </c>
      <c r="U773" s="81" t="e">
        <f t="shared" si="244"/>
        <v>#VALUE!</v>
      </c>
      <c r="V773" s="82" t="e">
        <f t="shared" si="245"/>
        <v>#VALUE!</v>
      </c>
      <c r="W773" s="82" t="e">
        <f t="shared" si="259"/>
        <v>#VALUE!</v>
      </c>
      <c r="X773" s="82" t="b">
        <f t="shared" si="263"/>
        <v>0</v>
      </c>
      <c r="Y773" s="72" t="str">
        <f t="shared" si="246"/>
        <v/>
      </c>
      <c r="Z773" s="81" t="e" cm="1">
        <f t="array" aca="1" ref="Z773" ca="1">TEXT(RIGHT(10-RIGHT(SUM(INDEX(1*(MID(MID(C773,1,1)*2,ROW(INDIRECT("1:"&amp;LEN(MID(C773,1,1)*2))),1)),,))+MID(C773,2,1)+
SUM(INDEX(1*(MID(MID(C773,3,1)*2,ROW(INDIRECT("1:"&amp;LEN(MID(C773,3,1)*2))),1)),,))+MID(C773,4,1)+
SUM(INDEX(1*(MID(MID(C773,5,1)*2,ROW(INDIRECT("1:"&amp;LEN(MID(C773,5,1)*2))),1)),,))+MID(C773,6,1)+
SUM(INDEX(1*(MID(MID(C773,8,1)*2,ROW(INDIRECT("1:"&amp;LEN(MID(C773,8,1)*2))),1)),,))+MID(C773,9,1)+
SUM(INDEX(1*(MID(MID(C773,10,1)*2,ROW(INDIRECT("1:"&amp;LEN(MID(C773,10,1)*2))),1)),,)),1),1),"0")</f>
        <v>#VALUE!</v>
      </c>
      <c r="AA773" s="81" t="str">
        <f t="shared" si="247"/>
        <v/>
      </c>
      <c r="AB773" s="83" t="b">
        <f t="shared" si="248"/>
        <v>0</v>
      </c>
      <c r="AC773" s="154">
        <f t="shared" si="260"/>
        <v>0</v>
      </c>
      <c r="AD773" s="154">
        <f>SUMIF($C$15:C772,C773,$AC$15:AC772)</f>
        <v>0</v>
      </c>
      <c r="AE773" s="15">
        <f t="shared" si="261"/>
        <v>10000</v>
      </c>
      <c r="AF773" s="154">
        <f t="shared" si="262"/>
        <v>0</v>
      </c>
    </row>
    <row r="774" spans="1:32" s="30" customFormat="1" x14ac:dyDescent="0.25">
      <c r="A774" s="19">
        <v>759</v>
      </c>
      <c r="B774" s="20"/>
      <c r="C774" s="107"/>
      <c r="D774" s="20"/>
      <c r="E774" s="20"/>
      <c r="F774" s="20"/>
      <c r="G774" s="122"/>
      <c r="H774" s="156">
        <f t="shared" si="249"/>
        <v>0</v>
      </c>
      <c r="I774" s="117" t="str">
        <f t="shared" si="250"/>
        <v/>
      </c>
      <c r="J774" s="80" t="b">
        <f t="shared" si="251"/>
        <v>0</v>
      </c>
      <c r="K774" s="80" t="str">
        <f t="shared" si="252"/>
        <v/>
      </c>
      <c r="L774" s="80" t="b">
        <f>IF(C774="",FALSE,IFERROR(NOT(MATCH(C774,'Anställda och korttidsarbete'!$C:$C,0)&gt;0),TRUE))</f>
        <v>0</v>
      </c>
      <c r="M774" s="80" t="str">
        <f t="shared" si="253"/>
        <v/>
      </c>
      <c r="N774" s="80" t="b">
        <f t="shared" si="254"/>
        <v>0</v>
      </c>
      <c r="O774" s="80" t="str">
        <f t="shared" si="255"/>
        <v/>
      </c>
      <c r="P774" s="13" t="b">
        <f t="shared" si="256"/>
        <v>0</v>
      </c>
      <c r="Q774" s="80" t="str">
        <f t="shared" si="257"/>
        <v/>
      </c>
      <c r="R774" s="80" t="b">
        <f t="shared" si="258"/>
        <v>0</v>
      </c>
      <c r="S774" s="81" t="e">
        <f t="shared" si="242"/>
        <v>#VALUE!</v>
      </c>
      <c r="T774" s="81" t="e">
        <f t="shared" si="243"/>
        <v>#VALUE!</v>
      </c>
      <c r="U774" s="81" t="e">
        <f t="shared" si="244"/>
        <v>#VALUE!</v>
      </c>
      <c r="V774" s="82" t="e">
        <f t="shared" si="245"/>
        <v>#VALUE!</v>
      </c>
      <c r="W774" s="82" t="e">
        <f t="shared" si="259"/>
        <v>#VALUE!</v>
      </c>
      <c r="X774" s="82" t="b">
        <f t="shared" si="263"/>
        <v>0</v>
      </c>
      <c r="Y774" s="72" t="str">
        <f t="shared" si="246"/>
        <v/>
      </c>
      <c r="Z774" s="81" t="e" cm="1">
        <f t="array" aca="1" ref="Z774" ca="1">TEXT(RIGHT(10-RIGHT(SUM(INDEX(1*(MID(MID(C774,1,1)*2,ROW(INDIRECT("1:"&amp;LEN(MID(C774,1,1)*2))),1)),,))+MID(C774,2,1)+
SUM(INDEX(1*(MID(MID(C774,3,1)*2,ROW(INDIRECT("1:"&amp;LEN(MID(C774,3,1)*2))),1)),,))+MID(C774,4,1)+
SUM(INDEX(1*(MID(MID(C774,5,1)*2,ROW(INDIRECT("1:"&amp;LEN(MID(C774,5,1)*2))),1)),,))+MID(C774,6,1)+
SUM(INDEX(1*(MID(MID(C774,8,1)*2,ROW(INDIRECT("1:"&amp;LEN(MID(C774,8,1)*2))),1)),,))+MID(C774,9,1)+
SUM(INDEX(1*(MID(MID(C774,10,1)*2,ROW(INDIRECT("1:"&amp;LEN(MID(C774,10,1)*2))),1)),,)),1),1),"0")</f>
        <v>#VALUE!</v>
      </c>
      <c r="AA774" s="81" t="str">
        <f t="shared" si="247"/>
        <v/>
      </c>
      <c r="AB774" s="83" t="b">
        <f t="shared" si="248"/>
        <v>0</v>
      </c>
      <c r="AC774" s="154">
        <f t="shared" si="260"/>
        <v>0</v>
      </c>
      <c r="AD774" s="154">
        <f>SUMIF($C$15:C773,C774,$AC$15:AC773)</f>
        <v>0</v>
      </c>
      <c r="AE774" s="15">
        <f t="shared" si="261"/>
        <v>10000</v>
      </c>
      <c r="AF774" s="154">
        <f t="shared" si="262"/>
        <v>0</v>
      </c>
    </row>
    <row r="775" spans="1:32" s="30" customFormat="1" x14ac:dyDescent="0.25">
      <c r="A775" s="19">
        <v>760</v>
      </c>
      <c r="B775" s="20"/>
      <c r="C775" s="107"/>
      <c r="D775" s="20"/>
      <c r="E775" s="20"/>
      <c r="F775" s="20"/>
      <c r="G775" s="122"/>
      <c r="H775" s="156">
        <f t="shared" si="249"/>
        <v>0</v>
      </c>
      <c r="I775" s="117" t="str">
        <f t="shared" si="250"/>
        <v/>
      </c>
      <c r="J775" s="80" t="b">
        <f t="shared" si="251"/>
        <v>0</v>
      </c>
      <c r="K775" s="80" t="str">
        <f t="shared" si="252"/>
        <v/>
      </c>
      <c r="L775" s="80" t="b">
        <f>IF(C775="",FALSE,IFERROR(NOT(MATCH(C775,'Anställda och korttidsarbete'!$C:$C,0)&gt;0),TRUE))</f>
        <v>0</v>
      </c>
      <c r="M775" s="80" t="str">
        <f t="shared" si="253"/>
        <v/>
      </c>
      <c r="N775" s="80" t="b">
        <f t="shared" si="254"/>
        <v>0</v>
      </c>
      <c r="O775" s="80" t="str">
        <f t="shared" si="255"/>
        <v/>
      </c>
      <c r="P775" s="13" t="b">
        <f t="shared" si="256"/>
        <v>0</v>
      </c>
      <c r="Q775" s="80" t="str">
        <f t="shared" si="257"/>
        <v/>
      </c>
      <c r="R775" s="80" t="b">
        <f t="shared" si="258"/>
        <v>0</v>
      </c>
      <c r="S775" s="81" t="e">
        <f t="shared" si="242"/>
        <v>#VALUE!</v>
      </c>
      <c r="T775" s="81" t="e">
        <f t="shared" si="243"/>
        <v>#VALUE!</v>
      </c>
      <c r="U775" s="81" t="e">
        <f t="shared" si="244"/>
        <v>#VALUE!</v>
      </c>
      <c r="V775" s="82" t="e">
        <f t="shared" si="245"/>
        <v>#VALUE!</v>
      </c>
      <c r="W775" s="82" t="e">
        <f t="shared" si="259"/>
        <v>#VALUE!</v>
      </c>
      <c r="X775" s="82" t="b">
        <f t="shared" si="263"/>
        <v>0</v>
      </c>
      <c r="Y775" s="72" t="str">
        <f t="shared" si="246"/>
        <v/>
      </c>
      <c r="Z775" s="81" t="e" cm="1">
        <f t="array" aca="1" ref="Z775" ca="1">TEXT(RIGHT(10-RIGHT(SUM(INDEX(1*(MID(MID(C775,1,1)*2,ROW(INDIRECT("1:"&amp;LEN(MID(C775,1,1)*2))),1)),,))+MID(C775,2,1)+
SUM(INDEX(1*(MID(MID(C775,3,1)*2,ROW(INDIRECT("1:"&amp;LEN(MID(C775,3,1)*2))),1)),,))+MID(C775,4,1)+
SUM(INDEX(1*(MID(MID(C775,5,1)*2,ROW(INDIRECT("1:"&amp;LEN(MID(C775,5,1)*2))),1)),,))+MID(C775,6,1)+
SUM(INDEX(1*(MID(MID(C775,8,1)*2,ROW(INDIRECT("1:"&amp;LEN(MID(C775,8,1)*2))),1)),,))+MID(C775,9,1)+
SUM(INDEX(1*(MID(MID(C775,10,1)*2,ROW(INDIRECT("1:"&amp;LEN(MID(C775,10,1)*2))),1)),,)),1),1),"0")</f>
        <v>#VALUE!</v>
      </c>
      <c r="AA775" s="81" t="str">
        <f t="shared" si="247"/>
        <v/>
      </c>
      <c r="AB775" s="83" t="b">
        <f t="shared" si="248"/>
        <v>0</v>
      </c>
      <c r="AC775" s="154">
        <f t="shared" si="260"/>
        <v>0</v>
      </c>
      <c r="AD775" s="154">
        <f>SUMIF($C$15:C774,C775,$AC$15:AC774)</f>
        <v>0</v>
      </c>
      <c r="AE775" s="15">
        <f t="shared" si="261"/>
        <v>10000</v>
      </c>
      <c r="AF775" s="154">
        <f t="shared" si="262"/>
        <v>0</v>
      </c>
    </row>
    <row r="776" spans="1:32" s="30" customFormat="1" x14ac:dyDescent="0.25">
      <c r="A776" s="19">
        <v>761</v>
      </c>
      <c r="B776" s="20"/>
      <c r="C776" s="107"/>
      <c r="D776" s="20"/>
      <c r="E776" s="20"/>
      <c r="F776" s="20"/>
      <c r="G776" s="122"/>
      <c r="H776" s="156">
        <f t="shared" si="249"/>
        <v>0</v>
      </c>
      <c r="I776" s="117" t="str">
        <f t="shared" si="250"/>
        <v/>
      </c>
      <c r="J776" s="80" t="b">
        <f t="shared" si="251"/>
        <v>0</v>
      </c>
      <c r="K776" s="80" t="str">
        <f t="shared" si="252"/>
        <v/>
      </c>
      <c r="L776" s="80" t="b">
        <f>IF(C776="",FALSE,IFERROR(NOT(MATCH(C776,'Anställda och korttidsarbete'!$C:$C,0)&gt;0),TRUE))</f>
        <v>0</v>
      </c>
      <c r="M776" s="80" t="str">
        <f t="shared" si="253"/>
        <v/>
      </c>
      <c r="N776" s="80" t="b">
        <f t="shared" si="254"/>
        <v>0</v>
      </c>
      <c r="O776" s="80" t="str">
        <f t="shared" si="255"/>
        <v/>
      </c>
      <c r="P776" s="13" t="b">
        <f t="shared" si="256"/>
        <v>0</v>
      </c>
      <c r="Q776" s="80" t="str">
        <f t="shared" si="257"/>
        <v/>
      </c>
      <c r="R776" s="80" t="b">
        <f t="shared" si="258"/>
        <v>0</v>
      </c>
      <c r="S776" s="81" t="e">
        <f t="shared" si="242"/>
        <v>#VALUE!</v>
      </c>
      <c r="T776" s="81" t="e">
        <f t="shared" si="243"/>
        <v>#VALUE!</v>
      </c>
      <c r="U776" s="81" t="e">
        <f t="shared" si="244"/>
        <v>#VALUE!</v>
      </c>
      <c r="V776" s="82" t="e">
        <f t="shared" si="245"/>
        <v>#VALUE!</v>
      </c>
      <c r="W776" s="82" t="e">
        <f t="shared" si="259"/>
        <v>#VALUE!</v>
      </c>
      <c r="X776" s="82" t="b">
        <f t="shared" si="263"/>
        <v>0</v>
      </c>
      <c r="Y776" s="72" t="str">
        <f t="shared" si="246"/>
        <v/>
      </c>
      <c r="Z776" s="81" t="e" cm="1">
        <f t="array" aca="1" ref="Z776" ca="1">TEXT(RIGHT(10-RIGHT(SUM(INDEX(1*(MID(MID(C776,1,1)*2,ROW(INDIRECT("1:"&amp;LEN(MID(C776,1,1)*2))),1)),,))+MID(C776,2,1)+
SUM(INDEX(1*(MID(MID(C776,3,1)*2,ROW(INDIRECT("1:"&amp;LEN(MID(C776,3,1)*2))),1)),,))+MID(C776,4,1)+
SUM(INDEX(1*(MID(MID(C776,5,1)*2,ROW(INDIRECT("1:"&amp;LEN(MID(C776,5,1)*2))),1)),,))+MID(C776,6,1)+
SUM(INDEX(1*(MID(MID(C776,8,1)*2,ROW(INDIRECT("1:"&amp;LEN(MID(C776,8,1)*2))),1)),,))+MID(C776,9,1)+
SUM(INDEX(1*(MID(MID(C776,10,1)*2,ROW(INDIRECT("1:"&amp;LEN(MID(C776,10,1)*2))),1)),,)),1),1),"0")</f>
        <v>#VALUE!</v>
      </c>
      <c r="AA776" s="81" t="str">
        <f t="shared" si="247"/>
        <v/>
      </c>
      <c r="AB776" s="83" t="b">
        <f t="shared" si="248"/>
        <v>0</v>
      </c>
      <c r="AC776" s="154">
        <f t="shared" si="260"/>
        <v>0</v>
      </c>
      <c r="AD776" s="154">
        <f>SUMIF($C$15:C775,C776,$AC$15:AC775)</f>
        <v>0</v>
      </c>
      <c r="AE776" s="15">
        <f t="shared" si="261"/>
        <v>10000</v>
      </c>
      <c r="AF776" s="154">
        <f t="shared" si="262"/>
        <v>0</v>
      </c>
    </row>
    <row r="777" spans="1:32" s="30" customFormat="1" x14ac:dyDescent="0.25">
      <c r="A777" s="19">
        <v>762</v>
      </c>
      <c r="B777" s="20"/>
      <c r="C777" s="107"/>
      <c r="D777" s="20"/>
      <c r="E777" s="20"/>
      <c r="F777" s="20"/>
      <c r="G777" s="122"/>
      <c r="H777" s="156">
        <f t="shared" si="249"/>
        <v>0</v>
      </c>
      <c r="I777" s="117" t="str">
        <f t="shared" si="250"/>
        <v/>
      </c>
      <c r="J777" s="80" t="b">
        <f t="shared" si="251"/>
        <v>0</v>
      </c>
      <c r="K777" s="80" t="str">
        <f t="shared" si="252"/>
        <v/>
      </c>
      <c r="L777" s="80" t="b">
        <f>IF(C777="",FALSE,IFERROR(NOT(MATCH(C777,'Anställda och korttidsarbete'!$C:$C,0)&gt;0),TRUE))</f>
        <v>0</v>
      </c>
      <c r="M777" s="80" t="str">
        <f t="shared" si="253"/>
        <v/>
      </c>
      <c r="N777" s="80" t="b">
        <f t="shared" si="254"/>
        <v>0</v>
      </c>
      <c r="O777" s="80" t="str">
        <f t="shared" si="255"/>
        <v/>
      </c>
      <c r="P777" s="13" t="b">
        <f t="shared" si="256"/>
        <v>0</v>
      </c>
      <c r="Q777" s="80" t="str">
        <f t="shared" si="257"/>
        <v/>
      </c>
      <c r="R777" s="80" t="b">
        <f t="shared" si="258"/>
        <v>0</v>
      </c>
      <c r="S777" s="81" t="e">
        <f t="shared" si="242"/>
        <v>#VALUE!</v>
      </c>
      <c r="T777" s="81" t="e">
        <f t="shared" si="243"/>
        <v>#VALUE!</v>
      </c>
      <c r="U777" s="81" t="e">
        <f t="shared" si="244"/>
        <v>#VALUE!</v>
      </c>
      <c r="V777" s="82" t="e">
        <f t="shared" si="245"/>
        <v>#VALUE!</v>
      </c>
      <c r="W777" s="82" t="e">
        <f t="shared" si="259"/>
        <v>#VALUE!</v>
      </c>
      <c r="X777" s="82" t="b">
        <f t="shared" si="263"/>
        <v>0</v>
      </c>
      <c r="Y777" s="72" t="str">
        <f t="shared" si="246"/>
        <v/>
      </c>
      <c r="Z777" s="81" t="e" cm="1">
        <f t="array" aca="1" ref="Z777" ca="1">TEXT(RIGHT(10-RIGHT(SUM(INDEX(1*(MID(MID(C777,1,1)*2,ROW(INDIRECT("1:"&amp;LEN(MID(C777,1,1)*2))),1)),,))+MID(C777,2,1)+
SUM(INDEX(1*(MID(MID(C777,3,1)*2,ROW(INDIRECT("1:"&amp;LEN(MID(C777,3,1)*2))),1)),,))+MID(C777,4,1)+
SUM(INDEX(1*(MID(MID(C777,5,1)*2,ROW(INDIRECT("1:"&amp;LEN(MID(C777,5,1)*2))),1)),,))+MID(C777,6,1)+
SUM(INDEX(1*(MID(MID(C777,8,1)*2,ROW(INDIRECT("1:"&amp;LEN(MID(C777,8,1)*2))),1)),,))+MID(C777,9,1)+
SUM(INDEX(1*(MID(MID(C777,10,1)*2,ROW(INDIRECT("1:"&amp;LEN(MID(C777,10,1)*2))),1)),,)),1),1),"0")</f>
        <v>#VALUE!</v>
      </c>
      <c r="AA777" s="81" t="str">
        <f t="shared" si="247"/>
        <v/>
      </c>
      <c r="AB777" s="83" t="b">
        <f t="shared" si="248"/>
        <v>0</v>
      </c>
      <c r="AC777" s="154">
        <f t="shared" si="260"/>
        <v>0</v>
      </c>
      <c r="AD777" s="154">
        <f>SUMIF($C$15:C776,C777,$AC$15:AC776)</f>
        <v>0</v>
      </c>
      <c r="AE777" s="15">
        <f t="shared" si="261"/>
        <v>10000</v>
      </c>
      <c r="AF777" s="154">
        <f t="shared" si="262"/>
        <v>0</v>
      </c>
    </row>
    <row r="778" spans="1:32" s="30" customFormat="1" x14ac:dyDescent="0.25">
      <c r="A778" s="19">
        <v>763</v>
      </c>
      <c r="B778" s="20"/>
      <c r="C778" s="107"/>
      <c r="D778" s="20"/>
      <c r="E778" s="20"/>
      <c r="F778" s="20"/>
      <c r="G778" s="122"/>
      <c r="H778" s="156">
        <f t="shared" si="249"/>
        <v>0</v>
      </c>
      <c r="I778" s="117" t="str">
        <f t="shared" si="250"/>
        <v/>
      </c>
      <c r="J778" s="80" t="b">
        <f t="shared" si="251"/>
        <v>0</v>
      </c>
      <c r="K778" s="80" t="str">
        <f t="shared" si="252"/>
        <v/>
      </c>
      <c r="L778" s="80" t="b">
        <f>IF(C778="",FALSE,IFERROR(NOT(MATCH(C778,'Anställda och korttidsarbete'!$C:$C,0)&gt;0),TRUE))</f>
        <v>0</v>
      </c>
      <c r="M778" s="80" t="str">
        <f t="shared" si="253"/>
        <v/>
      </c>
      <c r="N778" s="80" t="b">
        <f t="shared" si="254"/>
        <v>0</v>
      </c>
      <c r="O778" s="80" t="str">
        <f t="shared" si="255"/>
        <v/>
      </c>
      <c r="P778" s="13" t="b">
        <f t="shared" si="256"/>
        <v>0</v>
      </c>
      <c r="Q778" s="80" t="str">
        <f t="shared" si="257"/>
        <v/>
      </c>
      <c r="R778" s="80" t="b">
        <f t="shared" si="258"/>
        <v>0</v>
      </c>
      <c r="S778" s="81" t="e">
        <f t="shared" si="242"/>
        <v>#VALUE!</v>
      </c>
      <c r="T778" s="81" t="e">
        <f t="shared" si="243"/>
        <v>#VALUE!</v>
      </c>
      <c r="U778" s="81" t="e">
        <f t="shared" si="244"/>
        <v>#VALUE!</v>
      </c>
      <c r="V778" s="82" t="e">
        <f t="shared" si="245"/>
        <v>#VALUE!</v>
      </c>
      <c r="W778" s="82" t="e">
        <f t="shared" si="259"/>
        <v>#VALUE!</v>
      </c>
      <c r="X778" s="82" t="b">
        <f t="shared" si="263"/>
        <v>0</v>
      </c>
      <c r="Y778" s="72" t="str">
        <f t="shared" si="246"/>
        <v/>
      </c>
      <c r="Z778" s="81" t="e" cm="1">
        <f t="array" aca="1" ref="Z778" ca="1">TEXT(RIGHT(10-RIGHT(SUM(INDEX(1*(MID(MID(C778,1,1)*2,ROW(INDIRECT("1:"&amp;LEN(MID(C778,1,1)*2))),1)),,))+MID(C778,2,1)+
SUM(INDEX(1*(MID(MID(C778,3,1)*2,ROW(INDIRECT("1:"&amp;LEN(MID(C778,3,1)*2))),1)),,))+MID(C778,4,1)+
SUM(INDEX(1*(MID(MID(C778,5,1)*2,ROW(INDIRECT("1:"&amp;LEN(MID(C778,5,1)*2))),1)),,))+MID(C778,6,1)+
SUM(INDEX(1*(MID(MID(C778,8,1)*2,ROW(INDIRECT("1:"&amp;LEN(MID(C778,8,1)*2))),1)),,))+MID(C778,9,1)+
SUM(INDEX(1*(MID(MID(C778,10,1)*2,ROW(INDIRECT("1:"&amp;LEN(MID(C778,10,1)*2))),1)),,)),1),1),"0")</f>
        <v>#VALUE!</v>
      </c>
      <c r="AA778" s="81" t="str">
        <f t="shared" si="247"/>
        <v/>
      </c>
      <c r="AB778" s="83" t="b">
        <f t="shared" si="248"/>
        <v>0</v>
      </c>
      <c r="AC778" s="154">
        <f t="shared" si="260"/>
        <v>0</v>
      </c>
      <c r="AD778" s="154">
        <f>SUMIF($C$15:C777,C778,$AC$15:AC777)</f>
        <v>0</v>
      </c>
      <c r="AE778" s="15">
        <f t="shared" si="261"/>
        <v>10000</v>
      </c>
      <c r="AF778" s="154">
        <f t="shared" si="262"/>
        <v>0</v>
      </c>
    </row>
    <row r="779" spans="1:32" s="30" customFormat="1" x14ac:dyDescent="0.25">
      <c r="A779" s="19">
        <v>764</v>
      </c>
      <c r="B779" s="20"/>
      <c r="C779" s="107"/>
      <c r="D779" s="20"/>
      <c r="E779" s="20"/>
      <c r="F779" s="20"/>
      <c r="G779" s="122"/>
      <c r="H779" s="156">
        <f t="shared" si="249"/>
        <v>0</v>
      </c>
      <c r="I779" s="117" t="str">
        <f t="shared" si="250"/>
        <v/>
      </c>
      <c r="J779" s="80" t="b">
        <f t="shared" si="251"/>
        <v>0</v>
      </c>
      <c r="K779" s="80" t="str">
        <f t="shared" si="252"/>
        <v/>
      </c>
      <c r="L779" s="80" t="b">
        <f>IF(C779="",FALSE,IFERROR(NOT(MATCH(C779,'Anställda och korttidsarbete'!$C:$C,0)&gt;0),TRUE))</f>
        <v>0</v>
      </c>
      <c r="M779" s="80" t="str">
        <f t="shared" si="253"/>
        <v/>
      </c>
      <c r="N779" s="80" t="b">
        <f t="shared" si="254"/>
        <v>0</v>
      </c>
      <c r="O779" s="80" t="str">
        <f t="shared" si="255"/>
        <v/>
      </c>
      <c r="P779" s="13" t="b">
        <f t="shared" si="256"/>
        <v>0</v>
      </c>
      <c r="Q779" s="80" t="str">
        <f t="shared" si="257"/>
        <v/>
      </c>
      <c r="R779" s="80" t="b">
        <f t="shared" si="258"/>
        <v>0</v>
      </c>
      <c r="S779" s="81" t="e">
        <f t="shared" si="242"/>
        <v>#VALUE!</v>
      </c>
      <c r="T779" s="81" t="e">
        <f t="shared" si="243"/>
        <v>#VALUE!</v>
      </c>
      <c r="U779" s="81" t="e">
        <f t="shared" si="244"/>
        <v>#VALUE!</v>
      </c>
      <c r="V779" s="82" t="e">
        <f t="shared" si="245"/>
        <v>#VALUE!</v>
      </c>
      <c r="W779" s="82" t="e">
        <f t="shared" si="259"/>
        <v>#VALUE!</v>
      </c>
      <c r="X779" s="82" t="b">
        <f t="shared" si="263"/>
        <v>0</v>
      </c>
      <c r="Y779" s="72" t="str">
        <f t="shared" si="246"/>
        <v/>
      </c>
      <c r="Z779" s="81" t="e" cm="1">
        <f t="array" aca="1" ref="Z779" ca="1">TEXT(RIGHT(10-RIGHT(SUM(INDEX(1*(MID(MID(C779,1,1)*2,ROW(INDIRECT("1:"&amp;LEN(MID(C779,1,1)*2))),1)),,))+MID(C779,2,1)+
SUM(INDEX(1*(MID(MID(C779,3,1)*2,ROW(INDIRECT("1:"&amp;LEN(MID(C779,3,1)*2))),1)),,))+MID(C779,4,1)+
SUM(INDEX(1*(MID(MID(C779,5,1)*2,ROW(INDIRECT("1:"&amp;LEN(MID(C779,5,1)*2))),1)),,))+MID(C779,6,1)+
SUM(INDEX(1*(MID(MID(C779,8,1)*2,ROW(INDIRECT("1:"&amp;LEN(MID(C779,8,1)*2))),1)),,))+MID(C779,9,1)+
SUM(INDEX(1*(MID(MID(C779,10,1)*2,ROW(INDIRECT("1:"&amp;LEN(MID(C779,10,1)*2))),1)),,)),1),1),"0")</f>
        <v>#VALUE!</v>
      </c>
      <c r="AA779" s="81" t="str">
        <f t="shared" si="247"/>
        <v/>
      </c>
      <c r="AB779" s="83" t="b">
        <f t="shared" si="248"/>
        <v>0</v>
      </c>
      <c r="AC779" s="154">
        <f t="shared" si="260"/>
        <v>0</v>
      </c>
      <c r="AD779" s="154">
        <f>SUMIF($C$15:C778,C779,$AC$15:AC778)</f>
        <v>0</v>
      </c>
      <c r="AE779" s="15">
        <f t="shared" si="261"/>
        <v>10000</v>
      </c>
      <c r="AF779" s="154">
        <f t="shared" si="262"/>
        <v>0</v>
      </c>
    </row>
    <row r="780" spans="1:32" s="30" customFormat="1" x14ac:dyDescent="0.25">
      <c r="A780" s="19">
        <v>765</v>
      </c>
      <c r="B780" s="20"/>
      <c r="C780" s="107"/>
      <c r="D780" s="20"/>
      <c r="E780" s="20"/>
      <c r="F780" s="20"/>
      <c r="G780" s="122"/>
      <c r="H780" s="156">
        <f t="shared" si="249"/>
        <v>0</v>
      </c>
      <c r="I780" s="117" t="str">
        <f t="shared" si="250"/>
        <v/>
      </c>
      <c r="J780" s="80" t="b">
        <f t="shared" si="251"/>
        <v>0</v>
      </c>
      <c r="K780" s="80" t="str">
        <f t="shared" si="252"/>
        <v/>
      </c>
      <c r="L780" s="80" t="b">
        <f>IF(C780="",FALSE,IFERROR(NOT(MATCH(C780,'Anställda och korttidsarbete'!$C:$C,0)&gt;0),TRUE))</f>
        <v>0</v>
      </c>
      <c r="M780" s="80" t="str">
        <f t="shared" si="253"/>
        <v/>
      </c>
      <c r="N780" s="80" t="b">
        <f t="shared" si="254"/>
        <v>0</v>
      </c>
      <c r="O780" s="80" t="str">
        <f t="shared" si="255"/>
        <v/>
      </c>
      <c r="P780" s="13" t="b">
        <f t="shared" si="256"/>
        <v>0</v>
      </c>
      <c r="Q780" s="80" t="str">
        <f t="shared" si="257"/>
        <v/>
      </c>
      <c r="R780" s="80" t="b">
        <f t="shared" si="258"/>
        <v>0</v>
      </c>
      <c r="S780" s="81" t="e">
        <f t="shared" si="242"/>
        <v>#VALUE!</v>
      </c>
      <c r="T780" s="81" t="e">
        <f t="shared" si="243"/>
        <v>#VALUE!</v>
      </c>
      <c r="U780" s="81" t="e">
        <f t="shared" si="244"/>
        <v>#VALUE!</v>
      </c>
      <c r="V780" s="82" t="e">
        <f t="shared" si="245"/>
        <v>#VALUE!</v>
      </c>
      <c r="W780" s="82" t="e">
        <f t="shared" si="259"/>
        <v>#VALUE!</v>
      </c>
      <c r="X780" s="82" t="b">
        <f t="shared" si="263"/>
        <v>0</v>
      </c>
      <c r="Y780" s="72" t="str">
        <f t="shared" si="246"/>
        <v/>
      </c>
      <c r="Z780" s="81" t="e" cm="1">
        <f t="array" aca="1" ref="Z780" ca="1">TEXT(RIGHT(10-RIGHT(SUM(INDEX(1*(MID(MID(C780,1,1)*2,ROW(INDIRECT("1:"&amp;LEN(MID(C780,1,1)*2))),1)),,))+MID(C780,2,1)+
SUM(INDEX(1*(MID(MID(C780,3,1)*2,ROW(INDIRECT("1:"&amp;LEN(MID(C780,3,1)*2))),1)),,))+MID(C780,4,1)+
SUM(INDEX(1*(MID(MID(C780,5,1)*2,ROW(INDIRECT("1:"&amp;LEN(MID(C780,5,1)*2))),1)),,))+MID(C780,6,1)+
SUM(INDEX(1*(MID(MID(C780,8,1)*2,ROW(INDIRECT("1:"&amp;LEN(MID(C780,8,1)*2))),1)),,))+MID(C780,9,1)+
SUM(INDEX(1*(MID(MID(C780,10,1)*2,ROW(INDIRECT("1:"&amp;LEN(MID(C780,10,1)*2))),1)),,)),1),1),"0")</f>
        <v>#VALUE!</v>
      </c>
      <c r="AA780" s="81" t="str">
        <f t="shared" si="247"/>
        <v/>
      </c>
      <c r="AB780" s="83" t="b">
        <f t="shared" si="248"/>
        <v>0</v>
      </c>
      <c r="AC780" s="154">
        <f t="shared" si="260"/>
        <v>0</v>
      </c>
      <c r="AD780" s="154">
        <f>SUMIF($C$15:C779,C780,$AC$15:AC779)</f>
        <v>0</v>
      </c>
      <c r="AE780" s="15">
        <f t="shared" si="261"/>
        <v>10000</v>
      </c>
      <c r="AF780" s="154">
        <f t="shared" si="262"/>
        <v>0</v>
      </c>
    </row>
    <row r="781" spans="1:32" s="30" customFormat="1" x14ac:dyDescent="0.25">
      <c r="A781" s="19">
        <v>766</v>
      </c>
      <c r="B781" s="20"/>
      <c r="C781" s="107"/>
      <c r="D781" s="20"/>
      <c r="E781" s="20"/>
      <c r="F781" s="20"/>
      <c r="G781" s="122"/>
      <c r="H781" s="156">
        <f t="shared" si="249"/>
        <v>0</v>
      </c>
      <c r="I781" s="117" t="str">
        <f t="shared" si="250"/>
        <v/>
      </c>
      <c r="J781" s="80" t="b">
        <f t="shared" si="251"/>
        <v>0</v>
      </c>
      <c r="K781" s="80" t="str">
        <f t="shared" si="252"/>
        <v/>
      </c>
      <c r="L781" s="80" t="b">
        <f>IF(C781="",FALSE,IFERROR(NOT(MATCH(C781,'Anställda och korttidsarbete'!$C:$C,0)&gt;0),TRUE))</f>
        <v>0</v>
      </c>
      <c r="M781" s="80" t="str">
        <f t="shared" si="253"/>
        <v/>
      </c>
      <c r="N781" s="80" t="b">
        <f t="shared" si="254"/>
        <v>0</v>
      </c>
      <c r="O781" s="80" t="str">
        <f t="shared" si="255"/>
        <v/>
      </c>
      <c r="P781" s="13" t="b">
        <f t="shared" si="256"/>
        <v>0</v>
      </c>
      <c r="Q781" s="80" t="str">
        <f t="shared" si="257"/>
        <v/>
      </c>
      <c r="R781" s="80" t="b">
        <f t="shared" si="258"/>
        <v>0</v>
      </c>
      <c r="S781" s="81" t="e">
        <f t="shared" si="242"/>
        <v>#VALUE!</v>
      </c>
      <c r="T781" s="81" t="e">
        <f t="shared" si="243"/>
        <v>#VALUE!</v>
      </c>
      <c r="U781" s="81" t="e">
        <f t="shared" si="244"/>
        <v>#VALUE!</v>
      </c>
      <c r="V781" s="82" t="e">
        <f t="shared" si="245"/>
        <v>#VALUE!</v>
      </c>
      <c r="W781" s="82" t="e">
        <f t="shared" si="259"/>
        <v>#VALUE!</v>
      </c>
      <c r="X781" s="82" t="b">
        <f t="shared" si="263"/>
        <v>0</v>
      </c>
      <c r="Y781" s="72" t="str">
        <f t="shared" si="246"/>
        <v/>
      </c>
      <c r="Z781" s="81" t="e" cm="1">
        <f t="array" aca="1" ref="Z781" ca="1">TEXT(RIGHT(10-RIGHT(SUM(INDEX(1*(MID(MID(C781,1,1)*2,ROW(INDIRECT("1:"&amp;LEN(MID(C781,1,1)*2))),1)),,))+MID(C781,2,1)+
SUM(INDEX(1*(MID(MID(C781,3,1)*2,ROW(INDIRECT("1:"&amp;LEN(MID(C781,3,1)*2))),1)),,))+MID(C781,4,1)+
SUM(INDEX(1*(MID(MID(C781,5,1)*2,ROW(INDIRECT("1:"&amp;LEN(MID(C781,5,1)*2))),1)),,))+MID(C781,6,1)+
SUM(INDEX(1*(MID(MID(C781,8,1)*2,ROW(INDIRECT("1:"&amp;LEN(MID(C781,8,1)*2))),1)),,))+MID(C781,9,1)+
SUM(INDEX(1*(MID(MID(C781,10,1)*2,ROW(INDIRECT("1:"&amp;LEN(MID(C781,10,1)*2))),1)),,)),1),1),"0")</f>
        <v>#VALUE!</v>
      </c>
      <c r="AA781" s="81" t="str">
        <f t="shared" si="247"/>
        <v/>
      </c>
      <c r="AB781" s="83" t="b">
        <f t="shared" si="248"/>
        <v>0</v>
      </c>
      <c r="AC781" s="154">
        <f t="shared" si="260"/>
        <v>0</v>
      </c>
      <c r="AD781" s="154">
        <f>SUMIF($C$15:C780,C781,$AC$15:AC780)</f>
        <v>0</v>
      </c>
      <c r="AE781" s="15">
        <f t="shared" si="261"/>
        <v>10000</v>
      </c>
      <c r="AF781" s="154">
        <f t="shared" si="262"/>
        <v>0</v>
      </c>
    </row>
    <row r="782" spans="1:32" s="30" customFormat="1" x14ac:dyDescent="0.25">
      <c r="A782" s="19">
        <v>767</v>
      </c>
      <c r="B782" s="20"/>
      <c r="C782" s="107"/>
      <c r="D782" s="20"/>
      <c r="E782" s="20"/>
      <c r="F782" s="20"/>
      <c r="G782" s="122"/>
      <c r="H782" s="156">
        <f t="shared" si="249"/>
        <v>0</v>
      </c>
      <c r="I782" s="117" t="str">
        <f t="shared" si="250"/>
        <v/>
      </c>
      <c r="J782" s="80" t="b">
        <f t="shared" si="251"/>
        <v>0</v>
      </c>
      <c r="K782" s="80" t="str">
        <f t="shared" si="252"/>
        <v/>
      </c>
      <c r="L782" s="80" t="b">
        <f>IF(C782="",FALSE,IFERROR(NOT(MATCH(C782,'Anställda och korttidsarbete'!$C:$C,0)&gt;0),TRUE))</f>
        <v>0</v>
      </c>
      <c r="M782" s="80" t="str">
        <f t="shared" si="253"/>
        <v/>
      </c>
      <c r="N782" s="80" t="b">
        <f t="shared" si="254"/>
        <v>0</v>
      </c>
      <c r="O782" s="80" t="str">
        <f t="shared" si="255"/>
        <v/>
      </c>
      <c r="P782" s="13" t="b">
        <f t="shared" si="256"/>
        <v>0</v>
      </c>
      <c r="Q782" s="80" t="str">
        <f t="shared" si="257"/>
        <v/>
      </c>
      <c r="R782" s="80" t="b">
        <f t="shared" si="258"/>
        <v>0</v>
      </c>
      <c r="S782" s="81" t="e">
        <f t="shared" si="242"/>
        <v>#VALUE!</v>
      </c>
      <c r="T782" s="81" t="e">
        <f t="shared" si="243"/>
        <v>#VALUE!</v>
      </c>
      <c r="U782" s="81" t="e">
        <f t="shared" si="244"/>
        <v>#VALUE!</v>
      </c>
      <c r="V782" s="82" t="e">
        <f t="shared" si="245"/>
        <v>#VALUE!</v>
      </c>
      <c r="W782" s="82" t="e">
        <f t="shared" si="259"/>
        <v>#VALUE!</v>
      </c>
      <c r="X782" s="82" t="b">
        <f t="shared" si="263"/>
        <v>0</v>
      </c>
      <c r="Y782" s="72" t="str">
        <f t="shared" si="246"/>
        <v/>
      </c>
      <c r="Z782" s="81" t="e" cm="1">
        <f t="array" aca="1" ref="Z782" ca="1">TEXT(RIGHT(10-RIGHT(SUM(INDEX(1*(MID(MID(C782,1,1)*2,ROW(INDIRECT("1:"&amp;LEN(MID(C782,1,1)*2))),1)),,))+MID(C782,2,1)+
SUM(INDEX(1*(MID(MID(C782,3,1)*2,ROW(INDIRECT("1:"&amp;LEN(MID(C782,3,1)*2))),1)),,))+MID(C782,4,1)+
SUM(INDEX(1*(MID(MID(C782,5,1)*2,ROW(INDIRECT("1:"&amp;LEN(MID(C782,5,1)*2))),1)),,))+MID(C782,6,1)+
SUM(INDEX(1*(MID(MID(C782,8,1)*2,ROW(INDIRECT("1:"&amp;LEN(MID(C782,8,1)*2))),1)),,))+MID(C782,9,1)+
SUM(INDEX(1*(MID(MID(C782,10,1)*2,ROW(INDIRECT("1:"&amp;LEN(MID(C782,10,1)*2))),1)),,)),1),1),"0")</f>
        <v>#VALUE!</v>
      </c>
      <c r="AA782" s="81" t="str">
        <f t="shared" si="247"/>
        <v/>
      </c>
      <c r="AB782" s="83" t="b">
        <f t="shared" si="248"/>
        <v>0</v>
      </c>
      <c r="AC782" s="154">
        <f t="shared" si="260"/>
        <v>0</v>
      </c>
      <c r="AD782" s="154">
        <f>SUMIF($C$15:C781,C782,$AC$15:AC781)</f>
        <v>0</v>
      </c>
      <c r="AE782" s="15">
        <f t="shared" si="261"/>
        <v>10000</v>
      </c>
      <c r="AF782" s="154">
        <f t="shared" si="262"/>
        <v>0</v>
      </c>
    </row>
    <row r="783" spans="1:32" s="30" customFormat="1" x14ac:dyDescent="0.25">
      <c r="A783" s="19">
        <v>768</v>
      </c>
      <c r="B783" s="20"/>
      <c r="C783" s="107"/>
      <c r="D783" s="20"/>
      <c r="E783" s="20"/>
      <c r="F783" s="20"/>
      <c r="G783" s="122"/>
      <c r="H783" s="156">
        <f t="shared" si="249"/>
        <v>0</v>
      </c>
      <c r="I783" s="117" t="str">
        <f t="shared" si="250"/>
        <v/>
      </c>
      <c r="J783" s="80" t="b">
        <f t="shared" si="251"/>
        <v>0</v>
      </c>
      <c r="K783" s="80" t="str">
        <f t="shared" si="252"/>
        <v/>
      </c>
      <c r="L783" s="80" t="b">
        <f>IF(C783="",FALSE,IFERROR(NOT(MATCH(C783,'Anställda och korttidsarbete'!$C:$C,0)&gt;0),TRUE))</f>
        <v>0</v>
      </c>
      <c r="M783" s="80" t="str">
        <f t="shared" si="253"/>
        <v/>
      </c>
      <c r="N783" s="80" t="b">
        <f t="shared" si="254"/>
        <v>0</v>
      </c>
      <c r="O783" s="80" t="str">
        <f t="shared" si="255"/>
        <v/>
      </c>
      <c r="P783" s="13" t="b">
        <f t="shared" si="256"/>
        <v>0</v>
      </c>
      <c r="Q783" s="80" t="str">
        <f t="shared" si="257"/>
        <v/>
      </c>
      <c r="R783" s="80" t="b">
        <f t="shared" si="258"/>
        <v>0</v>
      </c>
      <c r="S783" s="81" t="e">
        <f t="shared" si="242"/>
        <v>#VALUE!</v>
      </c>
      <c r="T783" s="81" t="e">
        <f t="shared" si="243"/>
        <v>#VALUE!</v>
      </c>
      <c r="U783" s="81" t="e">
        <f t="shared" si="244"/>
        <v>#VALUE!</v>
      </c>
      <c r="V783" s="82" t="e">
        <f t="shared" si="245"/>
        <v>#VALUE!</v>
      </c>
      <c r="W783" s="82" t="e">
        <f t="shared" si="259"/>
        <v>#VALUE!</v>
      </c>
      <c r="X783" s="82" t="b">
        <f t="shared" si="263"/>
        <v>0</v>
      </c>
      <c r="Y783" s="72" t="str">
        <f t="shared" si="246"/>
        <v/>
      </c>
      <c r="Z783" s="81" t="e" cm="1">
        <f t="array" aca="1" ref="Z783" ca="1">TEXT(RIGHT(10-RIGHT(SUM(INDEX(1*(MID(MID(C783,1,1)*2,ROW(INDIRECT("1:"&amp;LEN(MID(C783,1,1)*2))),1)),,))+MID(C783,2,1)+
SUM(INDEX(1*(MID(MID(C783,3,1)*2,ROW(INDIRECT("1:"&amp;LEN(MID(C783,3,1)*2))),1)),,))+MID(C783,4,1)+
SUM(INDEX(1*(MID(MID(C783,5,1)*2,ROW(INDIRECT("1:"&amp;LEN(MID(C783,5,1)*2))),1)),,))+MID(C783,6,1)+
SUM(INDEX(1*(MID(MID(C783,8,1)*2,ROW(INDIRECT("1:"&amp;LEN(MID(C783,8,1)*2))),1)),,))+MID(C783,9,1)+
SUM(INDEX(1*(MID(MID(C783,10,1)*2,ROW(INDIRECT("1:"&amp;LEN(MID(C783,10,1)*2))),1)),,)),1),1),"0")</f>
        <v>#VALUE!</v>
      </c>
      <c r="AA783" s="81" t="str">
        <f t="shared" si="247"/>
        <v/>
      </c>
      <c r="AB783" s="83" t="b">
        <f t="shared" si="248"/>
        <v>0</v>
      </c>
      <c r="AC783" s="154">
        <f t="shared" si="260"/>
        <v>0</v>
      </c>
      <c r="AD783" s="154">
        <f>SUMIF($C$15:C782,C783,$AC$15:AC782)</f>
        <v>0</v>
      </c>
      <c r="AE783" s="15">
        <f t="shared" si="261"/>
        <v>10000</v>
      </c>
      <c r="AF783" s="154">
        <f t="shared" si="262"/>
        <v>0</v>
      </c>
    </row>
    <row r="784" spans="1:32" s="30" customFormat="1" x14ac:dyDescent="0.25">
      <c r="A784" s="19">
        <v>769</v>
      </c>
      <c r="B784" s="20"/>
      <c r="C784" s="107"/>
      <c r="D784" s="20"/>
      <c r="E784" s="20"/>
      <c r="F784" s="20"/>
      <c r="G784" s="122"/>
      <c r="H784" s="156">
        <f t="shared" si="249"/>
        <v>0</v>
      </c>
      <c r="I784" s="117" t="str">
        <f t="shared" si="250"/>
        <v/>
      </c>
      <c r="J784" s="80" t="b">
        <f t="shared" si="251"/>
        <v>0</v>
      </c>
      <c r="K784" s="80" t="str">
        <f t="shared" si="252"/>
        <v/>
      </c>
      <c r="L784" s="80" t="b">
        <f>IF(C784="",FALSE,IFERROR(NOT(MATCH(C784,'Anställda och korttidsarbete'!$C:$C,0)&gt;0),TRUE))</f>
        <v>0</v>
      </c>
      <c r="M784" s="80" t="str">
        <f t="shared" si="253"/>
        <v/>
      </c>
      <c r="N784" s="80" t="b">
        <f t="shared" si="254"/>
        <v>0</v>
      </c>
      <c r="O784" s="80" t="str">
        <f t="shared" si="255"/>
        <v/>
      </c>
      <c r="P784" s="13" t="b">
        <f t="shared" si="256"/>
        <v>0</v>
      </c>
      <c r="Q784" s="80" t="str">
        <f t="shared" si="257"/>
        <v/>
      </c>
      <c r="R784" s="80" t="b">
        <f t="shared" si="258"/>
        <v>0</v>
      </c>
      <c r="S784" s="81" t="e">
        <f t="shared" ref="S784:S847" si="264">VALUE(LEFT(C784,2))</f>
        <v>#VALUE!</v>
      </c>
      <c r="T784" s="81" t="e">
        <f t="shared" ref="T784:T847" si="265">VALUE(MID(C784,3,2))</f>
        <v>#VALUE!</v>
      </c>
      <c r="U784" s="81" t="e">
        <f t="shared" ref="U784:U847" si="266">TEXT(IF(VALUE(MID(C784,5,2))&gt;31,MID(C784,5,2)-60,VALUE(MID(C784,5,2))),"00")</f>
        <v>#VALUE!</v>
      </c>
      <c r="V784" s="82" t="e">
        <f t="shared" ref="V784:V847" si="267">DATEVALUE(IF(VALUE(LEFT(C784,2))&lt;20,20,19)&amp;TEXT(S784,"00")&amp;"/"&amp;T784&amp;"/"&amp;U784)</f>
        <v>#VALUE!</v>
      </c>
      <c r="W784" s="82" t="e">
        <f t="shared" si="259"/>
        <v>#VALUE!</v>
      </c>
      <c r="X784" s="82" t="b">
        <f t="shared" si="263"/>
        <v>0</v>
      </c>
      <c r="Y784" s="72" t="str">
        <f t="shared" ref="Y784:Y847" si="268">RIGHT(C784,1)</f>
        <v/>
      </c>
      <c r="Z784" s="81" t="e" cm="1">
        <f t="array" aca="1" ref="Z784" ca="1">TEXT(RIGHT(10-RIGHT(SUM(INDEX(1*(MID(MID(C784,1,1)*2,ROW(INDIRECT("1:"&amp;LEN(MID(C784,1,1)*2))),1)),,))+MID(C784,2,1)+
SUM(INDEX(1*(MID(MID(C784,3,1)*2,ROW(INDIRECT("1:"&amp;LEN(MID(C784,3,1)*2))),1)),,))+MID(C784,4,1)+
SUM(INDEX(1*(MID(MID(C784,5,1)*2,ROW(INDIRECT("1:"&amp;LEN(MID(C784,5,1)*2))),1)),,))+MID(C784,6,1)+
SUM(INDEX(1*(MID(MID(C784,8,1)*2,ROW(INDIRECT("1:"&amp;LEN(MID(C784,8,1)*2))),1)),,))+MID(C784,9,1)+
SUM(INDEX(1*(MID(MID(C784,10,1)*2,ROW(INDIRECT("1:"&amp;LEN(MID(C784,10,1)*2))),1)),,)),1),1),"0")</f>
        <v>#VALUE!</v>
      </c>
      <c r="AA784" s="81" t="str">
        <f t="shared" ref="AA784:AA847" si="269">IF(C784="","",Z784=Y784)</f>
        <v/>
      </c>
      <c r="AB784" s="83" t="b">
        <f t="shared" ref="AB784:AB847" si="270">IFERROR(NOT(IF(OR(C784&lt;&gt;"",B784&lt;&gt;""),AND(X784,AA784),TRUE)),TRUE)</f>
        <v>0</v>
      </c>
      <c r="AC784" s="154">
        <f t="shared" si="260"/>
        <v>0</v>
      </c>
      <c r="AD784" s="154">
        <f>SUMIF($C$15:C783,C784,$AC$15:AC783)</f>
        <v>0</v>
      </c>
      <c r="AE784" s="15">
        <f t="shared" si="261"/>
        <v>10000</v>
      </c>
      <c r="AF784" s="154">
        <f t="shared" si="262"/>
        <v>0</v>
      </c>
    </row>
    <row r="785" spans="1:32" s="30" customFormat="1" x14ac:dyDescent="0.25">
      <c r="A785" s="19">
        <v>770</v>
      </c>
      <c r="B785" s="20"/>
      <c r="C785" s="107"/>
      <c r="D785" s="20"/>
      <c r="E785" s="20"/>
      <c r="F785" s="20"/>
      <c r="G785" s="122"/>
      <c r="H785" s="156">
        <f t="shared" ref="H785:H848" si="271">IF(R785,0,IF(ROUNDUP(AF785,0)&lt;0,0,ROUNDUP(AF785,0)))</f>
        <v>0</v>
      </c>
      <c r="I785" s="117" t="str">
        <f t="shared" ref="I785:I848" si="272">IF(K785="","",K785&amp;". ")&amp;IF(M785="","",M785&amp;". ")&amp;IF(O785="","",O785&amp;". ")</f>
        <v/>
      </c>
      <c r="J785" s="80" t="b">
        <f t="shared" ref="J785:J848" si="273">IF(AND(C785="",COUNTA(B785:G785)&lt;5),FALSE,AB785)</f>
        <v>0</v>
      </c>
      <c r="K785" s="80" t="str">
        <f t="shared" ref="K785:K848" si="274">IF(J785,$K$14,"")</f>
        <v/>
      </c>
      <c r="L785" s="80" t="b">
        <f>IF(C785="",FALSE,IFERROR(NOT(MATCH(C785,'Anställda och korttidsarbete'!$C:$C,0)&gt;0),TRUE))</f>
        <v>0</v>
      </c>
      <c r="M785" s="80" t="str">
        <f t="shared" ref="M785:M848" si="275">IF(L785,$M$14,"")</f>
        <v/>
      </c>
      <c r="N785" s="80" t="b">
        <f t="shared" ref="N785:N848" si="276">IF(AC785&lt;&gt;AF785,TRUE,FALSE)</f>
        <v>0</v>
      </c>
      <c r="O785" s="80" t="str">
        <f t="shared" ref="O785:O848" si="277">IF(N785,$O$14,"")</f>
        <v/>
      </c>
      <c r="P785" s="13" t="b">
        <f t="shared" ref="P785:P848" si="278">AND(COUNTA(B785:G785)&gt;0,OR(B785="",C785="",D785="",E785="",F785="",G785=""))</f>
        <v>0</v>
      </c>
      <c r="Q785" s="80" t="str">
        <f t="shared" ref="Q785:Q848" si="279">IF(P785,Q$14,"")</f>
        <v/>
      </c>
      <c r="R785" s="80" t="b">
        <f t="shared" ref="R785:R848" si="280">OR(J785,L785,P785)</f>
        <v>0</v>
      </c>
      <c r="S785" s="81" t="e">
        <f t="shared" si="264"/>
        <v>#VALUE!</v>
      </c>
      <c r="T785" s="81" t="e">
        <f t="shared" si="265"/>
        <v>#VALUE!</v>
      </c>
      <c r="U785" s="81" t="e">
        <f t="shared" si="266"/>
        <v>#VALUE!</v>
      </c>
      <c r="V785" s="82" t="e">
        <f t="shared" si="267"/>
        <v>#VALUE!</v>
      </c>
      <c r="W785" s="82" t="e">
        <f t="shared" ref="W785:W848" si="281">DATE(S785,T785,U785)</f>
        <v>#VALUE!</v>
      </c>
      <c r="X785" s="82" t="b">
        <f t="shared" si="263"/>
        <v>0</v>
      </c>
      <c r="Y785" s="72" t="str">
        <f t="shared" si="268"/>
        <v/>
      </c>
      <c r="Z785" s="81" t="e" cm="1">
        <f t="array" aca="1" ref="Z785" ca="1">TEXT(RIGHT(10-RIGHT(SUM(INDEX(1*(MID(MID(C785,1,1)*2,ROW(INDIRECT("1:"&amp;LEN(MID(C785,1,1)*2))),1)),,))+MID(C785,2,1)+
SUM(INDEX(1*(MID(MID(C785,3,1)*2,ROW(INDIRECT("1:"&amp;LEN(MID(C785,3,1)*2))),1)),,))+MID(C785,4,1)+
SUM(INDEX(1*(MID(MID(C785,5,1)*2,ROW(INDIRECT("1:"&amp;LEN(MID(C785,5,1)*2))),1)),,))+MID(C785,6,1)+
SUM(INDEX(1*(MID(MID(C785,8,1)*2,ROW(INDIRECT("1:"&amp;LEN(MID(C785,8,1)*2))),1)),,))+MID(C785,9,1)+
SUM(INDEX(1*(MID(MID(C785,10,1)*2,ROW(INDIRECT("1:"&amp;LEN(MID(C785,10,1)*2))),1)),,)),1),1),"0")</f>
        <v>#VALUE!</v>
      </c>
      <c r="AA785" s="81" t="str">
        <f t="shared" si="269"/>
        <v/>
      </c>
      <c r="AB785" s="83" t="b">
        <f t="shared" si="270"/>
        <v>0</v>
      </c>
      <c r="AC785" s="154">
        <f t="shared" ref="AC785:AC848" si="282">MIN(G785*60%,10000)</f>
        <v>0</v>
      </c>
      <c r="AD785" s="154">
        <f>SUMIF($C$15:C784,C785,$AC$15:AC784)</f>
        <v>0</v>
      </c>
      <c r="AE785" s="15">
        <f t="shared" ref="AE785:AE848" si="283">10000-AD785</f>
        <v>10000</v>
      </c>
      <c r="AF785" s="154">
        <f t="shared" ref="AF785:AF848" si="284">IF(AE785=10000,AC785,MIN(AE785,AC785))</f>
        <v>0</v>
      </c>
    </row>
    <row r="786" spans="1:32" s="30" customFormat="1" x14ac:dyDescent="0.25">
      <c r="A786" s="19">
        <v>771</v>
      </c>
      <c r="B786" s="20"/>
      <c r="C786" s="107"/>
      <c r="D786" s="20"/>
      <c r="E786" s="20"/>
      <c r="F786" s="20"/>
      <c r="G786" s="122"/>
      <c r="H786" s="156">
        <f t="shared" si="271"/>
        <v>0</v>
      </c>
      <c r="I786" s="117" t="str">
        <f t="shared" si="272"/>
        <v/>
      </c>
      <c r="J786" s="80" t="b">
        <f t="shared" si="273"/>
        <v>0</v>
      </c>
      <c r="K786" s="80" t="str">
        <f t="shared" si="274"/>
        <v/>
      </c>
      <c r="L786" s="80" t="b">
        <f>IF(C786="",FALSE,IFERROR(NOT(MATCH(C786,'Anställda och korttidsarbete'!$C:$C,0)&gt;0),TRUE))</f>
        <v>0</v>
      </c>
      <c r="M786" s="80" t="str">
        <f t="shared" si="275"/>
        <v/>
      </c>
      <c r="N786" s="80" t="b">
        <f t="shared" si="276"/>
        <v>0</v>
      </c>
      <c r="O786" s="80" t="str">
        <f t="shared" si="277"/>
        <v/>
      </c>
      <c r="P786" s="13" t="b">
        <f t="shared" si="278"/>
        <v>0</v>
      </c>
      <c r="Q786" s="80" t="str">
        <f t="shared" si="279"/>
        <v/>
      </c>
      <c r="R786" s="80" t="b">
        <f t="shared" si="280"/>
        <v>0</v>
      </c>
      <c r="S786" s="81" t="e">
        <f t="shared" si="264"/>
        <v>#VALUE!</v>
      </c>
      <c r="T786" s="81" t="e">
        <f t="shared" si="265"/>
        <v>#VALUE!</v>
      </c>
      <c r="U786" s="81" t="e">
        <f t="shared" si="266"/>
        <v>#VALUE!</v>
      </c>
      <c r="V786" s="82" t="e">
        <f t="shared" si="267"/>
        <v>#VALUE!</v>
      </c>
      <c r="W786" s="82" t="e">
        <f t="shared" si="281"/>
        <v>#VALUE!</v>
      </c>
      <c r="X786" s="82" t="b">
        <f t="shared" ref="X786:X849" si="285">NOT(ISERR(AND(T786&lt;13,VALUE(U786)&lt;31,V786=W786)))</f>
        <v>0</v>
      </c>
      <c r="Y786" s="72" t="str">
        <f t="shared" si="268"/>
        <v/>
      </c>
      <c r="Z786" s="81" t="e" cm="1">
        <f t="array" aca="1" ref="Z786" ca="1">TEXT(RIGHT(10-RIGHT(SUM(INDEX(1*(MID(MID(C786,1,1)*2,ROW(INDIRECT("1:"&amp;LEN(MID(C786,1,1)*2))),1)),,))+MID(C786,2,1)+
SUM(INDEX(1*(MID(MID(C786,3,1)*2,ROW(INDIRECT("1:"&amp;LEN(MID(C786,3,1)*2))),1)),,))+MID(C786,4,1)+
SUM(INDEX(1*(MID(MID(C786,5,1)*2,ROW(INDIRECT("1:"&amp;LEN(MID(C786,5,1)*2))),1)),,))+MID(C786,6,1)+
SUM(INDEX(1*(MID(MID(C786,8,1)*2,ROW(INDIRECT("1:"&amp;LEN(MID(C786,8,1)*2))),1)),,))+MID(C786,9,1)+
SUM(INDEX(1*(MID(MID(C786,10,1)*2,ROW(INDIRECT("1:"&amp;LEN(MID(C786,10,1)*2))),1)),,)),1),1),"0")</f>
        <v>#VALUE!</v>
      </c>
      <c r="AA786" s="81" t="str">
        <f t="shared" si="269"/>
        <v/>
      </c>
      <c r="AB786" s="83" t="b">
        <f t="shared" si="270"/>
        <v>0</v>
      </c>
      <c r="AC786" s="154">
        <f t="shared" si="282"/>
        <v>0</v>
      </c>
      <c r="AD786" s="154">
        <f>SUMIF($C$15:C785,C786,$AC$15:AC785)</f>
        <v>0</v>
      </c>
      <c r="AE786" s="15">
        <f t="shared" si="283"/>
        <v>10000</v>
      </c>
      <c r="AF786" s="154">
        <f t="shared" si="284"/>
        <v>0</v>
      </c>
    </row>
    <row r="787" spans="1:32" s="30" customFormat="1" x14ac:dyDescent="0.25">
      <c r="A787" s="19">
        <v>772</v>
      </c>
      <c r="B787" s="20"/>
      <c r="C787" s="107"/>
      <c r="D787" s="20"/>
      <c r="E787" s="20"/>
      <c r="F787" s="20"/>
      <c r="G787" s="122"/>
      <c r="H787" s="156">
        <f t="shared" si="271"/>
        <v>0</v>
      </c>
      <c r="I787" s="117" t="str">
        <f t="shared" si="272"/>
        <v/>
      </c>
      <c r="J787" s="80" t="b">
        <f t="shared" si="273"/>
        <v>0</v>
      </c>
      <c r="K787" s="80" t="str">
        <f t="shared" si="274"/>
        <v/>
      </c>
      <c r="L787" s="80" t="b">
        <f>IF(C787="",FALSE,IFERROR(NOT(MATCH(C787,'Anställda och korttidsarbete'!$C:$C,0)&gt;0),TRUE))</f>
        <v>0</v>
      </c>
      <c r="M787" s="80" t="str">
        <f t="shared" si="275"/>
        <v/>
      </c>
      <c r="N787" s="80" t="b">
        <f t="shared" si="276"/>
        <v>0</v>
      </c>
      <c r="O787" s="80" t="str">
        <f t="shared" si="277"/>
        <v/>
      </c>
      <c r="P787" s="13" t="b">
        <f t="shared" si="278"/>
        <v>0</v>
      </c>
      <c r="Q787" s="80" t="str">
        <f t="shared" si="279"/>
        <v/>
      </c>
      <c r="R787" s="80" t="b">
        <f t="shared" si="280"/>
        <v>0</v>
      </c>
      <c r="S787" s="81" t="e">
        <f t="shared" si="264"/>
        <v>#VALUE!</v>
      </c>
      <c r="T787" s="81" t="e">
        <f t="shared" si="265"/>
        <v>#VALUE!</v>
      </c>
      <c r="U787" s="81" t="e">
        <f t="shared" si="266"/>
        <v>#VALUE!</v>
      </c>
      <c r="V787" s="82" t="e">
        <f t="shared" si="267"/>
        <v>#VALUE!</v>
      </c>
      <c r="W787" s="82" t="e">
        <f t="shared" si="281"/>
        <v>#VALUE!</v>
      </c>
      <c r="X787" s="82" t="b">
        <f t="shared" si="285"/>
        <v>0</v>
      </c>
      <c r="Y787" s="72" t="str">
        <f t="shared" si="268"/>
        <v/>
      </c>
      <c r="Z787" s="81" t="e" cm="1">
        <f t="array" aca="1" ref="Z787" ca="1">TEXT(RIGHT(10-RIGHT(SUM(INDEX(1*(MID(MID(C787,1,1)*2,ROW(INDIRECT("1:"&amp;LEN(MID(C787,1,1)*2))),1)),,))+MID(C787,2,1)+
SUM(INDEX(1*(MID(MID(C787,3,1)*2,ROW(INDIRECT("1:"&amp;LEN(MID(C787,3,1)*2))),1)),,))+MID(C787,4,1)+
SUM(INDEX(1*(MID(MID(C787,5,1)*2,ROW(INDIRECT("1:"&amp;LEN(MID(C787,5,1)*2))),1)),,))+MID(C787,6,1)+
SUM(INDEX(1*(MID(MID(C787,8,1)*2,ROW(INDIRECT("1:"&amp;LEN(MID(C787,8,1)*2))),1)),,))+MID(C787,9,1)+
SUM(INDEX(1*(MID(MID(C787,10,1)*2,ROW(INDIRECT("1:"&amp;LEN(MID(C787,10,1)*2))),1)),,)),1),1),"0")</f>
        <v>#VALUE!</v>
      </c>
      <c r="AA787" s="81" t="str">
        <f t="shared" si="269"/>
        <v/>
      </c>
      <c r="AB787" s="83" t="b">
        <f t="shared" si="270"/>
        <v>0</v>
      </c>
      <c r="AC787" s="154">
        <f t="shared" si="282"/>
        <v>0</v>
      </c>
      <c r="AD787" s="154">
        <f>SUMIF($C$15:C786,C787,$AC$15:AC786)</f>
        <v>0</v>
      </c>
      <c r="AE787" s="15">
        <f t="shared" si="283"/>
        <v>10000</v>
      </c>
      <c r="AF787" s="154">
        <f t="shared" si="284"/>
        <v>0</v>
      </c>
    </row>
    <row r="788" spans="1:32" s="30" customFormat="1" x14ac:dyDescent="0.25">
      <c r="A788" s="19">
        <v>773</v>
      </c>
      <c r="B788" s="20"/>
      <c r="C788" s="107"/>
      <c r="D788" s="20"/>
      <c r="E788" s="20"/>
      <c r="F788" s="20"/>
      <c r="G788" s="122"/>
      <c r="H788" s="156">
        <f t="shared" si="271"/>
        <v>0</v>
      </c>
      <c r="I788" s="117" t="str">
        <f t="shared" si="272"/>
        <v/>
      </c>
      <c r="J788" s="80" t="b">
        <f t="shared" si="273"/>
        <v>0</v>
      </c>
      <c r="K788" s="80" t="str">
        <f t="shared" si="274"/>
        <v/>
      </c>
      <c r="L788" s="80" t="b">
        <f>IF(C788="",FALSE,IFERROR(NOT(MATCH(C788,'Anställda och korttidsarbete'!$C:$C,0)&gt;0),TRUE))</f>
        <v>0</v>
      </c>
      <c r="M788" s="80" t="str">
        <f t="shared" si="275"/>
        <v/>
      </c>
      <c r="N788" s="80" t="b">
        <f t="shared" si="276"/>
        <v>0</v>
      </c>
      <c r="O788" s="80" t="str">
        <f t="shared" si="277"/>
        <v/>
      </c>
      <c r="P788" s="13" t="b">
        <f t="shared" si="278"/>
        <v>0</v>
      </c>
      <c r="Q788" s="80" t="str">
        <f t="shared" si="279"/>
        <v/>
      </c>
      <c r="R788" s="80" t="b">
        <f t="shared" si="280"/>
        <v>0</v>
      </c>
      <c r="S788" s="81" t="e">
        <f t="shared" si="264"/>
        <v>#VALUE!</v>
      </c>
      <c r="T788" s="81" t="e">
        <f t="shared" si="265"/>
        <v>#VALUE!</v>
      </c>
      <c r="U788" s="81" t="e">
        <f t="shared" si="266"/>
        <v>#VALUE!</v>
      </c>
      <c r="V788" s="82" t="e">
        <f t="shared" si="267"/>
        <v>#VALUE!</v>
      </c>
      <c r="W788" s="82" t="e">
        <f t="shared" si="281"/>
        <v>#VALUE!</v>
      </c>
      <c r="X788" s="82" t="b">
        <f t="shared" si="285"/>
        <v>0</v>
      </c>
      <c r="Y788" s="72" t="str">
        <f t="shared" si="268"/>
        <v/>
      </c>
      <c r="Z788" s="81" t="e" cm="1">
        <f t="array" aca="1" ref="Z788" ca="1">TEXT(RIGHT(10-RIGHT(SUM(INDEX(1*(MID(MID(C788,1,1)*2,ROW(INDIRECT("1:"&amp;LEN(MID(C788,1,1)*2))),1)),,))+MID(C788,2,1)+
SUM(INDEX(1*(MID(MID(C788,3,1)*2,ROW(INDIRECT("1:"&amp;LEN(MID(C788,3,1)*2))),1)),,))+MID(C788,4,1)+
SUM(INDEX(1*(MID(MID(C788,5,1)*2,ROW(INDIRECT("1:"&amp;LEN(MID(C788,5,1)*2))),1)),,))+MID(C788,6,1)+
SUM(INDEX(1*(MID(MID(C788,8,1)*2,ROW(INDIRECT("1:"&amp;LEN(MID(C788,8,1)*2))),1)),,))+MID(C788,9,1)+
SUM(INDEX(1*(MID(MID(C788,10,1)*2,ROW(INDIRECT("1:"&amp;LEN(MID(C788,10,1)*2))),1)),,)),1),1),"0")</f>
        <v>#VALUE!</v>
      </c>
      <c r="AA788" s="81" t="str">
        <f t="shared" si="269"/>
        <v/>
      </c>
      <c r="AB788" s="83" t="b">
        <f t="shared" si="270"/>
        <v>0</v>
      </c>
      <c r="AC788" s="154">
        <f t="shared" si="282"/>
        <v>0</v>
      </c>
      <c r="AD788" s="154">
        <f>SUMIF($C$15:C787,C788,$AC$15:AC787)</f>
        <v>0</v>
      </c>
      <c r="AE788" s="15">
        <f t="shared" si="283"/>
        <v>10000</v>
      </c>
      <c r="AF788" s="154">
        <f t="shared" si="284"/>
        <v>0</v>
      </c>
    </row>
    <row r="789" spans="1:32" s="30" customFormat="1" x14ac:dyDescent="0.25">
      <c r="A789" s="19">
        <v>774</v>
      </c>
      <c r="B789" s="20"/>
      <c r="C789" s="107"/>
      <c r="D789" s="20"/>
      <c r="E789" s="20"/>
      <c r="F789" s="20"/>
      <c r="G789" s="122"/>
      <c r="H789" s="156">
        <f t="shared" si="271"/>
        <v>0</v>
      </c>
      <c r="I789" s="117" t="str">
        <f t="shared" si="272"/>
        <v/>
      </c>
      <c r="J789" s="80" t="b">
        <f t="shared" si="273"/>
        <v>0</v>
      </c>
      <c r="K789" s="80" t="str">
        <f t="shared" si="274"/>
        <v/>
      </c>
      <c r="L789" s="80" t="b">
        <f>IF(C789="",FALSE,IFERROR(NOT(MATCH(C789,'Anställda och korttidsarbete'!$C:$C,0)&gt;0),TRUE))</f>
        <v>0</v>
      </c>
      <c r="M789" s="80" t="str">
        <f t="shared" si="275"/>
        <v/>
      </c>
      <c r="N789" s="80" t="b">
        <f t="shared" si="276"/>
        <v>0</v>
      </c>
      <c r="O789" s="80" t="str">
        <f t="shared" si="277"/>
        <v/>
      </c>
      <c r="P789" s="13" t="b">
        <f t="shared" si="278"/>
        <v>0</v>
      </c>
      <c r="Q789" s="80" t="str">
        <f t="shared" si="279"/>
        <v/>
      </c>
      <c r="R789" s="80" t="b">
        <f t="shared" si="280"/>
        <v>0</v>
      </c>
      <c r="S789" s="81" t="e">
        <f t="shared" si="264"/>
        <v>#VALUE!</v>
      </c>
      <c r="T789" s="81" t="e">
        <f t="shared" si="265"/>
        <v>#VALUE!</v>
      </c>
      <c r="U789" s="81" t="e">
        <f t="shared" si="266"/>
        <v>#VALUE!</v>
      </c>
      <c r="V789" s="82" t="e">
        <f t="shared" si="267"/>
        <v>#VALUE!</v>
      </c>
      <c r="W789" s="82" t="e">
        <f t="shared" si="281"/>
        <v>#VALUE!</v>
      </c>
      <c r="X789" s="82" t="b">
        <f t="shared" si="285"/>
        <v>0</v>
      </c>
      <c r="Y789" s="72" t="str">
        <f t="shared" si="268"/>
        <v/>
      </c>
      <c r="Z789" s="81" t="e" cm="1">
        <f t="array" aca="1" ref="Z789" ca="1">TEXT(RIGHT(10-RIGHT(SUM(INDEX(1*(MID(MID(C789,1,1)*2,ROW(INDIRECT("1:"&amp;LEN(MID(C789,1,1)*2))),1)),,))+MID(C789,2,1)+
SUM(INDEX(1*(MID(MID(C789,3,1)*2,ROW(INDIRECT("1:"&amp;LEN(MID(C789,3,1)*2))),1)),,))+MID(C789,4,1)+
SUM(INDEX(1*(MID(MID(C789,5,1)*2,ROW(INDIRECT("1:"&amp;LEN(MID(C789,5,1)*2))),1)),,))+MID(C789,6,1)+
SUM(INDEX(1*(MID(MID(C789,8,1)*2,ROW(INDIRECT("1:"&amp;LEN(MID(C789,8,1)*2))),1)),,))+MID(C789,9,1)+
SUM(INDEX(1*(MID(MID(C789,10,1)*2,ROW(INDIRECT("1:"&amp;LEN(MID(C789,10,1)*2))),1)),,)),1),1),"0")</f>
        <v>#VALUE!</v>
      </c>
      <c r="AA789" s="81" t="str">
        <f t="shared" si="269"/>
        <v/>
      </c>
      <c r="AB789" s="83" t="b">
        <f t="shared" si="270"/>
        <v>0</v>
      </c>
      <c r="AC789" s="154">
        <f t="shared" si="282"/>
        <v>0</v>
      </c>
      <c r="AD789" s="154">
        <f>SUMIF($C$15:C788,C789,$AC$15:AC788)</f>
        <v>0</v>
      </c>
      <c r="AE789" s="15">
        <f t="shared" si="283"/>
        <v>10000</v>
      </c>
      <c r="AF789" s="154">
        <f t="shared" si="284"/>
        <v>0</v>
      </c>
    </row>
    <row r="790" spans="1:32" s="30" customFormat="1" x14ac:dyDescent="0.25">
      <c r="A790" s="19">
        <v>775</v>
      </c>
      <c r="B790" s="20"/>
      <c r="C790" s="107"/>
      <c r="D790" s="20"/>
      <c r="E790" s="20"/>
      <c r="F790" s="20"/>
      <c r="G790" s="122"/>
      <c r="H790" s="156">
        <f t="shared" si="271"/>
        <v>0</v>
      </c>
      <c r="I790" s="117" t="str">
        <f t="shared" si="272"/>
        <v/>
      </c>
      <c r="J790" s="80" t="b">
        <f t="shared" si="273"/>
        <v>0</v>
      </c>
      <c r="K790" s="80" t="str">
        <f t="shared" si="274"/>
        <v/>
      </c>
      <c r="L790" s="80" t="b">
        <f>IF(C790="",FALSE,IFERROR(NOT(MATCH(C790,'Anställda och korttidsarbete'!$C:$C,0)&gt;0),TRUE))</f>
        <v>0</v>
      </c>
      <c r="M790" s="80" t="str">
        <f t="shared" si="275"/>
        <v/>
      </c>
      <c r="N790" s="80" t="b">
        <f t="shared" si="276"/>
        <v>0</v>
      </c>
      <c r="O790" s="80" t="str">
        <f t="shared" si="277"/>
        <v/>
      </c>
      <c r="P790" s="13" t="b">
        <f t="shared" si="278"/>
        <v>0</v>
      </c>
      <c r="Q790" s="80" t="str">
        <f t="shared" si="279"/>
        <v/>
      </c>
      <c r="R790" s="80" t="b">
        <f t="shared" si="280"/>
        <v>0</v>
      </c>
      <c r="S790" s="81" t="e">
        <f t="shared" si="264"/>
        <v>#VALUE!</v>
      </c>
      <c r="T790" s="81" t="e">
        <f t="shared" si="265"/>
        <v>#VALUE!</v>
      </c>
      <c r="U790" s="81" t="e">
        <f t="shared" si="266"/>
        <v>#VALUE!</v>
      </c>
      <c r="V790" s="82" t="e">
        <f t="shared" si="267"/>
        <v>#VALUE!</v>
      </c>
      <c r="W790" s="82" t="e">
        <f t="shared" si="281"/>
        <v>#VALUE!</v>
      </c>
      <c r="X790" s="82" t="b">
        <f t="shared" si="285"/>
        <v>0</v>
      </c>
      <c r="Y790" s="72" t="str">
        <f t="shared" si="268"/>
        <v/>
      </c>
      <c r="Z790" s="81" t="e" cm="1">
        <f t="array" aca="1" ref="Z790" ca="1">TEXT(RIGHT(10-RIGHT(SUM(INDEX(1*(MID(MID(C790,1,1)*2,ROW(INDIRECT("1:"&amp;LEN(MID(C790,1,1)*2))),1)),,))+MID(C790,2,1)+
SUM(INDEX(1*(MID(MID(C790,3,1)*2,ROW(INDIRECT("1:"&amp;LEN(MID(C790,3,1)*2))),1)),,))+MID(C790,4,1)+
SUM(INDEX(1*(MID(MID(C790,5,1)*2,ROW(INDIRECT("1:"&amp;LEN(MID(C790,5,1)*2))),1)),,))+MID(C790,6,1)+
SUM(INDEX(1*(MID(MID(C790,8,1)*2,ROW(INDIRECT("1:"&amp;LEN(MID(C790,8,1)*2))),1)),,))+MID(C790,9,1)+
SUM(INDEX(1*(MID(MID(C790,10,1)*2,ROW(INDIRECT("1:"&amp;LEN(MID(C790,10,1)*2))),1)),,)),1),1),"0")</f>
        <v>#VALUE!</v>
      </c>
      <c r="AA790" s="81" t="str">
        <f t="shared" si="269"/>
        <v/>
      </c>
      <c r="AB790" s="83" t="b">
        <f t="shared" si="270"/>
        <v>0</v>
      </c>
      <c r="AC790" s="154">
        <f t="shared" si="282"/>
        <v>0</v>
      </c>
      <c r="AD790" s="154">
        <f>SUMIF($C$15:C789,C790,$AC$15:AC789)</f>
        <v>0</v>
      </c>
      <c r="AE790" s="15">
        <f t="shared" si="283"/>
        <v>10000</v>
      </c>
      <c r="AF790" s="154">
        <f t="shared" si="284"/>
        <v>0</v>
      </c>
    </row>
    <row r="791" spans="1:32" s="30" customFormat="1" x14ac:dyDescent="0.25">
      <c r="A791" s="19">
        <v>776</v>
      </c>
      <c r="B791" s="20"/>
      <c r="C791" s="107"/>
      <c r="D791" s="20"/>
      <c r="E791" s="20"/>
      <c r="F791" s="20"/>
      <c r="G791" s="122"/>
      <c r="H791" s="156">
        <f t="shared" si="271"/>
        <v>0</v>
      </c>
      <c r="I791" s="117" t="str">
        <f t="shared" si="272"/>
        <v/>
      </c>
      <c r="J791" s="80" t="b">
        <f t="shared" si="273"/>
        <v>0</v>
      </c>
      <c r="K791" s="80" t="str">
        <f t="shared" si="274"/>
        <v/>
      </c>
      <c r="L791" s="80" t="b">
        <f>IF(C791="",FALSE,IFERROR(NOT(MATCH(C791,'Anställda och korttidsarbete'!$C:$C,0)&gt;0),TRUE))</f>
        <v>0</v>
      </c>
      <c r="M791" s="80" t="str">
        <f t="shared" si="275"/>
        <v/>
      </c>
      <c r="N791" s="80" t="b">
        <f t="shared" si="276"/>
        <v>0</v>
      </c>
      <c r="O791" s="80" t="str">
        <f t="shared" si="277"/>
        <v/>
      </c>
      <c r="P791" s="13" t="b">
        <f t="shared" si="278"/>
        <v>0</v>
      </c>
      <c r="Q791" s="80" t="str">
        <f t="shared" si="279"/>
        <v/>
      </c>
      <c r="R791" s="80" t="b">
        <f t="shared" si="280"/>
        <v>0</v>
      </c>
      <c r="S791" s="81" t="e">
        <f t="shared" si="264"/>
        <v>#VALUE!</v>
      </c>
      <c r="T791" s="81" t="e">
        <f t="shared" si="265"/>
        <v>#VALUE!</v>
      </c>
      <c r="U791" s="81" t="e">
        <f t="shared" si="266"/>
        <v>#VALUE!</v>
      </c>
      <c r="V791" s="82" t="e">
        <f t="shared" si="267"/>
        <v>#VALUE!</v>
      </c>
      <c r="W791" s="82" t="e">
        <f t="shared" si="281"/>
        <v>#VALUE!</v>
      </c>
      <c r="X791" s="82" t="b">
        <f t="shared" si="285"/>
        <v>0</v>
      </c>
      <c r="Y791" s="72" t="str">
        <f t="shared" si="268"/>
        <v/>
      </c>
      <c r="Z791" s="81" t="e" cm="1">
        <f t="array" aca="1" ref="Z791" ca="1">TEXT(RIGHT(10-RIGHT(SUM(INDEX(1*(MID(MID(C791,1,1)*2,ROW(INDIRECT("1:"&amp;LEN(MID(C791,1,1)*2))),1)),,))+MID(C791,2,1)+
SUM(INDEX(1*(MID(MID(C791,3,1)*2,ROW(INDIRECT("1:"&amp;LEN(MID(C791,3,1)*2))),1)),,))+MID(C791,4,1)+
SUM(INDEX(1*(MID(MID(C791,5,1)*2,ROW(INDIRECT("1:"&amp;LEN(MID(C791,5,1)*2))),1)),,))+MID(C791,6,1)+
SUM(INDEX(1*(MID(MID(C791,8,1)*2,ROW(INDIRECT("1:"&amp;LEN(MID(C791,8,1)*2))),1)),,))+MID(C791,9,1)+
SUM(INDEX(1*(MID(MID(C791,10,1)*2,ROW(INDIRECT("1:"&amp;LEN(MID(C791,10,1)*2))),1)),,)),1),1),"0")</f>
        <v>#VALUE!</v>
      </c>
      <c r="AA791" s="81" t="str">
        <f t="shared" si="269"/>
        <v/>
      </c>
      <c r="AB791" s="83" t="b">
        <f t="shared" si="270"/>
        <v>0</v>
      </c>
      <c r="AC791" s="154">
        <f t="shared" si="282"/>
        <v>0</v>
      </c>
      <c r="AD791" s="154">
        <f>SUMIF($C$15:C790,C791,$AC$15:AC790)</f>
        <v>0</v>
      </c>
      <c r="AE791" s="15">
        <f t="shared" si="283"/>
        <v>10000</v>
      </c>
      <c r="AF791" s="154">
        <f t="shared" si="284"/>
        <v>0</v>
      </c>
    </row>
    <row r="792" spans="1:32" s="30" customFormat="1" x14ac:dyDescent="0.25">
      <c r="A792" s="19">
        <v>777</v>
      </c>
      <c r="B792" s="20"/>
      <c r="C792" s="107"/>
      <c r="D792" s="20"/>
      <c r="E792" s="20"/>
      <c r="F792" s="20"/>
      <c r="G792" s="122"/>
      <c r="H792" s="156">
        <f t="shared" si="271"/>
        <v>0</v>
      </c>
      <c r="I792" s="117" t="str">
        <f t="shared" si="272"/>
        <v/>
      </c>
      <c r="J792" s="80" t="b">
        <f t="shared" si="273"/>
        <v>0</v>
      </c>
      <c r="K792" s="80" t="str">
        <f t="shared" si="274"/>
        <v/>
      </c>
      <c r="L792" s="80" t="b">
        <f>IF(C792="",FALSE,IFERROR(NOT(MATCH(C792,'Anställda och korttidsarbete'!$C:$C,0)&gt;0),TRUE))</f>
        <v>0</v>
      </c>
      <c r="M792" s="80" t="str">
        <f t="shared" si="275"/>
        <v/>
      </c>
      <c r="N792" s="80" t="b">
        <f t="shared" si="276"/>
        <v>0</v>
      </c>
      <c r="O792" s="80" t="str">
        <f t="shared" si="277"/>
        <v/>
      </c>
      <c r="P792" s="13" t="b">
        <f t="shared" si="278"/>
        <v>0</v>
      </c>
      <c r="Q792" s="80" t="str">
        <f t="shared" si="279"/>
        <v/>
      </c>
      <c r="R792" s="80" t="b">
        <f t="shared" si="280"/>
        <v>0</v>
      </c>
      <c r="S792" s="81" t="e">
        <f t="shared" si="264"/>
        <v>#VALUE!</v>
      </c>
      <c r="T792" s="81" t="e">
        <f t="shared" si="265"/>
        <v>#VALUE!</v>
      </c>
      <c r="U792" s="81" t="e">
        <f t="shared" si="266"/>
        <v>#VALUE!</v>
      </c>
      <c r="V792" s="82" t="e">
        <f t="shared" si="267"/>
        <v>#VALUE!</v>
      </c>
      <c r="W792" s="82" t="e">
        <f t="shared" si="281"/>
        <v>#VALUE!</v>
      </c>
      <c r="X792" s="82" t="b">
        <f t="shared" si="285"/>
        <v>0</v>
      </c>
      <c r="Y792" s="72" t="str">
        <f t="shared" si="268"/>
        <v/>
      </c>
      <c r="Z792" s="81" t="e" cm="1">
        <f t="array" aca="1" ref="Z792" ca="1">TEXT(RIGHT(10-RIGHT(SUM(INDEX(1*(MID(MID(C792,1,1)*2,ROW(INDIRECT("1:"&amp;LEN(MID(C792,1,1)*2))),1)),,))+MID(C792,2,1)+
SUM(INDEX(1*(MID(MID(C792,3,1)*2,ROW(INDIRECT("1:"&amp;LEN(MID(C792,3,1)*2))),1)),,))+MID(C792,4,1)+
SUM(INDEX(1*(MID(MID(C792,5,1)*2,ROW(INDIRECT("1:"&amp;LEN(MID(C792,5,1)*2))),1)),,))+MID(C792,6,1)+
SUM(INDEX(1*(MID(MID(C792,8,1)*2,ROW(INDIRECT("1:"&amp;LEN(MID(C792,8,1)*2))),1)),,))+MID(C792,9,1)+
SUM(INDEX(1*(MID(MID(C792,10,1)*2,ROW(INDIRECT("1:"&amp;LEN(MID(C792,10,1)*2))),1)),,)),1),1),"0")</f>
        <v>#VALUE!</v>
      </c>
      <c r="AA792" s="81" t="str">
        <f t="shared" si="269"/>
        <v/>
      </c>
      <c r="AB792" s="83" t="b">
        <f t="shared" si="270"/>
        <v>0</v>
      </c>
      <c r="AC792" s="154">
        <f t="shared" si="282"/>
        <v>0</v>
      </c>
      <c r="AD792" s="154">
        <f>SUMIF($C$15:C791,C792,$AC$15:AC791)</f>
        <v>0</v>
      </c>
      <c r="AE792" s="15">
        <f t="shared" si="283"/>
        <v>10000</v>
      </c>
      <c r="AF792" s="154">
        <f t="shared" si="284"/>
        <v>0</v>
      </c>
    </row>
    <row r="793" spans="1:32" s="30" customFormat="1" x14ac:dyDescent="0.25">
      <c r="A793" s="19">
        <v>778</v>
      </c>
      <c r="B793" s="20"/>
      <c r="C793" s="107"/>
      <c r="D793" s="20"/>
      <c r="E793" s="20"/>
      <c r="F793" s="20"/>
      <c r="G793" s="122"/>
      <c r="H793" s="156">
        <f t="shared" si="271"/>
        <v>0</v>
      </c>
      <c r="I793" s="117" t="str">
        <f t="shared" si="272"/>
        <v/>
      </c>
      <c r="J793" s="80" t="b">
        <f t="shared" si="273"/>
        <v>0</v>
      </c>
      <c r="K793" s="80" t="str">
        <f t="shared" si="274"/>
        <v/>
      </c>
      <c r="L793" s="80" t="b">
        <f>IF(C793="",FALSE,IFERROR(NOT(MATCH(C793,'Anställda och korttidsarbete'!$C:$C,0)&gt;0),TRUE))</f>
        <v>0</v>
      </c>
      <c r="M793" s="80" t="str">
        <f t="shared" si="275"/>
        <v/>
      </c>
      <c r="N793" s="80" t="b">
        <f t="shared" si="276"/>
        <v>0</v>
      </c>
      <c r="O793" s="80" t="str">
        <f t="shared" si="277"/>
        <v/>
      </c>
      <c r="P793" s="13" t="b">
        <f t="shared" si="278"/>
        <v>0</v>
      </c>
      <c r="Q793" s="80" t="str">
        <f t="shared" si="279"/>
        <v/>
      </c>
      <c r="R793" s="80" t="b">
        <f t="shared" si="280"/>
        <v>0</v>
      </c>
      <c r="S793" s="81" t="e">
        <f t="shared" si="264"/>
        <v>#VALUE!</v>
      </c>
      <c r="T793" s="81" t="e">
        <f t="shared" si="265"/>
        <v>#VALUE!</v>
      </c>
      <c r="U793" s="81" t="e">
        <f t="shared" si="266"/>
        <v>#VALUE!</v>
      </c>
      <c r="V793" s="82" t="e">
        <f t="shared" si="267"/>
        <v>#VALUE!</v>
      </c>
      <c r="W793" s="82" t="e">
        <f t="shared" si="281"/>
        <v>#VALUE!</v>
      </c>
      <c r="X793" s="82" t="b">
        <f t="shared" si="285"/>
        <v>0</v>
      </c>
      <c r="Y793" s="72" t="str">
        <f t="shared" si="268"/>
        <v/>
      </c>
      <c r="Z793" s="81" t="e" cm="1">
        <f t="array" aca="1" ref="Z793" ca="1">TEXT(RIGHT(10-RIGHT(SUM(INDEX(1*(MID(MID(C793,1,1)*2,ROW(INDIRECT("1:"&amp;LEN(MID(C793,1,1)*2))),1)),,))+MID(C793,2,1)+
SUM(INDEX(1*(MID(MID(C793,3,1)*2,ROW(INDIRECT("1:"&amp;LEN(MID(C793,3,1)*2))),1)),,))+MID(C793,4,1)+
SUM(INDEX(1*(MID(MID(C793,5,1)*2,ROW(INDIRECT("1:"&amp;LEN(MID(C793,5,1)*2))),1)),,))+MID(C793,6,1)+
SUM(INDEX(1*(MID(MID(C793,8,1)*2,ROW(INDIRECT("1:"&amp;LEN(MID(C793,8,1)*2))),1)),,))+MID(C793,9,1)+
SUM(INDEX(1*(MID(MID(C793,10,1)*2,ROW(INDIRECT("1:"&amp;LEN(MID(C793,10,1)*2))),1)),,)),1),1),"0")</f>
        <v>#VALUE!</v>
      </c>
      <c r="AA793" s="81" t="str">
        <f t="shared" si="269"/>
        <v/>
      </c>
      <c r="AB793" s="83" t="b">
        <f t="shared" si="270"/>
        <v>0</v>
      </c>
      <c r="AC793" s="154">
        <f t="shared" si="282"/>
        <v>0</v>
      </c>
      <c r="AD793" s="154">
        <f>SUMIF($C$15:C792,C793,$AC$15:AC792)</f>
        <v>0</v>
      </c>
      <c r="AE793" s="15">
        <f t="shared" si="283"/>
        <v>10000</v>
      </c>
      <c r="AF793" s="154">
        <f t="shared" si="284"/>
        <v>0</v>
      </c>
    </row>
    <row r="794" spans="1:32" s="30" customFormat="1" x14ac:dyDescent="0.25">
      <c r="A794" s="19">
        <v>779</v>
      </c>
      <c r="B794" s="20"/>
      <c r="C794" s="107"/>
      <c r="D794" s="20"/>
      <c r="E794" s="20"/>
      <c r="F794" s="20"/>
      <c r="G794" s="122"/>
      <c r="H794" s="156">
        <f t="shared" si="271"/>
        <v>0</v>
      </c>
      <c r="I794" s="117" t="str">
        <f t="shared" si="272"/>
        <v/>
      </c>
      <c r="J794" s="80" t="b">
        <f t="shared" si="273"/>
        <v>0</v>
      </c>
      <c r="K794" s="80" t="str">
        <f t="shared" si="274"/>
        <v/>
      </c>
      <c r="L794" s="80" t="b">
        <f>IF(C794="",FALSE,IFERROR(NOT(MATCH(C794,'Anställda och korttidsarbete'!$C:$C,0)&gt;0),TRUE))</f>
        <v>0</v>
      </c>
      <c r="M794" s="80" t="str">
        <f t="shared" si="275"/>
        <v/>
      </c>
      <c r="N794" s="80" t="b">
        <f t="shared" si="276"/>
        <v>0</v>
      </c>
      <c r="O794" s="80" t="str">
        <f t="shared" si="277"/>
        <v/>
      </c>
      <c r="P794" s="13" t="b">
        <f t="shared" si="278"/>
        <v>0</v>
      </c>
      <c r="Q794" s="80" t="str">
        <f t="shared" si="279"/>
        <v/>
      </c>
      <c r="R794" s="80" t="b">
        <f t="shared" si="280"/>
        <v>0</v>
      </c>
      <c r="S794" s="81" t="e">
        <f t="shared" si="264"/>
        <v>#VALUE!</v>
      </c>
      <c r="T794" s="81" t="e">
        <f t="shared" si="265"/>
        <v>#VALUE!</v>
      </c>
      <c r="U794" s="81" t="e">
        <f t="shared" si="266"/>
        <v>#VALUE!</v>
      </c>
      <c r="V794" s="82" t="e">
        <f t="shared" si="267"/>
        <v>#VALUE!</v>
      </c>
      <c r="W794" s="82" t="e">
        <f t="shared" si="281"/>
        <v>#VALUE!</v>
      </c>
      <c r="X794" s="82" t="b">
        <f t="shared" si="285"/>
        <v>0</v>
      </c>
      <c r="Y794" s="72" t="str">
        <f t="shared" si="268"/>
        <v/>
      </c>
      <c r="Z794" s="81" t="e" cm="1">
        <f t="array" aca="1" ref="Z794" ca="1">TEXT(RIGHT(10-RIGHT(SUM(INDEX(1*(MID(MID(C794,1,1)*2,ROW(INDIRECT("1:"&amp;LEN(MID(C794,1,1)*2))),1)),,))+MID(C794,2,1)+
SUM(INDEX(1*(MID(MID(C794,3,1)*2,ROW(INDIRECT("1:"&amp;LEN(MID(C794,3,1)*2))),1)),,))+MID(C794,4,1)+
SUM(INDEX(1*(MID(MID(C794,5,1)*2,ROW(INDIRECT("1:"&amp;LEN(MID(C794,5,1)*2))),1)),,))+MID(C794,6,1)+
SUM(INDEX(1*(MID(MID(C794,8,1)*2,ROW(INDIRECT("1:"&amp;LEN(MID(C794,8,1)*2))),1)),,))+MID(C794,9,1)+
SUM(INDEX(1*(MID(MID(C794,10,1)*2,ROW(INDIRECT("1:"&amp;LEN(MID(C794,10,1)*2))),1)),,)),1),1),"0")</f>
        <v>#VALUE!</v>
      </c>
      <c r="AA794" s="81" t="str">
        <f t="shared" si="269"/>
        <v/>
      </c>
      <c r="AB794" s="83" t="b">
        <f t="shared" si="270"/>
        <v>0</v>
      </c>
      <c r="AC794" s="154">
        <f t="shared" si="282"/>
        <v>0</v>
      </c>
      <c r="AD794" s="154">
        <f>SUMIF($C$15:C793,C794,$AC$15:AC793)</f>
        <v>0</v>
      </c>
      <c r="AE794" s="15">
        <f t="shared" si="283"/>
        <v>10000</v>
      </c>
      <c r="AF794" s="154">
        <f t="shared" si="284"/>
        <v>0</v>
      </c>
    </row>
    <row r="795" spans="1:32" s="30" customFormat="1" x14ac:dyDescent="0.25">
      <c r="A795" s="19">
        <v>780</v>
      </c>
      <c r="B795" s="20"/>
      <c r="C795" s="107"/>
      <c r="D795" s="20"/>
      <c r="E795" s="20"/>
      <c r="F795" s="20"/>
      <c r="G795" s="122"/>
      <c r="H795" s="156">
        <f t="shared" si="271"/>
        <v>0</v>
      </c>
      <c r="I795" s="117" t="str">
        <f t="shared" si="272"/>
        <v/>
      </c>
      <c r="J795" s="80" t="b">
        <f t="shared" si="273"/>
        <v>0</v>
      </c>
      <c r="K795" s="80" t="str">
        <f t="shared" si="274"/>
        <v/>
      </c>
      <c r="L795" s="80" t="b">
        <f>IF(C795="",FALSE,IFERROR(NOT(MATCH(C795,'Anställda och korttidsarbete'!$C:$C,0)&gt;0),TRUE))</f>
        <v>0</v>
      </c>
      <c r="M795" s="80" t="str">
        <f t="shared" si="275"/>
        <v/>
      </c>
      <c r="N795" s="80" t="b">
        <f t="shared" si="276"/>
        <v>0</v>
      </c>
      <c r="O795" s="80" t="str">
        <f t="shared" si="277"/>
        <v/>
      </c>
      <c r="P795" s="13" t="b">
        <f t="shared" si="278"/>
        <v>0</v>
      </c>
      <c r="Q795" s="80" t="str">
        <f t="shared" si="279"/>
        <v/>
      </c>
      <c r="R795" s="80" t="b">
        <f t="shared" si="280"/>
        <v>0</v>
      </c>
      <c r="S795" s="81" t="e">
        <f t="shared" si="264"/>
        <v>#VALUE!</v>
      </c>
      <c r="T795" s="81" t="e">
        <f t="shared" si="265"/>
        <v>#VALUE!</v>
      </c>
      <c r="U795" s="81" t="e">
        <f t="shared" si="266"/>
        <v>#VALUE!</v>
      </c>
      <c r="V795" s="82" t="e">
        <f t="shared" si="267"/>
        <v>#VALUE!</v>
      </c>
      <c r="W795" s="82" t="e">
        <f t="shared" si="281"/>
        <v>#VALUE!</v>
      </c>
      <c r="X795" s="82" t="b">
        <f t="shared" si="285"/>
        <v>0</v>
      </c>
      <c r="Y795" s="72" t="str">
        <f t="shared" si="268"/>
        <v/>
      </c>
      <c r="Z795" s="81" t="e" cm="1">
        <f t="array" aca="1" ref="Z795" ca="1">TEXT(RIGHT(10-RIGHT(SUM(INDEX(1*(MID(MID(C795,1,1)*2,ROW(INDIRECT("1:"&amp;LEN(MID(C795,1,1)*2))),1)),,))+MID(C795,2,1)+
SUM(INDEX(1*(MID(MID(C795,3,1)*2,ROW(INDIRECT("1:"&amp;LEN(MID(C795,3,1)*2))),1)),,))+MID(C795,4,1)+
SUM(INDEX(1*(MID(MID(C795,5,1)*2,ROW(INDIRECT("1:"&amp;LEN(MID(C795,5,1)*2))),1)),,))+MID(C795,6,1)+
SUM(INDEX(1*(MID(MID(C795,8,1)*2,ROW(INDIRECT("1:"&amp;LEN(MID(C795,8,1)*2))),1)),,))+MID(C795,9,1)+
SUM(INDEX(1*(MID(MID(C795,10,1)*2,ROW(INDIRECT("1:"&amp;LEN(MID(C795,10,1)*2))),1)),,)),1),1),"0")</f>
        <v>#VALUE!</v>
      </c>
      <c r="AA795" s="81" t="str">
        <f t="shared" si="269"/>
        <v/>
      </c>
      <c r="AB795" s="83" t="b">
        <f t="shared" si="270"/>
        <v>0</v>
      </c>
      <c r="AC795" s="154">
        <f t="shared" si="282"/>
        <v>0</v>
      </c>
      <c r="AD795" s="154">
        <f>SUMIF($C$15:C794,C795,$AC$15:AC794)</f>
        <v>0</v>
      </c>
      <c r="AE795" s="15">
        <f t="shared" si="283"/>
        <v>10000</v>
      </c>
      <c r="AF795" s="154">
        <f t="shared" si="284"/>
        <v>0</v>
      </c>
    </row>
    <row r="796" spans="1:32" s="30" customFormat="1" x14ac:dyDescent="0.25">
      <c r="A796" s="19">
        <v>781</v>
      </c>
      <c r="B796" s="20"/>
      <c r="C796" s="107"/>
      <c r="D796" s="20"/>
      <c r="E796" s="20"/>
      <c r="F796" s="20"/>
      <c r="G796" s="122"/>
      <c r="H796" s="156">
        <f t="shared" si="271"/>
        <v>0</v>
      </c>
      <c r="I796" s="117" t="str">
        <f t="shared" si="272"/>
        <v/>
      </c>
      <c r="J796" s="80" t="b">
        <f t="shared" si="273"/>
        <v>0</v>
      </c>
      <c r="K796" s="80" t="str">
        <f t="shared" si="274"/>
        <v/>
      </c>
      <c r="L796" s="80" t="b">
        <f>IF(C796="",FALSE,IFERROR(NOT(MATCH(C796,'Anställda och korttidsarbete'!$C:$C,0)&gt;0),TRUE))</f>
        <v>0</v>
      </c>
      <c r="M796" s="80" t="str">
        <f t="shared" si="275"/>
        <v/>
      </c>
      <c r="N796" s="80" t="b">
        <f t="shared" si="276"/>
        <v>0</v>
      </c>
      <c r="O796" s="80" t="str">
        <f t="shared" si="277"/>
        <v/>
      </c>
      <c r="P796" s="13" t="b">
        <f t="shared" si="278"/>
        <v>0</v>
      </c>
      <c r="Q796" s="80" t="str">
        <f t="shared" si="279"/>
        <v/>
      </c>
      <c r="R796" s="80" t="b">
        <f t="shared" si="280"/>
        <v>0</v>
      </c>
      <c r="S796" s="81" t="e">
        <f t="shared" si="264"/>
        <v>#VALUE!</v>
      </c>
      <c r="T796" s="81" t="e">
        <f t="shared" si="265"/>
        <v>#VALUE!</v>
      </c>
      <c r="U796" s="81" t="e">
        <f t="shared" si="266"/>
        <v>#VALUE!</v>
      </c>
      <c r="V796" s="82" t="e">
        <f t="shared" si="267"/>
        <v>#VALUE!</v>
      </c>
      <c r="W796" s="82" t="e">
        <f t="shared" si="281"/>
        <v>#VALUE!</v>
      </c>
      <c r="X796" s="82" t="b">
        <f t="shared" si="285"/>
        <v>0</v>
      </c>
      <c r="Y796" s="72" t="str">
        <f t="shared" si="268"/>
        <v/>
      </c>
      <c r="Z796" s="81" t="e" cm="1">
        <f t="array" aca="1" ref="Z796" ca="1">TEXT(RIGHT(10-RIGHT(SUM(INDEX(1*(MID(MID(C796,1,1)*2,ROW(INDIRECT("1:"&amp;LEN(MID(C796,1,1)*2))),1)),,))+MID(C796,2,1)+
SUM(INDEX(1*(MID(MID(C796,3,1)*2,ROW(INDIRECT("1:"&amp;LEN(MID(C796,3,1)*2))),1)),,))+MID(C796,4,1)+
SUM(INDEX(1*(MID(MID(C796,5,1)*2,ROW(INDIRECT("1:"&amp;LEN(MID(C796,5,1)*2))),1)),,))+MID(C796,6,1)+
SUM(INDEX(1*(MID(MID(C796,8,1)*2,ROW(INDIRECT("1:"&amp;LEN(MID(C796,8,1)*2))),1)),,))+MID(C796,9,1)+
SUM(INDEX(1*(MID(MID(C796,10,1)*2,ROW(INDIRECT("1:"&amp;LEN(MID(C796,10,1)*2))),1)),,)),1),1),"0")</f>
        <v>#VALUE!</v>
      </c>
      <c r="AA796" s="81" t="str">
        <f t="shared" si="269"/>
        <v/>
      </c>
      <c r="AB796" s="83" t="b">
        <f t="shared" si="270"/>
        <v>0</v>
      </c>
      <c r="AC796" s="154">
        <f t="shared" si="282"/>
        <v>0</v>
      </c>
      <c r="AD796" s="154">
        <f>SUMIF($C$15:C795,C796,$AC$15:AC795)</f>
        <v>0</v>
      </c>
      <c r="AE796" s="15">
        <f t="shared" si="283"/>
        <v>10000</v>
      </c>
      <c r="AF796" s="154">
        <f t="shared" si="284"/>
        <v>0</v>
      </c>
    </row>
    <row r="797" spans="1:32" s="30" customFormat="1" x14ac:dyDescent="0.25">
      <c r="A797" s="19">
        <v>782</v>
      </c>
      <c r="B797" s="20"/>
      <c r="C797" s="107"/>
      <c r="D797" s="20"/>
      <c r="E797" s="20"/>
      <c r="F797" s="20"/>
      <c r="G797" s="122"/>
      <c r="H797" s="156">
        <f t="shared" si="271"/>
        <v>0</v>
      </c>
      <c r="I797" s="117" t="str">
        <f t="shared" si="272"/>
        <v/>
      </c>
      <c r="J797" s="80" t="b">
        <f t="shared" si="273"/>
        <v>0</v>
      </c>
      <c r="K797" s="80" t="str">
        <f t="shared" si="274"/>
        <v/>
      </c>
      <c r="L797" s="80" t="b">
        <f>IF(C797="",FALSE,IFERROR(NOT(MATCH(C797,'Anställda och korttidsarbete'!$C:$C,0)&gt;0),TRUE))</f>
        <v>0</v>
      </c>
      <c r="M797" s="80" t="str">
        <f t="shared" si="275"/>
        <v/>
      </c>
      <c r="N797" s="80" t="b">
        <f t="shared" si="276"/>
        <v>0</v>
      </c>
      <c r="O797" s="80" t="str">
        <f t="shared" si="277"/>
        <v/>
      </c>
      <c r="P797" s="13" t="b">
        <f t="shared" si="278"/>
        <v>0</v>
      </c>
      <c r="Q797" s="80" t="str">
        <f t="shared" si="279"/>
        <v/>
      </c>
      <c r="R797" s="80" t="b">
        <f t="shared" si="280"/>
        <v>0</v>
      </c>
      <c r="S797" s="81" t="e">
        <f t="shared" si="264"/>
        <v>#VALUE!</v>
      </c>
      <c r="T797" s="81" t="e">
        <f t="shared" si="265"/>
        <v>#VALUE!</v>
      </c>
      <c r="U797" s="81" t="e">
        <f t="shared" si="266"/>
        <v>#VALUE!</v>
      </c>
      <c r="V797" s="82" t="e">
        <f t="shared" si="267"/>
        <v>#VALUE!</v>
      </c>
      <c r="W797" s="82" t="e">
        <f t="shared" si="281"/>
        <v>#VALUE!</v>
      </c>
      <c r="X797" s="82" t="b">
        <f t="shared" si="285"/>
        <v>0</v>
      </c>
      <c r="Y797" s="72" t="str">
        <f t="shared" si="268"/>
        <v/>
      </c>
      <c r="Z797" s="81" t="e" cm="1">
        <f t="array" aca="1" ref="Z797" ca="1">TEXT(RIGHT(10-RIGHT(SUM(INDEX(1*(MID(MID(C797,1,1)*2,ROW(INDIRECT("1:"&amp;LEN(MID(C797,1,1)*2))),1)),,))+MID(C797,2,1)+
SUM(INDEX(1*(MID(MID(C797,3,1)*2,ROW(INDIRECT("1:"&amp;LEN(MID(C797,3,1)*2))),1)),,))+MID(C797,4,1)+
SUM(INDEX(1*(MID(MID(C797,5,1)*2,ROW(INDIRECT("1:"&amp;LEN(MID(C797,5,1)*2))),1)),,))+MID(C797,6,1)+
SUM(INDEX(1*(MID(MID(C797,8,1)*2,ROW(INDIRECT("1:"&amp;LEN(MID(C797,8,1)*2))),1)),,))+MID(C797,9,1)+
SUM(INDEX(1*(MID(MID(C797,10,1)*2,ROW(INDIRECT("1:"&amp;LEN(MID(C797,10,1)*2))),1)),,)),1),1),"0")</f>
        <v>#VALUE!</v>
      </c>
      <c r="AA797" s="81" t="str">
        <f t="shared" si="269"/>
        <v/>
      </c>
      <c r="AB797" s="83" t="b">
        <f t="shared" si="270"/>
        <v>0</v>
      </c>
      <c r="AC797" s="154">
        <f t="shared" si="282"/>
        <v>0</v>
      </c>
      <c r="AD797" s="154">
        <f>SUMIF($C$15:C796,C797,$AC$15:AC796)</f>
        <v>0</v>
      </c>
      <c r="AE797" s="15">
        <f t="shared" si="283"/>
        <v>10000</v>
      </c>
      <c r="AF797" s="154">
        <f t="shared" si="284"/>
        <v>0</v>
      </c>
    </row>
    <row r="798" spans="1:32" s="30" customFormat="1" x14ac:dyDescent="0.25">
      <c r="A798" s="19">
        <v>783</v>
      </c>
      <c r="B798" s="20"/>
      <c r="C798" s="107"/>
      <c r="D798" s="20"/>
      <c r="E798" s="20"/>
      <c r="F798" s="20"/>
      <c r="G798" s="122"/>
      <c r="H798" s="156">
        <f t="shared" si="271"/>
        <v>0</v>
      </c>
      <c r="I798" s="117" t="str">
        <f t="shared" si="272"/>
        <v/>
      </c>
      <c r="J798" s="80" t="b">
        <f t="shared" si="273"/>
        <v>0</v>
      </c>
      <c r="K798" s="80" t="str">
        <f t="shared" si="274"/>
        <v/>
      </c>
      <c r="L798" s="80" t="b">
        <f>IF(C798="",FALSE,IFERROR(NOT(MATCH(C798,'Anställda och korttidsarbete'!$C:$C,0)&gt;0),TRUE))</f>
        <v>0</v>
      </c>
      <c r="M798" s="80" t="str">
        <f t="shared" si="275"/>
        <v/>
      </c>
      <c r="N798" s="80" t="b">
        <f t="shared" si="276"/>
        <v>0</v>
      </c>
      <c r="O798" s="80" t="str">
        <f t="shared" si="277"/>
        <v/>
      </c>
      <c r="P798" s="13" t="b">
        <f t="shared" si="278"/>
        <v>0</v>
      </c>
      <c r="Q798" s="80" t="str">
        <f t="shared" si="279"/>
        <v/>
      </c>
      <c r="R798" s="80" t="b">
        <f t="shared" si="280"/>
        <v>0</v>
      </c>
      <c r="S798" s="81" t="e">
        <f t="shared" si="264"/>
        <v>#VALUE!</v>
      </c>
      <c r="T798" s="81" t="e">
        <f t="shared" si="265"/>
        <v>#VALUE!</v>
      </c>
      <c r="U798" s="81" t="e">
        <f t="shared" si="266"/>
        <v>#VALUE!</v>
      </c>
      <c r="V798" s="82" t="e">
        <f t="shared" si="267"/>
        <v>#VALUE!</v>
      </c>
      <c r="W798" s="82" t="e">
        <f t="shared" si="281"/>
        <v>#VALUE!</v>
      </c>
      <c r="X798" s="82" t="b">
        <f t="shared" si="285"/>
        <v>0</v>
      </c>
      <c r="Y798" s="72" t="str">
        <f t="shared" si="268"/>
        <v/>
      </c>
      <c r="Z798" s="81" t="e" cm="1">
        <f t="array" aca="1" ref="Z798" ca="1">TEXT(RIGHT(10-RIGHT(SUM(INDEX(1*(MID(MID(C798,1,1)*2,ROW(INDIRECT("1:"&amp;LEN(MID(C798,1,1)*2))),1)),,))+MID(C798,2,1)+
SUM(INDEX(1*(MID(MID(C798,3,1)*2,ROW(INDIRECT("1:"&amp;LEN(MID(C798,3,1)*2))),1)),,))+MID(C798,4,1)+
SUM(INDEX(1*(MID(MID(C798,5,1)*2,ROW(INDIRECT("1:"&amp;LEN(MID(C798,5,1)*2))),1)),,))+MID(C798,6,1)+
SUM(INDEX(1*(MID(MID(C798,8,1)*2,ROW(INDIRECT("1:"&amp;LEN(MID(C798,8,1)*2))),1)),,))+MID(C798,9,1)+
SUM(INDEX(1*(MID(MID(C798,10,1)*2,ROW(INDIRECT("1:"&amp;LEN(MID(C798,10,1)*2))),1)),,)),1),1),"0")</f>
        <v>#VALUE!</v>
      </c>
      <c r="AA798" s="81" t="str">
        <f t="shared" si="269"/>
        <v/>
      </c>
      <c r="AB798" s="83" t="b">
        <f t="shared" si="270"/>
        <v>0</v>
      </c>
      <c r="AC798" s="154">
        <f t="shared" si="282"/>
        <v>0</v>
      </c>
      <c r="AD798" s="154">
        <f>SUMIF($C$15:C797,C798,$AC$15:AC797)</f>
        <v>0</v>
      </c>
      <c r="AE798" s="15">
        <f t="shared" si="283"/>
        <v>10000</v>
      </c>
      <c r="AF798" s="154">
        <f t="shared" si="284"/>
        <v>0</v>
      </c>
    </row>
    <row r="799" spans="1:32" s="30" customFormat="1" x14ac:dyDescent="0.25">
      <c r="A799" s="19">
        <v>784</v>
      </c>
      <c r="B799" s="20"/>
      <c r="C799" s="107"/>
      <c r="D799" s="20"/>
      <c r="E799" s="20"/>
      <c r="F799" s="20"/>
      <c r="G799" s="122"/>
      <c r="H799" s="156">
        <f t="shared" si="271"/>
        <v>0</v>
      </c>
      <c r="I799" s="117" t="str">
        <f t="shared" si="272"/>
        <v/>
      </c>
      <c r="J799" s="80" t="b">
        <f t="shared" si="273"/>
        <v>0</v>
      </c>
      <c r="K799" s="80" t="str">
        <f t="shared" si="274"/>
        <v/>
      </c>
      <c r="L799" s="80" t="b">
        <f>IF(C799="",FALSE,IFERROR(NOT(MATCH(C799,'Anställda och korttidsarbete'!$C:$C,0)&gt;0),TRUE))</f>
        <v>0</v>
      </c>
      <c r="M799" s="80" t="str">
        <f t="shared" si="275"/>
        <v/>
      </c>
      <c r="N799" s="80" t="b">
        <f t="shared" si="276"/>
        <v>0</v>
      </c>
      <c r="O799" s="80" t="str">
        <f t="shared" si="277"/>
        <v/>
      </c>
      <c r="P799" s="13" t="b">
        <f t="shared" si="278"/>
        <v>0</v>
      </c>
      <c r="Q799" s="80" t="str">
        <f t="shared" si="279"/>
        <v/>
      </c>
      <c r="R799" s="80" t="b">
        <f t="shared" si="280"/>
        <v>0</v>
      </c>
      <c r="S799" s="81" t="e">
        <f t="shared" si="264"/>
        <v>#VALUE!</v>
      </c>
      <c r="T799" s="81" t="e">
        <f t="shared" si="265"/>
        <v>#VALUE!</v>
      </c>
      <c r="U799" s="81" t="e">
        <f t="shared" si="266"/>
        <v>#VALUE!</v>
      </c>
      <c r="V799" s="82" t="e">
        <f t="shared" si="267"/>
        <v>#VALUE!</v>
      </c>
      <c r="W799" s="82" t="e">
        <f t="shared" si="281"/>
        <v>#VALUE!</v>
      </c>
      <c r="X799" s="82" t="b">
        <f t="shared" si="285"/>
        <v>0</v>
      </c>
      <c r="Y799" s="72" t="str">
        <f t="shared" si="268"/>
        <v/>
      </c>
      <c r="Z799" s="81" t="e" cm="1">
        <f t="array" aca="1" ref="Z799" ca="1">TEXT(RIGHT(10-RIGHT(SUM(INDEX(1*(MID(MID(C799,1,1)*2,ROW(INDIRECT("1:"&amp;LEN(MID(C799,1,1)*2))),1)),,))+MID(C799,2,1)+
SUM(INDEX(1*(MID(MID(C799,3,1)*2,ROW(INDIRECT("1:"&amp;LEN(MID(C799,3,1)*2))),1)),,))+MID(C799,4,1)+
SUM(INDEX(1*(MID(MID(C799,5,1)*2,ROW(INDIRECT("1:"&amp;LEN(MID(C799,5,1)*2))),1)),,))+MID(C799,6,1)+
SUM(INDEX(1*(MID(MID(C799,8,1)*2,ROW(INDIRECT("1:"&amp;LEN(MID(C799,8,1)*2))),1)),,))+MID(C799,9,1)+
SUM(INDEX(1*(MID(MID(C799,10,1)*2,ROW(INDIRECT("1:"&amp;LEN(MID(C799,10,1)*2))),1)),,)),1),1),"0")</f>
        <v>#VALUE!</v>
      </c>
      <c r="AA799" s="81" t="str">
        <f t="shared" si="269"/>
        <v/>
      </c>
      <c r="AB799" s="83" t="b">
        <f t="shared" si="270"/>
        <v>0</v>
      </c>
      <c r="AC799" s="154">
        <f t="shared" si="282"/>
        <v>0</v>
      </c>
      <c r="AD799" s="154">
        <f>SUMIF($C$15:C798,C799,$AC$15:AC798)</f>
        <v>0</v>
      </c>
      <c r="AE799" s="15">
        <f t="shared" si="283"/>
        <v>10000</v>
      </c>
      <c r="AF799" s="154">
        <f t="shared" si="284"/>
        <v>0</v>
      </c>
    </row>
    <row r="800" spans="1:32" s="30" customFormat="1" x14ac:dyDescent="0.25">
      <c r="A800" s="19">
        <v>785</v>
      </c>
      <c r="B800" s="20"/>
      <c r="C800" s="107"/>
      <c r="D800" s="20"/>
      <c r="E800" s="20"/>
      <c r="F800" s="20"/>
      <c r="G800" s="122"/>
      <c r="H800" s="156">
        <f t="shared" si="271"/>
        <v>0</v>
      </c>
      <c r="I800" s="117" t="str">
        <f t="shared" si="272"/>
        <v/>
      </c>
      <c r="J800" s="80" t="b">
        <f t="shared" si="273"/>
        <v>0</v>
      </c>
      <c r="K800" s="80" t="str">
        <f t="shared" si="274"/>
        <v/>
      </c>
      <c r="L800" s="80" t="b">
        <f>IF(C800="",FALSE,IFERROR(NOT(MATCH(C800,'Anställda och korttidsarbete'!$C:$C,0)&gt;0),TRUE))</f>
        <v>0</v>
      </c>
      <c r="M800" s="80" t="str">
        <f t="shared" si="275"/>
        <v/>
      </c>
      <c r="N800" s="80" t="b">
        <f t="shared" si="276"/>
        <v>0</v>
      </c>
      <c r="O800" s="80" t="str">
        <f t="shared" si="277"/>
        <v/>
      </c>
      <c r="P800" s="13" t="b">
        <f t="shared" si="278"/>
        <v>0</v>
      </c>
      <c r="Q800" s="80" t="str">
        <f t="shared" si="279"/>
        <v/>
      </c>
      <c r="R800" s="80" t="b">
        <f t="shared" si="280"/>
        <v>0</v>
      </c>
      <c r="S800" s="81" t="e">
        <f t="shared" si="264"/>
        <v>#VALUE!</v>
      </c>
      <c r="T800" s="81" t="e">
        <f t="shared" si="265"/>
        <v>#VALUE!</v>
      </c>
      <c r="U800" s="81" t="e">
        <f t="shared" si="266"/>
        <v>#VALUE!</v>
      </c>
      <c r="V800" s="82" t="e">
        <f t="shared" si="267"/>
        <v>#VALUE!</v>
      </c>
      <c r="W800" s="82" t="e">
        <f t="shared" si="281"/>
        <v>#VALUE!</v>
      </c>
      <c r="X800" s="82" t="b">
        <f t="shared" si="285"/>
        <v>0</v>
      </c>
      <c r="Y800" s="72" t="str">
        <f t="shared" si="268"/>
        <v/>
      </c>
      <c r="Z800" s="81" t="e" cm="1">
        <f t="array" aca="1" ref="Z800" ca="1">TEXT(RIGHT(10-RIGHT(SUM(INDEX(1*(MID(MID(C800,1,1)*2,ROW(INDIRECT("1:"&amp;LEN(MID(C800,1,1)*2))),1)),,))+MID(C800,2,1)+
SUM(INDEX(1*(MID(MID(C800,3,1)*2,ROW(INDIRECT("1:"&amp;LEN(MID(C800,3,1)*2))),1)),,))+MID(C800,4,1)+
SUM(INDEX(1*(MID(MID(C800,5,1)*2,ROW(INDIRECT("1:"&amp;LEN(MID(C800,5,1)*2))),1)),,))+MID(C800,6,1)+
SUM(INDEX(1*(MID(MID(C800,8,1)*2,ROW(INDIRECT("1:"&amp;LEN(MID(C800,8,1)*2))),1)),,))+MID(C800,9,1)+
SUM(INDEX(1*(MID(MID(C800,10,1)*2,ROW(INDIRECT("1:"&amp;LEN(MID(C800,10,1)*2))),1)),,)),1),1),"0")</f>
        <v>#VALUE!</v>
      </c>
      <c r="AA800" s="81" t="str">
        <f t="shared" si="269"/>
        <v/>
      </c>
      <c r="AB800" s="83" t="b">
        <f t="shared" si="270"/>
        <v>0</v>
      </c>
      <c r="AC800" s="154">
        <f t="shared" si="282"/>
        <v>0</v>
      </c>
      <c r="AD800" s="154">
        <f>SUMIF($C$15:C799,C800,$AC$15:AC799)</f>
        <v>0</v>
      </c>
      <c r="AE800" s="15">
        <f t="shared" si="283"/>
        <v>10000</v>
      </c>
      <c r="AF800" s="154">
        <f t="shared" si="284"/>
        <v>0</v>
      </c>
    </row>
    <row r="801" spans="1:32" s="30" customFormat="1" x14ac:dyDescent="0.25">
      <c r="A801" s="19">
        <v>786</v>
      </c>
      <c r="B801" s="20"/>
      <c r="C801" s="107"/>
      <c r="D801" s="20"/>
      <c r="E801" s="20"/>
      <c r="F801" s="20"/>
      <c r="G801" s="122"/>
      <c r="H801" s="156">
        <f t="shared" si="271"/>
        <v>0</v>
      </c>
      <c r="I801" s="117" t="str">
        <f t="shared" si="272"/>
        <v/>
      </c>
      <c r="J801" s="80" t="b">
        <f t="shared" si="273"/>
        <v>0</v>
      </c>
      <c r="K801" s="80" t="str">
        <f t="shared" si="274"/>
        <v/>
      </c>
      <c r="L801" s="80" t="b">
        <f>IF(C801="",FALSE,IFERROR(NOT(MATCH(C801,'Anställda och korttidsarbete'!$C:$C,0)&gt;0),TRUE))</f>
        <v>0</v>
      </c>
      <c r="M801" s="80" t="str">
        <f t="shared" si="275"/>
        <v/>
      </c>
      <c r="N801" s="80" t="b">
        <f t="shared" si="276"/>
        <v>0</v>
      </c>
      <c r="O801" s="80" t="str">
        <f t="shared" si="277"/>
        <v/>
      </c>
      <c r="P801" s="13" t="b">
        <f t="shared" si="278"/>
        <v>0</v>
      </c>
      <c r="Q801" s="80" t="str">
        <f t="shared" si="279"/>
        <v/>
      </c>
      <c r="R801" s="80" t="b">
        <f t="shared" si="280"/>
        <v>0</v>
      </c>
      <c r="S801" s="81" t="e">
        <f t="shared" si="264"/>
        <v>#VALUE!</v>
      </c>
      <c r="T801" s="81" t="e">
        <f t="shared" si="265"/>
        <v>#VALUE!</v>
      </c>
      <c r="U801" s="81" t="e">
        <f t="shared" si="266"/>
        <v>#VALUE!</v>
      </c>
      <c r="V801" s="82" t="e">
        <f t="shared" si="267"/>
        <v>#VALUE!</v>
      </c>
      <c r="W801" s="82" t="e">
        <f t="shared" si="281"/>
        <v>#VALUE!</v>
      </c>
      <c r="X801" s="82" t="b">
        <f t="shared" si="285"/>
        <v>0</v>
      </c>
      <c r="Y801" s="72" t="str">
        <f t="shared" si="268"/>
        <v/>
      </c>
      <c r="Z801" s="81" t="e" cm="1">
        <f t="array" aca="1" ref="Z801" ca="1">TEXT(RIGHT(10-RIGHT(SUM(INDEX(1*(MID(MID(C801,1,1)*2,ROW(INDIRECT("1:"&amp;LEN(MID(C801,1,1)*2))),1)),,))+MID(C801,2,1)+
SUM(INDEX(1*(MID(MID(C801,3,1)*2,ROW(INDIRECT("1:"&amp;LEN(MID(C801,3,1)*2))),1)),,))+MID(C801,4,1)+
SUM(INDEX(1*(MID(MID(C801,5,1)*2,ROW(INDIRECT("1:"&amp;LEN(MID(C801,5,1)*2))),1)),,))+MID(C801,6,1)+
SUM(INDEX(1*(MID(MID(C801,8,1)*2,ROW(INDIRECT("1:"&amp;LEN(MID(C801,8,1)*2))),1)),,))+MID(C801,9,1)+
SUM(INDEX(1*(MID(MID(C801,10,1)*2,ROW(INDIRECT("1:"&amp;LEN(MID(C801,10,1)*2))),1)),,)),1),1),"0")</f>
        <v>#VALUE!</v>
      </c>
      <c r="AA801" s="81" t="str">
        <f t="shared" si="269"/>
        <v/>
      </c>
      <c r="AB801" s="83" t="b">
        <f t="shared" si="270"/>
        <v>0</v>
      </c>
      <c r="AC801" s="154">
        <f t="shared" si="282"/>
        <v>0</v>
      </c>
      <c r="AD801" s="154">
        <f>SUMIF($C$15:C800,C801,$AC$15:AC800)</f>
        <v>0</v>
      </c>
      <c r="AE801" s="15">
        <f t="shared" si="283"/>
        <v>10000</v>
      </c>
      <c r="AF801" s="154">
        <f t="shared" si="284"/>
        <v>0</v>
      </c>
    </row>
    <row r="802" spans="1:32" s="30" customFormat="1" x14ac:dyDescent="0.25">
      <c r="A802" s="19">
        <v>787</v>
      </c>
      <c r="B802" s="20"/>
      <c r="C802" s="107"/>
      <c r="D802" s="20"/>
      <c r="E802" s="20"/>
      <c r="F802" s="20"/>
      <c r="G802" s="122"/>
      <c r="H802" s="156">
        <f t="shared" si="271"/>
        <v>0</v>
      </c>
      <c r="I802" s="117" t="str">
        <f t="shared" si="272"/>
        <v/>
      </c>
      <c r="J802" s="80" t="b">
        <f t="shared" si="273"/>
        <v>0</v>
      </c>
      <c r="K802" s="80" t="str">
        <f t="shared" si="274"/>
        <v/>
      </c>
      <c r="L802" s="80" t="b">
        <f>IF(C802="",FALSE,IFERROR(NOT(MATCH(C802,'Anställda och korttidsarbete'!$C:$C,0)&gt;0),TRUE))</f>
        <v>0</v>
      </c>
      <c r="M802" s="80" t="str">
        <f t="shared" si="275"/>
        <v/>
      </c>
      <c r="N802" s="80" t="b">
        <f t="shared" si="276"/>
        <v>0</v>
      </c>
      <c r="O802" s="80" t="str">
        <f t="shared" si="277"/>
        <v/>
      </c>
      <c r="P802" s="13" t="b">
        <f t="shared" si="278"/>
        <v>0</v>
      </c>
      <c r="Q802" s="80" t="str">
        <f t="shared" si="279"/>
        <v/>
      </c>
      <c r="R802" s="80" t="b">
        <f t="shared" si="280"/>
        <v>0</v>
      </c>
      <c r="S802" s="81" t="e">
        <f t="shared" si="264"/>
        <v>#VALUE!</v>
      </c>
      <c r="T802" s="81" t="e">
        <f t="shared" si="265"/>
        <v>#VALUE!</v>
      </c>
      <c r="U802" s="81" t="e">
        <f t="shared" si="266"/>
        <v>#VALUE!</v>
      </c>
      <c r="V802" s="82" t="e">
        <f t="shared" si="267"/>
        <v>#VALUE!</v>
      </c>
      <c r="W802" s="82" t="e">
        <f t="shared" si="281"/>
        <v>#VALUE!</v>
      </c>
      <c r="X802" s="82" t="b">
        <f t="shared" si="285"/>
        <v>0</v>
      </c>
      <c r="Y802" s="72" t="str">
        <f t="shared" si="268"/>
        <v/>
      </c>
      <c r="Z802" s="81" t="e" cm="1">
        <f t="array" aca="1" ref="Z802" ca="1">TEXT(RIGHT(10-RIGHT(SUM(INDEX(1*(MID(MID(C802,1,1)*2,ROW(INDIRECT("1:"&amp;LEN(MID(C802,1,1)*2))),1)),,))+MID(C802,2,1)+
SUM(INDEX(1*(MID(MID(C802,3,1)*2,ROW(INDIRECT("1:"&amp;LEN(MID(C802,3,1)*2))),1)),,))+MID(C802,4,1)+
SUM(INDEX(1*(MID(MID(C802,5,1)*2,ROW(INDIRECT("1:"&amp;LEN(MID(C802,5,1)*2))),1)),,))+MID(C802,6,1)+
SUM(INDEX(1*(MID(MID(C802,8,1)*2,ROW(INDIRECT("1:"&amp;LEN(MID(C802,8,1)*2))),1)),,))+MID(C802,9,1)+
SUM(INDEX(1*(MID(MID(C802,10,1)*2,ROW(INDIRECT("1:"&amp;LEN(MID(C802,10,1)*2))),1)),,)),1),1),"0")</f>
        <v>#VALUE!</v>
      </c>
      <c r="AA802" s="81" t="str">
        <f t="shared" si="269"/>
        <v/>
      </c>
      <c r="AB802" s="83" t="b">
        <f t="shared" si="270"/>
        <v>0</v>
      </c>
      <c r="AC802" s="154">
        <f t="shared" si="282"/>
        <v>0</v>
      </c>
      <c r="AD802" s="154">
        <f>SUMIF($C$15:C801,C802,$AC$15:AC801)</f>
        <v>0</v>
      </c>
      <c r="AE802" s="15">
        <f t="shared" si="283"/>
        <v>10000</v>
      </c>
      <c r="AF802" s="154">
        <f t="shared" si="284"/>
        <v>0</v>
      </c>
    </row>
    <row r="803" spans="1:32" s="30" customFormat="1" x14ac:dyDescent="0.25">
      <c r="A803" s="19">
        <v>788</v>
      </c>
      <c r="B803" s="20"/>
      <c r="C803" s="107"/>
      <c r="D803" s="20"/>
      <c r="E803" s="20"/>
      <c r="F803" s="20"/>
      <c r="G803" s="122"/>
      <c r="H803" s="156">
        <f t="shared" si="271"/>
        <v>0</v>
      </c>
      <c r="I803" s="117" t="str">
        <f t="shared" si="272"/>
        <v/>
      </c>
      <c r="J803" s="80" t="b">
        <f t="shared" si="273"/>
        <v>0</v>
      </c>
      <c r="K803" s="80" t="str">
        <f t="shared" si="274"/>
        <v/>
      </c>
      <c r="L803" s="80" t="b">
        <f>IF(C803="",FALSE,IFERROR(NOT(MATCH(C803,'Anställda och korttidsarbete'!$C:$C,0)&gt;0),TRUE))</f>
        <v>0</v>
      </c>
      <c r="M803" s="80" t="str">
        <f t="shared" si="275"/>
        <v/>
      </c>
      <c r="N803" s="80" t="b">
        <f t="shared" si="276"/>
        <v>0</v>
      </c>
      <c r="O803" s="80" t="str">
        <f t="shared" si="277"/>
        <v/>
      </c>
      <c r="P803" s="13" t="b">
        <f t="shared" si="278"/>
        <v>0</v>
      </c>
      <c r="Q803" s="80" t="str">
        <f t="shared" si="279"/>
        <v/>
      </c>
      <c r="R803" s="80" t="b">
        <f t="shared" si="280"/>
        <v>0</v>
      </c>
      <c r="S803" s="81" t="e">
        <f t="shared" si="264"/>
        <v>#VALUE!</v>
      </c>
      <c r="T803" s="81" t="e">
        <f t="shared" si="265"/>
        <v>#VALUE!</v>
      </c>
      <c r="U803" s="81" t="e">
        <f t="shared" si="266"/>
        <v>#VALUE!</v>
      </c>
      <c r="V803" s="82" t="e">
        <f t="shared" si="267"/>
        <v>#VALUE!</v>
      </c>
      <c r="W803" s="82" t="e">
        <f t="shared" si="281"/>
        <v>#VALUE!</v>
      </c>
      <c r="X803" s="82" t="b">
        <f t="shared" si="285"/>
        <v>0</v>
      </c>
      <c r="Y803" s="72" t="str">
        <f t="shared" si="268"/>
        <v/>
      </c>
      <c r="Z803" s="81" t="e" cm="1">
        <f t="array" aca="1" ref="Z803" ca="1">TEXT(RIGHT(10-RIGHT(SUM(INDEX(1*(MID(MID(C803,1,1)*2,ROW(INDIRECT("1:"&amp;LEN(MID(C803,1,1)*2))),1)),,))+MID(C803,2,1)+
SUM(INDEX(1*(MID(MID(C803,3,1)*2,ROW(INDIRECT("1:"&amp;LEN(MID(C803,3,1)*2))),1)),,))+MID(C803,4,1)+
SUM(INDEX(1*(MID(MID(C803,5,1)*2,ROW(INDIRECT("1:"&amp;LEN(MID(C803,5,1)*2))),1)),,))+MID(C803,6,1)+
SUM(INDEX(1*(MID(MID(C803,8,1)*2,ROW(INDIRECT("1:"&amp;LEN(MID(C803,8,1)*2))),1)),,))+MID(C803,9,1)+
SUM(INDEX(1*(MID(MID(C803,10,1)*2,ROW(INDIRECT("1:"&amp;LEN(MID(C803,10,1)*2))),1)),,)),1),1),"0")</f>
        <v>#VALUE!</v>
      </c>
      <c r="AA803" s="81" t="str">
        <f t="shared" si="269"/>
        <v/>
      </c>
      <c r="AB803" s="83" t="b">
        <f t="shared" si="270"/>
        <v>0</v>
      </c>
      <c r="AC803" s="154">
        <f t="shared" si="282"/>
        <v>0</v>
      </c>
      <c r="AD803" s="154">
        <f>SUMIF($C$15:C802,C803,$AC$15:AC802)</f>
        <v>0</v>
      </c>
      <c r="AE803" s="15">
        <f t="shared" si="283"/>
        <v>10000</v>
      </c>
      <c r="AF803" s="154">
        <f t="shared" si="284"/>
        <v>0</v>
      </c>
    </row>
    <row r="804" spans="1:32" s="30" customFormat="1" x14ac:dyDescent="0.25">
      <c r="A804" s="19">
        <v>789</v>
      </c>
      <c r="B804" s="20"/>
      <c r="C804" s="107"/>
      <c r="D804" s="20"/>
      <c r="E804" s="20"/>
      <c r="F804" s="20"/>
      <c r="G804" s="122"/>
      <c r="H804" s="156">
        <f t="shared" si="271"/>
        <v>0</v>
      </c>
      <c r="I804" s="117" t="str">
        <f t="shared" si="272"/>
        <v/>
      </c>
      <c r="J804" s="80" t="b">
        <f t="shared" si="273"/>
        <v>0</v>
      </c>
      <c r="K804" s="80" t="str">
        <f t="shared" si="274"/>
        <v/>
      </c>
      <c r="L804" s="80" t="b">
        <f>IF(C804="",FALSE,IFERROR(NOT(MATCH(C804,'Anställda och korttidsarbete'!$C:$C,0)&gt;0),TRUE))</f>
        <v>0</v>
      </c>
      <c r="M804" s="80" t="str">
        <f t="shared" si="275"/>
        <v/>
      </c>
      <c r="N804" s="80" t="b">
        <f t="shared" si="276"/>
        <v>0</v>
      </c>
      <c r="O804" s="80" t="str">
        <f t="shared" si="277"/>
        <v/>
      </c>
      <c r="P804" s="13" t="b">
        <f t="shared" si="278"/>
        <v>0</v>
      </c>
      <c r="Q804" s="80" t="str">
        <f t="shared" si="279"/>
        <v/>
      </c>
      <c r="R804" s="80" t="b">
        <f t="shared" si="280"/>
        <v>0</v>
      </c>
      <c r="S804" s="81" t="e">
        <f t="shared" si="264"/>
        <v>#VALUE!</v>
      </c>
      <c r="T804" s="81" t="e">
        <f t="shared" si="265"/>
        <v>#VALUE!</v>
      </c>
      <c r="U804" s="81" t="e">
        <f t="shared" si="266"/>
        <v>#VALUE!</v>
      </c>
      <c r="V804" s="82" t="e">
        <f t="shared" si="267"/>
        <v>#VALUE!</v>
      </c>
      <c r="W804" s="82" t="e">
        <f t="shared" si="281"/>
        <v>#VALUE!</v>
      </c>
      <c r="X804" s="82" t="b">
        <f t="shared" si="285"/>
        <v>0</v>
      </c>
      <c r="Y804" s="72" t="str">
        <f t="shared" si="268"/>
        <v/>
      </c>
      <c r="Z804" s="81" t="e" cm="1">
        <f t="array" aca="1" ref="Z804" ca="1">TEXT(RIGHT(10-RIGHT(SUM(INDEX(1*(MID(MID(C804,1,1)*2,ROW(INDIRECT("1:"&amp;LEN(MID(C804,1,1)*2))),1)),,))+MID(C804,2,1)+
SUM(INDEX(1*(MID(MID(C804,3,1)*2,ROW(INDIRECT("1:"&amp;LEN(MID(C804,3,1)*2))),1)),,))+MID(C804,4,1)+
SUM(INDEX(1*(MID(MID(C804,5,1)*2,ROW(INDIRECT("1:"&amp;LEN(MID(C804,5,1)*2))),1)),,))+MID(C804,6,1)+
SUM(INDEX(1*(MID(MID(C804,8,1)*2,ROW(INDIRECT("1:"&amp;LEN(MID(C804,8,1)*2))),1)),,))+MID(C804,9,1)+
SUM(INDEX(1*(MID(MID(C804,10,1)*2,ROW(INDIRECT("1:"&amp;LEN(MID(C804,10,1)*2))),1)),,)),1),1),"0")</f>
        <v>#VALUE!</v>
      </c>
      <c r="AA804" s="81" t="str">
        <f t="shared" si="269"/>
        <v/>
      </c>
      <c r="AB804" s="83" t="b">
        <f t="shared" si="270"/>
        <v>0</v>
      </c>
      <c r="AC804" s="154">
        <f t="shared" si="282"/>
        <v>0</v>
      </c>
      <c r="AD804" s="154">
        <f>SUMIF($C$15:C803,C804,$AC$15:AC803)</f>
        <v>0</v>
      </c>
      <c r="AE804" s="15">
        <f t="shared" si="283"/>
        <v>10000</v>
      </c>
      <c r="AF804" s="154">
        <f t="shared" si="284"/>
        <v>0</v>
      </c>
    </row>
    <row r="805" spans="1:32" s="30" customFormat="1" x14ac:dyDescent="0.25">
      <c r="A805" s="19">
        <v>790</v>
      </c>
      <c r="B805" s="20"/>
      <c r="C805" s="107"/>
      <c r="D805" s="20"/>
      <c r="E805" s="20"/>
      <c r="F805" s="20"/>
      <c r="G805" s="122"/>
      <c r="H805" s="156">
        <f t="shared" si="271"/>
        <v>0</v>
      </c>
      <c r="I805" s="117" t="str">
        <f t="shared" si="272"/>
        <v/>
      </c>
      <c r="J805" s="80" t="b">
        <f t="shared" si="273"/>
        <v>0</v>
      </c>
      <c r="K805" s="80" t="str">
        <f t="shared" si="274"/>
        <v/>
      </c>
      <c r="L805" s="80" t="b">
        <f>IF(C805="",FALSE,IFERROR(NOT(MATCH(C805,'Anställda och korttidsarbete'!$C:$C,0)&gt;0),TRUE))</f>
        <v>0</v>
      </c>
      <c r="M805" s="80" t="str">
        <f t="shared" si="275"/>
        <v/>
      </c>
      <c r="N805" s="80" t="b">
        <f t="shared" si="276"/>
        <v>0</v>
      </c>
      <c r="O805" s="80" t="str">
        <f t="shared" si="277"/>
        <v/>
      </c>
      <c r="P805" s="13" t="b">
        <f t="shared" si="278"/>
        <v>0</v>
      </c>
      <c r="Q805" s="80" t="str">
        <f t="shared" si="279"/>
        <v/>
      </c>
      <c r="R805" s="80" t="b">
        <f t="shared" si="280"/>
        <v>0</v>
      </c>
      <c r="S805" s="81" t="e">
        <f t="shared" si="264"/>
        <v>#VALUE!</v>
      </c>
      <c r="T805" s="81" t="e">
        <f t="shared" si="265"/>
        <v>#VALUE!</v>
      </c>
      <c r="U805" s="81" t="e">
        <f t="shared" si="266"/>
        <v>#VALUE!</v>
      </c>
      <c r="V805" s="82" t="e">
        <f t="shared" si="267"/>
        <v>#VALUE!</v>
      </c>
      <c r="W805" s="82" t="e">
        <f t="shared" si="281"/>
        <v>#VALUE!</v>
      </c>
      <c r="X805" s="82" t="b">
        <f t="shared" si="285"/>
        <v>0</v>
      </c>
      <c r="Y805" s="72" t="str">
        <f t="shared" si="268"/>
        <v/>
      </c>
      <c r="Z805" s="81" t="e" cm="1">
        <f t="array" aca="1" ref="Z805" ca="1">TEXT(RIGHT(10-RIGHT(SUM(INDEX(1*(MID(MID(C805,1,1)*2,ROW(INDIRECT("1:"&amp;LEN(MID(C805,1,1)*2))),1)),,))+MID(C805,2,1)+
SUM(INDEX(1*(MID(MID(C805,3,1)*2,ROW(INDIRECT("1:"&amp;LEN(MID(C805,3,1)*2))),1)),,))+MID(C805,4,1)+
SUM(INDEX(1*(MID(MID(C805,5,1)*2,ROW(INDIRECT("1:"&amp;LEN(MID(C805,5,1)*2))),1)),,))+MID(C805,6,1)+
SUM(INDEX(1*(MID(MID(C805,8,1)*2,ROW(INDIRECT("1:"&amp;LEN(MID(C805,8,1)*2))),1)),,))+MID(C805,9,1)+
SUM(INDEX(1*(MID(MID(C805,10,1)*2,ROW(INDIRECT("1:"&amp;LEN(MID(C805,10,1)*2))),1)),,)),1),1),"0")</f>
        <v>#VALUE!</v>
      </c>
      <c r="AA805" s="81" t="str">
        <f t="shared" si="269"/>
        <v/>
      </c>
      <c r="AB805" s="83" t="b">
        <f t="shared" si="270"/>
        <v>0</v>
      </c>
      <c r="AC805" s="154">
        <f t="shared" si="282"/>
        <v>0</v>
      </c>
      <c r="AD805" s="154">
        <f>SUMIF($C$15:C804,C805,$AC$15:AC804)</f>
        <v>0</v>
      </c>
      <c r="AE805" s="15">
        <f t="shared" si="283"/>
        <v>10000</v>
      </c>
      <c r="AF805" s="154">
        <f t="shared" si="284"/>
        <v>0</v>
      </c>
    </row>
    <row r="806" spans="1:32" s="30" customFormat="1" x14ac:dyDescent="0.25">
      <c r="A806" s="19">
        <v>791</v>
      </c>
      <c r="B806" s="20"/>
      <c r="C806" s="107"/>
      <c r="D806" s="20"/>
      <c r="E806" s="20"/>
      <c r="F806" s="20"/>
      <c r="G806" s="122"/>
      <c r="H806" s="156">
        <f t="shared" si="271"/>
        <v>0</v>
      </c>
      <c r="I806" s="117" t="str">
        <f t="shared" si="272"/>
        <v/>
      </c>
      <c r="J806" s="80" t="b">
        <f t="shared" si="273"/>
        <v>0</v>
      </c>
      <c r="K806" s="80" t="str">
        <f t="shared" si="274"/>
        <v/>
      </c>
      <c r="L806" s="80" t="b">
        <f>IF(C806="",FALSE,IFERROR(NOT(MATCH(C806,'Anställda och korttidsarbete'!$C:$C,0)&gt;0),TRUE))</f>
        <v>0</v>
      </c>
      <c r="M806" s="80" t="str">
        <f t="shared" si="275"/>
        <v/>
      </c>
      <c r="N806" s="80" t="b">
        <f t="shared" si="276"/>
        <v>0</v>
      </c>
      <c r="O806" s="80" t="str">
        <f t="shared" si="277"/>
        <v/>
      </c>
      <c r="P806" s="13" t="b">
        <f t="shared" si="278"/>
        <v>0</v>
      </c>
      <c r="Q806" s="80" t="str">
        <f t="shared" si="279"/>
        <v/>
      </c>
      <c r="R806" s="80" t="b">
        <f t="shared" si="280"/>
        <v>0</v>
      </c>
      <c r="S806" s="81" t="e">
        <f t="shared" si="264"/>
        <v>#VALUE!</v>
      </c>
      <c r="T806" s="81" t="e">
        <f t="shared" si="265"/>
        <v>#VALUE!</v>
      </c>
      <c r="U806" s="81" t="e">
        <f t="shared" si="266"/>
        <v>#VALUE!</v>
      </c>
      <c r="V806" s="82" t="e">
        <f t="shared" si="267"/>
        <v>#VALUE!</v>
      </c>
      <c r="W806" s="82" t="e">
        <f t="shared" si="281"/>
        <v>#VALUE!</v>
      </c>
      <c r="X806" s="82" t="b">
        <f t="shared" si="285"/>
        <v>0</v>
      </c>
      <c r="Y806" s="72" t="str">
        <f t="shared" si="268"/>
        <v/>
      </c>
      <c r="Z806" s="81" t="e" cm="1">
        <f t="array" aca="1" ref="Z806" ca="1">TEXT(RIGHT(10-RIGHT(SUM(INDEX(1*(MID(MID(C806,1,1)*2,ROW(INDIRECT("1:"&amp;LEN(MID(C806,1,1)*2))),1)),,))+MID(C806,2,1)+
SUM(INDEX(1*(MID(MID(C806,3,1)*2,ROW(INDIRECT("1:"&amp;LEN(MID(C806,3,1)*2))),1)),,))+MID(C806,4,1)+
SUM(INDEX(1*(MID(MID(C806,5,1)*2,ROW(INDIRECT("1:"&amp;LEN(MID(C806,5,1)*2))),1)),,))+MID(C806,6,1)+
SUM(INDEX(1*(MID(MID(C806,8,1)*2,ROW(INDIRECT("1:"&amp;LEN(MID(C806,8,1)*2))),1)),,))+MID(C806,9,1)+
SUM(INDEX(1*(MID(MID(C806,10,1)*2,ROW(INDIRECT("1:"&amp;LEN(MID(C806,10,1)*2))),1)),,)),1),1),"0")</f>
        <v>#VALUE!</v>
      </c>
      <c r="AA806" s="81" t="str">
        <f t="shared" si="269"/>
        <v/>
      </c>
      <c r="AB806" s="83" t="b">
        <f t="shared" si="270"/>
        <v>0</v>
      </c>
      <c r="AC806" s="154">
        <f t="shared" si="282"/>
        <v>0</v>
      </c>
      <c r="AD806" s="154">
        <f>SUMIF($C$15:C805,C806,$AC$15:AC805)</f>
        <v>0</v>
      </c>
      <c r="AE806" s="15">
        <f t="shared" si="283"/>
        <v>10000</v>
      </c>
      <c r="AF806" s="154">
        <f t="shared" si="284"/>
        <v>0</v>
      </c>
    </row>
    <row r="807" spans="1:32" s="30" customFormat="1" x14ac:dyDescent="0.25">
      <c r="A807" s="19">
        <v>792</v>
      </c>
      <c r="B807" s="20"/>
      <c r="C807" s="107"/>
      <c r="D807" s="20"/>
      <c r="E807" s="20"/>
      <c r="F807" s="20"/>
      <c r="G807" s="122"/>
      <c r="H807" s="156">
        <f t="shared" si="271"/>
        <v>0</v>
      </c>
      <c r="I807" s="117" t="str">
        <f t="shared" si="272"/>
        <v/>
      </c>
      <c r="J807" s="80" t="b">
        <f t="shared" si="273"/>
        <v>0</v>
      </c>
      <c r="K807" s="80" t="str">
        <f t="shared" si="274"/>
        <v/>
      </c>
      <c r="L807" s="80" t="b">
        <f>IF(C807="",FALSE,IFERROR(NOT(MATCH(C807,'Anställda och korttidsarbete'!$C:$C,0)&gt;0),TRUE))</f>
        <v>0</v>
      </c>
      <c r="M807" s="80" t="str">
        <f t="shared" si="275"/>
        <v/>
      </c>
      <c r="N807" s="80" t="b">
        <f t="shared" si="276"/>
        <v>0</v>
      </c>
      <c r="O807" s="80" t="str">
        <f t="shared" si="277"/>
        <v/>
      </c>
      <c r="P807" s="13" t="b">
        <f t="shared" si="278"/>
        <v>0</v>
      </c>
      <c r="Q807" s="80" t="str">
        <f t="shared" si="279"/>
        <v/>
      </c>
      <c r="R807" s="80" t="b">
        <f t="shared" si="280"/>
        <v>0</v>
      </c>
      <c r="S807" s="81" t="e">
        <f t="shared" si="264"/>
        <v>#VALUE!</v>
      </c>
      <c r="T807" s="81" t="e">
        <f t="shared" si="265"/>
        <v>#VALUE!</v>
      </c>
      <c r="U807" s="81" t="e">
        <f t="shared" si="266"/>
        <v>#VALUE!</v>
      </c>
      <c r="V807" s="82" t="e">
        <f t="shared" si="267"/>
        <v>#VALUE!</v>
      </c>
      <c r="W807" s="82" t="e">
        <f t="shared" si="281"/>
        <v>#VALUE!</v>
      </c>
      <c r="X807" s="82" t="b">
        <f t="shared" si="285"/>
        <v>0</v>
      </c>
      <c r="Y807" s="72" t="str">
        <f t="shared" si="268"/>
        <v/>
      </c>
      <c r="Z807" s="81" t="e" cm="1">
        <f t="array" aca="1" ref="Z807" ca="1">TEXT(RIGHT(10-RIGHT(SUM(INDEX(1*(MID(MID(C807,1,1)*2,ROW(INDIRECT("1:"&amp;LEN(MID(C807,1,1)*2))),1)),,))+MID(C807,2,1)+
SUM(INDEX(1*(MID(MID(C807,3,1)*2,ROW(INDIRECT("1:"&amp;LEN(MID(C807,3,1)*2))),1)),,))+MID(C807,4,1)+
SUM(INDEX(1*(MID(MID(C807,5,1)*2,ROW(INDIRECT("1:"&amp;LEN(MID(C807,5,1)*2))),1)),,))+MID(C807,6,1)+
SUM(INDEX(1*(MID(MID(C807,8,1)*2,ROW(INDIRECT("1:"&amp;LEN(MID(C807,8,1)*2))),1)),,))+MID(C807,9,1)+
SUM(INDEX(1*(MID(MID(C807,10,1)*2,ROW(INDIRECT("1:"&amp;LEN(MID(C807,10,1)*2))),1)),,)),1),1),"0")</f>
        <v>#VALUE!</v>
      </c>
      <c r="AA807" s="81" t="str">
        <f t="shared" si="269"/>
        <v/>
      </c>
      <c r="AB807" s="83" t="b">
        <f t="shared" si="270"/>
        <v>0</v>
      </c>
      <c r="AC807" s="154">
        <f t="shared" si="282"/>
        <v>0</v>
      </c>
      <c r="AD807" s="154">
        <f>SUMIF($C$15:C806,C807,$AC$15:AC806)</f>
        <v>0</v>
      </c>
      <c r="AE807" s="15">
        <f t="shared" si="283"/>
        <v>10000</v>
      </c>
      <c r="AF807" s="154">
        <f t="shared" si="284"/>
        <v>0</v>
      </c>
    </row>
    <row r="808" spans="1:32" s="30" customFormat="1" x14ac:dyDescent="0.25">
      <c r="A808" s="19">
        <v>793</v>
      </c>
      <c r="B808" s="20"/>
      <c r="C808" s="107"/>
      <c r="D808" s="20"/>
      <c r="E808" s="20"/>
      <c r="F808" s="20"/>
      <c r="G808" s="122"/>
      <c r="H808" s="156">
        <f t="shared" si="271"/>
        <v>0</v>
      </c>
      <c r="I808" s="117" t="str">
        <f t="shared" si="272"/>
        <v/>
      </c>
      <c r="J808" s="80" t="b">
        <f t="shared" si="273"/>
        <v>0</v>
      </c>
      <c r="K808" s="80" t="str">
        <f t="shared" si="274"/>
        <v/>
      </c>
      <c r="L808" s="80" t="b">
        <f>IF(C808="",FALSE,IFERROR(NOT(MATCH(C808,'Anställda och korttidsarbete'!$C:$C,0)&gt;0),TRUE))</f>
        <v>0</v>
      </c>
      <c r="M808" s="80" t="str">
        <f t="shared" si="275"/>
        <v/>
      </c>
      <c r="N808" s="80" t="b">
        <f t="shared" si="276"/>
        <v>0</v>
      </c>
      <c r="O808" s="80" t="str">
        <f t="shared" si="277"/>
        <v/>
      </c>
      <c r="P808" s="13" t="b">
        <f t="shared" si="278"/>
        <v>0</v>
      </c>
      <c r="Q808" s="80" t="str">
        <f t="shared" si="279"/>
        <v/>
      </c>
      <c r="R808" s="80" t="b">
        <f t="shared" si="280"/>
        <v>0</v>
      </c>
      <c r="S808" s="81" t="e">
        <f t="shared" si="264"/>
        <v>#VALUE!</v>
      </c>
      <c r="T808" s="81" t="e">
        <f t="shared" si="265"/>
        <v>#VALUE!</v>
      </c>
      <c r="U808" s="81" t="e">
        <f t="shared" si="266"/>
        <v>#VALUE!</v>
      </c>
      <c r="V808" s="82" t="e">
        <f t="shared" si="267"/>
        <v>#VALUE!</v>
      </c>
      <c r="W808" s="82" t="e">
        <f t="shared" si="281"/>
        <v>#VALUE!</v>
      </c>
      <c r="X808" s="82" t="b">
        <f t="shared" si="285"/>
        <v>0</v>
      </c>
      <c r="Y808" s="72" t="str">
        <f t="shared" si="268"/>
        <v/>
      </c>
      <c r="Z808" s="81" t="e" cm="1">
        <f t="array" aca="1" ref="Z808" ca="1">TEXT(RIGHT(10-RIGHT(SUM(INDEX(1*(MID(MID(C808,1,1)*2,ROW(INDIRECT("1:"&amp;LEN(MID(C808,1,1)*2))),1)),,))+MID(C808,2,1)+
SUM(INDEX(1*(MID(MID(C808,3,1)*2,ROW(INDIRECT("1:"&amp;LEN(MID(C808,3,1)*2))),1)),,))+MID(C808,4,1)+
SUM(INDEX(1*(MID(MID(C808,5,1)*2,ROW(INDIRECT("1:"&amp;LEN(MID(C808,5,1)*2))),1)),,))+MID(C808,6,1)+
SUM(INDEX(1*(MID(MID(C808,8,1)*2,ROW(INDIRECT("1:"&amp;LEN(MID(C808,8,1)*2))),1)),,))+MID(C808,9,1)+
SUM(INDEX(1*(MID(MID(C808,10,1)*2,ROW(INDIRECT("1:"&amp;LEN(MID(C808,10,1)*2))),1)),,)),1),1),"0")</f>
        <v>#VALUE!</v>
      </c>
      <c r="AA808" s="81" t="str">
        <f t="shared" si="269"/>
        <v/>
      </c>
      <c r="AB808" s="83" t="b">
        <f t="shared" si="270"/>
        <v>0</v>
      </c>
      <c r="AC808" s="154">
        <f t="shared" si="282"/>
        <v>0</v>
      </c>
      <c r="AD808" s="154">
        <f>SUMIF($C$15:C807,C808,$AC$15:AC807)</f>
        <v>0</v>
      </c>
      <c r="AE808" s="15">
        <f t="shared" si="283"/>
        <v>10000</v>
      </c>
      <c r="AF808" s="154">
        <f t="shared" si="284"/>
        <v>0</v>
      </c>
    </row>
    <row r="809" spans="1:32" s="30" customFormat="1" x14ac:dyDescent="0.25">
      <c r="A809" s="19">
        <v>794</v>
      </c>
      <c r="B809" s="20"/>
      <c r="C809" s="107"/>
      <c r="D809" s="20"/>
      <c r="E809" s="20"/>
      <c r="F809" s="20"/>
      <c r="G809" s="122"/>
      <c r="H809" s="156">
        <f t="shared" si="271"/>
        <v>0</v>
      </c>
      <c r="I809" s="117" t="str">
        <f t="shared" si="272"/>
        <v/>
      </c>
      <c r="J809" s="80" t="b">
        <f t="shared" si="273"/>
        <v>0</v>
      </c>
      <c r="K809" s="80" t="str">
        <f t="shared" si="274"/>
        <v/>
      </c>
      <c r="L809" s="80" t="b">
        <f>IF(C809="",FALSE,IFERROR(NOT(MATCH(C809,'Anställda och korttidsarbete'!$C:$C,0)&gt;0),TRUE))</f>
        <v>0</v>
      </c>
      <c r="M809" s="80" t="str">
        <f t="shared" si="275"/>
        <v/>
      </c>
      <c r="N809" s="80" t="b">
        <f t="shared" si="276"/>
        <v>0</v>
      </c>
      <c r="O809" s="80" t="str">
        <f t="shared" si="277"/>
        <v/>
      </c>
      <c r="P809" s="13" t="b">
        <f t="shared" si="278"/>
        <v>0</v>
      </c>
      <c r="Q809" s="80" t="str">
        <f t="shared" si="279"/>
        <v/>
      </c>
      <c r="R809" s="80" t="b">
        <f t="shared" si="280"/>
        <v>0</v>
      </c>
      <c r="S809" s="81" t="e">
        <f t="shared" si="264"/>
        <v>#VALUE!</v>
      </c>
      <c r="T809" s="81" t="e">
        <f t="shared" si="265"/>
        <v>#VALUE!</v>
      </c>
      <c r="U809" s="81" t="e">
        <f t="shared" si="266"/>
        <v>#VALUE!</v>
      </c>
      <c r="V809" s="82" t="e">
        <f t="shared" si="267"/>
        <v>#VALUE!</v>
      </c>
      <c r="W809" s="82" t="e">
        <f t="shared" si="281"/>
        <v>#VALUE!</v>
      </c>
      <c r="X809" s="82" t="b">
        <f t="shared" si="285"/>
        <v>0</v>
      </c>
      <c r="Y809" s="72" t="str">
        <f t="shared" si="268"/>
        <v/>
      </c>
      <c r="Z809" s="81" t="e" cm="1">
        <f t="array" aca="1" ref="Z809" ca="1">TEXT(RIGHT(10-RIGHT(SUM(INDEX(1*(MID(MID(C809,1,1)*2,ROW(INDIRECT("1:"&amp;LEN(MID(C809,1,1)*2))),1)),,))+MID(C809,2,1)+
SUM(INDEX(1*(MID(MID(C809,3,1)*2,ROW(INDIRECT("1:"&amp;LEN(MID(C809,3,1)*2))),1)),,))+MID(C809,4,1)+
SUM(INDEX(1*(MID(MID(C809,5,1)*2,ROW(INDIRECT("1:"&amp;LEN(MID(C809,5,1)*2))),1)),,))+MID(C809,6,1)+
SUM(INDEX(1*(MID(MID(C809,8,1)*2,ROW(INDIRECT("1:"&amp;LEN(MID(C809,8,1)*2))),1)),,))+MID(C809,9,1)+
SUM(INDEX(1*(MID(MID(C809,10,1)*2,ROW(INDIRECT("1:"&amp;LEN(MID(C809,10,1)*2))),1)),,)),1),1),"0")</f>
        <v>#VALUE!</v>
      </c>
      <c r="AA809" s="81" t="str">
        <f t="shared" si="269"/>
        <v/>
      </c>
      <c r="AB809" s="83" t="b">
        <f t="shared" si="270"/>
        <v>0</v>
      </c>
      <c r="AC809" s="154">
        <f t="shared" si="282"/>
        <v>0</v>
      </c>
      <c r="AD809" s="154">
        <f>SUMIF($C$15:C808,C809,$AC$15:AC808)</f>
        <v>0</v>
      </c>
      <c r="AE809" s="15">
        <f t="shared" si="283"/>
        <v>10000</v>
      </c>
      <c r="AF809" s="154">
        <f t="shared" si="284"/>
        <v>0</v>
      </c>
    </row>
    <row r="810" spans="1:32" s="30" customFormat="1" x14ac:dyDescent="0.25">
      <c r="A810" s="19">
        <v>795</v>
      </c>
      <c r="B810" s="20"/>
      <c r="C810" s="107"/>
      <c r="D810" s="20"/>
      <c r="E810" s="20"/>
      <c r="F810" s="20"/>
      <c r="G810" s="122"/>
      <c r="H810" s="156">
        <f t="shared" si="271"/>
        <v>0</v>
      </c>
      <c r="I810" s="117" t="str">
        <f t="shared" si="272"/>
        <v/>
      </c>
      <c r="J810" s="80" t="b">
        <f t="shared" si="273"/>
        <v>0</v>
      </c>
      <c r="K810" s="80" t="str">
        <f t="shared" si="274"/>
        <v/>
      </c>
      <c r="L810" s="80" t="b">
        <f>IF(C810="",FALSE,IFERROR(NOT(MATCH(C810,'Anställda och korttidsarbete'!$C:$C,0)&gt;0),TRUE))</f>
        <v>0</v>
      </c>
      <c r="M810" s="80" t="str">
        <f t="shared" si="275"/>
        <v/>
      </c>
      <c r="N810" s="80" t="b">
        <f t="shared" si="276"/>
        <v>0</v>
      </c>
      <c r="O810" s="80" t="str">
        <f t="shared" si="277"/>
        <v/>
      </c>
      <c r="P810" s="13" t="b">
        <f t="shared" si="278"/>
        <v>0</v>
      </c>
      <c r="Q810" s="80" t="str">
        <f t="shared" si="279"/>
        <v/>
      </c>
      <c r="R810" s="80" t="b">
        <f t="shared" si="280"/>
        <v>0</v>
      </c>
      <c r="S810" s="81" t="e">
        <f t="shared" si="264"/>
        <v>#VALUE!</v>
      </c>
      <c r="T810" s="81" t="e">
        <f t="shared" si="265"/>
        <v>#VALUE!</v>
      </c>
      <c r="U810" s="81" t="e">
        <f t="shared" si="266"/>
        <v>#VALUE!</v>
      </c>
      <c r="V810" s="82" t="e">
        <f t="shared" si="267"/>
        <v>#VALUE!</v>
      </c>
      <c r="W810" s="82" t="e">
        <f t="shared" si="281"/>
        <v>#VALUE!</v>
      </c>
      <c r="X810" s="82" t="b">
        <f t="shared" si="285"/>
        <v>0</v>
      </c>
      <c r="Y810" s="72" t="str">
        <f t="shared" si="268"/>
        <v/>
      </c>
      <c r="Z810" s="81" t="e" cm="1">
        <f t="array" aca="1" ref="Z810" ca="1">TEXT(RIGHT(10-RIGHT(SUM(INDEX(1*(MID(MID(C810,1,1)*2,ROW(INDIRECT("1:"&amp;LEN(MID(C810,1,1)*2))),1)),,))+MID(C810,2,1)+
SUM(INDEX(1*(MID(MID(C810,3,1)*2,ROW(INDIRECT("1:"&amp;LEN(MID(C810,3,1)*2))),1)),,))+MID(C810,4,1)+
SUM(INDEX(1*(MID(MID(C810,5,1)*2,ROW(INDIRECT("1:"&amp;LEN(MID(C810,5,1)*2))),1)),,))+MID(C810,6,1)+
SUM(INDEX(1*(MID(MID(C810,8,1)*2,ROW(INDIRECT("1:"&amp;LEN(MID(C810,8,1)*2))),1)),,))+MID(C810,9,1)+
SUM(INDEX(1*(MID(MID(C810,10,1)*2,ROW(INDIRECT("1:"&amp;LEN(MID(C810,10,1)*2))),1)),,)),1),1),"0")</f>
        <v>#VALUE!</v>
      </c>
      <c r="AA810" s="81" t="str">
        <f t="shared" si="269"/>
        <v/>
      </c>
      <c r="AB810" s="83" t="b">
        <f t="shared" si="270"/>
        <v>0</v>
      </c>
      <c r="AC810" s="154">
        <f t="shared" si="282"/>
        <v>0</v>
      </c>
      <c r="AD810" s="154">
        <f>SUMIF($C$15:C809,C810,$AC$15:AC809)</f>
        <v>0</v>
      </c>
      <c r="AE810" s="15">
        <f t="shared" si="283"/>
        <v>10000</v>
      </c>
      <c r="AF810" s="154">
        <f t="shared" si="284"/>
        <v>0</v>
      </c>
    </row>
    <row r="811" spans="1:32" s="30" customFormat="1" x14ac:dyDescent="0.25">
      <c r="A811" s="19">
        <v>796</v>
      </c>
      <c r="B811" s="20"/>
      <c r="C811" s="107"/>
      <c r="D811" s="20"/>
      <c r="E811" s="20"/>
      <c r="F811" s="20"/>
      <c r="G811" s="122"/>
      <c r="H811" s="156">
        <f t="shared" si="271"/>
        <v>0</v>
      </c>
      <c r="I811" s="117" t="str">
        <f t="shared" si="272"/>
        <v/>
      </c>
      <c r="J811" s="80" t="b">
        <f t="shared" si="273"/>
        <v>0</v>
      </c>
      <c r="K811" s="80" t="str">
        <f t="shared" si="274"/>
        <v/>
      </c>
      <c r="L811" s="80" t="b">
        <f>IF(C811="",FALSE,IFERROR(NOT(MATCH(C811,'Anställda och korttidsarbete'!$C:$C,0)&gt;0),TRUE))</f>
        <v>0</v>
      </c>
      <c r="M811" s="80" t="str">
        <f t="shared" si="275"/>
        <v/>
      </c>
      <c r="N811" s="80" t="b">
        <f t="shared" si="276"/>
        <v>0</v>
      </c>
      <c r="O811" s="80" t="str">
        <f t="shared" si="277"/>
        <v/>
      </c>
      <c r="P811" s="13" t="b">
        <f t="shared" si="278"/>
        <v>0</v>
      </c>
      <c r="Q811" s="80" t="str">
        <f t="shared" si="279"/>
        <v/>
      </c>
      <c r="R811" s="80" t="b">
        <f t="shared" si="280"/>
        <v>0</v>
      </c>
      <c r="S811" s="81" t="e">
        <f t="shared" si="264"/>
        <v>#VALUE!</v>
      </c>
      <c r="T811" s="81" t="e">
        <f t="shared" si="265"/>
        <v>#VALUE!</v>
      </c>
      <c r="U811" s="81" t="e">
        <f t="shared" si="266"/>
        <v>#VALUE!</v>
      </c>
      <c r="V811" s="82" t="e">
        <f t="shared" si="267"/>
        <v>#VALUE!</v>
      </c>
      <c r="W811" s="82" t="e">
        <f t="shared" si="281"/>
        <v>#VALUE!</v>
      </c>
      <c r="X811" s="82" t="b">
        <f t="shared" si="285"/>
        <v>0</v>
      </c>
      <c r="Y811" s="72" t="str">
        <f t="shared" si="268"/>
        <v/>
      </c>
      <c r="Z811" s="81" t="e" cm="1">
        <f t="array" aca="1" ref="Z811" ca="1">TEXT(RIGHT(10-RIGHT(SUM(INDEX(1*(MID(MID(C811,1,1)*2,ROW(INDIRECT("1:"&amp;LEN(MID(C811,1,1)*2))),1)),,))+MID(C811,2,1)+
SUM(INDEX(1*(MID(MID(C811,3,1)*2,ROW(INDIRECT("1:"&amp;LEN(MID(C811,3,1)*2))),1)),,))+MID(C811,4,1)+
SUM(INDEX(1*(MID(MID(C811,5,1)*2,ROW(INDIRECT("1:"&amp;LEN(MID(C811,5,1)*2))),1)),,))+MID(C811,6,1)+
SUM(INDEX(1*(MID(MID(C811,8,1)*2,ROW(INDIRECT("1:"&amp;LEN(MID(C811,8,1)*2))),1)),,))+MID(C811,9,1)+
SUM(INDEX(1*(MID(MID(C811,10,1)*2,ROW(INDIRECT("1:"&amp;LEN(MID(C811,10,1)*2))),1)),,)),1),1),"0")</f>
        <v>#VALUE!</v>
      </c>
      <c r="AA811" s="81" t="str">
        <f t="shared" si="269"/>
        <v/>
      </c>
      <c r="AB811" s="83" t="b">
        <f t="shared" si="270"/>
        <v>0</v>
      </c>
      <c r="AC811" s="154">
        <f t="shared" si="282"/>
        <v>0</v>
      </c>
      <c r="AD811" s="154">
        <f>SUMIF($C$15:C810,C811,$AC$15:AC810)</f>
        <v>0</v>
      </c>
      <c r="AE811" s="15">
        <f t="shared" si="283"/>
        <v>10000</v>
      </c>
      <c r="AF811" s="154">
        <f t="shared" si="284"/>
        <v>0</v>
      </c>
    </row>
    <row r="812" spans="1:32" s="30" customFormat="1" x14ac:dyDescent="0.25">
      <c r="A812" s="19">
        <v>797</v>
      </c>
      <c r="B812" s="20"/>
      <c r="C812" s="107"/>
      <c r="D812" s="20"/>
      <c r="E812" s="20"/>
      <c r="F812" s="20"/>
      <c r="G812" s="122"/>
      <c r="H812" s="156">
        <f t="shared" si="271"/>
        <v>0</v>
      </c>
      <c r="I812" s="117" t="str">
        <f t="shared" si="272"/>
        <v/>
      </c>
      <c r="J812" s="80" t="b">
        <f t="shared" si="273"/>
        <v>0</v>
      </c>
      <c r="K812" s="80" t="str">
        <f t="shared" si="274"/>
        <v/>
      </c>
      <c r="L812" s="80" t="b">
        <f>IF(C812="",FALSE,IFERROR(NOT(MATCH(C812,'Anställda och korttidsarbete'!$C:$C,0)&gt;0),TRUE))</f>
        <v>0</v>
      </c>
      <c r="M812" s="80" t="str">
        <f t="shared" si="275"/>
        <v/>
      </c>
      <c r="N812" s="80" t="b">
        <f t="shared" si="276"/>
        <v>0</v>
      </c>
      <c r="O812" s="80" t="str">
        <f t="shared" si="277"/>
        <v/>
      </c>
      <c r="P812" s="13" t="b">
        <f t="shared" si="278"/>
        <v>0</v>
      </c>
      <c r="Q812" s="80" t="str">
        <f t="shared" si="279"/>
        <v/>
      </c>
      <c r="R812" s="80" t="b">
        <f t="shared" si="280"/>
        <v>0</v>
      </c>
      <c r="S812" s="81" t="e">
        <f t="shared" si="264"/>
        <v>#VALUE!</v>
      </c>
      <c r="T812" s="81" t="e">
        <f t="shared" si="265"/>
        <v>#VALUE!</v>
      </c>
      <c r="U812" s="81" t="e">
        <f t="shared" si="266"/>
        <v>#VALUE!</v>
      </c>
      <c r="V812" s="82" t="e">
        <f t="shared" si="267"/>
        <v>#VALUE!</v>
      </c>
      <c r="W812" s="82" t="e">
        <f t="shared" si="281"/>
        <v>#VALUE!</v>
      </c>
      <c r="X812" s="82" t="b">
        <f t="shared" si="285"/>
        <v>0</v>
      </c>
      <c r="Y812" s="72" t="str">
        <f t="shared" si="268"/>
        <v/>
      </c>
      <c r="Z812" s="81" t="e" cm="1">
        <f t="array" aca="1" ref="Z812" ca="1">TEXT(RIGHT(10-RIGHT(SUM(INDEX(1*(MID(MID(C812,1,1)*2,ROW(INDIRECT("1:"&amp;LEN(MID(C812,1,1)*2))),1)),,))+MID(C812,2,1)+
SUM(INDEX(1*(MID(MID(C812,3,1)*2,ROW(INDIRECT("1:"&amp;LEN(MID(C812,3,1)*2))),1)),,))+MID(C812,4,1)+
SUM(INDEX(1*(MID(MID(C812,5,1)*2,ROW(INDIRECT("1:"&amp;LEN(MID(C812,5,1)*2))),1)),,))+MID(C812,6,1)+
SUM(INDEX(1*(MID(MID(C812,8,1)*2,ROW(INDIRECT("1:"&amp;LEN(MID(C812,8,1)*2))),1)),,))+MID(C812,9,1)+
SUM(INDEX(1*(MID(MID(C812,10,1)*2,ROW(INDIRECT("1:"&amp;LEN(MID(C812,10,1)*2))),1)),,)),1),1),"0")</f>
        <v>#VALUE!</v>
      </c>
      <c r="AA812" s="81" t="str">
        <f t="shared" si="269"/>
        <v/>
      </c>
      <c r="AB812" s="83" t="b">
        <f t="shared" si="270"/>
        <v>0</v>
      </c>
      <c r="AC812" s="154">
        <f t="shared" si="282"/>
        <v>0</v>
      </c>
      <c r="AD812" s="154">
        <f>SUMIF($C$15:C811,C812,$AC$15:AC811)</f>
        <v>0</v>
      </c>
      <c r="AE812" s="15">
        <f t="shared" si="283"/>
        <v>10000</v>
      </c>
      <c r="AF812" s="154">
        <f t="shared" si="284"/>
        <v>0</v>
      </c>
    </row>
    <row r="813" spans="1:32" s="30" customFormat="1" x14ac:dyDescent="0.25">
      <c r="A813" s="19">
        <v>798</v>
      </c>
      <c r="B813" s="20"/>
      <c r="C813" s="107"/>
      <c r="D813" s="20"/>
      <c r="E813" s="20"/>
      <c r="F813" s="20"/>
      <c r="G813" s="122"/>
      <c r="H813" s="156">
        <f t="shared" si="271"/>
        <v>0</v>
      </c>
      <c r="I813" s="117" t="str">
        <f t="shared" si="272"/>
        <v/>
      </c>
      <c r="J813" s="80" t="b">
        <f t="shared" si="273"/>
        <v>0</v>
      </c>
      <c r="K813" s="80" t="str">
        <f t="shared" si="274"/>
        <v/>
      </c>
      <c r="L813" s="80" t="b">
        <f>IF(C813="",FALSE,IFERROR(NOT(MATCH(C813,'Anställda och korttidsarbete'!$C:$C,0)&gt;0),TRUE))</f>
        <v>0</v>
      </c>
      <c r="M813" s="80" t="str">
        <f t="shared" si="275"/>
        <v/>
      </c>
      <c r="N813" s="80" t="b">
        <f t="shared" si="276"/>
        <v>0</v>
      </c>
      <c r="O813" s="80" t="str">
        <f t="shared" si="277"/>
        <v/>
      </c>
      <c r="P813" s="13" t="b">
        <f t="shared" si="278"/>
        <v>0</v>
      </c>
      <c r="Q813" s="80" t="str">
        <f t="shared" si="279"/>
        <v/>
      </c>
      <c r="R813" s="80" t="b">
        <f t="shared" si="280"/>
        <v>0</v>
      </c>
      <c r="S813" s="81" t="e">
        <f t="shared" si="264"/>
        <v>#VALUE!</v>
      </c>
      <c r="T813" s="81" t="e">
        <f t="shared" si="265"/>
        <v>#VALUE!</v>
      </c>
      <c r="U813" s="81" t="e">
        <f t="shared" si="266"/>
        <v>#VALUE!</v>
      </c>
      <c r="V813" s="82" t="e">
        <f t="shared" si="267"/>
        <v>#VALUE!</v>
      </c>
      <c r="W813" s="82" t="e">
        <f t="shared" si="281"/>
        <v>#VALUE!</v>
      </c>
      <c r="X813" s="82" t="b">
        <f t="shared" si="285"/>
        <v>0</v>
      </c>
      <c r="Y813" s="72" t="str">
        <f t="shared" si="268"/>
        <v/>
      </c>
      <c r="Z813" s="81" t="e" cm="1">
        <f t="array" aca="1" ref="Z813" ca="1">TEXT(RIGHT(10-RIGHT(SUM(INDEX(1*(MID(MID(C813,1,1)*2,ROW(INDIRECT("1:"&amp;LEN(MID(C813,1,1)*2))),1)),,))+MID(C813,2,1)+
SUM(INDEX(1*(MID(MID(C813,3,1)*2,ROW(INDIRECT("1:"&amp;LEN(MID(C813,3,1)*2))),1)),,))+MID(C813,4,1)+
SUM(INDEX(1*(MID(MID(C813,5,1)*2,ROW(INDIRECT("1:"&amp;LEN(MID(C813,5,1)*2))),1)),,))+MID(C813,6,1)+
SUM(INDEX(1*(MID(MID(C813,8,1)*2,ROW(INDIRECT("1:"&amp;LEN(MID(C813,8,1)*2))),1)),,))+MID(C813,9,1)+
SUM(INDEX(1*(MID(MID(C813,10,1)*2,ROW(INDIRECT("1:"&amp;LEN(MID(C813,10,1)*2))),1)),,)),1),1),"0")</f>
        <v>#VALUE!</v>
      </c>
      <c r="AA813" s="81" t="str">
        <f t="shared" si="269"/>
        <v/>
      </c>
      <c r="AB813" s="83" t="b">
        <f t="shared" si="270"/>
        <v>0</v>
      </c>
      <c r="AC813" s="154">
        <f t="shared" si="282"/>
        <v>0</v>
      </c>
      <c r="AD813" s="154">
        <f>SUMIF($C$15:C812,C813,$AC$15:AC812)</f>
        <v>0</v>
      </c>
      <c r="AE813" s="15">
        <f t="shared" si="283"/>
        <v>10000</v>
      </c>
      <c r="AF813" s="154">
        <f t="shared" si="284"/>
        <v>0</v>
      </c>
    </row>
    <row r="814" spans="1:32" s="30" customFormat="1" x14ac:dyDescent="0.25">
      <c r="A814" s="19">
        <v>799</v>
      </c>
      <c r="B814" s="20"/>
      <c r="C814" s="107"/>
      <c r="D814" s="20"/>
      <c r="E814" s="20"/>
      <c r="F814" s="20"/>
      <c r="G814" s="122"/>
      <c r="H814" s="156">
        <f t="shared" si="271"/>
        <v>0</v>
      </c>
      <c r="I814" s="117" t="str">
        <f t="shared" si="272"/>
        <v/>
      </c>
      <c r="J814" s="80" t="b">
        <f t="shared" si="273"/>
        <v>0</v>
      </c>
      <c r="K814" s="80" t="str">
        <f t="shared" si="274"/>
        <v/>
      </c>
      <c r="L814" s="80" t="b">
        <f>IF(C814="",FALSE,IFERROR(NOT(MATCH(C814,'Anställda och korttidsarbete'!$C:$C,0)&gt;0),TRUE))</f>
        <v>0</v>
      </c>
      <c r="M814" s="80" t="str">
        <f t="shared" si="275"/>
        <v/>
      </c>
      <c r="N814" s="80" t="b">
        <f t="shared" si="276"/>
        <v>0</v>
      </c>
      <c r="O814" s="80" t="str">
        <f t="shared" si="277"/>
        <v/>
      </c>
      <c r="P814" s="13" t="b">
        <f t="shared" si="278"/>
        <v>0</v>
      </c>
      <c r="Q814" s="80" t="str">
        <f t="shared" si="279"/>
        <v/>
      </c>
      <c r="R814" s="80" t="b">
        <f t="shared" si="280"/>
        <v>0</v>
      </c>
      <c r="S814" s="81" t="e">
        <f t="shared" si="264"/>
        <v>#VALUE!</v>
      </c>
      <c r="T814" s="81" t="e">
        <f t="shared" si="265"/>
        <v>#VALUE!</v>
      </c>
      <c r="U814" s="81" t="e">
        <f t="shared" si="266"/>
        <v>#VALUE!</v>
      </c>
      <c r="V814" s="82" t="e">
        <f t="shared" si="267"/>
        <v>#VALUE!</v>
      </c>
      <c r="W814" s="82" t="e">
        <f t="shared" si="281"/>
        <v>#VALUE!</v>
      </c>
      <c r="X814" s="82" t="b">
        <f t="shared" si="285"/>
        <v>0</v>
      </c>
      <c r="Y814" s="72" t="str">
        <f t="shared" si="268"/>
        <v/>
      </c>
      <c r="Z814" s="81" t="e" cm="1">
        <f t="array" aca="1" ref="Z814" ca="1">TEXT(RIGHT(10-RIGHT(SUM(INDEX(1*(MID(MID(C814,1,1)*2,ROW(INDIRECT("1:"&amp;LEN(MID(C814,1,1)*2))),1)),,))+MID(C814,2,1)+
SUM(INDEX(1*(MID(MID(C814,3,1)*2,ROW(INDIRECT("1:"&amp;LEN(MID(C814,3,1)*2))),1)),,))+MID(C814,4,1)+
SUM(INDEX(1*(MID(MID(C814,5,1)*2,ROW(INDIRECT("1:"&amp;LEN(MID(C814,5,1)*2))),1)),,))+MID(C814,6,1)+
SUM(INDEX(1*(MID(MID(C814,8,1)*2,ROW(INDIRECT("1:"&amp;LEN(MID(C814,8,1)*2))),1)),,))+MID(C814,9,1)+
SUM(INDEX(1*(MID(MID(C814,10,1)*2,ROW(INDIRECT("1:"&amp;LEN(MID(C814,10,1)*2))),1)),,)),1),1),"0")</f>
        <v>#VALUE!</v>
      </c>
      <c r="AA814" s="81" t="str">
        <f t="shared" si="269"/>
        <v/>
      </c>
      <c r="AB814" s="83" t="b">
        <f t="shared" si="270"/>
        <v>0</v>
      </c>
      <c r="AC814" s="154">
        <f t="shared" si="282"/>
        <v>0</v>
      </c>
      <c r="AD814" s="154">
        <f>SUMIF($C$15:C813,C814,$AC$15:AC813)</f>
        <v>0</v>
      </c>
      <c r="AE814" s="15">
        <f t="shared" si="283"/>
        <v>10000</v>
      </c>
      <c r="AF814" s="154">
        <f t="shared" si="284"/>
        <v>0</v>
      </c>
    </row>
    <row r="815" spans="1:32" s="30" customFormat="1" x14ac:dyDescent="0.25">
      <c r="A815" s="19">
        <v>800</v>
      </c>
      <c r="B815" s="20"/>
      <c r="C815" s="107"/>
      <c r="D815" s="20"/>
      <c r="E815" s="20"/>
      <c r="F815" s="20"/>
      <c r="G815" s="122"/>
      <c r="H815" s="156">
        <f t="shared" si="271"/>
        <v>0</v>
      </c>
      <c r="I815" s="117" t="str">
        <f t="shared" si="272"/>
        <v/>
      </c>
      <c r="J815" s="80" t="b">
        <f t="shared" si="273"/>
        <v>0</v>
      </c>
      <c r="K815" s="80" t="str">
        <f t="shared" si="274"/>
        <v/>
      </c>
      <c r="L815" s="80" t="b">
        <f>IF(C815="",FALSE,IFERROR(NOT(MATCH(C815,'Anställda och korttidsarbete'!$C:$C,0)&gt;0),TRUE))</f>
        <v>0</v>
      </c>
      <c r="M815" s="80" t="str">
        <f t="shared" si="275"/>
        <v/>
      </c>
      <c r="N815" s="80" t="b">
        <f t="shared" si="276"/>
        <v>0</v>
      </c>
      <c r="O815" s="80" t="str">
        <f t="shared" si="277"/>
        <v/>
      </c>
      <c r="P815" s="13" t="b">
        <f t="shared" si="278"/>
        <v>0</v>
      </c>
      <c r="Q815" s="80" t="str">
        <f t="shared" si="279"/>
        <v/>
      </c>
      <c r="R815" s="80" t="b">
        <f t="shared" si="280"/>
        <v>0</v>
      </c>
      <c r="S815" s="81" t="e">
        <f t="shared" si="264"/>
        <v>#VALUE!</v>
      </c>
      <c r="T815" s="81" t="e">
        <f t="shared" si="265"/>
        <v>#VALUE!</v>
      </c>
      <c r="U815" s="81" t="e">
        <f t="shared" si="266"/>
        <v>#VALUE!</v>
      </c>
      <c r="V815" s="82" t="e">
        <f t="shared" si="267"/>
        <v>#VALUE!</v>
      </c>
      <c r="W815" s="82" t="e">
        <f t="shared" si="281"/>
        <v>#VALUE!</v>
      </c>
      <c r="X815" s="82" t="b">
        <f t="shared" si="285"/>
        <v>0</v>
      </c>
      <c r="Y815" s="72" t="str">
        <f t="shared" si="268"/>
        <v/>
      </c>
      <c r="Z815" s="81" t="e" cm="1">
        <f t="array" aca="1" ref="Z815" ca="1">TEXT(RIGHT(10-RIGHT(SUM(INDEX(1*(MID(MID(C815,1,1)*2,ROW(INDIRECT("1:"&amp;LEN(MID(C815,1,1)*2))),1)),,))+MID(C815,2,1)+
SUM(INDEX(1*(MID(MID(C815,3,1)*2,ROW(INDIRECT("1:"&amp;LEN(MID(C815,3,1)*2))),1)),,))+MID(C815,4,1)+
SUM(INDEX(1*(MID(MID(C815,5,1)*2,ROW(INDIRECT("1:"&amp;LEN(MID(C815,5,1)*2))),1)),,))+MID(C815,6,1)+
SUM(INDEX(1*(MID(MID(C815,8,1)*2,ROW(INDIRECT("1:"&amp;LEN(MID(C815,8,1)*2))),1)),,))+MID(C815,9,1)+
SUM(INDEX(1*(MID(MID(C815,10,1)*2,ROW(INDIRECT("1:"&amp;LEN(MID(C815,10,1)*2))),1)),,)),1),1),"0")</f>
        <v>#VALUE!</v>
      </c>
      <c r="AA815" s="81" t="str">
        <f t="shared" si="269"/>
        <v/>
      </c>
      <c r="AB815" s="83" t="b">
        <f t="shared" si="270"/>
        <v>0</v>
      </c>
      <c r="AC815" s="154">
        <f t="shared" si="282"/>
        <v>0</v>
      </c>
      <c r="AD815" s="154">
        <f>SUMIF($C$15:C814,C815,$AC$15:AC814)</f>
        <v>0</v>
      </c>
      <c r="AE815" s="15">
        <f t="shared" si="283"/>
        <v>10000</v>
      </c>
      <c r="AF815" s="154">
        <f t="shared" si="284"/>
        <v>0</v>
      </c>
    </row>
    <row r="816" spans="1:32" s="30" customFormat="1" x14ac:dyDescent="0.25">
      <c r="A816" s="19">
        <v>801</v>
      </c>
      <c r="B816" s="20"/>
      <c r="C816" s="107"/>
      <c r="D816" s="20"/>
      <c r="E816" s="20"/>
      <c r="F816" s="20"/>
      <c r="G816" s="122"/>
      <c r="H816" s="156">
        <f t="shared" si="271"/>
        <v>0</v>
      </c>
      <c r="I816" s="117" t="str">
        <f t="shared" si="272"/>
        <v/>
      </c>
      <c r="J816" s="80" t="b">
        <f t="shared" si="273"/>
        <v>0</v>
      </c>
      <c r="K816" s="80" t="str">
        <f t="shared" si="274"/>
        <v/>
      </c>
      <c r="L816" s="80" t="b">
        <f>IF(C816="",FALSE,IFERROR(NOT(MATCH(C816,'Anställda och korttidsarbete'!$C:$C,0)&gt;0),TRUE))</f>
        <v>0</v>
      </c>
      <c r="M816" s="80" t="str">
        <f t="shared" si="275"/>
        <v/>
      </c>
      <c r="N816" s="80" t="b">
        <f t="shared" si="276"/>
        <v>0</v>
      </c>
      <c r="O816" s="80" t="str">
        <f t="shared" si="277"/>
        <v/>
      </c>
      <c r="P816" s="13" t="b">
        <f t="shared" si="278"/>
        <v>0</v>
      </c>
      <c r="Q816" s="80" t="str">
        <f t="shared" si="279"/>
        <v/>
      </c>
      <c r="R816" s="80" t="b">
        <f t="shared" si="280"/>
        <v>0</v>
      </c>
      <c r="S816" s="81" t="e">
        <f t="shared" si="264"/>
        <v>#VALUE!</v>
      </c>
      <c r="T816" s="81" t="e">
        <f t="shared" si="265"/>
        <v>#VALUE!</v>
      </c>
      <c r="U816" s="81" t="e">
        <f t="shared" si="266"/>
        <v>#VALUE!</v>
      </c>
      <c r="V816" s="82" t="e">
        <f t="shared" si="267"/>
        <v>#VALUE!</v>
      </c>
      <c r="W816" s="82" t="e">
        <f t="shared" si="281"/>
        <v>#VALUE!</v>
      </c>
      <c r="X816" s="82" t="b">
        <f t="shared" si="285"/>
        <v>0</v>
      </c>
      <c r="Y816" s="72" t="str">
        <f t="shared" si="268"/>
        <v/>
      </c>
      <c r="Z816" s="81" t="e" cm="1">
        <f t="array" aca="1" ref="Z816" ca="1">TEXT(RIGHT(10-RIGHT(SUM(INDEX(1*(MID(MID(C816,1,1)*2,ROW(INDIRECT("1:"&amp;LEN(MID(C816,1,1)*2))),1)),,))+MID(C816,2,1)+
SUM(INDEX(1*(MID(MID(C816,3,1)*2,ROW(INDIRECT("1:"&amp;LEN(MID(C816,3,1)*2))),1)),,))+MID(C816,4,1)+
SUM(INDEX(1*(MID(MID(C816,5,1)*2,ROW(INDIRECT("1:"&amp;LEN(MID(C816,5,1)*2))),1)),,))+MID(C816,6,1)+
SUM(INDEX(1*(MID(MID(C816,8,1)*2,ROW(INDIRECT("1:"&amp;LEN(MID(C816,8,1)*2))),1)),,))+MID(C816,9,1)+
SUM(INDEX(1*(MID(MID(C816,10,1)*2,ROW(INDIRECT("1:"&amp;LEN(MID(C816,10,1)*2))),1)),,)),1),1),"0")</f>
        <v>#VALUE!</v>
      </c>
      <c r="AA816" s="81" t="str">
        <f t="shared" si="269"/>
        <v/>
      </c>
      <c r="AB816" s="83" t="b">
        <f t="shared" si="270"/>
        <v>0</v>
      </c>
      <c r="AC816" s="154">
        <f t="shared" si="282"/>
        <v>0</v>
      </c>
      <c r="AD816" s="154">
        <f>SUMIF($C$15:C815,C816,$AC$15:AC815)</f>
        <v>0</v>
      </c>
      <c r="AE816" s="15">
        <f t="shared" si="283"/>
        <v>10000</v>
      </c>
      <c r="AF816" s="154">
        <f t="shared" si="284"/>
        <v>0</v>
      </c>
    </row>
    <row r="817" spans="1:32" s="30" customFormat="1" x14ac:dyDescent="0.25">
      <c r="A817" s="19">
        <v>802</v>
      </c>
      <c r="B817" s="20"/>
      <c r="C817" s="107"/>
      <c r="D817" s="20"/>
      <c r="E817" s="20"/>
      <c r="F817" s="20"/>
      <c r="G817" s="122"/>
      <c r="H817" s="156">
        <f t="shared" si="271"/>
        <v>0</v>
      </c>
      <c r="I817" s="117" t="str">
        <f t="shared" si="272"/>
        <v/>
      </c>
      <c r="J817" s="80" t="b">
        <f t="shared" si="273"/>
        <v>0</v>
      </c>
      <c r="K817" s="80" t="str">
        <f t="shared" si="274"/>
        <v/>
      </c>
      <c r="L817" s="80" t="b">
        <f>IF(C817="",FALSE,IFERROR(NOT(MATCH(C817,'Anställda och korttidsarbete'!$C:$C,0)&gt;0),TRUE))</f>
        <v>0</v>
      </c>
      <c r="M817" s="80" t="str">
        <f t="shared" si="275"/>
        <v/>
      </c>
      <c r="N817" s="80" t="b">
        <f t="shared" si="276"/>
        <v>0</v>
      </c>
      <c r="O817" s="80" t="str">
        <f t="shared" si="277"/>
        <v/>
      </c>
      <c r="P817" s="13" t="b">
        <f t="shared" si="278"/>
        <v>0</v>
      </c>
      <c r="Q817" s="80" t="str">
        <f t="shared" si="279"/>
        <v/>
      </c>
      <c r="R817" s="80" t="b">
        <f t="shared" si="280"/>
        <v>0</v>
      </c>
      <c r="S817" s="81" t="e">
        <f t="shared" si="264"/>
        <v>#VALUE!</v>
      </c>
      <c r="T817" s="81" t="e">
        <f t="shared" si="265"/>
        <v>#VALUE!</v>
      </c>
      <c r="U817" s="81" t="e">
        <f t="shared" si="266"/>
        <v>#VALUE!</v>
      </c>
      <c r="V817" s="82" t="e">
        <f t="shared" si="267"/>
        <v>#VALUE!</v>
      </c>
      <c r="W817" s="82" t="e">
        <f t="shared" si="281"/>
        <v>#VALUE!</v>
      </c>
      <c r="X817" s="82" t="b">
        <f t="shared" si="285"/>
        <v>0</v>
      </c>
      <c r="Y817" s="72" t="str">
        <f t="shared" si="268"/>
        <v/>
      </c>
      <c r="Z817" s="81" t="e" cm="1">
        <f t="array" aca="1" ref="Z817" ca="1">TEXT(RIGHT(10-RIGHT(SUM(INDEX(1*(MID(MID(C817,1,1)*2,ROW(INDIRECT("1:"&amp;LEN(MID(C817,1,1)*2))),1)),,))+MID(C817,2,1)+
SUM(INDEX(1*(MID(MID(C817,3,1)*2,ROW(INDIRECT("1:"&amp;LEN(MID(C817,3,1)*2))),1)),,))+MID(C817,4,1)+
SUM(INDEX(1*(MID(MID(C817,5,1)*2,ROW(INDIRECT("1:"&amp;LEN(MID(C817,5,1)*2))),1)),,))+MID(C817,6,1)+
SUM(INDEX(1*(MID(MID(C817,8,1)*2,ROW(INDIRECT("1:"&amp;LEN(MID(C817,8,1)*2))),1)),,))+MID(C817,9,1)+
SUM(INDEX(1*(MID(MID(C817,10,1)*2,ROW(INDIRECT("1:"&amp;LEN(MID(C817,10,1)*2))),1)),,)),1),1),"0")</f>
        <v>#VALUE!</v>
      </c>
      <c r="AA817" s="81" t="str">
        <f t="shared" si="269"/>
        <v/>
      </c>
      <c r="AB817" s="83" t="b">
        <f t="shared" si="270"/>
        <v>0</v>
      </c>
      <c r="AC817" s="154">
        <f t="shared" si="282"/>
        <v>0</v>
      </c>
      <c r="AD817" s="154">
        <f>SUMIF($C$15:C816,C817,$AC$15:AC816)</f>
        <v>0</v>
      </c>
      <c r="AE817" s="15">
        <f t="shared" si="283"/>
        <v>10000</v>
      </c>
      <c r="AF817" s="154">
        <f t="shared" si="284"/>
        <v>0</v>
      </c>
    </row>
    <row r="818" spans="1:32" s="30" customFormat="1" x14ac:dyDescent="0.25">
      <c r="A818" s="19">
        <v>803</v>
      </c>
      <c r="B818" s="20"/>
      <c r="C818" s="107"/>
      <c r="D818" s="20"/>
      <c r="E818" s="20"/>
      <c r="F818" s="20"/>
      <c r="G818" s="122"/>
      <c r="H818" s="156">
        <f t="shared" si="271"/>
        <v>0</v>
      </c>
      <c r="I818" s="117" t="str">
        <f t="shared" si="272"/>
        <v/>
      </c>
      <c r="J818" s="80" t="b">
        <f t="shared" si="273"/>
        <v>0</v>
      </c>
      <c r="K818" s="80" t="str">
        <f t="shared" si="274"/>
        <v/>
      </c>
      <c r="L818" s="80" t="b">
        <f>IF(C818="",FALSE,IFERROR(NOT(MATCH(C818,'Anställda och korttidsarbete'!$C:$C,0)&gt;0),TRUE))</f>
        <v>0</v>
      </c>
      <c r="M818" s="80" t="str">
        <f t="shared" si="275"/>
        <v/>
      </c>
      <c r="N818" s="80" t="b">
        <f t="shared" si="276"/>
        <v>0</v>
      </c>
      <c r="O818" s="80" t="str">
        <f t="shared" si="277"/>
        <v/>
      </c>
      <c r="P818" s="13" t="b">
        <f t="shared" si="278"/>
        <v>0</v>
      </c>
      <c r="Q818" s="80" t="str">
        <f t="shared" si="279"/>
        <v/>
      </c>
      <c r="R818" s="80" t="b">
        <f t="shared" si="280"/>
        <v>0</v>
      </c>
      <c r="S818" s="81" t="e">
        <f t="shared" si="264"/>
        <v>#VALUE!</v>
      </c>
      <c r="T818" s="81" t="e">
        <f t="shared" si="265"/>
        <v>#VALUE!</v>
      </c>
      <c r="U818" s="81" t="e">
        <f t="shared" si="266"/>
        <v>#VALUE!</v>
      </c>
      <c r="V818" s="82" t="e">
        <f t="shared" si="267"/>
        <v>#VALUE!</v>
      </c>
      <c r="W818" s="82" t="e">
        <f t="shared" si="281"/>
        <v>#VALUE!</v>
      </c>
      <c r="X818" s="82" t="b">
        <f t="shared" si="285"/>
        <v>0</v>
      </c>
      <c r="Y818" s="72" t="str">
        <f t="shared" si="268"/>
        <v/>
      </c>
      <c r="Z818" s="81" t="e" cm="1">
        <f t="array" aca="1" ref="Z818" ca="1">TEXT(RIGHT(10-RIGHT(SUM(INDEX(1*(MID(MID(C818,1,1)*2,ROW(INDIRECT("1:"&amp;LEN(MID(C818,1,1)*2))),1)),,))+MID(C818,2,1)+
SUM(INDEX(1*(MID(MID(C818,3,1)*2,ROW(INDIRECT("1:"&amp;LEN(MID(C818,3,1)*2))),1)),,))+MID(C818,4,1)+
SUM(INDEX(1*(MID(MID(C818,5,1)*2,ROW(INDIRECT("1:"&amp;LEN(MID(C818,5,1)*2))),1)),,))+MID(C818,6,1)+
SUM(INDEX(1*(MID(MID(C818,8,1)*2,ROW(INDIRECT("1:"&amp;LEN(MID(C818,8,1)*2))),1)),,))+MID(C818,9,1)+
SUM(INDEX(1*(MID(MID(C818,10,1)*2,ROW(INDIRECT("1:"&amp;LEN(MID(C818,10,1)*2))),1)),,)),1),1),"0")</f>
        <v>#VALUE!</v>
      </c>
      <c r="AA818" s="81" t="str">
        <f t="shared" si="269"/>
        <v/>
      </c>
      <c r="AB818" s="83" t="b">
        <f t="shared" si="270"/>
        <v>0</v>
      </c>
      <c r="AC818" s="154">
        <f t="shared" si="282"/>
        <v>0</v>
      </c>
      <c r="AD818" s="154">
        <f>SUMIF($C$15:C817,C818,$AC$15:AC817)</f>
        <v>0</v>
      </c>
      <c r="AE818" s="15">
        <f t="shared" si="283"/>
        <v>10000</v>
      </c>
      <c r="AF818" s="154">
        <f t="shared" si="284"/>
        <v>0</v>
      </c>
    </row>
    <row r="819" spans="1:32" s="30" customFormat="1" x14ac:dyDescent="0.25">
      <c r="A819" s="19">
        <v>804</v>
      </c>
      <c r="B819" s="20"/>
      <c r="C819" s="107"/>
      <c r="D819" s="20"/>
      <c r="E819" s="20"/>
      <c r="F819" s="20"/>
      <c r="G819" s="122"/>
      <c r="H819" s="156">
        <f t="shared" si="271"/>
        <v>0</v>
      </c>
      <c r="I819" s="117" t="str">
        <f t="shared" si="272"/>
        <v/>
      </c>
      <c r="J819" s="80" t="b">
        <f t="shared" si="273"/>
        <v>0</v>
      </c>
      <c r="K819" s="80" t="str">
        <f t="shared" si="274"/>
        <v/>
      </c>
      <c r="L819" s="80" t="b">
        <f>IF(C819="",FALSE,IFERROR(NOT(MATCH(C819,'Anställda och korttidsarbete'!$C:$C,0)&gt;0),TRUE))</f>
        <v>0</v>
      </c>
      <c r="M819" s="80" t="str">
        <f t="shared" si="275"/>
        <v/>
      </c>
      <c r="N819" s="80" t="b">
        <f t="shared" si="276"/>
        <v>0</v>
      </c>
      <c r="O819" s="80" t="str">
        <f t="shared" si="277"/>
        <v/>
      </c>
      <c r="P819" s="13" t="b">
        <f t="shared" si="278"/>
        <v>0</v>
      </c>
      <c r="Q819" s="80" t="str">
        <f t="shared" si="279"/>
        <v/>
      </c>
      <c r="R819" s="80" t="b">
        <f t="shared" si="280"/>
        <v>0</v>
      </c>
      <c r="S819" s="81" t="e">
        <f t="shared" si="264"/>
        <v>#VALUE!</v>
      </c>
      <c r="T819" s="81" t="e">
        <f t="shared" si="265"/>
        <v>#VALUE!</v>
      </c>
      <c r="U819" s="81" t="e">
        <f t="shared" si="266"/>
        <v>#VALUE!</v>
      </c>
      <c r="V819" s="82" t="e">
        <f t="shared" si="267"/>
        <v>#VALUE!</v>
      </c>
      <c r="W819" s="82" t="e">
        <f t="shared" si="281"/>
        <v>#VALUE!</v>
      </c>
      <c r="X819" s="82" t="b">
        <f t="shared" si="285"/>
        <v>0</v>
      </c>
      <c r="Y819" s="72" t="str">
        <f t="shared" si="268"/>
        <v/>
      </c>
      <c r="Z819" s="81" t="e" cm="1">
        <f t="array" aca="1" ref="Z819" ca="1">TEXT(RIGHT(10-RIGHT(SUM(INDEX(1*(MID(MID(C819,1,1)*2,ROW(INDIRECT("1:"&amp;LEN(MID(C819,1,1)*2))),1)),,))+MID(C819,2,1)+
SUM(INDEX(1*(MID(MID(C819,3,1)*2,ROW(INDIRECT("1:"&amp;LEN(MID(C819,3,1)*2))),1)),,))+MID(C819,4,1)+
SUM(INDEX(1*(MID(MID(C819,5,1)*2,ROW(INDIRECT("1:"&amp;LEN(MID(C819,5,1)*2))),1)),,))+MID(C819,6,1)+
SUM(INDEX(1*(MID(MID(C819,8,1)*2,ROW(INDIRECT("1:"&amp;LEN(MID(C819,8,1)*2))),1)),,))+MID(C819,9,1)+
SUM(INDEX(1*(MID(MID(C819,10,1)*2,ROW(INDIRECT("1:"&amp;LEN(MID(C819,10,1)*2))),1)),,)),1),1),"0")</f>
        <v>#VALUE!</v>
      </c>
      <c r="AA819" s="81" t="str">
        <f t="shared" si="269"/>
        <v/>
      </c>
      <c r="AB819" s="83" t="b">
        <f t="shared" si="270"/>
        <v>0</v>
      </c>
      <c r="AC819" s="154">
        <f t="shared" si="282"/>
        <v>0</v>
      </c>
      <c r="AD819" s="154">
        <f>SUMIF($C$15:C818,C819,$AC$15:AC818)</f>
        <v>0</v>
      </c>
      <c r="AE819" s="15">
        <f t="shared" si="283"/>
        <v>10000</v>
      </c>
      <c r="AF819" s="154">
        <f t="shared" si="284"/>
        <v>0</v>
      </c>
    </row>
    <row r="820" spans="1:32" s="30" customFormat="1" x14ac:dyDescent="0.25">
      <c r="A820" s="19">
        <v>805</v>
      </c>
      <c r="B820" s="20"/>
      <c r="C820" s="107"/>
      <c r="D820" s="20"/>
      <c r="E820" s="20"/>
      <c r="F820" s="20"/>
      <c r="G820" s="122"/>
      <c r="H820" s="156">
        <f t="shared" si="271"/>
        <v>0</v>
      </c>
      <c r="I820" s="117" t="str">
        <f t="shared" si="272"/>
        <v/>
      </c>
      <c r="J820" s="80" t="b">
        <f t="shared" si="273"/>
        <v>0</v>
      </c>
      <c r="K820" s="80" t="str">
        <f t="shared" si="274"/>
        <v/>
      </c>
      <c r="L820" s="80" t="b">
        <f>IF(C820="",FALSE,IFERROR(NOT(MATCH(C820,'Anställda och korttidsarbete'!$C:$C,0)&gt;0),TRUE))</f>
        <v>0</v>
      </c>
      <c r="M820" s="80" t="str">
        <f t="shared" si="275"/>
        <v/>
      </c>
      <c r="N820" s="80" t="b">
        <f t="shared" si="276"/>
        <v>0</v>
      </c>
      <c r="O820" s="80" t="str">
        <f t="shared" si="277"/>
        <v/>
      </c>
      <c r="P820" s="13" t="b">
        <f t="shared" si="278"/>
        <v>0</v>
      </c>
      <c r="Q820" s="80" t="str">
        <f t="shared" si="279"/>
        <v/>
      </c>
      <c r="R820" s="80" t="b">
        <f t="shared" si="280"/>
        <v>0</v>
      </c>
      <c r="S820" s="81" t="e">
        <f t="shared" si="264"/>
        <v>#VALUE!</v>
      </c>
      <c r="T820" s="81" t="e">
        <f t="shared" si="265"/>
        <v>#VALUE!</v>
      </c>
      <c r="U820" s="81" t="e">
        <f t="shared" si="266"/>
        <v>#VALUE!</v>
      </c>
      <c r="V820" s="82" t="e">
        <f t="shared" si="267"/>
        <v>#VALUE!</v>
      </c>
      <c r="W820" s="82" t="e">
        <f t="shared" si="281"/>
        <v>#VALUE!</v>
      </c>
      <c r="X820" s="82" t="b">
        <f t="shared" si="285"/>
        <v>0</v>
      </c>
      <c r="Y820" s="72" t="str">
        <f t="shared" si="268"/>
        <v/>
      </c>
      <c r="Z820" s="81" t="e" cm="1">
        <f t="array" aca="1" ref="Z820" ca="1">TEXT(RIGHT(10-RIGHT(SUM(INDEX(1*(MID(MID(C820,1,1)*2,ROW(INDIRECT("1:"&amp;LEN(MID(C820,1,1)*2))),1)),,))+MID(C820,2,1)+
SUM(INDEX(1*(MID(MID(C820,3,1)*2,ROW(INDIRECT("1:"&amp;LEN(MID(C820,3,1)*2))),1)),,))+MID(C820,4,1)+
SUM(INDEX(1*(MID(MID(C820,5,1)*2,ROW(INDIRECT("1:"&amp;LEN(MID(C820,5,1)*2))),1)),,))+MID(C820,6,1)+
SUM(INDEX(1*(MID(MID(C820,8,1)*2,ROW(INDIRECT("1:"&amp;LEN(MID(C820,8,1)*2))),1)),,))+MID(C820,9,1)+
SUM(INDEX(1*(MID(MID(C820,10,1)*2,ROW(INDIRECT("1:"&amp;LEN(MID(C820,10,1)*2))),1)),,)),1),1),"0")</f>
        <v>#VALUE!</v>
      </c>
      <c r="AA820" s="81" t="str">
        <f t="shared" si="269"/>
        <v/>
      </c>
      <c r="AB820" s="83" t="b">
        <f t="shared" si="270"/>
        <v>0</v>
      </c>
      <c r="AC820" s="154">
        <f t="shared" si="282"/>
        <v>0</v>
      </c>
      <c r="AD820" s="154">
        <f>SUMIF($C$15:C819,C820,$AC$15:AC819)</f>
        <v>0</v>
      </c>
      <c r="AE820" s="15">
        <f t="shared" si="283"/>
        <v>10000</v>
      </c>
      <c r="AF820" s="154">
        <f t="shared" si="284"/>
        <v>0</v>
      </c>
    </row>
    <row r="821" spans="1:32" s="30" customFormat="1" x14ac:dyDescent="0.25">
      <c r="A821" s="19">
        <v>806</v>
      </c>
      <c r="B821" s="20"/>
      <c r="C821" s="107"/>
      <c r="D821" s="20"/>
      <c r="E821" s="20"/>
      <c r="F821" s="20"/>
      <c r="G821" s="122"/>
      <c r="H821" s="156">
        <f t="shared" si="271"/>
        <v>0</v>
      </c>
      <c r="I821" s="117" t="str">
        <f t="shared" si="272"/>
        <v/>
      </c>
      <c r="J821" s="80" t="b">
        <f t="shared" si="273"/>
        <v>0</v>
      </c>
      <c r="K821" s="80" t="str">
        <f t="shared" si="274"/>
        <v/>
      </c>
      <c r="L821" s="80" t="b">
        <f>IF(C821="",FALSE,IFERROR(NOT(MATCH(C821,'Anställda och korttidsarbete'!$C:$C,0)&gt;0),TRUE))</f>
        <v>0</v>
      </c>
      <c r="M821" s="80" t="str">
        <f t="shared" si="275"/>
        <v/>
      </c>
      <c r="N821" s="80" t="b">
        <f t="shared" si="276"/>
        <v>0</v>
      </c>
      <c r="O821" s="80" t="str">
        <f t="shared" si="277"/>
        <v/>
      </c>
      <c r="P821" s="13" t="b">
        <f t="shared" si="278"/>
        <v>0</v>
      </c>
      <c r="Q821" s="80" t="str">
        <f t="shared" si="279"/>
        <v/>
      </c>
      <c r="R821" s="80" t="b">
        <f t="shared" si="280"/>
        <v>0</v>
      </c>
      <c r="S821" s="81" t="e">
        <f t="shared" si="264"/>
        <v>#VALUE!</v>
      </c>
      <c r="T821" s="81" t="e">
        <f t="shared" si="265"/>
        <v>#VALUE!</v>
      </c>
      <c r="U821" s="81" t="e">
        <f t="shared" si="266"/>
        <v>#VALUE!</v>
      </c>
      <c r="V821" s="82" t="e">
        <f t="shared" si="267"/>
        <v>#VALUE!</v>
      </c>
      <c r="W821" s="82" t="e">
        <f t="shared" si="281"/>
        <v>#VALUE!</v>
      </c>
      <c r="X821" s="82" t="b">
        <f t="shared" si="285"/>
        <v>0</v>
      </c>
      <c r="Y821" s="72" t="str">
        <f t="shared" si="268"/>
        <v/>
      </c>
      <c r="Z821" s="81" t="e" cm="1">
        <f t="array" aca="1" ref="Z821" ca="1">TEXT(RIGHT(10-RIGHT(SUM(INDEX(1*(MID(MID(C821,1,1)*2,ROW(INDIRECT("1:"&amp;LEN(MID(C821,1,1)*2))),1)),,))+MID(C821,2,1)+
SUM(INDEX(1*(MID(MID(C821,3,1)*2,ROW(INDIRECT("1:"&amp;LEN(MID(C821,3,1)*2))),1)),,))+MID(C821,4,1)+
SUM(INDEX(1*(MID(MID(C821,5,1)*2,ROW(INDIRECT("1:"&amp;LEN(MID(C821,5,1)*2))),1)),,))+MID(C821,6,1)+
SUM(INDEX(1*(MID(MID(C821,8,1)*2,ROW(INDIRECT("1:"&amp;LEN(MID(C821,8,1)*2))),1)),,))+MID(C821,9,1)+
SUM(INDEX(1*(MID(MID(C821,10,1)*2,ROW(INDIRECT("1:"&amp;LEN(MID(C821,10,1)*2))),1)),,)),1),1),"0")</f>
        <v>#VALUE!</v>
      </c>
      <c r="AA821" s="81" t="str">
        <f t="shared" si="269"/>
        <v/>
      </c>
      <c r="AB821" s="83" t="b">
        <f t="shared" si="270"/>
        <v>0</v>
      </c>
      <c r="AC821" s="154">
        <f t="shared" si="282"/>
        <v>0</v>
      </c>
      <c r="AD821" s="154">
        <f>SUMIF($C$15:C820,C821,$AC$15:AC820)</f>
        <v>0</v>
      </c>
      <c r="AE821" s="15">
        <f t="shared" si="283"/>
        <v>10000</v>
      </c>
      <c r="AF821" s="154">
        <f t="shared" si="284"/>
        <v>0</v>
      </c>
    </row>
    <row r="822" spans="1:32" s="30" customFormat="1" x14ac:dyDescent="0.25">
      <c r="A822" s="19">
        <v>807</v>
      </c>
      <c r="B822" s="20"/>
      <c r="C822" s="107"/>
      <c r="D822" s="20"/>
      <c r="E822" s="20"/>
      <c r="F822" s="20"/>
      <c r="G822" s="122"/>
      <c r="H822" s="156">
        <f t="shared" si="271"/>
        <v>0</v>
      </c>
      <c r="I822" s="117" t="str">
        <f t="shared" si="272"/>
        <v/>
      </c>
      <c r="J822" s="80" t="b">
        <f t="shared" si="273"/>
        <v>0</v>
      </c>
      <c r="K822" s="80" t="str">
        <f t="shared" si="274"/>
        <v/>
      </c>
      <c r="L822" s="80" t="b">
        <f>IF(C822="",FALSE,IFERROR(NOT(MATCH(C822,'Anställda och korttidsarbete'!$C:$C,0)&gt;0),TRUE))</f>
        <v>0</v>
      </c>
      <c r="M822" s="80" t="str">
        <f t="shared" si="275"/>
        <v/>
      </c>
      <c r="N822" s="80" t="b">
        <f t="shared" si="276"/>
        <v>0</v>
      </c>
      <c r="O822" s="80" t="str">
        <f t="shared" si="277"/>
        <v/>
      </c>
      <c r="P822" s="13" t="b">
        <f t="shared" si="278"/>
        <v>0</v>
      </c>
      <c r="Q822" s="80" t="str">
        <f t="shared" si="279"/>
        <v/>
      </c>
      <c r="R822" s="80" t="b">
        <f t="shared" si="280"/>
        <v>0</v>
      </c>
      <c r="S822" s="81" t="e">
        <f t="shared" si="264"/>
        <v>#VALUE!</v>
      </c>
      <c r="T822" s="81" t="e">
        <f t="shared" si="265"/>
        <v>#VALUE!</v>
      </c>
      <c r="U822" s="81" t="e">
        <f t="shared" si="266"/>
        <v>#VALUE!</v>
      </c>
      <c r="V822" s="82" t="e">
        <f t="shared" si="267"/>
        <v>#VALUE!</v>
      </c>
      <c r="W822" s="82" t="e">
        <f t="shared" si="281"/>
        <v>#VALUE!</v>
      </c>
      <c r="X822" s="82" t="b">
        <f t="shared" si="285"/>
        <v>0</v>
      </c>
      <c r="Y822" s="72" t="str">
        <f t="shared" si="268"/>
        <v/>
      </c>
      <c r="Z822" s="81" t="e" cm="1">
        <f t="array" aca="1" ref="Z822" ca="1">TEXT(RIGHT(10-RIGHT(SUM(INDEX(1*(MID(MID(C822,1,1)*2,ROW(INDIRECT("1:"&amp;LEN(MID(C822,1,1)*2))),1)),,))+MID(C822,2,1)+
SUM(INDEX(1*(MID(MID(C822,3,1)*2,ROW(INDIRECT("1:"&amp;LEN(MID(C822,3,1)*2))),1)),,))+MID(C822,4,1)+
SUM(INDEX(1*(MID(MID(C822,5,1)*2,ROW(INDIRECT("1:"&amp;LEN(MID(C822,5,1)*2))),1)),,))+MID(C822,6,1)+
SUM(INDEX(1*(MID(MID(C822,8,1)*2,ROW(INDIRECT("1:"&amp;LEN(MID(C822,8,1)*2))),1)),,))+MID(C822,9,1)+
SUM(INDEX(1*(MID(MID(C822,10,1)*2,ROW(INDIRECT("1:"&amp;LEN(MID(C822,10,1)*2))),1)),,)),1),1),"0")</f>
        <v>#VALUE!</v>
      </c>
      <c r="AA822" s="81" t="str">
        <f t="shared" si="269"/>
        <v/>
      </c>
      <c r="AB822" s="83" t="b">
        <f t="shared" si="270"/>
        <v>0</v>
      </c>
      <c r="AC822" s="154">
        <f t="shared" si="282"/>
        <v>0</v>
      </c>
      <c r="AD822" s="154">
        <f>SUMIF($C$15:C821,C822,$AC$15:AC821)</f>
        <v>0</v>
      </c>
      <c r="AE822" s="15">
        <f t="shared" si="283"/>
        <v>10000</v>
      </c>
      <c r="AF822" s="154">
        <f t="shared" si="284"/>
        <v>0</v>
      </c>
    </row>
    <row r="823" spans="1:32" s="30" customFormat="1" x14ac:dyDescent="0.25">
      <c r="A823" s="19">
        <v>808</v>
      </c>
      <c r="B823" s="20"/>
      <c r="C823" s="107"/>
      <c r="D823" s="20"/>
      <c r="E823" s="20"/>
      <c r="F823" s="20"/>
      <c r="G823" s="122"/>
      <c r="H823" s="156">
        <f t="shared" si="271"/>
        <v>0</v>
      </c>
      <c r="I823" s="117" t="str">
        <f t="shared" si="272"/>
        <v/>
      </c>
      <c r="J823" s="80" t="b">
        <f t="shared" si="273"/>
        <v>0</v>
      </c>
      <c r="K823" s="80" t="str">
        <f t="shared" si="274"/>
        <v/>
      </c>
      <c r="L823" s="80" t="b">
        <f>IF(C823="",FALSE,IFERROR(NOT(MATCH(C823,'Anställda och korttidsarbete'!$C:$C,0)&gt;0),TRUE))</f>
        <v>0</v>
      </c>
      <c r="M823" s="80" t="str">
        <f t="shared" si="275"/>
        <v/>
      </c>
      <c r="N823" s="80" t="b">
        <f t="shared" si="276"/>
        <v>0</v>
      </c>
      <c r="O823" s="80" t="str">
        <f t="shared" si="277"/>
        <v/>
      </c>
      <c r="P823" s="13" t="b">
        <f t="shared" si="278"/>
        <v>0</v>
      </c>
      <c r="Q823" s="80" t="str">
        <f t="shared" si="279"/>
        <v/>
      </c>
      <c r="R823" s="80" t="b">
        <f t="shared" si="280"/>
        <v>0</v>
      </c>
      <c r="S823" s="81" t="e">
        <f t="shared" si="264"/>
        <v>#VALUE!</v>
      </c>
      <c r="T823" s="81" t="e">
        <f t="shared" si="265"/>
        <v>#VALUE!</v>
      </c>
      <c r="U823" s="81" t="e">
        <f t="shared" si="266"/>
        <v>#VALUE!</v>
      </c>
      <c r="V823" s="82" t="e">
        <f t="shared" si="267"/>
        <v>#VALUE!</v>
      </c>
      <c r="W823" s="82" t="e">
        <f t="shared" si="281"/>
        <v>#VALUE!</v>
      </c>
      <c r="X823" s="82" t="b">
        <f t="shared" si="285"/>
        <v>0</v>
      </c>
      <c r="Y823" s="72" t="str">
        <f t="shared" si="268"/>
        <v/>
      </c>
      <c r="Z823" s="81" t="e" cm="1">
        <f t="array" aca="1" ref="Z823" ca="1">TEXT(RIGHT(10-RIGHT(SUM(INDEX(1*(MID(MID(C823,1,1)*2,ROW(INDIRECT("1:"&amp;LEN(MID(C823,1,1)*2))),1)),,))+MID(C823,2,1)+
SUM(INDEX(1*(MID(MID(C823,3,1)*2,ROW(INDIRECT("1:"&amp;LEN(MID(C823,3,1)*2))),1)),,))+MID(C823,4,1)+
SUM(INDEX(1*(MID(MID(C823,5,1)*2,ROW(INDIRECT("1:"&amp;LEN(MID(C823,5,1)*2))),1)),,))+MID(C823,6,1)+
SUM(INDEX(1*(MID(MID(C823,8,1)*2,ROW(INDIRECT("1:"&amp;LEN(MID(C823,8,1)*2))),1)),,))+MID(C823,9,1)+
SUM(INDEX(1*(MID(MID(C823,10,1)*2,ROW(INDIRECT("1:"&amp;LEN(MID(C823,10,1)*2))),1)),,)),1),1),"0")</f>
        <v>#VALUE!</v>
      </c>
      <c r="AA823" s="81" t="str">
        <f t="shared" si="269"/>
        <v/>
      </c>
      <c r="AB823" s="83" t="b">
        <f t="shared" si="270"/>
        <v>0</v>
      </c>
      <c r="AC823" s="154">
        <f t="shared" si="282"/>
        <v>0</v>
      </c>
      <c r="AD823" s="154">
        <f>SUMIF($C$15:C822,C823,$AC$15:AC822)</f>
        <v>0</v>
      </c>
      <c r="AE823" s="15">
        <f t="shared" si="283"/>
        <v>10000</v>
      </c>
      <c r="AF823" s="154">
        <f t="shared" si="284"/>
        <v>0</v>
      </c>
    </row>
    <row r="824" spans="1:32" s="30" customFormat="1" x14ac:dyDescent="0.25">
      <c r="A824" s="19">
        <v>809</v>
      </c>
      <c r="B824" s="20"/>
      <c r="C824" s="107"/>
      <c r="D824" s="20"/>
      <c r="E824" s="20"/>
      <c r="F824" s="20"/>
      <c r="G824" s="122"/>
      <c r="H824" s="156">
        <f t="shared" si="271"/>
        <v>0</v>
      </c>
      <c r="I824" s="117" t="str">
        <f t="shared" si="272"/>
        <v/>
      </c>
      <c r="J824" s="80" t="b">
        <f t="shared" si="273"/>
        <v>0</v>
      </c>
      <c r="K824" s="80" t="str">
        <f t="shared" si="274"/>
        <v/>
      </c>
      <c r="L824" s="80" t="b">
        <f>IF(C824="",FALSE,IFERROR(NOT(MATCH(C824,'Anställda och korttidsarbete'!$C:$C,0)&gt;0),TRUE))</f>
        <v>0</v>
      </c>
      <c r="M824" s="80" t="str">
        <f t="shared" si="275"/>
        <v/>
      </c>
      <c r="N824" s="80" t="b">
        <f t="shared" si="276"/>
        <v>0</v>
      </c>
      <c r="O824" s="80" t="str">
        <f t="shared" si="277"/>
        <v/>
      </c>
      <c r="P824" s="13" t="b">
        <f t="shared" si="278"/>
        <v>0</v>
      </c>
      <c r="Q824" s="80" t="str">
        <f t="shared" si="279"/>
        <v/>
      </c>
      <c r="R824" s="80" t="b">
        <f t="shared" si="280"/>
        <v>0</v>
      </c>
      <c r="S824" s="81" t="e">
        <f t="shared" si="264"/>
        <v>#VALUE!</v>
      </c>
      <c r="T824" s="81" t="e">
        <f t="shared" si="265"/>
        <v>#VALUE!</v>
      </c>
      <c r="U824" s="81" t="e">
        <f t="shared" si="266"/>
        <v>#VALUE!</v>
      </c>
      <c r="V824" s="82" t="e">
        <f t="shared" si="267"/>
        <v>#VALUE!</v>
      </c>
      <c r="W824" s="82" t="e">
        <f t="shared" si="281"/>
        <v>#VALUE!</v>
      </c>
      <c r="X824" s="82" t="b">
        <f t="shared" si="285"/>
        <v>0</v>
      </c>
      <c r="Y824" s="72" t="str">
        <f t="shared" si="268"/>
        <v/>
      </c>
      <c r="Z824" s="81" t="e" cm="1">
        <f t="array" aca="1" ref="Z824" ca="1">TEXT(RIGHT(10-RIGHT(SUM(INDEX(1*(MID(MID(C824,1,1)*2,ROW(INDIRECT("1:"&amp;LEN(MID(C824,1,1)*2))),1)),,))+MID(C824,2,1)+
SUM(INDEX(1*(MID(MID(C824,3,1)*2,ROW(INDIRECT("1:"&amp;LEN(MID(C824,3,1)*2))),1)),,))+MID(C824,4,1)+
SUM(INDEX(1*(MID(MID(C824,5,1)*2,ROW(INDIRECT("1:"&amp;LEN(MID(C824,5,1)*2))),1)),,))+MID(C824,6,1)+
SUM(INDEX(1*(MID(MID(C824,8,1)*2,ROW(INDIRECT("1:"&amp;LEN(MID(C824,8,1)*2))),1)),,))+MID(C824,9,1)+
SUM(INDEX(1*(MID(MID(C824,10,1)*2,ROW(INDIRECT("1:"&amp;LEN(MID(C824,10,1)*2))),1)),,)),1),1),"0")</f>
        <v>#VALUE!</v>
      </c>
      <c r="AA824" s="81" t="str">
        <f t="shared" si="269"/>
        <v/>
      </c>
      <c r="AB824" s="83" t="b">
        <f t="shared" si="270"/>
        <v>0</v>
      </c>
      <c r="AC824" s="154">
        <f t="shared" si="282"/>
        <v>0</v>
      </c>
      <c r="AD824" s="154">
        <f>SUMIF($C$15:C823,C824,$AC$15:AC823)</f>
        <v>0</v>
      </c>
      <c r="AE824" s="15">
        <f t="shared" si="283"/>
        <v>10000</v>
      </c>
      <c r="AF824" s="154">
        <f t="shared" si="284"/>
        <v>0</v>
      </c>
    </row>
    <row r="825" spans="1:32" s="30" customFormat="1" x14ac:dyDescent="0.25">
      <c r="A825" s="19">
        <v>810</v>
      </c>
      <c r="B825" s="20"/>
      <c r="C825" s="107"/>
      <c r="D825" s="20"/>
      <c r="E825" s="20"/>
      <c r="F825" s="20"/>
      <c r="G825" s="122"/>
      <c r="H825" s="156">
        <f t="shared" si="271"/>
        <v>0</v>
      </c>
      <c r="I825" s="117" t="str">
        <f t="shared" si="272"/>
        <v/>
      </c>
      <c r="J825" s="80" t="b">
        <f t="shared" si="273"/>
        <v>0</v>
      </c>
      <c r="K825" s="80" t="str">
        <f t="shared" si="274"/>
        <v/>
      </c>
      <c r="L825" s="80" t="b">
        <f>IF(C825="",FALSE,IFERROR(NOT(MATCH(C825,'Anställda och korttidsarbete'!$C:$C,0)&gt;0),TRUE))</f>
        <v>0</v>
      </c>
      <c r="M825" s="80" t="str">
        <f t="shared" si="275"/>
        <v/>
      </c>
      <c r="N825" s="80" t="b">
        <f t="shared" si="276"/>
        <v>0</v>
      </c>
      <c r="O825" s="80" t="str">
        <f t="shared" si="277"/>
        <v/>
      </c>
      <c r="P825" s="13" t="b">
        <f t="shared" si="278"/>
        <v>0</v>
      </c>
      <c r="Q825" s="80" t="str">
        <f t="shared" si="279"/>
        <v/>
      </c>
      <c r="R825" s="80" t="b">
        <f t="shared" si="280"/>
        <v>0</v>
      </c>
      <c r="S825" s="81" t="e">
        <f t="shared" si="264"/>
        <v>#VALUE!</v>
      </c>
      <c r="T825" s="81" t="e">
        <f t="shared" si="265"/>
        <v>#VALUE!</v>
      </c>
      <c r="U825" s="81" t="e">
        <f t="shared" si="266"/>
        <v>#VALUE!</v>
      </c>
      <c r="V825" s="82" t="e">
        <f t="shared" si="267"/>
        <v>#VALUE!</v>
      </c>
      <c r="W825" s="82" t="e">
        <f t="shared" si="281"/>
        <v>#VALUE!</v>
      </c>
      <c r="X825" s="82" t="b">
        <f t="shared" si="285"/>
        <v>0</v>
      </c>
      <c r="Y825" s="72" t="str">
        <f t="shared" si="268"/>
        <v/>
      </c>
      <c r="Z825" s="81" t="e" cm="1">
        <f t="array" aca="1" ref="Z825" ca="1">TEXT(RIGHT(10-RIGHT(SUM(INDEX(1*(MID(MID(C825,1,1)*2,ROW(INDIRECT("1:"&amp;LEN(MID(C825,1,1)*2))),1)),,))+MID(C825,2,1)+
SUM(INDEX(1*(MID(MID(C825,3,1)*2,ROW(INDIRECT("1:"&amp;LEN(MID(C825,3,1)*2))),1)),,))+MID(C825,4,1)+
SUM(INDEX(1*(MID(MID(C825,5,1)*2,ROW(INDIRECT("1:"&amp;LEN(MID(C825,5,1)*2))),1)),,))+MID(C825,6,1)+
SUM(INDEX(1*(MID(MID(C825,8,1)*2,ROW(INDIRECT("1:"&amp;LEN(MID(C825,8,1)*2))),1)),,))+MID(C825,9,1)+
SUM(INDEX(1*(MID(MID(C825,10,1)*2,ROW(INDIRECT("1:"&amp;LEN(MID(C825,10,1)*2))),1)),,)),1),1),"0")</f>
        <v>#VALUE!</v>
      </c>
      <c r="AA825" s="81" t="str">
        <f t="shared" si="269"/>
        <v/>
      </c>
      <c r="AB825" s="83" t="b">
        <f t="shared" si="270"/>
        <v>0</v>
      </c>
      <c r="AC825" s="154">
        <f t="shared" si="282"/>
        <v>0</v>
      </c>
      <c r="AD825" s="154">
        <f>SUMIF($C$15:C824,C825,$AC$15:AC824)</f>
        <v>0</v>
      </c>
      <c r="AE825" s="15">
        <f t="shared" si="283"/>
        <v>10000</v>
      </c>
      <c r="AF825" s="154">
        <f t="shared" si="284"/>
        <v>0</v>
      </c>
    </row>
    <row r="826" spans="1:32" s="30" customFormat="1" x14ac:dyDescent="0.25">
      <c r="A826" s="19">
        <v>811</v>
      </c>
      <c r="B826" s="20"/>
      <c r="C826" s="107"/>
      <c r="D826" s="20"/>
      <c r="E826" s="20"/>
      <c r="F826" s="20"/>
      <c r="G826" s="122"/>
      <c r="H826" s="156">
        <f t="shared" si="271"/>
        <v>0</v>
      </c>
      <c r="I826" s="117" t="str">
        <f t="shared" si="272"/>
        <v/>
      </c>
      <c r="J826" s="80" t="b">
        <f t="shared" si="273"/>
        <v>0</v>
      </c>
      <c r="K826" s="80" t="str">
        <f t="shared" si="274"/>
        <v/>
      </c>
      <c r="L826" s="80" t="b">
        <f>IF(C826="",FALSE,IFERROR(NOT(MATCH(C826,'Anställda och korttidsarbete'!$C:$C,0)&gt;0),TRUE))</f>
        <v>0</v>
      </c>
      <c r="M826" s="80" t="str">
        <f t="shared" si="275"/>
        <v/>
      </c>
      <c r="N826" s="80" t="b">
        <f t="shared" si="276"/>
        <v>0</v>
      </c>
      <c r="O826" s="80" t="str">
        <f t="shared" si="277"/>
        <v/>
      </c>
      <c r="P826" s="13" t="b">
        <f t="shared" si="278"/>
        <v>0</v>
      </c>
      <c r="Q826" s="80" t="str">
        <f t="shared" si="279"/>
        <v/>
      </c>
      <c r="R826" s="80" t="b">
        <f t="shared" si="280"/>
        <v>0</v>
      </c>
      <c r="S826" s="81" t="e">
        <f t="shared" si="264"/>
        <v>#VALUE!</v>
      </c>
      <c r="T826" s="81" t="e">
        <f t="shared" si="265"/>
        <v>#VALUE!</v>
      </c>
      <c r="U826" s="81" t="e">
        <f t="shared" si="266"/>
        <v>#VALUE!</v>
      </c>
      <c r="V826" s="82" t="e">
        <f t="shared" si="267"/>
        <v>#VALUE!</v>
      </c>
      <c r="W826" s="82" t="e">
        <f t="shared" si="281"/>
        <v>#VALUE!</v>
      </c>
      <c r="X826" s="82" t="b">
        <f t="shared" si="285"/>
        <v>0</v>
      </c>
      <c r="Y826" s="72" t="str">
        <f t="shared" si="268"/>
        <v/>
      </c>
      <c r="Z826" s="81" t="e" cm="1">
        <f t="array" aca="1" ref="Z826" ca="1">TEXT(RIGHT(10-RIGHT(SUM(INDEX(1*(MID(MID(C826,1,1)*2,ROW(INDIRECT("1:"&amp;LEN(MID(C826,1,1)*2))),1)),,))+MID(C826,2,1)+
SUM(INDEX(1*(MID(MID(C826,3,1)*2,ROW(INDIRECT("1:"&amp;LEN(MID(C826,3,1)*2))),1)),,))+MID(C826,4,1)+
SUM(INDEX(1*(MID(MID(C826,5,1)*2,ROW(INDIRECT("1:"&amp;LEN(MID(C826,5,1)*2))),1)),,))+MID(C826,6,1)+
SUM(INDEX(1*(MID(MID(C826,8,1)*2,ROW(INDIRECT("1:"&amp;LEN(MID(C826,8,1)*2))),1)),,))+MID(C826,9,1)+
SUM(INDEX(1*(MID(MID(C826,10,1)*2,ROW(INDIRECT("1:"&amp;LEN(MID(C826,10,1)*2))),1)),,)),1),1),"0")</f>
        <v>#VALUE!</v>
      </c>
      <c r="AA826" s="81" t="str">
        <f t="shared" si="269"/>
        <v/>
      </c>
      <c r="AB826" s="83" t="b">
        <f t="shared" si="270"/>
        <v>0</v>
      </c>
      <c r="AC826" s="154">
        <f t="shared" si="282"/>
        <v>0</v>
      </c>
      <c r="AD826" s="154">
        <f>SUMIF($C$15:C825,C826,$AC$15:AC825)</f>
        <v>0</v>
      </c>
      <c r="AE826" s="15">
        <f t="shared" si="283"/>
        <v>10000</v>
      </c>
      <c r="AF826" s="154">
        <f t="shared" si="284"/>
        <v>0</v>
      </c>
    </row>
    <row r="827" spans="1:32" s="30" customFormat="1" x14ac:dyDescent="0.25">
      <c r="A827" s="19">
        <v>812</v>
      </c>
      <c r="B827" s="20"/>
      <c r="C827" s="107"/>
      <c r="D827" s="20"/>
      <c r="E827" s="20"/>
      <c r="F827" s="20"/>
      <c r="G827" s="122"/>
      <c r="H827" s="156">
        <f t="shared" si="271"/>
        <v>0</v>
      </c>
      <c r="I827" s="117" t="str">
        <f t="shared" si="272"/>
        <v/>
      </c>
      <c r="J827" s="80" t="b">
        <f t="shared" si="273"/>
        <v>0</v>
      </c>
      <c r="K827" s="80" t="str">
        <f t="shared" si="274"/>
        <v/>
      </c>
      <c r="L827" s="80" t="b">
        <f>IF(C827="",FALSE,IFERROR(NOT(MATCH(C827,'Anställda och korttidsarbete'!$C:$C,0)&gt;0),TRUE))</f>
        <v>0</v>
      </c>
      <c r="M827" s="80" t="str">
        <f t="shared" si="275"/>
        <v/>
      </c>
      <c r="N827" s="80" t="b">
        <f t="shared" si="276"/>
        <v>0</v>
      </c>
      <c r="O827" s="80" t="str">
        <f t="shared" si="277"/>
        <v/>
      </c>
      <c r="P827" s="13" t="b">
        <f t="shared" si="278"/>
        <v>0</v>
      </c>
      <c r="Q827" s="80" t="str">
        <f t="shared" si="279"/>
        <v/>
      </c>
      <c r="R827" s="80" t="b">
        <f t="shared" si="280"/>
        <v>0</v>
      </c>
      <c r="S827" s="81" t="e">
        <f t="shared" si="264"/>
        <v>#VALUE!</v>
      </c>
      <c r="T827" s="81" t="e">
        <f t="shared" si="265"/>
        <v>#VALUE!</v>
      </c>
      <c r="U827" s="81" t="e">
        <f t="shared" si="266"/>
        <v>#VALUE!</v>
      </c>
      <c r="V827" s="82" t="e">
        <f t="shared" si="267"/>
        <v>#VALUE!</v>
      </c>
      <c r="W827" s="82" t="e">
        <f t="shared" si="281"/>
        <v>#VALUE!</v>
      </c>
      <c r="X827" s="82" t="b">
        <f t="shared" si="285"/>
        <v>0</v>
      </c>
      <c r="Y827" s="72" t="str">
        <f t="shared" si="268"/>
        <v/>
      </c>
      <c r="Z827" s="81" t="e" cm="1">
        <f t="array" aca="1" ref="Z827" ca="1">TEXT(RIGHT(10-RIGHT(SUM(INDEX(1*(MID(MID(C827,1,1)*2,ROW(INDIRECT("1:"&amp;LEN(MID(C827,1,1)*2))),1)),,))+MID(C827,2,1)+
SUM(INDEX(1*(MID(MID(C827,3,1)*2,ROW(INDIRECT("1:"&amp;LEN(MID(C827,3,1)*2))),1)),,))+MID(C827,4,1)+
SUM(INDEX(1*(MID(MID(C827,5,1)*2,ROW(INDIRECT("1:"&amp;LEN(MID(C827,5,1)*2))),1)),,))+MID(C827,6,1)+
SUM(INDEX(1*(MID(MID(C827,8,1)*2,ROW(INDIRECT("1:"&amp;LEN(MID(C827,8,1)*2))),1)),,))+MID(C827,9,1)+
SUM(INDEX(1*(MID(MID(C827,10,1)*2,ROW(INDIRECT("1:"&amp;LEN(MID(C827,10,1)*2))),1)),,)),1),1),"0")</f>
        <v>#VALUE!</v>
      </c>
      <c r="AA827" s="81" t="str">
        <f t="shared" si="269"/>
        <v/>
      </c>
      <c r="AB827" s="83" t="b">
        <f t="shared" si="270"/>
        <v>0</v>
      </c>
      <c r="AC827" s="154">
        <f t="shared" si="282"/>
        <v>0</v>
      </c>
      <c r="AD827" s="154">
        <f>SUMIF($C$15:C826,C827,$AC$15:AC826)</f>
        <v>0</v>
      </c>
      <c r="AE827" s="15">
        <f t="shared" si="283"/>
        <v>10000</v>
      </c>
      <c r="AF827" s="154">
        <f t="shared" si="284"/>
        <v>0</v>
      </c>
    </row>
    <row r="828" spans="1:32" s="30" customFormat="1" x14ac:dyDescent="0.25">
      <c r="A828" s="19">
        <v>813</v>
      </c>
      <c r="B828" s="20"/>
      <c r="C828" s="107"/>
      <c r="D828" s="20"/>
      <c r="E828" s="20"/>
      <c r="F828" s="20"/>
      <c r="G828" s="122"/>
      <c r="H828" s="156">
        <f t="shared" si="271"/>
        <v>0</v>
      </c>
      <c r="I828" s="117" t="str">
        <f t="shared" si="272"/>
        <v/>
      </c>
      <c r="J828" s="80" t="b">
        <f t="shared" si="273"/>
        <v>0</v>
      </c>
      <c r="K828" s="80" t="str">
        <f t="shared" si="274"/>
        <v/>
      </c>
      <c r="L828" s="80" t="b">
        <f>IF(C828="",FALSE,IFERROR(NOT(MATCH(C828,'Anställda och korttidsarbete'!$C:$C,0)&gt;0),TRUE))</f>
        <v>0</v>
      </c>
      <c r="M828" s="80" t="str">
        <f t="shared" si="275"/>
        <v/>
      </c>
      <c r="N828" s="80" t="b">
        <f t="shared" si="276"/>
        <v>0</v>
      </c>
      <c r="O828" s="80" t="str">
        <f t="shared" si="277"/>
        <v/>
      </c>
      <c r="P828" s="13" t="b">
        <f t="shared" si="278"/>
        <v>0</v>
      </c>
      <c r="Q828" s="80" t="str">
        <f t="shared" si="279"/>
        <v/>
      </c>
      <c r="R828" s="80" t="b">
        <f t="shared" si="280"/>
        <v>0</v>
      </c>
      <c r="S828" s="81" t="e">
        <f t="shared" si="264"/>
        <v>#VALUE!</v>
      </c>
      <c r="T828" s="81" t="e">
        <f t="shared" si="265"/>
        <v>#VALUE!</v>
      </c>
      <c r="U828" s="81" t="e">
        <f t="shared" si="266"/>
        <v>#VALUE!</v>
      </c>
      <c r="V828" s="82" t="e">
        <f t="shared" si="267"/>
        <v>#VALUE!</v>
      </c>
      <c r="W828" s="82" t="e">
        <f t="shared" si="281"/>
        <v>#VALUE!</v>
      </c>
      <c r="X828" s="82" t="b">
        <f t="shared" si="285"/>
        <v>0</v>
      </c>
      <c r="Y828" s="72" t="str">
        <f t="shared" si="268"/>
        <v/>
      </c>
      <c r="Z828" s="81" t="e" cm="1">
        <f t="array" aca="1" ref="Z828" ca="1">TEXT(RIGHT(10-RIGHT(SUM(INDEX(1*(MID(MID(C828,1,1)*2,ROW(INDIRECT("1:"&amp;LEN(MID(C828,1,1)*2))),1)),,))+MID(C828,2,1)+
SUM(INDEX(1*(MID(MID(C828,3,1)*2,ROW(INDIRECT("1:"&amp;LEN(MID(C828,3,1)*2))),1)),,))+MID(C828,4,1)+
SUM(INDEX(1*(MID(MID(C828,5,1)*2,ROW(INDIRECT("1:"&amp;LEN(MID(C828,5,1)*2))),1)),,))+MID(C828,6,1)+
SUM(INDEX(1*(MID(MID(C828,8,1)*2,ROW(INDIRECT("1:"&amp;LEN(MID(C828,8,1)*2))),1)),,))+MID(C828,9,1)+
SUM(INDEX(1*(MID(MID(C828,10,1)*2,ROW(INDIRECT("1:"&amp;LEN(MID(C828,10,1)*2))),1)),,)),1),1),"0")</f>
        <v>#VALUE!</v>
      </c>
      <c r="AA828" s="81" t="str">
        <f t="shared" si="269"/>
        <v/>
      </c>
      <c r="AB828" s="83" t="b">
        <f t="shared" si="270"/>
        <v>0</v>
      </c>
      <c r="AC828" s="154">
        <f t="shared" si="282"/>
        <v>0</v>
      </c>
      <c r="AD828" s="154">
        <f>SUMIF($C$15:C827,C828,$AC$15:AC827)</f>
        <v>0</v>
      </c>
      <c r="AE828" s="15">
        <f t="shared" si="283"/>
        <v>10000</v>
      </c>
      <c r="AF828" s="154">
        <f t="shared" si="284"/>
        <v>0</v>
      </c>
    </row>
    <row r="829" spans="1:32" s="30" customFormat="1" x14ac:dyDescent="0.25">
      <c r="A829" s="19">
        <v>814</v>
      </c>
      <c r="B829" s="20"/>
      <c r="C829" s="107"/>
      <c r="D829" s="20"/>
      <c r="E829" s="20"/>
      <c r="F829" s="20"/>
      <c r="G829" s="122"/>
      <c r="H829" s="156">
        <f t="shared" si="271"/>
        <v>0</v>
      </c>
      <c r="I829" s="117" t="str">
        <f t="shared" si="272"/>
        <v/>
      </c>
      <c r="J829" s="80" t="b">
        <f t="shared" si="273"/>
        <v>0</v>
      </c>
      <c r="K829" s="80" t="str">
        <f t="shared" si="274"/>
        <v/>
      </c>
      <c r="L829" s="80" t="b">
        <f>IF(C829="",FALSE,IFERROR(NOT(MATCH(C829,'Anställda och korttidsarbete'!$C:$C,0)&gt;0),TRUE))</f>
        <v>0</v>
      </c>
      <c r="M829" s="80" t="str">
        <f t="shared" si="275"/>
        <v/>
      </c>
      <c r="N829" s="80" t="b">
        <f t="shared" si="276"/>
        <v>0</v>
      </c>
      <c r="O829" s="80" t="str">
        <f t="shared" si="277"/>
        <v/>
      </c>
      <c r="P829" s="13" t="b">
        <f t="shared" si="278"/>
        <v>0</v>
      </c>
      <c r="Q829" s="80" t="str">
        <f t="shared" si="279"/>
        <v/>
      </c>
      <c r="R829" s="80" t="b">
        <f t="shared" si="280"/>
        <v>0</v>
      </c>
      <c r="S829" s="81" t="e">
        <f t="shared" si="264"/>
        <v>#VALUE!</v>
      </c>
      <c r="T829" s="81" t="e">
        <f t="shared" si="265"/>
        <v>#VALUE!</v>
      </c>
      <c r="U829" s="81" t="e">
        <f t="shared" si="266"/>
        <v>#VALUE!</v>
      </c>
      <c r="V829" s="82" t="e">
        <f t="shared" si="267"/>
        <v>#VALUE!</v>
      </c>
      <c r="W829" s="82" t="e">
        <f t="shared" si="281"/>
        <v>#VALUE!</v>
      </c>
      <c r="X829" s="82" t="b">
        <f t="shared" si="285"/>
        <v>0</v>
      </c>
      <c r="Y829" s="72" t="str">
        <f t="shared" si="268"/>
        <v/>
      </c>
      <c r="Z829" s="81" t="e" cm="1">
        <f t="array" aca="1" ref="Z829" ca="1">TEXT(RIGHT(10-RIGHT(SUM(INDEX(1*(MID(MID(C829,1,1)*2,ROW(INDIRECT("1:"&amp;LEN(MID(C829,1,1)*2))),1)),,))+MID(C829,2,1)+
SUM(INDEX(1*(MID(MID(C829,3,1)*2,ROW(INDIRECT("1:"&amp;LEN(MID(C829,3,1)*2))),1)),,))+MID(C829,4,1)+
SUM(INDEX(1*(MID(MID(C829,5,1)*2,ROW(INDIRECT("1:"&amp;LEN(MID(C829,5,1)*2))),1)),,))+MID(C829,6,1)+
SUM(INDEX(1*(MID(MID(C829,8,1)*2,ROW(INDIRECT("1:"&amp;LEN(MID(C829,8,1)*2))),1)),,))+MID(C829,9,1)+
SUM(INDEX(1*(MID(MID(C829,10,1)*2,ROW(INDIRECT("1:"&amp;LEN(MID(C829,10,1)*2))),1)),,)),1),1),"0")</f>
        <v>#VALUE!</v>
      </c>
      <c r="AA829" s="81" t="str">
        <f t="shared" si="269"/>
        <v/>
      </c>
      <c r="AB829" s="83" t="b">
        <f t="shared" si="270"/>
        <v>0</v>
      </c>
      <c r="AC829" s="154">
        <f t="shared" si="282"/>
        <v>0</v>
      </c>
      <c r="AD829" s="154">
        <f>SUMIF($C$15:C828,C829,$AC$15:AC828)</f>
        <v>0</v>
      </c>
      <c r="AE829" s="15">
        <f t="shared" si="283"/>
        <v>10000</v>
      </c>
      <c r="AF829" s="154">
        <f t="shared" si="284"/>
        <v>0</v>
      </c>
    </row>
    <row r="830" spans="1:32" s="30" customFormat="1" x14ac:dyDescent="0.25">
      <c r="A830" s="19">
        <v>815</v>
      </c>
      <c r="B830" s="20"/>
      <c r="C830" s="107"/>
      <c r="D830" s="20"/>
      <c r="E830" s="20"/>
      <c r="F830" s="20"/>
      <c r="G830" s="122"/>
      <c r="H830" s="156">
        <f t="shared" si="271"/>
        <v>0</v>
      </c>
      <c r="I830" s="117" t="str">
        <f t="shared" si="272"/>
        <v/>
      </c>
      <c r="J830" s="80" t="b">
        <f t="shared" si="273"/>
        <v>0</v>
      </c>
      <c r="K830" s="80" t="str">
        <f t="shared" si="274"/>
        <v/>
      </c>
      <c r="L830" s="80" t="b">
        <f>IF(C830="",FALSE,IFERROR(NOT(MATCH(C830,'Anställda och korttidsarbete'!$C:$C,0)&gt;0),TRUE))</f>
        <v>0</v>
      </c>
      <c r="M830" s="80" t="str">
        <f t="shared" si="275"/>
        <v/>
      </c>
      <c r="N830" s="80" t="b">
        <f t="shared" si="276"/>
        <v>0</v>
      </c>
      <c r="O830" s="80" t="str">
        <f t="shared" si="277"/>
        <v/>
      </c>
      <c r="P830" s="13" t="b">
        <f t="shared" si="278"/>
        <v>0</v>
      </c>
      <c r="Q830" s="80" t="str">
        <f t="shared" si="279"/>
        <v/>
      </c>
      <c r="R830" s="80" t="b">
        <f t="shared" si="280"/>
        <v>0</v>
      </c>
      <c r="S830" s="81" t="e">
        <f t="shared" si="264"/>
        <v>#VALUE!</v>
      </c>
      <c r="T830" s="81" t="e">
        <f t="shared" si="265"/>
        <v>#VALUE!</v>
      </c>
      <c r="U830" s="81" t="e">
        <f t="shared" si="266"/>
        <v>#VALUE!</v>
      </c>
      <c r="V830" s="82" t="e">
        <f t="shared" si="267"/>
        <v>#VALUE!</v>
      </c>
      <c r="W830" s="82" t="e">
        <f t="shared" si="281"/>
        <v>#VALUE!</v>
      </c>
      <c r="X830" s="82" t="b">
        <f t="shared" si="285"/>
        <v>0</v>
      </c>
      <c r="Y830" s="72" t="str">
        <f t="shared" si="268"/>
        <v/>
      </c>
      <c r="Z830" s="81" t="e" cm="1">
        <f t="array" aca="1" ref="Z830" ca="1">TEXT(RIGHT(10-RIGHT(SUM(INDEX(1*(MID(MID(C830,1,1)*2,ROW(INDIRECT("1:"&amp;LEN(MID(C830,1,1)*2))),1)),,))+MID(C830,2,1)+
SUM(INDEX(1*(MID(MID(C830,3,1)*2,ROW(INDIRECT("1:"&amp;LEN(MID(C830,3,1)*2))),1)),,))+MID(C830,4,1)+
SUM(INDEX(1*(MID(MID(C830,5,1)*2,ROW(INDIRECT("1:"&amp;LEN(MID(C830,5,1)*2))),1)),,))+MID(C830,6,1)+
SUM(INDEX(1*(MID(MID(C830,8,1)*2,ROW(INDIRECT("1:"&amp;LEN(MID(C830,8,1)*2))),1)),,))+MID(C830,9,1)+
SUM(INDEX(1*(MID(MID(C830,10,1)*2,ROW(INDIRECT("1:"&amp;LEN(MID(C830,10,1)*2))),1)),,)),1),1),"0")</f>
        <v>#VALUE!</v>
      </c>
      <c r="AA830" s="81" t="str">
        <f t="shared" si="269"/>
        <v/>
      </c>
      <c r="AB830" s="83" t="b">
        <f t="shared" si="270"/>
        <v>0</v>
      </c>
      <c r="AC830" s="154">
        <f t="shared" si="282"/>
        <v>0</v>
      </c>
      <c r="AD830" s="154">
        <f>SUMIF($C$15:C829,C830,$AC$15:AC829)</f>
        <v>0</v>
      </c>
      <c r="AE830" s="15">
        <f t="shared" si="283"/>
        <v>10000</v>
      </c>
      <c r="AF830" s="154">
        <f t="shared" si="284"/>
        <v>0</v>
      </c>
    </row>
    <row r="831" spans="1:32" s="30" customFormat="1" x14ac:dyDescent="0.25">
      <c r="A831" s="19">
        <v>816</v>
      </c>
      <c r="B831" s="20"/>
      <c r="C831" s="107"/>
      <c r="D831" s="20"/>
      <c r="E831" s="20"/>
      <c r="F831" s="20"/>
      <c r="G831" s="122"/>
      <c r="H831" s="156">
        <f t="shared" si="271"/>
        <v>0</v>
      </c>
      <c r="I831" s="117" t="str">
        <f t="shared" si="272"/>
        <v/>
      </c>
      <c r="J831" s="80" t="b">
        <f t="shared" si="273"/>
        <v>0</v>
      </c>
      <c r="K831" s="80" t="str">
        <f t="shared" si="274"/>
        <v/>
      </c>
      <c r="L831" s="80" t="b">
        <f>IF(C831="",FALSE,IFERROR(NOT(MATCH(C831,'Anställda och korttidsarbete'!$C:$C,0)&gt;0),TRUE))</f>
        <v>0</v>
      </c>
      <c r="M831" s="80" t="str">
        <f t="shared" si="275"/>
        <v/>
      </c>
      <c r="N831" s="80" t="b">
        <f t="shared" si="276"/>
        <v>0</v>
      </c>
      <c r="O831" s="80" t="str">
        <f t="shared" si="277"/>
        <v/>
      </c>
      <c r="P831" s="13" t="b">
        <f t="shared" si="278"/>
        <v>0</v>
      </c>
      <c r="Q831" s="80" t="str">
        <f t="shared" si="279"/>
        <v/>
      </c>
      <c r="R831" s="80" t="b">
        <f t="shared" si="280"/>
        <v>0</v>
      </c>
      <c r="S831" s="81" t="e">
        <f t="shared" si="264"/>
        <v>#VALUE!</v>
      </c>
      <c r="T831" s="81" t="e">
        <f t="shared" si="265"/>
        <v>#VALUE!</v>
      </c>
      <c r="U831" s="81" t="e">
        <f t="shared" si="266"/>
        <v>#VALUE!</v>
      </c>
      <c r="V831" s="82" t="e">
        <f t="shared" si="267"/>
        <v>#VALUE!</v>
      </c>
      <c r="W831" s="82" t="e">
        <f t="shared" si="281"/>
        <v>#VALUE!</v>
      </c>
      <c r="X831" s="82" t="b">
        <f t="shared" si="285"/>
        <v>0</v>
      </c>
      <c r="Y831" s="72" t="str">
        <f t="shared" si="268"/>
        <v/>
      </c>
      <c r="Z831" s="81" t="e" cm="1">
        <f t="array" aca="1" ref="Z831" ca="1">TEXT(RIGHT(10-RIGHT(SUM(INDEX(1*(MID(MID(C831,1,1)*2,ROW(INDIRECT("1:"&amp;LEN(MID(C831,1,1)*2))),1)),,))+MID(C831,2,1)+
SUM(INDEX(1*(MID(MID(C831,3,1)*2,ROW(INDIRECT("1:"&amp;LEN(MID(C831,3,1)*2))),1)),,))+MID(C831,4,1)+
SUM(INDEX(1*(MID(MID(C831,5,1)*2,ROW(INDIRECT("1:"&amp;LEN(MID(C831,5,1)*2))),1)),,))+MID(C831,6,1)+
SUM(INDEX(1*(MID(MID(C831,8,1)*2,ROW(INDIRECT("1:"&amp;LEN(MID(C831,8,1)*2))),1)),,))+MID(C831,9,1)+
SUM(INDEX(1*(MID(MID(C831,10,1)*2,ROW(INDIRECT("1:"&amp;LEN(MID(C831,10,1)*2))),1)),,)),1),1),"0")</f>
        <v>#VALUE!</v>
      </c>
      <c r="AA831" s="81" t="str">
        <f t="shared" si="269"/>
        <v/>
      </c>
      <c r="AB831" s="83" t="b">
        <f t="shared" si="270"/>
        <v>0</v>
      </c>
      <c r="AC831" s="154">
        <f t="shared" si="282"/>
        <v>0</v>
      </c>
      <c r="AD831" s="154">
        <f>SUMIF($C$15:C830,C831,$AC$15:AC830)</f>
        <v>0</v>
      </c>
      <c r="AE831" s="15">
        <f t="shared" si="283"/>
        <v>10000</v>
      </c>
      <c r="AF831" s="154">
        <f t="shared" si="284"/>
        <v>0</v>
      </c>
    </row>
    <row r="832" spans="1:32" s="30" customFormat="1" x14ac:dyDescent="0.25">
      <c r="A832" s="19">
        <v>817</v>
      </c>
      <c r="B832" s="20"/>
      <c r="C832" s="107"/>
      <c r="D832" s="20"/>
      <c r="E832" s="20"/>
      <c r="F832" s="20"/>
      <c r="G832" s="122"/>
      <c r="H832" s="156">
        <f t="shared" si="271"/>
        <v>0</v>
      </c>
      <c r="I832" s="117" t="str">
        <f t="shared" si="272"/>
        <v/>
      </c>
      <c r="J832" s="80" t="b">
        <f t="shared" si="273"/>
        <v>0</v>
      </c>
      <c r="K832" s="80" t="str">
        <f t="shared" si="274"/>
        <v/>
      </c>
      <c r="L832" s="80" t="b">
        <f>IF(C832="",FALSE,IFERROR(NOT(MATCH(C832,'Anställda och korttidsarbete'!$C:$C,0)&gt;0),TRUE))</f>
        <v>0</v>
      </c>
      <c r="M832" s="80" t="str">
        <f t="shared" si="275"/>
        <v/>
      </c>
      <c r="N832" s="80" t="b">
        <f t="shared" si="276"/>
        <v>0</v>
      </c>
      <c r="O832" s="80" t="str">
        <f t="shared" si="277"/>
        <v/>
      </c>
      <c r="P832" s="13" t="b">
        <f t="shared" si="278"/>
        <v>0</v>
      </c>
      <c r="Q832" s="80" t="str">
        <f t="shared" si="279"/>
        <v/>
      </c>
      <c r="R832" s="80" t="b">
        <f t="shared" si="280"/>
        <v>0</v>
      </c>
      <c r="S832" s="81" t="e">
        <f t="shared" si="264"/>
        <v>#VALUE!</v>
      </c>
      <c r="T832" s="81" t="e">
        <f t="shared" si="265"/>
        <v>#VALUE!</v>
      </c>
      <c r="U832" s="81" t="e">
        <f t="shared" si="266"/>
        <v>#VALUE!</v>
      </c>
      <c r="V832" s="82" t="e">
        <f t="shared" si="267"/>
        <v>#VALUE!</v>
      </c>
      <c r="W832" s="82" t="e">
        <f t="shared" si="281"/>
        <v>#VALUE!</v>
      </c>
      <c r="X832" s="82" t="b">
        <f t="shared" si="285"/>
        <v>0</v>
      </c>
      <c r="Y832" s="72" t="str">
        <f t="shared" si="268"/>
        <v/>
      </c>
      <c r="Z832" s="81" t="e" cm="1">
        <f t="array" aca="1" ref="Z832" ca="1">TEXT(RIGHT(10-RIGHT(SUM(INDEX(1*(MID(MID(C832,1,1)*2,ROW(INDIRECT("1:"&amp;LEN(MID(C832,1,1)*2))),1)),,))+MID(C832,2,1)+
SUM(INDEX(1*(MID(MID(C832,3,1)*2,ROW(INDIRECT("1:"&amp;LEN(MID(C832,3,1)*2))),1)),,))+MID(C832,4,1)+
SUM(INDEX(1*(MID(MID(C832,5,1)*2,ROW(INDIRECT("1:"&amp;LEN(MID(C832,5,1)*2))),1)),,))+MID(C832,6,1)+
SUM(INDEX(1*(MID(MID(C832,8,1)*2,ROW(INDIRECT("1:"&amp;LEN(MID(C832,8,1)*2))),1)),,))+MID(C832,9,1)+
SUM(INDEX(1*(MID(MID(C832,10,1)*2,ROW(INDIRECT("1:"&amp;LEN(MID(C832,10,1)*2))),1)),,)),1),1),"0")</f>
        <v>#VALUE!</v>
      </c>
      <c r="AA832" s="81" t="str">
        <f t="shared" si="269"/>
        <v/>
      </c>
      <c r="AB832" s="83" t="b">
        <f t="shared" si="270"/>
        <v>0</v>
      </c>
      <c r="AC832" s="154">
        <f t="shared" si="282"/>
        <v>0</v>
      </c>
      <c r="AD832" s="154">
        <f>SUMIF($C$15:C831,C832,$AC$15:AC831)</f>
        <v>0</v>
      </c>
      <c r="AE832" s="15">
        <f t="shared" si="283"/>
        <v>10000</v>
      </c>
      <c r="AF832" s="154">
        <f t="shared" si="284"/>
        <v>0</v>
      </c>
    </row>
    <row r="833" spans="1:32" s="30" customFormat="1" x14ac:dyDescent="0.25">
      <c r="A833" s="19">
        <v>818</v>
      </c>
      <c r="B833" s="20"/>
      <c r="C833" s="107"/>
      <c r="D833" s="20"/>
      <c r="E833" s="20"/>
      <c r="F833" s="20"/>
      <c r="G833" s="122"/>
      <c r="H833" s="156">
        <f t="shared" si="271"/>
        <v>0</v>
      </c>
      <c r="I833" s="117" t="str">
        <f t="shared" si="272"/>
        <v/>
      </c>
      <c r="J833" s="80" t="b">
        <f t="shared" si="273"/>
        <v>0</v>
      </c>
      <c r="K833" s="80" t="str">
        <f t="shared" si="274"/>
        <v/>
      </c>
      <c r="L833" s="80" t="b">
        <f>IF(C833="",FALSE,IFERROR(NOT(MATCH(C833,'Anställda och korttidsarbete'!$C:$C,0)&gt;0),TRUE))</f>
        <v>0</v>
      </c>
      <c r="M833" s="80" t="str">
        <f t="shared" si="275"/>
        <v/>
      </c>
      <c r="N833" s="80" t="b">
        <f t="shared" si="276"/>
        <v>0</v>
      </c>
      <c r="O833" s="80" t="str">
        <f t="shared" si="277"/>
        <v/>
      </c>
      <c r="P833" s="13" t="b">
        <f t="shared" si="278"/>
        <v>0</v>
      </c>
      <c r="Q833" s="80" t="str">
        <f t="shared" si="279"/>
        <v/>
      </c>
      <c r="R833" s="80" t="b">
        <f t="shared" si="280"/>
        <v>0</v>
      </c>
      <c r="S833" s="81" t="e">
        <f t="shared" si="264"/>
        <v>#VALUE!</v>
      </c>
      <c r="T833" s="81" t="e">
        <f t="shared" si="265"/>
        <v>#VALUE!</v>
      </c>
      <c r="U833" s="81" t="e">
        <f t="shared" si="266"/>
        <v>#VALUE!</v>
      </c>
      <c r="V833" s="82" t="e">
        <f t="shared" si="267"/>
        <v>#VALUE!</v>
      </c>
      <c r="W833" s="82" t="e">
        <f t="shared" si="281"/>
        <v>#VALUE!</v>
      </c>
      <c r="X833" s="82" t="b">
        <f t="shared" si="285"/>
        <v>0</v>
      </c>
      <c r="Y833" s="72" t="str">
        <f t="shared" si="268"/>
        <v/>
      </c>
      <c r="Z833" s="81" t="e" cm="1">
        <f t="array" aca="1" ref="Z833" ca="1">TEXT(RIGHT(10-RIGHT(SUM(INDEX(1*(MID(MID(C833,1,1)*2,ROW(INDIRECT("1:"&amp;LEN(MID(C833,1,1)*2))),1)),,))+MID(C833,2,1)+
SUM(INDEX(1*(MID(MID(C833,3,1)*2,ROW(INDIRECT("1:"&amp;LEN(MID(C833,3,1)*2))),1)),,))+MID(C833,4,1)+
SUM(INDEX(1*(MID(MID(C833,5,1)*2,ROW(INDIRECT("1:"&amp;LEN(MID(C833,5,1)*2))),1)),,))+MID(C833,6,1)+
SUM(INDEX(1*(MID(MID(C833,8,1)*2,ROW(INDIRECT("1:"&amp;LEN(MID(C833,8,1)*2))),1)),,))+MID(C833,9,1)+
SUM(INDEX(1*(MID(MID(C833,10,1)*2,ROW(INDIRECT("1:"&amp;LEN(MID(C833,10,1)*2))),1)),,)),1),1),"0")</f>
        <v>#VALUE!</v>
      </c>
      <c r="AA833" s="81" t="str">
        <f t="shared" si="269"/>
        <v/>
      </c>
      <c r="AB833" s="83" t="b">
        <f t="shared" si="270"/>
        <v>0</v>
      </c>
      <c r="AC833" s="154">
        <f t="shared" si="282"/>
        <v>0</v>
      </c>
      <c r="AD833" s="154">
        <f>SUMIF($C$15:C832,C833,$AC$15:AC832)</f>
        <v>0</v>
      </c>
      <c r="AE833" s="15">
        <f t="shared" si="283"/>
        <v>10000</v>
      </c>
      <c r="AF833" s="154">
        <f t="shared" si="284"/>
        <v>0</v>
      </c>
    </row>
    <row r="834" spans="1:32" s="30" customFormat="1" x14ac:dyDescent="0.25">
      <c r="A834" s="19">
        <v>819</v>
      </c>
      <c r="B834" s="20"/>
      <c r="C834" s="107"/>
      <c r="D834" s="20"/>
      <c r="E834" s="20"/>
      <c r="F834" s="20"/>
      <c r="G834" s="122"/>
      <c r="H834" s="156">
        <f t="shared" si="271"/>
        <v>0</v>
      </c>
      <c r="I834" s="117" t="str">
        <f t="shared" si="272"/>
        <v/>
      </c>
      <c r="J834" s="80" t="b">
        <f t="shared" si="273"/>
        <v>0</v>
      </c>
      <c r="K834" s="80" t="str">
        <f t="shared" si="274"/>
        <v/>
      </c>
      <c r="L834" s="80" t="b">
        <f>IF(C834="",FALSE,IFERROR(NOT(MATCH(C834,'Anställda och korttidsarbete'!$C:$C,0)&gt;0),TRUE))</f>
        <v>0</v>
      </c>
      <c r="M834" s="80" t="str">
        <f t="shared" si="275"/>
        <v/>
      </c>
      <c r="N834" s="80" t="b">
        <f t="shared" si="276"/>
        <v>0</v>
      </c>
      <c r="O834" s="80" t="str">
        <f t="shared" si="277"/>
        <v/>
      </c>
      <c r="P834" s="13" t="b">
        <f t="shared" si="278"/>
        <v>0</v>
      </c>
      <c r="Q834" s="80" t="str">
        <f t="shared" si="279"/>
        <v/>
      </c>
      <c r="R834" s="80" t="b">
        <f t="shared" si="280"/>
        <v>0</v>
      </c>
      <c r="S834" s="81" t="e">
        <f t="shared" si="264"/>
        <v>#VALUE!</v>
      </c>
      <c r="T834" s="81" t="e">
        <f t="shared" si="265"/>
        <v>#VALUE!</v>
      </c>
      <c r="U834" s="81" t="e">
        <f t="shared" si="266"/>
        <v>#VALUE!</v>
      </c>
      <c r="V834" s="82" t="e">
        <f t="shared" si="267"/>
        <v>#VALUE!</v>
      </c>
      <c r="W834" s="82" t="e">
        <f t="shared" si="281"/>
        <v>#VALUE!</v>
      </c>
      <c r="X834" s="82" t="b">
        <f t="shared" si="285"/>
        <v>0</v>
      </c>
      <c r="Y834" s="72" t="str">
        <f t="shared" si="268"/>
        <v/>
      </c>
      <c r="Z834" s="81" t="e" cm="1">
        <f t="array" aca="1" ref="Z834" ca="1">TEXT(RIGHT(10-RIGHT(SUM(INDEX(1*(MID(MID(C834,1,1)*2,ROW(INDIRECT("1:"&amp;LEN(MID(C834,1,1)*2))),1)),,))+MID(C834,2,1)+
SUM(INDEX(1*(MID(MID(C834,3,1)*2,ROW(INDIRECT("1:"&amp;LEN(MID(C834,3,1)*2))),1)),,))+MID(C834,4,1)+
SUM(INDEX(1*(MID(MID(C834,5,1)*2,ROW(INDIRECT("1:"&amp;LEN(MID(C834,5,1)*2))),1)),,))+MID(C834,6,1)+
SUM(INDEX(1*(MID(MID(C834,8,1)*2,ROW(INDIRECT("1:"&amp;LEN(MID(C834,8,1)*2))),1)),,))+MID(C834,9,1)+
SUM(INDEX(1*(MID(MID(C834,10,1)*2,ROW(INDIRECT("1:"&amp;LEN(MID(C834,10,1)*2))),1)),,)),1),1),"0")</f>
        <v>#VALUE!</v>
      </c>
      <c r="AA834" s="81" t="str">
        <f t="shared" si="269"/>
        <v/>
      </c>
      <c r="AB834" s="83" t="b">
        <f t="shared" si="270"/>
        <v>0</v>
      </c>
      <c r="AC834" s="154">
        <f t="shared" si="282"/>
        <v>0</v>
      </c>
      <c r="AD834" s="154">
        <f>SUMIF($C$15:C833,C834,$AC$15:AC833)</f>
        <v>0</v>
      </c>
      <c r="AE834" s="15">
        <f t="shared" si="283"/>
        <v>10000</v>
      </c>
      <c r="AF834" s="154">
        <f t="shared" si="284"/>
        <v>0</v>
      </c>
    </row>
    <row r="835" spans="1:32" s="30" customFormat="1" x14ac:dyDescent="0.25">
      <c r="A835" s="19">
        <v>820</v>
      </c>
      <c r="B835" s="20"/>
      <c r="C835" s="107"/>
      <c r="D835" s="20"/>
      <c r="E835" s="20"/>
      <c r="F835" s="20"/>
      <c r="G835" s="122"/>
      <c r="H835" s="156">
        <f t="shared" si="271"/>
        <v>0</v>
      </c>
      <c r="I835" s="117" t="str">
        <f t="shared" si="272"/>
        <v/>
      </c>
      <c r="J835" s="80" t="b">
        <f t="shared" si="273"/>
        <v>0</v>
      </c>
      <c r="K835" s="80" t="str">
        <f t="shared" si="274"/>
        <v/>
      </c>
      <c r="L835" s="80" t="b">
        <f>IF(C835="",FALSE,IFERROR(NOT(MATCH(C835,'Anställda och korttidsarbete'!$C:$C,0)&gt;0),TRUE))</f>
        <v>0</v>
      </c>
      <c r="M835" s="80" t="str">
        <f t="shared" si="275"/>
        <v/>
      </c>
      <c r="N835" s="80" t="b">
        <f t="shared" si="276"/>
        <v>0</v>
      </c>
      <c r="O835" s="80" t="str">
        <f t="shared" si="277"/>
        <v/>
      </c>
      <c r="P835" s="13" t="b">
        <f t="shared" si="278"/>
        <v>0</v>
      </c>
      <c r="Q835" s="80" t="str">
        <f t="shared" si="279"/>
        <v/>
      </c>
      <c r="R835" s="80" t="b">
        <f t="shared" si="280"/>
        <v>0</v>
      </c>
      <c r="S835" s="81" t="e">
        <f t="shared" si="264"/>
        <v>#VALUE!</v>
      </c>
      <c r="T835" s="81" t="e">
        <f t="shared" si="265"/>
        <v>#VALUE!</v>
      </c>
      <c r="U835" s="81" t="e">
        <f t="shared" si="266"/>
        <v>#VALUE!</v>
      </c>
      <c r="V835" s="82" t="e">
        <f t="shared" si="267"/>
        <v>#VALUE!</v>
      </c>
      <c r="W835" s="82" t="e">
        <f t="shared" si="281"/>
        <v>#VALUE!</v>
      </c>
      <c r="X835" s="82" t="b">
        <f t="shared" si="285"/>
        <v>0</v>
      </c>
      <c r="Y835" s="72" t="str">
        <f t="shared" si="268"/>
        <v/>
      </c>
      <c r="Z835" s="81" t="e" cm="1">
        <f t="array" aca="1" ref="Z835" ca="1">TEXT(RIGHT(10-RIGHT(SUM(INDEX(1*(MID(MID(C835,1,1)*2,ROW(INDIRECT("1:"&amp;LEN(MID(C835,1,1)*2))),1)),,))+MID(C835,2,1)+
SUM(INDEX(1*(MID(MID(C835,3,1)*2,ROW(INDIRECT("1:"&amp;LEN(MID(C835,3,1)*2))),1)),,))+MID(C835,4,1)+
SUM(INDEX(1*(MID(MID(C835,5,1)*2,ROW(INDIRECT("1:"&amp;LEN(MID(C835,5,1)*2))),1)),,))+MID(C835,6,1)+
SUM(INDEX(1*(MID(MID(C835,8,1)*2,ROW(INDIRECT("1:"&amp;LEN(MID(C835,8,1)*2))),1)),,))+MID(C835,9,1)+
SUM(INDEX(1*(MID(MID(C835,10,1)*2,ROW(INDIRECT("1:"&amp;LEN(MID(C835,10,1)*2))),1)),,)),1),1),"0")</f>
        <v>#VALUE!</v>
      </c>
      <c r="AA835" s="81" t="str">
        <f t="shared" si="269"/>
        <v/>
      </c>
      <c r="AB835" s="83" t="b">
        <f t="shared" si="270"/>
        <v>0</v>
      </c>
      <c r="AC835" s="154">
        <f t="shared" si="282"/>
        <v>0</v>
      </c>
      <c r="AD835" s="154">
        <f>SUMIF($C$15:C834,C835,$AC$15:AC834)</f>
        <v>0</v>
      </c>
      <c r="AE835" s="15">
        <f t="shared" si="283"/>
        <v>10000</v>
      </c>
      <c r="AF835" s="154">
        <f t="shared" si="284"/>
        <v>0</v>
      </c>
    </row>
    <row r="836" spans="1:32" s="30" customFormat="1" x14ac:dyDescent="0.25">
      <c r="A836" s="19">
        <v>821</v>
      </c>
      <c r="B836" s="20"/>
      <c r="C836" s="107"/>
      <c r="D836" s="20"/>
      <c r="E836" s="20"/>
      <c r="F836" s="20"/>
      <c r="G836" s="122"/>
      <c r="H836" s="156">
        <f t="shared" si="271"/>
        <v>0</v>
      </c>
      <c r="I836" s="117" t="str">
        <f t="shared" si="272"/>
        <v/>
      </c>
      <c r="J836" s="80" t="b">
        <f t="shared" si="273"/>
        <v>0</v>
      </c>
      <c r="K836" s="80" t="str">
        <f t="shared" si="274"/>
        <v/>
      </c>
      <c r="L836" s="80" t="b">
        <f>IF(C836="",FALSE,IFERROR(NOT(MATCH(C836,'Anställda och korttidsarbete'!$C:$C,0)&gt;0),TRUE))</f>
        <v>0</v>
      </c>
      <c r="M836" s="80" t="str">
        <f t="shared" si="275"/>
        <v/>
      </c>
      <c r="N836" s="80" t="b">
        <f t="shared" si="276"/>
        <v>0</v>
      </c>
      <c r="O836" s="80" t="str">
        <f t="shared" si="277"/>
        <v/>
      </c>
      <c r="P836" s="13" t="b">
        <f t="shared" si="278"/>
        <v>0</v>
      </c>
      <c r="Q836" s="80" t="str">
        <f t="shared" si="279"/>
        <v/>
      </c>
      <c r="R836" s="80" t="b">
        <f t="shared" si="280"/>
        <v>0</v>
      </c>
      <c r="S836" s="81" t="e">
        <f t="shared" si="264"/>
        <v>#VALUE!</v>
      </c>
      <c r="T836" s="81" t="e">
        <f t="shared" si="265"/>
        <v>#VALUE!</v>
      </c>
      <c r="U836" s="81" t="e">
        <f t="shared" si="266"/>
        <v>#VALUE!</v>
      </c>
      <c r="V836" s="82" t="e">
        <f t="shared" si="267"/>
        <v>#VALUE!</v>
      </c>
      <c r="W836" s="82" t="e">
        <f t="shared" si="281"/>
        <v>#VALUE!</v>
      </c>
      <c r="X836" s="82" t="b">
        <f t="shared" si="285"/>
        <v>0</v>
      </c>
      <c r="Y836" s="72" t="str">
        <f t="shared" si="268"/>
        <v/>
      </c>
      <c r="Z836" s="81" t="e" cm="1">
        <f t="array" aca="1" ref="Z836" ca="1">TEXT(RIGHT(10-RIGHT(SUM(INDEX(1*(MID(MID(C836,1,1)*2,ROW(INDIRECT("1:"&amp;LEN(MID(C836,1,1)*2))),1)),,))+MID(C836,2,1)+
SUM(INDEX(1*(MID(MID(C836,3,1)*2,ROW(INDIRECT("1:"&amp;LEN(MID(C836,3,1)*2))),1)),,))+MID(C836,4,1)+
SUM(INDEX(1*(MID(MID(C836,5,1)*2,ROW(INDIRECT("1:"&amp;LEN(MID(C836,5,1)*2))),1)),,))+MID(C836,6,1)+
SUM(INDEX(1*(MID(MID(C836,8,1)*2,ROW(INDIRECT("1:"&amp;LEN(MID(C836,8,1)*2))),1)),,))+MID(C836,9,1)+
SUM(INDEX(1*(MID(MID(C836,10,1)*2,ROW(INDIRECT("1:"&amp;LEN(MID(C836,10,1)*2))),1)),,)),1),1),"0")</f>
        <v>#VALUE!</v>
      </c>
      <c r="AA836" s="81" t="str">
        <f t="shared" si="269"/>
        <v/>
      </c>
      <c r="AB836" s="83" t="b">
        <f t="shared" si="270"/>
        <v>0</v>
      </c>
      <c r="AC836" s="154">
        <f t="shared" si="282"/>
        <v>0</v>
      </c>
      <c r="AD836" s="154">
        <f>SUMIF($C$15:C835,C836,$AC$15:AC835)</f>
        <v>0</v>
      </c>
      <c r="AE836" s="15">
        <f t="shared" si="283"/>
        <v>10000</v>
      </c>
      <c r="AF836" s="154">
        <f t="shared" si="284"/>
        <v>0</v>
      </c>
    </row>
    <row r="837" spans="1:32" s="30" customFormat="1" x14ac:dyDescent="0.25">
      <c r="A837" s="19">
        <v>822</v>
      </c>
      <c r="B837" s="20"/>
      <c r="C837" s="107"/>
      <c r="D837" s="20"/>
      <c r="E837" s="20"/>
      <c r="F837" s="20"/>
      <c r="G837" s="122"/>
      <c r="H837" s="156">
        <f t="shared" si="271"/>
        <v>0</v>
      </c>
      <c r="I837" s="117" t="str">
        <f t="shared" si="272"/>
        <v/>
      </c>
      <c r="J837" s="80" t="b">
        <f t="shared" si="273"/>
        <v>0</v>
      </c>
      <c r="K837" s="80" t="str">
        <f t="shared" si="274"/>
        <v/>
      </c>
      <c r="L837" s="80" t="b">
        <f>IF(C837="",FALSE,IFERROR(NOT(MATCH(C837,'Anställda och korttidsarbete'!$C:$C,0)&gt;0),TRUE))</f>
        <v>0</v>
      </c>
      <c r="M837" s="80" t="str">
        <f t="shared" si="275"/>
        <v/>
      </c>
      <c r="N837" s="80" t="b">
        <f t="shared" si="276"/>
        <v>0</v>
      </c>
      <c r="O837" s="80" t="str">
        <f t="shared" si="277"/>
        <v/>
      </c>
      <c r="P837" s="13" t="b">
        <f t="shared" si="278"/>
        <v>0</v>
      </c>
      <c r="Q837" s="80" t="str">
        <f t="shared" si="279"/>
        <v/>
      </c>
      <c r="R837" s="80" t="b">
        <f t="shared" si="280"/>
        <v>0</v>
      </c>
      <c r="S837" s="81" t="e">
        <f t="shared" si="264"/>
        <v>#VALUE!</v>
      </c>
      <c r="T837" s="81" t="e">
        <f t="shared" si="265"/>
        <v>#VALUE!</v>
      </c>
      <c r="U837" s="81" t="e">
        <f t="shared" si="266"/>
        <v>#VALUE!</v>
      </c>
      <c r="V837" s="82" t="e">
        <f t="shared" si="267"/>
        <v>#VALUE!</v>
      </c>
      <c r="W837" s="82" t="e">
        <f t="shared" si="281"/>
        <v>#VALUE!</v>
      </c>
      <c r="X837" s="82" t="b">
        <f t="shared" si="285"/>
        <v>0</v>
      </c>
      <c r="Y837" s="72" t="str">
        <f t="shared" si="268"/>
        <v/>
      </c>
      <c r="Z837" s="81" t="e" cm="1">
        <f t="array" aca="1" ref="Z837" ca="1">TEXT(RIGHT(10-RIGHT(SUM(INDEX(1*(MID(MID(C837,1,1)*2,ROW(INDIRECT("1:"&amp;LEN(MID(C837,1,1)*2))),1)),,))+MID(C837,2,1)+
SUM(INDEX(1*(MID(MID(C837,3,1)*2,ROW(INDIRECT("1:"&amp;LEN(MID(C837,3,1)*2))),1)),,))+MID(C837,4,1)+
SUM(INDEX(1*(MID(MID(C837,5,1)*2,ROW(INDIRECT("1:"&amp;LEN(MID(C837,5,1)*2))),1)),,))+MID(C837,6,1)+
SUM(INDEX(1*(MID(MID(C837,8,1)*2,ROW(INDIRECT("1:"&amp;LEN(MID(C837,8,1)*2))),1)),,))+MID(C837,9,1)+
SUM(INDEX(1*(MID(MID(C837,10,1)*2,ROW(INDIRECT("1:"&amp;LEN(MID(C837,10,1)*2))),1)),,)),1),1),"0")</f>
        <v>#VALUE!</v>
      </c>
      <c r="AA837" s="81" t="str">
        <f t="shared" si="269"/>
        <v/>
      </c>
      <c r="AB837" s="83" t="b">
        <f t="shared" si="270"/>
        <v>0</v>
      </c>
      <c r="AC837" s="154">
        <f t="shared" si="282"/>
        <v>0</v>
      </c>
      <c r="AD837" s="154">
        <f>SUMIF($C$15:C836,C837,$AC$15:AC836)</f>
        <v>0</v>
      </c>
      <c r="AE837" s="15">
        <f t="shared" si="283"/>
        <v>10000</v>
      </c>
      <c r="AF837" s="154">
        <f t="shared" si="284"/>
        <v>0</v>
      </c>
    </row>
    <row r="838" spans="1:32" s="30" customFormat="1" x14ac:dyDescent="0.25">
      <c r="A838" s="19">
        <v>823</v>
      </c>
      <c r="B838" s="20"/>
      <c r="C838" s="107"/>
      <c r="D838" s="20"/>
      <c r="E838" s="20"/>
      <c r="F838" s="20"/>
      <c r="G838" s="122"/>
      <c r="H838" s="156">
        <f t="shared" si="271"/>
        <v>0</v>
      </c>
      <c r="I838" s="117" t="str">
        <f t="shared" si="272"/>
        <v/>
      </c>
      <c r="J838" s="80" t="b">
        <f t="shared" si="273"/>
        <v>0</v>
      </c>
      <c r="K838" s="80" t="str">
        <f t="shared" si="274"/>
        <v/>
      </c>
      <c r="L838" s="80" t="b">
        <f>IF(C838="",FALSE,IFERROR(NOT(MATCH(C838,'Anställda och korttidsarbete'!$C:$C,0)&gt;0),TRUE))</f>
        <v>0</v>
      </c>
      <c r="M838" s="80" t="str">
        <f t="shared" si="275"/>
        <v/>
      </c>
      <c r="N838" s="80" t="b">
        <f t="shared" si="276"/>
        <v>0</v>
      </c>
      <c r="O838" s="80" t="str">
        <f t="shared" si="277"/>
        <v/>
      </c>
      <c r="P838" s="13" t="b">
        <f t="shared" si="278"/>
        <v>0</v>
      </c>
      <c r="Q838" s="80" t="str">
        <f t="shared" si="279"/>
        <v/>
      </c>
      <c r="R838" s="80" t="b">
        <f t="shared" si="280"/>
        <v>0</v>
      </c>
      <c r="S838" s="81" t="e">
        <f t="shared" si="264"/>
        <v>#VALUE!</v>
      </c>
      <c r="T838" s="81" t="e">
        <f t="shared" si="265"/>
        <v>#VALUE!</v>
      </c>
      <c r="U838" s="81" t="e">
        <f t="shared" si="266"/>
        <v>#VALUE!</v>
      </c>
      <c r="V838" s="82" t="e">
        <f t="shared" si="267"/>
        <v>#VALUE!</v>
      </c>
      <c r="W838" s="82" t="e">
        <f t="shared" si="281"/>
        <v>#VALUE!</v>
      </c>
      <c r="X838" s="82" t="b">
        <f t="shared" si="285"/>
        <v>0</v>
      </c>
      <c r="Y838" s="72" t="str">
        <f t="shared" si="268"/>
        <v/>
      </c>
      <c r="Z838" s="81" t="e" cm="1">
        <f t="array" aca="1" ref="Z838" ca="1">TEXT(RIGHT(10-RIGHT(SUM(INDEX(1*(MID(MID(C838,1,1)*2,ROW(INDIRECT("1:"&amp;LEN(MID(C838,1,1)*2))),1)),,))+MID(C838,2,1)+
SUM(INDEX(1*(MID(MID(C838,3,1)*2,ROW(INDIRECT("1:"&amp;LEN(MID(C838,3,1)*2))),1)),,))+MID(C838,4,1)+
SUM(INDEX(1*(MID(MID(C838,5,1)*2,ROW(INDIRECT("1:"&amp;LEN(MID(C838,5,1)*2))),1)),,))+MID(C838,6,1)+
SUM(INDEX(1*(MID(MID(C838,8,1)*2,ROW(INDIRECT("1:"&amp;LEN(MID(C838,8,1)*2))),1)),,))+MID(C838,9,1)+
SUM(INDEX(1*(MID(MID(C838,10,1)*2,ROW(INDIRECT("1:"&amp;LEN(MID(C838,10,1)*2))),1)),,)),1),1),"0")</f>
        <v>#VALUE!</v>
      </c>
      <c r="AA838" s="81" t="str">
        <f t="shared" si="269"/>
        <v/>
      </c>
      <c r="AB838" s="83" t="b">
        <f t="shared" si="270"/>
        <v>0</v>
      </c>
      <c r="AC838" s="154">
        <f t="shared" si="282"/>
        <v>0</v>
      </c>
      <c r="AD838" s="154">
        <f>SUMIF($C$15:C837,C838,$AC$15:AC837)</f>
        <v>0</v>
      </c>
      <c r="AE838" s="15">
        <f t="shared" si="283"/>
        <v>10000</v>
      </c>
      <c r="AF838" s="154">
        <f t="shared" si="284"/>
        <v>0</v>
      </c>
    </row>
    <row r="839" spans="1:32" s="30" customFormat="1" x14ac:dyDescent="0.25">
      <c r="A839" s="19">
        <v>824</v>
      </c>
      <c r="B839" s="20"/>
      <c r="C839" s="107"/>
      <c r="D839" s="20"/>
      <c r="E839" s="20"/>
      <c r="F839" s="20"/>
      <c r="G839" s="122"/>
      <c r="H839" s="156">
        <f t="shared" si="271"/>
        <v>0</v>
      </c>
      <c r="I839" s="117" t="str">
        <f t="shared" si="272"/>
        <v/>
      </c>
      <c r="J839" s="80" t="b">
        <f t="shared" si="273"/>
        <v>0</v>
      </c>
      <c r="K839" s="80" t="str">
        <f t="shared" si="274"/>
        <v/>
      </c>
      <c r="L839" s="80" t="b">
        <f>IF(C839="",FALSE,IFERROR(NOT(MATCH(C839,'Anställda och korttidsarbete'!$C:$C,0)&gt;0),TRUE))</f>
        <v>0</v>
      </c>
      <c r="M839" s="80" t="str">
        <f t="shared" si="275"/>
        <v/>
      </c>
      <c r="N839" s="80" t="b">
        <f t="shared" si="276"/>
        <v>0</v>
      </c>
      <c r="O839" s="80" t="str">
        <f t="shared" si="277"/>
        <v/>
      </c>
      <c r="P839" s="13" t="b">
        <f t="shared" si="278"/>
        <v>0</v>
      </c>
      <c r="Q839" s="80" t="str">
        <f t="shared" si="279"/>
        <v/>
      </c>
      <c r="R839" s="80" t="b">
        <f t="shared" si="280"/>
        <v>0</v>
      </c>
      <c r="S839" s="81" t="e">
        <f t="shared" si="264"/>
        <v>#VALUE!</v>
      </c>
      <c r="T839" s="81" t="e">
        <f t="shared" si="265"/>
        <v>#VALUE!</v>
      </c>
      <c r="U839" s="81" t="e">
        <f t="shared" si="266"/>
        <v>#VALUE!</v>
      </c>
      <c r="V839" s="82" t="e">
        <f t="shared" si="267"/>
        <v>#VALUE!</v>
      </c>
      <c r="W839" s="82" t="e">
        <f t="shared" si="281"/>
        <v>#VALUE!</v>
      </c>
      <c r="X839" s="82" t="b">
        <f t="shared" si="285"/>
        <v>0</v>
      </c>
      <c r="Y839" s="72" t="str">
        <f t="shared" si="268"/>
        <v/>
      </c>
      <c r="Z839" s="81" t="e" cm="1">
        <f t="array" aca="1" ref="Z839" ca="1">TEXT(RIGHT(10-RIGHT(SUM(INDEX(1*(MID(MID(C839,1,1)*2,ROW(INDIRECT("1:"&amp;LEN(MID(C839,1,1)*2))),1)),,))+MID(C839,2,1)+
SUM(INDEX(1*(MID(MID(C839,3,1)*2,ROW(INDIRECT("1:"&amp;LEN(MID(C839,3,1)*2))),1)),,))+MID(C839,4,1)+
SUM(INDEX(1*(MID(MID(C839,5,1)*2,ROW(INDIRECT("1:"&amp;LEN(MID(C839,5,1)*2))),1)),,))+MID(C839,6,1)+
SUM(INDEX(1*(MID(MID(C839,8,1)*2,ROW(INDIRECT("1:"&amp;LEN(MID(C839,8,1)*2))),1)),,))+MID(C839,9,1)+
SUM(INDEX(1*(MID(MID(C839,10,1)*2,ROW(INDIRECT("1:"&amp;LEN(MID(C839,10,1)*2))),1)),,)),1),1),"0")</f>
        <v>#VALUE!</v>
      </c>
      <c r="AA839" s="81" t="str">
        <f t="shared" si="269"/>
        <v/>
      </c>
      <c r="AB839" s="83" t="b">
        <f t="shared" si="270"/>
        <v>0</v>
      </c>
      <c r="AC839" s="154">
        <f t="shared" si="282"/>
        <v>0</v>
      </c>
      <c r="AD839" s="154">
        <f>SUMIF($C$15:C838,C839,$AC$15:AC838)</f>
        <v>0</v>
      </c>
      <c r="AE839" s="15">
        <f t="shared" si="283"/>
        <v>10000</v>
      </c>
      <c r="AF839" s="154">
        <f t="shared" si="284"/>
        <v>0</v>
      </c>
    </row>
    <row r="840" spans="1:32" s="30" customFormat="1" x14ac:dyDescent="0.25">
      <c r="A840" s="19">
        <v>825</v>
      </c>
      <c r="B840" s="20"/>
      <c r="C840" s="107"/>
      <c r="D840" s="20"/>
      <c r="E840" s="20"/>
      <c r="F840" s="20"/>
      <c r="G840" s="122"/>
      <c r="H840" s="156">
        <f t="shared" si="271"/>
        <v>0</v>
      </c>
      <c r="I840" s="117" t="str">
        <f t="shared" si="272"/>
        <v/>
      </c>
      <c r="J840" s="80" t="b">
        <f t="shared" si="273"/>
        <v>0</v>
      </c>
      <c r="K840" s="80" t="str">
        <f t="shared" si="274"/>
        <v/>
      </c>
      <c r="L840" s="80" t="b">
        <f>IF(C840="",FALSE,IFERROR(NOT(MATCH(C840,'Anställda och korttidsarbete'!$C:$C,0)&gt;0),TRUE))</f>
        <v>0</v>
      </c>
      <c r="M840" s="80" t="str">
        <f t="shared" si="275"/>
        <v/>
      </c>
      <c r="N840" s="80" t="b">
        <f t="shared" si="276"/>
        <v>0</v>
      </c>
      <c r="O840" s="80" t="str">
        <f t="shared" si="277"/>
        <v/>
      </c>
      <c r="P840" s="13" t="b">
        <f t="shared" si="278"/>
        <v>0</v>
      </c>
      <c r="Q840" s="80" t="str">
        <f t="shared" si="279"/>
        <v/>
      </c>
      <c r="R840" s="80" t="b">
        <f t="shared" si="280"/>
        <v>0</v>
      </c>
      <c r="S840" s="81" t="e">
        <f t="shared" si="264"/>
        <v>#VALUE!</v>
      </c>
      <c r="T840" s="81" t="e">
        <f t="shared" si="265"/>
        <v>#VALUE!</v>
      </c>
      <c r="U840" s="81" t="e">
        <f t="shared" si="266"/>
        <v>#VALUE!</v>
      </c>
      <c r="V840" s="82" t="e">
        <f t="shared" si="267"/>
        <v>#VALUE!</v>
      </c>
      <c r="W840" s="82" t="e">
        <f t="shared" si="281"/>
        <v>#VALUE!</v>
      </c>
      <c r="X840" s="82" t="b">
        <f t="shared" si="285"/>
        <v>0</v>
      </c>
      <c r="Y840" s="72" t="str">
        <f t="shared" si="268"/>
        <v/>
      </c>
      <c r="Z840" s="81" t="e" cm="1">
        <f t="array" aca="1" ref="Z840" ca="1">TEXT(RIGHT(10-RIGHT(SUM(INDEX(1*(MID(MID(C840,1,1)*2,ROW(INDIRECT("1:"&amp;LEN(MID(C840,1,1)*2))),1)),,))+MID(C840,2,1)+
SUM(INDEX(1*(MID(MID(C840,3,1)*2,ROW(INDIRECT("1:"&amp;LEN(MID(C840,3,1)*2))),1)),,))+MID(C840,4,1)+
SUM(INDEX(1*(MID(MID(C840,5,1)*2,ROW(INDIRECT("1:"&amp;LEN(MID(C840,5,1)*2))),1)),,))+MID(C840,6,1)+
SUM(INDEX(1*(MID(MID(C840,8,1)*2,ROW(INDIRECT("1:"&amp;LEN(MID(C840,8,1)*2))),1)),,))+MID(C840,9,1)+
SUM(INDEX(1*(MID(MID(C840,10,1)*2,ROW(INDIRECT("1:"&amp;LEN(MID(C840,10,1)*2))),1)),,)),1),1),"0")</f>
        <v>#VALUE!</v>
      </c>
      <c r="AA840" s="81" t="str">
        <f t="shared" si="269"/>
        <v/>
      </c>
      <c r="AB840" s="83" t="b">
        <f t="shared" si="270"/>
        <v>0</v>
      </c>
      <c r="AC840" s="154">
        <f t="shared" si="282"/>
        <v>0</v>
      </c>
      <c r="AD840" s="154">
        <f>SUMIF($C$15:C839,C840,$AC$15:AC839)</f>
        <v>0</v>
      </c>
      <c r="AE840" s="15">
        <f t="shared" si="283"/>
        <v>10000</v>
      </c>
      <c r="AF840" s="154">
        <f t="shared" si="284"/>
        <v>0</v>
      </c>
    </row>
    <row r="841" spans="1:32" s="30" customFormat="1" x14ac:dyDescent="0.25">
      <c r="A841" s="19">
        <v>826</v>
      </c>
      <c r="B841" s="20"/>
      <c r="C841" s="107"/>
      <c r="D841" s="20"/>
      <c r="E841" s="20"/>
      <c r="F841" s="20"/>
      <c r="G841" s="122"/>
      <c r="H841" s="156">
        <f t="shared" si="271"/>
        <v>0</v>
      </c>
      <c r="I841" s="117" t="str">
        <f t="shared" si="272"/>
        <v/>
      </c>
      <c r="J841" s="80" t="b">
        <f t="shared" si="273"/>
        <v>0</v>
      </c>
      <c r="K841" s="80" t="str">
        <f t="shared" si="274"/>
        <v/>
      </c>
      <c r="L841" s="80" t="b">
        <f>IF(C841="",FALSE,IFERROR(NOT(MATCH(C841,'Anställda och korttidsarbete'!$C:$C,0)&gt;0),TRUE))</f>
        <v>0</v>
      </c>
      <c r="M841" s="80" t="str">
        <f t="shared" si="275"/>
        <v/>
      </c>
      <c r="N841" s="80" t="b">
        <f t="shared" si="276"/>
        <v>0</v>
      </c>
      <c r="O841" s="80" t="str">
        <f t="shared" si="277"/>
        <v/>
      </c>
      <c r="P841" s="13" t="b">
        <f t="shared" si="278"/>
        <v>0</v>
      </c>
      <c r="Q841" s="80" t="str">
        <f t="shared" si="279"/>
        <v/>
      </c>
      <c r="R841" s="80" t="b">
        <f t="shared" si="280"/>
        <v>0</v>
      </c>
      <c r="S841" s="81" t="e">
        <f t="shared" si="264"/>
        <v>#VALUE!</v>
      </c>
      <c r="T841" s="81" t="e">
        <f t="shared" si="265"/>
        <v>#VALUE!</v>
      </c>
      <c r="U841" s="81" t="e">
        <f t="shared" si="266"/>
        <v>#VALUE!</v>
      </c>
      <c r="V841" s="82" t="e">
        <f t="shared" si="267"/>
        <v>#VALUE!</v>
      </c>
      <c r="W841" s="82" t="e">
        <f t="shared" si="281"/>
        <v>#VALUE!</v>
      </c>
      <c r="X841" s="82" t="b">
        <f t="shared" si="285"/>
        <v>0</v>
      </c>
      <c r="Y841" s="72" t="str">
        <f t="shared" si="268"/>
        <v/>
      </c>
      <c r="Z841" s="81" t="e" cm="1">
        <f t="array" aca="1" ref="Z841" ca="1">TEXT(RIGHT(10-RIGHT(SUM(INDEX(1*(MID(MID(C841,1,1)*2,ROW(INDIRECT("1:"&amp;LEN(MID(C841,1,1)*2))),1)),,))+MID(C841,2,1)+
SUM(INDEX(1*(MID(MID(C841,3,1)*2,ROW(INDIRECT("1:"&amp;LEN(MID(C841,3,1)*2))),1)),,))+MID(C841,4,1)+
SUM(INDEX(1*(MID(MID(C841,5,1)*2,ROW(INDIRECT("1:"&amp;LEN(MID(C841,5,1)*2))),1)),,))+MID(C841,6,1)+
SUM(INDEX(1*(MID(MID(C841,8,1)*2,ROW(INDIRECT("1:"&amp;LEN(MID(C841,8,1)*2))),1)),,))+MID(C841,9,1)+
SUM(INDEX(1*(MID(MID(C841,10,1)*2,ROW(INDIRECT("1:"&amp;LEN(MID(C841,10,1)*2))),1)),,)),1),1),"0")</f>
        <v>#VALUE!</v>
      </c>
      <c r="AA841" s="81" t="str">
        <f t="shared" si="269"/>
        <v/>
      </c>
      <c r="AB841" s="83" t="b">
        <f t="shared" si="270"/>
        <v>0</v>
      </c>
      <c r="AC841" s="154">
        <f t="shared" si="282"/>
        <v>0</v>
      </c>
      <c r="AD841" s="154">
        <f>SUMIF($C$15:C840,C841,$AC$15:AC840)</f>
        <v>0</v>
      </c>
      <c r="AE841" s="15">
        <f t="shared" si="283"/>
        <v>10000</v>
      </c>
      <c r="AF841" s="154">
        <f t="shared" si="284"/>
        <v>0</v>
      </c>
    </row>
    <row r="842" spans="1:32" s="30" customFormat="1" x14ac:dyDescent="0.25">
      <c r="A842" s="19">
        <v>827</v>
      </c>
      <c r="B842" s="20"/>
      <c r="C842" s="107"/>
      <c r="D842" s="20"/>
      <c r="E842" s="20"/>
      <c r="F842" s="20"/>
      <c r="G842" s="122"/>
      <c r="H842" s="156">
        <f t="shared" si="271"/>
        <v>0</v>
      </c>
      <c r="I842" s="117" t="str">
        <f t="shared" si="272"/>
        <v/>
      </c>
      <c r="J842" s="80" t="b">
        <f t="shared" si="273"/>
        <v>0</v>
      </c>
      <c r="K842" s="80" t="str">
        <f t="shared" si="274"/>
        <v/>
      </c>
      <c r="L842" s="80" t="b">
        <f>IF(C842="",FALSE,IFERROR(NOT(MATCH(C842,'Anställda och korttidsarbete'!$C:$C,0)&gt;0),TRUE))</f>
        <v>0</v>
      </c>
      <c r="M842" s="80" t="str">
        <f t="shared" si="275"/>
        <v/>
      </c>
      <c r="N842" s="80" t="b">
        <f t="shared" si="276"/>
        <v>0</v>
      </c>
      <c r="O842" s="80" t="str">
        <f t="shared" si="277"/>
        <v/>
      </c>
      <c r="P842" s="13" t="b">
        <f t="shared" si="278"/>
        <v>0</v>
      </c>
      <c r="Q842" s="80" t="str">
        <f t="shared" si="279"/>
        <v/>
      </c>
      <c r="R842" s="80" t="b">
        <f t="shared" si="280"/>
        <v>0</v>
      </c>
      <c r="S842" s="81" t="e">
        <f t="shared" si="264"/>
        <v>#VALUE!</v>
      </c>
      <c r="T842" s="81" t="e">
        <f t="shared" si="265"/>
        <v>#VALUE!</v>
      </c>
      <c r="U842" s="81" t="e">
        <f t="shared" si="266"/>
        <v>#VALUE!</v>
      </c>
      <c r="V842" s="82" t="e">
        <f t="shared" si="267"/>
        <v>#VALUE!</v>
      </c>
      <c r="W842" s="82" t="e">
        <f t="shared" si="281"/>
        <v>#VALUE!</v>
      </c>
      <c r="X842" s="82" t="b">
        <f t="shared" si="285"/>
        <v>0</v>
      </c>
      <c r="Y842" s="72" t="str">
        <f t="shared" si="268"/>
        <v/>
      </c>
      <c r="Z842" s="81" t="e" cm="1">
        <f t="array" aca="1" ref="Z842" ca="1">TEXT(RIGHT(10-RIGHT(SUM(INDEX(1*(MID(MID(C842,1,1)*2,ROW(INDIRECT("1:"&amp;LEN(MID(C842,1,1)*2))),1)),,))+MID(C842,2,1)+
SUM(INDEX(1*(MID(MID(C842,3,1)*2,ROW(INDIRECT("1:"&amp;LEN(MID(C842,3,1)*2))),1)),,))+MID(C842,4,1)+
SUM(INDEX(1*(MID(MID(C842,5,1)*2,ROW(INDIRECT("1:"&amp;LEN(MID(C842,5,1)*2))),1)),,))+MID(C842,6,1)+
SUM(INDEX(1*(MID(MID(C842,8,1)*2,ROW(INDIRECT("1:"&amp;LEN(MID(C842,8,1)*2))),1)),,))+MID(C842,9,1)+
SUM(INDEX(1*(MID(MID(C842,10,1)*2,ROW(INDIRECT("1:"&amp;LEN(MID(C842,10,1)*2))),1)),,)),1),1),"0")</f>
        <v>#VALUE!</v>
      </c>
      <c r="AA842" s="81" t="str">
        <f t="shared" si="269"/>
        <v/>
      </c>
      <c r="AB842" s="83" t="b">
        <f t="shared" si="270"/>
        <v>0</v>
      </c>
      <c r="AC842" s="154">
        <f t="shared" si="282"/>
        <v>0</v>
      </c>
      <c r="AD842" s="154">
        <f>SUMIF($C$15:C841,C842,$AC$15:AC841)</f>
        <v>0</v>
      </c>
      <c r="AE842" s="15">
        <f t="shared" si="283"/>
        <v>10000</v>
      </c>
      <c r="AF842" s="154">
        <f t="shared" si="284"/>
        <v>0</v>
      </c>
    </row>
    <row r="843" spans="1:32" s="30" customFormat="1" x14ac:dyDescent="0.25">
      <c r="A843" s="19">
        <v>828</v>
      </c>
      <c r="B843" s="20"/>
      <c r="C843" s="107"/>
      <c r="D843" s="20"/>
      <c r="E843" s="20"/>
      <c r="F843" s="20"/>
      <c r="G843" s="122"/>
      <c r="H843" s="156">
        <f t="shared" si="271"/>
        <v>0</v>
      </c>
      <c r="I843" s="117" t="str">
        <f t="shared" si="272"/>
        <v/>
      </c>
      <c r="J843" s="80" t="b">
        <f t="shared" si="273"/>
        <v>0</v>
      </c>
      <c r="K843" s="80" t="str">
        <f t="shared" si="274"/>
        <v/>
      </c>
      <c r="L843" s="80" t="b">
        <f>IF(C843="",FALSE,IFERROR(NOT(MATCH(C843,'Anställda och korttidsarbete'!$C:$C,0)&gt;0),TRUE))</f>
        <v>0</v>
      </c>
      <c r="M843" s="80" t="str">
        <f t="shared" si="275"/>
        <v/>
      </c>
      <c r="N843" s="80" t="b">
        <f t="shared" si="276"/>
        <v>0</v>
      </c>
      <c r="O843" s="80" t="str">
        <f t="shared" si="277"/>
        <v/>
      </c>
      <c r="P843" s="13" t="b">
        <f t="shared" si="278"/>
        <v>0</v>
      </c>
      <c r="Q843" s="80" t="str">
        <f t="shared" si="279"/>
        <v/>
      </c>
      <c r="R843" s="80" t="b">
        <f t="shared" si="280"/>
        <v>0</v>
      </c>
      <c r="S843" s="81" t="e">
        <f t="shared" si="264"/>
        <v>#VALUE!</v>
      </c>
      <c r="T843" s="81" t="e">
        <f t="shared" si="265"/>
        <v>#VALUE!</v>
      </c>
      <c r="U843" s="81" t="e">
        <f t="shared" si="266"/>
        <v>#VALUE!</v>
      </c>
      <c r="V843" s="82" t="e">
        <f t="shared" si="267"/>
        <v>#VALUE!</v>
      </c>
      <c r="W843" s="82" t="e">
        <f t="shared" si="281"/>
        <v>#VALUE!</v>
      </c>
      <c r="X843" s="82" t="b">
        <f t="shared" si="285"/>
        <v>0</v>
      </c>
      <c r="Y843" s="72" t="str">
        <f t="shared" si="268"/>
        <v/>
      </c>
      <c r="Z843" s="81" t="e" cm="1">
        <f t="array" aca="1" ref="Z843" ca="1">TEXT(RIGHT(10-RIGHT(SUM(INDEX(1*(MID(MID(C843,1,1)*2,ROW(INDIRECT("1:"&amp;LEN(MID(C843,1,1)*2))),1)),,))+MID(C843,2,1)+
SUM(INDEX(1*(MID(MID(C843,3,1)*2,ROW(INDIRECT("1:"&amp;LEN(MID(C843,3,1)*2))),1)),,))+MID(C843,4,1)+
SUM(INDEX(1*(MID(MID(C843,5,1)*2,ROW(INDIRECT("1:"&amp;LEN(MID(C843,5,1)*2))),1)),,))+MID(C843,6,1)+
SUM(INDEX(1*(MID(MID(C843,8,1)*2,ROW(INDIRECT("1:"&amp;LEN(MID(C843,8,1)*2))),1)),,))+MID(C843,9,1)+
SUM(INDEX(1*(MID(MID(C843,10,1)*2,ROW(INDIRECT("1:"&amp;LEN(MID(C843,10,1)*2))),1)),,)),1),1),"0")</f>
        <v>#VALUE!</v>
      </c>
      <c r="AA843" s="81" t="str">
        <f t="shared" si="269"/>
        <v/>
      </c>
      <c r="AB843" s="83" t="b">
        <f t="shared" si="270"/>
        <v>0</v>
      </c>
      <c r="AC843" s="154">
        <f t="shared" si="282"/>
        <v>0</v>
      </c>
      <c r="AD843" s="154">
        <f>SUMIF($C$15:C842,C843,$AC$15:AC842)</f>
        <v>0</v>
      </c>
      <c r="AE843" s="15">
        <f t="shared" si="283"/>
        <v>10000</v>
      </c>
      <c r="AF843" s="154">
        <f t="shared" si="284"/>
        <v>0</v>
      </c>
    </row>
    <row r="844" spans="1:32" s="30" customFormat="1" x14ac:dyDescent="0.25">
      <c r="A844" s="19">
        <v>829</v>
      </c>
      <c r="B844" s="20"/>
      <c r="C844" s="107"/>
      <c r="D844" s="20"/>
      <c r="E844" s="20"/>
      <c r="F844" s="20"/>
      <c r="G844" s="122"/>
      <c r="H844" s="156">
        <f t="shared" si="271"/>
        <v>0</v>
      </c>
      <c r="I844" s="117" t="str">
        <f t="shared" si="272"/>
        <v/>
      </c>
      <c r="J844" s="80" t="b">
        <f t="shared" si="273"/>
        <v>0</v>
      </c>
      <c r="K844" s="80" t="str">
        <f t="shared" si="274"/>
        <v/>
      </c>
      <c r="L844" s="80" t="b">
        <f>IF(C844="",FALSE,IFERROR(NOT(MATCH(C844,'Anställda och korttidsarbete'!$C:$C,0)&gt;0),TRUE))</f>
        <v>0</v>
      </c>
      <c r="M844" s="80" t="str">
        <f t="shared" si="275"/>
        <v/>
      </c>
      <c r="N844" s="80" t="b">
        <f t="shared" si="276"/>
        <v>0</v>
      </c>
      <c r="O844" s="80" t="str">
        <f t="shared" si="277"/>
        <v/>
      </c>
      <c r="P844" s="13" t="b">
        <f t="shared" si="278"/>
        <v>0</v>
      </c>
      <c r="Q844" s="80" t="str">
        <f t="shared" si="279"/>
        <v/>
      </c>
      <c r="R844" s="80" t="b">
        <f t="shared" si="280"/>
        <v>0</v>
      </c>
      <c r="S844" s="81" t="e">
        <f t="shared" si="264"/>
        <v>#VALUE!</v>
      </c>
      <c r="T844" s="81" t="e">
        <f t="shared" si="265"/>
        <v>#VALUE!</v>
      </c>
      <c r="U844" s="81" t="e">
        <f t="shared" si="266"/>
        <v>#VALUE!</v>
      </c>
      <c r="V844" s="82" t="e">
        <f t="shared" si="267"/>
        <v>#VALUE!</v>
      </c>
      <c r="W844" s="82" t="e">
        <f t="shared" si="281"/>
        <v>#VALUE!</v>
      </c>
      <c r="X844" s="82" t="b">
        <f t="shared" si="285"/>
        <v>0</v>
      </c>
      <c r="Y844" s="72" t="str">
        <f t="shared" si="268"/>
        <v/>
      </c>
      <c r="Z844" s="81" t="e" cm="1">
        <f t="array" aca="1" ref="Z844" ca="1">TEXT(RIGHT(10-RIGHT(SUM(INDEX(1*(MID(MID(C844,1,1)*2,ROW(INDIRECT("1:"&amp;LEN(MID(C844,1,1)*2))),1)),,))+MID(C844,2,1)+
SUM(INDEX(1*(MID(MID(C844,3,1)*2,ROW(INDIRECT("1:"&amp;LEN(MID(C844,3,1)*2))),1)),,))+MID(C844,4,1)+
SUM(INDEX(1*(MID(MID(C844,5,1)*2,ROW(INDIRECT("1:"&amp;LEN(MID(C844,5,1)*2))),1)),,))+MID(C844,6,1)+
SUM(INDEX(1*(MID(MID(C844,8,1)*2,ROW(INDIRECT("1:"&amp;LEN(MID(C844,8,1)*2))),1)),,))+MID(C844,9,1)+
SUM(INDEX(1*(MID(MID(C844,10,1)*2,ROW(INDIRECT("1:"&amp;LEN(MID(C844,10,1)*2))),1)),,)),1),1),"0")</f>
        <v>#VALUE!</v>
      </c>
      <c r="AA844" s="81" t="str">
        <f t="shared" si="269"/>
        <v/>
      </c>
      <c r="AB844" s="83" t="b">
        <f t="shared" si="270"/>
        <v>0</v>
      </c>
      <c r="AC844" s="154">
        <f t="shared" si="282"/>
        <v>0</v>
      </c>
      <c r="AD844" s="154">
        <f>SUMIF($C$15:C843,C844,$AC$15:AC843)</f>
        <v>0</v>
      </c>
      <c r="AE844" s="15">
        <f t="shared" si="283"/>
        <v>10000</v>
      </c>
      <c r="AF844" s="154">
        <f t="shared" si="284"/>
        <v>0</v>
      </c>
    </row>
    <row r="845" spans="1:32" s="30" customFormat="1" x14ac:dyDescent="0.25">
      <c r="A845" s="19">
        <v>830</v>
      </c>
      <c r="B845" s="20"/>
      <c r="C845" s="107"/>
      <c r="D845" s="20"/>
      <c r="E845" s="20"/>
      <c r="F845" s="20"/>
      <c r="G845" s="122"/>
      <c r="H845" s="156">
        <f t="shared" si="271"/>
        <v>0</v>
      </c>
      <c r="I845" s="117" t="str">
        <f t="shared" si="272"/>
        <v/>
      </c>
      <c r="J845" s="80" t="b">
        <f t="shared" si="273"/>
        <v>0</v>
      </c>
      <c r="K845" s="80" t="str">
        <f t="shared" si="274"/>
        <v/>
      </c>
      <c r="L845" s="80" t="b">
        <f>IF(C845="",FALSE,IFERROR(NOT(MATCH(C845,'Anställda och korttidsarbete'!$C:$C,0)&gt;0),TRUE))</f>
        <v>0</v>
      </c>
      <c r="M845" s="80" t="str">
        <f t="shared" si="275"/>
        <v/>
      </c>
      <c r="N845" s="80" t="b">
        <f t="shared" si="276"/>
        <v>0</v>
      </c>
      <c r="O845" s="80" t="str">
        <f t="shared" si="277"/>
        <v/>
      </c>
      <c r="P845" s="13" t="b">
        <f t="shared" si="278"/>
        <v>0</v>
      </c>
      <c r="Q845" s="80" t="str">
        <f t="shared" si="279"/>
        <v/>
      </c>
      <c r="R845" s="80" t="b">
        <f t="shared" si="280"/>
        <v>0</v>
      </c>
      <c r="S845" s="81" t="e">
        <f t="shared" si="264"/>
        <v>#VALUE!</v>
      </c>
      <c r="T845" s="81" t="e">
        <f t="shared" si="265"/>
        <v>#VALUE!</v>
      </c>
      <c r="U845" s="81" t="e">
        <f t="shared" si="266"/>
        <v>#VALUE!</v>
      </c>
      <c r="V845" s="82" t="e">
        <f t="shared" si="267"/>
        <v>#VALUE!</v>
      </c>
      <c r="W845" s="82" t="e">
        <f t="shared" si="281"/>
        <v>#VALUE!</v>
      </c>
      <c r="X845" s="82" t="b">
        <f t="shared" si="285"/>
        <v>0</v>
      </c>
      <c r="Y845" s="72" t="str">
        <f t="shared" si="268"/>
        <v/>
      </c>
      <c r="Z845" s="81" t="e" cm="1">
        <f t="array" aca="1" ref="Z845" ca="1">TEXT(RIGHT(10-RIGHT(SUM(INDEX(1*(MID(MID(C845,1,1)*2,ROW(INDIRECT("1:"&amp;LEN(MID(C845,1,1)*2))),1)),,))+MID(C845,2,1)+
SUM(INDEX(1*(MID(MID(C845,3,1)*2,ROW(INDIRECT("1:"&amp;LEN(MID(C845,3,1)*2))),1)),,))+MID(C845,4,1)+
SUM(INDEX(1*(MID(MID(C845,5,1)*2,ROW(INDIRECT("1:"&amp;LEN(MID(C845,5,1)*2))),1)),,))+MID(C845,6,1)+
SUM(INDEX(1*(MID(MID(C845,8,1)*2,ROW(INDIRECT("1:"&amp;LEN(MID(C845,8,1)*2))),1)),,))+MID(C845,9,1)+
SUM(INDEX(1*(MID(MID(C845,10,1)*2,ROW(INDIRECT("1:"&amp;LEN(MID(C845,10,1)*2))),1)),,)),1),1),"0")</f>
        <v>#VALUE!</v>
      </c>
      <c r="AA845" s="81" t="str">
        <f t="shared" si="269"/>
        <v/>
      </c>
      <c r="AB845" s="83" t="b">
        <f t="shared" si="270"/>
        <v>0</v>
      </c>
      <c r="AC845" s="154">
        <f t="shared" si="282"/>
        <v>0</v>
      </c>
      <c r="AD845" s="154">
        <f>SUMIF($C$15:C844,C845,$AC$15:AC844)</f>
        <v>0</v>
      </c>
      <c r="AE845" s="15">
        <f t="shared" si="283"/>
        <v>10000</v>
      </c>
      <c r="AF845" s="154">
        <f t="shared" si="284"/>
        <v>0</v>
      </c>
    </row>
    <row r="846" spans="1:32" s="30" customFormat="1" x14ac:dyDescent="0.25">
      <c r="A846" s="19">
        <v>831</v>
      </c>
      <c r="B846" s="20"/>
      <c r="C846" s="107"/>
      <c r="D846" s="20"/>
      <c r="E846" s="20"/>
      <c r="F846" s="20"/>
      <c r="G846" s="122"/>
      <c r="H846" s="156">
        <f t="shared" si="271"/>
        <v>0</v>
      </c>
      <c r="I846" s="117" t="str">
        <f t="shared" si="272"/>
        <v/>
      </c>
      <c r="J846" s="80" t="b">
        <f t="shared" si="273"/>
        <v>0</v>
      </c>
      <c r="K846" s="80" t="str">
        <f t="shared" si="274"/>
        <v/>
      </c>
      <c r="L846" s="80" t="b">
        <f>IF(C846="",FALSE,IFERROR(NOT(MATCH(C846,'Anställda och korttidsarbete'!$C:$C,0)&gt;0),TRUE))</f>
        <v>0</v>
      </c>
      <c r="M846" s="80" t="str">
        <f t="shared" si="275"/>
        <v/>
      </c>
      <c r="N846" s="80" t="b">
        <f t="shared" si="276"/>
        <v>0</v>
      </c>
      <c r="O846" s="80" t="str">
        <f t="shared" si="277"/>
        <v/>
      </c>
      <c r="P846" s="13" t="b">
        <f t="shared" si="278"/>
        <v>0</v>
      </c>
      <c r="Q846" s="80" t="str">
        <f t="shared" si="279"/>
        <v/>
      </c>
      <c r="R846" s="80" t="b">
        <f t="shared" si="280"/>
        <v>0</v>
      </c>
      <c r="S846" s="81" t="e">
        <f t="shared" si="264"/>
        <v>#VALUE!</v>
      </c>
      <c r="T846" s="81" t="e">
        <f t="shared" si="265"/>
        <v>#VALUE!</v>
      </c>
      <c r="U846" s="81" t="e">
        <f t="shared" si="266"/>
        <v>#VALUE!</v>
      </c>
      <c r="V846" s="82" t="e">
        <f t="shared" si="267"/>
        <v>#VALUE!</v>
      </c>
      <c r="W846" s="82" t="e">
        <f t="shared" si="281"/>
        <v>#VALUE!</v>
      </c>
      <c r="X846" s="82" t="b">
        <f t="shared" si="285"/>
        <v>0</v>
      </c>
      <c r="Y846" s="72" t="str">
        <f t="shared" si="268"/>
        <v/>
      </c>
      <c r="Z846" s="81" t="e" cm="1">
        <f t="array" aca="1" ref="Z846" ca="1">TEXT(RIGHT(10-RIGHT(SUM(INDEX(1*(MID(MID(C846,1,1)*2,ROW(INDIRECT("1:"&amp;LEN(MID(C846,1,1)*2))),1)),,))+MID(C846,2,1)+
SUM(INDEX(1*(MID(MID(C846,3,1)*2,ROW(INDIRECT("1:"&amp;LEN(MID(C846,3,1)*2))),1)),,))+MID(C846,4,1)+
SUM(INDEX(1*(MID(MID(C846,5,1)*2,ROW(INDIRECT("1:"&amp;LEN(MID(C846,5,1)*2))),1)),,))+MID(C846,6,1)+
SUM(INDEX(1*(MID(MID(C846,8,1)*2,ROW(INDIRECT("1:"&amp;LEN(MID(C846,8,1)*2))),1)),,))+MID(C846,9,1)+
SUM(INDEX(1*(MID(MID(C846,10,1)*2,ROW(INDIRECT("1:"&amp;LEN(MID(C846,10,1)*2))),1)),,)),1),1),"0")</f>
        <v>#VALUE!</v>
      </c>
      <c r="AA846" s="81" t="str">
        <f t="shared" si="269"/>
        <v/>
      </c>
      <c r="AB846" s="83" t="b">
        <f t="shared" si="270"/>
        <v>0</v>
      </c>
      <c r="AC846" s="154">
        <f t="shared" si="282"/>
        <v>0</v>
      </c>
      <c r="AD846" s="154">
        <f>SUMIF($C$15:C845,C846,$AC$15:AC845)</f>
        <v>0</v>
      </c>
      <c r="AE846" s="15">
        <f t="shared" si="283"/>
        <v>10000</v>
      </c>
      <c r="AF846" s="154">
        <f t="shared" si="284"/>
        <v>0</v>
      </c>
    </row>
    <row r="847" spans="1:32" s="30" customFormat="1" x14ac:dyDescent="0.25">
      <c r="A847" s="19">
        <v>832</v>
      </c>
      <c r="B847" s="20"/>
      <c r="C847" s="107"/>
      <c r="D847" s="20"/>
      <c r="E847" s="20"/>
      <c r="F847" s="20"/>
      <c r="G847" s="122"/>
      <c r="H847" s="156">
        <f t="shared" si="271"/>
        <v>0</v>
      </c>
      <c r="I847" s="117" t="str">
        <f t="shared" si="272"/>
        <v/>
      </c>
      <c r="J847" s="80" t="b">
        <f t="shared" si="273"/>
        <v>0</v>
      </c>
      <c r="K847" s="80" t="str">
        <f t="shared" si="274"/>
        <v/>
      </c>
      <c r="L847" s="80" t="b">
        <f>IF(C847="",FALSE,IFERROR(NOT(MATCH(C847,'Anställda och korttidsarbete'!$C:$C,0)&gt;0),TRUE))</f>
        <v>0</v>
      </c>
      <c r="M847" s="80" t="str">
        <f t="shared" si="275"/>
        <v/>
      </c>
      <c r="N847" s="80" t="b">
        <f t="shared" si="276"/>
        <v>0</v>
      </c>
      <c r="O847" s="80" t="str">
        <f t="shared" si="277"/>
        <v/>
      </c>
      <c r="P847" s="13" t="b">
        <f t="shared" si="278"/>
        <v>0</v>
      </c>
      <c r="Q847" s="80" t="str">
        <f t="shared" si="279"/>
        <v/>
      </c>
      <c r="R847" s="80" t="b">
        <f t="shared" si="280"/>
        <v>0</v>
      </c>
      <c r="S847" s="81" t="e">
        <f t="shared" si="264"/>
        <v>#VALUE!</v>
      </c>
      <c r="T847" s="81" t="e">
        <f t="shared" si="265"/>
        <v>#VALUE!</v>
      </c>
      <c r="U847" s="81" t="e">
        <f t="shared" si="266"/>
        <v>#VALUE!</v>
      </c>
      <c r="V847" s="82" t="e">
        <f t="shared" si="267"/>
        <v>#VALUE!</v>
      </c>
      <c r="W847" s="82" t="e">
        <f t="shared" si="281"/>
        <v>#VALUE!</v>
      </c>
      <c r="X847" s="82" t="b">
        <f t="shared" si="285"/>
        <v>0</v>
      </c>
      <c r="Y847" s="72" t="str">
        <f t="shared" si="268"/>
        <v/>
      </c>
      <c r="Z847" s="81" t="e" cm="1">
        <f t="array" aca="1" ref="Z847" ca="1">TEXT(RIGHT(10-RIGHT(SUM(INDEX(1*(MID(MID(C847,1,1)*2,ROW(INDIRECT("1:"&amp;LEN(MID(C847,1,1)*2))),1)),,))+MID(C847,2,1)+
SUM(INDEX(1*(MID(MID(C847,3,1)*2,ROW(INDIRECT("1:"&amp;LEN(MID(C847,3,1)*2))),1)),,))+MID(C847,4,1)+
SUM(INDEX(1*(MID(MID(C847,5,1)*2,ROW(INDIRECT("1:"&amp;LEN(MID(C847,5,1)*2))),1)),,))+MID(C847,6,1)+
SUM(INDEX(1*(MID(MID(C847,8,1)*2,ROW(INDIRECT("1:"&amp;LEN(MID(C847,8,1)*2))),1)),,))+MID(C847,9,1)+
SUM(INDEX(1*(MID(MID(C847,10,1)*2,ROW(INDIRECT("1:"&amp;LEN(MID(C847,10,1)*2))),1)),,)),1),1),"0")</f>
        <v>#VALUE!</v>
      </c>
      <c r="AA847" s="81" t="str">
        <f t="shared" si="269"/>
        <v/>
      </c>
      <c r="AB847" s="83" t="b">
        <f t="shared" si="270"/>
        <v>0</v>
      </c>
      <c r="AC847" s="154">
        <f t="shared" si="282"/>
        <v>0</v>
      </c>
      <c r="AD847" s="154">
        <f>SUMIF($C$15:C846,C847,$AC$15:AC846)</f>
        <v>0</v>
      </c>
      <c r="AE847" s="15">
        <f t="shared" si="283"/>
        <v>10000</v>
      </c>
      <c r="AF847" s="154">
        <f t="shared" si="284"/>
        <v>0</v>
      </c>
    </row>
    <row r="848" spans="1:32" s="30" customFormat="1" x14ac:dyDescent="0.25">
      <c r="A848" s="19">
        <v>833</v>
      </c>
      <c r="B848" s="20"/>
      <c r="C848" s="107"/>
      <c r="D848" s="20"/>
      <c r="E848" s="20"/>
      <c r="F848" s="20"/>
      <c r="G848" s="122"/>
      <c r="H848" s="156">
        <f t="shared" si="271"/>
        <v>0</v>
      </c>
      <c r="I848" s="117" t="str">
        <f t="shared" si="272"/>
        <v/>
      </c>
      <c r="J848" s="80" t="b">
        <f t="shared" si="273"/>
        <v>0</v>
      </c>
      <c r="K848" s="80" t="str">
        <f t="shared" si="274"/>
        <v/>
      </c>
      <c r="L848" s="80" t="b">
        <f>IF(C848="",FALSE,IFERROR(NOT(MATCH(C848,'Anställda och korttidsarbete'!$C:$C,0)&gt;0),TRUE))</f>
        <v>0</v>
      </c>
      <c r="M848" s="80" t="str">
        <f t="shared" si="275"/>
        <v/>
      </c>
      <c r="N848" s="80" t="b">
        <f t="shared" si="276"/>
        <v>0</v>
      </c>
      <c r="O848" s="80" t="str">
        <f t="shared" si="277"/>
        <v/>
      </c>
      <c r="P848" s="13" t="b">
        <f t="shared" si="278"/>
        <v>0</v>
      </c>
      <c r="Q848" s="80" t="str">
        <f t="shared" si="279"/>
        <v/>
      </c>
      <c r="R848" s="80" t="b">
        <f t="shared" si="280"/>
        <v>0</v>
      </c>
      <c r="S848" s="81" t="e">
        <f t="shared" ref="S848:S911" si="286">VALUE(LEFT(C848,2))</f>
        <v>#VALUE!</v>
      </c>
      <c r="T848" s="81" t="e">
        <f t="shared" ref="T848:T911" si="287">VALUE(MID(C848,3,2))</f>
        <v>#VALUE!</v>
      </c>
      <c r="U848" s="81" t="e">
        <f t="shared" ref="U848:U911" si="288">TEXT(IF(VALUE(MID(C848,5,2))&gt;31,MID(C848,5,2)-60,VALUE(MID(C848,5,2))),"00")</f>
        <v>#VALUE!</v>
      </c>
      <c r="V848" s="82" t="e">
        <f t="shared" ref="V848:V911" si="289">DATEVALUE(IF(VALUE(LEFT(C848,2))&lt;20,20,19)&amp;TEXT(S848,"00")&amp;"/"&amp;T848&amp;"/"&amp;U848)</f>
        <v>#VALUE!</v>
      </c>
      <c r="W848" s="82" t="e">
        <f t="shared" si="281"/>
        <v>#VALUE!</v>
      </c>
      <c r="X848" s="82" t="b">
        <f t="shared" si="285"/>
        <v>0</v>
      </c>
      <c r="Y848" s="72" t="str">
        <f t="shared" ref="Y848:Y911" si="290">RIGHT(C848,1)</f>
        <v/>
      </c>
      <c r="Z848" s="81" t="e" cm="1">
        <f t="array" aca="1" ref="Z848" ca="1">TEXT(RIGHT(10-RIGHT(SUM(INDEX(1*(MID(MID(C848,1,1)*2,ROW(INDIRECT("1:"&amp;LEN(MID(C848,1,1)*2))),1)),,))+MID(C848,2,1)+
SUM(INDEX(1*(MID(MID(C848,3,1)*2,ROW(INDIRECT("1:"&amp;LEN(MID(C848,3,1)*2))),1)),,))+MID(C848,4,1)+
SUM(INDEX(1*(MID(MID(C848,5,1)*2,ROW(INDIRECT("1:"&amp;LEN(MID(C848,5,1)*2))),1)),,))+MID(C848,6,1)+
SUM(INDEX(1*(MID(MID(C848,8,1)*2,ROW(INDIRECT("1:"&amp;LEN(MID(C848,8,1)*2))),1)),,))+MID(C848,9,1)+
SUM(INDEX(1*(MID(MID(C848,10,1)*2,ROW(INDIRECT("1:"&amp;LEN(MID(C848,10,1)*2))),1)),,)),1),1),"0")</f>
        <v>#VALUE!</v>
      </c>
      <c r="AA848" s="81" t="str">
        <f t="shared" ref="AA848:AA911" si="291">IF(C848="","",Z848=Y848)</f>
        <v/>
      </c>
      <c r="AB848" s="83" t="b">
        <f t="shared" ref="AB848:AB911" si="292">IFERROR(NOT(IF(OR(C848&lt;&gt;"",B848&lt;&gt;""),AND(X848,AA848),TRUE)),TRUE)</f>
        <v>0</v>
      </c>
      <c r="AC848" s="154">
        <f t="shared" si="282"/>
        <v>0</v>
      </c>
      <c r="AD848" s="154">
        <f>SUMIF($C$15:C847,C848,$AC$15:AC847)</f>
        <v>0</v>
      </c>
      <c r="AE848" s="15">
        <f t="shared" si="283"/>
        <v>10000</v>
      </c>
      <c r="AF848" s="154">
        <f t="shared" si="284"/>
        <v>0</v>
      </c>
    </row>
    <row r="849" spans="1:32" s="30" customFormat="1" x14ac:dyDescent="0.25">
      <c r="A849" s="19">
        <v>834</v>
      </c>
      <c r="B849" s="20"/>
      <c r="C849" s="107"/>
      <c r="D849" s="20"/>
      <c r="E849" s="20"/>
      <c r="F849" s="20"/>
      <c r="G849" s="122"/>
      <c r="H849" s="156">
        <f t="shared" ref="H849:H912" si="293">IF(R849,0,IF(ROUNDUP(AF849,0)&lt;0,0,ROUNDUP(AF849,0)))</f>
        <v>0</v>
      </c>
      <c r="I849" s="117" t="str">
        <f t="shared" ref="I849:I912" si="294">IF(K849="","",K849&amp;". ")&amp;IF(M849="","",M849&amp;". ")&amp;IF(O849="","",O849&amp;". ")</f>
        <v/>
      </c>
      <c r="J849" s="80" t="b">
        <f t="shared" ref="J849:J912" si="295">IF(AND(C849="",COUNTA(B849:G849)&lt;5),FALSE,AB849)</f>
        <v>0</v>
      </c>
      <c r="K849" s="80" t="str">
        <f t="shared" ref="K849:K912" si="296">IF(J849,$K$14,"")</f>
        <v/>
      </c>
      <c r="L849" s="80" t="b">
        <f>IF(C849="",FALSE,IFERROR(NOT(MATCH(C849,'Anställda och korttidsarbete'!$C:$C,0)&gt;0),TRUE))</f>
        <v>0</v>
      </c>
      <c r="M849" s="80" t="str">
        <f t="shared" ref="M849:M912" si="297">IF(L849,$M$14,"")</f>
        <v/>
      </c>
      <c r="N849" s="80" t="b">
        <f t="shared" ref="N849:N912" si="298">IF(AC849&lt;&gt;AF849,TRUE,FALSE)</f>
        <v>0</v>
      </c>
      <c r="O849" s="80" t="str">
        <f t="shared" ref="O849:O912" si="299">IF(N849,$O$14,"")</f>
        <v/>
      </c>
      <c r="P849" s="13" t="b">
        <f t="shared" ref="P849:P912" si="300">AND(COUNTA(B849:G849)&gt;0,OR(B849="",C849="",D849="",E849="",F849="",G849=""))</f>
        <v>0</v>
      </c>
      <c r="Q849" s="80" t="str">
        <f t="shared" ref="Q849:Q912" si="301">IF(P849,Q$14,"")</f>
        <v/>
      </c>
      <c r="R849" s="80" t="b">
        <f t="shared" ref="R849:R912" si="302">OR(J849,L849,P849)</f>
        <v>0</v>
      </c>
      <c r="S849" s="81" t="e">
        <f t="shared" si="286"/>
        <v>#VALUE!</v>
      </c>
      <c r="T849" s="81" t="e">
        <f t="shared" si="287"/>
        <v>#VALUE!</v>
      </c>
      <c r="U849" s="81" t="e">
        <f t="shared" si="288"/>
        <v>#VALUE!</v>
      </c>
      <c r="V849" s="82" t="e">
        <f t="shared" si="289"/>
        <v>#VALUE!</v>
      </c>
      <c r="W849" s="82" t="e">
        <f t="shared" ref="W849:W912" si="303">DATE(S849,T849,U849)</f>
        <v>#VALUE!</v>
      </c>
      <c r="X849" s="82" t="b">
        <f t="shared" si="285"/>
        <v>0</v>
      </c>
      <c r="Y849" s="72" t="str">
        <f t="shared" si="290"/>
        <v/>
      </c>
      <c r="Z849" s="81" t="e" cm="1">
        <f t="array" aca="1" ref="Z849" ca="1">TEXT(RIGHT(10-RIGHT(SUM(INDEX(1*(MID(MID(C849,1,1)*2,ROW(INDIRECT("1:"&amp;LEN(MID(C849,1,1)*2))),1)),,))+MID(C849,2,1)+
SUM(INDEX(1*(MID(MID(C849,3,1)*2,ROW(INDIRECT("1:"&amp;LEN(MID(C849,3,1)*2))),1)),,))+MID(C849,4,1)+
SUM(INDEX(1*(MID(MID(C849,5,1)*2,ROW(INDIRECT("1:"&amp;LEN(MID(C849,5,1)*2))),1)),,))+MID(C849,6,1)+
SUM(INDEX(1*(MID(MID(C849,8,1)*2,ROW(INDIRECT("1:"&amp;LEN(MID(C849,8,1)*2))),1)),,))+MID(C849,9,1)+
SUM(INDEX(1*(MID(MID(C849,10,1)*2,ROW(INDIRECT("1:"&amp;LEN(MID(C849,10,1)*2))),1)),,)),1),1),"0")</f>
        <v>#VALUE!</v>
      </c>
      <c r="AA849" s="81" t="str">
        <f t="shared" si="291"/>
        <v/>
      </c>
      <c r="AB849" s="83" t="b">
        <f t="shared" si="292"/>
        <v>0</v>
      </c>
      <c r="AC849" s="154">
        <f t="shared" ref="AC849:AC912" si="304">MIN(G849*60%,10000)</f>
        <v>0</v>
      </c>
      <c r="AD849" s="154">
        <f>SUMIF($C$15:C848,C849,$AC$15:AC848)</f>
        <v>0</v>
      </c>
      <c r="AE849" s="15">
        <f t="shared" ref="AE849:AE912" si="305">10000-AD849</f>
        <v>10000</v>
      </c>
      <c r="AF849" s="154">
        <f t="shared" ref="AF849:AF912" si="306">IF(AE849=10000,AC849,MIN(AE849,AC849))</f>
        <v>0</v>
      </c>
    </row>
    <row r="850" spans="1:32" s="30" customFormat="1" x14ac:dyDescent="0.25">
      <c r="A850" s="19">
        <v>835</v>
      </c>
      <c r="B850" s="20"/>
      <c r="C850" s="107"/>
      <c r="D850" s="20"/>
      <c r="E850" s="20"/>
      <c r="F850" s="20"/>
      <c r="G850" s="122"/>
      <c r="H850" s="156">
        <f t="shared" si="293"/>
        <v>0</v>
      </c>
      <c r="I850" s="117" t="str">
        <f t="shared" si="294"/>
        <v/>
      </c>
      <c r="J850" s="80" t="b">
        <f t="shared" si="295"/>
        <v>0</v>
      </c>
      <c r="K850" s="80" t="str">
        <f t="shared" si="296"/>
        <v/>
      </c>
      <c r="L850" s="80" t="b">
        <f>IF(C850="",FALSE,IFERROR(NOT(MATCH(C850,'Anställda och korttidsarbete'!$C:$C,0)&gt;0),TRUE))</f>
        <v>0</v>
      </c>
      <c r="M850" s="80" t="str">
        <f t="shared" si="297"/>
        <v/>
      </c>
      <c r="N850" s="80" t="b">
        <f t="shared" si="298"/>
        <v>0</v>
      </c>
      <c r="O850" s="80" t="str">
        <f t="shared" si="299"/>
        <v/>
      </c>
      <c r="P850" s="13" t="b">
        <f t="shared" si="300"/>
        <v>0</v>
      </c>
      <c r="Q850" s="80" t="str">
        <f t="shared" si="301"/>
        <v/>
      </c>
      <c r="R850" s="80" t="b">
        <f t="shared" si="302"/>
        <v>0</v>
      </c>
      <c r="S850" s="81" t="e">
        <f t="shared" si="286"/>
        <v>#VALUE!</v>
      </c>
      <c r="T850" s="81" t="e">
        <f t="shared" si="287"/>
        <v>#VALUE!</v>
      </c>
      <c r="U850" s="81" t="e">
        <f t="shared" si="288"/>
        <v>#VALUE!</v>
      </c>
      <c r="V850" s="82" t="e">
        <f t="shared" si="289"/>
        <v>#VALUE!</v>
      </c>
      <c r="W850" s="82" t="e">
        <f t="shared" si="303"/>
        <v>#VALUE!</v>
      </c>
      <c r="X850" s="82" t="b">
        <f t="shared" ref="X850:X913" si="307">NOT(ISERR(AND(T850&lt;13,VALUE(U850)&lt;31,V850=W850)))</f>
        <v>0</v>
      </c>
      <c r="Y850" s="72" t="str">
        <f t="shared" si="290"/>
        <v/>
      </c>
      <c r="Z850" s="81" t="e" cm="1">
        <f t="array" aca="1" ref="Z850" ca="1">TEXT(RIGHT(10-RIGHT(SUM(INDEX(1*(MID(MID(C850,1,1)*2,ROW(INDIRECT("1:"&amp;LEN(MID(C850,1,1)*2))),1)),,))+MID(C850,2,1)+
SUM(INDEX(1*(MID(MID(C850,3,1)*2,ROW(INDIRECT("1:"&amp;LEN(MID(C850,3,1)*2))),1)),,))+MID(C850,4,1)+
SUM(INDEX(1*(MID(MID(C850,5,1)*2,ROW(INDIRECT("1:"&amp;LEN(MID(C850,5,1)*2))),1)),,))+MID(C850,6,1)+
SUM(INDEX(1*(MID(MID(C850,8,1)*2,ROW(INDIRECT("1:"&amp;LEN(MID(C850,8,1)*2))),1)),,))+MID(C850,9,1)+
SUM(INDEX(1*(MID(MID(C850,10,1)*2,ROW(INDIRECT("1:"&amp;LEN(MID(C850,10,1)*2))),1)),,)),1),1),"0")</f>
        <v>#VALUE!</v>
      </c>
      <c r="AA850" s="81" t="str">
        <f t="shared" si="291"/>
        <v/>
      </c>
      <c r="AB850" s="83" t="b">
        <f t="shared" si="292"/>
        <v>0</v>
      </c>
      <c r="AC850" s="154">
        <f t="shared" si="304"/>
        <v>0</v>
      </c>
      <c r="AD850" s="154">
        <f>SUMIF($C$15:C849,C850,$AC$15:AC849)</f>
        <v>0</v>
      </c>
      <c r="AE850" s="15">
        <f t="shared" si="305"/>
        <v>10000</v>
      </c>
      <c r="AF850" s="154">
        <f t="shared" si="306"/>
        <v>0</v>
      </c>
    </row>
    <row r="851" spans="1:32" s="30" customFormat="1" x14ac:dyDescent="0.25">
      <c r="A851" s="19">
        <v>836</v>
      </c>
      <c r="B851" s="20"/>
      <c r="C851" s="107"/>
      <c r="D851" s="20"/>
      <c r="E851" s="20"/>
      <c r="F851" s="20"/>
      <c r="G851" s="122"/>
      <c r="H851" s="156">
        <f t="shared" si="293"/>
        <v>0</v>
      </c>
      <c r="I851" s="117" t="str">
        <f t="shared" si="294"/>
        <v/>
      </c>
      <c r="J851" s="80" t="b">
        <f t="shared" si="295"/>
        <v>0</v>
      </c>
      <c r="K851" s="80" t="str">
        <f t="shared" si="296"/>
        <v/>
      </c>
      <c r="L851" s="80" t="b">
        <f>IF(C851="",FALSE,IFERROR(NOT(MATCH(C851,'Anställda och korttidsarbete'!$C:$C,0)&gt;0),TRUE))</f>
        <v>0</v>
      </c>
      <c r="M851" s="80" t="str">
        <f t="shared" si="297"/>
        <v/>
      </c>
      <c r="N851" s="80" t="b">
        <f t="shared" si="298"/>
        <v>0</v>
      </c>
      <c r="O851" s="80" t="str">
        <f t="shared" si="299"/>
        <v/>
      </c>
      <c r="P851" s="13" t="b">
        <f t="shared" si="300"/>
        <v>0</v>
      </c>
      <c r="Q851" s="80" t="str">
        <f t="shared" si="301"/>
        <v/>
      </c>
      <c r="R851" s="80" t="b">
        <f t="shared" si="302"/>
        <v>0</v>
      </c>
      <c r="S851" s="81" t="e">
        <f t="shared" si="286"/>
        <v>#VALUE!</v>
      </c>
      <c r="T851" s="81" t="e">
        <f t="shared" si="287"/>
        <v>#VALUE!</v>
      </c>
      <c r="U851" s="81" t="e">
        <f t="shared" si="288"/>
        <v>#VALUE!</v>
      </c>
      <c r="V851" s="82" t="e">
        <f t="shared" si="289"/>
        <v>#VALUE!</v>
      </c>
      <c r="W851" s="82" t="e">
        <f t="shared" si="303"/>
        <v>#VALUE!</v>
      </c>
      <c r="X851" s="82" t="b">
        <f t="shared" si="307"/>
        <v>0</v>
      </c>
      <c r="Y851" s="72" t="str">
        <f t="shared" si="290"/>
        <v/>
      </c>
      <c r="Z851" s="81" t="e" cm="1">
        <f t="array" aca="1" ref="Z851" ca="1">TEXT(RIGHT(10-RIGHT(SUM(INDEX(1*(MID(MID(C851,1,1)*2,ROW(INDIRECT("1:"&amp;LEN(MID(C851,1,1)*2))),1)),,))+MID(C851,2,1)+
SUM(INDEX(1*(MID(MID(C851,3,1)*2,ROW(INDIRECT("1:"&amp;LEN(MID(C851,3,1)*2))),1)),,))+MID(C851,4,1)+
SUM(INDEX(1*(MID(MID(C851,5,1)*2,ROW(INDIRECT("1:"&amp;LEN(MID(C851,5,1)*2))),1)),,))+MID(C851,6,1)+
SUM(INDEX(1*(MID(MID(C851,8,1)*2,ROW(INDIRECT("1:"&amp;LEN(MID(C851,8,1)*2))),1)),,))+MID(C851,9,1)+
SUM(INDEX(1*(MID(MID(C851,10,1)*2,ROW(INDIRECT("1:"&amp;LEN(MID(C851,10,1)*2))),1)),,)),1),1),"0")</f>
        <v>#VALUE!</v>
      </c>
      <c r="AA851" s="81" t="str">
        <f t="shared" si="291"/>
        <v/>
      </c>
      <c r="AB851" s="83" t="b">
        <f t="shared" si="292"/>
        <v>0</v>
      </c>
      <c r="AC851" s="154">
        <f t="shared" si="304"/>
        <v>0</v>
      </c>
      <c r="AD851" s="154">
        <f>SUMIF($C$15:C850,C851,$AC$15:AC850)</f>
        <v>0</v>
      </c>
      <c r="AE851" s="15">
        <f t="shared" si="305"/>
        <v>10000</v>
      </c>
      <c r="AF851" s="154">
        <f t="shared" si="306"/>
        <v>0</v>
      </c>
    </row>
    <row r="852" spans="1:32" s="30" customFormat="1" x14ac:dyDescent="0.25">
      <c r="A852" s="19">
        <v>837</v>
      </c>
      <c r="B852" s="20"/>
      <c r="C852" s="107"/>
      <c r="D852" s="20"/>
      <c r="E852" s="20"/>
      <c r="F852" s="20"/>
      <c r="G852" s="122"/>
      <c r="H852" s="156">
        <f t="shared" si="293"/>
        <v>0</v>
      </c>
      <c r="I852" s="117" t="str">
        <f t="shared" si="294"/>
        <v/>
      </c>
      <c r="J852" s="80" t="b">
        <f t="shared" si="295"/>
        <v>0</v>
      </c>
      <c r="K852" s="80" t="str">
        <f t="shared" si="296"/>
        <v/>
      </c>
      <c r="L852" s="80" t="b">
        <f>IF(C852="",FALSE,IFERROR(NOT(MATCH(C852,'Anställda och korttidsarbete'!$C:$C,0)&gt;0),TRUE))</f>
        <v>0</v>
      </c>
      <c r="M852" s="80" t="str">
        <f t="shared" si="297"/>
        <v/>
      </c>
      <c r="N852" s="80" t="b">
        <f t="shared" si="298"/>
        <v>0</v>
      </c>
      <c r="O852" s="80" t="str">
        <f t="shared" si="299"/>
        <v/>
      </c>
      <c r="P852" s="13" t="b">
        <f t="shared" si="300"/>
        <v>0</v>
      </c>
      <c r="Q852" s="80" t="str">
        <f t="shared" si="301"/>
        <v/>
      </c>
      <c r="R852" s="80" t="b">
        <f t="shared" si="302"/>
        <v>0</v>
      </c>
      <c r="S852" s="81" t="e">
        <f t="shared" si="286"/>
        <v>#VALUE!</v>
      </c>
      <c r="T852" s="81" t="e">
        <f t="shared" si="287"/>
        <v>#VALUE!</v>
      </c>
      <c r="U852" s="81" t="e">
        <f t="shared" si="288"/>
        <v>#VALUE!</v>
      </c>
      <c r="V852" s="82" t="e">
        <f t="shared" si="289"/>
        <v>#VALUE!</v>
      </c>
      <c r="W852" s="82" t="e">
        <f t="shared" si="303"/>
        <v>#VALUE!</v>
      </c>
      <c r="X852" s="82" t="b">
        <f t="shared" si="307"/>
        <v>0</v>
      </c>
      <c r="Y852" s="72" t="str">
        <f t="shared" si="290"/>
        <v/>
      </c>
      <c r="Z852" s="81" t="e" cm="1">
        <f t="array" aca="1" ref="Z852" ca="1">TEXT(RIGHT(10-RIGHT(SUM(INDEX(1*(MID(MID(C852,1,1)*2,ROW(INDIRECT("1:"&amp;LEN(MID(C852,1,1)*2))),1)),,))+MID(C852,2,1)+
SUM(INDEX(1*(MID(MID(C852,3,1)*2,ROW(INDIRECT("1:"&amp;LEN(MID(C852,3,1)*2))),1)),,))+MID(C852,4,1)+
SUM(INDEX(1*(MID(MID(C852,5,1)*2,ROW(INDIRECT("1:"&amp;LEN(MID(C852,5,1)*2))),1)),,))+MID(C852,6,1)+
SUM(INDEX(1*(MID(MID(C852,8,1)*2,ROW(INDIRECT("1:"&amp;LEN(MID(C852,8,1)*2))),1)),,))+MID(C852,9,1)+
SUM(INDEX(1*(MID(MID(C852,10,1)*2,ROW(INDIRECT("1:"&amp;LEN(MID(C852,10,1)*2))),1)),,)),1),1),"0")</f>
        <v>#VALUE!</v>
      </c>
      <c r="AA852" s="81" t="str">
        <f t="shared" si="291"/>
        <v/>
      </c>
      <c r="AB852" s="83" t="b">
        <f t="shared" si="292"/>
        <v>0</v>
      </c>
      <c r="AC852" s="154">
        <f t="shared" si="304"/>
        <v>0</v>
      </c>
      <c r="AD852" s="154">
        <f>SUMIF($C$15:C851,C852,$AC$15:AC851)</f>
        <v>0</v>
      </c>
      <c r="AE852" s="15">
        <f t="shared" si="305"/>
        <v>10000</v>
      </c>
      <c r="AF852" s="154">
        <f t="shared" si="306"/>
        <v>0</v>
      </c>
    </row>
    <row r="853" spans="1:32" s="30" customFormat="1" x14ac:dyDescent="0.25">
      <c r="A853" s="19">
        <v>838</v>
      </c>
      <c r="B853" s="20"/>
      <c r="C853" s="107"/>
      <c r="D853" s="20"/>
      <c r="E853" s="20"/>
      <c r="F853" s="20"/>
      <c r="G853" s="122"/>
      <c r="H853" s="156">
        <f t="shared" si="293"/>
        <v>0</v>
      </c>
      <c r="I853" s="117" t="str">
        <f t="shared" si="294"/>
        <v/>
      </c>
      <c r="J853" s="80" t="b">
        <f t="shared" si="295"/>
        <v>0</v>
      </c>
      <c r="K853" s="80" t="str">
        <f t="shared" si="296"/>
        <v/>
      </c>
      <c r="L853" s="80" t="b">
        <f>IF(C853="",FALSE,IFERROR(NOT(MATCH(C853,'Anställda och korttidsarbete'!$C:$C,0)&gt;0),TRUE))</f>
        <v>0</v>
      </c>
      <c r="M853" s="80" t="str">
        <f t="shared" si="297"/>
        <v/>
      </c>
      <c r="N853" s="80" t="b">
        <f t="shared" si="298"/>
        <v>0</v>
      </c>
      <c r="O853" s="80" t="str">
        <f t="shared" si="299"/>
        <v/>
      </c>
      <c r="P853" s="13" t="b">
        <f t="shared" si="300"/>
        <v>0</v>
      </c>
      <c r="Q853" s="80" t="str">
        <f t="shared" si="301"/>
        <v/>
      </c>
      <c r="R853" s="80" t="b">
        <f t="shared" si="302"/>
        <v>0</v>
      </c>
      <c r="S853" s="81" t="e">
        <f t="shared" si="286"/>
        <v>#VALUE!</v>
      </c>
      <c r="T853" s="81" t="e">
        <f t="shared" si="287"/>
        <v>#VALUE!</v>
      </c>
      <c r="U853" s="81" t="e">
        <f t="shared" si="288"/>
        <v>#VALUE!</v>
      </c>
      <c r="V853" s="82" t="e">
        <f t="shared" si="289"/>
        <v>#VALUE!</v>
      </c>
      <c r="W853" s="82" t="e">
        <f t="shared" si="303"/>
        <v>#VALUE!</v>
      </c>
      <c r="X853" s="82" t="b">
        <f t="shared" si="307"/>
        <v>0</v>
      </c>
      <c r="Y853" s="72" t="str">
        <f t="shared" si="290"/>
        <v/>
      </c>
      <c r="Z853" s="81" t="e" cm="1">
        <f t="array" aca="1" ref="Z853" ca="1">TEXT(RIGHT(10-RIGHT(SUM(INDEX(1*(MID(MID(C853,1,1)*2,ROW(INDIRECT("1:"&amp;LEN(MID(C853,1,1)*2))),1)),,))+MID(C853,2,1)+
SUM(INDEX(1*(MID(MID(C853,3,1)*2,ROW(INDIRECT("1:"&amp;LEN(MID(C853,3,1)*2))),1)),,))+MID(C853,4,1)+
SUM(INDEX(1*(MID(MID(C853,5,1)*2,ROW(INDIRECT("1:"&amp;LEN(MID(C853,5,1)*2))),1)),,))+MID(C853,6,1)+
SUM(INDEX(1*(MID(MID(C853,8,1)*2,ROW(INDIRECT("1:"&amp;LEN(MID(C853,8,1)*2))),1)),,))+MID(C853,9,1)+
SUM(INDEX(1*(MID(MID(C853,10,1)*2,ROW(INDIRECT("1:"&amp;LEN(MID(C853,10,1)*2))),1)),,)),1),1),"0")</f>
        <v>#VALUE!</v>
      </c>
      <c r="AA853" s="81" t="str">
        <f t="shared" si="291"/>
        <v/>
      </c>
      <c r="AB853" s="83" t="b">
        <f t="shared" si="292"/>
        <v>0</v>
      </c>
      <c r="AC853" s="154">
        <f t="shared" si="304"/>
        <v>0</v>
      </c>
      <c r="AD853" s="154">
        <f>SUMIF($C$15:C852,C853,$AC$15:AC852)</f>
        <v>0</v>
      </c>
      <c r="AE853" s="15">
        <f t="shared" si="305"/>
        <v>10000</v>
      </c>
      <c r="AF853" s="154">
        <f t="shared" si="306"/>
        <v>0</v>
      </c>
    </row>
    <row r="854" spans="1:32" s="30" customFormat="1" x14ac:dyDescent="0.25">
      <c r="A854" s="19">
        <v>839</v>
      </c>
      <c r="B854" s="20"/>
      <c r="C854" s="107"/>
      <c r="D854" s="20"/>
      <c r="E854" s="20"/>
      <c r="F854" s="20"/>
      <c r="G854" s="122"/>
      <c r="H854" s="156">
        <f t="shared" si="293"/>
        <v>0</v>
      </c>
      <c r="I854" s="117" t="str">
        <f t="shared" si="294"/>
        <v/>
      </c>
      <c r="J854" s="80" t="b">
        <f t="shared" si="295"/>
        <v>0</v>
      </c>
      <c r="K854" s="80" t="str">
        <f t="shared" si="296"/>
        <v/>
      </c>
      <c r="L854" s="80" t="b">
        <f>IF(C854="",FALSE,IFERROR(NOT(MATCH(C854,'Anställda och korttidsarbete'!$C:$C,0)&gt;0),TRUE))</f>
        <v>0</v>
      </c>
      <c r="M854" s="80" t="str">
        <f t="shared" si="297"/>
        <v/>
      </c>
      <c r="N854" s="80" t="b">
        <f t="shared" si="298"/>
        <v>0</v>
      </c>
      <c r="O854" s="80" t="str">
        <f t="shared" si="299"/>
        <v/>
      </c>
      <c r="P854" s="13" t="b">
        <f t="shared" si="300"/>
        <v>0</v>
      </c>
      <c r="Q854" s="80" t="str">
        <f t="shared" si="301"/>
        <v/>
      </c>
      <c r="R854" s="80" t="b">
        <f t="shared" si="302"/>
        <v>0</v>
      </c>
      <c r="S854" s="81" t="e">
        <f t="shared" si="286"/>
        <v>#VALUE!</v>
      </c>
      <c r="T854" s="81" t="e">
        <f t="shared" si="287"/>
        <v>#VALUE!</v>
      </c>
      <c r="U854" s="81" t="e">
        <f t="shared" si="288"/>
        <v>#VALUE!</v>
      </c>
      <c r="V854" s="82" t="e">
        <f t="shared" si="289"/>
        <v>#VALUE!</v>
      </c>
      <c r="W854" s="82" t="e">
        <f t="shared" si="303"/>
        <v>#VALUE!</v>
      </c>
      <c r="X854" s="82" t="b">
        <f t="shared" si="307"/>
        <v>0</v>
      </c>
      <c r="Y854" s="72" t="str">
        <f t="shared" si="290"/>
        <v/>
      </c>
      <c r="Z854" s="81" t="e" cm="1">
        <f t="array" aca="1" ref="Z854" ca="1">TEXT(RIGHT(10-RIGHT(SUM(INDEX(1*(MID(MID(C854,1,1)*2,ROW(INDIRECT("1:"&amp;LEN(MID(C854,1,1)*2))),1)),,))+MID(C854,2,1)+
SUM(INDEX(1*(MID(MID(C854,3,1)*2,ROW(INDIRECT("1:"&amp;LEN(MID(C854,3,1)*2))),1)),,))+MID(C854,4,1)+
SUM(INDEX(1*(MID(MID(C854,5,1)*2,ROW(INDIRECT("1:"&amp;LEN(MID(C854,5,1)*2))),1)),,))+MID(C854,6,1)+
SUM(INDEX(1*(MID(MID(C854,8,1)*2,ROW(INDIRECT("1:"&amp;LEN(MID(C854,8,1)*2))),1)),,))+MID(C854,9,1)+
SUM(INDEX(1*(MID(MID(C854,10,1)*2,ROW(INDIRECT("1:"&amp;LEN(MID(C854,10,1)*2))),1)),,)),1),1),"0")</f>
        <v>#VALUE!</v>
      </c>
      <c r="AA854" s="81" t="str">
        <f t="shared" si="291"/>
        <v/>
      </c>
      <c r="AB854" s="83" t="b">
        <f t="shared" si="292"/>
        <v>0</v>
      </c>
      <c r="AC854" s="154">
        <f t="shared" si="304"/>
        <v>0</v>
      </c>
      <c r="AD854" s="154">
        <f>SUMIF($C$15:C853,C854,$AC$15:AC853)</f>
        <v>0</v>
      </c>
      <c r="AE854" s="15">
        <f t="shared" si="305"/>
        <v>10000</v>
      </c>
      <c r="AF854" s="154">
        <f t="shared" si="306"/>
        <v>0</v>
      </c>
    </row>
    <row r="855" spans="1:32" s="30" customFormat="1" x14ac:dyDescent="0.25">
      <c r="A855" s="19">
        <v>840</v>
      </c>
      <c r="B855" s="20"/>
      <c r="C855" s="107"/>
      <c r="D855" s="20"/>
      <c r="E855" s="20"/>
      <c r="F855" s="20"/>
      <c r="G855" s="122"/>
      <c r="H855" s="156">
        <f t="shared" si="293"/>
        <v>0</v>
      </c>
      <c r="I855" s="117" t="str">
        <f t="shared" si="294"/>
        <v/>
      </c>
      <c r="J855" s="80" t="b">
        <f t="shared" si="295"/>
        <v>0</v>
      </c>
      <c r="K855" s="80" t="str">
        <f t="shared" si="296"/>
        <v/>
      </c>
      <c r="L855" s="80" t="b">
        <f>IF(C855="",FALSE,IFERROR(NOT(MATCH(C855,'Anställda och korttidsarbete'!$C:$C,0)&gt;0),TRUE))</f>
        <v>0</v>
      </c>
      <c r="M855" s="80" t="str">
        <f t="shared" si="297"/>
        <v/>
      </c>
      <c r="N855" s="80" t="b">
        <f t="shared" si="298"/>
        <v>0</v>
      </c>
      <c r="O855" s="80" t="str">
        <f t="shared" si="299"/>
        <v/>
      </c>
      <c r="P855" s="13" t="b">
        <f t="shared" si="300"/>
        <v>0</v>
      </c>
      <c r="Q855" s="80" t="str">
        <f t="shared" si="301"/>
        <v/>
      </c>
      <c r="R855" s="80" t="b">
        <f t="shared" si="302"/>
        <v>0</v>
      </c>
      <c r="S855" s="81" t="e">
        <f t="shared" si="286"/>
        <v>#VALUE!</v>
      </c>
      <c r="T855" s="81" t="e">
        <f t="shared" si="287"/>
        <v>#VALUE!</v>
      </c>
      <c r="U855" s="81" t="e">
        <f t="shared" si="288"/>
        <v>#VALUE!</v>
      </c>
      <c r="V855" s="82" t="e">
        <f t="shared" si="289"/>
        <v>#VALUE!</v>
      </c>
      <c r="W855" s="82" t="e">
        <f t="shared" si="303"/>
        <v>#VALUE!</v>
      </c>
      <c r="X855" s="82" t="b">
        <f t="shared" si="307"/>
        <v>0</v>
      </c>
      <c r="Y855" s="72" t="str">
        <f t="shared" si="290"/>
        <v/>
      </c>
      <c r="Z855" s="81" t="e" cm="1">
        <f t="array" aca="1" ref="Z855" ca="1">TEXT(RIGHT(10-RIGHT(SUM(INDEX(1*(MID(MID(C855,1,1)*2,ROW(INDIRECT("1:"&amp;LEN(MID(C855,1,1)*2))),1)),,))+MID(C855,2,1)+
SUM(INDEX(1*(MID(MID(C855,3,1)*2,ROW(INDIRECT("1:"&amp;LEN(MID(C855,3,1)*2))),1)),,))+MID(C855,4,1)+
SUM(INDEX(1*(MID(MID(C855,5,1)*2,ROW(INDIRECT("1:"&amp;LEN(MID(C855,5,1)*2))),1)),,))+MID(C855,6,1)+
SUM(INDEX(1*(MID(MID(C855,8,1)*2,ROW(INDIRECT("1:"&amp;LEN(MID(C855,8,1)*2))),1)),,))+MID(C855,9,1)+
SUM(INDEX(1*(MID(MID(C855,10,1)*2,ROW(INDIRECT("1:"&amp;LEN(MID(C855,10,1)*2))),1)),,)),1),1),"0")</f>
        <v>#VALUE!</v>
      </c>
      <c r="AA855" s="81" t="str">
        <f t="shared" si="291"/>
        <v/>
      </c>
      <c r="AB855" s="83" t="b">
        <f t="shared" si="292"/>
        <v>0</v>
      </c>
      <c r="AC855" s="154">
        <f t="shared" si="304"/>
        <v>0</v>
      </c>
      <c r="AD855" s="154">
        <f>SUMIF($C$15:C854,C855,$AC$15:AC854)</f>
        <v>0</v>
      </c>
      <c r="AE855" s="15">
        <f t="shared" si="305"/>
        <v>10000</v>
      </c>
      <c r="AF855" s="154">
        <f t="shared" si="306"/>
        <v>0</v>
      </c>
    </row>
    <row r="856" spans="1:32" s="30" customFormat="1" x14ac:dyDescent="0.25">
      <c r="A856" s="19">
        <v>841</v>
      </c>
      <c r="B856" s="20"/>
      <c r="C856" s="107"/>
      <c r="D856" s="20"/>
      <c r="E856" s="20"/>
      <c r="F856" s="20"/>
      <c r="G856" s="122"/>
      <c r="H856" s="156">
        <f t="shared" si="293"/>
        <v>0</v>
      </c>
      <c r="I856" s="117" t="str">
        <f t="shared" si="294"/>
        <v/>
      </c>
      <c r="J856" s="80" t="b">
        <f t="shared" si="295"/>
        <v>0</v>
      </c>
      <c r="K856" s="80" t="str">
        <f t="shared" si="296"/>
        <v/>
      </c>
      <c r="L856" s="80" t="b">
        <f>IF(C856="",FALSE,IFERROR(NOT(MATCH(C856,'Anställda och korttidsarbete'!$C:$C,0)&gt;0),TRUE))</f>
        <v>0</v>
      </c>
      <c r="M856" s="80" t="str">
        <f t="shared" si="297"/>
        <v/>
      </c>
      <c r="N856" s="80" t="b">
        <f t="shared" si="298"/>
        <v>0</v>
      </c>
      <c r="O856" s="80" t="str">
        <f t="shared" si="299"/>
        <v/>
      </c>
      <c r="P856" s="13" t="b">
        <f t="shared" si="300"/>
        <v>0</v>
      </c>
      <c r="Q856" s="80" t="str">
        <f t="shared" si="301"/>
        <v/>
      </c>
      <c r="R856" s="80" t="b">
        <f t="shared" si="302"/>
        <v>0</v>
      </c>
      <c r="S856" s="81" t="e">
        <f t="shared" si="286"/>
        <v>#VALUE!</v>
      </c>
      <c r="T856" s="81" t="e">
        <f t="shared" si="287"/>
        <v>#VALUE!</v>
      </c>
      <c r="U856" s="81" t="e">
        <f t="shared" si="288"/>
        <v>#VALUE!</v>
      </c>
      <c r="V856" s="82" t="e">
        <f t="shared" si="289"/>
        <v>#VALUE!</v>
      </c>
      <c r="W856" s="82" t="e">
        <f t="shared" si="303"/>
        <v>#VALUE!</v>
      </c>
      <c r="X856" s="82" t="b">
        <f t="shared" si="307"/>
        <v>0</v>
      </c>
      <c r="Y856" s="72" t="str">
        <f t="shared" si="290"/>
        <v/>
      </c>
      <c r="Z856" s="81" t="e" cm="1">
        <f t="array" aca="1" ref="Z856" ca="1">TEXT(RIGHT(10-RIGHT(SUM(INDEX(1*(MID(MID(C856,1,1)*2,ROW(INDIRECT("1:"&amp;LEN(MID(C856,1,1)*2))),1)),,))+MID(C856,2,1)+
SUM(INDEX(1*(MID(MID(C856,3,1)*2,ROW(INDIRECT("1:"&amp;LEN(MID(C856,3,1)*2))),1)),,))+MID(C856,4,1)+
SUM(INDEX(1*(MID(MID(C856,5,1)*2,ROW(INDIRECT("1:"&amp;LEN(MID(C856,5,1)*2))),1)),,))+MID(C856,6,1)+
SUM(INDEX(1*(MID(MID(C856,8,1)*2,ROW(INDIRECT("1:"&amp;LEN(MID(C856,8,1)*2))),1)),,))+MID(C856,9,1)+
SUM(INDEX(1*(MID(MID(C856,10,1)*2,ROW(INDIRECT("1:"&amp;LEN(MID(C856,10,1)*2))),1)),,)),1),1),"0")</f>
        <v>#VALUE!</v>
      </c>
      <c r="AA856" s="81" t="str">
        <f t="shared" si="291"/>
        <v/>
      </c>
      <c r="AB856" s="83" t="b">
        <f t="shared" si="292"/>
        <v>0</v>
      </c>
      <c r="AC856" s="154">
        <f t="shared" si="304"/>
        <v>0</v>
      </c>
      <c r="AD856" s="154">
        <f>SUMIF($C$15:C855,C856,$AC$15:AC855)</f>
        <v>0</v>
      </c>
      <c r="AE856" s="15">
        <f t="shared" si="305"/>
        <v>10000</v>
      </c>
      <c r="AF856" s="154">
        <f t="shared" si="306"/>
        <v>0</v>
      </c>
    </row>
    <row r="857" spans="1:32" s="30" customFormat="1" x14ac:dyDescent="0.25">
      <c r="A857" s="19">
        <v>842</v>
      </c>
      <c r="B857" s="20"/>
      <c r="C857" s="107"/>
      <c r="D857" s="20"/>
      <c r="E857" s="20"/>
      <c r="F857" s="20"/>
      <c r="G857" s="122"/>
      <c r="H857" s="156">
        <f t="shared" si="293"/>
        <v>0</v>
      </c>
      <c r="I857" s="117" t="str">
        <f t="shared" si="294"/>
        <v/>
      </c>
      <c r="J857" s="80" t="b">
        <f t="shared" si="295"/>
        <v>0</v>
      </c>
      <c r="K857" s="80" t="str">
        <f t="shared" si="296"/>
        <v/>
      </c>
      <c r="L857" s="80" t="b">
        <f>IF(C857="",FALSE,IFERROR(NOT(MATCH(C857,'Anställda och korttidsarbete'!$C:$C,0)&gt;0),TRUE))</f>
        <v>0</v>
      </c>
      <c r="M857" s="80" t="str">
        <f t="shared" si="297"/>
        <v/>
      </c>
      <c r="N857" s="80" t="b">
        <f t="shared" si="298"/>
        <v>0</v>
      </c>
      <c r="O857" s="80" t="str">
        <f t="shared" si="299"/>
        <v/>
      </c>
      <c r="P857" s="13" t="b">
        <f t="shared" si="300"/>
        <v>0</v>
      </c>
      <c r="Q857" s="80" t="str">
        <f t="shared" si="301"/>
        <v/>
      </c>
      <c r="R857" s="80" t="b">
        <f t="shared" si="302"/>
        <v>0</v>
      </c>
      <c r="S857" s="81" t="e">
        <f t="shared" si="286"/>
        <v>#VALUE!</v>
      </c>
      <c r="T857" s="81" t="e">
        <f t="shared" si="287"/>
        <v>#VALUE!</v>
      </c>
      <c r="U857" s="81" t="e">
        <f t="shared" si="288"/>
        <v>#VALUE!</v>
      </c>
      <c r="V857" s="82" t="e">
        <f t="shared" si="289"/>
        <v>#VALUE!</v>
      </c>
      <c r="W857" s="82" t="e">
        <f t="shared" si="303"/>
        <v>#VALUE!</v>
      </c>
      <c r="X857" s="82" t="b">
        <f t="shared" si="307"/>
        <v>0</v>
      </c>
      <c r="Y857" s="72" t="str">
        <f t="shared" si="290"/>
        <v/>
      </c>
      <c r="Z857" s="81" t="e" cm="1">
        <f t="array" aca="1" ref="Z857" ca="1">TEXT(RIGHT(10-RIGHT(SUM(INDEX(1*(MID(MID(C857,1,1)*2,ROW(INDIRECT("1:"&amp;LEN(MID(C857,1,1)*2))),1)),,))+MID(C857,2,1)+
SUM(INDEX(1*(MID(MID(C857,3,1)*2,ROW(INDIRECT("1:"&amp;LEN(MID(C857,3,1)*2))),1)),,))+MID(C857,4,1)+
SUM(INDEX(1*(MID(MID(C857,5,1)*2,ROW(INDIRECT("1:"&amp;LEN(MID(C857,5,1)*2))),1)),,))+MID(C857,6,1)+
SUM(INDEX(1*(MID(MID(C857,8,1)*2,ROW(INDIRECT("1:"&amp;LEN(MID(C857,8,1)*2))),1)),,))+MID(C857,9,1)+
SUM(INDEX(1*(MID(MID(C857,10,1)*2,ROW(INDIRECT("1:"&amp;LEN(MID(C857,10,1)*2))),1)),,)),1),1),"0")</f>
        <v>#VALUE!</v>
      </c>
      <c r="AA857" s="81" t="str">
        <f t="shared" si="291"/>
        <v/>
      </c>
      <c r="AB857" s="83" t="b">
        <f t="shared" si="292"/>
        <v>0</v>
      </c>
      <c r="AC857" s="154">
        <f t="shared" si="304"/>
        <v>0</v>
      </c>
      <c r="AD857" s="154">
        <f>SUMIF($C$15:C856,C857,$AC$15:AC856)</f>
        <v>0</v>
      </c>
      <c r="AE857" s="15">
        <f t="shared" si="305"/>
        <v>10000</v>
      </c>
      <c r="AF857" s="154">
        <f t="shared" si="306"/>
        <v>0</v>
      </c>
    </row>
    <row r="858" spans="1:32" s="30" customFormat="1" x14ac:dyDescent="0.25">
      <c r="A858" s="19">
        <v>843</v>
      </c>
      <c r="B858" s="20"/>
      <c r="C858" s="107"/>
      <c r="D858" s="20"/>
      <c r="E858" s="20"/>
      <c r="F858" s="20"/>
      <c r="G858" s="122"/>
      <c r="H858" s="156">
        <f t="shared" si="293"/>
        <v>0</v>
      </c>
      <c r="I858" s="117" t="str">
        <f t="shared" si="294"/>
        <v/>
      </c>
      <c r="J858" s="80" t="b">
        <f t="shared" si="295"/>
        <v>0</v>
      </c>
      <c r="K858" s="80" t="str">
        <f t="shared" si="296"/>
        <v/>
      </c>
      <c r="L858" s="80" t="b">
        <f>IF(C858="",FALSE,IFERROR(NOT(MATCH(C858,'Anställda och korttidsarbete'!$C:$C,0)&gt;0),TRUE))</f>
        <v>0</v>
      </c>
      <c r="M858" s="80" t="str">
        <f t="shared" si="297"/>
        <v/>
      </c>
      <c r="N858" s="80" t="b">
        <f t="shared" si="298"/>
        <v>0</v>
      </c>
      <c r="O858" s="80" t="str">
        <f t="shared" si="299"/>
        <v/>
      </c>
      <c r="P858" s="13" t="b">
        <f t="shared" si="300"/>
        <v>0</v>
      </c>
      <c r="Q858" s="80" t="str">
        <f t="shared" si="301"/>
        <v/>
      </c>
      <c r="R858" s="80" t="b">
        <f t="shared" si="302"/>
        <v>0</v>
      </c>
      <c r="S858" s="81" t="e">
        <f t="shared" si="286"/>
        <v>#VALUE!</v>
      </c>
      <c r="T858" s="81" t="e">
        <f t="shared" si="287"/>
        <v>#VALUE!</v>
      </c>
      <c r="U858" s="81" t="e">
        <f t="shared" si="288"/>
        <v>#VALUE!</v>
      </c>
      <c r="V858" s="82" t="e">
        <f t="shared" si="289"/>
        <v>#VALUE!</v>
      </c>
      <c r="W858" s="82" t="e">
        <f t="shared" si="303"/>
        <v>#VALUE!</v>
      </c>
      <c r="X858" s="82" t="b">
        <f t="shared" si="307"/>
        <v>0</v>
      </c>
      <c r="Y858" s="72" t="str">
        <f t="shared" si="290"/>
        <v/>
      </c>
      <c r="Z858" s="81" t="e" cm="1">
        <f t="array" aca="1" ref="Z858" ca="1">TEXT(RIGHT(10-RIGHT(SUM(INDEX(1*(MID(MID(C858,1,1)*2,ROW(INDIRECT("1:"&amp;LEN(MID(C858,1,1)*2))),1)),,))+MID(C858,2,1)+
SUM(INDEX(1*(MID(MID(C858,3,1)*2,ROW(INDIRECT("1:"&amp;LEN(MID(C858,3,1)*2))),1)),,))+MID(C858,4,1)+
SUM(INDEX(1*(MID(MID(C858,5,1)*2,ROW(INDIRECT("1:"&amp;LEN(MID(C858,5,1)*2))),1)),,))+MID(C858,6,1)+
SUM(INDEX(1*(MID(MID(C858,8,1)*2,ROW(INDIRECT("1:"&amp;LEN(MID(C858,8,1)*2))),1)),,))+MID(C858,9,1)+
SUM(INDEX(1*(MID(MID(C858,10,1)*2,ROW(INDIRECT("1:"&amp;LEN(MID(C858,10,1)*2))),1)),,)),1),1),"0")</f>
        <v>#VALUE!</v>
      </c>
      <c r="AA858" s="81" t="str">
        <f t="shared" si="291"/>
        <v/>
      </c>
      <c r="AB858" s="83" t="b">
        <f t="shared" si="292"/>
        <v>0</v>
      </c>
      <c r="AC858" s="154">
        <f t="shared" si="304"/>
        <v>0</v>
      </c>
      <c r="AD858" s="154">
        <f>SUMIF($C$15:C857,C858,$AC$15:AC857)</f>
        <v>0</v>
      </c>
      <c r="AE858" s="15">
        <f t="shared" si="305"/>
        <v>10000</v>
      </c>
      <c r="AF858" s="154">
        <f t="shared" si="306"/>
        <v>0</v>
      </c>
    </row>
    <row r="859" spans="1:32" s="30" customFormat="1" x14ac:dyDescent="0.25">
      <c r="A859" s="19">
        <v>844</v>
      </c>
      <c r="B859" s="20"/>
      <c r="C859" s="107"/>
      <c r="D859" s="20"/>
      <c r="E859" s="20"/>
      <c r="F859" s="20"/>
      <c r="G859" s="122"/>
      <c r="H859" s="156">
        <f t="shared" si="293"/>
        <v>0</v>
      </c>
      <c r="I859" s="117" t="str">
        <f t="shared" si="294"/>
        <v/>
      </c>
      <c r="J859" s="80" t="b">
        <f t="shared" si="295"/>
        <v>0</v>
      </c>
      <c r="K859" s="80" t="str">
        <f t="shared" si="296"/>
        <v/>
      </c>
      <c r="L859" s="80" t="b">
        <f>IF(C859="",FALSE,IFERROR(NOT(MATCH(C859,'Anställda och korttidsarbete'!$C:$C,0)&gt;0),TRUE))</f>
        <v>0</v>
      </c>
      <c r="M859" s="80" t="str">
        <f t="shared" si="297"/>
        <v/>
      </c>
      <c r="N859" s="80" t="b">
        <f t="shared" si="298"/>
        <v>0</v>
      </c>
      <c r="O859" s="80" t="str">
        <f t="shared" si="299"/>
        <v/>
      </c>
      <c r="P859" s="13" t="b">
        <f t="shared" si="300"/>
        <v>0</v>
      </c>
      <c r="Q859" s="80" t="str">
        <f t="shared" si="301"/>
        <v/>
      </c>
      <c r="R859" s="80" t="b">
        <f t="shared" si="302"/>
        <v>0</v>
      </c>
      <c r="S859" s="81" t="e">
        <f t="shared" si="286"/>
        <v>#VALUE!</v>
      </c>
      <c r="T859" s="81" t="e">
        <f t="shared" si="287"/>
        <v>#VALUE!</v>
      </c>
      <c r="U859" s="81" t="e">
        <f t="shared" si="288"/>
        <v>#VALUE!</v>
      </c>
      <c r="V859" s="82" t="e">
        <f t="shared" si="289"/>
        <v>#VALUE!</v>
      </c>
      <c r="W859" s="82" t="e">
        <f t="shared" si="303"/>
        <v>#VALUE!</v>
      </c>
      <c r="X859" s="82" t="b">
        <f t="shared" si="307"/>
        <v>0</v>
      </c>
      <c r="Y859" s="72" t="str">
        <f t="shared" si="290"/>
        <v/>
      </c>
      <c r="Z859" s="81" t="e" cm="1">
        <f t="array" aca="1" ref="Z859" ca="1">TEXT(RIGHT(10-RIGHT(SUM(INDEX(1*(MID(MID(C859,1,1)*2,ROW(INDIRECT("1:"&amp;LEN(MID(C859,1,1)*2))),1)),,))+MID(C859,2,1)+
SUM(INDEX(1*(MID(MID(C859,3,1)*2,ROW(INDIRECT("1:"&amp;LEN(MID(C859,3,1)*2))),1)),,))+MID(C859,4,1)+
SUM(INDEX(1*(MID(MID(C859,5,1)*2,ROW(INDIRECT("1:"&amp;LEN(MID(C859,5,1)*2))),1)),,))+MID(C859,6,1)+
SUM(INDEX(1*(MID(MID(C859,8,1)*2,ROW(INDIRECT("1:"&amp;LEN(MID(C859,8,1)*2))),1)),,))+MID(C859,9,1)+
SUM(INDEX(1*(MID(MID(C859,10,1)*2,ROW(INDIRECT("1:"&amp;LEN(MID(C859,10,1)*2))),1)),,)),1),1),"0")</f>
        <v>#VALUE!</v>
      </c>
      <c r="AA859" s="81" t="str">
        <f t="shared" si="291"/>
        <v/>
      </c>
      <c r="AB859" s="83" t="b">
        <f t="shared" si="292"/>
        <v>0</v>
      </c>
      <c r="AC859" s="154">
        <f t="shared" si="304"/>
        <v>0</v>
      </c>
      <c r="AD859" s="154">
        <f>SUMIF($C$15:C858,C859,$AC$15:AC858)</f>
        <v>0</v>
      </c>
      <c r="AE859" s="15">
        <f t="shared" si="305"/>
        <v>10000</v>
      </c>
      <c r="AF859" s="154">
        <f t="shared" si="306"/>
        <v>0</v>
      </c>
    </row>
    <row r="860" spans="1:32" s="30" customFormat="1" x14ac:dyDescent="0.25">
      <c r="A860" s="19">
        <v>845</v>
      </c>
      <c r="B860" s="20"/>
      <c r="C860" s="107"/>
      <c r="D860" s="20"/>
      <c r="E860" s="20"/>
      <c r="F860" s="20"/>
      <c r="G860" s="122"/>
      <c r="H860" s="156">
        <f t="shared" si="293"/>
        <v>0</v>
      </c>
      <c r="I860" s="117" t="str">
        <f t="shared" si="294"/>
        <v/>
      </c>
      <c r="J860" s="80" t="b">
        <f t="shared" si="295"/>
        <v>0</v>
      </c>
      <c r="K860" s="80" t="str">
        <f t="shared" si="296"/>
        <v/>
      </c>
      <c r="L860" s="80" t="b">
        <f>IF(C860="",FALSE,IFERROR(NOT(MATCH(C860,'Anställda och korttidsarbete'!$C:$C,0)&gt;0),TRUE))</f>
        <v>0</v>
      </c>
      <c r="M860" s="80" t="str">
        <f t="shared" si="297"/>
        <v/>
      </c>
      <c r="N860" s="80" t="b">
        <f t="shared" si="298"/>
        <v>0</v>
      </c>
      <c r="O860" s="80" t="str">
        <f t="shared" si="299"/>
        <v/>
      </c>
      <c r="P860" s="13" t="b">
        <f t="shared" si="300"/>
        <v>0</v>
      </c>
      <c r="Q860" s="80" t="str">
        <f t="shared" si="301"/>
        <v/>
      </c>
      <c r="R860" s="80" t="b">
        <f t="shared" si="302"/>
        <v>0</v>
      </c>
      <c r="S860" s="81" t="e">
        <f t="shared" si="286"/>
        <v>#VALUE!</v>
      </c>
      <c r="T860" s="81" t="e">
        <f t="shared" si="287"/>
        <v>#VALUE!</v>
      </c>
      <c r="U860" s="81" t="e">
        <f t="shared" si="288"/>
        <v>#VALUE!</v>
      </c>
      <c r="V860" s="82" t="e">
        <f t="shared" si="289"/>
        <v>#VALUE!</v>
      </c>
      <c r="W860" s="82" t="e">
        <f t="shared" si="303"/>
        <v>#VALUE!</v>
      </c>
      <c r="X860" s="82" t="b">
        <f t="shared" si="307"/>
        <v>0</v>
      </c>
      <c r="Y860" s="72" t="str">
        <f t="shared" si="290"/>
        <v/>
      </c>
      <c r="Z860" s="81" t="e" cm="1">
        <f t="array" aca="1" ref="Z860" ca="1">TEXT(RIGHT(10-RIGHT(SUM(INDEX(1*(MID(MID(C860,1,1)*2,ROW(INDIRECT("1:"&amp;LEN(MID(C860,1,1)*2))),1)),,))+MID(C860,2,1)+
SUM(INDEX(1*(MID(MID(C860,3,1)*2,ROW(INDIRECT("1:"&amp;LEN(MID(C860,3,1)*2))),1)),,))+MID(C860,4,1)+
SUM(INDEX(1*(MID(MID(C860,5,1)*2,ROW(INDIRECT("1:"&amp;LEN(MID(C860,5,1)*2))),1)),,))+MID(C860,6,1)+
SUM(INDEX(1*(MID(MID(C860,8,1)*2,ROW(INDIRECT("1:"&amp;LEN(MID(C860,8,1)*2))),1)),,))+MID(C860,9,1)+
SUM(INDEX(1*(MID(MID(C860,10,1)*2,ROW(INDIRECT("1:"&amp;LEN(MID(C860,10,1)*2))),1)),,)),1),1),"0")</f>
        <v>#VALUE!</v>
      </c>
      <c r="AA860" s="81" t="str">
        <f t="shared" si="291"/>
        <v/>
      </c>
      <c r="AB860" s="83" t="b">
        <f t="shared" si="292"/>
        <v>0</v>
      </c>
      <c r="AC860" s="154">
        <f t="shared" si="304"/>
        <v>0</v>
      </c>
      <c r="AD860" s="154">
        <f>SUMIF($C$15:C859,C860,$AC$15:AC859)</f>
        <v>0</v>
      </c>
      <c r="AE860" s="15">
        <f t="shared" si="305"/>
        <v>10000</v>
      </c>
      <c r="AF860" s="154">
        <f t="shared" si="306"/>
        <v>0</v>
      </c>
    </row>
    <row r="861" spans="1:32" s="30" customFormat="1" x14ac:dyDescent="0.25">
      <c r="A861" s="19">
        <v>846</v>
      </c>
      <c r="B861" s="20"/>
      <c r="C861" s="107"/>
      <c r="D861" s="20"/>
      <c r="E861" s="20"/>
      <c r="F861" s="20"/>
      <c r="G861" s="122"/>
      <c r="H861" s="156">
        <f t="shared" si="293"/>
        <v>0</v>
      </c>
      <c r="I861" s="117" t="str">
        <f t="shared" si="294"/>
        <v/>
      </c>
      <c r="J861" s="80" t="b">
        <f t="shared" si="295"/>
        <v>0</v>
      </c>
      <c r="K861" s="80" t="str">
        <f t="shared" si="296"/>
        <v/>
      </c>
      <c r="L861" s="80" t="b">
        <f>IF(C861="",FALSE,IFERROR(NOT(MATCH(C861,'Anställda och korttidsarbete'!$C:$C,0)&gt;0),TRUE))</f>
        <v>0</v>
      </c>
      <c r="M861" s="80" t="str">
        <f t="shared" si="297"/>
        <v/>
      </c>
      <c r="N861" s="80" t="b">
        <f t="shared" si="298"/>
        <v>0</v>
      </c>
      <c r="O861" s="80" t="str">
        <f t="shared" si="299"/>
        <v/>
      </c>
      <c r="P861" s="13" t="b">
        <f t="shared" si="300"/>
        <v>0</v>
      </c>
      <c r="Q861" s="80" t="str">
        <f t="shared" si="301"/>
        <v/>
      </c>
      <c r="R861" s="80" t="b">
        <f t="shared" si="302"/>
        <v>0</v>
      </c>
      <c r="S861" s="81" t="e">
        <f t="shared" si="286"/>
        <v>#VALUE!</v>
      </c>
      <c r="T861" s="81" t="e">
        <f t="shared" si="287"/>
        <v>#VALUE!</v>
      </c>
      <c r="U861" s="81" t="e">
        <f t="shared" si="288"/>
        <v>#VALUE!</v>
      </c>
      <c r="V861" s="82" t="e">
        <f t="shared" si="289"/>
        <v>#VALUE!</v>
      </c>
      <c r="W861" s="82" t="e">
        <f t="shared" si="303"/>
        <v>#VALUE!</v>
      </c>
      <c r="X861" s="82" t="b">
        <f t="shared" si="307"/>
        <v>0</v>
      </c>
      <c r="Y861" s="72" t="str">
        <f t="shared" si="290"/>
        <v/>
      </c>
      <c r="Z861" s="81" t="e" cm="1">
        <f t="array" aca="1" ref="Z861" ca="1">TEXT(RIGHT(10-RIGHT(SUM(INDEX(1*(MID(MID(C861,1,1)*2,ROW(INDIRECT("1:"&amp;LEN(MID(C861,1,1)*2))),1)),,))+MID(C861,2,1)+
SUM(INDEX(1*(MID(MID(C861,3,1)*2,ROW(INDIRECT("1:"&amp;LEN(MID(C861,3,1)*2))),1)),,))+MID(C861,4,1)+
SUM(INDEX(1*(MID(MID(C861,5,1)*2,ROW(INDIRECT("1:"&amp;LEN(MID(C861,5,1)*2))),1)),,))+MID(C861,6,1)+
SUM(INDEX(1*(MID(MID(C861,8,1)*2,ROW(INDIRECT("1:"&amp;LEN(MID(C861,8,1)*2))),1)),,))+MID(C861,9,1)+
SUM(INDEX(1*(MID(MID(C861,10,1)*2,ROW(INDIRECT("1:"&amp;LEN(MID(C861,10,1)*2))),1)),,)),1),1),"0")</f>
        <v>#VALUE!</v>
      </c>
      <c r="AA861" s="81" t="str">
        <f t="shared" si="291"/>
        <v/>
      </c>
      <c r="AB861" s="83" t="b">
        <f t="shared" si="292"/>
        <v>0</v>
      </c>
      <c r="AC861" s="154">
        <f t="shared" si="304"/>
        <v>0</v>
      </c>
      <c r="AD861" s="154">
        <f>SUMIF($C$15:C860,C861,$AC$15:AC860)</f>
        <v>0</v>
      </c>
      <c r="AE861" s="15">
        <f t="shared" si="305"/>
        <v>10000</v>
      </c>
      <c r="AF861" s="154">
        <f t="shared" si="306"/>
        <v>0</v>
      </c>
    </row>
    <row r="862" spans="1:32" s="30" customFormat="1" x14ac:dyDescent="0.25">
      <c r="A862" s="19">
        <v>847</v>
      </c>
      <c r="B862" s="20"/>
      <c r="C862" s="107"/>
      <c r="D862" s="20"/>
      <c r="E862" s="20"/>
      <c r="F862" s="20"/>
      <c r="G862" s="122"/>
      <c r="H862" s="156">
        <f t="shared" si="293"/>
        <v>0</v>
      </c>
      <c r="I862" s="117" t="str">
        <f t="shared" si="294"/>
        <v/>
      </c>
      <c r="J862" s="80" t="b">
        <f t="shared" si="295"/>
        <v>0</v>
      </c>
      <c r="K862" s="80" t="str">
        <f t="shared" si="296"/>
        <v/>
      </c>
      <c r="L862" s="80" t="b">
        <f>IF(C862="",FALSE,IFERROR(NOT(MATCH(C862,'Anställda och korttidsarbete'!$C:$C,0)&gt;0),TRUE))</f>
        <v>0</v>
      </c>
      <c r="M862" s="80" t="str">
        <f t="shared" si="297"/>
        <v/>
      </c>
      <c r="N862" s="80" t="b">
        <f t="shared" si="298"/>
        <v>0</v>
      </c>
      <c r="O862" s="80" t="str">
        <f t="shared" si="299"/>
        <v/>
      </c>
      <c r="P862" s="13" t="b">
        <f t="shared" si="300"/>
        <v>0</v>
      </c>
      <c r="Q862" s="80" t="str">
        <f t="shared" si="301"/>
        <v/>
      </c>
      <c r="R862" s="80" t="b">
        <f t="shared" si="302"/>
        <v>0</v>
      </c>
      <c r="S862" s="81" t="e">
        <f t="shared" si="286"/>
        <v>#VALUE!</v>
      </c>
      <c r="T862" s="81" t="e">
        <f t="shared" si="287"/>
        <v>#VALUE!</v>
      </c>
      <c r="U862" s="81" t="e">
        <f t="shared" si="288"/>
        <v>#VALUE!</v>
      </c>
      <c r="V862" s="82" t="e">
        <f t="shared" si="289"/>
        <v>#VALUE!</v>
      </c>
      <c r="W862" s="82" t="e">
        <f t="shared" si="303"/>
        <v>#VALUE!</v>
      </c>
      <c r="X862" s="82" t="b">
        <f t="shared" si="307"/>
        <v>0</v>
      </c>
      <c r="Y862" s="72" t="str">
        <f t="shared" si="290"/>
        <v/>
      </c>
      <c r="Z862" s="81" t="e" cm="1">
        <f t="array" aca="1" ref="Z862" ca="1">TEXT(RIGHT(10-RIGHT(SUM(INDEX(1*(MID(MID(C862,1,1)*2,ROW(INDIRECT("1:"&amp;LEN(MID(C862,1,1)*2))),1)),,))+MID(C862,2,1)+
SUM(INDEX(1*(MID(MID(C862,3,1)*2,ROW(INDIRECT("1:"&amp;LEN(MID(C862,3,1)*2))),1)),,))+MID(C862,4,1)+
SUM(INDEX(1*(MID(MID(C862,5,1)*2,ROW(INDIRECT("1:"&amp;LEN(MID(C862,5,1)*2))),1)),,))+MID(C862,6,1)+
SUM(INDEX(1*(MID(MID(C862,8,1)*2,ROW(INDIRECT("1:"&amp;LEN(MID(C862,8,1)*2))),1)),,))+MID(C862,9,1)+
SUM(INDEX(1*(MID(MID(C862,10,1)*2,ROW(INDIRECT("1:"&amp;LEN(MID(C862,10,1)*2))),1)),,)),1),1),"0")</f>
        <v>#VALUE!</v>
      </c>
      <c r="AA862" s="81" t="str">
        <f t="shared" si="291"/>
        <v/>
      </c>
      <c r="AB862" s="83" t="b">
        <f t="shared" si="292"/>
        <v>0</v>
      </c>
      <c r="AC862" s="154">
        <f t="shared" si="304"/>
        <v>0</v>
      </c>
      <c r="AD862" s="154">
        <f>SUMIF($C$15:C861,C862,$AC$15:AC861)</f>
        <v>0</v>
      </c>
      <c r="AE862" s="15">
        <f t="shared" si="305"/>
        <v>10000</v>
      </c>
      <c r="AF862" s="154">
        <f t="shared" si="306"/>
        <v>0</v>
      </c>
    </row>
    <row r="863" spans="1:32" s="30" customFormat="1" x14ac:dyDescent="0.25">
      <c r="A863" s="19">
        <v>848</v>
      </c>
      <c r="B863" s="20"/>
      <c r="C863" s="107"/>
      <c r="D863" s="20"/>
      <c r="E863" s="20"/>
      <c r="F863" s="20"/>
      <c r="G863" s="122"/>
      <c r="H863" s="156">
        <f t="shared" si="293"/>
        <v>0</v>
      </c>
      <c r="I863" s="117" t="str">
        <f t="shared" si="294"/>
        <v/>
      </c>
      <c r="J863" s="80" t="b">
        <f t="shared" si="295"/>
        <v>0</v>
      </c>
      <c r="K863" s="80" t="str">
        <f t="shared" si="296"/>
        <v/>
      </c>
      <c r="L863" s="80" t="b">
        <f>IF(C863="",FALSE,IFERROR(NOT(MATCH(C863,'Anställda och korttidsarbete'!$C:$C,0)&gt;0),TRUE))</f>
        <v>0</v>
      </c>
      <c r="M863" s="80" t="str">
        <f t="shared" si="297"/>
        <v/>
      </c>
      <c r="N863" s="80" t="b">
        <f t="shared" si="298"/>
        <v>0</v>
      </c>
      <c r="O863" s="80" t="str">
        <f t="shared" si="299"/>
        <v/>
      </c>
      <c r="P863" s="13" t="b">
        <f t="shared" si="300"/>
        <v>0</v>
      </c>
      <c r="Q863" s="80" t="str">
        <f t="shared" si="301"/>
        <v/>
      </c>
      <c r="R863" s="80" t="b">
        <f t="shared" si="302"/>
        <v>0</v>
      </c>
      <c r="S863" s="81" t="e">
        <f t="shared" si="286"/>
        <v>#VALUE!</v>
      </c>
      <c r="T863" s="81" t="e">
        <f t="shared" si="287"/>
        <v>#VALUE!</v>
      </c>
      <c r="U863" s="81" t="e">
        <f t="shared" si="288"/>
        <v>#VALUE!</v>
      </c>
      <c r="V863" s="82" t="e">
        <f t="shared" si="289"/>
        <v>#VALUE!</v>
      </c>
      <c r="W863" s="82" t="e">
        <f t="shared" si="303"/>
        <v>#VALUE!</v>
      </c>
      <c r="X863" s="82" t="b">
        <f t="shared" si="307"/>
        <v>0</v>
      </c>
      <c r="Y863" s="72" t="str">
        <f t="shared" si="290"/>
        <v/>
      </c>
      <c r="Z863" s="81" t="e" cm="1">
        <f t="array" aca="1" ref="Z863" ca="1">TEXT(RIGHT(10-RIGHT(SUM(INDEX(1*(MID(MID(C863,1,1)*2,ROW(INDIRECT("1:"&amp;LEN(MID(C863,1,1)*2))),1)),,))+MID(C863,2,1)+
SUM(INDEX(1*(MID(MID(C863,3,1)*2,ROW(INDIRECT("1:"&amp;LEN(MID(C863,3,1)*2))),1)),,))+MID(C863,4,1)+
SUM(INDEX(1*(MID(MID(C863,5,1)*2,ROW(INDIRECT("1:"&amp;LEN(MID(C863,5,1)*2))),1)),,))+MID(C863,6,1)+
SUM(INDEX(1*(MID(MID(C863,8,1)*2,ROW(INDIRECT("1:"&amp;LEN(MID(C863,8,1)*2))),1)),,))+MID(C863,9,1)+
SUM(INDEX(1*(MID(MID(C863,10,1)*2,ROW(INDIRECT("1:"&amp;LEN(MID(C863,10,1)*2))),1)),,)),1),1),"0")</f>
        <v>#VALUE!</v>
      </c>
      <c r="AA863" s="81" t="str">
        <f t="shared" si="291"/>
        <v/>
      </c>
      <c r="AB863" s="83" t="b">
        <f t="shared" si="292"/>
        <v>0</v>
      </c>
      <c r="AC863" s="154">
        <f t="shared" si="304"/>
        <v>0</v>
      </c>
      <c r="AD863" s="154">
        <f>SUMIF($C$15:C862,C863,$AC$15:AC862)</f>
        <v>0</v>
      </c>
      <c r="AE863" s="15">
        <f t="shared" si="305"/>
        <v>10000</v>
      </c>
      <c r="AF863" s="154">
        <f t="shared" si="306"/>
        <v>0</v>
      </c>
    </row>
    <row r="864" spans="1:32" s="30" customFormat="1" x14ac:dyDescent="0.25">
      <c r="A864" s="19">
        <v>849</v>
      </c>
      <c r="B864" s="20"/>
      <c r="C864" s="107"/>
      <c r="D864" s="20"/>
      <c r="E864" s="20"/>
      <c r="F864" s="20"/>
      <c r="G864" s="122"/>
      <c r="H864" s="156">
        <f t="shared" si="293"/>
        <v>0</v>
      </c>
      <c r="I864" s="117" t="str">
        <f t="shared" si="294"/>
        <v/>
      </c>
      <c r="J864" s="80" t="b">
        <f t="shared" si="295"/>
        <v>0</v>
      </c>
      <c r="K864" s="80" t="str">
        <f t="shared" si="296"/>
        <v/>
      </c>
      <c r="L864" s="80" t="b">
        <f>IF(C864="",FALSE,IFERROR(NOT(MATCH(C864,'Anställda och korttidsarbete'!$C:$C,0)&gt;0),TRUE))</f>
        <v>0</v>
      </c>
      <c r="M864" s="80" t="str">
        <f t="shared" si="297"/>
        <v/>
      </c>
      <c r="N864" s="80" t="b">
        <f t="shared" si="298"/>
        <v>0</v>
      </c>
      <c r="O864" s="80" t="str">
        <f t="shared" si="299"/>
        <v/>
      </c>
      <c r="P864" s="13" t="b">
        <f t="shared" si="300"/>
        <v>0</v>
      </c>
      <c r="Q864" s="80" t="str">
        <f t="shared" si="301"/>
        <v/>
      </c>
      <c r="R864" s="80" t="b">
        <f t="shared" si="302"/>
        <v>0</v>
      </c>
      <c r="S864" s="81" t="e">
        <f t="shared" si="286"/>
        <v>#VALUE!</v>
      </c>
      <c r="T864" s="81" t="e">
        <f t="shared" si="287"/>
        <v>#VALUE!</v>
      </c>
      <c r="U864" s="81" t="e">
        <f t="shared" si="288"/>
        <v>#VALUE!</v>
      </c>
      <c r="V864" s="82" t="e">
        <f t="shared" si="289"/>
        <v>#VALUE!</v>
      </c>
      <c r="W864" s="82" t="e">
        <f t="shared" si="303"/>
        <v>#VALUE!</v>
      </c>
      <c r="X864" s="82" t="b">
        <f t="shared" si="307"/>
        <v>0</v>
      </c>
      <c r="Y864" s="72" t="str">
        <f t="shared" si="290"/>
        <v/>
      </c>
      <c r="Z864" s="81" t="e" cm="1">
        <f t="array" aca="1" ref="Z864" ca="1">TEXT(RIGHT(10-RIGHT(SUM(INDEX(1*(MID(MID(C864,1,1)*2,ROW(INDIRECT("1:"&amp;LEN(MID(C864,1,1)*2))),1)),,))+MID(C864,2,1)+
SUM(INDEX(1*(MID(MID(C864,3,1)*2,ROW(INDIRECT("1:"&amp;LEN(MID(C864,3,1)*2))),1)),,))+MID(C864,4,1)+
SUM(INDEX(1*(MID(MID(C864,5,1)*2,ROW(INDIRECT("1:"&amp;LEN(MID(C864,5,1)*2))),1)),,))+MID(C864,6,1)+
SUM(INDEX(1*(MID(MID(C864,8,1)*2,ROW(INDIRECT("1:"&amp;LEN(MID(C864,8,1)*2))),1)),,))+MID(C864,9,1)+
SUM(INDEX(1*(MID(MID(C864,10,1)*2,ROW(INDIRECT("1:"&amp;LEN(MID(C864,10,1)*2))),1)),,)),1),1),"0")</f>
        <v>#VALUE!</v>
      </c>
      <c r="AA864" s="81" t="str">
        <f t="shared" si="291"/>
        <v/>
      </c>
      <c r="AB864" s="83" t="b">
        <f t="shared" si="292"/>
        <v>0</v>
      </c>
      <c r="AC864" s="154">
        <f t="shared" si="304"/>
        <v>0</v>
      </c>
      <c r="AD864" s="154">
        <f>SUMIF($C$15:C863,C864,$AC$15:AC863)</f>
        <v>0</v>
      </c>
      <c r="AE864" s="15">
        <f t="shared" si="305"/>
        <v>10000</v>
      </c>
      <c r="AF864" s="154">
        <f t="shared" si="306"/>
        <v>0</v>
      </c>
    </row>
    <row r="865" spans="1:32" s="30" customFormat="1" x14ac:dyDescent="0.25">
      <c r="A865" s="19">
        <v>850</v>
      </c>
      <c r="B865" s="20"/>
      <c r="C865" s="107"/>
      <c r="D865" s="20"/>
      <c r="E865" s="20"/>
      <c r="F865" s="20"/>
      <c r="G865" s="122"/>
      <c r="H865" s="156">
        <f t="shared" si="293"/>
        <v>0</v>
      </c>
      <c r="I865" s="117" t="str">
        <f t="shared" si="294"/>
        <v/>
      </c>
      <c r="J865" s="80" t="b">
        <f t="shared" si="295"/>
        <v>0</v>
      </c>
      <c r="K865" s="80" t="str">
        <f t="shared" si="296"/>
        <v/>
      </c>
      <c r="L865" s="80" t="b">
        <f>IF(C865="",FALSE,IFERROR(NOT(MATCH(C865,'Anställda och korttidsarbete'!$C:$C,0)&gt;0),TRUE))</f>
        <v>0</v>
      </c>
      <c r="M865" s="80" t="str">
        <f t="shared" si="297"/>
        <v/>
      </c>
      <c r="N865" s="80" t="b">
        <f t="shared" si="298"/>
        <v>0</v>
      </c>
      <c r="O865" s="80" t="str">
        <f t="shared" si="299"/>
        <v/>
      </c>
      <c r="P865" s="13" t="b">
        <f t="shared" si="300"/>
        <v>0</v>
      </c>
      <c r="Q865" s="80" t="str">
        <f t="shared" si="301"/>
        <v/>
      </c>
      <c r="R865" s="80" t="b">
        <f t="shared" si="302"/>
        <v>0</v>
      </c>
      <c r="S865" s="81" t="e">
        <f t="shared" si="286"/>
        <v>#VALUE!</v>
      </c>
      <c r="T865" s="81" t="e">
        <f t="shared" si="287"/>
        <v>#VALUE!</v>
      </c>
      <c r="U865" s="81" t="e">
        <f t="shared" si="288"/>
        <v>#VALUE!</v>
      </c>
      <c r="V865" s="82" t="e">
        <f t="shared" si="289"/>
        <v>#VALUE!</v>
      </c>
      <c r="W865" s="82" t="e">
        <f t="shared" si="303"/>
        <v>#VALUE!</v>
      </c>
      <c r="X865" s="82" t="b">
        <f t="shared" si="307"/>
        <v>0</v>
      </c>
      <c r="Y865" s="72" t="str">
        <f t="shared" si="290"/>
        <v/>
      </c>
      <c r="Z865" s="81" t="e" cm="1">
        <f t="array" aca="1" ref="Z865" ca="1">TEXT(RIGHT(10-RIGHT(SUM(INDEX(1*(MID(MID(C865,1,1)*2,ROW(INDIRECT("1:"&amp;LEN(MID(C865,1,1)*2))),1)),,))+MID(C865,2,1)+
SUM(INDEX(1*(MID(MID(C865,3,1)*2,ROW(INDIRECT("1:"&amp;LEN(MID(C865,3,1)*2))),1)),,))+MID(C865,4,1)+
SUM(INDEX(1*(MID(MID(C865,5,1)*2,ROW(INDIRECT("1:"&amp;LEN(MID(C865,5,1)*2))),1)),,))+MID(C865,6,1)+
SUM(INDEX(1*(MID(MID(C865,8,1)*2,ROW(INDIRECT("1:"&amp;LEN(MID(C865,8,1)*2))),1)),,))+MID(C865,9,1)+
SUM(INDEX(1*(MID(MID(C865,10,1)*2,ROW(INDIRECT("1:"&amp;LEN(MID(C865,10,1)*2))),1)),,)),1),1),"0")</f>
        <v>#VALUE!</v>
      </c>
      <c r="AA865" s="81" t="str">
        <f t="shared" si="291"/>
        <v/>
      </c>
      <c r="AB865" s="83" t="b">
        <f t="shared" si="292"/>
        <v>0</v>
      </c>
      <c r="AC865" s="154">
        <f t="shared" si="304"/>
        <v>0</v>
      </c>
      <c r="AD865" s="154">
        <f>SUMIF($C$15:C864,C865,$AC$15:AC864)</f>
        <v>0</v>
      </c>
      <c r="AE865" s="15">
        <f t="shared" si="305"/>
        <v>10000</v>
      </c>
      <c r="AF865" s="154">
        <f t="shared" si="306"/>
        <v>0</v>
      </c>
    </row>
    <row r="866" spans="1:32" s="30" customFormat="1" x14ac:dyDescent="0.25">
      <c r="A866" s="19">
        <v>851</v>
      </c>
      <c r="B866" s="20"/>
      <c r="C866" s="107"/>
      <c r="D866" s="20"/>
      <c r="E866" s="20"/>
      <c r="F866" s="20"/>
      <c r="G866" s="122"/>
      <c r="H866" s="156">
        <f t="shared" si="293"/>
        <v>0</v>
      </c>
      <c r="I866" s="117" t="str">
        <f t="shared" si="294"/>
        <v/>
      </c>
      <c r="J866" s="80" t="b">
        <f t="shared" si="295"/>
        <v>0</v>
      </c>
      <c r="K866" s="80" t="str">
        <f t="shared" si="296"/>
        <v/>
      </c>
      <c r="L866" s="80" t="b">
        <f>IF(C866="",FALSE,IFERROR(NOT(MATCH(C866,'Anställda och korttidsarbete'!$C:$C,0)&gt;0),TRUE))</f>
        <v>0</v>
      </c>
      <c r="M866" s="80" t="str">
        <f t="shared" si="297"/>
        <v/>
      </c>
      <c r="N866" s="80" t="b">
        <f t="shared" si="298"/>
        <v>0</v>
      </c>
      <c r="O866" s="80" t="str">
        <f t="shared" si="299"/>
        <v/>
      </c>
      <c r="P866" s="13" t="b">
        <f t="shared" si="300"/>
        <v>0</v>
      </c>
      <c r="Q866" s="80" t="str">
        <f t="shared" si="301"/>
        <v/>
      </c>
      <c r="R866" s="80" t="b">
        <f t="shared" si="302"/>
        <v>0</v>
      </c>
      <c r="S866" s="81" t="e">
        <f t="shared" si="286"/>
        <v>#VALUE!</v>
      </c>
      <c r="T866" s="81" t="e">
        <f t="shared" si="287"/>
        <v>#VALUE!</v>
      </c>
      <c r="U866" s="81" t="e">
        <f t="shared" si="288"/>
        <v>#VALUE!</v>
      </c>
      <c r="V866" s="82" t="e">
        <f t="shared" si="289"/>
        <v>#VALUE!</v>
      </c>
      <c r="W866" s="82" t="e">
        <f t="shared" si="303"/>
        <v>#VALUE!</v>
      </c>
      <c r="X866" s="82" t="b">
        <f t="shared" si="307"/>
        <v>0</v>
      </c>
      <c r="Y866" s="72" t="str">
        <f t="shared" si="290"/>
        <v/>
      </c>
      <c r="Z866" s="81" t="e" cm="1">
        <f t="array" aca="1" ref="Z866" ca="1">TEXT(RIGHT(10-RIGHT(SUM(INDEX(1*(MID(MID(C866,1,1)*2,ROW(INDIRECT("1:"&amp;LEN(MID(C866,1,1)*2))),1)),,))+MID(C866,2,1)+
SUM(INDEX(1*(MID(MID(C866,3,1)*2,ROW(INDIRECT("1:"&amp;LEN(MID(C866,3,1)*2))),1)),,))+MID(C866,4,1)+
SUM(INDEX(1*(MID(MID(C866,5,1)*2,ROW(INDIRECT("1:"&amp;LEN(MID(C866,5,1)*2))),1)),,))+MID(C866,6,1)+
SUM(INDEX(1*(MID(MID(C866,8,1)*2,ROW(INDIRECT("1:"&amp;LEN(MID(C866,8,1)*2))),1)),,))+MID(C866,9,1)+
SUM(INDEX(1*(MID(MID(C866,10,1)*2,ROW(INDIRECT("1:"&amp;LEN(MID(C866,10,1)*2))),1)),,)),1),1),"0")</f>
        <v>#VALUE!</v>
      </c>
      <c r="AA866" s="81" t="str">
        <f t="shared" si="291"/>
        <v/>
      </c>
      <c r="AB866" s="83" t="b">
        <f t="shared" si="292"/>
        <v>0</v>
      </c>
      <c r="AC866" s="154">
        <f t="shared" si="304"/>
        <v>0</v>
      </c>
      <c r="AD866" s="154">
        <f>SUMIF($C$15:C865,C866,$AC$15:AC865)</f>
        <v>0</v>
      </c>
      <c r="AE866" s="15">
        <f t="shared" si="305"/>
        <v>10000</v>
      </c>
      <c r="AF866" s="154">
        <f t="shared" si="306"/>
        <v>0</v>
      </c>
    </row>
    <row r="867" spans="1:32" s="30" customFormat="1" x14ac:dyDescent="0.25">
      <c r="A867" s="19">
        <v>852</v>
      </c>
      <c r="B867" s="20"/>
      <c r="C867" s="107"/>
      <c r="D867" s="20"/>
      <c r="E867" s="20"/>
      <c r="F867" s="20"/>
      <c r="G867" s="122"/>
      <c r="H867" s="156">
        <f t="shared" si="293"/>
        <v>0</v>
      </c>
      <c r="I867" s="117" t="str">
        <f t="shared" si="294"/>
        <v/>
      </c>
      <c r="J867" s="80" t="b">
        <f t="shared" si="295"/>
        <v>0</v>
      </c>
      <c r="K867" s="80" t="str">
        <f t="shared" si="296"/>
        <v/>
      </c>
      <c r="L867" s="80" t="b">
        <f>IF(C867="",FALSE,IFERROR(NOT(MATCH(C867,'Anställda och korttidsarbete'!$C:$C,0)&gt;0),TRUE))</f>
        <v>0</v>
      </c>
      <c r="M867" s="80" t="str">
        <f t="shared" si="297"/>
        <v/>
      </c>
      <c r="N867" s="80" t="b">
        <f t="shared" si="298"/>
        <v>0</v>
      </c>
      <c r="O867" s="80" t="str">
        <f t="shared" si="299"/>
        <v/>
      </c>
      <c r="P867" s="13" t="b">
        <f t="shared" si="300"/>
        <v>0</v>
      </c>
      <c r="Q867" s="80" t="str">
        <f t="shared" si="301"/>
        <v/>
      </c>
      <c r="R867" s="80" t="b">
        <f t="shared" si="302"/>
        <v>0</v>
      </c>
      <c r="S867" s="81" t="e">
        <f t="shared" si="286"/>
        <v>#VALUE!</v>
      </c>
      <c r="T867" s="81" t="e">
        <f t="shared" si="287"/>
        <v>#VALUE!</v>
      </c>
      <c r="U867" s="81" t="e">
        <f t="shared" si="288"/>
        <v>#VALUE!</v>
      </c>
      <c r="V867" s="82" t="e">
        <f t="shared" si="289"/>
        <v>#VALUE!</v>
      </c>
      <c r="W867" s="82" t="e">
        <f t="shared" si="303"/>
        <v>#VALUE!</v>
      </c>
      <c r="X867" s="82" t="b">
        <f t="shared" si="307"/>
        <v>0</v>
      </c>
      <c r="Y867" s="72" t="str">
        <f t="shared" si="290"/>
        <v/>
      </c>
      <c r="Z867" s="81" t="e" cm="1">
        <f t="array" aca="1" ref="Z867" ca="1">TEXT(RIGHT(10-RIGHT(SUM(INDEX(1*(MID(MID(C867,1,1)*2,ROW(INDIRECT("1:"&amp;LEN(MID(C867,1,1)*2))),1)),,))+MID(C867,2,1)+
SUM(INDEX(1*(MID(MID(C867,3,1)*2,ROW(INDIRECT("1:"&amp;LEN(MID(C867,3,1)*2))),1)),,))+MID(C867,4,1)+
SUM(INDEX(1*(MID(MID(C867,5,1)*2,ROW(INDIRECT("1:"&amp;LEN(MID(C867,5,1)*2))),1)),,))+MID(C867,6,1)+
SUM(INDEX(1*(MID(MID(C867,8,1)*2,ROW(INDIRECT("1:"&amp;LEN(MID(C867,8,1)*2))),1)),,))+MID(C867,9,1)+
SUM(INDEX(1*(MID(MID(C867,10,1)*2,ROW(INDIRECT("1:"&amp;LEN(MID(C867,10,1)*2))),1)),,)),1),1),"0")</f>
        <v>#VALUE!</v>
      </c>
      <c r="AA867" s="81" t="str">
        <f t="shared" si="291"/>
        <v/>
      </c>
      <c r="AB867" s="83" t="b">
        <f t="shared" si="292"/>
        <v>0</v>
      </c>
      <c r="AC867" s="154">
        <f t="shared" si="304"/>
        <v>0</v>
      </c>
      <c r="AD867" s="154">
        <f>SUMIF($C$15:C866,C867,$AC$15:AC866)</f>
        <v>0</v>
      </c>
      <c r="AE867" s="15">
        <f t="shared" si="305"/>
        <v>10000</v>
      </c>
      <c r="AF867" s="154">
        <f t="shared" si="306"/>
        <v>0</v>
      </c>
    </row>
    <row r="868" spans="1:32" s="30" customFormat="1" x14ac:dyDescent="0.25">
      <c r="A868" s="19">
        <v>853</v>
      </c>
      <c r="B868" s="20"/>
      <c r="C868" s="107"/>
      <c r="D868" s="20"/>
      <c r="E868" s="20"/>
      <c r="F868" s="20"/>
      <c r="G868" s="122"/>
      <c r="H868" s="156">
        <f t="shared" si="293"/>
        <v>0</v>
      </c>
      <c r="I868" s="117" t="str">
        <f t="shared" si="294"/>
        <v/>
      </c>
      <c r="J868" s="80" t="b">
        <f t="shared" si="295"/>
        <v>0</v>
      </c>
      <c r="K868" s="80" t="str">
        <f t="shared" si="296"/>
        <v/>
      </c>
      <c r="L868" s="80" t="b">
        <f>IF(C868="",FALSE,IFERROR(NOT(MATCH(C868,'Anställda och korttidsarbete'!$C:$C,0)&gt;0),TRUE))</f>
        <v>0</v>
      </c>
      <c r="M868" s="80" t="str">
        <f t="shared" si="297"/>
        <v/>
      </c>
      <c r="N868" s="80" t="b">
        <f t="shared" si="298"/>
        <v>0</v>
      </c>
      <c r="O868" s="80" t="str">
        <f t="shared" si="299"/>
        <v/>
      </c>
      <c r="P868" s="13" t="b">
        <f t="shared" si="300"/>
        <v>0</v>
      </c>
      <c r="Q868" s="80" t="str">
        <f t="shared" si="301"/>
        <v/>
      </c>
      <c r="R868" s="80" t="b">
        <f t="shared" si="302"/>
        <v>0</v>
      </c>
      <c r="S868" s="81" t="e">
        <f t="shared" si="286"/>
        <v>#VALUE!</v>
      </c>
      <c r="T868" s="81" t="e">
        <f t="shared" si="287"/>
        <v>#VALUE!</v>
      </c>
      <c r="U868" s="81" t="e">
        <f t="shared" si="288"/>
        <v>#VALUE!</v>
      </c>
      <c r="V868" s="82" t="e">
        <f t="shared" si="289"/>
        <v>#VALUE!</v>
      </c>
      <c r="W868" s="82" t="e">
        <f t="shared" si="303"/>
        <v>#VALUE!</v>
      </c>
      <c r="X868" s="82" t="b">
        <f t="shared" si="307"/>
        <v>0</v>
      </c>
      <c r="Y868" s="72" t="str">
        <f t="shared" si="290"/>
        <v/>
      </c>
      <c r="Z868" s="81" t="e" cm="1">
        <f t="array" aca="1" ref="Z868" ca="1">TEXT(RIGHT(10-RIGHT(SUM(INDEX(1*(MID(MID(C868,1,1)*2,ROW(INDIRECT("1:"&amp;LEN(MID(C868,1,1)*2))),1)),,))+MID(C868,2,1)+
SUM(INDEX(1*(MID(MID(C868,3,1)*2,ROW(INDIRECT("1:"&amp;LEN(MID(C868,3,1)*2))),1)),,))+MID(C868,4,1)+
SUM(INDEX(1*(MID(MID(C868,5,1)*2,ROW(INDIRECT("1:"&amp;LEN(MID(C868,5,1)*2))),1)),,))+MID(C868,6,1)+
SUM(INDEX(1*(MID(MID(C868,8,1)*2,ROW(INDIRECT("1:"&amp;LEN(MID(C868,8,1)*2))),1)),,))+MID(C868,9,1)+
SUM(INDEX(1*(MID(MID(C868,10,1)*2,ROW(INDIRECT("1:"&amp;LEN(MID(C868,10,1)*2))),1)),,)),1),1),"0")</f>
        <v>#VALUE!</v>
      </c>
      <c r="AA868" s="81" t="str">
        <f t="shared" si="291"/>
        <v/>
      </c>
      <c r="AB868" s="83" t="b">
        <f t="shared" si="292"/>
        <v>0</v>
      </c>
      <c r="AC868" s="154">
        <f t="shared" si="304"/>
        <v>0</v>
      </c>
      <c r="AD868" s="154">
        <f>SUMIF($C$15:C867,C868,$AC$15:AC867)</f>
        <v>0</v>
      </c>
      <c r="AE868" s="15">
        <f t="shared" si="305"/>
        <v>10000</v>
      </c>
      <c r="AF868" s="154">
        <f t="shared" si="306"/>
        <v>0</v>
      </c>
    </row>
    <row r="869" spans="1:32" s="30" customFormat="1" x14ac:dyDescent="0.25">
      <c r="A869" s="19">
        <v>854</v>
      </c>
      <c r="B869" s="20"/>
      <c r="C869" s="107"/>
      <c r="D869" s="20"/>
      <c r="E869" s="20"/>
      <c r="F869" s="20"/>
      <c r="G869" s="122"/>
      <c r="H869" s="156">
        <f t="shared" si="293"/>
        <v>0</v>
      </c>
      <c r="I869" s="117" t="str">
        <f t="shared" si="294"/>
        <v/>
      </c>
      <c r="J869" s="80" t="b">
        <f t="shared" si="295"/>
        <v>0</v>
      </c>
      <c r="K869" s="80" t="str">
        <f t="shared" si="296"/>
        <v/>
      </c>
      <c r="L869" s="80" t="b">
        <f>IF(C869="",FALSE,IFERROR(NOT(MATCH(C869,'Anställda och korttidsarbete'!$C:$C,0)&gt;0),TRUE))</f>
        <v>0</v>
      </c>
      <c r="M869" s="80" t="str">
        <f t="shared" si="297"/>
        <v/>
      </c>
      <c r="N869" s="80" t="b">
        <f t="shared" si="298"/>
        <v>0</v>
      </c>
      <c r="O869" s="80" t="str">
        <f t="shared" si="299"/>
        <v/>
      </c>
      <c r="P869" s="13" t="b">
        <f t="shared" si="300"/>
        <v>0</v>
      </c>
      <c r="Q869" s="80" t="str">
        <f t="shared" si="301"/>
        <v/>
      </c>
      <c r="R869" s="80" t="b">
        <f t="shared" si="302"/>
        <v>0</v>
      </c>
      <c r="S869" s="81" t="e">
        <f t="shared" si="286"/>
        <v>#VALUE!</v>
      </c>
      <c r="T869" s="81" t="e">
        <f t="shared" si="287"/>
        <v>#VALUE!</v>
      </c>
      <c r="U869" s="81" t="e">
        <f t="shared" si="288"/>
        <v>#VALUE!</v>
      </c>
      <c r="V869" s="82" t="e">
        <f t="shared" si="289"/>
        <v>#VALUE!</v>
      </c>
      <c r="W869" s="82" t="e">
        <f t="shared" si="303"/>
        <v>#VALUE!</v>
      </c>
      <c r="X869" s="82" t="b">
        <f t="shared" si="307"/>
        <v>0</v>
      </c>
      <c r="Y869" s="72" t="str">
        <f t="shared" si="290"/>
        <v/>
      </c>
      <c r="Z869" s="81" t="e" cm="1">
        <f t="array" aca="1" ref="Z869" ca="1">TEXT(RIGHT(10-RIGHT(SUM(INDEX(1*(MID(MID(C869,1,1)*2,ROW(INDIRECT("1:"&amp;LEN(MID(C869,1,1)*2))),1)),,))+MID(C869,2,1)+
SUM(INDEX(1*(MID(MID(C869,3,1)*2,ROW(INDIRECT("1:"&amp;LEN(MID(C869,3,1)*2))),1)),,))+MID(C869,4,1)+
SUM(INDEX(1*(MID(MID(C869,5,1)*2,ROW(INDIRECT("1:"&amp;LEN(MID(C869,5,1)*2))),1)),,))+MID(C869,6,1)+
SUM(INDEX(1*(MID(MID(C869,8,1)*2,ROW(INDIRECT("1:"&amp;LEN(MID(C869,8,1)*2))),1)),,))+MID(C869,9,1)+
SUM(INDEX(1*(MID(MID(C869,10,1)*2,ROW(INDIRECT("1:"&amp;LEN(MID(C869,10,1)*2))),1)),,)),1),1),"0")</f>
        <v>#VALUE!</v>
      </c>
      <c r="AA869" s="81" t="str">
        <f t="shared" si="291"/>
        <v/>
      </c>
      <c r="AB869" s="83" t="b">
        <f t="shared" si="292"/>
        <v>0</v>
      </c>
      <c r="AC869" s="154">
        <f t="shared" si="304"/>
        <v>0</v>
      </c>
      <c r="AD869" s="154">
        <f>SUMIF($C$15:C868,C869,$AC$15:AC868)</f>
        <v>0</v>
      </c>
      <c r="AE869" s="15">
        <f t="shared" si="305"/>
        <v>10000</v>
      </c>
      <c r="AF869" s="154">
        <f t="shared" si="306"/>
        <v>0</v>
      </c>
    </row>
    <row r="870" spans="1:32" s="30" customFormat="1" x14ac:dyDescent="0.25">
      <c r="A870" s="19">
        <v>855</v>
      </c>
      <c r="B870" s="20"/>
      <c r="C870" s="107"/>
      <c r="D870" s="20"/>
      <c r="E870" s="20"/>
      <c r="F870" s="20"/>
      <c r="G870" s="122"/>
      <c r="H870" s="156">
        <f t="shared" si="293"/>
        <v>0</v>
      </c>
      <c r="I870" s="117" t="str">
        <f t="shared" si="294"/>
        <v/>
      </c>
      <c r="J870" s="80" t="b">
        <f t="shared" si="295"/>
        <v>0</v>
      </c>
      <c r="K870" s="80" t="str">
        <f t="shared" si="296"/>
        <v/>
      </c>
      <c r="L870" s="80" t="b">
        <f>IF(C870="",FALSE,IFERROR(NOT(MATCH(C870,'Anställda och korttidsarbete'!$C:$C,0)&gt;0),TRUE))</f>
        <v>0</v>
      </c>
      <c r="M870" s="80" t="str">
        <f t="shared" si="297"/>
        <v/>
      </c>
      <c r="N870" s="80" t="b">
        <f t="shared" si="298"/>
        <v>0</v>
      </c>
      <c r="O870" s="80" t="str">
        <f t="shared" si="299"/>
        <v/>
      </c>
      <c r="P870" s="13" t="b">
        <f t="shared" si="300"/>
        <v>0</v>
      </c>
      <c r="Q870" s="80" t="str">
        <f t="shared" si="301"/>
        <v/>
      </c>
      <c r="R870" s="80" t="b">
        <f t="shared" si="302"/>
        <v>0</v>
      </c>
      <c r="S870" s="81" t="e">
        <f t="shared" si="286"/>
        <v>#VALUE!</v>
      </c>
      <c r="T870" s="81" t="e">
        <f t="shared" si="287"/>
        <v>#VALUE!</v>
      </c>
      <c r="U870" s="81" t="e">
        <f t="shared" si="288"/>
        <v>#VALUE!</v>
      </c>
      <c r="V870" s="82" t="e">
        <f t="shared" si="289"/>
        <v>#VALUE!</v>
      </c>
      <c r="W870" s="82" t="e">
        <f t="shared" si="303"/>
        <v>#VALUE!</v>
      </c>
      <c r="X870" s="82" t="b">
        <f t="shared" si="307"/>
        <v>0</v>
      </c>
      <c r="Y870" s="72" t="str">
        <f t="shared" si="290"/>
        <v/>
      </c>
      <c r="Z870" s="81" t="e" cm="1">
        <f t="array" aca="1" ref="Z870" ca="1">TEXT(RIGHT(10-RIGHT(SUM(INDEX(1*(MID(MID(C870,1,1)*2,ROW(INDIRECT("1:"&amp;LEN(MID(C870,1,1)*2))),1)),,))+MID(C870,2,1)+
SUM(INDEX(1*(MID(MID(C870,3,1)*2,ROW(INDIRECT("1:"&amp;LEN(MID(C870,3,1)*2))),1)),,))+MID(C870,4,1)+
SUM(INDEX(1*(MID(MID(C870,5,1)*2,ROW(INDIRECT("1:"&amp;LEN(MID(C870,5,1)*2))),1)),,))+MID(C870,6,1)+
SUM(INDEX(1*(MID(MID(C870,8,1)*2,ROW(INDIRECT("1:"&amp;LEN(MID(C870,8,1)*2))),1)),,))+MID(C870,9,1)+
SUM(INDEX(1*(MID(MID(C870,10,1)*2,ROW(INDIRECT("1:"&amp;LEN(MID(C870,10,1)*2))),1)),,)),1),1),"0")</f>
        <v>#VALUE!</v>
      </c>
      <c r="AA870" s="81" t="str">
        <f t="shared" si="291"/>
        <v/>
      </c>
      <c r="AB870" s="83" t="b">
        <f t="shared" si="292"/>
        <v>0</v>
      </c>
      <c r="AC870" s="154">
        <f t="shared" si="304"/>
        <v>0</v>
      </c>
      <c r="AD870" s="154">
        <f>SUMIF($C$15:C869,C870,$AC$15:AC869)</f>
        <v>0</v>
      </c>
      <c r="AE870" s="15">
        <f t="shared" si="305"/>
        <v>10000</v>
      </c>
      <c r="AF870" s="154">
        <f t="shared" si="306"/>
        <v>0</v>
      </c>
    </row>
    <row r="871" spans="1:32" s="30" customFormat="1" x14ac:dyDescent="0.25">
      <c r="A871" s="19">
        <v>856</v>
      </c>
      <c r="B871" s="20"/>
      <c r="C871" s="107"/>
      <c r="D871" s="20"/>
      <c r="E871" s="20"/>
      <c r="F871" s="20"/>
      <c r="G871" s="122"/>
      <c r="H871" s="156">
        <f t="shared" si="293"/>
        <v>0</v>
      </c>
      <c r="I871" s="117" t="str">
        <f t="shared" si="294"/>
        <v/>
      </c>
      <c r="J871" s="80" t="b">
        <f t="shared" si="295"/>
        <v>0</v>
      </c>
      <c r="K871" s="80" t="str">
        <f t="shared" si="296"/>
        <v/>
      </c>
      <c r="L871" s="80" t="b">
        <f>IF(C871="",FALSE,IFERROR(NOT(MATCH(C871,'Anställda och korttidsarbete'!$C:$C,0)&gt;0),TRUE))</f>
        <v>0</v>
      </c>
      <c r="M871" s="80" t="str">
        <f t="shared" si="297"/>
        <v/>
      </c>
      <c r="N871" s="80" t="b">
        <f t="shared" si="298"/>
        <v>0</v>
      </c>
      <c r="O871" s="80" t="str">
        <f t="shared" si="299"/>
        <v/>
      </c>
      <c r="P871" s="13" t="b">
        <f t="shared" si="300"/>
        <v>0</v>
      </c>
      <c r="Q871" s="80" t="str">
        <f t="shared" si="301"/>
        <v/>
      </c>
      <c r="R871" s="80" t="b">
        <f t="shared" si="302"/>
        <v>0</v>
      </c>
      <c r="S871" s="81" t="e">
        <f t="shared" si="286"/>
        <v>#VALUE!</v>
      </c>
      <c r="T871" s="81" t="e">
        <f t="shared" si="287"/>
        <v>#VALUE!</v>
      </c>
      <c r="U871" s="81" t="e">
        <f t="shared" si="288"/>
        <v>#VALUE!</v>
      </c>
      <c r="V871" s="82" t="e">
        <f t="shared" si="289"/>
        <v>#VALUE!</v>
      </c>
      <c r="W871" s="82" t="e">
        <f t="shared" si="303"/>
        <v>#VALUE!</v>
      </c>
      <c r="X871" s="82" t="b">
        <f t="shared" si="307"/>
        <v>0</v>
      </c>
      <c r="Y871" s="72" t="str">
        <f t="shared" si="290"/>
        <v/>
      </c>
      <c r="Z871" s="81" t="e" cm="1">
        <f t="array" aca="1" ref="Z871" ca="1">TEXT(RIGHT(10-RIGHT(SUM(INDEX(1*(MID(MID(C871,1,1)*2,ROW(INDIRECT("1:"&amp;LEN(MID(C871,1,1)*2))),1)),,))+MID(C871,2,1)+
SUM(INDEX(1*(MID(MID(C871,3,1)*2,ROW(INDIRECT("1:"&amp;LEN(MID(C871,3,1)*2))),1)),,))+MID(C871,4,1)+
SUM(INDEX(1*(MID(MID(C871,5,1)*2,ROW(INDIRECT("1:"&amp;LEN(MID(C871,5,1)*2))),1)),,))+MID(C871,6,1)+
SUM(INDEX(1*(MID(MID(C871,8,1)*2,ROW(INDIRECT("1:"&amp;LEN(MID(C871,8,1)*2))),1)),,))+MID(C871,9,1)+
SUM(INDEX(1*(MID(MID(C871,10,1)*2,ROW(INDIRECT("1:"&amp;LEN(MID(C871,10,1)*2))),1)),,)),1),1),"0")</f>
        <v>#VALUE!</v>
      </c>
      <c r="AA871" s="81" t="str">
        <f t="shared" si="291"/>
        <v/>
      </c>
      <c r="AB871" s="83" t="b">
        <f t="shared" si="292"/>
        <v>0</v>
      </c>
      <c r="AC871" s="154">
        <f t="shared" si="304"/>
        <v>0</v>
      </c>
      <c r="AD871" s="154">
        <f>SUMIF($C$15:C870,C871,$AC$15:AC870)</f>
        <v>0</v>
      </c>
      <c r="AE871" s="15">
        <f t="shared" si="305"/>
        <v>10000</v>
      </c>
      <c r="AF871" s="154">
        <f t="shared" si="306"/>
        <v>0</v>
      </c>
    </row>
    <row r="872" spans="1:32" s="30" customFormat="1" x14ac:dyDescent="0.25">
      <c r="A872" s="19">
        <v>857</v>
      </c>
      <c r="B872" s="20"/>
      <c r="C872" s="107"/>
      <c r="D872" s="20"/>
      <c r="E872" s="20"/>
      <c r="F872" s="20"/>
      <c r="G872" s="122"/>
      <c r="H872" s="156">
        <f t="shared" si="293"/>
        <v>0</v>
      </c>
      <c r="I872" s="117" t="str">
        <f t="shared" si="294"/>
        <v/>
      </c>
      <c r="J872" s="80" t="b">
        <f t="shared" si="295"/>
        <v>0</v>
      </c>
      <c r="K872" s="80" t="str">
        <f t="shared" si="296"/>
        <v/>
      </c>
      <c r="L872" s="80" t="b">
        <f>IF(C872="",FALSE,IFERROR(NOT(MATCH(C872,'Anställda och korttidsarbete'!$C:$C,0)&gt;0),TRUE))</f>
        <v>0</v>
      </c>
      <c r="M872" s="80" t="str">
        <f t="shared" si="297"/>
        <v/>
      </c>
      <c r="N872" s="80" t="b">
        <f t="shared" si="298"/>
        <v>0</v>
      </c>
      <c r="O872" s="80" t="str">
        <f t="shared" si="299"/>
        <v/>
      </c>
      <c r="P872" s="13" t="b">
        <f t="shared" si="300"/>
        <v>0</v>
      </c>
      <c r="Q872" s="80" t="str">
        <f t="shared" si="301"/>
        <v/>
      </c>
      <c r="R872" s="80" t="b">
        <f t="shared" si="302"/>
        <v>0</v>
      </c>
      <c r="S872" s="81" t="e">
        <f t="shared" si="286"/>
        <v>#VALUE!</v>
      </c>
      <c r="T872" s="81" t="e">
        <f t="shared" si="287"/>
        <v>#VALUE!</v>
      </c>
      <c r="U872" s="81" t="e">
        <f t="shared" si="288"/>
        <v>#VALUE!</v>
      </c>
      <c r="V872" s="82" t="e">
        <f t="shared" si="289"/>
        <v>#VALUE!</v>
      </c>
      <c r="W872" s="82" t="e">
        <f t="shared" si="303"/>
        <v>#VALUE!</v>
      </c>
      <c r="X872" s="82" t="b">
        <f t="shared" si="307"/>
        <v>0</v>
      </c>
      <c r="Y872" s="72" t="str">
        <f t="shared" si="290"/>
        <v/>
      </c>
      <c r="Z872" s="81" t="e" cm="1">
        <f t="array" aca="1" ref="Z872" ca="1">TEXT(RIGHT(10-RIGHT(SUM(INDEX(1*(MID(MID(C872,1,1)*2,ROW(INDIRECT("1:"&amp;LEN(MID(C872,1,1)*2))),1)),,))+MID(C872,2,1)+
SUM(INDEX(1*(MID(MID(C872,3,1)*2,ROW(INDIRECT("1:"&amp;LEN(MID(C872,3,1)*2))),1)),,))+MID(C872,4,1)+
SUM(INDEX(1*(MID(MID(C872,5,1)*2,ROW(INDIRECT("1:"&amp;LEN(MID(C872,5,1)*2))),1)),,))+MID(C872,6,1)+
SUM(INDEX(1*(MID(MID(C872,8,1)*2,ROW(INDIRECT("1:"&amp;LEN(MID(C872,8,1)*2))),1)),,))+MID(C872,9,1)+
SUM(INDEX(1*(MID(MID(C872,10,1)*2,ROW(INDIRECT("1:"&amp;LEN(MID(C872,10,1)*2))),1)),,)),1),1),"0")</f>
        <v>#VALUE!</v>
      </c>
      <c r="AA872" s="81" t="str">
        <f t="shared" si="291"/>
        <v/>
      </c>
      <c r="AB872" s="83" t="b">
        <f t="shared" si="292"/>
        <v>0</v>
      </c>
      <c r="AC872" s="154">
        <f t="shared" si="304"/>
        <v>0</v>
      </c>
      <c r="AD872" s="154">
        <f>SUMIF($C$15:C871,C872,$AC$15:AC871)</f>
        <v>0</v>
      </c>
      <c r="AE872" s="15">
        <f t="shared" si="305"/>
        <v>10000</v>
      </c>
      <c r="AF872" s="154">
        <f t="shared" si="306"/>
        <v>0</v>
      </c>
    </row>
    <row r="873" spans="1:32" s="30" customFormat="1" x14ac:dyDescent="0.25">
      <c r="A873" s="19">
        <v>858</v>
      </c>
      <c r="B873" s="20"/>
      <c r="C873" s="107"/>
      <c r="D873" s="20"/>
      <c r="E873" s="20"/>
      <c r="F873" s="20"/>
      <c r="G873" s="122"/>
      <c r="H873" s="156">
        <f t="shared" si="293"/>
        <v>0</v>
      </c>
      <c r="I873" s="117" t="str">
        <f t="shared" si="294"/>
        <v/>
      </c>
      <c r="J873" s="80" t="b">
        <f t="shared" si="295"/>
        <v>0</v>
      </c>
      <c r="K873" s="80" t="str">
        <f t="shared" si="296"/>
        <v/>
      </c>
      <c r="L873" s="80" t="b">
        <f>IF(C873="",FALSE,IFERROR(NOT(MATCH(C873,'Anställda och korttidsarbete'!$C:$C,0)&gt;0),TRUE))</f>
        <v>0</v>
      </c>
      <c r="M873" s="80" t="str">
        <f t="shared" si="297"/>
        <v/>
      </c>
      <c r="N873" s="80" t="b">
        <f t="shared" si="298"/>
        <v>0</v>
      </c>
      <c r="O873" s="80" t="str">
        <f t="shared" si="299"/>
        <v/>
      </c>
      <c r="P873" s="13" t="b">
        <f t="shared" si="300"/>
        <v>0</v>
      </c>
      <c r="Q873" s="80" t="str">
        <f t="shared" si="301"/>
        <v/>
      </c>
      <c r="R873" s="80" t="b">
        <f t="shared" si="302"/>
        <v>0</v>
      </c>
      <c r="S873" s="81" t="e">
        <f t="shared" si="286"/>
        <v>#VALUE!</v>
      </c>
      <c r="T873" s="81" t="e">
        <f t="shared" si="287"/>
        <v>#VALUE!</v>
      </c>
      <c r="U873" s="81" t="e">
        <f t="shared" si="288"/>
        <v>#VALUE!</v>
      </c>
      <c r="V873" s="82" t="e">
        <f t="shared" si="289"/>
        <v>#VALUE!</v>
      </c>
      <c r="W873" s="82" t="e">
        <f t="shared" si="303"/>
        <v>#VALUE!</v>
      </c>
      <c r="X873" s="82" t="b">
        <f t="shared" si="307"/>
        <v>0</v>
      </c>
      <c r="Y873" s="72" t="str">
        <f t="shared" si="290"/>
        <v/>
      </c>
      <c r="Z873" s="81" t="e" cm="1">
        <f t="array" aca="1" ref="Z873" ca="1">TEXT(RIGHT(10-RIGHT(SUM(INDEX(1*(MID(MID(C873,1,1)*2,ROW(INDIRECT("1:"&amp;LEN(MID(C873,1,1)*2))),1)),,))+MID(C873,2,1)+
SUM(INDEX(1*(MID(MID(C873,3,1)*2,ROW(INDIRECT("1:"&amp;LEN(MID(C873,3,1)*2))),1)),,))+MID(C873,4,1)+
SUM(INDEX(1*(MID(MID(C873,5,1)*2,ROW(INDIRECT("1:"&amp;LEN(MID(C873,5,1)*2))),1)),,))+MID(C873,6,1)+
SUM(INDEX(1*(MID(MID(C873,8,1)*2,ROW(INDIRECT("1:"&amp;LEN(MID(C873,8,1)*2))),1)),,))+MID(C873,9,1)+
SUM(INDEX(1*(MID(MID(C873,10,1)*2,ROW(INDIRECT("1:"&amp;LEN(MID(C873,10,1)*2))),1)),,)),1),1),"0")</f>
        <v>#VALUE!</v>
      </c>
      <c r="AA873" s="81" t="str">
        <f t="shared" si="291"/>
        <v/>
      </c>
      <c r="AB873" s="83" t="b">
        <f t="shared" si="292"/>
        <v>0</v>
      </c>
      <c r="AC873" s="154">
        <f t="shared" si="304"/>
        <v>0</v>
      </c>
      <c r="AD873" s="154">
        <f>SUMIF($C$15:C872,C873,$AC$15:AC872)</f>
        <v>0</v>
      </c>
      <c r="AE873" s="15">
        <f t="shared" si="305"/>
        <v>10000</v>
      </c>
      <c r="AF873" s="154">
        <f t="shared" si="306"/>
        <v>0</v>
      </c>
    </row>
    <row r="874" spans="1:32" s="30" customFormat="1" x14ac:dyDescent="0.25">
      <c r="A874" s="19">
        <v>859</v>
      </c>
      <c r="B874" s="20"/>
      <c r="C874" s="107"/>
      <c r="D874" s="20"/>
      <c r="E874" s="20"/>
      <c r="F874" s="20"/>
      <c r="G874" s="122"/>
      <c r="H874" s="156">
        <f t="shared" si="293"/>
        <v>0</v>
      </c>
      <c r="I874" s="117" t="str">
        <f t="shared" si="294"/>
        <v/>
      </c>
      <c r="J874" s="80" t="b">
        <f t="shared" si="295"/>
        <v>0</v>
      </c>
      <c r="K874" s="80" t="str">
        <f t="shared" si="296"/>
        <v/>
      </c>
      <c r="L874" s="80" t="b">
        <f>IF(C874="",FALSE,IFERROR(NOT(MATCH(C874,'Anställda och korttidsarbete'!$C:$C,0)&gt;0),TRUE))</f>
        <v>0</v>
      </c>
      <c r="M874" s="80" t="str">
        <f t="shared" si="297"/>
        <v/>
      </c>
      <c r="N874" s="80" t="b">
        <f t="shared" si="298"/>
        <v>0</v>
      </c>
      <c r="O874" s="80" t="str">
        <f t="shared" si="299"/>
        <v/>
      </c>
      <c r="P874" s="13" t="b">
        <f t="shared" si="300"/>
        <v>0</v>
      </c>
      <c r="Q874" s="80" t="str">
        <f t="shared" si="301"/>
        <v/>
      </c>
      <c r="R874" s="80" t="b">
        <f t="shared" si="302"/>
        <v>0</v>
      </c>
      <c r="S874" s="81" t="e">
        <f t="shared" si="286"/>
        <v>#VALUE!</v>
      </c>
      <c r="T874" s="81" t="e">
        <f t="shared" si="287"/>
        <v>#VALUE!</v>
      </c>
      <c r="U874" s="81" t="e">
        <f t="shared" si="288"/>
        <v>#VALUE!</v>
      </c>
      <c r="V874" s="82" t="e">
        <f t="shared" si="289"/>
        <v>#VALUE!</v>
      </c>
      <c r="W874" s="82" t="e">
        <f t="shared" si="303"/>
        <v>#VALUE!</v>
      </c>
      <c r="X874" s="82" t="b">
        <f t="shared" si="307"/>
        <v>0</v>
      </c>
      <c r="Y874" s="72" t="str">
        <f t="shared" si="290"/>
        <v/>
      </c>
      <c r="Z874" s="81" t="e" cm="1">
        <f t="array" aca="1" ref="Z874" ca="1">TEXT(RIGHT(10-RIGHT(SUM(INDEX(1*(MID(MID(C874,1,1)*2,ROW(INDIRECT("1:"&amp;LEN(MID(C874,1,1)*2))),1)),,))+MID(C874,2,1)+
SUM(INDEX(1*(MID(MID(C874,3,1)*2,ROW(INDIRECT("1:"&amp;LEN(MID(C874,3,1)*2))),1)),,))+MID(C874,4,1)+
SUM(INDEX(1*(MID(MID(C874,5,1)*2,ROW(INDIRECT("1:"&amp;LEN(MID(C874,5,1)*2))),1)),,))+MID(C874,6,1)+
SUM(INDEX(1*(MID(MID(C874,8,1)*2,ROW(INDIRECT("1:"&amp;LEN(MID(C874,8,1)*2))),1)),,))+MID(C874,9,1)+
SUM(INDEX(1*(MID(MID(C874,10,1)*2,ROW(INDIRECT("1:"&amp;LEN(MID(C874,10,1)*2))),1)),,)),1),1),"0")</f>
        <v>#VALUE!</v>
      </c>
      <c r="AA874" s="81" t="str">
        <f t="shared" si="291"/>
        <v/>
      </c>
      <c r="AB874" s="83" t="b">
        <f t="shared" si="292"/>
        <v>0</v>
      </c>
      <c r="AC874" s="154">
        <f t="shared" si="304"/>
        <v>0</v>
      </c>
      <c r="AD874" s="154">
        <f>SUMIF($C$15:C873,C874,$AC$15:AC873)</f>
        <v>0</v>
      </c>
      <c r="AE874" s="15">
        <f t="shared" si="305"/>
        <v>10000</v>
      </c>
      <c r="AF874" s="154">
        <f t="shared" si="306"/>
        <v>0</v>
      </c>
    </row>
    <row r="875" spans="1:32" s="30" customFormat="1" x14ac:dyDescent="0.25">
      <c r="A875" s="19">
        <v>860</v>
      </c>
      <c r="B875" s="20"/>
      <c r="C875" s="107"/>
      <c r="D875" s="20"/>
      <c r="E875" s="20"/>
      <c r="F875" s="20"/>
      <c r="G875" s="122"/>
      <c r="H875" s="156">
        <f t="shared" si="293"/>
        <v>0</v>
      </c>
      <c r="I875" s="117" t="str">
        <f t="shared" si="294"/>
        <v/>
      </c>
      <c r="J875" s="80" t="b">
        <f t="shared" si="295"/>
        <v>0</v>
      </c>
      <c r="K875" s="80" t="str">
        <f t="shared" si="296"/>
        <v/>
      </c>
      <c r="L875" s="80" t="b">
        <f>IF(C875="",FALSE,IFERROR(NOT(MATCH(C875,'Anställda och korttidsarbete'!$C:$C,0)&gt;0),TRUE))</f>
        <v>0</v>
      </c>
      <c r="M875" s="80" t="str">
        <f t="shared" si="297"/>
        <v/>
      </c>
      <c r="N875" s="80" t="b">
        <f t="shared" si="298"/>
        <v>0</v>
      </c>
      <c r="O875" s="80" t="str">
        <f t="shared" si="299"/>
        <v/>
      </c>
      <c r="P875" s="13" t="b">
        <f t="shared" si="300"/>
        <v>0</v>
      </c>
      <c r="Q875" s="80" t="str">
        <f t="shared" si="301"/>
        <v/>
      </c>
      <c r="R875" s="80" t="b">
        <f t="shared" si="302"/>
        <v>0</v>
      </c>
      <c r="S875" s="81" t="e">
        <f t="shared" si="286"/>
        <v>#VALUE!</v>
      </c>
      <c r="T875" s="81" t="e">
        <f t="shared" si="287"/>
        <v>#VALUE!</v>
      </c>
      <c r="U875" s="81" t="e">
        <f t="shared" si="288"/>
        <v>#VALUE!</v>
      </c>
      <c r="V875" s="82" t="e">
        <f t="shared" si="289"/>
        <v>#VALUE!</v>
      </c>
      <c r="W875" s="82" t="e">
        <f t="shared" si="303"/>
        <v>#VALUE!</v>
      </c>
      <c r="X875" s="82" t="b">
        <f t="shared" si="307"/>
        <v>0</v>
      </c>
      <c r="Y875" s="72" t="str">
        <f t="shared" si="290"/>
        <v/>
      </c>
      <c r="Z875" s="81" t="e" cm="1">
        <f t="array" aca="1" ref="Z875" ca="1">TEXT(RIGHT(10-RIGHT(SUM(INDEX(1*(MID(MID(C875,1,1)*2,ROW(INDIRECT("1:"&amp;LEN(MID(C875,1,1)*2))),1)),,))+MID(C875,2,1)+
SUM(INDEX(1*(MID(MID(C875,3,1)*2,ROW(INDIRECT("1:"&amp;LEN(MID(C875,3,1)*2))),1)),,))+MID(C875,4,1)+
SUM(INDEX(1*(MID(MID(C875,5,1)*2,ROW(INDIRECT("1:"&amp;LEN(MID(C875,5,1)*2))),1)),,))+MID(C875,6,1)+
SUM(INDEX(1*(MID(MID(C875,8,1)*2,ROW(INDIRECT("1:"&amp;LEN(MID(C875,8,1)*2))),1)),,))+MID(C875,9,1)+
SUM(INDEX(1*(MID(MID(C875,10,1)*2,ROW(INDIRECT("1:"&amp;LEN(MID(C875,10,1)*2))),1)),,)),1),1),"0")</f>
        <v>#VALUE!</v>
      </c>
      <c r="AA875" s="81" t="str">
        <f t="shared" si="291"/>
        <v/>
      </c>
      <c r="AB875" s="83" t="b">
        <f t="shared" si="292"/>
        <v>0</v>
      </c>
      <c r="AC875" s="154">
        <f t="shared" si="304"/>
        <v>0</v>
      </c>
      <c r="AD875" s="154">
        <f>SUMIF($C$15:C874,C875,$AC$15:AC874)</f>
        <v>0</v>
      </c>
      <c r="AE875" s="15">
        <f t="shared" si="305"/>
        <v>10000</v>
      </c>
      <c r="AF875" s="154">
        <f t="shared" si="306"/>
        <v>0</v>
      </c>
    </row>
    <row r="876" spans="1:32" s="30" customFormat="1" x14ac:dyDescent="0.25">
      <c r="A876" s="19">
        <v>861</v>
      </c>
      <c r="B876" s="20"/>
      <c r="C876" s="107"/>
      <c r="D876" s="20"/>
      <c r="E876" s="20"/>
      <c r="F876" s="20"/>
      <c r="G876" s="122"/>
      <c r="H876" s="156">
        <f t="shared" si="293"/>
        <v>0</v>
      </c>
      <c r="I876" s="117" t="str">
        <f t="shared" si="294"/>
        <v/>
      </c>
      <c r="J876" s="80" t="b">
        <f t="shared" si="295"/>
        <v>0</v>
      </c>
      <c r="K876" s="80" t="str">
        <f t="shared" si="296"/>
        <v/>
      </c>
      <c r="L876" s="80" t="b">
        <f>IF(C876="",FALSE,IFERROR(NOT(MATCH(C876,'Anställda och korttidsarbete'!$C:$C,0)&gt;0),TRUE))</f>
        <v>0</v>
      </c>
      <c r="M876" s="80" t="str">
        <f t="shared" si="297"/>
        <v/>
      </c>
      <c r="N876" s="80" t="b">
        <f t="shared" si="298"/>
        <v>0</v>
      </c>
      <c r="O876" s="80" t="str">
        <f t="shared" si="299"/>
        <v/>
      </c>
      <c r="P876" s="13" t="b">
        <f t="shared" si="300"/>
        <v>0</v>
      </c>
      <c r="Q876" s="80" t="str">
        <f t="shared" si="301"/>
        <v/>
      </c>
      <c r="R876" s="80" t="b">
        <f t="shared" si="302"/>
        <v>0</v>
      </c>
      <c r="S876" s="81" t="e">
        <f t="shared" si="286"/>
        <v>#VALUE!</v>
      </c>
      <c r="T876" s="81" t="e">
        <f t="shared" si="287"/>
        <v>#VALUE!</v>
      </c>
      <c r="U876" s="81" t="e">
        <f t="shared" si="288"/>
        <v>#VALUE!</v>
      </c>
      <c r="V876" s="82" t="e">
        <f t="shared" si="289"/>
        <v>#VALUE!</v>
      </c>
      <c r="W876" s="82" t="e">
        <f t="shared" si="303"/>
        <v>#VALUE!</v>
      </c>
      <c r="X876" s="82" t="b">
        <f t="shared" si="307"/>
        <v>0</v>
      </c>
      <c r="Y876" s="72" t="str">
        <f t="shared" si="290"/>
        <v/>
      </c>
      <c r="Z876" s="81" t="e" cm="1">
        <f t="array" aca="1" ref="Z876" ca="1">TEXT(RIGHT(10-RIGHT(SUM(INDEX(1*(MID(MID(C876,1,1)*2,ROW(INDIRECT("1:"&amp;LEN(MID(C876,1,1)*2))),1)),,))+MID(C876,2,1)+
SUM(INDEX(1*(MID(MID(C876,3,1)*2,ROW(INDIRECT("1:"&amp;LEN(MID(C876,3,1)*2))),1)),,))+MID(C876,4,1)+
SUM(INDEX(1*(MID(MID(C876,5,1)*2,ROW(INDIRECT("1:"&amp;LEN(MID(C876,5,1)*2))),1)),,))+MID(C876,6,1)+
SUM(INDEX(1*(MID(MID(C876,8,1)*2,ROW(INDIRECT("1:"&amp;LEN(MID(C876,8,1)*2))),1)),,))+MID(C876,9,1)+
SUM(INDEX(1*(MID(MID(C876,10,1)*2,ROW(INDIRECT("1:"&amp;LEN(MID(C876,10,1)*2))),1)),,)),1),1),"0")</f>
        <v>#VALUE!</v>
      </c>
      <c r="AA876" s="81" t="str">
        <f t="shared" si="291"/>
        <v/>
      </c>
      <c r="AB876" s="83" t="b">
        <f t="shared" si="292"/>
        <v>0</v>
      </c>
      <c r="AC876" s="154">
        <f t="shared" si="304"/>
        <v>0</v>
      </c>
      <c r="AD876" s="154">
        <f>SUMIF($C$15:C875,C876,$AC$15:AC875)</f>
        <v>0</v>
      </c>
      <c r="AE876" s="15">
        <f t="shared" si="305"/>
        <v>10000</v>
      </c>
      <c r="AF876" s="154">
        <f t="shared" si="306"/>
        <v>0</v>
      </c>
    </row>
    <row r="877" spans="1:32" s="30" customFormat="1" x14ac:dyDescent="0.25">
      <c r="A877" s="19">
        <v>862</v>
      </c>
      <c r="B877" s="20"/>
      <c r="C877" s="107"/>
      <c r="D877" s="20"/>
      <c r="E877" s="20"/>
      <c r="F877" s="20"/>
      <c r="G877" s="122"/>
      <c r="H877" s="156">
        <f t="shared" si="293"/>
        <v>0</v>
      </c>
      <c r="I877" s="117" t="str">
        <f t="shared" si="294"/>
        <v/>
      </c>
      <c r="J877" s="80" t="b">
        <f t="shared" si="295"/>
        <v>0</v>
      </c>
      <c r="K877" s="80" t="str">
        <f t="shared" si="296"/>
        <v/>
      </c>
      <c r="L877" s="80" t="b">
        <f>IF(C877="",FALSE,IFERROR(NOT(MATCH(C877,'Anställda och korttidsarbete'!$C:$C,0)&gt;0),TRUE))</f>
        <v>0</v>
      </c>
      <c r="M877" s="80" t="str">
        <f t="shared" si="297"/>
        <v/>
      </c>
      <c r="N877" s="80" t="b">
        <f t="shared" si="298"/>
        <v>0</v>
      </c>
      <c r="O877" s="80" t="str">
        <f t="shared" si="299"/>
        <v/>
      </c>
      <c r="P877" s="13" t="b">
        <f t="shared" si="300"/>
        <v>0</v>
      </c>
      <c r="Q877" s="80" t="str">
        <f t="shared" si="301"/>
        <v/>
      </c>
      <c r="R877" s="80" t="b">
        <f t="shared" si="302"/>
        <v>0</v>
      </c>
      <c r="S877" s="81" t="e">
        <f t="shared" si="286"/>
        <v>#VALUE!</v>
      </c>
      <c r="T877" s="81" t="e">
        <f t="shared" si="287"/>
        <v>#VALUE!</v>
      </c>
      <c r="U877" s="81" t="e">
        <f t="shared" si="288"/>
        <v>#VALUE!</v>
      </c>
      <c r="V877" s="82" t="e">
        <f t="shared" si="289"/>
        <v>#VALUE!</v>
      </c>
      <c r="W877" s="82" t="e">
        <f t="shared" si="303"/>
        <v>#VALUE!</v>
      </c>
      <c r="X877" s="82" t="b">
        <f t="shared" si="307"/>
        <v>0</v>
      </c>
      <c r="Y877" s="72" t="str">
        <f t="shared" si="290"/>
        <v/>
      </c>
      <c r="Z877" s="81" t="e" cm="1">
        <f t="array" aca="1" ref="Z877" ca="1">TEXT(RIGHT(10-RIGHT(SUM(INDEX(1*(MID(MID(C877,1,1)*2,ROW(INDIRECT("1:"&amp;LEN(MID(C877,1,1)*2))),1)),,))+MID(C877,2,1)+
SUM(INDEX(1*(MID(MID(C877,3,1)*2,ROW(INDIRECT("1:"&amp;LEN(MID(C877,3,1)*2))),1)),,))+MID(C877,4,1)+
SUM(INDEX(1*(MID(MID(C877,5,1)*2,ROW(INDIRECT("1:"&amp;LEN(MID(C877,5,1)*2))),1)),,))+MID(C877,6,1)+
SUM(INDEX(1*(MID(MID(C877,8,1)*2,ROW(INDIRECT("1:"&amp;LEN(MID(C877,8,1)*2))),1)),,))+MID(C877,9,1)+
SUM(INDEX(1*(MID(MID(C877,10,1)*2,ROW(INDIRECT("1:"&amp;LEN(MID(C877,10,1)*2))),1)),,)),1),1),"0")</f>
        <v>#VALUE!</v>
      </c>
      <c r="AA877" s="81" t="str">
        <f t="shared" si="291"/>
        <v/>
      </c>
      <c r="AB877" s="83" t="b">
        <f t="shared" si="292"/>
        <v>0</v>
      </c>
      <c r="AC877" s="154">
        <f t="shared" si="304"/>
        <v>0</v>
      </c>
      <c r="AD877" s="154">
        <f>SUMIF($C$15:C876,C877,$AC$15:AC876)</f>
        <v>0</v>
      </c>
      <c r="AE877" s="15">
        <f t="shared" si="305"/>
        <v>10000</v>
      </c>
      <c r="AF877" s="154">
        <f t="shared" si="306"/>
        <v>0</v>
      </c>
    </row>
    <row r="878" spans="1:32" s="30" customFormat="1" x14ac:dyDescent="0.25">
      <c r="A878" s="19">
        <v>863</v>
      </c>
      <c r="B878" s="20"/>
      <c r="C878" s="107"/>
      <c r="D878" s="20"/>
      <c r="E878" s="20"/>
      <c r="F878" s="20"/>
      <c r="G878" s="122"/>
      <c r="H878" s="156">
        <f t="shared" si="293"/>
        <v>0</v>
      </c>
      <c r="I878" s="117" t="str">
        <f t="shared" si="294"/>
        <v/>
      </c>
      <c r="J878" s="80" t="b">
        <f t="shared" si="295"/>
        <v>0</v>
      </c>
      <c r="K878" s="80" t="str">
        <f t="shared" si="296"/>
        <v/>
      </c>
      <c r="L878" s="80" t="b">
        <f>IF(C878="",FALSE,IFERROR(NOT(MATCH(C878,'Anställda och korttidsarbete'!$C:$C,0)&gt;0),TRUE))</f>
        <v>0</v>
      </c>
      <c r="M878" s="80" t="str">
        <f t="shared" si="297"/>
        <v/>
      </c>
      <c r="N878" s="80" t="b">
        <f t="shared" si="298"/>
        <v>0</v>
      </c>
      <c r="O878" s="80" t="str">
        <f t="shared" si="299"/>
        <v/>
      </c>
      <c r="P878" s="13" t="b">
        <f t="shared" si="300"/>
        <v>0</v>
      </c>
      <c r="Q878" s="80" t="str">
        <f t="shared" si="301"/>
        <v/>
      </c>
      <c r="R878" s="80" t="b">
        <f t="shared" si="302"/>
        <v>0</v>
      </c>
      <c r="S878" s="81" t="e">
        <f t="shared" si="286"/>
        <v>#VALUE!</v>
      </c>
      <c r="T878" s="81" t="e">
        <f t="shared" si="287"/>
        <v>#VALUE!</v>
      </c>
      <c r="U878" s="81" t="e">
        <f t="shared" si="288"/>
        <v>#VALUE!</v>
      </c>
      <c r="V878" s="82" t="e">
        <f t="shared" si="289"/>
        <v>#VALUE!</v>
      </c>
      <c r="W878" s="82" t="e">
        <f t="shared" si="303"/>
        <v>#VALUE!</v>
      </c>
      <c r="X878" s="82" t="b">
        <f t="shared" si="307"/>
        <v>0</v>
      </c>
      <c r="Y878" s="72" t="str">
        <f t="shared" si="290"/>
        <v/>
      </c>
      <c r="Z878" s="81" t="e" cm="1">
        <f t="array" aca="1" ref="Z878" ca="1">TEXT(RIGHT(10-RIGHT(SUM(INDEX(1*(MID(MID(C878,1,1)*2,ROW(INDIRECT("1:"&amp;LEN(MID(C878,1,1)*2))),1)),,))+MID(C878,2,1)+
SUM(INDEX(1*(MID(MID(C878,3,1)*2,ROW(INDIRECT("1:"&amp;LEN(MID(C878,3,1)*2))),1)),,))+MID(C878,4,1)+
SUM(INDEX(1*(MID(MID(C878,5,1)*2,ROW(INDIRECT("1:"&amp;LEN(MID(C878,5,1)*2))),1)),,))+MID(C878,6,1)+
SUM(INDEX(1*(MID(MID(C878,8,1)*2,ROW(INDIRECT("1:"&amp;LEN(MID(C878,8,1)*2))),1)),,))+MID(C878,9,1)+
SUM(INDEX(1*(MID(MID(C878,10,1)*2,ROW(INDIRECT("1:"&amp;LEN(MID(C878,10,1)*2))),1)),,)),1),1),"0")</f>
        <v>#VALUE!</v>
      </c>
      <c r="AA878" s="81" t="str">
        <f t="shared" si="291"/>
        <v/>
      </c>
      <c r="AB878" s="83" t="b">
        <f t="shared" si="292"/>
        <v>0</v>
      </c>
      <c r="AC878" s="154">
        <f t="shared" si="304"/>
        <v>0</v>
      </c>
      <c r="AD878" s="154">
        <f>SUMIF($C$15:C877,C878,$AC$15:AC877)</f>
        <v>0</v>
      </c>
      <c r="AE878" s="15">
        <f t="shared" si="305"/>
        <v>10000</v>
      </c>
      <c r="AF878" s="154">
        <f t="shared" si="306"/>
        <v>0</v>
      </c>
    </row>
    <row r="879" spans="1:32" s="30" customFormat="1" x14ac:dyDescent="0.25">
      <c r="A879" s="19">
        <v>864</v>
      </c>
      <c r="B879" s="20"/>
      <c r="C879" s="107"/>
      <c r="D879" s="20"/>
      <c r="E879" s="20"/>
      <c r="F879" s="20"/>
      <c r="G879" s="122"/>
      <c r="H879" s="156">
        <f t="shared" si="293"/>
        <v>0</v>
      </c>
      <c r="I879" s="117" t="str">
        <f t="shared" si="294"/>
        <v/>
      </c>
      <c r="J879" s="80" t="b">
        <f t="shared" si="295"/>
        <v>0</v>
      </c>
      <c r="K879" s="80" t="str">
        <f t="shared" si="296"/>
        <v/>
      </c>
      <c r="L879" s="80" t="b">
        <f>IF(C879="",FALSE,IFERROR(NOT(MATCH(C879,'Anställda och korttidsarbete'!$C:$C,0)&gt;0),TRUE))</f>
        <v>0</v>
      </c>
      <c r="M879" s="80" t="str">
        <f t="shared" si="297"/>
        <v/>
      </c>
      <c r="N879" s="80" t="b">
        <f t="shared" si="298"/>
        <v>0</v>
      </c>
      <c r="O879" s="80" t="str">
        <f t="shared" si="299"/>
        <v/>
      </c>
      <c r="P879" s="13" t="b">
        <f t="shared" si="300"/>
        <v>0</v>
      </c>
      <c r="Q879" s="80" t="str">
        <f t="shared" si="301"/>
        <v/>
      </c>
      <c r="R879" s="80" t="b">
        <f t="shared" si="302"/>
        <v>0</v>
      </c>
      <c r="S879" s="81" t="e">
        <f t="shared" si="286"/>
        <v>#VALUE!</v>
      </c>
      <c r="T879" s="81" t="e">
        <f t="shared" si="287"/>
        <v>#VALUE!</v>
      </c>
      <c r="U879" s="81" t="e">
        <f t="shared" si="288"/>
        <v>#VALUE!</v>
      </c>
      <c r="V879" s="82" t="e">
        <f t="shared" si="289"/>
        <v>#VALUE!</v>
      </c>
      <c r="W879" s="82" t="e">
        <f t="shared" si="303"/>
        <v>#VALUE!</v>
      </c>
      <c r="X879" s="82" t="b">
        <f t="shared" si="307"/>
        <v>0</v>
      </c>
      <c r="Y879" s="72" t="str">
        <f t="shared" si="290"/>
        <v/>
      </c>
      <c r="Z879" s="81" t="e" cm="1">
        <f t="array" aca="1" ref="Z879" ca="1">TEXT(RIGHT(10-RIGHT(SUM(INDEX(1*(MID(MID(C879,1,1)*2,ROW(INDIRECT("1:"&amp;LEN(MID(C879,1,1)*2))),1)),,))+MID(C879,2,1)+
SUM(INDEX(1*(MID(MID(C879,3,1)*2,ROW(INDIRECT("1:"&amp;LEN(MID(C879,3,1)*2))),1)),,))+MID(C879,4,1)+
SUM(INDEX(1*(MID(MID(C879,5,1)*2,ROW(INDIRECT("1:"&amp;LEN(MID(C879,5,1)*2))),1)),,))+MID(C879,6,1)+
SUM(INDEX(1*(MID(MID(C879,8,1)*2,ROW(INDIRECT("1:"&amp;LEN(MID(C879,8,1)*2))),1)),,))+MID(C879,9,1)+
SUM(INDEX(1*(MID(MID(C879,10,1)*2,ROW(INDIRECT("1:"&amp;LEN(MID(C879,10,1)*2))),1)),,)),1),1),"0")</f>
        <v>#VALUE!</v>
      </c>
      <c r="AA879" s="81" t="str">
        <f t="shared" si="291"/>
        <v/>
      </c>
      <c r="AB879" s="83" t="b">
        <f t="shared" si="292"/>
        <v>0</v>
      </c>
      <c r="AC879" s="154">
        <f t="shared" si="304"/>
        <v>0</v>
      </c>
      <c r="AD879" s="154">
        <f>SUMIF($C$15:C878,C879,$AC$15:AC878)</f>
        <v>0</v>
      </c>
      <c r="AE879" s="15">
        <f t="shared" si="305"/>
        <v>10000</v>
      </c>
      <c r="AF879" s="154">
        <f t="shared" si="306"/>
        <v>0</v>
      </c>
    </row>
    <row r="880" spans="1:32" s="30" customFormat="1" x14ac:dyDescent="0.25">
      <c r="A880" s="19">
        <v>865</v>
      </c>
      <c r="B880" s="20"/>
      <c r="C880" s="107"/>
      <c r="D880" s="20"/>
      <c r="E880" s="20"/>
      <c r="F880" s="20"/>
      <c r="G880" s="122"/>
      <c r="H880" s="156">
        <f t="shared" si="293"/>
        <v>0</v>
      </c>
      <c r="I880" s="117" t="str">
        <f t="shared" si="294"/>
        <v/>
      </c>
      <c r="J880" s="80" t="b">
        <f t="shared" si="295"/>
        <v>0</v>
      </c>
      <c r="K880" s="80" t="str">
        <f t="shared" si="296"/>
        <v/>
      </c>
      <c r="L880" s="80" t="b">
        <f>IF(C880="",FALSE,IFERROR(NOT(MATCH(C880,'Anställda och korttidsarbete'!$C:$C,0)&gt;0),TRUE))</f>
        <v>0</v>
      </c>
      <c r="M880" s="80" t="str">
        <f t="shared" si="297"/>
        <v/>
      </c>
      <c r="N880" s="80" t="b">
        <f t="shared" si="298"/>
        <v>0</v>
      </c>
      <c r="O880" s="80" t="str">
        <f t="shared" si="299"/>
        <v/>
      </c>
      <c r="P880" s="13" t="b">
        <f t="shared" si="300"/>
        <v>0</v>
      </c>
      <c r="Q880" s="80" t="str">
        <f t="shared" si="301"/>
        <v/>
      </c>
      <c r="R880" s="80" t="b">
        <f t="shared" si="302"/>
        <v>0</v>
      </c>
      <c r="S880" s="81" t="e">
        <f t="shared" si="286"/>
        <v>#VALUE!</v>
      </c>
      <c r="T880" s="81" t="e">
        <f t="shared" si="287"/>
        <v>#VALUE!</v>
      </c>
      <c r="U880" s="81" t="e">
        <f t="shared" si="288"/>
        <v>#VALUE!</v>
      </c>
      <c r="V880" s="82" t="e">
        <f t="shared" si="289"/>
        <v>#VALUE!</v>
      </c>
      <c r="W880" s="82" t="e">
        <f t="shared" si="303"/>
        <v>#VALUE!</v>
      </c>
      <c r="X880" s="82" t="b">
        <f t="shared" si="307"/>
        <v>0</v>
      </c>
      <c r="Y880" s="72" t="str">
        <f t="shared" si="290"/>
        <v/>
      </c>
      <c r="Z880" s="81" t="e" cm="1">
        <f t="array" aca="1" ref="Z880" ca="1">TEXT(RIGHT(10-RIGHT(SUM(INDEX(1*(MID(MID(C880,1,1)*2,ROW(INDIRECT("1:"&amp;LEN(MID(C880,1,1)*2))),1)),,))+MID(C880,2,1)+
SUM(INDEX(1*(MID(MID(C880,3,1)*2,ROW(INDIRECT("1:"&amp;LEN(MID(C880,3,1)*2))),1)),,))+MID(C880,4,1)+
SUM(INDEX(1*(MID(MID(C880,5,1)*2,ROW(INDIRECT("1:"&amp;LEN(MID(C880,5,1)*2))),1)),,))+MID(C880,6,1)+
SUM(INDEX(1*(MID(MID(C880,8,1)*2,ROW(INDIRECT("1:"&amp;LEN(MID(C880,8,1)*2))),1)),,))+MID(C880,9,1)+
SUM(INDEX(1*(MID(MID(C880,10,1)*2,ROW(INDIRECT("1:"&amp;LEN(MID(C880,10,1)*2))),1)),,)),1),1),"0")</f>
        <v>#VALUE!</v>
      </c>
      <c r="AA880" s="81" t="str">
        <f t="shared" si="291"/>
        <v/>
      </c>
      <c r="AB880" s="83" t="b">
        <f t="shared" si="292"/>
        <v>0</v>
      </c>
      <c r="AC880" s="154">
        <f t="shared" si="304"/>
        <v>0</v>
      </c>
      <c r="AD880" s="154">
        <f>SUMIF($C$15:C879,C880,$AC$15:AC879)</f>
        <v>0</v>
      </c>
      <c r="AE880" s="15">
        <f t="shared" si="305"/>
        <v>10000</v>
      </c>
      <c r="AF880" s="154">
        <f t="shared" si="306"/>
        <v>0</v>
      </c>
    </row>
    <row r="881" spans="1:32" s="30" customFormat="1" x14ac:dyDescent="0.25">
      <c r="A881" s="19">
        <v>866</v>
      </c>
      <c r="B881" s="20"/>
      <c r="C881" s="107"/>
      <c r="D881" s="20"/>
      <c r="E881" s="20"/>
      <c r="F881" s="20"/>
      <c r="G881" s="122"/>
      <c r="H881" s="156">
        <f t="shared" si="293"/>
        <v>0</v>
      </c>
      <c r="I881" s="117" t="str">
        <f t="shared" si="294"/>
        <v/>
      </c>
      <c r="J881" s="80" t="b">
        <f t="shared" si="295"/>
        <v>0</v>
      </c>
      <c r="K881" s="80" t="str">
        <f t="shared" si="296"/>
        <v/>
      </c>
      <c r="L881" s="80" t="b">
        <f>IF(C881="",FALSE,IFERROR(NOT(MATCH(C881,'Anställda och korttidsarbete'!$C:$C,0)&gt;0),TRUE))</f>
        <v>0</v>
      </c>
      <c r="M881" s="80" t="str">
        <f t="shared" si="297"/>
        <v/>
      </c>
      <c r="N881" s="80" t="b">
        <f t="shared" si="298"/>
        <v>0</v>
      </c>
      <c r="O881" s="80" t="str">
        <f t="shared" si="299"/>
        <v/>
      </c>
      <c r="P881" s="13" t="b">
        <f t="shared" si="300"/>
        <v>0</v>
      </c>
      <c r="Q881" s="80" t="str">
        <f t="shared" si="301"/>
        <v/>
      </c>
      <c r="R881" s="80" t="b">
        <f t="shared" si="302"/>
        <v>0</v>
      </c>
      <c r="S881" s="81" t="e">
        <f t="shared" si="286"/>
        <v>#VALUE!</v>
      </c>
      <c r="T881" s="81" t="e">
        <f t="shared" si="287"/>
        <v>#VALUE!</v>
      </c>
      <c r="U881" s="81" t="e">
        <f t="shared" si="288"/>
        <v>#VALUE!</v>
      </c>
      <c r="V881" s="82" t="e">
        <f t="shared" si="289"/>
        <v>#VALUE!</v>
      </c>
      <c r="W881" s="82" t="e">
        <f t="shared" si="303"/>
        <v>#VALUE!</v>
      </c>
      <c r="X881" s="82" t="b">
        <f t="shared" si="307"/>
        <v>0</v>
      </c>
      <c r="Y881" s="72" t="str">
        <f t="shared" si="290"/>
        <v/>
      </c>
      <c r="Z881" s="81" t="e" cm="1">
        <f t="array" aca="1" ref="Z881" ca="1">TEXT(RIGHT(10-RIGHT(SUM(INDEX(1*(MID(MID(C881,1,1)*2,ROW(INDIRECT("1:"&amp;LEN(MID(C881,1,1)*2))),1)),,))+MID(C881,2,1)+
SUM(INDEX(1*(MID(MID(C881,3,1)*2,ROW(INDIRECT("1:"&amp;LEN(MID(C881,3,1)*2))),1)),,))+MID(C881,4,1)+
SUM(INDEX(1*(MID(MID(C881,5,1)*2,ROW(INDIRECT("1:"&amp;LEN(MID(C881,5,1)*2))),1)),,))+MID(C881,6,1)+
SUM(INDEX(1*(MID(MID(C881,8,1)*2,ROW(INDIRECT("1:"&amp;LEN(MID(C881,8,1)*2))),1)),,))+MID(C881,9,1)+
SUM(INDEX(1*(MID(MID(C881,10,1)*2,ROW(INDIRECT("1:"&amp;LEN(MID(C881,10,1)*2))),1)),,)),1),1),"0")</f>
        <v>#VALUE!</v>
      </c>
      <c r="AA881" s="81" t="str">
        <f t="shared" si="291"/>
        <v/>
      </c>
      <c r="AB881" s="83" t="b">
        <f t="shared" si="292"/>
        <v>0</v>
      </c>
      <c r="AC881" s="154">
        <f t="shared" si="304"/>
        <v>0</v>
      </c>
      <c r="AD881" s="154">
        <f>SUMIF($C$15:C880,C881,$AC$15:AC880)</f>
        <v>0</v>
      </c>
      <c r="AE881" s="15">
        <f t="shared" si="305"/>
        <v>10000</v>
      </c>
      <c r="AF881" s="154">
        <f t="shared" si="306"/>
        <v>0</v>
      </c>
    </row>
    <row r="882" spans="1:32" s="30" customFormat="1" x14ac:dyDescent="0.25">
      <c r="A882" s="19">
        <v>867</v>
      </c>
      <c r="B882" s="20"/>
      <c r="C882" s="107"/>
      <c r="D882" s="20"/>
      <c r="E882" s="20"/>
      <c r="F882" s="20"/>
      <c r="G882" s="122"/>
      <c r="H882" s="156">
        <f t="shared" si="293"/>
        <v>0</v>
      </c>
      <c r="I882" s="117" t="str">
        <f t="shared" si="294"/>
        <v/>
      </c>
      <c r="J882" s="80" t="b">
        <f t="shared" si="295"/>
        <v>0</v>
      </c>
      <c r="K882" s="80" t="str">
        <f t="shared" si="296"/>
        <v/>
      </c>
      <c r="L882" s="80" t="b">
        <f>IF(C882="",FALSE,IFERROR(NOT(MATCH(C882,'Anställda och korttidsarbete'!$C:$C,0)&gt;0),TRUE))</f>
        <v>0</v>
      </c>
      <c r="M882" s="80" t="str">
        <f t="shared" si="297"/>
        <v/>
      </c>
      <c r="N882" s="80" t="b">
        <f t="shared" si="298"/>
        <v>0</v>
      </c>
      <c r="O882" s="80" t="str">
        <f t="shared" si="299"/>
        <v/>
      </c>
      <c r="P882" s="13" t="b">
        <f t="shared" si="300"/>
        <v>0</v>
      </c>
      <c r="Q882" s="80" t="str">
        <f t="shared" si="301"/>
        <v/>
      </c>
      <c r="R882" s="80" t="b">
        <f t="shared" si="302"/>
        <v>0</v>
      </c>
      <c r="S882" s="81" t="e">
        <f t="shared" si="286"/>
        <v>#VALUE!</v>
      </c>
      <c r="T882" s="81" t="e">
        <f t="shared" si="287"/>
        <v>#VALUE!</v>
      </c>
      <c r="U882" s="81" t="e">
        <f t="shared" si="288"/>
        <v>#VALUE!</v>
      </c>
      <c r="V882" s="82" t="e">
        <f t="shared" si="289"/>
        <v>#VALUE!</v>
      </c>
      <c r="W882" s="82" t="e">
        <f t="shared" si="303"/>
        <v>#VALUE!</v>
      </c>
      <c r="X882" s="82" t="b">
        <f t="shared" si="307"/>
        <v>0</v>
      </c>
      <c r="Y882" s="72" t="str">
        <f t="shared" si="290"/>
        <v/>
      </c>
      <c r="Z882" s="81" t="e" cm="1">
        <f t="array" aca="1" ref="Z882" ca="1">TEXT(RIGHT(10-RIGHT(SUM(INDEX(1*(MID(MID(C882,1,1)*2,ROW(INDIRECT("1:"&amp;LEN(MID(C882,1,1)*2))),1)),,))+MID(C882,2,1)+
SUM(INDEX(1*(MID(MID(C882,3,1)*2,ROW(INDIRECT("1:"&amp;LEN(MID(C882,3,1)*2))),1)),,))+MID(C882,4,1)+
SUM(INDEX(1*(MID(MID(C882,5,1)*2,ROW(INDIRECT("1:"&amp;LEN(MID(C882,5,1)*2))),1)),,))+MID(C882,6,1)+
SUM(INDEX(1*(MID(MID(C882,8,1)*2,ROW(INDIRECT("1:"&amp;LEN(MID(C882,8,1)*2))),1)),,))+MID(C882,9,1)+
SUM(INDEX(1*(MID(MID(C882,10,1)*2,ROW(INDIRECT("1:"&amp;LEN(MID(C882,10,1)*2))),1)),,)),1),1),"0")</f>
        <v>#VALUE!</v>
      </c>
      <c r="AA882" s="81" t="str">
        <f t="shared" si="291"/>
        <v/>
      </c>
      <c r="AB882" s="83" t="b">
        <f t="shared" si="292"/>
        <v>0</v>
      </c>
      <c r="AC882" s="154">
        <f t="shared" si="304"/>
        <v>0</v>
      </c>
      <c r="AD882" s="154">
        <f>SUMIF($C$15:C881,C882,$AC$15:AC881)</f>
        <v>0</v>
      </c>
      <c r="AE882" s="15">
        <f t="shared" si="305"/>
        <v>10000</v>
      </c>
      <c r="AF882" s="154">
        <f t="shared" si="306"/>
        <v>0</v>
      </c>
    </row>
    <row r="883" spans="1:32" s="30" customFormat="1" x14ac:dyDescent="0.25">
      <c r="A883" s="19">
        <v>868</v>
      </c>
      <c r="B883" s="20"/>
      <c r="C883" s="107"/>
      <c r="D883" s="20"/>
      <c r="E883" s="20"/>
      <c r="F883" s="20"/>
      <c r="G883" s="122"/>
      <c r="H883" s="156">
        <f t="shared" si="293"/>
        <v>0</v>
      </c>
      <c r="I883" s="117" t="str">
        <f t="shared" si="294"/>
        <v/>
      </c>
      <c r="J883" s="80" t="b">
        <f t="shared" si="295"/>
        <v>0</v>
      </c>
      <c r="K883" s="80" t="str">
        <f t="shared" si="296"/>
        <v/>
      </c>
      <c r="L883" s="80" t="b">
        <f>IF(C883="",FALSE,IFERROR(NOT(MATCH(C883,'Anställda och korttidsarbete'!$C:$C,0)&gt;0),TRUE))</f>
        <v>0</v>
      </c>
      <c r="M883" s="80" t="str">
        <f t="shared" si="297"/>
        <v/>
      </c>
      <c r="N883" s="80" t="b">
        <f t="shared" si="298"/>
        <v>0</v>
      </c>
      <c r="O883" s="80" t="str">
        <f t="shared" si="299"/>
        <v/>
      </c>
      <c r="P883" s="13" t="b">
        <f t="shared" si="300"/>
        <v>0</v>
      </c>
      <c r="Q883" s="80" t="str">
        <f t="shared" si="301"/>
        <v/>
      </c>
      <c r="R883" s="80" t="b">
        <f t="shared" si="302"/>
        <v>0</v>
      </c>
      <c r="S883" s="81" t="e">
        <f t="shared" si="286"/>
        <v>#VALUE!</v>
      </c>
      <c r="T883" s="81" t="e">
        <f t="shared" si="287"/>
        <v>#VALUE!</v>
      </c>
      <c r="U883" s="81" t="e">
        <f t="shared" si="288"/>
        <v>#VALUE!</v>
      </c>
      <c r="V883" s="82" t="e">
        <f t="shared" si="289"/>
        <v>#VALUE!</v>
      </c>
      <c r="W883" s="82" t="e">
        <f t="shared" si="303"/>
        <v>#VALUE!</v>
      </c>
      <c r="X883" s="82" t="b">
        <f t="shared" si="307"/>
        <v>0</v>
      </c>
      <c r="Y883" s="72" t="str">
        <f t="shared" si="290"/>
        <v/>
      </c>
      <c r="Z883" s="81" t="e" cm="1">
        <f t="array" aca="1" ref="Z883" ca="1">TEXT(RIGHT(10-RIGHT(SUM(INDEX(1*(MID(MID(C883,1,1)*2,ROW(INDIRECT("1:"&amp;LEN(MID(C883,1,1)*2))),1)),,))+MID(C883,2,1)+
SUM(INDEX(1*(MID(MID(C883,3,1)*2,ROW(INDIRECT("1:"&amp;LEN(MID(C883,3,1)*2))),1)),,))+MID(C883,4,1)+
SUM(INDEX(1*(MID(MID(C883,5,1)*2,ROW(INDIRECT("1:"&amp;LEN(MID(C883,5,1)*2))),1)),,))+MID(C883,6,1)+
SUM(INDEX(1*(MID(MID(C883,8,1)*2,ROW(INDIRECT("1:"&amp;LEN(MID(C883,8,1)*2))),1)),,))+MID(C883,9,1)+
SUM(INDEX(1*(MID(MID(C883,10,1)*2,ROW(INDIRECT("1:"&amp;LEN(MID(C883,10,1)*2))),1)),,)),1),1),"0")</f>
        <v>#VALUE!</v>
      </c>
      <c r="AA883" s="81" t="str">
        <f t="shared" si="291"/>
        <v/>
      </c>
      <c r="AB883" s="83" t="b">
        <f t="shared" si="292"/>
        <v>0</v>
      </c>
      <c r="AC883" s="154">
        <f t="shared" si="304"/>
        <v>0</v>
      </c>
      <c r="AD883" s="154">
        <f>SUMIF($C$15:C882,C883,$AC$15:AC882)</f>
        <v>0</v>
      </c>
      <c r="AE883" s="15">
        <f t="shared" si="305"/>
        <v>10000</v>
      </c>
      <c r="AF883" s="154">
        <f t="shared" si="306"/>
        <v>0</v>
      </c>
    </row>
    <row r="884" spans="1:32" s="30" customFormat="1" x14ac:dyDescent="0.25">
      <c r="A884" s="19">
        <v>869</v>
      </c>
      <c r="B884" s="20"/>
      <c r="C884" s="107"/>
      <c r="D884" s="20"/>
      <c r="E884" s="20"/>
      <c r="F884" s="20"/>
      <c r="G884" s="122"/>
      <c r="H884" s="156">
        <f t="shared" si="293"/>
        <v>0</v>
      </c>
      <c r="I884" s="117" t="str">
        <f t="shared" si="294"/>
        <v/>
      </c>
      <c r="J884" s="80" t="b">
        <f t="shared" si="295"/>
        <v>0</v>
      </c>
      <c r="K884" s="80" t="str">
        <f t="shared" si="296"/>
        <v/>
      </c>
      <c r="L884" s="80" t="b">
        <f>IF(C884="",FALSE,IFERROR(NOT(MATCH(C884,'Anställda och korttidsarbete'!$C:$C,0)&gt;0),TRUE))</f>
        <v>0</v>
      </c>
      <c r="M884" s="80" t="str">
        <f t="shared" si="297"/>
        <v/>
      </c>
      <c r="N884" s="80" t="b">
        <f t="shared" si="298"/>
        <v>0</v>
      </c>
      <c r="O884" s="80" t="str">
        <f t="shared" si="299"/>
        <v/>
      </c>
      <c r="P884" s="13" t="b">
        <f t="shared" si="300"/>
        <v>0</v>
      </c>
      <c r="Q884" s="80" t="str">
        <f t="shared" si="301"/>
        <v/>
      </c>
      <c r="R884" s="80" t="b">
        <f t="shared" si="302"/>
        <v>0</v>
      </c>
      <c r="S884" s="81" t="e">
        <f t="shared" si="286"/>
        <v>#VALUE!</v>
      </c>
      <c r="T884" s="81" t="e">
        <f t="shared" si="287"/>
        <v>#VALUE!</v>
      </c>
      <c r="U884" s="81" t="e">
        <f t="shared" si="288"/>
        <v>#VALUE!</v>
      </c>
      <c r="V884" s="82" t="e">
        <f t="shared" si="289"/>
        <v>#VALUE!</v>
      </c>
      <c r="W884" s="82" t="e">
        <f t="shared" si="303"/>
        <v>#VALUE!</v>
      </c>
      <c r="X884" s="82" t="b">
        <f t="shared" si="307"/>
        <v>0</v>
      </c>
      <c r="Y884" s="72" t="str">
        <f t="shared" si="290"/>
        <v/>
      </c>
      <c r="Z884" s="81" t="e" cm="1">
        <f t="array" aca="1" ref="Z884" ca="1">TEXT(RIGHT(10-RIGHT(SUM(INDEX(1*(MID(MID(C884,1,1)*2,ROW(INDIRECT("1:"&amp;LEN(MID(C884,1,1)*2))),1)),,))+MID(C884,2,1)+
SUM(INDEX(1*(MID(MID(C884,3,1)*2,ROW(INDIRECT("1:"&amp;LEN(MID(C884,3,1)*2))),1)),,))+MID(C884,4,1)+
SUM(INDEX(1*(MID(MID(C884,5,1)*2,ROW(INDIRECT("1:"&amp;LEN(MID(C884,5,1)*2))),1)),,))+MID(C884,6,1)+
SUM(INDEX(1*(MID(MID(C884,8,1)*2,ROW(INDIRECT("1:"&amp;LEN(MID(C884,8,1)*2))),1)),,))+MID(C884,9,1)+
SUM(INDEX(1*(MID(MID(C884,10,1)*2,ROW(INDIRECT("1:"&amp;LEN(MID(C884,10,1)*2))),1)),,)),1),1),"0")</f>
        <v>#VALUE!</v>
      </c>
      <c r="AA884" s="81" t="str">
        <f t="shared" si="291"/>
        <v/>
      </c>
      <c r="AB884" s="83" t="b">
        <f t="shared" si="292"/>
        <v>0</v>
      </c>
      <c r="AC884" s="154">
        <f t="shared" si="304"/>
        <v>0</v>
      </c>
      <c r="AD884" s="154">
        <f>SUMIF($C$15:C883,C884,$AC$15:AC883)</f>
        <v>0</v>
      </c>
      <c r="AE884" s="15">
        <f t="shared" si="305"/>
        <v>10000</v>
      </c>
      <c r="AF884" s="154">
        <f t="shared" si="306"/>
        <v>0</v>
      </c>
    </row>
    <row r="885" spans="1:32" s="30" customFormat="1" x14ac:dyDescent="0.25">
      <c r="A885" s="19">
        <v>870</v>
      </c>
      <c r="B885" s="20"/>
      <c r="C885" s="107"/>
      <c r="D885" s="20"/>
      <c r="E885" s="20"/>
      <c r="F885" s="20"/>
      <c r="G885" s="122"/>
      <c r="H885" s="156">
        <f t="shared" si="293"/>
        <v>0</v>
      </c>
      <c r="I885" s="117" t="str">
        <f t="shared" si="294"/>
        <v/>
      </c>
      <c r="J885" s="80" t="b">
        <f t="shared" si="295"/>
        <v>0</v>
      </c>
      <c r="K885" s="80" t="str">
        <f t="shared" si="296"/>
        <v/>
      </c>
      <c r="L885" s="80" t="b">
        <f>IF(C885="",FALSE,IFERROR(NOT(MATCH(C885,'Anställda och korttidsarbete'!$C:$C,0)&gt;0),TRUE))</f>
        <v>0</v>
      </c>
      <c r="M885" s="80" t="str">
        <f t="shared" si="297"/>
        <v/>
      </c>
      <c r="N885" s="80" t="b">
        <f t="shared" si="298"/>
        <v>0</v>
      </c>
      <c r="O885" s="80" t="str">
        <f t="shared" si="299"/>
        <v/>
      </c>
      <c r="P885" s="13" t="b">
        <f t="shared" si="300"/>
        <v>0</v>
      </c>
      <c r="Q885" s="80" t="str">
        <f t="shared" si="301"/>
        <v/>
      </c>
      <c r="R885" s="80" t="b">
        <f t="shared" si="302"/>
        <v>0</v>
      </c>
      <c r="S885" s="81" t="e">
        <f t="shared" si="286"/>
        <v>#VALUE!</v>
      </c>
      <c r="T885" s="81" t="e">
        <f t="shared" si="287"/>
        <v>#VALUE!</v>
      </c>
      <c r="U885" s="81" t="e">
        <f t="shared" si="288"/>
        <v>#VALUE!</v>
      </c>
      <c r="V885" s="82" t="e">
        <f t="shared" si="289"/>
        <v>#VALUE!</v>
      </c>
      <c r="W885" s="82" t="e">
        <f t="shared" si="303"/>
        <v>#VALUE!</v>
      </c>
      <c r="X885" s="82" t="b">
        <f t="shared" si="307"/>
        <v>0</v>
      </c>
      <c r="Y885" s="72" t="str">
        <f t="shared" si="290"/>
        <v/>
      </c>
      <c r="Z885" s="81" t="e" cm="1">
        <f t="array" aca="1" ref="Z885" ca="1">TEXT(RIGHT(10-RIGHT(SUM(INDEX(1*(MID(MID(C885,1,1)*2,ROW(INDIRECT("1:"&amp;LEN(MID(C885,1,1)*2))),1)),,))+MID(C885,2,1)+
SUM(INDEX(1*(MID(MID(C885,3,1)*2,ROW(INDIRECT("1:"&amp;LEN(MID(C885,3,1)*2))),1)),,))+MID(C885,4,1)+
SUM(INDEX(1*(MID(MID(C885,5,1)*2,ROW(INDIRECT("1:"&amp;LEN(MID(C885,5,1)*2))),1)),,))+MID(C885,6,1)+
SUM(INDEX(1*(MID(MID(C885,8,1)*2,ROW(INDIRECT("1:"&amp;LEN(MID(C885,8,1)*2))),1)),,))+MID(C885,9,1)+
SUM(INDEX(1*(MID(MID(C885,10,1)*2,ROW(INDIRECT("1:"&amp;LEN(MID(C885,10,1)*2))),1)),,)),1),1),"0")</f>
        <v>#VALUE!</v>
      </c>
      <c r="AA885" s="81" t="str">
        <f t="shared" si="291"/>
        <v/>
      </c>
      <c r="AB885" s="83" t="b">
        <f t="shared" si="292"/>
        <v>0</v>
      </c>
      <c r="AC885" s="154">
        <f t="shared" si="304"/>
        <v>0</v>
      </c>
      <c r="AD885" s="154">
        <f>SUMIF($C$15:C884,C885,$AC$15:AC884)</f>
        <v>0</v>
      </c>
      <c r="AE885" s="15">
        <f t="shared" si="305"/>
        <v>10000</v>
      </c>
      <c r="AF885" s="154">
        <f t="shared" si="306"/>
        <v>0</v>
      </c>
    </row>
    <row r="886" spans="1:32" s="30" customFormat="1" x14ac:dyDescent="0.25">
      <c r="A886" s="19">
        <v>871</v>
      </c>
      <c r="B886" s="20"/>
      <c r="C886" s="107"/>
      <c r="D886" s="20"/>
      <c r="E886" s="20"/>
      <c r="F886" s="20"/>
      <c r="G886" s="122"/>
      <c r="H886" s="156">
        <f t="shared" si="293"/>
        <v>0</v>
      </c>
      <c r="I886" s="117" t="str">
        <f t="shared" si="294"/>
        <v/>
      </c>
      <c r="J886" s="80" t="b">
        <f t="shared" si="295"/>
        <v>0</v>
      </c>
      <c r="K886" s="80" t="str">
        <f t="shared" si="296"/>
        <v/>
      </c>
      <c r="L886" s="80" t="b">
        <f>IF(C886="",FALSE,IFERROR(NOT(MATCH(C886,'Anställda och korttidsarbete'!$C:$C,0)&gt;0),TRUE))</f>
        <v>0</v>
      </c>
      <c r="M886" s="80" t="str">
        <f t="shared" si="297"/>
        <v/>
      </c>
      <c r="N886" s="80" t="b">
        <f t="shared" si="298"/>
        <v>0</v>
      </c>
      <c r="O886" s="80" t="str">
        <f t="shared" si="299"/>
        <v/>
      </c>
      <c r="P886" s="13" t="b">
        <f t="shared" si="300"/>
        <v>0</v>
      </c>
      <c r="Q886" s="80" t="str">
        <f t="shared" si="301"/>
        <v/>
      </c>
      <c r="R886" s="80" t="b">
        <f t="shared" si="302"/>
        <v>0</v>
      </c>
      <c r="S886" s="81" t="e">
        <f t="shared" si="286"/>
        <v>#VALUE!</v>
      </c>
      <c r="T886" s="81" t="e">
        <f t="shared" si="287"/>
        <v>#VALUE!</v>
      </c>
      <c r="U886" s="81" t="e">
        <f t="shared" si="288"/>
        <v>#VALUE!</v>
      </c>
      <c r="V886" s="82" t="e">
        <f t="shared" si="289"/>
        <v>#VALUE!</v>
      </c>
      <c r="W886" s="82" t="e">
        <f t="shared" si="303"/>
        <v>#VALUE!</v>
      </c>
      <c r="X886" s="82" t="b">
        <f t="shared" si="307"/>
        <v>0</v>
      </c>
      <c r="Y886" s="72" t="str">
        <f t="shared" si="290"/>
        <v/>
      </c>
      <c r="Z886" s="81" t="e" cm="1">
        <f t="array" aca="1" ref="Z886" ca="1">TEXT(RIGHT(10-RIGHT(SUM(INDEX(1*(MID(MID(C886,1,1)*2,ROW(INDIRECT("1:"&amp;LEN(MID(C886,1,1)*2))),1)),,))+MID(C886,2,1)+
SUM(INDEX(1*(MID(MID(C886,3,1)*2,ROW(INDIRECT("1:"&amp;LEN(MID(C886,3,1)*2))),1)),,))+MID(C886,4,1)+
SUM(INDEX(1*(MID(MID(C886,5,1)*2,ROW(INDIRECT("1:"&amp;LEN(MID(C886,5,1)*2))),1)),,))+MID(C886,6,1)+
SUM(INDEX(1*(MID(MID(C886,8,1)*2,ROW(INDIRECT("1:"&amp;LEN(MID(C886,8,1)*2))),1)),,))+MID(C886,9,1)+
SUM(INDEX(1*(MID(MID(C886,10,1)*2,ROW(INDIRECT("1:"&amp;LEN(MID(C886,10,1)*2))),1)),,)),1),1),"0")</f>
        <v>#VALUE!</v>
      </c>
      <c r="AA886" s="81" t="str">
        <f t="shared" si="291"/>
        <v/>
      </c>
      <c r="AB886" s="83" t="b">
        <f t="shared" si="292"/>
        <v>0</v>
      </c>
      <c r="AC886" s="154">
        <f t="shared" si="304"/>
        <v>0</v>
      </c>
      <c r="AD886" s="154">
        <f>SUMIF($C$15:C885,C886,$AC$15:AC885)</f>
        <v>0</v>
      </c>
      <c r="AE886" s="15">
        <f t="shared" si="305"/>
        <v>10000</v>
      </c>
      <c r="AF886" s="154">
        <f t="shared" si="306"/>
        <v>0</v>
      </c>
    </row>
    <row r="887" spans="1:32" s="30" customFormat="1" x14ac:dyDescent="0.25">
      <c r="A887" s="19">
        <v>872</v>
      </c>
      <c r="B887" s="20"/>
      <c r="C887" s="107"/>
      <c r="D887" s="20"/>
      <c r="E887" s="20"/>
      <c r="F887" s="20"/>
      <c r="G887" s="122"/>
      <c r="H887" s="156">
        <f t="shared" si="293"/>
        <v>0</v>
      </c>
      <c r="I887" s="117" t="str">
        <f t="shared" si="294"/>
        <v/>
      </c>
      <c r="J887" s="80" t="b">
        <f t="shared" si="295"/>
        <v>0</v>
      </c>
      <c r="K887" s="80" t="str">
        <f t="shared" si="296"/>
        <v/>
      </c>
      <c r="L887" s="80" t="b">
        <f>IF(C887="",FALSE,IFERROR(NOT(MATCH(C887,'Anställda och korttidsarbete'!$C:$C,0)&gt;0),TRUE))</f>
        <v>0</v>
      </c>
      <c r="M887" s="80" t="str">
        <f t="shared" si="297"/>
        <v/>
      </c>
      <c r="N887" s="80" t="b">
        <f t="shared" si="298"/>
        <v>0</v>
      </c>
      <c r="O887" s="80" t="str">
        <f t="shared" si="299"/>
        <v/>
      </c>
      <c r="P887" s="13" t="b">
        <f t="shared" si="300"/>
        <v>0</v>
      </c>
      <c r="Q887" s="80" t="str">
        <f t="shared" si="301"/>
        <v/>
      </c>
      <c r="R887" s="80" t="b">
        <f t="shared" si="302"/>
        <v>0</v>
      </c>
      <c r="S887" s="81" t="e">
        <f t="shared" si="286"/>
        <v>#VALUE!</v>
      </c>
      <c r="T887" s="81" t="e">
        <f t="shared" si="287"/>
        <v>#VALUE!</v>
      </c>
      <c r="U887" s="81" t="e">
        <f t="shared" si="288"/>
        <v>#VALUE!</v>
      </c>
      <c r="V887" s="82" t="e">
        <f t="shared" si="289"/>
        <v>#VALUE!</v>
      </c>
      <c r="W887" s="82" t="e">
        <f t="shared" si="303"/>
        <v>#VALUE!</v>
      </c>
      <c r="X887" s="82" t="b">
        <f t="shared" si="307"/>
        <v>0</v>
      </c>
      <c r="Y887" s="72" t="str">
        <f t="shared" si="290"/>
        <v/>
      </c>
      <c r="Z887" s="81" t="e" cm="1">
        <f t="array" aca="1" ref="Z887" ca="1">TEXT(RIGHT(10-RIGHT(SUM(INDEX(1*(MID(MID(C887,1,1)*2,ROW(INDIRECT("1:"&amp;LEN(MID(C887,1,1)*2))),1)),,))+MID(C887,2,1)+
SUM(INDEX(1*(MID(MID(C887,3,1)*2,ROW(INDIRECT("1:"&amp;LEN(MID(C887,3,1)*2))),1)),,))+MID(C887,4,1)+
SUM(INDEX(1*(MID(MID(C887,5,1)*2,ROW(INDIRECT("1:"&amp;LEN(MID(C887,5,1)*2))),1)),,))+MID(C887,6,1)+
SUM(INDEX(1*(MID(MID(C887,8,1)*2,ROW(INDIRECT("1:"&amp;LEN(MID(C887,8,1)*2))),1)),,))+MID(C887,9,1)+
SUM(INDEX(1*(MID(MID(C887,10,1)*2,ROW(INDIRECT("1:"&amp;LEN(MID(C887,10,1)*2))),1)),,)),1),1),"0")</f>
        <v>#VALUE!</v>
      </c>
      <c r="AA887" s="81" t="str">
        <f t="shared" si="291"/>
        <v/>
      </c>
      <c r="AB887" s="83" t="b">
        <f t="shared" si="292"/>
        <v>0</v>
      </c>
      <c r="AC887" s="154">
        <f t="shared" si="304"/>
        <v>0</v>
      </c>
      <c r="AD887" s="154">
        <f>SUMIF($C$15:C886,C887,$AC$15:AC886)</f>
        <v>0</v>
      </c>
      <c r="AE887" s="15">
        <f t="shared" si="305"/>
        <v>10000</v>
      </c>
      <c r="AF887" s="154">
        <f t="shared" si="306"/>
        <v>0</v>
      </c>
    </row>
    <row r="888" spans="1:32" s="30" customFormat="1" x14ac:dyDescent="0.25">
      <c r="A888" s="19">
        <v>873</v>
      </c>
      <c r="B888" s="20"/>
      <c r="C888" s="107"/>
      <c r="D888" s="20"/>
      <c r="E888" s="20"/>
      <c r="F888" s="20"/>
      <c r="G888" s="122"/>
      <c r="H888" s="156">
        <f t="shared" si="293"/>
        <v>0</v>
      </c>
      <c r="I888" s="117" t="str">
        <f t="shared" si="294"/>
        <v/>
      </c>
      <c r="J888" s="80" t="b">
        <f t="shared" si="295"/>
        <v>0</v>
      </c>
      <c r="K888" s="80" t="str">
        <f t="shared" si="296"/>
        <v/>
      </c>
      <c r="L888" s="80" t="b">
        <f>IF(C888="",FALSE,IFERROR(NOT(MATCH(C888,'Anställda och korttidsarbete'!$C:$C,0)&gt;0),TRUE))</f>
        <v>0</v>
      </c>
      <c r="M888" s="80" t="str">
        <f t="shared" si="297"/>
        <v/>
      </c>
      <c r="N888" s="80" t="b">
        <f t="shared" si="298"/>
        <v>0</v>
      </c>
      <c r="O888" s="80" t="str">
        <f t="shared" si="299"/>
        <v/>
      </c>
      <c r="P888" s="13" t="b">
        <f t="shared" si="300"/>
        <v>0</v>
      </c>
      <c r="Q888" s="80" t="str">
        <f t="shared" si="301"/>
        <v/>
      </c>
      <c r="R888" s="80" t="b">
        <f t="shared" si="302"/>
        <v>0</v>
      </c>
      <c r="S888" s="81" t="e">
        <f t="shared" si="286"/>
        <v>#VALUE!</v>
      </c>
      <c r="T888" s="81" t="e">
        <f t="shared" si="287"/>
        <v>#VALUE!</v>
      </c>
      <c r="U888" s="81" t="e">
        <f t="shared" si="288"/>
        <v>#VALUE!</v>
      </c>
      <c r="V888" s="82" t="e">
        <f t="shared" si="289"/>
        <v>#VALUE!</v>
      </c>
      <c r="W888" s="82" t="e">
        <f t="shared" si="303"/>
        <v>#VALUE!</v>
      </c>
      <c r="X888" s="82" t="b">
        <f t="shared" si="307"/>
        <v>0</v>
      </c>
      <c r="Y888" s="72" t="str">
        <f t="shared" si="290"/>
        <v/>
      </c>
      <c r="Z888" s="81" t="e" cm="1">
        <f t="array" aca="1" ref="Z888" ca="1">TEXT(RIGHT(10-RIGHT(SUM(INDEX(1*(MID(MID(C888,1,1)*2,ROW(INDIRECT("1:"&amp;LEN(MID(C888,1,1)*2))),1)),,))+MID(C888,2,1)+
SUM(INDEX(1*(MID(MID(C888,3,1)*2,ROW(INDIRECT("1:"&amp;LEN(MID(C888,3,1)*2))),1)),,))+MID(C888,4,1)+
SUM(INDEX(1*(MID(MID(C888,5,1)*2,ROW(INDIRECT("1:"&amp;LEN(MID(C888,5,1)*2))),1)),,))+MID(C888,6,1)+
SUM(INDEX(1*(MID(MID(C888,8,1)*2,ROW(INDIRECT("1:"&amp;LEN(MID(C888,8,1)*2))),1)),,))+MID(C888,9,1)+
SUM(INDEX(1*(MID(MID(C888,10,1)*2,ROW(INDIRECT("1:"&amp;LEN(MID(C888,10,1)*2))),1)),,)),1),1),"0")</f>
        <v>#VALUE!</v>
      </c>
      <c r="AA888" s="81" t="str">
        <f t="shared" si="291"/>
        <v/>
      </c>
      <c r="AB888" s="83" t="b">
        <f t="shared" si="292"/>
        <v>0</v>
      </c>
      <c r="AC888" s="154">
        <f t="shared" si="304"/>
        <v>0</v>
      </c>
      <c r="AD888" s="154">
        <f>SUMIF($C$15:C887,C888,$AC$15:AC887)</f>
        <v>0</v>
      </c>
      <c r="AE888" s="15">
        <f t="shared" si="305"/>
        <v>10000</v>
      </c>
      <c r="AF888" s="154">
        <f t="shared" si="306"/>
        <v>0</v>
      </c>
    </row>
    <row r="889" spans="1:32" s="30" customFormat="1" x14ac:dyDescent="0.25">
      <c r="A889" s="19">
        <v>874</v>
      </c>
      <c r="B889" s="20"/>
      <c r="C889" s="107"/>
      <c r="D889" s="20"/>
      <c r="E889" s="20"/>
      <c r="F889" s="20"/>
      <c r="G889" s="122"/>
      <c r="H889" s="156">
        <f t="shared" si="293"/>
        <v>0</v>
      </c>
      <c r="I889" s="117" t="str">
        <f t="shared" si="294"/>
        <v/>
      </c>
      <c r="J889" s="80" t="b">
        <f t="shared" si="295"/>
        <v>0</v>
      </c>
      <c r="K889" s="80" t="str">
        <f t="shared" si="296"/>
        <v/>
      </c>
      <c r="L889" s="80" t="b">
        <f>IF(C889="",FALSE,IFERROR(NOT(MATCH(C889,'Anställda och korttidsarbete'!$C:$C,0)&gt;0),TRUE))</f>
        <v>0</v>
      </c>
      <c r="M889" s="80" t="str">
        <f t="shared" si="297"/>
        <v/>
      </c>
      <c r="N889" s="80" t="b">
        <f t="shared" si="298"/>
        <v>0</v>
      </c>
      <c r="O889" s="80" t="str">
        <f t="shared" si="299"/>
        <v/>
      </c>
      <c r="P889" s="13" t="b">
        <f t="shared" si="300"/>
        <v>0</v>
      </c>
      <c r="Q889" s="80" t="str">
        <f t="shared" si="301"/>
        <v/>
      </c>
      <c r="R889" s="80" t="b">
        <f t="shared" si="302"/>
        <v>0</v>
      </c>
      <c r="S889" s="81" t="e">
        <f t="shared" si="286"/>
        <v>#VALUE!</v>
      </c>
      <c r="T889" s="81" t="e">
        <f t="shared" si="287"/>
        <v>#VALUE!</v>
      </c>
      <c r="U889" s="81" t="e">
        <f t="shared" si="288"/>
        <v>#VALUE!</v>
      </c>
      <c r="V889" s="82" t="e">
        <f t="shared" si="289"/>
        <v>#VALUE!</v>
      </c>
      <c r="W889" s="82" t="e">
        <f t="shared" si="303"/>
        <v>#VALUE!</v>
      </c>
      <c r="X889" s="82" t="b">
        <f t="shared" si="307"/>
        <v>0</v>
      </c>
      <c r="Y889" s="72" t="str">
        <f t="shared" si="290"/>
        <v/>
      </c>
      <c r="Z889" s="81" t="e" cm="1">
        <f t="array" aca="1" ref="Z889" ca="1">TEXT(RIGHT(10-RIGHT(SUM(INDEX(1*(MID(MID(C889,1,1)*2,ROW(INDIRECT("1:"&amp;LEN(MID(C889,1,1)*2))),1)),,))+MID(C889,2,1)+
SUM(INDEX(1*(MID(MID(C889,3,1)*2,ROW(INDIRECT("1:"&amp;LEN(MID(C889,3,1)*2))),1)),,))+MID(C889,4,1)+
SUM(INDEX(1*(MID(MID(C889,5,1)*2,ROW(INDIRECT("1:"&amp;LEN(MID(C889,5,1)*2))),1)),,))+MID(C889,6,1)+
SUM(INDEX(1*(MID(MID(C889,8,1)*2,ROW(INDIRECT("1:"&amp;LEN(MID(C889,8,1)*2))),1)),,))+MID(C889,9,1)+
SUM(INDEX(1*(MID(MID(C889,10,1)*2,ROW(INDIRECT("1:"&amp;LEN(MID(C889,10,1)*2))),1)),,)),1),1),"0")</f>
        <v>#VALUE!</v>
      </c>
      <c r="AA889" s="81" t="str">
        <f t="shared" si="291"/>
        <v/>
      </c>
      <c r="AB889" s="83" t="b">
        <f t="shared" si="292"/>
        <v>0</v>
      </c>
      <c r="AC889" s="154">
        <f t="shared" si="304"/>
        <v>0</v>
      </c>
      <c r="AD889" s="154">
        <f>SUMIF($C$15:C888,C889,$AC$15:AC888)</f>
        <v>0</v>
      </c>
      <c r="AE889" s="15">
        <f t="shared" si="305"/>
        <v>10000</v>
      </c>
      <c r="AF889" s="154">
        <f t="shared" si="306"/>
        <v>0</v>
      </c>
    </row>
    <row r="890" spans="1:32" s="30" customFormat="1" x14ac:dyDescent="0.25">
      <c r="A890" s="19">
        <v>875</v>
      </c>
      <c r="B890" s="20"/>
      <c r="C890" s="107"/>
      <c r="D890" s="20"/>
      <c r="E890" s="20"/>
      <c r="F890" s="20"/>
      <c r="G890" s="122"/>
      <c r="H890" s="156">
        <f t="shared" si="293"/>
        <v>0</v>
      </c>
      <c r="I890" s="117" t="str">
        <f t="shared" si="294"/>
        <v/>
      </c>
      <c r="J890" s="80" t="b">
        <f t="shared" si="295"/>
        <v>0</v>
      </c>
      <c r="K890" s="80" t="str">
        <f t="shared" si="296"/>
        <v/>
      </c>
      <c r="L890" s="80" t="b">
        <f>IF(C890="",FALSE,IFERROR(NOT(MATCH(C890,'Anställda och korttidsarbete'!$C:$C,0)&gt;0),TRUE))</f>
        <v>0</v>
      </c>
      <c r="M890" s="80" t="str">
        <f t="shared" si="297"/>
        <v/>
      </c>
      <c r="N890" s="80" t="b">
        <f t="shared" si="298"/>
        <v>0</v>
      </c>
      <c r="O890" s="80" t="str">
        <f t="shared" si="299"/>
        <v/>
      </c>
      <c r="P890" s="13" t="b">
        <f t="shared" si="300"/>
        <v>0</v>
      </c>
      <c r="Q890" s="80" t="str">
        <f t="shared" si="301"/>
        <v/>
      </c>
      <c r="R890" s="80" t="b">
        <f t="shared" si="302"/>
        <v>0</v>
      </c>
      <c r="S890" s="81" t="e">
        <f t="shared" si="286"/>
        <v>#VALUE!</v>
      </c>
      <c r="T890" s="81" t="e">
        <f t="shared" si="287"/>
        <v>#VALUE!</v>
      </c>
      <c r="U890" s="81" t="e">
        <f t="shared" si="288"/>
        <v>#VALUE!</v>
      </c>
      <c r="V890" s="82" t="e">
        <f t="shared" si="289"/>
        <v>#VALUE!</v>
      </c>
      <c r="W890" s="82" t="e">
        <f t="shared" si="303"/>
        <v>#VALUE!</v>
      </c>
      <c r="X890" s="82" t="b">
        <f t="shared" si="307"/>
        <v>0</v>
      </c>
      <c r="Y890" s="72" t="str">
        <f t="shared" si="290"/>
        <v/>
      </c>
      <c r="Z890" s="81" t="e" cm="1">
        <f t="array" aca="1" ref="Z890" ca="1">TEXT(RIGHT(10-RIGHT(SUM(INDEX(1*(MID(MID(C890,1,1)*2,ROW(INDIRECT("1:"&amp;LEN(MID(C890,1,1)*2))),1)),,))+MID(C890,2,1)+
SUM(INDEX(1*(MID(MID(C890,3,1)*2,ROW(INDIRECT("1:"&amp;LEN(MID(C890,3,1)*2))),1)),,))+MID(C890,4,1)+
SUM(INDEX(1*(MID(MID(C890,5,1)*2,ROW(INDIRECT("1:"&amp;LEN(MID(C890,5,1)*2))),1)),,))+MID(C890,6,1)+
SUM(INDEX(1*(MID(MID(C890,8,1)*2,ROW(INDIRECT("1:"&amp;LEN(MID(C890,8,1)*2))),1)),,))+MID(C890,9,1)+
SUM(INDEX(1*(MID(MID(C890,10,1)*2,ROW(INDIRECT("1:"&amp;LEN(MID(C890,10,1)*2))),1)),,)),1),1),"0")</f>
        <v>#VALUE!</v>
      </c>
      <c r="AA890" s="81" t="str">
        <f t="shared" si="291"/>
        <v/>
      </c>
      <c r="AB890" s="83" t="b">
        <f t="shared" si="292"/>
        <v>0</v>
      </c>
      <c r="AC890" s="154">
        <f t="shared" si="304"/>
        <v>0</v>
      </c>
      <c r="AD890" s="154">
        <f>SUMIF($C$15:C889,C890,$AC$15:AC889)</f>
        <v>0</v>
      </c>
      <c r="AE890" s="15">
        <f t="shared" si="305"/>
        <v>10000</v>
      </c>
      <c r="AF890" s="154">
        <f t="shared" si="306"/>
        <v>0</v>
      </c>
    </row>
    <row r="891" spans="1:32" s="30" customFormat="1" x14ac:dyDescent="0.25">
      <c r="A891" s="19">
        <v>876</v>
      </c>
      <c r="B891" s="20"/>
      <c r="C891" s="107"/>
      <c r="D891" s="20"/>
      <c r="E891" s="20"/>
      <c r="F891" s="20"/>
      <c r="G891" s="122"/>
      <c r="H891" s="156">
        <f t="shared" si="293"/>
        <v>0</v>
      </c>
      <c r="I891" s="117" t="str">
        <f t="shared" si="294"/>
        <v/>
      </c>
      <c r="J891" s="80" t="b">
        <f t="shared" si="295"/>
        <v>0</v>
      </c>
      <c r="K891" s="80" t="str">
        <f t="shared" si="296"/>
        <v/>
      </c>
      <c r="L891" s="80" t="b">
        <f>IF(C891="",FALSE,IFERROR(NOT(MATCH(C891,'Anställda och korttidsarbete'!$C:$C,0)&gt;0),TRUE))</f>
        <v>0</v>
      </c>
      <c r="M891" s="80" t="str">
        <f t="shared" si="297"/>
        <v/>
      </c>
      <c r="N891" s="80" t="b">
        <f t="shared" si="298"/>
        <v>0</v>
      </c>
      <c r="O891" s="80" t="str">
        <f t="shared" si="299"/>
        <v/>
      </c>
      <c r="P891" s="13" t="b">
        <f t="shared" si="300"/>
        <v>0</v>
      </c>
      <c r="Q891" s="80" t="str">
        <f t="shared" si="301"/>
        <v/>
      </c>
      <c r="R891" s="80" t="b">
        <f t="shared" si="302"/>
        <v>0</v>
      </c>
      <c r="S891" s="81" t="e">
        <f t="shared" si="286"/>
        <v>#VALUE!</v>
      </c>
      <c r="T891" s="81" t="e">
        <f t="shared" si="287"/>
        <v>#VALUE!</v>
      </c>
      <c r="U891" s="81" t="e">
        <f t="shared" si="288"/>
        <v>#VALUE!</v>
      </c>
      <c r="V891" s="82" t="e">
        <f t="shared" si="289"/>
        <v>#VALUE!</v>
      </c>
      <c r="W891" s="82" t="e">
        <f t="shared" si="303"/>
        <v>#VALUE!</v>
      </c>
      <c r="X891" s="82" t="b">
        <f t="shared" si="307"/>
        <v>0</v>
      </c>
      <c r="Y891" s="72" t="str">
        <f t="shared" si="290"/>
        <v/>
      </c>
      <c r="Z891" s="81" t="e" cm="1">
        <f t="array" aca="1" ref="Z891" ca="1">TEXT(RIGHT(10-RIGHT(SUM(INDEX(1*(MID(MID(C891,1,1)*2,ROW(INDIRECT("1:"&amp;LEN(MID(C891,1,1)*2))),1)),,))+MID(C891,2,1)+
SUM(INDEX(1*(MID(MID(C891,3,1)*2,ROW(INDIRECT("1:"&amp;LEN(MID(C891,3,1)*2))),1)),,))+MID(C891,4,1)+
SUM(INDEX(1*(MID(MID(C891,5,1)*2,ROW(INDIRECT("1:"&amp;LEN(MID(C891,5,1)*2))),1)),,))+MID(C891,6,1)+
SUM(INDEX(1*(MID(MID(C891,8,1)*2,ROW(INDIRECT("1:"&amp;LEN(MID(C891,8,1)*2))),1)),,))+MID(C891,9,1)+
SUM(INDEX(1*(MID(MID(C891,10,1)*2,ROW(INDIRECT("1:"&amp;LEN(MID(C891,10,1)*2))),1)),,)),1),1),"0")</f>
        <v>#VALUE!</v>
      </c>
      <c r="AA891" s="81" t="str">
        <f t="shared" si="291"/>
        <v/>
      </c>
      <c r="AB891" s="83" t="b">
        <f t="shared" si="292"/>
        <v>0</v>
      </c>
      <c r="AC891" s="154">
        <f t="shared" si="304"/>
        <v>0</v>
      </c>
      <c r="AD891" s="154">
        <f>SUMIF($C$15:C890,C891,$AC$15:AC890)</f>
        <v>0</v>
      </c>
      <c r="AE891" s="15">
        <f t="shared" si="305"/>
        <v>10000</v>
      </c>
      <c r="AF891" s="154">
        <f t="shared" si="306"/>
        <v>0</v>
      </c>
    </row>
    <row r="892" spans="1:32" s="30" customFormat="1" x14ac:dyDescent="0.25">
      <c r="A892" s="19">
        <v>877</v>
      </c>
      <c r="B892" s="20"/>
      <c r="C892" s="107"/>
      <c r="D892" s="20"/>
      <c r="E892" s="20"/>
      <c r="F892" s="20"/>
      <c r="G892" s="122"/>
      <c r="H892" s="156">
        <f t="shared" si="293"/>
        <v>0</v>
      </c>
      <c r="I892" s="117" t="str">
        <f t="shared" si="294"/>
        <v/>
      </c>
      <c r="J892" s="80" t="b">
        <f t="shared" si="295"/>
        <v>0</v>
      </c>
      <c r="K892" s="80" t="str">
        <f t="shared" si="296"/>
        <v/>
      </c>
      <c r="L892" s="80" t="b">
        <f>IF(C892="",FALSE,IFERROR(NOT(MATCH(C892,'Anställda och korttidsarbete'!$C:$C,0)&gt;0),TRUE))</f>
        <v>0</v>
      </c>
      <c r="M892" s="80" t="str">
        <f t="shared" si="297"/>
        <v/>
      </c>
      <c r="N892" s="80" t="b">
        <f t="shared" si="298"/>
        <v>0</v>
      </c>
      <c r="O892" s="80" t="str">
        <f t="shared" si="299"/>
        <v/>
      </c>
      <c r="P892" s="13" t="b">
        <f t="shared" si="300"/>
        <v>0</v>
      </c>
      <c r="Q892" s="80" t="str">
        <f t="shared" si="301"/>
        <v/>
      </c>
      <c r="R892" s="80" t="b">
        <f t="shared" si="302"/>
        <v>0</v>
      </c>
      <c r="S892" s="81" t="e">
        <f t="shared" si="286"/>
        <v>#VALUE!</v>
      </c>
      <c r="T892" s="81" t="e">
        <f t="shared" si="287"/>
        <v>#VALUE!</v>
      </c>
      <c r="U892" s="81" t="e">
        <f t="shared" si="288"/>
        <v>#VALUE!</v>
      </c>
      <c r="V892" s="82" t="e">
        <f t="shared" si="289"/>
        <v>#VALUE!</v>
      </c>
      <c r="W892" s="82" t="e">
        <f t="shared" si="303"/>
        <v>#VALUE!</v>
      </c>
      <c r="X892" s="82" t="b">
        <f t="shared" si="307"/>
        <v>0</v>
      </c>
      <c r="Y892" s="72" t="str">
        <f t="shared" si="290"/>
        <v/>
      </c>
      <c r="Z892" s="81" t="e" cm="1">
        <f t="array" aca="1" ref="Z892" ca="1">TEXT(RIGHT(10-RIGHT(SUM(INDEX(1*(MID(MID(C892,1,1)*2,ROW(INDIRECT("1:"&amp;LEN(MID(C892,1,1)*2))),1)),,))+MID(C892,2,1)+
SUM(INDEX(1*(MID(MID(C892,3,1)*2,ROW(INDIRECT("1:"&amp;LEN(MID(C892,3,1)*2))),1)),,))+MID(C892,4,1)+
SUM(INDEX(1*(MID(MID(C892,5,1)*2,ROW(INDIRECT("1:"&amp;LEN(MID(C892,5,1)*2))),1)),,))+MID(C892,6,1)+
SUM(INDEX(1*(MID(MID(C892,8,1)*2,ROW(INDIRECT("1:"&amp;LEN(MID(C892,8,1)*2))),1)),,))+MID(C892,9,1)+
SUM(INDEX(1*(MID(MID(C892,10,1)*2,ROW(INDIRECT("1:"&amp;LEN(MID(C892,10,1)*2))),1)),,)),1),1),"0")</f>
        <v>#VALUE!</v>
      </c>
      <c r="AA892" s="81" t="str">
        <f t="shared" si="291"/>
        <v/>
      </c>
      <c r="AB892" s="83" t="b">
        <f t="shared" si="292"/>
        <v>0</v>
      </c>
      <c r="AC892" s="154">
        <f t="shared" si="304"/>
        <v>0</v>
      </c>
      <c r="AD892" s="154">
        <f>SUMIF($C$15:C891,C892,$AC$15:AC891)</f>
        <v>0</v>
      </c>
      <c r="AE892" s="15">
        <f t="shared" si="305"/>
        <v>10000</v>
      </c>
      <c r="AF892" s="154">
        <f t="shared" si="306"/>
        <v>0</v>
      </c>
    </row>
    <row r="893" spans="1:32" s="30" customFormat="1" x14ac:dyDescent="0.25">
      <c r="A893" s="19">
        <v>878</v>
      </c>
      <c r="B893" s="20"/>
      <c r="C893" s="107"/>
      <c r="D893" s="20"/>
      <c r="E893" s="20"/>
      <c r="F893" s="20"/>
      <c r="G893" s="122"/>
      <c r="H893" s="156">
        <f t="shared" si="293"/>
        <v>0</v>
      </c>
      <c r="I893" s="117" t="str">
        <f t="shared" si="294"/>
        <v/>
      </c>
      <c r="J893" s="80" t="b">
        <f t="shared" si="295"/>
        <v>0</v>
      </c>
      <c r="K893" s="80" t="str">
        <f t="shared" si="296"/>
        <v/>
      </c>
      <c r="L893" s="80" t="b">
        <f>IF(C893="",FALSE,IFERROR(NOT(MATCH(C893,'Anställda och korttidsarbete'!$C:$C,0)&gt;0),TRUE))</f>
        <v>0</v>
      </c>
      <c r="M893" s="80" t="str">
        <f t="shared" si="297"/>
        <v/>
      </c>
      <c r="N893" s="80" t="b">
        <f t="shared" si="298"/>
        <v>0</v>
      </c>
      <c r="O893" s="80" t="str">
        <f t="shared" si="299"/>
        <v/>
      </c>
      <c r="P893" s="13" t="b">
        <f t="shared" si="300"/>
        <v>0</v>
      </c>
      <c r="Q893" s="80" t="str">
        <f t="shared" si="301"/>
        <v/>
      </c>
      <c r="R893" s="80" t="b">
        <f t="shared" si="302"/>
        <v>0</v>
      </c>
      <c r="S893" s="81" t="e">
        <f t="shared" si="286"/>
        <v>#VALUE!</v>
      </c>
      <c r="T893" s="81" t="e">
        <f t="shared" si="287"/>
        <v>#VALUE!</v>
      </c>
      <c r="U893" s="81" t="e">
        <f t="shared" si="288"/>
        <v>#VALUE!</v>
      </c>
      <c r="V893" s="82" t="e">
        <f t="shared" si="289"/>
        <v>#VALUE!</v>
      </c>
      <c r="W893" s="82" t="e">
        <f t="shared" si="303"/>
        <v>#VALUE!</v>
      </c>
      <c r="X893" s="82" t="b">
        <f t="shared" si="307"/>
        <v>0</v>
      </c>
      <c r="Y893" s="72" t="str">
        <f t="shared" si="290"/>
        <v/>
      </c>
      <c r="Z893" s="81" t="e" cm="1">
        <f t="array" aca="1" ref="Z893" ca="1">TEXT(RIGHT(10-RIGHT(SUM(INDEX(1*(MID(MID(C893,1,1)*2,ROW(INDIRECT("1:"&amp;LEN(MID(C893,1,1)*2))),1)),,))+MID(C893,2,1)+
SUM(INDEX(1*(MID(MID(C893,3,1)*2,ROW(INDIRECT("1:"&amp;LEN(MID(C893,3,1)*2))),1)),,))+MID(C893,4,1)+
SUM(INDEX(1*(MID(MID(C893,5,1)*2,ROW(INDIRECT("1:"&amp;LEN(MID(C893,5,1)*2))),1)),,))+MID(C893,6,1)+
SUM(INDEX(1*(MID(MID(C893,8,1)*2,ROW(INDIRECT("1:"&amp;LEN(MID(C893,8,1)*2))),1)),,))+MID(C893,9,1)+
SUM(INDEX(1*(MID(MID(C893,10,1)*2,ROW(INDIRECT("1:"&amp;LEN(MID(C893,10,1)*2))),1)),,)),1),1),"0")</f>
        <v>#VALUE!</v>
      </c>
      <c r="AA893" s="81" t="str">
        <f t="shared" si="291"/>
        <v/>
      </c>
      <c r="AB893" s="83" t="b">
        <f t="shared" si="292"/>
        <v>0</v>
      </c>
      <c r="AC893" s="154">
        <f t="shared" si="304"/>
        <v>0</v>
      </c>
      <c r="AD893" s="154">
        <f>SUMIF($C$15:C892,C893,$AC$15:AC892)</f>
        <v>0</v>
      </c>
      <c r="AE893" s="15">
        <f t="shared" si="305"/>
        <v>10000</v>
      </c>
      <c r="AF893" s="154">
        <f t="shared" si="306"/>
        <v>0</v>
      </c>
    </row>
    <row r="894" spans="1:32" s="30" customFormat="1" x14ac:dyDescent="0.25">
      <c r="A894" s="19">
        <v>879</v>
      </c>
      <c r="B894" s="20"/>
      <c r="C894" s="107"/>
      <c r="D894" s="20"/>
      <c r="E894" s="20"/>
      <c r="F894" s="20"/>
      <c r="G894" s="122"/>
      <c r="H894" s="156">
        <f t="shared" si="293"/>
        <v>0</v>
      </c>
      <c r="I894" s="117" t="str">
        <f t="shared" si="294"/>
        <v/>
      </c>
      <c r="J894" s="80" t="b">
        <f t="shared" si="295"/>
        <v>0</v>
      </c>
      <c r="K894" s="80" t="str">
        <f t="shared" si="296"/>
        <v/>
      </c>
      <c r="L894" s="80" t="b">
        <f>IF(C894="",FALSE,IFERROR(NOT(MATCH(C894,'Anställda och korttidsarbete'!$C:$C,0)&gt;0),TRUE))</f>
        <v>0</v>
      </c>
      <c r="M894" s="80" t="str">
        <f t="shared" si="297"/>
        <v/>
      </c>
      <c r="N894" s="80" t="b">
        <f t="shared" si="298"/>
        <v>0</v>
      </c>
      <c r="O894" s="80" t="str">
        <f t="shared" si="299"/>
        <v/>
      </c>
      <c r="P894" s="13" t="b">
        <f t="shared" si="300"/>
        <v>0</v>
      </c>
      <c r="Q894" s="80" t="str">
        <f t="shared" si="301"/>
        <v/>
      </c>
      <c r="R894" s="80" t="b">
        <f t="shared" si="302"/>
        <v>0</v>
      </c>
      <c r="S894" s="81" t="e">
        <f t="shared" si="286"/>
        <v>#VALUE!</v>
      </c>
      <c r="T894" s="81" t="e">
        <f t="shared" si="287"/>
        <v>#VALUE!</v>
      </c>
      <c r="U894" s="81" t="e">
        <f t="shared" si="288"/>
        <v>#VALUE!</v>
      </c>
      <c r="V894" s="82" t="e">
        <f t="shared" si="289"/>
        <v>#VALUE!</v>
      </c>
      <c r="W894" s="82" t="e">
        <f t="shared" si="303"/>
        <v>#VALUE!</v>
      </c>
      <c r="X894" s="82" t="b">
        <f t="shared" si="307"/>
        <v>0</v>
      </c>
      <c r="Y894" s="72" t="str">
        <f t="shared" si="290"/>
        <v/>
      </c>
      <c r="Z894" s="81" t="e" cm="1">
        <f t="array" aca="1" ref="Z894" ca="1">TEXT(RIGHT(10-RIGHT(SUM(INDEX(1*(MID(MID(C894,1,1)*2,ROW(INDIRECT("1:"&amp;LEN(MID(C894,1,1)*2))),1)),,))+MID(C894,2,1)+
SUM(INDEX(1*(MID(MID(C894,3,1)*2,ROW(INDIRECT("1:"&amp;LEN(MID(C894,3,1)*2))),1)),,))+MID(C894,4,1)+
SUM(INDEX(1*(MID(MID(C894,5,1)*2,ROW(INDIRECT("1:"&amp;LEN(MID(C894,5,1)*2))),1)),,))+MID(C894,6,1)+
SUM(INDEX(1*(MID(MID(C894,8,1)*2,ROW(INDIRECT("1:"&amp;LEN(MID(C894,8,1)*2))),1)),,))+MID(C894,9,1)+
SUM(INDEX(1*(MID(MID(C894,10,1)*2,ROW(INDIRECT("1:"&amp;LEN(MID(C894,10,1)*2))),1)),,)),1),1),"0")</f>
        <v>#VALUE!</v>
      </c>
      <c r="AA894" s="81" t="str">
        <f t="shared" si="291"/>
        <v/>
      </c>
      <c r="AB894" s="83" t="b">
        <f t="shared" si="292"/>
        <v>0</v>
      </c>
      <c r="AC894" s="154">
        <f t="shared" si="304"/>
        <v>0</v>
      </c>
      <c r="AD894" s="154">
        <f>SUMIF($C$15:C893,C894,$AC$15:AC893)</f>
        <v>0</v>
      </c>
      <c r="AE894" s="15">
        <f t="shared" si="305"/>
        <v>10000</v>
      </c>
      <c r="AF894" s="154">
        <f t="shared" si="306"/>
        <v>0</v>
      </c>
    </row>
    <row r="895" spans="1:32" s="30" customFormat="1" x14ac:dyDescent="0.25">
      <c r="A895" s="19">
        <v>880</v>
      </c>
      <c r="B895" s="20"/>
      <c r="C895" s="107"/>
      <c r="D895" s="20"/>
      <c r="E895" s="20"/>
      <c r="F895" s="20"/>
      <c r="G895" s="122"/>
      <c r="H895" s="156">
        <f t="shared" si="293"/>
        <v>0</v>
      </c>
      <c r="I895" s="117" t="str">
        <f t="shared" si="294"/>
        <v/>
      </c>
      <c r="J895" s="80" t="b">
        <f t="shared" si="295"/>
        <v>0</v>
      </c>
      <c r="K895" s="80" t="str">
        <f t="shared" si="296"/>
        <v/>
      </c>
      <c r="L895" s="80" t="b">
        <f>IF(C895="",FALSE,IFERROR(NOT(MATCH(C895,'Anställda och korttidsarbete'!$C:$C,0)&gt;0),TRUE))</f>
        <v>0</v>
      </c>
      <c r="M895" s="80" t="str">
        <f t="shared" si="297"/>
        <v/>
      </c>
      <c r="N895" s="80" t="b">
        <f t="shared" si="298"/>
        <v>0</v>
      </c>
      <c r="O895" s="80" t="str">
        <f t="shared" si="299"/>
        <v/>
      </c>
      <c r="P895" s="13" t="b">
        <f t="shared" si="300"/>
        <v>0</v>
      </c>
      <c r="Q895" s="80" t="str">
        <f t="shared" si="301"/>
        <v/>
      </c>
      <c r="R895" s="80" t="b">
        <f t="shared" si="302"/>
        <v>0</v>
      </c>
      <c r="S895" s="81" t="e">
        <f t="shared" si="286"/>
        <v>#VALUE!</v>
      </c>
      <c r="T895" s="81" t="e">
        <f t="shared" si="287"/>
        <v>#VALUE!</v>
      </c>
      <c r="U895" s="81" t="e">
        <f t="shared" si="288"/>
        <v>#VALUE!</v>
      </c>
      <c r="V895" s="82" t="e">
        <f t="shared" si="289"/>
        <v>#VALUE!</v>
      </c>
      <c r="W895" s="82" t="e">
        <f t="shared" si="303"/>
        <v>#VALUE!</v>
      </c>
      <c r="X895" s="82" t="b">
        <f t="shared" si="307"/>
        <v>0</v>
      </c>
      <c r="Y895" s="72" t="str">
        <f t="shared" si="290"/>
        <v/>
      </c>
      <c r="Z895" s="81" t="e" cm="1">
        <f t="array" aca="1" ref="Z895" ca="1">TEXT(RIGHT(10-RIGHT(SUM(INDEX(1*(MID(MID(C895,1,1)*2,ROW(INDIRECT("1:"&amp;LEN(MID(C895,1,1)*2))),1)),,))+MID(C895,2,1)+
SUM(INDEX(1*(MID(MID(C895,3,1)*2,ROW(INDIRECT("1:"&amp;LEN(MID(C895,3,1)*2))),1)),,))+MID(C895,4,1)+
SUM(INDEX(1*(MID(MID(C895,5,1)*2,ROW(INDIRECT("1:"&amp;LEN(MID(C895,5,1)*2))),1)),,))+MID(C895,6,1)+
SUM(INDEX(1*(MID(MID(C895,8,1)*2,ROW(INDIRECT("1:"&amp;LEN(MID(C895,8,1)*2))),1)),,))+MID(C895,9,1)+
SUM(INDEX(1*(MID(MID(C895,10,1)*2,ROW(INDIRECT("1:"&amp;LEN(MID(C895,10,1)*2))),1)),,)),1),1),"0")</f>
        <v>#VALUE!</v>
      </c>
      <c r="AA895" s="81" t="str">
        <f t="shared" si="291"/>
        <v/>
      </c>
      <c r="AB895" s="83" t="b">
        <f t="shared" si="292"/>
        <v>0</v>
      </c>
      <c r="AC895" s="154">
        <f t="shared" si="304"/>
        <v>0</v>
      </c>
      <c r="AD895" s="154">
        <f>SUMIF($C$15:C894,C895,$AC$15:AC894)</f>
        <v>0</v>
      </c>
      <c r="AE895" s="15">
        <f t="shared" si="305"/>
        <v>10000</v>
      </c>
      <c r="AF895" s="154">
        <f t="shared" si="306"/>
        <v>0</v>
      </c>
    </row>
    <row r="896" spans="1:32" s="30" customFormat="1" x14ac:dyDescent="0.25">
      <c r="A896" s="19">
        <v>881</v>
      </c>
      <c r="B896" s="20"/>
      <c r="C896" s="107"/>
      <c r="D896" s="20"/>
      <c r="E896" s="20"/>
      <c r="F896" s="20"/>
      <c r="G896" s="122"/>
      <c r="H896" s="156">
        <f t="shared" si="293"/>
        <v>0</v>
      </c>
      <c r="I896" s="117" t="str">
        <f t="shared" si="294"/>
        <v/>
      </c>
      <c r="J896" s="80" t="b">
        <f t="shared" si="295"/>
        <v>0</v>
      </c>
      <c r="K896" s="80" t="str">
        <f t="shared" si="296"/>
        <v/>
      </c>
      <c r="L896" s="80" t="b">
        <f>IF(C896="",FALSE,IFERROR(NOT(MATCH(C896,'Anställda och korttidsarbete'!$C:$C,0)&gt;0),TRUE))</f>
        <v>0</v>
      </c>
      <c r="M896" s="80" t="str">
        <f t="shared" si="297"/>
        <v/>
      </c>
      <c r="N896" s="80" t="b">
        <f t="shared" si="298"/>
        <v>0</v>
      </c>
      <c r="O896" s="80" t="str">
        <f t="shared" si="299"/>
        <v/>
      </c>
      <c r="P896" s="13" t="b">
        <f t="shared" si="300"/>
        <v>0</v>
      </c>
      <c r="Q896" s="80" t="str">
        <f t="shared" si="301"/>
        <v/>
      </c>
      <c r="R896" s="80" t="b">
        <f t="shared" si="302"/>
        <v>0</v>
      </c>
      <c r="S896" s="81" t="e">
        <f t="shared" si="286"/>
        <v>#VALUE!</v>
      </c>
      <c r="T896" s="81" t="e">
        <f t="shared" si="287"/>
        <v>#VALUE!</v>
      </c>
      <c r="U896" s="81" t="e">
        <f t="shared" si="288"/>
        <v>#VALUE!</v>
      </c>
      <c r="V896" s="82" t="e">
        <f t="shared" si="289"/>
        <v>#VALUE!</v>
      </c>
      <c r="W896" s="82" t="e">
        <f t="shared" si="303"/>
        <v>#VALUE!</v>
      </c>
      <c r="X896" s="82" t="b">
        <f t="shared" si="307"/>
        <v>0</v>
      </c>
      <c r="Y896" s="72" t="str">
        <f t="shared" si="290"/>
        <v/>
      </c>
      <c r="Z896" s="81" t="e" cm="1">
        <f t="array" aca="1" ref="Z896" ca="1">TEXT(RIGHT(10-RIGHT(SUM(INDEX(1*(MID(MID(C896,1,1)*2,ROW(INDIRECT("1:"&amp;LEN(MID(C896,1,1)*2))),1)),,))+MID(C896,2,1)+
SUM(INDEX(1*(MID(MID(C896,3,1)*2,ROW(INDIRECT("1:"&amp;LEN(MID(C896,3,1)*2))),1)),,))+MID(C896,4,1)+
SUM(INDEX(1*(MID(MID(C896,5,1)*2,ROW(INDIRECT("1:"&amp;LEN(MID(C896,5,1)*2))),1)),,))+MID(C896,6,1)+
SUM(INDEX(1*(MID(MID(C896,8,1)*2,ROW(INDIRECT("1:"&amp;LEN(MID(C896,8,1)*2))),1)),,))+MID(C896,9,1)+
SUM(INDEX(1*(MID(MID(C896,10,1)*2,ROW(INDIRECT("1:"&amp;LEN(MID(C896,10,1)*2))),1)),,)),1),1),"0")</f>
        <v>#VALUE!</v>
      </c>
      <c r="AA896" s="81" t="str">
        <f t="shared" si="291"/>
        <v/>
      </c>
      <c r="AB896" s="83" t="b">
        <f t="shared" si="292"/>
        <v>0</v>
      </c>
      <c r="AC896" s="154">
        <f t="shared" si="304"/>
        <v>0</v>
      </c>
      <c r="AD896" s="154">
        <f>SUMIF($C$15:C895,C896,$AC$15:AC895)</f>
        <v>0</v>
      </c>
      <c r="AE896" s="15">
        <f t="shared" si="305"/>
        <v>10000</v>
      </c>
      <c r="AF896" s="154">
        <f t="shared" si="306"/>
        <v>0</v>
      </c>
    </row>
    <row r="897" spans="1:32" s="30" customFormat="1" x14ac:dyDescent="0.25">
      <c r="A897" s="19">
        <v>882</v>
      </c>
      <c r="B897" s="20"/>
      <c r="C897" s="107"/>
      <c r="D897" s="20"/>
      <c r="E897" s="20"/>
      <c r="F897" s="20"/>
      <c r="G897" s="122"/>
      <c r="H897" s="156">
        <f t="shared" si="293"/>
        <v>0</v>
      </c>
      <c r="I897" s="117" t="str">
        <f t="shared" si="294"/>
        <v/>
      </c>
      <c r="J897" s="80" t="b">
        <f t="shared" si="295"/>
        <v>0</v>
      </c>
      <c r="K897" s="80" t="str">
        <f t="shared" si="296"/>
        <v/>
      </c>
      <c r="L897" s="80" t="b">
        <f>IF(C897="",FALSE,IFERROR(NOT(MATCH(C897,'Anställda och korttidsarbete'!$C:$C,0)&gt;0),TRUE))</f>
        <v>0</v>
      </c>
      <c r="M897" s="80" t="str">
        <f t="shared" si="297"/>
        <v/>
      </c>
      <c r="N897" s="80" t="b">
        <f t="shared" si="298"/>
        <v>0</v>
      </c>
      <c r="O897" s="80" t="str">
        <f t="shared" si="299"/>
        <v/>
      </c>
      <c r="P897" s="13" t="b">
        <f t="shared" si="300"/>
        <v>0</v>
      </c>
      <c r="Q897" s="80" t="str">
        <f t="shared" si="301"/>
        <v/>
      </c>
      <c r="R897" s="80" t="b">
        <f t="shared" si="302"/>
        <v>0</v>
      </c>
      <c r="S897" s="81" t="e">
        <f t="shared" si="286"/>
        <v>#VALUE!</v>
      </c>
      <c r="T897" s="81" t="e">
        <f t="shared" si="287"/>
        <v>#VALUE!</v>
      </c>
      <c r="U897" s="81" t="e">
        <f t="shared" si="288"/>
        <v>#VALUE!</v>
      </c>
      <c r="V897" s="82" t="e">
        <f t="shared" si="289"/>
        <v>#VALUE!</v>
      </c>
      <c r="W897" s="82" t="e">
        <f t="shared" si="303"/>
        <v>#VALUE!</v>
      </c>
      <c r="X897" s="82" t="b">
        <f t="shared" si="307"/>
        <v>0</v>
      </c>
      <c r="Y897" s="72" t="str">
        <f t="shared" si="290"/>
        <v/>
      </c>
      <c r="Z897" s="81" t="e" cm="1">
        <f t="array" aca="1" ref="Z897" ca="1">TEXT(RIGHT(10-RIGHT(SUM(INDEX(1*(MID(MID(C897,1,1)*2,ROW(INDIRECT("1:"&amp;LEN(MID(C897,1,1)*2))),1)),,))+MID(C897,2,1)+
SUM(INDEX(1*(MID(MID(C897,3,1)*2,ROW(INDIRECT("1:"&amp;LEN(MID(C897,3,1)*2))),1)),,))+MID(C897,4,1)+
SUM(INDEX(1*(MID(MID(C897,5,1)*2,ROW(INDIRECT("1:"&amp;LEN(MID(C897,5,1)*2))),1)),,))+MID(C897,6,1)+
SUM(INDEX(1*(MID(MID(C897,8,1)*2,ROW(INDIRECT("1:"&amp;LEN(MID(C897,8,1)*2))),1)),,))+MID(C897,9,1)+
SUM(INDEX(1*(MID(MID(C897,10,1)*2,ROW(INDIRECT("1:"&amp;LEN(MID(C897,10,1)*2))),1)),,)),1),1),"0")</f>
        <v>#VALUE!</v>
      </c>
      <c r="AA897" s="81" t="str">
        <f t="shared" si="291"/>
        <v/>
      </c>
      <c r="AB897" s="83" t="b">
        <f t="shared" si="292"/>
        <v>0</v>
      </c>
      <c r="AC897" s="154">
        <f t="shared" si="304"/>
        <v>0</v>
      </c>
      <c r="AD897" s="154">
        <f>SUMIF($C$15:C896,C897,$AC$15:AC896)</f>
        <v>0</v>
      </c>
      <c r="AE897" s="15">
        <f t="shared" si="305"/>
        <v>10000</v>
      </c>
      <c r="AF897" s="154">
        <f t="shared" si="306"/>
        <v>0</v>
      </c>
    </row>
    <row r="898" spans="1:32" s="30" customFormat="1" x14ac:dyDescent="0.25">
      <c r="A898" s="19">
        <v>883</v>
      </c>
      <c r="B898" s="20"/>
      <c r="C898" s="107"/>
      <c r="D898" s="20"/>
      <c r="E898" s="20"/>
      <c r="F898" s="20"/>
      <c r="G898" s="122"/>
      <c r="H898" s="156">
        <f t="shared" si="293"/>
        <v>0</v>
      </c>
      <c r="I898" s="117" t="str">
        <f t="shared" si="294"/>
        <v/>
      </c>
      <c r="J898" s="80" t="b">
        <f t="shared" si="295"/>
        <v>0</v>
      </c>
      <c r="K898" s="80" t="str">
        <f t="shared" si="296"/>
        <v/>
      </c>
      <c r="L898" s="80" t="b">
        <f>IF(C898="",FALSE,IFERROR(NOT(MATCH(C898,'Anställda och korttidsarbete'!$C:$C,0)&gt;0),TRUE))</f>
        <v>0</v>
      </c>
      <c r="M898" s="80" t="str">
        <f t="shared" si="297"/>
        <v/>
      </c>
      <c r="N898" s="80" t="b">
        <f t="shared" si="298"/>
        <v>0</v>
      </c>
      <c r="O898" s="80" t="str">
        <f t="shared" si="299"/>
        <v/>
      </c>
      <c r="P898" s="13" t="b">
        <f t="shared" si="300"/>
        <v>0</v>
      </c>
      <c r="Q898" s="80" t="str">
        <f t="shared" si="301"/>
        <v/>
      </c>
      <c r="R898" s="80" t="b">
        <f t="shared" si="302"/>
        <v>0</v>
      </c>
      <c r="S898" s="81" t="e">
        <f t="shared" si="286"/>
        <v>#VALUE!</v>
      </c>
      <c r="T898" s="81" t="e">
        <f t="shared" si="287"/>
        <v>#VALUE!</v>
      </c>
      <c r="U898" s="81" t="e">
        <f t="shared" si="288"/>
        <v>#VALUE!</v>
      </c>
      <c r="V898" s="82" t="e">
        <f t="shared" si="289"/>
        <v>#VALUE!</v>
      </c>
      <c r="W898" s="82" t="e">
        <f t="shared" si="303"/>
        <v>#VALUE!</v>
      </c>
      <c r="X898" s="82" t="b">
        <f t="shared" si="307"/>
        <v>0</v>
      </c>
      <c r="Y898" s="72" t="str">
        <f t="shared" si="290"/>
        <v/>
      </c>
      <c r="Z898" s="81" t="e" cm="1">
        <f t="array" aca="1" ref="Z898" ca="1">TEXT(RIGHT(10-RIGHT(SUM(INDEX(1*(MID(MID(C898,1,1)*2,ROW(INDIRECT("1:"&amp;LEN(MID(C898,1,1)*2))),1)),,))+MID(C898,2,1)+
SUM(INDEX(1*(MID(MID(C898,3,1)*2,ROW(INDIRECT("1:"&amp;LEN(MID(C898,3,1)*2))),1)),,))+MID(C898,4,1)+
SUM(INDEX(1*(MID(MID(C898,5,1)*2,ROW(INDIRECT("1:"&amp;LEN(MID(C898,5,1)*2))),1)),,))+MID(C898,6,1)+
SUM(INDEX(1*(MID(MID(C898,8,1)*2,ROW(INDIRECT("1:"&amp;LEN(MID(C898,8,1)*2))),1)),,))+MID(C898,9,1)+
SUM(INDEX(1*(MID(MID(C898,10,1)*2,ROW(INDIRECT("1:"&amp;LEN(MID(C898,10,1)*2))),1)),,)),1),1),"0")</f>
        <v>#VALUE!</v>
      </c>
      <c r="AA898" s="81" t="str">
        <f t="shared" si="291"/>
        <v/>
      </c>
      <c r="AB898" s="83" t="b">
        <f t="shared" si="292"/>
        <v>0</v>
      </c>
      <c r="AC898" s="154">
        <f t="shared" si="304"/>
        <v>0</v>
      </c>
      <c r="AD898" s="154">
        <f>SUMIF($C$15:C897,C898,$AC$15:AC897)</f>
        <v>0</v>
      </c>
      <c r="AE898" s="15">
        <f t="shared" si="305"/>
        <v>10000</v>
      </c>
      <c r="AF898" s="154">
        <f t="shared" si="306"/>
        <v>0</v>
      </c>
    </row>
    <row r="899" spans="1:32" s="30" customFormat="1" x14ac:dyDescent="0.25">
      <c r="A899" s="19">
        <v>884</v>
      </c>
      <c r="B899" s="20"/>
      <c r="C899" s="107"/>
      <c r="D899" s="20"/>
      <c r="E899" s="20"/>
      <c r="F899" s="20"/>
      <c r="G899" s="122"/>
      <c r="H899" s="156">
        <f t="shared" si="293"/>
        <v>0</v>
      </c>
      <c r="I899" s="117" t="str">
        <f t="shared" si="294"/>
        <v/>
      </c>
      <c r="J899" s="80" t="b">
        <f t="shared" si="295"/>
        <v>0</v>
      </c>
      <c r="K899" s="80" t="str">
        <f t="shared" si="296"/>
        <v/>
      </c>
      <c r="L899" s="80" t="b">
        <f>IF(C899="",FALSE,IFERROR(NOT(MATCH(C899,'Anställda och korttidsarbete'!$C:$C,0)&gt;0),TRUE))</f>
        <v>0</v>
      </c>
      <c r="M899" s="80" t="str">
        <f t="shared" si="297"/>
        <v/>
      </c>
      <c r="N899" s="80" t="b">
        <f t="shared" si="298"/>
        <v>0</v>
      </c>
      <c r="O899" s="80" t="str">
        <f t="shared" si="299"/>
        <v/>
      </c>
      <c r="P899" s="13" t="b">
        <f t="shared" si="300"/>
        <v>0</v>
      </c>
      <c r="Q899" s="80" t="str">
        <f t="shared" si="301"/>
        <v/>
      </c>
      <c r="R899" s="80" t="b">
        <f t="shared" si="302"/>
        <v>0</v>
      </c>
      <c r="S899" s="81" t="e">
        <f t="shared" si="286"/>
        <v>#VALUE!</v>
      </c>
      <c r="T899" s="81" t="e">
        <f t="shared" si="287"/>
        <v>#VALUE!</v>
      </c>
      <c r="U899" s="81" t="e">
        <f t="shared" si="288"/>
        <v>#VALUE!</v>
      </c>
      <c r="V899" s="82" t="e">
        <f t="shared" si="289"/>
        <v>#VALUE!</v>
      </c>
      <c r="W899" s="82" t="e">
        <f t="shared" si="303"/>
        <v>#VALUE!</v>
      </c>
      <c r="X899" s="82" t="b">
        <f t="shared" si="307"/>
        <v>0</v>
      </c>
      <c r="Y899" s="72" t="str">
        <f t="shared" si="290"/>
        <v/>
      </c>
      <c r="Z899" s="81" t="e" cm="1">
        <f t="array" aca="1" ref="Z899" ca="1">TEXT(RIGHT(10-RIGHT(SUM(INDEX(1*(MID(MID(C899,1,1)*2,ROW(INDIRECT("1:"&amp;LEN(MID(C899,1,1)*2))),1)),,))+MID(C899,2,1)+
SUM(INDEX(1*(MID(MID(C899,3,1)*2,ROW(INDIRECT("1:"&amp;LEN(MID(C899,3,1)*2))),1)),,))+MID(C899,4,1)+
SUM(INDEX(1*(MID(MID(C899,5,1)*2,ROW(INDIRECT("1:"&amp;LEN(MID(C899,5,1)*2))),1)),,))+MID(C899,6,1)+
SUM(INDEX(1*(MID(MID(C899,8,1)*2,ROW(INDIRECT("1:"&amp;LEN(MID(C899,8,1)*2))),1)),,))+MID(C899,9,1)+
SUM(INDEX(1*(MID(MID(C899,10,1)*2,ROW(INDIRECT("1:"&amp;LEN(MID(C899,10,1)*2))),1)),,)),1),1),"0")</f>
        <v>#VALUE!</v>
      </c>
      <c r="AA899" s="81" t="str">
        <f t="shared" si="291"/>
        <v/>
      </c>
      <c r="AB899" s="83" t="b">
        <f t="shared" si="292"/>
        <v>0</v>
      </c>
      <c r="AC899" s="154">
        <f t="shared" si="304"/>
        <v>0</v>
      </c>
      <c r="AD899" s="154">
        <f>SUMIF($C$15:C898,C899,$AC$15:AC898)</f>
        <v>0</v>
      </c>
      <c r="AE899" s="15">
        <f t="shared" si="305"/>
        <v>10000</v>
      </c>
      <c r="AF899" s="154">
        <f t="shared" si="306"/>
        <v>0</v>
      </c>
    </row>
    <row r="900" spans="1:32" s="30" customFormat="1" x14ac:dyDescent="0.25">
      <c r="A900" s="19">
        <v>885</v>
      </c>
      <c r="B900" s="20"/>
      <c r="C900" s="107"/>
      <c r="D900" s="20"/>
      <c r="E900" s="20"/>
      <c r="F900" s="20"/>
      <c r="G900" s="122"/>
      <c r="H900" s="156">
        <f t="shared" si="293"/>
        <v>0</v>
      </c>
      <c r="I900" s="117" t="str">
        <f t="shared" si="294"/>
        <v/>
      </c>
      <c r="J900" s="80" t="b">
        <f t="shared" si="295"/>
        <v>0</v>
      </c>
      <c r="K900" s="80" t="str">
        <f t="shared" si="296"/>
        <v/>
      </c>
      <c r="L900" s="80" t="b">
        <f>IF(C900="",FALSE,IFERROR(NOT(MATCH(C900,'Anställda och korttidsarbete'!$C:$C,0)&gt;0),TRUE))</f>
        <v>0</v>
      </c>
      <c r="M900" s="80" t="str">
        <f t="shared" si="297"/>
        <v/>
      </c>
      <c r="N900" s="80" t="b">
        <f t="shared" si="298"/>
        <v>0</v>
      </c>
      <c r="O900" s="80" t="str">
        <f t="shared" si="299"/>
        <v/>
      </c>
      <c r="P900" s="13" t="b">
        <f t="shared" si="300"/>
        <v>0</v>
      </c>
      <c r="Q900" s="80" t="str">
        <f t="shared" si="301"/>
        <v/>
      </c>
      <c r="R900" s="80" t="b">
        <f t="shared" si="302"/>
        <v>0</v>
      </c>
      <c r="S900" s="81" t="e">
        <f t="shared" si="286"/>
        <v>#VALUE!</v>
      </c>
      <c r="T900" s="81" t="e">
        <f t="shared" si="287"/>
        <v>#VALUE!</v>
      </c>
      <c r="U900" s="81" t="e">
        <f t="shared" si="288"/>
        <v>#VALUE!</v>
      </c>
      <c r="V900" s="82" t="e">
        <f t="shared" si="289"/>
        <v>#VALUE!</v>
      </c>
      <c r="W900" s="82" t="e">
        <f t="shared" si="303"/>
        <v>#VALUE!</v>
      </c>
      <c r="X900" s="82" t="b">
        <f t="shared" si="307"/>
        <v>0</v>
      </c>
      <c r="Y900" s="72" t="str">
        <f t="shared" si="290"/>
        <v/>
      </c>
      <c r="Z900" s="81" t="e" cm="1">
        <f t="array" aca="1" ref="Z900" ca="1">TEXT(RIGHT(10-RIGHT(SUM(INDEX(1*(MID(MID(C900,1,1)*2,ROW(INDIRECT("1:"&amp;LEN(MID(C900,1,1)*2))),1)),,))+MID(C900,2,1)+
SUM(INDEX(1*(MID(MID(C900,3,1)*2,ROW(INDIRECT("1:"&amp;LEN(MID(C900,3,1)*2))),1)),,))+MID(C900,4,1)+
SUM(INDEX(1*(MID(MID(C900,5,1)*2,ROW(INDIRECT("1:"&amp;LEN(MID(C900,5,1)*2))),1)),,))+MID(C900,6,1)+
SUM(INDEX(1*(MID(MID(C900,8,1)*2,ROW(INDIRECT("1:"&amp;LEN(MID(C900,8,1)*2))),1)),,))+MID(C900,9,1)+
SUM(INDEX(1*(MID(MID(C900,10,1)*2,ROW(INDIRECT("1:"&amp;LEN(MID(C900,10,1)*2))),1)),,)),1),1),"0")</f>
        <v>#VALUE!</v>
      </c>
      <c r="AA900" s="81" t="str">
        <f t="shared" si="291"/>
        <v/>
      </c>
      <c r="AB900" s="83" t="b">
        <f t="shared" si="292"/>
        <v>0</v>
      </c>
      <c r="AC900" s="154">
        <f t="shared" si="304"/>
        <v>0</v>
      </c>
      <c r="AD900" s="154">
        <f>SUMIF($C$15:C899,C900,$AC$15:AC899)</f>
        <v>0</v>
      </c>
      <c r="AE900" s="15">
        <f t="shared" si="305"/>
        <v>10000</v>
      </c>
      <c r="AF900" s="154">
        <f t="shared" si="306"/>
        <v>0</v>
      </c>
    </row>
    <row r="901" spans="1:32" s="30" customFormat="1" x14ac:dyDescent="0.25">
      <c r="A901" s="19">
        <v>886</v>
      </c>
      <c r="B901" s="20"/>
      <c r="C901" s="107"/>
      <c r="D901" s="20"/>
      <c r="E901" s="20"/>
      <c r="F901" s="20"/>
      <c r="G901" s="122"/>
      <c r="H901" s="156">
        <f t="shared" si="293"/>
        <v>0</v>
      </c>
      <c r="I901" s="117" t="str">
        <f t="shared" si="294"/>
        <v/>
      </c>
      <c r="J901" s="80" t="b">
        <f t="shared" si="295"/>
        <v>0</v>
      </c>
      <c r="K901" s="80" t="str">
        <f t="shared" si="296"/>
        <v/>
      </c>
      <c r="L901" s="80" t="b">
        <f>IF(C901="",FALSE,IFERROR(NOT(MATCH(C901,'Anställda och korttidsarbete'!$C:$C,0)&gt;0),TRUE))</f>
        <v>0</v>
      </c>
      <c r="M901" s="80" t="str">
        <f t="shared" si="297"/>
        <v/>
      </c>
      <c r="N901" s="80" t="b">
        <f t="shared" si="298"/>
        <v>0</v>
      </c>
      <c r="O901" s="80" t="str">
        <f t="shared" si="299"/>
        <v/>
      </c>
      <c r="P901" s="13" t="b">
        <f t="shared" si="300"/>
        <v>0</v>
      </c>
      <c r="Q901" s="80" t="str">
        <f t="shared" si="301"/>
        <v/>
      </c>
      <c r="R901" s="80" t="b">
        <f t="shared" si="302"/>
        <v>0</v>
      </c>
      <c r="S901" s="81" t="e">
        <f t="shared" si="286"/>
        <v>#VALUE!</v>
      </c>
      <c r="T901" s="81" t="e">
        <f t="shared" si="287"/>
        <v>#VALUE!</v>
      </c>
      <c r="U901" s="81" t="e">
        <f t="shared" si="288"/>
        <v>#VALUE!</v>
      </c>
      <c r="V901" s="82" t="e">
        <f t="shared" si="289"/>
        <v>#VALUE!</v>
      </c>
      <c r="W901" s="82" t="e">
        <f t="shared" si="303"/>
        <v>#VALUE!</v>
      </c>
      <c r="X901" s="82" t="b">
        <f t="shared" si="307"/>
        <v>0</v>
      </c>
      <c r="Y901" s="72" t="str">
        <f t="shared" si="290"/>
        <v/>
      </c>
      <c r="Z901" s="81" t="e" cm="1">
        <f t="array" aca="1" ref="Z901" ca="1">TEXT(RIGHT(10-RIGHT(SUM(INDEX(1*(MID(MID(C901,1,1)*2,ROW(INDIRECT("1:"&amp;LEN(MID(C901,1,1)*2))),1)),,))+MID(C901,2,1)+
SUM(INDEX(1*(MID(MID(C901,3,1)*2,ROW(INDIRECT("1:"&amp;LEN(MID(C901,3,1)*2))),1)),,))+MID(C901,4,1)+
SUM(INDEX(1*(MID(MID(C901,5,1)*2,ROW(INDIRECT("1:"&amp;LEN(MID(C901,5,1)*2))),1)),,))+MID(C901,6,1)+
SUM(INDEX(1*(MID(MID(C901,8,1)*2,ROW(INDIRECT("1:"&amp;LEN(MID(C901,8,1)*2))),1)),,))+MID(C901,9,1)+
SUM(INDEX(1*(MID(MID(C901,10,1)*2,ROW(INDIRECT("1:"&amp;LEN(MID(C901,10,1)*2))),1)),,)),1),1),"0")</f>
        <v>#VALUE!</v>
      </c>
      <c r="AA901" s="81" t="str">
        <f t="shared" si="291"/>
        <v/>
      </c>
      <c r="AB901" s="83" t="b">
        <f t="shared" si="292"/>
        <v>0</v>
      </c>
      <c r="AC901" s="154">
        <f t="shared" si="304"/>
        <v>0</v>
      </c>
      <c r="AD901" s="154">
        <f>SUMIF($C$15:C900,C901,$AC$15:AC900)</f>
        <v>0</v>
      </c>
      <c r="AE901" s="15">
        <f t="shared" si="305"/>
        <v>10000</v>
      </c>
      <c r="AF901" s="154">
        <f t="shared" si="306"/>
        <v>0</v>
      </c>
    </row>
    <row r="902" spans="1:32" s="30" customFormat="1" x14ac:dyDescent="0.25">
      <c r="A902" s="19">
        <v>887</v>
      </c>
      <c r="B902" s="20"/>
      <c r="C902" s="107"/>
      <c r="D902" s="20"/>
      <c r="E902" s="20"/>
      <c r="F902" s="20"/>
      <c r="G902" s="122"/>
      <c r="H902" s="156">
        <f t="shared" si="293"/>
        <v>0</v>
      </c>
      <c r="I902" s="117" t="str">
        <f t="shared" si="294"/>
        <v/>
      </c>
      <c r="J902" s="80" t="b">
        <f t="shared" si="295"/>
        <v>0</v>
      </c>
      <c r="K902" s="80" t="str">
        <f t="shared" si="296"/>
        <v/>
      </c>
      <c r="L902" s="80" t="b">
        <f>IF(C902="",FALSE,IFERROR(NOT(MATCH(C902,'Anställda och korttidsarbete'!$C:$C,0)&gt;0),TRUE))</f>
        <v>0</v>
      </c>
      <c r="M902" s="80" t="str">
        <f t="shared" si="297"/>
        <v/>
      </c>
      <c r="N902" s="80" t="b">
        <f t="shared" si="298"/>
        <v>0</v>
      </c>
      <c r="O902" s="80" t="str">
        <f t="shared" si="299"/>
        <v/>
      </c>
      <c r="P902" s="13" t="b">
        <f t="shared" si="300"/>
        <v>0</v>
      </c>
      <c r="Q902" s="80" t="str">
        <f t="shared" si="301"/>
        <v/>
      </c>
      <c r="R902" s="80" t="b">
        <f t="shared" si="302"/>
        <v>0</v>
      </c>
      <c r="S902" s="81" t="e">
        <f t="shared" si="286"/>
        <v>#VALUE!</v>
      </c>
      <c r="T902" s="81" t="e">
        <f t="shared" si="287"/>
        <v>#VALUE!</v>
      </c>
      <c r="U902" s="81" t="e">
        <f t="shared" si="288"/>
        <v>#VALUE!</v>
      </c>
      <c r="V902" s="82" t="e">
        <f t="shared" si="289"/>
        <v>#VALUE!</v>
      </c>
      <c r="W902" s="82" t="e">
        <f t="shared" si="303"/>
        <v>#VALUE!</v>
      </c>
      <c r="X902" s="82" t="b">
        <f t="shared" si="307"/>
        <v>0</v>
      </c>
      <c r="Y902" s="72" t="str">
        <f t="shared" si="290"/>
        <v/>
      </c>
      <c r="Z902" s="81" t="e" cm="1">
        <f t="array" aca="1" ref="Z902" ca="1">TEXT(RIGHT(10-RIGHT(SUM(INDEX(1*(MID(MID(C902,1,1)*2,ROW(INDIRECT("1:"&amp;LEN(MID(C902,1,1)*2))),1)),,))+MID(C902,2,1)+
SUM(INDEX(1*(MID(MID(C902,3,1)*2,ROW(INDIRECT("1:"&amp;LEN(MID(C902,3,1)*2))),1)),,))+MID(C902,4,1)+
SUM(INDEX(1*(MID(MID(C902,5,1)*2,ROW(INDIRECT("1:"&amp;LEN(MID(C902,5,1)*2))),1)),,))+MID(C902,6,1)+
SUM(INDEX(1*(MID(MID(C902,8,1)*2,ROW(INDIRECT("1:"&amp;LEN(MID(C902,8,1)*2))),1)),,))+MID(C902,9,1)+
SUM(INDEX(1*(MID(MID(C902,10,1)*2,ROW(INDIRECT("1:"&amp;LEN(MID(C902,10,1)*2))),1)),,)),1),1),"0")</f>
        <v>#VALUE!</v>
      </c>
      <c r="AA902" s="81" t="str">
        <f t="shared" si="291"/>
        <v/>
      </c>
      <c r="AB902" s="83" t="b">
        <f t="shared" si="292"/>
        <v>0</v>
      </c>
      <c r="AC902" s="154">
        <f t="shared" si="304"/>
        <v>0</v>
      </c>
      <c r="AD902" s="154">
        <f>SUMIF($C$15:C901,C902,$AC$15:AC901)</f>
        <v>0</v>
      </c>
      <c r="AE902" s="15">
        <f t="shared" si="305"/>
        <v>10000</v>
      </c>
      <c r="AF902" s="154">
        <f t="shared" si="306"/>
        <v>0</v>
      </c>
    </row>
    <row r="903" spans="1:32" s="30" customFormat="1" x14ac:dyDescent="0.25">
      <c r="A903" s="19">
        <v>888</v>
      </c>
      <c r="B903" s="20"/>
      <c r="C903" s="107"/>
      <c r="D903" s="20"/>
      <c r="E903" s="20"/>
      <c r="F903" s="20"/>
      <c r="G903" s="122"/>
      <c r="H903" s="156">
        <f t="shared" si="293"/>
        <v>0</v>
      </c>
      <c r="I903" s="117" t="str">
        <f t="shared" si="294"/>
        <v/>
      </c>
      <c r="J903" s="80" t="b">
        <f t="shared" si="295"/>
        <v>0</v>
      </c>
      <c r="K903" s="80" t="str">
        <f t="shared" si="296"/>
        <v/>
      </c>
      <c r="L903" s="80" t="b">
        <f>IF(C903="",FALSE,IFERROR(NOT(MATCH(C903,'Anställda och korttidsarbete'!$C:$C,0)&gt;0),TRUE))</f>
        <v>0</v>
      </c>
      <c r="M903" s="80" t="str">
        <f t="shared" si="297"/>
        <v/>
      </c>
      <c r="N903" s="80" t="b">
        <f t="shared" si="298"/>
        <v>0</v>
      </c>
      <c r="O903" s="80" t="str">
        <f t="shared" si="299"/>
        <v/>
      </c>
      <c r="P903" s="13" t="b">
        <f t="shared" si="300"/>
        <v>0</v>
      </c>
      <c r="Q903" s="80" t="str">
        <f t="shared" si="301"/>
        <v/>
      </c>
      <c r="R903" s="80" t="b">
        <f t="shared" si="302"/>
        <v>0</v>
      </c>
      <c r="S903" s="81" t="e">
        <f t="shared" si="286"/>
        <v>#VALUE!</v>
      </c>
      <c r="T903" s="81" t="e">
        <f t="shared" si="287"/>
        <v>#VALUE!</v>
      </c>
      <c r="U903" s="81" t="e">
        <f t="shared" si="288"/>
        <v>#VALUE!</v>
      </c>
      <c r="V903" s="82" t="e">
        <f t="shared" si="289"/>
        <v>#VALUE!</v>
      </c>
      <c r="W903" s="82" t="e">
        <f t="shared" si="303"/>
        <v>#VALUE!</v>
      </c>
      <c r="X903" s="82" t="b">
        <f t="shared" si="307"/>
        <v>0</v>
      </c>
      <c r="Y903" s="72" t="str">
        <f t="shared" si="290"/>
        <v/>
      </c>
      <c r="Z903" s="81" t="e" cm="1">
        <f t="array" aca="1" ref="Z903" ca="1">TEXT(RIGHT(10-RIGHT(SUM(INDEX(1*(MID(MID(C903,1,1)*2,ROW(INDIRECT("1:"&amp;LEN(MID(C903,1,1)*2))),1)),,))+MID(C903,2,1)+
SUM(INDEX(1*(MID(MID(C903,3,1)*2,ROW(INDIRECT("1:"&amp;LEN(MID(C903,3,1)*2))),1)),,))+MID(C903,4,1)+
SUM(INDEX(1*(MID(MID(C903,5,1)*2,ROW(INDIRECT("1:"&amp;LEN(MID(C903,5,1)*2))),1)),,))+MID(C903,6,1)+
SUM(INDEX(1*(MID(MID(C903,8,1)*2,ROW(INDIRECT("1:"&amp;LEN(MID(C903,8,1)*2))),1)),,))+MID(C903,9,1)+
SUM(INDEX(1*(MID(MID(C903,10,1)*2,ROW(INDIRECT("1:"&amp;LEN(MID(C903,10,1)*2))),1)),,)),1),1),"0")</f>
        <v>#VALUE!</v>
      </c>
      <c r="AA903" s="81" t="str">
        <f t="shared" si="291"/>
        <v/>
      </c>
      <c r="AB903" s="83" t="b">
        <f t="shared" si="292"/>
        <v>0</v>
      </c>
      <c r="AC903" s="154">
        <f t="shared" si="304"/>
        <v>0</v>
      </c>
      <c r="AD903" s="154">
        <f>SUMIF($C$15:C902,C903,$AC$15:AC902)</f>
        <v>0</v>
      </c>
      <c r="AE903" s="15">
        <f t="shared" si="305"/>
        <v>10000</v>
      </c>
      <c r="AF903" s="154">
        <f t="shared" si="306"/>
        <v>0</v>
      </c>
    </row>
    <row r="904" spans="1:32" s="30" customFormat="1" x14ac:dyDescent="0.25">
      <c r="A904" s="19">
        <v>889</v>
      </c>
      <c r="B904" s="20"/>
      <c r="C904" s="107"/>
      <c r="D904" s="20"/>
      <c r="E904" s="20"/>
      <c r="F904" s="20"/>
      <c r="G904" s="122"/>
      <c r="H904" s="156">
        <f t="shared" si="293"/>
        <v>0</v>
      </c>
      <c r="I904" s="117" t="str">
        <f t="shared" si="294"/>
        <v/>
      </c>
      <c r="J904" s="80" t="b">
        <f t="shared" si="295"/>
        <v>0</v>
      </c>
      <c r="K904" s="80" t="str">
        <f t="shared" si="296"/>
        <v/>
      </c>
      <c r="L904" s="80" t="b">
        <f>IF(C904="",FALSE,IFERROR(NOT(MATCH(C904,'Anställda och korttidsarbete'!$C:$C,0)&gt;0),TRUE))</f>
        <v>0</v>
      </c>
      <c r="M904" s="80" t="str">
        <f t="shared" si="297"/>
        <v/>
      </c>
      <c r="N904" s="80" t="b">
        <f t="shared" si="298"/>
        <v>0</v>
      </c>
      <c r="O904" s="80" t="str">
        <f t="shared" si="299"/>
        <v/>
      </c>
      <c r="P904" s="13" t="b">
        <f t="shared" si="300"/>
        <v>0</v>
      </c>
      <c r="Q904" s="80" t="str">
        <f t="shared" si="301"/>
        <v/>
      </c>
      <c r="R904" s="80" t="b">
        <f t="shared" si="302"/>
        <v>0</v>
      </c>
      <c r="S904" s="81" t="e">
        <f t="shared" si="286"/>
        <v>#VALUE!</v>
      </c>
      <c r="T904" s="81" t="e">
        <f t="shared" si="287"/>
        <v>#VALUE!</v>
      </c>
      <c r="U904" s="81" t="e">
        <f t="shared" si="288"/>
        <v>#VALUE!</v>
      </c>
      <c r="V904" s="82" t="e">
        <f t="shared" si="289"/>
        <v>#VALUE!</v>
      </c>
      <c r="W904" s="82" t="e">
        <f t="shared" si="303"/>
        <v>#VALUE!</v>
      </c>
      <c r="X904" s="82" t="b">
        <f t="shared" si="307"/>
        <v>0</v>
      </c>
      <c r="Y904" s="72" t="str">
        <f t="shared" si="290"/>
        <v/>
      </c>
      <c r="Z904" s="81" t="e" cm="1">
        <f t="array" aca="1" ref="Z904" ca="1">TEXT(RIGHT(10-RIGHT(SUM(INDEX(1*(MID(MID(C904,1,1)*2,ROW(INDIRECT("1:"&amp;LEN(MID(C904,1,1)*2))),1)),,))+MID(C904,2,1)+
SUM(INDEX(1*(MID(MID(C904,3,1)*2,ROW(INDIRECT("1:"&amp;LEN(MID(C904,3,1)*2))),1)),,))+MID(C904,4,1)+
SUM(INDEX(1*(MID(MID(C904,5,1)*2,ROW(INDIRECT("1:"&amp;LEN(MID(C904,5,1)*2))),1)),,))+MID(C904,6,1)+
SUM(INDEX(1*(MID(MID(C904,8,1)*2,ROW(INDIRECT("1:"&amp;LEN(MID(C904,8,1)*2))),1)),,))+MID(C904,9,1)+
SUM(INDEX(1*(MID(MID(C904,10,1)*2,ROW(INDIRECT("1:"&amp;LEN(MID(C904,10,1)*2))),1)),,)),1),1),"0")</f>
        <v>#VALUE!</v>
      </c>
      <c r="AA904" s="81" t="str">
        <f t="shared" si="291"/>
        <v/>
      </c>
      <c r="AB904" s="83" t="b">
        <f t="shared" si="292"/>
        <v>0</v>
      </c>
      <c r="AC904" s="154">
        <f t="shared" si="304"/>
        <v>0</v>
      </c>
      <c r="AD904" s="154">
        <f>SUMIF($C$15:C903,C904,$AC$15:AC903)</f>
        <v>0</v>
      </c>
      <c r="AE904" s="15">
        <f t="shared" si="305"/>
        <v>10000</v>
      </c>
      <c r="AF904" s="154">
        <f t="shared" si="306"/>
        <v>0</v>
      </c>
    </row>
    <row r="905" spans="1:32" s="30" customFormat="1" x14ac:dyDescent="0.25">
      <c r="A905" s="19">
        <v>890</v>
      </c>
      <c r="B905" s="20"/>
      <c r="C905" s="107"/>
      <c r="D905" s="20"/>
      <c r="E905" s="20"/>
      <c r="F905" s="20"/>
      <c r="G905" s="122"/>
      <c r="H905" s="156">
        <f t="shared" si="293"/>
        <v>0</v>
      </c>
      <c r="I905" s="117" t="str">
        <f t="shared" si="294"/>
        <v/>
      </c>
      <c r="J905" s="80" t="b">
        <f t="shared" si="295"/>
        <v>0</v>
      </c>
      <c r="K905" s="80" t="str">
        <f t="shared" si="296"/>
        <v/>
      </c>
      <c r="L905" s="80" t="b">
        <f>IF(C905="",FALSE,IFERROR(NOT(MATCH(C905,'Anställda och korttidsarbete'!$C:$C,0)&gt;0),TRUE))</f>
        <v>0</v>
      </c>
      <c r="M905" s="80" t="str">
        <f t="shared" si="297"/>
        <v/>
      </c>
      <c r="N905" s="80" t="b">
        <f t="shared" si="298"/>
        <v>0</v>
      </c>
      <c r="O905" s="80" t="str">
        <f t="shared" si="299"/>
        <v/>
      </c>
      <c r="P905" s="13" t="b">
        <f t="shared" si="300"/>
        <v>0</v>
      </c>
      <c r="Q905" s="80" t="str">
        <f t="shared" si="301"/>
        <v/>
      </c>
      <c r="R905" s="80" t="b">
        <f t="shared" si="302"/>
        <v>0</v>
      </c>
      <c r="S905" s="81" t="e">
        <f t="shared" si="286"/>
        <v>#VALUE!</v>
      </c>
      <c r="T905" s="81" t="e">
        <f t="shared" si="287"/>
        <v>#VALUE!</v>
      </c>
      <c r="U905" s="81" t="e">
        <f t="shared" si="288"/>
        <v>#VALUE!</v>
      </c>
      <c r="V905" s="82" t="e">
        <f t="shared" si="289"/>
        <v>#VALUE!</v>
      </c>
      <c r="W905" s="82" t="e">
        <f t="shared" si="303"/>
        <v>#VALUE!</v>
      </c>
      <c r="X905" s="82" t="b">
        <f t="shared" si="307"/>
        <v>0</v>
      </c>
      <c r="Y905" s="72" t="str">
        <f t="shared" si="290"/>
        <v/>
      </c>
      <c r="Z905" s="81" t="e" cm="1">
        <f t="array" aca="1" ref="Z905" ca="1">TEXT(RIGHT(10-RIGHT(SUM(INDEX(1*(MID(MID(C905,1,1)*2,ROW(INDIRECT("1:"&amp;LEN(MID(C905,1,1)*2))),1)),,))+MID(C905,2,1)+
SUM(INDEX(1*(MID(MID(C905,3,1)*2,ROW(INDIRECT("1:"&amp;LEN(MID(C905,3,1)*2))),1)),,))+MID(C905,4,1)+
SUM(INDEX(1*(MID(MID(C905,5,1)*2,ROW(INDIRECT("1:"&amp;LEN(MID(C905,5,1)*2))),1)),,))+MID(C905,6,1)+
SUM(INDEX(1*(MID(MID(C905,8,1)*2,ROW(INDIRECT("1:"&amp;LEN(MID(C905,8,1)*2))),1)),,))+MID(C905,9,1)+
SUM(INDEX(1*(MID(MID(C905,10,1)*2,ROW(INDIRECT("1:"&amp;LEN(MID(C905,10,1)*2))),1)),,)),1),1),"0")</f>
        <v>#VALUE!</v>
      </c>
      <c r="AA905" s="81" t="str">
        <f t="shared" si="291"/>
        <v/>
      </c>
      <c r="AB905" s="83" t="b">
        <f t="shared" si="292"/>
        <v>0</v>
      </c>
      <c r="AC905" s="154">
        <f t="shared" si="304"/>
        <v>0</v>
      </c>
      <c r="AD905" s="154">
        <f>SUMIF($C$15:C904,C905,$AC$15:AC904)</f>
        <v>0</v>
      </c>
      <c r="AE905" s="15">
        <f t="shared" si="305"/>
        <v>10000</v>
      </c>
      <c r="AF905" s="154">
        <f t="shared" si="306"/>
        <v>0</v>
      </c>
    </row>
    <row r="906" spans="1:32" s="30" customFormat="1" x14ac:dyDescent="0.25">
      <c r="A906" s="19">
        <v>891</v>
      </c>
      <c r="B906" s="20"/>
      <c r="C906" s="107"/>
      <c r="D906" s="20"/>
      <c r="E906" s="20"/>
      <c r="F906" s="20"/>
      <c r="G906" s="122"/>
      <c r="H906" s="156">
        <f t="shared" si="293"/>
        <v>0</v>
      </c>
      <c r="I906" s="117" t="str">
        <f t="shared" si="294"/>
        <v/>
      </c>
      <c r="J906" s="80" t="b">
        <f t="shared" si="295"/>
        <v>0</v>
      </c>
      <c r="K906" s="80" t="str">
        <f t="shared" si="296"/>
        <v/>
      </c>
      <c r="L906" s="80" t="b">
        <f>IF(C906="",FALSE,IFERROR(NOT(MATCH(C906,'Anställda och korttidsarbete'!$C:$C,0)&gt;0),TRUE))</f>
        <v>0</v>
      </c>
      <c r="M906" s="80" t="str">
        <f t="shared" si="297"/>
        <v/>
      </c>
      <c r="N906" s="80" t="b">
        <f t="shared" si="298"/>
        <v>0</v>
      </c>
      <c r="O906" s="80" t="str">
        <f t="shared" si="299"/>
        <v/>
      </c>
      <c r="P906" s="13" t="b">
        <f t="shared" si="300"/>
        <v>0</v>
      </c>
      <c r="Q906" s="80" t="str">
        <f t="shared" si="301"/>
        <v/>
      </c>
      <c r="R906" s="80" t="b">
        <f t="shared" si="302"/>
        <v>0</v>
      </c>
      <c r="S906" s="81" t="e">
        <f t="shared" si="286"/>
        <v>#VALUE!</v>
      </c>
      <c r="T906" s="81" t="e">
        <f t="shared" si="287"/>
        <v>#VALUE!</v>
      </c>
      <c r="U906" s="81" t="e">
        <f t="shared" si="288"/>
        <v>#VALUE!</v>
      </c>
      <c r="V906" s="82" t="e">
        <f t="shared" si="289"/>
        <v>#VALUE!</v>
      </c>
      <c r="W906" s="82" t="e">
        <f t="shared" si="303"/>
        <v>#VALUE!</v>
      </c>
      <c r="X906" s="82" t="b">
        <f t="shared" si="307"/>
        <v>0</v>
      </c>
      <c r="Y906" s="72" t="str">
        <f t="shared" si="290"/>
        <v/>
      </c>
      <c r="Z906" s="81" t="e" cm="1">
        <f t="array" aca="1" ref="Z906" ca="1">TEXT(RIGHT(10-RIGHT(SUM(INDEX(1*(MID(MID(C906,1,1)*2,ROW(INDIRECT("1:"&amp;LEN(MID(C906,1,1)*2))),1)),,))+MID(C906,2,1)+
SUM(INDEX(1*(MID(MID(C906,3,1)*2,ROW(INDIRECT("1:"&amp;LEN(MID(C906,3,1)*2))),1)),,))+MID(C906,4,1)+
SUM(INDEX(1*(MID(MID(C906,5,1)*2,ROW(INDIRECT("1:"&amp;LEN(MID(C906,5,1)*2))),1)),,))+MID(C906,6,1)+
SUM(INDEX(1*(MID(MID(C906,8,1)*2,ROW(INDIRECT("1:"&amp;LEN(MID(C906,8,1)*2))),1)),,))+MID(C906,9,1)+
SUM(INDEX(1*(MID(MID(C906,10,1)*2,ROW(INDIRECT("1:"&amp;LEN(MID(C906,10,1)*2))),1)),,)),1),1),"0")</f>
        <v>#VALUE!</v>
      </c>
      <c r="AA906" s="81" t="str">
        <f t="shared" si="291"/>
        <v/>
      </c>
      <c r="AB906" s="83" t="b">
        <f t="shared" si="292"/>
        <v>0</v>
      </c>
      <c r="AC906" s="154">
        <f t="shared" si="304"/>
        <v>0</v>
      </c>
      <c r="AD906" s="154">
        <f>SUMIF($C$15:C905,C906,$AC$15:AC905)</f>
        <v>0</v>
      </c>
      <c r="AE906" s="15">
        <f t="shared" si="305"/>
        <v>10000</v>
      </c>
      <c r="AF906" s="154">
        <f t="shared" si="306"/>
        <v>0</v>
      </c>
    </row>
    <row r="907" spans="1:32" s="30" customFormat="1" x14ac:dyDescent="0.25">
      <c r="A907" s="19">
        <v>892</v>
      </c>
      <c r="B907" s="20"/>
      <c r="C907" s="107"/>
      <c r="D907" s="20"/>
      <c r="E907" s="20"/>
      <c r="F907" s="20"/>
      <c r="G907" s="122"/>
      <c r="H907" s="156">
        <f t="shared" si="293"/>
        <v>0</v>
      </c>
      <c r="I907" s="117" t="str">
        <f t="shared" si="294"/>
        <v/>
      </c>
      <c r="J907" s="80" t="b">
        <f t="shared" si="295"/>
        <v>0</v>
      </c>
      <c r="K907" s="80" t="str">
        <f t="shared" si="296"/>
        <v/>
      </c>
      <c r="L907" s="80" t="b">
        <f>IF(C907="",FALSE,IFERROR(NOT(MATCH(C907,'Anställda och korttidsarbete'!$C:$C,0)&gt;0),TRUE))</f>
        <v>0</v>
      </c>
      <c r="M907" s="80" t="str">
        <f t="shared" si="297"/>
        <v/>
      </c>
      <c r="N907" s="80" t="b">
        <f t="shared" si="298"/>
        <v>0</v>
      </c>
      <c r="O907" s="80" t="str">
        <f t="shared" si="299"/>
        <v/>
      </c>
      <c r="P907" s="13" t="b">
        <f t="shared" si="300"/>
        <v>0</v>
      </c>
      <c r="Q907" s="80" t="str">
        <f t="shared" si="301"/>
        <v/>
      </c>
      <c r="R907" s="80" t="b">
        <f t="shared" si="302"/>
        <v>0</v>
      </c>
      <c r="S907" s="81" t="e">
        <f t="shared" si="286"/>
        <v>#VALUE!</v>
      </c>
      <c r="T907" s="81" t="e">
        <f t="shared" si="287"/>
        <v>#VALUE!</v>
      </c>
      <c r="U907" s="81" t="e">
        <f t="shared" si="288"/>
        <v>#VALUE!</v>
      </c>
      <c r="V907" s="82" t="e">
        <f t="shared" si="289"/>
        <v>#VALUE!</v>
      </c>
      <c r="W907" s="82" t="e">
        <f t="shared" si="303"/>
        <v>#VALUE!</v>
      </c>
      <c r="X907" s="82" t="b">
        <f t="shared" si="307"/>
        <v>0</v>
      </c>
      <c r="Y907" s="72" t="str">
        <f t="shared" si="290"/>
        <v/>
      </c>
      <c r="Z907" s="81" t="e" cm="1">
        <f t="array" aca="1" ref="Z907" ca="1">TEXT(RIGHT(10-RIGHT(SUM(INDEX(1*(MID(MID(C907,1,1)*2,ROW(INDIRECT("1:"&amp;LEN(MID(C907,1,1)*2))),1)),,))+MID(C907,2,1)+
SUM(INDEX(1*(MID(MID(C907,3,1)*2,ROW(INDIRECT("1:"&amp;LEN(MID(C907,3,1)*2))),1)),,))+MID(C907,4,1)+
SUM(INDEX(1*(MID(MID(C907,5,1)*2,ROW(INDIRECT("1:"&amp;LEN(MID(C907,5,1)*2))),1)),,))+MID(C907,6,1)+
SUM(INDEX(1*(MID(MID(C907,8,1)*2,ROW(INDIRECT("1:"&amp;LEN(MID(C907,8,1)*2))),1)),,))+MID(C907,9,1)+
SUM(INDEX(1*(MID(MID(C907,10,1)*2,ROW(INDIRECT("1:"&amp;LEN(MID(C907,10,1)*2))),1)),,)),1),1),"0")</f>
        <v>#VALUE!</v>
      </c>
      <c r="AA907" s="81" t="str">
        <f t="shared" si="291"/>
        <v/>
      </c>
      <c r="AB907" s="83" t="b">
        <f t="shared" si="292"/>
        <v>0</v>
      </c>
      <c r="AC907" s="154">
        <f t="shared" si="304"/>
        <v>0</v>
      </c>
      <c r="AD907" s="154">
        <f>SUMIF($C$15:C906,C907,$AC$15:AC906)</f>
        <v>0</v>
      </c>
      <c r="AE907" s="15">
        <f t="shared" si="305"/>
        <v>10000</v>
      </c>
      <c r="AF907" s="154">
        <f t="shared" si="306"/>
        <v>0</v>
      </c>
    </row>
    <row r="908" spans="1:32" s="30" customFormat="1" x14ac:dyDescent="0.25">
      <c r="A908" s="19">
        <v>893</v>
      </c>
      <c r="B908" s="20"/>
      <c r="C908" s="107"/>
      <c r="D908" s="20"/>
      <c r="E908" s="20"/>
      <c r="F908" s="20"/>
      <c r="G908" s="122"/>
      <c r="H908" s="156">
        <f t="shared" si="293"/>
        <v>0</v>
      </c>
      <c r="I908" s="117" t="str">
        <f t="shared" si="294"/>
        <v/>
      </c>
      <c r="J908" s="80" t="b">
        <f t="shared" si="295"/>
        <v>0</v>
      </c>
      <c r="K908" s="80" t="str">
        <f t="shared" si="296"/>
        <v/>
      </c>
      <c r="L908" s="80" t="b">
        <f>IF(C908="",FALSE,IFERROR(NOT(MATCH(C908,'Anställda och korttidsarbete'!$C:$C,0)&gt;0),TRUE))</f>
        <v>0</v>
      </c>
      <c r="M908" s="80" t="str">
        <f t="shared" si="297"/>
        <v/>
      </c>
      <c r="N908" s="80" t="b">
        <f t="shared" si="298"/>
        <v>0</v>
      </c>
      <c r="O908" s="80" t="str">
        <f t="shared" si="299"/>
        <v/>
      </c>
      <c r="P908" s="13" t="b">
        <f t="shared" si="300"/>
        <v>0</v>
      </c>
      <c r="Q908" s="80" t="str">
        <f t="shared" si="301"/>
        <v/>
      </c>
      <c r="R908" s="80" t="b">
        <f t="shared" si="302"/>
        <v>0</v>
      </c>
      <c r="S908" s="81" t="e">
        <f t="shared" si="286"/>
        <v>#VALUE!</v>
      </c>
      <c r="T908" s="81" t="e">
        <f t="shared" si="287"/>
        <v>#VALUE!</v>
      </c>
      <c r="U908" s="81" t="e">
        <f t="shared" si="288"/>
        <v>#VALUE!</v>
      </c>
      <c r="V908" s="82" t="e">
        <f t="shared" si="289"/>
        <v>#VALUE!</v>
      </c>
      <c r="W908" s="82" t="e">
        <f t="shared" si="303"/>
        <v>#VALUE!</v>
      </c>
      <c r="X908" s="82" t="b">
        <f t="shared" si="307"/>
        <v>0</v>
      </c>
      <c r="Y908" s="72" t="str">
        <f t="shared" si="290"/>
        <v/>
      </c>
      <c r="Z908" s="81" t="e" cm="1">
        <f t="array" aca="1" ref="Z908" ca="1">TEXT(RIGHT(10-RIGHT(SUM(INDEX(1*(MID(MID(C908,1,1)*2,ROW(INDIRECT("1:"&amp;LEN(MID(C908,1,1)*2))),1)),,))+MID(C908,2,1)+
SUM(INDEX(1*(MID(MID(C908,3,1)*2,ROW(INDIRECT("1:"&amp;LEN(MID(C908,3,1)*2))),1)),,))+MID(C908,4,1)+
SUM(INDEX(1*(MID(MID(C908,5,1)*2,ROW(INDIRECT("1:"&amp;LEN(MID(C908,5,1)*2))),1)),,))+MID(C908,6,1)+
SUM(INDEX(1*(MID(MID(C908,8,1)*2,ROW(INDIRECT("1:"&amp;LEN(MID(C908,8,1)*2))),1)),,))+MID(C908,9,1)+
SUM(INDEX(1*(MID(MID(C908,10,1)*2,ROW(INDIRECT("1:"&amp;LEN(MID(C908,10,1)*2))),1)),,)),1),1),"0")</f>
        <v>#VALUE!</v>
      </c>
      <c r="AA908" s="81" t="str">
        <f t="shared" si="291"/>
        <v/>
      </c>
      <c r="AB908" s="83" t="b">
        <f t="shared" si="292"/>
        <v>0</v>
      </c>
      <c r="AC908" s="154">
        <f t="shared" si="304"/>
        <v>0</v>
      </c>
      <c r="AD908" s="154">
        <f>SUMIF($C$15:C907,C908,$AC$15:AC907)</f>
        <v>0</v>
      </c>
      <c r="AE908" s="15">
        <f t="shared" si="305"/>
        <v>10000</v>
      </c>
      <c r="AF908" s="154">
        <f t="shared" si="306"/>
        <v>0</v>
      </c>
    </row>
    <row r="909" spans="1:32" s="30" customFormat="1" x14ac:dyDescent="0.25">
      <c r="A909" s="19">
        <v>894</v>
      </c>
      <c r="B909" s="20"/>
      <c r="C909" s="107"/>
      <c r="D909" s="20"/>
      <c r="E909" s="20"/>
      <c r="F909" s="20"/>
      <c r="G909" s="122"/>
      <c r="H909" s="156">
        <f t="shared" si="293"/>
        <v>0</v>
      </c>
      <c r="I909" s="117" t="str">
        <f t="shared" si="294"/>
        <v/>
      </c>
      <c r="J909" s="80" t="b">
        <f t="shared" si="295"/>
        <v>0</v>
      </c>
      <c r="K909" s="80" t="str">
        <f t="shared" si="296"/>
        <v/>
      </c>
      <c r="L909" s="80" t="b">
        <f>IF(C909="",FALSE,IFERROR(NOT(MATCH(C909,'Anställda och korttidsarbete'!$C:$C,0)&gt;0),TRUE))</f>
        <v>0</v>
      </c>
      <c r="M909" s="80" t="str">
        <f t="shared" si="297"/>
        <v/>
      </c>
      <c r="N909" s="80" t="b">
        <f t="shared" si="298"/>
        <v>0</v>
      </c>
      <c r="O909" s="80" t="str">
        <f t="shared" si="299"/>
        <v/>
      </c>
      <c r="P909" s="13" t="b">
        <f t="shared" si="300"/>
        <v>0</v>
      </c>
      <c r="Q909" s="80" t="str">
        <f t="shared" si="301"/>
        <v/>
      </c>
      <c r="R909" s="80" t="b">
        <f t="shared" si="302"/>
        <v>0</v>
      </c>
      <c r="S909" s="81" t="e">
        <f t="shared" si="286"/>
        <v>#VALUE!</v>
      </c>
      <c r="T909" s="81" t="e">
        <f t="shared" si="287"/>
        <v>#VALUE!</v>
      </c>
      <c r="U909" s="81" t="e">
        <f t="shared" si="288"/>
        <v>#VALUE!</v>
      </c>
      <c r="V909" s="82" t="e">
        <f t="shared" si="289"/>
        <v>#VALUE!</v>
      </c>
      <c r="W909" s="82" t="e">
        <f t="shared" si="303"/>
        <v>#VALUE!</v>
      </c>
      <c r="X909" s="82" t="b">
        <f t="shared" si="307"/>
        <v>0</v>
      </c>
      <c r="Y909" s="72" t="str">
        <f t="shared" si="290"/>
        <v/>
      </c>
      <c r="Z909" s="81" t="e" cm="1">
        <f t="array" aca="1" ref="Z909" ca="1">TEXT(RIGHT(10-RIGHT(SUM(INDEX(1*(MID(MID(C909,1,1)*2,ROW(INDIRECT("1:"&amp;LEN(MID(C909,1,1)*2))),1)),,))+MID(C909,2,1)+
SUM(INDEX(1*(MID(MID(C909,3,1)*2,ROW(INDIRECT("1:"&amp;LEN(MID(C909,3,1)*2))),1)),,))+MID(C909,4,1)+
SUM(INDEX(1*(MID(MID(C909,5,1)*2,ROW(INDIRECT("1:"&amp;LEN(MID(C909,5,1)*2))),1)),,))+MID(C909,6,1)+
SUM(INDEX(1*(MID(MID(C909,8,1)*2,ROW(INDIRECT("1:"&amp;LEN(MID(C909,8,1)*2))),1)),,))+MID(C909,9,1)+
SUM(INDEX(1*(MID(MID(C909,10,1)*2,ROW(INDIRECT("1:"&amp;LEN(MID(C909,10,1)*2))),1)),,)),1),1),"0")</f>
        <v>#VALUE!</v>
      </c>
      <c r="AA909" s="81" t="str">
        <f t="shared" si="291"/>
        <v/>
      </c>
      <c r="AB909" s="83" t="b">
        <f t="shared" si="292"/>
        <v>0</v>
      </c>
      <c r="AC909" s="154">
        <f t="shared" si="304"/>
        <v>0</v>
      </c>
      <c r="AD909" s="154">
        <f>SUMIF($C$15:C908,C909,$AC$15:AC908)</f>
        <v>0</v>
      </c>
      <c r="AE909" s="15">
        <f t="shared" si="305"/>
        <v>10000</v>
      </c>
      <c r="AF909" s="154">
        <f t="shared" si="306"/>
        <v>0</v>
      </c>
    </row>
    <row r="910" spans="1:32" s="30" customFormat="1" x14ac:dyDescent="0.25">
      <c r="A910" s="19">
        <v>895</v>
      </c>
      <c r="B910" s="20"/>
      <c r="C910" s="107"/>
      <c r="D910" s="20"/>
      <c r="E910" s="20"/>
      <c r="F910" s="20"/>
      <c r="G910" s="122"/>
      <c r="H910" s="156">
        <f t="shared" si="293"/>
        <v>0</v>
      </c>
      <c r="I910" s="117" t="str">
        <f t="shared" si="294"/>
        <v/>
      </c>
      <c r="J910" s="80" t="b">
        <f t="shared" si="295"/>
        <v>0</v>
      </c>
      <c r="K910" s="80" t="str">
        <f t="shared" si="296"/>
        <v/>
      </c>
      <c r="L910" s="80" t="b">
        <f>IF(C910="",FALSE,IFERROR(NOT(MATCH(C910,'Anställda och korttidsarbete'!$C:$C,0)&gt;0),TRUE))</f>
        <v>0</v>
      </c>
      <c r="M910" s="80" t="str">
        <f t="shared" si="297"/>
        <v/>
      </c>
      <c r="N910" s="80" t="b">
        <f t="shared" si="298"/>
        <v>0</v>
      </c>
      <c r="O910" s="80" t="str">
        <f t="shared" si="299"/>
        <v/>
      </c>
      <c r="P910" s="13" t="b">
        <f t="shared" si="300"/>
        <v>0</v>
      </c>
      <c r="Q910" s="80" t="str">
        <f t="shared" si="301"/>
        <v/>
      </c>
      <c r="R910" s="80" t="b">
        <f t="shared" si="302"/>
        <v>0</v>
      </c>
      <c r="S910" s="81" t="e">
        <f t="shared" si="286"/>
        <v>#VALUE!</v>
      </c>
      <c r="T910" s="81" t="e">
        <f t="shared" si="287"/>
        <v>#VALUE!</v>
      </c>
      <c r="U910" s="81" t="e">
        <f t="shared" si="288"/>
        <v>#VALUE!</v>
      </c>
      <c r="V910" s="82" t="e">
        <f t="shared" si="289"/>
        <v>#VALUE!</v>
      </c>
      <c r="W910" s="82" t="e">
        <f t="shared" si="303"/>
        <v>#VALUE!</v>
      </c>
      <c r="X910" s="82" t="b">
        <f t="shared" si="307"/>
        <v>0</v>
      </c>
      <c r="Y910" s="72" t="str">
        <f t="shared" si="290"/>
        <v/>
      </c>
      <c r="Z910" s="81" t="e" cm="1">
        <f t="array" aca="1" ref="Z910" ca="1">TEXT(RIGHT(10-RIGHT(SUM(INDEX(1*(MID(MID(C910,1,1)*2,ROW(INDIRECT("1:"&amp;LEN(MID(C910,1,1)*2))),1)),,))+MID(C910,2,1)+
SUM(INDEX(1*(MID(MID(C910,3,1)*2,ROW(INDIRECT("1:"&amp;LEN(MID(C910,3,1)*2))),1)),,))+MID(C910,4,1)+
SUM(INDEX(1*(MID(MID(C910,5,1)*2,ROW(INDIRECT("1:"&amp;LEN(MID(C910,5,1)*2))),1)),,))+MID(C910,6,1)+
SUM(INDEX(1*(MID(MID(C910,8,1)*2,ROW(INDIRECT("1:"&amp;LEN(MID(C910,8,1)*2))),1)),,))+MID(C910,9,1)+
SUM(INDEX(1*(MID(MID(C910,10,1)*2,ROW(INDIRECT("1:"&amp;LEN(MID(C910,10,1)*2))),1)),,)),1),1),"0")</f>
        <v>#VALUE!</v>
      </c>
      <c r="AA910" s="81" t="str">
        <f t="shared" si="291"/>
        <v/>
      </c>
      <c r="AB910" s="83" t="b">
        <f t="shared" si="292"/>
        <v>0</v>
      </c>
      <c r="AC910" s="154">
        <f t="shared" si="304"/>
        <v>0</v>
      </c>
      <c r="AD910" s="154">
        <f>SUMIF($C$15:C909,C910,$AC$15:AC909)</f>
        <v>0</v>
      </c>
      <c r="AE910" s="15">
        <f t="shared" si="305"/>
        <v>10000</v>
      </c>
      <c r="AF910" s="154">
        <f t="shared" si="306"/>
        <v>0</v>
      </c>
    </row>
    <row r="911" spans="1:32" s="30" customFormat="1" x14ac:dyDescent="0.25">
      <c r="A911" s="19">
        <v>896</v>
      </c>
      <c r="B911" s="20"/>
      <c r="C911" s="107"/>
      <c r="D911" s="20"/>
      <c r="E911" s="20"/>
      <c r="F911" s="20"/>
      <c r="G911" s="122"/>
      <c r="H911" s="156">
        <f t="shared" si="293"/>
        <v>0</v>
      </c>
      <c r="I911" s="117" t="str">
        <f t="shared" si="294"/>
        <v/>
      </c>
      <c r="J911" s="80" t="b">
        <f t="shared" si="295"/>
        <v>0</v>
      </c>
      <c r="K911" s="80" t="str">
        <f t="shared" si="296"/>
        <v/>
      </c>
      <c r="L911" s="80" t="b">
        <f>IF(C911="",FALSE,IFERROR(NOT(MATCH(C911,'Anställda och korttidsarbete'!$C:$C,0)&gt;0),TRUE))</f>
        <v>0</v>
      </c>
      <c r="M911" s="80" t="str">
        <f t="shared" si="297"/>
        <v/>
      </c>
      <c r="N911" s="80" t="b">
        <f t="shared" si="298"/>
        <v>0</v>
      </c>
      <c r="O911" s="80" t="str">
        <f t="shared" si="299"/>
        <v/>
      </c>
      <c r="P911" s="13" t="b">
        <f t="shared" si="300"/>
        <v>0</v>
      </c>
      <c r="Q911" s="80" t="str">
        <f t="shared" si="301"/>
        <v/>
      </c>
      <c r="R911" s="80" t="b">
        <f t="shared" si="302"/>
        <v>0</v>
      </c>
      <c r="S911" s="81" t="e">
        <f t="shared" si="286"/>
        <v>#VALUE!</v>
      </c>
      <c r="T911" s="81" t="e">
        <f t="shared" si="287"/>
        <v>#VALUE!</v>
      </c>
      <c r="U911" s="81" t="e">
        <f t="shared" si="288"/>
        <v>#VALUE!</v>
      </c>
      <c r="V911" s="82" t="e">
        <f t="shared" si="289"/>
        <v>#VALUE!</v>
      </c>
      <c r="W911" s="82" t="e">
        <f t="shared" si="303"/>
        <v>#VALUE!</v>
      </c>
      <c r="X911" s="82" t="b">
        <f t="shared" si="307"/>
        <v>0</v>
      </c>
      <c r="Y911" s="72" t="str">
        <f t="shared" si="290"/>
        <v/>
      </c>
      <c r="Z911" s="81" t="e" cm="1">
        <f t="array" aca="1" ref="Z911" ca="1">TEXT(RIGHT(10-RIGHT(SUM(INDEX(1*(MID(MID(C911,1,1)*2,ROW(INDIRECT("1:"&amp;LEN(MID(C911,1,1)*2))),1)),,))+MID(C911,2,1)+
SUM(INDEX(1*(MID(MID(C911,3,1)*2,ROW(INDIRECT("1:"&amp;LEN(MID(C911,3,1)*2))),1)),,))+MID(C911,4,1)+
SUM(INDEX(1*(MID(MID(C911,5,1)*2,ROW(INDIRECT("1:"&amp;LEN(MID(C911,5,1)*2))),1)),,))+MID(C911,6,1)+
SUM(INDEX(1*(MID(MID(C911,8,1)*2,ROW(INDIRECT("1:"&amp;LEN(MID(C911,8,1)*2))),1)),,))+MID(C911,9,1)+
SUM(INDEX(1*(MID(MID(C911,10,1)*2,ROW(INDIRECT("1:"&amp;LEN(MID(C911,10,1)*2))),1)),,)),1),1),"0")</f>
        <v>#VALUE!</v>
      </c>
      <c r="AA911" s="81" t="str">
        <f t="shared" si="291"/>
        <v/>
      </c>
      <c r="AB911" s="83" t="b">
        <f t="shared" si="292"/>
        <v>0</v>
      </c>
      <c r="AC911" s="154">
        <f t="shared" si="304"/>
        <v>0</v>
      </c>
      <c r="AD911" s="154">
        <f>SUMIF($C$15:C910,C911,$AC$15:AC910)</f>
        <v>0</v>
      </c>
      <c r="AE911" s="15">
        <f t="shared" si="305"/>
        <v>10000</v>
      </c>
      <c r="AF911" s="154">
        <f t="shared" si="306"/>
        <v>0</v>
      </c>
    </row>
    <row r="912" spans="1:32" s="30" customFormat="1" x14ac:dyDescent="0.25">
      <c r="A912" s="19">
        <v>897</v>
      </c>
      <c r="B912" s="20"/>
      <c r="C912" s="107"/>
      <c r="D912" s="20"/>
      <c r="E912" s="20"/>
      <c r="F912" s="20"/>
      <c r="G912" s="122"/>
      <c r="H912" s="156">
        <f t="shared" si="293"/>
        <v>0</v>
      </c>
      <c r="I912" s="117" t="str">
        <f t="shared" si="294"/>
        <v/>
      </c>
      <c r="J912" s="80" t="b">
        <f t="shared" si="295"/>
        <v>0</v>
      </c>
      <c r="K912" s="80" t="str">
        <f t="shared" si="296"/>
        <v/>
      </c>
      <c r="L912" s="80" t="b">
        <f>IF(C912="",FALSE,IFERROR(NOT(MATCH(C912,'Anställda och korttidsarbete'!$C:$C,0)&gt;0),TRUE))</f>
        <v>0</v>
      </c>
      <c r="M912" s="80" t="str">
        <f t="shared" si="297"/>
        <v/>
      </c>
      <c r="N912" s="80" t="b">
        <f t="shared" si="298"/>
        <v>0</v>
      </c>
      <c r="O912" s="80" t="str">
        <f t="shared" si="299"/>
        <v/>
      </c>
      <c r="P912" s="13" t="b">
        <f t="shared" si="300"/>
        <v>0</v>
      </c>
      <c r="Q912" s="80" t="str">
        <f t="shared" si="301"/>
        <v/>
      </c>
      <c r="R912" s="80" t="b">
        <f t="shared" si="302"/>
        <v>0</v>
      </c>
      <c r="S912" s="81" t="e">
        <f t="shared" ref="S912:S975" si="308">VALUE(LEFT(C912,2))</f>
        <v>#VALUE!</v>
      </c>
      <c r="T912" s="81" t="e">
        <f t="shared" ref="T912:T975" si="309">VALUE(MID(C912,3,2))</f>
        <v>#VALUE!</v>
      </c>
      <c r="U912" s="81" t="e">
        <f t="shared" ref="U912:U975" si="310">TEXT(IF(VALUE(MID(C912,5,2))&gt;31,MID(C912,5,2)-60,VALUE(MID(C912,5,2))),"00")</f>
        <v>#VALUE!</v>
      </c>
      <c r="V912" s="82" t="e">
        <f t="shared" ref="V912:V975" si="311">DATEVALUE(IF(VALUE(LEFT(C912,2))&lt;20,20,19)&amp;TEXT(S912,"00")&amp;"/"&amp;T912&amp;"/"&amp;U912)</f>
        <v>#VALUE!</v>
      </c>
      <c r="W912" s="82" t="e">
        <f t="shared" si="303"/>
        <v>#VALUE!</v>
      </c>
      <c r="X912" s="82" t="b">
        <f t="shared" si="307"/>
        <v>0</v>
      </c>
      <c r="Y912" s="72" t="str">
        <f t="shared" ref="Y912:Y975" si="312">RIGHT(C912,1)</f>
        <v/>
      </c>
      <c r="Z912" s="81" t="e" cm="1">
        <f t="array" aca="1" ref="Z912" ca="1">TEXT(RIGHT(10-RIGHT(SUM(INDEX(1*(MID(MID(C912,1,1)*2,ROW(INDIRECT("1:"&amp;LEN(MID(C912,1,1)*2))),1)),,))+MID(C912,2,1)+
SUM(INDEX(1*(MID(MID(C912,3,1)*2,ROW(INDIRECT("1:"&amp;LEN(MID(C912,3,1)*2))),1)),,))+MID(C912,4,1)+
SUM(INDEX(1*(MID(MID(C912,5,1)*2,ROW(INDIRECT("1:"&amp;LEN(MID(C912,5,1)*2))),1)),,))+MID(C912,6,1)+
SUM(INDEX(1*(MID(MID(C912,8,1)*2,ROW(INDIRECT("1:"&amp;LEN(MID(C912,8,1)*2))),1)),,))+MID(C912,9,1)+
SUM(INDEX(1*(MID(MID(C912,10,1)*2,ROW(INDIRECT("1:"&amp;LEN(MID(C912,10,1)*2))),1)),,)),1),1),"0")</f>
        <v>#VALUE!</v>
      </c>
      <c r="AA912" s="81" t="str">
        <f t="shared" ref="AA912:AA975" si="313">IF(C912="","",Z912=Y912)</f>
        <v/>
      </c>
      <c r="AB912" s="83" t="b">
        <f t="shared" ref="AB912:AB975" si="314">IFERROR(NOT(IF(OR(C912&lt;&gt;"",B912&lt;&gt;""),AND(X912,AA912),TRUE)),TRUE)</f>
        <v>0</v>
      </c>
      <c r="AC912" s="154">
        <f t="shared" si="304"/>
        <v>0</v>
      </c>
      <c r="AD912" s="154">
        <f>SUMIF($C$15:C911,C912,$AC$15:AC911)</f>
        <v>0</v>
      </c>
      <c r="AE912" s="15">
        <f t="shared" si="305"/>
        <v>10000</v>
      </c>
      <c r="AF912" s="154">
        <f t="shared" si="306"/>
        <v>0</v>
      </c>
    </row>
    <row r="913" spans="1:32" s="30" customFormat="1" x14ac:dyDescent="0.25">
      <c r="A913" s="19">
        <v>898</v>
      </c>
      <c r="B913" s="20"/>
      <c r="C913" s="107"/>
      <c r="D913" s="20"/>
      <c r="E913" s="20"/>
      <c r="F913" s="20"/>
      <c r="G913" s="122"/>
      <c r="H913" s="156">
        <f t="shared" ref="H913:H976" si="315">IF(R913,0,IF(ROUNDUP(AF913,0)&lt;0,0,ROUNDUP(AF913,0)))</f>
        <v>0</v>
      </c>
      <c r="I913" s="117" t="str">
        <f t="shared" ref="I913:I976" si="316">IF(K913="","",K913&amp;". ")&amp;IF(M913="","",M913&amp;". ")&amp;IF(O913="","",O913&amp;". ")</f>
        <v/>
      </c>
      <c r="J913" s="80" t="b">
        <f t="shared" ref="J913:J976" si="317">IF(AND(C913="",COUNTA(B913:G913)&lt;5),FALSE,AB913)</f>
        <v>0</v>
      </c>
      <c r="K913" s="80" t="str">
        <f t="shared" ref="K913:K976" si="318">IF(J913,$K$14,"")</f>
        <v/>
      </c>
      <c r="L913" s="80" t="b">
        <f>IF(C913="",FALSE,IFERROR(NOT(MATCH(C913,'Anställda och korttidsarbete'!$C:$C,0)&gt;0),TRUE))</f>
        <v>0</v>
      </c>
      <c r="M913" s="80" t="str">
        <f t="shared" ref="M913:M976" si="319">IF(L913,$M$14,"")</f>
        <v/>
      </c>
      <c r="N913" s="80" t="b">
        <f t="shared" ref="N913:N976" si="320">IF(AC913&lt;&gt;AF913,TRUE,FALSE)</f>
        <v>0</v>
      </c>
      <c r="O913" s="80" t="str">
        <f t="shared" ref="O913:O976" si="321">IF(N913,$O$14,"")</f>
        <v/>
      </c>
      <c r="P913" s="13" t="b">
        <f t="shared" ref="P913:P976" si="322">AND(COUNTA(B913:G913)&gt;0,OR(B913="",C913="",D913="",E913="",F913="",G913=""))</f>
        <v>0</v>
      </c>
      <c r="Q913" s="80" t="str">
        <f t="shared" ref="Q913:Q976" si="323">IF(P913,Q$14,"")</f>
        <v/>
      </c>
      <c r="R913" s="80" t="b">
        <f t="shared" ref="R913:R976" si="324">OR(J913,L913,P913)</f>
        <v>0</v>
      </c>
      <c r="S913" s="81" t="e">
        <f t="shared" si="308"/>
        <v>#VALUE!</v>
      </c>
      <c r="T913" s="81" t="e">
        <f t="shared" si="309"/>
        <v>#VALUE!</v>
      </c>
      <c r="U913" s="81" t="e">
        <f t="shared" si="310"/>
        <v>#VALUE!</v>
      </c>
      <c r="V913" s="82" t="e">
        <f t="shared" si="311"/>
        <v>#VALUE!</v>
      </c>
      <c r="W913" s="82" t="e">
        <f t="shared" ref="W913:W976" si="325">DATE(S913,T913,U913)</f>
        <v>#VALUE!</v>
      </c>
      <c r="X913" s="82" t="b">
        <f t="shared" si="307"/>
        <v>0</v>
      </c>
      <c r="Y913" s="72" t="str">
        <f t="shared" si="312"/>
        <v/>
      </c>
      <c r="Z913" s="81" t="e" cm="1">
        <f t="array" aca="1" ref="Z913" ca="1">TEXT(RIGHT(10-RIGHT(SUM(INDEX(1*(MID(MID(C913,1,1)*2,ROW(INDIRECT("1:"&amp;LEN(MID(C913,1,1)*2))),1)),,))+MID(C913,2,1)+
SUM(INDEX(1*(MID(MID(C913,3,1)*2,ROW(INDIRECT("1:"&amp;LEN(MID(C913,3,1)*2))),1)),,))+MID(C913,4,1)+
SUM(INDEX(1*(MID(MID(C913,5,1)*2,ROW(INDIRECT("1:"&amp;LEN(MID(C913,5,1)*2))),1)),,))+MID(C913,6,1)+
SUM(INDEX(1*(MID(MID(C913,8,1)*2,ROW(INDIRECT("1:"&amp;LEN(MID(C913,8,1)*2))),1)),,))+MID(C913,9,1)+
SUM(INDEX(1*(MID(MID(C913,10,1)*2,ROW(INDIRECT("1:"&amp;LEN(MID(C913,10,1)*2))),1)),,)),1),1),"0")</f>
        <v>#VALUE!</v>
      </c>
      <c r="AA913" s="81" t="str">
        <f t="shared" si="313"/>
        <v/>
      </c>
      <c r="AB913" s="83" t="b">
        <f t="shared" si="314"/>
        <v>0</v>
      </c>
      <c r="AC913" s="154">
        <f t="shared" ref="AC913:AC976" si="326">MIN(G913*60%,10000)</f>
        <v>0</v>
      </c>
      <c r="AD913" s="154">
        <f>SUMIF($C$15:C912,C913,$AC$15:AC912)</f>
        <v>0</v>
      </c>
      <c r="AE913" s="15">
        <f t="shared" ref="AE913:AE976" si="327">10000-AD913</f>
        <v>10000</v>
      </c>
      <c r="AF913" s="154">
        <f t="shared" ref="AF913:AF976" si="328">IF(AE913=10000,AC913,MIN(AE913,AC913))</f>
        <v>0</v>
      </c>
    </row>
    <row r="914" spans="1:32" s="30" customFormat="1" x14ac:dyDescent="0.25">
      <c r="A914" s="19">
        <v>899</v>
      </c>
      <c r="B914" s="20"/>
      <c r="C914" s="107"/>
      <c r="D914" s="20"/>
      <c r="E914" s="20"/>
      <c r="F914" s="20"/>
      <c r="G914" s="122"/>
      <c r="H914" s="156">
        <f t="shared" si="315"/>
        <v>0</v>
      </c>
      <c r="I914" s="117" t="str">
        <f t="shared" si="316"/>
        <v/>
      </c>
      <c r="J914" s="80" t="b">
        <f t="shared" si="317"/>
        <v>0</v>
      </c>
      <c r="K914" s="80" t="str">
        <f t="shared" si="318"/>
        <v/>
      </c>
      <c r="L914" s="80" t="b">
        <f>IF(C914="",FALSE,IFERROR(NOT(MATCH(C914,'Anställda och korttidsarbete'!$C:$C,0)&gt;0),TRUE))</f>
        <v>0</v>
      </c>
      <c r="M914" s="80" t="str">
        <f t="shared" si="319"/>
        <v/>
      </c>
      <c r="N914" s="80" t="b">
        <f t="shared" si="320"/>
        <v>0</v>
      </c>
      <c r="O914" s="80" t="str">
        <f t="shared" si="321"/>
        <v/>
      </c>
      <c r="P914" s="13" t="b">
        <f t="shared" si="322"/>
        <v>0</v>
      </c>
      <c r="Q914" s="80" t="str">
        <f t="shared" si="323"/>
        <v/>
      </c>
      <c r="R914" s="80" t="b">
        <f t="shared" si="324"/>
        <v>0</v>
      </c>
      <c r="S914" s="81" t="e">
        <f t="shared" si="308"/>
        <v>#VALUE!</v>
      </c>
      <c r="T914" s="81" t="e">
        <f t="shared" si="309"/>
        <v>#VALUE!</v>
      </c>
      <c r="U914" s="81" t="e">
        <f t="shared" si="310"/>
        <v>#VALUE!</v>
      </c>
      <c r="V914" s="82" t="e">
        <f t="shared" si="311"/>
        <v>#VALUE!</v>
      </c>
      <c r="W914" s="82" t="e">
        <f t="shared" si="325"/>
        <v>#VALUE!</v>
      </c>
      <c r="X914" s="82" t="b">
        <f t="shared" ref="X914:X977" si="329">NOT(ISERR(AND(T914&lt;13,VALUE(U914)&lt;31,V914=W914)))</f>
        <v>0</v>
      </c>
      <c r="Y914" s="72" t="str">
        <f t="shared" si="312"/>
        <v/>
      </c>
      <c r="Z914" s="81" t="e" cm="1">
        <f t="array" aca="1" ref="Z914" ca="1">TEXT(RIGHT(10-RIGHT(SUM(INDEX(1*(MID(MID(C914,1,1)*2,ROW(INDIRECT("1:"&amp;LEN(MID(C914,1,1)*2))),1)),,))+MID(C914,2,1)+
SUM(INDEX(1*(MID(MID(C914,3,1)*2,ROW(INDIRECT("1:"&amp;LEN(MID(C914,3,1)*2))),1)),,))+MID(C914,4,1)+
SUM(INDEX(1*(MID(MID(C914,5,1)*2,ROW(INDIRECT("1:"&amp;LEN(MID(C914,5,1)*2))),1)),,))+MID(C914,6,1)+
SUM(INDEX(1*(MID(MID(C914,8,1)*2,ROW(INDIRECT("1:"&amp;LEN(MID(C914,8,1)*2))),1)),,))+MID(C914,9,1)+
SUM(INDEX(1*(MID(MID(C914,10,1)*2,ROW(INDIRECT("1:"&amp;LEN(MID(C914,10,1)*2))),1)),,)),1),1),"0")</f>
        <v>#VALUE!</v>
      </c>
      <c r="AA914" s="81" t="str">
        <f t="shared" si="313"/>
        <v/>
      </c>
      <c r="AB914" s="83" t="b">
        <f t="shared" si="314"/>
        <v>0</v>
      </c>
      <c r="AC914" s="154">
        <f t="shared" si="326"/>
        <v>0</v>
      </c>
      <c r="AD914" s="154">
        <f>SUMIF($C$15:C913,C914,$AC$15:AC913)</f>
        <v>0</v>
      </c>
      <c r="AE914" s="15">
        <f t="shared" si="327"/>
        <v>10000</v>
      </c>
      <c r="AF914" s="154">
        <f t="shared" si="328"/>
        <v>0</v>
      </c>
    </row>
    <row r="915" spans="1:32" s="30" customFormat="1" x14ac:dyDescent="0.25">
      <c r="A915" s="19">
        <v>900</v>
      </c>
      <c r="B915" s="20"/>
      <c r="C915" s="107"/>
      <c r="D915" s="20"/>
      <c r="E915" s="20"/>
      <c r="F915" s="20"/>
      <c r="G915" s="122"/>
      <c r="H915" s="156">
        <f t="shared" si="315"/>
        <v>0</v>
      </c>
      <c r="I915" s="117" t="str">
        <f t="shared" si="316"/>
        <v/>
      </c>
      <c r="J915" s="80" t="b">
        <f t="shared" si="317"/>
        <v>0</v>
      </c>
      <c r="K915" s="80" t="str">
        <f t="shared" si="318"/>
        <v/>
      </c>
      <c r="L915" s="80" t="b">
        <f>IF(C915="",FALSE,IFERROR(NOT(MATCH(C915,'Anställda och korttidsarbete'!$C:$C,0)&gt;0),TRUE))</f>
        <v>0</v>
      </c>
      <c r="M915" s="80" t="str">
        <f t="shared" si="319"/>
        <v/>
      </c>
      <c r="N915" s="80" t="b">
        <f t="shared" si="320"/>
        <v>0</v>
      </c>
      <c r="O915" s="80" t="str">
        <f t="shared" si="321"/>
        <v/>
      </c>
      <c r="P915" s="13" t="b">
        <f t="shared" si="322"/>
        <v>0</v>
      </c>
      <c r="Q915" s="80" t="str">
        <f t="shared" si="323"/>
        <v/>
      </c>
      <c r="R915" s="80" t="b">
        <f t="shared" si="324"/>
        <v>0</v>
      </c>
      <c r="S915" s="81" t="e">
        <f t="shared" si="308"/>
        <v>#VALUE!</v>
      </c>
      <c r="T915" s="81" t="e">
        <f t="shared" si="309"/>
        <v>#VALUE!</v>
      </c>
      <c r="U915" s="81" t="e">
        <f t="shared" si="310"/>
        <v>#VALUE!</v>
      </c>
      <c r="V915" s="82" t="e">
        <f t="shared" si="311"/>
        <v>#VALUE!</v>
      </c>
      <c r="W915" s="82" t="e">
        <f t="shared" si="325"/>
        <v>#VALUE!</v>
      </c>
      <c r="X915" s="82" t="b">
        <f t="shared" si="329"/>
        <v>0</v>
      </c>
      <c r="Y915" s="72" t="str">
        <f t="shared" si="312"/>
        <v/>
      </c>
      <c r="Z915" s="81" t="e" cm="1">
        <f t="array" aca="1" ref="Z915" ca="1">TEXT(RIGHT(10-RIGHT(SUM(INDEX(1*(MID(MID(C915,1,1)*2,ROW(INDIRECT("1:"&amp;LEN(MID(C915,1,1)*2))),1)),,))+MID(C915,2,1)+
SUM(INDEX(1*(MID(MID(C915,3,1)*2,ROW(INDIRECT("1:"&amp;LEN(MID(C915,3,1)*2))),1)),,))+MID(C915,4,1)+
SUM(INDEX(1*(MID(MID(C915,5,1)*2,ROW(INDIRECT("1:"&amp;LEN(MID(C915,5,1)*2))),1)),,))+MID(C915,6,1)+
SUM(INDEX(1*(MID(MID(C915,8,1)*2,ROW(INDIRECT("1:"&amp;LEN(MID(C915,8,1)*2))),1)),,))+MID(C915,9,1)+
SUM(INDEX(1*(MID(MID(C915,10,1)*2,ROW(INDIRECT("1:"&amp;LEN(MID(C915,10,1)*2))),1)),,)),1),1),"0")</f>
        <v>#VALUE!</v>
      </c>
      <c r="AA915" s="81" t="str">
        <f t="shared" si="313"/>
        <v/>
      </c>
      <c r="AB915" s="83" t="b">
        <f t="shared" si="314"/>
        <v>0</v>
      </c>
      <c r="AC915" s="154">
        <f t="shared" si="326"/>
        <v>0</v>
      </c>
      <c r="AD915" s="154">
        <f>SUMIF($C$15:C914,C915,$AC$15:AC914)</f>
        <v>0</v>
      </c>
      <c r="AE915" s="15">
        <f t="shared" si="327"/>
        <v>10000</v>
      </c>
      <c r="AF915" s="154">
        <f t="shared" si="328"/>
        <v>0</v>
      </c>
    </row>
    <row r="916" spans="1:32" s="30" customFormat="1" x14ac:dyDescent="0.25">
      <c r="A916" s="19">
        <v>901</v>
      </c>
      <c r="B916" s="20"/>
      <c r="C916" s="107"/>
      <c r="D916" s="20"/>
      <c r="E916" s="20"/>
      <c r="F916" s="20"/>
      <c r="G916" s="122"/>
      <c r="H916" s="156">
        <f t="shared" si="315"/>
        <v>0</v>
      </c>
      <c r="I916" s="117" t="str">
        <f t="shared" si="316"/>
        <v/>
      </c>
      <c r="J916" s="80" t="b">
        <f t="shared" si="317"/>
        <v>0</v>
      </c>
      <c r="K916" s="80" t="str">
        <f t="shared" si="318"/>
        <v/>
      </c>
      <c r="L916" s="80" t="b">
        <f>IF(C916="",FALSE,IFERROR(NOT(MATCH(C916,'Anställda och korttidsarbete'!$C:$C,0)&gt;0),TRUE))</f>
        <v>0</v>
      </c>
      <c r="M916" s="80" t="str">
        <f t="shared" si="319"/>
        <v/>
      </c>
      <c r="N916" s="80" t="b">
        <f t="shared" si="320"/>
        <v>0</v>
      </c>
      <c r="O916" s="80" t="str">
        <f t="shared" si="321"/>
        <v/>
      </c>
      <c r="P916" s="13" t="b">
        <f t="shared" si="322"/>
        <v>0</v>
      </c>
      <c r="Q916" s="80" t="str">
        <f t="shared" si="323"/>
        <v/>
      </c>
      <c r="R916" s="80" t="b">
        <f t="shared" si="324"/>
        <v>0</v>
      </c>
      <c r="S916" s="81" t="e">
        <f t="shared" si="308"/>
        <v>#VALUE!</v>
      </c>
      <c r="T916" s="81" t="e">
        <f t="shared" si="309"/>
        <v>#VALUE!</v>
      </c>
      <c r="U916" s="81" t="e">
        <f t="shared" si="310"/>
        <v>#VALUE!</v>
      </c>
      <c r="V916" s="82" t="e">
        <f t="shared" si="311"/>
        <v>#VALUE!</v>
      </c>
      <c r="W916" s="82" t="e">
        <f t="shared" si="325"/>
        <v>#VALUE!</v>
      </c>
      <c r="X916" s="82" t="b">
        <f t="shared" si="329"/>
        <v>0</v>
      </c>
      <c r="Y916" s="72" t="str">
        <f t="shared" si="312"/>
        <v/>
      </c>
      <c r="Z916" s="81" t="e" cm="1">
        <f t="array" aca="1" ref="Z916" ca="1">TEXT(RIGHT(10-RIGHT(SUM(INDEX(1*(MID(MID(C916,1,1)*2,ROW(INDIRECT("1:"&amp;LEN(MID(C916,1,1)*2))),1)),,))+MID(C916,2,1)+
SUM(INDEX(1*(MID(MID(C916,3,1)*2,ROW(INDIRECT("1:"&amp;LEN(MID(C916,3,1)*2))),1)),,))+MID(C916,4,1)+
SUM(INDEX(1*(MID(MID(C916,5,1)*2,ROW(INDIRECT("1:"&amp;LEN(MID(C916,5,1)*2))),1)),,))+MID(C916,6,1)+
SUM(INDEX(1*(MID(MID(C916,8,1)*2,ROW(INDIRECT("1:"&amp;LEN(MID(C916,8,1)*2))),1)),,))+MID(C916,9,1)+
SUM(INDEX(1*(MID(MID(C916,10,1)*2,ROW(INDIRECT("1:"&amp;LEN(MID(C916,10,1)*2))),1)),,)),1),1),"0")</f>
        <v>#VALUE!</v>
      </c>
      <c r="AA916" s="81" t="str">
        <f t="shared" si="313"/>
        <v/>
      </c>
      <c r="AB916" s="83" t="b">
        <f t="shared" si="314"/>
        <v>0</v>
      </c>
      <c r="AC916" s="154">
        <f t="shared" si="326"/>
        <v>0</v>
      </c>
      <c r="AD916" s="154">
        <f>SUMIF($C$15:C915,C916,$AC$15:AC915)</f>
        <v>0</v>
      </c>
      <c r="AE916" s="15">
        <f t="shared" si="327"/>
        <v>10000</v>
      </c>
      <c r="AF916" s="154">
        <f t="shared" si="328"/>
        <v>0</v>
      </c>
    </row>
    <row r="917" spans="1:32" s="30" customFormat="1" x14ac:dyDescent="0.25">
      <c r="A917" s="19">
        <v>902</v>
      </c>
      <c r="B917" s="20"/>
      <c r="C917" s="107"/>
      <c r="D917" s="20"/>
      <c r="E917" s="20"/>
      <c r="F917" s="20"/>
      <c r="G917" s="122"/>
      <c r="H917" s="156">
        <f t="shared" si="315"/>
        <v>0</v>
      </c>
      <c r="I917" s="117" t="str">
        <f t="shared" si="316"/>
        <v/>
      </c>
      <c r="J917" s="80" t="b">
        <f t="shared" si="317"/>
        <v>0</v>
      </c>
      <c r="K917" s="80" t="str">
        <f t="shared" si="318"/>
        <v/>
      </c>
      <c r="L917" s="80" t="b">
        <f>IF(C917="",FALSE,IFERROR(NOT(MATCH(C917,'Anställda och korttidsarbete'!$C:$C,0)&gt;0),TRUE))</f>
        <v>0</v>
      </c>
      <c r="M917" s="80" t="str">
        <f t="shared" si="319"/>
        <v/>
      </c>
      <c r="N917" s="80" t="b">
        <f t="shared" si="320"/>
        <v>0</v>
      </c>
      <c r="O917" s="80" t="str">
        <f t="shared" si="321"/>
        <v/>
      </c>
      <c r="P917" s="13" t="b">
        <f t="shared" si="322"/>
        <v>0</v>
      </c>
      <c r="Q917" s="80" t="str">
        <f t="shared" si="323"/>
        <v/>
      </c>
      <c r="R917" s="80" t="b">
        <f t="shared" si="324"/>
        <v>0</v>
      </c>
      <c r="S917" s="81" t="e">
        <f t="shared" si="308"/>
        <v>#VALUE!</v>
      </c>
      <c r="T917" s="81" t="e">
        <f t="shared" si="309"/>
        <v>#VALUE!</v>
      </c>
      <c r="U917" s="81" t="e">
        <f t="shared" si="310"/>
        <v>#VALUE!</v>
      </c>
      <c r="V917" s="82" t="e">
        <f t="shared" si="311"/>
        <v>#VALUE!</v>
      </c>
      <c r="W917" s="82" t="e">
        <f t="shared" si="325"/>
        <v>#VALUE!</v>
      </c>
      <c r="X917" s="82" t="b">
        <f t="shared" si="329"/>
        <v>0</v>
      </c>
      <c r="Y917" s="72" t="str">
        <f t="shared" si="312"/>
        <v/>
      </c>
      <c r="Z917" s="81" t="e" cm="1">
        <f t="array" aca="1" ref="Z917" ca="1">TEXT(RIGHT(10-RIGHT(SUM(INDEX(1*(MID(MID(C917,1,1)*2,ROW(INDIRECT("1:"&amp;LEN(MID(C917,1,1)*2))),1)),,))+MID(C917,2,1)+
SUM(INDEX(1*(MID(MID(C917,3,1)*2,ROW(INDIRECT("1:"&amp;LEN(MID(C917,3,1)*2))),1)),,))+MID(C917,4,1)+
SUM(INDEX(1*(MID(MID(C917,5,1)*2,ROW(INDIRECT("1:"&amp;LEN(MID(C917,5,1)*2))),1)),,))+MID(C917,6,1)+
SUM(INDEX(1*(MID(MID(C917,8,1)*2,ROW(INDIRECT("1:"&amp;LEN(MID(C917,8,1)*2))),1)),,))+MID(C917,9,1)+
SUM(INDEX(1*(MID(MID(C917,10,1)*2,ROW(INDIRECT("1:"&amp;LEN(MID(C917,10,1)*2))),1)),,)),1),1),"0")</f>
        <v>#VALUE!</v>
      </c>
      <c r="AA917" s="81" t="str">
        <f t="shared" si="313"/>
        <v/>
      </c>
      <c r="AB917" s="83" t="b">
        <f t="shared" si="314"/>
        <v>0</v>
      </c>
      <c r="AC917" s="154">
        <f t="shared" si="326"/>
        <v>0</v>
      </c>
      <c r="AD917" s="154">
        <f>SUMIF($C$15:C916,C917,$AC$15:AC916)</f>
        <v>0</v>
      </c>
      <c r="AE917" s="15">
        <f t="shared" si="327"/>
        <v>10000</v>
      </c>
      <c r="AF917" s="154">
        <f t="shared" si="328"/>
        <v>0</v>
      </c>
    </row>
    <row r="918" spans="1:32" s="30" customFormat="1" x14ac:dyDescent="0.25">
      <c r="A918" s="19">
        <v>903</v>
      </c>
      <c r="B918" s="20"/>
      <c r="C918" s="107"/>
      <c r="D918" s="20"/>
      <c r="E918" s="20"/>
      <c r="F918" s="20"/>
      <c r="G918" s="122"/>
      <c r="H918" s="156">
        <f t="shared" si="315"/>
        <v>0</v>
      </c>
      <c r="I918" s="117" t="str">
        <f t="shared" si="316"/>
        <v/>
      </c>
      <c r="J918" s="80" t="b">
        <f t="shared" si="317"/>
        <v>0</v>
      </c>
      <c r="K918" s="80" t="str">
        <f t="shared" si="318"/>
        <v/>
      </c>
      <c r="L918" s="80" t="b">
        <f>IF(C918="",FALSE,IFERROR(NOT(MATCH(C918,'Anställda och korttidsarbete'!$C:$C,0)&gt;0),TRUE))</f>
        <v>0</v>
      </c>
      <c r="M918" s="80" t="str">
        <f t="shared" si="319"/>
        <v/>
      </c>
      <c r="N918" s="80" t="b">
        <f t="shared" si="320"/>
        <v>0</v>
      </c>
      <c r="O918" s="80" t="str">
        <f t="shared" si="321"/>
        <v/>
      </c>
      <c r="P918" s="13" t="b">
        <f t="shared" si="322"/>
        <v>0</v>
      </c>
      <c r="Q918" s="80" t="str">
        <f t="shared" si="323"/>
        <v/>
      </c>
      <c r="R918" s="80" t="b">
        <f t="shared" si="324"/>
        <v>0</v>
      </c>
      <c r="S918" s="81" t="e">
        <f t="shared" si="308"/>
        <v>#VALUE!</v>
      </c>
      <c r="T918" s="81" t="e">
        <f t="shared" si="309"/>
        <v>#VALUE!</v>
      </c>
      <c r="U918" s="81" t="e">
        <f t="shared" si="310"/>
        <v>#VALUE!</v>
      </c>
      <c r="V918" s="82" t="e">
        <f t="shared" si="311"/>
        <v>#VALUE!</v>
      </c>
      <c r="W918" s="82" t="e">
        <f t="shared" si="325"/>
        <v>#VALUE!</v>
      </c>
      <c r="X918" s="82" t="b">
        <f t="shared" si="329"/>
        <v>0</v>
      </c>
      <c r="Y918" s="72" t="str">
        <f t="shared" si="312"/>
        <v/>
      </c>
      <c r="Z918" s="81" t="e" cm="1">
        <f t="array" aca="1" ref="Z918" ca="1">TEXT(RIGHT(10-RIGHT(SUM(INDEX(1*(MID(MID(C918,1,1)*2,ROW(INDIRECT("1:"&amp;LEN(MID(C918,1,1)*2))),1)),,))+MID(C918,2,1)+
SUM(INDEX(1*(MID(MID(C918,3,1)*2,ROW(INDIRECT("1:"&amp;LEN(MID(C918,3,1)*2))),1)),,))+MID(C918,4,1)+
SUM(INDEX(1*(MID(MID(C918,5,1)*2,ROW(INDIRECT("1:"&amp;LEN(MID(C918,5,1)*2))),1)),,))+MID(C918,6,1)+
SUM(INDEX(1*(MID(MID(C918,8,1)*2,ROW(INDIRECT("1:"&amp;LEN(MID(C918,8,1)*2))),1)),,))+MID(C918,9,1)+
SUM(INDEX(1*(MID(MID(C918,10,1)*2,ROW(INDIRECT("1:"&amp;LEN(MID(C918,10,1)*2))),1)),,)),1),1),"0")</f>
        <v>#VALUE!</v>
      </c>
      <c r="AA918" s="81" t="str">
        <f t="shared" si="313"/>
        <v/>
      </c>
      <c r="AB918" s="83" t="b">
        <f t="shared" si="314"/>
        <v>0</v>
      </c>
      <c r="AC918" s="154">
        <f t="shared" si="326"/>
        <v>0</v>
      </c>
      <c r="AD918" s="154">
        <f>SUMIF($C$15:C917,C918,$AC$15:AC917)</f>
        <v>0</v>
      </c>
      <c r="AE918" s="15">
        <f t="shared" si="327"/>
        <v>10000</v>
      </c>
      <c r="AF918" s="154">
        <f t="shared" si="328"/>
        <v>0</v>
      </c>
    </row>
    <row r="919" spans="1:32" s="30" customFormat="1" x14ac:dyDescent="0.25">
      <c r="A919" s="19">
        <v>904</v>
      </c>
      <c r="B919" s="20"/>
      <c r="C919" s="107"/>
      <c r="D919" s="20"/>
      <c r="E919" s="20"/>
      <c r="F919" s="20"/>
      <c r="G919" s="122"/>
      <c r="H919" s="156">
        <f t="shared" si="315"/>
        <v>0</v>
      </c>
      <c r="I919" s="117" t="str">
        <f t="shared" si="316"/>
        <v/>
      </c>
      <c r="J919" s="80" t="b">
        <f t="shared" si="317"/>
        <v>0</v>
      </c>
      <c r="K919" s="80" t="str">
        <f t="shared" si="318"/>
        <v/>
      </c>
      <c r="L919" s="80" t="b">
        <f>IF(C919="",FALSE,IFERROR(NOT(MATCH(C919,'Anställda och korttidsarbete'!$C:$C,0)&gt;0),TRUE))</f>
        <v>0</v>
      </c>
      <c r="M919" s="80" t="str">
        <f t="shared" si="319"/>
        <v/>
      </c>
      <c r="N919" s="80" t="b">
        <f t="shared" si="320"/>
        <v>0</v>
      </c>
      <c r="O919" s="80" t="str">
        <f t="shared" si="321"/>
        <v/>
      </c>
      <c r="P919" s="13" t="b">
        <f t="shared" si="322"/>
        <v>0</v>
      </c>
      <c r="Q919" s="80" t="str">
        <f t="shared" si="323"/>
        <v/>
      </c>
      <c r="R919" s="80" t="b">
        <f t="shared" si="324"/>
        <v>0</v>
      </c>
      <c r="S919" s="81" t="e">
        <f t="shared" si="308"/>
        <v>#VALUE!</v>
      </c>
      <c r="T919" s="81" t="e">
        <f t="shared" si="309"/>
        <v>#VALUE!</v>
      </c>
      <c r="U919" s="81" t="e">
        <f t="shared" si="310"/>
        <v>#VALUE!</v>
      </c>
      <c r="V919" s="82" t="e">
        <f t="shared" si="311"/>
        <v>#VALUE!</v>
      </c>
      <c r="W919" s="82" t="e">
        <f t="shared" si="325"/>
        <v>#VALUE!</v>
      </c>
      <c r="X919" s="82" t="b">
        <f t="shared" si="329"/>
        <v>0</v>
      </c>
      <c r="Y919" s="72" t="str">
        <f t="shared" si="312"/>
        <v/>
      </c>
      <c r="Z919" s="81" t="e" cm="1">
        <f t="array" aca="1" ref="Z919" ca="1">TEXT(RIGHT(10-RIGHT(SUM(INDEX(1*(MID(MID(C919,1,1)*2,ROW(INDIRECT("1:"&amp;LEN(MID(C919,1,1)*2))),1)),,))+MID(C919,2,1)+
SUM(INDEX(1*(MID(MID(C919,3,1)*2,ROW(INDIRECT("1:"&amp;LEN(MID(C919,3,1)*2))),1)),,))+MID(C919,4,1)+
SUM(INDEX(1*(MID(MID(C919,5,1)*2,ROW(INDIRECT("1:"&amp;LEN(MID(C919,5,1)*2))),1)),,))+MID(C919,6,1)+
SUM(INDEX(1*(MID(MID(C919,8,1)*2,ROW(INDIRECT("1:"&amp;LEN(MID(C919,8,1)*2))),1)),,))+MID(C919,9,1)+
SUM(INDEX(1*(MID(MID(C919,10,1)*2,ROW(INDIRECT("1:"&amp;LEN(MID(C919,10,1)*2))),1)),,)),1),1),"0")</f>
        <v>#VALUE!</v>
      </c>
      <c r="AA919" s="81" t="str">
        <f t="shared" si="313"/>
        <v/>
      </c>
      <c r="AB919" s="83" t="b">
        <f t="shared" si="314"/>
        <v>0</v>
      </c>
      <c r="AC919" s="154">
        <f t="shared" si="326"/>
        <v>0</v>
      </c>
      <c r="AD919" s="154">
        <f>SUMIF($C$15:C918,C919,$AC$15:AC918)</f>
        <v>0</v>
      </c>
      <c r="AE919" s="15">
        <f t="shared" si="327"/>
        <v>10000</v>
      </c>
      <c r="AF919" s="154">
        <f t="shared" si="328"/>
        <v>0</v>
      </c>
    </row>
    <row r="920" spans="1:32" s="30" customFormat="1" x14ac:dyDescent="0.25">
      <c r="A920" s="19">
        <v>905</v>
      </c>
      <c r="B920" s="20"/>
      <c r="C920" s="107"/>
      <c r="D920" s="20"/>
      <c r="E920" s="20"/>
      <c r="F920" s="20"/>
      <c r="G920" s="122"/>
      <c r="H920" s="156">
        <f t="shared" si="315"/>
        <v>0</v>
      </c>
      <c r="I920" s="117" t="str">
        <f t="shared" si="316"/>
        <v/>
      </c>
      <c r="J920" s="80" t="b">
        <f t="shared" si="317"/>
        <v>0</v>
      </c>
      <c r="K920" s="80" t="str">
        <f t="shared" si="318"/>
        <v/>
      </c>
      <c r="L920" s="80" t="b">
        <f>IF(C920="",FALSE,IFERROR(NOT(MATCH(C920,'Anställda och korttidsarbete'!$C:$C,0)&gt;0),TRUE))</f>
        <v>0</v>
      </c>
      <c r="M920" s="80" t="str">
        <f t="shared" si="319"/>
        <v/>
      </c>
      <c r="N920" s="80" t="b">
        <f t="shared" si="320"/>
        <v>0</v>
      </c>
      <c r="O920" s="80" t="str">
        <f t="shared" si="321"/>
        <v/>
      </c>
      <c r="P920" s="13" t="b">
        <f t="shared" si="322"/>
        <v>0</v>
      </c>
      <c r="Q920" s="80" t="str">
        <f t="shared" si="323"/>
        <v/>
      </c>
      <c r="R920" s="80" t="b">
        <f t="shared" si="324"/>
        <v>0</v>
      </c>
      <c r="S920" s="81" t="e">
        <f t="shared" si="308"/>
        <v>#VALUE!</v>
      </c>
      <c r="T920" s="81" t="e">
        <f t="shared" si="309"/>
        <v>#VALUE!</v>
      </c>
      <c r="U920" s="81" t="e">
        <f t="shared" si="310"/>
        <v>#VALUE!</v>
      </c>
      <c r="V920" s="82" t="e">
        <f t="shared" si="311"/>
        <v>#VALUE!</v>
      </c>
      <c r="W920" s="82" t="e">
        <f t="shared" si="325"/>
        <v>#VALUE!</v>
      </c>
      <c r="X920" s="82" t="b">
        <f t="shared" si="329"/>
        <v>0</v>
      </c>
      <c r="Y920" s="72" t="str">
        <f t="shared" si="312"/>
        <v/>
      </c>
      <c r="Z920" s="81" t="e" cm="1">
        <f t="array" aca="1" ref="Z920" ca="1">TEXT(RIGHT(10-RIGHT(SUM(INDEX(1*(MID(MID(C920,1,1)*2,ROW(INDIRECT("1:"&amp;LEN(MID(C920,1,1)*2))),1)),,))+MID(C920,2,1)+
SUM(INDEX(1*(MID(MID(C920,3,1)*2,ROW(INDIRECT("1:"&amp;LEN(MID(C920,3,1)*2))),1)),,))+MID(C920,4,1)+
SUM(INDEX(1*(MID(MID(C920,5,1)*2,ROW(INDIRECT("1:"&amp;LEN(MID(C920,5,1)*2))),1)),,))+MID(C920,6,1)+
SUM(INDEX(1*(MID(MID(C920,8,1)*2,ROW(INDIRECT("1:"&amp;LEN(MID(C920,8,1)*2))),1)),,))+MID(C920,9,1)+
SUM(INDEX(1*(MID(MID(C920,10,1)*2,ROW(INDIRECT("1:"&amp;LEN(MID(C920,10,1)*2))),1)),,)),1),1),"0")</f>
        <v>#VALUE!</v>
      </c>
      <c r="AA920" s="81" t="str">
        <f t="shared" si="313"/>
        <v/>
      </c>
      <c r="AB920" s="83" t="b">
        <f t="shared" si="314"/>
        <v>0</v>
      </c>
      <c r="AC920" s="154">
        <f t="shared" si="326"/>
        <v>0</v>
      </c>
      <c r="AD920" s="154">
        <f>SUMIF($C$15:C919,C920,$AC$15:AC919)</f>
        <v>0</v>
      </c>
      <c r="AE920" s="15">
        <f t="shared" si="327"/>
        <v>10000</v>
      </c>
      <c r="AF920" s="154">
        <f t="shared" si="328"/>
        <v>0</v>
      </c>
    </row>
    <row r="921" spans="1:32" s="30" customFormat="1" x14ac:dyDescent="0.25">
      <c r="A921" s="19">
        <v>906</v>
      </c>
      <c r="B921" s="20"/>
      <c r="C921" s="107"/>
      <c r="D921" s="20"/>
      <c r="E921" s="20"/>
      <c r="F921" s="20"/>
      <c r="G921" s="122"/>
      <c r="H921" s="156">
        <f t="shared" si="315"/>
        <v>0</v>
      </c>
      <c r="I921" s="117" t="str">
        <f t="shared" si="316"/>
        <v/>
      </c>
      <c r="J921" s="80" t="b">
        <f t="shared" si="317"/>
        <v>0</v>
      </c>
      <c r="K921" s="80" t="str">
        <f t="shared" si="318"/>
        <v/>
      </c>
      <c r="L921" s="80" t="b">
        <f>IF(C921="",FALSE,IFERROR(NOT(MATCH(C921,'Anställda och korttidsarbete'!$C:$C,0)&gt;0),TRUE))</f>
        <v>0</v>
      </c>
      <c r="M921" s="80" t="str">
        <f t="shared" si="319"/>
        <v/>
      </c>
      <c r="N921" s="80" t="b">
        <f t="shared" si="320"/>
        <v>0</v>
      </c>
      <c r="O921" s="80" t="str">
        <f t="shared" si="321"/>
        <v/>
      </c>
      <c r="P921" s="13" t="b">
        <f t="shared" si="322"/>
        <v>0</v>
      </c>
      <c r="Q921" s="80" t="str">
        <f t="shared" si="323"/>
        <v/>
      </c>
      <c r="R921" s="80" t="b">
        <f t="shared" si="324"/>
        <v>0</v>
      </c>
      <c r="S921" s="81" t="e">
        <f t="shared" si="308"/>
        <v>#VALUE!</v>
      </c>
      <c r="T921" s="81" t="e">
        <f t="shared" si="309"/>
        <v>#VALUE!</v>
      </c>
      <c r="U921" s="81" t="e">
        <f t="shared" si="310"/>
        <v>#VALUE!</v>
      </c>
      <c r="V921" s="82" t="e">
        <f t="shared" si="311"/>
        <v>#VALUE!</v>
      </c>
      <c r="W921" s="82" t="e">
        <f t="shared" si="325"/>
        <v>#VALUE!</v>
      </c>
      <c r="X921" s="82" t="b">
        <f t="shared" si="329"/>
        <v>0</v>
      </c>
      <c r="Y921" s="72" t="str">
        <f t="shared" si="312"/>
        <v/>
      </c>
      <c r="Z921" s="81" t="e" cm="1">
        <f t="array" aca="1" ref="Z921" ca="1">TEXT(RIGHT(10-RIGHT(SUM(INDEX(1*(MID(MID(C921,1,1)*2,ROW(INDIRECT("1:"&amp;LEN(MID(C921,1,1)*2))),1)),,))+MID(C921,2,1)+
SUM(INDEX(1*(MID(MID(C921,3,1)*2,ROW(INDIRECT("1:"&amp;LEN(MID(C921,3,1)*2))),1)),,))+MID(C921,4,1)+
SUM(INDEX(1*(MID(MID(C921,5,1)*2,ROW(INDIRECT("1:"&amp;LEN(MID(C921,5,1)*2))),1)),,))+MID(C921,6,1)+
SUM(INDEX(1*(MID(MID(C921,8,1)*2,ROW(INDIRECT("1:"&amp;LEN(MID(C921,8,1)*2))),1)),,))+MID(C921,9,1)+
SUM(INDEX(1*(MID(MID(C921,10,1)*2,ROW(INDIRECT("1:"&amp;LEN(MID(C921,10,1)*2))),1)),,)),1),1),"0")</f>
        <v>#VALUE!</v>
      </c>
      <c r="AA921" s="81" t="str">
        <f t="shared" si="313"/>
        <v/>
      </c>
      <c r="AB921" s="83" t="b">
        <f t="shared" si="314"/>
        <v>0</v>
      </c>
      <c r="AC921" s="154">
        <f t="shared" si="326"/>
        <v>0</v>
      </c>
      <c r="AD921" s="154">
        <f>SUMIF($C$15:C920,C921,$AC$15:AC920)</f>
        <v>0</v>
      </c>
      <c r="AE921" s="15">
        <f t="shared" si="327"/>
        <v>10000</v>
      </c>
      <c r="AF921" s="154">
        <f t="shared" si="328"/>
        <v>0</v>
      </c>
    </row>
    <row r="922" spans="1:32" s="30" customFormat="1" x14ac:dyDescent="0.25">
      <c r="A922" s="19">
        <v>907</v>
      </c>
      <c r="B922" s="20"/>
      <c r="C922" s="107"/>
      <c r="D922" s="20"/>
      <c r="E922" s="20"/>
      <c r="F922" s="20"/>
      <c r="G922" s="122"/>
      <c r="H922" s="156">
        <f t="shared" si="315"/>
        <v>0</v>
      </c>
      <c r="I922" s="117" t="str">
        <f t="shared" si="316"/>
        <v/>
      </c>
      <c r="J922" s="80" t="b">
        <f t="shared" si="317"/>
        <v>0</v>
      </c>
      <c r="K922" s="80" t="str">
        <f t="shared" si="318"/>
        <v/>
      </c>
      <c r="L922" s="80" t="b">
        <f>IF(C922="",FALSE,IFERROR(NOT(MATCH(C922,'Anställda och korttidsarbete'!$C:$C,0)&gt;0),TRUE))</f>
        <v>0</v>
      </c>
      <c r="M922" s="80" t="str">
        <f t="shared" si="319"/>
        <v/>
      </c>
      <c r="N922" s="80" t="b">
        <f t="shared" si="320"/>
        <v>0</v>
      </c>
      <c r="O922" s="80" t="str">
        <f t="shared" si="321"/>
        <v/>
      </c>
      <c r="P922" s="13" t="b">
        <f t="shared" si="322"/>
        <v>0</v>
      </c>
      <c r="Q922" s="80" t="str">
        <f t="shared" si="323"/>
        <v/>
      </c>
      <c r="R922" s="80" t="b">
        <f t="shared" si="324"/>
        <v>0</v>
      </c>
      <c r="S922" s="81" t="e">
        <f t="shared" si="308"/>
        <v>#VALUE!</v>
      </c>
      <c r="T922" s="81" t="e">
        <f t="shared" si="309"/>
        <v>#VALUE!</v>
      </c>
      <c r="U922" s="81" t="e">
        <f t="shared" si="310"/>
        <v>#VALUE!</v>
      </c>
      <c r="V922" s="82" t="e">
        <f t="shared" si="311"/>
        <v>#VALUE!</v>
      </c>
      <c r="W922" s="82" t="e">
        <f t="shared" si="325"/>
        <v>#VALUE!</v>
      </c>
      <c r="X922" s="82" t="b">
        <f t="shared" si="329"/>
        <v>0</v>
      </c>
      <c r="Y922" s="72" t="str">
        <f t="shared" si="312"/>
        <v/>
      </c>
      <c r="Z922" s="81" t="e" cm="1">
        <f t="array" aca="1" ref="Z922" ca="1">TEXT(RIGHT(10-RIGHT(SUM(INDEX(1*(MID(MID(C922,1,1)*2,ROW(INDIRECT("1:"&amp;LEN(MID(C922,1,1)*2))),1)),,))+MID(C922,2,1)+
SUM(INDEX(1*(MID(MID(C922,3,1)*2,ROW(INDIRECT("1:"&amp;LEN(MID(C922,3,1)*2))),1)),,))+MID(C922,4,1)+
SUM(INDEX(1*(MID(MID(C922,5,1)*2,ROW(INDIRECT("1:"&amp;LEN(MID(C922,5,1)*2))),1)),,))+MID(C922,6,1)+
SUM(INDEX(1*(MID(MID(C922,8,1)*2,ROW(INDIRECT("1:"&amp;LEN(MID(C922,8,1)*2))),1)),,))+MID(C922,9,1)+
SUM(INDEX(1*(MID(MID(C922,10,1)*2,ROW(INDIRECT("1:"&amp;LEN(MID(C922,10,1)*2))),1)),,)),1),1),"0")</f>
        <v>#VALUE!</v>
      </c>
      <c r="AA922" s="81" t="str">
        <f t="shared" si="313"/>
        <v/>
      </c>
      <c r="AB922" s="83" t="b">
        <f t="shared" si="314"/>
        <v>0</v>
      </c>
      <c r="AC922" s="154">
        <f t="shared" si="326"/>
        <v>0</v>
      </c>
      <c r="AD922" s="154">
        <f>SUMIF($C$15:C921,C922,$AC$15:AC921)</f>
        <v>0</v>
      </c>
      <c r="AE922" s="15">
        <f t="shared" si="327"/>
        <v>10000</v>
      </c>
      <c r="AF922" s="154">
        <f t="shared" si="328"/>
        <v>0</v>
      </c>
    </row>
    <row r="923" spans="1:32" s="30" customFormat="1" x14ac:dyDescent="0.25">
      <c r="A923" s="19">
        <v>908</v>
      </c>
      <c r="B923" s="20"/>
      <c r="C923" s="107"/>
      <c r="D923" s="20"/>
      <c r="E923" s="20"/>
      <c r="F923" s="20"/>
      <c r="G923" s="122"/>
      <c r="H923" s="156">
        <f t="shared" si="315"/>
        <v>0</v>
      </c>
      <c r="I923" s="117" t="str">
        <f t="shared" si="316"/>
        <v/>
      </c>
      <c r="J923" s="80" t="b">
        <f t="shared" si="317"/>
        <v>0</v>
      </c>
      <c r="K923" s="80" t="str">
        <f t="shared" si="318"/>
        <v/>
      </c>
      <c r="L923" s="80" t="b">
        <f>IF(C923="",FALSE,IFERROR(NOT(MATCH(C923,'Anställda och korttidsarbete'!$C:$C,0)&gt;0),TRUE))</f>
        <v>0</v>
      </c>
      <c r="M923" s="80" t="str">
        <f t="shared" si="319"/>
        <v/>
      </c>
      <c r="N923" s="80" t="b">
        <f t="shared" si="320"/>
        <v>0</v>
      </c>
      <c r="O923" s="80" t="str">
        <f t="shared" si="321"/>
        <v/>
      </c>
      <c r="P923" s="13" t="b">
        <f t="shared" si="322"/>
        <v>0</v>
      </c>
      <c r="Q923" s="80" t="str">
        <f t="shared" si="323"/>
        <v/>
      </c>
      <c r="R923" s="80" t="b">
        <f t="shared" si="324"/>
        <v>0</v>
      </c>
      <c r="S923" s="81" t="e">
        <f t="shared" si="308"/>
        <v>#VALUE!</v>
      </c>
      <c r="T923" s="81" t="e">
        <f t="shared" si="309"/>
        <v>#VALUE!</v>
      </c>
      <c r="U923" s="81" t="e">
        <f t="shared" si="310"/>
        <v>#VALUE!</v>
      </c>
      <c r="V923" s="82" t="e">
        <f t="shared" si="311"/>
        <v>#VALUE!</v>
      </c>
      <c r="W923" s="82" t="e">
        <f t="shared" si="325"/>
        <v>#VALUE!</v>
      </c>
      <c r="X923" s="82" t="b">
        <f t="shared" si="329"/>
        <v>0</v>
      </c>
      <c r="Y923" s="72" t="str">
        <f t="shared" si="312"/>
        <v/>
      </c>
      <c r="Z923" s="81" t="e" cm="1">
        <f t="array" aca="1" ref="Z923" ca="1">TEXT(RIGHT(10-RIGHT(SUM(INDEX(1*(MID(MID(C923,1,1)*2,ROW(INDIRECT("1:"&amp;LEN(MID(C923,1,1)*2))),1)),,))+MID(C923,2,1)+
SUM(INDEX(1*(MID(MID(C923,3,1)*2,ROW(INDIRECT("1:"&amp;LEN(MID(C923,3,1)*2))),1)),,))+MID(C923,4,1)+
SUM(INDEX(1*(MID(MID(C923,5,1)*2,ROW(INDIRECT("1:"&amp;LEN(MID(C923,5,1)*2))),1)),,))+MID(C923,6,1)+
SUM(INDEX(1*(MID(MID(C923,8,1)*2,ROW(INDIRECT("1:"&amp;LEN(MID(C923,8,1)*2))),1)),,))+MID(C923,9,1)+
SUM(INDEX(1*(MID(MID(C923,10,1)*2,ROW(INDIRECT("1:"&amp;LEN(MID(C923,10,1)*2))),1)),,)),1),1),"0")</f>
        <v>#VALUE!</v>
      </c>
      <c r="AA923" s="81" t="str">
        <f t="shared" si="313"/>
        <v/>
      </c>
      <c r="AB923" s="83" t="b">
        <f t="shared" si="314"/>
        <v>0</v>
      </c>
      <c r="AC923" s="154">
        <f t="shared" si="326"/>
        <v>0</v>
      </c>
      <c r="AD923" s="154">
        <f>SUMIF($C$15:C922,C923,$AC$15:AC922)</f>
        <v>0</v>
      </c>
      <c r="AE923" s="15">
        <f t="shared" si="327"/>
        <v>10000</v>
      </c>
      <c r="AF923" s="154">
        <f t="shared" si="328"/>
        <v>0</v>
      </c>
    </row>
    <row r="924" spans="1:32" s="30" customFormat="1" x14ac:dyDescent="0.25">
      <c r="A924" s="19">
        <v>909</v>
      </c>
      <c r="B924" s="20"/>
      <c r="C924" s="107"/>
      <c r="D924" s="20"/>
      <c r="E924" s="20"/>
      <c r="F924" s="20"/>
      <c r="G924" s="122"/>
      <c r="H924" s="156">
        <f t="shared" si="315"/>
        <v>0</v>
      </c>
      <c r="I924" s="117" t="str">
        <f t="shared" si="316"/>
        <v/>
      </c>
      <c r="J924" s="80" t="b">
        <f t="shared" si="317"/>
        <v>0</v>
      </c>
      <c r="K924" s="80" t="str">
        <f t="shared" si="318"/>
        <v/>
      </c>
      <c r="L924" s="80" t="b">
        <f>IF(C924="",FALSE,IFERROR(NOT(MATCH(C924,'Anställda och korttidsarbete'!$C:$C,0)&gt;0),TRUE))</f>
        <v>0</v>
      </c>
      <c r="M924" s="80" t="str">
        <f t="shared" si="319"/>
        <v/>
      </c>
      <c r="N924" s="80" t="b">
        <f t="shared" si="320"/>
        <v>0</v>
      </c>
      <c r="O924" s="80" t="str">
        <f t="shared" si="321"/>
        <v/>
      </c>
      <c r="P924" s="13" t="b">
        <f t="shared" si="322"/>
        <v>0</v>
      </c>
      <c r="Q924" s="80" t="str">
        <f t="shared" si="323"/>
        <v/>
      </c>
      <c r="R924" s="80" t="b">
        <f t="shared" si="324"/>
        <v>0</v>
      </c>
      <c r="S924" s="81" t="e">
        <f t="shared" si="308"/>
        <v>#VALUE!</v>
      </c>
      <c r="T924" s="81" t="e">
        <f t="shared" si="309"/>
        <v>#VALUE!</v>
      </c>
      <c r="U924" s="81" t="e">
        <f t="shared" si="310"/>
        <v>#VALUE!</v>
      </c>
      <c r="V924" s="82" t="e">
        <f t="shared" si="311"/>
        <v>#VALUE!</v>
      </c>
      <c r="W924" s="82" t="e">
        <f t="shared" si="325"/>
        <v>#VALUE!</v>
      </c>
      <c r="X924" s="82" t="b">
        <f t="shared" si="329"/>
        <v>0</v>
      </c>
      <c r="Y924" s="72" t="str">
        <f t="shared" si="312"/>
        <v/>
      </c>
      <c r="Z924" s="81" t="e" cm="1">
        <f t="array" aca="1" ref="Z924" ca="1">TEXT(RIGHT(10-RIGHT(SUM(INDEX(1*(MID(MID(C924,1,1)*2,ROW(INDIRECT("1:"&amp;LEN(MID(C924,1,1)*2))),1)),,))+MID(C924,2,1)+
SUM(INDEX(1*(MID(MID(C924,3,1)*2,ROW(INDIRECT("1:"&amp;LEN(MID(C924,3,1)*2))),1)),,))+MID(C924,4,1)+
SUM(INDEX(1*(MID(MID(C924,5,1)*2,ROW(INDIRECT("1:"&amp;LEN(MID(C924,5,1)*2))),1)),,))+MID(C924,6,1)+
SUM(INDEX(1*(MID(MID(C924,8,1)*2,ROW(INDIRECT("1:"&amp;LEN(MID(C924,8,1)*2))),1)),,))+MID(C924,9,1)+
SUM(INDEX(1*(MID(MID(C924,10,1)*2,ROW(INDIRECT("1:"&amp;LEN(MID(C924,10,1)*2))),1)),,)),1),1),"0")</f>
        <v>#VALUE!</v>
      </c>
      <c r="AA924" s="81" t="str">
        <f t="shared" si="313"/>
        <v/>
      </c>
      <c r="AB924" s="83" t="b">
        <f t="shared" si="314"/>
        <v>0</v>
      </c>
      <c r="AC924" s="154">
        <f t="shared" si="326"/>
        <v>0</v>
      </c>
      <c r="AD924" s="154">
        <f>SUMIF($C$15:C923,C924,$AC$15:AC923)</f>
        <v>0</v>
      </c>
      <c r="AE924" s="15">
        <f t="shared" si="327"/>
        <v>10000</v>
      </c>
      <c r="AF924" s="154">
        <f t="shared" si="328"/>
        <v>0</v>
      </c>
    </row>
    <row r="925" spans="1:32" s="30" customFormat="1" x14ac:dyDescent="0.25">
      <c r="A925" s="19">
        <v>910</v>
      </c>
      <c r="B925" s="20"/>
      <c r="C925" s="107"/>
      <c r="D925" s="20"/>
      <c r="E925" s="20"/>
      <c r="F925" s="20"/>
      <c r="G925" s="122"/>
      <c r="H925" s="156">
        <f t="shared" si="315"/>
        <v>0</v>
      </c>
      <c r="I925" s="117" t="str">
        <f t="shared" si="316"/>
        <v/>
      </c>
      <c r="J925" s="80" t="b">
        <f t="shared" si="317"/>
        <v>0</v>
      </c>
      <c r="K925" s="80" t="str">
        <f t="shared" si="318"/>
        <v/>
      </c>
      <c r="L925" s="80" t="b">
        <f>IF(C925="",FALSE,IFERROR(NOT(MATCH(C925,'Anställda och korttidsarbete'!$C:$C,0)&gt;0),TRUE))</f>
        <v>0</v>
      </c>
      <c r="M925" s="80" t="str">
        <f t="shared" si="319"/>
        <v/>
      </c>
      <c r="N925" s="80" t="b">
        <f t="shared" si="320"/>
        <v>0</v>
      </c>
      <c r="O925" s="80" t="str">
        <f t="shared" si="321"/>
        <v/>
      </c>
      <c r="P925" s="13" t="b">
        <f t="shared" si="322"/>
        <v>0</v>
      </c>
      <c r="Q925" s="80" t="str">
        <f t="shared" si="323"/>
        <v/>
      </c>
      <c r="R925" s="80" t="b">
        <f t="shared" si="324"/>
        <v>0</v>
      </c>
      <c r="S925" s="81" t="e">
        <f t="shared" si="308"/>
        <v>#VALUE!</v>
      </c>
      <c r="T925" s="81" t="e">
        <f t="shared" si="309"/>
        <v>#VALUE!</v>
      </c>
      <c r="U925" s="81" t="e">
        <f t="shared" si="310"/>
        <v>#VALUE!</v>
      </c>
      <c r="V925" s="82" t="e">
        <f t="shared" si="311"/>
        <v>#VALUE!</v>
      </c>
      <c r="W925" s="82" t="e">
        <f t="shared" si="325"/>
        <v>#VALUE!</v>
      </c>
      <c r="X925" s="82" t="b">
        <f t="shared" si="329"/>
        <v>0</v>
      </c>
      <c r="Y925" s="72" t="str">
        <f t="shared" si="312"/>
        <v/>
      </c>
      <c r="Z925" s="81" t="e" cm="1">
        <f t="array" aca="1" ref="Z925" ca="1">TEXT(RIGHT(10-RIGHT(SUM(INDEX(1*(MID(MID(C925,1,1)*2,ROW(INDIRECT("1:"&amp;LEN(MID(C925,1,1)*2))),1)),,))+MID(C925,2,1)+
SUM(INDEX(1*(MID(MID(C925,3,1)*2,ROW(INDIRECT("1:"&amp;LEN(MID(C925,3,1)*2))),1)),,))+MID(C925,4,1)+
SUM(INDEX(1*(MID(MID(C925,5,1)*2,ROW(INDIRECT("1:"&amp;LEN(MID(C925,5,1)*2))),1)),,))+MID(C925,6,1)+
SUM(INDEX(1*(MID(MID(C925,8,1)*2,ROW(INDIRECT("1:"&amp;LEN(MID(C925,8,1)*2))),1)),,))+MID(C925,9,1)+
SUM(INDEX(1*(MID(MID(C925,10,1)*2,ROW(INDIRECT("1:"&amp;LEN(MID(C925,10,1)*2))),1)),,)),1),1),"0")</f>
        <v>#VALUE!</v>
      </c>
      <c r="AA925" s="81" t="str">
        <f t="shared" si="313"/>
        <v/>
      </c>
      <c r="AB925" s="83" t="b">
        <f t="shared" si="314"/>
        <v>0</v>
      </c>
      <c r="AC925" s="154">
        <f t="shared" si="326"/>
        <v>0</v>
      </c>
      <c r="AD925" s="154">
        <f>SUMIF($C$15:C924,C925,$AC$15:AC924)</f>
        <v>0</v>
      </c>
      <c r="AE925" s="15">
        <f t="shared" si="327"/>
        <v>10000</v>
      </c>
      <c r="AF925" s="154">
        <f t="shared" si="328"/>
        <v>0</v>
      </c>
    </row>
    <row r="926" spans="1:32" s="30" customFormat="1" x14ac:dyDescent="0.25">
      <c r="A926" s="19">
        <v>911</v>
      </c>
      <c r="B926" s="20"/>
      <c r="C926" s="107"/>
      <c r="D926" s="20"/>
      <c r="E926" s="20"/>
      <c r="F926" s="20"/>
      <c r="G926" s="122"/>
      <c r="H926" s="156">
        <f t="shared" si="315"/>
        <v>0</v>
      </c>
      <c r="I926" s="117" t="str">
        <f t="shared" si="316"/>
        <v/>
      </c>
      <c r="J926" s="80" t="b">
        <f t="shared" si="317"/>
        <v>0</v>
      </c>
      <c r="K926" s="80" t="str">
        <f t="shared" si="318"/>
        <v/>
      </c>
      <c r="L926" s="80" t="b">
        <f>IF(C926="",FALSE,IFERROR(NOT(MATCH(C926,'Anställda och korttidsarbete'!$C:$C,0)&gt;0),TRUE))</f>
        <v>0</v>
      </c>
      <c r="M926" s="80" t="str">
        <f t="shared" si="319"/>
        <v/>
      </c>
      <c r="N926" s="80" t="b">
        <f t="shared" si="320"/>
        <v>0</v>
      </c>
      <c r="O926" s="80" t="str">
        <f t="shared" si="321"/>
        <v/>
      </c>
      <c r="P926" s="13" t="b">
        <f t="shared" si="322"/>
        <v>0</v>
      </c>
      <c r="Q926" s="80" t="str">
        <f t="shared" si="323"/>
        <v/>
      </c>
      <c r="R926" s="80" t="b">
        <f t="shared" si="324"/>
        <v>0</v>
      </c>
      <c r="S926" s="81" t="e">
        <f t="shared" si="308"/>
        <v>#VALUE!</v>
      </c>
      <c r="T926" s="81" t="e">
        <f t="shared" si="309"/>
        <v>#VALUE!</v>
      </c>
      <c r="U926" s="81" t="e">
        <f t="shared" si="310"/>
        <v>#VALUE!</v>
      </c>
      <c r="V926" s="82" t="e">
        <f t="shared" si="311"/>
        <v>#VALUE!</v>
      </c>
      <c r="W926" s="82" t="e">
        <f t="shared" si="325"/>
        <v>#VALUE!</v>
      </c>
      <c r="X926" s="82" t="b">
        <f t="shared" si="329"/>
        <v>0</v>
      </c>
      <c r="Y926" s="72" t="str">
        <f t="shared" si="312"/>
        <v/>
      </c>
      <c r="Z926" s="81" t="e" cm="1">
        <f t="array" aca="1" ref="Z926" ca="1">TEXT(RIGHT(10-RIGHT(SUM(INDEX(1*(MID(MID(C926,1,1)*2,ROW(INDIRECT("1:"&amp;LEN(MID(C926,1,1)*2))),1)),,))+MID(C926,2,1)+
SUM(INDEX(1*(MID(MID(C926,3,1)*2,ROW(INDIRECT("1:"&amp;LEN(MID(C926,3,1)*2))),1)),,))+MID(C926,4,1)+
SUM(INDEX(1*(MID(MID(C926,5,1)*2,ROW(INDIRECT("1:"&amp;LEN(MID(C926,5,1)*2))),1)),,))+MID(C926,6,1)+
SUM(INDEX(1*(MID(MID(C926,8,1)*2,ROW(INDIRECT("1:"&amp;LEN(MID(C926,8,1)*2))),1)),,))+MID(C926,9,1)+
SUM(INDEX(1*(MID(MID(C926,10,1)*2,ROW(INDIRECT("1:"&amp;LEN(MID(C926,10,1)*2))),1)),,)),1),1),"0")</f>
        <v>#VALUE!</v>
      </c>
      <c r="AA926" s="81" t="str">
        <f t="shared" si="313"/>
        <v/>
      </c>
      <c r="AB926" s="83" t="b">
        <f t="shared" si="314"/>
        <v>0</v>
      </c>
      <c r="AC926" s="154">
        <f t="shared" si="326"/>
        <v>0</v>
      </c>
      <c r="AD926" s="154">
        <f>SUMIF($C$15:C925,C926,$AC$15:AC925)</f>
        <v>0</v>
      </c>
      <c r="AE926" s="15">
        <f t="shared" si="327"/>
        <v>10000</v>
      </c>
      <c r="AF926" s="154">
        <f t="shared" si="328"/>
        <v>0</v>
      </c>
    </row>
    <row r="927" spans="1:32" s="30" customFormat="1" x14ac:dyDescent="0.25">
      <c r="A927" s="19">
        <v>912</v>
      </c>
      <c r="B927" s="20"/>
      <c r="C927" s="107"/>
      <c r="D927" s="20"/>
      <c r="E927" s="20"/>
      <c r="F927" s="20"/>
      <c r="G927" s="122"/>
      <c r="H927" s="156">
        <f t="shared" si="315"/>
        <v>0</v>
      </c>
      <c r="I927" s="117" t="str">
        <f t="shared" si="316"/>
        <v/>
      </c>
      <c r="J927" s="80" t="b">
        <f t="shared" si="317"/>
        <v>0</v>
      </c>
      <c r="K927" s="80" t="str">
        <f t="shared" si="318"/>
        <v/>
      </c>
      <c r="L927" s="80" t="b">
        <f>IF(C927="",FALSE,IFERROR(NOT(MATCH(C927,'Anställda och korttidsarbete'!$C:$C,0)&gt;0),TRUE))</f>
        <v>0</v>
      </c>
      <c r="M927" s="80" t="str">
        <f t="shared" si="319"/>
        <v/>
      </c>
      <c r="N927" s="80" t="b">
        <f t="shared" si="320"/>
        <v>0</v>
      </c>
      <c r="O927" s="80" t="str">
        <f t="shared" si="321"/>
        <v/>
      </c>
      <c r="P927" s="13" t="b">
        <f t="shared" si="322"/>
        <v>0</v>
      </c>
      <c r="Q927" s="80" t="str">
        <f t="shared" si="323"/>
        <v/>
      </c>
      <c r="R927" s="80" t="b">
        <f t="shared" si="324"/>
        <v>0</v>
      </c>
      <c r="S927" s="81" t="e">
        <f t="shared" si="308"/>
        <v>#VALUE!</v>
      </c>
      <c r="T927" s="81" t="e">
        <f t="shared" si="309"/>
        <v>#VALUE!</v>
      </c>
      <c r="U927" s="81" t="e">
        <f t="shared" si="310"/>
        <v>#VALUE!</v>
      </c>
      <c r="V927" s="82" t="e">
        <f t="shared" si="311"/>
        <v>#VALUE!</v>
      </c>
      <c r="W927" s="82" t="e">
        <f t="shared" si="325"/>
        <v>#VALUE!</v>
      </c>
      <c r="X927" s="82" t="b">
        <f t="shared" si="329"/>
        <v>0</v>
      </c>
      <c r="Y927" s="72" t="str">
        <f t="shared" si="312"/>
        <v/>
      </c>
      <c r="Z927" s="81" t="e" cm="1">
        <f t="array" aca="1" ref="Z927" ca="1">TEXT(RIGHT(10-RIGHT(SUM(INDEX(1*(MID(MID(C927,1,1)*2,ROW(INDIRECT("1:"&amp;LEN(MID(C927,1,1)*2))),1)),,))+MID(C927,2,1)+
SUM(INDEX(1*(MID(MID(C927,3,1)*2,ROW(INDIRECT("1:"&amp;LEN(MID(C927,3,1)*2))),1)),,))+MID(C927,4,1)+
SUM(INDEX(1*(MID(MID(C927,5,1)*2,ROW(INDIRECT("1:"&amp;LEN(MID(C927,5,1)*2))),1)),,))+MID(C927,6,1)+
SUM(INDEX(1*(MID(MID(C927,8,1)*2,ROW(INDIRECT("1:"&amp;LEN(MID(C927,8,1)*2))),1)),,))+MID(C927,9,1)+
SUM(INDEX(1*(MID(MID(C927,10,1)*2,ROW(INDIRECT("1:"&amp;LEN(MID(C927,10,1)*2))),1)),,)),1),1),"0")</f>
        <v>#VALUE!</v>
      </c>
      <c r="AA927" s="81" t="str">
        <f t="shared" si="313"/>
        <v/>
      </c>
      <c r="AB927" s="83" t="b">
        <f t="shared" si="314"/>
        <v>0</v>
      </c>
      <c r="AC927" s="154">
        <f t="shared" si="326"/>
        <v>0</v>
      </c>
      <c r="AD927" s="154">
        <f>SUMIF($C$15:C926,C927,$AC$15:AC926)</f>
        <v>0</v>
      </c>
      <c r="AE927" s="15">
        <f t="shared" si="327"/>
        <v>10000</v>
      </c>
      <c r="AF927" s="154">
        <f t="shared" si="328"/>
        <v>0</v>
      </c>
    </row>
    <row r="928" spans="1:32" s="30" customFormat="1" x14ac:dyDescent="0.25">
      <c r="A928" s="19">
        <v>913</v>
      </c>
      <c r="B928" s="20"/>
      <c r="C928" s="107"/>
      <c r="D928" s="20"/>
      <c r="E928" s="20"/>
      <c r="F928" s="20"/>
      <c r="G928" s="122"/>
      <c r="H928" s="156">
        <f t="shared" si="315"/>
        <v>0</v>
      </c>
      <c r="I928" s="117" t="str">
        <f t="shared" si="316"/>
        <v/>
      </c>
      <c r="J928" s="80" t="b">
        <f t="shared" si="317"/>
        <v>0</v>
      </c>
      <c r="K928" s="80" t="str">
        <f t="shared" si="318"/>
        <v/>
      </c>
      <c r="L928" s="80" t="b">
        <f>IF(C928="",FALSE,IFERROR(NOT(MATCH(C928,'Anställda och korttidsarbete'!$C:$C,0)&gt;0),TRUE))</f>
        <v>0</v>
      </c>
      <c r="M928" s="80" t="str">
        <f t="shared" si="319"/>
        <v/>
      </c>
      <c r="N928" s="80" t="b">
        <f t="shared" si="320"/>
        <v>0</v>
      </c>
      <c r="O928" s="80" t="str">
        <f t="shared" si="321"/>
        <v/>
      </c>
      <c r="P928" s="13" t="b">
        <f t="shared" si="322"/>
        <v>0</v>
      </c>
      <c r="Q928" s="80" t="str">
        <f t="shared" si="323"/>
        <v/>
      </c>
      <c r="R928" s="80" t="b">
        <f t="shared" si="324"/>
        <v>0</v>
      </c>
      <c r="S928" s="81" t="e">
        <f t="shared" si="308"/>
        <v>#VALUE!</v>
      </c>
      <c r="T928" s="81" t="e">
        <f t="shared" si="309"/>
        <v>#VALUE!</v>
      </c>
      <c r="U928" s="81" t="e">
        <f t="shared" si="310"/>
        <v>#VALUE!</v>
      </c>
      <c r="V928" s="82" t="e">
        <f t="shared" si="311"/>
        <v>#VALUE!</v>
      </c>
      <c r="W928" s="82" t="e">
        <f t="shared" si="325"/>
        <v>#VALUE!</v>
      </c>
      <c r="X928" s="82" t="b">
        <f t="shared" si="329"/>
        <v>0</v>
      </c>
      <c r="Y928" s="72" t="str">
        <f t="shared" si="312"/>
        <v/>
      </c>
      <c r="Z928" s="81" t="e" cm="1">
        <f t="array" aca="1" ref="Z928" ca="1">TEXT(RIGHT(10-RIGHT(SUM(INDEX(1*(MID(MID(C928,1,1)*2,ROW(INDIRECT("1:"&amp;LEN(MID(C928,1,1)*2))),1)),,))+MID(C928,2,1)+
SUM(INDEX(1*(MID(MID(C928,3,1)*2,ROW(INDIRECT("1:"&amp;LEN(MID(C928,3,1)*2))),1)),,))+MID(C928,4,1)+
SUM(INDEX(1*(MID(MID(C928,5,1)*2,ROW(INDIRECT("1:"&amp;LEN(MID(C928,5,1)*2))),1)),,))+MID(C928,6,1)+
SUM(INDEX(1*(MID(MID(C928,8,1)*2,ROW(INDIRECT("1:"&amp;LEN(MID(C928,8,1)*2))),1)),,))+MID(C928,9,1)+
SUM(INDEX(1*(MID(MID(C928,10,1)*2,ROW(INDIRECT("1:"&amp;LEN(MID(C928,10,1)*2))),1)),,)),1),1),"0")</f>
        <v>#VALUE!</v>
      </c>
      <c r="AA928" s="81" t="str">
        <f t="shared" si="313"/>
        <v/>
      </c>
      <c r="AB928" s="83" t="b">
        <f t="shared" si="314"/>
        <v>0</v>
      </c>
      <c r="AC928" s="154">
        <f t="shared" si="326"/>
        <v>0</v>
      </c>
      <c r="AD928" s="154">
        <f>SUMIF($C$15:C927,C928,$AC$15:AC927)</f>
        <v>0</v>
      </c>
      <c r="AE928" s="15">
        <f t="shared" si="327"/>
        <v>10000</v>
      </c>
      <c r="AF928" s="154">
        <f t="shared" si="328"/>
        <v>0</v>
      </c>
    </row>
    <row r="929" spans="1:32" s="30" customFormat="1" x14ac:dyDescent="0.25">
      <c r="A929" s="19">
        <v>914</v>
      </c>
      <c r="B929" s="20"/>
      <c r="C929" s="107"/>
      <c r="D929" s="20"/>
      <c r="E929" s="20"/>
      <c r="F929" s="20"/>
      <c r="G929" s="122"/>
      <c r="H929" s="156">
        <f t="shared" si="315"/>
        <v>0</v>
      </c>
      <c r="I929" s="117" t="str">
        <f t="shared" si="316"/>
        <v/>
      </c>
      <c r="J929" s="80" t="b">
        <f t="shared" si="317"/>
        <v>0</v>
      </c>
      <c r="K929" s="80" t="str">
        <f t="shared" si="318"/>
        <v/>
      </c>
      <c r="L929" s="80" t="b">
        <f>IF(C929="",FALSE,IFERROR(NOT(MATCH(C929,'Anställda och korttidsarbete'!$C:$C,0)&gt;0),TRUE))</f>
        <v>0</v>
      </c>
      <c r="M929" s="80" t="str">
        <f t="shared" si="319"/>
        <v/>
      </c>
      <c r="N929" s="80" t="b">
        <f t="shared" si="320"/>
        <v>0</v>
      </c>
      <c r="O929" s="80" t="str">
        <f t="shared" si="321"/>
        <v/>
      </c>
      <c r="P929" s="13" t="b">
        <f t="shared" si="322"/>
        <v>0</v>
      </c>
      <c r="Q929" s="80" t="str">
        <f t="shared" si="323"/>
        <v/>
      </c>
      <c r="R929" s="80" t="b">
        <f t="shared" si="324"/>
        <v>0</v>
      </c>
      <c r="S929" s="81" t="e">
        <f t="shared" si="308"/>
        <v>#VALUE!</v>
      </c>
      <c r="T929" s="81" t="e">
        <f t="shared" si="309"/>
        <v>#VALUE!</v>
      </c>
      <c r="U929" s="81" t="e">
        <f t="shared" si="310"/>
        <v>#VALUE!</v>
      </c>
      <c r="V929" s="82" t="e">
        <f t="shared" si="311"/>
        <v>#VALUE!</v>
      </c>
      <c r="W929" s="82" t="e">
        <f t="shared" si="325"/>
        <v>#VALUE!</v>
      </c>
      <c r="X929" s="82" t="b">
        <f t="shared" si="329"/>
        <v>0</v>
      </c>
      <c r="Y929" s="72" t="str">
        <f t="shared" si="312"/>
        <v/>
      </c>
      <c r="Z929" s="81" t="e" cm="1">
        <f t="array" aca="1" ref="Z929" ca="1">TEXT(RIGHT(10-RIGHT(SUM(INDEX(1*(MID(MID(C929,1,1)*2,ROW(INDIRECT("1:"&amp;LEN(MID(C929,1,1)*2))),1)),,))+MID(C929,2,1)+
SUM(INDEX(1*(MID(MID(C929,3,1)*2,ROW(INDIRECT("1:"&amp;LEN(MID(C929,3,1)*2))),1)),,))+MID(C929,4,1)+
SUM(INDEX(1*(MID(MID(C929,5,1)*2,ROW(INDIRECT("1:"&amp;LEN(MID(C929,5,1)*2))),1)),,))+MID(C929,6,1)+
SUM(INDEX(1*(MID(MID(C929,8,1)*2,ROW(INDIRECT("1:"&amp;LEN(MID(C929,8,1)*2))),1)),,))+MID(C929,9,1)+
SUM(INDEX(1*(MID(MID(C929,10,1)*2,ROW(INDIRECT("1:"&amp;LEN(MID(C929,10,1)*2))),1)),,)),1),1),"0")</f>
        <v>#VALUE!</v>
      </c>
      <c r="AA929" s="81" t="str">
        <f t="shared" si="313"/>
        <v/>
      </c>
      <c r="AB929" s="83" t="b">
        <f t="shared" si="314"/>
        <v>0</v>
      </c>
      <c r="AC929" s="154">
        <f t="shared" si="326"/>
        <v>0</v>
      </c>
      <c r="AD929" s="154">
        <f>SUMIF($C$15:C928,C929,$AC$15:AC928)</f>
        <v>0</v>
      </c>
      <c r="AE929" s="15">
        <f t="shared" si="327"/>
        <v>10000</v>
      </c>
      <c r="AF929" s="154">
        <f t="shared" si="328"/>
        <v>0</v>
      </c>
    </row>
    <row r="930" spans="1:32" s="30" customFormat="1" x14ac:dyDescent="0.25">
      <c r="A930" s="19">
        <v>915</v>
      </c>
      <c r="B930" s="20"/>
      <c r="C930" s="107"/>
      <c r="D930" s="20"/>
      <c r="E930" s="20"/>
      <c r="F930" s="20"/>
      <c r="G930" s="122"/>
      <c r="H930" s="156">
        <f t="shared" si="315"/>
        <v>0</v>
      </c>
      <c r="I930" s="117" t="str">
        <f t="shared" si="316"/>
        <v/>
      </c>
      <c r="J930" s="80" t="b">
        <f t="shared" si="317"/>
        <v>0</v>
      </c>
      <c r="K930" s="80" t="str">
        <f t="shared" si="318"/>
        <v/>
      </c>
      <c r="L930" s="80" t="b">
        <f>IF(C930="",FALSE,IFERROR(NOT(MATCH(C930,'Anställda och korttidsarbete'!$C:$C,0)&gt;0),TRUE))</f>
        <v>0</v>
      </c>
      <c r="M930" s="80" t="str">
        <f t="shared" si="319"/>
        <v/>
      </c>
      <c r="N930" s="80" t="b">
        <f t="shared" si="320"/>
        <v>0</v>
      </c>
      <c r="O930" s="80" t="str">
        <f t="shared" si="321"/>
        <v/>
      </c>
      <c r="P930" s="13" t="b">
        <f t="shared" si="322"/>
        <v>0</v>
      </c>
      <c r="Q930" s="80" t="str">
        <f t="shared" si="323"/>
        <v/>
      </c>
      <c r="R930" s="80" t="b">
        <f t="shared" si="324"/>
        <v>0</v>
      </c>
      <c r="S930" s="81" t="e">
        <f t="shared" si="308"/>
        <v>#VALUE!</v>
      </c>
      <c r="T930" s="81" t="e">
        <f t="shared" si="309"/>
        <v>#VALUE!</v>
      </c>
      <c r="U930" s="81" t="e">
        <f t="shared" si="310"/>
        <v>#VALUE!</v>
      </c>
      <c r="V930" s="82" t="e">
        <f t="shared" si="311"/>
        <v>#VALUE!</v>
      </c>
      <c r="W930" s="82" t="e">
        <f t="shared" si="325"/>
        <v>#VALUE!</v>
      </c>
      <c r="X930" s="82" t="b">
        <f t="shared" si="329"/>
        <v>0</v>
      </c>
      <c r="Y930" s="72" t="str">
        <f t="shared" si="312"/>
        <v/>
      </c>
      <c r="Z930" s="81" t="e" cm="1">
        <f t="array" aca="1" ref="Z930" ca="1">TEXT(RIGHT(10-RIGHT(SUM(INDEX(1*(MID(MID(C930,1,1)*2,ROW(INDIRECT("1:"&amp;LEN(MID(C930,1,1)*2))),1)),,))+MID(C930,2,1)+
SUM(INDEX(1*(MID(MID(C930,3,1)*2,ROW(INDIRECT("1:"&amp;LEN(MID(C930,3,1)*2))),1)),,))+MID(C930,4,1)+
SUM(INDEX(1*(MID(MID(C930,5,1)*2,ROW(INDIRECT("1:"&amp;LEN(MID(C930,5,1)*2))),1)),,))+MID(C930,6,1)+
SUM(INDEX(1*(MID(MID(C930,8,1)*2,ROW(INDIRECT("1:"&amp;LEN(MID(C930,8,1)*2))),1)),,))+MID(C930,9,1)+
SUM(INDEX(1*(MID(MID(C930,10,1)*2,ROW(INDIRECT("1:"&amp;LEN(MID(C930,10,1)*2))),1)),,)),1),1),"0")</f>
        <v>#VALUE!</v>
      </c>
      <c r="AA930" s="81" t="str">
        <f t="shared" si="313"/>
        <v/>
      </c>
      <c r="AB930" s="83" t="b">
        <f t="shared" si="314"/>
        <v>0</v>
      </c>
      <c r="AC930" s="154">
        <f t="shared" si="326"/>
        <v>0</v>
      </c>
      <c r="AD930" s="154">
        <f>SUMIF($C$15:C929,C930,$AC$15:AC929)</f>
        <v>0</v>
      </c>
      <c r="AE930" s="15">
        <f t="shared" si="327"/>
        <v>10000</v>
      </c>
      <c r="AF930" s="154">
        <f t="shared" si="328"/>
        <v>0</v>
      </c>
    </row>
    <row r="931" spans="1:32" s="30" customFormat="1" x14ac:dyDescent="0.25">
      <c r="A931" s="19">
        <v>916</v>
      </c>
      <c r="B931" s="20"/>
      <c r="C931" s="107"/>
      <c r="D931" s="20"/>
      <c r="E931" s="20"/>
      <c r="F931" s="20"/>
      <c r="G931" s="122"/>
      <c r="H931" s="156">
        <f t="shared" si="315"/>
        <v>0</v>
      </c>
      <c r="I931" s="117" t="str">
        <f t="shared" si="316"/>
        <v/>
      </c>
      <c r="J931" s="80" t="b">
        <f t="shared" si="317"/>
        <v>0</v>
      </c>
      <c r="K931" s="80" t="str">
        <f t="shared" si="318"/>
        <v/>
      </c>
      <c r="L931" s="80" t="b">
        <f>IF(C931="",FALSE,IFERROR(NOT(MATCH(C931,'Anställda och korttidsarbete'!$C:$C,0)&gt;0),TRUE))</f>
        <v>0</v>
      </c>
      <c r="M931" s="80" t="str">
        <f t="shared" si="319"/>
        <v/>
      </c>
      <c r="N931" s="80" t="b">
        <f t="shared" si="320"/>
        <v>0</v>
      </c>
      <c r="O931" s="80" t="str">
        <f t="shared" si="321"/>
        <v/>
      </c>
      <c r="P931" s="13" t="b">
        <f t="shared" si="322"/>
        <v>0</v>
      </c>
      <c r="Q931" s="80" t="str">
        <f t="shared" si="323"/>
        <v/>
      </c>
      <c r="R931" s="80" t="b">
        <f t="shared" si="324"/>
        <v>0</v>
      </c>
      <c r="S931" s="81" t="e">
        <f t="shared" si="308"/>
        <v>#VALUE!</v>
      </c>
      <c r="T931" s="81" t="e">
        <f t="shared" si="309"/>
        <v>#VALUE!</v>
      </c>
      <c r="U931" s="81" t="e">
        <f t="shared" si="310"/>
        <v>#VALUE!</v>
      </c>
      <c r="V931" s="82" t="e">
        <f t="shared" si="311"/>
        <v>#VALUE!</v>
      </c>
      <c r="W931" s="82" t="e">
        <f t="shared" si="325"/>
        <v>#VALUE!</v>
      </c>
      <c r="X931" s="82" t="b">
        <f t="shared" si="329"/>
        <v>0</v>
      </c>
      <c r="Y931" s="72" t="str">
        <f t="shared" si="312"/>
        <v/>
      </c>
      <c r="Z931" s="81" t="e" cm="1">
        <f t="array" aca="1" ref="Z931" ca="1">TEXT(RIGHT(10-RIGHT(SUM(INDEX(1*(MID(MID(C931,1,1)*2,ROW(INDIRECT("1:"&amp;LEN(MID(C931,1,1)*2))),1)),,))+MID(C931,2,1)+
SUM(INDEX(1*(MID(MID(C931,3,1)*2,ROW(INDIRECT("1:"&amp;LEN(MID(C931,3,1)*2))),1)),,))+MID(C931,4,1)+
SUM(INDEX(1*(MID(MID(C931,5,1)*2,ROW(INDIRECT("1:"&amp;LEN(MID(C931,5,1)*2))),1)),,))+MID(C931,6,1)+
SUM(INDEX(1*(MID(MID(C931,8,1)*2,ROW(INDIRECT("1:"&amp;LEN(MID(C931,8,1)*2))),1)),,))+MID(C931,9,1)+
SUM(INDEX(1*(MID(MID(C931,10,1)*2,ROW(INDIRECT("1:"&amp;LEN(MID(C931,10,1)*2))),1)),,)),1),1),"0")</f>
        <v>#VALUE!</v>
      </c>
      <c r="AA931" s="81" t="str">
        <f t="shared" si="313"/>
        <v/>
      </c>
      <c r="AB931" s="83" t="b">
        <f t="shared" si="314"/>
        <v>0</v>
      </c>
      <c r="AC931" s="154">
        <f t="shared" si="326"/>
        <v>0</v>
      </c>
      <c r="AD931" s="154">
        <f>SUMIF($C$15:C930,C931,$AC$15:AC930)</f>
        <v>0</v>
      </c>
      <c r="AE931" s="15">
        <f t="shared" si="327"/>
        <v>10000</v>
      </c>
      <c r="AF931" s="154">
        <f t="shared" si="328"/>
        <v>0</v>
      </c>
    </row>
    <row r="932" spans="1:32" s="30" customFormat="1" x14ac:dyDescent="0.25">
      <c r="A932" s="19">
        <v>917</v>
      </c>
      <c r="B932" s="20"/>
      <c r="C932" s="107"/>
      <c r="D932" s="20"/>
      <c r="E932" s="20"/>
      <c r="F932" s="20"/>
      <c r="G932" s="122"/>
      <c r="H932" s="156">
        <f t="shared" si="315"/>
        <v>0</v>
      </c>
      <c r="I932" s="117" t="str">
        <f t="shared" si="316"/>
        <v/>
      </c>
      <c r="J932" s="80" t="b">
        <f t="shared" si="317"/>
        <v>0</v>
      </c>
      <c r="K932" s="80" t="str">
        <f t="shared" si="318"/>
        <v/>
      </c>
      <c r="L932" s="80" t="b">
        <f>IF(C932="",FALSE,IFERROR(NOT(MATCH(C932,'Anställda och korttidsarbete'!$C:$C,0)&gt;0),TRUE))</f>
        <v>0</v>
      </c>
      <c r="M932" s="80" t="str">
        <f t="shared" si="319"/>
        <v/>
      </c>
      <c r="N932" s="80" t="b">
        <f t="shared" si="320"/>
        <v>0</v>
      </c>
      <c r="O932" s="80" t="str">
        <f t="shared" si="321"/>
        <v/>
      </c>
      <c r="P932" s="13" t="b">
        <f t="shared" si="322"/>
        <v>0</v>
      </c>
      <c r="Q932" s="80" t="str">
        <f t="shared" si="323"/>
        <v/>
      </c>
      <c r="R932" s="80" t="b">
        <f t="shared" si="324"/>
        <v>0</v>
      </c>
      <c r="S932" s="81" t="e">
        <f t="shared" si="308"/>
        <v>#VALUE!</v>
      </c>
      <c r="T932" s="81" t="e">
        <f t="shared" si="309"/>
        <v>#VALUE!</v>
      </c>
      <c r="U932" s="81" t="e">
        <f t="shared" si="310"/>
        <v>#VALUE!</v>
      </c>
      <c r="V932" s="82" t="e">
        <f t="shared" si="311"/>
        <v>#VALUE!</v>
      </c>
      <c r="W932" s="82" t="e">
        <f t="shared" si="325"/>
        <v>#VALUE!</v>
      </c>
      <c r="X932" s="82" t="b">
        <f t="shared" si="329"/>
        <v>0</v>
      </c>
      <c r="Y932" s="72" t="str">
        <f t="shared" si="312"/>
        <v/>
      </c>
      <c r="Z932" s="81" t="e" cm="1">
        <f t="array" aca="1" ref="Z932" ca="1">TEXT(RIGHT(10-RIGHT(SUM(INDEX(1*(MID(MID(C932,1,1)*2,ROW(INDIRECT("1:"&amp;LEN(MID(C932,1,1)*2))),1)),,))+MID(C932,2,1)+
SUM(INDEX(1*(MID(MID(C932,3,1)*2,ROW(INDIRECT("1:"&amp;LEN(MID(C932,3,1)*2))),1)),,))+MID(C932,4,1)+
SUM(INDEX(1*(MID(MID(C932,5,1)*2,ROW(INDIRECT("1:"&amp;LEN(MID(C932,5,1)*2))),1)),,))+MID(C932,6,1)+
SUM(INDEX(1*(MID(MID(C932,8,1)*2,ROW(INDIRECT("1:"&amp;LEN(MID(C932,8,1)*2))),1)),,))+MID(C932,9,1)+
SUM(INDEX(1*(MID(MID(C932,10,1)*2,ROW(INDIRECT("1:"&amp;LEN(MID(C932,10,1)*2))),1)),,)),1),1),"0")</f>
        <v>#VALUE!</v>
      </c>
      <c r="AA932" s="81" t="str">
        <f t="shared" si="313"/>
        <v/>
      </c>
      <c r="AB932" s="83" t="b">
        <f t="shared" si="314"/>
        <v>0</v>
      </c>
      <c r="AC932" s="154">
        <f t="shared" si="326"/>
        <v>0</v>
      </c>
      <c r="AD932" s="154">
        <f>SUMIF($C$15:C931,C932,$AC$15:AC931)</f>
        <v>0</v>
      </c>
      <c r="AE932" s="15">
        <f t="shared" si="327"/>
        <v>10000</v>
      </c>
      <c r="AF932" s="154">
        <f t="shared" si="328"/>
        <v>0</v>
      </c>
    </row>
    <row r="933" spans="1:32" s="30" customFormat="1" x14ac:dyDescent="0.25">
      <c r="A933" s="19">
        <v>918</v>
      </c>
      <c r="B933" s="20"/>
      <c r="C933" s="107"/>
      <c r="D933" s="20"/>
      <c r="E933" s="20"/>
      <c r="F933" s="20"/>
      <c r="G933" s="122"/>
      <c r="H933" s="156">
        <f t="shared" si="315"/>
        <v>0</v>
      </c>
      <c r="I933" s="117" t="str">
        <f t="shared" si="316"/>
        <v/>
      </c>
      <c r="J933" s="80" t="b">
        <f t="shared" si="317"/>
        <v>0</v>
      </c>
      <c r="K933" s="80" t="str">
        <f t="shared" si="318"/>
        <v/>
      </c>
      <c r="L933" s="80" t="b">
        <f>IF(C933="",FALSE,IFERROR(NOT(MATCH(C933,'Anställda och korttidsarbete'!$C:$C,0)&gt;0),TRUE))</f>
        <v>0</v>
      </c>
      <c r="M933" s="80" t="str">
        <f t="shared" si="319"/>
        <v/>
      </c>
      <c r="N933" s="80" t="b">
        <f t="shared" si="320"/>
        <v>0</v>
      </c>
      <c r="O933" s="80" t="str">
        <f t="shared" si="321"/>
        <v/>
      </c>
      <c r="P933" s="13" t="b">
        <f t="shared" si="322"/>
        <v>0</v>
      </c>
      <c r="Q933" s="80" t="str">
        <f t="shared" si="323"/>
        <v/>
      </c>
      <c r="R933" s="80" t="b">
        <f t="shared" si="324"/>
        <v>0</v>
      </c>
      <c r="S933" s="81" t="e">
        <f t="shared" si="308"/>
        <v>#VALUE!</v>
      </c>
      <c r="T933" s="81" t="e">
        <f t="shared" si="309"/>
        <v>#VALUE!</v>
      </c>
      <c r="U933" s="81" t="e">
        <f t="shared" si="310"/>
        <v>#VALUE!</v>
      </c>
      <c r="V933" s="82" t="e">
        <f t="shared" si="311"/>
        <v>#VALUE!</v>
      </c>
      <c r="W933" s="82" t="e">
        <f t="shared" si="325"/>
        <v>#VALUE!</v>
      </c>
      <c r="X933" s="82" t="b">
        <f t="shared" si="329"/>
        <v>0</v>
      </c>
      <c r="Y933" s="72" t="str">
        <f t="shared" si="312"/>
        <v/>
      </c>
      <c r="Z933" s="81" t="e" cm="1">
        <f t="array" aca="1" ref="Z933" ca="1">TEXT(RIGHT(10-RIGHT(SUM(INDEX(1*(MID(MID(C933,1,1)*2,ROW(INDIRECT("1:"&amp;LEN(MID(C933,1,1)*2))),1)),,))+MID(C933,2,1)+
SUM(INDEX(1*(MID(MID(C933,3,1)*2,ROW(INDIRECT("1:"&amp;LEN(MID(C933,3,1)*2))),1)),,))+MID(C933,4,1)+
SUM(INDEX(1*(MID(MID(C933,5,1)*2,ROW(INDIRECT("1:"&amp;LEN(MID(C933,5,1)*2))),1)),,))+MID(C933,6,1)+
SUM(INDEX(1*(MID(MID(C933,8,1)*2,ROW(INDIRECT("1:"&amp;LEN(MID(C933,8,1)*2))),1)),,))+MID(C933,9,1)+
SUM(INDEX(1*(MID(MID(C933,10,1)*2,ROW(INDIRECT("1:"&amp;LEN(MID(C933,10,1)*2))),1)),,)),1),1),"0")</f>
        <v>#VALUE!</v>
      </c>
      <c r="AA933" s="81" t="str">
        <f t="shared" si="313"/>
        <v/>
      </c>
      <c r="AB933" s="83" t="b">
        <f t="shared" si="314"/>
        <v>0</v>
      </c>
      <c r="AC933" s="154">
        <f t="shared" si="326"/>
        <v>0</v>
      </c>
      <c r="AD933" s="154">
        <f>SUMIF($C$15:C932,C933,$AC$15:AC932)</f>
        <v>0</v>
      </c>
      <c r="AE933" s="15">
        <f t="shared" si="327"/>
        <v>10000</v>
      </c>
      <c r="AF933" s="154">
        <f t="shared" si="328"/>
        <v>0</v>
      </c>
    </row>
    <row r="934" spans="1:32" s="30" customFormat="1" x14ac:dyDescent="0.25">
      <c r="A934" s="19">
        <v>919</v>
      </c>
      <c r="B934" s="20"/>
      <c r="C934" s="107"/>
      <c r="D934" s="20"/>
      <c r="E934" s="20"/>
      <c r="F934" s="20"/>
      <c r="G934" s="122"/>
      <c r="H934" s="156">
        <f t="shared" si="315"/>
        <v>0</v>
      </c>
      <c r="I934" s="117" t="str">
        <f t="shared" si="316"/>
        <v/>
      </c>
      <c r="J934" s="80" t="b">
        <f t="shared" si="317"/>
        <v>0</v>
      </c>
      <c r="K934" s="80" t="str">
        <f t="shared" si="318"/>
        <v/>
      </c>
      <c r="L934" s="80" t="b">
        <f>IF(C934="",FALSE,IFERROR(NOT(MATCH(C934,'Anställda och korttidsarbete'!$C:$C,0)&gt;0),TRUE))</f>
        <v>0</v>
      </c>
      <c r="M934" s="80" t="str">
        <f t="shared" si="319"/>
        <v/>
      </c>
      <c r="N934" s="80" t="b">
        <f t="shared" si="320"/>
        <v>0</v>
      </c>
      <c r="O934" s="80" t="str">
        <f t="shared" si="321"/>
        <v/>
      </c>
      <c r="P934" s="13" t="b">
        <f t="shared" si="322"/>
        <v>0</v>
      </c>
      <c r="Q934" s="80" t="str">
        <f t="shared" si="323"/>
        <v/>
      </c>
      <c r="R934" s="80" t="b">
        <f t="shared" si="324"/>
        <v>0</v>
      </c>
      <c r="S934" s="81" t="e">
        <f t="shared" si="308"/>
        <v>#VALUE!</v>
      </c>
      <c r="T934" s="81" t="e">
        <f t="shared" si="309"/>
        <v>#VALUE!</v>
      </c>
      <c r="U934" s="81" t="e">
        <f t="shared" si="310"/>
        <v>#VALUE!</v>
      </c>
      <c r="V934" s="82" t="e">
        <f t="shared" si="311"/>
        <v>#VALUE!</v>
      </c>
      <c r="W934" s="82" t="e">
        <f t="shared" si="325"/>
        <v>#VALUE!</v>
      </c>
      <c r="X934" s="82" t="b">
        <f t="shared" si="329"/>
        <v>0</v>
      </c>
      <c r="Y934" s="72" t="str">
        <f t="shared" si="312"/>
        <v/>
      </c>
      <c r="Z934" s="81" t="e" cm="1">
        <f t="array" aca="1" ref="Z934" ca="1">TEXT(RIGHT(10-RIGHT(SUM(INDEX(1*(MID(MID(C934,1,1)*2,ROW(INDIRECT("1:"&amp;LEN(MID(C934,1,1)*2))),1)),,))+MID(C934,2,1)+
SUM(INDEX(1*(MID(MID(C934,3,1)*2,ROW(INDIRECT("1:"&amp;LEN(MID(C934,3,1)*2))),1)),,))+MID(C934,4,1)+
SUM(INDEX(1*(MID(MID(C934,5,1)*2,ROW(INDIRECT("1:"&amp;LEN(MID(C934,5,1)*2))),1)),,))+MID(C934,6,1)+
SUM(INDEX(1*(MID(MID(C934,8,1)*2,ROW(INDIRECT("1:"&amp;LEN(MID(C934,8,1)*2))),1)),,))+MID(C934,9,1)+
SUM(INDEX(1*(MID(MID(C934,10,1)*2,ROW(INDIRECT("1:"&amp;LEN(MID(C934,10,1)*2))),1)),,)),1),1),"0")</f>
        <v>#VALUE!</v>
      </c>
      <c r="AA934" s="81" t="str">
        <f t="shared" si="313"/>
        <v/>
      </c>
      <c r="AB934" s="83" t="b">
        <f t="shared" si="314"/>
        <v>0</v>
      </c>
      <c r="AC934" s="154">
        <f t="shared" si="326"/>
        <v>0</v>
      </c>
      <c r="AD934" s="154">
        <f>SUMIF($C$15:C933,C934,$AC$15:AC933)</f>
        <v>0</v>
      </c>
      <c r="AE934" s="15">
        <f t="shared" si="327"/>
        <v>10000</v>
      </c>
      <c r="AF934" s="154">
        <f t="shared" si="328"/>
        <v>0</v>
      </c>
    </row>
    <row r="935" spans="1:32" s="30" customFormat="1" x14ac:dyDescent="0.25">
      <c r="A935" s="19">
        <v>920</v>
      </c>
      <c r="B935" s="20"/>
      <c r="C935" s="107"/>
      <c r="D935" s="20"/>
      <c r="E935" s="20"/>
      <c r="F935" s="20"/>
      <c r="G935" s="122"/>
      <c r="H935" s="156">
        <f t="shared" si="315"/>
        <v>0</v>
      </c>
      <c r="I935" s="117" t="str">
        <f t="shared" si="316"/>
        <v/>
      </c>
      <c r="J935" s="80" t="b">
        <f t="shared" si="317"/>
        <v>0</v>
      </c>
      <c r="K935" s="80" t="str">
        <f t="shared" si="318"/>
        <v/>
      </c>
      <c r="L935" s="80" t="b">
        <f>IF(C935="",FALSE,IFERROR(NOT(MATCH(C935,'Anställda och korttidsarbete'!$C:$C,0)&gt;0),TRUE))</f>
        <v>0</v>
      </c>
      <c r="M935" s="80" t="str">
        <f t="shared" si="319"/>
        <v/>
      </c>
      <c r="N935" s="80" t="b">
        <f t="shared" si="320"/>
        <v>0</v>
      </c>
      <c r="O935" s="80" t="str">
        <f t="shared" si="321"/>
        <v/>
      </c>
      <c r="P935" s="13" t="b">
        <f t="shared" si="322"/>
        <v>0</v>
      </c>
      <c r="Q935" s="80" t="str">
        <f t="shared" si="323"/>
        <v/>
      </c>
      <c r="R935" s="80" t="b">
        <f t="shared" si="324"/>
        <v>0</v>
      </c>
      <c r="S935" s="81" t="e">
        <f t="shared" si="308"/>
        <v>#VALUE!</v>
      </c>
      <c r="T935" s="81" t="e">
        <f t="shared" si="309"/>
        <v>#VALUE!</v>
      </c>
      <c r="U935" s="81" t="e">
        <f t="shared" si="310"/>
        <v>#VALUE!</v>
      </c>
      <c r="V935" s="82" t="e">
        <f t="shared" si="311"/>
        <v>#VALUE!</v>
      </c>
      <c r="W935" s="82" t="e">
        <f t="shared" si="325"/>
        <v>#VALUE!</v>
      </c>
      <c r="X935" s="82" t="b">
        <f t="shared" si="329"/>
        <v>0</v>
      </c>
      <c r="Y935" s="72" t="str">
        <f t="shared" si="312"/>
        <v/>
      </c>
      <c r="Z935" s="81" t="e" cm="1">
        <f t="array" aca="1" ref="Z935" ca="1">TEXT(RIGHT(10-RIGHT(SUM(INDEX(1*(MID(MID(C935,1,1)*2,ROW(INDIRECT("1:"&amp;LEN(MID(C935,1,1)*2))),1)),,))+MID(C935,2,1)+
SUM(INDEX(1*(MID(MID(C935,3,1)*2,ROW(INDIRECT("1:"&amp;LEN(MID(C935,3,1)*2))),1)),,))+MID(C935,4,1)+
SUM(INDEX(1*(MID(MID(C935,5,1)*2,ROW(INDIRECT("1:"&amp;LEN(MID(C935,5,1)*2))),1)),,))+MID(C935,6,1)+
SUM(INDEX(1*(MID(MID(C935,8,1)*2,ROW(INDIRECT("1:"&amp;LEN(MID(C935,8,1)*2))),1)),,))+MID(C935,9,1)+
SUM(INDEX(1*(MID(MID(C935,10,1)*2,ROW(INDIRECT("1:"&amp;LEN(MID(C935,10,1)*2))),1)),,)),1),1),"0")</f>
        <v>#VALUE!</v>
      </c>
      <c r="AA935" s="81" t="str">
        <f t="shared" si="313"/>
        <v/>
      </c>
      <c r="AB935" s="83" t="b">
        <f t="shared" si="314"/>
        <v>0</v>
      </c>
      <c r="AC935" s="154">
        <f t="shared" si="326"/>
        <v>0</v>
      </c>
      <c r="AD935" s="154">
        <f>SUMIF($C$15:C934,C935,$AC$15:AC934)</f>
        <v>0</v>
      </c>
      <c r="AE935" s="15">
        <f t="shared" si="327"/>
        <v>10000</v>
      </c>
      <c r="AF935" s="154">
        <f t="shared" si="328"/>
        <v>0</v>
      </c>
    </row>
    <row r="936" spans="1:32" s="30" customFormat="1" x14ac:dyDescent="0.25">
      <c r="A936" s="19">
        <v>921</v>
      </c>
      <c r="B936" s="20"/>
      <c r="C936" s="107"/>
      <c r="D936" s="20"/>
      <c r="E936" s="20"/>
      <c r="F936" s="20"/>
      <c r="G936" s="122"/>
      <c r="H936" s="156">
        <f t="shared" si="315"/>
        <v>0</v>
      </c>
      <c r="I936" s="117" t="str">
        <f t="shared" si="316"/>
        <v/>
      </c>
      <c r="J936" s="80" t="b">
        <f t="shared" si="317"/>
        <v>0</v>
      </c>
      <c r="K936" s="80" t="str">
        <f t="shared" si="318"/>
        <v/>
      </c>
      <c r="L936" s="80" t="b">
        <f>IF(C936="",FALSE,IFERROR(NOT(MATCH(C936,'Anställda och korttidsarbete'!$C:$C,0)&gt;0),TRUE))</f>
        <v>0</v>
      </c>
      <c r="M936" s="80" t="str">
        <f t="shared" si="319"/>
        <v/>
      </c>
      <c r="N936" s="80" t="b">
        <f t="shared" si="320"/>
        <v>0</v>
      </c>
      <c r="O936" s="80" t="str">
        <f t="shared" si="321"/>
        <v/>
      </c>
      <c r="P936" s="13" t="b">
        <f t="shared" si="322"/>
        <v>0</v>
      </c>
      <c r="Q936" s="80" t="str">
        <f t="shared" si="323"/>
        <v/>
      </c>
      <c r="R936" s="80" t="b">
        <f t="shared" si="324"/>
        <v>0</v>
      </c>
      <c r="S936" s="81" t="e">
        <f t="shared" si="308"/>
        <v>#VALUE!</v>
      </c>
      <c r="T936" s="81" t="e">
        <f t="shared" si="309"/>
        <v>#VALUE!</v>
      </c>
      <c r="U936" s="81" t="e">
        <f t="shared" si="310"/>
        <v>#VALUE!</v>
      </c>
      <c r="V936" s="82" t="e">
        <f t="shared" si="311"/>
        <v>#VALUE!</v>
      </c>
      <c r="W936" s="82" t="e">
        <f t="shared" si="325"/>
        <v>#VALUE!</v>
      </c>
      <c r="X936" s="82" t="b">
        <f t="shared" si="329"/>
        <v>0</v>
      </c>
      <c r="Y936" s="72" t="str">
        <f t="shared" si="312"/>
        <v/>
      </c>
      <c r="Z936" s="81" t="e" cm="1">
        <f t="array" aca="1" ref="Z936" ca="1">TEXT(RIGHT(10-RIGHT(SUM(INDEX(1*(MID(MID(C936,1,1)*2,ROW(INDIRECT("1:"&amp;LEN(MID(C936,1,1)*2))),1)),,))+MID(C936,2,1)+
SUM(INDEX(1*(MID(MID(C936,3,1)*2,ROW(INDIRECT("1:"&amp;LEN(MID(C936,3,1)*2))),1)),,))+MID(C936,4,1)+
SUM(INDEX(1*(MID(MID(C936,5,1)*2,ROW(INDIRECT("1:"&amp;LEN(MID(C936,5,1)*2))),1)),,))+MID(C936,6,1)+
SUM(INDEX(1*(MID(MID(C936,8,1)*2,ROW(INDIRECT("1:"&amp;LEN(MID(C936,8,1)*2))),1)),,))+MID(C936,9,1)+
SUM(INDEX(1*(MID(MID(C936,10,1)*2,ROW(INDIRECT("1:"&amp;LEN(MID(C936,10,1)*2))),1)),,)),1),1),"0")</f>
        <v>#VALUE!</v>
      </c>
      <c r="AA936" s="81" t="str">
        <f t="shared" si="313"/>
        <v/>
      </c>
      <c r="AB936" s="83" t="b">
        <f t="shared" si="314"/>
        <v>0</v>
      </c>
      <c r="AC936" s="154">
        <f t="shared" si="326"/>
        <v>0</v>
      </c>
      <c r="AD936" s="154">
        <f>SUMIF($C$15:C935,C936,$AC$15:AC935)</f>
        <v>0</v>
      </c>
      <c r="AE936" s="15">
        <f t="shared" si="327"/>
        <v>10000</v>
      </c>
      <c r="AF936" s="154">
        <f t="shared" si="328"/>
        <v>0</v>
      </c>
    </row>
    <row r="937" spans="1:32" s="30" customFormat="1" x14ac:dyDescent="0.25">
      <c r="A937" s="19">
        <v>922</v>
      </c>
      <c r="B937" s="20"/>
      <c r="C937" s="107"/>
      <c r="D937" s="20"/>
      <c r="E937" s="20"/>
      <c r="F937" s="20"/>
      <c r="G937" s="122"/>
      <c r="H937" s="156">
        <f t="shared" si="315"/>
        <v>0</v>
      </c>
      <c r="I937" s="117" t="str">
        <f t="shared" si="316"/>
        <v/>
      </c>
      <c r="J937" s="80" t="b">
        <f t="shared" si="317"/>
        <v>0</v>
      </c>
      <c r="K937" s="80" t="str">
        <f t="shared" si="318"/>
        <v/>
      </c>
      <c r="L937" s="80" t="b">
        <f>IF(C937="",FALSE,IFERROR(NOT(MATCH(C937,'Anställda och korttidsarbete'!$C:$C,0)&gt;0),TRUE))</f>
        <v>0</v>
      </c>
      <c r="M937" s="80" t="str">
        <f t="shared" si="319"/>
        <v/>
      </c>
      <c r="N937" s="80" t="b">
        <f t="shared" si="320"/>
        <v>0</v>
      </c>
      <c r="O937" s="80" t="str">
        <f t="shared" si="321"/>
        <v/>
      </c>
      <c r="P937" s="13" t="b">
        <f t="shared" si="322"/>
        <v>0</v>
      </c>
      <c r="Q937" s="80" t="str">
        <f t="shared" si="323"/>
        <v/>
      </c>
      <c r="R937" s="80" t="b">
        <f t="shared" si="324"/>
        <v>0</v>
      </c>
      <c r="S937" s="81" t="e">
        <f t="shared" si="308"/>
        <v>#VALUE!</v>
      </c>
      <c r="T937" s="81" t="e">
        <f t="shared" si="309"/>
        <v>#VALUE!</v>
      </c>
      <c r="U937" s="81" t="e">
        <f t="shared" si="310"/>
        <v>#VALUE!</v>
      </c>
      <c r="V937" s="82" t="e">
        <f t="shared" si="311"/>
        <v>#VALUE!</v>
      </c>
      <c r="W937" s="82" t="e">
        <f t="shared" si="325"/>
        <v>#VALUE!</v>
      </c>
      <c r="X937" s="82" t="b">
        <f t="shared" si="329"/>
        <v>0</v>
      </c>
      <c r="Y937" s="72" t="str">
        <f t="shared" si="312"/>
        <v/>
      </c>
      <c r="Z937" s="81" t="e" cm="1">
        <f t="array" aca="1" ref="Z937" ca="1">TEXT(RIGHT(10-RIGHT(SUM(INDEX(1*(MID(MID(C937,1,1)*2,ROW(INDIRECT("1:"&amp;LEN(MID(C937,1,1)*2))),1)),,))+MID(C937,2,1)+
SUM(INDEX(1*(MID(MID(C937,3,1)*2,ROW(INDIRECT("1:"&amp;LEN(MID(C937,3,1)*2))),1)),,))+MID(C937,4,1)+
SUM(INDEX(1*(MID(MID(C937,5,1)*2,ROW(INDIRECT("1:"&amp;LEN(MID(C937,5,1)*2))),1)),,))+MID(C937,6,1)+
SUM(INDEX(1*(MID(MID(C937,8,1)*2,ROW(INDIRECT("1:"&amp;LEN(MID(C937,8,1)*2))),1)),,))+MID(C937,9,1)+
SUM(INDEX(1*(MID(MID(C937,10,1)*2,ROW(INDIRECT("1:"&amp;LEN(MID(C937,10,1)*2))),1)),,)),1),1),"0")</f>
        <v>#VALUE!</v>
      </c>
      <c r="AA937" s="81" t="str">
        <f t="shared" si="313"/>
        <v/>
      </c>
      <c r="AB937" s="83" t="b">
        <f t="shared" si="314"/>
        <v>0</v>
      </c>
      <c r="AC937" s="154">
        <f t="shared" si="326"/>
        <v>0</v>
      </c>
      <c r="AD937" s="154">
        <f>SUMIF($C$15:C936,C937,$AC$15:AC936)</f>
        <v>0</v>
      </c>
      <c r="AE937" s="15">
        <f t="shared" si="327"/>
        <v>10000</v>
      </c>
      <c r="AF937" s="154">
        <f t="shared" si="328"/>
        <v>0</v>
      </c>
    </row>
    <row r="938" spans="1:32" s="30" customFormat="1" x14ac:dyDescent="0.25">
      <c r="A938" s="19">
        <v>923</v>
      </c>
      <c r="B938" s="20"/>
      <c r="C938" s="107"/>
      <c r="D938" s="20"/>
      <c r="E938" s="20"/>
      <c r="F938" s="20"/>
      <c r="G938" s="122"/>
      <c r="H938" s="156">
        <f t="shared" si="315"/>
        <v>0</v>
      </c>
      <c r="I938" s="117" t="str">
        <f t="shared" si="316"/>
        <v/>
      </c>
      <c r="J938" s="80" t="b">
        <f t="shared" si="317"/>
        <v>0</v>
      </c>
      <c r="K938" s="80" t="str">
        <f t="shared" si="318"/>
        <v/>
      </c>
      <c r="L938" s="80" t="b">
        <f>IF(C938="",FALSE,IFERROR(NOT(MATCH(C938,'Anställda och korttidsarbete'!$C:$C,0)&gt;0),TRUE))</f>
        <v>0</v>
      </c>
      <c r="M938" s="80" t="str">
        <f t="shared" si="319"/>
        <v/>
      </c>
      <c r="N938" s="80" t="b">
        <f t="shared" si="320"/>
        <v>0</v>
      </c>
      <c r="O938" s="80" t="str">
        <f t="shared" si="321"/>
        <v/>
      </c>
      <c r="P938" s="13" t="b">
        <f t="shared" si="322"/>
        <v>0</v>
      </c>
      <c r="Q938" s="80" t="str">
        <f t="shared" si="323"/>
        <v/>
      </c>
      <c r="R938" s="80" t="b">
        <f t="shared" si="324"/>
        <v>0</v>
      </c>
      <c r="S938" s="81" t="e">
        <f t="shared" si="308"/>
        <v>#VALUE!</v>
      </c>
      <c r="T938" s="81" t="e">
        <f t="shared" si="309"/>
        <v>#VALUE!</v>
      </c>
      <c r="U938" s="81" t="e">
        <f t="shared" si="310"/>
        <v>#VALUE!</v>
      </c>
      <c r="V938" s="82" t="e">
        <f t="shared" si="311"/>
        <v>#VALUE!</v>
      </c>
      <c r="W938" s="82" t="e">
        <f t="shared" si="325"/>
        <v>#VALUE!</v>
      </c>
      <c r="X938" s="82" t="b">
        <f t="shared" si="329"/>
        <v>0</v>
      </c>
      <c r="Y938" s="72" t="str">
        <f t="shared" si="312"/>
        <v/>
      </c>
      <c r="Z938" s="81" t="e" cm="1">
        <f t="array" aca="1" ref="Z938" ca="1">TEXT(RIGHT(10-RIGHT(SUM(INDEX(1*(MID(MID(C938,1,1)*2,ROW(INDIRECT("1:"&amp;LEN(MID(C938,1,1)*2))),1)),,))+MID(C938,2,1)+
SUM(INDEX(1*(MID(MID(C938,3,1)*2,ROW(INDIRECT("1:"&amp;LEN(MID(C938,3,1)*2))),1)),,))+MID(C938,4,1)+
SUM(INDEX(1*(MID(MID(C938,5,1)*2,ROW(INDIRECT("1:"&amp;LEN(MID(C938,5,1)*2))),1)),,))+MID(C938,6,1)+
SUM(INDEX(1*(MID(MID(C938,8,1)*2,ROW(INDIRECT("1:"&amp;LEN(MID(C938,8,1)*2))),1)),,))+MID(C938,9,1)+
SUM(INDEX(1*(MID(MID(C938,10,1)*2,ROW(INDIRECT("1:"&amp;LEN(MID(C938,10,1)*2))),1)),,)),1),1),"0")</f>
        <v>#VALUE!</v>
      </c>
      <c r="AA938" s="81" t="str">
        <f t="shared" si="313"/>
        <v/>
      </c>
      <c r="AB938" s="83" t="b">
        <f t="shared" si="314"/>
        <v>0</v>
      </c>
      <c r="AC938" s="154">
        <f t="shared" si="326"/>
        <v>0</v>
      </c>
      <c r="AD938" s="154">
        <f>SUMIF($C$15:C937,C938,$AC$15:AC937)</f>
        <v>0</v>
      </c>
      <c r="AE938" s="15">
        <f t="shared" si="327"/>
        <v>10000</v>
      </c>
      <c r="AF938" s="154">
        <f t="shared" si="328"/>
        <v>0</v>
      </c>
    </row>
    <row r="939" spans="1:32" s="30" customFormat="1" x14ac:dyDescent="0.25">
      <c r="A939" s="19">
        <v>924</v>
      </c>
      <c r="B939" s="20"/>
      <c r="C939" s="107"/>
      <c r="D939" s="20"/>
      <c r="E939" s="20"/>
      <c r="F939" s="20"/>
      <c r="G939" s="122"/>
      <c r="H939" s="156">
        <f t="shared" si="315"/>
        <v>0</v>
      </c>
      <c r="I939" s="117" t="str">
        <f t="shared" si="316"/>
        <v/>
      </c>
      <c r="J939" s="80" t="b">
        <f t="shared" si="317"/>
        <v>0</v>
      </c>
      <c r="K939" s="80" t="str">
        <f t="shared" si="318"/>
        <v/>
      </c>
      <c r="L939" s="80" t="b">
        <f>IF(C939="",FALSE,IFERROR(NOT(MATCH(C939,'Anställda och korttidsarbete'!$C:$C,0)&gt;0),TRUE))</f>
        <v>0</v>
      </c>
      <c r="M939" s="80" t="str">
        <f t="shared" si="319"/>
        <v/>
      </c>
      <c r="N939" s="80" t="b">
        <f t="shared" si="320"/>
        <v>0</v>
      </c>
      <c r="O939" s="80" t="str">
        <f t="shared" si="321"/>
        <v/>
      </c>
      <c r="P939" s="13" t="b">
        <f t="shared" si="322"/>
        <v>0</v>
      </c>
      <c r="Q939" s="80" t="str">
        <f t="shared" si="323"/>
        <v/>
      </c>
      <c r="R939" s="80" t="b">
        <f t="shared" si="324"/>
        <v>0</v>
      </c>
      <c r="S939" s="81" t="e">
        <f t="shared" si="308"/>
        <v>#VALUE!</v>
      </c>
      <c r="T939" s="81" t="e">
        <f t="shared" si="309"/>
        <v>#VALUE!</v>
      </c>
      <c r="U939" s="81" t="e">
        <f t="shared" si="310"/>
        <v>#VALUE!</v>
      </c>
      <c r="V939" s="82" t="e">
        <f t="shared" si="311"/>
        <v>#VALUE!</v>
      </c>
      <c r="W939" s="82" t="e">
        <f t="shared" si="325"/>
        <v>#VALUE!</v>
      </c>
      <c r="X939" s="82" t="b">
        <f t="shared" si="329"/>
        <v>0</v>
      </c>
      <c r="Y939" s="72" t="str">
        <f t="shared" si="312"/>
        <v/>
      </c>
      <c r="Z939" s="81" t="e" cm="1">
        <f t="array" aca="1" ref="Z939" ca="1">TEXT(RIGHT(10-RIGHT(SUM(INDEX(1*(MID(MID(C939,1,1)*2,ROW(INDIRECT("1:"&amp;LEN(MID(C939,1,1)*2))),1)),,))+MID(C939,2,1)+
SUM(INDEX(1*(MID(MID(C939,3,1)*2,ROW(INDIRECT("1:"&amp;LEN(MID(C939,3,1)*2))),1)),,))+MID(C939,4,1)+
SUM(INDEX(1*(MID(MID(C939,5,1)*2,ROW(INDIRECT("1:"&amp;LEN(MID(C939,5,1)*2))),1)),,))+MID(C939,6,1)+
SUM(INDEX(1*(MID(MID(C939,8,1)*2,ROW(INDIRECT("1:"&amp;LEN(MID(C939,8,1)*2))),1)),,))+MID(C939,9,1)+
SUM(INDEX(1*(MID(MID(C939,10,1)*2,ROW(INDIRECT("1:"&amp;LEN(MID(C939,10,1)*2))),1)),,)),1),1),"0")</f>
        <v>#VALUE!</v>
      </c>
      <c r="AA939" s="81" t="str">
        <f t="shared" si="313"/>
        <v/>
      </c>
      <c r="AB939" s="83" t="b">
        <f t="shared" si="314"/>
        <v>0</v>
      </c>
      <c r="AC939" s="154">
        <f t="shared" si="326"/>
        <v>0</v>
      </c>
      <c r="AD939" s="154">
        <f>SUMIF($C$15:C938,C939,$AC$15:AC938)</f>
        <v>0</v>
      </c>
      <c r="AE939" s="15">
        <f t="shared" si="327"/>
        <v>10000</v>
      </c>
      <c r="AF939" s="154">
        <f t="shared" si="328"/>
        <v>0</v>
      </c>
    </row>
    <row r="940" spans="1:32" s="30" customFormat="1" x14ac:dyDescent="0.25">
      <c r="A940" s="19">
        <v>925</v>
      </c>
      <c r="B940" s="20"/>
      <c r="C940" s="107"/>
      <c r="D940" s="20"/>
      <c r="E940" s="20"/>
      <c r="F940" s="20"/>
      <c r="G940" s="122"/>
      <c r="H940" s="156">
        <f t="shared" si="315"/>
        <v>0</v>
      </c>
      <c r="I940" s="117" t="str">
        <f t="shared" si="316"/>
        <v/>
      </c>
      <c r="J940" s="80" t="b">
        <f t="shared" si="317"/>
        <v>0</v>
      </c>
      <c r="K940" s="80" t="str">
        <f t="shared" si="318"/>
        <v/>
      </c>
      <c r="L940" s="80" t="b">
        <f>IF(C940="",FALSE,IFERROR(NOT(MATCH(C940,'Anställda och korttidsarbete'!$C:$C,0)&gt;0),TRUE))</f>
        <v>0</v>
      </c>
      <c r="M940" s="80" t="str">
        <f t="shared" si="319"/>
        <v/>
      </c>
      <c r="N940" s="80" t="b">
        <f t="shared" si="320"/>
        <v>0</v>
      </c>
      <c r="O940" s="80" t="str">
        <f t="shared" si="321"/>
        <v/>
      </c>
      <c r="P940" s="13" t="b">
        <f t="shared" si="322"/>
        <v>0</v>
      </c>
      <c r="Q940" s="80" t="str">
        <f t="shared" si="323"/>
        <v/>
      </c>
      <c r="R940" s="80" t="b">
        <f t="shared" si="324"/>
        <v>0</v>
      </c>
      <c r="S940" s="81" t="e">
        <f t="shared" si="308"/>
        <v>#VALUE!</v>
      </c>
      <c r="T940" s="81" t="e">
        <f t="shared" si="309"/>
        <v>#VALUE!</v>
      </c>
      <c r="U940" s="81" t="e">
        <f t="shared" si="310"/>
        <v>#VALUE!</v>
      </c>
      <c r="V940" s="82" t="e">
        <f t="shared" si="311"/>
        <v>#VALUE!</v>
      </c>
      <c r="W940" s="82" t="e">
        <f t="shared" si="325"/>
        <v>#VALUE!</v>
      </c>
      <c r="X940" s="82" t="b">
        <f t="shared" si="329"/>
        <v>0</v>
      </c>
      <c r="Y940" s="72" t="str">
        <f t="shared" si="312"/>
        <v/>
      </c>
      <c r="Z940" s="81" t="e" cm="1">
        <f t="array" aca="1" ref="Z940" ca="1">TEXT(RIGHT(10-RIGHT(SUM(INDEX(1*(MID(MID(C940,1,1)*2,ROW(INDIRECT("1:"&amp;LEN(MID(C940,1,1)*2))),1)),,))+MID(C940,2,1)+
SUM(INDEX(1*(MID(MID(C940,3,1)*2,ROW(INDIRECT("1:"&amp;LEN(MID(C940,3,1)*2))),1)),,))+MID(C940,4,1)+
SUM(INDEX(1*(MID(MID(C940,5,1)*2,ROW(INDIRECT("1:"&amp;LEN(MID(C940,5,1)*2))),1)),,))+MID(C940,6,1)+
SUM(INDEX(1*(MID(MID(C940,8,1)*2,ROW(INDIRECT("1:"&amp;LEN(MID(C940,8,1)*2))),1)),,))+MID(C940,9,1)+
SUM(INDEX(1*(MID(MID(C940,10,1)*2,ROW(INDIRECT("1:"&amp;LEN(MID(C940,10,1)*2))),1)),,)),1),1),"0")</f>
        <v>#VALUE!</v>
      </c>
      <c r="AA940" s="81" t="str">
        <f t="shared" si="313"/>
        <v/>
      </c>
      <c r="AB940" s="83" t="b">
        <f t="shared" si="314"/>
        <v>0</v>
      </c>
      <c r="AC940" s="154">
        <f t="shared" si="326"/>
        <v>0</v>
      </c>
      <c r="AD940" s="154">
        <f>SUMIF($C$15:C939,C940,$AC$15:AC939)</f>
        <v>0</v>
      </c>
      <c r="AE940" s="15">
        <f t="shared" si="327"/>
        <v>10000</v>
      </c>
      <c r="AF940" s="154">
        <f t="shared" si="328"/>
        <v>0</v>
      </c>
    </row>
    <row r="941" spans="1:32" s="30" customFormat="1" x14ac:dyDescent="0.25">
      <c r="A941" s="19">
        <v>926</v>
      </c>
      <c r="B941" s="20"/>
      <c r="C941" s="107"/>
      <c r="D941" s="20"/>
      <c r="E941" s="20"/>
      <c r="F941" s="20"/>
      <c r="G941" s="122"/>
      <c r="H941" s="156">
        <f t="shared" si="315"/>
        <v>0</v>
      </c>
      <c r="I941" s="117" t="str">
        <f t="shared" si="316"/>
        <v/>
      </c>
      <c r="J941" s="80" t="b">
        <f t="shared" si="317"/>
        <v>0</v>
      </c>
      <c r="K941" s="80" t="str">
        <f t="shared" si="318"/>
        <v/>
      </c>
      <c r="L941" s="80" t="b">
        <f>IF(C941="",FALSE,IFERROR(NOT(MATCH(C941,'Anställda och korttidsarbete'!$C:$C,0)&gt;0),TRUE))</f>
        <v>0</v>
      </c>
      <c r="M941" s="80" t="str">
        <f t="shared" si="319"/>
        <v/>
      </c>
      <c r="N941" s="80" t="b">
        <f t="shared" si="320"/>
        <v>0</v>
      </c>
      <c r="O941" s="80" t="str">
        <f t="shared" si="321"/>
        <v/>
      </c>
      <c r="P941" s="13" t="b">
        <f t="shared" si="322"/>
        <v>0</v>
      </c>
      <c r="Q941" s="80" t="str">
        <f t="shared" si="323"/>
        <v/>
      </c>
      <c r="R941" s="80" t="b">
        <f t="shared" si="324"/>
        <v>0</v>
      </c>
      <c r="S941" s="81" t="e">
        <f t="shared" si="308"/>
        <v>#VALUE!</v>
      </c>
      <c r="T941" s="81" t="e">
        <f t="shared" si="309"/>
        <v>#VALUE!</v>
      </c>
      <c r="U941" s="81" t="e">
        <f t="shared" si="310"/>
        <v>#VALUE!</v>
      </c>
      <c r="V941" s="82" t="e">
        <f t="shared" si="311"/>
        <v>#VALUE!</v>
      </c>
      <c r="W941" s="82" t="e">
        <f t="shared" si="325"/>
        <v>#VALUE!</v>
      </c>
      <c r="X941" s="82" t="b">
        <f t="shared" si="329"/>
        <v>0</v>
      </c>
      <c r="Y941" s="72" t="str">
        <f t="shared" si="312"/>
        <v/>
      </c>
      <c r="Z941" s="81" t="e" cm="1">
        <f t="array" aca="1" ref="Z941" ca="1">TEXT(RIGHT(10-RIGHT(SUM(INDEX(1*(MID(MID(C941,1,1)*2,ROW(INDIRECT("1:"&amp;LEN(MID(C941,1,1)*2))),1)),,))+MID(C941,2,1)+
SUM(INDEX(1*(MID(MID(C941,3,1)*2,ROW(INDIRECT("1:"&amp;LEN(MID(C941,3,1)*2))),1)),,))+MID(C941,4,1)+
SUM(INDEX(1*(MID(MID(C941,5,1)*2,ROW(INDIRECT("1:"&amp;LEN(MID(C941,5,1)*2))),1)),,))+MID(C941,6,1)+
SUM(INDEX(1*(MID(MID(C941,8,1)*2,ROW(INDIRECT("1:"&amp;LEN(MID(C941,8,1)*2))),1)),,))+MID(C941,9,1)+
SUM(INDEX(1*(MID(MID(C941,10,1)*2,ROW(INDIRECT("1:"&amp;LEN(MID(C941,10,1)*2))),1)),,)),1),1),"0")</f>
        <v>#VALUE!</v>
      </c>
      <c r="AA941" s="81" t="str">
        <f t="shared" si="313"/>
        <v/>
      </c>
      <c r="AB941" s="83" t="b">
        <f t="shared" si="314"/>
        <v>0</v>
      </c>
      <c r="AC941" s="154">
        <f t="shared" si="326"/>
        <v>0</v>
      </c>
      <c r="AD941" s="154">
        <f>SUMIF($C$15:C940,C941,$AC$15:AC940)</f>
        <v>0</v>
      </c>
      <c r="AE941" s="15">
        <f t="shared" si="327"/>
        <v>10000</v>
      </c>
      <c r="AF941" s="154">
        <f t="shared" si="328"/>
        <v>0</v>
      </c>
    </row>
    <row r="942" spans="1:32" s="30" customFormat="1" x14ac:dyDescent="0.25">
      <c r="A942" s="19">
        <v>927</v>
      </c>
      <c r="B942" s="20"/>
      <c r="C942" s="107"/>
      <c r="D942" s="20"/>
      <c r="E942" s="20"/>
      <c r="F942" s="20"/>
      <c r="G942" s="122"/>
      <c r="H942" s="156">
        <f t="shared" si="315"/>
        <v>0</v>
      </c>
      <c r="I942" s="117" t="str">
        <f t="shared" si="316"/>
        <v/>
      </c>
      <c r="J942" s="80" t="b">
        <f t="shared" si="317"/>
        <v>0</v>
      </c>
      <c r="K942" s="80" t="str">
        <f t="shared" si="318"/>
        <v/>
      </c>
      <c r="L942" s="80" t="b">
        <f>IF(C942="",FALSE,IFERROR(NOT(MATCH(C942,'Anställda och korttidsarbete'!$C:$C,0)&gt;0),TRUE))</f>
        <v>0</v>
      </c>
      <c r="M942" s="80" t="str">
        <f t="shared" si="319"/>
        <v/>
      </c>
      <c r="N942" s="80" t="b">
        <f t="shared" si="320"/>
        <v>0</v>
      </c>
      <c r="O942" s="80" t="str">
        <f t="shared" si="321"/>
        <v/>
      </c>
      <c r="P942" s="13" t="b">
        <f t="shared" si="322"/>
        <v>0</v>
      </c>
      <c r="Q942" s="80" t="str">
        <f t="shared" si="323"/>
        <v/>
      </c>
      <c r="R942" s="80" t="b">
        <f t="shared" si="324"/>
        <v>0</v>
      </c>
      <c r="S942" s="81" t="e">
        <f t="shared" si="308"/>
        <v>#VALUE!</v>
      </c>
      <c r="T942" s="81" t="e">
        <f t="shared" si="309"/>
        <v>#VALUE!</v>
      </c>
      <c r="U942" s="81" t="e">
        <f t="shared" si="310"/>
        <v>#VALUE!</v>
      </c>
      <c r="V942" s="82" t="e">
        <f t="shared" si="311"/>
        <v>#VALUE!</v>
      </c>
      <c r="W942" s="82" t="e">
        <f t="shared" si="325"/>
        <v>#VALUE!</v>
      </c>
      <c r="X942" s="82" t="b">
        <f t="shared" si="329"/>
        <v>0</v>
      </c>
      <c r="Y942" s="72" t="str">
        <f t="shared" si="312"/>
        <v/>
      </c>
      <c r="Z942" s="81" t="e" cm="1">
        <f t="array" aca="1" ref="Z942" ca="1">TEXT(RIGHT(10-RIGHT(SUM(INDEX(1*(MID(MID(C942,1,1)*2,ROW(INDIRECT("1:"&amp;LEN(MID(C942,1,1)*2))),1)),,))+MID(C942,2,1)+
SUM(INDEX(1*(MID(MID(C942,3,1)*2,ROW(INDIRECT("1:"&amp;LEN(MID(C942,3,1)*2))),1)),,))+MID(C942,4,1)+
SUM(INDEX(1*(MID(MID(C942,5,1)*2,ROW(INDIRECT("1:"&amp;LEN(MID(C942,5,1)*2))),1)),,))+MID(C942,6,1)+
SUM(INDEX(1*(MID(MID(C942,8,1)*2,ROW(INDIRECT("1:"&amp;LEN(MID(C942,8,1)*2))),1)),,))+MID(C942,9,1)+
SUM(INDEX(1*(MID(MID(C942,10,1)*2,ROW(INDIRECT("1:"&amp;LEN(MID(C942,10,1)*2))),1)),,)),1),1),"0")</f>
        <v>#VALUE!</v>
      </c>
      <c r="AA942" s="81" t="str">
        <f t="shared" si="313"/>
        <v/>
      </c>
      <c r="AB942" s="83" t="b">
        <f t="shared" si="314"/>
        <v>0</v>
      </c>
      <c r="AC942" s="154">
        <f t="shared" si="326"/>
        <v>0</v>
      </c>
      <c r="AD942" s="154">
        <f>SUMIF($C$15:C941,C942,$AC$15:AC941)</f>
        <v>0</v>
      </c>
      <c r="AE942" s="15">
        <f t="shared" si="327"/>
        <v>10000</v>
      </c>
      <c r="AF942" s="154">
        <f t="shared" si="328"/>
        <v>0</v>
      </c>
    </row>
    <row r="943" spans="1:32" s="30" customFormat="1" x14ac:dyDescent="0.25">
      <c r="A943" s="19">
        <v>928</v>
      </c>
      <c r="B943" s="20"/>
      <c r="C943" s="107"/>
      <c r="D943" s="20"/>
      <c r="E943" s="20"/>
      <c r="F943" s="20"/>
      <c r="G943" s="122"/>
      <c r="H943" s="156">
        <f t="shared" si="315"/>
        <v>0</v>
      </c>
      <c r="I943" s="117" t="str">
        <f t="shared" si="316"/>
        <v/>
      </c>
      <c r="J943" s="80" t="b">
        <f t="shared" si="317"/>
        <v>0</v>
      </c>
      <c r="K943" s="80" t="str">
        <f t="shared" si="318"/>
        <v/>
      </c>
      <c r="L943" s="80" t="b">
        <f>IF(C943="",FALSE,IFERROR(NOT(MATCH(C943,'Anställda och korttidsarbete'!$C:$C,0)&gt;0),TRUE))</f>
        <v>0</v>
      </c>
      <c r="M943" s="80" t="str">
        <f t="shared" si="319"/>
        <v/>
      </c>
      <c r="N943" s="80" t="b">
        <f t="shared" si="320"/>
        <v>0</v>
      </c>
      <c r="O943" s="80" t="str">
        <f t="shared" si="321"/>
        <v/>
      </c>
      <c r="P943" s="13" t="b">
        <f t="shared" si="322"/>
        <v>0</v>
      </c>
      <c r="Q943" s="80" t="str">
        <f t="shared" si="323"/>
        <v/>
      </c>
      <c r="R943" s="80" t="b">
        <f t="shared" si="324"/>
        <v>0</v>
      </c>
      <c r="S943" s="81" t="e">
        <f t="shared" si="308"/>
        <v>#VALUE!</v>
      </c>
      <c r="T943" s="81" t="e">
        <f t="shared" si="309"/>
        <v>#VALUE!</v>
      </c>
      <c r="U943" s="81" t="e">
        <f t="shared" si="310"/>
        <v>#VALUE!</v>
      </c>
      <c r="V943" s="82" t="e">
        <f t="shared" si="311"/>
        <v>#VALUE!</v>
      </c>
      <c r="W943" s="82" t="e">
        <f t="shared" si="325"/>
        <v>#VALUE!</v>
      </c>
      <c r="X943" s="82" t="b">
        <f t="shared" si="329"/>
        <v>0</v>
      </c>
      <c r="Y943" s="72" t="str">
        <f t="shared" si="312"/>
        <v/>
      </c>
      <c r="Z943" s="81" t="e" cm="1">
        <f t="array" aca="1" ref="Z943" ca="1">TEXT(RIGHT(10-RIGHT(SUM(INDEX(1*(MID(MID(C943,1,1)*2,ROW(INDIRECT("1:"&amp;LEN(MID(C943,1,1)*2))),1)),,))+MID(C943,2,1)+
SUM(INDEX(1*(MID(MID(C943,3,1)*2,ROW(INDIRECT("1:"&amp;LEN(MID(C943,3,1)*2))),1)),,))+MID(C943,4,1)+
SUM(INDEX(1*(MID(MID(C943,5,1)*2,ROW(INDIRECT("1:"&amp;LEN(MID(C943,5,1)*2))),1)),,))+MID(C943,6,1)+
SUM(INDEX(1*(MID(MID(C943,8,1)*2,ROW(INDIRECT("1:"&amp;LEN(MID(C943,8,1)*2))),1)),,))+MID(C943,9,1)+
SUM(INDEX(1*(MID(MID(C943,10,1)*2,ROW(INDIRECT("1:"&amp;LEN(MID(C943,10,1)*2))),1)),,)),1),1),"0")</f>
        <v>#VALUE!</v>
      </c>
      <c r="AA943" s="81" t="str">
        <f t="shared" si="313"/>
        <v/>
      </c>
      <c r="AB943" s="83" t="b">
        <f t="shared" si="314"/>
        <v>0</v>
      </c>
      <c r="AC943" s="154">
        <f t="shared" si="326"/>
        <v>0</v>
      </c>
      <c r="AD943" s="154">
        <f>SUMIF($C$15:C942,C943,$AC$15:AC942)</f>
        <v>0</v>
      </c>
      <c r="AE943" s="15">
        <f t="shared" si="327"/>
        <v>10000</v>
      </c>
      <c r="AF943" s="154">
        <f t="shared" si="328"/>
        <v>0</v>
      </c>
    </row>
    <row r="944" spans="1:32" s="30" customFormat="1" x14ac:dyDescent="0.25">
      <c r="A944" s="19">
        <v>929</v>
      </c>
      <c r="B944" s="20"/>
      <c r="C944" s="107"/>
      <c r="D944" s="20"/>
      <c r="E944" s="20"/>
      <c r="F944" s="20"/>
      <c r="G944" s="122"/>
      <c r="H944" s="156">
        <f t="shared" si="315"/>
        <v>0</v>
      </c>
      <c r="I944" s="117" t="str">
        <f t="shared" si="316"/>
        <v/>
      </c>
      <c r="J944" s="80" t="b">
        <f t="shared" si="317"/>
        <v>0</v>
      </c>
      <c r="K944" s="80" t="str">
        <f t="shared" si="318"/>
        <v/>
      </c>
      <c r="L944" s="80" t="b">
        <f>IF(C944="",FALSE,IFERROR(NOT(MATCH(C944,'Anställda och korttidsarbete'!$C:$C,0)&gt;0),TRUE))</f>
        <v>0</v>
      </c>
      <c r="M944" s="80" t="str">
        <f t="shared" si="319"/>
        <v/>
      </c>
      <c r="N944" s="80" t="b">
        <f t="shared" si="320"/>
        <v>0</v>
      </c>
      <c r="O944" s="80" t="str">
        <f t="shared" si="321"/>
        <v/>
      </c>
      <c r="P944" s="13" t="b">
        <f t="shared" si="322"/>
        <v>0</v>
      </c>
      <c r="Q944" s="80" t="str">
        <f t="shared" si="323"/>
        <v/>
      </c>
      <c r="R944" s="80" t="b">
        <f t="shared" si="324"/>
        <v>0</v>
      </c>
      <c r="S944" s="81" t="e">
        <f t="shared" si="308"/>
        <v>#VALUE!</v>
      </c>
      <c r="T944" s="81" t="e">
        <f t="shared" si="309"/>
        <v>#VALUE!</v>
      </c>
      <c r="U944" s="81" t="e">
        <f t="shared" si="310"/>
        <v>#VALUE!</v>
      </c>
      <c r="V944" s="82" t="e">
        <f t="shared" si="311"/>
        <v>#VALUE!</v>
      </c>
      <c r="W944" s="82" t="e">
        <f t="shared" si="325"/>
        <v>#VALUE!</v>
      </c>
      <c r="X944" s="82" t="b">
        <f t="shared" si="329"/>
        <v>0</v>
      </c>
      <c r="Y944" s="72" t="str">
        <f t="shared" si="312"/>
        <v/>
      </c>
      <c r="Z944" s="81" t="e" cm="1">
        <f t="array" aca="1" ref="Z944" ca="1">TEXT(RIGHT(10-RIGHT(SUM(INDEX(1*(MID(MID(C944,1,1)*2,ROW(INDIRECT("1:"&amp;LEN(MID(C944,1,1)*2))),1)),,))+MID(C944,2,1)+
SUM(INDEX(1*(MID(MID(C944,3,1)*2,ROW(INDIRECT("1:"&amp;LEN(MID(C944,3,1)*2))),1)),,))+MID(C944,4,1)+
SUM(INDEX(1*(MID(MID(C944,5,1)*2,ROW(INDIRECT("1:"&amp;LEN(MID(C944,5,1)*2))),1)),,))+MID(C944,6,1)+
SUM(INDEX(1*(MID(MID(C944,8,1)*2,ROW(INDIRECT("1:"&amp;LEN(MID(C944,8,1)*2))),1)),,))+MID(C944,9,1)+
SUM(INDEX(1*(MID(MID(C944,10,1)*2,ROW(INDIRECT("1:"&amp;LEN(MID(C944,10,1)*2))),1)),,)),1),1),"0")</f>
        <v>#VALUE!</v>
      </c>
      <c r="AA944" s="81" t="str">
        <f t="shared" si="313"/>
        <v/>
      </c>
      <c r="AB944" s="83" t="b">
        <f t="shared" si="314"/>
        <v>0</v>
      </c>
      <c r="AC944" s="154">
        <f t="shared" si="326"/>
        <v>0</v>
      </c>
      <c r="AD944" s="154">
        <f>SUMIF($C$15:C943,C944,$AC$15:AC943)</f>
        <v>0</v>
      </c>
      <c r="AE944" s="15">
        <f t="shared" si="327"/>
        <v>10000</v>
      </c>
      <c r="AF944" s="154">
        <f t="shared" si="328"/>
        <v>0</v>
      </c>
    </row>
    <row r="945" spans="1:32" s="30" customFormat="1" x14ac:dyDescent="0.25">
      <c r="A945" s="19">
        <v>930</v>
      </c>
      <c r="B945" s="20"/>
      <c r="C945" s="107"/>
      <c r="D945" s="20"/>
      <c r="E945" s="20"/>
      <c r="F945" s="20"/>
      <c r="G945" s="122"/>
      <c r="H945" s="156">
        <f t="shared" si="315"/>
        <v>0</v>
      </c>
      <c r="I945" s="117" t="str">
        <f t="shared" si="316"/>
        <v/>
      </c>
      <c r="J945" s="80" t="b">
        <f t="shared" si="317"/>
        <v>0</v>
      </c>
      <c r="K945" s="80" t="str">
        <f t="shared" si="318"/>
        <v/>
      </c>
      <c r="L945" s="80" t="b">
        <f>IF(C945="",FALSE,IFERROR(NOT(MATCH(C945,'Anställda och korttidsarbete'!$C:$C,0)&gt;0),TRUE))</f>
        <v>0</v>
      </c>
      <c r="M945" s="80" t="str">
        <f t="shared" si="319"/>
        <v/>
      </c>
      <c r="N945" s="80" t="b">
        <f t="shared" si="320"/>
        <v>0</v>
      </c>
      <c r="O945" s="80" t="str">
        <f t="shared" si="321"/>
        <v/>
      </c>
      <c r="P945" s="13" t="b">
        <f t="shared" si="322"/>
        <v>0</v>
      </c>
      <c r="Q945" s="80" t="str">
        <f t="shared" si="323"/>
        <v/>
      </c>
      <c r="R945" s="80" t="b">
        <f t="shared" si="324"/>
        <v>0</v>
      </c>
      <c r="S945" s="81" t="e">
        <f t="shared" si="308"/>
        <v>#VALUE!</v>
      </c>
      <c r="T945" s="81" t="e">
        <f t="shared" si="309"/>
        <v>#VALUE!</v>
      </c>
      <c r="U945" s="81" t="e">
        <f t="shared" si="310"/>
        <v>#VALUE!</v>
      </c>
      <c r="V945" s="82" t="e">
        <f t="shared" si="311"/>
        <v>#VALUE!</v>
      </c>
      <c r="W945" s="82" t="e">
        <f t="shared" si="325"/>
        <v>#VALUE!</v>
      </c>
      <c r="X945" s="82" t="b">
        <f t="shared" si="329"/>
        <v>0</v>
      </c>
      <c r="Y945" s="72" t="str">
        <f t="shared" si="312"/>
        <v/>
      </c>
      <c r="Z945" s="81" t="e" cm="1">
        <f t="array" aca="1" ref="Z945" ca="1">TEXT(RIGHT(10-RIGHT(SUM(INDEX(1*(MID(MID(C945,1,1)*2,ROW(INDIRECT("1:"&amp;LEN(MID(C945,1,1)*2))),1)),,))+MID(C945,2,1)+
SUM(INDEX(1*(MID(MID(C945,3,1)*2,ROW(INDIRECT("1:"&amp;LEN(MID(C945,3,1)*2))),1)),,))+MID(C945,4,1)+
SUM(INDEX(1*(MID(MID(C945,5,1)*2,ROW(INDIRECT("1:"&amp;LEN(MID(C945,5,1)*2))),1)),,))+MID(C945,6,1)+
SUM(INDEX(1*(MID(MID(C945,8,1)*2,ROW(INDIRECT("1:"&amp;LEN(MID(C945,8,1)*2))),1)),,))+MID(C945,9,1)+
SUM(INDEX(1*(MID(MID(C945,10,1)*2,ROW(INDIRECT("1:"&amp;LEN(MID(C945,10,1)*2))),1)),,)),1),1),"0")</f>
        <v>#VALUE!</v>
      </c>
      <c r="AA945" s="81" t="str">
        <f t="shared" si="313"/>
        <v/>
      </c>
      <c r="AB945" s="83" t="b">
        <f t="shared" si="314"/>
        <v>0</v>
      </c>
      <c r="AC945" s="154">
        <f t="shared" si="326"/>
        <v>0</v>
      </c>
      <c r="AD945" s="154">
        <f>SUMIF($C$15:C944,C945,$AC$15:AC944)</f>
        <v>0</v>
      </c>
      <c r="AE945" s="15">
        <f t="shared" si="327"/>
        <v>10000</v>
      </c>
      <c r="AF945" s="154">
        <f t="shared" si="328"/>
        <v>0</v>
      </c>
    </row>
    <row r="946" spans="1:32" s="30" customFormat="1" x14ac:dyDescent="0.25">
      <c r="A946" s="19">
        <v>931</v>
      </c>
      <c r="B946" s="20"/>
      <c r="C946" s="107"/>
      <c r="D946" s="20"/>
      <c r="E946" s="20"/>
      <c r="F946" s="20"/>
      <c r="G946" s="122"/>
      <c r="H946" s="156">
        <f t="shared" si="315"/>
        <v>0</v>
      </c>
      <c r="I946" s="117" t="str">
        <f t="shared" si="316"/>
        <v/>
      </c>
      <c r="J946" s="80" t="b">
        <f t="shared" si="317"/>
        <v>0</v>
      </c>
      <c r="K946" s="80" t="str">
        <f t="shared" si="318"/>
        <v/>
      </c>
      <c r="L946" s="80" t="b">
        <f>IF(C946="",FALSE,IFERROR(NOT(MATCH(C946,'Anställda och korttidsarbete'!$C:$C,0)&gt;0),TRUE))</f>
        <v>0</v>
      </c>
      <c r="M946" s="80" t="str">
        <f t="shared" si="319"/>
        <v/>
      </c>
      <c r="N946" s="80" t="b">
        <f t="shared" si="320"/>
        <v>0</v>
      </c>
      <c r="O946" s="80" t="str">
        <f t="shared" si="321"/>
        <v/>
      </c>
      <c r="P946" s="13" t="b">
        <f t="shared" si="322"/>
        <v>0</v>
      </c>
      <c r="Q946" s="80" t="str">
        <f t="shared" si="323"/>
        <v/>
      </c>
      <c r="R946" s="80" t="b">
        <f t="shared" si="324"/>
        <v>0</v>
      </c>
      <c r="S946" s="81" t="e">
        <f t="shared" si="308"/>
        <v>#VALUE!</v>
      </c>
      <c r="T946" s="81" t="e">
        <f t="shared" si="309"/>
        <v>#VALUE!</v>
      </c>
      <c r="U946" s="81" t="e">
        <f t="shared" si="310"/>
        <v>#VALUE!</v>
      </c>
      <c r="V946" s="82" t="e">
        <f t="shared" si="311"/>
        <v>#VALUE!</v>
      </c>
      <c r="W946" s="82" t="e">
        <f t="shared" si="325"/>
        <v>#VALUE!</v>
      </c>
      <c r="X946" s="82" t="b">
        <f t="shared" si="329"/>
        <v>0</v>
      </c>
      <c r="Y946" s="72" t="str">
        <f t="shared" si="312"/>
        <v/>
      </c>
      <c r="Z946" s="81" t="e" cm="1">
        <f t="array" aca="1" ref="Z946" ca="1">TEXT(RIGHT(10-RIGHT(SUM(INDEX(1*(MID(MID(C946,1,1)*2,ROW(INDIRECT("1:"&amp;LEN(MID(C946,1,1)*2))),1)),,))+MID(C946,2,1)+
SUM(INDEX(1*(MID(MID(C946,3,1)*2,ROW(INDIRECT("1:"&amp;LEN(MID(C946,3,1)*2))),1)),,))+MID(C946,4,1)+
SUM(INDEX(1*(MID(MID(C946,5,1)*2,ROW(INDIRECT("1:"&amp;LEN(MID(C946,5,1)*2))),1)),,))+MID(C946,6,1)+
SUM(INDEX(1*(MID(MID(C946,8,1)*2,ROW(INDIRECT("1:"&amp;LEN(MID(C946,8,1)*2))),1)),,))+MID(C946,9,1)+
SUM(INDEX(1*(MID(MID(C946,10,1)*2,ROW(INDIRECT("1:"&amp;LEN(MID(C946,10,1)*2))),1)),,)),1),1),"0")</f>
        <v>#VALUE!</v>
      </c>
      <c r="AA946" s="81" t="str">
        <f t="shared" si="313"/>
        <v/>
      </c>
      <c r="AB946" s="83" t="b">
        <f t="shared" si="314"/>
        <v>0</v>
      </c>
      <c r="AC946" s="154">
        <f t="shared" si="326"/>
        <v>0</v>
      </c>
      <c r="AD946" s="154">
        <f>SUMIF($C$15:C945,C946,$AC$15:AC945)</f>
        <v>0</v>
      </c>
      <c r="AE946" s="15">
        <f t="shared" si="327"/>
        <v>10000</v>
      </c>
      <c r="AF946" s="154">
        <f t="shared" si="328"/>
        <v>0</v>
      </c>
    </row>
    <row r="947" spans="1:32" s="30" customFormat="1" x14ac:dyDescent="0.25">
      <c r="A947" s="19">
        <v>932</v>
      </c>
      <c r="B947" s="20"/>
      <c r="C947" s="107"/>
      <c r="D947" s="20"/>
      <c r="E947" s="20"/>
      <c r="F947" s="20"/>
      <c r="G947" s="122"/>
      <c r="H947" s="156">
        <f t="shared" si="315"/>
        <v>0</v>
      </c>
      <c r="I947" s="117" t="str">
        <f t="shared" si="316"/>
        <v/>
      </c>
      <c r="J947" s="80" t="b">
        <f t="shared" si="317"/>
        <v>0</v>
      </c>
      <c r="K947" s="80" t="str">
        <f t="shared" si="318"/>
        <v/>
      </c>
      <c r="L947" s="80" t="b">
        <f>IF(C947="",FALSE,IFERROR(NOT(MATCH(C947,'Anställda och korttidsarbete'!$C:$C,0)&gt;0),TRUE))</f>
        <v>0</v>
      </c>
      <c r="M947" s="80" t="str">
        <f t="shared" si="319"/>
        <v/>
      </c>
      <c r="N947" s="80" t="b">
        <f t="shared" si="320"/>
        <v>0</v>
      </c>
      <c r="O947" s="80" t="str">
        <f t="shared" si="321"/>
        <v/>
      </c>
      <c r="P947" s="13" t="b">
        <f t="shared" si="322"/>
        <v>0</v>
      </c>
      <c r="Q947" s="80" t="str">
        <f t="shared" si="323"/>
        <v/>
      </c>
      <c r="R947" s="80" t="b">
        <f t="shared" si="324"/>
        <v>0</v>
      </c>
      <c r="S947" s="81" t="e">
        <f t="shared" si="308"/>
        <v>#VALUE!</v>
      </c>
      <c r="T947" s="81" t="e">
        <f t="shared" si="309"/>
        <v>#VALUE!</v>
      </c>
      <c r="U947" s="81" t="e">
        <f t="shared" si="310"/>
        <v>#VALUE!</v>
      </c>
      <c r="V947" s="82" t="e">
        <f t="shared" si="311"/>
        <v>#VALUE!</v>
      </c>
      <c r="W947" s="82" t="e">
        <f t="shared" si="325"/>
        <v>#VALUE!</v>
      </c>
      <c r="X947" s="82" t="b">
        <f t="shared" si="329"/>
        <v>0</v>
      </c>
      <c r="Y947" s="72" t="str">
        <f t="shared" si="312"/>
        <v/>
      </c>
      <c r="Z947" s="81" t="e" cm="1">
        <f t="array" aca="1" ref="Z947" ca="1">TEXT(RIGHT(10-RIGHT(SUM(INDEX(1*(MID(MID(C947,1,1)*2,ROW(INDIRECT("1:"&amp;LEN(MID(C947,1,1)*2))),1)),,))+MID(C947,2,1)+
SUM(INDEX(1*(MID(MID(C947,3,1)*2,ROW(INDIRECT("1:"&amp;LEN(MID(C947,3,1)*2))),1)),,))+MID(C947,4,1)+
SUM(INDEX(1*(MID(MID(C947,5,1)*2,ROW(INDIRECT("1:"&amp;LEN(MID(C947,5,1)*2))),1)),,))+MID(C947,6,1)+
SUM(INDEX(1*(MID(MID(C947,8,1)*2,ROW(INDIRECT("1:"&amp;LEN(MID(C947,8,1)*2))),1)),,))+MID(C947,9,1)+
SUM(INDEX(1*(MID(MID(C947,10,1)*2,ROW(INDIRECT("1:"&amp;LEN(MID(C947,10,1)*2))),1)),,)),1),1),"0")</f>
        <v>#VALUE!</v>
      </c>
      <c r="AA947" s="81" t="str">
        <f t="shared" si="313"/>
        <v/>
      </c>
      <c r="AB947" s="83" t="b">
        <f t="shared" si="314"/>
        <v>0</v>
      </c>
      <c r="AC947" s="154">
        <f t="shared" si="326"/>
        <v>0</v>
      </c>
      <c r="AD947" s="154">
        <f>SUMIF($C$15:C946,C947,$AC$15:AC946)</f>
        <v>0</v>
      </c>
      <c r="AE947" s="15">
        <f t="shared" si="327"/>
        <v>10000</v>
      </c>
      <c r="AF947" s="154">
        <f t="shared" si="328"/>
        <v>0</v>
      </c>
    </row>
    <row r="948" spans="1:32" s="30" customFormat="1" x14ac:dyDescent="0.25">
      <c r="A948" s="19">
        <v>933</v>
      </c>
      <c r="B948" s="20"/>
      <c r="C948" s="107"/>
      <c r="D948" s="20"/>
      <c r="E948" s="20"/>
      <c r="F948" s="20"/>
      <c r="G948" s="122"/>
      <c r="H948" s="156">
        <f t="shared" si="315"/>
        <v>0</v>
      </c>
      <c r="I948" s="117" t="str">
        <f t="shared" si="316"/>
        <v/>
      </c>
      <c r="J948" s="80" t="b">
        <f t="shared" si="317"/>
        <v>0</v>
      </c>
      <c r="K948" s="80" t="str">
        <f t="shared" si="318"/>
        <v/>
      </c>
      <c r="L948" s="80" t="b">
        <f>IF(C948="",FALSE,IFERROR(NOT(MATCH(C948,'Anställda och korttidsarbete'!$C:$C,0)&gt;0),TRUE))</f>
        <v>0</v>
      </c>
      <c r="M948" s="80" t="str">
        <f t="shared" si="319"/>
        <v/>
      </c>
      <c r="N948" s="80" t="b">
        <f t="shared" si="320"/>
        <v>0</v>
      </c>
      <c r="O948" s="80" t="str">
        <f t="shared" si="321"/>
        <v/>
      </c>
      <c r="P948" s="13" t="b">
        <f t="shared" si="322"/>
        <v>0</v>
      </c>
      <c r="Q948" s="80" t="str">
        <f t="shared" si="323"/>
        <v/>
      </c>
      <c r="R948" s="80" t="b">
        <f t="shared" si="324"/>
        <v>0</v>
      </c>
      <c r="S948" s="81" t="e">
        <f t="shared" si="308"/>
        <v>#VALUE!</v>
      </c>
      <c r="T948" s="81" t="e">
        <f t="shared" si="309"/>
        <v>#VALUE!</v>
      </c>
      <c r="U948" s="81" t="e">
        <f t="shared" si="310"/>
        <v>#VALUE!</v>
      </c>
      <c r="V948" s="82" t="e">
        <f t="shared" si="311"/>
        <v>#VALUE!</v>
      </c>
      <c r="W948" s="82" t="e">
        <f t="shared" si="325"/>
        <v>#VALUE!</v>
      </c>
      <c r="X948" s="82" t="b">
        <f t="shared" si="329"/>
        <v>0</v>
      </c>
      <c r="Y948" s="72" t="str">
        <f t="shared" si="312"/>
        <v/>
      </c>
      <c r="Z948" s="81" t="e" cm="1">
        <f t="array" aca="1" ref="Z948" ca="1">TEXT(RIGHT(10-RIGHT(SUM(INDEX(1*(MID(MID(C948,1,1)*2,ROW(INDIRECT("1:"&amp;LEN(MID(C948,1,1)*2))),1)),,))+MID(C948,2,1)+
SUM(INDEX(1*(MID(MID(C948,3,1)*2,ROW(INDIRECT("1:"&amp;LEN(MID(C948,3,1)*2))),1)),,))+MID(C948,4,1)+
SUM(INDEX(1*(MID(MID(C948,5,1)*2,ROW(INDIRECT("1:"&amp;LEN(MID(C948,5,1)*2))),1)),,))+MID(C948,6,1)+
SUM(INDEX(1*(MID(MID(C948,8,1)*2,ROW(INDIRECT("1:"&amp;LEN(MID(C948,8,1)*2))),1)),,))+MID(C948,9,1)+
SUM(INDEX(1*(MID(MID(C948,10,1)*2,ROW(INDIRECT("1:"&amp;LEN(MID(C948,10,1)*2))),1)),,)),1),1),"0")</f>
        <v>#VALUE!</v>
      </c>
      <c r="AA948" s="81" t="str">
        <f t="shared" si="313"/>
        <v/>
      </c>
      <c r="AB948" s="83" t="b">
        <f t="shared" si="314"/>
        <v>0</v>
      </c>
      <c r="AC948" s="154">
        <f t="shared" si="326"/>
        <v>0</v>
      </c>
      <c r="AD948" s="154">
        <f>SUMIF($C$15:C947,C948,$AC$15:AC947)</f>
        <v>0</v>
      </c>
      <c r="AE948" s="15">
        <f t="shared" si="327"/>
        <v>10000</v>
      </c>
      <c r="AF948" s="154">
        <f t="shared" si="328"/>
        <v>0</v>
      </c>
    </row>
    <row r="949" spans="1:32" s="30" customFormat="1" x14ac:dyDescent="0.25">
      <c r="A949" s="19">
        <v>934</v>
      </c>
      <c r="B949" s="20"/>
      <c r="C949" s="107"/>
      <c r="D949" s="20"/>
      <c r="E949" s="20"/>
      <c r="F949" s="20"/>
      <c r="G949" s="122"/>
      <c r="H949" s="156">
        <f t="shared" si="315"/>
        <v>0</v>
      </c>
      <c r="I949" s="117" t="str">
        <f t="shared" si="316"/>
        <v/>
      </c>
      <c r="J949" s="80" t="b">
        <f t="shared" si="317"/>
        <v>0</v>
      </c>
      <c r="K949" s="80" t="str">
        <f t="shared" si="318"/>
        <v/>
      </c>
      <c r="L949" s="80" t="b">
        <f>IF(C949="",FALSE,IFERROR(NOT(MATCH(C949,'Anställda och korttidsarbete'!$C:$C,0)&gt;0),TRUE))</f>
        <v>0</v>
      </c>
      <c r="M949" s="80" t="str">
        <f t="shared" si="319"/>
        <v/>
      </c>
      <c r="N949" s="80" t="b">
        <f t="shared" si="320"/>
        <v>0</v>
      </c>
      <c r="O949" s="80" t="str">
        <f t="shared" si="321"/>
        <v/>
      </c>
      <c r="P949" s="13" t="b">
        <f t="shared" si="322"/>
        <v>0</v>
      </c>
      <c r="Q949" s="80" t="str">
        <f t="shared" si="323"/>
        <v/>
      </c>
      <c r="R949" s="80" t="b">
        <f t="shared" si="324"/>
        <v>0</v>
      </c>
      <c r="S949" s="81" t="e">
        <f t="shared" si="308"/>
        <v>#VALUE!</v>
      </c>
      <c r="T949" s="81" t="e">
        <f t="shared" si="309"/>
        <v>#VALUE!</v>
      </c>
      <c r="U949" s="81" t="e">
        <f t="shared" si="310"/>
        <v>#VALUE!</v>
      </c>
      <c r="V949" s="82" t="e">
        <f t="shared" si="311"/>
        <v>#VALUE!</v>
      </c>
      <c r="W949" s="82" t="e">
        <f t="shared" si="325"/>
        <v>#VALUE!</v>
      </c>
      <c r="X949" s="82" t="b">
        <f t="shared" si="329"/>
        <v>0</v>
      </c>
      <c r="Y949" s="72" t="str">
        <f t="shared" si="312"/>
        <v/>
      </c>
      <c r="Z949" s="81" t="e" cm="1">
        <f t="array" aca="1" ref="Z949" ca="1">TEXT(RIGHT(10-RIGHT(SUM(INDEX(1*(MID(MID(C949,1,1)*2,ROW(INDIRECT("1:"&amp;LEN(MID(C949,1,1)*2))),1)),,))+MID(C949,2,1)+
SUM(INDEX(1*(MID(MID(C949,3,1)*2,ROW(INDIRECT("1:"&amp;LEN(MID(C949,3,1)*2))),1)),,))+MID(C949,4,1)+
SUM(INDEX(1*(MID(MID(C949,5,1)*2,ROW(INDIRECT("1:"&amp;LEN(MID(C949,5,1)*2))),1)),,))+MID(C949,6,1)+
SUM(INDEX(1*(MID(MID(C949,8,1)*2,ROW(INDIRECT("1:"&amp;LEN(MID(C949,8,1)*2))),1)),,))+MID(C949,9,1)+
SUM(INDEX(1*(MID(MID(C949,10,1)*2,ROW(INDIRECT("1:"&amp;LEN(MID(C949,10,1)*2))),1)),,)),1),1),"0")</f>
        <v>#VALUE!</v>
      </c>
      <c r="AA949" s="81" t="str">
        <f t="shared" si="313"/>
        <v/>
      </c>
      <c r="AB949" s="83" t="b">
        <f t="shared" si="314"/>
        <v>0</v>
      </c>
      <c r="AC949" s="154">
        <f t="shared" si="326"/>
        <v>0</v>
      </c>
      <c r="AD949" s="154">
        <f>SUMIF($C$15:C948,C949,$AC$15:AC948)</f>
        <v>0</v>
      </c>
      <c r="AE949" s="15">
        <f t="shared" si="327"/>
        <v>10000</v>
      </c>
      <c r="AF949" s="154">
        <f t="shared" si="328"/>
        <v>0</v>
      </c>
    </row>
    <row r="950" spans="1:32" s="30" customFormat="1" x14ac:dyDescent="0.25">
      <c r="A950" s="19">
        <v>935</v>
      </c>
      <c r="B950" s="20"/>
      <c r="C950" s="107"/>
      <c r="D950" s="20"/>
      <c r="E950" s="20"/>
      <c r="F950" s="20"/>
      <c r="G950" s="122"/>
      <c r="H950" s="156">
        <f t="shared" si="315"/>
        <v>0</v>
      </c>
      <c r="I950" s="117" t="str">
        <f t="shared" si="316"/>
        <v/>
      </c>
      <c r="J950" s="80" t="b">
        <f t="shared" si="317"/>
        <v>0</v>
      </c>
      <c r="K950" s="80" t="str">
        <f t="shared" si="318"/>
        <v/>
      </c>
      <c r="L950" s="80" t="b">
        <f>IF(C950="",FALSE,IFERROR(NOT(MATCH(C950,'Anställda och korttidsarbete'!$C:$C,0)&gt;0),TRUE))</f>
        <v>0</v>
      </c>
      <c r="M950" s="80" t="str">
        <f t="shared" si="319"/>
        <v/>
      </c>
      <c r="N950" s="80" t="b">
        <f t="shared" si="320"/>
        <v>0</v>
      </c>
      <c r="O950" s="80" t="str">
        <f t="shared" si="321"/>
        <v/>
      </c>
      <c r="P950" s="13" t="b">
        <f t="shared" si="322"/>
        <v>0</v>
      </c>
      <c r="Q950" s="80" t="str">
        <f t="shared" si="323"/>
        <v/>
      </c>
      <c r="R950" s="80" t="b">
        <f t="shared" si="324"/>
        <v>0</v>
      </c>
      <c r="S950" s="81" t="e">
        <f t="shared" si="308"/>
        <v>#VALUE!</v>
      </c>
      <c r="T950" s="81" t="e">
        <f t="shared" si="309"/>
        <v>#VALUE!</v>
      </c>
      <c r="U950" s="81" t="e">
        <f t="shared" si="310"/>
        <v>#VALUE!</v>
      </c>
      <c r="V950" s="82" t="e">
        <f t="shared" si="311"/>
        <v>#VALUE!</v>
      </c>
      <c r="W950" s="82" t="e">
        <f t="shared" si="325"/>
        <v>#VALUE!</v>
      </c>
      <c r="X950" s="82" t="b">
        <f t="shared" si="329"/>
        <v>0</v>
      </c>
      <c r="Y950" s="72" t="str">
        <f t="shared" si="312"/>
        <v/>
      </c>
      <c r="Z950" s="81" t="e" cm="1">
        <f t="array" aca="1" ref="Z950" ca="1">TEXT(RIGHT(10-RIGHT(SUM(INDEX(1*(MID(MID(C950,1,1)*2,ROW(INDIRECT("1:"&amp;LEN(MID(C950,1,1)*2))),1)),,))+MID(C950,2,1)+
SUM(INDEX(1*(MID(MID(C950,3,1)*2,ROW(INDIRECT("1:"&amp;LEN(MID(C950,3,1)*2))),1)),,))+MID(C950,4,1)+
SUM(INDEX(1*(MID(MID(C950,5,1)*2,ROW(INDIRECT("1:"&amp;LEN(MID(C950,5,1)*2))),1)),,))+MID(C950,6,1)+
SUM(INDEX(1*(MID(MID(C950,8,1)*2,ROW(INDIRECT("1:"&amp;LEN(MID(C950,8,1)*2))),1)),,))+MID(C950,9,1)+
SUM(INDEX(1*(MID(MID(C950,10,1)*2,ROW(INDIRECT("1:"&amp;LEN(MID(C950,10,1)*2))),1)),,)),1),1),"0")</f>
        <v>#VALUE!</v>
      </c>
      <c r="AA950" s="81" t="str">
        <f t="shared" si="313"/>
        <v/>
      </c>
      <c r="AB950" s="83" t="b">
        <f t="shared" si="314"/>
        <v>0</v>
      </c>
      <c r="AC950" s="154">
        <f t="shared" si="326"/>
        <v>0</v>
      </c>
      <c r="AD950" s="154">
        <f>SUMIF($C$15:C949,C950,$AC$15:AC949)</f>
        <v>0</v>
      </c>
      <c r="AE950" s="15">
        <f t="shared" si="327"/>
        <v>10000</v>
      </c>
      <c r="AF950" s="154">
        <f t="shared" si="328"/>
        <v>0</v>
      </c>
    </row>
    <row r="951" spans="1:32" s="30" customFormat="1" x14ac:dyDescent="0.25">
      <c r="A951" s="19">
        <v>936</v>
      </c>
      <c r="B951" s="20"/>
      <c r="C951" s="107"/>
      <c r="D951" s="20"/>
      <c r="E951" s="20"/>
      <c r="F951" s="20"/>
      <c r="G951" s="122"/>
      <c r="H951" s="156">
        <f t="shared" si="315"/>
        <v>0</v>
      </c>
      <c r="I951" s="117" t="str">
        <f t="shared" si="316"/>
        <v/>
      </c>
      <c r="J951" s="80" t="b">
        <f t="shared" si="317"/>
        <v>0</v>
      </c>
      <c r="K951" s="80" t="str">
        <f t="shared" si="318"/>
        <v/>
      </c>
      <c r="L951" s="80" t="b">
        <f>IF(C951="",FALSE,IFERROR(NOT(MATCH(C951,'Anställda och korttidsarbete'!$C:$C,0)&gt;0),TRUE))</f>
        <v>0</v>
      </c>
      <c r="M951" s="80" t="str">
        <f t="shared" si="319"/>
        <v/>
      </c>
      <c r="N951" s="80" t="b">
        <f t="shared" si="320"/>
        <v>0</v>
      </c>
      <c r="O951" s="80" t="str">
        <f t="shared" si="321"/>
        <v/>
      </c>
      <c r="P951" s="13" t="b">
        <f t="shared" si="322"/>
        <v>0</v>
      </c>
      <c r="Q951" s="80" t="str">
        <f t="shared" si="323"/>
        <v/>
      </c>
      <c r="R951" s="80" t="b">
        <f t="shared" si="324"/>
        <v>0</v>
      </c>
      <c r="S951" s="81" t="e">
        <f t="shared" si="308"/>
        <v>#VALUE!</v>
      </c>
      <c r="T951" s="81" t="e">
        <f t="shared" si="309"/>
        <v>#VALUE!</v>
      </c>
      <c r="U951" s="81" t="e">
        <f t="shared" si="310"/>
        <v>#VALUE!</v>
      </c>
      <c r="V951" s="82" t="e">
        <f t="shared" si="311"/>
        <v>#VALUE!</v>
      </c>
      <c r="W951" s="82" t="e">
        <f t="shared" si="325"/>
        <v>#VALUE!</v>
      </c>
      <c r="X951" s="82" t="b">
        <f t="shared" si="329"/>
        <v>0</v>
      </c>
      <c r="Y951" s="72" t="str">
        <f t="shared" si="312"/>
        <v/>
      </c>
      <c r="Z951" s="81" t="e" cm="1">
        <f t="array" aca="1" ref="Z951" ca="1">TEXT(RIGHT(10-RIGHT(SUM(INDEX(1*(MID(MID(C951,1,1)*2,ROW(INDIRECT("1:"&amp;LEN(MID(C951,1,1)*2))),1)),,))+MID(C951,2,1)+
SUM(INDEX(1*(MID(MID(C951,3,1)*2,ROW(INDIRECT("1:"&amp;LEN(MID(C951,3,1)*2))),1)),,))+MID(C951,4,1)+
SUM(INDEX(1*(MID(MID(C951,5,1)*2,ROW(INDIRECT("1:"&amp;LEN(MID(C951,5,1)*2))),1)),,))+MID(C951,6,1)+
SUM(INDEX(1*(MID(MID(C951,8,1)*2,ROW(INDIRECT("1:"&amp;LEN(MID(C951,8,1)*2))),1)),,))+MID(C951,9,1)+
SUM(INDEX(1*(MID(MID(C951,10,1)*2,ROW(INDIRECT("1:"&amp;LEN(MID(C951,10,1)*2))),1)),,)),1),1),"0")</f>
        <v>#VALUE!</v>
      </c>
      <c r="AA951" s="81" t="str">
        <f t="shared" si="313"/>
        <v/>
      </c>
      <c r="AB951" s="83" t="b">
        <f t="shared" si="314"/>
        <v>0</v>
      </c>
      <c r="AC951" s="154">
        <f t="shared" si="326"/>
        <v>0</v>
      </c>
      <c r="AD951" s="154">
        <f>SUMIF($C$15:C950,C951,$AC$15:AC950)</f>
        <v>0</v>
      </c>
      <c r="AE951" s="15">
        <f t="shared" si="327"/>
        <v>10000</v>
      </c>
      <c r="AF951" s="154">
        <f t="shared" si="328"/>
        <v>0</v>
      </c>
    </row>
    <row r="952" spans="1:32" s="30" customFormat="1" x14ac:dyDescent="0.25">
      <c r="A952" s="19">
        <v>937</v>
      </c>
      <c r="B952" s="20"/>
      <c r="C952" s="107"/>
      <c r="D952" s="20"/>
      <c r="E952" s="20"/>
      <c r="F952" s="20"/>
      <c r="G952" s="122"/>
      <c r="H952" s="156">
        <f t="shared" si="315"/>
        <v>0</v>
      </c>
      <c r="I952" s="117" t="str">
        <f t="shared" si="316"/>
        <v/>
      </c>
      <c r="J952" s="80" t="b">
        <f t="shared" si="317"/>
        <v>0</v>
      </c>
      <c r="K952" s="80" t="str">
        <f t="shared" si="318"/>
        <v/>
      </c>
      <c r="L952" s="80" t="b">
        <f>IF(C952="",FALSE,IFERROR(NOT(MATCH(C952,'Anställda och korttidsarbete'!$C:$C,0)&gt;0),TRUE))</f>
        <v>0</v>
      </c>
      <c r="M952" s="80" t="str">
        <f t="shared" si="319"/>
        <v/>
      </c>
      <c r="N952" s="80" t="b">
        <f t="shared" si="320"/>
        <v>0</v>
      </c>
      <c r="O952" s="80" t="str">
        <f t="shared" si="321"/>
        <v/>
      </c>
      <c r="P952" s="13" t="b">
        <f t="shared" si="322"/>
        <v>0</v>
      </c>
      <c r="Q952" s="80" t="str">
        <f t="shared" si="323"/>
        <v/>
      </c>
      <c r="R952" s="80" t="b">
        <f t="shared" si="324"/>
        <v>0</v>
      </c>
      <c r="S952" s="81" t="e">
        <f t="shared" si="308"/>
        <v>#VALUE!</v>
      </c>
      <c r="T952" s="81" t="e">
        <f t="shared" si="309"/>
        <v>#VALUE!</v>
      </c>
      <c r="U952" s="81" t="e">
        <f t="shared" si="310"/>
        <v>#VALUE!</v>
      </c>
      <c r="V952" s="82" t="e">
        <f t="shared" si="311"/>
        <v>#VALUE!</v>
      </c>
      <c r="W952" s="82" t="e">
        <f t="shared" si="325"/>
        <v>#VALUE!</v>
      </c>
      <c r="X952" s="82" t="b">
        <f t="shared" si="329"/>
        <v>0</v>
      </c>
      <c r="Y952" s="72" t="str">
        <f t="shared" si="312"/>
        <v/>
      </c>
      <c r="Z952" s="81" t="e" cm="1">
        <f t="array" aca="1" ref="Z952" ca="1">TEXT(RIGHT(10-RIGHT(SUM(INDEX(1*(MID(MID(C952,1,1)*2,ROW(INDIRECT("1:"&amp;LEN(MID(C952,1,1)*2))),1)),,))+MID(C952,2,1)+
SUM(INDEX(1*(MID(MID(C952,3,1)*2,ROW(INDIRECT("1:"&amp;LEN(MID(C952,3,1)*2))),1)),,))+MID(C952,4,1)+
SUM(INDEX(1*(MID(MID(C952,5,1)*2,ROW(INDIRECT("1:"&amp;LEN(MID(C952,5,1)*2))),1)),,))+MID(C952,6,1)+
SUM(INDEX(1*(MID(MID(C952,8,1)*2,ROW(INDIRECT("1:"&amp;LEN(MID(C952,8,1)*2))),1)),,))+MID(C952,9,1)+
SUM(INDEX(1*(MID(MID(C952,10,1)*2,ROW(INDIRECT("1:"&amp;LEN(MID(C952,10,1)*2))),1)),,)),1),1),"0")</f>
        <v>#VALUE!</v>
      </c>
      <c r="AA952" s="81" t="str">
        <f t="shared" si="313"/>
        <v/>
      </c>
      <c r="AB952" s="83" t="b">
        <f t="shared" si="314"/>
        <v>0</v>
      </c>
      <c r="AC952" s="154">
        <f t="shared" si="326"/>
        <v>0</v>
      </c>
      <c r="AD952" s="154">
        <f>SUMIF($C$15:C951,C952,$AC$15:AC951)</f>
        <v>0</v>
      </c>
      <c r="AE952" s="15">
        <f t="shared" si="327"/>
        <v>10000</v>
      </c>
      <c r="AF952" s="154">
        <f t="shared" si="328"/>
        <v>0</v>
      </c>
    </row>
    <row r="953" spans="1:32" s="30" customFormat="1" x14ac:dyDescent="0.25">
      <c r="A953" s="19">
        <v>938</v>
      </c>
      <c r="B953" s="20"/>
      <c r="C953" s="107"/>
      <c r="D953" s="20"/>
      <c r="E953" s="20"/>
      <c r="F953" s="20"/>
      <c r="G953" s="122"/>
      <c r="H953" s="156">
        <f t="shared" si="315"/>
        <v>0</v>
      </c>
      <c r="I953" s="117" t="str">
        <f t="shared" si="316"/>
        <v/>
      </c>
      <c r="J953" s="80" t="b">
        <f t="shared" si="317"/>
        <v>0</v>
      </c>
      <c r="K953" s="80" t="str">
        <f t="shared" si="318"/>
        <v/>
      </c>
      <c r="L953" s="80" t="b">
        <f>IF(C953="",FALSE,IFERROR(NOT(MATCH(C953,'Anställda och korttidsarbete'!$C:$C,0)&gt;0),TRUE))</f>
        <v>0</v>
      </c>
      <c r="M953" s="80" t="str">
        <f t="shared" si="319"/>
        <v/>
      </c>
      <c r="N953" s="80" t="b">
        <f t="shared" si="320"/>
        <v>0</v>
      </c>
      <c r="O953" s="80" t="str">
        <f t="shared" si="321"/>
        <v/>
      </c>
      <c r="P953" s="13" t="b">
        <f t="shared" si="322"/>
        <v>0</v>
      </c>
      <c r="Q953" s="80" t="str">
        <f t="shared" si="323"/>
        <v/>
      </c>
      <c r="R953" s="80" t="b">
        <f t="shared" si="324"/>
        <v>0</v>
      </c>
      <c r="S953" s="81" t="e">
        <f t="shared" si="308"/>
        <v>#VALUE!</v>
      </c>
      <c r="T953" s="81" t="e">
        <f t="shared" si="309"/>
        <v>#VALUE!</v>
      </c>
      <c r="U953" s="81" t="e">
        <f t="shared" si="310"/>
        <v>#VALUE!</v>
      </c>
      <c r="V953" s="82" t="e">
        <f t="shared" si="311"/>
        <v>#VALUE!</v>
      </c>
      <c r="W953" s="82" t="e">
        <f t="shared" si="325"/>
        <v>#VALUE!</v>
      </c>
      <c r="X953" s="82" t="b">
        <f t="shared" si="329"/>
        <v>0</v>
      </c>
      <c r="Y953" s="72" t="str">
        <f t="shared" si="312"/>
        <v/>
      </c>
      <c r="Z953" s="81" t="e" cm="1">
        <f t="array" aca="1" ref="Z953" ca="1">TEXT(RIGHT(10-RIGHT(SUM(INDEX(1*(MID(MID(C953,1,1)*2,ROW(INDIRECT("1:"&amp;LEN(MID(C953,1,1)*2))),1)),,))+MID(C953,2,1)+
SUM(INDEX(1*(MID(MID(C953,3,1)*2,ROW(INDIRECT("1:"&amp;LEN(MID(C953,3,1)*2))),1)),,))+MID(C953,4,1)+
SUM(INDEX(1*(MID(MID(C953,5,1)*2,ROW(INDIRECT("1:"&amp;LEN(MID(C953,5,1)*2))),1)),,))+MID(C953,6,1)+
SUM(INDEX(1*(MID(MID(C953,8,1)*2,ROW(INDIRECT("1:"&amp;LEN(MID(C953,8,1)*2))),1)),,))+MID(C953,9,1)+
SUM(INDEX(1*(MID(MID(C953,10,1)*2,ROW(INDIRECT("1:"&amp;LEN(MID(C953,10,1)*2))),1)),,)),1),1),"0")</f>
        <v>#VALUE!</v>
      </c>
      <c r="AA953" s="81" t="str">
        <f t="shared" si="313"/>
        <v/>
      </c>
      <c r="AB953" s="83" t="b">
        <f t="shared" si="314"/>
        <v>0</v>
      </c>
      <c r="AC953" s="154">
        <f t="shared" si="326"/>
        <v>0</v>
      </c>
      <c r="AD953" s="154">
        <f>SUMIF($C$15:C952,C953,$AC$15:AC952)</f>
        <v>0</v>
      </c>
      <c r="AE953" s="15">
        <f t="shared" si="327"/>
        <v>10000</v>
      </c>
      <c r="AF953" s="154">
        <f t="shared" si="328"/>
        <v>0</v>
      </c>
    </row>
    <row r="954" spans="1:32" s="30" customFormat="1" x14ac:dyDescent="0.25">
      <c r="A954" s="19">
        <v>939</v>
      </c>
      <c r="B954" s="20"/>
      <c r="C954" s="107"/>
      <c r="D954" s="20"/>
      <c r="E954" s="20"/>
      <c r="F954" s="20"/>
      <c r="G954" s="122"/>
      <c r="H954" s="156">
        <f t="shared" si="315"/>
        <v>0</v>
      </c>
      <c r="I954" s="117" t="str">
        <f t="shared" si="316"/>
        <v/>
      </c>
      <c r="J954" s="80" t="b">
        <f t="shared" si="317"/>
        <v>0</v>
      </c>
      <c r="K954" s="80" t="str">
        <f t="shared" si="318"/>
        <v/>
      </c>
      <c r="L954" s="80" t="b">
        <f>IF(C954="",FALSE,IFERROR(NOT(MATCH(C954,'Anställda och korttidsarbete'!$C:$C,0)&gt;0),TRUE))</f>
        <v>0</v>
      </c>
      <c r="M954" s="80" t="str">
        <f t="shared" si="319"/>
        <v/>
      </c>
      <c r="N954" s="80" t="b">
        <f t="shared" si="320"/>
        <v>0</v>
      </c>
      <c r="O954" s="80" t="str">
        <f t="shared" si="321"/>
        <v/>
      </c>
      <c r="P954" s="13" t="b">
        <f t="shared" si="322"/>
        <v>0</v>
      </c>
      <c r="Q954" s="80" t="str">
        <f t="shared" si="323"/>
        <v/>
      </c>
      <c r="R954" s="80" t="b">
        <f t="shared" si="324"/>
        <v>0</v>
      </c>
      <c r="S954" s="81" t="e">
        <f t="shared" si="308"/>
        <v>#VALUE!</v>
      </c>
      <c r="T954" s="81" t="e">
        <f t="shared" si="309"/>
        <v>#VALUE!</v>
      </c>
      <c r="U954" s="81" t="e">
        <f t="shared" si="310"/>
        <v>#VALUE!</v>
      </c>
      <c r="V954" s="82" t="e">
        <f t="shared" si="311"/>
        <v>#VALUE!</v>
      </c>
      <c r="W954" s="82" t="e">
        <f t="shared" si="325"/>
        <v>#VALUE!</v>
      </c>
      <c r="X954" s="82" t="b">
        <f t="shared" si="329"/>
        <v>0</v>
      </c>
      <c r="Y954" s="72" t="str">
        <f t="shared" si="312"/>
        <v/>
      </c>
      <c r="Z954" s="81" t="e" cm="1">
        <f t="array" aca="1" ref="Z954" ca="1">TEXT(RIGHT(10-RIGHT(SUM(INDEX(1*(MID(MID(C954,1,1)*2,ROW(INDIRECT("1:"&amp;LEN(MID(C954,1,1)*2))),1)),,))+MID(C954,2,1)+
SUM(INDEX(1*(MID(MID(C954,3,1)*2,ROW(INDIRECT("1:"&amp;LEN(MID(C954,3,1)*2))),1)),,))+MID(C954,4,1)+
SUM(INDEX(1*(MID(MID(C954,5,1)*2,ROW(INDIRECT("1:"&amp;LEN(MID(C954,5,1)*2))),1)),,))+MID(C954,6,1)+
SUM(INDEX(1*(MID(MID(C954,8,1)*2,ROW(INDIRECT("1:"&amp;LEN(MID(C954,8,1)*2))),1)),,))+MID(C954,9,1)+
SUM(INDEX(1*(MID(MID(C954,10,1)*2,ROW(INDIRECT("1:"&amp;LEN(MID(C954,10,1)*2))),1)),,)),1),1),"0")</f>
        <v>#VALUE!</v>
      </c>
      <c r="AA954" s="81" t="str">
        <f t="shared" si="313"/>
        <v/>
      </c>
      <c r="AB954" s="83" t="b">
        <f t="shared" si="314"/>
        <v>0</v>
      </c>
      <c r="AC954" s="154">
        <f t="shared" si="326"/>
        <v>0</v>
      </c>
      <c r="AD954" s="154">
        <f>SUMIF($C$15:C953,C954,$AC$15:AC953)</f>
        <v>0</v>
      </c>
      <c r="AE954" s="15">
        <f t="shared" si="327"/>
        <v>10000</v>
      </c>
      <c r="AF954" s="154">
        <f t="shared" si="328"/>
        <v>0</v>
      </c>
    </row>
    <row r="955" spans="1:32" s="30" customFormat="1" x14ac:dyDescent="0.25">
      <c r="A955" s="19">
        <v>940</v>
      </c>
      <c r="B955" s="20"/>
      <c r="C955" s="107"/>
      <c r="D955" s="20"/>
      <c r="E955" s="20"/>
      <c r="F955" s="20"/>
      <c r="G955" s="122"/>
      <c r="H955" s="156">
        <f t="shared" si="315"/>
        <v>0</v>
      </c>
      <c r="I955" s="117" t="str">
        <f t="shared" si="316"/>
        <v/>
      </c>
      <c r="J955" s="80" t="b">
        <f t="shared" si="317"/>
        <v>0</v>
      </c>
      <c r="K955" s="80" t="str">
        <f t="shared" si="318"/>
        <v/>
      </c>
      <c r="L955" s="80" t="b">
        <f>IF(C955="",FALSE,IFERROR(NOT(MATCH(C955,'Anställda och korttidsarbete'!$C:$C,0)&gt;0),TRUE))</f>
        <v>0</v>
      </c>
      <c r="M955" s="80" t="str">
        <f t="shared" si="319"/>
        <v/>
      </c>
      <c r="N955" s="80" t="b">
        <f t="shared" si="320"/>
        <v>0</v>
      </c>
      <c r="O955" s="80" t="str">
        <f t="shared" si="321"/>
        <v/>
      </c>
      <c r="P955" s="13" t="b">
        <f t="shared" si="322"/>
        <v>0</v>
      </c>
      <c r="Q955" s="80" t="str">
        <f t="shared" si="323"/>
        <v/>
      </c>
      <c r="R955" s="80" t="b">
        <f t="shared" si="324"/>
        <v>0</v>
      </c>
      <c r="S955" s="81" t="e">
        <f t="shared" si="308"/>
        <v>#VALUE!</v>
      </c>
      <c r="T955" s="81" t="e">
        <f t="shared" si="309"/>
        <v>#VALUE!</v>
      </c>
      <c r="U955" s="81" t="e">
        <f t="shared" si="310"/>
        <v>#VALUE!</v>
      </c>
      <c r="V955" s="82" t="e">
        <f t="shared" si="311"/>
        <v>#VALUE!</v>
      </c>
      <c r="W955" s="82" t="e">
        <f t="shared" si="325"/>
        <v>#VALUE!</v>
      </c>
      <c r="X955" s="82" t="b">
        <f t="shared" si="329"/>
        <v>0</v>
      </c>
      <c r="Y955" s="72" t="str">
        <f t="shared" si="312"/>
        <v/>
      </c>
      <c r="Z955" s="81" t="e" cm="1">
        <f t="array" aca="1" ref="Z955" ca="1">TEXT(RIGHT(10-RIGHT(SUM(INDEX(1*(MID(MID(C955,1,1)*2,ROW(INDIRECT("1:"&amp;LEN(MID(C955,1,1)*2))),1)),,))+MID(C955,2,1)+
SUM(INDEX(1*(MID(MID(C955,3,1)*2,ROW(INDIRECT("1:"&amp;LEN(MID(C955,3,1)*2))),1)),,))+MID(C955,4,1)+
SUM(INDEX(1*(MID(MID(C955,5,1)*2,ROW(INDIRECT("1:"&amp;LEN(MID(C955,5,1)*2))),1)),,))+MID(C955,6,1)+
SUM(INDEX(1*(MID(MID(C955,8,1)*2,ROW(INDIRECT("1:"&amp;LEN(MID(C955,8,1)*2))),1)),,))+MID(C955,9,1)+
SUM(INDEX(1*(MID(MID(C955,10,1)*2,ROW(INDIRECT("1:"&amp;LEN(MID(C955,10,1)*2))),1)),,)),1),1),"0")</f>
        <v>#VALUE!</v>
      </c>
      <c r="AA955" s="81" t="str">
        <f t="shared" si="313"/>
        <v/>
      </c>
      <c r="AB955" s="83" t="b">
        <f t="shared" si="314"/>
        <v>0</v>
      </c>
      <c r="AC955" s="154">
        <f t="shared" si="326"/>
        <v>0</v>
      </c>
      <c r="AD955" s="154">
        <f>SUMIF($C$15:C954,C955,$AC$15:AC954)</f>
        <v>0</v>
      </c>
      <c r="AE955" s="15">
        <f t="shared" si="327"/>
        <v>10000</v>
      </c>
      <c r="AF955" s="154">
        <f t="shared" si="328"/>
        <v>0</v>
      </c>
    </row>
    <row r="956" spans="1:32" s="30" customFormat="1" x14ac:dyDescent="0.25">
      <c r="A956" s="19">
        <v>941</v>
      </c>
      <c r="B956" s="20"/>
      <c r="C956" s="107"/>
      <c r="D956" s="20"/>
      <c r="E956" s="20"/>
      <c r="F956" s="20"/>
      <c r="G956" s="122"/>
      <c r="H956" s="156">
        <f t="shared" si="315"/>
        <v>0</v>
      </c>
      <c r="I956" s="117" t="str">
        <f t="shared" si="316"/>
        <v/>
      </c>
      <c r="J956" s="80" t="b">
        <f t="shared" si="317"/>
        <v>0</v>
      </c>
      <c r="K956" s="80" t="str">
        <f t="shared" si="318"/>
        <v/>
      </c>
      <c r="L956" s="80" t="b">
        <f>IF(C956="",FALSE,IFERROR(NOT(MATCH(C956,'Anställda och korttidsarbete'!$C:$C,0)&gt;0),TRUE))</f>
        <v>0</v>
      </c>
      <c r="M956" s="80" t="str">
        <f t="shared" si="319"/>
        <v/>
      </c>
      <c r="N956" s="80" t="b">
        <f t="shared" si="320"/>
        <v>0</v>
      </c>
      <c r="O956" s="80" t="str">
        <f t="shared" si="321"/>
        <v/>
      </c>
      <c r="P956" s="13" t="b">
        <f t="shared" si="322"/>
        <v>0</v>
      </c>
      <c r="Q956" s="80" t="str">
        <f t="shared" si="323"/>
        <v/>
      </c>
      <c r="R956" s="80" t="b">
        <f t="shared" si="324"/>
        <v>0</v>
      </c>
      <c r="S956" s="81" t="e">
        <f t="shared" si="308"/>
        <v>#VALUE!</v>
      </c>
      <c r="T956" s="81" t="e">
        <f t="shared" si="309"/>
        <v>#VALUE!</v>
      </c>
      <c r="U956" s="81" t="e">
        <f t="shared" si="310"/>
        <v>#VALUE!</v>
      </c>
      <c r="V956" s="82" t="e">
        <f t="shared" si="311"/>
        <v>#VALUE!</v>
      </c>
      <c r="W956" s="82" t="e">
        <f t="shared" si="325"/>
        <v>#VALUE!</v>
      </c>
      <c r="X956" s="82" t="b">
        <f t="shared" si="329"/>
        <v>0</v>
      </c>
      <c r="Y956" s="72" t="str">
        <f t="shared" si="312"/>
        <v/>
      </c>
      <c r="Z956" s="81" t="e" cm="1">
        <f t="array" aca="1" ref="Z956" ca="1">TEXT(RIGHT(10-RIGHT(SUM(INDEX(1*(MID(MID(C956,1,1)*2,ROW(INDIRECT("1:"&amp;LEN(MID(C956,1,1)*2))),1)),,))+MID(C956,2,1)+
SUM(INDEX(1*(MID(MID(C956,3,1)*2,ROW(INDIRECT("1:"&amp;LEN(MID(C956,3,1)*2))),1)),,))+MID(C956,4,1)+
SUM(INDEX(1*(MID(MID(C956,5,1)*2,ROW(INDIRECT("1:"&amp;LEN(MID(C956,5,1)*2))),1)),,))+MID(C956,6,1)+
SUM(INDEX(1*(MID(MID(C956,8,1)*2,ROW(INDIRECT("1:"&amp;LEN(MID(C956,8,1)*2))),1)),,))+MID(C956,9,1)+
SUM(INDEX(1*(MID(MID(C956,10,1)*2,ROW(INDIRECT("1:"&amp;LEN(MID(C956,10,1)*2))),1)),,)),1),1),"0")</f>
        <v>#VALUE!</v>
      </c>
      <c r="AA956" s="81" t="str">
        <f t="shared" si="313"/>
        <v/>
      </c>
      <c r="AB956" s="83" t="b">
        <f t="shared" si="314"/>
        <v>0</v>
      </c>
      <c r="AC956" s="154">
        <f t="shared" si="326"/>
        <v>0</v>
      </c>
      <c r="AD956" s="154">
        <f>SUMIF($C$15:C955,C956,$AC$15:AC955)</f>
        <v>0</v>
      </c>
      <c r="AE956" s="15">
        <f t="shared" si="327"/>
        <v>10000</v>
      </c>
      <c r="AF956" s="154">
        <f t="shared" si="328"/>
        <v>0</v>
      </c>
    </row>
    <row r="957" spans="1:32" s="30" customFormat="1" x14ac:dyDescent="0.25">
      <c r="A957" s="19">
        <v>942</v>
      </c>
      <c r="B957" s="20"/>
      <c r="C957" s="107"/>
      <c r="D957" s="20"/>
      <c r="E957" s="20"/>
      <c r="F957" s="20"/>
      <c r="G957" s="122"/>
      <c r="H957" s="156">
        <f t="shared" si="315"/>
        <v>0</v>
      </c>
      <c r="I957" s="117" t="str">
        <f t="shared" si="316"/>
        <v/>
      </c>
      <c r="J957" s="80" t="b">
        <f t="shared" si="317"/>
        <v>0</v>
      </c>
      <c r="K957" s="80" t="str">
        <f t="shared" si="318"/>
        <v/>
      </c>
      <c r="L957" s="80" t="b">
        <f>IF(C957="",FALSE,IFERROR(NOT(MATCH(C957,'Anställda och korttidsarbete'!$C:$C,0)&gt;0),TRUE))</f>
        <v>0</v>
      </c>
      <c r="M957" s="80" t="str">
        <f t="shared" si="319"/>
        <v/>
      </c>
      <c r="N957" s="80" t="b">
        <f t="shared" si="320"/>
        <v>0</v>
      </c>
      <c r="O957" s="80" t="str">
        <f t="shared" si="321"/>
        <v/>
      </c>
      <c r="P957" s="13" t="b">
        <f t="shared" si="322"/>
        <v>0</v>
      </c>
      <c r="Q957" s="80" t="str">
        <f t="shared" si="323"/>
        <v/>
      </c>
      <c r="R957" s="80" t="b">
        <f t="shared" si="324"/>
        <v>0</v>
      </c>
      <c r="S957" s="81" t="e">
        <f t="shared" si="308"/>
        <v>#VALUE!</v>
      </c>
      <c r="T957" s="81" t="e">
        <f t="shared" si="309"/>
        <v>#VALUE!</v>
      </c>
      <c r="U957" s="81" t="e">
        <f t="shared" si="310"/>
        <v>#VALUE!</v>
      </c>
      <c r="V957" s="82" t="e">
        <f t="shared" si="311"/>
        <v>#VALUE!</v>
      </c>
      <c r="W957" s="82" t="e">
        <f t="shared" si="325"/>
        <v>#VALUE!</v>
      </c>
      <c r="X957" s="82" t="b">
        <f t="shared" si="329"/>
        <v>0</v>
      </c>
      <c r="Y957" s="72" t="str">
        <f t="shared" si="312"/>
        <v/>
      </c>
      <c r="Z957" s="81" t="e" cm="1">
        <f t="array" aca="1" ref="Z957" ca="1">TEXT(RIGHT(10-RIGHT(SUM(INDEX(1*(MID(MID(C957,1,1)*2,ROW(INDIRECT("1:"&amp;LEN(MID(C957,1,1)*2))),1)),,))+MID(C957,2,1)+
SUM(INDEX(1*(MID(MID(C957,3,1)*2,ROW(INDIRECT("1:"&amp;LEN(MID(C957,3,1)*2))),1)),,))+MID(C957,4,1)+
SUM(INDEX(1*(MID(MID(C957,5,1)*2,ROW(INDIRECT("1:"&amp;LEN(MID(C957,5,1)*2))),1)),,))+MID(C957,6,1)+
SUM(INDEX(1*(MID(MID(C957,8,1)*2,ROW(INDIRECT("1:"&amp;LEN(MID(C957,8,1)*2))),1)),,))+MID(C957,9,1)+
SUM(INDEX(1*(MID(MID(C957,10,1)*2,ROW(INDIRECT("1:"&amp;LEN(MID(C957,10,1)*2))),1)),,)),1),1),"0")</f>
        <v>#VALUE!</v>
      </c>
      <c r="AA957" s="81" t="str">
        <f t="shared" si="313"/>
        <v/>
      </c>
      <c r="AB957" s="83" t="b">
        <f t="shared" si="314"/>
        <v>0</v>
      </c>
      <c r="AC957" s="154">
        <f t="shared" si="326"/>
        <v>0</v>
      </c>
      <c r="AD957" s="154">
        <f>SUMIF($C$15:C956,C957,$AC$15:AC956)</f>
        <v>0</v>
      </c>
      <c r="AE957" s="15">
        <f t="shared" si="327"/>
        <v>10000</v>
      </c>
      <c r="AF957" s="154">
        <f t="shared" si="328"/>
        <v>0</v>
      </c>
    </row>
    <row r="958" spans="1:32" s="30" customFormat="1" x14ac:dyDescent="0.25">
      <c r="A958" s="19">
        <v>943</v>
      </c>
      <c r="B958" s="20"/>
      <c r="C958" s="107"/>
      <c r="D958" s="20"/>
      <c r="E958" s="20"/>
      <c r="F958" s="20"/>
      <c r="G958" s="122"/>
      <c r="H958" s="156">
        <f t="shared" si="315"/>
        <v>0</v>
      </c>
      <c r="I958" s="117" t="str">
        <f t="shared" si="316"/>
        <v/>
      </c>
      <c r="J958" s="80" t="b">
        <f t="shared" si="317"/>
        <v>0</v>
      </c>
      <c r="K958" s="80" t="str">
        <f t="shared" si="318"/>
        <v/>
      </c>
      <c r="L958" s="80" t="b">
        <f>IF(C958="",FALSE,IFERROR(NOT(MATCH(C958,'Anställda och korttidsarbete'!$C:$C,0)&gt;0),TRUE))</f>
        <v>0</v>
      </c>
      <c r="M958" s="80" t="str">
        <f t="shared" si="319"/>
        <v/>
      </c>
      <c r="N958" s="80" t="b">
        <f t="shared" si="320"/>
        <v>0</v>
      </c>
      <c r="O958" s="80" t="str">
        <f t="shared" si="321"/>
        <v/>
      </c>
      <c r="P958" s="13" t="b">
        <f t="shared" si="322"/>
        <v>0</v>
      </c>
      <c r="Q958" s="80" t="str">
        <f t="shared" si="323"/>
        <v/>
      </c>
      <c r="R958" s="80" t="b">
        <f t="shared" si="324"/>
        <v>0</v>
      </c>
      <c r="S958" s="81" t="e">
        <f t="shared" si="308"/>
        <v>#VALUE!</v>
      </c>
      <c r="T958" s="81" t="e">
        <f t="shared" si="309"/>
        <v>#VALUE!</v>
      </c>
      <c r="U958" s="81" t="e">
        <f t="shared" si="310"/>
        <v>#VALUE!</v>
      </c>
      <c r="V958" s="82" t="e">
        <f t="shared" si="311"/>
        <v>#VALUE!</v>
      </c>
      <c r="W958" s="82" t="e">
        <f t="shared" si="325"/>
        <v>#VALUE!</v>
      </c>
      <c r="X958" s="82" t="b">
        <f t="shared" si="329"/>
        <v>0</v>
      </c>
      <c r="Y958" s="72" t="str">
        <f t="shared" si="312"/>
        <v/>
      </c>
      <c r="Z958" s="81" t="e" cm="1">
        <f t="array" aca="1" ref="Z958" ca="1">TEXT(RIGHT(10-RIGHT(SUM(INDEX(1*(MID(MID(C958,1,1)*2,ROW(INDIRECT("1:"&amp;LEN(MID(C958,1,1)*2))),1)),,))+MID(C958,2,1)+
SUM(INDEX(1*(MID(MID(C958,3,1)*2,ROW(INDIRECT("1:"&amp;LEN(MID(C958,3,1)*2))),1)),,))+MID(C958,4,1)+
SUM(INDEX(1*(MID(MID(C958,5,1)*2,ROW(INDIRECT("1:"&amp;LEN(MID(C958,5,1)*2))),1)),,))+MID(C958,6,1)+
SUM(INDEX(1*(MID(MID(C958,8,1)*2,ROW(INDIRECT("1:"&amp;LEN(MID(C958,8,1)*2))),1)),,))+MID(C958,9,1)+
SUM(INDEX(1*(MID(MID(C958,10,1)*2,ROW(INDIRECT("1:"&amp;LEN(MID(C958,10,1)*2))),1)),,)),1),1),"0")</f>
        <v>#VALUE!</v>
      </c>
      <c r="AA958" s="81" t="str">
        <f t="shared" si="313"/>
        <v/>
      </c>
      <c r="AB958" s="83" t="b">
        <f t="shared" si="314"/>
        <v>0</v>
      </c>
      <c r="AC958" s="154">
        <f t="shared" si="326"/>
        <v>0</v>
      </c>
      <c r="AD958" s="154">
        <f>SUMIF($C$15:C957,C958,$AC$15:AC957)</f>
        <v>0</v>
      </c>
      <c r="AE958" s="15">
        <f t="shared" si="327"/>
        <v>10000</v>
      </c>
      <c r="AF958" s="154">
        <f t="shared" si="328"/>
        <v>0</v>
      </c>
    </row>
    <row r="959" spans="1:32" s="30" customFormat="1" x14ac:dyDescent="0.25">
      <c r="A959" s="19">
        <v>944</v>
      </c>
      <c r="B959" s="20"/>
      <c r="C959" s="107"/>
      <c r="D959" s="20"/>
      <c r="E959" s="20"/>
      <c r="F959" s="20"/>
      <c r="G959" s="122"/>
      <c r="H959" s="156">
        <f t="shared" si="315"/>
        <v>0</v>
      </c>
      <c r="I959" s="117" t="str">
        <f t="shared" si="316"/>
        <v/>
      </c>
      <c r="J959" s="80" t="b">
        <f t="shared" si="317"/>
        <v>0</v>
      </c>
      <c r="K959" s="80" t="str">
        <f t="shared" si="318"/>
        <v/>
      </c>
      <c r="L959" s="80" t="b">
        <f>IF(C959="",FALSE,IFERROR(NOT(MATCH(C959,'Anställda och korttidsarbete'!$C:$C,0)&gt;0),TRUE))</f>
        <v>0</v>
      </c>
      <c r="M959" s="80" t="str">
        <f t="shared" si="319"/>
        <v/>
      </c>
      <c r="N959" s="80" t="b">
        <f t="shared" si="320"/>
        <v>0</v>
      </c>
      <c r="O959" s="80" t="str">
        <f t="shared" si="321"/>
        <v/>
      </c>
      <c r="P959" s="13" t="b">
        <f t="shared" si="322"/>
        <v>0</v>
      </c>
      <c r="Q959" s="80" t="str">
        <f t="shared" si="323"/>
        <v/>
      </c>
      <c r="R959" s="80" t="b">
        <f t="shared" si="324"/>
        <v>0</v>
      </c>
      <c r="S959" s="81" t="e">
        <f t="shared" si="308"/>
        <v>#VALUE!</v>
      </c>
      <c r="T959" s="81" t="e">
        <f t="shared" si="309"/>
        <v>#VALUE!</v>
      </c>
      <c r="U959" s="81" t="e">
        <f t="shared" si="310"/>
        <v>#VALUE!</v>
      </c>
      <c r="V959" s="82" t="e">
        <f t="shared" si="311"/>
        <v>#VALUE!</v>
      </c>
      <c r="W959" s="82" t="e">
        <f t="shared" si="325"/>
        <v>#VALUE!</v>
      </c>
      <c r="X959" s="82" t="b">
        <f t="shared" si="329"/>
        <v>0</v>
      </c>
      <c r="Y959" s="72" t="str">
        <f t="shared" si="312"/>
        <v/>
      </c>
      <c r="Z959" s="81" t="e" cm="1">
        <f t="array" aca="1" ref="Z959" ca="1">TEXT(RIGHT(10-RIGHT(SUM(INDEX(1*(MID(MID(C959,1,1)*2,ROW(INDIRECT("1:"&amp;LEN(MID(C959,1,1)*2))),1)),,))+MID(C959,2,1)+
SUM(INDEX(1*(MID(MID(C959,3,1)*2,ROW(INDIRECT("1:"&amp;LEN(MID(C959,3,1)*2))),1)),,))+MID(C959,4,1)+
SUM(INDEX(1*(MID(MID(C959,5,1)*2,ROW(INDIRECT("1:"&amp;LEN(MID(C959,5,1)*2))),1)),,))+MID(C959,6,1)+
SUM(INDEX(1*(MID(MID(C959,8,1)*2,ROW(INDIRECT("1:"&amp;LEN(MID(C959,8,1)*2))),1)),,))+MID(C959,9,1)+
SUM(INDEX(1*(MID(MID(C959,10,1)*2,ROW(INDIRECT("1:"&amp;LEN(MID(C959,10,1)*2))),1)),,)),1),1),"0")</f>
        <v>#VALUE!</v>
      </c>
      <c r="AA959" s="81" t="str">
        <f t="shared" si="313"/>
        <v/>
      </c>
      <c r="AB959" s="83" t="b">
        <f t="shared" si="314"/>
        <v>0</v>
      </c>
      <c r="AC959" s="154">
        <f t="shared" si="326"/>
        <v>0</v>
      </c>
      <c r="AD959" s="154">
        <f>SUMIF($C$15:C958,C959,$AC$15:AC958)</f>
        <v>0</v>
      </c>
      <c r="AE959" s="15">
        <f t="shared" si="327"/>
        <v>10000</v>
      </c>
      <c r="AF959" s="154">
        <f t="shared" si="328"/>
        <v>0</v>
      </c>
    </row>
    <row r="960" spans="1:32" s="30" customFormat="1" x14ac:dyDescent="0.25">
      <c r="A960" s="19">
        <v>945</v>
      </c>
      <c r="B960" s="20"/>
      <c r="C960" s="107"/>
      <c r="D960" s="20"/>
      <c r="E960" s="20"/>
      <c r="F960" s="20"/>
      <c r="G960" s="122"/>
      <c r="H960" s="156">
        <f t="shared" si="315"/>
        <v>0</v>
      </c>
      <c r="I960" s="117" t="str">
        <f t="shared" si="316"/>
        <v/>
      </c>
      <c r="J960" s="80" t="b">
        <f t="shared" si="317"/>
        <v>0</v>
      </c>
      <c r="K960" s="80" t="str">
        <f t="shared" si="318"/>
        <v/>
      </c>
      <c r="L960" s="80" t="b">
        <f>IF(C960="",FALSE,IFERROR(NOT(MATCH(C960,'Anställda och korttidsarbete'!$C:$C,0)&gt;0),TRUE))</f>
        <v>0</v>
      </c>
      <c r="M960" s="80" t="str">
        <f t="shared" si="319"/>
        <v/>
      </c>
      <c r="N960" s="80" t="b">
        <f t="shared" si="320"/>
        <v>0</v>
      </c>
      <c r="O960" s="80" t="str">
        <f t="shared" si="321"/>
        <v/>
      </c>
      <c r="P960" s="13" t="b">
        <f t="shared" si="322"/>
        <v>0</v>
      </c>
      <c r="Q960" s="80" t="str">
        <f t="shared" si="323"/>
        <v/>
      </c>
      <c r="R960" s="80" t="b">
        <f t="shared" si="324"/>
        <v>0</v>
      </c>
      <c r="S960" s="81" t="e">
        <f t="shared" si="308"/>
        <v>#VALUE!</v>
      </c>
      <c r="T960" s="81" t="e">
        <f t="shared" si="309"/>
        <v>#VALUE!</v>
      </c>
      <c r="U960" s="81" t="e">
        <f t="shared" si="310"/>
        <v>#VALUE!</v>
      </c>
      <c r="V960" s="82" t="e">
        <f t="shared" si="311"/>
        <v>#VALUE!</v>
      </c>
      <c r="W960" s="82" t="e">
        <f t="shared" si="325"/>
        <v>#VALUE!</v>
      </c>
      <c r="X960" s="82" t="b">
        <f t="shared" si="329"/>
        <v>0</v>
      </c>
      <c r="Y960" s="72" t="str">
        <f t="shared" si="312"/>
        <v/>
      </c>
      <c r="Z960" s="81" t="e" cm="1">
        <f t="array" aca="1" ref="Z960" ca="1">TEXT(RIGHT(10-RIGHT(SUM(INDEX(1*(MID(MID(C960,1,1)*2,ROW(INDIRECT("1:"&amp;LEN(MID(C960,1,1)*2))),1)),,))+MID(C960,2,1)+
SUM(INDEX(1*(MID(MID(C960,3,1)*2,ROW(INDIRECT("1:"&amp;LEN(MID(C960,3,1)*2))),1)),,))+MID(C960,4,1)+
SUM(INDEX(1*(MID(MID(C960,5,1)*2,ROW(INDIRECT("1:"&amp;LEN(MID(C960,5,1)*2))),1)),,))+MID(C960,6,1)+
SUM(INDEX(1*(MID(MID(C960,8,1)*2,ROW(INDIRECT("1:"&amp;LEN(MID(C960,8,1)*2))),1)),,))+MID(C960,9,1)+
SUM(INDEX(1*(MID(MID(C960,10,1)*2,ROW(INDIRECT("1:"&amp;LEN(MID(C960,10,1)*2))),1)),,)),1),1),"0")</f>
        <v>#VALUE!</v>
      </c>
      <c r="AA960" s="81" t="str">
        <f t="shared" si="313"/>
        <v/>
      </c>
      <c r="AB960" s="83" t="b">
        <f t="shared" si="314"/>
        <v>0</v>
      </c>
      <c r="AC960" s="154">
        <f t="shared" si="326"/>
        <v>0</v>
      </c>
      <c r="AD960" s="154">
        <f>SUMIF($C$15:C959,C960,$AC$15:AC959)</f>
        <v>0</v>
      </c>
      <c r="AE960" s="15">
        <f t="shared" si="327"/>
        <v>10000</v>
      </c>
      <c r="AF960" s="154">
        <f t="shared" si="328"/>
        <v>0</v>
      </c>
    </row>
    <row r="961" spans="1:32" s="30" customFormat="1" x14ac:dyDescent="0.25">
      <c r="A961" s="19">
        <v>946</v>
      </c>
      <c r="B961" s="20"/>
      <c r="C961" s="107"/>
      <c r="D961" s="20"/>
      <c r="E961" s="20"/>
      <c r="F961" s="20"/>
      <c r="G961" s="122"/>
      <c r="H961" s="156">
        <f t="shared" si="315"/>
        <v>0</v>
      </c>
      <c r="I961" s="117" t="str">
        <f t="shared" si="316"/>
        <v/>
      </c>
      <c r="J961" s="80" t="b">
        <f t="shared" si="317"/>
        <v>0</v>
      </c>
      <c r="K961" s="80" t="str">
        <f t="shared" si="318"/>
        <v/>
      </c>
      <c r="L961" s="80" t="b">
        <f>IF(C961="",FALSE,IFERROR(NOT(MATCH(C961,'Anställda och korttidsarbete'!$C:$C,0)&gt;0),TRUE))</f>
        <v>0</v>
      </c>
      <c r="M961" s="80" t="str">
        <f t="shared" si="319"/>
        <v/>
      </c>
      <c r="N961" s="80" t="b">
        <f t="shared" si="320"/>
        <v>0</v>
      </c>
      <c r="O961" s="80" t="str">
        <f t="shared" si="321"/>
        <v/>
      </c>
      <c r="P961" s="13" t="b">
        <f t="shared" si="322"/>
        <v>0</v>
      </c>
      <c r="Q961" s="80" t="str">
        <f t="shared" si="323"/>
        <v/>
      </c>
      <c r="R961" s="80" t="b">
        <f t="shared" si="324"/>
        <v>0</v>
      </c>
      <c r="S961" s="81" t="e">
        <f t="shared" si="308"/>
        <v>#VALUE!</v>
      </c>
      <c r="T961" s="81" t="e">
        <f t="shared" si="309"/>
        <v>#VALUE!</v>
      </c>
      <c r="U961" s="81" t="e">
        <f t="shared" si="310"/>
        <v>#VALUE!</v>
      </c>
      <c r="V961" s="82" t="e">
        <f t="shared" si="311"/>
        <v>#VALUE!</v>
      </c>
      <c r="W961" s="82" t="e">
        <f t="shared" si="325"/>
        <v>#VALUE!</v>
      </c>
      <c r="X961" s="82" t="b">
        <f t="shared" si="329"/>
        <v>0</v>
      </c>
      <c r="Y961" s="72" t="str">
        <f t="shared" si="312"/>
        <v/>
      </c>
      <c r="Z961" s="81" t="e" cm="1">
        <f t="array" aca="1" ref="Z961" ca="1">TEXT(RIGHT(10-RIGHT(SUM(INDEX(1*(MID(MID(C961,1,1)*2,ROW(INDIRECT("1:"&amp;LEN(MID(C961,1,1)*2))),1)),,))+MID(C961,2,1)+
SUM(INDEX(1*(MID(MID(C961,3,1)*2,ROW(INDIRECT("1:"&amp;LEN(MID(C961,3,1)*2))),1)),,))+MID(C961,4,1)+
SUM(INDEX(1*(MID(MID(C961,5,1)*2,ROW(INDIRECT("1:"&amp;LEN(MID(C961,5,1)*2))),1)),,))+MID(C961,6,1)+
SUM(INDEX(1*(MID(MID(C961,8,1)*2,ROW(INDIRECT("1:"&amp;LEN(MID(C961,8,1)*2))),1)),,))+MID(C961,9,1)+
SUM(INDEX(1*(MID(MID(C961,10,1)*2,ROW(INDIRECT("1:"&amp;LEN(MID(C961,10,1)*2))),1)),,)),1),1),"0")</f>
        <v>#VALUE!</v>
      </c>
      <c r="AA961" s="81" t="str">
        <f t="shared" si="313"/>
        <v/>
      </c>
      <c r="AB961" s="83" t="b">
        <f t="shared" si="314"/>
        <v>0</v>
      </c>
      <c r="AC961" s="154">
        <f t="shared" si="326"/>
        <v>0</v>
      </c>
      <c r="AD961" s="154">
        <f>SUMIF($C$15:C960,C961,$AC$15:AC960)</f>
        <v>0</v>
      </c>
      <c r="AE961" s="15">
        <f t="shared" si="327"/>
        <v>10000</v>
      </c>
      <c r="AF961" s="154">
        <f t="shared" si="328"/>
        <v>0</v>
      </c>
    </row>
    <row r="962" spans="1:32" s="30" customFormat="1" x14ac:dyDescent="0.25">
      <c r="A962" s="19">
        <v>947</v>
      </c>
      <c r="B962" s="20"/>
      <c r="C962" s="107"/>
      <c r="D962" s="20"/>
      <c r="E962" s="20"/>
      <c r="F962" s="20"/>
      <c r="G962" s="122"/>
      <c r="H962" s="156">
        <f t="shared" si="315"/>
        <v>0</v>
      </c>
      <c r="I962" s="117" t="str">
        <f t="shared" si="316"/>
        <v/>
      </c>
      <c r="J962" s="80" t="b">
        <f t="shared" si="317"/>
        <v>0</v>
      </c>
      <c r="K962" s="80" t="str">
        <f t="shared" si="318"/>
        <v/>
      </c>
      <c r="L962" s="80" t="b">
        <f>IF(C962="",FALSE,IFERROR(NOT(MATCH(C962,'Anställda och korttidsarbete'!$C:$C,0)&gt;0),TRUE))</f>
        <v>0</v>
      </c>
      <c r="M962" s="80" t="str">
        <f t="shared" si="319"/>
        <v/>
      </c>
      <c r="N962" s="80" t="b">
        <f t="shared" si="320"/>
        <v>0</v>
      </c>
      <c r="O962" s="80" t="str">
        <f t="shared" si="321"/>
        <v/>
      </c>
      <c r="P962" s="13" t="b">
        <f t="shared" si="322"/>
        <v>0</v>
      </c>
      <c r="Q962" s="80" t="str">
        <f t="shared" si="323"/>
        <v/>
      </c>
      <c r="R962" s="80" t="b">
        <f t="shared" si="324"/>
        <v>0</v>
      </c>
      <c r="S962" s="81" t="e">
        <f t="shared" si="308"/>
        <v>#VALUE!</v>
      </c>
      <c r="T962" s="81" t="e">
        <f t="shared" si="309"/>
        <v>#VALUE!</v>
      </c>
      <c r="U962" s="81" t="e">
        <f t="shared" si="310"/>
        <v>#VALUE!</v>
      </c>
      <c r="V962" s="82" t="e">
        <f t="shared" si="311"/>
        <v>#VALUE!</v>
      </c>
      <c r="W962" s="82" t="e">
        <f t="shared" si="325"/>
        <v>#VALUE!</v>
      </c>
      <c r="X962" s="82" t="b">
        <f t="shared" si="329"/>
        <v>0</v>
      </c>
      <c r="Y962" s="72" t="str">
        <f t="shared" si="312"/>
        <v/>
      </c>
      <c r="Z962" s="81" t="e" cm="1">
        <f t="array" aca="1" ref="Z962" ca="1">TEXT(RIGHT(10-RIGHT(SUM(INDEX(1*(MID(MID(C962,1,1)*2,ROW(INDIRECT("1:"&amp;LEN(MID(C962,1,1)*2))),1)),,))+MID(C962,2,1)+
SUM(INDEX(1*(MID(MID(C962,3,1)*2,ROW(INDIRECT("1:"&amp;LEN(MID(C962,3,1)*2))),1)),,))+MID(C962,4,1)+
SUM(INDEX(1*(MID(MID(C962,5,1)*2,ROW(INDIRECT("1:"&amp;LEN(MID(C962,5,1)*2))),1)),,))+MID(C962,6,1)+
SUM(INDEX(1*(MID(MID(C962,8,1)*2,ROW(INDIRECT("1:"&amp;LEN(MID(C962,8,1)*2))),1)),,))+MID(C962,9,1)+
SUM(INDEX(1*(MID(MID(C962,10,1)*2,ROW(INDIRECT("1:"&amp;LEN(MID(C962,10,1)*2))),1)),,)),1),1),"0")</f>
        <v>#VALUE!</v>
      </c>
      <c r="AA962" s="81" t="str">
        <f t="shared" si="313"/>
        <v/>
      </c>
      <c r="AB962" s="83" t="b">
        <f t="shared" si="314"/>
        <v>0</v>
      </c>
      <c r="AC962" s="154">
        <f t="shared" si="326"/>
        <v>0</v>
      </c>
      <c r="AD962" s="154">
        <f>SUMIF($C$15:C961,C962,$AC$15:AC961)</f>
        <v>0</v>
      </c>
      <c r="AE962" s="15">
        <f t="shared" si="327"/>
        <v>10000</v>
      </c>
      <c r="AF962" s="154">
        <f t="shared" si="328"/>
        <v>0</v>
      </c>
    </row>
    <row r="963" spans="1:32" s="30" customFormat="1" x14ac:dyDescent="0.25">
      <c r="A963" s="19">
        <v>948</v>
      </c>
      <c r="B963" s="20"/>
      <c r="C963" s="107"/>
      <c r="D963" s="20"/>
      <c r="E963" s="20"/>
      <c r="F963" s="20"/>
      <c r="G963" s="122"/>
      <c r="H963" s="156">
        <f t="shared" si="315"/>
        <v>0</v>
      </c>
      <c r="I963" s="117" t="str">
        <f t="shared" si="316"/>
        <v/>
      </c>
      <c r="J963" s="80" t="b">
        <f t="shared" si="317"/>
        <v>0</v>
      </c>
      <c r="K963" s="80" t="str">
        <f t="shared" si="318"/>
        <v/>
      </c>
      <c r="L963" s="80" t="b">
        <f>IF(C963="",FALSE,IFERROR(NOT(MATCH(C963,'Anställda och korttidsarbete'!$C:$C,0)&gt;0),TRUE))</f>
        <v>0</v>
      </c>
      <c r="M963" s="80" t="str">
        <f t="shared" si="319"/>
        <v/>
      </c>
      <c r="N963" s="80" t="b">
        <f t="shared" si="320"/>
        <v>0</v>
      </c>
      <c r="O963" s="80" t="str">
        <f t="shared" si="321"/>
        <v/>
      </c>
      <c r="P963" s="13" t="b">
        <f t="shared" si="322"/>
        <v>0</v>
      </c>
      <c r="Q963" s="80" t="str">
        <f t="shared" si="323"/>
        <v/>
      </c>
      <c r="R963" s="80" t="b">
        <f t="shared" si="324"/>
        <v>0</v>
      </c>
      <c r="S963" s="81" t="e">
        <f t="shared" si="308"/>
        <v>#VALUE!</v>
      </c>
      <c r="T963" s="81" t="e">
        <f t="shared" si="309"/>
        <v>#VALUE!</v>
      </c>
      <c r="U963" s="81" t="e">
        <f t="shared" si="310"/>
        <v>#VALUE!</v>
      </c>
      <c r="V963" s="82" t="e">
        <f t="shared" si="311"/>
        <v>#VALUE!</v>
      </c>
      <c r="W963" s="82" t="e">
        <f t="shared" si="325"/>
        <v>#VALUE!</v>
      </c>
      <c r="X963" s="82" t="b">
        <f t="shared" si="329"/>
        <v>0</v>
      </c>
      <c r="Y963" s="72" t="str">
        <f t="shared" si="312"/>
        <v/>
      </c>
      <c r="Z963" s="81" t="e" cm="1">
        <f t="array" aca="1" ref="Z963" ca="1">TEXT(RIGHT(10-RIGHT(SUM(INDEX(1*(MID(MID(C963,1,1)*2,ROW(INDIRECT("1:"&amp;LEN(MID(C963,1,1)*2))),1)),,))+MID(C963,2,1)+
SUM(INDEX(1*(MID(MID(C963,3,1)*2,ROW(INDIRECT("1:"&amp;LEN(MID(C963,3,1)*2))),1)),,))+MID(C963,4,1)+
SUM(INDEX(1*(MID(MID(C963,5,1)*2,ROW(INDIRECT("1:"&amp;LEN(MID(C963,5,1)*2))),1)),,))+MID(C963,6,1)+
SUM(INDEX(1*(MID(MID(C963,8,1)*2,ROW(INDIRECT("1:"&amp;LEN(MID(C963,8,1)*2))),1)),,))+MID(C963,9,1)+
SUM(INDEX(1*(MID(MID(C963,10,1)*2,ROW(INDIRECT("1:"&amp;LEN(MID(C963,10,1)*2))),1)),,)),1),1),"0")</f>
        <v>#VALUE!</v>
      </c>
      <c r="AA963" s="81" t="str">
        <f t="shared" si="313"/>
        <v/>
      </c>
      <c r="AB963" s="83" t="b">
        <f t="shared" si="314"/>
        <v>0</v>
      </c>
      <c r="AC963" s="154">
        <f t="shared" si="326"/>
        <v>0</v>
      </c>
      <c r="AD963" s="154">
        <f>SUMIF($C$15:C962,C963,$AC$15:AC962)</f>
        <v>0</v>
      </c>
      <c r="AE963" s="15">
        <f t="shared" si="327"/>
        <v>10000</v>
      </c>
      <c r="AF963" s="154">
        <f t="shared" si="328"/>
        <v>0</v>
      </c>
    </row>
    <row r="964" spans="1:32" s="30" customFormat="1" x14ac:dyDescent="0.25">
      <c r="A964" s="19">
        <v>949</v>
      </c>
      <c r="B964" s="20"/>
      <c r="C964" s="107"/>
      <c r="D964" s="20"/>
      <c r="E964" s="20"/>
      <c r="F964" s="20"/>
      <c r="G964" s="122"/>
      <c r="H964" s="156">
        <f t="shared" si="315"/>
        <v>0</v>
      </c>
      <c r="I964" s="117" t="str">
        <f t="shared" si="316"/>
        <v/>
      </c>
      <c r="J964" s="80" t="b">
        <f t="shared" si="317"/>
        <v>0</v>
      </c>
      <c r="K964" s="80" t="str">
        <f t="shared" si="318"/>
        <v/>
      </c>
      <c r="L964" s="80" t="b">
        <f>IF(C964="",FALSE,IFERROR(NOT(MATCH(C964,'Anställda och korttidsarbete'!$C:$C,0)&gt;0),TRUE))</f>
        <v>0</v>
      </c>
      <c r="M964" s="80" t="str">
        <f t="shared" si="319"/>
        <v/>
      </c>
      <c r="N964" s="80" t="b">
        <f t="shared" si="320"/>
        <v>0</v>
      </c>
      <c r="O964" s="80" t="str">
        <f t="shared" si="321"/>
        <v/>
      </c>
      <c r="P964" s="13" t="b">
        <f t="shared" si="322"/>
        <v>0</v>
      </c>
      <c r="Q964" s="80" t="str">
        <f t="shared" si="323"/>
        <v/>
      </c>
      <c r="R964" s="80" t="b">
        <f t="shared" si="324"/>
        <v>0</v>
      </c>
      <c r="S964" s="81" t="e">
        <f t="shared" si="308"/>
        <v>#VALUE!</v>
      </c>
      <c r="T964" s="81" t="e">
        <f t="shared" si="309"/>
        <v>#VALUE!</v>
      </c>
      <c r="U964" s="81" t="e">
        <f t="shared" si="310"/>
        <v>#VALUE!</v>
      </c>
      <c r="V964" s="82" t="e">
        <f t="shared" si="311"/>
        <v>#VALUE!</v>
      </c>
      <c r="W964" s="82" t="e">
        <f t="shared" si="325"/>
        <v>#VALUE!</v>
      </c>
      <c r="X964" s="82" t="b">
        <f t="shared" si="329"/>
        <v>0</v>
      </c>
      <c r="Y964" s="72" t="str">
        <f t="shared" si="312"/>
        <v/>
      </c>
      <c r="Z964" s="81" t="e" cm="1">
        <f t="array" aca="1" ref="Z964" ca="1">TEXT(RIGHT(10-RIGHT(SUM(INDEX(1*(MID(MID(C964,1,1)*2,ROW(INDIRECT("1:"&amp;LEN(MID(C964,1,1)*2))),1)),,))+MID(C964,2,1)+
SUM(INDEX(1*(MID(MID(C964,3,1)*2,ROW(INDIRECT("1:"&amp;LEN(MID(C964,3,1)*2))),1)),,))+MID(C964,4,1)+
SUM(INDEX(1*(MID(MID(C964,5,1)*2,ROW(INDIRECT("1:"&amp;LEN(MID(C964,5,1)*2))),1)),,))+MID(C964,6,1)+
SUM(INDEX(1*(MID(MID(C964,8,1)*2,ROW(INDIRECT("1:"&amp;LEN(MID(C964,8,1)*2))),1)),,))+MID(C964,9,1)+
SUM(INDEX(1*(MID(MID(C964,10,1)*2,ROW(INDIRECT("1:"&amp;LEN(MID(C964,10,1)*2))),1)),,)),1),1),"0")</f>
        <v>#VALUE!</v>
      </c>
      <c r="AA964" s="81" t="str">
        <f t="shared" si="313"/>
        <v/>
      </c>
      <c r="AB964" s="83" t="b">
        <f t="shared" si="314"/>
        <v>0</v>
      </c>
      <c r="AC964" s="154">
        <f t="shared" si="326"/>
        <v>0</v>
      </c>
      <c r="AD964" s="154">
        <f>SUMIF($C$15:C963,C964,$AC$15:AC963)</f>
        <v>0</v>
      </c>
      <c r="AE964" s="15">
        <f t="shared" si="327"/>
        <v>10000</v>
      </c>
      <c r="AF964" s="154">
        <f t="shared" si="328"/>
        <v>0</v>
      </c>
    </row>
    <row r="965" spans="1:32" s="30" customFormat="1" x14ac:dyDescent="0.25">
      <c r="A965" s="19">
        <v>950</v>
      </c>
      <c r="B965" s="20"/>
      <c r="C965" s="107"/>
      <c r="D965" s="20"/>
      <c r="E965" s="20"/>
      <c r="F965" s="20"/>
      <c r="G965" s="122"/>
      <c r="H965" s="156">
        <f t="shared" si="315"/>
        <v>0</v>
      </c>
      <c r="I965" s="117" t="str">
        <f t="shared" si="316"/>
        <v/>
      </c>
      <c r="J965" s="80" t="b">
        <f t="shared" si="317"/>
        <v>0</v>
      </c>
      <c r="K965" s="80" t="str">
        <f t="shared" si="318"/>
        <v/>
      </c>
      <c r="L965" s="80" t="b">
        <f>IF(C965="",FALSE,IFERROR(NOT(MATCH(C965,'Anställda och korttidsarbete'!$C:$C,0)&gt;0),TRUE))</f>
        <v>0</v>
      </c>
      <c r="M965" s="80" t="str">
        <f t="shared" si="319"/>
        <v/>
      </c>
      <c r="N965" s="80" t="b">
        <f t="shared" si="320"/>
        <v>0</v>
      </c>
      <c r="O965" s="80" t="str">
        <f t="shared" si="321"/>
        <v/>
      </c>
      <c r="P965" s="13" t="b">
        <f t="shared" si="322"/>
        <v>0</v>
      </c>
      <c r="Q965" s="80" t="str">
        <f t="shared" si="323"/>
        <v/>
      </c>
      <c r="R965" s="80" t="b">
        <f t="shared" si="324"/>
        <v>0</v>
      </c>
      <c r="S965" s="81" t="e">
        <f t="shared" si="308"/>
        <v>#VALUE!</v>
      </c>
      <c r="T965" s="81" t="e">
        <f t="shared" si="309"/>
        <v>#VALUE!</v>
      </c>
      <c r="U965" s="81" t="e">
        <f t="shared" si="310"/>
        <v>#VALUE!</v>
      </c>
      <c r="V965" s="82" t="e">
        <f t="shared" si="311"/>
        <v>#VALUE!</v>
      </c>
      <c r="W965" s="82" t="e">
        <f t="shared" si="325"/>
        <v>#VALUE!</v>
      </c>
      <c r="X965" s="82" t="b">
        <f t="shared" si="329"/>
        <v>0</v>
      </c>
      <c r="Y965" s="72" t="str">
        <f t="shared" si="312"/>
        <v/>
      </c>
      <c r="Z965" s="81" t="e" cm="1">
        <f t="array" aca="1" ref="Z965" ca="1">TEXT(RIGHT(10-RIGHT(SUM(INDEX(1*(MID(MID(C965,1,1)*2,ROW(INDIRECT("1:"&amp;LEN(MID(C965,1,1)*2))),1)),,))+MID(C965,2,1)+
SUM(INDEX(1*(MID(MID(C965,3,1)*2,ROW(INDIRECT("1:"&amp;LEN(MID(C965,3,1)*2))),1)),,))+MID(C965,4,1)+
SUM(INDEX(1*(MID(MID(C965,5,1)*2,ROW(INDIRECT("1:"&amp;LEN(MID(C965,5,1)*2))),1)),,))+MID(C965,6,1)+
SUM(INDEX(1*(MID(MID(C965,8,1)*2,ROW(INDIRECT("1:"&amp;LEN(MID(C965,8,1)*2))),1)),,))+MID(C965,9,1)+
SUM(INDEX(1*(MID(MID(C965,10,1)*2,ROW(INDIRECT("1:"&amp;LEN(MID(C965,10,1)*2))),1)),,)),1),1),"0")</f>
        <v>#VALUE!</v>
      </c>
      <c r="AA965" s="81" t="str">
        <f t="shared" si="313"/>
        <v/>
      </c>
      <c r="AB965" s="83" t="b">
        <f t="shared" si="314"/>
        <v>0</v>
      </c>
      <c r="AC965" s="154">
        <f t="shared" si="326"/>
        <v>0</v>
      </c>
      <c r="AD965" s="154">
        <f>SUMIF($C$15:C964,C965,$AC$15:AC964)</f>
        <v>0</v>
      </c>
      <c r="AE965" s="15">
        <f t="shared" si="327"/>
        <v>10000</v>
      </c>
      <c r="AF965" s="154">
        <f t="shared" si="328"/>
        <v>0</v>
      </c>
    </row>
    <row r="966" spans="1:32" s="30" customFormat="1" x14ac:dyDescent="0.25">
      <c r="A966" s="19">
        <v>951</v>
      </c>
      <c r="B966" s="20"/>
      <c r="C966" s="107"/>
      <c r="D966" s="20"/>
      <c r="E966" s="20"/>
      <c r="F966" s="20"/>
      <c r="G966" s="122"/>
      <c r="H966" s="156">
        <f t="shared" si="315"/>
        <v>0</v>
      </c>
      <c r="I966" s="117" t="str">
        <f t="shared" si="316"/>
        <v/>
      </c>
      <c r="J966" s="80" t="b">
        <f t="shared" si="317"/>
        <v>0</v>
      </c>
      <c r="K966" s="80" t="str">
        <f t="shared" si="318"/>
        <v/>
      </c>
      <c r="L966" s="80" t="b">
        <f>IF(C966="",FALSE,IFERROR(NOT(MATCH(C966,'Anställda och korttidsarbete'!$C:$C,0)&gt;0),TRUE))</f>
        <v>0</v>
      </c>
      <c r="M966" s="80" t="str">
        <f t="shared" si="319"/>
        <v/>
      </c>
      <c r="N966" s="80" t="b">
        <f t="shared" si="320"/>
        <v>0</v>
      </c>
      <c r="O966" s="80" t="str">
        <f t="shared" si="321"/>
        <v/>
      </c>
      <c r="P966" s="13" t="b">
        <f t="shared" si="322"/>
        <v>0</v>
      </c>
      <c r="Q966" s="80" t="str">
        <f t="shared" si="323"/>
        <v/>
      </c>
      <c r="R966" s="80" t="b">
        <f t="shared" si="324"/>
        <v>0</v>
      </c>
      <c r="S966" s="81" t="e">
        <f t="shared" si="308"/>
        <v>#VALUE!</v>
      </c>
      <c r="T966" s="81" t="e">
        <f t="shared" si="309"/>
        <v>#VALUE!</v>
      </c>
      <c r="U966" s="81" t="e">
        <f t="shared" si="310"/>
        <v>#VALUE!</v>
      </c>
      <c r="V966" s="82" t="e">
        <f t="shared" si="311"/>
        <v>#VALUE!</v>
      </c>
      <c r="W966" s="82" t="e">
        <f t="shared" si="325"/>
        <v>#VALUE!</v>
      </c>
      <c r="X966" s="82" t="b">
        <f t="shared" si="329"/>
        <v>0</v>
      </c>
      <c r="Y966" s="72" t="str">
        <f t="shared" si="312"/>
        <v/>
      </c>
      <c r="Z966" s="81" t="e" cm="1">
        <f t="array" aca="1" ref="Z966" ca="1">TEXT(RIGHT(10-RIGHT(SUM(INDEX(1*(MID(MID(C966,1,1)*2,ROW(INDIRECT("1:"&amp;LEN(MID(C966,1,1)*2))),1)),,))+MID(C966,2,1)+
SUM(INDEX(1*(MID(MID(C966,3,1)*2,ROW(INDIRECT("1:"&amp;LEN(MID(C966,3,1)*2))),1)),,))+MID(C966,4,1)+
SUM(INDEX(1*(MID(MID(C966,5,1)*2,ROW(INDIRECT("1:"&amp;LEN(MID(C966,5,1)*2))),1)),,))+MID(C966,6,1)+
SUM(INDEX(1*(MID(MID(C966,8,1)*2,ROW(INDIRECT("1:"&amp;LEN(MID(C966,8,1)*2))),1)),,))+MID(C966,9,1)+
SUM(INDEX(1*(MID(MID(C966,10,1)*2,ROW(INDIRECT("1:"&amp;LEN(MID(C966,10,1)*2))),1)),,)),1),1),"0")</f>
        <v>#VALUE!</v>
      </c>
      <c r="AA966" s="81" t="str">
        <f t="shared" si="313"/>
        <v/>
      </c>
      <c r="AB966" s="83" t="b">
        <f t="shared" si="314"/>
        <v>0</v>
      </c>
      <c r="AC966" s="154">
        <f t="shared" si="326"/>
        <v>0</v>
      </c>
      <c r="AD966" s="154">
        <f>SUMIF($C$15:C965,C966,$AC$15:AC965)</f>
        <v>0</v>
      </c>
      <c r="AE966" s="15">
        <f t="shared" si="327"/>
        <v>10000</v>
      </c>
      <c r="AF966" s="154">
        <f t="shared" si="328"/>
        <v>0</v>
      </c>
    </row>
    <row r="967" spans="1:32" s="30" customFormat="1" x14ac:dyDescent="0.25">
      <c r="A967" s="19">
        <v>952</v>
      </c>
      <c r="B967" s="20"/>
      <c r="C967" s="107"/>
      <c r="D967" s="20"/>
      <c r="E967" s="20"/>
      <c r="F967" s="20"/>
      <c r="G967" s="122"/>
      <c r="H967" s="156">
        <f t="shared" si="315"/>
        <v>0</v>
      </c>
      <c r="I967" s="117" t="str">
        <f t="shared" si="316"/>
        <v/>
      </c>
      <c r="J967" s="80" t="b">
        <f t="shared" si="317"/>
        <v>0</v>
      </c>
      <c r="K967" s="80" t="str">
        <f t="shared" si="318"/>
        <v/>
      </c>
      <c r="L967" s="80" t="b">
        <f>IF(C967="",FALSE,IFERROR(NOT(MATCH(C967,'Anställda och korttidsarbete'!$C:$C,0)&gt;0),TRUE))</f>
        <v>0</v>
      </c>
      <c r="M967" s="80" t="str">
        <f t="shared" si="319"/>
        <v/>
      </c>
      <c r="N967" s="80" t="b">
        <f t="shared" si="320"/>
        <v>0</v>
      </c>
      <c r="O967" s="80" t="str">
        <f t="shared" si="321"/>
        <v/>
      </c>
      <c r="P967" s="13" t="b">
        <f t="shared" si="322"/>
        <v>0</v>
      </c>
      <c r="Q967" s="80" t="str">
        <f t="shared" si="323"/>
        <v/>
      </c>
      <c r="R967" s="80" t="b">
        <f t="shared" si="324"/>
        <v>0</v>
      </c>
      <c r="S967" s="81" t="e">
        <f t="shared" si="308"/>
        <v>#VALUE!</v>
      </c>
      <c r="T967" s="81" t="e">
        <f t="shared" si="309"/>
        <v>#VALUE!</v>
      </c>
      <c r="U967" s="81" t="e">
        <f t="shared" si="310"/>
        <v>#VALUE!</v>
      </c>
      <c r="V967" s="82" t="e">
        <f t="shared" si="311"/>
        <v>#VALUE!</v>
      </c>
      <c r="W967" s="82" t="e">
        <f t="shared" si="325"/>
        <v>#VALUE!</v>
      </c>
      <c r="X967" s="82" t="b">
        <f t="shared" si="329"/>
        <v>0</v>
      </c>
      <c r="Y967" s="72" t="str">
        <f t="shared" si="312"/>
        <v/>
      </c>
      <c r="Z967" s="81" t="e" cm="1">
        <f t="array" aca="1" ref="Z967" ca="1">TEXT(RIGHT(10-RIGHT(SUM(INDEX(1*(MID(MID(C967,1,1)*2,ROW(INDIRECT("1:"&amp;LEN(MID(C967,1,1)*2))),1)),,))+MID(C967,2,1)+
SUM(INDEX(1*(MID(MID(C967,3,1)*2,ROW(INDIRECT("1:"&amp;LEN(MID(C967,3,1)*2))),1)),,))+MID(C967,4,1)+
SUM(INDEX(1*(MID(MID(C967,5,1)*2,ROW(INDIRECT("1:"&amp;LEN(MID(C967,5,1)*2))),1)),,))+MID(C967,6,1)+
SUM(INDEX(1*(MID(MID(C967,8,1)*2,ROW(INDIRECT("1:"&amp;LEN(MID(C967,8,1)*2))),1)),,))+MID(C967,9,1)+
SUM(INDEX(1*(MID(MID(C967,10,1)*2,ROW(INDIRECT("1:"&amp;LEN(MID(C967,10,1)*2))),1)),,)),1),1),"0")</f>
        <v>#VALUE!</v>
      </c>
      <c r="AA967" s="81" t="str">
        <f t="shared" si="313"/>
        <v/>
      </c>
      <c r="AB967" s="83" t="b">
        <f t="shared" si="314"/>
        <v>0</v>
      </c>
      <c r="AC967" s="154">
        <f t="shared" si="326"/>
        <v>0</v>
      </c>
      <c r="AD967" s="154">
        <f>SUMIF($C$15:C966,C967,$AC$15:AC966)</f>
        <v>0</v>
      </c>
      <c r="AE967" s="15">
        <f t="shared" si="327"/>
        <v>10000</v>
      </c>
      <c r="AF967" s="154">
        <f t="shared" si="328"/>
        <v>0</v>
      </c>
    </row>
    <row r="968" spans="1:32" s="30" customFormat="1" x14ac:dyDescent="0.25">
      <c r="A968" s="19">
        <v>953</v>
      </c>
      <c r="B968" s="20"/>
      <c r="C968" s="107"/>
      <c r="D968" s="20"/>
      <c r="E968" s="20"/>
      <c r="F968" s="20"/>
      <c r="G968" s="122"/>
      <c r="H968" s="156">
        <f t="shared" si="315"/>
        <v>0</v>
      </c>
      <c r="I968" s="117" t="str">
        <f t="shared" si="316"/>
        <v/>
      </c>
      <c r="J968" s="80" t="b">
        <f t="shared" si="317"/>
        <v>0</v>
      </c>
      <c r="K968" s="80" t="str">
        <f t="shared" si="318"/>
        <v/>
      </c>
      <c r="L968" s="80" t="b">
        <f>IF(C968="",FALSE,IFERROR(NOT(MATCH(C968,'Anställda och korttidsarbete'!$C:$C,0)&gt;0),TRUE))</f>
        <v>0</v>
      </c>
      <c r="M968" s="80" t="str">
        <f t="shared" si="319"/>
        <v/>
      </c>
      <c r="N968" s="80" t="b">
        <f t="shared" si="320"/>
        <v>0</v>
      </c>
      <c r="O968" s="80" t="str">
        <f t="shared" si="321"/>
        <v/>
      </c>
      <c r="P968" s="13" t="b">
        <f t="shared" si="322"/>
        <v>0</v>
      </c>
      <c r="Q968" s="80" t="str">
        <f t="shared" si="323"/>
        <v/>
      </c>
      <c r="R968" s="80" t="b">
        <f t="shared" si="324"/>
        <v>0</v>
      </c>
      <c r="S968" s="81" t="e">
        <f t="shared" si="308"/>
        <v>#VALUE!</v>
      </c>
      <c r="T968" s="81" t="e">
        <f t="shared" si="309"/>
        <v>#VALUE!</v>
      </c>
      <c r="U968" s="81" t="e">
        <f t="shared" si="310"/>
        <v>#VALUE!</v>
      </c>
      <c r="V968" s="82" t="e">
        <f t="shared" si="311"/>
        <v>#VALUE!</v>
      </c>
      <c r="W968" s="82" t="e">
        <f t="shared" si="325"/>
        <v>#VALUE!</v>
      </c>
      <c r="X968" s="82" t="b">
        <f t="shared" si="329"/>
        <v>0</v>
      </c>
      <c r="Y968" s="72" t="str">
        <f t="shared" si="312"/>
        <v/>
      </c>
      <c r="Z968" s="81" t="e" cm="1">
        <f t="array" aca="1" ref="Z968" ca="1">TEXT(RIGHT(10-RIGHT(SUM(INDEX(1*(MID(MID(C968,1,1)*2,ROW(INDIRECT("1:"&amp;LEN(MID(C968,1,1)*2))),1)),,))+MID(C968,2,1)+
SUM(INDEX(1*(MID(MID(C968,3,1)*2,ROW(INDIRECT("1:"&amp;LEN(MID(C968,3,1)*2))),1)),,))+MID(C968,4,1)+
SUM(INDEX(1*(MID(MID(C968,5,1)*2,ROW(INDIRECT("1:"&amp;LEN(MID(C968,5,1)*2))),1)),,))+MID(C968,6,1)+
SUM(INDEX(1*(MID(MID(C968,8,1)*2,ROW(INDIRECT("1:"&amp;LEN(MID(C968,8,1)*2))),1)),,))+MID(C968,9,1)+
SUM(INDEX(1*(MID(MID(C968,10,1)*2,ROW(INDIRECT("1:"&amp;LEN(MID(C968,10,1)*2))),1)),,)),1),1),"0")</f>
        <v>#VALUE!</v>
      </c>
      <c r="AA968" s="81" t="str">
        <f t="shared" si="313"/>
        <v/>
      </c>
      <c r="AB968" s="83" t="b">
        <f t="shared" si="314"/>
        <v>0</v>
      </c>
      <c r="AC968" s="154">
        <f t="shared" si="326"/>
        <v>0</v>
      </c>
      <c r="AD968" s="154">
        <f>SUMIF($C$15:C967,C968,$AC$15:AC967)</f>
        <v>0</v>
      </c>
      <c r="AE968" s="15">
        <f t="shared" si="327"/>
        <v>10000</v>
      </c>
      <c r="AF968" s="154">
        <f t="shared" si="328"/>
        <v>0</v>
      </c>
    </row>
    <row r="969" spans="1:32" s="30" customFormat="1" x14ac:dyDescent="0.25">
      <c r="A969" s="19">
        <v>954</v>
      </c>
      <c r="B969" s="20"/>
      <c r="C969" s="107"/>
      <c r="D969" s="20"/>
      <c r="E969" s="20"/>
      <c r="F969" s="20"/>
      <c r="G969" s="122"/>
      <c r="H969" s="156">
        <f t="shared" si="315"/>
        <v>0</v>
      </c>
      <c r="I969" s="117" t="str">
        <f t="shared" si="316"/>
        <v/>
      </c>
      <c r="J969" s="80" t="b">
        <f t="shared" si="317"/>
        <v>0</v>
      </c>
      <c r="K969" s="80" t="str">
        <f t="shared" si="318"/>
        <v/>
      </c>
      <c r="L969" s="80" t="b">
        <f>IF(C969="",FALSE,IFERROR(NOT(MATCH(C969,'Anställda och korttidsarbete'!$C:$C,0)&gt;0),TRUE))</f>
        <v>0</v>
      </c>
      <c r="M969" s="80" t="str">
        <f t="shared" si="319"/>
        <v/>
      </c>
      <c r="N969" s="80" t="b">
        <f t="shared" si="320"/>
        <v>0</v>
      </c>
      <c r="O969" s="80" t="str">
        <f t="shared" si="321"/>
        <v/>
      </c>
      <c r="P969" s="13" t="b">
        <f t="shared" si="322"/>
        <v>0</v>
      </c>
      <c r="Q969" s="80" t="str">
        <f t="shared" si="323"/>
        <v/>
      </c>
      <c r="R969" s="80" t="b">
        <f t="shared" si="324"/>
        <v>0</v>
      </c>
      <c r="S969" s="81" t="e">
        <f t="shared" si="308"/>
        <v>#VALUE!</v>
      </c>
      <c r="T969" s="81" t="e">
        <f t="shared" si="309"/>
        <v>#VALUE!</v>
      </c>
      <c r="U969" s="81" t="e">
        <f t="shared" si="310"/>
        <v>#VALUE!</v>
      </c>
      <c r="V969" s="82" t="e">
        <f t="shared" si="311"/>
        <v>#VALUE!</v>
      </c>
      <c r="W969" s="82" t="e">
        <f t="shared" si="325"/>
        <v>#VALUE!</v>
      </c>
      <c r="X969" s="82" t="b">
        <f t="shared" si="329"/>
        <v>0</v>
      </c>
      <c r="Y969" s="72" t="str">
        <f t="shared" si="312"/>
        <v/>
      </c>
      <c r="Z969" s="81" t="e" cm="1">
        <f t="array" aca="1" ref="Z969" ca="1">TEXT(RIGHT(10-RIGHT(SUM(INDEX(1*(MID(MID(C969,1,1)*2,ROW(INDIRECT("1:"&amp;LEN(MID(C969,1,1)*2))),1)),,))+MID(C969,2,1)+
SUM(INDEX(1*(MID(MID(C969,3,1)*2,ROW(INDIRECT("1:"&amp;LEN(MID(C969,3,1)*2))),1)),,))+MID(C969,4,1)+
SUM(INDEX(1*(MID(MID(C969,5,1)*2,ROW(INDIRECT("1:"&amp;LEN(MID(C969,5,1)*2))),1)),,))+MID(C969,6,1)+
SUM(INDEX(1*(MID(MID(C969,8,1)*2,ROW(INDIRECT("1:"&amp;LEN(MID(C969,8,1)*2))),1)),,))+MID(C969,9,1)+
SUM(INDEX(1*(MID(MID(C969,10,1)*2,ROW(INDIRECT("1:"&amp;LEN(MID(C969,10,1)*2))),1)),,)),1),1),"0")</f>
        <v>#VALUE!</v>
      </c>
      <c r="AA969" s="81" t="str">
        <f t="shared" si="313"/>
        <v/>
      </c>
      <c r="AB969" s="83" t="b">
        <f t="shared" si="314"/>
        <v>0</v>
      </c>
      <c r="AC969" s="154">
        <f t="shared" si="326"/>
        <v>0</v>
      </c>
      <c r="AD969" s="154">
        <f>SUMIF($C$15:C968,C969,$AC$15:AC968)</f>
        <v>0</v>
      </c>
      <c r="AE969" s="15">
        <f t="shared" si="327"/>
        <v>10000</v>
      </c>
      <c r="AF969" s="154">
        <f t="shared" si="328"/>
        <v>0</v>
      </c>
    </row>
    <row r="970" spans="1:32" s="30" customFormat="1" x14ac:dyDescent="0.25">
      <c r="A970" s="19">
        <v>955</v>
      </c>
      <c r="B970" s="20"/>
      <c r="C970" s="107"/>
      <c r="D970" s="20"/>
      <c r="E970" s="20"/>
      <c r="F970" s="20"/>
      <c r="G970" s="122"/>
      <c r="H970" s="156">
        <f t="shared" si="315"/>
        <v>0</v>
      </c>
      <c r="I970" s="117" t="str">
        <f t="shared" si="316"/>
        <v/>
      </c>
      <c r="J970" s="80" t="b">
        <f t="shared" si="317"/>
        <v>0</v>
      </c>
      <c r="K970" s="80" t="str">
        <f t="shared" si="318"/>
        <v/>
      </c>
      <c r="L970" s="80" t="b">
        <f>IF(C970="",FALSE,IFERROR(NOT(MATCH(C970,'Anställda och korttidsarbete'!$C:$C,0)&gt;0),TRUE))</f>
        <v>0</v>
      </c>
      <c r="M970" s="80" t="str">
        <f t="shared" si="319"/>
        <v/>
      </c>
      <c r="N970" s="80" t="b">
        <f t="shared" si="320"/>
        <v>0</v>
      </c>
      <c r="O970" s="80" t="str">
        <f t="shared" si="321"/>
        <v/>
      </c>
      <c r="P970" s="13" t="b">
        <f t="shared" si="322"/>
        <v>0</v>
      </c>
      <c r="Q970" s="80" t="str">
        <f t="shared" si="323"/>
        <v/>
      </c>
      <c r="R970" s="80" t="b">
        <f t="shared" si="324"/>
        <v>0</v>
      </c>
      <c r="S970" s="81" t="e">
        <f t="shared" si="308"/>
        <v>#VALUE!</v>
      </c>
      <c r="T970" s="81" t="e">
        <f t="shared" si="309"/>
        <v>#VALUE!</v>
      </c>
      <c r="U970" s="81" t="e">
        <f t="shared" si="310"/>
        <v>#VALUE!</v>
      </c>
      <c r="V970" s="82" t="e">
        <f t="shared" si="311"/>
        <v>#VALUE!</v>
      </c>
      <c r="W970" s="82" t="e">
        <f t="shared" si="325"/>
        <v>#VALUE!</v>
      </c>
      <c r="X970" s="82" t="b">
        <f t="shared" si="329"/>
        <v>0</v>
      </c>
      <c r="Y970" s="72" t="str">
        <f t="shared" si="312"/>
        <v/>
      </c>
      <c r="Z970" s="81" t="e" cm="1">
        <f t="array" aca="1" ref="Z970" ca="1">TEXT(RIGHT(10-RIGHT(SUM(INDEX(1*(MID(MID(C970,1,1)*2,ROW(INDIRECT("1:"&amp;LEN(MID(C970,1,1)*2))),1)),,))+MID(C970,2,1)+
SUM(INDEX(1*(MID(MID(C970,3,1)*2,ROW(INDIRECT("1:"&amp;LEN(MID(C970,3,1)*2))),1)),,))+MID(C970,4,1)+
SUM(INDEX(1*(MID(MID(C970,5,1)*2,ROW(INDIRECT("1:"&amp;LEN(MID(C970,5,1)*2))),1)),,))+MID(C970,6,1)+
SUM(INDEX(1*(MID(MID(C970,8,1)*2,ROW(INDIRECT("1:"&amp;LEN(MID(C970,8,1)*2))),1)),,))+MID(C970,9,1)+
SUM(INDEX(1*(MID(MID(C970,10,1)*2,ROW(INDIRECT("1:"&amp;LEN(MID(C970,10,1)*2))),1)),,)),1),1),"0")</f>
        <v>#VALUE!</v>
      </c>
      <c r="AA970" s="81" t="str">
        <f t="shared" si="313"/>
        <v/>
      </c>
      <c r="AB970" s="83" t="b">
        <f t="shared" si="314"/>
        <v>0</v>
      </c>
      <c r="AC970" s="154">
        <f t="shared" si="326"/>
        <v>0</v>
      </c>
      <c r="AD970" s="154">
        <f>SUMIF($C$15:C969,C970,$AC$15:AC969)</f>
        <v>0</v>
      </c>
      <c r="AE970" s="15">
        <f t="shared" si="327"/>
        <v>10000</v>
      </c>
      <c r="AF970" s="154">
        <f t="shared" si="328"/>
        <v>0</v>
      </c>
    </row>
    <row r="971" spans="1:32" s="30" customFormat="1" x14ac:dyDescent="0.25">
      <c r="A971" s="19">
        <v>956</v>
      </c>
      <c r="B971" s="20"/>
      <c r="C971" s="107"/>
      <c r="D971" s="20"/>
      <c r="E971" s="20"/>
      <c r="F971" s="20"/>
      <c r="G971" s="122"/>
      <c r="H971" s="156">
        <f t="shared" si="315"/>
        <v>0</v>
      </c>
      <c r="I971" s="117" t="str">
        <f t="shared" si="316"/>
        <v/>
      </c>
      <c r="J971" s="80" t="b">
        <f t="shared" si="317"/>
        <v>0</v>
      </c>
      <c r="K971" s="80" t="str">
        <f t="shared" si="318"/>
        <v/>
      </c>
      <c r="L971" s="80" t="b">
        <f>IF(C971="",FALSE,IFERROR(NOT(MATCH(C971,'Anställda och korttidsarbete'!$C:$C,0)&gt;0),TRUE))</f>
        <v>0</v>
      </c>
      <c r="M971" s="80" t="str">
        <f t="shared" si="319"/>
        <v/>
      </c>
      <c r="N971" s="80" t="b">
        <f t="shared" si="320"/>
        <v>0</v>
      </c>
      <c r="O971" s="80" t="str">
        <f t="shared" si="321"/>
        <v/>
      </c>
      <c r="P971" s="13" t="b">
        <f t="shared" si="322"/>
        <v>0</v>
      </c>
      <c r="Q971" s="80" t="str">
        <f t="shared" si="323"/>
        <v/>
      </c>
      <c r="R971" s="80" t="b">
        <f t="shared" si="324"/>
        <v>0</v>
      </c>
      <c r="S971" s="81" t="e">
        <f t="shared" si="308"/>
        <v>#VALUE!</v>
      </c>
      <c r="T971" s="81" t="e">
        <f t="shared" si="309"/>
        <v>#VALUE!</v>
      </c>
      <c r="U971" s="81" t="e">
        <f t="shared" si="310"/>
        <v>#VALUE!</v>
      </c>
      <c r="V971" s="82" t="e">
        <f t="shared" si="311"/>
        <v>#VALUE!</v>
      </c>
      <c r="W971" s="82" t="e">
        <f t="shared" si="325"/>
        <v>#VALUE!</v>
      </c>
      <c r="X971" s="82" t="b">
        <f t="shared" si="329"/>
        <v>0</v>
      </c>
      <c r="Y971" s="72" t="str">
        <f t="shared" si="312"/>
        <v/>
      </c>
      <c r="Z971" s="81" t="e" cm="1">
        <f t="array" aca="1" ref="Z971" ca="1">TEXT(RIGHT(10-RIGHT(SUM(INDEX(1*(MID(MID(C971,1,1)*2,ROW(INDIRECT("1:"&amp;LEN(MID(C971,1,1)*2))),1)),,))+MID(C971,2,1)+
SUM(INDEX(1*(MID(MID(C971,3,1)*2,ROW(INDIRECT("1:"&amp;LEN(MID(C971,3,1)*2))),1)),,))+MID(C971,4,1)+
SUM(INDEX(1*(MID(MID(C971,5,1)*2,ROW(INDIRECT("1:"&amp;LEN(MID(C971,5,1)*2))),1)),,))+MID(C971,6,1)+
SUM(INDEX(1*(MID(MID(C971,8,1)*2,ROW(INDIRECT("1:"&amp;LEN(MID(C971,8,1)*2))),1)),,))+MID(C971,9,1)+
SUM(INDEX(1*(MID(MID(C971,10,1)*2,ROW(INDIRECT("1:"&amp;LEN(MID(C971,10,1)*2))),1)),,)),1),1),"0")</f>
        <v>#VALUE!</v>
      </c>
      <c r="AA971" s="81" t="str">
        <f t="shared" si="313"/>
        <v/>
      </c>
      <c r="AB971" s="83" t="b">
        <f t="shared" si="314"/>
        <v>0</v>
      </c>
      <c r="AC971" s="154">
        <f t="shared" si="326"/>
        <v>0</v>
      </c>
      <c r="AD971" s="154">
        <f>SUMIF($C$15:C970,C971,$AC$15:AC970)</f>
        <v>0</v>
      </c>
      <c r="AE971" s="15">
        <f t="shared" si="327"/>
        <v>10000</v>
      </c>
      <c r="AF971" s="154">
        <f t="shared" si="328"/>
        <v>0</v>
      </c>
    </row>
    <row r="972" spans="1:32" s="30" customFormat="1" x14ac:dyDescent="0.25">
      <c r="A972" s="19">
        <v>957</v>
      </c>
      <c r="B972" s="20"/>
      <c r="C972" s="107"/>
      <c r="D972" s="20"/>
      <c r="E972" s="20"/>
      <c r="F972" s="20"/>
      <c r="G972" s="122"/>
      <c r="H972" s="156">
        <f t="shared" si="315"/>
        <v>0</v>
      </c>
      <c r="I972" s="117" t="str">
        <f t="shared" si="316"/>
        <v/>
      </c>
      <c r="J972" s="80" t="b">
        <f t="shared" si="317"/>
        <v>0</v>
      </c>
      <c r="K972" s="80" t="str">
        <f t="shared" si="318"/>
        <v/>
      </c>
      <c r="L972" s="80" t="b">
        <f>IF(C972="",FALSE,IFERROR(NOT(MATCH(C972,'Anställda och korttidsarbete'!$C:$C,0)&gt;0),TRUE))</f>
        <v>0</v>
      </c>
      <c r="M972" s="80" t="str">
        <f t="shared" si="319"/>
        <v/>
      </c>
      <c r="N972" s="80" t="b">
        <f t="shared" si="320"/>
        <v>0</v>
      </c>
      <c r="O972" s="80" t="str">
        <f t="shared" si="321"/>
        <v/>
      </c>
      <c r="P972" s="13" t="b">
        <f t="shared" si="322"/>
        <v>0</v>
      </c>
      <c r="Q972" s="80" t="str">
        <f t="shared" si="323"/>
        <v/>
      </c>
      <c r="R972" s="80" t="b">
        <f t="shared" si="324"/>
        <v>0</v>
      </c>
      <c r="S972" s="81" t="e">
        <f t="shared" si="308"/>
        <v>#VALUE!</v>
      </c>
      <c r="T972" s="81" t="e">
        <f t="shared" si="309"/>
        <v>#VALUE!</v>
      </c>
      <c r="U972" s="81" t="e">
        <f t="shared" si="310"/>
        <v>#VALUE!</v>
      </c>
      <c r="V972" s="82" t="e">
        <f t="shared" si="311"/>
        <v>#VALUE!</v>
      </c>
      <c r="W972" s="82" t="e">
        <f t="shared" si="325"/>
        <v>#VALUE!</v>
      </c>
      <c r="X972" s="82" t="b">
        <f t="shared" si="329"/>
        <v>0</v>
      </c>
      <c r="Y972" s="72" t="str">
        <f t="shared" si="312"/>
        <v/>
      </c>
      <c r="Z972" s="81" t="e" cm="1">
        <f t="array" aca="1" ref="Z972" ca="1">TEXT(RIGHT(10-RIGHT(SUM(INDEX(1*(MID(MID(C972,1,1)*2,ROW(INDIRECT("1:"&amp;LEN(MID(C972,1,1)*2))),1)),,))+MID(C972,2,1)+
SUM(INDEX(1*(MID(MID(C972,3,1)*2,ROW(INDIRECT("1:"&amp;LEN(MID(C972,3,1)*2))),1)),,))+MID(C972,4,1)+
SUM(INDEX(1*(MID(MID(C972,5,1)*2,ROW(INDIRECT("1:"&amp;LEN(MID(C972,5,1)*2))),1)),,))+MID(C972,6,1)+
SUM(INDEX(1*(MID(MID(C972,8,1)*2,ROW(INDIRECT("1:"&amp;LEN(MID(C972,8,1)*2))),1)),,))+MID(C972,9,1)+
SUM(INDEX(1*(MID(MID(C972,10,1)*2,ROW(INDIRECT("1:"&amp;LEN(MID(C972,10,1)*2))),1)),,)),1),1),"0")</f>
        <v>#VALUE!</v>
      </c>
      <c r="AA972" s="81" t="str">
        <f t="shared" si="313"/>
        <v/>
      </c>
      <c r="AB972" s="83" t="b">
        <f t="shared" si="314"/>
        <v>0</v>
      </c>
      <c r="AC972" s="154">
        <f t="shared" si="326"/>
        <v>0</v>
      </c>
      <c r="AD972" s="154">
        <f>SUMIF($C$15:C971,C972,$AC$15:AC971)</f>
        <v>0</v>
      </c>
      <c r="AE972" s="15">
        <f t="shared" si="327"/>
        <v>10000</v>
      </c>
      <c r="AF972" s="154">
        <f t="shared" si="328"/>
        <v>0</v>
      </c>
    </row>
    <row r="973" spans="1:32" s="30" customFormat="1" x14ac:dyDescent="0.25">
      <c r="A973" s="19">
        <v>958</v>
      </c>
      <c r="B973" s="20"/>
      <c r="C973" s="107"/>
      <c r="D973" s="20"/>
      <c r="E973" s="20"/>
      <c r="F973" s="20"/>
      <c r="G973" s="122"/>
      <c r="H973" s="156">
        <f t="shared" si="315"/>
        <v>0</v>
      </c>
      <c r="I973" s="117" t="str">
        <f t="shared" si="316"/>
        <v/>
      </c>
      <c r="J973" s="80" t="b">
        <f t="shared" si="317"/>
        <v>0</v>
      </c>
      <c r="K973" s="80" t="str">
        <f t="shared" si="318"/>
        <v/>
      </c>
      <c r="L973" s="80" t="b">
        <f>IF(C973="",FALSE,IFERROR(NOT(MATCH(C973,'Anställda och korttidsarbete'!$C:$C,0)&gt;0),TRUE))</f>
        <v>0</v>
      </c>
      <c r="M973" s="80" t="str">
        <f t="shared" si="319"/>
        <v/>
      </c>
      <c r="N973" s="80" t="b">
        <f t="shared" si="320"/>
        <v>0</v>
      </c>
      <c r="O973" s="80" t="str">
        <f t="shared" si="321"/>
        <v/>
      </c>
      <c r="P973" s="13" t="b">
        <f t="shared" si="322"/>
        <v>0</v>
      </c>
      <c r="Q973" s="80" t="str">
        <f t="shared" si="323"/>
        <v/>
      </c>
      <c r="R973" s="80" t="b">
        <f t="shared" si="324"/>
        <v>0</v>
      </c>
      <c r="S973" s="81" t="e">
        <f t="shared" si="308"/>
        <v>#VALUE!</v>
      </c>
      <c r="T973" s="81" t="e">
        <f t="shared" si="309"/>
        <v>#VALUE!</v>
      </c>
      <c r="U973" s="81" t="e">
        <f t="shared" si="310"/>
        <v>#VALUE!</v>
      </c>
      <c r="V973" s="82" t="e">
        <f t="shared" si="311"/>
        <v>#VALUE!</v>
      </c>
      <c r="W973" s="82" t="e">
        <f t="shared" si="325"/>
        <v>#VALUE!</v>
      </c>
      <c r="X973" s="82" t="b">
        <f t="shared" si="329"/>
        <v>0</v>
      </c>
      <c r="Y973" s="72" t="str">
        <f t="shared" si="312"/>
        <v/>
      </c>
      <c r="Z973" s="81" t="e" cm="1">
        <f t="array" aca="1" ref="Z973" ca="1">TEXT(RIGHT(10-RIGHT(SUM(INDEX(1*(MID(MID(C973,1,1)*2,ROW(INDIRECT("1:"&amp;LEN(MID(C973,1,1)*2))),1)),,))+MID(C973,2,1)+
SUM(INDEX(1*(MID(MID(C973,3,1)*2,ROW(INDIRECT("1:"&amp;LEN(MID(C973,3,1)*2))),1)),,))+MID(C973,4,1)+
SUM(INDEX(1*(MID(MID(C973,5,1)*2,ROW(INDIRECT("1:"&amp;LEN(MID(C973,5,1)*2))),1)),,))+MID(C973,6,1)+
SUM(INDEX(1*(MID(MID(C973,8,1)*2,ROW(INDIRECT("1:"&amp;LEN(MID(C973,8,1)*2))),1)),,))+MID(C973,9,1)+
SUM(INDEX(1*(MID(MID(C973,10,1)*2,ROW(INDIRECT("1:"&amp;LEN(MID(C973,10,1)*2))),1)),,)),1),1),"0")</f>
        <v>#VALUE!</v>
      </c>
      <c r="AA973" s="81" t="str">
        <f t="shared" si="313"/>
        <v/>
      </c>
      <c r="AB973" s="83" t="b">
        <f t="shared" si="314"/>
        <v>0</v>
      </c>
      <c r="AC973" s="154">
        <f t="shared" si="326"/>
        <v>0</v>
      </c>
      <c r="AD973" s="154">
        <f>SUMIF($C$15:C972,C973,$AC$15:AC972)</f>
        <v>0</v>
      </c>
      <c r="AE973" s="15">
        <f t="shared" si="327"/>
        <v>10000</v>
      </c>
      <c r="AF973" s="154">
        <f t="shared" si="328"/>
        <v>0</v>
      </c>
    </row>
    <row r="974" spans="1:32" s="30" customFormat="1" x14ac:dyDescent="0.25">
      <c r="A974" s="19">
        <v>959</v>
      </c>
      <c r="B974" s="20"/>
      <c r="C974" s="107"/>
      <c r="D974" s="20"/>
      <c r="E974" s="20"/>
      <c r="F974" s="20"/>
      <c r="G974" s="122"/>
      <c r="H974" s="156">
        <f t="shared" si="315"/>
        <v>0</v>
      </c>
      <c r="I974" s="117" t="str">
        <f t="shared" si="316"/>
        <v/>
      </c>
      <c r="J974" s="80" t="b">
        <f t="shared" si="317"/>
        <v>0</v>
      </c>
      <c r="K974" s="80" t="str">
        <f t="shared" si="318"/>
        <v/>
      </c>
      <c r="L974" s="80" t="b">
        <f>IF(C974="",FALSE,IFERROR(NOT(MATCH(C974,'Anställda och korttidsarbete'!$C:$C,0)&gt;0),TRUE))</f>
        <v>0</v>
      </c>
      <c r="M974" s="80" t="str">
        <f t="shared" si="319"/>
        <v/>
      </c>
      <c r="N974" s="80" t="b">
        <f t="shared" si="320"/>
        <v>0</v>
      </c>
      <c r="O974" s="80" t="str">
        <f t="shared" si="321"/>
        <v/>
      </c>
      <c r="P974" s="13" t="b">
        <f t="shared" si="322"/>
        <v>0</v>
      </c>
      <c r="Q974" s="80" t="str">
        <f t="shared" si="323"/>
        <v/>
      </c>
      <c r="R974" s="80" t="b">
        <f t="shared" si="324"/>
        <v>0</v>
      </c>
      <c r="S974" s="81" t="e">
        <f t="shared" si="308"/>
        <v>#VALUE!</v>
      </c>
      <c r="T974" s="81" t="e">
        <f t="shared" si="309"/>
        <v>#VALUE!</v>
      </c>
      <c r="U974" s="81" t="e">
        <f t="shared" si="310"/>
        <v>#VALUE!</v>
      </c>
      <c r="V974" s="82" t="e">
        <f t="shared" si="311"/>
        <v>#VALUE!</v>
      </c>
      <c r="W974" s="82" t="e">
        <f t="shared" si="325"/>
        <v>#VALUE!</v>
      </c>
      <c r="X974" s="82" t="b">
        <f t="shared" si="329"/>
        <v>0</v>
      </c>
      <c r="Y974" s="72" t="str">
        <f t="shared" si="312"/>
        <v/>
      </c>
      <c r="Z974" s="81" t="e" cm="1">
        <f t="array" aca="1" ref="Z974" ca="1">TEXT(RIGHT(10-RIGHT(SUM(INDEX(1*(MID(MID(C974,1,1)*2,ROW(INDIRECT("1:"&amp;LEN(MID(C974,1,1)*2))),1)),,))+MID(C974,2,1)+
SUM(INDEX(1*(MID(MID(C974,3,1)*2,ROW(INDIRECT("1:"&amp;LEN(MID(C974,3,1)*2))),1)),,))+MID(C974,4,1)+
SUM(INDEX(1*(MID(MID(C974,5,1)*2,ROW(INDIRECT("1:"&amp;LEN(MID(C974,5,1)*2))),1)),,))+MID(C974,6,1)+
SUM(INDEX(1*(MID(MID(C974,8,1)*2,ROW(INDIRECT("1:"&amp;LEN(MID(C974,8,1)*2))),1)),,))+MID(C974,9,1)+
SUM(INDEX(1*(MID(MID(C974,10,1)*2,ROW(INDIRECT("1:"&amp;LEN(MID(C974,10,1)*2))),1)),,)),1),1),"0")</f>
        <v>#VALUE!</v>
      </c>
      <c r="AA974" s="81" t="str">
        <f t="shared" si="313"/>
        <v/>
      </c>
      <c r="AB974" s="83" t="b">
        <f t="shared" si="314"/>
        <v>0</v>
      </c>
      <c r="AC974" s="154">
        <f t="shared" si="326"/>
        <v>0</v>
      </c>
      <c r="AD974" s="154">
        <f>SUMIF($C$15:C973,C974,$AC$15:AC973)</f>
        <v>0</v>
      </c>
      <c r="AE974" s="15">
        <f t="shared" si="327"/>
        <v>10000</v>
      </c>
      <c r="AF974" s="154">
        <f t="shared" si="328"/>
        <v>0</v>
      </c>
    </row>
    <row r="975" spans="1:32" s="30" customFormat="1" x14ac:dyDescent="0.25">
      <c r="A975" s="19">
        <v>960</v>
      </c>
      <c r="B975" s="20"/>
      <c r="C975" s="107"/>
      <c r="D975" s="20"/>
      <c r="E975" s="20"/>
      <c r="F975" s="20"/>
      <c r="G975" s="122"/>
      <c r="H975" s="156">
        <f t="shared" si="315"/>
        <v>0</v>
      </c>
      <c r="I975" s="117" t="str">
        <f t="shared" si="316"/>
        <v/>
      </c>
      <c r="J975" s="80" t="b">
        <f t="shared" si="317"/>
        <v>0</v>
      </c>
      <c r="K975" s="80" t="str">
        <f t="shared" si="318"/>
        <v/>
      </c>
      <c r="L975" s="80" t="b">
        <f>IF(C975="",FALSE,IFERROR(NOT(MATCH(C975,'Anställda och korttidsarbete'!$C:$C,0)&gt;0),TRUE))</f>
        <v>0</v>
      </c>
      <c r="M975" s="80" t="str">
        <f t="shared" si="319"/>
        <v/>
      </c>
      <c r="N975" s="80" t="b">
        <f t="shared" si="320"/>
        <v>0</v>
      </c>
      <c r="O975" s="80" t="str">
        <f t="shared" si="321"/>
        <v/>
      </c>
      <c r="P975" s="13" t="b">
        <f t="shared" si="322"/>
        <v>0</v>
      </c>
      <c r="Q975" s="80" t="str">
        <f t="shared" si="323"/>
        <v/>
      </c>
      <c r="R975" s="80" t="b">
        <f t="shared" si="324"/>
        <v>0</v>
      </c>
      <c r="S975" s="81" t="e">
        <f t="shared" si="308"/>
        <v>#VALUE!</v>
      </c>
      <c r="T975" s="81" t="e">
        <f t="shared" si="309"/>
        <v>#VALUE!</v>
      </c>
      <c r="U975" s="81" t="e">
        <f t="shared" si="310"/>
        <v>#VALUE!</v>
      </c>
      <c r="V975" s="82" t="e">
        <f t="shared" si="311"/>
        <v>#VALUE!</v>
      </c>
      <c r="W975" s="82" t="e">
        <f t="shared" si="325"/>
        <v>#VALUE!</v>
      </c>
      <c r="X975" s="82" t="b">
        <f t="shared" si="329"/>
        <v>0</v>
      </c>
      <c r="Y975" s="72" t="str">
        <f t="shared" si="312"/>
        <v/>
      </c>
      <c r="Z975" s="81" t="e" cm="1">
        <f t="array" aca="1" ref="Z975" ca="1">TEXT(RIGHT(10-RIGHT(SUM(INDEX(1*(MID(MID(C975,1,1)*2,ROW(INDIRECT("1:"&amp;LEN(MID(C975,1,1)*2))),1)),,))+MID(C975,2,1)+
SUM(INDEX(1*(MID(MID(C975,3,1)*2,ROW(INDIRECT("1:"&amp;LEN(MID(C975,3,1)*2))),1)),,))+MID(C975,4,1)+
SUM(INDEX(1*(MID(MID(C975,5,1)*2,ROW(INDIRECT("1:"&amp;LEN(MID(C975,5,1)*2))),1)),,))+MID(C975,6,1)+
SUM(INDEX(1*(MID(MID(C975,8,1)*2,ROW(INDIRECT("1:"&amp;LEN(MID(C975,8,1)*2))),1)),,))+MID(C975,9,1)+
SUM(INDEX(1*(MID(MID(C975,10,1)*2,ROW(INDIRECT("1:"&amp;LEN(MID(C975,10,1)*2))),1)),,)),1),1),"0")</f>
        <v>#VALUE!</v>
      </c>
      <c r="AA975" s="81" t="str">
        <f t="shared" si="313"/>
        <v/>
      </c>
      <c r="AB975" s="83" t="b">
        <f t="shared" si="314"/>
        <v>0</v>
      </c>
      <c r="AC975" s="154">
        <f t="shared" si="326"/>
        <v>0</v>
      </c>
      <c r="AD975" s="154">
        <f>SUMIF($C$15:C974,C975,$AC$15:AC974)</f>
        <v>0</v>
      </c>
      <c r="AE975" s="15">
        <f t="shared" si="327"/>
        <v>10000</v>
      </c>
      <c r="AF975" s="154">
        <f t="shared" si="328"/>
        <v>0</v>
      </c>
    </row>
    <row r="976" spans="1:32" s="30" customFormat="1" x14ac:dyDescent="0.25">
      <c r="A976" s="19">
        <v>961</v>
      </c>
      <c r="B976" s="20"/>
      <c r="C976" s="107"/>
      <c r="D976" s="20"/>
      <c r="E976" s="20"/>
      <c r="F976" s="20"/>
      <c r="G976" s="122"/>
      <c r="H976" s="156">
        <f t="shared" si="315"/>
        <v>0</v>
      </c>
      <c r="I976" s="117" t="str">
        <f t="shared" si="316"/>
        <v/>
      </c>
      <c r="J976" s="80" t="b">
        <f t="shared" si="317"/>
        <v>0</v>
      </c>
      <c r="K976" s="80" t="str">
        <f t="shared" si="318"/>
        <v/>
      </c>
      <c r="L976" s="80" t="b">
        <f>IF(C976="",FALSE,IFERROR(NOT(MATCH(C976,'Anställda och korttidsarbete'!$C:$C,0)&gt;0),TRUE))</f>
        <v>0</v>
      </c>
      <c r="M976" s="80" t="str">
        <f t="shared" si="319"/>
        <v/>
      </c>
      <c r="N976" s="80" t="b">
        <f t="shared" si="320"/>
        <v>0</v>
      </c>
      <c r="O976" s="80" t="str">
        <f t="shared" si="321"/>
        <v/>
      </c>
      <c r="P976" s="13" t="b">
        <f t="shared" si="322"/>
        <v>0</v>
      </c>
      <c r="Q976" s="80" t="str">
        <f t="shared" si="323"/>
        <v/>
      </c>
      <c r="R976" s="80" t="b">
        <f t="shared" si="324"/>
        <v>0</v>
      </c>
      <c r="S976" s="81" t="e">
        <f t="shared" ref="S976:S1015" si="330">VALUE(LEFT(C976,2))</f>
        <v>#VALUE!</v>
      </c>
      <c r="T976" s="81" t="e">
        <f t="shared" ref="T976:T1015" si="331">VALUE(MID(C976,3,2))</f>
        <v>#VALUE!</v>
      </c>
      <c r="U976" s="81" t="e">
        <f t="shared" ref="U976:U1015" si="332">TEXT(IF(VALUE(MID(C976,5,2))&gt;31,MID(C976,5,2)-60,VALUE(MID(C976,5,2))),"00")</f>
        <v>#VALUE!</v>
      </c>
      <c r="V976" s="82" t="e">
        <f t="shared" ref="V976:V1015" si="333">DATEVALUE(IF(VALUE(LEFT(C976,2))&lt;20,20,19)&amp;TEXT(S976,"00")&amp;"/"&amp;T976&amp;"/"&amp;U976)</f>
        <v>#VALUE!</v>
      </c>
      <c r="W976" s="82" t="e">
        <f t="shared" si="325"/>
        <v>#VALUE!</v>
      </c>
      <c r="X976" s="82" t="b">
        <f t="shared" si="329"/>
        <v>0</v>
      </c>
      <c r="Y976" s="72" t="str">
        <f t="shared" ref="Y976:Y1015" si="334">RIGHT(C976,1)</f>
        <v/>
      </c>
      <c r="Z976" s="81" t="e" cm="1">
        <f t="array" aca="1" ref="Z976" ca="1">TEXT(RIGHT(10-RIGHT(SUM(INDEX(1*(MID(MID(C976,1,1)*2,ROW(INDIRECT("1:"&amp;LEN(MID(C976,1,1)*2))),1)),,))+MID(C976,2,1)+
SUM(INDEX(1*(MID(MID(C976,3,1)*2,ROW(INDIRECT("1:"&amp;LEN(MID(C976,3,1)*2))),1)),,))+MID(C976,4,1)+
SUM(INDEX(1*(MID(MID(C976,5,1)*2,ROW(INDIRECT("1:"&amp;LEN(MID(C976,5,1)*2))),1)),,))+MID(C976,6,1)+
SUM(INDEX(1*(MID(MID(C976,8,1)*2,ROW(INDIRECT("1:"&amp;LEN(MID(C976,8,1)*2))),1)),,))+MID(C976,9,1)+
SUM(INDEX(1*(MID(MID(C976,10,1)*2,ROW(INDIRECT("1:"&amp;LEN(MID(C976,10,1)*2))),1)),,)),1),1),"0")</f>
        <v>#VALUE!</v>
      </c>
      <c r="AA976" s="81" t="str">
        <f t="shared" ref="AA976:AA1015" si="335">IF(C976="","",Z976=Y976)</f>
        <v/>
      </c>
      <c r="AB976" s="83" t="b">
        <f t="shared" ref="AB976:AB1015" si="336">IFERROR(NOT(IF(OR(C976&lt;&gt;"",B976&lt;&gt;""),AND(X976,AA976),TRUE)),TRUE)</f>
        <v>0</v>
      </c>
      <c r="AC976" s="154">
        <f t="shared" si="326"/>
        <v>0</v>
      </c>
      <c r="AD976" s="154">
        <f>SUMIF($C$15:C975,C976,$AC$15:AC975)</f>
        <v>0</v>
      </c>
      <c r="AE976" s="15">
        <f t="shared" si="327"/>
        <v>10000</v>
      </c>
      <c r="AF976" s="154">
        <f t="shared" si="328"/>
        <v>0</v>
      </c>
    </row>
    <row r="977" spans="1:32" s="30" customFormat="1" x14ac:dyDescent="0.25">
      <c r="A977" s="19">
        <v>962</v>
      </c>
      <c r="B977" s="20"/>
      <c r="C977" s="107"/>
      <c r="D977" s="20"/>
      <c r="E977" s="20"/>
      <c r="F977" s="20"/>
      <c r="G977" s="122"/>
      <c r="H977" s="156">
        <f t="shared" ref="H977:H1015" si="337">IF(R977,0,IF(ROUNDUP(AF977,0)&lt;0,0,ROUNDUP(AF977,0)))</f>
        <v>0</v>
      </c>
      <c r="I977" s="117" t="str">
        <f t="shared" ref="I977:I1015" si="338">IF(K977="","",K977&amp;". ")&amp;IF(M977="","",M977&amp;". ")&amp;IF(O977="","",O977&amp;". ")</f>
        <v/>
      </c>
      <c r="J977" s="80" t="b">
        <f t="shared" ref="J977:J1015" si="339">IF(AND(C977="",COUNTA(B977:G977)&lt;5),FALSE,AB977)</f>
        <v>0</v>
      </c>
      <c r="K977" s="80" t="str">
        <f t="shared" ref="K977:K1015" si="340">IF(J977,$K$14,"")</f>
        <v/>
      </c>
      <c r="L977" s="80" t="b">
        <f>IF(C977="",FALSE,IFERROR(NOT(MATCH(C977,'Anställda och korttidsarbete'!$C:$C,0)&gt;0),TRUE))</f>
        <v>0</v>
      </c>
      <c r="M977" s="80" t="str">
        <f t="shared" ref="M977:M1015" si="341">IF(L977,$M$14,"")</f>
        <v/>
      </c>
      <c r="N977" s="80" t="b">
        <f t="shared" ref="N977:N1015" si="342">IF(AC977&lt;&gt;AF977,TRUE,FALSE)</f>
        <v>0</v>
      </c>
      <c r="O977" s="80" t="str">
        <f t="shared" ref="O977:O1015" si="343">IF(N977,$O$14,"")</f>
        <v/>
      </c>
      <c r="P977" s="13" t="b">
        <f t="shared" ref="P977:P1015" si="344">AND(COUNTA(B977:G977)&gt;0,OR(B977="",C977="",D977="",E977="",F977="",G977=""))</f>
        <v>0</v>
      </c>
      <c r="Q977" s="80" t="str">
        <f t="shared" ref="Q977:Q1015" si="345">IF(P977,Q$14,"")</f>
        <v/>
      </c>
      <c r="R977" s="80" t="b">
        <f t="shared" ref="R977:R1015" si="346">OR(J977,L977,P977)</f>
        <v>0</v>
      </c>
      <c r="S977" s="81" t="e">
        <f t="shared" si="330"/>
        <v>#VALUE!</v>
      </c>
      <c r="T977" s="81" t="e">
        <f t="shared" si="331"/>
        <v>#VALUE!</v>
      </c>
      <c r="U977" s="81" t="e">
        <f t="shared" si="332"/>
        <v>#VALUE!</v>
      </c>
      <c r="V977" s="82" t="e">
        <f t="shared" si="333"/>
        <v>#VALUE!</v>
      </c>
      <c r="W977" s="82" t="e">
        <f t="shared" ref="W977:W1015" si="347">DATE(S977,T977,U977)</f>
        <v>#VALUE!</v>
      </c>
      <c r="X977" s="82" t="b">
        <f t="shared" si="329"/>
        <v>0</v>
      </c>
      <c r="Y977" s="72" t="str">
        <f t="shared" si="334"/>
        <v/>
      </c>
      <c r="Z977" s="81" t="e" cm="1">
        <f t="array" aca="1" ref="Z977" ca="1">TEXT(RIGHT(10-RIGHT(SUM(INDEX(1*(MID(MID(C977,1,1)*2,ROW(INDIRECT("1:"&amp;LEN(MID(C977,1,1)*2))),1)),,))+MID(C977,2,1)+
SUM(INDEX(1*(MID(MID(C977,3,1)*2,ROW(INDIRECT("1:"&amp;LEN(MID(C977,3,1)*2))),1)),,))+MID(C977,4,1)+
SUM(INDEX(1*(MID(MID(C977,5,1)*2,ROW(INDIRECT("1:"&amp;LEN(MID(C977,5,1)*2))),1)),,))+MID(C977,6,1)+
SUM(INDEX(1*(MID(MID(C977,8,1)*2,ROW(INDIRECT("1:"&amp;LEN(MID(C977,8,1)*2))),1)),,))+MID(C977,9,1)+
SUM(INDEX(1*(MID(MID(C977,10,1)*2,ROW(INDIRECT("1:"&amp;LEN(MID(C977,10,1)*2))),1)),,)),1),1),"0")</f>
        <v>#VALUE!</v>
      </c>
      <c r="AA977" s="81" t="str">
        <f t="shared" si="335"/>
        <v/>
      </c>
      <c r="AB977" s="83" t="b">
        <f t="shared" si="336"/>
        <v>0</v>
      </c>
      <c r="AC977" s="154">
        <f t="shared" ref="AC977:AC1015" si="348">MIN(G977*60%,10000)</f>
        <v>0</v>
      </c>
      <c r="AD977" s="154">
        <f>SUMIF($C$15:C976,C977,$AC$15:AC976)</f>
        <v>0</v>
      </c>
      <c r="AE977" s="15">
        <f t="shared" ref="AE977:AE1015" si="349">10000-AD977</f>
        <v>10000</v>
      </c>
      <c r="AF977" s="154">
        <f t="shared" ref="AF977:AF1015" si="350">IF(AE977=10000,AC977,MIN(AE977,AC977))</f>
        <v>0</v>
      </c>
    </row>
    <row r="978" spans="1:32" s="30" customFormat="1" x14ac:dyDescent="0.25">
      <c r="A978" s="19">
        <v>963</v>
      </c>
      <c r="B978" s="20"/>
      <c r="C978" s="107"/>
      <c r="D978" s="20"/>
      <c r="E978" s="20"/>
      <c r="F978" s="20"/>
      <c r="G978" s="122"/>
      <c r="H978" s="156">
        <f t="shared" si="337"/>
        <v>0</v>
      </c>
      <c r="I978" s="117" t="str">
        <f t="shared" si="338"/>
        <v/>
      </c>
      <c r="J978" s="80" t="b">
        <f t="shared" si="339"/>
        <v>0</v>
      </c>
      <c r="K978" s="80" t="str">
        <f t="shared" si="340"/>
        <v/>
      </c>
      <c r="L978" s="80" t="b">
        <f>IF(C978="",FALSE,IFERROR(NOT(MATCH(C978,'Anställda och korttidsarbete'!$C:$C,0)&gt;0),TRUE))</f>
        <v>0</v>
      </c>
      <c r="M978" s="80" t="str">
        <f t="shared" si="341"/>
        <v/>
      </c>
      <c r="N978" s="80" t="b">
        <f t="shared" si="342"/>
        <v>0</v>
      </c>
      <c r="O978" s="80" t="str">
        <f t="shared" si="343"/>
        <v/>
      </c>
      <c r="P978" s="13" t="b">
        <f t="shared" si="344"/>
        <v>0</v>
      </c>
      <c r="Q978" s="80" t="str">
        <f t="shared" si="345"/>
        <v/>
      </c>
      <c r="R978" s="80" t="b">
        <f t="shared" si="346"/>
        <v>0</v>
      </c>
      <c r="S978" s="81" t="e">
        <f t="shared" si="330"/>
        <v>#VALUE!</v>
      </c>
      <c r="T978" s="81" t="e">
        <f t="shared" si="331"/>
        <v>#VALUE!</v>
      </c>
      <c r="U978" s="81" t="e">
        <f t="shared" si="332"/>
        <v>#VALUE!</v>
      </c>
      <c r="V978" s="82" t="e">
        <f t="shared" si="333"/>
        <v>#VALUE!</v>
      </c>
      <c r="W978" s="82" t="e">
        <f t="shared" si="347"/>
        <v>#VALUE!</v>
      </c>
      <c r="X978" s="82" t="b">
        <f t="shared" ref="X978:X1015" si="351">NOT(ISERR(AND(T978&lt;13,VALUE(U978)&lt;31,V978=W978)))</f>
        <v>0</v>
      </c>
      <c r="Y978" s="72" t="str">
        <f t="shared" si="334"/>
        <v/>
      </c>
      <c r="Z978" s="81" t="e" cm="1">
        <f t="array" aca="1" ref="Z978" ca="1">TEXT(RIGHT(10-RIGHT(SUM(INDEX(1*(MID(MID(C978,1,1)*2,ROW(INDIRECT("1:"&amp;LEN(MID(C978,1,1)*2))),1)),,))+MID(C978,2,1)+
SUM(INDEX(1*(MID(MID(C978,3,1)*2,ROW(INDIRECT("1:"&amp;LEN(MID(C978,3,1)*2))),1)),,))+MID(C978,4,1)+
SUM(INDEX(1*(MID(MID(C978,5,1)*2,ROW(INDIRECT("1:"&amp;LEN(MID(C978,5,1)*2))),1)),,))+MID(C978,6,1)+
SUM(INDEX(1*(MID(MID(C978,8,1)*2,ROW(INDIRECT("1:"&amp;LEN(MID(C978,8,1)*2))),1)),,))+MID(C978,9,1)+
SUM(INDEX(1*(MID(MID(C978,10,1)*2,ROW(INDIRECT("1:"&amp;LEN(MID(C978,10,1)*2))),1)),,)),1),1),"0")</f>
        <v>#VALUE!</v>
      </c>
      <c r="AA978" s="81" t="str">
        <f t="shared" si="335"/>
        <v/>
      </c>
      <c r="AB978" s="83" t="b">
        <f t="shared" si="336"/>
        <v>0</v>
      </c>
      <c r="AC978" s="154">
        <f t="shared" si="348"/>
        <v>0</v>
      </c>
      <c r="AD978" s="154">
        <f>SUMIF($C$15:C977,C978,$AC$15:AC977)</f>
        <v>0</v>
      </c>
      <c r="AE978" s="15">
        <f t="shared" si="349"/>
        <v>10000</v>
      </c>
      <c r="AF978" s="154">
        <f t="shared" si="350"/>
        <v>0</v>
      </c>
    </row>
    <row r="979" spans="1:32" s="30" customFormat="1" x14ac:dyDescent="0.25">
      <c r="A979" s="19">
        <v>964</v>
      </c>
      <c r="B979" s="20"/>
      <c r="C979" s="107"/>
      <c r="D979" s="20"/>
      <c r="E979" s="20"/>
      <c r="F979" s="20"/>
      <c r="G979" s="122"/>
      <c r="H979" s="156">
        <f t="shared" si="337"/>
        <v>0</v>
      </c>
      <c r="I979" s="117" t="str">
        <f t="shared" si="338"/>
        <v/>
      </c>
      <c r="J979" s="80" t="b">
        <f t="shared" si="339"/>
        <v>0</v>
      </c>
      <c r="K979" s="80" t="str">
        <f t="shared" si="340"/>
        <v/>
      </c>
      <c r="L979" s="80" t="b">
        <f>IF(C979="",FALSE,IFERROR(NOT(MATCH(C979,'Anställda och korttidsarbete'!$C:$C,0)&gt;0),TRUE))</f>
        <v>0</v>
      </c>
      <c r="M979" s="80" t="str">
        <f t="shared" si="341"/>
        <v/>
      </c>
      <c r="N979" s="80" t="b">
        <f t="shared" si="342"/>
        <v>0</v>
      </c>
      <c r="O979" s="80" t="str">
        <f t="shared" si="343"/>
        <v/>
      </c>
      <c r="P979" s="13" t="b">
        <f t="shared" si="344"/>
        <v>0</v>
      </c>
      <c r="Q979" s="80" t="str">
        <f t="shared" si="345"/>
        <v/>
      </c>
      <c r="R979" s="80" t="b">
        <f t="shared" si="346"/>
        <v>0</v>
      </c>
      <c r="S979" s="81" t="e">
        <f t="shared" si="330"/>
        <v>#VALUE!</v>
      </c>
      <c r="T979" s="81" t="e">
        <f t="shared" si="331"/>
        <v>#VALUE!</v>
      </c>
      <c r="U979" s="81" t="e">
        <f t="shared" si="332"/>
        <v>#VALUE!</v>
      </c>
      <c r="V979" s="82" t="e">
        <f t="shared" si="333"/>
        <v>#VALUE!</v>
      </c>
      <c r="W979" s="82" t="e">
        <f t="shared" si="347"/>
        <v>#VALUE!</v>
      </c>
      <c r="X979" s="82" t="b">
        <f t="shared" si="351"/>
        <v>0</v>
      </c>
      <c r="Y979" s="72" t="str">
        <f t="shared" si="334"/>
        <v/>
      </c>
      <c r="Z979" s="81" t="e" cm="1">
        <f t="array" aca="1" ref="Z979" ca="1">TEXT(RIGHT(10-RIGHT(SUM(INDEX(1*(MID(MID(C979,1,1)*2,ROW(INDIRECT("1:"&amp;LEN(MID(C979,1,1)*2))),1)),,))+MID(C979,2,1)+
SUM(INDEX(1*(MID(MID(C979,3,1)*2,ROW(INDIRECT("1:"&amp;LEN(MID(C979,3,1)*2))),1)),,))+MID(C979,4,1)+
SUM(INDEX(1*(MID(MID(C979,5,1)*2,ROW(INDIRECT("1:"&amp;LEN(MID(C979,5,1)*2))),1)),,))+MID(C979,6,1)+
SUM(INDEX(1*(MID(MID(C979,8,1)*2,ROW(INDIRECT("1:"&amp;LEN(MID(C979,8,1)*2))),1)),,))+MID(C979,9,1)+
SUM(INDEX(1*(MID(MID(C979,10,1)*2,ROW(INDIRECT("1:"&amp;LEN(MID(C979,10,1)*2))),1)),,)),1),1),"0")</f>
        <v>#VALUE!</v>
      </c>
      <c r="AA979" s="81" t="str">
        <f t="shared" si="335"/>
        <v/>
      </c>
      <c r="AB979" s="83" t="b">
        <f t="shared" si="336"/>
        <v>0</v>
      </c>
      <c r="AC979" s="154">
        <f t="shared" si="348"/>
        <v>0</v>
      </c>
      <c r="AD979" s="154">
        <f>SUMIF($C$15:C978,C979,$AC$15:AC978)</f>
        <v>0</v>
      </c>
      <c r="AE979" s="15">
        <f t="shared" si="349"/>
        <v>10000</v>
      </c>
      <c r="AF979" s="154">
        <f t="shared" si="350"/>
        <v>0</v>
      </c>
    </row>
    <row r="980" spans="1:32" s="30" customFormat="1" x14ac:dyDescent="0.25">
      <c r="A980" s="19">
        <v>965</v>
      </c>
      <c r="B980" s="20"/>
      <c r="C980" s="107"/>
      <c r="D980" s="20"/>
      <c r="E980" s="20"/>
      <c r="F980" s="20"/>
      <c r="G980" s="122"/>
      <c r="H980" s="156">
        <f t="shared" si="337"/>
        <v>0</v>
      </c>
      <c r="I980" s="117" t="str">
        <f t="shared" si="338"/>
        <v/>
      </c>
      <c r="J980" s="80" t="b">
        <f t="shared" si="339"/>
        <v>0</v>
      </c>
      <c r="K980" s="80" t="str">
        <f t="shared" si="340"/>
        <v/>
      </c>
      <c r="L980" s="80" t="b">
        <f>IF(C980="",FALSE,IFERROR(NOT(MATCH(C980,'Anställda och korttidsarbete'!$C:$C,0)&gt;0),TRUE))</f>
        <v>0</v>
      </c>
      <c r="M980" s="80" t="str">
        <f t="shared" si="341"/>
        <v/>
      </c>
      <c r="N980" s="80" t="b">
        <f t="shared" si="342"/>
        <v>0</v>
      </c>
      <c r="O980" s="80" t="str">
        <f t="shared" si="343"/>
        <v/>
      </c>
      <c r="P980" s="13" t="b">
        <f t="shared" si="344"/>
        <v>0</v>
      </c>
      <c r="Q980" s="80" t="str">
        <f t="shared" si="345"/>
        <v/>
      </c>
      <c r="R980" s="80" t="b">
        <f t="shared" si="346"/>
        <v>0</v>
      </c>
      <c r="S980" s="81" t="e">
        <f t="shared" si="330"/>
        <v>#VALUE!</v>
      </c>
      <c r="T980" s="81" t="e">
        <f t="shared" si="331"/>
        <v>#VALUE!</v>
      </c>
      <c r="U980" s="81" t="e">
        <f t="shared" si="332"/>
        <v>#VALUE!</v>
      </c>
      <c r="V980" s="82" t="e">
        <f t="shared" si="333"/>
        <v>#VALUE!</v>
      </c>
      <c r="W980" s="82" t="e">
        <f t="shared" si="347"/>
        <v>#VALUE!</v>
      </c>
      <c r="X980" s="82" t="b">
        <f t="shared" si="351"/>
        <v>0</v>
      </c>
      <c r="Y980" s="72" t="str">
        <f t="shared" si="334"/>
        <v/>
      </c>
      <c r="Z980" s="81" t="e" cm="1">
        <f t="array" aca="1" ref="Z980" ca="1">TEXT(RIGHT(10-RIGHT(SUM(INDEX(1*(MID(MID(C980,1,1)*2,ROW(INDIRECT("1:"&amp;LEN(MID(C980,1,1)*2))),1)),,))+MID(C980,2,1)+
SUM(INDEX(1*(MID(MID(C980,3,1)*2,ROW(INDIRECT("1:"&amp;LEN(MID(C980,3,1)*2))),1)),,))+MID(C980,4,1)+
SUM(INDEX(1*(MID(MID(C980,5,1)*2,ROW(INDIRECT("1:"&amp;LEN(MID(C980,5,1)*2))),1)),,))+MID(C980,6,1)+
SUM(INDEX(1*(MID(MID(C980,8,1)*2,ROW(INDIRECT("1:"&amp;LEN(MID(C980,8,1)*2))),1)),,))+MID(C980,9,1)+
SUM(INDEX(1*(MID(MID(C980,10,1)*2,ROW(INDIRECT("1:"&amp;LEN(MID(C980,10,1)*2))),1)),,)),1),1),"0")</f>
        <v>#VALUE!</v>
      </c>
      <c r="AA980" s="81" t="str">
        <f t="shared" si="335"/>
        <v/>
      </c>
      <c r="AB980" s="83" t="b">
        <f t="shared" si="336"/>
        <v>0</v>
      </c>
      <c r="AC980" s="154">
        <f t="shared" si="348"/>
        <v>0</v>
      </c>
      <c r="AD980" s="154">
        <f>SUMIF($C$15:C979,C980,$AC$15:AC979)</f>
        <v>0</v>
      </c>
      <c r="AE980" s="15">
        <f t="shared" si="349"/>
        <v>10000</v>
      </c>
      <c r="AF980" s="154">
        <f t="shared" si="350"/>
        <v>0</v>
      </c>
    </row>
    <row r="981" spans="1:32" s="30" customFormat="1" x14ac:dyDescent="0.25">
      <c r="A981" s="19">
        <v>966</v>
      </c>
      <c r="B981" s="20"/>
      <c r="C981" s="107"/>
      <c r="D981" s="20"/>
      <c r="E981" s="20"/>
      <c r="F981" s="20"/>
      <c r="G981" s="122"/>
      <c r="H981" s="156">
        <f t="shared" si="337"/>
        <v>0</v>
      </c>
      <c r="I981" s="117" t="str">
        <f t="shared" si="338"/>
        <v/>
      </c>
      <c r="J981" s="80" t="b">
        <f t="shared" si="339"/>
        <v>0</v>
      </c>
      <c r="K981" s="80" t="str">
        <f t="shared" si="340"/>
        <v/>
      </c>
      <c r="L981" s="80" t="b">
        <f>IF(C981="",FALSE,IFERROR(NOT(MATCH(C981,'Anställda och korttidsarbete'!$C:$C,0)&gt;0),TRUE))</f>
        <v>0</v>
      </c>
      <c r="M981" s="80" t="str">
        <f t="shared" si="341"/>
        <v/>
      </c>
      <c r="N981" s="80" t="b">
        <f t="shared" si="342"/>
        <v>0</v>
      </c>
      <c r="O981" s="80" t="str">
        <f t="shared" si="343"/>
        <v/>
      </c>
      <c r="P981" s="13" t="b">
        <f t="shared" si="344"/>
        <v>0</v>
      </c>
      <c r="Q981" s="80" t="str">
        <f t="shared" si="345"/>
        <v/>
      </c>
      <c r="R981" s="80" t="b">
        <f t="shared" si="346"/>
        <v>0</v>
      </c>
      <c r="S981" s="81" t="e">
        <f t="shared" si="330"/>
        <v>#VALUE!</v>
      </c>
      <c r="T981" s="81" t="e">
        <f t="shared" si="331"/>
        <v>#VALUE!</v>
      </c>
      <c r="U981" s="81" t="e">
        <f t="shared" si="332"/>
        <v>#VALUE!</v>
      </c>
      <c r="V981" s="82" t="e">
        <f t="shared" si="333"/>
        <v>#VALUE!</v>
      </c>
      <c r="W981" s="82" t="e">
        <f t="shared" si="347"/>
        <v>#VALUE!</v>
      </c>
      <c r="X981" s="82" t="b">
        <f t="shared" si="351"/>
        <v>0</v>
      </c>
      <c r="Y981" s="72" t="str">
        <f t="shared" si="334"/>
        <v/>
      </c>
      <c r="Z981" s="81" t="e" cm="1">
        <f t="array" aca="1" ref="Z981" ca="1">TEXT(RIGHT(10-RIGHT(SUM(INDEX(1*(MID(MID(C981,1,1)*2,ROW(INDIRECT("1:"&amp;LEN(MID(C981,1,1)*2))),1)),,))+MID(C981,2,1)+
SUM(INDEX(1*(MID(MID(C981,3,1)*2,ROW(INDIRECT("1:"&amp;LEN(MID(C981,3,1)*2))),1)),,))+MID(C981,4,1)+
SUM(INDEX(1*(MID(MID(C981,5,1)*2,ROW(INDIRECT("1:"&amp;LEN(MID(C981,5,1)*2))),1)),,))+MID(C981,6,1)+
SUM(INDEX(1*(MID(MID(C981,8,1)*2,ROW(INDIRECT("1:"&amp;LEN(MID(C981,8,1)*2))),1)),,))+MID(C981,9,1)+
SUM(INDEX(1*(MID(MID(C981,10,1)*2,ROW(INDIRECT("1:"&amp;LEN(MID(C981,10,1)*2))),1)),,)),1),1),"0")</f>
        <v>#VALUE!</v>
      </c>
      <c r="AA981" s="81" t="str">
        <f t="shared" si="335"/>
        <v/>
      </c>
      <c r="AB981" s="83" t="b">
        <f t="shared" si="336"/>
        <v>0</v>
      </c>
      <c r="AC981" s="154">
        <f t="shared" si="348"/>
        <v>0</v>
      </c>
      <c r="AD981" s="154">
        <f>SUMIF($C$15:C980,C981,$AC$15:AC980)</f>
        <v>0</v>
      </c>
      <c r="AE981" s="15">
        <f t="shared" si="349"/>
        <v>10000</v>
      </c>
      <c r="AF981" s="154">
        <f t="shared" si="350"/>
        <v>0</v>
      </c>
    </row>
    <row r="982" spans="1:32" s="30" customFormat="1" x14ac:dyDescent="0.25">
      <c r="A982" s="19">
        <v>967</v>
      </c>
      <c r="B982" s="20"/>
      <c r="C982" s="107"/>
      <c r="D982" s="20"/>
      <c r="E982" s="20"/>
      <c r="F982" s="20"/>
      <c r="G982" s="122"/>
      <c r="H982" s="156">
        <f t="shared" si="337"/>
        <v>0</v>
      </c>
      <c r="I982" s="117" t="str">
        <f t="shared" si="338"/>
        <v/>
      </c>
      <c r="J982" s="80" t="b">
        <f t="shared" si="339"/>
        <v>0</v>
      </c>
      <c r="K982" s="80" t="str">
        <f t="shared" si="340"/>
        <v/>
      </c>
      <c r="L982" s="80" t="b">
        <f>IF(C982="",FALSE,IFERROR(NOT(MATCH(C982,'Anställda och korttidsarbete'!$C:$C,0)&gt;0),TRUE))</f>
        <v>0</v>
      </c>
      <c r="M982" s="80" t="str">
        <f t="shared" si="341"/>
        <v/>
      </c>
      <c r="N982" s="80" t="b">
        <f t="shared" si="342"/>
        <v>0</v>
      </c>
      <c r="O982" s="80" t="str">
        <f t="shared" si="343"/>
        <v/>
      </c>
      <c r="P982" s="13" t="b">
        <f t="shared" si="344"/>
        <v>0</v>
      </c>
      <c r="Q982" s="80" t="str">
        <f t="shared" si="345"/>
        <v/>
      </c>
      <c r="R982" s="80" t="b">
        <f t="shared" si="346"/>
        <v>0</v>
      </c>
      <c r="S982" s="81" t="e">
        <f t="shared" si="330"/>
        <v>#VALUE!</v>
      </c>
      <c r="T982" s="81" t="e">
        <f t="shared" si="331"/>
        <v>#VALUE!</v>
      </c>
      <c r="U982" s="81" t="e">
        <f t="shared" si="332"/>
        <v>#VALUE!</v>
      </c>
      <c r="V982" s="82" t="e">
        <f t="shared" si="333"/>
        <v>#VALUE!</v>
      </c>
      <c r="W982" s="82" t="e">
        <f t="shared" si="347"/>
        <v>#VALUE!</v>
      </c>
      <c r="X982" s="82" t="b">
        <f t="shared" si="351"/>
        <v>0</v>
      </c>
      <c r="Y982" s="72" t="str">
        <f t="shared" si="334"/>
        <v/>
      </c>
      <c r="Z982" s="81" t="e" cm="1">
        <f t="array" aca="1" ref="Z982" ca="1">TEXT(RIGHT(10-RIGHT(SUM(INDEX(1*(MID(MID(C982,1,1)*2,ROW(INDIRECT("1:"&amp;LEN(MID(C982,1,1)*2))),1)),,))+MID(C982,2,1)+
SUM(INDEX(1*(MID(MID(C982,3,1)*2,ROW(INDIRECT("1:"&amp;LEN(MID(C982,3,1)*2))),1)),,))+MID(C982,4,1)+
SUM(INDEX(1*(MID(MID(C982,5,1)*2,ROW(INDIRECT("1:"&amp;LEN(MID(C982,5,1)*2))),1)),,))+MID(C982,6,1)+
SUM(INDEX(1*(MID(MID(C982,8,1)*2,ROW(INDIRECT("1:"&amp;LEN(MID(C982,8,1)*2))),1)),,))+MID(C982,9,1)+
SUM(INDEX(1*(MID(MID(C982,10,1)*2,ROW(INDIRECT("1:"&amp;LEN(MID(C982,10,1)*2))),1)),,)),1),1),"0")</f>
        <v>#VALUE!</v>
      </c>
      <c r="AA982" s="81" t="str">
        <f t="shared" si="335"/>
        <v/>
      </c>
      <c r="AB982" s="83" t="b">
        <f t="shared" si="336"/>
        <v>0</v>
      </c>
      <c r="AC982" s="154">
        <f t="shared" si="348"/>
        <v>0</v>
      </c>
      <c r="AD982" s="154">
        <f>SUMIF($C$15:C981,C982,$AC$15:AC981)</f>
        <v>0</v>
      </c>
      <c r="AE982" s="15">
        <f t="shared" si="349"/>
        <v>10000</v>
      </c>
      <c r="AF982" s="154">
        <f t="shared" si="350"/>
        <v>0</v>
      </c>
    </row>
    <row r="983" spans="1:32" s="30" customFormat="1" x14ac:dyDescent="0.25">
      <c r="A983" s="19">
        <v>968</v>
      </c>
      <c r="B983" s="20"/>
      <c r="C983" s="107"/>
      <c r="D983" s="20"/>
      <c r="E983" s="20"/>
      <c r="F983" s="20"/>
      <c r="G983" s="122"/>
      <c r="H983" s="156">
        <f t="shared" si="337"/>
        <v>0</v>
      </c>
      <c r="I983" s="117" t="str">
        <f t="shared" si="338"/>
        <v/>
      </c>
      <c r="J983" s="80" t="b">
        <f t="shared" si="339"/>
        <v>0</v>
      </c>
      <c r="K983" s="80" t="str">
        <f t="shared" si="340"/>
        <v/>
      </c>
      <c r="L983" s="80" t="b">
        <f>IF(C983="",FALSE,IFERROR(NOT(MATCH(C983,'Anställda och korttidsarbete'!$C:$C,0)&gt;0),TRUE))</f>
        <v>0</v>
      </c>
      <c r="M983" s="80" t="str">
        <f t="shared" si="341"/>
        <v/>
      </c>
      <c r="N983" s="80" t="b">
        <f t="shared" si="342"/>
        <v>0</v>
      </c>
      <c r="O983" s="80" t="str">
        <f t="shared" si="343"/>
        <v/>
      </c>
      <c r="P983" s="13" t="b">
        <f t="shared" si="344"/>
        <v>0</v>
      </c>
      <c r="Q983" s="80" t="str">
        <f t="shared" si="345"/>
        <v/>
      </c>
      <c r="R983" s="80" t="b">
        <f t="shared" si="346"/>
        <v>0</v>
      </c>
      <c r="S983" s="81" t="e">
        <f t="shared" si="330"/>
        <v>#VALUE!</v>
      </c>
      <c r="T983" s="81" t="e">
        <f t="shared" si="331"/>
        <v>#VALUE!</v>
      </c>
      <c r="U983" s="81" t="e">
        <f t="shared" si="332"/>
        <v>#VALUE!</v>
      </c>
      <c r="V983" s="82" t="e">
        <f t="shared" si="333"/>
        <v>#VALUE!</v>
      </c>
      <c r="W983" s="82" t="e">
        <f t="shared" si="347"/>
        <v>#VALUE!</v>
      </c>
      <c r="X983" s="82" t="b">
        <f t="shared" si="351"/>
        <v>0</v>
      </c>
      <c r="Y983" s="72" t="str">
        <f t="shared" si="334"/>
        <v/>
      </c>
      <c r="Z983" s="81" t="e" cm="1">
        <f t="array" aca="1" ref="Z983" ca="1">TEXT(RIGHT(10-RIGHT(SUM(INDEX(1*(MID(MID(C983,1,1)*2,ROW(INDIRECT("1:"&amp;LEN(MID(C983,1,1)*2))),1)),,))+MID(C983,2,1)+
SUM(INDEX(1*(MID(MID(C983,3,1)*2,ROW(INDIRECT("1:"&amp;LEN(MID(C983,3,1)*2))),1)),,))+MID(C983,4,1)+
SUM(INDEX(1*(MID(MID(C983,5,1)*2,ROW(INDIRECT("1:"&amp;LEN(MID(C983,5,1)*2))),1)),,))+MID(C983,6,1)+
SUM(INDEX(1*(MID(MID(C983,8,1)*2,ROW(INDIRECT("1:"&amp;LEN(MID(C983,8,1)*2))),1)),,))+MID(C983,9,1)+
SUM(INDEX(1*(MID(MID(C983,10,1)*2,ROW(INDIRECT("1:"&amp;LEN(MID(C983,10,1)*2))),1)),,)),1),1),"0")</f>
        <v>#VALUE!</v>
      </c>
      <c r="AA983" s="81" t="str">
        <f t="shared" si="335"/>
        <v/>
      </c>
      <c r="AB983" s="83" t="b">
        <f t="shared" si="336"/>
        <v>0</v>
      </c>
      <c r="AC983" s="154">
        <f t="shared" si="348"/>
        <v>0</v>
      </c>
      <c r="AD983" s="154">
        <f>SUMIF($C$15:C982,C983,$AC$15:AC982)</f>
        <v>0</v>
      </c>
      <c r="AE983" s="15">
        <f t="shared" si="349"/>
        <v>10000</v>
      </c>
      <c r="AF983" s="154">
        <f t="shared" si="350"/>
        <v>0</v>
      </c>
    </row>
    <row r="984" spans="1:32" s="30" customFormat="1" x14ac:dyDescent="0.25">
      <c r="A984" s="19">
        <v>969</v>
      </c>
      <c r="B984" s="20"/>
      <c r="C984" s="107"/>
      <c r="D984" s="20"/>
      <c r="E984" s="20"/>
      <c r="F984" s="20"/>
      <c r="G984" s="122"/>
      <c r="H984" s="156">
        <f t="shared" si="337"/>
        <v>0</v>
      </c>
      <c r="I984" s="117" t="str">
        <f t="shared" si="338"/>
        <v/>
      </c>
      <c r="J984" s="80" t="b">
        <f t="shared" si="339"/>
        <v>0</v>
      </c>
      <c r="K984" s="80" t="str">
        <f t="shared" si="340"/>
        <v/>
      </c>
      <c r="L984" s="80" t="b">
        <f>IF(C984="",FALSE,IFERROR(NOT(MATCH(C984,'Anställda och korttidsarbete'!$C:$C,0)&gt;0),TRUE))</f>
        <v>0</v>
      </c>
      <c r="M984" s="80" t="str">
        <f t="shared" si="341"/>
        <v/>
      </c>
      <c r="N984" s="80" t="b">
        <f t="shared" si="342"/>
        <v>0</v>
      </c>
      <c r="O984" s="80" t="str">
        <f t="shared" si="343"/>
        <v/>
      </c>
      <c r="P984" s="13" t="b">
        <f t="shared" si="344"/>
        <v>0</v>
      </c>
      <c r="Q984" s="80" t="str">
        <f t="shared" si="345"/>
        <v/>
      </c>
      <c r="R984" s="80" t="b">
        <f t="shared" si="346"/>
        <v>0</v>
      </c>
      <c r="S984" s="81" t="e">
        <f t="shared" si="330"/>
        <v>#VALUE!</v>
      </c>
      <c r="T984" s="81" t="e">
        <f t="shared" si="331"/>
        <v>#VALUE!</v>
      </c>
      <c r="U984" s="81" t="e">
        <f t="shared" si="332"/>
        <v>#VALUE!</v>
      </c>
      <c r="V984" s="82" t="e">
        <f t="shared" si="333"/>
        <v>#VALUE!</v>
      </c>
      <c r="W984" s="82" t="e">
        <f t="shared" si="347"/>
        <v>#VALUE!</v>
      </c>
      <c r="X984" s="82" t="b">
        <f t="shared" si="351"/>
        <v>0</v>
      </c>
      <c r="Y984" s="72" t="str">
        <f t="shared" si="334"/>
        <v/>
      </c>
      <c r="Z984" s="81" t="e" cm="1">
        <f t="array" aca="1" ref="Z984" ca="1">TEXT(RIGHT(10-RIGHT(SUM(INDEX(1*(MID(MID(C984,1,1)*2,ROW(INDIRECT("1:"&amp;LEN(MID(C984,1,1)*2))),1)),,))+MID(C984,2,1)+
SUM(INDEX(1*(MID(MID(C984,3,1)*2,ROW(INDIRECT("1:"&amp;LEN(MID(C984,3,1)*2))),1)),,))+MID(C984,4,1)+
SUM(INDEX(1*(MID(MID(C984,5,1)*2,ROW(INDIRECT("1:"&amp;LEN(MID(C984,5,1)*2))),1)),,))+MID(C984,6,1)+
SUM(INDEX(1*(MID(MID(C984,8,1)*2,ROW(INDIRECT("1:"&amp;LEN(MID(C984,8,1)*2))),1)),,))+MID(C984,9,1)+
SUM(INDEX(1*(MID(MID(C984,10,1)*2,ROW(INDIRECT("1:"&amp;LEN(MID(C984,10,1)*2))),1)),,)),1),1),"0")</f>
        <v>#VALUE!</v>
      </c>
      <c r="AA984" s="81" t="str">
        <f t="shared" si="335"/>
        <v/>
      </c>
      <c r="AB984" s="83" t="b">
        <f t="shared" si="336"/>
        <v>0</v>
      </c>
      <c r="AC984" s="154">
        <f t="shared" si="348"/>
        <v>0</v>
      </c>
      <c r="AD984" s="154">
        <f>SUMIF($C$15:C983,C984,$AC$15:AC983)</f>
        <v>0</v>
      </c>
      <c r="AE984" s="15">
        <f t="shared" si="349"/>
        <v>10000</v>
      </c>
      <c r="AF984" s="154">
        <f t="shared" si="350"/>
        <v>0</v>
      </c>
    </row>
    <row r="985" spans="1:32" s="30" customFormat="1" x14ac:dyDescent="0.25">
      <c r="A985" s="19">
        <v>970</v>
      </c>
      <c r="B985" s="20"/>
      <c r="C985" s="107"/>
      <c r="D985" s="20"/>
      <c r="E985" s="20"/>
      <c r="F985" s="20"/>
      <c r="G985" s="122"/>
      <c r="H985" s="156">
        <f t="shared" si="337"/>
        <v>0</v>
      </c>
      <c r="I985" s="117" t="str">
        <f t="shared" si="338"/>
        <v/>
      </c>
      <c r="J985" s="80" t="b">
        <f t="shared" si="339"/>
        <v>0</v>
      </c>
      <c r="K985" s="80" t="str">
        <f t="shared" si="340"/>
        <v/>
      </c>
      <c r="L985" s="80" t="b">
        <f>IF(C985="",FALSE,IFERROR(NOT(MATCH(C985,'Anställda och korttidsarbete'!$C:$C,0)&gt;0),TRUE))</f>
        <v>0</v>
      </c>
      <c r="M985" s="80" t="str">
        <f t="shared" si="341"/>
        <v/>
      </c>
      <c r="N985" s="80" t="b">
        <f t="shared" si="342"/>
        <v>0</v>
      </c>
      <c r="O985" s="80" t="str">
        <f t="shared" si="343"/>
        <v/>
      </c>
      <c r="P985" s="13" t="b">
        <f t="shared" si="344"/>
        <v>0</v>
      </c>
      <c r="Q985" s="80" t="str">
        <f t="shared" si="345"/>
        <v/>
      </c>
      <c r="R985" s="80" t="b">
        <f t="shared" si="346"/>
        <v>0</v>
      </c>
      <c r="S985" s="81" t="e">
        <f t="shared" si="330"/>
        <v>#VALUE!</v>
      </c>
      <c r="T985" s="81" t="e">
        <f t="shared" si="331"/>
        <v>#VALUE!</v>
      </c>
      <c r="U985" s="81" t="e">
        <f t="shared" si="332"/>
        <v>#VALUE!</v>
      </c>
      <c r="V985" s="82" t="e">
        <f t="shared" si="333"/>
        <v>#VALUE!</v>
      </c>
      <c r="W985" s="82" t="e">
        <f t="shared" si="347"/>
        <v>#VALUE!</v>
      </c>
      <c r="X985" s="82" t="b">
        <f t="shared" si="351"/>
        <v>0</v>
      </c>
      <c r="Y985" s="72" t="str">
        <f t="shared" si="334"/>
        <v/>
      </c>
      <c r="Z985" s="81" t="e" cm="1">
        <f t="array" aca="1" ref="Z985" ca="1">TEXT(RIGHT(10-RIGHT(SUM(INDEX(1*(MID(MID(C985,1,1)*2,ROW(INDIRECT("1:"&amp;LEN(MID(C985,1,1)*2))),1)),,))+MID(C985,2,1)+
SUM(INDEX(1*(MID(MID(C985,3,1)*2,ROW(INDIRECT("1:"&amp;LEN(MID(C985,3,1)*2))),1)),,))+MID(C985,4,1)+
SUM(INDEX(1*(MID(MID(C985,5,1)*2,ROW(INDIRECT("1:"&amp;LEN(MID(C985,5,1)*2))),1)),,))+MID(C985,6,1)+
SUM(INDEX(1*(MID(MID(C985,8,1)*2,ROW(INDIRECT("1:"&amp;LEN(MID(C985,8,1)*2))),1)),,))+MID(C985,9,1)+
SUM(INDEX(1*(MID(MID(C985,10,1)*2,ROW(INDIRECT("1:"&amp;LEN(MID(C985,10,1)*2))),1)),,)),1),1),"0")</f>
        <v>#VALUE!</v>
      </c>
      <c r="AA985" s="81" t="str">
        <f t="shared" si="335"/>
        <v/>
      </c>
      <c r="AB985" s="83" t="b">
        <f t="shared" si="336"/>
        <v>0</v>
      </c>
      <c r="AC985" s="154">
        <f t="shared" si="348"/>
        <v>0</v>
      </c>
      <c r="AD985" s="154">
        <f>SUMIF($C$15:C984,C985,$AC$15:AC984)</f>
        <v>0</v>
      </c>
      <c r="AE985" s="15">
        <f t="shared" si="349"/>
        <v>10000</v>
      </c>
      <c r="AF985" s="154">
        <f t="shared" si="350"/>
        <v>0</v>
      </c>
    </row>
    <row r="986" spans="1:32" s="30" customFormat="1" x14ac:dyDescent="0.25">
      <c r="A986" s="19">
        <v>971</v>
      </c>
      <c r="B986" s="20"/>
      <c r="C986" s="107"/>
      <c r="D986" s="20"/>
      <c r="E986" s="20"/>
      <c r="F986" s="20"/>
      <c r="G986" s="122"/>
      <c r="H986" s="156">
        <f t="shared" si="337"/>
        <v>0</v>
      </c>
      <c r="I986" s="117" t="str">
        <f t="shared" si="338"/>
        <v/>
      </c>
      <c r="J986" s="80" t="b">
        <f t="shared" si="339"/>
        <v>0</v>
      </c>
      <c r="K986" s="80" t="str">
        <f t="shared" si="340"/>
        <v/>
      </c>
      <c r="L986" s="80" t="b">
        <f>IF(C986="",FALSE,IFERROR(NOT(MATCH(C986,'Anställda och korttidsarbete'!$C:$C,0)&gt;0),TRUE))</f>
        <v>0</v>
      </c>
      <c r="M986" s="80" t="str">
        <f t="shared" si="341"/>
        <v/>
      </c>
      <c r="N986" s="80" t="b">
        <f t="shared" si="342"/>
        <v>0</v>
      </c>
      <c r="O986" s="80" t="str">
        <f t="shared" si="343"/>
        <v/>
      </c>
      <c r="P986" s="13" t="b">
        <f t="shared" si="344"/>
        <v>0</v>
      </c>
      <c r="Q986" s="80" t="str">
        <f t="shared" si="345"/>
        <v/>
      </c>
      <c r="R986" s="80" t="b">
        <f t="shared" si="346"/>
        <v>0</v>
      </c>
      <c r="S986" s="81" t="e">
        <f t="shared" si="330"/>
        <v>#VALUE!</v>
      </c>
      <c r="T986" s="81" t="e">
        <f t="shared" si="331"/>
        <v>#VALUE!</v>
      </c>
      <c r="U986" s="81" t="e">
        <f t="shared" si="332"/>
        <v>#VALUE!</v>
      </c>
      <c r="V986" s="82" t="e">
        <f t="shared" si="333"/>
        <v>#VALUE!</v>
      </c>
      <c r="W986" s="82" t="e">
        <f t="shared" si="347"/>
        <v>#VALUE!</v>
      </c>
      <c r="X986" s="82" t="b">
        <f t="shared" si="351"/>
        <v>0</v>
      </c>
      <c r="Y986" s="72" t="str">
        <f t="shared" si="334"/>
        <v/>
      </c>
      <c r="Z986" s="81" t="e" cm="1">
        <f t="array" aca="1" ref="Z986" ca="1">TEXT(RIGHT(10-RIGHT(SUM(INDEX(1*(MID(MID(C986,1,1)*2,ROW(INDIRECT("1:"&amp;LEN(MID(C986,1,1)*2))),1)),,))+MID(C986,2,1)+
SUM(INDEX(1*(MID(MID(C986,3,1)*2,ROW(INDIRECT("1:"&amp;LEN(MID(C986,3,1)*2))),1)),,))+MID(C986,4,1)+
SUM(INDEX(1*(MID(MID(C986,5,1)*2,ROW(INDIRECT("1:"&amp;LEN(MID(C986,5,1)*2))),1)),,))+MID(C986,6,1)+
SUM(INDEX(1*(MID(MID(C986,8,1)*2,ROW(INDIRECT("1:"&amp;LEN(MID(C986,8,1)*2))),1)),,))+MID(C986,9,1)+
SUM(INDEX(1*(MID(MID(C986,10,1)*2,ROW(INDIRECT("1:"&amp;LEN(MID(C986,10,1)*2))),1)),,)),1),1),"0")</f>
        <v>#VALUE!</v>
      </c>
      <c r="AA986" s="81" t="str">
        <f t="shared" si="335"/>
        <v/>
      </c>
      <c r="AB986" s="83" t="b">
        <f t="shared" si="336"/>
        <v>0</v>
      </c>
      <c r="AC986" s="154">
        <f t="shared" si="348"/>
        <v>0</v>
      </c>
      <c r="AD986" s="154">
        <f>SUMIF($C$15:C985,C986,$AC$15:AC985)</f>
        <v>0</v>
      </c>
      <c r="AE986" s="15">
        <f t="shared" si="349"/>
        <v>10000</v>
      </c>
      <c r="AF986" s="154">
        <f t="shared" si="350"/>
        <v>0</v>
      </c>
    </row>
    <row r="987" spans="1:32" s="30" customFormat="1" x14ac:dyDescent="0.25">
      <c r="A987" s="19">
        <v>972</v>
      </c>
      <c r="B987" s="20"/>
      <c r="C987" s="107"/>
      <c r="D987" s="20"/>
      <c r="E987" s="20"/>
      <c r="F987" s="20"/>
      <c r="G987" s="122"/>
      <c r="H987" s="156">
        <f t="shared" si="337"/>
        <v>0</v>
      </c>
      <c r="I987" s="117" t="str">
        <f t="shared" si="338"/>
        <v/>
      </c>
      <c r="J987" s="80" t="b">
        <f t="shared" si="339"/>
        <v>0</v>
      </c>
      <c r="K987" s="80" t="str">
        <f t="shared" si="340"/>
        <v/>
      </c>
      <c r="L987" s="80" t="b">
        <f>IF(C987="",FALSE,IFERROR(NOT(MATCH(C987,'Anställda och korttidsarbete'!$C:$C,0)&gt;0),TRUE))</f>
        <v>0</v>
      </c>
      <c r="M987" s="80" t="str">
        <f t="shared" si="341"/>
        <v/>
      </c>
      <c r="N987" s="80" t="b">
        <f t="shared" si="342"/>
        <v>0</v>
      </c>
      <c r="O987" s="80" t="str">
        <f t="shared" si="343"/>
        <v/>
      </c>
      <c r="P987" s="13" t="b">
        <f t="shared" si="344"/>
        <v>0</v>
      </c>
      <c r="Q987" s="80" t="str">
        <f t="shared" si="345"/>
        <v/>
      </c>
      <c r="R987" s="80" t="b">
        <f t="shared" si="346"/>
        <v>0</v>
      </c>
      <c r="S987" s="81" t="e">
        <f t="shared" si="330"/>
        <v>#VALUE!</v>
      </c>
      <c r="T987" s="81" t="e">
        <f t="shared" si="331"/>
        <v>#VALUE!</v>
      </c>
      <c r="U987" s="81" t="e">
        <f t="shared" si="332"/>
        <v>#VALUE!</v>
      </c>
      <c r="V987" s="82" t="e">
        <f t="shared" si="333"/>
        <v>#VALUE!</v>
      </c>
      <c r="W987" s="82" t="e">
        <f t="shared" si="347"/>
        <v>#VALUE!</v>
      </c>
      <c r="X987" s="82" t="b">
        <f t="shared" si="351"/>
        <v>0</v>
      </c>
      <c r="Y987" s="72" t="str">
        <f t="shared" si="334"/>
        <v/>
      </c>
      <c r="Z987" s="81" t="e" cm="1">
        <f t="array" aca="1" ref="Z987" ca="1">TEXT(RIGHT(10-RIGHT(SUM(INDEX(1*(MID(MID(C987,1,1)*2,ROW(INDIRECT("1:"&amp;LEN(MID(C987,1,1)*2))),1)),,))+MID(C987,2,1)+
SUM(INDEX(1*(MID(MID(C987,3,1)*2,ROW(INDIRECT("1:"&amp;LEN(MID(C987,3,1)*2))),1)),,))+MID(C987,4,1)+
SUM(INDEX(1*(MID(MID(C987,5,1)*2,ROW(INDIRECT("1:"&amp;LEN(MID(C987,5,1)*2))),1)),,))+MID(C987,6,1)+
SUM(INDEX(1*(MID(MID(C987,8,1)*2,ROW(INDIRECT("1:"&amp;LEN(MID(C987,8,1)*2))),1)),,))+MID(C987,9,1)+
SUM(INDEX(1*(MID(MID(C987,10,1)*2,ROW(INDIRECT("1:"&amp;LEN(MID(C987,10,1)*2))),1)),,)),1),1),"0")</f>
        <v>#VALUE!</v>
      </c>
      <c r="AA987" s="81" t="str">
        <f t="shared" si="335"/>
        <v/>
      </c>
      <c r="AB987" s="83" t="b">
        <f t="shared" si="336"/>
        <v>0</v>
      </c>
      <c r="AC987" s="154">
        <f t="shared" si="348"/>
        <v>0</v>
      </c>
      <c r="AD987" s="154">
        <f>SUMIF($C$15:C986,C987,$AC$15:AC986)</f>
        <v>0</v>
      </c>
      <c r="AE987" s="15">
        <f t="shared" si="349"/>
        <v>10000</v>
      </c>
      <c r="AF987" s="154">
        <f t="shared" si="350"/>
        <v>0</v>
      </c>
    </row>
    <row r="988" spans="1:32" s="30" customFormat="1" x14ac:dyDescent="0.25">
      <c r="A988" s="19">
        <v>973</v>
      </c>
      <c r="B988" s="20"/>
      <c r="C988" s="107"/>
      <c r="D988" s="20"/>
      <c r="E988" s="20"/>
      <c r="F988" s="20"/>
      <c r="G988" s="122"/>
      <c r="H988" s="156">
        <f t="shared" si="337"/>
        <v>0</v>
      </c>
      <c r="I988" s="117" t="str">
        <f t="shared" si="338"/>
        <v/>
      </c>
      <c r="J988" s="80" t="b">
        <f t="shared" si="339"/>
        <v>0</v>
      </c>
      <c r="K988" s="80" t="str">
        <f t="shared" si="340"/>
        <v/>
      </c>
      <c r="L988" s="80" t="b">
        <f>IF(C988="",FALSE,IFERROR(NOT(MATCH(C988,'Anställda och korttidsarbete'!$C:$C,0)&gt;0),TRUE))</f>
        <v>0</v>
      </c>
      <c r="M988" s="80" t="str">
        <f t="shared" si="341"/>
        <v/>
      </c>
      <c r="N988" s="80" t="b">
        <f t="shared" si="342"/>
        <v>0</v>
      </c>
      <c r="O988" s="80" t="str">
        <f t="shared" si="343"/>
        <v/>
      </c>
      <c r="P988" s="13" t="b">
        <f t="shared" si="344"/>
        <v>0</v>
      </c>
      <c r="Q988" s="80" t="str">
        <f t="shared" si="345"/>
        <v/>
      </c>
      <c r="R988" s="80" t="b">
        <f t="shared" si="346"/>
        <v>0</v>
      </c>
      <c r="S988" s="81" t="e">
        <f t="shared" si="330"/>
        <v>#VALUE!</v>
      </c>
      <c r="T988" s="81" t="e">
        <f t="shared" si="331"/>
        <v>#VALUE!</v>
      </c>
      <c r="U988" s="81" t="e">
        <f t="shared" si="332"/>
        <v>#VALUE!</v>
      </c>
      <c r="V988" s="82" t="e">
        <f t="shared" si="333"/>
        <v>#VALUE!</v>
      </c>
      <c r="W988" s="82" t="e">
        <f t="shared" si="347"/>
        <v>#VALUE!</v>
      </c>
      <c r="X988" s="82" t="b">
        <f t="shared" si="351"/>
        <v>0</v>
      </c>
      <c r="Y988" s="72" t="str">
        <f t="shared" si="334"/>
        <v/>
      </c>
      <c r="Z988" s="81" t="e" cm="1">
        <f t="array" aca="1" ref="Z988" ca="1">TEXT(RIGHT(10-RIGHT(SUM(INDEX(1*(MID(MID(C988,1,1)*2,ROW(INDIRECT("1:"&amp;LEN(MID(C988,1,1)*2))),1)),,))+MID(C988,2,1)+
SUM(INDEX(1*(MID(MID(C988,3,1)*2,ROW(INDIRECT("1:"&amp;LEN(MID(C988,3,1)*2))),1)),,))+MID(C988,4,1)+
SUM(INDEX(1*(MID(MID(C988,5,1)*2,ROW(INDIRECT("1:"&amp;LEN(MID(C988,5,1)*2))),1)),,))+MID(C988,6,1)+
SUM(INDEX(1*(MID(MID(C988,8,1)*2,ROW(INDIRECT("1:"&amp;LEN(MID(C988,8,1)*2))),1)),,))+MID(C988,9,1)+
SUM(INDEX(1*(MID(MID(C988,10,1)*2,ROW(INDIRECT("1:"&amp;LEN(MID(C988,10,1)*2))),1)),,)),1),1),"0")</f>
        <v>#VALUE!</v>
      </c>
      <c r="AA988" s="81" t="str">
        <f t="shared" si="335"/>
        <v/>
      </c>
      <c r="AB988" s="83" t="b">
        <f t="shared" si="336"/>
        <v>0</v>
      </c>
      <c r="AC988" s="154">
        <f t="shared" si="348"/>
        <v>0</v>
      </c>
      <c r="AD988" s="154">
        <f>SUMIF($C$15:C987,C988,$AC$15:AC987)</f>
        <v>0</v>
      </c>
      <c r="AE988" s="15">
        <f t="shared" si="349"/>
        <v>10000</v>
      </c>
      <c r="AF988" s="154">
        <f t="shared" si="350"/>
        <v>0</v>
      </c>
    </row>
    <row r="989" spans="1:32" s="30" customFormat="1" x14ac:dyDescent="0.25">
      <c r="A989" s="19">
        <v>974</v>
      </c>
      <c r="B989" s="20"/>
      <c r="C989" s="107"/>
      <c r="D989" s="20"/>
      <c r="E989" s="20"/>
      <c r="F989" s="20"/>
      <c r="G989" s="122"/>
      <c r="H989" s="156">
        <f t="shared" si="337"/>
        <v>0</v>
      </c>
      <c r="I989" s="117" t="str">
        <f t="shared" si="338"/>
        <v/>
      </c>
      <c r="J989" s="80" t="b">
        <f t="shared" si="339"/>
        <v>0</v>
      </c>
      <c r="K989" s="80" t="str">
        <f t="shared" si="340"/>
        <v/>
      </c>
      <c r="L989" s="80" t="b">
        <f>IF(C989="",FALSE,IFERROR(NOT(MATCH(C989,'Anställda och korttidsarbete'!$C:$C,0)&gt;0),TRUE))</f>
        <v>0</v>
      </c>
      <c r="M989" s="80" t="str">
        <f t="shared" si="341"/>
        <v/>
      </c>
      <c r="N989" s="80" t="b">
        <f t="shared" si="342"/>
        <v>0</v>
      </c>
      <c r="O989" s="80" t="str">
        <f t="shared" si="343"/>
        <v/>
      </c>
      <c r="P989" s="13" t="b">
        <f t="shared" si="344"/>
        <v>0</v>
      </c>
      <c r="Q989" s="80" t="str">
        <f t="shared" si="345"/>
        <v/>
      </c>
      <c r="R989" s="80" t="b">
        <f t="shared" si="346"/>
        <v>0</v>
      </c>
      <c r="S989" s="81" t="e">
        <f t="shared" si="330"/>
        <v>#VALUE!</v>
      </c>
      <c r="T989" s="81" t="e">
        <f t="shared" si="331"/>
        <v>#VALUE!</v>
      </c>
      <c r="U989" s="81" t="e">
        <f t="shared" si="332"/>
        <v>#VALUE!</v>
      </c>
      <c r="V989" s="82" t="e">
        <f t="shared" si="333"/>
        <v>#VALUE!</v>
      </c>
      <c r="W989" s="82" t="e">
        <f t="shared" si="347"/>
        <v>#VALUE!</v>
      </c>
      <c r="X989" s="82" t="b">
        <f t="shared" si="351"/>
        <v>0</v>
      </c>
      <c r="Y989" s="72" t="str">
        <f t="shared" si="334"/>
        <v/>
      </c>
      <c r="Z989" s="81" t="e" cm="1">
        <f t="array" aca="1" ref="Z989" ca="1">TEXT(RIGHT(10-RIGHT(SUM(INDEX(1*(MID(MID(C989,1,1)*2,ROW(INDIRECT("1:"&amp;LEN(MID(C989,1,1)*2))),1)),,))+MID(C989,2,1)+
SUM(INDEX(1*(MID(MID(C989,3,1)*2,ROW(INDIRECT("1:"&amp;LEN(MID(C989,3,1)*2))),1)),,))+MID(C989,4,1)+
SUM(INDEX(1*(MID(MID(C989,5,1)*2,ROW(INDIRECT("1:"&amp;LEN(MID(C989,5,1)*2))),1)),,))+MID(C989,6,1)+
SUM(INDEX(1*(MID(MID(C989,8,1)*2,ROW(INDIRECT("1:"&amp;LEN(MID(C989,8,1)*2))),1)),,))+MID(C989,9,1)+
SUM(INDEX(1*(MID(MID(C989,10,1)*2,ROW(INDIRECT("1:"&amp;LEN(MID(C989,10,1)*2))),1)),,)),1),1),"0")</f>
        <v>#VALUE!</v>
      </c>
      <c r="AA989" s="81" t="str">
        <f t="shared" si="335"/>
        <v/>
      </c>
      <c r="AB989" s="83" t="b">
        <f t="shared" si="336"/>
        <v>0</v>
      </c>
      <c r="AC989" s="154">
        <f t="shared" si="348"/>
        <v>0</v>
      </c>
      <c r="AD989" s="154">
        <f>SUMIF($C$15:C988,C989,$AC$15:AC988)</f>
        <v>0</v>
      </c>
      <c r="AE989" s="15">
        <f t="shared" si="349"/>
        <v>10000</v>
      </c>
      <c r="AF989" s="154">
        <f t="shared" si="350"/>
        <v>0</v>
      </c>
    </row>
    <row r="990" spans="1:32" s="30" customFormat="1" x14ac:dyDescent="0.25">
      <c r="A990" s="19">
        <v>975</v>
      </c>
      <c r="B990" s="20"/>
      <c r="C990" s="107"/>
      <c r="D990" s="20"/>
      <c r="E990" s="20"/>
      <c r="F990" s="20"/>
      <c r="G990" s="122"/>
      <c r="H990" s="156">
        <f t="shared" si="337"/>
        <v>0</v>
      </c>
      <c r="I990" s="117" t="str">
        <f t="shared" si="338"/>
        <v/>
      </c>
      <c r="J990" s="80" t="b">
        <f t="shared" si="339"/>
        <v>0</v>
      </c>
      <c r="K990" s="80" t="str">
        <f t="shared" si="340"/>
        <v/>
      </c>
      <c r="L990" s="80" t="b">
        <f>IF(C990="",FALSE,IFERROR(NOT(MATCH(C990,'Anställda och korttidsarbete'!$C:$C,0)&gt;0),TRUE))</f>
        <v>0</v>
      </c>
      <c r="M990" s="80" t="str">
        <f t="shared" si="341"/>
        <v/>
      </c>
      <c r="N990" s="80" t="b">
        <f t="shared" si="342"/>
        <v>0</v>
      </c>
      <c r="O990" s="80" t="str">
        <f t="shared" si="343"/>
        <v/>
      </c>
      <c r="P990" s="13" t="b">
        <f t="shared" si="344"/>
        <v>0</v>
      </c>
      <c r="Q990" s="80" t="str">
        <f t="shared" si="345"/>
        <v/>
      </c>
      <c r="R990" s="80" t="b">
        <f t="shared" si="346"/>
        <v>0</v>
      </c>
      <c r="S990" s="81" t="e">
        <f t="shared" si="330"/>
        <v>#VALUE!</v>
      </c>
      <c r="T990" s="81" t="e">
        <f t="shared" si="331"/>
        <v>#VALUE!</v>
      </c>
      <c r="U990" s="81" t="e">
        <f t="shared" si="332"/>
        <v>#VALUE!</v>
      </c>
      <c r="V990" s="82" t="e">
        <f t="shared" si="333"/>
        <v>#VALUE!</v>
      </c>
      <c r="W990" s="82" t="e">
        <f t="shared" si="347"/>
        <v>#VALUE!</v>
      </c>
      <c r="X990" s="82" t="b">
        <f t="shared" si="351"/>
        <v>0</v>
      </c>
      <c r="Y990" s="72" t="str">
        <f t="shared" si="334"/>
        <v/>
      </c>
      <c r="Z990" s="81" t="e" cm="1">
        <f t="array" aca="1" ref="Z990" ca="1">TEXT(RIGHT(10-RIGHT(SUM(INDEX(1*(MID(MID(C990,1,1)*2,ROW(INDIRECT("1:"&amp;LEN(MID(C990,1,1)*2))),1)),,))+MID(C990,2,1)+
SUM(INDEX(1*(MID(MID(C990,3,1)*2,ROW(INDIRECT("1:"&amp;LEN(MID(C990,3,1)*2))),1)),,))+MID(C990,4,1)+
SUM(INDEX(1*(MID(MID(C990,5,1)*2,ROW(INDIRECT("1:"&amp;LEN(MID(C990,5,1)*2))),1)),,))+MID(C990,6,1)+
SUM(INDEX(1*(MID(MID(C990,8,1)*2,ROW(INDIRECT("1:"&amp;LEN(MID(C990,8,1)*2))),1)),,))+MID(C990,9,1)+
SUM(INDEX(1*(MID(MID(C990,10,1)*2,ROW(INDIRECT("1:"&amp;LEN(MID(C990,10,1)*2))),1)),,)),1),1),"0")</f>
        <v>#VALUE!</v>
      </c>
      <c r="AA990" s="81" t="str">
        <f t="shared" si="335"/>
        <v/>
      </c>
      <c r="AB990" s="83" t="b">
        <f t="shared" si="336"/>
        <v>0</v>
      </c>
      <c r="AC990" s="154">
        <f t="shared" si="348"/>
        <v>0</v>
      </c>
      <c r="AD990" s="154">
        <f>SUMIF($C$15:C989,C990,$AC$15:AC989)</f>
        <v>0</v>
      </c>
      <c r="AE990" s="15">
        <f t="shared" si="349"/>
        <v>10000</v>
      </c>
      <c r="AF990" s="154">
        <f t="shared" si="350"/>
        <v>0</v>
      </c>
    </row>
    <row r="991" spans="1:32" s="30" customFormat="1" x14ac:dyDescent="0.25">
      <c r="A991" s="19">
        <v>976</v>
      </c>
      <c r="B991" s="20"/>
      <c r="C991" s="107"/>
      <c r="D991" s="20"/>
      <c r="E991" s="20"/>
      <c r="F991" s="20"/>
      <c r="G991" s="122"/>
      <c r="H991" s="156">
        <f t="shared" si="337"/>
        <v>0</v>
      </c>
      <c r="I991" s="117" t="str">
        <f t="shared" si="338"/>
        <v/>
      </c>
      <c r="J991" s="80" t="b">
        <f t="shared" si="339"/>
        <v>0</v>
      </c>
      <c r="K991" s="80" t="str">
        <f t="shared" si="340"/>
        <v/>
      </c>
      <c r="L991" s="80" t="b">
        <f>IF(C991="",FALSE,IFERROR(NOT(MATCH(C991,'Anställda och korttidsarbete'!$C:$C,0)&gt;0),TRUE))</f>
        <v>0</v>
      </c>
      <c r="M991" s="80" t="str">
        <f t="shared" si="341"/>
        <v/>
      </c>
      <c r="N991" s="80" t="b">
        <f t="shared" si="342"/>
        <v>0</v>
      </c>
      <c r="O991" s="80" t="str">
        <f t="shared" si="343"/>
        <v/>
      </c>
      <c r="P991" s="13" t="b">
        <f t="shared" si="344"/>
        <v>0</v>
      </c>
      <c r="Q991" s="80" t="str">
        <f t="shared" si="345"/>
        <v/>
      </c>
      <c r="R991" s="80" t="b">
        <f t="shared" si="346"/>
        <v>0</v>
      </c>
      <c r="S991" s="81" t="e">
        <f t="shared" si="330"/>
        <v>#VALUE!</v>
      </c>
      <c r="T991" s="81" t="e">
        <f t="shared" si="331"/>
        <v>#VALUE!</v>
      </c>
      <c r="U991" s="81" t="e">
        <f t="shared" si="332"/>
        <v>#VALUE!</v>
      </c>
      <c r="V991" s="82" t="e">
        <f t="shared" si="333"/>
        <v>#VALUE!</v>
      </c>
      <c r="W991" s="82" t="e">
        <f t="shared" si="347"/>
        <v>#VALUE!</v>
      </c>
      <c r="X991" s="82" t="b">
        <f t="shared" si="351"/>
        <v>0</v>
      </c>
      <c r="Y991" s="72" t="str">
        <f t="shared" si="334"/>
        <v/>
      </c>
      <c r="Z991" s="81" t="e" cm="1">
        <f t="array" aca="1" ref="Z991" ca="1">TEXT(RIGHT(10-RIGHT(SUM(INDEX(1*(MID(MID(C991,1,1)*2,ROW(INDIRECT("1:"&amp;LEN(MID(C991,1,1)*2))),1)),,))+MID(C991,2,1)+
SUM(INDEX(1*(MID(MID(C991,3,1)*2,ROW(INDIRECT("1:"&amp;LEN(MID(C991,3,1)*2))),1)),,))+MID(C991,4,1)+
SUM(INDEX(1*(MID(MID(C991,5,1)*2,ROW(INDIRECT("1:"&amp;LEN(MID(C991,5,1)*2))),1)),,))+MID(C991,6,1)+
SUM(INDEX(1*(MID(MID(C991,8,1)*2,ROW(INDIRECT("1:"&amp;LEN(MID(C991,8,1)*2))),1)),,))+MID(C991,9,1)+
SUM(INDEX(1*(MID(MID(C991,10,1)*2,ROW(INDIRECT("1:"&amp;LEN(MID(C991,10,1)*2))),1)),,)),1),1),"0")</f>
        <v>#VALUE!</v>
      </c>
      <c r="AA991" s="81" t="str">
        <f t="shared" si="335"/>
        <v/>
      </c>
      <c r="AB991" s="83" t="b">
        <f t="shared" si="336"/>
        <v>0</v>
      </c>
      <c r="AC991" s="154">
        <f t="shared" si="348"/>
        <v>0</v>
      </c>
      <c r="AD991" s="154">
        <f>SUMIF($C$15:C990,C991,$AC$15:AC990)</f>
        <v>0</v>
      </c>
      <c r="AE991" s="15">
        <f t="shared" si="349"/>
        <v>10000</v>
      </c>
      <c r="AF991" s="154">
        <f t="shared" si="350"/>
        <v>0</v>
      </c>
    </row>
    <row r="992" spans="1:32" s="30" customFormat="1" x14ac:dyDescent="0.25">
      <c r="A992" s="19">
        <v>977</v>
      </c>
      <c r="B992" s="20"/>
      <c r="C992" s="107"/>
      <c r="D992" s="20"/>
      <c r="E992" s="20"/>
      <c r="F992" s="20"/>
      <c r="G992" s="122"/>
      <c r="H992" s="156">
        <f t="shared" si="337"/>
        <v>0</v>
      </c>
      <c r="I992" s="117" t="str">
        <f t="shared" si="338"/>
        <v/>
      </c>
      <c r="J992" s="80" t="b">
        <f t="shared" si="339"/>
        <v>0</v>
      </c>
      <c r="K992" s="80" t="str">
        <f t="shared" si="340"/>
        <v/>
      </c>
      <c r="L992" s="80" t="b">
        <f>IF(C992="",FALSE,IFERROR(NOT(MATCH(C992,'Anställda och korttidsarbete'!$C:$C,0)&gt;0),TRUE))</f>
        <v>0</v>
      </c>
      <c r="M992" s="80" t="str">
        <f t="shared" si="341"/>
        <v/>
      </c>
      <c r="N992" s="80" t="b">
        <f t="shared" si="342"/>
        <v>0</v>
      </c>
      <c r="O992" s="80" t="str">
        <f t="shared" si="343"/>
        <v/>
      </c>
      <c r="P992" s="13" t="b">
        <f t="shared" si="344"/>
        <v>0</v>
      </c>
      <c r="Q992" s="80" t="str">
        <f t="shared" si="345"/>
        <v/>
      </c>
      <c r="R992" s="80" t="b">
        <f t="shared" si="346"/>
        <v>0</v>
      </c>
      <c r="S992" s="81" t="e">
        <f t="shared" si="330"/>
        <v>#VALUE!</v>
      </c>
      <c r="T992" s="81" t="e">
        <f t="shared" si="331"/>
        <v>#VALUE!</v>
      </c>
      <c r="U992" s="81" t="e">
        <f t="shared" si="332"/>
        <v>#VALUE!</v>
      </c>
      <c r="V992" s="82" t="e">
        <f t="shared" si="333"/>
        <v>#VALUE!</v>
      </c>
      <c r="W992" s="82" t="e">
        <f t="shared" si="347"/>
        <v>#VALUE!</v>
      </c>
      <c r="X992" s="82" t="b">
        <f t="shared" si="351"/>
        <v>0</v>
      </c>
      <c r="Y992" s="72" t="str">
        <f t="shared" si="334"/>
        <v/>
      </c>
      <c r="Z992" s="81" t="e" cm="1">
        <f t="array" aca="1" ref="Z992" ca="1">TEXT(RIGHT(10-RIGHT(SUM(INDEX(1*(MID(MID(C992,1,1)*2,ROW(INDIRECT("1:"&amp;LEN(MID(C992,1,1)*2))),1)),,))+MID(C992,2,1)+
SUM(INDEX(1*(MID(MID(C992,3,1)*2,ROW(INDIRECT("1:"&amp;LEN(MID(C992,3,1)*2))),1)),,))+MID(C992,4,1)+
SUM(INDEX(1*(MID(MID(C992,5,1)*2,ROW(INDIRECT("1:"&amp;LEN(MID(C992,5,1)*2))),1)),,))+MID(C992,6,1)+
SUM(INDEX(1*(MID(MID(C992,8,1)*2,ROW(INDIRECT("1:"&amp;LEN(MID(C992,8,1)*2))),1)),,))+MID(C992,9,1)+
SUM(INDEX(1*(MID(MID(C992,10,1)*2,ROW(INDIRECT("1:"&amp;LEN(MID(C992,10,1)*2))),1)),,)),1),1),"0")</f>
        <v>#VALUE!</v>
      </c>
      <c r="AA992" s="81" t="str">
        <f t="shared" si="335"/>
        <v/>
      </c>
      <c r="AB992" s="83" t="b">
        <f t="shared" si="336"/>
        <v>0</v>
      </c>
      <c r="AC992" s="154">
        <f t="shared" si="348"/>
        <v>0</v>
      </c>
      <c r="AD992" s="154">
        <f>SUMIF($C$15:C991,C992,$AC$15:AC991)</f>
        <v>0</v>
      </c>
      <c r="AE992" s="15">
        <f t="shared" si="349"/>
        <v>10000</v>
      </c>
      <c r="AF992" s="154">
        <f t="shared" si="350"/>
        <v>0</v>
      </c>
    </row>
    <row r="993" spans="1:32" s="30" customFormat="1" x14ac:dyDescent="0.25">
      <c r="A993" s="19">
        <v>978</v>
      </c>
      <c r="B993" s="20"/>
      <c r="C993" s="107"/>
      <c r="D993" s="20"/>
      <c r="E993" s="20"/>
      <c r="F993" s="20"/>
      <c r="G993" s="122"/>
      <c r="H993" s="156">
        <f t="shared" si="337"/>
        <v>0</v>
      </c>
      <c r="I993" s="117" t="str">
        <f t="shared" si="338"/>
        <v/>
      </c>
      <c r="J993" s="80" t="b">
        <f t="shared" si="339"/>
        <v>0</v>
      </c>
      <c r="K993" s="80" t="str">
        <f t="shared" si="340"/>
        <v/>
      </c>
      <c r="L993" s="80" t="b">
        <f>IF(C993="",FALSE,IFERROR(NOT(MATCH(C993,'Anställda och korttidsarbete'!$C:$C,0)&gt;0),TRUE))</f>
        <v>0</v>
      </c>
      <c r="M993" s="80" t="str">
        <f t="shared" si="341"/>
        <v/>
      </c>
      <c r="N993" s="80" t="b">
        <f t="shared" si="342"/>
        <v>0</v>
      </c>
      <c r="O993" s="80" t="str">
        <f t="shared" si="343"/>
        <v/>
      </c>
      <c r="P993" s="13" t="b">
        <f t="shared" si="344"/>
        <v>0</v>
      </c>
      <c r="Q993" s="80" t="str">
        <f t="shared" si="345"/>
        <v/>
      </c>
      <c r="R993" s="80" t="b">
        <f t="shared" si="346"/>
        <v>0</v>
      </c>
      <c r="S993" s="81" t="e">
        <f t="shared" si="330"/>
        <v>#VALUE!</v>
      </c>
      <c r="T993" s="81" t="e">
        <f t="shared" si="331"/>
        <v>#VALUE!</v>
      </c>
      <c r="U993" s="81" t="e">
        <f t="shared" si="332"/>
        <v>#VALUE!</v>
      </c>
      <c r="V993" s="82" t="e">
        <f t="shared" si="333"/>
        <v>#VALUE!</v>
      </c>
      <c r="W993" s="82" t="e">
        <f t="shared" si="347"/>
        <v>#VALUE!</v>
      </c>
      <c r="X993" s="82" t="b">
        <f t="shared" si="351"/>
        <v>0</v>
      </c>
      <c r="Y993" s="72" t="str">
        <f t="shared" si="334"/>
        <v/>
      </c>
      <c r="Z993" s="81" t="e" cm="1">
        <f t="array" aca="1" ref="Z993" ca="1">TEXT(RIGHT(10-RIGHT(SUM(INDEX(1*(MID(MID(C993,1,1)*2,ROW(INDIRECT("1:"&amp;LEN(MID(C993,1,1)*2))),1)),,))+MID(C993,2,1)+
SUM(INDEX(1*(MID(MID(C993,3,1)*2,ROW(INDIRECT("1:"&amp;LEN(MID(C993,3,1)*2))),1)),,))+MID(C993,4,1)+
SUM(INDEX(1*(MID(MID(C993,5,1)*2,ROW(INDIRECT("1:"&amp;LEN(MID(C993,5,1)*2))),1)),,))+MID(C993,6,1)+
SUM(INDEX(1*(MID(MID(C993,8,1)*2,ROW(INDIRECT("1:"&amp;LEN(MID(C993,8,1)*2))),1)),,))+MID(C993,9,1)+
SUM(INDEX(1*(MID(MID(C993,10,1)*2,ROW(INDIRECT("1:"&amp;LEN(MID(C993,10,1)*2))),1)),,)),1),1),"0")</f>
        <v>#VALUE!</v>
      </c>
      <c r="AA993" s="81" t="str">
        <f t="shared" si="335"/>
        <v/>
      </c>
      <c r="AB993" s="83" t="b">
        <f t="shared" si="336"/>
        <v>0</v>
      </c>
      <c r="AC993" s="154">
        <f t="shared" si="348"/>
        <v>0</v>
      </c>
      <c r="AD993" s="154">
        <f>SUMIF($C$15:C992,C993,$AC$15:AC992)</f>
        <v>0</v>
      </c>
      <c r="AE993" s="15">
        <f t="shared" si="349"/>
        <v>10000</v>
      </c>
      <c r="AF993" s="154">
        <f t="shared" si="350"/>
        <v>0</v>
      </c>
    </row>
    <row r="994" spans="1:32" s="30" customFormat="1" x14ac:dyDescent="0.25">
      <c r="A994" s="19">
        <v>979</v>
      </c>
      <c r="B994" s="20"/>
      <c r="C994" s="107"/>
      <c r="D994" s="20"/>
      <c r="E994" s="20"/>
      <c r="F994" s="20"/>
      <c r="G994" s="122"/>
      <c r="H994" s="156">
        <f t="shared" si="337"/>
        <v>0</v>
      </c>
      <c r="I994" s="117" t="str">
        <f t="shared" si="338"/>
        <v/>
      </c>
      <c r="J994" s="80" t="b">
        <f t="shared" si="339"/>
        <v>0</v>
      </c>
      <c r="K994" s="80" t="str">
        <f t="shared" si="340"/>
        <v/>
      </c>
      <c r="L994" s="80" t="b">
        <f>IF(C994="",FALSE,IFERROR(NOT(MATCH(C994,'Anställda och korttidsarbete'!$C:$C,0)&gt;0),TRUE))</f>
        <v>0</v>
      </c>
      <c r="M994" s="80" t="str">
        <f t="shared" si="341"/>
        <v/>
      </c>
      <c r="N994" s="80" t="b">
        <f t="shared" si="342"/>
        <v>0</v>
      </c>
      <c r="O994" s="80" t="str">
        <f t="shared" si="343"/>
        <v/>
      </c>
      <c r="P994" s="13" t="b">
        <f t="shared" si="344"/>
        <v>0</v>
      </c>
      <c r="Q994" s="80" t="str">
        <f t="shared" si="345"/>
        <v/>
      </c>
      <c r="R994" s="80" t="b">
        <f t="shared" si="346"/>
        <v>0</v>
      </c>
      <c r="S994" s="81" t="e">
        <f t="shared" si="330"/>
        <v>#VALUE!</v>
      </c>
      <c r="T994" s="81" t="e">
        <f t="shared" si="331"/>
        <v>#VALUE!</v>
      </c>
      <c r="U994" s="81" t="e">
        <f t="shared" si="332"/>
        <v>#VALUE!</v>
      </c>
      <c r="V994" s="82" t="e">
        <f t="shared" si="333"/>
        <v>#VALUE!</v>
      </c>
      <c r="W994" s="82" t="e">
        <f t="shared" si="347"/>
        <v>#VALUE!</v>
      </c>
      <c r="X994" s="82" t="b">
        <f t="shared" si="351"/>
        <v>0</v>
      </c>
      <c r="Y994" s="72" t="str">
        <f t="shared" si="334"/>
        <v/>
      </c>
      <c r="Z994" s="81" t="e" cm="1">
        <f t="array" aca="1" ref="Z994" ca="1">TEXT(RIGHT(10-RIGHT(SUM(INDEX(1*(MID(MID(C994,1,1)*2,ROW(INDIRECT("1:"&amp;LEN(MID(C994,1,1)*2))),1)),,))+MID(C994,2,1)+
SUM(INDEX(1*(MID(MID(C994,3,1)*2,ROW(INDIRECT("1:"&amp;LEN(MID(C994,3,1)*2))),1)),,))+MID(C994,4,1)+
SUM(INDEX(1*(MID(MID(C994,5,1)*2,ROW(INDIRECT("1:"&amp;LEN(MID(C994,5,1)*2))),1)),,))+MID(C994,6,1)+
SUM(INDEX(1*(MID(MID(C994,8,1)*2,ROW(INDIRECT("1:"&amp;LEN(MID(C994,8,1)*2))),1)),,))+MID(C994,9,1)+
SUM(INDEX(1*(MID(MID(C994,10,1)*2,ROW(INDIRECT("1:"&amp;LEN(MID(C994,10,1)*2))),1)),,)),1),1),"0")</f>
        <v>#VALUE!</v>
      </c>
      <c r="AA994" s="81" t="str">
        <f t="shared" si="335"/>
        <v/>
      </c>
      <c r="AB994" s="83" t="b">
        <f t="shared" si="336"/>
        <v>0</v>
      </c>
      <c r="AC994" s="154">
        <f t="shared" si="348"/>
        <v>0</v>
      </c>
      <c r="AD994" s="154">
        <f>SUMIF($C$15:C993,C994,$AC$15:AC993)</f>
        <v>0</v>
      </c>
      <c r="AE994" s="15">
        <f t="shared" si="349"/>
        <v>10000</v>
      </c>
      <c r="AF994" s="154">
        <f t="shared" si="350"/>
        <v>0</v>
      </c>
    </row>
    <row r="995" spans="1:32" s="30" customFormat="1" x14ac:dyDescent="0.25">
      <c r="A995" s="19">
        <v>980</v>
      </c>
      <c r="B995" s="20"/>
      <c r="C995" s="107"/>
      <c r="D995" s="20"/>
      <c r="E995" s="20"/>
      <c r="F995" s="20"/>
      <c r="G995" s="122"/>
      <c r="H995" s="156">
        <f t="shared" si="337"/>
        <v>0</v>
      </c>
      <c r="I995" s="117" t="str">
        <f t="shared" si="338"/>
        <v/>
      </c>
      <c r="J995" s="80" t="b">
        <f t="shared" si="339"/>
        <v>0</v>
      </c>
      <c r="K995" s="80" t="str">
        <f t="shared" si="340"/>
        <v/>
      </c>
      <c r="L995" s="80" t="b">
        <f>IF(C995="",FALSE,IFERROR(NOT(MATCH(C995,'Anställda och korttidsarbete'!$C:$C,0)&gt;0),TRUE))</f>
        <v>0</v>
      </c>
      <c r="M995" s="80" t="str">
        <f t="shared" si="341"/>
        <v/>
      </c>
      <c r="N995" s="80" t="b">
        <f t="shared" si="342"/>
        <v>0</v>
      </c>
      <c r="O995" s="80" t="str">
        <f t="shared" si="343"/>
        <v/>
      </c>
      <c r="P995" s="13" t="b">
        <f t="shared" si="344"/>
        <v>0</v>
      </c>
      <c r="Q995" s="80" t="str">
        <f t="shared" si="345"/>
        <v/>
      </c>
      <c r="R995" s="80" t="b">
        <f t="shared" si="346"/>
        <v>0</v>
      </c>
      <c r="S995" s="81" t="e">
        <f t="shared" si="330"/>
        <v>#VALUE!</v>
      </c>
      <c r="T995" s="81" t="e">
        <f t="shared" si="331"/>
        <v>#VALUE!</v>
      </c>
      <c r="U995" s="81" t="e">
        <f t="shared" si="332"/>
        <v>#VALUE!</v>
      </c>
      <c r="V995" s="82" t="e">
        <f t="shared" si="333"/>
        <v>#VALUE!</v>
      </c>
      <c r="W995" s="82" t="e">
        <f t="shared" si="347"/>
        <v>#VALUE!</v>
      </c>
      <c r="X995" s="82" t="b">
        <f t="shared" si="351"/>
        <v>0</v>
      </c>
      <c r="Y995" s="72" t="str">
        <f t="shared" si="334"/>
        <v/>
      </c>
      <c r="Z995" s="81" t="e" cm="1">
        <f t="array" aca="1" ref="Z995" ca="1">TEXT(RIGHT(10-RIGHT(SUM(INDEX(1*(MID(MID(C995,1,1)*2,ROW(INDIRECT("1:"&amp;LEN(MID(C995,1,1)*2))),1)),,))+MID(C995,2,1)+
SUM(INDEX(1*(MID(MID(C995,3,1)*2,ROW(INDIRECT("1:"&amp;LEN(MID(C995,3,1)*2))),1)),,))+MID(C995,4,1)+
SUM(INDEX(1*(MID(MID(C995,5,1)*2,ROW(INDIRECT("1:"&amp;LEN(MID(C995,5,1)*2))),1)),,))+MID(C995,6,1)+
SUM(INDEX(1*(MID(MID(C995,8,1)*2,ROW(INDIRECT("1:"&amp;LEN(MID(C995,8,1)*2))),1)),,))+MID(C995,9,1)+
SUM(INDEX(1*(MID(MID(C995,10,1)*2,ROW(INDIRECT("1:"&amp;LEN(MID(C995,10,1)*2))),1)),,)),1),1),"0")</f>
        <v>#VALUE!</v>
      </c>
      <c r="AA995" s="81" t="str">
        <f t="shared" si="335"/>
        <v/>
      </c>
      <c r="AB995" s="83" t="b">
        <f t="shared" si="336"/>
        <v>0</v>
      </c>
      <c r="AC995" s="154">
        <f t="shared" si="348"/>
        <v>0</v>
      </c>
      <c r="AD995" s="154">
        <f>SUMIF($C$15:C994,C995,$AC$15:AC994)</f>
        <v>0</v>
      </c>
      <c r="AE995" s="15">
        <f t="shared" si="349"/>
        <v>10000</v>
      </c>
      <c r="AF995" s="154">
        <f t="shared" si="350"/>
        <v>0</v>
      </c>
    </row>
    <row r="996" spans="1:32" s="30" customFormat="1" x14ac:dyDescent="0.25">
      <c r="A996" s="19">
        <v>981</v>
      </c>
      <c r="B996" s="20"/>
      <c r="C996" s="107"/>
      <c r="D996" s="20"/>
      <c r="E996" s="20"/>
      <c r="F996" s="20"/>
      <c r="G996" s="122"/>
      <c r="H996" s="156">
        <f t="shared" si="337"/>
        <v>0</v>
      </c>
      <c r="I996" s="117" t="str">
        <f t="shared" si="338"/>
        <v/>
      </c>
      <c r="J996" s="80" t="b">
        <f t="shared" si="339"/>
        <v>0</v>
      </c>
      <c r="K996" s="80" t="str">
        <f t="shared" si="340"/>
        <v/>
      </c>
      <c r="L996" s="80" t="b">
        <f>IF(C996="",FALSE,IFERROR(NOT(MATCH(C996,'Anställda och korttidsarbete'!$C:$C,0)&gt;0),TRUE))</f>
        <v>0</v>
      </c>
      <c r="M996" s="80" t="str">
        <f t="shared" si="341"/>
        <v/>
      </c>
      <c r="N996" s="80" t="b">
        <f t="shared" si="342"/>
        <v>0</v>
      </c>
      <c r="O996" s="80" t="str">
        <f t="shared" si="343"/>
        <v/>
      </c>
      <c r="P996" s="13" t="b">
        <f t="shared" si="344"/>
        <v>0</v>
      </c>
      <c r="Q996" s="80" t="str">
        <f t="shared" si="345"/>
        <v/>
      </c>
      <c r="R996" s="80" t="b">
        <f t="shared" si="346"/>
        <v>0</v>
      </c>
      <c r="S996" s="81" t="e">
        <f t="shared" si="330"/>
        <v>#VALUE!</v>
      </c>
      <c r="T996" s="81" t="e">
        <f t="shared" si="331"/>
        <v>#VALUE!</v>
      </c>
      <c r="U996" s="81" t="e">
        <f t="shared" si="332"/>
        <v>#VALUE!</v>
      </c>
      <c r="V996" s="82" t="e">
        <f t="shared" si="333"/>
        <v>#VALUE!</v>
      </c>
      <c r="W996" s="82" t="e">
        <f t="shared" si="347"/>
        <v>#VALUE!</v>
      </c>
      <c r="X996" s="82" t="b">
        <f t="shared" si="351"/>
        <v>0</v>
      </c>
      <c r="Y996" s="72" t="str">
        <f t="shared" si="334"/>
        <v/>
      </c>
      <c r="Z996" s="81" t="e" cm="1">
        <f t="array" aca="1" ref="Z996" ca="1">TEXT(RIGHT(10-RIGHT(SUM(INDEX(1*(MID(MID(C996,1,1)*2,ROW(INDIRECT("1:"&amp;LEN(MID(C996,1,1)*2))),1)),,))+MID(C996,2,1)+
SUM(INDEX(1*(MID(MID(C996,3,1)*2,ROW(INDIRECT("1:"&amp;LEN(MID(C996,3,1)*2))),1)),,))+MID(C996,4,1)+
SUM(INDEX(1*(MID(MID(C996,5,1)*2,ROW(INDIRECT("1:"&amp;LEN(MID(C996,5,1)*2))),1)),,))+MID(C996,6,1)+
SUM(INDEX(1*(MID(MID(C996,8,1)*2,ROW(INDIRECT("1:"&amp;LEN(MID(C996,8,1)*2))),1)),,))+MID(C996,9,1)+
SUM(INDEX(1*(MID(MID(C996,10,1)*2,ROW(INDIRECT("1:"&amp;LEN(MID(C996,10,1)*2))),1)),,)),1),1),"0")</f>
        <v>#VALUE!</v>
      </c>
      <c r="AA996" s="81" t="str">
        <f t="shared" si="335"/>
        <v/>
      </c>
      <c r="AB996" s="83" t="b">
        <f t="shared" si="336"/>
        <v>0</v>
      </c>
      <c r="AC996" s="154">
        <f t="shared" si="348"/>
        <v>0</v>
      </c>
      <c r="AD996" s="154">
        <f>SUMIF($C$15:C995,C996,$AC$15:AC995)</f>
        <v>0</v>
      </c>
      <c r="AE996" s="15">
        <f t="shared" si="349"/>
        <v>10000</v>
      </c>
      <c r="AF996" s="154">
        <f t="shared" si="350"/>
        <v>0</v>
      </c>
    </row>
    <row r="997" spans="1:32" s="30" customFormat="1" x14ac:dyDescent="0.25">
      <c r="A997" s="19">
        <v>982</v>
      </c>
      <c r="B997" s="20"/>
      <c r="C997" s="107"/>
      <c r="D997" s="20"/>
      <c r="E997" s="20"/>
      <c r="F997" s="20"/>
      <c r="G997" s="122"/>
      <c r="H997" s="156">
        <f t="shared" si="337"/>
        <v>0</v>
      </c>
      <c r="I997" s="117" t="str">
        <f t="shared" si="338"/>
        <v/>
      </c>
      <c r="J997" s="80" t="b">
        <f t="shared" si="339"/>
        <v>0</v>
      </c>
      <c r="K997" s="80" t="str">
        <f t="shared" si="340"/>
        <v/>
      </c>
      <c r="L997" s="80" t="b">
        <f>IF(C997="",FALSE,IFERROR(NOT(MATCH(C997,'Anställda och korttidsarbete'!$C:$C,0)&gt;0),TRUE))</f>
        <v>0</v>
      </c>
      <c r="M997" s="80" t="str">
        <f t="shared" si="341"/>
        <v/>
      </c>
      <c r="N997" s="80" t="b">
        <f t="shared" si="342"/>
        <v>0</v>
      </c>
      <c r="O997" s="80" t="str">
        <f t="shared" si="343"/>
        <v/>
      </c>
      <c r="P997" s="13" t="b">
        <f t="shared" si="344"/>
        <v>0</v>
      </c>
      <c r="Q997" s="80" t="str">
        <f t="shared" si="345"/>
        <v/>
      </c>
      <c r="R997" s="80" t="b">
        <f t="shared" si="346"/>
        <v>0</v>
      </c>
      <c r="S997" s="81" t="e">
        <f t="shared" si="330"/>
        <v>#VALUE!</v>
      </c>
      <c r="T997" s="81" t="e">
        <f t="shared" si="331"/>
        <v>#VALUE!</v>
      </c>
      <c r="U997" s="81" t="e">
        <f t="shared" si="332"/>
        <v>#VALUE!</v>
      </c>
      <c r="V997" s="82" t="e">
        <f t="shared" si="333"/>
        <v>#VALUE!</v>
      </c>
      <c r="W997" s="82" t="e">
        <f t="shared" si="347"/>
        <v>#VALUE!</v>
      </c>
      <c r="X997" s="82" t="b">
        <f t="shared" si="351"/>
        <v>0</v>
      </c>
      <c r="Y997" s="72" t="str">
        <f t="shared" si="334"/>
        <v/>
      </c>
      <c r="Z997" s="81" t="e" cm="1">
        <f t="array" aca="1" ref="Z997" ca="1">TEXT(RIGHT(10-RIGHT(SUM(INDEX(1*(MID(MID(C997,1,1)*2,ROW(INDIRECT("1:"&amp;LEN(MID(C997,1,1)*2))),1)),,))+MID(C997,2,1)+
SUM(INDEX(1*(MID(MID(C997,3,1)*2,ROW(INDIRECT("1:"&amp;LEN(MID(C997,3,1)*2))),1)),,))+MID(C997,4,1)+
SUM(INDEX(1*(MID(MID(C997,5,1)*2,ROW(INDIRECT("1:"&amp;LEN(MID(C997,5,1)*2))),1)),,))+MID(C997,6,1)+
SUM(INDEX(1*(MID(MID(C997,8,1)*2,ROW(INDIRECT("1:"&amp;LEN(MID(C997,8,1)*2))),1)),,))+MID(C997,9,1)+
SUM(INDEX(1*(MID(MID(C997,10,1)*2,ROW(INDIRECT("1:"&amp;LEN(MID(C997,10,1)*2))),1)),,)),1),1),"0")</f>
        <v>#VALUE!</v>
      </c>
      <c r="AA997" s="81" t="str">
        <f t="shared" si="335"/>
        <v/>
      </c>
      <c r="AB997" s="83" t="b">
        <f t="shared" si="336"/>
        <v>0</v>
      </c>
      <c r="AC997" s="154">
        <f t="shared" si="348"/>
        <v>0</v>
      </c>
      <c r="AD997" s="154">
        <f>SUMIF($C$15:C996,C997,$AC$15:AC996)</f>
        <v>0</v>
      </c>
      <c r="AE997" s="15">
        <f t="shared" si="349"/>
        <v>10000</v>
      </c>
      <c r="AF997" s="154">
        <f t="shared" si="350"/>
        <v>0</v>
      </c>
    </row>
    <row r="998" spans="1:32" s="30" customFormat="1" x14ac:dyDescent="0.25">
      <c r="A998" s="19">
        <v>983</v>
      </c>
      <c r="B998" s="20"/>
      <c r="C998" s="107"/>
      <c r="D998" s="20"/>
      <c r="E998" s="20"/>
      <c r="F998" s="20"/>
      <c r="G998" s="122"/>
      <c r="H998" s="156">
        <f t="shared" si="337"/>
        <v>0</v>
      </c>
      <c r="I998" s="117" t="str">
        <f t="shared" si="338"/>
        <v/>
      </c>
      <c r="J998" s="80" t="b">
        <f t="shared" si="339"/>
        <v>0</v>
      </c>
      <c r="K998" s="80" t="str">
        <f t="shared" si="340"/>
        <v/>
      </c>
      <c r="L998" s="80" t="b">
        <f>IF(C998="",FALSE,IFERROR(NOT(MATCH(C998,'Anställda och korttidsarbete'!$C:$C,0)&gt;0),TRUE))</f>
        <v>0</v>
      </c>
      <c r="M998" s="80" t="str">
        <f t="shared" si="341"/>
        <v/>
      </c>
      <c r="N998" s="80" t="b">
        <f t="shared" si="342"/>
        <v>0</v>
      </c>
      <c r="O998" s="80" t="str">
        <f t="shared" si="343"/>
        <v/>
      </c>
      <c r="P998" s="13" t="b">
        <f t="shared" si="344"/>
        <v>0</v>
      </c>
      <c r="Q998" s="80" t="str">
        <f t="shared" si="345"/>
        <v/>
      </c>
      <c r="R998" s="80" t="b">
        <f t="shared" si="346"/>
        <v>0</v>
      </c>
      <c r="S998" s="81" t="e">
        <f t="shared" si="330"/>
        <v>#VALUE!</v>
      </c>
      <c r="T998" s="81" t="e">
        <f t="shared" si="331"/>
        <v>#VALUE!</v>
      </c>
      <c r="U998" s="81" t="e">
        <f t="shared" si="332"/>
        <v>#VALUE!</v>
      </c>
      <c r="V998" s="82" t="e">
        <f t="shared" si="333"/>
        <v>#VALUE!</v>
      </c>
      <c r="W998" s="82" t="e">
        <f t="shared" si="347"/>
        <v>#VALUE!</v>
      </c>
      <c r="X998" s="82" t="b">
        <f t="shared" si="351"/>
        <v>0</v>
      </c>
      <c r="Y998" s="72" t="str">
        <f t="shared" si="334"/>
        <v/>
      </c>
      <c r="Z998" s="81" t="e" cm="1">
        <f t="array" aca="1" ref="Z998" ca="1">TEXT(RIGHT(10-RIGHT(SUM(INDEX(1*(MID(MID(C998,1,1)*2,ROW(INDIRECT("1:"&amp;LEN(MID(C998,1,1)*2))),1)),,))+MID(C998,2,1)+
SUM(INDEX(1*(MID(MID(C998,3,1)*2,ROW(INDIRECT("1:"&amp;LEN(MID(C998,3,1)*2))),1)),,))+MID(C998,4,1)+
SUM(INDEX(1*(MID(MID(C998,5,1)*2,ROW(INDIRECT("1:"&amp;LEN(MID(C998,5,1)*2))),1)),,))+MID(C998,6,1)+
SUM(INDEX(1*(MID(MID(C998,8,1)*2,ROW(INDIRECT("1:"&amp;LEN(MID(C998,8,1)*2))),1)),,))+MID(C998,9,1)+
SUM(INDEX(1*(MID(MID(C998,10,1)*2,ROW(INDIRECT("1:"&amp;LEN(MID(C998,10,1)*2))),1)),,)),1),1),"0")</f>
        <v>#VALUE!</v>
      </c>
      <c r="AA998" s="81" t="str">
        <f t="shared" si="335"/>
        <v/>
      </c>
      <c r="AB998" s="83" t="b">
        <f t="shared" si="336"/>
        <v>0</v>
      </c>
      <c r="AC998" s="154">
        <f t="shared" si="348"/>
        <v>0</v>
      </c>
      <c r="AD998" s="154">
        <f>SUMIF($C$15:C997,C998,$AC$15:AC997)</f>
        <v>0</v>
      </c>
      <c r="AE998" s="15">
        <f t="shared" si="349"/>
        <v>10000</v>
      </c>
      <c r="AF998" s="154">
        <f t="shared" si="350"/>
        <v>0</v>
      </c>
    </row>
    <row r="999" spans="1:32" s="30" customFormat="1" x14ac:dyDescent="0.25">
      <c r="A999" s="19">
        <v>984</v>
      </c>
      <c r="B999" s="20"/>
      <c r="C999" s="107"/>
      <c r="D999" s="20"/>
      <c r="E999" s="20"/>
      <c r="F999" s="20"/>
      <c r="G999" s="122"/>
      <c r="H999" s="156">
        <f t="shared" si="337"/>
        <v>0</v>
      </c>
      <c r="I999" s="117" t="str">
        <f t="shared" si="338"/>
        <v/>
      </c>
      <c r="J999" s="80" t="b">
        <f t="shared" si="339"/>
        <v>0</v>
      </c>
      <c r="K999" s="80" t="str">
        <f t="shared" si="340"/>
        <v/>
      </c>
      <c r="L999" s="80" t="b">
        <f>IF(C999="",FALSE,IFERROR(NOT(MATCH(C999,'Anställda och korttidsarbete'!$C:$C,0)&gt;0),TRUE))</f>
        <v>0</v>
      </c>
      <c r="M999" s="80" t="str">
        <f t="shared" si="341"/>
        <v/>
      </c>
      <c r="N999" s="80" t="b">
        <f t="shared" si="342"/>
        <v>0</v>
      </c>
      <c r="O999" s="80" t="str">
        <f t="shared" si="343"/>
        <v/>
      </c>
      <c r="P999" s="13" t="b">
        <f t="shared" si="344"/>
        <v>0</v>
      </c>
      <c r="Q999" s="80" t="str">
        <f t="shared" si="345"/>
        <v/>
      </c>
      <c r="R999" s="80" t="b">
        <f t="shared" si="346"/>
        <v>0</v>
      </c>
      <c r="S999" s="81" t="e">
        <f t="shared" si="330"/>
        <v>#VALUE!</v>
      </c>
      <c r="T999" s="81" t="e">
        <f t="shared" si="331"/>
        <v>#VALUE!</v>
      </c>
      <c r="U999" s="81" t="e">
        <f t="shared" si="332"/>
        <v>#VALUE!</v>
      </c>
      <c r="V999" s="82" t="e">
        <f t="shared" si="333"/>
        <v>#VALUE!</v>
      </c>
      <c r="W999" s="82" t="e">
        <f t="shared" si="347"/>
        <v>#VALUE!</v>
      </c>
      <c r="X999" s="82" t="b">
        <f t="shared" si="351"/>
        <v>0</v>
      </c>
      <c r="Y999" s="72" t="str">
        <f t="shared" si="334"/>
        <v/>
      </c>
      <c r="Z999" s="81" t="e" cm="1">
        <f t="array" aca="1" ref="Z999" ca="1">TEXT(RIGHT(10-RIGHT(SUM(INDEX(1*(MID(MID(C999,1,1)*2,ROW(INDIRECT("1:"&amp;LEN(MID(C999,1,1)*2))),1)),,))+MID(C999,2,1)+
SUM(INDEX(1*(MID(MID(C999,3,1)*2,ROW(INDIRECT("1:"&amp;LEN(MID(C999,3,1)*2))),1)),,))+MID(C999,4,1)+
SUM(INDEX(1*(MID(MID(C999,5,1)*2,ROW(INDIRECT("1:"&amp;LEN(MID(C999,5,1)*2))),1)),,))+MID(C999,6,1)+
SUM(INDEX(1*(MID(MID(C999,8,1)*2,ROW(INDIRECT("1:"&amp;LEN(MID(C999,8,1)*2))),1)),,))+MID(C999,9,1)+
SUM(INDEX(1*(MID(MID(C999,10,1)*2,ROW(INDIRECT("1:"&amp;LEN(MID(C999,10,1)*2))),1)),,)),1),1),"0")</f>
        <v>#VALUE!</v>
      </c>
      <c r="AA999" s="81" t="str">
        <f t="shared" si="335"/>
        <v/>
      </c>
      <c r="AB999" s="83" t="b">
        <f t="shared" si="336"/>
        <v>0</v>
      </c>
      <c r="AC999" s="154">
        <f t="shared" si="348"/>
        <v>0</v>
      </c>
      <c r="AD999" s="154">
        <f>SUMIF($C$15:C998,C999,$AC$15:AC998)</f>
        <v>0</v>
      </c>
      <c r="AE999" s="15">
        <f t="shared" si="349"/>
        <v>10000</v>
      </c>
      <c r="AF999" s="154">
        <f t="shared" si="350"/>
        <v>0</v>
      </c>
    </row>
    <row r="1000" spans="1:32" s="30" customFormat="1" x14ac:dyDescent="0.25">
      <c r="A1000" s="19">
        <v>985</v>
      </c>
      <c r="B1000" s="20"/>
      <c r="C1000" s="107"/>
      <c r="D1000" s="20"/>
      <c r="E1000" s="20"/>
      <c r="F1000" s="20"/>
      <c r="G1000" s="122"/>
      <c r="H1000" s="156">
        <f t="shared" si="337"/>
        <v>0</v>
      </c>
      <c r="I1000" s="117" t="str">
        <f t="shared" si="338"/>
        <v/>
      </c>
      <c r="J1000" s="80" t="b">
        <f t="shared" si="339"/>
        <v>0</v>
      </c>
      <c r="K1000" s="80" t="str">
        <f t="shared" si="340"/>
        <v/>
      </c>
      <c r="L1000" s="80" t="b">
        <f>IF(C1000="",FALSE,IFERROR(NOT(MATCH(C1000,'Anställda och korttidsarbete'!$C:$C,0)&gt;0),TRUE))</f>
        <v>0</v>
      </c>
      <c r="M1000" s="80" t="str">
        <f t="shared" si="341"/>
        <v/>
      </c>
      <c r="N1000" s="80" t="b">
        <f t="shared" si="342"/>
        <v>0</v>
      </c>
      <c r="O1000" s="80" t="str">
        <f t="shared" si="343"/>
        <v/>
      </c>
      <c r="P1000" s="13" t="b">
        <f t="shared" si="344"/>
        <v>0</v>
      </c>
      <c r="Q1000" s="80" t="str">
        <f t="shared" si="345"/>
        <v/>
      </c>
      <c r="R1000" s="80" t="b">
        <f t="shared" si="346"/>
        <v>0</v>
      </c>
      <c r="S1000" s="81" t="e">
        <f t="shared" si="330"/>
        <v>#VALUE!</v>
      </c>
      <c r="T1000" s="81" t="e">
        <f t="shared" si="331"/>
        <v>#VALUE!</v>
      </c>
      <c r="U1000" s="81" t="e">
        <f t="shared" si="332"/>
        <v>#VALUE!</v>
      </c>
      <c r="V1000" s="82" t="e">
        <f t="shared" si="333"/>
        <v>#VALUE!</v>
      </c>
      <c r="W1000" s="82" t="e">
        <f t="shared" si="347"/>
        <v>#VALUE!</v>
      </c>
      <c r="X1000" s="82" t="b">
        <f t="shared" si="351"/>
        <v>0</v>
      </c>
      <c r="Y1000" s="72" t="str">
        <f t="shared" si="334"/>
        <v/>
      </c>
      <c r="Z1000" s="81" t="e" cm="1">
        <f t="array" aca="1" ref="Z1000" ca="1">TEXT(RIGHT(10-RIGHT(SUM(INDEX(1*(MID(MID(C1000,1,1)*2,ROW(INDIRECT("1:"&amp;LEN(MID(C1000,1,1)*2))),1)),,))+MID(C1000,2,1)+
SUM(INDEX(1*(MID(MID(C1000,3,1)*2,ROW(INDIRECT("1:"&amp;LEN(MID(C1000,3,1)*2))),1)),,))+MID(C1000,4,1)+
SUM(INDEX(1*(MID(MID(C1000,5,1)*2,ROW(INDIRECT("1:"&amp;LEN(MID(C1000,5,1)*2))),1)),,))+MID(C1000,6,1)+
SUM(INDEX(1*(MID(MID(C1000,8,1)*2,ROW(INDIRECT("1:"&amp;LEN(MID(C1000,8,1)*2))),1)),,))+MID(C1000,9,1)+
SUM(INDEX(1*(MID(MID(C1000,10,1)*2,ROW(INDIRECT("1:"&amp;LEN(MID(C1000,10,1)*2))),1)),,)),1),1),"0")</f>
        <v>#VALUE!</v>
      </c>
      <c r="AA1000" s="81" t="str">
        <f t="shared" si="335"/>
        <v/>
      </c>
      <c r="AB1000" s="83" t="b">
        <f t="shared" si="336"/>
        <v>0</v>
      </c>
      <c r="AC1000" s="154">
        <f t="shared" si="348"/>
        <v>0</v>
      </c>
      <c r="AD1000" s="154">
        <f>SUMIF($C$15:C999,C1000,$AC$15:AC999)</f>
        <v>0</v>
      </c>
      <c r="AE1000" s="15">
        <f t="shared" si="349"/>
        <v>10000</v>
      </c>
      <c r="AF1000" s="154">
        <f t="shared" si="350"/>
        <v>0</v>
      </c>
    </row>
    <row r="1001" spans="1:32" s="30" customFormat="1" x14ac:dyDescent="0.25">
      <c r="A1001" s="19">
        <v>986</v>
      </c>
      <c r="B1001" s="20"/>
      <c r="C1001" s="107"/>
      <c r="D1001" s="20"/>
      <c r="E1001" s="20"/>
      <c r="F1001" s="20"/>
      <c r="G1001" s="122"/>
      <c r="H1001" s="156">
        <f t="shared" si="337"/>
        <v>0</v>
      </c>
      <c r="I1001" s="117" t="str">
        <f t="shared" si="338"/>
        <v/>
      </c>
      <c r="J1001" s="80" t="b">
        <f t="shared" si="339"/>
        <v>0</v>
      </c>
      <c r="K1001" s="80" t="str">
        <f t="shared" si="340"/>
        <v/>
      </c>
      <c r="L1001" s="80" t="b">
        <f>IF(C1001="",FALSE,IFERROR(NOT(MATCH(C1001,'Anställda och korttidsarbete'!$C:$C,0)&gt;0),TRUE))</f>
        <v>0</v>
      </c>
      <c r="M1001" s="80" t="str">
        <f t="shared" si="341"/>
        <v/>
      </c>
      <c r="N1001" s="80" t="b">
        <f t="shared" si="342"/>
        <v>0</v>
      </c>
      <c r="O1001" s="80" t="str">
        <f t="shared" si="343"/>
        <v/>
      </c>
      <c r="P1001" s="13" t="b">
        <f t="shared" si="344"/>
        <v>0</v>
      </c>
      <c r="Q1001" s="80" t="str">
        <f t="shared" si="345"/>
        <v/>
      </c>
      <c r="R1001" s="80" t="b">
        <f t="shared" si="346"/>
        <v>0</v>
      </c>
      <c r="S1001" s="81" t="e">
        <f t="shared" si="330"/>
        <v>#VALUE!</v>
      </c>
      <c r="T1001" s="81" t="e">
        <f t="shared" si="331"/>
        <v>#VALUE!</v>
      </c>
      <c r="U1001" s="81" t="e">
        <f t="shared" si="332"/>
        <v>#VALUE!</v>
      </c>
      <c r="V1001" s="82" t="e">
        <f t="shared" si="333"/>
        <v>#VALUE!</v>
      </c>
      <c r="W1001" s="82" t="e">
        <f t="shared" si="347"/>
        <v>#VALUE!</v>
      </c>
      <c r="X1001" s="82" t="b">
        <f t="shared" si="351"/>
        <v>0</v>
      </c>
      <c r="Y1001" s="72" t="str">
        <f t="shared" si="334"/>
        <v/>
      </c>
      <c r="Z1001" s="81" t="e" cm="1">
        <f t="array" aca="1" ref="Z1001" ca="1">TEXT(RIGHT(10-RIGHT(SUM(INDEX(1*(MID(MID(C1001,1,1)*2,ROW(INDIRECT("1:"&amp;LEN(MID(C1001,1,1)*2))),1)),,))+MID(C1001,2,1)+
SUM(INDEX(1*(MID(MID(C1001,3,1)*2,ROW(INDIRECT("1:"&amp;LEN(MID(C1001,3,1)*2))),1)),,))+MID(C1001,4,1)+
SUM(INDEX(1*(MID(MID(C1001,5,1)*2,ROW(INDIRECT("1:"&amp;LEN(MID(C1001,5,1)*2))),1)),,))+MID(C1001,6,1)+
SUM(INDEX(1*(MID(MID(C1001,8,1)*2,ROW(INDIRECT("1:"&amp;LEN(MID(C1001,8,1)*2))),1)),,))+MID(C1001,9,1)+
SUM(INDEX(1*(MID(MID(C1001,10,1)*2,ROW(INDIRECT("1:"&amp;LEN(MID(C1001,10,1)*2))),1)),,)),1),1),"0")</f>
        <v>#VALUE!</v>
      </c>
      <c r="AA1001" s="81" t="str">
        <f t="shared" si="335"/>
        <v/>
      </c>
      <c r="AB1001" s="83" t="b">
        <f t="shared" si="336"/>
        <v>0</v>
      </c>
      <c r="AC1001" s="154">
        <f t="shared" si="348"/>
        <v>0</v>
      </c>
      <c r="AD1001" s="154">
        <f>SUMIF($C$15:C1000,C1001,$AC$15:AC1000)</f>
        <v>0</v>
      </c>
      <c r="AE1001" s="15">
        <f t="shared" si="349"/>
        <v>10000</v>
      </c>
      <c r="AF1001" s="154">
        <f t="shared" si="350"/>
        <v>0</v>
      </c>
    </row>
    <row r="1002" spans="1:32" s="30" customFormat="1" x14ac:dyDescent="0.25">
      <c r="A1002" s="19">
        <v>987</v>
      </c>
      <c r="B1002" s="20"/>
      <c r="C1002" s="107"/>
      <c r="D1002" s="20"/>
      <c r="E1002" s="20"/>
      <c r="F1002" s="20"/>
      <c r="G1002" s="122"/>
      <c r="H1002" s="156">
        <f t="shared" si="337"/>
        <v>0</v>
      </c>
      <c r="I1002" s="117" t="str">
        <f t="shared" si="338"/>
        <v/>
      </c>
      <c r="J1002" s="80" t="b">
        <f t="shared" si="339"/>
        <v>0</v>
      </c>
      <c r="K1002" s="80" t="str">
        <f t="shared" si="340"/>
        <v/>
      </c>
      <c r="L1002" s="80" t="b">
        <f>IF(C1002="",FALSE,IFERROR(NOT(MATCH(C1002,'Anställda och korttidsarbete'!$C:$C,0)&gt;0),TRUE))</f>
        <v>0</v>
      </c>
      <c r="M1002" s="80" t="str">
        <f t="shared" si="341"/>
        <v/>
      </c>
      <c r="N1002" s="80" t="b">
        <f t="shared" si="342"/>
        <v>0</v>
      </c>
      <c r="O1002" s="80" t="str">
        <f t="shared" si="343"/>
        <v/>
      </c>
      <c r="P1002" s="13" t="b">
        <f t="shared" si="344"/>
        <v>0</v>
      </c>
      <c r="Q1002" s="80" t="str">
        <f t="shared" si="345"/>
        <v/>
      </c>
      <c r="R1002" s="80" t="b">
        <f t="shared" si="346"/>
        <v>0</v>
      </c>
      <c r="S1002" s="81" t="e">
        <f t="shared" si="330"/>
        <v>#VALUE!</v>
      </c>
      <c r="T1002" s="81" t="e">
        <f t="shared" si="331"/>
        <v>#VALUE!</v>
      </c>
      <c r="U1002" s="81" t="e">
        <f t="shared" si="332"/>
        <v>#VALUE!</v>
      </c>
      <c r="V1002" s="82" t="e">
        <f t="shared" si="333"/>
        <v>#VALUE!</v>
      </c>
      <c r="W1002" s="82" t="e">
        <f t="shared" si="347"/>
        <v>#VALUE!</v>
      </c>
      <c r="X1002" s="82" t="b">
        <f t="shared" si="351"/>
        <v>0</v>
      </c>
      <c r="Y1002" s="72" t="str">
        <f t="shared" si="334"/>
        <v/>
      </c>
      <c r="Z1002" s="81" t="e" cm="1">
        <f t="array" aca="1" ref="Z1002" ca="1">TEXT(RIGHT(10-RIGHT(SUM(INDEX(1*(MID(MID(C1002,1,1)*2,ROW(INDIRECT("1:"&amp;LEN(MID(C1002,1,1)*2))),1)),,))+MID(C1002,2,1)+
SUM(INDEX(1*(MID(MID(C1002,3,1)*2,ROW(INDIRECT("1:"&amp;LEN(MID(C1002,3,1)*2))),1)),,))+MID(C1002,4,1)+
SUM(INDEX(1*(MID(MID(C1002,5,1)*2,ROW(INDIRECT("1:"&amp;LEN(MID(C1002,5,1)*2))),1)),,))+MID(C1002,6,1)+
SUM(INDEX(1*(MID(MID(C1002,8,1)*2,ROW(INDIRECT("1:"&amp;LEN(MID(C1002,8,1)*2))),1)),,))+MID(C1002,9,1)+
SUM(INDEX(1*(MID(MID(C1002,10,1)*2,ROW(INDIRECT("1:"&amp;LEN(MID(C1002,10,1)*2))),1)),,)),1),1),"0")</f>
        <v>#VALUE!</v>
      </c>
      <c r="AA1002" s="81" t="str">
        <f t="shared" si="335"/>
        <v/>
      </c>
      <c r="AB1002" s="83" t="b">
        <f t="shared" si="336"/>
        <v>0</v>
      </c>
      <c r="AC1002" s="154">
        <f t="shared" si="348"/>
        <v>0</v>
      </c>
      <c r="AD1002" s="154">
        <f>SUMIF($C$15:C1001,C1002,$AC$15:AC1001)</f>
        <v>0</v>
      </c>
      <c r="AE1002" s="15">
        <f t="shared" si="349"/>
        <v>10000</v>
      </c>
      <c r="AF1002" s="154">
        <f t="shared" si="350"/>
        <v>0</v>
      </c>
    </row>
    <row r="1003" spans="1:32" s="30" customFormat="1" x14ac:dyDescent="0.25">
      <c r="A1003" s="19">
        <v>988</v>
      </c>
      <c r="B1003" s="20"/>
      <c r="C1003" s="107"/>
      <c r="D1003" s="20"/>
      <c r="E1003" s="20"/>
      <c r="F1003" s="20"/>
      <c r="G1003" s="122"/>
      <c r="H1003" s="156">
        <f t="shared" si="337"/>
        <v>0</v>
      </c>
      <c r="I1003" s="117" t="str">
        <f t="shared" si="338"/>
        <v/>
      </c>
      <c r="J1003" s="80" t="b">
        <f t="shared" si="339"/>
        <v>0</v>
      </c>
      <c r="K1003" s="80" t="str">
        <f t="shared" si="340"/>
        <v/>
      </c>
      <c r="L1003" s="80" t="b">
        <f>IF(C1003="",FALSE,IFERROR(NOT(MATCH(C1003,'Anställda och korttidsarbete'!$C:$C,0)&gt;0),TRUE))</f>
        <v>0</v>
      </c>
      <c r="M1003" s="80" t="str">
        <f t="shared" si="341"/>
        <v/>
      </c>
      <c r="N1003" s="80" t="b">
        <f t="shared" si="342"/>
        <v>0</v>
      </c>
      <c r="O1003" s="80" t="str">
        <f t="shared" si="343"/>
        <v/>
      </c>
      <c r="P1003" s="13" t="b">
        <f t="shared" si="344"/>
        <v>0</v>
      </c>
      <c r="Q1003" s="80" t="str">
        <f t="shared" si="345"/>
        <v/>
      </c>
      <c r="R1003" s="80" t="b">
        <f t="shared" si="346"/>
        <v>0</v>
      </c>
      <c r="S1003" s="81" t="e">
        <f t="shared" si="330"/>
        <v>#VALUE!</v>
      </c>
      <c r="T1003" s="81" t="e">
        <f t="shared" si="331"/>
        <v>#VALUE!</v>
      </c>
      <c r="U1003" s="81" t="e">
        <f t="shared" si="332"/>
        <v>#VALUE!</v>
      </c>
      <c r="V1003" s="82" t="e">
        <f t="shared" si="333"/>
        <v>#VALUE!</v>
      </c>
      <c r="W1003" s="82" t="e">
        <f t="shared" si="347"/>
        <v>#VALUE!</v>
      </c>
      <c r="X1003" s="82" t="b">
        <f t="shared" si="351"/>
        <v>0</v>
      </c>
      <c r="Y1003" s="72" t="str">
        <f t="shared" si="334"/>
        <v/>
      </c>
      <c r="Z1003" s="81" t="e" cm="1">
        <f t="array" aca="1" ref="Z1003" ca="1">TEXT(RIGHT(10-RIGHT(SUM(INDEX(1*(MID(MID(C1003,1,1)*2,ROW(INDIRECT("1:"&amp;LEN(MID(C1003,1,1)*2))),1)),,))+MID(C1003,2,1)+
SUM(INDEX(1*(MID(MID(C1003,3,1)*2,ROW(INDIRECT("1:"&amp;LEN(MID(C1003,3,1)*2))),1)),,))+MID(C1003,4,1)+
SUM(INDEX(1*(MID(MID(C1003,5,1)*2,ROW(INDIRECT("1:"&amp;LEN(MID(C1003,5,1)*2))),1)),,))+MID(C1003,6,1)+
SUM(INDEX(1*(MID(MID(C1003,8,1)*2,ROW(INDIRECT("1:"&amp;LEN(MID(C1003,8,1)*2))),1)),,))+MID(C1003,9,1)+
SUM(INDEX(1*(MID(MID(C1003,10,1)*2,ROW(INDIRECT("1:"&amp;LEN(MID(C1003,10,1)*2))),1)),,)),1),1),"0")</f>
        <v>#VALUE!</v>
      </c>
      <c r="AA1003" s="81" t="str">
        <f t="shared" si="335"/>
        <v/>
      </c>
      <c r="AB1003" s="83" t="b">
        <f t="shared" si="336"/>
        <v>0</v>
      </c>
      <c r="AC1003" s="154">
        <f t="shared" si="348"/>
        <v>0</v>
      </c>
      <c r="AD1003" s="154">
        <f>SUMIF($C$15:C1002,C1003,$AC$15:AC1002)</f>
        <v>0</v>
      </c>
      <c r="AE1003" s="15">
        <f t="shared" si="349"/>
        <v>10000</v>
      </c>
      <c r="AF1003" s="154">
        <f t="shared" si="350"/>
        <v>0</v>
      </c>
    </row>
    <row r="1004" spans="1:32" s="30" customFormat="1" x14ac:dyDescent="0.25">
      <c r="A1004" s="19">
        <v>989</v>
      </c>
      <c r="B1004" s="20"/>
      <c r="C1004" s="107"/>
      <c r="D1004" s="20"/>
      <c r="E1004" s="20"/>
      <c r="F1004" s="20"/>
      <c r="G1004" s="122"/>
      <c r="H1004" s="156">
        <f t="shared" si="337"/>
        <v>0</v>
      </c>
      <c r="I1004" s="117" t="str">
        <f t="shared" si="338"/>
        <v/>
      </c>
      <c r="J1004" s="80" t="b">
        <f t="shared" si="339"/>
        <v>0</v>
      </c>
      <c r="K1004" s="80" t="str">
        <f t="shared" si="340"/>
        <v/>
      </c>
      <c r="L1004" s="80" t="b">
        <f>IF(C1004="",FALSE,IFERROR(NOT(MATCH(C1004,'Anställda och korttidsarbete'!$C:$C,0)&gt;0),TRUE))</f>
        <v>0</v>
      </c>
      <c r="M1004" s="80" t="str">
        <f t="shared" si="341"/>
        <v/>
      </c>
      <c r="N1004" s="80" t="b">
        <f t="shared" si="342"/>
        <v>0</v>
      </c>
      <c r="O1004" s="80" t="str">
        <f t="shared" si="343"/>
        <v/>
      </c>
      <c r="P1004" s="13" t="b">
        <f t="shared" si="344"/>
        <v>0</v>
      </c>
      <c r="Q1004" s="80" t="str">
        <f t="shared" si="345"/>
        <v/>
      </c>
      <c r="R1004" s="80" t="b">
        <f t="shared" si="346"/>
        <v>0</v>
      </c>
      <c r="S1004" s="81" t="e">
        <f t="shared" si="330"/>
        <v>#VALUE!</v>
      </c>
      <c r="T1004" s="81" t="e">
        <f t="shared" si="331"/>
        <v>#VALUE!</v>
      </c>
      <c r="U1004" s="81" t="e">
        <f t="shared" si="332"/>
        <v>#VALUE!</v>
      </c>
      <c r="V1004" s="82" t="e">
        <f t="shared" si="333"/>
        <v>#VALUE!</v>
      </c>
      <c r="W1004" s="82" t="e">
        <f t="shared" si="347"/>
        <v>#VALUE!</v>
      </c>
      <c r="X1004" s="82" t="b">
        <f t="shared" si="351"/>
        <v>0</v>
      </c>
      <c r="Y1004" s="72" t="str">
        <f t="shared" si="334"/>
        <v/>
      </c>
      <c r="Z1004" s="81" t="e" cm="1">
        <f t="array" aca="1" ref="Z1004" ca="1">TEXT(RIGHT(10-RIGHT(SUM(INDEX(1*(MID(MID(C1004,1,1)*2,ROW(INDIRECT("1:"&amp;LEN(MID(C1004,1,1)*2))),1)),,))+MID(C1004,2,1)+
SUM(INDEX(1*(MID(MID(C1004,3,1)*2,ROW(INDIRECT("1:"&amp;LEN(MID(C1004,3,1)*2))),1)),,))+MID(C1004,4,1)+
SUM(INDEX(1*(MID(MID(C1004,5,1)*2,ROW(INDIRECT("1:"&amp;LEN(MID(C1004,5,1)*2))),1)),,))+MID(C1004,6,1)+
SUM(INDEX(1*(MID(MID(C1004,8,1)*2,ROW(INDIRECT("1:"&amp;LEN(MID(C1004,8,1)*2))),1)),,))+MID(C1004,9,1)+
SUM(INDEX(1*(MID(MID(C1004,10,1)*2,ROW(INDIRECT("1:"&amp;LEN(MID(C1004,10,1)*2))),1)),,)),1),1),"0")</f>
        <v>#VALUE!</v>
      </c>
      <c r="AA1004" s="81" t="str">
        <f t="shared" si="335"/>
        <v/>
      </c>
      <c r="AB1004" s="83" t="b">
        <f t="shared" si="336"/>
        <v>0</v>
      </c>
      <c r="AC1004" s="154">
        <f t="shared" si="348"/>
        <v>0</v>
      </c>
      <c r="AD1004" s="154">
        <f>SUMIF($C$15:C1003,C1004,$AC$15:AC1003)</f>
        <v>0</v>
      </c>
      <c r="AE1004" s="15">
        <f t="shared" si="349"/>
        <v>10000</v>
      </c>
      <c r="AF1004" s="154">
        <f t="shared" si="350"/>
        <v>0</v>
      </c>
    </row>
    <row r="1005" spans="1:32" s="30" customFormat="1" x14ac:dyDescent="0.25">
      <c r="A1005" s="19">
        <v>990</v>
      </c>
      <c r="B1005" s="20"/>
      <c r="C1005" s="107"/>
      <c r="D1005" s="20"/>
      <c r="E1005" s="20"/>
      <c r="F1005" s="20"/>
      <c r="G1005" s="122"/>
      <c r="H1005" s="156">
        <f t="shared" si="337"/>
        <v>0</v>
      </c>
      <c r="I1005" s="117" t="str">
        <f t="shared" si="338"/>
        <v/>
      </c>
      <c r="J1005" s="80" t="b">
        <f t="shared" si="339"/>
        <v>0</v>
      </c>
      <c r="K1005" s="80" t="str">
        <f t="shared" si="340"/>
        <v/>
      </c>
      <c r="L1005" s="80" t="b">
        <f>IF(C1005="",FALSE,IFERROR(NOT(MATCH(C1005,'Anställda och korttidsarbete'!$C:$C,0)&gt;0),TRUE))</f>
        <v>0</v>
      </c>
      <c r="M1005" s="80" t="str">
        <f t="shared" si="341"/>
        <v/>
      </c>
      <c r="N1005" s="80" t="b">
        <f t="shared" si="342"/>
        <v>0</v>
      </c>
      <c r="O1005" s="80" t="str">
        <f t="shared" si="343"/>
        <v/>
      </c>
      <c r="P1005" s="13" t="b">
        <f t="shared" si="344"/>
        <v>0</v>
      </c>
      <c r="Q1005" s="80" t="str">
        <f t="shared" si="345"/>
        <v/>
      </c>
      <c r="R1005" s="80" t="b">
        <f t="shared" si="346"/>
        <v>0</v>
      </c>
      <c r="S1005" s="81" t="e">
        <f t="shared" si="330"/>
        <v>#VALUE!</v>
      </c>
      <c r="T1005" s="81" t="e">
        <f t="shared" si="331"/>
        <v>#VALUE!</v>
      </c>
      <c r="U1005" s="81" t="e">
        <f t="shared" si="332"/>
        <v>#VALUE!</v>
      </c>
      <c r="V1005" s="82" t="e">
        <f t="shared" si="333"/>
        <v>#VALUE!</v>
      </c>
      <c r="W1005" s="82" t="e">
        <f t="shared" si="347"/>
        <v>#VALUE!</v>
      </c>
      <c r="X1005" s="82" t="b">
        <f t="shared" si="351"/>
        <v>0</v>
      </c>
      <c r="Y1005" s="72" t="str">
        <f t="shared" si="334"/>
        <v/>
      </c>
      <c r="Z1005" s="81" t="e" cm="1">
        <f t="array" aca="1" ref="Z1005" ca="1">TEXT(RIGHT(10-RIGHT(SUM(INDEX(1*(MID(MID(C1005,1,1)*2,ROW(INDIRECT("1:"&amp;LEN(MID(C1005,1,1)*2))),1)),,))+MID(C1005,2,1)+
SUM(INDEX(1*(MID(MID(C1005,3,1)*2,ROW(INDIRECT("1:"&amp;LEN(MID(C1005,3,1)*2))),1)),,))+MID(C1005,4,1)+
SUM(INDEX(1*(MID(MID(C1005,5,1)*2,ROW(INDIRECT("1:"&amp;LEN(MID(C1005,5,1)*2))),1)),,))+MID(C1005,6,1)+
SUM(INDEX(1*(MID(MID(C1005,8,1)*2,ROW(INDIRECT("1:"&amp;LEN(MID(C1005,8,1)*2))),1)),,))+MID(C1005,9,1)+
SUM(INDEX(1*(MID(MID(C1005,10,1)*2,ROW(INDIRECT("1:"&amp;LEN(MID(C1005,10,1)*2))),1)),,)),1),1),"0")</f>
        <v>#VALUE!</v>
      </c>
      <c r="AA1005" s="81" t="str">
        <f t="shared" si="335"/>
        <v/>
      </c>
      <c r="AB1005" s="83" t="b">
        <f t="shared" si="336"/>
        <v>0</v>
      </c>
      <c r="AC1005" s="154">
        <f t="shared" si="348"/>
        <v>0</v>
      </c>
      <c r="AD1005" s="154">
        <f>SUMIF($C$15:C1004,C1005,$AC$15:AC1004)</f>
        <v>0</v>
      </c>
      <c r="AE1005" s="15">
        <f t="shared" si="349"/>
        <v>10000</v>
      </c>
      <c r="AF1005" s="154">
        <f t="shared" si="350"/>
        <v>0</v>
      </c>
    </row>
    <row r="1006" spans="1:32" s="30" customFormat="1" x14ac:dyDescent="0.25">
      <c r="A1006" s="19">
        <v>991</v>
      </c>
      <c r="B1006" s="20"/>
      <c r="C1006" s="107"/>
      <c r="D1006" s="20"/>
      <c r="E1006" s="20"/>
      <c r="F1006" s="20"/>
      <c r="G1006" s="122"/>
      <c r="H1006" s="156">
        <f t="shared" si="337"/>
        <v>0</v>
      </c>
      <c r="I1006" s="117" t="str">
        <f t="shared" si="338"/>
        <v/>
      </c>
      <c r="J1006" s="80" t="b">
        <f t="shared" si="339"/>
        <v>0</v>
      </c>
      <c r="K1006" s="80" t="str">
        <f t="shared" si="340"/>
        <v/>
      </c>
      <c r="L1006" s="80" t="b">
        <f>IF(C1006="",FALSE,IFERROR(NOT(MATCH(C1006,'Anställda och korttidsarbete'!$C:$C,0)&gt;0),TRUE))</f>
        <v>0</v>
      </c>
      <c r="M1006" s="80" t="str">
        <f t="shared" si="341"/>
        <v/>
      </c>
      <c r="N1006" s="80" t="b">
        <f t="shared" si="342"/>
        <v>0</v>
      </c>
      <c r="O1006" s="80" t="str">
        <f t="shared" si="343"/>
        <v/>
      </c>
      <c r="P1006" s="13" t="b">
        <f t="shared" si="344"/>
        <v>0</v>
      </c>
      <c r="Q1006" s="80" t="str">
        <f t="shared" si="345"/>
        <v/>
      </c>
      <c r="R1006" s="80" t="b">
        <f t="shared" si="346"/>
        <v>0</v>
      </c>
      <c r="S1006" s="81" t="e">
        <f t="shared" si="330"/>
        <v>#VALUE!</v>
      </c>
      <c r="T1006" s="81" t="e">
        <f t="shared" si="331"/>
        <v>#VALUE!</v>
      </c>
      <c r="U1006" s="81" t="e">
        <f t="shared" si="332"/>
        <v>#VALUE!</v>
      </c>
      <c r="V1006" s="82" t="e">
        <f t="shared" si="333"/>
        <v>#VALUE!</v>
      </c>
      <c r="W1006" s="82" t="e">
        <f t="shared" si="347"/>
        <v>#VALUE!</v>
      </c>
      <c r="X1006" s="82" t="b">
        <f t="shared" si="351"/>
        <v>0</v>
      </c>
      <c r="Y1006" s="72" t="str">
        <f t="shared" si="334"/>
        <v/>
      </c>
      <c r="Z1006" s="81" t="e" cm="1">
        <f t="array" aca="1" ref="Z1006" ca="1">TEXT(RIGHT(10-RIGHT(SUM(INDEX(1*(MID(MID(C1006,1,1)*2,ROW(INDIRECT("1:"&amp;LEN(MID(C1006,1,1)*2))),1)),,))+MID(C1006,2,1)+
SUM(INDEX(1*(MID(MID(C1006,3,1)*2,ROW(INDIRECT("1:"&amp;LEN(MID(C1006,3,1)*2))),1)),,))+MID(C1006,4,1)+
SUM(INDEX(1*(MID(MID(C1006,5,1)*2,ROW(INDIRECT("1:"&amp;LEN(MID(C1006,5,1)*2))),1)),,))+MID(C1006,6,1)+
SUM(INDEX(1*(MID(MID(C1006,8,1)*2,ROW(INDIRECT("1:"&amp;LEN(MID(C1006,8,1)*2))),1)),,))+MID(C1006,9,1)+
SUM(INDEX(1*(MID(MID(C1006,10,1)*2,ROW(INDIRECT("1:"&amp;LEN(MID(C1006,10,1)*2))),1)),,)),1),1),"0")</f>
        <v>#VALUE!</v>
      </c>
      <c r="AA1006" s="81" t="str">
        <f t="shared" si="335"/>
        <v/>
      </c>
      <c r="AB1006" s="83" t="b">
        <f t="shared" si="336"/>
        <v>0</v>
      </c>
      <c r="AC1006" s="154">
        <f t="shared" si="348"/>
        <v>0</v>
      </c>
      <c r="AD1006" s="154">
        <f>SUMIF($C$15:C1005,C1006,$AC$15:AC1005)</f>
        <v>0</v>
      </c>
      <c r="AE1006" s="15">
        <f t="shared" si="349"/>
        <v>10000</v>
      </c>
      <c r="AF1006" s="154">
        <f t="shared" si="350"/>
        <v>0</v>
      </c>
    </row>
    <row r="1007" spans="1:32" s="30" customFormat="1" x14ac:dyDescent="0.25">
      <c r="A1007" s="19">
        <v>992</v>
      </c>
      <c r="B1007" s="20"/>
      <c r="C1007" s="107"/>
      <c r="D1007" s="20"/>
      <c r="E1007" s="20"/>
      <c r="F1007" s="20"/>
      <c r="G1007" s="122"/>
      <c r="H1007" s="156">
        <f t="shared" si="337"/>
        <v>0</v>
      </c>
      <c r="I1007" s="117" t="str">
        <f t="shared" si="338"/>
        <v/>
      </c>
      <c r="J1007" s="80" t="b">
        <f t="shared" si="339"/>
        <v>0</v>
      </c>
      <c r="K1007" s="80" t="str">
        <f t="shared" si="340"/>
        <v/>
      </c>
      <c r="L1007" s="80" t="b">
        <f>IF(C1007="",FALSE,IFERROR(NOT(MATCH(C1007,'Anställda och korttidsarbete'!$C:$C,0)&gt;0),TRUE))</f>
        <v>0</v>
      </c>
      <c r="M1007" s="80" t="str">
        <f t="shared" si="341"/>
        <v/>
      </c>
      <c r="N1007" s="80" t="b">
        <f t="shared" si="342"/>
        <v>0</v>
      </c>
      <c r="O1007" s="80" t="str">
        <f t="shared" si="343"/>
        <v/>
      </c>
      <c r="P1007" s="13" t="b">
        <f t="shared" si="344"/>
        <v>0</v>
      </c>
      <c r="Q1007" s="80" t="str">
        <f t="shared" si="345"/>
        <v/>
      </c>
      <c r="R1007" s="80" t="b">
        <f t="shared" si="346"/>
        <v>0</v>
      </c>
      <c r="S1007" s="81" t="e">
        <f t="shared" si="330"/>
        <v>#VALUE!</v>
      </c>
      <c r="T1007" s="81" t="e">
        <f t="shared" si="331"/>
        <v>#VALUE!</v>
      </c>
      <c r="U1007" s="81" t="e">
        <f t="shared" si="332"/>
        <v>#VALUE!</v>
      </c>
      <c r="V1007" s="82" t="e">
        <f t="shared" si="333"/>
        <v>#VALUE!</v>
      </c>
      <c r="W1007" s="82" t="e">
        <f t="shared" si="347"/>
        <v>#VALUE!</v>
      </c>
      <c r="X1007" s="82" t="b">
        <f t="shared" si="351"/>
        <v>0</v>
      </c>
      <c r="Y1007" s="72" t="str">
        <f t="shared" si="334"/>
        <v/>
      </c>
      <c r="Z1007" s="81" t="e" cm="1">
        <f t="array" aca="1" ref="Z1007" ca="1">TEXT(RIGHT(10-RIGHT(SUM(INDEX(1*(MID(MID(C1007,1,1)*2,ROW(INDIRECT("1:"&amp;LEN(MID(C1007,1,1)*2))),1)),,))+MID(C1007,2,1)+
SUM(INDEX(1*(MID(MID(C1007,3,1)*2,ROW(INDIRECT("1:"&amp;LEN(MID(C1007,3,1)*2))),1)),,))+MID(C1007,4,1)+
SUM(INDEX(1*(MID(MID(C1007,5,1)*2,ROW(INDIRECT("1:"&amp;LEN(MID(C1007,5,1)*2))),1)),,))+MID(C1007,6,1)+
SUM(INDEX(1*(MID(MID(C1007,8,1)*2,ROW(INDIRECT("1:"&amp;LEN(MID(C1007,8,1)*2))),1)),,))+MID(C1007,9,1)+
SUM(INDEX(1*(MID(MID(C1007,10,1)*2,ROW(INDIRECT("1:"&amp;LEN(MID(C1007,10,1)*2))),1)),,)),1),1),"0")</f>
        <v>#VALUE!</v>
      </c>
      <c r="AA1007" s="81" t="str">
        <f t="shared" si="335"/>
        <v/>
      </c>
      <c r="AB1007" s="83" t="b">
        <f t="shared" si="336"/>
        <v>0</v>
      </c>
      <c r="AC1007" s="154">
        <f t="shared" si="348"/>
        <v>0</v>
      </c>
      <c r="AD1007" s="154">
        <f>SUMIF($C$15:C1006,C1007,$AC$15:AC1006)</f>
        <v>0</v>
      </c>
      <c r="AE1007" s="15">
        <f t="shared" si="349"/>
        <v>10000</v>
      </c>
      <c r="AF1007" s="154">
        <f t="shared" si="350"/>
        <v>0</v>
      </c>
    </row>
    <row r="1008" spans="1:32" s="30" customFormat="1" x14ac:dyDescent="0.25">
      <c r="A1008" s="19">
        <v>993</v>
      </c>
      <c r="B1008" s="20"/>
      <c r="C1008" s="107"/>
      <c r="D1008" s="20"/>
      <c r="E1008" s="20"/>
      <c r="F1008" s="20"/>
      <c r="G1008" s="122"/>
      <c r="H1008" s="156">
        <f t="shared" si="337"/>
        <v>0</v>
      </c>
      <c r="I1008" s="117" t="str">
        <f t="shared" si="338"/>
        <v/>
      </c>
      <c r="J1008" s="80" t="b">
        <f t="shared" si="339"/>
        <v>0</v>
      </c>
      <c r="K1008" s="80" t="str">
        <f t="shared" si="340"/>
        <v/>
      </c>
      <c r="L1008" s="80" t="b">
        <f>IF(C1008="",FALSE,IFERROR(NOT(MATCH(C1008,'Anställda och korttidsarbete'!$C:$C,0)&gt;0),TRUE))</f>
        <v>0</v>
      </c>
      <c r="M1008" s="80" t="str">
        <f t="shared" si="341"/>
        <v/>
      </c>
      <c r="N1008" s="80" t="b">
        <f t="shared" si="342"/>
        <v>0</v>
      </c>
      <c r="O1008" s="80" t="str">
        <f t="shared" si="343"/>
        <v/>
      </c>
      <c r="P1008" s="13" t="b">
        <f t="shared" si="344"/>
        <v>0</v>
      </c>
      <c r="Q1008" s="80" t="str">
        <f t="shared" si="345"/>
        <v/>
      </c>
      <c r="R1008" s="80" t="b">
        <f t="shared" si="346"/>
        <v>0</v>
      </c>
      <c r="S1008" s="81" t="e">
        <f t="shared" si="330"/>
        <v>#VALUE!</v>
      </c>
      <c r="T1008" s="81" t="e">
        <f t="shared" si="331"/>
        <v>#VALUE!</v>
      </c>
      <c r="U1008" s="81" t="e">
        <f t="shared" si="332"/>
        <v>#VALUE!</v>
      </c>
      <c r="V1008" s="82" t="e">
        <f t="shared" si="333"/>
        <v>#VALUE!</v>
      </c>
      <c r="W1008" s="82" t="e">
        <f t="shared" si="347"/>
        <v>#VALUE!</v>
      </c>
      <c r="X1008" s="82" t="b">
        <f t="shared" si="351"/>
        <v>0</v>
      </c>
      <c r="Y1008" s="72" t="str">
        <f t="shared" si="334"/>
        <v/>
      </c>
      <c r="Z1008" s="81" t="e" cm="1">
        <f t="array" aca="1" ref="Z1008" ca="1">TEXT(RIGHT(10-RIGHT(SUM(INDEX(1*(MID(MID(C1008,1,1)*2,ROW(INDIRECT("1:"&amp;LEN(MID(C1008,1,1)*2))),1)),,))+MID(C1008,2,1)+
SUM(INDEX(1*(MID(MID(C1008,3,1)*2,ROW(INDIRECT("1:"&amp;LEN(MID(C1008,3,1)*2))),1)),,))+MID(C1008,4,1)+
SUM(INDEX(1*(MID(MID(C1008,5,1)*2,ROW(INDIRECT("1:"&amp;LEN(MID(C1008,5,1)*2))),1)),,))+MID(C1008,6,1)+
SUM(INDEX(1*(MID(MID(C1008,8,1)*2,ROW(INDIRECT("1:"&amp;LEN(MID(C1008,8,1)*2))),1)),,))+MID(C1008,9,1)+
SUM(INDEX(1*(MID(MID(C1008,10,1)*2,ROW(INDIRECT("1:"&amp;LEN(MID(C1008,10,1)*2))),1)),,)),1),1),"0")</f>
        <v>#VALUE!</v>
      </c>
      <c r="AA1008" s="81" t="str">
        <f t="shared" si="335"/>
        <v/>
      </c>
      <c r="AB1008" s="83" t="b">
        <f t="shared" si="336"/>
        <v>0</v>
      </c>
      <c r="AC1008" s="154">
        <f t="shared" si="348"/>
        <v>0</v>
      </c>
      <c r="AD1008" s="154">
        <f>SUMIF($C$15:C1007,C1008,$AC$15:AC1007)</f>
        <v>0</v>
      </c>
      <c r="AE1008" s="15">
        <f t="shared" si="349"/>
        <v>10000</v>
      </c>
      <c r="AF1008" s="154">
        <f t="shared" si="350"/>
        <v>0</v>
      </c>
    </row>
    <row r="1009" spans="1:32" s="30" customFormat="1" x14ac:dyDescent="0.25">
      <c r="A1009" s="19">
        <v>994</v>
      </c>
      <c r="B1009" s="20"/>
      <c r="C1009" s="107"/>
      <c r="D1009" s="20"/>
      <c r="E1009" s="20"/>
      <c r="F1009" s="20"/>
      <c r="G1009" s="122"/>
      <c r="H1009" s="156">
        <f t="shared" si="337"/>
        <v>0</v>
      </c>
      <c r="I1009" s="117" t="str">
        <f t="shared" si="338"/>
        <v/>
      </c>
      <c r="J1009" s="80" t="b">
        <f t="shared" si="339"/>
        <v>0</v>
      </c>
      <c r="K1009" s="80" t="str">
        <f t="shared" si="340"/>
        <v/>
      </c>
      <c r="L1009" s="80" t="b">
        <f>IF(C1009="",FALSE,IFERROR(NOT(MATCH(C1009,'Anställda och korttidsarbete'!$C:$C,0)&gt;0),TRUE))</f>
        <v>0</v>
      </c>
      <c r="M1009" s="80" t="str">
        <f t="shared" si="341"/>
        <v/>
      </c>
      <c r="N1009" s="80" t="b">
        <f t="shared" si="342"/>
        <v>0</v>
      </c>
      <c r="O1009" s="80" t="str">
        <f t="shared" si="343"/>
        <v/>
      </c>
      <c r="P1009" s="13" t="b">
        <f t="shared" si="344"/>
        <v>0</v>
      </c>
      <c r="Q1009" s="80" t="str">
        <f t="shared" si="345"/>
        <v/>
      </c>
      <c r="R1009" s="80" t="b">
        <f t="shared" si="346"/>
        <v>0</v>
      </c>
      <c r="S1009" s="81" t="e">
        <f t="shared" si="330"/>
        <v>#VALUE!</v>
      </c>
      <c r="T1009" s="81" t="e">
        <f t="shared" si="331"/>
        <v>#VALUE!</v>
      </c>
      <c r="U1009" s="81" t="e">
        <f t="shared" si="332"/>
        <v>#VALUE!</v>
      </c>
      <c r="V1009" s="82" t="e">
        <f t="shared" si="333"/>
        <v>#VALUE!</v>
      </c>
      <c r="W1009" s="82" t="e">
        <f t="shared" si="347"/>
        <v>#VALUE!</v>
      </c>
      <c r="X1009" s="82" t="b">
        <f t="shared" si="351"/>
        <v>0</v>
      </c>
      <c r="Y1009" s="72" t="str">
        <f t="shared" si="334"/>
        <v/>
      </c>
      <c r="Z1009" s="81" t="e" cm="1">
        <f t="array" aca="1" ref="Z1009" ca="1">TEXT(RIGHT(10-RIGHT(SUM(INDEX(1*(MID(MID(C1009,1,1)*2,ROW(INDIRECT("1:"&amp;LEN(MID(C1009,1,1)*2))),1)),,))+MID(C1009,2,1)+
SUM(INDEX(1*(MID(MID(C1009,3,1)*2,ROW(INDIRECT("1:"&amp;LEN(MID(C1009,3,1)*2))),1)),,))+MID(C1009,4,1)+
SUM(INDEX(1*(MID(MID(C1009,5,1)*2,ROW(INDIRECT("1:"&amp;LEN(MID(C1009,5,1)*2))),1)),,))+MID(C1009,6,1)+
SUM(INDEX(1*(MID(MID(C1009,8,1)*2,ROW(INDIRECT("1:"&amp;LEN(MID(C1009,8,1)*2))),1)),,))+MID(C1009,9,1)+
SUM(INDEX(1*(MID(MID(C1009,10,1)*2,ROW(INDIRECT("1:"&amp;LEN(MID(C1009,10,1)*2))),1)),,)),1),1),"0")</f>
        <v>#VALUE!</v>
      </c>
      <c r="AA1009" s="81" t="str">
        <f t="shared" si="335"/>
        <v/>
      </c>
      <c r="AB1009" s="83" t="b">
        <f t="shared" si="336"/>
        <v>0</v>
      </c>
      <c r="AC1009" s="154">
        <f t="shared" si="348"/>
        <v>0</v>
      </c>
      <c r="AD1009" s="154">
        <f>SUMIF($C$15:C1008,C1009,$AC$15:AC1008)</f>
        <v>0</v>
      </c>
      <c r="AE1009" s="15">
        <f t="shared" si="349"/>
        <v>10000</v>
      </c>
      <c r="AF1009" s="154">
        <f t="shared" si="350"/>
        <v>0</v>
      </c>
    </row>
    <row r="1010" spans="1:32" s="30" customFormat="1" x14ac:dyDescent="0.25">
      <c r="A1010" s="19">
        <v>995</v>
      </c>
      <c r="B1010" s="20"/>
      <c r="C1010" s="107"/>
      <c r="D1010" s="20"/>
      <c r="E1010" s="20"/>
      <c r="F1010" s="20"/>
      <c r="G1010" s="122"/>
      <c r="H1010" s="156">
        <f t="shared" si="337"/>
        <v>0</v>
      </c>
      <c r="I1010" s="117" t="str">
        <f t="shared" si="338"/>
        <v/>
      </c>
      <c r="J1010" s="80" t="b">
        <f t="shared" si="339"/>
        <v>0</v>
      </c>
      <c r="K1010" s="80" t="str">
        <f t="shared" si="340"/>
        <v/>
      </c>
      <c r="L1010" s="80" t="b">
        <f>IF(C1010="",FALSE,IFERROR(NOT(MATCH(C1010,'Anställda och korttidsarbete'!$C:$C,0)&gt;0),TRUE))</f>
        <v>0</v>
      </c>
      <c r="M1010" s="80" t="str">
        <f t="shared" si="341"/>
        <v/>
      </c>
      <c r="N1010" s="80" t="b">
        <f t="shared" si="342"/>
        <v>0</v>
      </c>
      <c r="O1010" s="80" t="str">
        <f t="shared" si="343"/>
        <v/>
      </c>
      <c r="P1010" s="13" t="b">
        <f t="shared" si="344"/>
        <v>0</v>
      </c>
      <c r="Q1010" s="80" t="str">
        <f t="shared" si="345"/>
        <v/>
      </c>
      <c r="R1010" s="80" t="b">
        <f t="shared" si="346"/>
        <v>0</v>
      </c>
      <c r="S1010" s="81" t="e">
        <f t="shared" si="330"/>
        <v>#VALUE!</v>
      </c>
      <c r="T1010" s="81" t="e">
        <f t="shared" si="331"/>
        <v>#VALUE!</v>
      </c>
      <c r="U1010" s="81" t="e">
        <f t="shared" si="332"/>
        <v>#VALUE!</v>
      </c>
      <c r="V1010" s="82" t="e">
        <f t="shared" si="333"/>
        <v>#VALUE!</v>
      </c>
      <c r="W1010" s="82" t="e">
        <f t="shared" si="347"/>
        <v>#VALUE!</v>
      </c>
      <c r="X1010" s="82" t="b">
        <f t="shared" si="351"/>
        <v>0</v>
      </c>
      <c r="Y1010" s="72" t="str">
        <f t="shared" si="334"/>
        <v/>
      </c>
      <c r="Z1010" s="81" t="e" cm="1">
        <f t="array" aca="1" ref="Z1010" ca="1">TEXT(RIGHT(10-RIGHT(SUM(INDEX(1*(MID(MID(C1010,1,1)*2,ROW(INDIRECT("1:"&amp;LEN(MID(C1010,1,1)*2))),1)),,))+MID(C1010,2,1)+
SUM(INDEX(1*(MID(MID(C1010,3,1)*2,ROW(INDIRECT("1:"&amp;LEN(MID(C1010,3,1)*2))),1)),,))+MID(C1010,4,1)+
SUM(INDEX(1*(MID(MID(C1010,5,1)*2,ROW(INDIRECT("1:"&amp;LEN(MID(C1010,5,1)*2))),1)),,))+MID(C1010,6,1)+
SUM(INDEX(1*(MID(MID(C1010,8,1)*2,ROW(INDIRECT("1:"&amp;LEN(MID(C1010,8,1)*2))),1)),,))+MID(C1010,9,1)+
SUM(INDEX(1*(MID(MID(C1010,10,1)*2,ROW(INDIRECT("1:"&amp;LEN(MID(C1010,10,1)*2))),1)),,)),1),1),"0")</f>
        <v>#VALUE!</v>
      </c>
      <c r="AA1010" s="81" t="str">
        <f t="shared" si="335"/>
        <v/>
      </c>
      <c r="AB1010" s="83" t="b">
        <f t="shared" si="336"/>
        <v>0</v>
      </c>
      <c r="AC1010" s="154">
        <f t="shared" si="348"/>
        <v>0</v>
      </c>
      <c r="AD1010" s="154">
        <f>SUMIF($C$15:C1009,C1010,$AC$15:AC1009)</f>
        <v>0</v>
      </c>
      <c r="AE1010" s="15">
        <f t="shared" si="349"/>
        <v>10000</v>
      </c>
      <c r="AF1010" s="154">
        <f t="shared" si="350"/>
        <v>0</v>
      </c>
    </row>
    <row r="1011" spans="1:32" s="30" customFormat="1" x14ac:dyDescent="0.25">
      <c r="A1011" s="19">
        <v>996</v>
      </c>
      <c r="B1011" s="20"/>
      <c r="C1011" s="107"/>
      <c r="D1011" s="20"/>
      <c r="E1011" s="20"/>
      <c r="F1011" s="20"/>
      <c r="G1011" s="122"/>
      <c r="H1011" s="156">
        <f t="shared" si="337"/>
        <v>0</v>
      </c>
      <c r="I1011" s="117" t="str">
        <f t="shared" si="338"/>
        <v/>
      </c>
      <c r="J1011" s="80" t="b">
        <f t="shared" si="339"/>
        <v>0</v>
      </c>
      <c r="K1011" s="80" t="str">
        <f t="shared" si="340"/>
        <v/>
      </c>
      <c r="L1011" s="80" t="b">
        <f>IF(C1011="",FALSE,IFERROR(NOT(MATCH(C1011,'Anställda och korttidsarbete'!$C:$C,0)&gt;0),TRUE))</f>
        <v>0</v>
      </c>
      <c r="M1011" s="80" t="str">
        <f t="shared" si="341"/>
        <v/>
      </c>
      <c r="N1011" s="80" t="b">
        <f t="shared" si="342"/>
        <v>0</v>
      </c>
      <c r="O1011" s="80" t="str">
        <f t="shared" si="343"/>
        <v/>
      </c>
      <c r="P1011" s="13" t="b">
        <f t="shared" si="344"/>
        <v>0</v>
      </c>
      <c r="Q1011" s="80" t="str">
        <f t="shared" si="345"/>
        <v/>
      </c>
      <c r="R1011" s="80" t="b">
        <f t="shared" si="346"/>
        <v>0</v>
      </c>
      <c r="S1011" s="81" t="e">
        <f t="shared" si="330"/>
        <v>#VALUE!</v>
      </c>
      <c r="T1011" s="81" t="e">
        <f t="shared" si="331"/>
        <v>#VALUE!</v>
      </c>
      <c r="U1011" s="81" t="e">
        <f t="shared" si="332"/>
        <v>#VALUE!</v>
      </c>
      <c r="V1011" s="82" t="e">
        <f t="shared" si="333"/>
        <v>#VALUE!</v>
      </c>
      <c r="W1011" s="82" t="e">
        <f t="shared" si="347"/>
        <v>#VALUE!</v>
      </c>
      <c r="X1011" s="82" t="b">
        <f t="shared" si="351"/>
        <v>0</v>
      </c>
      <c r="Y1011" s="72" t="str">
        <f t="shared" si="334"/>
        <v/>
      </c>
      <c r="Z1011" s="81" t="e" cm="1">
        <f t="array" aca="1" ref="Z1011" ca="1">TEXT(RIGHT(10-RIGHT(SUM(INDEX(1*(MID(MID(C1011,1,1)*2,ROW(INDIRECT("1:"&amp;LEN(MID(C1011,1,1)*2))),1)),,))+MID(C1011,2,1)+
SUM(INDEX(1*(MID(MID(C1011,3,1)*2,ROW(INDIRECT("1:"&amp;LEN(MID(C1011,3,1)*2))),1)),,))+MID(C1011,4,1)+
SUM(INDEX(1*(MID(MID(C1011,5,1)*2,ROW(INDIRECT("1:"&amp;LEN(MID(C1011,5,1)*2))),1)),,))+MID(C1011,6,1)+
SUM(INDEX(1*(MID(MID(C1011,8,1)*2,ROW(INDIRECT("1:"&amp;LEN(MID(C1011,8,1)*2))),1)),,))+MID(C1011,9,1)+
SUM(INDEX(1*(MID(MID(C1011,10,1)*2,ROW(INDIRECT("1:"&amp;LEN(MID(C1011,10,1)*2))),1)),,)),1),1),"0")</f>
        <v>#VALUE!</v>
      </c>
      <c r="AA1011" s="81" t="str">
        <f t="shared" si="335"/>
        <v/>
      </c>
      <c r="AB1011" s="83" t="b">
        <f t="shared" si="336"/>
        <v>0</v>
      </c>
      <c r="AC1011" s="154">
        <f t="shared" si="348"/>
        <v>0</v>
      </c>
      <c r="AD1011" s="154">
        <f>SUMIF($C$15:C1010,C1011,$AC$15:AC1010)</f>
        <v>0</v>
      </c>
      <c r="AE1011" s="15">
        <f t="shared" si="349"/>
        <v>10000</v>
      </c>
      <c r="AF1011" s="154">
        <f t="shared" si="350"/>
        <v>0</v>
      </c>
    </row>
    <row r="1012" spans="1:32" s="30" customFormat="1" x14ac:dyDescent="0.25">
      <c r="A1012" s="19">
        <v>997</v>
      </c>
      <c r="B1012" s="20"/>
      <c r="C1012" s="107"/>
      <c r="D1012" s="20"/>
      <c r="E1012" s="20"/>
      <c r="F1012" s="20"/>
      <c r="G1012" s="122"/>
      <c r="H1012" s="156">
        <f t="shared" si="337"/>
        <v>0</v>
      </c>
      <c r="I1012" s="117" t="str">
        <f t="shared" si="338"/>
        <v/>
      </c>
      <c r="J1012" s="80" t="b">
        <f t="shared" si="339"/>
        <v>0</v>
      </c>
      <c r="K1012" s="80" t="str">
        <f t="shared" si="340"/>
        <v/>
      </c>
      <c r="L1012" s="80" t="b">
        <f>IF(C1012="",FALSE,IFERROR(NOT(MATCH(C1012,'Anställda och korttidsarbete'!$C:$C,0)&gt;0),TRUE))</f>
        <v>0</v>
      </c>
      <c r="M1012" s="80" t="str">
        <f t="shared" si="341"/>
        <v/>
      </c>
      <c r="N1012" s="80" t="b">
        <f t="shared" si="342"/>
        <v>0</v>
      </c>
      <c r="O1012" s="80" t="str">
        <f t="shared" si="343"/>
        <v/>
      </c>
      <c r="P1012" s="13" t="b">
        <f t="shared" si="344"/>
        <v>0</v>
      </c>
      <c r="Q1012" s="80" t="str">
        <f t="shared" si="345"/>
        <v/>
      </c>
      <c r="R1012" s="80" t="b">
        <f t="shared" si="346"/>
        <v>0</v>
      </c>
      <c r="S1012" s="81" t="e">
        <f t="shared" si="330"/>
        <v>#VALUE!</v>
      </c>
      <c r="T1012" s="81" t="e">
        <f t="shared" si="331"/>
        <v>#VALUE!</v>
      </c>
      <c r="U1012" s="81" t="e">
        <f t="shared" si="332"/>
        <v>#VALUE!</v>
      </c>
      <c r="V1012" s="82" t="e">
        <f t="shared" si="333"/>
        <v>#VALUE!</v>
      </c>
      <c r="W1012" s="82" t="e">
        <f t="shared" si="347"/>
        <v>#VALUE!</v>
      </c>
      <c r="X1012" s="82" t="b">
        <f t="shared" si="351"/>
        <v>0</v>
      </c>
      <c r="Y1012" s="72" t="str">
        <f t="shared" si="334"/>
        <v/>
      </c>
      <c r="Z1012" s="81" t="e" cm="1">
        <f t="array" aca="1" ref="Z1012" ca="1">TEXT(RIGHT(10-RIGHT(SUM(INDEX(1*(MID(MID(C1012,1,1)*2,ROW(INDIRECT("1:"&amp;LEN(MID(C1012,1,1)*2))),1)),,))+MID(C1012,2,1)+
SUM(INDEX(1*(MID(MID(C1012,3,1)*2,ROW(INDIRECT("1:"&amp;LEN(MID(C1012,3,1)*2))),1)),,))+MID(C1012,4,1)+
SUM(INDEX(1*(MID(MID(C1012,5,1)*2,ROW(INDIRECT("1:"&amp;LEN(MID(C1012,5,1)*2))),1)),,))+MID(C1012,6,1)+
SUM(INDEX(1*(MID(MID(C1012,8,1)*2,ROW(INDIRECT("1:"&amp;LEN(MID(C1012,8,1)*2))),1)),,))+MID(C1012,9,1)+
SUM(INDEX(1*(MID(MID(C1012,10,1)*2,ROW(INDIRECT("1:"&amp;LEN(MID(C1012,10,1)*2))),1)),,)),1),1),"0")</f>
        <v>#VALUE!</v>
      </c>
      <c r="AA1012" s="81" t="str">
        <f t="shared" si="335"/>
        <v/>
      </c>
      <c r="AB1012" s="83" t="b">
        <f t="shared" si="336"/>
        <v>0</v>
      </c>
      <c r="AC1012" s="154">
        <f t="shared" si="348"/>
        <v>0</v>
      </c>
      <c r="AD1012" s="154">
        <f>SUMIF($C$15:C1011,C1012,$AC$15:AC1011)</f>
        <v>0</v>
      </c>
      <c r="AE1012" s="15">
        <f t="shared" si="349"/>
        <v>10000</v>
      </c>
      <c r="AF1012" s="154">
        <f t="shared" si="350"/>
        <v>0</v>
      </c>
    </row>
    <row r="1013" spans="1:32" s="30" customFormat="1" x14ac:dyDescent="0.25">
      <c r="A1013" s="19">
        <v>998</v>
      </c>
      <c r="B1013" s="20"/>
      <c r="C1013" s="107"/>
      <c r="D1013" s="20"/>
      <c r="E1013" s="20"/>
      <c r="F1013" s="20"/>
      <c r="G1013" s="122"/>
      <c r="H1013" s="156">
        <f t="shared" si="337"/>
        <v>0</v>
      </c>
      <c r="I1013" s="117" t="str">
        <f t="shared" si="338"/>
        <v/>
      </c>
      <c r="J1013" s="80" t="b">
        <f t="shared" si="339"/>
        <v>0</v>
      </c>
      <c r="K1013" s="80" t="str">
        <f t="shared" si="340"/>
        <v/>
      </c>
      <c r="L1013" s="80" t="b">
        <f>IF(C1013="",FALSE,IFERROR(NOT(MATCH(C1013,'Anställda och korttidsarbete'!$C:$C,0)&gt;0),TRUE))</f>
        <v>0</v>
      </c>
      <c r="M1013" s="80" t="str">
        <f t="shared" si="341"/>
        <v/>
      </c>
      <c r="N1013" s="80" t="b">
        <f t="shared" si="342"/>
        <v>0</v>
      </c>
      <c r="O1013" s="80" t="str">
        <f t="shared" si="343"/>
        <v/>
      </c>
      <c r="P1013" s="13" t="b">
        <f t="shared" si="344"/>
        <v>0</v>
      </c>
      <c r="Q1013" s="80" t="str">
        <f t="shared" si="345"/>
        <v/>
      </c>
      <c r="R1013" s="80" t="b">
        <f t="shared" si="346"/>
        <v>0</v>
      </c>
      <c r="S1013" s="81" t="e">
        <f t="shared" si="330"/>
        <v>#VALUE!</v>
      </c>
      <c r="T1013" s="81" t="e">
        <f t="shared" si="331"/>
        <v>#VALUE!</v>
      </c>
      <c r="U1013" s="81" t="e">
        <f t="shared" si="332"/>
        <v>#VALUE!</v>
      </c>
      <c r="V1013" s="82" t="e">
        <f t="shared" si="333"/>
        <v>#VALUE!</v>
      </c>
      <c r="W1013" s="82" t="e">
        <f t="shared" si="347"/>
        <v>#VALUE!</v>
      </c>
      <c r="X1013" s="82" t="b">
        <f t="shared" si="351"/>
        <v>0</v>
      </c>
      <c r="Y1013" s="72" t="str">
        <f t="shared" si="334"/>
        <v/>
      </c>
      <c r="Z1013" s="81" t="e" cm="1">
        <f t="array" aca="1" ref="Z1013" ca="1">TEXT(RIGHT(10-RIGHT(SUM(INDEX(1*(MID(MID(C1013,1,1)*2,ROW(INDIRECT("1:"&amp;LEN(MID(C1013,1,1)*2))),1)),,))+MID(C1013,2,1)+
SUM(INDEX(1*(MID(MID(C1013,3,1)*2,ROW(INDIRECT("1:"&amp;LEN(MID(C1013,3,1)*2))),1)),,))+MID(C1013,4,1)+
SUM(INDEX(1*(MID(MID(C1013,5,1)*2,ROW(INDIRECT("1:"&amp;LEN(MID(C1013,5,1)*2))),1)),,))+MID(C1013,6,1)+
SUM(INDEX(1*(MID(MID(C1013,8,1)*2,ROW(INDIRECT("1:"&amp;LEN(MID(C1013,8,1)*2))),1)),,))+MID(C1013,9,1)+
SUM(INDEX(1*(MID(MID(C1013,10,1)*2,ROW(INDIRECT("1:"&amp;LEN(MID(C1013,10,1)*2))),1)),,)),1),1),"0")</f>
        <v>#VALUE!</v>
      </c>
      <c r="AA1013" s="81" t="str">
        <f t="shared" si="335"/>
        <v/>
      </c>
      <c r="AB1013" s="83" t="b">
        <f t="shared" si="336"/>
        <v>0</v>
      </c>
      <c r="AC1013" s="154">
        <f t="shared" si="348"/>
        <v>0</v>
      </c>
      <c r="AD1013" s="154">
        <f>SUMIF($C$15:C1012,C1013,$AC$15:AC1012)</f>
        <v>0</v>
      </c>
      <c r="AE1013" s="15">
        <f t="shared" si="349"/>
        <v>10000</v>
      </c>
      <c r="AF1013" s="154">
        <f t="shared" si="350"/>
        <v>0</v>
      </c>
    </row>
    <row r="1014" spans="1:32" s="30" customFormat="1" x14ac:dyDescent="0.25">
      <c r="A1014" s="19">
        <v>999</v>
      </c>
      <c r="B1014" s="20"/>
      <c r="C1014" s="107"/>
      <c r="D1014" s="20"/>
      <c r="E1014" s="20"/>
      <c r="F1014" s="20"/>
      <c r="G1014" s="122"/>
      <c r="H1014" s="156">
        <f t="shared" si="337"/>
        <v>0</v>
      </c>
      <c r="I1014" s="117" t="str">
        <f t="shared" si="338"/>
        <v/>
      </c>
      <c r="J1014" s="80" t="b">
        <f t="shared" si="339"/>
        <v>0</v>
      </c>
      <c r="K1014" s="80" t="str">
        <f t="shared" si="340"/>
        <v/>
      </c>
      <c r="L1014" s="80" t="b">
        <f>IF(C1014="",FALSE,IFERROR(NOT(MATCH(C1014,'Anställda och korttidsarbete'!$C:$C,0)&gt;0),TRUE))</f>
        <v>0</v>
      </c>
      <c r="M1014" s="80" t="str">
        <f t="shared" si="341"/>
        <v/>
      </c>
      <c r="N1014" s="80" t="b">
        <f t="shared" si="342"/>
        <v>0</v>
      </c>
      <c r="O1014" s="80" t="str">
        <f t="shared" si="343"/>
        <v/>
      </c>
      <c r="P1014" s="13" t="b">
        <f t="shared" si="344"/>
        <v>0</v>
      </c>
      <c r="Q1014" s="80" t="str">
        <f t="shared" si="345"/>
        <v/>
      </c>
      <c r="R1014" s="80" t="b">
        <f t="shared" si="346"/>
        <v>0</v>
      </c>
      <c r="S1014" s="81" t="e">
        <f t="shared" si="330"/>
        <v>#VALUE!</v>
      </c>
      <c r="T1014" s="81" t="e">
        <f t="shared" si="331"/>
        <v>#VALUE!</v>
      </c>
      <c r="U1014" s="81" t="e">
        <f t="shared" si="332"/>
        <v>#VALUE!</v>
      </c>
      <c r="V1014" s="82" t="e">
        <f t="shared" si="333"/>
        <v>#VALUE!</v>
      </c>
      <c r="W1014" s="82" t="e">
        <f t="shared" si="347"/>
        <v>#VALUE!</v>
      </c>
      <c r="X1014" s="82" t="b">
        <f t="shared" si="351"/>
        <v>0</v>
      </c>
      <c r="Y1014" s="72" t="str">
        <f t="shared" si="334"/>
        <v/>
      </c>
      <c r="Z1014" s="81" t="e" cm="1">
        <f t="array" aca="1" ref="Z1014" ca="1">TEXT(RIGHT(10-RIGHT(SUM(INDEX(1*(MID(MID(C1014,1,1)*2,ROW(INDIRECT("1:"&amp;LEN(MID(C1014,1,1)*2))),1)),,))+MID(C1014,2,1)+
SUM(INDEX(1*(MID(MID(C1014,3,1)*2,ROW(INDIRECT("1:"&amp;LEN(MID(C1014,3,1)*2))),1)),,))+MID(C1014,4,1)+
SUM(INDEX(1*(MID(MID(C1014,5,1)*2,ROW(INDIRECT("1:"&amp;LEN(MID(C1014,5,1)*2))),1)),,))+MID(C1014,6,1)+
SUM(INDEX(1*(MID(MID(C1014,8,1)*2,ROW(INDIRECT("1:"&amp;LEN(MID(C1014,8,1)*2))),1)),,))+MID(C1014,9,1)+
SUM(INDEX(1*(MID(MID(C1014,10,1)*2,ROW(INDIRECT("1:"&amp;LEN(MID(C1014,10,1)*2))),1)),,)),1),1),"0")</f>
        <v>#VALUE!</v>
      </c>
      <c r="AA1014" s="81" t="str">
        <f t="shared" si="335"/>
        <v/>
      </c>
      <c r="AB1014" s="83" t="b">
        <f t="shared" si="336"/>
        <v>0</v>
      </c>
      <c r="AC1014" s="154">
        <f t="shared" si="348"/>
        <v>0</v>
      </c>
      <c r="AD1014" s="154">
        <f>SUMIF($C$15:C1013,C1014,$AC$15:AC1013)</f>
        <v>0</v>
      </c>
      <c r="AE1014" s="15">
        <f t="shared" si="349"/>
        <v>10000</v>
      </c>
      <c r="AF1014" s="154">
        <f t="shared" si="350"/>
        <v>0</v>
      </c>
    </row>
    <row r="1015" spans="1:32" s="30" customFormat="1" x14ac:dyDescent="0.25">
      <c r="A1015" s="19">
        <v>1000</v>
      </c>
      <c r="B1015" s="20"/>
      <c r="C1015" s="107"/>
      <c r="D1015" s="20"/>
      <c r="E1015" s="20"/>
      <c r="F1015" s="20"/>
      <c r="G1015" s="122"/>
      <c r="H1015" s="156">
        <f t="shared" si="337"/>
        <v>0</v>
      </c>
      <c r="I1015" s="117" t="str">
        <f t="shared" si="338"/>
        <v/>
      </c>
      <c r="J1015" s="80" t="b">
        <f t="shared" si="339"/>
        <v>0</v>
      </c>
      <c r="K1015" s="80" t="str">
        <f t="shared" si="340"/>
        <v/>
      </c>
      <c r="L1015" s="80" t="b">
        <f>IF(C1015="",FALSE,IFERROR(NOT(MATCH(C1015,'Anställda och korttidsarbete'!$C:$C,0)&gt;0),TRUE))</f>
        <v>0</v>
      </c>
      <c r="M1015" s="80" t="str">
        <f t="shared" si="341"/>
        <v/>
      </c>
      <c r="N1015" s="80" t="b">
        <f t="shared" si="342"/>
        <v>0</v>
      </c>
      <c r="O1015" s="80" t="str">
        <f t="shared" si="343"/>
        <v/>
      </c>
      <c r="P1015" s="13" t="b">
        <f t="shared" si="344"/>
        <v>0</v>
      </c>
      <c r="Q1015" s="80" t="str">
        <f t="shared" si="345"/>
        <v/>
      </c>
      <c r="R1015" s="80" t="b">
        <f t="shared" si="346"/>
        <v>0</v>
      </c>
      <c r="S1015" s="81" t="e">
        <f t="shared" si="330"/>
        <v>#VALUE!</v>
      </c>
      <c r="T1015" s="81" t="e">
        <f t="shared" si="331"/>
        <v>#VALUE!</v>
      </c>
      <c r="U1015" s="81" t="e">
        <f t="shared" si="332"/>
        <v>#VALUE!</v>
      </c>
      <c r="V1015" s="82" t="e">
        <f t="shared" si="333"/>
        <v>#VALUE!</v>
      </c>
      <c r="W1015" s="82" t="e">
        <f t="shared" si="347"/>
        <v>#VALUE!</v>
      </c>
      <c r="X1015" s="82" t="b">
        <f t="shared" si="351"/>
        <v>0</v>
      </c>
      <c r="Y1015" s="72" t="str">
        <f t="shared" si="334"/>
        <v/>
      </c>
      <c r="Z1015" s="81" t="e" cm="1">
        <f t="array" aca="1" ref="Z1015" ca="1">TEXT(RIGHT(10-RIGHT(SUM(INDEX(1*(MID(MID(C1015,1,1)*2,ROW(INDIRECT("1:"&amp;LEN(MID(C1015,1,1)*2))),1)),,))+MID(C1015,2,1)+
SUM(INDEX(1*(MID(MID(C1015,3,1)*2,ROW(INDIRECT("1:"&amp;LEN(MID(C1015,3,1)*2))),1)),,))+MID(C1015,4,1)+
SUM(INDEX(1*(MID(MID(C1015,5,1)*2,ROW(INDIRECT("1:"&amp;LEN(MID(C1015,5,1)*2))),1)),,))+MID(C1015,6,1)+
SUM(INDEX(1*(MID(MID(C1015,8,1)*2,ROW(INDIRECT("1:"&amp;LEN(MID(C1015,8,1)*2))),1)),,))+MID(C1015,9,1)+
SUM(INDEX(1*(MID(MID(C1015,10,1)*2,ROW(INDIRECT("1:"&amp;LEN(MID(C1015,10,1)*2))),1)),,)),1),1),"0")</f>
        <v>#VALUE!</v>
      </c>
      <c r="AA1015" s="81" t="str">
        <f t="shared" si="335"/>
        <v/>
      </c>
      <c r="AB1015" s="83" t="b">
        <f t="shared" si="336"/>
        <v>0</v>
      </c>
      <c r="AC1015" s="154">
        <f t="shared" si="348"/>
        <v>0</v>
      </c>
      <c r="AD1015" s="154">
        <f>SUMIF($C$15:C1014,C1015,$AC$15:AC1014)</f>
        <v>0</v>
      </c>
      <c r="AE1015" s="15">
        <f t="shared" si="349"/>
        <v>10000</v>
      </c>
      <c r="AF1015" s="154">
        <f t="shared" si="350"/>
        <v>0</v>
      </c>
    </row>
  </sheetData>
  <sheetProtection algorithmName="SHA-512" hashValue="jGElGB9Eu/cI2hWHDP4jqKF7nuRVV3ge5i0N7EVEFvJS8jIXVCJYHy444hYshpERgr6GgT12uO8mdihP3aw0Ow==" saltValue="jft8ybQyeiHfdGkzozSakA==" spinCount="100000" sheet="1" objects="1" scenarios="1" formatCells="0"/>
  <mergeCells count="7">
    <mergeCell ref="D12:G12"/>
    <mergeCell ref="D10:G10"/>
    <mergeCell ref="P15:Q15"/>
    <mergeCell ref="J15:K15"/>
    <mergeCell ref="A14:H14"/>
    <mergeCell ref="L15:M15"/>
    <mergeCell ref="N15:O15"/>
  </mergeCells>
  <conditionalFormatting sqref="AB16:AB1015">
    <cfRule type="cellIs" dxfId="2" priority="1" operator="equal">
      <formula>TRUE</formula>
    </cfRule>
  </conditionalFormatting>
  <dataValidations count="8">
    <dataValidation type="whole" allowBlank="1" showInputMessage="1" showErrorMessage="1" errorTitle="Fel värde" error="Endast positiva heltal kan fyllas i" sqref="G16:H1015" xr:uid="{47A568E6-C642-4DA7-85F2-33FF2ADD029E}">
      <formula1>0</formula1>
      <formula2>1000000</formula2>
    </dataValidation>
    <dataValidation type="list" allowBlank="1" showInputMessage="1" showErrorMessage="1" sqref="D16:D18" xr:uid="{98B47BE6-F05D-4C07-80C7-8A481F45384D}">
      <formula1>TblKompetensinsatser</formula1>
    </dataValidation>
    <dataValidation type="textLength" operator="equal" allowBlank="1" showInputMessage="1" showErrorMessage="1" errorTitle="Fel i personnumret" error="Måste skrivas in i formatet_x000a_ÅÅMMDD-NNNN_x000a__x000a_(ex. 850101-1234)" promptTitle="ÅÅMMDD-NNNN" sqref="C16:C1015" xr:uid="{EDF5D89A-4A33-4791-813A-ACC3E0A78CE4}">
      <formula1>11</formula1>
    </dataValidation>
    <dataValidation type="list" allowBlank="1" showInputMessage="1" showErrorMessage="1" sqref="E16:E1015" xr:uid="{D3380ACC-E3BB-41C9-AD1F-3F3F52C78DA1}">
      <formula1>TblTypKompetens</formula1>
    </dataValidation>
    <dataValidation type="list" allowBlank="1" showInputMessage="1" showErrorMessage="1" sqref="F16:F18" xr:uid="{D22433A7-F38A-41D8-9CCC-66948D8DD24D}">
      <formula1>TblGeomfKompetens</formula1>
    </dataValidation>
    <dataValidation type="list" allowBlank="1" showInputMessage="1" showErrorMessage="1" error="Välj genom att klicka på listrutan i cellens högra kant." sqref="D19:D1015" xr:uid="{ECE83A9F-ACB6-46F9-920D-4B67F23661F6}">
      <formula1>TblKompetensinsatser</formula1>
    </dataValidation>
    <dataValidation type="list" allowBlank="1" showInputMessage="1" showErrorMessage="1" error="Välj genom att klicka på listrutan i cellens högra kant." sqref="F19:F1015" xr:uid="{52E0B3D7-FE46-4719-B03C-22E91AA9FDF8}">
      <formula1>TblGeomfKompetens</formula1>
    </dataValidation>
    <dataValidation type="list" allowBlank="1" showInputMessage="1" showErrorMessage="1" sqref="H12" xr:uid="{4834ADF0-209C-40AB-A521-FD6FEAFD59B9}">
      <formula1>"Ja,Nej"</formula1>
    </dataValidation>
  </dataValidations>
  <hyperlinks>
    <hyperlink ref="G1" r:id="rId1" location="/personal-detail" display="Här finner du information om GDPR" xr:uid="{66259EE0-2BB8-4660-BCBE-21A799EA3653}"/>
  </hyperlinks>
  <pageMargins left="0.23622047244094491" right="0.23622047244094491" top="0.74803149606299213" bottom="0.74803149606299213" header="0.31496062992125984" footer="0.31496062992125984"/>
  <pageSetup paperSize="9" scale="75" fitToHeight="0" orientation="landscape" blackAndWhite="1" r:id="rId2"/>
  <headerFooter>
    <oddFooter>&amp;R&amp;P/&amp;N</oddFooter>
  </headerFooter>
  <drawing r:id="rId3"/>
  <legacyDrawing r:id="rId4"/>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7B93DA-68D4-476D-9E7E-DC36D752D4C3}">
  <sheetPr codeName="Blad2"/>
  <dimension ref="B1:Z83"/>
  <sheetViews>
    <sheetView showGridLines="0" workbookViewId="0">
      <selection activeCell="B2" sqref="B2"/>
    </sheetView>
  </sheetViews>
  <sheetFormatPr defaultRowHeight="15" x14ac:dyDescent="0.25"/>
  <cols>
    <col min="1" max="1" width="4.85546875" customWidth="1"/>
    <col min="2" max="2" width="11.5703125" customWidth="1"/>
    <col min="3" max="3" width="10" bestFit="1" customWidth="1"/>
    <col min="4" max="4" width="10.42578125" bestFit="1" customWidth="1"/>
    <col min="5" max="5" width="13.5703125" customWidth="1"/>
    <col min="6" max="6" width="10.42578125" bestFit="1" customWidth="1"/>
    <col min="7" max="7" width="16.140625" bestFit="1" customWidth="1"/>
    <col min="8" max="8" width="58.140625" bestFit="1" customWidth="1"/>
    <col min="9" max="9" width="11.42578125" customWidth="1"/>
    <col min="10" max="10" width="32" bestFit="1" customWidth="1"/>
    <col min="12" max="12" width="12.140625" customWidth="1"/>
    <col min="13" max="13" width="27.28515625" bestFit="1" customWidth="1"/>
    <col min="14" max="14" width="13.85546875" bestFit="1" customWidth="1"/>
    <col min="15" max="17" width="12.42578125" customWidth="1"/>
    <col min="18" max="19" width="9.85546875" bestFit="1" customWidth="1"/>
  </cols>
  <sheetData>
    <row r="1" spans="2:26" x14ac:dyDescent="0.25">
      <c r="B1" t="s">
        <v>299</v>
      </c>
    </row>
    <row r="2" spans="2:26" x14ac:dyDescent="0.25">
      <c r="G2" s="38" t="s">
        <v>37</v>
      </c>
      <c r="H2" s="53" t="str" cm="1">
        <f t="array" ref="H2">INDEX(MonthList,IF(MONTH('Anställda och korttidsarbete'!$D$12)=12,1,MONTH(KtaStartDate)+1))</f>
        <v>Januari</v>
      </c>
      <c r="I2" s="39">
        <f>IFERROR(MATCH(SelMonth,MonthList,0),1)</f>
        <v>2</v>
      </c>
      <c r="J2" s="38" t="s">
        <v>38</v>
      </c>
      <c r="K2" s="39">
        <f>SelEndMonthNo-SelMonthNo+1</f>
        <v>1</v>
      </c>
    </row>
    <row r="3" spans="2:26" x14ac:dyDescent="0.25">
      <c r="G3" s="38" t="s">
        <v>39</v>
      </c>
      <c r="H3" s="53" t="str" cm="1">
        <f t="array" ref="H3">INDEX(MonthList,MONTH(KtaEndDate)+1)</f>
        <v>Januari</v>
      </c>
      <c r="I3" s="39">
        <f>IFERROR(MATCH(SelEndMonth,MonthList,0),1)</f>
        <v>2</v>
      </c>
    </row>
    <row r="5" spans="2:26" x14ac:dyDescent="0.25">
      <c r="B5" s="40" t="s">
        <v>40</v>
      </c>
      <c r="C5" s="40" t="s">
        <v>41</v>
      </c>
      <c r="D5" t="s">
        <v>130</v>
      </c>
      <c r="H5" s="41" t="s">
        <v>28</v>
      </c>
      <c r="I5" s="41" t="s">
        <v>42</v>
      </c>
      <c r="J5" s="41" t="s">
        <v>43</v>
      </c>
      <c r="K5" s="41" t="s">
        <v>26</v>
      </c>
      <c r="L5" s="41" t="s">
        <v>26</v>
      </c>
      <c r="M5" s="41" t="s">
        <v>44</v>
      </c>
      <c r="N5" s="41" t="s">
        <v>45</v>
      </c>
      <c r="O5" s="41" t="s">
        <v>46</v>
      </c>
      <c r="P5" s="41" t="s">
        <v>47</v>
      </c>
      <c r="Q5" s="41" t="s">
        <v>48</v>
      </c>
      <c r="R5" s="41" t="s">
        <v>49</v>
      </c>
      <c r="S5" s="41" t="s">
        <v>50</v>
      </c>
      <c r="T5" s="41" t="s">
        <v>51</v>
      </c>
      <c r="Z5" s="47" t="s">
        <v>52</v>
      </c>
    </row>
    <row r="6" spans="2:26" x14ac:dyDescent="0.25">
      <c r="B6" s="40">
        <v>0</v>
      </c>
      <c r="C6" s="40">
        <v>0</v>
      </c>
      <c r="G6">
        <v>1</v>
      </c>
      <c r="H6" s="40" t="s">
        <v>14</v>
      </c>
      <c r="I6" s="40" t="b">
        <f t="shared" ref="I6:I16" si="0">IF(COUNTA(KtaStartDate,KtaEndDate)&lt;2,TRUE,AND(SelMonthNo&lt;=G6,SelEndMonthNo&gt;=G6))</f>
        <v>1</v>
      </c>
      <c r="J6" s="40" t="e">
        <f>#REF!&lt;&gt;""</f>
        <v>#REF!</v>
      </c>
      <c r="K6" s="40"/>
      <c r="L6" s="40"/>
      <c r="M6" s="40" t="s">
        <v>41</v>
      </c>
      <c r="N6" s="42"/>
      <c r="O6" s="42"/>
      <c r="P6" s="42">
        <v>43906</v>
      </c>
      <c r="Q6" s="42">
        <v>43982</v>
      </c>
      <c r="R6" s="42">
        <v>43891</v>
      </c>
      <c r="S6" s="42">
        <v>43921</v>
      </c>
      <c r="T6" s="40" t="s">
        <v>53</v>
      </c>
      <c r="Z6" s="56" t="s">
        <v>54</v>
      </c>
    </row>
    <row r="7" spans="2:26" x14ac:dyDescent="0.25">
      <c r="B7" s="40">
        <v>20</v>
      </c>
      <c r="C7" s="40">
        <v>20</v>
      </c>
      <c r="D7" t="s">
        <v>131</v>
      </c>
      <c r="G7">
        <v>2</v>
      </c>
      <c r="H7" s="40" t="s">
        <v>247</v>
      </c>
      <c r="I7" s="40" t="b">
        <f t="shared" si="0"/>
        <v>1</v>
      </c>
      <c r="J7" s="40" t="e">
        <f>#REF!&lt;&gt;""</f>
        <v>#REF!</v>
      </c>
      <c r="K7" s="43"/>
      <c r="L7" s="43"/>
      <c r="M7" s="40" t="s">
        <v>41</v>
      </c>
      <c r="N7" s="43"/>
      <c r="O7" s="43"/>
      <c r="P7" s="42">
        <v>43922</v>
      </c>
      <c r="Q7" s="42">
        <v>44012</v>
      </c>
      <c r="R7" s="42">
        <v>43922</v>
      </c>
      <c r="S7" s="42">
        <v>43951</v>
      </c>
      <c r="T7" s="40" t="s">
        <v>55</v>
      </c>
      <c r="Z7" s="56" t="s">
        <v>56</v>
      </c>
    </row>
    <row r="8" spans="2:26" x14ac:dyDescent="0.25">
      <c r="B8" s="40">
        <v>40</v>
      </c>
      <c r="C8" s="40">
        <v>40</v>
      </c>
      <c r="D8" t="s">
        <v>132</v>
      </c>
      <c r="G8">
        <v>3</v>
      </c>
      <c r="H8" s="40" t="s">
        <v>248</v>
      </c>
      <c r="I8" s="40" t="b">
        <f t="shared" si="0"/>
        <v>1</v>
      </c>
      <c r="J8" s="40" t="e">
        <f>#REF!&lt;&gt;""</f>
        <v>#REF!</v>
      </c>
      <c r="K8" s="43"/>
      <c r="L8" s="43"/>
      <c r="M8" s="40" t="s">
        <v>41</v>
      </c>
      <c r="N8" s="43"/>
      <c r="O8" s="43"/>
      <c r="P8" s="42">
        <v>43952</v>
      </c>
      <c r="Q8" s="42">
        <v>44043</v>
      </c>
      <c r="R8" s="42">
        <v>43952</v>
      </c>
      <c r="S8" s="42">
        <v>43982</v>
      </c>
      <c r="T8" s="40" t="s">
        <v>57</v>
      </c>
      <c r="Z8" s="56" t="s">
        <v>58</v>
      </c>
    </row>
    <row r="9" spans="2:26" x14ac:dyDescent="0.25">
      <c r="B9" s="44">
        <v>60</v>
      </c>
      <c r="C9" s="40">
        <v>60</v>
      </c>
      <c r="D9" t="s">
        <v>133</v>
      </c>
      <c r="G9">
        <v>4</v>
      </c>
      <c r="H9" s="40" t="s">
        <v>5</v>
      </c>
      <c r="I9" s="40" t="b">
        <f t="shared" si="0"/>
        <v>1</v>
      </c>
      <c r="J9" s="40" t="e">
        <f>#REF!&lt;&gt;""</f>
        <v>#REF!</v>
      </c>
      <c r="K9" s="40"/>
      <c r="L9" s="40"/>
      <c r="M9" s="40" t="s">
        <v>41</v>
      </c>
      <c r="N9" s="42">
        <v>43922</v>
      </c>
      <c r="O9" s="42">
        <v>44074</v>
      </c>
      <c r="P9" s="42">
        <v>43983</v>
      </c>
      <c r="Q9" s="42">
        <v>44074</v>
      </c>
      <c r="R9" s="42">
        <v>43983</v>
      </c>
      <c r="S9" s="42">
        <v>44012</v>
      </c>
      <c r="T9" s="40" t="s">
        <v>59</v>
      </c>
      <c r="Z9" s="56" t="s">
        <v>60</v>
      </c>
    </row>
    <row r="10" spans="2:26" x14ac:dyDescent="0.25">
      <c r="C10" s="40">
        <v>80</v>
      </c>
      <c r="D10" t="s">
        <v>134</v>
      </c>
      <c r="G10">
        <v>5</v>
      </c>
      <c r="H10" s="40" t="s">
        <v>6</v>
      </c>
      <c r="I10" s="40" t="b">
        <f t="shared" si="0"/>
        <v>1</v>
      </c>
      <c r="J10" s="40" t="e">
        <f>#REF!&lt;&gt;""</f>
        <v>#REF!</v>
      </c>
      <c r="K10" s="40"/>
      <c r="L10" s="40"/>
      <c r="M10" s="40" t="s">
        <v>41</v>
      </c>
      <c r="N10" s="42">
        <v>43952</v>
      </c>
      <c r="O10" s="42">
        <v>44104</v>
      </c>
      <c r="P10" s="42">
        <v>44013</v>
      </c>
      <c r="Q10" s="42">
        <v>44104</v>
      </c>
      <c r="R10" s="42">
        <v>44013</v>
      </c>
      <c r="S10" s="42">
        <v>44043</v>
      </c>
      <c r="T10" s="40" t="s">
        <v>61</v>
      </c>
      <c r="Z10" s="56" t="s">
        <v>62</v>
      </c>
    </row>
    <row r="11" spans="2:26" x14ac:dyDescent="0.25">
      <c r="G11">
        <v>6</v>
      </c>
      <c r="H11" s="40" t="s">
        <v>7</v>
      </c>
      <c r="I11" s="40" t="b">
        <f t="shared" si="0"/>
        <v>1</v>
      </c>
      <c r="J11" s="40" t="e">
        <f>#REF!&lt;&gt;""</f>
        <v>#REF!</v>
      </c>
      <c r="K11" s="40"/>
      <c r="L11" s="40"/>
      <c r="M11" s="40" t="s">
        <v>40</v>
      </c>
      <c r="N11" s="42">
        <v>43983</v>
      </c>
      <c r="O11" s="42">
        <v>44135</v>
      </c>
      <c r="P11" s="42">
        <v>44044</v>
      </c>
      <c r="Q11" s="42">
        <v>44135</v>
      </c>
      <c r="R11" s="42">
        <v>44044</v>
      </c>
      <c r="S11" s="42">
        <v>44074</v>
      </c>
      <c r="T11" s="40" t="s">
        <v>63</v>
      </c>
    </row>
    <row r="12" spans="2:26" x14ac:dyDescent="0.25">
      <c r="G12">
        <v>7</v>
      </c>
      <c r="H12" s="40" t="s">
        <v>8</v>
      </c>
      <c r="I12" s="40" t="b">
        <f t="shared" si="0"/>
        <v>1</v>
      </c>
      <c r="J12" s="40" t="e">
        <f>#REF!&lt;&gt;""</f>
        <v>#REF!</v>
      </c>
      <c r="K12" s="40"/>
      <c r="L12" s="40"/>
      <c r="M12" s="40" t="s">
        <v>40</v>
      </c>
      <c r="N12" s="42">
        <v>44013</v>
      </c>
      <c r="O12" s="42">
        <v>44165</v>
      </c>
      <c r="P12" s="42">
        <v>44075</v>
      </c>
      <c r="Q12" s="42">
        <v>44165</v>
      </c>
      <c r="R12" s="42">
        <v>44075</v>
      </c>
      <c r="S12" s="42">
        <v>44104</v>
      </c>
      <c r="T12" s="40" t="s">
        <v>64</v>
      </c>
    </row>
    <row r="13" spans="2:26" x14ac:dyDescent="0.25">
      <c r="B13" s="46"/>
      <c r="G13">
        <v>8</v>
      </c>
      <c r="H13" s="40" t="s">
        <v>9</v>
      </c>
      <c r="I13" s="40" t="b">
        <f t="shared" si="0"/>
        <v>1</v>
      </c>
      <c r="J13" s="40" t="e">
        <f>#REF!&lt;&gt;""</f>
        <v>#REF!</v>
      </c>
      <c r="K13" s="40"/>
      <c r="L13" s="40"/>
      <c r="M13" s="40" t="s">
        <v>40</v>
      </c>
      <c r="N13" s="42">
        <v>44044</v>
      </c>
      <c r="O13" s="42">
        <v>44196</v>
      </c>
      <c r="P13" s="42">
        <v>44105</v>
      </c>
      <c r="Q13" s="42">
        <v>44196</v>
      </c>
      <c r="R13" s="42">
        <v>44105</v>
      </c>
      <c r="S13" s="42">
        <v>44135</v>
      </c>
      <c r="T13" s="40" t="s">
        <v>65</v>
      </c>
    </row>
    <row r="14" spans="2:26" x14ac:dyDescent="0.25">
      <c r="G14">
        <v>9</v>
      </c>
      <c r="H14" s="40" t="s">
        <v>10</v>
      </c>
      <c r="I14" s="40" t="b">
        <f t="shared" si="0"/>
        <v>1</v>
      </c>
      <c r="J14" s="40" t="e">
        <f>#REF!&lt;&gt;""</f>
        <v>#REF!</v>
      </c>
      <c r="K14" s="40"/>
      <c r="L14" s="45"/>
      <c r="M14" s="40" t="s">
        <v>40</v>
      </c>
      <c r="N14" s="42">
        <v>44075</v>
      </c>
      <c r="O14" s="42">
        <v>44196</v>
      </c>
      <c r="P14" s="42">
        <v>44136</v>
      </c>
      <c r="Q14" s="42">
        <v>44196</v>
      </c>
      <c r="R14" s="42">
        <v>44136</v>
      </c>
      <c r="S14" s="42">
        <v>44165</v>
      </c>
      <c r="T14" s="40" t="s">
        <v>66</v>
      </c>
    </row>
    <row r="15" spans="2:26" x14ac:dyDescent="0.25">
      <c r="B15" s="47" t="s">
        <v>67</v>
      </c>
      <c r="D15" s="54" t="s">
        <v>68</v>
      </c>
      <c r="E15" s="54"/>
      <c r="G15">
        <v>10</v>
      </c>
      <c r="H15" s="40" t="s">
        <v>11</v>
      </c>
      <c r="I15" s="40" t="b">
        <f t="shared" si="0"/>
        <v>1</v>
      </c>
      <c r="J15" s="40" t="e">
        <f>#REF!&lt;&gt;""</f>
        <v>#REF!</v>
      </c>
      <c r="K15" s="40"/>
      <c r="L15" s="45"/>
      <c r="M15" s="40" t="s">
        <v>40</v>
      </c>
      <c r="N15" s="42">
        <v>44105</v>
      </c>
      <c r="O15" s="42">
        <v>44196</v>
      </c>
      <c r="P15" s="42">
        <v>44166</v>
      </c>
      <c r="Q15" s="42">
        <v>44196</v>
      </c>
      <c r="R15" s="42">
        <v>44166</v>
      </c>
      <c r="S15" s="42">
        <v>44196</v>
      </c>
      <c r="T15" s="40" t="s">
        <v>69</v>
      </c>
    </row>
    <row r="16" spans="2:26" x14ac:dyDescent="0.25">
      <c r="B16" t="str" cm="1">
        <f t="array" ref="B16">INDEX(M6:M16,SelMonthNo)</f>
        <v>KortTidPrc2</v>
      </c>
      <c r="D16" s="38" t="s">
        <v>70</v>
      </c>
      <c r="E16" s="38" t="s">
        <v>71</v>
      </c>
      <c r="G16">
        <v>11</v>
      </c>
      <c r="H16" s="40" t="s">
        <v>12</v>
      </c>
      <c r="I16" s="40" t="b">
        <f t="shared" si="0"/>
        <v>1</v>
      </c>
      <c r="J16" s="41" t="e">
        <f>OR(J6:J15)</f>
        <v>#REF!</v>
      </c>
      <c r="K16" s="45"/>
      <c r="L16" s="45"/>
      <c r="M16" s="40" t="s">
        <v>40</v>
      </c>
      <c r="N16" s="45" t="s">
        <v>72</v>
      </c>
      <c r="O16" s="45" t="s">
        <v>72</v>
      </c>
      <c r="P16" s="43"/>
      <c r="Q16" s="42">
        <v>44196</v>
      </c>
      <c r="R16" s="51"/>
      <c r="S16" s="51"/>
      <c r="T16" s="40" t="s">
        <v>73</v>
      </c>
    </row>
    <row r="17" spans="2:18" x14ac:dyDescent="0.25">
      <c r="D17" s="42">
        <v>44166</v>
      </c>
      <c r="E17" s="42">
        <v>44196</v>
      </c>
    </row>
    <row r="18" spans="2:18" x14ac:dyDescent="0.25">
      <c r="B18" s="48"/>
      <c r="D18" s="42">
        <v>44197</v>
      </c>
      <c r="E18" s="42">
        <v>44227</v>
      </c>
    </row>
    <row r="19" spans="2:18" x14ac:dyDescent="0.25">
      <c r="B19" s="48"/>
      <c r="D19" s="42">
        <v>44228</v>
      </c>
      <c r="E19" s="42">
        <v>44255</v>
      </c>
      <c r="I19" s="41" t="s">
        <v>74</v>
      </c>
      <c r="J19" s="41" t="s">
        <v>75</v>
      </c>
      <c r="K19" s="41" t="s">
        <v>76</v>
      </c>
      <c r="L19" s="41" t="s">
        <v>77</v>
      </c>
      <c r="M19" s="41" t="s">
        <v>78</v>
      </c>
    </row>
    <row r="20" spans="2:18" x14ac:dyDescent="0.25">
      <c r="B20" s="48"/>
      <c r="D20" s="42">
        <v>44256</v>
      </c>
      <c r="E20" s="42">
        <v>44286</v>
      </c>
      <c r="H20" s="47" t="s">
        <v>79</v>
      </c>
      <c r="I20" s="39" t="b" cm="1">
        <f t="array" ref="I20">INDEX(I$6:I$16,SelMonthNo)</f>
        <v>1</v>
      </c>
      <c r="J20" s="39" t="e" cm="1">
        <f t="array" ref="J20">INDEX(J$6:J$16,SelMonthNo)</f>
        <v>#REF!</v>
      </c>
      <c r="K20" s="39" cm="1">
        <f t="array" ref="K20">INDEX(K$6:K$16,SelMonthNo)</f>
        <v>0</v>
      </c>
      <c r="L20" s="42" cm="1">
        <f t="array" ref="L20">INDEX(N$6:N$16,SelMonthNo)</f>
        <v>0</v>
      </c>
      <c r="M20" s="42">
        <v>44196</v>
      </c>
    </row>
    <row r="21" spans="2:18" x14ac:dyDescent="0.25">
      <c r="B21" s="48"/>
      <c r="D21" s="42">
        <v>44287</v>
      </c>
      <c r="E21" s="42">
        <v>44316</v>
      </c>
      <c r="H21" s="47" t="s">
        <v>80</v>
      </c>
      <c r="I21" s="39" t="b" cm="1">
        <f t="array" ref="I21">INDEX(I$6:I$16,SelMonthNo)</f>
        <v>1</v>
      </c>
      <c r="J21" s="39" t="e" cm="1">
        <f t="array" ref="J21">INDEX(J$6:J$16,SelMonthNo)</f>
        <v>#REF!</v>
      </c>
      <c r="K21" s="39" cm="1">
        <f t="array" ref="K21">INDEX(L$6:L$16,SelMonthNo)</f>
        <v>0</v>
      </c>
      <c r="L21" s="42" cm="1">
        <f t="array" ref="L21">INDEX(N$6:N$16,SelMonthNo)</f>
        <v>0</v>
      </c>
      <c r="M21" s="42" cm="1">
        <f t="array" ref="M21">INDEX(O$6:O$16,SelMonthNo)</f>
        <v>0</v>
      </c>
    </row>
    <row r="22" spans="2:18" x14ac:dyDescent="0.25">
      <c r="B22" s="48"/>
      <c r="D22" s="42">
        <v>44317</v>
      </c>
      <c r="E22" s="42">
        <v>44347</v>
      </c>
      <c r="H22" s="47" t="s">
        <v>81</v>
      </c>
      <c r="I22" s="39" t="str" cm="1">
        <f t="array" ref="I22">INDEX(MonthList,SelMonthNo)</f>
        <v>Januari</v>
      </c>
      <c r="J22" s="39" t="str" cm="1">
        <f t="array" ref="J22">INDEX(MonthList,SelMonthNo+J23)</f>
        <v>Februari</v>
      </c>
      <c r="K22" s="39" t="str" cm="1">
        <f t="array" ref="K22">INDEX(MonthList,SelMonthNo+K23)</f>
        <v>Mars</v>
      </c>
      <c r="L22" s="42" cm="1">
        <f t="array" ref="L22">INDEX(P$6:P$16,SelMonthNo)</f>
        <v>43922</v>
      </c>
      <c r="M22" s="42" cm="1">
        <f t="array" ref="M22">INDEX(Q$6:Q$16,SelMonthNo)</f>
        <v>44012</v>
      </c>
    </row>
    <row r="23" spans="2:18" x14ac:dyDescent="0.25">
      <c r="B23" s="48"/>
      <c r="D23" s="42">
        <v>44348</v>
      </c>
      <c r="E23" s="42">
        <v>44377</v>
      </c>
      <c r="I23" s="46"/>
      <c r="J23" s="46">
        <v>1</v>
      </c>
      <c r="K23" s="46">
        <v>2</v>
      </c>
    </row>
    <row r="24" spans="2:18" x14ac:dyDescent="0.25">
      <c r="B24" s="48"/>
      <c r="D24" s="42">
        <v>44378</v>
      </c>
      <c r="E24" s="42">
        <v>44408</v>
      </c>
    </row>
    <row r="25" spans="2:18" x14ac:dyDescent="0.25">
      <c r="B25" s="48"/>
      <c r="D25" s="42">
        <v>44409</v>
      </c>
      <c r="E25" s="42">
        <v>44439</v>
      </c>
      <c r="I25" s="46">
        <v>1</v>
      </c>
      <c r="J25" s="46">
        <v>2</v>
      </c>
      <c r="K25" s="46">
        <v>3</v>
      </c>
      <c r="L25" s="46">
        <v>4</v>
      </c>
      <c r="M25" s="46">
        <v>5</v>
      </c>
      <c r="N25" s="46">
        <v>6</v>
      </c>
      <c r="O25" s="46">
        <v>7</v>
      </c>
      <c r="P25" s="46">
        <v>8</v>
      </c>
      <c r="Q25" s="46">
        <v>9</v>
      </c>
      <c r="R25" s="46">
        <v>10</v>
      </c>
    </row>
    <row r="26" spans="2:18" x14ac:dyDescent="0.25">
      <c r="B26" s="48"/>
      <c r="D26" s="42">
        <v>44440</v>
      </c>
      <c r="E26" s="42">
        <v>44469</v>
      </c>
      <c r="H26" s="49" t="s">
        <v>82</v>
      </c>
      <c r="I26" s="40" t="s">
        <v>5</v>
      </c>
      <c r="J26" s="40" t="s">
        <v>6</v>
      </c>
      <c r="K26" s="40" t="s">
        <v>7</v>
      </c>
      <c r="L26" s="40" t="s">
        <v>8</v>
      </c>
      <c r="M26" s="40" t="s">
        <v>9</v>
      </c>
      <c r="N26" s="40" t="s">
        <v>10</v>
      </c>
      <c r="O26" s="40" t="s">
        <v>11</v>
      </c>
      <c r="P26" s="40" t="s">
        <v>12</v>
      </c>
      <c r="Q26" s="40" t="s">
        <v>13</v>
      </c>
      <c r="R26" s="40" t="s">
        <v>14</v>
      </c>
    </row>
    <row r="27" spans="2:18" x14ac:dyDescent="0.25">
      <c r="B27" s="48"/>
      <c r="D27" s="42">
        <v>44470</v>
      </c>
      <c r="E27" s="42">
        <v>44500</v>
      </c>
      <c r="H27" s="47" t="s">
        <v>79</v>
      </c>
      <c r="I27" s="50" t="b">
        <v>1</v>
      </c>
      <c r="J27" s="45" t="b">
        <f t="shared" ref="J27:R27" si="1">(J25+3)&lt;=SelMonthNo</f>
        <v>0</v>
      </c>
      <c r="K27" s="45" t="b">
        <f t="shared" si="1"/>
        <v>0</v>
      </c>
      <c r="L27" s="45" t="b">
        <f t="shared" si="1"/>
        <v>0</v>
      </c>
      <c r="M27" s="45" t="b">
        <f t="shared" si="1"/>
        <v>0</v>
      </c>
      <c r="N27" s="45" t="b">
        <f t="shared" si="1"/>
        <v>0</v>
      </c>
      <c r="O27" s="45" t="b">
        <f t="shared" si="1"/>
        <v>0</v>
      </c>
      <c r="P27" s="45" t="b">
        <f t="shared" si="1"/>
        <v>0</v>
      </c>
      <c r="Q27" s="45" t="b">
        <f t="shared" si="1"/>
        <v>0</v>
      </c>
      <c r="R27" s="45" t="b">
        <f t="shared" si="1"/>
        <v>0</v>
      </c>
    </row>
    <row r="28" spans="2:18" x14ac:dyDescent="0.25">
      <c r="H28" s="47" t="s">
        <v>80</v>
      </c>
      <c r="I28" s="50" t="b">
        <v>1</v>
      </c>
      <c r="J28" s="45" t="b">
        <f t="shared" ref="J28:R28" si="2">OR((J25+3)&lt;=SelMonthNo,(J25-2)&gt;SelMonthNo)</f>
        <v>0</v>
      </c>
      <c r="K28" s="45" t="b">
        <f t="shared" si="2"/>
        <v>0</v>
      </c>
      <c r="L28" s="45" t="b">
        <f t="shared" si="2"/>
        <v>0</v>
      </c>
      <c r="M28" s="45" t="b">
        <f t="shared" si="2"/>
        <v>1</v>
      </c>
      <c r="N28" s="45" t="b">
        <f t="shared" si="2"/>
        <v>1</v>
      </c>
      <c r="O28" s="45" t="b">
        <f t="shared" si="2"/>
        <v>1</v>
      </c>
      <c r="P28" s="45" t="b">
        <f t="shared" si="2"/>
        <v>1</v>
      </c>
      <c r="Q28" s="45" t="b">
        <f t="shared" si="2"/>
        <v>1</v>
      </c>
      <c r="R28" s="45" t="b">
        <f t="shared" si="2"/>
        <v>1</v>
      </c>
    </row>
    <row r="29" spans="2:18" x14ac:dyDescent="0.25">
      <c r="E29" s="47" t="s">
        <v>83</v>
      </c>
      <c r="H29" s="47" t="s">
        <v>81</v>
      </c>
      <c r="I29" s="45" t="b">
        <f t="shared" ref="I29:R29" si="3">NOT(AND(I25&gt;=SelMonthNo,I25&lt;=SelEndMonthNo))</f>
        <v>1</v>
      </c>
      <c r="J29" s="45" t="b">
        <f t="shared" si="3"/>
        <v>0</v>
      </c>
      <c r="K29" s="45" t="b">
        <f t="shared" si="3"/>
        <v>1</v>
      </c>
      <c r="L29" s="45" t="b">
        <f t="shared" si="3"/>
        <v>1</v>
      </c>
      <c r="M29" s="45" t="b">
        <f t="shared" si="3"/>
        <v>1</v>
      </c>
      <c r="N29" s="45" t="b">
        <f t="shared" si="3"/>
        <v>1</v>
      </c>
      <c r="O29" s="45" t="b">
        <f t="shared" si="3"/>
        <v>1</v>
      </c>
      <c r="P29" s="45" t="b">
        <f t="shared" si="3"/>
        <v>1</v>
      </c>
      <c r="Q29" s="45" t="b">
        <f t="shared" si="3"/>
        <v>1</v>
      </c>
      <c r="R29" s="45" t="b">
        <f t="shared" si="3"/>
        <v>1</v>
      </c>
    </row>
    <row r="30" spans="2:18" x14ac:dyDescent="0.25">
      <c r="E30" s="42" cm="1">
        <f t="array" ref="E30">INDEX(AvstDatSlut,SelMonthNo)</f>
        <v>44227</v>
      </c>
    </row>
    <row r="31" spans="2:18" x14ac:dyDescent="0.25">
      <c r="D31">
        <v>1</v>
      </c>
      <c r="E31" s="42" cm="1">
        <f t="array" ref="E31">IFERROR(INDEX(AvstDatSlut,SelMonthNo+D31),"")</f>
        <v>44255</v>
      </c>
    </row>
    <row r="32" spans="2:18" x14ac:dyDescent="0.25">
      <c r="D32">
        <v>2</v>
      </c>
      <c r="E32" s="42" cm="1">
        <f t="array" ref="E32">IFERROR(INDEX(AvstDatSlut,SelMonthNo+D32),"")</f>
        <v>44286</v>
      </c>
    </row>
    <row r="33" spans="4:13" ht="89.25" x14ac:dyDescent="0.25">
      <c r="D33">
        <v>3</v>
      </c>
      <c r="E33" s="42" cm="1">
        <f t="array" ref="E33">IFERROR(INDEX(AvstDatSlut,SelMonthNo+D33),"")</f>
        <v>44316</v>
      </c>
      <c r="H33" s="31" t="s">
        <v>84</v>
      </c>
      <c r="I33" s="31" t="s">
        <v>85</v>
      </c>
      <c r="J33" s="31" t="s">
        <v>87</v>
      </c>
      <c r="K33" s="31" t="s">
        <v>250</v>
      </c>
      <c r="L33" s="31" t="s">
        <v>249</v>
      </c>
    </row>
    <row r="34" spans="4:13" x14ac:dyDescent="0.25">
      <c r="D34">
        <v>4</v>
      </c>
      <c r="E34" s="42" cm="1">
        <f t="array" ref="E34">IFERROR(INDEX(AvstDatSlut,SelMonthNo+D34),"")</f>
        <v>44347</v>
      </c>
    </row>
    <row r="35" spans="4:13" x14ac:dyDescent="0.25">
      <c r="D35">
        <v>5</v>
      </c>
      <c r="E35" s="42" cm="1">
        <f t="array" ref="E35">IFERROR(INDEX(AvstDatSlut,SelMonthNo+D35),"")</f>
        <v>44377</v>
      </c>
    </row>
    <row r="36" spans="4:13" x14ac:dyDescent="0.25">
      <c r="D36">
        <v>6</v>
      </c>
      <c r="E36" s="42" cm="1">
        <f t="array" ref="E36">IFERROR(INDEX(AvstDatSlut,SelMonthNo+D36),"")</f>
        <v>44408</v>
      </c>
    </row>
    <row r="37" spans="4:13" x14ac:dyDescent="0.25">
      <c r="D37">
        <v>7</v>
      </c>
      <c r="E37" s="42" cm="1">
        <f t="array" ref="E37">IFERROR(INDEX(AvstDatSlut,SelMonthNo+D37),"")</f>
        <v>44439</v>
      </c>
    </row>
    <row r="38" spans="4:13" x14ac:dyDescent="0.25">
      <c r="D38">
        <v>8</v>
      </c>
      <c r="E38" s="42" cm="1">
        <f t="array" ref="E38">IFERROR(INDEX(AvstDatSlut,SelMonthNo+D38),"")</f>
        <v>44469</v>
      </c>
    </row>
    <row r="40" spans="4:13" x14ac:dyDescent="0.25">
      <c r="H40" t="s">
        <v>90</v>
      </c>
    </row>
    <row r="41" spans="4:13" x14ac:dyDescent="0.25">
      <c r="H41" t="s">
        <v>91</v>
      </c>
    </row>
    <row r="42" spans="4:13" x14ac:dyDescent="0.25">
      <c r="H42" t="s">
        <v>187</v>
      </c>
    </row>
    <row r="43" spans="4:13" x14ac:dyDescent="0.25">
      <c r="H43" t="s">
        <v>188</v>
      </c>
    </row>
    <row r="46" spans="4:13" x14ac:dyDescent="0.25">
      <c r="H46" s="120" t="s">
        <v>154</v>
      </c>
      <c r="J46" s="47" t="s">
        <v>164</v>
      </c>
      <c r="M46" s="47" t="s">
        <v>163</v>
      </c>
    </row>
    <row r="47" spans="4:13" x14ac:dyDescent="0.25">
      <c r="H47" s="47" t="s">
        <v>109</v>
      </c>
      <c r="J47" s="120" t="s">
        <v>155</v>
      </c>
      <c r="M47" s="121" t="s">
        <v>160</v>
      </c>
    </row>
    <row r="48" spans="4:13" x14ac:dyDescent="0.25">
      <c r="H48" s="102"/>
      <c r="J48" s="102"/>
      <c r="M48" s="102"/>
    </row>
    <row r="49" spans="8:13" x14ac:dyDescent="0.25">
      <c r="H49" s="102" t="s">
        <v>110</v>
      </c>
      <c r="J49" s="102" t="s">
        <v>156</v>
      </c>
      <c r="M49" s="102" t="s">
        <v>113</v>
      </c>
    </row>
    <row r="50" spans="8:13" x14ac:dyDescent="0.25">
      <c r="H50" s="102" t="s">
        <v>112</v>
      </c>
      <c r="J50" s="102" t="s">
        <v>157</v>
      </c>
      <c r="M50" s="102" t="s">
        <v>161</v>
      </c>
    </row>
    <row r="51" spans="8:13" x14ac:dyDescent="0.25">
      <c r="H51" s="102" t="s">
        <v>120</v>
      </c>
      <c r="J51" s="102" t="s">
        <v>158</v>
      </c>
      <c r="M51" s="102" t="s">
        <v>162</v>
      </c>
    </row>
    <row r="52" spans="8:13" x14ac:dyDescent="0.25">
      <c r="H52" s="102" t="s">
        <v>121</v>
      </c>
      <c r="J52" s="102" t="s">
        <v>159</v>
      </c>
    </row>
    <row r="53" spans="8:13" x14ac:dyDescent="0.25">
      <c r="H53" s="102" t="s">
        <v>117</v>
      </c>
    </row>
    <row r="54" spans="8:13" x14ac:dyDescent="0.25">
      <c r="H54" s="102" t="s">
        <v>122</v>
      </c>
      <c r="L54" s="119"/>
    </row>
    <row r="55" spans="8:13" x14ac:dyDescent="0.25">
      <c r="H55" s="102" t="s">
        <v>124</v>
      </c>
    </row>
    <row r="56" spans="8:13" x14ac:dyDescent="0.25">
      <c r="H56" s="102" t="s">
        <v>116</v>
      </c>
    </row>
    <row r="57" spans="8:13" x14ac:dyDescent="0.25">
      <c r="H57" s="102" t="s">
        <v>123</v>
      </c>
    </row>
    <row r="58" spans="8:13" x14ac:dyDescent="0.25">
      <c r="H58" s="102" t="s">
        <v>125</v>
      </c>
    </row>
    <row r="59" spans="8:13" x14ac:dyDescent="0.25">
      <c r="H59" s="102" t="s">
        <v>111</v>
      </c>
    </row>
    <row r="60" spans="8:13" x14ac:dyDescent="0.25">
      <c r="H60" s="102" t="s">
        <v>119</v>
      </c>
    </row>
    <row r="61" spans="8:13" x14ac:dyDescent="0.25">
      <c r="H61" s="102" t="s">
        <v>118</v>
      </c>
    </row>
    <row r="69" spans="2:11" x14ac:dyDescent="0.25">
      <c r="E69" s="48" t="s">
        <v>183</v>
      </c>
      <c r="F69" s="48" t="s">
        <v>181</v>
      </c>
      <c r="G69" s="48" t="s">
        <v>182</v>
      </c>
      <c r="H69" s="143" t="s">
        <v>179</v>
      </c>
      <c r="I69" s="143"/>
      <c r="J69" s="143"/>
    </row>
    <row r="70" spans="2:11" x14ac:dyDescent="0.25">
      <c r="E70" s="141">
        <v>44256</v>
      </c>
      <c r="F70" s="141">
        <v>44166</v>
      </c>
      <c r="G70" s="142">
        <v>44347</v>
      </c>
      <c r="H70" s="143" t="s">
        <v>194</v>
      </c>
      <c r="I70" s="143"/>
      <c r="J70" s="143"/>
      <c r="K70" s="143" t="s">
        <v>195</v>
      </c>
    </row>
    <row r="71" spans="2:11" x14ac:dyDescent="0.25">
      <c r="E71" s="141">
        <v>44287</v>
      </c>
      <c r="F71" s="141">
        <v>44166</v>
      </c>
      <c r="G71" s="142">
        <v>44347</v>
      </c>
      <c r="H71" s="143" t="s">
        <v>193</v>
      </c>
      <c r="I71" s="143"/>
      <c r="J71" s="143"/>
      <c r="K71" s="143" t="s">
        <v>195</v>
      </c>
    </row>
    <row r="72" spans="2:11" x14ac:dyDescent="0.25">
      <c r="E72" s="141">
        <v>44317</v>
      </c>
      <c r="F72" s="141">
        <v>44197</v>
      </c>
      <c r="G72" s="142">
        <v>44377</v>
      </c>
      <c r="H72" s="143" t="s">
        <v>192</v>
      </c>
      <c r="I72" s="143"/>
      <c r="J72" s="143"/>
      <c r="K72" s="143" t="s">
        <v>196</v>
      </c>
    </row>
    <row r="73" spans="2:11" x14ac:dyDescent="0.25">
      <c r="E73" s="141">
        <v>44348</v>
      </c>
      <c r="F73" s="141">
        <v>44228</v>
      </c>
      <c r="G73" s="142">
        <v>44377</v>
      </c>
      <c r="H73" s="143" t="s">
        <v>191</v>
      </c>
      <c r="I73" s="143"/>
      <c r="J73" s="143"/>
      <c r="K73" s="143" t="s">
        <v>197</v>
      </c>
    </row>
    <row r="74" spans="2:11" x14ac:dyDescent="0.25">
      <c r="E74" s="141">
        <v>44378</v>
      </c>
      <c r="F74" s="141">
        <v>44256</v>
      </c>
      <c r="G74" s="142">
        <v>44377</v>
      </c>
      <c r="H74" s="143" t="s">
        <v>190</v>
      </c>
      <c r="I74" s="143"/>
      <c r="J74" s="143"/>
      <c r="K74" s="143" t="s">
        <v>198</v>
      </c>
    </row>
    <row r="75" spans="2:11" x14ac:dyDescent="0.25">
      <c r="H75" s="143" t="s">
        <v>200</v>
      </c>
      <c r="I75" s="143"/>
      <c r="J75" s="143"/>
    </row>
    <row r="76" spans="2:11" x14ac:dyDescent="0.25">
      <c r="B76" s="46" t="s">
        <v>53</v>
      </c>
      <c r="C76" s="46" t="s">
        <v>55</v>
      </c>
      <c r="D76" s="46" t="s">
        <v>57</v>
      </c>
      <c r="E76" s="46" t="s">
        <v>59</v>
      </c>
      <c r="F76" s="46" t="s">
        <v>61</v>
      </c>
      <c r="G76" s="46"/>
    </row>
    <row r="77" spans="2:11" x14ac:dyDescent="0.25">
      <c r="B77" s="139">
        <v>1</v>
      </c>
      <c r="C77" s="139">
        <v>2</v>
      </c>
      <c r="D77" s="139">
        <v>3</v>
      </c>
      <c r="E77" s="139">
        <v>4</v>
      </c>
      <c r="F77" s="139">
        <v>5</v>
      </c>
      <c r="G77" s="140" t="e">
        <f>MATCH(AnsokDatum,$E$70:$E$74,1)</f>
        <v>#REF!</v>
      </c>
    </row>
    <row r="78" spans="2:11" x14ac:dyDescent="0.25">
      <c r="B78" s="139" t="s">
        <v>69</v>
      </c>
      <c r="C78" s="139" t="s">
        <v>69</v>
      </c>
      <c r="D78" s="139" t="s">
        <v>73</v>
      </c>
      <c r="E78" s="139" t="s">
        <v>114</v>
      </c>
      <c r="F78" s="139" t="s">
        <v>53</v>
      </c>
      <c r="G78" s="140" t="e" cm="1">
        <f t="array" ref="G78">INDEX(B78:F78,,$G$77)</f>
        <v>#REF!</v>
      </c>
    </row>
    <row r="79" spans="2:11" x14ac:dyDescent="0.25">
      <c r="B79" s="139" t="s">
        <v>73</v>
      </c>
      <c r="C79" s="139" t="s">
        <v>73</v>
      </c>
      <c r="D79" s="139" t="s">
        <v>114</v>
      </c>
      <c r="E79" s="139" t="s">
        <v>53</v>
      </c>
      <c r="F79" s="139" t="s">
        <v>55</v>
      </c>
      <c r="G79" s="140" t="e" cm="1">
        <f t="array" ref="G79">INDEX(B79:F79,,$G$77)</f>
        <v>#REF!</v>
      </c>
    </row>
    <row r="80" spans="2:11" x14ac:dyDescent="0.25">
      <c r="B80" s="139" t="s">
        <v>114</v>
      </c>
      <c r="C80" s="139" t="s">
        <v>114</v>
      </c>
      <c r="D80" s="139" t="s">
        <v>53</v>
      </c>
      <c r="E80" s="139" t="s">
        <v>55</v>
      </c>
      <c r="F80" s="139" t="s">
        <v>57</v>
      </c>
      <c r="G80" s="140" t="e" cm="1">
        <f t="array" ref="G80">INDEX(B80:F80,,$G$77)</f>
        <v>#REF!</v>
      </c>
    </row>
    <row r="81" spans="2:7" x14ac:dyDescent="0.25">
      <c r="B81" s="139" t="s">
        <v>53</v>
      </c>
      <c r="C81" s="139" t="s">
        <v>53</v>
      </c>
      <c r="D81" s="139" t="s">
        <v>55</v>
      </c>
      <c r="E81" s="139" t="s">
        <v>57</v>
      </c>
      <c r="F81" s="139" t="s">
        <v>59</v>
      </c>
      <c r="G81" s="140" t="e" cm="1">
        <f t="array" ref="G81">INDEX(B81:F81,,$G$77)</f>
        <v>#REF!</v>
      </c>
    </row>
    <row r="82" spans="2:7" x14ac:dyDescent="0.25">
      <c r="B82" s="139" t="s">
        <v>55</v>
      </c>
      <c r="C82" s="139" t="s">
        <v>55</v>
      </c>
      <c r="D82" s="139" t="s">
        <v>57</v>
      </c>
      <c r="E82" s="139" t="s">
        <v>59</v>
      </c>
      <c r="F82" s="139"/>
      <c r="G82" s="140" t="e" cm="1">
        <f t="array" ref="G82">INDEX(B82:F82,,$G$77)</f>
        <v>#REF!</v>
      </c>
    </row>
    <row r="83" spans="2:7" x14ac:dyDescent="0.25">
      <c r="B83" s="139" t="s">
        <v>57</v>
      </c>
      <c r="C83" s="139" t="s">
        <v>57</v>
      </c>
      <c r="D83" s="139" t="s">
        <v>59</v>
      </c>
      <c r="E83" s="139"/>
      <c r="F83" s="139"/>
      <c r="G83" s="140" t="e" cm="1">
        <f t="array" ref="G83">INDEX(B83:F83,,$G$77)</f>
        <v>#REF!</v>
      </c>
    </row>
  </sheetData>
  <sheetProtection algorithmName="SHA-512" hashValue="b2zlQBB/cgHTrOCP4hpJjqdUNdABI/MH55xnoWRON1sfEqLG1geloNhxIZJPR++YT5plPWyeqN3Lpd7Noc0iBg==" saltValue="J0AxRCJWgmOwZxh7A/636g==" spinCount="100000" sheet="1" objects="1" scenarios="1" formatCells="0"/>
  <sortState xmlns:xlrd2="http://schemas.microsoft.com/office/spreadsheetml/2017/richdata2" ref="H49:H61">
    <sortCondition ref="H49:H61"/>
  </sortState>
  <phoneticPr fontId="19" type="noConversion"/>
  <conditionalFormatting sqref="I27:R29">
    <cfRule type="cellIs" dxfId="1" priority="1" operator="equal">
      <formula>TRUE</formula>
    </cfRule>
  </conditionalFormatting>
  <dataValidations disablePrompts="1" count="1">
    <dataValidation type="list" allowBlank="1" showInputMessage="1" showErrorMessage="1" sqref="B18:B27" xr:uid="{2FF6E300-DC3F-409F-B16D-A8C65C04E0F6}">
      <formula1>INDIRECT(B$16)</formula1>
    </dataValidation>
  </dataValidations>
  <pageMargins left="0.7" right="0.7" top="0.75" bottom="0.75" header="0.3" footer="0.3"/>
  <pageSetup paperSize="9" orientation="portrait" r:id="rId1"/>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5A6B6C-7E12-4412-81BD-9AEB6000B2D2}">
  <sheetPr codeName="Blad5"/>
  <dimension ref="B2:Z37"/>
  <sheetViews>
    <sheetView showGridLines="0" workbookViewId="0">
      <selection activeCell="H5" sqref="H5:T16"/>
    </sheetView>
  </sheetViews>
  <sheetFormatPr defaultRowHeight="15" x14ac:dyDescent="0.25"/>
  <cols>
    <col min="1" max="1" width="4.85546875" customWidth="1"/>
    <col min="2" max="2" width="11.5703125" customWidth="1"/>
    <col min="3" max="3" width="10" bestFit="1" customWidth="1"/>
    <col min="4" max="4" width="10.42578125" bestFit="1" customWidth="1"/>
    <col min="5" max="6" width="10" bestFit="1" customWidth="1"/>
    <col min="7" max="7" width="9.85546875" customWidth="1"/>
    <col min="8" max="8" width="11" customWidth="1"/>
    <col min="9" max="9" width="11.42578125" customWidth="1"/>
    <col min="10" max="10" width="12.42578125" customWidth="1"/>
    <col min="12" max="12" width="12.140625" customWidth="1"/>
    <col min="13" max="13" width="11.7109375" bestFit="1" customWidth="1"/>
    <col min="14" max="14" width="13.85546875" bestFit="1" customWidth="1"/>
    <col min="15" max="17" width="12.42578125" customWidth="1"/>
    <col min="18" max="19" width="9.85546875" bestFit="1" customWidth="1"/>
  </cols>
  <sheetData>
    <row r="2" spans="2:26" x14ac:dyDescent="0.25">
      <c r="G2" s="38" t="s">
        <v>37</v>
      </c>
      <c r="H2" s="53" t="e" cm="1">
        <f t="array" ref="H2">INDEX(MonthList,MONTH('Anställda och korttidsarbete'!$D$12)-2)</f>
        <v>#VALUE!</v>
      </c>
      <c r="I2" s="39">
        <f>IFERROR(MATCH(SelMonth,MonthList,0),1)</f>
        <v>2</v>
      </c>
      <c r="J2" s="38" t="s">
        <v>38</v>
      </c>
      <c r="K2" s="39">
        <f>SelEndMonthNo-SelMonthNo+1</f>
        <v>1</v>
      </c>
    </row>
    <row r="3" spans="2:26" x14ac:dyDescent="0.25">
      <c r="G3" s="38" t="s">
        <v>39</v>
      </c>
      <c r="H3" s="53" t="e" cm="1">
        <f t="array" ref="H3">INDEX(MonthList,MONTH('Anställda och korttidsarbete'!$D$13)-2)</f>
        <v>#VALUE!</v>
      </c>
      <c r="I3" s="39">
        <f>IFERROR(MATCH(SelEndMonth,MonthList,0),1)</f>
        <v>2</v>
      </c>
    </row>
    <row r="5" spans="2:26" x14ac:dyDescent="0.25">
      <c r="B5" s="40" t="s">
        <v>40</v>
      </c>
      <c r="C5" s="40" t="s">
        <v>41</v>
      </c>
      <c r="H5" s="213" t="s">
        <v>28</v>
      </c>
      <c r="I5" s="213" t="s">
        <v>42</v>
      </c>
      <c r="J5" s="213" t="s">
        <v>43</v>
      </c>
      <c r="K5" s="213" t="s">
        <v>26</v>
      </c>
      <c r="L5" s="213" t="s">
        <v>26</v>
      </c>
      <c r="M5" s="213" t="s">
        <v>44</v>
      </c>
      <c r="N5" s="213" t="s">
        <v>45</v>
      </c>
      <c r="O5" s="213" t="s">
        <v>46</v>
      </c>
      <c r="P5" s="213" t="s">
        <v>47</v>
      </c>
      <c r="Q5" s="213" t="s">
        <v>48</v>
      </c>
      <c r="R5" s="213" t="s">
        <v>49</v>
      </c>
      <c r="S5" s="213" t="s">
        <v>50</v>
      </c>
      <c r="T5" s="213" t="s">
        <v>51</v>
      </c>
      <c r="Z5" s="47" t="s">
        <v>52</v>
      </c>
    </row>
    <row r="6" spans="2:26" x14ac:dyDescent="0.25">
      <c r="B6" s="40">
        <v>0</v>
      </c>
      <c r="C6" s="40">
        <v>0</v>
      </c>
      <c r="G6">
        <v>1</v>
      </c>
      <c r="H6" s="214" t="s">
        <v>5</v>
      </c>
      <c r="I6" s="214" t="b">
        <f t="shared" ref="I6:I15" si="0">AND(SelMonthNo&lt;=G6,SelEndMonthNo&gt;=G6)</f>
        <v>0</v>
      </c>
      <c r="J6" s="214" t="b">
        <f>'Anställda och korttidsarbete'!$I$12&lt;&gt;""</f>
        <v>0</v>
      </c>
      <c r="K6" s="214"/>
      <c r="L6" s="214"/>
      <c r="M6" s="214" t="s">
        <v>41</v>
      </c>
      <c r="N6" s="215"/>
      <c r="O6" s="215"/>
      <c r="P6" s="215">
        <v>43906</v>
      </c>
      <c r="Q6" s="215">
        <v>43982</v>
      </c>
      <c r="R6" s="215">
        <v>43891</v>
      </c>
      <c r="S6" s="215">
        <v>43921</v>
      </c>
      <c r="T6" s="214" t="s">
        <v>53</v>
      </c>
      <c r="Z6" s="56" t="s">
        <v>54</v>
      </c>
    </row>
    <row r="7" spans="2:26" x14ac:dyDescent="0.25">
      <c r="B7" s="40">
        <v>20</v>
      </c>
      <c r="C7" s="40">
        <v>20</v>
      </c>
      <c r="G7">
        <v>2</v>
      </c>
      <c r="H7" s="214" t="s">
        <v>6</v>
      </c>
      <c r="I7" s="214" t="b">
        <f t="shared" si="0"/>
        <v>1</v>
      </c>
      <c r="J7" s="214" t="b">
        <f>'Anställda och korttidsarbete'!$N$12&lt;&gt;""</f>
        <v>0</v>
      </c>
      <c r="K7" s="214"/>
      <c r="L7" s="214"/>
      <c r="M7" s="214" t="s">
        <v>41</v>
      </c>
      <c r="N7" s="214"/>
      <c r="O7" s="214"/>
      <c r="P7" s="215">
        <v>43922</v>
      </c>
      <c r="Q7" s="215">
        <v>44012</v>
      </c>
      <c r="R7" s="215">
        <v>43922</v>
      </c>
      <c r="S7" s="215">
        <v>43951</v>
      </c>
      <c r="T7" s="214" t="s">
        <v>55</v>
      </c>
      <c r="Z7" s="56" t="s">
        <v>56</v>
      </c>
    </row>
    <row r="8" spans="2:26" x14ac:dyDescent="0.25">
      <c r="B8" s="40">
        <v>40</v>
      </c>
      <c r="C8" s="40">
        <v>40</v>
      </c>
      <c r="G8">
        <v>3</v>
      </c>
      <c r="H8" s="214" t="s">
        <v>7</v>
      </c>
      <c r="I8" s="214" t="b">
        <f t="shared" si="0"/>
        <v>0</v>
      </c>
      <c r="J8" s="214" t="b">
        <f>'Anställda och korttidsarbete'!$S$12&lt;&gt;""</f>
        <v>0</v>
      </c>
      <c r="K8" s="214"/>
      <c r="L8" s="214"/>
      <c r="M8" s="214" t="s">
        <v>41</v>
      </c>
      <c r="N8" s="214"/>
      <c r="O8" s="214"/>
      <c r="P8" s="215">
        <v>43952</v>
      </c>
      <c r="Q8" s="215">
        <v>44043</v>
      </c>
      <c r="R8" s="215">
        <v>43952</v>
      </c>
      <c r="S8" s="215">
        <v>43982</v>
      </c>
      <c r="T8" s="214" t="s">
        <v>57</v>
      </c>
      <c r="Z8" s="56" t="s">
        <v>58</v>
      </c>
    </row>
    <row r="9" spans="2:26" x14ac:dyDescent="0.25">
      <c r="B9" s="44">
        <v>60</v>
      </c>
      <c r="C9" s="40">
        <v>60</v>
      </c>
      <c r="G9">
        <v>4</v>
      </c>
      <c r="H9" s="214" t="s">
        <v>8</v>
      </c>
      <c r="I9" s="214" t="b">
        <f t="shared" si="0"/>
        <v>0</v>
      </c>
      <c r="J9" s="214" t="b">
        <f>'Anställda och korttidsarbete'!$X$12&lt;&gt;""</f>
        <v>0</v>
      </c>
      <c r="K9" s="214"/>
      <c r="L9" s="214"/>
      <c r="M9" s="214" t="s">
        <v>41</v>
      </c>
      <c r="N9" s="215">
        <v>43922</v>
      </c>
      <c r="O9" s="215">
        <v>44074</v>
      </c>
      <c r="P9" s="215">
        <v>43983</v>
      </c>
      <c r="Q9" s="215">
        <v>44074</v>
      </c>
      <c r="R9" s="215">
        <v>43983</v>
      </c>
      <c r="S9" s="215">
        <v>44012</v>
      </c>
      <c r="T9" s="214" t="s">
        <v>59</v>
      </c>
      <c r="Z9" s="56" t="s">
        <v>60</v>
      </c>
    </row>
    <row r="10" spans="2:26" x14ac:dyDescent="0.25">
      <c r="C10" s="40">
        <v>80</v>
      </c>
      <c r="G10">
        <v>5</v>
      </c>
      <c r="H10" s="214" t="s">
        <v>9</v>
      </c>
      <c r="I10" s="214" t="b">
        <f t="shared" si="0"/>
        <v>0</v>
      </c>
      <c r="J10" s="214" t="b">
        <f>'Anställda och korttidsarbete'!$AC$12&lt;&gt;""</f>
        <v>0</v>
      </c>
      <c r="K10" s="214"/>
      <c r="L10" s="214"/>
      <c r="M10" s="214" t="s">
        <v>41</v>
      </c>
      <c r="N10" s="215">
        <v>43952</v>
      </c>
      <c r="O10" s="215">
        <v>44104</v>
      </c>
      <c r="P10" s="215">
        <v>44013</v>
      </c>
      <c r="Q10" s="215">
        <v>44104</v>
      </c>
      <c r="R10" s="215">
        <v>44013</v>
      </c>
      <c r="S10" s="215">
        <v>44043</v>
      </c>
      <c r="T10" s="214" t="s">
        <v>61</v>
      </c>
      <c r="Z10" s="56" t="s">
        <v>62</v>
      </c>
    </row>
    <row r="11" spans="2:26" x14ac:dyDescent="0.25">
      <c r="G11">
        <v>6</v>
      </c>
      <c r="H11" s="214" t="s">
        <v>10</v>
      </c>
      <c r="I11" s="214" t="b">
        <f t="shared" si="0"/>
        <v>0</v>
      </c>
      <c r="J11" s="214" t="b">
        <f>'Anställda och korttidsarbete'!$AH$12&lt;&gt;""</f>
        <v>0</v>
      </c>
      <c r="K11" s="214"/>
      <c r="L11" s="214"/>
      <c r="M11" s="214" t="s">
        <v>40</v>
      </c>
      <c r="N11" s="215">
        <v>43983</v>
      </c>
      <c r="O11" s="215">
        <v>44135</v>
      </c>
      <c r="P11" s="215">
        <v>44044</v>
      </c>
      <c r="Q11" s="215">
        <v>44135</v>
      </c>
      <c r="R11" s="215">
        <v>44044</v>
      </c>
      <c r="S11" s="215">
        <v>44074</v>
      </c>
      <c r="T11" s="214" t="s">
        <v>63</v>
      </c>
    </row>
    <row r="12" spans="2:26" x14ac:dyDescent="0.25">
      <c r="G12">
        <v>7</v>
      </c>
      <c r="H12" s="214" t="s">
        <v>11</v>
      </c>
      <c r="I12" s="214" t="b">
        <f t="shared" si="0"/>
        <v>0</v>
      </c>
      <c r="J12" s="214" t="b">
        <f>'Anställda och korttidsarbete'!$AM$12&lt;&gt;""</f>
        <v>0</v>
      </c>
      <c r="K12" s="214"/>
      <c r="L12" s="214"/>
      <c r="M12" s="214" t="s">
        <v>40</v>
      </c>
      <c r="N12" s="215">
        <v>44013</v>
      </c>
      <c r="O12" s="215">
        <v>44165</v>
      </c>
      <c r="P12" s="215">
        <v>44075</v>
      </c>
      <c r="Q12" s="215">
        <v>44165</v>
      </c>
      <c r="R12" s="215">
        <v>44075</v>
      </c>
      <c r="S12" s="215">
        <v>44104</v>
      </c>
      <c r="T12" s="214" t="s">
        <v>64</v>
      </c>
    </row>
    <row r="13" spans="2:26" x14ac:dyDescent="0.25">
      <c r="B13" s="46"/>
      <c r="G13">
        <v>8</v>
      </c>
      <c r="H13" s="214" t="s">
        <v>12</v>
      </c>
      <c r="I13" s="214" t="b">
        <f t="shared" si="0"/>
        <v>0</v>
      </c>
      <c r="J13" s="214" t="b">
        <f>'Anställda och korttidsarbete'!$AR$12&lt;&gt;""</f>
        <v>0</v>
      </c>
      <c r="K13" s="214"/>
      <c r="L13" s="214"/>
      <c r="M13" s="214" t="s">
        <v>40</v>
      </c>
      <c r="N13" s="215">
        <v>44044</v>
      </c>
      <c r="O13" s="215">
        <v>44196</v>
      </c>
      <c r="P13" s="215">
        <v>44105</v>
      </c>
      <c r="Q13" s="215">
        <v>44196</v>
      </c>
      <c r="R13" s="215">
        <v>44105</v>
      </c>
      <c r="S13" s="215">
        <v>44135</v>
      </c>
      <c r="T13" s="214" t="s">
        <v>65</v>
      </c>
    </row>
    <row r="14" spans="2:26" x14ac:dyDescent="0.25">
      <c r="G14">
        <v>9</v>
      </c>
      <c r="H14" s="214" t="s">
        <v>13</v>
      </c>
      <c r="I14" s="214" t="b">
        <f t="shared" si="0"/>
        <v>0</v>
      </c>
      <c r="J14" s="214" t="b">
        <f>'Anställda och korttidsarbete'!$AW$12&lt;&gt;""</f>
        <v>0</v>
      </c>
      <c r="K14" s="214"/>
      <c r="L14" s="216"/>
      <c r="M14" s="214" t="s">
        <v>40</v>
      </c>
      <c r="N14" s="215">
        <v>44075</v>
      </c>
      <c r="O14" s="215">
        <v>44196</v>
      </c>
      <c r="P14" s="215">
        <v>44136</v>
      </c>
      <c r="Q14" s="215">
        <v>44196</v>
      </c>
      <c r="R14" s="215">
        <v>44136</v>
      </c>
      <c r="S14" s="215">
        <v>44165</v>
      </c>
      <c r="T14" s="214" t="s">
        <v>66</v>
      </c>
    </row>
    <row r="15" spans="2:26" x14ac:dyDescent="0.25">
      <c r="B15" s="47" t="s">
        <v>67</v>
      </c>
      <c r="D15" s="54" t="s">
        <v>68</v>
      </c>
      <c r="E15" s="54"/>
      <c r="G15">
        <v>10</v>
      </c>
      <c r="H15" s="214" t="s">
        <v>14</v>
      </c>
      <c r="I15" s="214" t="b">
        <f t="shared" si="0"/>
        <v>0</v>
      </c>
      <c r="J15" s="214" t="e">
        <f>'Anställda och korttidsarbete'!#REF!&lt;&gt;""</f>
        <v>#REF!</v>
      </c>
      <c r="K15" s="214"/>
      <c r="L15" s="216"/>
      <c r="M15" s="214" t="s">
        <v>40</v>
      </c>
      <c r="N15" s="215">
        <v>44105</v>
      </c>
      <c r="O15" s="215">
        <v>44196</v>
      </c>
      <c r="P15" s="215">
        <v>44166</v>
      </c>
      <c r="Q15" s="215">
        <v>44196</v>
      </c>
      <c r="R15" s="215">
        <v>44166</v>
      </c>
      <c r="S15" s="215">
        <v>44196</v>
      </c>
      <c r="T15" s="214" t="s">
        <v>69</v>
      </c>
    </row>
    <row r="16" spans="2:26" x14ac:dyDescent="0.25">
      <c r="B16" t="str" cm="1">
        <f t="array" ref="B16">INDEX(M6:M16,SelMonthNo)</f>
        <v>KortTidPrc2</v>
      </c>
      <c r="D16" s="38" t="s">
        <v>70</v>
      </c>
      <c r="E16" s="38" t="s">
        <v>71</v>
      </c>
      <c r="H16" s="214"/>
      <c r="I16" s="214"/>
      <c r="J16" s="213" t="e">
        <f>OR(J6:J15)</f>
        <v>#REF!</v>
      </c>
      <c r="K16" s="216"/>
      <c r="L16" s="216"/>
      <c r="M16" s="214" t="s">
        <v>40</v>
      </c>
      <c r="N16" s="216" t="s">
        <v>72</v>
      </c>
      <c r="O16" s="216" t="s">
        <v>72</v>
      </c>
      <c r="P16" s="214"/>
      <c r="Q16" s="215">
        <v>44196</v>
      </c>
      <c r="R16" s="215"/>
      <c r="S16" s="215"/>
      <c r="T16" s="214" t="s">
        <v>73</v>
      </c>
    </row>
    <row r="17" spans="2:18" x14ac:dyDescent="0.25">
      <c r="D17" s="42">
        <v>43906</v>
      </c>
      <c r="E17" s="42">
        <v>43921</v>
      </c>
    </row>
    <row r="18" spans="2:18" x14ac:dyDescent="0.25">
      <c r="B18" s="48"/>
      <c r="D18" s="42">
        <v>43922</v>
      </c>
      <c r="E18" s="42">
        <v>43951</v>
      </c>
    </row>
    <row r="19" spans="2:18" x14ac:dyDescent="0.25">
      <c r="B19" s="48"/>
      <c r="D19" s="42">
        <v>43952</v>
      </c>
      <c r="E19" s="42">
        <v>43982</v>
      </c>
      <c r="I19" s="41" t="s">
        <v>74</v>
      </c>
      <c r="J19" s="41" t="s">
        <v>75</v>
      </c>
      <c r="K19" s="41" t="s">
        <v>76</v>
      </c>
      <c r="L19" s="41" t="s">
        <v>77</v>
      </c>
      <c r="M19" s="41" t="s">
        <v>78</v>
      </c>
    </row>
    <row r="20" spans="2:18" x14ac:dyDescent="0.25">
      <c r="B20" s="48"/>
      <c r="D20" s="42">
        <v>43983</v>
      </c>
      <c r="E20" s="42">
        <v>44012</v>
      </c>
      <c r="H20" s="47" t="s">
        <v>79</v>
      </c>
      <c r="I20" s="39" t="b" cm="1">
        <f t="array" ref="I20">INDEX(I$6:I$16,SelMonthNo)</f>
        <v>1</v>
      </c>
      <c r="J20" s="39" t="b" cm="1">
        <f t="array" ref="J20">INDEX(J$6:J$16,SelMonthNo)</f>
        <v>0</v>
      </c>
      <c r="K20" s="39" cm="1">
        <f t="array" ref="K20">INDEX(K$6:K$16,SelMonthNo)</f>
        <v>0</v>
      </c>
      <c r="L20" s="42" cm="1">
        <f t="array" ref="L20">INDEX(N$6:N$16,SelMonthNo)</f>
        <v>0</v>
      </c>
      <c r="M20" s="42">
        <v>44196</v>
      </c>
    </row>
    <row r="21" spans="2:18" x14ac:dyDescent="0.25">
      <c r="B21" s="48"/>
      <c r="D21" s="42">
        <v>44013</v>
      </c>
      <c r="E21" s="42">
        <v>44043</v>
      </c>
      <c r="H21" s="47" t="s">
        <v>80</v>
      </c>
      <c r="I21" s="39" t="b" cm="1">
        <f t="array" ref="I21">INDEX(I$6:I$16,SelMonthNo)</f>
        <v>1</v>
      </c>
      <c r="J21" s="39" t="b" cm="1">
        <f t="array" ref="J21">INDEX(J$6:J$16,SelMonthNo)</f>
        <v>0</v>
      </c>
      <c r="K21" s="39" cm="1">
        <f t="array" ref="K21">INDEX(L$6:L$16,SelMonthNo)</f>
        <v>0</v>
      </c>
      <c r="L21" s="42" cm="1">
        <f t="array" ref="L21">INDEX(N$6:N$16,SelMonthNo)</f>
        <v>0</v>
      </c>
      <c r="M21" s="42" cm="1">
        <f t="array" ref="M21">INDEX(O$6:O$16,SelMonthNo)</f>
        <v>0</v>
      </c>
    </row>
    <row r="22" spans="2:18" x14ac:dyDescent="0.25">
      <c r="B22" s="48"/>
      <c r="D22" s="42">
        <v>44044</v>
      </c>
      <c r="E22" s="42">
        <v>44074</v>
      </c>
      <c r="H22" s="47" t="s">
        <v>81</v>
      </c>
      <c r="I22" s="39" t="str" cm="1">
        <f t="array" ref="I22">INDEX(MonthList,SelMonthNo)</f>
        <v>Januari</v>
      </c>
      <c r="J22" s="39" t="str" cm="1">
        <f t="array" ref="J22">INDEX(MonthList,SelMonthNo+J23)</f>
        <v>Februari</v>
      </c>
      <c r="K22" s="39" t="str" cm="1">
        <f t="array" ref="K22">INDEX(MonthList,SelMonthNo+K23)</f>
        <v>Mars</v>
      </c>
      <c r="L22" s="42" cm="1">
        <f t="array" ref="L22">INDEX(P$6:P$16,SelMonthNo)</f>
        <v>43922</v>
      </c>
      <c r="M22" s="42" cm="1">
        <f t="array" ref="M22">INDEX(Q$6:Q$16,SelMonthNo)</f>
        <v>44012</v>
      </c>
    </row>
    <row r="23" spans="2:18" x14ac:dyDescent="0.25">
      <c r="B23" s="48"/>
      <c r="D23" s="42">
        <v>44075</v>
      </c>
      <c r="E23" s="42">
        <v>44104</v>
      </c>
      <c r="I23" s="46"/>
      <c r="J23" s="46">
        <v>1</v>
      </c>
      <c r="K23" s="46">
        <v>2</v>
      </c>
    </row>
    <row r="24" spans="2:18" x14ac:dyDescent="0.25">
      <c r="B24" s="48"/>
      <c r="D24" s="42">
        <v>44105</v>
      </c>
      <c r="E24" s="42">
        <v>44135</v>
      </c>
    </row>
    <row r="25" spans="2:18" x14ac:dyDescent="0.25">
      <c r="B25" s="48"/>
      <c r="D25" s="42">
        <v>44136</v>
      </c>
      <c r="E25" s="42">
        <v>44165</v>
      </c>
      <c r="I25" s="46">
        <v>1</v>
      </c>
      <c r="J25" s="46">
        <v>2</v>
      </c>
      <c r="K25" s="46">
        <v>3</v>
      </c>
      <c r="L25" s="46">
        <v>4</v>
      </c>
      <c r="M25" s="46">
        <v>5</v>
      </c>
      <c r="N25" s="46">
        <v>6</v>
      </c>
      <c r="O25" s="46">
        <v>7</v>
      </c>
      <c r="P25" s="46">
        <v>8</v>
      </c>
      <c r="Q25" s="46">
        <v>9</v>
      </c>
      <c r="R25" s="46">
        <v>10</v>
      </c>
    </row>
    <row r="26" spans="2:18" x14ac:dyDescent="0.25">
      <c r="B26" s="48"/>
      <c r="D26" s="42">
        <v>44166</v>
      </c>
      <c r="E26" s="42">
        <v>44196</v>
      </c>
      <c r="H26" s="49" t="s">
        <v>82</v>
      </c>
      <c r="I26" s="40" t="s">
        <v>5</v>
      </c>
      <c r="J26" s="40" t="s">
        <v>6</v>
      </c>
      <c r="K26" s="40" t="s">
        <v>7</v>
      </c>
      <c r="L26" s="40" t="s">
        <v>8</v>
      </c>
      <c r="M26" s="40" t="s">
        <v>9</v>
      </c>
      <c r="N26" s="40" t="s">
        <v>10</v>
      </c>
      <c r="O26" s="40" t="s">
        <v>11</v>
      </c>
      <c r="P26" s="40" t="s">
        <v>12</v>
      </c>
      <c r="Q26" s="40" t="s">
        <v>13</v>
      </c>
      <c r="R26" s="40" t="s">
        <v>14</v>
      </c>
    </row>
    <row r="27" spans="2:18" x14ac:dyDescent="0.25">
      <c r="B27" s="48"/>
      <c r="H27" s="47" t="s">
        <v>79</v>
      </c>
      <c r="I27" s="50" t="b">
        <v>1</v>
      </c>
      <c r="J27" s="45" t="b">
        <f t="shared" ref="J27:R27" si="1">(J25+3)&lt;=SelMonthNo</f>
        <v>0</v>
      </c>
      <c r="K27" s="45" t="b">
        <f t="shared" si="1"/>
        <v>0</v>
      </c>
      <c r="L27" s="45" t="b">
        <f t="shared" si="1"/>
        <v>0</v>
      </c>
      <c r="M27" s="45" t="b">
        <f t="shared" si="1"/>
        <v>0</v>
      </c>
      <c r="N27" s="45" t="b">
        <f t="shared" si="1"/>
        <v>0</v>
      </c>
      <c r="O27" s="45" t="b">
        <f t="shared" si="1"/>
        <v>0</v>
      </c>
      <c r="P27" s="45" t="b">
        <f t="shared" si="1"/>
        <v>0</v>
      </c>
      <c r="Q27" s="45" t="b">
        <f t="shared" si="1"/>
        <v>0</v>
      </c>
      <c r="R27" s="45" t="b">
        <f t="shared" si="1"/>
        <v>0</v>
      </c>
    </row>
    <row r="28" spans="2:18" x14ac:dyDescent="0.25">
      <c r="E28" s="47" t="s">
        <v>83</v>
      </c>
      <c r="H28" s="47" t="s">
        <v>80</v>
      </c>
      <c r="I28" s="50" t="b">
        <v>1</v>
      </c>
      <c r="J28" s="45" t="b">
        <f t="shared" ref="J28:R28" si="2">OR((J25+3)&lt;=SelMonthNo,(J25-2)&gt;SelMonthNo)</f>
        <v>0</v>
      </c>
      <c r="K28" s="45" t="b">
        <f t="shared" si="2"/>
        <v>0</v>
      </c>
      <c r="L28" s="45" t="b">
        <f t="shared" si="2"/>
        <v>0</v>
      </c>
      <c r="M28" s="45" t="b">
        <f t="shared" si="2"/>
        <v>1</v>
      </c>
      <c r="N28" s="45" t="b">
        <f t="shared" si="2"/>
        <v>1</v>
      </c>
      <c r="O28" s="45" t="b">
        <f t="shared" si="2"/>
        <v>1</v>
      </c>
      <c r="P28" s="45" t="b">
        <f t="shared" si="2"/>
        <v>1</v>
      </c>
      <c r="Q28" s="45" t="b">
        <f t="shared" si="2"/>
        <v>1</v>
      </c>
      <c r="R28" s="45" t="b">
        <f t="shared" si="2"/>
        <v>1</v>
      </c>
    </row>
    <row r="29" spans="2:18" x14ac:dyDescent="0.25">
      <c r="E29" s="42" cm="1">
        <f t="array" ref="E29">INDEX(AvstDatSlut,SelMonthNo)</f>
        <v>44227</v>
      </c>
      <c r="H29" s="47" t="s">
        <v>81</v>
      </c>
      <c r="I29" s="45" t="b">
        <f t="shared" ref="I29:R29" si="3">NOT(AND(I25&gt;=SelMonthNo,I25&lt;=SelEndMonthNo))</f>
        <v>1</v>
      </c>
      <c r="J29" s="45" t="b">
        <f t="shared" si="3"/>
        <v>0</v>
      </c>
      <c r="K29" s="45" t="b">
        <f t="shared" si="3"/>
        <v>1</v>
      </c>
      <c r="L29" s="45" t="b">
        <f t="shared" si="3"/>
        <v>1</v>
      </c>
      <c r="M29" s="45" t="b">
        <f t="shared" si="3"/>
        <v>1</v>
      </c>
      <c r="N29" s="45" t="b">
        <f t="shared" si="3"/>
        <v>1</v>
      </c>
      <c r="O29" s="45" t="b">
        <f t="shared" si="3"/>
        <v>1</v>
      </c>
      <c r="P29" s="45" t="b">
        <f t="shared" si="3"/>
        <v>1</v>
      </c>
      <c r="Q29" s="45" t="b">
        <f t="shared" si="3"/>
        <v>1</v>
      </c>
      <c r="R29" s="45" t="b">
        <f t="shared" si="3"/>
        <v>1</v>
      </c>
    </row>
    <row r="30" spans="2:18" x14ac:dyDescent="0.25">
      <c r="D30">
        <v>1</v>
      </c>
      <c r="E30" s="42" cm="1">
        <f t="array" ref="E30">IFERROR(INDEX(AvstDatSlut,SelMonthNo+D30),"")</f>
        <v>44255</v>
      </c>
    </row>
    <row r="31" spans="2:18" x14ac:dyDescent="0.25">
      <c r="D31">
        <v>2</v>
      </c>
      <c r="E31" s="42" cm="1">
        <f t="array" ref="E31">IFERROR(INDEX(AvstDatSlut,SelMonthNo+D31),"")</f>
        <v>44286</v>
      </c>
    </row>
    <row r="32" spans="2:18" x14ac:dyDescent="0.25">
      <c r="D32">
        <v>3</v>
      </c>
      <c r="E32" s="42" cm="1">
        <f t="array" ref="E32">IFERROR(INDEX(AvstDatSlut,SelMonthNo+D32),"")</f>
        <v>44316</v>
      </c>
    </row>
    <row r="33" spans="4:5" x14ac:dyDescent="0.25">
      <c r="D33">
        <v>4</v>
      </c>
      <c r="E33" s="42" cm="1">
        <f t="array" ref="E33">IFERROR(INDEX(AvstDatSlut,SelMonthNo+D33),"")</f>
        <v>44347</v>
      </c>
    </row>
    <row r="34" spans="4:5" x14ac:dyDescent="0.25">
      <c r="D34">
        <v>5</v>
      </c>
      <c r="E34" s="42" cm="1">
        <f t="array" ref="E34">IFERROR(INDEX(AvstDatSlut,SelMonthNo+D34),"")</f>
        <v>44377</v>
      </c>
    </row>
    <row r="35" spans="4:5" x14ac:dyDescent="0.25">
      <c r="D35">
        <v>6</v>
      </c>
      <c r="E35" s="42" cm="1">
        <f t="array" ref="E35">IFERROR(INDEX(AvstDatSlut,SelMonthNo+D35),"")</f>
        <v>44408</v>
      </c>
    </row>
    <row r="36" spans="4:5" x14ac:dyDescent="0.25">
      <c r="D36">
        <v>7</v>
      </c>
      <c r="E36" s="42" cm="1">
        <f t="array" ref="E36">IFERROR(INDEX(AvstDatSlut,SelMonthNo+D36),"")</f>
        <v>44439</v>
      </c>
    </row>
    <row r="37" spans="4:5" x14ac:dyDescent="0.25">
      <c r="D37">
        <v>8</v>
      </c>
      <c r="E37" s="42" cm="1">
        <f t="array" ref="E37">IFERROR(INDEX(AvstDatSlut,SelMonthNo+D37),"")</f>
        <v>44469</v>
      </c>
    </row>
  </sheetData>
  <sheetProtection formatCells="0"/>
  <conditionalFormatting sqref="I27:R29">
    <cfRule type="cellIs" dxfId="0" priority="1" operator="equal">
      <formula>TRUE</formula>
    </cfRule>
  </conditionalFormatting>
  <dataValidations disablePrompts="1" count="1">
    <dataValidation type="list" allowBlank="1" showInputMessage="1" showErrorMessage="1" sqref="B18:B27" xr:uid="{2FF6E300-DC3F-409F-B16D-A8C65C04E0F6}">
      <formula1>INDIRECT(B$16)</formula1>
    </dataValidation>
  </dataValidations>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kument" ma:contentTypeID="0x0101008092CE2102ABED4299E8FD737E789F97" ma:contentTypeVersion="10" ma:contentTypeDescription="Skapa ett nytt dokument." ma:contentTypeScope="" ma:versionID="3cb1dcd0da57052ba91b9175530d3034">
  <xsd:schema xmlns:xsd="http://www.w3.org/2001/XMLSchema" xmlns:xs="http://www.w3.org/2001/XMLSchema" xmlns:p="http://schemas.microsoft.com/office/2006/metadata/properties" xmlns:ns2="365b6539-2c71-4150-9717-69993141ea13" xmlns:ns3="8d75da4e-93ce-4f06-8e5d-5353a7f95b30" targetNamespace="http://schemas.microsoft.com/office/2006/metadata/properties" ma:root="true" ma:fieldsID="7c434fe3f17d3ba562b57a11057ae191" ns2:_="" ns3:_="">
    <xsd:import namespace="365b6539-2c71-4150-9717-69993141ea13"/>
    <xsd:import namespace="8d75da4e-93ce-4f06-8e5d-5353a7f95b30"/>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3:SharedWithUsers" minOccurs="0"/>
                <xsd:element ref="ns3:SharedWithDetail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65b6539-2c71-4150-9717-69993141ea1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DateTaken" ma:index="14" nillable="true" ma:displayName="MediaServiceDateTaken" ma:hidden="true" ma:internalName="MediaServiceDateTaken"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d75da4e-93ce-4f06-8e5d-5353a7f95b30" elementFormDefault="qualified">
    <xsd:import namespace="http://schemas.microsoft.com/office/2006/documentManagement/types"/>
    <xsd:import namespace="http://schemas.microsoft.com/office/infopath/2007/PartnerControls"/>
    <xsd:element name="SharedWithUsers" ma:index="15" nillable="true" ma:displayName="Delat med"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Delat med information"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nehållstyp"/>
        <xsd:element ref="dc:title" minOccurs="0" maxOccurs="1" ma:index="4" ma:displayName="Rubrik"/>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6835733-2AB5-465B-81F5-A4D5B5F4AE22}">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4B485D36-1534-4CB2-8B58-88CC2A5D7B54}">
  <ds:schemaRefs>
    <ds:schemaRef ds:uri="http://schemas.microsoft.com/sharepoint/v3/contenttype/forms"/>
  </ds:schemaRefs>
</ds:datastoreItem>
</file>

<file path=customXml/itemProps3.xml><?xml version="1.0" encoding="utf-8"?>
<ds:datastoreItem xmlns:ds="http://schemas.openxmlformats.org/officeDocument/2006/customXml" ds:itemID="{D95F786E-C949-44A6-A2E3-5C6D105BC84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65b6539-2c71-4150-9717-69993141ea13"/>
    <ds:schemaRef ds:uri="8d75da4e-93ce-4f06-8e5d-5353a7f95b3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Kalkylblad</vt:lpstr>
      </vt:variant>
      <vt:variant>
        <vt:i4>7</vt:i4>
      </vt:variant>
      <vt:variant>
        <vt:lpstr>Namngivna områden</vt:lpstr>
      </vt:variant>
      <vt:variant>
        <vt:i4>75</vt:i4>
      </vt:variant>
    </vt:vector>
  </HeadingPairs>
  <TitlesOfParts>
    <vt:vector size="82" baseType="lpstr">
      <vt:lpstr>LÄS MIG</vt:lpstr>
      <vt:lpstr>Avtal för korttidsarbete</vt:lpstr>
      <vt:lpstr>Anställda och korttidsarbete</vt:lpstr>
      <vt:lpstr>Uppsägningar</vt:lpstr>
      <vt:lpstr>Ersättning för kompetensinsats</vt:lpstr>
      <vt:lpstr>Admin</vt:lpstr>
      <vt:lpstr>Admin2</vt:lpstr>
      <vt:lpstr>'Anställda och korttidsarbete'!_GoBack</vt:lpstr>
      <vt:lpstr>AnlAvLöneMinsk</vt:lpstr>
      <vt:lpstr>AntalListAvtalsInfo</vt:lpstr>
      <vt:lpstr>AntalListKomp</vt:lpstr>
      <vt:lpstr>AntalMonth</vt:lpstr>
      <vt:lpstr>AntalUppsagningar</vt:lpstr>
      <vt:lpstr>AntAnst</vt:lpstr>
      <vt:lpstr>'Ersättning för kompetensinsats'!AvstDatSlut</vt:lpstr>
      <vt:lpstr>Uppsägningar!AvstDatSlut</vt:lpstr>
      <vt:lpstr>AvstDatSlut</vt:lpstr>
      <vt:lpstr>AvstDatStart</vt:lpstr>
      <vt:lpstr>BrytDatumErs</vt:lpstr>
      <vt:lpstr>'Ersättning för kompetensinsats'!CalcColumns</vt:lpstr>
      <vt:lpstr>Uppsägningar!CalcColumns</vt:lpstr>
      <vt:lpstr>CalcColumns</vt:lpstr>
      <vt:lpstr>ColumnData</vt:lpstr>
      <vt:lpstr>FeI_InmData</vt:lpstr>
      <vt:lpstr>Felkod</vt:lpstr>
      <vt:lpstr>KompKostBokf</vt:lpstr>
      <vt:lpstr>KortTidPrc1</vt:lpstr>
      <vt:lpstr>KortTidPrc2</vt:lpstr>
      <vt:lpstr>'Ersättning för kompetensinsats'!KortTidsPrc</vt:lpstr>
      <vt:lpstr>Uppsägningar!KortTidsPrc</vt:lpstr>
      <vt:lpstr>KortTidsPrc</vt:lpstr>
      <vt:lpstr>KtaEndDate</vt:lpstr>
      <vt:lpstr>KtaStartDate</vt:lpstr>
      <vt:lpstr>ListEndMonthValid</vt:lpstr>
      <vt:lpstr>MinStart</vt:lpstr>
      <vt:lpstr>'Ersättning för kompetensinsats'!MonthList</vt:lpstr>
      <vt:lpstr>Uppsägningar!MonthList</vt:lpstr>
      <vt:lpstr>MonthList</vt:lpstr>
      <vt:lpstr>NivText80</vt:lpstr>
      <vt:lpstr>'Ersättning för kompetensinsats'!SelEndMonth</vt:lpstr>
      <vt:lpstr>Uppsägningar!SelEndMonth</vt:lpstr>
      <vt:lpstr>SelEndMonth</vt:lpstr>
      <vt:lpstr>'Ersättning för kompetensinsats'!SelEndMonthNo</vt:lpstr>
      <vt:lpstr>Uppsägningar!SelEndMonthNo</vt:lpstr>
      <vt:lpstr>SelEndMonthNo</vt:lpstr>
      <vt:lpstr>'Ersättning för kompetensinsats'!SelMonth</vt:lpstr>
      <vt:lpstr>Uppsägningar!SelMonth</vt:lpstr>
      <vt:lpstr>SelMonth</vt:lpstr>
      <vt:lpstr>'Ersättning för kompetensinsats'!SelMonthNo</vt:lpstr>
      <vt:lpstr>Uppsägningar!SelMonthNo</vt:lpstr>
      <vt:lpstr>SelMonthNo</vt:lpstr>
      <vt:lpstr>SlutDatum</vt:lpstr>
      <vt:lpstr>START</vt:lpstr>
      <vt:lpstr>SumKomErs</vt:lpstr>
      <vt:lpstr>Uppsägningar!TblAnstKortTid</vt:lpstr>
      <vt:lpstr>TblAnsökanPerioTxt</vt:lpstr>
      <vt:lpstr>TblArbMinskMaj_Jul</vt:lpstr>
      <vt:lpstr>TblArbMinskNormal</vt:lpstr>
      <vt:lpstr>TblAsokMonths</vt:lpstr>
      <vt:lpstr>TblAvtalsRef</vt:lpstr>
      <vt:lpstr>TblAvtalstyp</vt:lpstr>
      <vt:lpstr>TblData</vt:lpstr>
      <vt:lpstr>TblGeomfKompetens</vt:lpstr>
      <vt:lpstr>TblKompData</vt:lpstr>
      <vt:lpstr>TblKompetensinsatser</vt:lpstr>
      <vt:lpstr>Uppsägningar!TblKtaData</vt:lpstr>
      <vt:lpstr>TblNivåValTExt</vt:lpstr>
      <vt:lpstr>Uppsägningar!TblOrg</vt:lpstr>
      <vt:lpstr>TblOrg</vt:lpstr>
      <vt:lpstr>TblTypKompetens</vt:lpstr>
      <vt:lpstr>TblUppsagningar</vt:lpstr>
      <vt:lpstr>'Anställda och korttidsarbete'!Utskriftsområde</vt:lpstr>
      <vt:lpstr>'Avtal för korttidsarbete'!Utskriftsområde</vt:lpstr>
      <vt:lpstr>'Ersättning för kompetensinsats'!Utskriftsområde</vt:lpstr>
      <vt:lpstr>'LÄS MIG'!Utskriftsområde</vt:lpstr>
      <vt:lpstr>Uppsägningar!Utskriftsområde</vt:lpstr>
      <vt:lpstr>'Anställda och korttidsarbete'!Utskriftsrubriker</vt:lpstr>
      <vt:lpstr>'Avtal för korttidsarbete'!Utskriftsrubriker</vt:lpstr>
      <vt:lpstr>'Ersättning för kompetensinsats'!Utskriftsrubriker</vt:lpstr>
      <vt:lpstr>Uppsägningar!Utskriftsrubriker</vt:lpstr>
      <vt:lpstr>Version</vt:lpstr>
      <vt:lpstr>ViewMonthTxt</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Anders Apelgren</dc:creator>
  <cp:keywords/>
  <dc:description/>
  <cp:lastModifiedBy>Irene Ternestedt</cp:lastModifiedBy>
  <cp:revision>1</cp:revision>
  <cp:lastPrinted>2021-06-02T17:07:15Z</cp:lastPrinted>
  <dcterms:created xsi:type="dcterms:W3CDTF">2020-09-10T21:43:24Z</dcterms:created>
  <dcterms:modified xsi:type="dcterms:W3CDTF">2023-01-31T10:52:15Z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0x0101008092CE2102ABED4299E8FD737E789F97</vt:lpwstr>
  </property>
</Properties>
</file>